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ady.lopezr\Desktop\CUARENTENA\2021\CRUCES MENSUALES 2021\CUARTO INFORME DE APROPIACIONES 2021\"/>
    </mc:Choice>
  </mc:AlternateContent>
  <bookViews>
    <workbookView xWindow="0" yWindow="0" windowWidth="28800" windowHeight="12135" firstSheet="1" activeTab="1"/>
  </bookViews>
  <sheets>
    <sheet name="VERIFICADO" sheetId="3" state="hidden" r:id="rId1"/>
    <sheet name="INFORME" sheetId="1" r:id="rId2"/>
  </sheets>
  <externalReferences>
    <externalReference r:id="rId3"/>
  </externalReferences>
  <definedNames>
    <definedName name="_xlnm._FilterDatabase" localSheetId="1" hidden="1">INFORME!$A$12:$N$20503</definedName>
    <definedName name="MODALIDAD">[1]MATRIZ!$Q$2:$Q$14</definedName>
  </definedNames>
  <calcPr calcId="152511"/>
  <pivotCaches>
    <pivotCache cacheId="20" r:id="rId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6130" i="1" l="1"/>
  <c r="H24" i="3"/>
  <c r="H12" i="3"/>
  <c r="H23" i="3"/>
  <c r="H11" i="3"/>
  <c r="H9" i="3"/>
  <c r="H13" i="3"/>
  <c r="H20" i="3"/>
  <c r="H10" i="3"/>
  <c r="H19" i="3"/>
  <c r="H18" i="3"/>
  <c r="H15" i="3"/>
  <c r="H14" i="3"/>
  <c r="H6" i="3"/>
  <c r="H8" i="3"/>
  <c r="H7" i="3"/>
  <c r="C27" i="3"/>
  <c r="C41" i="3"/>
  <c r="C39" i="3"/>
  <c r="C37" i="3"/>
  <c r="C4" i="3"/>
  <c r="C29" i="3"/>
  <c r="C25" i="3"/>
  <c r="C21" i="3"/>
  <c r="C16" i="3"/>
  <c r="C35" i="3"/>
  <c r="C31" i="3"/>
  <c r="C33" i="3"/>
  <c r="H4" i="3" l="1"/>
  <c r="H16" i="3"/>
  <c r="H21" i="3"/>
  <c r="H25" i="3"/>
  <c r="H27" i="3"/>
  <c r="H29" i="3"/>
  <c r="H31" i="3"/>
  <c r="H33" i="3"/>
  <c r="H35" i="3"/>
  <c r="H37" i="3"/>
  <c r="H39" i="3"/>
  <c r="H41" i="3"/>
  <c r="L745" i="1"/>
  <c r="L744" i="1"/>
  <c r="L743" i="1"/>
  <c r="L742" i="1"/>
  <c r="L741" i="1"/>
  <c r="L740" i="1"/>
  <c r="L739" i="1"/>
  <c r="L738" i="1"/>
  <c r="L725" i="1"/>
  <c r="L724" i="1"/>
  <c r="L723" i="1"/>
  <c r="L721" i="1"/>
  <c r="L706" i="1"/>
  <c r="L704" i="1"/>
  <c r="L703" i="1"/>
  <c r="L702" i="1"/>
  <c r="L701" i="1"/>
  <c r="L700" i="1"/>
  <c r="L699" i="1"/>
  <c r="L690" i="1"/>
  <c r="L689" i="1"/>
  <c r="L688" i="1"/>
  <c r="L687" i="1"/>
  <c r="L686" i="1"/>
  <c r="L685" i="1"/>
  <c r="L684" i="1"/>
  <c r="L683" i="1"/>
  <c r="L627" i="1"/>
  <c r="L625" i="1"/>
  <c r="L624" i="1"/>
  <c r="L623" i="1"/>
  <c r="L621" i="1"/>
  <c r="L672" i="1"/>
  <c r="L668" i="1"/>
  <c r="L671" i="1"/>
  <c r="L670" i="1"/>
  <c r="L669" i="1"/>
  <c r="L667" i="1"/>
  <c r="L673" i="1"/>
  <c r="L666" i="1"/>
  <c r="L663" i="1"/>
  <c r="L674" i="1"/>
  <c r="L658" i="1"/>
  <c r="L607" i="1"/>
  <c r="L606" i="1"/>
  <c r="L605" i="1"/>
  <c r="L604" i="1"/>
  <c r="L602" i="1"/>
  <c r="L601" i="1"/>
  <c r="L600" i="1"/>
  <c r="L581" i="1"/>
  <c r="L580" i="1"/>
  <c r="L579" i="1"/>
  <c r="L578" i="1"/>
  <c r="L584" i="1"/>
  <c r="L565" i="1"/>
  <c r="L559" i="1"/>
  <c r="L555" i="1"/>
  <c r="L551" i="1"/>
  <c r="L549" i="1"/>
  <c r="L542" i="1"/>
  <c r="L534" i="1"/>
  <c r="L523" i="1"/>
  <c r="L521" i="1"/>
  <c r="L514" i="1"/>
  <c r="L510" i="1"/>
  <c r="L505" i="1"/>
  <c r="L503" i="1"/>
  <c r="L20503" i="1" s="1"/>
  <c r="B10" i="1" s="1"/>
</calcChain>
</file>

<file path=xl/sharedStrings.xml><?xml version="1.0" encoding="utf-8"?>
<sst xmlns="http://schemas.openxmlformats.org/spreadsheetml/2006/main" count="164348" uniqueCount="19174">
  <si>
    <t>UNIDAD</t>
  </si>
  <si>
    <t>ORDENADO</t>
  </si>
  <si>
    <t>Subordinal</t>
  </si>
  <si>
    <t>Descripcion Rubro</t>
  </si>
  <si>
    <t>Descripcion del Elemento</t>
  </si>
  <si>
    <t>Codigo de Clasificación UNSPSC</t>
  </si>
  <si>
    <t>Modalidad de Contratacion [Entre 1 y 6]</t>
  </si>
  <si>
    <t>Fecha Estimada de Inicio de Proceso de Selección</t>
  </si>
  <si>
    <t>Duración Estimada del Contrato</t>
  </si>
  <si>
    <t>RECURSO</t>
  </si>
  <si>
    <t>Cantidad Apropiada</t>
  </si>
  <si>
    <t>Valor Presupuesto Apropiado</t>
  </si>
  <si>
    <t>Unidad de Medida</t>
  </si>
  <si>
    <t>Requiere Vigencias Futuras</t>
  </si>
  <si>
    <t>AGREG. ALEMANIA</t>
  </si>
  <si>
    <t>02-01-01-003-008</t>
  </si>
  <si>
    <t>02-01-01-003-008-01-1</t>
  </si>
  <si>
    <t>ACTIVOS FIJOS - ASIENTOS</t>
  </si>
  <si>
    <t>SILLA EJECUTIVA PARA ESCRITORIO</t>
  </si>
  <si>
    <t>CONTRATACIÓN DIRECTA</t>
  </si>
  <si>
    <t>GLOBAL</t>
  </si>
  <si>
    <t>NO SOLICITADAS</t>
  </si>
  <si>
    <t>02-01-01-003-008-01-4</t>
  </si>
  <si>
    <t>ACTIVOS FIJOS - OTROS MUEBLES N. C. P.</t>
  </si>
  <si>
    <t>PERCHERO</t>
  </si>
  <si>
    <t>02-01-01-003-008-01-2</t>
  </si>
  <si>
    <t>ACTIVOS FIJOS - MUEBLES, DEL TIPO UTILIZADO EN OFICINAS</t>
  </si>
  <si>
    <t xml:space="preserve">ARCHIVADOR MINI METÁLICO CON LLAVE </t>
  </si>
  <si>
    <t>02-01-01-004-003</t>
  </si>
  <si>
    <t>02-01-01-004-003-09</t>
  </si>
  <si>
    <t>ACTIVOS FIJOS - OTRAS MÁQUINAS PARA USOS GENERALES Y SUS PARTES Y PIEZAS</t>
  </si>
  <si>
    <t xml:space="preserve">ADQUISICIÓN AIRE ACONDICIONADO </t>
  </si>
  <si>
    <t>02-01-01-004-005</t>
  </si>
  <si>
    <t>02-01-01-004-005-02</t>
  </si>
  <si>
    <t>ACTIVOS FIJOS - MAQUINARIA DE INFORMÁTICA Y SUS PARTES, PIEZAS Y ACCESORIOS</t>
  </si>
  <si>
    <t>COMPUTADOR DE ESCRITORIO</t>
  </si>
  <si>
    <t>IMPRESORA</t>
  </si>
  <si>
    <t>TECLADO MAGICBOARD PARA IPAD PRO</t>
  </si>
  <si>
    <t>02-01-01-004-007</t>
  </si>
  <si>
    <t>02-01-01-004-007-02</t>
  </si>
  <si>
    <t>ACTIVOS FIJOS - APARATOS TRANSMISORES DE TELEVISIÓN Y RADIO; TELEVISIÓN, VIDEO Y CÁMARAS DIGITALES; TELÉFONOS</t>
  </si>
  <si>
    <t>CELULAR</t>
  </si>
  <si>
    <t>02-02-01-000-001</t>
  </si>
  <si>
    <t>02-02-01-000-001-06</t>
  </si>
  <si>
    <t>MATERIALES Y SUMINISTROS - PLANTAS AROMÁTICAS, BEBESTIBLES Y ESPECIAS</t>
  </si>
  <si>
    <t>AROMATICA / TE</t>
  </si>
  <si>
    <t>02-02-01-000-001-09</t>
  </si>
  <si>
    <t>MATERIALES Y SUMINISTROS - PRODUCTOS DE FORRAJE, FIBRAS, PLANTAS VIVAS, FLORES Y CAPULLOS DE FLORES, TABACO EN RAMA Y CAUCHO NATURAL</t>
  </si>
  <si>
    <t xml:space="preserve">ARREGLO FLORAL </t>
  </si>
  <si>
    <t>02-02-01-002-002</t>
  </si>
  <si>
    <t>MATERIALES Y SUMINISTROS - PRODUCTOS LÁCTEOS Y OVOPRODUCTOS</t>
  </si>
  <si>
    <t>LECHE</t>
  </si>
  <si>
    <t>02-02-01-002-003</t>
  </si>
  <si>
    <t>02-02-01-002-003-05</t>
  </si>
  <si>
    <t>MATERIALES Y SUMINISTROS - AZÚCAR</t>
  </si>
  <si>
    <t>AZUCAR</t>
  </si>
  <si>
    <t>02-02-01-002-006</t>
  </si>
  <si>
    <t>MATERIALES Y SUMINISTROS - HILADOS E HILOS; TEJIDOS DE FIBRAS TEXTILES INCLUSO AFELPADOS</t>
  </si>
  <si>
    <t>TOALLITAS HÚMEDAS DESINFECTANTES</t>
  </si>
  <si>
    <t>PAÑOS HÚMEDOS</t>
  </si>
  <si>
    <t>02-02-01-002-007</t>
  </si>
  <si>
    <t>MATERIALES Y SUMINISTROS - ARTÍCULOS TEXTILES (EXCEPTO PRENDAS DE VESTIR)</t>
  </si>
  <si>
    <t>MASCARILLAS N-95</t>
  </si>
  <si>
    <t>02-02-01-003-002</t>
  </si>
  <si>
    <t>02-02-01-003-002-01</t>
  </si>
  <si>
    <t>MATERIALES Y SUMINISTROS - PASTA DE PAPEL, PAPEL Y CARTÓN</t>
  </si>
  <si>
    <t xml:space="preserve">PAPEL PARA IMPRESIÓN POR RESMAS </t>
  </si>
  <si>
    <t xml:space="preserve">POST-IT DE 51 MM X 76 MM. (100 HOJAS) </t>
  </si>
  <si>
    <t>SOBRE DE MANILA TAMAÑO CARTA X 25</t>
  </si>
  <si>
    <t>SOBRES TAMAÑO CARTA X 25</t>
  </si>
  <si>
    <t xml:space="preserve">CARPETAS PORTA DOCUMENTOS </t>
  </si>
  <si>
    <t>CARPETAS A-Z</t>
  </si>
  <si>
    <t>02-02-01-003-003</t>
  </si>
  <si>
    <t>02-02-01-003-003-03</t>
  </si>
  <si>
    <t>MATERIALES Y SUMINISTROS - ACEITES DE PETRÓLEO O ACEITES OBTENIDOS DE MINERALES BITUMINOSOS (EXCEPTO LOS ACEITES CRUDOS); PREPARADOS N. C. P. , QUE CONTENGAN POR LO MENOS EL 70% DE SU PESO EN ACEITES DE ESOS TIPOS Y CUYOS COMPONENTES BÁSICOS SEAN ESOS ACEITES</t>
  </si>
  <si>
    <t>COMBUSTIBLE</t>
  </si>
  <si>
    <t>02-02-01-003-005</t>
  </si>
  <si>
    <t>02-02-01-003-005-01</t>
  </si>
  <si>
    <t>MATERIALES Y SUMINISTROS - PINTURAS Y BARNICES Y PRODUCTOS RELACIONADOS; COLORES PARA LA PINTURA ARTÍSTICA; TINTAS</t>
  </si>
  <si>
    <t xml:space="preserve">RECARGA TINTAS IMPRESORA </t>
  </si>
  <si>
    <t>02-02-01-003-005-03</t>
  </si>
  <si>
    <t>MATERIALES Y SUMINISTROS - JABÓN, PREPARADOS PARA LIMPIEZA, PERFUMES Y PREPARADOS DE TOCADOR</t>
  </si>
  <si>
    <t>SPRAY DESINFECTANTE PARA MANOS</t>
  </si>
  <si>
    <t>02-02-01-003-005-04</t>
  </si>
  <si>
    <t>MATERIALES Y SUMINISTROS - PRODUCTOS QUÍMICOS N. C. P.</t>
  </si>
  <si>
    <t xml:space="preserve">PEGANTE EN BARRA </t>
  </si>
  <si>
    <t>02-02-01-003-006</t>
  </si>
  <si>
    <t>02-02-01-003-006-02</t>
  </si>
  <si>
    <t>MATERIALES Y SUMINISTROS - OTROS PRODUCTOS DE CAUCHO</t>
  </si>
  <si>
    <t xml:space="preserve">BORRADORES DE LÁPIZ </t>
  </si>
  <si>
    <t>02-02-01-003-006-03</t>
  </si>
  <si>
    <t>MATERIALES Y SUMINISTROS - SEMIMANUFACTURAS DE PLÁSTICO</t>
  </si>
  <si>
    <t>SOBRES PLÁSTICOS PROTECTORES DE DOCUMENTOS X 100</t>
  </si>
  <si>
    <t>02-02-01-003-006-09</t>
  </si>
  <si>
    <t>MATERIALES Y SUMINISTROS - OTROS PRODUCTOS PLÁSTICOS</t>
  </si>
  <si>
    <t xml:space="preserve">REVISTEROS ARCHIVADORES </t>
  </si>
  <si>
    <t>DISPENSADOR DE CINTA PEGANTE EN ACRÍLICO</t>
  </si>
  <si>
    <t>DISPENSADOR DE CLIPS EN ACRÍLICO</t>
  </si>
  <si>
    <t>PORTALÁPICES EN ACRÍLICO</t>
  </si>
  <si>
    <t>BANDEJA PORTAPAPELES DOBLE EN ACRÍLICO</t>
  </si>
  <si>
    <t>CARCASA PROTECTORA CELULAR</t>
  </si>
  <si>
    <t>PROTECTOR DE PANTALLA PARA CELULAR</t>
  </si>
  <si>
    <t>SELLO TÉRMICO PARA PUERTAS Y VENTANAS</t>
  </si>
  <si>
    <t>02-02-01-003-008</t>
  </si>
  <si>
    <t>02-02-01-003-008-09</t>
  </si>
  <si>
    <t>MATERIALES Y SUMINISTROS - OTROS ARTÍCULOS MANUFACTURADOS N. C. P.</t>
  </si>
  <si>
    <t xml:space="preserve">LAPICEROS PILOT DE GEL </t>
  </si>
  <si>
    <t xml:space="preserve">PORTAMINAS 0,7 MM </t>
  </si>
  <si>
    <t>REPUESTOS PARA PORTAMINAS 0,7 MM</t>
  </si>
  <si>
    <t xml:space="preserve">LÁPICES CAJA X 12 </t>
  </si>
  <si>
    <t xml:space="preserve">JUEGO DE RESALTADORES X4 </t>
  </si>
  <si>
    <t xml:space="preserve">MARCADORES PARA TABLERO BLANCO </t>
  </si>
  <si>
    <t xml:space="preserve">PUNTERO LASER Y MANEJADOR DE PRESENTACIONES </t>
  </si>
  <si>
    <t>02-02-01-004-002</t>
  </si>
  <si>
    <t>MATERIALES Y SUMINISTROS - PRODUCTOS METÁLICOS ELABORADOS (EXCEPTO MAQUINARIA Y EQUIPO)</t>
  </si>
  <si>
    <t>TAJALÁPIZ</t>
  </si>
  <si>
    <t>TIJERAS</t>
  </si>
  <si>
    <t xml:space="preserve">BISTURÍ </t>
  </si>
  <si>
    <t>GANCHOS REPUESTOS PARA COSEDORA</t>
  </si>
  <si>
    <t>CLIPS METÁLICOS SUJETADORES DE PAPELES X 1000</t>
  </si>
  <si>
    <t>PAPELERA METÁLICA</t>
  </si>
  <si>
    <t>RECORDATORIOS METÁLICOS Y PLACAS CONMEMORATIVAS</t>
  </si>
  <si>
    <t>02-02-01-004-005</t>
  </si>
  <si>
    <t>02-02-01-004-005-01</t>
  </si>
  <si>
    <t>MATERIALES Y SUMINISTROS - MÁQUINAS PARA OFICINA Y CONTABILIDAD, Y SUS PARTES Y ACCESORIOS</t>
  </si>
  <si>
    <t>PERFORADORA</t>
  </si>
  <si>
    <t>COSEDORA</t>
  </si>
  <si>
    <t>SACA GANCHOS</t>
  </si>
  <si>
    <t>02-02-01-004-007</t>
  </si>
  <si>
    <t>02-02-01-004-007-05</t>
  </si>
  <si>
    <t>MATERIALES Y SUMINISTROS - DISCOS, CINTAS, DISPOSITIVOS DE ALMACENAMIENTO EN ESTADO SÓLIDO NO VOLÁTILES Y OTROS MEDIOS, NO GRABADOS</t>
  </si>
  <si>
    <t>USB</t>
  </si>
  <si>
    <t>02-02-02-006-003</t>
  </si>
  <si>
    <t>02-02-02-006-003-01</t>
  </si>
  <si>
    <t>ADQUISICIÓN DE SERVICIOS - SERVICIOS DE ALOJAMIENTO PARA ESTANCIAS CORTAS</t>
  </si>
  <si>
    <t xml:space="preserve">SERVICIO DE ALOJAMIENTO PARA ESTANCIAS CORTAS ACTIVIDADES PROTOCOLARIAS </t>
  </si>
  <si>
    <t>02-02-02-006-003-03</t>
  </si>
  <si>
    <t>ADQUISICIÓN DE SERVICIOS - SERVICIOS DE SUMINISTRO DE COMIDAS</t>
  </si>
  <si>
    <t xml:space="preserve">RESTAURANTE/SERVICIO COMIDAS A LA MESA ACTIVIDADES PROTOCOLARIAS </t>
  </si>
  <si>
    <t>02-02-02-006-007</t>
  </si>
  <si>
    <t>02-02-02-006-007-04</t>
  </si>
  <si>
    <t>ADQUISICIÓN DE SERVICIOS - SERVICIOS DE APOYO AL TRANSPORTE POR CARRETERA</t>
  </si>
  <si>
    <t xml:space="preserve">ESTACIONAMIENTO ACTOS OFICIALES </t>
  </si>
  <si>
    <t>02-02-02-007-001</t>
  </si>
  <si>
    <t>02-02-02-007-001-01-1</t>
  </si>
  <si>
    <t>ADQUISICIÓN DE SERVICIOS - SERVICIOS FINANCIEROS, EXCEPTO DE LA BANCA DE INVERSIÓN, SERVICIOS DE SEGUROS Y SERVICIOS DE PENSIONES</t>
  </si>
  <si>
    <t xml:space="preserve">SERVICIOS FINANCIEROS </t>
  </si>
  <si>
    <t>02-02-02-007-003</t>
  </si>
  <si>
    <t>02-02-02-007-003-01</t>
  </si>
  <si>
    <t>ADQUISICIÓN DE SERVICIOS - SERVICIOS DE ARRENDAMIENTO O ALQUILER DE MAQUINARIA Y EQUIPO SIN OPERARIO</t>
  </si>
  <si>
    <t>ALQUILER DE VEHÍCULO PARA VISITAS OFICIALES Y ACTIVIDADES PROTOCOLARIAS</t>
  </si>
  <si>
    <t>02-02-02-008-004</t>
  </si>
  <si>
    <t>02-02-02-008-004-01</t>
  </si>
  <si>
    <t>ADQUISICIÓN DE SERVICIOS - SERVICIOS DE TELEFONÍA Y OTRAS TELECOMUNICACIONES</t>
  </si>
  <si>
    <t>SERVICIO DE TELEFONÍA CELULAR (JULIO-DICIEMBRE)</t>
  </si>
  <si>
    <t xml:space="preserve">SERVICIO DE TELEFONÍA FIJA E INTERNET </t>
  </si>
  <si>
    <t>02-02-02-008-004-02</t>
  </si>
  <si>
    <t>ADQUISICIÓN DE SERVICIOS - SERVICIOS DE TELECOMUNICACIONES A TRAVÉS DE INTERNET</t>
  </si>
  <si>
    <t xml:space="preserve">SERVICIO VPN PARA EL COMPUTADOR (SOFTWARE) 6 MESES </t>
  </si>
  <si>
    <t>02-02-02-008-004-03</t>
  </si>
  <si>
    <t>ADQUISICIÓN DE SERVICIOS - SERVICIOS DE CONTENIDOS EN LÍNEA (ON-LINE)</t>
  </si>
  <si>
    <t>SOFTWARE OFFICE 365  Y ANTIVIRUS</t>
  </si>
  <si>
    <t>02-02-02-008-007</t>
  </si>
  <si>
    <t>02-02-02-008-007-03-1</t>
  </si>
  <si>
    <t>ADQUISICIÓN DE SERVICIOS - SERVICIOS DE INSTALACIÓN DE PRODUCTOS METÁLICOS ELABORADOS, EXCEPTO MAQUINARIA Y EQUIPO</t>
  </si>
  <si>
    <t>SERVICIO DE INSTALACIÓN Y CONFIGURACIÓN DE COMPUTADOR E IMPRESORA</t>
  </si>
  <si>
    <t>02-02-02-009-009</t>
  </si>
  <si>
    <t>ADQUISICIÓN DE SERVICIOS - SERVICIOS PRESTADOS POR ORGANIZACIONES Y ORGANISMOS EXTRATERRITORIALES</t>
  </si>
  <si>
    <t xml:space="preserve">AFILIACIONES ASOCIACIONES MILITARES </t>
  </si>
  <si>
    <t>AGREG. BRASIL</t>
  </si>
  <si>
    <t>ADQUISICION AIRE ACONDICIONADO</t>
  </si>
  <si>
    <t>PRODUCTOS DE CAFETERIA (CAFÉ, AROMATICAS)</t>
  </si>
  <si>
    <t>PRODUCTOS DE CAFETERIA (AZUCAR)</t>
  </si>
  <si>
    <t>GASOLINA PARA AUTOMOTORES</t>
  </si>
  <si>
    <t>PRODUCTOS DE HIGIENIZACION Y DESINFECCION (ALCOHOL, GEL ANTIBACTERIAL, INSECTICIDAS, AROMATIZADORES)</t>
  </si>
  <si>
    <t xml:space="preserve">PLACAS, BUSTOS, MONEDAS Y RECORDATORIOS </t>
  </si>
  <si>
    <t>SERVICIO DE SUMINISTRO DE COMIDAS</t>
  </si>
  <si>
    <t>02-02-02-006-008</t>
  </si>
  <si>
    <t>ADQUISICIÓN DE SERVICIOS - SERVICIOS POSTALES Y DE MENSAJERÍA</t>
  </si>
  <si>
    <t>SERVICIO DE MENSAJERIA</t>
  </si>
  <si>
    <t>TELEFONIA FIJA Y CELULAR</t>
  </si>
  <si>
    <t>02-02-02-008-005</t>
  </si>
  <si>
    <t>02-02-02-008-005-03</t>
  </si>
  <si>
    <t>ADQUISICIÓN DE SERVICIOS - SERVICIOS DE LIMPIEZA</t>
  </si>
  <si>
    <t>SERVIVIO DE LIMPIEZA GENERAL</t>
  </si>
  <si>
    <t>02-02-02-008-007-01-3</t>
  </si>
  <si>
    <t>ADQUISICIÓN DE SERVICIOS - SERVICIOS DE MANTENIMIENTO Y REPARACIÓN DE COMPUTADORES Y EQUIPO PERIFÉRICO</t>
  </si>
  <si>
    <t>SERVICIOS DE MANTENIMIENTO Y REPARACIÓN DE COMPUTADORES</t>
  </si>
  <si>
    <t>PAGO ASOCIACIÓN AGREGADOS MILITARES EN BRASIL</t>
  </si>
  <si>
    <t>02-02-02-005-004</t>
  </si>
  <si>
    <t>02-02-02-005-004-06</t>
  </si>
  <si>
    <t>ADQUISICIÓN DE SERVICIOS - SERVICIOS DE INSTALACIONES</t>
  </si>
  <si>
    <t>SERVICIO DE INSTALACION AIRE ACONDICIONADO</t>
  </si>
  <si>
    <t>02-02-02-009-006</t>
  </si>
  <si>
    <t>02-02-02-009-006-02</t>
  </si>
  <si>
    <t>ADQUISICIÓN DE SERVICIOS - SERVICIOS DE PROMOCIÓN Y PRESENTACIÓN DE ARTES ESCÉNICAS Y EVENTOS DE ENTRETENIMIENTO EN VIVO</t>
  </si>
  <si>
    <t>AMENIZACION EVENTOS CELEBRACION DIA FAC</t>
  </si>
  <si>
    <t>ARREGLO FLORAL CELEBRACION DIA FAC</t>
  </si>
  <si>
    <t>AGREG. CHILE</t>
  </si>
  <si>
    <t>ARREGLO FLORAL /20 DE JULIO</t>
  </si>
  <si>
    <t>PAPELERIA - RESMA CARTA</t>
  </si>
  <si>
    <t>COMBUSTIBLE (ACTOS DEL SERVICIO)</t>
  </si>
  <si>
    <t>PAPELERIA - CARTUCHO DE TINTA</t>
  </si>
  <si>
    <t xml:space="preserve">RECORDATORIOS METALICOS </t>
  </si>
  <si>
    <t>SERVICIOS DE ALOJAMIENTO PARA ESTANCIAS CORTAS  (ACTOS OFICIALES Y DEL SERVICIO)</t>
  </si>
  <si>
    <t>CAFETERÍA (ACTOS OFICIALES Y DEL SERVICIO)</t>
  </si>
  <si>
    <t xml:space="preserve">RESTAURANTE </t>
  </si>
  <si>
    <t>02-02-02-006-004</t>
  </si>
  <si>
    <t>ADQUISICIÓN DE SERVICIOS - SERVICIOS DE TRANSPORTE DE PASAJEROS</t>
  </si>
  <si>
    <t>TRANSPORTE (ACTOS OFICIALES)</t>
  </si>
  <si>
    <t>PEAJES (DESPLAZAMIENTOS PARA ACTOS OFICIALES)</t>
  </si>
  <si>
    <t>ESTACIONAMIENTO (EN ACTOS OFICIALES)</t>
  </si>
  <si>
    <t>COMISIÓN BANCO EDWARDS (CUENTA CORRIENTE AGREGADURÍA)</t>
  </si>
  <si>
    <t>CELULARES AGREGADURÍA</t>
  </si>
  <si>
    <t>MANTENIMIENTO COMPUTADORES DE LA AGREGADURÍA</t>
  </si>
  <si>
    <t>ASOCIACIÓN AGREGADOS MILITARES Y SECRETARIOS</t>
  </si>
  <si>
    <t>ARREGLOS FLORALES</t>
  </si>
  <si>
    <t>AGREG. ECUADOR</t>
  </si>
  <si>
    <t>ADQUISICION ARREGLOS FLORALES</t>
  </si>
  <si>
    <t>ADQUISICION ELEMENTOS DE PAPELERIA</t>
  </si>
  <si>
    <t>ADQUISICION PLACAS CONMEMORATIVAS</t>
  </si>
  <si>
    <t>ADQUISICION DE COMIDA</t>
  </si>
  <si>
    <t>SERVICIO DE PARQUEADERO MENSUAL</t>
  </si>
  <si>
    <t>SERVICIOS POSTALES</t>
  </si>
  <si>
    <t>SERVICIOS FINANCIEROS</t>
  </si>
  <si>
    <t>ADQUISICIÓN DE SERVICIOS - SERVICIOS DE TELEFONIA Y OTRAS TELECOMUNICACIONES</t>
  </si>
  <si>
    <t>02-02-02-008-004-06</t>
  </si>
  <si>
    <t>ADQUISICIÓN DE SERVICIOS - SERVICIOS DE PROGRAMACIÓN, DISTRIBUCIÓN Y TRANSMISIÓN DE PROGRAMAS</t>
  </si>
  <si>
    <t>SERVICIO DE TELEVISION POR CABLE</t>
  </si>
  <si>
    <t>ASOCIACION DE AGREGADOS Y SECRETARIOS MILITARES (CAMP- CAYAMP)</t>
  </si>
  <si>
    <t>02-02-02-009-007</t>
  </si>
  <si>
    <t>02-02-02-009-007-09</t>
  </si>
  <si>
    <t>ADQUISICIÓN DE SERVICIOS - OTROS SERVICIOS DIVERSOS N. C. P.</t>
  </si>
  <si>
    <t>SERVICIOS DE APOYO LOGÍSTICO 20 DE JULIO Y DIA FAC</t>
  </si>
  <si>
    <t>AGREG. ESPAÑA</t>
  </si>
  <si>
    <t xml:space="preserve">MASCARILLA DESECHABLE POR 50 UNIDADES </t>
  </si>
  <si>
    <t xml:space="preserve">PAPEL HIGINIECO TRIPLE HOJA COLOR BLANCO </t>
  </si>
  <si>
    <t>RESMAS DE PAPEL TAMAÑO CARTA</t>
  </si>
  <si>
    <t xml:space="preserve">COMBUSTIBLE TERRESTRE </t>
  </si>
  <si>
    <t>LITRO</t>
  </si>
  <si>
    <t>GEL HIDROALCOHOLICO 70% ALCOHOL 5000ML</t>
  </si>
  <si>
    <t>REPUESTO AMBIENTADOR ELECTRICO VARIOS AROMAS</t>
  </si>
  <si>
    <t>LIMPIAVIDRIO FRASCO 750 ML</t>
  </si>
  <si>
    <t xml:space="preserve">JABON LIQUIDO PARA MANOS POR 500 ML </t>
  </si>
  <si>
    <t xml:space="preserve">LIMPIADOR DESINFECTANTE MULTIUSOS ANTIBACTERIAL LIQUIDO POR LITRO </t>
  </si>
  <si>
    <t xml:space="preserve">LIMPIADOR DESINFECTANTE PISOS CON OLOR </t>
  </si>
  <si>
    <t>02-02-01-003-006-04</t>
  </si>
  <si>
    <t>MATERIALES Y SUMINISTROS - PRODUCTOS DE EMPAQUE Y ENVASADO, DE PLÁSTICO</t>
  </si>
  <si>
    <t xml:space="preserve">BOLSA NEGRA PARA BASURA 30 LTS ,POR 25 UNIDADES </t>
  </si>
  <si>
    <t xml:space="preserve">BOLSA AZUL PARA BASURA 20 LTS. POR 20 UNIDADES </t>
  </si>
  <si>
    <t xml:space="preserve">BOLSA BLANCA PARA BASURA 10 LTS, POR 40 UNIDADES </t>
  </si>
  <si>
    <t xml:space="preserve">ESFEROS GEL </t>
  </si>
  <si>
    <t xml:space="preserve">MONEDAS CONMEMORATIVAS </t>
  </si>
  <si>
    <t>02-02-01-004-003</t>
  </si>
  <si>
    <t>02-02-01-004-003-09</t>
  </si>
  <si>
    <t>MATERIALES Y SUMINISTROS - OTRAS MÁQUINAS PARA USOS GENERALES Y SUS PARTES Y PIEZAS</t>
  </si>
  <si>
    <t xml:space="preserve">DISPENSADOR METALICO DE GEL CON PEDAL </t>
  </si>
  <si>
    <t>02-02-01-004-005-02</t>
  </si>
  <si>
    <t>MATERIALES Y SUMINISTROS - MAQUINARIA DE INFORMÁTICA Y SUS PARTES, PIEZAS Y ACCESORIOS</t>
  </si>
  <si>
    <t xml:space="preserve">CARTUCHOS IMPRESORA BLANCO Y NEGRO </t>
  </si>
  <si>
    <t xml:space="preserve">CARTUCHO DE IMPRESORA COLOR </t>
  </si>
  <si>
    <t xml:space="preserve">SERVICIO DE CAFETERIA </t>
  </si>
  <si>
    <t xml:space="preserve">SERVICIO DE SUMINISTRO DE COMIDAS A LA MESA, EN CAFETERIAS- CELEBRACION 20 DE JULIO </t>
  </si>
  <si>
    <t>SERVICIO DE TRANSPORTE PASAJEROS</t>
  </si>
  <si>
    <t xml:space="preserve">SERVICIO DE MENSAJERIA </t>
  </si>
  <si>
    <t>TELEFONIA MOVIL CELULAR</t>
  </si>
  <si>
    <t>SOFTWARE ANTIVIRUS RENOVACION</t>
  </si>
  <si>
    <t>PAQUETE OFFICE</t>
  </si>
  <si>
    <t xml:space="preserve">SERVICIO DE ASEO Y LIMPIEZA DE OFICINA </t>
  </si>
  <si>
    <t xml:space="preserve">MANTENIMIENTO DE EQUIPO DE COMPUTO E IMPRESORA </t>
  </si>
  <si>
    <t xml:space="preserve">CARTUCHOS RECARGA ESTILOGRAFO </t>
  </si>
  <si>
    <t>SERVICIO DE SUMINISTRO DE COMIDAS A LA MESA, EN CAFETERIAS- CELEBRACION DIA FAC</t>
  </si>
  <si>
    <t xml:space="preserve">CARPETAS PLASTICA TRANSPARENTE </t>
  </si>
  <si>
    <t xml:space="preserve">AGREG. FRANCIA </t>
  </si>
  <si>
    <t>JUEGO DE CARTUCHOS IMPRESORA HP</t>
  </si>
  <si>
    <t>CAFETERIA</t>
  </si>
  <si>
    <t>TRANSPORTE DE PASAJEROS Y NAVIGOS</t>
  </si>
  <si>
    <t>GASTOS FINANCIEROS DE TRANSACCIONES BANCARIAS(DEVOLUCIONES)</t>
  </si>
  <si>
    <t>02-02-02-008-003</t>
  </si>
  <si>
    <t>02-02-02-008-003-09</t>
  </si>
  <si>
    <t>ADQUISICIÓN DE SERVICIOS - OTROS SERVICIOS PROFESIONALES Y TÉCNICOS N. C. P.</t>
  </si>
  <si>
    <t>TRADUCCIONES</t>
  </si>
  <si>
    <t>TELEFONOS CELULARES, INTERNET, TELEFONO FIJO Y TV OFICINA</t>
  </si>
  <si>
    <t>MANTENIMIENTO COMPUTADORES E IMPRESORA</t>
  </si>
  <si>
    <t>AFILIACIONES MILITARES</t>
  </si>
  <si>
    <t>AGREG. ISRAEL</t>
  </si>
  <si>
    <t>TRANSPORTE</t>
  </si>
  <si>
    <t xml:space="preserve">MANEJO CUENTA BANCARIA </t>
  </si>
  <si>
    <t>TELEFONIA FIJA</t>
  </si>
  <si>
    <t>INTERNET</t>
  </si>
  <si>
    <t>ASEO</t>
  </si>
  <si>
    <t>AGREG. PERU</t>
  </si>
  <si>
    <t>02-02-01-002-004</t>
  </si>
  <si>
    <t>02-02-01-002-004-04</t>
  </si>
  <si>
    <t>MATERIALES Y SUMINISTROS - BEBIDAS NO ALCOHÓLICAS; AGUAS MINERALES EMBOTELLADAS</t>
  </si>
  <si>
    <t>BOTELLON DE AGUA 20 LITROS</t>
  </si>
  <si>
    <t>TINTA IMPRESORA EPSON J575 NO. 664 X 4</t>
  </si>
  <si>
    <t>BOLSA PLASTICA PAPELERA X 10 UND</t>
  </si>
  <si>
    <t>BOLSA PARA BASURA NEGRA X 10 UND</t>
  </si>
  <si>
    <t>ESCOBA SUAVE</t>
  </si>
  <si>
    <t>MONEDAS Y RECORDATORIOS A PERSONALIDADES Y PLACAS</t>
  </si>
  <si>
    <t>SERVICIO RESTAURANTE Y CAFETERIA ATENCION PERSONALIDADES</t>
  </si>
  <si>
    <t>SERVICIO DE TRANSPORTE TERRESTRE</t>
  </si>
  <si>
    <t>SERVICIO DE CORRESPONDENCIA</t>
  </si>
  <si>
    <t>SERVICIO FINANCIERO POR SOSTENIMIENTO CUENTA BANCARIA</t>
  </si>
  <si>
    <t>SERVICIO DE TELEFONIA CELULAR (COMUNICACIONES AGREGADO Y SECRETARIO)</t>
  </si>
  <si>
    <t>SERVICIOS GENERALES (ASEO OFICINA)</t>
  </si>
  <si>
    <t>SERVICIO AGREGADURIA ASOCIACION DE OFICIALES Y SUBOFICIALES</t>
  </si>
  <si>
    <t>MANTENIMIENTO DE COMPUTADORES Y EQUIPO PERIFERICO</t>
  </si>
  <si>
    <t>AGREG. WASHINTONG</t>
  </si>
  <si>
    <t>ADQUISICION COMPUTADOR PARA SECRETARIO AGREGADURIA</t>
  </si>
  <si>
    <t>PAPELERIA</t>
  </si>
  <si>
    <t>ADQUISICION COMBUSTIBLE NECESIDADES TRANSPORTE</t>
  </si>
  <si>
    <t xml:space="preserve">SERVICIO RESTAURANTE ACTIVIDADES PROTOCOLARIAS </t>
  </si>
  <si>
    <t>02-02-02-006-006</t>
  </si>
  <si>
    <t>ADQUISICIÓN DE SERVICIOS - SERVICIOS DE ALQUILER DE VEHÍCULOS DE TRANSPORTE CON OPERARIO</t>
  </si>
  <si>
    <t>SERVICIO ALQUILER VEHICULOS</t>
  </si>
  <si>
    <t>SERVICIO ENVIOS CORREO CERTIFICADO</t>
  </si>
  <si>
    <t>SERVICIOS MANEJO CUENTA BANCARIA/ ACCT ANALYSIS FEE</t>
  </si>
  <si>
    <t>PAGO MENSUAL LINEAS CELULARES</t>
  </si>
  <si>
    <t>SERVICIO COMUNICACIONES/DATOS AGREGADURIA</t>
  </si>
  <si>
    <t>02-02-02-008-005-09-5</t>
  </si>
  <si>
    <t>ADQUISICIÓN DE SERVICIOS - SERVICIOS AUXILIARES ESPECIALIZADOS DE OFICINA</t>
  </si>
  <si>
    <t>SERVICIO IMPRESION HP OFFICE INK</t>
  </si>
  <si>
    <t>RECORDATORIOS</t>
  </si>
  <si>
    <t>SERVICIO ASOCIACION DE AGREGADOS AEREOS Y SECRETARIOS</t>
  </si>
  <si>
    <t>ACTIVIDADES CONMEMORACION FAC</t>
  </si>
  <si>
    <t>JIN</t>
  </si>
  <si>
    <t>02-02-04</t>
  </si>
  <si>
    <t>GASTOS RESERVADOS</t>
  </si>
  <si>
    <t>SOLICITUD DE INFORMACIÓN A LOS PROVEEDORES</t>
  </si>
  <si>
    <t>COP</t>
  </si>
  <si>
    <t>02-02-02-009-003</t>
  </si>
  <si>
    <t>02-02-02-009-003-01</t>
  </si>
  <si>
    <t>ADQUISICIÓN DE SERVICIOS - SERVICIOS DE SALUD HUMANA</t>
  </si>
  <si>
    <t>EXAMENES MEDICOS DE RECLUTAMIENTO  DE SOLDADOS</t>
  </si>
  <si>
    <t>02-02-02-008-005-01</t>
  </si>
  <si>
    <t>ADQUISICIÓN DE SERVICIOS - SERVICIOS DE EMPLEO</t>
  </si>
  <si>
    <t>ACUERDO ENTRE LA COMISI{ON NACIONAL DEL SERVICIO CIVIL Y LA FUERZA AEREA COLOMBIANA PARA PROVEER MEDIANTE UN PROCESO DE SELECCIÓN (CONVOCATORIA) LOS EMPLEOS PERTENECIENTES A CARGOS DE PROVISIONALIDAD.</t>
  </si>
  <si>
    <t>EXÁMENES MÉDICOS DE SELECCIÓN Y RETIRO PERSONAL CIVIL</t>
  </si>
  <si>
    <t>02-02-02-009-002</t>
  </si>
  <si>
    <t>02-02-02-009-002-09</t>
  </si>
  <si>
    <t>ADQUISICIÓN DE SERVICIOS - OTROS TIPOS DE EDUCACIÓN Y SERVICIOS DE APOYO EDUCATIVO</t>
  </si>
  <si>
    <t>PROGRAMAS DE DESARROLLO ALTOS POTENCIALES (PDD, PID, PDL)</t>
  </si>
  <si>
    <t>COP - INVERSION</t>
  </si>
  <si>
    <t>1599-0100-2-0-1599068-02</t>
  </si>
  <si>
    <t>ADQUISICIÓN DE BIENES Y SERVICIOS - SERVICIO DE APOYO FINANCIERO PARA EL FORTALECIMIENTO DEL TALENTO HUMANO - FORTALECIMIENTO DE LAS COMPETENCIAS FORMATIVAS Y LABORALES DEL PERSONAL MILITAR DE LA FUERZA AÉREA COLOMBIANA A NIVEL  NACIONAL</t>
  </si>
  <si>
    <t>CAPACITACION DOCTORADO, MAESTRIA Y  ESPECIALIZACION DEL PERSONAL FUERZA AEREA COLOMBIANA</t>
  </si>
  <si>
    <t>IMPREVISTOS</t>
  </si>
  <si>
    <t>JERLA</t>
  </si>
  <si>
    <t>01-01-03-027</t>
  </si>
  <si>
    <t>PLANTA PERMANENTE - PARTIDA ALIMENTACIÓN SOLDADOS</t>
  </si>
  <si>
    <t>PARTIDA ALIMENTACION SOLDADOS</t>
  </si>
  <si>
    <t>02-02-02-010</t>
  </si>
  <si>
    <t>ADQUISICIÓN DE SERVICIOS - VIÁTICOS DE LOS FUNCIONARIOS EN COMISIÓN</t>
  </si>
  <si>
    <t>VIATICOS DEL PERSONAL EN COMISION</t>
  </si>
  <si>
    <t>A-01-01-03-035</t>
  </si>
  <si>
    <t>ALIMENTACIÓN ALUMNOS</t>
  </si>
  <si>
    <t>01-01-03-035</t>
  </si>
  <si>
    <t>ACOFA</t>
  </si>
  <si>
    <t>BACOF</t>
  </si>
  <si>
    <t>CACOM-1</t>
  </si>
  <si>
    <t>CACOM-2</t>
  </si>
  <si>
    <t>CACOM-3</t>
  </si>
  <si>
    <t>CACOM-4</t>
  </si>
  <si>
    <t>CACOM-5</t>
  </si>
  <si>
    <t>CACOM-6</t>
  </si>
  <si>
    <t>CAMAN</t>
  </si>
  <si>
    <t>CATAM</t>
  </si>
  <si>
    <t>ESUFA</t>
  </si>
  <si>
    <t>EMAVI</t>
  </si>
  <si>
    <t>EPFAC</t>
  </si>
  <si>
    <t>DILOS</t>
  </si>
  <si>
    <t>GOCOP</t>
  </si>
  <si>
    <t>DIFRA</t>
  </si>
  <si>
    <t>DILOA</t>
  </si>
  <si>
    <t>SERVIDOR</t>
  </si>
  <si>
    <t xml:space="preserve">COMPUTADOR </t>
  </si>
  <si>
    <t>02-02-01-004-006</t>
  </si>
  <si>
    <t>02-02-01-004-006-04</t>
  </si>
  <si>
    <t>BATERIAS UPS</t>
  </si>
  <si>
    <t>RESMA PAPEL TAMAÑO CARTA</t>
  </si>
  <si>
    <t>RESMA PAPEL TAMAÑO OFICIO</t>
  </si>
  <si>
    <t>CARPETAS Y SEPARADORES</t>
  </si>
  <si>
    <t>SOBRES ESTANDAR</t>
  </si>
  <si>
    <t>ROLLOS ADHESIVOS</t>
  </si>
  <si>
    <t>PEGAMENTOS</t>
  </si>
  <si>
    <t>BORRADORES</t>
  </si>
  <si>
    <t>TONER PARA IMPRESORAS O FAX</t>
  </si>
  <si>
    <t>CINTA TRANSPARENTE</t>
  </si>
  <si>
    <t>CINTA DE ENMASCARAR</t>
  </si>
  <si>
    <t>BOLIGRAFOS</t>
  </si>
  <si>
    <t>FLUIDO DE CORRECCION</t>
  </si>
  <si>
    <t>RESALTADORES</t>
  </si>
  <si>
    <t>LAPICES MECANICOS</t>
  </si>
  <si>
    <t>REGLAS</t>
  </si>
  <si>
    <t>MARCADORES</t>
  </si>
  <si>
    <t>GRAPADORAS</t>
  </si>
  <si>
    <t>CLIPS PARA PAPEL</t>
  </si>
  <si>
    <t>SUJETADORES DE CIERRE</t>
  </si>
  <si>
    <t>GRAPAS</t>
  </si>
  <si>
    <t>TOALLA MICROFIBRA PARA LIMPIAR</t>
  </si>
  <si>
    <t>TAPABOCAS</t>
  </si>
  <si>
    <t>PAPEL HIGIENICO</t>
  </si>
  <si>
    <t>PAPEL TOALLA DISPENSADOR</t>
  </si>
  <si>
    <t>TOALLA DE PAPEL PARA COCINA</t>
  </si>
  <si>
    <t>PAÑO REUSABLE</t>
  </si>
  <si>
    <t>VARSOL</t>
  </si>
  <si>
    <t>02-02-01-003-004</t>
  </si>
  <si>
    <t>02-02-01-003-004-02</t>
  </si>
  <si>
    <t>BLANQUEADOR HIPOCLORITO</t>
  </si>
  <si>
    <t>02-02-01-003-004-06</t>
  </si>
  <si>
    <t>DESINFECTANTE</t>
  </si>
  <si>
    <t>AMBIENTADOR</t>
  </si>
  <si>
    <t>PAÑO HUMEDO DESINFECTANTE</t>
  </si>
  <si>
    <t>JABON LIQUIDO</t>
  </si>
  <si>
    <t>SOLUCION DESMANCHADORA</t>
  </si>
  <si>
    <t>LIMPIAVIDRIOS</t>
  </si>
  <si>
    <t>LIMPIADOR ESPUMOSO EN AEROSOL</t>
  </si>
  <si>
    <t>JABON PARA LOZA</t>
  </si>
  <si>
    <t>LIMPIADOR DESINFECTANTE PARA PISOS AROMATIZADO</t>
  </si>
  <si>
    <t>LIMPIA MUEBLES</t>
  </si>
  <si>
    <t>BOLSA PARA BASURA</t>
  </si>
  <si>
    <t>CEPILLO</t>
  </si>
  <si>
    <t>ESCOBA</t>
  </si>
  <si>
    <t>TRAPERO</t>
  </si>
  <si>
    <t>ESPONJILLA</t>
  </si>
  <si>
    <t>02-02-01-000-001-01</t>
  </si>
  <si>
    <t>GRANOLA Y CEREALES</t>
  </si>
  <si>
    <t>02-02-01-000-001-03</t>
  </si>
  <si>
    <t>FRUTAS</t>
  </si>
  <si>
    <t>02-02-01-002-001</t>
  </si>
  <si>
    <t>02-02-01-002-001-01</t>
  </si>
  <si>
    <t>JAMON</t>
  </si>
  <si>
    <t>PASABOCAS</t>
  </si>
  <si>
    <t>02-02-01-002-001-04</t>
  </si>
  <si>
    <t>JUGOS</t>
  </si>
  <si>
    <t>02-02-01-002-001-07</t>
  </si>
  <si>
    <t>TORTAS</t>
  </si>
  <si>
    <t>QUESO</t>
  </si>
  <si>
    <t>02-02-01-002-003-04</t>
  </si>
  <si>
    <t>PAN</t>
  </si>
  <si>
    <t>GALLETAS</t>
  </si>
  <si>
    <t>02-02-01-002-003-08</t>
  </si>
  <si>
    <t>CAFÉ</t>
  </si>
  <si>
    <t>02-02-01-002-003-09</t>
  </si>
  <si>
    <t>INSTACREM</t>
  </si>
  <si>
    <t>TE</t>
  </si>
  <si>
    <t>AROMATICAS</t>
  </si>
  <si>
    <t>CHIPS SURTIDOS</t>
  </si>
  <si>
    <t>BEBIDA GASEOSA</t>
  </si>
  <si>
    <t>TE HELADO</t>
  </si>
  <si>
    <t>AGUA</t>
  </si>
  <si>
    <t>FILTROS DE CAFÉ</t>
  </si>
  <si>
    <t>SERVILLETAS</t>
  </si>
  <si>
    <t>VASOS, PLATOS DESECHABLES</t>
  </si>
  <si>
    <t>ALQUILER VEHICULOS ACOFA</t>
  </si>
  <si>
    <t>02-02-02-008-007-01-4</t>
  </si>
  <si>
    <t>MANTENIMIENTO VEHICULOS ACOFA</t>
  </si>
  <si>
    <t>02-02-02-008-007-01-1</t>
  </si>
  <si>
    <t>MANTENIMIENTO EXTINTORES Y EQUIPOS CONTRA INCENDIO</t>
  </si>
  <si>
    <t>02-02-02-007-001-03-5-01</t>
  </si>
  <si>
    <t>SERVICIO TODO RIESGO VEHICULOS ACOFA</t>
  </si>
  <si>
    <t>02-02-02-007-001-03-5-05</t>
  </si>
  <si>
    <t>SEGURO DE RESPONSABILIDAD CIVIL Y CONTRA HURACANES EN LAS INSTALACIONES DE ACOFA</t>
  </si>
  <si>
    <t>02-02-02-007-001-03-5-11</t>
  </si>
  <si>
    <t>SEGURO PLANTA TELEFONICA</t>
  </si>
  <si>
    <t>08-01-02-006</t>
  </si>
  <si>
    <t>REGISTRO ANUAL VEHICULOS ACOFA</t>
  </si>
  <si>
    <t>COMISIONES BANCARIAS</t>
  </si>
  <si>
    <t>RENOVACION SUSCRIPCION BARRACUDA (EQUIPO COMUNICACIONES)</t>
  </si>
  <si>
    <t>SERVICIO DE CORREO</t>
  </si>
  <si>
    <t>PEAJES</t>
  </si>
  <si>
    <t>02-02-02-008-002</t>
  </si>
  <si>
    <t>02-02-02-008-002-01</t>
  </si>
  <si>
    <t>ASESORIA Y DEFENSA JURIDICA ACOFA</t>
  </si>
  <si>
    <t>SERVICIO DE TELEFONIA FIJA Y OTROS</t>
  </si>
  <si>
    <t>02-02-02-006-009</t>
  </si>
  <si>
    <t>02-02-02-006-009-01</t>
  </si>
  <si>
    <t>SERVICIO DE ENERGIA ELECTRICA</t>
  </si>
  <si>
    <t>SERVICIO DE WIRELESS (JET PACK)</t>
  </si>
  <si>
    <t>SERVICIO DE TELEFONIA CELULAR</t>
  </si>
  <si>
    <t>PASAJES AEREOS</t>
  </si>
  <si>
    <t>SERVICIO DE ALOJAMIENTO</t>
  </si>
  <si>
    <t>SERVICIOS DE ALIMENTACION</t>
  </si>
  <si>
    <t>02-02-02-008-005-05</t>
  </si>
  <si>
    <t>SERVICIO LOGÍSTICO PARA EL DESARROLLO DE LA PRÁCTICA GEOESTRATÉGICA DE LOS ALFERECES DEL CURSO NO. 94 DE EMAVI</t>
  </si>
  <si>
    <t>02-01-01-004-010</t>
  </si>
  <si>
    <t>02-01-01-004-010-04</t>
  </si>
  <si>
    <t xml:space="preserve">F5032 SERIES LIGHTWEIGHT NIGHT VISION BINOCULAR
</t>
  </si>
  <si>
    <t>MÍNIMA CUANTÍA</t>
  </si>
  <si>
    <t>02-01-01-004-008</t>
  </si>
  <si>
    <t>02-01-01-004-008-02</t>
  </si>
  <si>
    <t xml:space="preserve">BE-GPS 2300 INTENSIFICADOR DE SEÑAL BLUETOOTH GPS </t>
  </si>
  <si>
    <t>ACOPLES PARA MASCARA OPS-CORE O2 MASK DOUBLE-STRAP KIT - FAST &amp; SENTRY, ACH ( 26 -99-101)</t>
  </si>
  <si>
    <t>ENTRENAMIENTO EN SIMULADORES DE VUELO EN EL EXTERIOR PARALAS AERONAVES CASA CN-235 Y CASA C-295 DE LA FAC PARA EL AÑO 2021-2022</t>
  </si>
  <si>
    <t>SELECCIÓN ABREVIADA MENOR CUANTÍA</t>
  </si>
  <si>
    <t>02-02-01-004-008</t>
  </si>
  <si>
    <t>02-02-01-004-008-02</t>
  </si>
  <si>
    <t>GLOBOS METEOROLÓGICOS TOTEX TA200 UNCOLOUR</t>
  </si>
  <si>
    <t>RADIOSONDA VAISALA RS41-SG</t>
  </si>
  <si>
    <t>DESCENDEDOR TIPO 8</t>
  </si>
  <si>
    <t xml:space="preserve">MOSQUETON AUTOMATICO 72KN EN ACERO </t>
  </si>
  <si>
    <t>RESCUE SWIMMER HARNESS (CHALECO TRI SAR)</t>
  </si>
  <si>
    <t xml:space="preserve">QUICK STROP (COLLAR DE RESCATE) </t>
  </si>
  <si>
    <t>RESCUE SEAT (ASIENTO DE RESCATE)</t>
  </si>
  <si>
    <t>RESCUE LITTER (CANASTILLA DE RESCATE)</t>
  </si>
  <si>
    <t>GUAYAS DE ANCLAJE PARA CAMILLA DE RESCATE</t>
  </si>
  <si>
    <t>ARNES DE PECHO CON STRAP DE EXTRACCIÓN</t>
  </si>
  <si>
    <t>ARNES DE CINTURA RAPPEL</t>
  </si>
  <si>
    <t>ACOPLE HEMBRA 1½ X
ROSCA HEMBRA 1½
 DESCRIPCIÓN SAP:
ACOPLE HEMBRA 1½ X
HEMBRA 1½</t>
  </si>
  <si>
    <t>LICITACIÓN PÚBLICA</t>
  </si>
  <si>
    <t>ACOPLE MACHO 1½ X
ROSCA HEMBRA 1½
 DESCRIPCIÓN SAP:
ACOPLE MACHO 1½ X
ROSCA HEMBRA 1½</t>
  </si>
  <si>
    <t>ACOPLE HEMBRA 2 X
ROSCA HEMBRA 2
 DESCRIPCIÓN SAP:
ACOPLE HEMBRA 2 X
ROSCA HEMBRA 2</t>
  </si>
  <si>
    <t>MANGUERA 4" X10 MTS
 DESCRIPCIÓN SAP:
DEFUELING AND JAC
RISER HOSE 4"</t>
  </si>
  <si>
    <t>TERMOHIDROMETRO
JET-A1
 DESCRIPCIÓN SAP:
THERMOHIDROMETRO
ESCALA 30/90</t>
  </si>
  <si>
    <t>OVERHAUL, REPAR POR FOD, INSPE, 400 Y 80 HORAS, REPAR, PARCIAL,, EXCHANGE, PRUEBAS BANCO Y COSTOS COMPLEMENTARIOS MOTORES, ACCESORIOS Y COMPONEN. LINEA GE J79-J1EQD</t>
  </si>
  <si>
    <t>SUSCRIPCIÓN DEL SOFTWARE APM-MERIDIUM DE LA FUERZA AÉREA COLOMBIANA</t>
  </si>
  <si>
    <t>02-02-01-004-009</t>
  </si>
  <si>
    <t>02-02-01-004-009-06</t>
  </si>
  <si>
    <t xml:space="preserve">ADQUISICIÓN REPUESTOS AERONAVES T6 </t>
  </si>
  <si>
    <t>25201500
25202200
25202300
25202400
25202500
25202600
25202700</t>
  </si>
  <si>
    <t>SUSCRIPCIÒN NAVDB FLIGHT MANAGEMENT COMPUTERS ROCKWELL COLLINS AERONAVES B-300/350, C-90 DE LA FUERZA AÈREA COLOMBIANA</t>
  </si>
  <si>
    <t>55111601
55101500</t>
  </si>
  <si>
    <t>SUSCRIPCIÓN PUBLICACIONES TÉCNICAS APLICABLES A LAS AERONAVES FOKKER F-28 DE LA FUERZA AÉREA COLOMBIANA</t>
  </si>
  <si>
    <t>SUSCRIPCION PUBLICACIONES TECNICAS, MOTORES, ROLL-ROYCE MODELO AE 3007A APLICABLES AL EQUIPO LEGACY-600 DE LA FUERZA AEREA COLOMBIANA</t>
  </si>
  <si>
    <t>SUSCRIPCIÓN NAVDATA BASE JEPPESEN DE LOS EQUIPOS GPS INSTALADOS EN LAS AERONAVES DE LA FUERZA AÉREA COLOMBIANA</t>
  </si>
  <si>
    <t>SUSCRIPCIÓN PUBLICACIONES TÉCNICAS Y OPERACIONALES, APLICABLES A LOS EQUIPOS C-208, C-172, C-182R, SK300/350/ C-90GTX, CESSNA C-560, HÉLICES MCCAULEY, HARTZELL, Y MOTORES CONTINENTAL, LYCOMING Y ROLLS ROYCE DE LA FUERZA AÉREA COLOMBIANA</t>
  </si>
  <si>
    <t>SUSCRIPCION DE PUBLICACIONES TECNICAS Y OPERACIONALES APLICABLES A LOS EQUIPOS C295, CN235 Y C212 DE LA FUERZA AEREA COLOMBIANA</t>
  </si>
  <si>
    <t>02-01-01-004-004</t>
  </si>
  <si>
    <t>02-01-01-004-004-02</t>
  </si>
  <si>
    <t>CRIMPING TOOL</t>
  </si>
  <si>
    <t>02-01-01-004-003-05</t>
  </si>
  <si>
    <t>GATO HIDRAULICO CAP. 5 TON</t>
  </si>
  <si>
    <t>SUSCRIPCIÓN DEL SOFTWARE PARA ANÁLISIS, DISEÑO Y SIMULACIÓN - ANSYS FLUENT PARA LA FUERZA AÉREA COLOMBIANA</t>
  </si>
  <si>
    <t>ADQUISICION BALIZAS Y SUS COMPENENTES DE INSTALACION PARA TH-67</t>
  </si>
  <si>
    <t>25201702
25201903</t>
  </si>
  <si>
    <t xml:space="preserve">ADQUISICION DE REPUESTOS DE AERONAVES FAC </t>
  </si>
  <si>
    <t xml:space="preserve">ADQUISICION DE REPUESTOS AERONAUTICOS AERONAVES FAC </t>
  </si>
  <si>
    <t xml:space="preserve">ADQUISICION DE REPUESTOS AERONAUTICOS PARA AERONAVES DE LA FAC </t>
  </si>
  <si>
    <t>PROGRAMA DE SOPORTE INTEGRADO DE MANTTO (FISS)  AERONAVES C-295</t>
  </si>
  <si>
    <t>REPARACION DE COMPONENTES AERONAUTICOS PARA LAS AERONAVES FAC</t>
  </si>
  <si>
    <t>REPARACION, OVERHAUL Y/O EXCHANGE DE COMPONENTES AERONAUTICOS LA FUERZA AÉREA COLOMBIANA - VF 2021</t>
  </si>
  <si>
    <t>ADQUISICIÓN DE REPUESTOS, COMPONENTES Y ACCESORIOS PARA LOS HELICOPTEROS DE LA FAC</t>
  </si>
  <si>
    <t>ADQUISICIÓN DE REPUESTOS, COMPONENTES Y ACCESORIOS AERONÁUTICOS DE LAS DIFERENTES AERONAVES ASIGNADAS A LA FAC</t>
  </si>
  <si>
    <t>02-02-02-006-005</t>
  </si>
  <si>
    <t>02-02-02-006-005-03</t>
  </si>
  <si>
    <t>PAGOS QUE SE DEMANDEN POR CONCEPTO DE TRANSPORTE INTERNACIONAL DEL MATERIAL USO DE LA FAC  (VIGENCIAS FUTURAS APROBADAS)</t>
  </si>
  <si>
    <t>PAGOS QUE SE DEMANDEN  POR CONCEPTO DE LIBERACIONES DE GUIAS, LICENCIAS ENTRE OTROS TRAMITES. (VIGENCIAS FUTURAS APROBADAS)</t>
  </si>
  <si>
    <t>PAGOS QUE SE DEMANDEN POR CONCEPTO DE TRANSPORTE INTERNACIONAL DEL MATERIAL USO DE LA FAC (RECURSOS PARA FINANCIAR PROCESO POR AJUSTE DE LA TRM)</t>
  </si>
  <si>
    <t>PAGOS QUE SE DEMANDEN  POR CONCEPTO DE LIBERACIONES DE GUIAS, LICENCIAS ENTRE OTROS TRAMITES. (RECURSOS PARA FINANCIAR PROCESO POR AJUSTE DE LA TRM)</t>
  </si>
  <si>
    <t>02-02-01-004-010</t>
  </si>
  <si>
    <t>ADQUISICIÓN DE CHALECOS DE SUPERVIVENCIA PARA LOS TRIPULANTES DE LAS AERONAVES DE LA FUERZA AÉREA COLOMBIANA</t>
  </si>
  <si>
    <t xml:space="preserve">ADQUISICIÓN DE REPUESTOS Y EQUIPOS PARA LOS  BOTES SALVAVIDAS DE LAS AERONAVES FAC </t>
  </si>
  <si>
    <t>ADQUISICIÓN PARTES Y EQUIPO PERSONAL DE VUELO PARA LOS TRIPULANTES DE LA  FAC</t>
  </si>
  <si>
    <t>ADQUISICIÓN DE REPUESTOS Y EQUIPOS PARA LOS  SISTEMAS DE ARMAS  DE LAS AERONAVES FAC.</t>
  </si>
  <si>
    <t>SOPORTE PARA LA FUNCIONALIDAD Y OPERATIVIDAD DE LOS SISTEMAS DE ARMAS DE LA FUERZA AEREA COLOMBIANA (ADQUISICIÓN DE REPUESTOS SILLAS DE EYECCIÓN K-FIR, A-29B, T-27). CONTRATO NUEVO</t>
  </si>
  <si>
    <t>ADQUISICION PARTES PERSONAL DE VUELO PARA LOS TRIPULANTES DE LA FAC</t>
  </si>
  <si>
    <t>46171626
46161604 46181701 46182301</t>
  </si>
  <si>
    <t xml:space="preserve">ADQUISICIÓN REPUESTOS SISTEMAS DE ARMAS PARA LA FUERZA AÉREA COLOMBIANA AMARRE VF </t>
  </si>
  <si>
    <t>46171626
46161604
46181702
46182301</t>
  </si>
  <si>
    <t xml:space="preserve">ADQUISICIÓN DE REPUESTOS PARA LOS LENTES DE VISION NOCTURNA DE LA FUERZA AÉREA COLOMBIANA </t>
  </si>
  <si>
    <t>ADQUISICION REPUESTOS PARACAIDAS</t>
  </si>
  <si>
    <t>ADQUISICION REPUESTOS SISTEMAS ARMAS</t>
  </si>
  <si>
    <t>46121601
46111600
46182301
46171626
46161604</t>
  </si>
  <si>
    <t>ADQUISICION DE EQUIPOS PARA SISTEMAS DE EYECCION DE LAS AERONAVES FAC VF 2021</t>
  </si>
  <si>
    <t xml:space="preserve">ADQUISICION MIRAS </t>
  </si>
  <si>
    <t>02-02-02-008-007-01-5</t>
  </si>
  <si>
    <t>CALIBRACIÓN  Y REPARACIÓN DE BANCOS NVG PARA LA FUERZA AÉREA COLOMBIANA</t>
  </si>
  <si>
    <t>INSPECCIÓN Y/O REPARACIÓN DE LOS SISTEMAS INERCIAL NAVEGATION UNIT -EGI DE LAS AERONAVES AH-60L ARPÍA DE LA FUERZA AÉREA COLOMBIANA</t>
  </si>
  <si>
    <t>INSPECCION Y/O REPARACIÓN DE LOS SISTEMAS WIPAK DE LAS AERONAVES DE LA FAC</t>
  </si>
  <si>
    <t>MANTENIMIENTO CYPRES</t>
  </si>
  <si>
    <t>ADQUISION HERRAMIENTAS SISTEMAS DE ARMAS, EYECCION Y OPTRONICOS</t>
  </si>
  <si>
    <t>02-02-01-004-007-04</t>
  </si>
  <si>
    <t>REPUESTOS BARRERAS DE FRENADO</t>
  </si>
  <si>
    <t>INSPECCION Y REPARACION DE EQUIPOS REPARABLES DE LOS RADARES TPS-70 PARA LA FAC</t>
  </si>
  <si>
    <t>INSPECCIÓN, REPARACIÓN Y/O EXCHABGE DE EQUIPOS REPARABLES PARA LOS RADARES TPS-78 / 703 DE LA FAC</t>
  </si>
  <si>
    <t>ADQUISICIÓN DE REPUESTOS DEPOT</t>
  </si>
  <si>
    <t>ADQUISICIÓN REPUESTOS LUCES DE PISTA</t>
  </si>
  <si>
    <t>SERVICIOS GENERALES Y DE ASEO INSTALACIONES ACOFA</t>
  </si>
  <si>
    <t>MANTENIMIENTO EQUIPOS Y REDES DE COMUNICACIÓN Y COMPUTO</t>
  </si>
  <si>
    <t>02-02-02-006-007-06</t>
  </si>
  <si>
    <t>SERVICIOS PORTUARIOS Y AEROPORTUARIOS EN EL EXTERIOR VF 2021</t>
  </si>
  <si>
    <t>ADQUISICION COMBUSTIBLE DE AVIACIÓN EN EL EXTERIOR - VF EXTERIOR 2021</t>
  </si>
  <si>
    <t>ADQUISICIÓN REPUESTOS RADARES TPS-78 VF2021</t>
  </si>
  <si>
    <t>02-01-01-004-003-01</t>
  </si>
  <si>
    <t xml:space="preserve">ADQUISICION DE DISPOSITIVO DE ENTRENAMIENTO DE VUELO TIPO FTD LEVEL 5 FLIGHT TRAINING DEVICE  </t>
  </si>
  <si>
    <t>PUBLICACIÓN CONTRATACIÓN RÉGIMEN ESPECIAL - SELECCIÓN DE COMISIONISTA</t>
  </si>
  <si>
    <t xml:space="preserve">ADQUISICIÓN EQUIPOS PARA LOS  SISTEMAS DE ARMAS DE LAS AERONAVES FAC VF </t>
  </si>
  <si>
    <t>INSPECCIÓN, REPARACIÓN Y/O EXCHANGE DE LOS SISTEMAS DE CONTRAMEDIDAS AIRMOR DE LAS AERONAVES DE LA FUERZA AÉREA COLOMBIANA</t>
  </si>
  <si>
    <t>ADQUISICIÓN REPUESTOS SISTEMAS FRACTURIZACIÓN Y OXIGENO AERONAVES T27 Y A29 DE LA FAC</t>
  </si>
  <si>
    <t>02-02-02-007-002</t>
  </si>
  <si>
    <t>02-02-02-007-002-02-2</t>
  </si>
  <si>
    <t>ARRENDAMIENTO INSTALACIONES ACOFA</t>
  </si>
  <si>
    <t>ADQUISICION EQUIPO PERSONAL DE VUELO PARA LOS TRPULATES DE LA FAC VF 2021</t>
  </si>
  <si>
    <t>ADQUISICION DE REPUESTOS Y EQUIPOS PARA LOS SISTEMAS DE ARMAS DE LAS AERONAVES FAC  VF 2021</t>
  </si>
  <si>
    <t>ADQUISICION EQUIPOS PARA LA ACTUALIZACIÓN DE LA ESTACION TERRENA SATELITAL</t>
  </si>
  <si>
    <t xml:space="preserve">PROGRAMA SOPORTE INTEGRADO PARA AERONAVES A-29 SUPER TUCANO DE LA FUERZA AEREA COLOMBIANA </t>
  </si>
  <si>
    <t xml:space="preserve">REPARACION DE COMPONENTES AERONAUTICOS PARA AERONAVES FAC </t>
  </si>
  <si>
    <t>ENTRENAMIENTO SIMULADORES ALA ROTATORIA</t>
  </si>
  <si>
    <t>INSPECCIÓN, REPARACIÓN Y/O EXCHANGE DE LOS SISTEMAS DE ARMAMENTO ELECTRONICO DE LAS AERONAVES AH-60 L ARPIA IV DE LA FUERZA AÈREA COLOMBIANA.</t>
  </si>
  <si>
    <t>INSPECCIÓN,  REPARACIÓN Y/O EXCHANGE DE LOS SISTEMAS DE ARMAMENTO ELECTRONICO DE LAS AERONAVES KFIR DE LA FUERZA AÈREA COLOMBIANA.</t>
  </si>
  <si>
    <t>INSPECCIÓN, EXCHANGE Y/O REPARACIÓN DE LOS SISTEMAS DE CONTRAMEDIDAS KEEPER Y GUERRA ELECTRÓNICA DE LAS AERONAVES DE LA FUERZA AÉREA COLOMBIANA</t>
  </si>
  <si>
    <t>CAPACITACIÓN OTROS SIMULADORES</t>
  </si>
  <si>
    <t>SOPORTE PARA LA FUNCIONALIDAD Y OPERATIVIDAD DE LOS SISTEMAS DE ARMAS DE LA FUERZA AEREA COLOMBIANA (ADQUISICIÓN DE REPUESTOS SILLAS DE EYECCIÓN K-FIR, A-29B, T-27). CONTRATO ANTERIOR</t>
  </si>
  <si>
    <t xml:space="preserve">ADQUISICION COMBUSTIBLE DE AVIACION EN EL EXTERIOR </t>
  </si>
  <si>
    <t>02-02-02-008-003-04-4</t>
  </si>
  <si>
    <t>ANÁLISIS MUESTRAS DE ACEITE Y FILTRO PARA LOS MOTORES TPE-331-10R-513C APLICABLES A LA FLOTA CASA 212-300</t>
  </si>
  <si>
    <t>ADQUISICIÓN DE REPUESTOS PARA LOS LENTES DE VISION NOCTURNA DE LA FUERZA AÉREA COLOMBIANA</t>
  </si>
  <si>
    <t>JEA-SAP-4600173180-ENTRENAMIENTO EN SIMULADOR DE VUELO EN EL EXTERIOR PARA LAS AERONAVES LOCKHEED MARTIN C-130 HÉRCULES, CASA CN-235 Y CASA C-295 DE LA FAC-RUB-02-02-02-009-002-09-VT. USD-233.226,92-/VF 2021 USD-114.098</t>
  </si>
  <si>
    <t>ADQUISICION DE REPUESTOS, MATERIAL Y ACCESORIOS AERONAUTICO  DE LAS AERONAVES DE LA FAC</t>
  </si>
  <si>
    <t>ADQUISICIÓN DE REPUESTOS, COMPONENTES Y ACCESORIOS AERONÁUTICOS DE LAS DIFERENTES AERONAVES DE MISIÓN ESPECIAL ASIGNADAS A LA FAC</t>
  </si>
  <si>
    <t>ADQUISICION EQUIPO ETAA AERONAVE T6</t>
  </si>
  <si>
    <t>ADQUISICION EQUIPO ANALIZADOR DE EMISION DE GASES</t>
  </si>
  <si>
    <t xml:space="preserve">CDP AMARRE VF SUBUNIDAD ACOFA </t>
  </si>
  <si>
    <t>ENTRENAMIENTO EN SIMULADORES DE VUELO EN EL EXTERIOR PARA LA AERONAVE LOCKHEED MARTIN C-130 HERCULES DE LA FAC PARA EL AÑO 2021-2022</t>
  </si>
  <si>
    <t xml:space="preserve">GASOLINA CDP AMARRE VF SUBUNIDAD ACOFA </t>
  </si>
  <si>
    <t>INSPECCIÓN, REPARACIÓN, OVERHAUL, Y/O EXCHANGE DE REPUESTOS, COMPONENTES Y ACCESORIOS AERONAUTICOS PARA LOS EQUIPOS ASIGNADOS A LA FAC. AMARRE VF 2002</t>
  </si>
  <si>
    <t>02-01-01-003-008-04</t>
  </si>
  <si>
    <t>JABALINA PARA ATLETISMO DE 500 Y 600 GRS</t>
  </si>
  <si>
    <t>02-01-01-004-010-01</t>
  </si>
  <si>
    <t xml:space="preserve">ARMAMENTO, FUSIL TANNER MOD.206 CAL 6MM </t>
  </si>
  <si>
    <t>02-02-01-002-008</t>
  </si>
  <si>
    <t>GUANTES DE SABLE ELECTRICO ESGRIMA</t>
  </si>
  <si>
    <t>02-02-01-004-004</t>
  </si>
  <si>
    <t>02-02-01-004-004-09</t>
  </si>
  <si>
    <t>PETO ELECTRONICO CON TRANSMISOR W.T.F.</t>
  </si>
  <si>
    <t>02-02-01-004-007-08</t>
  </si>
  <si>
    <t>SOFWARE</t>
  </si>
  <si>
    <t>02-02-02-008-005-09-6</t>
  </si>
  <si>
    <t>SERVICIO OPERADOR LOGISTICO PARA EL EJERCICIO OPERACIONAL RED FLAG RESCUE 2021 DE LA FUERZA AEREA COLOMBIANA</t>
  </si>
  <si>
    <t xml:space="preserve">JABALINAS 800 GM GRS 70 Y 80 METROS </t>
  </si>
  <si>
    <t>APARATO MULTIFUNCION PARA ESGRIMA</t>
  </si>
  <si>
    <t>RECEPTOR DE CASCO ELECTRONICO W.T.F.</t>
  </si>
  <si>
    <t xml:space="preserve">PISTA PARA ESGRIMA FIE </t>
  </si>
  <si>
    <t>RIFLE ANSCHUTZ CAL 22LR</t>
  </si>
  <si>
    <t>PISTOLA DE AIRE CAL 4.5 MM -177</t>
  </si>
  <si>
    <t>PISTOLA FAS 607 CAL. 22LR</t>
  </si>
  <si>
    <t xml:space="preserve">UNIFORMES ESGRIMA </t>
  </si>
  <si>
    <t xml:space="preserve">MEDIAS PARA ESGRIMA </t>
  </si>
  <si>
    <t xml:space="preserve">ZAPATO DEPORTIVO </t>
  </si>
  <si>
    <t>UNIFORME DE TAEKWONDO WTF</t>
  </si>
  <si>
    <t xml:space="preserve">UNIFORME PARA TAEKWONDO </t>
  </si>
  <si>
    <t xml:space="preserve">ZAPATO DE DEPORTE DE TIRADOR </t>
  </si>
  <si>
    <t xml:space="preserve">GUANTES DE COMPETENCIA PARA ESGRIMA </t>
  </si>
  <si>
    <t>GUANTES TKW</t>
  </si>
  <si>
    <t>MASCARA DE SABLE ESGRIMA</t>
  </si>
  <si>
    <t xml:space="preserve">MASCARA PARA FLORETE Y ES </t>
  </si>
  <si>
    <t xml:space="preserve">MASCARA DE ESPADA ESGRIMA </t>
  </si>
  <si>
    <t xml:space="preserve">CHAQUETILLA DE SABLE </t>
  </si>
  <si>
    <t xml:space="preserve">CHAQUETILLA DE FLORETE </t>
  </si>
  <si>
    <t xml:space="preserve">CASCO PARA TAEKWONDO </t>
  </si>
  <si>
    <t xml:space="preserve">CASCO PROTECTOR </t>
  </si>
  <si>
    <t xml:space="preserve">PROTECTOR ANTEBRAZO </t>
  </si>
  <si>
    <t xml:space="preserve">PROTECTOR PIE CON CANILLERA TAEKWONDO </t>
  </si>
  <si>
    <t>PROTECTOR PIE W.T.F</t>
  </si>
  <si>
    <t>PROTECTOR GENITAL MASCULINO TAEKWONDO</t>
  </si>
  <si>
    <t>ADQUISICIÓN DE REPUESTOS, COMPONENTES Y ACCESORIOS AERONÁUTICOS DEL EQUIPO SA2-37 A/B COMO AERONAVES ASIGNADAS A LA FAC</t>
  </si>
  <si>
    <t>25202200 25202300 25202400 25202500 25202600 25202700</t>
  </si>
  <si>
    <t>02-01-01-004-003-02</t>
  </si>
  <si>
    <t>EQUIPO DE AUERE RESOURABKE CIB CINORESIR 3/4 HP (CAPACIDAD 02 MASCARAS DE RESPIRACIÓN)</t>
  </si>
  <si>
    <t>02-02-01-004-006-09</t>
  </si>
  <si>
    <t>SOPLADOR / EXTRACTOR CON BOLSA 1/4 HP 115V AC</t>
  </si>
  <si>
    <t>EXPLOSIMETRO</t>
  </si>
  <si>
    <t>CREMA DETECTORA DE AGUA</t>
  </si>
  <si>
    <t xml:space="preserve">POMADA PARA MEDICION </t>
  </si>
  <si>
    <t>BOQUILLA DE SUMINNISTRO PARA PISTOLAS DE GRAVEDAD</t>
  </si>
  <si>
    <t>SERVICIO A TODO COSTO DE SHOT PEENING Y GLASS BEAD PEENING EN COMPONENTES AERONÁUTICOS PARA FUERZA AÉREA COLOMBIANA SEGÚNANEXOS TÉCNICOS</t>
  </si>
  <si>
    <t>ADQUISICIÓN DE HERRAMIENTAS SISTEMAS OPTRÓNICOS PARA LA FUERZA AEREA COLOMBIANA (MODIFICATION KIT, NIGHT VISION EQUIPMENT)</t>
  </si>
  <si>
    <t>PAGO PASIVOS EXIGIBLES - VIGENCIAS EXPIRADAS DE CONTRATO 4600168459 SERVICIOS AEROPORTUARIOS EN EL EXTERIOR PARA LAS AERONAVES DE LA FAC VIGENCIA 2020</t>
  </si>
  <si>
    <t>PAGO PASIVOS EXIGIBLES - VIGENCIAS EXPIRADAS DE CONTRATO 4600168459 SUMINISTRO DE COMBUSTIBLE EN EL EXTERIOR PARA LAS AERONAVES DE LA FAC VIGENCIA 2020</t>
  </si>
  <si>
    <t>DIE,CRIMPING TOOL</t>
  </si>
  <si>
    <t>OVEROL DE VUELO</t>
  </si>
  <si>
    <t>ESPADA PARA OFICIAL FAC</t>
  </si>
  <si>
    <t>ESPADA PARA SUBOFICIAL FAC</t>
  </si>
  <si>
    <t>ESPADA OFICIAL GENERAL</t>
  </si>
  <si>
    <t>02-02-01-004-008-03</t>
  </si>
  <si>
    <t>GAFAS OSCURAS</t>
  </si>
  <si>
    <t>SUSCRIPCIÓN PUBLICACIONES TÉCNICAS APLICABLES A LOS EQUIPOS B-206, B-212, B-412 Y TH-67 DE LA FUERZA AÉREA COLOMBIANA.</t>
  </si>
  <si>
    <t>55111601 55101500</t>
  </si>
  <si>
    <t>SUSCRIPCIÓN PARA EL LICENCIAMIENTO DE LA HERRAMIENTA DEL EQUIPO EYE DETEC (AREA CREDIBILIDAD)</t>
  </si>
  <si>
    <t xml:space="preserve">INSPECCIÓN, REPARACIÓN , OVERHAUL Y /O EXCHANGE DE REPUESTOS, COMPONENTES Y ACCESORIOS AERONAUTICOS PARA LOS EQUIPOS ASIGNADOS A LA FAC. AMARRE VF 2022 </t>
  </si>
  <si>
    <t>ADQUISICION CHALECOS PC-21  PARA LOS TRIPULANTES FAC AMARRE VF</t>
  </si>
  <si>
    <t>ADQUISICION ARNESES PARA TRIPULANTES FAC</t>
  </si>
  <si>
    <t>02-02-01-003-006-01</t>
  </si>
  <si>
    <t>ADQUISICION DE LLANTAS AERONAUTICAS Y ACCESORIOS PARA LAS AERONAVES DE LA FAC</t>
  </si>
  <si>
    <t>TERMOHIDROMETRO
AV-GAS
 DESCRIPCIÓN SAP:
THERMOHIDROMETRO
ESCALA 0/150 GRADOS</t>
  </si>
  <si>
    <t>ACTUATORS FOR GTP
919-1
 DESCRIPCIÓN SAP:
ADAPTER, QUICK
CONNE</t>
  </si>
  <si>
    <t>2" COUPLER
 DESCRIPCIÓN SAP:
ACOPLE ADAPTADOR</t>
  </si>
  <si>
    <t>PISTOLA A GRAVEDAD
OPW 285-138
 DESCRIPCIÓN SAP:
PISTOLA POR
GRAVEDAD OPW</t>
  </si>
  <si>
    <t>PISTOLA PARKER
 DESCRIPCIÓN SAP:
PRESSURE REFUELING
NOZZLE</t>
  </si>
  <si>
    <t>SUSCRIPCION PUBLICACIONES TÉCNICAS BOEING AERONAVES B-727, B-737 Y B-767 DE LA FAC</t>
  </si>
  <si>
    <t>ADQUISICIÓN DE REPUESTOS, COMPONENTES Y ACCESORIOS AERONÁUTICOS PARA LA AERONAVE AUGUSTA WESTLAND AW139 ASIGNADA A LA FAC</t>
  </si>
  <si>
    <t>SUSCRIPCIÓN PLATAFORMA ENGINERING WORKBENCH -EWB AND STANDARDS EXPERT PLATFORM IHS PARA LA FUERZA AÉREA COLOMBIANA</t>
  </si>
  <si>
    <t>55111601 / 55101500</t>
  </si>
  <si>
    <t>MANTENIMIENTO SISTEMAS DE ARMAS (PRUEBAS HIDROSTATICAS BOTELLAS DE CO2 PARA LA FAC) AMARRE VF 2022</t>
  </si>
  <si>
    <t>MANTENIMIENTO SISTEMAS DE ARMAS, CONTRAMEDIDAS Y GUERRA ELECTRONICA (MANTENIMIENTO SISTEMA DE CONTRAMEDIDAS C-AMPS PARA LA FAC) AMARRE VF 2022</t>
  </si>
  <si>
    <t>CALIBRACION Y REPARACION DE BANCOS NVG PARA LA FAC AMARRE VF 2022</t>
  </si>
  <si>
    <t>INSPECCIÓN Y REPARACIÓN DE ELEMENTOS (LPRF, SDP, TRANSMITER, ANTENA) QUE COMPONEN EL SISTEMA RADAR APG-66, DE LA FUERZA AÉREA COLOMBIANA</t>
  </si>
  <si>
    <t>ADQUISICION DE REPUESTOS PARA LOS LENTES DE VISION NOCTURNA DE LA FAC AMARRE VF 2022</t>
  </si>
  <si>
    <t>ADQUISICION DE REPUESTOS SISTEMAS DE CONTRAMEDIDAS C-AMPS PARA LA FAC AMARRE VF 2022</t>
  </si>
  <si>
    <t>ADQUISICION DE LLANTAS Y ACCESORIOS PARA LAS AERONAVES DE LA FAC</t>
  </si>
  <si>
    <t>ADQUISICION DE LLANTAS Y ACCESORIOS PARA LAS AERONAVES DE LA FAC AMARRES VF 2022</t>
  </si>
  <si>
    <t>ADQUISICION DE REPUESTOS, COMPONENTES Y ACCESORIOS AERONÁUTICOS PARA LOS DIFERENTES EQUIPOS: BELL-206, BELL-212, BELL-412, UH-1H, UH-1H2 Y TH-67, ASIGNADOS A LA FAC AMARRE VF 2022</t>
  </si>
  <si>
    <t>25202200
25202300
2520400
2520500
2520600
2520700</t>
  </si>
  <si>
    <t>ADQUISICION DE REPUESTOS SILLAS DE EYECCION K-FIR, A-29B, T-27 AMARRE VF 2022</t>
  </si>
  <si>
    <t>SERVICIO LOGISTICO PARA EL DESARROLLO DE LA PRACTICA GEOESTRATEGICA DE LOS ALFERECES DEL CURSO N°.94 DE EMAVI (FONDO INTERNO EMAVI)</t>
  </si>
  <si>
    <t>ADQUISICION DE REPUESTOS, COMPONENTES Y ACCESORIOS AERONAUTICOS DE LAS DIFERENTES AERONAVES ASIGNADAS A LA FAC. AMARRE VF 2022</t>
  </si>
  <si>
    <t>SUSCRIPCION PUBLICACIONES TECNICAS MOTORES T-53-L-13B, T53-L-703 Y TPE 331 DE LA FAC</t>
  </si>
  <si>
    <t>SUSCRIPCION NAVIGATION DATA BASE EQUPOS GPS Y MANUALES DE COMPONENTESHONEWELL AERONAVES DE LA FAC</t>
  </si>
  <si>
    <t>02-02-02-008-003-01-4</t>
  </si>
  <si>
    <t>SUSCRIPCION NAV DATABASE EQUIPOS NORTHROP GRUMMAN LTN-92 DE AERONAVES CN-235 DE LA FAC</t>
  </si>
  <si>
    <t>02-01-01-004-006</t>
  </si>
  <si>
    <t>02-01-01-004-006-01</t>
  </si>
  <si>
    <t>PLANTA SOLAR</t>
  </si>
  <si>
    <t>ADQUISICION DE REPUESTOS DE BOTES SALVAVIDAS DE LAS AERONAVES FAC AMARRE VF</t>
  </si>
  <si>
    <t>ADQUISICION DE REPUESTOS Y BOTES SALVAVIDAS DE LAS AERONAVES FAC AMARRE VF</t>
  </si>
  <si>
    <t>ADQUISICION PARTES EQUIPO PERSONAL DE VUELO PARA LOS TRIPULANTES DE LA FAC AMARRE VF 2022 (CONVENIO NUEVA EPS CONTRIBUTIVO N°.01 DE 2020)</t>
  </si>
  <si>
    <t>46171626
46161604
46181701
46182301</t>
  </si>
  <si>
    <t>ADQUISICION PARTES EQUIPO PERSONAL DE VUELO PARA LOS TRIPULANTES DE LA FAC AMARRE VF 2022 (CONVENIO DEL MINISTERIO DE MINAS N°.461 DE 2020)</t>
  </si>
  <si>
    <t>ADQUISICION DE LLANTAS AERONAUTICAS Y ACCESORIOS PARA EL EQUIPO SA2-37 ASIGNADO A LA FAC</t>
  </si>
  <si>
    <t>ADQUISICION DE LLANTAS DE CAUCHO Y NEUMATICOS PARA LAS AERONAVES DE LA FAC</t>
  </si>
  <si>
    <t>SUSCRIPCIÓN PUBLICACIONES TÉCNICAS APLICABLES A LOS MOTORES PT6T-3B, PT6T-3D, PT6A-21, PT6A-25C, PT6A-34, PT6A-60A, PT6A-67R, PT6A- 68C, PT6A-114A, PT6A-135, PW-127G, JT15D 5D, JT15D-4 DE LA FUERZA AÉREA COLOMBIANA</t>
  </si>
  <si>
    <t>ADQUISICION PARTES EQUIPO PERSONAL DE VUELO PARA LOS TRIPULANTES DE LA FAC AMARRE VF 2022 (CONVENIO NUEVA EPS CONTRIBUTIVO N°.01 DE 2020) VEST. SURVIVAL</t>
  </si>
  <si>
    <t>ADQUISICION PARTES EQUIPO PERSONAL DE VUELO PARA LOS TRIPULANTES DE LA FAC AMARRE VF 2022 (CONVENIO NUEVA EPS CONTRIBUTIVO N°.01 DE 2020) BOX MATCH (CHS)</t>
  </si>
  <si>
    <t>ADQUISICION PARTES EQUIPO PERSONAL DE VUELO PARA LOS TRIPULANTES DE LA FAC AMARRE VF 2022 (CONVENIO DEL MINISTERIO DE MINAS N°.461 DE 2020) VEST. SURVIVAL</t>
  </si>
  <si>
    <t>ADQUISICION PARTES EQUIPO PERSONAL DE VUELO PARA LOS TRIPULANTES DE LA FAC AMARRE VF 2022 (CONVENIO DEL MINISTERIO DE MINAS N°.461 DE 2020) MIRROR EMERGENCY SIGNALING</t>
  </si>
  <si>
    <t>ADQUISICION PARTES EQUIPO PERSONAL DE VUELO PARA LOS TRIPULANTES DE LA FAC AMARRE VF 2022 (CONVENIO CONTRALORIA GENERAL DE LA REPUBLICA N°.101 DE 2021) VEST. SURVIVAL</t>
  </si>
  <si>
    <t>ADQUISICION PARTES EQUIPO PERSONAL DE VUELO PARA LOS TRIPULANTES DE LA FAC AMARRE VF 2022 (CONVENIO CONTRALORIA GENERAL DE LA REPUBLICA N°.101 DE 2021) WHISTLE, BALL</t>
  </si>
  <si>
    <t xml:space="preserve">ADQUISICIÓN DE REPUESTOS,
COMPONENTES Y ACCESORIOS
AERONAUTICOS DE LAS DIFERENTES
AERONAVES ART ASIGNADAS A LA FAC.
AMARRE VF 2022 - CONVENIO CENIT
2020
</t>
  </si>
  <si>
    <t>ENTRENAMIENTO SIMULADORES DE VUELO, AERONAVES: B737BBJ, C-40.</t>
  </si>
  <si>
    <t>ENTRENAMIENTO SIMULADORES DE VUELO, AERONAVE C-95</t>
  </si>
  <si>
    <t>ENTRENAMIENTO SIMULADORES DE VUELO, AERONAVES: B767, B727, F-28,C208, C182, SA-237B, C212,  HUD B737BBJ, RECURRENTE MANTENIMENTO SR560).</t>
  </si>
  <si>
    <t>ENTRENAMIENTO SIMULADORES DE VUELO, AERONAVES: SK-350, SR-560, AW139, C90, CJ2+, B212, B412, B206, E135, UH-60L, RECURRENTE MANTENIMIENTO UH-60L.</t>
  </si>
  <si>
    <t>ADQUISICION PARTES EQUIPO PERSONAL DE VUELO PARA LOS TRIPULANTES DE LA FAC - ADQUISICON CHALECOS  PARA LOS TRIPULANTES DE LA FAC (CONVENIO CONTRALORIA GENERAL DE LA REPUBLICA N°.101 DE 2021)</t>
  </si>
  <si>
    <t>SUSCRIPCIÓN PUBLICACIONES AERONAVES EMBRAER T-27 Y A-29 DE LA FUERZA AÉREA COLOMBIANA</t>
  </si>
  <si>
    <t>SUSCRIPCION BASES DE DATOS DE NAVEGACION KMD550/850</t>
  </si>
  <si>
    <t>ELECTRICAL GPU ON GRID CHARGER</t>
  </si>
  <si>
    <t>02-01-01-004-006-04</t>
  </si>
  <si>
    <t>POWERFUL PORTABLE AIRCRAFT UNIT</t>
  </si>
  <si>
    <t>ADQUISICIÓN DE REPUESTOS, Y ACCESORIOS AERONÁUTICOS PARA LAS DISTINTAS AERONAVES DE LA FAC</t>
  </si>
  <si>
    <t xml:space="preserve">ADQUISICIÓN DE REPUESTOS, Y ACCESORIOS AERONÁUTICOS PARA LAS DISTINTAS AERONAVES DE LA FAC </t>
  </si>
  <si>
    <t>ADQUISICION DE REPUESTOS, COMPONENTES Y ACCESORIOS AERONAUTICOS PARA LAS AERONAVES HERMES 450 Y 900 DE LA FAC AMARRE VF 2022</t>
  </si>
  <si>
    <t xml:space="preserve">BOTON DORADO GRANDE ALTO RELIEVE </t>
  </si>
  <si>
    <t>OVEROLES DE VUELO</t>
  </si>
  <si>
    <t>INSPECCIÓN, REPARACIÓN, OVERHAUL Y/O EXCHANGE DE REPUESTOS, COMPONENTES Y ACCESORIOS AERONÁUTICOS PARA LOS EQUIPOS ASIGNADOS A LA FAC. AMARRE VF 2022</t>
  </si>
  <si>
    <t>INSPECCIÓN, REPARACIÓN, OVERHAUL Y/O EXCHANGE DE REPUESTOS, COMPONENTES Y ACCESORIOS AERONÁUTICOS PARA LAS AERONAVES HERMES 450 Y 900 DE LA FUERZA AEREA COLOMBIANA. AMARRE VF 2022</t>
  </si>
  <si>
    <t>ADQUISICION DE REPUESTOS, COMPONENTES Y ACCESORIOS AERONAUTICOS PARA EL EQUIPO SA2-37B ASIGNADO A LA FAC AMARRE VF 2022</t>
  </si>
  <si>
    <t>25202200
25202300
25202400
25202500
25202600
25202700</t>
  </si>
  <si>
    <t>GREASE AIRCRAFT</t>
  </si>
  <si>
    <t>GREASE,UTILITY</t>
  </si>
  <si>
    <t>GREASE,AIRCRAFT 28</t>
  </si>
  <si>
    <t>GRASA AEROSHELL 7  (6.6 LB)</t>
  </si>
  <si>
    <t>GREASE,AIRCRAFT 33 GREEN</t>
  </si>
  <si>
    <t>GREASE,MOLYBDENUM D</t>
  </si>
  <si>
    <t>LPS GRADE 1 (LPS PRESION CLEAN DESCARBONATE)</t>
  </si>
  <si>
    <t>GRASA AEROSHELL 22</t>
  </si>
  <si>
    <t>LPS GRADE 3 (LPS INHIBIDOR DE CORROSION )</t>
  </si>
  <si>
    <t>AEROSHELL COMPOUND 9, DRY LUBR</t>
  </si>
  <si>
    <t>BARNIZ DE SILICONA</t>
  </si>
  <si>
    <t>GREASE,AIRCRAFT</t>
  </si>
  <si>
    <t>ACEITE 15W40 X CUARTOS</t>
  </si>
  <si>
    <t>MANTENIMIENTO, OVERHAUL Y REPARACION PARCIAL POR CUALQUIER TIPO DE EVENTO, INSPECCION, APLICACION DE SERVICES BULLETINS, DIRECTIVAS DE AERONAVEGABILIDAD, EXCHANGE, PRUEBAS DE BANCO, COSTOS COMPLEMENTARIOS PARA LOS MOTORES, ACCESORIOS Y COMPONENTES DE LOS MOTORES T-700 (UH-60)(AMARRE VF 2022)</t>
  </si>
  <si>
    <t>INSPECCION LU6, LU12, LU24, LU24T96, LU48, LU48T96, LU72, LU144, PINTURA, OVH LG EMB 135BJ LEGACY 600 FAC 1215 DE ACUERDO A ANEXO TÉCNICO</t>
  </si>
  <si>
    <t>ADQUISICION PARTES EQUIPO PERSONAL DE VUELO PARA LOS TRIPULANTES DE LA FAC (BAG, FLYER´S HELMET)  (CONVENIO CONTRALORIA GENERAL DE LA REPUBLICA N°.101 DE 2021)</t>
  </si>
  <si>
    <t xml:space="preserve">ADQUISICION PARTES Y EQUIPO PERSONAL DE VUELO PARA LOS TRIPULANTES DE LA FAC </t>
  </si>
  <si>
    <t>02-02-01-004-007-03</t>
  </si>
  <si>
    <t>SWITCH AMPLIFIER PUSH-TO-TALK</t>
  </si>
  <si>
    <t>INSPECCIÓN, REPARACIÓN, OVERHAUL Y/O EXCHANGE DE REPUESTOS Y ELEMENTOS QUE COMPONEN EL SISTEMA RADAR APG-66 DE LA FAC. AMARRE VF 2022</t>
  </si>
  <si>
    <t>ALOJAMIENTO VISITA TECNICA</t>
  </si>
  <si>
    <t>TIQUETES VIAJEVISITA TECNICA</t>
  </si>
  <si>
    <t>ALQUILER VEHICULO VISITA TECNICA</t>
  </si>
  <si>
    <t>ADQUISICIÓN DE REPUESTOS COMPONENTES Y ACCESORIOS AERONÁUTICOS PARA LOS EQUIPOS FOKKER ASIGNADOS A LA FAC. AMARRE VF 2022</t>
  </si>
  <si>
    <t>ADQUISICION DE REPUESTOS, COMPONENTES Y ACCESORIOS AERONAUTICOS PARA LOS EQUIPOS A-29, C-95, E-135 Y T-27 ASIGNADOS A LA FAC. AMARRE VF 2022</t>
  </si>
  <si>
    <t>ADQUISICION DE REPUESTOS, COMPONENTES Y ACCESORIOS AERONAUTICOS PARA EL EQUIPO K-FIR ASIGNADO A LA FAC. AMARRE VF 2022</t>
  </si>
  <si>
    <t>INSPECCION, REPARACION, OVERHAUL Y/O EXCHANGE DE REPUESTOS, COMPONENTES Y ACCESORIOS AERONAUTICOS PARA LOS EQUIPOS C208, SA237 Y T90 ASIGNADO A LA FAC AMARRE VF 2022</t>
  </si>
  <si>
    <t>ADQUISICIÓN DE LLANTAS AERONÁUTICAS Y ACCESORIOS PARA LAS AERONAVES DE LA FUERZA AÉREA COLOMBIANA. AMARRE VF 2022</t>
  </si>
  <si>
    <t>ADQUISICION DE REPUESTOS, COMPONENTES Y ACCESORIOS AERONAUTICOS DE LAS DIFERENTES AERONAVES ASIGNADAS A LA FAC (PASLO). AMARRE VF 2022</t>
  </si>
  <si>
    <t>ADQUISICION DE REPUESTSOS AERONAUTICOS PARA LAS AERONAVES DE LA FAC AMARRE VF 2022</t>
  </si>
  <si>
    <t>ADQUISICION DE REPUESTOS AERONAUTICOS PARA LAS AERONAVES DE LA FAC AMARRE VF 2022</t>
  </si>
  <si>
    <t>SERVICIO DE MANTEIMIENTO PROGRAMADO (RUTINA) Y MANTENIMIENTO NO PROGRAMADO (NO RUTICA) PARA LA AERONAVE B-767 FAC 1202 DE LA FAC DE ACUERDO A ANEXO TECNICO (AMARRE VF 2022)</t>
  </si>
  <si>
    <t>SILLAS TANDEM "3</t>
  </si>
  <si>
    <t>SILLA RIMAX PLÁSTICA CON BRAZOS</t>
  </si>
  <si>
    <t>SILLA OFICINA ERGONÓMICA</t>
  </si>
  <si>
    <t>SILLA SEUL</t>
  </si>
  <si>
    <t>SILLA PRESIDENTE MONACO LUJO</t>
  </si>
  <si>
    <t>SILLA MANICURE</t>
  </si>
  <si>
    <t>SOFA DE DOS PUESTOS</t>
  </si>
  <si>
    <t>ARCHIVO RODANTE  SERV HISTORIAS CLINICAS</t>
  </si>
  <si>
    <t>REPISA METALICA   SERV HISTORIAS CLINICAS</t>
  </si>
  <si>
    <t>ESTANTERIA PESADA PARA LLANTAS</t>
  </si>
  <si>
    <t>GS-ESTANTE 2,20X1,00X0,40 CAL 18</t>
  </si>
  <si>
    <t>MUEBLE PANEL ESPEJOS CON MUEBLE INDIVIDUAL ESTILISTA</t>
  </si>
  <si>
    <t>MUEBLE AUXILIAR ESHIBICIÓN</t>
  </si>
  <si>
    <t>MESA MANICURE</t>
  </si>
  <si>
    <t>MUEBLE AUXILIAR LATERAL PARA LOCKER Y TV</t>
  </si>
  <si>
    <t>MULTIGIMNACIO EVOLUTION 3000+</t>
  </si>
  <si>
    <t>BANCA DE EJERCICIOS EVOLUTION AB SWING PRO</t>
  </si>
  <si>
    <t>MAQUINA DE EJERCICIO EVOLUTION PRESS PECHO F17</t>
  </si>
  <si>
    <t>MAQUINA DE EJERCICIO EVOLUTION FLEXIÓN PIERNA SENTADO F17</t>
  </si>
  <si>
    <t>MAQUINA DE EJERCICIO EVOLUTION FLEXIÓN PIERNA ACOSTADO F17</t>
  </si>
  <si>
    <t xml:space="preserve">MOTOR FUERA DE BORDA DE 30HP </t>
  </si>
  <si>
    <t>BLOWER INDUSTRIAL 2 HP GAORI</t>
  </si>
  <si>
    <t>BOMBAS SUMERGIBLES GAORI</t>
  </si>
  <si>
    <t>SUMINISTROS BOMBAS DOSIFICADORAS INSUMOS QUIMICOS GAAMA</t>
  </si>
  <si>
    <t>BLOWER</t>
  </si>
  <si>
    <t>BOMBA PRESIÓN DE AGUA (BOMBA   DIAFRAGMA DE PRESIÓN DE AGUA  SEAFLO  12V 4.5GPM 17 LTS / MINUTO)</t>
  </si>
  <si>
    <t>COMPRESOR 3,5HP 100 LITROS 145 PSI / GAORI</t>
  </si>
  <si>
    <t>COMPRESOR DE AIRE  24 L CON ACOPLES/ GAORI</t>
  </si>
  <si>
    <t>COMPRESOR DE AIRE 25 LITROS GACAS</t>
  </si>
  <si>
    <t>SELECCIÓN ABREVIADA SUBASTA INVERSA (NO DISPONIBLE)</t>
  </si>
  <si>
    <t>COMPRESOR 36000BTU DE R22 - 3 FASES DE 220V (SCROLL) GACAS</t>
  </si>
  <si>
    <t>COMPRESOR 60000BTU DE R22 - 3 FASES DE 220V (SCROLL) GACAS</t>
  </si>
  <si>
    <t>COMPRESOR DE 12,000 BTU GACAS</t>
  </si>
  <si>
    <t>COMPRESOR -PL</t>
  </si>
  <si>
    <t xml:space="preserve">SALDO CPA 267 MATERIALES DE CONSTRUCCIÓN  </t>
  </si>
  <si>
    <t>SALDO CPA 137 GASODOMESTICOS</t>
  </si>
  <si>
    <t>DISPENSADOR PARA GEL, ACCIONADO POR PEDAL EN HIERRO RECTANGULAR</t>
  </si>
  <si>
    <t xml:space="preserve">DESHUMIFICADOR </t>
  </si>
  <si>
    <t>CUARTO DE CONGELACIÓN</t>
  </si>
  <si>
    <t>AIRE ACONDICIONADO 12.000 BTU 110 V - SYAC12113</t>
  </si>
  <si>
    <t>GS1 - AIRE ACONDICIONADO 18.000 BTU TIPO SPLIT INVERTER 220V BLANCO</t>
  </si>
  <si>
    <t xml:space="preserve">DISPENSADOR DE AGUA </t>
  </si>
  <si>
    <t>AIRE ACONDICIONADO DE TECHO DE 60000 BTU </t>
  </si>
  <si>
    <t xml:space="preserve">AIRE ACONDICIONADO PISO TECHO 60.000 BTU INVERTER </t>
  </si>
  <si>
    <t>DISPENSADOR DE AGUA</t>
  </si>
  <si>
    <t>AIRE ACONDICIONADO 24.000 BTU TIPO INVERTER (GACAS) </t>
  </si>
  <si>
    <t>AIRE ACONDICIONADO 24.000 BTU TIPO INVERTER (RADAR) </t>
  </si>
  <si>
    <t>AIRE ACONDICIONADO 12.000 BTU TIPO INVERTER (RADAR) </t>
  </si>
  <si>
    <t>AIRE ACONDICIONADO 12.000 BTU TIPO INVERTER (GACAS) </t>
  </si>
  <si>
    <t>SALDO CPA 316 - DISPENSADOR DE BEBIDAS FRIAS</t>
  </si>
  <si>
    <t>SALDO CPA 274 - ADQUISICION DE AIRE ACONDICIONADO DE 5 TONELADAS</t>
  </si>
  <si>
    <t>SALDO CPA 274 -ADQUISICION DE AIRE ACONDICIONADO DE 18.000 BTU</t>
  </si>
  <si>
    <t>AIRES ACONDICIONADO 18.000 BTU TIPO INTERVER</t>
  </si>
  <si>
    <t>AIRES ACONDICIONADO 12.000 BTU TIPO INTERVER</t>
  </si>
  <si>
    <t>SALDO CPA 273 AIRES GAORI</t>
  </si>
  <si>
    <t>SALDO CPA 272 AIRES ACONDICIONADOS GAAMA</t>
  </si>
  <si>
    <t>02-01-01-004-004-01</t>
  </si>
  <si>
    <t xml:space="preserve">BRETE </t>
  </si>
  <si>
    <t>MOTOSIERRA LIGERA LONGITUD CORTE 35 CM/ GAORI</t>
  </si>
  <si>
    <t>GUADAÑA - SECCIÓN ESTRATÉGICA PATRIMONIO HISTÓRICO</t>
  </si>
  <si>
    <t>GUADAÑA GACAR</t>
  </si>
  <si>
    <t>ESCUADRADORA D405M PLUS 7,5- HP 2600 MMS REFERENCIA: 801725000000</t>
  </si>
  <si>
    <t>INGLETADORA TELESCÓPICA DE 12" REF. DWS 779. LARGO DE SIERRA CIRCULAR ELÉCTRICO 18,5 " - ANCHO DE SIERRA CIRCULAR ELÉCTRICA 23".  ALTO DE SIERRA CIRCULAR 2". COLOR AMARILLO. MOTOR DE 15 AMPERIOS Y 3.800 RPM. PESO 56 KG - DISEÑO EXCLUSIVO DE LA GUÍA TRASERA CORTE DE 2 X 16 DIMENSIONES MADERA A90°, ESPESOR MÁXIMO DE CORTE 6.75"</t>
  </si>
  <si>
    <t>RADAR O DETECTOR DE PARED 150MM REF. D-TECT-150 - PROFUNDIDAD DE MEDICIÓN MAX 15 MM.---DETECTA TUBOS PLÁSTICOS, METALES, MADERA, CABLES- ALTO: 120MM- USO: INTERIOR-- ANCHO 97 MM- MODELO D-TECT-150- TIPO: MEDIDOR TIPO LASER- TRABAJO: INDUSTRIAL- BATERÍA DE CONSUMO: 4X1,5 V LR6 (AA)-- PESO: 700 G- LARGO: 220 MM</t>
  </si>
  <si>
    <t>RUTEADORA REF. 1617 EVS 12 AMPERIOS 2-1/4 HP VELOCIDAD VARIABLE CON COLLETS DE 172 Y 174" - PESO APROX. 11,20 KG</t>
  </si>
  <si>
    <t>SIERRA RADIAL REF. MAGGI JUNIOR 640 4.0 HP 3 TRIFÁSICO 220V, 2800 RPM</t>
  </si>
  <si>
    <t xml:space="preserve">TALADRO INALÁMBRICO PERCUTOR DE 24 VOLTIOS </t>
  </si>
  <si>
    <t>TALADRO INALÁMBRICO PERCUTOR DE 24 VOLTIOS  - SECCIÓN ESTRATÉGICA PATRIMONIO HISTÓRICO</t>
  </si>
  <si>
    <t>SIERRA DE MESA - SECCIÓN ESTRATÉGICA PATRIMONIO HISTÓRICO</t>
  </si>
  <si>
    <t xml:space="preserve">ATORNILLADOR INALÁMBRICO DE IMPACTO </t>
  </si>
  <si>
    <t>PINZA VOLTIAMPERIMÉTRICA REF. FLUKE MODELO T5-1000</t>
  </si>
  <si>
    <t>PISTOLA DE CALOR 1550W 50- 600C 2 BOQUILLAS</t>
  </si>
  <si>
    <t>PONCHADORA PROFESIONAL PARA CABLE COAXIAL</t>
  </si>
  <si>
    <t>PULIDORA DE 4 1/2" - 1500 W- 11000RPM</t>
  </si>
  <si>
    <t>EQUIPO PARA SOLDAR INVERSOR 110-220V</t>
  </si>
  <si>
    <t>23271414</t>
  </si>
  <si>
    <t>PISTOLA FIJACIÓN CALIBRE 22 1-1/2 PULGADA/ GAORI</t>
  </si>
  <si>
    <t>PULIDORA CON DISCOS/ GAORI</t>
  </si>
  <si>
    <t>SOPLADORA/ GAORI</t>
  </si>
  <si>
    <t>TALADRO PORTATIL ELECTRICO DE 300W CON BROCAS / GAORI</t>
  </si>
  <si>
    <t>ROTOMARTILLO DEMOLEDOR 800W 3,0 JOULES/ GAORI</t>
  </si>
  <si>
    <t xml:space="preserve">TALADRO INALÁMBRICO PERCUTOR DE 24 VOLTIOS  / GAORI </t>
  </si>
  <si>
    <t>SOLDADOR MIG INVERSO 110/220 AUTOMATICO /GAAMA</t>
  </si>
  <si>
    <t>TALADRO ROTOMARTILLO DEMOLEDOR PERFORADOR 1200 W /GAAMA</t>
  </si>
  <si>
    <t>PRENSA DE BANCO # 6 PRETUL CABEZA GIRATORIA PROFESIONAL /GAAMA</t>
  </si>
  <si>
    <t>TENSOR PARA CABLE ANTENALLA PARA CABLE DESNUDO / TRENZ 0.8 - 0.2/GAAMA</t>
  </si>
  <si>
    <t>ZUNCHADORA PARA CINTA BANDIT 1/4" - 1/2" - 5/8" - 3/4" /GAAMA</t>
  </si>
  <si>
    <t>CIZALLA MANUAL 42 PULGADAS/GAAMA</t>
  </si>
  <si>
    <t>ENGRASADORA 500GRM SKU 03478</t>
  </si>
  <si>
    <t>PISTOLA SOPLADORA DE AIRE 1000W</t>
  </si>
  <si>
    <t>PULIDORA DE 4 ½” – 900 W 12000 RPM- 110 V</t>
  </si>
  <si>
    <t>CORTADORA DE BALDOSA RUBY</t>
  </si>
  <si>
    <t>TALADRO INALAMBRICO 12 VOLTIOS</t>
  </si>
  <si>
    <t>CAJA DE HERRRAMIENTA CON SET DE HERRAMIENTAS DIVERSOS TAMAÑOS</t>
  </si>
  <si>
    <t>PRENSA DE BANCO</t>
  </si>
  <si>
    <t>PULIDORA 4 1/2 PULGADA P/N: DWE4314-B3</t>
  </si>
  <si>
    <t>PISTOLA DE CALOR P/N: ET1400-MODIFICACION 299</t>
  </si>
  <si>
    <t>ATORNILLADOR INALÁMBRICO DE IMPACTO</t>
  </si>
  <si>
    <t>SALDO CPA 284 - SECADORA (GACAS)</t>
  </si>
  <si>
    <t>02-01-01-004-004-05</t>
  </si>
  <si>
    <t>PLANCHA ASADORA IINDUSTRIAL</t>
  </si>
  <si>
    <t>02-01-01-004-004-08</t>
  </si>
  <si>
    <t xml:space="preserve">SECADORA </t>
  </si>
  <si>
    <t>LAVADORA</t>
  </si>
  <si>
    <t xml:space="preserve">ESTUFA  (4 FOGONES A GAS)  CUBIERTA  ACERO INOXIDABLE </t>
  </si>
  <si>
    <t>CAMPANA RECIRCULADORA</t>
  </si>
  <si>
    <t>HORNO DE EMPOTRAR A GAS</t>
  </si>
  <si>
    <t>CALENTADOR DE PASO A GAS CHA 12LT</t>
  </si>
  <si>
    <t>CALENTADOR DE PASO A GAS TIRO   FORZADO 16 LB</t>
  </si>
  <si>
    <t>ESTUFA VITROCERÁMICA</t>
  </si>
  <si>
    <t>CALENTADOR AMBIENTE</t>
  </si>
  <si>
    <t xml:space="preserve">ASPIRADORA </t>
  </si>
  <si>
    <t>ESTUFA INDUSTRIAL 6 PUESTOS</t>
  </si>
  <si>
    <t>ESTUFA ENANA DOBLE QUEMADOR 75X70 APROX</t>
  </si>
  <si>
    <t>VENTILADOR TECHO:DIAMETRO 56 (140CM), HELICES 3</t>
  </si>
  <si>
    <t>SECADORA (GACAS)</t>
  </si>
  <si>
    <t>LAVADORA DE ROPA</t>
  </si>
  <si>
    <t>SECADORA DE ROPA</t>
  </si>
  <si>
    <t>HORNO MICROONDAS</t>
  </si>
  <si>
    <t>LAVACABEZAS</t>
  </si>
  <si>
    <t>SOBRANTE CPA 283 - LAVADORA (GACAS)</t>
  </si>
  <si>
    <t>SALDO CPA 310 LAVADORA Y SECADORA GRUPA</t>
  </si>
  <si>
    <t>02-01-01-004-004-09</t>
  </si>
  <si>
    <t>DOSIFICADORA DE QUIMICOS GAORI</t>
  </si>
  <si>
    <t>HIDROLAVADORA PEQUEÑA</t>
  </si>
  <si>
    <t>HIDROLAVADORA MEDIANA</t>
  </si>
  <si>
    <t>HIDROLAVADORA GAAMA</t>
  </si>
  <si>
    <t>HIDROLAVADORA PL</t>
  </si>
  <si>
    <t>02-01-01-004-005-01</t>
  </si>
  <si>
    <t>TRITURADORA DE PAPEL</t>
  </si>
  <si>
    <t>TRITURADORA DE PAPEL IGEFA</t>
  </si>
  <si>
    <t>ADQUISICIÓN DE ESCANER MULTIMARCA PARA VEHICULOS PERTENENCIENTES A LA FAC</t>
  </si>
  <si>
    <t>TARJETA DE SONIDO</t>
  </si>
  <si>
    <t>IMPRESORA DE TARJETAS CARNET SERIES DOBLE CARA</t>
  </si>
  <si>
    <t>02-01-01-004-006-02</t>
  </si>
  <si>
    <t>UPS (3KVA)</t>
  </si>
  <si>
    <t>ADQUISICIÓN DE UPS DE 30KVA</t>
  </si>
  <si>
    <t>EXTENSION DE 30 MTS 115 VAC / GAORI</t>
  </si>
  <si>
    <t>EXTENSION TRIFASICA 220 VAC / GAORI</t>
  </si>
  <si>
    <t xml:space="preserve">CARGADOR PELICAN </t>
  </si>
  <si>
    <t>CARGADOR Y RECUPERADOR DE BATERIAS DE 12V / GAORI</t>
  </si>
  <si>
    <t>CARGADOR BATERIA PL</t>
  </si>
  <si>
    <t>02-01-01-004-006-05</t>
  </si>
  <si>
    <t>LAMPARA</t>
  </si>
  <si>
    <t>LINTERNA LED DE CABEZA</t>
  </si>
  <si>
    <t>02-01-01-004-007-03</t>
  </si>
  <si>
    <t>MICRÓFONOS INALÁMBRICOS</t>
  </si>
  <si>
    <t>AUDÍFONOS ESPECIALES PARA AUDIOVISUALES CON CABLE</t>
  </si>
  <si>
    <t>MICRÓFONO CUELLO DE GANSO PARA CAJA DE SONIDO</t>
  </si>
  <si>
    <t>MICRÓFONO ALÁMBRICO PARA CAJA DE SONIDO</t>
  </si>
  <si>
    <t xml:space="preserve">CONSOLA DE RADIO DE ULTIMA GENERACIÓN </t>
  </si>
  <si>
    <t>MIXER PARA CAJA DE SONIDO</t>
  </si>
  <si>
    <t>MONITOR ESTUDIO PARA CAJA DE SONIDO</t>
  </si>
  <si>
    <t>MICRÓFONO DE SOLAPA INALÁMBRICO</t>
  </si>
  <si>
    <t xml:space="preserve">AUDÍFONOS SEMIPROFESINALES (SONY) </t>
  </si>
  <si>
    <t>SALDO CPA 300 - VIDEO BEAM</t>
  </si>
  <si>
    <t>02-01-01-004-008-01</t>
  </si>
  <si>
    <t>SILLA BARBERIA</t>
  </si>
  <si>
    <t>SALDO SILLA BARBERIA</t>
  </si>
  <si>
    <t>SALDO CPA 290 PELUQUERIA</t>
  </si>
  <si>
    <t>PHMETRO  MULTIPARAMETRICO GAORI</t>
  </si>
  <si>
    <t>FOTOMETRO (INCLUYE KIT DE MUESTRAS)</t>
  </si>
  <si>
    <t xml:space="preserve">MANÓMETRO DIGITAL,  </t>
  </si>
  <si>
    <t>MULTIMETRO DIGITAL</t>
  </si>
  <si>
    <t>DETECTOR DE TENSION PARA PERTIGA DE MEDIA TENSION  HASTA 34 KW MINIMO  / GAORI</t>
  </si>
  <si>
    <t>MULTIMETRO DIGITAL 1000V AC-DC/OHMS/MF/CON RANGO AUTOMATICO  / GAORI</t>
  </si>
  <si>
    <t>NIVEL LASER BOSH DE 4 LINEAS</t>
  </si>
  <si>
    <t>METRO LASER CAPACIDAD 500 METROS</t>
  </si>
  <si>
    <t>02-01-01-004-008-03</t>
  </si>
  <si>
    <t>LENTE FE 24-105 MM F4 G OSS</t>
  </si>
  <si>
    <t>LENTE E PZ 16-50 MM F 3,5 – 5,6 OSS</t>
  </si>
  <si>
    <t>KIT DE JAULA PARA CÁMARA A7 II</t>
  </si>
  <si>
    <t>KIT DE JAULA PARA CÁMARA DSLR (FC- CTH)</t>
  </si>
  <si>
    <t>TELEPRONTER PORTÁTIL</t>
  </si>
  <si>
    <t>GAFAS PARA DRONE</t>
  </si>
  <si>
    <t>CALIBRADOR DE COLOR</t>
  </si>
  <si>
    <t>MORRALES PROTECTORES EQUIPOS DE VIDEO</t>
  </si>
  <si>
    <t>ESTUCHE DURO PARA TRANSPORTE DE EQUIPOS</t>
  </si>
  <si>
    <t>45121617 </t>
  </si>
  <si>
    <t>FOLLOW FOCUS PARA EL RONIN</t>
  </si>
  <si>
    <t>CÁMARA EOS R RF 24- 105MM F/4L IS USM + ADAPTADOR DE MONTURA EF-EOS R</t>
  </si>
  <si>
    <t>MALETA RIGIDA CON RUEDAS PARA CÁMARA Y ACCESORIOS</t>
  </si>
  <si>
    <t>LENTE TELEOBJETIVO EF 70-200MM F/2.8L IS III USM</t>
  </si>
  <si>
    <t xml:space="preserve">LENTE 28-300 PARA ADAPTAR A CÁMARA SONY </t>
  </si>
  <si>
    <t>TRÍPODE</t>
  </si>
  <si>
    <t>ESTABILIZADOR SC</t>
  </si>
  <si>
    <t>CÁMARA DE ACCIÓN TIPO GO PRO</t>
  </si>
  <si>
    <t>CÁMARA PORTATIL CON ESTABILIZADOR OSMO POCKET</t>
  </si>
  <si>
    <t>CÁMARA (18-135MM IS STM)</t>
  </si>
  <si>
    <t>LENTE TELEOBJETIVO EF 28-300 MM F/3.5 – 5.6L IS USM</t>
  </si>
  <si>
    <t>CÁMARA ALPHA 9</t>
  </si>
  <si>
    <t>CÁMARA TIPO GO PRO</t>
  </si>
  <si>
    <t>LENTE GRAN ANGULAR EF 16-35MM F/2.8L III USM</t>
  </si>
  <si>
    <t>CÁMARA D5600 CON LENTE 18-55MM AFP(NIKON)</t>
  </si>
  <si>
    <t>LENTE 18-200MM(NIKON)</t>
  </si>
  <si>
    <t>CÁMARA NIKON Z50 KIT DE 2 LENTES</t>
  </si>
  <si>
    <t>02-01-01-004-009</t>
  </si>
  <si>
    <t>02-01-01-004-009-06</t>
  </si>
  <si>
    <t>DRONE</t>
  </si>
  <si>
    <t>02-01-01-004-009-09-3</t>
  </si>
  <si>
    <t>CARRETILLAS/GAAMA</t>
  </si>
  <si>
    <t>AVENA EN HOJUELAS</t>
  </si>
  <si>
    <t>MAIZ TIERNO</t>
  </si>
  <si>
    <t>ARROZ</t>
  </si>
  <si>
    <t>AVENA EN POLVO</t>
  </si>
  <si>
    <t>ALVERJA VERDE</t>
  </si>
  <si>
    <t>FRIJOL BOLA ROJA</t>
  </si>
  <si>
    <t>LENTEJAS</t>
  </si>
  <si>
    <t>HARINA DE TRIGO</t>
  </si>
  <si>
    <t>02-02-01-000-001-02</t>
  </si>
  <si>
    <t>ARVEJA X250 GR</t>
  </si>
  <si>
    <t>MELON PEQUEÑO X 500 GR</t>
  </si>
  <si>
    <t>MELON</t>
  </si>
  <si>
    <t>PATILLA</t>
  </si>
  <si>
    <t>PIÑA</t>
  </si>
  <si>
    <t>BANANO</t>
  </si>
  <si>
    <t>MANDARINA</t>
  </si>
  <si>
    <t>LIMONES TAITI</t>
  </si>
  <si>
    <t>MANZANA VERDES</t>
  </si>
  <si>
    <t>MANZANAS ROJAS</t>
  </si>
  <si>
    <t>PERAS</t>
  </si>
  <si>
    <t>PAPAYA</t>
  </si>
  <si>
    <t>AGUACATE HASS</t>
  </si>
  <si>
    <t xml:space="preserve">BANANO BOCADILLO X 500 GR </t>
  </si>
  <si>
    <t xml:space="preserve">BANANOS X 500 GR </t>
  </si>
  <si>
    <t xml:space="preserve">CIRUELAS CHILENA X 500 GR </t>
  </si>
  <si>
    <t xml:space="preserve">DURAZNOS IMPORTADOS X 500 GR </t>
  </si>
  <si>
    <t>FRESAS X 500 GR</t>
  </si>
  <si>
    <t>GRANADILLAS GRANDE X 500 GR</t>
  </si>
  <si>
    <t>MANDARINA GRANDE X 500 GR</t>
  </si>
  <si>
    <t>MANGO TOMMY X 500 GR</t>
  </si>
  <si>
    <t>MANZANA VERDE X 500 GR</t>
  </si>
  <si>
    <t>MANZANAS ROYAL X 500 GR</t>
  </si>
  <si>
    <t>NARANJA TANGELO X DOCENA</t>
  </si>
  <si>
    <t>PAPAYA HAWAYANA X 500 GR</t>
  </si>
  <si>
    <t>PAPAYA NORMAL X 500 GR</t>
  </si>
  <si>
    <t>PERAS VERDES X 500 GR</t>
  </si>
  <si>
    <t>PIÑA DULCE GOLDEN X 500 GR</t>
  </si>
  <si>
    <t>UCHUVAS X 500 GR PRESENTACION LIBRA</t>
  </si>
  <si>
    <t>UVAS CHILENA X LIBRA X 500 GR PRESENTACION LIBRA</t>
  </si>
  <si>
    <t>SALDO CPA 68  SUMINISTRO DE VIVERES COFAC Y FT ARES</t>
  </si>
  <si>
    <t>02-02-01-000-001-04</t>
  </si>
  <si>
    <t>02-02-01-000-001-05</t>
  </si>
  <si>
    <t>CAFÉ EN PODS X 12 UND</t>
  </si>
  <si>
    <t xml:space="preserve">ARREGLOS FLORALES PARA TODA OCASIÓN </t>
  </si>
  <si>
    <t>02-02-01-000-002</t>
  </si>
  <si>
    <t>02-02-01-000-002-02</t>
  </si>
  <si>
    <t>MANTEQUILLA</t>
  </si>
  <si>
    <t>02-02-01-000-002-03</t>
  </si>
  <si>
    <t>02-02-01-000-004</t>
  </si>
  <si>
    <t>MOJARRA</t>
  </si>
  <si>
    <t>02-02-01-001-005</t>
  </si>
  <si>
    <t>YESO BLANCO X KILO EMPAQUE INDIVIDUAL</t>
  </si>
  <si>
    <t>YESO X BULTO DE 25 KG (JEFSA)</t>
  </si>
  <si>
    <t>02-02-01-001-006</t>
  </si>
  <si>
    <t>02-02-01-001-006-01</t>
  </si>
  <si>
    <t>CAL -BULTO   /FT ARES</t>
  </si>
  <si>
    <t>CADERA DE RES</t>
  </si>
  <si>
    <t>SOBREBARRIGA DE RES</t>
  </si>
  <si>
    <t>COSTILLA AHUMADA DE CERDO</t>
  </si>
  <si>
    <t>02-02-01-002-001-02</t>
  </si>
  <si>
    <t>02-02-01-002-001-03</t>
  </si>
  <si>
    <t>CEBOLLA CABEZONA BLANCA</t>
  </si>
  <si>
    <t>CEBOLLA CABEZONA ROJA</t>
  </si>
  <si>
    <t>CEBOLLA LARGA</t>
  </si>
  <si>
    <t>LECHUGA</t>
  </si>
  <si>
    <t>MAZORCA TUZA</t>
  </si>
  <si>
    <t>PIMENTON AMARILLO</t>
  </si>
  <si>
    <t>PAPA CRIOLLA</t>
  </si>
  <si>
    <t>PÁPA PASTUSA</t>
  </si>
  <si>
    <t>PAPA SABANERA</t>
  </si>
  <si>
    <t>PEPINO GUISO</t>
  </si>
  <si>
    <t>PIMENTON VERDE</t>
  </si>
  <si>
    <t>PLATANO VERDE</t>
  </si>
  <si>
    <t>PLATANO MADURO</t>
  </si>
  <si>
    <t>REMOLACHA</t>
  </si>
  <si>
    <t>TOMATE COMUN</t>
  </si>
  <si>
    <t>YUCA</t>
  </si>
  <si>
    <t>PASTA DE TOMATE X 4300 GR</t>
  </si>
  <si>
    <t>ZANAHORIA</t>
  </si>
  <si>
    <t>02-02-01-002-001-05</t>
  </si>
  <si>
    <t xml:space="preserve">MANTEQUILLA DE MESA  LIGHT X 500 GR. </t>
  </si>
  <si>
    <t>02-02-01-002-003-03</t>
  </si>
  <si>
    <t>ALIMENTO HUMEDO EN LATA (GACAR)</t>
  </si>
  <si>
    <t>COMIDA HUMEDA PARA PERRO (GACAS)</t>
  </si>
  <si>
    <t>ALIMENTO HUMEDO EN LATA X 12 X 374 GRAMOS (GAORI)</t>
  </si>
  <si>
    <t>COMIDA HUMEDA X 200 GR (GAAMA)</t>
  </si>
  <si>
    <t>CONCENTRADO (JES-GAORI)</t>
  </si>
  <si>
    <t>SUPLEMENTO (JES-GAORI)</t>
  </si>
  <si>
    <t>MELAZA (JES-GAORI)</t>
  </si>
  <si>
    <t xml:space="preserve">BROWNIES PRESENTACIÓN EN PAQUETE INDIVIDUAL </t>
  </si>
  <si>
    <t>02-02-01-002-003-06</t>
  </si>
  <si>
    <t>PANELA</t>
  </si>
  <si>
    <t>02-02-01-002-003-07</t>
  </si>
  <si>
    <t>PASTA ESPAGUETTI</t>
  </si>
  <si>
    <t>PASTA CONCHAS</t>
  </si>
  <si>
    <t>PASTA FIDEOS</t>
  </si>
  <si>
    <t>CAFÉ MOLIDO</t>
  </si>
  <si>
    <t>VINAGRE BALSAMICO X 1000 ML PRESENTACION FRASCO</t>
  </si>
  <si>
    <t>PLATANITOS DULCES X 12 UND</t>
  </si>
  <si>
    <t>PLATANITOS VERDES X 12 UND</t>
  </si>
  <si>
    <t>NYLON PARA GUADAÑA DE 3 MM. PRESENTACIÓN (ROLLO DE 100MTS C/U)  - SECCIÓN ESTRATÉGICA PATRIMONIO HISTÓRICO</t>
  </si>
  <si>
    <t>NYLON PARA GUADAÑA DE 3 MM. PRESENTACIÓN (ROLLO DE 100MTS C/U)  GACAR</t>
  </si>
  <si>
    <t xml:space="preserve">NYLON PARA GUADAÑA DE 3 MM. PRESENTACIÓN (ROLLO DE 100MTS C/U)  </t>
  </si>
  <si>
    <t>ROLLO DE NYLON PARA YOYO DE GUADAÑA GACAS</t>
  </si>
  <si>
    <t xml:space="preserve">NYLON PARA GUADAÑA DE 3 MM. PRESENTACIÓN (ROLLO DE 100MTS C/U)   </t>
  </si>
  <si>
    <t>TAPABOCA TELA ANTIFLUIDO</t>
  </si>
  <si>
    <t>BATA DE BIOSEGURIDAD EN TELA ANTIFLUIDOS</t>
  </si>
  <si>
    <t>ADQUISICIÓN DE CORTINAS (ALOJAMIENTO MILITAR)</t>
  </si>
  <si>
    <t>ADQUISICIÓN DE CORTINAS (DEPENDENCIAS EXTERNAS)</t>
  </si>
  <si>
    <t xml:space="preserve">CHALECOS IMPERMEHABLES PARA PERRO CON EL NOMBRE NARCOTICOS 2 - EXPLOSIVOS 2 (GACAS)
</t>
  </si>
  <si>
    <t>PIERNERA MILITAR MULTIUSOS (GACAS)</t>
  </si>
  <si>
    <t>MORDEDOR EN YUTE PARA PERROS GRANDES, TAMAÑO MEDIANO, LARGO 20 CM Y CONTORNO DE 25 CM SIN CONTAR LAS MANIJAS (GAORI)</t>
  </si>
  <si>
    <t>PECHERAS CON ANCLAJE ACERADO CANINO GRANDE (GAORI)</t>
  </si>
  <si>
    <t>COJIN EN YUTE PARA PERRO (GAAMA)</t>
  </si>
  <si>
    <t>TRAPOS - SECCIÓN ESTRATÉGICA PATRIMONIO HISTÓRICO</t>
  </si>
  <si>
    <t>CHALECOS REFLECTIVOS - EQUIPO DE ESCUADRONES DE COMBATE.</t>
  </si>
  <si>
    <t>CINTURON REFLECTIVO VERDE (AMARILLO)</t>
  </si>
  <si>
    <t>CINTURON REFLECTIVO ROJO</t>
  </si>
  <si>
    <t>CHALECO REFLECTIVO CHALECO REFLECTIVO MALLA VERDE CINTA GRIS PLATA</t>
  </si>
  <si>
    <t>CHALECO REFLECTIVO CHALECO REFLECTIVO MALLA AZUL CINTA GRIS PLATA</t>
  </si>
  <si>
    <t>CHALECO REFLECTIVO CHALECO REFLECTIVO MALLA AMARILLO CINTA AMARILLA</t>
  </si>
  <si>
    <t>CHALECO REFLECTIVO CHALECO REFLECTIVO MALLA NARANJA CINTA NARANJA</t>
  </si>
  <si>
    <t>CHALECO REFLECTIVO CHALECO REFLECTIVO ROJO (TELA) CINTA ROJA</t>
  </si>
  <si>
    <t>VESTIDO PROTECTOR</t>
  </si>
  <si>
    <t>MANILA ROLLO X 300 METROS</t>
  </si>
  <si>
    <t>JAQUIMON</t>
  </si>
  <si>
    <t xml:space="preserve">TELA POLIESTER DE REFUERZO </t>
  </si>
  <si>
    <t>PAÑO WYPALL X70 GACAR</t>
  </si>
  <si>
    <t>TRAPO X 500 UNIDADES GACAR</t>
  </si>
  <si>
    <t>SALDO CPA 43 ADQUISICIÓN DE CORTINAS (ALOJAMIENTO MILITAR)</t>
  </si>
  <si>
    <t>02-02-01-003-001</t>
  </si>
  <si>
    <t>GUÍA CAJÓN EXTENSIBLE TIPO PESADO 45MM X 45CM. PRESENTACIÓN (JUEGO 2 UND)</t>
  </si>
  <si>
    <t>GUÍA CAJÓN EXTENSIBLE TIPO PESADO 45MM X 50CM (JUEGO 4 PZS)</t>
  </si>
  <si>
    <t>LÁMINA TRÍPLEX SECCIÓN (12MM X 1.22 X 2.44) C/U</t>
  </si>
  <si>
    <t xml:space="preserve">LÁMINA TRÍPLEX SECCIÓN (4MM X 1.22 X 2.44) C/U </t>
  </si>
  <si>
    <t>LÁMINA TRÍPLEX SECCIÓN (9MM X 1.22 X 2.44) C/U</t>
  </si>
  <si>
    <t>LÁMINA TRÍPLEX SECCIÓN (15MM X 1.22 X 2.44) C/U</t>
  </si>
  <si>
    <t>LÁMINA MADERA BLANCA POLIURETANO (18MM X 1.83 X 2.44) C/U</t>
  </si>
  <si>
    <t>LÁMINA RH MADERA BLANCO MADECOR (15MM X 1.83 X 2.44) C/U</t>
  </si>
  <si>
    <t>LÁMINA RH MADERA WENGUE MADECOR (15MM X 1.83 X 2.44) C/U</t>
  </si>
  <si>
    <t>LÁMINA RH MADERA CEDRO MADECOR (15MM X 1.83 X 2.44) C/U</t>
  </si>
  <si>
    <t>MADERA CEDRO REF. PUERTO ASIS (0.30 X 0.10 X 3.00) C/U</t>
  </si>
  <si>
    <t>GUÍA CAJÓN EXTENSIBLE TIPO PESADO 45MM X 35CM. PRESENTACIÓN (JUEGO X 2 UND)</t>
  </si>
  <si>
    <t>LÁMINA RH MADECOR TABACO CHIP (15MM X 1.84 X 2.44) C/U</t>
  </si>
  <si>
    <t>LÁMINA TRÍPLEX SECCIÓN (15MM X1.22 X 2.44) C/U</t>
  </si>
  <si>
    <t>LÁMINA TRÍPLEX SECCIÓN (18MM X1.22 X 2.44) C/U</t>
  </si>
  <si>
    <t>LÁMINA MADEFONDO COLOR BLANCO SECCIÓN (4MM X 1.83 X 2.44) C/U</t>
  </si>
  <si>
    <t>LÁMINA MADEFONDO COLOR WENQUE SECCIÓN (4MM X 1.83 X 2.44) C/U</t>
  </si>
  <si>
    <t>LÁMINA MADEFONDO COLOR CEDRO SECCIÓN (4MM X 1.84 X 2.44) C/U</t>
  </si>
  <si>
    <t>LÁMINA MADEFONDO COLOR TABACO CHIP SECCIÓN (4MM X 2,44 X 1,85) C/U</t>
  </si>
  <si>
    <t>MADERA ORDINARIA MARFIL SECA SECCIÓN (5CM X 25CM X 3MTS) C/U</t>
  </si>
  <si>
    <t>PAÑITOS HÚMEDOS PAQ POR 70</t>
  </si>
  <si>
    <t>PAÑUELOS PARA VEHICULOS</t>
  </si>
  <si>
    <t>PAÑUELOS PARA VEHICULOS JEFSA</t>
  </si>
  <si>
    <t>VASO ICOPOR 6 OZ. PAQ. X 50 UNIDADES</t>
  </si>
  <si>
    <t>CINTA DE ENMASCARAR DE 1" X 40 MTS PRESENTACIÓN X ROLLO</t>
  </si>
  <si>
    <t>ROTULO ADHESIVO MATRIZ  X 480 RÓTULOS</t>
  </si>
  <si>
    <t>CARPETA TIPO FUELLE PLÁSTICA TAMAÑO OFICIO CON 5 CM DE CAPACIDAD DE ALMACENAMIENTO INTERIOR.</t>
  </si>
  <si>
    <t>ETIQUETA (STICKER) PARA IMPRESORA TERMICA DATAMAX E-CLASS MARK III, TAMAÑO: 2,5X4,5 MM/ ADHESIVO: PERMANENTE/ PREST.: ROLLO X 5.000 ETQ/ COLOR: PLATA/ MATERIAL: POLIESTER.</t>
  </si>
  <si>
    <t>CINTA ADHESIVA PARA ENMASCARAR 12 MM X 50 M</t>
  </si>
  <si>
    <t>PILA AA ALCALINA NO RECARGABLES</t>
  </si>
  <si>
    <t>TABLA PLANILLERA</t>
  </si>
  <si>
    <t>PAPEL VINIPEL EN ROLLO 50 CM X 400 M CALIBRE 8 MC</t>
  </si>
  <si>
    <t>PAPEL TORNASOL POR PLIEGO</t>
  </si>
  <si>
    <t>CLIP ESTÁNDAR PEQUEÑO PLASTIFICADO X 100 - ESM ARC FAC</t>
  </si>
  <si>
    <t>PAPEL CARBÓN PARA ESCRITURA OFICIO X 100 - ESM ARC- FAC</t>
  </si>
  <si>
    <t>CARPETAS PLEGADAS POR LA MITAD EN CARTULINA X 50 UNIDADES DE 320 G/M2 COLOR BLANCO</t>
  </si>
  <si>
    <t>SOBRE CORRESPONDENCIA. PAPEL BOND 60 G PAQUETE X 100 </t>
  </si>
  <si>
    <t>CAJAS PARA ARCHIVO CENTRAL REFERENCIA X-200 MEMBRETEADA. LA ENTIDAD COMPRADORA DEBE SOLICITAR MÍNIMO 500 UNIDADES.</t>
  </si>
  <si>
    <t>SOBRE DE MANILA CARTA PAQUETE X 100</t>
  </si>
  <si>
    <t>PAPEL IRIS TAMAÑO OFICIO  POR BLOCK VARIOS COLORES</t>
  </si>
  <si>
    <t>CAJAS PARA ARCHIVO CENTRAL REFERENCIA X-200 MEMBRETEADA. LA ENTIDAD COMPRADORA DEBE SOLICITAR MÍNIMO 500 UNIDADES. -  ESM ARC FAC</t>
  </si>
  <si>
    <t>SOBRE DE MANILA CARTA PAQUETE X 100 - ESM ARC- FAC</t>
  </si>
  <si>
    <t>PAÑUELO FACIAL X 70 UND (BACOF)</t>
  </si>
  <si>
    <t>TOALLA DE MANOS DESECHABLES  DOBLADA EN Z, BLANCA HOJA DOBLE 150 HOJAS X FAJO (BACOF)</t>
  </si>
  <si>
    <t>PAPEL HIGIENICO POR ROLLO INDUSTRIAL (GACAS)</t>
  </si>
  <si>
    <t>TOALLA DE MANOS DESECHABLES  DOBLADA EN Z, BLANCA HOJA DOBLE 150 HOJAS X FAJO (GACAS)</t>
  </si>
  <si>
    <t>SALDO CPA 45 ELEM. ASEO VEHÍCULOS</t>
  </si>
  <si>
    <t>SALDO CPA 226 ELEM. DE ASEO</t>
  </si>
  <si>
    <t xml:space="preserve">SALDO CPA 126 ELEM. PAPELERIA </t>
  </si>
  <si>
    <t>02-02-01-003-002-06</t>
  </si>
  <si>
    <t>LETREROS (INFORMATIVOS PERROS BRAVOS) (GACAS)</t>
  </si>
  <si>
    <t>02-02-01-003-002-07</t>
  </si>
  <si>
    <t xml:space="preserve">LIBRO DE ACTAS 400 FOLIOS - JEFSA </t>
  </si>
  <si>
    <t>LIBRO DE ACTAS 400 FOLIOS -  ESM ARC FAC</t>
  </si>
  <si>
    <t>02-02-01-003-002-08</t>
  </si>
  <si>
    <t xml:space="preserve">CINTA TERMICA, DATAMAX, EC- CLASS MARK II - JEFSA </t>
  </si>
  <si>
    <t>VARSOL X GALON (GAAMA)</t>
  </si>
  <si>
    <t>VARSOL X GALON (GACAS)</t>
  </si>
  <si>
    <t>THINNER EXTRAFINO. PRESENTACIÓN X TAMBOR DE 55 GALONES C/U</t>
  </si>
  <si>
    <t xml:space="preserve">DISOLVENTE PARA PINTURAS TRÁFICO X GALÓN </t>
  </si>
  <si>
    <t>THINNER EXTRAFINO X GALON</t>
  </si>
  <si>
    <t>THINNER EXTRAFINO. PRESENTACIÓN X TAMBOR DE 55 GALONES C/U - SECCIÓN ESTRATÉGICA PATRIMONIO HISTÓRICO</t>
  </si>
  <si>
    <t xml:space="preserve">DISOLVENTE PARA PINTURAS (GAORI) </t>
  </si>
  <si>
    <t>THINNER EXTRAFINO. PRESENTACIÓN X TAMBOR DE 55 GALONES C/U  GACAR</t>
  </si>
  <si>
    <t>DISOLVENTE PARA PINTURAS TRÁFICO X GALÓN  GACAR</t>
  </si>
  <si>
    <t>THINNER EXTRAFINO. PRESENTACIÓN X TAMBOR DE 55 GALONES C/U GACAS</t>
  </si>
  <si>
    <t>ACEITE PARA MOTOR 2 TIEMPO POR CUARTOS GACAS</t>
  </si>
  <si>
    <t>02-02-01-003-003-04</t>
  </si>
  <si>
    <t>SERVICIO DE SUMINISTRO GAS PROPANO (PIPETAS) GAAMA</t>
  </si>
  <si>
    <t>SERVICIO DE SUMINISTRO GAS PROPANO (PIPETAS)GACAR</t>
  </si>
  <si>
    <t>02-02-01-003-003-05</t>
  </si>
  <si>
    <t xml:space="preserve">CERA PARA CONTAR - CERA DACTILAR CUENTA FACIL - JEFSA </t>
  </si>
  <si>
    <t>CERA PARA CONTAR - CERA DACTILAR CUENTA FACIL - ESM ARC FAC</t>
  </si>
  <si>
    <t>02-02-01-003-004-01</t>
  </si>
  <si>
    <t>ALCOHOL ANTISÉPTICO DE USO EXTREMO, FRASCO CON ATOMIZADOR X 1000 ML</t>
  </si>
  <si>
    <t>ALCOHOL ANTISEPTICO X GALON DE 3.800 ML (GACAS)</t>
  </si>
  <si>
    <t>ALCOHOL INDUSTRIAL X GALON (GAAMA)</t>
  </si>
  <si>
    <t>ALCOHOL (GACAR)</t>
  </si>
  <si>
    <t>ALCOHOL INDUSTRIAL X GALON - (GACAS)</t>
  </si>
  <si>
    <t>CLORO TABLETA TIPO AMERICANO AL 91%  (GACAR)</t>
  </si>
  <si>
    <t>SODA CAUSTICA (GAAMA)</t>
  </si>
  <si>
    <t>BLANQUEADOR O HIPOCLORITO X GALON (GACAR)</t>
  </si>
  <si>
    <t>CLORO GRANULADO 90% X KILOGRAMO (GACAS)</t>
  </si>
  <si>
    <t>BLANQUEADOR O HIPOCLORITO X GALON (GACAS)</t>
  </si>
  <si>
    <t>SAL SUAVIZADORA - GACAR</t>
  </si>
  <si>
    <t>NITRÓGENO GASEOSO PRESENTACION EN CILINDROS-GACAS</t>
  </si>
  <si>
    <t>OXIGENO INDUSTRIAL GASEOSO PRESENTACION EN CILINDROS-GACAS</t>
  </si>
  <si>
    <t>GAS REFRIGERANTE - 134</t>
  </si>
  <si>
    <t>GAS REFRIGERANTE - 22</t>
  </si>
  <si>
    <t>GAS REFRIGERANTE - 404</t>
  </si>
  <si>
    <t>GAS REFRIGERANTE - 410</t>
  </si>
  <si>
    <t>GAS MAPP PARA SOLDAR 14,1 OZ</t>
  </si>
  <si>
    <t>GAS REFRIGERANTE R 22 X 30 LBS</t>
  </si>
  <si>
    <t>GAS REFRIGERANTE R 410A X 30 LBS</t>
  </si>
  <si>
    <t>GAS REFRIGERANTE A - 134  X 30 LBS   /FT ARES</t>
  </si>
  <si>
    <t>GAS REFRIGERANTE A- 410  X 25 LIBS  /FT ARES</t>
  </si>
  <si>
    <t>GAS REFRIGERANTE  R-22  X 30 LIBS  /FT ARES</t>
  </si>
  <si>
    <t>CLORURO DE METILENO PEGAMENTO - SECCIÓN ESTRATÉGICA PATRIMONIO HISTÓRICO</t>
  </si>
  <si>
    <t>02-02-01-003-004-03</t>
  </si>
  <si>
    <t>LACA CATALIZADA TRANSPARENTE BRILLANTE X GALÓN</t>
  </si>
  <si>
    <t>LACA CATALIZADA TRANSPARENTE MATE X GALÓN</t>
  </si>
  <si>
    <t>LACA CATALIZADA NEGRA BRILLANTE X GALÓN</t>
  </si>
  <si>
    <t>LACA CATALIZADA NEGRA MATE X GALÓN</t>
  </si>
  <si>
    <t>LACA CATALIZADA BLANCA BRILLANTE X GALÓN</t>
  </si>
  <si>
    <t>LACA CATALIZADA BLANCA MATE X GALÓN</t>
  </si>
  <si>
    <t>LACA CATALIZADA SEMI MATE PRESENTACIÓN X GALÓN</t>
  </si>
  <si>
    <t>LACA NITRO CELULOSA REF. 7400</t>
  </si>
  <si>
    <t>COLLAR INSECTICIDA (GACAR)</t>
  </si>
  <si>
    <t>DESINFECTANTE PARA PISOS AMONIACO CUATERNARIO (GACAR)</t>
  </si>
  <si>
    <t>BAÑO INSECTICIDA PARA SEMOVIENTES 20,8% 1 LT (GAORI)</t>
  </si>
  <si>
    <t>LARVICIDA, INSECTICIDA, ACARICIDA, BACTERIOSTATICO, ANTISEPTICO CADA ML CONTIENE: PROPOXUR 0,303 G, COUMAPHOS 0,454 G, SULFANILAMIDA 0,757 G, CURA HERIDAS. EN PRESENTACION DE 430 ML (GAORI)</t>
  </si>
  <si>
    <t>POLVO PERROS Y GATOS CADA 100 G CONTIENE PROPOXUR (2-ISOPROPOXIFENIL METILCARBAMATO) 1 G EXCIPIENTES C.S.P. 100 G (GAORI)</t>
  </si>
  <si>
    <t>LORSBAN PLAGUICIDA X LITRO (GAAMA)</t>
  </si>
  <si>
    <t>CIPERMETRINA GARRAPATICIDA X LITRO (GAAMA)</t>
  </si>
  <si>
    <t>COLLAR ANTIPULGAS (GAAMA)</t>
  </si>
  <si>
    <t>REPELENTE EN ESPIRAL (GAAMA)</t>
  </si>
  <si>
    <t>HERBICIDA GLYFOS X LITRO (GACAS)</t>
  </si>
  <si>
    <t>INSECTISIDA ORGANICO (GACAR)</t>
  </si>
  <si>
    <t>HERBICIDA (GACAR)</t>
  </si>
  <si>
    <t>CREOLINA X GALON (GACAR)</t>
  </si>
  <si>
    <t>CREOLINA X 4 LTS</t>
  </si>
  <si>
    <t>02-02-01-003-004-07</t>
  </si>
  <si>
    <t>SELLADOR ADHESIVO POLIURETANO - CONSTRUCCIÓN TUBO 300 ML COLOR BLANCO (JEFSA)</t>
  </si>
  <si>
    <t>SILICONA TRANSPARENTE ANTIHONGOS EN TUBO 300 ML (JEFSA)</t>
  </si>
  <si>
    <t>MASILLA MULTIUSOS (TRABAJOS EN DRYWALL) X GALÓN</t>
  </si>
  <si>
    <t xml:space="preserve">SELLADOR ADHESIVO POLIURETANO - CONSTRUCCIÓN TUBO 300 ML COLOR BLANCO </t>
  </si>
  <si>
    <t xml:space="preserve">SELLADOR ADHESIVO POLIURETANO - CONSTRUCCIÓN TUBO 300 ML COLOR GRIS </t>
  </si>
  <si>
    <t xml:space="preserve">SELLADOR ADHESIVO POLIURETANO - CONSTRUCCIÓN TUBO 300 ML COLOR NEGRA </t>
  </si>
  <si>
    <t>SILICONA TRANSPARENTE ANTIHONGOS EN TUBO 300 ML</t>
  </si>
  <si>
    <t>SOLDADURA PARA METAL 1/8 REF. 6013 X KG</t>
  </si>
  <si>
    <t>SOLDADURA PARA METAL 3/32 REF. 6013 X KG</t>
  </si>
  <si>
    <t>SOLDADURA PARA METAL 5/32 REF. 6013 X KG</t>
  </si>
  <si>
    <t>TEFLÓN INDUSTRIAL DE ½" X 10 MTS LONGITUD</t>
  </si>
  <si>
    <t>SELLADOR ADHESIVO POLIURETANO - CONSTRUCCIÓN TUBO 300 ML COLOR BLANCO</t>
  </si>
  <si>
    <t>SILICONA BARRA GRUESA</t>
  </si>
  <si>
    <t xml:space="preserve">SELLADOR CATALIZADO AL ACIDO 40% ALTO. PRESENTACIÓN X GALÓN </t>
  </si>
  <si>
    <t>SELLADOR LIJABLE DE 45 SOLIDOS REF. LM 745 X GALÓN</t>
  </si>
  <si>
    <t>SELLADOR ADHESIVO POLIURETANO - CONSTRUCCIÓN TUBO 300 ML COLOR BLANCO   /FT ARES</t>
  </si>
  <si>
    <t>SILICONA TRANSPARENTE ANTIHONGOS EN TUBO 300 ML - SECCIÓN ESTRATÉGICA PATRIMONIO HISTÓRICO</t>
  </si>
  <si>
    <t>TEFLÓN INDUSTRIAL DE ½" X 10 MTS LONGITUD   /FT ARES</t>
  </si>
  <si>
    <t>TEFLÓN INDUSTRIAL DE ½" X 10 MTS LONGITUD  (JEFSA)</t>
  </si>
  <si>
    <t>SOLDADURA PVC PEQUEÑO 1/32 AGUA FRÍA NTC576 (JEFSA)</t>
  </si>
  <si>
    <t>SELLANTE DE POLIURETANO MULTIUSOS</t>
  </si>
  <si>
    <t>SELLADOR ADHESIVO POLIURETANO - CONSTRUCCIÓN TUBO 300 ML COLOR GRIS</t>
  </si>
  <si>
    <t>SELLADOR ADHESIVO POLIURETANO - CONSTRUCCIÓN TUBO 300 ML COLOR NEGRA</t>
  </si>
  <si>
    <t xml:space="preserve"> TINTA PARA SELLO DE 28 A 30 CC COLOR  NEGRO, AZUL Y ROJO </t>
  </si>
  <si>
    <t>RECARGA MARCADOR BORRABLE RECARGABLE  PARA ESCRIBIR SOBRE TABLERO DE VIDRIO CON SISTEMA DE VÁLVULA DOSIFICADORA - COLORES PRIMARIOS - CAJA X 24</t>
  </si>
  <si>
    <t>HP LASER JET 414A AMARILLO (W2022A)</t>
  </si>
  <si>
    <t>HP LASER JET 414A CIAN (W2021A)</t>
  </si>
  <si>
    <t>HP LASER JET 414A MAGENTA (W2023A)</t>
  </si>
  <si>
    <t>HP LASER JET 414A NEGRO (W2020A)</t>
  </si>
  <si>
    <t>LEXMARK CX410 REF 80C8HK0</t>
  </si>
  <si>
    <t>LEXMARK CX410 REF 80C8HC0</t>
  </si>
  <si>
    <t>LEXMARK CX410 REF 80C8HM0</t>
  </si>
  <si>
    <t>LEXMARK CX410 REF 80C8HY0</t>
  </si>
  <si>
    <t>HP LASERJETPRO M281FDW REF CF500X</t>
  </si>
  <si>
    <t>HP LASERJETPRO M281FDW REF CF501X</t>
  </si>
  <si>
    <t>HP LASERJETPRO M281FDW REF CF502X</t>
  </si>
  <si>
    <t>HP LASERJETPRO M281FDW REF CF503X</t>
  </si>
  <si>
    <t>HP DESJET 1000 REF CH563H</t>
  </si>
  <si>
    <t>HP DESJET 1000 REF CH564H</t>
  </si>
  <si>
    <t>HP OFFICEJET PRO 7740 REF HP L0S71AL NEGRO</t>
  </si>
  <si>
    <t>HP OFFICEJET PRO 7740 REF HP L0S62AL CIAN</t>
  </si>
  <si>
    <t>HP OFFICEJET PRO 7740 REF HP L0S68AL  AMARILLO</t>
  </si>
  <si>
    <t>HP OFFICEJET PRO 7740 REF HP L0S65AL   MAGENTA</t>
  </si>
  <si>
    <t>TÓNER PARA FOTOCOPIADORA, IMPRESORA RICOH MP 2553- SERIE E743L900104</t>
  </si>
  <si>
    <t>TÓNER PARA IMPRESORA SAMSUNG XPRESS M2070FW</t>
  </si>
  <si>
    <t>TÓNER PARA IMPRESORA TOSHIBA ESTUDIO 507</t>
  </si>
  <si>
    <t>TONNER MULTIFUNCIONAL RICOH  /FT ARES</t>
  </si>
  <si>
    <t xml:space="preserve">HP LASERJET ENTERPRISE M608DN REF CF237Y </t>
  </si>
  <si>
    <t>CANON MG2510 REF CL-145XL</t>
  </si>
  <si>
    <t>CANON MG2510 REF CL-146XL</t>
  </si>
  <si>
    <t>CANON F1610Z REF GI-190 NEGRO</t>
  </si>
  <si>
    <t>CANON F1610Z REF GI-190 AMARILLO</t>
  </si>
  <si>
    <t>CANON F1610Z REF GI-190 CIAN</t>
  </si>
  <si>
    <t>CANON F1610Z REF GI-190 MAGENTA</t>
  </si>
  <si>
    <t>ESTUCO PLÁSTICO PRESENTACIÓN X CUARTOS (1/4)</t>
  </si>
  <si>
    <t>EMULSIÓN ASFÁLTICA X GALÓN</t>
  </si>
  <si>
    <t>IMPERMEABILIZANTE PARA TERRAZAS GRIS ELÁSTICO REF. BRONCO PRESENTACIÓN X GALÓN</t>
  </si>
  <si>
    <t>PINTURA ARQUITECTÓNICA Y DECORATIVA, ACRÍLICA DILUIBLE CON AGUA (TIPO 1 REF. 1501), DE COLOR BLANCO, ACABADO MATE-ANTIHONGOS X GALÓN</t>
  </si>
  <si>
    <t>PINTURA ARQUITECTÓNICA Y DECORATIVA, ACRÍLICA DILUIBLE CON AGUA (TIPO 2 INTERVINILO REF. 2501), DE COLOR BLANCO, ACABADO MATE. PRESENTACIÓN X GALÓN</t>
  </si>
  <si>
    <t xml:space="preserve">PINTURA ESMALTE GRIS X GALÓN </t>
  </si>
  <si>
    <t>PINTURA ESMALTE NEGRO BRILLANTE X GALÓN</t>
  </si>
  <si>
    <t>PINTURA VINILO HUMEDADES BAÑOS Y COCINAS REF. 2001 COLOR BLANCO (MÁXIMA LAVABILIDAD Y ANTI-BACTERIAL) X GALÓN</t>
  </si>
  <si>
    <t xml:space="preserve">PINTURA GRIS BASALTO REF. 1502 X GALÓN </t>
  </si>
  <si>
    <t>PINTURA BITUMINOSA DE ALUMINIO - PARA ACABADO EN IMPERMEABILIZACIONES X GALÓN</t>
  </si>
  <si>
    <t>PINTURA TRÁFICO AMARILLA X GALÓN</t>
  </si>
  <si>
    <t>PINTURA TRÁFICO NEGRO X GALÓN</t>
  </si>
  <si>
    <t>TINTA PARA MADERA COLOR MIEL REF. 81-28 A 0418 X GALÓN</t>
  </si>
  <si>
    <t>TINTA PARA MADERA COLOR WENGUE REF. 81-25 B 0553 X GALÓN</t>
  </si>
  <si>
    <t>PINTURA ARQUITECTÓNICA Y DECORATIVA, ACRÍLICA DILUIBLE CON AGUA (TIPO 1 REF. 1501), DE COLOR BLANCO, ACABADO MATE -ANTIHONGOS X GALÓN</t>
  </si>
  <si>
    <t>PINTURA ESMALTE COLOR BLANCO REF. P11 DOMESTICO SUPERIOR X GALÓN</t>
  </si>
  <si>
    <t>PINTURA ESMALTE COLOR BLANCO MATE REF. 6W DOMÉSTICO, ACABADO SUPERIOR X GALÓN</t>
  </si>
  <si>
    <t>PINTURA ESMALTE AMARILLO X GALÓN</t>
  </si>
  <si>
    <t xml:space="preserve">PINTURA ESMALTE COLOR AZUL ESPAÑOL X GALÓN </t>
  </si>
  <si>
    <t>PINTURA ESMALTE GRIS X GALÓN</t>
  </si>
  <si>
    <t>PINTURA ESMALTE ROJO X GALÓN</t>
  </si>
  <si>
    <t>PINTURA ESMALTE VERDE ESMERALDA X GALÓN</t>
  </si>
  <si>
    <t>PINTURA TRÁFICO BLANCA X GALÓN</t>
  </si>
  <si>
    <t>PINTURA TRÁFICO NEGRA X GALÓN</t>
  </si>
  <si>
    <t>PINTURA EN ESMALTE NEGRO CON ANTICORROSIVO 3 EN 1  /FT ARES</t>
  </si>
  <si>
    <t>PINTURA EN ESMALTE VERDE AMAZONAS CON ANTICORROSIVO 3 EN 1  /FT ARES</t>
  </si>
  <si>
    <t xml:space="preserve">ESTUCO PLASTICO X GALON  /FT ARES
</t>
  </si>
  <si>
    <t>PINTURA ARQUITECTÓNICA Y DECORATIVA, ACRÍLICA DILUIBLE CON AGUA (TIPO 1 REF. 1501), DE COLOR BLANCO, ACABADO MATE-ANTIHONGOS X 5 GALÓNES  /FT ARES</t>
  </si>
  <si>
    <t>PINTURA EN VINILO TIPO 1 BLANCO ALMENDRA X 5 GALONES  /FT ARES</t>
  </si>
  <si>
    <t>ESTUCO PLASTICO X GALON (JEFSA)</t>
  </si>
  <si>
    <t>MASILLA POLIESTER CON ACTIVADOR (JEFSA)</t>
  </si>
  <si>
    <t>CATLIZADOR PARA PINTURA EPOXICA PLIAMIDA 1/4 GLN (JEFSA)</t>
  </si>
  <si>
    <t>PINTURA ESMALTE COLOR BLANCO REF. P11 DOMESTICO SUPERIOR X GALÓN (JEFSA)</t>
  </si>
  <si>
    <t>PINTURA TRÁFICO GRIS X GALÓN - SECCIÓN ESTRATÉGICA PATRIMONIO HISTÓRICO</t>
  </si>
  <si>
    <t>PINTURA TRÁFICO BLANCO X GALÓN - SECCIÓN ESTRATÉGICA PATRIMONIO HISTÓRICO</t>
  </si>
  <si>
    <t>ESTUCO PLASTICO X 6 KG (JEFSA)</t>
  </si>
  <si>
    <t>PINTURA ARQUITECTÓNICA Y DECORATIVA, ACRÍLICA DILUIBLE CON AGUA (TIPO 1 REF. 1501), DE COLOR BLANCO, ACABADO MATE-ANTIHONGOS X 5 GALÓNES (JEFSA)</t>
  </si>
  <si>
    <t>PINTURA TRAFICO AZUL (JEFSA)</t>
  </si>
  <si>
    <t>PINTURA BLANCA EPOXICA POLIAMIDA X GLN (JEFSA)</t>
  </si>
  <si>
    <t>PINTURA BITUMINOSA DE ALUMINIO - PARA ACABADO EN IMPERMEABILIZACIONES X GALÓN (JEFSA)</t>
  </si>
  <si>
    <t>PINTURA KORAZA BLANCA (JEFSA)</t>
  </si>
  <si>
    <t>PINTURA ESMALTE COLOR AZUL ESPAÑOL REF. P-40 DOMESTICO X GALÓN</t>
  </si>
  <si>
    <t>PINTURAS / GAORI</t>
  </si>
  <si>
    <t>ESTUCO PLÁSTICO PRESENTACIÓN X CUARTOS (1/4) GACAR</t>
  </si>
  <si>
    <t>PINTURA ARQUITECTÓNICA Y DECORATIVA, ACRÍLICA DILUIBLE CON AGUA (TIPO 1 REF. 1501), DE COLOR BLANCO, ACABADO MATE-ANTIHONGOS X GALÓN GACAR</t>
  </si>
  <si>
    <t>PINTURA VINILO HUMEDADES BAÑOS Y COCINAS REF. 2001 COLOR BLANCO (MÁXIMA LAVABILIDAD Y ANTI-BACTERIAL) X GALÓN GACAR</t>
  </si>
  <si>
    <t>PINTURA GRIS BASALTO REF. 1502 X GALÓN  GACAR</t>
  </si>
  <si>
    <t>PINTURA TRÁFICO AMARILLA X GALÓN GACAR</t>
  </si>
  <si>
    <t>TINTA PARA MADERA COLOR MIEL REF. 81-28 A 0418 X GALÓN GACAR</t>
  </si>
  <si>
    <t>TINTA PARA MADERA COLOR WENGUE REF. 81-25 B 0553 X GALÓN GACAR</t>
  </si>
  <si>
    <t>PINTURA AMARILLA PARA TRAFICO ACRILICA GACAR</t>
  </si>
  <si>
    <t>PINTURA ANTICORROSIVA  GRIS GACAR</t>
  </si>
  <si>
    <t>PINTURA ANTICORROSIVA ALQUIDICA, VERDE OLIVA, 1/4 GALON, 1 COMPONENTE, 45% DE SOLIDOS  REF. 513 GACAR</t>
  </si>
  <si>
    <t>PINTURA KORAZA ULTRA, COLOR BLANCO X 5 GALONES GACAR</t>
  </si>
  <si>
    <t>PINTURA PARA MANTENIMIENTO INDUSTRIAL COLOR AMARILLO TIPO ESMALTE GACAR</t>
  </si>
  <si>
    <t>PINTURA X GALON AMARILLA  (EXTERIO)GACAR</t>
  </si>
  <si>
    <t>PINTURA X GALON GRIS  (EXTERIO)GACAR</t>
  </si>
  <si>
    <t>PINTURA X GALON NEGRA  (EXTERIO)GACAR</t>
  </si>
  <si>
    <t>PINTURA X 5 GALONES BLANCA (INTERIOR) GACAR</t>
  </si>
  <si>
    <t>ESTUCO PLÁSTICO PRESENTACIÓN X CUARTOS (1/4)GACAR</t>
  </si>
  <si>
    <t>PINTURA ARQUITECTÓNICA Y DECORATIVA, ACRÍLICA DILUIBLE CON AGUA (TIPO 1 REF. 1501), DE COLOR BLANCO, ACABADO MATE -ANTIHONGOS X GALÓN GACAR</t>
  </si>
  <si>
    <t>PINTURA ESMALTE COLOR BLANCO REF. P11 DOMESTICO SUPERIOR X GALÓN GACAR</t>
  </si>
  <si>
    <t>ESTUCO PLÁSTICO PRESENTACIÓN X CUARTOS (1/4) GACAS</t>
  </si>
  <si>
    <t>PINTURA ARQUITECTÓNICA Y DECORATIVA, ACRÍLICA DILUIBLE CON AGUA (TIPO 1 REF. 1501), DE COLOR BLANCO, ACABADO MATE-ANTIHONGOS X GALÓN GACAS</t>
  </si>
  <si>
    <t>PINTURA ARQUITECTÓNICA Y DECORATIVA, ACRÍLICA DILUIBLE CON AGUA (TIPO 2 INTERVINILO REF. 2501), DE COLOR BLANCO, ACABADO MATE. PRESENTACIÓN X GALÓN GACAS</t>
  </si>
  <si>
    <t>PINTURA ESMALTE GRIS X GALÓN GACAS</t>
  </si>
  <si>
    <t>PINTURA ESMALTE NEGRO BRILLANTE X GALÓN GACAS</t>
  </si>
  <si>
    <t>PINTURA VINILO HUMEDADES BAÑOS Y COCINAS REF. 2001 COLOR BLANCO (MÁXIMA LAVABILIDAD Y ANTI-BACTERIAL) X GALÓN GACAS</t>
  </si>
  <si>
    <t>PINTURA GRIS BASALTO REF. 1502 X GALÓN GACAS</t>
  </si>
  <si>
    <t>PINTURA BITUMINOSA DE ALUMINIO - PARA ACABADO EN IMPERMEABILIZACIONES X GALÓN GACAS</t>
  </si>
  <si>
    <t>PINTURA TRÁFICO AMARILLA X GALÓN GACAS</t>
  </si>
  <si>
    <t>PINTURA TRÁFICO NEGRO X GALÓN GACAS</t>
  </si>
  <si>
    <t>EMULSIÓN ASFÁLTICA X GALÓN  / GAORI</t>
  </si>
  <si>
    <t>EMULSIÓN ASFÁLTICA X GALÓN GACAR</t>
  </si>
  <si>
    <t>IMPERMEABILIZANTE PARA TERRAZAS GRIS ELÁSTICO REF. BRONCO PRESENTACIÓN X GALÓN GACAS</t>
  </si>
  <si>
    <t>SALDO CPA 173 TONER</t>
  </si>
  <si>
    <t>02-02-01-003-005-02</t>
  </si>
  <si>
    <t>ANTISEPTICO EN SPRAY</t>
  </si>
  <si>
    <t>CREMA DERMATOLOGICA</t>
  </si>
  <si>
    <t>VACUNAS (HEXAVALENTE ANUAL)</t>
  </si>
  <si>
    <t>ANTISEPTICO EN JABON</t>
  </si>
  <si>
    <t>LIMPIADOR DE OÍDOS</t>
  </si>
  <si>
    <t>ANTIPARASITARIO (CANEX) INTERNO (JERINGA)</t>
  </si>
  <si>
    <t>YODEX LITRO</t>
  </si>
  <si>
    <t xml:space="preserve">TABLETA ANTIPARASITARIA EXTERNA </t>
  </si>
  <si>
    <t>CINTA ESPARADRAPO</t>
  </si>
  <si>
    <t>BOTIQUIN DE TRANSPORTE</t>
  </si>
  <si>
    <t xml:space="preserve">ANTIINFLAMATORIO EN TABLETAS CARPROFENO </t>
  </si>
  <si>
    <t>ANTIBIOTICO Y ANTIINFLAMATORIO PARA OJOS Y OIDO</t>
  </si>
  <si>
    <t>GASA ESTERIL POR ROLLO</t>
  </si>
  <si>
    <t>PROTECTOR HEPATICO (GACAR)</t>
  </si>
  <si>
    <t>CLORHEXIDINA TARRO (GACAR)</t>
  </si>
  <si>
    <t>DESPARASITANTE INTERNO 30 A 40 KG AFOXOLANER 150,00 MG. MILBEMICINA OXIMA 30,00 MG (GACAR)</t>
  </si>
  <si>
    <t>DESPARASITANTE INTERNO 35 KG DE PESO. CAJA (GACAR)</t>
  </si>
  <si>
    <t>DESPARACITANTE EXTERNO 20-40 KGS IMIDACLOPRID, ESTA INDICADO EN EL TRATAMIENTO Y CONTROL DE INFESTACIONES DE PULGAS (CTENOCEPHALIDES SPP) EN PERROS (GACAR)</t>
  </si>
  <si>
    <t>IVERMECTINA TABLETA X CAJA (GACAR)</t>
  </si>
  <si>
    <t>CREMA PARA TRATAMIENTO DE HONGOS (GACAR)</t>
  </si>
  <si>
    <t>GASA ESTERIL CAJA X 50 UNIDADES (GACAR)</t>
  </si>
  <si>
    <t>VITAMINA COMPLEJO B (GACAR)</t>
  </si>
  <si>
    <t>MULTIVITAMINICO TABLETAS (GACAR)</t>
  </si>
  <si>
    <t>VACUNA ANTIRABICA UNIDOSIS PARA CANINOS EXOGOG (GACAS)</t>
  </si>
  <si>
    <t>ENALAPRIL 20 MG CAJA X 30 TABLETAS (GACAS)</t>
  </si>
  <si>
    <t>DESPARASITANTE EXTERNO BRAVECTO (GACAS)</t>
  </si>
  <si>
    <t>MELOXIMAX ANTIINFLAMATORIO ANALGESICO ORAL (GACAS)</t>
  </si>
  <si>
    <t>DESPARASITANTE INTERNO TOTAL FLC (GACAS)</t>
  </si>
  <si>
    <t>CREMA DERMATOLOGICA A BASE DE CLOTRIMAZOL PARA CANINOS PRESENTACION TUBO X 200 GR (GACAS)</t>
  </si>
  <si>
    <t>GASA ESTERIL TEJIDA ANTIADHERENTE PRESENTACION CAJA (GACAS)</t>
  </si>
  <si>
    <t>LACTATO DE RINGER // BOLSA X 500ML (GACAS)</t>
  </si>
  <si>
    <t>MULTIVITAMINICO Y MINERALES X 100 ML (GACAS)</t>
  </si>
  <si>
    <t>CASQUIL X 250 GRS (GACAS)</t>
  </si>
  <si>
    <t>YODOLAN SOLUCION DE 3.785 ML (GACAS)</t>
  </si>
  <si>
    <t>LIMPIA OIDOS CANINO CERULINE (GACAS)</t>
  </si>
  <si>
    <t>ACIDO POLIGLOCOLICO X 12 SOBRES (GAORI)</t>
  </si>
  <si>
    <t>AMPICILINA TRIHIDRATO FRASCO 100MG/ML (GAORI)</t>
  </si>
  <si>
    <t>ANTIBIOTICO DE AMPLIO ESPECTRO 250 ML (SEMOVIENTES) (GAORI)</t>
  </si>
  <si>
    <t>ANTIDIARREICO CON SUBSALICITATO DE BISMUTO 1,75 G, EXCIPIENTES C.S.P. 100,0 ML DE SUSPENSIÓN ORAL EN PRESENTACIÓN DE 120 ML (GAORI)</t>
  </si>
  <si>
    <t>ANTIDIARREICO ORAL SUSPENSIÓN BACTERICIDA 1000 ML (SEMOVIENTES) (GAORI)</t>
  </si>
  <si>
    <t>ANTIPARASITORIO DE AMPLIO ESPECTRO CONTRA PARASITOS INTERNOS FEBANTEL 450,0 MG. PAMOATO DE PIRANTEL 5432,0 MG. PRAZIQUANTEL 150,0 MG. IVERMECTINA 0,18 MG. EXCIPIENTES C.S.P. 2700,0MG. ENDOGARD 30 X 2 TABLETAS (GAORI)</t>
  </si>
  <si>
    <t>ANTISEPTICO Y LARVICIDA DE USO EXTERNO SPRAY 354 ML (GAORI)</t>
  </si>
  <si>
    <t>ANTIBIOTICO COMPRIMIDO CEFALEXINA P.A. OVER 500 MG 5 BLISTER X 10 COMPRIMIDOS (GAORI)</t>
  </si>
  <si>
    <t>CREMA (GENTAMICINA, CLOTRIMAZOL, BETAMETASONA, OXIDO DE ZINC) ANTIBACTERIANO, ANTIMICOTICO, ANTINFLAMATORIO, ANTIALERGICO Y CICATRIZANTE. SANIDERM CREMA X 40G (GAORI)</t>
  </si>
  <si>
    <t>CREMA DERMATOLOGICA X 100 GR / CLOTRIMAZOL 1G, NEOMICINA 0,50 GR, BETAMETAZONA 0,04G (GAORI)</t>
  </si>
  <si>
    <t>GASA ANTIADHERENTE ESTERIL X 18 UNIDADES (GAORI)</t>
  </si>
  <si>
    <t>POMADA CALIENTE ANTOFLOJISTICA, ANTOFLAMATORIA Y ANALGESICA - USO VETERINARIO * 400 GRAMOS (GAORI)</t>
  </si>
  <si>
    <t>SOLUCIÓN ANTISEPTICA DE USO VETERINARIO X GALON IXER 080 (GAORI)</t>
  </si>
  <si>
    <t>TABLETA DESPARASITANTE INTERNO Y EXTERNO CADA 100 G CONTIENE 1875 MG DE AFOXOLANER Y 375 MG DE MILBECINA OXIMA. EXCIPIENTES C.S.P. 100G PARA PERROS DE 15-30 KG (GAORI)</t>
  </si>
  <si>
    <t>GASA ESTERIL CAJA X UNIDADES (GAAMA)</t>
  </si>
  <si>
    <t>VITAMINIZACION CALCIO X 240 ML (GAAMA)</t>
  </si>
  <si>
    <t>BAXIDIM DESINFECTANTE X 120 ML (GAAMA)</t>
  </si>
  <si>
    <t>ALFA 3 TARRO X 500 GR (GAAMA)</t>
  </si>
  <si>
    <t>BRAVECTO DE 20 A 40 KG (GAAMA)</t>
  </si>
  <si>
    <t>VACUNA HEXAVALENTE (GAAMA)</t>
  </si>
  <si>
    <t>ELEMENTOS BRIGADISTAS (BOTIQUINES TIPO A)</t>
  </si>
  <si>
    <t>BOTIQUIN M3 /FT ARES</t>
  </si>
  <si>
    <t xml:space="preserve">BOTIQUINES TIPO B </t>
  </si>
  <si>
    <t>BUTASYL</t>
  </si>
  <si>
    <t>DESINFECTANTE YODADO</t>
  </si>
  <si>
    <t xml:space="preserve">MULTIVITAMÍNICO PARA CABALLOS. </t>
  </si>
  <si>
    <t>GASA DE ROLLO HOSPITALARIO</t>
  </si>
  <si>
    <t>ESPARADRAPO SURTIDO</t>
  </si>
  <si>
    <t>GASA PRE CORTADA</t>
  </si>
  <si>
    <t>ALGODÓN QUIRÚRGICO</t>
  </si>
  <si>
    <t>LACTATO RINGER</t>
  </si>
  <si>
    <t>VACUNAS ENCEFALOMIELITIS EQUINA:</t>
  </si>
  <si>
    <t xml:space="preserve">DIARREZ </t>
  </si>
  <si>
    <t>LARVICIDA</t>
  </si>
  <si>
    <t>CREMA CICATRIZANTE</t>
  </si>
  <si>
    <t>FLUNIXIN MEGLUMINA</t>
  </si>
  <si>
    <t>ANTIPARASITARIO PARA CABALLOS,</t>
  </si>
  <si>
    <t>UNGÜENTO ANTINFLAMATORIO:</t>
  </si>
  <si>
    <t>ECTOPARASITICIDA</t>
  </si>
  <si>
    <t>ECTOPARASITICIDA UNGÜENTO ANTIPARASITARIO EXTERNO</t>
  </si>
  <si>
    <t>LACTATO RINGER X 500 ML -- RINGER LACTATO BOLSAS POR 500 ML (10 UNIDADES)</t>
  </si>
  <si>
    <t>SHAMPOO (ANTI GARRAPATAS Y ANTI PULGAS)</t>
  </si>
  <si>
    <t>TALCOS</t>
  </si>
  <si>
    <t>CREMA DENTAL PARA CANINO</t>
  </si>
  <si>
    <t>PERFUME CANINO</t>
  </si>
  <si>
    <t>BAÑO SECO EN POLVO (GACAR)</t>
  </si>
  <si>
    <t>CREMA DENTAL CANINOS (GACAR)</t>
  </si>
  <si>
    <t>JABON DE BAÑO PERRO (GACAR)</t>
  </si>
  <si>
    <t>LOCION PARA PERROS FRASCO (GACAR)</t>
  </si>
  <si>
    <t>SHAMPOO ACONDICIONADOR CANINO (GACAR)</t>
  </si>
  <si>
    <t>SHAMPOO MEDICADO (GACAR)</t>
  </si>
  <si>
    <t>COLONIA PARA PERROS (GACAS)</t>
  </si>
  <si>
    <t>CREMA DENTAL PARA PERROS CON CEPILLO DE DIENTES PARA CANINO (GACAS)</t>
  </si>
  <si>
    <t>JABON MEDICINAL PARA PERROS (GACAS)</t>
  </si>
  <si>
    <t>TALCO PARA CANINO 100 GRAMOS (GACAS)</t>
  </si>
  <si>
    <t>SHAMPOO PARA PELAJE CANINO (GACAS)</t>
  </si>
  <si>
    <t>JABON ECTOPARASITICIDA CONTRA GARRAPATAS, PULGAS Y PIOJOS EN PERROS DE TODAS LAS RAZAS X 100 G (GAORI)</t>
  </si>
  <si>
    <t>SHAMPU DE USO VETERINARIO MEDICADO ANTISEPTICO DE USO EXTERNO CON CLOREHEXIDINA X 4 LITROS (GAORI)</t>
  </si>
  <si>
    <t>CHAMPU CANINO X 1 LT (GAAMA)</t>
  </si>
  <si>
    <t>JABON PARA BAÑO CANINO (GAAMA)</t>
  </si>
  <si>
    <t xml:space="preserve">CERA EN CREMA PARA VEHICULOS </t>
  </si>
  <si>
    <t>CREMA DESMANCHADORA (RUBI PARA VEHICULOS)</t>
  </si>
  <si>
    <t>LLANTIL</t>
  </si>
  <si>
    <t>AMBIENTADOR PARA VEHICULOS</t>
  </si>
  <si>
    <t>SHAMPOO PARA VEHICULOS</t>
  </si>
  <si>
    <t>LIMPIADOR EN ESPUMA MULTISUPERFICIES</t>
  </si>
  <si>
    <t>LIMPIADOR DE CADENA PARA MOTOS</t>
  </si>
  <si>
    <t>LIMPIADOR PARA CUERO</t>
  </si>
  <si>
    <t>SHAMPOO PARA CASCOS DE MOTOS</t>
  </si>
  <si>
    <t>ADITIVO LAVAPARABRISAS</t>
  </si>
  <si>
    <t>ACIDO MURIATICO   /FT ARES</t>
  </si>
  <si>
    <t>RUBIN PARA PINTURA AUTOMOTRZ JEFSA</t>
  </si>
  <si>
    <t>CERA PARA PINTURA AUTOMOTRIZ JEFSA</t>
  </si>
  <si>
    <t>LLANTIL JEFSA</t>
  </si>
  <si>
    <t>AMBIENTADOR PARA VEHICULOS JEFSA</t>
  </si>
  <si>
    <t>JABÓN LIQUIDO EN  RECIPIENTE PLÁSTICO  CON DISPENSADOR Y  CAPACIDAD MÍNIMA  DE 500 ML.</t>
  </si>
  <si>
    <t>DESINFECTANTE DE MANOS - GEL ANTIBACTERIAL X 3.785 CC (BACOF)</t>
  </si>
  <si>
    <t>DETERGENTE MULTIUSOS EN POLVO X 1000 GR (FTA)</t>
  </si>
  <si>
    <t>BLANQUEADOR O HIPOCLORITOS X LITRO (FTA)</t>
  </si>
  <si>
    <t>JABON CREMA PARA LOSA X 500 GR (GAAMA)</t>
  </si>
  <si>
    <t>BLANQUEADOR O HIPOCLORITOS X LITRO (GAAMA)</t>
  </si>
  <si>
    <t>DETERGENTE MULTIUSOS EN POLVO X 1000 GR (GAAMA)</t>
  </si>
  <si>
    <t>JABON LIQUIDO PARA MANOS X GALON (GAAMA)</t>
  </si>
  <si>
    <t>JABON LIQUIDO LAVADORA X GALON (GAAMA)</t>
  </si>
  <si>
    <t>LIMPIA VIDRIOS  X GALON (GAAMA)</t>
  </si>
  <si>
    <t>AMBIENTADOR PARA PISO X 5 LTS. (GAAMA)</t>
  </si>
  <si>
    <t>LIMPIADOR DESENGRASANTE X GALON  (GAAMA)</t>
  </si>
  <si>
    <t>JABON LIQUIDO PARA MANOS X GALON (GACAR)</t>
  </si>
  <si>
    <t>JABON EN POLVO X BULTO)X 10 KLG (GACAR)</t>
  </si>
  <si>
    <t>DESINFECTANTE DE MANOS - GEL ANTIBACTERIAL X 3.785 CC (GACAR)</t>
  </si>
  <si>
    <t>BLANQUEADOR O HIPOCLORITOS X LITRO (GAORI)</t>
  </si>
  <si>
    <t>DETERGENTE MULTIUSOS EN POLVO X 1000 GR (GAORI)</t>
  </si>
  <si>
    <t>JABON INDUSTRIAL X GALON (GAORI)</t>
  </si>
  <si>
    <t xml:space="preserve">JABON CREMA PARA LOSA X 500 GR (GAORI) </t>
  </si>
  <si>
    <t>JABON LIQUIDO LAVADORA X GALON (GACAS)</t>
  </si>
  <si>
    <t>JABON LIQUIDO PARA MANOS X GALON (GACAS)</t>
  </si>
  <si>
    <t>AMBIENTADOR ESPRAY (GACAS)</t>
  </si>
  <si>
    <t>AMBIENTADOR PARA PISO X 5 LT (GACAS)</t>
  </si>
  <si>
    <t>CERA LIQUIDA PARA PISO (GACAS)</t>
  </si>
  <si>
    <t>DESENGRASANTE MULTIUSOS X GALON (GACAS)</t>
  </si>
  <si>
    <t>JABON CREMA PARA LOSA X 500 GR (GACAS)</t>
  </si>
  <si>
    <t>JABON EN POLVO BOLSAS DE 5 KG (GACAS)</t>
  </si>
  <si>
    <t>SUAVIZANTE PARA ROPA * 3000 (GACAS)</t>
  </si>
  <si>
    <t>JABON AZUL (JES-GAORI)</t>
  </si>
  <si>
    <t xml:space="preserve">JABON AZUL </t>
  </si>
  <si>
    <t>SILICONA LIQUIDA PARA INTERIORES DE VEHICULOS</t>
  </si>
  <si>
    <t>SILICONA LIQUIDA AROMATIZADA JEFSA</t>
  </si>
  <si>
    <t>LIQUIDO REFRIGERANTE 4000ML</t>
  </si>
  <si>
    <t>BACTERIAS DEGRADADORAS PARA AGUAS RESIDUALES X GALON (GACAR)</t>
  </si>
  <si>
    <t>PEGANTE EN BARRA 36G NO TOXICO</t>
  </si>
  <si>
    <t>PEGANTE LIQUIDO 225G</t>
  </si>
  <si>
    <t xml:space="preserve">PEGANTE EN BARRA JEFSA </t>
  </si>
  <si>
    <t xml:space="preserve">PEGANTE LIQUIDO 225G - JEFSA </t>
  </si>
  <si>
    <t>PEGANTE EN BARRA - ESM ARC- FAC</t>
  </si>
  <si>
    <t>PEGANTE LIQUIDO 225G - ESM ARC- FAC</t>
  </si>
  <si>
    <t>DESENGRASANTE MULTIUSOS X GALON (GAORI)</t>
  </si>
  <si>
    <t>DESTAPA CAÑERÍAS REF. KANKRO ECOLÓGICO X-L. IDEAL PARA TAPONAMIENTO DE TUBERÍAS PRESENTACIÓN X GALÓN</t>
  </si>
  <si>
    <t>PEGANTE CEMENTO DE CAUCHO REF. PL-285 X GALÓN</t>
  </si>
  <si>
    <t>PEGANTE PARA MADERA AGLOMERADO REF MR 60 X GALÓN</t>
  </si>
  <si>
    <t>PEGANTE PARA BALDOSA X BULTO DE 25 KILOS C/U</t>
  </si>
  <si>
    <t>SOLDADURA CPVC PEQUEÑO 1/32 AGUA CAL NTC4455</t>
  </si>
  <si>
    <t>SOLDADURA PVC PEQUEÑO 1/32 AGUA FRÍA NTC576</t>
  </si>
  <si>
    <t>LIMPIADOR PVC O REMOVEDOR. PRESENTACIÓN TARRO X 1/32</t>
  </si>
  <si>
    <t>SOLDADURA PVC X 1/4  /FT ARES</t>
  </si>
  <si>
    <t>SOLDADURA PARA METAL 1/8 REF. 6013 X KG (JEFSA)</t>
  </si>
  <si>
    <t>ADHESIVO  PARA PISOS NO 10- VINISOL (JEFSA)</t>
  </si>
  <si>
    <t>ANTICORROSIVO COLOR BLANCO X GALON (JEFSA)</t>
  </si>
  <si>
    <t>ANTICORROSIVO COLOR GRIS X GALON (JEFSA)</t>
  </si>
  <si>
    <t>PEGANTE PARA MADERA AGLOMERADO REF MR 60 X GALÓN  (JEFSA)</t>
  </si>
  <si>
    <t>LIMPIADOR PVC 1/8 GALON  (JEFSA)</t>
  </si>
  <si>
    <t>LIMPIADOR DE CONTACTOS ELECTRICOS X 400CC (JEFSA)</t>
  </si>
  <si>
    <t>LUBRICANTE PENETRANTE MULTIPROPÓSITO 180 CM3 (JEFSA)</t>
  </si>
  <si>
    <t>PEGANTE TIPO  BOXER (JEFSA)</t>
  </si>
  <si>
    <t>SOLDADURA ESTAÑO DE 4.2 MM X 250 GR (JEFSA)</t>
  </si>
  <si>
    <t>SOLDADURA CPVC PEQUEÑO 1/32 AGUA CAL NTC 4455(JEFSA)</t>
  </si>
  <si>
    <t>PEGANTE INSTANTANEO X TUBO DE 5 GR(JEFSA)</t>
  </si>
  <si>
    <t>SOLDADURA PARA PVC 1/8 DE GALON - SECCIÓN ESTRATÉGICA PATRIMONIO HISTÓRICO</t>
  </si>
  <si>
    <t>LIMPIADOR PARA PVC 1/4 DE GALON  - SECCIÓN ESTRATÉGICA PATRIMONIO HISTÓRICO</t>
  </si>
  <si>
    <t>PEGANTE PARA MADERA AGLOMERADO REF MR 60 X GALÓN - SECCIÓN ESTRATÉGICA PATRIMONIO HISTÓRICO</t>
  </si>
  <si>
    <t>PEGANTE BOXER INDUSTRIAL X BOT 375 ML / GAORI</t>
  </si>
  <si>
    <t>ESPUMA EXPANSIVA/ GAORI</t>
  </si>
  <si>
    <t>PEGANTE PARA MADERA AGLOMERADO REF MR 60 X GALÓN GACAR</t>
  </si>
  <si>
    <t>DESTAPA CAÑERÍAS REF. KANKRO ECOLÓGICO X-L. IDEAL PARA TAPONAMIENTO DE TUBERÍAS PRESENTACIÓN X GALÓN GACAR</t>
  </si>
  <si>
    <t>SOLDADURA PARA METAL 1/8 REF. 6013 X KG GACAR</t>
  </si>
  <si>
    <t>SOLDADURA PARA METAL 3/32 REF. 6013 X KG GACAR</t>
  </si>
  <si>
    <t>SOLDADURA PARA METAL 5/32 REF. 6013 X KG GACAR</t>
  </si>
  <si>
    <t>LIMPIADOR PVC O REMOVEDOR. PRESENTACIÓN TARRO X 1/32 GACAR</t>
  </si>
  <si>
    <t>SOLDADURA CPVC PEQUEÑO 1/32 AGUA CAL NTC4455  GACAR</t>
  </si>
  <si>
    <t>SOLDADURA PVC PEQUEÑO 1/32 AGUA FRÍA NTC576 GACAR</t>
  </si>
  <si>
    <t>SOLDADURA PARA METAL 1/8 REF. 6013 X KG GACAS</t>
  </si>
  <si>
    <t>SOLDADURA PARA METAL 3/32 REF. 6013 X KG GACAS</t>
  </si>
  <si>
    <t>DESTAPA CAÑERÍAS REF. KANKRO ECOLÓGICO X-L. IDEAL PARA TAPONAMIENTO DE TUBERÍAS PRESENTACIÓN X GALÓN GACAS</t>
  </si>
  <si>
    <t>PEGANTE CEMENTO DE CAUCHO REF. PL-285 X GALÓN GACAS</t>
  </si>
  <si>
    <t>PEGANTE PARA MADERA AGLOMERADO REF MR 60 X GALÓN GACAS</t>
  </si>
  <si>
    <t>LIMPIADOR PVC O REMOVEDOR. PRESENTACIÓN TARRO X 1/32 GACAS</t>
  </si>
  <si>
    <t>PEGANTE PARA BALDOSA X BULTO DE 25 KILOS C/U GACAS</t>
  </si>
  <si>
    <t>SOLDADURA PVC PEQUEÑO 1/32 AGUA FRÍA NTC576 GACAS</t>
  </si>
  <si>
    <t>TAPETES DE DESINFECCIÓN CALZADO 2 SECCIONES</t>
  </si>
  <si>
    <t>GUANTES EN VINILO CAJA X 100 UND</t>
  </si>
  <si>
    <t>GUANTE MICROFIBRA</t>
  </si>
  <si>
    <t>BORRADOR MIGA PAN</t>
  </si>
  <si>
    <t>GUANTE DE CAUCHO ASEO (GAORI)</t>
  </si>
  <si>
    <t>GUANTE DE CAUCHO ASEO (GACAS)</t>
  </si>
  <si>
    <t xml:space="preserve">AISLADOR </t>
  </si>
  <si>
    <t>RUBATEX PARA TUBERIA DE 1/2" X 2 MTRS(JEFSA)</t>
  </si>
  <si>
    <t>RUBATEX PARA TUBERIA DE 1/4"(JEFSA)</t>
  </si>
  <si>
    <t>CARETA FACIAL VISOR POLICARBONATO Y RIBETE REDLINE GACAR</t>
  </si>
  <si>
    <t>CODO DE 1 1/2" PVC - PRESIÓN</t>
  </si>
  <si>
    <t>SIFÓN EN PLÁSTICO GRIS ORINAL</t>
  </si>
  <si>
    <t>TUBO PVC PRESIÓN DE 2" - TUBO X 6 MTS C/U</t>
  </si>
  <si>
    <t>TUBO PVC PRESIÓN DE 11/4" - TUBO X 6 MTS C/U</t>
  </si>
  <si>
    <t>TUBO PVC PRESIÓN DE 11/2" - TUBO X 6 MTS C/U</t>
  </si>
  <si>
    <t>TUBO PVC PRESIÓN 21- 200 PSI DE 1" - TUBO X 6 MTS C/U</t>
  </si>
  <si>
    <t>TUBO PVC PRESIÓN 21- 200 PSI DE 3/4" - TUBO X 6 MTS C/U</t>
  </si>
  <si>
    <t>TUBO PVC PRESIÓN 13.5 - 315 PSI DE 1/2" - TUBO X 6 MTS C/U</t>
  </si>
  <si>
    <t>ADAPTADOR HEMBRA DE 1/2 PVC - PRESIÓN</t>
  </si>
  <si>
    <t>ADAPTADOR MACHO DE 1/2 PVC - PRESIÓN</t>
  </si>
  <si>
    <t>CAJA PLÁSTICA EN PVC 5800</t>
  </si>
  <si>
    <t>CANTOS DE PVC DE 19MM COLOR WENGUE X MTS</t>
  </si>
  <si>
    <t>CANTOS DE PVC DE 19MM COLOR TABACO CHIP X MTS</t>
  </si>
  <si>
    <t>CANTOS DE PVC DE 19MM COLOR BLANCO X MTS</t>
  </si>
  <si>
    <t>CANTOS DE PVC DE 44MM COLOR WENGUE X MTS</t>
  </si>
  <si>
    <t>CHAZO PLÁSTICO CON TORNILLO 3/4. PRESENTACIÓN X UNIDAD</t>
  </si>
  <si>
    <t xml:space="preserve">CHAZO PLÁSTICO TIPO CAIMÁN O SUPRA COLAPSABLE DE 1/4" </t>
  </si>
  <si>
    <t>CODO ALTA PRESIÓN 2" PVC 90°</t>
  </si>
  <si>
    <t xml:space="preserve">CODO DE 1" PVC </t>
  </si>
  <si>
    <t xml:space="preserve">CODO DE 1 1/4" PVC </t>
  </si>
  <si>
    <t>CODO DE 3/4" PVC</t>
  </si>
  <si>
    <t xml:space="preserve">FLOTADOR + VÁLVULA COMPLETA EN BRONCE 1/2" </t>
  </si>
  <si>
    <t xml:space="preserve">FLOTADOR + VÁLVULA COMPLETA EN BRONCE 3/4" </t>
  </si>
  <si>
    <t>REJILLA PLÁSTICA PARA PISO 3X2” CON SOSCO – BLANCO</t>
  </si>
  <si>
    <t>REJILLA DE VENTILACIÓN PLÁSTICA NORMA GAS NATURAL MEDIDAS 30X 30</t>
  </si>
  <si>
    <t>SEMI-CODO DE 1" PVC – PRESIÓN</t>
  </si>
  <si>
    <t>TEE DE 1" PVC- PRESIÓN</t>
  </si>
  <si>
    <t>TEE DE 3" PVC- SANITARIA</t>
  </si>
  <si>
    <t>UNIDAD MONO-CONTROL O GRIFERÍA PARA LAVAMANOS METÁLICA</t>
  </si>
  <si>
    <t>UNIDAD MONO-CONTROL O GRIFERÍA PARA LAVAPLATOS METÁLICA</t>
  </si>
  <si>
    <t>UNIÓN DE 1" PVC - PRESIÓN</t>
  </si>
  <si>
    <t>ASPERSOR DE RIEGO PLÁSTICO DE RIEGO PARA JARDINERÍA 2 VÍAS DE ½"</t>
  </si>
  <si>
    <t>CHAZO PLÁSTICO PUNTILLA DE 1/4 X 1 PRESENTACIÓN (PAQUETE X 500 UND C/U)</t>
  </si>
  <si>
    <t>CHAZO PLÁSTICO PUNTILLA DE 1/4 X 1/2 PRESENTACIÓN (PAQUETE X 500 UND C/U)</t>
  </si>
  <si>
    <t>CHAZO PLÁSTICO PUNTILLA DE 1/4 X 2 PRESENTACIÓN (PAQUETE X 500 UND C/U)</t>
  </si>
  <si>
    <t>CLAVIJAS DE CAUCHO CON POLO A TIERRA DE 15 AMPERIOS – 250 V (MACHO)</t>
  </si>
  <si>
    <t>CLAVIJAS DE CAUCHO CON POLO A TIERRA DE 15 AMPERIOS – 250 V (HEMBRA)</t>
  </si>
  <si>
    <t>SELLO LENGÜETA PARA TANQUE SANITARIO REF. 013323331</t>
  </si>
  <si>
    <t>CHAZO PLÁSTICO 5/16 BOLSA X 100 UND(JEFSA)</t>
  </si>
  <si>
    <t>VALVULA DE BOLA 1/2" EN LATON FORJADA NIQUELADA MANIJA TIPO  MARIPOSA(JEFSA)</t>
  </si>
  <si>
    <t>CONO    BRILLANTE    PARA    SEÑALIZACIÓN, COLOR    NARANJA    BRILLANTE RESISTENTE A LOS RAYOS UV, BASE CUADRADA, CENTRO HUECO.  TAMAÑO BASE 30CM, POR UNA ALTURA DE 90CM.(JEFSA)</t>
  </si>
  <si>
    <t>TAPÓN ROSCADO 1" PRESIÓN(JEFSA)</t>
  </si>
  <si>
    <t>TAPÓN ROSCADO 1/2" CPVC(JEFSA)</t>
  </si>
  <si>
    <t>TAPÓN ROSCADO 1/2" PRESIÓN(JEFSA)</t>
  </si>
  <si>
    <t>TAPÓN SOLDADO 1" PRESIÓN(JEFSA)</t>
  </si>
  <si>
    <t>TAPÓN SOLDADO 1/2" CPVC(JEFSA)</t>
  </si>
  <si>
    <t>TAPÓN SOLDADO 1/2" PRESIÓN(JEFSA)</t>
  </si>
  <si>
    <t xml:space="preserve">FLOTADOR + VÁLVULA DE BOLA PARA TANQUES EN BRONCE 1" </t>
  </si>
  <si>
    <t xml:space="preserve">FLOTADOR + VÁLVULA DE BOLA PARA TANQUES EN BRONCE 1/2" </t>
  </si>
  <si>
    <t xml:space="preserve">FLOTADOR + VÁLVULA DE BOLA PARA TANQUES EN BRONCE 3/4" </t>
  </si>
  <si>
    <t>CLAVIJA DE CAUCHO CON POLO A TIERRA DE 50 AMPERIOS  (JEFSA)</t>
  </si>
  <si>
    <t>CLAVIJAS DE CAUCHO CON POLO A TIERRA DE 15 AMPERIOS – 250 V (MACHO)  (JEFSA)</t>
  </si>
  <si>
    <t>SELLO LENGÜETA PARA TANQUE SANITARIO</t>
  </si>
  <si>
    <t>ADAPTADOR MACHO DE 3/4 PVC - PRESIÓN</t>
  </si>
  <si>
    <t>ADAPTADOR MACHO DE 1" PVC - PRESIÓN</t>
  </si>
  <si>
    <t>ADAPTADOR HEMBRA DE 1" PVC - PRESIÓN</t>
  </si>
  <si>
    <t>ADAPTADOR HEMBRA PVC -PRESION 1 1/4" / GAORI</t>
  </si>
  <si>
    <t>ADAPTADOR HEMBRA PVC -PRESION 1"/ GAORI</t>
  </si>
  <si>
    <t>ADAPTADOR MACHO PVC -PRESION 1 1/2"/ GAORI</t>
  </si>
  <si>
    <t>ADAPTADOR MACHO PVC -PRESION 1 1/4"/ GAORI</t>
  </si>
  <si>
    <t>ADAPTADOR MACHO PVC -PRESION 1"/ GAORI</t>
  </si>
  <si>
    <t>ADAPTADOR MACHO DE 1/2 PVC - PRESIÓN / GAORI</t>
  </si>
  <si>
    <t>ADAPTADOR MACHO PVC -PRESION 2"/ GAORI</t>
  </si>
  <si>
    <t>ACOPLE LAVAMANOS CON VALVULA DE REGULACION / GAORI</t>
  </si>
  <si>
    <t>ACOPLE LAVAPLATOS CON VALVULA DE REGULACION / GAORI</t>
  </si>
  <si>
    <t>ACOPLE SANITARIO CON VALVULA DE REGULACION / GAORI</t>
  </si>
  <si>
    <t>AGUA STOP PARA TANQUE SANITARIO / GAORI</t>
  </si>
  <si>
    <t>YEE SANITARIA PVC 1 1/2" / GAORI</t>
  </si>
  <si>
    <t>ACOPLE HEMBRA 1 1/2  X ADAPT MANGUERA  / GAORI</t>
  </si>
  <si>
    <t>CODO DE 1 1/2" PVC - PRESIÓN GACAR</t>
  </si>
  <si>
    <t>SIFÓN EN PLÁSTICO GRIS ORINAL GACAR</t>
  </si>
  <si>
    <t>TUBO PVC PRESIÓN DE 2" - TUBO X 6 MTS C/U GACAR</t>
  </si>
  <si>
    <t>TUBO PVC PRESIÓN DE 11/4" - TUBO X 6 MTS C/U GACAR</t>
  </si>
  <si>
    <t>TUBO PVC PRESIÓN DE 11/2" - TUBO X 6 MTS C/U GACAR</t>
  </si>
  <si>
    <t>TUBO PVC PRESIÓN 21- 200 PSI DE 3/4" - TUBO X 6 MTS C/U GACAR</t>
  </si>
  <si>
    <t>ADAPTADOR HEMBRA DE 1/2 PVC - PRESIÓN GACAR</t>
  </si>
  <si>
    <t>ADAPTADOR MACHO DE 1/2 PVC - PRESIÓN GACAR</t>
  </si>
  <si>
    <t>CHAZO PLÁSTICO PUNTILLA DE 1/4 X 1 PRESENTACIÓN (PAQUETE X 500 UND C/U) GACAR</t>
  </si>
  <si>
    <t>CHAZO PLÁSTICO PUNTILLA DE 1/4 X 1/2 PRESENTACIÓN (PAQUETE X 500 UND C/U) GACAR</t>
  </si>
  <si>
    <t>CHAZO PLÁSTICO PUNTILLA DE 1/4 X 2 PRESENTACIÓN (PAQUETE X 500 UND C/U) GACAR</t>
  </si>
  <si>
    <t>CODO ALTA PRESIÓN 2" PVC 90° GACAR</t>
  </si>
  <si>
    <t>CODO DE 1" PVC  GACAR</t>
  </si>
  <si>
    <t>CODO DE 1 1/4" PVC  GACAR</t>
  </si>
  <si>
    <t>CODO DE 3/4" PVC GACAR</t>
  </si>
  <si>
    <t>REJILLA DE VENTILACIÓN PLÁSTICA NORMA GAS NATURAL MEDIDAS 30X 30 GACAR</t>
  </si>
  <si>
    <t>SELLO LENGÜETA PARA TANQUE SANITARIO REF. 013323331 GACAR</t>
  </si>
  <si>
    <t>SEMI-CODO DE 1" PVC – PRESIÓN GACAR</t>
  </si>
  <si>
    <t>TEE DE 1" PVC- PRESIÓN GACAR</t>
  </si>
  <si>
    <t>UNIÓN DE 1" PVC - PRESIÓN GACAR</t>
  </si>
  <si>
    <t>PLÁSTICO EMBALAJE VINIPEL X 1000 MTS CALIBRE 90 DE 60 CMTS TRANSPARENTE GACAR</t>
  </si>
  <si>
    <t>ACOPLE SANITARIO REF. 380193331 PLÁSTICO GACAR</t>
  </si>
  <si>
    <t>ADAPTADOR SIFÓN LAVAMANOS/LAVAPLATOS</t>
  </si>
  <si>
    <t>SIFÓN LAVAPLATOS REF. 935113331  GACAR</t>
  </si>
  <si>
    <t>ACOPLE LAVAMANOS PLÁSTICO DE -1/2" 40 CM DE LONGITUD-GACAR</t>
  </si>
  <si>
    <t>CURVAS CONDUIT PVC DE 1/2-GACAS</t>
  </si>
  <si>
    <t>TUBO CONDUIT PVC 1/2" X 3 MT-GACAS</t>
  </si>
  <si>
    <t>CODO DE 1 1/2" PVC - PRESIÓN-GACAS</t>
  </si>
  <si>
    <t>SIFÓN EN PLÁSTICO GRIS ORINAL-GACAS</t>
  </si>
  <si>
    <t>TUBO PVC PRESIÓN DE 2" - TUBO X 6 MTS C/U-GACAS</t>
  </si>
  <si>
    <t>TUBO PVC PRESIÓN DE 11/4" - TUBO X 6 MTS C/U-GACAS</t>
  </si>
  <si>
    <t>TUBO PVC PRESIÓN DE 11/2" - TUBO X 6 MTS C/U-GACAS</t>
  </si>
  <si>
    <t>TUBO PVC PRESIÓN 21- 200 PSI DE 1" - TUBO X 6 MTS C/U-GACAS</t>
  </si>
  <si>
    <t>TUBO PVC PRESIÓN 21- 200 PSI DE 3/4" - TUBO X 6 MTS C/U-GACAS</t>
  </si>
  <si>
    <t>TUBO PVC PRESIÓN 13.5 - 315 PSI DE 1/2" - TUBO X 6 MTS C/U-GACAS</t>
  </si>
  <si>
    <t>ACOPLE SANITARIO REF. 380193331 PLÁSTICO-GACAS</t>
  </si>
  <si>
    <t>ADAPTADOR SIFÓN LAVAMANOS/LAVAPLATOS-GACAS</t>
  </si>
  <si>
    <t>SIFÓN LAVAPLATOS REF. 935113331-GACAS</t>
  </si>
  <si>
    <t>ADAPTADOR HEMBRA DE 1/2 PVC - PRESIÓN-GACAS</t>
  </si>
  <si>
    <t>ADAPTADOR MACHO DE 1/2 PVC - PRESIÓN-GACAS</t>
  </si>
  <si>
    <t>CHAZO PLÁSTICO CON TORNILLO 3/4. PRESENTACIÓN X UNIDAD-GACAS</t>
  </si>
  <si>
    <t>CHAZO PLÁSTICO TIPO CAIMÁN O SUPRA COLAPSABLE DE 1/4"-GACAS</t>
  </si>
  <si>
    <t>CHAZO PLÁSTICO PUNTILLA DE 1/4 X 1 PRESENTACIÓN (PAQUETE X 500 UND C/U)-GACAS</t>
  </si>
  <si>
    <t>CHAZO PLÁSTICO PUNTILLA DE 1/4 X 1/2 PRESENTACIÓN (PAQUETE X 500 UND C/U)V-GACAS</t>
  </si>
  <si>
    <t>CHAZO PLÁSTICO PUNTILLA DE 1/4 X 2 PRESENTACIÓN (PAQUETE X 500 UND C/U)-GACAS</t>
  </si>
  <si>
    <t>CODO ALTA PRESIÓN 2" PVC 90°-GACAS</t>
  </si>
  <si>
    <t>CODO DE 1" PVC-GACAS</t>
  </si>
  <si>
    <t>CODO DE 1 1/4" PVC-GACAS</t>
  </si>
  <si>
    <t>CODO DE 3/4" PVC-GACAS</t>
  </si>
  <si>
    <t>REJILLA DE VENTILACIÓN PLÁSTICA NORMA GAS NATURAL MEDIDAS 30X 30-GACAS</t>
  </si>
  <si>
    <t>SELLO LENGÜETA PARA TANQUE SANITARIO REF. 013323331-GACAS</t>
  </si>
  <si>
    <t>SEMI-CODO DE 1" PVC – PRESIÓN-GACAS</t>
  </si>
  <si>
    <t>TEE DE 1" PVC- PRESIÓN-GACAS</t>
  </si>
  <si>
    <t>TEE DE 3" PVC- SANITARIA-GACAS</t>
  </si>
  <si>
    <t>UNIÓN DE 1" PVC - PRESIÓN-GACAS</t>
  </si>
  <si>
    <t>ACOPLE LAVAMANOS PLÁSTICO DE -1/2" 40 CM DE LONGITUD-GACAS</t>
  </si>
  <si>
    <t>SIFÓN DE ACORDEÓN CROMADO LAVAMOS/LAVAPLATOS REF. 04001811-GACAS</t>
  </si>
  <si>
    <t>SIFÓN LAVAMANOS-GACAS</t>
  </si>
  <si>
    <t>SIFÓN LAVAMANOS BOTELLA GRIS-GACAS</t>
  </si>
  <si>
    <t>SIFÓN LAVAPLATOS EN "P"-GACAS</t>
  </si>
  <si>
    <t>CAJA 2400 PVC-GACAS</t>
  </si>
  <si>
    <t>CAJA RECTANGULAR PVC 2X4-GACAS</t>
  </si>
  <si>
    <t>CAJAS DE 4X4 PVC</t>
  </si>
  <si>
    <t>CAJA OCTAGONAL PVC-GACAS</t>
  </si>
  <si>
    <t>CHAZO PLÁSTICO  1/4 BOLSA X 100 UND(JEFSA)</t>
  </si>
  <si>
    <t>CHAZO PLÁSTICO  3/16 BOLSA X 100 UND(JEFSA)</t>
  </si>
  <si>
    <t>CHAZO PLÁSTICO  3/8 BOLSA X 100 UND(JEFSA)</t>
  </si>
  <si>
    <t>ESTIBA PLASTICA (CAMA)</t>
  </si>
  <si>
    <t xml:space="preserve">BOLSAS PLASTICAS MEDIANAS </t>
  </si>
  <si>
    <t>BOLSA NEGRA INDUSTRIAL X 6 (GAAMA)</t>
  </si>
  <si>
    <t>BOLSA NEGRA INDUSTRIAL X 6 (GAORI)</t>
  </si>
  <si>
    <t>BOLSA NEGRA INDUSTRIAL X 6</t>
  </si>
  <si>
    <t>BOLSA PLASTICA PAPELERA 40*60 VERDE *6 (GACAS)</t>
  </si>
  <si>
    <t>CARETA PROTECTORA FACIAL DE AJUSTE EN
MEDIDA DE CABEZA Y AJUSTE FRONTAL DEL
ACETATO PAQ 12</t>
  </si>
  <si>
    <t>MASCARA FACIAL 3 PLIEGUES CAJA X 50</t>
  </si>
  <si>
    <t xml:space="preserve">ADQUISICIÓN DE SEÑALIZACIÓN DE SEGURIDAD INDUSTRIAL /CINTA ANTIDESLIZANTE /CINTA DE PELIGRO / SEÑALIZADOR TUBULAR </t>
  </si>
  <si>
    <t xml:space="preserve">CINTA ANTIDESLIZANTE PARA PISO POR METRO  </t>
  </si>
  <si>
    <t>CONO IMHOFF</t>
  </si>
  <si>
    <t>PAPEL CONTACT COLORES X ROLLO X 3MT</t>
  </si>
  <si>
    <t>PAPEL CONTACT TRANSPARENTE X ROLLO X 3M</t>
  </si>
  <si>
    <t>CINTA ADHESIVA DE EMPAQUE EN ROLLO   19MM DE ANCHO Y 66 M</t>
  </si>
  <si>
    <t>FUNDA PROTECTORA DE PLASTICO TAMAÑO OFICIO X 100 UNIDADES</t>
  </si>
  <si>
    <t>VINIPEL TRANPARENTE ROLLO GRANDE</t>
  </si>
  <si>
    <t xml:space="preserve"> CINTA DE ENMASCARAR 2" X 40 M</t>
  </si>
  <si>
    <t>CAJA MARCADORES BORRABLES X 12  /FT ARES</t>
  </si>
  <si>
    <t>CINTA TRANSPARENTE DE 48 MM X 100 METROS   /FT ARES</t>
  </si>
  <si>
    <t>CINTA DE ENMASCARAR 24MM X 40 METROS  /FT ARES</t>
  </si>
  <si>
    <t>CINTA ADHESIVA DE EMPAQUE EN ROLLO - JEFSA</t>
  </si>
  <si>
    <t xml:space="preserve">FUNDA PROTECTORA DE PLASTICO TAMAÑO OFICIO X 100 UNIDADES - JEFSA </t>
  </si>
  <si>
    <t>CINTA ADHESIVA DE EMPAQUE EN ROLLO - ESM ARC FAC</t>
  </si>
  <si>
    <t>CINTA TRANSPARENTE 12 MM X 40 MTS -  ESM ARC FAC</t>
  </si>
  <si>
    <t>FUNDA PROTECTORA DE PLASTICO TAMAÑO OFICIO X 100 UNIDADES - ESM ARC FAC</t>
  </si>
  <si>
    <t xml:space="preserve">PAPEL CONTACT TRANSPARENTE O PLASTICO ADHESIVO JEFSA </t>
  </si>
  <si>
    <t xml:space="preserve">TABLA PLANILLERA - JEFSA </t>
  </si>
  <si>
    <t>PAPEL CONTACT TRANSPARENTE O PLASTICO ADHESIVO - ESM ARC- FAC</t>
  </si>
  <si>
    <t>TABLA PLANILLERA - ESM ARC- FAC</t>
  </si>
  <si>
    <t>CINTA DE ENMASCARAR DE PAPEL 12MM X 40MTS (JEFSA)</t>
  </si>
  <si>
    <t>CINTA DE ENMASCARAR DE PAPEL 24MM X 40MTS (JEFSA)</t>
  </si>
  <si>
    <t>CINTA DE ENMASCARAR DE PAPEL 48MM X 40MTS (JEFSA)</t>
  </si>
  <si>
    <t>CARTUCHO DE IMPRESIÓN ALTO RENDIMIENTO MAGENTA, HP 670XL (CZ119AL)</t>
  </si>
  <si>
    <t>CARTUCHO DE IMPRESIÓN ALTO RENDIMIENTO NEGRO, HP 662XL (CZ105AL)</t>
  </si>
  <si>
    <t>CARTUCHO DE IMPRESIÓN ALTO RENDIMIENTO TRICOLOR, HP 662XL (CZ106AL)</t>
  </si>
  <si>
    <t>CARTUCHO DE IMPRESIÓN ALTO RENDIMIENTO TRICOLOR, HP 664XL (F6V30AL)</t>
  </si>
  <si>
    <t>CARTUCHO DE IMPRESIÓN AMARILLO, HP 82 (C4913A)</t>
  </si>
  <si>
    <t>CARTUCHO DE IMPRESIÓN CIAN, HP 82 (C4911A)</t>
  </si>
  <si>
    <t>CARTUCHO DE IMPRESIÓN MAGENTA, HP 82 (C4912A)</t>
  </si>
  <si>
    <t>CARTUCHO DE TÓNER UNIDAD DE IMÁGENES NEGRO, LEXMARK 520Z (52D0Z00), LEXMARK MS811DN</t>
  </si>
  <si>
    <t>CARTUCHO DE TÓNER ALTO RENDIMIENTO NEGRO, LEXMARK 524H (52D4H00), LEXMARK MS810DN</t>
  </si>
  <si>
    <t>CARTUCHO DE TÓNER NEGRO, HP 85A (CE285A) - JEFSA4</t>
  </si>
  <si>
    <t xml:space="preserve">CARTUCHO DE TÓNER NEGRO, HP 78A (CE278A) - JEFSA </t>
  </si>
  <si>
    <t xml:space="preserve">CARTUCHO DE TÓNER UNIDAD DE IMÁGENES NEGRO, LEXMARK 560Z (56F0Z00), LEXMARK MX622- JEFSA </t>
  </si>
  <si>
    <t xml:space="preserve">CARTUCHO DE TÓNER ALTO RENDIMIENTO NEGRO, LEXMARK (56F4X00), LEXMARK MX-622 - JEFSA </t>
  </si>
  <si>
    <t xml:space="preserve">CARTUCHO DE TÓNER AMARILLO, SAMSUNG (CLT-Y407S-XAA) - JEFSA </t>
  </si>
  <si>
    <t xml:space="preserve">CARTUCHO DE TÓNER CIAN, SAMSUNG (CLT-C407S-XAA) - JEFSA </t>
  </si>
  <si>
    <t>CARTUCHO DE TÓNER MAGENTA, SAMSUNG (CLT-M407S-XAA) - JEFSA</t>
  </si>
  <si>
    <t>CARTUCHO DE TÓNER NEGRO, CANON 128 (3500B001AA)</t>
  </si>
  <si>
    <t>CASCOS PARA MOTOCICLETAS</t>
  </si>
  <si>
    <t>BALDE  PLASTICO 12LTS  BLANCO CON ASA (FTA)</t>
  </si>
  <si>
    <t>PUNTO ECOLOGICO 1  CAPACIDAD 20 LITROS SECCIÓN ESTRATÉGICA PATRIMONIO HISTÓRICO</t>
  </si>
  <si>
    <t>PUNTO ECOLOGICO 2  CAPACIDAD 35 LITOS - SECCIÓN ESTRATÉGICA PATRIMONIO HISTÓRICO</t>
  </si>
  <si>
    <t>PUNTO ECOLOGICO 5  CAPACIDAD 50 LITROS - SECCIÓN ESTRATÉGICA PATRIMONIO HISTÓRICO</t>
  </si>
  <si>
    <t>BALDE  PLASTICO 12LTS  BLANCO CON ASA (GACAR)</t>
  </si>
  <si>
    <t>BALDE ESCURRIDOR TRAPEROS ALTA RESISTENCIA (GACAS)</t>
  </si>
  <si>
    <t>ESPONJA DE ESPUMA (GAORI)</t>
  </si>
  <si>
    <t>BALDE  PLASTICO 12LTS  BLANCO CON ASA (GACAS)</t>
  </si>
  <si>
    <t>CHURRUSCO PARA BAÑO (GACAS)</t>
  </si>
  <si>
    <t>ESPONJA DE ESPUMA (GACAS)</t>
  </si>
  <si>
    <t>RECOGEDOR (GACAS)</t>
  </si>
  <si>
    <t>TABLAS ACRILICAS BLANCAS DE PICAR 60X50</t>
  </si>
  <si>
    <t>TABLAS ACRILICAS AZUL DE PICAR 50X30</t>
  </si>
  <si>
    <t>TABLAS ACRILICAS ROJAS DE PICAR 60X50</t>
  </si>
  <si>
    <t>BEBEDERO 250 LITROS</t>
  </si>
  <si>
    <t>BEBEDERO 250 L</t>
  </si>
  <si>
    <t>MANGUERA PARA AGUA DE 16 METROS (JEFSA)</t>
  </si>
  <si>
    <t>MANGUERA TRASPARENTE 3/8" METRO LINEAL  GACAR</t>
  </si>
  <si>
    <t>MANGUERA PARA GLP DE 3/8" METRO LINEAL GACAR</t>
  </si>
  <si>
    <t>CANALETA 40*25MM SIN ADHESIVO 2 MTS DE LARGO-GACAS</t>
  </si>
  <si>
    <t>CANALETA PLASTICA DE 20MMX20MM-GACAS</t>
  </si>
  <si>
    <t>MANGUERA DE RIEGO 1/2", INCLUYE ACOPLES Y PISTOLA. PRESENTACIÓN (ROLLO X 100 MTS C/U)</t>
  </si>
  <si>
    <t>TAPA REGISTRO PLÁSTICO MEDIDAS 20X20 CM - BLANCA  GACAR</t>
  </si>
  <si>
    <t>TAPA CIEGA PVC 2400-GACAS</t>
  </si>
  <si>
    <t>TAPA CIEGA PVC 5800-GACAS</t>
  </si>
  <si>
    <t>TAPA CIEGA PVC OCTAGONAL-GACAS</t>
  </si>
  <si>
    <t>AMARRE TEJA TAPA METÁLICA 26 CMS CALIBRE 18. (PAQUETE X 100 UND. C/U)</t>
  </si>
  <si>
    <t>CANALETA PLÁSTICA AUTOADHESIVA 20X10 MM BLANCA ACME</t>
  </si>
  <si>
    <t>CINTA AISLANTE +33 (19X20.1X0.177) REF. 054007-06132</t>
  </si>
  <si>
    <t xml:space="preserve">GRIFERÍA - ÁRBOL DE SALIDA PATA TANQUE SANITARIO DE 2 " - DOBLE DESCARGA - PARA SANITARIO REF.  SAN GIORGIO </t>
  </si>
  <si>
    <t xml:space="preserve">GRIFERÍA - ÁRBOL DE SALIDA PATA TANQUE SANITARIO DE 3 " - DOBLE DESCARGA - PARA SANITARIO REF.  SAN GIORGIO </t>
  </si>
  <si>
    <t>ACOPLE LAVAMANOS CON VALVULA DE REGULACION</t>
  </si>
  <si>
    <t>ÁRBOL ENTRADA ATLAS 26 REF. 806103331 PARA TANQUE SANITARIO</t>
  </si>
  <si>
    <t>ÁRBOL ENTRADA FLUID MASTER. REF. 200AM133 PARA TANQUE SANITARIO</t>
  </si>
  <si>
    <t>ÁRBOL SALIDA ATLAS 26 REF. 806103331 PARA TANQUE SANITARIO</t>
  </si>
  <si>
    <t xml:space="preserve">TAPA REGISTRO PLÁSTICO MEDIDAS 20X20 CM - BLANCA </t>
  </si>
  <si>
    <t>TEJA PLÁSTICA NO. 6 PERFIL 7 ONDULADO, ESPESOR 1MM. TRANSPARENTE 90% DE TRASMISIÓN DE LUZ</t>
  </si>
  <si>
    <t>CINTA AISLANTE +33 (19X20.1X0.177) REF054007-06132</t>
  </si>
  <si>
    <t>MANGUERA DE RIEGO 1/2", INCLUYE ACOPLES Y PISTOLA.  PRESENTACIÓN (ROLLO X 100 MTS C/U)</t>
  </si>
  <si>
    <t>PLÁSTICO NEGRO X ROLLO DE 100 MTS C/U</t>
  </si>
  <si>
    <t>PLÁSTICO TRANSPARENTE X ROLLO DE 100 MTS C/U</t>
  </si>
  <si>
    <t>ACOPLE LAVAMANOS CON VALVULA DE REGULACION /FT ARES</t>
  </si>
  <si>
    <t>ACOPLE SANITARIO CON VALVULA DE REGULACION /FT ARES</t>
  </si>
  <si>
    <t>CINTA AISLANTE +33 (19X20.1X0.177) REF. 054007-06132  /FT ARES</t>
  </si>
  <si>
    <t>GRIFERÍA SANITARIA FLUID MASTER COMPLETA  /FT ARES</t>
  </si>
  <si>
    <t>UNION DE REPARACION PVC -PRESION 1 1/2"   /FT ARES</t>
  </si>
  <si>
    <t>CINTA DOBLE FAZ PARA LAMINA DE POLICARBONATO 18 MM X 3 MTS (JEFSA)</t>
  </si>
  <si>
    <t>VALVULA DE BOLA 1" EN LATON FORJADA NIQUELADA MANIJA TIPO  MARIPOSA (JEFSA)</t>
  </si>
  <si>
    <t>CINTA PELIGRO, LONGITUD  100 METROS, ANCHO  10 CMS, EN POLIETILENO. PALABRAS PELIGRO EN LETRAS NEGRAS Y FONDO AMARILLO (JEFSA)</t>
  </si>
  <si>
    <t>CINTA AISLANTE +33 (19X20.1X0.177) REF054007-06132(JEFSA)</t>
  </si>
  <si>
    <t>AMARRES PLÁSTICO 4.5MM X 20CM 50 UNIDADES (JEFSA)</t>
  </si>
  <si>
    <t>AMARRES PLÁSTICO 3.5MM X 15CM 50 UNIDADES (JEFSA)</t>
  </si>
  <si>
    <t>BREAKER BIPOLAR ENCHUFABLE 20 AMP(JEFSA)</t>
  </si>
  <si>
    <t>BREAKER BIPOLAR ENCHUFABLE 30 AMP(JEFSA)</t>
  </si>
  <si>
    <t>BREAKER BIPOLAR ENCHUFABLE 60 AMP(JEFSA)</t>
  </si>
  <si>
    <t>BREAKER TRIPOLAR ENCHUFABLE 60 AMP(JEFSA)</t>
  </si>
  <si>
    <t>BREAKER UNIPOLAR ENCHUFABLE 20 AMP(JEFSA)</t>
  </si>
  <si>
    <t>CANALETA PLASTICA AUTOADHESIVA 10  X 10 MM BLANCA ACME(JEFSA)</t>
  </si>
  <si>
    <t>CANALETA PLASTICA AUTOADHESIVA 20 X 10 MM BLANCA ACME(JEFSA)</t>
  </si>
  <si>
    <t>CINTA MALLA PARA DRYWALL 45 MTS X 50MM(JEFSA)</t>
  </si>
  <si>
    <t>CONTACTOR TRIFASICO DE 0 A 20 AMP CON BOBINA A 110V(JEFSA)</t>
  </si>
  <si>
    <t>CONTACTOR TRIFASICO DE 0 A 20 AMP CON BOBINA A 220V(JEFSA)</t>
  </si>
  <si>
    <t>MEZCLADOR LAVAPLATOS CUELLO GANSO DE 8" REF. 01-1151-00 (JEFSA)</t>
  </si>
  <si>
    <t>MEZCLADOR LAVAMANOS 4 CIERRE RÁPIDO REF. 01-1154-00  (JEFSA)</t>
  </si>
  <si>
    <t>MEZCLADOR LAVAMANOS 8 CIERRE RÁPIDO REF. 01-1103-00  (JEFSA)</t>
  </si>
  <si>
    <t>ACOPLE SANITARIO CON VALVULA DE REGULACION</t>
  </si>
  <si>
    <t>AMARRE TEJA TAPA METÁLICA 26 CMS CALIBRE 18. (PAQUETE X 100 UND. C/U)   /FT ARES</t>
  </si>
  <si>
    <t>GRIFERIA PARA ORINAL MEDIANO (GRIFERÍA PARED TIPO PUSH - DESAGÜE SIFÓN LAVAMANOS / ORINAL)(JEFSA)</t>
  </si>
  <si>
    <t>GRIFERIA DE TANQUE SANITARIO TIPO PUSH (JEFSA)</t>
  </si>
  <si>
    <t>30181700 </t>
  </si>
  <si>
    <t>BALDE PLÁSTICO - CONSTRUCCIÓN DE 8"</t>
  </si>
  <si>
    <t>DESAGÜE PUSH LAVAMANOS REF. 13R305871/01-2900-11</t>
  </si>
  <si>
    <t>GRIFERÍA SANITARIA FLUID MASTER COMPLETA</t>
  </si>
  <si>
    <t>GRIFERÍA SANITARIA REF. 610320001 COMPLETA ATLAS 26 CMS</t>
  </si>
  <si>
    <t>CINTA ASFALTICA IMPERMEABLE</t>
  </si>
  <si>
    <t>ASIENTO PARA SANITARIO / GAORI</t>
  </si>
  <si>
    <t>BRIDAS PLASTICAS NEGRAS 3.6MMX200MM PAQ X100 / GAORI</t>
  </si>
  <si>
    <t>BRIDAS PLASTICAS NEGRAS 4.8MMX190MM PAQ X100 / GAORI</t>
  </si>
  <si>
    <t>BRIDAS PLASTICAS NEGRAS 4.8MMX370MM PAQ X100 / GAORI</t>
  </si>
  <si>
    <t>ANGEO 10 X 1.22M GRIS FIBRA VIDRIO  / GAORI</t>
  </si>
  <si>
    <t>CANALETA PLÁSTICA AUTOADHESIVA 20X10 MM BLANCA ACME GACAR</t>
  </si>
  <si>
    <t>CINTA AISLANTE +33 (19X20.1X0.177) REF. 054007-06132 GACAR</t>
  </si>
  <si>
    <t>PAQUETE POR 100 UNIDADES DE BRIDAS PLÁSTICAS, COLOR NEGRO, DE 15”  REFERENCIA CT-15050-BK GACAR</t>
  </si>
  <si>
    <t>CINTA PARA EMBALAR DE 72MM ANCHO X 100M DE LARGO GACAR</t>
  </si>
  <si>
    <t>BALDE PLÁSTICO - CONSTRUCCIÓN DE 8" GACAR</t>
  </si>
  <si>
    <t>ÁRBOL ENTRADA ATLAS 26 REF. 806103331 PARA TANQUE SANITARIO GACAR</t>
  </si>
  <si>
    <t>ÁRBOL ENTRADA FLUID MASTER. REF. 200AM133 PARA TANQUE -</t>
  </si>
  <si>
    <t>ÁRBOL SALIDA ATLAS 26 REF. 806103331 PARA TANQUE SANITARIO-GACAR</t>
  </si>
  <si>
    <t>AMARRE PLASTICO BOLSA-GACAS</t>
  </si>
  <si>
    <t>CINTA AISLANTE AUTO FUNDENTE-GACAS</t>
  </si>
  <si>
    <t>CINTA AISLANTE SUPER 33</t>
  </si>
  <si>
    <t>EMPALME 16-14-GACAS</t>
  </si>
  <si>
    <t>GRIFERÍA - ÁRBOL DE SALIDA PATA TANQUE SANITARIO DE 2 " - DOBLE DESCARGA - PARA SANITARIO REF. SAN GIORGIO-GACAS</t>
  </si>
  <si>
    <t>ÁRBOL ENTRADA ATLAS 26 REF. 806103331 PARA TANQUE SANITARIO-GACAS</t>
  </si>
  <si>
    <t>ÁRBOL ENTRADA FLUID MASTER. REF. 200AM133 PARA TANQUE SANITARIO -GACAS</t>
  </si>
  <si>
    <t>BALDE PLÁSTICO - CONSTRUCCIÓN DE 8"-GACAS</t>
  </si>
  <si>
    <t>ÁRBOL SALIDA ATLAS 26 REF. 806103331 PARA TANQUE SANITARIO GACAS</t>
  </si>
  <si>
    <t>02-02-01-003-007</t>
  </si>
  <si>
    <t>02-02-01-003-007-01</t>
  </si>
  <si>
    <t>PLUMILLA LIMPIABRISA 12"</t>
  </si>
  <si>
    <t>PLUMILLA LIMPIABRISA 16"</t>
  </si>
  <si>
    <t>PLUMILLA LIMPIABRISA 18"</t>
  </si>
  <si>
    <t>PLUMILLA LIMPIABRISA 20"</t>
  </si>
  <si>
    <t>VASO DE VIDRIO 12 ONZ CAJA X 48 UND</t>
  </si>
  <si>
    <t>BOMBILLO LED ALTA POTENCIA GU-10 3000K–12V 50W LC</t>
  </si>
  <si>
    <t>BOMBILLO LED ALTA POTENCIA GU-10 LUZ BLANCA FRIO 6500 K   REF. 7 W- 50 W HALÓGENA</t>
  </si>
  <si>
    <t>PANEL LED DE 60X60 45W LUZ BLANCA FRIO - DE INCRUSTAR</t>
  </si>
  <si>
    <t>PLAFÓN LED REDONDO 18 W LUZ BLANCA – INCRUSTAR</t>
  </si>
  <si>
    <t>PLAFÓN LED REDONDO 18W LUZ BLANCA – SOBREPONER</t>
  </si>
  <si>
    <t>REFLECTOR LED PARA EXTERIORES 100W(JEFSA)</t>
  </si>
  <si>
    <t>PLAFÓN LED REDONDO 18W LUZ BLANCA – SOBREPONER  (JEFSA)</t>
  </si>
  <si>
    <t>PLAFÓN LED REDONDO 18 W LUZ BLANCA – INCRUSTAR  (JEFSA)</t>
  </si>
  <si>
    <t>PANEL LED DE 60X60 45W LUZ BLANCA FRIO - DE INCRUSTAR  (JEFSA)</t>
  </si>
  <si>
    <t>02-02-01-003-007-02</t>
  </si>
  <si>
    <t>SET VAJILLA CUADRADA TIPO HOTEL LINEA HOTELERA 3O PUESTOS(PLATO PANDO 27,5 CMS, PLATO MEDIO 21 CMS, PLATO TORTERO 16 CMS,</t>
  </si>
  <si>
    <t>POCILLOS CHOCOLATERO CON PLATO BASE</t>
  </si>
  <si>
    <t>COMBO SANITARIO COMPLETO REF. TANQUE (02122) REF. TAZA (02020) REF. LAVAMANOS (07339. COLOR BLANCO)</t>
  </si>
  <si>
    <t xml:space="preserve">MUEBLE SANITARIO REDONDO COLOR BLANCO REF. 909000001. DISEÑO ERGONOMICO- PARA SANITARIOS </t>
  </si>
  <si>
    <t xml:space="preserve">MUEBLE SANITARIO COLOR BLANCO - CONTROL CAÍDA LENTA. PARA SANITARIO REF. SAN GIORGIO </t>
  </si>
  <si>
    <t>SANITARIO DUAL COLOR BLANCO REF. 137208 SAN GIORGIO</t>
  </si>
  <si>
    <t>LAVAMANOS INCRUSTAR COLOR BLANCO</t>
  </si>
  <si>
    <t>MUEBLE SANITARIO REDONDO COLOR BLANCO REF. 909000001. DISEÑO ERGONOMICO- PARA SANITARIOS</t>
  </si>
  <si>
    <t>ORINAL PEQUEÑO INFANTIL REF. PETITE COLOR BEIGE</t>
  </si>
  <si>
    <t xml:space="preserve">ORINALES REF. COLOR BLANCO </t>
  </si>
  <si>
    <t>ORINALES REF COLOR BLANCO(JEFSA)</t>
  </si>
  <si>
    <t>02-02-01-003-007-03</t>
  </si>
  <si>
    <t>PISO CERÁMICO BLANCO REF. DURO PISO FORMATO 33.8 X 33.8 CMS</t>
  </si>
  <si>
    <t>PISO CERÁMICO BLANCO REF. PIZARRA FORMATO 45 X 45 CMS</t>
  </si>
  <si>
    <t>BLOQUE #4 ESTÁNDAR 10 X 20 X 30 CM  / GAORI</t>
  </si>
  <si>
    <t>02-02-01-003-007-04</t>
  </si>
  <si>
    <t>CEMENTO GRIS X BULTO DE 50 KG</t>
  </si>
  <si>
    <t>YESO BLANCO X KILO EMPAQUE INDIVIDUAL  / GAORI</t>
  </si>
  <si>
    <t>CEMENTO BLANCO X BULTO DE 20 KG</t>
  </si>
  <si>
    <t>YESO BLANCO X KILO EMPAQUE INDIVIDUAL MODIFICACION 269</t>
  </si>
  <si>
    <t xml:space="preserve">CEMENTO GRIS X BULTO DE 50 KG  /FT ARES
</t>
  </si>
  <si>
    <t>CEMENTO BLANCO POR 5 KG(JEFSA)</t>
  </si>
  <si>
    <t>CEMENTO GRIS TIPO 1 POR 25 KG(JEFSA)</t>
  </si>
  <si>
    <t>02-02-01-003-007-05</t>
  </si>
  <si>
    <t xml:space="preserve">LÁMINAS DE DRYWALL O LAMINA YESO SECCIÓN (1,22X 2,44) ESPESOR 1/2" </t>
  </si>
  <si>
    <t>LÁMINAS DE DRYWALL O LAMINA YESO SECCIÓN (1,22X 2,44) ESPESOR 1/2"   (JEFSA)</t>
  </si>
  <si>
    <t>LÁMINA SUPERBOARD 10 MM (JEFSA)</t>
  </si>
  <si>
    <t>02-02-01-003-007-09</t>
  </si>
  <si>
    <t>LIJA SECA ROJA – GRANO NO. 240</t>
  </si>
  <si>
    <t>LIJA SECA ROJA – GRANO NO. 180</t>
  </si>
  <si>
    <t>LIJA SECA ROJA – GRANO NO. 150</t>
  </si>
  <si>
    <t>LIJA SECA ROJA – GRANO NO. 80</t>
  </si>
  <si>
    <t>LIJA SECA ROJA – GRANO NO. 220</t>
  </si>
  <si>
    <t>LIJA SECA ROJA – GRANO NO. 120</t>
  </si>
  <si>
    <t>ROLLO MANTO ASFALTICO AL-300 CAPA ALUMINIO (ROLLO X10MTS)</t>
  </si>
  <si>
    <t>ROLLO MANTO ASFALTICO AL-80 CAPA ALUMINIO (ROLLO X10MTS)</t>
  </si>
  <si>
    <t>LIJA SECA ROJA – GRANO NO. 400</t>
  </si>
  <si>
    <t>CABALLETE TERMOACUSTICA 2MTS X 0.60MTS   /FT ARES</t>
  </si>
  <si>
    <t>LIJA DE AGUA - GRANO NO. 120    /FT ARES</t>
  </si>
  <si>
    <t>LIJA DE AGUA - GRANO NO. 60    /FT ARES</t>
  </si>
  <si>
    <t>LIJA DE AGUA - GRANO NO. 150  /FT ARES</t>
  </si>
  <si>
    <t>LIJA DE AGUA - GRANO NO. 80  /FT ARES</t>
  </si>
  <si>
    <t>LIJA SECA ROJA – GRANO NO. 150  (JEFSA)</t>
  </si>
  <si>
    <t>LIJA SECA ROJA – GRANO NO. 120 (JEFSA)</t>
  </si>
  <si>
    <t>LIJA SECA ROJA – GRANO NO. 220  (JEFSA)</t>
  </si>
  <si>
    <t>LIJA SECA ROJA – GRANO NO. 150 (JEFSA)</t>
  </si>
  <si>
    <t>LIJA SECA ROJA – GRANO NO. 400  (JEFSA)</t>
  </si>
  <si>
    <t>LIJA SECA ROJA – GRANO NO. 220 (JEFSA)</t>
  </si>
  <si>
    <t>LIJA SECA ROJA – GRANO NO. 180  (JEFSA)</t>
  </si>
  <si>
    <t>LIJA DE AGUA - GRANO NO. 180(JEFSA)</t>
  </si>
  <si>
    <t>LIJA SECA ROJA - GRANO NO 60  (JEFSA)</t>
  </si>
  <si>
    <t>LIJA DE AGUA - GRANO NO. 150(JEFSA)</t>
  </si>
  <si>
    <t>LIJA SECA ROJA – GRANO NO. 80  (JEFSA)</t>
  </si>
  <si>
    <t>DISCO LIJA VELCRO 5 PULGADAS GRANO 120 - SECCIÓN ESTRATÉGICA PATRIMONIO HISTÓRICO</t>
  </si>
  <si>
    <t>DISCO LIJA VELCRO 5 PULGADAS GRANO 220 - SECCIÓN ESTRATÉGICA PATRIMONIO HISTÓRICO</t>
  </si>
  <si>
    <t>DISCO LIJA VELCRO 5 PULGADAS GRANO 320  - SECCIÓN ESTRATÉGICA PATRIMONIO HISTÓRICO</t>
  </si>
  <si>
    <t>RUEDA PARA ESMERIL P/N 66253141763</t>
  </si>
  <si>
    <t>02-02-01-003-008-05</t>
  </si>
  <si>
    <t>ELEMENTOS PARA ENTRENAMIENTO (PELOTA DE TENIS) (GACAR)</t>
  </si>
  <si>
    <t>FRISBEE PARA PERROS (GACAS)</t>
  </si>
  <si>
    <t>PELOTA DE GOMA BLANDA TIPO TENIS (GACAS)</t>
  </si>
  <si>
    <t>PELOTAS MACIZAS PARA CANINOS, ELABORADAS EN CAUCHO, TAMAÑO MEDIANA (GACAS)</t>
  </si>
  <si>
    <t>PELOTA DE TENIS PARA PERROS (GAAMA)</t>
  </si>
  <si>
    <t>PELOTA MACIZA EN CAUCHO CON MANIJA (GAAMA)</t>
  </si>
  <si>
    <t>PELOTA MACIZA EN CAUCHO (GAAMA)</t>
  </si>
  <si>
    <t xml:space="preserve">GUACAL GRANDE </t>
  </si>
  <si>
    <t>COLLARES FIJOS (CUERO O LONA UNO X SEMESTRE)</t>
  </si>
  <si>
    <t>TRAÍLLAS ( 3 MTS, LONA REFORZADA, HERRAJES EN BRONCE)</t>
  </si>
  <si>
    <t>PELOTAS CAUCHO MACIZA</t>
  </si>
  <si>
    <t>CEPILLOS DE PEINAR ( PEINES CERDAS LARGAS Y PUNTA REDONDEADAS)</t>
  </si>
  <si>
    <t>PLATOS DE COMIDA Y AGUA</t>
  </si>
  <si>
    <t>TOALLA PARA SECAR</t>
  </si>
  <si>
    <t>COLLAR DE  AHOGO EN ESLINGA</t>
  </si>
  <si>
    <t>ARNES PARA CANINPO</t>
  </si>
  <si>
    <t>CAJAS DE ENTRENEMIENTO KENT</t>
  </si>
  <si>
    <t xml:space="preserve">BOZAL MEDIANO </t>
  </si>
  <si>
    <t>COLLAR ISABELINO</t>
  </si>
  <si>
    <t>TRAJES INPERMEABLE DE LLUVIA PARA CANINO</t>
  </si>
  <si>
    <t>FORRO PARA GUACAL ANTILLUVIA</t>
  </si>
  <si>
    <t xml:space="preserve">ASPERSOR MANUAL </t>
  </si>
  <si>
    <t>BOZAL EN CUERO PARA CANINO MEDIANO DE 25-35 KG CON EBILLA DE CIERRE RAPIDO AJUSTABLE A LAS CARACTERISTICAS MORFOLOGICAS DEL CANINO (GACAS)</t>
  </si>
  <si>
    <t>COLLAR FIJO ELABORADO EN CINTA TUBULAR DE 3 CM DE ANCHO CON HERRAJES DE BRONCE GRADUABLE PARA PERROS GRANDES DE MÁS 30 KILOS DE PESO COLOR NEGRO (GACAS)</t>
  </si>
  <si>
    <t>TRADILLA CUERO NEGRO X 2 MTS C/U (GAAMA)</t>
  </si>
  <si>
    <t>TRADILLA CUERO NEGRO X 1,5 MTS C/U (GAAMA)</t>
  </si>
  <si>
    <t>TRAILLAS EN CINTA TIBULAR HERRAJE BRONCE COCIDA (GACAS)</t>
  </si>
  <si>
    <t>CAMILLAS RÍGIDAS CON INMOVILIZADOR GACAS</t>
  </si>
  <si>
    <t>LAPIZ DE CHEQUEO MINA ROJA CAJA X 12 UNIDADES</t>
  </si>
  <si>
    <t>MARCADOR BORRABLE DESECHABLE PARA TABLEROS ACRILICOS COLOR NEGRO, ROJO Y AZUL</t>
  </si>
  <si>
    <t>BOLIGRAFO RECTRACTIL MINA 0,5 TINTA NEGRA</t>
  </si>
  <si>
    <t>BOLIGRAFO ROJO MINA 0,5</t>
  </si>
  <si>
    <t>SACAGANCHOS PARA GRAPA</t>
  </si>
  <si>
    <t>TIJERA DE ACERO INOXIDABLE</t>
  </si>
  <si>
    <t>CORRECTOR LIQUIDO LAPIZ NO TOXICO DE 7ML</t>
  </si>
  <si>
    <t xml:space="preserve">BOLIGRAFO T/GEL NEGRO 0.7MM RETRACTIL </t>
  </si>
  <si>
    <t>BOLIGRAFO RECTRACTIL MINA 0,5 TINTA NEGRA X 36</t>
  </si>
  <si>
    <t>BOLIGRAFO RECTRACTIL MINA 0,5 TINTA NEGRA X 12</t>
  </si>
  <si>
    <t>KIT PERFORADORA Y COSEDORA</t>
  </si>
  <si>
    <t>KIT MARCADOR BORRABLE X 8 + BORRADOR</t>
  </si>
  <si>
    <t>MARCADOR PERMANENTE PUNTA DELGADA COLOR NEGRO</t>
  </si>
  <si>
    <t>MARCADOR PERMANENTE PUNTA GRUESA COLOR NEGRO Y AZUL</t>
  </si>
  <si>
    <t xml:space="preserve">PERFORADORA PARA OFICINA DE 2 HUECOS </t>
  </si>
  <si>
    <t>ALMOHADILLA DACTILAR RECARGABLE IMPRESIÓN DEL DACTILOGRAMA DE ALTA RESOLUCIÓN. TINTA DE ALTA DENSIDAD QUE PERMITE MAYOR FIJACIÓN</t>
  </si>
  <si>
    <t>TAJALÁPIZ METALICO SENCILLO CON CUCHILLA ALEMANA</t>
  </si>
  <si>
    <t>CARTUCHERA PORTA ÚTILES PAPELERIA</t>
  </si>
  <si>
    <t>BOLÍGRAFO MICROPUNTA  NEGRO</t>
  </si>
  <si>
    <t xml:space="preserve">BOLÍGRAFO RETRÁCTIL MINA 0.5 TINTA COLORES SURTIDOS </t>
  </si>
  <si>
    <t>BOLSILLOS PARA FOLDER  TRANSPARENTES X 20 TAMAÑO OFICIO</t>
  </si>
  <si>
    <t xml:space="preserve">CHINCHE PARA PAPELERIA CAJA POR 50 UNIDADES  </t>
  </si>
  <si>
    <t>MARCADOR BORRABLE RECARGABLE  PARA ESCRIBIR SOBRE TABLERO DE VIDRIO DE PUNTA GRUESA BISELADA CON TRAZO DE 1,5 MM A 3 MM, CON SISTEMA DE VÁLVULA DOSIFICADORA QUE FUNCIONA PRESIONANDO LA PUNTA VERTICALMENTE - COLORES PRIMARIOS - CAJA X 10</t>
  </si>
  <si>
    <t>PERFORADORA 1 HUECO</t>
  </si>
  <si>
    <t>BORRADOR PARA  TABLERO DE VIDRIO</t>
  </si>
  <si>
    <t>ALMOHADILLA DACTILAR RECARGABLE - ESM ARC FAC</t>
  </si>
  <si>
    <t>ALMOHADILLA DACTILAR RECARGABLE - JEFSA</t>
  </si>
  <si>
    <t>ALMOHADILLA PARA SELLO RECARGABLE - JEFSA</t>
  </si>
  <si>
    <t>ALMOHADILLA PARA SELLO RECARGABLE - ESM ARC FAC</t>
  </si>
  <si>
    <t>BOLIGRAFO RECTRACTIL MINA 0,5 TINTA NEGRA CAJA X 12 - JEFSA</t>
  </si>
  <si>
    <t>BOLIGRAFO RECTRACTIL MINA 0,5 TINTA NEGRA CAJA X 12 - ESM ARC FAC</t>
  </si>
  <si>
    <t>BOLIGRAFO ROJO - ESM ARC FAC</t>
  </si>
  <si>
    <t>BORRADOR PARA TABLERO - ESM ARC FAC</t>
  </si>
  <si>
    <t xml:space="preserve">CORRECTOR LIQUIDO LAPIZ - JEFSA </t>
  </si>
  <si>
    <t xml:space="preserve">COSEDORA DE OFICINA 30 HOJAS - JEFSA </t>
  </si>
  <si>
    <t>CORRECTOR LIQUIDO LAPIZ -  ESM ARC FAC</t>
  </si>
  <si>
    <t>COSEDORA DE OFICINA 30 HOJAS -  ESM ARC FAC</t>
  </si>
  <si>
    <t>MARCADOR BORRABLE DESECHABLE - ESM ARC FAC</t>
  </si>
  <si>
    <t>MARCADOR PERMANENTE PUNTA DELGADA -  ESM ARC FAC</t>
  </si>
  <si>
    <t>SACAGANCHOS PARA GRAPA - ESM ARC- FAC</t>
  </si>
  <si>
    <t>ESFEROS O BOLÍGRAFOS CON LOS LOGOS INSTITUCIONALES JIN-ESINA </t>
  </si>
  <si>
    <t>ESCOBA CERDA DURA (GAAMA)</t>
  </si>
  <si>
    <t>RASTRILLO PLASTICO DE MINIMO 16 DIENTES (GAAMA)</t>
  </si>
  <si>
    <t>RASTRILLO PLASTICO 40 DIENTES, BARRE PRADO (GAAMA)</t>
  </si>
  <si>
    <t>ESCOBONES (GAAMA)</t>
  </si>
  <si>
    <t>TRAPEROS - TRAPERO DE 500 GR, BASE CON ROSCA, MANGO DE MADERA (GACAR)</t>
  </si>
  <si>
    <t>CEPILLO INDUSTRIAL MEDIANO PARA TRABAJO PESADO, CON FIBRA DURA PARA BARRER CALLES Y/O SUPERFICIES RUSTICAS (GACAR)</t>
  </si>
  <si>
    <t>TRAPERO DE MICROFIBRA CABO DE MADERA (GACAR)</t>
  </si>
  <si>
    <t>ESCOBA DE EMPUJE DE 24, CEPILLO DE TRABAJO PESADO (GACAR)</t>
  </si>
  <si>
    <t>ESCOBA CERDAS SUAVES (GAORI)</t>
  </si>
  <si>
    <t>TRAPEROS DE MECHA (GAORI)</t>
  </si>
  <si>
    <t>CEPILLO CERDA DURA CON BORDE DE CAUCHO- MANGO LARGO (1,20) (GACAS)</t>
  </si>
  <si>
    <t>CEPILLO DE MANO PARA LIMPIEZA (GACAS)</t>
  </si>
  <si>
    <t>ESCOBA CERDA DURA (GACAS)</t>
  </si>
  <si>
    <t>ESCOBA CERDAS SUAVES (GACAS)</t>
  </si>
  <si>
    <t>TRAPEROS (GACAS)</t>
  </si>
  <si>
    <t>ESCOBA  CERDAS SUAVES (FTA)</t>
  </si>
  <si>
    <t>TRAPEROS DE MECHA (FTA)</t>
  </si>
  <si>
    <t>BROCHA PROFESIONAL CERDA MONA DE 2"</t>
  </si>
  <si>
    <t>BROCHA PROFESIONAL CERDA MONA DE 3"</t>
  </si>
  <si>
    <t>BROCHA PROFESIONAL CERDA MONA DE 4"</t>
  </si>
  <si>
    <t>BROCHA PROFESIONAL CERDA MONA DE 5”</t>
  </si>
  <si>
    <t>RODILLO DE FELPA DE 6" MANGO PLÁSTICO</t>
  </si>
  <si>
    <t>RODILLO DE FELPA DE 9" MANGO PLÁSTICO</t>
  </si>
  <si>
    <t>BROCHA PROFESIONAL CERDA MONA DE 5"</t>
  </si>
  <si>
    <t>RODILLO DE FELPA DE 3" MANGO PLÁSTICO</t>
  </si>
  <si>
    <t>BROCHA PROFESIONAL CERDA MONA DE 1"</t>
  </si>
  <si>
    <t>BROCHA PROFESIONAL CERDA MONA DE 2"  /FT ARES</t>
  </si>
  <si>
    <t>BROCHA PROFESIONAL CERDA MONA DE 4"  /FT ARES</t>
  </si>
  <si>
    <t>RODILLO DE FELPA DE 9" MANGO PLÁSTICO  /FT ARES</t>
  </si>
  <si>
    <t>BROCHA PROFESIONAL CERDA MONA DE 2"  (JEFSA)</t>
  </si>
  <si>
    <t>BROCHA PROFESIONAL CERDA MONA DE 3"  (JEFSA)</t>
  </si>
  <si>
    <t>BROCHA PROFESIONAL CERDA MONA DE 4"  (JEFSA)</t>
  </si>
  <si>
    <t>BROCHA PROFESIONAL CERDA MONA DE 5”  (JEFSA)</t>
  </si>
  <si>
    <t>RODILLO DE FELPA DE 9" MANGO PLÁSTICO  (JEFSA)</t>
  </si>
  <si>
    <t>RODILLO DE FELPA  2 PULGADAS(JEFSA)</t>
  </si>
  <si>
    <t>RODILLO DE FELPA DE 3" MANGO PLÁSTICO  (JEFSA)</t>
  </si>
  <si>
    <t>RODILLO EPOXICO DE 9*  RODILLO EPÓXICO CON UNIÓN METÁLICA Y MANGO TUBULAR EN PLÁSTICO (JEFSA)</t>
  </si>
  <si>
    <t>BROCHAS GRANDE / GAORI</t>
  </si>
  <si>
    <t>BROCHAS MEDIANA / GAORI</t>
  </si>
  <si>
    <t>BROCHAS PEQUEÑA  / GAORI</t>
  </si>
  <si>
    <t>RODILLO DE FELPA 9 PULGADAS Y ACCESORIOS / GAORI</t>
  </si>
  <si>
    <t>BROCHA PROFESIONAL CERDA MONA DE 2" GACAR</t>
  </si>
  <si>
    <t>BROCHA PROFESIONAL CERDA MONA DE 3" GACAR</t>
  </si>
  <si>
    <t>RODILLO DE FELPA DE 6" MANGO PLÁSTICO GACAR</t>
  </si>
  <si>
    <t>RODILLO DE FELPA DE 9" MANGO PLÁSTICO GACAR</t>
  </si>
  <si>
    <t>BROCHA PROFESIONAL CERDA MONA DE 1" GACAR</t>
  </si>
  <si>
    <t>RODILLO 9  GACAR</t>
  </si>
  <si>
    <t>MINI RODILLO 4 PULGADAS- GACAR</t>
  </si>
  <si>
    <t>MARCADOR INDUSTRIAL -GACAS</t>
  </si>
  <si>
    <t>BROCHA PROFESIONAL CERDA MONA DE 2" -GACAS</t>
  </si>
  <si>
    <t>BROCHA PROFESIONAL CERDA MONA DE 3" -GACAS</t>
  </si>
  <si>
    <t>BROCHA PROFESIONAL CERDA MONA DE 4" -GACAS</t>
  </si>
  <si>
    <t>RODILLO DE FELPA DE 9" MANGO PLÁSTICO -GACAS</t>
  </si>
  <si>
    <t>02-02-01-004-001</t>
  </si>
  <si>
    <t>PAPEL ALUMINIO X 200 MTS (GACAS)</t>
  </si>
  <si>
    <t xml:space="preserve">CHAPA 987 1/4 DER. </t>
  </si>
  <si>
    <t xml:space="preserve">CHAPA 987 1/4 IZQ. </t>
  </si>
  <si>
    <t>CHAPA CON ROSETA REF. 396 1/4 IZQ.- 60MM SOBREPONER</t>
  </si>
  <si>
    <t xml:space="preserve">CHAPA MANIJA ALCOBA SATINADA </t>
  </si>
  <si>
    <t>CHAPA MANIJA BAÑO SATINADA</t>
  </si>
  <si>
    <t>CHAPA PARA ESCRITORIO METÁLICO REF. 1560</t>
  </si>
  <si>
    <t>CHAPA PARA ESCRITORIO METÁLICO REF. SILO</t>
  </si>
  <si>
    <t>CHAPA POMA METÁLICA ENTRADA PRINCIPAL</t>
  </si>
  <si>
    <t>CHAPILLA COLOR CEDRO (2.44X 0.60) MTS C/U</t>
  </si>
  <si>
    <t>ROLLO ALAMBRE COBRE NO. 12 AWG ROLLO X 100 MTS</t>
  </si>
  <si>
    <t>ALAMBRE DULCE CALIBRE 18 CONSTRUCCIÓN X KG</t>
  </si>
  <si>
    <t>ALAMBRE NEGRO CALIBRE 12 CONSTRUCCIÓN X KG</t>
  </si>
  <si>
    <t>ALAMBRE DULCE CALIBRE 18 CONSTRUCCIÓN X KG  (JEFSA)</t>
  </si>
  <si>
    <t>ANGULO (PERFILERÍA DRYWALL CIELORRASO X 2.44 MT)(JEFSA)</t>
  </si>
  <si>
    <t>BARRA DE ACERO PARA CONSTRUCCIÓN DE 18"</t>
  </si>
  <si>
    <t>ALAMBRE DULCE CALIBRE 18 CONSTRUCCIÓN X KG / GAORI</t>
  </si>
  <si>
    <t>ALAMBRE NEGRO RECOCIDO X 25 K  CAL 18 / GAORI</t>
  </si>
  <si>
    <t>CHAPA 987 1/4 DER. -GACAR</t>
  </si>
  <si>
    <t>CHAPA 987 1/4 IZQ. -GACAR</t>
  </si>
  <si>
    <t>CHAPA POMA METÁLICA ENTRADA PRINCIPAL-GACAR</t>
  </si>
  <si>
    <t>ROLLO ALAMBRE NO. 10 AWG PRESENTACIÓN (ROLLO X100 MTS) C/U-GACAR</t>
  </si>
  <si>
    <t>ROLLO ALAMBRE NO. 12 AWG PRESENTACIÓN (ROLLO X 100 MTS) C/U -GACAR</t>
  </si>
  <si>
    <t>CHAPA 987 1/4 DER.</t>
  </si>
  <si>
    <t>CHAPA 987 1/4 IZQ.</t>
  </si>
  <si>
    <t>CHAPA MANIJA ALCOBA SATINADA</t>
  </si>
  <si>
    <t>LAVAMANOS PORTÁTIL</t>
  </si>
  <si>
    <t>COMEDERO INOXIDABLE PESADO (GAAMA)</t>
  </si>
  <si>
    <t>CADENA ESLABON SOLDADO CON MOSQUETON EN CADA EXTREMO X 2 MTS C/U (GAAMA)</t>
  </si>
  <si>
    <t>COMEDERO PARA CANILES (GACAR)</t>
  </si>
  <si>
    <t>DISTINTIVOS METÁLICOS PARA BANDA MARCIAL DISCIPLINA Y RESPONSABILIDAD INSTRUCCIÓN MILITAR</t>
  </si>
  <si>
    <t>DISTINTIVOS METÁLICOS PARA PRIMER PUESTO INSTRUCCIÓN MILITAR</t>
  </si>
  <si>
    <t>PLACAS DE RECONOCIMIENTO DIFERENTES ACTIVIDADES</t>
  </si>
  <si>
    <t>PLACAS HORAS DE VUELO SIN ACCIDENTES - IGEFA</t>
  </si>
  <si>
    <t>SOPORTE PARA TELEVISORES</t>
  </si>
  <si>
    <t>CLIP MARIPOSA GIGANTE X 12</t>
  </si>
  <si>
    <t>GUILLOTINA MANUAL CORTE MINIMO DE 10 HOJAS</t>
  </si>
  <si>
    <t>CAJA DE CLIPS METÁLICOS NHITAN X 24 UNIDADES</t>
  </si>
  <si>
    <t>CLIP ESTÁNDAR PEQUEÑO PLASTIFICADO X 100</t>
  </si>
  <si>
    <t>GANCHO GRAPADORA SEMIINDUSTRIAL</t>
  </si>
  <si>
    <t>GANCHOS DE COCEDORA X 5000 UNIDADES XCAJA   /FT ARES</t>
  </si>
  <si>
    <t>CLIP ESTÁNDAR PEQUEÑO PLASTIFICADO X 100 - JEFSA</t>
  </si>
  <si>
    <t xml:space="preserve">TIJERA DE ACERO INOXIDABLE - JEFSA </t>
  </si>
  <si>
    <t>TIJERA DE ACERO INOXIDABLE - ESM ARC- FAC</t>
  </si>
  <si>
    <t>ESPONJILLA ALAMBRE (GACAS)</t>
  </si>
  <si>
    <t>ESPUMADERA</t>
  </si>
  <si>
    <t>CUCHARONA DE SOPA</t>
  </si>
  <si>
    <t>RASERA</t>
  </si>
  <si>
    <t>ESPATULAS</t>
  </si>
  <si>
    <t>BATIDOR MANUAL ACERO INOXIDABLE</t>
  </si>
  <si>
    <t>PINZAS MEDIANAS EN ACERO INOXIDABLE</t>
  </si>
  <si>
    <t>PINZAS GRANDES EN ACERO INOXIDABLE</t>
  </si>
  <si>
    <t>CUCHARONA MEDIANA INDUSTRIAL HIERRO COLADO</t>
  </si>
  <si>
    <t>COLADOR INDUSTRIAL EN ACERO INOXIDABLE GRANDE</t>
  </si>
  <si>
    <t>RECIPIENTES EN ACERO INOXIDABLE REDONDOS CON AGARRADERA</t>
  </si>
  <si>
    <t>CUCHILLOS 4"</t>
  </si>
  <si>
    <t>CUCHILLOS 8"</t>
  </si>
  <si>
    <t>SARTEN INDUSTRIAL TRABAJO PESADO ALEACION EN ALUMINIO.</t>
  </si>
  <si>
    <t>HERRADURA</t>
  </si>
  <si>
    <t>CLAVOS</t>
  </si>
  <si>
    <t>RASQUETA</t>
  </si>
  <si>
    <t>KIT DE HERRERIA</t>
  </si>
  <si>
    <t>POSTE ACERO</t>
  </si>
  <si>
    <t xml:space="preserve">MARTILLO </t>
  </si>
  <si>
    <t xml:space="preserve">HERRADURA (JES-GAORI) </t>
  </si>
  <si>
    <t>RASQUETA (JES-GAORI)</t>
  </si>
  <si>
    <t>KIT HERRERIA (JES-GAORI)</t>
  </si>
  <si>
    <t>POSTE ACERO X 10 UNIDADES (JES-GAORI)</t>
  </si>
  <si>
    <t>MARTILLO (JES-GAORI)</t>
  </si>
  <si>
    <t>DUCHA CROMADA CAUDAL 9.5 L/MIN REF. 924000001</t>
  </si>
  <si>
    <t>LLAVE SENCILLA LAVAPLATOS MESA CUELLO GANZO  /FT ARES</t>
  </si>
  <si>
    <t>LLAVE SENCILLA PARA LAVAMANOS  /FT ARES</t>
  </si>
  <si>
    <t xml:space="preserve">BISAGRA PISO PUERTA VAIVÉN </t>
  </si>
  <si>
    <t xml:space="preserve">CANDADOS ARCO EN ACERO CON RECUBRIMIENTO EN PVC. REF. 860. </t>
  </si>
  <si>
    <t>CANDADOS ARCO EN ACERO CON RECUBRIMIENTO EN PVC. REF. 870.</t>
  </si>
  <si>
    <t>CERRADURA BAÑO POMA MADERA</t>
  </si>
  <si>
    <t>CERRADURA ENTRADA ALCOBA POMA MADERA</t>
  </si>
  <si>
    <t>CERRADURA ENTRADA PRINCIPAL 170 1/4 PLATEADA</t>
  </si>
  <si>
    <t>CERRADURA GAVETA- ESCRITORIO BASE CUADRADA REF. GATO 1.550 LATONADA EN 164</t>
  </si>
  <si>
    <t>CHEQUE HORIZONTAL DE 1/2" EN BRONCE 125 PSI</t>
  </si>
  <si>
    <t>CHEQUE HORIZONTAL DE 3/4" EN BRONCE 125 PSI</t>
  </si>
  <si>
    <t>CHEQUE HORIZONTAL DE 1" EN BRONCE 150 PSI</t>
  </si>
  <si>
    <t>CUCHILLA CINTA SINFÍN 1/4 UÑA DE GATO (ROLLO X 30 MTS)</t>
  </si>
  <si>
    <t>CUCHILLA CINTA SINFÍN 3/8 UÑA DE GATO (ROLLO X 30 MTS)</t>
  </si>
  <si>
    <t>CUCHILLAS REPUESTO - CEPILLOS #7 PARA MADERA</t>
  </si>
  <si>
    <t>CUCHILLAS REPUESTO - CEPILLOS #3 PARA MADERA</t>
  </si>
  <si>
    <t>CUCHILLAS CANTEADORA ELÉCTRICA 35CM (JUEGO X 3 UNIDADES)</t>
  </si>
  <si>
    <t>CUCHILLAS CEPILLO ELÉCTRICO 40 CM (JUEGO X 3 UNIDADES)</t>
  </si>
  <si>
    <t>CUCHILLAS REPUESTO - CEPILLOS #4 PARA MADERA</t>
  </si>
  <si>
    <t>CUCHILLAS REPUESTO - CEPILLOS #5 PARA MADERA</t>
  </si>
  <si>
    <t>DISCO TUNGSTENO 10" DE 80 DIENTES PARA SIERRA CIRCULAR</t>
  </si>
  <si>
    <t>DISCO TUNGSTENO 12" DE 80 DIENTES PARA SIERRA CIRCULAR</t>
  </si>
  <si>
    <t>DISCO TUNGSTENO 14" DE 80 DIENTES PARA SIERRA CIRCULAR</t>
  </si>
  <si>
    <t>EMBOLO O VÁSTAGO DUCHA - ROSCA ORDINARIA</t>
  </si>
  <si>
    <t>EMBOLO DUCHA REF. O11270001</t>
  </si>
  <si>
    <t>ESPÁTULA METÁLICA CON MANGO PLÁSTICO DE 3"</t>
  </si>
  <si>
    <t>ESPÁTULA METÁLICA CON MANGO PLÁSTICO DE 4"</t>
  </si>
  <si>
    <t>ESPÁTULA METÁLICA CON MANGO PLÁSTICO DE 5"</t>
  </si>
  <si>
    <t>LLAVE PARA LAVAMANOS DE PUSH METÁLICA LIVIANA AHORRADOR. CON REPUESTO</t>
  </si>
  <si>
    <t>LLAVE DE PUSH PARA ORINAL- ECONOMIZADORA METÁLICA</t>
  </si>
  <si>
    <t>MEZCLADOR LAVAPLATOS CUELLO GANSO DE 8" REF. 01-1151-00</t>
  </si>
  <si>
    <t xml:space="preserve">NIPLE HG DE 1/2 DE 5 CMS DE LONGITUD </t>
  </si>
  <si>
    <t xml:space="preserve">NIPLE HG DE 1/2 DE 10 CMS DE LONGITUD </t>
  </si>
  <si>
    <t xml:space="preserve">NIPLE HG DE 3/4 DE 5 CMS DE LONGITUD </t>
  </si>
  <si>
    <t xml:space="preserve">NIPLE HG DE 3/4 DE 10 CMS DE LONGITUD </t>
  </si>
  <si>
    <t>REGISTRO DE BOLA EN BRONCE DE 1"</t>
  </si>
  <si>
    <t>REGISTRO DE BOLA EN BRONCE DE 1/2"</t>
  </si>
  <si>
    <t>REGISTRO DE BOLA EN BRONCE DE 3/4"</t>
  </si>
  <si>
    <t xml:space="preserve">SIFÓN LAVAPLATOS REF. 935113331 </t>
  </si>
  <si>
    <t>ACOPLE LAVAMANOS METÁLICO MONO-CONTROL 60 CM LONGITUD</t>
  </si>
  <si>
    <t>BISAGRA 105 35 MM COCINA INTEGRAL SEMI-ACODADA PRESENTACIÓN (PAR)</t>
  </si>
  <si>
    <t>BISAGRA 35MM COCINA INTEGRAL RECTA PRESENTACIÓN (PAR)</t>
  </si>
  <si>
    <t>BISAGRA OMEGA DE 1¨ 1/2 DORADA PRESENTACIÓN (PAR)</t>
  </si>
  <si>
    <t>BISAGRA OMEGA DE 2¨PRESENTACION (PAR)</t>
  </si>
  <si>
    <t>BISAGRA OMEGA DE 3¨PRESENTACION (PAR)</t>
  </si>
  <si>
    <t>BROCA DE ACERO PARA METAL DIÁMETRO 1/4"</t>
  </si>
  <si>
    <t>BROCA DE ACERO PARA METAL DIÁMETRO 1/8"</t>
  </si>
  <si>
    <t>BROCA DE ACERO PARA METAL DIÁMETRO 11/32"</t>
  </si>
  <si>
    <t>BROCA DE ACERO PARA METAL DIÁMETRO 3/16"</t>
  </si>
  <si>
    <t>BROCA DE ACERO PARA METAL DIÁMETRO 3/32"</t>
  </si>
  <si>
    <t>BROCA DE ACERO PARA METAL DIÁMETRO 5/32"</t>
  </si>
  <si>
    <t>BROCA DE ACERO PARA METAL DIÁMETRO 7/64"</t>
  </si>
  <si>
    <t>BROCA DE ACERO PARA METAL DIÁMETRO 3/8"</t>
  </si>
  <si>
    <t>BROCA DE ACERO PARA METAL DIÁMETRO 5/16"</t>
  </si>
  <si>
    <t>BROCA DE TUNGSTENO PARA MAMPOSTERÍA (3/8")</t>
  </si>
  <si>
    <t>BROCA DE TUNGSTENO PARA MAMPOSTERÍA (1/4")</t>
  </si>
  <si>
    <t>BROCA DE TUNGSTENO PARA MAMPOSTERÍA (5/16")</t>
  </si>
  <si>
    <t>CABLE DESNUDO 7 HILOS #8 PRESENTACIÓN (ROLLO X 100 MTS)</t>
  </si>
  <si>
    <t>CABLE DESNUDO 7 HILOS #10 PRESENTACIÓN (ROLLO X 100 MTS)</t>
  </si>
  <si>
    <t>CABLE DESNUDO 7 HILOS #12 PRESENTACIÓN (ROLLO X 100 MTS)</t>
  </si>
  <si>
    <t>CABLE DESNUDO 7 HILOS #14 PRESENTACIÓN (ROLLO X 100 MTS)</t>
  </si>
  <si>
    <t>CERRADURA ALCOBA POMA MADERA</t>
  </si>
  <si>
    <t>CERRADURA ALCOBA POMA METÁLICA PLATEADA</t>
  </si>
  <si>
    <t>CERRADURA BAÑO POMA METÁLICA PLATEADA</t>
  </si>
  <si>
    <t>CERRADURA DE EMBUTIR 170 1/4 AUXILIAR DORADA Ó PLATEADA - DE SEGURIDAD</t>
  </si>
  <si>
    <t>CERRADURA DE EMBUTIR 170 1/4 AUXILIAR PLATEADA</t>
  </si>
  <si>
    <t>CERRADURA ENTRADA PRINCIPAL / OFICINA METÁLICA POMO PLATEADA Ó CROMADO</t>
  </si>
  <si>
    <t>CERRADURA ENTRADA PRINCIPAL REF. 31610-50 DERECHA</t>
  </si>
  <si>
    <t>CERRADURA ENTRADA PRINCIPAL REF 31610-50 IZQUIERDA</t>
  </si>
  <si>
    <t>CERRADURA GAVETA- ESCRITORIO BASE CUADRADA REF. GATO 1.550. LATONADA EN 164</t>
  </si>
  <si>
    <t>CHEQUE HORIZONTAL DE 2" EN BRONCE 150 PSI</t>
  </si>
  <si>
    <t>CHEQUE HORIZONTAL DE 3" EN BRONCE 150 PSI</t>
  </si>
  <si>
    <t>CHEQUE VERTICAL DE 1" EN BRONCE</t>
  </si>
  <si>
    <t>CORTA TUBO PVC DE 42 MM</t>
  </si>
  <si>
    <t>DISCO DE SIERRA MADERA PRECISIÓN 7 1/4" DE 24 DIENTES</t>
  </si>
  <si>
    <t>DISCO DE SIERRA MADERA PRECISIÓN 7 1/4" DE 40 DIENTES</t>
  </si>
  <si>
    <t>DISCO DIAMANTADO CONTINUO DE 4 1/2" PARA PULIDORA DE 4"</t>
  </si>
  <si>
    <t xml:space="preserve">DISCO DIAMANTADO SEGMENTADO DE 4 1/2" PARA PULIDORA DE 4" </t>
  </si>
  <si>
    <t>DISCO DIAMANTADO TURBO DE 4 1/2" PARA PULIDORA DE 4"</t>
  </si>
  <si>
    <t>EMBOLO CERÁMICO - METÁLICO LAVAMANOS</t>
  </si>
  <si>
    <t>EMBOLO CERÁMICO - METÁLICO DUCHA</t>
  </si>
  <si>
    <t>EMBOLO DUCHA ROSCA FINA</t>
  </si>
  <si>
    <t>EMBOLO LAVAMANOS - CIERRE RÁPIDO</t>
  </si>
  <si>
    <t>ESPÁTULA METÁLICA CON MANGO PLÁSTICO DE 2"</t>
  </si>
  <si>
    <t>HOMBRE-SOLO DE 10" CURVO REF. 84-369</t>
  </si>
  <si>
    <t>JUEGO DE LLAVES DE BRISTOL - CON ORGANIZADOR PLÁSTICO. REF. TRP15542    PRESENTACIÓN (JUEGO DE 13 PIEZAS C/U)</t>
  </si>
  <si>
    <t>JUEGO DE FORMONES (½- 7/8- 1- 1.1/2)</t>
  </si>
  <si>
    <t>JUEGO DESTORNILLADORES PALA Y ESTRELLA MANGO PLÁSTICO REF. CUSHIONGRIP. PRESENTACIÓN (JUEGO X 10 PIEZAS C/U)</t>
  </si>
  <si>
    <t>LLAVE DE CADENA PARA SERVICIO LIGERO 31310 MODELO C-12 PARA USO PLOMERÍA. - CAPACIDAD NOMINAL DE TUBO DE 22- CAPACIDAD REAL DE 4" DE DIÁMETRO EXTERIOR, LONGITUD DE CADENA 394MM 15 1/2".</t>
  </si>
  <si>
    <t xml:space="preserve">LLAVE MANDRIL 3/8 - 1/2 PARA TALADRO </t>
  </si>
  <si>
    <t>LLANA METÁLICA LISA 11 X 5" - MANGO PLÁSTICO</t>
  </si>
  <si>
    <t>LLAVE PARED LAVADORA - METÁLICA OVALADA</t>
  </si>
  <si>
    <t>LLAVE TERMINAL ROSCA 1/2" CROMADA REF. 977200001</t>
  </si>
  <si>
    <t>MANIJA COCINA INTEGRAL CUADRADA DE 15CMS INOX</t>
  </si>
  <si>
    <t>MEZCLADOR LAVAMANOS 4 CIERRE RÁPIDO REF. 01-1154-00</t>
  </si>
  <si>
    <t>MEZCLADOR LAVAMANOS 8 CIERRE RÁPIDO REF. 01-1103-00</t>
  </si>
  <si>
    <t>MEZCLADOR PARA DUCHA</t>
  </si>
  <si>
    <t>PALUSTRE METÁLICO CON MANGO PLÁSTICO DE 5"</t>
  </si>
  <si>
    <t>PALUSTRE METÁLICO CON MANGO PLÁSTICO DE 8"</t>
  </si>
  <si>
    <t>PUNTEROS O CINCEL DE 12" DE LARGO CUÑA 1"</t>
  </si>
  <si>
    <t>REGISTRO DE CORTINA 1" RW</t>
  </si>
  <si>
    <t>REGISTRO DE CORTINA 1/2" RW</t>
  </si>
  <si>
    <t>REGISTRO DE CORTINA 3/4" RW</t>
  </si>
  <si>
    <t>SIFÓN DE ACORDEÓN CROMADO LAVAMOS/LAVAPLATOS REF. 04001811</t>
  </si>
  <si>
    <t>SIFÓN LAVAMANOS</t>
  </si>
  <si>
    <t xml:space="preserve">SIFÓN LAVAMANOS BOTELLA GRIS </t>
  </si>
  <si>
    <t>SIFÓN LAVAPLATOS EN "P"</t>
  </si>
  <si>
    <t>TORNILLO CON CABEZA NEGRA PARA MADERA 1" (PAQUETE X 500 UND)</t>
  </si>
  <si>
    <t>TORNILLO CON CABEZA NEGRA PARA MADERA 1-1/2" (PAQUETE X 500 UND)</t>
  </si>
  <si>
    <t>TORNILLO CON CABEZA NEGRA PARA MADERA 1-1/4" (PAQUETE X 500 UND)</t>
  </si>
  <si>
    <t>TORNILLO CON CABEZA NEGRA PARA MADERA 2" (PAQUETE X 500 UND)</t>
  </si>
  <si>
    <t>TORNILLO CON CABEZA NEGRA PARA MADERA 3/4" (PAQUETE X 500 UND)</t>
  </si>
  <si>
    <t>ZORRA DE CARGA METÁLICA CURVA. CAPACIDAD 250 KG</t>
  </si>
  <si>
    <t>CANDADOS ARCO EN ACERO CON RECUBRIMIENTO EN PVC. REF. 860.</t>
  </si>
  <si>
    <t>CERRADURA 987 DE SOBREPONER DOBLE PASADOR DERECHA</t>
  </si>
  <si>
    <t>CERRADURA 987 DE SOBREPONER DOBLE PASADOR IZQUIERDA</t>
  </si>
  <si>
    <t>DISCO ABRASIVO DE CORTE DE PULIDORA PARA METAL DE 4"</t>
  </si>
  <si>
    <t>DISCO ABRASIVO DE CORTE DE PULIDORA PARA METAL DE 7"</t>
  </si>
  <si>
    <t>DISCO DIAMANTADO CONTINUO DE 7" PARA PULIDORA DE 9"</t>
  </si>
  <si>
    <t>DISCO DIAMANTADO SEGMENTADO DE 7" PARA PULIDORA DE 9"</t>
  </si>
  <si>
    <t>DISCO DIAMANTADO TURBO DE 4" PARA PULIDORA DE 9"</t>
  </si>
  <si>
    <t>GRAPA CERCA O ENCERRAMIENTO X CAJA DE 1000 GR. C/U SECCIÓN 1 1/4 X 9"</t>
  </si>
  <si>
    <t>HOJA DE SEGUETA FLEXIBLE BIMETÁLICA REF. 1224R</t>
  </si>
  <si>
    <t>MALLA GALLINERO SECCIÓN (HUECO 1 1/4 X 1.50 MTS DE ANCHO) X ROLLO DE 30 MTS. EN ALAMBRE GALVANIZADO</t>
  </si>
  <si>
    <t xml:space="preserve">PUNTILLA ACERADA CON CABEZA DE 1 ½ X CAJA DE 500 GR  </t>
  </si>
  <si>
    <t xml:space="preserve">RASTRILLO JARDÍN DE 120 CM Y 26 DIENTES </t>
  </si>
  <si>
    <t>REMACHE 1/8" X 5/8" PRESENTACIÓN (PAQUETE X 1000 UND C/U)</t>
  </si>
  <si>
    <t>REMACHE 3/16" X 1" PRESENTACIÓN (PAQUETE X 1000 UND C/U)</t>
  </si>
  <si>
    <t>REMACHE 3/16" X 3/4" PRESENTACIÓN (PAQUETE X 1000 UND C/U)</t>
  </si>
  <si>
    <t xml:space="preserve">TORNILLOS ESTRUCTURA PUNTO DE BROCA 1,9 MM DE 8X 1/2” PRESENTACIÓN (PAQUETE X 100 UND) </t>
  </si>
  <si>
    <t>TORNILLO AUTO ROSCANTE DE 1 ½” PRESENTACIÓN (PAQUETE X 500 UND C/U)</t>
  </si>
  <si>
    <t>TORNILLO AUTO ROSCANTE DE 1 ¼” PRESENTACIÓN (PAQUETE X 500 UND C/U)</t>
  </si>
  <si>
    <t>TORNILLO AUTO ROSCANTE DE ¾” PRESENTACIÓN (PAQUETE X 500 UND C/U)</t>
  </si>
  <si>
    <t>TORNILLO AUTO ROSCANTE DE 1" PRESENTACIÓN (PAQUETE X 500 UND C/U)</t>
  </si>
  <si>
    <t>TORNILLO AUTO ROSCANTE DE 2” PRESENTACIÓN (PAQUETE X 500 UND C/U)</t>
  </si>
  <si>
    <t>ANCLAJE TIPO MARIPOSA 3/16"(JEFSA)</t>
  </si>
  <si>
    <t>BISAGRA OMEGA DE 3¨PRESENTACION (PAR)  (JEFSA)</t>
  </si>
  <si>
    <t>BOQUILLA CON LATEX  COLOR BLANCO X 5 KILOS(JEFSA)</t>
  </si>
  <si>
    <t>EMBOLO CERAMICO  - METALICO DUCHA(JEFSA)</t>
  </si>
  <si>
    <t>ESPÁTULA METÁLICA CON MANGO PLÁSTICO DE 3"  (JEFSA)</t>
  </si>
  <si>
    <t>ESPÁTULA METÁLICA CON MANGO PLÁSTICO DE 4"  (JEFSA)</t>
  </si>
  <si>
    <t>ESPÁTULA METALICA CON MANGO PLASTICO DE 10 PULG.(JEFSA)</t>
  </si>
  <si>
    <t>HOJA DE SEGUETA FLEXIBLE BIMETÁLICA REF. 1224R  (JEFSA)</t>
  </si>
  <si>
    <t>TORNILLO PARA DRYWALL 10 X 1 1/2(JEFSA)</t>
  </si>
  <si>
    <t>TORNILLO NEGRO AUTORROSCANTE PARA MADERA 10 X 1 1/2 POR 100 UNIDADES(JEFSA)</t>
  </si>
  <si>
    <t>TORNILLO NEGRO AUTORROSCANTE PARA MADERA 10 X 1 1/4 POR 100 UNIDADES(JEFSA)</t>
  </si>
  <si>
    <t>TORNILLO NEGRO AUTORROSCANTE PARA MADERA 10 X 1 POR 100 UNIDADES(JEFSA)</t>
  </si>
  <si>
    <t>TORNILLO NEGRO AUTORROSCANTE PARA MADERA 10 X 2 1/2 POR 100 UNIDADES(JEFSA)</t>
  </si>
  <si>
    <t>TORNILLO NEGRO AUTORROSCANTE PARA MADERA 10 X 2 1/4 POR 100 UNIDADES(JEFSA)</t>
  </si>
  <si>
    <t>TORNILLO NEGRO AUTORROSCANTE PARA MADERA 10 X 2 POR 100 UNIDADES(JEFSA)</t>
  </si>
  <si>
    <t>TORNILLO NEGRO AUTORROSCANTE PARA MADERA 10 X 3 POR 100 UNIDADES(JEFSA)</t>
  </si>
  <si>
    <t>TORNILLO PARA LAMINA CABEZA CILÍNDRICA ZINCADO 4 X 1 POR 100 UNIDADES(JEFSA)</t>
  </si>
  <si>
    <t>TORNILLO PARA LAMINA CABEZA CILÍNDRICA  ZINCADO 4 X 1/2 POR 100 UNIDADES(JEFSA)</t>
  </si>
  <si>
    <t>TORNILLO PARA LAMINA CABEZA CILÍNDRICA  ZINCADO 4 X 1/4 POR 100 UNIDADES(JEFSA)</t>
  </si>
  <si>
    <t>TORNILLO PARA LAMINA CABEZA CILÍNDRICA ZINCADO 6 X 1 POR 100 UNIDADES(JEFSA)</t>
  </si>
  <si>
    <t>TORNILLO PARA LAMINA CABEZA CILÍNDRICA  ZINCADO 6 X 1/2 POR 100 UNIDADES(JEFSA)</t>
  </si>
  <si>
    <t>TORNILLO PARA LAMINA CABEZA CILÍNDRICA  ZINCADO 6 X 1/4 POR 100 UNIDADES(JEFSA)</t>
  </si>
  <si>
    <t>TORNILLO PARA LAMINA CABEZA CILÍNDRICA ZINCADO 8 X 1 1/2 POR 100 UNIDADES(JEFSA)</t>
  </si>
  <si>
    <t>TORNILLO PARA LAMINA CABEZA CILÍNDRICA  ZINCADO 8 X 1 POR 100 UNIDADES(JEFSA)</t>
  </si>
  <si>
    <t>TORNILLO PARA LAMINA CABEZA CILÍNDRICA  ZINCADO 8 X 1/2 POR 100 UNIDADES(JEFSA)</t>
  </si>
  <si>
    <t>TORNILLO PARA LAMINA CABEZA CILÍNDRICA  ZINCADO 8 X 3/4 POR 100 UNIDADES(JEFSA)</t>
  </si>
  <si>
    <t>CERRADURA ALCOBA POMA MADERA  (JEFSA)</t>
  </si>
  <si>
    <t>CERRADURA DE EMBUTIR 170 1/4 AUXILIAR DORADA Ó PLATEADA - DE SEGURIDAD  (JEFSA)</t>
  </si>
  <si>
    <t>LLAVE DE PUSH PARA ORINAL- ECONOMIZADORA METÁLICA  (JEFSA)</t>
  </si>
  <si>
    <t>ROLLO MANTO ASFALTICO AL300 CAPA ALUMINIO ROX10MTS. (JEFSA)</t>
  </si>
  <si>
    <t>CONCERTINA - SECCIÓN ESTRATÉGICA PATRIMONIO HISTÓRICO</t>
  </si>
  <si>
    <t>PINZAS GRANDES DE JARDINERIA - SECCIÓN ESTRATÉGICA PATRIMONIO HISTÓRICO</t>
  </si>
  <si>
    <t>JUEGO DESTORNILLADORES PALA Y ESTRELLA MANGO PLÁSTICO REF. CUSHIONGRIP. PRESENTACIÓN (JUEGO X 10 PIEZAS C/U) - SECCIÓN ESTRATÉGICA PATRIMONIO HISTÓRICO</t>
  </si>
  <si>
    <t>ESPÁTULA METÁLICA CON MANGO PLÁSTICO DE 4" - SECCIÓN ESTRATÉGICA PATRIMONIO HISTÓRICO</t>
  </si>
  <si>
    <t>ESCALERA 20 PASOS TIPO EXTENSION  - SECCIÓN ESTRATÉGICA PATRIMONIO HISTÓRICO</t>
  </si>
  <si>
    <t>CERRADURA BAÑO POMA METALICA PLATEADA(JEFSA)</t>
  </si>
  <si>
    <t>BOTON PUSH PARA SANITARIO PLASTICO</t>
  </si>
  <si>
    <t>PIRLAN O GUIA DE DILATACION PISO LAMINADO</t>
  </si>
  <si>
    <t>ÁNGULO BLANCO 3 METROS 66 X 39 MM / GAORI</t>
  </si>
  <si>
    <t>BRAZO HIDRAULICO AJUSTABLE HASTA 80KG / GAORI</t>
  </si>
  <si>
    <t>PERNO PARA GUAYA 3/8" / GAORI</t>
  </si>
  <si>
    <t>PLOMADA 10 ONZAS / GAORI</t>
  </si>
  <si>
    <t>BROCAS / GAORI</t>
  </si>
  <si>
    <t>HOJA SEGUETA /GAAMA</t>
  </si>
  <si>
    <t>PALAS/GAAMA</t>
  </si>
  <si>
    <t>PALINES/GAAMA</t>
  </si>
  <si>
    <t>DIABLOS PARA TEMPLAR CONCERTINA/GAAMA</t>
  </si>
  <si>
    <t>MARTILLO/GAAMA</t>
  </si>
  <si>
    <t>GUIA ACERO SONDA PARA CABLE 15 METROS  /GAAMA</t>
  </si>
  <si>
    <t>HEBILLAS PARA CINTA BANDIT DE 5/8" POR 100 UNIDADES  /GAAMA</t>
  </si>
  <si>
    <t>CINTA BANDIT DE 5/8" ROLLO POR 30 M /GAAMA</t>
  </si>
  <si>
    <t xml:space="preserve">TUBERÍA 3/4 DE COBRE </t>
  </si>
  <si>
    <t>CINTA DE FOIL DE ALUMINIO TM 4024, 192 MM X 100 M</t>
  </si>
  <si>
    <t>BRAZO NEUMÁTICO CAPACIDAD 25-45K</t>
  </si>
  <si>
    <t>BRAZO NEUMÁTICO CAPACIDAD 45-65K</t>
  </si>
  <si>
    <t>CERRADURA PICO DE LORO PUERTA CORREDIZA</t>
  </si>
  <si>
    <t>HOJA DE SEGUETA, DE 12" DE LONGITUD Y 18 DIENTES POR PULGADA </t>
  </si>
  <si>
    <t>BROCAS</t>
  </si>
  <si>
    <t>CINCEL PALA X 12”</t>
  </si>
  <si>
    <t>LLAVE EXPANSIVA</t>
  </si>
  <si>
    <t>ALICATE MULTIPROPOSITO DE 8"</t>
  </si>
  <si>
    <t>LLAVE PARA TUBO DE VARIAS POSICIONES</t>
  </si>
  <si>
    <t>DISCO ABRASIVO DESBASTE PARA PULIDORA 4 1/2"</t>
  </si>
  <si>
    <t>DISCO GRATA METALICA DE ACERO (ESTEC)</t>
  </si>
  <si>
    <t>CURVAS E.M.T 1/2</t>
  </si>
  <si>
    <t>TUBERIA E.M.T 1/2* 3 MTS</t>
  </si>
  <si>
    <t>TUBERIA DE COBRE FLEXIBLE DE 1/2.’’</t>
  </si>
  <si>
    <t>TUBERIA DE COBRE FLEXIBLE DE 1/4"</t>
  </si>
  <si>
    <t>TUBERIA DE COBRE FLEXIBLE DE 3/8’’</t>
  </si>
  <si>
    <t>TUBERIA DE COBRE FLEXIBLE DE 5/8’’</t>
  </si>
  <si>
    <t>LLAVE MANDRIL 3/8 - 1/2 PARA TALADRO</t>
  </si>
  <si>
    <t>PUNTILLA ACERADA CON CABEZA DE 1 ½ X CAJA DE 500 GR</t>
  </si>
  <si>
    <t>TORNILLOS ESTRUCTURA PUNTO DE BROCA 1,9 MM DE 8X 1/2” PRESENTACIÓN (PAQUETE X 100 UND)</t>
  </si>
  <si>
    <t>ENTREPAÑO METÁLICO</t>
  </si>
  <si>
    <t>CUCHILLAS PARA GUADAÑA 350 - 1.8 MM  GACAR</t>
  </si>
  <si>
    <t>YOYO PARA GUADAÑA  GACAR</t>
  </si>
  <si>
    <t xml:space="preserve">YOYO PARA GUADAÑA </t>
  </si>
  <si>
    <t>02-02-01-004-003-02</t>
  </si>
  <si>
    <t>KIT MANTENIMIENTO BOMBA VACIO EDWARDS  212 14J </t>
  </si>
  <si>
    <t>OIL FILTER SEPAR  COMPRESOR CHICAGO 15 HP (FILTRO SEPARADOR ACEITE)  </t>
  </si>
  <si>
    <t>OIL FILTER CHICAGO 15 HP (FILTRO DE ACEITE) </t>
  </si>
  <si>
    <t>AIR FILTER CHICAGO 15 HP (FILTRO DE AIRE) </t>
  </si>
  <si>
    <t>ACTUADOR NEUMÁTICO S93-5 S/R  VALVULA MARIPOSA 4 "</t>
  </si>
  <si>
    <t>ACTUADOR NEUMÁTICO S93/83- 5VALVULA MARIPOSA 3 "</t>
  </si>
  <si>
    <t>ACTUADOR NEUMÁTICO S93/0635  VALVULA MARIPOSA 2 "</t>
  </si>
  <si>
    <t>ACTUADOR NEUMÁTICO S92/2104  VALVULA MARIPOSA 12 "</t>
  </si>
  <si>
    <t>SOLENOIDE REF. 8320G174 120V</t>
  </si>
  <si>
    <t>SOLENOIDE REF. 8314H008, 120V</t>
  </si>
  <si>
    <t>SOLENOIDE REF. EF8344G074, 120V</t>
  </si>
  <si>
    <t>02-02-01-004-003-03</t>
  </si>
  <si>
    <t>BALINERA PARA VENTILADOR REF. 6201-2Z-C3  / GAORI</t>
  </si>
  <si>
    <t>BASCULA DIGITAL PARA PERROS (GACAS)</t>
  </si>
  <si>
    <t>FILTRO DE ACEITE D-MAX 3.0 4X4 2007</t>
  </si>
  <si>
    <t>FILTRO DE ACEITE LUV D-MAX 2.5 4X4</t>
  </si>
  <si>
    <t>FILTRO DE ACEITE MAZDA BT-50 2012</t>
  </si>
  <si>
    <t>FILTRO DE ACEITE NISSAN FRONTIER 2017</t>
  </si>
  <si>
    <t>FILTRO DE ACEITE PARA BUS FRR 2018</t>
  </si>
  <si>
    <t>FILTRO DE ACEITE PARA CARROTANQUE FVR 2018</t>
  </si>
  <si>
    <t>FILTRO DE ACEITE PARA NQR RDW FA 2015</t>
  </si>
  <si>
    <t>FILTRO DE ACEITE RENAULT LOGAN 2012</t>
  </si>
  <si>
    <t>FILTRO DE AIRE D-MAX 3.0 4X4 2007</t>
  </si>
  <si>
    <t>FILTRO DE AIRE LUV D-MAX 2.5 4X4</t>
  </si>
  <si>
    <t>FILTRO DE AIRE MAZDA BT-50 2012</t>
  </si>
  <si>
    <t>FILTRO DE AIRE NISSAN FRONTIER 2017</t>
  </si>
  <si>
    <t>FILTRO DE AIRE PARA BUS FRR 2018</t>
  </si>
  <si>
    <t>FILTRO DE AIRE PARA NQR RDW FA 2015</t>
  </si>
  <si>
    <t>FILTRO DE AIRE PARA CARROTANQUE FVR 2018</t>
  </si>
  <si>
    <t>FILTRO DE AIRE RENAULT LOGAN 2012</t>
  </si>
  <si>
    <t>FILTRO DE AIRE VOLKSWAGEN TRANSPORTER 2014</t>
  </si>
  <si>
    <t>FILTRO DE COMBUSITIBLE VOLKSWAGEN TRANSPORTER 2014</t>
  </si>
  <si>
    <t>FILTRO DE COMBUSTIBLE D-MAX 3.0 4X4 2007</t>
  </si>
  <si>
    <t>FILTRO DE COMBUSTIBLE ELEMENTO LUV D-MAX 2.5 4X4</t>
  </si>
  <si>
    <t>FILTRO DE COMBUSTIBLE MAZDA BT-50 2012</t>
  </si>
  <si>
    <t>FILTRO DE COMBUSTIBLE NISSAN FRONTIER 2017</t>
  </si>
  <si>
    <t>FILTRO DE COMBUSTIBLE PARA BUS FRR 2018</t>
  </si>
  <si>
    <t>FILTRO DE COMBUSTIBLE PARA NQR RDW FA 2015</t>
  </si>
  <si>
    <t>FILTRO DE COMBUSTIBLE RENAULT LOGAN 2012</t>
  </si>
  <si>
    <t>FILTRO DE COMBUSTIBLE PARA CARROTANQUE FVR 2018</t>
  </si>
  <si>
    <t>FILTRO DE COMBUSTIBLE SEPARADOR TRAMPA D-MAX 3.0 4X4 2007</t>
  </si>
  <si>
    <t>FILTRO DE COMBUSTIBLE SEPARADOR TRAMPA MAZDA BT-50 2012</t>
  </si>
  <si>
    <t>FILTRO DE COMBUSTIBLE SEPARADOR TRAMPA PARA BUS FRR 2018</t>
  </si>
  <si>
    <t>FILTRO DE COMBUSTIBLE SEPARADOR TRAMPA PARA CARROTANQUE FVR 2018</t>
  </si>
  <si>
    <t>FILTRO DE COMBUSTIBLE SEPARADOR TRAMPA PARA NQR RDW FA 2015</t>
  </si>
  <si>
    <t>SENSOR ACELERACION  MOTOR PARA YAMAHA XTZ 250</t>
  </si>
  <si>
    <t>REPUESTOS ELECTROBOMBA - GACAR</t>
  </si>
  <si>
    <t>CARTUCHO DE CARBON ACTIVADO - GACAR</t>
  </si>
  <si>
    <t>CARTUCHO DE POLIPROPILENO - GACAR</t>
  </si>
  <si>
    <t>CARTUCHO DE DESIONIZACION - GACAR</t>
  </si>
  <si>
    <t>RESISTENCIA DE INMERCION - GACAR</t>
  </si>
  <si>
    <t>02-02-01-004-004-01</t>
  </si>
  <si>
    <t>PALADRAGA</t>
  </si>
  <si>
    <t xml:space="preserve">FUMIGADORA MANUAL </t>
  </si>
  <si>
    <t>02-02-01-004-004-02</t>
  </si>
  <si>
    <t>ESCALERA METÁLICA TIPO TIJERA 2 PASOS DE 0.30 MTS EN ALUMINIO TIPO II DE 102 KG DE RESISTENCIA</t>
  </si>
  <si>
    <t>BARRENA O DESTAPA SANITARIOS REF. 59797 K-6. CON CABEZAL DE BOMBILLA</t>
  </si>
  <si>
    <t>PELACABLES AJUSTABLE 10 AWG-24 AWG</t>
  </si>
  <si>
    <t xml:space="preserve">PISTOLA AERÓGRAFO DE GRAVEDAD 400CC METÁLICA </t>
  </si>
  <si>
    <t>TIJERA DRYWALL MODELO: AVIADOR CORTE RECTO REF. 14-563</t>
  </si>
  <si>
    <t>DISCO DE CORTE METAL 115 MM DIAMETRO X 1.6 MM ESPESOR X 22.2 MM  DIAMETRO ORIFICIO (JEFSA)</t>
  </si>
  <si>
    <t>DISCO DE CORTE METAL 115 MM DIAMETRO X 3 MM ESPESOR X 22.2 MM  DIAMETRO ORIFICIO (JEFSA)</t>
  </si>
  <si>
    <t>DISCO DE CORTE DIAMANTADO CONTINUO 115 MM DIAMETRO X 7 MM ALTURA  SEGMENTO X 22.2 MM DIAMETRO ORIFICIO (JEFSA)</t>
  </si>
  <si>
    <t>DISCO DE CORTE DIAMANTADO SEGMENTADO 115 MM DIAMETRO X 7.5 MM  ALTURA SEGMENTO X 22.2 MM DIAMETRO ORIFICIO (JEFSA)</t>
  </si>
  <si>
    <t>PISTOLA DE ALTA PARA PINTURA - SECCIÓN ESTRATÉGICA PATRIMONIO HISTÓRICO</t>
  </si>
  <si>
    <t xml:space="preserve"> PISTOLA AERÓGRAFO DE GRAVEDAD 400CC METÁLICA   - SECCIÓN ESTRATÉGICA PATRIMONIO HISTÓRICO</t>
  </si>
  <si>
    <t>REMACHADORA - SECCIÓN ESTRATÉGICA PATRIMONIO HISTÓRICO</t>
  </si>
  <si>
    <t>PONCHADORA DE  TERMINALES HIDRAULICA CABLE TRABAJO PESADO  / GAORI</t>
  </si>
  <si>
    <t>JUEGO EN ESTUCHE  DE COPAS HEXAGONALES CON RACHES  / GAORI</t>
  </si>
  <si>
    <t>CAUTIN PORTATIL DE GAS   / GAORI</t>
  </si>
  <si>
    <t>REGLETA ELECTRICA 12 SALIDAS INDUSTRIAL  / GAORI</t>
  </si>
  <si>
    <t>AEROGRAFO TRABAJO INDUSTRIAL 600 CC  / GAORI</t>
  </si>
  <si>
    <t>JUEGO DE RACHES DE COPA GAAMA</t>
  </si>
  <si>
    <t>HACHA GAAMA</t>
  </si>
  <si>
    <t>JUEGO DE HERRAMIENTA DIELECTRICA /GAAMA</t>
  </si>
  <si>
    <t>PISTOLA PETROLIZADORA</t>
  </si>
  <si>
    <t>REMACHADORA MANUAL</t>
  </si>
  <si>
    <t>LIMPIADOR DE JUNTAS DE BALDOSA ELECTICO</t>
  </si>
  <si>
    <t>CINTAS METRICAS EN CENTRIMETROS</t>
  </si>
  <si>
    <t>GRATA ACERO DE COPA 4" X 5/8"</t>
  </si>
  <si>
    <t>CORTA TUBO PVC</t>
  </si>
  <si>
    <t>ESCOFINA METALICA PLANA GRANDE</t>
  </si>
  <si>
    <t>FLEXOMETRO DE 8 MTS</t>
  </si>
  <si>
    <t>FLEXOMETROS DE 8 MTS X 1"</t>
  </si>
  <si>
    <t>PISTOLA AERÓGRAFO DE GRAVEDAD 400CC METÁLICA</t>
  </si>
  <si>
    <t>02-02-01-004-004-08</t>
  </si>
  <si>
    <t>DUCHA ELÉCTRICA DE 110V – 30 A 3,3 KW REF. FUSIÓN, 3 NIVELES DE SELECCIÓN, GRADO DE PROTECCIÓN IP 24. INCLUYE MANGUERA CON MINI-DUCHA Y MANUAL DE INSTALACIÓN</t>
  </si>
  <si>
    <t>SENSOR DE OXIGENO AMI NUMERO DE PARTE 4SEN03-1</t>
  </si>
  <si>
    <t xml:space="preserve">GUILLOTINA MANUAL CORTE MINIMO DE 10 HOJAS  - JEFSA </t>
  </si>
  <si>
    <t>GUILLOTINA MANUAL CORTE MINIMO DE 10 HOJAS  -  ESM ARC FAC</t>
  </si>
  <si>
    <t>PERFORADORA PARA OFICINA DE 2 HUECOS  - JEFSA</t>
  </si>
  <si>
    <t>PERFORADORA PARA OFICINA DE 2 HUECOS -ESM ARC- FAC</t>
  </si>
  <si>
    <t>TABLERO ACRÍLICO 120X80CM</t>
  </si>
  <si>
    <t>02-02-01-004-006-02</t>
  </si>
  <si>
    <t>FLASHER ELECTRONICO 12V 2P</t>
  </si>
  <si>
    <t>SOCKET PARA BOMBILLO</t>
  </si>
  <si>
    <t>TOMA CORRIENTE DOBLE POLO TIERRA LIN. FUT. 686533</t>
  </si>
  <si>
    <t>TOMA DOBLE INCRUSTAR CON POLO A TIERRA 15 A- 127V- LÍNEA FUTURA</t>
  </si>
  <si>
    <t>TOMA DOBLE INCRUSTAR CON POLO A TIERRA NARANJA</t>
  </si>
  <si>
    <t xml:space="preserve">BREACKER DOBLE TORNILLO - 3X70 AMP </t>
  </si>
  <si>
    <t xml:space="preserve">BREACKER DOBLE TORNILLO - 3X50AMP </t>
  </si>
  <si>
    <t>BREACKER ENCHUFABLE 3X50</t>
  </si>
  <si>
    <t>BREACKER ENCHUFABLE 3X60</t>
  </si>
  <si>
    <t>BREACKER ENCHUFABLE 3X70</t>
  </si>
  <si>
    <t>BREACKER SENCILLO ENCHUFABLE 20 APM</t>
  </si>
  <si>
    <t>BREACKER SENCILLO ENCHUFABLE 30 APM</t>
  </si>
  <si>
    <t>BREACKER SENCILLO ENCHUFABLE 40 APM</t>
  </si>
  <si>
    <t>DRIVER PARA LUMINARIA LED REDONDA DE 18 W</t>
  </si>
  <si>
    <t>DRIVER PARA PANEL LED DE 6X 60 DE 52 W</t>
  </si>
  <si>
    <t>INTERRUPTORES DOBLES CONMUTABLE LÍNEA FUTURA</t>
  </si>
  <si>
    <t>INTERRUPTORES SENCILLO CONMUTABLE LÍNEA FUTURA</t>
  </si>
  <si>
    <t>INTERRUPTORES TIMBRE LÍNEA BLANCA FUTURA</t>
  </si>
  <si>
    <t>INTERRUPTORES TRIPLES LÍNEA BLANCA FUTURA</t>
  </si>
  <si>
    <t>TACO DE 50 AMP- ENCHUFABLE</t>
  </si>
  <si>
    <t>TOMA CORRIENTE GFCI DE SEGURIDAD</t>
  </si>
  <si>
    <t>FUSIBLE DE EXPULSION DE 6 AMP TIPO H</t>
  </si>
  <si>
    <t>FUSIBLE DE EXPULSION DE 5 AMP TIPO H</t>
  </si>
  <si>
    <t>TOMA BIFÁSICA 20 AMP-INCRUSTAR(JEFSA)</t>
  </si>
  <si>
    <t>TOMA DE CAUCHO 15 AMP(JEFSA)</t>
  </si>
  <si>
    <t>TOMA DOBLE INCRUSTAR CON POLO A TIERRA 15 A- 127V- LÍNEA FUTURA  (JEFSA)</t>
  </si>
  <si>
    <t>TOMA DOBLE CORRIENTE CON POLO A TIERRA REGULADA(JEFSA)</t>
  </si>
  <si>
    <t>TOMA CORRIENTE GFCI  DE SEGURIDAD (JEFSA)</t>
  </si>
  <si>
    <t>TOMA TRIFÁSICA DE 50 AMP-INSCRUSTAR(JEFSA)</t>
  </si>
  <si>
    <t>MULTITOMA 6 SALIDAS 1500(JEFSA)</t>
  </si>
  <si>
    <t>REGULADOR DE VOLTAJE AUTOMATICO FORZA 3001 VA / 1500 W .</t>
  </si>
  <si>
    <t>REGULADOR ESTABILIZADOR CDP R-AVR 2408 2000VA1800W 8 TOMAS</t>
  </si>
  <si>
    <t>MULTITOMA 6 SALIDAS 1500</t>
  </si>
  <si>
    <t>DRIVER PARA PANEL LED DE 60X 60 DE 52 W</t>
  </si>
  <si>
    <t>BREACKER BIPOLAR ENCHUFABLE 40 AMP</t>
  </si>
  <si>
    <t>BREACKER MONOPOLAR ENCHUFABLE 15 AMP</t>
  </si>
  <si>
    <t>BREACKER MONOPOLAR ENCHUFABLE 20 AMP</t>
  </si>
  <si>
    <t>BREAKER TRIPOLAR DE 50 AM</t>
  </si>
  <si>
    <t>BREAKER TRIPOLAR DE 70 AM</t>
  </si>
  <si>
    <t>CONTACTOR CON BOBINA DE 220 VOLTIOS 25 AMP AC DE 3 POLOS</t>
  </si>
  <si>
    <t>INTERRUPOR SENCILLO</t>
  </si>
  <si>
    <t>INTERRUPOR TRIPLE</t>
  </si>
  <si>
    <t>INTERRUPTOR / CONTACTOR, LINE, 3-POLE</t>
  </si>
  <si>
    <t>INTERRUPTOR DOBLE DE INCRUSTAR</t>
  </si>
  <si>
    <t>INTERRUPTOR SENCILLO CONMUTABLE LINEA ABITARE BLANCO 10AMP - 110V DE INCRUSTAR</t>
  </si>
  <si>
    <t>INTERRUPTORES TIMBRE LINEA BLANCA FUTURA</t>
  </si>
  <si>
    <t>TEMPORIZADOR HORARIO SEMANAL</t>
  </si>
  <si>
    <t>TOMA CORRIENTE DE INSCRUSTAR REGULADA 15 AMPERIOS INCLUYE TAPA</t>
  </si>
  <si>
    <t>TOMACORRIENTE DOBLE GFCI</t>
  </si>
  <si>
    <t>TOTALIZADOR TIPO INDUSTRIAL 3X100A</t>
  </si>
  <si>
    <t>TOTALIZADOR TIPO INDUSTRIAL 3X150A</t>
  </si>
  <si>
    <t>BREACKER SENCILLO ENCHUFABLE 40APM</t>
  </si>
  <si>
    <t>CAPACITORES DE 1 MF</t>
  </si>
  <si>
    <t>CAPACITORES DE 1,5 MF</t>
  </si>
  <si>
    <t>CAPACITORES DE 2 MF</t>
  </si>
  <si>
    <t>CAPACITORES DE 3 MF</t>
  </si>
  <si>
    <t>CAPACITORES DE 6 MF</t>
  </si>
  <si>
    <t>CAPACITORES DE 35 MICROFARADIOS</t>
  </si>
  <si>
    <t>CAPACITORES DE 55 MICROFARADIOS</t>
  </si>
  <si>
    <t>CAPACITORES DE 60 MICROFARADIOS</t>
  </si>
  <si>
    <t>CAPACITORES DE 40 MICROFARADIOS</t>
  </si>
  <si>
    <t>CAPACITORES DE MARCHA 45MFD/440V (AIRES DE 18K. COMPRESOR)</t>
  </si>
  <si>
    <t>02-02-01-004-006-03</t>
  </si>
  <si>
    <t>BORNE BATERIA</t>
  </si>
  <si>
    <t>TERMINAL ELECTRICA 1/4 X BX ZTRA</t>
  </si>
  <si>
    <t>BORNE BATERIA (GACAS)</t>
  </si>
  <si>
    <t>CORDON ELECTRICO X 200 METROS (JES-GAORI)</t>
  </si>
  <si>
    <t>CABLE DÚPLEX CALIBRE 2X12 AWG 300V PRESENTACIÓN (ROLLO X 100 MTS) C/U</t>
  </si>
  <si>
    <t>CABLE DÚPLEX CALIBRE 2X14 AWG 300V PRESENTACIÓN (ROLLO X 100 MTS) C/U</t>
  </si>
  <si>
    <t>CABLE DÚPLEX CALIBRE 2X16 AWG 300V PRESENTACIÓN (ROLLO X 100 MTS) C/U</t>
  </si>
  <si>
    <t>CABLE THHN NO. 8 PRESENTACIÓN (ROLLO X 100 MTS)</t>
  </si>
  <si>
    <t>CABLE THHN NO. 10 PRESENTACIÓN (ROLLO X 100 MTS)</t>
  </si>
  <si>
    <t>CABLE THHN NO. 12 PRESENTACIÓN (ROLLO X 100 MTS)</t>
  </si>
  <si>
    <t>CABLE ENCAUCHETADO 3X12 AWG 600V PRESENTACIÓN (ROLLO X 100 MTS) C/U</t>
  </si>
  <si>
    <t xml:space="preserve">TIMBRE INALÁMBRICO </t>
  </si>
  <si>
    <t>CABLE ENCAUCHETADO 2X12(JEFSA)</t>
  </si>
  <si>
    <t>CABLE ENCAUCHETADO 3X12 AWG 300V X METRO (JEFSA)</t>
  </si>
  <si>
    <t>CABLE ENCAUCHETADO PROCABLES # 4X12</t>
  </si>
  <si>
    <t>CABLE 7 HILOS N° 10 NORMA RETIE</t>
  </si>
  <si>
    <t>CABLE 7 HILOS N° 12 NORMA RETIE</t>
  </si>
  <si>
    <t>CABLE 7 HILOS N° 8 NORMA RETIE</t>
  </si>
  <si>
    <t>CABLE ELECTRICO #14</t>
  </si>
  <si>
    <t>CABLE ENCAUCHETADO 3 X 10</t>
  </si>
  <si>
    <t>CABLE ENCAUCHETADO 3 X 12</t>
  </si>
  <si>
    <t>CABLE ENCAUCHETADO 3 X 14</t>
  </si>
  <si>
    <t>TIMBRE INALÁMBRICO</t>
  </si>
  <si>
    <t>BATERIA REF 31 H 1200 M</t>
  </si>
  <si>
    <t>BATERIA REF 34 RST 950 M</t>
  </si>
  <si>
    <t>BATERIA REF 34 ST 950 M</t>
  </si>
  <si>
    <t>BATERIA REF 48 IST 850 M</t>
  </si>
  <si>
    <t>BATERIA REF 48 ST 850 M</t>
  </si>
  <si>
    <t>BATERIA 12V  PARA YAMAHA XTZ 250</t>
  </si>
  <si>
    <t>BATERIA 12V  PARA ZUZUKI DR200</t>
  </si>
  <si>
    <t>BATERIA 48D PARA LUV D-MAX 2.5 4X4</t>
  </si>
  <si>
    <t>BATERIA CON BORNES CONTRARIOS PARA FORD 350 SUPERDUTY 2010</t>
  </si>
  <si>
    <t>BATERIA DE 1000 AMP  PARA NQR RDW FA 2015</t>
  </si>
  <si>
    <t>BATERIA PARA RENAULT LOGAN 2012</t>
  </si>
  <si>
    <t>BATERIA PARA VOLKSWAGEN TRANSPORTER 2014</t>
  </si>
  <si>
    <t>PILA AAA ALCALINA NO RECARGABLES</t>
  </si>
  <si>
    <t>BATERIAS AA RECARGABLES  /FT ARES</t>
  </si>
  <si>
    <t>BATERIAS AAA RECARGABLES  /FT ARES</t>
  </si>
  <si>
    <t xml:space="preserve">PILA AAA ALCALINA NO RECARGABLES  JEFSA </t>
  </si>
  <si>
    <t xml:space="preserve">PILA AA ALCALINA NO RECARGABLES - JEFSA </t>
  </si>
  <si>
    <t>PILA AAA ALCALINA NO RECARGABLES - ESM ARC- FAC</t>
  </si>
  <si>
    <t>PILA AA ALCALINA NO RECARGABLES - ESM ARC- FAC</t>
  </si>
  <si>
    <t>BATERÍAS PARA TALADROS INALÁMBRICOS  REF. DC 9096 DC 9099 DE 18 V</t>
  </si>
  <si>
    <t>BATERIA MARINA 12 VOLTIOS PARA EQUIPO ETAA</t>
  </si>
  <si>
    <t xml:space="preserve">PILA DOBLE AA DE 1.5V X4 </t>
  </si>
  <si>
    <t>PILA TRIPLE AAA DE 1.5V X4</t>
  </si>
  <si>
    <t>CARGADOR DE BATERIAS</t>
  </si>
  <si>
    <t>02-02-01-004-006-05</t>
  </si>
  <si>
    <t>BOMBILLO 1034</t>
  </si>
  <si>
    <t>BOMBILLO 1141</t>
  </si>
  <si>
    <t>BOMBILLO 158 12V</t>
  </si>
  <si>
    <t>BOMBILLO 158 24V</t>
  </si>
  <si>
    <t>BOMBILLO 67 DOBLE FILAMENTO</t>
  </si>
  <si>
    <t>BOMBILLO 67 UN FILAMENTO</t>
  </si>
  <si>
    <t>BOMBILLO H11</t>
  </si>
  <si>
    <t>BOMBILLO H3</t>
  </si>
  <si>
    <t>BOMBILLO H4 TRICETA</t>
  </si>
  <si>
    <t>BOMBILLO H7 24V</t>
  </si>
  <si>
    <t>BOMBILLO P43</t>
  </si>
  <si>
    <t xml:space="preserve">BOMBILLO  80W 30V  TIPO CAMPANA BI PIN </t>
  </si>
  <si>
    <t>BOMBILLO LED ALTA POTENCIA GU-10 3000K - 12V 50W  LC (JEFSA)</t>
  </si>
  <si>
    <t>LAMPARAS PARA ALUMBRADO  / GAORI</t>
  </si>
  <si>
    <t>LINTERNA RECARGABLE PARA CABEZA  SKU222447</t>
  </si>
  <si>
    <t>39111706 </t>
  </si>
  <si>
    <t>BOMBILLOS  AHORRADORES 25 W</t>
  </si>
  <si>
    <t>BOMBILLOS  AHORRADOR   45W</t>
  </si>
  <si>
    <t>BOMBILLOS  AHORRADORES 65W</t>
  </si>
  <si>
    <t>LAMPARA EMERGENCIA LED 2 X 16 W 110V</t>
  </si>
  <si>
    <t>LAMPARA LED ALUMBRADO PUBLICO (120V - 277V)- 60HZ -200W</t>
  </si>
  <si>
    <t>TUBO LED 18W 120CM</t>
  </si>
  <si>
    <t>TUBO LED DE 9W</t>
  </si>
  <si>
    <t>REFLECTOR 50W LEDS</t>
  </si>
  <si>
    <t>LAMPARA TIPO SPOT A TECHO</t>
  </si>
  <si>
    <t>SEÑALEROS BASTÓN LUMINOSO BICOLOR (ROJA Y VERDE) TRES SECUENCIAS O FUNCIONES - RECARGABLE - LINTERNA EN LA PARTE SUPERIOR DEL BASTÓN - MANGO ANTIDESLIZANTE - ELABORADO EN MATERIAL PLÁSTICO POLIPROPILENO - ILUMINACIÓN TIPO LED DE ALTA DENSIDAD - MIDE 36 CM DE LARGO - CARGADOR DE CORRIENTE (PARED)</t>
  </si>
  <si>
    <t>SEÑALEROS BASTÓN LED - TAMAÑO 53 CM - DOBLE FUNCIÓN LUZ DE ALARMA INTERMITENTE Y LUZ ESTACIONARIA DE SEGURIDAD - PELÍCULA DE GRAN IMPACTO REFLECTANTE EN EL INTERIOR - LINTERNA A PRUEBA DE AGUA - LUMINED 1080 PORTABLE</t>
  </si>
  <si>
    <t>SENSOR DE MOVIMIENTO DE TECHO 360°</t>
  </si>
  <si>
    <t>SENSOR DE MOVIMIENTO PARED 180°</t>
  </si>
  <si>
    <t xml:space="preserve">CAPACITOR DE ARRANQUE </t>
  </si>
  <si>
    <t>02-02-01-004-007-01</t>
  </si>
  <si>
    <t>IMPULSOR ELECTRICO DE 50KM SOLAR</t>
  </si>
  <si>
    <t>CONECTOR DE RESORTE 8 AWG 18 AWG.</t>
  </si>
  <si>
    <t>CONECTORES PARA DERIVACION DE AUTO DESFORRE SCOTCHLOK</t>
  </si>
  <si>
    <t>MEMORIA USB DE 128 GB</t>
  </si>
  <si>
    <t>TORRE DVD REGRABABLE POR 100 UNIDADES</t>
  </si>
  <si>
    <t>02-02-01-004-008-01</t>
  </si>
  <si>
    <t>JERINGA DE 10 CC (GACAS)</t>
  </si>
  <si>
    <t>SISTEMA DE VENOCLISIS PARA CANINOS (GACAS)</t>
  </si>
  <si>
    <t>CATETER VENOSO NUMERO 20 (GAORI)</t>
  </si>
  <si>
    <t>CATETER VENOSO NUMERO 22 (GAORI)</t>
  </si>
  <si>
    <t xml:space="preserve">ADQUISICIÓN DE CAMILLAS </t>
  </si>
  <si>
    <t>CAMILLA PARA CONSULTORIO MÉDICO - SECCIÓN ESTRATÉGICA PATRIMONIO HISTÓRICO</t>
  </si>
  <si>
    <t>INMOVILIZADOR CERVICAL</t>
  </si>
  <si>
    <t>EQUIPO MICROGOTEO</t>
  </si>
  <si>
    <t>JERINGAS DESECHABLES</t>
  </si>
  <si>
    <t>TERMÓMETRO DIGITAL INFRAROJO</t>
  </si>
  <si>
    <t>TERMOMETRO (GACAS)</t>
  </si>
  <si>
    <t>TERMOHIGROMETRO  SERV HISTORIAS CLINICAS</t>
  </si>
  <si>
    <t>MEDIDOR DE ENERGIA TRIFASICO</t>
  </si>
  <si>
    <t>TARJETA DE MEMORIA SDXC 128 GB CLASE 10</t>
  </si>
  <si>
    <t>BATERÍAS PARA CÁMARA 5D</t>
  </si>
  <si>
    <t>MEMORIA MICRO SD SAMSUNG 128GB CLASE 10 U3 100MBS ULTRAHD 4K</t>
  </si>
  <si>
    <t>BATERÍA PARA CÁMARA TIPO GO PRO</t>
  </si>
  <si>
    <t>BATERÍA PARA CÁMARA CANON LP-E6</t>
  </si>
  <si>
    <t>LUCES LED</t>
  </si>
  <si>
    <t>PILAS DOBLE AA CON CARGADOR</t>
  </si>
  <si>
    <t>LUZ LED</t>
  </si>
  <si>
    <t>BATERÍAS DE LITIO</t>
  </si>
  <si>
    <t>MEMORIA MICRO SD DE  128GB</t>
  </si>
  <si>
    <t>BOLSO CASE</t>
  </si>
  <si>
    <t>TARJETA DE MEMORIA MICRO SD CON ADAPTADOR DE 128GB / CLASE 10/U3</t>
  </si>
  <si>
    <t>TARJETAS DE MEMORIA CÁMARA VIDEO XQD</t>
  </si>
  <si>
    <t>TARJETA DE MEMORIA CÁMARA FOTOGRÁFICA</t>
  </si>
  <si>
    <t>BATERÍA PARA CÁMARAS GO PRO</t>
  </si>
  <si>
    <t>BATERÍA PARA CÁMARAS SONY NP- FZ100</t>
  </si>
  <si>
    <t>02-02-01-004-009-01</t>
  </si>
  <si>
    <t>KIT DE CARRETERA (GACAR)</t>
  </si>
  <si>
    <t>JUEGO DE PASTILLAS DE DISCO DE FRENO DELANTERO PARA POLARIS 500 2012</t>
  </si>
  <si>
    <t>JUEGO DE PASTILLAS DE DISCO DE FRENO TRASERO PARA POLARIS 500 2012</t>
  </si>
  <si>
    <t>KIT DE CLUTCH PARA YAMAHA XTZ 250</t>
  </si>
  <si>
    <t>CORREA DE ALTERNADOR PARA NQR RDW FA 2015</t>
  </si>
  <si>
    <t>CORREA DE ALTERNADOR PARA D-MAX 2.5 4X4</t>
  </si>
  <si>
    <t>CORREA DE ALTERNADOR PARA D-MAX 3.0 4X4 2007</t>
  </si>
  <si>
    <t>CILINDRO DE FRENO PARA D-MAX 2.5 4X4</t>
  </si>
  <si>
    <t>JUEGO DE EJES TRASEROS PARA POLARIS 500 2012</t>
  </si>
  <si>
    <t>JUEGO DE RODAMIENTOS DELANTERO PARA POLARIS 500 2012</t>
  </si>
  <si>
    <t>JUEGO DE RODAMIENTOS TRASERO PARA POLARIS 500 2012</t>
  </si>
  <si>
    <t>02-02-02-005-004-01-1</t>
  </si>
  <si>
    <t xml:space="preserve">VF.2021 MANTENIMIENTO GASODOMÉSTICOS Y REDES DE GAS DOMICILIARIA  </t>
  </si>
  <si>
    <t xml:space="preserve">MANTENIMIENTO GASODOMÉSTICOS Y REDES DE GAS DOMICILIARIA  </t>
  </si>
  <si>
    <t xml:space="preserve">VF. 2021 MANTENIMIENTO MEJORATIVO, REPARACIÓN Y ADECUACIÓN DE LOS ALOJAMIENTOS MILITARES DE OFICIALES Y SUBOFICIALES DE LA FUERZA AÉREA COLOMBIANA EN LA GUARNICIÓN BOGOTÁ D.C. </t>
  </si>
  <si>
    <t>MANTENIMIENTO MEJORATIVO, REPARACIÓN Y ADECUACIÓN DE LOS ALOJAMIENTOS MILITARES DE OFICIALES Y SUBOFICIALES DE LA FUERZA AÉREA COLOMBIANA EN LA GUARNICIÓN BOGOTÁ D.C.</t>
  </si>
  <si>
    <t>MANTENIMIENTO GASODOMÉSTICOS Y REDES DE GAS DOMICILIARIA</t>
  </si>
  <si>
    <t xml:space="preserve">MANTENIMIENTO MEJORATIVO, REPARACIÓN Y ADECUACIÓN DE LOS ALOJAMIENTOS MILITARES DE OFICIALES Y SUBOFICIALES DE LA FUERZA AÉREA COLOMBIANA EN LA GUARNICIÓN BOGOTÁ D.C. (FINAL VIGENCIA 2021 - AMARRE VF 2022) </t>
  </si>
  <si>
    <t>AMARRE VF.2022 MANTENIMIENTO MEJORATIVO, REPARACION Y ADECUACIÓN DE LOS ALOJAMIENTOS MILITARES DE OFICIALES Y SUBOFICIALES DE LA FUERZA AÉREA COLOMBIANA. GAAMA</t>
  </si>
  <si>
    <t>MANTENIMIENTO Y ALOJAMIENTO VIVIENDA MILITAR GAAMA</t>
  </si>
  <si>
    <t>AMARRE VF.2022 MANTENIMIENTO MEJORATIVO, REPARACION Y ADECUACIÓN DE LOS ALOJAMIENTOS MILITARES DE OFICIALES Y SUBOFICIALES DE LA FUERZA AÉREA COLOMBIANA. GAORI</t>
  </si>
  <si>
    <t>SALDO CPA 243 MANTENIMIENTO MEJORATIVO, REPARACION Y ADECUACIÓN DE LOS ALOJAMIENTOS MILITARES DE OFICIALES Y SUBOFICIALES DE LA FUERZA AÉREA COLOMBIANA. GAAMA</t>
  </si>
  <si>
    <t>02-02-02-005-004-01-2</t>
  </si>
  <si>
    <t>VF. 2021 MANTENIMIENTO CORRECTIVO DE LAS DEPENDENCIAS EXTERNAS ADSCRITAS A LA BASE AÉREA COFAC EN LA CIUDAD DE BOGOTÁ D.C.</t>
  </si>
  <si>
    <t>MANTENIMIENTO PREDICTIVO, DETECTIVO, Y CORRECTIVO INSTALACIONES.</t>
  </si>
  <si>
    <t>MANTENIMIENTO PREDICTIVO, DETECTIVO, Y CORRECTIVO INSTALACIONES DEL CLOFA.</t>
  </si>
  <si>
    <t xml:space="preserve">MANTENIMIENTO CORRECTIVO DE LAS DEPENDENCIAS EXTERNAS ADSCRITAS A LA BASE AÉREA COFAC EN LA CIUDAD DE BOGOTÁ D.C. </t>
  </si>
  <si>
    <t>MANTENIMIENTO Y ADECUACIÓN ESPACIO DISPONIBLE AYUGE</t>
  </si>
  <si>
    <t>SALDO CPA 49 - MANTENIMIENTO DE INMUEBLES (DISPENSARIO NICOLAS DE FEDERMAN)</t>
  </si>
  <si>
    <t>MANTENIMIENTO INSTALACIONES ESCOM - ESCIN - ESMAY GAAMA</t>
  </si>
  <si>
    <t>MANTENIMIENTO Y ADECUACION DE LOS BAÑOS DE ALOJAMIENTO DE LOS SOLDADOS FASE 2, BOMBEROS Y OFICINAS DEL GRUPO DE SEGURIDAD Y DEFENSA DE BASES DEL GAAMA</t>
  </si>
  <si>
    <t>MANTENIMIENTO CORRECTIVO DE CANALES Y BAJANTES (GACAS)</t>
  </si>
  <si>
    <t>AMARRE VF.2022 MANTENIMIENTO PREDICTIVO, DETECTIVO, Y CORRECTIVO INSTALACIONES. GAORI</t>
  </si>
  <si>
    <t>02-02-02-005-004-02-4</t>
  </si>
  <si>
    <t>MANTENIMIENTO Y ADECUACIÓN DE ILUMINACIÓN PERIMETRAL GACAS</t>
  </si>
  <si>
    <t>02-02-02-005-004-02-5</t>
  </si>
  <si>
    <t>MANTENIMIENTO PTAR, PTAP Y CENTRO ACUATICO</t>
  </si>
  <si>
    <t xml:space="preserve">SERVICIO DE OPERACIÓN Y MANTENIMIENTO DE LOS SISTEMAS DE SANEAMIENTO BASICO DEL GAORI Y FUERZA DE TAREA ARES </t>
  </si>
  <si>
    <t>MANTENIMIENTOPLANTADESTILADORAXQ-7000 TME-0073 - GACAR</t>
  </si>
  <si>
    <t>02-02-02-005-004-03</t>
  </si>
  <si>
    <t>MANTENIMIENTO CORRECTIVO DE LA RED ELECTRICA PARA EL CENTRO DE COMUNICACIONES C3I2 DEL GRUPO AEREO DEL AMAZONAS</t>
  </si>
  <si>
    <t>SALDO CPA 280 MANTENIMIENTO CORRECTIVO DE LA RED ELECTRICA PARA EL CENTRO DE COMUNICACIONES C3I2 DEL GRUPO AEREO DEL AMAZONAS</t>
  </si>
  <si>
    <t xml:space="preserve">SUBSIDIO DE VALES DE ALIMENTACIÓN PARA ESQUEMA DE SEGURIDAD COFAC </t>
  </si>
  <si>
    <t>SUBSIDIO ESQUEMA DE SEGURIDAD COFAC</t>
  </si>
  <si>
    <t>SERVICIO DE CAFETERIA PARA EL DESARROLLO DE LOS ACTOS OFICIALES INSTITUCIONALES Y SOLEMNES DEL COMANDO DE LA FAC (COFAC)</t>
  </si>
  <si>
    <t>90111603</t>
  </si>
  <si>
    <t>SERVICIOS DE ALIMENTACION , CAFETERIA ESINA (CURSOS, CLAUSURAS, DIA DEL DOCENTE)</t>
  </si>
  <si>
    <t>CELEBRACIÓN ANIVERSARIO DE LA FAC ( 20 DE JULIO)</t>
  </si>
  <si>
    <t>SERVICIO DE TRANSPORTE PERSONAL ACCION INTEGRAL</t>
  </si>
  <si>
    <t>SERVICIO DE TRANSPORTE (VIGENCIAS FUTURAS)</t>
  </si>
  <si>
    <t xml:space="preserve">SERVICIO DE TRANSPORTE TERRESTRE  CONSCRIPTOS (2021)  - DIRES </t>
  </si>
  <si>
    <t>SERVICIO TRANSPORTE TERRESTRE DE PERSONAL -  SECCIÓN ESTRATÉGICA PATRIMONIO HISTÓRICO</t>
  </si>
  <si>
    <t xml:space="preserve">TRANSPORTE OPERARIOS ESINS </t>
  </si>
  <si>
    <t xml:space="preserve">AMARRE VF. 2022 SERVICIO DE TRANSPORTE TERRESTRE  CONSCRIPTOS - DIRES </t>
  </si>
  <si>
    <t>AMARRE VF. 2022 SERVICIO DE TRANSPORTE PERSONAL ACCION INTEGRAL</t>
  </si>
  <si>
    <t>AMARRE VF. 2022 SERVICIO DE TRANSPORTE (VIGENCIAS FUTURAS)</t>
  </si>
  <si>
    <t>AMARRE VF. 2022 SERVICIO TRANSPORTE TERRESTRE DE PERSONAL -  SECCIÓN ESTRATÉGICA PATRIMONIO HISTÓRICO</t>
  </si>
  <si>
    <t>PASAJES TERRESTRES NACIONALES</t>
  </si>
  <si>
    <t>PASAJES AEREOS Y TERRESTRES</t>
  </si>
  <si>
    <t>SUBSIDIO DE TRANSPORTE ASISTENTES ADMINISTRATIVOS GESTIÓN DOCUMENTAL</t>
  </si>
  <si>
    <t>SERVICIO DE TRANSPORTE TERRESTRE - PASAJES</t>
  </si>
  <si>
    <t xml:space="preserve">SALDO CPA 98 TRANSPORTE OPERARIOS ESINS </t>
  </si>
  <si>
    <t>02-02-02-006-005-01</t>
  </si>
  <si>
    <t>SERVICIO TRANSPORTE TERRESTRE DE CARGA -  SECCIÓN ESTRATÉGICA PATRIMONIO HISTÓRICO</t>
  </si>
  <si>
    <t>TRANSPORTE, TERRESTRE AERONAVE KING C90 Y EXPEDITOR C-45 SECCIÓN ESTRATÉGICA PATRIMONIO HISTÓRICO</t>
  </si>
  <si>
    <t>SERVICIO DE GRUA TELESCOPICA PARA EMPOTRAMIENTO Y MANTENIMIENTO AERONAVES MUSEO AEROESPACIAL - SECCIÓN ESTRATÉGICA PATRIMONIO HISTÓRICO</t>
  </si>
  <si>
    <t>VF. 2021 SERVICIO DE MENSAJERÍA NACIONAL E INTERNACIONAL EXPRESA PARA EL COMANDO DE LA FUERZA AÉREA COLOMBIANA A TRAVÉS DE LA UNIDAD DE CORRESPONDENCIA COFAC.</t>
  </si>
  <si>
    <t>AMARRE VF. 2022 SERVICIO DE MENSAJERÍA NACIONAL E INTERNACIONAL EXPRESA PARA EL COMANDO DE LA FUERZA AÉREA COLOMBIANA A TRAVÉS DE LA UNIDAD DE CORRESPONDENCIA COFAC.</t>
  </si>
  <si>
    <t xml:space="preserve">ENERGÍA (ALOJAMIENTO MILITAR) </t>
  </si>
  <si>
    <t xml:space="preserve">ENERGÍA (DEPENDENCIAS EXTERNAS) </t>
  </si>
  <si>
    <t>SERVICIO DE ENERGIA GIMFA</t>
  </si>
  <si>
    <t>SERVICIO DE ENERGIA CSFAC</t>
  </si>
  <si>
    <t>SERVICIO DE ENERGIA - DIRES</t>
  </si>
  <si>
    <t>ENERGIA - ESM ARC FAC</t>
  </si>
  <si>
    <t xml:space="preserve">ENERGIA -  JEFSA </t>
  </si>
  <si>
    <t>PAGO DE SERVICIOS DE ENERGIA MUSEO AEROESPACIAL COLOMBIANO</t>
  </si>
  <si>
    <t>PAGO DE SERVICIOS DE ENERGIA CASA MUSEO CAPITÁN ANTONIO RICAURTE</t>
  </si>
  <si>
    <t>SERVICIO DE ENERGIA BACOF</t>
  </si>
  <si>
    <t>SERVICIO DE ENERGÍA ALOJAMIENTO MILITAR</t>
  </si>
  <si>
    <t xml:space="preserve">SERVICIO DE ENERGIA </t>
  </si>
  <si>
    <t>GAS NATURAL (ALOJAMIENTO MILITAR)</t>
  </si>
  <si>
    <t>GAS NATURAL (DEPENDENCIAS EXTERNAS)</t>
  </si>
  <si>
    <t>GAS NATURAL CSFAC</t>
  </si>
  <si>
    <t>GAS ESM ARC FAC</t>
  </si>
  <si>
    <t>PAGO DE SERVICIOS DE GAS MUSEO AEROESPACIAL COLOMBIANO</t>
  </si>
  <si>
    <t>SERVICIO DE GAS NATURAL</t>
  </si>
  <si>
    <t>SERVICIO DE ENERGÍA GACAR</t>
  </si>
  <si>
    <t>SERVICIO DE ENERGIA GACAS</t>
  </si>
  <si>
    <t>SERVICIO DE ENERGIA ELECTRICA GACAS</t>
  </si>
  <si>
    <t>SERVICIO DE ENERGÍA GACAS</t>
  </si>
  <si>
    <t>SERVICIO DE GAS NATURAL GACAS</t>
  </si>
  <si>
    <t>SERVICIO ENERGIA ELECTRICA GAAMA</t>
  </si>
  <si>
    <t>SERVICIO DE ENERGIA ELECTRICA GAAMA</t>
  </si>
  <si>
    <t>SALDO CPA 214 SERVICIO DE ENERGIA GACAS</t>
  </si>
  <si>
    <t>SALDO CPA 28 SERVICIO DE ENERGIA</t>
  </si>
  <si>
    <t>SALDO CPA 29 SER. DE GAS</t>
  </si>
  <si>
    <t>02-02-02-006-009-02</t>
  </si>
  <si>
    <t>SERVICIO DE ACUEDUCTO (ALOJAMIENTO MILITAR)</t>
  </si>
  <si>
    <t>SERVICIO DE ACUEDUCTO BACOF</t>
  </si>
  <si>
    <t>SERVICIO DE ACUEDUCTO GIMFA</t>
  </si>
  <si>
    <t>SERVICIO DE ACUEDUCTO CSFAC</t>
  </si>
  <si>
    <t>SERVICIO DE ACUEDUCTO  JEFSA</t>
  </si>
  <si>
    <t>SERVICIO DE ACUEDUCTO  ESM ARC FAC</t>
  </si>
  <si>
    <t>SERVICIO DE ACUEDUCTO GACAS</t>
  </si>
  <si>
    <t>SERVICIO DE ACUEDUCTO POR CARROTANQUE GACAR</t>
  </si>
  <si>
    <t>SALDO CPA 30 SERV. ACUEDUCTO Y ALCANTARILLADO</t>
  </si>
  <si>
    <t>02-02-02-007-001-02</t>
  </si>
  <si>
    <t>VF. 2021 COSTOS BOLSA Y COMISIÓN DEL SERVICIO DE SEGURIDAD Y VIGILANCIA</t>
  </si>
  <si>
    <t>PUBLICACIÓN CONTRATACIÓN RÉGIMEN ESPECIAL - RÉGIMEN ESPECIAL</t>
  </si>
  <si>
    <t>COSTOS BOLSA Y COMISIÓN DEL SERVICIO DE SEGURIDAD Y VIGILANCIA</t>
  </si>
  <si>
    <t>02-02-02-007-002-01-1</t>
  </si>
  <si>
    <t>VF.2021 SERVICIO DE ARRENDAMIENTO INMUEBLE PARA LA ATENCIÓN Y ALOJAMIENTO PARA EL PERSONAL ORGÁNICO DE LA FAC.</t>
  </si>
  <si>
    <t>ARRIENDO DE CUPOS DE PARQUEADERO PARA VEHÍCULOS, MOTOS Y BICICLETAS DEL PERSONAL DE LA FUERZA AÉREA COLOMBIANA.</t>
  </si>
  <si>
    <t>SERVICIO DE ARRENDAMIENTO INMUEBLE PARA LA ATENCIÓN Y ALOJAMIENTO PARA EL PERSONAL ORGÁNICO DE LA FAC.</t>
  </si>
  <si>
    <t>02-02-02-007-002-02-1</t>
  </si>
  <si>
    <t xml:space="preserve">ADMINISTRACIÓN (CASA LA FRANCIA) </t>
  </si>
  <si>
    <t xml:space="preserve">ADMINISTRACIÓN (EDIFICIO FORFA) </t>
  </si>
  <si>
    <t xml:space="preserve">ADMINISTRACIÓN (ALOJAMIENTO MILITAR) </t>
  </si>
  <si>
    <t xml:space="preserve">ADMINISTRACIÓN (ALOJAMIENTO MILITAR - CUOTA EXTRAORDINARIA) </t>
  </si>
  <si>
    <t>SERVICIO ADMINISTRACION EDIFICIO ICARO- DIRES</t>
  </si>
  <si>
    <t>ADMINISTRACION JEFSA-ARC-FAC</t>
  </si>
  <si>
    <t>ADMINISTRACIÓN APARTAMENTO EN SESIÓN SAE</t>
  </si>
  <si>
    <t>ADMINISTRACIONES ALOJAMIENTO MILITAR  GACAS</t>
  </si>
  <si>
    <t>SALDO CPA 34 ADMINISTRACIONES</t>
  </si>
  <si>
    <t>CONTRATACIÓN DE SERVICIOS PROFESIONALES PARA EL DESARROLLO DE ACTIVIDADES DEL DEPARTAMENTO ADMINISTRATIVO DE LA BASE AÉREA COFAC.</t>
  </si>
  <si>
    <t>CONTRATACIÓN DE SERVICIOS PROFESIONALES DE UN ABOGADO CON ESPECIALIZACIÓN PARA EL DESARROLLO DE ACTIVIDADES DE LA DIRECCIÓN DE COMPRAS PÚBLICAS FAC.</t>
  </si>
  <si>
    <t>CONTRATACIÓN DE SERVICIOS PROFESIONALES DE UN ABOGADO PARA EL DESARROLLO DE ACTIVIDADES DE LA DIRECCIÓN DE COMPRAS PÚBLICAS FAC.</t>
  </si>
  <si>
    <t>CONTRATACIÓN DE SERVICIOS PROFESIONALES DE UN ABOGADO CON ESPECIALIZACIÓN PARA EL DESARROLLO DE ACTIVIDADES DE LA AGENCIA DE COMPRAS.</t>
  </si>
  <si>
    <t>CONTRATACIÓN DE SERVICIOS PROFESIONALES DE UN ABOGADO PARA EL DESARROLLO DE ACTIVIDADES DE LA AGENCIA DE COMPRAS.</t>
  </si>
  <si>
    <t>CONTRATACIÓN DE SERVICIOS PROFESIONALES DE UN ABOGADO PARA EL DESARROLLO DE ACTIVIDADES DEL DISPENSARIO MEDICO CONJUNTO.</t>
  </si>
  <si>
    <t>CONTRATACIÓN DE SERVICIOS PROFESIONALES DE UN ABOGADO PARA EL DESARROLLO DE ACTIVIDADES DE MEDICINA LABORAL</t>
  </si>
  <si>
    <t>CONTRATACIÓN DE SERVICIOS PROFESIONALES DE UN ABOGADO CON ESPECIALIZACIÓN PARA BRINDAR APOYO JURÍDICO EN LA SUBSECCIÓN CONTENCIOSO ADMINISTRATIVA DEL DEPARTAMENTO ESTRATÉGICO DE ASUNTOS JURÍDICOS Y DERECHOS HUMANOS.</t>
  </si>
  <si>
    <t>CONTRATACIÓN DE SERVICIOS PROFESIONALES DE UN ABOGADO CON ESPECIALIZACIÓN PARA EL DESARROLLO DE ACTIVIDADES DEL DEPARTAMENTO ESTRATÉGICO ASUNTOS JURÍDICOS Y DERECHOS HUMANOS</t>
  </si>
  <si>
    <t>CONTRATACIÓN DE SERVICIOS PROFESIONALES DE UN ABOGADO PARA EL DESARROLLO DE ACTIVIDADES DEL GIMNACIO MILITAR FAC.</t>
  </si>
  <si>
    <t>SERVICIO PROFESIONAL DE ABOGADO CON ESPECIALIZACIÓN PARA BRINDAR APOYO JURÍDICO EN LA SUBSECCIÓN CONTENCIOSO ADMINISTRATIVA DEL DEPARTAMENTO ESTRATÉGICO DE ASUNTOS JURÍDICOS Y DERECHOS HUMANOS EN MATERIA DE LA DEFENSA DE LA NACIÓN MINISTERIO DE DEFENSA - FAC EN LA CIUDAD DE BOGOTÁ Y FACATATIVÁ</t>
  </si>
  <si>
    <t>SERVICIO PROFESIONAL DE ABOGADO CON ESPECIALIZACIÓN PARA BRINDAR APOYO JURÍDICO EN LA SUBSECCIÓN CONTENCIOSO ADMINISTRATIVA DEL DEPARTAMENTO ESTRATÉGICO DE ASUNTOS JURÍDICOS Y DERECHOS HUMANOS EN MATERIA DE LA DEFENSA DE LA NACIÓN MINISTERIO DE DEFENSA - FAC EN LA CIUDAD DE CALI.</t>
  </si>
  <si>
    <t>CONTRATACIÓN DE SERVICIOS PROFESIONALES DE UN ABOGADO PARA BRINDAR APOYO JURÍDICO EN LA OFICINA INVESTIGACIONES DISCIPLINARIAS DE JEMFA.</t>
  </si>
  <si>
    <t xml:space="preserve">CONTRATACIÓN DE SERVICIOS PROFESIONALES DE UN ABOGADO PARA LA GESTIÓN CONTRACTUAL DE LA BASE AÉREA COFAC. </t>
  </si>
  <si>
    <t>02-02-02-008-002-02</t>
  </si>
  <si>
    <t>CONTRATACIÓN DE SERVICIOS PROFESIONALES EN CIENCIAS ECONOMICAS CON ESPECIALIZACIÓN PARA EL DESARROLLO DE LA DIRECCIÓN DE COMPRAS PÚBLICAS FAC.</t>
  </si>
  <si>
    <t>CONTRATACIÓN DE SERVICIOS PROFESIONALES EN CIENCIAS ECONOMICAS CON ESPECIALIZACIÓN PARA EL DESARROLLO DE ACTIVIDADES DE LA AGENCIA DE COMPRAS.</t>
  </si>
  <si>
    <t>CONTRATACIÓN DE SERVICIOS PROFESIONALES EN CIENCIAS ECONOMICAS PARA EL DESARROLLO DE ACTIVIDADES DE LA AGENCIA DE COMPRAS.</t>
  </si>
  <si>
    <t>CONTRATACIÓN DE SERVICIOS PROFESIONALES DE UN ECONOMISTA PARA EL DESARROLLO DE ACTIVIDADES DEL DISPENSARIO MEDICO CONJUNTO.</t>
  </si>
  <si>
    <t>PROFESIONAL DE CARTERA Y FACTURACIÓN ELECTRONICA</t>
  </si>
  <si>
    <t>PRESTACIÓN DE SERVICIOS PROFESIONALES DE UN CONTADOR PÚBLICO PARA LE GESTIÓN CONTRACTUAL DE LA BASE AÉREA COFAC.</t>
  </si>
  <si>
    <t>CONTRATACIÓN DE SERVICIOS PROFESIONALES EN CIENCIAS ADMINISTRATIVAS, ECONÓMICAS, CONTABLES Y /O A FINES CON POSTGRADO PARA EL DESARROLLO DE ACTIVIDADES DE LA DIRECCIÓN DE COMPRAS PÚBLICAS FAC.</t>
  </si>
  <si>
    <t>02-02-02-008-003-01-1</t>
  </si>
  <si>
    <t>PRUEBA PSICOLÓGICA PDA</t>
  </si>
  <si>
    <t>02-02-02-008-003-01-3</t>
  </si>
  <si>
    <t>SERVICIOS DE CONSULTORÍA EN IOS (SWIFT) Y CONSULTORÍA EN DRUPAL CON ENFOQUE METEOROLÓGICO Y AERONÁUTICO PARA EL MEJORAMIENTO DE LAS APLICACIONES DE LOS SERVICIOS A LA NAVEGACIÓN AÉREA COLOMBIANA CON UNA DURACIÓN DE OCHENTA HORAS (80) PARA LA CONSULTORÍA EN IOS Y OCHENTA HORAS (80) PARA LA CONSULTORÍA EN DRUPAL.</t>
  </si>
  <si>
    <t>MANTENIMIENTO DE SYSCOLEGIOS</t>
  </si>
  <si>
    <t>MANTENIMIENTO PÁGINA WEB GIMFA E INTRAGIMFA INCLUIDO EL HOSTING</t>
  </si>
  <si>
    <t>OBJETO VIRTUAL DE APRENDIZAJE</t>
  </si>
  <si>
    <t>02-02-02-008-003-01-9</t>
  </si>
  <si>
    <t>CERTIFICADO DE LIBERTAD Y TRADICION Y CERTIFICADO EXPERTICIO TECNICO Y AVALUO VEHÍCULOS SAE Y CERTIFICADO TECNICO DIJIN VEHÍCULOS BAJA</t>
  </si>
  <si>
    <t>PRESTACION DE  SERVICIOS  COMO  AUXILIAR  ADMINISTRATIVO  PARA  EL  MANEJO  LOS  EXPEDIENTES   MEDICO LABORALES DE LA SUBDIRECCION  DE MEDICINA LABORAL JEFSA</t>
  </si>
  <si>
    <t>02-02-02-008-003-02</t>
  </si>
  <si>
    <t>CONTRATACIÓN DE SERVICIOS PROFESIONALES DE UN ARQUITECTO PARA EL DESARROLLO DE ACTIVIDADES DE LA DIRECCIÓN DE INFRAESTRUCTURA DE LA FAC.</t>
  </si>
  <si>
    <t>02-02-02-008-003-03</t>
  </si>
  <si>
    <t>CONTRATACIÓN DE SERVICIOS PROFESIONALES CON POSTGRADO DE INGENIERO CIVIL PARA EL DESARROLLO DE ACTIVIDADES DE LA DIRECCIÓN DE INFRAESTRUCTURA DE LA FAC.</t>
  </si>
  <si>
    <t>CONTRATACIÓN DE SERVICIOS PROFESIONALES CON POSTGRADO DE UN INGENIERO HIDROSANITARIO PARA EL DESARROLLO DE ACTIVIDADES DE LA DIRECCIÓN DE INFRAESTRUCTURA DE LA FAC.</t>
  </si>
  <si>
    <t>CONTRATACIÓN DE SERVICIOS PROFESIONALES DE UN INGENIERO ELECTRICO PARA EL DESARROLLO DE ACTIVIDADES DE LA DIRECCIÓN DE INFRAESTRUCTURA DE LA FAC.</t>
  </si>
  <si>
    <t>CONTRATACIÓN DE SERVICIOS PROFESIONALES DE UN INGENIERO MECÁNICO PARA EL DESARROLLO DE ACTIVIDADES DE LA DIRECCIÓN DE INFRAESTRUCTURA DE LA FAC.</t>
  </si>
  <si>
    <t>CONTRATACIÓN DE SERVICIOS PROFESIONALES DE UN INGENIERO SANITARIO O CIVIL PARA EL DESARROLLO DE ACTIVIDADES DE LA BASE AÉREA COFAC.</t>
  </si>
  <si>
    <t>CONTRATACIÓN DE SERVICIOS PROFESIONALES DE UN INGENIERO CIVIL PARA EL DESARROLLO DE ACTIVIDADES DE LA BASE AÉREA COFAC.</t>
  </si>
  <si>
    <t>CONTRATACIÓN DE SERVICIOS PROFESIONALES DE UN INGENIERO PARA EL DESARROLLO DE ACTIVIDADES DE LA SUBJEFATURA ESTADO MAYOR ESTRATEGIA Y PLANEACION</t>
  </si>
  <si>
    <t>CONTRATACIÓN DE SERVICIOS PROFESIONALES DE UN INGENIERO ESPECIALISTA DE SOFTWARE PARA EL DESARROLLO DE ACTIVIDADES DE LA FAC.</t>
  </si>
  <si>
    <t>SERVICIO DE  ANALISIS DE AGUA POTABLE</t>
  </si>
  <si>
    <t>AMARRE VF.2022 ANALISIS DE AGUA ARES</t>
  </si>
  <si>
    <t>ANALISIS DE AGUA GAAMA</t>
  </si>
  <si>
    <t>ANALISIS DE AGUA GACAS</t>
  </si>
  <si>
    <t>ANALISIS DE AGUA GAORI</t>
  </si>
  <si>
    <t>AMARRE VF.2022 EXPEDICION DE REVISION TECNICO MECANICAS MOTOS</t>
  </si>
  <si>
    <t>AMARRE VF.2022 EXPEDICION DE REVISION TECNICO MECANICAS MOTOS GACAS</t>
  </si>
  <si>
    <t>AMARRE VF.2022 EXPEDICION DE REVISION TECNICO MECANICAS VEHICULOS BACOF</t>
  </si>
  <si>
    <t>EXPEDICION DE REVISION TECNICO MECANICAS VEHICULOS GACAS</t>
  </si>
  <si>
    <t>ANALISIS DE AGUA GACAR</t>
  </si>
  <si>
    <t>SALDO CPA 192 SERVICIOS VETERINARIOS GACAS</t>
  </si>
  <si>
    <t>SALDO CPA 192 SERVICIOS VETERINARIOS GAAMA</t>
  </si>
  <si>
    <t>02-02-02-008-003-05</t>
  </si>
  <si>
    <t>AMARRE VF.2022 SERVICIO DE URGENCIAS CANINOS GAAMA</t>
  </si>
  <si>
    <t>AMARRE VF.2022 SERVICIO DE URGENCIAS CANINOS GACAS</t>
  </si>
  <si>
    <t>AMARRE VF.2022 SERVICIO DE URGENCIAS CANINOS - GACAS</t>
  </si>
  <si>
    <t>AMARRE VF.2022 SERVICIO DE URGENCIAS CANINOS -  GAAMA</t>
  </si>
  <si>
    <t>AMARRE VF.2022 SERVICIO DE URGENCIAS CANINOS GACAR</t>
  </si>
  <si>
    <t>02-02-02-008-003-06</t>
  </si>
  <si>
    <t>PUBLICACIÓN DE AVISOS DE LEY PARA EL PERSONAL FALLECIDO</t>
  </si>
  <si>
    <t>CONTRATACIÓN DE SERVICIOS TÉCNICOS PARA EL DESARROLLO DE ACTIVIDADES DEL DEPARTAMENTO ADMINISTRATIVO DE LA BASE AÉREA COFAC.</t>
  </si>
  <si>
    <t>SUMINISTRO DE PERSONAL DOCENTE Y PROFESIONALES PARA EL APOYO A LA GESTIÓN DEL GIMNASIO MILITAR FAC.</t>
  </si>
  <si>
    <t>CONTRATACIÓN DE SERVICIOS TÉCNICOS EN ARCHIVO PARA EL DESARROLLO DE ACTIVIDADES DE LA DIRECCIÓN DE COMPRAS PÚBLICAS FAC.</t>
  </si>
  <si>
    <t>CONTRATACIÓN DE SERVICIOS PROFESIONALES CON ESPECIALIZACIÓN DE UN ASESOR PEDAGÓGICO PARA EL ÁREA DE LOS GIMNASIOS MILITARES FAC.</t>
  </si>
  <si>
    <t>CONTRATACIÓN DE SERVICIOS TECNICO DE SISTEMAS (SAP) PARA EL DESARROLLO DE ACTIVIDADES DEL DISPENSARIO MEDICO CONJUNTO.</t>
  </si>
  <si>
    <t>CONTRATACIÓN DE SERVICIO AUXILIAR ADMINISTRATIVO JURIDICO PARA EL DESARROLLO DE ACTIVIDADES DE MEDICINA LABORAL</t>
  </si>
  <si>
    <t>SERVICIO  CENTRAL Y/O AGENCIA DE MEDIOS PARA PROMOVER LOS PROGRAMAS DE INCORPORACIÓN DE LA FUERZA AÉREA COLOMBIANA (2021)</t>
  </si>
  <si>
    <t xml:space="preserve">CONTRATACIÓN DE SERVICIOS TÉCNICOS ADMINISTRATIVOS EN ATENCIÓN AL USUARIO PARA EL ESTABLECIMIENTO DE SANIDAD MILITAR DISPENSARIO MÉDICO FAC. </t>
  </si>
  <si>
    <t>CONTRATACIÓN DE SERVICIOS PROFESIONALES DE UN SOCIÓLOGO CON MAESTRÍA PARA EL DESARROLLO DE ACTIVIDADES DEL DEPARTAMENTO ESTRATÉGICO ASUNTOS JURÍDICOS Y DERECHOS HUMANOS</t>
  </si>
  <si>
    <t>CONTRATACIÓN DE SERVICIOS PROFESIONALES DE UN ANTROPÓLOGO CON MAESTRÍA  PARA EL DESARROLLO DE ACTIVIDADES DEL DEPARTAMENTO ESTRATÉGICO ASUNTOS JURÍDICOS Y DERECHOS HUMANOS</t>
  </si>
  <si>
    <t>CONTRATACIÓN DE SERVICIOS PROFESIONALES DE UN POLITÓLOGO CON MAESTRÍA PARA EL DESARROLLO DE ACTIVIDADES DEL DEPARTAMENTO ESTRATÉGICO ASUNTOS JURÍDICOS Y DERECHOS HUMANOS</t>
  </si>
  <si>
    <t>CONTRATACIÓN DE SERVICIOS DE UN PROFESIONAL EN CALIDAD PARA EL DESARROLLO DE ACTIVIDADES DEL GIMNACIO MILITAR FAC.</t>
  </si>
  <si>
    <t>CONTRATACIÓN DE SERVICIOS DE UN TÉCNICO DIBUJANTE PARA EL DESARROLLO DE ACTIVIDADES DE LA BASE AÉREA COFAC.</t>
  </si>
  <si>
    <t>PRESTACION DE SERVICIOS COMO ASISTENTE ADMINISTRATIVO PARA APOYAR LAS LABORES DE GESTION DOCUMENTAL EN LA JEFATURA DE SALUD FUERZA AÉREA</t>
  </si>
  <si>
    <t>PRESTACIÓN DE SERVICIOS DE UN TECNOLOGO EN ANALISIS DE INFORMACIÓN Y TECNOLOGIAS AFINES PARA APOYAR A LA OFICINA DE INVESTIGACIONES DISCIPLINARIAS Y ADMINISTRATIVS DEL COMANDANTE DE FUERZA AEREA COLOMBIANA</t>
  </si>
  <si>
    <t>CONTRATACIÓN DE SERVICIOS DE UN AUXILIAR ADMINISTRATIVO PARA EL ARCHIVO DE HISTORIAS CLÍNICAS EN EL DISPENSARIO MEDICO FUERZA AEREA (DMEFA)</t>
  </si>
  <si>
    <t xml:space="preserve">VF. 2021 SERVICIO DE LOCALIZACIÓN SATELITAL (AVL) PARA LOS VEHICULOS DE LA BASE AÉREA COFAC </t>
  </si>
  <si>
    <t>SERVICIO DE TELÉFONO</t>
  </si>
  <si>
    <t>SERVICIO DE TELEFONIA FIJA - DIRES</t>
  </si>
  <si>
    <t>CANCELACIÓN DE LAS LÍNEAS FIJAS TELEFÓNICAS Y DE FAX DE LA EPFAC POR UN AÑO</t>
  </si>
  <si>
    <t>TELEFONIA FAX Y OTROS JEFSA</t>
  </si>
  <si>
    <t>TELEFONIA FIJA CNRP</t>
  </si>
  <si>
    <t>TELEFONIA FIJA BACOF</t>
  </si>
  <si>
    <t>TELEFONIA MOVIL</t>
  </si>
  <si>
    <t>CANCELACIÓN SERVICIO DE CELULAR DE LA EPFAC POR UN AÑO</t>
  </si>
  <si>
    <t>TELEFONIA MOVIL CELULAR JEFSA</t>
  </si>
  <si>
    <t>PLAN DE DATOS PARA CELULAR</t>
  </si>
  <si>
    <t>AMARRE VF.2022 SERVICIO DE LOCALIZACIÓN SATELITAL (AVL) PARA LOS VEHICULOS DE LA BASE AÉREA COFAC (FIN DE VIGENCIA Y AMARRE 2022)</t>
  </si>
  <si>
    <t>SERVICIO DE LOCALIZACIÓN SATELITAL (AVL) PARA LOS VEHICULOS DE LA BASE AÉREA COFAC.</t>
  </si>
  <si>
    <t>SERVICIO DE TELEFONÍA - GAAMA</t>
  </si>
  <si>
    <t>SERVICIO DE TELEFONÍA - GACAR</t>
  </si>
  <si>
    <t>SALDO CPA 31 TELEFONIA FIJA</t>
  </si>
  <si>
    <t>SERVICIO DE INTERNET BACOF</t>
  </si>
  <si>
    <t>SERVICIO DE INTERNET GIMFA</t>
  </si>
  <si>
    <t>SERVICIO DE INTERNET WIFI  /FT ARES</t>
  </si>
  <si>
    <t>02-02-02-008-004-04</t>
  </si>
  <si>
    <t>SERVICIO DE MONITOREO DE PRENSA</t>
  </si>
  <si>
    <t>AMARRE VF.2022 SERVICIO DE MONITOREO DE PRENSA</t>
  </si>
  <si>
    <t>02-02-02-008-004-05</t>
  </si>
  <si>
    <t>CONTRATAR EL SERVICIO ESPECIALIZADO EN GESTIÓN DOCUMENTAL PARA LA ORGANIZACIÓN DE LAS HISTORIAS LABORALES DE FUNCIONARIOS ACTIVOS DE LA FUERZA AÉREA COLOMBIANA - DILIGENCIAMIENTO DE HOJAS DE CONTROL</t>
  </si>
  <si>
    <t>VF. 2021 SERVICIO DE LOCUCIÓN EMISORA AL AIRE</t>
  </si>
  <si>
    <t>VF.2021 SERVICIO DE EDITOR AUDIOVISUALES</t>
  </si>
  <si>
    <t>SERVICIO DE DIRECT TV</t>
  </si>
  <si>
    <t>TELEVISION POR SUSCRIPCION DIRECTV /FT ARES</t>
  </si>
  <si>
    <t>SERVICIO DE TRANSMISION TV SATELITAL</t>
  </si>
  <si>
    <t>AMARRE VF.2022 SERVICIO DE EDICIÓN Y LOCUCIÓN EMISORA AL AIRE</t>
  </si>
  <si>
    <t>02-02-02-008-005-02</t>
  </si>
  <si>
    <t>VF. 2021 SERVICIO DE SEGURIDAD Y VIGILANCIA PARA LAS DEPENDENCIAS ADSCRITAS AL BACOF</t>
  </si>
  <si>
    <t>VF. 2021 SERVICIO DE SEGURIDAD Y VIGILANCIA PARA ALOJAMIENTO MILITAR</t>
  </si>
  <si>
    <t>SERVICIO DE SEGURIDAD Y VIGILANCIA PARA ALOJAMIENTO MILITAR</t>
  </si>
  <si>
    <t>VF.2021 SERVICIO DE SEGURIDAD Y VIGILANCIA PARA LAS INSTALACIONES DEL GIMFA.</t>
  </si>
  <si>
    <t>SERVICIO DE SEGURIDAD Y VIGILANCIA PARA LAS INSTALACIONES DEL GIMFA.</t>
  </si>
  <si>
    <t>SERVICIO DE VIGILANCIA  JEFSA</t>
  </si>
  <si>
    <t>SERVICIO DE VIGILANCIA  ESM ARC FAC</t>
  </si>
  <si>
    <t>SERVICIO DE SEGURIDAD Y VIGILANCIA PARA  LAS DEPENDENCIAS ADSCRITAS AL BACOF</t>
  </si>
  <si>
    <t xml:space="preserve">SERVICIO DE SEGURIDAD Y VIGILANCIA </t>
  </si>
  <si>
    <t>AMARRE VF.2022 SERVICIO DE SEGURIDAD Y  VIGILANCIA - DIRES</t>
  </si>
  <si>
    <t>AMARRE VF.2022 SERVICIO DE VIGILANCIA  ESM ARC FAC</t>
  </si>
  <si>
    <t>AMARRE VF.2022 SERVICIO DE SEGURIDAD Y VIGILANCIA PARA LAS DEPENDENCIAS ADSCRITAS AL BACOF</t>
  </si>
  <si>
    <t>AMARRE VF.2022 SERVICIO DE SEGURIDAD Y VIGILANCIA PARA LAS INSTALACIONES DEL GIMFA.</t>
  </si>
  <si>
    <t xml:space="preserve">VF. 2021 SERVICIO INTEGRAL DE ASEO, CAFETERIA  Y OPERARIOS, PARA LA FUERZA AREA </t>
  </si>
  <si>
    <t xml:space="preserve">VF.2021 SERVICIO INTEGRAL DE ASEO, CAFETERIA  Y OPERARIOS, PARA LA FUERZA AEREA COLOMBIANA </t>
  </si>
  <si>
    <t>SERVICIO DE ASEO ADMINISTRATIVO JEFSA</t>
  </si>
  <si>
    <t>VF. 2021 SERVICIO DE ASEO ESPECIAL PARA JEFSA</t>
  </si>
  <si>
    <t>SERVICIO DE ASEO ESPECIAL PARA JEFSA</t>
  </si>
  <si>
    <t>MANTENIMIENTO FACHADA MUSEO AEROESPACIAL COLOMBIANO -SECCIÓN ESTRATÉGICA PATRIMONIO HISTÓRICO</t>
  </si>
  <si>
    <t>AMARRE VF.2022 SERVICIO DE ASEO, FUMIGACIÓN, DESRATIZACIÓN PARA EL EDIFICIO COFAC Y DEPENDENCIAS ADSCRITAS DIRES</t>
  </si>
  <si>
    <t>SELECCIÓN ABREVIADA - ACUERDO MARCO</t>
  </si>
  <si>
    <t>AMARRE VF.2022 SERVICIO DE ASEO, FUMIGACIÓN, DESRATIZACIÓN PARA EL EDIFICIO COFAC Y DEPENDENCIAS ADSCRITAS JEFSA</t>
  </si>
  <si>
    <t>AMARRE VF.2022SERVICIO DE ASEO, FUMIGACIÓN, DESRATIZACIÓN PARA EL EDIFICIO COFAC Y DEPENDENCIAS ADSCRITAS SECCIÓN ESTRATÉGICA PATRIMONIO HISTÓRICO</t>
  </si>
  <si>
    <t>AMARRE VF.2022 SERVICIO DE ASEO, FUMIGACIÓN, DESRATIZACIÓN PARA EL EDIFICIO COFAC Y DEPENDENCIAS ADSCRITAS  SECCIÓN ESTRATÉGICA PATRIMONIO HISTÓRICO</t>
  </si>
  <si>
    <t>AMARRE VF.2022 SERVICIO DE ASEO, FUMIGACIÓN, DESRATIZACIÓN PARA EL EDIFICIO COFAC Y DEPENDENCIAS ADSCRITAS SECCIÓN ESTRATÉGICA PATRIMONIO HISTÓRICO</t>
  </si>
  <si>
    <t>AMARRE VF.2022 SERVICIO DE ASEO ESPECIAL PARA JEFSA</t>
  </si>
  <si>
    <t>SERVICIO DE ASEO ESPECIAL GAAMA</t>
  </si>
  <si>
    <t>SERVICIO DE ASEO ESPECIAL GACAS</t>
  </si>
  <si>
    <t>SERVICIO DE ASEO ESPECIAL GACAR</t>
  </si>
  <si>
    <t>SERVICIO DE ASEO ESPECIAL GAORI</t>
  </si>
  <si>
    <t>SERVICIO DE ASEO, FUMIGACIÓN, DESRATIZACIÓN GAAMA</t>
  </si>
  <si>
    <t>SERVICIO DE ASEO, FUMIGACIÓN, DESRATIZACIÓN GACAR</t>
  </si>
  <si>
    <t>AMARRE VF.2022 SERVICIO DE ASEO, FUMIGACIÓN, DESRATIZACIÓN ARES</t>
  </si>
  <si>
    <t>SERVICIO DE ASEO, FUMIGACIÓN, DESRATIZACIÓN GACAS</t>
  </si>
  <si>
    <t>SERVICIO DE ASEO, FUMIGACIÓN, DESRATIZACIÓN GAORI</t>
  </si>
  <si>
    <t>SERVICIO DE FOTOCOPIADO E IMPRESIÓN</t>
  </si>
  <si>
    <t>VF. 2021 SERVICIO PARA REALIZAR LA LOGÍSTICA DE LAS CEREMONIAS PROTOCOLARIAS QUE SON ORGANIZADAS POR EL COMANDO DE LA FUERZA AÉREA Y GRUPOS AÉREOS</t>
  </si>
  <si>
    <t>GASTOS DE ACTIVIDADES LOGISTICAS PARA LA COMISION A LA VISITA GEOESTRATÉGICA  A LA  FUERZA AÉREA GUATEMALTECA, QUE TENDRÁ LUGAR EN LA CIUDAD DE GUATEMALA - GUATEMALA  DEL 27 AL 29 DE ENERO DEL 2021, CON LA PARTICIPACIÓN DEL SEÑOR GENERAL RAMSÉS RUEDA RUEDA.</t>
  </si>
  <si>
    <t>SERVICIO LOGISTICO PARA EL DESARROLLO DE LOS ACTOS OFICIALES INSTITUCIONALES Y SOLEMNES DEL COMANDO DE LA FAC (COFAC)</t>
  </si>
  <si>
    <t>GASTOS, ACTIVIDADES DE RECIPROCIDAD PROGRAMADAS EN LA AGENDA INTERNACIONAL COFAC Y JEMFA</t>
  </si>
  <si>
    <t>GASTOS DE ACTIVIDADES LOGISTICAS PARA LA COMISION A LA VISITA GEOESTRATÉGICA  A LA  FUERZA AÉREA DE LA REPUBLICA DOMINICANA DEL 13 AL 16 DE ABRIL DEL 2021, CON LA PARTICIPACIÓN DEL SEÑOR GENERAL RAMSÉS RUEDA RUEDA.</t>
  </si>
  <si>
    <t>GASTOS DE ACTIVIDADES LOGISTICAS PARA LA COMISION A LA PARTICIPACIÓN EJERCICIO RED FLAG RESCUE - BASE AÉREA DAVIS MONTHAN, UBICADA EN TUCSON ARIZONA - ESTADOS UNIDOS DE AMÉRICA, 18 DE MAYO AL 22 DE MAYO DE 2021 CON LA PARTICIPACIÓN DEL SEÑOR GENERAL RAMSÉS RUEDA RUEDA.</t>
  </si>
  <si>
    <t>AMARRE VF.2022 SERVICIO DE ALQUILER Y MONTAJE PARA ACTIVIDADES FAC - COMANDO DE LA FIERZA AEREA QUE CONSTA DE: CARPAS, SILLASM TARIMAS, SONIDO, PRODUCCIÓN LOGISTICA</t>
  </si>
  <si>
    <t>GASTOS DE ACTIVIDADES LOGISTICAS PARA LA REUNIÓN - CONFERENCIA DE JEFES AÉREOS DE HQ AIRCOM-2021 - BASE AÉREA DE RAMSTEIN ALEMANIA DEL 11 AL 15 DE OCTUBRE DE 2021.</t>
  </si>
  <si>
    <t>GASTOS DE ACTIVIDADES LOGISTICAS PARA LA REUNIÓN  COMANDANTES FAC Y USAF, REUNIONES DE ALTO NIVEL PROGRAMADAS CON FUNCIONARIOS DE LA USAF  Y REUNIÓN CON EL COMANDANTE DE LA FUERZA ESPACIAL DE LOS ESTADOS UNIDOS DE AMÉRICA DEL 09 AL 11 DE MAYO DEL 2021, CON LA PARTICIPACIÓN DEL SEÑOR GENERAL RAMSÉS RUEDA RUEDA.</t>
  </si>
  <si>
    <t>SALDO CPA 170 GASTOS DE ACTIVIDADES LOGISTICAS PARA LA COMISION A LA PARTICIPACIÓN EJERCICIO RED FLAG RESCUE - BASE AÉREA DAVIS MONTHAN, UBICADA EN TUCSON ARIZONA - ESTADOS UNIDOS DE AMÉRICA, 18 DE MAYO AL 22 DE MAYO DE 2021 CON LA PARTICIPACIÓN DEL SEÑOR GENERAL RAMSÉS RUEDA RUEDA.</t>
  </si>
  <si>
    <t>GASTOS DE ACTIVIDADES LOGISTICAS PARA LA COMISIÓN AL "36° SIMPOSIO ESPACIAL" LA CUAL TENDRA LUGAR EN LA CIYDAD DE COLORADO SPRIGS, ESTADOS UNIDOS DEL 23 AL 26 DE AGOSTO DE 2021.</t>
  </si>
  <si>
    <t>GASTOS DE ACTIVIDADES LOGISTICAS PARA LA CONFERENCIA DE JEFES DE FUERZAS AÉREAS Y SUBOFICIALES DE ALTA JERARQUÍA SURAMÉRICA, LA CUAL  TENDRÁ LUGAR EN TUCSON – ARIZONA,  ESTADOS UNIDOS, DEL 15 AL 20 DE NOVIEMBRE DE 2021. CON LA PARTICIPACIÓN DEL SEÑOR GENERAL RAMSÉS RUEDA RUEDA.</t>
  </si>
  <si>
    <t>GASTOS DE ACTIVIDADES LOGISTICAS PARA LA REUNIÓN PROGRAMA ABD Y VISITA COMANDO SUR” LA CUAL  TENDRÁ LUGAR EN KEY WEST Y MIAMI –  ESTADOS UNIDOS RESPECTIVAMENTE, DEL 13 AL 16 DE DICIEMBRE  DE 2021. CON LA PARTICIPACIÓN DEL SEÑOR GENERAL RAMSÉS RUEDA RUEDA.</t>
  </si>
  <si>
    <t>SALDO CPA 286 GASTOS DE ACTIVIDADES LOGISTICAS PARA LA REUNIÓN - CONFERENCIA DE JEFES AÉREOS DE HQ AIRCOM-2021 - BASE AÉREA DE RAMSTEIN ALEMANIA DEL 11 AL 15 DE OCTUBRE DE 2021.</t>
  </si>
  <si>
    <t>SALDO CPA 140 GASTOS, ACTIVIDADES DE RECIPROCIDAD PROGRAMADAS EN LA AGENDA INTERNACIONAL COFAC Y JEMFA</t>
  </si>
  <si>
    <t>02-02-02-008-005-09-7</t>
  </si>
  <si>
    <t>CORTE DE PRADOS Y JARDINERÍA</t>
  </si>
  <si>
    <t>TALA DE ARBOLES</t>
  </si>
  <si>
    <t>PODA  DE ARBOLES</t>
  </si>
  <si>
    <t>SERVICIO DE PODA Y/O TALA Y MANTENIMIENTO MATERIAL ARBUSTIVO GAORI</t>
  </si>
  <si>
    <t>SALDO CPA 306 CORTE DE PRADOS Y JARDINERÍA</t>
  </si>
  <si>
    <t>RECARGA Y REPARACIÓN DE EXTINTORES  (GIMFA)</t>
  </si>
  <si>
    <t xml:space="preserve">RECARGA Y REPARACION DE EXTINTORES </t>
  </si>
  <si>
    <t>MANTENIMIENTO Y RECARGA DE EXTINTORES (GACAR)</t>
  </si>
  <si>
    <t>72101516
72101509</t>
  </si>
  <si>
    <t>MANTENIMIENTO Y RECARGA DE EXTINTORES (GACAS)</t>
  </si>
  <si>
    <t>SERVICIO DE MANTENIMIENTO GENERAL DE EXTINTORES PORTATILES (GAORI)</t>
  </si>
  <si>
    <t>MANTENIMIENTO Y RECARGA DE EXTINTORES (GAAMA)</t>
  </si>
  <si>
    <t>MANTENIMIENTO PREVENTIVO PARA EL SISTEMA DE OXÍGENO DE LA CÁMARA DE ALTURA DE LA DIRECCIÓN DE MEDICINA AEROESPACIAL DE LA FUERZA AÉREA COLOMBIANA</t>
  </si>
  <si>
    <t>02-02-02-008-007-01-2</t>
  </si>
  <si>
    <t>MANTENIMIENTO A TODO COSTO PARA LAS MAQUINAS FOTOCOPIADORAS DEL COMANDO DE LA FUERZA AÉREA COLOMBIANA.</t>
  </si>
  <si>
    <t>MANTENIMIENTO DE FOTOCOPIADORAS XEROX</t>
  </si>
  <si>
    <t xml:space="preserve">VF. 2021 MANTENIMIENTO PREVENTIVO Y CORRECTIVO A TODO COSTO DE MOTOS PERTENECIENTES A LA FAC.  </t>
  </si>
  <si>
    <t>VF. 2021 SERVICIO DE MANTENIMIENTO GENERAL A TODO COSTO PARA LOS VEHÍCULOS PERTENECIENTES A LA FUERZA AÉREA COLOMBIANA A NIVEL NACIONAL.  </t>
  </si>
  <si>
    <t>MANTENIMIENTO DE EQUIPO DE TRANSPORTE JEFSA</t>
  </si>
  <si>
    <t>SERVICIO MANTENIENTO PARQUE AUTOMOTOR, VEHICULOS /FT ARES</t>
  </si>
  <si>
    <t>MANTENIMIENTO DE VEHÍCULOS VTT</t>
  </si>
  <si>
    <t>SERVICIO DE MANTENIMIENTO GENERAL A TODO COSTO PARA LOS VEHÍCULOS PERTENECIENTES A LA FUERZA AÉREA COLOMBIANA A NIVEL NACIONAL.  </t>
  </si>
  <si>
    <t>MANTENIMIENTO DE VEHÍCULOS</t>
  </si>
  <si>
    <t>LATONERIA Y PINTURA TRANSPORTE JEFSA</t>
  </si>
  <si>
    <t>LATONERIA Y PINTURA TRANSPORTE BACOF</t>
  </si>
  <si>
    <t>MANTENIMIENTO VEHÍCULO BLINDADO OMEGA</t>
  </si>
  <si>
    <t xml:space="preserve">MANTENIMIENTO VEHPÍCULOS BLINDADOS BACOF </t>
  </si>
  <si>
    <t>AMARRE VF.2022 MANTENIMIENTO PREVENTIVO Y CORRECTIVO A TODO COSTO DE MOTOS  PERTENECIENTES A LA FAC.</t>
  </si>
  <si>
    <t>MANTENIMIENTO PREVENTIVO Y CORRECTIVO A TODO COSTO DE MOTOS</t>
  </si>
  <si>
    <t>AMARRE VF.2022 MANTENIMIENTO VEHÍCULOS</t>
  </si>
  <si>
    <t>AMARRE VF.2022 MANTENIMIENTO VEHICULOS</t>
  </si>
  <si>
    <t>AMARRE VF.2022 MANTENIMIENTO VEHICULOS JIN 2021</t>
  </si>
  <si>
    <t>AMARRE VF.2022 MANTENIMIENTO VEHÍCULOS ARES</t>
  </si>
  <si>
    <t xml:space="preserve">MANTENIMIENTO PREVENTIVO Y CORRECTIVO A TODO COSTO DE VEHICULOS </t>
  </si>
  <si>
    <t>MANTENIMIENTO PREVENTIVO Y CORRECTIVO A TODO COSTO VEHICULOS GAORI</t>
  </si>
  <si>
    <t>MANTENIMIENTO PREVENTIVO Y CORRECTIVO DE CAMIONETA RADAR</t>
  </si>
  <si>
    <t>SALDO CPA 203 MANTENIMIENTO PLANTAS ELECTRICAS</t>
  </si>
  <si>
    <t>MANTENIMIENTO AIRES ACONDICIONADOS</t>
  </si>
  <si>
    <t>SERVICIO DE MANTENIMIENTO PREVENTIVO Y CORRECTIVO DE LOS CUARTOS FRIOS DEL ESDEB-205  / GAORI</t>
  </si>
  <si>
    <t>MANTENIMIENTO PREVENTIVO Y CORRECTIVO A TODO COSTO DE LOS EQUIPOS DE ACONDICIONAMIENTO DE AIRE PARA EL GAAMA</t>
  </si>
  <si>
    <t>VF. 2021 MANTENIMIENTO PREVENTIVO, CORRECTIVO Y RECUPERATIVO A TODO COSTO, ASÍ COMO LA ATENCIÓN DE EMERGENCIAS LAS 24 HORAS DE LOS ASCENSORES PERTENECIENTES A LA FUERZA AÉREA COLOMBIANA A NIVEL NACIONAL. </t>
  </si>
  <si>
    <t>VF.2021 MANTENIMIENTO PREVENTIVO Y CORRECTIVO A TODO COSTO DE LOS EQUIPOS DE BOMBEO PERTENECIENTES A LA FUERZA AÉREA COLOMBIANA INSTALADOS A NIVEL NACIONAL.</t>
  </si>
  <si>
    <t>VF. 2021 MANTENIMIENTO PREVENTIVO Y CORRECTIVO A TODO COSTO DE LAS PLANTAS ELECTRICAS PERTENECIENTES A LA FUERZA AÉREA COLOMBIANA A NIVEL NACIONAL.  </t>
  </si>
  <si>
    <t>VF. 2021 MANTENIMIENTO PREVENTIVO Y RECUPERATIVO A TODO COSTO DE LOS EQUIPOS DE ACONDICIONAMIENTO DE AIRE (AIRES ACONDICIONADO, REFRIGERADORES, CONGELADORES, CUARTOS FRÍOS) DE LAS INSTALACIONES DE LA FUERZA AÉREA</t>
  </si>
  <si>
    <t>MANTENIMIENTO SISTEMA DE CITOFONÍA (ALOJAMIENTO MILITAR)</t>
  </si>
  <si>
    <t>MANTENIMIENTO PREVENTIVO Y CORRECTIVO A TODO COSTO DE ELEVADORES DE VEHICULOS, EQUIPO DE MONTALLANTAS Y COMPRESORES BACOF</t>
  </si>
  <si>
    <t>MANTENIMIENTO MICROSCÓPIO ELECTRÓNICO</t>
  </si>
  <si>
    <t>SERVICIO DE MANTENIMIENTO PARA  COMPRESORES. - SECCIÓN ESTRATÉGICA PATRIMONIO HISTÓRICO</t>
  </si>
  <si>
    <t>SERVICIO DE MANTENIMIENTO PARA  HIDROLAVADORAS - SECCIÓN ESTRATÉGICA PATRIMONIO HISTÓRICO</t>
  </si>
  <si>
    <t>AMARRE VF.2022 MANTENIMIENTO PREVENTIVO, CORRECTIVO Y RECUPERATIVO A TODO COSTO, ASÍ COMO LA ATENCIÓN DE EMERGENCIAS LAS 24 HORAS DE LOS ASCENSORES PERTENECIENTES A LA FUERZA AÉREA COLOMBIANA A NIVEL NACIONAL. </t>
  </si>
  <si>
    <t>AMARRE VF.2022 MANTENIMIENTO PREVENTIVO Y CORRECTIVO A TODO COSTO DE LOS EQUIPOS DE BOMBEO PERTENECIENTES A LA FUERZA AÉREA COLOMBIANA INSTALADOS A NIVEL NACIONAL.</t>
  </si>
  <si>
    <t>AMARRE VF. 2022 MANTENIMIENTO PREVENTIVO Y CORRECTIVO A TODO COSTO DE LAS PLANTAS ELECTRICAS PERTENECIENTES A LA FUERZA AÉREA COLOMBIANA A NIVEL NACIONAL.  </t>
  </si>
  <si>
    <t>AMARRE VF.2022 MANTENIMIENTO PREVENTIVO Y CORRECTIVO DE PLANTAS ELECTRICAS SATELITALES DE LA FUERZA DE TAREA ARES. /FT ARES</t>
  </si>
  <si>
    <t>MANTENIMIENTO PLANTAS ELECTRICAS GAAMA</t>
  </si>
  <si>
    <t>MANTENIMIENTO PLANTAS ELECTRICAS GACAS</t>
  </si>
  <si>
    <t>MANTENIMIENTO PLANTAS ELECTRICAS GACAR</t>
  </si>
  <si>
    <t xml:space="preserve">AMARRE VF.2022 MANTENIMIENTO PREVENTIVO Y RECUPERATIVO A TODO COSTO DE LOS EQUIPOS DE ACONDICIONAMIENTO DE AIRE (AIRES ACONDICIONADO, REFRIGERADORES, CONGELADORES, CUARTOS FRÍOS) DE LAS INSTALACIONES DE LA FUERZA AÉREA </t>
  </si>
  <si>
    <t xml:space="preserve">MANTENIMIENTO DE EQUIPOS DE ACONDICIONAMIENTO DE AIRE PARA COFAC Y DEMAS DEPENDENCIAS ADSCRITAS A COFAC  </t>
  </si>
  <si>
    <t>MANTENIMIENTO CORRECTIVO Y PREVENTIVO AIRES ACONDICIONADOS  MINI SPLIT E INDUSTRIALES DE 5 TON.   GAORI</t>
  </si>
  <si>
    <t>AMARRE VF.2022 MANTENIMIENTO UPS GUARNICIÓN BOGOTA</t>
  </si>
  <si>
    <t>AMARRE VF.2022 MANTENIMIENTO DE UPS (PREVENTIVO Y CORRECTIVO)</t>
  </si>
  <si>
    <t>MANTENIMIENTO UPS GACAR</t>
  </si>
  <si>
    <t>MANTENIMIENTO UPS GACAS</t>
  </si>
  <si>
    <t>MANTENIMIENTO UPS - GAORI</t>
  </si>
  <si>
    <t xml:space="preserve">MANTENIMIENTO DE CUARTOS FRIOS GACAR </t>
  </si>
  <si>
    <t>MANTENIMIENTO EQUIPOS DE COCINA (GACAR)</t>
  </si>
  <si>
    <t>SERVICIO DE MANTENIMIENTO DE MARMITAS, CALDERAS, EQUIPO DE COCINA Y PANADERIA DEL GRUPO AEREO DEL ORIENTE</t>
  </si>
  <si>
    <t>MANTENIMIENTO SISTEMA CONTRAINCENDIOS - GAORI</t>
  </si>
  <si>
    <t>AMARRE VF.2022 MANTENIMIENTO PREVENTIVO Y CORRECTIVO A TODO COSTO DE LAS PLANTAS ELECTRICAS- GAORI</t>
  </si>
  <si>
    <t>SALDO CPA 201 - MANTENIMIENTO DE ASCENSORES</t>
  </si>
  <si>
    <t>MANTENIMIENTO EQUIPO AGRICOLA GACAS</t>
  </si>
  <si>
    <t xml:space="preserve">CPA 245 MANTENIMIENTO DE CUARTOS FRIOS GACAR </t>
  </si>
  <si>
    <t>SALDO CPA 246 ELEM. DE COCINA</t>
  </si>
  <si>
    <t>SALDO CPA 57 MANTENIMIENTO SISTEMA DE CITOFONÍA (ALOJAMIENTO MILITAR)</t>
  </si>
  <si>
    <t xml:space="preserve">SALDO CPA 245 MANTENIMIENTO DE CUARTOS FRIOS GACAR </t>
  </si>
  <si>
    <t>02-02-02-008-007-02-9</t>
  </si>
  <si>
    <t>MANTENIMIENTO EQUIPOS DE CARPINTERÍA Y JARDINERÍA</t>
  </si>
  <si>
    <t xml:space="preserve">MANTENIMIENTO EQUIPOS DE CARPINTERÍA, CONSTRUCCION Y PLOMERIA </t>
  </si>
  <si>
    <t>MANTENIMIENTO EQUIPOS DE CARPINTERÍA Y JARDINERÍA GIMFA</t>
  </si>
  <si>
    <t>SALDO CPA 131 MANTENIMIENTO EQUIPOS DE CARPINTERIA</t>
  </si>
  <si>
    <t>02-02-02-008-009</t>
  </si>
  <si>
    <t>02-02-02-008-009-01</t>
  </si>
  <si>
    <t>FORMATO PLAN DE VUELO</t>
  </si>
  <si>
    <t>CARPETAS PARA CERTIFICADOS DE GRADO 5°, 9° , TRANSICIÓN E INSTRUCCIÓN MILITAR.</t>
  </si>
  <si>
    <t>CERTIFICADOS DE GRADO 5°, 9° E INSTRUCCIÓN MILITAR</t>
  </si>
  <si>
    <t>MENCIONES DE HONOR POR DESEMPEÑO ESTUDIANTIL</t>
  </si>
  <si>
    <t>PENDONES INFORMATIVOS DE BIOSEGURIDAD DE 1.50 CM X 80 CM CON TUBOS</t>
  </si>
  <si>
    <t>AGENDAS IMPRESAS CON LOS LOGOS Y ESCUDOS FAC-COA-JIN-ESINA </t>
  </si>
  <si>
    <t>CARPETAS PORTA-OFICIOS DE CIERRE CON LOS LOGOS Y ESCUDOS FAC-COA-JIN </t>
  </si>
  <si>
    <t>PORTADIPLOMAS CON LOS LOGOS Y ESCUDOS FAC-COA-JIN-ESINA </t>
  </si>
  <si>
    <t>FICHA DE APTITUD PSICOFÍSICA</t>
  </si>
  <si>
    <t>CERTIFICADO DE OPTOMETRÍA (TALONARIO)</t>
  </si>
  <si>
    <t>CERTIFICADO MÉDICO (TALONARIO)</t>
  </si>
  <si>
    <t>CONSENTIMIENTO INFORMADO PARA ADMINISTRACIÓN DE MEDICAMENTOS (TALONARIO)</t>
  </si>
  <si>
    <t>CONSENTIMIENTO INFORMADO PARA ODONTOLOGÍA (TALONARIO)</t>
  </si>
  <si>
    <t>CONSENTIMIENTO INFORMADO PARA PROCEDIMIENTOS (TALONARIO)</t>
  </si>
  <si>
    <t>CONSENTIMIENTO INFORMADO PARA PRUEBA DE ALCOHOL Y DROGAS (TALONARIO)</t>
  </si>
  <si>
    <t>CONSENTIMIENTO INFORMADO PARA PRUEBA DE VIH (TALONARIO )</t>
  </si>
  <si>
    <t>CONTROL MEDICAMENTOS (TALONARIO)</t>
  </si>
  <si>
    <t>CONTROL SIGNOS VITALES  (TALONARIO)</t>
  </si>
  <si>
    <t>FORMATO DE CONSENTIMIENTO INFORMADO DE CIRUGÍA ORAL Y MAXILOFACIAL (TALONARIO)</t>
  </si>
  <si>
    <t>FORMATO DE CONSENTIMIENTO INFORMADO DE ENDODONCIA (TALONARIO)</t>
  </si>
  <si>
    <t>FORMATO DE CONSENTIMIENTO INFORMADO DE ODONTOPEDIATRÍA (TALONARIO)</t>
  </si>
  <si>
    <t>FORMATO DE CONSENTIMIENTO INFORMADO DE PERIODONCIA (TALONARIO)</t>
  </si>
  <si>
    <t>FORMULA MEDICA (TALONARIO)</t>
  </si>
  <si>
    <t>HISTORIA CLÍNICA CONSULTA PRIORITARIA (TALONARIO)</t>
  </si>
  <si>
    <t>HISTORIA CLÍNICA ODONTOLÓGICA INTEGRAL DE SSFM-ANEXO 5 HOJA 1 (TALONARIO)</t>
  </si>
  <si>
    <t>HISTORIA CLÍNICA ODONTOLÓGICA INTEGRAL DE SSFM-ANEXO 5 HOJA 2 (TALONARIO)</t>
  </si>
  <si>
    <t>HISTORIA ODONTOLEGAL (TALONARIO)</t>
  </si>
  <si>
    <t>HOJA DE GASTOS SALAS DE CIRUGÍA (TALONARIO)</t>
  </si>
  <si>
    <t>FORMATO HOJA DE REGISTRO DEL INDICADOR QUÍMICO PARA PROCEDIMIENTOS EN EL SERVICIO DE CIRUGÍA AMBULATORIA (TALONARIO)</t>
  </si>
  <si>
    <t>FORMATO HOJA DE EVOLUCION MEDICA (TALONARIO)</t>
  </si>
  <si>
    <t>HOJA EVOLUCION ODONTOLOGIA (TALONARIO)</t>
  </si>
  <si>
    <t>FORMATO AUDIOMETRIA Y LOGOAUDIOMETRIA (TALONARIO)</t>
  </si>
  <si>
    <t>INCAPACIDAD MEDICA</t>
  </si>
  <si>
    <t>LISTA DE CHEQUEO  PARA LA SEGURIDAD QUIRÚRGICA DE PACIENTES</t>
  </si>
  <si>
    <t>LISTA DE CHEQUEO PREQUIRURGICA</t>
  </si>
  <si>
    <t>NOTAS DE ENFERMERÍA</t>
  </si>
  <si>
    <t>FORMATO CENTRAL DE ESTERILIZACIÓN</t>
  </si>
  <si>
    <t>SOLICITUD DE CIRUGÍA</t>
  </si>
  <si>
    <t>SOLICITUD EXÁMENES DE LABORATORIO</t>
  </si>
  <si>
    <t>VALORACIÓN PRE ANESTÉSICA</t>
  </si>
  <si>
    <t>AUTORIZACION DE DATOS MEDICINA LABORAL</t>
  </si>
  <si>
    <t>FORMATO LISTA DE CHEQUEO EXPEDIENTE MÉDICO LABORAL</t>
  </si>
  <si>
    <t>REPORTE DE SERVICIO TECNICO</t>
  </si>
  <si>
    <t>HOJA DE GASTOS DESINFECCION Y ESTERILIZACION / TODOS LOS SERVICIOS</t>
  </si>
  <si>
    <t>FORMATO OBSERVADOR EXTERNO 4 Y 5</t>
  </si>
  <si>
    <t>FORMATO DIRECTOR MEDICO DE VUELO</t>
  </si>
  <si>
    <t>FORMATO EVALUACION MEDICA PREVUELO CAMARA DE ALTURA</t>
  </si>
  <si>
    <t>FORMATO PRUEBA DE HIPOXIA EN VUELO</t>
  </si>
  <si>
    <t>FORMATO REGISTRO DE NOTAS</t>
  </si>
  <si>
    <t>FORMATO LISTADO INSTRUCTORES</t>
  </si>
  <si>
    <t>FORMATO DE REGISTRO DE LA OPERACIÓN DEL DESORIENTADOR ESPACIAL AVANZADO</t>
  </si>
  <si>
    <t>FORMATO LISTADO ESTUDIANTES</t>
  </si>
  <si>
    <t>FORMATO CONSENTIMIENTO INFORMADO PARA PROCEDIMIENTOS DE ORTODONCIA</t>
  </si>
  <si>
    <t>FORMATO CONTROL DE ASEO EN EL ESTABLECIMIENTO</t>
  </si>
  <si>
    <t>FORMATO CONSENTIMIENTO INFORMADO PARA REALIZACIÓN DE PROCEDIMIENTOS ASISTENCIALES EN LOS ESM DURANTE LA PANDEMIA DEL NUEVO CORONAVIRUS COVID-19</t>
  </si>
  <si>
    <t>FORMATO PARA LA PREPARACIÓN DEL PACIENTE QUE RECIBIRÁ MEDIO DE CONTRASTE</t>
  </si>
  <si>
    <t>FORMATO APERTURA INSUMOS MÉDICO QUIRÚRGICOS</t>
  </si>
  <si>
    <t>FORMATO CONSENTIMIENTO INFORMADO VACUNACIÓN</t>
  </si>
  <si>
    <t xml:space="preserve"> FÓRMULA MEDICAMENTOS CONTROLADOS</t>
  </si>
  <si>
    <t>FORMATO  CONSENTIMIENTO INFORMADO PARA PROCEDIMIENTOS  QUIRÚRGICOS</t>
  </si>
  <si>
    <t>FORMATO CONSENTIMIENTO INFORMADO PARA PRÁCTICA ANESTÉSICA</t>
  </si>
  <si>
    <t>FORMATO INTERCONSULTA</t>
  </si>
  <si>
    <t>FORMATO ENCUESTA TELEFÓNICA TAMIZAJE PARA PROGRAMACIÓN QUIRÚRGICA POR SOSPECHA DE COVID 19</t>
  </si>
  <si>
    <t>FORMATO PARA EL MANEJO Y TRANSPORTE DE MUESTRAS DE PATOLOGÍAS HOMIC</t>
  </si>
  <si>
    <t>FORMATO CONSENTIMIENTO INFORMADO PARA EL PLAN DE VACUNACIÓN ( TALONARIO)</t>
  </si>
  <si>
    <t>FAJAS DE PROGRESO DE VUELO VERDE</t>
  </si>
  <si>
    <t>FAJAS DE PROGRESO DE VUELO ROSADO</t>
  </si>
  <si>
    <t>SERVICIO CAPACITACIÓN PARA EL TRABAJO EN ALTURAS NIVEL AVANZADO, REENTRENAMIENTO Y COORDINADOR</t>
  </si>
  <si>
    <t>VF.2021 SERVICIO DE AMBULANCIAS PARA EL CUARTEL GENERAL</t>
  </si>
  <si>
    <t xml:space="preserve">EXAMENES MEDICOS OCUPACIONALES </t>
  </si>
  <si>
    <t>EXAMENES MEDICOS OCUPACIONALES PERSONAL CIVIL Y UN PERSONAL MILITAR BACOF COP-JERLA</t>
  </si>
  <si>
    <t>EXAMENES MEDICOS OCUPACIONALES PERSONAL CIVIL Y UN PERSONAL MILITAR EPFAC</t>
  </si>
  <si>
    <t>PRESTACIÓN DE SERVICIOS COMO MÉDICO GENERAL</t>
  </si>
  <si>
    <t>PRESTACIÓN DE SERVICIOS  COMO MÉDICO GENERAL</t>
  </si>
  <si>
    <t>PRESTACIÓN DE SERVICIOS COMO OPTOMETRA</t>
  </si>
  <si>
    <t>PRESTACIÓN DE SERVICIOS COMO BACTEROLOGO</t>
  </si>
  <si>
    <t>PRESTACIÓN DE SERVICIOS COMO AUXILIAR DE ODONTOLOGÍA</t>
  </si>
  <si>
    <t>PRESTACIÓN DE SERVICIOS COMO AUXILIAR DE LABORATORIO</t>
  </si>
  <si>
    <t>PRESTACIÓN DE SERVICIOS COMO AUXILIAR DE ENFERMERIA</t>
  </si>
  <si>
    <t>PRESTACION DE SERVICIOS COMITÉ MEDICO PARA RECLUTAMIENTO DE SOLDADOS CONFORMADO POR (03) MEDICO GENERAL</t>
  </si>
  <si>
    <t>PRESTACION DE SERVICIOS COMITÉ MEDICO PARA RECLUTAMIENTO DE SOLDADOS CONFORMADO POR (03) ODONTOLOGO GENERAL</t>
  </si>
  <si>
    <t>PRESTACION DE SERVICIOS COMITÉ MEDICO PARA RECLUTAMIENTO DE SOLDADOS CONFORMADO POR (03) PSICOLOGOS</t>
  </si>
  <si>
    <t>PRESTACION DE SERVICIOS COMITÉ MEDICO PARA RECLUTAMIENTO DE SOLDADOS, CONFORMADO POR (01) ODONTOLOGO GENERAL (ZOREC 3)</t>
  </si>
  <si>
    <t>PRESTACION DE SERVICIOS COMITÉ MEDICO PARA RECLUTAMIENTO DE SOLDADOS, CONFORMADO POR (03) PSICOLOGOS</t>
  </si>
  <si>
    <t>PRESTACION DE SERVICIOS COMITÉ MEDICO PARA RECLUTAMIENTO DE SOLDADOS, CONFORMADO POR (02) ODONTOLOGO GENERAL (ZOREC 1 Y 2)</t>
  </si>
  <si>
    <t>CONTRATACIÓN DE SERVICIOS PROFESIONALES DE UN MÉDICO LABORAL PARA EL DESARROLLO DE ACTIVIDADES DE LA JEFATURA DE RELACIONES LABORALES.</t>
  </si>
  <si>
    <t>CONTRATACIÓN DE SERVICIOS PROFESIONALES DE UN FISIOTERAPEUTA CON ESPECIALIZACIÓN EN SEGURIDAD Y SALUD EN EL TRABAJO PARA EL DESARROLLO DE ACTIVIDADES DE LA JEFATURA DE RELACIONES LABORALES.</t>
  </si>
  <si>
    <t>MEDICO PSIQUIATRA MEDICINA LABORAL</t>
  </si>
  <si>
    <t>CONTRATACIÓN DE SERVICIOS PROFESIONALES DE MÉDICOS GENERALES 6 HORAS C/U</t>
  </si>
  <si>
    <t>AMARRE VF.2022 SERVICIO DE AMBULANCIAS PARA EL CUARTEL GENERAL</t>
  </si>
  <si>
    <t>EXAMENES MEDICOS OCUPACIONALES CIVIL Y PERSONAL MILITAR GAAMA</t>
  </si>
  <si>
    <t>EXAMENES MEDICOS OCUPACIONALES CIVIL Y PERSONAL MILITAR GAORI</t>
  </si>
  <si>
    <t>EXAMENES MEDICOS OCUPACIONALES CIVIL Y PERSONAL MILITAR GACAS</t>
  </si>
  <si>
    <t>EXAMENES MEDICOS OCUPACIONALES CIVIL Y PERSONAL MILITAR GACAR</t>
  </si>
  <si>
    <t>02-02-02-009-004</t>
  </si>
  <si>
    <t>02-02-02-009-004-01</t>
  </si>
  <si>
    <t>SERVICIO DE ALCANTARILLADO Y ASEO BACOF</t>
  </si>
  <si>
    <t>SERVICIO DE ASEO Y ALCANTARILLADO (ALOJAMIENTO MILITAR)</t>
  </si>
  <si>
    <t>SERVICIO DE ASEO Y ALCANTARILLADO GIMFA</t>
  </si>
  <si>
    <t>SERVICIO DE ALCANTARILLADO Y ASEO CSFAC</t>
  </si>
  <si>
    <t>SERVICIO DE ACUEDUCTO, ASEO Y ALCANTARILLADO - DIRES</t>
  </si>
  <si>
    <t>ALCANTARILLADO JEFSA</t>
  </si>
  <si>
    <t>ALCANTARILLADO ESM ARC FAC</t>
  </si>
  <si>
    <t xml:space="preserve">PAGO DE ACUEDUCTO, ALCANTARILLADO Y ASEO MUSEO AEROESPACIAL COLOMBIANO </t>
  </si>
  <si>
    <t>PAGO DE ACUEDUCTO, ALCANTARILLADO Y ASEO CASA MUSEO CAPITÁN ANTONIO RICAURTE</t>
  </si>
  <si>
    <t>SERVICIO DE ASEO Y ALCANTARILLADO ALOJAMIENTO MILITAR</t>
  </si>
  <si>
    <t>SERVICIO DE ALCANTARILLADO GACAS</t>
  </si>
  <si>
    <t>SERVICIO DE ALCANTARILLADO GACAR</t>
  </si>
  <si>
    <t>SERVICIO DE ASEO Y RECOLECCIÓN DE BASURAS APARTAMENTO EN SESIÓN SAE GACAR</t>
  </si>
  <si>
    <t>SERVICIO DE ASEO Y RECOLECCIÓN DE BASURAS GACAR</t>
  </si>
  <si>
    <t>SERVICIO DE RECOLECCIÓN DE BASURA GACAS</t>
  </si>
  <si>
    <t>SERVICIO DE RECOLECCION DE BASURAS GAAMA</t>
  </si>
  <si>
    <t>SERVICIO DE RECOLECCION DE BASURAS</t>
  </si>
  <si>
    <t>02-02-02-009-004-02</t>
  </si>
  <si>
    <t>SERVICIO DE RECOLECCION DE RESIDUOS QUIMICOS  Y BIOLOGICOS - ESM ARC FAC</t>
  </si>
  <si>
    <t>SERVICIO DE RECOLECCION DE RESIDUOS QUIMICOS  Y BIOLOGICOS - JEFSA</t>
  </si>
  <si>
    <t>SERVICIO DE RECOLECCIÓN, TRANSPORTE Y DISPOSICIÓN FINAL A TODO COSTO DE LOS RESIDUOS PELIGROSOS Y MATERIAL DE INTENDENCIA GENERADOS EN LA BASE AÉREA COFAC.</t>
  </si>
  <si>
    <t>SERVICIO DE RECOLECCIÓN, TRANSPORTE Y DISPOSICIÓN FINAL A TODO COSTO DE LOS RESIDUOS QUÍMICOS Y MATERIAL DE INTENDENCIA GENERADOS EN LA BASE AÉREA COFAC.</t>
  </si>
  <si>
    <t>SERVICIO DE ELIMINACION DE RESIDUOS MEDICOS GAAMA</t>
  </si>
  <si>
    <t>02-02-02-009-004-03</t>
  </si>
  <si>
    <t xml:space="preserve">INCINERACIÓN INTENDENCIA GACAS  </t>
  </si>
  <si>
    <t>02-02-02-009-004-04</t>
  </si>
  <si>
    <t>MANTENIMIENTO, DESINFECCIÓN Y LAVADO DE TANQUES DE AGUA</t>
  </si>
  <si>
    <t>SERVICIO DESINFECCION DE TANQUES JEFSA-ESM ARC -FAC</t>
  </si>
  <si>
    <t>MANTENIMIENTO, DESINFECCION E IMPERMEABILIZACION TANQUES AGUA GAAMA</t>
  </si>
  <si>
    <t>SERVICIO DE LAVADO DE TANQUES DE ALMACENAMIENTO DE AGUA (GAORI)</t>
  </si>
  <si>
    <t>02-02-02-009-005</t>
  </si>
  <si>
    <t>02-02-02-009-005-01</t>
  </si>
  <si>
    <t>PAGO DERECHOS SAYCO - GAORI</t>
  </si>
  <si>
    <t>CUOTA ANUAL ACINPRO EMISORA ON LINE FUERZA AÉREA COLOBIANA.</t>
  </si>
  <si>
    <t>PAGO DERECHOS ACIMPRO - GAORI</t>
  </si>
  <si>
    <t>CERTIFICACIÓN DE DERECHOS DE AUTORREGULACIÓN PARA SIETE (07) SUBOFICIALES EVALUADORES DE BIENES INMUEBLES DE LA FUERZA AÉREA COLOMBIANA</t>
  </si>
  <si>
    <t>02-02-02-009-005-09</t>
  </si>
  <si>
    <t>PAGO CUOTA ANUAL SISTEMA DE COOPERACION ENTRE LAS FUERZAS AEREAS AMERICANAS (SICOFAA)</t>
  </si>
  <si>
    <t>02-02-02-009-007-01</t>
  </si>
  <si>
    <t>SERVICIO DE LAVANDERIA</t>
  </si>
  <si>
    <t>VF.2021 MANTENIMIENTO Y LIMPIEZA DE CORTINAS</t>
  </si>
  <si>
    <t>AMARRE VF.2022 SERVICIO DE LAVANDERIA</t>
  </si>
  <si>
    <t>DESARMADO Y ENSAMBLAJE AERONAVE KING C90 Y EXPEDITOR C-45 SECCIÓN ESTRATÉGICA PATRIMONIO HISTÓRICO</t>
  </si>
  <si>
    <t>VIATICOS Y GASTOS AL INTERIOR DEL PAIS</t>
  </si>
  <si>
    <t>VIATICOS FERIA AERONAUTICA</t>
  </si>
  <si>
    <t>VIATICOS /FT ARES</t>
  </si>
  <si>
    <t>VIATICOS Y GASTOS DE VIAJE</t>
  </si>
  <si>
    <t>VIATICOS</t>
  </si>
  <si>
    <t>VIÁTICOS</t>
  </si>
  <si>
    <t>VIATICOS PROCESOS INCORPORACION A ESCUELAS DE FORMACION Y SERVICIO MILITAR OBLIGATORIO CADETES - ALUMNOS-SOLDADOS - DIRES</t>
  </si>
  <si>
    <t>COMISION UNIDADES AEREAS - SECCIÓN ESTRATÉGICA PATRIMONIO HISTÓRICO</t>
  </si>
  <si>
    <t>VIÁTICOS PARA LOS FUNCIONARIOS DE LA FAC QUE CUMPLEN COMISIONES AL INTERIOR DEL PAÍS</t>
  </si>
  <si>
    <t>VIÁTICOS DE LOS FUNCIONARIOS EN COMISION</t>
  </si>
  <si>
    <t>VIÁTICOS AL INTERIOR</t>
  </si>
  <si>
    <t>VIÁTICOS COMISIONES OPERATIVAS</t>
  </si>
  <si>
    <t>AUXILIO DE MARCHA</t>
  </si>
  <si>
    <t>AUXILIO DE MARCHA GACAR</t>
  </si>
  <si>
    <t>AUXILIO DE MARCHA SOLDADOS GAORI</t>
  </si>
  <si>
    <t>AUXILIO DE MARCHA GACAS</t>
  </si>
  <si>
    <t>AUXILIO DE MARCHA SOLDADOS GAAMA</t>
  </si>
  <si>
    <t>PAGO DE VIGENCIAS EXPIRADAS 2019</t>
  </si>
  <si>
    <t>PAGO DE VIGENCIAS EXPIRADAS 2020</t>
  </si>
  <si>
    <t>SALDO CPA 24 VIATICOS Y GASTOS AL INTERIOR DEL PAIS</t>
  </si>
  <si>
    <t>SALDO CPA 266 VIATICOS Y GASTOS AL INTERIOR DEL PAIS</t>
  </si>
  <si>
    <t>08-01-02-001</t>
  </si>
  <si>
    <t xml:space="preserve">IMPUESTO PREDIAL </t>
  </si>
  <si>
    <t>PAGO DE IMPUESTO PREDIAL</t>
  </si>
  <si>
    <t xml:space="preserve">SALDO CPA 99 IMPUESTO PREDIAL </t>
  </si>
  <si>
    <t>08-01-02-004</t>
  </si>
  <si>
    <t>IMPUESTO ALUMBRADO PUBLICO GACAS</t>
  </si>
  <si>
    <t>IMPUESTO ALUMBRADO PÚBLICO GACAS</t>
  </si>
  <si>
    <t>SALDO CPA 214 IMPUESTO ALUMBRADO PÚBLICO GACAS</t>
  </si>
  <si>
    <t>IMPUESTO DE VEHÍCULOS</t>
  </si>
  <si>
    <t>IMPUESTOS JEFSA</t>
  </si>
  <si>
    <t>IMPUESTO VEHICULOS JIN 2021</t>
  </si>
  <si>
    <t>IMPUESTO VEHICULOS CNRP 2021</t>
  </si>
  <si>
    <t>PAGO IMPUESTO SEMAFORIZACIÓN GACAR</t>
  </si>
  <si>
    <t>08-03</t>
  </si>
  <si>
    <t xml:space="preserve">TASA UTILIZACIÓN DE AGUA - GACAS </t>
  </si>
  <si>
    <t>PAGO ANUAL PERMISO CONSESION DE AGUA POTABLE UNIDAD - GACAR</t>
  </si>
  <si>
    <t>PAGO ANUAL PERMISO DE VERTIMIENTO PTAR VILLAGULES GACAR</t>
  </si>
  <si>
    <t>PAGO ANUAL PERMISO DE VERTIMIENTO PTAR PAC - SAI RADAR GACAR</t>
  </si>
  <si>
    <t xml:space="preserve">PAGO CORPORACION AUTONOMA REGIONAL DE LA ORINOQUIA </t>
  </si>
  <si>
    <t>PERMISOS AMBIENTALES CORPOAMAZONIA</t>
  </si>
  <si>
    <t>SALDO CPA 229 PAGO ANUAL PERMISOS GACAR</t>
  </si>
  <si>
    <t>MANTENIMIENTO VEHICULOS INCLUYE MOTOS</t>
  </si>
  <si>
    <t xml:space="preserve">SERVICIO DE ASEO Y LIMPIEZA DE LAS INSTALACIONES DEL ESM </t>
  </si>
  <si>
    <t>MANTENIMIENTO VIVIENDA FISCAL Y BARRACAS</t>
  </si>
  <si>
    <t>02-02-02-009-002-01</t>
  </si>
  <si>
    <t xml:space="preserve">SERVICIO DOCENTES GIMFA PREESCOLAR </t>
  </si>
  <si>
    <t>02-02-02-009-002-02</t>
  </si>
  <si>
    <t xml:space="preserve">SERVICIO DOCENTES GIMFA PRIMARIA </t>
  </si>
  <si>
    <t>02-02-02-009-002-03</t>
  </si>
  <si>
    <t xml:space="preserve">SERVICIO DOCENTES GIMFA SECUNDARIA </t>
  </si>
  <si>
    <t>SERVICIO DE OPERACIÓN, MANTENIMIENTO CORRECTIVO Y PREVENTIVO PTAP</t>
  </si>
  <si>
    <t>SERVICIO DE OPERACIÓN, MANTENIMIENTO CORRECTIVO Y PREVENTIVO PTAR</t>
  </si>
  <si>
    <t>SERVICIO DE OPERACIÓN, MANTENIMIENTO PTAP</t>
  </si>
  <si>
    <t>ACETILENO</t>
  </si>
  <si>
    <t>MEZCAL CO2 Y AR</t>
  </si>
  <si>
    <t>NITROGENO GASEOSO</t>
  </si>
  <si>
    <t>NITROGENO UAP</t>
  </si>
  <si>
    <t>OXIGENO</t>
  </si>
  <si>
    <t>TIQUETES TERRESTRES</t>
  </si>
  <si>
    <t>SERVICIO DE ASEO INSTALACIONES GIMFA Y UNIDAD</t>
  </si>
  <si>
    <t>ANALISIS FISICOQUIMICO Y MICROBIOLOGICO DE AGUA POTABLE Y PISCINAS</t>
  </si>
  <si>
    <t>SERVICIO DE CORREO Y MENSAJERIA</t>
  </si>
  <si>
    <t>GAS PROPANO GLP</t>
  </si>
  <si>
    <t>SUMINISTROS ARREGLOS FLORALES</t>
  </si>
  <si>
    <t>SERVICIOS VETERINARIOS</t>
  </si>
  <si>
    <t xml:space="preserve">VOLADORES DE POLVORA NEGRA </t>
  </si>
  <si>
    <t>SERVICIOS PROFESIONAL ABOGADO DECON</t>
  </si>
  <si>
    <t>CORTACETOS</t>
  </si>
  <si>
    <t>SOPLADORA</t>
  </si>
  <si>
    <t>ARNES PARA GUADAÑAS</t>
  </si>
  <si>
    <t xml:space="preserve">MACHETES </t>
  </si>
  <si>
    <t>GUADAÑAS</t>
  </si>
  <si>
    <t xml:space="preserve">MANTENIMIENTO EQUIPOS DE PODA MARCA TORO </t>
  </si>
  <si>
    <t>MANTENIMIENTO SUBESTACION ELECTRICA CACOM-1</t>
  </si>
  <si>
    <t>CLARIFICADOR</t>
  </si>
  <si>
    <t xml:space="preserve">CLORO GRANULADO 68% </t>
  </si>
  <si>
    <t xml:space="preserve">CLORO GRANULADO 90% </t>
  </si>
  <si>
    <t>HIPOCLORITO DE SODIO</t>
  </si>
  <si>
    <t>PIPETA CLORO GASEOSO</t>
  </si>
  <si>
    <t>POLICLORURO DE ALUMINIO</t>
  </si>
  <si>
    <t>ALGUICIDA</t>
  </si>
  <si>
    <t xml:space="preserve">MANTENIMIENTO  AIRES ACONDICIONADOS </t>
  </si>
  <si>
    <t>MANTENIMIENTO AIRES ACONDICIONADOS GRUCO-11</t>
  </si>
  <si>
    <t>MANTENIMIENTO AIRES ACONDICIONADOS GRUCO-11, ESDEF-114</t>
  </si>
  <si>
    <t>MANTENIMIENTO AIRES ACONDICIONADOS INDUSTRIALES TEATRO</t>
  </si>
  <si>
    <t>MANTENIMIENTO AIRES CONDICIONADOS DE LA UNIDAD</t>
  </si>
  <si>
    <t xml:space="preserve">SERVICIO DE FUMIGACIÓN </t>
  </si>
  <si>
    <t>SERVICIO DE TRATAMIENTO DE RESIDUOS PELIGROSOS Y ESPECIALES</t>
  </si>
  <si>
    <t>02-01-01-001-003</t>
  </si>
  <si>
    <t>02-01-01-001-003-18</t>
  </si>
  <si>
    <t>ESTRUCTURA COLAPSADA ÁNGEL DE LOS ANDES</t>
  </si>
  <si>
    <t>MEMBRANA ARQUITECTONICA</t>
  </si>
  <si>
    <t>MESA DE PING PONG</t>
  </si>
  <si>
    <t>PALO GIRATORIO BOXEO</t>
  </si>
  <si>
    <t>SACO DE BOXEO</t>
  </si>
  <si>
    <t>02-01-01-004-009-09-2</t>
  </si>
  <si>
    <t xml:space="preserve">BICICLETAS </t>
  </si>
  <si>
    <t>ARNES PARA TRABAJO EN ALTURAS, TORRES ELEVADAS SECTORES DE SEGURIDAD</t>
  </si>
  <si>
    <t>CHALECO</t>
  </si>
  <si>
    <t xml:space="preserve">CHALECOS SALVAVIDAS TACTICOS MULTIPROPOSITO </t>
  </si>
  <si>
    <t>LUBRICANTE PARA MAQUNAS</t>
  </si>
  <si>
    <t xml:space="preserve">CONOS VIALES REFLECTIVOS </t>
  </si>
  <si>
    <t>02-02-01-003-008-04</t>
  </si>
  <si>
    <t xml:space="preserve">BALON DE BALONCESTO </t>
  </si>
  <si>
    <t>BALON DE FUTBOL</t>
  </si>
  <si>
    <t>BALON DE MICROFUTBOL</t>
  </si>
  <si>
    <t>BALON DE VOLEIBOL</t>
  </si>
  <si>
    <t>BANDAS DE FUERZA</t>
  </si>
  <si>
    <t>BOLAS DE PING PONG</t>
  </si>
  <si>
    <t>COLCHONETA PROFESIONAL</t>
  </si>
  <si>
    <t xml:space="preserve">COLCHONETA PROFESIONAL PARA EJERCICIOS </t>
  </si>
  <si>
    <t>CUERDA CROSSFIT</t>
  </si>
  <si>
    <t>DISCO OLIMPICO DE 20 KG</t>
  </si>
  <si>
    <t>DISCO OLIMPICO DE 25 LIBRAS</t>
  </si>
  <si>
    <t>ESPINILLERA CON EMPEINE</t>
  </si>
  <si>
    <t>GUANTES PACK ARTE MARCIALES "ENTRENAMIENTO ARTES MARCIALES"</t>
  </si>
  <si>
    <t>MANCUERNA RUSA 10 KG</t>
  </si>
  <si>
    <t>MANCUERNA RUSA 20 KG</t>
  </si>
  <si>
    <t>MANOPLA ENTRENADOR "GOLPEADORES DE MANO"</t>
  </si>
  <si>
    <t>PALETA ARTES MARCIALES</t>
  </si>
  <si>
    <t>PAO GRANDE DE PIEL "ESCUDO PARA ENTRENAMIENTO"</t>
  </si>
  <si>
    <t>PECHERA ARTES MARCIALES</t>
  </si>
  <si>
    <t>PELOTAS DE TENIS</t>
  </si>
  <si>
    <t>PROTECTOR ANTEBRAZO</t>
  </si>
  <si>
    <t>PROTECTOR GENITAL ARTE MARCIALES</t>
  </si>
  <si>
    <t>PROTECTOR GENITAL ARTE MARCIALES FEMENINO</t>
  </si>
  <si>
    <t>RAQUETAS DE PING PONG</t>
  </si>
  <si>
    <t xml:space="preserve">BALDOSA DE ESPUMA </t>
  </si>
  <si>
    <t>CASCO</t>
  </si>
  <si>
    <t>EQUIPO DE PROTECCION MOTORIZADA RODILLERAS CODERAS PECHERAS)</t>
  </si>
  <si>
    <t>LUZ DELANTERA</t>
  </si>
  <si>
    <t>LUZ TRASERA</t>
  </si>
  <si>
    <t>BOMBA PARA INFLAR BALONES</t>
  </si>
  <si>
    <t>02-02-02-008-003-08</t>
  </si>
  <si>
    <t>SERVICIO DE FOTOGRAFIA Y REVELADO FOTOGRÁFICO</t>
  </si>
  <si>
    <t xml:space="preserve">PRUEBAS DE DIAGNOSTICO CLÍNICO </t>
  </si>
  <si>
    <t xml:space="preserve">CAJAS PARA ARCHIVO REFERENCIA X-200 MEMBRETEADA </t>
  </si>
  <si>
    <t>CARPETAS TIPO CUATRO ALETAS BLANCAS ROTULADA</t>
  </si>
  <si>
    <t>PAPEL FOTOCOPIA 75G CARTA 1 RESMA</t>
  </si>
  <si>
    <t>PAPEL FOTOCOPIA 75G OFICIO 1 RESMA</t>
  </si>
  <si>
    <t>SOBRE DE MANILA CARTA 22.5X29 ECOLOGICO</t>
  </si>
  <si>
    <t>SOBRE DE MANILA EXTRA OFICIO PAQUETE X 50</t>
  </si>
  <si>
    <t>SOBRE DE MANILA OFICIO 25X35 ECOLOGICO</t>
  </si>
  <si>
    <t>SILLA CON BRAZOS</t>
  </si>
  <si>
    <t>SILLA EJECUTIVA</t>
  </si>
  <si>
    <t xml:space="preserve">SILLA GERENCIAL </t>
  </si>
  <si>
    <t>SILLA UNIVERSITARIA TAPIZADA CON BRAZO ABATIBLE</t>
  </si>
  <si>
    <t>SILLAS AULA</t>
  </si>
  <si>
    <t>ARCHIVADOR</t>
  </si>
  <si>
    <t>ESCRITORIO EN L CON ARCHIVADOR</t>
  </si>
  <si>
    <t>ESCRITORIOS ACRILICO BLANCO</t>
  </si>
  <si>
    <t>GABINETES ALTO Y BAJO</t>
  </si>
  <si>
    <t>MESA DE JUNTAS</t>
  </si>
  <si>
    <t xml:space="preserve">MESA RECTANGUAR </t>
  </si>
  <si>
    <t xml:space="preserve">MUEBLE DE ALMACENAMIENTO BAJO </t>
  </si>
  <si>
    <t xml:space="preserve">ATRIL CONÍFERO </t>
  </si>
  <si>
    <t>ATRIL RECTANGULAR SENCILLO EN MADERA</t>
  </si>
  <si>
    <t>CAJA FUERTE -ARCHIVERO CON 4 GAVINETES.</t>
  </si>
  <si>
    <t>LOCKER DE 6 PUESTOS DE 2 CUERPOS</t>
  </si>
  <si>
    <t>PERCHERO BOLSAS DE VUELO</t>
  </si>
  <si>
    <t>NEVERA</t>
  </si>
  <si>
    <t>NEVERA CONGELADOR</t>
  </si>
  <si>
    <t>SECADORA</t>
  </si>
  <si>
    <t xml:space="preserve">VENTILADORES </t>
  </si>
  <si>
    <t xml:space="preserve">VENTILADORES DE TECHO PARA LOS  COMEDORES </t>
  </si>
  <si>
    <t xml:space="preserve">TRITURADORA DE PAPEL </t>
  </si>
  <si>
    <t>PLANTA ELECTRICA</t>
  </si>
  <si>
    <t>PROYECTOR</t>
  </si>
  <si>
    <t>PROYECTOR ALTA RESOLUCION</t>
  </si>
  <si>
    <t>SISTEMA DE SONIDO</t>
  </si>
  <si>
    <t xml:space="preserve">TELEVISOR </t>
  </si>
  <si>
    <t xml:space="preserve">TELEVISOR LED </t>
  </si>
  <si>
    <t>TELEVISOR LED 60"</t>
  </si>
  <si>
    <t xml:space="preserve">PORTACOMIDAS </t>
  </si>
  <si>
    <t>TERMOS DE HIDRATACION 2 GALONES</t>
  </si>
  <si>
    <t>TERMOS DE HIDRATACION 5 GALONES</t>
  </si>
  <si>
    <t xml:space="preserve">BASE FIJA PARA TV DE 35 A 80 PULGADAS </t>
  </si>
  <si>
    <t>GRAMERA DIGITAL 500 KGS**</t>
  </si>
  <si>
    <t>GRAMERA TAZON METALICA 5 KGS</t>
  </si>
  <si>
    <t>CANASTA PARA ALIMENTOS</t>
  </si>
  <si>
    <t>CONTENEDOR PLASTICOS PARA ALIMENTOS**</t>
  </si>
  <si>
    <t>JARRA DE AGUA EN VIDRIO</t>
  </si>
  <si>
    <t xml:space="preserve">VASOS HERRADURA EN VIDRIO </t>
  </si>
  <si>
    <t>BANDEJA RECTANGULAR EVENTOS WOK</t>
  </si>
  <si>
    <t>BOWL CUADRADO LINEA WOK</t>
  </si>
  <si>
    <t>PLATO BASE</t>
  </si>
  <si>
    <t>PLATO CAFÉ LINEA WOK</t>
  </si>
  <si>
    <t>PLATO CHOCOLATERO</t>
  </si>
  <si>
    <t>PLATO COMPARTIMENTOS LINEA WOK</t>
  </si>
  <si>
    <t>PLATO HONDO</t>
  </si>
  <si>
    <t>PLATO HONDO ALA LINEA WOK</t>
  </si>
  <si>
    <t xml:space="preserve">PLATO PANDO LINEA WOK </t>
  </si>
  <si>
    <t>PLATO TORTERO</t>
  </si>
  <si>
    <t>POCILLO CAFÉ LINEA WOK</t>
  </si>
  <si>
    <t>POCILLO CHOCOLATERO</t>
  </si>
  <si>
    <t>CUCHARA METALICA POSTRE</t>
  </si>
  <si>
    <t>CUCHARA SOPERA METALICA</t>
  </si>
  <si>
    <t>CUCHILLO METALICO</t>
  </si>
  <si>
    <t>TENEDOR METALICO</t>
  </si>
  <si>
    <t>TENEDOR METALICO POSTRE</t>
  </si>
  <si>
    <t>MATERIALES DE CONSTRUCCION</t>
  </si>
  <si>
    <t>MATERIALES ELECTRICOS (TUBERIA - CINTA)</t>
  </si>
  <si>
    <t>MATERIALES ELECTRICOS (TUBERIA METALICA)</t>
  </si>
  <si>
    <t>MATERIALES ELECTRICOS (BREAKER, PANLES SOLARES, PROGRAMADORES)</t>
  </si>
  <si>
    <t>MATERIALES ELECTRICOS (CABLE)</t>
  </si>
  <si>
    <t>MATERIALES ELECTRICOS (ILUMINACION, REFLECTORES, ILUMINACION SOLAR)</t>
  </si>
  <si>
    <t>39101600</t>
  </si>
  <si>
    <t>MANTENIMIENTO COMPRESOR ODONTÓLOGICO</t>
  </si>
  <si>
    <t>MANTENIMIENTO Y ADECUACIÓN INSTALACIONES DE VELASQUEZ</t>
  </si>
  <si>
    <t>02-01-01-001-002</t>
  </si>
  <si>
    <t>02-01-01-001-002-10</t>
  </si>
  <si>
    <t>MANTENIMIENTO HANGAR SUR</t>
  </si>
  <si>
    <t>02-01-01-001-002-11</t>
  </si>
  <si>
    <t>MANTENIMIENTO INDUMIL - ACCIÓN INTEGRAL - CENTRAL DE CITAS</t>
  </si>
  <si>
    <t>MANTENIMIENTO ALMACEN RADARES</t>
  </si>
  <si>
    <t>MANTENIMIENTO INSTALACIONES CACOM-1</t>
  </si>
  <si>
    <t>MANTENIMIENTO INSTALACIONES TEATRO</t>
  </si>
  <si>
    <t>MANTENIMIENTO TORRES DE SEGURIDAD</t>
  </si>
  <si>
    <t>MANTENIMIENTO Y ADECUACION DEL STAN DEL POLIGONO DE ARMAS DE LA ESIMA</t>
  </si>
  <si>
    <t xml:space="preserve">BANDERITAS X 5 COLORES 1.27 X 1.3 CMS X 125 HOJAS </t>
  </si>
  <si>
    <t xml:space="preserve">CINTA DE ENMASCARAR 2.4 CM X 40 M </t>
  </si>
  <si>
    <t>CINTA ENMASCARAR 12MM X 40 MTS</t>
  </si>
  <si>
    <t>NOTAS AUTOADHESIVAS ESTÁNDAR/ TACO/ BLOQUE/ CUBO DE MINIMO 100 HOJAS</t>
  </si>
  <si>
    <t>LIBRETA DOBLE O RAYADO/ CUADERNO RAYADO</t>
  </si>
  <si>
    <t>LIBRO DE ACTAS 100 FOLIOS ECON. OFICIO</t>
  </si>
  <si>
    <t>LIBRO DE ACTAS 200 FOLIOS ECON. OFICIO</t>
  </si>
  <si>
    <t>LIBRO DE ACTAS 300 FOLIOS ECON. OFICIO</t>
  </si>
  <si>
    <t>LIBRO DE ACTAS 400 FOLIOS ECON. OFICIO</t>
  </si>
  <si>
    <t xml:space="preserve">LIBRO DE ACTAS 600 FOLIOS </t>
  </si>
  <si>
    <t>PEGANTE EN BARRA 40 GRS KORES STICK</t>
  </si>
  <si>
    <t>PEGANTE UNIVERSAL BLANCO 225G COLBON</t>
  </si>
  <si>
    <t>BORRADOR DE NATA</t>
  </si>
  <si>
    <t xml:space="preserve">CINTA DE MARCACION PELIGRO AMARILLA </t>
  </si>
  <si>
    <t>CINTA PROLIPROPILENO 48MMX100MTS TRANSPARENTE</t>
  </si>
  <si>
    <t>PAPEL CONTACT COLORES</t>
  </si>
  <si>
    <t>PAPEL CONTACT ORIGINAL TRANSPARENTE ROLLO X20 MTS</t>
  </si>
  <si>
    <t xml:space="preserve">SEPARADOR PLÁSTICO CARTA PAQUETE X 5 </t>
  </si>
  <si>
    <t>ALMOHADILLA DACTILAR REDONDA NEGRA</t>
  </si>
  <si>
    <t>BOLIGRAFOS NEGROS</t>
  </si>
  <si>
    <t>BORRADOR PARA TABLERO EN FELPA MADERA</t>
  </si>
  <si>
    <t xml:space="preserve">CABALLETE O TRÍPODE PARA TABLERO ACRÍLICO </t>
  </si>
  <si>
    <t>FECHADOR DE ENTINTADO MANUAL</t>
  </si>
  <si>
    <t xml:space="preserve">LÁPIZ DE CHEQUEO MINA ROJA </t>
  </si>
  <si>
    <t>LÁPIZ DE ESCRITURA MINA NEGRA</t>
  </si>
  <si>
    <t>MARCADOR BORRABLE DESECHABLE</t>
  </si>
  <si>
    <t xml:space="preserve">MARCADOR PERMANENTE </t>
  </si>
  <si>
    <t>RESALTADOR AMARILLO ERGONOMICO</t>
  </si>
  <si>
    <t xml:space="preserve">TABLERO ACRILICO </t>
  </si>
  <si>
    <t>TABLERO EN ACRÍLICO 080X120</t>
  </si>
  <si>
    <t>TAPETE PARA MOUSE GEL NEGRO</t>
  </si>
  <si>
    <t>CHINCHE PLASTIFICADO X 50</t>
  </si>
  <si>
    <t>CHINCHÓN TRASLUCIDO X 100 SURTIDO CABEZA GRANDE</t>
  </si>
  <si>
    <t>CLIP ESTÁNDAR METALICO  X 100</t>
  </si>
  <si>
    <t>CLIP MARIPOSA METALICO X 12</t>
  </si>
  <si>
    <t>GRAPA 26/6 CAJA X 5000 COBRE LISA</t>
  </si>
  <si>
    <t>TIJERA MULTIUSOS MANGO ERGONOMICO 7"</t>
  </si>
  <si>
    <t>COSEDORA DE OFICINA 20 HOJAS</t>
  </si>
  <si>
    <t>REGLA METÁLICA GRANDE</t>
  </si>
  <si>
    <t>REGLA PLANA ACRILICA 30 CM</t>
  </si>
  <si>
    <t>TONER 504X</t>
  </si>
  <si>
    <t>TONER 524H</t>
  </si>
  <si>
    <t>TONER 604H</t>
  </si>
  <si>
    <t>TONER CE255A</t>
  </si>
  <si>
    <t>TONER CE390A</t>
  </si>
  <si>
    <t>TONER CE410A</t>
  </si>
  <si>
    <t>TONER CE412A</t>
  </si>
  <si>
    <t>TONER CE413A</t>
  </si>
  <si>
    <t>TONER CE41AA</t>
  </si>
  <si>
    <t>TONER CE505A</t>
  </si>
  <si>
    <t>TONER CF237A</t>
  </si>
  <si>
    <t>TONER CF281XC</t>
  </si>
  <si>
    <t>TONER CF400A</t>
  </si>
  <si>
    <t>TONER CF401A</t>
  </si>
  <si>
    <t>TONER CF402A</t>
  </si>
  <si>
    <t>TONER CF403A</t>
  </si>
  <si>
    <t>TÓNER IMPRESORA  CE278A HP LASER JET</t>
  </si>
  <si>
    <t>TONER RICOH AFICIO MP 301SP/301SPF</t>
  </si>
  <si>
    <t>TONER RICOH MP 601 PRINT CARTRIDGE 407823</t>
  </si>
  <si>
    <t xml:space="preserve">TONER W2020A </t>
  </si>
  <si>
    <t xml:space="preserve">TONER W2021A </t>
  </si>
  <si>
    <t xml:space="preserve">TONER W2022A </t>
  </si>
  <si>
    <t xml:space="preserve">TONER W2023A </t>
  </si>
  <si>
    <t>UNIDAD DE IMAGEN 500Z</t>
  </si>
  <si>
    <t>UNIDAD DE IMAGEN 520Z</t>
  </si>
  <si>
    <t>MANTENIMIENTO  POZOS PROFUNDOS DE EXTRACCIÓN DE AGUA</t>
  </si>
  <si>
    <t>SERVICIO LIMPIEZA REDES DE ALCANTARILLADO</t>
  </si>
  <si>
    <t>SERVICIO DE LAVADO Y DESINFECCIÓN DE TANQUES DE ALMACENAMIENTO DE AGUA</t>
  </si>
  <si>
    <t>MANTENIMIENTO PLANTAS PURICADORAS  Y FILTROS DE AGUA</t>
  </si>
  <si>
    <t xml:space="preserve">EMPAQUES PARA GUADAÑAS </t>
  </si>
  <si>
    <t xml:space="preserve">CADENA PARA MOTOSIERRA </t>
  </si>
  <si>
    <t xml:space="preserve">CADENA PARA MOTOSIERRA  </t>
  </si>
  <si>
    <t>CODO PARA GUADAÑAS</t>
  </si>
  <si>
    <t xml:space="preserve">CUCHILLA DE CORTE </t>
  </si>
  <si>
    <t>TUERCA PARA CUCHILLA</t>
  </si>
  <si>
    <t>YOYO DE CORTE</t>
  </si>
  <si>
    <t>02-02-01-004-003-01</t>
  </si>
  <si>
    <t>CARBURADOR PARA GUADAÑA</t>
  </si>
  <si>
    <t>CILINDROS DOS TIEMPOS</t>
  </si>
  <si>
    <t>PISTON PARA GUADAÑA</t>
  </si>
  <si>
    <t>BUJIAS PARA GUADAÑAS</t>
  </si>
  <si>
    <t>YOYO ENCENDIDO ARRANCADOR</t>
  </si>
  <si>
    <t>MANTENIMIENTO EQUIPOS AGRICOLA</t>
  </si>
  <si>
    <t>MANTENIMIENTO COMPRESOR KAERSER – ESDEF-114</t>
  </si>
  <si>
    <t xml:space="preserve"> MANTENIMIENTO ALOJAMIENTO Y BAÑOS ESIMA   </t>
  </si>
  <si>
    <t>MANTENIMIENTO BARRACAS</t>
  </si>
  <si>
    <t>MAQUINA BARBERA</t>
  </si>
  <si>
    <t>MAQUINA PATILLERA</t>
  </si>
  <si>
    <t>MAQUINA PELUQUERIA PROFESIONAL</t>
  </si>
  <si>
    <t>TOALLAS PAPEL PELUQUERIA ROLLO</t>
  </si>
  <si>
    <t>CREMA PARA EL CUERPO Y PELUQUERIA</t>
  </si>
  <si>
    <t>LOCION MENTICOL</t>
  </si>
  <si>
    <t>TALCO PELUQUERIA</t>
  </si>
  <si>
    <t>GUARDIANES ( RECOLECTOR DESECHOS )</t>
  </si>
  <si>
    <t xml:space="preserve">CEPILLO PARA PEINAR </t>
  </si>
  <si>
    <t>PEINES ANCHOS</t>
  </si>
  <si>
    <t>CUCHILLAS DISPLAY</t>
  </si>
  <si>
    <t>TIJERAS DE PELUQUERIA</t>
  </si>
  <si>
    <t>TIJERAS DE PELUQUERIA ENTRESECAR</t>
  </si>
  <si>
    <t>REPUESTO CUCHILLA MAQUINA PELUQUERIA</t>
  </si>
  <si>
    <t>REPUESTO PATILLERA PELUQUERIA</t>
  </si>
  <si>
    <t>SISTEMA DE ALIMENTACION ININTERRUMPIDA-UPS</t>
  </si>
  <si>
    <t>UPS DE 3 KVA</t>
  </si>
  <si>
    <t xml:space="preserve">UPS POWER 2KVA </t>
  </si>
  <si>
    <t>MICROFONO INALAMBRICO PARA CÁMARA DE VIDEO</t>
  </si>
  <si>
    <t xml:space="preserve">CÁMARA FOTOGRAFICA </t>
  </si>
  <si>
    <t>MEMORIA RAM 1RX8 PC3L-12800 4GB</t>
  </si>
  <si>
    <t>MEMORIA RAM DDR3 1066 MHZ DIMM DE 1GB</t>
  </si>
  <si>
    <t>MEMORIA RAM DDR3 1333 MHZ DE 2GB</t>
  </si>
  <si>
    <t>MEMORIA RAM DDR3 1333 MHZ DIMM DE 2GB</t>
  </si>
  <si>
    <t>MEMORIA RAM DDR3 667 MHZ DIMM DE 1G</t>
  </si>
  <si>
    <t>MEMORIA RAM PC3 12800S 2RX8 DE 4GB</t>
  </si>
  <si>
    <t>CONECTORES DE RED RJ 45 CAT 6</t>
  </si>
  <si>
    <t>JACK BLINDADO CAT 6A</t>
  </si>
  <si>
    <t>CABLE UTP CAT 6 EXTERIORES X 305 MTS</t>
  </si>
  <si>
    <t>CABLE UTP CAT 6 INTERIORES X 305 MET</t>
  </si>
  <si>
    <t xml:space="preserve">PACTH CORE DE 3 MTS CAT 6 CERTIFICADO </t>
  </si>
  <si>
    <t xml:space="preserve">MEMORIA USB: </t>
  </si>
  <si>
    <t>LENTE PARA CÁMARA</t>
  </si>
  <si>
    <t>FRUTAS Y NUECES</t>
  </si>
  <si>
    <t>02-02-01-000-001-07</t>
  </si>
  <si>
    <t>LEGUMBRES SECAS</t>
  </si>
  <si>
    <t>LEGUMBRES, SECAS</t>
  </si>
  <si>
    <t>CARNE Y PRODUCTOS CÁRNICOS</t>
  </si>
  <si>
    <t>PREPARACIONES Y CONSERVAS DE PESCADO</t>
  </si>
  <si>
    <t>PREPARACIONES Y CONSERVAS DE PESCADO, CRUSTÁCEOS, MOLUSCOS Y DEMÁS INVERTEBRADOS ACUÁTICOS</t>
  </si>
  <si>
    <t>PREPARACIONES Y CONSERVAS DE HORTALIZAS, LEGUMBRES, TUBÉRCULOS Y PAPAS</t>
  </si>
  <si>
    <t>PREPARACIONES Y CONSERVAS DE HORTALIZAS, LEGUMBRES,TUBERCULOS</t>
  </si>
  <si>
    <t>ACEITES Y GRASAS ANIMALES Y VEGETALES</t>
  </si>
  <si>
    <t>PRODUCTOS LACTEOS Y OVOPRODUCTOS</t>
  </si>
  <si>
    <t>PRODUCTOS LÁCTEOS Y OVOPRODUCTOS</t>
  </si>
  <si>
    <t>02-02-01-002-003-01</t>
  </si>
  <si>
    <t>PRODUCTOS DE MOLINERIA</t>
  </si>
  <si>
    <t>PRODUCTOS DE MOLINERÍA</t>
  </si>
  <si>
    <t>PRODUCTOS DE PANADERIA</t>
  </si>
  <si>
    <t>PRODUCTOS DE PANADERÍA</t>
  </si>
  <si>
    <t>AZÚCAR</t>
  </si>
  <si>
    <t>CACAO, CHOCOLATE Y CONFITERÍA</t>
  </si>
  <si>
    <t>OTROS PRODUCTOS ALIMENTICIOS N. C. P.</t>
  </si>
  <si>
    <t>02-02-01-002-004-02</t>
  </si>
  <si>
    <t>VINOS</t>
  </si>
  <si>
    <t>BEBIDAS NO ALCOHÓLICAS; AGUAS MINERALES EMBOTELLADAS</t>
  </si>
  <si>
    <t>MANTENIMIENTO REDES ELECTRICAS</t>
  </si>
  <si>
    <t xml:space="preserve">MANTENIMIENTO PARARRAYOS </t>
  </si>
  <si>
    <t>MANTENIMIENTO TRANSFORMADORES</t>
  </si>
  <si>
    <t>MANTENIMIENTO CALDERAS Y MARMITAS</t>
  </si>
  <si>
    <t>EQUIPO DE DISECCION</t>
  </si>
  <si>
    <t>FONENDOSCOPIO</t>
  </si>
  <si>
    <t>ALIMENTO HUMEDO PARA PERRO</t>
  </si>
  <si>
    <t>ALIMENTO PECUARIO CONCENTRADO PARA EQUINOS</t>
  </si>
  <si>
    <t>SAL MINERALIZADA</t>
  </si>
  <si>
    <t>SUPLEMENTO ALIMENTICIO EQUINO</t>
  </si>
  <si>
    <t xml:space="preserve">BOZAL PARA PERRO </t>
  </si>
  <si>
    <t>CHALECO DE ENFRIAMIENTO PARA PERRO</t>
  </si>
  <si>
    <t>COLLAR PARA PERRO</t>
  </si>
  <si>
    <t>JAQUIMA</t>
  </si>
  <si>
    <t>PECHERA PARA ANCLAJE CANINO</t>
  </si>
  <si>
    <t>PELLON TUPIDO PARA MONTAR</t>
  </si>
  <si>
    <t xml:space="preserve">TRAILLA PARA PERRO DE 2 MTS </t>
  </si>
  <si>
    <t>HERBICIDA</t>
  </si>
  <si>
    <t>AGUA OXIGENADA</t>
  </si>
  <si>
    <t>ALCOHOL ANTISEPTICO</t>
  </si>
  <si>
    <t>ALGODÓN</t>
  </si>
  <si>
    <t>AMITRAZ</t>
  </si>
  <si>
    <t>AMOXICILINA</t>
  </si>
  <si>
    <t>ANALGESICOS ANTIINFLAMATORIOS</t>
  </si>
  <si>
    <t>ANESTESICO LOCAL</t>
  </si>
  <si>
    <t xml:space="preserve">ANESTESICO LOCAL TOPICO </t>
  </si>
  <si>
    <t>ANTIBIOTICO</t>
  </si>
  <si>
    <t>ANTIBIOTICO ANTIINFLAMATORIO</t>
  </si>
  <si>
    <t>ANTIBIÓTICO DE AMPLIO ESPECTRO</t>
  </si>
  <si>
    <t xml:space="preserve">ANTIDIARREICO </t>
  </si>
  <si>
    <t>ANTIFUNGICO</t>
  </si>
  <si>
    <t>ANTIPARASITARIO DE USO EXTERNO PARA PERROS</t>
  </si>
  <si>
    <t>ANTIPARASITARIO DE USO INTERNO PARA PERROS</t>
  </si>
  <si>
    <t>ANTISEPTICO LIMPIADOR DE HERIDAS</t>
  </si>
  <si>
    <t xml:space="preserve">ATROPINA </t>
  </si>
  <si>
    <t xml:space="preserve">CEFALEXINA 600MG </t>
  </si>
  <si>
    <t>CICATRIZANTES EQUINOS</t>
  </si>
  <si>
    <t>CLOTRIMAZOL</t>
  </si>
  <si>
    <t xml:space="preserve">CREMA DE OXIDO DE ZINC </t>
  </si>
  <si>
    <t>DESPARASITANTE EXTERNO EQUINOS</t>
  </si>
  <si>
    <t>DESPARASITANTE INTERNO EQUINOS</t>
  </si>
  <si>
    <t>DEXAMETASONA INYECTABLE</t>
  </si>
  <si>
    <t xml:space="preserve">DIFENHIDRAMINA </t>
  </si>
  <si>
    <t xml:space="preserve">DOXICICLINA </t>
  </si>
  <si>
    <t xml:space="preserve">ENROFLOXACINA </t>
  </si>
  <si>
    <t xml:space="preserve">ESPARADRAPO </t>
  </si>
  <si>
    <t>FABOTERAPICO POLIVALENTE ANTIOFIDICO</t>
  </si>
  <si>
    <t>FUROSEMIDA</t>
  </si>
  <si>
    <t>HEMOSTÁTICO</t>
  </si>
  <si>
    <t xml:space="preserve">HILO DE SUTURA </t>
  </si>
  <si>
    <t>ISODINE</t>
  </si>
  <si>
    <t>MELOXICAM</t>
  </si>
  <si>
    <t>MULTIVITAMIICO CON CALCIO Y FOSFORO</t>
  </si>
  <si>
    <t>MULTIVITAMÍNICO + AMINOÁCIDOS</t>
  </si>
  <si>
    <t>OXITETRACICLINA</t>
  </si>
  <si>
    <t xml:space="preserve">POMADA A BASE DE MENTOL </t>
  </si>
  <si>
    <t>RANITIDINA</t>
  </si>
  <si>
    <t>REACTIVANTE</t>
  </si>
  <si>
    <t>SOLUCION ANTISEPTICA</t>
  </si>
  <si>
    <t xml:space="preserve">SOLUCION ANTISEPTICA ORAL </t>
  </si>
  <si>
    <t>SOLUCION OTICA</t>
  </si>
  <si>
    <t>SOLUCION OTICA OFTALMOLOGICA</t>
  </si>
  <si>
    <t>SOLUCION RINGER</t>
  </si>
  <si>
    <t>SOLUCION SALINA</t>
  </si>
  <si>
    <t>TRANQUILIZANTE Y PREANESTECICO</t>
  </si>
  <si>
    <t xml:space="preserve">TRANQUILIZANTES </t>
  </si>
  <si>
    <t>TRATAMIENTO DENTAL PARA PERROS</t>
  </si>
  <si>
    <t>VACUNA HEXAVALENTE</t>
  </si>
  <si>
    <t>VACUNA POLIBALENTE EQUINOS</t>
  </si>
  <si>
    <t>VENDAJE</t>
  </si>
  <si>
    <t>VENDAJES ADHESIVOS</t>
  </si>
  <si>
    <t>YODO DESINFECTANTE</t>
  </si>
  <si>
    <t xml:space="preserve">BAÑO SECO TALCO CON AROMA  </t>
  </si>
  <si>
    <t>JABON PARA PERRO</t>
  </si>
  <si>
    <t xml:space="preserve">JABÓN QUIRÚRGICO </t>
  </si>
  <si>
    <t xml:space="preserve">LOCIÓN CANINA </t>
  </si>
  <si>
    <t>SHAMPO MEDICADO PARA CANINO</t>
  </si>
  <si>
    <t>SHAMPOO PARA CABALLO</t>
  </si>
  <si>
    <t>CAJA DE GUANTES  DE LATEX X 100 TALLA M</t>
  </si>
  <si>
    <t>BOLSA PLASTICA TRANSPARENTE</t>
  </si>
  <si>
    <t>BOLSAS  BASURA ROJAS</t>
  </si>
  <si>
    <t>JUGUETE PARA PERRO</t>
  </si>
  <si>
    <t>MORDEDORES</t>
  </si>
  <si>
    <t>CEPILLO DE DIENTES CANINO</t>
  </si>
  <si>
    <t>CEPILLO PARA CABALLO</t>
  </si>
  <si>
    <t>FRENO PARA CABALLO</t>
  </si>
  <si>
    <t>GUACALES GRANDE</t>
  </si>
  <si>
    <t>PEINE PARA PERRO DE PELO CORTO LISO.</t>
  </si>
  <si>
    <t>PROTECTORES PARA PATAS EQUINOS</t>
  </si>
  <si>
    <t>SILLA PARA MONTAR</t>
  </si>
  <si>
    <t>ATRIL PORTA SUERO</t>
  </si>
  <si>
    <t>CLAVOS PARA EQUINOS</t>
  </si>
  <si>
    <t>CORTA UÑAS PARA PERRO</t>
  </si>
  <si>
    <t>JUEGO HERRADURAS FINAS (4HERRADURAS)</t>
  </si>
  <si>
    <t>MOSQUETON DE SEGURIDAD EN COBRE 8 CM</t>
  </si>
  <si>
    <t xml:space="preserve">CATETER INTRAVENOSO N° 22 </t>
  </si>
  <si>
    <t xml:space="preserve">JERINGA DESECHABLE 10ML </t>
  </si>
  <si>
    <t xml:space="preserve">JERINGA DESECHABLE 20ML </t>
  </si>
  <si>
    <t xml:space="preserve">JERINGA DESECHABLE 5ML </t>
  </si>
  <si>
    <t>VENOCLISIS MACROGOTEO</t>
  </si>
  <si>
    <t>VENOCLISIS MICROGOTEO</t>
  </si>
  <si>
    <t>TERMOMETRO</t>
  </si>
  <si>
    <t>RECARGA Y MANTENIMIENTO DE EXTINTOR EDIFICIO ACCOFA</t>
  </si>
  <si>
    <t>EXTINTOR DE BIÓXIDO DE CARBONO (CO2) CAPACIDAD (10) LIBRAS</t>
  </si>
  <si>
    <t>EXTINTOR DE BIÓXIDO DE CARBONO (CO2) CAPACIDAD (15) LIBRAS</t>
  </si>
  <si>
    <t>EXTINTOR DE BIÓXIDO DE CARBONO (CO2) CAPACIDAD (50) LIBRAS</t>
  </si>
  <si>
    <t>EXTINTOR POLVO QUÍMICO SECO ABC DE 10 LIBRAS</t>
  </si>
  <si>
    <t>EXTINTOR POLVO QUÍMICO SECO ABC DE 150 LIBRAS TIPO SATELITE</t>
  </si>
  <si>
    <t>EXTINTOR POLVO QUÍMICO SECO ABC DE 20 LIBRAS.</t>
  </si>
  <si>
    <t>EXTINTOR POLVO QUÍMICO SECO ABC DE 30 LIBRAS.</t>
  </si>
  <si>
    <t>EXTINTORES AGUA A PRESIÓN PENETRANTE DE 2.5 GALONES.</t>
  </si>
  <si>
    <t>JUEGO DE PALETAS DE PARE Y SIGA</t>
  </si>
  <si>
    <t>MANTENIMIENTO Y RECARGA DE EXTINTORES</t>
  </si>
  <si>
    <t xml:space="preserve">MANTENIMIENTO  MAQUINARIA TIPO BARREDORAS ELÉCTRICAS </t>
  </si>
  <si>
    <t>MANTENIMIENTO VEHICULOS DE BOMBEROS</t>
  </si>
  <si>
    <t>TACO MECHA</t>
  </si>
  <si>
    <t>REPUESTOS AUTOMOTORES</t>
  </si>
  <si>
    <t>REVISIONES TECNICO MECANICAS</t>
  </si>
  <si>
    <t>MANTENIMIENTO VEHICULOS</t>
  </si>
  <si>
    <t>MANTENIMIENTO TRACTOCAMIONES</t>
  </si>
  <si>
    <t xml:space="preserve">MANTENIMIENTO TRACTORES (PARA 03 TRACTORES) </t>
  </si>
  <si>
    <t>MANTENIMIENTO CAJAS FUERTES TIPO ARCHIVADOR UBICADOS BÓVEDA GRUCO-11 ESCOM-111</t>
  </si>
  <si>
    <t>MANTENIMIENTO CUARTOS FRIOS ESIMA</t>
  </si>
  <si>
    <t>MANTENIMIENTO CUARTOS FRIOS, NEVERAS Y CONGELADORES</t>
  </si>
  <si>
    <t>MANTENIMIENTO DE LICUADORAS INDUSTRIALES, EXPRIMIDOR DE CITRICOS Y PELAPAPAS</t>
  </si>
  <si>
    <t>MANTENIMIENTO EQUIPOS DE PANADERIA</t>
  </si>
  <si>
    <t>MANTENIMIENTO ESTUFAS</t>
  </si>
  <si>
    <t>MANTENIMIENTO HORNOS, ESTUFA Y PLANCHAS</t>
  </si>
  <si>
    <t xml:space="preserve">MANTENIMIENTO LAVADORAS  Y SECADORAS  INDUSTRIALES </t>
  </si>
  <si>
    <t>MANTENIMIENTO LAVADORAS Y SECADORAS</t>
  </si>
  <si>
    <t>MANTENIMIENTO  REGULADOR 28 V – ESDEF-114</t>
  </si>
  <si>
    <t>MANTENIMIENTO  UPS-ESDEF-114</t>
  </si>
  <si>
    <t>MANTENIMIENTO DE SISTEMA RELOJ SATELITAL GPS</t>
  </si>
  <si>
    <t xml:space="preserve">MANTENIMIENTO UPS </t>
  </si>
  <si>
    <t>CARTILLA IN FLIGHT GUIDE</t>
  </si>
  <si>
    <t>CARTILLA MANTA</t>
  </si>
  <si>
    <t>CARTILLA PIE</t>
  </si>
  <si>
    <t>DIPLOMAS ESIMA</t>
  </si>
  <si>
    <t>DIPLOMAS GRUEA</t>
  </si>
  <si>
    <t>DIPLOMAS GRUSE</t>
  </si>
  <si>
    <t xml:space="preserve">FAC4-273T ANALISIS DE ACEITE DE MOTORES Y COMPONENTES LUBRICADOS </t>
  </si>
  <si>
    <t>FAJAS DE PROGRESO DE VUELO</t>
  </si>
  <si>
    <t>FORMA  FAC4-041T ESTADO DE MATERIAL SERVIBLE</t>
  </si>
  <si>
    <t xml:space="preserve">FORMA  FAC4-286T-6 TIEMPO HELICOPTEROS HUEY II </t>
  </si>
  <si>
    <t>FORMA FAC4-042T MATERIAL REPARABLE</t>
  </si>
  <si>
    <t>FORMA FAC4-045T TARJETA DE CONDENACIÓN O RECHAZO</t>
  </si>
  <si>
    <t>FORMA FAC4-205T INSPECCION DIARIA DE EQUIPO MOTORIZADO</t>
  </si>
  <si>
    <t xml:space="preserve">FORMA FAC4-210L-6 LISTA DE CHEQUEO REGISTROS HISTORICOS Y LIBRO DE VUELO-1 </t>
  </si>
  <si>
    <t xml:space="preserve">FORMA FAC4-235T-1 SOLICITUD VUELO O VERIFICACIÓN OPERACIONAL POR REQUERIMIENTO DE MANTENIMIENTO </t>
  </si>
  <si>
    <t>FORMA FAC4-248T INSPECCION EQUIPO TERRESTRE DE APOYO AERONAUTICO</t>
  </si>
  <si>
    <t>FORMA FAC4-257T PORTADA REGISTROS EQUIPO ETAA Y SOLICTUD MATRICULA FAC</t>
  </si>
  <si>
    <t>FORMA FAC4-260T REGISTRO REMOCION E INSTALACION DE COMPONENTES Y ACCESORIOS</t>
  </si>
  <si>
    <t>FORMA FAC4-282T  REGISTRO DIARIO DE MANTENIMIENTO AERONAVES FEBRERO 2019</t>
  </si>
  <si>
    <t xml:space="preserve">FORMA FAC4-286T-4 TIEMPO DE AERONAVES Y MOTORES PT6A </t>
  </si>
  <si>
    <t xml:space="preserve">FORMA FAC4-288T INSPECCIONES ESPECIALES AERONAVES </t>
  </si>
  <si>
    <t>FORMA FAC4-389T LISTA DE VERIFICACIÓN PARA CONTROL  ESTADO OPERACIONAL AERONAVES FAC POR TÉRMINO DE MANTENIMIENTO PROGRAMADO.</t>
  </si>
  <si>
    <t>IMPRESOS DEAIN</t>
  </si>
  <si>
    <t>VOLANTES</t>
  </si>
  <si>
    <t>MANTENIMIENTO PLATAFORMA ELEVACION TIBU</t>
  </si>
  <si>
    <t>CINTA CLEAR RBN H2 INTM 1500 IMAGES FARGO HDP 5000</t>
  </si>
  <si>
    <t>CINTA NEGRA PARA IMPRESORA FARGO HDP 5000</t>
  </si>
  <si>
    <t>CINTA YMCK PARA IMPRESORA HDP 5000</t>
  </si>
  <si>
    <t>MANTENIMIENTO DE MOTORES FUERA DE BORDA</t>
  </si>
  <si>
    <t>MANTENIMIENTO RED DE GASES HOSPITALARIOS</t>
  </si>
  <si>
    <t>SERVICIO DE ASEO Y LIMPIEZA DE LAS INSTALACIONES DEL ESM  AMARRE VF 2022</t>
  </si>
  <si>
    <t xml:space="preserve"> MANTENIMIENTO  EQUIPOS DE LA EMISORA</t>
  </si>
  <si>
    <t xml:space="preserve">MANTENIMIENTO ELECTROBOMBAS CENTRIFUGAS
</t>
  </si>
  <si>
    <t>MANTENIMIENTO ELECTROBOMBAS DE LA UNIDAD</t>
  </si>
  <si>
    <t>PAGO FACTURA 14203 TASA RETRIBUTIVA VERTIMIENTOS AÑO 2020</t>
  </si>
  <si>
    <t>PAGO SERVICIO ENERGÍA ELÉCTRICA</t>
  </si>
  <si>
    <t>PAGO SERVICIO ENERGÍA ELÉCTRICA CONSUMO MES DICIEMBRE 2020</t>
  </si>
  <si>
    <t>PAGO SERVICIO DE ENERGÍA ELÉCTRICA CONSUMO MES ENERO FACT FV8121 -FV8084</t>
  </si>
  <si>
    <t>PAGO SERVICIO ENERGÍA ELÉCTRICA VELASQUEZ FACTURA 000149873894</t>
  </si>
  <si>
    <t>PAGO SERVICIO ENERGÍA ELÉCTRICA CONSUMO MES FEBRERO FACTURA FV10411-FV10368</t>
  </si>
  <si>
    <t>PAGO SERVICIO ENERGÍA ELÉCTRICA CONSUMO MES MARZO PREDIO VELASQUEZ FACTURA 000150647309</t>
  </si>
  <si>
    <t>PAGO SERVICIO ENERGÍA ELÉCTRICA CONSUMO MES MARZO FV12348 - FV12382</t>
  </si>
  <si>
    <t>PAGO SERVICIO ENERGÍA  ELÉCTRICA CONSUMO MES MARZO - ABRIL FACT 000152551244</t>
  </si>
  <si>
    <t>PAGO SERVICIO ENERGÍA ELÉCTRICA CACOM-1 CONSUMO MES ABRIL FV14735-FV14751</t>
  </si>
  <si>
    <t>PAGO SERVICIO ENERGÍA ELÉCTRICA VELASQUEZ CONSUMO DEL 17 DE ABRIL AL 16 DE MAYO FACTURA 000153631505</t>
  </si>
  <si>
    <t>PAGO SERVICIO DE ENERGÍA ELÉCTRICA SEGÚN FACTURAS FV16748 - FV16880 CONSUMO MAYO 2021</t>
  </si>
  <si>
    <t>SERVICIO DE ENERGÍA ELÉCTRICA CORRESPONDIENTE AL MES DE JUNIO SEGÚN FACTURAS FV19071-FV19225</t>
  </si>
  <si>
    <t>PAGO SERVICIO ENERGÍA ELÉCTRICA CONSUMO MES JULIO VELASQUEZ</t>
  </si>
  <si>
    <t>SERVICIO DE ENERGÍA ELÉCTRICA CORRESPONDIENTE AL MES DE JULIO SEGÚN FACTURAS FV21617-FV2208</t>
  </si>
  <si>
    <t>PAGO SERVICIO ENERGÍA ELÉCTRICA CONSUMO MES AGOSTO 2021 SEGUN FACTURAS FV-24011-FV-23787</t>
  </si>
  <si>
    <t>SERVICIO DE ENERGÍA ELÉCTRICA CORRESPONDIENTE AL MES DE JULIO SEGÚN FACTURA 000157448743</t>
  </si>
  <si>
    <t>PAGO SERVICIO ENERGÍA ELÉCTRICA VELASQUEZ CONSUMO MES SEPTIEMBRE</t>
  </si>
  <si>
    <t>PAGO SERVICIO ENERGÍA ELÉCTRICA CONSUMO MES SEPTIEMBRE SEGÚN FACTURAS FV-26603-26125</t>
  </si>
  <si>
    <t>PAGO SERVICIO ENERGÍA ELÉCTRICA CONSUMO MES OCTUBRE 2021 FRA-FV28825-FV28478</t>
  </si>
  <si>
    <t>PAGO SERVICIO ENEGÍA ELÉCTRICA CONSUMO MES NOVIEMBRE 2021</t>
  </si>
  <si>
    <t>PAGO SERVICIO ENERGÍA ELÉCTRICA CONSUMO MES NOVIEMBRE</t>
  </si>
  <si>
    <t>ABONO SERVICIO ENERGÍA CONSUMO MES DICIEMBRE</t>
  </si>
  <si>
    <t>PAGO IMPUESTO  VEHÍCULOS SEMAFORIZACIÓN FORMULARIO 05082021</t>
  </si>
  <si>
    <t>PAGO IMPUESTO VEHÍCULO PLACA MNW687</t>
  </si>
  <si>
    <t>PAGO IMPUESTO VEHÍCULO PLACA RHK676</t>
  </si>
  <si>
    <t>PAGO IMPUESTO PREDIAL 2021 PREDIO VELASQUEZ FACT. 21010310002104</t>
  </si>
  <si>
    <t>IMPUESTO PREDIAL FACT. 2021000213</t>
  </si>
  <si>
    <t>PAGO SOBRETASA AMBIENTAL CAR PREDIAL FACT. 2021000213</t>
  </si>
  <si>
    <t>PAGO SOBRETASA BOMBERIL  IMPUESTO PREDIAL FACT. 2021000213</t>
  </si>
  <si>
    <t>PAGO SOBRETASA AMBIENTAL CAR PREDIAL  FACT. 2021000408</t>
  </si>
  <si>
    <t>PAGO SOBRETASA BOMBERIL  IMPUESTO PREDIAL FACT. 2021000408</t>
  </si>
  <si>
    <t>PAGO SERVICIO TELEFONÍA FIJA CONSUMO MES DICIEMBRE 2020</t>
  </si>
  <si>
    <t>PAGO SERVICIO TELEFONÍA FIJA CONSUMO MES ENERO FACT 23075-24075-25075-25175-29075TELEFONO</t>
  </si>
  <si>
    <t>PAGO SERVICIO TELEFONÍA FIJA CONSUMO MES FEBRERO 2021  FACTURA 80099-63201-61946-70349-9956</t>
  </si>
  <si>
    <t>PAGO SERVICIO TELEFONÍA FIJA CONSUMO MES MARZO 2021 FACT. BEC-3361-7280-7658-3474-5859</t>
  </si>
  <si>
    <t>PAGO SERVICIO TELEFONÍA FIJA CONSUMO MES ABRIL 2021 FACT. BEC-8154-8575-4279-7758-9871</t>
  </si>
  <si>
    <t>PAGO SERVICIO TELEFÓNICO SEGÚN FACTURAS 163575070-163575475-163570132-163575060-163562893-163556424-163548476-163544360</t>
  </si>
  <si>
    <t>PAGO SERVICIO DE TELEFONIA FIJA SEGÚN FACTURAS BEC-168719648 - BEC-168714050  - BEC-168654976 - BEC-168719637 - BEC-168675318</t>
  </si>
  <si>
    <t>PAGO SERVICIO TELEFONIA FIJA CONSUMO MES JULIO 2021 FACTURAS 2307-2407-2507-2517-2907-2627</t>
  </si>
  <si>
    <t>PAGO SERVICIO TELFONÍA FIJA CONSUMO MES AGOSTO 2021 SEGÚN FACTURAS BEC-40293-40689-41088-38824</t>
  </si>
  <si>
    <t>PAGO SERVICIO TELEFONÍA FIJA CONSUMO MES SEPTIEMBRE SEGÚN FACTURAS BEC-29032-30697-31507-22624</t>
  </si>
  <si>
    <t>PAGO SERVICIO TELEFONÍA FIJA CONSUMO MES OCTUBRE 2021 SEGÚN FACTURAS BEC-4726-0720-1154-4714-3688</t>
  </si>
  <si>
    <t>PAGO SERVICIO TELEFONÍA FIJA CONSUMO MES NOVIEMBRE SEGÚN FACTURAS BEC-7724-7834-2658-6634-0679</t>
  </si>
  <si>
    <t>PAGO CANCELACIÓN MATRICULAS PLACAS KHS90A - FBQ86D - FBQ87D</t>
  </si>
  <si>
    <t>PAGO CANCELACIÓN MATRICULA  PLACA NMF491-OUD122</t>
  </si>
  <si>
    <t>PAGO CANCELACIÓN MATRICULA  PLACA -OUD122</t>
  </si>
  <si>
    <t>PAGO CANCELACIÓN MATRÍCULA MOTO CARRO PLACA 135 ABY - MUNICIPIO DE HONDA</t>
  </si>
  <si>
    <t>CERTIFICADOS PARA REVISIÓN TÉCNICA EN IDENTIFICACIÓN DE AUTOMOTORES PARA CHATARRIZAR</t>
  </si>
  <si>
    <t>PAGO SERVICIO DE DISPOSICIÓN FINAL, RECOLECCIÓN Y TRANSPORTE DE RESIDUOS SÓLIDOS ORDINARIOS DEL 01 AL 31 DE DICIEMBRE 2020</t>
  </si>
  <si>
    <t>SERVICIO DE DISPOSICIÓN FINAL, RECOLECCIÓN Y TRANSPORTE DE RESIDUOS SÓLIDOS ORDINARIOS DEL 01 AL 31 DE ENERO 2021 FACT. 4333</t>
  </si>
  <si>
    <t>PAGO SERVICIO DE DISPOSICIÓN FINAL, RECOLECCIÓN Y TRANSPORTE DE RESIDUOS SÓLIDOS ORDINARIOS DEL 01 AL 28 DE FEBRERO DE 2021</t>
  </si>
  <si>
    <t>PAGO SERVICIO DE DISPOSICIÓN FINAL, RECOLECCIÓN Y TRANSPORTE DE RESIDUOS SÓLIDOS ORDINARIOS DEL 01 AL 31 DE MARZO DE 2021  FACT. 4404</t>
  </si>
  <si>
    <t>SERVICIO DE DISPOSICIÓN FINAL, RECOLECCIÓN Y TRANSPORTE DE RESIDUOS SÓLIDOS ORDINARIOS DEL 01 AL 30 DE ABRIL DE 2021 FACT. E4439</t>
  </si>
  <si>
    <t>SERVICIO DE DISPOSICIÓN FINAL, RECOLECCIÓN Y TRANSPORTE DE RESIDUOS SÓLIDOS ORDINARIOS DEL 01 AL 31 DE MAYO 2021</t>
  </si>
  <si>
    <t>PAGO SERVICIO DE RECOLECCIÓN Y TRANSPORTE DE RESIDUOS SÓLIDOS ORDINARIOS, SERVICIO DE DISPOSICIÓN FINAL DE RESIDUOS SÓLIDOS ORDINARIOS, SERVICIO DE COMERCIALIZACIÓN Y SERVICIO DE RECOLECCIÓN Y TRANSPORTE DE RESIDUOS SÓLIDOS ORDINARIOS MES JULIO</t>
  </si>
  <si>
    <t>SERVICIO DE ASEO (RECOLECCIÓN DE BASURAS)</t>
  </si>
  <si>
    <t>SERVICIO DE RECOLECCIÓN Y TRANSPORTE DE RESIDUOS SÓLIDOS ORDINARIOS, SERVICIO DISPOSICIÓN FINAL DE RESIDUOS SÓLIDOS ORDINARIOS  Y SERVICIOS DE COMERCIALIZACIÓN MES AGOSTO</t>
  </si>
  <si>
    <t>PAGO SERVICIO DE RECOLECCIÓN Y TRANSPORTE DE RESIDUOS SÓLIDOS ORDINARIOS, SERVICIO DE DISPOSICIÓN FINAL DE RESIDUOS SÓLIDOS ORDINARIOS Y SERVICIOS DE COMERCIALIZACIÓN FT.E4665 MES SEPTIEMBRE 2021</t>
  </si>
  <si>
    <t>PAGO SERVICIO DE RECOLECCIÓN Y TRANSPORTE DE RESIDUOS SÓLIDOS ORDINARIOS, SERVICIO DE DISPOSICIÓN FINAL DE RESIDUOS SÓLIDOS ORDINARIOS Y SERVICIO DE COMERCIALIZACIÓN</t>
  </si>
  <si>
    <t>MANTENIMIENTO SIMULADOR AC-47T CACOM-1</t>
  </si>
  <si>
    <t>MANTENIMIENTO SIMULADORES</t>
  </si>
  <si>
    <t>MANTENIMIENTO PLANTAS ELECTRICAS</t>
  </si>
  <si>
    <t>MANTENIMIENTO BEBEDERO DE AGUA</t>
  </si>
  <si>
    <t>SACOS TERREROS</t>
  </si>
  <si>
    <t>LETRERO DE PUESTO DE CONTROL MILITAR FAC</t>
  </si>
  <si>
    <t>CABLE DE ACERO INOXIDABLE DE ¼ DE PULGADA.</t>
  </si>
  <si>
    <t xml:space="preserve">LAMPARA SOLAR </t>
  </si>
  <si>
    <t xml:space="preserve">REFLECTOR LED </t>
  </si>
  <si>
    <t>PIERNERA PORTA PROVEEDORES</t>
  </si>
  <si>
    <t xml:space="preserve">PORTA PROVEEDORES </t>
  </si>
  <si>
    <t>GAS REFRIGERANTE</t>
  </si>
  <si>
    <t>MATERIALES Y REPUESTOS DE REFRIGERACION</t>
  </si>
  <si>
    <t xml:space="preserve">SAYCO 2021 FACTURA  FE-6801 EMISORA  AL AIRE F.M. PUERTO SALGAR </t>
  </si>
  <si>
    <t>ACINPRO VALOR COMUNICACIÓN PUBLICA DE FONOGRAMAS REPRESENTADOS (DERECHOS CONEXOS) EMISORA AL AIRE  CACOM-1 AÑO 2021</t>
  </si>
  <si>
    <t>ARRANCADOR NEUMATICO AMJ-0781</t>
  </si>
  <si>
    <t>PLANTA HOBART AMD-0166</t>
  </si>
  <si>
    <t>REMOLCADOR TUG PARA  AERONAVES CON CAP.3000 LB. AMD 0529</t>
  </si>
  <si>
    <t>VEHCULO HARLAN AMD 0550</t>
  </si>
  <si>
    <t>VEHICULO HARLAN AMD 0569</t>
  </si>
  <si>
    <t>EQUIPO DE OXICORTE</t>
  </si>
  <si>
    <t xml:space="preserve">JUEGO DE COPAS POCO PROFUNDAS (MM) CON CUADRO DE 1/2 - 6 PUNTAS </t>
  </si>
  <si>
    <t xml:space="preserve">JUEGO DE COPAS POCO PROFUNDAS (MM) CON CUADRO DE 1/4 - 12 PUNTAS </t>
  </si>
  <si>
    <t xml:space="preserve">JUEGO DE COPAS POCO PROFUNDAS (MM) CON CUADRO DE 1/4 - 6 PUNTAS </t>
  </si>
  <si>
    <t xml:space="preserve">JUEGO DE COPAS POCO PROFUNDAS (PULGADAS) CON CUADRO DE 1/4 - 6 PUNTAS </t>
  </si>
  <si>
    <t xml:space="preserve">JUEGO DE COPAS PROFUNDAS (MM) CON CUADRO DE 1/2 - 6 PUNTAS </t>
  </si>
  <si>
    <t>JUEGO DE DESTORNILLADORES PUNTA (PLANA/PHILLIPS)</t>
  </si>
  <si>
    <t>JUEGO DE EXTENCIONES CON CUADRO DE 1/4</t>
  </si>
  <si>
    <t xml:space="preserve">JUEGO DE LLAVES AJUSTABLES </t>
  </si>
  <si>
    <t>JUEGO DE LLAVES CABEZA DE CUATRO ANGULOS PULG.</t>
  </si>
  <si>
    <t>JUEGO DE LLAVES COMBINACION ABIERTA Y CERRADA  (MM)</t>
  </si>
  <si>
    <t xml:space="preserve">JUEGO DE LLAVES DE MEDIA LUNA </t>
  </si>
  <si>
    <t>JUEGO DE LLAVES EN FORMA DE S</t>
  </si>
  <si>
    <t>JUEGO DE LLAVES, TUERCA ABOCARDADA DE EXTREMO DOBLE (MM)</t>
  </si>
  <si>
    <t>LIJADORA ROTO ORBITAL</t>
  </si>
  <si>
    <t>LLAVES DE PIE CON CUADRO DE 3/8"</t>
  </si>
  <si>
    <t xml:space="preserve">PINZAS DE FRENAR </t>
  </si>
  <si>
    <t xml:space="preserve">PULIDORA </t>
  </si>
  <si>
    <t xml:space="preserve">TALADRO PERCUTOR </t>
  </si>
  <si>
    <t>TRINQUETE (RACHS)CON CUADRO DE 1/2</t>
  </si>
  <si>
    <t>TRINQUETE (RACHS)CON CUADRO DE 1/4</t>
  </si>
  <si>
    <t>TRONZADORA DE METALES</t>
  </si>
  <si>
    <t>MEDIDOR DE CAMPO MAGNETICO</t>
  </si>
  <si>
    <t>PESA DE PRUEBA PARA YUGO</t>
  </si>
  <si>
    <t>REGULADOR DE BAJA PRESION 0-100 PSI</t>
  </si>
  <si>
    <t>BOQUILLA DE AIRE PARA CALIBRACION</t>
  </si>
  <si>
    <t>EMPUÑADURA CON CUADRO (ACELERADOR)</t>
  </si>
  <si>
    <t>JUEGO DE LLAVES EN FORMA DE ¨L¨ HEX.  (MM)</t>
  </si>
  <si>
    <t>KIT DE REPARACION DE ROSCA DE INSERCIÓN HELICOIDAL 5402-5</t>
  </si>
  <si>
    <t xml:space="preserve">PINZA DE CONECTORES ELECTRICOS </t>
  </si>
  <si>
    <t>PINZAS PARA MASA</t>
  </si>
  <si>
    <t>PUNTA TORNILLO 5 MM</t>
  </si>
  <si>
    <t>PUNTAS TORQ SET Nª2</t>
  </si>
  <si>
    <t>RECOLECTOR DE ACEITE PORTATIL</t>
  </si>
  <si>
    <t>LAMPARAS DE ATERRIZAJE</t>
  </si>
  <si>
    <t xml:space="preserve">NIVEL </t>
  </si>
  <si>
    <t>JUEGO DE LUPAS</t>
  </si>
  <si>
    <t>LLANTA  20.5X8.0-10</t>
  </si>
  <si>
    <t>LLANTA  37X12.50 R 16.5LT</t>
  </si>
  <si>
    <t>LLANTA 4.10-6 NHS</t>
  </si>
  <si>
    <t>LLANTA 5.00-8 10PR NHS</t>
  </si>
  <si>
    <t>LLANTA 5.30 - R12</t>
  </si>
  <si>
    <t>LLANTA 6.00-9 NHS</t>
  </si>
  <si>
    <t>LLANTA 650-10</t>
  </si>
  <si>
    <t>LLANTA 750-10</t>
  </si>
  <si>
    <t>LLANTA 8.75-16.5LT</t>
  </si>
  <si>
    <t>LLANTA LT215/85-16</t>
  </si>
  <si>
    <t>LLANTA PARA  CARRO DE  OXIGENO TRONAIR ( WHEEL, PNEUMATIC)</t>
  </si>
  <si>
    <t xml:space="preserve">CORREA DE REPARTICION PARA HARLAN </t>
  </si>
  <si>
    <t>CORREA DEL VENTILADOR (PARA HARLAN) 17490</t>
  </si>
  <si>
    <t>CORREAS PARA COMPRESOR KAESER MODELO BS-61</t>
  </si>
  <si>
    <t>EMPAQUES DE CILINDROS (GATOS HIDRAULICOS TRONAIR)  K-1050</t>
  </si>
  <si>
    <t>EMPAQUES. GATOS HIDRAULICOS TRONAIR) K-1001</t>
  </si>
  <si>
    <t>KIT EMPAQUETADURA  BOMBA GATOS HIDRAULICOS TRONAIR MODELO  02-0526-0110</t>
  </si>
  <si>
    <t>KIT EMPAQUETADURA  BOMBA GATOS HIDRAULICOS TRONAIR MODELO 02-7809-C0110</t>
  </si>
  <si>
    <t>KIT EMPAQUETADURA GATOS HIDRAULICOS TRONAIR MODELO 02-0526-0110</t>
  </si>
  <si>
    <t>KIT EMPAQUETADURA GATOS HIDRAULICOS TRONAIR MODELO 02-7809-C0110 K-4373</t>
  </si>
  <si>
    <t xml:space="preserve">MANGUERA JET AIR STAR </t>
  </si>
  <si>
    <t>RUEDAS COMPLETAS PARA GATOS
TRONAIR K-2800</t>
  </si>
  <si>
    <t>RUEDAS TIPO INDUSTRIAL PARA TRABAJO EN CONCRETO  GIRATORIAS Y FIJAS DE 10"</t>
  </si>
  <si>
    <t>RUEDAS TIPO INDUSTRIAL PARA TRABAJO EN CONCRETO  GIRATORIAS Y FIJAS DE 4"</t>
  </si>
  <si>
    <t>RUEDAS TIPO INDUSTRIAL PARA TRABAJO EN CONCRETO  GIRATORIAS Y FIJAS DE 6"</t>
  </si>
  <si>
    <t>RUEDAS TIPO INDUSTRIAL PARA TRABAJO EN CONCRETO  GIRATORIAS Y FIJAS DE 8", CON BUJE DE NYLON O BALINERA.</t>
  </si>
  <si>
    <t xml:space="preserve">ABRAZADERA INDUSTRIAL 96-102 MM </t>
  </si>
  <si>
    <t xml:space="preserve">BORNES PARA BATERIA </t>
  </si>
  <si>
    <t>EJE EXTENCION  PARA GATOS
TRONAIR HJ-225-04</t>
  </si>
  <si>
    <t>LÍNEA, COMBUSTIBLE, FILTRO AL MOTOR 288010</t>
  </si>
  <si>
    <t xml:space="preserve"> VÁLVULA AUXILIAR DE DESCARGA COMBINADA) PÁRA COMPRESOR KAESER MODELO BS-61</t>
  </si>
  <si>
    <t>BOMBA DE MANO HIDRAULICA HC-1752</t>
  </si>
  <si>
    <t>BOMBA ELECTRICA COMBUSTIBLE DE 12 VDC 227005</t>
  </si>
  <si>
    <t>FILTRO DE ACEITE A205SP</t>
  </si>
  <si>
    <t>FILTRO DE ACEITE A223</t>
  </si>
  <si>
    <t>FILTRO DE ACEITE AR17</t>
  </si>
  <si>
    <t>FILTRO DE ACEITE BT420</t>
  </si>
  <si>
    <t>FILTRO DE ACEITE LF9080</t>
  </si>
  <si>
    <t>FILTRO DE ACEITE MF22</t>
  </si>
  <si>
    <t>FILTRO DE ACEITE PARA ARRANCADOR TUG   LF14000NN</t>
  </si>
  <si>
    <t>FILTRO DE ACEITE TRO-4050</t>
  </si>
  <si>
    <t>FILTRO DE AGUA PARA ARRANCADOR TUG WF2126</t>
  </si>
  <si>
    <t>FILTRO DE AIRE  (PARA PLANTAS HOBART) 290938/AF25960</t>
  </si>
  <si>
    <t>FILTRO DE AIRE  B085001 / DCO 21YB</t>
  </si>
  <si>
    <t>FILTRO DE AIRE 288048001</t>
  </si>
  <si>
    <t>FILTRO DE AIRE AF25960</t>
  </si>
  <si>
    <t>FILTRO DE AIRE P827653/P535770/ AZ253K</t>
  </si>
  <si>
    <t>FILTRO DE COMBUSTIBLE  A-96C</t>
  </si>
  <si>
    <t>FILTRO DE COMBUSTIBLE  A-97C</t>
  </si>
  <si>
    <t>FILTRO DE COMBUSTIBLE  C1110PL /PF945</t>
  </si>
  <si>
    <t>FILTRO DE COMBUSTIBLE  MF 4053</t>
  </si>
  <si>
    <t>FILTRO DE COMBUSTIBLE 1R-0794</t>
  </si>
  <si>
    <t>FILTRO DE COMBUSTIBLE A4053SP</t>
  </si>
  <si>
    <t>FILTRO DE COMBUSTIBLE A-43</t>
  </si>
  <si>
    <t>FILTRO DE COMBUSTIBLE BF790</t>
  </si>
  <si>
    <t>FILTRO DE COMBUSTIBLE FF5018</t>
  </si>
  <si>
    <t>FILTRO DE COMBUSTIBLE FS20022</t>
  </si>
  <si>
    <t>FILTRO DE COMBUSTIBLE MF 936P/BF592</t>
  </si>
  <si>
    <t>FILTRO DE COMBUSTIBLE P346P</t>
  </si>
  <si>
    <t>FILTRO DE COMBUSTIBLE P550057</t>
  </si>
  <si>
    <t>FILTRO DE COMBUSTIBLE PARA ARRANCADOR TUG 23533816</t>
  </si>
  <si>
    <t>FILTRO DE COMBUSTIBLE PRIMARIO 23530706</t>
  </si>
  <si>
    <t>FILTRO DE COMBUSTIBLE SECUNDARIO 23530645</t>
  </si>
  <si>
    <t xml:space="preserve">FITRO DE ACEITE  A-73 </t>
  </si>
  <si>
    <t>FITRO DE ACEITE  AD-092 / HCX-7041</t>
  </si>
  <si>
    <t>FITRO DE ACEITE IR-0734</t>
  </si>
  <si>
    <t xml:space="preserve">FITRO DE ACEITE MF-43/ AR-17 </t>
  </si>
  <si>
    <t>CONECTORES DE 115VAC,PLUG DE 6 POLOS</t>
  </si>
  <si>
    <t>CONECTORES DE 28 VDC, CON PLUG DE 3 POLOS</t>
  </si>
  <si>
    <t>CONTACTOR LINE, 3-POLE K-1 (PARA PLANTAS HOBART)  282130001</t>
  </si>
  <si>
    <t>CONTROL ELECTRICO GOVERNOR HOBART ESC63C-7</t>
  </si>
  <si>
    <t>FUSIBLE DE VIDRIO  10A</t>
  </si>
  <si>
    <t>FUSIBLE DE VIDRIO  2A</t>
  </si>
  <si>
    <t>FUSIBLE PLANO AUTMOTRIZ ESTANDAR  2A</t>
  </si>
  <si>
    <t>FUSIBLE PLANO AUTMOTRIZ ESTANDAR 10A</t>
  </si>
  <si>
    <t>FUSIBLE PLANO AUTMOTRIZ ESTANDAR 15A</t>
  </si>
  <si>
    <t>FUSIBLE PLANO AUTMOTRIZ ESTANDAR 20A</t>
  </si>
  <si>
    <t>FUSIBLE PLANO AUTMOTRIZ ESTANDAR 25A</t>
  </si>
  <si>
    <t>FUSIBLE PLANO AUTMOTRIZ ESTANDAR 30A</t>
  </si>
  <si>
    <t>FUSIBLE PLANO AUTMOTRIZ ESTANDAR 5A</t>
  </si>
  <si>
    <t>FUSIBLE PLANO AUTMOTRIZ ESTANDAR 7.5A</t>
  </si>
  <si>
    <t>FUSIBLE PLANO AUTMOTRIZ MINI 10A</t>
  </si>
  <si>
    <t>FUSIBLE PLANO AUTMOTRIZ MINI 15A</t>
  </si>
  <si>
    <t>FUSIBLE PLANO AUTMOTRIZ MINI 20A</t>
  </si>
  <si>
    <t>FUSIBLE PLANO AUTMOTRIZ MINI 25A</t>
  </si>
  <si>
    <t>FUSIBLE PLANO AUTMOTRIZ MINI 2A</t>
  </si>
  <si>
    <t>FUSIBLE PLANO AUTMOTRIZ MINI 30A</t>
  </si>
  <si>
    <t>FUSIBLE PLANO AUTMOTRIZ MINI 7.5A</t>
  </si>
  <si>
    <t xml:space="preserve">INDICADOR AMPERIOS AC (PARA PLANTAS HOBART) </t>
  </si>
  <si>
    <t xml:space="preserve">INDICADOR AMPERIOS DC (PARA PLANTAS HOBART) </t>
  </si>
  <si>
    <t xml:space="preserve">INDICADOR FRECUENCIA (PARA PLANTAS HOBART) </t>
  </si>
  <si>
    <t>INDICADOR VOLTAJE AC (PARA PLANTAS HOBART)</t>
  </si>
  <si>
    <t>INDICADOR VOLTAJE DC (PARA PLANTAS HOBART)</t>
  </si>
  <si>
    <t>INTERRUPTOR 2 POSICIONES FW1312</t>
  </si>
  <si>
    <t>INTERRUPTOR 3 POSICIONES 402662</t>
  </si>
  <si>
    <t>INTERRUPTUR PULSADOR DE ARRANQUE 404100</t>
  </si>
  <si>
    <t>MICRO DE VELOCIDAD, INTERRUPTOR, PROXIMIDAD 12 "PLOMO CON RECEPTÁCULO (ROXIMITY SWICH)  6225918002</t>
  </si>
  <si>
    <t xml:space="preserve">PRESOSTATO AUTOMATICO DE BOTON 1 VIA 175PSI PARA COMPRESOR  VOLT. 240 AMP 15.(AUTOMÁTICO PARA COMPRESOR) </t>
  </si>
  <si>
    <t xml:space="preserve">RELAY 12VDC 16DA-4004A-10 </t>
  </si>
  <si>
    <t xml:space="preserve">RELAY 24VDC 16DA-4004A-3 </t>
  </si>
  <si>
    <t>CABLE ELECTRICO AUTOMOTRIZ CALIBRE #12</t>
  </si>
  <si>
    <t>CABLE ELECTRICO AUTOMOTRIZ CALIBRE #14</t>
  </si>
  <si>
    <t>BATERIA 12 V REF. 27-900 AM</t>
  </si>
  <si>
    <t>BATERIA 12 V REF. 30H- 1000 AMP</t>
  </si>
  <si>
    <t>BATERIA 12 V. 12 V. REF. 24- 700 AMP</t>
  </si>
  <si>
    <t>BOMBILLO DE ALOGENO H1</t>
  </si>
  <si>
    <t>BOMBILLO DE ALOGENO H3</t>
  </si>
  <si>
    <t>BOMBILLOS 12 VOLT. 100W</t>
  </si>
  <si>
    <t>EXPLORADORAS LED DE  12VOL.</t>
  </si>
  <si>
    <t>SOLENOIDE STARTER 1114537</t>
  </si>
  <si>
    <t> TARJETA PC, AY, SENSOR DE ALTA FASE 485053</t>
  </si>
  <si>
    <t>MOTOR ESPECIFIC PC BOARD (PARA PLANTAS HOBART) 288745</t>
  </si>
  <si>
    <t>REGULADOR DE VOLTAJE  TARJETAS, PC, (PARA PLANTAS HOBART)  288940B</t>
  </si>
  <si>
    <t>TABLERO, PC. AY, CONTROL-TARJETA ELECTRONICA (PARA PLANTAS HOBART) 289026-SP/292107</t>
  </si>
  <si>
    <t>TARJETA DE INTERFACE PARA MOTOR PC BOARTD
(PARA PLANTAS BOART) 288937</t>
  </si>
  <si>
    <t>TARJETA DE MEMORIA.
(BOARD ASSY MEMORY AND TIME DELAY) (PARA PLANTAS HOBART) 387736B / 387736D</t>
  </si>
  <si>
    <t>TARJETA ELECTRONICA BOARD, PC OVER-UNDER VOLTAGE (PARA PLANTAS HOBART) 482038A / 382644 A</t>
  </si>
  <si>
    <t xml:space="preserve">TARJETA ELECTRONICA T-R B  (PARA PLANTAS HOBART) 288914B </t>
  </si>
  <si>
    <t>TARJETA ELECTRONICA, PC, OVER-UNDER FREQUENCY PARA PLANTAS HOBART) 482039 / 482039C</t>
  </si>
  <si>
    <t>BAYETILLA ROJA</t>
  </si>
  <si>
    <t>TRAPO CARPETA COSIDO -COLORES VARIOS</t>
  </si>
  <si>
    <t xml:space="preserve">PAPEL ABSORBENTE </t>
  </si>
  <si>
    <t xml:space="preserve">PAPEL DE ARROZ </t>
  </si>
  <si>
    <t xml:space="preserve">TOALLAS HUMEDOS </t>
  </si>
  <si>
    <t>ALCOHOL ISOPROPILICO</t>
  </si>
  <si>
    <t xml:space="preserve">DESENGRASANTE LIQUIDO </t>
  </si>
  <si>
    <t>JABON DE MANOS LIQUIDO DESENGRASANTE</t>
  </si>
  <si>
    <t xml:space="preserve">JABON FAST ORANGE </t>
  </si>
  <si>
    <t>LIMPIA CONTACTO SECO</t>
  </si>
  <si>
    <t xml:space="preserve">SHAMPU PARA AERONAVES </t>
  </si>
  <si>
    <t>TARRO ATOMIZADOR</t>
  </si>
  <si>
    <t>JARRA DE VIDRIO CLARO Y BRILLANTE</t>
  </si>
  <si>
    <t>ESPONJA SABRA</t>
  </si>
  <si>
    <t>CAJAS DE CARTÓN CORRUGADO  CON CAPACIDAD DE 200 LIBRAS, DE 20 X 20 X 25”</t>
  </si>
  <si>
    <t>CAJAS DE CARTÓN CORRUGADO . CON CAPACIDAD DE 200 LIBRAS, DE 20 X 20 X 20</t>
  </si>
  <si>
    <t>CINTA DE ENMASCARAR  DE 1"</t>
  </si>
  <si>
    <t>CINTA DE ENMASCARAR 1/2 PULGADA</t>
  </si>
  <si>
    <t>CINTA DE ENMASCARAR 233+ 24MM</t>
  </si>
  <si>
    <t>CINTA ENMASCARAR 233+ 18MM X 55 MT</t>
  </si>
  <si>
    <t>ACEITE 363</t>
  </si>
  <si>
    <t>ACEITE BOMBA DE VACIO EDWARS ULTRAGRADE 19</t>
  </si>
  <si>
    <t>ACEITE HIDRAULICO PARA MAQUINA 68</t>
  </si>
  <si>
    <t>ACEITE ISO VG46 ULTRALUBE O ALTO SYNPAO 46</t>
  </si>
  <si>
    <t>ACEITE LUBRICANTE</t>
  </si>
  <si>
    <t>ACEITE PARA MOTORES DIESEL 15W40</t>
  </si>
  <si>
    <t>ACEITE SINTETICO PARA COMPRESOR KAESER S-460</t>
  </si>
  <si>
    <t>DISOLVENTE TINER</t>
  </si>
  <si>
    <t>GRASA AEROSHEEL NUMERO 5</t>
  </si>
  <si>
    <t xml:space="preserve">GRASA FOMBLIN </t>
  </si>
  <si>
    <t>GRASA PREMIUM</t>
  </si>
  <si>
    <t>GRASA ROYCO 43</t>
  </si>
  <si>
    <t>LUBRICANTE CAJA DE CAMBIOS</t>
  </si>
  <si>
    <t xml:space="preserve">THINNER ACRÍLICO </t>
  </si>
  <si>
    <t>THINNER EXTRAFINO</t>
  </si>
  <si>
    <t xml:space="preserve">GAS PARA CAUTIN PRESENTACIÓN </t>
  </si>
  <si>
    <t>ALCOHOL INDUSTRIAL AL 85%</t>
  </si>
  <si>
    <t>AGUA PARA BATERIAS</t>
  </si>
  <si>
    <t>SILICONA EN AEROSOL X 16 ONZ</t>
  </si>
  <si>
    <t>SILICONA GRIS DE ALTA TEMPERATURA</t>
  </si>
  <si>
    <t>SILICONA GRIS METAL</t>
  </si>
  <si>
    <t>SILICONA MIL-A-46146B GROUP 1 TYPE 3</t>
  </si>
  <si>
    <t>SILICONA NEGRA</t>
  </si>
  <si>
    <t>SILICONA ROJA</t>
  </si>
  <si>
    <t>SILICONA TRANSPARENTE 75 GRS</t>
  </si>
  <si>
    <t>AEROSOL AZUL</t>
  </si>
  <si>
    <t>AEROSOL BASE GRIS</t>
  </si>
  <si>
    <t>AEROSOL GRIS MATE</t>
  </si>
  <si>
    <t>AEROSOL NEGRO  BRILLANTE</t>
  </si>
  <si>
    <t>AEROSOL ROJO</t>
  </si>
  <si>
    <t>AEROSOL ROJO BRILLANTE</t>
  </si>
  <si>
    <t>POLIURETANO AMARILLO</t>
  </si>
  <si>
    <t>POLIURETANO BLANCO</t>
  </si>
  <si>
    <t>POLIURETANO COLOR GRIS CLARO  FS 16231</t>
  </si>
  <si>
    <t>POLIURETANO COLOR GRIS OSCURO  FS 26118</t>
  </si>
  <si>
    <t>POLIURETANO NEGRO BRILLANTE</t>
  </si>
  <si>
    <t>POLIURETANO NEGRO MATE</t>
  </si>
  <si>
    <t>POLIURETANO ROJO</t>
  </si>
  <si>
    <t>TALCO INDUSTRIAL</t>
  </si>
  <si>
    <t xml:space="preserve"> PEGANTE ESTRUCTURAL EA 934</t>
  </si>
  <si>
    <t xml:space="preserve"> PEGANTE ESTRUCTURAL EA 960 F</t>
  </si>
  <si>
    <t xml:space="preserve">
BARNIZ POLIURETANO </t>
  </si>
  <si>
    <t>ADHESIVO 1300 DE ALTO DESEMPEÑO</t>
  </si>
  <si>
    <t>ADHESIVO INSTANTANEO  460</t>
  </si>
  <si>
    <t xml:space="preserve">AFLOJADOR PENETRANTE </t>
  </si>
  <si>
    <t>COMPUESTO LUBRICANTE ALTA TEMPERATURA</t>
  </si>
  <si>
    <t>ENDURECEDOR  X-20</t>
  </si>
  <si>
    <t>ENDURECEDOR 3090 X 1/4</t>
  </si>
  <si>
    <t>FIJADOR DE ROSCA 225</t>
  </si>
  <si>
    <t>FIJADOR DE ROSCA 243</t>
  </si>
  <si>
    <t>FLUIDO DE DETECCION DE FUGAS X 300 ML</t>
  </si>
  <si>
    <t>FUNDENTE RESINOSO PARA SOLDADURA DE COMPONENTES ELECTRONICOS</t>
  </si>
  <si>
    <t>LIMPIADOR DE CONTACTOS  DIELECTRICO EN SPRAY DE 16 ONZAS</t>
  </si>
  <si>
    <t>LIQUIDO DE FRENOS DTO4</t>
  </si>
  <si>
    <t>LIQUIDO REFRIGERANTE PARA MOTORES.</t>
  </si>
  <si>
    <t>LUBRICANTE LIMPIADOR EN AEROSOL SPRAY DE 16 OZ.</t>
  </si>
  <si>
    <t>LUBRICANTE PENETRANTE 556 EN AEROSOL SPRAY DE 16 OZ.</t>
  </si>
  <si>
    <t>LUBRICANTE TW-25B</t>
  </si>
  <si>
    <t>MICROBMONITOR 2</t>
  </si>
  <si>
    <t>PASTA PARA SOLDAR</t>
  </si>
  <si>
    <t>PEGANTE INSTANTANEO</t>
  </si>
  <si>
    <t>PRIMER EPOXICO</t>
  </si>
  <si>
    <t>REMOVEDOR DE PINTURAS</t>
  </si>
  <si>
    <t>SELLANTE AERONAUTICO PR 1440 B 1/2</t>
  </si>
  <si>
    <t>SELLANTE DE ROSCAS  222MS</t>
  </si>
  <si>
    <t>SELLANTE ESTRUCTURAL 6398</t>
  </si>
  <si>
    <t>SELLANTE ESTRUCTURAL PR 2001 B1/2</t>
  </si>
  <si>
    <t>SELLANTE ESTRUCTURAL PR1425 B2</t>
  </si>
  <si>
    <t>SELLANTE ESTRUCTURAL PR-1435</t>
  </si>
  <si>
    <t>SELLANTE ESTRUCTURAL PR1440 A 1/2</t>
  </si>
  <si>
    <t>SELLANTE ESTRUCTURAL PR1440 A-2</t>
  </si>
  <si>
    <t>SELLANTE ESTRUCTURAL PR1440 B 1/2</t>
  </si>
  <si>
    <t>SELLANTE ESTRUCTURAL PR1440 B-2</t>
  </si>
  <si>
    <t>SELLANTE ESTRUCTURAL PR1750 A 1/2</t>
  </si>
  <si>
    <t>SELLANTE ESTRUCTURAL PR1750 A-2</t>
  </si>
  <si>
    <t>SELLANTE ESTRUCTURAL PR1750 B 1/2</t>
  </si>
  <si>
    <t>SELLANTE ESTRUCTURAL PR1750 B-2</t>
  </si>
  <si>
    <t xml:space="preserve">SELLANTE PARA PUERTAS DE ACCESO  PR 1428 B 2 </t>
  </si>
  <si>
    <t xml:space="preserve">SELLANTE PR 1005L </t>
  </si>
  <si>
    <t>SUPERBONDER</t>
  </si>
  <si>
    <t>TORQUE SEAL</t>
  </si>
  <si>
    <t>GUANTES DE NITRILO</t>
  </si>
  <si>
    <t>ESPATULA MEZCLA PINTURA</t>
  </si>
  <si>
    <t>ESPATULA MEZCLA PINTURA  PARA TARROS DE 1 /4</t>
  </si>
  <si>
    <t>PIPETAS DE TRANSFERENCIA</t>
  </si>
  <si>
    <t>PLASTICO DE BURBUJA</t>
  </si>
  <si>
    <t xml:space="preserve">POLIETILENO STRETCH </t>
  </si>
  <si>
    <t>PORTA MUESTRAS</t>
  </si>
  <si>
    <t>PORTA MUESTRAS CON SELPAS</t>
  </si>
  <si>
    <t>BRIDAS AMARRE  10 CM/2,5 MM</t>
  </si>
  <si>
    <t>BRIDAS AMARRE 15 CM/3.2MM</t>
  </si>
  <si>
    <t xml:space="preserve">BRIDAS DE NYLON BLANCA RU MS-3367 CV-080 </t>
  </si>
  <si>
    <t>BRIDAS DE NYLON BLANCA RU MS-3367 CV-120S</t>
  </si>
  <si>
    <t>BRIDAS DE NYLON BLANCA RU MS-3367 CV-200M</t>
  </si>
  <si>
    <t>BRIDAS DE NYLON BLANCA RU MS-3367 CV-400S</t>
  </si>
  <si>
    <t>CINTA AISLANTE</t>
  </si>
  <si>
    <t>CINTA ANTIDESLIZANTES</t>
  </si>
  <si>
    <t>CINTA DE EMBALAJE 305 T 48 MM POR 100 METROS</t>
  </si>
  <si>
    <t>CINTA ELECTRICA AUTOFUNDENTE PARA ALTO VOLTAGE</t>
  </si>
  <si>
    <t>CINTA REFLECTIVA 45.7M</t>
  </si>
  <si>
    <t>CINTA TEFLON</t>
  </si>
  <si>
    <t>EMPALME CONDUCTOR  AZUL</t>
  </si>
  <si>
    <t>EMPALME CONDUCTOR AMARILLO</t>
  </si>
  <si>
    <t>EMPALME CONDUCTOR ROJO</t>
  </si>
  <si>
    <t>JUEGO DE TUBOS  TERMOENCOGIBLE</t>
  </si>
  <si>
    <t>TERMO ENCOGIBLE (THERMOFIT) CALIBRE 10 (MM)</t>
  </si>
  <si>
    <t>TERMO ENCOGIBLE (THERMOFIT) CALIBRE 12(MM)</t>
  </si>
  <si>
    <t>TERMO ENCOGIBLE (THERMOFIT) CALIBRE 18 (MM)</t>
  </si>
  <si>
    <t>TERMO ENCOGIBLE (THERMOFIT) CALIBRE 8MM</t>
  </si>
  <si>
    <t>VELCRO HEMBRA DE 2 PULGADAS ADHESIVO</t>
  </si>
  <si>
    <t>VELCRO MACHO DE 2 PULGADAS ADHESIVO</t>
  </si>
  <si>
    <t xml:space="preserve">CINTA DE TELA DE VIDRIO CLASE H </t>
  </si>
  <si>
    <t>DISCO PARA LIJADO</t>
  </si>
  <si>
    <t>DISCO PARA LIJADO  36175 5"</t>
  </si>
  <si>
    <t>DISCO PARA LIJADO 36177 5"</t>
  </si>
  <si>
    <t>DISCO PARA LIJADO 36180 5"</t>
  </si>
  <si>
    <t xml:space="preserve">DISCO PARA LIJADO REF 36174 5" </t>
  </si>
  <si>
    <t>DISCO PARA TRONZADORA DEWALT</t>
  </si>
  <si>
    <t xml:space="preserve">DISCOS DE CORTE </t>
  </si>
  <si>
    <t>LIJA 100</t>
  </si>
  <si>
    <t>BROCHA DE 1 PULGADA</t>
  </si>
  <si>
    <t>BROCHA DE 1/2 PULGADA</t>
  </si>
  <si>
    <t>BROCHA DE 2" CERDA SUAVE</t>
  </si>
  <si>
    <t>BROCHAS 3 PULGADAS</t>
  </si>
  <si>
    <t>BROCHAS DE 2 PULGADAS</t>
  </si>
  <si>
    <t>BROCHAS DE 4 PULGADAS</t>
  </si>
  <si>
    <t>CEPILLO BRONCE</t>
  </si>
  <si>
    <t>PINCEL Nº 5</t>
  </si>
  <si>
    <t>LAMINA ACERO DE AVIACION QQS-698</t>
  </si>
  <si>
    <t>LAMINA DURALUMINIO CAL. 0,040¨</t>
  </si>
  <si>
    <t>LAMINA DURALUMINIO CAL. 0,050¨</t>
  </si>
  <si>
    <t>ALAMBRE SOLDADURA MIG</t>
  </si>
  <si>
    <t xml:space="preserve">ANTORCHAS MIG </t>
  </si>
  <si>
    <t>BALINERAS</t>
  </si>
  <si>
    <t>BROCA PARA METAL CON ALEACION DE COBALTO CO, 1/16"</t>
  </si>
  <si>
    <t>BROCA PARA METAL CON ALEACION DE COBALTO CO, 1/8¨</t>
  </si>
  <si>
    <t>BROCA PARA METAL CON ALEACION DE COBALTO CO, 3/16¨</t>
  </si>
  <si>
    <t>BROCA PARA METAL CON ALEACION DE COBALTO CO, 3/32¨</t>
  </si>
  <si>
    <t>BROCA PARA METAL CON ALEACION DE COBALTO CO, 5/32¨</t>
  </si>
  <si>
    <t>BRONCE HEXAGONAL</t>
  </si>
  <si>
    <t>BRONCE LATON CILINDRICO</t>
  </si>
  <si>
    <t>BURIL  HSS 1/4 X 2 1/2</t>
  </si>
  <si>
    <t>BURIL BURIL HSS 1/2 X 4</t>
  </si>
  <si>
    <t>BURIL BURIL HSS 5/16 X 2 1/2</t>
  </si>
  <si>
    <t>BURIL CUADRADO DE 3/8 X 6 PULGADAS HSS</t>
  </si>
  <si>
    <t>BURILES PARA EXTERIORES</t>
  </si>
  <si>
    <t>CANDADO DE SEGURIDAD GRANDE  SKU  0008814</t>
  </si>
  <si>
    <t>CINTA CORTE SIERRA SIN FÍN (30 M LARGO X 1/2 ANCHO X 0.025 ESPESOR)</t>
  </si>
  <si>
    <t>CINTA CORTE SIERRA SIN FÍN (30 M LARGOX1/4 ANCHO  X 0.025 ESPESOR)</t>
  </si>
  <si>
    <t>CINTA DE ALUMINIO 2¨</t>
  </si>
  <si>
    <t>HOJAS PARA SEGUETA 12X24</t>
  </si>
  <si>
    <t>HOJAS PARA SEGUETA12X18</t>
  </si>
  <si>
    <t>JUEGO BROCAS</t>
  </si>
  <si>
    <t>NUCLEO DE SOLDADURA ESTAÑO RECINA</t>
  </si>
  <si>
    <t>PORTAELECTRODOS</t>
  </si>
  <si>
    <t>REMACHES CHERRY MAX CABEZA AVELLANADA CR3242-4-2</t>
  </si>
  <si>
    <t>REMACHES CHERRY MAX CABEZA AVELLANADA CR3242-4-3</t>
  </si>
  <si>
    <t>REMACHES CHERRY MAX CABEZA AVELLANADA CR3242-4-4</t>
  </si>
  <si>
    <t>REMACHES CHERRY MAX CABEZA AVELLANADA, NOMINAL CR3212-4-2</t>
  </si>
  <si>
    <t>REMACHES CHERRY MAX CABEZA AVELLANADA, NOMINAL CR3212-4-3</t>
  </si>
  <si>
    <t>REMACHES CHERRY MAX CABEZA AVELLANADA, NOMINAL CR3212-4-4</t>
  </si>
  <si>
    <t>REMACHES CHERRY MAX CABEZA UNIVERSAL CR3243-4-2</t>
  </si>
  <si>
    <t>REMACHES CHERRY MAX CABEZA UNIVERSAL CR3243-4-3</t>
  </si>
  <si>
    <t>REMACHES CHERRY MAX CABEZA UNIVERSAL CR3243-4-4</t>
  </si>
  <si>
    <t>REMACHES CHERRY MAX CABEZA UNIVERSAL, NOMINAL CR3213-4-2</t>
  </si>
  <si>
    <t>REMACHES CHERRY MAX CABEZA UNIVERSAL, NOMINAL CR3213-4-3</t>
  </si>
  <si>
    <t>REMACHES CHERRY MAX CABEZA UNIVERSAL, NOMINAL CR3213-4-4</t>
  </si>
  <si>
    <t>REMACHES SOLIDOS  CABEZA UNIVERSAL MS20426 E 8-24</t>
  </si>
  <si>
    <t>REMACHES SOLIDOS  CABEZA UNIVERSAL MS20470 E 8-24</t>
  </si>
  <si>
    <t>SOLDADURA BRONCE   3/32</t>
  </si>
  <si>
    <t>SOLDADURA MIG  0.030 CK515T61230</t>
  </si>
  <si>
    <t>SOLDADURA MIG 0.035 CK535XL1535</t>
  </si>
  <si>
    <t>SOLDADURAS DE ELECTRODO</t>
  </si>
  <si>
    <t>SOLDADURAS DE ELECTRODO 308 L X 3/32</t>
  </si>
  <si>
    <t>SOLDADURAS DE ELECTRODO 6013 X 1/8</t>
  </si>
  <si>
    <t xml:space="preserve">SOLDADURAS DE ELECTRODO SOLDADURA NIQUEL 100 X 1/8 </t>
  </si>
  <si>
    <t xml:space="preserve">SOLDADURAS DE ELECTRODO7018 X 1/8 </t>
  </si>
  <si>
    <t xml:space="preserve">TERMINAL LUG </t>
  </si>
  <si>
    <t>TORNILLO  NAS601 -6P</t>
  </si>
  <si>
    <t>TORNILLO AN509-8 -R8</t>
  </si>
  <si>
    <t>TORNILLO AVELLANADO MS24694-S52</t>
  </si>
  <si>
    <t>TORNILLO NAS602-10P</t>
  </si>
  <si>
    <t>TORNILLO NAS602-8P</t>
  </si>
  <si>
    <t>TORNILLO NAS603-8P</t>
  </si>
  <si>
    <t>TORNILLO UNIVERSAL MS27039-1-08</t>
  </si>
  <si>
    <t>FILTRO DE AIRE PARA MOTOR POLARIS</t>
  </si>
  <si>
    <t>FUSIBLES VIDRIO</t>
  </si>
  <si>
    <t>BOMBILLO 1959</t>
  </si>
  <si>
    <t>BOMBILLOS 6839</t>
  </si>
  <si>
    <t>BOMBILLOS LED 313</t>
  </si>
  <si>
    <t>ELECTRODOS DE BARRA</t>
  </si>
  <si>
    <t>ELECTRODOS DE DISCO</t>
  </si>
  <si>
    <t>LIMPIONES</t>
  </si>
  <si>
    <t xml:space="preserve">TAPABOCAS </t>
  </si>
  <si>
    <t>BATA PELUQUERIA</t>
  </si>
  <si>
    <t>PAPEL HIGÍENICO</t>
  </si>
  <si>
    <t>WYPAL 300 MTS PAÑO LIMPIADOR</t>
  </si>
  <si>
    <t>ACEITE HIDRAULICO BARRERA FRENADO</t>
  </si>
  <si>
    <t>GRASA LUBRICANTE RODAMIENTOS CADENAS</t>
  </si>
  <si>
    <t>LUBRICANTE ANTICORROSION</t>
  </si>
  <si>
    <t>ALCOHOL INDUSTRIAL</t>
  </si>
  <si>
    <t>ALCOHOL ISOPROPILICO LIMPIEZA INSPECCIONES</t>
  </si>
  <si>
    <t>AGUA DESTILADA O DESMINERALIZADA</t>
  </si>
  <si>
    <t>HIPOCLORITO</t>
  </si>
  <si>
    <t xml:space="preserve">INSECTICIDA </t>
  </si>
  <si>
    <t>PINTURA ESMALTE AMARILLO AERONAUTICO</t>
  </si>
  <si>
    <t>PRIMER ANTICORROSIVO</t>
  </si>
  <si>
    <t xml:space="preserve">GASA ESTERIL </t>
  </si>
  <si>
    <t>AMBIENTADOR PARA HABITACIONES</t>
  </si>
  <si>
    <t>CERA</t>
  </si>
  <si>
    <t>CREMA DENTAL</t>
  </si>
  <si>
    <t>DESINFECTANTE PARA USO GENERAL</t>
  </si>
  <si>
    <t>DESMANCHADOR SIN CLORO</t>
  </si>
  <si>
    <t>DETERGENTE MULTIUSOS</t>
  </si>
  <si>
    <t>GEL ANTIBACTERIAL PARA MANOS</t>
  </si>
  <si>
    <t xml:space="preserve">JABON BARRA </t>
  </si>
  <si>
    <t>JABON DE DISPENSADOR PARA MANOS</t>
  </si>
  <si>
    <t>JABÓN DE DISPENSADOR PARA MANOS</t>
  </si>
  <si>
    <t xml:space="preserve">JABON DE TOCADOR </t>
  </si>
  <si>
    <t>JABON LIQUIDO PARA LAVADORA</t>
  </si>
  <si>
    <t>JABÓN PARA LOZA</t>
  </si>
  <si>
    <t>JABON POLVO</t>
  </si>
  <si>
    <t>LIMPIADOR CONTACTO DIELECTRICO 10 ONZ 300 ML</t>
  </si>
  <si>
    <t>LIQUIDO PARA LIMPIAR EQUIPO DE OFICINA</t>
  </si>
  <si>
    <t>LÍQUIDO PARA LIMPIAR VIDRIOS</t>
  </si>
  <si>
    <t xml:space="preserve">LUSTRADOR DE MUEBLES </t>
  </si>
  <si>
    <t>SUAVIZANTE PARA ROPA</t>
  </si>
  <si>
    <t>SILICONA ALTA TEMPERATURA</t>
  </si>
  <si>
    <t>SILICONA BLANCA</t>
  </si>
  <si>
    <t>VASELINA PARA BORNES DE BATERIA</t>
  </si>
  <si>
    <t>DESTAPADOR PARA SANITARIO (CHUPA)</t>
  </si>
  <si>
    <t>GUANTES</t>
  </si>
  <si>
    <t>BOLSA PLÁSTICA MEDIANA</t>
  </si>
  <si>
    <t>BOLSAS PLÁSTICA</t>
  </si>
  <si>
    <t>ABRAZADERA PLASTICA KIT</t>
  </si>
  <si>
    <t>BALDES</t>
  </si>
  <si>
    <t>BASURERO PLASTICO  DE PEDAL</t>
  </si>
  <si>
    <t xml:space="preserve">CARETA PROTECCION FACIAL </t>
  </si>
  <si>
    <t xml:space="preserve">CARROS PARA LIMPIEZA </t>
  </si>
  <si>
    <t>CINTA AISLANTE AMARILLA SUPER 33 20 MTS</t>
  </si>
  <si>
    <t xml:space="preserve">CINTA AISLANTE AUTOFUNDENTE 23 </t>
  </si>
  <si>
    <t>CINTA AISLANTE AZUL SUPER 33 20 MTS</t>
  </si>
  <si>
    <t>CINTA AISLANTE NEGRA 20 MTS</t>
  </si>
  <si>
    <t>CINTA AISLANTE NEGRA SUPER 33 20 MTS</t>
  </si>
  <si>
    <t>CINTA AISLANTE ROJA SUPER 33 20 MTS</t>
  </si>
  <si>
    <t>CINTA AISLANTE VERDE SUPER 33 20 MTS</t>
  </si>
  <si>
    <t>FUNDA TERMOENCOGIBLE KIT</t>
  </si>
  <si>
    <t>PAPELERA</t>
  </si>
  <si>
    <t>SEÑAL PELIGRO SUELO MOJADO</t>
  </si>
  <si>
    <t>ROLLO LIJA NO. 150 50 MTS 4 BR C</t>
  </si>
  <si>
    <t>ROLLO LIJA NO. 80 50 MTS 4 BR C</t>
  </si>
  <si>
    <t xml:space="preserve">ATOMIZADORES </t>
  </si>
  <si>
    <t xml:space="preserve">CEPILLO DIENTES </t>
  </si>
  <si>
    <t>CEPILLO PARA PAREDES Y TECHOS</t>
  </si>
  <si>
    <t>CEPILLO PARA SANITARIO (CHURRUSCO)</t>
  </si>
  <si>
    <t>ESCOBA  DURA</t>
  </si>
  <si>
    <t xml:space="preserve">ESCOBA DURA </t>
  </si>
  <si>
    <t>MOPA SECA</t>
  </si>
  <si>
    <t>RECOGEDOR DE BASURA</t>
  </si>
  <si>
    <t xml:space="preserve">TAPETE PARA DESINFECCION </t>
  </si>
  <si>
    <t xml:space="preserve">ESPONJILLA </t>
  </si>
  <si>
    <t>MAQUINA DE AFEITAR</t>
  </si>
  <si>
    <t>TOTALIZADOR</t>
  </si>
  <si>
    <t>BATERIA 12V PLANTAS ELECTRICAS</t>
  </si>
  <si>
    <t>PASAJES TERRESTRES CONSCRIPTOS - CACOM1-ESIMA</t>
  </si>
  <si>
    <t xml:space="preserve">MANTENIMIENTO FILTRO DE AGUA </t>
  </si>
  <si>
    <t>REFRIGERIOS PARA EL PERSONAL DE CONSCRIPTOS - CACOM1  - ESIMA</t>
  </si>
  <si>
    <t>EXAMENES MEDICOS OCUPACIONALES PERSONAL CIVIL Y UN PERSONAL MILITAR CACOM 1</t>
  </si>
  <si>
    <t>ADQUISICION CONTAIDER DRAG DE LOS PARACAIDAS DE FRENADO</t>
  </si>
  <si>
    <t>CINCHA</t>
  </si>
  <si>
    <t>CIRCLIP</t>
  </si>
  <si>
    <t>CUERDA DE UNION</t>
  </si>
  <si>
    <t>CUPULA CP5</t>
  </si>
  <si>
    <t>CUPULA TELA EXTRACTORA</t>
  </si>
  <si>
    <t>MANGA CONICA</t>
  </si>
  <si>
    <t>MANGA RECTANGULAR</t>
  </si>
  <si>
    <t>PARACAIDAS DE FRENADO</t>
  </si>
  <si>
    <t>PIEZA CUERO PROTECTOR CINCHA</t>
  </si>
  <si>
    <t>PIEZA CUERO PROTECTOR MUÑON SUJETADOR</t>
  </si>
  <si>
    <t>ESCÁNER PARA AIRE ACONDICIONADO INVERTER</t>
  </si>
  <si>
    <t xml:space="preserve">ESCÁNER PARA AIRE ACONDICIONADO INVERTER </t>
  </si>
  <si>
    <t>ESCALERA ALUMINIO PLEGABLE 4 PASOS</t>
  </si>
  <si>
    <t>ESCALERA ALUMINIO TIJERA 4 PASOS</t>
  </si>
  <si>
    <t>ESCALERA TIPO I EXTENSION DIELECTRICA 20 PELADAÑOS</t>
  </si>
  <si>
    <t>ESCALERA TIPO TIJERA 10 PASOS</t>
  </si>
  <si>
    <t>ESCALERA TIPO TIJERA 7 PASOS</t>
  </si>
  <si>
    <t>JUEGO DE COPAS</t>
  </si>
  <si>
    <t>JUEGO DE DESTORNILLADORES 75 PZS</t>
  </si>
  <si>
    <t>JUEGO DE EXPANSOR UEK1</t>
  </si>
  <si>
    <t>KIT DE HERRAMIENTAS EQUIPOS DE GUERRA ELECTRONICA</t>
  </si>
  <si>
    <t>PISTOLA GRASERA</t>
  </si>
  <si>
    <t>PULIDORA</t>
  </si>
  <si>
    <t>TALADRO INALAMBRICO DE 21 V PARA TRABAJO PESADO</t>
  </si>
  <si>
    <t>TALADRO INALÁMBRICO NÚMERO DE ENGRANAJES: 2RALENTÍ</t>
  </si>
  <si>
    <t>TALADRO PERCUTOR DE 1/2 500W</t>
  </si>
  <si>
    <t>TALADRO ROTORMARTILLO</t>
  </si>
  <si>
    <t>ZUNCHADORA PARA CINTA DE ACERO INOXIDABLE</t>
  </si>
  <si>
    <t>DISTANCIOMETRO</t>
  </si>
  <si>
    <t>JUEGO DE MANÓMETROS PARA REFRIGERACIÓN</t>
  </si>
  <si>
    <t>ODOMETRO DIGITAL MEDIDOR DE DISTANCIA</t>
  </si>
  <si>
    <t>PINZA VOLTIAMPERIMETRICA CON TEMPERATURA</t>
  </si>
  <si>
    <t>TELUROMETRO MEDIDOR DIGITAL DE LA RESISTENCIA DE SUELOS</t>
  </si>
  <si>
    <t>VACUOMETRO DIGITAL UVG</t>
  </si>
  <si>
    <t xml:space="preserve"> CAJA DE HERRAMIENTAS GABINETE METALICA TRABAJO PESADO</t>
  </si>
  <si>
    <t>ALICATE CORTAFRIO TRABAJO PESADO</t>
  </si>
  <si>
    <t>ALICATE DOBLADOR</t>
  </si>
  <si>
    <t>ALICATE ELECTRICO 8 PULGADAS</t>
  </si>
  <si>
    <t>ALICATE KLEIN TOOLS 12 PULGADAS</t>
  </si>
  <si>
    <t>BARRA DE ACERO 1,60 METROS</t>
  </si>
  <si>
    <t>BOQUILLA PARA SOLDAR</t>
  </si>
  <si>
    <t xml:space="preserve">CANDADOS DE SEGURIDAD </t>
  </si>
  <si>
    <t>CORTATUBO PEQUEÑO PARA REFRIGERACIÓN</t>
  </si>
  <si>
    <t>JUEGO DE ATORNILLADORES</t>
  </si>
  <si>
    <t xml:space="preserve">JUEGO DE CINCELES Y BOTADORES </t>
  </si>
  <si>
    <t>JUEGO DE DESTORNILLADORES DIELECTRICO</t>
  </si>
  <si>
    <t xml:space="preserve">JUEGO DESTORNILLADOR </t>
  </si>
  <si>
    <t>MACETA DE 3 LIBRAS</t>
  </si>
  <si>
    <t>MARTILLO DE UÑA MANGO FIBRA DE VIDRIO</t>
  </si>
  <si>
    <t>MAZA MACETA 2 LIBRAS</t>
  </si>
  <si>
    <t>PALA DRAGA HOYADORA</t>
  </si>
  <si>
    <t>PALA PALIN AHOYADOR CON MANGO</t>
  </si>
  <si>
    <t>PALA REDONDA MANGO LARGO</t>
  </si>
  <si>
    <t>PALUSTRE 10 PULGADAS MANGO DE MADERA</t>
  </si>
  <si>
    <t>PALUSTRE 5 PULGADAS MANGO PLASTICO</t>
  </si>
  <si>
    <t>PALUSTRE 8 PULGADAS MANGO MADERA</t>
  </si>
  <si>
    <t>PUNTA DE CINCEL</t>
  </si>
  <si>
    <t>SEGUETA DE 12 PULGADAS CROMADA</t>
  </si>
  <si>
    <t xml:space="preserve">SERRUCHO TEFLON 18 PULGADAS </t>
  </si>
  <si>
    <t>SONDA CABLEADO ELECTRICO 30 METROS</t>
  </si>
  <si>
    <t>SONDA PESCA ELECTRICA 30 METROS</t>
  </si>
  <si>
    <t>TANQUES PARA ALMACENAR CONBUSTIBLE DE 25 GALONES</t>
  </si>
  <si>
    <t>ZAPAPICOS PICA 5 LIBRAS MANGO MADERA</t>
  </si>
  <si>
    <t>CIZALLA MANUAL</t>
  </si>
  <si>
    <t>JUEGO DE BITS HERRAMIENTAS ELECTRICAS</t>
  </si>
  <si>
    <t>MARCO DE ALTA TENSION DE 12 PULGADAS</t>
  </si>
  <si>
    <t>EXTENSIÓN ELÉCTRICA 30.5MTS 10A125V 1250W 16/3 SJTW</t>
  </si>
  <si>
    <t>BATERIAS RECARGABLES DOBLE AA + CARGADOR</t>
  </si>
  <si>
    <t>LAMPARAS PARA ALUMBRADO ELECTRICOS RADAR CACOM-1</t>
  </si>
  <si>
    <t xml:space="preserve">LINTERNAS RECARGABLES  </t>
  </si>
  <si>
    <t>LUMINARIA PANEL LUZ DE LED</t>
  </si>
  <si>
    <t>DECAMETRO CINTA METRICA</t>
  </si>
  <si>
    <t>ESCUADRA DE COMBINACION PROFESIONAL 12 PULGADAS</t>
  </si>
  <si>
    <t>FLEXÓMETRO MAGNÉTICO</t>
  </si>
  <si>
    <t>NIVEL DE ALUMINIO 18 PULGADAS</t>
  </si>
  <si>
    <t>TERMÓMETRO ANALÓGICO DE BOLSILLO 69901</t>
  </si>
  <si>
    <t>HIDROLAVADORA INDUSTRIAL DIESEL</t>
  </si>
  <si>
    <t>BANCO DE TRABAJO PESADO MOVIL CON CAJONES</t>
  </si>
  <si>
    <t>BANCO DE TRABAJO, PANEL CLICK , ESTANTERIA Y CAJONES</t>
  </si>
  <si>
    <t>MALETIN DE HERRAMIENTAS</t>
  </si>
  <si>
    <t>FUSIBLE VIDRIO 1 AMPERIO</t>
  </si>
  <si>
    <t>FUSIBLE VIDRIO 1/2 AMPERIO</t>
  </si>
  <si>
    <t>FUSIBLE VIDRIO 10 AMPERIO</t>
  </si>
  <si>
    <t>FUSIBLE VIDRIO 15 AMPERIO</t>
  </si>
  <si>
    <t>FUSIBLE VIDRIO 2 AMPERIO</t>
  </si>
  <si>
    <t>FUSIBLE VIDRIO 3 AMPERIO</t>
  </si>
  <si>
    <t>FUSIBLE VIDRIO 5 AMPERIO</t>
  </si>
  <si>
    <t>PASAJES TERRESTRES</t>
  </si>
  <si>
    <t>OBRAS RELACIONADAS CON EL
MANTENIMIENTO PARA EL PÓLIGONO
AÉREO DEL CACOM-1</t>
  </si>
  <si>
    <t>MANTENIMIENTO SONIDO QSC</t>
  </si>
  <si>
    <t>MANTENIMIENTO INSTALACIONES DEL GRUPO DE COMBATE - CETAC</t>
  </si>
  <si>
    <t>MANTENIMIENTO Y ADECUACIÓN DE LAS  INSTALACIONES  DE GRUEA PARA EL FUNCIONAMIENTO DE LA ESCUELA REGIONAL DE ALA FIJA</t>
  </si>
  <si>
    <t>TARJETA (MODULO DE CONTROL DEEP SEA 5220) AUTOMATICA PLANTA ELÉCTRICA DE ESM 3117</t>
  </si>
  <si>
    <t>BLACKOUT PARA PROYECCIÓN 2 X 2 MT</t>
  </si>
  <si>
    <t>CORTINA  PARA BAÑO 2 X 2 MT</t>
  </si>
  <si>
    <t>CORTINA  PARA BAÑO 2,8 X 2 MT</t>
  </si>
  <si>
    <t>ENRROLABLE BLACKOUT 1,7 X 1,45 MT</t>
  </si>
  <si>
    <t>ENRROLABLE BLACKOUT 1,7 X 1,7 MT</t>
  </si>
  <si>
    <t>ENRROLABLE BLACKOUT 1,70 X 1,8 MT</t>
  </si>
  <si>
    <t>ENRROLABLE BLACKOUT 2,05 X 1,45 MT</t>
  </si>
  <si>
    <t>ENRROLABLE BLACKOUT 2,1 X 1,45 MT</t>
  </si>
  <si>
    <t>ENRROLABLE BLACKOUT 2,1 X 1,7 MT</t>
  </si>
  <si>
    <t>ENRROLABLE BLACKOUT 2,15 X 1,45 MT</t>
  </si>
  <si>
    <t>ENRROLABLE BLACKOUT 2,2 X 1,7 MT</t>
  </si>
  <si>
    <t>ENRROLABLE BLACKOUT 2,45 X 1,45 MT</t>
  </si>
  <si>
    <t>PANEL SCREEN 5,64  X 3,4 MT</t>
  </si>
  <si>
    <t>PANEL SCREEN 5,8 X 3,4 MT</t>
  </si>
  <si>
    <t>PERSIANA ENRROLABLE  SCREEN  2,3 X 1,7 MT</t>
  </si>
  <si>
    <t>PERSIANA ENRROLABLE  SCREEN 2,26 X 1,7 MT</t>
  </si>
  <si>
    <t>PERSIANA ENRROLABLE  SCREEN 2,31 X 1,7 MT</t>
  </si>
  <si>
    <t>PERSIANA ENRROLABLE  SCREEN 2,44 X 1,7 MT</t>
  </si>
  <si>
    <t xml:space="preserve">POZO SEPTICO </t>
  </si>
  <si>
    <t>LAMINA TRIPLEX 18 MM</t>
  </si>
  <si>
    <t xml:space="preserve">RASTRA DE CEDRO </t>
  </si>
  <si>
    <t>ACEITE CUATRO TIEMPOS X GALON</t>
  </si>
  <si>
    <t>THINER  X GALON</t>
  </si>
  <si>
    <t>ESTUCO X CUÑETE</t>
  </si>
  <si>
    <t>LACA NEGRA X GALON</t>
  </si>
  <si>
    <t>LACA PIROXILINA  X GALON</t>
  </si>
  <si>
    <t>PINTURA  VERDE AMAZONAS TIPO KORAZA X CUÑETE</t>
  </si>
  <si>
    <t>PINTURA BLANCA VINILO TIPO 1 X CUÑETE</t>
  </si>
  <si>
    <t>PINTURA BLANCA VINILO TIPO KORAZA  X CUÑETE</t>
  </si>
  <si>
    <t>PINTURA BLANCO ALMENDRA VINILO TIPO KORAZA   X CUÑETE</t>
  </si>
  <si>
    <t>PINTURA DE TRAFICO COLOR AMARILLO X CUÑETE</t>
  </si>
  <si>
    <t>PINTURA DE TRAFICO COLOR BLANCO X CUÑETE</t>
  </si>
  <si>
    <t>PINTURA EN ACEITE COLOR BLANCO  X GALON</t>
  </si>
  <si>
    <t>TINTE CAOBA X GALON</t>
  </si>
  <si>
    <t>TINTE CARAMELO X GALON</t>
  </si>
  <si>
    <t>COLBON MADERA</t>
  </si>
  <si>
    <t>SELLADOR X GALON</t>
  </si>
  <si>
    <t xml:space="preserve">RUBATEX 3/4 DIAMETRO INTERIOR </t>
  </si>
  <si>
    <t>CIELO RASO EN PVC COLOR A ELEGIR POR EL SUPERVISOR</t>
  </si>
  <si>
    <t>ESQUINEROS PARA CIELO RASO EN PVC X 6 MT</t>
  </si>
  <si>
    <t>TAPA CIEGA PARA PVC CAJA  4 X 4</t>
  </si>
  <si>
    <t>LIJA # 180 X PLIEGO</t>
  </si>
  <si>
    <t>LIJA # 220 X PLIEGO</t>
  </si>
  <si>
    <t xml:space="preserve">BROCHAS 3" </t>
  </si>
  <si>
    <t xml:space="preserve">BROCHAS 4" </t>
  </si>
  <si>
    <t>MINI RODILLOS  DE FELPA PROFESIONAL  4" MANGO PLASTICO</t>
  </si>
  <si>
    <t>RODILLO DE FELPA PROFESIONAL DE 9"  RODILLOS CON UNIÓN METÁLICA Y MANGO TUBULAR PLÁSTICO</t>
  </si>
  <si>
    <t>ANGULO GALVANIZADO PARA CIELO RASO EN DRY WALL X 2.44 MTS</t>
  </si>
  <si>
    <t>OMEGA PARA DRY WALL X 3 MTS</t>
  </si>
  <si>
    <t>TUBERIA COBRE FLEXIBLE 3/4 ROLLO 15 M</t>
  </si>
  <si>
    <t>TUBERIA COBRE FLEXIBLE 3/8  ROLLO 15 M</t>
  </si>
  <si>
    <t>VIGUETA PARA DRY WALL X 3 MTS</t>
  </si>
  <si>
    <t>CERRADURA TIPO BOLA ALCOBA</t>
  </si>
  <si>
    <t>CHAZO PUNTILLA 1/4 X 2 1/4"</t>
  </si>
  <si>
    <t>CHAZOS METALICO 3/8* 2 1/2"</t>
  </si>
  <si>
    <t>TORNILLO CABEZA DE LENTEJA PUNTA AGUDA DE 1/2"</t>
  </si>
  <si>
    <t>CABLE DE POTENCIA 3 X 10 X MT</t>
  </si>
  <si>
    <t>CABLE SEÑAL ENCAUCHETADO 4 X 14 X MT</t>
  </si>
  <si>
    <t xml:space="preserve">ROLLO 100 METROS CABLE 2 X N 12 DUPLEX </t>
  </si>
  <si>
    <t>BOMBILLO 20 W</t>
  </si>
  <si>
    <t xml:space="preserve">LUMINARIA LED SOLAR TIPO EXTERIOR, 30 LED, CON SENSOR </t>
  </si>
  <si>
    <t>LUMINARIA TIPO PANEL LED 60 X 60</t>
  </si>
  <si>
    <t xml:space="preserve">REFLECTOR DE 200 W </t>
  </si>
  <si>
    <t xml:space="preserve">REFLECTOR DE 400 W </t>
  </si>
  <si>
    <t>SOPLADORA DE HOJAS ELECTRICA INDUSTRIAL</t>
  </si>
  <si>
    <t xml:space="preserve">PLANTA PURIFICADORA DE AGUA </t>
  </si>
  <si>
    <t>AIRE ACONDIICONADO 12.000 BTU</t>
  </si>
  <si>
    <t>AIRE ACONDIICONADO 18.000 BTU</t>
  </si>
  <si>
    <t>AIRE ACONDIICONADO 24.000BTU</t>
  </si>
  <si>
    <t>AIRES ACONDICIONADOS  DE 24.000 BTU</t>
  </si>
  <si>
    <t xml:space="preserve">TABLERO VARIADOR </t>
  </si>
  <si>
    <t xml:space="preserve">ALFOMBRA </t>
  </si>
  <si>
    <t>OVEROL DE PARACAIDISMO</t>
  </si>
  <si>
    <t xml:space="preserve">REATA  </t>
  </si>
  <si>
    <t>SOBRECARPA  (CINTELA)</t>
  </si>
  <si>
    <t>TRAJE GHILLIE</t>
  </si>
  <si>
    <t xml:space="preserve">LUCES QUÍMICAS </t>
  </si>
  <si>
    <t>CINTA DE DUCTO</t>
  </si>
  <si>
    <t xml:space="preserve">CASCO </t>
  </si>
  <si>
    <t>RODILLERA  TÁCTICA</t>
  </si>
  <si>
    <t>FUNDAS PARA PISTOLA</t>
  </si>
  <si>
    <t>MANTENIMIENTO EQUIPOS PARA EXTRACCION DE AGUA</t>
  </si>
  <si>
    <t>02-02-01-004-006-01</t>
  </si>
  <si>
    <t>ADQUISICION ELEMENTOS Y EQUIPOS DE PROTECCION DEL SISTEMA ELECTRICO DE SEGURIDAD</t>
  </si>
  <si>
    <t>AIRE SINTETICO</t>
  </si>
  <si>
    <t>ARGON GASEOSO</t>
  </si>
  <si>
    <t>MEZCLA CO2 Y ARGÓN</t>
  </si>
  <si>
    <t>MANTENIMIENTO CENTRO DE ENTRENAMIENTO TACTICO KFIR (CETAC) EN CACOM 1 AMARRE 2022</t>
  </si>
  <si>
    <t>PAPEL KRAFT 1 M POR ROLLO</t>
  </si>
  <si>
    <t>ROLLO WYPALL</t>
  </si>
  <si>
    <t xml:space="preserve">DISOLVENTE D20 </t>
  </si>
  <si>
    <t>THINER CANECA X 55 GALONES</t>
  </si>
  <si>
    <t>AEROSOL AMARILLO TARRO 16 ONZ</t>
  </si>
  <si>
    <t>AEROSOL AZUL TARRO 16 ONZ</t>
  </si>
  <si>
    <t>AEROSOL BLANCO TARRO 16 ONZ</t>
  </si>
  <si>
    <t>AEROSOL NEGRO MATE TARRO 16 ONZ</t>
  </si>
  <si>
    <t xml:space="preserve">APRESTO 521 </t>
  </si>
  <si>
    <t>BLANCO PURO POLIURETANO</t>
  </si>
  <si>
    <t xml:space="preserve">NEGRO BRILLANTE POLIURETANO </t>
  </si>
  <si>
    <t>ACELERANTE  POR (1/4)</t>
  </si>
  <si>
    <t xml:space="preserve">BARNIZ 70.000 POLIURETANO </t>
  </si>
  <si>
    <t>ENDURECEDOR X20 POR  (1/4)</t>
  </si>
  <si>
    <t>GUANTES DE NITRILO  L -XL</t>
  </si>
  <si>
    <t>DISCO DE CORTE 14 INCH X 7/64 INCH</t>
  </si>
  <si>
    <t xml:space="preserve">DISCO PARA LIJADO  36175 </t>
  </si>
  <si>
    <t>DISCOS CORTE 4 INCH X 1/16 INCH</t>
  </si>
  <si>
    <t>DISCOS PARA PULIR 4 INCH X 1/4 INCH</t>
  </si>
  <si>
    <t>ANGULO DE 1/4 INCH X 2 INCH 6M</t>
  </si>
  <si>
    <t>LAMINA  COMPLETA  DE  ALUMINIO  2024  T0  DE  2.78INX 5.73IN</t>
  </si>
  <si>
    <t>LAMINA  COMPLETA  DE  ALUMINIO  2024  T0  DE  7.5INX2.34 N</t>
  </si>
  <si>
    <t xml:space="preserve">LAMINA HR 3/16 1X2 </t>
  </si>
  <si>
    <t>PLATINA ACERO AL CARBONO 1/4 INCH</t>
  </si>
  <si>
    <t>PLATINA ACERO AL CARBONO 3/8 INCH</t>
  </si>
  <si>
    <t>TUBO DE PRESION  ACERO AL CARBONO DE 2.7 INCH</t>
  </si>
  <si>
    <t>BISTURI PUNTA DE LANZA</t>
  </si>
  <si>
    <t>BROCA DE COBALTO 3/4 INCH</t>
  </si>
  <si>
    <t>BROCA DE COBALTO 3/8 INCH</t>
  </si>
  <si>
    <t>BROCA  DE COBALTO DE 1 INCH</t>
  </si>
  <si>
    <t>BROCHE (CAM LOC STUD) (0.150IN-0.179IN)</t>
  </si>
  <si>
    <t>ESPATULA METALICA PARA MEZCLA DE PINTURA TARRO DE 1/4 GALON</t>
  </si>
  <si>
    <t>ESPATULA METALICA PARA MEZCLA DE PINTURA TARRO DE GALON</t>
  </si>
  <si>
    <t>PLATO SOPORTE DISCO  DE VELCRO DE 5 INCH</t>
  </si>
  <si>
    <t>SOLDADURA 6013 X 1/8</t>
  </si>
  <si>
    <t>SOLDADURA 7018 X 1/8</t>
  </si>
  <si>
    <t>TORNILLO 0.5 INCH X 2.5 INCH GRADO 8 CON TUERCA, ARANDELA Y GUASA</t>
  </si>
  <si>
    <t>TORNILLO 10 INCH  X 1 INCH GRADO 8 CON TUERCA ARANDELA Y GUASA</t>
  </si>
  <si>
    <t>TORNILLO 3/8 INCH X 2 INCH GRADO 8 CON TUERCA, ARANDELA Y GUASA</t>
  </si>
  <si>
    <t>TORNILLO  3/4 INCH X 2 INCH GRADO 8 CON   TUERCA, ARANDELA Y GUASA</t>
  </si>
  <si>
    <t>TUERCA (HEXAGÓN SELF LOCKING NUT)</t>
  </si>
  <si>
    <t>EXTENSION ELECTRICA 110 V 30M</t>
  </si>
  <si>
    <t>EXTENSION ELECTRICA 220 V 30M</t>
  </si>
  <si>
    <t>ADQUISICIÓN EQUIPOS PERIFERICOS DE ENTRADA Y SALIDA DE DATOS</t>
  </si>
  <si>
    <t>31162800 </t>
  </si>
  <si>
    <t>SISTEMA DE FILTRADO PARA PISCINA</t>
  </si>
  <si>
    <t>MANTENIMIENTO CUARTOS DE MAQUINAS PISCINA SUBOFICIALES</t>
  </si>
  <si>
    <t>CABINAS DE SONIDO</t>
  </si>
  <si>
    <t>TELEVISOR</t>
  </si>
  <si>
    <t>VIDEO BEAM</t>
  </si>
  <si>
    <t>SERVICIO DE MANTENIMIENTO ENTRENADORES DE VUELO RED-BIRD AMARRE VF-2.022</t>
  </si>
  <si>
    <t>MANTENIMIENTO GUADAÑAS, MOTOSIERRAS, CORTASETOS, FUMIGADORAS, SOPLADORAS.</t>
  </si>
  <si>
    <t xml:space="preserve">CHEESECLOTH   -  PAÑO DE LIMPIEZA EN TELA </t>
  </si>
  <si>
    <t xml:space="preserve">LINT-FREE CLOTH  -  PAÑO DE FRANELA LIGERO </t>
  </si>
  <si>
    <t>LINT-FREE CLOTH  -  PAÑO DE LIMPIEZA LIGERO</t>
  </si>
  <si>
    <t>TAPE  -  CINTA</t>
  </si>
  <si>
    <t>CLEANER  -  DISOLVENTE DE LIMPIEZA</t>
  </si>
  <si>
    <t>GREASE  -  GRASA</t>
  </si>
  <si>
    <t>SOLVENT  -  SOLVENTE</t>
  </si>
  <si>
    <t>DISTILLED WATER  -  AGUA DESTILADA</t>
  </si>
  <si>
    <t>PAINT  -  PINTURA</t>
  </si>
  <si>
    <t xml:space="preserve">ANTI-SEIZE COMPOUND
COMPUESTO ANTI CONGELANTE A BASE DE NIQUEL Y GRAFITO </t>
  </si>
  <si>
    <t xml:space="preserve">CHEMICAL CONVERSION COATING
REVESTIMIENTO QUIIMICO PARA ALUMINIO Y SUS ALEACIONES </t>
  </si>
  <si>
    <t xml:space="preserve">CHEMICAL CONVERSION SOLUTION
SOLUCION QUIMICA PARA REVESTIMIENTO DE ALUMINIO Y SUS ALEACIONES </t>
  </si>
  <si>
    <t>CORROSION INHIBITOR  -  INHIBIDOR DE CORROSIÓN</t>
  </si>
  <si>
    <t xml:space="preserve">GLOSS MATTERHORN WHITE 
COMPUESTO / RESINA PARA EL RECUBRIMIENTO Y PRETRATAMIENTO DE METALES </t>
  </si>
  <si>
    <t xml:space="preserve">HUMISEAL 1B31 CLEAR ACRYLIC  -  RECUBRIMIENTO ACRILICO
</t>
  </si>
  <si>
    <t xml:space="preserve">PAINT PRIMER
RECUBRIMIENTO INTEGRAL PARA TANQUES DE COMBUSTIBLE </t>
  </si>
  <si>
    <t xml:space="preserve">PRIMER  -  RECUBRIMIENTO EPOXICO 
</t>
  </si>
  <si>
    <t xml:space="preserve">PRIMER PRETREATMENT
COMPUESTO / RESINA PARA EL RECUBRIMIENTO Y PRETRATAMIENTO DE METALES </t>
  </si>
  <si>
    <t>RUST REMOVER  -  REMOVEDOR DE OXIDO</t>
  </si>
  <si>
    <t>SMOKE OIL -  ACEITE AHUMADO</t>
  </si>
  <si>
    <t xml:space="preserve">SUPER CORR A CORROSION PREVENTION COMPOUND -SUPERCORE PREVENCION DE CORROSION </t>
  </si>
  <si>
    <t xml:space="preserve">ANTI-CHAFE TAPE - CINTA PROTECTORA DE POLIURETANO  </t>
  </si>
  <si>
    <t>DUCT TAPE - CINTA ADHESIVA RESISTENTE A LA CORROSION</t>
  </si>
  <si>
    <t>INSULATION TAPE  -  CINTA AISLANTE</t>
  </si>
  <si>
    <t>SANDPAPER - PAPEL DE LIJA</t>
  </si>
  <si>
    <t>NUT - TUERCA 130909N29</t>
  </si>
  <si>
    <t>NUT  -  TUERCA 130909N48</t>
  </si>
  <si>
    <t>NUT  -  TUERCA 52LH2935-048</t>
  </si>
  <si>
    <t>WASHER  -  ARANDELA</t>
  </si>
  <si>
    <t>WASHER  -  ARANDELA PLANA</t>
  </si>
  <si>
    <t>FITTING LUBRICATION  -  RACOR DE LUBRICACIÓN</t>
  </si>
  <si>
    <t>FUSIBLE DE PEQUEÑAS DIMENSIONES
BUSS SMALL DIMENSION FUSE</t>
  </si>
  <si>
    <t>PLUG FITTING  -  TAPON DE AGUJERO DE LUBRICACIÓN</t>
  </si>
  <si>
    <t>RESISTOR 200 OHM</t>
  </si>
  <si>
    <t>TERMINAL BOAR  -  TABLERO DE TERMINALES</t>
  </si>
  <si>
    <t>LAVADORA CARGA FRONTAL</t>
  </si>
  <si>
    <t xml:space="preserve">TV SMART </t>
  </si>
  <si>
    <t>SALDO SISTEMA DE FILTRADO Y MTTO CUARTO DE MAQUINAS PISCINA SUBOFICIALES</t>
  </si>
  <si>
    <t>SALDO  LAVADORA Y TV GRUSE</t>
  </si>
  <si>
    <t>SALDO  REDUCCION POR PAGO EQUIPOS SALON SOCIAL SUBOFICIALES</t>
  </si>
  <si>
    <t>SALDO MATERIALES DE CONSTRUCCION</t>
  </si>
  <si>
    <t>SALDO VIVERES</t>
  </si>
  <si>
    <t>SALDO CORREO</t>
  </si>
  <si>
    <t xml:space="preserve">SALDO SERVICIO ASEO  </t>
  </si>
  <si>
    <t>SALDO SERVICIO DE TRATAMIENTO DE RESIDUOS PELIGROSOS Y ESPECIALES</t>
  </si>
  <si>
    <t>SALDO VIATICOS CONVENIO</t>
  </si>
  <si>
    <t>CANCELACIÓN DE MATRICULA MOTOCICLETA FACTURA TR155275</t>
  </si>
  <si>
    <t>SOBRANTE TRASPASOS Y CANCELACION MATRICULAS</t>
  </si>
  <si>
    <t xml:space="preserve">  PAGO AUXILIO DE MARCHA PERSONAL DE SOLDADOS BACHILLERES VOTANTES CONT. 2/2020-PLLA 012</t>
  </si>
  <si>
    <t xml:space="preserve">  PLANILLA 019 AUXILIO DE MARCHA-PLANILLA 019</t>
  </si>
  <si>
    <t>VIATICOS  GRUCO- BLART TIBU-11521</t>
  </si>
  <si>
    <t>VIATICOS  GRUCO- OPERATIVA ART-11621</t>
  </si>
  <si>
    <t>VIATICOS  GRUCO-OPERATIVA ART-11621</t>
  </si>
  <si>
    <t>VIATICOS  GRUCO- OPERATIVA-PACART AGUACHICA-11921</t>
  </si>
  <si>
    <t>VIATICOS  GRUCO-OPERATIVA PACART AGUACHICA-11921</t>
  </si>
  <si>
    <t>VIATICOS  GRUCO-COMSIÓN OPERATIVA-11921</t>
  </si>
  <si>
    <t>VIATICOS  GRUCO- COMISION OPERATIVA-11921</t>
  </si>
  <si>
    <t>VIATICOS  GRUCO-COMISION OPERATIVA-11921</t>
  </si>
  <si>
    <t>VIATICOS  COMISIÓN OPERATIVA-13421</t>
  </si>
  <si>
    <t>VIATICOS  GRUCO-COMISION OPERATIVA-13721</t>
  </si>
  <si>
    <t>VIATICOS  GRUCO-COMISION OPERATIVA-13921</t>
  </si>
  <si>
    <t>VIATICOS  GRUCO-COMISIÓN OPERATIVA PACART TIBU-14721</t>
  </si>
  <si>
    <t>VIATICOS  GRUCO-COMSIÓN OPERATIVA BLART TIBÚ-14721</t>
  </si>
  <si>
    <t>VIATICOS  GRUCO-SERVICIO-BLART QUIMERA-16621</t>
  </si>
  <si>
    <t>VIATICOS  GRUCO-BLART QUIMERA-16621</t>
  </si>
  <si>
    <t>VIATICOS  GRUCO- BLART QUIMERA-16621</t>
  </si>
  <si>
    <t>VIATICOS  GRUCO-BLART TIBU-16621</t>
  </si>
  <si>
    <t>VIATICOS  GRUCO-BLART QUIMERA-16721</t>
  </si>
  <si>
    <t>VIATICOS  GRUCO- ART BLART QUIMERA-16721</t>
  </si>
  <si>
    <t>VIATICOS  GRUCO- BLART QUIMERA-16721</t>
  </si>
  <si>
    <t>VIATICOS  GRUCO- PACART-16721</t>
  </si>
  <si>
    <t>VIATICOS  GRUCO- OPERATIVA PACART-16721</t>
  </si>
  <si>
    <t>VIATICOS  GRUCO-OPERATIVA BLART QUIMERA-16521</t>
  </si>
  <si>
    <t>VIATICOS  GRUCO-OPERATIVA BLART ART-16521</t>
  </si>
  <si>
    <t>VIATICOS  GRUCO- OPERATIVA PACART-16521</t>
  </si>
  <si>
    <t>VIATICOS  GRUCO-OPERATIVA PACART-16521</t>
  </si>
  <si>
    <t>VIATICOS  GRUCO- OPERATIVA BLART QUIMERA-16521</t>
  </si>
  <si>
    <t>VIATICOS  GRUCO- OPERATIVA BLART QUIMERA-16921</t>
  </si>
  <si>
    <t>VIATICOS  GRUCO-OPERATIVA BLART QUIMERA-16921</t>
  </si>
  <si>
    <t>VIATICOS  GRUCO- OPERATIVA PACART-16921</t>
  </si>
  <si>
    <t>VIATICOS  GRUCO-OPERATIVA BLART TIBU-18621</t>
  </si>
  <si>
    <t>VIATICOS  GRUCO-OPERATIVA PACART-18621</t>
  </si>
  <si>
    <t>VIATICOS  GRUCO- OPERATIVA BLART TIBU-18621</t>
  </si>
  <si>
    <t>VIATICOS  GRUCO-OPERATIVA BLART TIBU-18821</t>
  </si>
  <si>
    <t>VIATICOS  GRUCO-OPERATIVA PACART-18821</t>
  </si>
  <si>
    <t>VIATICOS  GRUCO - COMISIÓN OPERATIVA ART-SOLICITUD COMISION 19021</t>
  </si>
  <si>
    <t>VIATICOS  GRUCO-COMISIÓN OPERATIVA  BLART QUIMERA-19121</t>
  </si>
  <si>
    <t>VIATICOS  GRUCO-COMISIÓN OPERATIVA  PACART-20121</t>
  </si>
  <si>
    <t>VIATICOS  GRUCO-COMISIÓN OPERATIVA  BLART QUIMERA-20121</t>
  </si>
  <si>
    <t>VIATICOS  GRUCO-COMISIÓN OPERATIVA  BLART QUIMERA-20521</t>
  </si>
  <si>
    <t>VIATICOS  GRUCO-COMISIÓN OPERATIVA  BLART QUIMERA-20921</t>
  </si>
  <si>
    <t>VIATICOS  GRUCO- COMISION OPERATIVA-21821</t>
  </si>
  <si>
    <t>VIATICOS  GRUCO-COMISION OPERATIVA-21821</t>
  </si>
  <si>
    <t>VIATICOS  COMISIÓN OPERATIVA ART-FAC-S-2021-039625-AG</t>
  </si>
  <si>
    <t>VIATICOS  GRUCO- OPERATIVA DIA DE MARCHA RELEVO TECNICO ART-22321</t>
  </si>
  <si>
    <t>VIATICOS  GRUCO-COMISION OPERATIVA BLART QUIMERA-22521</t>
  </si>
  <si>
    <t>VIATICOS  GRUCO-COMSIÓN OPERATIVA BLART QUIMERA-22721</t>
  </si>
  <si>
    <t>VIATICOS  COMISION OPERATIVA ART-23121</t>
  </si>
  <si>
    <t>VIATICOS  GRUCO - COMISIÓN OPERATIVA ART-SOLICITUD 25121</t>
  </si>
  <si>
    <t>VIATICOS  GRUCO-EFECTUAR EL RELEVO POR TIERRA DE LA TRIPULACIÓN DE AGUACHICA CESAR EN LA RUTA (PALANQUERO -...-26121</t>
  </si>
  <si>
    <t>VIATICOS  GRUCO-COMISION OPERATIVA-26221</t>
  </si>
  <si>
    <t>VIATICOS  GRUCO-OPERATIVA BLART QUIMERA-26521</t>
  </si>
  <si>
    <t>VIATICOS  GRUCO - COMISIÓN OPERATIVA ART-SOLICITUD COMISION 26821</t>
  </si>
  <si>
    <t>VIATICOS  GRUCO-COMISIÓN OPERATIVA OPERADOR PACART AGUACHICA-27721</t>
  </si>
  <si>
    <t>VIATICOS  GRUCO-TRANSITO PARA EFECTUAR RELEVO CMA-OPR DEL BLART-PACART QUIMERA-27721</t>
  </si>
  <si>
    <t>VIATICOS  GRUCO-COMISIÓN OPERATIVA COMANDANTE DE MISIÒN BLART QUIMERA-27721</t>
  </si>
  <si>
    <t>VIATICOS  GRUCO-COMISIÓN OPERATIVA BLART QUIMERA-28421</t>
  </si>
  <si>
    <t>VIATICOS  GRUCO-COMSIÓN OPERATIVA BLART QUIMERA-28621</t>
  </si>
  <si>
    <t>VIATICOS  GRUCO-COMISION OPERATIVA-28621</t>
  </si>
  <si>
    <t>VIATICOS  GRUCO-COMSIÓN OPERATIVA BLART QUIMERA-28821</t>
  </si>
  <si>
    <t>VIATICOS  GRUCO-COMISION OPERATIVA TECNICO DE CAMAN-28821</t>
  </si>
  <si>
    <t>VIATICOS  GRUCO-COMSIÓN OPERATIVA-29121</t>
  </si>
  <si>
    <t>VIATICOS  GRUCO-COMISION OPERATIVA-30421</t>
  </si>
  <si>
    <t>VIATICOS  GRUTE-EFECTUAR DESMONTE PACART-30421</t>
  </si>
  <si>
    <t>VIATICOS  GRUCO-COMSIÓN OPERATIVA-31121</t>
  </si>
  <si>
    <t>VIATICOS  COMISIÓN OPERATIVA BLART QUIMERA-31121</t>
  </si>
  <si>
    <t>VIATICOS  COMISIÓN OPERATIVA BLART QUIMERA-31921</t>
  </si>
  <si>
    <t>VIATICOS  GRUCO-COMSIÓN OPERATIVA-31921</t>
  </si>
  <si>
    <t>VIATICOS  GRUCO-COMSIÓN OPERATIVA-32221</t>
  </si>
  <si>
    <t>VIATICOS  COMISIÓN OPERATIVA BLART QUIMERA-32221</t>
  </si>
  <si>
    <t>VIATICOS  GRUCO - TRANSITO COMISION OPERATIVA ART-SOLICITUD 32421</t>
  </si>
  <si>
    <t>VIATICOS  GRUCO - COMISIÓN OPERATIVA ART-SOLICITUD 32421</t>
  </si>
  <si>
    <t>VIATICOS  GRUCO -  COMISIÓN OPERATIVA BLART QUIMERA-32621</t>
  </si>
  <si>
    <t>VIATICOS  GRUCO - COMISIÓN OPERATIVA ART-32621</t>
  </si>
  <si>
    <t>VIATICOS  GRUCO- COMISIÓN OPERATIVA BLART QUIMERA-33421</t>
  </si>
  <si>
    <t>VIATICOS  COMISIÓN OPERATIVA ART-ACTA FAC-S-2021-056586</t>
  </si>
  <si>
    <t>VIATICOS  GRUCO - COMISIÓN OPERATIVA ART-34721</t>
  </si>
  <si>
    <t>VIATICOS  GRUCO-COMSIÓN OPERATIVA ART-35621</t>
  </si>
  <si>
    <t>VIATICOS  GRUCO - COMISIÓN OPERATIVA ART-36321</t>
  </si>
  <si>
    <t>VIATICOS  GRUCO -EXTENSION COMISIÓN OPERATIVA ART-36621</t>
  </si>
  <si>
    <t>VIATICOS  GRUCO-COMIISON OPERATIVA ART-37921</t>
  </si>
  <si>
    <t>VIATICOS  GRUCO - COMISIÓN OPERATIVA ART-SOLICITUD COMISIN 38221</t>
  </si>
  <si>
    <t>VIATICOS  GRUCO-COMISION OPERATOVA BLART-39621</t>
  </si>
  <si>
    <t>VIATICOS  GRUCO-COMISION OPERATIVA ART-39921</t>
  </si>
  <si>
    <t>VIATICOS  GRUCO - EXTENSION COMISION TTS DE JEPHU EN BLART QUIMETA ART-SOLICITUD COMISION 43321</t>
  </si>
  <si>
    <t>VIATICOS  GRUCO - COMISION OPERATIVA EN BLART QUIMETA ART-SOLICITUD COMISION 43321</t>
  </si>
  <si>
    <t>VIATICOS  GRUCO - COMISION TECNICO DE CAMAN EN BLART QUIMETA ART-SOLICITUD COMISION 43321</t>
  </si>
  <si>
    <t>VIATICOS  GRUCO - COMISION OPERATIVA EN BLART QUIMETA ART-SOLICITUD COMISION 43721</t>
  </si>
  <si>
    <t>VIATICOS  GRUCO - EXTENSION COMISION TTS DE JEPHU EN BLART QUIMETA ART-SOLICITUD COMISION 43721</t>
  </si>
  <si>
    <t>VIATICOS  GRUCO - COMISIÓN OPERATIVA OPR DE ART EN PACART AGUACHICA-SOLICITUD COMISION 45521</t>
  </si>
  <si>
    <t>VIATICOS  GRUCO - COMISION OPERATIVA PACART AGUACHICA-SOLICITUD COMISION 46421</t>
  </si>
  <si>
    <t>VIATICOS  GRUCO - COMISION OPERATIVA BLART QUIMERA-SOLICITUD COMISION 46421</t>
  </si>
  <si>
    <t>VIATICOS  GRUCO-EXTENSION COMISION OPERATIVA BLART QUIMERA-46921</t>
  </si>
  <si>
    <t>VIATICOS  GRUCO - EXTENSION COMISION OPERATIVA BLART QUIMERA-SOLICITUD COMISION 47321</t>
  </si>
  <si>
    <t>VIATICOS  GRUCO-EXTENSION COMISION OPERATIVA BLART QUIMERA-48021</t>
  </si>
  <si>
    <t>VIATICOS  GRUCO-COMISION OPERATIVA BLART QUIMERA-48621</t>
  </si>
  <si>
    <t>VIATICOS  GRUSE - COORDINACIONES DE SEGURIDAD-48421</t>
  </si>
  <si>
    <t>VIATICOS  GRUCO - COMISIÓN OPERATIVA ART-48421</t>
  </si>
  <si>
    <t>VIATICOS  GRUSE - COMISIÓN SEGURIDAD ART-49121</t>
  </si>
  <si>
    <t>VIATICOS  GRUCO - COMISIÓN OPERATIVA ART-49121</t>
  </si>
  <si>
    <t>VIATICOS  GRUCO - COMISIÓN OPERATIVA ART-51121</t>
  </si>
  <si>
    <t>VIATICOS  GRUCO-TRÁNSITO COMISION OPERATIVA BLART QUIMERA-51521</t>
  </si>
  <si>
    <t>VIATICOS  GRUSE-SEGURIDAD ART-51821</t>
  </si>
  <si>
    <t>VIATICOS  GRUCO - COMISIÓN OPERATIVA ART-52821</t>
  </si>
  <si>
    <t>VIATICOS  GRUCO-COMISION OPERATIVA BLART QUIMERA-55221</t>
  </si>
  <si>
    <t>VIATICOS  GRUSE-COORDINACIONES DE SEGURIDAD EN EL BLART-TIBÚ-55221</t>
  </si>
  <si>
    <t>VIATICOS  GRUCO - COMISIÓN OPERATIVA ART-55821</t>
  </si>
  <si>
    <t>VIATICOS  GRUSE - COMISION SEGURIDAD-55821</t>
  </si>
  <si>
    <t>VIATICOS  GRUCO-TRÁNSITO COMISION OPERATIVA BLART QUIMERA-56321</t>
  </si>
  <si>
    <t>VIATICOS  GRUCO - COMISIÓN OPERATIVA ART-57021</t>
  </si>
  <si>
    <t>VIATICOS  GRUCO-COMISION OPERATIVA BLART QUIMERA-58421</t>
  </si>
  <si>
    <t>VIATICOS  GRUSE-CORDINACIONES DE SEGURIDAD-58521</t>
  </si>
  <si>
    <t>VIATICOS  GRUCO - COMISIÓN OPERATIVA ART-58521</t>
  </si>
  <si>
    <t>VIATICOS  GRUCO - COMISIÓN OPERATIVA ART-59121</t>
  </si>
  <si>
    <t>VIATICOS  GRUCO-COMISION OPERATIVA FAC5066-34321</t>
  </si>
  <si>
    <t>VIATICOS  GRUCO-COMISION OPERATIVA FAC4526 -OCAÑA BISAN-35421</t>
  </si>
  <si>
    <t>VIATICOS  GRUCO-COMISIÓN OPERATIVA ENLACE CCOES-37521</t>
  </si>
  <si>
    <t>VIATICOS  GRUCO-COMISION OPERATIVA FAC5069-37521</t>
  </si>
  <si>
    <t>VIATICOS  GRUCO - COMISIÓN OPERATIVA AC-47T-SOLICITUD COMISIN 38121</t>
  </si>
  <si>
    <t>VIATICOS  GRUCO - COMISIÓN OPERATIVA HUEY-II FAC-4526 BISAN-SOLICITUD COMISIN 38121</t>
  </si>
  <si>
    <t>VIATICOS  GRUCO-COMISION OPERATICA AC47-38321</t>
  </si>
  <si>
    <t>VIATICOS  GRUCO-COMISION OPERATIVA AC47-38321</t>
  </si>
  <si>
    <t>VIATICOS  GRUCO-OPERATIVA AC47T FAC1683-39021</t>
  </si>
  <si>
    <t>VIATICOS  GRUCO-COMISION OPERATIVA FAC5069-39221</t>
  </si>
  <si>
    <t>VIATICOS  GRUCO-COMIISON OPERATIVA CATATUMBO-39221</t>
  </si>
  <si>
    <t>VIATICOS  GRUCO-COMISION OPERATIVA CATATUMBO-39721</t>
  </si>
  <si>
    <t>VIATICOS  GRUCO-COMISION OPERATIVA FAC4526 -OCAÑA BISAN-39821</t>
  </si>
  <si>
    <t>VIATICOS  GRUCO-COMISION OPERATIVA FAC4526 -OCAÑA BISAN-40021</t>
  </si>
  <si>
    <t>VIATICOS  GRUCO - COMISION OPERATIVA FAC1683 AC-47T-SOLICITUD COMISION 40121</t>
  </si>
  <si>
    <t>VIATICOS  GRUCO -  COMISION OPERATIVA FAC1683 AC-47T-SOLICITUD COMISION 40121</t>
  </si>
  <si>
    <t>VIATICOS  GRUCO  - COMISION OPERATIVA FAC1683 AC-47T-SOLICITUD COMISION 40121</t>
  </si>
  <si>
    <t>VIATICOS  GRUCO - COMISION OPERATIVA FAC4526 -OCAÑA BISAN-SOLICITUD COMISION 42121</t>
  </si>
  <si>
    <t>VIATICOS  GRUCO - COMISIÓN OPERATIVA HUEY-II FAC-4526-SOLICITUD 42321</t>
  </si>
  <si>
    <t>VIATICOS  GRUCO - COMISIÓN OPERATIVA FAC1683-SOLICITUD COMISION 43521</t>
  </si>
  <si>
    <t>VIATICOS  GRUCO -  COMISIÓN OPERATIVA FAC1683-SOLICITUD COMISION 43521</t>
  </si>
  <si>
    <t>VIATICOS  GRUTE - DESPLAZAMIENTO FLOTA KFIR-SOLICITUD COMISION 43821</t>
  </si>
  <si>
    <t>VIATICOS  GRUCO - COMISION OPERATIVA C-208B-SOLICITUD COMISION 43821</t>
  </si>
  <si>
    <t>VIATICOS  GRUCO-COMISION OPERATIVA FAC4526 -OCAÑA BISAN-SOLICITUD COMISIÓN 43921</t>
  </si>
  <si>
    <t>VIATICOS  GRUCO-COMISION OPERATIVA FAC4526 - OCAÑA BISAN-SOLICITUD COMISIÓN 43921</t>
  </si>
  <si>
    <t>VIATICOS  GRUCO-COMISIÓN OPERATIVA CONTROL ESPACIO AÉREO DE ACUERDO A ORDEN COAES-SOLICITUD COMISIÓN 43921</t>
  </si>
  <si>
    <t>VIATICOS  GRUCO-COMISIÓN OPERATIVA FAC4521 - CUCUTA TRIGESIMA BRIGADA-SOLICITUD COMISIÓN 43921</t>
  </si>
  <si>
    <t>VIATICOS  GRUCO - COMISIÓN OPERATIVA KFIR-SOLICITUD COMISION 44121</t>
  </si>
  <si>
    <t>VIATICOS  GRUCO-COMISION OPERATIVA MANTENIMIENTO FAC5067-44321</t>
  </si>
  <si>
    <t>VIATICOS  GRUCO - COMISIÓN OPERATIVA KFIR-SOLICITUD COMISION 44521</t>
  </si>
  <si>
    <t>VIATICOS  GRUCO - COMISIÓN OPERATIVA C-208B FAC-5067-SOLICITUD COMISION 44521</t>
  </si>
  <si>
    <t>VIATICOS  GRUCO-COMISION OPERATIVA FAC5069-44821</t>
  </si>
  <si>
    <t>VIATICOS  GRUTE-DESPLAZAMIENTO FLOTA KFIR-44821</t>
  </si>
  <si>
    <t>VIATICOS  GRUCO-EXTENSIIÓN COMISIÓN OPERATIVA CONTROL ESPACIO AÉREO DE ACUERDO A ORDEN COAES-44821</t>
  </si>
  <si>
    <t>VIATICOS  GRUCO-EXTENSIÓN COMISIÓN OPERATIVA CONTROL ESPACIO AÉREO DE ACUERDO A ORDEN COAES-45321</t>
  </si>
  <si>
    <t>VIATICOS  GRUCO - EXTENSIÓN COMISIÓN OPERATIVA CONTROL ESPACIO AÉREO DE ACUERDO A ORDEN COAES-SOLICITUD COMISION 45621</t>
  </si>
  <si>
    <t>VIATICOS  GRUCO - LEGALIZACIÓN OMISIÓN OPERATIVA CONTROL ESPACIO AÉREO DE ACUERDO A ORDEN COAES-SOLICITUD COMISION 45621</t>
  </si>
  <si>
    <t>VIATICOS  GRUCO - COMISIÓN OPERATIVA KFIR-SOLICITUD COMISION 45821</t>
  </si>
  <si>
    <t>VIATICOS  GRUCO - COMISIÓN OPERATIVA C-208B FAC-5067-SOLICITUD COMISIN 45921</t>
  </si>
  <si>
    <t>VIATICOS  GRUTE - DESPLAZAMIENTO FLOTA KFIR-SOLICITUD COMISION 46121</t>
  </si>
  <si>
    <t>VIATICOS  GRUCO - EXTENSIÓN COMISIÓN OPERATIVA CONTROL ESPACIO AÉREO DE ACUERDO A ORDEN COAES-SOLICITUD COMISION 46221</t>
  </si>
  <si>
    <t>VIATICOS  GRUCO-EXTENSIÓN COMISIÓN OPERATIVA CONTROL ESPACIO AÉREO DE ACUERDO A ORDEN COAES-46621</t>
  </si>
  <si>
    <t>VIATICOS  GRUCO-COMISIÓN OPERATIVA FAC4521 - CUCUTA TRIGESIMA BRIGADA-47021</t>
  </si>
  <si>
    <t>VIATICOS  GRUCO-COMISION OPERATIVA FAC4526 - OCAÑA BISAN-47021</t>
  </si>
  <si>
    <t>VIATICOS  GRUCO - COMISION OPERATIVA MELGAR-SOLICITUD COMISION 47221</t>
  </si>
  <si>
    <t>VIATICOS  GRUCO – COMISIÓN OPERATIVA C-208B-SOLICITUD COMISION 47721</t>
  </si>
  <si>
    <t>VIATICOS  GRUCO – COMISIÓN OPERATIVA AC-47T-SOLICITUD COMISION 47721</t>
  </si>
  <si>
    <t>VIATICOS  GRUCO - COMISIÓN OPERATIVA AC-47T-SOLICITUD COMISION 47721</t>
  </si>
  <si>
    <t>VIATICOS  GRUCO-COMISION OPERATIVA CUCUTA-48121</t>
  </si>
  <si>
    <t>VIATICOS  GRUCO-COMISION OPERATIVA OCAÑA-48121</t>
  </si>
  <si>
    <t>VIATICOS  GRUCO-COMISION OPERATIVA FAC 5069-48721</t>
  </si>
  <si>
    <t>VIATICOS  GRUCO-COMISION OPERATIVA FAC5069-48921</t>
  </si>
  <si>
    <t>VIATICOS  GRUCO-COMISION OPERATIVA OCAÑA-48321</t>
  </si>
  <si>
    <t>VIATICOS  GRUCO-COMISION OPERATIVA-48321</t>
  </si>
  <si>
    <t>VIATICOS  GRUCO-COMISION OPERATIVA FAC 5067-49221</t>
  </si>
  <si>
    <t>VIATICOS  GRUCO-COMISION OPERATIVA FAC 5041-49221</t>
  </si>
  <si>
    <t>VIATICOS  GRUCO-COMISION OPERATIVA FAC 5069-49841</t>
  </si>
  <si>
    <t>VIATICOS  GRUCO-COMISION OPERATIVA AC47-50621</t>
  </si>
  <si>
    <t>VIATICOS  GRUCO-COMISION OPERATIVA CUCUTA-50821</t>
  </si>
  <si>
    <t>VIATICOS  GRUCO-COMISION OPERATIVA OCAÑA-50821</t>
  </si>
  <si>
    <t>VIATICOS  GRUCO - COMISIÓN OPERATIVA C-208B-51321</t>
  </si>
  <si>
    <t>VIATICOS  GRUCO - COMISIÓN OPERATIVA AC-47T FAC-1683-51321</t>
  </si>
  <si>
    <t>VIATICOS  GRUCO-COMISION OPERATIVA C-208B EN CÙCUTA-51621</t>
  </si>
  <si>
    <t>VIATICOS  GRUCO-COMISION OPERATIVA C208-52621</t>
  </si>
  <si>
    <t>VIATICOS  GRUCO-COMISION OPERATIVA C-208B EN CÙCUTA-55521</t>
  </si>
  <si>
    <t>VIATICOS  GRUCOCOMISION OPERATIVA ARL POR REQUISITO DE ASCENSO SEGÚN RADIOGRAMA FAC-S-2021-010897-RD-55921</t>
  </si>
  <si>
    <t>VIATICOS  GRUCO-COMISION OPERATIVA FAC 5069-56221</t>
  </si>
  <si>
    <t>VIATICOS  GRUCO-COMISION OPERATIVA C-208B EN EL GACAS-56221</t>
  </si>
  <si>
    <t>VIATICOS  GRUCO-COMISION OPERATIVA C-208B EN EL GACAS-57321</t>
  </si>
  <si>
    <t>VIATICOS  " TRÁMITES  ADMINISTRATIVOS  Y PRESENTACIÓN  ANTE COFAC POR  COMISIÓN AL  EXTERIOR, ACUERDO  RESO...-9421</t>
  </si>
  <si>
    <t>VIATICOS  AL INTERIOR DEL PAIS-5721</t>
  </si>
  <si>
    <t>VIATICOS  AL INTERIOR DEL PAIS-5821</t>
  </si>
  <si>
    <t>VIATICOS  AL INTERIOR DEL PAIS-5921</t>
  </si>
  <si>
    <t>VIATICOS  AL INTERIOR DEL PAIS-6021</t>
  </si>
  <si>
    <t>VIATICOS  AL INTERIOR DEL PAIS-6221</t>
  </si>
  <si>
    <t>VIATICOS  AL INTERIOR DEL PAIS-6621</t>
  </si>
  <si>
    <t>VIATICOS  AL INTERIOR DEL PAIS-SOLICITUD COMISIÓN 421</t>
  </si>
  <si>
    <t>VIATICOS  AL INTERIOR DEL PAIS-SOLICITUD COMISIÓN 521</t>
  </si>
  <si>
    <t>VIATICOS  APOYO DE MANTENIMIENTO POR DESPLAZAMIENTO OPERATIVO DEL EQUIPO K-FIR A GACAR-7521</t>
  </si>
  <si>
    <t>VIATICOS  APOYO RECOLECCION AMORTIGUADOR TREN NARIZ CN-235-9621</t>
  </si>
  <si>
    <t>VIATICOS  CANCELACIÓN TRÁMITES ADMINISTRATIVOS Y PASAJES AÉREOS INTERNACIONALES SIMULADOR DE VUELO CN-235-9621</t>
  </si>
  <si>
    <t>VIATICOS  COMISION AL INTERIOR DEL PAIS-9521</t>
  </si>
  <si>
    <t>VIATICOS  COMISIÓN OPERATIVA  HUEYII EN EL CATATUMBO-9421</t>
  </si>
  <si>
    <t>VIATICOS  COMISIÓN OPERATIVA AC-47T FAC-1683-FAC-S-2021-039625-AG</t>
  </si>
  <si>
    <t>VIATICOS  COMISIÓN OPERATIVA ANGEL UH-60 FAC-4136-FAC-S-2021-039625-AG</t>
  </si>
  <si>
    <t>VIATICOS  COMISIÓN OPERATIVA APOYO TRÁNSITO AÉREO AERONAVES KFIR-7521</t>
  </si>
  <si>
    <t>VIATICOS  COMISION OPERATIVA C-208B FAC-5067-SOLICITUD COMISION 9721</t>
  </si>
  <si>
    <t>VIATICOS  COMISIÓN OPERATIVA C-208B FAC-5069-FAC-S-2021-039625-AG</t>
  </si>
  <si>
    <t>VIATICOS  COMISIÓN OPERATIVA CAMAN-FAC4403 HUEY II-13521</t>
  </si>
  <si>
    <t>VIATICOS  COMISIÓN OPERATIVA FAC 4108-FAC-S-2021-035877-AG</t>
  </si>
  <si>
    <t>VIATICOS  COMISIÓN OPERATIVA FAC 5069  EL CACOM-4-9421</t>
  </si>
  <si>
    <t>VIATICOS  COMISIÓN OPERATIVA FAC 5069  EL CACOM-4-9621</t>
  </si>
  <si>
    <t>VIATICOS  COMISIÓN OPERATIVA FAC-1658 AC-47T-ACTA FAC-S-2021-044866-AG</t>
  </si>
  <si>
    <t>VIATICOS  COMISIÓN OPERATIVA FAC-1658 AC-47T-ACTA-FAC-S-2021-044866-AG</t>
  </si>
  <si>
    <t>VIATICOS  COMISION OPERATIVA FAC1658-13321</t>
  </si>
  <si>
    <t>VIATICOS  COMISION OPERATIVA -FAC1683-21921</t>
  </si>
  <si>
    <t>VIATICOS  COMISION OPERATIVA FAC1952 ARAVA-9621</t>
  </si>
  <si>
    <t>VIATICOS  COMISION OPERATIVA FAC4520-13321</t>
  </si>
  <si>
    <t>VIATICOS  COMISIÓN OPERATIVA FAC5069-16321</t>
  </si>
  <si>
    <t>VIATICOS  COMISIÓN OPERATIVA HUEY FAC-4424-FAC-S-2021-039625-AG</t>
  </si>
  <si>
    <t>VIATICOS  COMISIÓN OPERATIVA KFIR ORDENADA POR COFAC-13321</t>
  </si>
  <si>
    <t>VIATICOS  COMISIÓN OPERATIVA KFIR-7521</t>
  </si>
  <si>
    <t>VIATICOS  COMISION OPERATIVA KFIR-7621</t>
  </si>
  <si>
    <t>VIATICOS  COMISIÓN OPERATIVA PILOTO AC-47T-16321</t>
  </si>
  <si>
    <t>VIATICOS  COMISIÓN OPERATIVA PREPARACIÓN RFR-21-13521</t>
  </si>
  <si>
    <t>VIATICOS  COMISION ORDEN PÚBLICO FAC 4472 (ASUME VIATICOS CACOM-1)-58321</t>
  </si>
  <si>
    <t>VIATICOS  COMISIONES AL INTERIOR DEL PAIS CACOM-1-SOLICITUD COMISION 5221</t>
  </si>
  <si>
    <t>VIATICOS  COMISIONES AL INTERIOR DEL PAIS.-40521</t>
  </si>
  <si>
    <t>VIATICOS  COMISIONES AL INTERIOR DEL PAIS.-50921</t>
  </si>
  <si>
    <t>VIATICOS  COMISIONES AL INTERIOR DEL PAIS.-51421</t>
  </si>
  <si>
    <t>VIATICOS  COMISIONES AL INTERIOR DEL PAIS-20221</t>
  </si>
  <si>
    <t>VIATICOS  COMSIÓN OPERATIVA AC-47-13521</t>
  </si>
  <si>
    <t>VIATICOS  COMSIÓN OPERATIVA AC-47-7721</t>
  </si>
  <si>
    <t>VIATICOS  COMSIÓN OPERATIVA ART BLART TIBU-9621</t>
  </si>
  <si>
    <t>VIATICOS  COMSIÓN OPERATIVA BLART TIBU-9621</t>
  </si>
  <si>
    <t>VIATICOS  COMSIÓN OPERATIVA KFIR ORDENADA POR COFAC-16321</t>
  </si>
  <si>
    <t>VIATICOS  COMSIÓN OPERATIVA PACART AGUACHICA-9621</t>
  </si>
  <si>
    <t>VIATICOS  DEDHU-REALIZAR LA ENTREGA DE LOS FORMATOS FISICOS DEL PERSONAL DE CANDIDATOS PARA CONDECORACIONES...-20821</t>
  </si>
  <si>
    <t>VIATICOS  DESIGNACIÓN ESPECIALISTAS EIMEX PARA ESCOLTA DE MATERIAL Y ACOMPAÑAMIENTO EN LOS TRABAJOS REQUERI...-7821</t>
  </si>
  <si>
    <t>VIATICOS  DESOP -  INVESTIGACION SUCESO OPERACIONAL ART FAC 6082-SOLICITUD COMISIN 20621</t>
  </si>
  <si>
    <t>VIATICOS  DESOP- EJERCICIO SKYHAWK EN SKVL-31021</t>
  </si>
  <si>
    <t>VIATICOS  DESOP-SEGURIDAD EJERCICIO ANGEL DE LOS ANDES-32321</t>
  </si>
  <si>
    <t>VIATICOS  EFECTUAR INSPECCION MENSUAL PACART AGUACHICA CESAR-7521</t>
  </si>
  <si>
    <t>VIATICOS  ESDAN- ACOMPAÑAMIENTO A PERSONAL EXTRANJERO-30621</t>
  </si>
  <si>
    <t>VIATICOS  ESDAN- ACOMPAÑAMIENTO PERSONAL EXTRANJERO-33721</t>
  </si>
  <si>
    <t>VIATICOS  ESDAN- ACOMPAÑAMIENTO PERSONAL EXTRANJERO-36221</t>
  </si>
  <si>
    <t>VIATICOS  ESDAN-ACOMPAÑAMIENTO SALIDA DEL PAIS PERSONAL EXTRANJERO-35521</t>
  </si>
  <si>
    <t>VIATICOS  ESDAN-ENLACE PERSONAL EXTRANJERO-30621</t>
  </si>
  <si>
    <t>VIATICOS  ESDAN-ENLACE PERSONAL EXTRANJERO-33721</t>
  </si>
  <si>
    <t>VIATICOS  ESDAN-LLEGADA ALUMNOS EXTRANJEROS-18521</t>
  </si>
  <si>
    <t>VIATICOS  ESDAN-LLEVAR PERSONAL EXTRANJERO QUE CULMINA CURSO DE CAPACITACIÓN EN LA ESCUELA DEL SISTEMA DE D...-25421</t>
  </si>
  <si>
    <t>VIATICOS  ESDAN-PARTICIPACION EN EL EJERCICIO OPERACIONAL RELAMPAGO-24921</t>
  </si>
  <si>
    <t>VIATICOS  ESDAN-RECOGER UN  PERSONAL  QUE LLEGA A COLOMBIA A REALIZAR CURSO DE CAPACITACIÓN-25421</t>
  </si>
  <si>
    <t>VIATICOS  ESDAN-TRANSPORTE ALUMNOS EXTRANGEROS  PUERTO SALGAR-BOGOTA-20421</t>
  </si>
  <si>
    <t>VIATICOS  ESDAN-TRANSPORTE ALUMNOS EXTRANGEROS  PUERTO SALGAR-BOGOTA-20821</t>
  </si>
  <si>
    <t>VIATICOS  ESDAN-TRANSPORTE DE ELEMENTOS ELECTRONICOS A ESUFA-11721</t>
  </si>
  <si>
    <t>VIATICOS  ESDAN-TRANSPORTE PERSONAL EXTRANJERO-35321</t>
  </si>
  <si>
    <t>VIATICOS  ESDAN-VISITA ASESORAMIENTO TECNOLOGÍA EN DEFENSA AÉREA-26021</t>
  </si>
  <si>
    <t>VIATICOS  ESDEF- TAURUS-19221</t>
  </si>
  <si>
    <t>VIATICOS  ESEDF-TAURUS-19221</t>
  </si>
  <si>
    <t>VIATICOS  ESIMA -  COMISION APOYO DE INSTRUCTORES Y RESCATISTAS EN EL EJERCICIO DE BUSQUEDA Y RESCATE EN AG...-SOLICITUD COMISION 40221</t>
  </si>
  <si>
    <t>VIATICOS  ESIMA - COMISION APOYO DE INSTRUCTORES Y RESCATISTAS EN EL EJERCICIO DE BUSQUEDA Y RESCATE EN AGU...-SOLICITUD COMISION 40221</t>
  </si>
  <si>
    <t>VIATICOS  ESIMA - COMISIÓN APOYO DISPOSITIVO DE SEGURIDAD BICENTENARIO DE LA REPUBLICA-SOLICITUD COMISIN 38021</t>
  </si>
  <si>
    <t>VIATICOS  ESIMA - DISPONIBILIDAD DE RP EN LA FTC OMEGA-SOLICITUD 59221</t>
  </si>
  <si>
    <t>VIATICOS  ESIMA - E13 COMISION APOYO DE INSTRUCTORES Y RESCATISTAS EN EL EJERCICIO DE BUSQUEDA Y RESCATE EN...-SOLICITUD COMISION 40221</t>
  </si>
  <si>
    <t>VIATICOS  ESIMA - INSTRUCTOR CURSO DE EXPLOSIVOS FASE INTERMEDIA-SOLICITUD COMISION 45721</t>
  </si>
  <si>
    <t>VIATICOS  ESIMA - INSTRUCTORES CURSO BASICO E INTERMEDIO DE EXPLOSIVOS-SOLICITUD COMISION 43621</t>
  </si>
  <si>
    <t>VIATICOS  ESIMA - INSTRUCTORES CURSO BASICO E INTERMEDIO DE EXPLOSIVOS-SOLICITUD COMISION 44421</t>
  </si>
  <si>
    <t>VIATICOS  ESIMA - PRESTAR DISPONIBILIDAD DE RP EN LA FTC OMEGA-SOLICITUD COMISION 54021</t>
  </si>
  <si>
    <t>VIATICOS  ESIMA - RECOGER TELEVISORES Y BASES SOPORTES PARA EL PERSONAL DE SOLDADOS-SOLICITUD COMISION 30821</t>
  </si>
  <si>
    <t>VIATICOS  ESIMA-ACOMPAÑAMIENTO A SOLDADO AL HOSMIC-49521</t>
  </si>
  <si>
    <t>VIATICOS  ESIMA-ACOMPAÑAMIENTO SINFONICA FAC-55121</t>
  </si>
  <si>
    <t>VIATICOS  ESIMA-ACOMPAÑAMIENTO SOLDADO DESACUARTELADO-58321</t>
  </si>
  <si>
    <t>VIATICOS  ESIMA-ACOMPAÑAMIENTO SOLDADO OROZCO, REMITIDO POR SIQUIATRIA.-47921</t>
  </si>
  <si>
    <t>VIATICOS  ESIMA-ACOMPAÑAMIENTO Y ENTREGA DE 04 SOLDADOS AL GRUSE DE CATAM-12021</t>
  </si>
  <si>
    <t>VIATICOS  ESIMA-EJERCICIO ANGEL DE LOS ANDES-32921</t>
  </si>
  <si>
    <t>VIATICOS  ESIMA-ENTRENAMIENTO PARACAIDISMO IABA-27821</t>
  </si>
  <si>
    <t>VIATICOS  ESIMA-INSTRUCTOR CURSO DE TEPLA-46521</t>
  </si>
  <si>
    <t>VIATICOS  ESIMA-PRESENTACION EQUIPO AGUILA DE GULES CONMEMORACION UNDECIMO ANIVERSARIO GACAS-51421</t>
  </si>
  <si>
    <t>VIATICOS  ESIMA-REALIZAR BUSQUEDA DE SOLDADO VALENCIA-49421</t>
  </si>
  <si>
    <t>VIATICOS  ESIMA-REALIZAR BUSQUEDA DEL SOLDADO VALENCIA-49621</t>
  </si>
  <si>
    <t>VIATICOS  ESIMA-RP-30621</t>
  </si>
  <si>
    <t>VIATICOS  ESIMA-SEGURIDAD CEREMONIA-37821</t>
  </si>
  <si>
    <t>VIATICOS  ESIMA-SEGURIDAD EJERCICIO ANGEL DE LOS ANDES-32321</t>
  </si>
  <si>
    <t>VIATICOS  ESIMA-SERVICIO- EJERCICIO OPERACIONAL MTT CSAR-10221</t>
  </si>
  <si>
    <t>VIATICOS  ESIMA-SERVICIO-DISPONIBLE RP-10021</t>
  </si>
  <si>
    <t>VIATICOS  ESIMA-SERVICIO-EJERCICIO OPERACIONAL MTT CSAR-10221</t>
  </si>
  <si>
    <t>VIATICOS  ESIMA-VISITA TECNICA SIMULADOR DE TIRO-50721</t>
  </si>
  <si>
    <t>VIATICOS  ESM117-TRASLADO DE PACIENTE EN AMBULANCIA BASICA AL HMC EN BOGOTA-25421</t>
  </si>
  <si>
    <t>VIATICOS  ESM3117 - TRASLADO MEDICO-17121</t>
  </si>
  <si>
    <t>VIATICOS  ESM3117- BRIGADA DE MAMOGRAFIAS-13621</t>
  </si>
  <si>
    <t>VIATICOS  ESM3117- TRANSPORTE PRUEBAS MAMOGRAFIAS-22221</t>
  </si>
  <si>
    <t>VIATICOS  ESM3117- TRASLADO EMDICO PACIENTE AL HOSMIC-33221</t>
  </si>
  <si>
    <t>VIATICOS  ESM3117- TRASLADO MEDICO AL HOSMIC-31021</t>
  </si>
  <si>
    <t>VIATICOS  ESM3117- TRASLADO MEDICO AL HOSMIC-32321</t>
  </si>
  <si>
    <t>VIATICOS  ESM-3117 TRASLADO MEDICO AL HOSMIC-33221</t>
  </si>
  <si>
    <t>VIATICOS  ESM3117- TRASLADO MEDICO AL HOSMIC-33321</t>
  </si>
  <si>
    <t>VIATICOS  ESM-3117 TRASLADO MEDICO AL HOSMIC-49521</t>
  </si>
  <si>
    <t>VIATICOS  ESM3117- TRASLADO MEDICO-13121</t>
  </si>
  <si>
    <t>VIATICOS  ESM3117- TRASLADO MEDICO-17121</t>
  </si>
  <si>
    <t>VIATICOS  ESM3117- TRASLADO MEDICO-27621</t>
  </si>
  <si>
    <t>VIATICOS  ESM3117- TRASLADO MEDICO-49021</t>
  </si>
  <si>
    <t>VIATICOS  ESM3117-"TRASLADO DE PACIENTE EN AMBULANCIA BASICA AL HMC EN BOGOTA "-14821</t>
  </si>
  <si>
    <t>VIATICOS  ESM3117-EJERCICIO  SKYHAWK-30921</t>
  </si>
  <si>
    <t>VIATICOS  ESM3117-TRASLADO DE PACIENTE EN AMBULANCIA BASICA AL HMC EN BOGOTA-14821</t>
  </si>
  <si>
    <t>VIATICOS  ESM3117-TRASLADO DE PACIENTE EN AMBULANCIA BASICA AL HMC EN BOGOTA-25421</t>
  </si>
  <si>
    <t>VIATICOS  ESM3117-TRASLADO DE PACIENTE EN AMBULANCIA BASICA AL HMC EN BOGOTA-25821</t>
  </si>
  <si>
    <t>VIATICOS  ESM3117-TRASLADO MEDICO AL HOSMIC-28521</t>
  </si>
  <si>
    <t>VIATICOS  ESM3117-TRASLADO MEDICO AL HOSMIC-28721</t>
  </si>
  <si>
    <t>VIATICOS  ESM3117-TRASLADO MEDICO AL HOSMIC-30721</t>
  </si>
  <si>
    <t>VIATICOS  ESM3117-TRASLADO MEDICO AL HOSMIC-31821</t>
  </si>
  <si>
    <t>VIATICOS  ESM3117-TRASLADO MEDICO AL HOSMIC-34821</t>
  </si>
  <si>
    <t>VIATICOS  ESM3117-TRASLADO MEDICO AL HOSMIC-34921</t>
  </si>
  <si>
    <t>VIATICOS  ESM3117-TRASLADO MEDICO AL HOSMIC-36521</t>
  </si>
  <si>
    <t>VIATICOS  ESM3117-TRASLADO MEDICO AL HOSMIC-49521</t>
  </si>
  <si>
    <t>VIATICOS  ESM3117-TRASLADO MEDICO AL HOSMIC-51721</t>
  </si>
  <si>
    <t>VIATICOS  ESM3117-TRASLADO MEDICO-10021</t>
  </si>
  <si>
    <t>VIATICOS  ESM3117-TRASLADO MEDICO-27621</t>
  </si>
  <si>
    <t>VIATICOS  ESM3317-BRIGADA MAMOGRAFIAS-31821</t>
  </si>
  <si>
    <t>VIATICOS  ESM3317-RECOGER INSUMOS-31821</t>
  </si>
  <si>
    <t>VIATICOS  ESM5117-TRASLADO DE PACIENTE EN AMBULANCIA BASICA AL HMC EN BOGOTA-17821</t>
  </si>
  <si>
    <t>VIATICOS  ESMAY - ASISITENCIA A CEREMONIA CON PRESIDENCIA-SOLICITUD COMISION 40221</t>
  </si>
  <si>
    <t>VIATICOS  ESMAY - ASISTE A CONSEJO DE SEGURIDAD ORDENADO POR MINDEFENSA-SOLICITUD COMISION 32821</t>
  </si>
  <si>
    <t>VIATICOS  ESMAY - ASISTIR A LA CEREMONIA NOCHE DE LOS MEJORES FAC-51221</t>
  </si>
  <si>
    <t>VIATICOS  ESMAY - CITA CON LA GOBERNACION DE CUNDINAMARCA-SOLICITUD COMISION 47821</t>
  </si>
  <si>
    <t>VIATICOS  ESMAY - COMISIÓN ORDENADA POR  MINDEFENSA-SOLICITUD 59221</t>
  </si>
  <si>
    <t>VIATICOS  ESMAY - TRÁMITES ADMINISTRATIVOS PORTE Y BOLSILLOS DE SEGURIDAD-SOLICITUD COMISION 32721</t>
  </si>
  <si>
    <t>VIATICOS  ESMAY- ENTREGA DOCUMENTOS SUCIV-55121</t>
  </si>
  <si>
    <t>VIATICOS  ESMAY-ADMINISTRATIVA INDUMIL PERMISOS-13621</t>
  </si>
  <si>
    <t>VIATICOS  ESMAY-APOYO DEAIN FAMILIAR-35821</t>
  </si>
  <si>
    <t>VIATICOS  ESMAY-APOYO ORDENES COMANDO-35021</t>
  </si>
  <si>
    <t>VIATICOS  ESMAY-APOYO REQUERIMIENTO EVALUACIONES JURIDICAS DECON-16421</t>
  </si>
  <si>
    <t>VIATICOS  ESMAY-ASISTE EUCARISTIA MOTIVO ANIVERSARIO 102 FAC-46821</t>
  </si>
  <si>
    <t>VIATICOS  ESMAY-ASISTE REUNION CON PRESIDENCIA Y GOBERNACIÓN DE CALDAS-44221</t>
  </si>
  <si>
    <t>VIATICOS  ESMAY-ASISTENCIA ANIVERSARIO FAC-48221</t>
  </si>
  <si>
    <t>VIATICOS  ESMAY-ASISTENCIA COMIT CAEM-49021</t>
  </si>
  <si>
    <t>VIATICOS  ESMAY-ASISTIR A CEREMONIA DEL COMAND DE OPERACIONES AEREAS EN EL CLOFA-55121</t>
  </si>
  <si>
    <t>VIATICOS  ESMAY-CEREMONIA PROTOCOLARIA-55721</t>
  </si>
  <si>
    <t>VIATICOS  ESMAY-CONSEJO DE SEGURIDAD ORDENADO POR PRESIDENCIA-34221</t>
  </si>
  <si>
    <t>VIATICOS  ESMAY-CONSEJO DE SEGURIDAD-22221</t>
  </si>
  <si>
    <t>VIATICOS  ESMAY-CUMPLIMIENTO ORDEN COMANDO CACOM-1-57121</t>
  </si>
  <si>
    <t>VIATICOS  ESMAY-CUMPLIMIENTO ORDENES CACOM1-34821</t>
  </si>
  <si>
    <t>VIATICOS  ESMAY-CUMPLIMIENTO ORDENES COMANDO CACOM-1-52721</t>
  </si>
  <si>
    <t>VIATICOS  ESMAY-DE ACUERDO A OFICIO FAC-S-2021-157650-CI DEL 19-AGO-21 DEBE ASISTIR A REUNION ADMINISTRATIV...-32021</t>
  </si>
  <si>
    <t>VIATICOS  ESMAY-DILIGENCIA OFICINA INDUMIL-28521</t>
  </si>
  <si>
    <t>VIATICOS  ESMAY-REUNION ALTO MANDO-54121</t>
  </si>
  <si>
    <t>VIATICOS  ESMAY-REUNION ALTOS MANDOS-22921</t>
  </si>
  <si>
    <t>VIATICOS  ESMAY-REUNION COMANDANTES FFMM-13621</t>
  </si>
  <si>
    <t>VIATICOS  ESMAY-REUNION GOBERNACION CUNDINAMARCA-32521</t>
  </si>
  <si>
    <t>VIATICOS  ESMAY-REUNION MINDEFENSA Y ALTO MANDO-36221</t>
  </si>
  <si>
    <t>VIATICOS  ESMAY-REUNION ORDENADA MDN-33021</t>
  </si>
  <si>
    <t>VIATICOS  ESMAY-REUNION ORDENADA POR COFAC-35121</t>
  </si>
  <si>
    <t>VIATICOS  ESMAY-REUNIÓN PARA INSTRUCCIÓN SOBRE LAS NORMAS Y PROCEDIMIENTOS QUE RIGEN EL FUNCIONAMIENTO DE L...-20821</t>
  </si>
  <si>
    <t>VIATICOS  ESMAY-REUNIÓN PLANEACION DISPOSITIVO DE SEGURIDAD PARA LA CONMEMORACIÓN DEL BICENTENARIO DE LA CO...-36721</t>
  </si>
  <si>
    <t>VIATICOS  ESMAY-REUNION SEGURIDAD BICENTENARIO-37721</t>
  </si>
  <si>
    <t>VIATICOS  ESMAY-REUNION TJC-26421</t>
  </si>
  <si>
    <t>VIATICOS  ESMAY-SEMINARIO JURIDICO OPERACIONAL-36521</t>
  </si>
  <si>
    <t>VIATICOS  ESMAY-SERVICIO CAMPAÑA NAVIDEÑA-54121</t>
  </si>
  <si>
    <t>VIATICOS  ESMAY-TRAMITES ADMINISTRATIVOS COMISION AL EXTERIOR-49021</t>
  </si>
  <si>
    <t>VIATICOS  ESMAY-TRANSPORTE DEL SEÑOR BG COMANDANTE CACOM1-51721</t>
  </si>
  <si>
    <t>VIATICOS  ESMAY-TRANSPORTE DEL SEÑOR COMANDANTE DEL CACOM-1-48521</t>
  </si>
  <si>
    <t>VIATICOS  ESMAY-VISITA TECNICA MARDEPLAST-36921</t>
  </si>
  <si>
    <t>VIATICOS  ESM-TRASLADO MEDICO-18521</t>
  </si>
  <si>
    <t>VIATICOS  GRCO-OPERACIÓN TAURUS-52721</t>
  </si>
  <si>
    <t>VIATICOS  GRTUCO-OPERATIVA FAC1942-16821</t>
  </si>
  <si>
    <t>VIATICOS  GRUAL - APOYO TÉCNICO INSTALACIÓN RADAR Y COMUNICACIONES BICENTENARIO-SOLICITUD COMISIN 38021</t>
  </si>
  <si>
    <t>VIATICOS  GRUAL - LLEVAR G-10 DE LA UNIDAD CON EL FIN DE PROGRAMARLO Y ACTUALIZARLO-SOLICITUD COMISION 44421</t>
  </si>
  <si>
    <t>VIATICOS  GRUAL - MANTENIMIENTO COMUNICACIONES DEL BLART-SOLICITUD COMISIN 38021</t>
  </si>
  <si>
    <t>VIATICOS  GRUAL - REALIZA APOYO LOGÍSTICO DE ACUERDO A LO ORDENADO POR EL COMANDO DE LA UNIDAD-SOLICITUD COMISION 53121</t>
  </si>
  <si>
    <t>VIATICOS  GRUAL - REALIZAR TRÁMITES DEL COMANDO DE LA UNIDAD-46521</t>
  </si>
  <si>
    <t>VIATICOS  GRUAL - TRANSPORTE DE MATERIAL AERONÁUTICO Y OTROS-SOLICITUD COMISION 32721</t>
  </si>
  <si>
    <t>VIATICOS  GRUAL - TRANSPORTE DE MATERIAL LOGÍSTICO Y 02 CANINOS-51221</t>
  </si>
  <si>
    <t>VIATICOS  GRUAL - TRANSPORTE DE PERSONAL-SOLICITUD 25021</t>
  </si>
  <si>
    <t>VIATICOS  GRUAL - TRANSPORTE DE PERSONAL-SOLICITUD COMISIN 38021</t>
  </si>
  <si>
    <t>VIATICOS  GRUAL - TRANSPORTE DE PLACAS Y RECORDATORIOS PARA EL PERSONAL TRASLADADO-SOLICITUD 25021</t>
  </si>
  <si>
    <t>VIATICOS  GRUAL - TRANSPORTE DE TRIPULACIÓN DEL AC-47T-SOLICITUD COMISION 40421</t>
  </si>
  <si>
    <t>VIATICOS  GRUAL - TRANSPORTE DE UN PERSONAL DE ALFEREZ AL DIMAE-SOLICITUD COMISION 30821</t>
  </si>
  <si>
    <t>VIATICOS  GRUAL - TRANSPORTE DE UN PERSONAL DE OFICIALES Y SUBOFICIALES POR TERMINO DE COMISIÓN-SOLICITUD COMISION 32821</t>
  </si>
  <si>
    <t>VIATICOS  GRUAL - TRANSPORTE DE UNA TRIPULACIÓN-SOLICITUD COMISION 32821</t>
  </si>
  <si>
    <t>VIATICOS  GRUAL - TRANSPORTE DE VEHÍCULO POR MANTENIMIENTO-51221</t>
  </si>
  <si>
    <t>VIATICOS  GRUAL - TRANSPORTE MATERIAL A CATAM-SOLICITUD COMISION 26721</t>
  </si>
  <si>
    <t>VIATICOS  GRUAL - TRANSPORTE MATERIAL LOGÍSTICO EN APOYO AL EJERCICIO RELAMPAGO-SOLICITUD COMISION 26721</t>
  </si>
  <si>
    <t>VIATICOS  GRUAL - TRASLADO DE PESONAL A TOMA DE MAMOGRAFÍAS-51221</t>
  </si>
  <si>
    <t>VIATICOS  GRUAL - VISITA EPM CONTRATO ENERGÍA Y PROYECTO ENERGÍA SOLAR-SOLICITUD COMISION 26921</t>
  </si>
  <si>
    <t>VIATICOS  GRUAL- APOYO CASCARILLA PARA PISTAS DE PARACAIDISMO-30921</t>
  </si>
  <si>
    <t>VIATICOS  GRUAL- CUMPLIMIENTO ORDEN COMANDO CACOM-1-9321</t>
  </si>
  <si>
    <t>VIATICOS  GRUAL- LLEVA R Y TRAER MATERIAL AERONAUTICO-49021</t>
  </si>
  <si>
    <t>VIATICOS  GRUAL- MANETIMIENTO BLART-15921</t>
  </si>
  <si>
    <t>VIATICOS  GRUAL- MANTENIMIENTO PREVENTIVO Y CORRECTIVO A LOS RADIOS PERTENECIENTES A LA RED AM2-35321</t>
  </si>
  <si>
    <t>VIATICOS  GRUAL- SERVICIO- TRANSPORTE INTENDENCIA-11721</t>
  </si>
  <si>
    <t>VIATICOS  GRUAL- SERVICIO- TRANSPORTE MAQUINARIA PESADA-8021</t>
  </si>
  <si>
    <t>VIATICOS  GRUAL- SERVICIO- TRANSPORTE MATERIAL AERONAUTICO-11721</t>
  </si>
  <si>
    <t>VIATICOS  GRUAL- SERVICIO- TRANSPORTE MATERIAL GRUTE-8021</t>
  </si>
  <si>
    <t>VIATICOS  GRUAL- SERVICIO-LLEVAR Y TRAER MATERIAL AERONÁUTICO-8021</t>
  </si>
  <si>
    <t>VIATICOS  GRUAL- SERVICIO-ORDEN CACOM-1-11721</t>
  </si>
  <si>
    <t>VIATICOS  GRUAL- TRAMITES ADTIVOS CONTRATO MANTENIMIENTO-57121</t>
  </si>
  <si>
    <t>VIATICOS  GRUAL- TRANSPORTE DE PERSONAL CACOM-1-21721</t>
  </si>
  <si>
    <t>VIATICOS  GRUAL- TRANSPORTE PERSONAL ORGANICO CACOM-1-36521</t>
  </si>
  <si>
    <t>VIATICOS  GRUAL-ADMINISTRATIVA COTIZAR MATERIAL-13021</t>
  </si>
  <si>
    <t>VIATICOS  GRUAL-APOYO DESARME DE SIMULADOR-57121</t>
  </si>
  <si>
    <t>VIATICOS  GRUAL-APOYO DESARME SIMULADOR-54121</t>
  </si>
  <si>
    <t>VIATICOS  GRUAL-APOYO DESARME SIMULADOR-56521</t>
  </si>
  <si>
    <t>VIATICOS  GRUAL-APOYO RECOGER ELEMENTOS DE ESM-32021</t>
  </si>
  <si>
    <t>VIATICOS  GRUAL-CMOVIENTO PERSONAL ESDEF-31321</t>
  </si>
  <si>
    <t>VIATICOS  GRUAL-COMISION MANTENIMIENTO CARAVAN FAC 5067-34421</t>
  </si>
  <si>
    <t>VIATICOS  GRUAL-DESPLAZAMIENTO PERSONAL DEL GRUSE RECEPCION MATERIALES DE GUERRA-32321</t>
  </si>
  <si>
    <t>VIATICOS  GRUAL-DESPLAZMIENTO AL CACOM 5 FIN TRANSPORTAR APOYO TECNICO EQUIPO KFIR-26421</t>
  </si>
  <si>
    <t>VIATICOS  GRUAL-EFECTUAR TAREAS DE MANTENIMIENTO A LA RED TRONCALIZADA Y CAMBIO DE LA ODU-35521</t>
  </si>
  <si>
    <t>VIATICOS  GRUAL-INSTALACION SIMULADOR-49021</t>
  </si>
  <si>
    <t>VIATICOS  GRUAL-INSTALACIÓN Y OPERACIÓN SIMULADOR BARRENASPARA EVENTO CYBERWINGS-48221</t>
  </si>
  <si>
    <t>VIATICOS  GRUAL-LLEVAR Y TRAER MATERIAL AERONÁUTICO-22621</t>
  </si>
  <si>
    <t>VIATICOS  GRUAL-LLEVAR Y TRAER MATERIAL AERONAUTICO-34821</t>
  </si>
  <si>
    <t>VIATICOS  GRUAL-LLEVAR Y TRAER MATERIAL AERONAUTICO-49621</t>
  </si>
  <si>
    <t>VIATICOS  GRUAL-MANTENIMIENTO BLART-16121</t>
  </si>
  <si>
    <t>VIATICOS  GRUAL-MANTENIMIENTO DE INSTALACIONES EN PRO DE LOS EJERCICIOS OPERACIONALES ANGEL DE LOS ANDES - ...-22221</t>
  </si>
  <si>
    <t>VIATICOS  GRUAL-MANTENIMIENTO PLANTA ELECTRICA PACART-19421</t>
  </si>
  <si>
    <t>VIATICOS  GRUAL-MANTENIMIENTO PLATA ELECTRICA-19421</t>
  </si>
  <si>
    <t>VIATICOS  GRUAL-REALIZAR TRANSPORTE DE BULLDOZER A TOLEMAIDA PARA MANTENIMIENTO-9221</t>
  </si>
  <si>
    <t>VIATICOS  GRUAL-REALIZAR TRANSPORTE DE PERSONAL EXTRANJERO DE VISITA A LA CIUDAD DE BOGOTÁ POR TERMINO DE C...-20821</t>
  </si>
  <si>
    <t>VIATICOS  GRUAL-RECOGER AUTOMOTOR QUE ESTABA MI-49621</t>
  </si>
  <si>
    <t>VIATICOS  GRUAL-RECOGER CASCARILLA DE ARROZ PARA PISTA DE PARACAIDISMO-35521</t>
  </si>
  <si>
    <t>VIATICOS  GRUAL-RECOGER DONACION DIAN-SOLICITUD COMISION 23021</t>
  </si>
  <si>
    <t>VIATICOS  GRUAL-RECOGER INTENDENCIA PARA SOLDADOS 4TO CONTINGENTE-34921</t>
  </si>
  <si>
    <t>VIATICOS  GRUAL-RECOGER INTENDENCIA-25421</t>
  </si>
  <si>
    <t>VIATICOS  GRUAL-RECOGER TRIPULACION-22621</t>
  </si>
  <si>
    <t>VIATICOS  GRUAL-RECOGER VEHICULO QUE TERMINA FASE DE MANTENIMIENTO-58321</t>
  </si>
  <si>
    <t>VIATICOS  GRUAL-RECOGER VEHICULOS EN MANTENIMIENTO-51721</t>
  </si>
  <si>
    <t>VIATICOS  GRUAL-REPARACIÓN RADIOENLACE DE ART TIBÚ PALANQUERO-44721</t>
  </si>
  <si>
    <t>VIATICOS  GRUAL-REPARACIÓN RADIOENLACE DE ART TIBÚ PALANQUERO-SOLICITUD COMISIÓN 44021</t>
  </si>
  <si>
    <t>VIATICOS  GRUAL-SE VA A RECOGER UN TABLERO DIGITAL DE ACUERDO A LO ORDENO A LA CIUDAD DE BOGOTA-18221</t>
  </si>
  <si>
    <t>VIATICOS  GRUAL-SERVICIO- RECOGER VEHICULOS-11721</t>
  </si>
  <si>
    <t>VIATICOS  GRUAL-SERVICIO- TRANSPORTE MATERIAL-9821</t>
  </si>
  <si>
    <t>VIATICOS  GRUAL-SERVICIO-FIN TRANSPORTAR UN RIN AERONAUTICO-10621</t>
  </si>
  <si>
    <t>VIATICOS  GRUAL-SERVICIO-RECOGER VEHICULO-11721</t>
  </si>
  <si>
    <t>VIATICOS  GRUAL-SERVICIO-RECOGER VEHICULO-13621</t>
  </si>
  <si>
    <t>VIATICOS  GRUAL-SERVICIO-REVOGER VEHICULO  FAC 6-J0459-9321</t>
  </si>
  <si>
    <t>VIATICOS  GRUAL-SERVICIO-TRANSPORTAR TRIPULACION-18721</t>
  </si>
  <si>
    <t>VIATICOS  GRUAL-SERVICIO-TRANSPORTE DE TRACTOR-13121</t>
  </si>
  <si>
    <t>VIATICOS  GRUAL-SERVICIO-TRANSPORTE DE UN AUTOMOTOR KGF-018-9321</t>
  </si>
  <si>
    <t>VIATICOS  GRUAL-SERVICIO-TRANSPORTE INTENDENCIA-11421</t>
  </si>
  <si>
    <t>VIATICOS  GRUAL-SERVICIO-TRANSPORTE PERSONAL MILITAR-9221</t>
  </si>
  <si>
    <t>VIATICOS  GRUAL-SERVICIO-TRANSPORTE VEHICULO-10721</t>
  </si>
  <si>
    <t>VIATICOS  GRUAL-SERVICIO-TRANSPORTE VEHICULO-8321</t>
  </si>
  <si>
    <t>VIATICOS  GRUAL-SERVICIO-TRANSPORTE VEHICULOS-8321</t>
  </si>
  <si>
    <t>VIATICOS  GRUAL-SERVICIO-TRASNPORTE MATERIAL CONSTRUCCION-10521</t>
  </si>
  <si>
    <t>VIATICOS  GRUAL-TRAER 03 VEHICULOS QUE TERMINAN FASE DE MANTENIMIENTO-15921</t>
  </si>
  <si>
    <t>VIATICOS  GRUAL-TRAER TARJETA PARA PLANTA ELECTRICA-35521</t>
  </si>
  <si>
    <t>VIATICOS  GRUAL-TRANSPORTAR CILINDROS DE OXIGENO-25921</t>
  </si>
  <si>
    <t>VIATICOS  GRUAL-TRANSPORTAR ELEMENTOS EN APOYO A GRUPO TECNICO.-12621</t>
  </si>
  <si>
    <t>VIATICOS  GRUAL-TRANSPORTAR HASTA EL CACOM-5 AL SEÑOR AS11. EFREN FONSECA CC. 10176942, FIN APOYAR REQUERIM...-19321</t>
  </si>
  <si>
    <t>VIATICOS  GRUAL-TRANSPORTAR PERSONAL EXTRANJERO-36021</t>
  </si>
  <si>
    <t>VIATICOS  GRUAL-TRANSPORTAR TRIPULACIONES-10921</t>
  </si>
  <si>
    <t>VIATICOS  GRUAL-TRANSPORTE A PERSONAL A HOSMIC-13821</t>
  </si>
  <si>
    <t>VIATICOS  GRUAL-TRANSPORTE A UNA TRIPULACIOND E AC-47-30621</t>
  </si>
  <si>
    <t>VIATICOS  GRUAL-TRANSPORTE ALIMENTO CANINOS-19221</t>
  </si>
  <si>
    <t>VIATICOS  GRUAL-TRANSPORTE COMANDO CACOM-1-28121</t>
  </si>
  <si>
    <t>VIATICOS  GRUAL-TRANSPORTE DE BANCOS KFIR-57121</t>
  </si>
  <si>
    <t>VIATICOS  GRUAL-TRANSPORTE DE CARGA EN APOYO AL CACOM-1, RUTA PTO SALGAR - BOGOTA - PTO SALGAR-14621</t>
  </si>
  <si>
    <t>VIATICOS  GRUAL-TRANSPORTE DE MATERIAL AERONAUTICO A CATAM Y RECOGER MATERIAL EN APOYO SANIDAD MILITAR CACO...-6321</t>
  </si>
  <si>
    <t>VIATICOS  GRUAL-TRANSPORTE DE TRIPULACION OPERATIVA-55121</t>
  </si>
  <si>
    <t>VIATICOS  GRUAL-TRANSPORTE DE UN SEÑOR OFICIAL-30221</t>
  </si>
  <si>
    <t>VIATICOS  GRUAL-TRANSPORTE DE VEHICULO HINO-55721</t>
  </si>
  <si>
    <t>VIATICOS  GRUAL-TRANSPORTE ELEMENTOS DEAIN-55721</t>
  </si>
  <si>
    <t>VIATICOS  GRUAL-TRANSPORTE FE PESONAL REQUERIDO-49021</t>
  </si>
  <si>
    <t>VIATICOS  GRUAL-TRANSPORTE FUNCIONARIO CIVIL-19221</t>
  </si>
  <si>
    <t>VIATICOS  GRUAL-TRANSPORTE INSTRUMENTOS-38821</t>
  </si>
  <si>
    <t>VIATICOS  GRUAL-TRANSPORTE INTENDENCIA SOLDADOS-21721</t>
  </si>
  <si>
    <t>VIATICOS  GRUAL-TRANSPORTE MAQUINARIA PESADA-12321</t>
  </si>
  <si>
    <t>VIATICOS  GRUAL-TRANSPORTE MAQUINARIA PESADA-13221</t>
  </si>
  <si>
    <t>VIATICOS  GRUAL-TRANSPORTE MATERIAL AERONAUTICO-13021</t>
  </si>
  <si>
    <t>VIATICOS  GRUAL-TRANSPORTE MATERIAL AERONAUTICO-30721</t>
  </si>
  <si>
    <t>VIATICOS  GRUAL-TRANSPORTE MATERIAL AERONAUTICO-35321</t>
  </si>
  <si>
    <t>VIATICOS  GRUAL-TRANSPORTE MATERIAL AERONAUTICO-36021</t>
  </si>
  <si>
    <t>VIATICOS  GRUAL-TRANSPORTE MATERIAL AERONAUTICO-36721</t>
  </si>
  <si>
    <t>VIATICOS  GRUAL-TRANSPORTE MATERIAL AERONAUTICO-39321</t>
  </si>
  <si>
    <t>VIATICOS  GRUAL-TRANSPORTE MATERIAL AERONAUTICO-57521</t>
  </si>
  <si>
    <t>VIATICOS  GRUAL-TRANSPORTE PERSONAL CIVIL ESTANDARIZADORES-30521</t>
  </si>
  <si>
    <t>VIATICOS  GRUAL-TRANSPORTE PERSONAL CIVIL-16421</t>
  </si>
  <si>
    <t>VIATICOS  GRUAL-TRANSPORTE PERSONAL DE DEAIN-35821</t>
  </si>
  <si>
    <t>VIATICOS  GRUAL-TRANSPORTE PERSONAL EXTRANJERO-30921</t>
  </si>
  <si>
    <t>VIATICOS  GRUAL-TRANSPORTE PERSONAL MILITAR GRUEA-28721</t>
  </si>
  <si>
    <t>VIATICOS  GRUALTRANSPORTE PERSONAL MILITAR-30321</t>
  </si>
  <si>
    <t>VIATICOS  GRUAL-TRANSPORTE PERSONAL POLICIA AURORA-30321</t>
  </si>
  <si>
    <t>VIATICOS  GRUAL-TRANSPORTE PERSONAL Y CARGA DE ACUERDO A REQ CACOM 1 RUTA PTO SALGAR - BOGOTÁ- PTO SALGAR-22921</t>
  </si>
  <si>
    <t>VIATICOS  GRUAL-TRANSPORTE REPUESTOS AERONAUTICOS-39521</t>
  </si>
  <si>
    <t>VIATICOS  GRUAL-TRANSPORTE TANQUETA-16421</t>
  </si>
  <si>
    <t>VIATICOS  GRUAL-TRANSPORTE VEHICULO REVISION MECANICA-56521</t>
  </si>
  <si>
    <t>VIATICOS  GRUAL-TRANSPORTYE VEHICULO PESADO-56521</t>
  </si>
  <si>
    <t>VIATICOS  GRUAL-TRASLADO VEHICULO FIN MANTENIMIENTO-28121</t>
  </si>
  <si>
    <t>VIATICOS  GRUCO - COMISIÓN B-206-SOLICITUD COMISION 54021</t>
  </si>
  <si>
    <t>VIATICOS  GRUCO - COMISION FAC 1686-SOLICITUD COMISION 54021</t>
  </si>
  <si>
    <t>VIATICOS  GRUCO - COMISIÓN OPERATIVA AC-47 FAC-4424-SOLICITUD 25021</t>
  </si>
  <si>
    <t>VIATICOS  GRUCO - COMISIÓN OPERATIVA AC-47 FAC-4427-SOLICITUD 25021</t>
  </si>
  <si>
    <t>VIATICOS  GRUCO - COMISION OPERATIVA AC-47T FAC-1658-SOLICITUD COMISION 32721</t>
  </si>
  <si>
    <t>VIATICOS  GRUCO - COMISION OPERATIVA ARL POR REQUISITO DE ASCENSO-SOLICITUD COMISION 40221</t>
  </si>
  <si>
    <t>VIATICOS  GRUCO - COMISIÓN OPERATIVA ARL-SOLICITUD COMISIN 38021</t>
  </si>
  <si>
    <t>VIATICOS  GRUCO - COMISIÓN OPERATIVA B-206 FAC-4473-SOLICITUD COMISIN 38021</t>
  </si>
  <si>
    <t>VIATICOS  GRUCO - COMISIÓN OPERATIVA B-206 FAC-4481-SOLICITUD COMISION 44421</t>
  </si>
  <si>
    <t>VIATICOS  GRUCO - COMISIÓN OPERATIVA C-208B FAC-5067 EN EL GACAS-SOLICITUD COMISION 32721</t>
  </si>
  <si>
    <t>VIATICOS  GRUCO - COMISION OPERATIVA C-208-B-SOLICITUD COMISION 18921</t>
  </si>
  <si>
    <t>VIATICOS  GRUCO - COMISION OPERATIVA C-208B-SOLICITUD COMISION 45421</t>
  </si>
  <si>
    <t>VIATICOS  GRUCO - COMISION OPERATIVA CARAVAN RELEASE OPERACIONAL-SOLICITUD COMISION 53121</t>
  </si>
  <si>
    <t>VIATICOS  GRUCO - COMISIÓN OPERATIVA CONTROLADOR DE TRANSITO AÉREO-SOLICITUD COMISIN 38021</t>
  </si>
  <si>
    <t>VIATICOS  GRUCO - COMISIÓN OPERATIVA EJERCICIO COMBINADO COOPERACIÓN VII ANGEL DE LOS ANDES 2021-SOLICITUD COMISION 32721</t>
  </si>
  <si>
    <t>VIATICOS  GRUCO - COMISION OPERATIVA FAC 5069-SOLICITUD COMISION 54021</t>
  </si>
  <si>
    <t>VIATICOS  GRUCO - COMISION OPERATIVA FAC-4426 CACOM-1-SOLICITUD COMISION 26721</t>
  </si>
  <si>
    <t>VIATICOS  GRUCO - COMISIÓN OPERATIVA FAC4521 - CUCUTA TRIGESIMA BRIGADA-SOLICITUD COMISION 43621</t>
  </si>
  <si>
    <t>VIATICOS  GRUCO - COMISION OPERATIVA HUEY-II FAC4427-SOLICITUD COMISION 26721</t>
  </si>
  <si>
    <t>VIATICOS  GRUCO - COMISIÓN OPERATIVA HUEY-II FAC-4521-SOLICITUD 25021</t>
  </si>
  <si>
    <t>VIATICOS  GRUCO - COMISIÓN OPERATIVA HUEY-II FAC-4526-SOLICITUD 25021</t>
  </si>
  <si>
    <t>VIATICOS  GRUCO - COMISIÓN OPERATIVA HUEY-II FAC-4526-SOLICITUD COMISION 18921</t>
  </si>
  <si>
    <t>VIATICOS  GRUCO - COMISION OPERATIVA HUEY-II-SOLICITUD COMISION 26721</t>
  </si>
  <si>
    <t>VIATICOS  GRUCO - COMISION OPERATIVA KFIR POR ORDEN DE COAES-SOLICITUD COMISION 30821</t>
  </si>
  <si>
    <t>VIATICOS  GRUCO - COMISIÓN OPERATIVA KFIR RELAMPAGO 2021-SOLICITUD COMISION 26921</t>
  </si>
  <si>
    <t>VIATICOS  GRUCO - COMISIÓN OPERATIVA SUPERVISOR TRANSITO AEREO-SOLICITUD 25021</t>
  </si>
  <si>
    <t>VIATICOS  GRUCO - COMISIÓN ORDEN PÚBLICO FAC 4478-SOLICITUD COMISION 54221</t>
  </si>
  <si>
    <t>VIATICOS  GRUCO - COMISIÓN ORDEN PÚBLICO FAC-4478-SOLICITUD COMISION 54221</t>
  </si>
  <si>
    <t>VIATICOS  GRUCO - COMISION PILOTO SUPERVISOR C-208B-SOLICITUD 25021</t>
  </si>
  <si>
    <t>VIATICOS  GRUCO - COMSIÓN OPERATIVA KFIR POR DISPOSITIVO 20 DE JULIO-SOLICITUD COMISION 26721</t>
  </si>
  <si>
    <t>VIATICOS  GRUCO - COMSIÓN OPERATIVA KFIR RELAMPAGO 2021-SOLICITUD COMISION 26721</t>
  </si>
  <si>
    <t>VIATICOS  GRUCO - DESPLIEGUE OPERATIVO CELEBRACIÓN BICENTENARIO-SOLICITUD COMISIN 38021</t>
  </si>
  <si>
    <t>VIATICOS  GRUCO - EFECTUAR OPERACIÓN TAURUS ESDEF-114-SOLICITUD COMISION 18921</t>
  </si>
  <si>
    <t>VIATICOS  GRUCO - OFICIAL ENLACE FUVUL-SOLICITUD COMISION 26621</t>
  </si>
  <si>
    <t>VIATICOS  GRUCO - PRESENTACION COFAC COMISIÓN EXTERIOR-SOLICITUD COMISION 54021</t>
  </si>
  <si>
    <t>VIATICOS  GRUCO - RELEVAR LAS TRIPULACIONES EN EL CATATUMBO-SOLICITUD COMISION 18921</t>
  </si>
  <si>
    <t>VIATICOS  GRUCO - SEMINARIO JURIDICO OPERACIONAL-SOLICITUD COMISION 42021</t>
  </si>
  <si>
    <t>VIATICOS  GRUCO - SUPERVISOR TRÁNSITO AÉREO-SOLICITUD COMISION 26721</t>
  </si>
  <si>
    <t>VIATICOS  GRUCO - TRASLADO DE AERONAVE AC-47T FAC-1667-SOLICITUD COMISION 30821</t>
  </si>
  <si>
    <t>VIATICOS  GRUCO - VUELO DE PRUEBA AERONAVE AC-47T-SOLICITUD COMISION 26721</t>
  </si>
  <si>
    <t>VIATICOS  GRUCO- ART-6321</t>
  </si>
  <si>
    <t>VIATICOS  GRUCO- BLART OPERATIVA-8121</t>
  </si>
  <si>
    <t>VIATICOS  GRUCO- COMISIÓN OPERATIVA ARAVA FAC1952-6621</t>
  </si>
  <si>
    <t>VIATICOS  GRUCO- COMISIÓN OPERATIVA ART BLART-QUIMERA-6621</t>
  </si>
  <si>
    <t>VIATICOS  GRUCO- COMISIÓN OPERATIVA C208B FAC5067-6321</t>
  </si>
  <si>
    <t>VIATICOS  GRUCO- COMISIÓN OPERATIVA C208B FAC5067-7421</t>
  </si>
  <si>
    <t>VIATICOS  GRUCO- COMISIÓN OPERATIVA EJERCICIO CSAR-2-12321</t>
  </si>
  <si>
    <t>VIATICOS  GRUCO- COMISION OPERATIVA FAC 1952-30321</t>
  </si>
  <si>
    <t>VIATICOS  GRUCO- COMISIÓN OPERATIVA FAC 5069 EN CACOM-4-7621</t>
  </si>
  <si>
    <t>VIATICOS  GRUCO- COMISION OPERATIVA-25821</t>
  </si>
  <si>
    <t>VIATICOS  GRUCO- COMSIÓN OPERATIVA CARAVAN C-208B FAC 5067-10621</t>
  </si>
  <si>
    <t>VIATICOS  GRUCO- COMSIÓN OPERATIVA PACART-9921</t>
  </si>
  <si>
    <t>VIATICOS  GRUCO- DESPLAZAMIENTO KFIR-10521</t>
  </si>
  <si>
    <t>VIATICOS  GRUCO- ENLACE FUVUL-11821</t>
  </si>
  <si>
    <t>VIATICOS  GRUCO- ENLACE FUVUL-16421</t>
  </si>
  <si>
    <t>VIATICOS  GRUCO- MISION ZULU-30321</t>
  </si>
  <si>
    <t>VIATICOS  GRUCO- OPERACION TAURUS-19521</t>
  </si>
  <si>
    <t>VIATICOS  GRUCO- OPERACION TAURUS-6321</t>
  </si>
  <si>
    <t>VIATICOS  GRUCO- OPERATIVA  FAC5069-16421</t>
  </si>
  <si>
    <t>VIATICOS  GRUCO- OPERATIVA BÚHO FAC 4521-58621</t>
  </si>
  <si>
    <t>VIATICOS  GRUCO- OPERATIVA BÚHO FAC 4521-58721</t>
  </si>
  <si>
    <t>VIATICOS  GRUCO- OPERATIVA ENLACE CENOR EN EL CATATUMBO-55121</t>
  </si>
  <si>
    <t>VIATICOS  GRUCO- OPERATIVA FAC 1952-16421</t>
  </si>
  <si>
    <t>VIATICOS  GRUCO- OPERATIVA FAC 4472-58121</t>
  </si>
  <si>
    <t>VIATICOS  GRUCO- OPERATIVA FAC 4526-16421</t>
  </si>
  <si>
    <t>VIATICOS  GRUCO- OPERATIVA FAC1952-16821</t>
  </si>
  <si>
    <t>VIATICOS  GRUCO- OPERATIVA HUEY II-18521</t>
  </si>
  <si>
    <t>VIATICOS  GRUCO- OPERATIVA HUEY II-18721</t>
  </si>
  <si>
    <t>VIATICOS  GRUCO- OPERATIVA KFIR-16421</t>
  </si>
  <si>
    <t>VIATICOS  GRUCO- OPERATIVA MISION ZULU-30321</t>
  </si>
  <si>
    <t>VIATICOS  GRUCO- OPERATIVA TTV-TVR-55721</t>
  </si>
  <si>
    <t>VIATICOS  GRUCO- OPERATIVA-BLART-8021</t>
  </si>
  <si>
    <t>VIATICOS  GRUCO- SERVICIO- OPERACION TAURUS-11721</t>
  </si>
  <si>
    <t>VIATICOS  GRUCO- TRASLADO AERONAVE-25721</t>
  </si>
  <si>
    <t>VIATICOS  GRUCO- VUELO DE PRUEBA FAC 1667-6621</t>
  </si>
  <si>
    <t>VIATICOS  GRUCO-ADMNINISTRATIVA REUNION WORK SHOP-21721</t>
  </si>
  <si>
    <t>VIATICOS  GRUCO-APOYO COMISION PILOTO SUPERVISOR C-208B-22821</t>
  </si>
  <si>
    <t>VIATICOS  GRUCO-ART-6321</t>
  </si>
  <si>
    <t>VIATICOS  GRUCO-AVANZADA PARA LA CELEBRACIÓN BICENTENARIO DE LA CONSTITUCIÓN-36721</t>
  </si>
  <si>
    <t>VIATICOS  GRUCO-COMISION ANGEL DE LOS ANDES-30621</t>
  </si>
  <si>
    <t>VIATICOS  GRUCO-COMISION EJERCICIO ANGEL DE LOS ANDES-28921</t>
  </si>
  <si>
    <t>VIATICOS  GRUCO-COMISION ENTRENAMIENTO OPERATIVO CONTROLADOR TRANSITO AEREO.-49721</t>
  </si>
  <si>
    <t>VIATICOS  GRUCO-COMISION ENTRENAMIENTO OPERATIVO CONTROLADOR TRANSITO AEREO.-SOLICITUD COMISION 43621</t>
  </si>
  <si>
    <t>VIATICOS  GRUCO-COMISIÓN FAC 5055-55721</t>
  </si>
  <si>
    <t>VIATICOS  GRUCO-COMISION FAC1683-55621</t>
  </si>
  <si>
    <t>VIATICOS  GRUCO-COMISION MANTENIMIENTO-54121</t>
  </si>
  <si>
    <t>VIATICOS  GRUCO-COMISION OPERATIVA AC47-58621</t>
  </si>
  <si>
    <t>VIATICOS  GRUCO-COMISION OPERATIVA AC-47T FAC 1683-30621</t>
  </si>
  <si>
    <t>VIATICOS  GRUCO-COMISION OPERATIVA AC47T-58321</t>
  </si>
  <si>
    <t>VIATICOS  GRUCO-COMISION OPERATIVA AERONAVE FAC 1667-34921</t>
  </si>
  <si>
    <t>VIATICOS  GRUCO-COMISION OPERATIVA AERONAVE FAC 1667-35221</t>
  </si>
  <si>
    <t>VIATICOS  GRUCO-COMISION OPERATIVA APOYO RANGER-49021</t>
  </si>
  <si>
    <t>VIATICOS  GRUCO-COMISIÓN OPERATIVA ARAVA FAC1952-15821</t>
  </si>
  <si>
    <t>VIATICOS  GRUCO-COMISIÓN OPERATIVA ARAVA FAC1952-6621</t>
  </si>
  <si>
    <t>VIATICOS  GRUCO-COMISIÓN OPERATIVA BLART TIBU-8021</t>
  </si>
  <si>
    <t>VIATICOS  GRUCO-COMISION OPERATIVA C208-52721</t>
  </si>
  <si>
    <t>VIATICOS  GRUCO-COMISION OPERATIVA C208-58321</t>
  </si>
  <si>
    <t>VIATICOS  GRUCO-COMISION OPERATIVA C-208B EN CÙCUTA-54421</t>
  </si>
  <si>
    <t>VIATICOS  GRUCO-COMISION OPERATIVA C-208B EN EL GACAS-56421</t>
  </si>
  <si>
    <t>VIATICOS  GRUCO-COMISION OPERATIVA C-208B EN EL GACAS-58221</t>
  </si>
  <si>
    <t>VIATICOS  GRUCO-COMISION OPERATIVA C-208B FAC5067-36121</t>
  </si>
  <si>
    <t>VIATICOS  GRUCO-COMISIÓN OPERATIVA C208B FAC5067-6321</t>
  </si>
  <si>
    <t>VIATICOS  GRUCO-COMISION OPERATIVA C-208B FAC5069-28221</t>
  </si>
  <si>
    <t>VIATICOS  GRUCO-COMISION OPERATIVA C-208B FAC5069-28921</t>
  </si>
  <si>
    <t>VIATICOS  GRUCO-COMISIÓN OPERATIVA C208B FAC5069-8121</t>
  </si>
  <si>
    <t>VIATICOS  GRUCO-COMISION OPERATIVA C-208B-26421</t>
  </si>
  <si>
    <t>VIATICOS  GRUCO-COMISION OPERATIVA C-208B-30221</t>
  </si>
  <si>
    <t>VIATICOS  GRUCO-COMISION OPERATIVA C-208B-48221</t>
  </si>
  <si>
    <t>VIATICOS  GRUCO-COMISION OPERATIVA C-208B-57521</t>
  </si>
  <si>
    <t>VIATICOS  GRUCO-COMISION OPERATIVA CAMAN-FAC1654 AC-47T-15121</t>
  </si>
  <si>
    <t>VIATICOS  GRUCO-COMISIÓN OPERATIVA CAMAN-FAC1654 AC-47T-15821</t>
  </si>
  <si>
    <t>VIATICOS  GRUCO-COMISION OPERATIVA CARAVAN RELEASE OPERACIONAL-52921</t>
  </si>
  <si>
    <t>VIATICOS  GRUCO-COMISION OPERATIVA CATATUMBO-34821</t>
  </si>
  <si>
    <t>VIATICOS  GRUCO-COMISION OPERATIVA CATATUMBO-36221</t>
  </si>
  <si>
    <t>VIATICOS  GRUCO-COMISIÓN OPERATIVA CONTROL ESPACIO AÉREO AERÓDROMO VELÀSQUEZ - EJERCICIO SKYHAWK-31321</t>
  </si>
  <si>
    <t>VIATICOS  GRUCO-COMISION OPERATIVA CUCUTA-47921</t>
  </si>
  <si>
    <t>VIATICOS  GRUCO-COMISIÓN OPERATIVA CUCUTA-FAC5067 C-208-21921</t>
  </si>
  <si>
    <t>VIATICOS  GRUCO-COMISIÓN OPERATIVA EJERCICIO CSAR-2 PREPARACIÓN RFR-21-10921</t>
  </si>
  <si>
    <t>VIATICOS  GRUCO-COMISIÓN OPERATIVA EJERCICIO RELAMPAGO GCI-25821</t>
  </si>
  <si>
    <t>VIATICOS  GRUCO-COMISIÓN OPERATIVA ENLACE FUVUL EN EL CATATUMBO-20321</t>
  </si>
  <si>
    <t>VIATICOS  GRUCO-COMISIÓN OPERATIVA ENLACE FUVUL EN EL CATATUMBO-20821</t>
  </si>
  <si>
    <t>VIATICOS  GRUCO-COMISIÓN OPERATIVA ENLACE FUVUL EN EL CATATUMBO-31821</t>
  </si>
  <si>
    <t>VIATICOS  GRUCO-COMISIÓN OPERATIVA ENLACE FUVUL EN EL CATATUMBO-32021</t>
  </si>
  <si>
    <t>VIATICOS  GRUCO-COMISIÓN OPERATIVA ENLACE FUVUL EN EL CATATUMBO-41321</t>
  </si>
  <si>
    <t>VIATICOS  GRUCO-COMISIÓN OPERATIVA ENLACE FUVUL-31021</t>
  </si>
  <si>
    <t>VIATICOS  GRUCO-COMISIÓN OPERATIVA ENLACE FUVUL-32321</t>
  </si>
  <si>
    <t>VIATICOS  GRUCO-COMISION OPERATIVA EQUIPO AC47T-49721</t>
  </si>
  <si>
    <t>VIATICOS  GRUCO-COMISION OPERATIVA FAC 1658-6621</t>
  </si>
  <si>
    <t>VIATICOS  GRUCO-COMISION OPERATIVA FAC 1658-7421</t>
  </si>
  <si>
    <t>VIATICOS  GRUCO-COMISION OPERATIVA FAC 1667-58121</t>
  </si>
  <si>
    <t>VIATICOS  GRUCO-COMISIÒN OPERATIVA FAC 1952-30221</t>
  </si>
  <si>
    <t>VIATICOS  GRUCO-COMISIÓN OPERATIVA FAC 4476-48521</t>
  </si>
  <si>
    <t>VIATICOS  GRUCO-COMISIÓN OPERATIVA FAC 4480-56021</t>
  </si>
  <si>
    <t>VIATICOS  GRUCO-COMISION OPERATIVA FAC 4526-20821</t>
  </si>
  <si>
    <t>VIATICOS  GRUCO-COMISIÓN OPERATIVA FAC 5067 C-208B-8021</t>
  </si>
  <si>
    <t>VIATICOS  GRUCO-COMISIÓN OPERATIVA FAC 5067 EN APOYO A CACOM-3-9221</t>
  </si>
  <si>
    <t>VIATICOS  GRUCO-COMISIÓN OPERATIVA FAC 5067-33321</t>
  </si>
  <si>
    <t>VIATICOS  GRUCO-COMISIÓN OPERATIVA FAC 5069 EN CACOM-4-7621</t>
  </si>
  <si>
    <t>VIATICOS  GRUCO-COMISIÓN OPERATIVA FAC 5069 EN EL CACOM-4-36021</t>
  </si>
  <si>
    <t>VIATICOS  GRUCO-COMISIÓN OPERATIVA FAC 5069-10321</t>
  </si>
  <si>
    <t>VIATICOS  GRUCO-COMISION OPERATIVA FAC 5069-30321</t>
  </si>
  <si>
    <t>VIATICOS  GRUCO-COMISIÓN OPERATIVA FAC 5069-31821</t>
  </si>
  <si>
    <t>VIATICOS  GRUCO-COMISIÓN OPERATIVA FAC 5069-33321</t>
  </si>
  <si>
    <t>VIATICOS  GRUCO-COMISIÓN OPERATIVA FAC 5069-35221</t>
  </si>
  <si>
    <t>VIATICOS  GRUCO-COMISION OPERATIVA FAC 5069-58121</t>
  </si>
  <si>
    <t>VIATICOS  GRUCO-COMISION OPERATIVA FAC 5069-58321</t>
  </si>
  <si>
    <t>VIATICOS  GRUCO-COMISION OPERATIVA FAC 5069-58621</t>
  </si>
  <si>
    <t>VIATICOS  GRUCO-COMISIÓN OPERATIVA FAC1654-16421</t>
  </si>
  <si>
    <t>VIATICOS  GRUCO-COMISION OPERATIVA -FAC1654-19421</t>
  </si>
  <si>
    <t>VIATICOS  GRUCO-COMISION OPERATIVA -FAC1654-20221</t>
  </si>
  <si>
    <t>VIATICOS  GRUCO-COMISION OPERATIVA FAC1658-22121</t>
  </si>
  <si>
    <t>VIATICOS  GRUCO-COMISION OPERATIVA FAC1658-30921</t>
  </si>
  <si>
    <t>VIATICOS  GRUCO-COMISION OPERATIVA FAC1658-31021</t>
  </si>
  <si>
    <t>VIATICOS  GRUCO-COMISION OPERATIVA FAC1658-31321</t>
  </si>
  <si>
    <t>VIATICOS  GRUCO-COMISION OPERATIVA FAC1658-31821</t>
  </si>
  <si>
    <t>VIATICOS  GRUCO-COMISION OPERATIVA FAC1658-32321</t>
  </si>
  <si>
    <t>VIATICOS  GRUCO-COMISION OPERATIVA FAC1658-32521</t>
  </si>
  <si>
    <t>VIATICOS  GRUCO-COMISIÓN OPERATIVA FAC1658-33321</t>
  </si>
  <si>
    <t>VIATICOS  GRUCO-COMISION OPERATIVA FAC1658-34921</t>
  </si>
  <si>
    <t>VIATICOS  GRUCO-COMISION OPERATIVA FAC1658-35221</t>
  </si>
  <si>
    <t>VIATICOS  GRUCO-COMISION OPERATIVA FAC1658-35321</t>
  </si>
  <si>
    <t>VIATICOS  GRUCO-COMISION OPERATIVA FAC1658-35521</t>
  </si>
  <si>
    <t>VIATICOS  GRUCO-COMISION OPERATIVA -FAC1667-22221</t>
  </si>
  <si>
    <t>VIATICOS  GRUCO-COMISION OPERATIVA -FAC1667-22421</t>
  </si>
  <si>
    <t>VIATICOS  GRUCO-COMISION OPERATIVA FAC1667-34421</t>
  </si>
  <si>
    <t>VIATICOS  GRUCO-COMISION OPERATIVA FAC1683 AC47-14921</t>
  </si>
  <si>
    <t>VIATICOS  GRUCO-COMISION OPERATIVA FAC1683-12421</t>
  </si>
  <si>
    <t>VIATICOS  GRUCO-COMISION OPERATIVA FAC1683-13021</t>
  </si>
  <si>
    <t>VIATICOS  GRUCO-COMISION OPERATIVA -FAC1683-21921</t>
  </si>
  <si>
    <t>VIATICOS  GRUCO-COMISIÓN OPERATIVA FAC1686-18521</t>
  </si>
  <si>
    <t>VIATICOS  GRUCO-COMISION OPERATIVA FAC1952-17621</t>
  </si>
  <si>
    <t>VIATICOS  GRUCO-COMISION OPERATIVA FAC1952-9921</t>
  </si>
  <si>
    <t>VIATICOS  GRUCO-COMISION OPERATIVA FAC4481-44721</t>
  </si>
  <si>
    <t>VIATICOS  GRUCO-COMISIÓN OPERATIVA FAC4520-11721</t>
  </si>
  <si>
    <t>VIATICOS  GRUCO-COMISIÓN OPERATIVA FAC4520-13821</t>
  </si>
  <si>
    <t>VIATICOS  GRUCO-COMISION OPERATIVA FAC4520-9921</t>
  </si>
  <si>
    <t>VIATICOS  GRUCO-COMISION OPERATIVA FAC4521-20821</t>
  </si>
  <si>
    <t>VIATICOS  GRUCO-COMISION OPERATIVA FAC4521-32021</t>
  </si>
  <si>
    <t>VIATICOS  GRUCO-COMISION OPERATIVA FAC4521-32321</t>
  </si>
  <si>
    <t>VIATICOS  GRUCO-COMISION OPERATIVA FAC4526-19221</t>
  </si>
  <si>
    <t>VIATICOS  GRUCO-COMISIÓN OPERATIVA FAC4526-19221</t>
  </si>
  <si>
    <t>VIATICOS  GRUCO-COMISION OPERATIVA -FAC4526-20421</t>
  </si>
  <si>
    <t>VIATICOS  GRUCO-COMISION OPERATIVA FAC4526-32021</t>
  </si>
  <si>
    <t>VIATICOS  GRUCO-COMISION OPERATIVA FAC4526-35221</t>
  </si>
  <si>
    <t>VIATICOS  GRUCO-COMISION OPERATIVA -FAC4526-SOLICITUD COMISION 23021</t>
  </si>
  <si>
    <t>VIATICOS  GRUCO-COMISION OPERATIVA FAC5066-34421</t>
  </si>
  <si>
    <t>VIATICOS  GRUCO-COMISION OPERATIVA FAC5066-34621</t>
  </si>
  <si>
    <t>VIATICOS  GRUCO-COMISION OPERATIVA FAC5067-10721</t>
  </si>
  <si>
    <t>VIATICOS  GRUCO-COMISION OPERATIVA FAC5067-10821</t>
  </si>
  <si>
    <t>VIATICOS  GRUCO-COMISIÓN OPERATIVA FAC5067-12621</t>
  </si>
  <si>
    <t>VIATICOS  GRUCO-COMISIÓN OPERATIVA FAC5067-12721</t>
  </si>
  <si>
    <t>VIATICOS  GRUCO-COMISIÓN OPERATIVA FAC5067-14821</t>
  </si>
  <si>
    <t>VIATICOS  GRUCO-COMISION OPERATIVA FAC5067-15121</t>
  </si>
  <si>
    <t>VIATICOS  GRUCO-COMISIÓN OPERATIVA FAC5067-15921</t>
  </si>
  <si>
    <t>VIATICOS  GRUCO-COMISIÓN OPERATIVA FAC5067-16021</t>
  </si>
  <si>
    <t>VIATICOS  GRUCO-COMISION OPERATIVA FAC5067-27621</t>
  </si>
  <si>
    <t>VIATICOS  GRUCO-COMISION OPERATIVA FAC5067-9921</t>
  </si>
  <si>
    <t>VIATICOS  GRUCO-COMISION OPERATIVA FAC5069 EN EL CACOM-4-14621</t>
  </si>
  <si>
    <t>VIATICOS  GRUCO-COMISION OPERATIVA FAC5069-13021</t>
  </si>
  <si>
    <t>VIATICOS  GRUCO-COMISION OPERATIVA FAC5069-14921</t>
  </si>
  <si>
    <t>VIATICOS  GRUCO-COMISIÓN OPERATIVA FAC5069-15121</t>
  </si>
  <si>
    <t>VIATICOS  GRUCO-COMISION OPERATIVA FAC5069-17621</t>
  </si>
  <si>
    <t>VIATICOS  GRUCO-COMISION OPERATIVA FAC5069-17821</t>
  </si>
  <si>
    <t>VIATICOS  GRUCO-COMISION OPERATIVA FAC5069-21921</t>
  </si>
  <si>
    <t>VIATICOS  GRUCO-COMISION OPERATIVA FAC5069-31321</t>
  </si>
  <si>
    <t>VIATICOS  GRUCO-COMISION OPERATIVA FAC5069-34421</t>
  </si>
  <si>
    <t>VIATICOS  GRUCO-COMISION OPERATIVA FAC5069-35221</t>
  </si>
  <si>
    <t>VIATICOS  GRUCO-COMISION OPERATIVA FAC5069-9921</t>
  </si>
  <si>
    <t>VIATICOS  GRUCO-COMISIÓN OPERATIVA GAORI FAC1667-32921</t>
  </si>
  <si>
    <t>VIATICOS  GRUCO-COMISIÓN OPERATIVA GAORI FAC1667-33321</t>
  </si>
  <si>
    <t>VIATICOS  GRUCO-COMISION OPERATIVA HORAS DE VUELO ARL-6621</t>
  </si>
  <si>
    <t>VIATICOS  GRUCO-COMISION OPERATIVA HUEY CATATUMBO-28921</t>
  </si>
  <si>
    <t>VIATICOS  GRUCO-COMISIÓN OPERATIVA HUEY II FAC4520-10921</t>
  </si>
  <si>
    <t>VIATICOS  GRUCO-COMISION OPERATIVA HUEY-II CATATUMBO-31021</t>
  </si>
  <si>
    <t>VIATICOS  GRUCO-COMISION OPERATIVA HUEY-II CATATUMBO-31821</t>
  </si>
  <si>
    <t>VIATICOS  GRUCO-COMISIÓN OPERATIVA HUEY-II EN EL CACOM-4-9221</t>
  </si>
  <si>
    <t>VIATICOS  GRUCO-COMISIÓN OPERATIVA HUEY-II EN EL CATATUMBO-8021</t>
  </si>
  <si>
    <t>VIATICOS  GRUCO-COMISIÓN OPERATIVA HUEY-II FAC4403-13621</t>
  </si>
  <si>
    <t>VIATICOS  GRUCO-COMISIÓN OPERATIVA HUEY-II FAC4520-14621</t>
  </si>
  <si>
    <t>VIATICOS  GRUCO-COMISION OPERATIVA HUEY-II-31321</t>
  </si>
  <si>
    <t>VIATICOS  GRUCO-COMISION OPERATIVA HUEY-II-31821</t>
  </si>
  <si>
    <t>VIATICOS  GRUCO-COMISION OPERATIVA HUEY-II-32521</t>
  </si>
  <si>
    <t>VIATICOS  GRUCO-COMISIÓN OPERATIVA HUEY-II-8021</t>
  </si>
  <si>
    <t>VIATICOS  GRUCO-COMISION OPERATIVA KFIR-30321</t>
  </si>
  <si>
    <t>VIATICOS  GRUCO-COMISION OPERATIVA OCAÑA HELICÓPTERO HUEY II BÚHO FAC 4521-58321</t>
  </si>
  <si>
    <t>VIATICOS  GRUCO-COMISIÓN OPERATIVA ORDEN COFAC-10521</t>
  </si>
  <si>
    <t>VIATICOS  GRUCO-COMISIÓN OPERATIVA PACART-8021</t>
  </si>
  <si>
    <t>VIATICOS  GRUCO-COMISIÓN OPERATIVA SITE SURVEY DESPLIEGUE OPERACIONAL F-16-10921</t>
  </si>
  <si>
    <t>VIATICOS  GRUCO-COMISION OPERATIVA SUPERVISOR TRANSITO AEREO.-25821</t>
  </si>
  <si>
    <t>VIATICOS  GRUCO-COMISION OPERATIVA SUPERVISOR TRANSITO AEREO-22221</t>
  </si>
  <si>
    <t>VIATICOS  GRUCO-COMISIÓN OPERATIVA TRANSPORTE URANO 6 Y GRUCO 11-9321</t>
  </si>
  <si>
    <t>VIATICOS  GRUCO-COMISIÓN OPERATIVA TTV FAC4520-11821</t>
  </si>
  <si>
    <t>VIATICOS  GRUCO-COMISION OPERATIVA TTV-TVR BUHO - OCAÑA-51421</t>
  </si>
  <si>
    <t>VIATICOS  GRUCO-COMISION OPERATIVA TTV-TVR BUHO - OCAÑA-55121</t>
  </si>
  <si>
    <t>VIATICOS  GRUCO-COMISION OPERATIVA-25821</t>
  </si>
  <si>
    <t>VIATICOS  GRUCO-COMISION OPERATIVA-48221</t>
  </si>
  <si>
    <t>VIATICOS  GRUCO-COMISION OPERATIVA-52721</t>
  </si>
  <si>
    <t>VIATICOS  GRUCO-COMISION OPERATIVA-55721</t>
  </si>
  <si>
    <t>VIATICOS  GRUCO-COMISIÓN OPERATIVAOPERATIVA FAC 5069-13121</t>
  </si>
  <si>
    <t>VIATICOS  GRUCO-COMISION ORDEN PÚBLICO FAC 4472 (ASUME VIATICOS CACOM-1)-58321</t>
  </si>
  <si>
    <t>VIATICOS  GRUCO-COMISION ORDEN PUBLICO FAC 4473-57121</t>
  </si>
  <si>
    <t>VIATICOS  GRUCO-COMISIÓN ORDEN PÚBLICO FAC 4478-53021</t>
  </si>
  <si>
    <t>VIATICOS  GRUCO-COMSIÓN OPERATIVA AC-47 COMSIÓN OPERATIVA AC-47 FAC1667-13221</t>
  </si>
  <si>
    <t>VIATICOS  GRUCO-COMSIÓN OPERATIVA AC-47 FAC1658-10321</t>
  </si>
  <si>
    <t>VIATICOS  GRUCO-COMSIÓN OPERATIVA AC-47 FAC1658-10921</t>
  </si>
  <si>
    <t>VIATICOS  GRUCO-COMSIÓN OPERATIVA AC-47 FAC1667-13221</t>
  </si>
  <si>
    <t>VIATICOS  GRUCO-COMSIÓN OPERATIVA AC-47 FAC1683-12421</t>
  </si>
  <si>
    <t>VIATICOS  GRUCO-COMSIÓN OPERATIVA AC-47 FAC1683-12521</t>
  </si>
  <si>
    <t>VIATICOS  GRUCO-COMSIÓN OPERATIVA AC-47 FAC1683-13221</t>
  </si>
  <si>
    <t>VIATICOS  GRUCO-COMSIÓN OPERATIVA AC-47-13621</t>
  </si>
  <si>
    <t>VIATICOS  GRUCO-COMSIÓN OPERATIVA AC-47-14621</t>
  </si>
  <si>
    <t>VIATICOS  GRUCO-COMSIÓN OPERATIVA AC-47-8121</t>
  </si>
  <si>
    <t>VIATICOS  GRUCO-COMSIÓN OPERATIVA BLART TIBU-9921</t>
  </si>
  <si>
    <t>VIATICOS  GRUCO-COMSIÓN OPERATIVA BLART TIBÚ-9921</t>
  </si>
  <si>
    <t>VIATICOS  GRUCO-COMSIÓN OPERATIVA C-208 FAC5069-10921</t>
  </si>
  <si>
    <t>VIATICOS  GRUCO-COMSIÓN OPERATIVA C-208B-25921</t>
  </si>
  <si>
    <t>VIATICOS  GRUCO-COMSIÓN OPERATIVA CARAVAN C-208B FAC 5067-10321</t>
  </si>
  <si>
    <t>VIATICOS  GRUCO-COMSIÓN OPERATIVA CARAVAN C-208B FAC 5067-10621</t>
  </si>
  <si>
    <t>VIATICOS  GRUCO-COMSIÓN OPERATIVA CARAVAN C-208B FAC 5067-14621</t>
  </si>
  <si>
    <t>VIATICOS  GRUCO-COMSIÓN OPERATIVA CARAVAN C-208B-10521</t>
  </si>
  <si>
    <t>VIATICOS  GRUCO-COMSIÓN OPERATIVA KFIR ORDENADA POR COFAC-12721</t>
  </si>
  <si>
    <t>VIATICOS  GRUCO-COMSIÓN OPERATIVA KFIR RELAMPAGO 2021-25821</t>
  </si>
  <si>
    <t>VIATICOS  GRUCO-COMSIÓN OPERATIVA KFIR RELAMPAGO 2021-28321</t>
  </si>
  <si>
    <t>VIATICOS  GRUCO-COMSIÓN OPERATIVA KFIR-12321</t>
  </si>
  <si>
    <t>VIATICOS  GRUCO-COMSIÓN OPERATIVA KFIR-14921</t>
  </si>
  <si>
    <t>VIATICOS  GRUCO-COMSIÓN OPERATIVA KFIR-15921</t>
  </si>
  <si>
    <t>VIATICOS  GRUCO-COMSIÓN OPERATIVA REEMPLAZO PILOTO OPERATIVO AC-47-9321</t>
  </si>
  <si>
    <t>VIATICOS  GRUCO-COMSIÓN OPERATIVA-21721</t>
  </si>
  <si>
    <t>VIATICOS  GRUCO-CUMPLIMIENTO DE MISION OPERATIVA EN PLATAFORMAS ARL POR REQUISITOS DE ASCENSO-48821</t>
  </si>
  <si>
    <t>VIATICOS  GRUCO-DESPLIEGUE LOGISTICO BICENTENARIO-37421</t>
  </si>
  <si>
    <t>VIATICOS  GRUCO-EFECTUAR CAMBIO MOTOR FAC-6023-12021</t>
  </si>
  <si>
    <t>VIATICOS  GRUCO-EFECTUAR DESPLIEGUE OPERACIONAL POR FINALIZACION EJERCICIO OPERACIONAL RFR-21-17921</t>
  </si>
  <si>
    <t>VIATICOS  GRUCO-EFECTUAR DESPLIEGUE OPERACIONAL POR FINALIZACION EJERCICIO OPERACIONAL RFR-21-18021</t>
  </si>
  <si>
    <t>VIATICOS  GRUCO-EFECTUAR MISION ZULU EN CUMPLIMIENTO A ORDEN DE OPERACIONES LUCIA-2021-19921</t>
  </si>
  <si>
    <t>VIATICOS  GRUCO-EFECTUAR MISION ZULU-31821</t>
  </si>
  <si>
    <t>VIATICOS  GRUCO-EFECTUAR MISION ZULU-32021</t>
  </si>
  <si>
    <t>VIATICOS  GRUCO-EFECTUAR OPERACIÓN AURORA ESDEF-114-30221</t>
  </si>
  <si>
    <t>VIATICOS  GRUCO-EFECTUAR OPERACIÓN TAURUS ESDEF-114-20421</t>
  </si>
  <si>
    <t>VIATICOS  GRUCO-EFECTUAR OPERACIÓN TAURUS ESDEF-114-25421</t>
  </si>
  <si>
    <t>VIATICOS  GRUCO-EFECTUAR OPERACIÓN ZULU ESDEF-114-35221</t>
  </si>
  <si>
    <t>VIATICOS  GRUCO-EJERCICIO ANGEL DE LOS ANDES-32921</t>
  </si>
  <si>
    <t>VIATICOS  GRUCO-ENLACE CENOR-49021</t>
  </si>
  <si>
    <t>VIATICOS  GRUCO-ENLACE CENOR-55121</t>
  </si>
  <si>
    <t>VIATICOS  GRUCO-ENLACE CENOR-55721</t>
  </si>
  <si>
    <t>VIATICOS  GRUCO-ENLACE CENOR-58621</t>
  </si>
  <si>
    <t>VIATICOS  GRUCO-ENLACE CENOR-58721</t>
  </si>
  <si>
    <t>VIATICOS  GRUCO-ENLACE FAC-CACOM1 PMU-18421</t>
  </si>
  <si>
    <t>VIATICOS  GRUCO-ENLACE FUVUL-13021</t>
  </si>
  <si>
    <t>VIATICOS  GRUCO-ENLACE FUVUL-16421</t>
  </si>
  <si>
    <t>VIATICOS  GRUCO-ENLACE FUVUL-17021</t>
  </si>
  <si>
    <t>VIATICOS  GRUCO-ENLACE FUVUL-20721</t>
  </si>
  <si>
    <t>VIATICOS  GRUCO-ENLACE FUVUL-26421</t>
  </si>
  <si>
    <t>VIATICOS  GRUCO-ENLACE FUVUL-8021</t>
  </si>
  <si>
    <t>VIATICOS  GRUCO-GRUCO-COMISION OPERATIVA PILOTO AC-47T-28921</t>
  </si>
  <si>
    <t>VIATICOS  GRUCO-MANTENIMIENTO AUTONOMIA EN CA FUTCO-55721</t>
  </si>
  <si>
    <t>VIATICOS  GRUCO-MISION ZULU OPERACION LUCIA-30921</t>
  </si>
  <si>
    <t>VIATICOS  GRUCO-OFICIAL ESCOM 111 EJERCICIOS JUEGOS DE GUERRA-49621</t>
  </si>
  <si>
    <t>VIATICOS  GRUCO-OPERACIÓN AURORA-28721</t>
  </si>
  <si>
    <t>VIATICOS  GRUCO-OPERACIÓN AURORA-28921</t>
  </si>
  <si>
    <t>VIATICOS  GRUCO-OPERACIÓN TAURUS ESDEF 114-48521</t>
  </si>
  <si>
    <t>VIATICOS  GRUCO-OPERACIÓN TAURUS ESDEF 114-49921</t>
  </si>
  <si>
    <t>VIATICOS  GRUCO-OPERACIÓN TAURUS ESDEF 114-50921</t>
  </si>
  <si>
    <t>VIATICOS  GRUCO-OPERACIÓN TAURUS ESDEF 114-52921</t>
  </si>
  <si>
    <t>VIATICOS  GRUCO-OPERACIÓN TAURUS ESDEF 114-53021</t>
  </si>
  <si>
    <t>VIATICOS  GRUCO-OPERACION TAURUS-10721</t>
  </si>
  <si>
    <t>VIATICOS  GRUCO-OPERACION TAURUS-19521</t>
  </si>
  <si>
    <t>VIATICOS  GRUCO-OPERACION TAURUS-25421</t>
  </si>
  <si>
    <t>VIATICOS  GRUCO-OPERACIÓN TAURUS-36021</t>
  </si>
  <si>
    <t>VIATICOS  GRUCO-OPERACIÓN TAURUS-41621</t>
  </si>
  <si>
    <t>VIATICOS  GRUCO-OPERATICA 4480-58721</t>
  </si>
  <si>
    <t>VIATICOS  GRUCO-OPERATIVA  FAC4526-16421</t>
  </si>
  <si>
    <t>VIATICOS  GRUCO-OPERATIVA AC-47 FAC1654-18521</t>
  </si>
  <si>
    <t>VIATICOS  GRUCO-OPERATIVA AC-47 FAC1654-18721</t>
  </si>
  <si>
    <t>VIATICOS  GRUCO-OPERATIVA APOYO-6321</t>
  </si>
  <si>
    <t>VIATICOS  GRUCO-OPERATIVA ARAVA FAC1952-18521</t>
  </si>
  <si>
    <t>VIATICOS  GRUCO-OPERATIVA BUHO FAC 4521-58621</t>
  </si>
  <si>
    <t>VIATICOS  GRUCO-OPERATIVA C-208B EN EL GACAS-56421</t>
  </si>
  <si>
    <t>VIATICOS  GRUCO-OPERATIVA CAMAN-FAC1654-16021</t>
  </si>
  <si>
    <t>VIATICOS  GRUCO-OPERATIVA CARAVAN C-208B FAC 5067-10521</t>
  </si>
  <si>
    <t>VIATICOS  GRUCO-OPERATIVA DESPLAZAMIENTO KFIR-10521</t>
  </si>
  <si>
    <t>VIATICOS  GRUCO-OPERATIVA DESPLIEGUE KFIR ORDEN COA-10021</t>
  </si>
  <si>
    <t>VIATICOS  GRUCO-OPERATIVA EJERCICIO CSAR-2-13121</t>
  </si>
  <si>
    <t>VIATICOS  GRUCO-OPERATIVA ENLACE FUVUL-21721</t>
  </si>
  <si>
    <t>VIATICOS  GRUCO-OPERATIVA FAC 1942-16821</t>
  </si>
  <si>
    <t>VIATICOS  GRUCOOPERATIVA FAC 1952-16421</t>
  </si>
  <si>
    <t>VIATICOS  GRUCO-OPERATIVA FAC 4480-58321</t>
  </si>
  <si>
    <t>VIATICOS  GRUCO-OPERATIVA FAC 5069-55721</t>
  </si>
  <si>
    <t>VIATICOS  GRUCO-OPERATIVA FAC1683-21721</t>
  </si>
  <si>
    <t>VIATICOS  GRUCO-OPERATIVA FAC1942-16821</t>
  </si>
  <si>
    <t>VIATICOS  GRUCO-OPERATIVA FAC4526-16821</t>
  </si>
  <si>
    <t>VIATICOS  GRUCO-OPERATIVA FAC5066-16421</t>
  </si>
  <si>
    <t>VIATICOS  GRUCO-OPERATIVA FAC5069-21721</t>
  </si>
  <si>
    <t>VIATICOS  GRUCO-OPERATIVA KFIR RELAMPAGO-28121</t>
  </si>
  <si>
    <t>VIATICOS  GRUCO-OPERATIVA-TAURUS-9321</t>
  </si>
  <si>
    <t>VIATICOS  GRUCO-ORDEN DE OPERACIONES LUCIA-19621</t>
  </si>
  <si>
    <t>VIATICOS  GRUCO-ORDEN PUBLICA FAC 4475-58621</t>
  </si>
  <si>
    <t>VIATICOS  GRUCO-PRESENTACION ANTE COFAC COMISION EN EL EXTERIOR-30321</t>
  </si>
  <si>
    <t>VIATICOS  GRUCO-REALIZAR INSTRUCION MISIONES DE VUELO A PERSONAL DE CACOM-7-27621</t>
  </si>
  <si>
    <t>VIATICOS  GRUCO-RELEVO TRIPULACIONES-19221</t>
  </si>
  <si>
    <t>VIATICOS  GRUCO-SERVICIO- TAURUS-9321</t>
  </si>
  <si>
    <t>VIATICOS  GRUCO-SERVICIO-APOYO CACOM-7-10421</t>
  </si>
  <si>
    <t>VIATICOS  GRUCO-SERVICIO-COMISIÓN OPERATIVA RELEVO CATATUMBO-8021</t>
  </si>
  <si>
    <t>VIATICOS  GRUCO-SERVIICO-KFIR ORDEN COA-10221</t>
  </si>
  <si>
    <t>VIATICOS  GRUCO-TRASLADO AERONAVE FAC 1681-6621</t>
  </si>
  <si>
    <t>VIATICOS  GRUCO-TRASLADO AERONAVE FAC1667-30621</t>
  </si>
  <si>
    <t>VIATICOS  GRUCO-TRASLADO AERONAVE FAC5066-18121</t>
  </si>
  <si>
    <t>VIATICOS  GRUCO-TRASLADO AERONAVE FAC5066-18421</t>
  </si>
  <si>
    <t>VIATICOS  GRUCO-TRASLADO AERONAVE-25721</t>
  </si>
  <si>
    <t>VIATICOS  GRUCO-TRASLADO DE AERONAVE-25721</t>
  </si>
  <si>
    <t>VIATICOS  GRUCO-VUELO DE PRUEBA AC-47-26421</t>
  </si>
  <si>
    <t>VIATICOS  GRUCO-VUELO DE PRUEBA FAC 1667-6621</t>
  </si>
  <si>
    <t>VIATICOS  GRUCO-VUELO DE PRUEBA FAC1683-36521</t>
  </si>
  <si>
    <t>VIATICOS  GRUCO-VUELO DE PRUEBA FAC1686 AC-47T-180121</t>
  </si>
  <si>
    <t>VIATICOS  GRUCO-VUELO DE PRUEBA FAC1686 AC-47T-18121</t>
  </si>
  <si>
    <t>VIATICOS  GRUEA - COMISIÓN DEL SERVICIO, DICTAR CURSO DE TIERRA A LOS ALFÉRECES ALUMNOS DE T-6C EN LAS INST...-SOLICITUD COMISION 54021</t>
  </si>
  <si>
    <t>VIATICOS  GRUEA - COMISIÓN OPERATIVA AC-47-SOLICITUD 25021</t>
  </si>
  <si>
    <t>VIATICOS  GRUEA - MISIÓN OPERATIVA, TRANSPORTA AL SEÑOR BRIGADIER GENERAL COMANDANTE COMANDO AÉREO DE COMBA...-SOLICITUD COMISION 47121</t>
  </si>
  <si>
    <t>VIATICOS  GRUEA - OMISIÓN CRUCERO PILOTO BÁSICO T6-C A UN (1)  ALUMNO  PERTENECIENTE CURSO 94-SOLICITUD COMISION 43621</t>
  </si>
  <si>
    <t>VIATICOS  GRUEA - PRESENTACIONES ANTE COMANDO FUERZA AÉREA, MOTIVO COMISIÓN DEL SERVICIO AL EXTERIOR. (WICH...-SOLICITUD COMISION 54021</t>
  </si>
  <si>
    <t>VIATICOS  GRUEA - TRÁMITES ADMINISTRATIVOS CON MOTIVO REALIZACIÓN SIMULADOR EE.UU-SOLICITUD COMISIN 40321</t>
  </si>
  <si>
    <t>VIATICOS  GRUEA- TRANSPORTE DE UN PERSONAL DE ALFERECES-49021</t>
  </si>
  <si>
    <t>VIATICOS  GRUEA-" TRÁMITES  ADMINISTRATIVOS  Y PRESENTACIÓN  ANTE COFAC POR  COMISIÓN AL  EXTERIOR, ACUERDO...-40521</t>
  </si>
  <si>
    <t>VIATICOS  GRUEA-"COMISIÓN CRUCERO PILOTO BÁSICO T6-C A UN (1)  ALUMNO  PERTENECIENTE CURSO 94, ACUERDO A RA...-45221</t>
  </si>
  <si>
    <t>VIATICOS  GRUEA-ADMINISTRATIVA-PRESENTACION ANTE COFAC COMISION AL EXTERIOR-13621</t>
  </si>
  <si>
    <t>VIATICOS  GRUEA-ASISTENCIA" SEMINARIO DE ESTANDARIZACIÓN DEL PROGRAMA DE LENGUAS  EXTRANJERAS-8021</t>
  </si>
  <si>
    <t>VIATICOS  GRUEA-COMISIÓN DEL SERVICIO PARA MESA DE TRABAJO MANUAL DE INTRUCCIÓN Y ENTRENAMIENTO DE VUELO FA...-54121</t>
  </si>
  <si>
    <t>VIATICOS  GRUEA-COMISION OPERATIVA T-37-22221</t>
  </si>
  <si>
    <t>VIATICOS  GRUEA-EFECTUAR PRESENTACIÓN ANTE EL COMANDO FUERZA AÉREA Y TRAMITES PARA VIAJE AL EXTERIOR POR TR...-41321</t>
  </si>
  <si>
    <t>VIATICOS  GRUEA-INSTRUCTOR CURSO DE TIERRA-56921</t>
  </si>
  <si>
    <t>VIATICOS  GRUEA-INSTRUCTOR CURSO PRUEBAS NO DESTRUCTIVAS NIVEL I Y NIVEL II / CORRIENTES INDUCIDAS-22021</t>
  </si>
  <si>
    <t>VIATICOS  GRUEA-PRESENTACI{ON ANTE COFAC POR COMISION AL EXTERIOR-49521</t>
  </si>
  <si>
    <t>VIATICOS  GRUEA-PRESENTACION ANTE COFAC COMISION EN EL EXTERIOR-32321</t>
  </si>
  <si>
    <t>VIATICOS  GRUEA-PRESENTACION ANTE COFAC POR COMISION AL EXTERIOR-35521</t>
  </si>
  <si>
    <t>VIATICOS  GRUEA-PRESENTACION ANTE COFAC X COMISION AL EXTERIOR-35821</t>
  </si>
  <si>
    <t>VIATICOS  GRUEA-PRESENTACION ANTE COFAC X COMISION AL EXTERIOR-35921</t>
  </si>
  <si>
    <t>VIATICOS  GRUEA-PRESENTACION ANTE COFAC X COMISION AL EXTERIOR-36021</t>
  </si>
  <si>
    <t>VIATICOS  GRUEA-PRESENTACION ANTE COFAC X COMISION FUERA DEL PAIS-36921</t>
  </si>
  <si>
    <t>VIATICOS  GRUEA-TRÁMITES  ADMINISTRATIVOS  Y PRESENTACIÓN  ANTE COFAC POR  COMISIÓN AL  EXTERIOR-11821</t>
  </si>
  <si>
    <t>VIATICOS  GRUEA-TRÁMITES  ADMINISTRATIVOS  Y PRESENTACIÓN  ANTE COFAC-21721</t>
  </si>
  <si>
    <t>VIATICOS  GRUEA-TRAMITES ADMINISTRATIVOS Y PRESENTACION ANTE COFAC POR COMISION AL EXTERIOR, DE ACUERDO A R...-57121</t>
  </si>
  <si>
    <t>VIATICOS  GRUIA-ASISTENCIA A SEMINARIO-50721</t>
  </si>
  <si>
    <t>VIATICOS  GRUIA-COMISION DE INTELIGENCIA-40521</t>
  </si>
  <si>
    <t>VIATICOS  GRUIA-SEMINARIO ANALISIS DE LA AMENAZA-30621</t>
  </si>
  <si>
    <t>VIATICOS  GRUIA-SEMINARIO DOCTRINA-39321</t>
  </si>
  <si>
    <t>VIATICOS  GRUSE -  SEGURIDAD AL AERÓDROMO ZDS VELASQUEZ-41921</t>
  </si>
  <si>
    <t>VIATICOS  GRUSE - EJERCICIO OPERACIONAL RELÁMPAGO-SOLICITUD 25021</t>
  </si>
  <si>
    <t>VIATICOS  GRUSE - ENTREGA DE DOS 02 SEMOVIENTES CANINOS A LA ESCAM CAMAN-51221</t>
  </si>
  <si>
    <t>VIATICOS  GRUSE - ENTREGA DE ELEMENTOS DE LA BANDA DE GUERRA Y RECLAMAR ASADOR CLUB EN EL CLUB SUBOFICIALES...-SOLICITUD COMISION 46021</t>
  </si>
  <si>
    <t>VIATICOS  GRUSE - INSTRUCTOR PARA EL DESARROLLO DEL CURSO BÁSICO DE OPERADOR DE DRONES TÁCTICOS (ODT)-SOLICITUD COMISION 46321</t>
  </si>
  <si>
    <t>VIATICOS  GRUSE - PARTICIPACIÓN EJERCICIO COMBINADO COOPERACIÓN VII-ANGEL DE LOS ANDES 2021-SOLICITUD COMISION 32721</t>
  </si>
  <si>
    <t>VIATICOS  GRUSE - RECOGER LIBRETAS MILITARES DEL PERSONAL DE SOLDADOS PRÓXIMOS A LICENCIARSE Y ENTREGA DE F...-SOLICITUD COMISION 43621</t>
  </si>
  <si>
    <t>VIATICOS  GRUSE - RECOLECCIÓN DE AIRES ACONDICIONADOS Y TELEVISORES-SOLICITUD COMISIN 44621</t>
  </si>
  <si>
    <t>VIATICOS  GRUSE - SEGURIDAD AERÓDROMO VELASQUEZ-SOLICITUD COMISION 32821</t>
  </si>
  <si>
    <t>VIATICOS  GRUSE - SEGURIDAD CEREMONIA BICENTENARIO-SOLICITUD COMISIN 38021</t>
  </si>
  <si>
    <t>VIATICOS  GRUSE - SEGURIDAD EJERCICIO ANGEL DE LOS ANDES-SOLICITUD COMISION 32821</t>
  </si>
  <si>
    <t>VIATICOS  GRUSE - SEGURIDAD VELASQUEZ-51221</t>
  </si>
  <si>
    <t>VIATICOS  GRUSE - SUPERVISIÓN Y CONTROL DE LABORES DE DESPEJE Y MANTENIMIENTO DE LOS MEDIOS PARA LA SEGURID...-SOLICITUD COMISION 43621</t>
  </si>
  <si>
    <t>VIATICOS  GRUSE - SUPERVISIÓN Y CONTROL DE LABORES DE DESPEJE Y MANTENIMIENTO DE LOS MEDIOS PARA LA SEGURID...-SOLICITUD COMISION 47121</t>
  </si>
  <si>
    <t>VIATICOS  GRUSE- SEGURIDAD EJERCICIO RELAMPAGO-25821</t>
  </si>
  <si>
    <t>VIATICOS  GRUSE- SEGURIDAD VELASQUEZ-26421</t>
  </si>
  <si>
    <t>VIATICOS  GRUSE- SEGURIDAD VELASQUEZ-SOLICITUD COMISION 23021</t>
  </si>
  <si>
    <t>VIATICOS  GRUSE- SERVICIO-6321</t>
  </si>
  <si>
    <t>VIATICOS  GRUSE- SERVICIO-COMISION VELASQUEZ-8221</t>
  </si>
  <si>
    <t>VIATICOS  GRUSE-" SUPERVISIÓN Y CONTROL DE LABORES DE DESPEJE Y MANTENIMIENTO DE LOS MEDIOS PARA LA SEGURID...-45221</t>
  </si>
  <si>
    <t>VIATICOS  GRUSE-15-SEGURIDAD-19921</t>
  </si>
  <si>
    <t>VIATICOS  GRUSE-ASISTENCIA A REUNIÓN CON LA OFICIAL COMANDANTE U.S. SOUTHERN COMMAND-49421</t>
  </si>
  <si>
    <t>VIATICOS  GRUSE-ASISTENCIA REUNIÓN GOBERNACIÓN DE CUNDINAMARCA Y LA CAR PARA ASIGNACIÓN DE RECURSOS PARA LA...-41621</t>
  </si>
  <si>
    <t>VIATICOS  GRUSE-COMISION DE SERVICIO-19321</t>
  </si>
  <si>
    <t>VIATICOS  GRUSE-COMISION VELASQUEZ-10821</t>
  </si>
  <si>
    <t>VIATICOS  GRUSE-COORDINACIONES DE SEGURIDAD EN EL BLART-TIBÚ-58321</t>
  </si>
  <si>
    <t>VIATICOS  GRUSE-CORDINACIONES DE SEGURIDAD-58721</t>
  </si>
  <si>
    <t>VIATICOS  GRUSE-CORDINACIONES SEGURIDAD BLART-56021</t>
  </si>
  <si>
    <t>VIATICOS  GRUSE-DESIGNACIÓN ESPECIALISTAS EIMEX PARA ACOMPAÑAMIENTO EN LOS TRABAJOS REQUERIDOS POR CACOM-1-9221</t>
  </si>
  <si>
    <t>VIATICOS  GRUSE-DISPONIBILIDAD DE RECUPERACIÓN DE PERSONAL EN APOYO A LA FUERZA DE TAREA CONJUNTA OMEGA.			...-53221</t>
  </si>
  <si>
    <t>VIATICOS  GRUSE-EJERCICIO ESTRATEGICO MULTINACIONAL HIDRA II-27621</t>
  </si>
  <si>
    <t>VIATICOS  GRUSE-EJERCICIO OPERACIONAL AGUAS ABIERTAS-39521</t>
  </si>
  <si>
    <t>VIATICOS  GRUSE-EJERCIICO AGUAS ABIERTAS-39421</t>
  </si>
  <si>
    <t>VIATICOS  GRUSE-ESQUEMA DE SEGURIDAD CACOM-1-49021</t>
  </si>
  <si>
    <t>VIATICOS  GRUSE-ESTUDIO DE SEGURIDAD AEROPUERTO-56921</t>
  </si>
  <si>
    <t>VIATICOS  GRUSE-ESTUDIO DE SEGURIDAD DEL AEROPUERTO INTERNACIONAL CAMILO DAZA-56021</t>
  </si>
  <si>
    <t>VIATICOS  GRUSE-ESTUDIO DE SEGURIDAD DEL AEROPUERTO INTERNACIONAL CAMILO DAZA-57121</t>
  </si>
  <si>
    <t>VIATICOS  GRUSE-INSTRUCTOR CURSO DE OPERADORES DRONES TÁCTICOS-28121</t>
  </si>
  <si>
    <t>VIATICOS  GRUSE-INSTRUCTOR CURSO DE OPERADORES DRONES TÁCTICOS-35221</t>
  </si>
  <si>
    <t>VIATICOS  GRUSE-NOCHE DE LOS MEJORES-51421</t>
  </si>
  <si>
    <t>VIATICOS  GRUSE-PUNTOS DE SEGURIDAD CON DRON-34821</t>
  </si>
  <si>
    <t>VIATICOS  GRUSE-RECLAMAR LIBRETAS 1 DEL 20-31821</t>
  </si>
  <si>
    <t>VIATICOS  GRUSE-RECOLECCIÓN DE AIRES ACONDICIONADOS Y TELEVISORES-44721</t>
  </si>
  <si>
    <t>VIATICOS  GRUSE-RELEVO VELASQUEZ-11721</t>
  </si>
  <si>
    <t>VIATICOS  GRUSE-REUNIÓN PLANEACION DISPOSITIVO DE SEGURIDAD PARA LA CONMEMORACIÓN DEL BICENTENARIO DE LA CO...-36721</t>
  </si>
  <si>
    <t>VIATICOS  GRUSE-RP-30621</t>
  </si>
  <si>
    <t>VIATICOS  GRUSE-SEGUIDAD VELASQUEZ-55721</t>
  </si>
  <si>
    <t>VIATICOS  GRUSE-SEGURIDAD AERÓDROMO-30621</t>
  </si>
  <si>
    <t>VIATICOS  GRUSE-SEGURIDAD AERÓDROMO-33721</t>
  </si>
  <si>
    <t>VIATICOS  GRUSE-SEGURIDAD AERÓDROMO-57521</t>
  </si>
  <si>
    <t>VIATICOS  GRUSE-SEGURIDAD BLART-58721</t>
  </si>
  <si>
    <t>VIATICOS  GRUSE-SEGURIDAD CEREMONIA-37721</t>
  </si>
  <si>
    <t>VIATICOS  GRUSE-SEGURIDAD COMANDO CACOM1-58621</t>
  </si>
  <si>
    <t>VIATICOS  GRUSE-SEGURIDAD COMANDO CACOM-1-9221</t>
  </si>
  <si>
    <t>VIATICOS  GRUSE-SEGURIDAD DEL AERÓDROMO NO CONTROLADO VELASQUEZ-53221</t>
  </si>
  <si>
    <t>VIATICOS  GRUSE-SEGURIDAD EJERCICIO RELAMPAGO-22221</t>
  </si>
  <si>
    <t>VIATICOS  GRUSE-SEGURIDAD EJERCICIO RELAMPAGO-25821</t>
  </si>
  <si>
    <t>VIATICOS  GRUSE-SEGURIDAD EJERCICIO RELAMPAGO-28221</t>
  </si>
  <si>
    <t>VIATICOS  GRUSE-SEGURIDAD EJERCICIO RELAMPAGO-28921</t>
  </si>
  <si>
    <t>VIATICOS  GRUSE-SEGURIDAD VELASQUEZ-13621</t>
  </si>
  <si>
    <t>VIATICOS  GRUSE-SEGURIDAD VELASQUEZ-17621</t>
  </si>
  <si>
    <t>VIATICOS  GRUSE-SEGURIDAD VELASQUEZ-22021</t>
  </si>
  <si>
    <t>VIATICOS  GRUSE-SEGURIDAD VELASQUEZ-25421</t>
  </si>
  <si>
    <t>VIATICOS  GRUSE-SEGURIDAD VELASQUEZ-28521</t>
  </si>
  <si>
    <t>VIATICOS  GRUSE-SEGURIDAD VELASQUEZ-35021</t>
  </si>
  <si>
    <t>VIATICOS  GRUSE-SEGURIDAD VELASQUEZ-35221</t>
  </si>
  <si>
    <t>VIATICOS  GRUSE-SEGURIDAD VELASQUEZ-36421</t>
  </si>
  <si>
    <t>VIATICOS  GRUSE-SEGURIDAD VELASQUEZ-39521</t>
  </si>
  <si>
    <t>VIATICOS  GRUSE-SEGURIDAD VELASQUEZ-49521</t>
  </si>
  <si>
    <t>VIATICOS  GRUSE-SEGURIDAD VELASQUEZ-58721</t>
  </si>
  <si>
    <t>VIATICOS  GRUSE-SEGURIDAD-18221</t>
  </si>
  <si>
    <t>VIATICOS  GRUSE-SEGURIDAD-20421</t>
  </si>
  <si>
    <t>VIATICOS  GRUSE-SEGURODAD EJERCICIO RELAMPAGO-25821</t>
  </si>
  <si>
    <t>VIATICOS  GRUSE-SERVICIO- TRANSPORTE SEMOVIENTE-8121</t>
  </si>
  <si>
    <t>VIATICOS  GRUSE-SERVICIO-MANTENIMIENTO A VISORES NOCTURNOS-10521</t>
  </si>
  <si>
    <t>VIATICOS  GRUSE-SERVICIO-ORDEN CACOM-1-9321</t>
  </si>
  <si>
    <t>VIATICOS  GRUSE-SERVICIO-SEGURIDAD VELASQUEZ-15121</t>
  </si>
  <si>
    <t>VIATICOS  GRUSE-TRANSITO EN LA UMA-57521</t>
  </si>
  <si>
    <t>VIATICOS  GRUSE-TRÁNSITO POR RETORNO A LA UMA. EL SUBOFICIAL SE ENVIÓ A REALIZAR ESTUDIO DE SEGURIDAD AEROP...-57321</t>
  </si>
  <si>
    <t>VIATICOS  GRUSE-VERIFICACION  PUNTOS DE SEGURIDAD PARA INSTALACIONES SISTEMAS DE CAMARAS-18421</t>
  </si>
  <si>
    <t>VIATICOS  GRUSE-VERIFICACION  PUNTOS DE SEGURIDAD PARA INSTALACIONES SISTEMAS DE CAMARAS-20821</t>
  </si>
  <si>
    <t>VIATICOS  GRUSE-VERIFICACION  PUNTOS DE SEGURIDAD-35021</t>
  </si>
  <si>
    <t>VIATICOS  GRUTE - APOYO TÉCNICO EN PINTURA A LAS AERONAVES MUSEO-SOLICITUD COMISIN 38021</t>
  </si>
  <si>
    <t>VIATICOS  GRUTE - APOYO TECNICO HELICOPTERO HUEY II 4526  INSPECCION Y REEPACK DE HANGARES Y ACOPLES FLEXIB...-SOLICITUD COMISION 45421</t>
  </si>
  <si>
    <t>VIATICOS  GRUTE - COMISIÓN MANTENIMIENTO CARAVAN FAC-5067-SOLICITUD COMISION 32721</t>
  </si>
  <si>
    <t>VIATICOS  GRUTE - EJERCICIO RELAMPAGO-SOLICITUD COMISION 26621</t>
  </si>
  <si>
    <t>VIATICOS  GRUTE - EJERCICIO RELAMPAGO-SOLICITUD COMISION 26921</t>
  </si>
  <si>
    <t>VIATICOS  GRUTE - ESTANDARIZACION CONFIABILIDAD AERONAUTICA-SOLICITUD COMISION 46021</t>
  </si>
  <si>
    <t>VIATICOS  GRUTE - INSTALACIÓN TUBO REABASTECIMIENTO AERONAVE MIRAGUE-SOLICITUD COMISION 32821</t>
  </si>
  <si>
    <t>VIATICOS  GRUTE - LLEVAR Y TRAER MATERIAL AERONÁUTICO PARA ALISTAMIETO DE LAS AERONAVES ASIGNADAS AL CACOM-...-SOLICITUD COMISION 46321</t>
  </si>
  <si>
    <t>VIATICOS  GRUTE - TRABAJOS MANTENIMIENTO INSPECCION ANUAL Y 200 HORAS FAC-5067-SOLICITUD COMISION 18921</t>
  </si>
  <si>
    <t>VIATICOS  GRUTE - TRANSPORTE DE MATERIAL AERONÁUTICO-SOLICITUD COMISION 32721</t>
  </si>
  <si>
    <t>VIATICOS  GRUTE- EFECTUAR CAMBIO MOTOR FAC-6023-12321</t>
  </si>
  <si>
    <t>VIATICOS  GRUTE- EJERCICIO RELAMPAGO-25921</t>
  </si>
  <si>
    <t>VIATICOS  GRUTE- ENTREGAR MATERIAL ECN235-12321</t>
  </si>
  <si>
    <t>VIATICOS  GRUTE- MANETIMIENTO BLART-15921</t>
  </si>
  <si>
    <t>VIATICOS  GRUTE MANTENIMIENTO INSPECCION ANUAL Y 200 HORAS FAC-5067-15821</t>
  </si>
  <si>
    <t>VIATICOS  GRUTE- MANTENIMINETO IMPREVISTOS FAC 1667-13621</t>
  </si>
  <si>
    <t>VIATICOS  GRUTE- MANTENIMINETO IMPREVISTOS FAC 1667-15121</t>
  </si>
  <si>
    <t>VIATICOS  GRUTE- MANTENIMINETO IMPREVISTOS FAC 1667-15821</t>
  </si>
  <si>
    <t>VIATICOS  GRUTE- SERVICIO-APOYO LOGISTICO DESPLAZAMIENTO KFIR-SOLICITUD COMISIÓN 321</t>
  </si>
  <si>
    <t>VIATICOS  GRUTE- TRANSPORTE MATERIAL AERONAUTICO-36721</t>
  </si>
  <si>
    <t>VIATICOS  GRUTE-ACOMPAÑAMIENTO COMO COMANDANTE SOLDADO MONDRAGON REMITIDO, HOSPITAL MILITA-17821</t>
  </si>
  <si>
    <t>VIATICOS  GRUTE-ADECUACION MONTAJE AERONAVE T37-38821</t>
  </si>
  <si>
    <t>VIATICOS  GRUTE-APOYO INSPECCION NDT  ELEMENTOS FAC2126-9221</t>
  </si>
  <si>
    <t>VIATICOS  GRUTE-APOYO INSPECTOR FAC5069-28121</t>
  </si>
  <si>
    <t>VIATICOS  GRUTE-APOYO MANTENIMIENTO AERONAVE MIRAGE-33721</t>
  </si>
  <si>
    <t>VIATICOS  GRUTE-APOYO MATERIAL  DE MUEBLES Y ENSERES PARA LAS INSTALACIONES DEL GRUTE-14621</t>
  </si>
  <si>
    <t>VIATICOS  GRUTE-APOYO MATERIAL  DE MUEBLES Y ENSERES PARA LAS INSTALACIONES DEL GRUTE-14821</t>
  </si>
  <si>
    <t>VIATICOS  GRUTE-APOYO SERVICIO-9221</t>
  </si>
  <si>
    <t>VIATICOS  GRUTE-APOYO TECNICO ANTENA ESTATICA PACART AGUACHICA-21921</t>
  </si>
  <si>
    <t>VIATICOS  GRUTE-APOYO TECNICO C-208 FAC5067-13121</t>
  </si>
  <si>
    <t>VIATICOS  GRUTE-APOYO TECNICO EN PINTURA AERONAVES MUSEO-34421</t>
  </si>
  <si>
    <t>VIATICOS  GRUTE-APOYO TECNICO EN PINTURA AERONAVES MUSEO-36721</t>
  </si>
  <si>
    <t>VIATICOS  GRUTE-APOYO TÉCNICO PARA TRABAJOS CON EQUIPOS DE RAYOS X-28221</t>
  </si>
  <si>
    <t>VIATICOS  GRUTE-APOYO TRABAJOS DE CALIBRACION INSTRUMENTO DE VELOCIMETRO Y ALTIMETRO EQUIPO CN-235 FAC1262	...-SOLICITUD COMISION 43621</t>
  </si>
  <si>
    <t>VIATICOS  GRUTE-APOYO TRABAJOS NDT  INSPECCION MAYOR KFIR FAC3059-47921</t>
  </si>
  <si>
    <t>VIATICOS  GRUTE-APOYO TRABAJOS TREN PRINCIPAL IZQUIERDO AERONAVE CN-235 FAC 1262-54121</t>
  </si>
  <si>
    <t>VIATICOS  GRUTE-APOYO-ASESORIA EN ADECUACION, INSTALACION Y PRUEBAS FUNCIONALES DE EQUIPO SANDBLASTING-17121</t>
  </si>
  <si>
    <t>VIATICOS  GRUTE-ASISTENCIA CEREMONIA BIEN HECHO-49721</t>
  </si>
  <si>
    <t>VIATICOS  GRUTE-COMISION OPERATIVA KFIR-30321</t>
  </si>
  <si>
    <t>VIATICOS  GRUTE-COMISIÓN OPERATIVA REVISTA ESTÁTICA EQUIPO T-6C-28221</t>
  </si>
  <si>
    <t>VIATICOS  GRUTE-DESPLAZAMIENTO FLOTA KFIR-13121</t>
  </si>
  <si>
    <t>VIATICOS  GRUTE-DESPLAZAMIENTO FLOTA KFIR-13221</t>
  </si>
  <si>
    <t>VIATICOS  GRUTE-DESPLAZAMIENTO FLOTA KFIR-34821</t>
  </si>
  <si>
    <t>VIATICOS  GRUTE-DESPLAZAMIENTO KFIR-34921</t>
  </si>
  <si>
    <t>VIATICOS  GRUTE-EFECTUAR CAMBIO MOTOR FAC-6023-11821</t>
  </si>
  <si>
    <t>VIATICOS  GRUTE-EFECTUAR ENTREGA DE MOTOR J-79 S/N 461342 EN ACED-58121</t>
  </si>
  <si>
    <t>VIATICOS  GRUTE-EFECTUAR INSPECCION MENSUAL PACART-10821</t>
  </si>
  <si>
    <t>VIATICOS  GRUTE-EFECTUAR INSPECCION MENSUAL PACART-16221</t>
  </si>
  <si>
    <t>VIATICOS  GRUTE-EFECTUAR INSTALACION EQUIPO ILUMINACION FAC 3035 MIRAGE M5, MUSEO AERO ESPACIAL-45221</t>
  </si>
  <si>
    <t>VIATICOS  GRUTE-EFECTUAR TAREAS DE MANTENIMIENTO A NIVEL D EN PERCHAS DE KFIR-28321</t>
  </si>
  <si>
    <t>VIATICOS  GRUTE-EFECTUAR VERIFICACION Y MANTENIMIENTO PLATAFORMA DE ELEVACION DEL SKYHOOK EN EL BLART DE TI...-15821</t>
  </si>
  <si>
    <t>VIATICOS  GRUTE-EGUNIEMTO AL CONTRATO 036-00-D-CACOM-1-GRUTE-31021</t>
  </si>
  <si>
    <t>VIATICOS  GRUTE-EJERCICIO RELAMPAGO-25921</t>
  </si>
  <si>
    <t>VIATICOS  GRUTE-EJERCICIO RELAMPAGO-26021</t>
  </si>
  <si>
    <t>VIATICOS  GRUTE-EJERCICIO SKYHAWK-31021</t>
  </si>
  <si>
    <t>VIATICOS  GRUTE-ENTREGAR MATERIAL CN-235 RED FLAG-13121</t>
  </si>
  <si>
    <t>VIATICOS  GRUTE-FACTOR MULTIPLICADOR SISTEMA EYECCIÓN Y ESCAPE EQUIPO TEXAN II-54321</t>
  </si>
  <si>
    <t>VIATICOS  GRUTE-INSPECCION 200 HORAS Y TBO GENERADOR FAC 5067-56021</t>
  </si>
  <si>
    <t>VIATICOS  GRUTE-INSPECCION 200 HORAS Y TBO GENERADOR FAC 5067-58121</t>
  </si>
  <si>
    <t>VIATICOS  GRUTE-INSPECCION ANUAL Y 200 HORAS FAC-5067-19221</t>
  </si>
  <si>
    <t>VIATICOS  GRUTE-INSPECCION MATERIAL ACED-9221</t>
  </si>
  <si>
    <t>VIATICOS  GRUTE-INSPECCION MENSUAL PACART AGUACHICA-54321</t>
  </si>
  <si>
    <t>VIATICOS  GRUTE-INSPECCION MENSUAL PACART-19421</t>
  </si>
  <si>
    <t>VIATICOS  GRUTE-INSPECCION Y REPARACION PIBOT, TREN PRINCIPAL IZQUIERDO FAC 1262 CN-235-53221</t>
  </si>
  <si>
    <t>VIATICOS  GRUTE-INSTALACION PACART ART-41321</t>
  </si>
  <si>
    <t>VIATICOS  GRUTE-INSTALACION TUBO REABASTECIMIENTO AERONAVE MIRAGUE-33221</t>
  </si>
  <si>
    <t>VIATICOS  GRUTE-LLEVAR Y TRAER MATERIAL AERONÁUTICO PARA ALISTAMIETO DE LAS AERONAVES ASIGNADAS AL CACOM-1 ...-18121</t>
  </si>
  <si>
    <t>VIATICOS  GRUTE-LLEVAR Y TRAER MATERIAL AERONÁUTICO PARA ALISTAMIETO DE LAS AERONAVES ASIGNADAS AL CACOM-1 ...-40521</t>
  </si>
  <si>
    <t>VIATICOS  GRUTE-LLEVAR Y TRAER MATERIAL AERONÁUTICO PARA ALISTAMIETO DE LAS AERONAVES ASIGNADAS AL CACOM-1 ...-41821</t>
  </si>
  <si>
    <t>VIATICOS  GRUTE-LLEVAR Y TRAER MATERIAL AERONÁUTICO PARA ALISTAMIETO DE LAS AERONAVES ASIGNADAS AL CACOM-1 ...-44221</t>
  </si>
  <si>
    <t>VIATICOS  GRUTE-LLEVAR Y TRAER MATERIAL AERONÁUTICO PARA ALISTAMIETO DE LAS AERONAVES ASIGNADAS AL CACOM-1 ...-47921</t>
  </si>
  <si>
    <t>VIATICOS  GRUTE-LLEVAR Y TRAER MATERIAL AERONÁUTICO PARA ALISTAMIETO DE LAS AERONAVES ASIGNADAS AL CACOM-1 ...-53221</t>
  </si>
  <si>
    <t>VIATICOS  GRUTE-LLEVAR Y TRAER MATERIAL AERONÁUTICO PARA ALISTAMIETO DE LAS AERONAVES ASIGNADAS AL CACOM-1 ...-54321</t>
  </si>
  <si>
    <t>VIATICOS  GRUTE-LLEVAR Y TRAER MATERIAL AERONÁUTICO PARA ALISTAMIETO DE LAS AERONAVES ASIGNADAS AL CACOM-1-31321</t>
  </si>
  <si>
    <t>VIATICOS  GRUTE-LLEVAR Y TRAER MATERIAL AERONÁUTICO PARA ALISTAMIETO DE LAS AERONAVES ASIGNADAS AL CACOM-1-9821</t>
  </si>
  <si>
    <t>VIATICOS  GRUTE-LLEVAR Y TRAER MATERIAL AERONÁUTICO-11421</t>
  </si>
  <si>
    <t>VIATICOS  GRUTE-LLEVAR Y TRAER MATERIAL AERONÁUTICO-12621</t>
  </si>
  <si>
    <t>VIATICOS  GRUTE-LLEVAR Y TRAER MATERIAL AERONÁUTICO-22621</t>
  </si>
  <si>
    <t>VIATICOS  GRUTE-LLEVAR Y TRAER MATERIAL AERONAUTICO-28121</t>
  </si>
  <si>
    <t>VIATICOS  GRUTE-LLEVAR Y TRAER MATERIAL AERONAUTICO-33721</t>
  </si>
  <si>
    <t>VIATICOS  GRUTE-LLEVAR Y TRAER MATERIAL AERONAUTICO-34821</t>
  </si>
  <si>
    <t>VIATICOS  GRUTE-LLEVAR Y TRAER MATERIAL AERONAUTICO-35321</t>
  </si>
  <si>
    <t>VIATICOS  GRUTE-LLEVAR Y TRAER MATERIAL AERONAUTICO-38821</t>
  </si>
  <si>
    <t>VIATICOS  GRUTE-LLEVAR Y TRAER MATERIAL AERONAUTICO-50721</t>
  </si>
  <si>
    <t>VIATICOS  GRUTE-MANTENIMIENTO  NIVEL  "D" PERCHAS KFIR-18221</t>
  </si>
  <si>
    <t>VIATICOS  GRUTE-MANTENIMIENTO PROGRAMADO INSPECCION MENSUAL PACART AGUACHICA-25721</t>
  </si>
  <si>
    <t>VIATICOS  GRUTE-MANTENIMINETO IMPREVISTOS FAC 1667-13121</t>
  </si>
  <si>
    <t>VIATICOS  GRUTE-MATERIAL RESERVADO ACED-56021</t>
  </si>
  <si>
    <t>VIATICOS  GRUTE-MONTAJE AERONATE T37-36021</t>
  </si>
  <si>
    <t>VIATICOS  GRUTE-MONTAJE AERONAVE T37 MUSEO-36521</t>
  </si>
  <si>
    <t>VIATICOS  GRUTE-MONTAJE FUSELAJE MIRAGE MUSEO AERO ESPACIAL-35321</t>
  </si>
  <si>
    <t>VIATICOS  GRUTE-MONTAJE FUSELAJE MIRAGE, MUSEO AERO ESPACIA-35721</t>
  </si>
  <si>
    <t>VIATICOS  GRUTE-MONTAJE FUSELAJE MIRAGE, MUSEO AERO ESPACIAL-35721</t>
  </si>
  <si>
    <t>VIATICOS  GRUTE-MONTAJE FUSILAJE MUSEO-36521</t>
  </si>
  <si>
    <t>VIATICOS  GRUTE-OPERARIO EQUIPO ETAA EJERCICIO RELAMPAGO-28121</t>
  </si>
  <si>
    <t>VIATICOS  GRUTE-PINTURA AERONAVE-39321</t>
  </si>
  <si>
    <t>VIATICOS  GRUTE-PRESENTACION JEFSA-34421</t>
  </si>
  <si>
    <t>VIATICOS  GRUTE-REALIZAR APOYO SOLICITADO POR SUBAR PARA ESTUDIO DE CAMPO-9221</t>
  </si>
  <si>
    <t>VIATICOS  GRUTE-REALIZAR APOYO TECNICO KFIR-10021</t>
  </si>
  <si>
    <t>VIATICOS  GRUTE-REALIZAR APOYO TECNICO PARA EL DESPLAZAMIENTO DE LAS AERONAVES KFIR.-12321</t>
  </si>
  <si>
    <t>VIATICOS  GRUTE-REALIZAR APOYO TECNICO PARA EL DESPLAZAMIENTO DE LAS AERONAVES KFIR.-12421</t>
  </si>
  <si>
    <t>VIATICOS  GRUTE-REALIZAR APOYO TECNICO PARA EL DESPLAZAMIENTO DE LAS AERONAVES KFIR.-14921</t>
  </si>
  <si>
    <t>VIATICOS  GRUTE-REALIZAR APOYO TECNICO PARA EL DESPLAZAMIENTO DE LAS AERONAVES KFIR.-15021</t>
  </si>
  <si>
    <t>VIATICOS  GRUTE-REALIZAR TRABAJAOS DE MANTENIMINETO IMPREVISTOS FAC 1667-14621</t>
  </si>
  <si>
    <t>VIATICOS  GRUTE-REALIZAR TRABAJAOS DE MANTENIMINETO IMPREVISTOS FAC 1667-14821</t>
  </si>
  <si>
    <t>VIATICOS  GRUTE-REALIZAR TRABAJAOS DE MANTENIMINETO IMPREVISTOS FAC 1667-14921</t>
  </si>
  <si>
    <t>VIATICOS  GRUTE-REALIZAR TRABAJOS DE MANTENIMIENTO FAC-1667-14621</t>
  </si>
  <si>
    <t>VIATICOS  GRUTE-RECOGER 55 GL. DE SMOKE OIL PARA PRUEBAS DE FUNCIONAMIENTO AERONAVE TEXAN-22121</t>
  </si>
  <si>
    <t>VIATICOS  GRUTE-SERVICIO-10221</t>
  </si>
  <si>
    <t>VIATICOS  GRUTE-SERVICIO-LLEVAR Y TRAER MATERIAL AERONÁUTICO-10521</t>
  </si>
  <si>
    <t>VIATICOS  GRUTE-SERVICIO-TRANSPORTAR MATERIAL AERONAUTICO-13121</t>
  </si>
  <si>
    <t>VIATICOS  GRUTE-SERVICIO-TRANSPORTE DE ELEMENTOS ELECTRONICOS A ESUFA-10621</t>
  </si>
  <si>
    <t>VIATICOS  GRUTE-TRABAJOS AVIONICA AERONAVA FAC1262 CN-235-13621</t>
  </si>
  <si>
    <t>VIATICOS  GRUTE-TRABAJOS DE MANTENIMIENTO PERCHAS KFIR-20821</t>
  </si>
  <si>
    <t>VIATICOS  GRUTE-TRABAJOS DL FORK - FAC 1952-35021</t>
  </si>
  <si>
    <t>VIATICOS  GRUTE-TRABAJOS MANTENIMIENTO INSPECCION ANUAL Y 200 HORAS FAC-5067-17821</t>
  </si>
  <si>
    <t>VIATICOS  GRUTE-TRABAJOS MANTENIMIENTO INSPECCION ANUAL Y 200 HORAS FAC-5067-18221</t>
  </si>
  <si>
    <t>VIATICOS  GRUTE-TRABAJOS MANTENIMIENTO INSPECCION ANUAL Y 200 HORAS FAC-5067-18521</t>
  </si>
  <si>
    <t>VIATICOS  GRUTE-TRABAJOS MANTENIMIENTO NIVEL EN PERCHAS KFIR-19321</t>
  </si>
  <si>
    <t>VIATICOS  GRUTE-TRAER MATERIAR DE MANTENIMIENTO AERONAUTICO-57121</t>
  </si>
  <si>
    <t>VIATICOS  GRUTE-TRANSPORTE MATERIAL AERONAUTICO-30721</t>
  </si>
  <si>
    <t>VIATICOS  GRUTE-TRANSPORTE MATERIAL AERONAUTICO-36021</t>
  </si>
  <si>
    <t>VIATICOS  GRUTE-VERIFICACIÓN BANCO DISPARO CAÑON DEFA 552-19221</t>
  </si>
  <si>
    <t>VIATICOS  LLEVAR Y TRAER MATERIAL AERONÁUTICO PARA ALISTAMIETO DE LAS AERONAVES ASIGNADAS AL CACOM-1-7521</t>
  </si>
  <si>
    <t>VIATICOS  OFICIAL ENLACE FUVUL-FAC-S-2021-039625-AG</t>
  </si>
  <si>
    <t>VIATICOS  OPERATIVA - COMISIÓN OPERATIVA A REQUERIMIENTO DE LA PRESIDENCIA DE LA REPUBLICA-SOLICITUD COMISIÓN 6121</t>
  </si>
  <si>
    <t>VIATICOS  OPERATIVA - COMISIÓN OPERATIVA AC-47 FAC-1667-SOLICITUD COMISION 2421</t>
  </si>
  <si>
    <t>VIATICOS  OPERATIVA - COMISIÓN OPERATIVA AC-47T FAC-1686-SOLICITUD COMISION 1121</t>
  </si>
  <si>
    <t>VIATICOS  OPERATIVA - COMISIÓN OPERATIVA ARAVA FAC-1952 EN CACOM-2-SOLICITUD COMISION 1721</t>
  </si>
  <si>
    <t>VIATICOS  OPERATIVA - COMISIÓN OPERATIVA ARAVA-SOLICITUD COMISION 4621</t>
  </si>
  <si>
    <t>VIATICOS  OPERATIVA - COMISIÓN OPERATIVA ART-SOLICITUD COMISION 121</t>
  </si>
  <si>
    <t>VIATICOS  OPERATIVA - COMISIÓN OPERATIVA ART-SOLICITUD COMISION 2021</t>
  </si>
  <si>
    <t>VIATICOS  OPERATIVA - COMISIÓN OPERATIVA ART-SOLICITUD COMISION 2421</t>
  </si>
  <si>
    <t>VIATICOS  OPERATIVA - COMISIÓN OPERATIVA ART-SOLICITUD COMISIÓN 3821</t>
  </si>
  <si>
    <t>VIATICOS  OPERATIVA - COMISIÓN OPERATIVA ART-SOLICITUD COMISIÓN 6121</t>
  </si>
  <si>
    <t>VIATICOS  OPERATIVA - COMISIÓN OPERATIVA ART-SOLICITUD COMISION 621</t>
  </si>
  <si>
    <t>VIATICOS  OPERATIVA - COMISIÓN OPERATIVA ART-SOLICITUD COMISION 6421</t>
  </si>
  <si>
    <t>VIATICOS  OPERATIVA - COMISIÓN OPERATIVA ART-SOLICITUD COMISION 721</t>
  </si>
  <si>
    <t>VIATICOS  OPERATIVA - COMISIÓN OPERATIVA ART-SOLICITUD COMISION 821</t>
  </si>
  <si>
    <t>VIATICOS  OPERATIVA - COMISIÓN OPERATIVA ART-SOLICITUD COMISION 921</t>
  </si>
  <si>
    <t>VIATICOS  OPERATIVA - COMISIÓN OPERATIVA C-208B EN GACAS-SOLICITUD COMISION 3121</t>
  </si>
  <si>
    <t>VIATICOS  OPERATIVA - COMISIÓN OPERATIVA C-208B FAC-5066 CACOM-3-SOLICITUD COMISION 2421</t>
  </si>
  <si>
    <t>VIATICOS  OPERATIVA - COMISIÓN OPERATIVA C-208B FAC-5066-SOLICITUD COMISIÓN 1621</t>
  </si>
  <si>
    <t>VIATICOS  OPERATIVA - COMISIÓN OPERATIVA C-208B FAC-5067 ENCACOM-3-SOLICITUD COMISIÓN 3821</t>
  </si>
  <si>
    <t>VIATICOS  OPERATIVA - COMISIÓN OPERATIVA C-208B FAC-5067-SOLICITUD COMISION 4821</t>
  </si>
  <si>
    <t>VIATICOS  OPERATIVA - COMISIÓN OPERATIVA C-208B FAC-5067-SOLICITUD COMISION 5021</t>
  </si>
  <si>
    <t>VIATICOS  OPERATIVA - COMISIÓN OPERATIVA C-208B FAC-5067-SOLICITUD COMISION 6521</t>
  </si>
  <si>
    <t>VIATICOS  OPERATIVA - COMISIÓN OPERATIVA C-208B FAC-5069 EN CACOM-4-SOLICITUD COMISION 4821</t>
  </si>
  <si>
    <t>VIATICOS  OPERATIVA - COMISIÓN OPERATIVA C-208B FAC-5069-SOLICITUD COMISION 1121</t>
  </si>
  <si>
    <t>VIATICOS  OPERATIVA - COMISIÓN OPERATIVA C-208B FAC-5069-SOLICITUD COMISION 121</t>
  </si>
  <si>
    <t>VIATICOS  OPERATIVA - COMISIÓN OPERATIVA C-208B FAC-5069-SOLICITUD COMISION 1721</t>
  </si>
  <si>
    <t>VIATICOS  OPERATIVA - COMISIÓN OPERATIVA C-208B FAC-5069-SOLICITUD COMISION 2821</t>
  </si>
  <si>
    <t>VIATICOS  OPERATIVA - COMISIÓN OPERATIVA C-208B VUELO DE SUPERVISIÓN-SOLICITUD COMISION 1221</t>
  </si>
  <si>
    <t>VIATICOS  OPERATIVA - COMISIÓN OPERATIVA C-208B-SOLICITUD COMISION 621</t>
  </si>
  <si>
    <t>VIATICOS  OPERATIVA - COMISIÓN OPERATIVA DESPLIEGUE LOGISTICO KFIR ORDEN COA-SOLICITUD COMISION 3121</t>
  </si>
  <si>
    <t>VIATICOS  OPERATIVA - COMISIÓN OPERATIVA DISPONIBILIDAD C-208B-SOLICITUD COMISION 6421</t>
  </si>
  <si>
    <t>VIATICOS  OPERATIVA - COMISIÓN OPERATIVA ELEMENTOS BACOF-SOLICITUD COMISION 5221</t>
  </si>
  <si>
    <t>VIATICOS  OPERATIVA - COMISIÓN OPERATIVA ENLACE FUVUL EN EL CATATUMBO-SOLICITUD COMISIÓN 3821</t>
  </si>
  <si>
    <t>VIATICOS  OPERATIVA - COMISIÓN OPERATIVA ENLACE FUVUL EN EL CATATUMBO-SOLICITUD COMISION 4421</t>
  </si>
  <si>
    <t>VIATICOS  OPERATIVA - COMISION OPERATIVA HORAS DE VUELO ARL-SOLICITUD COMISION 5221</t>
  </si>
  <si>
    <t>VIATICOS  OPERATIVA - COMISIÓN OPERATIVA HUEY II-SOLICITUD COMISION 121</t>
  </si>
  <si>
    <t>VIATICOS  OPERATIVA - COMISIÓN OPERATIVA HUEY II-SOLICITUD COMISION 2021</t>
  </si>
  <si>
    <t>VIATICOS  OPERATIVA - COMISIÓN OPERATIVA HUEY II-SOLICITUD COMISION 2421</t>
  </si>
  <si>
    <t>VIATICOS  OPERATIVA - COMISIÓN OPERATIVA HUEY II-SOLICITUD COMISION 721</t>
  </si>
  <si>
    <t>VIATICOS  OPERATIVA - COMISIÓN OPERATIVA HUEY-II FAC-4403-SOLICITUD COMISIN 3321</t>
  </si>
  <si>
    <t>VIATICOS  OPERATIVA - COMISIÓN OPERATIVA HUEY-II FAC-4520-SOLICITUD COMISIÓN 3821</t>
  </si>
  <si>
    <t>VIATICOS  OPERATIVA - COMISIÓN OPERATIVA HUEY-SOLICITUD COMISION 921</t>
  </si>
  <si>
    <t>VIATICOS  OPERATIVA - COMISIÓN OPERATIVA KFIR POR ORDEN DE COFAC-SOLICITUD COMISION 3621</t>
  </si>
  <si>
    <t>VIATICOS  OPERATIVA - COMISIÓN OPERATIVA KFIR POR ORDEN DE COFAC-SOLICITUD COMISION 3721</t>
  </si>
  <si>
    <t>VIATICOS  OPERATIVA - COMISIÓN OPERATIVA KFIR POR ORDEN DE COFAC-SOLICITUD COMISIÓN 3821</t>
  </si>
  <si>
    <t>VIATICOS  OPERATIVA - COMISIÓN PERATIVA AC-47T EN CAMAN-SOLICITUD COMISION 1021</t>
  </si>
  <si>
    <t>VIATICOS  OPERATIVA - COMISIÓN PERATIVA AC-47T EN CAMAN-SOLICITUD COMISION 921</t>
  </si>
  <si>
    <t>VIATICOS  OPERATIVA - COMSIÓN OPERATIVA CARAVAN C-208B EN CACOM-4.-SOLICITUD COMISION 5121</t>
  </si>
  <si>
    <t>VIATICOS  OPERATIVA - COMSIÓN OPERATIVA CARAVAN C-208B FAC-5069-SOLICITUD COMISION 5221</t>
  </si>
  <si>
    <t>VIATICOS  OPERATIVA - COMSIÓN OPERATIVA KFIR POR ORDEN DE COFAC-SOLICITUD COMISIN 3321</t>
  </si>
  <si>
    <t>VIATICOS  OPERATIVA - COMSIÓN OPERATIVA KFIR POR ORDEN DE COFAC-SOLICITUD COMISION 2521</t>
  </si>
  <si>
    <t>VIATICOS  OPERATIVA - DISPONIBILIDAD C-208B FAC-5067 EN CACOM-1-SOLICITUD COMISION 5121</t>
  </si>
  <si>
    <t>VIATICOS  OPERATIVA - DISPONIBILIDAD C-208B FAC-5067 EN CACOM-1-SOLICITUD COMISION 5221</t>
  </si>
  <si>
    <t>VIATICOS  OPERATIVA - DISPONIBILIDAD RP EN FTC OMEGA-SOLICITUD COMISION 1421</t>
  </si>
  <si>
    <t>VIATICOS  OPERATIVA - MANTENIMIENTO PROGRAMADO AERONAVE C-208B FAC-5066 EN GACAS-SOLICITUD COMISION 3121</t>
  </si>
  <si>
    <t>VIATICOS  OPERATIVA - OFICIAL ENLACE FUVUL-SOLICITUD COMISION 121</t>
  </si>
  <si>
    <t>VIATICOS  OPERATIVA - OFICIAL ENLACE FUVUL-SOLICITUD COMISION 5121</t>
  </si>
  <si>
    <t>VIATICOS  OPERATIVA - OFICIAL ENLACE FUVUL-SOLICITUD COMISION 721</t>
  </si>
  <si>
    <t>VIATICOS  OPERATIVA - OFICIAL ENLACE FUVUL-SOLICITUD COMISION 821</t>
  </si>
  <si>
    <t>VIATICOS  OPERATIVA - OFICIAL ENLACE FUVUL-SOLICITUD COMISION 921</t>
  </si>
  <si>
    <t>VIATICOS  OPERATIVA - OPERACIÓN TAURUS-SOLICITUD COMISION 1721</t>
  </si>
  <si>
    <t>VIATICOS  OPERATIVA - OPERACIÓN TAURUS-SOLICITUD COMISION 2521</t>
  </si>
  <si>
    <t>VIATICOS  OPERATIVA - OPERACIÓN TAURUS-SOLICITUD COMISION 3521</t>
  </si>
  <si>
    <t>VIATICOS  OPERATIVA - OPERACIÓN TAURUS-SOLICITUD COMISION 4621</t>
  </si>
  <si>
    <t>VIATICOS  OPERATIVA - OPERACIÓN TAURUS-SOLICITUD COMISION 5221</t>
  </si>
  <si>
    <t>VIATICOS  OPERATIVA - OPERATIVA - COMISIÓN OPERATIVA DISPONIBILIDAD AC-47T-SOLICITUD COMISION 6521</t>
  </si>
  <si>
    <t>VIATICOS  OPERATIVA - REALIZAR APOYO TECNICO PARA EL DESPLAZAMIENTO DE LAS AERONAVES KFIR-SOLICITUD COMISIN 2721</t>
  </si>
  <si>
    <t>VIATICOS  OPERATIVA - REALIZAR APOYO TECNICO PARA EL DESPLAZAMIENTO DE LAS AERONAVES KFIR-SOLICITUD COMISION 3721</t>
  </si>
  <si>
    <t>VIATICOS  OPERATIVA - REALIZAR APOYO TECNICO PARA EL DESPLAZAMIENTO DE LAS AERONAVES KFIR-SOLICITUD COMISIÓN 3821</t>
  </si>
  <si>
    <t>VIATICOS  OPERATIVA - RELEVO TRIPULACIONES EN ARAVA FAC-1952-SOLICITUD COMISION  4421</t>
  </si>
  <si>
    <t>VIATICOS  OPERATIVA - RELEVO TRIPULACIONES EN ARAVA FAC-1952-SOLICITUD COMISION 4421</t>
  </si>
  <si>
    <t>VIATICOS  PRESENTACION Y TRAMITES ADMINISTRATIVOS POR SALIDA AL EXTERIOR-9421</t>
  </si>
  <si>
    <t>VIATICOS  PROCEDER A LA CIUDAD DE BOGOTÁ A RECOGER ELEMTOS EN APOYO AL ESCUADRON DE ABASTECIMIENTO  DEL GRU...-7621</t>
  </si>
  <si>
    <t>VIATICOS  PROCEDER A LA CIUDAD DE BOGOTA FIN TRANSPORTAR ELEMENTOS EN APOYO A GRUPO DE SEGURDIAD.-7721</t>
  </si>
  <si>
    <t>VIATICOS  PROCEDER A LA CIUDAD DE BOGOTA FIN TRANSPORTAR ELEMENTOS EN APOYO A GRUPO TECNICO.-13321</t>
  </si>
  <si>
    <t>VIATICOS  PROCEDER AL MUNICIPIO DE TOLEMAIDA A LA UNIDAD MILITAR FIN RECOGER BULLDOZER DE ACUERDO A REQUERI...-7821</t>
  </si>
  <si>
    <t>VIATICOS  RANSPORTAR TRACTOR Y CEMENTO EN APOYO AL CACOM-2-SOLICITUD COMISION 18921</t>
  </si>
  <si>
    <t>VIATICOS  REALIZAR APOYO TECNICO PARA EL DESPLAZAMIENTO DE LAS AERONAVES KFIR.-13321</t>
  </si>
  <si>
    <t>VIATICOS  REALIZAR MANTENIMIENTO RED LAND EN EL BLAR DE AGUACHICA-7621</t>
  </si>
  <si>
    <t>VIATICOS  REALIZAR TRABAJAOS DE MANTENIMINETO IMPREVISTOS FAC 1667-16321</t>
  </si>
  <si>
    <t>VIATICOS  REALIZAR TRASLADO AL CACOM-3 DE TRACTOR Y OPERARIO SL. PRIETO PIANETTA ANTONHY, QUIEN SE ENCONTRA...-13521</t>
  </si>
  <si>
    <t>VIATICOS  RECOGER INTENDENCIA DEL PERSONAL MILITAR  DE LA UNIDAD-9521</t>
  </si>
  <si>
    <t>VIATICOS  REEMPLAZAR PILOTO OPERATIVO AC-47T-21921</t>
  </si>
  <si>
    <t>VIATICOS  SANIDAD - TRASLADO DE PESONAL A TOMA DE MAMOGRAFÍAS-51221</t>
  </si>
  <si>
    <t>VIATICOS  SANIDAD - TRASLADO MÉDICO AL HOSMIC-SOLICITUD 25021</t>
  </si>
  <si>
    <t>VIATICOS  SANIDAD - TRASLADO MÉDICO AL HOSMIC-SOLICITUD COMISION 18921</t>
  </si>
  <si>
    <t>VIATICOS  SANIDAD - TRASLADO MÉDICO AL HOSMIC-SOLICITUD COMISION 42221</t>
  </si>
  <si>
    <t>VIATICOS  SANIDAD - TRASLADO MÉDICO AL HOSMIC-SOLICITUD COMISION 45721</t>
  </si>
  <si>
    <t>VIATICOS  SEGURIDAD AERÓDROMO VELASQUEZ-16321</t>
  </si>
  <si>
    <t>VIATICOS  SERVICIO - ACOMPAAMIENTO SOLDADO POR CITA MÉDICA EN EL HOSMIC-SOLICITUD COMISION 2421</t>
  </si>
  <si>
    <t>VIATICOS  SERVICIO - BUSQUEDA DE INFORMACIÓN Y APOYO A LAS AGENCIAS EXTERNAS-SOLICITUD COMISION 221</t>
  </si>
  <si>
    <t>VIATICOS  SERVICIO - COMISIÓN DE PRESENTACIÓN PARA COMISIÓN AL EXTERIOR, ENTRENAMIENTO TÉCNICO TEXAN T-6C-SOLICITUD COMISIÓN 6121</t>
  </si>
  <si>
    <t>VIATICOS  SERVICIO - CONSEJO DEPARTAMENTAL DE SEGURIDAD GOBERNACIÓN NORTE DE SANTANDER-SOLICITUD COMISION 5221</t>
  </si>
  <si>
    <t>VIATICOS  SERVICIO - CORREGIR NOVEDADES CON CONTRATISTA-SOLICITUD COMISION 4521</t>
  </si>
  <si>
    <t>VIATICOS  SERVICIO - CUMPLIMIENTO ORDENES COMANDO CACOM-1-SOLICITUD COMISION 3721</t>
  </si>
  <si>
    <t>VIATICOS  SERVICIO - CUMPLIMIENTO ORDENES DEL COMANDO-SOLICITUD COMISION 821</t>
  </si>
  <si>
    <t>VIATICOS  SERVICIO - CUMPLIR CON LOS REQUERIMIENTOS DEL COMANDO DE LA UNIDAD-SOLICITUD COMISION 6421</t>
  </si>
  <si>
    <t>VIATICOS  SERVICIO - DISEÑO BANCO PARA DISPARO EN TIERRA CAÑON-SOLICITUD COMISION 2821</t>
  </si>
  <si>
    <t>VIATICOS  SERVICIO - EFECTUAR INSPECCIÓN MENSUAL AL BLART-SOLICITUD COMISIÓN 3821</t>
  </si>
  <si>
    <t>VIATICOS  SERVICIO - EFECTUAR INSPECCIÓN RPACK COMO INSPECTOR DEL EQUIPO FAC-4520-SOLICITUD COMISIÓN 3821</t>
  </si>
  <si>
    <t>VIATICOS  SERVICIO - EFECTUAR TAREAS POR MANTENIMIENTO IMPREVISTO EN EL PACART-SOLICITUD COMISION 3121</t>
  </si>
  <si>
    <t>VIATICOS  SERVICIO - EFECTUAR TAREAS POR MANTENIMIENTO PROGRAMADO AERONAVE FAC-1658 AC-47T EN CAMAN-SOLICITUD COMISION 4821</t>
  </si>
  <si>
    <t>VIATICOS  SERVICIO - EFECTUAR TAREAS POR MANTENIMIENTO PROGRAMADO AERONAVE FAC-1667 AC-47T EN CAMAN-SOLICITUD COMISION 4821</t>
  </si>
  <si>
    <t>VIATICOS  SERVICIO - EFECTUAR TAREAS POR MANTENIMIENTO PROGRAMADO AERONAVE FAC-5066 C-208B EN GACAS-SOLICITUD COMISION 4821</t>
  </si>
  <si>
    <t>VIATICOS  SERVICIO - EJERCICIO BINACIONAL PARACAIDISMO OPERACIONES ESPECIALES-SOLICITUD COMISIÓN 6121</t>
  </si>
  <si>
    <t>VIATICOS  SERVICIO - EMPAQUE, EMSAMBLE Y MANTENIMIENTO DE PARACAIDAS DE ALTO RENDIMIENTO-SOLICITUD COMISION 1221</t>
  </si>
  <si>
    <t>VIATICOS  SERVICIO - ESCOLTA TRACTOCAMIÓN QUE REALIZARÁ TRANSPORTE DE MATERIAL-SOLICITUD COMISION 2621</t>
  </si>
  <si>
    <t>VIATICOS  SERVICIO - ESTRUCTURACIÓN PROYECTOS DE OBRAS ASIGNADOS AL CACOM 1-SOLICITUD COMISION 2421</t>
  </si>
  <si>
    <t>VIATICOS  SERVICIO - INSPECCIÓN MENSUAL PACART AGUACHICA-SOLICITUD COMISION 621</t>
  </si>
  <si>
    <t>VIATICOS  SERVICIO - INSTRUCTOR CURSO DE AUDITOR DE SOBREVUELOS  UAEAC-SOLICITUD COMISIÓN 6121</t>
  </si>
  <si>
    <t>VIATICOS  SERVICIO - INSTRUCTOR EJERCICIO OPERACIONAL MTT - MOBILE TRAINING TEAM-SOLICITUD COMISIÓN 6121</t>
  </si>
  <si>
    <t>VIATICOS  SERVICIO - MANTENIMIENTO A LAS INSTALACIONES DEL BLART-SOLICITUD COMISION 921</t>
  </si>
  <si>
    <t>VIATICOS  SERVICIO - MANTENIMIENTO DE PERCHAS KFIR-SOLICITUD COMISION 1221</t>
  </si>
  <si>
    <t>VIATICOS  SERVICIO - MANTENIMIENTO PROGRAMADO AERONAVE AC-47T FAC-1658 EN CAMAN-SOLICITUD COMISION 3121</t>
  </si>
  <si>
    <t>VIATICOS  SERVICIO - MANTENIMIENTO PROGRAMADO AERONAVE AC-47T FAC-1667 EN CAMAN-SOLICITUD COMISION 3121</t>
  </si>
  <si>
    <t>VIATICOS  SERVICIO - MANTENIMIENTO PROGRAMADO AERONAVE FAC-1658 AC-47T EN CAMAN-SOLICITUD COMISION 5221</t>
  </si>
  <si>
    <t>VIATICOS  SERVICIO - MANTENIMIENTO PROGRAMADO AERONAVE FAC-1667 AC-47T EN CAMAN-SOLICITUD COMISION 5221</t>
  </si>
  <si>
    <t>VIATICOS  SERVICIO - MESA DE TRABAJO OPERACIONAL-SOLICITUD COMISION 1021</t>
  </si>
  <si>
    <t>VIATICOS  SERVICIO - PRESENTACIÓN ANTE COFAC Y TRÁMITES ADMINISTRATIVOS POR COMISIÓN AL EXTERIOR-SOLICITUD COMISION 5221</t>
  </si>
  <si>
    <t>VIATICOS  SERVICIO - PRESENTACIÓN COFAC PARA TRÁMITES ADMINISTRATIVOS POR COMISIÓN AL EXTERIOR-SOLICITUD COMISION 4521</t>
  </si>
  <si>
    <t>VIATICOS  SERVICIO - RECEPCIÓN LICENCIAS DE INSTRUCTOR Y ESTUDIANTE DEL CONTRATO 174-00-A-COFAC-COP-2020-SOLICITUD COMISION 3421</t>
  </si>
  <si>
    <t>VIATICOS  SERVICIO - RECEPCIÓN MATERIAL DE RECUPERACIÓN DE PERSONAL ASIGNADO A LA ESIMA-SOLICITUD COMISIÓN 3821</t>
  </si>
  <si>
    <t>VIATICOS  SERVICIO - RECLAMAR DOTACIÓN DE ESCRITORIOS Y SILLAS EN COFAC-SOLICITUD COMISION 6421</t>
  </si>
  <si>
    <t>VIATICOS  SERVICIO - RECOGER ELEMENTOS EN EL SALMA-SOLICITUD COMISION 4521</t>
  </si>
  <si>
    <t>VIATICOS  SERVICIO - REEMPLAZO DEL TITULAR DE SUPERVISOR DE OBRAS-SOLICITUD COMISION 621</t>
  </si>
  <si>
    <t>VIATICOS  SERVICIO - REUNIÓN CON LA EMPRESAS PÚBLICAS DE MEDELLIN  POR PROYECTO DE ENERGIA SOLAR-SOLICITUD COMISION 2821</t>
  </si>
  <si>
    <t>VIATICOS  SERVICIO - REUNIÓN DE GENERALES EL LA ESCUELA MILITAR DE CADETES JOSÉ MARÍA CÓRDOBA-SOLICITUD COMISION 221</t>
  </si>
  <si>
    <t>VIATICOS  SERVICIO - SEGURIDAD AERÓDROMO VELASQUEZ-SOLICITUD COMISIN 2721</t>
  </si>
  <si>
    <t>VIATICOS  SERVICIO - SEGURIDAD AERÓDROMO VELASQUEZ-SOLICITUD COMISION 1021</t>
  </si>
  <si>
    <t>VIATICOS  SERVICIO - SEGURIDAD AERÓDROMO VELASQUEZ-SOLICITUD COMISION 121</t>
  </si>
  <si>
    <t>VIATICOS  SERVICIO - SEGURIDAD AERÓDROMO VELASQUEZ-SOLICITUD COMISION 1921</t>
  </si>
  <si>
    <t>VIATICOS  SERVICIO - SEGURIDAD AERÓDROMO VELASQUEZ-SOLICITUD COMISION 3621</t>
  </si>
  <si>
    <t>VIATICOS  SERVICIO - SEGURIDAD AERÓDROMO VELASQUEZ-SOLICITUD COMISION 4921</t>
  </si>
  <si>
    <t>VIATICOS  SERVICIO - SEGURIDAD AERÓDROMO VELASQUEZ-SOLICITUD COMISION 921</t>
  </si>
  <si>
    <t>VIATICOS  SERVICIO - SERVICIO - REUNIÓN CON LA EMPRESAS PÚBLICAS DE MEDELLIN  POR PROYECTO DE ENERGIA SOLAR-SOLICITUD COMISIN 3321</t>
  </si>
  <si>
    <t>VIATICOS  SERVICIO - TRABAJOS DE MANTENIMIENTO AC-47 FAC-1658-SOLICITUD COMISION 1821</t>
  </si>
  <si>
    <t>VIATICOS  SERVICIO - TRABAJOS DE MANTENIMIENTO DEL AVION AC-47T FAC-1658-SOLICITUD COMISION 3121</t>
  </si>
  <si>
    <t>VIATICOS  SERVICIO - TRABAJOS DE MANTENIMIENTO DEL AVION AC-47T FAC-1658-SOLICITUD COMISION 3421</t>
  </si>
  <si>
    <t>VIATICOS  SERVICIO - TRABAJOS DE MANTENIMINETO DE PERCHA-SOLICITUD COMISION 1321</t>
  </si>
  <si>
    <t>VIATICOS  SERVICIO - TRÁMITE PERMISOS DE PORTE Y BOLSILLOS DE SEGURIDAD-SOLICITUD COMISION 2421</t>
  </si>
  <si>
    <t>VIATICOS  SERVICIO - TRÁMITES ADMINISTRATIVOS EN HONDA PARA LA MIGRACIÓN DE LA PLATAFORMA RUNT-SOLICITUD COMISIÓN 1621</t>
  </si>
  <si>
    <t>VIATICOS  SERVICIO - TRÁMITES ADMINISTRATIVOS LICENCIAMIENTO SOLDADO HOSPITALIZADO EN EL HOSMIC-SOLICITUD COMISION 1421</t>
  </si>
  <si>
    <t>VIATICOS  SERVICIO - TRÁMITES ADMINISTRATIVOS POR PRESENTACIÓN A COFAC PARA COMISIÓN AL EXTERIOR-SOLICITUD COMISION 4921</t>
  </si>
  <si>
    <t>VIATICOS  SERVICIO - TRANSPORTE DE CAMIONETA PARA MANTENIMIENTO-SOLICITUD COMISION 3421</t>
  </si>
  <si>
    <t>VIATICOS  SERVICIO - TRANSPORTE DE CAMIONETA-SOLICITUD COMISION 4721</t>
  </si>
  <si>
    <t>VIATICOS  SERVICIO - TRANSPORTE DE CARGA EN APOYO A GRUEA-SOLICITUD COMISION 5221</t>
  </si>
  <si>
    <t>VIATICOS  SERVICIO - TRANSPORTE DE CARGA EN APOYO A LA ESCUADRILLA MEDIO AMBIENTE-SOLICITUD COMISION 5221</t>
  </si>
  <si>
    <t>VIATICOS  SERVICIO - TRANSPORTE DE INTENDENCIA-SOLICITUD COMISIN 2721</t>
  </si>
  <si>
    <t>VIATICOS  SERVICIO - TRANSPORTE DE INTENDENCIA-SOLICITUD COMISION 2621</t>
  </si>
  <si>
    <t>VIATICOS  SERVICIO - TRANSPORTE DE MATERIAL AERONÁUTICO-SOLICITUD COMISION 1121</t>
  </si>
  <si>
    <t>VIATICOS  SERVICIO - TRANSPORTE DE MATERIAL AERONÁUTICO-SOLICITUD COMISION 121</t>
  </si>
  <si>
    <t>VIATICOS  SERVICIO - TRANSPORTE DE MATERIAL AERONÁUTICO-SOLICITUD COMISION 221</t>
  </si>
  <si>
    <t>VIATICOS  SERVICIO - TRANSPORTE DE MATERIAL AERONÁUTICO-SOLICITUD COMISION 2421</t>
  </si>
  <si>
    <t>VIATICOS  SERVICIO - TRANSPORTE DE MATERIAL AERONÁUTICO-SOLICITUD COMISION 2521</t>
  </si>
  <si>
    <t>VIATICOS  SERVICIO - TRANSPORTE DE MATERIAL AERONÁUTICO-SOLICITUD COMISION 3421</t>
  </si>
  <si>
    <t>VIATICOS  SERVICIO - TRANSPORTE DE MATERIAL AERONÁUTICO-SOLICITUD COMISION 4521</t>
  </si>
  <si>
    <t>VIATICOS  SERVICIO - TRANSPORTE DE MODULARES DESDE LA CIUDAD DE BOGOTA AL CACOM-1-SOLICITUD COMISION 6421</t>
  </si>
  <si>
    <t>VIATICOS  SERVICIO - TRANSPORTE DE PERSONAL Y CARGA-SOLICITUD COMISION 4921</t>
  </si>
  <si>
    <t>VIATICOS  SERVICIO - TRANSPORTE DE PERSONAL Y MATERIAL AERONÁUTICO-SOLICITUD COMISIÓN 3821</t>
  </si>
  <si>
    <t>VIATICOS  SERVICIO - TRANSPORTE DE PERSONAL-SOLICITUD COMISION 2421</t>
  </si>
  <si>
    <t>VIATICOS  SERVICIO - TRANSPORTE DE PERSONAL-SOLICITUD COMISIÓN 3821</t>
  </si>
  <si>
    <t>VIATICOS  SERVICIO - TRANSPORTE DE TANQUE DE COMBUSTIBLE PARA EL RADAR-SOLICITUD COMISION 3421</t>
  </si>
  <si>
    <t>VIATICOS  SERVICIO - TRANSPORTE DE TRIPULACIÓN C-208B AL CACOM-1-SOLICITUD COMISION 3121</t>
  </si>
  <si>
    <t>VIATICOS  SERVICIO - TRANSPORTE DE TRIPULACIÓN EQUIPO C-208B AL CACOM-1-SOLICITUD COMISIN 2721</t>
  </si>
  <si>
    <t>VIATICOS  SERVICIO - TRANSPORTE DE UN MATERIAL DE INTENDENCIA-SOLICITUD COMISION 2621</t>
  </si>
  <si>
    <t>VIATICOS  SERVICIO - TRANSPORTE DE UN SEÑOR OFICIAL POR TERMINO DE DISPONIBILIDAD EN CACOM-1-SOLICITUD COMISION 1021</t>
  </si>
  <si>
    <t>VIATICOS  SERVICIO - TRANSPORTE DE UNA BREMA DE CONTENCIÓN DESDE EL CACOM-1 AL CACOM-4-SOLICITUD COMISION 721</t>
  </si>
  <si>
    <t>VIATICOS  SERVICIO - TRANSPORTE DE VEHÍCULO POR TERMINO DE MANTENIMIENTO-SOLICITUD COMISION 2421</t>
  </si>
  <si>
    <t>VIATICOS  SERVICIO - TRANSPORTE DE VEHÍCULO POR TERMINO DE MANTENIMIENTO-SOLICITUD COMISION 3521</t>
  </si>
  <si>
    <t>VIATICOS  SERVICIO - TRANSPORTE DE VEHÍCULO POR TERMINO DE MANTENIMIENTO-SOLICITUD COMISION 4521</t>
  </si>
  <si>
    <t>VIATICOS  SERVICIO - TRANSPORTE DE VEHÍCULO Y PERSONAL-SOLICITUD COMISION 4721</t>
  </si>
  <si>
    <t>VIATICOS  SERVICIO - TRANSPORTE INTENDENCIA SOLDADOS-SOLICITUD COMISION 3121</t>
  </si>
  <si>
    <t>VIATICOS  SERVICIO - TRANSPORTE MATERIAL AERONÁUTICO-SOLICITUD COMISION 4821</t>
  </si>
  <si>
    <t>VIATICOS  SERVICIO - TRANSPORTE MATERIAL AERONÁUTICO-SOLICITUD COMISION 621</t>
  </si>
  <si>
    <t>VIATICOS  SERVICIO - TRANSPORTE PERSONAL Y CARGA CON EL FIN DE RECOGER INTENDENCIA SOLDADOS-SOLICITUD COMISION 3121</t>
  </si>
  <si>
    <t>VIATICOS  SERVICIO - TRASLADO DE VEHÍCULO PARA MANTENIMIENTO-SOLICITUD COMISION 1321</t>
  </si>
  <si>
    <t>VIATICOS  SERVICIO - TRASLADO DE VEHÍCULO POR MANTENIMIENTO-SOLICITUD COMISIÓN 1621</t>
  </si>
  <si>
    <t>VIATICOS  SERVICIO - TRASLADO DE VEHÍCULO POR TERMINO DE INSPECCIÓN-SOLICITUD COMISION 4921</t>
  </si>
  <si>
    <t>VIATICOS  SERVICIO - TRASLADO MÉDICO AL HOSMIC-SOLICITUD COMISION 1121</t>
  </si>
  <si>
    <t>VIATICOS  SERVICIO - TRASLADO MÉDICO AL HOSMIC-SOLICITUD COMISION 121</t>
  </si>
  <si>
    <t>VIATICOS  SERVICIO - TRASLADO MÉDICO AL HOSMIC-SOLICITUD COMISION 1321</t>
  </si>
  <si>
    <t>VIATICOS  SERVICIO - TRASLADO MÉDICO AL HOSMIC-SOLICITUD COMISION 2021</t>
  </si>
  <si>
    <t>VIATICOS  SERVICIO - TRASLADO MÉDICO AL HOSMIC-SOLICITUD COMISION 2521</t>
  </si>
  <si>
    <t>VIATICOS  SERVICIO - TRASLADO MÉDICO AL HOSMIC-SOLICITUD COMISION 2821</t>
  </si>
  <si>
    <t>VIATICOS  SERVICIO - VERIFICACIÓN Y TRASLADO MOBILIARIO CAF - CACOM1-SOLICITUD COMISION 5121</t>
  </si>
  <si>
    <t>VIATICOS  SERVICIO - VERIFICACIÓN Y TRASLADO MOBILIARIO CAF-SOLICITUD COMISION 5221</t>
  </si>
  <si>
    <t>VIATICOS  SERVICIO - VISITA TÉCNICA ESTRUCTURACIÓN CONTRATO MANTENIMIENTO PLANTAS ELECTRICAS-SOLICITUD COMISION 2421</t>
  </si>
  <si>
    <t>VIATICOS  SERVICIO -TRANSPORTE DEL COMANDANTE DE LA UNIDAD-SOLICITUD COMISION 5221</t>
  </si>
  <si>
    <t>VIATICOS  TRANSPORTE DE MATERIAL RESERVADO-ACTA FAC-S-2021-044958-AG</t>
  </si>
  <si>
    <t>VIATICOS  TRANSPORTE DE MATERIAL RESERVADO-ACTA-FAC-S-2021-044958-AG</t>
  </si>
  <si>
    <t>VIATICOS  TRANSPORTE DE UN VEHICULO TACTICO PARA REPARACION EN EL BACOF-SOLICITUD COMISIÓN 6121</t>
  </si>
  <si>
    <t>VIATICOS  TRASLADO DE PACIENTE EN AMBULANCIA BASICA AL HMC EN BOGOTA-7621</t>
  </si>
  <si>
    <t>VIATICOS  TRASLADO DE UN PERSONAL, Y COMPRA DE REPUESTOS-FAC-S-2021-039625-AG</t>
  </si>
  <si>
    <t>VIATICOS  TRASLADO DE UN SEÑOR SUBOFICIAL POR TERMINO DE COMISIÓN-FAC-S-2021-039625-AG</t>
  </si>
  <si>
    <t>VIATICOS  TRASLADO DE VEHÍCULO  PARA MANTENIMIENTO PREVENTIVO-SOLICITUD COMISION 4921</t>
  </si>
  <si>
    <t>VIATICOS  TRASLADO MÉDICO AL HOSMIC-FAC-S-2021-037467-AG</t>
  </si>
  <si>
    <t>VIATICOS  TRASLADO MÉDICO AL HOSMIC-FAC-S-2021-039625-AG</t>
  </si>
  <si>
    <t>VIATICOS  VERIFICACION  PUNTOS DE SEGURIDAD PARA INSTALACIONES SISTEMAS DE CAMARAS-FAC-S-2021-039625-AG</t>
  </si>
  <si>
    <t xml:space="preserve">SEGUNDA FASE DEL SERVICIO DE MANTENIMIENTO CORRECTIVO A TODO COSTO DEL SIMULADOR  DE VUELO T-27M DE LA FUERZA AÉREA COLOMBIANA CONFORME ANEXO TÉCNICO. </t>
  </si>
  <si>
    <t>MAQUINAS GIMNASIO</t>
  </si>
  <si>
    <t xml:space="preserve">ADQUISICIÓN DE ELEMENTOS PIROTÉCNICOS PARA CONTROL Y DISPERSIÓN DEL PELIGRO AVIAR </t>
  </si>
  <si>
    <t>ADQUISICIÓN DE CONOS PARA  SEÑALIZACIÓN DE POSICIONES DE PARQUEO DE AERONAVES.</t>
  </si>
  <si>
    <t>ADQUISICIÓN DE CAÑONES DE GAS PARA CONTROL DEL PELIGRO AVIAR EN EL CACOM-2</t>
  </si>
  <si>
    <t>APOYO NIVELACION VIATICOS</t>
  </si>
  <si>
    <t>CAMILLAS</t>
  </si>
  <si>
    <t>CHALECOS</t>
  </si>
  <si>
    <t>CINTA PELIGRO</t>
  </si>
  <si>
    <t>CINTA DEMARCACIÓN PELIGRO</t>
  </si>
  <si>
    <t>CORREO CACOM-2</t>
  </si>
  <si>
    <t>ALIMENTO PECUARIO COMPLEMENTO PARA EQUINOS PRESENTACION BULTO X 4O KILOS</t>
  </si>
  <si>
    <t>COMIDA ENLATADA, CARNE EN LATA  PRESENTACION LATA X 415 GRAMOS APROX ,ALIMENTO SECO, EXTRUIDO, PROCESADO PARA PERROS ADULTOS  DE TODAS LAS RAZAS.</t>
  </si>
  <si>
    <t>MELAZA. PRESENTACION BULTO X 30 KILOS,SUPLEMENTO ENERGÉTICO ALIMENTICIO A BASE DE CAÑA DE AZÚCAR PARA EQUINOS</t>
  </si>
  <si>
    <t>02-02-01-001-006-02</t>
  </si>
  <si>
    <t>CLORURO DE SODIO. BOLSA X 500 ML,APORTE  HIDROELECTROLÍTICO   EN  ESTADOS  DE  DESHIDRATACIÓNHIPOTÓNICA.    HIPONATREMIA</t>
  </si>
  <si>
    <t>SUERO LACTATO RINGER. BOLSA X 500 ML</t>
  </si>
  <si>
    <t>JERINGAS X 20 ML</t>
  </si>
  <si>
    <t>JUEGO DE VENOCLISIS</t>
  </si>
  <si>
    <t>CATETER</t>
  </si>
  <si>
    <t xml:space="preserve">APERO DE CABEZA CABALGATA SENCILLO REJO CON HERRAJE EN ACERO INOXIDABLE COMPLETO HECHO 100%  A MANO </t>
  </si>
  <si>
    <t xml:space="preserve">PECHERA  RESISTENTE
DISEÑADA PARA PERROS GRANDES Y GIGANTES EN RIATA DE NYLON DE 30MM, MÁS ANCHA QUE LAS ESTÁNDAR PARA DAR  RESISTENCIA EN  LA TRACCION </t>
  </si>
  <si>
    <t>CINCHA PARA CABALLOS</t>
  </si>
  <si>
    <t>CABEZADAS Y CABEZALES, JAQUIMÓN O CABEZADA EN REJO CRUDO</t>
  </si>
  <si>
    <t>BOZAL CANASTILLA NO.7 BOZAL EN CUERO CON FRENTE EN MALLA INTERIOR DE MATERIAL ANATOMICO PARA PERROS ROTWEILER</t>
  </si>
  <si>
    <t>BOZAL CANASTILLA NO.6 BOZAL EN CUERO CON FRENTE EN MALLA INTERIOR DE MATERIAL ANATOMICO PARA PERROS DE TRABAJO PASTOR BELGA</t>
  </si>
  <si>
    <t>FILETE RECTO DE GOMA RIGIDA, FILETE CON ANILLAS DE 70MM</t>
  </si>
  <si>
    <t xml:space="preserve"> JÁQUIMAS O PISADORES EN REATA, ARTICULO PARA TRABAJO DE EQUINOS</t>
  </si>
  <si>
    <t>02-02-01-003-003-02</t>
  </si>
  <si>
    <t>ALQUITRAN DE HULLA GALON  ANTISÉPTICO Y DESINFECTANTE</t>
  </si>
  <si>
    <t>GUARDA PISONES (PAR)</t>
  </si>
  <si>
    <t>DESINFECTANTE YODOFORO, X GALON 3,785, ES UN DESINFECTANTE BACTERICIDA, VIRICIDA Y FUNGICIDA</t>
  </si>
  <si>
    <t>MULTIVITAMICO PARA CABALLOS. AMPOLLA X 100 ML, ES UNA SOLUCIÓN INYECTABLE CON VITAMINAS DEL COMPLEJO B :TIAMINA CLORHIDRATO (B1)</t>
  </si>
  <si>
    <t xml:space="preserve">MULTIVITAMICO PARA CANINOS </t>
  </si>
  <si>
    <t>LARVISIDA, FRASCO X 375 ML,COMPOSICIÓN: CADA 100 ML 
INDICACIÓN: LARVICIDA Y ANTISÉPTICO PARA GUSANERAS (MIASIS) Y HERIDAS, AFECCIONES</t>
  </si>
  <si>
    <t>ECTOPARASITICIDA COMPRIMIDO MASTICABLE, TABLETA 20-40 KG, COMPOSICIÓN</t>
  </si>
  <si>
    <t>LIMPIADOR AUDICULAR INDICADO PARA PERROS FRASCO X 120 ML,ES UNA SOLUCIÓN EN EL ASEO DEL CANAL AUDITIVO</t>
  </si>
  <si>
    <t>FLUNIXIN MEGLUMINA FRASCO X 100 ML,ANTIINFLAMATORIO NO ESTEROIDAL CON EFECTO ANALGÉSICO Y ANTIPIRÉTICO</t>
  </si>
  <si>
    <t>ANITPARASITARIO PARA CABALLOS,ANTIPARASITARIO ORAL DE AMPLIO ESPECTRO PARA EL TRATAMIENTO DE INFESTACIONES MIXTAS DEL CABALLO</t>
  </si>
  <si>
    <t>CREMA UNGÜENTO ANTINFLAMATPORIA,ANTOFLOGISTICA Y ANALGESICA DE 500 GRS,COMPOSICIÓN: CADA 100 G CONTIENEN: MENTOL 1.0 G ALCANFOR 5.0 G</t>
  </si>
  <si>
    <t>BAÑO SECO PERFUMADO. FRASCO X 100 GR,SE INDICA COMO ANTISÉPTICO, DESODORIZANTE, AROMATIZANTE PARA PERROS</t>
  </si>
  <si>
    <t xml:space="preserve">JABON DESINFECTANTE PARA PERRO, ANTIPULGAS PARA PERROS DE USO TÓPICO Y EFECTIVO PARA ACTUAR EN CONTRA DE LAS INFESTACIONES DE PULGAS, PIOJOS Y GARRAPATAS. </t>
  </si>
  <si>
    <t>SHAMPOO ANTISEPTICO. FRASCO X 240ML, SHAMPOO Y ACONDICIONADOR CON CLORHEXIDINA PARA UNA LIMPIEZA PROFUNDA</t>
  </si>
  <si>
    <t xml:space="preserve">SHAMPOO PARA EQUINOS. FRASCO X 2 LITROS, SHAMPOO HUMECTANTE, DESODORANTE Y ACONDICIONADOR A BASE DE DEYQUART 2 G, COMPERLAND KD,  7 GR Y GENAPOL </t>
  </si>
  <si>
    <t>ECTOPARASITICIDA  DE 1000 ML, SOLUCIÓN TÓPICA LISTA PARA USAR POUR-ON (FIPRONIL 1%). CONTROL Y TRATAMIENTO PROLONGADO DE NUCHES, GARRAPATAS, MOSCAS,</t>
  </si>
  <si>
    <t>FRENOS DE GOZE MATECALEÑO CABALLO CRIOLLO,FRENO PARA CABALLO ESTILO MANTECALEÑO BARRA REDONDA CON PATA DE BOBA</t>
  </si>
  <si>
    <t>TIJERAS PARA VALONAR ,TIJERAS EQUINOS TIJERAS EN COBRE PESADAS PARA ESQUILAR</t>
  </si>
  <si>
    <t>ECTOPARASITICIDA  UNGÜENTO ANTIPARASITARIO EXTERNO DE 400 G,COMPOSICIÓN CONTENIDO
TRICLORFÓN 3 G
FENOL 1 G</t>
  </si>
  <si>
    <t>CREMA  CICATRIZANTE, SECANTE, DESINFECTANTE Y REPELENTE DE INSECTOS DE 500 GRS,COMPOSICIÓN CONTENIDO
ÁCIDO FÉNICO 1.5 G
ÓXIDO DE ZINC 7 G</t>
  </si>
  <si>
    <t>ESTRIBOS</t>
  </si>
  <si>
    <t>ALFOMBRA PROTECTORA PARA CABALLOS</t>
  </si>
  <si>
    <t>PELOTAS DE GOMA PARA PERRO CON TRUFA GRANDE</t>
  </si>
  <si>
    <t>GUACAL PARA PERRO GRANDE</t>
  </si>
  <si>
    <t>GUANTES DE CARNAZA MANGA LARGA</t>
  </si>
  <si>
    <t>GUADAÑADORAS FS 280,CILINDRADA MAXIMA 40 CC
POTENCIA MINIMA 2,6 CV DIN  
PESO MAXIMO:  7.9 KG</t>
  </si>
  <si>
    <t xml:space="preserve">TORNILLO GRASERO , TORNILLO DE CIERRE PARA FS 280 REPUESTOS ORIGINALES STIHL,P/N: 41197136500  </t>
  </si>
  <si>
    <t xml:space="preserve">CAJA REDUCTORA PARA FS 280 REPUESTOS ORIGINALES STIHL,P/N: 41286400101 </t>
  </si>
  <si>
    <t xml:space="preserve">PISTON Ø 40 MM INCLUYE 2 ANILLOS PARA FS 280 REPUESTOS ORIGINALES STIHL,P/N. 41190302004 </t>
  </si>
  <si>
    <t>CARBURADOR C1S - S3G PARA GUADAÑA FS 280</t>
  </si>
  <si>
    <t>ARBOL DE ACCIONAMIENTO PARA FS 280 REPUESTOS ORIGINALES STHIL,P/N: 41197113201</t>
  </si>
  <si>
    <t xml:space="preserve">CABLE BOWDEN PARA FS 280 REPUESTOS ORIGINALES STIHL,P/N:41191801103 </t>
  </si>
  <si>
    <t>CUCHILLA PARA GUADAÑA FS 280 2 PUNTAS</t>
  </si>
  <si>
    <t>CABEZAL DE CORTE TRIMCUT 41-2 MANUAL PARA FS 280 REPUESTOS ORIGINALES STIHL,TRIMCUT 41-2  P/N: 40037102104</t>
  </si>
  <si>
    <t>JUEGO DE CUCHILLAS PARA ZTRACK HUSQUARNA</t>
  </si>
  <si>
    <t>MACHETES DE 22 PULGADAS</t>
  </si>
  <si>
    <t>SOPLADORA DE MOCHILA   BR 420</t>
  </si>
  <si>
    <t>NYLON  HILO CORTE REDONDO Ø 3,3 MM X 591 M PARA FS 280</t>
  </si>
  <si>
    <t xml:space="preserve">CORREA PARA ZTRACK CUCHILLAS HUSQUARNA,85B </t>
  </si>
  <si>
    <t>CORREA DE MOVIMIENTO ZTRACK 540M</t>
  </si>
  <si>
    <t>CADENA 36 RM RAPID MICRO  75 CM,P/N : 3652-000-0096</t>
  </si>
  <si>
    <t>LIMA REDONDA 325" 4,8X200 MM,P/N 56057724806</t>
  </si>
  <si>
    <t>PROTECCIÓN DE SALPIQUE FS280 PARA FS 280</t>
  </si>
  <si>
    <t xml:space="preserve">BUJÍAS PARA FS 280 REPUESTOS ORIGINALES STIHL,WSR GF P/N : 11104007005  </t>
  </si>
  <si>
    <t>HERBICIDA X GALÓN INGREDIENTE ACTIVO GLIFOSATO N(FOSFONOMETIL) GLICINAEN FORMA DE SAL ISOPROPILAMINA  48,00%</t>
  </si>
  <si>
    <t>TORNILLO CILÍNDRICO IS-D6X28,P/N 90754784712</t>
  </si>
  <si>
    <t xml:space="preserve">CABEZAL DE ASPIRACIÓN  REPUESTOS ORIGINALES STIHL,P/N 00003503502 </t>
  </si>
  <si>
    <t>CABLES DE CORRIENTE PARA INICIO DE MOTORES VOLTAJE (12/24 V).</t>
  </si>
  <si>
    <t>CRUCETAS (DE 3/16 - 5/8 Y NÚMERO 19)</t>
  </si>
  <si>
    <t>DISCO DE CORTE 9"</t>
  </si>
  <si>
    <t>DISCO DE PULIR 9"</t>
  </si>
  <si>
    <t>LIMA TRIANGULAR LARGA (PARA AFILAR MACHETES)</t>
  </si>
  <si>
    <t>CARETAS DE MALLA ,MALLLA QUE IMPIDA PIEDRAS Y OBJETOS CONTUNDENTES SE INTRODUZCAN</t>
  </si>
  <si>
    <t>TUBO FLEXIBLE 3,1 X 5,7 MM X 1 M R3 P/N 00009302803</t>
  </si>
  <si>
    <t>RESORTE DE TRACCIÓN P/N 00009976205</t>
  </si>
  <si>
    <t>EMBRAGUE COMPLETO P/N 41191602001</t>
  </si>
  <si>
    <t>MANTENIMIENTO PODADORAS ZTRACK Z540M A TODO COSTO</t>
  </si>
  <si>
    <t>ALMA DEL EJE P/N 41477113301,P</t>
  </si>
  <si>
    <t>02-01-01-003-008-03</t>
  </si>
  <si>
    <t>LIRAS</t>
  </si>
  <si>
    <t xml:space="preserve">CAJAS </t>
  </si>
  <si>
    <t>02-02-01-003-008-03</t>
  </si>
  <si>
    <t>BAQUETAS (PAR)</t>
  </si>
  <si>
    <t>GRANADERA CON ACCESORIOS</t>
  </si>
  <si>
    <t>REDOBLANTE CON ACCESORIOS</t>
  </si>
  <si>
    <t>CORNETAS</t>
  </si>
  <si>
    <t>GOLPEADOR PLASTICO PARA LIRA</t>
  </si>
  <si>
    <t>PARCHE PARA GRANADERA</t>
  </si>
  <si>
    <t>PARCHE PARA REDOBLANTE</t>
  </si>
  <si>
    <t>ENTORCHADOS PARA REDOBLANTE</t>
  </si>
  <si>
    <t>ROLLOS DE CORDON TRICOLOR</t>
  </si>
  <si>
    <t>LIQUIDO LIMPIADOR DE TROMPETAS</t>
  </si>
  <si>
    <t xml:space="preserve"> ACEITE PARA TROMPETAS</t>
  </si>
  <si>
    <t>SERVICIO ATENCION VETERINARIA PARA  EQUINOS ATODO COSTO (CONSULTA, CONTROL, EXAMENES DE LABORATORIO,HOSPITALIZACION, TOMA DE EXAMENES, PARA LOS SEMOVIENTES, PEQUEÑAS CIRUGIAS</t>
  </si>
  <si>
    <t>SERVICIO HERRAJE, INCLUYE CLAVOS  Y HERRADURA PARA HERRAR.14 CABALLOS</t>
  </si>
  <si>
    <t>SERVICIOS DE CUIDADO ANIMAL CANINO A TODO COSTO(CONSULTA, CONTROL, EXAMENES DE LABORATORIO,HOSPITALIZACION, TOMA DE EXAMENES, PARA LOS SEMOVIENTES, CANINOS Y PEQUEÑAS CIRUGIAS</t>
  </si>
  <si>
    <t xml:space="preserve">SERVICIO DE TRANSPORTE  DE CARGA COMO SOPORTE LOGISTICO DESDE EL CACOM 2 HASTA EL CERRO MILITAR EL TIGRE. VIGENCIAS FUTURAS </t>
  </si>
  <si>
    <t>SERVICIO DE TRANSPORTE  DE CARGA COMO SOPORTE LOGISTICO DESDE EL CACOM 2 HASTA EL CERRO MILITAR EL TIGRE. AMARRE VIGENCIA FUTURA</t>
  </si>
  <si>
    <t xml:space="preserve">CAPACITACION EN INSTRUMENTOS BANDA DE GUERRA 2 HORAS X 2 DIAS EN LA SEMANA </t>
  </si>
  <si>
    <t xml:space="preserve">01-MANTENIMIENTO INSTRUMENTOS  TODO COSTO   </t>
  </si>
  <si>
    <t xml:space="preserve">BANDERINES </t>
  </si>
  <si>
    <t>CARGADOR DE PECHO</t>
  </si>
  <si>
    <t>BANDEJAS METALICAS</t>
  </si>
  <si>
    <t xml:space="preserve">BANDERINES DE PISO </t>
  </si>
  <si>
    <t>BANDERINES  (GRUCO)</t>
  </si>
  <si>
    <t>BANDERAS DE 1.35 X 1.100 (GRUCO)</t>
  </si>
  <si>
    <t>BANDERA (PABELLON NACIONAL)</t>
  </si>
  <si>
    <t>ARNES PELVICO</t>
  </si>
  <si>
    <t>LINEA DE VIDA VERTICAL</t>
  </si>
  <si>
    <t xml:space="preserve">TAPABOCAS INDUSTRIAL </t>
  </si>
  <si>
    <t xml:space="preserve">CASCO DE SEGURIDAD </t>
  </si>
  <si>
    <t>CASCO PARA MOTOCICLETA</t>
  </si>
  <si>
    <t>KIT DE PROTECCION PARA MOTOCICLETA</t>
  </si>
  <si>
    <t>CHALECOS REFLECTIVOS PARA MOTOCICLETA</t>
  </si>
  <si>
    <t>TAPAOIDOS TIPO DIADEMA</t>
  </si>
  <si>
    <t xml:space="preserve">CANILLERA PROTECTORA PLASTICA </t>
  </si>
  <si>
    <t>PETO EN CARNAZA</t>
  </si>
  <si>
    <t>GUANTE EN CUERO PARA MOTOCICLETA</t>
  </si>
  <si>
    <t xml:space="preserve">IMPERMEABLE </t>
  </si>
  <si>
    <t>CONOS DE SEÑALIZACION</t>
  </si>
  <si>
    <t>CINTA COLOR MARCA ZEBRA REF 800033-348</t>
  </si>
  <si>
    <t>02-02-01-004-007-09</t>
  </si>
  <si>
    <t>TARJETA MINIFARE 4K CALIBRE 30</t>
  </si>
  <si>
    <t xml:space="preserve">PORTA CARNET VERTICAL </t>
  </si>
  <si>
    <t>PORTA CARNET HORIZONTA</t>
  </si>
  <si>
    <t>CINTA A COLOR IMPRESIÓN PVC, DATACARD 800</t>
  </si>
  <si>
    <t xml:space="preserve">GANCHO PORTA CARNET TIPO CAIMAN </t>
  </si>
  <si>
    <t xml:space="preserve">CUCHARON ACERO </t>
  </si>
  <si>
    <t>CUCHILLO CARNE 36 CM</t>
  </si>
  <si>
    <t xml:space="preserve"> CUCHILLO PARA CARNES 15 CM</t>
  </si>
  <si>
    <t>TABLA CORTAR 34 X 25 CM  EN PLASTICO + TIJERA DE COCINA</t>
  </si>
  <si>
    <t>OLLA CALDERO DE 20 LITROS</t>
  </si>
  <si>
    <t>CALDERO OLLA CORRIENTE 11,5 LITROS</t>
  </si>
  <si>
    <t xml:space="preserve">SET DE OLLAS X 5 </t>
  </si>
  <si>
    <t>LICUADORA INDUSTRIAL</t>
  </si>
  <si>
    <t>MODULO EN MADERA PARA MICROHONDAS</t>
  </si>
  <si>
    <t>JARRAS PLASTICAS DE 2 LITROS</t>
  </si>
  <si>
    <t>FREIDORA INDUSTRIAL</t>
  </si>
  <si>
    <t>OLLA A PRESION 13 LITROS</t>
  </si>
  <si>
    <t>COLADOR METALICO EN ACERO INOXIDABLE 18 CM CIRCUNFERENCIA</t>
  </si>
  <si>
    <t>RALLADOR 4 USOS</t>
  </si>
  <si>
    <t>TABLA CORTAR 34 X 25 CM MEDIANA EN PLASTICO</t>
  </si>
  <si>
    <t>THERMO MULTIPROPOSITO 5 LT</t>
  </si>
  <si>
    <t>TERMO CON VALVULA TIPO  POPOTAMO 15 LT</t>
  </si>
  <si>
    <t>SOPORTE PARA TELEVISOR</t>
  </si>
  <si>
    <t>02-02-01-004-007-02</t>
  </si>
  <si>
    <t>TELEVISOR 55" (PANTALLA INFORMATICA)</t>
  </si>
  <si>
    <t>MINICOMPONENTE</t>
  </si>
  <si>
    <t>ESTUFA INDUSTRIAL DE 4 PUESTOS CON BASE Y EN ACERO INOXIDABLE</t>
  </si>
  <si>
    <t>NEVERA DE 298 LITROS</t>
  </si>
  <si>
    <t>SET JUEGO DE OLLETAS CHOCOLATERA</t>
  </si>
  <si>
    <t>IMPUESTO BELLO HORIZONTE</t>
  </si>
  <si>
    <t>TIQUETES PARA TRANSPORTE TERRESTRE</t>
  </si>
  <si>
    <t>SERVICIO DE MANTENIMIENTO Y RECARGA DE EXTINTORES</t>
  </si>
  <si>
    <t>02-02-02-009-004-09</t>
  </si>
  <si>
    <t>ESTUDIOS AMBIENTALES PARA PERMISOS DE VERTIMIENTO Y/O CONSESION DE AGUAS PARA EL CACOM 2</t>
  </si>
  <si>
    <t>SERVICIO DE ASEO Y LIMPIEZA A TODO COSTO PARA LAS INSTALACIONES DEL CACOM-2  Y SANIDAD VIGENCIA FUTURA</t>
  </si>
  <si>
    <t>SERVICIO DE ENERGIA CERRO EL TIGRE</t>
  </si>
  <si>
    <t>SERVICIO DE ENERGIA E ILUMINACION CACOM-2</t>
  </si>
  <si>
    <t>SERVICIO DE GAS NATURAL CACOM-2</t>
  </si>
  <si>
    <t>SERVICIO DE GAS NATURAL TIGRE</t>
  </si>
  <si>
    <t>02-02-02-005-004-05</t>
  </si>
  <si>
    <t>SERVICIO DE MANO DE OBRA, CUADRILLAS PARA EL MANTENIMIENTO DE LAS INSTALACIONES DEL COMANDO AÉREO DE COMBATE NO 2</t>
  </si>
  <si>
    <t>SERVICIO DE MANTENIMIENTO DE SISTEMAS DE EXTRACCION DE AGUA DEL COMANDO AÉREO DE COMBATE NO.2</t>
  </si>
  <si>
    <t>SERVICIO DE MANTENIMIENTO PLANTAS , TRANSFORMADORES Y SUBESTACIÓN ELÉCTRICA DEL COMANDO AÉREO DE COMBATE NO.2</t>
  </si>
  <si>
    <t>SERVICIO DE OPERACIÓN Y MANTENIMIENTO DE: PLANTA DE TRATAMIENTO DE AGUA POTABLE “PTAP”, PLANTAS DE TRATAMIENTO DE AGUAS RESIDUALES “PTAR”, CENTROS DE ENTRENAMIENTO ACUÁTICOS Y ELECTROBOMBAS DEL CACOM-2</t>
  </si>
  <si>
    <t>SERVICIO DE OPERACIÓN Y MANTENIMIENTO DE: PLANTA DE TRATAMIENTO DE AGUA POTABLE “PTAP”, PLANTAS DE TRATAMIENTO DE AGUAS RESIDUALES “PTAR”, CENTROS DE ENTRENAMIENTO ACUÁTICOS Y ELECTROBOMBAS DEL CACOM-2 (VIGENCIAS FUTURAS)</t>
  </si>
  <si>
    <t>SERVICIO DE RECOLECCIÓN DE RESIDUOS SOLIDOS</t>
  </si>
  <si>
    <t>SERVICIO DE TELEFONIA E INTERNET</t>
  </si>
  <si>
    <t>SERVICIO DE TELEFONIA, TELEVISIÓN E INTERNET</t>
  </si>
  <si>
    <t>SERVICIOS MEDIO AMBIENTALES (FUMIGACIÓN, LAVADO DE TANQUES) PARA EL COMANDO AÉREO DE COMBATE NO.2</t>
  </si>
  <si>
    <t>INCINERACIÓN DE MATERIAL DE INTENDENCIA</t>
  </si>
  <si>
    <t xml:space="preserve">MANTENIMIENTO ADECUACIÓN Y MEJORAMIENTO DE VIVIENDA FISCAL Y ALOJAMIENTO MILITAR </t>
  </si>
  <si>
    <t>MANTENIMIENTO, ADECUACIÓN Y MEJORAMIENTO DE BIENES INMUEBLES DEL COMANDO AEREO DE COMBATE NO. 2</t>
  </si>
  <si>
    <t>MANTENIMIENTO SISTEMAS INTEGRADO DE PROTECCION CONTRA RAYOS  (SIPRA)</t>
  </si>
  <si>
    <t>SERVICIO DE MANTENIMIENTO DE ZONAS VERDES Y PODA DE ARBOLES DEL COMANDO AÉREO DE COMBATE NO.2</t>
  </si>
  <si>
    <t>SERVICIO DE MANTENIMIENTO DE ZONAS VERDES Y PODA DE ARBOLES DEL COMANDO AÉREO DE COMBATE NO.2, VIGENCIA FUTURA</t>
  </si>
  <si>
    <t>SERVICIO  DE  ARRENDAMIENTO  DE  IMPRESORAS PARA  FOTOCOPIADO, ESCANEO E IMPRESIONES</t>
  </si>
  <si>
    <t>SERVICIO  DE  ARRENDAMIENTO  DE  IMPRESORAS PARA  FOTOCOPIADO, ESCANEO E IMPRESIONES, VIGENCIA FUTURA</t>
  </si>
  <si>
    <t>PAGO DE IMPUESTOS    "TASAS RETRIBUTIVAS POR VERTIMIENTO DE AGUA "CORMACARENA</t>
  </si>
  <si>
    <t>SERVICIO DE MANTENIMIENTO PREVENTIVO Y CORRECTIVO A TODO COSTO DEL PARQUE AUTOMOTOR Y EQUIPO AGRÍCOLA DEL CACOM-2.</t>
  </si>
  <si>
    <t>SERVICIO DE MANTENIMIENTO PREVENTIVO Y CORRECTIVO A TODO COSTO DEL PARQUE AUTOMOTOR Y EQUIPO AGRÍCOLA DEL CACOM-2., VIGENCIA FUTURA</t>
  </si>
  <si>
    <t>SERVICIO DE ANALISIS FISICO QUIMICO Y BACTERIOLOGICO DE AGUA POTABLE Y RESIDUAL  PARA EL COMANDO AEREO DE COMBATE N.2</t>
  </si>
  <si>
    <t>SERVICIO DE ANALISIS FISICO QUIMICO Y BACTERIOLOGICO DE AGUA POTABLE Y RESIDUAL  PARA EL COMANDO AEREO DE COMBATE N.2 (VIGENCIAS FUTURAS-AMARRE)</t>
  </si>
  <si>
    <t>SERVICIO DE ASEO Y LIMPIEZA A TODO COSTO PARA LAS INSTALACIONES DEL CACOM-2  Y SANIDAD</t>
  </si>
  <si>
    <t>MANTENIMIENTO DE UPS</t>
  </si>
  <si>
    <t>REVISION TECNOMECANICA</t>
  </si>
  <si>
    <t>MANTENIMIENTO PREVENTIVO, CORRECTIVO Y/O RECUPERATIVO DE EQUIPOS Y ENSERES (AIRES, ESTUFAS Y LAVADORAS)</t>
  </si>
  <si>
    <t>SUMINISTRO, INSTALACION Y PUESTA AL SERVICIO DE AIRES ACONDICIONADOS</t>
  </si>
  <si>
    <t>MANTENIIMIENTO DE EQUIPOS DE COCINA</t>
  </si>
  <si>
    <t xml:space="preserve">MANTENIMIENTO DE CUARTOS FRIOS DE REFRIGERACION Y CUARTOS DE CONGELACION </t>
  </si>
  <si>
    <t xml:space="preserve">MANTENIMIENTO PREVENTIVO  DISPENSADORES DE JUGO </t>
  </si>
  <si>
    <t>MANTENIMIENTO PREVENTIVO CALDERA GRUSE</t>
  </si>
  <si>
    <t xml:space="preserve">ADQUISICIÓN UPS DE 20KVA </t>
  </si>
  <si>
    <t xml:space="preserve">ADQUISICIÓN UPS DE 6 KVA </t>
  </si>
  <si>
    <t>ACIDO MURIATICO PRESENTACION POR 3785 ML</t>
  </si>
  <si>
    <t>ALCOHOL INDUSTRIAL. PRESENTACION  GALON X 3785 CC</t>
  </si>
  <si>
    <t xml:space="preserve">ALCOHOL X 750 CM </t>
  </si>
  <si>
    <t>AMBIENTADOR EN AEROSOL DESINFECTANTE AROMAS VARIADOS, PRESENTACION DE 400 C.C.</t>
  </si>
  <si>
    <t>AMBIENTADOR ESPACIOS REDUCIDOS 30  A 50 GR  GEL</t>
  </si>
  <si>
    <t>ATOMIZADOR METÁLICO</t>
  </si>
  <si>
    <t>BALDE DE 12 LITROS REDONDO CON MANGO RESISTENTE</t>
  </si>
  <si>
    <t>BARBERA PARA HOJA DE CUCHILLA</t>
  </si>
  <si>
    <t xml:space="preserve">BAYETILLA DE ALGODÓN </t>
  </si>
  <si>
    <t xml:space="preserve">BLANQUEADOR DESINFECTANTE EN GALON </t>
  </si>
  <si>
    <t>BLANQUEADOR DESINFECTANTE HIPOCLORITO PRESENTACION POR 5 GLNS</t>
  </si>
  <si>
    <t xml:space="preserve">BOLSA DE BASURA INDUSTRIAL NEGRA GRANDE </t>
  </si>
  <si>
    <t xml:space="preserve">BOLSA DE BASURA ROJA PARA DESECHOS CONTAMINANTES </t>
  </si>
  <si>
    <t>BOLSAS VERDES 55X65 PAQUETE X 25</t>
  </si>
  <si>
    <t>BOLSAS GRISES 55X65 PAQUETE X 25</t>
  </si>
  <si>
    <t>CEPILLO PARA BARRIDO DE CALLES</t>
  </si>
  <si>
    <t xml:space="preserve">CEPILLO PARA PAREDES Y TECHO TELARAÑERO </t>
  </si>
  <si>
    <t xml:space="preserve">CEPILLO SANITARIO </t>
  </si>
  <si>
    <t>CEPILLO DE MANO</t>
  </si>
  <si>
    <t>CERA LIQUIDA EMULSIONADA, AUTOBRILLANTE, ANTIDESLIZANTE DE ALTA RESISTENCIA</t>
  </si>
  <si>
    <t>CERA PARA PISOS LIQUIDA POLIMERICA, AUTOBRILLANTE, EMPAQUE EN POLIETILENO, CON FRAGANCIA, PRSEENTACION POR 3750 CC / COLOR ROJO</t>
  </si>
  <si>
    <t>CHUPA PARA SANITARIO, TIPO CAMPANA SENCILLA, CON MANGO FABRICADO EN PLASTICO</t>
  </si>
  <si>
    <t>CREOLINA</t>
  </si>
  <si>
    <t xml:space="preserve">DESENGRASANTE MULTISUPERFICIES </t>
  </si>
  <si>
    <t>DETERGENTE EN POLVO</t>
  </si>
  <si>
    <t>DISPENSADOR DE PAPEL HIGIENICO JUMBO SNOW / SMOKE R500</t>
  </si>
  <si>
    <t>DISPENSADORES DE TOALLAS DE PAPEL</t>
  </si>
  <si>
    <t xml:space="preserve">ESCOBA SUAVE </t>
  </si>
  <si>
    <t>ESPUMA EN CUADROS PARA SACUDIR CABELLO Y TALCO</t>
  </si>
  <si>
    <t>GEL FIJADOR X 1000 GRAMOS O CREMA PARA PEINAR</t>
  </si>
  <si>
    <t xml:space="preserve">GUANTE DOMESTICO CON LABRADO EN LA PALMA </t>
  </si>
  <si>
    <t>GUANTES DESECHABLES SILICONA  CAJA POR 100 UNIDADES</t>
  </si>
  <si>
    <t>GUARDIÁN*CONTENEDOR PARA CORTO PUNZANTES</t>
  </si>
  <si>
    <t>INSECTICIDA EN AEROSOL</t>
  </si>
  <si>
    <t>JABON LAVAPLATOS TIPO CREMA</t>
  </si>
  <si>
    <t>JABON LAVAPLATOS LIQUIDO, CON PRESENTACION DE 5 LITROS</t>
  </si>
  <si>
    <t xml:space="preserve">JABON LIQUIDO PARA MANOS ANTIBACTERIAL </t>
  </si>
  <si>
    <t xml:space="preserve">KIT PARA DERRAMES </t>
  </si>
  <si>
    <t>LIMPIADOR DESINFECTANTE  MULTIUSOS ANTIBACTERIAL  LIQUIDO CON FRAGANCIAS VARIADAS</t>
  </si>
  <si>
    <t>LIMPIAVIDRIO CON AROMA</t>
  </si>
  <si>
    <t>LIMPIÓN DE TOALLA 80 X 60 CM</t>
  </si>
  <si>
    <t xml:space="preserve">LIMPION INDUSTRIAL DESECHABLE PRE CORTADO HS 2 </t>
  </si>
  <si>
    <t>LIQUIDO ESTERILIZANTE PARA PIEL X 1000 ML</t>
  </si>
  <si>
    <t>LUSTRAMUEBLE, PRESENTACION LIQUIDA</t>
  </si>
  <si>
    <t>PAÑUELO FACIAL, TIPO TOCADOR DE HOJA DOBLE</t>
  </si>
  <si>
    <t>PAPEL HIGIENICO DE HOJA DOBLE</t>
  </si>
  <si>
    <t>PAPEL HIGIENICO TRIPLE HOJA, COLOR BLANCO</t>
  </si>
  <si>
    <t>PEINETA EN CARBONO DIENTES ANCHOS Y TUPIDOS</t>
  </si>
  <si>
    <t>PORTA TRAPERO 1,54 X 0,14 X 0,19 CM</t>
  </si>
  <si>
    <t xml:space="preserve">RASTRILLOS </t>
  </si>
  <si>
    <t>RECOGEDOR DE PLASTICO RIGIDO RESISTENTE</t>
  </si>
  <si>
    <t>REPUESTO DE CUCHILLA PARA MÁQUINA DE PELUQUERÍA</t>
  </si>
  <si>
    <t xml:space="preserve">REPUESTO EN ACEITE PARA AMBIENTADOR ELECTRICO </t>
  </si>
  <si>
    <t>RINSE O BÁLSAMO A BASE DE HIERBAS</t>
  </si>
  <si>
    <t>SHAMPOO PARA PELUQUERÍA</t>
  </si>
  <si>
    <t>SUAVIZANTE DE ROPA CON FRAGANCIA GALON</t>
  </si>
  <si>
    <t>TIJERA ENTRESACADORA METALICA</t>
  </si>
  <si>
    <t>TIJERA PARA PELUQUERÍA METALICA CORTE FINO</t>
  </si>
  <si>
    <t>PAÑO SEMIDESECHABLE FAMITEX 510 CAJA POR 5 PAQUETES</t>
  </si>
  <si>
    <t>TOALLA DE PAPEL, TIPO ROLLO, DE HOJA DOBLE, COLOR BLANCO</t>
  </si>
  <si>
    <t xml:space="preserve">TOALLAS DE MANOS DOBLADA EN Z BLANCA HOJA DOBLE </t>
  </si>
  <si>
    <t xml:space="preserve">TOALLAS DE MANOS EN ROLLO CONTINUA </t>
  </si>
  <si>
    <t>TRAPEADOR EN  ALGODÓN</t>
  </si>
  <si>
    <t>TRAPEADOR INDUSTRIAL DE ALTA CALIDAD PARA POLVO DE 60 X 20</t>
  </si>
  <si>
    <t xml:space="preserve">VARSOL ANTIBACTERIAL </t>
  </si>
  <si>
    <t xml:space="preserve">AROMATICA SABORES SURTIDOS CAJA POR 20 BOLSAS </t>
  </si>
  <si>
    <t>AZÚCAR DIETÉTICA</t>
  </si>
  <si>
    <t xml:space="preserve">AZÚCAR REFINADA GRANULADA, PRESENTACIÓN X 5 GMS </t>
  </si>
  <si>
    <t>AZÚCAR REFINADA, PRESENTACIÓN X 1000 GMS</t>
  </si>
  <si>
    <t>CAFÉ DE CONSUMO NACIONAL MOLIDO SIN DESCAFEINAR EN BOLSA METALIZADA X 500 GMS.</t>
  </si>
  <si>
    <t>CAFÉ DE CONSUMO NACIONAL SOLUBLE EN FRASCO DE VIDRIO X 170 GRAMOS</t>
  </si>
  <si>
    <t>CREMA PARA PREPARAR CON CAFE PAQUETE X 100 UNIDADES PRESENTACION POR 4 GMS</t>
  </si>
  <si>
    <t>REPUESTOS PARA VEHICULOS</t>
  </si>
  <si>
    <t>02-01-01-004-003-04</t>
  </si>
  <si>
    <t>ESTUFAS</t>
  </si>
  <si>
    <t xml:space="preserve">TERMOMETRO DE TEMPERATURA </t>
  </si>
  <si>
    <t>BALANZA ELECTRONICA DE MESA 40 KG</t>
  </si>
  <si>
    <t>BASCULA DIGITAL DE PISO 300 KG.</t>
  </si>
  <si>
    <t>PORTA COMIDAS METALICO</t>
  </si>
  <si>
    <t>TERMO MULTIPROPOSITO 5 LT</t>
  </si>
  <si>
    <t>RECIPIENTE TIPO POPOTAMO 15 LT</t>
  </si>
  <si>
    <t>TERMO TIPO POPOTAMO PLASTICO 22  LTS</t>
  </si>
  <si>
    <t>REFRIGERADOR VERTICAL  216 LT</t>
  </si>
  <si>
    <t>ASPIRADORA CON FILTRO DE AGUA</t>
  </si>
  <si>
    <t>ALMOHADILLA DE TINTA EXTRA GRANDE RECARGABLE</t>
  </si>
  <si>
    <t>PAPEL CONTACT X ROLLO</t>
  </si>
  <si>
    <t>BANDERITAS-MINI-BANDERITAS- SEÑALES AUTOADHESIVAS</t>
  </si>
  <si>
    <t>PAPEL PARA LAMINAR TAMAÑO OFICIO X HOJA</t>
  </si>
  <si>
    <t>PAPEL CARBON</t>
  </si>
  <si>
    <t>PAPEL FOTOGRÁFICO</t>
  </si>
  <si>
    <t>PEGANTE EN BARRA</t>
  </si>
  <si>
    <t>BISTURÍ  GRANDE METÁLICO</t>
  </si>
  <si>
    <t>BORRADOR PARA TABLERO</t>
  </si>
  <si>
    <t>CORRECTOR DE LAPICERO</t>
  </si>
  <si>
    <t xml:space="preserve">CAJAS PARA ARCHIVO CENTRAL REFERENCIA X-200 MEMBRETEADA. </t>
  </si>
  <si>
    <t>CARPETAS CON SOLAPA LATERALES (4 ALETAS)</t>
  </si>
  <si>
    <t>CARPETA 3 ARGOLLAS TIPO (O) CTA BLANCA 0.5´</t>
  </si>
  <si>
    <t xml:space="preserve">CERA PARA CONTAR - CERA DACTILAR CUENTA FÁCIL </t>
  </si>
  <si>
    <t>CHINCHES CABEZA CUBIERTA EN PVC X CAJA X 50 UND</t>
  </si>
  <si>
    <t>CINTA ADHESIVA TRANSPARENTE GRANDE</t>
  </si>
  <si>
    <t>CINTA ADHESIVA TRANSPARENTE PEQUEÑA</t>
  </si>
  <si>
    <t>CINTA DE ENMASCARAR GRUESA DE 24 MM</t>
  </si>
  <si>
    <t>CLIP JUMBO X 100 UND</t>
  </si>
  <si>
    <t>CLIP X CAJA PEQUEÑO FORRADO X 100 UND</t>
  </si>
  <si>
    <t>CLIPS METALICOS CAJAS X 100 UNIDADES</t>
  </si>
  <si>
    <t>ALMOHADILLA DACTILAR CIRCULAR</t>
  </si>
  <si>
    <t>BOLIGRAFO NEGRO</t>
  </si>
  <si>
    <t>BOLIGRAFO ROJO</t>
  </si>
  <si>
    <t xml:space="preserve">FOLDER COLGANTE DE VARILLA METALICA  </t>
  </si>
  <si>
    <t>LAPICES NEGROS CAJAX 12 UND</t>
  </si>
  <si>
    <t>LIBRO MINUTA 100 FOLIOS</t>
  </si>
  <si>
    <t>LIBRO MINUTA 200 FOLIOS</t>
  </si>
  <si>
    <t>LIBRO MINUTA 300 FOLIOS</t>
  </si>
  <si>
    <t>LIBROS DE MINUTA OFICIO DE 400 FOLIOS</t>
  </si>
  <si>
    <t>CUADERNOS 100 HOJAS COSIDOS</t>
  </si>
  <si>
    <t>GANCHO LEGAJADOR X CAJA 20 UNIDADES</t>
  </si>
  <si>
    <t>MARCADOR BORRABLE COLORES SURTIDOS</t>
  </si>
  <si>
    <t xml:space="preserve">MARCADOR PERMANENTE PUNTA FINA </t>
  </si>
  <si>
    <t>GUILLOTINA</t>
  </si>
  <si>
    <t>HOJAS DE PAPEL OPALINA</t>
  </si>
  <si>
    <t>PEGANTE LIQUIDO</t>
  </si>
  <si>
    <t>PERFORADORA 3 HUECOS</t>
  </si>
  <si>
    <t>REGLA</t>
  </si>
  <si>
    <t>RESALTADOR DESECHABLE</t>
  </si>
  <si>
    <t>ROLLO DE PAPEL KRAFT</t>
  </si>
  <si>
    <t xml:space="preserve">SACAGANCHOS </t>
  </si>
  <si>
    <t xml:space="preserve">SEPARADOR PLÁSTICO OFICIO PAQUETE X 5 </t>
  </si>
  <si>
    <t>SOBRE DE MANILA TAMAÑO OFICIO, CAJA POR 100</t>
  </si>
  <si>
    <t>TABLA DE APOYO EN ACRILICO, PLANILLERA Y PORTA DOCUMENTOS.</t>
  </si>
  <si>
    <t>TAJALAPIZ</t>
  </si>
  <si>
    <t>TIJERA</t>
  </si>
  <si>
    <t>TABLERO ACRILICO LISO DE 123 CM X 80 CM CON MARCO EN ALUMINIO</t>
  </si>
  <si>
    <t>TINTA NEGRA PARA ALMOHADILLAS</t>
  </si>
  <si>
    <t>MANTENIMIENTO DE LA TARIMA  PARA CEREMONIAS</t>
  </si>
  <si>
    <t>ADAPTADOR TERMINAL PVC MACHO DIAMETRO  1/2"</t>
  </si>
  <si>
    <t xml:space="preserve">ARRANCCADOR PARA LUZ DE SODIO, TIPO SEMIPARALELO, VOLTAJE 208-240 V, POTENCIA 100-400 W </t>
  </si>
  <si>
    <t xml:space="preserve">BATERIA DE MEDIA LR20 D 1,5V </t>
  </si>
  <si>
    <t>BOMBILLO LED CON SENSOR, POTENCIA 9 W, EN FORMA DE BULBO TRADICIONAL, LUZ BLANCA 6,500K, BASE E27, TENSION DE OPERACIÓN 100-240V VIDA UTIL 15,000 H, IP20.ACABADO OPALIZADO. SENSOR CON ALCANCE DE 360°, 3MTS, RETARDO DE APAGADO 30 SEG. ENCENDIDO INSTANTANEO.</t>
  </si>
  <si>
    <t>BOMBILLO LED, POTENCIA 40 W DE ALTA POTENCIA Y ALTO FLUJO, DISEÑOR ROBUSTO, LUZ BLANCA 6,500K, BASE E27, TENSION DE OPERACIÓN 100-240V VIDA UTIL 25,000 H, IP20.</t>
  </si>
  <si>
    <t>BOMBILLO LED, POTENCIA 12 W, EN FORMA DE BULBO TRADICIONAL, LUZ BLANCA 6,500K, BASE E27, TENSION DE OPERACIÓN 100-240V VIDA UTIL 15,000 H, IP20.ACABADO OPALIZADO</t>
  </si>
  <si>
    <t>BOMBILLO LED, POTENCIA 15 W, EN FORMA DE BULBO TRADICIONAL, LUZ BLANCA 6,500K, BASE E27, TENSION DE OPERACIÓN 100-240V VIDA UTIL 15,000 H, IP20.ACABADO OPALIZADO</t>
  </si>
  <si>
    <t>BOMBILLO OJO DE BUEY LED ATENUABLE,  BASE GU10, LUZ BLANCA 3000K, ACABADO BLANCO, POTENCIA 5 W, TENSION 120 VIDA UTIL 15,000 H, DIMENSIONES (DXH) 50X54 MM</t>
  </si>
  <si>
    <t>CORTA CIRCUITOS 60A P/N EZC100B</t>
  </si>
  <si>
    <t>CORTA CIRCUITOS 50A P/N EZC100B</t>
  </si>
  <si>
    <t>CONTACTOR P/N CHINT  NC2-185  //  IEC/EN 6097-4-1</t>
  </si>
  <si>
    <t xml:space="preserve">BREAKER BIPOLAR DE 30 A TIPO PIN </t>
  </si>
  <si>
    <t>BREAKER DE 20 A DSE</t>
  </si>
  <si>
    <t>CABLE CALIBRE DE 10 AWG, 600V THHN</t>
  </si>
  <si>
    <t>CABLE CALIBRE DE 2X12 AWG, 600V THHN</t>
  </si>
  <si>
    <t>CABLE CALIBRE DE 12 AWG, 600V THHN</t>
  </si>
  <si>
    <t>CABLE CALIBRE DE 3X10 AWG, 600V THHN</t>
  </si>
  <si>
    <t>CABLE CALIBRE DE 8 AWG, 600V THHN</t>
  </si>
  <si>
    <t>CAJA 2400 PVC</t>
  </si>
  <si>
    <t>CAJA 5800 PVC</t>
  </si>
  <si>
    <t>CAJA OTAGONAL PVC</t>
  </si>
  <si>
    <t>CANALETA PLASTICA DE 20 MM X 12 MM X 2 MTS CON ADHESIVO</t>
  </si>
  <si>
    <t>CARGADOR DE BATERIAS TIPO AAA, AA, CUADRADAS</t>
  </si>
  <si>
    <t>CINTA AILANTE  33</t>
  </si>
  <si>
    <t xml:space="preserve">CLAVIJA DE 15 A CON POLO A TIERRA, ABRAZADERA DE SEGURIDAD,  </t>
  </si>
  <si>
    <t>CLAVIJA MIRADA CHINAA  20A CON POLO A TIERRA 220V</t>
  </si>
  <si>
    <t>CONECTOR BIMETALICO NO 2 UN PERNO</t>
  </si>
  <si>
    <t>CONTACTOR TRIPOLAR BOBINA 220V, 20 A, CON CONTATOS AUXILIARES NO/NC</t>
  </si>
  <si>
    <t>FUSIBLE TIPO EXPULSION  15 KV 3 AMP</t>
  </si>
  <si>
    <t>FUSIBLE TIPO EXPULSION  15 KV 30 AMP</t>
  </si>
  <si>
    <t>FUSIBLE TIPO EXPULSION  15 KV 4 AMP</t>
  </si>
  <si>
    <t>FUSIBLE TIPO EXPULSION  15 KV 40 AMP</t>
  </si>
  <si>
    <t>FUSIBLE TIPO EXPULSION  15 KV 6 AMP</t>
  </si>
  <si>
    <t>FUSIBLE TIPO EXPULSION  15 KV 60 AMP</t>
  </si>
  <si>
    <t>FUSIBLE TIPO EXPULSION  15 KV 8 AMP</t>
  </si>
  <si>
    <t>FUSIBLE TIPO EXPULSION  34 KV 50 AMP</t>
  </si>
  <si>
    <t xml:space="preserve">INTERRUPTOR DOBLE </t>
  </si>
  <si>
    <t xml:space="preserve">INTERRUPOR SENCILLO </t>
  </si>
  <si>
    <t>LAMPARA HERMETICA LED T-8 2 X 18 W CHASIS Y CUBIERTA EN CON POLICARBONATO SOBREPONER</t>
  </si>
  <si>
    <t>PANEL CUADRADO DE INCRUSTAR LED  40W CON CLIP DE FIJACION CON RESORTE PARA FACIL INSTALACION DE 60CM X 60CM X 2 10.5 MM, 3.200 LUMENES, ANGULO DE APERTURA 120 GRADOS, 6000 K.</t>
  </si>
  <si>
    <t>PANEL LED DE 12W REDONDO DE INCRUSTAR CON CLIP DE FIJACION CON RESORTE PARA FACIL INSTALACION, DISEÑO ULTRADELGADO, MARCO MOLDEADO CON DIFUSOR OPALIZADO, DISIPADOR DE CALOR INTEGRADO, TENSION  100-240 V, VIDA UTIL 30,000, TEMPERATURA COLOR 6,500K, IP20, CHASIS EN ALUMINIO + PC, DIMESIONES (DXH) 170X18MM, ACABADO EN BLANCO</t>
  </si>
  <si>
    <t>PANEL LED DE 12W REDONDO DE SOBREPONER, MARCO MOLDEADO CON DIFUSOR OPALIZADO, DISIPADOR DE CALOR INTEGRADO, TENSION  100-240 V, VIDA UTIL 25,000, TEMPERATURA COLOR 6,500K, IP20, CHASIS EN ALUMINIO + PC, DIMESIONES (DXH) 175X50MM, ACABADO BLANCO</t>
  </si>
  <si>
    <t>PANEL LED DE 18W REDONDO DE INCRUSTAR CON CLIP DE FIJACION CON RESORTE PARA FACIL INSTALACION, DISEÑO ULTRADELGADO, MARCO MOLDEADO CON DIFUSOR OPALIZADO, DISIPADOR DE CALOR INTEGRADO, TENSION  100-240 V, VIDA UTIL 30,000, TEMPERATURA COLOR 6,500K, IP20, CHASIS EN ALUMINIO + PC, DIMESIONES (DXH) 225X18MM, ACABADO EN BLANCO</t>
  </si>
  <si>
    <t>PANEL LED DE 18W CUADRADO DE INCRUSTAR CON CLIP DE FIJACION CON RESORTE PARA FACIL INSTALACION, DISEÑO ULTRADELGADO, MARCO MOLDEADO CON DIFUSOR OPALIZADO, DISIPADOR DE CALOR INTEGRADO, TENSION  100-240 V, VIDA UTIL 25,000, TEMPERATURA COLOR 6,500K, IP20, CHASIS EN ALUMINIO + PC, DIMESIONES (DXH) 225X50MM, ACABADO BLANCO</t>
  </si>
  <si>
    <t>PANEL LED DE 9W REDONDO DE INCRUSTAR CON CLIP DE FIJACION CON RESORTE PARA FACIL INSTALACION, DISEÑO ULTRADELGADO, MARCO MOLDEADO CON DIFUSOR OPALIZADO, DISIPADOR DE CALOR INTEGRADO, TENSION  100-240 V, VIDA UTIL 30,000, TEMPERATURA COLOR 6,500K, IP20, CHASIS EN ALUMINIO + PC, DIMESIONES (DXH) 148X18MM, ACABADO EN BLANCO</t>
  </si>
  <si>
    <t xml:space="preserve">PANEL LED POTENCIA 40W, DE INCRUSTAR, DISEÑO ULTRADELGADO Y LIVIANO, ACABADO COLOR BLANCO,  TEMPERATURA DE COLOR 6000K, TENSION 100-277V, VIDA UTIL 35,000 HORAS, DIFUSOR OPALIZADO, CON DISIPADOR DE CALOR INTEGRADO, ENCENDIDO INSTANTANEO, IP 20, DIMENSIONES (LXWXH)1195X295X10,5 MM, CHASIS DE ALUMINIO. </t>
  </si>
  <si>
    <t xml:space="preserve">PANEL LED POTENCIA 40W, DE INCRUSTAR, DISEÑO ULTRADELGADO Y LIVIANO, ACABADO COLOR BLANCO, , TEMPERATURA DE COLOR 6000K, TENSION 100-277V, VIDA UTIL 35,000 HORAS, DIFUSOR OPALIZADO, CON DISIPADOR DE CALOR INTEGRADO, ENCENDIDO INSTANTANEO, IP 20, DIMENSIONES 595X595X10,5 MM, CHASIS DE ALUMINIO. </t>
  </si>
  <si>
    <t>PARARRAYOS DE LINEA POLIMERICOS 10KV</t>
  </si>
  <si>
    <t>PULSADOR DOBLE LUMINOSO ON/OFF</t>
  </si>
  <si>
    <t>REFLECTOR LED DE 50W, IP 65, DISEÑO DELGADO, PARA SOBREPONER CON SOPORTE, CARCASA FABRICADA EN SLUMINIO FUNDIDO Y VIDRIO TEMPLADO CLARO, COLOR NEGRO, TENSION DE OPERACIÓN 100-240V, TEMPERATURA COLOR 6,500K, VIDA UTIL 30,000 HORAS.</t>
  </si>
  <si>
    <t>REFLECTOR LED, POTENCIA 300W, CLASIFICIACION DE SEGUIRDAD ELECTRICA CLASE I, COLOR TEMPERATURA 5,000K, TENSION DE OPERACION 100-277V, VIDA UTIL 100,000 HORAS, IP65, IK08</t>
  </si>
  <si>
    <t>SENSOR DE MOVIMIENTO DE TECHO PARA ILUMINAION  ANGULO DE DETECCION 360°, GRADO DE PROTECCION IP 44</t>
  </si>
  <si>
    <t xml:space="preserve">SOCKETS TUBO T8 LED  </t>
  </si>
  <si>
    <t xml:space="preserve">SOCKETS TUBO T8 ROBUSTO NORMAL </t>
  </si>
  <si>
    <t>SOCKETS BASE GU10</t>
  </si>
  <si>
    <t>SUPLEMENTO PARA CAJA 2400 PVC</t>
  </si>
  <si>
    <t>TAPA CIEGA PVC 2400</t>
  </si>
  <si>
    <t>TAPA CIEGA PVC 5800</t>
  </si>
  <si>
    <t>TAPA CIEGA PVC OCTAGONAL</t>
  </si>
  <si>
    <t>TEMPORIZADOR ELECTRICO SEMANARIO 220V CON PILA RECARGABLE</t>
  </si>
  <si>
    <t xml:space="preserve">TEMPORIZADOR ELECTRONICO MODULAR GUIN DIN , MULTIFUNCION, MULTIESCALA, MULTITENSION, ELECTRONICO 12/240 VAC 02 CONTACTOS CONMUTABLES, 0,06S / 100H IP40, </t>
  </si>
  <si>
    <t>TOMACORRIENTE DOBLE DE 15 AMPERIOS 120 VOLTIOS CON TAPA</t>
  </si>
  <si>
    <t>TOMACORRIENTE MIRADA CHINA 2 X 20 A +T 220V</t>
  </si>
  <si>
    <t>TUBO T8 LED EN POLICARBONATO ROBUSTO Y DURADERO DE 18 W, 1,20 MTS, TENSION 100-277V, VIDA UTIL 40,000 H, DISEÑO DE TUBO TRADICIONAL CON CUERPO OPALIZADO, IP20, CASQUILLO G13. TEMPERATURA COLO 6,500K.</t>
  </si>
  <si>
    <t>TUBO T8 LED EN POLICARBONATO ROBUSTO Y DURADERO DE 9 W, 0,60 MTS, TENSION 100-277V, VIDA UTIL 40,000 H, DISEÑO DE TUBO TRADICIONAL CON CUERPO OPALIZADO, IP20, CASQUILLO G13. TEMPERATURA COLO 6,500K.</t>
  </si>
  <si>
    <t>DISCO PARA PULIDORA DE 1/4</t>
  </si>
  <si>
    <t>TUBO T8 LED EN VIDRIO CON SENSOR DE MOVIMIENTO INCORPORADO DE 18 W, 1,20 MTS, TENSION 100-240V, VIDA UTIL 25,000 H, DISEÑO DE TUBO TRADICIONAL CCON CUERPO OPALIZADO, SENSOR DE MOVIMIENTO TIPO RADAR INCORMPORADO EN EL CASQUILLO DEL TUBO. IP20, CASQUILLO G13. TEMPERATURA COLO 6,500K.</t>
  </si>
  <si>
    <t>ELECTRODO DE SOLDADURA XL 610 1/8 PULGADA X 1 KILO ELECTRODO, RECUBIERTO DE MATERIAL RESISTENTE PARA FACILITAR SU MANIPULACIÓN.REVESTIMIENTO CELULÓSICO - SÓDICO DE USO METALMECANICA</t>
  </si>
  <si>
    <t>23271810 </t>
  </si>
  <si>
    <t>PANEL CUADRADO DE INCRUSTAR LED  40W CON CLIP DE FIJACION CON RESORTE PARA FACIL INSTALACION DE 120 CM X 30CM X 4000 LM 5000 K 100-277 V</t>
  </si>
  <si>
    <t>REGULADORES DE VOLTAGE</t>
  </si>
  <si>
    <t xml:space="preserve">ASPA DE VENTILACION DE 24" METALICA PARA CONDENSADORA DE TRES PALAS </t>
  </si>
  <si>
    <t xml:space="preserve">ASPA PARA CONDENSADORA LG DE 12.000 BTU/H MINISPLIT PLASTICAS DE TRES PALAS </t>
  </si>
  <si>
    <t xml:space="preserve">ASPA CONDENSADORA LG DE 24.000 BTU/H MINISPLIT PLASTICAS DE TRES PALAS </t>
  </si>
  <si>
    <t>BANDA DE TRASMICION AIRE ACONDICIONADO TIPO PAQUETE DE 4 A 20 TONELADAS ( REF B-78)</t>
  </si>
  <si>
    <t>COMPRESOR RECIPROCANTE DE 2 T.R. PARA BAJA TEMPERATURA CON KIT DE ARRANQUE Y CAUCHOS ANTI VIBRACION 208 V,  R-22</t>
  </si>
  <si>
    <t xml:space="preserve">COMPRESOR ROTATIVO DE 12,000 BTU. PARA AIRE ACONDICIONADO TIPO MINI SPLIT R-22 208 V CON KIT DE ARRANQUE Y CAUCHOS ANTIVIBRACION </t>
  </si>
  <si>
    <t xml:space="preserve">COMPRESOR ROTATIVO DE 4 T.R. PARA AIRE ACONDICIONADO TIPO SPLIT R-22 208 V TRIFASICO Y CAUCHOS ANTIVIBRACION </t>
  </si>
  <si>
    <t>CONDENSADOR DE  2,0 MFD - 440 VAC</t>
  </si>
  <si>
    <t>CONDENSADOR DE  6,0 MFD - 440 VAC</t>
  </si>
  <si>
    <t>CONDENSADOR DE 10 MF 440 V</t>
  </si>
  <si>
    <t>CONDENSADOR DE 30 MFD - 440 VAC</t>
  </si>
  <si>
    <t>CONDENSADOR DE 40 MFD - 440 VAC</t>
  </si>
  <si>
    <t xml:space="preserve">CONDENSADOR DE 50 MFD -440 VAC </t>
  </si>
  <si>
    <t>GAS MAPP PARA SOLDAR  14,1 OZ</t>
  </si>
  <si>
    <t>GAS REFRIGERANTE R141B X 30 LBS</t>
  </si>
  <si>
    <t>GAS REFRIGERANTE R 404A X 30 LBS</t>
  </si>
  <si>
    <t>LIQUIDO AFLOJADOR DE TUERCAS  AW-40 PRESENTACION  400 ML</t>
  </si>
  <si>
    <t>LIQUIDO DESINCRUSTANTE ACIDO, PARA CALCIO, OXIDO, CARBONATOS Y SALES MINERALES. CON ALTA DETERGENCIA,  DE ESPUMA CONTROLADA Y GRAN SOLUBILIDAD PARA AIRE ACONDICIONADO.</t>
  </si>
  <si>
    <t xml:space="preserve">MANGUERA PLASTICA DE 1/2 TRANSPARENTE </t>
  </si>
  <si>
    <t xml:space="preserve">MOTOR VENTILADOR PARA AIRE ACONDICIONADO LG DE 18.000 BTU/H 208 V PARA CONDENSADORA </t>
  </si>
  <si>
    <t xml:space="preserve">TUBO DE COBRE DE 1/2" FLEXIBLE </t>
  </si>
  <si>
    <t xml:space="preserve">CONTROLADOR ELECTRONICO CON SENSOR DE TEMPERATURA PARA CUARTO FRIO </t>
  </si>
  <si>
    <t>JUEGO DE DESTORNILLADOR  10 PIEZAS DE PALA Y ESTRELLA</t>
  </si>
  <si>
    <t xml:space="preserve">PINZA VOLTIAMPERIMETRICA DIGITAL AVANZADA TRUE RSM IFLEX, 999,9 A, 2.500 A, 1000,0 V, 999,9 A, , FLUKE, </t>
  </si>
  <si>
    <t>AMPERIMETRO PARA ALTA TENSION TIPO GANCHO, 0-1999 AMPERIOS, 0,1 AMPERIOS, 69 KV AC, LCD, MODO CONGELACION O RASTREO, 5,8 X 9,4 CM, HDELECTRIC</t>
  </si>
  <si>
    <t>LINTERNA RECARGABLE 2,000,000 LUMENEX</t>
  </si>
  <si>
    <t>JUEGO DE 3 ALICATE 6PG 1,000V CON AGARRE PARA MATERIALES PLANOS Y REDONDOS,MAGOS ANATOMICOS  FABRICADOS EN POLIMERO CON TOPES DE SEGUIRDAD QUE EVITAN RESBALAMIENTOS Y CONTACTOS CON LA PARTE NO AISLADA.</t>
  </si>
  <si>
    <t>ESCALERA DE TIJERA DIELECTRICA 10 PASOS</t>
  </si>
  <si>
    <t>ESCALERA DE TIJERA DIELECTRICA 9 PASOS</t>
  </si>
  <si>
    <t>JUEGO DE BROCAS BIMETALICAS DE 3/16 A 3/8.</t>
  </si>
  <si>
    <t>JUEGO DE SIERRA COPA BI-METALICA 1/2" A 3"  CON MANDRIL</t>
  </si>
  <si>
    <t>27111729 </t>
  </si>
  <si>
    <t xml:space="preserve">TIJERA PARA LAMINA CON CORTE ANGULAR </t>
  </si>
  <si>
    <t>PULIDORA LARGA CON 6 VELOCIDADES DE 5 PULGADAS PROFESIONAL</t>
  </si>
  <si>
    <t>SEGUETA CON MARCO FIJO  PARA HIERRO 12"</t>
  </si>
  <si>
    <t>NIVEL DE MANO INMANTADO 12"</t>
  </si>
  <si>
    <t>41113710 </t>
  </si>
  <si>
    <t>POLEA PARA LINEAS DE 1/2"</t>
  </si>
  <si>
    <t>CAUTIN FINO RESISTENCIA EN CERAMICA PARA SOLDAR DE 40 WATTS</t>
  </si>
  <si>
    <t>TALADRO PERCUTOR 1/2 PULG  700 WATTS VELOCIDAD 3.150 RPM</t>
  </si>
  <si>
    <t>BISTURI RETRACTIL INDUSTRIAL</t>
  </si>
  <si>
    <t>JUEGO DE COPAS CUADRANTE DE 1/2 29 PIEZAS MILIMETRICO </t>
  </si>
  <si>
    <t>JUEGO DE LLAVES TORX 9 PIEZAS</t>
  </si>
  <si>
    <t>SOGA ESTATICA DE 1/2 PULGADA 13MM</t>
  </si>
  <si>
    <t>JUEGO DE LLAVES BOCA FIJA 6MM-32MM</t>
  </si>
  <si>
    <t>FLEXÓMETRO DE 8 M FLEXÓMETRO CON GRADUACIÓN EN ML Y PULGADAS, RECUBRIMIENTO DE PVC PARA RESISTIR LA HUMEDAD,</t>
  </si>
  <si>
    <t>LIMA MEDIA CAÑA 8” MANGO PLÁSTICO</t>
  </si>
  <si>
    <t>LIMA TRIANGULAR 8” 3 CARAS DE LIMA MANGO PLÁSTICO</t>
  </si>
  <si>
    <t>GOETLAND JUEGO DE MANÓMETRO CON DIAGNÓSTICO PARA REFRIGERACIÓN</t>
  </si>
  <si>
    <t>ARENA DE PEÑA - VIAJE DE 5 M3</t>
  </si>
  <si>
    <t>PIEDRA DE AFILAR PROFESIONAL JAPONESA GRANO 3000 Y 8000</t>
  </si>
  <si>
    <t>02-02-01-003-005-05</t>
  </si>
  <si>
    <t>ESTOPA PEINADA X 1 KG</t>
  </si>
  <si>
    <t>CHAPILLA EN MADERA CEDRO 2,5 M X 40 CM  ESPESOR DE 1,5 MM COLOR PERILLO</t>
  </si>
  <si>
    <t xml:space="preserve">LAMINA  MELAMININICO RH 15MM X 2.15 X 2.44 M COLORES A ESCOGER </t>
  </si>
  <si>
    <t>LAMINA AGLOMERADO CRUDO 2,15 X 2,44 MT X 12 MM</t>
  </si>
  <si>
    <t>TABLA BURRA  30 CM X 3CM X 300 CM</t>
  </si>
  <si>
    <t>TRIPLEX 15MM</t>
  </si>
  <si>
    <t>TRIPLEX 4MM</t>
  </si>
  <si>
    <t>TRIPLEX 9MM</t>
  </si>
  <si>
    <t>LAMINA RH 2,15 X 2,44 MT DE 6M  PARA PUERTAS BLANCO ARTIKO</t>
  </si>
  <si>
    <t xml:space="preserve">LAMINA RH 2,15 X 2,44 MT DE 6M BLANCO BLANCO PARA FONDO DE COCINA </t>
  </si>
  <si>
    <t>TABLA PLANCHON  30 CM X 4,5 CM X 300 CM</t>
  </si>
  <si>
    <t>CINTA DE ENMASCARAR DE 1/2 X 40 MT</t>
  </si>
  <si>
    <t>CINTA DE ENMASCARAR DE 1/4 X 40 MT</t>
  </si>
  <si>
    <t>CINTA DE ENMASCARAR DE 3/4 X 40 MT</t>
  </si>
  <si>
    <t>CINTA ENMASCARAR DE 1" 24 MM X 40 MT</t>
  </si>
  <si>
    <t>LIJA  DE AGUA NO. 180 PLIEGO PAQUETE  X 10</t>
  </si>
  <si>
    <t>LIJA  PARA MADERA NO. 400 PLIEGO PAQUETE 50 HOJAS</t>
  </si>
  <si>
    <t>LIJA AGUA NO. 1500 PLIEGO</t>
  </si>
  <si>
    <t>LIJA AGUA NO.  2000 PLIEGO</t>
  </si>
  <si>
    <t>LIJA PARA LIJAR EN SECO NO. 180 PLIEGO</t>
  </si>
  <si>
    <t>LIJA PARA LIJAR EN SECO NO. 320 PLIEGO</t>
  </si>
  <si>
    <t>LIJA PARA LIJAR EN SECO NO. 360 PLIEGO</t>
  </si>
  <si>
    <t>LIJA PARA LIJAR EN SECO NO. 400 PLIEGO</t>
  </si>
  <si>
    <t>LIJA ROJA PARA MADERA  NO. 120 PLIEGO</t>
  </si>
  <si>
    <t>LIJA PARA LIJAR EN SECO NO. 100 PLIEGO</t>
  </si>
  <si>
    <t xml:space="preserve">LIJA  DE AGUA NO. 80 PLIEGO PAQUETE 10 HOJAS </t>
  </si>
  <si>
    <t>02-02-01-003-004-08</t>
  </si>
  <si>
    <t>ANTIADHERENTE SIN SILICONA PARA ENCHAPADOS  SPRAY DE 16 ONZAS</t>
  </si>
  <si>
    <t xml:space="preserve">SOLDADURA LÍQUIDA CONTENIDO 1/4 GALONES, PARA USO EN TUBERÍA DE PVC </t>
  </si>
  <si>
    <t>SOLDADURA LÍQUIDA CONTENIDO 1/8 GALONES , PARA USO EN TUBERÍA DE PVC</t>
  </si>
  <si>
    <t xml:space="preserve">BARNIZ POLIURETANO AUTOMOTRIZ USO PROFESIONAL </t>
  </si>
  <si>
    <t>DISOLVENTE D-807</t>
  </si>
  <si>
    <t xml:space="preserve">DISOLVENTE U-203 </t>
  </si>
  <si>
    <t>ESTUCO ACRÍLICO 30 K PARA EXTERIORES</t>
  </si>
  <si>
    <t>ESTUCO PLÁSTICO PRESENTACIÓN POR 5 GALONES</t>
  </si>
  <si>
    <t>PROTECTOR IMPERMEABILIZANTE ANTICORROSIVO E INSONORIZANTE USO PROFESIONAL AUTOMOTRIZ GRIS POR 1 LITRO</t>
  </si>
  <si>
    <t>PROTECTOR IMPERMEABILIZANTE ANTICORROSIVO E INSONORIZANTE USO PROFESIONAL AUTOMOTRIZ GRIS POR 1/4 DE GALON</t>
  </si>
  <si>
    <t xml:space="preserve">IMPERMEABILIZANTE A BASE EMULSIÓN ASFÁLTICA X GALÓN </t>
  </si>
  <si>
    <t xml:space="preserve">IMPERMEABILIZANTE ACRÍLICO MEJORADO CON FIBRAS PARA IMPERMEABILIZAR CUBIERTAS.  CUÑETE DE 5 GALONES </t>
  </si>
  <si>
    <t>IMPERMEABILIZANTE MORTERO, RECUBRIMIENTO PARA TANQUES Y PISCINAS PRESENTACIÓN SACO DE 25 KL COLOR BLANCO</t>
  </si>
  <si>
    <t>IMPERMEABILIZANTE CON POLIMEROS ACRILICOS RESINAS ACRÍLICAS  CONTENIDO 5 GALONES</t>
  </si>
  <si>
    <t xml:space="preserve">IMPERMEABILIZANTE CONTRA HUMEDAD ASCENDENTE INYECTABLE POR 5 GALONES </t>
  </si>
  <si>
    <t>MASILLA ELÁSTICA PARA JUNTAS FLEXIBLES SOBRE PANELES DE FIBROCEMENTO X 1 GALON</t>
  </si>
  <si>
    <t>MASILLA PARA MADERA NEUTRO POR 1/16 GALÓN X 0,3 KILOGRAMOS</t>
  </si>
  <si>
    <t>MASILLA POLIÉSTER POLIURETANO BLANCA  X1/4 DE GALON</t>
  </si>
  <si>
    <t>MASILLA POLIESTER X1/4</t>
  </si>
  <si>
    <t>PINTURA 3 EN 1  A BASE DE POLÍMEROS  100%  ACRÍLICA BLANCO X 5 GALONES PARA EXTERIORES</t>
  </si>
  <si>
    <t xml:space="preserve">PINTURA ANTICORROSIVA ALQUIDICA, BLANCO, 1 GALÓN, 1 COMPONENTE, 35% DE SOLIDOS </t>
  </si>
  <si>
    <t>PINTURA ARQUITECTÓNICA Y DECORATIVA, ACRÍLICA DILUIBLE CON AGUA TIPO 1, DE COLOR ROJO COLONIAL, CON ACABADO MATE, X 1 GALONES</t>
  </si>
  <si>
    <t xml:space="preserve">PINTURA ARQUITECTÓNICA Y DECORATIVA, ESMALTE ALQUIDICO A BASE DE ACEITE DE COLOR BLANCO CON ACABADO BRILLANTE, X 1 GALONES </t>
  </si>
  <si>
    <t>PINTURA EPOXICA POLIAMIDA  BLANCA POR GALON.</t>
  </si>
  <si>
    <t>PINTURA IMPERMEABILIZANTE BLANCO 5 GALONES</t>
  </si>
  <si>
    <t xml:space="preserve">PINTURA PARA DEMARCACIÓN VIAL, ALQUIDICA CON CAUCHO CLORADO, DE COLOR AMARILLO, X 5 GALONES, CON 52% DE SÓLIDOS </t>
  </si>
  <si>
    <t>PINTURA POLIURETANO BLANCO</t>
  </si>
  <si>
    <t>PINTURA POLIURETANO NEGRO</t>
  </si>
  <si>
    <t xml:space="preserve">PINTURA TIPO 1* DILUIBLE CON AGUA, FABRICADA A PARTIR DE COPOLÍMEROS ACRÍLICOS. CUENTA CON UNA EMULSIÓN SILICONADA QUE PERMITE MÁXIMA LAVABILIDAD, RESISTENCIA AL FROTE  COLOR GRIS BASALTO, CON ACABADO MATE, X 5 GALONES </t>
  </si>
  <si>
    <t>PRIMER GRIS</t>
  </si>
  <si>
    <t>PRIMER NEGRO</t>
  </si>
  <si>
    <t>SELLADOR LIJABLE ALTOS SÓLIDOS, DE COLOR INCOLORO, CON ACABADO SEMIBRILLANTE, X 1 GALÓN, CON 38% DE SÓLIDOS</t>
  </si>
  <si>
    <t>SELLADOR P-25 NEGRO 1/4</t>
  </si>
  <si>
    <t>SELLADOR PROFESIONAL DE ALTO DESEMPEÑO POLIURETANO CARTUCHO DE 300 ML COLOR BLANCO.</t>
  </si>
  <si>
    <t>SELLADOR PROFESIONAL DE ALTO DESEMPEÑO POLIURETANO CARTUCHO DE 300 ML COLOR NEGRO.</t>
  </si>
  <si>
    <t>TINTE PARA MADERA COLOR WENGUE X 1/4 DE GALON</t>
  </si>
  <si>
    <t>X-20 ENDURECEDOR</t>
  </si>
  <si>
    <t>PINTURA ARQUITECTÓNICA Y DECORATIVA, 100% ACRÍLICA PARA EXTERIORES DILUIBLE CON AGUA, DE COLOR BLANCO, CON ACABADO MATE, X 5 GALONES  DURACION HASTA DE 5 AÑOS</t>
  </si>
  <si>
    <t xml:space="preserve">PINTURA PARA MADERA, LACA CATALIZADA DE COLOR BLANCO, CON ACABADO SEMIMATE, X 1 GALÓN, CON 29% DE SÓLIDOS. </t>
  </si>
  <si>
    <t xml:space="preserve">PINTURA PARA MADERA, LACA CATALIZADA DE COLOR TRANSPARENTE, CON ACABADO MATE, X 1 GALÓN, CON 29% DE SÓLIDOS. </t>
  </si>
  <si>
    <t>PINTURA PARA MADERA, SELLADOR CATALIZADO AL ÁCIDO ALTOS SÓLIDOS, DE COLOR INCOLORO, CON ACABADO SEMIMATE, X 1 GALÓN, CON 38% DE SÓLIDOS</t>
  </si>
  <si>
    <t>PEGANTE ADHESIVO INDUSTRIAL A  BASE DE CLOROPRENO USO PROFESIONAL DE ALTA EXIGENCIA X GALON</t>
  </si>
  <si>
    <t>PEGANTE PARA MADERA PROFESIONAL DE ALTA EXIGENCIA   X 20 KILOS</t>
  </si>
  <si>
    <t>SILICONA ACÉTICA ANTIHONGOS PARA EL SELLO DE JUNTAS O UNIONES DE VIDRIO CON ALUMINIO, BRONCE O METALES NO OXIDABLES  COLOR TRANSPARENTE CONTENIDO DE 300 CC CARTUCHO FECHA FABRICACION MAXIMO 30 DIAS</t>
  </si>
  <si>
    <t>BOTE DE PEGANTE GRANULADO COLA TERMOFUSIBLE GRANULADA ESPECIAL BULTO DE 25 KL</t>
  </si>
  <si>
    <t>ANGEO EN FIBRA DE VIDRIO ROLLO DE 30 MT X 1,50</t>
  </si>
  <si>
    <t>ASIENTO PARA SANITARIO BLANCO</t>
  </si>
  <si>
    <t xml:space="preserve">CANTO PVC FLEXIBLE 19 MMX 200 ROLLO COLOR A ESCOGER  </t>
  </si>
  <si>
    <t>CHAZO PLÁSTICO 5/16 BOLSA DE 500 UNIDADES</t>
  </si>
  <si>
    <t>CINTA TEFLÓN DE 3/4"  POR 50 MTS</t>
  </si>
  <si>
    <t>CINTAS ASFÁLTICA  IMPERMEABLE AUTOADHESIVA PARA CUBIERTA  ASFÁLTICA DE 10 CM DE ANCHO X 10 METROS</t>
  </si>
  <si>
    <t>CONJUNTO GRIFERÍA ENTRADA Y SALIDA  DE TANQUE SANITARIO ATLANTIS</t>
  </si>
  <si>
    <t>DESAGÜE PARA LAVAMANOS COMPLETO.</t>
  </si>
  <si>
    <t xml:space="preserve">GRIFERÍA LAVAMANOS SENCILLA </t>
  </si>
  <si>
    <t>GRIFERÍA ORINAL TIPO PUSH AHORRADOR</t>
  </si>
  <si>
    <t>GRIFERÍA PARA LAVAMANOS 4</t>
  </si>
  <si>
    <t>GRIFERÍA PARA LAVAMANOS TIPO ALTA MONOCONTROL</t>
  </si>
  <si>
    <t xml:space="preserve">GRIFERÍA PARA LAVAPLATOS  DE 8" ÉPICA </t>
  </si>
  <si>
    <t>GRIFERÍA SANITARIA TIPO BOTÓN AHORRADOR</t>
  </si>
  <si>
    <t xml:space="preserve">GRIFERÍA PARA LAVAPLATOS  DE 8" </t>
  </si>
  <si>
    <t>GRIFERÍA SANITARIA TIPO BOTÓN SENCILLA</t>
  </si>
  <si>
    <t>LLAVE PARA LAVAPLATOS SENCILLA DE MESA</t>
  </si>
  <si>
    <t>KIT REGADERA DUCHA 4"</t>
  </si>
  <si>
    <t>MANGUERA DE LABORATORIO TRANSPARENTE DE  3/8 DE PULGADA POR 20 METROS.</t>
  </si>
  <si>
    <t>SIFÓN PARA LAVAPLATOS, FABRICADO EN PLÁSTICO, EN FORMA INTEGRAL, CON CANASTILLA Y 1 1/4" DE DIÁMETRO</t>
  </si>
  <si>
    <t xml:space="preserve">SIFÓN SANITARIO DE PVC DIÁMETRO DE 3", </t>
  </si>
  <si>
    <t xml:space="preserve">TUBERÍA ESTRUCTURAL CERRADA X 6 M 38 X 76 MM ESPESOR DE 2MM </t>
  </si>
  <si>
    <t>TUBERÍA DE PRESIÓN PVC, RDE 21,  DIÁMETRO 1", LONGITUD DE 6 M</t>
  </si>
  <si>
    <t>TUBO EN PVC, DIAMETRO 1 1/2", LONGITUD DE 6 M</t>
  </si>
  <si>
    <t>TUBERÍA DE PRESIÓN  PVC, RDE 13.5,  DIÁMETRO 1/2 ", LONGITUD DE 6 M</t>
  </si>
  <si>
    <t>TUBERÍA DE PRESIÓN PVC, RDE 21 DIÁMETRO 3/4", LONGITUD DE 6 M</t>
  </si>
  <si>
    <t xml:space="preserve">ACOPLE LAVAMANOS CON VÁLVULA DE REGULACIÓN  </t>
  </si>
  <si>
    <t xml:space="preserve">ACOPLE LAVAMANOS CON VÁLVULA DE REGULACIÓN DE 2 SALIDAS    </t>
  </si>
  <si>
    <t xml:space="preserve">ACOPLE SANITARIO CON VÁLVULA DE REGULADOR METÁLICO  </t>
  </si>
  <si>
    <t xml:space="preserve">ACOPLE SANITARIO CON VÁLVULA DE REGULADOR PLÁSTICOS  </t>
  </si>
  <si>
    <t xml:space="preserve">ADAPTADOR PVC HEMBRA DIAMETRO DE 1 1/2" </t>
  </si>
  <si>
    <t xml:space="preserve">ADAPTADOR PVC HEMBRA DIAMETRO DE 1" </t>
  </si>
  <si>
    <t xml:space="preserve">ADAPTADOR PVC HEMBRA DIAMETRO DE 1/2" </t>
  </si>
  <si>
    <t xml:space="preserve">ADAPTADOR PVC, CON AJUSTE MACHO, DIAMETRO DE 1 1/2" </t>
  </si>
  <si>
    <t xml:space="preserve">ADAPTADOR PVC, CON AJUSTE MACHO, DIAMETRO DE 1" </t>
  </si>
  <si>
    <t xml:space="preserve">ADAPTADOR PVC, CON AJUSTE MACHO, DIAMETRO DE 1/2" </t>
  </si>
  <si>
    <t xml:space="preserve">ADAPTADOR PVC, CON AJUSTE MACHO, DIAMETRO DE 3/4" </t>
  </si>
  <si>
    <t>CINTA DE SEGURIDAD DIMENSIONES 48 MM X 100 MTS</t>
  </si>
  <si>
    <t>CINTA MALLA X 90 MT</t>
  </si>
  <si>
    <t>CODO 45°  PVC PRESION DE 1/2"</t>
  </si>
  <si>
    <t xml:space="preserve">CODO 45° PVC PRESION DE 1 1/2" </t>
  </si>
  <si>
    <t>CODO 90°  PVC PRESION DE 1"</t>
  </si>
  <si>
    <t>CODO 90°  PVC PRESION DE 1/2"</t>
  </si>
  <si>
    <t>CODO SANITARIO PVC 1 1/2 " ANGULO DE 90G C X C.</t>
  </si>
  <si>
    <t xml:space="preserve">MANGUERA VERDE REFORZADA 3 CAPAS ROLLO DE 30 METROS </t>
  </si>
  <si>
    <t>SEMICODO  SANITARIO PVC  4" ÁNGULO DE 45G C X C</t>
  </si>
  <si>
    <t xml:space="preserve">SIFÓN SANITARIO DE PVC DIÁMETRO DE 2", </t>
  </si>
  <si>
    <t>TEE PVC DE 1/2</t>
  </si>
  <si>
    <t>UNION CANAL AMAZONA</t>
  </si>
  <si>
    <t>UNION LISA 1/2" PVC</t>
  </si>
  <si>
    <t>UNION LISA PVC DE 1"</t>
  </si>
  <si>
    <t>UNION PVC REPARACION 1"</t>
  </si>
  <si>
    <t>UNION PVC REPARACION 1/2"</t>
  </si>
  <si>
    <t>UNION PVC REPARACION 3/4"</t>
  </si>
  <si>
    <t>UNION SANITARIA EN PVC DIAMETRO DE 1 1/2</t>
  </si>
  <si>
    <t>UNION SANITARIA EN PVC, DIÁMETRO DE 2"</t>
  </si>
  <si>
    <t xml:space="preserve">UNIVERSAL DE 1" PVC PRESION </t>
  </si>
  <si>
    <t>UNIVERSAL DE 2" PVC PRESION</t>
  </si>
  <si>
    <t>TAPA PARA REGISTRO EN PVC DE 15 X 15 CM</t>
  </si>
  <si>
    <t>TAPA PARA REGISTRO EN PVC 20 X 20 CM</t>
  </si>
  <si>
    <t>TAPON LISO SOLDADO PVC DE 1/2</t>
  </si>
  <si>
    <t>TAPON LISO SOLDADO PVC DE 1"</t>
  </si>
  <si>
    <t>TAPON ROSCADO DE 1" PVC</t>
  </si>
  <si>
    <t>TAPON ROSCADO DE 1/2" PVC</t>
  </si>
  <si>
    <t>ACOPLE MONOCONTROL DE 1/2" PVC</t>
  </si>
  <si>
    <t>SANITARIO 1 PIEZA DUAL</t>
  </si>
  <si>
    <t>LAVAMANOS EN PORCELANA DE PARED CLASICO</t>
  </si>
  <si>
    <t>ENCHAPE  PARA  PISO  DE 45 X 45 TRAFICO TIPO PESADO (DISEÑO Y MODELO A DEFINIR)</t>
  </si>
  <si>
    <t xml:space="preserve">ENCHAPE DE PARED  30 X 60 MACERATA </t>
  </si>
  <si>
    <t>CERAMICA  PARA EXTERIORES FACHADAS EDIFICACIONES MUROS BAJOS</t>
  </si>
  <si>
    <t>LADRILLO DIVISORIO EN ARCILLA NO. 5. DE  30 X 20 X 12.</t>
  </si>
  <si>
    <t>LADRILLO DIVISORIO EN ARCILLA NO. 4. DE  30 X 20 X 10.</t>
  </si>
  <si>
    <t>ADHESIVO PARA ENCHAPES CON BASE EN CEMENTO, EN PRESENTACIÓN BULTO DE 25 KG BAJO EN POLVO  GARANTIA 10 AÑOS</t>
  </si>
  <si>
    <t>CEMENTO BLANCO TIPO 1 PRESENTACIÓN X 20 KL</t>
  </si>
  <si>
    <t>CEMENTO GRIS TIPO 1 PRESENTACIÓN X 50 KL (EN BOLSA PLASTICA NEGRA SELLADA)</t>
  </si>
  <si>
    <t>GRANIPLAS BLANCO 30KG ESGRAFIADO ANTI HONGOS 4 GALONES</t>
  </si>
  <si>
    <t>LAMINA DE YESO CARTÓN DRYWALL DE 1/2" MEDIDAS DE 1,22 MT X 2,44 MT.</t>
  </si>
  <si>
    <t>YESO CONSTRUCCION 25KG</t>
  </si>
  <si>
    <t>TEJA ONDULADA EN FIBROCEMENTO, PERFIL 7, DE 1,220 M DE LONGITUD POR 0,920 M DE ANCHO NO. 4</t>
  </si>
  <si>
    <t>TEJA ONDULADA EN FIBROCEMENTO, PERFIL 7, DE 1,520 M DE LONGITUD POR 0,920 M DE ANCHO NO. 5</t>
  </si>
  <si>
    <t>TEJA ONDULADA EN FIBROCEMENTO, PERFIL 7, DE 1,830 M DE LONGITUD POR 0,920 M DE ANCHO NO. 6</t>
  </si>
  <si>
    <t>GRAVA DE 1/2 (MIXTO) - VIAJE DE 5 M3</t>
  </si>
  <si>
    <t>CEPILLO EN MADERA CERDAS RUSTICAS PARA LIMPIAR MAQUINAS</t>
  </si>
  <si>
    <t>RODILLO EPOXICO DE 9"</t>
  </si>
  <si>
    <t xml:space="preserve">RODILLO PARA PINTAR PROFESIONAL DE FELPA ACRILICA  DE 9 </t>
  </si>
  <si>
    <t>RODILLO PROFESIONAL FELPA ACRÍLICA PARA PINTURA A BASE DE AGUA SUPERFICIES LISAS DE 4"</t>
  </si>
  <si>
    <t>BROCHA PROFESIONAL PARA PINTAR EN CERDA MONA  CABO AZUL DE 3"</t>
  </si>
  <si>
    <t>SOLDADURA 6013X1/8"</t>
  </si>
  <si>
    <t>ALICATE 8" 1,000V, CON AGARRE PARA MATERIALES PLANOS Y REDONDOS, MAGOS ANATOMICOS</t>
  </si>
  <si>
    <t>ALICATE HOMBRESOLO  RECTO PROFESIONAL 10R</t>
  </si>
  <si>
    <t>ALMADANAS CON CABO DE MADERA DE 3 LIBRAS</t>
  </si>
  <si>
    <t>GUÍA EXTENSIBLE PARA CAJÓN GALVANIZADA 31MM X 50 CM, JUEGO</t>
  </si>
  <si>
    <t xml:space="preserve">JUEGO DE LLAVES BRISTOL O HEXAGONALES EN MILIMETROS LARGAS DE 9 PIEZAS </t>
  </si>
  <si>
    <t xml:space="preserve">JUEGO DE TRAZADO (CIMBRA) DE TRES PIEZAS </t>
  </si>
  <si>
    <t>LIJADORA DE PALMA</t>
  </si>
  <si>
    <t>LIMA ESCOFINA 14 PULGADAS</t>
  </si>
  <si>
    <t>LIMA PLANA BASTARDA DE 14"</t>
  </si>
  <si>
    <t xml:space="preserve">LIMA TRIANGULAR DE 7" CON MANGO </t>
  </si>
  <si>
    <t>LLAVE DE TUBO  DE 10 PULGADAS</t>
  </si>
  <si>
    <t>LLAVE INGLESA (LLAVE EXPANSIÓN 12 PULGADAS )</t>
  </si>
  <si>
    <t>LLAVE PARA TUBO DE 14 PULGADAS</t>
  </si>
  <si>
    <t xml:space="preserve">MARTILLO DE UÑA DE 13 ONZAS MANGO EN MADERA </t>
  </si>
  <si>
    <t xml:space="preserve">NIVEL DE TRES GOTAS EN ALUMINIO DE 18 PULGADAS RESINA ESTRUCTURAL  </t>
  </si>
  <si>
    <t xml:space="preserve">PALA REDONDA NO. 2 CON CABO </t>
  </si>
  <si>
    <t>BISAGRA DE PRESION PARA MUEBLES 105 GRADOS 35 MM, PRESENTACIÓN POR PAR</t>
  </si>
  <si>
    <t xml:space="preserve">TORNILLO AUTOPERFORANTE DE 1 1/2" X 400 UNIDADES </t>
  </si>
  <si>
    <t xml:space="preserve">TORNILLO AUTOPERFORANTE DE 2 " X 1000 UNIDADES </t>
  </si>
  <si>
    <t>MANIJA  EN ALUMINIO 160 MM</t>
  </si>
  <si>
    <t xml:space="preserve">TORNILLO AUTOPERFORANTE DE 2 1/2 " X 1000 UNIDADES </t>
  </si>
  <si>
    <t xml:space="preserve">TUBO ROPERO PARA CLOSET  EN  ACERO INOXIDABLE Y/O ACERO CROMADO DE 3 METROS OVALADO </t>
  </si>
  <si>
    <t>SOPORTE PARA TUBO OVALADO NIQUELADO DE 30 X 15 MM</t>
  </si>
  <si>
    <t>BROCA O FRESA DE 35 MM PARA CAJAS DE BISAGRAS DE PARCHE EN MATERIAL TUGSTENO</t>
  </si>
  <si>
    <t>AMARRE TEJA TAPA METÁLICA 26CM CAL 18 X 100 UNIDADES</t>
  </si>
  <si>
    <t>ANGULO  1 1/4"X 3/16" X 6 METROS</t>
  </si>
  <si>
    <t>ANGULO DE 1 1/4" " X 1/8" X 6 METROS DE LARGO.</t>
  </si>
  <si>
    <t xml:space="preserve"> ANGULO DE 1 " 1/2" X 3/16 X 6 METROS</t>
  </si>
  <si>
    <t>ANGULO DE 1"1/2X1/8 X 6 METROS</t>
  </si>
  <si>
    <t>BARRA LISA DE ACERO W60  CON DIÁMETRO DE 3/8" Y CON UNA LONGITUD DE 6 M NORMA NTC 2289</t>
  </si>
  <si>
    <t>BARRA LISA DE ACERO W60 CON DIÁMETRO DE 1/4 PULGADAS Y CON UNA LONGITUD DE 6 METROS NORMA NTC 2289</t>
  </si>
  <si>
    <t>BISAGRAS DE 3" X 3" COBRE OMEGA NUDO CON TORNILLOS PARA MADERA PRESENTACIÓN POR PAR</t>
  </si>
  <si>
    <t>BOQUILLA  CAJA DE 5 KILOS COLOR BLANCO</t>
  </si>
  <si>
    <t>BROCA ESPADA PARA MADERA DE 1"</t>
  </si>
  <si>
    <t xml:space="preserve">BROCA ESPADA PARA MADERA DE 7/8 </t>
  </si>
  <si>
    <t>BROCA HSS DE 3/32"</t>
  </si>
  <si>
    <t>BROCA HSS DE 3/8"</t>
  </si>
  <si>
    <t>BROCA HSS DE 7/64"</t>
  </si>
  <si>
    <t xml:space="preserve">BROCA SDS PLUS DE 1/2" X 6 1/4"  </t>
  </si>
  <si>
    <t>BROCA SDS PLUS DE 1/4" X 6 1/4"</t>
  </si>
  <si>
    <t>BROCA SDS PLUS DE 3/8" X 4" X 6"</t>
  </si>
  <si>
    <t>CANDADO TIPO ITALIANO DE 50 MM ARCO GRADUABLE</t>
  </si>
  <si>
    <t>CERRADURA CILÍNDRICA PARA ALCOBA, POMO MADERA LINEA PROFESIONAL  NORMA  NTC 4289</t>
  </si>
  <si>
    <t>CERRADURA DE SOBREPONER, PARA PUERTAS BATIENTES, 2 PASADORES ACORAZADA</t>
  </si>
  <si>
    <t>DISCO ABRASIVO PARA CORTE DE METAL DE 4 1/2"  X  1/8"</t>
  </si>
  <si>
    <t xml:space="preserve">DISCO DE PULIDORA DIAMANTADO DE 4,5" </t>
  </si>
  <si>
    <t xml:space="preserve">DISCO DE PULIDORA DIAMANTADO DE 9" </t>
  </si>
  <si>
    <t>DISCO PARA PULIDORA 7"X1/4 PULIR METAL</t>
  </si>
  <si>
    <t>DISCO PARA TRONZADORA 14"X 3/32</t>
  </si>
  <si>
    <t>HOJA DE SEGUETA BIMETÁLICA POR 10 UNIDADES</t>
  </si>
  <si>
    <t>JUEGO DE BROCA DE TUNGSTENO 7 PIEZAS</t>
  </si>
  <si>
    <t xml:space="preserve">JUEGO DE BROCAS PARA METAL 6 PIEZAS </t>
  </si>
  <si>
    <t>LAMINA DE ALFAJOR  1/8 X 2,44 X1,22</t>
  </si>
  <si>
    <t>LAMINA HR CALIBRE 12* 2X1</t>
  </si>
  <si>
    <t>MANIJA TUBULAR EN ACERO INOXIDABLE 128 MM</t>
  </si>
  <si>
    <t>NIPLES GALVANIZADO LARGO 2" X 1/2"</t>
  </si>
  <si>
    <t>NIPLES GALVANIZADO LARGO 4" X 1/2"</t>
  </si>
  <si>
    <t>NIPLES GALVANIZADO LARGO 6" X 1/2"</t>
  </si>
  <si>
    <t>NIPLES GALVANIZADO LARGO 8"X 1/2"</t>
  </si>
  <si>
    <t>PLATINA DE 1" X 3/16</t>
  </si>
  <si>
    <t>PLATINA DE HIERRO DE 1/2 X 3/16 X 6 METROS</t>
  </si>
  <si>
    <t>REGISTRO DE DUCHA DE 1/2" EN CUERPO DE BRONCE</t>
  </si>
  <si>
    <t xml:space="preserve">REJILLA ANTI CUCARACHA DE ALUMINIO 3" X 2" </t>
  </si>
  <si>
    <t xml:space="preserve">REJILLA ANTI CUCARACHA DE ALUMINIO 4" X 3" </t>
  </si>
  <si>
    <t>SOPORTE CANAL</t>
  </si>
  <si>
    <t xml:space="preserve">TORNILLO AUTOPERFORANTE 1 " X 200 UNIDADES </t>
  </si>
  <si>
    <t xml:space="preserve">TORNILLO AUTOPERFORANTE DE 1 1/2"  X 400 UNIDADES </t>
  </si>
  <si>
    <t xml:space="preserve">TORNILLO AUTOPERFORANTE DE 2 "  X 1000 UNIDADES </t>
  </si>
  <si>
    <t xml:space="preserve">TORNILLO AUTOPERFORANTE DE 3/4"  X 500 UNIDADES </t>
  </si>
  <si>
    <t>VÁLVULA CHEQUE  1 1/2"   MATERIAL DEL CUERPO BRONCE.</t>
  </si>
  <si>
    <t>VÁLVULA CHEQUE CORTINA 1"  MATERIAL DEL CUERPO BRONCE.</t>
  </si>
  <si>
    <t>VÁLVULA DE BOLA DE 175 PSI  1/2", MATERIAL DEL CUERPO BRONCE.</t>
  </si>
  <si>
    <t>VÁLVULA DE BOLA DE 175 PSI 1  1/2", MATERIAL DEL CUERPO BRONCE.</t>
  </si>
  <si>
    <t>VÁLVULA DE BOLA DE 175 PSI 1 ", MATERIAL DEL CUERPO BRONCE.</t>
  </si>
  <si>
    <t>VÁLVULA DE BOLA DE 175 PSI 2 1/2", MATERIAL DEL CUERPO BRONCE.</t>
  </si>
  <si>
    <t>VÁLVULA DE BOLA DE 175 PSI 3/4 ", MATERIAL DEL CUERPO BRONCE.</t>
  </si>
  <si>
    <t>GRIFERIA COMPLETA PARA TANQUE DE ALMACENAMIENTO EN BRONCE DE 1/2"</t>
  </si>
  <si>
    <t>GRIFERIA COMPLETA PARA TANQUE DE ALMACENAMIENTO EN BRONCE DE 1"</t>
  </si>
  <si>
    <t>GRIFERIA COMPLETA PARA TANQUE DE ALMACENAMIENTO EN BRONCE DE 3/4"</t>
  </si>
  <si>
    <t>VARILLA CUADRADA 10,5X10,5 X 6 METROS</t>
  </si>
  <si>
    <t>VARILLA LISA 5 1/8 X 6 METROS</t>
  </si>
  <si>
    <t>ESPATULA 5"</t>
  </si>
  <si>
    <t>LLANA LISA EN ACERO INOXIDABLE</t>
  </si>
  <si>
    <t>LLAVE TERMINAL PARA JARDIN TIPO PESADA</t>
  </si>
  <si>
    <t>REGISTRO DE DUCHA DE 1/2" EN CUERPO DE BRONCE PASO DE BOLA</t>
  </si>
  <si>
    <t>SONDA DESTANQUEADORA ENRROLLABLE LAGO 6 METROS ESPESOR 6 MM</t>
  </si>
  <si>
    <t>VÁLVULA CHEQUE  1/2"   MATERIAL DEL CUERPO BRONCE.</t>
  </si>
  <si>
    <t>BOQUILLERA DE ALUMINIO</t>
  </si>
  <si>
    <t xml:space="preserve">TUBERIA REDONDA NEGRA DE 2  1/2"   X 6 METROS, ESPESOR DE 0,075". </t>
  </si>
  <si>
    <t xml:space="preserve">MALLA ELECTROSOLDADA D-84 ROLLO 18 METROS </t>
  </si>
  <si>
    <t>UNION GALVANIZADA DE 1"</t>
  </si>
  <si>
    <t>GUÍA O RIEL EXTENSIBLE PARA CAJÓN GALVANIZADA 31MM X 50 CM, PAR</t>
  </si>
  <si>
    <t>MANIJA SAN LUIS EN ALUMINIO 160 MM</t>
  </si>
  <si>
    <t>CARRETILLA ANTIPINCHAZO  DE TOLVA DE 5 PIES TOLVA METALICA RIN METALICO.</t>
  </si>
  <si>
    <t>CINTA METRICA FLEXOMETRO METALICO DE 5 METROS X ANCHO DE CINTA DE 3/4"</t>
  </si>
  <si>
    <t>ESCALERA TIJERA  4.3M, 14 PELDAÑOS, ALUMINIO</t>
  </si>
  <si>
    <t>ESCALERA TIJERA 2.4M, 7 PELDAÑOS, FIBRA DE VIDRIO</t>
  </si>
  <si>
    <t>PISTOLA AEROGRAFO NO. 8</t>
  </si>
  <si>
    <t>PISTOLA DE CALAFATEO TUBO DE ALUMINIO</t>
  </si>
  <si>
    <t>PISTOLA GGB W-960 (600CC) METALICA 1,4</t>
  </si>
  <si>
    <t>PISTOLA GRAVEDAD W-960 (600CC) PLASTICA</t>
  </si>
  <si>
    <t xml:space="preserve">PLOMADA METALICA CON CENTRO 200 G </t>
  </si>
  <si>
    <t xml:space="preserve">POMO PARA PULIDORA </t>
  </si>
  <si>
    <t>PULIDORA INDUSTRIAL 5" POTENCIA 1,200 W VOLTAJE 120 V  HZ 60 VELOCIDAD (RPM) 11 000/MIN  TRES(3) AÑOS DE GARANTÍA</t>
  </si>
  <si>
    <t xml:space="preserve">PUNTAS PARA TALADRO  SET DE 4 PIEZAS </t>
  </si>
  <si>
    <t xml:space="preserve">REFILADOR DE CANTO FLEXIBLE </t>
  </si>
  <si>
    <t xml:space="preserve">RODEL 10 MM PARA CORTE CERÁMICA PROFESIONAL </t>
  </si>
  <si>
    <t xml:space="preserve">TALADRO 1/2 PERCUTOR 860W 0-3200RPM USO PROFESIONAL </t>
  </si>
  <si>
    <t>ESCUADRA METALICA DE  12 "</t>
  </si>
  <si>
    <t>BOMBAS SUMERGIBLES</t>
  </si>
  <si>
    <t>BOMBAS DOSIFICADORAS</t>
  </si>
  <si>
    <t>02-02-02-008-007-02-4</t>
  </si>
  <si>
    <t>MANTENIMIENTO DE SILLAS Y ESCRITORIOS</t>
  </si>
  <si>
    <t>DISPENSADOR DE JABON</t>
  </si>
  <si>
    <t>GEL ANTIBACTERIAL</t>
  </si>
  <si>
    <t>CEPILLO SANITARIO</t>
  </si>
  <si>
    <t>JABON DE BAÑO</t>
  </si>
  <si>
    <t>DESODORANTE ROLL ON</t>
  </si>
  <si>
    <t>CEPILLO DE DIENTES</t>
  </si>
  <si>
    <t>JABON REPELENTE</t>
  </si>
  <si>
    <t>TALCOS PARA PIES</t>
  </si>
  <si>
    <t>JABON LIQUIDO PARA MANOS ANTIBACTERIAL</t>
  </si>
  <si>
    <t>TAPEPTE DE DESINFECCIÓN</t>
  </si>
  <si>
    <t>ALCOHOL POR LITRO</t>
  </si>
  <si>
    <t>MAQUINA PARA CORTE DE CABELLO</t>
  </si>
  <si>
    <t>CANECA DE BASAURA CON RUEDAS</t>
  </si>
  <si>
    <t>02-02-01-003-008-01-4</t>
  </si>
  <si>
    <t>MESAS PLASTICAS</t>
  </si>
  <si>
    <t>56101519</t>
  </si>
  <si>
    <t>SILLAS PLASTICAS</t>
  </si>
  <si>
    <t>TOALLAS DE MANOS DOBLADA EN Z</t>
  </si>
  <si>
    <t>MANTENIMIENTO PREVENTIVO Y CORRECTIVO DE VEHICULOS</t>
  </si>
  <si>
    <t>MANTENIMIENTO INFRAESTRUCTURA</t>
  </si>
  <si>
    <t>SERVICIO DE OPERACIÓN Y MANTENIMIENTO DE ELECTROBOMBAS RED DE AGUA POTABLE “PTAP”, PLANTAS DE TRATAMIENTO DE AGUAS RESIDUALES “PTAR”</t>
  </si>
  <si>
    <t>MANTENIMIENTO PREVENTIVO, CORRECTIVO Y/O RECUPERATIVO DE EQUIPOS Y ENSERES (AIRES, LAVADORA Y LAVADORA/SECADORA)</t>
  </si>
  <si>
    <t>SERVICIO DE MANTENIMIENTO DE ZONAS VERDES Y PODA DE ARBOLES</t>
  </si>
  <si>
    <t>SERVICIO DE ENERGIA</t>
  </si>
  <si>
    <t>SERVICIOS MEDIO AMBIENTALES (FUMIGACIÓN, LAVADO DE TANQUES) PARA LA CPMS Y OFAPC</t>
  </si>
  <si>
    <t>SERVICIO DE ARRENDAMIENTO DE IMPRESORAS PARA FOTOCOPIADO, ESCANEO E IMPRESIONES</t>
  </si>
  <si>
    <t>SERVICIO DE RECARGA DE EXTINTORES</t>
  </si>
  <si>
    <t>SERVICIO DE  INTERNET Y TELEVISION</t>
  </si>
  <si>
    <t xml:space="preserve">BROCHAS DE 1 1/2 PULGADA  </t>
  </si>
  <si>
    <t xml:space="preserve">BROCHAS DE 2 PULGADA  </t>
  </si>
  <si>
    <t xml:space="preserve">BROCHAS DE 3 PULGADA  </t>
  </si>
  <si>
    <t>COMPRESOR CON PISTOLA</t>
  </si>
  <si>
    <t>LAMPARAS BOMBILLAS TIPO LED</t>
  </si>
  <si>
    <t>MANGUERA RIEGO AGRÍCOLA 1/2 PULGADA, CON PISTOLA Y CARRETE 50 METROS</t>
  </si>
  <si>
    <t>PINTURA DE ACEITE 1 GALON (BLANCA, AZUL,GRIS)</t>
  </si>
  <si>
    <t>PINTURA DE AGUA X 5 GALONES (BLANCO)</t>
  </si>
  <si>
    <t>THINER</t>
  </si>
  <si>
    <t>CINTA ANTIDESLIZANTE REFLECTIVA POR METRO</t>
  </si>
  <si>
    <t xml:space="preserve">GUADAÑADORA CON YOYO, CUCHILLAS (3), LIMAS, JUEGO DE COPAS, </t>
  </si>
  <si>
    <t>MESA DE PIN PONG, RAQUETAS Y PELOTAS</t>
  </si>
  <si>
    <t>LAZOS DEPORTIVO</t>
  </si>
  <si>
    <t>CARTA UNO JUEGO DE MESA</t>
  </si>
  <si>
    <t>AJEDREZ</t>
  </si>
  <si>
    <t>BALON DE BASKETBALL</t>
  </si>
  <si>
    <t>BALON DE VOLLEYBALL</t>
  </si>
  <si>
    <t>CARPA EN LONA</t>
  </si>
  <si>
    <t>CINTA DOBLE FAZ</t>
  </si>
  <si>
    <t>CINTA TRANSPARENTE GRANDE 48 MM X 100 M</t>
  </si>
  <si>
    <t>ESTANTE</t>
  </si>
  <si>
    <t>CASILLERO</t>
  </si>
  <si>
    <t>VENTILADOR</t>
  </si>
  <si>
    <t xml:space="preserve">MANTENIMIENTO HOTEL </t>
  </si>
  <si>
    <t>MANTENIMIENTO GRUPOS OPERATIVOS</t>
  </si>
  <si>
    <t>MANTENIMIENTO CASINO OFICIALES</t>
  </si>
  <si>
    <t>EXAMENES MEDICOS OCUPACIONALES PERSONAL CIVIL Y UN PERSONAL MILITAR CACOM 2</t>
  </si>
  <si>
    <t>02-02-02-005-004-02-3</t>
  </si>
  <si>
    <t>MANTENIMIENTO RED HIDRÁULICA SHELTERS Y EDIFICIO ART</t>
  </si>
  <si>
    <t>SUMINISTRO E INSTALACIÓN DE CERRAMIENTO TIPO SLATS PARA ZONA DE GENERADOR ELÉCTRICO</t>
  </si>
  <si>
    <t>GRÚA HIDRÁULICA P/N: 04-6152-0120</t>
  </si>
  <si>
    <t>PISTOLA ENGRASADORA INALÁMBRICA DE 18V P/N CGG8850</t>
  </si>
  <si>
    <t xml:space="preserve">KIT DE HERRAMIENTAS PARA FRENADO DE TUERCAS Y PERNOS P/N  DMC1000-20R </t>
  </si>
  <si>
    <t xml:space="preserve">PROGRAMADOR ELT PARA RADIO BALIZAS  P/N.453-2000 </t>
  </si>
  <si>
    <t>CAUTÍN A GAS RECARGABLE / PARA SOLDADURA CON ESTAÑO PORTÁTIL P/N: YAKS42</t>
  </si>
  <si>
    <t xml:space="preserve">HERRAMIENTA DE CABLE DE SEGURIDAD P/N WTSTC323 </t>
  </si>
  <si>
    <t>PISTOLA PARA APLICAR SILICONA P/N 22801</t>
  </si>
  <si>
    <t>LAMPARA HALOGENA P/N: ES-RCFLD50W-DL</t>
  </si>
  <si>
    <t>UNIDAD DE SERVICIO HIDRAULICO P/N: 06-4035-0500</t>
  </si>
  <si>
    <t xml:space="preserve">CARGADOR DE BATERIAS P/N: BC50BS  </t>
  </si>
  <si>
    <t>COPA PARA LLAVE ALLEN 1/4 " DRIVE SAE 9/64" P/N TMA4.5E</t>
  </si>
  <si>
    <t>KIT AVANZADO CON CALIFICADOR DE CABLEADO P/N CIQ-KIT</t>
  </si>
  <si>
    <t>CAJA DE HERRAMIENTAS VACIA P/N STMT81417-1</t>
  </si>
  <si>
    <t>INDICADOR DE CAMPO GAUSS P/N 105645</t>
  </si>
  <si>
    <t>TIJERA CORTA LAMINA IZQUIERDA P/N 10504315N SL</t>
  </si>
  <si>
    <t>TIJERA CORTA LAMINA DERECHA P/N 10504315N SR</t>
  </si>
  <si>
    <t>CIZALLA NEUMATICA P/N P-2041</t>
  </si>
  <si>
    <t>REMACHADORA DE BORDE NEUMATICA P/N 34-214C</t>
  </si>
  <si>
    <t>MARCO PARA SEGUETA P/N STHT20140</t>
  </si>
  <si>
    <t xml:space="preserve">MARTILLO 17 OZ P/N  FMHT51244 </t>
  </si>
  <si>
    <t xml:space="preserve">ASPIRADORA INALAMBRICA 18/20 V P/N DCV580 </t>
  </si>
  <si>
    <t>REMACHADORA NEUMATICA CON CABEZAL DE TRACCION P/N H782</t>
  </si>
  <si>
    <t>DINAMOMETRO DIGITAL 100KG ESCALA DE 100G P/N PESOLA 100 KG</t>
  </si>
  <si>
    <t>DINAMOMETRO DIGITAL 200KG ESCALA DE 200G P/N PESOLA 200 KG</t>
  </si>
  <si>
    <t>TENSIOMETRO PARA CABLE DIGITAL DE 1/16 A 1/4 P/N 102-03108 MODELO CT12A</t>
  </si>
  <si>
    <t>JUEGO DE MACHUELOS 17 PIEZAS P/N 5EWK9</t>
  </si>
  <si>
    <t>MEDIDOR DE ESPESORES P/N PCE-CT 24FN</t>
  </si>
  <si>
    <t>LLAVE DE TORQUE CUADRANTE DE 3/8 DE 1/4 P/N FRES8</t>
  </si>
  <si>
    <t>LLAVE DE TORQUE CUADRANTE DE 3/8 DE 5/16 P/N FRES10</t>
  </si>
  <si>
    <t>LLAVE DE TORQUE CUADRANTE DE 3/8 DE 3/8 P/N FRES12</t>
  </si>
  <si>
    <t>LLAVE DE TORQUE CUADRANTE DE 3/8 DE 7/16 P/N FRES14</t>
  </si>
  <si>
    <t>LLAVE DE TORQUE CUADRANTE DE 3/8 DE 1/2 P/N FRES16</t>
  </si>
  <si>
    <t>LLAVE DE TORQUE CUADRANTE DE 3/8 DE 9/16 P/N FRES18</t>
  </si>
  <si>
    <t>LLAVE DE TORQUE CUADRANTE DE 3/8 DE 5/8 P/N FRES20</t>
  </si>
  <si>
    <t>LLAVE DE TORQUE CUADRANTE DE 3/8 DE 11/16 P/N FRES22</t>
  </si>
  <si>
    <t>LLAVE DE TORQUE CUADRANTE DE 3/8 DE 3/4 P/N FRES24</t>
  </si>
  <si>
    <t xml:space="preserve">MULTIMETRO DE AISLAMIENTO P/N FLUKE1587 FC </t>
  </si>
  <si>
    <t>KIT MAQUINA DE ETIQUETAS PARA MARCAR MATERIAL AERONAUTICO P/N BMP21-PLUS-KIT1</t>
  </si>
  <si>
    <t>GATO HIDRAULICO TRIPODE 5 TONELADAS P/N 02-7822C0110</t>
  </si>
  <si>
    <t>OXIGENO GASEOSO INDUSTRIAL (2900 - 3000 PSI)</t>
  </si>
  <si>
    <t>NITROGENO GASEOSO INDUSTRIAL (2900 - 3000 PSI)</t>
  </si>
  <si>
    <t>ACETILENO INDUSTRIAL</t>
  </si>
  <si>
    <t>OXIGENO GASEOSO INDUSTRIAL (2900 - 3000 PSI) (AMARRE VIEGENCIAS FUTURAS - 2022)</t>
  </si>
  <si>
    <t>NITROGENO GASEOSO INDUSTRIAL (2900 - 3000 PSI) (AMARRE VIEGENCIAS FUTURAS - 2022)</t>
  </si>
  <si>
    <t>ACETILENO INDUSTRIAL (AMARRE VIEGENCIAS FUTURAS - 2022)</t>
  </si>
  <si>
    <t>FILTRO DE ACEITE P/N A-223</t>
  </si>
  <si>
    <t>FILTRO COMBUSTIBLE P/N BT-364</t>
  </si>
  <si>
    <t>FILTRO DE ACEITE P/N P 555680</t>
  </si>
  <si>
    <t>FILTRO DE COMBUSTIBLE/SECUNDARIO P/N BT 259</t>
  </si>
  <si>
    <t>FILTRO DE AIRE P/N AR 1596</t>
  </si>
  <si>
    <t>FILTROS DE ACEITE/PARMO P/N A-20</t>
  </si>
  <si>
    <t>FILTRO DE COMBUSTIBLE/ SEPARADOR DE AGUA P/N BF 5813</t>
  </si>
  <si>
    <t xml:space="preserve">FILTRO COMBUTIBLE P/N BF 5800 </t>
  </si>
  <si>
    <t>FILTRO DE COMBUTIBLE /SECUNDARIO P/N BF 593</t>
  </si>
  <si>
    <t xml:space="preserve">FILTRO DE AIRE P/N DA2265 </t>
  </si>
  <si>
    <t xml:space="preserve">FILTRO DE ACEITE P/N HCX-46 </t>
  </si>
  <si>
    <t xml:space="preserve">FILTRO DE AIRE P/N 1574111 </t>
  </si>
  <si>
    <t>FILTRO  HIDRAULICO P/N  BT8426-MPG</t>
  </si>
  <si>
    <t>FILTRO DE COMBUSTIBLE P/N 02113831</t>
  </si>
  <si>
    <t xml:space="preserve">FILTRO DE AIRE P/N P82889 </t>
  </si>
  <si>
    <t>FILTRO HIDRAULICO P/N K-3492</t>
  </si>
  <si>
    <t>FILTRO HIDRAULICO P/N K-3751</t>
  </si>
  <si>
    <t>FILTRO HIDRAULICO P/N K-3493</t>
  </si>
  <si>
    <t xml:space="preserve">FILTRO HIDRAULICO P/N HC-1906-01 </t>
  </si>
  <si>
    <t>FILTRO HIDRAULICO P/N HC-1454</t>
  </si>
  <si>
    <t>FILTRO HIDRAULICO P/N K-1414</t>
  </si>
  <si>
    <t>SELLANTE P/N PRC 1440 B2</t>
  </si>
  <si>
    <t>SELLANTE P/N PRC 1440 A1/2</t>
  </si>
  <si>
    <t>SELLANTE P/N PRC 1440 B1/2</t>
  </si>
  <si>
    <t>SELLANTE P/N PRC 1422 A1/2</t>
  </si>
  <si>
    <t xml:space="preserve">SELLANTE P/N PRC 1428 B2 </t>
  </si>
  <si>
    <t xml:space="preserve">SELLANTE P/N PRC 1425 B2 </t>
  </si>
  <si>
    <t xml:space="preserve">SELLANTE P/N PRC 870 B2 </t>
  </si>
  <si>
    <t>LIJA ADHESIVA DE 6" DIÁMETRO 180 P/N 216U / 236U</t>
  </si>
  <si>
    <t>LIJA ADHESIVA DE 6" DIÁMETRO 220 P/N 216U / 236U</t>
  </si>
  <si>
    <t>LIJA ADHESIVA DE 6" DIÁMETRO 320 P/N 216U / 236U</t>
  </si>
  <si>
    <t>LIJA ADHESIVA DE 6" DIÁMETRO 80 P/N 216U / 236U</t>
  </si>
  <si>
    <t>PINTURA POLIURETANO AMARILLO P/N  C201-1019G / FS13655</t>
  </si>
  <si>
    <t xml:space="preserve">PINTURA POLIURETANO BLANCO P/N C201-1000G / FS17925  </t>
  </si>
  <si>
    <t>PINTURA POLIURETANO GRIS OSCURO SEMI BRILLANTE P/N: C202-1070G / FS26373 DARK GRAY</t>
  </si>
  <si>
    <t>PINTURA POLIURETANO GRIS P/N: C203-1003G / FS36375</t>
  </si>
  <si>
    <t>PINTURA POLIURETANO NEGRO SEMI BRILLANTE P/N: C202-1005G / FS27038</t>
  </si>
  <si>
    <t>PRIMER AMARILLO ANTICORROSIVO - BASE IMPRIMANTE P/N: P-1004B</t>
  </si>
  <si>
    <t>PRIMER CONDUCTIVO ANTISTATIC P/N: P-1002G</t>
  </si>
  <si>
    <t>PINTURA NEGRA ANTIDESLIZANTE P/N AS23-1000</t>
  </si>
  <si>
    <t>PINTURA POLIURETANO GRIS SEMI BRILLANTE P/N: C202-1017G / FS 26293</t>
  </si>
  <si>
    <t>PINTURA POLIURETANO GRIS SEMI BRILLANTE P/N: C202-1069G FS  26293 LIGHT GRAY</t>
  </si>
  <si>
    <t>PINTURA POLIURETANO GRIS SEMI BRILLANTE P/N: C201-1018G / FS16440</t>
  </si>
  <si>
    <t>PINTURA POLIURETANO GRIS SEMI BRILLANTE P/N: C201-1011G / FS16473</t>
  </si>
  <si>
    <t>PRIMER PARA MATERIAL COMPUESTO P/N P1069B</t>
  </si>
  <si>
    <t>DISCO DE LIJADO 2" P/N 348D, CAJA POR 100 UNIDADES</t>
  </si>
  <si>
    <t>DISCO DE LIJADO 3" P/N 361F, CAJA POR 100 UNIDADES</t>
  </si>
  <si>
    <t>TIJERA P/N HCS2036-01-053R</t>
  </si>
  <si>
    <t>RESINA EPOXICA EPON 828 KIT EPICURE3223</t>
  </si>
  <si>
    <t>LUPA DE 10X P/N USATCO70663</t>
  </si>
  <si>
    <t>MANGUERA TRIPLE CAPA 1/2 PULGADA, ROLLO X 200 MTS</t>
  </si>
  <si>
    <t>ACEITE ESTÁNDAR ESPECTOFOTOMETRICO D12-100 / 240 ML / P/N NSN 9150-00-179-5142</t>
  </si>
  <si>
    <t>ACEITE ESTÁNDAR ESPECTOFOTOMETRICO D12-5  / 240 ML P/N NSN 9150-01-307-3343</t>
  </si>
  <si>
    <t>ACEITE ESTÁNDAR ESPECTOFOTOMETRICO D19-0 / 240 ML / P/N NSN 9150-00-179-5137</t>
  </si>
  <si>
    <t>ACEITE ESTÁNDAR ESPECTOFOTOMETRICO D3-100 / 240 ML / P/N NSN 9150-01-283-0249</t>
  </si>
  <si>
    <t>ELECTRODOS DE BARRA, CAJA POR 50 UNIDADES P/N M97009</t>
  </si>
  <si>
    <t>ELECTRODOS DE DISCO, CAJA POR 50 UNIDADES P/N M97700</t>
  </si>
  <si>
    <t xml:space="preserve">PAÑO KIMTECH 11X21 CM, CAJA DE 280 UNI / ANÁLISIS ACEITE </t>
  </si>
  <si>
    <t xml:space="preserve">PAÑO // TOALLA LIMPIADORA INDUSTRIAL P/N  X80 </t>
  </si>
  <si>
    <t>SKC-S LIMPIADOR, CAJA POR 12 UNIDADES P/N 01-5750-78</t>
  </si>
  <si>
    <t xml:space="preserve">SUSPENSIÓN DE PARTÍCULAS MAGNÉTICAS, CAJA POR 12 UNIDADES P/N 01-0145-78 </t>
  </si>
  <si>
    <t>ACOPLANTE ULTRASONICO DE ALTO RENDIMIENTO "SOUNDSAFE" SONOTECH P/N 20-901</t>
  </si>
  <si>
    <t>ELECTRO DE TUNGSTEN P/N M41402A</t>
  </si>
  <si>
    <t xml:space="preserve">CEPILLO METALICO BRONCE P/N 1204H </t>
  </si>
  <si>
    <t>REFRIGERANTE R134A PARA SISTEMAS DE AIRE ACONDICIONADO AERONAVE T-27 P/N R134A</t>
  </si>
  <si>
    <t>LUBRICANTE MULTIPROPOSITO P/N WD-40,  AEROSOL DE 11 OZ Ó 382 ML</t>
  </si>
  <si>
    <t xml:space="preserve">FILTRO SECADOR PARA BANCO DE SERVICIO DE AIRE ACONDICIONADO T-27 P/N 34724  Ó  EEAC325A1 </t>
  </si>
  <si>
    <t>ATOMIZADOR INDUSTRIAL 0.9 LITROS REFERENCIAPARA USO PESADO  P/N  FG9C03060000</t>
  </si>
  <si>
    <t>PEGANTE 1300 L  P/N 62140365305, TARRO DE 947 ML (01 QT)</t>
  </si>
  <si>
    <t>PEGANTE 1300 TUBO P/N 62130026313, TUBO  5 ONZAS 148 ML</t>
  </si>
  <si>
    <t>CINTA TEFLON,  P/N 135322</t>
  </si>
  <si>
    <t>JABON PARA MANOS  P/N 35105</t>
  </si>
  <si>
    <t>ALAMBRE DE FRENAR CALIBRE 0,032"  P/N  MS20995-C32</t>
  </si>
  <si>
    <t>ALAMBRE DE FRENAR CALIBRE 0,025 "  P/N  MS20995-C20</t>
  </si>
  <si>
    <t>PASTA DELIMITADORA PARA LINEAS DE FE Y TORQUE DE COLOR NARANJA DE 1 OZ P/N 83314</t>
  </si>
  <si>
    <t>SILICONA GRIS P/N 18718 // 5699</t>
  </si>
  <si>
    <t>LIMPIADOR DIELECTRICO P/N 10229146, AEROSOL DE DE 16 OZ Ó  430 ML</t>
  </si>
  <si>
    <t>INSERTADOR / EXTRACTOR DE PINES AZUL Y BLANCO METAL P/N: M81696/1401</t>
  </si>
  <si>
    <t>INSERTADOR / EXTRACTOR DE PINES ROJO Y BLANCO METAL P/N: M81969/1-02</t>
  </si>
  <si>
    <t>INSERTADOR / EXTRACTOR DE PINES ROJO Y BLANCO PLÁSTICO P/N: M81696/14-11</t>
  </si>
  <si>
    <t>KIT DE CABLE Y FELULA ,032 P/N C10-218PKG</t>
  </si>
  <si>
    <t>ALCOHOL ISOPROPILICO PROPANOL CANECA X 55 GALONES P/N TT-I-735</t>
  </si>
  <si>
    <t xml:space="preserve">LIMPIADOR DE CARLINGAS SPRAY PRIST AEROSOL TARRO 13 OZ. (368, 5 G) P/N MIL-P-008184D </t>
  </si>
  <si>
    <t>PUNTA TORQ SET # 8 ACERO P/N: TS212-8</t>
  </si>
  <si>
    <t>INHIBIDOR DE CORROSION P/N SP-400</t>
  </si>
  <si>
    <t>SILICONA BLANCA DOW CORNING P/N  780</t>
  </si>
  <si>
    <t>BROCHA 1/2 PULGADA</t>
  </si>
  <si>
    <t xml:space="preserve">BROCHA DE 1" </t>
  </si>
  <si>
    <t xml:space="preserve">BROCHA DE 2" </t>
  </si>
  <si>
    <t>BIOBOR JF ADITIVO PARA COMBUSTIBLE DE AVIACIÓN P/N BBJUG04US MIL-S-53021A TARRO POR GALON</t>
  </si>
  <si>
    <t>DETERGENTE AUTOMOTIVO NEUTRO ESPECIFICACIÓN  MEP 21-012</t>
  </si>
  <si>
    <t>CINTA ADHESIVA DE ALTA RESISTENCIA GRIS P/N 6969, ROLLO 55 METROS</t>
  </si>
  <si>
    <t>CINTA AUTOADHESIVA ZIG-ZAG 60° COLOR BLANCA (TURBILATOR X 40 FT) P/N M16400375</t>
  </si>
  <si>
    <t>FLUIDO DE DETECCIÓN DE FUGAS P/N: LEAK-TEC 372E</t>
  </si>
  <si>
    <t>BATERIAS PARA VEHICULOS/ P/N  48D-850</t>
  </si>
  <si>
    <t>BATERIAS PARA VEHICULOS/ P/N  4D</t>
  </si>
  <si>
    <t>BATERIAS PARA VEHICULOS/REF: P/N  NS40L670MC</t>
  </si>
  <si>
    <t>BATERIAS PARA VEHICULOS P/N  1000/30H</t>
  </si>
  <si>
    <t>PLASTICOS TERMOPLASTICOS/FLUOROPOLIMEROS PTFE, DIAMETRO  1/2", SOLIDAS SIN INTERVALOS</t>
  </si>
  <si>
    <t>PLASTICOS TERMOPLASTICOS/FLUOROPOLIMEROS PTFE,  DIAMETRO  1", SOLIDAS SIN INTERVALOS.</t>
  </si>
  <si>
    <t>PLASTICOS TERMOPLASTICOS/FLUOROPOLIMEROS PTFE, DIAMETRO  2", SOLIDAS SIN INTERVALOS.</t>
  </si>
  <si>
    <t>PLASTICOS TERMOPLASTICOS/FLUOROPOLIMEROS PTFE, DIAMETRO  3", SOLIDAS SIN INTERVALOS.</t>
  </si>
  <si>
    <t>PLASTICOS TERMOPLASTICOS/FLUOROPOLIMEROS PTFE,  4", SOLIDAS SIN INTERVALOS.</t>
  </si>
  <si>
    <t>PLASTICO TERMOPLASTICO/POLIURETANO TERMOPLASTICO RIGIDO RPTUDURALEX,  DIAMETRO 4", SOLIDAS SIN INTERVALOS.</t>
  </si>
  <si>
    <t>DURAFLEX , BARRAS CILINDRICAS DIAMETRO 3", SOLIDAS SIN INTERVALOS.</t>
  </si>
  <si>
    <t>BURILES/REF: P40AL</t>
  </si>
  <si>
    <t>BURILES/REF: ISO7</t>
  </si>
  <si>
    <t>BURILES/REF: UFWTR</t>
  </si>
  <si>
    <t>BURILES/REF: ISO 9</t>
  </si>
  <si>
    <t>BURILES/REF:P40AR</t>
  </si>
  <si>
    <t>MANOMETROS P/N HC-2144</t>
  </si>
  <si>
    <t>BOMBAS/BOMBAS DE COMBUSTIBLE P/N 4132A018 ALT VPD3064</t>
  </si>
  <si>
    <t>KIT EMPAQUETADURAS/EMPAQUES P/N A 568</t>
  </si>
  <si>
    <t>KIT EMPAQUETADURAS/EMPAQUES P/N J-A</t>
  </si>
  <si>
    <t>ACEITE PARA MOTORES A GASOLINA /P/N 5W30</t>
  </si>
  <si>
    <t>ACEITE PARA MOTORES/ DIESEL P/N  15W40 CANECA X 55 GALONES</t>
  </si>
  <si>
    <t>ACEITE PARA MOTORES A GASOLINA/ P/N  20W50 CANECA X 55 GALONES</t>
  </si>
  <si>
    <t>ACEITE HIDRAULICO/ P/N  TELLUS S2 M68</t>
  </si>
  <si>
    <t>LIQUIDO DE FRENOS DOT 4 SUPER PLUS, PINTA</t>
  </si>
  <si>
    <t xml:space="preserve">BALDE METALICO  15 LITROS </t>
  </si>
  <si>
    <t>PAÑOS ABSORBENTES PARA HIDROCARBUROS P/N HP-156, BOLSA POR 100 UNIDADES.</t>
  </si>
  <si>
    <t>MATERIAL ABSORBENTE  BIODEGRADABLE GRANULAR CLEAN SORB, BULTO 5 KILOGRAMOS.</t>
  </si>
  <si>
    <t>PISTOLA SUMINISTRO POR GRAVEDAD P/N  OPW-295</t>
  </si>
  <si>
    <t>BOQUILLA SUMINISTRO P/N F-145</t>
  </si>
  <si>
    <t>LINTERNAS PARA  CABEZA (MANOS LIBRES) ANTI EXPLOSION P/N 2755</t>
  </si>
  <si>
    <t>LLANTAS P/N 295/80R22.5</t>
  </si>
  <si>
    <t>BOLSA / PROTECTOR HERMÉTICO 25X35 CMS (TIPO ZIPLOC)</t>
  </si>
  <si>
    <t>BOMBA MANUAL PLASTICA PARA TAMBOR</t>
  </si>
  <si>
    <t>CINTA ADHESIVA INDUSTRIAL TAMAÑO GRANDE P/N 90111, ROLLO CINTA TRANSPARENTE ADHESIVA  ANCHO 48 MM, LARGO 100 MT</t>
  </si>
  <si>
    <t>PLÁSTICO BURBUJA TAMAÑO GRANDE X ROLLO, MEDIDAS: 120CM X 150METROS</t>
  </si>
  <si>
    <t>PLÁSTICO BURBUJA TAMAÑO PEQUEÑA X ROLLO, MEDIDAS: 120CM X 150METROS</t>
  </si>
  <si>
    <t>PLASTICO VINIPEL PARA EMBALAJE 20CM X 300M X ROLLO</t>
  </si>
  <si>
    <t>PLASTICO VINIPEL PARA EMBALAJE 30CM X 300M X ROLLO</t>
  </si>
  <si>
    <t>SOBRE DE MANILA CON PROTECCIÓN PLÁSTICO BURBUJA # 5 -10 1/2X16" CON  ADHESIVO P/N 483460</t>
  </si>
  <si>
    <t>BOLSA / PROTECTOR HERMÉTICO 25X15 CMS (TIPO ZIPLOC)</t>
  </si>
  <si>
    <t>BOLSA / PROTECTOR HERMÉTICO 14X16  CMS (TIPO ZIPLOC)</t>
  </si>
  <si>
    <t>BOLSA / PROTECTOR HERMÉTICO 7X14 CMS (TIPO ZIPLOC)</t>
  </si>
  <si>
    <t>BISTURI INDUSTRIAL CON CUCHILLAS P/N SKU 191010423</t>
  </si>
  <si>
    <t xml:space="preserve">LAPIZ GRABADOR ELECTRICO P/N SKU 23517 </t>
  </si>
  <si>
    <t>BATERIA  TIPO "C" ALCALINA P/N GP14AUP</t>
  </si>
  <si>
    <t>CORREA DE AMARRE P/N DT14 JS026-1</t>
  </si>
  <si>
    <t xml:space="preserve">LAMPARA LED DE ALTA 150W P/N GC350 </t>
  </si>
  <si>
    <t xml:space="preserve">REFLECTOR LED 50W P/N P28639 </t>
  </si>
  <si>
    <t>LIMPIADOR ESPUMOSO DE EQUIPOS P/N 10230595</t>
  </si>
  <si>
    <t>44102912 </t>
  </si>
  <si>
    <t>SILICONA ROJA ALTA TEMPERATURA P/N 285956</t>
  </si>
  <si>
    <t>LIQUIDO ANTICONGELANTE PARA AERONAVES HERMES 900 X 2,5 GALONES P/N AVL-TKS2.5-CS</t>
  </si>
  <si>
    <t>ADHESIVO HYSOL P/N 9309.3NA</t>
  </si>
  <si>
    <t>ADHESIVO P/N 960</t>
  </si>
  <si>
    <t>ADHESIVO P/N 934</t>
  </si>
  <si>
    <t>ADHESIVO P/N 956</t>
  </si>
  <si>
    <t>ADHESIVO P/N 9320NA</t>
  </si>
  <si>
    <t>CINTA DE ENMASCARAR DE ALTO DESEMPEÑO  233+ DE 1" P/N 26336</t>
  </si>
  <si>
    <t>ALUMIPREM X 1 GALÓN</t>
  </si>
  <si>
    <t>INHIBIDOR DE CORROSION / ALODINE 5700 X 1 GALÓN</t>
  </si>
  <si>
    <t>ESCOBA CON CABEZA A 90°</t>
  </si>
  <si>
    <t>THINNER LIQUIDO CANECA X 55 GALONES</t>
  </si>
  <si>
    <t>CEPILLO BRONCE 3X11CM</t>
  </si>
  <si>
    <t>LIMPIADOR ANTIESTÁTICO DE EQUIPOS ELECTRÓNICOS P/N: MMMCL600</t>
  </si>
  <si>
    <t>ESPONJA ABRASIVA / SABRA X 5 METROS  P/N 051131-0785</t>
  </si>
  <si>
    <t>BATERIA ALCALINA AA (PILAS AA)  P/N LR6</t>
  </si>
  <si>
    <t>GUANTES DE NITRILO  P/N PSD-NI8-L CAJA POR 50 UNIDADES</t>
  </si>
  <si>
    <t>LINTERNA LED/MODELO  P/N MAGST2D016</t>
  </si>
  <si>
    <t xml:space="preserve">ESPUMA DE POLIETILENO PLACA 2MT X 1 MT X 3CM </t>
  </si>
  <si>
    <t>BATERIA DE LITIO DE 4800MAH PARA FLUKE 190-104  P/N BP291</t>
  </si>
  <si>
    <t>BATERIA RECARGABLE DE NIMH DE 7,2 V Y 3500 MAH  P/N BP190</t>
  </si>
  <si>
    <t>SHAMPOO AERONAVES ART HERMES CANECA X 55 GALONES P/N MIL-PRF-87937D TYPE IV</t>
  </si>
  <si>
    <t>SHAMPOO PARA AERONAVES CANECA X 55 GALONES  P/N MIL-PRF-85570 II</t>
  </si>
  <si>
    <t>DESENGRASANTE GREEN POWER CANECA X 55 GALONES P/N 10228558</t>
  </si>
  <si>
    <t xml:space="preserve"> KIT DE DISCOS PULIDORES  P/N AT403ACCKIT</t>
  </si>
  <si>
    <t>FILTRO DE AIRE  P/N BF530A</t>
  </si>
  <si>
    <t>KIT HELICOIL  P/N 5401-05</t>
  </si>
  <si>
    <t>KIT HELICOIL  P/N 5402-06</t>
  </si>
  <si>
    <t>LENTE FRONTAL 4 MM PARA VIDEOSCOPO  P/N 120DF</t>
  </si>
  <si>
    <t>CABEZAL DE TRACCION PARA REMACHADORA CHERRY MAX  P/N H782</t>
  </si>
  <si>
    <t>CABLE PARA FOTOCELDA  P/N 902-10185-50 ALTERNO 10185-50</t>
  </si>
  <si>
    <t>OPTICAL PROBE  P/N  901-10200A ALTERNO 10200-1</t>
  </si>
  <si>
    <t>MANGUERA DE POLIURETANO PARA AIRE  P/N AIRHOSE100,  3/8  PULGADA, LONGITUD DE MANGUERA,  100 PIES</t>
  </si>
  <si>
    <t>CARTUCHO PARA MARCAR MATERIAL AERONAUTICO  P/N  149529</t>
  </si>
  <si>
    <t>ALCOHOL DESNATURALIZADO X 1/4 DE GALON  P/N QKGA75003</t>
  </si>
  <si>
    <t>SOLUCION DESINFECTANTE HALOMIST, POR GALON</t>
  </si>
  <si>
    <t>TIRAS DE PRUEBA DE INDICADOR QUÍMICO H2O2 X 50 TIRAS  P/N H2O2STPS-50</t>
  </si>
  <si>
    <t>BATERIA ALKALINA 45V  P/N EXELL415A</t>
  </si>
  <si>
    <t>BASTON LUMINOSO RECARGABLE PARA PARQUEO DE AERONAVES</t>
  </si>
  <si>
    <t>FRASCO RECOLECTOR MUESTRA DE ACEITE CON TAPA DE ROSCA</t>
  </si>
  <si>
    <t>REMACHE AVELLANADO 5/32 MS20426AD5-4</t>
  </si>
  <si>
    <t>REMACHE CHERRY UNIVERSAL NOMINAL P/N CR3213-4-2</t>
  </si>
  <si>
    <t>REMACHE CHERRY UNIVERSAL NOMINAL P/N CR3213-4-3</t>
  </si>
  <si>
    <t>REMACHE CHERRY UNIVERSAL NOMINAL P/N CR3213-4-4</t>
  </si>
  <si>
    <t>REMACHE CHERRY UNIVERSAL NOMINAL P/N CR3213-4-5</t>
  </si>
  <si>
    <t>REMACHE CHERRY UNIVERSAL NOMINAL P/N CR3213-4-6</t>
  </si>
  <si>
    <t>REMACHE CHERRY UNIVERSAL NOMINAL P/N CR3552E-4-3</t>
  </si>
  <si>
    <t>REMACHE CHERRY UNIVERSAL OVERSIZE P/N CR3243-4-2</t>
  </si>
  <si>
    <t>REMACHE CHERRY UNIVERSAL OVERSIZE P/N CR3243-4-3</t>
  </si>
  <si>
    <t>REMACHE CHERRY UNIVERSAL OVERSIZE P/N CR3243-4-4</t>
  </si>
  <si>
    <t>REMACHE CHERRY UNIVERSAL OVERSIZE P/N CR3243-4-5</t>
  </si>
  <si>
    <t>REMACHE CHERRY AVELLANADO OVERSIZE P/N CR3212-4-1</t>
  </si>
  <si>
    <t>REMACHE CHERRY AVELLANADO NOMINAL P/N CR3212-4-2</t>
  </si>
  <si>
    <t>REMACHE CHERRY AVELLANADO NOMINAL P/N CR3212-4-3</t>
  </si>
  <si>
    <t>REMACHE CHERRY AVELLANADO NOMINAL P/N CR3212-4-4</t>
  </si>
  <si>
    <t>REMACHE CHERRY AVELLANADO NOMINAL P/N CR3212-4-5</t>
  </si>
  <si>
    <t>REMACHE UNIVERSAL MONEL 1/8 MS20615-5M-3, LIBRA</t>
  </si>
  <si>
    <t>REMACHE UNIVERSAL MONEL 1/8 MS20615-5M-4, LIBRA</t>
  </si>
  <si>
    <t>REMACHES PARA REPARACIONES AERONÁUTICAS MS20427-4-3, LIBRA</t>
  </si>
  <si>
    <t>REMACHES PARA REPARACIONES AERONÁUTICAS MS20427-4-4 , LIBRA</t>
  </si>
  <si>
    <t>REMACHES PARA REPARACIONES AERONÁUTICAS MS20427-4-5, LIBRA</t>
  </si>
  <si>
    <t>REMACHES PARA REPARACIONES AERONÁUTICAS MS20427-5-2, LIBRA</t>
  </si>
  <si>
    <t>REMACHES PARA REPARACIONES AERONÁUTICAS MS20427-5-3, LIBRA</t>
  </si>
  <si>
    <t>REMACHES PARA REPARACIONES AERONÁUTICAS MS20427-5-4, LIBRA</t>
  </si>
  <si>
    <t>REMACHES PARA REPARACIONES AERONÁUTICAS MS20427-5-5, LIBRA</t>
  </si>
  <si>
    <t>REMACHES PARA REPARACIONES AERONÁUTICAS MS20615-4M-3, LIBRA</t>
  </si>
  <si>
    <t>REMACHES PARA REPARACIONES AERONÁUTICAS MS20615-4M-4, LIBRA</t>
  </si>
  <si>
    <t>BATERIA BATERIA DE 7,2V  - 1150MAH MIN 1080MAH OLYMPUS P/N IB-1</t>
  </si>
  <si>
    <t xml:space="preserve">ACELEROMETRO EQUIPO VXP, P/N 7310, NSN: 6680-01-342-9904. </t>
  </si>
  <si>
    <t>ESLINGA CON RATCHET PARA SUJETAR CARGA 2″ X 4.5 MT P/N TDB-45</t>
  </si>
  <si>
    <t>BARRA DE ACERO LISA SAE 1010 REDONDA DE 5/16 DE DIAMETRO, 3 METROS DE LARGO.</t>
  </si>
  <si>
    <t>BARRA DE ACERO LISA SAE 1020 REDONDA DE 5/16 DE DIAMETRO, 3 METROS DE LARGO.</t>
  </si>
  <si>
    <t>ESTANTERIA GRUPO TECNICO NO. 23</t>
  </si>
  <si>
    <t>MANTENIMIENTO CENTRO SERVICIO AIRE ACONDICIONADO KOOL KARE PLUS S/N 204210</t>
  </si>
  <si>
    <t>MANTENIMIENTO CENTRO SERVICIO AIRE ACONDICIONADO KOOL KARE PLUS S/N 204536</t>
  </si>
  <si>
    <t>MANTENIMIENTO FLUSHING UNIT PARA REFRIGERANTE 134A S/N 751426</t>
  </si>
  <si>
    <t>MANTENIMIENTO PLANTA HOBART AMD-0107</t>
  </si>
  <si>
    <t>MANTENIMIENTO PLANTA AUXILIAR HOBART AMD-0130</t>
  </si>
  <si>
    <t>MANTENIMIENTO PLANTA AUXILIAR HOBART AMD-0131</t>
  </si>
  <si>
    <t>MANTENIMIENTO PLANTA AUXILIAR JET EX5D AMD-0211</t>
  </si>
  <si>
    <t>MANTENIMIENTO PLANTA AUXILIAR JET EX5D AMD-0212</t>
  </si>
  <si>
    <t>GROUND POWER UNIT GPU60KVA-28VDC AMD-0222</t>
  </si>
  <si>
    <t>MANTENIMIENTO PLANTA AUXILIAR 115 VAC.  AMD-0115</t>
  </si>
  <si>
    <t>MANTENIMIENTO PLANTA AUXILIAR HOBART AMD-0147</t>
  </si>
  <si>
    <t>MANTENIMIENTO PLANTA AUXILIAR HOBOART AMD-0148</t>
  </si>
  <si>
    <t>MANTENIMIENTO PLANTA AUXILIAR HOBART AMD-0149</t>
  </si>
  <si>
    <t>MANTENIMIENTO PLANTA AUXILIAR HOBART AMD-0162</t>
  </si>
  <si>
    <t>MANTENIMIENTO PLANTA HOBART AMD-0182</t>
  </si>
  <si>
    <t>MANTENIMIENTO TRACTOR TUG AMD-0528</t>
  </si>
  <si>
    <t>MANTENIMIENTO UNITED TRACTOR AMG-0539</t>
  </si>
  <si>
    <t>MANTENIMIENTO CARRO LEVANTA BOMBAS MJ1C AMD-0992</t>
  </si>
  <si>
    <t>MANTENIMIENTO CARRO LEVANTA BOMBAS MJ-1B AMD-0943</t>
  </si>
  <si>
    <t>MANTENIMIENTO MONTACARGA AMD-0948</t>
  </si>
  <si>
    <t>MANTENIMIENTO POWER SUPPLY HIDRAULIC-TESTER HIDRAULICO AME-0412</t>
  </si>
  <si>
    <t>MANTENIMIENTO GENERADOR DE 115V-400 CONVERTIDOR TRAILER AME-0288</t>
  </si>
  <si>
    <t>MANTENIMIENTO REMACHADORA CHERRY KIT S/N 08-1-7565</t>
  </si>
  <si>
    <t>MANTENIMIENTO REMACHADORA CHERRY S/N 99-3-6650</t>
  </si>
  <si>
    <t>MANTENIMIENTO FRESADORA DE TORRETA CON SOPORTE TME-1212</t>
  </si>
  <si>
    <t>MANTENIMIENTO HIDROLAVADORA INDUSTRIAL PADU S/N 3EB4043</t>
  </si>
  <si>
    <t>MANTENIMIENTO HIDROLAVADORA A GASOLINA S/N 13478</t>
  </si>
  <si>
    <t>PUENTE GRUA S/N 3EB4498</t>
  </si>
  <si>
    <t>GRUA DIFERENCIAL ELECTRICA CON CADENA TME-2936</t>
  </si>
  <si>
    <t>MATERIALES Y SUMINISTROS PINTURAS RADAR CACOM-2</t>
  </si>
  <si>
    <t>RODILLO DE FELPA  DE 9 PULGADAS</t>
  </si>
  <si>
    <t>LAMPARAS PARA ALUMBRADO</t>
  </si>
  <si>
    <t>MANGUERA DE RIEGO X 50 MTS</t>
  </si>
  <si>
    <t>ADQUISICIÓN DE AIRES ACONDICIONADOS INVERTER DE 12000 BTU INSTALACIONES RADAR SAN JOSÉ</t>
  </si>
  <si>
    <t>MANTENIMIENTO PREVENTIVO Y CORRECTIVO DE LAS INSTALACIONES DEL RADAR SAN JOSE.</t>
  </si>
  <si>
    <t>MANTENIMIENTO PREVENTIVO Y CORRECTIVO DE CAMIONETA</t>
  </si>
  <si>
    <t>MANTENIMIENTO PREVENTIVO Y CORRECTIVO DE MONTACARGA 5 TONELADAS</t>
  </si>
  <si>
    <t>MANTENIMIENTO DE EXTRACTORES DE CALOR</t>
  </si>
  <si>
    <t xml:space="preserve">MANTENIMIENTO PREVENTIVO CORRECTIVO  HIDROLAVADORA 1200 PSI MODELO HONDA GX390  </t>
  </si>
  <si>
    <t xml:space="preserve">MANTENIMIENTO PREVENTIVO CORRECTIVO DE AIRES ACONDICIONADOS DE 12000 Y 24000 BTU </t>
  </si>
  <si>
    <t>MANTENIMIENTO PREVENTIVO Y CORRECTIVO DE COMPRESOR DE AIRE</t>
  </si>
  <si>
    <t>MANTENIMIENTO PREVENTIVO Y CORRECTIVO DE HIDROLAVADORA ELÉCTRICA</t>
  </si>
  <si>
    <t>MANTENIMIENTO PREVENTIVO Y CORRECTIVO DE ELECTROBOMBAS DEL SITIO RADAR SAN JOSÉ</t>
  </si>
  <si>
    <t>MANTENIMIENTO PREVENTIVO-CORRECTIVO DE AIRES ACONDICIONADOS CARRIER DE 5 TONELADAS</t>
  </si>
  <si>
    <t>CONSUMO ENERGÍA ELÉCTRICA ESTACIÓN RADAR SAN JOSÉ CACOM-2</t>
  </si>
  <si>
    <t>MANTENIMIENTO DEL SIMULADOR DE ALA FIJA C-208 DE LA FUERZA AÉREA COLOMBIANA EN CACOM-2</t>
  </si>
  <si>
    <t>OBRAS RELACIONADAS CON EL MANTENIMIENTO PARA EL POLIGONO AÉREO DEL CACOM-2</t>
  </si>
  <si>
    <t>CPA 65 DESOP SOBRA</t>
  </si>
  <si>
    <t>CPA 37 SOBRA CPMS</t>
  </si>
  <si>
    <t>CPA 46 SOBRA PAPELERIA</t>
  </si>
  <si>
    <t>CPA 32 A.A SOBRA</t>
  </si>
  <si>
    <t>CPA 46 SOBRA CAFETERIA</t>
  </si>
  <si>
    <t>CPA 34 SOBRA UPS</t>
  </si>
  <si>
    <t>CPA 59 SEMOVIENTES SOBRA</t>
  </si>
  <si>
    <t>CPA 74 SOBRA</t>
  </si>
  <si>
    <t>CPA 75 TIENDA VIRTUAL</t>
  </si>
  <si>
    <t>CPA 62 BANDERAS</t>
  </si>
  <si>
    <t>CPA 11 SUMINISTROS GRUTE SOBRA</t>
  </si>
  <si>
    <t>MANTENIMIENTO VIVIENDA</t>
  </si>
  <si>
    <t>MANTENIMIENTO EQUIPOS DE COCINA</t>
  </si>
  <si>
    <t>CPA 76 ASEO SOBRA</t>
  </si>
  <si>
    <t>MANTENIMIENTO GRUCO</t>
  </si>
  <si>
    <t>PANTALLAS INTERACTIVAS</t>
  </si>
  <si>
    <t>MANTENIMIENTO SHELTERS CACOM-2</t>
  </si>
  <si>
    <t>ADECUACIÓN EN CONCRETO DE COMODAS DE SOLDADOS</t>
  </si>
  <si>
    <t>MODEMS</t>
  </si>
  <si>
    <t>MANTENIMIENTO DE BARRACAS</t>
  </si>
  <si>
    <t>MANTENIMIENTO EQUIPO AUDIOVISUAL</t>
  </si>
  <si>
    <t>CUADRILLAS</t>
  </si>
  <si>
    <t>ESCRITORIOS</t>
  </si>
  <si>
    <t>MAQUINA PARA AFILAR DISCOS</t>
  </si>
  <si>
    <t>02-01-01-004-009-09-1</t>
  </si>
  <si>
    <t>PATINETAS</t>
  </si>
  <si>
    <t>BICICLETAS</t>
  </si>
  <si>
    <t>MANTENIMIENTO EQUIPOS Y HERRAMIENTAAS</t>
  </si>
  <si>
    <t>02-02-02-005-004-02-9</t>
  </si>
  <si>
    <t>MANTENIMIENTO GAVIONES EL TIGRE</t>
  </si>
  <si>
    <t>02-01-01-003-008-01-5</t>
  </si>
  <si>
    <t>COLCHONES</t>
  </si>
  <si>
    <t>AIRES ACONDICIONADOS</t>
  </si>
  <si>
    <t>MEDIDOR PRESION MOTORES A GAS</t>
  </si>
  <si>
    <t>MEDIDOR PRESION MOTORES A GASOLINA</t>
  </si>
  <si>
    <t>GALONES POLIUTERANO ALUMINIO COMPLETO</t>
  </si>
  <si>
    <t>GALONES BARNIZ POLIURETANO</t>
  </si>
  <si>
    <t>DISCO VELCRO REDONDO 6 PULGADAS *80</t>
  </si>
  <si>
    <t>DISCO VELCRO REDONDO 6 PULGADAS *150</t>
  </si>
  <si>
    <t>DISCO VELCRO REDONDO 6 PULGADAS *180</t>
  </si>
  <si>
    <t>DISCO VELCRO REDONDO 6 PULGADAS *220</t>
  </si>
  <si>
    <t>GALONES DE THINER</t>
  </si>
  <si>
    <t>GALON DE POLIURETANO BLANCO COMPLETO</t>
  </si>
  <si>
    <t>GALON DE MASILLA</t>
  </si>
  <si>
    <t>JUEGO DE ESPATULAS METALICAS</t>
  </si>
  <si>
    <t>TRIZACT REDONDO NUMERO 3000</t>
  </si>
  <si>
    <t>TRIZACT REDONDO NUMERO 5000</t>
  </si>
  <si>
    <t>POMOS PARA PULIR</t>
  </si>
  <si>
    <t>KIT STIKERS O CALCOMANIAS OV-10</t>
  </si>
  <si>
    <t>HERRAMIENTA PULIDORA</t>
  </si>
  <si>
    <t>02-02-01-002-003-02</t>
  </si>
  <si>
    <t>ALIMENTO PECUARIO COMPLEMENTO PARA EQUINOS PRESENTACION BULTO</t>
  </si>
  <si>
    <t>PONCHADORA DE IMPACTO</t>
  </si>
  <si>
    <t>PATCH CORD CAT 6A 1,5 METROS AZUL</t>
  </si>
  <si>
    <t>10 BOLSAS DE PLUGS RJ45 CAT 6 Y 6A</t>
  </si>
  <si>
    <t>CABLE DE AUDIO 2 A 1 DE 5 METROS</t>
  </si>
  <si>
    <t>CABLE DE AUDIO 1 A 1 DE 5 METROS</t>
  </si>
  <si>
    <t>CABLE CANON MICROFONO XLR HEMBRA MACHO PARA SONIDO 15 METROS</t>
  </si>
  <si>
    <t>CABLE HDMI 20 MTR</t>
  </si>
  <si>
    <t>CABLE HDMI  A VGA 20 MTR</t>
  </si>
  <si>
    <t>CARRETE CABLE UTP CAT 6A</t>
  </si>
  <si>
    <t>SILLAS PARA MONTAR</t>
  </si>
  <si>
    <t>GALONES PINTURA NEGRA POLIURETANO</t>
  </si>
  <si>
    <t>GALON PINTURA POLIERETANO AMARILLA</t>
  </si>
  <si>
    <t>GALON PINTURA POLIERETANO AZUL</t>
  </si>
  <si>
    <t>GALONES PINTURA POLIERETANO ROJO</t>
  </si>
  <si>
    <t>CATALIZADOR Y DISOLVENTE PRESENTACIÓN EN 1/4</t>
  </si>
  <si>
    <t>ROLLO DE CINTA 1" VERDE 3M</t>
  </si>
  <si>
    <t>ROLLO DE CINTA 1/2" VERDE 3M</t>
  </si>
  <si>
    <t>ROLLO DE CINTA 1/4" VERDE 3M</t>
  </si>
  <si>
    <t>DOPE NITRATO X GALON</t>
  </si>
  <si>
    <t>TELA CECONITE 101</t>
  </si>
  <si>
    <t>CINTA PIKILLADA 2" X 50YD</t>
  </si>
  <si>
    <t>CINTA DE REFUERZO 1/2"</t>
  </si>
  <si>
    <t>CINTA DE REFUERZO 3/8"</t>
  </si>
  <si>
    <t>CINTA INTERMEDIA CECONITE 1/2"</t>
  </si>
  <si>
    <t>RIBETE DE CINTA CECONITE</t>
  </si>
  <si>
    <t>ROLLO DE HILO CECONITE 250 YD</t>
  </si>
  <si>
    <t>AGUJAS 12" CURVAS</t>
  </si>
  <si>
    <t>AGUJA 18</t>
  </si>
  <si>
    <t>AGUJA 32</t>
  </si>
  <si>
    <t>ROLLO DE CINTA 1" VERDE</t>
  </si>
  <si>
    <t>ROLLO DE CINTA 1/2" VERDE</t>
  </si>
  <si>
    <t>ROLLO DE CINTA 1/4" VERDE</t>
  </si>
  <si>
    <t>MANTENIMIENTO PLANTAS</t>
  </si>
  <si>
    <t>AMBIENTADOR ELECTRICO</t>
  </si>
  <si>
    <t>PAPEL HIGINIECO EN PACA DOBLE HOJA</t>
  </si>
  <si>
    <t>RASTRILLO</t>
  </si>
  <si>
    <t>TRAPERO FIBRAS DE ALGODÓN 1,40 LARGO</t>
  </si>
  <si>
    <t>PAÑO DE MICROFIBRA</t>
  </si>
  <si>
    <t>BOLSA BASURA NEGRA</t>
  </si>
  <si>
    <t>ALCOHOL ANTISEPTICO AL70%</t>
  </si>
  <si>
    <t>GUANTE CAUCHO NEGRO PAR C25 PALMA</t>
  </si>
  <si>
    <t>S-TAPETE DESINFECCIÓN DUO MAT 65CMX45CM</t>
  </si>
  <si>
    <t>BLANQUEADOR GARRAFA X 20 LITROS AL 5.25%</t>
  </si>
  <si>
    <t>JABÓN LIQUIDO LAVALOZA GAL.3750/4000 CM3</t>
  </si>
  <si>
    <t>LIMPIADOR DESINFECTANTE INHIBACTER X 20 LT</t>
  </si>
  <si>
    <t>RECOGEDOR PLASTICO VERDE C/CABO MEGAKLIM</t>
  </si>
  <si>
    <t>PILAS</t>
  </si>
  <si>
    <t>CPA 49 SOBRA PTAR</t>
  </si>
  <si>
    <t>CPA 115 SOBRA GRUTE</t>
  </si>
  <si>
    <t>CPA 28 SOBRA MANTO AIRES</t>
  </si>
  <si>
    <t>CPA 39 SOBRA</t>
  </si>
  <si>
    <t>CORTINAS</t>
  </si>
  <si>
    <t>CPA 106</t>
  </si>
  <si>
    <t>MANTENIMIENTO BIENES INMUEBLES</t>
  </si>
  <si>
    <t>CPA 103 CORTINAS</t>
  </si>
  <si>
    <t>CPA 47 ASEO SOBRA</t>
  </si>
  <si>
    <t>CPA 43 SOBRA</t>
  </si>
  <si>
    <t>ELECTROBOMBA CAUDAL 20 HP</t>
  </si>
  <si>
    <t xml:space="preserve">BOMBA DOSIFICADORA PARA CLORO </t>
  </si>
  <si>
    <t>AIRES ACONDICIONADOS 18.000 BTU</t>
  </si>
  <si>
    <t>AIRES ACONDICIONADOS 24.000 BTU</t>
  </si>
  <si>
    <t>LLAVE UNIVERSAL PARA HIDRANTE</t>
  </si>
  <si>
    <t>ALICATE TIPO ELECTRICISTA 9"</t>
  </si>
  <si>
    <t>27112111 </t>
  </si>
  <si>
    <t>ALICATE TIPO PELÍCANO 12"</t>
  </si>
  <si>
    <t>27112128 </t>
  </si>
  <si>
    <t>ALICATE PUNTA LARGA 8"</t>
  </si>
  <si>
    <t>27112134 </t>
  </si>
  <si>
    <t>ESPÁTULA DE 4" ACERO CARBONO ANCHO HOJA (102 MM)</t>
  </si>
  <si>
    <t>MARTILLO DE UÑA (2 UÑAS)DE 29 MM, 20 OZ, MANGO MADERA</t>
  </si>
  <si>
    <t>MARTILLO DE UÑA (2 UÑAS)DE 18 MM, 07 OZ, MANGO MADERA</t>
  </si>
  <si>
    <t>TIJERAS HOJALATERO 10" LARGO 254 MM MANGO FORRADO 14-556</t>
  </si>
  <si>
    <t>JUEGO DESTORNILLADORES X 6 PUNTA MAGNÉTICA FOSFATADA</t>
  </si>
  <si>
    <t>JUEGO DESTORNILLADORES PALA 3/16", PUNTA MAGNÉTICA FOSFATADA</t>
  </si>
  <si>
    <t>JUEGO DESTORNILLADORES ESTRELLA 1/4 X 4 PUNTA MAGNÉTICA FOSFATADA</t>
  </si>
  <si>
    <t>MARCO SEGUETA ACERO, 14 CMS LONGITUD, 46 CM ANCHO</t>
  </si>
  <si>
    <t>ZIMBRA PARA PINTAR</t>
  </si>
  <si>
    <t xml:space="preserve">GRAPADORA NEUMÁTICA 14MM
</t>
  </si>
  <si>
    <t>REMACHADORA PARA TRABAJO EXTRAPESADO</t>
  </si>
  <si>
    <t>TALADRO INALÁMBRICO 20 V 5 AMP</t>
  </si>
  <si>
    <t>CLAVADORA CLAVOS NEUMÁTICA</t>
  </si>
  <si>
    <t>LIMA PLANA</t>
  </si>
  <si>
    <t>LIMA REDONDA</t>
  </si>
  <si>
    <t>LIMAS MEDIA CAÑA</t>
  </si>
  <si>
    <t>PRENSA PARA MADERA</t>
  </si>
  <si>
    <t>CEPILLO PARA MADERA MANUAL 7-8"</t>
  </si>
  <si>
    <t>CINCEL CORTA FRÍO 3/4"*8"</t>
  </si>
  <si>
    <t>MARCO PARA SEGUETA 12" REFORZADA</t>
  </si>
  <si>
    <t>27111552 </t>
  </si>
  <si>
    <t>HIDROLAVADORA</t>
  </si>
  <si>
    <t>ESCUADRA COMBINACIÓN 12"</t>
  </si>
  <si>
    <t>AMPERÍMETRO (VOLTIAMPERIMETRO), DIGITAL.</t>
  </si>
  <si>
    <t>41113601 </t>
  </si>
  <si>
    <t>MEDIDOR DE DISTANCIA LASER</t>
  </si>
  <si>
    <t>NIVEL TIPO TORPEDO 8"</t>
  </si>
  <si>
    <t>FLEXÓMETRO DE 5 MTS PESO 1.1 KG</t>
  </si>
  <si>
    <t>FLEXÓMETRO DE 8 MTS PESO 2.13 KG</t>
  </si>
  <si>
    <t>NIVEL DE GOTA ALUMINIO 24"</t>
  </si>
  <si>
    <t>SONDA ELÉCTRICA PARA DESTAPAR CAÑERÍA</t>
  </si>
  <si>
    <t>ODÓMETRO DIGITAL 1000 MTS</t>
  </si>
  <si>
    <t>NYLON PARA GUADAÑA  X 500MTS</t>
  </si>
  <si>
    <t>LAMINA RH LAMINADA COLOR CENIZO</t>
  </si>
  <si>
    <t xml:space="preserve">LAMINA DE TRÍPLEX  4 MM 
</t>
  </si>
  <si>
    <t>RESMA DE PAPEL  TAMAÑO OFICIO</t>
  </si>
  <si>
    <t>CAJA PARA ARCHIVO REF X200 - UNIDAD</t>
  </si>
  <si>
    <t>CARPETA 4 ALETAS - UNIDAD</t>
  </si>
  <si>
    <t>PAPEL CARTULINA TEXTURIZADA PARA DIPLOMA TAMAÑO CARTA X 100</t>
  </si>
  <si>
    <t>LIBRO DE ACTAS DE 100 FOLIOS</t>
  </si>
  <si>
    <t>LIBRO DE ACTAS DE 200 FOLIOS</t>
  </si>
  <si>
    <t>LIBRO DE ACTAS DE 300 FOLIOS</t>
  </si>
  <si>
    <t>THINNER X CANECAS DE 55GLS</t>
  </si>
  <si>
    <t>DISOLVENTE PARA PINTURA EPOXICA</t>
  </si>
  <si>
    <t>CILINDRO DE REFRIGERANTE R 22</t>
  </si>
  <si>
    <t>CILINDRO DE REFRIGERANTE R 410</t>
  </si>
  <si>
    <t>CILINDRO PARA SOLDADURA MAPP</t>
  </si>
  <si>
    <t>ACIDO MURIATICO</t>
  </si>
  <si>
    <t>INSECTICIDA</t>
  </si>
  <si>
    <t>TONER PARA IMPRESORA LASERJET PRO P1102W</t>
  </si>
  <si>
    <t>TONER IMPRESORA  2335DN REFERENCIA 23X5DN RENDIMIENTO PARA 6.000 PAGINAS</t>
  </si>
  <si>
    <t>TONER IMPRESORA  MS811DN REFERENCIA 52D4X00 524X RENDIMIENTO PARA 45.000 PAGINAS</t>
  </si>
  <si>
    <t>TONER IMPRESORA  ML-3710ND REFERENCIA  MLT-D205E SCX 4521D3 RENDIMIENTO PARA 3.000 PAGINAS</t>
  </si>
  <si>
    <t>TONER IMPRESORA  PRO 400 M401N REFERENCIA 80X CF280X. RENDIMIENTO PARA 6.900 PAGINAS</t>
  </si>
  <si>
    <t>TONER IMPRESORA  PRO 400 COLOR AMARILLO REFERENCIA 305A CE412A RENDIMIENTO PARA  2.600 PAGINAS</t>
  </si>
  <si>
    <t>TONER IMPRESORA  PRO 400 COLOR MAGENTA REFERENCIA 305A CE413A RENDIMIENTO PARA  2.600 PAGINAS</t>
  </si>
  <si>
    <t>TONER IMPRESORA  PRO 400 COLOR CYAN REFERENCIA 305A CE411A RENDIMIENTO PARA  2.600 PAGINAS</t>
  </si>
  <si>
    <t>TONER IMPRESORA  PRO 400 COLOR NEGRO REFERENCIA  305X CE410X RENDIMIENTO PARA  4.000 PAGINAS</t>
  </si>
  <si>
    <t>TONER IMPRESORA  LASERJET ENTERPRISE M630 REFERENCIA 81X CF281X RENDIMIENTO PARA  25.000 PAGINAS</t>
  </si>
  <si>
    <t>TONER HP LASERJET COLOR M551 NEGRO REFERENCIA 507X CE400X RENDIMIENTO PARA 11.000 PÁGINAS</t>
  </si>
  <si>
    <t>TONER HP LASERJET COLOR M551 AMARILLO REFERENCIA 507A CE402A RENDIMIENTO PARA 6.000 PAGINAS</t>
  </si>
  <si>
    <t>TONER HP LASERJET COLOR M551 CYAN REFERENCIA 507A CE401A RENDIMIENTO PARA 6.000 PAGINAS</t>
  </si>
  <si>
    <t>TONER HP LASERJET COLOR M551 MAGENTA REFERENCIA 507A CE403A RENDIMIENTO PARA 6.000 PAGINAS</t>
  </si>
  <si>
    <t xml:space="preserve">HP LASERJET ENTERPRISE M606DN REFERENCIA 81X CF281X RINDE 25.000 PAGINAS </t>
  </si>
  <si>
    <t>HP LASERJET ENTERPRISE MFP M527 DN REFERENCIA 87X CF287X RENDIMIENTO PARA 18.000 PAGINAS</t>
  </si>
  <si>
    <t>HP LASERJET P3015 REFERENCIA 55X CE255X RENDIMIENTO 12.500 PAGINAS</t>
  </si>
  <si>
    <t xml:space="preserve">TINTA AMARILLA IMPRESORA L-355 REFERENCIA 664 T644420 RENDIMIENTO PARA 4.000 PAGINAS </t>
  </si>
  <si>
    <t>TINTA  MAGENTA IMPRESORA L-355 REFERENCIA 664 T664320 T644420 RENDIMIENTO PARA 4.000 PAGINAS</t>
  </si>
  <si>
    <t>TINTA  CYAN IMPRESORA L-355 REFERENCIA 664 T664220 RENDIMIENTO PARA 4.000 PAGINAS</t>
  </si>
  <si>
    <t xml:space="preserve">PINTURA ESMALTE BLANCA 
</t>
  </si>
  <si>
    <t xml:space="preserve">PINTURA ESMALTE NEGRA
</t>
  </si>
  <si>
    <t>PINTURA DEMARCACIÓN NEGRA</t>
  </si>
  <si>
    <t>PINTURA DEMARCACIÓN BLANCA</t>
  </si>
  <si>
    <t>PINTURA ANTICORROSIVO EPOXICA COLOR BLANCO</t>
  </si>
  <si>
    <t>PINTURA ANTICORROSIVO EPOXICA COLOR GRIS</t>
  </si>
  <si>
    <t xml:space="preserve">PINTURA ANTICORROSIVO X GALÓN COLOR AZUL </t>
  </si>
  <si>
    <t>BASE WENGUÉ X GALÓN</t>
  </si>
  <si>
    <t>ESTUCO PLÁSTICO X CUÑETE 5 GALONES</t>
  </si>
  <si>
    <t>BASE BLANCA X GALÓN</t>
  </si>
  <si>
    <t>PINTURA VINILO BLANCO ALMENDRA TIPO 1, CUÑETE 5 GALONES -EXTERIOR</t>
  </si>
  <si>
    <t>PINTURA VINILO BLANCO TIPO 1, CUÑETE X 5 GALONES- INTERIOR</t>
  </si>
  <si>
    <t>PINTURA VINILO GRIS BASALTO TIPO 1, CUÑETE X 5 GALONES</t>
  </si>
  <si>
    <t>ALCOHOL ANTISÉPTICO X 1000ML</t>
  </si>
  <si>
    <t xml:space="preserve">GEL ANTIBACTERIAL </t>
  </si>
  <si>
    <t>BLANQUEADOR</t>
  </si>
  <si>
    <t>CERA POLIMERICA TRANSPARENTE</t>
  </si>
  <si>
    <t xml:space="preserve">JABON LAVA LOZA </t>
  </si>
  <si>
    <t xml:space="preserve">LIMPIADOR DESINFECTANTE </t>
  </si>
  <si>
    <t>JABON EN BARRA</t>
  </si>
  <si>
    <t>JABON LIQUIDO LAVALOZA</t>
  </si>
  <si>
    <t xml:space="preserve">JABON LIQUIDO PARA MANOS </t>
  </si>
  <si>
    <t>DETERGENTE EN POLVO X 20 KG</t>
  </si>
  <si>
    <t>SOLDADURA PVC X 1/4 GALON</t>
  </si>
  <si>
    <t>PEGANTE DE CONTACTO X GALÓN</t>
  </si>
  <si>
    <t>PEGANTE PARA MADERA X 1 GALÓN</t>
  </si>
  <si>
    <t>JUEGOS DE PREMOLDEADOS TIPO EXTERIOR #2</t>
  </si>
  <si>
    <t>JUEGOS DE PREMOLDEADOS TIPO INTERIOR #2</t>
  </si>
  <si>
    <t>MANGUERA PLASTICA PARA RIEGO 1 DE PULGADA POR 100 MTS</t>
  </si>
  <si>
    <t>MANGUERA PLASTICA PARA RIEGO 1/2 DE PULGADA POR 100 MTS</t>
  </si>
  <si>
    <t>TUBOS CONDUIT PVC DE 1/2</t>
  </si>
  <si>
    <t>TUBOS CONDUIT PVC DE 3/4"</t>
  </si>
  <si>
    <t>TUBOS CONDUIT PVC DE  1"</t>
  </si>
  <si>
    <t>TUBOS CONDUIT PVC DE 1-1/2"</t>
  </si>
  <si>
    <t>TUBOS CONDUIT PVC DE 2"</t>
  </si>
  <si>
    <t>TERMINAL CONDUIT PVC DE 1/2"</t>
  </si>
  <si>
    <t>TERMINAL CONDUIT PVC DE 3/4"</t>
  </si>
  <si>
    <t>TERMINAL CONDUIT PVC DE 1"</t>
  </si>
  <si>
    <t>TERMINAL CONDUIT PVC DE 1-1/2"</t>
  </si>
  <si>
    <t>TERMINAL CONDUIT PVC DE  2"</t>
  </si>
  <si>
    <t>CURVA CONDUIT PVC  1/2"</t>
  </si>
  <si>
    <t>CURVA CONDUIT PVC  3/4"</t>
  </si>
  <si>
    <t>CURVA CONDUIT PVC D1"</t>
  </si>
  <si>
    <t>CURVA CONDUIT PVC 1-1/2"</t>
  </si>
  <si>
    <t>CURVA CONDUIT PVC  2"</t>
  </si>
  <si>
    <t>ADAPTADOR MACHO PVC PRESION DE 1/2</t>
  </si>
  <si>
    <t>ADAPTADOR MACHO PVC PRESION DE 1</t>
  </si>
  <si>
    <t>BUJE REDUCTOR 3/4 X 1/2</t>
  </si>
  <si>
    <t>BUJE SANITARIO 2 * 1 1/2</t>
  </si>
  <si>
    <t>UNIONES UNIVERSALES DE 1/2" PVC</t>
  </si>
  <si>
    <t>UNIONES UNIVERSALES DE 1"</t>
  </si>
  <si>
    <t>UNIONES UNIVERSALES DE 2"</t>
  </si>
  <si>
    <t>UNIÓN PVC 1/2</t>
  </si>
  <si>
    <t>UNIÓN PVC 1"</t>
  </si>
  <si>
    <t>UNIÓN PVC 2" DE PRESIÓN</t>
  </si>
  <si>
    <t>T DE 1/2"</t>
  </si>
  <si>
    <t>T DE 2"</t>
  </si>
  <si>
    <t>CODOS DE 1/2 X 90</t>
  </si>
  <si>
    <t xml:space="preserve">CODO 3/4 X 90 </t>
  </si>
  <si>
    <t>CODO 1 X 90</t>
  </si>
  <si>
    <t>CODO 1/2 X 45</t>
  </si>
  <si>
    <t xml:space="preserve">CODO SANITARIO 2" </t>
  </si>
  <si>
    <t>TUBO PVC DE PRESIÒN DE 1/2</t>
  </si>
  <si>
    <t>TUBO PVC DE PRESIÒN DE 1</t>
  </si>
  <si>
    <t>TUBO PVC DE PRESIÒN DE 2</t>
  </si>
  <si>
    <t>TAPONES DE 1/2" SOLDADO</t>
  </si>
  <si>
    <t>CONTROL PVC 1"</t>
  </si>
  <si>
    <t>CONTROL PVC 1/2 CIERRE RÁPIDO</t>
  </si>
  <si>
    <t>CONTROL CIERRE RÁPIDO 2" PVC</t>
  </si>
  <si>
    <t>CONTROL CIERRE RÁPIDO 3" PVC</t>
  </si>
  <si>
    <t>CONTROL CIERRE RÁPIDO 4" PVC</t>
  </si>
  <si>
    <t>LAMINA PVC 6 M X 25 CM, COLOR BLANCO</t>
  </si>
  <si>
    <t>TAPA CIEGA PVC 5800(2*4)</t>
  </si>
  <si>
    <t>TAPA CIEGA PVC 2400(4*4)</t>
  </si>
  <si>
    <t>SUPLEMENTO CONDUIT DE PVC</t>
  </si>
  <si>
    <t>PLACA TOMA DOBLE</t>
  </si>
  <si>
    <t>BOLSA PLASTICA EN COLOR BLANCO DE 100CMX100CM CALIBRE 1,8</t>
  </si>
  <si>
    <t>BOLSA PLASTICA EN COLOR VERDE DE 100CMX100CM CALIBRE 1,9</t>
  </si>
  <si>
    <t>BOLSA PLASTICA EN COLOR NEGRO DE 100CMX100CM CALIBRE 1,8</t>
  </si>
  <si>
    <t>BOLSA PLASTICA EN COLOR ROJO DE 100CMX100CM CALIBRE 1,9</t>
  </si>
  <si>
    <t>ROLLO PAPEL ADHESIVO TRANSPARENTE X 3 M</t>
  </si>
  <si>
    <t>TANQUE PVC DE 1000 LITROS</t>
  </si>
  <si>
    <t>TANQUE PVC DE 500 LITROS</t>
  </si>
  <si>
    <t xml:space="preserve">RECOGEDOR </t>
  </si>
  <si>
    <t xml:space="preserve">BALDE PLASTICO </t>
  </si>
  <si>
    <t>PAPELERAS</t>
  </si>
  <si>
    <t>CINTA TRANSPARENTE DELGADA 12 X 40</t>
  </si>
  <si>
    <t>CINTA TRANSPARENTE ANCHA 48MM X 200M</t>
  </si>
  <si>
    <t>PUNTO ECOLOGICO PARA RECICLAJE DE 100 LITROS CON CANECAS</t>
  </si>
  <si>
    <t>CINTA ELÉCTRICA DE VINILO</t>
  </si>
  <si>
    <t>CINTA AUTO FUNDENTE ELÉCTRICA</t>
  </si>
  <si>
    <t xml:space="preserve">AISLANTE PARA TUBERIA  15 TIRAS 5/8" </t>
  </si>
  <si>
    <t xml:space="preserve">AISLANTE PARA TUBERIA 15 TIRAS 7/8" </t>
  </si>
  <si>
    <t xml:space="preserve">AISLANTE PARA TUBERIA  15 TIRAS 1/2" </t>
  </si>
  <si>
    <t xml:space="preserve">CINTA VINILO </t>
  </si>
  <si>
    <t>CINTA PELIGRO ROLLO X 500 MTS</t>
  </si>
  <si>
    <t>CHAZO PLÁSTICO CON TORNILLO 1/4 X 500 UNIDADES</t>
  </si>
  <si>
    <t>CHAZO PLÁSTICO CON TORNILLO 5/16 X 500 UNIDADES</t>
  </si>
  <si>
    <t>CHAZO PLÁSTICO 3/8 TORNILLO X 500 UNIDADES</t>
  </si>
  <si>
    <t>CINTA TEFLON ½” X 100M X ROLLO</t>
  </si>
  <si>
    <t>DUCHA SENCILLA</t>
  </si>
  <si>
    <t>LLAVE SENCILLA PARA LAVAMANOS</t>
  </si>
  <si>
    <t>MEZCLADOR PARA LAVAMANOS DE 4”  NORMA NTC1644(A112,18,1M)</t>
  </si>
  <si>
    <t>MEZCLADOR PARA LAVAPLATOS DE 8” NORMA NTC1644(A112,18,1M)</t>
  </si>
  <si>
    <t>CHAZOS DE 1/4 CON TORNILLO</t>
  </si>
  <si>
    <t>CINTA MALLA X ROLLO DE 100 MTS</t>
  </si>
  <si>
    <t>SANITARIOS 1 PIEZA CON TANQUE INTERNO</t>
  </si>
  <si>
    <t>ORINALES DE COLGAR CON GRIFERÍA</t>
  </si>
  <si>
    <t>AISLADORES LÍNE POST CON PERNOS PARA CRUCETA METÁLICA</t>
  </si>
  <si>
    <t>YESO 25 KG</t>
  </si>
  <si>
    <t>PEGANTE PARA  CERAMICA POR BOLSAS DE 25KILOS</t>
  </si>
  <si>
    <t>CEMENTO GRIS X 50KILOS</t>
  </si>
  <si>
    <t>CEMENTO BLANCO X 25 KILOS</t>
  </si>
  <si>
    <t>LAMINA DE DRYWALL</t>
  </si>
  <si>
    <t>MANTO ASFALTICO</t>
  </si>
  <si>
    <t>DISCO ABRASIVO CORTE FINO 4-1/2"*0.0045*7/8"</t>
  </si>
  <si>
    <t>31191506 </t>
  </si>
  <si>
    <t>DISCO DESBASTE METAL 4-1/2*1/4</t>
  </si>
  <si>
    <t>DISCO FLAP 4-1/2 PULG GRANO 40</t>
  </si>
  <si>
    <t>DISCO FLAP 4-1/2 PULG GRANO 80</t>
  </si>
  <si>
    <t>ESCOBA DE CERDA SUAVE</t>
  </si>
  <si>
    <t>TRAPEROS</t>
  </si>
  <si>
    <t>CEPILLO DE BARRER CALLE ( ESCOBON )</t>
  </si>
  <si>
    <t>BORRADOR PARA TABLERO ACRILICO</t>
  </si>
  <si>
    <t xml:space="preserve"> MARCADOR BORRABLE</t>
  </si>
  <si>
    <t>LAPIZ DE ESCRITURA NEGRO</t>
  </si>
  <si>
    <t>MARCADOR PERMANENTE DE DIFERENTES COLORES DE PUNTA FINA</t>
  </si>
  <si>
    <t>BROCHA 1"</t>
  </si>
  <si>
    <t>BROCHA 2"</t>
  </si>
  <si>
    <t>BROCHA DE 3"</t>
  </si>
  <si>
    <t>BROCHA DE 4"</t>
  </si>
  <si>
    <t>RODILLO DE FELPA PROFESIONAL DE 9 PULGADAS</t>
  </si>
  <si>
    <t>TUBERIA DE COBRE FLEXIBLE DE 7/8’’</t>
  </si>
  <si>
    <t xml:space="preserve">VARILLA DE SOLDADURA DE PLATA </t>
  </si>
  <si>
    <t>CINTA FOIL</t>
  </si>
  <si>
    <t>VARILLA CORRUGADA 1/2</t>
  </si>
  <si>
    <t>VARILLA CORRUGADA 3/8</t>
  </si>
  <si>
    <t>VARILLA CORRUGADA 5/8</t>
  </si>
  <si>
    <t>ANGULO CORNISA 30X20 MM 1MTS</t>
  </si>
  <si>
    <t>ANGULO METÁLICO GALVANIZADO 1"X1" X 2,44</t>
  </si>
  <si>
    <t>ALAMBRE CALIBRE 18 GALVANIZADO X KILOGRAMO</t>
  </si>
  <si>
    <t>ALAMBRE QUEMADO X KILOGRAMO</t>
  </si>
  <si>
    <t>OMEGA PARA PVC 2-5/16 X 3/4" X 0.35MM X 2.44M</t>
  </si>
  <si>
    <t>BROCAS PARA METAL 1/16" HASTA 7/16" 24 PIEZAS</t>
  </si>
  <si>
    <t>27112845 </t>
  </si>
  <si>
    <t>ÁRBOL SIERRA COPA 1-1/4 A 6"</t>
  </si>
  <si>
    <t>JUEGO DE BROCAS DE 3/16</t>
  </si>
  <si>
    <t>JUEGO DE BROCAS DE 1/4</t>
  </si>
  <si>
    <t>JUEGO DE BROCAS DE 5/16</t>
  </si>
  <si>
    <t>JUEGO DE BROCAS DE 3/8</t>
  </si>
  <si>
    <t>JUEGO DE BROCAS DE 1/2</t>
  </si>
  <si>
    <t>JUEGO DE BROCAS DE 5/8</t>
  </si>
  <si>
    <t>JUEGO DE BROCAS PARA MURO 3/16</t>
  </si>
  <si>
    <t>JUEGO DE BROCAS PARA MURO 1/4</t>
  </si>
  <si>
    <t>JUEGO DE BROCAS PARA MURO 5/16</t>
  </si>
  <si>
    <t>JUEGO DE BROCAS PARA MURO 3/8</t>
  </si>
  <si>
    <t>JUEGO DE BROCAS PARA MURO 1/2</t>
  </si>
  <si>
    <t>JUEGO DE BROCAS PARA MURO 5/8</t>
  </si>
  <si>
    <t>BROCAS PARA AVELLANAR MADERA</t>
  </si>
  <si>
    <t>AVELLANADOR P/TALADRO PUNTA-BROCA</t>
  </si>
  <si>
    <t>AVELLANADOR PARA METAL</t>
  </si>
  <si>
    <t>AVELLANADOR BROCA PARA TALADRO METAL ALUMINIO</t>
  </si>
  <si>
    <t>JUEGO DE FRESAS PARA RUTEADORES</t>
  </si>
  <si>
    <t>RIELES TELESCÓPICOS 30 CM</t>
  </si>
  <si>
    <t>RIELES TELESCÓPICOS 35 CM</t>
  </si>
  <si>
    <t>RIELES TELESCÓPICOS 40 CM</t>
  </si>
  <si>
    <t>RIELES TELESCÓPICOS 45 CM</t>
  </si>
  <si>
    <t>RIELES TELESCÓPICOS 50 CM</t>
  </si>
  <si>
    <t xml:space="preserve">CAJA X 100 UNIDADES DE GANCHO TIPO CLIP ESTÁNDAR, </t>
  </si>
  <si>
    <t>CAJA X 50 UNIDADES DE GANCHO TIPO CLIP MARIPOSA</t>
  </si>
  <si>
    <t xml:space="preserve">BISTURÍ CON CUCHILLA DE 18MM </t>
  </si>
  <si>
    <t>DISCO DIAMANTADO TURBO 4-1/2"</t>
  </si>
  <si>
    <t>PERNO DE ANCLAJE 3/8 X 2</t>
  </si>
  <si>
    <t>31161501 </t>
  </si>
  <si>
    <t>TORNILLO CABEZA LENTEJA PUNTA AGUDA 8X9/16</t>
  </si>
  <si>
    <t>TORNILLO CUBIERTA ESTRUCTURA MADERA 4"</t>
  </si>
  <si>
    <t>TORNILLO CUBIERTA ESTRUCTURA METAL 4"</t>
  </si>
  <si>
    <t>TORNILLO ESTRUCTURA PUNTA AGUDA 7X7</t>
  </si>
  <si>
    <t>HOJAS SIERRA SIN FIN PARA SIERRA 14"</t>
  </si>
  <si>
    <t>TORNILLOS DRYWALL 2" CAJA</t>
  </si>
  <si>
    <t>TORNILLOS DRYWALL 3" CAJA</t>
  </si>
  <si>
    <t>CERRADURA CROMADA</t>
  </si>
  <si>
    <t>CERRADURA DE SOBREPONER 50 MM</t>
  </si>
  <si>
    <t>GANCHO TEJA 14CM CAL 12</t>
  </si>
  <si>
    <t>BISAGRA OMEGA DE ALUMINIO 3 " COLOR NATURAL</t>
  </si>
  <si>
    <t>BISAGRA ITALIANA 35 MM</t>
  </si>
  <si>
    <t>PUERTA DE ACERO GALVANIZADO 2.10MT X90</t>
  </si>
  <si>
    <t>PUNTA TOPE</t>
  </si>
  <si>
    <t>REMACHE 5-4 NATURAL</t>
  </si>
  <si>
    <t>VIGUETA PARA PVC 1-1/2 X 3/4" X 0.35MM X 2.44M</t>
  </si>
  <si>
    <t>CUCHILLA PARA GUADAÑA</t>
  </si>
  <si>
    <t>HOJAS DE SEGUETA BIMETÁLICA</t>
  </si>
  <si>
    <t>HOJAS SEGUETA 18 T X 12"</t>
  </si>
  <si>
    <t>DISCO DE CORTE PARA METÁLICO 4"1/2</t>
  </si>
  <si>
    <t>DISCO DE CORTE PARA MURO 4"1/2</t>
  </si>
  <si>
    <t>TERMINAL PONCHABLE PARA AWG 6</t>
  </si>
  <si>
    <t>TERMINAL PONCHABLE PARA AWG 8</t>
  </si>
  <si>
    <t>TERMINAL PONCHABLE PARA AWG 4</t>
  </si>
  <si>
    <t>TERMINAL PONCHABLE PARA AWG 2</t>
  </si>
  <si>
    <t>TERMINAL PONCHABLE PARA AWG 1/0</t>
  </si>
  <si>
    <t>TERMINAL PONCHABLE PARA AWG 2/0</t>
  </si>
  <si>
    <t>TERMINAL PONCHABLE PARA AWG 3/0</t>
  </si>
  <si>
    <t>TERMINAL PONCHABLE PARA AWG 4/0</t>
  </si>
  <si>
    <t>VÁLVULA DE ENTRADA TANQUE SANITARIO EN PVC</t>
  </si>
  <si>
    <t>GRIFERÍA SANITARIA</t>
  </si>
  <si>
    <t>VÁLVULA PARA ORINAL</t>
  </si>
  <si>
    <t>VALVULA PIE 2" PVC</t>
  </si>
  <si>
    <t>COMPRESORES DE 5 TR MONOFASICO A 220 V GAS R 22</t>
  </si>
  <si>
    <t>COMPRESORES DE 5 TR MONOFASICO A 220 V GAS R 410</t>
  </si>
  <si>
    <t>COMPRESORES DE 18,000 BTU MONOFASICO A 220 V GAS R 410</t>
  </si>
  <si>
    <t>LLAVE TERMINAL 1/2" BRONCE ANCHO 9.4 ALTO 15.6</t>
  </si>
  <si>
    <t>LLAVE TERMINAL 1/2" PASTA</t>
  </si>
  <si>
    <t>CHEQUE HORIZONTAL 1/2”</t>
  </si>
  <si>
    <t>CHEQUE HORIZONTAL 1”</t>
  </si>
  <si>
    <t>FILTRO SECADOR SOLDABLE 3/8"</t>
  </si>
  <si>
    <t>40161505 </t>
  </si>
  <si>
    <t>FILTRO SECADOR SOLDABLE 1/2"</t>
  </si>
  <si>
    <t xml:space="preserve">TARJETA ELECTRÓNICA UNIVERSAL A 220 VOLTIOS </t>
  </si>
  <si>
    <t xml:space="preserve">ASPERSORES PARA JARDIN </t>
  </si>
  <si>
    <t xml:space="preserve">UNIDAD DE IMAGEN IMPRESORA  MS811DN UNIDAD DE IMAGENES EN NEGRO, REFERENCIA 52D0Z00 520Z DURABILIDAD </t>
  </si>
  <si>
    <t>MOTOR VENTILADOR PARA CONDENSADORA 3/4  1075 RPM - 220 V CON CAMBIO DE GIRO</t>
  </si>
  <si>
    <t>MOTOR VENTILADOR PARA EVAPORADORA 3/4  1075 RPM - 220 V CON CAMBIO DE GIRO</t>
  </si>
  <si>
    <t>MOTOR PARA CONDENSADORA MINI SPLIT HASTA 18.000 BTU -220 V</t>
  </si>
  <si>
    <t>CAJA DE PASO CON CHAPA 15*15*10 CMS</t>
  </si>
  <si>
    <t>CAJA DE PASO CON CHAPA 20*25*10 CMS</t>
  </si>
  <si>
    <t>CAJA DE 2 CTOS 100 AMP/240V (2F-4H)</t>
  </si>
  <si>
    <t>CAJA DE 4 CTOS 100 AMP/240V (2F-4H)</t>
  </si>
  <si>
    <t>CAJA DE 6 CTOS 100 AMP/240V(2F-4H)</t>
  </si>
  <si>
    <t>CAJA DE 8 CTOS 100 AMP/240V(2F-4H)</t>
  </si>
  <si>
    <t>CAJA DE 12 CTOS TRIFÁSICO (3F-5H)</t>
  </si>
  <si>
    <t>CAJA DE 24 CTOS TRIFÁSICO (3F-5H)</t>
  </si>
  <si>
    <t>TRANSFORMADOR DE 220 A 24 VOLTIOS  40 AMP</t>
  </si>
  <si>
    <t>CAJA PVC  5800(2*4)</t>
  </si>
  <si>
    <t>CAJA PVC 2400(4X4)</t>
  </si>
  <si>
    <t>CAJA PVC OCTAGONAL</t>
  </si>
  <si>
    <t>ROSETA DE NYLON 200W BLANCA</t>
  </si>
  <si>
    <t>TACO MONOPOLAR ENCHUFABLE 10 AMP</t>
  </si>
  <si>
    <t>TACO MONOPOLAR ENCHUFABLE 15 AMP</t>
  </si>
  <si>
    <t>TACO MONOPOLAR ENCHUFABLE 20 AMP</t>
  </si>
  <si>
    <t>TACO MONOPOLAR ENCHUFABLE 30 AMP</t>
  </si>
  <si>
    <t>TACO MONOPOLAR ENCHUFABLE 40 AMP</t>
  </si>
  <si>
    <t>TACO MONOPOLAR ENCHUFABLE 50 AMP</t>
  </si>
  <si>
    <t>TACO BIPOLAR ENCHUFABLE 15 AMP</t>
  </si>
  <si>
    <t>TACO BIPOLAR ENCHUFABLE 20 AMP</t>
  </si>
  <si>
    <t>TACO BIPOLAR ENCHUFABLE 30 AMP</t>
  </si>
  <si>
    <t>TACO BIPOLAR ENCHUFABLE 40 AMP</t>
  </si>
  <si>
    <t>TACO BIPOLAR ENCHUFABLE 50 AMP</t>
  </si>
  <si>
    <t>TACO BIPOLAR ENCHUFABLE 60 AMP</t>
  </si>
  <si>
    <t>TACO TRIPOLAR ENCHUFABLE 20 AMP</t>
  </si>
  <si>
    <t>TACO TRIPOLAR ENCHUFABLE 30 AMP</t>
  </si>
  <si>
    <t>TACO TRIPOLAR ENCHUFABLE 40 AMP</t>
  </si>
  <si>
    <t>TACO TRIPOLAR ENCHUFABLE 50 AMP</t>
  </si>
  <si>
    <t>TACO TRIPOLAR ENCHUFABLE 60 AMP</t>
  </si>
  <si>
    <t>BREAKER INDUSTRIAL 3*50 AMP</t>
  </si>
  <si>
    <t>BREAKER INDUSTRIAL 3*60 AMP</t>
  </si>
  <si>
    <t>BREAKER INDUSTRIAL 3*70 AMP</t>
  </si>
  <si>
    <t>BREAKER INDUSTRIAL 3*80 AMP</t>
  </si>
  <si>
    <t>BREAKER INDUSTRIAL 3*100 AMP</t>
  </si>
  <si>
    <t>BREAKER INDUSTRIAL 3*150 AMP</t>
  </si>
  <si>
    <t>BREAKER INDUSTRIAL 3*200 AMP</t>
  </si>
  <si>
    <t>BREAKER INDUSTRIAL 3*300 AMP</t>
  </si>
  <si>
    <t>BREAKER INDUSTRIAL 3*400 AMP</t>
  </si>
  <si>
    <t>CAJAS PRIMARIAS 15KV 100 AMP</t>
  </si>
  <si>
    <t>39121634 </t>
  </si>
  <si>
    <t>PORTA FUSIBLE O CAÑUELAS 15 KV 100 AMP LARGAS</t>
  </si>
  <si>
    <t>FUSIBLES 15 KV 1 AMP</t>
  </si>
  <si>
    <t>FUSIBLES 15 KV 5 AMP</t>
  </si>
  <si>
    <t>FUSIBLES 15 KV 10 AMP</t>
  </si>
  <si>
    <t>FUSIBLES 15 KV 12 AMP</t>
  </si>
  <si>
    <t>FUSIBLES 15 KV 15 AMP</t>
  </si>
  <si>
    <t>FUSIBLES 15 KV 20 AMP</t>
  </si>
  <si>
    <t>FUSIBLES 15 KV 25 AMP</t>
  </si>
  <si>
    <t>FUSIBLES 15 KV 30 AMP</t>
  </si>
  <si>
    <t>FUSIBLES 15 KV 35 AMP</t>
  </si>
  <si>
    <t>FUSIBLES 15 KV 40 AMP</t>
  </si>
  <si>
    <t>FUSIBLES 15 KV 50 AMP</t>
  </si>
  <si>
    <t>FUSIBLES 15 KV 80 AMP</t>
  </si>
  <si>
    <t>FUSIBLES 15 KV 100 AMP</t>
  </si>
  <si>
    <t>CONTACTOR LC1D12 CON BOBINA A 220V</t>
  </si>
  <si>
    <t>CONTACTOR LC1D25 CON BOBINA A 220V</t>
  </si>
  <si>
    <t xml:space="preserve">CONTACTOR LC1D50 CON BOBINA A 220V
</t>
  </si>
  <si>
    <t>CONTACTOR LC1D80 CON BOBINA A 220V</t>
  </si>
  <si>
    <t>CLAVIJA EN CAUCHO CON POLO A TIERRA 110 V</t>
  </si>
  <si>
    <t>CLAVIJA EN CAUCHO 3*20 AMP</t>
  </si>
  <si>
    <t>CLAVIJA EN CAUCHO 3*50 AMP</t>
  </si>
  <si>
    <t>TOMA DOBLE CON POLO A TIERRA MINI BREAKER</t>
  </si>
  <si>
    <t>TOMA PARA INCRUSTAR 3*20 AMP</t>
  </si>
  <si>
    <t>TOMA PARA INCRUSTAR 3*50 AMP</t>
  </si>
  <si>
    <t>INTERRUPTOR SENCILLO</t>
  </si>
  <si>
    <t>INTERRUPTOR DOBLE</t>
  </si>
  <si>
    <t>INTERRUPTOR MIXTO</t>
  </si>
  <si>
    <t>PULSADOR PARA TIMBRE</t>
  </si>
  <si>
    <t>BASE PARA FOTOCELDA</t>
  </si>
  <si>
    <t>39111527 </t>
  </si>
  <si>
    <t>FOTOCELDAS</t>
  </si>
  <si>
    <t>32111508 </t>
  </si>
  <si>
    <t>CONTACTOR MONOFASICO DE 2 POLOS A 24 VOLTIOS</t>
  </si>
  <si>
    <t>CONTACTOR TRIFÁSICO DE 03 POLOS A 220 VOLTIOS</t>
  </si>
  <si>
    <t>CABLE 7 HILOS AWG THHN 14</t>
  </si>
  <si>
    <t>CABLE 7 HILOS AWG THHN 12</t>
  </si>
  <si>
    <t>CABLE 7 HILOS AWG THHN 10</t>
  </si>
  <si>
    <t>CABLE 7 HILOS AWG THHN 8</t>
  </si>
  <si>
    <t>CABLE 7 HILOS AWG THHN 6</t>
  </si>
  <si>
    <t>CABLE 7 HILOS AWG THHN 4</t>
  </si>
  <si>
    <t>CABLE 19 HILOS AWG 1/0</t>
  </si>
  <si>
    <t>CABLE STP DÚPLEX AWG 2*16</t>
  </si>
  <si>
    <t>CABLE STP DÚPLEX AWG 2*14</t>
  </si>
  <si>
    <t>CABLE STP DÚPLEX AWG 2*12</t>
  </si>
  <si>
    <t>TUBOS LEDS 18W</t>
  </si>
  <si>
    <t>TUBOS LEDS 24 W</t>
  </si>
  <si>
    <t>PANEL LEDS 60*60 48W</t>
  </si>
  <si>
    <t>LÁMPARAS LEDS REDONDAS PARA EMPOTRAR 24W</t>
  </si>
  <si>
    <t>LÁMPARAS LEDS REDONDAS DE SOBREPONER 18 W</t>
  </si>
  <si>
    <t>AISLADORES DE SUSPENSIÓN POLIMÉRICO CON GRAPA TIPO PISTOLA</t>
  </si>
  <si>
    <t>GRILLETES PARA CRUCERA METÁLICA CON PERNO ROSCADO 3"</t>
  </si>
  <si>
    <t>TIMBRE INDUSTRIAL</t>
  </si>
  <si>
    <t>46171607 </t>
  </si>
  <si>
    <t>SUPER ARRANCADOR</t>
  </si>
  <si>
    <t>FAN RELAY A 24 VOLTIOS</t>
  </si>
  <si>
    <t>CAPACITOR DE 3 MFD 400 VAC.</t>
  </si>
  <si>
    <t>CAPACITOR DE 5 MFD 400 VAC.</t>
  </si>
  <si>
    <t>CAPACITOR DE 30 MFD 370 VAC.</t>
  </si>
  <si>
    <t>CAPACITOR DE 35+5 MFD 370 VAC.</t>
  </si>
  <si>
    <t>CAPACITOR DE 40 MFD 370 VAC.</t>
  </si>
  <si>
    <t>CAPACITOR DE 45MFD 370 VAC.</t>
  </si>
  <si>
    <t>CAPACITOR DE 60 MFD 370 VAC.</t>
  </si>
  <si>
    <t>CAPACITOR DE 70 MFD 370 VAC.</t>
  </si>
  <si>
    <t xml:space="preserve">REPUESTOS SISTEMA DE FRENOS DE VEHICULOS Y SUS COMPONENTES </t>
  </si>
  <si>
    <t xml:space="preserve">REPUESTOS SISTEMA DE SEGURIDAD DEL VEHICULO Y SUS COMPONENTES </t>
  </si>
  <si>
    <t>REPUESTOS DE TREN TRACCION DE VEHICULOS</t>
  </si>
  <si>
    <t xml:space="preserve">REPUESTOS PARA SISTEMA ELECTRICO DE VEHICULOS </t>
  </si>
  <si>
    <t>FILTROS PARA VEHICULOS PARQUE AUTOMOTOR</t>
  </si>
  <si>
    <t>REPUESTOS Y PARTES PARA MOTOR DE VEHICULOS</t>
  </si>
  <si>
    <t>MANTENIMIENTO Y MEJORAMIENTO DE VIVIENDA MILITAR</t>
  </si>
  <si>
    <t>MANTENIMIENTO DE REDES ELECTRICAS</t>
  </si>
  <si>
    <t xml:space="preserve">MANTENIMIENTO DE REDES DE ACUEDUCTO </t>
  </si>
  <si>
    <t>MANTENIMIENTO DE REDES DE ALCANTARILLADO SANITARIO Y PLUVIAL</t>
  </si>
  <si>
    <t>SERVICIO DE OPERACIÓN A TODO COSTO DE LA PLANTA DE TRATAMIENTO DE AGUA RESIDUAL Y CENTRO DE ENTRENAMIENTO ACUATICOS DE OFICIALES Y SUBOFICIALES, SERVICIO DE MANTENIMIENTO EN LA PLANTA DE TRATAMIENTO DE AGUA POTABLE VF</t>
  </si>
  <si>
    <t>SERVICIO DE OPERACIÓN A TODO COSTO DE LA PLANTA DE TRATAMIENTO DE AGUA RESIDUAL Y CENTRO DE ENTRENAMIENTO ACUATICOS DE OFICIALES Y SUBOFICIALES, SERVICIO DE MANTENIMIENTO EN LA PLANTA DE TRATAMIENTO DE AGUA POTABLE  AMARRE VF 2022</t>
  </si>
  <si>
    <t>SERVICIO DE OPERACIÓN A TODO COSTO DE LA PLANTA DE TRATAMIENTO DE AGUA RESIDUAL Y CENTRO DE ENTRENAMIENTO ACUATICOS DE OFICIALES Y SUBOFICIALES, SERVICIO DE MANTENIMIENTO EN LA PLANTA DE TRATAMIENTO DE AGUA POTABLE</t>
  </si>
  <si>
    <t>SERVICIO DE MANO OBRA CON CUADRILLAS VF</t>
  </si>
  <si>
    <t>SERVICIO DE MANO OBRA CON CUADRILLAS AMARRE VF 2022</t>
  </si>
  <si>
    <t>SERVICO DE ENERGIA CIUDADELA DEL 04-12-2020 AL 04-01-2021</t>
  </si>
  <si>
    <t>SERVICIO DE ENERGÍA DE LA UNIDAD DEL 01-12-2020 AL 31-12-2020</t>
  </si>
  <si>
    <t>SERVICIO ENERGIA UNIDAD PERIODO: 01 AL 31 ENERO 2021</t>
  </si>
  <si>
    <t>SERVICIO ENERGIA UNIDAD</t>
  </si>
  <si>
    <t>SERVICIO DE ENERGI DE LA UNIDAD -ABRIL</t>
  </si>
  <si>
    <t>SERVICIO DE ENERGIA UNIDAD PERIODO: MAYO 2021</t>
  </si>
  <si>
    <t>SERVICIO DE ENERGIA UNIDAD JUNIO/2021</t>
  </si>
  <si>
    <t>SERVICIO DE ENERGIA UNIDAD JULIO 2021</t>
  </si>
  <si>
    <t>SERVICIO ENERGIA CIUDADELA</t>
  </si>
  <si>
    <t>SERVICIO ENERGIA UNIDAD AGOSTO 2021</t>
  </si>
  <si>
    <t>SERVICIO DE ENERGIA CIUDADELA</t>
  </si>
  <si>
    <t>SERVICIO DE ENERGIA UNIDAD</t>
  </si>
  <si>
    <t>SERVICIO DE ENERGIA UNIDAD.</t>
  </si>
  <si>
    <t xml:space="preserve">SOBRANTE </t>
  </si>
  <si>
    <t>SERVICIO ENERGIA CIUDADELA DEL 05-01-2021 AL 04-02-2021.</t>
  </si>
  <si>
    <t>SERVICIO DE ENERGIA CIUDADELA ABRIL 2021</t>
  </si>
  <si>
    <t>SERVICIO DE ENERGIA CUIDADELA DEL 06 DE MAYO AL 03 JUNIO 2021</t>
  </si>
  <si>
    <t>SERVICIO DE ENERGIA CIUDADELA DEL 04 AGOSTO AL 02 SEPTIEMBRE 2021.</t>
  </si>
  <si>
    <t>SERVICIO DE GAS DE LA UNIDAD DEL 24 DIC 2020 AL 23 ENERO 2021</t>
  </si>
  <si>
    <t>SERVICIO GAS UNIDAD DE MARZO 2021</t>
  </si>
  <si>
    <t>SERVICIO GAS DE LA UNIDAD</t>
  </si>
  <si>
    <t>SERVICIO DE GAS DE LA UNIDAD MES DE ABRIL 2021</t>
  </si>
  <si>
    <t>SERVICIO DE GAS NATURAL DE LA UNIDAD MES DE MAYO 2021</t>
  </si>
  <si>
    <t>SERVICIO DE GAS NATURAL DE LA UNIDAD MES DE JUNIO 2021</t>
  </si>
  <si>
    <t>SERVICIO DE GAS UNIDAD AGOSTO 2021</t>
  </si>
  <si>
    <t>SERVICIO GAS DE LA UNIDAD DEL 24/JUL - 23/AGO.</t>
  </si>
  <si>
    <t>SERVICIO DE GAS UNIDAD MES: SEPTIEMBRE 2021</t>
  </si>
  <si>
    <t>SERVICIO GAS UNIDAD OCTUBRE 2021</t>
  </si>
  <si>
    <t>SERVICIO DE GAS DE LA UNIDAD</t>
  </si>
  <si>
    <t>SERVICIO DE AGUA DE LA UNIDAD DEL 17-11-2020 AL 17-12-2020</t>
  </si>
  <si>
    <t>SERVICIO DE AGUA DE LA UNIDAD FEBRERO 2021</t>
  </si>
  <si>
    <t>SERVICIO DE AGUA DEL A UNIDAD DEL MES DE MARZO 2021 BAJO HERMES: FAC-S-2021-046048</t>
  </si>
  <si>
    <t>SERVICIO DE ACUEDUCTO DE LA UNIDAD</t>
  </si>
  <si>
    <t>SERVICIO DE ACUEDUCTO DE LA UNIDAD ABRIL 2021</t>
  </si>
  <si>
    <t>SERVICIO DE AGUA DE LA UNIDAD DEL 15 ABRIL AL 15 DE MAYO 2021</t>
  </si>
  <si>
    <t>SERVICIO DE AGUA DE LA UNIDAD DEL 15 MAYO AL 15 DE JUNIO 2021 SEGUN HERMES N° FAC-S-2021-130811-CI</t>
  </si>
  <si>
    <t>SERVICIO DE AGUA UNIDAD DEL 15 JUNIO AL 15 JULIO 2021</t>
  </si>
  <si>
    <t>SERVICIO DE ACUEDUCTO</t>
  </si>
  <si>
    <t>SERVICIO DE AGUA UNIDAD.</t>
  </si>
  <si>
    <t>ADMINISTRACION LOTES DE JUAN DE ACOSTA</t>
  </si>
  <si>
    <t>SERVICIOS PARA LA REALIZACIÓN DEL ANÁLISIS FISICOQUÍMICO Y MICROBIOLÓGICO DE  MUESTRAS DE AGUA POTABLE, POZO PROFUNDO  Y LA UTILIZADA PARA LAS PISCINAS DEL COMANDO AEREO DE COMBATE Nº 3 VF</t>
  </si>
  <si>
    <t>SERVICIOS PARA LA REALIZACIÓN DEL ANÁLISIS FISICOQUÍMICO Y MICROBIOLÓGICO DE  MUESTRAS DE AGUA POTABLE, POZO PROFUNDO  Y LA UTILIZADA PARA LAS PISCINAS DEL COMANDO AEREO DE COMBATE Nº 3  AMARRE VF 2022</t>
  </si>
  <si>
    <t>SERVICIO DE TELEFONIA FIJA DEL 01-12-2020 AL 31-12-2020</t>
  </si>
  <si>
    <t>SERVICIO TELEFONO PBX DE LA UNIDAD, DEL 01-31 ENERO 2021.</t>
  </si>
  <si>
    <t>SERVICIO PBX DE LA UNIDAD DEL 1-28 FEB 2021</t>
  </si>
  <si>
    <t>SERVICIO DE PBX DE LA UNIDAD</t>
  </si>
  <si>
    <t>SERVICIO DE PBX UNIDAD DEL MES DE ABRIL 2021</t>
  </si>
  <si>
    <t>SERVICIO PBX UNIDAD DEL 01 AL 31 MAYO 2021</t>
  </si>
  <si>
    <t>SERVICIO PBX UNIDAD DEL 01 AL 30 JUNIO 2021</t>
  </si>
  <si>
    <t>SERVICIO PBX DE LA UNIDAD DEL 01 AL 31 DE JULIO 2021</t>
  </si>
  <si>
    <t>SERVICIO PBX UNIDAD</t>
  </si>
  <si>
    <t>SERVICIO DE PBX UNIDAD</t>
  </si>
  <si>
    <t>SERVICIO DE PBX DE LA UNIDAD DEL 01 AL 30 NOVIEMBRE 2021.</t>
  </si>
  <si>
    <t>SERVICIO DE INTERNET UNIDAD, DEL 01 AL 31 ENERO 2021</t>
  </si>
  <si>
    <t>SERVICIO DE INTERNET UNIDAD DEL 01-28 FEB 2021</t>
  </si>
  <si>
    <t>SERVICIO DE INTERNET</t>
  </si>
  <si>
    <t xml:space="preserve">SERVICIO DE FUMIGACION </t>
  </si>
  <si>
    <t>SERVICIO DE ASEO PARA EL CACOM-3 VF</t>
  </si>
  <si>
    <t>SERVICIO DE ASEO PARA EL CACOM-3  AMARRE VF 2022</t>
  </si>
  <si>
    <t xml:space="preserve">SERVICIO DE ASEO PARA EL CACOM-3 </t>
  </si>
  <si>
    <t>SERVICIO DE JARDINERIA Y PODA VF</t>
  </si>
  <si>
    <t>SERVICIO DE JARDINERIA Y PODA  AMARRE VF 2022</t>
  </si>
  <si>
    <t>MANTENIMIENTO DE VEHICULOS VF</t>
  </si>
  <si>
    <t>MANTENIMIENTO DE VEHICULOS AMARRE VF 2022</t>
  </si>
  <si>
    <t>MANTENIMIENTO DE ELECTROBOMBAS</t>
  </si>
  <si>
    <t>MANTENIMIENTO SUBESTACIÓN Y PLANTAS ELECTRICAS</t>
  </si>
  <si>
    <t>MANTENIMIENTO MAQUINA LAVAVAJILLAS</t>
  </si>
  <si>
    <t>MANTENIMIENTO CUARTO FRIO Y DE CONGELACION</t>
  </si>
  <si>
    <t>MANTENIMIENTO ESTUFA ENANA</t>
  </si>
  <si>
    <t>MANTENIMIENTO ESTUFA DE 6 PUESTOS CON HORNO</t>
  </si>
  <si>
    <t xml:space="preserve">MANTENIMIENTO BAÑO DE MARIA </t>
  </si>
  <si>
    <t>MANTENIMIENTO SARTEN BASCULANTE</t>
  </si>
  <si>
    <t>MANTENIMIENTO PLANCHA ASADORA</t>
  </si>
  <si>
    <t xml:space="preserve">MANTENIMIENTO FREIDORA </t>
  </si>
  <si>
    <t xml:space="preserve">MANTENIMIENTO CAMAPANA EXTRACTORA </t>
  </si>
  <si>
    <t xml:space="preserve">MANTENIMIENTO INYECTOR DE AIRE </t>
  </si>
  <si>
    <t>MANTENIMIENTO HONGO EXTRACTOR</t>
  </si>
  <si>
    <t>MANTENIMIENTO HIELERA</t>
  </si>
  <si>
    <t>SERVICO DE AAA CIUDADELA</t>
  </si>
  <si>
    <t>SERVICIO DE ASEO PERIODO 01-12-2020 AL 31-12-2020</t>
  </si>
  <si>
    <t>SERV DE AAA CIUDADELA 20 DE JULIO, DEL MES DE FEBRERO 2021</t>
  </si>
  <si>
    <t>SERVICIO SE ASEO UNIDAD. PERIODO FEBRERO 2021.</t>
  </si>
  <si>
    <t>SERVICIO DE ASEO DE CIUDADELA</t>
  </si>
  <si>
    <t>SERVICIO ASEO DE LA UNIDAD</t>
  </si>
  <si>
    <t>SERVICIO DE ASEO CIUDADELA</t>
  </si>
  <si>
    <t>SERVICIO DE ASEO DE LA UNIDAD - ABRIL</t>
  </si>
  <si>
    <t>SERVICIO DE ACUEDUCTO CIUDADELA ABRIL 2021</t>
  </si>
  <si>
    <t>SERVICIO DE ASEO DE LA UNIDAD MAYO 2021</t>
  </si>
  <si>
    <t>SERVICIO ACUEDUCTO CIUDADELA JUNIO 2021</t>
  </si>
  <si>
    <t>SERVICIO DE ASEO UNIDAD JUNIO/2021</t>
  </si>
  <si>
    <t>SERVICIO ASEO CIUDADELA JULIO 2021</t>
  </si>
  <si>
    <t>SERVICIO DE ASEO UNIDAD DEL 01 AL 30 JUNIO 2021</t>
  </si>
  <si>
    <t>SERVICIO DE ASEO CIUDADELA AGOSTO 2021</t>
  </si>
  <si>
    <t>SERVICIO DE ASEO DE LA UNIDAD DEL 01 AL 30 DE JULIO 2021</t>
  </si>
  <si>
    <t>SERVICIO DE ACUEDUCTO CIUDADELA</t>
  </si>
  <si>
    <t>SERVICIO ASEO UNIDAD DEL 01 AL 30 SEPTIEMBRE 2021</t>
  </si>
  <si>
    <t>SERVICIO DE ASEO DE LA UNIDAD</t>
  </si>
  <si>
    <t>SERVICIO ASEO CUIDADELA</t>
  </si>
  <si>
    <t>SERVICIO ASEO UNIDAD DEL PERIODO: 01-08-2021 / 30-08-2021.</t>
  </si>
  <si>
    <t xml:space="preserve">SERVICIOS DE TRANSPORTE Y DISPOSICIÓN DE LOS RESIDUOS PELIGROSOS </t>
  </si>
  <si>
    <t>02-02-02-009-004-05</t>
  </si>
  <si>
    <t>MANTENIMIENTO LAVADO Y DESINFECCIÓN DE TANQUES DE ALMACENAMIENTO DE AGUA POTABLE</t>
  </si>
  <si>
    <t>IMPUESTO PREDIAL</t>
  </si>
  <si>
    <t>IMPUESTOS VEHICULOS</t>
  </si>
  <si>
    <t>TASA DE CAPTACIÓN DE AGUA SUBTERRANEA</t>
  </si>
  <si>
    <t>TASA RETRIBUTIVA POR VERTIMIENTO</t>
  </si>
  <si>
    <t>SEGUIMIENTO PLAN DE MANEJO AMBIENTAL VISITA CORPOGUAJIRA</t>
  </si>
  <si>
    <t>SEGUMIENTO AGUAS SUBTERRANEAS</t>
  </si>
  <si>
    <t>GUADAÑA</t>
  </si>
  <si>
    <t xml:space="preserve">BOZALEZ EN LONA NEGROS AJUSTABLES </t>
  </si>
  <si>
    <t xml:space="preserve">TRAILLAS  EN CINTA TIBULAR HERRAJE BRONCE COCIDA </t>
  </si>
  <si>
    <t xml:space="preserve">YODO </t>
  </si>
  <si>
    <t xml:space="preserve">TALCO INSEPTICIDA,ANTISEPTICO  Y DESODORANTE AROMATIZANTE </t>
  </si>
  <si>
    <t xml:space="preserve">CIPERMETRINA 15% X LITRO </t>
  </si>
  <si>
    <t xml:space="preserve">SOLUCION ANTISEPTICA </t>
  </si>
  <si>
    <t>CICATRIZANTE</t>
  </si>
  <si>
    <t xml:space="preserve">LIMPIADOR DE OIDOS </t>
  </si>
  <si>
    <t xml:space="preserve">JABON ANTIPARASITARIO  DE USO EXTERNO </t>
  </si>
  <si>
    <t xml:space="preserve">SHAMPOO DE BAÑO PARA PERRO POR GALON </t>
  </si>
  <si>
    <t xml:space="preserve">PELOTAS MACIZAS </t>
  </si>
  <si>
    <t xml:space="preserve">GUACAL EN PLASTICO  LARGO 1 MT ANCHO 50 CM ALTO 60 CM </t>
  </si>
  <si>
    <t>MORDEDOR EN CUERO Y FIBRA SINTETICA</t>
  </si>
  <si>
    <t xml:space="preserve">POZUELO METALICO </t>
  </si>
  <si>
    <t>SERVICIOS MEDICOS HOSPITALIZACION  VETERINARIOS VF 2021</t>
  </si>
  <si>
    <t>SERVICIOS MEDICOS HOSPITALIZACION  VETERINARIOS AMARRE VF 2022 - GRUSE</t>
  </si>
  <si>
    <t xml:space="preserve">SERVICIOS MEDICOS HOSPITALIZACION  VETERINARIOS </t>
  </si>
  <si>
    <t xml:space="preserve">MANTENIMIENTO CORRECTIVO Y PREVENTIVO A TODO COSTO DE EQUIPO AGRICOLA </t>
  </si>
  <si>
    <t>SERVICIO DE MANTENIMIENTO PREVENTIVO Y CORRECTIVO EQUIPOS AUDIOVISUALES,  SISTEMA DE SONIDO Y VIDEO BEAMS</t>
  </si>
  <si>
    <t>RECARGA EXTINTORES</t>
  </si>
  <si>
    <t xml:space="preserve">MANTENIMIENTO DE EXTINTORES </t>
  </si>
  <si>
    <t>VIÁTICOS DE LOS FUNCIONARIOS EN COMISIÓN</t>
  </si>
  <si>
    <t>MANTENIMIENTO Y ADECUACION DE COMODAS DE ALOJAMIENTO DE SOLDADOS DEL GRUSE</t>
  </si>
  <si>
    <t xml:space="preserve">MANTENIMIENTO PLAZOLETA DE COMIDAS TOP OFF </t>
  </si>
  <si>
    <t>ADECUACIÓN INSTALACIONES SUB ESTACION ELECTRICA</t>
  </si>
  <si>
    <t>MANTENIMIENTO HANGARETES DE REACCIÓN</t>
  </si>
  <si>
    <t>PISO GRANITO PULIDO</t>
  </si>
  <si>
    <t>BATERIA ULTRA LITHIUM 123 3V</t>
  </si>
  <si>
    <t>MANTENIMIENTO DE AIRES ACONDICIONADOS</t>
  </si>
  <si>
    <t>AIRE ACONDICIONADO 5 TONELADAS PISO TECHO</t>
  </si>
  <si>
    <t>02-01-01-001-001</t>
  </si>
  <si>
    <t>02-01-01-001-001-07</t>
  </si>
  <si>
    <t>MANTENIMIENTO Y ADECUACION INSTALACIONES CANILES</t>
  </si>
  <si>
    <t>MANTENIMIENTO INSTALACIONES TORRES DE OBSERVACION</t>
  </si>
  <si>
    <t>MANTENIMIENTO INSTALACIONES SALON DE ENTRENAMIENTO SOLDADOS</t>
  </si>
  <si>
    <t>MANTENIMIENTO INSTALACIONES GUARDIA PRINCIPAL</t>
  </si>
  <si>
    <t>MANTENIMIENTO Y MEJORAMIENTO DE CASA HUESPEDES</t>
  </si>
  <si>
    <t>MANTENIMIENTO CUBIERTA INSTALACIONES</t>
  </si>
  <si>
    <t xml:space="preserve">DETERGENTE EN POLVO 20 KG </t>
  </si>
  <si>
    <t>JABON LAVALOZA</t>
  </si>
  <si>
    <t xml:space="preserve">JABON EN BARRA </t>
  </si>
  <si>
    <t>JABON LIQUIDO PARA MANOS</t>
  </si>
  <si>
    <t>RECOGEDOR</t>
  </si>
  <si>
    <t>BALDE PLASTICO</t>
  </si>
  <si>
    <t xml:space="preserve">ESCOBA CERDA DURA </t>
  </si>
  <si>
    <t>ESCOBA CERDA SUAVE</t>
  </si>
  <si>
    <t>CEPILLO DE BARRER CALLE (ESCOBON)</t>
  </si>
  <si>
    <t xml:space="preserve">RESMA DE PAPEL TAMAÑO CARTA </t>
  </si>
  <si>
    <t>RESMA DE PAPEL TAMAÑO OFICIO</t>
  </si>
  <si>
    <t>PLIEGOS DE CARTULINA AMARILLA</t>
  </si>
  <si>
    <t xml:space="preserve">CARPETAS COLGANTES </t>
  </si>
  <si>
    <t xml:space="preserve">CARPETAS 4 ALETAS </t>
  </si>
  <si>
    <t>NOTAS ADHESIVAS</t>
  </si>
  <si>
    <t xml:space="preserve">LIBRO DE ACTAS DE 200 FOLIOS </t>
  </si>
  <si>
    <t>BANDERITAS ADHESIVAS</t>
  </si>
  <si>
    <t xml:space="preserve">LIBRO DE ACTAS DE 100 FOLIOS </t>
  </si>
  <si>
    <t>CINTA ADHESIVA PEQUEÑA DIMENSIONES 12MM X 20 MTS PRESENTACION EN ROLLO</t>
  </si>
  <si>
    <t xml:space="preserve">MARCADOR BORRABLE </t>
  </si>
  <si>
    <t xml:space="preserve">MARCADOR PERMANENTE DE DIFERENTES COLORES DE PUNTA FINA </t>
  </si>
  <si>
    <t xml:space="preserve">RESALTADORES </t>
  </si>
  <si>
    <t>BOLIGRAFO</t>
  </si>
  <si>
    <t xml:space="preserve">LAPIZ DE ESCRITURA NEGRO </t>
  </si>
  <si>
    <t>BISTURI CON CUCHILLA DE 18 MM</t>
  </si>
  <si>
    <t xml:space="preserve">CAJA X 100 UNIDADES DE GANCHO TIPO CLIP ESTANDAR </t>
  </si>
  <si>
    <t xml:space="preserve">GANCHOS PARA COSEDORA </t>
  </si>
  <si>
    <t>TIJERA OFICINA DE 7"</t>
  </si>
  <si>
    <t>CHINCHE PINTADO DORADO X 50 UNIDADES</t>
  </si>
  <si>
    <t>COSEDORA PARA GRAPA NO. 26/6</t>
  </si>
  <si>
    <t>PERFORADORA SEMI-INDUSTRIAL</t>
  </si>
  <si>
    <t xml:space="preserve">VIATICOS Y COMISIONES ADMINISTRATIVAS </t>
  </si>
  <si>
    <t>MANTENIMIENTO VEHICULOS CCON-1</t>
  </si>
  <si>
    <t>EXAMENES MEDICOS OCUPACIONALES PERSONAL CIVIL Y UN PERSONAL MILITAR CACOM 3</t>
  </si>
  <si>
    <t>BOMBA EXTRACTORA DE LÍQUIDOS DE 1" PULGADA DE DIAMETRO DE TUBO Y RESISTENTE A LUBRICANTES P/N 16857</t>
  </si>
  <si>
    <t>PISTOLA PETROLIZADORA NEUMATICA PARA LIMPIEZA DE MAQUINARIA DE USO INDUSTRIAL CON  ACOPLE DE 3/8  P/N GA-299</t>
  </si>
  <si>
    <t>ESCALERA METÁLICA PLEGABLE DE 1,50 MTS DE ALTURA</t>
  </si>
  <si>
    <t>LLAVE DE TUBO 24" PULGADAS P/N PW24C</t>
  </si>
  <si>
    <t>CAJA DE HERRAMIENTAS DE REPARACION ESTRUCTURAL EN  KIT P/N  53-426</t>
  </si>
  <si>
    <t xml:space="preserve">KIT JUEGO DE COPAS CON LLAVE ALLEN P/N 212EFTAY                 </t>
  </si>
  <si>
    <t xml:space="preserve">PRENSA EN FORMA C DE  4" PULGADAS  P/N 04-545  </t>
  </si>
  <si>
    <t>PRENSA EN FORMA C DE  6" PULGADAS  P/N 04-546</t>
  </si>
  <si>
    <t>HERRAMIENTA PARA NUCLEO DE VAVULA P/N TR107A</t>
  </si>
  <si>
    <t>ESCALERA DE ALUMINIO TIPO TIJERA DE 3 PELDAÑOS, CAPACIDAD 90 KG TIPO TIII  1,2 METROS</t>
  </si>
  <si>
    <t>DESTORNILLADOR TIPO TRINQUETE  P/N SGDMRC44BO</t>
  </si>
  <si>
    <t>LLAVE COMPENSADA DE 10°  Y EMPUÑADURA CORTA P/N XSO810A</t>
  </si>
  <si>
    <t>DADO UNIVERSAL 12 PUNTAS POCO PROFUNDO 5/16 CUADRANTE 1/4 P/N TMU101A</t>
  </si>
  <si>
    <t>LLAVE DE PIE 1  9/16 " CUADRANTE 3/8  P/N FC50A</t>
  </si>
  <si>
    <t>KIT DADOS UNIVERSALES  12 PUNTAS CUADRANDE 1/4 P/N 106TMUA</t>
  </si>
  <si>
    <t>CARGADOR DE BATERIA DE  36 VDC,  P/N 36LC36- 8ET  ,(17090), 120 V, 14,5 AMP.</t>
  </si>
  <si>
    <t>KIT DE MANTENIMIENTO PARA BATERIAS DE AVIACION P/N 32480-001</t>
  </si>
  <si>
    <t>CINTA DE MEDICION CON PLOMADA 1/2" X 15 M   P/N  C2915MME590N</t>
  </si>
  <si>
    <t>GALGAS, FEELER, US/METRIC P/N FB335</t>
  </si>
  <si>
    <t>02-02-01-001-006-03</t>
  </si>
  <si>
    <t>TALCO INDUSTRIAL PRESENTACION POR KILO</t>
  </si>
  <si>
    <t xml:space="preserve">PAÑO OLEOFILICO, MATERIAL ABSORBENTE   P/N T156 </t>
  </si>
  <si>
    <t>TRAPOS COSIDOS DE 25 CM X 25 CM BULTOS POR 50 KG</t>
  </si>
  <si>
    <t xml:space="preserve">VELCRO DE FIJACION NEGRO DE FIJACION  2" PULGADAS, PRESENTACION X ROLLO 50 PIES </t>
  </si>
  <si>
    <t>CAJA CARTON CORRUGADO DIMENSIONES 50 CM X 50 CM X 50CM</t>
  </si>
  <si>
    <t>CAJA CARTON CORRUGADO DIMENSIONES 100 CM X 100 CM X 100 CM</t>
  </si>
  <si>
    <t>CAJA CARTON CORRUGADO DIMENSIONES 25 X 25 X 25</t>
  </si>
  <si>
    <t>CAJA CARTON CORRUGADO DIMENSIONES 27 X 27 X 27</t>
  </si>
  <si>
    <t xml:space="preserve">PAÑO / PAPEL LIMPIEZA ABSORBENTE X 80, COLOR BLANCO DE POLIPROPILENO Y CELULOSA, ROLLO X 80 PAÑOS 28 X 42CM </t>
  </si>
  <si>
    <t>PAPEL KRAFT MIL B-121 DE 1 METRO DE ANCHO POR ROLLO DE 100 METROS</t>
  </si>
  <si>
    <t xml:space="preserve">CINTA DE ENMASCARAR 301 COLOR AMARILLO 2" X 60 YARDAS </t>
  </si>
  <si>
    <t xml:space="preserve">CINTA DE ENMASCARAR 301 COLOR AMARILLO 3/4" X 60 YARDAS </t>
  </si>
  <si>
    <t>CINTA DE ENMASCARAR DE COLOR VERDE 1" PULGADA POR ROLLO  P/N 26336</t>
  </si>
  <si>
    <t>CINTA DE ENMASCARAR DE COLOR VERDE 1/2" PULGADA POR ROLLO P/N 26332</t>
  </si>
  <si>
    <t>CINTA DE ENMASCARAR DE COLOR VERDE 2" POR ROLLO  P/N 26340</t>
  </si>
  <si>
    <t>TOALLAS HUMEDAS ALCOHOL ISOPROPILICO 70%</t>
  </si>
  <si>
    <t>CINTA DE ENMASCARAR  DE COLOR VERDE 1/4" MM P/N 26334</t>
  </si>
  <si>
    <t xml:space="preserve">ACEITE 15W40 PARA MOTOR DIESEL PRESENTACION POR 1/4 DE GALON </t>
  </si>
  <si>
    <t xml:space="preserve">ACEITE 20W50 PARA MOTOR A GASOLINA PRESENTACION POR 1/4 DE GALON </t>
  </si>
  <si>
    <t xml:space="preserve">ACEITE  ATF PARA TRANSMISION AUTOMATICA PRESENTACION POR 1/4 DE  GALON. </t>
  </si>
  <si>
    <t>LUBRICANTE HIDRAULICO ISO 68 PRESENTACION DE 1  GALON</t>
  </si>
  <si>
    <t xml:space="preserve"> LUBRICANTE PENETRANTE PROTECTOR E INHIBIDOR DE CORROSION PRESENTACION EN SPRAY DE 16 ONZAS  P/N 10228590</t>
  </si>
  <si>
    <t xml:space="preserve">TINER PRESENTACION X GALON </t>
  </si>
  <si>
    <t>GRASA CON LITHIUM P/N  3816 - EE214  AERONAVES E INSTRUMENTOS</t>
  </si>
  <si>
    <t>VARSOL  PRESENTACION X GALON</t>
  </si>
  <si>
    <t>LUBRICANTE E INHIBIDOR DE CORROSION DE 12 0Z  P/N MIL-L-23398D</t>
  </si>
  <si>
    <t>GRASA BAJA TEMPERATURA 33 LIGHT TUBO 5,3 OZ, COLOR BLANCO RANGO DE TEMPERATURAS DESDE -73 °C A +180 °C  P/N 5565450-28</t>
  </si>
  <si>
    <t>LUBRICANTE INHIBIDOR P/N 09-26300 TIPO 3 PRESENTACION EN AEROSOL 11 OZ.</t>
  </si>
  <si>
    <t>GRASA 28  P/N MIL-PRF-81322  PRESENTACION POR LIBRA</t>
  </si>
  <si>
    <t>GRASA AMARILLA 83827  P/N MIL-PRF-23827  PRESENTACION POR LIBRA</t>
  </si>
  <si>
    <t>HIDRAULICO P/N 500B4 PRESENTACION POR CUARTOS</t>
  </si>
  <si>
    <t>LUBRICANTE INHIBIDOR P/N 09-25900 TIPO 1 PRESENTACION EN AEROSOL 11 OZ.</t>
  </si>
  <si>
    <t>LUBRICANTE INHIBIDOR P/N 09-26100 TIPO 2 PRESENTACION EN AEROSOL 11 OZ.</t>
  </si>
  <si>
    <t xml:space="preserve">SOLVENTE NAPHTHA  P/N   TT-N-95 PRESENTACION X GALON       </t>
  </si>
  <si>
    <t xml:space="preserve">LUBRICANTE INHIBIDOR DE CORROSION MULTIUSO  P/N 70196  (PENETRANTE, LIBERADOR DE PIEZAS ATASCADAS Y DESPLAZADOR DE HUMEDAD)  </t>
  </si>
  <si>
    <t>LUBRICANTE PROTECTOR E INHIBIDOR DE CORROSION PRESENTACION EN SPRAY DE 16 ONZAS  P/N 490088</t>
  </si>
  <si>
    <t>LUBRICANTE INHIBIDOR MIL-PRF-16173E TIPO 3 PRESENTACION EN AEROSOL 11 OZ.</t>
  </si>
  <si>
    <t>VASELINA INDUSTRIAL PRESENTACION EN KILOGRAMO</t>
  </si>
  <si>
    <t>ACETILENO DE ALTA PUREZA AA X KILOGRAMO</t>
  </si>
  <si>
    <t>ALCOHOL ISOPROPILICO, CONCENTRACIONES  60-90 % EN SOLUCION DE AGUA (VOLUMEN/VOLUMEN) INDICADO PARA LA ACCION BACTERICIDA</t>
  </si>
  <si>
    <t>METIL ETIL CETONA MEK, PRESENTACION X GALONES</t>
  </si>
  <si>
    <t>OXIGENO INDUSTRIAL X METRO CUBICO</t>
  </si>
  <si>
    <t>NITROGENO GASEOSO X METRO CUBICO</t>
  </si>
  <si>
    <t>PINTURA AMARILLO : 23365 KIT (PARTE A &amp; B; POR GALON COMPLETO)</t>
  </si>
  <si>
    <t>PINTURA AZUL : 25183 KIT (PARTE A &amp; B; POR GALON COMPLETO)</t>
  </si>
  <si>
    <t>PINTURA ROJO : 21136 KIT (PARTE A &amp; B; POR GALON COMPLETO)</t>
  </si>
  <si>
    <t>PINTURA BLANCO : 27925 KIT (PARTE A &amp; B; POR GALON COMPLETO)</t>
  </si>
  <si>
    <t>PINTURA GRIS OSCURO 26118 KIT (PARTE A &amp; B; POR GALON COMPLETO)</t>
  </si>
  <si>
    <t>PINTURA GRIS CLARO 26493 KIT (PARTE A &amp; B; POR GALON COMPLETO)</t>
  </si>
  <si>
    <t>PINTURA NEGRO : 17038 KIT  (PARTE A &amp; B; POR GALON COMPLETO)</t>
  </si>
  <si>
    <t>PINTURA GRIS OSCURO :16251 KIT (PARTE A &amp; B; POR GALON COMPLETO)</t>
  </si>
  <si>
    <t>PINTURA GRIS CLARO: 16515 KIT (PARTE A &amp; B; POR GALON COMPLETO)</t>
  </si>
  <si>
    <t>PINTURA GRIS F75KXA10445-4311 PRESENTACION X DOCENA (SPRAY 12 ONZAS)</t>
  </si>
  <si>
    <t xml:space="preserve">PINTURA NEGRO MATE 37038 </t>
  </si>
  <si>
    <t>BARNIZ  TRANSPARENTE DE POLIURRETANO P/N C201-1033B</t>
  </si>
  <si>
    <t>PINTURA ANTIDESLIZANTE COLOR NEGRO    P/N CID-AA-59166 TIPO II</t>
  </si>
  <si>
    <t xml:space="preserve">REMOVEDOR DE PINTURAS: BAC 5725 </t>
  </si>
  <si>
    <t>PINTURA PARA ACABADO DE POLIURETANO C403-1003B   MIL-DTL-53039D FLAT GREEN # 34031</t>
  </si>
  <si>
    <t>PINTURA PARA ACABADO DE POLIURETANO COLOR GRIS  MIL-PRF-85285 FED-STD-36375</t>
  </si>
  <si>
    <t>CARTUCHO DE REPUESTO PARA ETIQUETADORA PORTATIL DYMO PLV-WHT- 1/2" X 18"</t>
  </si>
  <si>
    <t xml:space="preserve">CREMA PARA BRILLAR ACRILICO Y ALUMINIO (ALUMINUM AND FIBERGLASS POLISH) LATA X 2.2 LIBRAS P/N 09-42415   </t>
  </si>
  <si>
    <t>PINTURA GRIS PLATA DE AVIACION, PRESENTACION  X GALONES KIT (PINTURA P/N U07474  Y  ENDURECEDOR P/N CM0578520)</t>
  </si>
  <si>
    <t>PINTURA GRIS DE AVIACION, PRESENTACION X GALONES KIT (PINTURA P/N U07475  Y ENDURECEDOR P/N  CM0578520)</t>
  </si>
  <si>
    <t xml:space="preserve">LIMPIADOR REMOVEDOR PARA NDT P/N SKC-S PRESENTACION AEROSOL DE 10.5 OZ (SEGÚN MANUAL F41608-90-D-1819, TABLA1-1) </t>
  </si>
  <si>
    <t>MARCADOR DE PINTURA LÍQUIDA PARA MARCAJE EN GENERAL P/N 97050</t>
  </si>
  <si>
    <t>APLICADORES ASEPTICO PUNTA DE ALGODÓN PAQUETE X 100 UND ; MADERA 150 X 3 MM, ALGODÓN 5 MM X 12 MM</t>
  </si>
  <si>
    <t>LIMPIADOR DE MANOS / DESENGRASANTE  BIODEGRADABLE, SIN DISOLVENTES DEL PETRÓLEO GALON X 3,78 LT</t>
  </si>
  <si>
    <t xml:space="preserve">CHAMPÚ: MIL-PRF-85570 TIPO II  O MIL-PRF-87937 TIPO IV </t>
  </si>
  <si>
    <t xml:space="preserve">LIQUIDO PARA LIMPIEZA DE PARABRISAS EN AEROSOL P/N 16058112 </t>
  </si>
  <si>
    <t xml:space="preserve">LIQUIDO PARA LA LIMPIEZA DE CARLINGAS, PLEXIGLASS TT-N-95  P/N 09-29710 </t>
  </si>
  <si>
    <t>LIQUIDO DE FRENOS PRESENTACION 500 ML</t>
  </si>
  <si>
    <t>LIMPIADOR DE CONTACTOS ELECTRONICOS PRESENTACION EN AEROSOL X 301 ML P/N 09-26465</t>
  </si>
  <si>
    <t>REACTIVO PARA BUSQUEDA DE AGUA EN GASOLINA (POMADA)  P/N GTP-3908</t>
  </si>
  <si>
    <t>PRUEBA DE DETECCION DE AGUA EN COMBUSTIBLE   P/N HK100MKII-15 PRESENTACION CAJA X 100 UND.</t>
  </si>
  <si>
    <t>MEMBRANA MILLIPORE DETECTORA DE AGUA  P/N  GTP1985 PRESENTACION X CAJA</t>
  </si>
  <si>
    <t>KIT PARA CONTROL DE DERRAMES DE 40 A 50 GAL  PARA HIDROCARBURO</t>
  </si>
  <si>
    <t xml:space="preserve">ADHESIVO DE NEOPRENO DE ALTO RENDIMIENTO TIPO 1300L PRESENTACION POR 750 ML </t>
  </si>
  <si>
    <t>SELLANTE ESTRUCTURAL KIT (PART A&amp;B) AE9309</t>
  </si>
  <si>
    <t>SELLANTE ESTRUCTURAL  KIT (PART A&amp;B) EA934</t>
  </si>
  <si>
    <t>SELLANTE ESTRUCTURAL  KIT (PART A&amp;B) EA956</t>
  </si>
  <si>
    <t>SELLANTE ESTRUCTURAL  KIT (PART A&amp;B) EA960F</t>
  </si>
  <si>
    <t>SELLANTE KIT (PART A&amp;B) 1422 A2 PRESENTACION EN CUARTOS</t>
  </si>
  <si>
    <t>SELLANTE KIT (PART A&amp;B) 1440 A1/2 PRESENTACION EN CUARTOS</t>
  </si>
  <si>
    <t>SELLANTE KIT (PART A&amp;B) AMS-S-8802 P/N PR1440 A2 PRESENTACION EN CUARTOS</t>
  </si>
  <si>
    <t>SELLANTE KIT (PART A&amp;B)  AMS-S-8802 P/N 1440 B1/2  PRESENTACION EN CUARTOS</t>
  </si>
  <si>
    <t>SELLANTE KIT (PART A&amp;B) 1440 B2 PRESENTACION EN CUARTOS</t>
  </si>
  <si>
    <t>ANTICORROSIVO PRESENTACION X GALON  P/N 5700</t>
  </si>
  <si>
    <t>PRIMER: MIL-PRF-23377 KIT (PARTE A &amp; B; POR GALON COMPLETO)</t>
  </si>
  <si>
    <t>PRIMER EPOXY AMARILLO (KIT BASE/ACTIVADOR) MIL-PRF 23377 (COMPONENTE PRIMARIO UN GALON) TYPE II</t>
  </si>
  <si>
    <t xml:space="preserve">PASTA PARA LAS LINEAS DE FE (COLOR ROJO)  P/N F900 PRESENTACION TUBO 1 OZ  </t>
  </si>
  <si>
    <t>LIQUIDO DESENGRASANTE INDUSTRIAL SAF 2011 PLASTICO POR GALONES</t>
  </si>
  <si>
    <t>PRIMER AEROSOL P/N TT-P-1757B  (DE ACUERDO A MANUAL DE AERONAVE)</t>
  </si>
  <si>
    <t>PEGANTE ADHESIVO DE CIANOACRILATO INSTANTÁNEO LÍQUIDO; PRESENTACION X 20 GRAMOS</t>
  </si>
  <si>
    <t>SILICONA BLANCA  P/N RTV102</t>
  </si>
  <si>
    <t xml:space="preserve">LIQUIDO PARA BRILLAR BOTAS DE CAUCHO SITEMA DE ICE  P/N 09-00325  </t>
  </si>
  <si>
    <t>INHIBIDOR  DE CORROSION  PRESENTACION EN SPRAY DE 16 ONZAS P/N 04216</t>
  </si>
  <si>
    <t xml:space="preserve"> INHIBIDOR DE CORROSION SP-400 EN  AEROSOL 16 OZ</t>
  </si>
  <si>
    <t>SELLANTE PROTECTOR ELECTRICO P/N DC4-5 PRESENTACION X 3 OZ.</t>
  </si>
  <si>
    <t>SILICONA GRIS RTV157 TUBO DE 2,8 OZ</t>
  </si>
  <si>
    <t>SILICONA ROJA ALTA TEMPERATURA TUBO DE 2,8 OZ   P/N RTV106</t>
  </si>
  <si>
    <t>LIMPIADOR Y PROTECTOR DE CUERO  P/N 141532 PRESENTACION DE 175 CC</t>
  </si>
  <si>
    <t>ANTICORROSIVO  P/N ACF-50</t>
  </si>
  <si>
    <t>INDICADOR DE SOBRE TEMPERATURA (KIT ADHESIVO EPOXICO DEVCON 2-TONDOS COMPONENTES; SEGÚN MANUAL DE LA AERONAVE  BHT-212-CR&amp;O) P/N 14310  PRESENTACION TUBO 1  OZ</t>
  </si>
  <si>
    <t>CREMA PARA SOLDAR, PRESENTACION 56 GR  / 2 OZ  P/N 218CH126</t>
  </si>
  <si>
    <t>ADESIVO DURA SEAL P/N 003090 X 3/4 ONZA</t>
  </si>
  <si>
    <t xml:space="preserve">SELLANTE PARA ANTENAS KIT (PART A&amp;B)  B1/2   P/N PS-870 </t>
  </si>
  <si>
    <t>SILICONA NEGRA  P/N RTV780</t>
  </si>
  <si>
    <t>INHIBIDOR DE CORROSION,  PELÍCULA TIXOTRÓPICA  NSN 6850-01-469-7645</t>
  </si>
  <si>
    <t xml:space="preserve">SELLANTE DE CURADO RAPIDO KIT (PART A&amp;B)  B1/2   P/N PR2050 B1/2 </t>
  </si>
  <si>
    <t xml:space="preserve">SELLANTE AERODINAMICO TIPO 2 II KIT (PART A&amp;B)  B2   P/N PS870  </t>
  </si>
  <si>
    <t>TINTA PENETRANTE P/N ZL-27A EN AEROSOL</t>
  </si>
  <si>
    <t>TINTA PENETRANTE REVELADOR SKD-S2 EN AEROSOL</t>
  </si>
  <si>
    <t>PARTICULAS MAGNETICAS FLUORESCENTES 14AM EN AEROSOL</t>
  </si>
  <si>
    <t>PARTICULAS MAGNETICAS FLUORESCENTES 14AM  POR  GALONES</t>
  </si>
  <si>
    <t>GUANTE DE NITRILO AZUL CON FLOCADO ALGODON, LONGITUD DE 330MM /GROSOR DE 0,45MM, TALLAS 8-9</t>
  </si>
  <si>
    <t xml:space="preserve">GUANTE DE NITRILO PSD-NI8-L </t>
  </si>
  <si>
    <t>EMPAQUE PLANO DE 3,5 CM X  2 MM PRESENTACION POR METROS</t>
  </si>
  <si>
    <t xml:space="preserve">GUANTE DE NITRILO AZUL  PARA TRABAJO PESADO, CALIBRE 8 TALLA 8-9  P/N 01-00598 </t>
  </si>
  <si>
    <t>TERMOENCOGIBLE (SHRINKABLE TUBING) 1/16"  P/N 11-00700</t>
  </si>
  <si>
    <t>TERMOENCOGIBLE (SHRINKABLE TUBING) 1/8"  P/N 11-00900</t>
  </si>
  <si>
    <t>TERMOENCOGIBLE (SHRINKABLE TUBING) 1/4"  P/N 11-01100</t>
  </si>
  <si>
    <t>TERMOENCOGIBLE (SHRINKABLE TUBING) 1/2"  P/N 11-01300</t>
  </si>
  <si>
    <t>CUBIERTA DE CAUCHO PARA TERMINALES ELECTRICOS DE AVIACION  P/N MS25171-4S</t>
  </si>
  <si>
    <t>PLASTICO VINIPEL CALIBRE 0,8 DE 450 MTS X 50 CM; PRESENTACION POR ROLLO</t>
  </si>
  <si>
    <t>MANGUERA DE ALTA PRESION X METROS  P/N EC-1057-05*12.0  ; TERMINALES Y TUERCA INCLUIDA, CON CONEXIÓN LISTA PARA EL USO  ( CON 01 TERMINAL  P/N TF-1043-01*300)  Y   (CON 01 TERMINAL  P/N PC-1131  CON TUERCA P/N PC-1001)</t>
  </si>
  <si>
    <t>MANGUERA DE ALTA PRESION X METROS  P/N EC-1057-05*12.0  ; TERMINALES Y TUERCA INCLUIDA, CON CONEXIÓN LISTA PARA EL USO  ( CON 01 TERMINALES  P/N TF-1043-01*300)  Y   (CON 01 TERMINALES  P/N PC-1131  CON TUERCA P/N PC-1001)</t>
  </si>
  <si>
    <t>PLACAS RADIOGRAFICAS MX-125 READY PACK II POR CAJA DE 50 DE 7 X 17 PULGADAS</t>
  </si>
  <si>
    <t>PLACAS RADIOGRAFICAS MX-125 READY PACK II POR CAJA DE 50 DE 14 X 17 PULGADAS</t>
  </si>
  <si>
    <t>ZUNCHO PLÁSTICO X 500 MTS PRESENTACION POR ROLLO</t>
  </si>
  <si>
    <t>ROLLO PLASTICO DE BURBUJAS GRANDES DE 150 X 70 CM</t>
  </si>
  <si>
    <t>BOLSA PLÁSTICA DE CIERRE HERMETICO  22CM X 30CM</t>
  </si>
  <si>
    <t>SOBRE DE CORREO CON PROTECCION BURBUJA, TAMAÑO OFICIO</t>
  </si>
  <si>
    <t xml:space="preserve">SOBRES LISTAS DE EMPAQUE, PORTA DOCUMENTOS 24 CM X 18 CM, ADHESIVO IMPRESO TRANSPARENTE </t>
  </si>
  <si>
    <t>RODILLERAS  P/N  KNEEPAD2  PRESENTACION POR PARES</t>
  </si>
  <si>
    <t>CINTA AISLANTE  DE GOMA NEGRA PARA ELECTRICIDAD DE 1" PULGADA DE ESPESOR POR ROLLLO</t>
  </si>
  <si>
    <t>GRAPA PLÁSTICA DE EMBALAJE PARA ZUNCHO PRESENTACION POR 1 KG (240 UND)</t>
  </si>
  <si>
    <t>CINTA ADHESIVA  TRANSPARENTE DE 2 PUGADAS X 200MTS  PRESENTACION EN ROLLO</t>
  </si>
  <si>
    <t>PROBETA PLASTICA DE 500 CM3  (PLASTIC HYDROMETER JAR WITH POUR OUT LIP )</t>
  </si>
  <si>
    <t>CINTA TEFLON  P/N TT-160</t>
  </si>
  <si>
    <t>PAPEL VINILO, ROLLO POR 1,50 MTS ANCHO X 100 MTS LARGO, PARA CALCOMANIAS</t>
  </si>
  <si>
    <t>CINTA DE ENCAUCHETAR AUTO FUNDENTE  PRESENTACION X ROLLOS DE 10 YARDAS P/N 09-30450</t>
  </si>
  <si>
    <t>PAPEL ADHESIVO TRANSPARENTE; PRESENTACION ROLLO POR 3 MTS X 45 CM</t>
  </si>
  <si>
    <t>CINTA DOBLE FAZ DE  12 MM X 33 M  P/N VHB 4910</t>
  </si>
  <si>
    <t>CINTA PARA DUCTOS COLOR  PLATA 48 MM POR ROLLO  P/N 6969</t>
  </si>
  <si>
    <t>BRIDA O AMARRE PLASTICO COLOR NEGRO DE 8" PULGADAS</t>
  </si>
  <si>
    <t>BRIDA O AMARRE PLASTICO COLOR NEGRO DE 14" PULGADAS</t>
  </si>
  <si>
    <t>BRIDA O AMARRE PLASTICO COLOR NEGRO DE 5" PULGADAS</t>
  </si>
  <si>
    <t xml:space="preserve">CINTA ALTA RESISTENCIA GRIS 2"  POR ROLLO P/N 09-309003 </t>
  </si>
  <si>
    <t>RECIPIENTES PLASTICOS PARA MUESTRAS DE ACEITE 30 ML  P/N 16248-11</t>
  </si>
  <si>
    <t xml:space="preserve">EMBUDO PLASTICO MEDIANO </t>
  </si>
  <si>
    <t>JARRA DE VIDRIO CLARO Y BRILLANTE   P/N  0900-AL-12</t>
  </si>
  <si>
    <t xml:space="preserve">CINTA ELECTRICA DE TELA DE VIDRIO 2" POR ROLLO  P/N 09-01341 </t>
  </si>
  <si>
    <t>TUBO CENTRIFUGO PARA PARTICULAS MAGNETICAS 14A P/N 8493</t>
  </si>
  <si>
    <t xml:space="preserve">DISCO ABRASIVO, DE MINERAL: (OXIDO DE ALUMINIO CERÁMICO)  3" DIAMETRO AZUL TURN ON </t>
  </si>
  <si>
    <t xml:space="preserve">DISCO ABRASIVO,  DE MINERAL: (OXIDO DE ALUMINIO CERÁMICO) 3" DIAMETRO MARRON TURN ON </t>
  </si>
  <si>
    <t xml:space="preserve">DISCO DE LIJA DE 5 HUECOS DE 5" ADHESIVA DE OXIDO DE ALUMINIO GRANO P 220 </t>
  </si>
  <si>
    <t>PIEDRA DE ESMERIL 6" X 3/4   X  1" X 1/4</t>
  </si>
  <si>
    <t>ABRASIVO COLOR VINOTINTO X  ROLLO DE 16.2 IN X 30 FT</t>
  </si>
  <si>
    <t>CEPILLO PRINCIPAL ALAMBRE POLIPROPILENO P/N 35324, PARA BARREDORA TENNANT 800D</t>
  </si>
  <si>
    <t xml:space="preserve">CEPILLO DE ESCOBA LATERAL 18" PULGADAS PARA BARREDORA TENNANT 800D P/N 842918T </t>
  </si>
  <si>
    <t xml:space="preserve">ATOMIZADOR TRANSPARENTE DE PLASTICO DE 750 ML.  RESISTENTE A QUIMICOS,  PARA USO CON SOLVENTES  </t>
  </si>
  <si>
    <t>BROCHA PARA PEGAMENTO DE 1/2 PULGADA</t>
  </si>
  <si>
    <t>BROCHA PARA PEGAMENTO DE 1 PULGADA</t>
  </si>
  <si>
    <t>BROCHA PARA PEGAMENTO DE 1 ,1/2 PULGADA</t>
  </si>
  <si>
    <t>ESCOBA DE LAVADO DE AERONAVES P/N 09-00897</t>
  </si>
  <si>
    <t>CEPILLO PEQUEÑO DELGADO DE CERDAS DE BRONCE PARA LIMPIEZA DE ACERO</t>
  </si>
  <si>
    <t xml:space="preserve">FOSFOROS IMPERMEABLES </t>
  </si>
  <si>
    <t xml:space="preserve">CEPILLO DE BRONCE DE 2 PULGADAS CON MANGO  P/N CEP-CRB </t>
  </si>
  <si>
    <t>LAMINA PARA AVIACION CON TRATAMIENTO TERMICO 2024 T3 CALIBRE 0,020</t>
  </si>
  <si>
    <t>LAMINA PARA AVIACION CON TRATAMIENTO TERMICO 2024 T3 CALIBRE 0,025</t>
  </si>
  <si>
    <t>LAMINA PARA AVIACION CON TRATAMIENTO TERMICO 2024 T3 CALIBRE 0,032</t>
  </si>
  <si>
    <t>LAMINA PARA AVIACION CON TRATAMIENTO TERMICO 2024 T3 CALIBRE 0,080</t>
  </si>
  <si>
    <t>LAMINA PARA AVIACION CON TRATAMIENTO TERMICO 2024 T3 CALIBRE 0,063</t>
  </si>
  <si>
    <t>LAMINA PARA AVIACION CON TRATAMIENTO TERMICO 2024 T3 CALIBRE 0,050</t>
  </si>
  <si>
    <t>LAMINA PARA AVIACION CON TRATAMIENTO TERMICO 2024 T3 CALIBRE 0,040</t>
  </si>
  <si>
    <t>LAMINA PARA AVIACION CON TRATAMIENTO TERMICO 2024 T3 CALIBRE 0,016</t>
  </si>
  <si>
    <t>ALAMBRE DE COBRE 32 AWG PRESENTACION POR CARRETE  1 KG.</t>
  </si>
  <si>
    <t xml:space="preserve">TUBO DE ALUMINIO 5052-0 PARA TUBERIA HIDRAULICA  DE 1/4 POR 6 PIES </t>
  </si>
  <si>
    <t xml:space="preserve">SOLDADURA  44 ROSIN CORE SOLDER 60/40  0,050" PULGADAS, PRESENTACION X LIBRA EN CARRETE P/N 488SO150 </t>
  </si>
  <si>
    <t xml:space="preserve">ALMOHADILLAS DE CONTACTO TRENZADAS EN COBRE TAMAÑO 4,75 PULGADAS X 7 PULGADAS; PARA BANCO DE PARTICULAS MAGNETICAS </t>
  </si>
  <si>
    <t>KIT PARA INSERTADOR DE ROSCA 10 X 32    P/N  5528-3 (12 INSERTADORES INCLUIDOS)</t>
  </si>
  <si>
    <t>KIT PARA INSERTADOR DE ROSCA 3/8 X 16   P/N 5521-6 (12 INSERTADORES INCLUIDOS)</t>
  </si>
  <si>
    <t>CORTADOR TIPO BISTURÍ INDUSTRIAL EN METAL CON BLOQUEO DE LA CUCHILLA</t>
  </si>
  <si>
    <t>BALDE ACERO INOXIDABLE  P/N  GTP-3905-1</t>
  </si>
  <si>
    <t>BALDE METALICO BLANCO CABLE ESTATICA Y CLIP  P/N GTP-1746C  (CON CABLE DE TIERRA Y CLIP)</t>
  </si>
  <si>
    <t>EXTRACTOR DE TORNILLO P/N 96380</t>
  </si>
  <si>
    <t>EXTRACTOR DE TORNILLO P/N 96560</t>
  </si>
  <si>
    <t>BROCA (THREADED SHANK ) NUMERO 10 LONGITUD CORTA POR UNIDAD</t>
  </si>
  <si>
    <t>BROCA (THREADED SHANK ) NUMERO 27 LONGITUD CORTA POR UNIDAD</t>
  </si>
  <si>
    <t>BROCA (THREADED SHANK ) NUMERO 30 LONGITUD CORTA POR UNIDAD</t>
  </si>
  <si>
    <t>BROCA (THREADED SHANK ) NUMERO 40 LONGITUD CORTA POR UNIDAD</t>
  </si>
  <si>
    <t>BROCA COBALTO 1/8" POR UNIDAD</t>
  </si>
  <si>
    <t>BROCA COBALTO 3/16"  POR UNIDAD</t>
  </si>
  <si>
    <t>BROCA COBALTO 3/32"  POR UNIDAD</t>
  </si>
  <si>
    <t>BROCA COBALTO 5/32" POR UNIDAD</t>
  </si>
  <si>
    <t>BROCA COBALTO NUMERO 21 POR UNIDAD</t>
  </si>
  <si>
    <t>BROCA COBALTO NUMERO 27 POR UNIDAD</t>
  </si>
  <si>
    <t>BROCA COBALTO NUMERO 30 POR UNIDAD</t>
  </si>
  <si>
    <t>BROCA COBALTO NUMERO 40 POR UNIDAD</t>
  </si>
  <si>
    <t>JUEGO DE BROCAS MILIMETRICAS DE COBALTO  (CAJA CON PIEZAS Y ACCESORIOS COMPLETOS)</t>
  </si>
  <si>
    <t>JUEGO DE BROCAS DE PULGADA DE COBALTO  (CAJA CON PIEZAS Y ACCESORIOS COMPLETOS)</t>
  </si>
  <si>
    <t>JUEGO DE BROCAS NUMERICAS DE COBALTO (CAJA CON PIEZAS Y ACCESORIOS COMPLETOS)</t>
  </si>
  <si>
    <t>JUEGO DE BROCAS HSS MILIMETRICAS (CAJA CON PIEZAS Y ACCESORIOS COMPLETOS)</t>
  </si>
  <si>
    <t>JUEGO DE BROCAS HSS DE PULGADA (CAJA CON PIEZAS Y ACCESORIOS COMPLETOS)</t>
  </si>
  <si>
    <t>REMACHE CABEZA AVELLANADA CR3242-4-4 POR LIBRA</t>
  </si>
  <si>
    <t>REMACHE CABEZA UNIVERSAL CR3213-4-2 POR LIBRA</t>
  </si>
  <si>
    <t>REMACHE CABEZA UNIVERSAL CR3213-4-4 POR LIBRA</t>
  </si>
  <si>
    <t>REMACHE CABEZA UNIVERSAL CR3243-4-4  POR LIBRA</t>
  </si>
  <si>
    <t>REMACHE CR3214-4-3 POR LIBRA</t>
  </si>
  <si>
    <t>REMACHE CR3214-4-4  POR LIBRA</t>
  </si>
  <si>
    <t>JUEGO DE PUNTAS PARA MULTIMETRO FLUKE 117   P/N TL75</t>
  </si>
  <si>
    <t>GRATA EN ALUMINIO CIRCULAR DE 6 PULGADAS</t>
  </si>
  <si>
    <t>REDUCTOR DE ALUMINIO  5/16 - 1/4  P/N AN919-3D</t>
  </si>
  <si>
    <t>REDUCTOR DE ALUMINIO 3/8 - 5/16 P/N AS5174D0605</t>
  </si>
  <si>
    <t>REDUCTOR DE ALUMINIO 1/2 - 1/4 P/N  AN919-10D</t>
  </si>
  <si>
    <t>REDUCTOR DE ALUMINIO 1/2 - 3/8 P/N AN919-12D</t>
  </si>
  <si>
    <t>REDUCTOR DE ALUMINIO 5/8 -3/8 P/N AN919-14D</t>
  </si>
  <si>
    <t>REDUCTOR DE ALUMINIO 5/8 -1/2 P/N AN919-15D</t>
  </si>
  <si>
    <t>REDUCTOR DE ALUMINIO 3/4 - 1/4 P/N AN919-16D</t>
  </si>
  <si>
    <t>REDUCTOR DE ALUMINIO P/N AN912-2D</t>
  </si>
  <si>
    <t>ALAMBRE DE FRENADO DIAMETRO 0.032 PRESENTACION POR ROLLO  P/N MS20995C32</t>
  </si>
  <si>
    <t>PUNTAS PHILIPS NUMERO 2  P/N BLPPB2</t>
  </si>
  <si>
    <t>PUNTAS PHILIPS NUMERO 1  P/N  SDM221IRB</t>
  </si>
  <si>
    <t>UNION TUBERIA DE ALUMINIO P/N AN815 -4D</t>
  </si>
  <si>
    <t>CINTA DE ALUMINIO COLOR PLATEADO QUE CUMPLE LA NORMA MIL-T-11291 DE 2" POR ROLLO, PARA USO AERONAUTICO  P/N 09-01383</t>
  </si>
  <si>
    <t>CUCHILLAS P/N  12-03311  (PARA CORTADOR TIPO INDUSTRIAL  P/N 12-02367)</t>
  </si>
  <si>
    <t>TERMINALES PARA CABLES ELECTRICOS DE AVIACION, RING TERMINAL P/N MS25036-148</t>
  </si>
  <si>
    <t>TERMINALES PARA CABLES ELECTRICOS DE AVIACION, RING TERMINAL P/N MS25036-102</t>
  </si>
  <si>
    <t>TERMINALES PARA CABLES ELECTRICOS DE AVIACION, RING TERMINAL P/N MS25036-149</t>
  </si>
  <si>
    <t>TERMINALES PARA CABLES ELECTRICOS DE AVIACION, RING TERMINAL P/N MS25036-103</t>
  </si>
  <si>
    <t>TERMINALES PARA CABLES ELECTRICOS DE AVIACION, RING TERMINAL P/N MS25036-150</t>
  </si>
  <si>
    <t>TERMINALES PARA CABLES ELECTRICOS DE AVIACION, RING TERMINAL P/N MS25036-152</t>
  </si>
  <si>
    <t>TERMINALES PARA CABLES ELECTRICOS DE AVIACION, RING TERMINAL P/N MS25036-106</t>
  </si>
  <si>
    <t>TERMINALES PARA CABLES ELECTRICOS DE AVIACION, RING TERMINAL P/N MS25036-153</t>
  </si>
  <si>
    <t>TERMINALES PARA CABLES ELECTRICOS DE AVIACION, RING TERMINAL P/N MS25036-108</t>
  </si>
  <si>
    <t>TERMINALES PARA CABLES ELECTRICOS DE AVIACION, RING TERMINAL P/N MS25036-154</t>
  </si>
  <si>
    <t>TERMINALES PARA CABLES ELECTRICOS DE AVIACION, RING TERMINAL P/N MS25036-109</t>
  </si>
  <si>
    <t>TERMINALES PARA CABLES ELECTRICOS DE AVIACION, RING TERMINAL P/N MS25036-156</t>
  </si>
  <si>
    <t>TERMINALES PARA CABLES ELECTRICOS DE AVIACION, RING TERMINAL P/N MS25036-112</t>
  </si>
  <si>
    <t>TERMINALES PARA CABLES ELECTRICOS DE AVIACION, RING TERMINAL P/N MS25036-157</t>
  </si>
  <si>
    <t>TERMINALES PARA CABLES ELECTRICOS DE AVIACION,  RING TERMINAL P/N MS25036-113</t>
  </si>
  <si>
    <t>INSERTADOR Y EXTRACTOR DE PINES DE CABLES DE AVIACION   22  P/N M81969/14-01</t>
  </si>
  <si>
    <t>INSERTADOR Y EXTRACTOR DE PINES DE CABLES DE AVIACION   20  P/N M81969/14-02</t>
  </si>
  <si>
    <t>INSERTADOR Y EXTRACTOR DE PINES DE CABLES DE AVIACION   16  P/N M81969/14-03</t>
  </si>
  <si>
    <t>INSERTADOR Y EXTRACTOR DE PINES DE CABLES DE AVIACION  12  P/N M81969/14-04</t>
  </si>
  <si>
    <t>ACOPLES PARA LINEAS NEUMATICAS P/N AHC21PMD</t>
  </si>
  <si>
    <t>ACOPLES PARA LINEAS NEUMATICAS P/N AHC21D</t>
  </si>
  <si>
    <t>ACOPLES PARA LINEAS NEUMATICAS P/N AHC21MD</t>
  </si>
  <si>
    <t>ACOPLES PARA LINEAS NEUMATICAS P/N AHC21FD</t>
  </si>
  <si>
    <t>ACOPLE PARA EL SUMINISTRO DE OXIGENO PARA AVIONES P/N 173784</t>
  </si>
  <si>
    <t>ACOPLE PARA SUMINISTRAR NITROGENO A LLANTAS AERONAUTICAS P/N GA460B</t>
  </si>
  <si>
    <t>TAPON EN ALUMINIO PARA RACORES  MACHO  5/16-24   P/N AN806-2D</t>
  </si>
  <si>
    <t>TAPON EN ALUMINIO PARA RACORES  MACHO  3/8-24   P/N AN806-3D</t>
  </si>
  <si>
    <t>TAPON EN ALUMINIO PARA RACORES  MACHO 7/16-20   P/N AN806-4D</t>
  </si>
  <si>
    <t>TAPON EN ALUMINIO PARA RACORES  MACHO  1/2-20   P/N AN806-5D</t>
  </si>
  <si>
    <t>TAPON EN ALUMINIO PARA RACORES  MACHO 9/16-18   P/N AN806-6D</t>
  </si>
  <si>
    <t>TAPON EN ALUMINIO PARA RACORES  MACHO 3/4-16   P/N AN806-8D</t>
  </si>
  <si>
    <t>TAPON EN ALUMINIO PARA RACORES HEMBRA 5/16-24   P/N AN929-2</t>
  </si>
  <si>
    <t>TAPON EN ALUMINIO PARA RACORES HEMBRA  3/8-24    P/N AN929-3</t>
  </si>
  <si>
    <t>TAPON EN ALUMINIO PARA RACORES HEMBRA 7/16-20   P/N AN929-4</t>
  </si>
  <si>
    <t>TAPON EN ALUMINIO PARA RACORES HEMBRA 1/2-20   P/N AN929-5</t>
  </si>
  <si>
    <t>TAPON EN ALUMINIO PARA RACORES HEMBRA  9/16-18   P/N AN929-6</t>
  </si>
  <si>
    <t>TAPON EN ALUMINIO PARA RACORES HEMBRA  3/4-16   P/N AN929-8</t>
  </si>
  <si>
    <t>TAPON EN ALUMINIO PARA RACORES HEMBRA 7/8-14   P/N AN929-10</t>
  </si>
  <si>
    <t>TAPON EN ALUMINIO PARA RACORES HEMBRA 1-1/16-12   P/N AN929-12</t>
  </si>
  <si>
    <t>TAPON EN ALUMINIO PARA RACORES HEMBRA  1-5/16-12   P/N AN929-16</t>
  </si>
  <si>
    <t xml:space="preserve">PUNTAS PHILIPS NUMERO 2 P/N 28-002XACR </t>
  </si>
  <si>
    <t>PUNTAS PHILIPS NUMERO 2 P/N 28-802X</t>
  </si>
  <si>
    <t>PUNTAS PLANAS HI-TORQUE DRIVER P/N 29-304</t>
  </si>
  <si>
    <t>PUNTAS PLANAS HI-TORQUE DRIVER   P/N 29-303</t>
  </si>
  <si>
    <t>PUNTAS TORQ-SET P/N 28-758ACR</t>
  </si>
  <si>
    <t>EXTRACTOR DE TORNILLO P/N 29-801</t>
  </si>
  <si>
    <t>EXTRACTOR DE TORNILLO P/N 29-802</t>
  </si>
  <si>
    <t>EXTRACTOR DE TORNILLO P/N 29-803</t>
  </si>
  <si>
    <t>ALAMBRE DE FRENADO DIAMETRO 0.025 PRESENTACION POR ROLLO P/N MS20995C25</t>
  </si>
  <si>
    <t>MANDRIL NEUMATICO DE DOBLE PEDAL  P/N GA356A</t>
  </si>
  <si>
    <t xml:space="preserve">BOMBA UNIVERSAL DE COMBUSTIBLE MICROELECTRICA DE 12V, AMPERAJE DE 1 A 2 AMP </t>
  </si>
  <si>
    <t>FILTRO DE ACEITE  REF: B2</t>
  </si>
  <si>
    <t>FILTRO DE ACEITE REF: BT-364</t>
  </si>
  <si>
    <t>FILTRO DE ACEITE REF:BT839-10</t>
  </si>
  <si>
    <t>FILTRO DE COMBUSTIBLE REF:BF-1226</t>
  </si>
  <si>
    <t>FILTRO DE COMBUSTIBLE REF:BF-988</t>
  </si>
  <si>
    <t>TARJETA REGULADORA DE VOLTAJE P/N 181022C - 5 REV3</t>
  </si>
  <si>
    <t>CABLE DE 7 PINES  PARA EL CARGADOR DE LA BATERIA DEL EQUIPO DE CORRIENTES INDUCIDAS NORTEC 2000D (NI-MH-BATTERY) P/N 9122230.00</t>
  </si>
  <si>
    <t>SONDAS DE CONDUCTIVIDAD DE ÁNGULO RECTO  60KHZ 16-PIN P/N 9222340  PARA EQUIPO NORTEC 600</t>
  </si>
  <si>
    <t>SONDAS DE CONDUCTIVIDAD DE ÁNGULO RECTO  480KHZ 16-PIN P/N 9222341  PARA EQUIPO NORTEC 600</t>
  </si>
  <si>
    <t>ESTÁNDARES DE CONDUCTIVIDAD  P/N  CREF5-04174559100 PARA EQUIPO DE CORRIENTES INDUCIDAS NORTEC</t>
  </si>
  <si>
    <t>CONECTORES O EMPLAMES PARA CABLES DE AVIACION (HEAT SHRINK BUTT SPLICES) COLOR AMARILLO P/N 11-04430</t>
  </si>
  <si>
    <t>CONECTORES O EMPLAMES PARA CABLES DE AVIACION (HEAT SHRINK BUTT SPLICES) COLOR ROJO P/N 11-04425</t>
  </si>
  <si>
    <t>CONECTORES O EMPLAMES PARA CABLES DE AVIACION (HEAT SHRINK BUTT SPLICES) COLOR AZUL P/N 11-04427</t>
  </si>
  <si>
    <t>CONECTORES PARA CABLES DE AVIACION  P/N M81714/65-16-1</t>
  </si>
  <si>
    <t>CONECTORES PARA CABLES DE AVIACION  P/N DSE16-01</t>
  </si>
  <si>
    <t>CONECTORES PARA CABLES DE AVIACION  P/N M81714/65-20-1</t>
  </si>
  <si>
    <t>CONECTORES PARA CABLES DE AVIACION  P/N M81714/65-20-2</t>
  </si>
  <si>
    <t>CONECTORES PARA CABLES DE AVIACION P/N DSE20-01</t>
  </si>
  <si>
    <t>CONECTORES PARA CABLES DE AVIACION  P/N M81824/-1-2</t>
  </si>
  <si>
    <t>CONECTORES PARA CABLES DE AVIACION P/N M81824/-1-1</t>
  </si>
  <si>
    <t>CONECTORES PARA CABLES DE AVIACION  P/N CTM20</t>
  </si>
  <si>
    <t>BATERIA RECARGABLE 2200MHA  (M-18650)  P/N D965 PARA EQUIPO ULTRASONIDO KRAUTKRAMER USM-22</t>
  </si>
  <si>
    <t>BATERIAS RECARGABLES PARA EQUIPO NORTEC 2000D P/N 0119447.  
(NORTEC 2000 DUAL EDDYSCOPE OPERATION MANUAL STAVELEY P/N #7720064 REV. 6 MARCH 2005. PAG 1-9)</t>
  </si>
  <si>
    <t>BATERIAS RECARGABLES PARA EQUIPO DE ULTRASONIDO KRAUTKRARMER P/N BAT-NM-D2</t>
  </si>
  <si>
    <t>BATERIA 12V, 24H 650 AMP</t>
  </si>
  <si>
    <t>BATERIA 6V, 390AH P/N L16E - AC</t>
  </si>
  <si>
    <t>BATERIA 12V, 24H 900 AMP</t>
  </si>
  <si>
    <t>BATERIAS AA ALCALINA LARGA DURACION TECNOLOGIA POWER SEAL ANTIESCAPES (ZINC-DIOXIDO DE MAGNESIO)  1.5 V CON FECHA VENCIMIENTO 2029; PRESENTACION X PAR</t>
  </si>
  <si>
    <t>BASTON LUMINOSO BICOLOR RECARGABLE X PARES (CON CARGADOR INCLUIDO)</t>
  </si>
  <si>
    <t>BOMBILLOS PARA NEGATOSCOPIO 120V 300 WATTS 29756 08B</t>
  </si>
  <si>
    <t>BOMBILLOS PARA NEGATOSCOPIO DE ENRROSACAR 120V 300 WATTS TIPO VULBO</t>
  </si>
  <si>
    <t>INDICADOR DE AMPERIOS DC. P/N  W-8061A-13 (PARA PLANTA DE 28 VDC)</t>
  </si>
  <si>
    <t>INDICADOR DE VOLTAJE DC.P/N  W-8063A-3 (PARA PLANTA DE 28VDC)</t>
  </si>
  <si>
    <t>MANTENIMIENTO PREVENTIVO Y CORRECTIVO  ANUAL (2000 HORAS ) MONTACARGA  S/N:  780, N° FAC  AMD-0955</t>
  </si>
  <si>
    <t>MANTENIMIENTO PREVENTIVO Y CORRECTIVO  ANUAL (3000 HORAS) MONTACARGA  S/N: 114687,  N° FAC AMG-0936</t>
  </si>
  <si>
    <t>MANTENIMIENTO PREVENTIVO ANUAL (3000 HORAS) MONTACARGA S/N: G006V03193C, N° FAC  AMD-0977</t>
  </si>
  <si>
    <t>MANTENIMIENTO PREVENTIVO ANUAL (2000 HORAS) TRACTOR  S/N: 14371,  N°FAC  AMD- 0530</t>
  </si>
  <si>
    <t>MANTENIMIENTO PREVENTIVO ANUAL (3000 HORAS) TRACTOR  S/N: 2018637, N° FAC  AMD-0556</t>
  </si>
  <si>
    <t>MANTENIMIENTO PREVENTIVO ANUAL (1000 HORAS) TRACTOR  N/S 16593 , N° FAC AMG-0540</t>
  </si>
  <si>
    <t>MANTENIMIENTO PREVENTIVO ANUAL AIRCRAFT TOWING VEHICLE MODELO AP8600 ,  SERIE A81050-1097D, N° FAC AME-0564</t>
  </si>
  <si>
    <t>MANTENIMIENTO PREVENTIVO ANUAL AIRCRAFT TOWING VEHICLE MODELO AP8600EZ ,  SERIE A83553- 509D, N° FAC AME-0557</t>
  </si>
  <si>
    <t>MANTENIMIENTO PREVENTIVO ANUAL ( 2000 HORAS) BARREDORA MODELO: 800-D, S/N:800-6126,   N° FAC AMD-0806</t>
  </si>
  <si>
    <t xml:space="preserve">MANTENIMIENTO PREVENTIVO ANUAL ( 2000 HORAS)  CARGO LOADER COMMANDER 15I ,MODELO:005-1000-09-0020, S/N:CR15I09035, N° FAC AMD-0968 </t>
  </si>
  <si>
    <t>MANTENIMIENTO PREVENTIVO Y CORRECTIVO CARRO  DIESEL HUMMER, S/N:157402, MODELO:G40 - G  ,N° FAC AMD-0980</t>
  </si>
  <si>
    <t>MANTENIMIENTO PREVENTIVO Y CORRECTIVO CARRO LEVANTA BOMBAS, S/N:Z40035-001 , MODELO:MJ-1C, N°FAC AMD-0965</t>
  </si>
  <si>
    <t>MANTENIMIENTO PREVENTIVO Y CORRECTIVO CARRO LEVANTA BOMBAS, S/N: AC - 4001/99,MODELO:MJ-1C, N°FAC AMD-0984</t>
  </si>
  <si>
    <t>MANTENIMIENTO PREVENTIVO Y CORRECTIVO CARRO LEVANTA BOMBAS,S/N: 10599240,MODELO:MJ-1B, N°FAC AMD-0963</t>
  </si>
  <si>
    <t>MANTENIMIENTO PREVENTIVO Y CORRECTIVO VEHICULO ARMAMENTO RANGER CREW, S/N: S/S,  MODELO: RGR-12 900D,   N°FAC AMD-0994</t>
  </si>
  <si>
    <t>MANTENIMIENTO PREVENTIVO Y CORRECTIVO  ANUAL  CARRO REMOLQUE AERONAVES  SR 560, MODELO: JP30L, S/N: 8320110802, N° FAC AME-0562</t>
  </si>
  <si>
    <t>MANTENIMIENTO PREVENTIVO Y CORRECTIVO  ANUAL CARRO REMOLQUE AERONAVES  SR 560, MODELO: JP30L,S/N: 8320110801,N°FAC AME-0561</t>
  </si>
  <si>
    <t>MANTENIMIENTO PREVENTIVO ANUAL GRUA TIPO ARAÑA DE 3,9 TONELADAS MODELO URW547C4U S/N 50W5154  FAC TME-29512</t>
  </si>
  <si>
    <t>MANTENIMIENTO PREVENTIVO ANUAL (2000 HORAS)  TRACTOR  S/N:21624,  MODELO: B1700HSD,  N° FAC  AMD-0568</t>
  </si>
  <si>
    <t xml:space="preserve"> MANTENIMIENTO RECUPERATIVO CARRO APROVISIONADOR DE OXIGENO 4 BOTELLAS, S/N 6089081202, MODELO; 20-4505-7, N° FAC  ANB-0937</t>
  </si>
  <si>
    <t xml:space="preserve"> MANTENIMIENTO PREVENTIVO ANUAL A CARRO APROVISIONADOR DE OXIGENO 4 BOTELLAS, S/N; 9555110801, MODELO; 20-4505-7000, N° FAC  ANI-0724</t>
  </si>
  <si>
    <t>MANTENIMIENTO PREVENTIVO ANUAL ( 3000 HORAS) PLANTA AUXILIAR MODELO 303P502396 NO. FAC AMD-0219</t>
  </si>
  <si>
    <t>MANTENIMIENTO PREVENTIVO ANUAL (3000 HORAS)  PLANTA AUXILIAR MODELO 308PS12146 NO. FAC AMD-0111</t>
  </si>
  <si>
    <t>MANTENIMIENTO PREVENTIVO ANUAL( 3000 HORAS) PLANTA AUXILIAR MODELO 308PS12146 NO. FAC AMD-0171</t>
  </si>
  <si>
    <t>MANTENIMIENTO PREVENTIVO ANUAL (1000 HORAS) PLANTA AUXILIAR  MODELO 308PS13520 NO. FAC AMD-0135</t>
  </si>
  <si>
    <t xml:space="preserve">MANTENIMIENTO PREVENTIVO ANUAL (3000 HORAS) PLANTA AUXILIAR MODELO 308PS13520 N° FAC AMD-0169 </t>
  </si>
  <si>
    <t>MANTENIMIENTO PREVENTIVO ANUAL (3000 HORAS) PLANTA AUXILIAR MODELO 308PS13520 N° FAC AMD-0170</t>
  </si>
  <si>
    <t>MANTENIMIENTO PREVENTIVO Y CORRECTIVO  ANUAL COMPRESOR DE AIRE SERIE 1.7330.40040/1025, N° FAC  TME 3229</t>
  </si>
  <si>
    <t>MANTENIMIENTO PREVENTIVO Y CORRECTIVO  ANUAL HIDROLAVADORA DE AERONAVES MOD ADWS-11 NO. SERIE 13110075,  N° FAC  AMD-037</t>
  </si>
  <si>
    <t>MANTENIMIENTO PREVENTIVO ANUAL A LAVADORA DE AVIONES S/N:  81-0091-003, N° FAC AME-0064</t>
  </si>
  <si>
    <t>MANTENIMIENTO PREVENTIVO ANUAL REFLECTOR DE ILUMINACION, S/N: 0016NTL04, MODELO:8500XL,  N° FAC AME-1515</t>
  </si>
  <si>
    <t>MANTENIMIENTO PREVENTIVO ANUAL ( 2000 HORAS) REFLECTOR DE ILUMINACION, S/N: 0317MXL09, MODELO: MAXI-LITE M8, N°FAC AMD-1528</t>
  </si>
  <si>
    <t>MANTENIMIENTO PREVENTIVO ANUAL TANQUE RECUPERADOR COMBUSTIBLE, S/N:C3EB003,  N° FAC ANE-4302</t>
  </si>
  <si>
    <t>MANTENIMIENTO PREVENTIVO ANUAL ( 1000 HORAS)  PLANTA NEUMATICA SERIE:288  MAK-250AT KFIR</t>
  </si>
  <si>
    <t>MANTENIMIENTO PREVENTIVO ANUAL (1000 HORAS) PLANTA AUXILIAR  TLD 28 VDC-115 VC (60 KVA)  MODELO GPU-406T S/N T60769 FAC AMD-0290</t>
  </si>
  <si>
    <t>MANTENIMIENTO RECUPERATIVO Y CORRECTIVO DE RECTIFICADOR ELECTRONICO MODELO 11A66471010   S/N 95030154461  FAC ANK-2007</t>
  </si>
  <si>
    <t>MANTENIMIENTO RECUPERATIVO Y CORRECTIVO DE RECTIFICADOR ELECTRONICO MODELO 11A66471010   S/N 95030154465  FAC ANK-2008</t>
  </si>
  <si>
    <t>MANTENIMIENTO PREVENTIVO ANUAL PLANTA ELECTRICA (SR 560) SERIE:134717-09-04- MODELO: GTA-200</t>
  </si>
  <si>
    <t>MANTENIMEINTO PREVENTIVO ANUAL A RECTIFICADOR 28VDC (SR-560), S/N 20195-A, MODELO:2000</t>
  </si>
  <si>
    <t>MANTENIMIENTO PREVENTIVO ANUAL DE PUENTE GRUA DE  3 TON, S/N C3EA017, MODELO EDST, M -2W,  N°FAC TME-2951</t>
  </si>
  <si>
    <t>MANTENIMIENTO PREVENTIVO ANUAL DE  ESCALERA ACCESO C-40, S/N; 121, MODELO;10000-12,N° FAC ANH-0241</t>
  </si>
  <si>
    <t>MANTENIMIENTO PREVENTIVO Y CORRECTIVO DE VENTILADOR (CUADRADO), S/N C3EB005 MODELO  VC</t>
  </si>
  <si>
    <t>MANTENIMIENTO PREVENTIVO Y CORRECTIVO DE VENTILADOR (CUADRADO), S/N  C3EB006  MODELO  VC</t>
  </si>
  <si>
    <t>MANTENIMEINTO PREVENTIVO ANUAL A RECTIFICADOR 28VDC (SR-560), S/N 20267-A, MODELO:2000</t>
  </si>
  <si>
    <t xml:space="preserve">MANTENIMIENTO PREVENTIVO Y CORRECTIVO DE TALADRO DE BANCO, S/N 627233486,N° FAC  TME-2445 </t>
  </si>
  <si>
    <t>MANTENIMIENTO PREVENTIVO Y CORRECTIVO DE RECTIFICADOR   S/N:O98, MODELO: B-9,N° FAC TNE-1326</t>
  </si>
  <si>
    <t>MANTENIMIENTO PREVENTIVO Y CORRECTIVO DE RECTIFICADOR   S/N:221, MODELO: B-9,N° FAC TNE-1327</t>
  </si>
  <si>
    <t>MANTENIMIENTO PREVENTIVO Y CORRECTIVO DE RECTIFICADOR  S/N:196, MODELO: B-9,N° FAC TNE-1329</t>
  </si>
  <si>
    <t>MANTENIMIENTO PREVENTIVO Y CORRECTIVO DE RECTIFICADOR   S/N:194, MODELO: B-9,N° FAC TNE-1364</t>
  </si>
  <si>
    <t>MANTENIMIENTO PREVENTIVO Y CORRECTIVO DE TESTER HIDRAULICO P/N  05-7008-3400  S/N 1623049810</t>
  </si>
  <si>
    <t>MANTENIMIENTO PREVENTIVO Y CORRECTIVO DE CARRO DE TRANSFERENCIA DE COMBUSTIBLE  (20 GPM/76 LPM) P/N 07-3000-1921   S/N 614141101</t>
  </si>
  <si>
    <t>MANTENIMIENTO PREVENTIVO Y CORRECTIVO DE AIRE ACONDICIONADO PORTATIL P/N GX484000-3930   S/N 0597-0008</t>
  </si>
  <si>
    <t>MANTENIMIENTO PREVENTIVO Y CORRECTIVO DE AIRE ACONDICIONADO PORTATIL P/N GX484000-3930   S/N 12111062260</t>
  </si>
  <si>
    <t xml:space="preserve">MANTENIMIENTO PREVENTIVO Y CORRECTIVO DE AIRE ACONDICIONADO PORTATIL P/N LA484000-2300 </t>
  </si>
  <si>
    <t xml:space="preserve">MANTENIMIENTO PREVENTIVO Y CORRECTIVO DE AIRE ACONDICIONADO PORTATIL P/N GX484000-3930  </t>
  </si>
  <si>
    <t xml:space="preserve">MANTENIMIENTO PREVENTIVO Y CORRECTIVO DE CARRO DRENADOR DE COMBUSTIBLE </t>
  </si>
  <si>
    <t>02-02-02-008-008</t>
  </si>
  <si>
    <t>02-02-02-008-008-09</t>
  </si>
  <si>
    <t>SERVICIO DE TAPICERIA PARA EQUIPO C-95</t>
  </si>
  <si>
    <t>SERVICIO DE TAPICERIA PARA EQUIPO B-212</t>
  </si>
  <si>
    <t>IMPRESORA DE TRANSFERENCIA TÉRMICA; KIT PORTÁTIL LS8EQ</t>
  </si>
  <si>
    <t xml:space="preserve">DESTRUCTORA DE PAPEL  DE 640 WATS </t>
  </si>
  <si>
    <t>CINTA DE 200 ETIQUETAS AUTOLAMINADAS; 1"ANCHO X 1.50"ALTO; ÁREA DE IMPRESIÓN EN BLANCO PARA IMPRESORA TÉRMICA LS8EQ - RADAR</t>
  </si>
  <si>
    <t>CINTA P1 DE 500 ETIQUETAS; 1"ANCHO X 0.50"ALTO; POLIÉSTER; BLANCO PARA IMPRESORA TÉRMICA LS8EQ - RADAR</t>
  </si>
  <si>
    <t>CINTA P1 DE ETIQUETAS DE VUELTA PARA CABLE UTP DE 1" X 1.50" POA = 0.50” REF: R100X150V1C PARA IMPRESORA TÉRMICA LS8EQ - RADAR</t>
  </si>
  <si>
    <t>REMOVEDOR DE ÓXIDO RUST REMOVER (INTEMPERIE)  1 GALON</t>
  </si>
  <si>
    <t>INHIBIDOR DE CORROSION (INTERIORES)  SP-350 X 430ML</t>
  </si>
  <si>
    <t xml:space="preserve">
TRAMOS ENCAUCHETADOS DE 1 ½”
</t>
  </si>
  <si>
    <t>TRAMOS ENCAUCHETADOS DE 2 ½”</t>
  </si>
  <si>
    <t>SILBATOS</t>
  </si>
  <si>
    <t>CADENA PLÁSTICA 5/16 AMARILLA</t>
  </si>
  <si>
    <t>SEÑALIZADOR VIAL TUBULAR</t>
  </si>
  <si>
    <t>EMBUDO PLASTICO</t>
  </si>
  <si>
    <t>CEPILLO DE CERDAS 3/4" X 2 (19,1MM) (5 UND) - RADAR</t>
  </si>
  <si>
    <t>SET CEPILLO DE CERDAS ½ PULG (13MM) 404 X 2UND - RADAR</t>
  </si>
  <si>
    <t>PINZA PICO LORO 10" REF:91ACP</t>
  </si>
  <si>
    <t>EJE FLEXIBLE  - RADAR</t>
  </si>
  <si>
    <t>RATCHET METRIC WRENCH SET, 5 PIEZAS</t>
  </si>
  <si>
    <t>LIMA TRIANGULAR CON MANGO LARGO 6 PULGADAS</t>
  </si>
  <si>
    <t>YOYO PARA GUADAÑA B-45 - RADAR</t>
  </si>
  <si>
    <t>EXTENSIÓN ELÉCTRICA 30.5M 10A 125V 1250W 16/3 SJTW</t>
  </si>
  <si>
    <t>TUBO LED T8 1600 LÚMENES 16W G13 - RADAR</t>
  </si>
  <si>
    <t>LÁMPARAS LEDS REDONDAS PARA EMPOTRAR 24W - RADAR</t>
  </si>
  <si>
    <t>MANTENIMIENTO  ZONAS VILLA RADAR</t>
  </si>
  <si>
    <t>MANTENIMIENTO ZONA OPERATIVA RADAR</t>
  </si>
  <si>
    <t>SERVICIO DE ENERGIA RADAR DEL 20-11-2020 AL 20-12-2020</t>
  </si>
  <si>
    <t>SERVICIO ENERGIA RADAR MES FEBRERO</t>
  </si>
  <si>
    <t>SERVICIO ENERGIA RADAR MARZO 2021</t>
  </si>
  <si>
    <t>SERVICIO DE ENERGIA RADAR</t>
  </si>
  <si>
    <t>SERVICIO DE ENERGIA RADAR ABRIL 2021</t>
  </si>
  <si>
    <t>SERVICIO ENERGIA RADAR DEL 17 ABRIL AL 18 DE MAYO 2021</t>
  </si>
  <si>
    <t>SERVICIO ENERGIA RADAR DEL 18 MAYO AL 18 DE JUNIO 2021 SEGUN HERMES N° FAC-S-2021-127857-CI</t>
  </si>
  <si>
    <t>SERVICIO DE ENERGIA RADAR DEL 18 JUNIO AL 18 JULIO 2021</t>
  </si>
  <si>
    <t>SERVICIO DE ENERGIA RADAR DEL 18/08/2021 AL 17/09/2021</t>
  </si>
  <si>
    <t>SERVICIO ENERGIA RADAR</t>
  </si>
  <si>
    <t xml:space="preserve">MANTENIMIENTO VEHICULOS RADAR </t>
  </si>
  <si>
    <t>MANTENIMIENTO AIRES ACONDICIONADOS MINI SPLIT E INSDUSTRIALES DE 5 TON. RADAR</t>
  </si>
  <si>
    <t>MANTENIMIENTO PREVENTIVO Y CORRECTIVO  FUMIGADORA</t>
  </si>
  <si>
    <t>MANTENIMIENTO PREVENTIVO Y CORRECTIVO GUADAÑAS</t>
  </si>
  <si>
    <t>MANTENIMIENTO PREVENTIVO Y CORRECTIVO HIDROLAVADORAS</t>
  </si>
  <si>
    <t>MANTENIMIENTO PREVENTIVO Y CORRECTIVO COMPRESOR</t>
  </si>
  <si>
    <t>ADQUISICION DE UN SISTEMA DE PROTECCIÓN CONTRA INCENDIOS</t>
  </si>
  <si>
    <t>02-02-02-008-007-03-9</t>
  </si>
  <si>
    <t>INSTALACION  SISTEMAS DE PROTECCIÓN CONTRA INCENDIOS</t>
  </si>
  <si>
    <t>DESTORNILLADOR PUNTAS INTERCAMBIABLES</t>
  </si>
  <si>
    <t>MEDIDOR PRESIÓN AIRE LLANTAS</t>
  </si>
  <si>
    <t>MANÓMETRO PARA AIRES ACONDICIONADOS</t>
  </si>
  <si>
    <t>CHAPA ANTIPANICO</t>
  </si>
  <si>
    <t>MAXI UNIVERSAL ADAPTER KIT</t>
  </si>
  <si>
    <t>PUNTAS PARA MULTIMETRO FLUKE X 2 PZ</t>
  </si>
  <si>
    <t>ESCALERA  EXTENSION 2 METROS</t>
  </si>
  <si>
    <t>ESCALERA MULTIPROPOSITO 12 PASOS EN 4X3</t>
  </si>
  <si>
    <t>COMPRESOR AIRE 50 LTS</t>
  </si>
  <si>
    <t xml:space="preserve">JUEGO DE DESTORNILLADORES 8PZS REF: SGDX80BG </t>
  </si>
  <si>
    <t>CILINDRO REFRIGERANTE R410, 25 LB</t>
  </si>
  <si>
    <t xml:space="preserve">BOQUILLAS DE GALONAJE VARIABLE 1 ½” </t>
  </si>
  <si>
    <t xml:space="preserve">AIRE 5 TON SHELTER  </t>
  </si>
  <si>
    <t>BOMBA SUMERGIBLE DE AGUAS NEGRAS 1 HP 1400 RPM</t>
  </si>
  <si>
    <t>BLOWER MOTOR 2 HP SISTEMA DE AIREACIÓN</t>
  </si>
  <si>
    <t>02-01-01-004-009-01</t>
  </si>
  <si>
    <t>RIN 16" PARA VEHICULO</t>
  </si>
  <si>
    <t>BOMPER PARA WINCH CAMIONETA LANDCRUISER CON DEFENSA</t>
  </si>
  <si>
    <t xml:space="preserve">WINCH ELECTRICO PARA CAMIONETA LANDCRUISER </t>
  </si>
  <si>
    <t>ADQUISICIÓN ANDAMIO CERTIFICADO INSPECCION DEL SISTEMA C-UAS</t>
  </si>
  <si>
    <t>AIRE  ACONDICIONADO  5HP  /  CENTRAL  /  TRIFASICO  /  TUBERIA  EN  COBRE  /  R410 - APOYO -</t>
  </si>
  <si>
    <t>CONTRATAR LOS SERVICIOS DE UN OPERADOR LOGÍSTICO EN APOYO AL EJERCICIO AÉREO RED FLAG 2021</t>
  </si>
  <si>
    <t>SERVICIO DE APOYO EDUCATIVO PARA LA REALIZACIÓN DEL XIV TALLER DE ESCRITURA DE DOCTRINA</t>
  </si>
  <si>
    <t>02-01-01-001-004</t>
  </si>
  <si>
    <t>MANTENIMIENTO MALLA PERIMETRAL</t>
  </si>
  <si>
    <t>SILLA ERGONOMICA</t>
  </si>
  <si>
    <t>PUESTO DE TRABAJO OFICINA - L</t>
  </si>
  <si>
    <t>JUEGO DE SALA</t>
  </si>
  <si>
    <t>DESHUMIDIFICADOR</t>
  </si>
  <si>
    <t>TERMO HIGRÓMETRO</t>
  </si>
  <si>
    <t>PUERTA DE SEGURIDAD NIVEL 3</t>
  </si>
  <si>
    <t>SERVICIO INSTALACIÓN PUERTA DE SEGURIDAD</t>
  </si>
  <si>
    <t>SERVICIO DE MANO OBRA CON CUADRILLAS</t>
  </si>
  <si>
    <t>CHALECO REFLECTIVO</t>
  </si>
  <si>
    <t>MANGAVELETA</t>
  </si>
  <si>
    <t>DRON CON CAMARA DUAL, VISUAL - TERMICA</t>
  </si>
  <si>
    <t>ADECUACIÓN Y AMPLIACIÓN DEL EDIFICIO COMUNICACIONES CERRAMIENTO PLANTA ELECTRICA COBA</t>
  </si>
  <si>
    <t>COMISIONES OPERATIVAS Y ADMINISTRATIVAS - UNIDAD -</t>
  </si>
  <si>
    <t>AIRE  ACONDICIONADO  5HP  /  CENTRAL  /  TRIFASICO  /  TUBERIA  EN  COBRE  /  R410</t>
  </si>
  <si>
    <t>AIRES ACONDICIONADOS 12.000 BTU-</t>
  </si>
  <si>
    <t>AIRES ACONDICIONADOS 18.000 BTU-</t>
  </si>
  <si>
    <t>PUESTO DE TRABAJO OFICINA</t>
  </si>
  <si>
    <t>MANTENIMIENTO DE VEHICULOS - APOYO -</t>
  </si>
  <si>
    <t>MANTENIMIENTO DE VEHICULOS - ADICIÓN -</t>
  </si>
  <si>
    <t>SERVICIO DE OPERACIÓN A TODO COSTO DE LA PLANTA DE TRATAMIENTO DE AGUA RESIDUAL Y CENTRO DE ENTRENAMIENTO ACUATICOS DE OFICIALES Y SUBOFICIALES, SERVICIO DE MANTENIMIENTO EN LA PLANTA DE TRATAMIENTO DE AGUA POTABLE -ADICIÓN -</t>
  </si>
  <si>
    <t>BOMBA CENTRIFUGA DE 5 HP 230 VOLTIOS TRIFASICA - UNIDAD -</t>
  </si>
  <si>
    <t>PINTURA VINILO BLANCO ALMENDRA TIPO 1, CUÑETE 5 GALONES -EXTERIOR -</t>
  </si>
  <si>
    <t xml:space="preserve">PINTURA VINILO BLANCO TIPO 1, CUÑETE X 5 GALONES- INTERIOR </t>
  </si>
  <si>
    <t xml:space="preserve">LAMINA PVC 6 M X 25 CM, COLOR BLANCO </t>
  </si>
  <si>
    <t xml:space="preserve">BROCHA DE 3" </t>
  </si>
  <si>
    <t xml:space="preserve">BROCHA DE 4" </t>
  </si>
  <si>
    <t xml:space="preserve">ANGULO CORNISA 30X20 MM 1MTS </t>
  </si>
  <si>
    <t xml:space="preserve">OMEGA PARA PVC 2-5/16 X 3/4" X 0.35MM X 2.44M  </t>
  </si>
  <si>
    <t xml:space="preserve">TORNILLO CUBIERTA ESTRUCTURA METAL 4"  </t>
  </si>
  <si>
    <t xml:space="preserve">TORNILLO ESTRUCTURA PUNTA AGUDA 7X7  </t>
  </si>
  <si>
    <t xml:space="preserve">TORNILLOS DRYWALL 2" CAJA  </t>
  </si>
  <si>
    <t xml:space="preserve">LÁMPARAS LEDS REDONDAS PARA EMPOTRAR 24W </t>
  </si>
  <si>
    <t>JUEGO DE SABANAS SENCILLO</t>
  </si>
  <si>
    <t>JUEGO DE SABANAS DOBLE</t>
  </si>
  <si>
    <t>TOALLA DE CUERPO</t>
  </si>
  <si>
    <t>TOALLA PARA MANOS</t>
  </si>
  <si>
    <t>ALMOHADAS</t>
  </si>
  <si>
    <t>CUBRELECHO DOBLE</t>
  </si>
  <si>
    <t xml:space="preserve">CUBRELECHO SENCILLO </t>
  </si>
  <si>
    <t>PAGO TASAS POR USO DE AGUA TERCER PERIODO 2021</t>
  </si>
  <si>
    <t>PAGO TASA RETRIBUTIVA TERCER PERIODO 2021</t>
  </si>
  <si>
    <t>PERMISO DE VERTIMIENTOS CACOM-4</t>
  </si>
  <si>
    <t>SEGUIMIENTO AMBIENTAL FLANDES</t>
  </si>
  <si>
    <t xml:space="preserve"> BISTURI GRANDE BOLSA X 12</t>
  </si>
  <si>
    <t>BOLIGRAFO NEGRO KILOMETRICO RETRACTIL</t>
  </si>
  <si>
    <t xml:space="preserve">BOLSA HERMETICO TRANSP.25X36CM PAQX100 </t>
  </si>
  <si>
    <t>BOLSILLO CATALOGO CARTA*100</t>
  </si>
  <si>
    <t xml:space="preserve">CAJA LÁPICES </t>
  </si>
  <si>
    <t xml:space="preserve">CAJA PARA ARCHIVO X-200 CAL 790 </t>
  </si>
  <si>
    <t>CARPETA 4 ALETAS EN PROPALCOTE BLANCO DE 320 GR, MEDIDAS 70 CM X 70 CM CON IMPRESIÓN 1 TINTA</t>
  </si>
  <si>
    <t>PASTA ARGOLLA CONVERTIBLE 0.5"</t>
  </si>
  <si>
    <t>CARPETA LEGAJADORA PLASTICA CON GANCHO TAMAÑO  OFICIO</t>
  </si>
  <si>
    <t>TAPAS LEGAJADORAS 320G PROPACOLTE OFICIO</t>
  </si>
  <si>
    <t>3/8 "DRIVE # 4 PHILLIPS® STANDARD SOCKET DRIVER (BLUE-POINT®) REF BLPP384</t>
  </si>
  <si>
    <t>CARTULINA PLIEGO AMARIILA*5 UNIDADES</t>
  </si>
  <si>
    <t>CARTULINA PLIEGO COLOR VERDE *5 UNIDADES</t>
  </si>
  <si>
    <t>CARTULINA PLIEGO COLOR ROJO</t>
  </si>
  <si>
    <t>CARTULINA OPALINA BLANCA CARTA 180 GR X RESMA</t>
  </si>
  <si>
    <t>CARTULINA PLIEGO  BLANCA X 5 UNIDADES</t>
  </si>
  <si>
    <t xml:space="preserve">CINTA POLIPROPILENO 24X40 MT TRANASPARENTE </t>
  </si>
  <si>
    <t>CINTA DE ENMASCARAR 36MM X 40MTS</t>
  </si>
  <si>
    <t xml:space="preserve">PEGANTE UNIVERSAL 225 GR </t>
  </si>
  <si>
    <t>CONTADOR DE BILLETES</t>
  </si>
  <si>
    <t>COSEDORA PLASTICA DE OFICINA 20 HOJAS</t>
  </si>
  <si>
    <t>GANCHO COSEDORA STANDAR 26/6X5000</t>
  </si>
  <si>
    <t>GILLOTINA METALICA PARA PAPEL</t>
  </si>
  <si>
    <t>HUELLERO</t>
  </si>
  <si>
    <t>3/8 "DRIVE 12-POINT SAE 5/16" ADAPTADOR DE PAR ESTÁNDAR (LLAVE DE TORQUE 5/16 X 2 PULGADAS, CUADRANTE 3/8) REF FRDH101</t>
  </si>
  <si>
    <t>ADQUISICIÓN DE AIRES ACONDICIONADOS - 18000 BTU</t>
  </si>
  <si>
    <t>ADQUISICION SURTIDORES DE AGUA CON PURIFICADOR</t>
  </si>
  <si>
    <t xml:space="preserve">AMARRE VF 2022 CORTE DE PRADOS </t>
  </si>
  <si>
    <t xml:space="preserve">AMARRE VF 2022 FUNCIONAMIENTO PTAR Y PTAP CACOM-4- FLANDES-CERRO LA MARIA Y AREAS COMPLEMENTARIAS VIGENCIAS </t>
  </si>
  <si>
    <t>PAPEL BLANCO KIMBERLY DE 50 HOJAS, TAMAÑO CARTA</t>
  </si>
  <si>
    <t xml:space="preserve">AMARRE VF 2022 INSTRUCTORES EHFAA </t>
  </si>
  <si>
    <t>PAPEL FOTOCOPIA  BOND 75GRS  OFICIO RESMA</t>
  </si>
  <si>
    <t>PAPEL CARBÓN (PAQUETE 100 UNIDADES )</t>
  </si>
  <si>
    <t>AMARRE VF 2022 SERVICIO DE ASEO Y LIMPIEZA</t>
  </si>
  <si>
    <t>ASTAS</t>
  </si>
  <si>
    <t xml:space="preserve">PEGANTE EN BARRA 40 GR </t>
  </si>
  <si>
    <t>PERFORADORA PARA OFICINA DE 2 HUECOS 20 HOJAS</t>
  </si>
  <si>
    <t>POST - IT (NOTAS ADESIVAS) POR PAQUETE</t>
  </si>
  <si>
    <t xml:space="preserve">REGLA PLANA METALICA  50CM </t>
  </si>
  <si>
    <t xml:space="preserve">RESALTADOR AMARILLO*10 UNIDADES </t>
  </si>
  <si>
    <t>SACAGANCHOS</t>
  </si>
  <si>
    <t xml:space="preserve">SOBRE BLANCO CATÁLOGO OFICIO </t>
  </si>
  <si>
    <t>SOBRE BLANCO CATÁLOGO TAMAÑO CARTA</t>
  </si>
  <si>
    <t>TINTA PARA SELLOS</t>
  </si>
  <si>
    <t>TABLERO ELECTRONICO DE PUBLICIDAD</t>
  </si>
  <si>
    <t>ALCOHOL ANTISÉPTICO 3700 CC MAX 3800</t>
  </si>
  <si>
    <t>AMBIENTADOR EN AEROSOL</t>
  </si>
  <si>
    <t>AMBIENTADOR LÍQUIDO PARA PISO 3700 CC MAX 3800</t>
  </si>
  <si>
    <t>ATOMIZADOR PLASTICO</t>
  </si>
  <si>
    <t xml:space="preserve">BALDE  DE PLÁSTICO </t>
  </si>
  <si>
    <t>BAYETILLA BLANCA 100CM X70</t>
  </si>
  <si>
    <t>BLANQUEADOR PARA PISOS X GALON 3700 CC MAX 3800</t>
  </si>
  <si>
    <t xml:space="preserve">CEPILLO DE CERDAS DURAS </t>
  </si>
  <si>
    <t>CEPILLO DE DIENTES CERDA SUAVE</t>
  </si>
  <si>
    <t>CEPILLO PARA PISO</t>
  </si>
  <si>
    <t>DESENGRASANTE DE ALTA CONCENTRACIÓN X GALÓN 3700 CC MAX 3800</t>
  </si>
  <si>
    <t xml:space="preserve">DESENGRASANTE TEXTOL 4000 ML </t>
  </si>
  <si>
    <t>DETERGENTE LÍQUIDO PARA ROPA 3700 CC MAX 4000</t>
  </si>
  <si>
    <t xml:space="preserve">ESCOBÓN BARRER CALLES CERDA DURA </t>
  </si>
  <si>
    <t>ESPONJA DE ALAMBRE REDONDA</t>
  </si>
  <si>
    <t>ESPONJILLA DE BRILLO</t>
  </si>
  <si>
    <t>BLANQUEADOR ESPECIAL PARA LAVADORA OXIGENADO INDUSTRIAL X 20 LTRS</t>
  </si>
  <si>
    <t>GUANTES DE CARNAZA</t>
  </si>
  <si>
    <t>CANCELACION SERVICIO DE ENERGIA MES DICIEMBRE 2020</t>
  </si>
  <si>
    <t>CANCELACION SERVICIO DE TELEVISION MES DE DICIEMBRE 2020 CASINO SUBOFICIALES CACOM-4</t>
  </si>
  <si>
    <t>CANCELACION SERVICIO DE TELEVISION MES DE ENERO 2021 PUNTOS DE VENTA Y ZONAS DESCONCENTRADAS CACOM-4</t>
  </si>
  <si>
    <t>LIMPIA TELARAÑAS CON PALO</t>
  </si>
  <si>
    <t>LIMPIA VIDRIOS 3700 CC MAX 4000</t>
  </si>
  <si>
    <t xml:space="preserve">PAÑO ABRASIVO - FIBRA LIMPIADORA </t>
  </si>
  <si>
    <t>CANCELACION SERVICIO DE TELEVISION MES FEBRERO 2021, SUBOFICIALES , PUNTOS DE VENTA Y ZONAS DESCONCENTRADAS DEL CACOM-4</t>
  </si>
  <si>
    <t xml:space="preserve">PAPEL HIGIÉNICO PAQ X 48 UND COLOR BLANCO ROLLO </t>
  </si>
  <si>
    <t>RASTRILLOS PLÁSTICOS GRANDES</t>
  </si>
  <si>
    <t xml:space="preserve">RECOGERDOR DE BASURA </t>
  </si>
  <si>
    <t>REMOVEDOR GALON 3700 CC MAX 3800</t>
  </si>
  <si>
    <t>SELLADOR X GALÓN 3700 CC MAX 3800</t>
  </si>
  <si>
    <t>SHAMPOO PARA VEHÍCULOS X 20 LTRS</t>
  </si>
  <si>
    <t xml:space="preserve">SILICONA PARA VEHÍCULOS X 500 ML </t>
  </si>
  <si>
    <t>SUAVISANTE ESPECIAL PARA LAVADORA INDUSTRIAL X 5 LTRS</t>
  </si>
  <si>
    <t>TAPABOCAS 1 CAJA X 100 UNIDADES</t>
  </si>
  <si>
    <t>TOALLA DE MANOS EN Z PAQUETE X 3</t>
  </si>
  <si>
    <t>TRAPERO GRANDE, TIPO COPA CON PALO</t>
  </si>
  <si>
    <t>GEL FIJADORA PARA CABELLO 1000 GR SIN ALCOHOL</t>
  </si>
  <si>
    <t>VARSOL POR 3700 CC MAX 3800</t>
  </si>
  <si>
    <t xml:space="preserve">TANQUE HIDRONEUMATICO CON CAPACIDAD DE 100 LTS </t>
  </si>
  <si>
    <t>EQUIPO HIDRONEUMATICO</t>
  </si>
  <si>
    <t>BOMBA PARA JACUZZI</t>
  </si>
  <si>
    <t>BOMBA MODELO HE 1.5 30</t>
  </si>
  <si>
    <t>MANTENIMIENTO SISTEMAS DE BOMBEO</t>
  </si>
  <si>
    <t>GENERADOR DE 156 KVA (125KW) 220V - 60 HZ, TRIFÁSICA, 4 TIEMPOS, MOTOR DIESEL, 1800 RPM, ENCENDIDO POR BATERÍA 12V, (TIPO CABINADA)</t>
  </si>
  <si>
    <t>ADQUISICIÓN DE AIRES ACONDICIONADOS 24000 BTU</t>
  </si>
  <si>
    <t xml:space="preserve">PRESTACION DE SERVICIOS DE CAPACITACION E INSTRUCCIÓN PARA EL PERSONAL DE PILOTOS, TRIPULANTES Y ESPECIALISTAS DE MANTENIMIENTO DE LA FUERZA PUBLICA Y FUERZAS ARMADAS EN IDIOMA INGLES </t>
  </si>
  <si>
    <t>ADQUISICIÓN DE AIRES ACONDICIONADOS 36000 BTU</t>
  </si>
  <si>
    <t xml:space="preserve">MTTO AIRES ACONDICIONADOS CUARTOS FRIOS Y HIELERAS (GRUIA 2*18000, 1*24000 - GIMFA*55 - GRUTE 5*12000, 8*18000, 4*24000, 2*36000, 30*12-24000, 6*60000 - GRUSE 6*CUARTO FRÍO Y HIELERAS) </t>
  </si>
  <si>
    <t>MANTENIMIENTO CELDAS BT DE LA SUBESTACIÓN (COMANDO Y SIMULADORES)</t>
  </si>
  <si>
    <t>MANTENIMIENTO CELDAS MT DE LA SUBESTACIÓN (SUBESTACIÓN ELÉCTRICA PRINCIPAL)</t>
  </si>
  <si>
    <t xml:space="preserve">MANTENIMIENTO REDES ELECTRICAS </t>
  </si>
  <si>
    <t>ADQUISICION DE SERVICIOS-SERVICIOS ESPECIALES DE CONSTRUCCION</t>
  </si>
  <si>
    <t xml:space="preserve">MANTENIMIENTO DE HERRAMIENTAS Y EQUIPO DE TALLERES </t>
  </si>
  <si>
    <t>LAVADO Y DESINFECCION DE TANQUES</t>
  </si>
  <si>
    <t>MANTENIMIENTO EQUIPO DE COCINA</t>
  </si>
  <si>
    <t>MANTENIMIENTO DE LAVADORAS Y SECADORAS</t>
  </si>
  <si>
    <t>CARTULINA BRISTOL AMARILLA  70 X 100 CMS</t>
  </si>
  <si>
    <t>MANTENIMIENTO PREVENTIVO Y CORRECTIVO UPS (18 MANTOS + 2 CAMBIOS BATERIAS (40- 12V7 Y 12- 12V9)</t>
  </si>
  <si>
    <t>ADQUISICION UPS CUARTO EQUIPOS COMUNICACIONES PRINCIPAL (GRUAL 12 KVA)</t>
  </si>
  <si>
    <t>SERVICIO FOTOCOPIADO E IMPRESIÓN A TODO COSTO VF 2021</t>
  </si>
  <si>
    <t>MANTENIMIENTO PARQUE AUTOMOTOR VF 2021</t>
  </si>
  <si>
    <t>REPUESTOS PARQUE AUTOMOTOR</t>
  </si>
  <si>
    <t>25171500;25171700;25171900;25172000;25172100;25172200;25172300;25172400;25172500;25172600;25172700;25172800;25172900;25173000;25173300;25173700;25173800;25173900;25174000;25174100;25174200;25174400;25174600;25174700;25174800;25174900;25175000</t>
  </si>
  <si>
    <t xml:space="preserve">PICOPROTECTORES PARA REGLETA DE PLANTA TELEFÓNICA IPS 2000PM-230S </t>
  </si>
  <si>
    <t>PATCH CORD CATEGORÍA 6A (ROJO O AZUL) X 1,5 MTS</t>
  </si>
  <si>
    <t>PATCH CORD CATEGORÍA 6A (ROJO O AZUL) X 3MTS</t>
  </si>
  <si>
    <t>CEPILLO DE ALAMBRE</t>
  </si>
  <si>
    <t>SERVICIO ASEO Y RECOLECCIÓN DE BASURAS</t>
  </si>
  <si>
    <t>CERAMICA MURO Y PISO CUALQUIER COLOR FORMATO A DEFINIR</t>
  </si>
  <si>
    <t>SERVICIO ENERGIA (CACOM-4, FLANDES, LA MARÍA Y SISTEMA DE BOMBEO LA REFORMA)</t>
  </si>
  <si>
    <t>SERVICIO DE ASEO Y LIMPIEZA</t>
  </si>
  <si>
    <t>CERRADURA  DE BAÑO</t>
  </si>
  <si>
    <t>HIPOCLORITO DE SODIO 15%</t>
  </si>
  <si>
    <t>HIPOCLORITO DE CALCIO 70% GRANULADO</t>
  </si>
  <si>
    <t xml:space="preserve">HIPOCLORITO DE CALCIO 90% </t>
  </si>
  <si>
    <t>ACIDO MURIÁTICO</t>
  </si>
  <si>
    <t>HIDROXICLORURO DE ALUMINIO</t>
  </si>
  <si>
    <t>KIT PARA DETERMINACIÓN ALCALINIDAD</t>
  </si>
  <si>
    <t>KIT PARA DETERMINACIÓN NITRITOS</t>
  </si>
  <si>
    <t>KIT PARA DETERMINACIÓN NITRATOS</t>
  </si>
  <si>
    <t>KIT PARA DETERMINACIÓN DUREZA</t>
  </si>
  <si>
    <t>KIT PARA DETERMINACIÓN CLORO RESIDUAL Y PH</t>
  </si>
  <si>
    <t>ROJO FENOL</t>
  </si>
  <si>
    <t>OTORTILOINA</t>
  </si>
  <si>
    <t>SODA CAÚSTICA SACO POR 25 KG</t>
  </si>
  <si>
    <t>SAL INDUSTRIAL</t>
  </si>
  <si>
    <t>SERVICIO DE FUMIGACION</t>
  </si>
  <si>
    <t xml:space="preserve">ANALISIS FISICOQUIMICO Y MICROBIOLOGICO DE AGUA          </t>
  </si>
  <si>
    <t>FUNCIONAMIENTO PTAR Y PTAP CACOM-4- FLANDES-CERRO LA MARIA Y AREAS COMPLEMENTARIAS</t>
  </si>
  <si>
    <t>CERRADURA BOLA  PARA HABITACION CON LLAVES</t>
  </si>
  <si>
    <t>CERRADURA DE MANIJA SATINADA</t>
  </si>
  <si>
    <t>CERRADURA DE SEGURIDAD DE TRES GOLPES, PESTILLO TIRADOR Y CADENA EN ACERO NIQUELADO PARA PUERTAS DERECHAS E IZQUIERDAS</t>
  </si>
  <si>
    <t>MANTENIMIENTO POZO PROFUNDO CACOM 4</t>
  </si>
  <si>
    <t>CERRADURA DOBLE SEGURITY LLAVE EXTERIOR E INTERIOR</t>
  </si>
  <si>
    <t>MANTENIMIENTO REDES SANITARIAS Y POZOS SEPTICOS (SERVICIO VACTOR)</t>
  </si>
  <si>
    <t>SERVICIO DE INCINERACION</t>
  </si>
  <si>
    <t>CHAZO DE PUNTILLA 1/4 X 100</t>
  </si>
  <si>
    <t>SERVICIO DE CORTE DE PRADOS, PODA Y TALA DE ÁRBOLES</t>
  </si>
  <si>
    <t>70111706;70111503</t>
  </si>
  <si>
    <t>MANTENIMIENTO EQUIPOS PLANTA AGUA POTABLE</t>
  </si>
  <si>
    <t xml:space="preserve">SUMINISTRO E INSTALACIÓN, PUESTA EN MARCHA EQUIPO GENERADOR DE HIPOCLORITO </t>
  </si>
  <si>
    <t>BOMBAS DOSIFICADORAS PARA LA PLANTA DE TRATAMIENTO DE AGUA POTABLE</t>
  </si>
  <si>
    <t>SERVICIO DE CAFETERIA Y CATERING</t>
  </si>
  <si>
    <t>MANTENIMIENTO Y ADECUACIÓN CFS 9</t>
  </si>
  <si>
    <t>CHAZO PUNTILLA DE PLASTICO DIMENSION A DEFINIR PAQ X 100</t>
  </si>
  <si>
    <t>CHAZOS DE PLASTICO DE ¼” PAQX100</t>
  </si>
  <si>
    <t>CHAZOS DE PLASTICO DE 5/16” PAQ X100</t>
  </si>
  <si>
    <t>CHEQUE HORIZONTAL DE 1/2”</t>
  </si>
  <si>
    <t>CHEQUE HORIZONTAL DE 1”</t>
  </si>
  <si>
    <t>CIELO RASO EN PVC X 5 UNIDADES</t>
  </si>
  <si>
    <t>CINCEL SDS PLUS DE 10” PUNTA AGUDA</t>
  </si>
  <si>
    <t>CINCEL SDS PLUS DE 10” PUNTA PALA</t>
  </si>
  <si>
    <t>CINTA AISLANTE DE 3M</t>
  </si>
  <si>
    <t>CINTA ANTIDESLIZANTE ROLLO</t>
  </si>
  <si>
    <t>CINTA ASFALTICA AUTOADHESIVA 10CM*10 M</t>
  </si>
  <si>
    <t>ANTIPARASITARIO INTERNO TABLETAS</t>
  </si>
  <si>
    <t>ANTIPARASITARIOS EXTERNO</t>
  </si>
  <si>
    <t>ANTISEPTICO Y DESINFECTANTE PARA ANIMALES(FRASCO)</t>
  </si>
  <si>
    <t>SHAMPOO PARA PERROS</t>
  </si>
  <si>
    <t>JABON ANTIGARRAPATICIDA</t>
  </si>
  <si>
    <t>CREMA DENTAL PARA PERROS</t>
  </si>
  <si>
    <t>COLONIA PARA PERROS</t>
  </si>
  <si>
    <t>GEL ANTIBACTERIAL LIQUIDO</t>
  </si>
  <si>
    <t xml:space="preserve">RATICIDA GRANULADO </t>
  </si>
  <si>
    <t xml:space="preserve">INSECTICIDA A BASE DE AMITRAZ </t>
  </si>
  <si>
    <t xml:space="preserve">GASA ESTERIL EN PAQUETE INDIVIDUAL </t>
  </si>
  <si>
    <t>GUANTES QUIRURJICOS (CAJA)</t>
  </si>
  <si>
    <t xml:space="preserve">DESINFECTANTE A BASE DE CLORHEXIDINA </t>
  </si>
  <si>
    <t xml:space="preserve">TALCO PARA PERRO </t>
  </si>
  <si>
    <t xml:space="preserve">LIMPIADOR OÍDOS PERRO </t>
  </si>
  <si>
    <t>COMIDA EN LATA  X 374 GR</t>
  </si>
  <si>
    <t>GUACAL GRANDE CON RODACHINES</t>
  </si>
  <si>
    <t>PELOTA MACISA</t>
  </si>
  <si>
    <t>BOZAL DE CANASTILLA GRANDE</t>
  </si>
  <si>
    <t>BOZAL DE CANASTILLA MEDIANO</t>
  </si>
  <si>
    <t>BOZAL DE CANASTILLA PEQUEÑO</t>
  </si>
  <si>
    <t xml:space="preserve">UNGUENTO OTICO </t>
  </si>
  <si>
    <t xml:space="preserve">CREMA ANTIMICÓTICO DE USO TÓPICO </t>
  </si>
  <si>
    <t xml:space="preserve">SOLUCIÓN OFTÁLMICA </t>
  </si>
  <si>
    <t>MORDEDOR EN LONA</t>
  </si>
  <si>
    <t xml:space="preserve">VITAMINA PARA PERRO </t>
  </si>
  <si>
    <t>ARNES PARA CANINO</t>
  </si>
  <si>
    <t>CEPILLO CANINO</t>
  </si>
  <si>
    <t xml:space="preserve">COLLAR ANTIGARRAPATICIDA PERRO </t>
  </si>
  <si>
    <t xml:space="preserve">SOLUCION CUTÁNEA PARA GARRAPATAS Y PULGASA EN SPRAY </t>
  </si>
  <si>
    <t>BOLSAS PARA RECOLECCIÓN DE EXTREMENTOS</t>
  </si>
  <si>
    <t>BOLSAS PARA RECOLECCIÓN DE MATERIAL BIOLOGICO</t>
  </si>
  <si>
    <t xml:space="preserve">ESCURRIDOR PARA PISOS </t>
  </si>
  <si>
    <t xml:space="preserve">PAQUETE DE GUANTES PLÁSTICOS </t>
  </si>
  <si>
    <t xml:space="preserve">MASCARA PARA FUMIGACIÓN </t>
  </si>
  <si>
    <t>TRADILLA</t>
  </si>
  <si>
    <t>FUSTA DE AGITACION</t>
  </si>
  <si>
    <t>SERVICIOS MEDICOS VETERINARIOS PARA LOS SEMOVIENTES DEL GRUSE 45</t>
  </si>
  <si>
    <t>GUADAÑAS A GASOLINA EJE RIGIDO</t>
  </si>
  <si>
    <t>DESGARRETADERA</t>
  </si>
  <si>
    <t>SOPLADORAS A MOTOR</t>
  </si>
  <si>
    <t>PODADORA DE ALTURAS</t>
  </si>
  <si>
    <t>FUMIGADORA A MOTOR</t>
  </si>
  <si>
    <t>TIJERA CORTACESPED MANGO MADERA</t>
  </si>
  <si>
    <t>PALA REDONDA CON CABO</t>
  </si>
  <si>
    <t>PICA CON CABO</t>
  </si>
  <si>
    <t>AZADON CON CABO</t>
  </si>
  <si>
    <t>CUCHILLAS PARA GUADAÑAS</t>
  </si>
  <si>
    <t>ROLLO X 273 MTS DE NYLON PARA YOYO DE GUADAÑA</t>
  </si>
  <si>
    <t>ADQUISICION SACOS TERREROS</t>
  </si>
  <si>
    <t>MANTENIMIENTO Y REPUESTOS PARA GUADAÑAS, MOTOSIERRAS, SOPLADORAS Y FUMIGADORAS A MOTOR.</t>
  </si>
  <si>
    <t>MANTENIMIENTO CASCOS KEVLAR</t>
  </si>
  <si>
    <t>CAMARA IMÁGENES</t>
  </si>
  <si>
    <t>LENTE CAMARA</t>
  </si>
  <si>
    <t>MANTENIMIENTO GENERAL A TODO COSTO PARA MULTIPLICADORA RISO</t>
  </si>
  <si>
    <t>TROTADORA</t>
  </si>
  <si>
    <t>CINTA AUTOFUNDENTE X 6</t>
  </si>
  <si>
    <t>CINTA DE ENMASCARAR ½ X40M</t>
  </si>
  <si>
    <t>CINTA DE ENMASCARAR 2” X40M</t>
  </si>
  <si>
    <t>VIDEO BEAM DEDHU</t>
  </si>
  <si>
    <t>CINTA DOBLE FAZ X6 18MM POR UN METRO</t>
  </si>
  <si>
    <t>CINTA TEFLON INDUSTRIAL</t>
  </si>
  <si>
    <t>CLAVO DE 1” PARA PISTOLA DE FIJACION X 100 UNIDADES</t>
  </si>
  <si>
    <t>CODO  DE 1 1/2" PRESION 90 ° PVC</t>
  </si>
  <si>
    <t>CODO  DE 1"  PRESION 90° PVC</t>
  </si>
  <si>
    <t>CODO  DE 1/2"  PRESION 90° PVC</t>
  </si>
  <si>
    <t>CODO  DE 2"  PRESION 90° PVC</t>
  </si>
  <si>
    <t>CODO  DE 4"  PRESION 90° PVC</t>
  </si>
  <si>
    <t>CODO PVC SANITARIO DE 2"</t>
  </si>
  <si>
    <t>CODO PVC SANITARIO DE 3"</t>
  </si>
  <si>
    <t>CODO PVC SANITARIO DE 4"</t>
  </si>
  <si>
    <t>COMBO SANITARIO TIPO AVANTI O SIMILAR</t>
  </si>
  <si>
    <t>CONTROL O REGISTRO DE ½” DE CIERRE RAPIDO METALICO</t>
  </si>
  <si>
    <t>SERVICIO DE MENSAJERIA EXPRESA, CIUDADES PRINCIPALES 1KG</t>
  </si>
  <si>
    <t>SERVICIO DE MENSAJERIA EXPRESA, TRAYECTOS ESPECIALES 1KG</t>
  </si>
  <si>
    <t>SERVICIO DE MENSAJERIA EXPRESA, CIUDADES PRINCIPALES 2-5KG</t>
  </si>
  <si>
    <t xml:space="preserve">REVISION, PINTURA, MANTENIMIENTO Y CARGA DE EXTINTORES </t>
  </si>
  <si>
    <t>EXAMENES MEDICOS OCUPACIONALES</t>
  </si>
  <si>
    <t xml:space="preserve">RODILLERAS SCOYCO K19 CE </t>
  </si>
  <si>
    <t>GUANTES SCOYCO MC58 - 2</t>
  </si>
  <si>
    <t>CASCO CONTROL ALAMO INTEGRAL</t>
  </si>
  <si>
    <t xml:space="preserve">KIT ANTIDERRAME MALETIN 75 GALONES </t>
  </si>
  <si>
    <t>DOCENTES COLEGIO LUIS F. PINTO</t>
  </si>
  <si>
    <t>VOLADOR DE 5 GOLPES</t>
  </si>
  <si>
    <t>CONO DE SEÑALIZACIÓN</t>
  </si>
  <si>
    <t>SILLA PARA AUDITORIO (TEATRO)</t>
  </si>
  <si>
    <t>ANDAMIO 6 METROS DE ALTURA</t>
  </si>
  <si>
    <t>ACOPLE PARA ORINAL CON VALVULA PVC 40 CM</t>
  </si>
  <si>
    <t>ACOPLE PARA SANITARIO</t>
  </si>
  <si>
    <t>ACOPLE PLASTICO PARA LAVAMANOS</t>
  </si>
  <si>
    <t>ADAPTADOR HEMBRA PVCP  DE 1"</t>
  </si>
  <si>
    <t>ADAPTADOR HEMBRA PVCP  DE 1/2</t>
  </si>
  <si>
    <t>ADAPTADOR MACHO PVCP  DE 1"</t>
  </si>
  <si>
    <t>ADAPTADOR MACHO PVCP  DE 1/2</t>
  </si>
  <si>
    <t>AGLOMERADO TIPO RH PARA MUEBLES COCINA Y BAÑO, COLOR A DEFINIR</t>
  </si>
  <si>
    <t>AGUA STOP DE SILICONA VALVULA DE SALIDA TANQUE SANITARIO</t>
  </si>
  <si>
    <t>ALAMBRE DULCE</t>
  </si>
  <si>
    <t>ALAMBRE QUEMADO PARA AMARRE</t>
  </si>
  <si>
    <t>AMARRA PLASTICA DE 30 CMS PAQ 100</t>
  </si>
  <si>
    <t>AMARRA PLASTICA DE 40 CMS PAQ 100</t>
  </si>
  <si>
    <t>AMARRES PLASTICOS X100 - 20 CENTIMETROS</t>
  </si>
  <si>
    <t>ANGULO DE ALUMINIO COLOR NATURAL O ANODIZADO X 3M</t>
  </si>
  <si>
    <t>ANTICORROSIVO ALQUIDICO PARA AMBIENTE MARINO</t>
  </si>
  <si>
    <t>ARENA DE PEÑA 6 M2</t>
  </si>
  <si>
    <t>ARENA PARA CONCRETO</t>
  </si>
  <si>
    <t>ASIENTO BLANCO SANITARIO</t>
  </si>
  <si>
    <t>ASIENTO BLANCO SANITARIO OVALADO CIERRE LENTO</t>
  </si>
  <si>
    <t>BALDE CONSTRUCCION</t>
  </si>
  <si>
    <t>BARNIZ IMPRANOL EXTERIORES (GALON)</t>
  </si>
  <si>
    <t>BARNIZ TRANSPARENTE (GALON)</t>
  </si>
  <si>
    <t>BARRA CORRUGADA DE 1/2" X 6M</t>
  </si>
  <si>
    <t>BARRA CORRUGADA DE 3/8" X 6M</t>
  </si>
  <si>
    <t>BARRA EN ACERO</t>
  </si>
  <si>
    <t>BASE BLANCA (GALON)</t>
  </si>
  <si>
    <t>BASE NEGRA (GALON)</t>
  </si>
  <si>
    <t>BASE ROJA (GALON)</t>
  </si>
  <si>
    <t>BISAGRA DE 3"</t>
  </si>
  <si>
    <t>BISAGRA OMEGA 3"</t>
  </si>
  <si>
    <t>BOQUILLA X 5KG</t>
  </si>
  <si>
    <t>BOQUILLERA 6M</t>
  </si>
  <si>
    <t>BROCA METAL</t>
  </si>
  <si>
    <t>BROCA SDS PLUS ACOPLE RAPIDO 1/2</t>
  </si>
  <si>
    <t>BROCA SDS PLUS ACOPLE RAPIDO 1/4</t>
  </si>
  <si>
    <t>BROCA SDS PLUS ACOPLE RAPIDO 3/8</t>
  </si>
  <si>
    <t>BROCA SDS PLUS ACOPLE RAPIDO 5/16</t>
  </si>
  <si>
    <t>BROCA TUNGSTENO DIFERENTES MEDIDAS</t>
  </si>
  <si>
    <t>BROCHA DE NYLON DE 2"</t>
  </si>
  <si>
    <t>BROCHAS NYLON 3"</t>
  </si>
  <si>
    <t>BROCHAS NYLON 4"</t>
  </si>
  <si>
    <t>CABALLETES</t>
  </si>
  <si>
    <t>CANDADO ANTICIZALLA 50 MM</t>
  </si>
  <si>
    <t>CANDADO ANTICIZALLA 70 MM</t>
  </si>
  <si>
    <t>CANDADO BRONCE 40 MM</t>
  </si>
  <si>
    <t xml:space="preserve">CORTE DE PRADOS VF 2021 </t>
  </si>
  <si>
    <t>CRISTANAC  30 X 30</t>
  </si>
  <si>
    <t>CRUCETA PLASTICA PARA JUNTAS DIFERENTES ESPESORES X 300 UNIDADES</t>
  </si>
  <si>
    <t>CUCHILLA CEPILLO ELECTRICO</t>
  </si>
  <si>
    <t>DISCO DE CORTE  METAL 4"</t>
  </si>
  <si>
    <t>DISCO DIAMANTADO CONTINUO DE 4 1/2”</t>
  </si>
  <si>
    <t>DIVISION PARA BAÑO EN ACRILICO</t>
  </si>
  <si>
    <t>DIVISION PARA BAÑO EN VIDRIO TEMPLADO</t>
  </si>
  <si>
    <t>ELECTRODO REVESTIDO PARA SOLDADURA ELECTRICA, DIAMETRO A SELECCIONAR (6013 Y 6011)</t>
  </si>
  <si>
    <t>EMULSION ASFALTICA PARA IMPERMEABILIZACION</t>
  </si>
  <si>
    <t xml:space="preserve">ESCOBA DE CERDAS SUAVES CON CABO </t>
  </si>
  <si>
    <t>ESMALTE SINTETICO PARA EXTERIOR E INTERIOR</t>
  </si>
  <si>
    <t>ESPATULA METALICA 3" MANGO PLASTICO</t>
  </si>
  <si>
    <t>ESPATULA METALICA 4" MANGO PLASTICO</t>
  </si>
  <si>
    <t>ESPATULA METALICA 5" MANGO PLASTICO</t>
  </si>
  <si>
    <t>ESTUCO PLASTICO EXTERIORES</t>
  </si>
  <si>
    <t>ESTUCO PLASTICO PARA INTERIORES</t>
  </si>
  <si>
    <t>ESTUDIOS GEOELECTRICOS POZO PROFUNDO FLANDES</t>
  </si>
  <si>
    <t>EXTENSION ELECTRICA 30 M S/P</t>
  </si>
  <si>
    <t>FLEXOMETRO METALICO LONGITUD 8 METROS</t>
  </si>
  <si>
    <t>FONDO BASE CATALIZADO AMARILLO OCRE (GALON)</t>
  </si>
  <si>
    <t>FONDO BASE CATALIZADO ROJO OXIDO (GALON)</t>
  </si>
  <si>
    <t>FUNCIONAMIENTO PTAR Y PTAP CACOM-4- FLANDES-CERRO LA MARIA Y AREAS COMPLEMENTARIAS VIGENCIAS FUTURAS 2021</t>
  </si>
  <si>
    <t>GRANZON RECEBO</t>
  </si>
  <si>
    <t>GRAPA PARA PISTOLA NEUMATICA CARPINTERIA</t>
  </si>
  <si>
    <t>GRATA PARA PULIDORA</t>
  </si>
  <si>
    <t>GRAVILLA 3/4</t>
  </si>
  <si>
    <t>GRIFERIA COMPLETA PARA DUCHA</t>
  </si>
  <si>
    <t>GRIFERIA PARA LAVAPLATOS SENCILLA</t>
  </si>
  <si>
    <t>GRIFERIA PARA ORINAL FLUXOMETRO</t>
  </si>
  <si>
    <t>GRIFERIA PARA SANITARIO FLUXOMETRO</t>
  </si>
  <si>
    <t>GRIFERIA SANITARIA SISTEMA DUAL SANITARIO CONVENCIONAL (BOTON Y PALANCA) (COMPLETA)</t>
  </si>
  <si>
    <t>GRIFERIA SANITARIA SISTEMA PUSH (COMPLETA)</t>
  </si>
  <si>
    <t>GUANTE DE CARNAZA</t>
  </si>
  <si>
    <t>GUANTE DE CARNAZA REFORZADO X 5 PARES</t>
  </si>
  <si>
    <t>GUANTE DE HILAZA CON PUNTOS PVC X 5 PARES</t>
  </si>
  <si>
    <t>GUANTE DE NITRILO X 5 PARES</t>
  </si>
  <si>
    <t>GUANTE DE NYLON X 5 PARES</t>
  </si>
  <si>
    <t>GUANTE DE TELA</t>
  </si>
  <si>
    <t>GUANTE DE TRABAJO EN LONA X 5 PARES</t>
  </si>
  <si>
    <t>GUANTE RIBETE CALIBRE 25 PAR TALLA 8 1/2</t>
  </si>
  <si>
    <t>GUANTE RIBETE CALIBRE 25 PAR TALLA 9</t>
  </si>
  <si>
    <t>HERRAMIENTA EXTRACTORA DE BALINERA ROTOR DE COLA  / PULLER USED TO REMOVE THE TAIL ROTOR HUB BEARING. P/N (CG240)</t>
  </si>
  <si>
    <t>HILO, PITA O NYLON PARA CONSTRUCCIÓN</t>
  </si>
  <si>
    <t>HOJA DE SEGUETA 12” 18 DIENTES X PULG</t>
  </si>
  <si>
    <t>HOJA SIERRA SIN FIN</t>
  </si>
  <si>
    <t>INMUNIZANTE  TRASPARENTE</t>
  </si>
  <si>
    <t>INMUNIZANTE PARA COMEJEN (GALON)</t>
  </si>
  <si>
    <t>INSIGNIAS (ESTATUA CICLICOS 40 DE BRONCE,30 DE PLATA,30 DE ORO)</t>
  </si>
  <si>
    <t>INSIGNIAS (FIGURA COLIBRI)</t>
  </si>
  <si>
    <t>INSTRUCTORES EHFAA</t>
  </si>
  <si>
    <t>INSTRUCTORES EHFAA VF 2021</t>
  </si>
  <si>
    <t>JABÓN EN POLVO 3000 GR BOLSA</t>
  </si>
  <si>
    <t>JABON LÍQUIDO PARA MANOS Y CUERPO 3700 CC MAX 3800</t>
  </si>
  <si>
    <t>LACA BLANCA (GALON)</t>
  </si>
  <si>
    <t>LACA CATALIZADA BRILLANTE CON CATALIZADOR</t>
  </si>
  <si>
    <t>LACA CATALIZADA CARAMELO (GALON)</t>
  </si>
  <si>
    <t>LACA CATALIZADA TRANSPARENTE SEMI MATE RESISTENTE A LA HUMEDAD CON CATALIZADOR (GALON)</t>
  </si>
  <si>
    <t>LACA MATE (GALON)</t>
  </si>
  <si>
    <t>LACA NITRO CARAMELO (GALON)</t>
  </si>
  <si>
    <t>LACA NITRO NEGRA (GALON)</t>
  </si>
  <si>
    <t>LACA SEMI-MATE (GALON)</t>
  </si>
  <si>
    <t>LACA TRANSPARENTE POLIURETANO CON CATALIZADOR (GALON)</t>
  </si>
  <si>
    <t>LAMINA CIELO RASO BLANCO ICOPOR   0.62 X 1.22</t>
  </si>
  <si>
    <t>LAMINA CIELO RASO FIBRAMINERAL X 8 UNIDAD</t>
  </si>
  <si>
    <t>LAMINA DE TRIPLEX 14 MM  PIZANO 240 X 120</t>
  </si>
  <si>
    <t>LAMINA DE TRIPLEX DE 15  MM 120X241</t>
  </si>
  <si>
    <t>LAMINAS DE TROPIKOR  BLANCO DE 15 MM</t>
  </si>
  <si>
    <t>LAMINAS DE TROPIKOR WENGUE DE 15 MM</t>
  </si>
  <si>
    <t>LAVADO INTERIOR Y EXTERIOR HANGARES TIPO CLAMSHELL / SISTEMA PANELES MEMBRANA PVC</t>
  </si>
  <si>
    <t>LIJA CUADRADA PARA LIJADORA DISCO (DIFERENTES GRANOS)</t>
  </si>
  <si>
    <t>LIJA PREMIER RED DRI-LUBE ALUMINIUM OXIDE O SIMILAR  P 180</t>
  </si>
  <si>
    <t>LIMPIADOR PVC X 760 GR</t>
  </si>
  <si>
    <t>LISTONES DE ABARCO 4”X2”X 5 METROS</t>
  </si>
  <si>
    <t>LLANA METALICA DENTADA</t>
  </si>
  <si>
    <t>LLANA METALICA LISA</t>
  </si>
  <si>
    <t>LLAVE TERMINAL DE COBRE 1/2</t>
  </si>
  <si>
    <t>LUZ DE USO GENERAL, TUBO DOBLE, 13 W, CABLE DE 25 '(120 V) REF ECU325BK</t>
  </si>
  <si>
    <t>MALLA ESLABONADA ABERTURA 2 1/4" X 2 1/4" MEDIDA 2*10 ML</t>
  </si>
  <si>
    <t>MANTENIMIENTO DE ALARMAS</t>
  </si>
  <si>
    <t>MANTENIMIENTO POLVORINES ARMAMENTO AÉREO Y TERRESTRE</t>
  </si>
  <si>
    <t>MANTENIMIENTO POZO PROFUNDO FLANDES</t>
  </si>
  <si>
    <t>MANTENIMIENTO PREVENTIVO Y CORRECTIVO EDIFICIO ADMINISTRATIVO EHFAA. ARREGLO FACHADA Y PINTURA INTERIOR Y EXTERIOR. CORRECCION DE HUMEDADES Y GOTERAS. MANTENIMIENTO BAÑOS</t>
  </si>
  <si>
    <t>MANTENIMIENTO SISTEMA ESTRUCTURAL Y MECÁNICO PUERTAS HANGARETES</t>
  </si>
  <si>
    <t>MANTENIMIENTO Y ADECUACIÓN  HANGAR DE ABASTECIMIENTOS</t>
  </si>
  <si>
    <t>MARCADOR BORRABLE AZUL CAJA X 10</t>
  </si>
  <si>
    <t>MARCADOR BORRABLE NEGRO CAJA X 10</t>
  </si>
  <si>
    <t>MARCADOR BORRABLE ROJO CAJA X 10</t>
  </si>
  <si>
    <t>MARCADOR BORRABLE VERDE CAJA X 10</t>
  </si>
  <si>
    <t>MARCADORES SHARPIE DELGADOS REF CAJA X 12 UNIDADES</t>
  </si>
  <si>
    <t xml:space="preserve">MARCOS MADERA DE 10 DE 70 CM </t>
  </si>
  <si>
    <t>MARCOS MADERA DE 10 DE 90 CM</t>
  </si>
  <si>
    <t>MARCOS MADERA DE 10 DE 95 CM</t>
  </si>
  <si>
    <t>MARCOS MADERA DE 10 X 80 CM</t>
  </si>
  <si>
    <t>MARCOS MADERA DE 10 X 85 CM</t>
  </si>
  <si>
    <t>MASCARILLA POLVO NEGRO X 5 UNIDADES</t>
  </si>
  <si>
    <t>MINERAL CUALQUIER COLOR</t>
  </si>
  <si>
    <t>MOHARAS CROMADAS</t>
  </si>
  <si>
    <t>PAGO SERVICIO DE COLEGIO- INTERNETEHFAA-PLAN COLOMBIA MES DE FEBRERO DE 2021</t>
  </si>
  <si>
    <t>PAGO SERVICIO DE INTERNETEHFAA-PLAN COLOMBIA DICIEMBRE 2020</t>
  </si>
  <si>
    <t>PAGO SERVICIO DE INTERNETEHFAA-PLAN COLOMBIA ENERO 2021</t>
  </si>
  <si>
    <t>PAGO SERVICIO ENERGÍA (CACOM-4, FLANDES, LA MARÍA Y SISTEMA DE BOMBEO LA REFORMA) MES DE ENERO DE 2021</t>
  </si>
  <si>
    <t>PAPEL CONTACT 20 MTS TRANSPARENTE</t>
  </si>
  <si>
    <t>PAPEL FOTOCOPIA BOND 75GRS CARTA RESMA</t>
  </si>
  <si>
    <t>PAPEL FOTOGRAFICO ADHESIVO 135 GR X 20</t>
  </si>
  <si>
    <t>PAPEL HIGIÉNICO JUMBO BLANCO PAQUETE X4</t>
  </si>
  <si>
    <t>PEGANTE AMARILLO PARA FORMICA</t>
  </si>
  <si>
    <t>PINTURA EPOXICA CON CATALIZADOR</t>
  </si>
  <si>
    <t>PINTURA EXTERIOR TIPO KORAZA O SIMILAR CUALQUIER COLOR</t>
  </si>
  <si>
    <t>PINTURA EXTERIOR TIPO KORAZA O SIMILAR CUALQUIER COLOR GALON</t>
  </si>
  <si>
    <t>PINTURA IMPERMEABILIZANTE PARA MADERA, COLOR A DEFINIR</t>
  </si>
  <si>
    <t>PINTURA SPRAY CUALQUIER COLOR 16 ONZAS</t>
  </si>
  <si>
    <t>PINTURA TIPO 1 CUÑETE</t>
  </si>
  <si>
    <t>PINTURA TIPO 1 GALON</t>
  </si>
  <si>
    <t>PINTURA TIPO 2 CUÑETE</t>
  </si>
  <si>
    <t>PINTURA TIPO 2 GALON</t>
  </si>
  <si>
    <t>PLASTICO NEGRO PARA CUBRIR</t>
  </si>
  <si>
    <t>PLATINA 1/8" X 1 1/2" X 6</t>
  </si>
  <si>
    <t>PLATINA 1/8" X 1" X 6</t>
  </si>
  <si>
    <t>PLATINA 3/16" X 2" X 6</t>
  </si>
  <si>
    <t>POLISOMBRA 80 POR CIENTO ANCHO 4 M</t>
  </si>
  <si>
    <t>POMO UNIVERSAL GRIFERIA</t>
  </si>
  <si>
    <t>PROTECTOR DE SEGURIDAD LENTE CLARO X 5 UNIDADES</t>
  </si>
  <si>
    <t>PUERTA EN ALUMINIO</t>
  </si>
  <si>
    <t>PUERTA EN MADERA</t>
  </si>
  <si>
    <t>PUNTILLA PARA PISTOLA NEUMATICA CARPINTERIA</t>
  </si>
  <si>
    <t>REJILLA ALUMINIO O PLASTICAS CON SOSCO DIMENSION A SELECCIONAR</t>
  </si>
  <si>
    <t>REPUESTO DE FELPA INTERCAMBIABLE PARA RODILLO DE 9”</t>
  </si>
  <si>
    <t>RODILLO DE FELPA 9"</t>
  </si>
  <si>
    <t>RODILLO DE FELPA INTERCAMBIABLE DE 9”</t>
  </si>
  <si>
    <t>RODILLOS DE ESPUMA 9"</t>
  </si>
  <si>
    <t>RODILLOS DE FELPA 3"</t>
  </si>
  <si>
    <t>SIFON FLEXIBLE PARA LAVAPLATOS DE 1 ½"</t>
  </si>
  <si>
    <t>SIFON FLEXIBLE PARA LAVAPLATOS TIPO P DE 1 ½”</t>
  </si>
  <si>
    <t>SOLDADURA LIQUIDA PVC 1/16  GAL</t>
  </si>
  <si>
    <t>SOLDADURA LIQUIDA PVC 1/4 GAL</t>
  </si>
  <si>
    <t>SOLDADURA PVC 1/8 GAL</t>
  </si>
  <si>
    <t>TABLA PINO 3,90*0,14*0,035 M</t>
  </si>
  <si>
    <t>TEE DE 1" PRESION</t>
  </si>
  <si>
    <t>TEE DE 4” PVC PRESION</t>
  </si>
  <si>
    <t>TEE PVCP  DE 1/2</t>
  </si>
  <si>
    <t>TEJA DE ZINC ARQUITECTONICA 0,730*3,66 M 0,3MM</t>
  </si>
  <si>
    <t>TEJA THERMOACUSTICA AJOVER 6 M</t>
  </si>
  <si>
    <t>THINNER INDUSTRIAL</t>
  </si>
  <si>
    <t>TINTILLA COLOR A DEFINIR</t>
  </si>
  <si>
    <t>TORNILLERIA AUTOPERFORANTE X 100 (DIFERENTES LONGITUDES)</t>
  </si>
  <si>
    <t>TORNILLO CABEZA LENTEJA PUNTA BROCA 8 X 1" PAQ 100</t>
  </si>
  <si>
    <t>TORNILLO DRYWALL NO 6 DE 1 PULGADA PAQ X 100</t>
  </si>
  <si>
    <t>TORNILLO DRYWALL NO 6 DE 1/2 PULGADA PAQ X 100</t>
  </si>
  <si>
    <t>TORNILLO DRYWALL NO 6 DE DOS PULGADAS Y MEDIA PAQ X 100</t>
  </si>
  <si>
    <t>TRIPLEX OCUME DE 15 MM</t>
  </si>
  <si>
    <t>TUBERIA PVCP DE  1/2" X 6M</t>
  </si>
  <si>
    <t>TUBERIA PVCP DE 1 1/2" X 6M</t>
  </si>
  <si>
    <t>TUBERIA PVCP DE 2" X 6M</t>
  </si>
  <si>
    <t>TUBERIA PVCP DE 4" X 6M</t>
  </si>
  <si>
    <t>TUBERIA SANITARIA 2" X 6M</t>
  </si>
  <si>
    <t>TUBERIA SANITARIA 3" X 6M</t>
  </si>
  <si>
    <t>TUBERIA SANITARIA 4" X 6M</t>
  </si>
  <si>
    <t>TUBO CUADRADO 1 1/2" CALIBRE 18 X 6M</t>
  </si>
  <si>
    <t>TUBO CUADRADO 70*70MM CALIBRE 18 X 6M</t>
  </si>
  <si>
    <t>TUBO REDONDO 2 1/2" CALIBRE 15 X 6M</t>
  </si>
  <si>
    <t>UNION DE 1 1/2" PVC</t>
  </si>
  <si>
    <t>UNION DE 2" PVC</t>
  </si>
  <si>
    <t>UNION DE 3" PVC PRESION</t>
  </si>
  <si>
    <t>UNION DE 4" PVC PRESION</t>
  </si>
  <si>
    <t>UNION DE REPARACION DESLIZANTE 4” PVC PRESION</t>
  </si>
  <si>
    <t>UNION DE REPARACION PVCP  DE 1"</t>
  </si>
  <si>
    <t>UNION DE REPARACION PVCP  DE 1/2</t>
  </si>
  <si>
    <t>UNION IPS 1/2"</t>
  </si>
  <si>
    <t>UNION LISA PVCP  DE 1"</t>
  </si>
  <si>
    <t>UNION LISA PVCP  DE 1/2</t>
  </si>
  <si>
    <t>UNION PVC SANITARIA DE 2"</t>
  </si>
  <si>
    <t>UNION PVC SANITARIA DE 3"</t>
  </si>
  <si>
    <t>UNION PVC SANITARIA DE 4"</t>
  </si>
  <si>
    <t>UNION TIPO DRESSER PVC UNIVERSAL 1 1/2"</t>
  </si>
  <si>
    <t>UNION TIPO DRESSER PVC UNIVERSAL 2"</t>
  </si>
  <si>
    <t>UNION TIPO DRESSER PVC UNIVERSAL 4"</t>
  </si>
  <si>
    <t>UNIVERSAL PVCP  DE 1/2</t>
  </si>
  <si>
    <t>UNIVERSAL PVCP  DE DE 1"</t>
  </si>
  <si>
    <t xml:space="preserve">VALVULA CON FLOTADOR DE 1/2" </t>
  </si>
  <si>
    <t>VARILLA ROSCADA 1/2" X ML</t>
  </si>
  <si>
    <t>VARILLA ROSCADA 3/8" X ML</t>
  </si>
  <si>
    <t>VARILLAS 6 MTS</t>
  </si>
  <si>
    <t>SUMINISTROS DE REFRIGERACION</t>
  </si>
  <si>
    <t>SUMINISTROS ELECTRICOS, ALUMBRADO Y BOMBILLERIA</t>
  </si>
  <si>
    <t>REPUESTOS ELECTRICOS</t>
  </si>
  <si>
    <t>REPUESTOS AIRES ACONDICIONADOS Y EQUIPOS DE REFRIGERACION</t>
  </si>
  <si>
    <t xml:space="preserve">PEGANTE BLANCO PARA MADERA </t>
  </si>
  <si>
    <t>SERVICIO DE INSTALACIÓN Y MANTENIMIENTO PUNTOS DE RED VOZ Y DATOS</t>
  </si>
  <si>
    <t>SERVICIO DE INTERVENTORIA DE OBRA</t>
  </si>
  <si>
    <t>EXAMENES MEDICOS OCUPACIONALES PERSONAL CIVIL Y UN PERSONAL MILITAR CACOM 4</t>
  </si>
  <si>
    <t>ADHESIVE, SILICONE BASE C-307 (SILICONA ADHESIVA) REF 299-947-152, TYPE I, CLASS 2 / OZ</t>
  </si>
  <si>
    <t>CINTA ENMASCARAR VERDE REF 1/2"</t>
  </si>
  <si>
    <t>LUBRICANTE SPRAY 556 CRC REF CRC 556 / PRESENTACIÓN SPRAY</t>
  </si>
  <si>
    <t>PATRON ESTANDAR PARA PRUEBAS DE ACEITE SPECTROMETRIC OIL STANDARD D19-0 REF NSN 9150-00-179-5137</t>
  </si>
  <si>
    <t>PATRON ESTANDAR PARA PRUEBAS DE ACEITE SPECTROMETRIC OIL STANDARD D3-100 REF NSN 9150-01-283-0249</t>
  </si>
  <si>
    <t>PATRON ESTANDAR PARA PRUEBAS DE ACEITE SPECTROMETRIC OIL STANDARD D12-5 REF NSN-9150-01-307-3343</t>
  </si>
  <si>
    <t>PATRON ESTANDAR PARA PRUEBAS DE ACEITE SPECTROMETRIC OIL STANDARD D12-30 REF NSN-9150-00-179-5144</t>
  </si>
  <si>
    <t>PATRON ESTANDAR PARA PRUEBAS DE ACEITE SPECTROMETRIC OIL STANDARD D12-50 REF NSN-9150-00-179-5143</t>
  </si>
  <si>
    <t>PATRON ESTANDAR PARA PRUEBAS DE ACEITE SPECTROMETRIC OIL STANDARD D12-100 REF NSN-9150-00-179-5142</t>
  </si>
  <si>
    <t>PARTICULAS PREPARADAS 14-AM REF 01-0145-40  /  CANECA 5 GL</t>
  </si>
  <si>
    <t>ACOPLANTE TIPO ULTRAGEL II REF P/N 25-901</t>
  </si>
  <si>
    <t>TOALLAS ABSORBENTES PARA LIMPIEZA / ROLLO</t>
  </si>
  <si>
    <t>PIPETAS DEESECHABLES TIPO PASTEUR DE 8 ML REF M99914 CAJA X 400</t>
  </si>
  <si>
    <t>MASCARA FACIAL REF 6800</t>
  </si>
  <si>
    <t>BRIDAS 1" REF MS3367-1-9</t>
  </si>
  <si>
    <t>BRIDAS 2" REF MS3367-2-9</t>
  </si>
  <si>
    <t>BRIDAS 3" REF MS3367-3-9</t>
  </si>
  <si>
    <t>BRIDAS 4" REF MS3367-4-9</t>
  </si>
  <si>
    <t>BRIDAS 5" REF MS3367-5-9</t>
  </si>
  <si>
    <t>BRIDAS 6" REF MS3367-6-9</t>
  </si>
  <si>
    <t>BRIDAS 7" REF MS3367-7-9</t>
  </si>
  <si>
    <t>02-01-01-004-006-03</t>
  </si>
  <si>
    <t>CABLE BLINDADO 20X1 REF M27500-20TE1T14</t>
  </si>
  <si>
    <t>CABLE BLINDADO 22X2 REF M27500-22TG2T14</t>
  </si>
  <si>
    <t>CABLE BLINDADO 22X3 REF M27500-22TG3T14</t>
  </si>
  <si>
    <t>CABLE CAL 16 REF M5086/1-16-9</t>
  </si>
  <si>
    <t>CABLE CAL 18 REF M5086/1-18-9</t>
  </si>
  <si>
    <t>CABLE CAL 20 REF M5086/1-20-9</t>
  </si>
  <si>
    <t>CABLE CAL 22 REF M22759/41-22-9</t>
  </si>
  <si>
    <t>02-01-01-004-006-09</t>
  </si>
  <si>
    <t>AISLANTE PARA CABLE  GROMMET REF MS35489-4</t>
  </si>
  <si>
    <t>AISLANTE PARA CABLE  GROMMET REF MS35489-11</t>
  </si>
  <si>
    <t>AISLANTE PARA CABLE  GROMMET REF MS35489-17</t>
  </si>
  <si>
    <t>AISLANTE PARA CABLE  GROMMET REF 60-003-2N16</t>
  </si>
  <si>
    <t>TUERCA / NUT REF MS33737-16</t>
  </si>
  <si>
    <t>EMPAQUE TIPO PACKING  SW FLUJO FUEL REF MS29513-018</t>
  </si>
  <si>
    <t>EMPAQUE TIPO PACKING BOCA LLENADO FUEL REF MS29513-243</t>
  </si>
  <si>
    <t>EMPAQUE TIPO PACKING CROSSOVER AFT REF MS29513-223</t>
  </si>
  <si>
    <t>EMPAQUE TIPO PACKING CROSSOVER FWD REF MS29513-124</t>
  </si>
  <si>
    <t>EMPAQUE TIPO PACKING CROSSOVER FWD REF MS29513-236</t>
  </si>
  <si>
    <t>EMPAQUE TIPO PACKING CROSSOVER UP REF MS29513-220</t>
  </si>
  <si>
    <t>EMPAQUE TIPO PACKING DRENAJE MANUAL SUM REF MS29512-16</t>
  </si>
  <si>
    <t>EMPAQUE TIPO PACKING DW TANK AFT LH Y RH REF MS29513-224</t>
  </si>
  <si>
    <t>EMPAQUE TIPO PACKING EXTERNO TAPA LLENAD REF M25988/1-338</t>
  </si>
  <si>
    <t>EMPAQUE TIPO PACKING INTERCON TANK-DRENA REF MS29513-120</t>
  </si>
  <si>
    <t>EMPAQUE TIPO PACKING INTERCONECT TANK AFT REF MS29513-240</t>
  </si>
  <si>
    <t>EMPAQUE TIPO PACKING PERNO T FUEL SUMIDER REF MS29513-010</t>
  </si>
  <si>
    <t>EMPAQUE TIPO PACKING PREFORMED REF MS28778-4</t>
  </si>
  <si>
    <t>EMPAQUE TIPO PACKING PREFORMED REF MS28778-5</t>
  </si>
  <si>
    <t>EMPAQUE TIPO PACKING RESPIRADERO SUPER REF MS29513-216</t>
  </si>
  <si>
    <t>EMPAQUE TIPO PACKING SUMIDERO FUEL REF MS29513-270</t>
  </si>
  <si>
    <t>EMPAQUE TIPO PACKING SW BAJO NIVEL FUEL REF MS29512-08</t>
  </si>
  <si>
    <t>EMPAQUE TIPO PACKING,PREFORMED GENERADOR REF MS29513-113</t>
  </si>
  <si>
    <t>RETENEDOR / RETAINER REF M85528/2-16A01</t>
  </si>
  <si>
    <t>TORNILO / SCREW REF MS35206-217</t>
  </si>
  <si>
    <t>TORNILO / SCREW REF MS35214-29</t>
  </si>
  <si>
    <t>TORNILO / SCREW BRONCE AVELLANADO REF MS24693BB34</t>
  </si>
  <si>
    <t>TORNILO / SCREW BRONCE AVELLANADO REF MS24693BB33</t>
  </si>
  <si>
    <t>TORNILO / SCREW BRONCE AVELLANADO REF MS24693BB36</t>
  </si>
  <si>
    <t>TORNILO / SCREW BRONCE AVELLANADO REF MS35214-28</t>
  </si>
  <si>
    <t>TORNILO / SCREW BRONCE AVELLANADO REF MS24693-S26</t>
  </si>
  <si>
    <t>TORNILO / SCREW BRONCE REDONDO REF MS35214-34</t>
  </si>
  <si>
    <t>TORNILO / SCREW BRONCE REDONDO REF MS35215-56</t>
  </si>
  <si>
    <t>TORNILO / SCREW BRONCE REDONDO REF MS35215-57</t>
  </si>
  <si>
    <t>TORNILO / SCREW BRONCE REDONDO REF MS35214-31</t>
  </si>
  <si>
    <t>TORNILO / SCREW BRONCE REDONDO REF MS35214-30</t>
  </si>
  <si>
    <t>TORNILO / SCREW BRONCE REDONDO REF MS35214-14</t>
  </si>
  <si>
    <t>TORNILO / SCREW BRONCE REDONDO REF MS35206-228</t>
  </si>
  <si>
    <t>TORNILO / SCREW T HAND REF MS35215-56</t>
  </si>
  <si>
    <t>BATERIAS 9 V</t>
  </si>
  <si>
    <t>ARANDELA WASHER REF AN960JD416L</t>
  </si>
  <si>
    <t>VASELINA / PRESENTACIÓN X LIBRA</t>
  </si>
  <si>
    <t>CAÑAMO ENCERADO REF MIL-T-43435B / ROLLO</t>
  </si>
  <si>
    <t>CINTA AISLANTE SUPER 33 / ROLLO</t>
  </si>
  <si>
    <t>CINTA DE ALUMINIO 2" 150MTS X ROLLO</t>
  </si>
  <si>
    <t>CINTA ELECTRICA AUTOFUNDENTE 1/2 PULGADA</t>
  </si>
  <si>
    <t>CINTA ENCAUCHETAR 3/4" NO. 23 3M / ROLLO</t>
  </si>
  <si>
    <t>CINTA TEFLON P.T.F.E. THREAD SEAL REF  TAPE 8MX12MMX0.075MM / ROLLO</t>
  </si>
  <si>
    <t>CINTA TRANSPARENTE DE 2"  / ROLLO</t>
  </si>
  <si>
    <t>ESPAGUETI TERMICO (1,5) DIAMETRO</t>
  </si>
  <si>
    <t>ESPAGUETI TERMICO (2,0) DIAMETRO</t>
  </si>
  <si>
    <t>ESPAGUETI TERMICO (2,5) DIAMETRO</t>
  </si>
  <si>
    <t>ESPAGUETI TERMICO (25,0) DIAMETRO</t>
  </si>
  <si>
    <t>ESPAGUETI TERMICO (3,0) DIAMETRO</t>
  </si>
  <si>
    <t>FUNDA EN MALLA NEGRA REF XPF-3/4</t>
  </si>
  <si>
    <t>FUNDA TERMOENCOGIBLE PANDUIT CAL. 3 MM</t>
  </si>
  <si>
    <t xml:space="preserve">FUNDA TERMOENCOGIBLE PANDUIT CAL. 9 MM </t>
  </si>
  <si>
    <t>FUNDA TERMOENCOGIBLE REF.E180908  DE 0.12</t>
  </si>
  <si>
    <t>FUNDA TERMOENCOGIBLE REF.E180908  DE 0.25</t>
  </si>
  <si>
    <t>FUNDA TERMOENCOGIBLE REF.E180908  DE 0.4</t>
  </si>
  <si>
    <t xml:space="preserve">GAS UNIVERSAL PARA CAUTIN </t>
  </si>
  <si>
    <t>LUBRICANTE 5,56 MULTIPROPOSITO</t>
  </si>
  <si>
    <t>MANGUERA TIPO FESTO AZUL REF PUN-6X1-GN</t>
  </si>
  <si>
    <t>PAPEL DE LAMINAR</t>
  </si>
  <si>
    <t>RACOR FESTO DE UNION RAPIDA REF NPCK-C-D-G18-K6</t>
  </si>
  <si>
    <t>RACOR FESTO DE UNION RAPIDA REF C-3/8-P-6</t>
  </si>
  <si>
    <t>RACOR FESTO RAPIDO REF QSK-R3/8-6</t>
  </si>
  <si>
    <t>RACOR FESTO REF SCK-PK-4 KU PLASTICOS</t>
  </si>
  <si>
    <t>RACOR FESTO REF. CK-1/8-PK4 K PLASTICO</t>
  </si>
  <si>
    <t>RACOR FESTO REF. CN 1/8-PK - 4 PLASTICOS</t>
  </si>
  <si>
    <t>RACOR FESTO REF. CV-PK-4 B PLASTICOS</t>
  </si>
  <si>
    <t>RACOR FESTO REF. QS ROSCA R-1/8 PLASTICO</t>
  </si>
  <si>
    <t>RACOR FESTO REF. QS-1/4-6-1 PLASTICO</t>
  </si>
  <si>
    <t>RACOR FESTO REF. QS-6 PLASTICO</t>
  </si>
  <si>
    <t>RACOR FESTO REF. QSMT-1/8-6 PLASTICO</t>
  </si>
  <si>
    <t>RACOR FESTO REF. QSMT-6 PLASTICO</t>
  </si>
  <si>
    <t>RACOR FESTO REF. QSMTL-1/8-6 PLASTICO</t>
  </si>
  <si>
    <t>RACOR FESTO REF. SCN-PK-4 PLASTICO</t>
  </si>
  <si>
    <t>SILICONA AEROSOL 16 ONZ CON UV3</t>
  </si>
  <si>
    <t>SILICONA ALTA TEMPERATURA 26BR X 70 ML</t>
  </si>
  <si>
    <t>SOLDADURA KESTER 38MM (.015) REF 24-6337-9727 / LIBRA</t>
  </si>
  <si>
    <t>SOLDADURA TECH 1.0 MM  / LIBRA</t>
  </si>
  <si>
    <t>TERMINAL OJO M3 - 1/8”  22-16 AGW REF HR3102</t>
  </si>
  <si>
    <t>TERMINAL OJOM3 - 1/8” 22-16 AGW REF HR3103</t>
  </si>
  <si>
    <t>TERMINAL OJO M4 - 5/32” 22-16 AGW REF HR3104</t>
  </si>
  <si>
    <t>TERMINAL OJO M5 - 3/16” 22-16 AGW REF HR3105</t>
  </si>
  <si>
    <t>TERMINAL OJO M6 - 1/4” 22-16 AGW REF HR3106</t>
  </si>
  <si>
    <t>TERMINAL OJO M8 - 5/16” 22-16 AGW REF HR3107</t>
  </si>
  <si>
    <t>TERMINAL OJO M3 - 1/8” 16-14 AGW REF HR3302</t>
  </si>
  <si>
    <t>TERMINAL OJO M3 - 1/8” 16-14 AGW REF HR3303</t>
  </si>
  <si>
    <t>TERMINAL OJO M4 - 5/32” 16-14 AGW REF HR3304</t>
  </si>
  <si>
    <t>TERMINAL OJO M5 - 3/16” 16-14 AGW REF HR3305</t>
  </si>
  <si>
    <t>TERMINAL OJO M6 - 1/4” 16-14 AGW REF HR3306</t>
  </si>
  <si>
    <t>TERMINAL OJO M8 - 5/16” 16-14 AGW REF HR3307</t>
  </si>
  <si>
    <t>TERMINAL OJO M3 - 1/8” 10-12 AGW REF HR7201</t>
  </si>
  <si>
    <t>TERMINAL OJO M4 - 5/32”10-12 AGW REF HR7202</t>
  </si>
  <si>
    <t>TERMINAL OJO M5 - 3/16” 10-12 AGW REF HR7203</t>
  </si>
  <si>
    <t>TERMINAL OJO M6 - 1/4” 10-12 AGW REF HR7204</t>
  </si>
  <si>
    <t>TERMINAL OJO M8 - 5/16” 10-12 AGW REF HR7205</t>
  </si>
  <si>
    <t>TERMINAL OJO M10 - 3/8” 10-12 AGW REF HR7206</t>
  </si>
  <si>
    <t>TERMINAL OJO M12 - ½” 10-12 AGW REF HR7207</t>
  </si>
  <si>
    <t>TERMINAL OJO M5 - 3/16” 2 AGW REF HR6801</t>
  </si>
  <si>
    <t>TERMINAL OJO M6 - 1/4” 2 AGW REF HR6802</t>
  </si>
  <si>
    <t>TERMINAL OJO M8 - 5/16” 2 AGW REF HR6804</t>
  </si>
  <si>
    <t>TERMINAL OJO M10 - 3/8” 2 AGW REF HR6805</t>
  </si>
  <si>
    <t>TERMINAL OJO M11 - 7/16” 2 AGW REF HR6806</t>
  </si>
  <si>
    <t>TERMINAL OJO M12 - ½” 2 AGW REF HR6807</t>
  </si>
  <si>
    <t>CEPILLO ALAMBRE REF WBBS2</t>
  </si>
  <si>
    <t>TORNILLO TIPO SOCKET HEAD CAP SCREW REF 10488-20</t>
  </si>
  <si>
    <t xml:space="preserve">PAPEL KRAFT SCOTCHBLOK 3M (36"X750 PIES) REFMIL-PRF-121G O 6736 / ROLLO </t>
  </si>
  <si>
    <t>ALODINE 1132 (TOUCH-N-PREP) REF MIL-DTL-81706 CLASS 3 / 40 ML PEN</t>
  </si>
  <si>
    <t>ALODINE 1200 (INMERSION) REF MIL-DTL-81706 CLASS 1A</t>
  </si>
  <si>
    <t>ACEITE PENETRANTE REF MOUSEMILK GREEN (OIL) 8 OZ</t>
  </si>
  <si>
    <t>ALAMBRE  DE FRENADO 0,032" REF  MS20995-C32 / ROLLO</t>
  </si>
  <si>
    <t>APLICADORES ABSORBENTES HIGIETEX</t>
  </si>
  <si>
    <t>CINTA ENMASCARAR 4 IN REF A-A-883</t>
  </si>
  <si>
    <t>CROCUS CLOTH 3M 11", CROCUS GRADE REF 6TG39 / CAJA</t>
  </si>
  <si>
    <t>LUBRICANTE TIPO LUBRIBOND 220 REF MIL-L-23398</t>
  </si>
  <si>
    <t>PAPEL STRECH TRANSPARENTE GRANDE REF VINIPEL ROLLO</t>
  </si>
  <si>
    <t>ABRASIVO SCOTCH-BRITE 7447 PRO SHEET PAD REF 7447 / ROLLO</t>
  </si>
  <si>
    <t>CEGUETA NICHOLSON  REF 18TX12"</t>
  </si>
  <si>
    <t>BROCAS DE ACERO RAPIDO  REF  1/8"</t>
  </si>
  <si>
    <t>BROCAS DE ACERO RAPIDO  REF  3/16"</t>
  </si>
  <si>
    <t>BROCAS DE ACERO RAPIDO  REF 3/32"</t>
  </si>
  <si>
    <t xml:space="preserve">BROCAS DE ACERO RAPIDO  REF  5/32" </t>
  </si>
  <si>
    <t xml:space="preserve">BROCAS DE COBALTO REF NO 1/16" </t>
  </si>
  <si>
    <t xml:space="preserve">BROCAS DE COBALTO REF NO. 1/8" </t>
  </si>
  <si>
    <t>BROCAS DE COBALTO REF NO. 3/16"</t>
  </si>
  <si>
    <t>BROCAS DE COBALTO REF NO. 3/32"</t>
  </si>
  <si>
    <t xml:space="preserve">BROCAS DE COBALTO REF NO. 5/32" </t>
  </si>
  <si>
    <t>BROCAS DE COBALTO REF  NO. 1/4</t>
  </si>
  <si>
    <t xml:space="preserve">BROCAS DE COBALTO REF  NO. 10 </t>
  </si>
  <si>
    <t xml:space="preserve">BROCAS DE COBALTO REF  NO. 16 </t>
  </si>
  <si>
    <t xml:space="preserve">BROCAS DE COBALTO REF NO. 17/64 </t>
  </si>
  <si>
    <t>BROCAS DE COBALTO REF  NO. 21</t>
  </si>
  <si>
    <t xml:space="preserve">BROCAS DE COBALTO REF  NO. 27 </t>
  </si>
  <si>
    <t>BROCAS DE COBALTO REF  NO. 30</t>
  </si>
  <si>
    <t xml:space="preserve">BROCAS DE COBALTO REF  NO. 40 </t>
  </si>
  <si>
    <t>BROCAS DE COBALTO REF  NO. E</t>
  </si>
  <si>
    <t xml:space="preserve">BROCAS DE COBALTO REF  NO. F </t>
  </si>
  <si>
    <t>BROCA TIPO THREADED SHANK DRILLS  REF TSD1/8ST</t>
  </si>
  <si>
    <t>BROCA TIPO  THREADED SHANK DRILLS  REF TSD5/32ST</t>
  </si>
  <si>
    <t>BROCA TIPO  BROCAS THRUNIDADDED REF 53-2921 3/32"</t>
  </si>
  <si>
    <t>BROCA TIPO  THREADED SHANK DRILLS REF TSD3/16ST</t>
  </si>
  <si>
    <t xml:space="preserve"> BROCAS THRUNIDADDED REF 53-2922 NO. 10</t>
  </si>
  <si>
    <t>BROCAS THRUNIDADDED REF 53-2922 NO. 16</t>
  </si>
  <si>
    <t>BROCAS THRUNIDADDED REF 53-2922 NO. 21</t>
  </si>
  <si>
    <t>BROCAS THRUNIDADDED REF 53-2922 NO. 27</t>
  </si>
  <si>
    <t>BROCAS THRUNIDADDED REF 53-2922 NO. 30</t>
  </si>
  <si>
    <t>BROCAS THRUNIDADDED REF 53-2922 NO. 40</t>
  </si>
  <si>
    <t>BROCAS THRUNIDADDED REF 53-2961 1/8"</t>
  </si>
  <si>
    <t>BROCAS THRUNIDADDED REF 53-2961 16</t>
  </si>
  <si>
    <t>BROCAS THRUNIDADDED REF 53-2961 27</t>
  </si>
  <si>
    <t>BROCAS THRUNIDADDED REF 53-2961 3/16"</t>
  </si>
  <si>
    <t>BROCAS THRUNIDADDED REF 53-2961 3/32"</t>
  </si>
  <si>
    <t>BROCAS THRUNIDADDED REF 53-2961 5/32"</t>
  </si>
  <si>
    <t>BROCAS THRUNIDADDED REF 53-2962 NO. 10</t>
  </si>
  <si>
    <t>BROCAS THRUNIDADDED REF 53-2962 NO. 16</t>
  </si>
  <si>
    <t>BROCAS THRUNIDADDED REF 53-2962 NO. 21</t>
  </si>
  <si>
    <t>BROCAS THRUNIDADDED REF 53-2962 NO. 27</t>
  </si>
  <si>
    <t>BROCAS THRUNIDADDED REF 53-2962 NO. 30</t>
  </si>
  <si>
    <t>BROCAS THRUNIDADDED REF 53-2962 NO. 40</t>
  </si>
  <si>
    <t>ANTISHAFING TAPE (CINTA ANTIFRICCIÓN)  REF C35,8</t>
  </si>
  <si>
    <t>ARANDELAS DE ALUMINIO   REF AN960D4L</t>
  </si>
  <si>
    <t>BROCHES REF MS27980-7B</t>
  </si>
  <si>
    <t>BRUNIDADTHER/ BLEEDER )MATERIAL ABSORVENTE) REF HCS2102 / PRESENTACIÓN X YARDA</t>
  </si>
  <si>
    <t>CERA DESMOLDANTE REF CERA DESMOLDANTE</t>
  </si>
  <si>
    <t>DESMOLDANTE LIQUIDO REF  FREKOTE 44-NC 83434 / GALON</t>
  </si>
  <si>
    <t>DISCOS ROLOCK  COARSE REF 3M COARSE</t>
  </si>
  <si>
    <t>DISCOS ROLOCK  FINE REF 3M FINE</t>
  </si>
  <si>
    <t>DISCOS ROLOCK  MEDIO REF 3M MEDIO</t>
  </si>
  <si>
    <t>DISCOS ROLOCK LIJA REF LIJA 3M 120</t>
  </si>
  <si>
    <t>DISCOS ROLOCK LIJA REF LIJA 3M 220</t>
  </si>
  <si>
    <t>DISCOS ROLOCK LIJA REF LIJA 3M 300</t>
  </si>
  <si>
    <t>TELA FIBRA DE VIDRIO DRY FIBERGLASS CLOTH REF STYLE 7781, MIL-C-9084 HCS2510-10 / PRESENTACIÓN X YARDA</t>
  </si>
  <si>
    <t>CINTA / FLASH TAPE REF HCS2114 / PRESENTACIÓN ROLLO</t>
  </si>
  <si>
    <t>LAMINA ALUMINIO REF  2024T3 0.025 DE 3 MT X 1.2 MT</t>
  </si>
  <si>
    <t>LAMINA ALUMINIO REF  2024T3 0.032 DE 3 MT X 1.2 MT</t>
  </si>
  <si>
    <t xml:space="preserve">ATOMIZADOR PLASTICO REF ATOMIZADOR PLASTICO TRANSPARENTE DE 32 ONZAS </t>
  </si>
  <si>
    <t xml:space="preserve">VASOS PLASTICOS REF VASOS PLASTICOS DE POLIESTIRENO TRANSPARENTE DE 9 ONZAS CAJA POR 2500 UNIDADES </t>
  </si>
  <si>
    <t>ESPATULA PLASTICA FLEXIBLE DE POLIPROPILENO REF ESPATULA PLASTICA FLEXIBLE DE POLIPROPILENO CON MANGO DE 3" DE ANCHO</t>
  </si>
  <si>
    <t xml:space="preserve">BAJA LENGUAS REF 6" DE LARGO Y 2/3" ANCHO CAJA DE 500 UNIDADES </t>
  </si>
  <si>
    <t>METIL ETHIL KETONE MEK</t>
  </si>
  <si>
    <t>TELA DESMOLDANTE TIPO PEEL PLY REF HCS2112 / PRESENTACIÓN X YARDA</t>
  </si>
  <si>
    <t>SPORTE DE DISCO POWER LOCK DISC HOLDERS TYPE I REF 64002</t>
  </si>
  <si>
    <t>SOPORTE DE DISCO POWER LOCK DISC HOLDERS TYPE III REF 64037</t>
  </si>
  <si>
    <t>RECEPTACLE (RECEPTACULO) REF  V4-109</t>
  </si>
  <si>
    <t>RECEPTACLE (RECEPTACULO) REF NAS1474A3</t>
  </si>
  <si>
    <t>RECEPTACLE (RECEPTACULO) REF MS17731-21</t>
  </si>
  <si>
    <t>RELEASE FILM, PERFORATED (PLASTICO PARA HACER VACIO)  REF HCS2108-P / PRESENTACIÓN X YARDA</t>
  </si>
  <si>
    <t>REMACHE PARA SADDLE / RIVET BLIND HUCK  REF OSR10B</t>
  </si>
  <si>
    <t>REMACHE PARA SADDLE / RIVET BLIND HUCK  REF OSR10C</t>
  </si>
  <si>
    <t>REMACHE PARA SADDLE / RIVET BLIND HUCK  REF OSR10D</t>
  </si>
  <si>
    <t>REMACHE PARA SADDLE / RIVET BLIND HUCK  REF OSR10E</t>
  </si>
  <si>
    <t>RIVET CHERRY MAX REF CR 3242 4-1</t>
  </si>
  <si>
    <t>RIVET CHERRY MAX REF CR 3242 4-2</t>
  </si>
  <si>
    <t>RIVET CHERRY MAX REF CR 3242 4-3</t>
  </si>
  <si>
    <t>RIVET CHERRY MAX REF CR 3242 4-4</t>
  </si>
  <si>
    <t>RIVET CHERRY MAX REF CR 3242 4-5</t>
  </si>
  <si>
    <t>RIVET CHERRY MAX REF CR 3242 4-6</t>
  </si>
  <si>
    <t>RIVET CHERRY MAX REF CR 3242 4-7</t>
  </si>
  <si>
    <t>RIVET CHERRY MAX REF CR 3213 4-1</t>
  </si>
  <si>
    <t>RIVET CHERRY MAX REF CR 3213 4-2</t>
  </si>
  <si>
    <t>RIVET CHERRY MAX REF CR 3213 4-3</t>
  </si>
  <si>
    <t>RIVET CHERRY MAX REF CR 3213 4-4</t>
  </si>
  <si>
    <t>RIVET CHERRY MAX REF CR 3213 4-5</t>
  </si>
  <si>
    <t>RIVET CHERRY MAX REF CR 3213 4-6</t>
  </si>
  <si>
    <t>RIVET CHERRY MAX REF CR 3213 4-7</t>
  </si>
  <si>
    <t>RIVET CHERRY MAX REF CR3213-5-1</t>
  </si>
  <si>
    <t>RIVET CHERRY MAX REF CR3213-5-2</t>
  </si>
  <si>
    <t>RIVET CHERRY MAX REF CR3213-5-3</t>
  </si>
  <si>
    <t>RIVET CHERRY MAX REF CR3213-5-4</t>
  </si>
  <si>
    <t>RIVET CHERRY MAX REF CR3213-5-5</t>
  </si>
  <si>
    <t>RIVET CHERRY MAX REF CR3213-5-6</t>
  </si>
  <si>
    <t>RIVET CHERRY MAX REF CR3213-5-7</t>
  </si>
  <si>
    <t>RIVET CHERRY MAX REF CR3553-4-4</t>
  </si>
  <si>
    <t>RIVET CHERRY MAX REF CR3552-4-5</t>
  </si>
  <si>
    <t>RIVET CHERRY MAX REF CR3552-4-3</t>
  </si>
  <si>
    <t>RIVET CHERRY MAX REF CR3552-5-3</t>
  </si>
  <si>
    <t>RIVET CHERRY MAX REF CR3552-5-4</t>
  </si>
  <si>
    <t>RIVET CHERRY MAX REF CR3552-5-5</t>
  </si>
  <si>
    <t>RIVET CHERRY MAX REF CR3553-5-6</t>
  </si>
  <si>
    <t>RIVET CHERRY MAX REF CR3553-5-7</t>
  </si>
  <si>
    <t>RIVET CHERRY MAX REF CR3553-4-6</t>
  </si>
  <si>
    <t>RIVET CHERRY MAX REF CR 3243 4-1</t>
  </si>
  <si>
    <t>RIVET CHERRY MAX REF CR 3243 4-2</t>
  </si>
  <si>
    <t>RIVET CHERRY MAX REF  CR 3243 4-3</t>
  </si>
  <si>
    <t>RIVET CHERRY MAX REF CR 3243 4-4</t>
  </si>
  <si>
    <t>RIVET CHERRY MAX REF  CR 3243 4-5</t>
  </si>
  <si>
    <t>RIVET CHERRY MAX REF  CR 3243 4-6</t>
  </si>
  <si>
    <t>RIVET CHERRY MAX REF  CR 3243 4-7</t>
  </si>
  <si>
    <t>RIVET CHERRY MAX REF CR 3552 4-2</t>
  </si>
  <si>
    <t>RIVET CHERRY MAX REF CR 3552 5-2</t>
  </si>
  <si>
    <t>RIVET CHERRY MAX REF CR 3552 5-3</t>
  </si>
  <si>
    <t>RIVET CHERRY MAX REF CR 3552 5-4</t>
  </si>
  <si>
    <t>RIVET CHERRY MAX REF CR3243 6-5</t>
  </si>
  <si>
    <t>RIVET CHERRY MAX REF CR3243 6-6</t>
  </si>
  <si>
    <t>RIVET CHERRY MAX REF CR3243 6-7</t>
  </si>
  <si>
    <t>RIVNUT AAM REF NAS1330H3K116L</t>
  </si>
  <si>
    <t>RIVNUT AAM REF NAS1330H3K316L</t>
  </si>
  <si>
    <t>RIVNUT AAM REF NAS1330H3K140L</t>
  </si>
  <si>
    <t>RIVNUT AAM REF NMTR10-80L</t>
  </si>
  <si>
    <t>RIVNUT AAM REF NMTR10-130L</t>
  </si>
  <si>
    <t>ARANDELA / INTERIOR FINISHING WASHER REF  601-6</t>
  </si>
  <si>
    <t>ARANDELA / INTERIOR FINISHING WASHER REF  601-8</t>
  </si>
  <si>
    <t>ARANDELA / INTERIOR FINISHING WASHER REF 603-6</t>
  </si>
  <si>
    <t>ARANDELA / INTERIOR FINISHING WASHER REF  603-8</t>
  </si>
  <si>
    <t xml:space="preserve">CINTA SELLANTE / SEALENT TAPE REF HCS2125 / PRESENTACIÓN ROLLO </t>
  </si>
  <si>
    <t>SELLANTE / SEALING COMPOUND REF PR 1440 A1/2 / KIT</t>
  </si>
  <si>
    <t>SELLANTE / SEALING COMPOUND REF PR 1440 B1/2 / KIT</t>
  </si>
  <si>
    <t>PERNOS DE DESCONEXIÓN RÁPIDA TEMPORARY FASTENERS REF 04-WNXL-3/32</t>
  </si>
  <si>
    <t>PERNOS DE DESCONEXIÓN RÁPIDA TEMPORARY FASTENERS REF 04-WNXL-1/8</t>
  </si>
  <si>
    <t>PERNOS DE DESCONEXIÓN RÁPIDA TEMPORARY FASTENERS REF 04-WNXL-5/32</t>
  </si>
  <si>
    <t>PERNOS DE DESCONEXIÓN RÁPIDA TEMPORARY FASTENERS REF 04-WNXL-3/16</t>
  </si>
  <si>
    <t>PERNOS DE DESCONEXIÓN RÁPIDA TEMPORARY FASTENERS REF 04-WNXL-1/4</t>
  </si>
  <si>
    <t xml:space="preserve">JERINGA DE POLIPROPILENO REF JERINGA DE POLIPROPILENO DE ALTA DENSIDAD TRANSPARENTE DE 10 CENTIMETROS CUBICOS </t>
  </si>
  <si>
    <t xml:space="preserve">DISCO DE LIJADO DE OXIDO DE ALUMINIO DE 1" DE DIAMETRO, GRANO 40 REF DISCO DE LIJADO DE OXIDO DE ALUMINIO DE 2" DE DIAMETRO TIPO DE CONEXION ROLL ON / ROLL OFF GRANO 40 </t>
  </si>
  <si>
    <t xml:space="preserve">DISCO DE LIJADO DE OXIDO DE ALUMINIO DE 1" DE DIAMETRO, GRANO 80 REF DISCO DE LIJADO DE OXIDO DE ALUMINIO DE 2" DE DIAMETRO TIPO DE CONEXION ROLL ON / ROLL OFF GRANO 80  </t>
  </si>
  <si>
    <t xml:space="preserve">DISCO DE LIJADO DE OXIDO DE ALUMINIO DE 1" DE DIAMETRO, GRANO 120 REF DISCO DE LIJADO DE OXIDO DE ALUMINIO DE 2" DE DIAMETRO TIPO DE CONEXION ROLL ON / ROLL OFF GRANO 120 </t>
  </si>
  <si>
    <t>ADHESIVO REF MMA-A-121//229-947-107 TYPE III CLASE 6</t>
  </si>
  <si>
    <t>INTEGRAL PILOT COUNTERSINK CUTTERS REF 02-304-3/32</t>
  </si>
  <si>
    <t>INTEGRAL PILOT COUNTERSINK CUTTERS REF 02-304-1/8</t>
  </si>
  <si>
    <t>INTEGRAL PILOT COUNTERSINK CUTTERS REF 02-304-5/32</t>
  </si>
  <si>
    <t>CINTA ANTIFRICCIÓN POLIESTER 856</t>
  </si>
  <si>
    <t>ROLLO PLASTICO 3M 12 FT X 400 FT REF 6727 / ROLLO</t>
  </si>
  <si>
    <t xml:space="preserve">ROLLO PAPEL KRAFT 60 X 100 REF 1508100 UU-P-268 TY2GRD / ROLLO </t>
  </si>
  <si>
    <t>CINTA DE ENMASCARAR 1/4 PULGADAS 233+ REF 6MM X 55M</t>
  </si>
  <si>
    <t>CINTA DE ENMASCARAR 1/2 PULGADAS 233+ REF 12MM X 55M</t>
  </si>
  <si>
    <t>CINTA DE ENMASCARAR 3/4 PULGADAS 233+ REF 18MM X 55M</t>
  </si>
  <si>
    <t>CINTA DE ENMASCARAR 1 PULGADAS 233+ REF 24MM X 55M</t>
  </si>
  <si>
    <t>CINTA DE ENMASCARAR 1 1/2 PULGADAS 233+ REF 36MM X 55M</t>
  </si>
  <si>
    <t>CINTA DE ENMASCARAR 2 PULGADAS 233+ REF 48MM X 55M</t>
  </si>
  <si>
    <t>CINTA METALICA  ALUMINIO REF 3M-425-1/2</t>
  </si>
  <si>
    <t>LIJA REDONDA 5" NO. 120 5 HUECOS REF 55395 / CAJA</t>
  </si>
  <si>
    <t>LIJA REDONDA 5" NO. 180 5 HUECOS REF 55395 / CAJA</t>
  </si>
  <si>
    <t>LIJA REDONDA 5" NO. 150 5 HUECOS REF 55395 / CAJA</t>
  </si>
  <si>
    <t xml:space="preserve"> LIJA REDONDA 5" NO. 220 5 HUECOS REF 55395 / CAJA</t>
  </si>
  <si>
    <t>LIJA REDONDA 5" NO. 320 5 HUECOS REF 55395 / CAJA</t>
  </si>
  <si>
    <t>LIJA REDONDA 5" NO. 400 5 HUECOS REF 55395 / CAJA</t>
  </si>
  <si>
    <t>DISCO DE ASPIRACION LIMPIA 5" DE DIAMETRO SISTEMA HOOKIT GRANO 120 REF 260L / CAJA X 50 DISCOS</t>
  </si>
  <si>
    <t>DISCO DE ASPIRACION LIMPIA 5" DE DIAMETRO SISTEMA HOOKIT GRANO 150 REF 260L CAJA X 50 DISCOS</t>
  </si>
  <si>
    <t>DISCO DE ASPIRACION LIMPIA 5" DE DIAMETRO SISTEMA HOOKIT GRANO 180 REF 260L CAJA X 50 DISCOS</t>
  </si>
  <si>
    <t>DISCO DE ASPIRACION LIMPIA 5" DE DIAMETRO SISTEMA HOOKIT GRANO 240 REF 260L CAJA X 50 DISCOS</t>
  </si>
  <si>
    <t>DISCO DE ASPIRACION LIMPIA " DE DIAMETRO SISTEMA HOOKIT GRANO 320 REF 260L CAJA X 50 DISCOS</t>
  </si>
  <si>
    <t>DISCO DE ASPIRACION LIMPIA 5" DE DIAMETRO SISTEMA HOOKIT GRANO 400 REF 260L CAJA X 50 DISCOS</t>
  </si>
  <si>
    <t>ROLLO DE LAMINAS DE ABRASIVO DORADO GRANO 120     (2-3/4 PULGADAS X 30 METROS) REF 236U</t>
  </si>
  <si>
    <t>ROLLO DE LAMINAS DE ABRASIVO DORADO GRANO 180      2-3/4 PULGADAS X 45 METROS) REF 236U</t>
  </si>
  <si>
    <t>ROLLO DE LAMINAS DE ABRASIVO DORADO GRANO 220        (2-3/4 PULGADAS X 41.1 METROS) REF 236U</t>
  </si>
  <si>
    <t>ROLLO DE LAMINAS DE ABRASIVO DORADO GRANO 320 DE 69MM X 41 MTS. REF 236U</t>
  </si>
  <si>
    <t>ROLLO DE LAMINAS DE ABRASIVO DORADO GRANO 400  DE 69MM X 41 MTS. REF 236U</t>
  </si>
  <si>
    <t xml:space="preserve">BROCHAS  DE 1 1/2" PULGADAS DE ANCHO REF BROCHA DE 1 1/2" PULGADAS DE ANCHO CON CERDAS NATURALES COMPACTAS CON CABO PARA FACIL APLICACIÓN DE PLASTICO.  </t>
  </si>
  <si>
    <t xml:space="preserve">BROCHAS  DE 1" PULGADAS DE ANCHO REF BROCHA DE 1" PULGADAS DE ANCHO CON CERDAS NATURALES COMPACTAS CON CABO PARA FACIL APLICACIÓN DE PLASTICO.  </t>
  </si>
  <si>
    <t>ADHESIVO REF  3M SCOTCH-WELD 3549 B/A, PROSEAL 890, OR AMS-S-8802
CLASS B / KIT</t>
  </si>
  <si>
    <t>INDICADOR NIVEL TEMPERATURA TIPO TEMPERATURE INDICATING COMPOUND REF 414-140F-060C</t>
  </si>
  <si>
    <t>ALAMBRE DE FRENADO / WIRE, SAFETY, CRES, 0,020 REF MS9226-03 / LIBRA</t>
  </si>
  <si>
    <t>LUBRICANTE PARA INSTALACIÓN DE EMPAQUES TIPO ASSEMBLY FLUID # 1 REF 9150001595012 / PRESENTACIÓN X TUBO</t>
  </si>
  <si>
    <t>EZ TURN LUBRICANT REF MIL-G-6032D TIPO 1 / LIBRA</t>
  </si>
  <si>
    <t>FLUIDO DE CALIBRACIÓN TIPO CALIBRATING FLUID REF MIL-C-7024 TYPE II</t>
  </si>
  <si>
    <t xml:space="preserve">LOCTITE 243 REF 1329467 / FRASCO 50 ML </t>
  </si>
  <si>
    <t>LIJA REF 400</t>
  </si>
  <si>
    <t>JERINGAS 5CM³ REF COMERCIAL</t>
  </si>
  <si>
    <t>GOTEROS 3 CM³ REF COMERCIAL</t>
  </si>
  <si>
    <t>COPITOS REF COMERCIAL</t>
  </si>
  <si>
    <t>BOLSAS ZIPLOC GRANDE REF INDUSTRIAL</t>
  </si>
  <si>
    <t>BOLSAS ZIPLOC PEQUEÑA REF INDUSTRIAL</t>
  </si>
  <si>
    <t>BOLSAS ZIPLOC MEDIANA REF INDUSTRIAL</t>
  </si>
  <si>
    <t>BOLSA ZIPLOG REF CARTA</t>
  </si>
  <si>
    <t xml:space="preserve">ACEITE TRANSMISION TIPO AUTOMATIC TRANSMISSION FLUID, DEXRON, TYPE II PRESENTACION TARRO DE 1 LITRO </t>
  </si>
  <si>
    <t>CEPILLO MANUAL DE BRONCE MEDIANO</t>
  </si>
  <si>
    <t>ADHESIVO INSTANTANEO - LOCTITE 404 TM 33OZ (9,3 G) REF 46551</t>
  </si>
  <si>
    <t>LUBRICANTE 5,56 MULTIPROPOSITO REF 5,56 MULTIPROPOSITO</t>
  </si>
  <si>
    <t>ALAMBRE FRENDADO REF MS20995C20 / ROLLO</t>
  </si>
  <si>
    <t>SILICONA ALTA TEMPERATURA COLOR NEGRO26BR X 70 ML REF 26BR X 70 ML</t>
  </si>
  <si>
    <t>VINIPEL ROLLO TRANSPARENTE PEQUEÑO REF 12,5CM*200M X ROLLO</t>
  </si>
  <si>
    <t>ADHESIVO TIPO ADHESIVE, LOCTITE REF MIL-S-40083</t>
  </si>
  <si>
    <t>SOLVENTE TIPO DRY CLEANING SOLVENT REF MIL-PRF-680</t>
  </si>
  <si>
    <t>ALCOHOL DESNATURALIZADO</t>
  </si>
  <si>
    <t>BOLSAS PARA EMPAQUE AL VACIO(32X42 CM)</t>
  </si>
  <si>
    <t>BOLSAS PARA EMPAQUE AL VACIO(18X22 CM)</t>
  </si>
  <si>
    <t>APLICADORES ABSORBENTES( HIGIETEX)</t>
  </si>
  <si>
    <t>CINTA DE ENMASCARAR 1 1/2 " 233+(36 MMX55MM)</t>
  </si>
  <si>
    <t>CINTA DE ENMASCARAR 2" 233+(48 MMX55MM)</t>
  </si>
  <si>
    <t>CINTA DE ENMASCARAR VERDE</t>
  </si>
  <si>
    <t>SABRA ROJA ABRESIVA</t>
  </si>
  <si>
    <t>BROCHA 1 1/2" ANCHO CERDAS NATURAL</t>
  </si>
  <si>
    <t>BROCHA 1 " ANCHO CERDAS NATURAL</t>
  </si>
  <si>
    <t>ESTAÑO PARA SOLDAR / ROLLO</t>
  </si>
  <si>
    <t>ADHESIVO INSTANTANEO / SUPERBONDER REF LOCTITE 495 X TUBO X 20 GR</t>
  </si>
  <si>
    <t>ALCOHOL ISOPROPILICO EN SPRAY REF SUPER TECK</t>
  </si>
  <si>
    <t>SP400 REF CRC PRESENTACIÓN AEROSOL</t>
  </si>
  <si>
    <t>REMOVEDOR DE ÓXIDO RUST REMOVEDOR REF CRC</t>
  </si>
  <si>
    <t>ZINC-LT REF CRC PRESENTACIÓN AEROSOL</t>
  </si>
  <si>
    <t>LUBRICANTE DE GRAFITO MOLIBDENO REF CRC PRESENTACIÓN AEROSOL</t>
  </si>
  <si>
    <t>INSTANT ADHESIVE REF LOCTITE 246</t>
  </si>
  <si>
    <t>PINTURA EN AEROSOL CON SECADO RAPIDO TIPO LACQUER, BLACK, SPRAY REF 1602</t>
  </si>
  <si>
    <t>PINTURA EN AEROSOL TIPO SEM COLOR COAT 12 OZ AEROSOL BLACK SPRAY REF 15003</t>
  </si>
  <si>
    <t>BROCHA CERDA MONA CABO AZUL  1/2"</t>
  </si>
  <si>
    <t>BROCHA CERDA MONA CABO AZUL  1"</t>
  </si>
  <si>
    <t>ALMABRE ROLLO CALIBRE 0.32 REF MS20995C32 / LIBRA</t>
  </si>
  <si>
    <t>CEPILLO MANUAL DE BRONCE  REF S/P</t>
  </si>
  <si>
    <t>PAÑOS ABRAZIVOS COLOR VINOTINTO SCOTCH-BRITE 3M REF PAÑO 7440 / CAJA</t>
  </si>
  <si>
    <t>PAÑOS ABRAZIVOS COLOR VINOTINTO SCOTCH-BRITE 3M REF PAÑO 7446 / CAJA</t>
  </si>
  <si>
    <t>CINTAS VERDE PREMIUM 233+ 24MM REF 26336</t>
  </si>
  <si>
    <t>ABRAZADERA REF AN742D8</t>
  </si>
  <si>
    <t>ABRAZADERA 94100-0400</t>
  </si>
  <si>
    <t>CINTA ANTIDESLIZANTE REF 09-31805</t>
  </si>
  <si>
    <t>LUBRICANTE PENETRANTE 16 ONZ REF CRC556</t>
  </si>
  <si>
    <t xml:space="preserve">LONA ANTIFLAMA / ROLLO </t>
  </si>
  <si>
    <t>COMPONENTE ANTICORROSIVO / CORROSION PREVENTIVE REF SP350</t>
  </si>
  <si>
    <t>REMOVEDOR, PAINT REF TTR 2918</t>
  </si>
  <si>
    <t xml:space="preserve">VELCRO NEGRO   (2 PULGADAS ANTIFLAMA HEMBRA Y MACHO) / ROLLO </t>
  </si>
  <si>
    <t>CINTA DE EMASCARAR DE 1PULGADA REF 2380</t>
  </si>
  <si>
    <t xml:space="preserve">PROMOTOR DE ADHESIÓN PARA SUPERFICIES NO POROSAS REF SIKA-AKTIVATOR 205 </t>
  </si>
  <si>
    <t xml:space="preserve">WIRE,ELECTRICAL, ALAMBRE  ELECTRICO MIL-W-81044/12 PARA EMPUÑADURA GAU19 REF M81044/12-22-9 / ROLLO </t>
  </si>
  <si>
    <t>FIBRA TIPO NYLON BUTT SPLICE SELF INSULATED WINDOW - BLUE   MS25181 REF 320562</t>
  </si>
  <si>
    <t xml:space="preserve">CINTA ADHESIVA  3M SUPER 33 BLACK VINYL ELECTRICAL TAPE REF 09-05422 / ROLLO </t>
  </si>
  <si>
    <t>GRASA DIELECTRICA TIPO PERMATEX DIELECTRIC GREASE REF 15-05208</t>
  </si>
  <si>
    <t xml:space="preserve">UNION DE TERMINAL ELECTRICA TIPO ELECTRICAL TERMINAL NIPPLES KIT DIFERENT SIZE 1,2,3 WHITE REF 11-03913 / KIT </t>
  </si>
  <si>
    <t>FUNDA TERMOENCOGIBLE TIPO RAYCHEM SOLDER SLEEVE REF 11-04480</t>
  </si>
  <si>
    <t>FUNDA TERMOENCOGIBLE  TIPO SOLDERING SLEEVE .125 REF 11-07902</t>
  </si>
  <si>
    <t xml:space="preserve">POLIETILENO FLEXIBLE MULTIPROPOSITO TIPO THIN WALL HEAT-SHRINKABLE TUBING BLACK TERMOENCOGIBLE REF 11-00900 / ROLLO </t>
  </si>
  <si>
    <t xml:space="preserve">POLIETILENO FLEXIBLE MULTIPROPOSITO TIPO THIN WALL HEAT-SHRINKABLE TUBING BLACK TERMOENCOGIBLE REF 11-01100 / ROLLO </t>
  </si>
  <si>
    <t>ALMABRE DULCE DE COBRE REF ASTMB3 .16 / LIBRA</t>
  </si>
  <si>
    <t>CINTAS VERDE PREMIUM 233+ 10MM REF 23348</t>
  </si>
  <si>
    <t>CINTAS VERDE PREMIUM 233+ 12MM REF 26332</t>
  </si>
  <si>
    <t>LIMPIADOR DE CONTACTOS ELECTRONICOS CRC MIL-C-23411A</t>
  </si>
  <si>
    <t>CINTA ELECTRICA AUTOFUNDENTE  PARA ALTO VOLTAJE REF SCOTCH 23</t>
  </si>
  <si>
    <t>CINTA AISLANTE TIPO 3M SUPER 33 BLACK VINYL ELECTRICAL TAPE REF 09-05422</t>
  </si>
  <si>
    <t>PASTA PARA SOLDAR ESTAÑO REF LA UNICA</t>
  </si>
  <si>
    <t>SOLDER WIRE, LEAD FREE, 0.5MM DIAMETER, 217°C, 250G REF 96SC 400 5C 0.50MM</t>
  </si>
  <si>
    <t xml:space="preserve">CAÑAMO, BREYDEN NYLON LACING TAPE BLACK REF 11-12170 / ROLLO </t>
  </si>
  <si>
    <t>ENDURECEDOR PARA ADHESIVOS DE POLIURETANO BICOMPONENTES REF SIKAFORCE®-7010</t>
  </si>
  <si>
    <t>LONA ANTIFLAMA GRIS</t>
  </si>
  <si>
    <t>LONA ANTIFLAMA NEGRA</t>
  </si>
  <si>
    <t>LONA HURACAN ROJA</t>
  </si>
  <si>
    <t xml:space="preserve">HILO APTAN NEGRO / ROLLO </t>
  </si>
  <si>
    <t>REATA ROJA 1 PULGADA</t>
  </si>
  <si>
    <t>BROCHES PARA SUPRESORES DE RUIDO</t>
  </si>
  <si>
    <t xml:space="preserve">VELCRO 2 PULGADAS HEMBRA NEGRO / ROLLO </t>
  </si>
  <si>
    <t xml:space="preserve">VELCRO 2 PULGADAS MACHO NEGRO / ROLLO </t>
  </si>
  <si>
    <t>02-01-01-004-004-06</t>
  </si>
  <si>
    <t xml:space="preserve">PAÑOS DE AGUJAS PARA MAQUINA DE COSER CALIBRE N 18 / ROLLO </t>
  </si>
  <si>
    <t>LONA GRIS HURACAN</t>
  </si>
  <si>
    <t xml:space="preserve">PEGANTE AMARILLO </t>
  </si>
  <si>
    <t>LONA HURACAN NEGRA</t>
  </si>
  <si>
    <t>JUMBOLO</t>
  </si>
  <si>
    <t>BUMPER REF 20-041-1</t>
  </si>
  <si>
    <t>SCREW REF NAS220-16</t>
  </si>
  <si>
    <t>WASHER  REF AN960-8L</t>
  </si>
  <si>
    <t>NUTPLATE REF MS21069L08</t>
  </si>
  <si>
    <t>NUT  REF MS21042L08</t>
  </si>
  <si>
    <t>ESPACIADOR / SPACERS REF NAS43DD4-64FC</t>
  </si>
  <si>
    <t xml:space="preserve">ESPACIADOR / SPACERS REF NAS43DD3-96FC </t>
  </si>
  <si>
    <t>SCREW REF MS35206-241</t>
  </si>
  <si>
    <t>ARANDELA DE CAUCHO TIPO GROMMET REF AN931-457</t>
  </si>
  <si>
    <t>PIVOT SHOULDER REF 205-030-016-001</t>
  </si>
  <si>
    <t>RIVNUT REF ALS4-1032-130</t>
  </si>
  <si>
    <t>CHAPA COMPUERTA TIPO LATCH REF 11605-S063A123</t>
  </si>
  <si>
    <t>ARANDELA / WASHER 1/8 REF AN960PD4-L</t>
  </si>
  <si>
    <t>REMACHE / RIVET REF MS20600AD4W4</t>
  </si>
  <si>
    <t>REMACHE / RIVET REF MS20600AD4W5</t>
  </si>
  <si>
    <t>REMACHE / RIVET REF MS20600AD4W6</t>
  </si>
  <si>
    <t>SUJETADOR / STUD REF A5T8</t>
  </si>
  <si>
    <t>SUUJETADOR / STUD REF A5T17</t>
  </si>
  <si>
    <t>RETENEDOR / RETAINER REF V4-106</t>
  </si>
  <si>
    <t>INSERTADOR / INSERT REF 80-005-2-8</t>
  </si>
  <si>
    <t>CAUCHO AMORTIGUDOR BUMPERS REF 713 // 20-041-1</t>
  </si>
  <si>
    <t>EXTRUSION EN X REF  40-020-1 / PRESENTACIÓN EN PULGADA</t>
  </si>
  <si>
    <t>SUJETADOR / FASTENER    REF  AW5T-16</t>
  </si>
  <si>
    <t>PERNO TIPO BOLT CLEVIS REF  AN24-26</t>
  </si>
  <si>
    <t>BALINERA / BALL BEARING REF MS19059-2412</t>
  </si>
  <si>
    <t>CORTACIRCUITOS / CIRCUIT BREAKER (30 AMP) REF MS25244-30</t>
  </si>
  <si>
    <t xml:space="preserve">INTERRUPTOR TIPO SWITCH,TOGGLE ARMING PEDESTAL REF MS24660-23D </t>
  </si>
  <si>
    <t>INTERRUPTOR TIPO SWITCH,TOGGLE, ON - OFF REF MS24524-23</t>
  </si>
  <si>
    <t>INDICADOR DE LUZ / LIGTH INDICATOR (CONJUNTO COMPLETO) REF MS25041-4-327</t>
  </si>
  <si>
    <t>ENCHUFE ESPECIAL TIPO LAMP,INCANDESCENT REF 800-1030-03-504</t>
  </si>
  <si>
    <t>CAPACITOR, 5000UF REF DCMX502U100EC2B</t>
  </si>
  <si>
    <t>TERMINAL TIPO  BOARD TB (4) REF MS27212-1-4</t>
  </si>
  <si>
    <t>RESISTENCIA TIPO DALE RESISTOR 50W REF RH-50-21 / 110-166-1</t>
  </si>
  <si>
    <t>CONECTOR PLUG PEQUEÑO REF MS3124F12-10P</t>
  </si>
  <si>
    <t>TERMINAL TIPO  RING TERMINAL,LUG REF MS25036-122</t>
  </si>
  <si>
    <t>TERMINAL,LUG TERMINALES REF MS25036-103</t>
  </si>
  <si>
    <t>INTERRUPTOR TIPO SWITCH TOGGLE ON OFF REF MS24523-22 OR 8530K9 (EATON)</t>
  </si>
  <si>
    <t>INTERRUPTOR TIPO BOOT SWITCH (APM HEXSEAL) REF  NC3030H</t>
  </si>
  <si>
    <t>INTERRUPTOR TIPO GUARD SWITCH PARA EMPUÑADURA GAU19 REF MS25224-1</t>
  </si>
  <si>
    <t>CAJAS DE CARTON PEQUEÑAS 30CMX30CMX20CM</t>
  </si>
  <si>
    <t>CAJAS DE CARTON GRANDES 60CMX60CMX40CM</t>
  </si>
  <si>
    <t>CAJAS DE CARTON MEDIANAS 40CMX40CMX30CM</t>
  </si>
  <si>
    <t>BATERIA AAA REF ALKALINA X CAJA</t>
  </si>
  <si>
    <t>JUMBOLON NEGRO REF 100CMS X 200 CMS / LAMINA</t>
  </si>
  <si>
    <t>ROLLO PAPEL BURBUJA REF 1M*10M X ROLLO</t>
  </si>
  <si>
    <t>CINTA DE ENMASCARAR DELGADA X ROLLO 36MMX46MM REF ROLLO 36MMX46MM X ROLLO</t>
  </si>
  <si>
    <t>CINTA DE ENMASCARAR GRUESA X ROLLO  2" X 40 YARDAS REF ROLLO  2" X 40 YARDAS X ROLLO</t>
  </si>
  <si>
    <t>BOLSA TIPO ZIPLO GRANDE REF BOLSA ZIP</t>
  </si>
  <si>
    <t>BOLSA TIPO ZIPLO MEDIANA REF BOLSA ZIP</t>
  </si>
  <si>
    <t>BOLSA TIPO ZIPLO PEQUEÑA REF BOLSA ZIP</t>
  </si>
  <si>
    <t>ETIQUETAS ADHESIVAS</t>
  </si>
  <si>
    <t>SELLANTE TIPO GASKET SHELLAC COMPOUND / LIBRA</t>
  </si>
  <si>
    <t>COMPUESTO RETENEDOR TIPO LOCTYTE 648 RETAINING COMPOUND REF 1835920 / FRASCO DE 50 ML</t>
  </si>
  <si>
    <t>FIJADOR DE ROSCAS  TIPO LOCTYTE 277 RETAINING COMPOUND REF 23404 / FRASCO DE 50 ML</t>
  </si>
  <si>
    <t xml:space="preserve">PIN CHAVETA 1/32 REF  MS9245-10  </t>
  </si>
  <si>
    <t>PIN  1/8 REF  MS24665-374</t>
  </si>
  <si>
    <t>LUBRICANTE PARA INSTALACIÓN DE EMPAQUES TIPO ASSEMBLY FLUID  REF MIL-L-7808/ MIL-23699 / PRESENTACIÓN TUBO</t>
  </si>
  <si>
    <t>SABRA TIPO SCOTH BRITE PP101</t>
  </si>
  <si>
    <t>COMPONENTE LIQUIDO CONCENTRADO TIPO B&amp;B CLEANER ALKALINE B&amp;B 3100 / CANECA 55 GLN</t>
  </si>
  <si>
    <t>SILICONA DE FLUIDO TIPO DAMPING FLUID SILICONE SILICONE FLUID  SF96(100) / CM3</t>
  </si>
  <si>
    <t>ACEITE PRESERVANTE TIPO PRESERVANTE OIL-MIL-PRF-681 REF 1010</t>
  </si>
  <si>
    <t>SILICONA ROJA ALTA TEMPERATURA REF LOCTITE SI 596 / PRESENTACIÓN TUBO</t>
  </si>
  <si>
    <t>CINTA ENMASCARAR 5 CMS DE ANCHO REF 2328</t>
  </si>
  <si>
    <t>PAPEL DE PLOMAJINADO</t>
  </si>
  <si>
    <t>BANDAS AJUSTABLES TIPO STRAP TIE DOWN ADJUSTABLE PLASTIC</t>
  </si>
  <si>
    <t>ANTISIZE  (CREMA ANTIFRICCIÓN Y PROTECTOR DE ALTA TEMPERATURA) REF ANTI SEIZE COMPOUND HIGHT TEMP REF MIL-PRF-907 / PRESENTACIÓN X OZ</t>
  </si>
  <si>
    <t xml:space="preserve">BATERIAS AA RECARGABLES </t>
  </si>
  <si>
    <t>HERRAMIENTA DE CRIMPADO TIPO DCT4-102 HAND CRIMP TOOLS FOR R/B/Y INSULATED TERMINLAS AND SPLICES REF DCT4-102</t>
  </si>
  <si>
    <t>JUEGO DE TENACILLAS PARA SOLDAR REF TZK7</t>
  </si>
  <si>
    <t>HERRAMIENTA DE MANO TIPO WIRE HARNES SPOON REF WHS-1</t>
  </si>
  <si>
    <t xml:space="preserve">PINZA DESFORRADORA UNIVERSAL TIPO WIRE STRIPPER, STRIPMASTER CUSTOM, AUTOMATIC, TYPE E TEFLON, 16-26 AWG6 1/4"  REF PWC24 </t>
  </si>
  <si>
    <t>HERRAMIENTA PELACABLES TIPO WIRE STRIPPER/CUTTER/CRIMPER/BOLT CUTTER, (AWG 10 TO 22), 8  3/4" REF PWC14</t>
  </si>
  <si>
    <t>HERRAMIENTA EXTRACTORA TIPO ESTRACTION TOOL REF 11030002 / HT-2285</t>
  </si>
  <si>
    <t xml:space="preserve">PISTOLA DE CALOR 48°C A 648°C REF MOD CMEE531 </t>
  </si>
  <si>
    <t>PISTOLA NEUMATICA DE ROCIADO REF 15-79SG012</t>
  </si>
  <si>
    <t>PUNTA DE ENGRASAR HEMBRA (LINCOLN) REF 5852</t>
  </si>
  <si>
    <t>CONECTOR DE TORNILLOS ENTRADA QUILL / JACKSCREW SET INPUT DRIVE QUILL REF T101308</t>
  </si>
  <si>
    <t>BASE MAGNETICA / MAGNETIC BASE (SNAP-ON) REF GA1FPMB FLEX-O-POST</t>
  </si>
  <si>
    <t>HERRAMIENTA ESPECIAL PARA REMOCIÓN DE QUILL DE ENTRADA DE LA XMSN / PUSHER SET REF T101586</t>
  </si>
  <si>
    <t>BATERIAS NIQUEL CADMIO 18V REF CTB4187</t>
  </si>
  <si>
    <t>LIJADORA ORBITAL NEUMATICA REF DISCO 5 PULGADAS</t>
  </si>
  <si>
    <t>MINI RECTIFICADORA DE MATRICES 115° REF AT119</t>
  </si>
  <si>
    <t>RECTIFICADORA DE MATRICES TIPO LAPIZ REF AT1070RA</t>
  </si>
  <si>
    <t>HERRAMIENTA DE CORTE REVERSIBLE REF AT157R</t>
  </si>
  <si>
    <t>SIERRA PARA  AGUJEROS JUEGO REF LHS608B</t>
  </si>
  <si>
    <t>JUEGO DE ACCESORIOS PARA TALADRO  / PRESENTACIÓN X KIT</t>
  </si>
  <si>
    <t>ESMERILADORAS DE REBABAS REF VWB800D</t>
  </si>
  <si>
    <t>CALIBRADOR DIGITAL ELECTRONICO REF MCAL6A</t>
  </si>
  <si>
    <t xml:space="preserve">CIZALLAS PARA TALLER REF HDSCISSORS / KIT </t>
  </si>
  <si>
    <t>ALICATE PARA VINILO REF YA444B</t>
  </si>
  <si>
    <t xml:space="preserve">APLICADORES DE PERFORACIÓN TIPO / FLAT OOFSET ANGLE DRILL ATTACHMENTS REF 20-T-25 / KIT </t>
  </si>
  <si>
    <t>TIJERA TIPO KEVLAR FABRIC HAND SHEARS REF 04-468</t>
  </si>
  <si>
    <t xml:space="preserve">JUEGO DE HERRAMIENTAS TIPO ROTARY FILE SETS REF 912 / KIT </t>
  </si>
  <si>
    <t xml:space="preserve">CONDUCTOR DE VELOCIDAD TIPO SPEED DRIVER HEAT REF 02-94000  / KIT </t>
  </si>
  <si>
    <t xml:space="preserve">CONDUCTOR DE VELOCIDAD TIPO  SPEED DRIVER HEAT REF 02-94001  / KIT </t>
  </si>
  <si>
    <t xml:space="preserve">JUEGO EXPRIMIDOR DE REMACHES / RIVET SQUEEZER SET KITS REF 53-26  / KIT </t>
  </si>
  <si>
    <t xml:space="preserve">JUEGO EXPRIMIDOR DE REMCHAES / RIVET SQUEEZER SET KITS REF 53-3456  / KIT </t>
  </si>
  <si>
    <t>PUNTA REMACHADORA TIPO / CHERRYMAX® STRAIGHT PULLING HEADS REF H701B-456</t>
  </si>
  <si>
    <t>BROCA 90º / THREADED SHANK COUNTERSINKS REF TSC7/16-1/8</t>
  </si>
  <si>
    <t>BROCA 90º / THREADED SHANK COUNTERSINKS REF TSC7/16-27</t>
  </si>
  <si>
    <t>BROCA 90º / THREADED SHANK COUNTERSINKS REF TSC1/2-3/32</t>
  </si>
  <si>
    <t>BROCA / COUNTERSINK CAGES REF GLB3650</t>
  </si>
  <si>
    <t xml:space="preserve">HERRAMIENTA PUNZÓN TIPO GASKET PUNCH SET REF PGH8A </t>
  </si>
  <si>
    <t>JUEGO DE LLAVES ALLEN EN T REF. AWSG800</t>
  </si>
  <si>
    <t xml:space="preserve">HERRAMIENTA TIPO MOTOTOOL+KIT 190 PIEZAS REF MP170-190  / KIT </t>
  </si>
  <si>
    <t>HERRAMIENTA ROTATIVA  MODELO 100 REF 01-18600</t>
  </si>
  <si>
    <t xml:space="preserve">PIE DE REY DIGITAL REF MCAL12A  / KIT </t>
  </si>
  <si>
    <t xml:space="preserve">JUEGO DE DESTORNILLADOR ELECTRÓNICO TIPO NON-MAGNETIC SCREWDRIVER REF SGDE70 (SGDE70ESD)  / KIT </t>
  </si>
  <si>
    <t>ULTRACUT 250R BIOESTABLE WATER SOLUBLE OIL MODELO NO. 74655 ORDEN NO. 81-006-094.</t>
  </si>
  <si>
    <t>ACEITE DE CORTE PARA MAQUINARIA</t>
  </si>
  <si>
    <t>BURIL PARA CILINDRAR EN EL TORNO DE 3/16 EN TUNGSTENO IZQUIERDO</t>
  </si>
  <si>
    <t>BURIL PARA CILINDRAR EN EL TORNO DE 1/4 EN TUNGSTENO IZQUIERDO</t>
  </si>
  <si>
    <t>BURIL PARA CILINDRAR EN EL TORNO DE 5/16 EN TUNGSTENO IZQUIERDO</t>
  </si>
  <si>
    <t>BURIL PARA CILINDRAR EN EL TORNO DE 3/8 EN TUNGSTENO IZQUIERDO</t>
  </si>
  <si>
    <t>BURIL PARA CILINDRAR EN EL TORNO DE 7/16 EN TUNGSTENO IZQUIERDO</t>
  </si>
  <si>
    <t>BURIL PARA CILINDRAR EN EL TORNO DE 1/2 EN TUNGSTENO IZQUIERDO</t>
  </si>
  <si>
    <t>BURIL PARA CILINDRAR EN EL TORNO DE 9/16 EN TUNGSTENO IZQUIERDO</t>
  </si>
  <si>
    <t>BURIL PARA CILINDRAR EN EL TORNO DE 5/8 EN TUNGSTENO IZQUIERDO</t>
  </si>
  <si>
    <t>BURIL PARA CILINDRAR EN EL TORNO DE 3/4 EN TUNGSTENO IZQUIERDO</t>
  </si>
  <si>
    <t>BARRA PARA CILINDRADO DE INTERIORES EN EL TORNO DE 3/16 EN TUNGSTENO  IZQUIERDO</t>
  </si>
  <si>
    <t>BARRA PARA CILINDRADO DE INTERIORES EN EL TORNO DE 1/14 EN TUNGSTENO IZQUIERDO</t>
  </si>
  <si>
    <t>BARRA PARA CILINDRADO DE INTERIORES EN EL TORNO DE 5/16 EN TUNGSTENO IZQUIERDO</t>
  </si>
  <si>
    <t>BARRA PARA CILINDRADO DE INTERIORES EN EL TORNO DE 3/8 EN TUNGSTENO IZQUIERDO</t>
  </si>
  <si>
    <t>BARRA PARA CILINDRADO DE INTERIORES EN EL TORNO DE 7/16 EN  TUNGSTENO IZQUIERDO</t>
  </si>
  <si>
    <t>BARRA PARA CILINDRADO DE INTERIORES EN EL TORNO DE 1/2 EN TUNGSTENO IZQUIERDO</t>
  </si>
  <si>
    <t>BARRA PARA CILINDRADO DE INTERIORES EN EL TORNO DE 9/16  EN TUNGSTENO IZQUIERDO</t>
  </si>
  <si>
    <t>BARRA PARA CILINDRADO DE INTERIORES EN EL TORNO DE 5/8 EN TUNGSTENO IZQUIERDO</t>
  </si>
  <si>
    <t>BARRA PARA CILINDRADO DE INTERIORES EN EL TORNO DE 3/4 EN TUNGSTENO IZQUIERDO</t>
  </si>
  <si>
    <t>LOCTITE 242 TRABAROSCAS 250MM</t>
  </si>
  <si>
    <t xml:space="preserve">LOCTITE 609 RECTAINING COMPOPUNDS 250 ML </t>
  </si>
  <si>
    <t>PIEDRA DE ESMERILDE TUNGSTENO DE 6" X 1/2" X 1"</t>
  </si>
  <si>
    <t>PIEDRA DE ESMERIL DE GRANO DESBASTE 6"X1/2"X1"</t>
  </si>
  <si>
    <t>PIEDRA DE ESMERIL GRATA EN BRONCE 6"X1/2"X1"</t>
  </si>
  <si>
    <t xml:space="preserve">HOJA DE SEGUETA 32 HILOS </t>
  </si>
  <si>
    <t xml:space="preserve">HOJA DE SEGUETA 24 HILOS </t>
  </si>
  <si>
    <t>KIT DE HERRAMIENTA DE INSERTADORES HELICOIL (JUEGO DE BROCA, MACHUELO Y HERRAMIENTA DE INSTALACION) 3/16 - 1032 NF / PRESENTACIÓN POR SET</t>
  </si>
  <si>
    <t>SOLDADURA DE TITANIO 4951 PARA EQUIPO TIG DE1/32</t>
  </si>
  <si>
    <t>SOLDADURA DE TITANIO 4951 PARA EQUIPO TIG DE1/16</t>
  </si>
  <si>
    <t>SOLDADURA DE TITANIO 4951 PARA EQUIPO TIG DE3/32</t>
  </si>
  <si>
    <t>SOLDADURA DE TITANIO 4951 PARA EQUIPO TIG DE1/8</t>
  </si>
  <si>
    <t>SOLDADURA DE MAGNESIO 4350 PARA EQUIPO TIG DE 1/32</t>
  </si>
  <si>
    <t>SOLDADURA DE MAGNESIO 4350 PARA EQUIPO TIG DE 1/16</t>
  </si>
  <si>
    <t>SOLDADURA DE MAGNESIO 4350 PARA EQUIPO TIG DE 3/32</t>
  </si>
  <si>
    <t>SOLDADURA DE MAGNESIO 4350 PARA EQUIPO TIG DE 1/8</t>
  </si>
  <si>
    <t>SOLDADURA DE ALUMINIO 4043 PARA EQUIPO TIG DE 1/32</t>
  </si>
  <si>
    <t>SOLDADURA DE ALUMINIO 4043 PARA EQUIPO TIG DE 1/16</t>
  </si>
  <si>
    <t>SOLDADURA DE ALUMINIO 40430 PARA EQUIPO TIG DE 3/32</t>
  </si>
  <si>
    <t>SOLDADURA DE ALUMINIO 4043 PARA EQUIPO TIG DE 1/8</t>
  </si>
  <si>
    <t>SOLDADURA DE ALUMINIO 5356 PARA EQUIPO TIG DE 1/32</t>
  </si>
  <si>
    <t>SOLDADURA DE ALUMINIO 5356  PARA EQUIPO TIG DE 1/16</t>
  </si>
  <si>
    <t>SOLDADURA DE ALUMINIO 5356  PARA EQUIPO TIG DE 3/32</t>
  </si>
  <si>
    <t>SOLDADURA DE ALUMINIO 5356  PARA EQUIPO TIG DE 1/8</t>
  </si>
  <si>
    <t>SOLDADURA TURBALOY 5786 AMS DE 1/32</t>
  </si>
  <si>
    <t>SOLDADURA TURBALOY 5786 AMS DE 1/16</t>
  </si>
  <si>
    <t>SOLDADURA TURBALOY 5786 AMS DE 3/32</t>
  </si>
  <si>
    <t>SOLDADURA TURBALOY 5786 AMS DE 1/8</t>
  </si>
  <si>
    <t>SOLDADURA DE ACERO 680 DE 1/32</t>
  </si>
  <si>
    <t>SOLDADURA DE ACERO 680 DE 1/16</t>
  </si>
  <si>
    <t>SOLDADURA DE ACERO 680 DE 3/32</t>
  </si>
  <si>
    <t>SOLDADURA DE ACERO 680 DE 1/8</t>
  </si>
  <si>
    <t>SOLDADURA DE ACERO INOXIDABLE 304 O 308 DE 1/32</t>
  </si>
  <si>
    <t>SOLDADURA DE ACERO INOXIDABLE 304 O 308 DE 1/16</t>
  </si>
  <si>
    <t>SOLDADURA DE ACERO INOXIDABLE 304 O 308 DE 3/32</t>
  </si>
  <si>
    <t>SOLDADURA DE ACERO INOXIDABLE 304 O 308 DE 1/8</t>
  </si>
  <si>
    <t>PLATINA DE ACERO INOXIDABLE ACERINOX ASSY 304 DE 1/8 X 1 1/4 DE ANCHO X 19FT LARGO</t>
  </si>
  <si>
    <t>ANTORCHA WELDCRAF 25 FT EQUIPO TIG MILLER 300</t>
  </si>
  <si>
    <t>INSUMOS DE LA ANTORCHA, TUNGSTENO BOQUILLA, PORTABOQUILLA Y PORCELANA</t>
  </si>
  <si>
    <t>HOJA DE LA SEGUETA ELECTRICA MARCA WILTON BLADE 1" X 0.35" X 114.5" (25MM X 0.9MM X 2908MM)</t>
  </si>
  <si>
    <t>PULIDORA 4"</t>
  </si>
  <si>
    <t xml:space="preserve">DISCO DE CORTE PARA PULIDORA DE 4" </t>
  </si>
  <si>
    <t>CORREA REF D12.5X1320</t>
  </si>
  <si>
    <t>FILTRO ACEITE REF T-50 O PH8A</t>
  </si>
  <si>
    <t>FILTRO TRAMPA REF BF7674-D</t>
  </si>
  <si>
    <t>FILTRO ACEITE REF 32B4020100</t>
  </si>
  <si>
    <t>FILTRO AIRE REF 101916G</t>
  </si>
  <si>
    <t>FILTRO ACEITE REF A-339</t>
  </si>
  <si>
    <t>FILTRO DE TRAMPA REF P 557440</t>
  </si>
  <si>
    <t>ARRANQUE REF 3964432</t>
  </si>
  <si>
    <t>FILTRO AIRE REF DA7801</t>
  </si>
  <si>
    <t>FILTRO DE TRAMPA REF A-97</t>
  </si>
  <si>
    <t>FILTRO DE TRAMPA REF A-96C</t>
  </si>
  <si>
    <t>FILTRO DE ACEITE REF B-95</t>
  </si>
  <si>
    <t>ALTERNADOR REF ALT 1010 12V 65A</t>
  </si>
  <si>
    <t>CORREA REF 13A 1080</t>
  </si>
  <si>
    <t>FILTRO DE AIRE REF PA 1779</t>
  </si>
  <si>
    <t>BATERIAS 12 V REF 31 H 1200</t>
  </si>
  <si>
    <t>BATERIAS REF FL 12550</t>
  </si>
  <si>
    <t>LLANTAS PLANTA REF 20.5X8.0-10</t>
  </si>
  <si>
    <t xml:space="preserve"> LLANTAS TRASERAS REF 225/75R16</t>
  </si>
  <si>
    <t>LLANTAS DELANTERAS REF 6.50-10</t>
  </si>
  <si>
    <t>LLANTAS TRASERAS REF AT 22.5X10-8</t>
  </si>
  <si>
    <t>LLANTAS DELANTERAS REF 20X10.00-8</t>
  </si>
  <si>
    <t>LLANTAS MACIZAS GIRATORIAS REF 4 PULGADAS</t>
  </si>
  <si>
    <t>LLANTAS PLANTA REF 5.30-12</t>
  </si>
  <si>
    <t>LLANTAS TRASERAS REF 24X12.00-10</t>
  </si>
  <si>
    <t>LLANTAS DELANTERAS REF 24X9.50-10</t>
  </si>
  <si>
    <t>NEUMATICOS 600-9</t>
  </si>
  <si>
    <t>LLANTAS TRINCHES REF 2.80/2.50-4</t>
  </si>
  <si>
    <t>LLANTAS MONTACARGA REF 8.25-15</t>
  </si>
  <si>
    <t>LLANTAS FLOOD LIGHT REF 225/75 D 15</t>
  </si>
  <si>
    <t>LLANTAS JHON DEERE REF AT 20X10-8</t>
  </si>
  <si>
    <t>ALTERNADOR REF 12198 N</t>
  </si>
  <si>
    <t>CORREA REF M152632</t>
  </si>
  <si>
    <t>CORREA REF VG 10274</t>
  </si>
  <si>
    <t>CORREA REF 15380</t>
  </si>
  <si>
    <t>BATERIA REF 27 1000</t>
  </si>
  <si>
    <t>FILTRO TIPO COOLANT FILTER REF 54672654</t>
  </si>
  <si>
    <t>FILTRO TIPO AIR FILTER REF 89295976</t>
  </si>
  <si>
    <t>KIT TIPO COOLANT REF 38035531</t>
  </si>
  <si>
    <t>SEPARADOR DE ELEMENTOS / SEPARATOR ELEMENT REF 54749247</t>
  </si>
  <si>
    <t>MANGUERA 10 METROS REF 3/8 IN 4500 PSI / 310 BAR – 20°C</t>
  </si>
  <si>
    <t>LLANTA DIMENSION DEL  RADIO DE LA RUEDA 100MM, ACNCHO 32 MM, CAPACIDAD DE CARGA:100KG.  GIRATORIA CON BLOQUEO</t>
  </si>
  <si>
    <t>POLEURETANO MIL-PRF-85285E TYPE IV CLASS H GRIS CLARO BRILLANTE FED-STD-16492 / PRESENTACIÓN X KIT / GL</t>
  </si>
  <si>
    <t>POLEURETANO MIL-PRF-85285E TYPE IV CLASS H NEGRO BRILLANTE FED-STD-17038 / PRESENTACIÓN X KIT / GL</t>
  </si>
  <si>
    <t>POLEURETANO MIL-PRF-85285E TYPE IV CLASS H NEGRO SEMIBRILLANTE FED-STD-27038 / PRESENTACIÓN X KIT / GL</t>
  </si>
  <si>
    <t>POLEURETANO MIL-PRF-85285E TYPE IV CLASS H NEGRO MATE FED-STD-37038 / PRESENTACIÓN X KIT / GL</t>
  </si>
  <si>
    <t>POLEURETANO MIL-PRF-85285E TYPE IV CLASS H GRIS CLARO SEMIBRILLANTE FED-STD-26493 / PRESENTACIÓN X KIT / GL</t>
  </si>
  <si>
    <t>POLEURETANO MIL-PRF-85285E TYPE IV CLASS H  NARANJA BRILLANTE FED-STD 12473 / PRESENTACIÓN X KIT / GL</t>
  </si>
  <si>
    <t>POLEURETANO MIL-PRF-85285E TYPE IV CLASS H ROJO BRILLANTE FED-STD 11350 / PRESENTACIÓN X KIT / GL</t>
  </si>
  <si>
    <t>POLEURETANO MIL-PRF-85285E TYPE IV CLASS H FED-STD 15180 / PRESENTACIÓN X KIT / GL</t>
  </si>
  <si>
    <t>POLEURETANO BLANCO BRILLANTE MIL-PRF-85285E TYPE IV CLASS H FED-STD 17925  / PRESENTACIÓN X KIT / GL</t>
  </si>
  <si>
    <t>POLIURETANO BMS 10-83N TYI CABINA INTERIOR BEIGE FLAT / PRESENTACIÓN  KIT  2 GALONES</t>
  </si>
  <si>
    <t>POLIURETANO BMS 10-83 TY  CABINA INTERIOR  GRAY FLAT  PRESENTACIÓN  KIT  2 GALONES</t>
  </si>
  <si>
    <t>PRIMER POLIURETANO DE INTERIORES BMS10-83 TIPO I  / PRESENTACIÓN  KIT  2 GALONES</t>
  </si>
  <si>
    <t xml:space="preserve">PRIMER EPOXI AMARILLO MIL-PRF-23377K TYPE I CLASS C2  / PRESENTACIÓN X KIT / GL </t>
  </si>
  <si>
    <t xml:space="preserve">PINTURA ALTA TEMPERATURA TT-P-28 COLOR ALUMINIO </t>
  </si>
  <si>
    <t>MANTENIMIENTO CORRECTIVO Y PREVENTIVO EQUIPO TERRESTRE DE APOYO AERONAÚTICO. ETAA</t>
  </si>
  <si>
    <t>SERVICIO DE MANTENIMIENTO KIT DE BLINDAJE ARMAMENTO AEREO Y PLATAFORMAS SISTEMA DE ARMAMENTO/ PLATAFORMA SISTEMA ARMAMENTO B-212</t>
  </si>
  <si>
    <t>SERVICIO DE MANTENIMIENTO KIT DE BLINDAJE ARMAMENTO AEREO Y PLATAFORMAS SISTEMA DE ARMAMENTO / PLATAFORMA SISTEMA ARMAMENTO HUEY II</t>
  </si>
  <si>
    <t xml:space="preserve">MANTENIMIENTO CORRECTIVO Y PREVENTIVO SIMULADOR XMT-14 PARA INSTRUCCIÓN DE ARTILLERO </t>
  </si>
  <si>
    <t>SERVICIO MANTENIMIENTO MOTORES IMPULSORES Y UNIDADES DE CONTROL ARMAMENTO  / MANTENIMIENTO RECUPERATIVO Y CORRECTIVO GCU DMG0100A M-134D</t>
  </si>
  <si>
    <t>SERVICIO MANTENIMIENTO MOTORES IMPULSORES Y UNIDADES DE CONTROL ARMAMENTO  / MANTENIMIENTO GENERAL MOTOR IMPULSOR GAU 19</t>
  </si>
  <si>
    <t>SERVICIO MANTENIMIENTO MOTORES IMPULSORES Y UNIDADES DE CONTROL ARMAMENTO  / MANTENIMIENTO GENERAL MOTOR IMPULSOR M134D</t>
  </si>
  <si>
    <t>SERVICIO MANTENIMIENTO MOTORES IMPULSORES Y UNIDADES DE CONTROL ARMAMENTO  / MANTENIMIENTO GENERAL MOTOR EXTRACTOR M-134D</t>
  </si>
  <si>
    <t>ADHESIVE, SILICONE BASE,  (SILICONA ADHESIVA)  TWO PART  C-300 REF 299-947-152, TYPE I, CLASS 1 / PRESENTACIÓN POR CUARTO</t>
  </si>
  <si>
    <t>ALAMBRE DE FRENADO / WIRE, SAFETY, CRES, 0,022¨ REF MS20995C22 / PRESENTACIÓN POR ROLLO</t>
  </si>
  <si>
    <t>ALAMBRE DE FRENADO / WIRE, SAFETY, CRES, 0,032 REF AS5685 - MS20995C32 / PRESENTACIÓN POR ROLLO</t>
  </si>
  <si>
    <t>ALCOHOL ISOPROPILICO  REF TT-I-735 / CANECA 55 GL</t>
  </si>
  <si>
    <t>DILUYENTE DE PINTURA TIPO ALIPHATIC NAPHTHA C-305 REF TT-N-95, TYPE II</t>
  </si>
  <si>
    <t>AMARRE PLASTICO NEGRO REF 50 CM EXTRA-LARGO</t>
  </si>
  <si>
    <t>ANTISIZE  (CREMA ANTIFRICCIÓN Y PROTECTOR DE ALTA TEMPERATURA) REF AMS 2518  MIL-T-5544 / TARRO 1/16 GL</t>
  </si>
  <si>
    <t>ATOMIZADORES INDUSTRIALES REF ATOMIZADOR 350ML</t>
  </si>
  <si>
    <t>BOBINA PARA SANDEN 505 REF 24VOLT. SD 505</t>
  </si>
  <si>
    <t xml:space="preserve">CEPILLO COBRE PEQUEÑO </t>
  </si>
  <si>
    <t xml:space="preserve">CEPILLO PEQUEÑO PLASTICO </t>
  </si>
  <si>
    <t xml:space="preserve">CINTA ADHESIVA ANTIFRCCION / TAPE, ADHESIVE, PRESSURE SENSITIVE  C-430 REF A-A 59298 / ROLLO </t>
  </si>
  <si>
    <t xml:space="preserve">CINTA DE TELA 3M REF 3M-398FR / ROLLO </t>
  </si>
  <si>
    <t xml:space="preserve">CINTA DUCTO PRO 48MMX27M 3M REF MODELO: 2330 / ROLLO </t>
  </si>
  <si>
    <t>CINTA ENMASCARAR VERDE REF 2"</t>
  </si>
  <si>
    <t>CINTA ENMASCARAR VERDE REF 3/4"</t>
  </si>
  <si>
    <t xml:space="preserve">CINTA METALICA  ALUMINIO  1/2" REF REF 3M-425-1/2 / ROLLO </t>
  </si>
  <si>
    <t xml:space="preserve">CINTA METALICA  ALUMINIO  2" REF  REF 3M-425-2 / ROLLO </t>
  </si>
  <si>
    <t xml:space="preserve">CINTA PARA DUCTOS EXTRA RESISTENTE  REF 3M ASTM D5486/ D5486M  TYPE IV CLASS 1 / ROLLO </t>
  </si>
  <si>
    <t>PAÑO DE LIMPIEZA TIPO CLOTH, CLEANING, LOW-LINT C-516  P/N MIL-C-85043, TYPE II REF NSN 7920-00-044-9281</t>
  </si>
  <si>
    <t>CORROSION PREVENTIVE COMPOUND (COMPONENTE ANTICORROSIVO) REF CRC 3-36 / PRESENTACIÓN POR OZ</t>
  </si>
  <si>
    <t>CPC SOLVENT CUTBACK, HAD FILM (COMPONENTE ANTICORROSIVO INTERIORES) C-101 REF MIL-PRF-16173 GRADE 1</t>
  </si>
  <si>
    <t>CPC, SOLVENT CUTBACK, COLD-APPLICATION (SOFT FILM) MIL-PRF-16173  C-104 REF MIL-PRF-16173 GRADE 2</t>
  </si>
  <si>
    <t>CREMA POLICHADORA RUBBING / PASTA PULIDORA Y DESMANCHADORA PINTUCO REF P24PN193</t>
  </si>
  <si>
    <t>DESENGRASANTE / SOLVENT CLEANING  REF PD680 O PMC8904 O C-304 REF MIL-PRF-680, TYPE II /  CANECA 55 GL</t>
  </si>
  <si>
    <t>DESENGRASANTE DIELECTRICO LIMPIADOR DE CONTACTOS REF DIELECTRICO CRC / PRESENTACIÓN SPRAY</t>
  </si>
  <si>
    <t xml:space="preserve">CINTA ADHESIVA DE PROTECCIÓN TIPO EROSION TAPE REF  3M-8672-1-1/4 / ROLLO </t>
  </si>
  <si>
    <t>ESTAÑO SOLDADURA 60/40 CAL. 1 MM REF CAL. 1MM / PRESENTACIÓN X LIBRA</t>
  </si>
  <si>
    <t>ESTAÑO SOLDADURA 60/40 CAL. 0,05 MM REF CAL. 0.05MM / PRESENTACIÓN X LIBRA</t>
  </si>
  <si>
    <t>GUANTES DE NITRILO NEGROS REF GUANTES NITRILO / CAJA X 100</t>
  </si>
  <si>
    <t>LED DE SUPERFICIE (VERDE) REF 5 VOLTIOS VERDE</t>
  </si>
  <si>
    <t>LED DE SUPERFICIE (BLANCO) REF 5 VOLTIOS BLANCO</t>
  </si>
  <si>
    <t>LIMPIADOR DE ACRILICOS/ CLEANER, GLASS AND ACRYLIC PLASTIC C-330 REF PRIST ACRYLIC, PLASTIC &amp; GLASS CLEANER</t>
  </si>
  <si>
    <t>LOCTITE INSTANT ADHESIVE REF LOCTITE 401. 3GR</t>
  </si>
  <si>
    <t>LUBRICATING GREASE, PLASTILUBE (PRESENTACIÓN / 14 OZ) REF  PLASTILUBE # 3</t>
  </si>
  <si>
    <t>MULTI-USE PRODUCT REF WD 40</t>
  </si>
  <si>
    <t xml:space="preserve">PASTA LUBRICANTE (LUBRIPLATE) 130-AA REF  L0044-004 / PRESENTACIÓN POR CUARTO </t>
  </si>
  <si>
    <t>PIN CHAVETA 1/16 REF MS24665-155</t>
  </si>
  <si>
    <t>PIN CHAVETA 1/8 REF MS24665-132</t>
  </si>
  <si>
    <t>PINCEL DE 1/2 PULGADA</t>
  </si>
  <si>
    <t>PINTURA AEROSOL BLANCO BRILLANTE 355 ML / PRESENTACIÓN SPRAY</t>
  </si>
  <si>
    <t xml:space="preserve">PINTURA NEGRA MATE / PRESENTACIÓN SPRAY </t>
  </si>
  <si>
    <t xml:space="preserve">PLASTIC CLEANER (LIMPIA VIDRIOS) REF 41515 / PRESENTACIÓN TUBO </t>
  </si>
  <si>
    <t>LIMPIADOR DE FILTROS IBF FLOTA TH-67 REF POWER KLEEN</t>
  </si>
  <si>
    <t xml:space="preserve">PRESERVATIVE OIL, LIGHT REF 3M 5-WAY PENETRANT / OZ </t>
  </si>
  <si>
    <t>REFRIGERANTE DUPONT SUVA 134A REF SUVA 134A</t>
  </si>
  <si>
    <t>SABRA ROJA ABRSIVA  REF REF A-A-58054</t>
  </si>
  <si>
    <t xml:space="preserve">SELLANTE PRC REF PPG PR-1440 B-1/2  REF AMS-S-8802D CLASS B2 / KIT </t>
  </si>
  <si>
    <t>SHAMPOO LAVADO AERONAVES REF CANECA X 55 GALONES REF MIL-PRF-85570 TIPO II   /  CANECA 55 GL</t>
  </si>
  <si>
    <t>SILICONA REF DOWN CORNING 732</t>
  </si>
  <si>
    <t>SILICONA LIQUIDA EN AEROSOL REF SILICONA LIQUIDA UV / PRESENTACIÓN EN SPRAY</t>
  </si>
  <si>
    <t>SILICONA LOCTITE NEGRA 598 REF LOCTITE 598</t>
  </si>
  <si>
    <t>SILICONA ROJA ALTA TEMPERATURA REF IDH 285956 / PRESENTACIÓN POR TUBO</t>
  </si>
  <si>
    <t>SILICONA TRANSPARENTE REF LOCTITE SI 595  / PRESENTACIÓN POR TUBO</t>
  </si>
  <si>
    <t>SOLUCION DE LIMPIEZA ULTRASONICA CONCENTRADA METAL CLEANER "BRANSON" REF BRANSON EC</t>
  </si>
  <si>
    <t xml:space="preserve">FRASCOS PARA MUESTRAS DE ACEITE </t>
  </si>
  <si>
    <t xml:space="preserve">TELA ANTIFLAMA NEGRA </t>
  </si>
  <si>
    <t>PASTA INDICADORA TIPO TORQUE SEAL REF MODEL 83314 P/N 484-062</t>
  </si>
  <si>
    <t>VALVULA PARA PUERTO DE CARGA R134A REF VALVULA R134A</t>
  </si>
  <si>
    <t xml:space="preserve">PAÑOS DE LIMPIEZA X ROLLO TIPO WYPALL REF PAÑOS INDUSTRIALES DE LIMPIEZA WYPALL X-70  ROLLO DE 80 HOJAS MEDIDA DE 42X28  COLOR BLANCO  PAQUETE DE 6 UND </t>
  </si>
  <si>
    <t>PORTA MUESTRAS / BLACK CAP REF P-10524 / BOLSA X 1000 UNIDADES</t>
  </si>
  <si>
    <t>ELECTRODO GRAFITO / DISK ELECTRODE MIL-C REF (NSN 5977-00-464-8496) P/N M97200 / CAJA X 500</t>
  </si>
  <si>
    <t>ELECTRODO GRAFITO / BOXES GRAPHITE ROD ELECTRODE REF (NSN 5977-00-464-8433) P/N M97009 CAJA X 50</t>
  </si>
  <si>
    <t>REVELADOR SKD-S2  SPOTCHEK REF 01-5352-77 / CAJA X 12</t>
  </si>
  <si>
    <t>REMOVEDOR / CLEANER REMOVER SKC-S SPOTCHEK REF 01-5750-77 / CAJA X 12</t>
  </si>
  <si>
    <t>PENETRANTE ZL-27A REF 01-3187-77 CAJA X 12</t>
  </si>
  <si>
    <t>PENETRANTE ZL-37A REF 01-3188-45  /  CANECA 5 GL</t>
  </si>
  <si>
    <t>PARTICULAS MAGNETICAS AEROSOL / PREPARED BAHT 14AM REF 01-0145-77 CAJA X 12</t>
  </si>
  <si>
    <t>CINTA PARA ALTA TEMPERATURA 3M 398FR</t>
  </si>
  <si>
    <t>DIELECTRICO SPRAY</t>
  </si>
  <si>
    <t>LIMPIADOR ELECTRONICO REF CRC 340G</t>
  </si>
  <si>
    <t>CROCUS CLOTH 3M 11", CROCUS GRADE REF 6TG39 / CAJA X 8 UNIDADES</t>
  </si>
  <si>
    <t>CPC SOLVENT CUTBACK,COLD-APLICATION (SOFT FILM) (COMPONENTE ANTICORROSIVO INTERIORES)  REF MIL-PRF-16173 O CR2</t>
  </si>
  <si>
    <t>HENKEL LOCTYTE HYSOL 934 REF 299-947-100 TYPE II CL II / KIT</t>
  </si>
  <si>
    <t>PPG PRC-DESOTO PR-1440 B-1/2 DARK GRAY REF AMS-S-8802D TYPE 2 / KIT</t>
  </si>
  <si>
    <t xml:space="preserve">ADHESIVO EPOXICO TIPO METALSET  A4  REF BELL SPEC 299-947-099  REV D </t>
  </si>
  <si>
    <t xml:space="preserve">LAMINA DE TITANIO REF MIL-T-9046 .025  </t>
  </si>
  <si>
    <t>ADHESIVO DEVCON  REF DEVCON MIX</t>
  </si>
  <si>
    <t>EPOXY ADHESIVE REF 3M 2216 / KIT</t>
  </si>
  <si>
    <t>ADHESIVO HYSOL REF HYSOL 9309 / KIT</t>
  </si>
  <si>
    <t>ADHESIVO HYSOL REF HYSOL 9309.3NA / KIT</t>
  </si>
  <si>
    <t>ADHESIVO HYSOL REF HYSOL 934  / KIT</t>
  </si>
  <si>
    <t>ADHESIVO HYSOL REF HYSOL 956  / KIT</t>
  </si>
  <si>
    <t>ADHESIVO HYSOL REF HYSOL 960 / KIT</t>
  </si>
  <si>
    <t>LAMINA ALUMINIO REF  2024T3 0.016 DE 3 MT X 1.2 MT</t>
  </si>
  <si>
    <t>LAMINA EXTERIOR DECK SERVICE (CORRUGADA DE TITANIO)  REF REF MIL-7-9046</t>
  </si>
  <si>
    <t>LIQUIDO PLASTICO REF  SMOOTH-CAST320 / KIT</t>
  </si>
  <si>
    <t>RECEPTACLE (RECEPTACULO) REF 99833P130</t>
  </si>
  <si>
    <t>RELEASE FILM NON-PERFORATED (PLASTICO PARA HACER VACIO)  REF HCS2108-NP / PRESENTACIÓN POR YD</t>
  </si>
  <si>
    <t>SELLANTE / SEALING COMPOUND REF PR 1440 B2  / KIT</t>
  </si>
  <si>
    <t xml:space="preserve">CINTA PARA BOLSA DE VACIO COLOR AMARILLO DE 1/2" PULGADA DE ANCHO ; 1/8"PULGADA DE ESPESOR (SEAL TAPE) REF CINTA PARA BOLSA DE VACIO COLOR AMARILLO DE 1/2" PULGADA DE ANCHO ; 1/8"PULGADA DE ESPESOR Y 25"PULGADAS DE LARGO, CINTA MULTIPROPOSITO FACIL DE REMOVER DE METAL O COMPUESTO TRABAJA BIEN HASTA TEMPERATURAS DE 400°F CAJA POR 40 ROLLOS   </t>
  </si>
  <si>
    <t>NUCLEO DE ALUMINIO HONEYCOMB 5052 1/8 - 3.0. 1000 REF ALEACION 5052, CELDA DE 1/8 DE PULGADA, DENSIDAD DE 3,0 PCF, ESPESOSR 1000 MILESIMAS, CUMPLE CON LOS REQUERIMIENTOS DE AMS C7438 REV A, PRESENATCION EN LAMINA DE 48 PUL X 96 PUL.</t>
  </si>
  <si>
    <t>DESMOLDANTE LIQUIDO A BASE DE AGUA REF DESMOLDANTE LIDUIDO A BASE DE AGUA, PARA SER USADO SOBRE METAL O MATERIAL COMPUESTO, RESISTE HASTA 450°F (SAFE RELEASE), COMO INSUMO PARA EQUIPO DE INFUSION DE RESINA. P/N SAFELEASE30GAL        DESCRIPCION DEL PRODUCTO: AIRTECH SAFE LEASE -30-1-GALLON -CAN</t>
  </si>
  <si>
    <t>RESINA EPOXICA EPON 828 KIT EPICURE3223 REF RESINA EPOXICA MULTIUSOS PARA MATERIALES COMPUESTOS. MANUAL BHT-ALL-SRM. PAG 21. TABLA 13-1. ITEM C-219 CON HARDENER  EPIKURE 3223 (PRESENTACION DE 01 GALON)</t>
  </si>
  <si>
    <t>COMPUESTO DE RELLENO VACÍO / VOID FILING COMPOUND REF PART B EC-3524 B/A OFF-WHITE / PRESENTACIÓN POR KIT</t>
  </si>
  <si>
    <t>NUCLEO DE ALUMINIO HONEY COMB REF MIL-C-7438 / PRESENTACIÓN LAMINA</t>
  </si>
  <si>
    <t>CINTA METALICA  ALUMINIO REF 3M-425-2</t>
  </si>
  <si>
    <t>REMOVEDOR HYBRID STRIP REF TTR-2918  /  CANECA 55 GL</t>
  </si>
  <si>
    <t>THINNER CLASE 3 REF. 1173  /  CANECA 55 GL</t>
  </si>
  <si>
    <t>MICROESFERAS PLASTICAS PARA REMOVER PINTURA /  PLASTIC MEDIA TYPE III REF MIL-PRF-85891 / CANECA DE 275</t>
  </si>
  <si>
    <t>LAMINA DE POLICARBONATO REF LAMINA DE POLICARBONATO TRASPARENTE DE 4 MM</t>
  </si>
  <si>
    <t>LAMINA DE POLICARBONATO REF LAMINA DE POLICARBONATO TRASPARENTE DE 3 MM</t>
  </si>
  <si>
    <t>LUBRICANTE EN SPRAY WD40 REF WD40</t>
  </si>
  <si>
    <t>SABRA ROJA ABRASIVA REF SCOOT</t>
  </si>
  <si>
    <t>LUBRICANTE SOLIDO REF MIL-L-23398 PRESENTACIÓN AEROSOL</t>
  </si>
  <si>
    <t xml:space="preserve">POLIETILENO FLEXIBLE MULTIPROPOSITO TIPO THIN WALL HEAT-SHRINKABLE TUBING BLACK TERMOENCOGIBLE REF 11-00700 / ROLLO </t>
  </si>
  <si>
    <t>ADHESIVO DE USO GENERAL PARA EL PEGADO DE PANEL SÁNDWICH REF SIKAFORCE®-7710 L100</t>
  </si>
  <si>
    <t>ACOLCHADO ANTIFLAMA GRIS PARA SUPRESORES DE RUIDO / ROLLO / 50 YARDAS</t>
  </si>
  <si>
    <t>CAUCHO CAPS REF J-1410G-2</t>
  </si>
  <si>
    <t>CAUCHO CAPS REF J-14105-3</t>
  </si>
  <si>
    <t>CORTACIRCUITOS / CIRCUIT BREAKER (10 AMP) REF MS25244-10</t>
  </si>
  <si>
    <t>RELEVO TIPO RELAY,ELECTROMAGNETIC REF MS24171-D1</t>
  </si>
  <si>
    <t>KIT DE SELLOS TIPO COMPRESOR GASKET REF MT2143 SANDEN SD505</t>
  </si>
  <si>
    <t>ACEITE REFRIGERANTE POE AIRFREEZE ISO 68</t>
  </si>
  <si>
    <t>ADHESIVO DEVCON  REF 2 TON EPOXY 14310 /  TUBO X 25 ML</t>
  </si>
  <si>
    <t>CINTA DE ALUMINIO 5 CMS ANCHO REF A-A-883 / MIL-T23377</t>
  </si>
  <si>
    <t>KIT DE TEST TIPO MICROBMONITOR 2 MICROBIOLOGICAL CONTAMINATION TEST / KIT REF 0901000020</t>
  </si>
  <si>
    <t>BIOCIDA TIPO BIOBOR JF FUEL MICROBIOCIDE REF 65217-1</t>
  </si>
  <si>
    <t>PEGANTE PARA CERAMICA X 25 KG</t>
  </si>
  <si>
    <t>PEGANTE PARA PORCELANATO X 25 KG</t>
  </si>
  <si>
    <t>PERFILERIA ESTRUCTURAL EN C (100 X 50 X 2) X 6M</t>
  </si>
  <si>
    <t>PERFILERIA METALICA PARA MARCO DE PUERTA</t>
  </si>
  <si>
    <t>PERFILERIA METALICA PARA MARCO VENTANA</t>
  </si>
  <si>
    <t>PERFILERIA PARA DRYWALL OMEGA X 2,44</t>
  </si>
  <si>
    <t>PINTURA EN AEROSOL TT-P-1757 COLOR BLACK BRILLANTE  FED-STD 17038 /16 ONZAS</t>
  </si>
  <si>
    <t>PINTURA EN AEROSOL  TT-P-1757 /COLOR BLACK MATE FED-STD 37038 / 16 ONZAS</t>
  </si>
  <si>
    <t>PINTURA EN AEROSOL    TT-P-1757  / COLOR WHITE BRILLANTE FED-STD  17925  / 16 ONZAS</t>
  </si>
  <si>
    <t>PINTURA EN AEROSOL  TT-P-1757 / COLOR GRAY  SEMI GLOSS FED-STD 26173  / 16 ONZAS</t>
  </si>
  <si>
    <t>PINTURA EN AEROSOL EPOXY PRIMER  MIL-PRF-23377 / 16 ONZAS</t>
  </si>
  <si>
    <t>POLEURETANO MIL-PRF-85285E TYPE IV CLASS H GRIS SEMIBRILLANTE FED-STD-26118 / PRESENTACIÓN X KIT / GL</t>
  </si>
  <si>
    <t>POLEURETANO MIL-PRF-85285E TYPE IV CLASS H AMARILLO BRILLANTE FED-STD 13655 / PRESENTACIÓN X KIT / GL</t>
  </si>
  <si>
    <t>NEGRO NON-SKID A-A-59166 TIPO II FS 37038</t>
  </si>
  <si>
    <t>SERVICIO FOTOCOPIADO E IMPRESIÓN A TODO COSTO</t>
  </si>
  <si>
    <t>SERVICIO DE ASEO Y LIMPIEZA VF 2021</t>
  </si>
  <si>
    <t>PERFILERIA PARA DRYWALL VIGUETA X 2,44</t>
  </si>
  <si>
    <t xml:space="preserve">ANALISIS FISICOQUIMICO Y MICROBIOLOGICO DE AGUA VF 2021          </t>
  </si>
  <si>
    <t>FUNCIONAMIENTO PTAR Y PTAP CACOM-4- FLANDES-CERRO LA MARIA Y AREAS COMPLEMENTARIAS VF 2021</t>
  </si>
  <si>
    <t>PETROLIZADORAS (GUN OIL SPRAY P/N: YA746)</t>
  </si>
  <si>
    <t>PINTURA ACRILICA PARA CANCHAS VARIOS COLORES</t>
  </si>
  <si>
    <t>PINTURA DE TRAFICO REFLECTIVA CUALQUIER COLOR CUÑETE</t>
  </si>
  <si>
    <t>AMARRE VF 2022 SERVICIO FOTOCOPIADO E IMPRESIÓN A TODO COSTO</t>
  </si>
  <si>
    <t>AMARRE VF 2022 SERVICIOS ESPECIALES DE CONSTRUCCION-MANO DE OBRA CUADRILLAS</t>
  </si>
  <si>
    <t>AMARRE VF 2022 MANTENIMIENTO PARQUE AUTOMOTOR</t>
  </si>
  <si>
    <t>PINTURA DE TRAFICO REFLECTIVA CUALQUIER COLOR GALON</t>
  </si>
  <si>
    <t xml:space="preserve">AMARRE VF 2022 ANALISIS FISICOQUIMICO Y MICROBIOLOGICO DE AGUA          </t>
  </si>
  <si>
    <t>AMARRE VF 2022 FUNCIONAMIENTO PTAR Y PTAP CACOM-4- FLANDES-CERRO LA MARIA Y AREAS COMPLEMENTARIAS</t>
  </si>
  <si>
    <t>AMARRE VF 2022 SERVICIOS MEDICOS VETERINARIOS PARA LOS SEMOVIENTES DEL GRUSE 45</t>
  </si>
  <si>
    <t>PAGO VIATICOS AL INTERIOR MES DE ENERO DE 2021</t>
  </si>
  <si>
    <t>AUXILIO DE MARCHA Y CARRETERA SOLDADOS REGULARES 3/19 Y SOLDADOS BACHILLERES 4/19</t>
  </si>
  <si>
    <t>DESACUARTELAMIENTO DE SOLDADOS CONTINGENTE 2/19</t>
  </si>
  <si>
    <t>AUXILIO DE MARCHA Y CARRETERA SOLDADOS BACHILLERES VOTANTES PRIMER CONTINGENTE 2020</t>
  </si>
  <si>
    <t>SERVICIO ASEO Y RECOLECCIÓN DE BASURAS MES DE ENERO DE2021</t>
  </si>
  <si>
    <t>CANCELACION SERVICIO DE GAS MES DICIEMBRE</t>
  </si>
  <si>
    <t>SERVICIO DE TELEFONIA FIJA MES DE DICIEMBRE DE 2020</t>
  </si>
  <si>
    <t>IMPUESTO PREDIAL MUNICIPIO DE FLANDES 2021</t>
  </si>
  <si>
    <t>CANCELACION IMPUESTO PREDIAL MELGAR, SOBRETASA AMBIENTAL E IMPUESTO BOMBERIL</t>
  </si>
  <si>
    <t xml:space="preserve">ACOPLE FUSIL TRAMO CUBICO: LARGO 2,5 IN, ANCHO: 2,5 IN, ALTO: 3,0 IN </t>
  </si>
  <si>
    <t>BASE SOPORTE- TRAMO CILINDRO DIAMETRO 5 IN, LONGITUD 5 IN</t>
  </si>
  <si>
    <t>VASTAGO SOPORTE- TUBO PERFORADO DIAMETRO EXTERIOR 1,5 IN, ESPESOR 0,250 IN, LONGITUD 12 IN</t>
  </si>
  <si>
    <t>PLACA ACOPLE- PLACA CUADRADA LARGOR 23 IN, ANCHO 23 IN, ESPESOR 0,250 IN</t>
  </si>
  <si>
    <t>SERVICIO DE MANTENIMIENTO Y REPARACION DE EQUIPOS ELECTRICOS (PROYECTORES DE VIDEO, VIDEO BEAM)</t>
  </si>
  <si>
    <t>PAGO IMPUESTO PREDIAL MELGAR-SALENTO</t>
  </si>
  <si>
    <t>PAGO SOBRE TASA AMBIENTAL E IMPUESTO BOMBERIL</t>
  </si>
  <si>
    <t>PAGO IMPUESTO DE VEHICULOS DEPARTAMENTOS DE TOLIMA Y VALLE</t>
  </si>
  <si>
    <t>PAGO SERVICIO GAS (TANQUEO Y SUMINISTRO DE CILINDROS) MES DE ENERO DE 2021</t>
  </si>
  <si>
    <t>PAGO SERVICIO ASEO Y RECOLECCIÓN DE BASURAS MES DE ENERO DE 2021</t>
  </si>
  <si>
    <t>TABLERO ACRILICO MOVIL 1.20*0.80+SOPORTE</t>
  </si>
  <si>
    <t>PAGO SERVICIO DE TELEFONIA FIJA MES DE ENERO DE 2021</t>
  </si>
  <si>
    <t>PAGO AUXILIO DE MARCHA Y CARRETERA SOLDADOS BACHILLERES 2020</t>
  </si>
  <si>
    <t>PAGO VIATICOS COMISIONES AL INTERIOR DEL PAIS FEBRERO DE 2021</t>
  </si>
  <si>
    <t>VIDEO BEAM GRUCO-GRUEA</t>
  </si>
  <si>
    <t>SEGUIMIENTOS  AMBIENTALES</t>
  </si>
  <si>
    <t>SERVICIO ASEO Y RECOLECCIÓN DE BASURAS MES DE FEBRERO DE 2021</t>
  </si>
  <si>
    <t>SERVICIO SDE TELEVISION MES DE FEBRERO DE 2021</t>
  </si>
  <si>
    <t>AUXILIO DE MARCHA Y CARRETERA SOLDADOS REGULARES CUARTO CONTINGENTE 2019</t>
  </si>
  <si>
    <t>PAGO VIATICOS AL INTERIOR MES DE MARZO DE 2021 (DEL 01 AL 15 DE MARZO)</t>
  </si>
  <si>
    <t>CANCELACION SERVICIO DE GAS MES FEBRERO 2021</t>
  </si>
  <si>
    <t>CANCELACION TASAS USO DE AGUA PERIODO 4- 2020</t>
  </si>
  <si>
    <t>CANCELACION TASAS RETRIBUTIVAS PERIODO OCTUBRE A DICIEMBRE 2020</t>
  </si>
  <si>
    <t>PAGO VIATICOS AL INTERIOR MES DE MARZO DE 2021 (DEL 16 AL 31 DE MARZO)</t>
  </si>
  <si>
    <t>SERVICIO DE TELEVISION MES DE ABRIL DE 2021</t>
  </si>
  <si>
    <t>SERVICIO ENERGÍA MES DE FEBRERO DE 2021</t>
  </si>
  <si>
    <t>SERVICIO DE TELEFONIA FIJA MES DE FEBRERO DE 2021</t>
  </si>
  <si>
    <t>RADIO VHF-AM PORTATIL</t>
  </si>
  <si>
    <t>TERMO CALOR/FRIO PARA BEBIDAS</t>
  </si>
  <si>
    <t>SERVICIO DE INTERNET COLEGIO MES DE MARZO DE 2021</t>
  </si>
  <si>
    <t>SERVICIO DE TELEVISION MES DE MARZO DE 2021</t>
  </si>
  <si>
    <t>SERVICIO ASEO Y RECOLECCIÓN DE BASURAS MES DE MARZO DE 2021</t>
  </si>
  <si>
    <t>SERVICIO ENERGÍA (CACOM-4, FLANDES, LA MARÍA Y SISTEMA DE BOMBEO LA REFORMA) MES DE MARZO DE 2021</t>
  </si>
  <si>
    <t>AUXILIO DE MARCHA Y CARRETERA -TERMINO SERVICIO MILITAR CONT.5/19</t>
  </si>
  <si>
    <t>VIATICOS DEL 01 AL 14 DE ABRIL DE 2021</t>
  </si>
  <si>
    <t xml:space="preserve">BOMBA AUTOCEBANTE </t>
  </si>
  <si>
    <t xml:space="preserve">BOMBA DE VACÍO </t>
  </si>
  <si>
    <t>SERVICIO DE MANTENIMIENTO DE LOS SISTEMAS DE BOMBEO DE AGUA SIN TRATAR</t>
  </si>
  <si>
    <t>SERVICIO DE SUMINISTRO DE GAS MES DE MARZO DE 2021</t>
  </si>
  <si>
    <t>SERVICIO ENERGIA MES DE MARZO DE 2021</t>
  </si>
  <si>
    <t>VIATICOS DEL 16 AL 21 DE ABRIL DE 2021</t>
  </si>
  <si>
    <t>SERVICIO DE TELEFONIA FIJA MES DE MARZO DE 2021</t>
  </si>
  <si>
    <t>SERVICIO DE TELEVISION</t>
  </si>
  <si>
    <t>TECHOS PARA TRACTOR CORTACESPED EN LONA</t>
  </si>
  <si>
    <t>ACEITE MOTOR</t>
  </si>
  <si>
    <t>FILTRO DE AIRE</t>
  </si>
  <si>
    <t>FILTROS DE ACEITE</t>
  </si>
  <si>
    <t>FILTRO DE COMBUSTIBLE</t>
  </si>
  <si>
    <t>CORREA UNIDAD DE CORTE</t>
  </si>
  <si>
    <t>CUCHILLAS UNIDAD DE CORTE</t>
  </si>
  <si>
    <t>CORREA DE TRANSMISION</t>
  </si>
  <si>
    <t>PAGO SALDO TASA POR USO DE AGUA PERIODO 4 2020</t>
  </si>
  <si>
    <t>SERVICIO DE TELEFONIA FIJA MES DE MARZO 2021</t>
  </si>
  <si>
    <t>MÁQUINA DE LAVADO PIEZAS MECÁNICAS 
REF PBC4828</t>
  </si>
  <si>
    <t>MESA DRENAJE MAQUINA DE LAVADO REF 
PBA720A</t>
  </si>
  <si>
    <t>SERVICIO DE TELEVISION MES DE MAYO DE 2021</t>
  </si>
  <si>
    <t>VIATICOS DEL 22 AL 30 DE ABRIL DE 2021</t>
  </si>
  <si>
    <t>VIATICOS DEL 01 AL 16 DE JUNIO DE 2021</t>
  </si>
  <si>
    <t xml:space="preserve">MANTENIMIENTO CORRECTIVO A TODO COSTO DE LOS SISTEMAS DE AVIONICA Y ACCESORIOS ASOCIADOS A LA FLOTA HUEY II </t>
  </si>
  <si>
    <t>VIATICOS DEL 01 AL 14 DE MAYO DE 2021</t>
  </si>
  <si>
    <t>SERVICIO ASEO Y RECOLECCIÓN DE BASURAS MES DE ABRIL DE 2021</t>
  </si>
  <si>
    <t>SERVICIO DE TELEFONIA FIJA MES DE ABRIL DE 2021</t>
  </si>
  <si>
    <t>SERVICIO GAS MES DE ABRIL DE 2021</t>
  </si>
  <si>
    <t>SERVICIO ENERGIA MES DE ABRIL DE 2021</t>
  </si>
  <si>
    <t>VIATICOS DEL 15 AL 21 DE MAYO DE 2021</t>
  </si>
  <si>
    <t>VIATICOS DEL 22 AL 31 DE MAYO DE 2021</t>
  </si>
  <si>
    <t>SERVICIOS DE APOYO A LA GESTION JURÍDICA (CONTRATACIÓN ABOGADO)</t>
  </si>
  <si>
    <t>SERVICIO DE TELEFONIA FIJA MES DE MAYO DE 2021</t>
  </si>
  <si>
    <t>SERVICIO ASEO Y RECOLECCIÓN DE BASURAS MES DE MAYO DE 2021</t>
  </si>
  <si>
    <t>SERVICIO ENERGIA MES DE MAYO DE 2021</t>
  </si>
  <si>
    <t>AUXILIO DE MARCHA Y CARRETERA CONTINGENTE 5/2019</t>
  </si>
  <si>
    <t>SERVICIO DE TELEVISION MAYO-JUNIO</t>
  </si>
  <si>
    <t>SERVICIO SUMINISTRO DE GAS MES DE MAYO DE 2021</t>
  </si>
  <si>
    <t>PAGO TASAS POR USO DE AGUA PERIODO 1 DE 2021</t>
  </si>
  <si>
    <t xml:space="preserve">VIATICOS DEL 17 AL 30 DE JUNIO </t>
  </si>
  <si>
    <t>SERVICIO DE TELEVISION JUNIO-JULIO 2021</t>
  </si>
  <si>
    <t>SERVICIO DE TELEFONIA FIJA ME DE JUNIO DE 2021</t>
  </si>
  <si>
    <t>SERVICIO GAS (RANCHO DE TROPA CACOM-4 Y FLANDES, Y CILINDROS PARA LA MARÍA) (TANQUEO DE GAS Y SUMINISTRO Y CILINDROS)</t>
  </si>
  <si>
    <t>SERVICIO ASEO Y RECOLECCIÓN DE BASURAS MES DE JUNIO DE 2021</t>
  </si>
  <si>
    <t>SERVICIO ENERGIA MES DE JUNIO DE 2021</t>
  </si>
  <si>
    <t>AUXILIO DE MARCHA Y CARRETERA SOLDADOS BACHILLERES VOTANTES SEGUNDO CONTINGENTE 2020</t>
  </si>
  <si>
    <t>VIATICOS DEL 01 AL 26 DE JULIO DE 2021</t>
  </si>
  <si>
    <t>SERVICIO DE TELEFONIA FIJA MES DE JULIO DE 2021</t>
  </si>
  <si>
    <t xml:space="preserve">VIATICOS DEL 27 DE JULIO AL 31 DE JULIO DE 2021 </t>
  </si>
  <si>
    <t>SERVICIO ASEO Y RECOLECCIÓN DE BASURAS MES DE JULIO DE 2021</t>
  </si>
  <si>
    <t>SERVICIO GAS MES DE JULIO DE 2021</t>
  </si>
  <si>
    <t>SERVICIO DE TELEVISION MES DE JULIO DE 2021</t>
  </si>
  <si>
    <t>SERVICIO ENERGIA MES DE JULIO DE 2021</t>
  </si>
  <si>
    <t>AUXILIO DE MARCHA Y CARRETERA SOLDADOS BACHILLERES SEGUNDO CONTINGENTE 2020</t>
  </si>
  <si>
    <t>VIATICOS DEL 01 AL 11 DE AGOSTO DE 2021</t>
  </si>
  <si>
    <t>BOTIQUÍN DE PRIMEROS AUXILIOS TIPO A (MALETIN)</t>
  </si>
  <si>
    <t>TRACTOR CORTACESPED</t>
  </si>
  <si>
    <t>SERVICIO DE TELEVISION MES DE AGOSTO DE 2021</t>
  </si>
  <si>
    <t>MANTENIMIENTO ALOJAMIENTO Y VIVIENDA MILITAR</t>
  </si>
  <si>
    <t>MANTENIMIENTO ZONAS OPERATIVAS Y ADMINISTRATIVAS</t>
  </si>
  <si>
    <t>AUXILIO DE MARCHA Y CARRETERA SOLDADOS CONTINGENTES 1 Y 3 DEL 2020</t>
  </si>
  <si>
    <t>SERVICIO ENERGIA MES DE AGOSTO DE 2021</t>
  </si>
  <si>
    <t>VIATICOS DEL 12 AL 25 DE AGOSTO DE 2021</t>
  </si>
  <si>
    <t>SERVICIO DE TELEFONIA FIJA</t>
  </si>
  <si>
    <t>VIATICOS DEL 27 AL 31 DE AGOSTO DE 2021</t>
  </si>
  <si>
    <t>VIATICOS DEL 09 AL 18 DE DICIEMBRE DE 2021</t>
  </si>
  <si>
    <t>SERVICIO ASEO Y RECOLECCIÓN DE BASURAS MES DE AGOSTO DE 2021</t>
  </si>
  <si>
    <t>SERVICIO DE TELEVISION MESES DE AGOSTO-SEPTIEMBRE DE 2021</t>
  </si>
  <si>
    <t>SERVICIO SUMINISTRO DE GAS MES DE AGOSTO DE 2021</t>
  </si>
  <si>
    <t>SERVICIO DE TELEFONIA FIJA MES DE AGOSTO DE 2021</t>
  </si>
  <si>
    <t>AUXILIO DE MARCHA Y CARRETERA SOLDADOS BACHILLERES TERCER CONTINGENTE 2020</t>
  </si>
  <si>
    <t>VIATICOS DEL 01 AL 21 DE SEPTIEMBRE DE 2021</t>
  </si>
  <si>
    <t>PAGO TASAS POR USO DE AGUA PERIODO 2 DE 2021</t>
  </si>
  <si>
    <t>PAGO TASA RETRIBUTIVA PERIODO ENERO A MARZO 2021</t>
  </si>
  <si>
    <t xml:space="preserve">MANTENIMIENTO DEL SIMULADOR DE ALA ROTATORIA HUEY II </t>
  </si>
  <si>
    <t>VIATICOS DEL 22 AL 30 DE SEPTIEMBRE DE 2021</t>
  </si>
  <si>
    <t>SERVICIO MANTENIMIENTO PREVENTIVO Y CORRECTIVO EQUIPO ANÁLISIS DE ACEITE SPECTROIL M S/N6326/10</t>
  </si>
  <si>
    <t>VIATICOS DEL 04 AL 19 DE OCTUBRE DE 2021</t>
  </si>
  <si>
    <t>SERVICIO DE TELEFONIA FIJA MES DE SEPTIEMBRE DE 2021</t>
  </si>
  <si>
    <t>SERVICIO ASEO Y RECOLECCIÓN DE BASURAS MES DE SEPTIEMBRE DE 2021</t>
  </si>
  <si>
    <t>SERVICIO GAS MES DE SEPTIEMBRE DE 2021</t>
  </si>
  <si>
    <t>SERVICIO ENERGIA CUENTAS REGULADAS MES DE SEPTIEMBRE DE 2021</t>
  </si>
  <si>
    <t>AUXILIO DE MARCHA Y CARRETERA SOLDADOS BACHILLERES SEGUNDO Y TERCER CONTINGENTE DEL 2020</t>
  </si>
  <si>
    <t>VIATICOS DEL 01 AL 19 DE OCTUBRE DE 2021</t>
  </si>
  <si>
    <t>SERVICIO ENERGIA MES DE SEPTIEMBRE DE 2021</t>
  </si>
  <si>
    <t>SERVICIO ENERGIA MESE DE SEPTIEMBRE DE 2021</t>
  </si>
  <si>
    <t>SERVICIO DE TELEVISION MESES DE SEPTIEMBRE-NOVIEMBRE</t>
  </si>
  <si>
    <t>AUXILIO DE MARCHA Y CARRETERA CONTINGENTE 4/20</t>
  </si>
  <si>
    <t>VIATICOS DEL 20 AL 21 DE OCTUBRE DE 2021</t>
  </si>
  <si>
    <t>VIATICOS DEL 20 AL 22 DE OCTUBRE DE 2021</t>
  </si>
  <si>
    <t>UPS 3KVA</t>
  </si>
  <si>
    <t>UPS 20KVA</t>
  </si>
  <si>
    <t>SERVICIO DE TELEFONIA FIJA MES DE OCTUBRE DE 2021</t>
  </si>
  <si>
    <t>VIATICOS DEL 25 AL 29 DE OCTUBRE DE 2021</t>
  </si>
  <si>
    <t>VIATICOS DEL 25 AL 28 DE OCTUBRE DE 2021</t>
  </si>
  <si>
    <t>MANTENIMIENTO AREAS DE ALOJAMIENTO Y VIVIENDA MILITAR</t>
  </si>
  <si>
    <t>SERVICIO ASEO Y RECOLECCIÓN DE BASURAS MES DE OCTUBRE DE 2021</t>
  </si>
  <si>
    <t>SERVICIO DE TELEVISION MES DE OCTUBRE DE 2021</t>
  </si>
  <si>
    <t>SERVICIO SUMINISTRO DE GAS OMES DE OCTUBRE DE 2021</t>
  </si>
  <si>
    <t>SERVICIO ENERGIA MES DE OCTUBRE DE 2021</t>
  </si>
  <si>
    <t>AUXILIO DE MARCHA Y CARRETERA SOLDADOS BACHILLERES CUARTO CONTINGENTE DEL 2020</t>
  </si>
  <si>
    <t>VIATICOS DEL 02 AL 16 DE NOVIEMBRE DE 2021</t>
  </si>
  <si>
    <t>VIATICOS DEL 02 AL 12 DE NOVIEMBRE DE 2021</t>
  </si>
  <si>
    <t>SERVICIO DE TELEVISION MES DE DICIEMBRE DE 2021</t>
  </si>
  <si>
    <t>VIATICOS DEL 17 AL 22 DE NOVIEMBRE</t>
  </si>
  <si>
    <t>PAGO TASAS RETRIBUTIVAS ABRIL A JULIO DE 2021</t>
  </si>
  <si>
    <t>SERVICIO DE TELEFONIA FIJA MES DE NOVIEMBRE DE 2021</t>
  </si>
  <si>
    <t>VIATICOS DEL 23 AL 29 DE NOVIEMBRE DE 2021</t>
  </si>
  <si>
    <t>VIATICOS 30 DE NOVIEMBRE DE 2021</t>
  </si>
  <si>
    <t>SERVICIO GAS MES DE NOVIEMBRE DE 2021</t>
  </si>
  <si>
    <t>SERVICIO ASEO Y RECOLECCIÓN DE BASURAS MES DE NOVIEMBRE DE 2021</t>
  </si>
  <si>
    <t>SERVICIO ENERGIA MES DE NOVIEMBRE DE 2021</t>
  </si>
  <si>
    <t>SERVICIO DE TELEVISION MESES DE NOVIEMBRE 2021 Y ENERO 2022</t>
  </si>
  <si>
    <t>SERVICIO DE TELEVISION MES DE ENERO DE 2022</t>
  </si>
  <si>
    <t>VIATICOS DEL 01 AL 22 DE DICIEMBRE 2021</t>
  </si>
  <si>
    <t>AUXILIO DE MARCHA Y CARRETERA TERMINO SERVICIO MILITAR Y/O LEY 403/97 CONTINGENTE 2/2020</t>
  </si>
  <si>
    <t>ADECUACION COMODAS DE LOS SOLDADOS</t>
  </si>
  <si>
    <t>MUEBLE MODULAR EN L</t>
  </si>
  <si>
    <t>MUEBLE PARA SALA TRES PUESTOS</t>
  </si>
  <si>
    <t>MUEBLE PARA SALA UN PUESTO</t>
  </si>
  <si>
    <t>SILLAS DE TRABAJO</t>
  </si>
  <si>
    <t xml:space="preserve">SILLAS  TRABAJO EN BANCO </t>
  </si>
  <si>
    <t>MESAS DE CENTRO</t>
  </si>
  <si>
    <t>CAJA DE ALMACENAJE DE HERRAMIENTAS</t>
  </si>
  <si>
    <t xml:space="preserve">BANCOS MOBIL DE TRABAJO PARA APU </t>
  </si>
  <si>
    <t xml:space="preserve">BANCOS DE TRABAJO T-700- ESTACIÓN DE TRABAJO DESENSAMBLE </t>
  </si>
  <si>
    <t>COMODA METALICA PARA ALMACENAJE DE HERRAMIENTA ESPECIAL DE LOS MOTORES Y APU- BSERIE KRA2403</t>
  </si>
  <si>
    <t>COMODA EN  MADECOR  DISEÑO Y FABRICACIÓN</t>
  </si>
  <si>
    <t xml:space="preserve">MUEBLE ARCHIVADOR EN MADECOR </t>
  </si>
  <si>
    <t xml:space="preserve">MESA DE TRABAJO CON SUPERFICIE PLANA EN MÁRMOL </t>
  </si>
  <si>
    <t xml:space="preserve">BANCO MOVIL PARA SOPORTE DE PALAS ROTOR PRINCIPAL Y DE COLA </t>
  </si>
  <si>
    <t>BASCULA DE PISO O DE PLATAFORMA</t>
  </si>
  <si>
    <t>SOBRANTE APOYO BASCULA</t>
  </si>
  <si>
    <t>MOTOSIERRA</t>
  </si>
  <si>
    <t>EQUIPO CORTADOR PLASMA</t>
  </si>
  <si>
    <t>PULIDORA INALÁMBRICA</t>
  </si>
  <si>
    <t>SIERRA SABLE 1010 W</t>
  </si>
  <si>
    <t>TALADRO ATORNILLADOR PERCUTOR</t>
  </si>
  <si>
    <t>JAM NUT RECEPTACLE</t>
  </si>
  <si>
    <t>PUNTAS PARA MULTIMETRO, LONGITUD DEL CABLE 120CM, REF UTL23</t>
  </si>
  <si>
    <t xml:space="preserve"> SACAPINES </t>
  </si>
  <si>
    <t xml:space="preserve"> ALICATE PARA COAX CABLE  HX4</t>
  </si>
  <si>
    <t>PISTOLA DE CALOR D26950</t>
  </si>
  <si>
    <t>8 PC VINYL GRIP MINIATURE PLIERS AND CUTTERS SET(BLUE-POINT®)</t>
  </si>
  <si>
    <t xml:space="preserve">ALICATES DE MICROESQUILA PARA ALAMBRE </t>
  </si>
  <si>
    <t>JUEGO DESTORNILLADORES ELECTRONICOS EN MINIATURA 7 PIEZAS</t>
  </si>
  <si>
    <t>MEDIDOR DIGITAL</t>
  </si>
  <si>
    <t>ESMERIL DE BANCO 6PG 370W-3450 RPMS TIPO: ESMERILES DE BANCO DIAMETRO: 6"; VELOCIDAD:3,450RPM; POTENCIA:370W</t>
  </si>
  <si>
    <t>LINEA NEUMATICA RETRACTIL  HOSE REEL WITH 30M OF 10MM AIR OR WATER HOSE.</t>
  </si>
  <si>
    <t>HERRAMIENTA DE TOMA DE MEDIDA PARA LA INSTALACION DE LA RUEDA DE TURBINA DE APU</t>
  </si>
  <si>
    <t>HERRAMIENTA OUTPUT DRIVE SHAFT PULLER (A)</t>
  </si>
  <si>
    <t>LLAVE COMBINADA RATCH</t>
  </si>
  <si>
    <t xml:space="preserve">LLAVE COMBINADA ESTANDAR DE TRINQUETE REVERSIBLE DE COMBINACION </t>
  </si>
  <si>
    <t>LLAVE COMBINADA ESTANDAR DE TRINQUETE REVERSIBLE (KIT)</t>
  </si>
  <si>
    <t>LLAVES COMBINADAS PEQUEÑAS DE TRINQUETE REVERSIBLE (KIT)</t>
  </si>
  <si>
    <t>HERRAMIENTA PARA INSTALACION SELLO LABERINTO  DE LA APU P/N ST-70468</t>
  </si>
  <si>
    <t>HERRAMIENTA PARA INSTALACION SELLO LABERINTO DE LA APU  P/N ST-91640</t>
  </si>
  <si>
    <t>HERRAMIENTA BRIDGE GAGE P/N ST61195</t>
  </si>
  <si>
    <t>HERRAMIENTA WIRE GAGE P/N ST60880</t>
  </si>
  <si>
    <t xml:space="preserve">HERRAMIENTA UNIVERSAL ¼  PARA REMOCION DE PERNOS APU </t>
  </si>
  <si>
    <t>HERRAMIENTA UNIVERSAL 5/16 PARA REMOCION DE PERNOS APU</t>
  </si>
  <si>
    <t>HERRAMIENTA PARA REMOVER SELLOS</t>
  </si>
  <si>
    <t>LIMPIADOR Y COLECTOR PORTÁTIL</t>
  </si>
  <si>
    <t>PRENSA HIDRÁULICA P/N: CG473HY</t>
  </si>
  <si>
    <t>KIT DE LIMAS</t>
  </si>
  <si>
    <t>RIEL DE MANGUERAS NEUMATICAS  DE AGUA/AIRE PARA SERVICIO PESADO</t>
  </si>
  <si>
    <t>90O ANGLE MIN AIR DE GRINDER (BLUE-PONAT118-1/4)</t>
  </si>
  <si>
    <t xml:space="preserve">SURFACE PREP DOTCO RIGHT ANGLE GRINDER &amp; SHROUD KIT, 2”, TR STYLE </t>
  </si>
  <si>
    <t>BRILLADORA INDUSTRIL PARA PISOS</t>
  </si>
  <si>
    <t>COMPUTADOR PORTATIL</t>
  </si>
  <si>
    <t>EQUIPO DE COMPUTO</t>
  </si>
  <si>
    <t>EQUIPO DE COMPUTO PORTATIL</t>
  </si>
  <si>
    <t>PLANTA ELECTRICA PARA EQUIPO DE DESPLIEGUE OPERACIONAL</t>
  </si>
  <si>
    <t xml:space="preserve">LUCES PORTATILES INALAMBRICAS </t>
  </si>
  <si>
    <t>02-01-01-004-007-01</t>
  </si>
  <si>
    <t>VALVULA SALIDA DE SERVICO</t>
  </si>
  <si>
    <t>CIRCUITO CERRADO DE CAMARAS</t>
  </si>
  <si>
    <t>VIDEO PROYECTOR</t>
  </si>
  <si>
    <t>MICROFONO INALÁMBRICO DE SOLAPA</t>
  </si>
  <si>
    <t>02-01-01-004-007-04</t>
  </si>
  <si>
    <t>TRIPODE TELESCOPICO PARA INSTALACION DE ANTENAS DE 10 MTS</t>
  </si>
  <si>
    <t>FUENTE DE VOLTAJE DE 28 VOLTIOS Y 30 AMPERIOS</t>
  </si>
  <si>
    <t xml:space="preserve">REFRACTOMETRO </t>
  </si>
  <si>
    <t>SET DE MEDICIÓN GALGAS DE ALAMBRE P/N: FB302A</t>
  </si>
  <si>
    <t>SET DE MEDICIÓN  GALGAS CON ÁNGULO DE 45º P/N: FB308D</t>
  </si>
  <si>
    <t>CÁMARA DEPORTIVA ULTRA HD</t>
  </si>
  <si>
    <t>CÁMARA FOTOGRÁFICA PROFESIONAL</t>
  </si>
  <si>
    <t>CÁMARA ESTABILIZADA DE MANO</t>
  </si>
  <si>
    <t xml:space="preserve">SHELTER TRANSPORTE DE MISILES </t>
  </si>
  <si>
    <t>02-01-01-004-010-02</t>
  </si>
  <si>
    <t>EQUIPO DESPLIEGUE OPERACIONAL UH-60</t>
  </si>
  <si>
    <t>MALLA DE MIMETISTMO PARA UH-60</t>
  </si>
  <si>
    <t>02-02-01-001-002</t>
  </si>
  <si>
    <t>GAS BUTANO PARA CAUTIN, REFERENCIA GBUT</t>
  </si>
  <si>
    <t>ARENA DE CONCRETO</t>
  </si>
  <si>
    <t>ARENA DE PEGA</t>
  </si>
  <si>
    <t>ARENA DE REVOQUE</t>
  </si>
  <si>
    <t>TRITURADO 3/4</t>
  </si>
  <si>
    <t>BASE O RECEBO O REMONTA</t>
  </si>
  <si>
    <t>GRANITO (GRAVILLA MONA) 40KG</t>
  </si>
  <si>
    <t>COMIDA EN LATA PARA PERRO</t>
  </si>
  <si>
    <t>ALIMENTO BULTO PARA PERRO</t>
  </si>
  <si>
    <t>DRY FIBERGLASS CLOTH 80GRS Y 100 GRS</t>
  </si>
  <si>
    <t>DRY KEVLAR CLOTH</t>
  </si>
  <si>
    <t>FIBERGLASS BLEEDER CLOTH</t>
  </si>
  <si>
    <t>ESTOPA PARA BRILLAR EQUIPOS X 400 GRMS</t>
  </si>
  <si>
    <t>TELA ESPECIAL SEDA</t>
  </si>
  <si>
    <t>V-T-295-TYPE-II-BONDED/V-T-295-TYPE-II-SIZE-FF-1LB-SPOOL-COLOR-USMC-GREEN-34052</t>
  </si>
  <si>
    <t>ESTOPA POR 500 GRAMOS</t>
  </si>
  <si>
    <t>TRAILLA PARA CANINO</t>
  </si>
  <si>
    <t>BOZAL PARA PERRO EN LONA</t>
  </si>
  <si>
    <t>PORTA PREMIOS PARA PERRO</t>
  </si>
  <si>
    <t>TAPABOCAS QUIRURGICO</t>
  </si>
  <si>
    <t>CLOTH SATIN P/N MIL-C-9084 X ROLLO</t>
  </si>
  <si>
    <t>FORRO SILLA ARTILLERO ESPALDAR Y ASIENTO</t>
  </si>
  <si>
    <t>CANASTILLA DE M60D CON FORRO</t>
  </si>
  <si>
    <t>DISCO ABRASIVO GRADO SUAVE CAJA X 100</t>
  </si>
  <si>
    <t xml:space="preserve">VELCRO  AUTOADESIVO, PS FR 8224 NEGRO50MM X 25M ROLL (VEL151394)
</t>
  </si>
  <si>
    <t>VELCRO AUTOADESIVO, PS FR 8224 NEGRO 50MM X 25M ROLL (VEL151405)</t>
  </si>
  <si>
    <t xml:space="preserve">FORRO CHALECOS DE PROTECCION DE TRIPULANTES </t>
  </si>
  <si>
    <t>BANDEROLA REMOVE BEFORE FLIGH</t>
  </si>
  <si>
    <t>SOGA POLIPROPILENO 8MM X 10 M</t>
  </si>
  <si>
    <t>TELA VINILICA BLANCA QUE CUMPLA NORMA FAR 25853</t>
  </si>
  <si>
    <t>LAMINA AGLOMERADA RH CON RECUBIMIENTO MELAMINICO BLANCO EN UNA CARA, ESPESOR 15 MM. DIMENSIONES 1,8*2,4 M</t>
  </si>
  <si>
    <t>LAMINA AGLOMERADA RH CON RECUBIMIENTO MELAMINICO BLANCO EN UNA CARA, ESPESOR 4 MM. DIMENSIONES 1,8*2,4 M</t>
  </si>
  <si>
    <t>LAMINA AGLOMERADA RH CON RECUBIMIENTO MELAMINICO WENGUE A DOS CARAS, ESPESOR 15 MM. DIMENSIONES 1,8*2,4 M</t>
  </si>
  <si>
    <t>LAMINA AGLOMERADA RH CON RECUBIMIENTO MELAMINICO WENGUE A DOS CARAS, ESPESOR 4 MM. DIMENSIONES 1,8*2,4 M</t>
  </si>
  <si>
    <t>BAJA LENGUAS (80244)  7340-00-753-5565   CAJA X 500</t>
  </si>
  <si>
    <t>APLICADORES ASÉPTICOS PAQUETE X 100 UNIDADES</t>
  </si>
  <si>
    <t>HUMECTADOR CODIGO HE0098 (COPITOS DE MADERA APLICADORES)</t>
  </si>
  <si>
    <t>HUMECTADOR PINCEL REF HE0101 (COPITOS DE MADERA APLICADORES)</t>
  </si>
  <si>
    <t>HUMECTADORES REDONDO COD HE0102 (COPITOS DE MADERA APLICADORES)</t>
  </si>
  <si>
    <t xml:space="preserve">LAMINAS DE AGLOMERADO PARA FORMALETA (FORMALETA DIMENSIONADA) 0,28*2,44 M </t>
  </si>
  <si>
    <t>LAMINA AGLOMERADA RH CON RECUBIMIENTO MELAMINICO 15MM  RH 15MM BLANCO DOS CARAS</t>
  </si>
  <si>
    <t>LISTONES DE CEDRO DIMENSIONES  2"X4" X 3M DE LONGITUD</t>
  </si>
  <si>
    <t xml:space="preserve">MACANAS DE 3/4" DE 1 M DE LONGITUD </t>
  </si>
  <si>
    <t>TABLON DE CEDRO DIMENSIONES 2"X10" X 3M DE LONGITUD</t>
  </si>
  <si>
    <t>TABLON ROBLE DE 2"X10" X 3M DE LONGITUD</t>
  </si>
  <si>
    <t>TABLON NOGAL DE 2"X 10" X 3M DE LONGITUD</t>
  </si>
  <si>
    <t>MADECANTO FLEXIBLE COLOR WENGUE</t>
  </si>
  <si>
    <t>MADECANTO FLEXIBLE COLOR BLANCO</t>
  </si>
  <si>
    <t xml:space="preserve">BOLILLOS DE 1" EN MADERA CHANÚ DE 3MS </t>
  </si>
  <si>
    <t>ALFARDA MEDIA MADERA INMUNIZADA DIAMETRO BASE 10 CMS, LARGO 3 M</t>
  </si>
  <si>
    <t>ALFARDA  INMUNIZADA DIAMETRO  10 CMS, LARGO 3 M</t>
  </si>
  <si>
    <t>MACHIMBRE PINO PATULA MEDIDAS 8*1 CM * 1M DE LARGO</t>
  </si>
  <si>
    <t>PINO CEPILLADO MEDIDAS 3,3 X 14 CM * 39,6M DE LARGO</t>
  </si>
  <si>
    <t xml:space="preserve">TABLA PINO CARIBE 8*2,5 CM X 2M </t>
  </si>
  <si>
    <t>PINO SECO CEPILLADO 2"X4" X 3,2 M</t>
  </si>
  <si>
    <t>TAPALUZ CEDRO BLANCO MEDIDAS 4X1CM X 2,5 M</t>
  </si>
  <si>
    <t>CARPETAS BLANCAS PARA ARCHIVO CUATRO ALETAS (CON SOLAPAS LATERALES)</t>
  </si>
  <si>
    <t xml:space="preserve">CAJA DE CARTÓN PARA ARCHIVO CENTRAL </t>
  </si>
  <si>
    <t>PAPEL CARTULINA AZUL</t>
  </si>
  <si>
    <t>STICKY NOTES PRESENTACIÓN BANDERITAS</t>
  </si>
  <si>
    <t>SOBRES MANILA TAMAÑO OFICIO</t>
  </si>
  <si>
    <t>PAPEL AUTOADHESIVO TAMAÑO CARTA X10</t>
  </si>
  <si>
    <t>PAPEL KRAFT RECICLADO EN ROLLO, DE 50 CM DE ANCHO POR 300 METROS DE LARGO X ROLLO</t>
  </si>
  <si>
    <t>ROLLO DE CARTON CORRUGADO X 100 M * 1,25 M DE ANCHO</t>
  </si>
  <si>
    <t>ROLLOS DE CINTA DE ENMASCARAR 2" X 50 M</t>
  </si>
  <si>
    <t>31201503 </t>
  </si>
  <si>
    <t>ROLLOS DE CINTA DE ENMASCARAR 1" X 50 M</t>
  </si>
  <si>
    <t>ROLLOS DE CINTA DE ENMASCARAR 3/4" X 50 M</t>
  </si>
  <si>
    <t>ROLLO DE CINTA DE PAPEL DE 2"</t>
  </si>
  <si>
    <t>CINTA DE ENMASCARAR (ROLLO)</t>
  </si>
  <si>
    <t>CUARTOS DE ACEITE 2T PARA GUADAÑADORA</t>
  </si>
  <si>
    <t>CANECA DE GRASA</t>
  </si>
  <si>
    <t xml:space="preserve">ACEITE SOLUBLE </t>
  </si>
  <si>
    <t>ACEITE MULTIUSOS X 90 MILILITROS</t>
  </si>
  <si>
    <t xml:space="preserve">25 W 50 </t>
  </si>
  <si>
    <t>ATF</t>
  </si>
  <si>
    <t>ACEITE HIDRAULICO PARA MONTACARGAS</t>
  </si>
  <si>
    <t>LIQUIDO DE FRENOS</t>
  </si>
  <si>
    <t>PETROLATUM (81348) X LIBRA P/N VV -P-236. NSN 9150-00-250-0926 (VASELINA)</t>
  </si>
  <si>
    <t>WD 40 LUBRICANTE MULTIUSOS SPRAY  X 5,5 OZ</t>
  </si>
  <si>
    <t>WD 40 LUBRICANTE MULTIUSOS X 5 LT</t>
  </si>
  <si>
    <t>LUBRICANT SOLID FILM MIL-L-23398  12 OZ</t>
  </si>
  <si>
    <t>GREASE MIL PFR-81322. MOBIL 28   2,0 KG/ 4.4 LBS</t>
  </si>
  <si>
    <t>FLUIDO HIDRAULICO P/N MIL-PRF-83282</t>
  </si>
  <si>
    <t>FLUIDO HIDRAULICO N.1X 4 ONZAS</t>
  </si>
  <si>
    <t>ACEITE LUBRICANTE,PENETRANTE INDUSTRIAL</t>
  </si>
  <si>
    <t>LUBRICANTE DOW CORNING</t>
  </si>
  <si>
    <t>ACEITE 20W50  4 TIEMPOS (CUARTO)</t>
  </si>
  <si>
    <t>ACEITE 15W40</t>
  </si>
  <si>
    <t>ACEITE PARA MOTORES 2 TIEMPOS (CUARTO)</t>
  </si>
  <si>
    <t>GAS PROPANO EN CILINDRO DE 40 LBR</t>
  </si>
  <si>
    <t>CILINDRO GAS MAP /PRO 14,1 OZ</t>
  </si>
  <si>
    <t>BETUN</t>
  </si>
  <si>
    <t>ALCOHOL</t>
  </si>
  <si>
    <t>ACETILENO EN CILINDRO X 4 KG</t>
  </si>
  <si>
    <t>ACETICACID A-A-55829.  NSN: 6810-00-275-1215.  BX</t>
  </si>
  <si>
    <t>NITRIC ACID, 42°BE A-A-59105. NSN: 6810-00-222-9655.  BT 500 ML</t>
  </si>
  <si>
    <t>SOLVENTE</t>
  </si>
  <si>
    <t>ALCOHOL ISOPROPILICO TECHNICAL CANECA * 55 GALONES P/N TT-I-735 NSN 6810-00-543-7915</t>
  </si>
  <si>
    <t>ACETONE TECHNICAL (81346) ASTM D329 NSN 6810-00-184-4796 * GALON</t>
  </si>
  <si>
    <t>ALCOHOL DESNATURALIZADO (ETILICO 96%)</t>
  </si>
  <si>
    <t>ISOPROPYL ALCOHOL, GRADE A, TT-I-735  CANECA 55 GALONES</t>
  </si>
  <si>
    <t>ACETONA TECNICA - CANECA * 5 GALONES</t>
  </si>
  <si>
    <t xml:space="preserve">OXIGENO X 10 M3 </t>
  </si>
  <si>
    <t>AGUA PARA BATERIAS X CUARTOS</t>
  </si>
  <si>
    <t>NITROGENO</t>
  </si>
  <si>
    <t>CISCO POR PACA</t>
  </si>
  <si>
    <t>SULFATO DE MG X BULTO</t>
  </si>
  <si>
    <t>FERTILIZANTE NUTRIFOLIAR LITRO</t>
  </si>
  <si>
    <t>MICORRISA POR BULTO</t>
  </si>
  <si>
    <t>OXICLORURO DE COBRE</t>
  </si>
  <si>
    <t>ABONO POTRERO POR BULTO</t>
  </si>
  <si>
    <t>FERTILIZANTE CON COMPOSICION N:P:K DE 10:30:10 BULTO</t>
  </si>
  <si>
    <t>FERTILIZANTE CON COMPOSICION N:P:K DE 15:15:15 BULTO</t>
  </si>
  <si>
    <t>FERTILIZANTE FOLIAR CON AMINOACIDOS X LITRO</t>
  </si>
  <si>
    <t>NUTREMIN LITRO</t>
  </si>
  <si>
    <t>ENRAIZADOR HORMONAGRO</t>
  </si>
  <si>
    <t>FERTLIZANTE BASACOTE PLUS</t>
  </si>
  <si>
    <t>INSECTICIDA NEMATICIDA X KG</t>
  </si>
  <si>
    <t>INSECTICIDA LORSBANS LITRO</t>
  </si>
  <si>
    <t>MALATHION INSECTICIDA LITRO</t>
  </si>
  <si>
    <t>INSECTICIDA LORSBANS POLVO</t>
  </si>
  <si>
    <t>HERBICIDA GLYFOS X LITRO</t>
  </si>
  <si>
    <t>MANZATE FUNGICIDA KILOGRAMO</t>
  </si>
  <si>
    <t>VERTIMET INSECTICIDA FRASCO</t>
  </si>
  <si>
    <t>SISTEMIN INSECTICIDA</t>
  </si>
  <si>
    <t>GRAMOXONE  HERBICIDA LITRO</t>
  </si>
  <si>
    <t>ELOSAL FUNGICIDA LITRO</t>
  </si>
  <si>
    <t xml:space="preserve">TIERRA NEGRA ABONADA </t>
  </si>
  <si>
    <t>PRODUCTO ORGANICO POR LITRO PARA CONTROL PLAGA CHIZA</t>
  </si>
  <si>
    <t>CINTA TEFLON DE 3/4"</t>
  </si>
  <si>
    <t>TUBO AGUA PRESION CPVC 1/2</t>
  </si>
  <si>
    <t>TUBO AGUA PRESION PVC 1" 1/2</t>
  </si>
  <si>
    <t>TUBO AGUA PRESION PVC 1/2</t>
  </si>
  <si>
    <t>TUBO AGUA PRESION PVC 2"</t>
  </si>
  <si>
    <t>BARRA DE SILICONA PARA ALTA TEMPERATURA 1/2"</t>
  </si>
  <si>
    <t>RESINA 956 (KIT)</t>
  </si>
  <si>
    <t>CINTA IMPRESORA DATACARD</t>
  </si>
  <si>
    <t>ROLLOS IMPRESORA</t>
  </si>
  <si>
    <t>TINTAS PARA PLOTTER</t>
  </si>
  <si>
    <t>TINTAS PARA IMPRESORA</t>
  </si>
  <si>
    <t>ESMALTE CAOBA</t>
  </si>
  <si>
    <t>ESTUCO PLASTICO</t>
  </si>
  <si>
    <t>GRANIPLAST BLANCO 30KG ESGRAFIADO ANTIHONGOS 4 GALONES</t>
  </si>
  <si>
    <t>MASILLA PARA JUNTAS EN DRYWALL (CUÑETE)</t>
  </si>
  <si>
    <t>PINTURA EN VINILO ACRILICA PARA USO EXTERIOR DE ALTA RESISTENCIA (CUÑETE)</t>
  </si>
  <si>
    <t>PINTURA BARNIZ PARA EXTERIORES</t>
  </si>
  <si>
    <t>PINTURA DE TRAFICO REFLECTIVA</t>
  </si>
  <si>
    <t xml:space="preserve">PINTURA EN AEROSOL X 300ML </t>
  </si>
  <si>
    <t>PINTURA EN ESMALTE A BASE DE ACEITE</t>
  </si>
  <si>
    <t>PINTURA EN VINILO TIPO 1 (CUÑETE)</t>
  </si>
  <si>
    <t>PINTURA LACA CATALIZADA TRANSPARENTE  BRILLANTE</t>
  </si>
  <si>
    <t>PINTURA LACA CATALIZADA TRANSPARENTE MATE</t>
  </si>
  <si>
    <t>PINTURA PARA MADERA EXTERIOR</t>
  </si>
  <si>
    <t>PINTURA PARA PISO</t>
  </si>
  <si>
    <t>PINTURA SELLADOR CATALIZADO</t>
  </si>
  <si>
    <t>PINTURA SELLADOR LIJABLE</t>
  </si>
  <si>
    <t>PINTURA TINTILLA MATE (VARIOS TONOS)</t>
  </si>
  <si>
    <t>PINTURA TRAFICO REFLECTIVA COLOR AMARILLO X CUÑETE</t>
  </si>
  <si>
    <t>PINTURA VINILO INTERIORES</t>
  </si>
  <si>
    <t>PINTURA VINILO TIPO KORAZA  X CUÑETE</t>
  </si>
  <si>
    <t>VINILO TIPO 1 BLANCO X CUÑETE</t>
  </si>
  <si>
    <t xml:space="preserve">CHEMICAL RESISTANT EPOXY PRIMER YELLOW </t>
  </si>
  <si>
    <t>PRINTER RIBBON REFERENCIA R4310</t>
  </si>
  <si>
    <t>AEROSOL   FS # 34031 GREEN  X 12 ONZAS</t>
  </si>
  <si>
    <t>AEROSOL   FS # 36231 GRAY X 12 ONZAS</t>
  </si>
  <si>
    <t xml:space="preserve">COATING POLYURETHANE FINISH FLAT GREEN # 34031  </t>
  </si>
  <si>
    <t xml:space="preserve">COATING, POLYURETHANE, AIRCRAFT RED,  # 31136    </t>
  </si>
  <si>
    <t xml:space="preserve">EPOXY LIGHT GREEN HS LOW VOC PRIMER </t>
  </si>
  <si>
    <t xml:space="preserve">EPOXY C. MATCH GREEN FLUID RESISTANT PRIMER </t>
  </si>
  <si>
    <t xml:space="preserve">MASILLA FINAL FILL </t>
  </si>
  <si>
    <t>REMOVER PAINT  (DRUMP) X 55 GALONES</t>
  </si>
  <si>
    <t xml:space="preserve">AEROSOL  12 OZ  FS # 34031 GREEN C403-1003ZZ </t>
  </si>
  <si>
    <t>AEROSOL  12 OZ  FS # 36231 GRAY C403-1002ZZ</t>
  </si>
  <si>
    <t>AEROSOL  12 OZ  FS # 17038 GLOSS BLACK C403-1012 ZZ</t>
  </si>
  <si>
    <t>AEROSOL  12 OZ  FS # 37038 MATT BLACK C403-1012 ZZ</t>
  </si>
  <si>
    <t>AEROSOL  12 OZ   FS # 37925 WHITE C403-1012 ZZ</t>
  </si>
  <si>
    <t>AEROSOL 12 OZ  FS # 11302 GLOSS RED C403-1012 ZZ</t>
  </si>
  <si>
    <t>AEROSOL 12 OZ  FS #  23655  YELLOW C403-1012 ZZ</t>
  </si>
  <si>
    <t>AEROSOL 12 OZ  FS #  35042  BLUE C403-1012 ZZ</t>
  </si>
  <si>
    <t>GRAY URETHANE 16231 NSN 31446APX-T1 MIL-PRF-85285D(3) TYPE I CLASS H KIT POR GALON</t>
  </si>
  <si>
    <t xml:space="preserve">POLYURETHANE COATING 36231 GRAY MIL-DTL-53039 KITX  GALON. </t>
  </si>
  <si>
    <t>HIGH SOLID EPOXY PRIMER  P-1020  GREEN X KIT</t>
  </si>
  <si>
    <t>AEROSOLES DE 5-56</t>
  </si>
  <si>
    <t>PRIMER</t>
  </si>
  <si>
    <t>PRIMER X 430 CENTIMETROS CUBICOS</t>
  </si>
  <si>
    <t>PINTURA ESPRAY ROJA</t>
  </si>
  <si>
    <t>PINTURA VERDE OLIVA CODIGO 34087</t>
  </si>
  <si>
    <t>PRIMER P/N: 20012197 MIL-PRF-23377 (KIT)</t>
  </si>
  <si>
    <t>PINTURA NEGRA MATE P/N:20012132 MIL-DTL-53039 (KIT)</t>
  </si>
  <si>
    <t>PINTURA KORAZA GRIS BASALTO CUÑETE</t>
  </si>
  <si>
    <t>PINTURA KORAZA BLANCA CUÑETE</t>
  </si>
  <si>
    <t>VINILO TIPO 1 BLANCO CUÑETE</t>
  </si>
  <si>
    <t xml:space="preserve">PINTURA ESMALTE AZUL </t>
  </si>
  <si>
    <t>PINTURA BLANCO TRAFICO CUÑETE</t>
  </si>
  <si>
    <t>PINTURA AMARILLA TRAFICO CUÑETE</t>
  </si>
  <si>
    <t xml:space="preserve">PINTURA ESMALTE BLANCA </t>
  </si>
  <si>
    <t>PINTURA ESMALTE NEGRA BRILLANTE 3 EN 1</t>
  </si>
  <si>
    <t>PINTURA ESMALTE ROJA</t>
  </si>
  <si>
    <t>PINTURA KORAZA ROJO ESPAÑOL O COLONIAL CUÑETE</t>
  </si>
  <si>
    <t>ESTUCO EN POLVO (BULTO)</t>
  </si>
  <si>
    <t>PINTURA BITUMINOSA DE ALUMINIO 0,8 KG - IMPERMEABILIZACIÓN Y REPARACION HUMEDAD</t>
  </si>
  <si>
    <t>GRANIPLAST BLANCO CUÑETE</t>
  </si>
  <si>
    <t>PINTURA EPOXICA AZUL</t>
  </si>
  <si>
    <t xml:space="preserve">PINTURA ACEITE CAOBA </t>
  </si>
  <si>
    <t>IMPRANOL CAOBA X 5LTS</t>
  </si>
  <si>
    <t>LACA CATALIZADA SEMIBRILLANTE</t>
  </si>
  <si>
    <t>SELLADOR CATALIZADO</t>
  </si>
  <si>
    <t>MASILLA ACRILICA A BASE DE AGUA  X 1/4 GALON</t>
  </si>
  <si>
    <t>MASILLA ACRILICA A BASE DE AGUA  PARA MADERA COLOR CAOBA X 1/4 GALON</t>
  </si>
  <si>
    <t>MASILLA O SUPERMASILLA SECADO RAPIDO PARA LATONERIA  CON CATALIZADOR (HUESO-DURO) 1/4 GALON</t>
  </si>
  <si>
    <t>MASILLA PARA ZINC X 1/8 GALON</t>
  </si>
  <si>
    <t>ANTICORROSIVO (COLOR A DEFINIR)</t>
  </si>
  <si>
    <t>ANTIPARASITARIO INTERNO</t>
  </si>
  <si>
    <t xml:space="preserve">VITAMINAS Y MINERALES </t>
  </si>
  <si>
    <t>CLORHEXIDINA</t>
  </si>
  <si>
    <t xml:space="preserve">SOLUCIÓN PARA LIMPIEZA CANAL AUDITIVO </t>
  </si>
  <si>
    <t>VACUNA HEXAVALENTE (VIRUS MOQUILLO, HEPATITIS PARVOVIRUS, PARAINFLUENZA, RABIA, LEPTOSPIRA)</t>
  </si>
  <si>
    <t>ENROFLOXACINA</t>
  </si>
  <si>
    <t>COMPRIMIDO MASTICABLE PARA CONTROL DE PULGAS, GARRAPATAS Y SARNA</t>
  </si>
  <si>
    <t>ROLLO DE ESPADRAPO</t>
  </si>
  <si>
    <t>CATÉTER INTRAVENOSO #20</t>
  </si>
  <si>
    <t xml:space="preserve">VENOCLISIS MACROGOTEO </t>
  </si>
  <si>
    <t xml:space="preserve">ANTIHISTAMÍNICO </t>
  </si>
  <si>
    <t>CREMA DERMATOLÓGICA ACCIÓN ANTIMICÓTICA, ANTIBACTERIANA, Y ANTIINFLAMATORIA</t>
  </si>
  <si>
    <t>ANALGESICO Y ANTIPIRETICO</t>
  </si>
  <si>
    <t>ANTINFLAMATORIO, ANALGESICO Y ANTIPIRETICO</t>
  </si>
  <si>
    <t>GASA</t>
  </si>
  <si>
    <t>VITAMINICO REMINERALIZANTE</t>
  </si>
  <si>
    <t>JABÓN ANTIPARASITARIO</t>
  </si>
  <si>
    <t>SHAMPOO PARA CANINO EN FRASCO</t>
  </si>
  <si>
    <t>BAÑO SECO INSECTICIDA PERROS 100G</t>
  </si>
  <si>
    <t>COLONIA SPLASH PARA PERRO</t>
  </si>
  <si>
    <t xml:space="preserve">PROTECTOR SILICONA LIQUIDA PARA CARROS </t>
  </si>
  <si>
    <t>BIOASEPCIA PARA PELUQUERIA</t>
  </si>
  <si>
    <t xml:space="preserve">AMBIENTADOR PARA VEHICULO </t>
  </si>
  <si>
    <t>DESINFECTANTE DE SUPERFICIES</t>
  </si>
  <si>
    <t>AMBIENTADOR AEROSOL</t>
  </si>
  <si>
    <t xml:space="preserve">SHAMPOO SOBRE                           </t>
  </si>
  <si>
    <t>SHAMPOO PARA CABELLO</t>
  </si>
  <si>
    <t>CREMA DENTRAL</t>
  </si>
  <si>
    <t>DESODORANTE SOBRE EN GEL</t>
  </si>
  <si>
    <t xml:space="preserve">DETERGENTE EN POLVO PARA LAVADORA                 </t>
  </si>
  <si>
    <t>DETERGENTE LÍQUIDO LAVADORA</t>
  </si>
  <si>
    <t>DETERGENTE EN POLVO CON BICARBONATO</t>
  </si>
  <si>
    <t xml:space="preserve">JABON LIQUIDO LAVALOZA                           </t>
  </si>
  <si>
    <t>JABON BARRA HOTELERO</t>
  </si>
  <si>
    <t>POLVO DESODORANTE PARA PIES X 200 GM</t>
  </si>
  <si>
    <t xml:space="preserve">TALCO  X 30 GRA.                                            </t>
  </si>
  <si>
    <t xml:space="preserve">LIMPIADOR LÍQUIDO PARA PISOS                    </t>
  </si>
  <si>
    <t>BLANQUEDOR</t>
  </si>
  <si>
    <t>LIMPIAVIDRIOS X 500 ML CON ATOMIZADOR</t>
  </si>
  <si>
    <t xml:space="preserve">LIMPIA CONTACTOS </t>
  </si>
  <si>
    <t xml:space="preserve">SHAMPOO PARA LAVADO AERONAVES MIL-PRF-85570 TIPO 2CANECA X 55 GL </t>
  </si>
  <si>
    <t>BRILLA METAL 50 GRAMOS</t>
  </si>
  <si>
    <t>LIMPIADOR LIMPIA MAX PAVCO 1/4 DE GALON</t>
  </si>
  <si>
    <t>ADHESIVO A BASE DE CONCRETO</t>
  </si>
  <si>
    <t xml:space="preserve">EPOXICO PARA ANCLAJES </t>
  </si>
  <si>
    <t>ESTAÑO EN BARRA 30 D:6 X 400 PARA SOLDAR CANALES Y LATON DE COBRE</t>
  </si>
  <si>
    <t>FUNDENTE PARA SOLDADURA DE BRONCE (LIBRA)</t>
  </si>
  <si>
    <t>FUNDENTE PARA SOLDADURA DE PLATA FLUX HT BAJAS  TEMPERATURAS (LIBRA)</t>
  </si>
  <si>
    <t>GAS MAP PRO KIT</t>
  </si>
  <si>
    <t>IMPERMEABILIZANTE BASE ACRILICA</t>
  </si>
  <si>
    <t>IMPERMEABILIZANTE MUROS CON HUMEDAD</t>
  </si>
  <si>
    <t>IMPERMEABILIZANTES EN PASTA</t>
  </si>
  <si>
    <t>PEGANTE BLANCO PARA MADERA</t>
  </si>
  <si>
    <t>PEGANTE DE CAUCHO MULTIUSOS TIPO XL</t>
  </si>
  <si>
    <t>PEGANTE PARA CERAMICA BLANCO X 25 KG</t>
  </si>
  <si>
    <t>REMOVEDOR PVC</t>
  </si>
  <si>
    <t>RESINA PARA MADERA</t>
  </si>
  <si>
    <t>SILICONA TIPO SIKAFLEX O SIMILAR PARA CONTACTO CON SUPERFICIES HUMEDAS</t>
  </si>
  <si>
    <t xml:space="preserve">SOLDADURA 680 PARA ACERO 1/8 </t>
  </si>
  <si>
    <t xml:space="preserve">SOLDADURA ACERO INOX 308 X 1/8 </t>
  </si>
  <si>
    <t>SOLDADURA ACERO INOX 308 X 3/32</t>
  </si>
  <si>
    <t>SOLDADURA ACERO REF 680 X 1/8</t>
  </si>
  <si>
    <t xml:space="preserve">SOLDADURA ELECTRODO PARA ALUMINIO E 4043 X 1/8 </t>
  </si>
  <si>
    <t>SOLDADURA LIQUIDA PVC (1/64 GALON)</t>
  </si>
  <si>
    <t>SOLDADURA MASILLA EPOXICA</t>
  </si>
  <si>
    <t xml:space="preserve">SOLDADURA NIQUEL 100 X 1/8 </t>
  </si>
  <si>
    <t xml:space="preserve">ALODINE 1132 TOUCH-N-PREP-COATING (PEGANTE)  </t>
  </si>
  <si>
    <t>P/N: DAPCOTAC 3300. NSN: 8040-01-419-8062 X KIT</t>
  </si>
  <si>
    <t xml:space="preserve">ADHESIVE EA 934NA  </t>
  </si>
  <si>
    <t>ADHESIVE EA9309.3NA</t>
  </si>
  <si>
    <t>ADHESIVE  EPOCAS 50A</t>
  </si>
  <si>
    <t>ADHESIVE 815C</t>
  </si>
  <si>
    <t xml:space="preserve">EPIKURE AGENT CURE 3282 </t>
  </si>
  <si>
    <t>ADHESIVE EPOCAST 169/946</t>
  </si>
  <si>
    <t>RESINA 956</t>
  </si>
  <si>
    <t>LEAD FREE EPOXY PRIMER KIT P-1004 MIL-P-23377 TY II</t>
  </si>
  <si>
    <t>PR-1440 A-2 GRAY AMS-S-8802 CLASS A2 SPEC FUEL TANK SEALANT X KIT</t>
  </si>
  <si>
    <t xml:space="preserve">ADHESIVO  LOCTITE 404 QUICK SET INSTANT ADHESIVE - 1/3 OZ - 46551  </t>
  </si>
  <si>
    <t>EPIBOND 156-1 A/B WHITE "WIPE-ON" PASTE ADHESIVE - QUART A+B KIT</t>
  </si>
  <si>
    <t>ADHESIVE EC1357. NSN: 8040-00-165-8614</t>
  </si>
  <si>
    <t>TAPE PRESSURE SENSITIVE, ADHESIVE P/N :80-6109-1847-8. NSN:5970-01-623-9080 X ROLLO</t>
  </si>
  <si>
    <t xml:space="preserve"> TORQUE SEAL F900 (LINEA DE FE  ORANGE) X TUBO POR 0.5 OZ 8030-00-408-1137</t>
  </si>
  <si>
    <t xml:space="preserve"> CORROSION PREVENTIVE COMPOUND COR-BAN  27L  X  6 OZ</t>
  </si>
  <si>
    <t>CORROSION PREVENTIVE COMPOUND,MIL-C-16173, CLASS 1, GRADE 3 X 5 GAL</t>
  </si>
  <si>
    <t>CORROSION PREVENTIVE COMPOUND MIL-DTL-85054, TYPE 1, CLASS 134A X  1 QT</t>
  </si>
  <si>
    <t>CORROSION PREVENTIVE COMPOUND MIL-PRF-81309, TYPE 3, CLASS 2 X  1 QT</t>
  </si>
  <si>
    <t>CORROSION PREVENTIVE COMPOUND AMS-M-3171, TYPE 6 X QT</t>
  </si>
  <si>
    <t>EPOXY PRIMER COATING KIT MIL-PRF-23377 KIT</t>
  </si>
  <si>
    <t>TYPE II CLEANING COMPOUND SOLVENT MIL-PRF-680 X 1 GL</t>
  </si>
  <si>
    <t>METHYL ETHYL KETONE P/N TT-M-261.  NSN 6810-00-281-2785 X 1 QT</t>
  </si>
  <si>
    <t>ADHESIVE SEALANT RTV162(01139)</t>
  </si>
  <si>
    <t>LOCTITE 495</t>
  </si>
  <si>
    <t>ADHESIVO 847 X 20 GRAMOS</t>
  </si>
  <si>
    <t>ADHESIVO A-A-3097 TIPO2 CLASE2 X 250 MILILITROS</t>
  </si>
  <si>
    <t>ADHESIVO X 10,3 ONZAS  / 3145RTV(GRAY)</t>
  </si>
  <si>
    <t>ADHESIVO X 10,3 ONZAS / RTV162</t>
  </si>
  <si>
    <t>ADHESIVO X 10,3 ONZAS / ASTM-D5363</t>
  </si>
  <si>
    <t>SELLANTE PRESENTACIÓN 10 ONZAS</t>
  </si>
  <si>
    <t>PEGANTE PL285 2000ML</t>
  </si>
  <si>
    <t>SUPER BONDER 5 GR PINCEL</t>
  </si>
  <si>
    <t>ADHESIVE (30676) VERSILOK 204/ACCELERATOR 4</t>
  </si>
  <si>
    <t>TAPE PRESSURE SENSITIVE, ADHESIVE 80-6109-1847-8. NSN: 5970-01-623-9080. ROLL</t>
  </si>
  <si>
    <t>ADHESIVE (92108) 25009-1</t>
  </si>
  <si>
    <t>SPRAY/ ZIN CHROMATE PRIMER YELLOW X 12 ONZAS</t>
  </si>
  <si>
    <t xml:space="preserve">SEALING COMPOUND PS-870-B-1/2 </t>
  </si>
  <si>
    <t>SPRAY/ ZINC CHROMATE PRIMER TTP1757YELLOW</t>
  </si>
  <si>
    <t>SPRAY ZINC CHROMATE PRIMER A7-6889A GREEN MIL-P-6889A</t>
  </si>
  <si>
    <t>SEALING COMPOUND REFERENCIA P/N  888738-81 . NSN  8030-00-201-0996</t>
  </si>
  <si>
    <t>SEALING COMPOUND PS-870-B-2</t>
  </si>
  <si>
    <t>SEALING COMPOUND PS-870-C12, MIL-PFR-81733</t>
  </si>
  <si>
    <t>SEALING COMPOUND PR-1826, CLB-2</t>
  </si>
  <si>
    <t>SEALING COMPOUND PR-1005-L. NSN: 8030-00-
664-4019</t>
  </si>
  <si>
    <t>PL 285, PEGANTE BOXER X 375 ML</t>
  </si>
  <si>
    <t>SEALING COMPOUND (01195) F900, TORQUESEAL GREEN NSN 8030-00-408-1137 X 1 OZ</t>
  </si>
  <si>
    <t>SEALING COMPOUND CA 1000 X 6 OZ</t>
  </si>
  <si>
    <t>F900, TORQUE SEAL (COLOR AZUL, VERDE, AMARILLO)</t>
  </si>
  <si>
    <t>ELECTRICAL INSULATING COMPOUND 683-3-2</t>
  </si>
  <si>
    <t xml:space="preserve">SILICONA TIPO SIKAFLEX </t>
  </si>
  <si>
    <t>ADHESIVO EPOXICO DE DOS COMPONENTES  PARA ANCLAJE DE VARILLAS Y PERNOS (CARTUCHO)</t>
  </si>
  <si>
    <t>IMPERMEABILIZANTE ASFALTICO TIPO IGOL DENSO PLUS X 16 LTS</t>
  </si>
  <si>
    <t>PEGANTE TIPO  PL-285 PARA FORMICA</t>
  </si>
  <si>
    <t>SOLDADURA ARCO REVESTIDO 308 POR 3/32</t>
  </si>
  <si>
    <t>PEGANTE PL285</t>
  </si>
  <si>
    <t>PEGANTE HOT PRO PAVCO PARA CPVC 1/4 DE GALON</t>
  </si>
  <si>
    <t xml:space="preserve">REFIGERANTE PARA MOTORES DIESEL </t>
  </si>
  <si>
    <t>ROLLOS NAILON GUADAÑA</t>
  </si>
  <si>
    <t xml:space="preserve">NYLON BLANCO X100 M 70 LB </t>
  </si>
  <si>
    <t>LAZO AMARRAS</t>
  </si>
  <si>
    <t>LLANTAS P/N 7,50X15</t>
  </si>
  <si>
    <t>LLANTAS DELANTERAS</t>
  </si>
  <si>
    <t>LLANTAS TRASERAS P/N Z65/75R16</t>
  </si>
  <si>
    <t>RUEDA  P/N 4BF1½</t>
  </si>
  <si>
    <t>EMPAQUE PARA CANILLA</t>
  </si>
  <si>
    <t>SISTEMA DE RIEGO POR 5 METROS PARA 10 PLANTAS</t>
  </si>
  <si>
    <t>MANGUERA FLEXIBLE DE 1/4" DIAMETRO INTERNO</t>
  </si>
  <si>
    <t>MANGUERA FLEXIBLE DE 3/8" DIAMETRO INTERNO</t>
  </si>
  <si>
    <t>MANGUERA TYGOTHANE ID: 1/4 IN OD:3/8 IN LENGTH: 100FT WALL: 1/16 IN  X FT</t>
  </si>
  <si>
    <t>MANGUERA TYGOTHANE ID 3/8 OD 1/2 P/N C-210A  * ROLLO 100 FEET X FT</t>
  </si>
  <si>
    <t xml:space="preserve">SOPORTES DE CAUCHO PARA BANCO DE PRUEBA APU </t>
  </si>
  <si>
    <t>GUANTES DE NITRILO TALLA M Y TALLA L (CAJA)</t>
  </si>
  <si>
    <t>MANGUERA DE JARDÍN EXTENSIBLE</t>
  </si>
  <si>
    <t>ACOPLE PLASTICO LAVAMANOS</t>
  </si>
  <si>
    <t>ACOPLE PLASTICO SANITARIO</t>
  </si>
  <si>
    <t>ADAPTADOR HEMBRA CPVC 1/2</t>
  </si>
  <si>
    <t>ADAPTADOR HEMBRA PVC 1/2</t>
  </si>
  <si>
    <t xml:space="preserve">ADAPTADOR MACHO CPVC 1/2 </t>
  </si>
  <si>
    <t xml:space="preserve">ADAPTADOR MACHO PVC 1/2 </t>
  </si>
  <si>
    <t>ADAPTADORES CPVC PRESION MACHO 3/4"</t>
  </si>
  <si>
    <t>ADAPTADORES PVC PRESION HEMBRA 1 1/2"</t>
  </si>
  <si>
    <t>ADAPTADORES PVC PRESION HEMBRA 2"</t>
  </si>
  <si>
    <t>ADAPTADORES PVC PRESION MACHO 1 1/4"</t>
  </si>
  <si>
    <t>ADAPTADORES PVC PRESION MACHO 2"</t>
  </si>
  <si>
    <t>AGUA STOP DE SILICONA</t>
  </si>
  <si>
    <t>CHAZO PLASTICO DE 1/4</t>
  </si>
  <si>
    <t>CODO 90º CPVC DE 1/2"</t>
  </si>
  <si>
    <t>POMA PARA VASTAGO DUCHA CUADRADO</t>
  </si>
  <si>
    <t>POMA PARA VASTAGO DUCHA ESTRIADO</t>
  </si>
  <si>
    <t>POMA UNIVERSAL</t>
  </si>
  <si>
    <t>SEMICODOS PVC 1/2</t>
  </si>
  <si>
    <t xml:space="preserve">SIFON FLEXIBLE  </t>
  </si>
  <si>
    <t>SIFON SANITARIO PARA LAVAMANOS</t>
  </si>
  <si>
    <t>SIFON SANITARIO PARA LAVAPLATOS</t>
  </si>
  <si>
    <t>TAPONES 1/2</t>
  </si>
  <si>
    <t>TUBERIA CONDUIT PESADO DE 1"</t>
  </si>
  <si>
    <t>TUBERIA CONDUIT PESADO DE 3/4"</t>
  </si>
  <si>
    <t>UNION CPVC DE 1/2</t>
  </si>
  <si>
    <t>UNION PVC DE 1/2</t>
  </si>
  <si>
    <t xml:space="preserve">ADAPTER TUBE OD 3/8" INCH </t>
  </si>
  <si>
    <t>REDUCER TUBE OD 3/8 INCH</t>
  </si>
  <si>
    <t>RELEASE FILM NON-PERFORATED</t>
  </si>
  <si>
    <t>RELEASE FILM PERFORATED</t>
  </si>
  <si>
    <t>NYLON BAGGIN FILM</t>
  </si>
  <si>
    <t>PLASTICO NEGRO 20 X 3M CALIBRE 3,5 (ROLLO)</t>
  </si>
  <si>
    <t>TUBOS PVC 1/2 DE PULGADA X10 UNIDADES</t>
  </si>
  <si>
    <t>TUBOS PVC 3/4 DE PULGADA X10 UNIDADES</t>
  </si>
  <si>
    <t>TUBOS PVC CONDUIT 1  DE PULGADA</t>
  </si>
  <si>
    <t>TUBOS PVC  CONDUIT 1 1/4 DE PULGADA</t>
  </si>
  <si>
    <t>BOLSAS PARA ECES POR ROLLO</t>
  </si>
  <si>
    <t>BEBEDERO BOTELLA PORTATIL</t>
  </si>
  <si>
    <t>COMEDERO PORTATIL</t>
  </si>
  <si>
    <t>REJILLA PLASTICAS CON SOSCO 3" X 2" ANTICUCARACHAS</t>
  </si>
  <si>
    <t>REJILLA SIFON DE 1-1/2"</t>
  </si>
  <si>
    <t>REJILLA SIFON DE 2"</t>
  </si>
  <si>
    <t>FIRING BOX ALKAN</t>
  </si>
  <si>
    <t xml:space="preserve">NORTON BLUE SHEETING PAINTABLE PLASTIC 20X350 </t>
  </si>
  <si>
    <t>PEEL PLY, NYLON</t>
  </si>
  <si>
    <t xml:space="preserve">PPS™ MINI CUP COPAS CON COLLAR 177ML, </t>
  </si>
  <si>
    <t xml:space="preserve">COPA MEZCLADORA CON COLLAR 650 ML , </t>
  </si>
  <si>
    <t>ROLLO VINIPEL STRETCH FILM TRANSPARENT 45 CM X 300 MT</t>
  </si>
  <si>
    <t>FRASCO PARA TOMA DE MUESTRA 125 ML</t>
  </si>
  <si>
    <t>PAPEL VINIPEL 50CM X 500MTS</t>
  </si>
  <si>
    <t>BOLSA TIPO ZIPLOC 22*20 X 100</t>
  </si>
  <si>
    <t>BOLSA TIPO ZIPLOC 5*7 X100  UNIDADES</t>
  </si>
  <si>
    <t>TANQUES AGUA POTABLE</t>
  </si>
  <si>
    <t>GUACAL GRANDE</t>
  </si>
  <si>
    <t>TARJETA INTELIGENTE MIFARE 4 K</t>
  </si>
  <si>
    <t xml:space="preserve">PORTAFICHEROS </t>
  </si>
  <si>
    <t>TERMO PARA BEBIDAS FRIAS Y CALIENTES</t>
  </si>
  <si>
    <t>BALDE</t>
  </si>
  <si>
    <t>REJILLA DESAGUE LAVAPLATOS</t>
  </si>
  <si>
    <t>ESCURRIDOR</t>
  </si>
  <si>
    <t>CANECA PLASTICA CON TAPA</t>
  </si>
  <si>
    <t>TERMO LISO</t>
  </si>
  <si>
    <t>ESPATULA RANURADA</t>
  </si>
  <si>
    <t xml:space="preserve">CINTA TRANSPARENTE MEDIA PULGADA </t>
  </si>
  <si>
    <t>CINTA TRANSPARENTE 2 PULGADAS</t>
  </si>
  <si>
    <t>PAPEL CONTACT</t>
  </si>
  <si>
    <t>TANQUES AGUA POTABLE X 1000 LT</t>
  </si>
  <si>
    <t>ANGEO EN FIBRA DE VIDRIO - ROLLO</t>
  </si>
  <si>
    <t>ASIENTO SANITARIO CIERRE SUAVE</t>
  </si>
  <si>
    <t>ASIENTOS SANITARIOS</t>
  </si>
  <si>
    <t>CARETA PARA SOLDAR FOTOSENSIBLE</t>
  </si>
  <si>
    <t>CINTA ELECTRICA AISLANTE  INDUSTRIAL 33 ROLLO</t>
  </si>
  <si>
    <t>CINTA ENCAUCHETADA 23 ROLLO</t>
  </si>
  <si>
    <t>CINTA FIBRA DE VIDRIO * ROLLO</t>
  </si>
  <si>
    <t xml:space="preserve">PISTOLA PARA SOLDAR ESTAÑO TIPO WELLER DE 150 WATTS 110V CON 5 PUNTAS O BOQUILLAS </t>
  </si>
  <si>
    <t>ROLLO DE BANDA AUTOADHESIVA TAPA GOTERAS</t>
  </si>
  <si>
    <t>SOCKET PARA BOMBILLO ALOGENO DICROICO</t>
  </si>
  <si>
    <t>SOCKETS PARA TUBO LED DE 18W</t>
  </si>
  <si>
    <t>TAPA REGISTRO PLASTICO</t>
  </si>
  <si>
    <t>TEJA TRASLUCIDA TIPO ESPAÑOLA</t>
  </si>
  <si>
    <t>STRETCH SEAL P/N AD89503-01-18 X ROLLO</t>
  </si>
  <si>
    <t xml:space="preserve">CINTA DE FIBRA DE VIDRIO </t>
  </si>
  <si>
    <t xml:space="preserve">CINTA ELECTRICA AUTOFUNDENTE PARA ALTO VOLTAJE SCOTCH 23     </t>
  </si>
  <si>
    <t>TAPE, NON ADHESIVE, SELF BONDING RED REFERENCIA P/N AA59163-1-II-.040 X ROLLO</t>
  </si>
  <si>
    <t>TAPE, LACING AND TYING BLACK REFERENCIA P/N SM1702-02-24</t>
  </si>
  <si>
    <t>ESPIRAL PLASTICO PARA CABLE, COLOR NEGRO, DIÁMETRO: 1/4DE PULGADA (6MM), REF E4106N</t>
  </si>
  <si>
    <t>ESPIRAL PLASTICO PARA CABLE, COLOR NEGRO, DIÁMETRO: 3/8 DE PULGADA (9MM), REF E4109N</t>
  </si>
  <si>
    <t>ESPIRAL PLASTICO PARA CABLE, COLOR NEGRO, DIÁMETRO: 1/2 DE PULGADA (12MM), REF E4112N</t>
  </si>
  <si>
    <t>ESPIRAL PLASTICO PARA CABLE, COLOR NEGRO, DIÁMETRO: 3/4 DE PULGADA (19MM), REF E4119N</t>
  </si>
  <si>
    <t>ESPIRAL PLASTICO PARA CABLE, COLOR NEGRO, DIÁMETRO: 1 DE PULGADA (25MM), REF E4125N</t>
  </si>
  <si>
    <t>CINTA ADHESIVA DE COBRE DE 50MM X 15MTS</t>
  </si>
  <si>
    <t>POLYURETHANE PROTECTIVE TAPE ADHESIVE PROMOTER  86A   X 473 MILILITROS</t>
  </si>
  <si>
    <t xml:space="preserve">ESPARCIDOR ROJO PARA RESINAS </t>
  </si>
  <si>
    <t>FLASH BREAKER TAPE (CINTA)</t>
  </si>
  <si>
    <t>SEALING TAPE</t>
  </si>
  <si>
    <t>CINTA DE ENMASCARAR VERDE 0.5" X 55M</t>
  </si>
  <si>
    <t>CINTA ANTIDESLIZANTE ALTA AGRESIVIDAD / 3/4" X 60' ROLLO</t>
  </si>
  <si>
    <t xml:space="preserve">TAPE PRESSURE SENSITIVE </t>
  </si>
  <si>
    <t>CINTA   233+  DE  2" CINTA VERDE PARA ENMASCARADO REF 233+ 2" P/N 26340 LENGTH 55 METER</t>
  </si>
  <si>
    <t>CINTA  233 +  DE 1" P/N 26336 LENGTH 55 METER</t>
  </si>
  <si>
    <t>CINTA  233 +  DE 1/2" P/N 26332LENGTH 55 METER</t>
  </si>
  <si>
    <t xml:space="preserve">CINTA DE ALUMINIO 3M 425 FOIL TAPE, 2 X 55 </t>
  </si>
  <si>
    <t>CINTA DE ALUMINIO 3M 425  FOIL TAPE 1 X 60</t>
  </si>
  <si>
    <t xml:space="preserve">TEFLON TAPE  520 IN. X 0.5
IN. P/N: 5X927. NSN: 6515-01-504-9326 </t>
  </si>
  <si>
    <t xml:space="preserve">MANGUERA CRISTAL O NIVEL 1/8" </t>
  </si>
  <si>
    <t>TAPE LACING AND TYING 20H. NSN: 4020-00-900-0986 X 1 ROLL</t>
  </si>
  <si>
    <t>TAPE PRESSURE SENSITIVE,  ADHESIVE 232, 3 IN. NSN: 7510-00-266-6707</t>
  </si>
  <si>
    <t xml:space="preserve">CINTAS DE AMARRE TRANSPARENTE 3,6 X 150 MM </t>
  </si>
  <si>
    <t xml:space="preserve">CINTAS DE AMARRE TRASPARENTE 3,6 X 370 MM </t>
  </si>
  <si>
    <t>CINTA DE ENCAUCHETAR</t>
  </si>
  <si>
    <t>CINTA ENMASCARAR  VERDE DE 1 PULGADA</t>
  </si>
  <si>
    <t>POLIURETANO ANTIDESLIZANTE A23 SERIES NEGRO (CINTA)</t>
  </si>
  <si>
    <t>TEJA TIPO ETERNIT TRANSPARENTE (PERFIL 7 # 5)</t>
  </si>
  <si>
    <t>CINTA PARA DRYWALL (ROLLO)</t>
  </si>
  <si>
    <t>CINTA TAPA GOTERAS ALUMBAND 50CM*10 MTS</t>
  </si>
  <si>
    <t>MASCARA MEDIA CARA 3M CON FILTROS SERIE 6000 (CON CARTUCHO PARA PINTURA)</t>
  </si>
  <si>
    <t>ASIENTO PARA  SANITARIO</t>
  </si>
  <si>
    <t>OVEROL DESECHABLE CUERPO ENTERO BLANCO  100% POLIURETANO</t>
  </si>
  <si>
    <t xml:space="preserve">CINTA AISLANTE ELECTRICA NEGRA </t>
  </si>
  <si>
    <t>CINTA AISLANTA BLANCA 10M X 19MM</t>
  </si>
  <si>
    <t>CINTA AISLANTE AZUL 10M X 19MM</t>
  </si>
  <si>
    <t>CINTA AISLANTE AMARILLA 10M X 19MM</t>
  </si>
  <si>
    <t>CINTA AISLANTE ROJA 10M X 19MM</t>
  </si>
  <si>
    <t>CINTA AISLANTE VERDE 10M X 19MM</t>
  </si>
  <si>
    <t xml:space="preserve">CINTA AUTOFUNDENTE 18MM X 9.1 M </t>
  </si>
  <si>
    <t>SOCKET PARA TUBO LED 18 W CON TORNILLO( 2 UNIDADES POR TUBO)</t>
  </si>
  <si>
    <t>GRAPAS PARA CABLE 2*14  X 100 (PAQUETE)</t>
  </si>
  <si>
    <t>CINTA AISLANTE 3M (ROLLO)</t>
  </si>
  <si>
    <t>ROLLO DE ESPUMA DE 1/4 ANTIFLAMA QUE CUMPLA NORMA FAR 25853</t>
  </si>
  <si>
    <t>VASO VIDRIO</t>
  </si>
  <si>
    <t>REFRACTARIA</t>
  </si>
  <si>
    <t>LAMINA DE ESPEJO 1,83 X 2,44 M</t>
  </si>
  <si>
    <t>LAMINA DE VIDRIO 3MM 1,83 X 2,44 M</t>
  </si>
  <si>
    <t>LAMINA DE VIDRIO 4MM 3,30 X 2,2 M</t>
  </si>
  <si>
    <t>LAMINA DE VIDRIO 6MM 3,30 X 2,2 M</t>
  </si>
  <si>
    <t>MIECROESFERAS DE VIDRIO PARA PINTURA TRAFICO</t>
  </si>
  <si>
    <t>JARRA DE VIDRIO PARA PRUEBAS</t>
  </si>
  <si>
    <t>MICROESFERAS DE VIDRIO</t>
  </si>
  <si>
    <t>BALDOSA CERAMICA PARA PISO TRAFICO PESADO</t>
  </si>
  <si>
    <t>PLAFON LOZA</t>
  </si>
  <si>
    <t>SOCKETS DE CANDIL DE UÑA EN LOZA</t>
  </si>
  <si>
    <t>TABLETA DE GRESS</t>
  </si>
  <si>
    <t>SANITARIO ACUAPLUS ULTRA BLACO</t>
  </si>
  <si>
    <t>ORINAL PETITE CON GRIFERIA PUSH</t>
  </si>
  <si>
    <t>LAVAMANOS DE EMPOTRAR BLANCO</t>
  </si>
  <si>
    <t>PLAFON DE LOZA</t>
  </si>
  <si>
    <t>TEJA FIBROCEMENTO # 6</t>
  </si>
  <si>
    <t>ADOBE CATALAN DE 10*15*30</t>
  </si>
  <si>
    <t>TEJA FIBROCEMENTO ESPAÑOLA O COLONIAL</t>
  </si>
  <si>
    <t>CEMENTO BLANCO* 20 KILOS</t>
  </si>
  <si>
    <t>PIEDRA BLANCA PARA JARDIN X 40 KG</t>
  </si>
  <si>
    <t>MATERA COLGANTE CESTA</t>
  </si>
  <si>
    <t>BLOQUE DE CONCRETO #10</t>
  </si>
  <si>
    <t>PLACAS PLANAS DE FIBROCEMENTO</t>
  </si>
  <si>
    <t>LAMINA DRYWALL 8MM</t>
  </si>
  <si>
    <t>LAMINA DE SUPERBOARD RH 8MM 244*122 CMS</t>
  </si>
  <si>
    <t>CABALLETE UNIVERSAL COLONIAL</t>
  </si>
  <si>
    <t>30151502 </t>
  </si>
  <si>
    <t>BLOQUE CONCRETO LISO X 10CMS</t>
  </si>
  <si>
    <t>ADOQUIN HEXAGONAL EN CONCRETO, DIMENSIONES 18*20*8 CMS</t>
  </si>
  <si>
    <t xml:space="preserve">BLOQUE EN CONCRETO RANURADO TIPO SPLIT </t>
  </si>
  <si>
    <t>LIJA DE BANDA # 100</t>
  </si>
  <si>
    <t>LIJA DE BANDA # 120</t>
  </si>
  <si>
    <t>MEZCLA ASFÁLTICA EN FRIO X BULTO</t>
  </si>
  <si>
    <t xml:space="preserve">PIEDRAS PARA ESMERIL DE 7’ GRANO FINO </t>
  </si>
  <si>
    <t>PIEDRAS PARA ESMERIL DE 7’ GRANO GRUESO</t>
  </si>
  <si>
    <t>SELLANTE POLIURETANO PARA EXTERIORES</t>
  </si>
  <si>
    <t>PSA AND NORGRIP DISCS P100B CAJA X 20</t>
  </si>
  <si>
    <t>PSA AND NORGRIP DISCS P120B  CAJA X 20</t>
  </si>
  <si>
    <t>PSA AND NORGRIP DISCS P180B  CAJA X 20</t>
  </si>
  <si>
    <t>PSA AND NORGRIP DISCS P220B  CAJA X 20</t>
  </si>
  <si>
    <t>PSA AND NORGRIP DISCS P320B  CAJA X 20</t>
  </si>
  <si>
    <t>PSA AND NORGRIP DISCS P80B     CAJAX20</t>
  </si>
  <si>
    <t>PAÑOS PARA LIMPIAR (CLEANING CLOTH) X CAJA 100</t>
  </si>
  <si>
    <t>PAPEL DE LIJA GRANO 120</t>
  </si>
  <si>
    <t>PAPEL DE LIJA GRANO 180</t>
  </si>
  <si>
    <t>PAPEL DE LIJA GRANO 220</t>
  </si>
  <si>
    <t>PAPEL DE LIJA GRANO 320</t>
  </si>
  <si>
    <t>PAPEL DE LIJA GRANO 400</t>
  </si>
  <si>
    <t>PAPEL DE LIJA GRANO 80</t>
  </si>
  <si>
    <t>PURPLE SANDING DISC GRANO P180</t>
  </si>
  <si>
    <t>PURPLE SANDING DISC GRANO P80</t>
  </si>
  <si>
    <t xml:space="preserve"> ROLLO WYPALL POR 80 PAÑOS , PAÑO DE 42 X 28 CM </t>
  </si>
  <si>
    <t>SABRA REF 7447 X ROLLO DE 6 PULGADAS X 30 PIES</t>
  </si>
  <si>
    <t>PAÑOS DE PRECISION X100</t>
  </si>
  <si>
    <t>PIEDRA ESMERIL</t>
  </si>
  <si>
    <t>WYPALL X70 (ROLLO)</t>
  </si>
  <si>
    <t>SEALING TAPE P/N: HCS2125 (ROLLO)</t>
  </si>
  <si>
    <t xml:space="preserve">MANTO ASFALTICO PARA CUBIERTA 3MM </t>
  </si>
  <si>
    <t>ASFALTO LISTO EN FRIO BULTO 50 LIBRAS</t>
  </si>
  <si>
    <t>PLIEGO DE LIJA ROJA N°200</t>
  </si>
  <si>
    <t>PLIEGO DE LIJA ROJA N° 180</t>
  </si>
  <si>
    <t>PLIEGO DE LIJA ROJA N° 150</t>
  </si>
  <si>
    <t>PLIEGO DE LIJA ROJA N° 600</t>
  </si>
  <si>
    <t xml:space="preserve">LIJA DE BANDA N°80 </t>
  </si>
  <si>
    <t>LIJA DE BANDA N°100</t>
  </si>
  <si>
    <t>LIJA DE BANDA N°120</t>
  </si>
  <si>
    <t>PELOTAS DE JUGUETE EN GOMA</t>
  </si>
  <si>
    <t xml:space="preserve">RASTRILLO PLASTICO                                          </t>
  </si>
  <si>
    <t>FUSTA</t>
  </si>
  <si>
    <t>SEÑUELO MORDEDOR</t>
  </si>
  <si>
    <t>CEPILLO LIMPIEZA DE AUTOS</t>
  </si>
  <si>
    <t>ESPONJA MANGA</t>
  </si>
  <si>
    <t>CEPILLO DE DIENTES ADULTO</t>
  </si>
  <si>
    <t xml:space="preserve">ESCOBA SUAVE PALO                                                </t>
  </si>
  <si>
    <t xml:space="preserve">GUANTE INDUSTRIAL NEGRO                                 </t>
  </si>
  <si>
    <t>CEPILLO CABO MADERA</t>
  </si>
  <si>
    <t xml:space="preserve">TRAPERO </t>
  </si>
  <si>
    <t>BROCHA TALQUERA</t>
  </si>
  <si>
    <t>RESALTADOR</t>
  </si>
  <si>
    <t>ESFERO NEGRO TINTA LIQUIDA X CAJA DE 12 UNIDADES</t>
  </si>
  <si>
    <t>TABLA PLÁSTICA CON CLIP METALICO PORTA PAPELES TAMAÑO CARTA</t>
  </si>
  <si>
    <t>BROCHA DE 2"</t>
  </si>
  <si>
    <t>BROCHA DE 5"</t>
  </si>
  <si>
    <t>COPAS SUCCIÓN PARA VIDRIOS</t>
  </si>
  <si>
    <t>RODILLO 9" FELPA</t>
  </si>
  <si>
    <t>TIZA DE YESO PARA MARCAR PERMANENTE EN METAL</t>
  </si>
  <si>
    <t>ATOMIZADORES X 500ML</t>
  </si>
  <si>
    <t>BROCHA 1 PULGADA</t>
  </si>
  <si>
    <t>BROCHA 1/2 PULGADAS</t>
  </si>
  <si>
    <t>RODILLO FELPA 9"</t>
  </si>
  <si>
    <t>RODILLO FELPA DE 3"</t>
  </si>
  <si>
    <t>BROCHA  3"</t>
  </si>
  <si>
    <t>BROCHA  4"</t>
  </si>
  <si>
    <t>EXTENSIÓN PARA RODILLO TELESCOPICA</t>
  </si>
  <si>
    <t>GRATAS O CEPILLOS MANUALES</t>
  </si>
  <si>
    <t>02-02-01-003-009</t>
  </si>
  <si>
    <t>BULTO DE TRAPOS O LIMPIONES</t>
  </si>
  <si>
    <t>ALAMBRE DULCE CALIBRE 16</t>
  </si>
  <si>
    <t>ALAMBRE DULCE CALIBRE 18</t>
  </si>
  <si>
    <t>ALAMBRE DULCE CALIBRE 20</t>
  </si>
  <si>
    <t>ALAMBRE GALVANIZADO CAL 12</t>
  </si>
  <si>
    <t>ELECTRODO INDURA 70 CU SN-A PARA BRONCE</t>
  </si>
  <si>
    <t xml:space="preserve">LAMINA EN ACERO INOXIDABLE CALIBRE 24 2 X1 </t>
  </si>
  <si>
    <t>LAMINA EN ALUMINIO CAL 24 2 X 1</t>
  </si>
  <si>
    <t>LAMINA NEGRA DE  5/16  1 X 1</t>
  </si>
  <si>
    <t>LAMINA NEGRA DE 1/4</t>
  </si>
  <si>
    <t>LAMINA NEGRA DE ½  1 X 1</t>
  </si>
  <si>
    <t>LAMINA NEGRA DE 3/16  1 X 1</t>
  </si>
  <si>
    <t>LAMINA NEGRA DE 3/8   1 X 1</t>
  </si>
  <si>
    <t>VARILLA DE BRONCE DE 1/8 X 1 MTR</t>
  </si>
  <si>
    <t xml:space="preserve">VARILLA DE BRONCE DE 3/32 X 1 MTR </t>
  </si>
  <si>
    <t>VARILLA DE PLATA AL 40% DE 1.5 MM</t>
  </si>
  <si>
    <t xml:space="preserve">ESTAÑO PARA SOLDAR TS-484 </t>
  </si>
  <si>
    <t xml:space="preserve">PASTA PARA SOLDAR ESTAÑO-FLUX </t>
  </si>
  <si>
    <t>SOLDADURA 60/40 .031 DIA. 1LB SPOOL, NUMERO DE PARTE 24-6040-0027</t>
  </si>
  <si>
    <t>ESTAÑO PARA SOLDADURA DE PRECISION</t>
  </si>
  <si>
    <t>PERFIL PARA DRYWALL OMEGA ESPESOR 0,40 MM   X 2M</t>
  </si>
  <si>
    <t>PERFIL  PARA DRYWAL VIGUETA ESPESOR 0,40 MM X 2M</t>
  </si>
  <si>
    <t>PARAL PARA DRYWALL 0,40MM X 2M</t>
  </si>
  <si>
    <t>ALAMBRE NEGRO RECOCIDO X 25 KG CALIBRE 17 (ROLLO)</t>
  </si>
  <si>
    <t>FLANCHE GALVANIZADO CALIBRE 26 DIMENSIONES 25*240 CMS</t>
  </si>
  <si>
    <t>ANGULO DE 1" X 3/16" X 6M</t>
  </si>
  <si>
    <t>ANGULO DE 2" X 3/16" X 6M</t>
  </si>
  <si>
    <t>ALAMBRE GALVANIZADO CALIBRE 16</t>
  </si>
  <si>
    <t>30264305 </t>
  </si>
  <si>
    <t>ALAMBRE GALVANIZADO CALIBRE 18</t>
  </si>
  <si>
    <t>MACHETE</t>
  </si>
  <si>
    <t>LIMA DE MACHETE</t>
  </si>
  <si>
    <t>LIMA MOTOSIERRA 250</t>
  </si>
  <si>
    <t>LIMA MOTOSIERRA 660</t>
  </si>
  <si>
    <t>CUCHILLA CORTE</t>
  </si>
  <si>
    <t>YOYOS AUTOMÁTICOS</t>
  </si>
  <si>
    <t>TUERCA DE SEGUIRIDAD PARA CUCHILLA</t>
  </si>
  <si>
    <t>COCA DE SEGUIRIDAD CUCHILLA</t>
  </si>
  <si>
    <t>COLLAR PARA CANINO</t>
  </si>
  <si>
    <t>POZUELOS PARA CANINOS</t>
  </si>
  <si>
    <t>TENSOR DE TRABAJO PESADO</t>
  </si>
  <si>
    <t>COLLAR DE LANZAMIENTO</t>
  </si>
  <si>
    <t>CALDERO</t>
  </si>
  <si>
    <t xml:space="preserve">OLLA DE 36 CMS CON TAPA </t>
  </si>
  <si>
    <t>CALDERO 17L</t>
  </si>
  <si>
    <t>OLLA A PRESION</t>
  </si>
  <si>
    <t>PINZA COCINA</t>
  </si>
  <si>
    <t>CALDERO ALUMINIO FUNDIDO 15LT CON TAPA</t>
  </si>
  <si>
    <t>SARTEN ANTIADHERENTE</t>
  </si>
  <si>
    <t>WOK 28 CM</t>
  </si>
  <si>
    <t xml:space="preserve">OLLA ANTIADHERENTE </t>
  </si>
  <si>
    <t>OLLA 15LT</t>
  </si>
  <si>
    <t>OLLA DE 20 LT</t>
  </si>
  <si>
    <t>OLLA A PRESION 6L</t>
  </si>
  <si>
    <t>TERMO CAFÉ</t>
  </si>
  <si>
    <t>ESCURRIDOR ACERO INOXIDABLE</t>
  </si>
  <si>
    <t>COLADOR EN ACERO INOXIDABLE</t>
  </si>
  <si>
    <t>PISTOLA PARA RIEGO METALICA</t>
  </si>
  <si>
    <t>CUCHILLA BARBERA</t>
  </si>
  <si>
    <t>ARANDELAS DE 5/16</t>
  </si>
  <si>
    <t>ARANDELAS DE ½</t>
  </si>
  <si>
    <t>ARANDELAS DE ¼</t>
  </si>
  <si>
    <t>ARANDELAS DE 3/16</t>
  </si>
  <si>
    <t xml:space="preserve">ARANDELAS DE 3/8 </t>
  </si>
  <si>
    <t>ARANDELAS DE ¾</t>
  </si>
  <si>
    <t xml:space="preserve">ARANDELAS DE 5/32 </t>
  </si>
  <si>
    <t xml:space="preserve">ARANDELAS DE 5/8 </t>
  </si>
  <si>
    <t>ARANDELAS DE 7/16</t>
  </si>
  <si>
    <t>ASIENTO METALICO PARA DUCHAS GRIVAL</t>
  </si>
  <si>
    <t>BISAGRA PARA MUEBLE 1"-PAR</t>
  </si>
  <si>
    <t>BISAGRA PARA MUEBLE 2"-PAR</t>
  </si>
  <si>
    <t>BISAGRA PARA MUEBLE 3"-PAR</t>
  </si>
  <si>
    <t>BROCA</t>
  </si>
  <si>
    <t>CERRADURA DE POMO TIPO ALCOBA EN MADERA</t>
  </si>
  <si>
    <t>CERRADURA DE POMO TIPO BAÑO EN MADERA</t>
  </si>
  <si>
    <t xml:space="preserve">CORTA FRIOS </t>
  </si>
  <si>
    <t>CORTAVIDRIO PROFESIONAL</t>
  </si>
  <si>
    <t>CURVA EMT DE 1"</t>
  </si>
  <si>
    <t>DISCO DE 14’ X 1’ X 3/32</t>
  </si>
  <si>
    <t>DISCO DE 4 ½ X 7/8 X 1/16</t>
  </si>
  <si>
    <t xml:space="preserve">DISCO DE 4 ½ X 7/8 X ¼ </t>
  </si>
  <si>
    <t>DISCO DE 4 ½ X 7/8 X 3/32</t>
  </si>
  <si>
    <t>DISCO DE 7’ X 7/8 X 1/16</t>
  </si>
  <si>
    <t>DISCO DE 7’ X 7/8 X ¼</t>
  </si>
  <si>
    <t>DISCO DE 7’ X 7/8 X 3/32</t>
  </si>
  <si>
    <t>DISCO DE 9’ X 7/8 X 5/64</t>
  </si>
  <si>
    <t>DISCO DIAMANTADO PARA CORTE DE HIERRO DE 14’ X 1’</t>
  </si>
  <si>
    <t xml:space="preserve">DISCOS FLAP DE 4 ½ </t>
  </si>
  <si>
    <t xml:space="preserve">DISCOS FLAP DE 7’ </t>
  </si>
  <si>
    <t>ENTRADA CAJA EMT DE 1"</t>
  </si>
  <si>
    <t>ENTRADA CAJA EMT DE 3/4</t>
  </si>
  <si>
    <t>ESPÁTULA 4 PULGADAS ACERO CARBONO 0.50 CABO AMARILLO</t>
  </si>
  <si>
    <t>GRATA CIRCULAR LISA PARA ESMERIL X 6’</t>
  </si>
  <si>
    <t xml:space="preserve">GRATA COPA TRENZADA INDUSTRIAL MULTIROSCA </t>
  </si>
  <si>
    <t>GRATA RUEDA ENTORCHADA DE 6’ X 7/8</t>
  </si>
  <si>
    <t>GRIFERIA DUCHAS</t>
  </si>
  <si>
    <t>GRIFERIA LAVAMANOS</t>
  </si>
  <si>
    <t>GRIFERIA PARA LAVAPLATOS CON CANASTILLA</t>
  </si>
  <si>
    <t>GRIFERIA PARA ORINAL TIPO PUSH</t>
  </si>
  <si>
    <t>GRIFERIA PARA TANQUE DE 1/2 COBRE</t>
  </si>
  <si>
    <t>GRIFERIA SANITARIO TANQUE DE BOTON</t>
  </si>
  <si>
    <t>GRIFERIA SANITARIOS</t>
  </si>
  <si>
    <t>GRIFERIA SANITARIOS PUSH LATERAL</t>
  </si>
  <si>
    <t>HOJA DE SEGUETA DE 18 DIENTES X PULGADA</t>
  </si>
  <si>
    <t>HOJA DE SEGUETA DE 22 DIENTES X PULGADA</t>
  </si>
  <si>
    <t xml:space="preserve">JUEGO DE ALICATES EN BANDEJA </t>
  </si>
  <si>
    <t>JUEGO DE ATORNILLADORES DE ESTRELLA DE ¼ X 6 PIEZAS X 4’ DE LARGOS</t>
  </si>
  <si>
    <t>JUEGO DE BROCA PARA METAL</t>
  </si>
  <si>
    <t>JUEGO DE BROCAS PARA METAL HSS  DESDE 1/16 HASTA ½ POR 29 PIEZAS</t>
  </si>
  <si>
    <t xml:space="preserve">JUEGO DE BROCAS SDS PLUS X 10 PIEZAS (DOS CINCELES ) </t>
  </si>
  <si>
    <t>JUEGO DE COPAS SIERRA PARA METAL X 9 PIEZAS  DE 19.0 -22.0-29.0-38.0-44.0-57.0MM CON ÁRBOL GUÍA Y ADAPTADOR</t>
  </si>
  <si>
    <t xml:space="preserve">JUEGO DE DESTORNILLADORES MIXTOS 6PZ </t>
  </si>
  <si>
    <t xml:space="preserve">JUEGO DE FRESAS PARA MOTORTUL EN ACERO RÁPIDO POR 6 PIEZAS </t>
  </si>
  <si>
    <t xml:space="preserve">JUEGO DE MACHUELOS Y TARRAJAS  X 45 PIEZAS EN MILÍMETROS </t>
  </si>
  <si>
    <t>JUEGO DE MACHUELOS Y TARRAJAS  X 45 PIEZAS EN PULGADAS</t>
  </si>
  <si>
    <t>JUEGO DE PALUSTRES X 5 PZ</t>
  </si>
  <si>
    <t xml:space="preserve">JUEGO X 3 PIEZAS DE BROCA ESCALONADA PARA METAL ALTA VELOCIDAD EN ACERO DE TITANIO DE HQMASTER VÁSTAGO DE ¼ X 4’ DE LARGO </t>
  </si>
  <si>
    <t>LLANA DENTADA</t>
  </si>
  <si>
    <t>LLANA LISA</t>
  </si>
  <si>
    <t>LLAVE SENCILLA PARA LAVAPLATOS</t>
  </si>
  <si>
    <t>LLAVE TERMINAL DE COBRE DE 1/2"</t>
  </si>
  <si>
    <t xml:space="preserve">MALLA ELECTROSOLDADA 6X2.35 M HUECO 15 X 15 CMS DIAMETRO 4MM </t>
  </si>
  <si>
    <t>MEZCLADOR PARA LAVAMANOS DE 4"</t>
  </si>
  <si>
    <t>NAVAJA CON EMPUÑADURA PARA ELECTRICISTA</t>
  </si>
  <si>
    <t>PINZA PARA MAZA DE 300 AMP</t>
  </si>
  <si>
    <t>PINZA PELACABLE DE 6-29 MM</t>
  </si>
  <si>
    <t>PINZA PORTA ELECTRODO DE 300 AMP</t>
  </si>
  <si>
    <t>PUNTA DE ESTRELLA PARA TALADRO</t>
  </si>
  <si>
    <t>PUNTILLA SIN CABEZA DE 1 1/2" (LIBRA)</t>
  </si>
  <si>
    <t>PUNTILLA SIN CABEZA DE 2" (LIBRA)</t>
  </si>
  <si>
    <t>REGISTRO 3/4</t>
  </si>
  <si>
    <t>REGISTRO CORTINA DE 1"</t>
  </si>
  <si>
    <t>REJILLAS METALICAS</t>
  </si>
  <si>
    <t>RIEL FULL EXTENSION DE 30 CMS - PAR</t>
  </si>
  <si>
    <t>RIEL FULL EXTENSION DE 35 CMS- PAR</t>
  </si>
  <si>
    <t>RIEL FULL EXTENSION DE 40 CMS- PAR</t>
  </si>
  <si>
    <t>RIEL FULL EXTENSION DE 45 CMS- PAR</t>
  </si>
  <si>
    <t>RIEL FULL EXTENSION DE 50 CMS- PAR</t>
  </si>
  <si>
    <t>TIJERA CORTA TUBO PARA PVC</t>
  </si>
  <si>
    <t xml:space="preserve">TORNILLO ½ X 2 ROSCA ORDINARIA </t>
  </si>
  <si>
    <t>TORNILLO 7/16 X 1 ROSCA ORDINARIA</t>
  </si>
  <si>
    <t xml:space="preserve">TORNILLO 7/16 X 2 ROSCA ORDINARIA </t>
  </si>
  <si>
    <t xml:space="preserve">TORNILLO DE ¼ X 1’ ROSCA ORDINARIA </t>
  </si>
  <si>
    <t xml:space="preserve">TORNILLO DE ¼ X 2’ ROSCA ORDINARIA </t>
  </si>
  <si>
    <t xml:space="preserve">TORNILLO DE ¼ X 4’ ROSCA ORDINARIA </t>
  </si>
  <si>
    <t xml:space="preserve">TORNILLO DE 3/16 X 1’ ROSCA ORDINARIA </t>
  </si>
  <si>
    <t xml:space="preserve">TORNILLO DE 3/16 X 2’ ROSCA ORDINARIA </t>
  </si>
  <si>
    <t>TORNILLO DE 3/8 X 1’ ROSCA ORDINARIA</t>
  </si>
  <si>
    <t xml:space="preserve">TORNILLO DE 3/8 X 2’ ROSCA ORDINARIA </t>
  </si>
  <si>
    <t>TORNILLO DE 3/8 X 4’ ROSCA ORDINARIA</t>
  </si>
  <si>
    <t xml:space="preserve">TORNILLO DE 5/16 X 1’ ROSCA ORDINARIA </t>
  </si>
  <si>
    <t xml:space="preserve">TORNILLO DE 5/16 X 2’ ROSCA ORDINARIA </t>
  </si>
  <si>
    <t>TORNILLO DE 5/16 X 4’ ROSCA ORDINARIA</t>
  </si>
  <si>
    <t xml:space="preserve">TORNILLO DE 5/32 X 1’ ROSCA ORDINARIA </t>
  </si>
  <si>
    <t xml:space="preserve">TORNILLO DE 5/32 X 2’ ROSCA ORDINARIA </t>
  </si>
  <si>
    <t>TORNILLO DE ENSAMBLE  DE 2"</t>
  </si>
  <si>
    <t>TORNILLO DE ENSAMBLE  DE 3"</t>
  </si>
  <si>
    <t>TORNILLO DE ENSAMBLE 3/4</t>
  </si>
  <si>
    <t>TORNILLO DE ENSAMBLE DE 1 1/2"</t>
  </si>
  <si>
    <t>TORNILLOS AUTOPERFORANTES  CABEZA HEXAGONAL 8 X 1’</t>
  </si>
  <si>
    <t>TORNILLOS AUTOPERFORANTES  CABEZA LENTEJA 8 X 1’</t>
  </si>
  <si>
    <t>TORNILLOS AUTOPERFORANTES  PLACA FIBROCEMENTO 7 X 1 ¼</t>
  </si>
  <si>
    <t xml:space="preserve">TORNILLOS NEGROS DE ENSAMBLE DE 2’ </t>
  </si>
  <si>
    <t>TUBERIA EMT DE 1"</t>
  </si>
  <si>
    <t xml:space="preserve">TUBO CUADRADO 100 X 100 X 2.5 MM  X 6 MTRS </t>
  </si>
  <si>
    <t xml:space="preserve">TUERCAS DE ½ ROSCA ORDINARIA </t>
  </si>
  <si>
    <t>TUERCAS DE ¼ ROSCA ORDINARIO</t>
  </si>
  <si>
    <t xml:space="preserve">TUERCAS DE 3/16 ROSCA ORDINARIA </t>
  </si>
  <si>
    <t xml:space="preserve">TUERCAS DE 3/8 ROSCA ORDINARIA </t>
  </si>
  <si>
    <t xml:space="preserve">TUERCAS DE ¾ ROSCA ORDINARIA </t>
  </si>
  <si>
    <t xml:space="preserve">TUERCAS DE 5/16 ROSCA ORDINARIA </t>
  </si>
  <si>
    <t xml:space="preserve">TUERCAS DE 5/32 ROSCA ORDINARIA </t>
  </si>
  <si>
    <t xml:space="preserve">TUERCAS DE 5/8 ROSCA ORDINARIA </t>
  </si>
  <si>
    <t xml:space="preserve">TUERCAS DE 7/16 ROSCA ORDINARIA </t>
  </si>
  <si>
    <t>VARILLA REDONDA INOXIDABLE DE ¼ X 6 MTRS</t>
  </si>
  <si>
    <t>VARILLA  ROSCADA DE ¼ X 1 MTR</t>
  </si>
  <si>
    <t>VARILLA REDONDA INOXIDABLE DE 3/16 X 6 MTRS</t>
  </si>
  <si>
    <t>VARILLA ROSCADA DE 3/8 X 1 MTR</t>
  </si>
  <si>
    <t>VARILLA ROSCADA DE ¾ X 1 MTR</t>
  </si>
  <si>
    <t>VARILLA ROSCADA DE 5/16 X 1 MTR</t>
  </si>
  <si>
    <t>VARILLLA ROSCADA  DE 5/8 X 1 MTR</t>
  </si>
  <si>
    <t>VASTAGO PARA DUCHAS GRICOL</t>
  </si>
  <si>
    <t>VASTAGO PARA DUCHAS GRIVAL</t>
  </si>
  <si>
    <t>VASTAGO PARA LAVAPLATOS GRIVAL</t>
  </si>
  <si>
    <t>RIVET CAP 1/8</t>
  </si>
  <si>
    <t>ANILLO  RETENEDOR DE  SEGURIDAD</t>
  </si>
  <si>
    <t>SCREW,MACHINE</t>
  </si>
  <si>
    <t>TEE TUBE OD 1/4" INCH</t>
  </si>
  <si>
    <t>BALDE METALICO EN ACERO INOXIDABLE CON ESTATICA</t>
  </si>
  <si>
    <t>BROCA #10 COBALTO</t>
  </si>
  <si>
    <t>BROCA #13 COBALTO</t>
  </si>
  <si>
    <t>BROCA #16 COBALTO</t>
  </si>
  <si>
    <t>BROCA #21 COBALTO</t>
  </si>
  <si>
    <t>BROCA #27 COBALTO</t>
  </si>
  <si>
    <t>BROCA #30 COBALTO</t>
  </si>
  <si>
    <t>BROCA #40 COBALTO</t>
  </si>
  <si>
    <t>BROCA #5 COBALTO</t>
  </si>
  <si>
    <t>BROCA #8 COBALTO</t>
  </si>
  <si>
    <t>BROCA 1/4" COBALTO</t>
  </si>
  <si>
    <t>BROCA 1/8" COBALTO</t>
  </si>
  <si>
    <t>BROCA 3/16" COBALTO</t>
  </si>
  <si>
    <t>BROCA 3/32" COBALTO</t>
  </si>
  <si>
    <t>BROCA 5/32" COBALTO</t>
  </si>
  <si>
    <t>BROCA ANGULAR  NAS 965 TYPE D COBALT LONG #10</t>
  </si>
  <si>
    <t>BROCA ANGULAR NAS 965 TYPE D COBALT LONG #21</t>
  </si>
  <si>
    <t>BROCA ANGULAR NAS 965 TYPE D COBALT LONG #8</t>
  </si>
  <si>
    <t>BROCA ANGULAR NAS 965 TYPE D COBALT STUBBY #27</t>
  </si>
  <si>
    <t>BROCA ANGULAR NAS 965 TYPE D COBALT STUBBY #30</t>
  </si>
  <si>
    <t>BROCA ANGULAR NAS 965 TYPE D COBALT STUBBY#21</t>
  </si>
  <si>
    <t>BROCA ANGULAR NAS 965 TYPE D COBALT LONG # 1/4</t>
  </si>
  <si>
    <t>BROCA ANGULAR NAS 965 TYPE D COBALT LONG # 1/8</t>
  </si>
  <si>
    <t>BROCA ANGULAR NAS 965 TYPE D COBALT LONG # 5/32</t>
  </si>
  <si>
    <t>BROCA ANGULAR NAS 965 TYPE D COBALT LONG #13</t>
  </si>
  <si>
    <t>BROCA ANGULAR NAS 965 TYPE D COBALT LONG #16</t>
  </si>
  <si>
    <t>BROCA ANGULAR NAS 965 TYPE D COBALT LONG #27</t>
  </si>
  <si>
    <t>BROCA ANGULAR NAS 965 TYPE D COBALT LONG #30</t>
  </si>
  <si>
    <t>BROCA ANGULAR NAS 965 TYPE D COBALT STUBBY# 1/4</t>
  </si>
  <si>
    <t>BROCA ANGULAR NAS 965 TYPE D COBALT STUBBY# 5/32</t>
  </si>
  <si>
    <t>BROCA ANGULAR NAS 965 TYPE D COBALT STUBBY#10</t>
  </si>
  <si>
    <t>BROCA ANGULAR NAS 965 TYPE D COBALT STUBBY#13</t>
  </si>
  <si>
    <t>BROCA ANGULAR NAS 965 TYPE D COBALT STUBBY#16</t>
  </si>
  <si>
    <t>BROCA ANGULAR NAS 965 TYPE D COBALT STUBBY#8</t>
  </si>
  <si>
    <t>BROCA ANGULAR CON ROSCA SHORT DRIL # 21</t>
  </si>
  <si>
    <t>BROCA ANGULAR CON ROSCA SHORT DRIL # 30</t>
  </si>
  <si>
    <t>BROCA ANGULAR CON ROSCA 965D COBALT STUBBY # 1/8</t>
  </si>
  <si>
    <t>BROCA ANGULAR CON ROSCA SHORT DRIL # 10</t>
  </si>
  <si>
    <t>BROCA ANGULAR CON ROSCA SHORT DRIL # 13</t>
  </si>
  <si>
    <t>BROCA ANGULAR CON ROSCA SHORT DRIL # 16</t>
  </si>
  <si>
    <t>BROCA ANGULAR CON ROSCA SHORT DRIL # 27</t>
  </si>
  <si>
    <t>BROCA ANGULAR CON ROSCA SHORT DRIL # 40</t>
  </si>
  <si>
    <t>BROCA ANGULAR CON ROSCA SHORT DRIL # 8</t>
  </si>
  <si>
    <t>PILOTED DOUBLE MARGIN DRILLS NAS 937 #30X#40</t>
  </si>
  <si>
    <t>PILOTED DOUBLE MARGIN DRILLS NAS 937 #21X#40</t>
  </si>
  <si>
    <t>PILOTED DOUBLE MARGIN DRILLS NAS 937 #21X#30</t>
  </si>
  <si>
    <t>PILOTED DOUBLE MARGIN DRILLS NAS 937 #13X#40</t>
  </si>
  <si>
    <t>PILOTED DOUBLE MARGIN DRILLS NAS 937 #13X#21</t>
  </si>
  <si>
    <t>PILOTED DOUBLE MARGIN DRILLS NAS 937 #10X#21</t>
  </si>
  <si>
    <t>PILOTED DOUBLE MARGIN DRILLS NAS 937 D X #13</t>
  </si>
  <si>
    <t>PILOTED DOUBLE MARGIN DRILLS NAS 937 1/4X#10</t>
  </si>
  <si>
    <t>LAMINA 7075-T6 CAL 0.063" 120MTSX 3 MTS</t>
  </si>
  <si>
    <t>LAMINA DE TITANIO  MIL-T-9046 CAL 0.025</t>
  </si>
  <si>
    <t>CEPILLOS , CERDAS DE BRONCE. PEQUEÑO</t>
  </si>
  <si>
    <t>CEPILLO CERDAS DE BRONCE GRANDE</t>
  </si>
  <si>
    <t>ANCHORAJE CAJAS</t>
  </si>
  <si>
    <t>ANCHORAJE MULTIPROPOSITO</t>
  </si>
  <si>
    <t>PERNO BLINDAJE</t>
  </si>
  <si>
    <t>CORREA MOTOR M150046</t>
  </si>
  <si>
    <t>TUBO DE DRENAJE (CAJA X 100FT) AEM02017</t>
  </si>
  <si>
    <t xml:space="preserve">REMOVAL TOOL </t>
  </si>
  <si>
    <t xml:space="preserve">JUEGO DE LIMAS </t>
  </si>
  <si>
    <t>ANCHORAJE MULTIPROPOSITO SILLAS ARTILLERO Y AMETRALLADORA</t>
  </si>
  <si>
    <t>PUNTILLAS DE 1 1/2" CON CABEZA 500 GRAMOS (LIBRA)</t>
  </si>
  <si>
    <t>PUNTILLAS DE 2" CON CABEZA 500 GRAMOS (LIBRA)</t>
  </si>
  <si>
    <t>AMARRES PARA TEJA TAPA  PLASTICA 26 CMS CALIBRE 18 PAQUETE X100</t>
  </si>
  <si>
    <t>VARILLA CORRUGADA DE 1/2</t>
  </si>
  <si>
    <t>VARILLA CORRUGADA DE 3/8</t>
  </si>
  <si>
    <t>CINCELES PARA ROTOMARTILLO SDS X 2 UNIDADES (JUEGO)</t>
  </si>
  <si>
    <t>27112839 </t>
  </si>
  <si>
    <t xml:space="preserve">TEJA CUBIERTA ARQUITECTONICA ACESCO O SIMILAR  0,8*3,66M </t>
  </si>
  <si>
    <t>ESPATULA ACERO CARBONO - CABO AMARILLO 4"</t>
  </si>
  <si>
    <t>LLANA LISA 11*5 MANGO PLASTICO</t>
  </si>
  <si>
    <t>TORNILLERIA PARA DRYWALL 10* 1 1/2PAQ*1000</t>
  </si>
  <si>
    <t>TORNILLERIA CABEZA LENTEJA 8*1 PAQ*1000</t>
  </si>
  <si>
    <t>TORNILLERIA LAMINA DRYWALL PUNTA BROCA DE ENSAMBLE PAQ*100 6* 1 1/4</t>
  </si>
  <si>
    <t>TORNILLERIA CABEZA PARAGUAS O CARREAJE  1/4*2"</t>
  </si>
  <si>
    <t>JUEGO DE INCRUSTACIONES (ACCESORIOS PARA BAÑO ABS MODERNA)</t>
  </si>
  <si>
    <t>CHAPAS BAÑO</t>
  </si>
  <si>
    <t>CHAPAS ALCOBA</t>
  </si>
  <si>
    <t>DISPENSADOR DE PAPEL</t>
  </si>
  <si>
    <t>TORNILLERIA EMSAMBLE  PAQ 500 3/4</t>
  </si>
  <si>
    <t>TORNILLERIA EMSAMBLE  PAQ 500 1/2</t>
  </si>
  <si>
    <t>TORNILLERIA EMSAMBLE  PAQ 500 2"</t>
  </si>
  <si>
    <t>TORNILLERIA EMSAMBLE  PAQ 500 2 1/2"</t>
  </si>
  <si>
    <t>BISAGRA HIDRAULICA PARCHE CIERRE RAPIDO 35 MM 2 1/2" (PAR)</t>
  </si>
  <si>
    <t>BISAGRA HIDRAULICA SEMI-PARCHE CIERRE LENTO 35 MM 2" (PAR)</t>
  </si>
  <si>
    <t>BISAGRA MUEBLE 2 1/2" CALIBRE 20 LATONADO CON TORNILLO(PAR)</t>
  </si>
  <si>
    <t>BISAGRA MUEBLE 2"  CALIBRE 20 LATONADO CON TORNILLO (PAR)</t>
  </si>
  <si>
    <t>MANIJA CILINDRICA ACERO HUECO PARA MUEBLE MADERA  96MM</t>
  </si>
  <si>
    <t>RIEL FULL EXTENSION DE DE 50 CMS (PAR)</t>
  </si>
  <si>
    <t>RIEL FULL EXTENSION DE DE 45 CMS (PAR)</t>
  </si>
  <si>
    <t>RIEL FULL EXTENSION DE DE 40 CMS (PAR)</t>
  </si>
  <si>
    <t>MALLA ELECTROSOLDADA DIAMETRO 4X4 MM 2,35X 6M</t>
  </si>
  <si>
    <t>CANDADO TIPO INTEMPERIE CUBIERTO 50 MM</t>
  </si>
  <si>
    <t>JUEGO DE COPA SIERRA PARA MADERA</t>
  </si>
  <si>
    <t>PASADOR SUECO DE 3"</t>
  </si>
  <si>
    <t>GRATAS PARA PULIDORA 4 1 /2" TRENZA PLANA ENTORCHADA 4* 5/8</t>
  </si>
  <si>
    <t>GRATAS PARA PULIDORA 7" TRENZA PLANA ENTORCHADA 6* 5/8</t>
  </si>
  <si>
    <t>GRATAS PARA PULIDORA 4 1/2" COPA LISA 3 * 5/8"</t>
  </si>
  <si>
    <t>GRATAS PARA PULIDORA 7" COPA LISA 5 * 5/8"</t>
  </si>
  <si>
    <t>GRATAS PARA PULIDORA 4 1/2" COPA ENTORCHADA  3 * 5/8"</t>
  </si>
  <si>
    <t>GRATAS PARA PULIDORA 7" COPA ENTORCHADA  4 * 5/8"</t>
  </si>
  <si>
    <t>DISCO DE CORTE TUNGSTENO 7" PARA CORTE DE CONCRETO Y MAMPOSTERIA</t>
  </si>
  <si>
    <t>DISCO DE CORTE TUNGSTENO 9" PARA CORTE DE CONCRETO Y MAMPOSTERIA</t>
  </si>
  <si>
    <t>DISCO PULIR METAL 4 1/2</t>
  </si>
  <si>
    <t>DISCO CORTE METAL 4 1/2</t>
  </si>
  <si>
    <t>DISCO PULIR METAL 7"</t>
  </si>
  <si>
    <t>DISCO CORTE METAL 7"</t>
  </si>
  <si>
    <t>DISCO CORTE METAL TRONZADORA 14"</t>
  </si>
  <si>
    <t>PERFILERIA ESTRUCTURAL 4X8 X 6M CALIBRE 18</t>
  </si>
  <si>
    <t>PERFILERIA ESTRUCTURAL 4X10 X 6M CALIBRE 18</t>
  </si>
  <si>
    <t>ELECTRODO REVESTIDO 6011 DE 1/8</t>
  </si>
  <si>
    <t>TUBO CUADRADO DE 1" CALIBRE 18 X 6M</t>
  </si>
  <si>
    <t>TUBO CUADRADO DE 3/4" CALIBRE 18 X 6M</t>
  </si>
  <si>
    <t>31231402 </t>
  </si>
  <si>
    <t>TUBO REDONDO AGUAS NEGRAS 1 1/2" 2,5MM X 6M</t>
  </si>
  <si>
    <t xml:space="preserve">PLATINA DE 1/2" X 1/8" X 6M </t>
  </si>
  <si>
    <t>DISCOS FLAP DE 4 1/2" N° 60</t>
  </si>
  <si>
    <t>DISCOS FLAP DE 7" N° 60</t>
  </si>
  <si>
    <t>RIEL ALUMINIO U-21 ALUMINIO 3M</t>
  </si>
  <si>
    <t>CORREDERA 2 HOJAS DN-80 PL</t>
  </si>
  <si>
    <t>VARILLA ROSCADA DE 3/8" X 1M</t>
  </si>
  <si>
    <t>VARILLA ROSCADA DE 1/2" X 1M</t>
  </si>
  <si>
    <t>TORNILLERIA LAMINA HEXAGONAL PUNTA BROCA DE 8*3/4" X 100 UND (PAQUETE)</t>
  </si>
  <si>
    <t>TORNILLERIA LAMINA HEXAGONAL PUNTA BROCA DE 10*3/4" X 100 UND (PAQUETE)</t>
  </si>
  <si>
    <t>TORNILLERIA LAMINA HEXAGONAL PUNTA BROCA DE 10*1/2" X 100 UND (PAQUETE)</t>
  </si>
  <si>
    <t>TORNILLERIA LAMINA HEXAGONAL PUNTA BROCA DE 10*1" X 100 UND (PAQUETE)</t>
  </si>
  <si>
    <t>BROCA SDS PLUS 3/16 * 4"</t>
  </si>
  <si>
    <t>BROCA SDS PLUS 1/4 * 4"</t>
  </si>
  <si>
    <t>BROCA SDS PLUS 3/8 * 10"</t>
  </si>
  <si>
    <t>BROCA DE TUNGSTENO PARA MURO  1/8"</t>
  </si>
  <si>
    <t>JUEGO DE BROCAS PARA METAL X 29 PZAS DESDE 1/16" A 1/2"</t>
  </si>
  <si>
    <t>BISAGRA DE ARMILLAR DE 3" (PAR)</t>
  </si>
  <si>
    <t>PASADOR CERROJO PORTA CANDADO 1/2"  PARA SOLDAR</t>
  </si>
  <si>
    <t>CHAZO METALICO EXPANSIVO 1/4" X 2" PAQ X 100</t>
  </si>
  <si>
    <t>CHAZO METALICO EXPANSIVO 1/4" X 3" PAQ X 100</t>
  </si>
  <si>
    <t>CHAZO METALICO EXPANSIVO 3/8" X 3" PAQ X 100</t>
  </si>
  <si>
    <t>CHAZO METALICO EXPANSIVO 3/8" X 4" PAQ X 100</t>
  </si>
  <si>
    <t>CHAZO METALICO EXPANSIVO 1/2" X 3" PAQ X 50</t>
  </si>
  <si>
    <t>VARILLA DE BRONCE DE 1/8"</t>
  </si>
  <si>
    <t>VARILLA DE BRONCE DE 3 3/2"</t>
  </si>
  <si>
    <t>CADENA PARA LAMPARA X 100 (ROLLO)</t>
  </si>
  <si>
    <t>LLAVE DE BOLA DE 1-1/2"</t>
  </si>
  <si>
    <t>LLAVE DE BOLA DE 1-1/4"</t>
  </si>
  <si>
    <t>LLAVE DE BOLA DE 1"</t>
  </si>
  <si>
    <t>LLAVE DE BOLA DE 1/2"</t>
  </si>
  <si>
    <t>LLAVE DE BOLA DE 2"</t>
  </si>
  <si>
    <t>LLAVE DE BOLA DE 3/4"</t>
  </si>
  <si>
    <t>VALVULA REGISTRO 1/2 PLASTICO</t>
  </si>
  <si>
    <t>VALVULA REGULACION ORINAL</t>
  </si>
  <si>
    <t>FILTRO AIRE 39588777</t>
  </si>
  <si>
    <t>FILTRO ACEITE LF3970</t>
  </si>
  <si>
    <t xml:space="preserve">CALIBRADOR DE ESPESORES </t>
  </si>
  <si>
    <t>CORDLESS SCREWDRIVER  7.2 V</t>
  </si>
  <si>
    <t>MONTANTE DE ACELEROMETRO</t>
  </si>
  <si>
    <t>SAFE-T-CABLE KIT .32 X 12" C10-212 X KIT</t>
  </si>
  <si>
    <t>PIN SAFETY ALKAN REF</t>
  </si>
  <si>
    <t xml:space="preserve">TIP (PUNTA PARA CAUTIN) REFERENCIA P/N PTA7, APLICABLE A TC201T SOLDERING PENCIL </t>
  </si>
  <si>
    <t xml:space="preserve">EXTRACTOR/REMOVEDOR DE PINES
</t>
  </si>
  <si>
    <t>EXTRACTOR/REMOVEDOR DE PINES REFERENCIA DRK95-10B</t>
  </si>
  <si>
    <t>EXTRACTOR/REMOVEDOR DE PINES</t>
  </si>
  <si>
    <t xml:space="preserve">AEROGRAFO  DE PINTURA MULTIPROPOSITO </t>
  </si>
  <si>
    <t xml:space="preserve">SACAPINES </t>
  </si>
  <si>
    <t>ASPIRADORES DE SOLDADURA</t>
  </si>
  <si>
    <t xml:space="preserve">PUNTA DE REEMPLAZO PARA ASPIRADORES DE SOLDADURA YA476A </t>
  </si>
  <si>
    <t xml:space="preserve">COLECTOR PARA LAVADO DE PARTES </t>
  </si>
  <si>
    <t>HOJA DE SIERRA PARA CORTE 1/4" X 14/18VT BI-METAL BLADE</t>
  </si>
  <si>
    <t>PISTOLA DOBLE CALAFETEO</t>
  </si>
  <si>
    <t>AEROGRAFO METALICO DE GRAVEDAD INDUSTRIAL 600 CC /ALTA PRESION (PAQUETE)</t>
  </si>
  <si>
    <t>PISTOLA CALAFATEO ACERO DE 9"</t>
  </si>
  <si>
    <t>TARJETA MICROSD 128GB</t>
  </si>
  <si>
    <t>CAJA PARA MEDIDOR DE ENERGIA</t>
  </si>
  <si>
    <t>CLAVIJA CAUCHO POLO A TIERRA DE 15AMP</t>
  </si>
  <si>
    <t>CLAVIJA SENCILLA DE 15 AMP</t>
  </si>
  <si>
    <t>COMPROBADOR ELECTRICO</t>
  </si>
  <si>
    <t>FOTOCELDA DE 1000W</t>
  </si>
  <si>
    <t>INTERRUPTOR CONMUTABLE SENCILLO</t>
  </si>
  <si>
    <t xml:space="preserve">TAPA BLANCA PARA TOMA DOBLE </t>
  </si>
  <si>
    <t>TAPAS PVC REDONDAS</t>
  </si>
  <si>
    <t>TOMA DOBLE 15 AMP 120 V</t>
  </si>
  <si>
    <t>TOMA DOBLE DE SOBREPONER</t>
  </si>
  <si>
    <t>TOMA ELECTRICA DOBLE CON POLO A TIERRA</t>
  </si>
  <si>
    <t>MOUNTING PLATE REFERENCIA P/N TC92</t>
  </si>
  <si>
    <t>HIGH PRESSURE CONECTOR</t>
  </si>
  <si>
    <t>TERMOENCOGIBLE DE 1.5MM TRANSPARENTE</t>
  </si>
  <si>
    <t>TERMOENCOGIBLE DE 3MM REFERENCIA TT3 , NEGRO</t>
  </si>
  <si>
    <t>TERMOENCOGIBLE DE 4MM REFERENCIA TT4B, BLANCO</t>
  </si>
  <si>
    <t>TERMOENCOGIBLE DE 5MM REFERENCIA TT5 , NEGRO</t>
  </si>
  <si>
    <t>TERMOENCOGIBLE DE 12MM REFERENCIA TT12, NEGRO</t>
  </si>
  <si>
    <t>TERMOENCOGIBLE DE 15MM REFERENCIA TT15 , NEGRO</t>
  </si>
  <si>
    <t>TERMOENCOGIBLE DE 20MM REFERENCIA TT20,  NEGRO</t>
  </si>
  <si>
    <t>TERMOENCOGIBLE DE 25MM REFERENCIA TT25, NEGRO</t>
  </si>
  <si>
    <t>CONECTOR CABLE COAXIAL REFERENCIA P/N 372-2519-100</t>
  </si>
  <si>
    <t>CONECTOR RECTO TNC REFERENCIA P/N M39012/26-0011</t>
  </si>
  <si>
    <t>CONECTOR RECTO BNC RF REFERENCIA P/N M39012/16-0014</t>
  </si>
  <si>
    <t>BNC ANGLE PLUG REFERENCIA P/N M39012/20-0007 NSN 5935-00-165-3365</t>
  </si>
  <si>
    <t>FUSIBLE DE VIDRIO, CAPACIDAD: 0.5A, REF .5AC</t>
  </si>
  <si>
    <t>FUSIBLE DE VIDRIO, CAPACIDAD: 1.5A, REF 1.5AL</t>
  </si>
  <si>
    <t xml:space="preserve">FUSIBLE DE VIDRIO, CORRIENTE: 3A , REF 3AL </t>
  </si>
  <si>
    <t>FUSIBLE DE VIDRIO, CAPACIDAD: 10A, REF 10AL</t>
  </si>
  <si>
    <t>CONECTOR 44 PINES HEMBRAS REFERENCIA DD44F100 CON PINES</t>
  </si>
  <si>
    <t>CONNECTOR PLUG</t>
  </si>
  <si>
    <t>DELTA CONECTOR CON PUNTO DE CONEXIÓN CON CIERRE</t>
  </si>
  <si>
    <t>CONECTOR P/N M83723/86W2025N</t>
  </si>
  <si>
    <t>CONECTOR P/N D3899/26WG11SN</t>
  </si>
  <si>
    <t xml:space="preserve">TOMA CORRIENTE DOBLE </t>
  </si>
  <si>
    <t>SENSORES DE MOVIMIENTO TIPO INTERRUPTOR</t>
  </si>
  <si>
    <t>INTERRUPTO SENCILLO CONMUTABLE</t>
  </si>
  <si>
    <t xml:space="preserve">INTERRUPTOR DOBLE CONMUTABLE X 12 </t>
  </si>
  <si>
    <t xml:space="preserve">INTERUPTOR TRIPLE CONMUTABLE X 12 </t>
  </si>
  <si>
    <t>TACO 1 POLO 20 AMP ENCHUFE X 6 UNIDADES</t>
  </si>
  <si>
    <t>39121601 </t>
  </si>
  <si>
    <t>TACO 1 POLO 30 AMP ENCHUFE X 6 UNIDADES</t>
  </si>
  <si>
    <t>TACO 1 POLO 40 AMP ENCHUFE X 6 UNIDADES</t>
  </si>
  <si>
    <t>SOCKET BIPOLAR 2*20</t>
  </si>
  <si>
    <t>SOCKET BIPOLAR 2*30</t>
  </si>
  <si>
    <t xml:space="preserve">SOCKET BIPOLAR 2*40 </t>
  </si>
  <si>
    <t xml:space="preserve">TABLERO PARA BREAKER DE 2 CIRCUITOS BIFASICOS Y TRIFASICOS  </t>
  </si>
  <si>
    <t xml:space="preserve">TABLERO PARA BREAKER DE 4 CIRCUITOS BIFASICOS Y TRIFASICOS  </t>
  </si>
  <si>
    <t xml:space="preserve">TABLERO PARA BREAKER DE 6CIRCUITOS BIFASICOS Y TRIFASICOS  </t>
  </si>
  <si>
    <t xml:space="preserve">TABLERO PARA BREAKER DE 8 CIRCUITOS BIFASICOS Y TRIFASICOS  </t>
  </si>
  <si>
    <t>TEMPORIZADORES DIGITALES8 CANALES ENCHUFABLES A 110 V</t>
  </si>
  <si>
    <t xml:space="preserve"> TAPAS INTERRUPTOR LEVINTON</t>
  </si>
  <si>
    <t>40171517 </t>
  </si>
  <si>
    <t>TAPAS TOMACORRIENTE LEVINTON</t>
  </si>
  <si>
    <t>INTERRUPTORES DE SOBREPONER SENCILLO</t>
  </si>
  <si>
    <t>INTERRUPTORES DE SOBREPONER DOBLE</t>
  </si>
  <si>
    <t>CANALETA DE 3/4 (2MTS)</t>
  </si>
  <si>
    <t>CABLE DUPLEX 2X12 NEGRO X 100 ML X ROLLO</t>
  </si>
  <si>
    <t>CABLE ENCAUCHETADO 3X12 X 100 ML</t>
  </si>
  <si>
    <t>CABLE ENCAUCHETADO 4X12 X 100 ML</t>
  </si>
  <si>
    <t>UPPER L-BAND ANT HARNESS CON CONECTOR</t>
  </si>
  <si>
    <t>UPPER UHF ANT HARNESS CON CONECTOR</t>
  </si>
  <si>
    <t>GPS ANT HARNESS CON CONECTOR</t>
  </si>
  <si>
    <t xml:space="preserve"> WIRE MARKING SLEEVES REFERENCIA PSPT-125-175-WT</t>
  </si>
  <si>
    <t xml:space="preserve"> WIRE MARKING SLEEVES  REFERENCIA  PSPT-187-175-WT</t>
  </si>
  <si>
    <t xml:space="preserve"> WIRE MARKING SLEEVES  REFERENCIA PSPT-094-175-WT</t>
  </si>
  <si>
    <t>NOMEX LANCING TAPE TYPE V</t>
  </si>
  <si>
    <t>MIL EXPANDO FR PLUS DE 3/8" COLOR NEGRO</t>
  </si>
  <si>
    <t xml:space="preserve">MIL EXPANDO FR PLUS DE 1/2" COLOR NEGRO </t>
  </si>
  <si>
    <t>CABLE COAXIAL  REFERENCIA P/N RG-400</t>
  </si>
  <si>
    <t>ELECTRICAL CONTACT REFERENCIA P/N M39029/58-363</t>
  </si>
  <si>
    <t xml:space="preserve">ELECTRICAL CONTACT REFERENCIA P/N M39029/22-192 </t>
  </si>
  <si>
    <t xml:space="preserve">ELECTRICAL CONTACT REFERENCIA P/N M39029/63-368 </t>
  </si>
  <si>
    <t xml:space="preserve">ELECTRICAL CONTACT REFERENCIA P/N 100-10185, </t>
  </si>
  <si>
    <t xml:space="preserve">ELECTRICAL CONTACT REFERENCIA P/N M39029/56-350 </t>
  </si>
  <si>
    <t xml:space="preserve">ELECTRICAL CONTACT REFERENCIA P/N 372-2514-110 </t>
  </si>
  <si>
    <t xml:space="preserve">ELECTRICAL CONTACT REFERENCIA P/N M39029/58-360 </t>
  </si>
  <si>
    <t xml:space="preserve">ELECTRICAL CONTACT REFERENCIA P/N M39029/12-149 </t>
  </si>
  <si>
    <t xml:space="preserve">ELECTRICAL CONTACT REFERENCIA P/N M39029/57-357 </t>
  </si>
  <si>
    <t xml:space="preserve">ELECTRICAL CONTACT REFERENCIA P/N M39029/5-20-20 </t>
  </si>
  <si>
    <t xml:space="preserve">ELECTRICAL CONTACT REFERENCIA P/N M39029/30-218 </t>
  </si>
  <si>
    <t xml:space="preserve">ELECTRICAL CONTACT REFERENCIA P/N M39029/56-348 </t>
  </si>
  <si>
    <t xml:space="preserve">ELECTRICAL CONTACT REFERENCIA P/N M39029/57-354 </t>
  </si>
  <si>
    <t xml:space="preserve">ELECTRICAL CONTACT REFERENCIA P/N M39029/22-191 </t>
  </si>
  <si>
    <t xml:space="preserve">ELECTRICAL CONTACT REFERENCIA P/N M39029/1-101 </t>
  </si>
  <si>
    <t xml:space="preserve">ELECTRICAL CONTACT REFERENCIA P/N M39029/1-100 </t>
  </si>
  <si>
    <t xml:space="preserve">ELECTRICAL CONTACT REFERENCIA P/N M39029/49-335 </t>
  </si>
  <si>
    <t xml:space="preserve">WIRE CAP END 22-18 AWG REFERENCIA P/N MS25274-1 </t>
  </si>
  <si>
    <t xml:space="preserve">WIRE CAP END 16-12 AWG REFERENCIA P/N MS25274-3 </t>
  </si>
  <si>
    <t xml:space="preserve">CABLE ELECTRICO REFERENCIA P/N M22759/16-22-9 </t>
  </si>
  <si>
    <t>CABLE ELECTRICO REFERENCIA P/N M22759/11-20-9</t>
  </si>
  <si>
    <t xml:space="preserve">COVERS SHIELD TERMINATION, REFERENCIA P/N M83519/1-1 </t>
  </si>
  <si>
    <t xml:space="preserve">COVERS SHIELD TERMINATION, REFERENCIA P/N M83519/1-2 </t>
  </si>
  <si>
    <t xml:space="preserve">COVERS SHIELD TERMINATION, REFERENCIA P/N M83519/1-3 </t>
  </si>
  <si>
    <t xml:space="preserve">COVERS SHIELD TERMINATION, REFERENCIA P/N M83519/1-4 </t>
  </si>
  <si>
    <t xml:space="preserve">COVERS SHIELD TERMINATION, REFERENCIA P/N M83519/1-5 </t>
  </si>
  <si>
    <t>CABLE P/N 9122083</t>
  </si>
  <si>
    <t>CABLE P/N 9102894</t>
  </si>
  <si>
    <t>WIRE NONELECTRICAL MS20995CY20 X 1 LB</t>
  </si>
  <si>
    <t>WIRE NONELECTRICAL MS20995C20 X 1 LB</t>
  </si>
  <si>
    <t>WIRE NONELECTRICAL MS20995C32 X 1 LB</t>
  </si>
  <si>
    <t>CABLE DE FRENADO(V52793 #05-048338)  285845</t>
  </si>
  <si>
    <t xml:space="preserve">CABLE DE PODER AERONAVE 10´ </t>
  </si>
  <si>
    <t xml:space="preserve">CABLE DE ACELEROMETRO 50´54 MV/G </t>
  </si>
  <si>
    <t xml:space="preserve">CABLE DE ACELEROMETRO 25´ 54 MV/G </t>
  </si>
  <si>
    <t>CABLE THW N°8 X 100 MTS</t>
  </si>
  <si>
    <t>CABLE THW N° 10 BLANCO X 100 MTS</t>
  </si>
  <si>
    <t>CABLE THW N° 10  NEGRO. X 100 MTS</t>
  </si>
  <si>
    <t xml:space="preserve">BATERÍAS AA </t>
  </si>
  <si>
    <t>BATERÍA CR 123 A</t>
  </si>
  <si>
    <t>BATERIA P/N 31H</t>
  </si>
  <si>
    <t>BATERIA ALKALINA DE 1,5 VOLTIOS TAMAÑO "AAA"</t>
  </si>
  <si>
    <t>BATERIA ALKALINA DE 1,5 VOLTIOS TAMAÑO "C"</t>
  </si>
  <si>
    <t>BATERIA LITHIUM 3.6 VOLTIOS REFERENCIA TL2150</t>
  </si>
  <si>
    <t>BATERÍA SAFT 3,6V P/N LS26500</t>
  </si>
  <si>
    <t>BATERIA LR44 15 V</t>
  </si>
  <si>
    <t>BATERÍA SAFT 3,6V P/N LS14250</t>
  </si>
  <si>
    <t>BATERIA ALKALINA AA</t>
  </si>
  <si>
    <t>LOW PROFILE BATTERY PACK MOUNTING BREAKT</t>
  </si>
  <si>
    <t>BATERIA LS 14250</t>
  </si>
  <si>
    <t>PILAS ALCALINAS 9V CUADRADAS</t>
  </si>
  <si>
    <t>PILA ALCALINA DE BOTON 1,5V</t>
  </si>
  <si>
    <t>BOMBILLO AHORRADOR EN ESPIRAL BLANCO DE 11W</t>
  </si>
  <si>
    <t>BOMBILLO AHORRADOR EN ESPIRAL BLANCO DE 15W CORTO</t>
  </si>
  <si>
    <t>BOMBILLO AHORRADOR EN ESPIRAL BLANCO DE 15W CORTO LUZ CALIDA</t>
  </si>
  <si>
    <t>BOMBILLO AHORRADOR EN ESPIRAL BLANCO DE 27W CORTO</t>
  </si>
  <si>
    <t>BOMBILLO AHORRADOR EN ESPIRAL BLANCO DE 27W CORTO LUZ CALIDA</t>
  </si>
  <si>
    <t>BOMBILLO DICROICO DE 50 W</t>
  </si>
  <si>
    <t>BOMBILLO LED 15W 120V</t>
  </si>
  <si>
    <t xml:space="preserve">PANEL LED 1,2X0,30 </t>
  </si>
  <si>
    <t>PANEL LED 60X60 SOBREPONER - INCRUSTAR</t>
  </si>
  <si>
    <t>PANEL LED REDONDO SOBREPONER-INCRUSTAR 18W</t>
  </si>
  <si>
    <t>TUBO LED DE 18W</t>
  </si>
  <si>
    <t>TUBOS FLUORECENTES T8</t>
  </si>
  <si>
    <t>TUBOS LED PARA LAMPARAS T8</t>
  </si>
  <si>
    <t>BOMBILLOS LED 15W</t>
  </si>
  <si>
    <t>REFLECTOR DE 20W</t>
  </si>
  <si>
    <t>BOMBILLO LED LUZ BLANCA 15 W X10</t>
  </si>
  <si>
    <t>BOMBILLO LED GLOBO LUZ CALIDA 15 W</t>
  </si>
  <si>
    <t>TUBOS LED 18 W POLARIZADOS POR UN SOLO LADO</t>
  </si>
  <si>
    <t>TUBOS LED 9W POLARIZADOS POR UN SOLO LADO</t>
  </si>
  <si>
    <t>PANELES LED 30*120 48 W</t>
  </si>
  <si>
    <t>PANELES LED 60*60</t>
  </si>
  <si>
    <t>LAMPARAS DE 40 W PARA ALUMBRADO PUBLICO CON PANEL SOLAR INTEGRADO</t>
  </si>
  <si>
    <t>REFLECTOR LED 100W</t>
  </si>
  <si>
    <t>REFLECTOR LED 50W</t>
  </si>
  <si>
    <t>REFLECTOR LED 30 W</t>
  </si>
  <si>
    <t>BOMBILLO OJO DE BUEY LED LUZ FRIA BIPIN 120 V CON SOCKET</t>
  </si>
  <si>
    <t>BOMBILLO OJO DE BUEY LED LUZ CALIDA BIPIN 120 V CON SOCKET</t>
  </si>
  <si>
    <t>CRISTALES REFEFENCIA P 15 PARA CUBRIR BOMBILLAS</t>
  </si>
  <si>
    <t>CRISTALES REFEFENCIA P 12 PARA CUBRIR BOMBILLAS</t>
  </si>
  <si>
    <t>CAJA 5800 PLASTICA 2 X 4</t>
  </si>
  <si>
    <t>CAJA CUADRADA PVC12*12*5</t>
  </si>
  <si>
    <t>CAJA DE EMPALME CUADRADA TIPO RAWELT CON TAPA, SALIDA Y ENTRADA DE 1"</t>
  </si>
  <si>
    <t>CAJA METALICA TIPO RAWELT 1/2"</t>
  </si>
  <si>
    <t>TARJETA GPS FREEFLIGHT P/N 81461-13</t>
  </si>
  <si>
    <t>TARJETA GPS HONEYWELL P/N 81651 (PNMCIA TNL 8100)</t>
  </si>
  <si>
    <t>DIODO REF. JANTX1N5552</t>
  </si>
  <si>
    <t>SEMICONDUCTOR DEVICE,DIODE P/N JANTX1N1206A</t>
  </si>
  <si>
    <t>RESISTENCIA 51 OHM A 1/4 WATT</t>
  </si>
  <si>
    <t>JERINGA HIPODERMICA  DESECHABLE  60 ML</t>
  </si>
  <si>
    <t>REGLAS PLASTICAS  X 30CM X 20 UNIDADES</t>
  </si>
  <si>
    <t>REGLA METALICA / STEEL RULE RULER12</t>
  </si>
  <si>
    <t>COMPAS DE TRAZO EN METAL X 10’</t>
  </si>
  <si>
    <t>FLEXÓMETRO 5MT X 1-PULG METÁLICO</t>
  </si>
  <si>
    <t>NIVEL LÁSER MULTIPROPÓSITO CON CINTA MEDIDORA CON 8+ PIES</t>
  </si>
  <si>
    <t>PINZA VOLTIAMPERIMETRICA</t>
  </si>
  <si>
    <t>TEMPORIZADOR DE RIEGO MECANICO METALICO</t>
  </si>
  <si>
    <t>RETRACTABLE TEST LEAD KIT</t>
  </si>
  <si>
    <t>PROBADOR DE TOMA PT GFCI GB</t>
  </si>
  <si>
    <t xml:space="preserve">EQUIPO INTEROPERABLE OTAN UH-60 RED FLAG 2022 - MABH-1-2 BRACKET </t>
  </si>
  <si>
    <t>EQUIPO INTEROPERABLE OTAN UH-60 RED FLAG 2022 - QD QUICK DISCONNECT MOUNT SET (P/N 75002129)</t>
  </si>
  <si>
    <t>SUPPRESSOR P/N 223F303-1 GDATP4002 (PAG. 90, ITEM 51, FIG. 6-2)</t>
  </si>
  <si>
    <t>MANTENIMIENTO ADECUACION Y MEJORAMIENTO DE VIVIENDAS FISCALES Y ALOJAMIENTOS</t>
  </si>
  <si>
    <t>SOBRANTE CUOTA BASICA</t>
  </si>
  <si>
    <t xml:space="preserve">MANTENIMIENTO E INSTALACIONES DEL ESM </t>
  </si>
  <si>
    <t>MANTENIMIENTO RANCHO DE TROPA</t>
  </si>
  <si>
    <t>MANTENIMIENTO BATERIAS SANITARIAS GRUSE</t>
  </si>
  <si>
    <t>IMPERMEABILIZACION LOZAS DE LA GUARDIA</t>
  </si>
  <si>
    <t>MANTENIMIENTO DE BIENES INMUEBLES</t>
  </si>
  <si>
    <t>MANTENIMIENTO PLANTA DE TRATAMIENTO DE AGUAS RESIDUALES DOMESTICAS Y  NO DOMESTICAS</t>
  </si>
  <si>
    <t>MANTENIMIENTO PLANTA DE TRATAMIENTO DE AGUAS RESIDUALES DOMESTICAS Y  NO DOMESTICAS (AMARRE VF 2022)</t>
  </si>
  <si>
    <t>SERVICIOS GENERALES OPERARIO DE MANTENIMIENTO</t>
  </si>
  <si>
    <t>SERVICIOS GENERALES OPERARIO DE MANTENIMIENTO ADICIÓN 2021</t>
  </si>
  <si>
    <t>SERVICIOS GENERALES OPERARIO DE MANTENIMIENTO AMARRE VF 2022</t>
  </si>
  <si>
    <t>SERVICIOS GENERALES</t>
  </si>
  <si>
    <t>SERVICIOS GENERALES AMARRE VF 2022</t>
  </si>
  <si>
    <t xml:space="preserve">ENERGÍA </t>
  </si>
  <si>
    <t>83101800</t>
  </si>
  <si>
    <t>GAS NATURAL</t>
  </si>
  <si>
    <t>SOBRANTE GAS NATURAL CUOTA BASICA</t>
  </si>
  <si>
    <t>ACUEDUCTO</t>
  </si>
  <si>
    <t>02-02-02-008-001</t>
  </si>
  <si>
    <t>02-02-02-008-001-01</t>
  </si>
  <si>
    <t>ESTUDIOS DE INVESTIGACION PARA EL DESARROLLO Y SOSTENIMIENTO DE COMPONENTES Y FUNCIONALIDADES DE SOFTWARE Y HARADWARE Y PARA LOS SISTEMAS DE COMANDO Y CONTROL</t>
  </si>
  <si>
    <t>REVISION TECNICO MECANICA</t>
  </si>
  <si>
    <t>ANALISIS DE AGUA POTABLE</t>
  </si>
  <si>
    <t>MONITOREO CABINA DE PINTURA</t>
  </si>
  <si>
    <t>MONITOREO Y CARACTERIZACION DE AGUAS RESIDUALES  NO DOMÉSTICAS</t>
  </si>
  <si>
    <t>MONITOREO Y CARACTERIZACION DE AGUAS RESIDUALES  DOMÉSTICAS</t>
  </si>
  <si>
    <t>REVISION TECNICO MECANICA DE VEHICULOS Y MOTOCICLETAS AMARRE VF 2022</t>
  </si>
  <si>
    <t>ANALISIS DE AGUA POTABLE (AMARRE VF 2022)</t>
  </si>
  <si>
    <t>SERVICIO VETERINARIO</t>
  </si>
  <si>
    <t>TOMA E IMPRESIÓN DE FOTOGRAFÍAS</t>
  </si>
  <si>
    <t>TELEFONÍA</t>
  </si>
  <si>
    <t>TELEVISIÓN</t>
  </si>
  <si>
    <t>SERVICIO DE ASEO</t>
  </si>
  <si>
    <t>FUMIGACION</t>
  </si>
  <si>
    <t>SERVICIO DE ASEO ESM</t>
  </si>
  <si>
    <t>SERVICIO DE ASEO Y LIMPIEZA INTEGRAL DE LAS INSTALACIONES  ES6029 AJUSTE VIGENCIA 2021</t>
  </si>
  <si>
    <t>AMARRE VIGENCIA FUTURA PARA SERVICIO ASEO  Y LIMPIEZA INTEGRAL DE LAS INSTALACIONES  ES6029 VIGENCIA 2022</t>
  </si>
  <si>
    <t>SERVICIO DE ASEO ADICIÓN 2021</t>
  </si>
  <si>
    <t>SERVICIO DE ASEO AMARRE VF 2022</t>
  </si>
  <si>
    <t>SERVICIO DE FUMIGACIÓN (AMARRE VF 2022)</t>
  </si>
  <si>
    <t>OUTSOURCING FOTOCOPIADO</t>
  </si>
  <si>
    <t>SERVICIO DE OUTSOURCING FOTOCOPIADO AMARRE VF 2020</t>
  </si>
  <si>
    <t>SERVICIOS DE OPERADOR LOGISTICO</t>
  </si>
  <si>
    <t>SERVICIOS DE OPERARIO DE JARDINERIA</t>
  </si>
  <si>
    <t>MANTENIMIENTO Y RECARGA DE EXTINTORES Y EQUIPOS CONTRAINCENDIO</t>
  </si>
  <si>
    <t>REGULATOR W/ CYLINDER PORTABLE HELICOPTER OXYGEN DELIVERY SYSTEM</t>
  </si>
  <si>
    <t>MANTENIMIENTO, CARGUE AIRE TIPO D Y  PRUEBAS HIDROSTATICAS DE BOTELLAS EGRESS TIPO MK</t>
  </si>
  <si>
    <t xml:space="preserve">MANTENIMIENTO BOTELLAS OXIGENO </t>
  </si>
  <si>
    <t>MANTENIMIENTO CORTADORA DE PAPEL</t>
  </si>
  <si>
    <t>MANTENIMIENTO DUPLICADORA</t>
  </si>
  <si>
    <t>MANTENIMIENTO PREVENTIVO Y CORRECTIVO DE VEHICULOS Y MOTOCICLETAS</t>
  </si>
  <si>
    <t>MANTENIMIENTO PREVENTIVO Y CORRECTIVO DE VEHICULOS Y MOTOCICLETAS ADICION 2021</t>
  </si>
  <si>
    <t>MANTENIMIENTO PREVENTIVO Y CORRECTIVO DE VEHICULOS Y MOTOCICLETAS AMARRE VF 2022</t>
  </si>
  <si>
    <t>SERVICIO RECUBRIMIENTO EN FIBRA DE VIDRIO MAS SILICONA BLANCA PARTES AERONAVE</t>
  </si>
  <si>
    <t>MANTENIMIENTO EQUIPO AGRÍCOLA</t>
  </si>
  <si>
    <t>MANTENIMIENTO DE PLANTAS ELECTRICAS</t>
  </si>
  <si>
    <t>MANTENIMIENTO AIRES ACONDICIONADOS Y CUARTOS FRIOS</t>
  </si>
  <si>
    <t xml:space="preserve">MANTENIMIENTO EQUIPOS DE COCINA, GASODOMESTICOS, LAVADORAS Y SECADORAS </t>
  </si>
  <si>
    <t>PLANTA AUXILIAR 115 VAC /  28 DC 60 KVA</t>
  </si>
  <si>
    <t>REMOLCADOR DE AERONAVES 6000 LBS.</t>
  </si>
  <si>
    <t>TRACTOR UTILITARIO GATOR TX TURF O.C.P</t>
  </si>
  <si>
    <t>COMPRESOR DE AIRE FINI</t>
  </si>
  <si>
    <t xml:space="preserve">TESTER HIDRAULICO </t>
  </si>
  <si>
    <t>CABINA DE PINTURAS</t>
  </si>
  <si>
    <t>DIFERENCIAL-NH HOIST 3 TON.</t>
  </si>
  <si>
    <t>GRUA COFFIN HOIST-YALE 3 T.</t>
  </si>
  <si>
    <t>CARRO SERVICIO NITROGENO</t>
  </si>
  <si>
    <t>CARRO SERVICIO OXIGENO</t>
  </si>
  <si>
    <t>HORNO EN LAMINA ASTMA60</t>
  </si>
  <si>
    <t>PLANTA AUXILIAR 115 VAC /  28 DC 90 KVA</t>
  </si>
  <si>
    <t>MONTACARGAS  7.0 TON</t>
  </si>
  <si>
    <t>MONTACARGAS 1.3 TON</t>
  </si>
  <si>
    <t xml:space="preserve">PLANTA AUXILIAR 115 VAC  </t>
  </si>
  <si>
    <t>PLANTA AUXILIAR  28.5 VDC 2000 AMP.</t>
  </si>
  <si>
    <t>COMPRESOR  SSR UP6-10-125</t>
  </si>
  <si>
    <t>POWER MASTER ADV.</t>
  </si>
  <si>
    <t>TRANSMISION SERVICE UNIT</t>
  </si>
  <si>
    <t>ESCALERA HIDRAULICA  767</t>
  </si>
  <si>
    <t xml:space="preserve">MANTENIMIENTO BANCOS DE TRABAJO TALLER ARMAMENTO CONVENCIONAL.
</t>
  </si>
  <si>
    <t xml:space="preserve">MANTENIMIENTO MONTANTE MULTIPROPOSITO
</t>
  </si>
  <si>
    <t xml:space="preserve">MANTENIMIENTO PUESTOS DE TRABAJO EN MADERA  Y SILLAS </t>
  </si>
  <si>
    <t>MANTENIMIENTO BANCO DE TRABAJO  P/N ANI0401-1</t>
  </si>
  <si>
    <t>MANTENIMIENTO BANCO DE TRABAJO  P/N ANI0402 -1</t>
  </si>
  <si>
    <t>MANTENIMIENTO BANCO DE TRABAJO  P/N ANI1883-1</t>
  </si>
  <si>
    <t>MANTENIMIENTO BANCO DE TRABAJO  P/N ANI0424- 1</t>
  </si>
  <si>
    <t>MANTENIMIENTO BANCOS DE TRANSPORTE</t>
  </si>
  <si>
    <t>MANTENIMIENTO BANCOS SOPORTE APU</t>
  </si>
  <si>
    <t>MANTENIMIENTO BANCO MOVIL DE TRANSPORTE DE APU</t>
  </si>
  <si>
    <t>02-02-02-008-007-03-4</t>
  </si>
  <si>
    <t xml:space="preserve">SERVICIO DE INSTALACIÓN A TODO COSTO DE LOS RADIOS ROCKWELL COLLINS RT8200 </t>
  </si>
  <si>
    <t>CAPACITACIÓN EN DIRECCIONAMIENTO Y ALTA GERENCIA</t>
  </si>
  <si>
    <t>ENTRENAMIENTO SIMULADOR UH-60  - CACOM5</t>
  </si>
  <si>
    <t>ENTRENADOR SIMULADOR DE VUELO</t>
  </si>
  <si>
    <t>SERVICIOS DE APOYO LOGISTICO CON FINES EDUCATIVOS PARA EL SEMINARIO INTERNACIONAL DE DOCTRINA</t>
  </si>
  <si>
    <t>EXAMENES MEDICOS OCUPACIONALES PERSONAL CIVIL Y UN PERSONAL MILITAR CACOM 5</t>
  </si>
  <si>
    <t>ALCANTARILLADO</t>
  </si>
  <si>
    <t>BASURAS</t>
  </si>
  <si>
    <t>DISPOSICIÓN FINAL DE RESIDUOS PELIGROS, ESPECIALES E INTENDENCIA</t>
  </si>
  <si>
    <t>76122202; 76122203</t>
  </si>
  <si>
    <t xml:space="preserve">LAVADO Y DESINFECCIÓN DE TANQUES </t>
  </si>
  <si>
    <t>INCREMENTO TARIFA DE VIATICOS</t>
  </si>
  <si>
    <t xml:space="preserve">VIATICOS COMISIONES AL INTERIOR </t>
  </si>
  <si>
    <t>IMPUESTO DE VEHICULOS</t>
  </si>
  <si>
    <t>ACCESORIOS PLÁSTICOS</t>
  </si>
  <si>
    <t>ACCESORIOS Y APARATOS DE CONTROL ELÉCTRICO</t>
  </si>
  <si>
    <t>39122100
39121100</t>
  </si>
  <si>
    <t xml:space="preserve">ACEITE 15W50 PRESENTACIÓN TARRO DE 4 LITROS.  </t>
  </si>
  <si>
    <t>ACEITE 2 TIEMPOS PRESENTACIÓN  1/4 GL</t>
  </si>
  <si>
    <t xml:space="preserve">ACEITE LUBRICANTE PENETRANTE SPRAY </t>
  </si>
  <si>
    <t>ACEITE LUBRICANTE WD40 PRESENTACIÓN GALÓN 3785 ML</t>
  </si>
  <si>
    <t>ADAPTADOR POMO SIERRA ANGULAR</t>
  </si>
  <si>
    <t>MANTENIMIENTO BODEGA DE COMUNICACIONES</t>
  </si>
  <si>
    <t>ADHESIVO INDUSTRIAL</t>
  </si>
  <si>
    <t>ADOBES Y BALDOSAS</t>
  </si>
  <si>
    <t>02-02-01-001-007</t>
  </si>
  <si>
    <t>02-02-01-001-007-02</t>
  </si>
  <si>
    <t>ADQUISICIÓN GAS HELIO 50, CILINDRO 6 M3</t>
  </si>
  <si>
    <t>ADQUISICION PLANTA 5KVA</t>
  </si>
  <si>
    <t>ADQUISICIÓN TRAJE DE BOMBERO ALUMINIZADO COMPLETO CON NORMA NFPA 1971 ED. 2018</t>
  </si>
  <si>
    <t>AIRE ACONDICIONADO 36000 BTU</t>
  </si>
  <si>
    <t>AIRE ACONDICIONADO DE 12,000 BTU</t>
  </si>
  <si>
    <t>AIRE ACONDICIONADO DE 18,000 BTU</t>
  </si>
  <si>
    <t>AIRE ACONDICIONADO DE 36,000 BTU</t>
  </si>
  <si>
    <t xml:space="preserve">AIRE ACONDICIONADO INVERTER 12000 BTU </t>
  </si>
  <si>
    <t xml:space="preserve">AIRE ACONDICIONADO INVERTER 18000 BTU </t>
  </si>
  <si>
    <t>AIRES ACONDICIONADOS 12.000 BTU</t>
  </si>
  <si>
    <t>ALFA 3</t>
  </si>
  <si>
    <t>ANTICORROSIVO - INHIBIDOR DE CORROSION SECO SPRAY 
P/N SP-400 X 10 OZ</t>
  </si>
  <si>
    <t>APARATOS SANITARIOS Y CERÁMICAS</t>
  </si>
  <si>
    <t>ARENAS</t>
  </si>
  <si>
    <t>ARIFLEX X 30 TAB</t>
  </si>
  <si>
    <t>ARNES DE SEGURIDAD PARA TRABAJO EN ALTURAS Y LINEA DE VIDA</t>
  </si>
  <si>
    <t xml:space="preserve">ARNÉS PARA GUADAÑA </t>
  </si>
  <si>
    <t xml:space="preserve">ARNES PARA PERROS Y TRAILLA </t>
  </si>
  <si>
    <t xml:space="preserve">ATOMIZADOR INDUSTRIAL PLÁSTICO PARA SOLVENTES QUIMICOS 600 ML DE PISTOLA </t>
  </si>
  <si>
    <t>AUXILIO DE MARCHA PERSONAL DE SOLDADOS</t>
  </si>
  <si>
    <t>BALASTOS</t>
  </si>
  <si>
    <t>BALDE PLASTICO DE 12 LITROS</t>
  </si>
  <si>
    <t xml:space="preserve">BANDERITAS-MINI-BANDERITAS- SEÑALES AUTOADHESIVASX 100 </t>
  </si>
  <si>
    <t>BARRAS DE LUZ QUIMICA MILITAR, CYALUNE  X10</t>
  </si>
  <si>
    <t>BASCULA INDUSTRIAL</t>
  </si>
  <si>
    <t>BASCULA LIQUIDADORA</t>
  </si>
  <si>
    <t>BASTON LUMINOSO</t>
  </si>
  <si>
    <t>BASTÓN LUMINOSO BICOLOR (ROJO Y VERDE) RECARGABLE</t>
  </si>
  <si>
    <t>BASTONES DE MANDO DE 1.20 M</t>
  </si>
  <si>
    <t>BATERÍA 12 VOLTIOS REF. 24BD-750</t>
  </si>
  <si>
    <t>BATERÍA 12 VOLTIOS REF. 31H</t>
  </si>
  <si>
    <t>BATERIA 2 CR5</t>
  </si>
  <si>
    <t>BATERIA AAAX2 (850 MHA) CON CARGADOR</t>
  </si>
  <si>
    <t>BATERIA AAX2 (2400 MHA) CON CARGADOR</t>
  </si>
  <si>
    <t>BATERIA AAX2 ALCALINA</t>
  </si>
  <si>
    <t>BATERIA ALKALINA 9V REF MAX®</t>
  </si>
  <si>
    <t>BATERÍA DE ARRANQUE 12 V 100 AH</t>
  </si>
  <si>
    <t>BATERIACR123A</t>
  </si>
  <si>
    <t>BIDONES NO METALICOS PARA LIQUIDO INFLAMABLE / BIDONES 20 GALONES (PLASTICO)</t>
  </si>
  <si>
    <t>BISAGRAS, CABLES, ACCESORIOS ELÉCTRICOS Y DE PLOMERÍA</t>
  </si>
  <si>
    <t>31162400
39111800</t>
  </si>
  <si>
    <t>BISTURÍ INDUSTRIAL</t>
  </si>
  <si>
    <t>BISTURI INDUSTRIAL 18 MM</t>
  </si>
  <si>
    <t xml:space="preserve">BOBINA PARA GUADAÑA STHIL FS 450  </t>
  </si>
  <si>
    <t xml:space="preserve">ARNÉS SOPORTE GUADAÑA </t>
  </si>
  <si>
    <t>BOLFO TALCO X 100</t>
  </si>
  <si>
    <t>BOLÍGRAFOS NEGROS X12</t>
  </si>
  <si>
    <t>BOLSA BASURA 60 X 80 CM, PAQUETE POR 10 UNIDADES</t>
  </si>
  <si>
    <t>BOLSA BASURA INDUSTRIAL 100 X 120 CM, PAQUETE POR 10 UNIDADES</t>
  </si>
  <si>
    <t>BOLSA PARA BASURA 100 CM X 65 CM</t>
  </si>
  <si>
    <t>BOLSAS PLASTICA RECOLECTAR EXCREMENTO 45 UNIDADES</t>
  </si>
  <si>
    <t>BOMBA DE VACIO</t>
  </si>
  <si>
    <t>BOMBA MANUAL PARA ACEITES (ROTATIVA) P/N GROZ GNB 25//GNB-25/3R/SPL</t>
  </si>
  <si>
    <t>BOMBILLOS AHORRADORES</t>
  </si>
  <si>
    <t>39101605</t>
  </si>
  <si>
    <t>BOQUILLAS PARA TRONPETAS 7M</t>
  </si>
  <si>
    <t>BORRADOR DE NATA X 24 UND</t>
  </si>
  <si>
    <t>BORRADOR PARA TABLERO  ACRILICO</t>
  </si>
  <si>
    <t xml:space="preserve">BOTAS ANTIDESLIZANTES </t>
  </si>
  <si>
    <t>BOTELLA DE TINTA EPSON T544 AMARILLA EPSON L5190</t>
  </si>
  <si>
    <t>BOTELLA DE TINTA EPSON T544 CIAN-EPSON L5190</t>
  </si>
  <si>
    <t>BOTELLA DE TINTA EPSON T544 MAGENTA - EPSON L5190</t>
  </si>
  <si>
    <t>BOTELLA DE TINTA EPSON T544 NEGRA - EPSON L5190</t>
  </si>
  <si>
    <t>BOTIQUINES PORTATILES TIPO A</t>
  </si>
  <si>
    <t>BOZAL PLASTICO PARA PERRO XXL</t>
  </si>
  <si>
    <t>BRAVECTO 20-40</t>
  </si>
  <si>
    <t>BRIDA PLASTICA 4,8MM X 300MM NEGRA</t>
  </si>
  <si>
    <t>BRIDAS PLASTICAS NO 10": PAQ X 100</t>
  </si>
  <si>
    <t>BRIDAS PLASTICAS NO 12": PAQ X 100</t>
  </si>
  <si>
    <t>BRIDAS PLASTICAS NO 20": PAQ X 100</t>
  </si>
  <si>
    <t>BRIDAS PLASTICAS NO 5": PAQ X 100</t>
  </si>
  <si>
    <t>BROCHAS Y RODILLOS</t>
  </si>
  <si>
    <t>BRUJULA MILITAR MULTIFUNCIONAL</t>
  </si>
  <si>
    <t xml:space="preserve">BUJIA PARA GUADAÑA </t>
  </si>
  <si>
    <t>CABLE AVIONICA GPS</t>
  </si>
  <si>
    <t>CABLE CONVERSOR USB A SERIAL RS232 PUERTO SERIAL DB9</t>
  </si>
  <si>
    <t>CAJA REDUCTORA COMPLETA PARA STILL FS 450</t>
  </si>
  <si>
    <t>CAJA TAPA OÍDOS PRESENTACIÓN CAJA X 1.000 PARES</t>
  </si>
  <si>
    <t>CAMARA FOTOGRAFICA</t>
  </si>
  <si>
    <t>CAMILLAS PLASTICA DE EMERGENCIA</t>
  </si>
  <si>
    <t>CAN-AMOR PERFUME X 150</t>
  </si>
  <si>
    <t xml:space="preserve">CANINE ADULTO LATA B370 GMS  POLLO-PAVO </t>
  </si>
  <si>
    <t xml:space="preserve">CARBURADOR PARA GUADAÑA STHIL FS 450 </t>
  </si>
  <si>
    <t>MACHETES</t>
  </si>
  <si>
    <t xml:space="preserve">CARPETA PARA ARCHIVO CUATRO PUNTAS, COLOR BLANCA </t>
  </si>
  <si>
    <t>CASCO CON BARBUQUEJO</t>
  </si>
  <si>
    <t>CATETER #20</t>
  </si>
  <si>
    <t xml:space="preserve">CATGUT VICRIL </t>
  </si>
  <si>
    <t xml:space="preserve">CATGUT VICRIL EXTERNA </t>
  </si>
  <si>
    <t>CAUTIN A GAS</t>
  </si>
  <si>
    <t>CAUTIN SOLDADOR DE BUTANO</t>
  </si>
  <si>
    <t>CEMENTOS Y PEGANTES CERÁMICOS</t>
  </si>
  <si>
    <t>30111600
30111700
31201600</t>
  </si>
  <si>
    <t>CEPILLO CERDA DE BRONCE</t>
  </si>
  <si>
    <t>CEPILLO GRATA CON CERDAS EN ALAMBRE DE BRONCE</t>
  </si>
  <si>
    <t>CEPILLO LIMPIA TELARAÑAS CON MANGO EXTENSIBLE</t>
  </si>
  <si>
    <t xml:space="preserve">CEPILLO PARA PISO CON MANGO </t>
  </si>
  <si>
    <t>CEPILLO PARA SANITARIO CON BASE</t>
  </si>
  <si>
    <t>CEPILLO SLICKER</t>
  </si>
  <si>
    <t>CERA LIQUIDA AUTOBRILLANTE, ANTIDESLIZANTE PARA PISOS, NEUTRA O BLANCA X 1 GALON</t>
  </si>
  <si>
    <t>CHALECOS REFLECTIVOS  NORMA NTC</t>
  </si>
  <si>
    <t xml:space="preserve">CHAVETAS 1/16 </t>
  </si>
  <si>
    <t xml:space="preserve">CILINDRO CON PISTÓN 42MM STHIL FS 450 </t>
  </si>
  <si>
    <t>BARRA DE ACERO</t>
  </si>
  <si>
    <t>CINTA ADHESIVA TRANSPARENTE DE EMPAQUE EN ROLLO 12MMX 40MM</t>
  </si>
  <si>
    <t>CINTA DE ACORDONAMIENTO X 500 MTS</t>
  </si>
  <si>
    <t>CINTA DE ENMASCARAR  24MM X 40 MTS</t>
  </si>
  <si>
    <t>CINTA DE ENMASCARAR DE EMPAQUE EN ROLLO 48MM PULGADAX50M</t>
  </si>
  <si>
    <t>CINTA DE ENMASCARAR DE PAPEL 1,5¨</t>
  </si>
  <si>
    <t>CINTA DE SEÑALIZACION ADHESIVA</t>
  </si>
  <si>
    <t>CINTA NEGRA AISLANTE ELECTRICA X 18 MM X 20 M</t>
  </si>
  <si>
    <t xml:space="preserve">CINTA PARA DUCTOS </t>
  </si>
  <si>
    <t>CINTA TEFLON ROLLO DE 1/2" X 33 MT DE LARGO</t>
  </si>
  <si>
    <t>CINTAS PARA IMPRESIÓN DE FICHEROS DATAMARK COLOR RIBBON KIT, YMCKT-KT (300 IMPRESIONES)</t>
  </si>
  <si>
    <t>CINTAS TEFLÓN Y SILICONAS</t>
  </si>
  <si>
    <t>CIPERMETRINA CARVAL LITRO</t>
  </si>
  <si>
    <t>CIZALLA  MANUAL 18 PULGADAS</t>
  </si>
  <si>
    <t>CLIP ESTÁNDAR METÁLICO X 100</t>
  </si>
  <si>
    <t xml:space="preserve">CLORO ORTOTODILIN ROJO PHENOL </t>
  </si>
  <si>
    <t>COMEDOR FLEXIBLE</t>
  </si>
  <si>
    <t xml:space="preserve">COMPONENTE ANTICORROSIVO DE EXTERIORES (CPC) </t>
  </si>
  <si>
    <t>COMPONENTE DE LIMPIEZA PARA LAVADO DE COMPRESOR 
MIL-PRF-85704
CANECA X 5 GALONES</t>
  </si>
  <si>
    <t>COMPRESOR PANCAKE 1,5 HP TANQUE DE 6 GALONES</t>
  </si>
  <si>
    <t>CONCERTINA INOXIDABLE DE 6 MTS X 60 CM DE DIAMETRO X ROLLO</t>
  </si>
  <si>
    <t>CONOS DE TRANSITO</t>
  </si>
  <si>
    <t xml:space="preserve">CONTRATACION DOCENTES GIMFA </t>
  </si>
  <si>
    <t>CREMA PARA SOLDAR ESTAÑO  DE 28 GRAMOS</t>
  </si>
  <si>
    <t>CREOLINA CONCENTRADA X 20 LITROS</t>
  </si>
  <si>
    <t>MANTENIMIENTO PREVENTIVO Y CORRECTIVO  BARRACAS RADAR</t>
  </si>
  <si>
    <t>CUCHILLA CORTA MALEZA 305-2 ESPECIAL</t>
  </si>
  <si>
    <t>AUTO DE INICIO PERMISO DE EMISIONES ATMOSFÉRICAS</t>
  </si>
  <si>
    <t>AUTO DE INICIO PERMISO DE EMISIONES ATMOSFÉRICAS (SOBRANTE)</t>
  </si>
  <si>
    <t>DESENGRASANTE INDUSTRIAL LÍQUIDO  POR 1 GALON</t>
  </si>
  <si>
    <t>DESINCRUSTANTE A BASE DE ACIDO MURIATICO POR 1 GALON</t>
  </si>
  <si>
    <t>DESINFECTANTE A BASE DE HIPOCLORITO  AL 5,25% MAX POR 1 GALÓN</t>
  </si>
  <si>
    <t>DESTRUCTORA DE PAPEL  DE ALTO RENDIMIENTO</t>
  </si>
  <si>
    <t>DETECTOR MANUAL DE METALES</t>
  </si>
  <si>
    <t>GANCHO SALVAVIDAS</t>
  </si>
  <si>
    <t>DISPENSADOR DE AGUA CON PROGRAMACION FRIO Y CALIENTE</t>
  </si>
  <si>
    <t>DRYWALL Y SUPERBOARD</t>
  </si>
  <si>
    <t>EBL 2- PACK BATERIAS LI-ION 9 VOLT RECARGABLES CARGADOR</t>
  </si>
  <si>
    <t>ENDOGAR 30* 2 TAB</t>
  </si>
  <si>
    <t>ENERGIA ELECTRICA</t>
  </si>
  <si>
    <t>ENERGIA ELECTRICA (SOBRANTE)</t>
  </si>
  <si>
    <t>SERVICIO DE ACUEDUCTO Y ALCANTARILLADO</t>
  </si>
  <si>
    <t>ENROFLOXACINA 150 MG X 10</t>
  </si>
  <si>
    <t>EQUILIBRIUM ARTRO X 60</t>
  </si>
  <si>
    <t xml:space="preserve">EQUIPO DE PANADERIA ( MESON 240 X 80 EN ACERO INOXIDABLE) </t>
  </si>
  <si>
    <t>EQUIPO PARA PANADERIA (ESPATULAS USO COMERCIAL)</t>
  </si>
  <si>
    <t xml:space="preserve">ESCALERA PLEGABLE MULTIPROPOSITO, NO PELDAÑOS 12 </t>
  </si>
  <si>
    <t xml:space="preserve">ESCOBA CERDAS SUAVES CON CABO MADERA </t>
  </si>
  <si>
    <t>ESPARADRAPO HOSPITALARIO</t>
  </si>
  <si>
    <t xml:space="preserve">ESPONJA ABRASIVA VERDE </t>
  </si>
  <si>
    <t xml:space="preserve">ESPUMA GRIS </t>
  </si>
  <si>
    <t>ESTACION DE SOLDADURA</t>
  </si>
  <si>
    <t>ESTANTERIA PARA LLANTAS</t>
  </si>
  <si>
    <t xml:space="preserve">ESTUFA CUATRO PUESTOS </t>
  </si>
  <si>
    <t>EXAMENES MEDICOS OCUPACIONALES PERSONAL CIVIL Y UN PERSONAL MILITAR CACOM 6</t>
  </si>
  <si>
    <t>EXTENSIÓN ELÉCTRICA DE 30M</t>
  </si>
  <si>
    <t xml:space="preserve">EXTRACTOR DE PERNOS ROTOS </t>
  </si>
  <si>
    <t>EXTRACTORES INDUSTRIALES  (EXTRACTORES DE AIRE)</t>
  </si>
  <si>
    <t>FILTRO DE ACEITE PARA MOTOR CATERPILLAR</t>
  </si>
  <si>
    <t>FINANCIAMIENTO ALOJAMIENTO COMISIONES TE-ST-T4-AT</t>
  </si>
  <si>
    <t>FRASCO PLÁSTICO PARA RECOLECCIÓN DE MUESTRAS BOLSA POR 50 UNIDADES</t>
  </si>
  <si>
    <t xml:space="preserve">FUENTE DE PODER </t>
  </si>
  <si>
    <t>GAFAS LENTE CLARO</t>
  </si>
  <si>
    <t>GAS BUTANO</t>
  </si>
  <si>
    <t xml:space="preserve">GAS BUTANO EN SPRAY  </t>
  </si>
  <si>
    <t>GAS PROPANO PARA CASINOS Y RANCHO TROPA</t>
  </si>
  <si>
    <t>GASES REFRIGERANTES</t>
  </si>
  <si>
    <t>GEL ANTIBACTERIAL BACTRODERM 1.000ML</t>
  </si>
  <si>
    <t>GEL ANTIBACTERIAL PARA MANOS CON DISPENSADOR POR 1 LITRO</t>
  </si>
  <si>
    <t xml:space="preserve">GPS </t>
  </si>
  <si>
    <t xml:space="preserve">GRAPA NO. 26/6 CAJA X 5000 </t>
  </si>
  <si>
    <t xml:space="preserve">GUADAÑA </t>
  </si>
  <si>
    <t>ARMERILLO METALICO TIPO LOCKER</t>
  </si>
  <si>
    <t xml:space="preserve">CORTASETOS </t>
  </si>
  <si>
    <t>GUANTES DE CIRUGIA X 100 UNIDAD</t>
  </si>
  <si>
    <t xml:space="preserve">GUANTES DE NITRILO AZUL </t>
  </si>
  <si>
    <t>GUANTES DE SEGURIDAD CON CIERRE DE MUÑECA AJUSTADO</t>
  </si>
  <si>
    <t xml:space="preserve">GUANTES DE TRABAJO PESADO EN POLIESTER </t>
  </si>
  <si>
    <t xml:space="preserve">GUANTES INDUSTRIALES 18 PULGADAS DE NITRILO </t>
  </si>
  <si>
    <t xml:space="preserve">HEXADOD SEXTUPLE  </t>
  </si>
  <si>
    <t xml:space="preserve">HIDROLAVADORA - 2000 PSI </t>
  </si>
  <si>
    <t>HIDROLAVADORA A PRESION</t>
  </si>
  <si>
    <t>HP LASERJET ENTERPRISE 600 M602DN - TONNER 90A</t>
  </si>
  <si>
    <t>HUESO DE RES NATURAL Y DESHIDRATADO PARA PERROS GRANDES</t>
  </si>
  <si>
    <t>IMPERMEABILIZANTES, LIMPIADORES, PEGANTES Y SELLANTES</t>
  </si>
  <si>
    <t>INHIBIDOR DE CORROSION SP - 400</t>
  </si>
  <si>
    <t>IXER LITRO</t>
  </si>
  <si>
    <t>JABON ASUNTOL</t>
  </si>
  <si>
    <t>JABON EN POLVO POR 1000 GR</t>
  </si>
  <si>
    <t>JABÓN INDUSTRIAL PARA LAVADO DE EQUIPO INDUSTRIALES PRESENTACION CANECA X 208 LITROS</t>
  </si>
  <si>
    <t>JABON LAVA LOZA CREMA POR 1.000 GRAMOS</t>
  </si>
  <si>
    <t xml:space="preserve">JABON LIQUIDO ANTIBACTERIAL PARA MANOS POR 1 LITRO, EMPAQUE PLASTICO </t>
  </si>
  <si>
    <t>JARRA DE VIDRIO MINIMO DE 2 LITROS GRADUADA</t>
  </si>
  <si>
    <t>JERINGAS DESECHABLES 3ML</t>
  </si>
  <si>
    <t xml:space="preserve">JERINGAS DESECHABLES 50 ML </t>
  </si>
  <si>
    <t>JUEGO DE ALICATES</t>
  </si>
  <si>
    <t>JUEGO DE ALICATES CORTAFRIO</t>
  </si>
  <si>
    <t>JUEGO DE BOTADORES</t>
  </si>
  <si>
    <t>JUEGO DE CORTATUBOS GRANDE</t>
  </si>
  <si>
    <t>JUEGO DE CORTATUBOS PEQUEÑO</t>
  </si>
  <si>
    <t>JUEGO DE DESTORNILLADORES</t>
  </si>
  <si>
    <t>JUEGO DE DOBLATUBOS</t>
  </si>
  <si>
    <t>JUEGO DE EMBOQUILLADOR</t>
  </si>
  <si>
    <t>JUEGO DE EXPANSORES DE TUBERIA</t>
  </si>
  <si>
    <t>JUEGO DE HERRAMIENTAS PARA MECANICO 58 PZ</t>
  </si>
  <si>
    <t>JUEGO DE LLAVES ALEMANA</t>
  </si>
  <si>
    <t>JUEGO DE LLAVES HEXAGONALES PULGADAS</t>
  </si>
  <si>
    <t>JUEGO DE MANOMETROS R-22</t>
  </si>
  <si>
    <t>JUEGO DE MANOMETROS R-410</t>
  </si>
  <si>
    <t>KIT DE BROCAS PARA TALADRO</t>
  </si>
  <si>
    <t>KIT PARA CONTROL DE DERRAMES DE 80 A 120 GAL HIDROCARBURO</t>
  </si>
  <si>
    <t>LAMINADORA A4 - CARTA</t>
  </si>
  <si>
    <t>LAMINAS PARA LAMINAR EN TAMAÑO  CARTA X 100</t>
  </si>
  <si>
    <t>LAMPARA FLASHER VIAL INTERMITENTE</t>
  </si>
  <si>
    <t>LÁMPARA REPUESTO PROYCTOR INFOCUS IN3102</t>
  </si>
  <si>
    <t>LAMPARA REPUESTO PROYECTOR DE TECHO EPSON BRIGHTLINK 450 WI</t>
  </si>
  <si>
    <t>LÁMPARA REPUESTO PROYECTOR EPSON POWERLITE S6+</t>
  </si>
  <si>
    <t>LAMPARA REPUESTO PROYECTOR OPTOMA S312</t>
  </si>
  <si>
    <t>LAPIZ MINA NEGRA X 12</t>
  </si>
  <si>
    <t xml:space="preserve">LAVADORA SECADORA </t>
  </si>
  <si>
    <t>LEXMARK MS810 SERIE XL- TONNER  522H</t>
  </si>
  <si>
    <t>LEXMARK MX310DN  - UNIDAD DE IMAGEN 500Z ORIGINAL REFERENCIA 50F0Z00</t>
  </si>
  <si>
    <t>LEXMARK MX310DN  -TONNER- REFERENCIA:60F2H00, 602H</t>
  </si>
  <si>
    <t xml:space="preserve">LIBRO DE ACTAS 300 FOLIOS </t>
  </si>
  <si>
    <t>LICUADORAS ELECTRICAS NO INDUSTRIAL</t>
  </si>
  <si>
    <t>LIJA DE AGUA NO. 150</t>
  </si>
  <si>
    <t>31191501</t>
  </si>
  <si>
    <t>LIJA DE AGUA NO. 280</t>
  </si>
  <si>
    <t>LIJA DE AGUA NO. 400</t>
  </si>
  <si>
    <t>LIMPIADOR DE ACRILICO, PLASTICO Y VIDRIO</t>
  </si>
  <si>
    <t xml:space="preserve">LIMPIADOR DE CONTACTOS EN AEROSOL 430 ML </t>
  </si>
  <si>
    <t>LIMPIADOR DESINFECTANTE CON AROMATIZANTE LÍQUIDO PARA PISOS X 1 GALON</t>
  </si>
  <si>
    <t>LIMPIAVIDRIO CON ATOMIZADOR POR 500 ML</t>
  </si>
  <si>
    <t>LIMPIÓN DE TELA PARA LIMPIEZA 30 X 50 CM</t>
  </si>
  <si>
    <t>LINTERNA PARA CABEZA TIPO 12 LED.</t>
  </si>
  <si>
    <t>LINTERNA RECARGABLE</t>
  </si>
  <si>
    <t>LIRAS INGLESAS</t>
  </si>
  <si>
    <t>LLANTA 275/80 R 22.5 CARROTANQUE COMBUSTIBLE TERRESTRE</t>
  </si>
  <si>
    <t>LLANTAS REFERENCIA AT22,5X10,0-8</t>
  </si>
  <si>
    <t>LLANTAS REFERENCIA AT25X13-9</t>
  </si>
  <si>
    <t xml:space="preserve">LUBRI-BOND 220  MIL-L-23398 TYPE II </t>
  </si>
  <si>
    <t>LUBRICANTE PENETRANTE SPRAY 5-56</t>
  </si>
  <si>
    <t>MADERAS Y SUS PRODUCTOS</t>
  </si>
  <si>
    <t>MANEJO Y DISPOSICION DE RESIDUOS PELIGROSOS</t>
  </si>
  <si>
    <t xml:space="preserve">MANOMETRO REFRIGERACION </t>
  </si>
  <si>
    <t>MANTENIMIENTO A EQUIPOS SUBESTACION ELECTRICA CACOM-6</t>
  </si>
  <si>
    <t>ADECUACIÓN Y MANTENIMIENTO DE LAS INSTALACIONES DE AGUILAS  SOLDADOS</t>
  </si>
  <si>
    <t>CUADRILLA OPERARIOS DE CONSTRUCCION (TECNICO ELECTRICISTA, TECNICO EN REFRIGERACION, ALBAÑILES)</t>
  </si>
  <si>
    <t>72151900 72151500 72151207</t>
  </si>
  <si>
    <t>MANTENIMIENTO CORRECTIVO Y PREVENTIVO DE LAS PLANTAS PRINCIPALES VIGENCIAS FUTURAS 2021</t>
  </si>
  <si>
    <t>MANTENIMIENTO DE BASCULAS</t>
  </si>
  <si>
    <t>MANTENIMIENTO DE FILTROS PURIFICADORES DE AGUA</t>
  </si>
  <si>
    <t xml:space="preserve">MANTENIMIENTO DE LAVADORAS Y SECADORAS INDUSTRIALES DE LA LAVANDERIA DEL PERSONAL DE SOLDADOS </t>
  </si>
  <si>
    <t xml:space="preserve">MANTENIMIENTO CENTRO DE ENTRENAMIENTO ACUATICOS (PISCINAS) AMARRE VF 2022  </t>
  </si>
  <si>
    <t xml:space="preserve">MANTENIMIENTO DE PLANTA DE TRATAMIENTO DE AGUAS RESIDUALES </t>
  </si>
  <si>
    <t>MANTENIMIENTO DE PLANTA DE TRATAMIENTO DE AGUAS RESIDUALES (MANDALAY) AMARRE VF 2022</t>
  </si>
  <si>
    <t>MANTENIMIENTO PLANTA DE TRATAMIENTO DE AGUA POTABLE (SISTEMAS DE ADUCCIÓN Y CONDUCCIÓN)</t>
  </si>
  <si>
    <t>MANTENIMIENTO PLANTAS ELECTRICAS SATELITALES VIGENCIAS FUTURAS 2021</t>
  </si>
  <si>
    <t>MANTENIMIENTO POZOS PROFUNDOS</t>
  </si>
  <si>
    <t>MANTENIMIENTO PREVENTIVO  Y CORRECTIVO CARROS GATOR JHON DEERE</t>
  </si>
  <si>
    <t>MANTENIMIENTO PREVENTIVO BANCOS:</t>
  </si>
  <si>
    <t>MANTENIMIENTO PREVENTIVO HIDROLAVADORA NORTHSTAR AMG-0049</t>
  </si>
  <si>
    <t>MANTENIMIENTO PREVENTIVO MONTACARGAS</t>
  </si>
  <si>
    <t xml:space="preserve">MANTENIMIENTO PREVENTIVO UPS UMA </t>
  </si>
  <si>
    <t xml:space="preserve">MANTENIMIENTO PREVENTIVO Y CORRECTIVO  LEVANTABOMBAS
</t>
  </si>
  <si>
    <t xml:space="preserve">MANTENIMIENTO PREVENTIVO Y CORRECTIVO  VIVIENDA FISCAL  Y BARRACAS </t>
  </si>
  <si>
    <t>MANTENIMIENTO PREVENTIVO Y CORRECTIVO CARROS DE OXIGENO Y NITROGENO</t>
  </si>
  <si>
    <t>MANTENIMIENTO PREVENTIVO Y CORRECTIVO CARROTANQUE</t>
  </si>
  <si>
    <t>MANTENIMIENTO PREVENTIVO Y CORRECTIVO COMPRESORES</t>
  </si>
  <si>
    <t>INSTALACION Y PUESTA EN MARCHA CALDERA</t>
  </si>
  <si>
    <t>MANTENIMIENTO PREVENTIVO Y CORRECTIVO DE LAS INSTALACIONES E INFRAESTRUCTURA DEL CACOM-6</t>
  </si>
  <si>
    <t xml:space="preserve">MANTENIMIENTO PREVENTIVO Y CORRECTIVO DE MAQUINARIA AMARILLA </t>
  </si>
  <si>
    <t>MANTENIMIENTO PREVENTIVO Y CORRECTIVO DE MOTOS VIGENCIAS FUTURAS 2021</t>
  </si>
  <si>
    <t>MANTENIMIENTO PREVENTIVO Y CORRECTIVO DE REDES ELECTRICAS, TRANSFORMADORES Y PARARRAYOS</t>
  </si>
  <si>
    <t>MANTENIMIENTO PREVENTIVO Y CORRECTIVO DE VEHICULOS AUTOMOTORES VIGENCIAS FUTURAS 2021</t>
  </si>
  <si>
    <t>MANTENIMIENTO PREVENTIVO Y CORRECTIVO DEL CASINO DE SUBOFICIALES</t>
  </si>
  <si>
    <t xml:space="preserve">MANTENIMIENTO PREVENTIVO Y CORRECTIVO EQUIPO DE SOLDADURA TNK-2319                                                                                                                                   </t>
  </si>
  <si>
    <t>MANTENIMIENTO PREVENTIVO Y CORRECTIVO EQUIPOS DE REFRIGERACION RADAR Y RADIOAYUDAS</t>
  </si>
  <si>
    <t>MANTENIMIENTO PREVENTIVO Y CORRECTIVO GATOS HIDRAULICOS</t>
  </si>
  <si>
    <t>MANTENIMIENTO PREVENTIVO Y CORRECTIVO GRUAS</t>
  </si>
  <si>
    <t>MANTENIMIENTO PREVENTIVO Y CORRECTIVO LEVANTABOMBAS MANUAL</t>
  </si>
  <si>
    <t>MANTENIMIENTO PREVENTIVO Y CORRECTIVO PLANTAS ELECTRICAS</t>
  </si>
  <si>
    <t>MANTENIMIENTO PREVENTIVO Y CORRECTIVO POLARIS</t>
  </si>
  <si>
    <t>MANTENIMIENTO PREVENTIVO Y CORRECTIVO RELECTORES</t>
  </si>
  <si>
    <t>MANTENIMIENTO PREVENTIVO Y CORRECTIVO TRACTORES DE ARRASTRE</t>
  </si>
  <si>
    <t xml:space="preserve">MANTENIMIENTO PREVENTIVO, CORRECTIVO Y RECUPERATIVO DE LOS EQUIPOS DE REFRIGERACIÓN, AIRES ACONDICIONADOS </t>
  </si>
  <si>
    <t>MANTENIMIENTO SISTEMA CROMAGLASS - POZO SEPTICO</t>
  </si>
  <si>
    <t>MANTENIMIENTO SISTEMAS AUXILIARES DE BOMBEO DE AGUA POTABLE</t>
  </si>
  <si>
    <t>MANTENIMIENTO UNIDADES DE TRATAMIENTO DE AGUA RESIDUAL  VIGENCIAS FUTURAS 2021</t>
  </si>
  <si>
    <t>ADECUACION Y MANTENIMIENTO DEL CENTRO DE ENTRENAMIENTO ACUATICO DE OFICIALES</t>
  </si>
  <si>
    <t>MANTENIMIENTO, ADECUACION Y MEJORAMIENTO DE ZONAS VERDES (PODA DE ARBOLES)</t>
  </si>
  <si>
    <t>MAQUINAS BATIDORAS DE PANADERIA</t>
  </si>
  <si>
    <t>MARCADORES BORRABLES SURTIDOS X 10</t>
  </si>
  <si>
    <t>MARCADORES PERMANENTES PUNTA DELGADA SURTIDOS X 12</t>
  </si>
  <si>
    <t>MASCARILLA PARA VAPORES ORGANICOS</t>
  </si>
  <si>
    <t>MELOXIC 2 MG X 10 TAB</t>
  </si>
  <si>
    <t xml:space="preserve">MELOXICAN ORAL X 30 ML </t>
  </si>
  <si>
    <t>MEMORIA USB DE 16GB</t>
  </si>
  <si>
    <t>MIRRAPEL OLEOSO X 120ML</t>
  </si>
  <si>
    <t>MONITOREOS DE AGUA POTABLE AMARRE VF 2022</t>
  </si>
  <si>
    <t>MONITOREOS ISOCINETICOS Y MUESTREOS DE CENIZAS</t>
  </si>
  <si>
    <t>MULTIMETRO</t>
  </si>
  <si>
    <t>NEVERA INDUSTRIAL</t>
  </si>
  <si>
    <t>NITROGENO (2900-3000 PSI)</t>
  </si>
  <si>
    <t>NYLON PARA GUADAÑA 215 M / 705 COLOR NEGRO X CARRETE</t>
  </si>
  <si>
    <t xml:space="preserve">OFTALMOSYN X 10 ML </t>
  </si>
  <si>
    <t>OLL-TRANS 80 GR</t>
  </si>
  <si>
    <t>ORENDA  CREMA DERMA X 100 G</t>
  </si>
  <si>
    <t>OVEROL DE TRABAJO TALLA L</t>
  </si>
  <si>
    <t>OVEROL DE TRABAJO TALLA M</t>
  </si>
  <si>
    <t>OVEROL DE TRABAJO TALLA S</t>
  </si>
  <si>
    <t>OXIGENO INDUSTRIAL (2900-3000 PSI)</t>
  </si>
  <si>
    <t xml:space="preserve">PAGO DE IMPUESTO SEMAFORIZACION EN BOGOTA </t>
  </si>
  <si>
    <t>FLOTADOR DE ANILLOS DE PISCINA SALVA VIDAS</t>
  </si>
  <si>
    <t>PALETAS DE SEÑALIZACION VIAL, 30CM</t>
  </si>
  <si>
    <t>PAPEL DE EMBALAJE PLASTICO TIPO BURBUJA ROLLO DE 1.50 X 50 M.T.S. DE LARGO</t>
  </si>
  <si>
    <t>PAPEL KIMBERLY X 100 HOJAS CARTAS</t>
  </si>
  <si>
    <t>PAPEL KRAFT 90G ROLLO 150 MTS</t>
  </si>
  <si>
    <t xml:space="preserve">PAR DE GUANTES DE CAUCHO CALIBRE 25 </t>
  </si>
  <si>
    <t>PARCHES DE REPARACION DE 14" IMPORTADOS</t>
  </si>
  <si>
    <t>PARCHES DE REPARACION DE 18" IMPORTADOS</t>
  </si>
  <si>
    <t>PARES DE BAQUETAS IMPORTADAS</t>
  </si>
  <si>
    <t>PASAJES TERRESTRES RUTAS NACIONALES SOLDADOS</t>
  </si>
  <si>
    <t>PASAJES TERRESTRES RUTAS NACIONALES SOLDADOS AMARRE VF-2022</t>
  </si>
  <si>
    <t>PASAJES TERRESTRES RUTAS NACIONALES SOLDADOS VIGENCIAS FUTURAS 2021</t>
  </si>
  <si>
    <t xml:space="preserve">PASAMONTAÑAS PROTECCION SOLAR MÁSCARA COMPLETA </t>
  </si>
  <si>
    <t>PASTA DETECTORA DE AGUA PARA COMBUSTIBLE (ACPM Y GASOLINA)</t>
  </si>
  <si>
    <t>PASTA PARA MEDIR LOS NIVELES DE COMBUSTIBLE (ACPM Y GASOLINA)</t>
  </si>
  <si>
    <t>PELOTA DE CAUCHO MACIZO 7,3 CC</t>
  </si>
  <si>
    <t>PELOTA MACIZA CON CORDÓN</t>
  </si>
  <si>
    <t xml:space="preserve">PENTAVIT X 60 TABLETAS </t>
  </si>
  <si>
    <t>PERFILES Y ACCESORIOS METÁLICOS</t>
  </si>
  <si>
    <t>30102300
31162300</t>
  </si>
  <si>
    <t>PETOS EN CARNAZA CALIBRE 2.4 MM</t>
  </si>
  <si>
    <t>PICADORA</t>
  </si>
  <si>
    <t>PILAS TRIPLE AAA</t>
  </si>
  <si>
    <t>PINTURA EN AEROSOL GRIS</t>
  </si>
  <si>
    <t>PINTURA VINILO INTERIORES BLANCO ALMENDRA CANECA GRANDE</t>
  </si>
  <si>
    <t>PINTURAS Y ADITIVOS</t>
  </si>
  <si>
    <t>PITO TIPO FOX 40</t>
  </si>
  <si>
    <t>PLANCHA INDUSTRIAL PARA ESTUFA</t>
  </si>
  <si>
    <t>LICUADORA</t>
  </si>
  <si>
    <t xml:space="preserve">PLÁSTICOS, TUBERÍAS Y ACCESORIOS EN PVC </t>
  </si>
  <si>
    <t>13101900
40171500
40183000
40183100</t>
  </si>
  <si>
    <t xml:space="preserve">PORTA COMIDAS TERMICOS </t>
  </si>
  <si>
    <t>PORTACARNET EN PLASTICO VERTICAL TRANSPARENTE CON GANCHO</t>
  </si>
  <si>
    <t xml:space="preserve">PRACTICA DE EXAMENES MEDICOS PERSONAL MILITAR Y CIVIL </t>
  </si>
  <si>
    <t>PRESTACION DE SERVICIOS  AUXILIAR DE COCINA</t>
  </si>
  <si>
    <t>PRESTACIÓN DE SERVICIOS ASISTENCIAL EN EL DEPARTAMENTO DE CONTRATOS CACOM-6</t>
  </si>
  <si>
    <t>PRESTACION DE SERVICIOS AUXILIAR DE COCINA AMARRE VF 2022</t>
  </si>
  <si>
    <t>PRESTACION DE SERVICIOS MECANICO</t>
  </si>
  <si>
    <t>PRESTACION DE SERVICIOS PANADERO</t>
  </si>
  <si>
    <t>PRESTACIÓN DE SERVICIOS TECNICO EN EL  DEPARTAMENTO DE CONTRATOS CACOM-6</t>
  </si>
  <si>
    <t xml:space="preserve">PRODUCTOS PARA LIJADO Y ABRASIVOS </t>
  </si>
  <si>
    <t>PULIDORA DE 7"</t>
  </si>
  <si>
    <t>PULIDORA INDUTRIAL DE 7 PULGADAS</t>
  </si>
  <si>
    <t>RASTRILLO DE JARDIN,  METALICO, CON CABO EN MADERA DE 1.20 CM, MINIMO 20 DIENTES</t>
  </si>
  <si>
    <t xml:space="preserve">RECOGEDOR DE BASURA PLÁSTICO CON CABO EN MADERA </t>
  </si>
  <si>
    <t>REDOBLANTES DE 14"</t>
  </si>
  <si>
    <t>REDUCTORES DE VELOCIDAD</t>
  </si>
  <si>
    <t>REFLECTORES 100 W RESISTENTE AGUA Y SOL</t>
  </si>
  <si>
    <t>REFLECTORES LED 400W PARA EXTERIOR</t>
  </si>
  <si>
    <t>REGULADOR DE VOLTAJE</t>
  </si>
  <si>
    <t xml:space="preserve">REGULADORES DE VOLTAJE O SUPRESORES DE PICOS </t>
  </si>
  <si>
    <t>REPUESTOS PARA VEHICULOS AUTOMOTORES</t>
  </si>
  <si>
    <t>RESALTADOR DESECHABLE SURTIDO X 12</t>
  </si>
  <si>
    <t>RESMA PAPEL BOND 75G CARTA X10RESMAS</t>
  </si>
  <si>
    <t>RESMA PAPEL BOND 75G OFICIOX10RESMAS</t>
  </si>
  <si>
    <t>RESPIRADOR 8210 PARA PARTICULAS N95</t>
  </si>
  <si>
    <t>RODILLO DE FELPA PROFESIONAL DE 9" PARA PINTAR MUROS</t>
  </si>
  <si>
    <t>ROLLO DE GASA HOSPITALARIA TEJIDA POR 100 YARDAS</t>
  </si>
  <si>
    <t>ROLLO TÉRMICO PARA IMPRESORA ESPECIFICACIONES: 80 MM X60M. 55 GR  PARA IMPRESORA TMT20II</t>
  </si>
  <si>
    <t>ROTO MARTILLO SDS PLUS COMBINADO EN L</t>
  </si>
  <si>
    <t>SABRA  MULTIUSOS PARA OLLAS Y VAJILLA, PAQUETE POR 10 UNDS COCINA</t>
  </si>
  <si>
    <t>AIRES ACONDICIONADOS 60,000 BTU</t>
  </si>
  <si>
    <t>AIRE ACONDICIONADO 24,000 BTU</t>
  </si>
  <si>
    <t>SERVICIO DE ASEO A LA UNIDAD</t>
  </si>
  <si>
    <t xml:space="preserve">SERVICIO DE ASEO A LA UNIDAD AMARRE VF 2022 </t>
  </si>
  <si>
    <t>SERVICIO DE ASEO A LA UNIDAD VIGENCIAS FUTURAS 2021</t>
  </si>
  <si>
    <t>SERVICIO DE ASEO HOSPITALARIO</t>
  </si>
  <si>
    <t>SERVICIO DE ASEO HOSPITALARIO AMARRE VF 2022</t>
  </si>
  <si>
    <t>SERVICIO DE ASEO HOSPITALARIO VIGENCIAS FUTURAS 2021</t>
  </si>
  <si>
    <t>SERVICIO LOGISTICO PARA EL DESARROLLO DE ACTOS INSTITUCIONALES Y SOLEMNES PARA EL CACOM-6</t>
  </si>
  <si>
    <t>SERVICIO DE FUMIGACION AMARRE VF 2022</t>
  </si>
  <si>
    <t>SERVICIO DE FUMIGACIÓN VIGENCIAS FUTURAS 2021</t>
  </si>
  <si>
    <t>SERVICIO DE MANTENIMIENTO Y RECARGA DE EXTINTORES UNIDAD</t>
  </si>
  <si>
    <t xml:space="preserve">SERVICIO DE TELEFONIA </t>
  </si>
  <si>
    <t>SERVICIO DE TRANSPORTE TERRESTRE DE PERSONAL CATAM</t>
  </si>
  <si>
    <t>SERVICIO DE TRANSPORTE TERRESTRE DE PERSONAL CATAM AMARRE VF 2022</t>
  </si>
  <si>
    <t>02-02-02-006-005-02</t>
  </si>
  <si>
    <t>SERVICIO DE TRANSPORTE  FLUVIAL</t>
  </si>
  <si>
    <t xml:space="preserve">SERVICIO DE TRANSPORTE TERRESTRE FLUVIAL DE COMBUSTIBLE  AMARRE V.F 2022 </t>
  </si>
  <si>
    <t>SERVICIO DE TRANSPORTE TERRESTRE FLUVIAL DE COMBUSTIBLE RADAR VIGENCIAS FUTURAS 2021</t>
  </si>
  <si>
    <t>SERVICIO DE TRANSPORTE TERRESTRE FLUVIAL DE COMBUSTIBLE VIGENCIAS FUTURAS 2021</t>
  </si>
  <si>
    <t>15101506</t>
  </si>
  <si>
    <t xml:space="preserve">SERVICIO DE TRANSPORTE TERRESTRE PERSONAL EN CATAM VIGENCIAS FUTURAS 2021 </t>
  </si>
  <si>
    <t>SHAMPOO AERONAUTICO PRESENTACIÓN 55 GL</t>
  </si>
  <si>
    <t>SHAMPOO PARA CANINOS</t>
  </si>
  <si>
    <t>SIERRA CIRCULAR DE MANO</t>
  </si>
  <si>
    <t>SILICONA DE ALTA TEMPERATURA</t>
  </si>
  <si>
    <t>SOGA DE ARRANQUE</t>
  </si>
  <si>
    <t xml:space="preserve">SUERO FISIOLOGICO X 500 ML </t>
  </si>
  <si>
    <t xml:space="preserve">TAJALÁPIZ </t>
  </si>
  <si>
    <t xml:space="preserve">TALADRO ELÉCTRICO </t>
  </si>
  <si>
    <t>TALADRO INHALAMBRICO</t>
  </si>
  <si>
    <t>TAMBORAS DE 18"</t>
  </si>
  <si>
    <t>TANQUES PLÁSTICOS</t>
  </si>
  <si>
    <t>TAPABOCAS DESECHABLE</t>
  </si>
  <si>
    <t>TAPABOCAS DESECHABLES CAJA X 50 UNIDADES</t>
  </si>
  <si>
    <t>TARJETAS MIFARE BLANCAS CON SHIP DE 4K DE ALMACENAMIENTO (TARJETA INTELIGENTE CON CHIP PARA FICHERO)</t>
  </si>
  <si>
    <t>08-04-04</t>
  </si>
  <si>
    <t xml:space="preserve">TASAS RETRIBUTIVAS </t>
  </si>
  <si>
    <t>TELAS ASFÁLTICAS Y CINTAS MALLAS</t>
  </si>
  <si>
    <t>31201500 
11162100</t>
  </si>
  <si>
    <t xml:space="preserve">TELEVISOR SMARTV </t>
  </si>
  <si>
    <t>TERMO DE AGUA</t>
  </si>
  <si>
    <t>TERMO ENCOGIBLE 10 MM</t>
  </si>
  <si>
    <t>THINNER Y DISOLVENTES</t>
  </si>
  <si>
    <t>TINTAS EPSON  REFERENCIA 210,395,L355, L555 COLOR NEGRO</t>
  </si>
  <si>
    <t>TINTAS EPSON  REFERENCIA 210,395,L355, L555COLORES CYAN,MANGENTA,AMARILLO</t>
  </si>
  <si>
    <t>TOALLAS DESECHABLES PARA MANOS, PAQUETE POR 150 HOJAS</t>
  </si>
  <si>
    <t>TOMA DE MUESTRA DE AGUA VIGENCIAS FUTURAS FUTURAS 2021</t>
  </si>
  <si>
    <t>TONER IMPRESORA HP LASERJET PRO MFP M428FDW- HP 58A CARTUCHO DE TINTA NEGRA (CF258A)</t>
  </si>
  <si>
    <t>TONER IMPRESORA HP LASERJET PRO MFPM426FDW  TONER 26A</t>
  </si>
  <si>
    <t>TONER LEXMARK M3150 / XM3150 - 24B6186 NEGRO</t>
  </si>
  <si>
    <t xml:space="preserve">TONER ORIGINAL LEXMARK E460X31G PARA X464 </t>
  </si>
  <si>
    <t>TONER PARA IMPRESORA LEXMARK MX622 ADHE   SERE:7018931306637</t>
  </si>
  <si>
    <t xml:space="preserve">TORNILLO DE SEGURIDAD PARA CUCHILLA DE GUADAÑA ROSCA IZQUIERDA TIPO FINA </t>
  </si>
  <si>
    <t>HOYADORES</t>
  </si>
  <si>
    <t>TRANQUILAN  INY X 10 CC</t>
  </si>
  <si>
    <t>TRANSPORTE COMBUSTIBLE ESTACION RADAR TQS (2021)</t>
  </si>
  <si>
    <t xml:space="preserve">TRAPERO, MINIMO 800 GRAMOS CON CABO EN MADERA  </t>
  </si>
  <si>
    <t>TRIMKUT 41-2</t>
  </si>
  <si>
    <t>TROMPETAS IMPORTADAS CON ESTUCHE SEMIDURO Y BOQUILLA</t>
  </si>
  <si>
    <t xml:space="preserve">UNIDAD DE IMAGEN  </t>
  </si>
  <si>
    <t>UNIDAD DE IMAGEN 520Z LEXMARK MS810/MS811/MS812</t>
  </si>
  <si>
    <t>UPS 1 KVA</t>
  </si>
  <si>
    <t>UTENSILIO LAVADAO AERONAVE</t>
  </si>
  <si>
    <t>VALLA PLASTICA RETEN</t>
  </si>
  <si>
    <t>VASELINA PURA POR 400 GRAMOS</t>
  </si>
  <si>
    <t>VENTILADOR INDUSTRIAL</t>
  </si>
  <si>
    <t>VENTILADORES</t>
  </si>
  <si>
    <t>VERDEMIN X 50 GR</t>
  </si>
  <si>
    <t>VIATICOS COMISION AL INTERIOR</t>
  </si>
  <si>
    <t>VIDRIO Y PRODUCTOS DE VIDRIO</t>
  </si>
  <si>
    <t>WYPALL</t>
  </si>
  <si>
    <t>ZORRA THE TRANSFORMER 2 EN 1 FT585 70/137KG RETRÁCTIL</t>
  </si>
  <si>
    <t>PRESTACIÓN DE SERVICIOS Y APOYO A LA GESTIÓN COMO CONDUCTOR DE VEHICULO Y MAQUINARIA</t>
  </si>
  <si>
    <t>PRESTACIÓN DE SERVICIOS Y APOYO A LA GESTIÓN COMO AUXILIAR CONTABLE PARA LA ESCUADRILLA ADMINISTRATIVA DEL GRUPO DE APOYO DEL CACOM-6</t>
  </si>
  <si>
    <t>PRESTACIÓN DE SERVICIOS Y APOYO A LA GESTIÓN COMO OPERARIO DE EQUIPO DE ETAA DEL ESCUADRON DE MANTENIMIENTO-TALLERES DE APOYO DEL GRUTE-63 DEL CACOM-6</t>
  </si>
  <si>
    <t>PRESTACIÓN DE SERVICIOS Y APOYO A LA GESTIÓN COMO OPERARIO DE COMBUSTIBLE DE AVIACIÓN</t>
  </si>
  <si>
    <t>SERVICIO DE APOYO A LA GESTION COMO OPERARIO DE CENTROS DE ENTRENAMIENTO ACUATICO  PARA EL COMANDO AEREO DE COMBATE N°6</t>
  </si>
  <si>
    <t>PRESTACIÓN DE SERVICIOS Y APOYO A LA GESTIÓN COMO TECNICO CONTABLE PARA EL DEPARTAMENTO FINANCIERO DEL COMANDO AÉREO DE COMBATE NO. 6</t>
  </si>
  <si>
    <t>ADQUISICIÒN DE CARPA</t>
  </si>
  <si>
    <t>VIATICOS DE LOS FUNCIONARIOS EN COMISIÓN</t>
  </si>
  <si>
    <t>BRETE</t>
  </si>
  <si>
    <t>CONCENTRADO</t>
  </si>
  <si>
    <t>SUPLEMENTO</t>
  </si>
  <si>
    <t>MELAZA</t>
  </si>
  <si>
    <t>KIT APERO CABEZA REATA</t>
  </si>
  <si>
    <t>SILLA PATRULLA IMPERMEABLE</t>
  </si>
  <si>
    <t>ALFOMBRA NEOPRENO</t>
  </si>
  <si>
    <t>FRENO</t>
  </si>
  <si>
    <t>MEDICAMENTOS</t>
  </si>
  <si>
    <t>JABON AZUL</t>
  </si>
  <si>
    <t>AISLADOR</t>
  </si>
  <si>
    <t>KIT HERRERIA</t>
  </si>
  <si>
    <t>CORDON ELECTRICO X 200 METROS</t>
  </si>
  <si>
    <t>MARTILLO AGROFACIL</t>
  </si>
  <si>
    <t>BÀSCULA DIGITAL DE PISO 300 KG</t>
  </si>
  <si>
    <t>DISPENSADOR DE BEBIDAS CARBONATADAS</t>
  </si>
  <si>
    <t>DISPENSADOR DE AGUA CALIENTE</t>
  </si>
  <si>
    <t>MAQUINA DISPENSADORA DE CUBOS DE
HIELO</t>
  </si>
  <si>
    <t>PROCESADOR DE ALIMENTOS</t>
  </si>
  <si>
    <t>02-01-02-003-008</t>
  </si>
  <si>
    <t>02-01-02-003-008-02</t>
  </si>
  <si>
    <t>BANDEJA</t>
  </si>
  <si>
    <t>SARTEN MARTILLADO</t>
  </si>
  <si>
    <t>IMPRESORA CARNETS</t>
  </si>
  <si>
    <t>CINTA FILM DE IMPRESIÓN</t>
  </si>
  <si>
    <t xml:space="preserve">KIT DE MANTENIMIENTO </t>
  </si>
  <si>
    <t>44103125</t>
  </si>
  <si>
    <t>GRAPAS GALVANIZADAS</t>
  </si>
  <si>
    <t>ALAMBRE DE PUAS</t>
  </si>
  <si>
    <t>COMPRESOR PARA AIRE DE 12.000 BTU A 110 VOLTIOS (R-22)</t>
  </si>
  <si>
    <t>COMPRESOR PARA AIRE DE 12.000 BTU A 110 VOLTIOS (R-410)</t>
  </si>
  <si>
    <t>COMPRESOR PARA AIRE DE 12.000 BTU A 220 VOLTIOS (R4-10)</t>
  </si>
  <si>
    <t>COMPRESOR PARA AIRE DE 12.000 BTU A 220 VOLTIOS (R-22)</t>
  </si>
  <si>
    <t>COMPRESOR PARA AIRE DE 18.000 BTU A 220 VOLTIOS (R-22)</t>
  </si>
  <si>
    <t>TARJETA UNIVERSAL PARA AIRE ACONDICIONADO CONVENCIONAL CON CONTRO QD-U 06 A MINI SPLIT  110 A 220 VOLTIOS</t>
  </si>
  <si>
    <t>RODAMIENTOS 608-  Z, PARA MOTOR VENTILADOR AIRE ACONDICIONADO.</t>
  </si>
  <si>
    <t>RODAMIENTOS 6200-ZZ, C3PARA MOTOR VENTILADOR AIRE ACONDICIONADO.</t>
  </si>
  <si>
    <t>RODAMIENTOS 6201-2RS C3, C3  PARA MOTOR VENTILADOR AIRE ACONDICIONADO.</t>
  </si>
  <si>
    <t>COMPRESOR PARA AIRE DE 24.000 BTU A 220 VOLTIOS (R-22)</t>
  </si>
  <si>
    <t>SERVICIO DE HERRERIA Y VETERINARIO</t>
  </si>
  <si>
    <t>ADQUISICIÓN DE SISTEMA DE FLUIDO TERMINCO Y SUS EQUIPOS AUXILIARES</t>
  </si>
  <si>
    <t>CUARTOS FRIOS MIXTOS</t>
  </si>
  <si>
    <t>POLICLORURO DE ALUMINIO AL 19%</t>
  </si>
  <si>
    <t>CLORO GRANULADO AL 70%</t>
  </si>
  <si>
    <t>ADECUACIÓN Y MANTENIMIENTO DEL POLIGONO DEL CACOM-6</t>
  </si>
  <si>
    <t>ADECUACIÓN Y MANTENIMIENTO DEL CENTRO DE ENTRENAMIENTO ACUATICO DE OFICIALES</t>
  </si>
  <si>
    <t>ADECUACIÓN Y MANTENIMIENTO DEL ALOJAMIENTO DEL SECTOR ECHO</t>
  </si>
  <si>
    <t xml:space="preserve">SERVICIO DE ASEO Y LIMPIEZA VIGENCIA FUTURA AMARRE  2021-2022 ESM </t>
  </si>
  <si>
    <t>SERVICIO DE ASEO Y LIMPIEZA VIGENCIA FUTURA AMARRE 2021-2022</t>
  </si>
  <si>
    <t>AMARRE TRANSPORTE PERSONAL CAMAN VF 2021-2022</t>
  </si>
  <si>
    <t>MANTENIMIENTO DE VEHICULOS Y MOTOCICLETAS AMARRE VIGENCIA FUTURA 2021-2022</t>
  </si>
  <si>
    <t xml:space="preserve">OUTSOURCING DE FOTOCOPIADO AMARRE 2021-2022 </t>
  </si>
  <si>
    <t xml:space="preserve">PRESTACIÓN DE SERVICIOS DE MANTENIMIENTO PARA EL APOYO DE LAS TAREAS DEL TALLER CENTRALIZADO DE ASIENTOS DE EYECCION PARA EL MANTENIMIENTO NIVEL II Y NIVEL III DE LOS ASIENTOS DE EYECCION MK-8, MK-10 Y MKJM6 </t>
  </si>
  <si>
    <t>AMARRE  GASES ORGANICOS BASICOS 2021-2022</t>
  </si>
  <si>
    <t>AMARRE  GASES INORGANICOS  BASICOS NCP 2021-2022</t>
  </si>
  <si>
    <t>SERVICIO DE ANALISIS A SOLUCIONES ELECTROLITICAS: CROMO, PLATA,COBRE, CADMIO, ANODIZADO CROMICO, ANIDZADO DURO, NIQUEL ANODIZADO SULFURICO. AMARRE 2021-2022</t>
  </si>
  <si>
    <t xml:space="preserve">SERVICIO DE ACUEDUCTO </t>
  </si>
  <si>
    <t xml:space="preserve">SERVICIO DE ALCANTARILLADO Y RECOLECCIÓN DE BASURAS </t>
  </si>
  <si>
    <t>CUADRILLA Y MANO DE OBRA  VF 2021-2022</t>
  </si>
  <si>
    <t>GAS PROPANO</t>
  </si>
  <si>
    <t>SERVICIO CORTE PRADO Y JARDINERIA AMARRE VF 2021-2022</t>
  </si>
  <si>
    <t>ANALISIS AGUA POTABLE VF 2021-2022</t>
  </si>
  <si>
    <t>SERVICIO ENERGÍA</t>
  </si>
  <si>
    <t>SERVICIO DE ENERGÍA</t>
  </si>
  <si>
    <t>SERVICIO DE DOSIMETRÍA</t>
  </si>
  <si>
    <t>SERVICIO DE TELEFONÍA PUBLICA</t>
  </si>
  <si>
    <t xml:space="preserve">IMPUESTO CAR </t>
  </si>
  <si>
    <t>SOBRETASA BOMBERIL</t>
  </si>
  <si>
    <t>MANTENIMIENTO EQUIPO MILLER DINASTY 350 S/N LK</t>
  </si>
  <si>
    <t>MANTENIMIENTO EQUIPO MILLER DINASTY 700 S/N LK 130223L</t>
  </si>
  <si>
    <t>MANTENIMIENTO EQUIPO MILLER DINASTY 700 S/N LK 130224L</t>
  </si>
  <si>
    <t>MANTENIMIENTO PREVENTIVO Y CORRECTIVO EQUIPO FRONIUS TRANS PULS SYNERGIC 2700 (1)</t>
  </si>
  <si>
    <t>MANTENIMIENTO PREVENTIVO Y CORRECTIVO EQUIPO FRONIUS TRANS PULS SYNERGIC 2700 (2)</t>
  </si>
  <si>
    <t>MANTENIMIENTO DEL SISTEMA UPS (01 UPS HANGAR; 01 ESCAL; 01 SECAD; 01 UPS SHELTTER)</t>
  </si>
  <si>
    <t>MANTENIMIENTO E INSPECCION UPS ONLINE</t>
  </si>
  <si>
    <t>MANTENIMIENTO CORRECTIVO MONTACARGAS HYSTER AMD0604 MANUAL DEL OPERARIO FORTIS H135FT H155FT(K006) HYSTER.</t>
  </si>
  <si>
    <t>MANTENIMIENTO CORRECTIVO MONTACARGAS TELETRUCK AMD 0613 P/N: TLT35</t>
  </si>
  <si>
    <t>MANTENIMIENTO CORRECTIVO TRACTOR TUG MA-60 AMD 0543 MODEL MA TOW TRACTOR OPERATION, MAINTENANCE &amp; PARTS MANUAL TUG</t>
  </si>
  <si>
    <t>MANTENIMIENTO GATOR CELOG</t>
  </si>
  <si>
    <t>MANTENIMIENTO PREVENTIVO GATOR TH 6X4 S/N 1M06X4DDVEM090444</t>
  </si>
  <si>
    <t>MANTENIMIEN PREVENTIVO Y CORRECTIVO SIERRA MECANICA NO 1 220/440VOLT</t>
  </si>
  <si>
    <t>MANTENIMIENTO A LA MAQUINA DE LAVADO DE PIEZAS</t>
  </si>
  <si>
    <t>MANTENIMIENTO BANCO DE INYECTORES</t>
  </si>
  <si>
    <t>MANTENIMIENTO BANCO DE PRUEBA CPA-150200-0070-BH</t>
  </si>
  <si>
    <t>MANTENIMIENTO BANCO DE PRUEBAS PARA INYECTORES CA-BA12082014 - ALL-TESTINYEC</t>
  </si>
  <si>
    <t>MANTENIMIENTO CAMPANA EXTRACTORAS DE GASES (1)</t>
  </si>
  <si>
    <t>MANTENIMIENTO CAMPANA EXTRACTORAS DE GASES (2)</t>
  </si>
  <si>
    <t>MANTENIMIENTO CAMPANA EXTRACTORAS DE GASES (3)</t>
  </si>
  <si>
    <t>MANTENIMIENTO COMPRESOR INDUSTRIAL</t>
  </si>
  <si>
    <t>MANTENIMIENTO CORRECTIVO RED NEUMATICA Y TANQUES DE RESERVA HANGAR PDM, HANGAR T-90 Y CUARTO DE COMPRESORES TALLER ETAA</t>
  </si>
  <si>
    <t>MANTENIMIENTO CORRECTIVO Y PREVENTIVO GATO HIDRAULICO 30 TON. HYDRAULIC TRIPOD JACK B4A TYPE ANH 5053</t>
  </si>
  <si>
    <t>MANTENIMIENTO CORRECTIVO Y PREVENTIVO GATO HIDRAULICO 30 TON. HYDRAULIC TRIPOD JACK B4A TYPE ANH 5054</t>
  </si>
  <si>
    <t>MANTENIMIENTO CORTADORA DE LAMINA</t>
  </si>
  <si>
    <t>MANTENIMIENTO CORTADORA ELECTRICA-TEENSMITH</t>
  </si>
  <si>
    <t>MANTENIMIENTO DE EQUIPO DE LAVADO DE PIEZAS</t>
  </si>
  <si>
    <t>MANTENIMIENTO DE HORNO DE DESHIDROGENACION MODELO 200 900</t>
  </si>
  <si>
    <t>MANTENIMIENTO DE HORNO LABORATORIODE 270*</t>
  </si>
  <si>
    <t>MANTENIMIENTO DE LAVADORA DE PIEZAS SNAP-ON PBC 42 A OPERATIONAL HINTS</t>
  </si>
  <si>
    <t>MANTENIMIENTO DEL EQUIPO DE ULTRASONIDO</t>
  </si>
  <si>
    <t>MANTENIMIENTO E INPECCION EQUIPO ULTRASONIDO BRANSON. MODELO ASSY TK IC 1620-40-18 208</t>
  </si>
  <si>
    <t>MANTENIMIENTO E INSPECCION AIRE ACONDICIONADO DATA-120</t>
  </si>
  <si>
    <t>MANTENIMIENTO EQUIPO DE BRUSH CADMIO PORTATIL 25 VOLTIOS POR 60 AMPERIOS</t>
  </si>
  <si>
    <t>MANTENIMIENTO EQUIPO SAND BLASTING (1)</t>
  </si>
  <si>
    <t>MANTENIMIENTO EQUIPO SAND BLASTING (2)</t>
  </si>
  <si>
    <t>MANTENIMIENTO FILTRADORA DE SOLUCION ELECTROLITICAS (1)</t>
  </si>
  <si>
    <t>MANTENIMIENTO FILTRADORA DE SOLUCION ELECTROLITICAS (2)</t>
  </si>
  <si>
    <t>MANTENIMIENTO FILTRADORA DE SOLUCION ELECTROLITICAS (3)</t>
  </si>
  <si>
    <t>MANTENIMIENTO HIDROLAVADORA KARCHER</t>
  </si>
  <si>
    <t>MANTENIMIENTO INTEGRAL PREVENTIVO Y CALIBRACION AL AIRE ACONDICIONADO AIRFLEX TALLER MATERIALES COMPUESTOS</t>
  </si>
  <si>
    <t>MANTENIMIENTO INTEGRAL PREVENTIVO Y CALIBRACION DE CUARTO FRIO TALLER MATERIALES COMPUESTOS</t>
  </si>
  <si>
    <t>MANTENIMIENTO INTEGRAL PREVENTIVO Y CALIBRACION DEL HORNO DE CURADO TALLER MATERIALES COMPUESTOS</t>
  </si>
  <si>
    <t>MANTENIMIENTO LAUNCHER MARK 4 BICADO EN TUMACO, NARIÑO</t>
  </si>
  <si>
    <t>MANTENIMIENTO LAUNCHER MARK 4 S/N MK4 2071 UBICADO EN LA MACARENA, META</t>
  </si>
  <si>
    <t>MANTENIMIENTO LAUNCHER MARK 4 UBICADO EN CAUCASIA, ANTIOQUIA</t>
  </si>
  <si>
    <t>MANTENIMIENTO PLATAFORMA HIDRAULICA TIPO B1 ANH 0562</t>
  </si>
  <si>
    <t>MANTENIMIENTO PLATAFORMA HIDRAULICA TIPO B1 ANH 0563</t>
  </si>
  <si>
    <t>MANTENIMIENTO PLATAFORMA MAINTENANCE PLATFORM ADJUSTABLE B4 TYPE ANH 0143</t>
  </si>
  <si>
    <t>MANTENIMIENTO POLIPASTO HANGAR HELICOPTEROS ( PUENTE GRUA 5 TONELADAS /// P/N HBC2.5VK0S4 /// S/N 10-2-3 /// NUMERO DE INVENTARIO 8004050000000000000309265 )</t>
  </si>
  <si>
    <t>MANTENIMIENTO PRENSA HIDRAULICA S/N TNH 5004</t>
  </si>
  <si>
    <t>MANTENIMIENTO PREVENTIVO EROSIONADORA NEW-AR NC350</t>
  </si>
  <si>
    <t>MANTENIMIENTO PREVENTIVO PARA SISTEMA DE PURIFICACION DE AGUA</t>
  </si>
  <si>
    <t>MANTENIMIENTO PREVENTIVO Y CORRECTIVO BANCO LAVADOR DE PIEZAS MODEL PBD3222 S/N DB020047</t>
  </si>
  <si>
    <t>MANTENIMIENTO PREVENTIVO Y CORRECTIVO COMPRESOR INGERSOLL RAND MANUAL DE OPERACIÓN R-451A145</t>
  </si>
  <si>
    <t>MANTENIMIENTO PREVENTIVO Y CORRECTIVO PLANTA GENERADORA AMD 0118 DE ACUERDO A MANUAL OM-2098C HOBART</t>
  </si>
  <si>
    <t>MANTENIMIENTO PUENTE GRUA (1)</t>
  </si>
  <si>
    <t>MANTENIMIENTO PUENTE GRUA (2)</t>
  </si>
  <si>
    <t>MANTENIMIENTO PUENTE GRUA 2 TONELADAS</t>
  </si>
  <si>
    <t>MANTENIMIENTO PUENTE GRUA S/N 408139H</t>
  </si>
  <si>
    <t>MANTENIMIENTO RECTIFICADORES DE CORRIENTE PARA GALVANOPLASTIA DE 220 VAC DE ENTRADA X 15 VDC. DE 500 -2000 AMPERIOS DE SALIDA (1)</t>
  </si>
  <si>
    <t>MANTENIMIENTO RECTIFICADORES DE CORRIENTE PARA GALVANOPLASTIA DE 220 VAC DE ENTRADA X 15 VDC. DE 500 -2000 AMPERIOS DE SALIDA (2)</t>
  </si>
  <si>
    <t>MANTENIMIENTO REMACHADORA</t>
  </si>
  <si>
    <t>MANTENIMIENTO SAN MULLING</t>
  </si>
  <si>
    <t>MANTENIMIENTO SET CADMIO SELECTRON POWER DE 220 VAC DE ENTRADA POR 40 VDC Y 300 AMPERIOS DE SALIDA</t>
  </si>
  <si>
    <t>MANTENIMIENTO SKYHOOK GENIE TZ-34 UBICADO EN CAUCASIA, ANTIOQUIA</t>
  </si>
  <si>
    <t>MANTENIMIENTO SKYHOOK GENIE TZ-34 UBICADO EN LA MACARENA, META</t>
  </si>
  <si>
    <t>MANTENIMIENTO SKYHOOK GENIE TZ-34 UBICADO EN TUMACO, NARIÑO</t>
  </si>
  <si>
    <t>MANTENIMIENTO VIGA VERTICAL</t>
  </si>
  <si>
    <t>SOBRANTE MANTENIMIENTO BANCO DE PRUEBAS PARA INYECTORES CA-BA12082014 - ALL-TESTINYEC</t>
  </si>
  <si>
    <t>TRANSPORTE PERSONAL CAMAN  2020-2021</t>
  </si>
  <si>
    <t>SOBRANTE RUTAS</t>
  </si>
  <si>
    <t>MANTENIMIENTO DE VEHICULOS Y MOTOCICLETAS VIGENCIA FUTURA 2021</t>
  </si>
  <si>
    <t>OUTSOURCING DE FOTOCOPIADO VIGENCIA 2021</t>
  </si>
  <si>
    <t>AUXILIO MARCHA Y CARRETERA PERSONAL SOLDADOS</t>
  </si>
  <si>
    <t>SERVICIO DE MENSAJERÍA - ESTAFETA</t>
  </si>
  <si>
    <t>VIGENCIA FUTURA  GASES INORGANICOS  BASICOS NCP 2021</t>
  </si>
  <si>
    <t>PRESTACIÓN DE SERVICIOS DE MANTENIMIENTO PARA EL APOYO DE LAS TAREAS DEL TALLER CENTRALIZADO DE ASIENTOS DE EYECCION PARA EL MANTENIMIENTO NIVEL II Y NIVEL III DE LOS ASIENTOS DE EYECCION MK-8, MK-10 Y MKJM6</t>
  </si>
  <si>
    <t>VIGENCIA FUTURA  GASES ORGANICOS BASICOS 2021</t>
  </si>
  <si>
    <t>FABRICACION BANCOS DE LIMPIEZA DE TANQUES CON CANASTA DE INMERSION</t>
  </si>
  <si>
    <t>FABRICACION CARRO INPECCION DE COMPONENTES</t>
  </si>
  <si>
    <t>FABRICACION DE BANCOS AC47</t>
  </si>
  <si>
    <t>FABRICACIÓN BANCO METALICO DE TRABAJO TINS</t>
  </si>
  <si>
    <t>MANTENIMIENTO CENTRO DE MECANIZADO FINETECH</t>
  </si>
  <si>
    <t>MANTENIMIENTO TORNO VERTICAL HONOR</t>
  </si>
  <si>
    <t>SOBRANTE VITRINAS CELOG</t>
  </si>
  <si>
    <t>VITRINA VERTICALES CELOG</t>
  </si>
  <si>
    <t>MAQUINAS DE COSER  (1)</t>
  </si>
  <si>
    <t>MAQUINAS DE COSER  (2)</t>
  </si>
  <si>
    <t>MAQUINAS DE COSER (3)</t>
  </si>
  <si>
    <t>02-02-02-009-006-09</t>
  </si>
  <si>
    <t>BIENESTAR Y RECREACION AL PERSONAL DE SOLDADOS</t>
  </si>
  <si>
    <t>SERVICIO DE ASEO Y LIMPIEZA VF ESM (APOYO SEPARATA)</t>
  </si>
  <si>
    <t>SERVICIO DE ASEO Y LIMPIEZA VF2021</t>
  </si>
  <si>
    <t>SERVICIO DE ANALISIS A SOLUCIONES ELECTROLITICAS: CROMO, PLATA,COBRE, CADMIO, ANODIZADO CROMICO, ANIDZADO DURO, NIQUEL ANODIZADO SULFURICO.</t>
  </si>
  <si>
    <t>PRESTACIÓN DE SERVICIOS DE MANTENIMIENTO PREVENTIVO Y CORRECTIVO A TODO COSTO, DE ACUERDO A FICHA TÉCNICA, DEL EQUIPO INDUSTRIAL ESTANTERIA INTELIGENTE PERTENECIENTE AL ESCUADRÓN ABASTECIMIENTOS DEL CENTRO LOGÍSTICO DEL COMANDO AÉREO DE MANTENIMIENTO</t>
  </si>
  <si>
    <t>MANTENIMIENTO CORRECTIVO MAQUINA PFAFF REF. 545-H3-6/01</t>
  </si>
  <si>
    <t>MANTENIMIENTO CORRECTIVO MAQUINA SINGER 169A-72</t>
  </si>
  <si>
    <t>MANTENIMIENTO DE BORDADORA SEMI- INDUSTRIAL</t>
  </si>
  <si>
    <t>MANTENIMIENTO MAQUINA DE TRIPLE TRANSPORTE PLANA REF 1245 MAUSER SPECIAL (1)</t>
  </si>
  <si>
    <t>MANTENIMIENTO MAQUINA DE TRIPLE TRANSPORTE PLANA REF 1245 MAUSER SPECIAL (2)</t>
  </si>
  <si>
    <t>FASE II SISTEMA LINEAS DE VIDA PARA EL HANGAR DE AVIONES</t>
  </si>
  <si>
    <t>EXAMENES MEDICOS OCUPACIONALES PERSONAL CIVIL Y UN PERSONAL MILITAR CAMAN</t>
  </si>
  <si>
    <t>EXAMENES MEDICOS PARA EL PERSONAL CIVIL Y MILITAR</t>
  </si>
  <si>
    <t>SERVICIO DE CORTE DE PRADO Y JARDINERIA</t>
  </si>
  <si>
    <t>SERVICIO DE EXTERMINACION, FUMIGACION Y OTROS</t>
  </si>
  <si>
    <t xml:space="preserve">ADMINISTRACIÓN OPERACIÓN Y MANTENIMIENTO DE PLANTAS DE ENERGIA + TRANSFORMADORES + PARRARAYOS + ILUMINACIÓN HANGARES </t>
  </si>
  <si>
    <t>MATENIMIENTO ELECTROBOMBAS (APOYO SEPARATA $17,300,000)</t>
  </si>
  <si>
    <t>MANTENIMIENTO DE CALDERAS</t>
  </si>
  <si>
    <t>MANTENIMIENTO EQUIPOS Y ENSERES</t>
  </si>
  <si>
    <t>CUADRILLA Y MANO DE OBRA  (APOYO SEPARATA $34.600.000)</t>
  </si>
  <si>
    <t xml:space="preserve">DESIONIZADOR DE AGUA </t>
  </si>
  <si>
    <t>ACIDO CLOHIDRICO</t>
  </si>
  <si>
    <t>ACIDO SULFURICO 99%</t>
  </si>
  <si>
    <t>CAL VIVA</t>
  </si>
  <si>
    <t>HIPOCLORITO DE CALCIO AL 60%</t>
  </si>
  <si>
    <t>HIPOCLORITO SODICO</t>
  </si>
  <si>
    <t>PEROXIDO DE HIFROGENO AL 50%</t>
  </si>
  <si>
    <t>SODA CAUSTICA EN ESCAMA AL 98%</t>
  </si>
  <si>
    <t>SULFATO DE ALUMINIO TIPO A</t>
  </si>
  <si>
    <t>ANALISIS AGUA POTABLE</t>
  </si>
  <si>
    <t>OTROS GASTOS POR ADQUISICIÓN DE SERVICIOS ( ESTUDIOS AMBIENTALES)</t>
  </si>
  <si>
    <t>LAVADO DE TANQUES</t>
  </si>
  <si>
    <t>RECOLECCIÓN DE RESIDUOS PELIGROSOS</t>
  </si>
  <si>
    <t>FUNCIONAMIENTO CERRO NEUSA (APOYO SEPARATA)</t>
  </si>
  <si>
    <t>MANTENIMIENTO PTAR CAMAN</t>
  </si>
  <si>
    <t>MANTENIMIENTO SISTEMA RED EYECCIÓN</t>
  </si>
  <si>
    <t>MANTENIMIENTO GUADAÑAS</t>
  </si>
  <si>
    <t>DIAMANTE INDUSTRIAL DE 1 KILATES PARA RECTIFICADO DE RUEDA ESMERIL.</t>
  </si>
  <si>
    <t>DIAMANTE INDUSTRIAL DE 2 KILATES PARA RECTIFICADO DE RUEDA ESMERIL.</t>
  </si>
  <si>
    <t>MICRO ESFERAS DE VIDRIO</t>
  </si>
  <si>
    <t>MICROESFERAS PLASTICAS PARA REMOVER PINTURA / PLASTIC BLASTING MEDIA INDUSTRIAL 20/30</t>
  </si>
  <si>
    <t>PIEDRA DE PULIR</t>
  </si>
  <si>
    <t>LONA HURACAN GRIS ANTIFLAMA</t>
  </si>
  <si>
    <t>LONA NEGRA ANTIFLAMA</t>
  </si>
  <si>
    <t>PANA NEVADA AZUL ANTIFLAMA</t>
  </si>
  <si>
    <t>PANA NEVADA GRIS ANTIFLAMA</t>
  </si>
  <si>
    <t>RIBETE DE 1" AZUL</t>
  </si>
  <si>
    <t>RIBETE DE 1" NEGRO</t>
  </si>
  <si>
    <t>RIBETE DE 1" ROJO</t>
  </si>
  <si>
    <t>ALFOMBRA</t>
  </si>
  <si>
    <t>CAÑAMO</t>
  </si>
  <si>
    <t>CINTA EN TELA COLOR GRIS</t>
  </si>
  <si>
    <t>CINTA EN TELA FIBRA DE VIDRIO</t>
  </si>
  <si>
    <t>CORDON ELASTICO NO. 8</t>
  </si>
  <si>
    <t>CORREA DE MUÑECA AJUSTABLE, ELÁSTICA, CORDÓN DE BOBINA DE 6 FT</t>
  </si>
  <si>
    <t>DISCO / INTERFASE DE ASPIRACION LIMPIA</t>
  </si>
  <si>
    <t>DISCO DE ASPIRACION LIMPIA 6" DE DIAMETRO SISTEMA HOOKIT GRANO 120</t>
  </si>
  <si>
    <t>DISCO DE ASPIRACION LIMPIA 6" DE DIAMETRO SISTEMA HOOKIT GRANO 150</t>
  </si>
  <si>
    <t>DISCO DE ASPIRACION LIMPIA 6" DE DIAMETRO SISTEMA HOOKIT GRANO 1500</t>
  </si>
  <si>
    <t>DISCO DE ASPIRACION LIMPIA 6" DE DIAMETRO SISTEMA HOOKIT GRANO 180</t>
  </si>
  <si>
    <t>DISCO DE ASPIRACION LIMPIA 6" DE DIAMETRO SISTEMA HOOKIT GRANO 220</t>
  </si>
  <si>
    <t>DISCO DE ASPIRACION LIMPIA 6" DE DIAMETRO SISTEMA HOOKIT GRANO 240</t>
  </si>
  <si>
    <t>DISCO DE ASPIRACION LIMPIA 6" DE DIAMETRO SISTEMA HOOKIT GRANO 320</t>
  </si>
  <si>
    <t>DISCO DE ASPIRACION LIMPIA 6" DE DIAMETRO SISTEMA HOOKIT GRANO 400</t>
  </si>
  <si>
    <t>DISCO DE ASPIRACION LIMPIA 6" DE DIAMETRO SISTEMA HOOKIT GRANO 600</t>
  </si>
  <si>
    <t>LIENZO BLANCO ANTIFLAMA</t>
  </si>
  <si>
    <t>NYLON DE 1" 1/2" DE DIAMETRO</t>
  </si>
  <si>
    <t>NYLON DE 3" DE DIAMETRO</t>
  </si>
  <si>
    <t>REATA NYLON DE SEGURIDAD 1" ROJA</t>
  </si>
  <si>
    <t>TELA / PROQUITEX GRIS</t>
  </si>
  <si>
    <t>TELA VINILICA AZUL</t>
  </si>
  <si>
    <t>TELA VINILICA GRIS</t>
  </si>
  <si>
    <t>TELA VINILICA ROJA</t>
  </si>
  <si>
    <t>VELCRO AUTOADHESIVO</t>
  </si>
  <si>
    <t>HOJAS PARA SEGUETA MANUAL</t>
  </si>
  <si>
    <t>LAMINA CORCHO</t>
  </si>
  <si>
    <t>LAMINA MADERA</t>
  </si>
  <si>
    <t>CINTA TEFLON 1/4"</t>
  </si>
  <si>
    <t>CINTA TEFLON 3/4"</t>
  </si>
  <si>
    <t>SILICONA AEROSOL MULTIPROPÓSITO</t>
  </si>
  <si>
    <t>SILICONA ANTIHONGO</t>
  </si>
  <si>
    <t>SILICONA SPRAY</t>
  </si>
  <si>
    <t>PLASTICO NEGRO</t>
  </si>
  <si>
    <t>ESPATULA 2"</t>
  </si>
  <si>
    <t>ESPATULA 3"</t>
  </si>
  <si>
    <t>ROLLO LIJA DORADO GRANO 120</t>
  </si>
  <si>
    <t>ROLLO LIJA DORADO GRANO 180</t>
  </si>
  <si>
    <t>ROLLO LIJA DORADO GRANO 220</t>
  </si>
  <si>
    <t>ROLLO LIJA DORADO GRANO 320</t>
  </si>
  <si>
    <t>ROLLO LIJA DORADO GRANO 400</t>
  </si>
  <si>
    <t>ROLLO LIJA DORADO GRANO 500</t>
  </si>
  <si>
    <t>ROLLO LIJA DORADO GRANO 80</t>
  </si>
  <si>
    <t>BROCHAS 1 1/2"</t>
  </si>
  <si>
    <t>RODILLOS DE FELPA 6"</t>
  </si>
  <si>
    <t>TRAPOS / FRANELA</t>
  </si>
  <si>
    <t>PAPEL KRAFT</t>
  </si>
  <si>
    <t>CINTA ADHESIVA TRANSPARENTE</t>
  </si>
  <si>
    <t>ATOMIZADOR</t>
  </si>
  <si>
    <t>40141742 </t>
  </si>
  <si>
    <t>ATOMIZADORES</t>
  </si>
  <si>
    <t>GRASA ASEMBLY FLUID NO1</t>
  </si>
  <si>
    <t>LUBRICANTE AFLOJADOR PENETRANTE</t>
  </si>
  <si>
    <t>LUBRICANTE GRADO 1 P/N MIL-C-16173</t>
  </si>
  <si>
    <t>LUBRICANTE GRADO 556</t>
  </si>
  <si>
    <t>LUBRICANTE P/N 204-040-755-005</t>
  </si>
  <si>
    <t>LUBRICANTE P/N VV-L-825</t>
  </si>
  <si>
    <t>LUBRICANTE PARA CONTROL CORROSIÓN GRADO 220</t>
  </si>
  <si>
    <t>THINNER</t>
  </si>
  <si>
    <t>VASELINA DE ALTA CALIDAD</t>
  </si>
  <si>
    <t>BOTELLA DE GAS BUTANO</t>
  </si>
  <si>
    <t>ACETONA ASTM D329</t>
  </si>
  <si>
    <t>COMPUESTO ANTIADHERENTE P/N MIL-A-907</t>
  </si>
  <si>
    <t>COMPUESTO INHIBIDOR DE LA CORROSIÓN MASTINOX</t>
  </si>
  <si>
    <t>DICROMATO DE SODIO</t>
  </si>
  <si>
    <t>MEK PEROXIDO</t>
  </si>
  <si>
    <t>METIL ETIL CETONA (MEK)</t>
  </si>
  <si>
    <t>TABLETAS DE CLORO JBRSNTZ12</t>
  </si>
  <si>
    <t>ABRILLANTADOR PARA SOLUCION ELECTROLITICA DE NIQUEL</t>
  </si>
  <si>
    <t>ACELERADOR DE NIQUEL</t>
  </si>
  <si>
    <t>ACIDO BORICO</t>
  </si>
  <si>
    <t>ACIDO CROMICO GRADO INDUSTRIAL</t>
  </si>
  <si>
    <t>ACIDO DILUYENTE CM26</t>
  </si>
  <si>
    <t>ACIDO FOSFORICO</t>
  </si>
  <si>
    <t>ACIDO SULFURICO GRADO INDUSTRIAL</t>
  </si>
  <si>
    <t>ACIDO SULFURICO GRADO TECNICO</t>
  </si>
  <si>
    <t>ANTIESPUMANTE CROMO</t>
  </si>
  <si>
    <t>BOTELLA AIRE COMPRIMIDO ANTIESTATICO</t>
  </si>
  <si>
    <t>CARBONATO DE BARIO</t>
  </si>
  <si>
    <t>CARBONATO DE NIQUEL</t>
  </si>
  <si>
    <t>CARBONATO DE POTASIO</t>
  </si>
  <si>
    <t>CARBONATO DE SODIO</t>
  </si>
  <si>
    <t>CIANURO DE PLATA GRADO INDUSTRIAL</t>
  </si>
  <si>
    <t>CIANURO DE SODIO GRADO INDUSTRIAL</t>
  </si>
  <si>
    <t>CLORURO DE NIQUEL GRADO INDUSTRIAL</t>
  </si>
  <si>
    <t>HIDROXIDO DE POTASIO</t>
  </si>
  <si>
    <t>NAFTA ALIFATICA P/N TT-N-95</t>
  </si>
  <si>
    <t>OXIDO DE ALUMINIO GRANO 80 COLOR BLANCO</t>
  </si>
  <si>
    <t>OXIDO DE CADMIO GRADO INDUSTRIAL</t>
  </si>
  <si>
    <t>RESISTENCIA PARA INMERSION ACIDO CROMICO</t>
  </si>
  <si>
    <t>RESISTENCIA PARA INMERSION BAÑO PAVONADO</t>
  </si>
  <si>
    <t>SAL OXIDANTE FIJADORA DE COLOR PARA PAVONADO (NITRATO DE SODIO)</t>
  </si>
  <si>
    <t>SODA CAUSTICA GRADO INDUSTRIAL</t>
  </si>
  <si>
    <t>TABLETAS LIMPIEZA ACIDAS ZWACIDO01</t>
  </si>
  <si>
    <t>TABLETAS LIMPIEZA BASICAS ZWBASE001</t>
  </si>
  <si>
    <t>TORQUE SEAL ORANGE</t>
  </si>
  <si>
    <t>CORDON TEFLON BLANCO 1" DIAMETRO</t>
  </si>
  <si>
    <t>CORDON TEFLON BLANCO 2" DIAMETRO</t>
  </si>
  <si>
    <t>GEL COAT</t>
  </si>
  <si>
    <t>HARDENER RHINO 3156 ( PARA RESINA RHINO 1307LV)</t>
  </si>
  <si>
    <t>PLACA RADIOGRAFICA</t>
  </si>
  <si>
    <t>RESINA EPOXICA MULTIUSOS</t>
  </si>
  <si>
    <t>RESINA EPOXICA RHINO 1307LV</t>
  </si>
  <si>
    <t>RESINA PARA INFUSIÓN</t>
  </si>
  <si>
    <t>RESINA POLIESTER PRE-ACELERADA</t>
  </si>
  <si>
    <t>SELLANTE TEFLON LIQUIDO</t>
  </si>
  <si>
    <t>CAUCHO DE SILICONA PARA MOLDES</t>
  </si>
  <si>
    <t>LAMINA CAUCHO NEOPRENO</t>
  </si>
  <si>
    <t>LAMINA CAUCHO P/N 2800-1</t>
  </si>
  <si>
    <t>LAMINA CAUCHO P/N 86477K53</t>
  </si>
  <si>
    <t>ABRILLANTADOR ULTRAFINO</t>
  </si>
  <si>
    <t>CATALIZADOR CM30</t>
  </si>
  <si>
    <t>IMPRIMANTE TT-P-28 PARA ALTA TEMPERATURA</t>
  </si>
  <si>
    <t>PINTURA ALTA TEMPERATURA COLOR NEGRA</t>
  </si>
  <si>
    <t>PINTURA ALUMINIO GRANO GRUESO POLIURETANO</t>
  </si>
  <si>
    <t>PINTURA ALUMINIO GRUESO LACA</t>
  </si>
  <si>
    <t>PINTURA AMARILLO 23655</t>
  </si>
  <si>
    <t>PINTURA AMARILLO LACA</t>
  </si>
  <si>
    <t>PINTURA AZUL P/N 15180</t>
  </si>
  <si>
    <t>PINTURA BEIGE 17880</t>
  </si>
  <si>
    <t>PINTURA BLANCO LACA</t>
  </si>
  <si>
    <t>PINTURA BRILLANTE EPOXY GRIS 16492</t>
  </si>
  <si>
    <t>PINTURA COLOR NEGRA ANTI-STATIC</t>
  </si>
  <si>
    <t>PINTURA GRIS 16251</t>
  </si>
  <si>
    <t>PINTURA GRIS 26118</t>
  </si>
  <si>
    <t>PINTURA GRIS 26493</t>
  </si>
  <si>
    <t>PINTURA GRIS CLARO BRILLANTE 16515</t>
  </si>
  <si>
    <t>PINTURA IMPRIMANTE PARA MATERIAL COMPUESTO BMS10-103</t>
  </si>
  <si>
    <t>PINTURA MIL-C-81773C FSD 16081 GRIS POLIURETANO</t>
  </si>
  <si>
    <t>PINTURA MIL-PRF-85285 FED STD 11136 POLIURETANO</t>
  </si>
  <si>
    <t>PINTURA MIL-PRF-85285 FED STD 13655 POLIURETANO</t>
  </si>
  <si>
    <t>PINTURA MIL-PRF-85285 FED STD 15182 POLIURETANO</t>
  </si>
  <si>
    <t>PINTURA MIL-PRF-85285 FED STD 16231 POLIURETANO</t>
  </si>
  <si>
    <t>PINTURA MIL-PRF-85285 FED STD 16375 POLIURETANO</t>
  </si>
  <si>
    <t>PINTURA MIL-PRF-85285 FED STD 17038 POLIURETANO</t>
  </si>
  <si>
    <t>PINTURA MIL-PRF-85285 FED STD 26375 POLIURETANO</t>
  </si>
  <si>
    <t>PINTURA MIL-PRF-85285 FED STD 27038</t>
  </si>
  <si>
    <t>PINTURA MIL-PRF-85285 POLIURETANO 17925</t>
  </si>
  <si>
    <t>PINTURA NEGRO BRILLANTE 17038</t>
  </si>
  <si>
    <t>PINTURA NEGRO MATE 37038</t>
  </si>
  <si>
    <t>PINTURA NEGRO MATE LACA</t>
  </si>
  <si>
    <t>PINTURA POLIURETANO BRILLANTE TRANSPARENTE</t>
  </si>
  <si>
    <t>PINTURA POLIURETANO BRILLANTE TRANSPARENTE DE SECADO ULTRA RAPIDO .</t>
  </si>
  <si>
    <t>PINTURA POLIURETANO, BLANCO CM36</t>
  </si>
  <si>
    <t>PINTURA POLIURETANO, GRIS CM34</t>
  </si>
  <si>
    <t>PINTURA POLIURETANO, NEGRO CM33</t>
  </si>
  <si>
    <t>PINTURA ROJO P/N 11350</t>
  </si>
  <si>
    <t>PINTURA TRANSPARENTE BRILLANTE CATALIZADA</t>
  </si>
  <si>
    <t>POLIURETANO REDUCTOR CM32</t>
  </si>
  <si>
    <t>PRIMER AMARILLO MIL-PRF-23377 TIPO CLASE N</t>
  </si>
  <si>
    <t>PRIMER AMARILLO MIL-PRF-23377 TYPE I</t>
  </si>
  <si>
    <t>PRIMER COAT RTV 1200</t>
  </si>
  <si>
    <t>PRIMER COMPUESTO GRIS</t>
  </si>
  <si>
    <t>PRIMER PARA ACEROS MIL -PFR-26915</t>
  </si>
  <si>
    <t>PRIMER TT-P-1757</t>
  </si>
  <si>
    <t>PRIMER VERDE BRILLANTE P/N A423-66-24670</t>
  </si>
  <si>
    <t>PRIMER VERDE EPOXY - AMINE</t>
  </si>
  <si>
    <t>PRIMER VERDE MIL -PFR-23377</t>
  </si>
  <si>
    <t>PRIMER VERDE OSCURO EPOXICO MIL-PRF-23377</t>
  </si>
  <si>
    <t>REDUCTOR WASH PRIMER CM25</t>
  </si>
  <si>
    <t>WASH PRIMER CM24</t>
  </si>
  <si>
    <t>JABON PARA INYECTORES</t>
  </si>
  <si>
    <t>LOCION POMEZ PARA LIMPIEZA DE MANOS (FAST ORANGE HAND CLEANER)</t>
  </si>
  <si>
    <t>SHAMPOO MILPRF87937</t>
  </si>
  <si>
    <t>SKY KLEEN</t>
  </si>
  <si>
    <t>ACELERADOR CM31</t>
  </si>
  <si>
    <t>ACELERADOR POLIURETANO</t>
  </si>
  <si>
    <t>ADHESIVO EN PELICULA P/N 802057</t>
  </si>
  <si>
    <t>ADHESIVO EPOXICO EC-2216B/A</t>
  </si>
  <si>
    <t>ADHESIVO EPOXICO NO 9309</t>
  </si>
  <si>
    <t>ADHESIVO EPOXICO PARA REPARACIONES EN METAL Y COMPUESTO</t>
  </si>
  <si>
    <t>ADHESIVO ESTRUCTURAL AF 163-2K</t>
  </si>
  <si>
    <t>ADHESIVO INDUSTRIAL BASE SOLVENTE</t>
  </si>
  <si>
    <t>ADHESIVO NEOPRENE 1300</t>
  </si>
  <si>
    <t>ADHESIVO NO 847</t>
  </si>
  <si>
    <t>ADHESIVO PARA CELDAS DE COMBUSTIBLE (BUNA-N TOP COAT )</t>
  </si>
  <si>
    <t>ADHESIVO SELF-SEALING P/N. 1895C 8040-01-491-0207</t>
  </si>
  <si>
    <t>ALODINE 5700</t>
  </si>
  <si>
    <t>ALUMIPREP 33R</t>
  </si>
  <si>
    <t>AXAREL</t>
  </si>
  <si>
    <t>BARNIZ TRANSPARENTE</t>
  </si>
  <si>
    <t>COMPUESTO PULIDOR</t>
  </si>
  <si>
    <t>CPC EXT GRADO 1</t>
  </si>
  <si>
    <t>CPC EXT GRADO 2</t>
  </si>
  <si>
    <t>DE-ICER CONDUCTIVE CEMENT</t>
  </si>
  <si>
    <t>DESCONGELANTE PARA BOTAS ANTI-HIELO</t>
  </si>
  <si>
    <t>DESENGRASANTE ELECTROLITICO (ELECTROLIMPIEZA)</t>
  </si>
  <si>
    <t>DESENGRASANTE ELECTROLITICO (FILTER AID)</t>
  </si>
  <si>
    <t>DESENGRASANTE PARA ALUMINIO</t>
  </si>
  <si>
    <t>DESENGRASANTE PARA GENERADORES</t>
  </si>
  <si>
    <t>DESENGRASANTE PARA RADIADORES</t>
  </si>
  <si>
    <t>DESENGRASANTE PD-680 TIPO II</t>
  </si>
  <si>
    <t>DESMOLDANTE LIQUIDO A BASE DE AGUA</t>
  </si>
  <si>
    <t>DIELECTRICO</t>
  </si>
  <si>
    <t>FLUIDO DE PRUEBAS</t>
  </si>
  <si>
    <t>HYSOL 934</t>
  </si>
  <si>
    <t>HYSOL 960</t>
  </si>
  <si>
    <t>INHIBIDOR DE CORROSION GRADO 1</t>
  </si>
  <si>
    <t>INHIBIDOR DE CORROSION GRADO 2</t>
  </si>
  <si>
    <t>INHIBIDOR DE CORROSION GRADO 3</t>
  </si>
  <si>
    <t>LIMPIADOR ACIDO CITRICO</t>
  </si>
  <si>
    <t>LIMPIADOR AEROSOL PARA PRUEBAS NDT (CLEANER)</t>
  </si>
  <si>
    <t xml:space="preserve">LIMPIADOR DE CONTACTOS </t>
  </si>
  <si>
    <t>LIMPIADOR Y PROTECTOR DE BOTAS ANTI -HIELO</t>
  </si>
  <si>
    <t>LIQUIDO REFRIGERANTE PARA HIDROLAVADORA</t>
  </si>
  <si>
    <t>LIQUIDO REVELADOR DE ESCAPES</t>
  </si>
  <si>
    <t>LOCTITE 243</t>
  </si>
  <si>
    <t>LOCTITE AA330</t>
  </si>
  <si>
    <t>LOCTITE RC/640</t>
  </si>
  <si>
    <t>PARTICULA FLUORECENTE EN POLVO</t>
  </si>
  <si>
    <t>PASTA PULIDORA BLANCA</t>
  </si>
  <si>
    <t>PASTA PULIDORA ROJA</t>
  </si>
  <si>
    <t>PEGANTE PLIOBOND 20</t>
  </si>
  <si>
    <t>REFRIGERANTE PARA MOTOR DIESEL</t>
  </si>
  <si>
    <t>RELLENADOR POLIESTER</t>
  </si>
  <si>
    <t>RELLENADOR VOID FILLING COMPOUND EC-3524B/A</t>
  </si>
  <si>
    <t>REMOVEDOR DE PINTURA MULTIPROSITO (NO AERONAUTICO)</t>
  </si>
  <si>
    <t>REMOVEDOR DE PINTURA NSN 6850-01-584-9124</t>
  </si>
  <si>
    <t>REVELADOR EN AEROSOL</t>
  </si>
  <si>
    <t>SELLANTE 1422 B 1/2</t>
  </si>
  <si>
    <t>SELLANTE 1428 B 1/2</t>
  </si>
  <si>
    <t>SELLANTE 1440 A1/2</t>
  </si>
  <si>
    <t>SELLANTE 1750 A-2</t>
  </si>
  <si>
    <t>SELLANTE 1750 B1/2</t>
  </si>
  <si>
    <t>SELLANTE PR1440 B1/2</t>
  </si>
  <si>
    <t>SELLANTE PR-2001 B1/2</t>
  </si>
  <si>
    <t>SELLANTE PRC1440 B-2</t>
  </si>
  <si>
    <t>SELLANTE PRC-1750 B-2</t>
  </si>
  <si>
    <t>SILICONA DE ALTA TEMPERATURA ROJA</t>
  </si>
  <si>
    <t>SILICONA GRIS</t>
  </si>
  <si>
    <t>SILICONA RTV 730</t>
  </si>
  <si>
    <t>SOLUCION ELECTROLITICA DE BRUSH- PLATING CADMIUN LHE</t>
  </si>
  <si>
    <t>SOLUCION PARA EL PROCESADO DE PELICULA FOTOGRAFICA (2)</t>
  </si>
  <si>
    <t>SOLUCION PARA EL PROCESADO DE PELICULA RADIOGRAFICA (1)</t>
  </si>
  <si>
    <t>SOLVENTE B&amp;B 3100</t>
  </si>
  <si>
    <t>LLANTA P/N 27X10-12</t>
  </si>
  <si>
    <t>RUEDA DE 8''</t>
  </si>
  <si>
    <t>CALZO (ZAPATA) PARA PALPADOR DE 0,25</t>
  </si>
  <si>
    <t>EMPAQUE P/N 22829-3</t>
  </si>
  <si>
    <t>EMPAQUE P/N MS29512-04</t>
  </si>
  <si>
    <t>EMPAQUE P/N MS29512-08</t>
  </si>
  <si>
    <t>EMPAQUE P/N MS29513-228</t>
  </si>
  <si>
    <t>KIT DE REPARACION BF GOODRICH BOTAS</t>
  </si>
  <si>
    <t>KIT DE SELLOS P/N K-1050</t>
  </si>
  <si>
    <t>KIT EMPAQUES P/N 608200</t>
  </si>
  <si>
    <t>PISO CAUCHO ANTIFLAMA</t>
  </si>
  <si>
    <t>TAPETE ANTIESTATICO</t>
  </si>
  <si>
    <t>IMPERMEABLE NARANJA</t>
  </si>
  <si>
    <t>MANGUERA CON TUBO CENTRAL</t>
  </si>
  <si>
    <t>MEMBRANA DE OSMOSIS INVERSA</t>
  </si>
  <si>
    <t>MODULO DE PURIFICACION PROGARD PR0G0T0S2</t>
  </si>
  <si>
    <t>VASO PARA PISTOLA DE 0,3 LITROS</t>
  </si>
  <si>
    <t>VASO PARA PISTOLA DE 0,6 LITROS</t>
  </si>
  <si>
    <t>VINIPEL 50CMX1000MTS CALIBRE 90 TRANSPA</t>
  </si>
  <si>
    <t>CINTA LAMINADA BLANCO/NEGRO TZE211</t>
  </si>
  <si>
    <t>CINTA LAMINADA BLANCO/NEGRO TZE325</t>
  </si>
  <si>
    <t>CINTA PARA BOLSA DE VACIO</t>
  </si>
  <si>
    <t>ACETATO PARA CABINA DE SANBLAST</t>
  </si>
  <si>
    <t>AMARRE PLASTICO NEGRO 10CM</t>
  </si>
  <si>
    <t>AMARRE PLASTICO NEGRO 20CM</t>
  </si>
  <si>
    <t>AMARRE PLASTICO NEGRO 30CM</t>
  </si>
  <si>
    <t>CINTA ELECTRICA AUTOFUNDENTE</t>
  </si>
  <si>
    <t>ESCALERILLA DE DENSIDADES PARA DENSITOMETRO</t>
  </si>
  <si>
    <t>ESPUMA 1"</t>
  </si>
  <si>
    <t>ESPUMA 1/2"</t>
  </si>
  <si>
    <t>ESPUMA 1/4"</t>
  </si>
  <si>
    <t>ESPUMA 2"</t>
  </si>
  <si>
    <t>ESPUMA MICROPOROSA CALIBRE 0.5</t>
  </si>
  <si>
    <t>ESPUMA POLIURETANO</t>
  </si>
  <si>
    <t>JERINGA DE POLIPROPILENO</t>
  </si>
  <si>
    <t>LAMINA PLEXIGLASS P/N MIL-PRF-5425E</t>
  </si>
  <si>
    <t>FIBRA DE VIDRIO ANTIFLAMA</t>
  </si>
  <si>
    <t>VIDRIO CABINA DE SANBLASTIC</t>
  </si>
  <si>
    <t>CRISOL EN GRAFITO</t>
  </si>
  <si>
    <t>DISCO DE LIJADO ABRASIVO P120</t>
  </si>
  <si>
    <t>DISCO DE LIJADO ABRASIVO P180</t>
  </si>
  <si>
    <t>ROLLO ESPONJILLA POR TIRAS MORADA</t>
  </si>
  <si>
    <t>SANDING BELTS (LIJADORA DE BANCO)</t>
  </si>
  <si>
    <t>CINTA TRANSFERENCIA TERMICA</t>
  </si>
  <si>
    <t>MARCADOR INDUSTRIAL</t>
  </si>
  <si>
    <t>ACERO PLATA DE DIAMETRO 3/16".</t>
  </si>
  <si>
    <t>ANODOS DE CADMIO METALICOS</t>
  </si>
  <si>
    <t>ANODOS DE COBRE ELECTROLITICO</t>
  </si>
  <si>
    <t>ANODOS DE NIQUEL METALICO</t>
  </si>
  <si>
    <t>ANODOS DE PLATA METALICO</t>
  </si>
  <si>
    <t>ANODOS DE PLOMO</t>
  </si>
  <si>
    <t>ANTIPORO PARA SOLUCION ELECTROLITICA DE NIQUEL</t>
  </si>
  <si>
    <t>BLOQUE DE DURALUMINIO 2024 T3 DE 3" X 3". AERONAUTICO</t>
  </si>
  <si>
    <t>BLOQUE DE DURALUMINIO 7075 T6 DE 4" X 4". AERONAUTICO</t>
  </si>
  <si>
    <t>BLOQUE DE DURALUMNIO 2024 T3 DE 4" X 4". AERONAUTICO</t>
  </si>
  <si>
    <t>ACOPLE NEUMATICO P/N AHC21MD</t>
  </si>
  <si>
    <t>ACOPLE NEUMATICO P/N AHC26D</t>
  </si>
  <si>
    <t>ADAPTADOR PARA BOTA TERMO ENCOGIBLE</t>
  </si>
  <si>
    <t>AGUJA DE COSTURA 130/705H</t>
  </si>
  <si>
    <t>AGUJA MAQUINA COSTURA NO. 100</t>
  </si>
  <si>
    <t>AGUJA MAQUINA COSTURA NO. 120</t>
  </si>
  <si>
    <t>ALAMBRE DE BRONCE LATON 0.32</t>
  </si>
  <si>
    <t>ALAMBRE DE COBRE NUMERO 8</t>
  </si>
  <si>
    <t>ALAMBRE DE FRENADO ACERO INOXIDABLE 0,025</t>
  </si>
  <si>
    <t>ALAMBRE DE FRENADO ACERO INOXIDABLE 0,032</t>
  </si>
  <si>
    <t>ALAMBRE DE FRENADO EN ACERO INOXIDABLE CAL. 0,015</t>
  </si>
  <si>
    <t>ARANDELA P/N AN960010</t>
  </si>
  <si>
    <t>ARANDELA P/N AN960-8</t>
  </si>
  <si>
    <t>ARANDELA P/N AN960-8L</t>
  </si>
  <si>
    <t>ARANDELA P/N LN9025-0615K</t>
  </si>
  <si>
    <t>ARANDELA P/N LN9028B8</t>
  </si>
  <si>
    <t>ARANDELA P/N NAS1149C0532R</t>
  </si>
  <si>
    <t>ARANDELA P/N NAS1149C0563R</t>
  </si>
  <si>
    <t>ARANDELA P/N NAS1149-F-0316-P</t>
  </si>
  <si>
    <t>ARANDELA P/N NAS1149-F-0363-P</t>
  </si>
  <si>
    <t>ARANDELA P/N NAS1149-F-0416-P</t>
  </si>
  <si>
    <t>ARANDELA P/N NAS1149-F-0432-P</t>
  </si>
  <si>
    <t>ARANDELA P/N NAS1149-F-N816-P</t>
  </si>
  <si>
    <t>ARANDELA P/N NAS1149-F-N832-P</t>
  </si>
  <si>
    <t>ARANDELA P/N NAS1169-10L</t>
  </si>
  <si>
    <t>ARANDELA P/N NAS1169-10M</t>
  </si>
  <si>
    <t>ARANDELA P/N NAS252-8L</t>
  </si>
  <si>
    <t>BASE RESINOSA PARA SOLDAR</t>
  </si>
  <si>
    <t>BROCA 1/8" P/N 53-2961</t>
  </si>
  <si>
    <t>BROCA 3/32" P/N 53-2921</t>
  </si>
  <si>
    <t>BROCA CARBURO DE TUNGSTENO 1/2"</t>
  </si>
  <si>
    <t>BROCA CARBURO DE TUNGSTENO 1/4"</t>
  </si>
  <si>
    <t>BROCA CARBURO DE TUNGSTENO 1/8"</t>
  </si>
  <si>
    <t>BROCA CARBURO DE TUNGSTENO 3/16"</t>
  </si>
  <si>
    <t>BROCA CARBURO DE TUNGSTENO 3/8"</t>
  </si>
  <si>
    <t>BROCA CARBURO DE TUNGSTENO 5/16"</t>
  </si>
  <si>
    <t>BROCA CARBURO DE TUNGSTENO 9/16"</t>
  </si>
  <si>
    <t>BROCA CENTRO NO. 1</t>
  </si>
  <si>
    <t>BROCA CENTRO NO. 2</t>
  </si>
  <si>
    <t>BROCA CENTRO NO. 3</t>
  </si>
  <si>
    <t>BROCA COBALTO 1/16"</t>
  </si>
  <si>
    <t>BROCA COBALTO 1/4"</t>
  </si>
  <si>
    <t>BROCA COBALTO 1/8"</t>
  </si>
  <si>
    <t>BROCA COBALTO 17/64"</t>
  </si>
  <si>
    <t>BROCA COBALTO 3/16"</t>
  </si>
  <si>
    <t>BROCA COBALTO 3/32"</t>
  </si>
  <si>
    <t>BROCA COBALTO 5/32"</t>
  </si>
  <si>
    <t>BROCA COBALTO NO 10</t>
  </si>
  <si>
    <t>BROCA COBALTO NO 16</t>
  </si>
  <si>
    <t>BROCA COBALTO NO 21</t>
  </si>
  <si>
    <t>BROCA COBALTO NO 27</t>
  </si>
  <si>
    <t>BROCA COBALTO NO 30</t>
  </si>
  <si>
    <t>BROCA COBALTO NO 40</t>
  </si>
  <si>
    <t>BROCA EXTENSION 12" HSS 1/8"</t>
  </si>
  <si>
    <t>BROCA EXTENSION 12" HSS 3/16"</t>
  </si>
  <si>
    <t>BROCA EXTENSION 12" HSS 3/32"</t>
  </si>
  <si>
    <t>BROCA EXTENSION 12" HSS 5/32"</t>
  </si>
  <si>
    <t>BROCA EXTENSION 12" HSS NO 10</t>
  </si>
  <si>
    <t>BROCA EXTENSION 12" HSS NO 16</t>
  </si>
  <si>
    <t>BROCA EXTENSION 12" HSS NO 27</t>
  </si>
  <si>
    <t>BROCA EXTENSION 12" NO 21</t>
  </si>
  <si>
    <t>BROCA EXTENSION 12" NO 30</t>
  </si>
  <si>
    <t>BROCA EXTENSION 12" NO 40</t>
  </si>
  <si>
    <t>BROCA HSS 1/8"</t>
  </si>
  <si>
    <t>BROCA HSS 3/16"</t>
  </si>
  <si>
    <t>BROCA HSS 3/32"</t>
  </si>
  <si>
    <t>BROCA HSS 5/32"</t>
  </si>
  <si>
    <t>BROCA NO 40 COBALTO</t>
  </si>
  <si>
    <t>BROCA SHORT 1/16"</t>
  </si>
  <si>
    <t>BROCA SHORT 1/4"</t>
  </si>
  <si>
    <t>BROCA SHORT 1/8"</t>
  </si>
  <si>
    <t>BROCA SHORT 3/16"</t>
  </si>
  <si>
    <t>BROCA SHORT 3/32"</t>
  </si>
  <si>
    <t>BROCA SHORT 5/32"</t>
  </si>
  <si>
    <t>BROCA SHORT NO 10</t>
  </si>
  <si>
    <t>BROCA SHORT NO 16</t>
  </si>
  <si>
    <t>BROCA SHORT NO 21</t>
  </si>
  <si>
    <t>BROCA SHORT NO 27</t>
  </si>
  <si>
    <t>BROCA SHORT NO 30</t>
  </si>
  <si>
    <t>BROCA SHORT NO 40</t>
  </si>
  <si>
    <t>BROCA UNIBIT P/N 02-10225</t>
  </si>
  <si>
    <t>BROCHE CAMLOC P/N 26S8-10</t>
  </si>
  <si>
    <t>BROCHE CAMLOC P/N 26S8-5</t>
  </si>
  <si>
    <t>BROCHE CAMLOC P/N 26S8-6</t>
  </si>
  <si>
    <t>BROCHE CAMLOC P/N 26S8-7</t>
  </si>
  <si>
    <t>BROCHE CAMLOC P/N 26S8-8</t>
  </si>
  <si>
    <t>BROCHE CAMLOC P/N 26S8-9</t>
  </si>
  <si>
    <t>BROCHE CAMLOC P/N 40S5-10S</t>
  </si>
  <si>
    <t>BROCHE CAMLOC P/N 40S5-11S</t>
  </si>
  <si>
    <t>BROCHE CAMLOC P/N 40S5-12S</t>
  </si>
  <si>
    <t>BROCHE CAMLOC P/N 40S5-13S</t>
  </si>
  <si>
    <t>BROCHE CAMLOC P/N 40S5-8S</t>
  </si>
  <si>
    <t>BROCHE CAMLOC P/N 40S5-9S</t>
  </si>
  <si>
    <t>BROCHE CMALOC P/N 4002-12</t>
  </si>
  <si>
    <t>BROCHE PRESION MS27982-1B</t>
  </si>
  <si>
    <t>BROCHE PRESION MS27982-27B</t>
  </si>
  <si>
    <t>BROCHE PRESION MS27982-6B</t>
  </si>
  <si>
    <t>BROCHE UNIVERSAL</t>
  </si>
  <si>
    <t>CABLE DE ACERO PARA AVIACION 1/16"</t>
  </si>
  <si>
    <t>CABLE DE ACERO PARA AVIACION 1/8"</t>
  </si>
  <si>
    <t>CABLE DE ACERO PARA AVIACION 3/16"</t>
  </si>
  <si>
    <t>CABLE DE ACERO PARA AVIACION 3/32"</t>
  </si>
  <si>
    <t>CABLE DE ACERO PARA AVIACION 5/32"</t>
  </si>
  <si>
    <t>CABLE DE SEGURIDAD T</t>
  </si>
  <si>
    <t>CABLE MULTICONDUCTOR P/N M2750022TG2T14</t>
  </si>
  <si>
    <t>CEPILLO CERDAS ALAMBRE EN BRONCE</t>
  </si>
  <si>
    <t>CEPILLO CERDAS ALAMBRE EN COBRE</t>
  </si>
  <si>
    <t>CINTA ALUMINIO 1 1/12"</t>
  </si>
  <si>
    <t>CINTA ALUMINIO 3"</t>
  </si>
  <si>
    <t>CINTA CORTE SIERRA SINFIN 1/2"</t>
  </si>
  <si>
    <t>CINTA CORTE SIERRA SINFIN 1/4"</t>
  </si>
  <si>
    <t>CINTA PLOMO 2"</t>
  </si>
  <si>
    <t>CLECO P/N 04-M 1/8"</t>
  </si>
  <si>
    <t>CLECO P/N 04-M 3/32"</t>
  </si>
  <si>
    <t>CLECO P/N 04-M 5/32"</t>
  </si>
  <si>
    <t>CLECO P/N 4-M 3/16"</t>
  </si>
  <si>
    <t>DUPLICADORES DE ORIFICIOS P/N 53-70370</t>
  </si>
  <si>
    <t>ESCARIADOR DE CUATRO CORTES 1"</t>
  </si>
  <si>
    <t>ESCARIADOR DE CUATRO CORTES 1/2"</t>
  </si>
  <si>
    <t>ESCARIADOR DE CUATRO CORTES 1/4"</t>
  </si>
  <si>
    <t>ESCARIADOR DE CUATRO CORTES 1/8"</t>
  </si>
  <si>
    <t>ESCARIADOR DE CUATRO CORTES 11/16"</t>
  </si>
  <si>
    <t>ESCARIADOR DE CUATRO CORTES 13/16"</t>
  </si>
  <si>
    <t>ESCARIADOR DE CUATRO CORTES 15/16"</t>
  </si>
  <si>
    <t>ESCARIADOR DE CUATRO CORTES 3/16"</t>
  </si>
  <si>
    <t>ESCARIADOR DE CUATRO CORTES 3/4"</t>
  </si>
  <si>
    <t>ESCARIADOR DE CUATRO CORTES 3/8"</t>
  </si>
  <si>
    <t>ESCARIADOR DE CUATRO CORTES 5/16"</t>
  </si>
  <si>
    <t>ESCARIADOR DE CUATRO CORTES 5/8"</t>
  </si>
  <si>
    <t>ESCARIADOR DE CUATRO CORTES 7/16"</t>
  </si>
  <si>
    <t>ESCARIADOR DE CUATRO CORTES 7/8"</t>
  </si>
  <si>
    <t>ESCARIADOR DE CUATRO CORTES 9/16"</t>
  </si>
  <si>
    <t>ESCARIADOR DE CUATRO CORTES EN TUGSTENO 10 MM</t>
  </si>
  <si>
    <t>ESCARIADOR DE CUATRO CORTES EN TUGSTENO 6 MM</t>
  </si>
  <si>
    <t>ESCARIADOR DE CUATRO CORTES EN TUGSTENO 8 MM</t>
  </si>
  <si>
    <t>ESCARIADOR DE DESBASTE FRESA DE ACABADO DE DESBASTE TIALN COBALTO3/4"</t>
  </si>
  <si>
    <t>ESCARIADOR DE DESBASTE METAL DURO 4 CORTES DESBASTE FINO RECUBRIMIENTO 12 MM</t>
  </si>
  <si>
    <t>ESCARIADOR DE DESBASTE METAL DURO 4 CORTES DESBASTE FINO RECUBRIMIENTO 14 MM</t>
  </si>
  <si>
    <t>ESCARIADOR DE DESBASTE METAL DURO 4 CORTES DESBASTE FINO RECUBRIMIENTO 16 MM</t>
  </si>
  <si>
    <t>ESCARIADOR DE DESBASTE METAL DURO 4 CORTES DESBASTE FINO RECUBRIMIENTO 20 MM</t>
  </si>
  <si>
    <t>ESCARIADOR DE DOS CORTES 1"</t>
  </si>
  <si>
    <t>ESCARIADOR DE DOS CORTES 1/2"</t>
  </si>
  <si>
    <t>ESCARIADOR DE DOS CORTES 1/4"</t>
  </si>
  <si>
    <t>ESCARIADOR DE DOS CORTES 1/8"</t>
  </si>
  <si>
    <t>ESCARIADOR DE DOS CORTES 11/16"</t>
  </si>
  <si>
    <t>ESCARIADOR DE DOS CORTES 13/16"</t>
  </si>
  <si>
    <t>ESCARIADOR DE DOS CORTES 15/16"</t>
  </si>
  <si>
    <t>ESCARIADOR DE DOS CORTES 3/16"</t>
  </si>
  <si>
    <t>ESCARIADOR DE DOS CORTES 3/4"</t>
  </si>
  <si>
    <t>ESCARIADOR DE DOS CORTES 3/8"</t>
  </si>
  <si>
    <t>ESCARIADOR DE DOS CORTES 5/16"</t>
  </si>
  <si>
    <t>ESCARIADOR DE DOS CORTES 5/8"</t>
  </si>
  <si>
    <t>ESCARIADOR DE DOS CORTES 7/16"</t>
  </si>
  <si>
    <t>ESCARIADOR DE DOS CORTES 7/8"</t>
  </si>
  <si>
    <t>ESCARIADOR DE DOS CORTES 9/16"</t>
  </si>
  <si>
    <t>ESCARIADOR DE PUNTA REDONDA 4 CORTES DE METAL DURO INTEGRAL 10 MM</t>
  </si>
  <si>
    <t>ESCARIADOR DE PUNTA REDONDA 4 CORTES DE METAL DURO INTEGRAL 12 MM</t>
  </si>
  <si>
    <t>ESCARIADOR DE PUNTA REDONDA 4 CORTES DE METAL DURO INTEGRAL 14 MM</t>
  </si>
  <si>
    <t>ESCARIADOR DE PUNTA REDONDA 4 CORTES DE METAL DURO INTEGRAL 5 MM</t>
  </si>
  <si>
    <t>ESCARIADOR DE PUNTA REDONDA 4 CORTES DE METAL DURO INTEGRAL 8 MM</t>
  </si>
  <si>
    <t>FLANCHE P/N 212-12N</t>
  </si>
  <si>
    <t>FLANCHE P/N 214-16N</t>
  </si>
  <si>
    <t>FLANCHE P/N BACN10FX61</t>
  </si>
  <si>
    <t>FLANCHE P/N MS21047L3</t>
  </si>
  <si>
    <t>FLANCHE P/N MS21049-06</t>
  </si>
  <si>
    <t>FLANCHE P/N MS21051L3</t>
  </si>
  <si>
    <t>FLANCHE P/N MS21051-L5</t>
  </si>
  <si>
    <t>FLANCHE P/N MS21051L6</t>
  </si>
  <si>
    <t>FLANCHE P/N MS21055L3</t>
  </si>
  <si>
    <t>FLANCHE P/N MS21059</t>
  </si>
  <si>
    <t>FLANCHE P/N MS21059 L08</t>
  </si>
  <si>
    <t>FLANCHE P/N MS21059 L3</t>
  </si>
  <si>
    <t>FLANCHE P/N MS21059 -L5</t>
  </si>
  <si>
    <t>FLANCHE P/N MS21059L04</t>
  </si>
  <si>
    <t>FLANCHE P/N MS21060L3</t>
  </si>
  <si>
    <t>FLANCHE P/N MS21060-L5</t>
  </si>
  <si>
    <t>FLANCHE P/N MS21060-L6</t>
  </si>
  <si>
    <t>FLANCHE P/N MS21061L06</t>
  </si>
  <si>
    <t>FLANCHE P/N MS21061-L3</t>
  </si>
  <si>
    <t>FLANCHE P/N MS21061-L5</t>
  </si>
  <si>
    <t>FLANCHE P/N MS21062L3</t>
  </si>
  <si>
    <t>FLANCHE P/N MS21069 L4</t>
  </si>
  <si>
    <t>FLANCHE P/N MS21069L08</t>
  </si>
  <si>
    <t>FLANCHE P/N MS21069L3</t>
  </si>
  <si>
    <t>FLANCHE P/N MS21069L6</t>
  </si>
  <si>
    <t>FLANCHE P/N MS21071L3</t>
  </si>
  <si>
    <t>FLANCHE P/N MS21072L6</t>
  </si>
  <si>
    <t>FLANCHE P/N MS21073L3</t>
  </si>
  <si>
    <t>FLANCHE P/N MS21075L06</t>
  </si>
  <si>
    <t>FLANCHE P/N MS21075L3</t>
  </si>
  <si>
    <t>FLANCHE P/N MS21075L4</t>
  </si>
  <si>
    <t>FLANCHE P/N MS21078L4</t>
  </si>
  <si>
    <t>FLANCHE P/N MS33737-10C</t>
  </si>
  <si>
    <t>FLANCHE P/N MS33737-12C</t>
  </si>
  <si>
    <t>FLANCHE P/N MS33737-16C</t>
  </si>
  <si>
    <t>FLANCHE P/N NAS 1474A3</t>
  </si>
  <si>
    <t>FLANCHE P/N NAS1329A-06-K75</t>
  </si>
  <si>
    <t>FLANCHE P/N NAS1473A06</t>
  </si>
  <si>
    <t>FLANCHE P/N NAS1474A06</t>
  </si>
  <si>
    <t>FLANCHE P/N P/N MS21061 L08</t>
  </si>
  <si>
    <t>FRESA ROTATIVAS 1/4"</t>
  </si>
  <si>
    <t>FRESA ROTATIVAS 1/8"</t>
  </si>
  <si>
    <t>HOJAS DE BISTURI X100</t>
  </si>
  <si>
    <t>INSERTOS O PLAQUITAS PARA HERRAMIENTA DE ACABADO</t>
  </si>
  <si>
    <t>INSERTOS O PLAQUITAS PARA HERRAMIENTA DE PLANEADO</t>
  </si>
  <si>
    <t>INSERTOS PARA HERRAMIENTA DE FRESADO DE DIAMETRO</t>
  </si>
  <si>
    <t>INSERTOS PARA TORNEADO EXTERIOR</t>
  </si>
  <si>
    <t>JUEGO BROCAS COBALTO 1/16" A 1/2"</t>
  </si>
  <si>
    <t>JUEGO BROCAS COBALTO 1MM A 12 MM</t>
  </si>
  <si>
    <t>JUEGO BROCAS EN ACERO RAPIDO COMPUESTO</t>
  </si>
  <si>
    <t>JUEGO BROCAS EN ACERO RAPIDO DE ALTA VELOCIDAD</t>
  </si>
  <si>
    <t>JUEGO BROCAS HSS 1/16" A 1/2"</t>
  </si>
  <si>
    <t>JUEGO BROCAS HSS 1MM A 12MM</t>
  </si>
  <si>
    <t>JUEGO DE LIMAS</t>
  </si>
  <si>
    <t>LAMINA ALUMINIO 2024 T0 CAL 0.032"</t>
  </si>
  <si>
    <t>LAMINA ALUMINIO 2024 T0 CAL 0.040"</t>
  </si>
  <si>
    <t>LAMINA ALUMINIO 2024 T3 CAL 0.025"</t>
  </si>
  <si>
    <t>LAMINA ALUMINIO 2024 T3 CAL 0.032"</t>
  </si>
  <si>
    <t>LAMINA ALUMINIO 2024 T3 CAL 0.040"</t>
  </si>
  <si>
    <t>LAMINA ALUMINIO 2024 T3 CAL 0.050"</t>
  </si>
  <si>
    <t>LAMINA ALUMINIO 2024 T3 CAL 0.063"</t>
  </si>
  <si>
    <t>LAMINA ALUMINIO 2024T3 CALIBRE 0.012</t>
  </si>
  <si>
    <t>LAMINA ALUMINIO 2024T3 CALIBRE 0.016</t>
  </si>
  <si>
    <t>LAMINA ALUMINIO 2024T3 CALIBRE 0.020 RIGIDIZED 6WL</t>
  </si>
  <si>
    <t>LAMINA DE CAUCHO (SHEET) BUNA-N LN878</t>
  </si>
  <si>
    <t>LAMINA TITANIO 0,012</t>
  </si>
  <si>
    <t>LAMINA TITANIO 0,016</t>
  </si>
  <si>
    <t>NUCLEO DE ALUMINIO TIPO COLMENA</t>
  </si>
  <si>
    <t>OJETE DE 1" NEGRO</t>
  </si>
  <si>
    <t>OJETE DE 1/4" NEGRO</t>
  </si>
  <si>
    <t>OJETE DE 3/8" NEGRO</t>
  </si>
  <si>
    <t>PASA MURO P/N 50-009-5</t>
  </si>
  <si>
    <t>PASA MURO P/N GH3 1/2</t>
  </si>
  <si>
    <t>PERNO</t>
  </si>
  <si>
    <t>PERNO P/N AN5-5A</t>
  </si>
  <si>
    <t>PERNO P/N: MS24693C1</t>
  </si>
  <si>
    <t>PERNO, P/N AN3-3A</t>
  </si>
  <si>
    <t>PERNO, P/N AN3-4</t>
  </si>
  <si>
    <t>PERNO, P/N AN3-4A</t>
  </si>
  <si>
    <t>PERNO, P/N AN3-6</t>
  </si>
  <si>
    <t>PERNO, P/N AN3-8</t>
  </si>
  <si>
    <t>PERNO, P/N AN4-4A</t>
  </si>
  <si>
    <t>PERNO, P/N AN4-5A</t>
  </si>
  <si>
    <t>PERNO, P/N AN5-3A</t>
  </si>
  <si>
    <t>PERNO, P/N AN5-4A</t>
  </si>
  <si>
    <t>PERNO, P/N LN9082-8X32S</t>
  </si>
  <si>
    <t>PERNO, P/N LN9355-6X12</t>
  </si>
  <si>
    <t>PINES 1/16 P/N MS24665-153</t>
  </si>
  <si>
    <t>PINES 1/8 P/N MS24665-374</t>
  </si>
  <si>
    <t>PINES 5/32 P/N MS24665-437</t>
  </si>
  <si>
    <t>PUNTA PHILLIPS #3</t>
  </si>
  <si>
    <t>PUNTA PHILLIPS NO.2 CORTA 1"</t>
  </si>
  <si>
    <t>PUNTA PHILLIPS NO.2 LARGA 1 15/16"</t>
  </si>
  <si>
    <t>PUNTA PHILLIPS NUM. 4</t>
  </si>
  <si>
    <t>REMACHE CIEGO PARA FLANCHE P/N CCR2744SS-3-07 MANUAL DE REFERENCIA FM 1-563</t>
  </si>
  <si>
    <t>REMACHE CIEGO PARA FLANCHE P/N CCR2744SS-4-05 MANUAL DE REFERENCIA FM 1-563</t>
  </si>
  <si>
    <t>REMACHE CIEGO PARA FLANCHE P/N CCR2744SS-4-06 MANUAL DE REFERENCIA FM 1-563</t>
  </si>
  <si>
    <t>REMACHE CIEGO PARA FLANCHE P/N CCR2744SS-4-07 MANUAL DE REFERENCIA FM 1-563</t>
  </si>
  <si>
    <t>REMACHE CR3252-4-1</t>
  </si>
  <si>
    <t>REMACHE CR3252-4-2</t>
  </si>
  <si>
    <t>REMACHE CR3252-4-3</t>
  </si>
  <si>
    <t>REMACHE P/N CR3243-4-1</t>
  </si>
  <si>
    <t>REMACHE P/N CR3243-4-2</t>
  </si>
  <si>
    <t>REMACHE P/N CR3243-4-3</t>
  </si>
  <si>
    <t>REMACHE P/N CR3243-5-2</t>
  </si>
  <si>
    <t>REMACHE P/N CR3243-5-3</t>
  </si>
  <si>
    <t>REMACHE P/N CR3243-5-4</t>
  </si>
  <si>
    <t>REMACHE P/N CR3253-4-1</t>
  </si>
  <si>
    <t>REMACHE P/N CR3253-4-2</t>
  </si>
  <si>
    <t>REMACHE P/N CR3253-4-3</t>
  </si>
  <si>
    <t>REMACHE P/N MS20426AD5-10</t>
  </si>
  <si>
    <t>REMACHE P/N MS20427M4-5</t>
  </si>
  <si>
    <t>REMACHE P/N MS20427M4-6</t>
  </si>
  <si>
    <t>REMACHE P/N MS20470E4-4</t>
  </si>
  <si>
    <t>REMACHE P/N MS20470E5-2</t>
  </si>
  <si>
    <t>REMACHE P/N MS20615-4M4</t>
  </si>
  <si>
    <t>REMACHE P/N MS20615-4M-5</t>
  </si>
  <si>
    <t>REMACHE P/N MS20615-4M-7</t>
  </si>
  <si>
    <t>REMACHE P/N MS20615M4-10</t>
  </si>
  <si>
    <t>REMACHE P/N MS20615M4-6</t>
  </si>
  <si>
    <t>REMACHE P/N MS20615M6-10</t>
  </si>
  <si>
    <t>REMACHES SOLIDOS CABEZA UNIVERSAL P/N MS20470 E 4-6</t>
  </si>
  <si>
    <t>RETENEDOR P/N R4G</t>
  </si>
  <si>
    <t>RIVET,SOLID P/N MS20470 AD5-3</t>
  </si>
  <si>
    <t>RIVET,SOLID P/N MS20470 AD5-4</t>
  </si>
  <si>
    <t>RIVET,SOLID P/N MS20470 AD5-5</t>
  </si>
  <si>
    <t>RIVET,SOLID P/N MS20470 AD5-6</t>
  </si>
  <si>
    <t>RIVET,SOLID P/N MS20470 E 5-4</t>
  </si>
  <si>
    <t>RIVET,SOLID P/N MS20470 E 5-5</t>
  </si>
  <si>
    <t>SEGUROS DE ALUMINIO</t>
  </si>
  <si>
    <t>SOLDADURA DE ESTAÑO</t>
  </si>
  <si>
    <t>SUJETADOR P/N HL20PB5-3</t>
  </si>
  <si>
    <t>SUJETADOR P/N HL20PB5-4</t>
  </si>
  <si>
    <t>SUJETADOR P/N HL20PB5-9</t>
  </si>
  <si>
    <t>TORNILLO P/N AN509-10-R11</t>
  </si>
  <si>
    <t>TORNILLO P/N AN509-10-R12</t>
  </si>
  <si>
    <t>TORNILLO P/N AN509-10-R13</t>
  </si>
  <si>
    <t>TORNILLO P/N AN509-10-R14</t>
  </si>
  <si>
    <t>TORNILLO P/N AN509-10-R15</t>
  </si>
  <si>
    <t>TORNILLO P/N AN509-10-R16</t>
  </si>
  <si>
    <t>TORNILLO P/N AN509-10-R17</t>
  </si>
  <si>
    <t>TORNILLO P/N AN509-10-R18</t>
  </si>
  <si>
    <t>TORNILLO P/N AN525-10R10</t>
  </si>
  <si>
    <t>TORNILLO P/N AN525-10R6</t>
  </si>
  <si>
    <t>TORNILLO P/N AN525-10R7</t>
  </si>
  <si>
    <t>TORNILLO P/N AN525-10R8</t>
  </si>
  <si>
    <t>TORNILLO P/N AN525D10R10</t>
  </si>
  <si>
    <t>TORNILLO P/N AN525D10R11</t>
  </si>
  <si>
    <t>TORNILLO P/N AN525D10R8</t>
  </si>
  <si>
    <t>TORNILLO P/N AN525D10R9</t>
  </si>
  <si>
    <t>TORNILLO P/N MS24693C276</t>
  </si>
  <si>
    <t>TORNILLO P/N MS24693C29</t>
  </si>
  <si>
    <t>TORNILLO P/N MS24693C50</t>
  </si>
  <si>
    <t>TORNILLO P/N MS24693S28</t>
  </si>
  <si>
    <t>TORNILLO P/N MS24694-S51</t>
  </si>
  <si>
    <t>TORNILLO P/N MS24694S52</t>
  </si>
  <si>
    <t>TORNILLO P/N MS24694-S6</t>
  </si>
  <si>
    <t>TORNILLO P/N MS27039-08-20</t>
  </si>
  <si>
    <t>TORNILLO P/N MS27039-1-08</t>
  </si>
  <si>
    <t>TORNILLO P/N MS27039-1-10</t>
  </si>
  <si>
    <t>TORNILLO P/N MS27039-1-12</t>
  </si>
  <si>
    <t>TORNILLO P/N MS27039-1-6</t>
  </si>
  <si>
    <t>TORNILLO P/N NAS514P1032-8</t>
  </si>
  <si>
    <t>TORNILLO P/N NAS514P832-8P</t>
  </si>
  <si>
    <t>TORNILLO P/N NAS602-10</t>
  </si>
  <si>
    <t>TORNILLO P/N NAS602-11P</t>
  </si>
  <si>
    <t>TORNILLO P/N NAS602-12</t>
  </si>
  <si>
    <t>TORNILLO P/N NAS602-13P</t>
  </si>
  <si>
    <t>TORNILLO P/N NAS602-14</t>
  </si>
  <si>
    <t>TORNILLO P/N NAS602-6</t>
  </si>
  <si>
    <t>TORNILLO P/N NAS602-7</t>
  </si>
  <si>
    <t>TORNILLO P/N NAS602-8</t>
  </si>
  <si>
    <t>TORNILLO P/N NAS602-8P</t>
  </si>
  <si>
    <t>TORNILLO P/N NAS602-9</t>
  </si>
  <si>
    <t>TORNILLO P/N NAS603-10</t>
  </si>
  <si>
    <t>TORNILLO P/N NAS603-11</t>
  </si>
  <si>
    <t>TORNILLO P/N NAS603-12</t>
  </si>
  <si>
    <t>TORNILLO P/N NAS603-13P</t>
  </si>
  <si>
    <t>TORNILLO P/N NAS603-14</t>
  </si>
  <si>
    <t>TORNILLO P/N NAS603-6</t>
  </si>
  <si>
    <t>TORNILLO P/N NAS603-7</t>
  </si>
  <si>
    <t>TORNILLO P/N NAS603-8</t>
  </si>
  <si>
    <t>TORNILLO P/N NAS603-8P</t>
  </si>
  <si>
    <t>TORNILLO P/N NAS603-9P</t>
  </si>
  <si>
    <t>TUERCA P/N AN310-08</t>
  </si>
  <si>
    <t>TUERCA P/N AN310-3</t>
  </si>
  <si>
    <t>TUERCA P/N AN310-4</t>
  </si>
  <si>
    <t>TUERCA P/N AN320-08</t>
  </si>
  <si>
    <t>TUERCA P/N AN320-3</t>
  </si>
  <si>
    <t>TUERCA P/N MS21042L04</t>
  </si>
  <si>
    <t>TUERCA P/N MS21042L08</t>
  </si>
  <si>
    <t>TUERCA P/N MS21042L3</t>
  </si>
  <si>
    <t>TUERCA P/N MS21042L4</t>
  </si>
  <si>
    <t>TUERCA P/N MS21042L5</t>
  </si>
  <si>
    <t>TUERCA P/N MS21042L6</t>
  </si>
  <si>
    <t>TUERCA P/N MS21043L08</t>
  </si>
  <si>
    <t>TUERCA P/N MS21044D3</t>
  </si>
  <si>
    <t>TUERCA P/N MS21044N08</t>
  </si>
  <si>
    <t>TUERCA P/N MS21044N3</t>
  </si>
  <si>
    <t>TUERCA P/N MS21044N4</t>
  </si>
  <si>
    <t>TUERCA P/N MS21045L3</t>
  </si>
  <si>
    <t>TUNGSTENO DE CERIO 0.040</t>
  </si>
  <si>
    <t>VALVULA PARA EXTINTOR METALICA 30 MM</t>
  </si>
  <si>
    <t>VALVULA PARA EXTINTOR METALICA 7/8 MM</t>
  </si>
  <si>
    <t>VARILLA DE COBRE REDONDA MACIZA 1"</t>
  </si>
  <si>
    <t>VARILLA DE COBRE REDONDA MACIZA 1/2"</t>
  </si>
  <si>
    <t>VARILLA DURALUMINIO 2024 T3 DE DIAMETRO 2". AERONAUTICO</t>
  </si>
  <si>
    <t>VARILLA DURALUMINIO 7075 T6 DE DIAMETRO 2" AERONAUTICO</t>
  </si>
  <si>
    <t>VARILLA DURALUMINIO 7075 T6 DE DIAMETRO 3". AERONAUTICO</t>
  </si>
  <si>
    <t>VARILLA DURALUMNIO 2024 T3 DE DIAMETRO 3". AERONAUTICO</t>
  </si>
  <si>
    <t>FILTRO / CARTUCHO MILIPORE POLYGARD-CT 1 MICRA</t>
  </si>
  <si>
    <t>FILTRO / CARTUCHO MILLIPORE POLYGARD-CT 10 MICRA</t>
  </si>
  <si>
    <t>FILTRO / CARTUCHO MILLIPORE POLYGARD-CT 5 MICRA</t>
  </si>
  <si>
    <t>FILTRO ACEITE P/N FL-613</t>
  </si>
  <si>
    <t>FILTRO COMBUSTIBLE PRIMARIO P/N BF5800</t>
  </si>
  <si>
    <t>FILTRO DE ACEITE P/N 02/100284</t>
  </si>
  <si>
    <t>FILTRO DE ACEITE P/N 25010971</t>
  </si>
  <si>
    <t>FILTRO DE ACEITE P/N 894128-8541</t>
  </si>
  <si>
    <t>FILTRO DE ACEITE P/N HCX 2870A</t>
  </si>
  <si>
    <t>FILTRO DE ACEITE P/N P554407</t>
  </si>
  <si>
    <t>FILTRO DE AIRE SECUNDARIO P/N P829333</t>
  </si>
  <si>
    <t>FILTRO DE COMBUSTIBLE P/N 1-3240-018</t>
  </si>
  <si>
    <t>FILTRO DE COMBUSTIBLE PRIMARIO P/N FS20022</t>
  </si>
  <si>
    <t>FILTRO DE COMBUSTIBLE SECUNDARIO P/N FF5612</t>
  </si>
  <si>
    <t>FILTRO ELEMENTO DE BAJA PRESION P/N 30316-20</t>
  </si>
  <si>
    <t>FILTRO PRIMARIO DE COMBUSTIBLE P/N 4415122</t>
  </si>
  <si>
    <t>FILTRO SECUNDARIO COMBUSTIBLE P/N 26560201</t>
  </si>
  <si>
    <t>FILTRO VENTEO TANKMPK02</t>
  </si>
  <si>
    <t>PISTOLA HVLP 1,3</t>
  </si>
  <si>
    <t>PISTOLA HVLP 1,4</t>
  </si>
  <si>
    <t>TARJETA DE CONTROL P/N 180294B</t>
  </si>
  <si>
    <t>CONECTOR BNC</t>
  </si>
  <si>
    <t>CONECTOR P/N 31-2367</t>
  </si>
  <si>
    <t>CONECTOR P/N 31-2-RFX</t>
  </si>
  <si>
    <t>CONECTOR P/N 31-320-RFX</t>
  </si>
  <si>
    <t>CONECTOR P/N MIL-DTL-38999 III</t>
  </si>
  <si>
    <t>CONECTOR RF</t>
  </si>
  <si>
    <t>CONECTOR TIPO RECEPTACULO SERIE MINI-PV</t>
  </si>
  <si>
    <t>CONECTOR TNC</t>
  </si>
  <si>
    <t>EMPALME, P/N M81824/1-1</t>
  </si>
  <si>
    <t>EMPALME, P/N M81824/1-2</t>
  </si>
  <si>
    <t>PALPADOR ULTRASONICO DE 5MHZ</t>
  </si>
  <si>
    <t>PINZAS PARA MULTÍMETRO</t>
  </si>
  <si>
    <t>POLARIZADOR PARA CONECTOR SERIE MINI-PV</t>
  </si>
  <si>
    <t>POTENCIOMETRO</t>
  </si>
  <si>
    <t>SISTEMA MOTOR MAXON (REDUCTOR, MOTOR Y ENCODER)</t>
  </si>
  <si>
    <t>TERMINAL METALICO HEMBRA PARA CONECTORES SERIE MINI-PV</t>
  </si>
  <si>
    <t>TERMINAL METALICO MACHO PARA CONECTORES SERIE MINI-PV</t>
  </si>
  <si>
    <t>TERMINAL P/N 32446</t>
  </si>
  <si>
    <t>TERMINAL P/N M25036-108</t>
  </si>
  <si>
    <t>TERMINAL P/N MS20663C2</t>
  </si>
  <si>
    <t>TERMINAL P/N MS20663C3</t>
  </si>
  <si>
    <t>TERMINAL P/N MS20663C4</t>
  </si>
  <si>
    <t>TERMINAL P/N MS20663C5</t>
  </si>
  <si>
    <t>TERMINAL P/N MS20663C6</t>
  </si>
  <si>
    <t>TERMINAL P/N MS20664C2</t>
  </si>
  <si>
    <t>TERMINAL P/N MS20664C3</t>
  </si>
  <si>
    <t>TERMINAL P/N MS20664C4</t>
  </si>
  <si>
    <t>TERMINAL P/N MS20664C5</t>
  </si>
  <si>
    <t>TERMINAL P/N MS20664C6</t>
  </si>
  <si>
    <t>TERMINAL P/N MS20667-3</t>
  </si>
  <si>
    <t>TERMINAL P/N MS20667-4</t>
  </si>
  <si>
    <t>TERMINAL P/N MS20667-5</t>
  </si>
  <si>
    <t>TERMINAL P/N MS20667-6</t>
  </si>
  <si>
    <t>TERMINAL P/N MS20668-2</t>
  </si>
  <si>
    <t>TERMINAL P/N MS20668-3</t>
  </si>
  <si>
    <t>TERMINAL P/N MS20668-4</t>
  </si>
  <si>
    <t>TERMINAL P/N MS20668-5</t>
  </si>
  <si>
    <t>TERMINAL P/N MS20668-6</t>
  </si>
  <si>
    <t>TERMINAL P/N MS21259-L2-LH</t>
  </si>
  <si>
    <t>TERMINAL P/N MS21259-L2-RH</t>
  </si>
  <si>
    <t>TERMINAL P/N MS21259-L3-LH</t>
  </si>
  <si>
    <t>TERMINAL P/N MS21259-L3-RH</t>
  </si>
  <si>
    <t>TERMINAL P/N MS21259-L4-LH</t>
  </si>
  <si>
    <t>TERMINAL P/N MS21259-L4-RH</t>
  </si>
  <si>
    <t>TERMINAL P/N MS21259-L5-LH</t>
  </si>
  <si>
    <t>TERMINAL P/N MS21259-L5-RH</t>
  </si>
  <si>
    <t>TERMINAL P/N MS21259-L6-LH</t>
  </si>
  <si>
    <t>TERMINAL P/N MS21259-L6-RH</t>
  </si>
  <si>
    <t>TERMINAL P/N MS21260-L2-LH</t>
  </si>
  <si>
    <t>TERMINAL P/N MS21260-L2-RH</t>
  </si>
  <si>
    <t>TERMINAL P/N MS21260-L3-LH</t>
  </si>
  <si>
    <t>TERMINAL P/N MS21260-L3-RH</t>
  </si>
  <si>
    <t>TERMINAL P/N MS21260-L4-LH</t>
  </si>
  <si>
    <t>TERMINAL P/N MS21260-L4-RH</t>
  </si>
  <si>
    <t>TERMINAL P/N MS21260-L5-LH</t>
  </si>
  <si>
    <t>TERMINAL P/N MS21260-L5-RH</t>
  </si>
  <si>
    <t>TERMINAL P/N MS21260-L6-LH</t>
  </si>
  <si>
    <t>TERMINAL P/N MS21260-L6-RH</t>
  </si>
  <si>
    <t>TERMINAL P/N MS25036-103</t>
  </si>
  <si>
    <t>TERMINAL P/N NAS1435K3</t>
  </si>
  <si>
    <t>SONDA RADAR</t>
  </si>
  <si>
    <t>BATERIA 9V RECARGABLE</t>
  </si>
  <si>
    <t>BATERIA ESPECIAL DE CLORURO DE TIONILO DE LITIO</t>
  </si>
  <si>
    <t>BOMBILLO 28V P/N 037-0013-01</t>
  </si>
  <si>
    <t>BOMBILLO 28V P/N 15245</t>
  </si>
  <si>
    <t>BOMBILLO 28V P/N 34-0226010-91</t>
  </si>
  <si>
    <t>BOMBILLO 28V P/N 4559</t>
  </si>
  <si>
    <t>BOMBILLO 28V P/N 4571</t>
  </si>
  <si>
    <t>BOMBILLO 28V P/N 4594</t>
  </si>
  <si>
    <t>BOMBILLO 28V P/N 6838-1001</t>
  </si>
  <si>
    <t>BOMBILLO 28V P/N OL-3335</t>
  </si>
  <si>
    <t>BOMBILLO 5V P/N CM6180</t>
  </si>
  <si>
    <t>TRANSISTOR</t>
  </si>
  <si>
    <t>INDICADOR 0-1600 A AMMETER</t>
  </si>
  <si>
    <t>INDICADOR ANALOG DC AMMETER</t>
  </si>
  <si>
    <t>MANOMETRO PARA EXTINTOR 125 PSI</t>
  </si>
  <si>
    <t>MANOMETRO PARA EXTINTOR 150 PSI</t>
  </si>
  <si>
    <t>PENETROMETRO</t>
  </si>
  <si>
    <t>THERMOSTAT, FAN TURN ON</t>
  </si>
  <si>
    <t>THERMOSTAT, OVERLOAD</t>
  </si>
  <si>
    <t>VOLTIMETRO ANALOGO P/N 400642-008</t>
  </si>
  <si>
    <t>TAPABOCAS N95 PARA MATERIAL PARTICULADO CAJA X 20 UNIDADES</t>
  </si>
  <si>
    <t>TAPABOCAS N95 PARA SOLDADURAS CAJA X 20 UNIDADES</t>
  </si>
  <si>
    <t>BATA ANTIESTATICA</t>
  </si>
  <si>
    <t>BATAS PARA LABORATORIO</t>
  </si>
  <si>
    <t>BOTA CAÑA ALTA  DE SEGURIDAD PARA QUIMICOS</t>
  </si>
  <si>
    <t xml:space="preserve">BOTAS DE SEGURIDAD </t>
  </si>
  <si>
    <t>BOTAS DE SEGURIDAD LAVADO DE AERONAVES</t>
  </si>
  <si>
    <t>DELANTAL NEOPRENO PARA QUIMICOS</t>
  </si>
  <si>
    <t>GUANTE CRIOGENICOS</t>
  </si>
  <si>
    <t>GUANTE DE VAQUETA</t>
  </si>
  <si>
    <t>GUANTE NYLON POLIURETANO</t>
  </si>
  <si>
    <t>GUANTE PARA USO EN CUARTO FRIO</t>
  </si>
  <si>
    <t>GUANTE TIPO SOLDADOR ANTICHISPA ALTAS TEMPERATURAS</t>
  </si>
  <si>
    <t>GUANTES PARA ALTAS TEMPERATURAS FUNDICION</t>
  </si>
  <si>
    <t>KIT DE GUANTE DIELECTRICO</t>
  </si>
  <si>
    <t>OVEROL DESECHABLE PARA PINTURA</t>
  </si>
  <si>
    <t>TRAJE DE PROTECCIÓN CONTRA PRODUCTOS QUIMICOS</t>
  </si>
  <si>
    <t>GUANTES DE NITRILO 22 MILESIMAS  X 18</t>
  </si>
  <si>
    <t>ADAPTADOR PARA CARTUCHO 3M  CAJA X 20 UNIDADES</t>
  </si>
  <si>
    <t>CARETA FULL FACE 3M</t>
  </si>
  <si>
    <t>CARETA MEDIA CARA CON CARTUCHOS, ADAPTADOR Y FILTRO.</t>
  </si>
  <si>
    <t>CARETA PARA ALTAS TEMPERATURAS</t>
  </si>
  <si>
    <t>CARETA PARA ESMERILAR</t>
  </si>
  <si>
    <t xml:space="preserve">CASCOS DE SEGURIDAD </t>
  </si>
  <si>
    <t>CARTUCHOS</t>
  </si>
  <si>
    <t>FILTRO MATERIAL PARTICULADO ADAPTABLE CARETA 3M</t>
  </si>
  <si>
    <t>GAFAS DE SEGURIDAD</t>
  </si>
  <si>
    <t>MAQUINA LAVADO DE OJOS</t>
  </si>
  <si>
    <t>CAMILLA DE EMERGENCIA</t>
  </si>
  <si>
    <t>CINTA DE PELIGRO</t>
  </si>
  <si>
    <t xml:space="preserve">CONOS DE SEGURIDAD </t>
  </si>
  <si>
    <t xml:space="preserve">CINTA ANTIDESLIZANTE </t>
  </si>
  <si>
    <t>KIT ANTIDERRAMES CAPACIDAD 55 GALONES</t>
  </si>
  <si>
    <t xml:space="preserve">EXPERTO TECNICO </t>
  </si>
  <si>
    <t xml:space="preserve">MANTENIMIENTO PRESION Y VACIO </t>
  </si>
  <si>
    <t>CASCOS CERTIFICADOS DE MOTO</t>
  </si>
  <si>
    <t>TRAJES DE ALTA MONTAÑA, PANTALON, CHAQUETA</t>
  </si>
  <si>
    <t>BOTAS DE SEGURIDAD PARA MOTOCICLISTA X PAR</t>
  </si>
  <si>
    <t>CODERAS PARA MOTOCICLISTA X PAR</t>
  </si>
  <si>
    <t>GUANTES DE PROTECCION PARA MOTOCICLISTA X PAR</t>
  </si>
  <si>
    <t>LINTERNA DE RIEL PICATINI DEFEND TEK</t>
  </si>
  <si>
    <t>CHALECO PARA ENTRENAMIENTO K 9 EN DRIL CON CINTAS REFLECTIVAS</t>
  </si>
  <si>
    <t xml:space="preserve">BOZAL PARA SEMOVIENTES CANINOS TAMAÑO MEDIANO COLRO NEGRO </t>
  </si>
  <si>
    <t>GUACAL 400 PARA TRANSPORTE DE LOS SEMOVIENTES</t>
  </si>
  <si>
    <t>CREMA TOPICA CICATRIZANTE Y EPITELIZANTE</t>
  </si>
  <si>
    <t>DESPARASITANTE EXTERNO PARA PULGAS Y GARRAPATAS PERROS DE 30-60 KG</t>
  </si>
  <si>
    <t>DESPARSITANTE INTERNO</t>
  </si>
  <si>
    <t>SOLUCION ANTISEPTICA, BACTERICIDA Y FUNGICIDA 120 ML SPRAY</t>
  </si>
  <si>
    <t>SOLUCION AURICULAR PARA LIMPIEZA 100 ML</t>
  </si>
  <si>
    <t xml:space="preserve">VACUNA HEXAVALENTE  </t>
  </si>
  <si>
    <t xml:space="preserve">PEINETA DE ENTRESACAR EN ACERO INOXIDABLE </t>
  </si>
  <si>
    <t>JABONES (CONTROL PARA PULGAS, PIOJOS Y GARRAPATAS. PERMETRINA 1.0 GR. JABÓN POR 100 GR.)</t>
  </si>
  <si>
    <t>SHAMPOO PARA PERRO X 500 ML CON CLORHEXIDINA, LIPACIDE, SALICICILOIL</t>
  </si>
  <si>
    <t>CONTENEDORES DE VIDRIO 1 ONZ</t>
  </si>
  <si>
    <t>MOSQUETON EN BRONCE</t>
  </si>
  <si>
    <t>POZUELO  METALICO DE HIERRO COLADO PARA PERROS, MEDIDAS DE 33 CM.</t>
  </si>
  <si>
    <t xml:space="preserve">ARNES PARA ANCLAJE EN REATA Y CON ASA DE CONTROL Y PUENTO DE ANCLAJE EN LA CRUZ COLOR NEGRO, 4 PUNTOS DE CONTACTO </t>
  </si>
  <si>
    <t xml:space="preserve">ARNES PARA ENTRENAMIENTO COLOR NEGRO 4 PUNTOS DE CONTACTO, AJUSTE DE CORREA EN PECHO Y VIENTRE TALLA M PARA PERROS </t>
  </si>
  <si>
    <t xml:space="preserve">BOTAS PARA PERRO TALLAS M Y L </t>
  </si>
  <si>
    <t>CASAS PARA PERRO GRANDE TAMAÑO L, MATERIAL PLASTICO RIGIDO PARA INTERPERIE</t>
  </si>
  <si>
    <t>ORGANIZADOR DE MEDICAMENTOS  SECAM</t>
  </si>
  <si>
    <t>COMIDA HUMEDA PARA PERRO</t>
  </si>
  <si>
    <t>SNACK PARA CUIDADO DENTAL BOLSA X 10 UN 198 GR</t>
  </si>
  <si>
    <t>SUPLEMENTO MULTIVITAMINICO CON L-METIONINA, CLORURO DE COLINA, ZULFATO DE ZELENIO Y ZINC 120 ML CON JERINGA</t>
  </si>
  <si>
    <t xml:space="preserve">MANTENIMIENTO DE CONTROL AMBIENTAL DEL ESCUADRON CALIBRACION </t>
  </si>
  <si>
    <t xml:space="preserve">PAPEL DE LIMPIEZA  PARA BLOQUES Y ANILLOS PATRÓN  </t>
  </si>
  <si>
    <t>LUBRICANTE MULTIPROPOSITO</t>
  </si>
  <si>
    <t>PEGANTE PARA GALGAS</t>
  </si>
  <si>
    <t>RECUBRIMIENTO DE GALGAS</t>
  </si>
  <si>
    <t>CAMPANA BOTON VIDRIO 150X150MM</t>
  </si>
  <si>
    <t>CAMPANA BOTÓN VIDRIO 150X250MM</t>
  </si>
  <si>
    <t>CAMPANA DE VIDRIO</t>
  </si>
  <si>
    <t>RACORD 1/4</t>
  </si>
  <si>
    <t>RACORD 1/4 CONICO</t>
  </si>
  <si>
    <t>RACORD 1/4 HEMBRA</t>
  </si>
  <si>
    <t>RACORD 1/4 NPT</t>
  </si>
  <si>
    <t>RACORD 1/8</t>
  </si>
  <si>
    <t>RACORD 1/8 NPT</t>
  </si>
  <si>
    <t>RACORD 1/8 NPT INTERNO</t>
  </si>
  <si>
    <t>RACORD 7/8</t>
  </si>
  <si>
    <t>KIT EMPAQUE PARA EQUIPO BOMBA DE PRESIÓN P5514-70M MARCA FLUKE</t>
  </si>
  <si>
    <t>FUSIBLE DMM-B-11</t>
  </si>
  <si>
    <t>FUSIBLE EN VIDRIO CORTO</t>
  </si>
  <si>
    <t>FUSIBLE EN VIDRIO LARGO</t>
  </si>
  <si>
    <t>FUSIBLES DDM-44/100</t>
  </si>
  <si>
    <t>SENSOR CABLE EXTENSION PART NO. 2628 FLUKE</t>
  </si>
  <si>
    <t>IMAN TIPO PLATO MAGNETICO 6</t>
  </si>
  <si>
    <t>CALADORA</t>
  </si>
  <si>
    <t xml:space="preserve">MICROONDAS </t>
  </si>
  <si>
    <t>NEVERA MINIBAR</t>
  </si>
  <si>
    <t>EQUIPO SOLDADURA</t>
  </si>
  <si>
    <t xml:space="preserve">SECADORAS DE ROPA </t>
  </si>
  <si>
    <t xml:space="preserve">TELEVISOR DE 43 PULGADAS PERSONAL DE  HABITACIONES OFICIALES Y SUBOFICIALES   NEUSA, MANJUI  GRUSE 95 </t>
  </si>
  <si>
    <t>FORRO PROTECTOR DE COLCHÓN DOBLE</t>
  </si>
  <si>
    <t>DELANTAL EN CARNAZA</t>
  </si>
  <si>
    <t>IMPERMEABLES PARA MOTO</t>
  </si>
  <si>
    <t>PETOS EN CARNAZA</t>
  </si>
  <si>
    <t>TABLERO EN ACLIRICO</t>
  </si>
  <si>
    <t>TABLERO EN ACRÍLICO</t>
  </si>
  <si>
    <t>TABLERO EN LAMINA</t>
  </si>
  <si>
    <t xml:space="preserve">CINTA DE ENMASCARAR DE 2 PULGADA  </t>
  </si>
  <si>
    <t xml:space="preserve">NOTA ADHESIVA </t>
  </si>
  <si>
    <t>PAPEL CONTACT TRANSPARENTE EN ROLLO</t>
  </si>
  <si>
    <t>PAPEL KIMBERLY TAMAÑO CARTA X100</t>
  </si>
  <si>
    <t>SOLUCION DESINFECTANTE DE SUPERFICIES</t>
  </si>
  <si>
    <t xml:space="preserve">BORRADOR DE NATA </t>
  </si>
  <si>
    <t>BORRADOR DE TINTA</t>
  </si>
  <si>
    <t>CAJA MULTIUSOS PLASTICA</t>
  </si>
  <si>
    <t>DISPENSADOR DE PAPEL HIGIENICO</t>
  </si>
  <si>
    <t>JARRA PLASTICA 4 LITROS</t>
  </si>
  <si>
    <t>PLATO HONDO CAJA X 24</t>
  </si>
  <si>
    <t>BOLIGRAFO AZUL</t>
  </si>
  <si>
    <t>BOLIGRAFO D/CHABLE PLAST TAPA NEGRO</t>
  </si>
  <si>
    <t>BOLIGRAFO D/CHABLE PLAST TAPA ROJO</t>
  </si>
  <si>
    <t xml:space="preserve">CEPILLO CON ESCURRIDOR DE CERDA DURA </t>
  </si>
  <si>
    <t xml:space="preserve">MARCADOR SECO BORRABLE </t>
  </si>
  <si>
    <t>PORTAMINAS 0.7 MM</t>
  </si>
  <si>
    <t>RESALTADOR DESECHABLE GRANDE</t>
  </si>
  <si>
    <t xml:space="preserve">BISTURI </t>
  </si>
  <si>
    <t>CUCHILLO CHEF DESHUESADOR</t>
  </si>
  <si>
    <t>ESPAGUETERA ACERO INOXIDABLE</t>
  </si>
  <si>
    <t>ESPUMADERA ACERO INOXIDABLE</t>
  </si>
  <si>
    <t>OLLETA CHOCOLATERA 5 LT</t>
  </si>
  <si>
    <t>RALLADOR ACERO INOXIDABLE</t>
  </si>
  <si>
    <t>SERVILLETERO</t>
  </si>
  <si>
    <t>TIJERAS DE ACERO INOXIDABLE 17 CM</t>
  </si>
  <si>
    <t>BALANZAS DE PESO</t>
  </si>
  <si>
    <t xml:space="preserve">HIDROLAVADORA  2000 PCI </t>
  </si>
  <si>
    <t>FUMIGADORA MANUAL CLASICA.</t>
  </si>
  <si>
    <t>21101804 </t>
  </si>
  <si>
    <t>SECADOR PROFESIONAL PARA CABELLO</t>
  </si>
  <si>
    <t>TERMO BOMBA 3 LITROS</t>
  </si>
  <si>
    <t>COSEDORA MANUAL TIPO OFICINA</t>
  </si>
  <si>
    <t>PERFORADORA DOS HUECOS</t>
  </si>
  <si>
    <t>SACAGANCHOS PARA GRAPAS EN METAL</t>
  </si>
  <si>
    <t>MULTITOMA ELECTRICO</t>
  </si>
  <si>
    <t>BATERIA AA</t>
  </si>
  <si>
    <t>BATERIA AAA</t>
  </si>
  <si>
    <t>BATERIAS RECARGABLES  AAA</t>
  </si>
  <si>
    <t>CRONÓMETRO</t>
  </si>
  <si>
    <t>REGLA METALICA DE 30 CM</t>
  </si>
  <si>
    <t>REGLA PLASTICA</t>
  </si>
  <si>
    <t>CARPETA CATALOGO CARTA DE 3.0 3 AROS</t>
  </si>
  <si>
    <t>LUBRICANTE MULTIUSO WD40 382ML (GRUSE)</t>
  </si>
  <si>
    <t>PLATO POSTRE X CAJA 24</t>
  </si>
  <si>
    <t>PLATO SECO X CAJA 24</t>
  </si>
  <si>
    <t>SALERO</t>
  </si>
  <si>
    <t>BATERIAS RECARGABLES AA (PAR)</t>
  </si>
  <si>
    <t>BATERIAS RECARGABLES AAA (PAR)</t>
  </si>
  <si>
    <t>CARGADOR DE BATERIAS AAA Y AA</t>
  </si>
  <si>
    <t>CORTASETOS</t>
  </si>
  <si>
    <t xml:space="preserve">LICUADORA </t>
  </si>
  <si>
    <t>CUCHARON DE MADERA</t>
  </si>
  <si>
    <t>CAJA DE CARTÓN   CON ROTULO IMPRESO PARA ARCHIVO</t>
  </si>
  <si>
    <t>CARPETA CATALOGO PASTA DURA 1 PULG</t>
  </si>
  <si>
    <t>CARPETA CATALOGO PASTA DURA 2 PULG</t>
  </si>
  <si>
    <t>CARPETA DESACIDIFICADA 4 ALETAS</t>
  </si>
  <si>
    <t>ETIQUETA CONTINUA / QUARE PAPER LABELS</t>
  </si>
  <si>
    <t>PAPEL PARA IMPRESORA ETIQUETAS BROTHER P/N:DK-1210, MEDIDAS 15/16" X 15/16", PARA EQUIPO DE ETIQUETAS MARCA BROTHER MODELO: QL-1060N</t>
  </si>
  <si>
    <t>PAPEL PARA IMPRESORA ETIQUETAS BROTHER P/N:DK-1221 (QUAREPAPER LABELS) MEDIDAS 15/16" X 15/16" FONDO BLANCO, LETRAS EN NEGRO, PARA EQUIPO DE ETIQUETAS MARCAL BROTHER MODELO: QL-1060N</t>
  </si>
  <si>
    <t>GLUTARALDEHIDO</t>
  </si>
  <si>
    <t>LOCION CORPORAL</t>
  </si>
  <si>
    <t>GEL PARA CABELLO</t>
  </si>
  <si>
    <t>TALCO PARA PELUQUERIA</t>
  </si>
  <si>
    <t>CANECA BASURA ROJA</t>
  </si>
  <si>
    <t>CANECA BASURA VERDE</t>
  </si>
  <si>
    <t>DISPENSADOR DE JABON LIQUIDO</t>
  </si>
  <si>
    <t>RECIPIENTES DE RESIDUOS CORTOPUNZANTES</t>
  </si>
  <si>
    <t>BALDE EXPRIMIDOR</t>
  </si>
  <si>
    <t>BANDEJA ANTIDESLIZANTE</t>
  </si>
  <si>
    <t xml:space="preserve">BARRERA PLASTICA TIPO MALETIN PARA VIAS  PARA EL CONTROL ACCESO </t>
  </si>
  <si>
    <t>CINTA PARA EQUIPO MARCADORA LW-600P -  ADHESIVO FUERTE, LETRA NEGRA FONDO AMARILLO - DE ANCHO DE 18 MM REF.   LK-5YBW O HOMOLOGABLE CON EL FABRICANTE</t>
  </si>
  <si>
    <t>CINTA PARA EQUIPO MARCADORA LW-600P - ADHESIVO FUERTE, LETRA NEGRA FONDO BLANCO - DE ANCHO DE 18 MM REF.  LK-5WBW O HOMOLOGABLE CON EL FABRICANTE</t>
  </si>
  <si>
    <t>COLADOR PARA CAFÉ</t>
  </si>
  <si>
    <t>TABLA PARA PICAR</t>
  </si>
  <si>
    <t>COPA DE AGUA X 6</t>
  </si>
  <si>
    <t>VASO HERRADURA</t>
  </si>
  <si>
    <t>CAPA PARA PELUQUERIA</t>
  </si>
  <si>
    <t>CEPILLO PULIDOR DE CORTE</t>
  </si>
  <si>
    <t>CUELLOS MULTIUSOS</t>
  </si>
  <si>
    <t>CINTA DE IMPRESIÓN FARGON PEBLE 4COLOR YMCKOK</t>
  </si>
  <si>
    <t>BOWL ACERO INOXIDABLE</t>
  </si>
  <si>
    <t>CACEROLA ANTIDHERENTE PEQUEÑA</t>
  </si>
  <si>
    <t>CAJA DE CLIP SENCILLOS</t>
  </si>
  <si>
    <t>CALDERO ALUMINIO FUNDIDO GRANDE</t>
  </si>
  <si>
    <t>CALDERO ALUMINIO FUNDIDO MEDIANO</t>
  </si>
  <si>
    <t>COLADOR ACERO INOXIDABLE</t>
  </si>
  <si>
    <t>CUCHARA CUBIERTO</t>
  </si>
  <si>
    <t>CUCHARON ACERO INOXIDABLE</t>
  </si>
  <si>
    <t>CUCHARON METALICO</t>
  </si>
  <si>
    <t>CUCHILLA MAQUINA PELUQUEAR</t>
  </si>
  <si>
    <t>CUCHILLA PATILLERA</t>
  </si>
  <si>
    <t>CUCHILLO CHEF 10"</t>
  </si>
  <si>
    <t>CUCHILLO CHEF 3,5"</t>
  </si>
  <si>
    <t>CUCHILLO CUBIERTO</t>
  </si>
  <si>
    <t>DISPENSADOR DE GEL</t>
  </si>
  <si>
    <t xml:space="preserve">DISPLAY DE CUCHILLAS </t>
  </si>
  <si>
    <t>ESPATULA ACERO INOXIDABLE</t>
  </si>
  <si>
    <t>ESPUMADERA MALLA</t>
  </si>
  <si>
    <t>HIELERA ACERO INOXIDABLE</t>
  </si>
  <si>
    <t xml:space="preserve">MASO PARA CARNE </t>
  </si>
  <si>
    <t>OLLA A PRESION 20,8 LITROS</t>
  </si>
  <si>
    <t>OLLA CALDERA ALUMINIO MEDIANA</t>
  </si>
  <si>
    <t>OLLA CALDERA ALUMINIO PEQUEÑA</t>
  </si>
  <si>
    <t>ORGANIZADOR DE LOZA</t>
  </si>
  <si>
    <t>PATACONERA</t>
  </si>
  <si>
    <t>PELAPAPAS ACERO INOXIDABLE</t>
  </si>
  <si>
    <t>PELAPAPAS WILLIAMS</t>
  </si>
  <si>
    <t>PINZAS ACERO INOXIDABLE</t>
  </si>
  <si>
    <t>PINZAS METALICAS</t>
  </si>
  <si>
    <t>SOPORTE RECIPIENTE CORTOPUNZANTE</t>
  </si>
  <si>
    <t>TENEDOR CUBIERTO</t>
  </si>
  <si>
    <t>TENEDOR TRINCHE ACERO INOXIDABLE</t>
  </si>
  <si>
    <t>TERMOMETRO PARA COCCION</t>
  </si>
  <si>
    <t>PERFORADORA TRES HUECOS</t>
  </si>
  <si>
    <t>PAD MOUSE</t>
  </si>
  <si>
    <t>BATERIA 45V</t>
  </si>
  <si>
    <t>BATERIA 9 V</t>
  </si>
  <si>
    <t xml:space="preserve">BATERIA C </t>
  </si>
  <si>
    <t>BATERIA TIPO BOTON CR 2032</t>
  </si>
  <si>
    <t xml:space="preserve">BATERIA TIPO BOTON SR44 Ó LR44 </t>
  </si>
  <si>
    <t>CAPUCHON PARA RJ45 CAT6A (GRUSE - ESTEL)</t>
  </si>
  <si>
    <t>CONECTORES RJ45 CAT6A (GRUSE - ESTEL)</t>
  </si>
  <si>
    <t>MICRÓFONOS INALAMBRICOS (POR DOS UNIDADES)</t>
  </si>
  <si>
    <t>HILO WONDER #40 GRIS</t>
  </si>
  <si>
    <t xml:space="preserve">HILO WONDER #40 NEGRO </t>
  </si>
  <si>
    <t>CINTA DE ENMASCARAR DE 24 MM X 40 MTS</t>
  </si>
  <si>
    <t>CINTA ENMASCARAR 1"</t>
  </si>
  <si>
    <t>ACEITE DESMINERALIZADO PARA MAQUINA</t>
  </si>
  <si>
    <t>DISOLVENTE ENDURECEDOR PARA CALZADO</t>
  </si>
  <si>
    <t>LACA CATALIZADA MATE</t>
  </si>
  <si>
    <t>PINTACUERO NEGRO</t>
  </si>
  <si>
    <t>PINTURA EPOXICA GRIS</t>
  </si>
  <si>
    <t>PINTURA ESMALTE BLANCO</t>
  </si>
  <si>
    <t>PINTURA ESMALTE GRIS PLATA</t>
  </si>
  <si>
    <t>PINTURA ESMALTE NEGRO</t>
  </si>
  <si>
    <t xml:space="preserve">PINTURA TRAFICO AMARILLO </t>
  </si>
  <si>
    <t xml:space="preserve">PINTURA TRAFICO BLANCO </t>
  </si>
  <si>
    <t>PINTURA TRAFICO NEGRO</t>
  </si>
  <si>
    <t>SELLADOR NITRO 40 SOLIDOS</t>
  </si>
  <si>
    <t xml:space="preserve">TINTILLA CARAMELO </t>
  </si>
  <si>
    <t xml:space="preserve">TINTILLA MIEL </t>
  </si>
  <si>
    <t xml:space="preserve">TINTILLA WENGUE </t>
  </si>
  <si>
    <t>VINILO BLANCO CORAZA CUÑETE X 5 GALONES</t>
  </si>
  <si>
    <t>VINILO BLANCO TIPO 1 SUPERLAVABLE X CUÑETE 5 GALONES</t>
  </si>
  <si>
    <t>VINILO BLANCO TIPO 2 X CUÑETE 5 GALONES</t>
  </si>
  <si>
    <t>VINILO GRIS BASALTO CUÑETE X 5 GALONES</t>
  </si>
  <si>
    <t>EMULSION BLANCA</t>
  </si>
  <si>
    <t>EMULSION NEGRA ITALIANA</t>
  </si>
  <si>
    <t>PEGANTE MAXON</t>
  </si>
  <si>
    <t>PEGANTE PL-285</t>
  </si>
  <si>
    <t>SOLUCION DE CAUCHO</t>
  </si>
  <si>
    <t>LAMINA DE GOMA BOXER # 4 NEGRO</t>
  </si>
  <si>
    <t>LAMINA DE GOMA BOXER # 6 NEGRO</t>
  </si>
  <si>
    <t xml:space="preserve">ODENA VULCAN CAL. 1.5 </t>
  </si>
  <si>
    <t>CORREAS EN V REF B-37</t>
  </si>
  <si>
    <t>CORREAS EN V REF B-71</t>
  </si>
  <si>
    <t>TABLA ACRILICA PARA CORTE ZAPATERIA</t>
  </si>
  <si>
    <t>LIJA #36</t>
  </si>
  <si>
    <t>PIEDRA DE AFILAR</t>
  </si>
  <si>
    <t>ABREOJALES</t>
  </si>
  <si>
    <t>BROCHA 1 "</t>
  </si>
  <si>
    <t>CAJA HERRAMIENTAS METALICA</t>
  </si>
  <si>
    <t>CREMALLERA 75 CM</t>
  </si>
  <si>
    <t>REMATADOR MANGO EN CAUCHO</t>
  </si>
  <si>
    <t xml:space="preserve">ALICATE </t>
  </si>
  <si>
    <t>CARRETELES EN ALUMINIO</t>
  </si>
  <si>
    <t>CAUTIN CON ESTACION DE SOLDADURA</t>
  </si>
  <si>
    <t>CORTAFRIOS 7"</t>
  </si>
  <si>
    <t>CUCHILLO ZAPATERIA</t>
  </si>
  <si>
    <t>DESTORNILLADOR DE ESTRELLA 1/4 X 8"</t>
  </si>
  <si>
    <t>DESTORNILLADOR DE ESTRELLA 3/16 X 3"</t>
  </si>
  <si>
    <t>DESTORNILLADOR DE PALA 1/8 X 8"</t>
  </si>
  <si>
    <t>GUIAS IMANTADAS</t>
  </si>
  <si>
    <t>HOMBRE SOLO CURVA 10"</t>
  </si>
  <si>
    <t>HOMBRE SOLO CURVA 7"</t>
  </si>
  <si>
    <t>HOMBRE SOLO RECTA 10"</t>
  </si>
  <si>
    <t>HOMBRE SOLO RECTA 7"</t>
  </si>
  <si>
    <t>JUEGO DE COPAS 1/2"</t>
  </si>
  <si>
    <t xml:space="preserve">JUEGO DE LLAVES ALLEN </t>
  </si>
  <si>
    <t>JUEGO DE LLAVES EXPANSIVA 10"</t>
  </si>
  <si>
    <t>JUEGO DE LLAVES EXPANSIVA 12"</t>
  </si>
  <si>
    <t>JUEGO DE LLAVES EXPANSIVA 8"</t>
  </si>
  <si>
    <t>JUEGO DE LLAVES MIXTAS 7MM A 19MM</t>
  </si>
  <si>
    <t>JUEGO DE SACABOCADOS POR GOLPE 6MM A 25MM</t>
  </si>
  <si>
    <t xml:space="preserve">MANIJA BELGRADO </t>
  </si>
  <si>
    <t>MARTILLO</t>
  </si>
  <si>
    <t>MARTILLO ZAPATERIA</t>
  </si>
  <si>
    <t>PAÑOS DE AGUJAS DE MANO</t>
  </si>
  <si>
    <t>PINZA DE PUNTA</t>
  </si>
  <si>
    <t>PUNTILLA CON CABEZA 1"</t>
  </si>
  <si>
    <t>PUNTILLA CON ZABEZA 3/4"</t>
  </si>
  <si>
    <t>TACHUELA # 2</t>
  </si>
  <si>
    <t>TACHUELA #2.5</t>
  </si>
  <si>
    <t>TENAZA 8"</t>
  </si>
  <si>
    <t>TIJERAS METALICAS 6"</t>
  </si>
  <si>
    <t>TIJERAS METALICAS 8"</t>
  </si>
  <si>
    <t>CORTADORA DE TELA ELECTRICA</t>
  </si>
  <si>
    <t>TALADRO PERCUTOR 1/2"</t>
  </si>
  <si>
    <t>TROQUELADORA MANUAL</t>
  </si>
  <si>
    <t>CINTA METRICA</t>
  </si>
  <si>
    <t xml:space="preserve">
PAQUETE DE CURSOS RELACIONADOS  A LA METROLOGIA </t>
  </si>
  <si>
    <t>SERVICIO DE ASESORIA EN METODOS DE INSPECCION DE ULTRASONIDO, ANALISIS DE VIBRACIONES, TERMOGRAFIA, ANALISIS DE FATIGA Y SISTEMAS DE PROPULSION PARA EL DESARROLLO DE ENSAYOS AERONAUTICOS Y METODOLOGIA DE REVISION DE EVIDENCIAS DE CERTIFICACION</t>
  </si>
  <si>
    <t>CONCURSO DE MÉRITOS ABIERTO</t>
  </si>
  <si>
    <t>MANTENIMIENTO DE BANCOS DE ENSAYOS DEL CEE
(LLUVIA Y POLVO, FATIGA, ACELERACIÓN, VIBRACIÓN Y TRASLADO Y ADECUACIÓN VIBRACIÓN Y TRASLADO Y ADECUACIÓN MAQUINA UNIVERSAL DE ENSAYOS, CÁMARA DE ENSAYOS AMBIENTALES)
SCANER 3D SE VA A VALIDAR PERTINENCIA</t>
  </si>
  <si>
    <t>IMPUESTO ALUMBRADO PUBLICO</t>
  </si>
  <si>
    <t>ROLLO VELCRO GRIS (MACHO Y HEMBRA)</t>
  </si>
  <si>
    <t>ROLLO VELCRO VERDE MILITAR (MACHO Y HEMBRA)</t>
  </si>
  <si>
    <t>LAMINA TRIPLEX DE 4 MM MEDIDAS 1,22*2,44 EN PINO</t>
  </si>
  <si>
    <t>PLANCHONES DE FLOR MORADO 25X4X300 CM</t>
  </si>
  <si>
    <t>QUINTUPLEX DE 12 MM EN PINO</t>
  </si>
  <si>
    <t>QUINTUPLEX DE 15MM EN PINO</t>
  </si>
  <si>
    <t>QUINTUPLEX DE 18MM 1,22*2,44 EN PINO</t>
  </si>
  <si>
    <t>TABLAS BURRAS DE FLOR MORADO 25X3X300 CM</t>
  </si>
  <si>
    <t>EMULSION ASFALTICA X CUÑETE DE 5 GALONES</t>
  </si>
  <si>
    <t>DISOLVENTE THINER</t>
  </si>
  <si>
    <t>LIMPIADOR LIQUIDO PVC ¼ DE GALON</t>
  </si>
  <si>
    <t>PEGANTE PARA MADERA</t>
  </si>
  <si>
    <t>PEGANTE PARA MADERA PH 285</t>
  </si>
  <si>
    <t>ACOPLE PLASTICO PARA LAVAPLATOS</t>
  </si>
  <si>
    <t>ADAPTADOR HEMBRA PVC 1"</t>
  </si>
  <si>
    <t>ADAPTADOR HEMBRA PVC 1/2"</t>
  </si>
  <si>
    <t>ADAPTADOR MACHO PVC 1"</t>
  </si>
  <si>
    <t>ADAPTADOR MACHO PVC 1/2"</t>
  </si>
  <si>
    <t>BUJE DE 1'' X1/2 PVC</t>
  </si>
  <si>
    <t>BUJE DE 3/4 X1/2 PVC</t>
  </si>
  <si>
    <t>BUJE DE CAUCHO PARA SIFON LAVAMANOS 1 1/2X1"</t>
  </si>
  <si>
    <t>BUJE DE CAUCHO PARA SIFON LAVAMANOS 2X1"</t>
  </si>
  <si>
    <t>BUJE DE CAUCHO PARA SIFON LAVAPLATOS 1 1/2"</t>
  </si>
  <si>
    <t>BUJE DE CAUCHO PARA SIFON LAVAPLATOS 2"</t>
  </si>
  <si>
    <t>BUJE PVC 1/2X1</t>
  </si>
  <si>
    <t>BUJE SANITARIO 2X1 1/2"</t>
  </si>
  <si>
    <t>BUJE SANITARIO 3X2"</t>
  </si>
  <si>
    <t>BUJE SANITARIO 4X2"</t>
  </si>
  <si>
    <t>BUJE SANITARIO 4X3"</t>
  </si>
  <si>
    <t>CANASTILLA 4"</t>
  </si>
  <si>
    <t>CINTA TEFLÓN INDUSTRIAL 3/4</t>
  </si>
  <si>
    <t>CODO PVC 1"</t>
  </si>
  <si>
    <t>CODO PVC 1/2"</t>
  </si>
  <si>
    <t>CODO SANITARIO 2"</t>
  </si>
  <si>
    <t>CODO SANITARIO 3"</t>
  </si>
  <si>
    <t>CODO SANITARIO 4"</t>
  </si>
  <si>
    <t>MANIJA  PARA SANITARIO CROMADA TIPO GRIVAL</t>
  </si>
  <si>
    <t>MEZCLADOR DE LAVAMANOS 4"</t>
  </si>
  <si>
    <t>MEZCLADOR DE LAVAMANOS 8"</t>
  </si>
  <si>
    <t xml:space="preserve">PULSADOR PARA SANITARIO </t>
  </si>
  <si>
    <t>REGISTRO DE PASO 1" TIPO MARIPOSA DE ALTA PVC</t>
  </si>
  <si>
    <t>REJILLA PLASTICA 3X2</t>
  </si>
  <si>
    <t>REJILLA PLASTICA 4X3</t>
  </si>
  <si>
    <t>REJILLA PLASTICA 5X4</t>
  </si>
  <si>
    <t xml:space="preserve">ROSETA PLASTICA </t>
  </si>
  <si>
    <t>SELLO DE LENGÜETA PARA SANITARIO</t>
  </si>
  <si>
    <t>SEMICODO PVC 1"</t>
  </si>
  <si>
    <t>SEMICODO PVC 1/2"</t>
  </si>
  <si>
    <t>SEMICODO SANITARIO 1 1/2"</t>
  </si>
  <si>
    <t>SEMICODO SANITARIO 2"</t>
  </si>
  <si>
    <t>SEMICODO SANITARIO 3"</t>
  </si>
  <si>
    <t>SEMICODO SANITARIO 4"</t>
  </si>
  <si>
    <t>TEE PVC 1"</t>
  </si>
  <si>
    <t>TEE PVC 1/2"</t>
  </si>
  <si>
    <t>UNION DE JUNTA EXPANSIVA PVC 1"</t>
  </si>
  <si>
    <t>UNION PVC 1"</t>
  </si>
  <si>
    <t>UNION PVC 1/2"</t>
  </si>
  <si>
    <t>UNIVERSAL PVC 1"</t>
  </si>
  <si>
    <t>UNIVERSAL PVC 1/2"</t>
  </si>
  <si>
    <t>VALVULA DE LLENADO PARA TANQUE SANITARIO GRADUAL</t>
  </si>
  <si>
    <t>YEE REDUCCION SANITARIA 4X2</t>
  </si>
  <si>
    <t>YEE SANITARIO 4X2"</t>
  </si>
  <si>
    <t>YEE SANITARIO 4X3"</t>
  </si>
  <si>
    <t>CINTA 90 METROS X 50 MM FIBRA DE VIDRIO</t>
  </si>
  <si>
    <t>FIBRA DE VIDRIO PARA IMPERMEBEALIZAR 10 METROS X 1 METRO DE ANCHO</t>
  </si>
  <si>
    <t>VIDRIO PLANO BRONCE 5 MM</t>
  </si>
  <si>
    <t>VIDRIO PLANO INCOLORO 5MM</t>
  </si>
  <si>
    <t>VIDRIO TEMPLADO AHUMADO 1 X 0,90 MTS</t>
  </si>
  <si>
    <t>VIDRIO TEMPLADO AHUMADO 1,80 X 0,90 MTS</t>
  </si>
  <si>
    <t>LADRILLO FACHADA PRENSADO</t>
  </si>
  <si>
    <t>LIJA DE AGUA #120</t>
  </si>
  <si>
    <t>LIJA DE AGUA #150</t>
  </si>
  <si>
    <t>ENCHAPE  PARED PORCELANATO 30X60</t>
  </si>
  <si>
    <t>ENCHAPE CERAMICO PISO 45X45</t>
  </si>
  <si>
    <t>LAVAMANOS INCLUYE GRIFERIA</t>
  </si>
  <si>
    <t>ORINAL AHORRADOR INCLUYE GRIFERIA</t>
  </si>
  <si>
    <t>SANITARIO AHORRADOR INCLUYE GRIFERIA</t>
  </si>
  <si>
    <t>BOQUILLA PARA PISO VARIOS TONOS</t>
  </si>
  <si>
    <t xml:space="preserve">MASILLA JOINT COMPOUND  </t>
  </si>
  <si>
    <t>PEGACOR BLANCO</t>
  </si>
  <si>
    <t>PEGACOR GRIS</t>
  </si>
  <si>
    <t>LAMINAS DEL DRYWALL</t>
  </si>
  <si>
    <t>PLIEGO LIJA # 120</t>
  </si>
  <si>
    <t>PLIEGO LIJA # 150</t>
  </si>
  <si>
    <t>BROCHA CERDA MONA CABO NEGRO 5"</t>
  </si>
  <si>
    <t>RODILLO DE FELPA DE 4"</t>
  </si>
  <si>
    <t>RODILLO PROFESIONAL DE FELPA ACRILICA DE 9"</t>
  </si>
  <si>
    <t xml:space="preserve">ALAMBRE NEGRO CALIBRE 17  </t>
  </si>
  <si>
    <t>ASPERSORES DE BRONCE</t>
  </si>
  <si>
    <t>BISAGRA COBRE NUDO CABEZA REDONDA 3"</t>
  </si>
  <si>
    <t xml:space="preserve">BISAGRA OMEGA DE 3" </t>
  </si>
  <si>
    <t>BROCAS TUNGSTENO DE 1/8''</t>
  </si>
  <si>
    <t>BROCAS TUNGSTENO DE 3/8'' PASAMURO</t>
  </si>
  <si>
    <t>BROCAS TUNGSTENO DE 5/16''</t>
  </si>
  <si>
    <t>BROCAS TUNGSTENO O DE 1/4''</t>
  </si>
  <si>
    <t>BROCAS TUNGSTENODE 1/2'' PASAMURO</t>
  </si>
  <si>
    <t>CANDADO 40 MM TIPO ALEMÁN</t>
  </si>
  <si>
    <t>CANDADO 50 MM TIPO ALEMAN</t>
  </si>
  <si>
    <t>CANDADO 70 MM TIPO ALEMAN</t>
  </si>
  <si>
    <t>CERRADURA DE SEGURIDAD</t>
  </si>
  <si>
    <t>CERRADURAS DE SOBREPONER</t>
  </si>
  <si>
    <t>CERRADURAS TIPO ALCOBA</t>
  </si>
  <si>
    <t>CINTAS SINFÍN ¼” ROLLO DE 20 METROS</t>
  </si>
  <si>
    <t>CINTAS SINFÍN ½” ROLLO DE 20 METROS</t>
  </si>
  <si>
    <t>CINTAS SINFÍN 1/8” ROLLO DE 20 METROS</t>
  </si>
  <si>
    <t>CLAVO DE ACERO DE 1”</t>
  </si>
  <si>
    <t>CODO DE CALLE GALVANIZADO DE 1/2</t>
  </si>
  <si>
    <t>CODO GALVANIZADO 1"</t>
  </si>
  <si>
    <t>CODO GALVANIZADO 1/2"</t>
  </si>
  <si>
    <t>CUCHILLAS DE CEPILLO 45 CM</t>
  </si>
  <si>
    <t>CUCHILLAS PLANEADORA 35 CM</t>
  </si>
  <si>
    <t>DISCO ABRASIVOS 4"</t>
  </si>
  <si>
    <t>DISCO ABRASIVOS 7"</t>
  </si>
  <si>
    <t>DISCO DE CORTE 4"</t>
  </si>
  <si>
    <t>DISCO DE CORTE DE MADERA EN TUSGTENO 10"</t>
  </si>
  <si>
    <t>DISCO DE CORTE DE MADERA EN TUSGTENO 10" DIENTE FINOS</t>
  </si>
  <si>
    <t>DISCO DE CORTE DE MADERA EN TUSGTENO 12"</t>
  </si>
  <si>
    <t>DISCO DE CORTE DE MADERA EN TUSGTENO 12" DIENTE FINOS</t>
  </si>
  <si>
    <t>DISCO DE CORTE PARA METAL 14"</t>
  </si>
  <si>
    <t>DISCO DIAMANTADO 4"</t>
  </si>
  <si>
    <t>DISCO DIAMANTADO 9"</t>
  </si>
  <si>
    <t>HOJA DE SEGUETA MANUAL</t>
  </si>
  <si>
    <t>JUEGO DE 10 BROCAS DE CINCEL ROTO MARTILLO</t>
  </si>
  <si>
    <t>LLAVE TERMINAL DE 1/2 TIPO JARDIN PESADO</t>
  </si>
  <si>
    <t>LLAVE TIPO MARIPOSA METALICA 1/2</t>
  </si>
  <si>
    <t>NIPLE GALVANIZADO  DE 1/2" 10 CM</t>
  </si>
  <si>
    <t>NIPLE GALVANIZADO  DE 1/2" 20 CM</t>
  </si>
  <si>
    <t>NIPLE GALVANIZADO  DE 1/2" 35 CM</t>
  </si>
  <si>
    <t>NIPLE GALVANIZADO 1/2 X 3CM</t>
  </si>
  <si>
    <t>NIPLE GALVANIZADO 1/2 X 5CM</t>
  </si>
  <si>
    <t>NIPLE GALVANIZADO 1/2 X 7CM</t>
  </si>
  <si>
    <t xml:space="preserve">PERFILERIA DRYWALL ANGULO </t>
  </si>
  <si>
    <t>PERFILERIA DRYWALL CANAL 92,1 X25 MM</t>
  </si>
  <si>
    <t>PERFILERIA DRYWALL OMEGA 2,44 MM</t>
  </si>
  <si>
    <t>PERFILERIA DRYWALL VIGUETA</t>
  </si>
  <si>
    <t>PUNTILLA  DE 1” SIN CABEZA</t>
  </si>
  <si>
    <t>PUNTILLA DE 1 1/2'' CON CABEZA</t>
  </si>
  <si>
    <t>PUNTILLA DE 1 1/2'' SIN CABEZA</t>
  </si>
  <si>
    <t>PUNTILLA DE 2" CON CABEZA</t>
  </si>
  <si>
    <t>PUNTILLA DE 2" SIN CABEZA</t>
  </si>
  <si>
    <t>PUNTILLA DE 3" CON CABEZA</t>
  </si>
  <si>
    <t>PUNTILLA DE 3/4'' CON CABEZA</t>
  </si>
  <si>
    <t>PUNTILLA DE 3/4'' SIN CABEZA</t>
  </si>
  <si>
    <t>REGISTRO DE BOLA 1"</t>
  </si>
  <si>
    <t>REGISTRO DE BOLA 1/2"</t>
  </si>
  <si>
    <t>TAPON GALVANIZADO HEMBRA DE 1</t>
  </si>
  <si>
    <t>TAPON GALVANIZADO HEMBRA DE 1/2</t>
  </si>
  <si>
    <t>TAPON GALVANIZADO MACHO DE 1</t>
  </si>
  <si>
    <t>TAPON GALVANIZADO MACHO DE 1/2</t>
  </si>
  <si>
    <t>TEE GALVANIZADO DE 1"</t>
  </si>
  <si>
    <t>TEE GALVANIZADO DE 1/2"</t>
  </si>
  <si>
    <t>TORNILLO 7 X 7/16" ANCLAJE METALICO</t>
  </si>
  <si>
    <t>TUBERIA GALVANIZADA 1 1/2 DE 1.5 MM DE ESPESOR</t>
  </si>
  <si>
    <t>TUBERIA GALVANIZADA 1 DE 1.5 MM DE ESPESOR</t>
  </si>
  <si>
    <t>TUBERIA GALVANIZADA 1/2 DE 1.5 MM DE ESPESOR</t>
  </si>
  <si>
    <t>UNIONES GALVANIZADO DE 1</t>
  </si>
  <si>
    <t>UNIONES GALVANIZADO DE 1/2</t>
  </si>
  <si>
    <t>UNIVERSAL GALVANIZADO DE 1/2</t>
  </si>
  <si>
    <t>VARILLA CORRUGADA 1/2"</t>
  </si>
  <si>
    <t>VARILLA CORRUGADA 3/8"</t>
  </si>
  <si>
    <t>VARILLA CORRUGADA 5/8"</t>
  </si>
  <si>
    <t>MEDIDOR LASER DIGITAL (METRO)</t>
  </si>
  <si>
    <t>BROCHA CERDA MONA 3"</t>
  </si>
  <si>
    <t>BROCHA CERDA MONA 5"</t>
  </si>
  <si>
    <t xml:space="preserve">CINTA AISLANTE </t>
  </si>
  <si>
    <t>RODILLO DE FELPA DE 9"</t>
  </si>
  <si>
    <t xml:space="preserve">ALAMBRE RECOCIDO  POR 25 KG CALIBRE 18  </t>
  </si>
  <si>
    <t>ALICATES DIELECTRICOS 8"</t>
  </si>
  <si>
    <t xml:space="preserve">ALICATES PLEGLABLES </t>
  </si>
  <si>
    <t xml:space="preserve">AZADONES </t>
  </si>
  <si>
    <t>ESPATULA METALICA 4" ACERO CARBONO CABO AMARILLO</t>
  </si>
  <si>
    <t>FLANCHE GALVANIZADO</t>
  </si>
  <si>
    <t>GIBAULT 3"</t>
  </si>
  <si>
    <t>GIBAULT 4"</t>
  </si>
  <si>
    <t xml:space="preserve">HACHAS </t>
  </si>
  <si>
    <t>HOYADORA</t>
  </si>
  <si>
    <t>JUEGO DE DESTORNILLADORES AISLADOS 7 PIEZAS</t>
  </si>
  <si>
    <t xml:space="preserve">LLANA METALICA </t>
  </si>
  <si>
    <t>LLAVE CUELLO DE GANSO PARA LAVAPLATOS EMPOTRAR EN MESON 1/2</t>
  </si>
  <si>
    <t>LLAVE PARA DUCHA 1/2 SENCILLA</t>
  </si>
  <si>
    <t>LLAVE TIPO PUSH 1/2 LAVAMANOS</t>
  </si>
  <si>
    <t>LLAVE TIPO PUSH 1/2 ORINAL</t>
  </si>
  <si>
    <t>MALLA ELECTROSOLDADA</t>
  </si>
  <si>
    <t>MALLA ESLABONADA</t>
  </si>
  <si>
    <t xml:space="preserve">PALA CUADRADRA </t>
  </si>
  <si>
    <t xml:space="preserve">PALA REDONDA </t>
  </si>
  <si>
    <t>RASTRILLOS PLASTICOS CON CABO DE MADERA</t>
  </si>
  <si>
    <t>REGISTRO DE PASO 1/2" TIPO MARIPOSA DE ALTA GALVANIZADO</t>
  </si>
  <si>
    <t>REJILLA METÁLICA EN ALUMINIO DE 3X2"</t>
  </si>
  <si>
    <t>VARILLA COOPERWELD 5/8 X 1,8 MTS</t>
  </si>
  <si>
    <t xml:space="preserve">TALADRO </t>
  </si>
  <si>
    <t>DUCHAS ELECTRICAS DE 120</t>
  </si>
  <si>
    <t>BALA CIRCULAR LUZ LED 15W LUZ FRIA</t>
  </si>
  <si>
    <t>BREAKER DE 15 AMP UNIFILAR ENCHUFABLE</t>
  </si>
  <si>
    <t>BREAKER DE 20 AMP UNIFILAR ENCHUFABLE</t>
  </si>
  <si>
    <t>BREAKER DE 30 AMP UNIFILAR ENCHUFABLE</t>
  </si>
  <si>
    <t>CLAVIJA CAUCHO POLO A TIERRA 15 AMP, USO INDUSTRIAL HEMBRA</t>
  </si>
  <si>
    <t>CLAVIJA CAUCHO POLO A TIERRA 15 AMP, USO INDUSTRIAL MACHO</t>
  </si>
  <si>
    <t xml:space="preserve">INTERRUPTOR DOBLE DE INCRUSTAR </t>
  </si>
  <si>
    <t>MULTITOMA AEREA EN T POLO A TIERRA 15 AMP, USO INDUSTRIAL</t>
  </si>
  <si>
    <t>TABLERO TRIFASICO DE EMPOTRAR DE 12 CIRCUITOS CON INTERRUPTOR PRINCIPAL Y PUERTA</t>
  </si>
  <si>
    <t>TABLERO TRIFASICO DE EMPOTRAR DE 6 CIRCUITOS CON INTERRUPTOR PRINCIPAL</t>
  </si>
  <si>
    <t>TOMA AEREA CAUCHO POLO A TIERRA 15 AMP, USO INDUSTRIAL</t>
  </si>
  <si>
    <t>TOMA DOBLE CON POLO A TIERRA DE SOBRE PARED</t>
  </si>
  <si>
    <t>TOMACORRIENTE DOBLE</t>
  </si>
  <si>
    <t>TUBO FLUORESCENTE T8 DE 17 W</t>
  </si>
  <si>
    <t>TUBO FLUORESCENTE T8 DE 32 W</t>
  </si>
  <si>
    <t xml:space="preserve">TUBO LED 1200 CW, 110-227 VAC, 50-60 HZ, 18W, </t>
  </si>
  <si>
    <t>BALA OJO DE BUEY CON BOMBILLO LED DE 10 W</t>
  </si>
  <si>
    <t>BOMBILLO   15W/120 V TIPO LED  E -27</t>
  </si>
  <si>
    <t>BOMBILLO   6W/120 V TIPO LED  E -27</t>
  </si>
  <si>
    <t>BOMBILLO   9W/120 V TIPO LED  E -27</t>
  </si>
  <si>
    <t>HIGH POWER LED DE 100 W COLOR BLANCO CON DISIPADOR EN ALUMINIO RGB</t>
  </si>
  <si>
    <t>HIGH POWER LED DE 200 W COLOR BLANCO CON DISIPADOR EN ALUMINIO RGB</t>
  </si>
  <si>
    <t>HIGH POWER LED DE 50 W COLOR BLANCO CON DISIPADOR EN ALUMINIO RGB</t>
  </si>
  <si>
    <t>HIGH POWER LED DE 70 W COLOR BLANCO CON DISIPADOR EN ALUMINIO RGB</t>
  </si>
  <si>
    <t>LAMPARA 2 X 28 W T5</t>
  </si>
  <si>
    <t>LAMPARA DE EMPOTRAR CON REJILLA DE LUJO 60X60</t>
  </si>
  <si>
    <t>LAMPARA EXTERIOR DECORATIVA</t>
  </si>
  <si>
    <t>LAMPARA USO EXTERIOR</t>
  </si>
  <si>
    <t>LUMINARIA TIPO LED  100W TIPO PROYECTOR MULTIVOLTAJE RGB</t>
  </si>
  <si>
    <t>LUMINARIA TIPO LED  200W TIPO PROYECTOR MULTIVOLTAJE RGB</t>
  </si>
  <si>
    <t>LUMINARIA TIPO LED  50W TIPO PROYECTOR MULTIVOLTAJE RGB</t>
  </si>
  <si>
    <t>LUMINARIA TIPO LED  70W TIPO PROYECTOR MULTIVOLTAJE RGB</t>
  </si>
  <si>
    <t>LUMINARIA TIPO LED AHORRADOR DE ENERGIA, POTENCIA 11W CASQUILLO E 27 MULTIVOLTAJE</t>
  </si>
  <si>
    <t>LUMINARIA TIPO LED AHORRADOR DE ENERGIA, TIPO DISCO DE 30CMS PARA EMPOTRAR Y SOBREPONER, MULTIVOLTAJE.</t>
  </si>
  <si>
    <t>PANEL 120 X30 48 W</t>
  </si>
  <si>
    <t>PANEL 60X60 36W</t>
  </si>
  <si>
    <t>PANEL REDONDO 15W</t>
  </si>
  <si>
    <t xml:space="preserve">MANTENIMIENTO Y ADECUACIÓN CASAS FISCALES </t>
  </si>
  <si>
    <t xml:space="preserve">ADECUACION LABORATORIO DE TEMPERATURA Y HUMEDAD </t>
  </si>
  <si>
    <t>MANTENIMIENTO AUDITORIO</t>
  </si>
  <si>
    <t>MANTENIMIENTO CANCHA DE TENIS (LIMPIEZA Y ARENA)</t>
  </si>
  <si>
    <t>MANTENIMIENTO ESM (APOYO SEPARATA)</t>
  </si>
  <si>
    <t xml:space="preserve">MANTENIMIENTO INSTALACIONES </t>
  </si>
  <si>
    <t>MANTENIMIENTO INSTALACIONES DEL GIMNASIO</t>
  </si>
  <si>
    <t>MANTENIMIENTO INSTALACIONES EDIFICIOS METROLOGÍA Y SECAD.</t>
  </si>
  <si>
    <t>MANTENIMIENTO INSTALACIONES GRUEA</t>
  </si>
  <si>
    <t>MANTENIMIENTO Y ADECUACIÓN CASA CURAL</t>
  </si>
  <si>
    <t>MANTENIMIENTO Y ADECUACIÓN CUARTO MÁQUINA UNIVERSAL</t>
  </si>
  <si>
    <t xml:space="preserve">MANTENIMIENTO Y ADECUACIÓN PARQUE AUTOMOTOR </t>
  </si>
  <si>
    <t>MANTENIMIENTO Y ADECUACIÓN REDES SANITARIAS SECTOR BISONTE</t>
  </si>
  <si>
    <t>AVALUO VEHICULO SAE</t>
  </si>
  <si>
    <t xml:space="preserve">IMPUESTO SEMAFORIZACION </t>
  </si>
  <si>
    <t xml:space="preserve">SILLAS DE TRABAJO INDUSTRIAL </t>
  </si>
  <si>
    <t>GABINETE PARA TRAJES DE BOMBEROS</t>
  </si>
  <si>
    <t>MESA PARA INSPECCIÓN CON SOPORTE PARA MAQUINA DE MEDIDAS POR COORDENADAS</t>
  </si>
  <si>
    <t>PAGO IMPUESTO TASAS USO AGUA</t>
  </si>
  <si>
    <t>PAGO CERTIFICACIONES</t>
  </si>
  <si>
    <t>SOPORTE RODANTE</t>
  </si>
  <si>
    <t>BANCO DE PRENSA</t>
  </si>
  <si>
    <t>CAMARA TERMOGRAFICA, PARA ALTAS TEMPERATURAS</t>
  </si>
  <si>
    <t xml:space="preserve">REGULADOR DE PRESIÓN </t>
  </si>
  <si>
    <t>ANILLO ANILLO DE AJUSTE P/N 177-125, 8MM</t>
  </si>
  <si>
    <t>ANILLO ANILLO DE AJUSTE P/N 177-126,  10MM</t>
  </si>
  <si>
    <t>ANILLO ANILLO DE AJUSTE P/N 177-148, 90MM</t>
  </si>
  <si>
    <t>ANILLO ANILLO DE AJUSTE P/N 177-294, 80MM</t>
  </si>
  <si>
    <t>ANILLO ANILLO DE AJUSTE P/N 177-296, 100MM</t>
  </si>
  <si>
    <t>ANILLO DE AJUSTE P/N 177-267, 6MM</t>
  </si>
  <si>
    <t>KIT DE ROTOR DE VELOCIDAD</t>
  </si>
  <si>
    <t>MARCADORA MOVIL (TRAZABILIDAD DE EQUIPOS)</t>
  </si>
  <si>
    <t>GALGAS EXTENSIOMETRICAS TRIAXIALES  MATERIAL ACERO</t>
  </si>
  <si>
    <t>GALGAS EXTENSIOMETRICAS TRIAXIALES  MATERIAL ALUMINIO</t>
  </si>
  <si>
    <t>GALGAS EXTENSIOMETRICAS TRIAXIALES  MATERIAL COMPUESTO</t>
  </si>
  <si>
    <t>GALGAS EXTENSIOMETRICAS UNIAXIALES (LINEALES) MATERIAL ACERO</t>
  </si>
  <si>
    <t>GALGAS EXTENSIOMETRICAS UNIAXIALES (LINEALES) MATERIAL ALUMINIO</t>
  </si>
  <si>
    <t>GALGAS EXTENSIOMETRICAS UNIAXIALES (LINEALES) MATERIAL COMPUESTO</t>
  </si>
  <si>
    <t>MONITOR DE VOLTAJE DE CUERPO</t>
  </si>
  <si>
    <t xml:space="preserve">CREMA PARA CAFÉ NO LACTEA EN SOBRES </t>
  </si>
  <si>
    <t>AZUCAR BLANCA EN SOBRE</t>
  </si>
  <si>
    <t>CAFÉ DESCAFEINADO</t>
  </si>
  <si>
    <t>BEBIDA DE FRUTAS EN JARABE EN SOBRE</t>
  </si>
  <si>
    <t xml:space="preserve">BEBIDA DE PANELA INSTANTANEA GRANULADA EN CUBOS </t>
  </si>
  <si>
    <t>ESTOPA</t>
  </si>
  <si>
    <t xml:space="preserve">BAYETILLA  EN TELA FILETEADA, COLOR BLANCO </t>
  </si>
  <si>
    <t xml:space="preserve">LIMPIONES EN TELA DE TOALLA FILETEADA, COLOR BLANCO </t>
  </si>
  <si>
    <t>REPUESTO BRILLADOR EN MOPA</t>
  </si>
  <si>
    <t>PAPEL HIGIENICO, ROLLO APROX 250 METROS, DOBLE HOJA BLANCA</t>
  </si>
  <si>
    <t>SERVILLETAS, COLOR BLANCO, PAQUETE MINIMO DE 100 UNIDADES</t>
  </si>
  <si>
    <t xml:space="preserve">TOALLAS PARA MANOS - INTERDOBLADAS, DOBLE HOJA </t>
  </si>
  <si>
    <t>TOALLAS PARA MANOS - ROLLO APROX 100 MTS</t>
  </si>
  <si>
    <t>INSECTICIDA LIQUIDO</t>
  </si>
  <si>
    <t>TAPABOCAS DESECHABLES</t>
  </si>
  <si>
    <t xml:space="preserve">AMBIENTADOR EN AEROSOL </t>
  </si>
  <si>
    <t>AMBIENTADOR LIQUIDO</t>
  </si>
  <si>
    <t>BLANQUEADOR  - LIQUIDO</t>
  </si>
  <si>
    <t>CERA POLIMERICA</t>
  </si>
  <si>
    <t>DETERGENTE MULTIUSOS EN POLVO</t>
  </si>
  <si>
    <t>DETERGENTE MULTIUSOS LIQUIDO</t>
  </si>
  <si>
    <t>LIQUIDO DESENGRASENTE</t>
  </si>
  <si>
    <t>LIQUIDO PARA LIMPIAR VIDRIOS</t>
  </si>
  <si>
    <t>LUSTRADOR DE MUEBLES</t>
  </si>
  <si>
    <t>REMOVEDOR DE CERA LIQUIDO</t>
  </si>
  <si>
    <t xml:space="preserve">SELLANTE PARA PISOS, LIQUIDO </t>
  </si>
  <si>
    <t>GUANTES DESECHABLES (TIPO CIRUGIA)</t>
  </si>
  <si>
    <t>GUANTES PAR TIPO DOMESTICO,  CALIBRE MINIMO DE 25, TALLAS 7 A 9, COLOR NEGRO</t>
  </si>
  <si>
    <t>GUANTES PAR TIPO DOMESTICO,  CALIBRE MINIMO DE 25, TALLAS 7 A 9, COLOR ROJO</t>
  </si>
  <si>
    <t xml:space="preserve">BOLSA PLASTICA, COLOR BLANCO, CALIBRE DE MINIMO 1.4,  40 CM * 55 CM </t>
  </si>
  <si>
    <t xml:space="preserve">BOLSA PLASTICA, COLOR BLANCO, CALIBRE DE MINIMO 2. 70 CM * 90 CMS </t>
  </si>
  <si>
    <t xml:space="preserve">BOLSA PLASTICA, COLOR NEGRO, CALIBRE DE MINIMO 1.4,  40 CM * 55 CM </t>
  </si>
  <si>
    <t xml:space="preserve">BOLSA PLASTICA, COLOR NEGRO, CALIBRE DE MINIMO 2.  70 CM * 90 CMS </t>
  </si>
  <si>
    <t>BOLSA PLASTICA, COLOR ROJO, CALIBRE DE MINIMO 2. 70 CM * 90 CMS</t>
  </si>
  <si>
    <t>BOLSA PLASTICA, COLOR VERDE, CALIBRE DE MINIMO 2. 70 CM * 90 CMS</t>
  </si>
  <si>
    <t>BALDE - PLASTICO, DE 10 LITROS</t>
  </si>
  <si>
    <t>VASOS PLASTICOS DESECHABLES 9 ONZAS</t>
  </si>
  <si>
    <t>BRILLADOR EN MOPA</t>
  </si>
  <si>
    <t>CEPILLO PARA PISO CON MANGO</t>
  </si>
  <si>
    <t>ESCOBAS CERDAS DURAS</t>
  </si>
  <si>
    <t>ESCOBAS CERDAS SUAVES</t>
  </si>
  <si>
    <t xml:space="preserve">MANGO METALICO </t>
  </si>
  <si>
    <t>RASTRILLO CON MANGO METALICO</t>
  </si>
  <si>
    <t xml:space="preserve">RECOGEDOR DE BASURA, PLASTICO, CON MANGO </t>
  </si>
  <si>
    <t>TRAPERO ELABORADO CON HILAZA DE ALGODÓN NATURAL</t>
  </si>
  <si>
    <t>ESPONJILLA DOBLE USO (MATERIAL DE ESPONJILLA BLANDA Y ABRASIVA)</t>
  </si>
  <si>
    <t xml:space="preserve">ESPONJILLA ELABORADA CON FIBRA DE ACERO INOXIDABLE </t>
  </si>
  <si>
    <t>SERVICIO ASEO CAMAN 2021 (COMPLETAR PRESUPUESTO)</t>
  </si>
  <si>
    <t>SERVICIO ASEO ESM</t>
  </si>
  <si>
    <t>JUEGO DE COPAS AUTOMOTRIZ</t>
  </si>
  <si>
    <t>JUEGO DE COPAS HOUNSING AUTOMOTRIZ</t>
  </si>
  <si>
    <t>KIT HERRAMIENTAS REDUCTOR FUERZA</t>
  </si>
  <si>
    <t>CARGADOR BATERIA AUTOMOTRIZ</t>
  </si>
  <si>
    <t>BATERIAS PARA MOTO SUSUKI DR-200</t>
  </si>
  <si>
    <t>BATERIAS YAMAHA XTZ 125</t>
  </si>
  <si>
    <t>BATERIAS YAMAHA XTZ 250</t>
  </si>
  <si>
    <t>BATERIA 27-1000</t>
  </si>
  <si>
    <t>BATERIA 31H-1150</t>
  </si>
  <si>
    <t>FILTRO ACEITE CAMIONETA TOYOTA RUNNER</t>
  </si>
  <si>
    <t>FILTRO DE  COMBUSTIBLE  NISSAN D-22 NP300 EAM-901</t>
  </si>
  <si>
    <t>FILTRO DE ACEITE  FURGON NQR GCW-848</t>
  </si>
  <si>
    <t>FILTRO DE ACEITE  NISSAN FRONTIER GWC-753</t>
  </si>
  <si>
    <t>FILTRO DE ACEITE  YAMAHA XTZ-125 AWG-48E</t>
  </si>
  <si>
    <t>FILTRO DE ACEITE AMBULANCIA TIPO CAMIONETA NISSAN FRONTIER D22 ION-036</t>
  </si>
  <si>
    <t>FILTRO DE ACEITE CAMIONETA CHEVROLET D-MAX JID-874</t>
  </si>
  <si>
    <t>FILTRO DE ACEITE CAMIONETA VANS VOLKSWAGEN TRANSPORTER EMA-091</t>
  </si>
  <si>
    <t>FILTRO DE ACEITE CAMPERO MITSUBISHI MONTERO JID-872</t>
  </si>
  <si>
    <t>FILTRO DE ACEITE CARROTANQUE CHEVROLET FVR WFF-928</t>
  </si>
  <si>
    <t>FILTRO DE ACEITE HONDA CXR 55D</t>
  </si>
  <si>
    <t>FILTRO DE ACEITE NISSAN D-22 NP300 EAM-901</t>
  </si>
  <si>
    <t>FILTRO DE ACEITE NISSAN FRONTIER OLM-125</t>
  </si>
  <si>
    <t>FILTRO DE ACEITE NISSAN VERSA YBK-022</t>
  </si>
  <si>
    <t>FILTRO DE ACEITE SUZUKI DR-200 RRH-57D</t>
  </si>
  <si>
    <t>FILTRO DE ACEITE TRACTOR AGRICOLA JOHN DEERE</t>
  </si>
  <si>
    <t>FILTRO DE ACEITE YAMAHA XTZ-125 NDH-73B</t>
  </si>
  <si>
    <t>FILTRO DE ACEITE YAMAHA XTZ-250 RTE-81 D</t>
  </si>
  <si>
    <t>FILTRO DE AIRE  FURGON NQR GCW-848</t>
  </si>
  <si>
    <t>FILTRO DE AIRE  HONDA CXR 55D</t>
  </si>
  <si>
    <t>FILTRO DE AIRE  NISSAN FRONTIER GWC-753</t>
  </si>
  <si>
    <t>FILTRO DE AIRE AMBULANCIA TIPO CAMIONETA NISSAN FRONTIER D22 ION-036</t>
  </si>
  <si>
    <t>FILTRO DE AIRE CAMION CANTER MITSUBISHI BWI-135</t>
  </si>
  <si>
    <t>FILTRO DE AIRE CAMIONETA CHEVROLET D-MAX JID-874</t>
  </si>
  <si>
    <t>FILTRO DE AIRE CAMIONETA MAZDA BT-50 EAM-901</t>
  </si>
  <si>
    <t>FILTRO DE AIRE CAMIONETA TOYOTA RUNNER</t>
  </si>
  <si>
    <t>FILTRO DE AIRE CAMIONETA VANS VOLKSWAGEN TRANSPORTER EAM-091</t>
  </si>
  <si>
    <t>FILTRO DE AIRE CAMPERO MITSUBISHI MONTERO JID-872</t>
  </si>
  <si>
    <t>FILTRO DE AIRE CARROTANQUE CHEVROLET FVR WFF-928</t>
  </si>
  <si>
    <t>FILTRO DE AIRE NISSAN D-22 NP300 EAM-901</t>
  </si>
  <si>
    <t>FILTRO DE AIRE NISSAN FRONTIER OLM-125</t>
  </si>
  <si>
    <t>FILTRO DE AIRE NISSAN VERSA YBK-022</t>
  </si>
  <si>
    <t>FILTRO DE AIRE SUZUKI DR-200 RRH-57D</t>
  </si>
  <si>
    <t>FILTRO DE AIRE YAMAHA XTZ-125 AWG-47E</t>
  </si>
  <si>
    <t>FILTRO DE AIRE YAMAHA XTZ-125 AWG-48E</t>
  </si>
  <si>
    <t>FILTRO DE AIRE YAMAHA XTZ-125 NDH-73B</t>
  </si>
  <si>
    <t>FILTRO DE AIRE YAMAHA XTZ-250 RTE-81 D</t>
  </si>
  <si>
    <t>FILTRO DE COMBUSTIBLE  CHEVOROLET D-MAX XWP-063</t>
  </si>
  <si>
    <t>FILTRO DE COMBUSTIBLE AMBULANCIA TIPO CAMIONETA NISSAN FRONTIER D22 ION-036</t>
  </si>
  <si>
    <t>FILTRO DE COMBUSTIBLE CAMION CANTER MITSUBISHI BWI-135</t>
  </si>
  <si>
    <t>FILTRO DE COMBUSTIBLE CAMIONETA CHEVROLET D-MAX JID-874</t>
  </si>
  <si>
    <t>FILTRO DE COMBUSTIBLE CAMIONETA VANS VOLKSWAGEN EAM-091</t>
  </si>
  <si>
    <t>FILTRO DE COMBUSTIBLE CARROTANQUE CHEVROLET FVR WFF-928</t>
  </si>
  <si>
    <t>FILTRO DE COMBUSTIBLE FURGON NQR GCW-848</t>
  </si>
  <si>
    <t>FILTRO DE COMBUSTIBLE HONDA CXR 55D</t>
  </si>
  <si>
    <t>FILTRO DE COMBUSTIBLE NISSAN FRONTIER GWC-753</t>
  </si>
  <si>
    <t>FILTRO DE COMBUSTIBLE SUZUKI DR-200 RRH-57D</t>
  </si>
  <si>
    <t>FILTRO DE COMBUSTIBLE YAMAHA XTZ-125 AWG-47E</t>
  </si>
  <si>
    <t>FILTRO DE COMBUSTIBLE YAMAHA XTZ-125 AWG-48E</t>
  </si>
  <si>
    <t>FILTRO DE COMBUSTIBLE YAMAHA XTZ-125 NDH-73B</t>
  </si>
  <si>
    <t>FILTRO DE COMBUSTIBLE YAMAHA XTZ-250 RTE-81 D</t>
  </si>
  <si>
    <t>FILTRO DE TRAMPA CAMION CANTER MITSUBISHI BWI-135</t>
  </si>
  <si>
    <t>FILTRO DE TRAMPA FURGON NQR GCW-848</t>
  </si>
  <si>
    <t>FILTRO TRAMPA CARROTANQUE CHEVROLET FVR WFF-928</t>
  </si>
  <si>
    <t>KIT DE ARRASTRE PARA MOTOCICLETAS SUSUKI DR-200</t>
  </si>
  <si>
    <t>KIT DE ARRASTRE PARA MOTOCICLETAS XTZ-125</t>
  </si>
  <si>
    <t>KIT DE ARRASTRE PARA MOTOCICLETAS YAMAHA XTZ-250</t>
  </si>
  <si>
    <t>CAJA ORGANIZADORA DE HERRAMIENTAS TSTAK 6</t>
  </si>
  <si>
    <t>JUEGO DE COPAS CON PUNTA</t>
  </si>
  <si>
    <t xml:space="preserve">LLAVE AJUSTABLE DE 3 PIEZAS </t>
  </si>
  <si>
    <t>PINZA MULTIPLE (MULTI- PLIER)</t>
  </si>
  <si>
    <t>CURSOS ENTRENAMIENTO, CALIFICACION Y CERTIFICACION EN  INSPECCIONES NO DESTRUCTIVAS  SEGÚN PRACTICA RECOMENDADA SNT-TC-1A</t>
  </si>
  <si>
    <t>ETIQUETA ADHESIVA POLIESTER PLATA MATE</t>
  </si>
  <si>
    <t>ETIQUETA DE CONTROL DE RECARGA</t>
  </si>
  <si>
    <t>ETIQUETA DE IDENTIFICACION ABC</t>
  </si>
  <si>
    <t>ETIQUETA DE IDENTIFICACION SFK</t>
  </si>
  <si>
    <t>PAPEL DE COBRE</t>
  </si>
  <si>
    <t>14122200 </t>
  </si>
  <si>
    <t>VASO PLASTICO</t>
  </si>
  <si>
    <t>BOLSA CON SELLADO HÉRMETICO 15 CM X 25 CM</t>
  </si>
  <si>
    <t>BOLSA CON SELLADO HÉRMETICO 35 CM X 25 CM</t>
  </si>
  <si>
    <t>BOLSA CON SELLADO HÉRMETICO 40 CM X 30 CM</t>
  </si>
  <si>
    <t>CAJA PLASTICA</t>
  </si>
  <si>
    <t>IMPUESTO VEHICULO MAZDA 2</t>
  </si>
  <si>
    <t>IMPUESTO VEHICULO FORD 350</t>
  </si>
  <si>
    <t>INSPECTOR EN CALIBRACIÓN</t>
  </si>
  <si>
    <t>DUCHAS ELECTRICAS DE 220V</t>
  </si>
  <si>
    <t>CABLE DUPLEX 2X12</t>
  </si>
  <si>
    <t>CABLE ENCAUCHETADO 3X10</t>
  </si>
  <si>
    <t>CABLE ENCAUCHETADO 3X12</t>
  </si>
  <si>
    <t>CABLE THHN NO. 14</t>
  </si>
  <si>
    <t>CABLE THHN NO. 8</t>
  </si>
  <si>
    <t xml:space="preserve">FABRICACIÓN PUESTO DE TRABAJO PARA PRESIÓN  MANOMETRÍA </t>
  </si>
  <si>
    <t>MANTENIMIENTO PREVENTIVO EQUIPOS DEL GIMNASIO</t>
  </si>
  <si>
    <t>ESPECIALISTA EN CALIBRACION</t>
  </si>
  <si>
    <t>ESPECIALISTA EN PRODUCCION</t>
  </si>
  <si>
    <t>ESPECIALISTA EN  ENSAYOS (INGENIERO MECATRÓNICO)</t>
  </si>
  <si>
    <t>VIATICOS DEL PERSONAL EN COMISION PAGO VIGENCIAS EXPIRADAS</t>
  </si>
  <si>
    <t>EXTINTOR GAS CARBONICO 10 LBS</t>
  </si>
  <si>
    <t>EXTINTOR MULTIPROPOSITO 10 LBS</t>
  </si>
  <si>
    <t>ESPECIALISTA EN  ENSAYOS (INGENIERO MECÁNICO)</t>
  </si>
  <si>
    <t>CARPETA CELUGUIA TAMAÑO OFICIO COLOR AZUL</t>
  </si>
  <si>
    <t>RESMA PAPEL BOND TAMAÑO CARTA</t>
  </si>
  <si>
    <t>RESMA PAPEL BOND TAMAÑO OFICIO</t>
  </si>
  <si>
    <t>SOBRE  MANILA TAMAÑO CARTA PAQ X 100</t>
  </si>
  <si>
    <t>SOBRE MANILA DOBLE CARTA</t>
  </si>
  <si>
    <t>SOBRE MANILA EXTRA OFICIO PAQ X 100</t>
  </si>
  <si>
    <t xml:space="preserve">GASA ESTERIL X CAJA  X 50 SOBRES </t>
  </si>
  <si>
    <t>GUANTES DE EXAMEN CLÍNICO X CAJA (MATERIAL DE LÁTEX TALLA L)</t>
  </si>
  <si>
    <t>ADQUISICIÓN DE SISTEMA DE INDICACION DE FLUJO QUE CONSTE DE CABLE ASSEMBLY, TURBINE FLOW METER Y FLOW COMPUTER</t>
  </si>
  <si>
    <t>MANTENIMIENTO TRACTOMULAS</t>
  </si>
  <si>
    <t>PRESTACIÓN DE SERVICIOS PROFESIONALES DE UN ABOGADO PARA EL APOYO JURÍDICO A LA GESTIÓN JURÍDICA AL DEPARTAMENTO JURÍDICO Y DE DERECHOS HUMANOS DEL COMANDO AÉREO DE MANTENIMIENTO – CAMAN</t>
  </si>
  <si>
    <t>PRESTACIÓN DE SERVICIOS PROFESIONALES COMO ESTRUCTURADOR FINANCIERO Y ANALISTA DEL SECTOR ECONÓMICO</t>
  </si>
  <si>
    <t>PURIFICADOR  DE AIRE</t>
  </si>
  <si>
    <t xml:space="preserve">CONCERTINA DE SEGURIDAD </t>
  </si>
  <si>
    <t xml:space="preserve">HORNO INDUSTRIAL A GAS PARA RANCHO DE TROPA </t>
  </si>
  <si>
    <t xml:space="preserve">CAMPANA EXTRACTORA RANCHO DE TROPA </t>
  </si>
  <si>
    <t xml:space="preserve">CARPAS </t>
  </si>
  <si>
    <t>LAMPARA LED DE 10X CON SOPORTE PARA ESCRITORIO</t>
  </si>
  <si>
    <t>CARPETA DE CARTON TAMAÑO CARTA PAQX50UND</t>
  </si>
  <si>
    <t>PAPEL KRAFT ROLLO POR 180 METROS</t>
  </si>
  <si>
    <t>BARRA DE SILICONA DELGADA</t>
  </si>
  <si>
    <t>YODO DESINFECTANTE X GALON</t>
  </si>
  <si>
    <t>CREMA DISIPADORA DE CALOR</t>
  </si>
  <si>
    <t>LIMPIADOR CIRCUITOS ELECTRÓNICOS (GRUSE - ESTEL)</t>
  </si>
  <si>
    <t>LIMPIADOR ESPUMOSO (GRUSE - ESTEL)</t>
  </si>
  <si>
    <t>CANECA BASURA GRIS</t>
  </si>
  <si>
    <t>CARPETA CELUCOLG POLIPRO PLASTICA AZUL</t>
  </si>
  <si>
    <t>CINTA TRASPARENTE PARA PROTECCION</t>
  </si>
  <si>
    <t>PAPEL PARA LAMINAR</t>
  </si>
  <si>
    <t>PLASTICO VINIPEL DE EMBALAJE ROLLO 30 CM X 400 M</t>
  </si>
  <si>
    <t>TABLA DE PLÁSTICO</t>
  </si>
  <si>
    <t>PRESENTADOR APUNTADOR LASER</t>
  </si>
  <si>
    <t xml:space="preserve">TAJALAPIZ </t>
  </si>
  <si>
    <t>CINTA DE IMPRESIÓN FARGON DTC 1000 YMSKO</t>
  </si>
  <si>
    <t>TARJETA INTELIGENTE 4K</t>
  </si>
  <si>
    <t>TARJETA SIN CHIP PVC CALIBRE 30</t>
  </si>
  <si>
    <t>CINTA TEFLON DE 1/2"</t>
  </si>
  <si>
    <t>HOMBRESOLO</t>
  </si>
  <si>
    <t>JUEGO DE DESTORNILLADORES AISLADOS DE 7 PIEZAS</t>
  </si>
  <si>
    <t xml:space="preserve">TRASLADO, CONSTRUCCION DE CUARTO Y AISLAMIENTO DE LA UNIDAD HIDRAULICA DE HANGAR DE ENSAYOS </t>
  </si>
  <si>
    <t>ADECUACION UNIDAD ALMACENAMIENTO RESIDUOS SOLIDOS CASAS FISCALES</t>
  </si>
  <si>
    <t>MANTENIMIENTO ESTABLECIMIENTO DE SANIDAD MILITAR 5118</t>
  </si>
  <si>
    <t>MANTENIMIENTO SECCIÓN CANINA ( SECAN) GRUSE 95</t>
  </si>
  <si>
    <t>PAÑO DE LIMPIEZA</t>
  </si>
  <si>
    <t>CINTA DE ENMASCARAR 1´</t>
  </si>
  <si>
    <t xml:space="preserve">JUEGO DE DESTORNILLADORES </t>
  </si>
  <si>
    <t>JUEGO DE LLAVES BRISTOL</t>
  </si>
  <si>
    <t>KIT DE LLAVES</t>
  </si>
  <si>
    <t>LLAVE DE EXPANSIÓN</t>
  </si>
  <si>
    <t xml:space="preserve">JUEGO DE ALICATES </t>
  </si>
  <si>
    <t xml:space="preserve">INTERRUPTOR DE BOTON DE PRESION PARA PARADA DE EMERGENCIA TAPA DE SETA ROJO </t>
  </si>
  <si>
    <t>FUENTE 28 VDC-PROGRAMABLE-DIGITAL  2 SALIDAS.</t>
  </si>
  <si>
    <t>PS-15 FUENTE DE ALIMENTACIÓN INDUSTRIAL.</t>
  </si>
  <si>
    <t xml:space="preserve">CDAQ-9132 CONTROLADOR COMPACTDAQ </t>
  </si>
  <si>
    <t>NI-9263 TARJETA  MÓDULO DE SALIDA DE VOLTAJE DE LA SERIE C.</t>
  </si>
  <si>
    <t>NI-9239 TARJETA MÓDULO DE ENTRADA DE VOLTAJE DE LA SERIE C.</t>
  </si>
  <si>
    <t>PXIE-4340 MÓDULO PXI DE ENTRADA DE DESPLAZAMIENTO</t>
  </si>
  <si>
    <t xml:space="preserve">TB-4340, TARJETA BLOQUE TERMINAL DE MONTAJE FRONTAL </t>
  </si>
  <si>
    <t>NI-9481 TARJETA MÓDULO DE SALIDA DE RELÉ DE LA SERIE C</t>
  </si>
  <si>
    <t xml:space="preserve">NI-9265 TARJETA  MÓDULO DE SALIDA DE CORRIENTE DE LA SERIE C. </t>
  </si>
  <si>
    <t>TSM-1015 MONITOR TACTIL DE 15 PULGADAS.</t>
  </si>
  <si>
    <t>6387-ST-T-2 JACK TIPO BANANA COLOR ROJO.</t>
  </si>
  <si>
    <t>6387-ST-T-0 JACK TIPO BANANA COLOR NEGRO.</t>
  </si>
  <si>
    <t xml:space="preserve">PORTAFUSIBLE DE BAYONETA PARA ROSCA-CHAPA </t>
  </si>
  <si>
    <t xml:space="preserve">ABRAZADERA PARA BLOQUES PATRÓN </t>
  </si>
  <si>
    <t>PUNTAS PARA CAUITÍN</t>
  </si>
  <si>
    <t>JUEGO DE DADOS</t>
  </si>
  <si>
    <t>JUEGO DE LLAVES ALLEN</t>
  </si>
  <si>
    <t>RATCHET CON JUEGO DE COPAS</t>
  </si>
  <si>
    <t>BOMBA MANUAL EXTRACION DE LIQUIDOS</t>
  </si>
  <si>
    <t>MASA PATRON MIN 20 KG.</t>
  </si>
  <si>
    <t>MANILLA ANTIESTATICA</t>
  </si>
  <si>
    <t xml:space="preserve">REGULADOR DE SUCCIÓN.  </t>
  </si>
  <si>
    <t>KIT DE SERVICIO PARA BLOQUES PATRÓN DIMENSIONAL</t>
  </si>
  <si>
    <t>CRONOMETRO</t>
  </si>
  <si>
    <t>TACOMETRO</t>
  </si>
  <si>
    <t>DISCO DURO 1T</t>
  </si>
  <si>
    <t>CELDA DE TORQUE</t>
  </si>
  <si>
    <t>SLINGAS X 5 METROS DE LARGO Y 30 CM DE ANCHO</t>
  </si>
  <si>
    <t xml:space="preserve">PIEL ARTIFICIAL  </t>
  </si>
  <si>
    <t>EMPAQUE (O-RING) - EQUIPO BOMBA  P5514-70M</t>
  </si>
  <si>
    <t>PASTA PARA CAUTÍN</t>
  </si>
  <si>
    <t>CINTA ENMASCARAR 1" VERDE</t>
  </si>
  <si>
    <t>CINTA ENMASCARAR 1/2" VERDE</t>
  </si>
  <si>
    <t>CINTA ENMASCARAR 1/4" VERDE</t>
  </si>
  <si>
    <t>CINTA ENMASCARAR 2" VERDE</t>
  </si>
  <si>
    <t>02-02-01-001-004</t>
  </si>
  <si>
    <t>DISULFURO DE MOLIBDENO (MOLYKOTE)</t>
  </si>
  <si>
    <t>ACEITE PENETRANTE ( MILK MOUSE)</t>
  </si>
  <si>
    <t>ACEITE LUBRICANTE (PRESERVANTE) GRADO 1010</t>
  </si>
  <si>
    <t>ACEITE SILICONADO</t>
  </si>
  <si>
    <t>ACEITE RANDO HD32 (ACEITE HIDRAULICO)</t>
  </si>
  <si>
    <t>ACEITE RANDO HD68 (ACEITE HIDRAULICO)</t>
  </si>
  <si>
    <t>ACEITE, LUBRICANTE</t>
  </si>
  <si>
    <t>ACEITE PREVENTIVO DE CORROSIÓN</t>
  </si>
  <si>
    <t xml:space="preserve">ALCOHOL ISOPROPILICO </t>
  </si>
  <si>
    <t>PIGMENTO AZUL DE HIERRO (DISEÑO AZUL) (AZUL DE PRUSIA)</t>
  </si>
  <si>
    <t>LOCTITE 609</t>
  </si>
  <si>
    <t>TRATAMIENTO ANTICORROSIVO (ALODINE)</t>
  </si>
  <si>
    <t xml:space="preserve">COMPUESTO EPOXICO TRANSPARENTE HORNEABLE </t>
  </si>
  <si>
    <t>SELLADOR DE ROSCA LOCTITE A</t>
  </si>
  <si>
    <t>COMPUESTO DE LIMPIEZA, REMOVEDOR DE CARBON TRANSPO 6X</t>
  </si>
  <si>
    <t xml:space="preserve">COMPUESTO ALCALINO REMOVEDOR DE OXIDO NO. 4181 </t>
  </si>
  <si>
    <t>COMPUESTO DE LIMPIEZA, ALCALINO P–C–436 KEM-KLEEN-41</t>
  </si>
  <si>
    <t>COMPUESTO DE SELLADO (MIL-PRF-8516)</t>
  </si>
  <si>
    <t>COMPUESTO EPOXICO HYSOL</t>
  </si>
  <si>
    <t>MASILLA EPOXICA DEVCON F</t>
  </si>
  <si>
    <t>REDUCTOR EPOXICO IP665-550-025 (THINER ROCKHARD)</t>
  </si>
  <si>
    <t>COMPUESTO PARA GRANALLADO A VAPOR (AGUA) AMS3755</t>
  </si>
  <si>
    <t xml:space="preserve">BASCULA </t>
  </si>
  <si>
    <t>ESTIBADORA</t>
  </si>
  <si>
    <t xml:space="preserve">ESTUFA INDUSTRIAL CON HORNO PARA EL CERRO NEUSA </t>
  </si>
  <si>
    <t>KIT PUESTO DE CONTROL</t>
  </si>
  <si>
    <t>ALCOHOL EN GEL</t>
  </si>
  <si>
    <t>CAJA TAPA BOCA INDUSTRIAL</t>
  </si>
  <si>
    <t>TAPABOCAS QUIRÚRGICO</t>
  </si>
  <si>
    <t>GUANTES DE CAUCHO</t>
  </si>
  <si>
    <t>JUEGO DE COPAS IMPACTO</t>
  </si>
  <si>
    <t>KIT REMACHADORA</t>
  </si>
  <si>
    <t>SERVICIO TRATAMIENTOS TERMICOS</t>
  </si>
  <si>
    <t>PRESTACIÓN DE SERVICIOS DE MANTENIMIENTO PREVENTIVO Y CORRECTIVO A TODO COSTO, DE ACUERDO A FICHA TÉCNICA, DEL EQUIPO INDUSTRIAL MAQUINA INSTAPAK PERTENECIENTE AL ESCUADRÓN ABASTECIMIENTOS DEL CENTRO LOGÍSTICO DEL COMANDO AÉREO DE MANTENIMIENTO</t>
  </si>
  <si>
    <t xml:space="preserve">BOMBILLO </t>
  </si>
  <si>
    <t>FILTRO DE ACEITE  CAMION NPR EAM086</t>
  </si>
  <si>
    <t>FILTRO DE ACEITE CAMION CHEVROLET NPR WBC-793</t>
  </si>
  <si>
    <t>FILTRO DE AIRE  CAMION NPR EAM086</t>
  </si>
  <si>
    <t>FILTRO DE AIRE CAMION CHEVROLET NPR WBC-793</t>
  </si>
  <si>
    <t>FILTRO DE COMBUSTIBLE CAMION CHEVROLET NPR WBC-793</t>
  </si>
  <si>
    <t>FILTRO DE COMBUSTIBLE CAMION NPR EAM086</t>
  </si>
  <si>
    <t>FILTRO DE TRAMPA BUS CHEVROLET NQR DIX-968</t>
  </si>
  <si>
    <t>FILTRO DE TRAMPA CAMION CHEVROLET NPR WBC-793</t>
  </si>
  <si>
    <t>FILTRO DE TRAMPA CAMION NPR EAM086</t>
  </si>
  <si>
    <t xml:space="preserve">MANTENIMIENTO DE VEHICULOS Y MOTOCICLETAS </t>
  </si>
  <si>
    <t>ACEITE 2 TIEMPOS PARA GUADAÑA</t>
  </si>
  <si>
    <t>ACEITES DOS TIEMPOS SINTENTICOS (GRUSE)</t>
  </si>
  <si>
    <t>12181601</t>
  </si>
  <si>
    <t>CARRETE NYLON GUADAÑAS 2,8 MM ROLLO X 400 MTS</t>
  </si>
  <si>
    <t>CARPETA AZ OFICIO TOTAL - TAMAÑO: OFICIO</t>
  </si>
  <si>
    <t>RESMAS PAPEL KIMBERLY</t>
  </si>
  <si>
    <t>BANDEJA PORCELANA CAJA X 12</t>
  </si>
  <si>
    <t>MARCADOR PERMANENTE PUNTA FINA</t>
  </si>
  <si>
    <t>PORTA CARNET VERTICAL EN MATERIAL ACRILICO</t>
  </si>
  <si>
    <t>GANCHO CAIMAN METALICO</t>
  </si>
  <si>
    <t>LUBRICANTE PARA CONTROL CORROSIÓN GRADO 220|</t>
  </si>
  <si>
    <t>EJE EN ACERO 4140, 1 PULGADA DE DIAMETRO X 1 METRO</t>
  </si>
  <si>
    <t>BISAGRA REDONDA DESMONTABLE  DE 5/8 PARA TRABAJO PESADO</t>
  </si>
  <si>
    <t>ARRENDAMIENTO MANJUI</t>
  </si>
  <si>
    <t>SOPORTE ESCUALIZABLE DE 32 A 65 PULG</t>
  </si>
  <si>
    <t xml:space="preserve">CORREA 13 X 90 </t>
  </si>
  <si>
    <t>LÁMINA DE ACRÍLICO CRISTAL DE 8MM DE ESPEZOR MEDIDAS DE 72,5CM  X 77,5 CM</t>
  </si>
  <si>
    <t>LÁMINA DE ACRILICO CRISTAL DE 8MM DE ESPESOR MEDIDAS DE 80,5CM X 77,5</t>
  </si>
  <si>
    <t>LÁMINA DE ACRILICO CRISTAL DE 8MM DE ESPESOR MEDIDAS DE 80,5CM X 72,5CM</t>
  </si>
  <si>
    <t>MANTENIMIENTO DEL POZO PROFUNDO</t>
  </si>
  <si>
    <t>MANTENIMIENTO POZO PROFUNDO AJUSTE</t>
  </si>
  <si>
    <t>MANTTO POZO</t>
  </si>
  <si>
    <t>COMBO COLCHON SENCILLO + BASECAMA</t>
  </si>
  <si>
    <t>COMO COLCHON DOBLE + BASECAMA</t>
  </si>
  <si>
    <t>PAÑO ABSORBENTE</t>
  </si>
  <si>
    <t>DETERGENTE EN POLVO PESO DE 1.000 GR</t>
  </si>
  <si>
    <t>JABON LIQUIDO PARA MANOS GALON X 3.750 CC</t>
  </si>
  <si>
    <t>DETERGENTE LIQUIDO GALON X 3.7 LT</t>
  </si>
  <si>
    <t>SUAVIZANTE PARA ROPA X 3000 CC</t>
  </si>
  <si>
    <t>REMOVEDOR DE CERA - GALON X 3.785 CC</t>
  </si>
  <si>
    <t>BOLSA PLASTICA, COLOR NEGRO, CALIBRE DE MINIMO 1.5,  40 CM * 40 CM, PAQ X 50 UND</t>
  </si>
  <si>
    <t>BOLSA PLASTICA, COLOR NEGRO, CALIBRE DE MINIMO 2, 90 CM * 130 CM</t>
  </si>
  <si>
    <t>BOLSA PLASTICA, COLOR BLANCO, 40 CM * 50 CM, PAQ X 6 UND</t>
  </si>
  <si>
    <t>BOLSA PLASTICA, COLOR BLANCO, CALIBRE DE MINIMO 2, 90 CM * 130 CM</t>
  </si>
  <si>
    <t>BOLSA PLASTICA, COLOR VERDE, CALIBRE DE MINIMO 2, 90 CM * 130 CM</t>
  </si>
  <si>
    <t>MANTENIMIENTO PREVENTIVO, CORRECTIVO Y CALIBRACION A TODO COSTO DEL EQUIPO ESPECTROFOTÓMETRO DE EMISIÓN ATÓMICA DE ROTRODE (RAES) SPECTROIL M/C-W</t>
  </si>
  <si>
    <t xml:space="preserve">SILLA APOYABRAZOS ARTICULADOS </t>
  </si>
  <si>
    <t>BANCO SOPORTE- RODANTE BODEGA</t>
  </si>
  <si>
    <t>LOKER PARA CASINO</t>
  </si>
  <si>
    <t>MUEBLE DE ALMACENAMIENTO BODEGA</t>
  </si>
  <si>
    <t>SERVICIO LOGISTICO A TODO COSTO PARA EL DESARROLLO DEL EVENTO CAMPAÑA SÚMATE A MI FUERZA "LA FUERZA DE LA GRATITUD"</t>
  </si>
  <si>
    <t>TRANSPORTE PERSONAL CAMAN R - 16</t>
  </si>
  <si>
    <t>SOBRANTE ALUMBRADO PÚBLICO</t>
  </si>
  <si>
    <t>ENTRENADOR VIRTUAL DE PROCEMIENTOS DE AVIONICA</t>
  </si>
  <si>
    <t>EXTINTOR CARGADO CON AGUA A PRESIÓN 2,5 GALONES</t>
  </si>
  <si>
    <t>EXTINTOR CO2 10 LIBRAS</t>
  </si>
  <si>
    <t>EXTINTOR CO2 50 LIBRAS</t>
  </si>
  <si>
    <t>EXTINTOR TIPO K 2,5 GALONES</t>
  </si>
  <si>
    <t>CUARTO FRIO</t>
  </si>
  <si>
    <t>MINITRACTOR </t>
  </si>
  <si>
    <t>LAVADORA INDUSTRIAL</t>
  </si>
  <si>
    <t>CALDERA</t>
  </si>
  <si>
    <t>ESTRACTORES</t>
  </si>
  <si>
    <t>HORNOS</t>
  </si>
  <si>
    <t>IMPREVISTOS POR SOBRANTES</t>
  </si>
  <si>
    <t xml:space="preserve">UPS </t>
  </si>
  <si>
    <t>02-02-01-000-002-09</t>
  </si>
  <si>
    <t>SNACKS MASTICABLE HIGIENE ORAL</t>
  </si>
  <si>
    <t>PIEDRA TRITURADO MARMOL PARA JARDINES BULTO X 20-25 KG</t>
  </si>
  <si>
    <t>ARENA</t>
  </si>
  <si>
    <t>MIXTO</t>
  </si>
  <si>
    <t xml:space="preserve">MURO BLOQUE #  5 </t>
  </si>
  <si>
    <t>RECEBO</t>
  </si>
  <si>
    <t>TINNER CORRIENTE X GALON</t>
  </si>
  <si>
    <t>BANDERA COMANDO DE TRANSPORTE MILITAR</t>
  </si>
  <si>
    <t xml:space="preserve">BANDERA DE COLOMBIA </t>
  </si>
  <si>
    <t xml:space="preserve">BANDERA DE FUERZA AÉREA COLOMBIANA, </t>
  </si>
  <si>
    <t>CORDON BUNGIE DE 1/4NEGRO</t>
  </si>
  <si>
    <t>TELA DE LIENZO X METRO</t>
  </si>
  <si>
    <t>BULTO RECORTE TRAPOS</t>
  </si>
  <si>
    <t>LONA HURACÁN 1000 ROJA  ROLLO X 15 MTS  BASE 2129</t>
  </si>
  <si>
    <t>LONA HURACÁN 1000 NEGRA ROLLO X 15 MTS BASE 2150</t>
  </si>
  <si>
    <t xml:space="preserve">CINTA MALLA PARA JUNTAS DE DRAYWAL </t>
  </si>
  <si>
    <t>CINTA TAPA GOTERAS TIPO MULTISEAL O DE SIMILARES CARACTERISTICAS</t>
  </si>
  <si>
    <t>CHALECO PARA CANINOS</t>
  </si>
  <si>
    <t xml:space="preserve">CHALECO REFLECTIVO CON 4 REFLECTIVOS </t>
  </si>
  <si>
    <t>GUACAL DE TRANSPORTE</t>
  </si>
  <si>
    <t>TABLA BURRA CEPILLADA DE 3M X2CM X 30 CM</t>
  </si>
  <si>
    <t>PISO LAMINADO MADERA 10 MM INCLUYE TODO LOS COMPONENTES PARA SU INSTALACION</t>
  </si>
  <si>
    <t>GUARDAESCOBA PARA PISO LAMINADO</t>
  </si>
  <si>
    <t>CINTA AUTO FUNDENTE SCOTCH NO. 23  ( X ROLLO)</t>
  </si>
  <si>
    <t>CAJAS X 200 DE ARCHIVO</t>
  </si>
  <si>
    <t>CARPETA 4 ALETAS 68X58</t>
  </si>
  <si>
    <t>CINTA ENMASCARAR 12 MM. X 40 MTS.</t>
  </si>
  <si>
    <t>LIBRO ACTAS 200 FOLIOS ECON. OFICIO</t>
  </si>
  <si>
    <t>PAPEL IRIS CARTA 80 GR 20 HOJAS AMARILLO</t>
  </si>
  <si>
    <t>PAPEL RESMA X 10 TAMAÑO OFICIO 75G</t>
  </si>
  <si>
    <t>SOBRE MANILA CARTA ESP. 25X31 ECOLOGICO</t>
  </si>
  <si>
    <t>44121500</t>
  </si>
  <si>
    <t xml:space="preserve">SOBRES DE SEGURIDAD </t>
  </si>
  <si>
    <t>CINTA ENMASCARAR 24MM X 40M X ROLLO</t>
  </si>
  <si>
    <t>CINTA EMBALAJE</t>
  </si>
  <si>
    <t>CINTA ENMASCARAR 1/2"</t>
  </si>
  <si>
    <t>LIMPIADOR INDISTRIAL (WYPALL)</t>
  </si>
  <si>
    <t>ROLLO PAPEL KRAFT 60 GR</t>
  </si>
  <si>
    <t>ROLLO PLASTICO 20 CM ( X ROLLO)</t>
  </si>
  <si>
    <t>02-02-01-003-002-04</t>
  </si>
  <si>
    <t>SUSCRIPCION PERIODICO</t>
  </si>
  <si>
    <t>BANDERITAS X 5 COLORES 1,27X1,3 CM X 125 HOJAS</t>
  </si>
  <si>
    <t>55121616</t>
  </si>
  <si>
    <t>ACEITE  20 W 50  3,78L</t>
  </si>
  <si>
    <t>ACEITE 2 TIEMPOS 1L</t>
  </si>
  <si>
    <t>ACEITE SAE 15W40 MOTORES DIESEL</t>
  </si>
  <si>
    <t>ACEITE SINTETICO (COMPRESOR)</t>
  </si>
  <si>
    <t>CORROSION PREVENTIVE COMPUND</t>
  </si>
  <si>
    <t>HEAVY DUTY DEGREASER (TARRO 19 OZ)</t>
  </si>
  <si>
    <t>INHIBIDOR DE CORROSION LPS-2 X C/U</t>
  </si>
  <si>
    <t>LIMPIA CONTACTOS (RAPIDO SECADO)X 430 CC</t>
  </si>
  <si>
    <t>LPS Nº3 INHIBIDOR DE CORROSION X TRR</t>
  </si>
  <si>
    <t>LUBRICANTE WD40</t>
  </si>
  <si>
    <t>PENETRATING SOLVENT KNOKER LOOSE (TARRO 13 OZ)</t>
  </si>
  <si>
    <t>DESENGRASANTE EXTREME SIMPLE GREEN ( X CANECA DE 55 GALONES)</t>
  </si>
  <si>
    <t>LONA HURACÁN 1000 VERDE  ROLLO X 15 MTS BASE 2650</t>
  </si>
  <si>
    <t>LUBRICANT,SOLID FILM</t>
  </si>
  <si>
    <t>THINER ACRILICO CANECA 55 GAL</t>
  </si>
  <si>
    <t>GAS REFRIGERANTE R 134 A 13,5 KG</t>
  </si>
  <si>
    <t>GAS REFRIGERANTE R 22 13,5 KG</t>
  </si>
  <si>
    <t>GAS REFRIGERANTE R 404A DE 13,5 KG</t>
  </si>
  <si>
    <t>GAS REFRIGERANTE R 507A 13,5 KG</t>
  </si>
  <si>
    <t>GAS REFRIGERANTE R 600A 13,5 KG</t>
  </si>
  <si>
    <t>VASELINA USO INDUSTRIAL  W10931-003</t>
  </si>
  <si>
    <t>ALCOHOL ISOPROPILICO ( X CANECA DE 55GLS)</t>
  </si>
  <si>
    <t>NITROGENO GASEOSO VF 2022</t>
  </si>
  <si>
    <t>OXIGENO GASEOSO GRADO ABO VF 2022</t>
  </si>
  <si>
    <t>OXIGENO LIQUIDO VF 2022</t>
  </si>
  <si>
    <t>HERBICIDA  PRINCIPIO ACTIVO : GLIFOSATO (MATAMALEZA) GALON 20L</t>
  </si>
  <si>
    <t>OXIGENO GASEOSO GRADO ABO</t>
  </si>
  <si>
    <t>OXIGENO LIQUIDO</t>
  </si>
  <si>
    <t>NITROGENO GASEOSO AMARRE</t>
  </si>
  <si>
    <t>OXIGENO GASEOSO GRADO ABO AMARRE</t>
  </si>
  <si>
    <t>OXIGENO LIQUIDO AMARRE</t>
  </si>
  <si>
    <t>02-02-01-003-004-05</t>
  </si>
  <si>
    <t>ADHESIVO #10 PARA PISOS DE VINILO 30X30 Y 50X50 5 GALONES</t>
  </si>
  <si>
    <t>ABONO FOLIAR FCO X 1 LITRO</t>
  </si>
  <si>
    <t>HERBICIDA, PRINCIPIO ACTIVO PIROCLAM FCO X 1 LITRO</t>
  </si>
  <si>
    <t>HIDRORETENEDOR BOLSA X  1 KG</t>
  </si>
  <si>
    <t>INSECTICIDA-PRINCIPIO ACTICVO CLORPIRIFOS FCO X 1 LITRO</t>
  </si>
  <si>
    <t>MOLUSQUICIDA - PRINCIPIO ACTIVO METALDEHIDO BOLSA X 500 G</t>
  </si>
  <si>
    <t>GOMA ADHESIVA PARA EL CONTROL DE ROEDORES TUBO COLAPSIBLE X 250GR</t>
  </si>
  <si>
    <t>PLATILLOS ENGOMADOS PARA CONTROL DE ZANCUDOS DE LARGA ACCIÓN</t>
  </si>
  <si>
    <t>CHUPA PARA VIDRIO</t>
  </si>
  <si>
    <t>FOTOCOPIADORA KYOCERA FOR ECOS PRINTERS TK 3102</t>
  </si>
  <si>
    <t xml:space="preserve">HP CC364A HP 64A CC364A BLACK ORIGINAL LASERJET TONER CARTRIDGE  </t>
  </si>
  <si>
    <t>HP CE390A HP 90A CE390A BLACK ORIGINAL LASERJET TONER CARTRIDGE</t>
  </si>
  <si>
    <t>HP LASER JET 61X C8061X</t>
  </si>
  <si>
    <t>HP LASER JET 81A CF281A</t>
  </si>
  <si>
    <t>HP LASER JET P3015(55A)</t>
  </si>
  <si>
    <t>HP LASERJET 27X C4127X</t>
  </si>
  <si>
    <t>HP LASERJET 36 A CB436A</t>
  </si>
  <si>
    <t xml:space="preserve">HP Q5942X HP 42X Q5942X BLACK HIGH YIELD ORIGINAL LASERJET TONER CARTRIDGE  </t>
  </si>
  <si>
    <t xml:space="preserve">HP Q5945A HP 45A Q5945A BLACK ORIGINAL LASERJET TONER CARTRIDGE </t>
  </si>
  <si>
    <t xml:space="preserve">HP Q7553A HP 53A Q7553A BLACK ORIGINAL LASERJET TONER CARTRIDGE      </t>
  </si>
  <si>
    <t>HP W2022A 414A NEGRO</t>
  </si>
  <si>
    <t>LEXMARK T640</t>
  </si>
  <si>
    <t>LEXMARK T640 HIGH YIELD</t>
  </si>
  <si>
    <t>LEXMARK T650H11L T650- T652- T654 - T656 HIGH YIELD RETURN PROGRAM PRINT CARTRIDGET650 -  T652 -  T654 - T656</t>
  </si>
  <si>
    <t>ESTUCO PLASTICO ACRILICO X 30 KG</t>
  </si>
  <si>
    <t>PINTURA ARQUITECTONICA Y DECORATIVA ACRILICA DILUIBLE CON AGUA TIPO 1 DE COLOR BLANCO CON ACABADO MATE CUÑETE DE 5 GALONES</t>
  </si>
  <si>
    <t>PINTURA ARQUITECTONICA Y DECORATIVA ANTIBACTERIAL Y ANTOHONGOS, BAJO OLOR USO INTERIOR Y EXTERIOR X GALON</t>
  </si>
  <si>
    <t>PINTURA ARQUITECTONICA Y DECORATIVA ESMALTE BRILLANTE COLOR BLANCO</t>
  </si>
  <si>
    <t>PINTURA ARQUITECTONICA Y DECORATIVA ESMALTE BRILLANTE COLOR GRIS HUMO</t>
  </si>
  <si>
    <t>PINTURA ARQUITECTONICA Y DECORATIVA ESMALTE BRILLANTE COLOR NEGRO</t>
  </si>
  <si>
    <t>PINTURA EPOXICA AZUL + CATALIZADOR</t>
  </si>
  <si>
    <t>PINTURA EPOXICA BLANCA + CATALIZADOR</t>
  </si>
  <si>
    <t>PINTURA PARA DEMARCACION VIAL ALQUIDICA CON CAUCHO COLOR AMARILLA X 5 GALONES CON 52 % DE SOLIDOS</t>
  </si>
  <si>
    <t>PINTURA PARA DEMARCACION VIAL ALQUIDICA CON CAUCHO COLOR BLANCO X 5 GALONES CON 52 % DE SOLIDOS</t>
  </si>
  <si>
    <t>PINTURA PARA EXTERIORES GALÓN</t>
  </si>
  <si>
    <t>PINTURA VINILO ESPECIAL PARA FACHADAS USO EXTERIOR ACABADO MATE COLOR ARENA DESIERTO CUÑETE X 5 GALONES</t>
  </si>
  <si>
    <t>PINTURA VINILO ESPECIAL PARA FACHADAS USO EXTERIOR ACABADO MATE COLOR GRIS BASALTO CUÑETE X 5 GALONES</t>
  </si>
  <si>
    <t>PINTURA VINILO ESPECIAL PARA FACHADAS USO EXTERIOR ACABADO MATE COLOR ROJO COLONIAL CUÑETE X 5 GAL</t>
  </si>
  <si>
    <t>CUÑETE DE PINTURA NEGRA</t>
  </si>
  <si>
    <t>ESTUCO  PLASTICO CUÑETE X 5 GALONES</t>
  </si>
  <si>
    <t>MASILLA PARA JUNTA CUÑETE POR 5 GALONES</t>
  </si>
  <si>
    <t>PINTURA EPOXICA ALTO DESEMPEÑO GRIS GALON MAS CATALIZADOR</t>
  </si>
  <si>
    <t>ANTICORROSIVO NEGRO MATE GALON</t>
  </si>
  <si>
    <t>ESMALTE NEGRO SUPERLAVABLE 1 GALÓN</t>
  </si>
  <si>
    <t>PLOIURETANO TRANSPARENTE/CODIGO DE COLOR/BARNIZ TRANSPARENTE</t>
  </si>
  <si>
    <t>POLIURETANO AMARILLO /CODIGO DE COLOR/13655</t>
  </si>
  <si>
    <t>POLIURETANO NEGRO BRILLANTE/CODIGO DE COLOR/17038</t>
  </si>
  <si>
    <t>POLIURETANO NEGRO MATE/CODIGO DE COLOR/37038</t>
  </si>
  <si>
    <t>POLIURETANO ROJO/CODIGO DE COLOR/11350</t>
  </si>
  <si>
    <t>POLIURETANO BLANCO BRILLANTE/CODIGO DE COLOR/17925</t>
  </si>
  <si>
    <t>PRC SEALING COMPOUND PR1005L B1/2</t>
  </si>
  <si>
    <t>POLIURETANO GRIS BRILLANTE/CODIGO DE COLOR/16251</t>
  </si>
  <si>
    <t>POLIURETANO GRIS BRILLANTE/CODIGO DE COLOR/16515</t>
  </si>
  <si>
    <t>PEGANTE 1300</t>
  </si>
  <si>
    <t xml:space="preserve">ANTIHELMÍNTICO DUAL JERINGA 5ML </t>
  </si>
  <si>
    <t>51101700 </t>
  </si>
  <si>
    <t>ANTIPARASITARIO EXTERNO A BASE DE LOTILANER 225 MG</t>
  </si>
  <si>
    <t>ANTIPARASITARIO EXTERNO A BASE DE LOTILANER 900 MG</t>
  </si>
  <si>
    <t>ANTIPARASITARIO EXTERNO A BASE DE SPINOSAD 1620 MG PRESENTACIÓN CAJA X 1 TABLETA</t>
  </si>
  <si>
    <t>ANTIPARASITARIO EXTERNO A BASE DE SPINOSAD 810 MG PRESENTACIÓN CAJA X 1 TABLETA</t>
  </si>
  <si>
    <t>ANTISÉPTICO BUCAL CLORHEXIDINA FRASCO 120 ML</t>
  </si>
  <si>
    <t>ANTISÉPTICO USO EXTERNO CLORHEXIDINA FRASCO 120 ML</t>
  </si>
  <si>
    <t>COLLAR ANTIPARASITARIO A BASE DE DELTAMETRINA 48 CM</t>
  </si>
  <si>
    <t>COLLAR EN CUERO INOXIDABLE GRADUABLE Y HEBILLA METÁLICA</t>
  </si>
  <si>
    <t>GASA ESTÉRIL CAJA X 24 SOBRES</t>
  </si>
  <si>
    <t>GEL REMOVEDOR SARRO FRASCO 118 ML</t>
  </si>
  <si>
    <t>GUANTES DE LÁTEX CAJA X 100 UNIDADES</t>
  </si>
  <si>
    <t>GUANTES DE NITRILO CAJA X 100 UNIDADES</t>
  </si>
  <si>
    <t>SOLUCIÓN DE USO DIARIO PARA CUIDAR LA HIGIENE ORAL Y DENTAL DE PERROS FRASCO X 17,3 ONZ</t>
  </si>
  <si>
    <t>SOLUCIÓN LIMPIEZA OÍDOS FRASCO 120 ML</t>
  </si>
  <si>
    <t>TABLETAS ANTIPARASITARIO DE FEBANTEL, PROZIQUANTEL PRONTO X 2700 MG CAJA POR 2 TABLETAS</t>
  </si>
  <si>
    <t>TRAILLAS EN CUERO TRENZADO CON MOSQUETÓN DE COBRE</t>
  </si>
  <si>
    <t>VACUNA MONOVALENTE CONTRA LA RABIA</t>
  </si>
  <si>
    <t>YODO 5 LITROS</t>
  </si>
  <si>
    <t>CLEANING COMPOUND,A S-481  (SHAMPOO)  (PRESENTACIÓN 1000 LTS)</t>
  </si>
  <si>
    <t>KIT ABSORVENTE DE DERRAMES K-CCS</t>
  </si>
  <si>
    <t>ADHESIVO ESTRUCTURAL HYSOL KIT (PART A&amp;B)</t>
  </si>
  <si>
    <t>ADHESIVO HYSOL KIT (PART A&amp;B)</t>
  </si>
  <si>
    <t>PEGANTE BARRA 40 GRS.</t>
  </si>
  <si>
    <t>PEGANTE INSTANTANEO 3G SUPER BONDER</t>
  </si>
  <si>
    <t>MANTO ASFALTICO SIN FOIL  ROLLO X 10 M X 1M</t>
  </si>
  <si>
    <t>SELLADO DE JUNTAS</t>
  </si>
  <si>
    <t>SELLO LENGÜETA BAJO CONSUMO</t>
  </si>
  <si>
    <t>SILICONA TRANSPARENTE ANTIHONHOS TUBO X 300 ML</t>
  </si>
  <si>
    <t>CORDON BUNGIE DE 1/2 NEGRO</t>
  </si>
  <si>
    <t>JABON LAVADO DE COMPRESORES  /TURBO CLEAN 2</t>
  </si>
  <si>
    <t>LIMPIADOR DESENGRASANTE PARA  MANOS GRADO INDUSTRIAL FAST ORANGE</t>
  </si>
  <si>
    <t>LIQUIDO DESINFECCIÓN HALO MIST</t>
  </si>
  <si>
    <t>METIL ETIL CETONA MEK X GL</t>
  </si>
  <si>
    <t>PEGANTE SUPER BONDER</t>
  </si>
  <si>
    <t>PILA A SECCO 9V</t>
  </si>
  <si>
    <t>PRC SEALING COMPOUND PR1440A1/2</t>
  </si>
  <si>
    <t>PRC SEALING COMPOUND PR1440B1/2</t>
  </si>
  <si>
    <t xml:space="preserve">LLANTA 205/65 -10 SELLOMATICA PLANTAS HOBART </t>
  </si>
  <si>
    <t>LLANTA 295-80 X 22.5 TRACTOR TLD</t>
  </si>
  <si>
    <t xml:space="preserve">LLANTA 6.00X9 PLANTAS HOBART-TRACTOR </t>
  </si>
  <si>
    <t>LLANTA 8.25-15 MONTACARGA</t>
  </si>
  <si>
    <t>BANDAS DE CAUCHO CAJA X 25 GRS.</t>
  </si>
  <si>
    <t>PEGANTE UNIVERSAL BLANCO 225G</t>
  </si>
  <si>
    <t>TUBO SANITARIO DE 3"</t>
  </si>
  <si>
    <t>TUBO SANITARIO DE 4"</t>
  </si>
  <si>
    <t>ROLLO PLASTICO 60 CM (X ROLLO)</t>
  </si>
  <si>
    <t>VINIPEL 18 " (X ROLLO)</t>
  </si>
  <si>
    <t>VINIPEL DE 50 CM X 300 MT (X ROLLO)</t>
  </si>
  <si>
    <t>ACOPLE CON REGULACION LAVAMANOS TRABAJO PESADO</t>
  </si>
  <si>
    <t>ACOPLE CON REGULACION SANITARIO TRABAJO PESADO</t>
  </si>
  <si>
    <t>ACOPLES LAVAMANOS PLASTICO DE 40CMS</t>
  </si>
  <si>
    <t>ACOPLES SANITARIOS PLASTICO DE 40 CMS</t>
  </si>
  <si>
    <t>ADAPTADOR MACHO DE ''  PVC</t>
  </si>
  <si>
    <t>ADAPTADOR MACHO DE  3/4" PVC</t>
  </si>
  <si>
    <t>ADAPTADOR MACHO DE 1/2" PVC</t>
  </si>
  <si>
    <t>ADAPTADOR MACHO DE 2''  PVC</t>
  </si>
  <si>
    <t>CODO " PVC</t>
  </si>
  <si>
    <t>CODO 1/2" PVC</t>
  </si>
  <si>
    <t>CODO 2" PVC</t>
  </si>
  <si>
    <t>CODO 3/4" PVC</t>
  </si>
  <si>
    <t>TAPONES ROSCADO 1/2" PVC</t>
  </si>
  <si>
    <t>TEE 1" PVC</t>
  </si>
  <si>
    <t>TEE 1/2" PVC</t>
  </si>
  <si>
    <t>TEE 2" PVC</t>
  </si>
  <si>
    <t>TEE 3/4" PVC</t>
  </si>
  <si>
    <t>TUBO PVC DE 1" TIPO PESADO</t>
  </si>
  <si>
    <t>TUBO PVC DE 1/2" TIPO PESADO</t>
  </si>
  <si>
    <t>TUBO PVC DE 3/4" TIPO PESADO</t>
  </si>
  <si>
    <t>UNIÓN   2" PVC</t>
  </si>
  <si>
    <t>UNIÓN   3/4" PVC</t>
  </si>
  <si>
    <t>UNIÓN  1" PVC</t>
  </si>
  <si>
    <t>UNIÓN  1/2" PVC</t>
  </si>
  <si>
    <t>UNIÓN  REPARACION 1" PVC</t>
  </si>
  <si>
    <t>UNIÓN  REPARACION 1/2" PVC</t>
  </si>
  <si>
    <t>UNIÓN  REPARACION 3/4" PVC</t>
  </si>
  <si>
    <t>UNION UNIVERSAL 1" PVC</t>
  </si>
  <si>
    <t xml:space="preserve">40174908
</t>
  </si>
  <si>
    <t>UNION UNIVERSAL 1/2" PVC</t>
  </si>
  <si>
    <t>UNION UNIVERSAL 3/4" PVC</t>
  </si>
  <si>
    <t>BOLSAS BIODEGRADABLES PARA RECOLECTAR MATERIAL FECAL DE PERRO PRESENTACIÓN DE 100 UNIDADES</t>
  </si>
  <si>
    <t>GUANTES DE NITRILO (X CAJA 100 UNIDADES)</t>
  </si>
  <si>
    <t>ATOMIZADOR PLASTICO 500CC</t>
  </si>
  <si>
    <t>BRIDAS BLANCAS SIZE 3.6X140 MM (BOLSA X 100 UNIDADES)</t>
  </si>
  <si>
    <t>BRIDAS BLANCAS SIZE 4.8X250 MM (BOLSA X 100 UNIDADES)</t>
  </si>
  <si>
    <t>CEPILLO DE BRONCE</t>
  </si>
  <si>
    <t>BORRADOR NATA G.40</t>
  </si>
  <si>
    <t>CINTA POLIPROPILENO 48 MM. X 40 MTS. TRANSPARENTE</t>
  </si>
  <si>
    <t xml:space="preserve">CONTACT AZUL ROLLO X 3 MTS. </t>
  </si>
  <si>
    <t xml:space="preserve">CONTACT TRANSPARENTE ROLLO X 20 MTS. </t>
  </si>
  <si>
    <t xml:space="preserve">GANCHO LEGAJADOR PLASTICO PAQUETE X20 </t>
  </si>
  <si>
    <t>44121600</t>
  </si>
  <si>
    <t>GUIA SEPARADORA 105 X5 PLASTICO (PAQUETE)</t>
  </si>
  <si>
    <t>MANGUERA  EXPANDIBLE 30 M</t>
  </si>
  <si>
    <t>BIZCOCHO SANITARIO</t>
  </si>
  <si>
    <t>CINTA ANTIDESLIZANTE 20 MM X 24 MM</t>
  </si>
  <si>
    <t>FLOTADOR PARA TANQUE 1" CON BOLA</t>
  </si>
  <si>
    <t>FLOTADOR PARA TANQUE 1/2" CON BOLA</t>
  </si>
  <si>
    <t>FLOTADOR PARA TANQUE 3/4" CON BOLA</t>
  </si>
  <si>
    <t>REGADERA POMA DUCHA ACABADO CROMADO</t>
  </si>
  <si>
    <t>TANQUE PLASTICO 1000 LITROS PARA AGUA POTABLE INCLUYE (FLOTADOR, VÁLVULA DE 3/4, FLANCHEX DE 1/2" Y 1", CHEQUE CORTINA DE 1", UNIVERSAL DE 1")</t>
  </si>
  <si>
    <t>TEJA PLASTICA TRASLUCIDA TIPO ETERNIT NO. 10</t>
  </si>
  <si>
    <t>TEJA TERMOACUSTICA X 12 M</t>
  </si>
  <si>
    <t>CINTA AISLANTE DE ALTA TEMPERATURA</t>
  </si>
  <si>
    <t>CINTA ALUMINIO ADHESIVA 1 PUL</t>
  </si>
  <si>
    <t>CINTA ALUMINIO DE 2 PUL</t>
  </si>
  <si>
    <t>CINTA DE ALTA VELOCIDAD  6969</t>
  </si>
  <si>
    <t>CORNISA PERIMETRAL NEGRA PARA TECHO EN PVC DE 6 M</t>
  </si>
  <si>
    <t>UNIÓN EN H DE PVC 2.90MT COLOR NEGRO</t>
  </si>
  <si>
    <t xml:space="preserve">LÁMINA ALVEOLAR 8MM 5.90X2.10MT </t>
  </si>
  <si>
    <t>KIT CONECTOR HCP 11.80MT TRANSPARENTE TAPA Y BASE PARA LAMINAS DE 8MM</t>
  </si>
  <si>
    <t>PERFIL U 8MM 2.10M CRISTAL POLICARBONATO</t>
  </si>
  <si>
    <t>PERIMETRAL PARA TECHO EN PVC</t>
  </si>
  <si>
    <t>TECHO CUBIERTA EN  PVC 25 CM DE ANCHO COLOR NEGRO 10 MM  5 METROS INCLUYE ESTRUCTURA</t>
  </si>
  <si>
    <t>PISO VINILO 30X30 CM ROCAS CENIZA 3MM</t>
  </si>
  <si>
    <t>CINTA DE ENMASCARAR 1/2 VERDE</t>
  </si>
  <si>
    <t>CINTA DE ENMASCARAR 2 PULG VERDE</t>
  </si>
  <si>
    <t>CINTA DE ENMASCARAR DE 1 PULG</t>
  </si>
  <si>
    <t>CINTA DE TELA GRIS</t>
  </si>
  <si>
    <t>CINTA VELCRO ADHESIVO NEGRO 2CM X 25 MTS</t>
  </si>
  <si>
    <t>CINTA FIBRA DE VIDRIO BLANCO  (X ROLLO)</t>
  </si>
  <si>
    <t xml:space="preserve">VIDRIO ANTI RUIDO DUPLEX </t>
  </si>
  <si>
    <t xml:space="preserve">VIDRIO TRANSPARENTE 5MM DE ESPESOR </t>
  </si>
  <si>
    <t>CINTA PARA DUCTO GRIS 2" (X ROLLO)</t>
  </si>
  <si>
    <t>LAVAMANOS CON PEDESTAL AVANTI BLANCO</t>
  </si>
  <si>
    <t>SANITARIO BLANCO REDONDO TANQUE ECONOMIZADOR  ACUACER 2 PIEZAS</t>
  </si>
  <si>
    <t>ANTICORROSIVO GRIS</t>
  </si>
  <si>
    <t xml:space="preserve">30181603
</t>
  </si>
  <si>
    <t>BARNIZ TRANSPARENTE BRILLANTE</t>
  </si>
  <si>
    <t xml:space="preserve">BRAZO BASCULANTE ALUMINIO X 25CM LARGO </t>
  </si>
  <si>
    <t xml:space="preserve">CERAMICA 33,8* 33,8 CM </t>
  </si>
  <si>
    <t xml:space="preserve">CERAMICA ANTIDESLIZANTE 33,8* 33,8 CM </t>
  </si>
  <si>
    <t>CERAMICA PARA PARED GRESS SIERRA ARENA  32X47,5 CM</t>
  </si>
  <si>
    <t xml:space="preserve">CUARTOS TINTILLA PARA MADERA COLOR CAFÉ </t>
  </si>
  <si>
    <t xml:space="preserve">CUARTOS TINTILLA PARA MADERA COLOR MIEL </t>
  </si>
  <si>
    <t>ESTRUCTURA OMEGA PARA DRYWOL</t>
  </si>
  <si>
    <t>GALONES PEGANTE MADERA CARPINCOL</t>
  </si>
  <si>
    <t xml:space="preserve">LACA PARA MADERA COLOR WENGUA </t>
  </si>
  <si>
    <t>LAMINA TRIPLEX 12MM 122X244M</t>
  </si>
  <si>
    <t>LAMINA TRIPLEX 15MMX122X244</t>
  </si>
  <si>
    <t>MADECANTO 12M CEDRO</t>
  </si>
  <si>
    <t>MADECANTO 15M CEDRO</t>
  </si>
  <si>
    <t>MANIJA BASCULANTE ALUMINIO DERCHA</t>
  </si>
  <si>
    <t>MANIJA BASCULANTE ALUMINIO IZQUIERDA</t>
  </si>
  <si>
    <t>MIXTO GRAVILLA FINA</t>
  </si>
  <si>
    <t>42143509 </t>
  </si>
  <si>
    <t>PARES GUIA CAJÓN EXTENCIBLE GALVANIZADO 40CM</t>
  </si>
  <si>
    <t>PEGANTE CERÁMICO PARA EXTERIORES</t>
  </si>
  <si>
    <t>PISO PORCELANATO BARI PLATA MARMOL BRILLANTE 60X60</t>
  </si>
  <si>
    <t>SIKALATEX</t>
  </si>
  <si>
    <t>TABLERO TRIPLEX DELGADO 3MMX122X244M C.CEDRO</t>
  </si>
  <si>
    <t>TAPAREGISTRO PLÁSTICO 20X20</t>
  </si>
  <si>
    <t>VIGUETA DRYWOL BASE 6</t>
  </si>
  <si>
    <t xml:space="preserve">VIGUETA DRYWOL BASE 9 </t>
  </si>
  <si>
    <t>PISO PORCELANICO SELLADO BEIGE VETA 60X60CM</t>
  </si>
  <si>
    <t>BOQUILLA X 5 KG SEGÚN NECESIDAD DE COLOR</t>
  </si>
  <si>
    <t>CEMENTO BLANCO X 20 KILOS</t>
  </si>
  <si>
    <t>CEMENTO GRIS X 50 KG</t>
  </si>
  <si>
    <t>KIT BOQUILLLA EPOXICA X 2KG</t>
  </si>
  <si>
    <t>LÁMINA FIBROCEMENTO</t>
  </si>
  <si>
    <t>PEGANTE CERAMICO CON LATEX TIPOPEGACOR O SIMILAR X BULTO 25 KG</t>
  </si>
  <si>
    <t>PEGANTE PORCELANICO GRIS CON LATEX 25 KILOS</t>
  </si>
  <si>
    <t>CEMENTO</t>
  </si>
  <si>
    <t>PEGACOR  MAX PORCELANATO BLANCO 25 KG</t>
  </si>
  <si>
    <t>LAMINA DE DRYWALL DE 12 MM</t>
  </si>
  <si>
    <t>LÁMINA DE YESO DE 1/2</t>
  </si>
  <si>
    <t>DISCO DE LIJA DE 5 HUECOS - 5" GRANO 120 (X CAJA 100 UNIDADES)</t>
  </si>
  <si>
    <t>DISCO ABRASIVO ROLOCK 3" MARRON (X CAJA 100 UNIDADES)</t>
  </si>
  <si>
    <t>DISCO ROLOCK ABRASIVO 2" GRANO 320 (X CAJA 100 UNIDADES)</t>
  </si>
  <si>
    <t>DISCO DE LIJA DE 5 HUECOS - 5" GRANO 220 (X CAJA 100 UNIDADES)</t>
  </si>
  <si>
    <t>DISCO ROLOCK ABRASIVO 2" GRANO 240 (X CAJA 100 UNIDADES)</t>
  </si>
  <si>
    <t>DISCO ROLOCK ABRASIVO 2" GRANO 80 (X CAJA 100 UNIDADES)</t>
  </si>
  <si>
    <t>LIJA HOOKIT 5" VELCRO/GRANO 100</t>
  </si>
  <si>
    <t>LIJA HOOKIT 5" VELCRO/GRANO 220</t>
  </si>
  <si>
    <t>LIJA HOOKIT 5" VELCRO/GRANO 600</t>
  </si>
  <si>
    <t>LIJA HOOKIT 5" VELCRO/GRANO 80</t>
  </si>
  <si>
    <t>LIJA HOOKIT 5" VELCRO/GRANO 180</t>
  </si>
  <si>
    <t>CARTUCHO PARA ORINAL SECO CORONA REFERENCIA O62121001</t>
  </si>
  <si>
    <t>CARTUCHO REPUESTO PARA ORINAL SECO HELVEX MGS-E</t>
  </si>
  <si>
    <t>EMULSIÓN ASFÁLTICA X CUÑETE</t>
  </si>
  <si>
    <t>LIJA 180</t>
  </si>
  <si>
    <t>LIJA 220</t>
  </si>
  <si>
    <t>SABRA ( ROLLO)</t>
  </si>
  <si>
    <t>PELOTA CON CUERDA</t>
  </si>
  <si>
    <t>PELOTA SIN CUERDA</t>
  </si>
  <si>
    <t>APLICADORES ALGODÓN ( CAJA X 500 UNIDADES)</t>
  </si>
  <si>
    <t>BROCHA 1/2"</t>
  </si>
  <si>
    <t>BROCHA DE 3 PULG</t>
  </si>
  <si>
    <t>BROCHA 3"</t>
  </si>
  <si>
    <t>BROCHA 4  NYLON</t>
  </si>
  <si>
    <t>BROCHA 5 NYLON PICASSO</t>
  </si>
  <si>
    <t>ACETATO PARA LAMINACION BOLSAS TERMICAS PARA LAMINAR X 200</t>
  </si>
  <si>
    <t>BOLIGRAFO NEGRO -RETRACTIL</t>
  </si>
  <si>
    <t>BORRADOR PARA TABLERO MARCADOR BORRABLE</t>
  </si>
  <si>
    <t>CORRECTOR BOLIGRAFO DE BOLSILLO 8 ML</t>
  </si>
  <si>
    <t>MARCADOR AZUL SECO</t>
  </si>
  <si>
    <t>MARCADOR NEGRO PUNTA FINA PERMANENTE</t>
  </si>
  <si>
    <t>MARCADOR NEGRO SECO</t>
  </si>
  <si>
    <t>MARCADOR ROJO SECO</t>
  </si>
  <si>
    <t>PORTA CARNET + GANCHO PINZA</t>
  </si>
  <si>
    <t>44111500</t>
  </si>
  <si>
    <t>PORTAMINAS 0,5</t>
  </si>
  <si>
    <t>PORTAMINAS 0,7</t>
  </si>
  <si>
    <t>RESALTADOR COLORES VARIADOS</t>
  </si>
  <si>
    <t xml:space="preserve">CINTA IMPRESORA DATA CARD CD 800 </t>
  </si>
  <si>
    <t>NAYLON PARA GUADAÑA CARRETE POR 300 M</t>
  </si>
  <si>
    <t>BROCHA CERDA MONA 2 PULGADAS MANGO PLASTICO</t>
  </si>
  <si>
    <t>BROCHA CERDA MONA DE 3 PULG MANGO PLASTICO</t>
  </si>
  <si>
    <t xml:space="preserve">MEDIDOR  ENERGIA LUZ </t>
  </si>
  <si>
    <t xml:space="preserve">MEDIDOR CONTADOR AGUA </t>
  </si>
  <si>
    <t>DISCO DESBASTE METAL 7 X 1/4 PULGADAS</t>
  </si>
  <si>
    <t xml:space="preserve">DISCO ABRASIVO CORTE METAL 14 X 7/64 PULG A24R </t>
  </si>
  <si>
    <t>DISCO ABRASIVO DESBASTE METAL 4-1/2X6MM C/DEPR</t>
  </si>
  <si>
    <t>CARRO PARA RECOLECCIÓN D E RESIDUOS JUMBO (MULTICOLOR)</t>
  </si>
  <si>
    <t>ALAMBRE DE FRENAR NO 32 (X ROLLO)</t>
  </si>
  <si>
    <t>ANGULO DE  HIERRO DE 12 X 1/8 X 6M</t>
  </si>
  <si>
    <t>TUBERIA REDONDA NEGRA X 6M DE 2" ESPESPOR 0,098"</t>
  </si>
  <si>
    <t>TUBO CUADRADO 1 X 1" X 0.7MM CAL.22 X 6M</t>
  </si>
  <si>
    <t>TUBO RECTANGULAR DE 25*50 MM DE 6 M CALIBRE 18MM</t>
  </si>
  <si>
    <t>TUBO RECTANGULAR DE 40*20 MM DE 6 M CALIBRE 18MM</t>
  </si>
  <si>
    <t>VARILLA CORRUGADA DE 1/2" * 6 METROS 60 PSI</t>
  </si>
  <si>
    <t>VARILLA CUADRADA 10,5*10,5 DE 6M</t>
  </si>
  <si>
    <t>FLEJE CAJA 20X20 1/4  X 60</t>
  </si>
  <si>
    <t>FLEJE CAJA  10 X 20 1/4 X60 UNI</t>
  </si>
  <si>
    <t>BASE PARAL 6 2-1 / 2 X 1-1 / 4PG 0.38MM 2.44M</t>
  </si>
  <si>
    <t>MALLA ELECTROSOLDADA 4 MM ROLLO 18 M</t>
  </si>
  <si>
    <t>PLATINA 6M X 1-1/2 X 3/16 PULG</t>
  </si>
  <si>
    <t>TUBO RECTANGULAR 50 X 25 X 1.1MM C18 X 6M</t>
  </si>
  <si>
    <t>TUBO ESTRUCTURAL CUADRADO 100 X 100 X 2.5MM C12 X 6M</t>
  </si>
  <si>
    <t>TUBO RECTANGULAR 100 X 40 X 2.0MM X 6M ESTRUCTURAL HR50</t>
  </si>
  <si>
    <t>ANGULO GALVANIZADO DRIWAL 20 X 20 X 0.38MM 2.44M</t>
  </si>
  <si>
    <t xml:space="preserve">0.30X3 M CANAL HOJALATA X 2M </t>
  </si>
  <si>
    <t>FLANCHE 20 X 240 CM CALIBRE 26</t>
  </si>
  <si>
    <t>ÁNGULO ALUMINIO  30X30MM1M</t>
  </si>
  <si>
    <t>ALAMBRE DE FRENAR NO 20 (X ROLLO)</t>
  </si>
  <si>
    <t>ALAMBRE DE FRENAR NO 25 (X ROLLO)</t>
  </si>
  <si>
    <t>DISCO ROLOCK ABRASIVO 2" GRANO 120 (X CAJA 100 UNIDADES)</t>
  </si>
  <si>
    <t>FRASCO MUESTRAS DE ACEITE</t>
  </si>
  <si>
    <t>LIJA ANTIDESLIZANTE GRANO 80 DE 6"X25 MT  (X  ROLLO)</t>
  </si>
  <si>
    <t>OJETES METALICOS DE 1/2</t>
  </si>
  <si>
    <t>PUNTA APEX NO 10</t>
  </si>
  <si>
    <t>PUNTA APEX NO 3</t>
  </si>
  <si>
    <t>PUNTA APEX NO 4</t>
  </si>
  <si>
    <t>PUNTA APEX NO 5</t>
  </si>
  <si>
    <t>PUNTA APEX NO 6</t>
  </si>
  <si>
    <t>PUNTA APEX NO 8</t>
  </si>
  <si>
    <t>PUNTA APEX TORQ NO. 1/4</t>
  </si>
  <si>
    <t>PUNTA APEX TORQ NO. 10</t>
  </si>
  <si>
    <t>PUNTA APEX TORQ NO. 12</t>
  </si>
  <si>
    <t>PUNTA APEX TORQ NO. 3</t>
  </si>
  <si>
    <t>PUNTA APEX TORQ NO. 4</t>
  </si>
  <si>
    <t>PUNTA APEX TORQ NO. 5</t>
  </si>
  <si>
    <t>PUNTA APEX TORQ NO. 6</t>
  </si>
  <si>
    <t>PUNTA APEX TORQ NO. 8</t>
  </si>
  <si>
    <t>BISTURI ( CORTADOR GRUESO)</t>
  </si>
  <si>
    <t>CHINCHE PLASTIFICADO X 50 UNDIDADES COLORES SURTIDOS</t>
  </si>
  <si>
    <t>CLIP ESTANDAR METALICO X 100</t>
  </si>
  <si>
    <t xml:space="preserve">GANCHO PORTA FICHERO CAIMAN METALICO </t>
  </si>
  <si>
    <t>GRAPA 26/6 X5000 COBRE LISA</t>
  </si>
  <si>
    <t>SACAGANCHOS 508B GENMES</t>
  </si>
  <si>
    <t>TAJALAPIZ METALICO SENCILLO</t>
  </si>
  <si>
    <t>TIJERA ESCOLAR  13 CM PUNTA ROMA</t>
  </si>
  <si>
    <t>ALAMBRE DULCE CALIBRE 16 GALVANIZADO 1KG</t>
  </si>
  <si>
    <t>ANGEO Y PRODUCTOS SIMILARES DE MATERIAL PLÁSTICO</t>
  </si>
  <si>
    <t>CERRADURA DE SEGURIDAD CERROJO SENCILLO, LLAVE EXTERIOR, MARIPOSA INTERIOR, ACABADO COBRE, CON POSIBILIDAD DE SACAR COPIAS DE LAS LLAVES.</t>
  </si>
  <si>
    <t>CERRADURA POMO MADERA DE ENTRADA PRINCIPAL CON LLAVES</t>
  </si>
  <si>
    <t>CHAZO EXPANSIVO METALICO DE 3/8" X 2" PAQUETE X 100 UNIDADES</t>
  </si>
  <si>
    <t>CHAZO PLASTICO DE 1/4" CON TORNILLO PAQUETE X 100 UNIDADES</t>
  </si>
  <si>
    <t>CHAZO PLASTICO DE 3/8" CON TORNILLO PAQUETE X 100 UNIDADES</t>
  </si>
  <si>
    <t>CHAZO PLASTICO DE 5/16" CON TORNILLO PAQUETE X 100 UNIDADES</t>
  </si>
  <si>
    <t>CHEQUE  CORTINA  BRONCE 1 1/2"</t>
  </si>
  <si>
    <t>CHEQUE  CORTINA 1" BRONCE</t>
  </si>
  <si>
    <t>CHEQUE  CORTINA 2" BRONCE</t>
  </si>
  <si>
    <t>CHEQUE CORTINA 3/4" EN BRONCE</t>
  </si>
  <si>
    <t>CIELO RASO EN PVC DE 8MM MARCA NACIONAL INCLUIDA ESTRUCTURA</t>
  </si>
  <si>
    <t>DESAGUE  FLEXIBLE LAVAMANOS</t>
  </si>
  <si>
    <t>DESAGUE FLEXIBLE LAVAPLATOS</t>
  </si>
  <si>
    <t>DESAGUE SENCILLO LAVAMANOS</t>
  </si>
  <si>
    <t>GRIFERIA PARA TANQUE CORONA BAJO CONSUMO DE BOTON, DE DOBLE DESCARGA INCLUIDO EL BOTON</t>
  </si>
  <si>
    <t>GRIFERIA SANITARIO 26 CM</t>
  </si>
  <si>
    <t>HERRAJE MUEBLE SANITARIO</t>
  </si>
  <si>
    <t>LLAVE DE LAVAMANOS ANTIBANDALICA CON TEMPORIZADOR</t>
  </si>
  <si>
    <t>LLAVE JARDIN TIPO PESADO</t>
  </si>
  <si>
    <t>LLAVE SENCILLA LAVAMANOS ACABADO CROMO MANIJA EN CRUZ</t>
  </si>
  <si>
    <t>LLAVE SENCILLA LAVAPLATOS TIPO PESADO CUELLO DE GANZO</t>
  </si>
  <si>
    <t>MALLA ESLABONADA 2 X 10 METROS, METAL 2-1/4 X 2-1/4 PULGADA ROLLO DE 10 M</t>
  </si>
  <si>
    <t>MANILAR DUCHA EN ESTRIA CON TORNILLO</t>
  </si>
  <si>
    <t>MEZCLADOR PARA LAVAPLATOS DE 8"</t>
  </si>
  <si>
    <t>REGISTRO DE CORTINA EN BRONCE 1 1/2"</t>
  </si>
  <si>
    <t>REGISTRO DE CORTINA EN BRONCE 1"</t>
  </si>
  <si>
    <t>REGISTRO DE CORTINA EN BRONCE 1/2"</t>
  </si>
  <si>
    <t>REGISTRO DE CORTINA EN BRONCE 2"</t>
  </si>
  <si>
    <t>REGISTRO DE CORTINA EN BRONCE 3/4"</t>
  </si>
  <si>
    <t>SIFON BOTELLA LAVAMANOS</t>
  </si>
  <si>
    <t>SIFON LAVAPLATOS EN PE</t>
  </si>
  <si>
    <t>SOLDADURA 60-13</t>
  </si>
  <si>
    <t>SOLDADURA PVC TIPO PESADO X 1/4</t>
  </si>
  <si>
    <t>TORNILLO AUTOPERFORANTE 1" X BOLSA DE 100</t>
  </si>
  <si>
    <t>TORNILLO AUTOPERFORANTE 1-1/2" X BOLSA DE 100</t>
  </si>
  <si>
    <t>TORNILLO CUBIERTA AUTOPERFORANTE ARANDELA PAQUETE *100 UNIDADES</t>
  </si>
  <si>
    <t>TORNILLO PARA TAPADO DE DRYWALL 1" PAQUETE X 100</t>
  </si>
  <si>
    <t xml:space="preserve">VASTAGO DUCHA EN COBRE CARTUCHO CERAMICO CIERRE RAPIDO </t>
  </si>
  <si>
    <t>TINA BAÑO EN ACERO INOXIDABLE PERROS GRANDES</t>
  </si>
  <si>
    <t>PUNTA PHILLIPS NO 1</t>
  </si>
  <si>
    <t>PUNTA PHILLIPS NO 2</t>
  </si>
  <si>
    <t>PUNTA PHILLIPS NO 3</t>
  </si>
  <si>
    <t>PUNTA PHILLIPS NO 4</t>
  </si>
  <si>
    <t>PUNTA PHILLIPS NO 5</t>
  </si>
  <si>
    <t>REMOVEDOR DE PINTURA TTR-2918</t>
  </si>
  <si>
    <t>CHAZO CONCRETO EXPANSIVO 1/2X3 2UN</t>
  </si>
  <si>
    <t>PANEL TORNILLO  TAPADO DRYWALL PTA AGUDA 6X1 100UN</t>
  </si>
  <si>
    <t>TORNILLO AUTOTALADRANTE PARA FIJACIÓN DE PLACAS.</t>
  </si>
  <si>
    <t>TORNILLO ESTRUCTURA DRYWALL PTA BROCA 7X7 / 16 100UN</t>
  </si>
  <si>
    <t>ROLLO SOLDADURA MIG WA 86 AWS A5.18/NTC2632 ER70S-6 ROLLO DE 15 KG</t>
  </si>
  <si>
    <t>SOLDADURA HO E-6013 1/8 5KG</t>
  </si>
  <si>
    <t>DIVISIONES PARA BAÑO Y DIVISIONES PARA ORINAL</t>
  </si>
  <si>
    <t>PASTA DE CAUTIN (X CAJA)</t>
  </si>
  <si>
    <t>ABRAZADERA GRANDE POR 100 UNIDADES</t>
  </si>
  <si>
    <t>ABRAZADERA MEDIANA POR 100 UNIDADES</t>
  </si>
  <si>
    <t xml:space="preserve">ABRAZADERA PEQUEÑA X 100 UNIDADES </t>
  </si>
  <si>
    <t>CINTA AISLANTE 3M</t>
  </si>
  <si>
    <t>CINTA AUTO FUNDENTE 3M</t>
  </si>
  <si>
    <t>LUBRICANTE ELECTRÓNICO</t>
  </si>
  <si>
    <t>SOPLADORA PARA SECADO ANIMAL DE 4 HP, CONTROL DE ENCENDIDO, TEMPERATURA VARIABLE, CONTROL DE SALIDA DE AIRE, INCLUYE MANGUERAS Y BOQUILLAS</t>
  </si>
  <si>
    <t>COMPUERTA FILTRO APC</t>
  </si>
  <si>
    <t>KIT APC PARA MMTD (3 PACK ) CO2</t>
  </si>
  <si>
    <t>KIT BUMPER (CADA KIT INCLUYE 5 BUMPER PARA MMTD)</t>
  </si>
  <si>
    <t>KIT PROTECTORES DE PUERTOS DE CONEXIÓN TRASEROS (2*ETHERNET &amp; POWER/1*SD/1*ANTENNA/1*USB PORT)</t>
  </si>
  <si>
    <t>MANIJA // HANDLE ASSY PARA EQUIPO DE DETECCIÓN NARCÓTICOS Y EXPLOSIVOS MMTD (MANIJA)</t>
  </si>
  <si>
    <t>MANTENANCE KIT FILTER X 2 UNIDADES</t>
  </si>
  <si>
    <t>MEMBRANE ASEEMBLY X 3 UNIDADES</t>
  </si>
  <si>
    <t>MMTD VERIFICATION STANDART PEN</t>
  </si>
  <si>
    <t>COSEDORA 220 RANK</t>
  </si>
  <si>
    <t>PERFORADORA NHITAN 2 HUECOS 20 HOJAS</t>
  </si>
  <si>
    <t>BASE PARA FOTOCELDA OPERACIÓN DE VOLTAJE 120V, CORIENTE 6A, PROTECCION IP44</t>
  </si>
  <si>
    <t>BREACKER DE 20AMP MONOPOLAR  ENCHUFABLE NTC 2116 120 - 240 V TERMOMAGNETICO</t>
  </si>
  <si>
    <t>BREACKER DE 30AMP MONOPOLAR  ENCHUFABLE NTC 2116 120 - 240 V TERMOMAGNETICO</t>
  </si>
  <si>
    <t>BREACKER DE 40AMP MONOPOLAR  ENCHUFABLE NTC 2116 120 - 240 V TERMOMAGNETICO</t>
  </si>
  <si>
    <t>BREAKER ENCHUFABLE TRIPOLAR DE 3 X 20AMP</t>
  </si>
  <si>
    <t>BREAKER ENCHUFABLE TRIPOLAR DE 3 X 30AMP</t>
  </si>
  <si>
    <t>BREAKER ENCHUFABLE TRIPOLAR DE 3 X 40AMP</t>
  </si>
  <si>
    <t>CABLE ACOMETIDA TREBOL 3X8+10 (TRIFASICO) NORMA CODENSA</t>
  </si>
  <si>
    <t>CABLE AUXILIAR 3.5MM A RCA DE 3 METROS</t>
  </si>
  <si>
    <t>CABLE CUADRUPLEX 3X35 MM+50 MM (3X2 + 1X1/0)</t>
  </si>
  <si>
    <t>CABLE DE MICRÓFONO DE 6 METROS</t>
  </si>
  <si>
    <t>CABLE DUPLEX 2X10  NTC 2050 Y RETIE VIGENTE, NORMA TECNICA 5521, 25 AMPERIOS X 100 MTS</t>
  </si>
  <si>
    <t>CABLE DUPLEX 2X12  NTC 2050 Y RETIE VIGENTE, NORMA TECNICA 5521, 25 AMPERIOS X 100 MTS</t>
  </si>
  <si>
    <t>CABLE ENCAUCHETADO 3 X 10 600V 75°C X MT</t>
  </si>
  <si>
    <t>CABLE ENCAUCHETADO 3 X 12 600V 75°C X MT, NORMA RETIE</t>
  </si>
  <si>
    <t>CABLE N° 6 THWN 90° X 100 MTS</t>
  </si>
  <si>
    <t>CAJA  ELECTRICA GALVANIZADA HEXAGONAL  2400</t>
  </si>
  <si>
    <t xml:space="preserve">CAJA ELECTRICA  5800 GALVANIZADA 2X4 CERTIFICADA </t>
  </si>
  <si>
    <t>CAJA ELECTRICA CUADRADA 10X10 X 5CM DE FONDO GALVANIZADA CON SUPLEMENTO</t>
  </si>
  <si>
    <t>CAJA EN POLICARBONATO PARA DERIVACIÓN DE ACOMETIDAS NORMA CODENSA ET-925-1 (6 SALIDAS TRIFÁSICAS Ó 12 MONOFÁSICAS). 120 V, BIFÁSICA TRIFILAR 208-260 V, TRIFÁSICA TETRAFILAR 208/260 V), MÍNIMO 150A. CON PUERTA ANTI INGRESO DE AGUA Y APERTURA DE 120° MINIMO</t>
  </si>
  <si>
    <t>CANALETA PLASTICA DE 20MMX20MM CON ADHESIVO ADHERENTE</t>
  </si>
  <si>
    <t>CANALETA PLASTICA DE 40MMX25MM  CON ADHESIVO ADHERENTE</t>
  </si>
  <si>
    <t>CAPACETE METALICO ANTIFRAUDE DE 1 1/4’’</t>
  </si>
  <si>
    <t>CINTA VINILO AISLANTE SUPER 33 X ROLLO CERTIFICADA NORMA RETIE</t>
  </si>
  <si>
    <t xml:space="preserve">CLAVIJAS DE 15 AMP CON POLO A TIERRA EN CAUCHO 220V USO INDUSTRIAL </t>
  </si>
  <si>
    <t>CONECTOR DE TORNILLO DE PERFORACION DE CHAQUETA AISLADA PRINCIPAL 8 A 3/0 - DERIVACION 14 A 6 ILUM</t>
  </si>
  <si>
    <t>CONTACTOR 18A TRIFASICO CEJA PARA MONTAJE EN RIEL DIN, RANURA PARA CONTACTOS AUXILIARES ADICIONAL. BOBINA 220VAC</t>
  </si>
  <si>
    <t>CONTACTOR 22A TRIFASICO CEJA PARA MONTAJE EN RIEL DIN, RANURA PARA CONTACTOS AUXILIARES ADICIONAL. BOBINA 220VAC</t>
  </si>
  <si>
    <t>CONTACTOR 25A TRIFASICO CEJA PARA MONTAJE EN RIEL DIN, RANURA PARA CONTACTOS AUXILIARES ADICIONAL. BOBINA 220VAC</t>
  </si>
  <si>
    <t>CONTACTOR 32A TRIFASICO CEJA PARA MONTAJE EN RIEL DIN, RANURA PARA CONTACTOS AUXILIARES ADICIONAL. BOBINA 220VAC</t>
  </si>
  <si>
    <t>DUCHA ELECTRICA 40 AMPERIOS BLANCA CON GARANTIA</t>
  </si>
  <si>
    <t>ENCHUFE INDUSTRAL MACHO 4X32A 380-415V TYPE 024 IP44</t>
  </si>
  <si>
    <t>FOTOCELDA 1.875 WATT, 120V, PROTECCION: IP44, CUMPLIMIENTO RETIE</t>
  </si>
  <si>
    <t>GRAPA DE SUSPENSIÓN PARA RED TRENZADA CON FUSIBLE MECÁNICO INCORPORADO TERMOPLÁSTICO CON ANTI UV PARA RED TRENZADA</t>
  </si>
  <si>
    <t xml:space="preserve">GRAPA DE SUSPENSION RED TRENZADA  EXTENSION DE 50 CM </t>
  </si>
  <si>
    <t xml:space="preserve">GRIFERIA INSTITUCIONAL LAVAMANOS TIPO PUSH AHORRADORA ANTIBANDALICA </t>
  </si>
  <si>
    <t>INTERRUPTOR DOBLE CONMUTABLE LINEA ABITARE BLANCO 10AMP - 110V DE INCRUSTAR</t>
  </si>
  <si>
    <t>LAMPARA MATAZANCUDOS 20 MTS ALCANCE EFECTIVO, 9 WATT, 120V, 60 HZ</t>
  </si>
  <si>
    <t>MICROINVERSOR 600W 2 ENTRADAS FV INDEPENDIENTES  MPPT, HASTA DOS PANELES SOLARES DE 250/375W 12-24-48 Y SALIDA DE 1220/220, RANGO DE VOLTAJE 22/48V, IP67, CORRIENTE DE ENTRADA MAX 12AX 2</t>
  </si>
  <si>
    <t>MULETILLA DE 2 POSICIONES OFF/ON 120V</t>
  </si>
  <si>
    <t>MULETILLA DE 3 POSICIONES 120V, OFF/MANUAL/AUTOMATICO</t>
  </si>
  <si>
    <t>MULTITOMA REGLETA DE 8 TOMAS CON FUSIBLE</t>
  </si>
  <si>
    <t xml:space="preserve">PANEL LED DE 18W DE ENCRUSTAR </t>
  </si>
  <si>
    <t xml:space="preserve">PANEL LED DE 18W DE SOBREPONER </t>
  </si>
  <si>
    <t>PANEL LED DE SOBREPONER 12W</t>
  </si>
  <si>
    <t>PANEL SOLAR 300 WATT/ 24V MONOCRISTALINO, IP68, CONECTOR MC4</t>
  </si>
  <si>
    <t>PROGRAMADOR SEMANAL  120V , MONTAJE EN RIEL, PROGRAMACIÓN DE 24 HORAS / 7 DÍAS: HASTA 10 PROGRAMAS ON / OFF DIFERENTES POR DÍA, CADA PROGRAMA QUE CONFIGURA SE REPITE UNA VEZ POR SEMANA; CON LA BATERÍA DE RESPALDO INCORPORADA, LA UNIDAD RETIENE LA PROGRAMACIÓN INCLUSO EN UN CORTE DE ENERGÍA Y LE AHORRA LA MOLESTIA DE TENER QUE REPROGRAMARLA</t>
  </si>
  <si>
    <t>PULSADOR STAR/STOP 110V</t>
  </si>
  <si>
    <t>REFLECTOR NEGRO LED 30W LUZ BLANCA, CON SENSOR DE MOVIMIENTO</t>
  </si>
  <si>
    <t>REFLECTOR SOLAR NEGRO LED 10W LUZ BLANCA</t>
  </si>
  <si>
    <t>SENSOR DE MOVIMIENTO DE INCRUSTAR 180, 15 AMP, REF IPV15/IPS15, ENCENDIDO Y APAGADO TOTALMENTE AUTOMATICO</t>
  </si>
  <si>
    <t>TABLERO BIFASICO DE 8 CIRCUITOS</t>
  </si>
  <si>
    <t>TABLERO TRIFASICO DE 12 CIRCUITOS</t>
  </si>
  <si>
    <t xml:space="preserve">TAPA 5800 METALICA CIEGA </t>
  </si>
  <si>
    <t xml:space="preserve">TENSOR PARA ACOMETIDA B. P. X 19 MM </t>
  </si>
  <si>
    <t xml:space="preserve">TOMA INDUSTRIAL DE INCRUSTAR  3P + T, 32A 380-415V TYPE 024 IP44  </t>
  </si>
  <si>
    <t xml:space="preserve">TOMACORRIENTE DOBLE 15 A,  120V, 2P+T, COLOR BLANCO, NORMA RETIE </t>
  </si>
  <si>
    <t xml:space="preserve">TOMACORRIENTE ENCAUCHETADA HEMBRA CON POLO A TIERRA </t>
  </si>
  <si>
    <t>ALAMBRE CU DESNUDO NO.12 AWG</t>
  </si>
  <si>
    <t>ANCLAJES Y PERFILES PARA LUMINARIAS</t>
  </si>
  <si>
    <t>BOMBILLO LED 9 WATT LUZ BLANCA FRIA, 110/120V, ROSCA E27, TIPO AMPOLLETA</t>
  </si>
  <si>
    <t xml:space="preserve">BORNA 6 </t>
  </si>
  <si>
    <t xml:space="preserve">BORNA 8 </t>
  </si>
  <si>
    <t xml:space="preserve">CABLE CU DESNUDO NO.8 AWG </t>
  </si>
  <si>
    <t>CABLE CU HFFR-LS NO.12 AWG</t>
  </si>
  <si>
    <t xml:space="preserve">CABLE CU HFFR-LS NO.6 AWG </t>
  </si>
  <si>
    <t xml:space="preserve">CABLE CU HFFR-LS NO.8 AWG </t>
  </si>
  <si>
    <t>CAJA GALVANIZADA 2400</t>
  </si>
  <si>
    <t>CAJA GALVANIZADA 2400 RAWELT</t>
  </si>
  <si>
    <t>CAJA GALVANIZADA 5800</t>
  </si>
  <si>
    <t>CLAVIJA 20 AMP, 250V, 2 POLOS +TIERRA, 3
HILOS</t>
  </si>
  <si>
    <t>CONECTOR RESORTE ROJO</t>
  </si>
  <si>
    <t>CORTACIRCUITOS ATORNILLABLES TERMOMAGNÉTICOS AUTOMÁTICOS MONOPOLARES, 10 KA A 120/240 V DSA-1030 MONOPOLARES, 10 KA A 120/240 V DSA-1030 CORRIENTE NOMINAL: 30 A.</t>
  </si>
  <si>
    <t xml:space="preserve">EZ9F56340 EASY9 3P C 40 A </t>
  </si>
  <si>
    <t>INTERRUPTOR CONMUTABLE SENCILLO (TRES
VÍAS) 10A, 250 V, LINEA AMBIA REFRESH DE LEGRAND.</t>
  </si>
  <si>
    <t>LED EMERG DOWNLIGHT 4.5W 6K ASYM</t>
  </si>
  <si>
    <t>LED PANEL RD 18W WW 100-240V</t>
  </si>
  <si>
    <t>LED PANEL SQ 40W DL UNV 50H</t>
  </si>
  <si>
    <t>LIMPIADOR PVC LIQUIDO 1/4 GL</t>
  </si>
  <si>
    <t>SOLDADURA PVC LIQUIDA 1/4 GL</t>
  </si>
  <si>
    <t xml:space="preserve">TERMINAL EMT Ø1" </t>
  </si>
  <si>
    <t>TERMINAL EMT Ø3/4"</t>
  </si>
  <si>
    <t>TERMINALES PVC 3/4"</t>
  </si>
  <si>
    <t>TOMA AÉREA 20 AMP, 250V, 2 POLOS +TIERRA,
3 HILOS</t>
  </si>
  <si>
    <t>TOMA DOBLE MONOFASICA CON P.T. 20A/120V</t>
  </si>
  <si>
    <t>TOMACORRIENTE DÚPLEX CON POLO A TIERRA AISLADO (IG) PARA COMPUTADOR + GRADO HOSPITALARIO, 1 FASE + 1 NEUTRO + TIERRA, COLOR NARANJA, 20 A - 125 VAC, NEMA 5-20R</t>
  </si>
  <si>
    <t>TORNILLO ACERO INOXIDABLE BAJANTES</t>
  </si>
  <si>
    <t>TORNILLO LAMINA 3/8"</t>
  </si>
  <si>
    <t xml:space="preserve">TUBO CONDUIT EMT (UL 797) 1" </t>
  </si>
  <si>
    <t>TUBO CONDUIT EMT (UL 797) 3/4"</t>
  </si>
  <si>
    <t>TUBO CONDUIT PVC   3/4"</t>
  </si>
  <si>
    <t xml:space="preserve">UNIÓN EMT Ø1" </t>
  </si>
  <si>
    <t>UNIÓN EMT Ø3/4"</t>
  </si>
  <si>
    <t>UNIÓN PVC 3/4"</t>
  </si>
  <si>
    <t xml:space="preserve">CIRCUITOS  ZA000611096 NTQ-412-T-SQ, 12 </t>
  </si>
  <si>
    <t>PILA ALCALINA TIPO D ( X 2 UNIDADES)</t>
  </si>
  <si>
    <t>PILA TIPO C ( X 2 UNIDADES)</t>
  </si>
  <si>
    <t>PILA AAA ( X 2 UNIDADES)</t>
  </si>
  <si>
    <t>PILA AA ( X 2 UNIDADES)</t>
  </si>
  <si>
    <t>AGUA DESMINERALIZADA PARA BATERIAS (DESTILADA O DEIONIZADA)</t>
  </si>
  <si>
    <t>MICRÓFONO ALÁMBRICO</t>
  </si>
  <si>
    <t xml:space="preserve">TAJETAS PVC 4K MIFARE </t>
  </si>
  <si>
    <t>REGLA PLANA METALICA 30CM</t>
  </si>
  <si>
    <t xml:space="preserve">MANTENIMIENTO ALOJAMIENTO DE PERSONAL SOLTERO OFICIALES Y SUBOFICIALES ( ADECUACIÓN DE BATERIAS SANITARIAS) </t>
  </si>
  <si>
    <t xml:space="preserve">MANTENIMIENTO APARTAMENTO DE PERSONAL CASADO OFICIALES Y SUBOFICIALES ( ADECUACIÓN DE BATERIAS SANITARIAS Y COCINAS) </t>
  </si>
  <si>
    <t>MANTENIMIENTO HOTEL</t>
  </si>
  <si>
    <t>MANTENIMIENTO CASAS FISCALES</t>
  </si>
  <si>
    <t>CONSTRUCCIÓN DE CÓMODAS ALOJAMIENTOS Y AREGLO DE ORINALES SOLDADOS GRUSE</t>
  </si>
  <si>
    <t>MANTENIMIENTO  DE LA BODEGA DE ARMAMENTO AEREO</t>
  </si>
  <si>
    <t>MANTENIMIENTO BINES IMUEBLES</t>
  </si>
  <si>
    <t>MANTENIMIENTO INSTALACIONES ESM</t>
  </si>
  <si>
    <t>MANTENIMIENTO Y REMODELACION RANCHO DE TROPA</t>
  </si>
  <si>
    <t>SERVICIO DE ALBAÑILERIA VF 2021</t>
  </si>
  <si>
    <t xml:space="preserve">SERVICIO DE ALBAÑILERIA AMARRE </t>
  </si>
  <si>
    <t>RUTAS PERSONAL CATAM Y DEPENDENCIAS ANEXAS</t>
  </si>
  <si>
    <t>RUTAS PERSONAL CATAM Y DEPENDENCIAS ANEXAS VF 2021</t>
  </si>
  <si>
    <t>TRANSPORTE TRIPULACIONES Y SOLDADOS</t>
  </si>
  <si>
    <t>TRANSPORTE TRIPULACIONES Y SOLDADOS CNRP</t>
  </si>
  <si>
    <t xml:space="preserve">TRANSPORTE TRIPULACIONES Y SOLDADOS VF </t>
  </si>
  <si>
    <t xml:space="preserve">RUTAS PERSONAL CATAM Y DEPENDENCIAS ANEXAS AMARRE </t>
  </si>
  <si>
    <t xml:space="preserve">TRANSPORTE TRIPULACIONES Y SOLDADOS AMARRE </t>
  </si>
  <si>
    <t>SERVICIO EN TIERRA VF 2021</t>
  </si>
  <si>
    <t>SERVICIO EN TIERRA AMARRE</t>
  </si>
  <si>
    <t>SERVICIOS PUBLICOS (ACUEDUCTO)</t>
  </si>
  <si>
    <t>ENERGIA</t>
  </si>
  <si>
    <t>ENERGIA CNRP</t>
  </si>
  <si>
    <t>ANALISIS FISICO QUIMICOS Y MICROBIOLOGICOS DE AGUA POTABLE Y RESIDUAL VF 2021</t>
  </si>
  <si>
    <t>MANTENIMIENTO DE LAS BOTELLAS DE OXIGENO, NITROGENO, GAS CARBONICO Y EXTINTORAS DE FUEGO DE LAS AERONAVES</t>
  </si>
  <si>
    <t>MANTENIMIENTO DE LAS BOTELLAS DE OXÍGENO, NITRÓGENO, GAS CARBÓNICO Y EXTINTORAS DE FUEGO DE LAS AERONAVES</t>
  </si>
  <si>
    <t xml:space="preserve">ANALISIS FISICO QUIMICOS Y MICROBIOLOGICOS DE AGUA POTABLE Y RESIDUAL AMARRE </t>
  </si>
  <si>
    <t xml:space="preserve">SERVICIOS MÉDICOS VETERINARIOS DE INTERCONSULTA PARA EL DIAGNÓSTICO Y TRATAMIENTO ESPECIALIZADOS DE LOS CANINOS </t>
  </si>
  <si>
    <t>TELÉFONO, FAX Y OTROS</t>
  </si>
  <si>
    <t>INTERNET CATAM</t>
  </si>
  <si>
    <t>TELEVISION SATELITAL</t>
  </si>
  <si>
    <t>SERVICIO LOGÍSTICO ATENCIÓN DE CAFETERÍA VF 2021</t>
  </si>
  <si>
    <t>SERVICIO LOGÍSTICO ATENCIÓN DE CAFETERÍA</t>
  </si>
  <si>
    <t xml:space="preserve">SERVICIO LOGÍSTICO ATENCIÓN DE CAFETERÍA AMARRE </t>
  </si>
  <si>
    <t>FUMIGACION VF 2021</t>
  </si>
  <si>
    <t>SERVICIO DE ASEO INTEGRAL VF 2021</t>
  </si>
  <si>
    <t xml:space="preserve">FUMIGACION </t>
  </si>
  <si>
    <t>FUMIGACION  CNRP</t>
  </si>
  <si>
    <t>LAVADO Y DESINFECCIÓN TANQUES DE ALMACENAMIENTO DE AGUA POTABLE</t>
  </si>
  <si>
    <t>MANTENIMIENTO CARPAS</t>
  </si>
  <si>
    <t xml:space="preserve">SERVICIO DE ASEO ESM  VF </t>
  </si>
  <si>
    <t>SERVICIO DE ASEO INTEGRAL</t>
  </si>
  <si>
    <t>76111501</t>
  </si>
  <si>
    <t>SERVICIO DE ASEO INTEGRAL AMARRE</t>
  </si>
  <si>
    <t>SERVICIO DE ASEO ESM  AMARRE</t>
  </si>
  <si>
    <t xml:space="preserve">FUMIGACION AMARRE </t>
  </si>
  <si>
    <t xml:space="preserve">SERVICIO DE ASEO ESM  </t>
  </si>
  <si>
    <t>MANTENIMIENTO INTEGRAL DE ZONAS VERDES</t>
  </si>
  <si>
    <t>MANTENIMIENTO INTEGRAL DE ZONAS VERDES VF2021</t>
  </si>
  <si>
    <t>TALA Y PODA DE ARBOLES</t>
  </si>
  <si>
    <t xml:space="preserve">MANTENIMIENTO INTEGRAL DE ZONAS VERDES AMARRE </t>
  </si>
  <si>
    <t>MANTENIMIENTO EXTINTORES</t>
  </si>
  <si>
    <t>MANTENIMIENTO PROGRAMADO E IMPREVISTO PARA EL EQUIPO F-28 VF 2022</t>
  </si>
  <si>
    <t>MANTENIMENTO PREVENTIVO CONTROL  CORROSIÓN, CONSERVACIÓN, PRESENTACIÓN Y SALUBRIDAD AERONAVES VF 2022</t>
  </si>
  <si>
    <t>MANTENIMIENTO PARQUE AUTOMOTOR</t>
  </si>
  <si>
    <t>MANTENIMIENTO PARQUE AUTOMOTOR ESM</t>
  </si>
  <si>
    <t>MANTENIMIENTO PARQUE AUTOMOTOR VF2021</t>
  </si>
  <si>
    <t>MANTENIMINENTO MONTACARGAS</t>
  </si>
  <si>
    <t xml:space="preserve">MANTENIMENTO PREVENTIVO CONTROL  CORROSIÓN, CONSERVACIÓN, PRESENTACIÓN Y SALUBRIDAD AERONAVES </t>
  </si>
  <si>
    <t xml:space="preserve">MANTENIMIENTO PARQUE AUTOMOTOR AMARRE </t>
  </si>
  <si>
    <t>MANTENIMENTO PREVENTIVO CONTROL  CORROSIÓN, CONSERVACIÓN, PRESENTACIÓN Y SALUBRIDAD AERONAVES AMARRE</t>
  </si>
  <si>
    <t>MANTENIMIENTO LEGACY</t>
  </si>
  <si>
    <t>MANTENIEMIENTO DESPEGADORA DE RUEDAS VF2021</t>
  </si>
  <si>
    <t>MANTENIEMIENTO EQUIPO ETAA BANCOS VF2021</t>
  </si>
  <si>
    <t>MANTENIEMIENTO EQUIPO ETAA BARRAS DE ARRASTRE VF2021</t>
  </si>
  <si>
    <t>MANTENIEMIENTO EQUIPO ETAA BARREDORAS VF2021</t>
  </si>
  <si>
    <t>MANTENIEMIENTO EQUIPO ETAA CARGADORES VF2021</t>
  </si>
  <si>
    <t>MANTENIEMIENTO EQUIPO ETAA CARROS ESCALERA VF2021</t>
  </si>
  <si>
    <t>MANTENIEMIENTO EQUIPO ETAA GATOS VF2021</t>
  </si>
  <si>
    <t>MANTENIEMIENTO EQUIPO ETAA GRUAS VF2021</t>
  </si>
  <si>
    <t>MANTENIEMIENTO EQUIPO ETAA HIDROLAVODORAS VF2021</t>
  </si>
  <si>
    <t>MANTENIEMIENTO EQUIPO ETAA MONTACARGAS VF2021</t>
  </si>
  <si>
    <t>MANTENIEMIENTO EQUIPO ETAA REMOLCADORES VF2021</t>
  </si>
  <si>
    <t>MANTENIEMIENTO EQUIPO ETAA TRACTORES VF2021</t>
  </si>
  <si>
    <t>MANTENIEMIENTO EQUIPO ETAA VEHICULOS UTILITARIOS VF2021</t>
  </si>
  <si>
    <t>MANTENIMIENTO PREVENTIVO Y CORRECTIVOPLANTAS DE ENERGIA VF 2021</t>
  </si>
  <si>
    <t>MANTENIMIENTO MOTOBOMBAS, ELECTROBOMBAS Y EQUIPOS DE SOLDADURA</t>
  </si>
  <si>
    <t>MANTENIMIENTO DE PLANTAS ELECTRICAS Y PARARRAYOS</t>
  </si>
  <si>
    <t xml:space="preserve">MANTENIMIENTO MINITRACTORES Y EQUIPO DE PODA </t>
  </si>
  <si>
    <t>MANTENIMIENTO PREVENTIVO ESPECIALIZADO PARA DOS (2) EQUIPOS DE DETECCIÓN DE NARCÓTICOS Y EXPLOSIVOS MMTD</t>
  </si>
  <si>
    <t>MANTENIMIENTO PREVENTIVO Y CORRECTIVO AL SISTEMA DE TRATAMIENTO DE AGUA RESIDUAL Y BOMBAS DE PRESIÓN PARA EL LAVADO DE AERONAVES</t>
  </si>
  <si>
    <t>MANTENIMIENTO DESPEGADORA DE RUEDAS</t>
  </si>
  <si>
    <t xml:space="preserve">MANTENIMIENTO EQUIPO ETAA BANCOS </t>
  </si>
  <si>
    <t xml:space="preserve">MANTENIMIENTO EQUIPO ETAA BARREDORAS </t>
  </si>
  <si>
    <t xml:space="preserve">MANTENIMIENTO EQUIPO ETAA CARGADORES </t>
  </si>
  <si>
    <t xml:space="preserve">MANTENIMIENTO EQUIPO ETAA CARROS ESCALERA </t>
  </si>
  <si>
    <t xml:space="preserve">MANTENIMIENTO EQUIPO ETAA GATOS </t>
  </si>
  <si>
    <t xml:space="preserve">MANTENIMIENTO EQUIPO ETAA GRUAS </t>
  </si>
  <si>
    <t xml:space="preserve">MANTENIMIENTO EQUIPO ETAA HIDROLAVADORAS </t>
  </si>
  <si>
    <t>MANTENIMIENTO EQUIPO ETAA MONTACARGAS</t>
  </si>
  <si>
    <t>MANTENIMIENTO EQUIPO ETAA REMOLCADORES</t>
  </si>
  <si>
    <t>MANTENIMIENTO EQUIPO ETAA VEHICULOS UTILITARIOS</t>
  </si>
  <si>
    <t>MANTENIMIENTO ETAA TRACTORES</t>
  </si>
  <si>
    <t xml:space="preserve">MANTENIMIENTO PREVENTIVO Y CORRECTIVO PLANTAS DE ENERGIA </t>
  </si>
  <si>
    <t>MANTENIMIENTO CARROS GASES INDUSTRIALES</t>
  </si>
  <si>
    <t xml:space="preserve">MANTENIMIENTO ESTANTERIA INTELIGENTE </t>
  </si>
  <si>
    <t>MANTENIMIENTO EQUIPO DEL EQUIPO ETAA ASIGNADO A LA UNIDAD  AMARRE</t>
  </si>
  <si>
    <t xml:space="preserve">REFACCION DE 10 POLTRONAS MATERIAL: </t>
  </si>
  <si>
    <t>MANTENIMIENTO DE BASCULAS FIJAS Y PORTATILES</t>
  </si>
  <si>
    <t>MANTENIMIENTO DE GASODOMESTICOS</t>
  </si>
  <si>
    <t xml:space="preserve">TECNICO </t>
  </si>
  <si>
    <t>CAVI</t>
  </si>
  <si>
    <t>ICAO</t>
  </si>
  <si>
    <t>BRIGADISTAS</t>
  </si>
  <si>
    <t xml:space="preserve">TRABAJO SEGURO EN  ALTURAS </t>
  </si>
  <si>
    <t>EXAMENES MEDICOS OCUPACIONALES PERSONAL CIVIL Y UN PERSONAL MILITAR CATAM</t>
  </si>
  <si>
    <t>SERVICIO MANTENIMIENTO Y LIMPIEZA DE ALCANTARILLADO SANITARIO Y PLUVIAL VF2021</t>
  </si>
  <si>
    <t>SERVICIO MANTENIMIENTO Y LIMPIEZA DE ALCANTARILLADO SANITARIO Y PLUVIAL</t>
  </si>
  <si>
    <t>SERVICIOS PUBLICOS (ALCANTARILLADO)</t>
  </si>
  <si>
    <t>SERVICIOS PUBLICOS (ASEO)</t>
  </si>
  <si>
    <t>RECOLECION DE RESIDUOS HOSPITALARIOS GENERADOS EN ESM-5119</t>
  </si>
  <si>
    <t>RECOLECION DE RESIDUOS HOSPITALARIOS GENERADOS EN ESM-5119 GAORI</t>
  </si>
  <si>
    <t>SERVICIO DE RECOLECCIÓN INTERNA, TRANSPORTE, MANIPULACIÓN, ALMACENAMIENTO TEMPORAL Y DISPOSICIÓN FINAL AMBIENTALMENTE ADECUADA Y CERTIFICADA DE LOS RESIDUOS PELIGROSOS, ELECTRÓNICOS E INTENDENCIA  SUCOM</t>
  </si>
  <si>
    <t>SERVICIO DE RECOLECCIÓN INTERNA, TRANSPORTE, MANIPULACIÓN, ALMACENAMIENTO TEMPORAL Y DISPOSICIÓN FINAL AMBIENTALMENTE ADECUADA Y CERTIFICADA DE LOS RESIDUOS PELIGROSOS, ELECTRÓNICOS E INTENDENCIA  VF 2021</t>
  </si>
  <si>
    <t xml:space="preserve">SERVICIO DE RECOLECCIÓN INTERNA, TRANSPORTE, MANIPULACIÓN, ALMACENAMIENTO TEMPORAL Y DISPOSICIÓN FINAL AMBIENTALMENTE ADECUADA Y CERTIFICADA DE LOS RESIDUOS PELIGROSOS, ELECTRÓNICOS E INTENDENCIA  AMARRE </t>
  </si>
  <si>
    <t>SERVICIO A BORDO</t>
  </si>
  <si>
    <t>SERVICIO A BORDO  VF ENE- MAYO 2021</t>
  </si>
  <si>
    <t xml:space="preserve">SERVICIO A BORDO AMARRE </t>
  </si>
  <si>
    <t>VIATICOS AL INTERIOR DEL PAÍS</t>
  </si>
  <si>
    <t>VIEGENCIAS EXPIRADAS</t>
  </si>
  <si>
    <t>IMPUESTO VEHICULAR</t>
  </si>
  <si>
    <t>VIÁTICOS CUOTA BASICA</t>
  </si>
  <si>
    <t xml:space="preserve">ALCOHOL </t>
  </si>
  <si>
    <t>JABON ANTIBACTERIAL</t>
  </si>
  <si>
    <t>TRAJE TYVEK</t>
  </si>
  <si>
    <t>DELANTAL DE SEGURIDAD</t>
  </si>
  <si>
    <t>GUANTES DE SEGURIDAD</t>
  </si>
  <si>
    <t>TAPA OIDOS ERGONOMICOS</t>
  </si>
  <si>
    <t>MASCARA MEDIA CARA</t>
  </si>
  <si>
    <t>FILTROS PARA MASCARA MEDIA CARA PAQUETE POR 2</t>
  </si>
  <si>
    <t>BATA PARA ARCHIVO</t>
  </si>
  <si>
    <t>VIÁTICOS APOYO PRESUPUESTAL</t>
  </si>
  <si>
    <t>LA PRESTACIÓN DE SERVICIOS PROFESIONALES Y DE APOYO  DE DOS ABOGADOS PARA LA GESTIÓN CONTRACTUAL DE LA ESCUELA DE SUBOFICIALES “CT. ANDRÉS M. DÍAZ” EN LO ATINENTE A LAS ETAPAS PRECONTRACTUALES, CONTRACTUALES Y POSTCONTRACTUALES, EN EL MARCO DE LOS PLANES, PROGRAMAS Y PROYECTOS ENCAMINADOS A LA ADQUISICIÓN DE BIENES Y SERVICIOS DE LA ESCUELA DE SUBOFICIALES “CT. ANDRÉS M. DÍAZ”</t>
  </si>
  <si>
    <t>02-02-02-008-002-03</t>
  </si>
  <si>
    <t>LA PRESTACIÓN DE SERVICIOS PROFESIONALES Y DE APOYO   PARA LA GESTIÓN CONTRACTUAL DE LA ESCUELA DE SUBOFICIALES “CT. ANDRÉS M. DÍAZ” EN LO ATINENTE PARA LA ESTRUCTURACIÓN Y EVALUACIÓN ECONOMICA EN EL MARCO DE LOS PROCESOS CONTRACTUALES  DE LA ESCUELA DE SUBOFICIALES “CT. ANDRÉS M. DÍAZ”.</t>
  </si>
  <si>
    <t>02-02-02-009-006-03</t>
  </si>
  <si>
    <t>DIRECTOR BANDA SINFONICA</t>
  </si>
  <si>
    <t>MUSICO INSTRUMENTISTA</t>
  </si>
  <si>
    <t xml:space="preserve">MANTENIMIENTO A TODO COSTO DE LOS LOCKERS DE LAS
AULAS DEL GRUPO ACADÉMICO Y LAS CÓMODAS METÁLICAS DE LOS ALOJAMIENTOS
ALUMNOS ESUFA.
</t>
  </si>
  <si>
    <t>ESTUCHES PARA FUSILES</t>
  </si>
  <si>
    <t>CORNO FRANCES GAMA ALTA Y/O PROFESIONAL</t>
  </si>
  <si>
    <t>TROMPETAS EN BB.</t>
  </si>
  <si>
    <t>PARES DE PLATILLOS DE CHOQUE</t>
  </si>
  <si>
    <t>TAMBORA</t>
  </si>
  <si>
    <t>BOMBO DOBLE VASO DE 24"</t>
  </si>
  <si>
    <t>REDOBLANTE DE 14"</t>
  </si>
  <si>
    <t>CAJA 14"</t>
  </si>
  <si>
    <t>GRANADERA DE 14"</t>
  </si>
  <si>
    <t>DISPARADOR DE BOMBO</t>
  </si>
  <si>
    <t>BOQUILLA PARA TROMPETA 14A4A</t>
  </si>
  <si>
    <t>CAJA DE CAÑAS PARA SAXOFON ALTO NO 3</t>
  </si>
  <si>
    <t>CAJA DE CAÑAS PARA SAXOFON ALTO NO 2 1/2</t>
  </si>
  <si>
    <t>CAJA DE CAÑAS PARA SAXOFON SOPRANO NO 3</t>
  </si>
  <si>
    <t>CAJA DE CAÑAS PARA SAXOFON TENOR NO 3</t>
  </si>
  <si>
    <t>CAJA DE CAÑAS PARA SAXOFON TENOR NO 2 1/2</t>
  </si>
  <si>
    <t>CAJA DE CAÑAS PARA SAXOFON BARITONO NO 3</t>
  </si>
  <si>
    <t xml:space="preserve">CAJA CAÑAS PARA CLARINETE SOPRANO  VANDOREM V,21 NO 3 1/2 </t>
  </si>
  <si>
    <t xml:space="preserve">CAJA CAÑAS PARA CLARINETE SOPRANO  VANDOREM V,21 NUM 3 </t>
  </si>
  <si>
    <t>ESTUCHE PARA PAD</t>
  </si>
  <si>
    <t>ESTUCHE PARA PLATILLOS</t>
  </si>
  <si>
    <t>ESTUCHE DURO PARA ORGANETA</t>
  </si>
  <si>
    <t>ESTUCHE  PARA CAJON PERUANO</t>
  </si>
  <si>
    <t>ESTUCHE PARA REDOBLANTE</t>
  </si>
  <si>
    <t>ESTUCHE PARA HERRAJE</t>
  </si>
  <si>
    <t>ESTUCHE PARA TOMS</t>
  </si>
  <si>
    <t>ESTUCHE PARA TUBA  SOUSAFONO</t>
  </si>
  <si>
    <t xml:space="preserve">ABRAZADERA SAXOFÓN SOPRANO </t>
  </si>
  <si>
    <t>ABRAZADERA SAXOFÓN ALTO</t>
  </si>
  <si>
    <t xml:space="preserve">PROTECTORES PLÁSTICOS PARA BOQUILLAS DE SAXOFÓN </t>
  </si>
  <si>
    <t>PROTECTORES DE CAUCHO PARA BOQUILLA DE CLARINETE SET O PAQUETE</t>
  </si>
  <si>
    <t>KIT DE ASEO PARA CLARINETE</t>
  </si>
  <si>
    <t>KIT DE ASEO PARA OBOE</t>
  </si>
  <si>
    <t>SORDINA</t>
  </si>
  <si>
    <t>STAND PARA FLAUTA</t>
  </si>
  <si>
    <t>CREMA PARA BARA DE TROMBON</t>
  </si>
  <si>
    <t>ACEITES PARA BRONCES</t>
  </si>
  <si>
    <t>PALAS DE MADERA PARA HACER CAÑAS DE OBOE TIPO GLOTAN</t>
  </si>
  <si>
    <t>TUBOS PARA CAÑAS DE OBOE EN LATON</t>
  </si>
  <si>
    <t>SAXHOLDER PARA SAXOFON</t>
  </si>
  <si>
    <t>PAR BAQUETAS PARA REDOBLANTE</t>
  </si>
  <si>
    <t>PARES DE GOLPEADORES PARA TAMBORA</t>
  </si>
  <si>
    <t>GOLPEADORES EN NYLON PARA LIRA</t>
  </si>
  <si>
    <t>PARES DE GOLPEADORES PARA TIMBA Y BOMBO EN MADERA</t>
  </si>
  <si>
    <t>PENDONES INSTITUCIONALES PARA TROMPETA</t>
  </si>
  <si>
    <t>PENDONES INSTITUCIONALES PARA LIRA</t>
  </si>
  <si>
    <t xml:space="preserve">PENDONES INSTITUCIONALES PARA BOMBO, </t>
  </si>
  <si>
    <t xml:space="preserve">PENDONES INSTITUCIONALES PARA TIMBA, </t>
  </si>
  <si>
    <t>PENDONES INSTITUCIONALES PARA REDOBLANTE,</t>
  </si>
  <si>
    <t xml:space="preserve">PENDONES INSTITUCIONALES PARA GRANADERA, </t>
  </si>
  <si>
    <t>PENDONES INSTITUCIONALES PARA CAJA</t>
  </si>
  <si>
    <t>PARCHES PARA BOMBO 26 PULGADAS</t>
  </si>
  <si>
    <t>PARCHES SUPERIORES PARA REDOBLANTE CAJA O GRANADERA 14 PULGADAS</t>
  </si>
  <si>
    <t>PARCHES PARA TAMBORA 18 PULGADAS</t>
  </si>
  <si>
    <t>UNIFORME TIPO OVEROL NARANJA</t>
  </si>
  <si>
    <t>UNIFORME TIPO OVEROL AZUL</t>
  </si>
  <si>
    <t>UNIFORME TIPO CHAQUETA DE SINTETICO IMITACION CUERO CON RESORTE EN TELA</t>
  </si>
  <si>
    <t>UNIFORME TIPO OVEROL LECHERO</t>
  </si>
  <si>
    <t>UNIFORME TIPO OVEROL OVEJERO</t>
  </si>
  <si>
    <t>GAFAS DE PASTA CON MARCO NEGRO Y LENTE TRANSPARENTE ASEGURADAS CON UNA TIRA DE CAUCHO POR DETRÁS DE LA CABEZA</t>
  </si>
  <si>
    <t>GUANTES EN IMITACIÓN  CUERO NEGRO O CABRETILLA</t>
  </si>
  <si>
    <t>ARNÉS TÁCTICO MILITAR COLOR NEGRO Y CINTURÓN TACTICO MILITAR COLOR NEGRO</t>
  </si>
  <si>
    <t xml:space="preserve">BOTAS NEGRAS DE CUERO CON TACÓN DE 1 CM Y CAÑA  MAS ARRIBA DEL TOBILLO </t>
  </si>
  <si>
    <t>BANDERA DE COLOMBIANA DE 1.35 X 1.10 MTR PARA INTERIOR CON ESCUDO BORDADO, CON ASTA Y MOHARRA</t>
  </si>
  <si>
    <t>BANDERA DE FUERZA AEREA COLOMBIANA DE 1.35 X 1.10 MTR PARA INTERIOR CON ESCUDO BORDADO, CON ASTA Y MOHARRA</t>
  </si>
  <si>
    <t>BANDERA PARA CEREMONIA DE LA ESCUELA DE SUBOFICIALES FAC CT. ANDRESM. DIAZ,PARA INTERIOR DE 1.35 X1.10 CON ESCUDO , CON ASTA Y MOHARRA</t>
  </si>
  <si>
    <t>BANDERA UNIDADES MILITARES DE LA FAC,  ASTA Y MOHARRA, (CACOM 3,   BACOF.)</t>
  </si>
  <si>
    <t xml:space="preserve">BANDERA DE COLOMBIA, FUERZA AEREA COLOMBIANA Y ESCUELA DE SUBOFICIALES,  USO EXTERIOR DE 4 METROS DE ALTO POR 6 METROS DE ANCHO. 
</t>
  </si>
  <si>
    <t>MOHARRAS</t>
  </si>
  <si>
    <t>AFILIACION A ASOCIACION COLOMBIANA DE EDUCACION SUPERIOR CON FORMACION TECNICA, PROFESIONAL TECNOLOGICA O UNIVERSITARIA-ACIET</t>
  </si>
  <si>
    <t>SUSCRIPCIÓN BASE DE DATOS EBSCO PARA ACCESO A INFORMACIÓN ACADÉMICA Y CIENTIFICA</t>
  </si>
  <si>
    <t>SUSCRIPCIÓN AL SISTEMA DE CLASIFICACIÓN DE LA BIBLIOTECA DEL CONGRESO DE LOS ESTADOS UNIDOS ONLINE</t>
  </si>
  <si>
    <t>ADQUISICION DE EQUIPOS AUDIOVISUALES EN FUNCION DE APOYO PEDAGOGICO PARA LAS AULAS DE LA ESCUELA DE SUBOFICIALES "CT. ANDRES M. DIAZ". GRUAC TELEVISORES 65"</t>
  </si>
  <si>
    <t>CABLE HDMI X 15 MTS</t>
  </si>
  <si>
    <t>ADQUISICIÓN, ADECUACION, INSTALACION Y PUESTA EN
FUNCIONAMIENTO A TODO COSTO DE 01 UPS TRIFÁSICA DE 15 KVA
PARA EL RESPALDO DE ENERGÍA Y CORRIENTE REGULADA EN LAS
DEPENDENCIAS DEL SIMULADOR ATC DE LA ESCUELA DE SUBOFICIALES
FAC “CT. ANDRES M. DIAZ "</t>
  </si>
  <si>
    <t>AIRE ACONDICIONADO TIPO SPLIT 24.000 BTU</t>
  </si>
  <si>
    <t>ESCRITORIO UNIPERSONAL</t>
  </si>
  <si>
    <t>CATÁLOGO OFERTA EDUCATIVA</t>
  </si>
  <si>
    <t>DIPLOMAS TAMAÑO 35X25 CM</t>
  </si>
  <si>
    <t>DIPLOMAS TAMAÑO 40X30 CM</t>
  </si>
  <si>
    <t>PORTA DIPLOMAS</t>
  </si>
  <si>
    <t>PAPEL MEMBRETADO PARA CERTIFICACIONES TAMAÑO CARTA</t>
  </si>
  <si>
    <t>REVISTA TECNO ESUFA</t>
  </si>
  <si>
    <t xml:space="preserve">SOTWARE ACADÉMICO </t>
  </si>
  <si>
    <t>SERVICIO ASEO VIGENCIA 2021</t>
  </si>
  <si>
    <t>BAYETILLA</t>
  </si>
  <si>
    <t>PAÑO ABSORBENTE MULTIUSOS</t>
  </si>
  <si>
    <t>PAPEL HIGIÉNICO 250 MTS</t>
  </si>
  <si>
    <t>TOALLAS PARA MANOS 100 MTS</t>
  </si>
  <si>
    <t>ALCOHOL ANTISÉPTICO</t>
  </si>
  <si>
    <t>JABÓN LIQUDO PARA MANOS</t>
  </si>
  <si>
    <t>LIQUIDO DESENGRASANTE</t>
  </si>
  <si>
    <t>DESIFECTANTE PARA USO GENERAL</t>
  </si>
  <si>
    <t>CERA POLIMÉRICA</t>
  </si>
  <si>
    <t>VARSOL ECOLÓGICO</t>
  </si>
  <si>
    <t>AMBIENTADOR LÍQUIDO</t>
  </si>
  <si>
    <t>AMBIENTADOR EN SPRAY</t>
  </si>
  <si>
    <t>CHUPAS PARA SANITARIO</t>
  </si>
  <si>
    <t xml:space="preserve">BOLSA PARA BASURA COLOR NEGRO 40*55 </t>
  </si>
  <si>
    <t>BOLSA PARA BASURA COLOR NEGRO 80*110</t>
  </si>
  <si>
    <t>47121701 </t>
  </si>
  <si>
    <t>TRAPERO ALGODÓN</t>
  </si>
  <si>
    <t>CHURRUSCO PARA BAÑO</t>
  </si>
  <si>
    <t> 47131618</t>
  </si>
  <si>
    <t>ESCOBA CERDAS SUAVES</t>
  </si>
  <si>
    <t>ESCOBA CERDAS DURAS</t>
  </si>
  <si>
    <t>GUANTES LATEX DESECHABLE TIPO CIRUGÍA CAJA X 100</t>
  </si>
  <si>
    <t>GUANTES DE HILAZA</t>
  </si>
  <si>
    <t>SERVICIO DE ASEO VF 2021</t>
  </si>
  <si>
    <t>02-02-02-009-006-06</t>
  </si>
  <si>
    <t>ENTRENADOR DE AJEDRÉZ</t>
  </si>
  <si>
    <t>ENTRENADOR DE ATLETISMO CAMPO</t>
  </si>
  <si>
    <t>ENTRENADOR ATLETISMO FONDO</t>
  </si>
  <si>
    <t>ENTRENADOR DE BALONCESTO</t>
  </si>
  <si>
    <t>ENTRENADOR DE FÚTBOL</t>
  </si>
  <si>
    <t>ENTRENADOR DE FÚTBOL SALA</t>
  </si>
  <si>
    <t>ENTRENADOR DE NATACIÓN</t>
  </si>
  <si>
    <t>ENTRENADOR DE ORIENTACIÓN</t>
  </si>
  <si>
    <t>ENTRENADOR DE PENTLATÓN MILITAR</t>
  </si>
  <si>
    <t>ENTRENDOR DE TAEKWONDO</t>
  </si>
  <si>
    <t>ENTRENADOR DE TENIS DE MESA</t>
  </si>
  <si>
    <t>ENTRENADOR DE TIRO</t>
  </si>
  <si>
    <t>PREPARADOR FÍSICO ALUMNOS</t>
  </si>
  <si>
    <t>PREPARADOR  FÍSICO MILITARES, CIVILES Y APOYO ALUMNOS</t>
  </si>
  <si>
    <t>UNIFORMES DE COMPETENCIA PARA ATLETISMO</t>
  </si>
  <si>
    <t>UNIFORMES DE COMPETENCIA PARA AJEDRÉZ</t>
  </si>
  <si>
    <t>UNIFORME DE COMPETENCIA PARA BALONCESTO</t>
  </si>
  <si>
    <t>UNIFORME DE COMPETENCIA PARA FÚTBOL</t>
  </si>
  <si>
    <t>UNIFORME DE COMPETENCIA PARA  FÚTBOL DE SALÓN</t>
  </si>
  <si>
    <t>UNIFORME DE COMPETENCIA PARA ARQUERO FÚTBOL</t>
  </si>
  <si>
    <t>UNIFORME DE COMPETENCIA PARA ARQUERO FÚTBOL DE SALÓN</t>
  </si>
  <si>
    <t>UNIFORME DE COMPETENCIA PARA ORIENTACIÓN</t>
  </si>
  <si>
    <t>UNIFORME DE COMPETENCIA PARA PENTATLÓN</t>
  </si>
  <si>
    <t>UNIFORME DE COMPETENCIA PARA TENIS DE MESA</t>
  </si>
  <si>
    <t>UNIFORME PARA TAEKWONDO MODALIDAD COMBATE</t>
  </si>
  <si>
    <t>UNIFORME PARA TAEKWONDO MODALIDAD POOMSAES</t>
  </si>
  <si>
    <t>UNIFORME DE COMPETENCIA PARA VOLEIBOL</t>
  </si>
  <si>
    <t>PAR DE CANILLERAS PARA FÚTBOL</t>
  </si>
  <si>
    <t>PAR DE CANILLERAS PARA FÚTBOL DE SALÓN</t>
  </si>
  <si>
    <t>TAPA OÍDOS PARA NATACIÓN Y NATACIÓN UTILITARÍA DE PENTATLÓN</t>
  </si>
  <si>
    <t>GORROS DE BAÑO PARA NATACIÓN Y NATACIÓN UTILITARÍA DE PENTATLÓN</t>
  </si>
  <si>
    <t>GAFAS DE NATACIÓN PARA NATACIÓN Y NATACIÓN UTILITARÍA PENTATLÓN</t>
  </si>
  <si>
    <t>TAPA OJO PARA TIRO</t>
  </si>
  <si>
    <t>PANTALONETAS DE BAÑO PARA NATACIÓN Y PENTATLÓN</t>
  </si>
  <si>
    <t>PAR GUANTES DE ARQUERO PARA FÚTBOL Y FÚTBOL SALA</t>
  </si>
  <si>
    <t>PROTECTOR BUCAL PARA TAEKWONDO</t>
  </si>
  <si>
    <t xml:space="preserve">PAR DE PROTECTOR DE PIE PARA TAEKWONDO </t>
  </si>
  <si>
    <t>PAR DE PROTECTOR ANTEBRAZO PARA TAEKWONDO</t>
  </si>
  <si>
    <t>PAR DE PROTECTOR DE ESPINILLA/CANILLA PARA TAEKWONDO</t>
  </si>
  <si>
    <t>PROTECTOR GENITAL/PROTECTOR DE INGLE PARA TAEKWONDO</t>
  </si>
  <si>
    <t>PINZAS MARCADORAS PARA ORIENTACIÓN</t>
  </si>
  <si>
    <t xml:space="preserve">SILUETAS PARA RIFLE NEUMÁTICO </t>
  </si>
  <si>
    <t>SILUETAS PARA PISTÓLA NEUMÁTICA</t>
  </si>
  <si>
    <t>AMARRE SERVICIO DE ASEO VF 2022</t>
  </si>
  <si>
    <t>02-02-02-007-003-02</t>
  </si>
  <si>
    <t>SERVICIO DE ALQUILER DE CARPAS Y TARIMAS</t>
  </si>
  <si>
    <t>SERVICIO LAVANDERIA LENCERIA VIGENCIA FUTURA 2021</t>
  </si>
  <si>
    <t xml:space="preserve">VIGENCIA FUTURA 2021 SERVICIO DE LAVANDERIA </t>
  </si>
  <si>
    <t>MANTENIMIENTO AUTOMOTORES VF 2021</t>
  </si>
  <si>
    <t>MANTENIMIENTO AUTOMOTORES VIGENCIA 2021</t>
  </si>
  <si>
    <t>AMARRE VF 2022  MANTENIMIENTO AUTOMOTORES</t>
  </si>
  <si>
    <t>AMARRE VIGENCIA FUTURA 2022 RUTAS R10</t>
  </si>
  <si>
    <t>VIGENCIA FUTURA 2021 RUTAS R10</t>
  </si>
  <si>
    <t>AMARRE VIGENCIA FUTURA 2022 ANALISIS DE AGUAS Y ALIMENTOS</t>
  </si>
  <si>
    <t>ANALISIS DE AGUAS Y ALIMENTOS VIGENCIA 2021</t>
  </si>
  <si>
    <t xml:space="preserve">VIGENCIA FUTURA 2021 ANALISIS DE AGUAS Y ALIMENTOS </t>
  </si>
  <si>
    <t xml:space="preserve">IMPUESTO AUTOMOVIL MAZDA 2 </t>
  </si>
  <si>
    <t xml:space="preserve">IMPUESTO SEMAFORIZACION MAZDA 2 </t>
  </si>
  <si>
    <t xml:space="preserve">IMPUESTO VEHICULO YZU 043 </t>
  </si>
  <si>
    <t xml:space="preserve">IMPUESTO VEHICULO GCW 763 </t>
  </si>
  <si>
    <t>IMPUESTO VEHICULO GCW 766</t>
  </si>
  <si>
    <t>ALCANTARILLADO Y ASEO</t>
  </si>
  <si>
    <t>MANTENIMIENTO DE CUARTOS FRIOS, NEVERAS,CALDERAS,AUTOSERVICIO,MARMITAS,MAQUINARIA SASTRERIA, AIRES ACONDICIONADOS, CALDERINES  CALENTADORES DE AGUA, SUBESTACIONES, PARARAYOS Y UPS</t>
  </si>
  <si>
    <t>SERVICIO DE FOTOCOPIADO IMPRESIÓN Y SCANNER</t>
  </si>
  <si>
    <t>SERVICIO DE FUMIGACIÓN, LAVADO Y DESINFECCIÓN DE TECHOS PARA PREVENCIÓN DE INFECCIONES SANITARIAS A TODO COSTO PARA LA ESCUELA DE SUBOFICIALES FAC " CT. ANDRES M. DIAZ".</t>
  </si>
  <si>
    <t>MANTENIMIENTO A TODO COSTO DE LA PTAP</t>
  </si>
  <si>
    <t xml:space="preserve"> HIPOCLORITO DE SODIO AL 13% </t>
  </si>
  <si>
    <t xml:space="preserve">HIDROXICLORURO DE ALUMINIO </t>
  </si>
  <si>
    <t>KIT DE REACTIVOS  PARA MEDICION DE HIERRO</t>
  </si>
  <si>
    <t>KIT REACTIVOS PARA MEDICION DE DUREZA</t>
  </si>
  <si>
    <t>KIT DE REACTIVOS  PARA MEDICION DE CLORO</t>
  </si>
  <si>
    <t>ABONO FOLIAR</t>
  </si>
  <si>
    <t>AGUA DESTILADA</t>
  </si>
  <si>
    <t>ACIDO NITRICO</t>
  </si>
  <si>
    <t>TRIPLE 15</t>
  </si>
  <si>
    <t>SOBRE DE MANILA ESPECIAL OFICIO PAQUETE X 100</t>
  </si>
  <si>
    <t>SOBRE DE MANILA MEDIO OFICIO PAQUETE X 100</t>
  </si>
  <si>
    <t>CINTA ADHESIVA DE EMPAQUE 2"</t>
  </si>
  <si>
    <t>CINTA ADHESIVA TRANSPARENTE 12 MM X 40 MTS</t>
  </si>
  <si>
    <t xml:space="preserve">MARCADOR BORRABLE COLOR AZUL </t>
  </si>
  <si>
    <t xml:space="preserve">MARCADOR PERMANENTE CAJA X 10 </t>
  </si>
  <si>
    <t>PAPEL BOND 75G CARTA CAJA X 10 RESMAS</t>
  </si>
  <si>
    <t>CORTADORA GUILLOTINA DE PALANCA</t>
  </si>
  <si>
    <t>PAPEL BOND, DE 75 G/M2 TAMAÑO OFICIO CAJA X 10 RESMAS</t>
  </si>
  <si>
    <t>BISTURI CON MARCO EN PLASTICO</t>
  </si>
  <si>
    <t xml:space="preserve">BORRADOR PARA TABLERO </t>
  </si>
  <si>
    <t>PEGANTE EN BARRA PRESENTACIÓN DE 40 GR CON GLICERINA</t>
  </si>
  <si>
    <t xml:space="preserve">CORRECTOR LIQUIDO </t>
  </si>
  <si>
    <t>TINTA PARA SELLOS DE CAUCHO</t>
  </si>
  <si>
    <t>PERFORADORA  TAMAÑO MENOR O IGUAL A 10 CM, 2 PERFORACIONES, CAPACIDAD DE HOJAS A PERFORAR MAYOR A 10 Y MENOR O IGUAL A 25</t>
  </si>
  <si>
    <t>GANCHO TIPO LEGAJADOR GANCHO, PISADOR Y CORREDERA EN POLIPROPILENO TRANSPARENTE PARA ALMACENAR HASTA 1000 HOJAS  / GANCHO LEGAJADOR PLÁSTICO</t>
  </si>
  <si>
    <t>CARPETA DESACIDIFICADA DE CUATRO ALETAS (CON SOLAPAS LATERALES) TAMAÑO OFICIO ELABORADAS EN MATERIAL PROPALCOTE DE  CALIBRE 300GRS/M2 O 320GRS/M2 PH NEUTRO DIMENSIONES TOTAL :ANCHO 69.5 X LARGO 69.5 DE LA BASE CENTRAL:ANCHO 22 CM X LARGO 35CM DE LAS ALETAS LATERALES ANCHO:22 CM X LARGO 35 CM ANCHO 25.2 CM X LARGO 35CM DE LAS ALETAS SUPERIORES ANCHO:22.5 X LARGO 17CM CAPACIDAD  MÁXIMA DE 200 FOLIOS CON RÓTULO FAC</t>
  </si>
  <si>
    <t>CARPETA DESACIDIFICADO TAMAÑO OFICIO, CARPETA DISEÑADA A DOS TAPAS SEPARADAS (CARATULA Y CONTRA - CARATULA) CALIBRE DE CARTÓN 900 GRS/M2 MATERIAL ESTABLE DESACIDIFICADO. PH NEUTRO. DIMENSIONES 34,5 X 24,5 CM.</t>
  </si>
  <si>
    <t>GUÍAS SEPARADORAS EN POLIPROPILENO DE TAMAÑO (105) 27,9 X 22 CM, EN PAQUETES DE 5 UND, TEXTO DE LAS PESTAÑAS 1-5, CON 3 PERFORACIONES, PESTAÑA DE COLORES</t>
  </si>
  <si>
    <t>ROTULO ADHESIVO: DE TRANSFERENCIA FONDO BLANCO TAMAÑO 6X3 CMS, BUJE 2,5CM DE DIÁMETRO PUNTA REDONDA. POR ROLLOS.</t>
  </si>
  <si>
    <t xml:space="preserve">SOBRE LORD PAPEL FINO,  MAYOR O IGUAL A 75 G/M2, TAMAÑO 18,4 X 13,4 CM, SIN IMPRESIÓN INTERIOR, PRESENTACIÓN EXTERIOR SIN VENTANILLA, SOLAPA UNIVERSAL SIN ADHESIVO. </t>
  </si>
  <si>
    <t xml:space="preserve">TARJETA LORD – SOBRE LORD + TARJETA BLANCO </t>
  </si>
  <si>
    <t>PULIDORA ELECTRICA 4" 1/2</t>
  </si>
  <si>
    <t>MIXTO FINO  ARENA Y GRAVA DE RIO</t>
  </si>
  <si>
    <t>CANECA PINTURA EN VINILO TIPO 1 (VARIOS COLORES) X 5 GLS</t>
  </si>
  <si>
    <t>GALÓN ESMALTE AZUL OSCURO</t>
  </si>
  <si>
    <t>GALÓN LACA SELLADOR CATALIZADO</t>
  </si>
  <si>
    <t>GALÓN BARNIZ TRANSPARENTE DE POLIURETANO</t>
  </si>
  <si>
    <t>GALÓN PINTURA EN ESMALTE A BASE DE ACEITE COLOR NEGRO</t>
  </si>
  <si>
    <t>GALÓN PINTURA EN ESMALTE A BASE DE ACEITE COLOR AMARILLO</t>
  </si>
  <si>
    <t>GALÓN PINTURA EN ESMALTE A BASE DE ACEITE COLOR GRIS PLATA</t>
  </si>
  <si>
    <t>CANECA DISOLVENTE PARA PINTURA THINNER X CANECA 5 GALONES</t>
  </si>
  <si>
    <t>CANECA EMULSION ASFALTICA</t>
  </si>
  <si>
    <t>SOLDADURA LIQUIDA PVC X 1/8 GALON</t>
  </si>
  <si>
    <t>MASILLA EPOXICA ROLLY 100 GR</t>
  </si>
  <si>
    <t>GALÓN COLBON CARPINCOL</t>
  </si>
  <si>
    <t>GALÓN BOXER PL 285</t>
  </si>
  <si>
    <t>SIKAFLEX 1A</t>
  </si>
  <si>
    <t>SIKADUR 32 PREMIER 2 COMPONENTES</t>
  </si>
  <si>
    <t>SILICONA TRANSPARENTE</t>
  </si>
  <si>
    <t>CIMBRA</t>
  </si>
  <si>
    <t>REJILLA 3"</t>
  </si>
  <si>
    <t>REJILLA DE 2"</t>
  </si>
  <si>
    <t>VALVULA DE ENTRADA SANITARIA DOBLE DESCARGA</t>
  </si>
  <si>
    <t>UNION DRESEN 1/2"</t>
  </si>
  <si>
    <t>UNION LISA 1/2"</t>
  </si>
  <si>
    <t>TEE  1/2"</t>
  </si>
  <si>
    <t>ADAPTADOR MACHO 1/2"</t>
  </si>
  <si>
    <t>UNION RAPIDA 1/2"</t>
  </si>
  <si>
    <t>UNIVERSAL 1/2"</t>
  </si>
  <si>
    <t>TAPON LIZO 1/2"</t>
  </si>
  <si>
    <t>TAPON ROSCADO 1/2"</t>
  </si>
  <si>
    <t>CODO 1/2"</t>
  </si>
  <si>
    <t>SEMICODO 1/2"</t>
  </si>
  <si>
    <t>SIFON FLEXIBLE DOBLE</t>
  </si>
  <si>
    <t>PALANCA SISTERNA</t>
  </si>
  <si>
    <t>ROLLO DE FIBRA DE VIDRIO</t>
  </si>
  <si>
    <t>MEZCLADOR LAVAMANOS 4"</t>
  </si>
  <si>
    <t>MEZCLADOR LAVAMANOS 8"</t>
  </si>
  <si>
    <t xml:space="preserve">ABASTO SANITARIO </t>
  </si>
  <si>
    <t xml:space="preserve">ABASTO LAVAMANOS </t>
  </si>
  <si>
    <t>TUBO DE 1/2 PRESION X 6 M</t>
  </si>
  <si>
    <t>CONECTOR PLASTICO DE RESORTE 100 UND</t>
  </si>
  <si>
    <t>CINTA DE TEFLON</t>
  </si>
  <si>
    <t xml:space="preserve">TEJA EN POLICARBONATO TRASPARENTE </t>
  </si>
  <si>
    <t>BULTO CEMENTO</t>
  </si>
  <si>
    <t>ESTUCO PLASTICO  CANECA</t>
  </si>
  <si>
    <t>PAQUETE DE LIJA # 180 ROJA</t>
  </si>
  <si>
    <t>PLIEGO LIJA 150</t>
  </si>
  <si>
    <t>RODILLO 9"</t>
  </si>
  <si>
    <t>LLAVE JARDINERA DOBLE ROSCATERMINAL DE 1/2</t>
  </si>
  <si>
    <t>JUEGO BROCAS TUNGSTENO</t>
  </si>
  <si>
    <t>BROCA DE LAMINA DE 3/8"</t>
  </si>
  <si>
    <t>BROCA DE LAMINA 1/2"</t>
  </si>
  <si>
    <t>DISCO  PARA PULIDORA CORTE  METAL  4"</t>
  </si>
  <si>
    <t xml:space="preserve"> DISCO PARA TRONZADORA </t>
  </si>
  <si>
    <t>BROCAS DE TUNGSTENO DE 3/8"</t>
  </si>
  <si>
    <t xml:space="preserve">CANDADO </t>
  </si>
  <si>
    <t>CHAZO EXPANSIVO 3/8"</t>
  </si>
  <si>
    <t>TORNILLO AUTOPERFORANTE 1"</t>
  </si>
  <si>
    <t>NIPLE DE 1/2" 10 CM</t>
  </si>
  <si>
    <t>LLAVE CORTE SANITARIA</t>
  </si>
  <si>
    <t>REGISTRO LISO DE BOLA 1/2"</t>
  </si>
  <si>
    <t>REPUESTO CARTUCHO PUSH</t>
  </si>
  <si>
    <t>TUERCA DE 1/2"</t>
  </si>
  <si>
    <t xml:space="preserve">VARILLA ROSCANTE DE 1/2" </t>
  </si>
  <si>
    <t>ARANDELA DE 1/2"</t>
  </si>
  <si>
    <t>AMARRE PARA TEJA</t>
  </si>
  <si>
    <t>ANGULO  CALIBRE 18</t>
  </si>
  <si>
    <t>VARILLA DE 1/2"</t>
  </si>
  <si>
    <t>LLAVE ORINAL</t>
  </si>
  <si>
    <t>CANASTILLA LAVAPLATOS</t>
  </si>
  <si>
    <t>BREAKER TIPO ENCHUFABLE 3X40 AMP.</t>
  </si>
  <si>
    <t>RELE TERMICO (4-20)</t>
  </si>
  <si>
    <t>TOMA CORRIENTE MONOFASICA DOBLE</t>
  </si>
  <si>
    <t>TOMA CORRIENTE TRIFASICA 50A</t>
  </si>
  <si>
    <t>INTERRUPTOR   SENCILLO</t>
  </si>
  <si>
    <t>BREAKER TIPO ENCHUFABLE 20 AMP.</t>
  </si>
  <si>
    <t>FLOTADOR  DE NIVEL</t>
  </si>
  <si>
    <t xml:space="preserve">CABLE 7 HILOS #12  (CENTELSA- PROCABLE) </t>
  </si>
  <si>
    <t>REFLECTOR LED DE 50W</t>
  </si>
  <si>
    <t>REFLECTOR LED DE 300W</t>
  </si>
  <si>
    <t>BOMBILLO LED 9W</t>
  </si>
  <si>
    <t>TUBO  LED  T8X18W LED 60 CM</t>
  </si>
  <si>
    <t>TUBO LED T8 18W 120 CM</t>
  </si>
  <si>
    <t>LAMPARA REGLETA LED DE SOBREPONER DE 18W</t>
  </si>
  <si>
    <t>LAMPARA LED INCRUSTAR 9W LUZ CALIDA</t>
  </si>
  <si>
    <t>OPERARIO PTAP I</t>
  </si>
  <si>
    <t>OPERARIO PTAP II</t>
  </si>
  <si>
    <t>OPERARIO ELECTRICISTA</t>
  </si>
  <si>
    <t>OPERARIOS DE CONSTRUCCION</t>
  </si>
  <si>
    <t>MANTENIMIENTO PREVENTIVO Y CORRECTIVO DE LAS INSTALACIONES DE ESUFA</t>
  </si>
  <si>
    <t xml:space="preserve">ADQUISICION DE FIREWALL </t>
  </si>
  <si>
    <t>AMARRE VIGENCIA FUTURA 2022 RUTAS R16</t>
  </si>
  <si>
    <t>VIGENCIA FUTURA 2021 RUTAS R16</t>
  </si>
  <si>
    <t>ADQUISICION DE SERVICIO DE TOMA E IMPRESIÓN DE FOTOGRAFIA PARA ESUFA</t>
  </si>
  <si>
    <t>CONTENEDORES DE BASURA X 3 CANECAS COLORES (BLANCO-NEGRO Y VERDE)</t>
  </si>
  <si>
    <t>DIRECT TV</t>
  </si>
  <si>
    <t>EXAMENES MEDICOS OCUPACIONALES PERSONAL CIVIL Y UN PERSONAL MILITAR ESUFA</t>
  </si>
  <si>
    <t>PRESTACION SERVICIOS PROFESIONALES Y DE APOYO A LA GESTION DE UN PERSONAL PARA EL GRUPO ACADEMICO ESCUELA SUBOFICIALES FAC</t>
  </si>
  <si>
    <t>ESTUDIO DE SUELOS</t>
  </si>
  <si>
    <t>DISEÑADOR DE OVAS</t>
  </si>
  <si>
    <t>DISEÑADOR GRAFICO</t>
  </si>
  <si>
    <t>SELECCIONAR EL CONTRATISTA QUE SUMINISTRE EL SERVICIO DE ALIMENTACIÓN
PARA LOS ALUMNOS DE LA ESCUELA DE
SUBOFICIALES DE LA FUERZA AEREA
COLOMBIANA “CT. ANDRES M. DIAZ”
(DESAYUNO, REFRIGERIO, ALMUERZO, CENA)
SEGÚN MINUTA PATRON (VIGENCIA 2021)</t>
  </si>
  <si>
    <t>ALIMENTACION ALUMNOS VIGENCIA FUTURA 2021</t>
  </si>
  <si>
    <t>AMARRE VF 2022  ALIMENTACION ALUMNOS</t>
  </si>
  <si>
    <t>DEVOLUCION ALIMENTACION VIGENCIA 2021</t>
  </si>
  <si>
    <t>UREA</t>
  </si>
  <si>
    <t>CAL</t>
  </si>
  <si>
    <t>SILUETAS PARA PISTOLA 25 METROS PRECISIÓN</t>
  </si>
  <si>
    <t>SILUETAS PARA CARABINA 50 METROS</t>
  </si>
  <si>
    <t xml:space="preserve">SOGA ELÁSTICA CON MOSQUETÓN PARA PENTATLÓN </t>
  </si>
  <si>
    <t>PELOTA TENIS DE MESA 1 ESTRELLA</t>
  </si>
  <si>
    <t>PELOTA TENIS DE MESA 3 ESTRELLAS</t>
  </si>
  <si>
    <t>CILINDRO DE AIRE COMPRIMIDO</t>
  </si>
  <si>
    <t xml:space="preserve">MORDAZA PARA CILINDRO DE AIRE COMPRIMIDO </t>
  </si>
  <si>
    <t>BOQUILLA PARA SAXOFON ALTO DVNY7</t>
  </si>
  <si>
    <t>BOQUILLA PARA TROMPETA 4S7*</t>
  </si>
  <si>
    <t>BOQUILLA PARA TUBA AT2U</t>
  </si>
  <si>
    <t>DISCO DURO DE ESTADO SOLIDO SSD 120 GB</t>
  </si>
  <si>
    <t>DISCO DURO DE ESTADO SOLIDO SSD 240 GB</t>
  </si>
  <si>
    <t>DISPONIBLE EN LA APROPIACION</t>
  </si>
  <si>
    <t xml:space="preserve">SOBRANTE IMPUESTO AUTOMOVIL MAZDA 2 </t>
  </si>
  <si>
    <t xml:space="preserve">SOBRANTE IMPUESTO SEMAFORIZACION MAZDA 2 </t>
  </si>
  <si>
    <t xml:space="preserve">SOBRANTE IMPUESTO VEHICULO YZU 043 </t>
  </si>
  <si>
    <t xml:space="preserve">SOBRANTE IMPUESTO VEHICULO GCW 763 </t>
  </si>
  <si>
    <t>SOBRANTE IMPUESTO VEHICULO GCW 766</t>
  </si>
  <si>
    <t>CANECA</t>
  </si>
  <si>
    <t>VASO DE CRISTAL</t>
  </si>
  <si>
    <t>PLATO PANDO</t>
  </si>
  <si>
    <t>PLATO TE</t>
  </si>
  <si>
    <t>POCILLO</t>
  </si>
  <si>
    <t>SUMINISTRO DE GRANOS Y ABARROTES; PARA LA ALIMENTACIÓN DEL PERSONAL DE ALFERECES, CADETES Y SOLDADOS DE LA ESCUELA MILITAR DE AVIACIÓN Y ZONAS DESCONCENTRADAS DE SEGURIDAD.</t>
  </si>
  <si>
    <t>50151500;50161500;50171500;50171800;50181900;50182000;50201700;50202300;50221100;50221300</t>
  </si>
  <si>
    <t>SUMINISTRO DE FRUTAS Y VERDURAS PARA LA ALIMENTACIÓN DEL PERSONAL DE ALFERECES, CADETES Y SOLDADOS DE LA ESCUELA MILITAR DE AVIACIÓN Y ZONAS DESCONCENTRADAS DE SEGURIDAD. RUBRO 01-01-03-027 / 01-01-03-035</t>
  </si>
  <si>
    <t>50301500;50301700;50303400;50303700;50303900;50304100;50304400;50304500;50304600;50304700;50305000;50305100;50305200;50305300;50305400;50305600;50305900;50306700;50401700;50402000;50402000;50402200;50402300;50402500;50402600;50402700;50403800;50404100;50404800;50405300;50405700;50406200;50406500</t>
  </si>
  <si>
    <t>SUMINISTRO DE CARNES BLANCAS, ROJAS Y FRÍAS PARA LA ALIMENTACIÓN DEL PERSONAL DE ALFÉRECES, CADETES Y SOLDADOS DE LA ESCUELA MILITAR DE AVIACIÓN Y ZONAS DESCONCENTRADAS DE SEGURIDAD. RUBROS 01-01-03-027 / 01-01-03-035</t>
  </si>
  <si>
    <t>50111500;50112000</t>
  </si>
  <si>
    <t>SUMINISTRO DE LÁCTEOS PARA LA ALIMENTACIÓN DEL PERSONAL DE ALFÉRECES, CADETES Y SOLDADOS DE LA ESCUELA MILITAR DE AVIACIÓN Y ZONAS DESCONCENTRADAS DE SEGURIDAD.</t>
  </si>
  <si>
    <t>50131600;50131700;50131800</t>
  </si>
  <si>
    <t>SUMINISTROS PARTIDA ALIMENTACIÓN SOLDADOS AMARRE VIGENCIA FUTURA 2022</t>
  </si>
  <si>
    <t>DEVOLUCIÓN PARTIDA DE ALIMENTACIÓN SOLDADOS</t>
  </si>
  <si>
    <t xml:space="preserve">SUMINISTROS PARTIDA ALIMENTACIÓN SOLDADOS </t>
  </si>
  <si>
    <t>SUMINISTROS PARTIDA ALIMENTACIÓN CADETES AMARRE VIGENCIA FUTURA 2022</t>
  </si>
  <si>
    <t>DEVOLUCIÓN PARTIDA DE ALIMENTACIÓN CADETES</t>
  </si>
  <si>
    <t xml:space="preserve">SUMINISTROS PARTIDA ALIMENTACIÓN CADETES </t>
  </si>
  <si>
    <t>SILLAS AUDITORIO</t>
  </si>
  <si>
    <t>GABINETE PARA HERRAMIENTAS</t>
  </si>
  <si>
    <t>BOMBA SUMERGIBLE 1,0 HP (PLOMEROS)</t>
  </si>
  <si>
    <t>BOMBA 7,5 HP (CANCHA TENIS)</t>
  </si>
  <si>
    <t>BOMBA 10 HP (TANQUE CADETES)</t>
  </si>
  <si>
    <t>BOMBA VERTICAL HIDRÁULICA 12 ETAPAS 10HP (ZDS PAN DE AZÚCAR)</t>
  </si>
  <si>
    <t>MINISPLIT 18.000 BTU</t>
  </si>
  <si>
    <t>EQUIPO CAÑÓN DE GAS PROPANO</t>
  </si>
  <si>
    <t>SALDO EQUIPO CAÑON BASH</t>
  </si>
  <si>
    <t>EQUIPO DE EXTRICACIÓN</t>
  </si>
  <si>
    <t>SALDO EQUIPO EXTRICACIÓN</t>
  </si>
  <si>
    <t>EXTINTOR PORTATIL - MULTIPROPOSITO PQS DE 20 LIBRAS</t>
  </si>
  <si>
    <t>EXTINTOR PORTATIL - DIOXIDO DE CARBONO CO 2  DE 20 LIBRAS</t>
  </si>
  <si>
    <t>HIDROLAVADORA INDUSTRIAL REF K2</t>
  </si>
  <si>
    <t>MINISPLIT 36.000 BTU</t>
  </si>
  <si>
    <t>MINISPLIT 24.000 BTU</t>
  </si>
  <si>
    <t>MINISPLIT 12.000 BTU</t>
  </si>
  <si>
    <t>CORTADOR CIRCULO 1" TO 6"</t>
  </si>
  <si>
    <t>REPUESTO FRESA CORTADOR IRCULO</t>
  </si>
  <si>
    <t>BROCA GUIA CORTADOR CIRCULOS</t>
  </si>
  <si>
    <t>BROCA DE CORTE GOLD  BITS 6 PACK</t>
  </si>
  <si>
    <t>MANOMETRO PARA PURGA DE FLIR</t>
  </si>
  <si>
    <t>MANGUERA, ACERO INOXIDABLE TRENZADO CON FORRO DE TEFLÓN 1/4 "</t>
  </si>
  <si>
    <t>DESTORNILLADORES COMPENSADOS A ×</t>
  </si>
  <si>
    <t>PESO DE PRUEBA PARA YUGO</t>
  </si>
  <si>
    <t>INDICADOR DE CAMPO MAGNÉTICO</t>
  </si>
  <si>
    <t>YOKE Y-7</t>
  </si>
  <si>
    <t>COMPARADOR OPTICO DE 10X CON ADITAMETO ILUMINADOR #52-664-609</t>
  </si>
  <si>
    <t>LÁMPARA MANUAL UV LED</t>
  </si>
  <si>
    <t>INDICADOR DE CAMPO TIPO PAY</t>
  </si>
  <si>
    <t>PLOMADA DE ACERO</t>
  </si>
  <si>
    <t>BOMBA VACIO</t>
  </si>
  <si>
    <t>IMPRESORA DE ETIQUETAS</t>
  </si>
  <si>
    <t>SET  DESTORNILLADORES TIPO TORX</t>
  </si>
  <si>
    <t xml:space="preserve"> SET DE HERRAMIENTAS COMPLETO</t>
  </si>
  <si>
    <t>LLAVE AJUSTABLE DE 52MM  DE AMPLITUD, 450MM DE LONGITUD P/N: GAJ18A  402007</t>
  </si>
  <si>
    <t>PRENSA METALICA WV674 4-1/2 3-3/4 1/8–2 2-5/8</t>
  </si>
  <si>
    <t>BANCO DE HERRAMIENTAS COMPLETO</t>
  </si>
  <si>
    <t>PONCHADORA DE CABLE UTP
(RJ-45-RJ-11-RJ-9)</t>
  </si>
  <si>
    <t>LINTERNA DE INSPECCION P/N : ECFB200BL</t>
  </si>
  <si>
    <t>ESCALERA PLEGABLE 4 PASOS</t>
  </si>
  <si>
    <t>SOPLADOR PORTATIL P/N : STPT600-B3</t>
  </si>
  <si>
    <t>SOPLADORA UB1103</t>
  </si>
  <si>
    <t>ESTACIÓN DE SOLDADURA</t>
  </si>
  <si>
    <t>DESHUMIFICADOR DE AIRE PARA ESPACIOS MAYORES 5.200 CC</t>
  </si>
  <si>
    <t>COMPUTADOR DE ALTO RENDIMIENTO</t>
  </si>
  <si>
    <t>ROUTER DE AMPLIFICADOR ALTA POTENCIA</t>
  </si>
  <si>
    <t>TABLET DE 7,9"</t>
  </si>
  <si>
    <t>ADQUISICION PLANTA ELECTRICA DE 50KVA</t>
  </si>
  <si>
    <t>REGULADOR DE VOLTAJE  3000 VA</t>
  </si>
  <si>
    <t>CARGADOR DE BATERIA  AA</t>
  </si>
  <si>
    <t>CARGADOR DE BATERIA  AAA</t>
  </si>
  <si>
    <t>MICROFONOS INALAMBRICOS</t>
  </si>
  <si>
    <t>MICROFONOS INALAMBRICOS DE SOLAPA</t>
  </si>
  <si>
    <t>TELEVISOR 65 PULGADAS</t>
  </si>
  <si>
    <t>TELEVISOR 40 PULGADAS</t>
  </si>
  <si>
    <t>02-01-01-004-007-06</t>
  </si>
  <si>
    <t>EQUIPO TRASMISIÓN DE VIDEO EN VIVO</t>
  </si>
  <si>
    <t>GALLETAS HORNEADAS PARA PERRO X 200 GRAMOS, MINI CON FORMA DE HUESO, CON 3 CEREALES Y CARNE</t>
  </si>
  <si>
    <t xml:space="preserve">HUESO FEMUR CERDO CON PROCESO DE DESHIDRATACION, SIN CONSERVANTES NI PRESERVATIVOS, SIN BACTERIAS QUE NO GENEREN MAL OLOR NI MAL ALIENTO SANOS PARA SU ORGANISMO Y DIGESTION,  PARA PERROS MEDIDAS LARGO 20 CM X 7 CM CABEZA X 8 CM DE TRONCO </t>
  </si>
  <si>
    <t>TAPABOCAS CON ELASTICO DESECHABLE CAJA X 50 UND.</t>
  </si>
  <si>
    <t xml:space="preserve">CAPA HIPERMEABLE EN TELA ANTIFLUIDOS PARA PERROS GRANDES CON TELA AISLANTE CON EL FIN QUE ESTA NO SE ADIERA AL PERRO, CON CAPUCHA GRADUABLE, CREMALLERA, CON ABERTURA PARA SACAR LAS CORREA, CON CINTA REFLECTIVO EN LOS DOS COSTADOS, DE  COLOR AZUL OSCURO O NEGRO  Y UN LETRERO BORDADO EN HILO  DE K-9 LAS TALLAS SE DARAN DE ACUERDO AL TAMAÑO Y PEDIDO </t>
  </si>
  <si>
    <t>LIMPIONES DE TELA</t>
  </si>
  <si>
    <t>CAPAS PARA PELUQUERIA</t>
  </si>
  <si>
    <t>TENDIDO DE 100 X 190 CMS</t>
  </si>
  <si>
    <t>TENDIDO DE 140 X 190 CMS</t>
  </si>
  <si>
    <t>EDREDON DE 140 X 190 CMS</t>
  </si>
  <si>
    <t>EDREDON DE 110 X 190 CMS</t>
  </si>
  <si>
    <t>TOALLA PARA CUERPO</t>
  </si>
  <si>
    <t xml:space="preserve">ALMOHADA </t>
  </si>
  <si>
    <t>OVEROL TIPO PILOTO ENTERIZO EN DRIL DOS BOLSILLOS EN PECHO, DOS BOLSILLOS FRENTE PANTALON, DOS BOLSILLOS TRACEROS PANTALON, DOS BOLSILLOS LATERALES PIERNAS, CIERRE FRONTAL, CUELLAR MILITAR, COLOR GRIS ARPIA, GARANTIA EN TELA Y CONFECCION TALLA M</t>
  </si>
  <si>
    <t>CASAS PARA PERROS GRANDES EN MADERA INMUNIZADA CON TECHO RECUBIERTO EN TEJA PLASTICA PINTADA.  TAMAÑO MINIMO DE 80 CM DE ANCHO X 70 CM DE FONDO Y 100 CM DE ALTO.Y PROTECTOR PLASTICO EN LA PUERTA.</t>
  </si>
  <si>
    <t>CARPINTERIA</t>
  </si>
  <si>
    <t>TOALLA DE MANO ROLLO X 150 METROS TRIPLE HOJA COLOR BLANCO ULTRA ABSORVENTE CON TECNOLOGIA AIRFLEX</t>
  </si>
  <si>
    <t>PAPEL HIGIENICO PEQUEÑO</t>
  </si>
  <si>
    <t>PAPEL HIGIENICO INSTITUCIONAL</t>
  </si>
  <si>
    <t>TOALLAS DE MANO</t>
  </si>
  <si>
    <t>TOALLA DE PAPEL EN "Z"</t>
  </si>
  <si>
    <t>UNIDADES DE CONSERVACIÓN DE GESTIÓN DOCUMENTAL: CARPETAS CUATRO (4) ALETAS</t>
  </si>
  <si>
    <t>PAPEL TAMAÑO CARTA DE 75GRS X 5OO HOJAS RESMA</t>
  </si>
  <si>
    <t>PAPEL TAMAÑO OFICIO DE 75 GRS X 500 HOJAS RESMA</t>
  </si>
  <si>
    <t>SOBRE DE MANILA CARTA CAJA X 100</t>
  </si>
  <si>
    <t>SOBRE DE MANI OFICIO CAJA X 100</t>
  </si>
  <si>
    <t>SOBRES BLANCOS</t>
  </si>
  <si>
    <t>BANDERISTAS ADHESIVAS POST-IT</t>
  </si>
  <si>
    <t>CARTULINA ROSADO Y VERDE X PLIEGO</t>
  </si>
  <si>
    <t>UNIDADES DE CONSERVACIÓN DE GESTIÓN DOCUMENTAL: CAJAS X-200</t>
  </si>
  <si>
    <t>02-02-01-003-002-03</t>
  </si>
  <si>
    <t xml:space="preserve">RENOVACION Y/O SUSCRIPCION A PERIODICOS Y REVISTAS </t>
  </si>
  <si>
    <t>LIBRO DE MINUTA X 200 FOLIOS</t>
  </si>
  <si>
    <t>PASTA TERMICA - NOCTUA NT-H1</t>
  </si>
  <si>
    <t>LPS 2, LUBRICANTE DE TRABAJO PESADO, SPRAY DE 12 ONZAS ACORDE SPECIFICACIÓN MIL-C-81309D TYPE III</t>
  </si>
  <si>
    <t>LPS 3, PREMIER RUST INHIBITOR, 11 ONZAS ACORDE CON BMS 3-23 G TYPE II</t>
  </si>
  <si>
    <t>ROYCO 1</t>
  </si>
  <si>
    <t>PRESERVATIVO</t>
  </si>
  <si>
    <t>T-556 LUBRICANTE PARA BUJIAS</t>
  </si>
  <si>
    <t>GLIFOSATO</t>
  </si>
  <si>
    <t>SODA CAUSTICA BULTO POR 25 KG</t>
  </si>
  <si>
    <t>PASTA DE CLORO</t>
  </si>
  <si>
    <t>CLORO GRANULADO CANECA DE 40 KG</t>
  </si>
  <si>
    <t>SAL MARINA BULTO DE 50 KG</t>
  </si>
  <si>
    <t>CLORO GASEOSO CILINDRO POR 68 KG</t>
  </si>
  <si>
    <t>DISCOS DE CORTE 1/4" ARBOR DISC-3" DIA. 25,000 MAX. RPM</t>
  </si>
  <si>
    <t>JUEGO DE DISCOS PARA MOTOTOOL 69 PIEZAS 688-01 CUTTING KIT DREMEL</t>
  </si>
  <si>
    <t>DISCOS MERITO POWERLOCK TIPO III ROLL ON 2 "X 100 X 120 GRANO</t>
  </si>
  <si>
    <t>DISCOS MERITO POWERLOCK TIPO III ROLL ON 2 "X 100 X 60 GRANO</t>
  </si>
  <si>
    <t>DISCO DE PREPARACIÓN DE SUPERFICIES MERIT® POWER LOCK TIPO III ROLL ON 2 "X 50 MEDIUM</t>
  </si>
  <si>
    <t>DISCO DE PREPARACIÓN DE SUPERFICIES MERIT® POWER LOCK TIPO III ROLLO 2 "X 50 MUY FINO</t>
  </si>
  <si>
    <t>LAMINA DE DURALUMINIO 0,025, 2024-T3</t>
  </si>
  <si>
    <t>LAMINA DE DURALUMINIO 0,032, 2024-T3</t>
  </si>
  <si>
    <t>LAMINA DE DURALUMINIO 0,040, 2024-T3</t>
  </si>
  <si>
    <t>LAMINA DE DURALUMINIO 0,050, 2024-T3</t>
  </si>
  <si>
    <t>LAMINA DE DURALUMINIO 0,063, 2024-T3</t>
  </si>
  <si>
    <t xml:space="preserve">REMACHE CHERRY 3/32 SPR SELF PLUGGING RIVET </t>
  </si>
  <si>
    <t>31162201 </t>
  </si>
  <si>
    <t>REMACHE CHERRYMAX UNIVERSAL DE 1/8</t>
  </si>
  <si>
    <t>REMACHE CHERRYMAX UNIVERSAL DE 5/32</t>
  </si>
  <si>
    <t>REMACHE CHERRYMAX AVELLANADO DE 1/8</t>
  </si>
  <si>
    <t>REMACHE CHERRYMAX AVELLANADO DE 5/32</t>
  </si>
  <si>
    <t>REMACHE SOLIDO DE ALUMINIO 2117 AVELLANADO DE 3/32</t>
  </si>
  <si>
    <t>REMACHE SOLIDO DE ALUMINIO 2117 AVELLANADO DE 1/8</t>
  </si>
  <si>
    <t>REMACHE SOLIDO DE ALUMINIO 2117  AVELLANADO DE 5/32</t>
  </si>
  <si>
    <t>REMACHE SOLIDO DE ALUMINIO 2117 AVELLANADO DE 3/16</t>
  </si>
  <si>
    <t>REMACHE SOLIDO DE ALUMINIO 2117 UNIVERSAL DE 3/32</t>
  </si>
  <si>
    <t>REMACHE SOLIDO DE ALUMINIO 2117 UNIVERSAL DE 1/8</t>
  </si>
  <si>
    <t>REMACHE SOLIDO DE ALUMINIO 2117  UNIVERSAL DE 5/32</t>
  </si>
  <si>
    <t>REMACHE SOLIDO DE ALUMINIO 2117 UNIVERSAL DE 3/16</t>
  </si>
  <si>
    <t>REMACHE SOLIDO DE ALUMINIO 1100 UNIVERSAL DE 3/16</t>
  </si>
  <si>
    <t>PAÑOS PARA LIMPIAR WYPALL X ROLLO</t>
  </si>
  <si>
    <t>EPON RESIN 828</t>
  </si>
  <si>
    <t xml:space="preserve">EPON EPIKURE 3223 CURING AGENT </t>
  </si>
  <si>
    <t>COTTON FLOCK</t>
  </si>
  <si>
    <t xml:space="preserve">3M® HOOKIT™ DISCO ABRASIVO AZUL DE MÚLTIPLES ORIFICIOS 80 CAJA X 50 </t>
  </si>
  <si>
    <t xml:space="preserve">3M® HOOKIT™ DISCO ABRASIVO AZUL DE MÚLTIPLES ORIFICIOS 120 CAJA X 50 </t>
  </si>
  <si>
    <t xml:space="preserve">3M® HOOKIT™ DISCO ABRASIVO AZUL DE MÚLTIPLES ORIFICIOS 180 CAJA X 50 </t>
  </si>
  <si>
    <t xml:space="preserve">3M® HOOKIT™ DISCO ABRASIVO AZUL DE MÚLTIPLES ORIFICIOS 320 CAJA X 50 </t>
  </si>
  <si>
    <t xml:space="preserve">3M® HOOKIT™ DISCO ABRASIVO AZUL DE MÚLTIPLES ORIFICIOS 400 CAJA X 50 </t>
  </si>
  <si>
    <t xml:space="preserve">3M® HOOKIT™ DISCO ABRASIVO AZUL DE MÚLTIPLES ORIFICIOS 600 CAJA X 50 </t>
  </si>
  <si>
    <t xml:space="preserve">3M® HOOKIT™ DISCO ABRASIVO AZUL DE MÚLTIPLES ORIFICIOS 800 CAJA X 50 </t>
  </si>
  <si>
    <t>3M™ CUBITRON™ II HOOKIT™ ROLLO DE LIJAS CLEAN SANDING 737U PN34442, 70MM X 12M, GRANO 80, 5 ROLLOS/CAJA</t>
  </si>
  <si>
    <t>3M™ CUBITRON™ II HOOKIT™ ROLLO DE LIJAS CLEAN SANDING 737U PN34444, 70MM X 12M, GRANO 120, 5 ROLLOS/CAJA</t>
  </si>
  <si>
    <t>3M™ CUBITRON™ II HOOKIT™ ROLLO DE LIJAS CLEAN SANDING 737U PN34446, 70MM X 12M, GRANO 180, 5 ROLLOS/CAJA</t>
  </si>
  <si>
    <t>BROCA DE COBALTO DE 1/16</t>
  </si>
  <si>
    <t>BROCA DE COBALTO DE 3/32</t>
  </si>
  <si>
    <t>BROCA DE COBALTO DE 1/8</t>
  </si>
  <si>
    <t>BROCA DE COBALTO DE 5/32</t>
  </si>
  <si>
    <t>BROCA DE COBALTO DE 3/16</t>
  </si>
  <si>
    <t>ADHESIVO ESTRUCTURAL HYSOL 9309 NA</t>
  </si>
  <si>
    <t xml:space="preserve"> PRIMER EN SPRAY AMARILLO POR 12 ONZAS. ZINC PHOSPHATE PRIMER.</t>
  </si>
  <si>
    <t>CINTA DE ENMASCARAR SCOTCH 233 + DE ALTO DESEMPEÑO DE 1/2 INCH</t>
  </si>
  <si>
    <t>CINTA DE ENMASCARAR SCOTCH 233 + DE ALTO DESEMPEÑO DE  24 MM</t>
  </si>
  <si>
    <t>CINTA DE ENMASCARAR SCOTCH 233 + DE ALTO DESEMPEÑO DE  48 MM</t>
  </si>
  <si>
    <t xml:space="preserve"> SEALING CINTA 1-1/4 X 1/16 (25 FT ROLL)</t>
  </si>
  <si>
    <t>NEOPRENE HIGH PERFORMANCE RUBBER AND GASKET ADHESIVE 3M, ACORDE A MIL-M-81288</t>
  </si>
  <si>
    <t>SKYKLEEN ® 1000 AVIATION SOLVENT</t>
  </si>
  <si>
    <t>LOCKWIRE .32</t>
  </si>
  <si>
    <t>TRABAROSCA</t>
  </si>
  <si>
    <t>SELLANTE</t>
  </si>
  <si>
    <t xml:space="preserve">DISCOS PARA TROZADORA </t>
  </si>
  <si>
    <t>DISCO DE CORTE PARA PULIDORA GRANDE</t>
  </si>
  <si>
    <t>DISCO DE CORTE PARA PULIDORA PEQUEÑA</t>
  </si>
  <si>
    <t>GUANTES PARA SOLDADOR</t>
  </si>
  <si>
    <t>TUNGSTENO PUNTA VERDE PARA SOLDADOR</t>
  </si>
  <si>
    <t>TUNGSTENO PUNTA ROJA 3/32''</t>
  </si>
  <si>
    <t>MASCARA SERIE 6000 PARA VAPORES ORGANICOS</t>
  </si>
  <si>
    <t xml:space="preserve">FILTROS PARA VAPORES ORGANICOS, PARA MASCARA </t>
  </si>
  <si>
    <t>CARETA PARA PULIR</t>
  </si>
  <si>
    <t>PINZA PORTA ELECTRODO PARA SOLDADOR</t>
  </si>
  <si>
    <t>PINZA PORTA MAZA PARA SOLDADOR</t>
  </si>
  <si>
    <t xml:space="preserve">SOLDADURA </t>
  </si>
  <si>
    <t xml:space="preserve">BROCA CENTRO </t>
  </si>
  <si>
    <t>BROCA CENTRO</t>
  </si>
  <si>
    <t xml:space="preserve">BROCAS </t>
  </si>
  <si>
    <t xml:space="preserve">JUEGO DE MACHUELOS </t>
  </si>
  <si>
    <t>JUEGO DE MACHUELOS</t>
  </si>
  <si>
    <t>SPLICES PARA UNIONES COLOR ROJO</t>
  </si>
  <si>
    <t>SPLICES PARA UNIONES COLOR AZUL</t>
  </si>
  <si>
    <t>SPLICES PARA UNIONES COLOR AMARILLO</t>
  </si>
  <si>
    <t>TERMINALES DE OJO CON AISLANTE EN NYLON ROJO AWG 22-16, STUD 4</t>
  </si>
  <si>
    <t>TERMINALES DE OJO CON AISLANTE EN NYLON ROJO AWG 22-16, STUD 6</t>
  </si>
  <si>
    <t>TERMINALES DE OJO CON AISLANTE EN NYLON ROJO AWG 22-16, STUD 8</t>
  </si>
  <si>
    <t>TERMINALES DE OJO CON AISLANTE EN NYLON ROJO AWG 22-16, STUD 10</t>
  </si>
  <si>
    <t>TERMINALES DE OJO CON AISLANTE EN NYLON ROJO AWG 22-16, STUD 1/4</t>
  </si>
  <si>
    <t>TERMINALES DE OJO CON AISLANTE EN NYLON AZUL AWG 16-14, STUD 6</t>
  </si>
  <si>
    <t>TERMINALES DE OJO CON AISLANTE EN NYLON AZUL AWG 16-14, STUD 8</t>
  </si>
  <si>
    <t>TERMINALES DE OJO CON AISLANTE EN NYLON AZUL AWG 16-14, STUD 10</t>
  </si>
  <si>
    <t>TERMINALES DE OJO CON AISLANTE EN NYLON AZUL AWG 16-14, STUD 1/4</t>
  </si>
  <si>
    <t>TERMINALES DE OJO CON AISLANTE EN NYLON AZUL AWG 16-14, STUD 3/8</t>
  </si>
  <si>
    <t>TERMINALES DE OJO CON AISLANTE EN NYLON AMARILLO AWG 12-10, STUD 6</t>
  </si>
  <si>
    <t>TERMINALES DE OJO CON AISLANTE EN NYLON AMARILLO AWG 12-10, STUD 8</t>
  </si>
  <si>
    <t>TERMINALES DE OJO CON AISLANTE EN NYLON AMARILLO AWG 12-10, STUD 10</t>
  </si>
  <si>
    <t>TERMINALES DE OJO CON AISLANTE EN NYLON AMARILLO AWG 12-10, STUD 1/4</t>
  </si>
  <si>
    <t>TERMINALES DE OJO CON AISLANTE EN NYLON AMARILLO AWG 12-10, STUD 3/8</t>
  </si>
  <si>
    <t>AMARRAS PLASTICAS 5 PULGADAS</t>
  </si>
  <si>
    <t>AMARRAS PLASTICAS 4 PULGADAS</t>
  </si>
  <si>
    <t>AMARRAS PLASTICAS 7 PULGADAS</t>
  </si>
  <si>
    <t>AMARRAS PLASTICAS 14 PULGADAS</t>
  </si>
  <si>
    <t xml:space="preserve">CINTA DE ENCAUCHETAR MARCA SCOTCH NO 23 </t>
  </si>
  <si>
    <t xml:space="preserve">PASTA PARA SOLDAR </t>
  </si>
  <si>
    <t>ESTAÑO PARA SOLDAR</t>
  </si>
  <si>
    <t>TERMO ENCOGIBLE COLOR NEGRO DE 1/16</t>
  </si>
  <si>
    <t>TERMO ENCOGIBLE COLOR NEGRO DE 3/16</t>
  </si>
  <si>
    <t>TERMO ENCOGIBLE COLOR NEGRO DE 1/4</t>
  </si>
  <si>
    <t>TERMO ENCOGIBLE COLOR NEGRO DE 3/8</t>
  </si>
  <si>
    <t>TERMO ENCOGIBLE COLOR NEGRO DE 1/2</t>
  </si>
  <si>
    <t>TERMO ENCOGIBLE COLOR NEGRO DE 3/4</t>
  </si>
  <si>
    <t>TERMO ENCOGIBLE COLOR NEGRO DE 1 PULGADA</t>
  </si>
  <si>
    <t>LIQUIDO DETECTOR DE FUGAS</t>
  </si>
  <si>
    <t>CABLE AERONAUTICO SIN BLINDAJE CALIBRE 24</t>
  </si>
  <si>
    <t>26121600</t>
  </si>
  <si>
    <t>CABLE AERONAUTICO SIN BLINDAJE CALIBRE 22</t>
  </si>
  <si>
    <t>CABLE AERONAUTICO SIN BLINDAJE CALIBRE 20</t>
  </si>
  <si>
    <t>CABLE AERONAUTICO SIN BLINDAJE CALIBRE 18</t>
  </si>
  <si>
    <t>CABLE AERONAUTICO CON BLINDAJE DE 2 LINEAS CALIBRE 22</t>
  </si>
  <si>
    <t>CABLE AERONAUTICO CON BLINDAJE DE 3 LINEAS CALIBRE 22</t>
  </si>
  <si>
    <t>MANGAS DE  SOLDADURA PARA ARNESES DE 0.125</t>
  </si>
  <si>
    <t>MANGAS DE  SOLDADURA PARA ARNESES DE 0.200</t>
  </si>
  <si>
    <t>MANGAS DE  SOLDADURA PARA ARNESES DE 0.300</t>
  </si>
  <si>
    <t>CUBIERTA PARA TERMINALES TAMAÑO 1</t>
  </si>
  <si>
    <t>CUBIERTA PARA TERMINALES TAMAÑO 2</t>
  </si>
  <si>
    <t>CUBIERTA PARA TERMINALES TAMAÑO 3</t>
  </si>
  <si>
    <t>CUBIERTA PARA TERMINALES TAMAÑO 4</t>
  </si>
  <si>
    <t>GUANTES PLASTICOS NITRILO</t>
  </si>
  <si>
    <t>PINES HEMBRA PARA CONECTORES</t>
  </si>
  <si>
    <t>PINES HEMBRA PARA CONECTORES AMP</t>
  </si>
  <si>
    <t>PINES MACHO PARA CONECTORES AMP</t>
  </si>
  <si>
    <t>CONECTOR DE ANTENA BNC MACHO</t>
  </si>
  <si>
    <t>CONECTOR DE ANTENA BNC HEMBRA</t>
  </si>
  <si>
    <t>PINES PARA CONECTORES DEUTSCH MACHO</t>
  </si>
  <si>
    <t>CABLE COAXIAL RG142</t>
  </si>
  <si>
    <t>TUBO ROCIADOR PARA LAVADO DE RUEDA DE TURBINA MOTORES PT6A-114A PARA AERONAVES CARAVAN</t>
  </si>
  <si>
    <t>VALVULA REGULADORA DE PRESION PARA UNIDAD DE LAVADO DE COMPRESORES</t>
  </si>
  <si>
    <t>CINTA AISLANTE DE SILICONA DE ALTA TEMPERATURA ROJA</t>
  </si>
  <si>
    <t xml:space="preserve">PASTA PULIDORA BLANCA </t>
  </si>
  <si>
    <t>COLORANTE ROJO A LA GRASA</t>
  </si>
  <si>
    <t>COLORANTE AMARILLO A LA GRASA</t>
  </si>
  <si>
    <t>COLORANTE AZUL A LA GRASA</t>
  </si>
  <si>
    <t>BATERIAS CUADRADAS DE 9 VOLTIOS PARA MULTIMETROS ENERGIZER MAX (RENDIMIENTO ALTO) 6LR61/6LF22 (9V)</t>
  </si>
  <si>
    <t>2330 3M PRO STRENGHT DUCT TAPE (47MM X 30YDS)1.88"X 30YDS</t>
  </si>
  <si>
    <t xml:space="preserve">CONECTOR AMPHENOL  P/N:97-3106A-20-4P </t>
  </si>
  <si>
    <t>CORROSION PREVENTIVE COMPOUND                   P/N MIL-DTL-85054</t>
  </si>
  <si>
    <t>BOLSA ZIPLOC 25X15 CMS</t>
  </si>
  <si>
    <t>BOLSA ZIPLOC 25X35 CMS</t>
  </si>
  <si>
    <t>BOLSA ZIPLOC 40X30 CMS</t>
  </si>
  <si>
    <t>ROLLO PLASTICO BURBUJA</t>
  </si>
  <si>
    <t>APLICADORES ASEPTICOS INDUSTRIALES  ( COPITOS DE MADERA) PAQUETE POR 20 UN</t>
  </si>
  <si>
    <t>PEGANTE SUPERBONDER DE 20 GRAMOS</t>
  </si>
  <si>
    <t>BOLSA PARA EMPAQUE AL VACIO PLASTICA</t>
  </si>
  <si>
    <t>PAPEL FOTOGRAFICO ADHESIVO BRILLANTE CAJA POR 50 HOJAS</t>
  </si>
  <si>
    <t>CINTA O TINTA PARA IMPRESORA DE ETIQUETAS</t>
  </si>
  <si>
    <t xml:space="preserve">B&amp;B </t>
  </si>
  <si>
    <t>CLEANER / REMOVER</t>
  </si>
  <si>
    <t>PARTICULAS MAGNETICAS PREPARED OIL BATH FLUORECENTES</t>
  </si>
  <si>
    <t>PENETRANTE FLUORESCENTE LAVABLE AL AGUA NIVEL 4</t>
  </si>
  <si>
    <t xml:space="preserve">
REVELADOR BASE SOLVENTE
</t>
  </si>
  <si>
    <t>CABLE LEMO DE 16 PINES A MICRODOT CON BOBINA DE EQUILIBRIO CABLE DE 120UH 50 KHZ 500 KHZ</t>
  </si>
  <si>
    <t>CABLE CL / SC / 6 CABLE POWERLINK ™ DE 16 PINES A 7 PINES LEMO</t>
  </si>
  <si>
    <t>SONDAS PARA LÁPIZ</t>
  </si>
  <si>
    <t>BATERÍAS BATERÍA DE IONES DE LITIO RECARGABLE DE 3,7 V 2200 MAH CON CARGADOR</t>
  </si>
  <si>
    <t>ACEITE ESPECTROMÉTRICO ESTÁNDAR D19-0</t>
  </si>
  <si>
    <t>ACEITE ESPECTROMÉTRICO ESTÁNDAR D3-100</t>
  </si>
  <si>
    <t>ACEITE ESPECTROMÉTRICO ESTÁNDAR D12-100</t>
  </si>
  <si>
    <t>ACEITE ESPECTROMÉTRICO ESTÁNDAR D12-5</t>
  </si>
  <si>
    <t>ACEITE ESPECTROMÉTRICO ESTÁNDAR D12-30</t>
  </si>
  <si>
    <t>ACEITE ESPECTROMÉTRICO ESTÁNDAR CS-24-100-200G</t>
  </si>
  <si>
    <t>ACEITE ESPECTROMÉTRICO ESTÁNDAR SMA-900-200G</t>
  </si>
  <si>
    <t>SOPORTE DE MUESTRA BLACK CAP PARA ALTA TEMPERATURA (1000/PKG)</t>
  </si>
  <si>
    <t>ELECTRODO DE DISCO MIL-C</t>
  </si>
  <si>
    <t>CAJAS ELECTRODO DE VARILLA DE GRAFITO</t>
  </si>
  <si>
    <t>PIPETAS DEESECHABLES TIPO PASTEUR DE 8 ML</t>
  </si>
  <si>
    <t>KIMWIPES EX-L 4.5 X 8.5” 1-PLY 280/BOX</t>
  </si>
  <si>
    <t xml:space="preserve">CINTA PARA IMPRESORAS EPSON LX-350 </t>
  </si>
  <si>
    <t xml:space="preserve">HILO NYLON </t>
  </si>
  <si>
    <t>LOCTITE ANTISEIZE 767</t>
  </si>
  <si>
    <t>HERRAMIENTA DE VERIFICACIÓN DE PRESIÓN DEL BUJE DE LA VARILLA DE CONEXIÓN</t>
  </si>
  <si>
    <t>DOW 55M</t>
  </si>
  <si>
    <t>AP1000 FLUIDO PARA BRUJULAS</t>
  </si>
  <si>
    <t>ARGON</t>
  </si>
  <si>
    <t>PRC (PR-870 B1/2)</t>
  </si>
  <si>
    <t>PRC (PR-1422 B1/2)</t>
  </si>
  <si>
    <t>PRC (PR-1440 B1/2)</t>
  </si>
  <si>
    <t>MEK METHYL ETHYL KETONE X 5 GALONES</t>
  </si>
  <si>
    <t xml:space="preserve">PINTURA POLIURETANO NEGRA BRILLANTE. FEDERAL ESTÁNDAR 17038, ACORDE MIL-PRF-85285. KIT (ENDURECEDOR - AJUSTADOR) </t>
  </si>
  <si>
    <t xml:space="preserve">PINTURA POLIURETANO BLANCA. FEDERAL ESTÁNDAR 17925, ACORDE MIL-PRF-85285. KIT (ENDURECEDOR - AJUSTADOR) </t>
  </si>
  <si>
    <t xml:space="preserve">PINTURA POLIURETANO AMARILLA. FEDERAL ESTÁNDAR 23655 ACORDE MIL-PRF-85285. KIT (ENDURECEDOR - AJUSTADOR) </t>
  </si>
  <si>
    <t xml:space="preserve">PINTURA POLIURETANO ROJO FEDERAL ESTÁNDAR 11350 ACORDE MIL-PRF-85285. KIT (ENDURECEDOR - AJUSTADOR) </t>
  </si>
  <si>
    <t xml:space="preserve">PINTURA POLIURETANO GRIS FEDERAL ESTÁNDAR 16251 ACORDE MIL-PRF-85285. KIT (ENDURECEDOR - AJUSTADOR) </t>
  </si>
  <si>
    <t xml:space="preserve">PINTURA POLIURETANO GRIS FEDERAL ESTÁNDAR 16515 ACORDE MIL-PRF-85285. KIT (ENDURECEDOR - AJUSTADOR) </t>
  </si>
  <si>
    <t xml:space="preserve">PINTURA POLIURETANO AZUL OSCURO FEDERAL ESTÁNDAR 15048 ACORDE MIL-PRF-85285. KIT (ENDURECEDOR - AJUSTADOR) </t>
  </si>
  <si>
    <t>PRIMER EPOXICO VERDE ACORDE A MIL-PRF-23377 REV K TYPE I CLASE 2. KIT</t>
  </si>
  <si>
    <t>REMOVEDOR DE PINTURA ROSADO DE AERONAVES ACORDE A MIL-R-81294</t>
  </si>
  <si>
    <t xml:space="preserve">JABON DESENGRASANTE PARA MANOS </t>
  </si>
  <si>
    <t>JABON LIQUIDO EASY OFF BANG</t>
  </si>
  <si>
    <t>JABON LIQUIDO PARA ROPA WOOLITE</t>
  </si>
  <si>
    <t>PINTURA</t>
  </si>
  <si>
    <t>PINTURA ANTICORROSIVA ALQUIDICA, VERDE OLIVA, 1/4 GALON, 1 COMPONENTE, 45% DE SOLIDOS  REF. 513</t>
  </si>
  <si>
    <t>TABLETA MASTICABLE DE ADMINISTRACION ORAL DE 20-40 KG,TRATAMINETO Y PREVENCION DE INFECCIONES POR LAS PULGAS DURANTE TRES MESES,</t>
  </si>
  <si>
    <t>BOTELLA X 250ML PARA HIGIENE ORAL DIARIA DE LOS PERROS PREVIENE LA FORMACION DE PLACA DENTAL LA ACUMULACION DE SARRO Y PREVENIE LA FORMACION DE PELICULA DE POLISACARIDOS SOBRE LOS DIENTES.</t>
  </si>
  <si>
    <t>SOLUCION ANTISEPTICA EN SPRAY X 120ML PARA USO VETERINARIO A BASE DE CLORHEXIDINA Y  DIGLUCONATO.</t>
  </si>
  <si>
    <t>GASA ESTERIL TEJIDO ALFA SAFE DE  3X3  (7.5 X 7.5 CM) DE 8 PLIEGUES GASA TIPO VII SECCIONADA POR CAJA DE  X 100 UNIDADES</t>
  </si>
  <si>
    <t>SOLUCION TOPICA LIMPIADOR AURICULAR BOTELLA X 100 ML CON EFECTO ANTISEPTICO, ANTIFINGICO, CERUMENOLITICO, QUERATOLICO Y QUERATOPLASTICO.</t>
  </si>
  <si>
    <t>JERINGAS  DESECHABLES  DE 5 ML ESTERILES NO TOXICO LIBRE DE PIROGENOS CAJA X 30.</t>
  </si>
  <si>
    <t>JERINGAS  DESECHABLES  DE 3 ML ESTERILES NO TOXICO LIBRE DE PIROGENOS CAJA X 30</t>
  </si>
  <si>
    <t>JERINGAS  DESECHABLES  DE 10 ML ESTERILES NO TOXICO LIBRE DE PIROGENOS CAJA X 30</t>
  </si>
  <si>
    <t>COMPLEMENTO VITAMINICO Y MINERAL PARA PERROS EN TABLETAS MASTICABLES Y PALATABLES PARA USO ORAL  X 60 TABLETAS</t>
  </si>
  <si>
    <t xml:space="preserve">ANTIFLOGISTICO, RUBEFACIENTE Y EMOLIENTECON ACCION POTENCIALIZADA ANTIINFLAMATORIO Y ANALGESICA CAUSADAS POR LAS GLANDULAS MAMARIAS GOLPES FISICOS DESGARRES MUSCULARES, REUMATISMO O DOLORES ARTICULARES PRESENTACION POMADA </t>
  </si>
  <si>
    <t xml:space="preserve">IVERMECTINA POMADA ES UN DESPARACITANTE TOPICO PARA TRATAMINETO DE SARNA DEMODEMICA Y DE SARCOPTICA EN PERROS CADA 100 G CONTIENEN IVERMECTINA 100 MG, AZUFRE 20 G, EXCIPIENTE C.B.P. 100 G PRESENTACION TARRO DE 200 GR </t>
  </si>
  <si>
    <t>ALCOHOL ANTISEPTICO BOTELLA X 1000 ML</t>
  </si>
  <si>
    <t>ANESTESICO LOCAL TOPICO EN  GEL</t>
  </si>
  <si>
    <t xml:space="preserve">POLVO NEGRO ACTIVO, NO SE DISUELVE BAJO SOLUCION NORMAL, ES INODORO, SUSTANCIA ANTIOXIDANTE PREVENIENE EL ENVEJECIMINETO CELULAR, REDUCE LA FORMACION DE GASES Y EVITA LA INFLAMACION INTESTINAL, PREVIENE LA FORMACION DE ACIDOS GRASOS, FABRICADO A BASE DE CASCARA DE COCO DE ALTA CALIDAD X 1000 GRAMOS </t>
  </si>
  <si>
    <t>LOCION DERMATOLOGICA DE 35 GR, ANTIBACTERIANA, ANTIINFLAMATORIA FUNGICIDAD, PARA LA MAS RAPIDA Y POTENTE RESPUESTA TERAPEUTICA PARA LAS AFECCIONES E INFLAMACIONES DE LA PIEL DE LOS ANIMALES DOMESTICOS. EN INTERTRIGO, ALOPECIA AREATA, ONICOMICOSIS, OTITIS EXTERNA, AFECCIONES DERMICAS DE ETIOLOGIA MICOTICA Y BACTERIANAS, REDUCE LOS SINTOMAS DE PRURITO Y EDEMAS, EVITANDO ESCORIACION Y AUTOMUTILACIONES GENERADAS POR LA ACCION DE LA PRURIGINOSA,  NO IRRITA NO MANCHA</t>
  </si>
  <si>
    <t xml:space="preserve">ANTIMICROBIANO PARA TRATAMIENTOS DE INFECCIONES CAUSADAS POR CEPAS PRODUCTORAS DE BETALACTAMASAS DE BATERIAS SENCIBLES A LA AOXICILINA EN COMBINACION CON EL ACIDO CLAVULANICO, INFECCIONES DE LA PIEL CAUSADAS POR STAPHYLOCOCCUS PRESENTACION INYECTABLE </t>
  </si>
  <si>
    <t>GEL ANTIBACTERIAL CON GLICERINA ALCOHOL GEL AL 65 % SIN ENJUAGUE PRESENTACION POR  LITRO</t>
  </si>
  <si>
    <t xml:space="preserve">LOCIÓN CANINA CON PH NEUTRO LIBRE DE ALCOHOL CON VITAMINAS LIBRE DE COLORANTES Y PARAVENOS  X 150 ML </t>
  </si>
  <si>
    <t>AMBIENTADOR PARA PISOS</t>
  </si>
  <si>
    <t>CERA NEUTRO</t>
  </si>
  <si>
    <t>DESENGRASANTE DE PARILLAS</t>
  </si>
  <si>
    <t>JABON DETERGENTE EN POLVO X 500 GRS</t>
  </si>
  <si>
    <t>JABON LAVAPLATOS EN PASTA X 1000 GRS</t>
  </si>
  <si>
    <t>JABON LAVALOZA MECANICO</t>
  </si>
  <si>
    <t>JABON LIQUIDO PARA MANOS X 3800 MLS</t>
  </si>
  <si>
    <t>JABON LIQUIDO PARA MANOS X 1000 MLS</t>
  </si>
  <si>
    <t>JABON EN PASTA TOCADOR TIPO HOTEL</t>
  </si>
  <si>
    <t>LIMPIAVIDRIO EN ATOMIZADOR X 500 MLS</t>
  </si>
  <si>
    <t>DESINCRUSTANTE PARA PISOS</t>
  </si>
  <si>
    <t>TALCO CORPORAL X 200 GRS</t>
  </si>
  <si>
    <t>AMBIENTADOR ELECTRICO REPUESTO</t>
  </si>
  <si>
    <t>SHAMPOO X GALON</t>
  </si>
  <si>
    <t>MENTICOL</t>
  </si>
  <si>
    <t>GEL X 1000 MLS</t>
  </si>
  <si>
    <t>TINTA PARA SELLO COLOR NEGRO X 500MLS</t>
  </si>
  <si>
    <t>AGUJA PARA MAQUINA DE COSER</t>
  </si>
  <si>
    <t xml:space="preserve">AGUJA PARA MAQUINA DE COSER </t>
  </si>
  <si>
    <t xml:space="preserve">GANCHOS PISTOLA NEUMÁTICA </t>
  </si>
  <si>
    <t>GANCHOS PISTOLA NEUMÁTICA</t>
  </si>
  <si>
    <t>CUERO ANTIFLAMA  COLOR GRIS RATON</t>
  </si>
  <si>
    <t>CIERRE NYLON</t>
  </si>
  <si>
    <t>DESLIZADORES NEGROS</t>
  </si>
  <si>
    <t>SESGO NEGRO</t>
  </si>
  <si>
    <t>PEGANTE INDUSTRIAL</t>
  </si>
  <si>
    <t xml:space="preserve">RESORTE </t>
  </si>
  <si>
    <t>RESORTE</t>
  </si>
  <si>
    <t>LLANTA</t>
  </si>
  <si>
    <t>PELOTA MACIZA EN CAUCHO PARA PERRO DE 8 CM DE DIAMETRO COLORES SURTIDOS, ELABORADA CON PRODUCTOS ATOXICOS.</t>
  </si>
  <si>
    <t>GUANTES ESTERIL PARA  CIRUGÍA EN MATERIAL LATEX, ESTERILIZADOS, CON PROCESO DE RAYOS GAMA, ANATOMICOS, CON REBORDE DE ALTA RESISTENCIA Y ELASTICIDAD.  CAJA X 100 UNIDADES C/U.</t>
  </si>
  <si>
    <t>GUANTES PLASTICOS DESECHABLES DE POLIETILENO TRASPARENTE TAMAÑO APROXIMADO DE 10” DE LARGO (CAJAS X 100)</t>
  </si>
  <si>
    <t>GUANTES INDUSTRIAL DE CAUCHO TALLA “M” COLOR NEGRO PARA USO DOMESTICO CON AGARRE EN HUMEDO Y SECO PARA PREVENIR ACCIDENTES RESISTENTE CONTRA DETERGENTES, ALCOHOLES Y GRASAS</t>
  </si>
  <si>
    <t>GUANTE DE CAUCHO ASEO</t>
  </si>
  <si>
    <t>CHUPAS PARA BAÑO</t>
  </si>
  <si>
    <t>PLOMERIA</t>
  </si>
  <si>
    <t xml:space="preserve">GUACAL PLASTICO PARA PERRO GRANDE MEDIDAS 101 LARGO X 67 ANCHO POR 76 DE ALTO PARA PERROS, PUERTA DE METAL CON CIERRE A PRESION, CON PEQUEÑAS ABERTURAS AL REDEDOR DEL TRANSPORTADOR </t>
  </si>
  <si>
    <t>SABRA</t>
  </si>
  <si>
    <t>GORROS DE BAÑO PLASTICO</t>
  </si>
  <si>
    <t>GANCHO LEGAJADOR PASTICO X 2O UNDS</t>
  </si>
  <si>
    <t>GANCHOS COSEDORA 26/6 X CAJA</t>
  </si>
  <si>
    <t>CINTA TRANSPARENTE GRUESA</t>
  </si>
  <si>
    <t>CINTA TRANSPARANTE DELGADA</t>
  </si>
  <si>
    <t>CINTA DE ENMASCARAR 12MM</t>
  </si>
  <si>
    <t>PAPEL CONTAC TRANSPARENTE X ROLLO DE 20 MTS</t>
  </si>
  <si>
    <t>REGLA DE 30 CM</t>
  </si>
  <si>
    <t>ALBAÑILERIA</t>
  </si>
  <si>
    <t>CAÑAS PARA CLARINETE SOPRANO EN SIB # 3-1/2</t>
  </si>
  <si>
    <t>CAÑAS PARA CLARINETE SOPRANO EN SIB TRADICIONAL # 3</t>
  </si>
  <si>
    <t xml:space="preserve">CAÑAS PARA CLARINETE SOPRANO EN SIB  CAJA NEGRA # 3 </t>
  </si>
  <si>
    <t>CAÑAS PARA CLARINETE REQUINTO EN EB #3</t>
  </si>
  <si>
    <t>CAÑAS PARA CLARINETE BAJO EN SIB #3</t>
  </si>
  <si>
    <t>CAÑA PLÁSTICA SAXOFÓN SOPRANO</t>
  </si>
  <si>
    <t>CAÑA PLÁSTICA SAXOFÓN ALTO</t>
  </si>
  <si>
    <t>CAÑAS SAX ALTO N° 3</t>
  </si>
  <si>
    <t>CAÑA PLÁSTICA SAXOFÓN TENOR</t>
  </si>
  <si>
    <t xml:space="preserve">CAÑA PLÁSTICA SAXOFÓN BARÍTONO </t>
  </si>
  <si>
    <t>MADERA PARA CAÑAS DE OBOE</t>
  </si>
  <si>
    <t>MADERA PARA CAÑAS DE CORNO INGLÉS</t>
  </si>
  <si>
    <t xml:space="preserve">TUDEL O TUBO PARA CORNO INGLÉS  </t>
  </si>
  <si>
    <t>LIMPIADOR CON PESA PARA SAXOFÓN</t>
  </si>
  <si>
    <t>LIMPIADOR CON PESA PARA SAXOFÓN BARÍTONO</t>
  </si>
  <si>
    <t>LIMPIADOR CON PESA PARA CLARINETE</t>
  </si>
  <si>
    <t>PAÑO DE LIMPIEZA EXTERIOR</t>
  </si>
  <si>
    <t>PARCHE (COMPENSADOR) PARA BOQUILLA-PAQUETE</t>
  </si>
  <si>
    <t>SECAZAPATILLAS-CAJA</t>
  </si>
  <si>
    <t>PROTECTOR PARA APOYA PULGAR GRANDE-CAJA</t>
  </si>
  <si>
    <t>KIT DE ASEO PARA FAGOT -PAQUETE</t>
  </si>
  <si>
    <t xml:space="preserve">ARNÉS PARA FAGOT </t>
  </si>
  <si>
    <t>BOQUILLA PARA CLARINETE REQUINTO EN EB</t>
  </si>
  <si>
    <t>BOQUILLA CLARINETE SOPRANO SIB</t>
  </si>
  <si>
    <t>BOQUILLA CLARINETE BAJO</t>
  </si>
  <si>
    <t>ABRAZADERA PARA CLARINETE BAJO</t>
  </si>
  <si>
    <t>BOQUILLA SAXO SOPRANO</t>
  </si>
  <si>
    <t>BOQUILLA SAXO TENOR</t>
  </si>
  <si>
    <t>ABRAZADERA SAXO SOPRANO OPTIMUS</t>
  </si>
  <si>
    <t>SAXHOLDER</t>
  </si>
  <si>
    <t>BOQUILLA PARA BARÍTONO O TROMBÓN</t>
  </si>
  <si>
    <t>PAÑO PARA INSTRUMENTOS PLATEADOS</t>
  </si>
  <si>
    <t xml:space="preserve">ACEITE LUBRICANTE </t>
  </si>
  <si>
    <t>GRASA PARA BOMBAS</t>
  </si>
  <si>
    <t xml:space="preserve">STAND SAXO ALTO </t>
  </si>
  <si>
    <t>STAND TROMPETA</t>
  </si>
  <si>
    <t>SORDINA TROMPETA</t>
  </si>
  <si>
    <t>ESTUCHE TROMPETA</t>
  </si>
  <si>
    <t>KIT DE LIMPIEZA PARA TROMPETA</t>
  </si>
  <si>
    <t>BAQUETAS PARA BATERÍA</t>
  </si>
  <si>
    <t>BAQUETAS PARA REDOBLANTE</t>
  </si>
  <si>
    <t>BAQUETAS PARA TIMBAL LATINO</t>
  </si>
  <si>
    <t>BAQUETAS SUAVES XILOFONO</t>
  </si>
  <si>
    <t>BAQUETAS MEDIUM XILOFONO</t>
  </si>
  <si>
    <t>CORREAS PARA PLATILLOS</t>
  </si>
  <si>
    <t>PARCHE GOLPEADOR PARA TOM DE BATERÍA</t>
  </si>
  <si>
    <t>PARCHE RESONANTE PARA TOM DE BATERÍA</t>
  </si>
  <si>
    <t>PARCHE GOLPEADOR PARA BOMBO DE BATERÍA</t>
  </si>
  <si>
    <t>PARCHE PARA REDOBLANTE DE BATERÍA</t>
  </si>
  <si>
    <t>PARCHE SINTÉTICO PARA CONGA</t>
  </si>
  <si>
    <t>BASE ALTA PARA REDOBLANTE</t>
  </si>
  <si>
    <t>BASE BOOM PARA PLATILLO</t>
  </si>
  <si>
    <t>PADS DE PRACTICA</t>
  </si>
  <si>
    <t>MESA AUXILIAR</t>
  </si>
  <si>
    <t>SOPORTE MÚLTIPLE PARA ACCESORIOS DE PERCUSIÓN</t>
  </si>
  <si>
    <t>BASE PARA PLATILLOS DE CONCIERTO- CHOQUE</t>
  </si>
  <si>
    <t xml:space="preserve">ATRIL PARA PARTITURAS DE 3 SECCIONES </t>
  </si>
  <si>
    <t>ZAPATILLAS SAXOFÓN-PAQUETE</t>
  </si>
  <si>
    <t>JUEGO ZAPATILLAS SAXO SOPRANO-PAQUETE</t>
  </si>
  <si>
    <t>JUEGO ZAPATILLAS FLAUTA TRAVERSA-PAQUETE</t>
  </si>
  <si>
    <t>JUEGOS DE ZAPATILLAS CLARINETE SOPRANO-PAQUETE</t>
  </si>
  <si>
    <t>AGUJAS PLANAS PARA CLARINETE-PAQUETE</t>
  </si>
  <si>
    <t>AGUJAS PLANAS PARA OBOE-PAQUETE</t>
  </si>
  <si>
    <t>HOJA DE CORCHO TECK CORK \ HICOTEX</t>
  </si>
  <si>
    <t>SILVER POLISH TARNI SHIELD</t>
  </si>
  <si>
    <t>ACEITE LUBRICANTE PARA TORNILLOS Y EJES</t>
  </si>
  <si>
    <t>BOZAL DE SEGURIDAD EN CUERO ROBUSTO ANTIAFERRANTE PARA MORDER REFORZADO CON COSTURA EN LAS UNIONES CON HUECOS PARA VENTILACION, CON CINTA AJUSTABLE  EN LA FRETE, CUELLO Y NUCA , TRIPLE CIERRE QUE APORTARA MAS SEGURIDAD AL BOZAL PARA ROTWEILER SIN REMACHES COMPLETAMENTE COSTURA</t>
  </si>
  <si>
    <t>PECHERA PARA ANCLAJE EN CUERO   PARA ROTWEILLER , HEBILLA  METALICA, HERRAJES INOXIDABLES, INTERIOR SUAVE, AMPLIO RANGO DE GRADUACIÓN Y DE UN SOLO AGUIJON,TIRADOR O ARGOLLA SOLDADA SIN REMACHES COSTURAAS REFORZADAS CON HILO DE PARACAIDAS</t>
  </si>
  <si>
    <t>TRAÍLLA O CORREA EN CINTA TUBULAR COLOR NEGRO DE MATERIAL POLIAMIDA DE 2.5 CM DE ANCHO X 1.40 METROS DE LARGO CON COSTURA REFORZADA EN HILO DE PARAIDAS,  CON MOSQUETON DE 8 CM EN COBRE, SIN REMACHES. CAJA</t>
  </si>
  <si>
    <t xml:space="preserve">COMEDERO EN ACERO INOXIDABLE GRUESO Y DURABLE, CON BASE ANTIDESLIZANTE Y SUPERFICIE LISA COMO ESPEJO ANTI-CORROSION MEDIDAS DE 25.5 CM EN SUPERFICIE, 33 CM DE BASE Y 7.5 CM DE ALTURA  </t>
  </si>
  <si>
    <t xml:space="preserve">TAPETE DE MATERIAL SINTETICO  CON UNA  BASE DE PROLIPROPILENO, MEDIDAS DE LA BASE; 60 CM X 35 CM X 5 CM MEDIDAS DEL TAPETE 59CM X 34 CM X 1.5 CM,  PARA DESINFECCION DE CALZADO , RESISTENTE A SOLVENTES PERMITE ALMACENAR SUFICIENTE SOLUCION DESINFECTANTE PARA CUBRIR LA SUPERFICIE DEL CALZADO ELIMINA BACTERIAS, VIRUS Y GERMENES </t>
  </si>
  <si>
    <t>CEPILLO PARA DESLANADA SEMANAL, MANGO ERGONOMICO PARA UN MANEJO COMODO Y SENCILLO BOTON FUREJECTOR LIMPIA Y RETIRA EL PELO SUELTO DE LA HERRAMINETA CON FACILIDAD BORDE DE ACERO INOXIDABLE</t>
  </si>
  <si>
    <t xml:space="preserve">MOSQUETON "PERA" SEGURO DE GANCHO 1/2 LARGO 5.1/2  PARA CARGA DE TRABAJO DE 540 KILOS </t>
  </si>
  <si>
    <t xml:space="preserve">MOSQUETON DE SEGURIDAD CON CIERRE DE ROSCA SU GRAN TAMAÑO PROVEE UNA SUPERFICIE DE TRABAJO  AMPLIO PARA DIFERENTES APLICACIONES FACIL DE MANIOBRAR DE APERTURA AMPLIA: RESISTENCIA DEL EJE 28 KN RESISTENCIA DEL EJE MENOR 8 KN RESISTENCIA DEL GATILLO ABIERTO 8 KN LONGITUD 120 MM ANCHO 76 MM PERO 86 GR MATERIAL ALEACION LIGERA </t>
  </si>
  <si>
    <t>ABRAZADERA DOS PERNOS  TIPO “U” EN ACERO DE ALTA CALIDAD SUJETA GUAYAS - TAMAÑO 4"</t>
  </si>
  <si>
    <t xml:space="preserve">LETREROS EN ACRILICO  CALIBRE 2 MM  COLOR AZUL ALTURA 25 CM X  LARGO 30 CM  DEBE LLEVAR CONTRAMARCADOS CON LETRAS DE COLOR NEGRO: NOMBRE, N° DE CHIP, FECHA DE NACIMINETO, ESPECIALIDAD, Y UN ESPACIO PARA FOTO EN LA PARTE DERECHA DE 10 X 12 </t>
  </si>
  <si>
    <t>BOLSAS PARA RECOGER LA MATERIA FECAL DE LOS PERROS ECOLOGICAS BIODEGRADABLES, PERFUMADAS DIMENSIONES 13" X 7.8" ( 33 CM X 20 CM) PRESENTACION ROLLO DE BOLSA POR  30 UNIDADES</t>
  </si>
  <si>
    <t xml:space="preserve">TERMO REFRIGERADOR DE 5 GALONES DE MATERIAL DE POLIETILENO, RESISTENTE A LOS GOLPES - DISPENSADOR DE LÍQUIDO </t>
  </si>
  <si>
    <t>BOZAL DE PERRO CANASTA JAULA TAMAÑO MEDIANO HECHO DE SILICONA FEXIBLE FUERTE, CORREA EN NYLON  AJUSTABLES NEGRO CON UNA CINTA ACOLCHADAPARA EVITAR ROZADURAS, CON BANDAS REFLECTANTES CINTA AJUSTABLE EN LA FRENTE CUELLO Y NUCA, TRIPLE CIERRE QUE APORTARA MAS SEGURIDAD AL BOZAL,AJUSTE ERGONOMICO PARA PASTOR VELGA MALLINOIS</t>
  </si>
  <si>
    <t xml:space="preserve">MODERNOS LENTES CON PROTECCION UV PARA EL VIENTO Y DESECHOS, AJUSTABLES Y COMODOS PARA LA CABEZA DEL PERRO CON ESPUMA PROTECTORA ALREDEDOR DEL LENTE CON ANTIEMPAÑANTE EN LOS LENTES COLOR NEGRO </t>
  </si>
  <si>
    <t>CINTA POLYGUARD 1.0 MIL OVERLAMINATE, HIGH SECURE ORBIT DESING, UNIVERSAL ORIENTACION, 250 COUNT ( FOR USE WITH HDP 500- CARTRIDGE 1 OR 2*)</t>
  </si>
  <si>
    <t xml:space="preserve">CINTA TRANFER FILM CLEAR, 1500 IMÁGENES </t>
  </si>
  <si>
    <t xml:space="preserve">MIFARE ULTRALIGTH EV1 NXP IC SOLUTION TARJETA MIFARE 1K PVC, CALIBRE 30 BLANCAS </t>
  </si>
  <si>
    <t xml:space="preserve">CINTA NEGRA K 3000 IMÁGENES </t>
  </si>
  <si>
    <t>CINTA YMCFK FULL COLOR RIBBON WITH RESING BLACK AND A DYE  BASED FLOURECIG PANELS 500 IMAGENES</t>
  </si>
  <si>
    <t>ESCOBAS</t>
  </si>
  <si>
    <t>QUITA TELARAÑAS</t>
  </si>
  <si>
    <t>RASTRILLO PLASTICO</t>
  </si>
  <si>
    <t>PEGANTE EN BARRA X 400 GRS</t>
  </si>
  <si>
    <t>PEGAMENTO PARA PAPEL Y MADERA X 225 GRS</t>
  </si>
  <si>
    <t>LAPIZ CORRECTOR LIQUIDO</t>
  </si>
  <si>
    <t>MARCADOR PERMANENTE DE PUNTA GRUESA NEGRO</t>
  </si>
  <si>
    <t>MARCADOR PERMANENTE DE PUNTA FINA</t>
  </si>
  <si>
    <t>PORTAMINAS 0.5MM</t>
  </si>
  <si>
    <t>MINAS 0.5 MM TUBO X 12 UNIDADES</t>
  </si>
  <si>
    <t xml:space="preserve">MARCADOR BORRABLE COLORES SURTIDOS </t>
  </si>
  <si>
    <t>ALMOHADILLA BORRADOR PARA TABLERO</t>
  </si>
  <si>
    <t xml:space="preserve">MARCADOR RESALTADOR SURTIDOS </t>
  </si>
  <si>
    <t>BOLÍGRAFO ROJO (CAJA)</t>
  </si>
  <si>
    <t>TAPA FRONTAL DE LA  CUBIERTA DEL SISTEMA VISUAL</t>
  </si>
  <si>
    <t>ESPONJA ALAMBRE</t>
  </si>
  <si>
    <t>REPUESTOS DE CUCHILLAS PARA MAQUINA DE PELUQUERIA</t>
  </si>
  <si>
    <t>TIJERA PROFESIONAL PARA PELUQUERIA</t>
  </si>
  <si>
    <t>TIJERA PROFESIONAL GRAFILADORA</t>
  </si>
  <si>
    <t>BISTURI</t>
  </si>
  <si>
    <t>CHINCHE X CAJA DE 50 UNDS</t>
  </si>
  <si>
    <t xml:space="preserve">COSEDORA/GRAPADORA </t>
  </si>
  <si>
    <t>TIJERAS PARA PAPELERIA</t>
  </si>
  <si>
    <t>PERNOS DE SUJECCIÓN GRADO 5</t>
  </si>
  <si>
    <t>HOJA X 2 SEGUETA BIMETÁLICA NICHOLSON NF1224 NF 1224RX2</t>
  </si>
  <si>
    <t>MAQUINA CORTAR CABELLO</t>
  </si>
  <si>
    <t>PATILLERAS</t>
  </si>
  <si>
    <t>CABLES HDMI  CON SOPORTE 4K HDMI</t>
  </si>
  <si>
    <t>TARJETA DE VIDEO RTX 3090 GDDR6 24 GB MEMORIA</t>
  </si>
  <si>
    <t>DISCO DE ESTADO SOLIDO MZ-V7S1T0B/AM DE 01TB</t>
  </si>
  <si>
    <t>DISCO DE ESTADO SOLIDO SSD DE 240 GB</t>
  </si>
  <si>
    <t>43201803 </t>
  </si>
  <si>
    <t>FUENTE DE 550W</t>
  </si>
  <si>
    <t xml:space="preserve">FUENTE 1000W,80 PLUS </t>
  </si>
  <si>
    <t>VENTILADOR INDUSTRIAL PC-3000-PWM PARA COMPUTADOR</t>
  </si>
  <si>
    <t>CONCENTRADOR USB 7 PUERTOS</t>
  </si>
  <si>
    <t>TECLADO INHALAMBRICO</t>
  </si>
  <si>
    <t xml:space="preserve">MOUSE INHALAMBRICO </t>
  </si>
  <si>
    <t xml:space="preserve">MEMORIA WIFI USB </t>
  </si>
  <si>
    <t>PEDALES PLASTICOS PARA SIMULADOR TIPO USB</t>
  </si>
  <si>
    <t>VENTILADOR DE REFRIGERACIÓN LÍQUIDA PARA COMPUTADOR</t>
  </si>
  <si>
    <t>ELECTRICO</t>
  </si>
  <si>
    <t>CONECTORES RJ45</t>
  </si>
  <si>
    <t xml:space="preserve">ENCODER ROTATIVO </t>
  </si>
  <si>
    <t>POTENCIOMETRO INDUSTRIAL</t>
  </si>
  <si>
    <t>POTENCIOMETRO CON LA ELITE</t>
  </si>
  <si>
    <t>PANEL DE INTERRUPTORES SISTEMA ELECTRICO PARA SIMULADOR T41D</t>
  </si>
  <si>
    <t>BOMBILLERIA</t>
  </si>
  <si>
    <t>RENOVACIÓN VIRTUAL PLANT (25 LICENCIAS)</t>
  </si>
  <si>
    <t>ACCESO SIMULADOR CESIM PARA TOMA DE DECISIONES</t>
  </si>
  <si>
    <t>LICENCIA DE SIMULACIÓN X-PLANE 11</t>
  </si>
  <si>
    <t>LICENCIA PARA BASE DE DATOS DE RADIOAYUDAS</t>
  </si>
  <si>
    <t>LICENCIA INTERFAZ XPLANE - ELITE</t>
  </si>
  <si>
    <t xml:space="preserve">ESTUCHE DE DISECCION X9 INSTRUMENTOS CONTIENE: SEPARADOR, BUTTERFLY, MANGO BISTURI # 3, MANGO BISTURI #4, PINZAS DE DISECCION CON GARRA, PINZAS DE DISECCION SIN GARRA, PINZAS DE PEAN, TIJERAS DE DISECCIONCURVA AGUDA ROMA Y ESTUCHE </t>
  </si>
  <si>
    <t xml:space="preserve">ADQUISICION DE REPUESTOS, MATERIAL AERONAUTICO PARA EL PROGRAMA ANUAL DE SOPORTE LOGISTICO AERONAVE T-90 (PASLO 2021) </t>
  </si>
  <si>
    <t>TIMÓN DE VUELO PARA SIMULADOR</t>
  </si>
  <si>
    <t xml:space="preserve">GARMIN 1000 PARA SIMULADOR DE VUELO </t>
  </si>
  <si>
    <t xml:space="preserve">PEDALES DE VUELO METALICO SIMULADOR T41D </t>
  </si>
  <si>
    <t>MANTENIMIENTO DE ALOJAMIENTOS Y VIVIENDAS</t>
  </si>
  <si>
    <t>MANTENIMIENTO ALOJAMIENTO Y VIVIENDA AMARRE VF. 2021 ( DE SEPTIEMBRE A DICIEMBRE)</t>
  </si>
  <si>
    <t>HANGAR SA2-37B SAWIZER</t>
  </si>
  <si>
    <t>HANGAR C208</t>
  </si>
  <si>
    <t>BORDILLOS VIAS INTERNAS</t>
  </si>
  <si>
    <t>ANDENES VIA INTERNAS</t>
  </si>
  <si>
    <t>ADECUACIÓN BODEGA DE ALMACENAMIENTO DE ELEMENTOS DEPORTIVOS</t>
  </si>
  <si>
    <t xml:space="preserve">MANTENIMIENTO PREVENTIVO Y CORRECTIVO DE LAS INSTALACIONES DEL RADAR BAHIA MALAGA </t>
  </si>
  <si>
    <t>MANTENIMIENTO DE REDES ELECTRICAS DE BAJA Y ALTA TENSIÓN TRANSFORMADORES Y PARARRAYOS</t>
  </si>
  <si>
    <t>MANTENIMIENTO DE REDES ELECTRICAS DE BAJA Y ALTA TENSIÓN TRANSFORMADORES Y PARARRAYOS AMARRE 2022</t>
  </si>
  <si>
    <t>02-02-02-005-004-02-7</t>
  </si>
  <si>
    <t>MANTENIMIENTO CANCHA DE FUTBOL</t>
  </si>
  <si>
    <t>MANTENIMIENTO PISTA DE ATLETISMO</t>
  </si>
  <si>
    <t>MANTENIMIENTO CANCHAS DE TENIS POLVO LADRILLO</t>
  </si>
  <si>
    <t>MANTENIMIENTO CAMPO DE GOLF</t>
  </si>
  <si>
    <t xml:space="preserve">MANTENIMIENTO CANCHAS DE TENIS SINTETICA </t>
  </si>
  <si>
    <t xml:space="preserve">MANTENIMIENTO CANCHA DE VOLEIBOL Y BALONCESTO </t>
  </si>
  <si>
    <t xml:space="preserve">MANTENIMIENTO PISCINA </t>
  </si>
  <si>
    <t xml:space="preserve">MANTENIMIENTO PISTA DE PENTATLÓN </t>
  </si>
  <si>
    <t>MANTENIMIENTO PISTA DE LANZAMIENTO DE GRANADAS</t>
  </si>
  <si>
    <t>MANTENIMIENTO POLIGONO TIRO CON ARCO</t>
  </si>
  <si>
    <t>MANTENIMIENTO VIVIENDAS FISCALES</t>
  </si>
  <si>
    <t>SERVICIO CATERING CACOM 7</t>
  </si>
  <si>
    <t>SERVICIO DE CATERING EMAVI</t>
  </si>
  <si>
    <t>SERVICIO DE TRANSPORTE AMARRE VF 2022</t>
  </si>
  <si>
    <t>SERVICIO DE DISTRIBUCIÓN DE CORREO VF2021</t>
  </si>
  <si>
    <t xml:space="preserve">SERVICIO DE CORREO </t>
  </si>
  <si>
    <t>80141800</t>
  </si>
  <si>
    <t>SERVICIO DE DISTRIBUCIÓN DE CORREO</t>
  </si>
  <si>
    <t>ENERGIA BAMFS</t>
  </si>
  <si>
    <t>SERVICIO DE ARRENDAMIENTO DE VIVIENDA EN LA CIUDAD DE TULUÁ VF2021</t>
  </si>
  <si>
    <t>SERVICIO DE ARRENDAMIENTO DE VIVIENDA EN LA CIUDAD DE TULUÁ</t>
  </si>
  <si>
    <t>SERVICIO DE ARRENDAMIENTO DE VIVIENDA EN LA CIUDAD DE TULUÁ AMARRE 2022</t>
  </si>
  <si>
    <t>PRESTACIÓN DE SERVICIOS PROFESIONALES PARA LA CONTRATACIÓN DE ASESOR JURÍDICO PARA LA GESTIÓN CONTRACTUAL DE LA EMAVI</t>
  </si>
  <si>
    <t>PRESTACIÓN DE SERVICIOS PROFESIONALES PARA LA CONTRATACIÓN DE ASESOR CONTRACTUAL PARA LA GESTIÓN CONTRACTUAL DE LA EMAVI</t>
  </si>
  <si>
    <t>ACTUALIZACIÓN SOFTWARE SPSS (25 LICENCIAS) VERSIÓN 27 RENOVACIÓN REMOTO DEL LICENCIAMIENTO IBM SPSS STATISTICS INCLUYE LOS MÓDULOS PREPARACIÓN DE DATOS Y BOOSTRAPPING (MUESTREO)</t>
  </si>
  <si>
    <t>RENOVACIÓN DE LICENCIAMIENTO DE GENEXUS</t>
  </si>
  <si>
    <t xml:space="preserve">SERVICIOS VETERINARIOS </t>
  </si>
  <si>
    <t>SERVICIOS VETERINARIOS V2022</t>
  </si>
  <si>
    <t xml:space="preserve">SERVICIOS VETERINARIOS AMARRE VF2022 </t>
  </si>
  <si>
    <t>SERVICIOS VETERINARIOS PROCESO NUEVO 2021-2022</t>
  </si>
  <si>
    <t>SERVICIO DE FOTOGRAFÍA ESPECIALIZADA PARA CUBRIR CADA UNA DE LAS ACTIVIDADES PROGRAMADAS POR LA ESCUELA MILITAR DE AVIACIÓN Y EL COMANDO AÉREO DE COMBATE NO. 7</t>
  </si>
  <si>
    <t xml:space="preserve">ENTRENADOR DE GIMNASIO </t>
  </si>
  <si>
    <t>PRESTACIÓN DE SERVICIOS PROFESIONALES Y DE APOYO A LA GESTIÓN DE UN COORDINADOR TRABAJO SOCIAL DE BIENESTAR UNIVERSITARIO DE LA ESCUELA MILITAR DE AVIACIÓN “MARCO FIDEL SUÁREZ" VF2021</t>
  </si>
  <si>
    <t>PRESTACIÓN DE SERVICIOS PROFESIONALES Y DE APOYO A LA GESTIÓN DE UN COORDINADOR TRABAJO SOCIAL DE BIENESTAR UNIVERSITARIO DE LA ESCUELA MILITAR DE AVIACIÓN “MARCO FIDEL SUÁREZ" V 2021</t>
  </si>
  <si>
    <t>PRESTACIÓN DE SERVICIOS PROFESIONALES Y DE APOYO A LA GESTIÓN DE UN COORDINADOR TRABAJO SOCIAL DE BIENESTAR UNIVERSITARIO DE LA ESCUELA MILITAR DE AVIACIÓN “MARCO FIDEL SUÁREZ" VF2022</t>
  </si>
  <si>
    <t>PRESTACIÓN DE SERVICIOS PROFESIONALES Y DE APOYO A LA GESTIÓN PARA LA ASISTENCIA TÉCNICA DE LA SECCIÓN EGRESADOS DE LA EMAVI VF2021</t>
  </si>
  <si>
    <t>PRESTACIÓN DE SERVICIOS PROFESIONALES Y DE APOYO A LA GESTIÓN PARA LA ASESORIA DE LA SECCIÓN EGRESADOS DE LA EMAVI V2021</t>
  </si>
  <si>
    <t>PRESTACIÓN DE SERVICIOS PROFESIONALES Y DE APOYO A LA GESTIÓN PARA LA ASESORÍA DE EXTENSIÓN DEL GRUPO ACADÉMICO DE LA ESCUELA MILITAR DE AVIACIÓN “MARCO FIDEL SUÁREZ” VF2021</t>
  </si>
  <si>
    <t>PRESTACIÓN DE SERVICIOS PROFESIONALES Y DE APOYO A LA GESTIÓN PARA LA ASESORÍA DE EXTENSIÓN DEL GRUPO ACADÉMICO DE LA ESCUELA MILITAR DE AVIACIÓN “MARCO FIDEL SUÁREZ” V2021</t>
  </si>
  <si>
    <t>PRESTACIÓN DE SERVICIOS PROFESIONALES Y DE APOYO A LA GESTIÓN PARA LA ASESORÍA DE EXTENSIÓN DEL GRUPO ACADÉMICO DE LA ESCUELA MILITAR DE AVIACIÓN “MARCO FIDEL SUÁREZ” VF2022</t>
  </si>
  <si>
    <t>PRESTACIÓN DE SERVICIOS PROFESIONALES Y DE APOYO A LA GESTIÓN PARA LA ASISTENCIA TÉCNICA PARA LA INTERNACIONALIZACIÓN DE LA EMAVI  V 2021</t>
  </si>
  <si>
    <t>PRESTACIÓN DE SERVICIOS PROFESIONALES Y DE APOYO A LA GESTIÓN PARA LA ASISTENCIA TÉCNICA PARA LA INTERNACIONALIZACIÓN DE LA EMAVI  VF 2022</t>
  </si>
  <si>
    <t>PRESTACIÓN DE SERVICIOS PROFESIONALES Y DE APOYO A LA GESTIÓN COMO COORDINADOR PROGRAMA INGENIERÍA MECÁNICA PARA EL GRUPO ACADÉMICO DE LA ESCUELA MILITAR DE AVIACIÓN VF2021</t>
  </si>
  <si>
    <t>PRESTACIÓN DE SERVICIOS PROFESIONALES Y DE APOYO A LA GESTIÓN COMO COORDINADOR PROGRAMA INGENIERÍA MECÁNICA PARA EL GRUPO ACADÉMICO DE LA ESCUELA MILITAR DE AVIACIÓN V2021</t>
  </si>
  <si>
    <t>PRESTACIÓN DE SERVICIOS PROFESIONALES Y DE APOYO A LA GESTIÓN COMO COORDINADOR PROGRAMA INGENIERÍA MECÁNICA PARA EL GRUPO ACADÉMICO DE LA ESCUELA MILITAR DE AVIACIÓN VF2022</t>
  </si>
  <si>
    <t>CONTRATAR LOS SERVICIOS DE APOYO A LA GESTIÓN COMO LABORATORISTA INGENIERIA MECANICA PARA EL GRUAC DE LA EMAVI VF2021</t>
  </si>
  <si>
    <t>CONTRATAR LOS SERVICIOS DE APOYO A LA GESTIÓN COMO LABORATORISTA INGENIERIA MECANICA PARA EL GRUAC DE LA EMAVI V2021</t>
  </si>
  <si>
    <t>CONTRATAR LOS SERVICIOS DE APOYO A LA GESTIÓN COMO LABORATORISTA INGENIERIA MECANICA PARA EL GRUAC DE LA EMAVI VF2022</t>
  </si>
  <si>
    <t>SERVICIOS DE APOYO A LA GESTION PARA LA COORDINACION ACADEMICA DEL PROGRAMA DE INGENIERIA INFORMATICA DE LA ESCUELA MILITAR DE AVIACIÓN MARCO FIDEL SUAREZ. VF2021</t>
  </si>
  <si>
    <t>SERVICIOS DE APOYO A LA GESTION PARA LA COORDINACION ACADEMICA DEL PROGRAMA DE INGENIERIA INFORMATICA DE LA ESCUELA MILITAR DE AVIACIÓN MARCO FIDEL SUAREZ. V2021</t>
  </si>
  <si>
    <t>SERVICIOS DE APOYO A LA GESTION PARA LA COORDINACION ACADEMICA DEL PROGRAMA DE INGENIERIA INFORMATICA DE LA ESCUELA MILITAR DE AVIACIÓN MARCO FIDEL SUAREZ. VF2022</t>
  </si>
  <si>
    <t>PRESTACIÓN DE SERVICIOS PROFESIONALES DE APOYO A LA GESTIÓN COMO LABORATORISTA DEL GRUPO ACADÉMICO DE LA ESCUELA MILITAR DE AVIACIÓN MARCO FIDEL SUÁREZ VF2021</t>
  </si>
  <si>
    <t>PRESTACIÓN DE SERVICIOS PROFESIONALES DE APOYO A LA GESTIÓN COMO LABORATORISTA DEL GRUPO ACADÉMICO DE LA ESCUELA MILITAR DE AVIACIÓN MARCO FIDEL SUÁREZ V2021</t>
  </si>
  <si>
    <t>LA PRESTACIÓN DE SERVICIOS DE APOYO A LA GESTIÓN PARA LA ASISTENCIA ADMINISTRATIVA DEL SISTEMA DE INFORMACIÓN EDUCATIVA FUERZA AEREA (SIEFA) PARA EL GRUAC DE LA EMAVI VF2021</t>
  </si>
  <si>
    <t>LA PRESTACIÓN DE SERVICIOS DE APOYO A LA GESTIÓN PARA LA ASISTENCIA ADMINISTRATIVA DEL SISTEMA DE INFORMACIÓN EDUCATIVA FUERZA AEREA (SIEFA) PARA EL GRUAC DE LA EMAVI V2021</t>
  </si>
  <si>
    <t>LA PRESTACIÓN DE SERVICIOS DE APOYO A LA GESTIÓN PARA LA ASISTENCIA ADMINISTRATIVA DEL SISTEMA DE INFORMACIÓN EDUCATIVA FUERZA AEREA (SIEFA) PARA EL GRUAC DE LA EMAVI VF2022</t>
  </si>
  <si>
    <t>PRESTACIÓN DE SERVICIOS DE APOYO A LA GESTIÓN PARA LA ASISTENCIA ADMINISTRATIVA DEL SISTEMA INTEGRAL DE GESTIÓN ACADÉMICA (SIGA) PARA EL GRUPO ACADÉMICO DE LA ESCUELA MILITAR DE AVIACIÓN VF2021</t>
  </si>
  <si>
    <t>PRESTACIÓN DE SERVICIOS DE APOYO A LA GESTIÓN PARA LA ASISTENCIA ADMINISTRATIVA DEL SISTEMA INTEGRAL DE GESTIÓN ACADÉMICA (SIGA) PARA EL GRUPO ACADÉMICO DE LA ESCUELA MILITAR DE AVIACIÓN V2021</t>
  </si>
  <si>
    <t>PRESTACIÓN DE SERVICIOS DE APOYO A LA GESTIÓN PARA LA ASISTENCIA ADMINISTRATIVA DEL SISTEMA INTEGRAL DE GESTIÓN ACADÉMICA (SIGA) PARA EL GRUPO ACADÉMICO DE LA ESCUELA MILITAR DE AVIACIÓN VF2022</t>
  </si>
  <si>
    <t>PRESTACIÓN DE SERVICIOS PROFESIONALES Y DE APOYO A LA GESTIÓN PARA LA COORDINACIÓN DE LA INVESTIGACIÓN DE LOS PROGRAMAS ACADÉMICOS DE LA ESCUELA MILITAR DE AVIACIÓN VF2021</t>
  </si>
  <si>
    <t>PRESTACIÓN DE SERVICIOS PROFESIONALES Y DE APOYO A LA GESTIÓN PARA LA COORDINACIÓN DE LA INVESTIGACIÓN DE LOS PROGRAMAS ACADÉMICOS DE LA ESCUELA MILITAR DE AVIACIÓN V2021</t>
  </si>
  <si>
    <t>PRESTACIÓN DE SERVICIOS PROFESIONALES Y DE APOYO A LA GESTIÓN PARA LA COORDINACIÓN DE LA INVESTIGACIÓN DE LOS PROGRAMAS ACADÉMICOS DE LA ESCUELA MILITAR DE AVIACIÓN VF2022</t>
  </si>
  <si>
    <t>PRESTACIÓN DE SERVICIOS PROFESIONALES Y DE APOYO A LA GESTIÓN PARA LA ADMINISTRACIÓN DE GRUPOS Y SEMILLEROS DE INVESTIGACIÓN DE LA ESCUELA MILITAR DE AVIACIÓN VF2021</t>
  </si>
  <si>
    <t>PRESTACIÓN DE SERVICIOS PROFESIONALES Y DE APOYO A LA GESTIÓN PARA LA ADMINISTRACIÓN DE GRUPOS Y SEMILLEROS DE INVESTIGACIÓN DE LA ESCUELA MILITAR DE AVIACIÓN V2021</t>
  </si>
  <si>
    <t>PRESTACIÓN DE SERVICIOS PROFESIONALES Y DE APOYO A LA GESTIÓN PARA LA ADMINISTRACIÓN DE GRUPOS Y SEMILLEROS DE INVESTIGACIÓN DE LA ESCUELA MILITAR DE AVIACIÓN VF2022</t>
  </si>
  <si>
    <t>SERVICIOS PROFESIONALES Y DE APOYO A LA GESTIÓN DE PUBLICACIONES CIENTÍFICAS Y GESTIÓN ADMINISTRATIVA DE LA SECCIÓN INVESTIGACIÓN DE LA EMAVI VF2021</t>
  </si>
  <si>
    <t>PRESTACIÓN DE SERVICIOS PROFESIONALES Y DE APOYO A LA GESTIÓN PARA LA ASISTENCIA ADMINISTRATIVA DE LOS PROCESOS DE CALIDAD DEL PROGRAMA DE CIENCIAS MILITARES AERONÁUTICAS DE LA ESCUELA MILITAR DE AVIACIÓN VF2021</t>
  </si>
  <si>
    <t>PRESTACIÓN DE SERVICIOS PROFESIONALES Y DE APOYO A LA GESTIÓN PARA LA ASISTENCIA ADMINISTRATIVA DE LOS PROCESOS DE CALIDAD DEL PROGRAMA DE CIENCIAS MILITARES AERONÁUTICAS DE LA ESCUELA MILITAR DE AVIACIÓN V2021</t>
  </si>
  <si>
    <t>PRESTACIÓN DE SERVICIOS PROFESIONALES Y DE APOYO A LA GESTIÓN PARA LA ASISTENCIA ADMINISTRATIVA DE LOS PROCESOS DE CALIDAD DEL PROGRAMA DE CIENCIAS MILITARES AERONÁUTICAS DE LA ESCUELA MILITAR DE AVIACIÓN VF2022</t>
  </si>
  <si>
    <t>LA PRESTACIÓN DE SERVICIOS PROFESIONALES Y DE APOYO A LA GESTIÓN PARA LA COORDINACIÓN ACADEMICA DEL PROGRAMA DE CIENCIAS MILITARES AERONAUTICAS DE LA ESCUELA MILITAR DE AVIACIÓN VF2021</t>
  </si>
  <si>
    <t>LA PRESTACIÓN DE SERVICIOS PROFESIONALES Y DE APOYO A LA GESTIÓN PARA LA COORDINACIÓN ACADEMICA DEL PROGRAMA DE CIENCIAS MILITARES AERONAUTICAS DE LA ESCUELA MILITAR DE AVIACIÓN V2021</t>
  </si>
  <si>
    <t>LA PRESTACIÓN DE SERVICIOS PROFESIONALES Y DE APOYO A LA GESTIÓN PARA LA COORDINACIÓN ACADEMICA DEL PROGRAMA DE CIENCIAS MILITARES AERONAUTICAS DE LA ESCUELA MILITAR DE AVIACIÓN VF2022</t>
  </si>
  <si>
    <t>SERVICIOS PROFESIONALES Y DE APOYO A LA GESTIÓN DE UN ASESOR EN ACREDITACIÓN INSTITUCIONAL PARA LA ESCUELA MILITAR DE AVIACIÓN MARCO FIDEL SUÁREZ VF2021</t>
  </si>
  <si>
    <t>PRESTACIÓN DE SERVICIOS PROFESIONALES Y DE APOYO A LA GESTIÓN PARA ASESOR DE EVALUACIÓN DEL GRUPO ACADÉMICO DE LA ESCUELA MILITAR DE AVIACIÓN MARCO FIDEL SUÁREZ VF2021</t>
  </si>
  <si>
    <t>SERVICIOS PROFESIONALES Y DE APOYO A LA GESTIÓN DE UN TECNICO EN PLANEACION PARA EL GRUPO ACADEMICO DE LA ESCUELA MILITAR DE AVIACIÓN MARCO FIDEL SUÁREZ VF2021</t>
  </si>
  <si>
    <t>SERVICIOS PROFESIONALES Y DE APOYO A LA GESTIÓN DE UN TECNICO EN PLANEACION PARA EL GRUPO ACADEMICO DE LA ESCUELA MILITAR DE AVIACIÓN MARCO FIDEL SUÁREZ V2021</t>
  </si>
  <si>
    <t>PRESTACIÓN DE SERVICIOS PROFESIONALES Y DE APOYO A LA GESTIÓN DE UN COORDINADOR EDUCATIVO PEDAGÓGICO PARA LOS PROGRAMAS ACADÉMICOS DE LA ESCUELA MILITAR DE AVIACIÓN VF2021</t>
  </si>
  <si>
    <t>PRESTACIÓN DE SERVICIOS PROFESIONALES Y DE APOYO A LA GESTIÓN DE UN COORDINADOR EDUCATIVO PEDAGÓGICO PARA LOS PROGRAMAS ACADÉMICOS DE LA ESCUELA MILITAR DE AVIACIÓN V2021</t>
  </si>
  <si>
    <t>PRESTACIÓN DE SERVICIOS PROFESIONALES Y DE APOYO A LA GESTIÓN DE UN COORDINADOR EDUCATIVO PEDAGÓGICO PARA LOS PROGRAMAS ACADÉMICOS DE LA ESCUELA MILITAR DE AVIACIÓN VF2022</t>
  </si>
  <si>
    <t>SERVICIOS PROFESIONALES Y DE APOYO A LA GESTIÓN DE UN (1) ASESOR PEDAGOGICO PARA LOS PROGRAMAS ACADEMICOS DE LA ESCUELA MILITAR DE AVIACIÓN MARCO FIDEL SUÁREZ VF2021</t>
  </si>
  <si>
    <t>SERVICIOS PROFESIONALES Y DE APOYO A LA GESTIÓN DE UN (1) ASESOR PEDAGOGICO PARA LOS PROGRAMAS ACADEMICOS DE LA ESCUELA MILITAR DE AVIACIÓN MARCO FIDEL SUÁREZ V2021</t>
  </si>
  <si>
    <t>SERVICIOS PROFESIONALES Y DE APOYO A LA GESTIÓN DE UN (1) ASESOR PEDAGOGICO PARA LOS PROGRAMAS ACADEMICOS DE LA ESCUELA MILITAR DE AVIACIÓN MARCO FIDEL SUÁREZ VF2022</t>
  </si>
  <si>
    <t>PRESTACIÓN DE SERVICIOS PROFESIONALES Y DE APOYO A LA GESTIÓN PARA LA COORDINACIÓN ACADÉMICA DEL PROGRAMA DE ADMINISTRACIÓN AERONÁUTICA DEL GRUPO ACADÉMICO DE LA ESCUELA MILITAR DE AVIACIÓN MARCO FIDEL SUÁREZ VF2021</t>
  </si>
  <si>
    <t>PRESTACIÓN DE SERVICIOS PROFESIONALES Y DE APOYO A LA GESTIÓN PARA LA COORDINACIÓN ACADÉMICA DEL PROGRAMA DE ADMINISTRACIÓN AERONÁUTICA DEL GRUPO ACADÉMICO DE LA ESCUELA MILITAR DE AVIACIÓN MARCO FIDEL SUÁREZ V2021</t>
  </si>
  <si>
    <t>PRESTACIÓN DE SERVICIOS PROFESIONALES Y DE APOYO A LA GESTIÓN PARA LA COORDINACIÓN ACADÉMICA DEL PROGRAMA DE ADMINISTRACIÓN AERONÁUTICA DEL GRUPO ACADÉMICO DE LA ESCUELA MILITAR DE AVIACIÓN MARCO FIDEL SUÁREZ VF2022</t>
  </si>
  <si>
    <t>PRESTACIÓN DE SERVICIOS PROFESIONALES Y DE APOYO A LA GESTIÓN PARA LA COORDINACIÓN, SEGUIMIENTO Y EVALUACIÓN DE LOS PROCESOS DEL GRUPO ACADÉMICO DE LA ESCUELA MILITAR DE AVIACIÓN VF2021</t>
  </si>
  <si>
    <t>PRESTACIÓN DE SERVICIOS PROFESIONALES Y DE APOYO A LA GESTIÓN PARA LA COORDINACIÓN, SEGUIMIENTO Y EVALUACIÓN DE LOS PROCESOS DEL GRUPO ACADÉMICO DE LA ESCUELA MILITAR DE AVIACIÓN V2021</t>
  </si>
  <si>
    <t>PRESTACIÓN DE SERVICIOS PROFESIONALES Y DE APOYO A LA GESTIÓN PARA LA COORDINACIÓN, SEGUIMIENTO Y EVALUACIÓN DE LOS PROCESOS DEL GRUPO ACADÉMICO DE LA ESCUELA MILITAR DE AVIACIÓN VF2022</t>
  </si>
  <si>
    <t>PRESTACIÓN DE SERVICIOS PROFESIONALES DE APOYO A LA GESTIÓN PARA LA ADMINISTRACIÓN DE LA RED INALAMBRICA DE LA COMUNIDAD ACADEMICA DE LA ESCUELA MILITAR DE AVIACIÓN "MARCO FIDEL SUAREZ VF2021</t>
  </si>
  <si>
    <t>PRESTACIÓN DE SERVICIOS PROFESIONALES DE APOYO A LA GESTIÓN PARA LA ADMINISTRACIÓN DE LA RED INALAMBRICA DE LA COMUNIDAD ACADEMICA DE LA ESCUELA MILITAR DE AVIACIÓN "MARCO FIDEL SUAREZ V2021</t>
  </si>
  <si>
    <t>PRESTACIÓN DE SERVICIOS PROFESIONALES DE APOYO A LA GESTIÓN PARA LA ADMINISTRACIÓN DE LA RED INALAMBRICA DE LA COMUNIDAD ACADEMICA DE LA ESCUELA MILITAR DE AVIACIÓN "MARCO FIDEL SUAREZ VF2022</t>
  </si>
  <si>
    <t>SERVICIOS PROFESIONALES DE APOYO A LA GESTIÓN PARA LA ASISTENCIA TÉCNICA EN LA SECCIÓN SISTEMAS DEL GRUPO ACADÉMICO DE LA ESCUELA MILITAR DE AVIACIÓN VF2021</t>
  </si>
  <si>
    <t>SERVICIOS PROFESIONALES DE APOYO A LA GESTIÓN PARA LA ASISTENCIA TÉCNICA EN LA SECCIÓN SISTEMAS DEL GRUPO ACADÉMICO DE LA ESCUELA MILITAR DE AVIACIÓN V2021</t>
  </si>
  <si>
    <t>SERVICIOS PROFESIONALES DE APOYO A LA GESTIÓN PARA LA ASISTENCIA TÉCNICA EN LA SECCIÓN SISTEMAS DEL GRUPO ACADÉMICO DE LA ESCUELA MILITAR DE AVIACIÓN VF2022</t>
  </si>
  <si>
    <t>PRESTACIÓN DE SERVICIOS PROFESIONALES Y DE APOYO A LA GESTIÓN DE UN ASISTENTE TÉCNICO DE BIBLIOTECA PARA LA ESCUELA MILITAR DE AVIACIÓN “MARCO FIDEL SUÁREZ” VF2021</t>
  </si>
  <si>
    <t>PRESTACIÓN DE SERVICIOS PROFESIONALES Y DE APOYO A LA GESTIÓN DE UN ASISTENTE TÉCNICO DE BIBLIOTECA PARA LA ESCUELA MILITAR DE AVIACIÓN “MARCO FIDEL SUÁREZ” V2021</t>
  </si>
  <si>
    <t>PRESTACIÓN DE SERVICIOS PROFESIONALES Y DE APOYO A LA GESTIÓN DE UN ASISTENTE TÉCNICO DE BIBLIOTECA PARA LA ESCUELA MILITAR DE AVIACIÓN “MARCO FIDEL SUÁREZ” VF2022</t>
  </si>
  <si>
    <t>PRESTACIÓN DE SERVICIOS DE APOYO A LA GESTIÓN PARA LA ASISTENCIA TÉCNICA EN AUDIOVISUALES DE LA ESCUELA MILITAR DE AVIACIÓN VF2021</t>
  </si>
  <si>
    <t>PRESTACIÓN DE SERVICIOS DE APOYO A LA GESTIÓN PARA LA ASISTENCIA TÉCNICA EN AUDIOVISUALES DE LA ESCUELA MILITAR DE AVIACIÓN V2021</t>
  </si>
  <si>
    <t>PRESTACIÓN DE SERVICIOS DE APOYO A LA GESTIÓN PARA LA ASISTENCIA TÉCNICA EN AUDIOVISUALES DE LA ESCUELA MILITAR DE AVIACIÓN VF2022</t>
  </si>
  <si>
    <t>SERVICIOS PROFESIONALES Y DE APOYO A LA GESTIÓN EN BIBLIOTECOLOGÍA PARA LA ESCUELA MILITAR DE AVIACIÓN MARCO FIDEL SUAREZ VF2021</t>
  </si>
  <si>
    <t>SERVICIOS PROFESIONALES Y DE APOYO A LA GESTIÓN EN BIBLIOTECOLOGÍA PARA LA ESCUELA MILITAR DE AVIACIÓN MARCO FIDEL SUAREZ V2021</t>
  </si>
  <si>
    <t>SERVICIOS PROFESIONALES Y DE APOYO A LA GESTIÓN EN BIBLIOTECOLOGÍA PARA LA ESCUELA MILITAR DE AVIACIÓN MARCO FIDEL SUAREZ VF2022</t>
  </si>
  <si>
    <t>PRESTACIÓN DE SERVICIOS PROFESIONALES Y DE APOYO A LA GESTIÓN DE UN ASISTENTE ADMINISTRATIVO PARA LA BIBLIOTECA DE LA ESCUELA MILITAR DE AVIACIÓN VF2021</t>
  </si>
  <si>
    <t>PRESTACIÓN DE SERVICIOS PROFESIONALES Y DE APOYO A LA GESTIÓN DE UN ASISTENTE ADMINISTRATIVO PARA LA BIBLIOTECA DE LA ESCUELA MILITAR DE AVIACIÓN V2021</t>
  </si>
  <si>
    <t>PRESTACIÓN DE SERVICIOS PROFESIONALES Y DE APOYO A LA GESTIÓN DE UN ASISTENTE ADMINISTRATIVO PARA LA BIBLIOTECA DE LA ESCUELA MILITAR DE AVIACIÓN VF2022</t>
  </si>
  <si>
    <t>SERVICIOS PROFESIONALES Y DE APOYO A LA GESTIÓN  DE PUBLICACIONES CIENTIFICAS Y DE GESTION ADMINISTRATIVA DE LA SECCION DE INVESTIGACION DE LA EMAVI.</t>
  </si>
  <si>
    <t>SERVICIOS COMO ENTRENADOR DE ATLETISMO CAMPO PARA LA INSTRUCCIÓN DEL PERSONAL DE ALFÉRECES Y CADETES LA ESCUELA MILITAR DE AVIACION "MARCO FIDEL SUAREZ"</t>
  </si>
  <si>
    <t>SERVICIOS COMO ENTRENADOR DE ATLETISMO FONDO PARA LA INSTRUCCIÓN DEL PERSONAL DE ALFÉRECES Y CADETES LA ESCUELA MILITAR DE AVIACION "MARCO FIDEL SUAREZ"</t>
  </si>
  <si>
    <t>SERVICIOS COMO ENTRENADOR DE ATLETISMO PISTA PARA LA INSTRUCCIÓN DEL PERSONAL DE ALFÉRECES Y CADETES LA ESCUELA MILITAR DE AVIACION "MARCO FIDEL SUAREZ"</t>
  </si>
  <si>
    <t>SERVICIOS COMO ENTRENADOR DE  BALONCESTO PARA LA INSTRUCCIÓN DEL PERSONAL DE ALFÉRECES Y CADETES LA ESCUELA MILITAR DE AVIACION "MARCO FIDEL SUAREZ"</t>
  </si>
  <si>
    <t>SERVICIOS COMO ENTRENADOR DE ESGRIMA ESPADA PARA LA INSTRUCCIÓN DEL PERSONAL DE ALFÉRECES Y CADETES LA ESCUELA MILITAR DE AVIACION "MARCO FIDEL SUAREZ"</t>
  </si>
  <si>
    <t>SERVICIOS COMO ENTRENADOR DE ESGRIMA FLORETE PARA LA INSTRUCCIÓN DEL PERSONAL DE ALFÉRECES Y CADETES LA ESCUELA MILITAR DE AVIACION "MARCO FIDEL SUAREZ"</t>
  </si>
  <si>
    <t>SERVICIOS COMO ENTRENADOR DE ESGRIMA SABLE PARA LA INSTRUCCIÓN DEL PERSONAL DE ALFÉRECES Y CADETES LA ESCUELA MILITAR DE AVIACION "MARCO FIDEL SUAREZ"</t>
  </si>
  <si>
    <t>SERVICIOS COMO ENTRENADOR DE FUTBOL PARA LA INSTRUCCIÓN DEL PERSONAL DE ALFÉRECES Y CADETES LA ESCUELA MILITAR DE AVIACION "MARCO FIDEL SUAREZ"</t>
  </si>
  <si>
    <t>SERVICIOS COMO ENTRENADOR DE NATACIÓN ALTO RENDIMIENTO PARA LA INSTRUCCIÓN DEL PERSONAL DE ALFÉRECES Y CADETES LA ESCUELA MILITAR DE AVIACION "MARCO FIDEL SUAREZ"</t>
  </si>
  <si>
    <t>SERVICIOS COMO ENTRENADOR DE NATACIÓN FORMACION  PARA LA INSTRUCCIÓN DEL PERSONAL DE ALFÉRECES Y CADETES LA ESCUELA MILITAR DE AVIACION "MARCO FIDEL SUAREZ"</t>
  </si>
  <si>
    <t>SERVICIOS COMO ENTRENADOR DE TAEKWONDO COMBATE PARA LA INSTRUCCIÓN DEL PERSONAL DE ALFÉRECES Y CADETES LA ESCUELA MILITAR DE AVIACION "MARCO FIDEL SUAREZ"</t>
  </si>
  <si>
    <t>SERVICIOS COMO ENTRENADOR DE TAEKWONDO POOMSES PARA LA INSTRUCCIÓN DEL PERSONAL DE ALFÉRECES Y CADETES LA ESCUELA MILITAR DE AVIACION "MARCO FIDEL SUAREZ"</t>
  </si>
  <si>
    <t>SERVICIOS COMO ENTRENADOR DE TENIS DE CAMPO PARA LA INSTRUCCIÓN DEL PERSONAL DE ALFÉRECES Y CADETES LA ESCUELA MILITAR DE AVIACION "MARCO FIDEL SUAREZ"</t>
  </si>
  <si>
    <t>SERVICIOS COMO ENTRENADOR DE TIRO ARMA LARGAS PARA LA INSTRUCCIÓN DEL PERSONAL DE ALFÉRECES Y CADETES LA ESCUELA MILITAR DE AVIACION "MARCO FIDEL SUAREZ"</t>
  </si>
  <si>
    <t>SERVICIOS COMO ENTRENADOR DE TIRO ARMAS CORTAS PARA LA INSTRUCCIÓN DEL PERSONAL DE ALFÉRECES Y CADETES LA ESCUELA MILITAR DE AVIACION "MARCO FIDEL SUAREZ"</t>
  </si>
  <si>
    <t>SERVICIOS COMO ENTRENADOR DE VOLEIBOL PARA LA INSTRUCCIÓN DEL PERSONAL DE ALFÉRECES Y CADETES LA ESCUELA MILITAR DE AVIACION "MARCO FIDEL SUAREZ"</t>
  </si>
  <si>
    <t>SERVICIOS COMO PREPARADOR FÍSICO  PARA LA INSTRUCCIÓN DEL PERSONAL DE ALFÉRECES Y CADETES LA ESCUELA MILITAR DE AVIACION "MARCO FIDEL SUAREZ"</t>
  </si>
  <si>
    <t>SERVICIOS COMO ENTRENADOR DE GOLF PARA LA INSTRUCCIÓN DEL PERSONAL DE ALFÉRECES Y CADETES LA ESCUELA MILITAR DE AVIACION "MARCO FIDEL SUAREZ"</t>
  </si>
  <si>
    <t>SERVICIOS COMO ENTRENADOR DE TIRO CON ARCO PARA LA INSTRUCCIÓN DEL PERSONAL DE ALFÉRECES Y CADETES LA ESCUELA MILITAR DE AVIACION "MARCO FIDEL SUAREZ"</t>
  </si>
  <si>
    <t>SERVICIOS COMO NUTRICIONISTA PARA EL PERSONAL DE ALFÉRECES Y CADETES DEPORTISTAS DE LA ESCUELA MILITAR DE AVIACION "MARCO FIDEL SUAREZ"</t>
  </si>
  <si>
    <t>SERVICIOS COMO PSICOLOGO DEPORTIVO PARA EL PERSONAL DE ALFÉRECES Y CADETES DEPORTISTAS  LA ESCUELA MILITAR DE AVIACION "MARCO FIDEL SUAREZ"</t>
  </si>
  <si>
    <t>SERVICIOS COMO KINESIOLOGO PARA EL PERSONAL DE ALFÉRECES Y CADETES LA ESCUELA MILITAR DE AVIACION "MARCO FIDEL SUAREZ"</t>
  </si>
  <si>
    <t>SERVICIOS COMO FISIOTERAPEUTA EL PERSONAL DE ALFÉRECES Y CADETES LA ESCUELA MILITAR DE AVIACION "MARCO FIDEL SUAREZ"</t>
  </si>
  <si>
    <t>DIRECTOR MUSICAL BANDA SINFÓNICA</t>
  </si>
  <si>
    <t>SERVICIO COMO INSTRUCTOR DE AEROMODELISMO</t>
  </si>
  <si>
    <t>SERVICIO COMO INSTRUCTOR DE COROS</t>
  </si>
  <si>
    <t>SERVICIO COMO INSTRUCTOR DE BAILE</t>
  </si>
  <si>
    <t>SERVICIOS PROFESIONALES Y DE APOYO A LA GESTIÓN PARA LA INVESTIGACIÓN DEL PAAER DE LA EMAVI</t>
  </si>
  <si>
    <t>SERVICIOS PROFESIONALES Y DE APOYO A LA GESTIÓN PARA LA INVESTIGACIÓN DEL PIMEC DE LA EMAVI</t>
  </si>
  <si>
    <t>SERVICIOS PROFESIONALES Y DE APOYO A LA GESTIÓN PARA LA INVESTIGACIÓN DEL PIINF DE LA EMAVI</t>
  </si>
  <si>
    <t>SERVICIOS PROFESIONALES Y DE APOYO A LA GESTIÓN PARA LA INVESTIGACIÓN DEL PCMAE DE LA EMAVI</t>
  </si>
  <si>
    <t>SERVICIOS PROFESIONALES Y DE APOYO A LA GESTIÓN DE UN ASESOR EN ACREDITACIÓN INSTITUCIONAL PARA LA ESCUELA MILITAR DE AVIACIÓN MARCO FIDEL SUÁREZ V2021</t>
  </si>
  <si>
    <t>PRESTACIÓN DE SERVICIOS PROFESIONALES Y DE APOYO A LA GESTIÓN PARA ASESOR DE EVALUACIÓN DEL GRUPO ACADÉMICO DE LA ESCUELA MILITAR DE AVIACIÓN MARCO FIDEL SUÁREZ V2021</t>
  </si>
  <si>
    <t>SERVICIO DE TELEFONÍA FIJA</t>
  </si>
  <si>
    <t>RENOVACION SUSCRIPCION ACOFI</t>
  </si>
  <si>
    <t>SUSCRIPCION SOCIEDAD COLOMBIANA DE COMPUTACION</t>
  </si>
  <si>
    <t>RENOVACION SUSCRIPCION ACIS</t>
  </si>
  <si>
    <t>SUSCRIPCION SERVICIOS SOPORTE Y CAPACITACION ACADEMI CISCO (SECURITY,  ROUTING AND SWICHING)</t>
  </si>
  <si>
    <t>SUSCRIPCIÓN A REDBOOKS</t>
  </si>
  <si>
    <t>RENOVACION SUSCRIPCION ASCOLFA</t>
  </si>
  <si>
    <t>RENOVACION SUSCRIPCION ASCUN</t>
  </si>
  <si>
    <t>SUSCRIPCIÓN A LA RUAV PARA LA EMAVI</t>
  </si>
  <si>
    <t>DIRECTV</t>
  </si>
  <si>
    <t>SERVICIO LOGISTICO PERSONAL CASINOS Y ASISTENCIALES PARA LA EMAVI AMARRE VF 2022</t>
  </si>
  <si>
    <t>SERVICIO LOGÍSTICO PERSONAL DE CASINOS Y ASISTENCIALES PARA LA EMAVI VIGENCIA 2021</t>
  </si>
  <si>
    <t xml:space="preserve">SERVICIO LOGISTICO PERSONAL CASINOS Y ASISTENCIALES PARA LA EMAVI V 2020 </t>
  </si>
  <si>
    <t>SERVICIO LOGISTICO PERSONAL CASINOS INTERESCUELAS</t>
  </si>
  <si>
    <t>SERVICIO DE ASEO PARA EL ESM VF</t>
  </si>
  <si>
    <t>SERVICIO DE ASEO ESM VIGENCIA 2021</t>
  </si>
  <si>
    <t>SERVICIO DE ASEO PARA EL ESM PARA AMARRE VF 2022</t>
  </si>
  <si>
    <t>SERVICIO DE ASEO EMAVI Y C7  VIGENCIA 2021</t>
  </si>
  <si>
    <t xml:space="preserve">SERVICIO DE ASEO EMAVI (15 EMAVI) </t>
  </si>
  <si>
    <t>SERVICIO DE ASEO EMAVI AMARRE VF 2022</t>
  </si>
  <si>
    <t xml:space="preserve">ADQUISICION DEL SERVICIO DE CONTROL DE PLAGAS PARA LA ESCUELA MILITAR DE AVIACION </t>
  </si>
  <si>
    <t>SERVICIO DE ASEO ÁREAS DEL GRUCA</t>
  </si>
  <si>
    <t>SALDO IMPREVISTO SERVICIO DE ASEO ESM VF 2021</t>
  </si>
  <si>
    <t>SERVICIO DE FOTOCOPIADORAS E IMPRESORAS V 2020</t>
  </si>
  <si>
    <t>SERVICIO DE FOTOCOPIADORAS E IMPRESORAS  AMARRE VF-2022</t>
  </si>
  <si>
    <t xml:space="preserve">SERVICIO DE ARRENDAMIENTO EQUIPO MULTIFUNCIONAL COPIADO, IMPRESIÓN Y ESCANEO  A COLOR  Y BLANCO Y NEGRO </t>
  </si>
  <si>
    <t>MANTENIMIENTO DE LAS ZONAS VERDES DE LA EMAVI VIGENCIA FUTURA 2021</t>
  </si>
  <si>
    <t xml:space="preserve">MANTENIMIENTO DE ZONAS VERDES DE LA EMAVI   </t>
  </si>
  <si>
    <t>MANTENIMIENTO DE ZONAS VERDES DE LA EMAVI   AMARRE VF-2022</t>
  </si>
  <si>
    <t>SERVICIOS DE REVISIÓN, MANTENIMIENTO, REPARACIÓN, RECARGA E INSTALACIÓN  A EXTINTORES PORTATILES BAMFS</t>
  </si>
  <si>
    <t>MANTENIMIENTO VEHICULOS VIGENCIA 2021</t>
  </si>
  <si>
    <t>MANTENIMIENTO VEHICULOS (DE ENERO A NOVIEMBRE)</t>
  </si>
  <si>
    <t>MANTENIMIENTO VEHICULOS AMARRE VF. 2022</t>
  </si>
  <si>
    <t>MANTENIMIENTO MOTOS VIGENCIA 2021</t>
  </si>
  <si>
    <t xml:space="preserve">MANTENIMIENTO MOTOS </t>
  </si>
  <si>
    <t>MANTENIMIENTO MOTOS AMARRE VF. 2022</t>
  </si>
  <si>
    <t xml:space="preserve">MANTENIMIENTO TARABITA </t>
  </si>
  <si>
    <t>MANTENIMIENTO SOFTWARE SIGA PARA LA SECRETARIA ACADÉMICA</t>
  </si>
  <si>
    <t>ADQUISICIÓN SERVICIO DE MANTENIMIENTO EQUIPO AUDIOVISUAL GRUAC - EMAVI</t>
  </si>
  <si>
    <t>MANTENIMIENTO PREVENTIVO Y CORRECTIVO DE LOS EQUIPOS DE REFRIGERACION TIPO CHILLER, MANEJADORAS Y SISTEMAS DE CONTROL METASYS D ELA EMAVI</t>
  </si>
  <si>
    <t>MANTENIMIENTO DE PLANTAS ELECTRICAS Y SUBESTACIONES ELECTRICAS DE LA EMAVI</t>
  </si>
  <si>
    <t>MANTTO MOTOBOMBAS</t>
  </si>
  <si>
    <t>SERVICIO DE MANTENIMIENTO DEL EQUIPO AGRICOLA "TRACTORES"  DE LA ESCUELA MILITAR DE AVIACION MARCO FIDEL SUAREZ.</t>
  </si>
  <si>
    <t xml:space="preserve">MANTENIMIENTO EQUIPOS DE COCINA </t>
  </si>
  <si>
    <t>SERVICIO DE MANTENIMIENTO PREVENTIVO Y CORRECTIVO A TODO COSTO DE LAS UPS</t>
  </si>
  <si>
    <t xml:space="preserve">SERVICIO DE MANTENIMIENTO EQUIPO AGRICOLA </t>
  </si>
  <si>
    <t>MANTENIMIENTO ASCENSOR EDIFICIO CENTENARIO</t>
  </si>
  <si>
    <t>SOFTWARE SINFAD PUNTOS DE VENTA ESC. ADMINISTRATIVA</t>
  </si>
  <si>
    <t xml:space="preserve">MANTENIMIENTO AIRES ACONDICIONADOS, NEVERAS, HIELERAS Y CUARTOS FRIOS </t>
  </si>
  <si>
    <t>MANTENIMIENTO AIRES ACONDICIONADOS, NEVERAS, HIELERAS Y CUARTOS FRIOS AMARRE VF. 2022</t>
  </si>
  <si>
    <t>MANTENIMIENTO DE AIRES ACONDICIONADOS, NEVERAS, HIELERAS Y CUARTOS FRIOS VF 2021</t>
  </si>
  <si>
    <t>SERVICIO DE MANTENIMIENTO GRADERIAS DEL POLIDEPORTIVO</t>
  </si>
  <si>
    <t>MANTENIMIENTO DE PLANTAS ELECTRICAS Y SUBESTACIONES ELECTRICAS DE LA EMAVI AMARRE 2022</t>
  </si>
  <si>
    <t>SERVICIO RESTAURACIÓN CAMPO</t>
  </si>
  <si>
    <t>MANTENIMIENTO OXIGEN BOOSTER</t>
  </si>
  <si>
    <t>MANTENIMIENTO COMPRESOR INGERSOLL RAND  AME 0730</t>
  </si>
  <si>
    <t>MANTENIMIENTO COMPRESORES PORTATILES</t>
  </si>
  <si>
    <t>MANTENIMIENTO GATOS HIDRAULICOS TIPO TRIPODE DE 10 TONELADAS</t>
  </si>
  <si>
    <t>MANTENIMIENTO GATOS HIDRAULICOS TIPO TRIPODE DE 12 TONELADAS</t>
  </si>
  <si>
    <t>MANTENIMIENTO GATOS HIDRAULICOS TIPO TRIPODE DE 5 TONELADAS</t>
  </si>
  <si>
    <t>MANTENIMIENTO GATOS PARA T-90</t>
  </si>
  <si>
    <t>MANTENIMIENTO HODROLAVADORAS KARTCHER</t>
  </si>
  <si>
    <t>MANTENIMIENTO MONTACARGA HYSTER AMD0902</t>
  </si>
  <si>
    <t>MANTENIMIENTO MONTACARGA TELETRUCK</t>
  </si>
  <si>
    <t>MANTENIMIENTO PLANTA HOBART 28VDC/60KVA ADBP</t>
  </si>
  <si>
    <t>MANTENIMIENTO PLANTA HOBART AMD0106</t>
  </si>
  <si>
    <t>MANTENIMIENTO PLANTA HOBART AMD0154</t>
  </si>
  <si>
    <t>MANTENIMIENTO PLANTA HOBART AMD0187</t>
  </si>
  <si>
    <t>MANTENIMIENTO PLANTA HOBART AMD0209</t>
  </si>
  <si>
    <t>MANTENIMIENTO PLANTA HOBART AMD0217</t>
  </si>
  <si>
    <t>PLATAFORMAS HIDRÁULICAS Y ESCALERAS</t>
  </si>
  <si>
    <t>MANTENIMIENTO PROBADOR HIDRÁULICO</t>
  </si>
  <si>
    <t>MANTENIMIENTO PUENTE GRUA</t>
  </si>
  <si>
    <t>MANTENIMIENTO REMOLCADOR DE AERONAVES ELÉCTRICO JP-30</t>
  </si>
  <si>
    <t>MANTENIMIENTO TRACTOR WARENHOSE</t>
  </si>
  <si>
    <t>MANTENIMIENTO VEHICULO UTILITARIO GATOR ADM 1000</t>
  </si>
  <si>
    <t>MANTENIMIENTO TRACTOR AMD0527</t>
  </si>
  <si>
    <t>MANTENIMIENTO TRACTOR AMD0572</t>
  </si>
  <si>
    <t>MANTENIMIENTO LEVANTABOMBAS</t>
  </si>
  <si>
    <t>MANTENIMIENTO REMOLCADOR ELECTRICO  AIR TUG</t>
  </si>
  <si>
    <t>MANTENIMIENTO ANALIZADOR DE BATERIAS</t>
  </si>
  <si>
    <t>MANTENIMIENTO GENERADOR DE ILUMINACIÓN (MAXI LITE)</t>
  </si>
  <si>
    <t>MANTENIMIENTO TORNO</t>
  </si>
  <si>
    <t>MANTENIMIENTO BOTELLAS DE OXIGENO SISTEMA PHODS.</t>
  </si>
  <si>
    <t>MANTENIMIENTO UNIDADES DE LAVADO DE COMPRESORES</t>
  </si>
  <si>
    <t>MANTENIMIENTO PLATAFORMA ELECTRICA DE ANTENA BLART TUMACO</t>
  </si>
  <si>
    <t xml:space="preserve">MANTENIMIENTO SISTEMA PHODS </t>
  </si>
  <si>
    <t>SALDO IMPREVISTO MANTENIMIENTO EQUIPO ETAA</t>
  </si>
  <si>
    <t>SERVICIO DE MANTENIMIENTO DEL EQUIPO AGRICOLA "TRACTORES"  DE LA ESCUELA MILITAR DE AVIACION MARCO FIDEL SUAREZ. AMARRE VIGENCIA FUTURA 2022</t>
  </si>
  <si>
    <t>MANTENIMIENTO ENTRENADORES DE VUELO REDBIRD EN EMAVI</t>
  </si>
  <si>
    <t>MANTENIMIENTO ENTRENADOR DE VUELO REDBIRD FAC739</t>
  </si>
  <si>
    <t xml:space="preserve"> MANTENIMIENTO Y RESTAURACIONES DE LOS FUSIL R-FAMAGE (82 FUSILES)</t>
  </si>
  <si>
    <t>MANTENIMIENTO Y RESTAURACIONES DE LAS BAYONETAS PARA LOS FUSILE R-FAMAGE (82 BAYONETAS)</t>
  </si>
  <si>
    <t>DIPLOMAS</t>
  </si>
  <si>
    <t>ACTAS DE GRADO</t>
  </si>
  <si>
    <t xml:space="preserve">PORTADIPLOMAS </t>
  </si>
  <si>
    <t>PAPELERÍA MEMBRETEDA EMAVI Y CACOM 7</t>
  </si>
  <si>
    <t>ADQUISICIÓN DEL SERVICIO DE PRODUCCIÓN DE TEXTOS (EDICIÓN, CORRECCIÓN DE ESTILO, IMPRESIÓN) PARA LA SECCIÓN INVESTIGACIÓN DE LA EMAVI</t>
  </si>
  <si>
    <t>SERVICIOS LOGISTICOS A TODO COSTO EN EVENTOS DE FORMACIÓN ACADÉMICA A NIVEL LOCAL, NACIONAL E INTERNACIONAL DE LA COMUNIDAD ACADÉMICA DE LA EMAVI.</t>
  </si>
  <si>
    <t>PROGRAMA DE CAPACITACIÓN SABER PRO DIRIGIDO A ALFÉRECES, CADETES DE LA EMAVI</t>
  </si>
  <si>
    <t xml:space="preserve">SERVICIO DE OPERADOR LOGÍSTICO PARA ENTRENAMIENTO PLANEADOR PERKOZ SZD-54-2 </t>
  </si>
  <si>
    <t>EXAMENES MEDICOS OCUPACIONALES PERSONAL CIVIL Y UN PERSONAL MILITAR EMAVI</t>
  </si>
  <si>
    <t>ALCANTARILLADO BAMFS</t>
  </si>
  <si>
    <t>ADQUISICION DEL SERVICIO DE RECOLECCION, TRANSPORTE Y DISPOSICION DE RESIDUOS ESPECIALES PARA LA ESCUELA MILITAR DE AVIACION MARCO FIDEL SUAREZ</t>
  </si>
  <si>
    <t>SERVICIO DE MONITOREOS AMBIENTALES PARA LA ESCUELA MILITAR DE AVIACION MARCO FIDEL SUAREZ</t>
  </si>
  <si>
    <t>02-02-02-009-006-05</t>
  </si>
  <si>
    <t>INSCRIPCIONES, PAGO DE ANUALIDADES Y FEDERADOS CAMPEONATOS DEPORTIVOS.</t>
  </si>
  <si>
    <t>SERVICIO DE FLORISTERÍA PARA ACOMPAÑAMIENTO FUNERARIO DEL PERSONAL DE LA BASE AÉREA "MARCO FIDEL SUÁREZ", QUE INCLUYA ENTREGAS Y ENVÍOS EN NOMBRE Y REPRESENTACIÓN DE LA INSTITUCIÓN.</t>
  </si>
  <si>
    <t>ADQUISICION DEL SERVICIO DE LAVADO Y DESINFECCION DE TANQUES DE AGUA DE LA ESCUELA MILITAR DE AVIACION MARCO FIDEL SUAREZ</t>
  </si>
  <si>
    <t>VIÁTICOS CACOM-7</t>
  </si>
  <si>
    <t>VIÁTICOS EMAVI</t>
  </si>
  <si>
    <t>INCREMENTO TARIFA VIÁTICOS</t>
  </si>
  <si>
    <t>VIÁTICOS CCONS</t>
  </si>
  <si>
    <t>IMPUESTO PREDIAL PREDIOS EMAVI (CVC - BOMBERIL)</t>
  </si>
  <si>
    <t>IMPUESTO VEHICULOS PARQUE AUTOMOTOR EMAVI</t>
  </si>
  <si>
    <t>CONCEPTO AMBIENTAL - EVALUACION TECNICA ARBOREA (DAGMA)</t>
  </si>
  <si>
    <t>SERVICIO DE APOYO A LA GESTIÓN EN SERVICIO TÉCNICO ADMINISTRATIVO CONTABLE</t>
  </si>
  <si>
    <t>SERVICIO DE APOYO A LA GESTIÓN EN SERVICIOS TÉCNICOS CONTABLES</t>
  </si>
  <si>
    <t>02-02-02-008-007-02-2</t>
  </si>
  <si>
    <t>MANTENIMIENTO RELOJ</t>
  </si>
  <si>
    <t>IMPUESTO PREDIAL PREDIOS EMAVI (CVC - BOMBERIL)/ PAGO DE IMPUESTO PREDIAL UNIFICADO (40 PREDIOS CALI VIGENCIA 2021),</t>
  </si>
  <si>
    <t>IMPUESTO VEHICULOS PARQUE AUTOMOTOR EMAVI/PAGO IMPUESTO VEHICULO AUTOMOTORES CHEVROLET FLO085- CHEVROLET CTU483 (CUNDINAMARCA VIGENCIA 2021),/NISSAN PATROL PLACA MOP572 (ANTIOQUIA VIGENCIA 2021)/KIA PLACA PFQ002 (RISARALDA VIGENCIA 2021)/MAZDA CQJ533- MAZDA CFP401 (VALLE DEL CAUCA VIGENCIA 2021),/(CAUCA VIGENCIA 2021)</t>
  </si>
  <si>
    <t>IMPUESTO PREDIAL PREDIOS EMAVI (CVC - BOMBERIL)/PAGO IMPUESTO PREDIAL UNIFICADO (PREDIO LA PARROQUIA VIGENCIA 2021),</t>
  </si>
  <si>
    <t>MANTENIMIENTO GRUPO DE SEGURIDAD</t>
  </si>
  <si>
    <t>SUMINISTRO DE CARNES BLANCAS, ROJAS Y FRÍAS PARA LA ALIMENTACIÓN DEL PERSONAL DE ALFÉRECES, CADETES Y SOLDADOS DE LA ESCUELA MILITAR DE AVIACIÓN Y ZONAS DESCONCENTRADAS DE SEGURIDAD. RUBROS 01-01-03-027 / 01-01-03-035 PROCESO NUEVO 2021</t>
  </si>
  <si>
    <t>ADQUISICIÓN DE CUARTOS FRÍOS PARA EL ECONOMATO DEL GRUCA</t>
  </si>
  <si>
    <t>SALDO IMPREVISTO MANTENIMIENTO TARABITA</t>
  </si>
  <si>
    <t>MARCADORAS PARA PAINTBALL</t>
  </si>
  <si>
    <t>MINIHOPPER - TANQUE ALMACENAMIENTO PARA MARCADORAS</t>
  </si>
  <si>
    <t>TANQUE DE AIRE COMPRIMIDO PARA MARCADORAS</t>
  </si>
  <si>
    <t>REGULADORES DE ENERGÍA</t>
  </si>
  <si>
    <t>TARJETAS PCI WIFI</t>
  </si>
  <si>
    <t>COLCHÓN QUEEN 160X190</t>
  </si>
  <si>
    <t>SECADORA A GAS</t>
  </si>
  <si>
    <t>SALDO IMPREVISTO FICHEROS</t>
  </si>
  <si>
    <t xml:space="preserve">SALDO IMPREVISTO SERVICIO ASEO ESM </t>
  </si>
  <si>
    <t>SILLA OPERATIVA</t>
  </si>
  <si>
    <t xml:space="preserve">CARRITO DE LIBROS PARA BIBLIOTECA DE 200 LIBRAS (30 X 14 X 45 PULGADAS) CON RUEDAS INCLINADAS DE DOBLE CARA DE 4 PULGADAS BLOQUEABLES </t>
  </si>
  <si>
    <t>SUJETADORES SEPARADORES DE LIBROS METÁLICOS   20X20X20</t>
  </si>
  <si>
    <t>PAPELERA DE ACERO INOXIDABLE DE CALIBRE PESADO</t>
  </si>
  <si>
    <t xml:space="preserve">SILLAS REF DROP O SIMILAR ASIENTO TAPIZADO PATAS GRIS O NEGRA </t>
  </si>
  <si>
    <t xml:space="preserve"> PANTALLAS INFORMATIVAS PARA EL CRAI</t>
  </si>
  <si>
    <t>CARPAS LAVABLES PARA CANCHAS DEL POLIDEPORTIVO</t>
  </si>
  <si>
    <t>BLACKOUT 285 CM X 170 CM</t>
  </si>
  <si>
    <t>BLACKOUT 290 CM X 170 CM</t>
  </si>
  <si>
    <t>BLACKOUT 085 CM X 180 CM</t>
  </si>
  <si>
    <t>BLACKOUT 270 CM X 190 CM</t>
  </si>
  <si>
    <t>BLACKOUT 170 CM X 243 CM</t>
  </si>
  <si>
    <t>BLACKOUT 130 CM X 165 CM</t>
  </si>
  <si>
    <t>BLACKOUT 270 CM X 180 CM</t>
  </si>
  <si>
    <t>OPALIZADO DE PRIVACIDAD 028 CM X 152 CM</t>
  </si>
  <si>
    <t>CORTINA SHEER ELEGANCE 085 CM X 180 CM</t>
  </si>
  <si>
    <t>CORTINA SHEER ELEGANCE 135 CM X 190 CM</t>
  </si>
  <si>
    <t>CORTINA SHEER ELEGANCE 170 CM X 243 CM</t>
  </si>
  <si>
    <t>CORTINA SHEER ELEGANCE 130 CM X 165 CM</t>
  </si>
  <si>
    <t>CORTINA SHEER ELEGANCE 135 CM X 180 CM</t>
  </si>
  <si>
    <t>MANTENIMIENTO Y ADECUACIÓN DE TORRES DE VIGILANCIA</t>
  </si>
  <si>
    <t>TELEVISOR 32 PULGADAS</t>
  </si>
  <si>
    <t xml:space="preserve">CUARTO FRIO CONGELACIÓN </t>
  </si>
  <si>
    <t>AIRE ACONDICIONADO CENTRO LOGÍSTICO</t>
  </si>
  <si>
    <t>PISTOLA PARA DISPERSIÓN DE AVES</t>
  </si>
  <si>
    <t>CARTUCHOS PIROTECNICOS PARA AVES CON FULMINANTES</t>
  </si>
  <si>
    <t xml:space="preserve">VOLADORES PIROTECNICOS </t>
  </si>
  <si>
    <t>PLATO HONDO ACERO INOXIDABLE</t>
  </si>
  <si>
    <t>PLATO PANDO  ACERO INOXIDABLE</t>
  </si>
  <si>
    <t>PLATO PEQUEÑO PANDO TIPO TORTERO ACERO INOXIDABLE</t>
  </si>
  <si>
    <t>(TAZA) POCILLO TIPO JARRO  ACERO INOXIDABLE</t>
  </si>
  <si>
    <t>VASO  ACERO INOXIDABLE</t>
  </si>
  <si>
    <t>CUCHARA  ACERO INOXIDABLE</t>
  </si>
  <si>
    <t>CUCHILLO  ACERO INOXIDABLE</t>
  </si>
  <si>
    <t>TENEDOR  ACERO INOXIDABLE</t>
  </si>
  <si>
    <t>CUCHARA POSTRE  ACERO INOXIDABLE</t>
  </si>
  <si>
    <t>CUCHARA POSTRE</t>
  </si>
  <si>
    <t>CUCHARA SOPERA</t>
  </si>
  <si>
    <t>TENEDOR DE MESA</t>
  </si>
  <si>
    <t>CUCHILLO DE MESA</t>
  </si>
  <si>
    <t>VASO DE VIDRIO</t>
  </si>
  <si>
    <t>PLATO PANDO EN PORCELANA</t>
  </si>
  <si>
    <t>PLATO HONDO EN PORCELANA</t>
  </si>
  <si>
    <t xml:space="preserve">PLATO PARA POSTRE PORCELANA </t>
  </si>
  <si>
    <t xml:space="preserve">PLATO BASE PORCELANA </t>
  </si>
  <si>
    <t>ADECUACIÓN E IMPLEMENTACIÓN DEL SISTEMA DE MÓDULOS BLINDADOS</t>
  </si>
  <si>
    <t>KITS DE CARRETERA REGLAMENTARIOS</t>
  </si>
  <si>
    <t>CONOS REFLECTIVOS DE SEGURIDAD</t>
  </si>
  <si>
    <t>BASTÓN LUMINOSO</t>
  </si>
  <si>
    <t>SOMBRILLA TIPO PARASOL</t>
  </si>
  <si>
    <t>MESA CUADRADA</t>
  </si>
  <si>
    <t>SILLAS CON BRAZOS</t>
  </si>
  <si>
    <t>MANTENIMIENTO PTAR CERRO MILITAR PAN DE AZUCAR</t>
  </si>
  <si>
    <t xml:space="preserve"> INSTALACIÓN PELÍCULAS DE SEGURIDAD PARA LA GUARDIA PRINCIPAL</t>
  </si>
  <si>
    <t xml:space="preserve">ADECUACIÓN CUBIERTA CAFETERÍA DEL CAMPUS ACADÉMICO </t>
  </si>
  <si>
    <t>TABLERO VIDRIO TEMPLADO</t>
  </si>
  <si>
    <t>02-02-02-008-009-02</t>
  </si>
  <si>
    <t>PROTECTOR DE COLCHON SENCILLO 100X190X35 CMS</t>
  </si>
  <si>
    <t>PROTECTOR DE COLCHON SEMIDOBLE 120X190X35 CMS</t>
  </si>
  <si>
    <t>PROTECTOR DE COLCHON DOBLE 140X190X35 CMS</t>
  </si>
  <si>
    <t>PROTECTOR DE COLCHON QUEEN 160X190X40 CMS</t>
  </si>
  <si>
    <t>PROTECTOR DE COLCHON KING 200X200X40 CMS</t>
  </si>
  <si>
    <t>SERVICIO DE ARRENDAMIENTO DE VIVIENDA EN LA CIUDAD DE TULUÁ - DICIEMBRE 2021</t>
  </si>
  <si>
    <t>PAGO ADMINISTRACIÓN APTOS LAS CEIBAS</t>
  </si>
  <si>
    <t>COMPUTADORES DE ESCRITORIO</t>
  </si>
  <si>
    <t>TELÉFONO MÓVIL GAMA MEDIA</t>
  </si>
  <si>
    <t>GUADAÑADORA 2.6HP  38.9CC PROFESIONAL</t>
  </si>
  <si>
    <t>CORTASETOS 27.2 CC 1.01HP 4,7KG</t>
  </si>
  <si>
    <t>FUMIGADORA SR 420</t>
  </si>
  <si>
    <t>MAQUINA MOTOSIERRA DE 50CM 2.9HP 45.4CC1</t>
  </si>
  <si>
    <t>HIDROLAVADORA HD 4/9 CAGE 1300PSI 2HP 110V 8.3L/M</t>
  </si>
  <si>
    <t>PULIDORA DE 7" EJE 5/8</t>
  </si>
  <si>
    <t>SALDO DE APROPIACIÓN</t>
  </si>
  <si>
    <t>SILLA DE CONFERENCIA</t>
  </si>
  <si>
    <t>56112104 </t>
  </si>
  <si>
    <t>SILLA PARA AUDITORIO</t>
  </si>
  <si>
    <t>56112101 </t>
  </si>
  <si>
    <t>MESA TIPO SALA DE JUNTAS</t>
  </si>
  <si>
    <t>56101706 </t>
  </si>
  <si>
    <t>COMPRESOR DE AIRE CON PISTOLA</t>
  </si>
  <si>
    <t>JUEGO DE LLAVES BOCA FIJA Y HEXAGONALES</t>
  </si>
  <si>
    <t>ATORNILLADOR INALÁMBRICO</t>
  </si>
  <si>
    <t>HIDROLAVADORA INDUSTRIAL</t>
  </si>
  <si>
    <t>PINZA VOLTA PERIMÉTRICA DIGITAL</t>
  </si>
  <si>
    <t>GENERADOR DE TONOS PARA IDENTIFICAR CABLES</t>
  </si>
  <si>
    <t>ROTO MARTILLO DEMOLEDOR 800W, 3,0 JOULES</t>
  </si>
  <si>
    <t>ESCALERA</t>
  </si>
  <si>
    <t>PONCHADORA</t>
  </si>
  <si>
    <t>ESTACIÓN DE TRABAJO WORKSTATION </t>
  </si>
  <si>
    <t>COMPUTADOR PORTÁTIL GAMER</t>
  </si>
  <si>
    <t>CONMUTADOR HDMI 4K</t>
  </si>
  <si>
    <t>CÁMARA PROFESIONAL FULL HD, 2 INPUTS XLR</t>
  </si>
  <si>
    <t>CÁMARA DE AUTO TRACKING.</t>
  </si>
  <si>
    <t>SWITCHERS DE CÁMARAS</t>
  </si>
  <si>
    <t>ESTABILIZADOR CÁMARA DJI RONING</t>
  </si>
  <si>
    <t>TRÍPODE CÁMARA CABEZA SEMI-FLUIDA</t>
  </si>
  <si>
    <t>MICRÓFONOS INALÁMBRICOS DE MANO</t>
  </si>
  <si>
    <t>MICRÓFONO ALÁMBRICO DE MANO</t>
  </si>
  <si>
    <t>CONSOLA MEZCLADORA DE AUDIO</t>
  </si>
  <si>
    <t>AUDÍFONOS</t>
  </si>
  <si>
    <t>MICRÓFONO INALÁMBRICO SOLAPA</t>
  </si>
  <si>
    <t>WALKIE TALKIES DE LARGO ALCANCE</t>
  </si>
  <si>
    <t>PANTALLAS TÁCTILES INTERACTIVAS 65"</t>
  </si>
  <si>
    <t>CARRETILLA</t>
  </si>
  <si>
    <t>02-01-01-006-002</t>
  </si>
  <si>
    <t>02-01-01-006-002-03-2</t>
  </si>
  <si>
    <t>SOFTWARE STREAMING</t>
  </si>
  <si>
    <t>BANDERINES PROTOCOLARIOS</t>
  </si>
  <si>
    <t xml:space="preserve">PORTA ESTANDARTE </t>
  </si>
  <si>
    <t>ASTAS CON SUS RESPECTIVAS BASES</t>
  </si>
  <si>
    <t>SOPORTE BASE PARA MONITOR COMPUTADOR</t>
  </si>
  <si>
    <t>CAJA PARA ARCHIVO REF:X-200 APERTURA TIPO NEVERA</t>
  </si>
  <si>
    <t>CARPETA TAMAÑO OFICIO BLANCO CARPETA 4 ALETAS CALIBRE DE CARTÓN 320 GR/M2</t>
  </si>
  <si>
    <t xml:space="preserve">LIBRO DE ACTAS  200 FOLIOS:  </t>
  </si>
  <si>
    <t xml:space="preserve">PAPEL KIMBERLY TEXTURA TRENZADO DE ALTA BLANCURA DE 120 GRMS. </t>
  </si>
  <si>
    <t>PAPEL KIMBERLY TEXTURA DE LINO ALTA BLANCURA TEXTURA, PARA IMPRESIÓN DE TARJETAS</t>
  </si>
  <si>
    <t xml:space="preserve">CARTULINA OPALINA OFICIO 180GR X 100 UND </t>
  </si>
  <si>
    <t xml:space="preserve">PAPEL KIMBERLY CARTA X50 BLANCO GRANITO </t>
  </si>
  <si>
    <t xml:space="preserve">NOTAS ADHESIVAS 76X76MMX100H X5 COLORES </t>
  </si>
  <si>
    <t xml:space="preserve">BANDERITAS X5 COLORES 1.27X1.3CM X125HJS </t>
  </si>
  <si>
    <t xml:space="preserve">SOBRE MANILA 25X31 (CARTA ESPE)ECOLOGICO </t>
  </si>
  <si>
    <t xml:space="preserve">SOBRE MANILA OFICIO ESP. 27X37 ECOLOGICO </t>
  </si>
  <si>
    <t>02-02-01-003-002-02</t>
  </si>
  <si>
    <t>ADMINISTRACIÓN DE LA CADENA DE SUMINISTRO.</t>
  </si>
  <si>
    <t>ADMINISTRACIÓN DE OPERACIONES PRODUCCIÓN Y CADENA DE SUMINISTROS</t>
  </si>
  <si>
    <t>ADMINISTRACIÓN, ESTRATEGIA Y POLÍTICA DE NEGOCIOS: HACIA LA SOSTENIBILIDAD GLOBAL</t>
  </si>
  <si>
    <t>AIRLINE NETWORK DEVELOPMENT IN EUROPE AND ITS IMPLICATIONS FOR AIRPORT PLANNING.</t>
  </si>
  <si>
    <t>AIRPORT SYSTEMS: PLANNING, DESIGN AND MANAGEMENT</t>
  </si>
  <si>
    <t>ARMAMENTS, DISARMAMENT AND INTERNATIONAL SECURITY.</t>
  </si>
  <si>
    <t>AVIATION MAINTENANCE MANAGEMENT</t>
  </si>
  <si>
    <t>BECOMING A GLOBAL CHIEF SECURITY EXECUTIVE OFFICE</t>
  </si>
  <si>
    <t>BLINDSIDED: A MANAGER'S GUIDE TO CRISIS LEADERSHIP</t>
  </si>
  <si>
    <t>BUILDING A CORPORATE CULTURE OF SECURITY</t>
  </si>
  <si>
    <t>BUSINESS PROCESS MANAGEMENT: PRACTICAL GUIDE TO SUCCESSFUL IMPLEMENTATIONS.</t>
  </si>
  <si>
    <t>CLEARED FOR TAKE-OFF: STRUCTURE AND STRATEGY IN THE LOW FARE AIRLINE BUSINESS</t>
  </si>
  <si>
    <t>CRIME PREVENTION THROUGH ENVIRONMENTAL DESIGN</t>
  </si>
  <si>
    <t>CRISIS MANAGEMENT AND EMERGENCY PLANNING: PREPARING FOR TODAY'S CHALLENGES</t>
  </si>
  <si>
    <t>DICCIONARIO DE COMPETENCIAS. LA TRILOGÍA, LAS 60 COMPETENCIAS MÁS UTILIZADAS</t>
  </si>
  <si>
    <t>EL PROCESO 360º. ACUERDOS EFICACES EN LA MESA DE NEGOCIACIÓN</t>
  </si>
  <si>
    <t>ELEMENTOS Y PRESUPUESTOS DE LA CONTRATACIÓN ESTATAL</t>
  </si>
  <si>
    <t>ESTADÍSTICA PARA NEGOCIOS Y ECONOMÍA.</t>
  </si>
  <si>
    <t>ESTRATEGIA COMPETITIVA. TÉCNICAS PARA EL ANÁLISIS DE LOS SECRETOS INDUSTRIALES Y DE LA COMPETENCIA</t>
  </si>
  <si>
    <t>ESTRUCTURA DEL ENTORNO EMPRESARIAL COLOMBIANO</t>
  </si>
  <si>
    <t>ÉTICA EN LOS NEGOCIOS: CASOS Y TOMA DE DECISIONES</t>
  </si>
  <si>
    <t>FACILITY MANAGER'S GUIDE TO SAFETY AND SECURITY</t>
  </si>
  <si>
    <t>FIVE TECHNOLOGICAL FORCES DISRUPTING SECURITY</t>
  </si>
  <si>
    <t>FRAUD PREVENTION AND DETECTION: WARNING SIGNS AND THE RED FLAG SYSTEM</t>
  </si>
  <si>
    <t>FROM THE FILES OF A SECURITY EXPERT WITNESS</t>
  </si>
  <si>
    <t>GERENCIA ESTRATÉGICA</t>
  </si>
  <si>
    <t>GLOBAL SECURITY CONSULTING: HOW TO BUILD A THRIVING INTERNATIONAL PRACTICE</t>
  </si>
  <si>
    <t>GUERRAS QUE CAMBIARON AL MUNDO:  UNA HISTORIA DE ANARQUÍA, IDENTIDAD E INCERTIDUMBRE</t>
  </si>
  <si>
    <t>HBR'S 10 MUST READS ON MAKING SMART DECISIONS</t>
  </si>
  <si>
    <t>HOMELAND SECURITY AND PRIVATE SECTOR BUSINESS</t>
  </si>
  <si>
    <t>INFORMATION SECURITY MANAGEMENT METRICS</t>
  </si>
  <si>
    <t>INTRODUCCIÓN A LA ADMINISTRACIÓN DE LAS ORGANIZACIONES</t>
  </si>
  <si>
    <t>INTRODUCCIÓN A LA INVESTIGACIÓN DE OPERACIONES</t>
  </si>
  <si>
    <t>INTRODUCTION TO SECURITY</t>
  </si>
  <si>
    <t>INVESTIGACIÓN DE OPERACIONES</t>
  </si>
  <si>
    <t>INVESTIGATIONS IN THE WORKPLACE</t>
  </si>
  <si>
    <t>LOCKS AND LOCKING DEVICES: A SECURITY PROFESSIONAL'S GUIDE</t>
  </si>
  <si>
    <t>LOS PEORES DESASTRES MILITARES LAS MÁS GRANDES CATÁSTROFES EN EL CAMPO DE BATALLA</t>
  </si>
  <si>
    <t>MANAGERS GUIDE TO ENTERPRISE SECURITY RISK MANAGEMENT: ESSENTIALS OF RISK-BASED SECURITY</t>
  </si>
  <si>
    <t>MARAS: GANG VIOLENCE AND SECURITY IN CENTRAL AMERICA</t>
  </si>
  <si>
    <t>METODOLOGÍA DE LA INVESTIGACIÓN EDUCATIVA:</t>
  </si>
  <si>
    <t>MILITARY STRATEGY: PRINCIPLES PRACTICES, AND HISTORICAL PERSPECTIVES</t>
  </si>
  <si>
    <t>MODEL SECURITY POLICIES, PLANS AND PROCEDURES</t>
  </si>
  <si>
    <t>NEUTRALIDAD Y ORDEN:  POLÍTICA EXTERIOR Y MILITAR EN COLOMBIA  1186-1918</t>
  </si>
  <si>
    <t>PRACTICAL AIRPORT OPERATIONS, SAFETY, AND EMERGENCY MANAGEMENT</t>
  </si>
  <si>
    <t>PROBABILIDAD Y ESTADÍSTICA PARA INGENIERÍA Y CIENCIAS</t>
  </si>
  <si>
    <t>PUBLICATION MANUAL OF THE AMERICAN PSYCHOLOGICAL ASSOCIATION: 7TH EDITION, 2020</t>
  </si>
  <si>
    <t>READINGS IN SECURITY MANAGEMENT: PRINCIPLES AND PRACTICES</t>
  </si>
  <si>
    <t>REINVENT YOUR BUSINESS MODEL</t>
  </si>
  <si>
    <t>RISK ANALYSIS AND THE SECURITY SURVEY</t>
  </si>
  <si>
    <t>SAFEGUARDING INTANGIBLE ASSETS</t>
  </si>
  <si>
    <t>SECURING INTELLECTUAL PROPERTY: PROTECTING TRADE SECRETS AND OTHER INFORMATION ASSETS</t>
  </si>
  <si>
    <t>SECURING THE OUTDOOR CONSTRUCTION SITE: STRATEGY, PREVENTION, AND MITIGATION</t>
  </si>
  <si>
    <t>SECURITY RISK ASSESSMENT: MANAGING PHYSICAL AND OPERATIONAL SECURITY</t>
  </si>
  <si>
    <t>SEEING THE FOREST FOR THE TREES: A MANAGER'S GUIDE TO APPLYING SYSTEMS THINKING</t>
  </si>
  <si>
    <t>STRATEGIC SECURITY MANAGEMENT</t>
  </si>
  <si>
    <t>STRATEGIC SUPPLY CHAIN MANAGEMENT</t>
  </si>
  <si>
    <t>THE EXECUTION PREMIUM. BOSTON</t>
  </si>
  <si>
    <t>THE NATURE OF WAR IN THE INFORMATION AGE: CLAUSEWITZIAN FUTURE</t>
  </si>
  <si>
    <t>TOMA DE DECISIONES GERENCIALES:  MÉTODOS CUANTITATIVOS PARA LA ADMINISTRACIÓN (SEGUNDA EDICIÓN. ED.)</t>
  </si>
  <si>
    <t>TOMA DE DECISIONES</t>
  </si>
  <si>
    <t>VALUE BASED SECURITY PROCUREMET</t>
  </si>
  <si>
    <t>WORKPLACE SECURITY ESSENTIALS</t>
  </si>
  <si>
    <t>LOS LÍDERES COMEN AL FINAL</t>
  </si>
  <si>
    <t>IT WORKED FOR ME</t>
  </si>
  <si>
    <t>LOS 7 HÁBITOS DE LA GENTE ALTAMENTE EFICIENTE</t>
  </si>
  <si>
    <t>¿CÓMO MEJORAR A COLOMBIA</t>
  </si>
  <si>
    <t>1914-1918 HISTORIA DE LA PRIMERA GUERRA / 1914-1918 THE HISTORY OF THE FIRST WORLD WAR</t>
  </si>
  <si>
    <t>8 LECCIONES DE LIDERAZGO MILITAR PARA EMPRENDEDORES / 8 LESSONS IN MILITARY LEADERSHIP FOR ENTREPRENEURS</t>
  </si>
  <si>
    <t>AEROSPACE POWER IN THE TWENTY-FIRST CENTURY - A BASIC PRIMER</t>
  </si>
  <si>
    <t>AIR CAMPAIGN: PLANNING FOR COMBAT</t>
  </si>
  <si>
    <t>AIRMEN AND AIR THEORY</t>
  </si>
  <si>
    <t>AIRPOWER FOR STRATEGIC EFFECT</t>
  </si>
  <si>
    <t>AMOR Y GUERRA EN EL AMAZONAS</t>
  </si>
  <si>
    <t>BLOOD OF BROTHERS: LIFE AND WAR IN NICARAGUA, WITH NEW AFTERWORD</t>
  </si>
  <si>
    <t>BOLÍVAR</t>
  </si>
  <si>
    <t>BOLÍVAR Y LA REVOLUCIÓN</t>
  </si>
  <si>
    <t>CHARLAS TED</t>
  </si>
  <si>
    <t>COLOMBIA UNA NACIÓN A PESAR DE SÍ MISMA</t>
  </si>
  <si>
    <t>COLOMBIA: HISTORIA MÍNIMA</t>
  </si>
  <si>
    <t>COMMAND OF THE AIR</t>
  </si>
  <si>
    <t>COMO CREAR UNA MENTE: EL SECRETO DEL PENSAMIENTO HUMANO</t>
  </si>
  <si>
    <t>CÓMO MUEREN LAS DEMOCRACIAS</t>
  </si>
  <si>
    <t>COMUNÍQUESE PARA INSPIRAR</t>
  </si>
  <si>
    <t>CONFLICTO AMAZÓNICO 1932-1934</t>
  </si>
  <si>
    <t>CREAR GRANDES OPCIONES</t>
  </si>
  <si>
    <t>CREAR O MORIR: LA ESPERANZA DE LATINOAMERICA Y LAS CINCO CLAVES DE LA INNOVACION / INNOVATE OR DIE!</t>
  </si>
  <si>
    <t>CULTURE CODE: THE SECRETS OF HIGHLY SUCCESSFUL GROUPS</t>
  </si>
  <si>
    <t>DE LA GUERRA</t>
  </si>
  <si>
    <t>DE LA GUERRA A LA PAZ</t>
  </si>
  <si>
    <t>DE PIXAR AL CIELO</t>
  </si>
  <si>
    <t>DETRÁS DE LA GUERRA EN COLOMBIA</t>
  </si>
  <si>
    <t>DOS ESPÍAS EN CARACAS</t>
  </si>
  <si>
    <t>EL ARTE DE LA ESTRATEGIA</t>
  </si>
  <si>
    <t>EL ARTE DE LA GUERRA</t>
  </si>
  <si>
    <t>EL CEREBRO DEL FUTURO</t>
  </si>
  <si>
    <t>EL ÉXITO ES UNA DECISIÓN</t>
  </si>
  <si>
    <t>EL FRACASO DE LA NACIÓN. REGIÓN, CLASE Y RAZA EN EL CARIBE COLOMBIANO (1717- 1810)</t>
  </si>
  <si>
    <t>EL FUTURO DE LA HUMANIDAD</t>
  </si>
  <si>
    <t>EL LENGUAJE DE LOS LÍDERES.</t>
  </si>
  <si>
    <t>EL LIDERAZGO EN EL SIGLO XXI</t>
  </si>
  <si>
    <t>EL OCTAVO HABITO: DE LA EFECTIVIDAD A LA GRANDEZA</t>
  </si>
  <si>
    <t>EL PODER AÉREO INTEGRAL DEL ESTADO NACIÓN EN EL SIGLO XXI</t>
  </si>
  <si>
    <t>ERWIN ROMMEL</t>
  </si>
  <si>
    <t>ESTRATEGIA: EL ESTUDIO CLÁSICO SOBRE LA ESTRATEGIA MILITAR</t>
  </si>
  <si>
    <t>FUERZA AÉREA COLOMBIANA 100 AÑOS</t>
  </si>
  <si>
    <t>GESTIÓN LOGÍSTICA INTEGRAL. LAS MEJORES PRÁCTICAS EN LA CADENA DE ABASTECIMIENTO</t>
  </si>
  <si>
    <t>GHOST FLEET: A NOVEL OF THE NEXT WORLD WA</t>
  </si>
  <si>
    <t>GUERRA Y PAZ (SPANISH EDITION)</t>
  </si>
  <si>
    <t>GUERRAS AJENAS</t>
  </si>
  <si>
    <t>HACÍA EL CORAZÓN DEL AMAZONAS</t>
  </si>
  <si>
    <t>INDICADORES DE LA GESTIÓN LOGÍSTICA</t>
  </si>
  <si>
    <t>INNOVADORES A RIENDA SUELTA</t>
  </si>
  <si>
    <t>INNOVAR</t>
  </si>
  <si>
    <t>INTRODUCCIÓN A LA ECONOMÍA COLOMBIANA</t>
  </si>
  <si>
    <t>LA CONSTRUCCIÓN DEL FUTURO</t>
  </si>
  <si>
    <t>LA ESTRATEGIA DEL DELFÍN / ¿CÚANTO VALE TU PESCADO</t>
  </si>
  <si>
    <t>LA EXPEDICIÓN HACIA LA INNOVACIÓN</t>
  </si>
  <si>
    <t>LA FÍSICA DEL FUTURO / PHYSIC OF THE FUTURE</t>
  </si>
  <si>
    <t>LA FRONTERA CALIENTE ENTRE COLOMBIA Y VENEZUELA</t>
  </si>
  <si>
    <t>LA GUERRA FRÍA: UNA HISTORIA MUNDIAL</t>
  </si>
  <si>
    <t>LA GUERRA FUTURA: UN ESTUDIO SOBRE EL PASADO Y EL PRESENTE</t>
  </si>
  <si>
    <t>LA GUERRA Y LA PAZ</t>
  </si>
  <si>
    <t>LA HISTORIA DE LAS GUERRAS</t>
  </si>
  <si>
    <t>LA SABIDURÍA DEL LÍDER</t>
  </si>
  <si>
    <t>LA TERCERA ALTERNATIVA</t>
  </si>
  <si>
    <t>LAS FRONTERAS Y LA GUERRA</t>
  </si>
  <si>
    <t>LAS HORAS MÁS OSCURAS</t>
  </si>
  <si>
    <t>LEADERSHIP: IN TURBULENT TIMES</t>
  </si>
  <si>
    <t>LIDERAR LA ESCUELA PARA TRANSFORMAR LA EDUCACIÓN</t>
  </si>
  <si>
    <t>LIDERAZGO PARA EQUIPOS: LECCIONES FULTBOLÍSTICAS</t>
  </si>
  <si>
    <t>LIDERE MÁS CONTROLE MENOS</t>
  </si>
  <si>
    <t>LOGÍSTICA INTERNACIONAL. ADMINISTRACIÓN DE LA CADENA DE ABASTECIMIENTO GLOBAL</t>
  </si>
  <si>
    <t>LOS 7 HÁBITOS DE LA GENTE ALTAMENTE EFECTIVA</t>
  </si>
  <si>
    <t>LOS LÍDERES COMEN AL FINAL: POR QUÉ ALGUNOS EQUIPOS FUNCIONAN Y OTROS NO</t>
  </si>
  <si>
    <t>LOS RECURSOS NATURALES: EL PARADIGMA DEL SIGLO XX</t>
  </si>
  <si>
    <t>MANUAL DE CARREÑO URBANIDAD Y BUENAS MANERAS</t>
  </si>
  <si>
    <t>MINDFULNESS PARA LÍDERES</t>
  </si>
  <si>
    <t>NUEVOS JUGUETES DE LA GUERRA FRÍA</t>
  </si>
  <si>
    <t>PA QUE SE ACABE LA VAINA</t>
  </si>
  <si>
    <t>PATHS OF HEAVEN: THE EVOLUTION OF AIRPOWER THEORY</t>
  </si>
  <si>
    <t>PIONERAS DE AIRE Y TIERRA: HISTORIA DEL PROCESO DE REINCORPORACIÓN DE LAS PRIMERAS MUJERES COMO OFICIALES DE CURSO REGULAR EN LA FAC EN 1997</t>
  </si>
  <si>
    <t>PLANES DE CONTINGENCIA: LA CONTINUIDAD DEL NEGOCIO EN LAS ORGANIZACIONES</t>
  </si>
  <si>
    <t>POR QUÉ FRACASAN LOS PAÍSES: LOS ORÍGENES DEL PODER, LA PROSPERIDAD Y LA POBREZA</t>
  </si>
  <si>
    <t>POR UN FUTURO BRILLANTE</t>
  </si>
  <si>
    <t>PRINCIPIOS QUE FUNCIONAN: EN LA VIDA Y EL LIDERAZGO</t>
  </si>
  <si>
    <t>PRISIONEROS DE LA GEOGRAFÍA</t>
  </si>
  <si>
    <t>REBELIÓN EN LA GRANJA / ANIMAL FARM</t>
  </si>
  <si>
    <t>REGIONES INTELIGENTES: LA COMPETITIVIDAD EN EL VALLE DEL CAUCA</t>
  </si>
  <si>
    <t>SALÓN 8. RELATOS DE INSPIRACIÓN Y LIDERAZGO</t>
  </si>
  <si>
    <t>SANTANDER</t>
  </si>
  <si>
    <t>SEGURIDAD Y DEFENSA: ESTRATEGIAS Y DESAFÍOS EN UN MUNDO GLOBALIZADO</t>
  </si>
  <si>
    <t>SHARING SUCCESS - OWNING FAILURE</t>
  </si>
  <si>
    <t>SIMÓN BOLÍVAR</t>
  </si>
  <si>
    <t>SOBRE EL COMBATE: LA PSICOLOGÍA Y FISIOLOGÍA DEL CONFLICTO LETAL EN LA GUERRA</t>
  </si>
  <si>
    <t>STRATEGIC THINKING AND PLANNING</t>
  </si>
  <si>
    <t>STRATEGY: A HISTORY</t>
  </si>
  <si>
    <t>SUPPLY CHAIN MANAGEMENT: STRATEGY, PLANNING, AND OPERATION</t>
  </si>
  <si>
    <t>SUPREME COMMAND: SOLDIERS, STATESMEN, AND LEADERSHIP IN WARTIME</t>
  </si>
  <si>
    <t>THE COMMAND OF THE AIR</t>
  </si>
  <si>
    <t>THE CULTURE CODE: THE SECRETS OF HIGHLY</t>
  </si>
  <si>
    <t>THE MIND OF THE LEADER: HOW TO LEAD YOURSELF, YOUR PEOPLE, AND YOUR ORGANIZATION FOR EXTRAORDINARY RESULTS</t>
  </si>
  <si>
    <t>BEYOND THE PATHS OF HEAVEN</t>
  </si>
  <si>
    <t>21 LECCIONES PARA EL SIGLO XXI</t>
  </si>
  <si>
    <t>ESTUCO PLÁSTICO</t>
  </si>
  <si>
    <t>PINTURA TRÁFICO PESADO AMARILLO</t>
  </si>
  <si>
    <t>PINTURA TRÁFICO PESADO AZUL EPÓXICA.</t>
  </si>
  <si>
    <t>PINTURA BLANCA TIPO VINILO 1A PARA INTERIOR</t>
  </si>
  <si>
    <t xml:space="preserve">TINTA MARCADOR BORRABLE RECARGABLE </t>
  </si>
  <si>
    <t>ESMALTE SINTÉTICO BLANCO</t>
  </si>
  <si>
    <t>ESMALTE SINTÉTICO CAOBA</t>
  </si>
  <si>
    <t>MANGUERA</t>
  </si>
  <si>
    <t>CINTA AISLANTE ELÉCTRICA</t>
  </si>
  <si>
    <t>CINTA DE ENMASCARAR 36MM-40 MTS</t>
  </si>
  <si>
    <t>BALDES NEGROS CONCRETEROS</t>
  </si>
  <si>
    <t>LIJAS DE AGUA NO. 150</t>
  </si>
  <si>
    <t>LIJAS DE AGUA NO. 120</t>
  </si>
  <si>
    <t>LIJAS DE AGUA NO. 200</t>
  </si>
  <si>
    <t>RODILLO PARA PINTURA</t>
  </si>
  <si>
    <t>LAPIZ DE ESCRITURA MINA NEGRA</t>
  </si>
  <si>
    <t>MARCADOR BORRABLE RECARGABLE</t>
  </si>
  <si>
    <t>MINA PARA PORTAMINAS 0,7MM</t>
  </si>
  <si>
    <t xml:space="preserve">PORTAMINA 0,7MM  </t>
  </si>
  <si>
    <t>BROCHA PARA PINTURA DE 2 PULGADAS</t>
  </si>
  <si>
    <t>BROCHA PARA PINTURA DE 4 PULGADAS.</t>
  </si>
  <si>
    <t>CHAPAS TIPO BOLA PARA PUERTA DE OFICINA EN MADERA</t>
  </si>
  <si>
    <t>CERROJO SENCILLO 170 MULTIPUNTO</t>
  </si>
  <si>
    <t>REPUESTO HOJA DE SEGUETA</t>
  </si>
  <si>
    <t>ALICATE</t>
  </si>
  <si>
    <t>PICA</t>
  </si>
  <si>
    <t>PALA</t>
  </si>
  <si>
    <t>MACETA DE 3 LB</t>
  </si>
  <si>
    <t>NIVEL</t>
  </si>
  <si>
    <t>ESPÁTULA</t>
  </si>
  <si>
    <t xml:space="preserve">PRESENTADOR INHALAMBRICO DE DIAPOSITIVAS CON PUNTERO SEÑALADOR </t>
  </si>
  <si>
    <t>PALUSTRE</t>
  </si>
  <si>
    <t>MOHARRAS EN BRONCE</t>
  </si>
  <si>
    <t>CINCEL PUNTERO METÁLICO</t>
  </si>
  <si>
    <t>LLAVE DE TUBO</t>
  </si>
  <si>
    <t>SEGUETA</t>
  </si>
  <si>
    <t>SERRUCHO</t>
  </si>
  <si>
    <t>SET DE BROCAS</t>
  </si>
  <si>
    <t>HOMBRE SOLO RECTO 10 PULGADAS</t>
  </si>
  <si>
    <t>BARRA PATA DE CABRA 3/4PULG 90CM</t>
  </si>
  <si>
    <t>TIJERAS DE JARDINERÍA</t>
  </si>
  <si>
    <t>BARRA AGRÍCOLA EN ACERO 18 LB </t>
  </si>
  <si>
    <t xml:space="preserve">COSEDORA ELECTRICA </t>
  </si>
  <si>
    <t xml:space="preserve">TAJALAPIZ ELÉCTRICO </t>
  </si>
  <si>
    <t>TECLADO INÁLAMBRICO</t>
  </si>
  <si>
    <t>AURICULARES TIPO DIADEMA CON MICRÓFONO</t>
  </si>
  <si>
    <t>EXTENSIONES DE CORRIENTE 20 MTS</t>
  </si>
  <si>
    <t>CABLE TERMO ENCOGIBLE PARA RECUBRIMIENTO</t>
  </si>
  <si>
    <t xml:space="preserve">PILA ALCALINA AA X 2 UNIDADES </t>
  </si>
  <si>
    <t xml:space="preserve">PILA ALCALINA AAA X 2 UNIDADES </t>
  </si>
  <si>
    <t xml:space="preserve">PILA ALKALINA 9V </t>
  </si>
  <si>
    <t>CÁMARA CON MICRÓFONO PARA COMPUTADOR</t>
  </si>
  <si>
    <t>CABLES HDMI 25 MTS 4K</t>
  </si>
  <si>
    <t>CABLE MICRÓFONO 20MTS</t>
  </si>
  <si>
    <t>CABLE MICRÓFONO 1MTS</t>
  </si>
  <si>
    <t>BASE TRÍPODE PARA UN MICRÓFONO CON BOOM</t>
  </si>
  <si>
    <t>MANOS LIBRES RADIO WALKIE</t>
  </si>
  <si>
    <t xml:space="preserve">METRO </t>
  </si>
  <si>
    <t>SERVICIO DE TRANSPORTE PARA EL PERSONAL DE ALUMNOS, DOCENTES Y ORGÁNICOS EPFAC. VEHÍCULO TIPO AUTOMOVIL 4 PASAJEROS. VIGENCIA FUTURA CUPO 2021.</t>
  </si>
  <si>
    <t>PLANILLA 02 - SERVICIO DE TRANSPORTE ESTAFETA DE LA EPFAC MES DE FEBRERO 2021.</t>
  </si>
  <si>
    <t>PLANILLA 02 - SERVICIO DE TRANSPORTE ESTAFETA DE LA EPFAC MES DE MARZO 2021.</t>
  </si>
  <si>
    <t>PLANILLA - SERVICIO DE TRANSPORTE ESTAFETA DE LA EPFAC MES DE ABRIL 2021.</t>
  </si>
  <si>
    <t>SERVICIO DE TRANSPORTE ESTAFETA DE LA EPFAC MES DE MAYO DE 2021.</t>
  </si>
  <si>
    <t>SERVICIO DE TRANSPORTE ESTAFETA DE LA EPFAC MES DE JUNIO DE 2021.</t>
  </si>
  <si>
    <t xml:space="preserve">SERVICIO DE TRANSPORTE PARA EL PERSONAL DE ALUMNOS, DOCENTES Y ORGÁNICOS EPFAC. VEHÍCULO TIPO AUTOMOVIL 4 PASAJEROS. </t>
  </si>
  <si>
    <t>SERVICIO DE TRANSPORTE ESTAFETA DE LA EPFAC MES DE JULIO DE 2021.</t>
  </si>
  <si>
    <t>SERVICIO DE TRANSPORTE ESTAFETA DE LA EPFAC MES DE AGOSTO DE 2021.</t>
  </si>
  <si>
    <t>SERVICIO DE TRANSPORTE ESTAFETA DE LA EPFAC MES DE OCTUBRE DE 2021.</t>
  </si>
  <si>
    <t>SERVICIO DE TRANSPORTE ESTAFETA DE LA EPFAC MES DE NOVIEMBRE DE 2021.</t>
  </si>
  <si>
    <t>SERVICIO DE TRANSPORTE ESTAFETA DE LA EPFAC MES DE DICIEMBRE DE 2021.</t>
  </si>
  <si>
    <t>02-02-02-008-003-01-5</t>
  </si>
  <si>
    <t>SERVICIO DE INFORMACIÓN Y PUBLICACIÓN DE REVISTAS Y MONOGRAFÍAS CIENTÍFICAS EN FORMATO ELECTRÓNICO, GESTIÓN DEL PREFIJO DOI (DIGITAL OBJECT IDENTIFIER) Y MARCACIÓN CROSSMARK, EN LOS SISTEMAS OJS (OPEN JOURNAL SYSTEMS),  OMP (OPEN MONOGRAPH PRESS) Y REPOSITORIO</t>
  </si>
  <si>
    <t>81112200 
81112100
81112000
82121800
81111500</t>
  </si>
  <si>
    <t>SERVICIO DE GESTIÓN EDITORIAL Y DIFUSIÓN CIENTÍFICA DE LAS PUBLICACIONES DE LA ESCUELA DE POSTGRADOS FAC.</t>
  </si>
  <si>
    <t>80101500 
82111800
82121800</t>
  </si>
  <si>
    <t>PRESTACIÓN DE SERVICIOS PROFESIONALES Y DE APOYO A LA GESTIÓN PARA LA REALIZACIÓN DE PROYECTOS DE INVESTIGACIÓN DE LA MAESTRÍA EN CIENCIAS MILITARES AERONÁUTICAS DE LA EPFAC</t>
  </si>
  <si>
    <t>PRESTACIÓN DE SERVICIOS PROFESIONALES Y DE APOYO A LA GESTIÓN PARA LA REALIZACIÓN DE PROYECTOS DE INVESTIGACIÓN DE LA MAESTRÍA EN LOGÍSTICA AERONÁUTICA DE LA EPFAC</t>
  </si>
  <si>
    <t>PRESTACIÓN DE SERVICIOS PROFESIONALES Y DE APOYO A LA GESTIÓN PARA LA REALIZACIÓN DE PROYECTOS DE INVESTIGACIÓN DE LA MAESTRÍA EN SEGURIDAD OPERACIONAL DE LA EPFAC</t>
  </si>
  <si>
    <t xml:space="preserve">PRESTACIÓN DE SERVICIOS PROFESIONALES Y DE APOYO A LA GESTIÓN PARA LA REALIZACIÓN DE PROYECTOS DE INVESTIGACIÓN DE LA MAESTRÍA EN DIRECCIÓN Y GESTIÓN DE LA SEGURIDAD INTEGRAL DE LA EPFAC  </t>
  </si>
  <si>
    <t>PRESTACIÓN DE SERVICIOS PROFESIONALES Y DE APOYO A LA GESTIÓN EN PSICOPEDAGOGÍA, PARA EL PROCESO DE EVALUACIÓN DOCENTE, DESARROLLO Y ASESORÍA PEDAGÓGICA PARA LA EPFAC</t>
  </si>
  <si>
    <t>PRESTACIÓN DE SERVICIOS PROFESIONALES Y DE APOYO A LA GESTIÓN PARA LA VISIBILIDAD ACADÉMICA DE LA EPFAC</t>
  </si>
  <si>
    <t>PRESTACIÓN DE SERVICIOS PROFESIONALES Y DE APOYO A LA GESTIÓN PARA EL FORTALECIMIENTO DE LAS ACTIVIDADES DE RELACIÓN CON EL SECTOR EXTERNO DE LA EPFAC</t>
  </si>
  <si>
    <t>PRESTACIÓN DE SERVICIOS PROFESIONALES Y DE APOYO A LA GESTIÓN PARA EL FORTALECIMIENTO DE LAS ACTIVIDADES DE INTERACCIÓN CON EL ENTORNO NACIONAL E INTERNACIONALIZACIÓN DE LA EPFAC</t>
  </si>
  <si>
    <t xml:space="preserve">PRESTACIÓN DE SERVICIOS PROFESIONALES Y DE APOYO A LA GESTIÓN CONTABLE Y FINANCIERA DE LAS CONDICIONES INSTITUCIONALES Y DE LOS PROGRAMAS ACADÉMICOS DE LA EPFAC  </t>
  </si>
  <si>
    <t>PRESTACIÓN DE SERVICIOS PROFESIONALES Y DE APOYO A LA GESTIÓN PARA EL DESARROLLO DEL BIENESTAR UNIVERSITARIO DE LA EPFAC</t>
  </si>
  <si>
    <t>PRESTACIÓN DE SERVICIOS DE APOYO A LA GESTIÓN PARA LA ADMINISTRACIÓN DE DATOS DEL SISTEMA Q10 EN LA SECRETARÍA ACADÉMICA DE LA EPFAC - LOTE 1</t>
  </si>
  <si>
    <t>PRESTACIÓN DE SERVICIOS DE APOYO A LA GESTIÓN PARA LA ADMINISTRACIÓN DE DATOS DEL SISTEMA Q10 EN LA SECRETARÍA ACADÉMICA DE LA EPFAC - LOTE 2</t>
  </si>
  <si>
    <t>PRESTACIÓN DE SERVICIOS ASISTENCIALES PARA EL DESARROLLO DE LOS PROCESOS DE LA BIBLIOTECA DE LA EPFAC</t>
  </si>
  <si>
    <t>PRESTACIÓN DE SERVICIOS PROFESIONALES Y DE APOYO A LA GESTIÓN DE LA COMUNIDAD DE EGRESADOS DE LA EPFAC</t>
  </si>
  <si>
    <t>PRESTACIÓN DE SERVICIOS PROFESIONALES Y DE APOYO A LA GESTIÓN DE LAS TECNOLOGÍAS DE LA INFORMACIÓN Y COMUNICACIONES DE LA EPFAC</t>
  </si>
  <si>
    <t>PRESTACIÓN DE SERVICIOS PROFESIONALES Y DE APOYO A LA GESTIÓN DE LA INVESTIGACIÓN FORMATIVA DE LOS PROGRAMAS ACADÉMICOS (MAELA-MAESO) DE LA EPFAC</t>
  </si>
  <si>
    <t>PRESTACIÓN DE SERVICIOS PROFESIONALES Y DE APOYO A LA GESTIÓN DE LA INVESTIGACIÓN FORMATIVA DE LOS PROGRAMAS ACADÉMICOS (MACMA-MADGSI) DE LA EPFAC</t>
  </si>
  <si>
    <t>PRESTACIÓN DE SERVICIOS PROFESIONALES Y DE APOYO A LA GESTIÓN DE LA INVESTIGACIÓN APLICADA DE LOS PROGRAMAS ACADÉMICOS DE LA EPFAC</t>
  </si>
  <si>
    <t>PRESTACIÓN DE SERVICIOS PROFESIONALES Y DE APOYO A LA GESTIÓN PARA EL FORTALECIMIENTO DE LOS PROCESOS DE ASEGURAMIENTO DE LA CALIDAD EDUCATIVA DE LA EPFAC</t>
  </si>
  <si>
    <t>PRESTACIÓN DE SERVICIOS PROFESIONALES Y DE APOYO A LA GESTIÓN ACADÉMICA DEL PROGRAMA MAESTRÍA EN DIRECCIÓN Y GESTIÓN DE LA SEGURIDAD INTEGRAL DE LA EPFAC</t>
  </si>
  <si>
    <t>PRESTACIÓN DE SERVICIOS PROFESIONALES Y DE APOYO A LA GESTIÓN ACADÉMICA DEL PROGRAMA MAESTRÍA EN SEGURIDAD OPERACIONAL DE LA EPFAC</t>
  </si>
  <si>
    <t>PRESTACIÓN DE SERVICIOS PROFESIONALES Y DE APOYO A LA GESTIÓN ACADÉMICA DEL PROGRAMA MAESTRÍA EN LOGÍSTICA AERONÁUTICA DE LA EPFAC</t>
  </si>
  <si>
    <t>PRESTACIÓN DE SERVICIOS PROFESIONALES Y DE APOYO A LA GESTIÓN ACADÉMICA DEL PROGRAMA MAESTRÍA EN CIENCIAS MILITARES AERONÁUTICAS DE LA EPFAC</t>
  </si>
  <si>
    <t>SERVICIO LICENCIAMIENTO POR SUSCRIPCIÓN PARA EL USO DEL SISTEMA DE GESTIÓN ACADÉMICA Q10 PARA LA ESCUELA DE POSTGRADOS FAC</t>
  </si>
  <si>
    <t>SUSCRIPCIÓN A LA BASE DE DATOS ELSEVIER, PARA EL APOYO DE LAS ACTIVIDADES DE INVESTIGACIÓN CIENTÍFICA Y ACADÉMICA DE LA EPFAC</t>
  </si>
  <si>
    <t>SUSCRIPCIÓN A LA HERRAMIENTA ARMARC 2 EN LÍNEA</t>
  </si>
  <si>
    <t>SERVICIO DE CUSTODIA DEL ARCHIVO DOCUMENTAL DE LA EPFAC.  VIGENCIA FUTURA CUPO 2021</t>
  </si>
  <si>
    <t xml:space="preserve">SERVICIO DE CUSTODIA DEL ARCHIVO DOCUMENTAL DE LA EPFAC.  </t>
  </si>
  <si>
    <t>SERVICIO DE SEGURIDAD Y VIGILANCIA  EDIFICIO CT. JOSE EDMUNDO SANADOVAL. VIGENCIA FUTURA  CUPO 2021</t>
  </si>
  <si>
    <t xml:space="preserve">SERVICIO DE SEGURIDAD Y VIGILANCIA  EDIFICIO CT. JOSE EDMUNDO SANADOVAL. </t>
  </si>
  <si>
    <t>SERVICIO DE ASEO PARA LAS INSTALACIONES DE LA EPFAC. VIGENCIA FUTURA CUPO 2021</t>
  </si>
  <si>
    <t xml:space="preserve">SERVICIO DE ASEO PARA LAS INSTALACIONES DE LA EPFAC. </t>
  </si>
  <si>
    <t>SERVICIO DE FOTOCOPIADO PARA LA EPFAC. VIGENCIA FUTURA CUPO 2021</t>
  </si>
  <si>
    <t>SERVICIO DE IMPRESIÓN PARA LA EPFAC . VIGENCIA FUTURA CUPO 2021</t>
  </si>
  <si>
    <t xml:space="preserve">SERVICIO DE FOTOCOPIADO PARA LA EPFAC. </t>
  </si>
  <si>
    <t xml:space="preserve">SERVICIO DE IMPRESIÓN PARA LA EPFAC . </t>
  </si>
  <si>
    <t>SERVICIO DE MANTENIMIENTO O REPARACIÓN DE EQUIPOS Y SISTEMAS DE PROTECCIÓN CONTRA INCENDIOS (EXTINTOR ABC POLVO QUIMICO SECO 10 LBS LB.)</t>
  </si>
  <si>
    <t>SERVICIO DE MANTENIMIENTO O REPARACIÓN DE EQUIPOS Y SISTEMAS DE PROTECCIÓN CONTRA INCENDIOS (EXTINTOR ABC POLVO QUIMICO SECO 20 LB.)</t>
  </si>
  <si>
    <t>SERVICIO DE MANTENIMIENTO O REPARACIÓN DE EQUIPOS Y SISTEMAS DE PROTECCIÓN CONTRA INCENDIOS (EXTINTOR ABC POLVO QUIMICO SECO 5 LB.)</t>
  </si>
  <si>
    <t>SERVICIO DE MANTENIMIENTO O REPARACIÓN DE EQUIPOS Y SISTEMAS DE PROTECCIÓN CONTRA INCENDIOS (EXTINTOR SOLKAFLAM 3700 GR.)</t>
  </si>
  <si>
    <t>EDICIÓN E IMPRESIÓN DE LIBROS DE INVESTIGACIÓN.</t>
  </si>
  <si>
    <t>82111801
82121506</t>
  </si>
  <si>
    <t>SERVICIO TRABAJOS TIPOGRAFICOS (DIPLOMAS)</t>
  </si>
  <si>
    <t>SERVICIO TRABAJOS TIPOGRAFICOS (CARPETAS)</t>
  </si>
  <si>
    <t>CAPACITACIÓN EN LOS IDIOMAS INGLÉS, FRANCÉS Y PORTUGUÉS PARA UN PERSONAL DE LA FUERZA AÉREA COLOMBIANA BAJO LA MODALIDAD DE INMERSIÓN PRESENCIAL Y SERVICIO DE APLICACIÓN Y CERTIFICACIÓN DE PRUEBAS DE COMPETENCIA LINGÜÍSTICA EN EL IDIOMA INGLÉS"</t>
  </si>
  <si>
    <t>CAPACITACIÓN EN  HABILIDADES COMUNICATIVAS Y DE MEDIOS PARA UN PERSONAL DE LA FUERZA AÉREA COLOMBIANA.</t>
  </si>
  <si>
    <t>APLICACION EXAMENES DE INGLES</t>
  </si>
  <si>
    <t>INSPECCION POR ENTREGA</t>
  </si>
  <si>
    <t>APLICACION EXAMENES INGLES Y SEMINARIO ESTANDARIZACION</t>
  </si>
  <si>
    <t>SEMINARIO ESTANDARIZACION</t>
  </si>
  <si>
    <t>VISITA ENTREGA UNIDAD</t>
  </si>
  <si>
    <t>ENTREGA UNIDAD</t>
  </si>
  <si>
    <t>VUELO</t>
  </si>
  <si>
    <t>CURSO OH-13</t>
  </si>
  <si>
    <t>EXAMENES DE INGLES</t>
  </si>
  <si>
    <t>EXAMENES INGLES</t>
  </si>
  <si>
    <t>EPFAC-APLICACION EXAMENES DE INGLES</t>
  </si>
  <si>
    <t>EPFAC-APLICACION EXAMENES DE INGLES Y SOCIALIZACION INFORMACION PROGRAMA MAESTRIA CIENCIAS MILITA...</t>
  </si>
  <si>
    <t>REUNIÓN COMANDANTES CACOM-2</t>
  </si>
  <si>
    <t>APLICACIN EXAMENES INGLES</t>
  </si>
  <si>
    <t>SEMINARIO INTERNACIONAL DOCTRINA</t>
  </si>
  <si>
    <t>CURSO DE SEGURIDAD OPERACIONAL</t>
  </si>
  <si>
    <t>REUNION COMANDANTES</t>
  </si>
  <si>
    <t>UNIFORME DEPORTIVO PARA SOLDADOS</t>
  </si>
  <si>
    <t xml:space="preserve">CAMISETA MILITAR CON PCLO </t>
  </si>
  <si>
    <t>PANTALONCILLO TIPO BOXER</t>
  </si>
  <si>
    <t xml:space="preserve">PIJAMA </t>
  </si>
  <si>
    <t>GORRA AZUL DAMA OFICIAL SUPERIOR</t>
  </si>
  <si>
    <t>GORRA AZUL MEDIA NOCHE DAMA OFICIAL SUPERIOR</t>
  </si>
  <si>
    <t>GORRA AZUL DAMA OFICIAL SUBALTERNO-SUBOFICIAL</t>
  </si>
  <si>
    <t>GORRA AZUL MEDIA NOCHE DAMA OFICIAL SUBALTERNO - SUBOFICIAL</t>
  </si>
  <si>
    <t>GORRA AZUL CABALLERO OFICIAL SUPERIOR</t>
  </si>
  <si>
    <t>GORRA AZUL MEDIA NOCHE CABALLERO OFICIAL SUPERIOR</t>
  </si>
  <si>
    <t>GORRA AZUL CABALLERO OFICIAL SUBALTERNO-SUBOFICIAL</t>
  </si>
  <si>
    <t>GORRA AZUL MEDIA NOCHE CABALLERO OFICIAL SUBALTERNO - SUBOFICIAL</t>
  </si>
  <si>
    <t>GORRA AZUL CABALLERO OFICIAL INSIGNIA</t>
  </si>
  <si>
    <t>GORRA AZUL MEDIA NOCHE CABALLERO OFICIAL INSIGNIA</t>
  </si>
  <si>
    <t>GORRO TIPO CHACO</t>
  </si>
  <si>
    <t xml:space="preserve">ZAPATO DAMA EN CUERO AZUL CON TACÓN </t>
  </si>
  <si>
    <t xml:space="preserve">ZAPATO DAMA EN CHAROL CON TACÓN </t>
  </si>
  <si>
    <t xml:space="preserve">ZAPATO DAMA EN CHAROL DE AMARRAR  </t>
  </si>
  <si>
    <t>ZAPATO CABALLERO EN CHAROL DE AMARRAR</t>
  </si>
  <si>
    <t>BOLSO AZUL EN CUERO DAMA</t>
  </si>
  <si>
    <t>BOLSO NEGRO DAMA</t>
  </si>
  <si>
    <t>CHAQUETA CUERO CABALLERO</t>
  </si>
  <si>
    <t>CHAQUETA CUERO DAMA</t>
  </si>
  <si>
    <t>GUANTES DE CABRITILLA BLANCOS</t>
  </si>
  <si>
    <t>GUANTES DE CABRITILLA NEGROS</t>
  </si>
  <si>
    <t>CAMISA FORMAL PARA DAMA AZUL CON PORTAPRESILLAS M/C</t>
  </si>
  <si>
    <t>CAMISA FORMAL PARA DAMA AZUL CON PORTAPRESILLAS M/L</t>
  </si>
  <si>
    <t>CAMISA FORMAL PARA CABALLERO AZUL CON PORTAPRESILLAS M/C</t>
  </si>
  <si>
    <t>CAMISA FORMAL PARA CABALLERO AZUL CON PORTAPRESILLAS M/L</t>
  </si>
  <si>
    <t>CAMISA FORMAL PARA DAMA BLANCA CON ALFORJAS CUELLO NORMAL</t>
  </si>
  <si>
    <t>CAMISA FORMAL PARA CABALLERO BLANCA CON ALFORJAS CUELLO NORMAL</t>
  </si>
  <si>
    <t>CAMISA FORMAL PARA CABALLERO BLANCA CON ALFORJAS CUELLO PAJARITO</t>
  </si>
  <si>
    <t>BOTA TENIS</t>
  </si>
  <si>
    <t>BOTA PANTANERA PVC</t>
  </si>
  <si>
    <t>PANTUFLAS</t>
  </si>
  <si>
    <t>CALCETÍN NEGRO PARA USO CON BOTAS DE COMBATE</t>
  </si>
  <si>
    <t>CALCETÍN AZUL PARA USO CON ZAPATOS</t>
  </si>
  <si>
    <t>CALCETÍN NEGRO PARA USO CON ZAPATOS</t>
  </si>
  <si>
    <t>BOTAS NEGRAS MEDIA CAÑA PARA SOLDADOS</t>
  </si>
  <si>
    <t>CHAQUETA DE CAMPAÑA PCLO.  SOLDADOS</t>
  </si>
  <si>
    <t>CHAQUETA DE CAMPAÑA PCLO.  CUADROS - ALUMNOS</t>
  </si>
  <si>
    <t>PANTALON TÉRMICO ALTA MONTAÑA</t>
  </si>
  <si>
    <t>CORBATA AZUL MEDIA NOCHE PARA CABALLERO</t>
  </si>
  <si>
    <t xml:space="preserve">CORBATA AZUL PARA CABALLERO </t>
  </si>
  <si>
    <t>CORBATÍN AZUL MEDIA NOCHE PARA DAMA</t>
  </si>
  <si>
    <t>CORBATÍN AZUL PARA DAMA</t>
  </si>
  <si>
    <t>CORBATÍN BLANCO PARA CABALLERO</t>
  </si>
  <si>
    <t>CORBATÍN NEGRO PARA CABALLERO</t>
  </si>
  <si>
    <t xml:space="preserve">CAMUFLADO PCLO CABALLERO (CUADROS - ALUMNOS - SOLDADOS) </t>
  </si>
  <si>
    <t xml:space="preserve">CAMUFLADO PCLO DAMA (CUADROS - ALUMNOS) </t>
  </si>
  <si>
    <t>VESTUARIO CABALLERO FORMAL (SACO Y PANTALON)</t>
  </si>
  <si>
    <t>CALZADO CABALLERO FORMAL</t>
  </si>
  <si>
    <t>CALZADO DAMA FORMAL</t>
  </si>
  <si>
    <t>CAMISA FORMAL MANGA LARGA</t>
  </si>
  <si>
    <t>UNIFORME DE CHEF, COCINA Y PANADERÍA PARA EL PERSONAL MASCULINO Y FEMENINO</t>
  </si>
  <si>
    <t>UNIFORME DE DAMA PARA MEITRE, BARMAN Y MESERA</t>
  </si>
  <si>
    <t>UNIFORME MEITRE BARMAN Y MESERO PARA CABALLERO</t>
  </si>
  <si>
    <t>UNIFORME SERVICIOS GENERALES LAVANDERIA, CAFETERIA Y SAUNA</t>
  </si>
  <si>
    <t>UNIFORME PERSONAL DE PELUQUERIA PARA DAMA Y CABALLERO</t>
  </si>
  <si>
    <t>UNIFORME DE OPERARIO DE COMBUSTIBLE Y SOLDADURA</t>
  </si>
  <si>
    <t>UNIFORME PARA EL PERSONAL DE MANTENIMIENTO Y OFICIO AFINES</t>
  </si>
  <si>
    <t>CONJUNTO PARA ENTRENADOR DEPORTIVO</t>
  </si>
  <si>
    <t>CALZADO CASUAL- LICENCIAMIENTO SOLDADOS</t>
  </si>
  <si>
    <t>MEDALLA ORDEN DE BOYACÁ "GRAN CRUZ"</t>
  </si>
  <si>
    <t>CATRES METALICOS</t>
  </si>
  <si>
    <t>02-02-02-007-001-03-5-09</t>
  </si>
  <si>
    <t>POLIZA TODO RIESGO DAÑOS MATERIALES</t>
  </si>
  <si>
    <t>POLIZA DE MAQUINARIA Y EQUIPO</t>
  </si>
  <si>
    <t>02-02-02-007-001-03-5-03</t>
  </si>
  <si>
    <t>POLIZA TRANSPORTE DE MERCANCIAS</t>
  </si>
  <si>
    <t>POLIZA DE TRANSPORTE DE VALORES</t>
  </si>
  <si>
    <t>POLIZA DE RESPONSABILIDAD CIVIL EXTRACONTRACTUAL</t>
  </si>
  <si>
    <t>PÓLIZA DE  AUTOMÓVILES FAC</t>
  </si>
  <si>
    <t>02-02-02-007-001-03-5-02</t>
  </si>
  <si>
    <t>POLIZA DE CASCO BARCO</t>
  </si>
  <si>
    <t>02-02-02-007-001-03-5-10</t>
  </si>
  <si>
    <t>POLIZA GLOBAL MANEJO</t>
  </si>
  <si>
    <t>PASAJES AEREOS INTERNACIONALES Y CONEXOS</t>
  </si>
  <si>
    <t>PASAJES AEREOS NACIONALES Y CONEXOS</t>
  </si>
  <si>
    <t>02-02-02-007-001-03-5-07</t>
  </si>
  <si>
    <t>SOAT</t>
  </si>
  <si>
    <t>SEGURO OBLIGATORIO VEHICULOS CNRP (SOAT)</t>
  </si>
  <si>
    <t>SUMINISTRO DE TIQUETES TERRESTRES A DIFERENTES DESTINOS NACIONALES PARA EL PERSONAL ORGÁNICO Y DE SOLDADOS DEL GRUPO AÉREO DEL CASANARE</t>
  </si>
  <si>
    <t>MANTENIEMIENTO Y REPARACION VEHICULOS DE BOMBEROS</t>
  </si>
  <si>
    <t>MANTENIMIENTO GRUPO APOSENTADOR</t>
  </si>
  <si>
    <t>ADQUISICIÓN DE REPUESTOS PARA EL MANTENIMIENTO DE VENTILADORES HAMILTON T1</t>
  </si>
  <si>
    <t>BVM ADULTO CON RESERVORIO Y EXT. O2</t>
  </si>
  <si>
    <t>BVM NEONATAL CON RESERVORIO Y EXT.O2</t>
  </si>
  <si>
    <t>BVM PEDIÁTRICO CON RESERVORIO Y EXT.O2</t>
  </si>
  <si>
    <t>CÁNULA NASOFARÍNGEA NO. 3.0</t>
  </si>
  <si>
    <t>CÁNULA NASOFARÍNGEA NO. 4.0</t>
  </si>
  <si>
    <t>CÁNULA NASOFARÍNGEA NO. 5.0</t>
  </si>
  <si>
    <t>CÁNULA NASOFARÍNGEA NO. 6.0</t>
  </si>
  <si>
    <t>CÁNULA NASOFARÍNGEA NO. 7.0</t>
  </si>
  <si>
    <t>CÁNULA NASOFARÍNGEA NO. 8.0</t>
  </si>
  <si>
    <t>CÁNULA NASOFARÍNGEA NO. 9.0</t>
  </si>
  <si>
    <t>CÁNULA PUNTA NASAL ADULTO</t>
  </si>
  <si>
    <t>CÁNULA PUNTA NASAL NEONATAL</t>
  </si>
  <si>
    <t>CÁNULA PUNTA NASAL PEDIÁTRICA</t>
  </si>
  <si>
    <t>CIRCUITO VENTILADOR ADULTO</t>
  </si>
  <si>
    <t>DISPOSITIVO PARA VENTILACIÓN TRANSTRAQUEAL (KIT)</t>
  </si>
  <si>
    <t xml:space="preserve">FRASCOS PARA RECOLECCIÓN DE SECRECIONES </t>
  </si>
  <si>
    <t>GUÍA PARA INTUBACIÓN</t>
  </si>
  <si>
    <t>HUMIDIFICADOR</t>
  </si>
  <si>
    <t>KIT CÁNULA GUEDEL 8 PIEZAS</t>
  </si>
  <si>
    <t>MANGUERA DESECHABLE PARA SUCCIÓN</t>
  </si>
  <si>
    <t>MÁSCARA DESECHABLE DE NO RE INHALACIÓN ADULTO</t>
  </si>
  <si>
    <t>MÁSCARA DESECHABLE DE NO RE INHALACIÓN PEDIÁTRICO</t>
  </si>
  <si>
    <t>MÁSCARA PARA MICRONEBULIZACIÓN ADULTO (KIT)</t>
  </si>
  <si>
    <t>MÁSCARA PARA MICRONEBULIZACIÓN PEDIÁTRICA (KIT)</t>
  </si>
  <si>
    <t>MÁSCARA VENTURI ADULTO</t>
  </si>
  <si>
    <t>MÁSCARA VENTURI PEDIÁTRICA</t>
  </si>
  <si>
    <t>TUBO ENDOTRAQUEAL N° 3.5</t>
  </si>
  <si>
    <t>TUBO ENDOTRAQUEAL N° 4.0</t>
  </si>
  <si>
    <t>TUBO ENDOTRAQUEAL N° 4.5</t>
  </si>
  <si>
    <t>TUBO ENDOTRAQUEAL N° 5,5</t>
  </si>
  <si>
    <t>TUBO ENDOTRAQUEAL N° 6,0</t>
  </si>
  <si>
    <t>TUBO ENDOTRAQUEAL N° 7.0</t>
  </si>
  <si>
    <t>TUBO ENDOTRAQUEAL N° 7.5</t>
  </si>
  <si>
    <t>TUBO ENDOTRAQUEAL N° 8.0</t>
  </si>
  <si>
    <t>ELECTRODOS DESECHABLES ADULTO PAQUETE X 50 UNIDADES</t>
  </si>
  <si>
    <t>COLLAR CERVICAL MULTITALLA/AJUSTABLE PEDIÁTRICO</t>
  </si>
  <si>
    <t>COLLAR CERVICAL MULTITALLA/AJUSTABLE ADULTO</t>
  </si>
  <si>
    <t xml:space="preserve">BOLSA ROJO </t>
  </si>
  <si>
    <t>BOLSA VERDE</t>
  </si>
  <si>
    <t>GEL ANTIBACTERIAL X 500CC</t>
  </si>
  <si>
    <t>GUANTES DE NITRILO PARA EXAMEN TALLA M</t>
  </si>
  <si>
    <t>GUANTES DE NITRLO  TALLA L CAJA X 50 PARES</t>
  </si>
  <si>
    <t>GUANTES ESTÉRIL N° 6,5 CAJA X 50 PARES</t>
  </si>
  <si>
    <t>GUANTES ESTÉRIL N° 7,5</t>
  </si>
  <si>
    <t>RECOLECTOR PARA OBJETOS CORTOPUNZANTES (GUARDIÁN)</t>
  </si>
  <si>
    <t>SOLUCIÓN AMNIOS FCO. 750 ML</t>
  </si>
  <si>
    <t>TAPABOCAS DESECHABLE QUIRÙRGICO DE TRES PLIEGUES  DESECHABLE NO TEJIDO CON SOPORTE EN LA NARIZ CAJA X 50 UNIDADES</t>
  </si>
  <si>
    <t>TRAJES ANTI FLUIDO TALLA XL</t>
  </si>
  <si>
    <t>TAPA BOCAS DESECHABLE NORMA N-95</t>
  </si>
  <si>
    <t>ALCOHOL BOTELLA 120 ML</t>
  </si>
  <si>
    <t>BATAS DESECHABLES ANTIFLUIDO</t>
  </si>
  <si>
    <t xml:space="preserve">BOLSA DE DRENAJE URINARIO </t>
  </si>
  <si>
    <t>GEL CONDUCTOR FCO. X 250ML</t>
  </si>
  <si>
    <t>PARCHES DESFIBRILADOR ADULTO ZOLL</t>
  </si>
  <si>
    <t>PARCHES DESFIBRILADOR PEDIÁTRICO ZOLL</t>
  </si>
  <si>
    <t>CANASTILLA OCULAR</t>
  </si>
  <si>
    <t>SONDA FOLEY N° 10</t>
  </si>
  <si>
    <t>SONDA FOLEY N° 12</t>
  </si>
  <si>
    <t>SONDA FOLEY N° 14</t>
  </si>
  <si>
    <t>SONDA FOLEY N° 8</t>
  </si>
  <si>
    <t>SONDA LEVIN N° 14</t>
  </si>
  <si>
    <t>SONDA LEVIN N° 8</t>
  </si>
  <si>
    <t>TOALLA - PAÑO ABSORBENTE PARA LIMPIEZA ROLLO</t>
  </si>
  <si>
    <t>YODOPOVIDONA SOLUCIÓN FCO 60CC</t>
  </si>
  <si>
    <t>YODOPOVIDONA ESPUMA FCO 60CC</t>
  </si>
  <si>
    <t>TERMOMETRO DE INFRARROJO</t>
  </si>
  <si>
    <t>GLUCOMETRO</t>
  </si>
  <si>
    <t>TIRAS PARA GLUCOMETRO CAJA X 100 UNIDADES</t>
  </si>
  <si>
    <t>TOALLITAS DE PREPARACIÒN PARA LA PIEL</t>
  </si>
  <si>
    <t xml:space="preserve">TORRES GAVETERAS PARA ALMACENAMIENTO DE INSUMOS Y MEDICAMENTOS </t>
  </si>
  <si>
    <t xml:space="preserve">LOGISTICA ANGEL DE LOS ANDES </t>
  </si>
  <si>
    <t>REALIZACION DE EVENTO CEREMONIA DE ACCION INTEGRAL</t>
  </si>
  <si>
    <t>MANTENIMIENTO DE MAQUINAS DUPLICADORAS RISO</t>
  </si>
  <si>
    <t>CARPA INFLABLE - DIRES-DIMIL- 4-5-7</t>
  </si>
  <si>
    <t xml:space="preserve">DUMMIES INFLABLE MARCA FUERZA AEREA </t>
  </si>
  <si>
    <t>SERVICIO DE PUBLICIDAD EN  REVISTA  - DIRES</t>
  </si>
  <si>
    <t>SERVICIO DE IMPRESIÓN Y EDICION PARA LOS PROCESOS DE INCORPORACION CURSOS OFICIALES-SUBOFICIALES Y SOLDADOS- DIRES</t>
  </si>
  <si>
    <t>MANTENIMIENTO Y REPARACIONES PARQUE AUTOMOTOR GAAMA</t>
  </si>
  <si>
    <t xml:space="preserve">SERVICIO DE ASEO INSTALACIONES GAAMA </t>
  </si>
  <si>
    <t>SERVICIO DE ASEO ESTABLECIMIENTO SANIDAD MILITAR VF 2021</t>
  </si>
  <si>
    <t>SERVIVIO DE URGENCIAS CANINOS VF 2021</t>
  </si>
  <si>
    <t xml:space="preserve">SERVICIO DE FUMIGACION O EXTERMINACION (GAAMA) (LOTE1) - CTO 230-00-A-COFAC-DILOS-2020 </t>
  </si>
  <si>
    <t xml:space="preserve">SERVICIO DE ASEO Y LIMPIEZA </t>
  </si>
  <si>
    <t>SERVICIO DE CONTROL DE PLAGAS (FUMIGACIÓN) - GACAR (LOTE2) - CTO 230-00-A-COFAC-DILOS-2020</t>
  </si>
  <si>
    <t>SERVICIO ESPECIALIZADO DE MANTENIMIENTO PREVENTIVO Y CORRECTIVO EN GENERAL, INCLUIDO EL SUMINISTRO DE REPUESTOS ORIGINALES Y NUEVOS PARA LOS DIFERENTES TIPOS Y MODELOS DE VEHICULOS QUE CONFORMAN EL PARQUE AUTOMOTOR. (GACAR)</t>
  </si>
  <si>
    <t xml:space="preserve">SERVICIOS VETERINARIOS SEMOVIENTES CANINOS </t>
  </si>
  <si>
    <t>SERVICIO DE FUMIGACIÓN Y CONTROL BIOLÓGICO DE PLAGAS Y VECTORES (GAORI) (LOTE2) - CTO 230-01-A-COFAC-DILOS-2020</t>
  </si>
  <si>
    <t>SERVICIO DE MANTENIMIENTO PARQUE AUTOMOTOR Y MNOTOCICLETAS GAORI / FT-ATRES</t>
  </si>
  <si>
    <t>VIGENCIAS FUTURAS SERVICIO ASEO Y LIMPIEZA A TODO COSTO INCLUYENDO INSUMOS Y ELEMENTOS DE ASEO PARA LAS INSTALACIONES DEL ESTABLECIMIENTO DE SANIDAD MILITAR 4032 DEL GRUPO AÉREO DEL ORIENTE UBICADO EN MARANDÚA-VICHADA.</t>
  </si>
  <si>
    <t xml:space="preserve">CURSO AUDITOR INTERNO </t>
  </si>
  <si>
    <t xml:space="preserve">DIPLOMADO EN SARLAFT Y COMPLIANCE 
</t>
  </si>
  <si>
    <t>DIPLOMADO EN CONTRATACIÓN PUBLICA</t>
  </si>
  <si>
    <t>CAPACITACIÓN DE SEGURIDAD OPERACIONAL EN LAS ÁREAS DE PREVENCIÓN DE ACCIDENTES, FACTORES HUMANOS E INVESTIGACIÓN DE ACCIDENTES CON CERTIFICACIÓN INTERNACIONAL.</t>
  </si>
  <si>
    <t>CAPACITACIÓN EN SEGURIDAD OPERACIONAL CURSO FDR, CVR, SOFTWARE FAS, FS, PROGRAMACIÓN Y CONSTRUCCIÓN DE BASES DE DATSO EN SOFTWARE DEL LABORATORIA DE ANÁLISIS DE MISIÓN FAC</t>
  </si>
  <si>
    <t>UNIDAD DE POTENCIA HIDRAULICA</t>
  </si>
  <si>
    <t>HERRAMIENTA COMBINADA HIDRÁULICA</t>
  </si>
  <si>
    <t>HERRAMIENTA SEPARADOR HIDRAULICO</t>
  </si>
  <si>
    <t>SET CADENAS DE TRACCIÓN</t>
  </si>
  <si>
    <t>CILINDRO HIDRAULICO</t>
  </si>
  <si>
    <t>MANGUERA HIDRÁULICA EQUIPO EXTRICACIÓN</t>
  </si>
  <si>
    <t>TACTICAL COMBAT CASUALTYCARE</t>
  </si>
  <si>
    <t xml:space="preserve">CAPACITACIÓN PARA EL DESARROLLO DE CURSO DE BLSBASIC LIFE SUPPOR
</t>
  </si>
  <si>
    <t>CURSO TALLER DE MANEJO DE EMERGENCIAS DE LA VIA AEREA PROPUESTA INCIAL</t>
  </si>
  <si>
    <t>CAPACITACIÓN ESTUDIOS DE CASO</t>
  </si>
  <si>
    <t xml:space="preserve">OPERADOR LOGISTICO EJERCICIOS OPERACIONALES </t>
  </si>
  <si>
    <t>02-02-02-009-007-03</t>
  </si>
  <si>
    <t>SERVICIOS FUNERARIOS PARA EL PERSONAL DE LA FAC – V. FUTURAS</t>
  </si>
  <si>
    <t>FAMILIA: ACTIVIDADES DE PREVENCIÓN Y PROMOCIÓN FAMILIAR</t>
  </si>
  <si>
    <t>TRANSPORTE SOLDADOS HOMIC</t>
  </si>
  <si>
    <t>DÍA AZUL (NIÑOS Y NIÑAS CON DISCAPACIDAD)</t>
  </si>
  <si>
    <t>POLÍTICA MINISTERIA DE GÉNERO</t>
  </si>
  <si>
    <t xml:space="preserve">CALIBRACION Y MANTENIMIENTO ALCOHOLIMETROS </t>
  </si>
  <si>
    <t>SERVICIOS DE DOSIMETRIAS PARA RADIACION IONIZANTE</t>
  </si>
  <si>
    <t>SERVICIOS DE CAPACITACION (SEMINARIO Y REENTRENAMIENTO AREAS DE SEGURIDAD Y SALUD EN EL TRABAJO)</t>
  </si>
  <si>
    <t xml:space="preserve">ANALISIS DE PUESTO DE TRABAJO </t>
  </si>
  <si>
    <t>SERVICIO OPERADOR LOGISTICO EJERCICIOS OPERACIONALES JOE 2021</t>
  </si>
  <si>
    <t>T-SHIRT BAGS - 2 MIL, 10 X 6 X 21", WHITE X 1000  
(BOLSA BLANCA 10X6X21" X 1000) (LOTE 1)</t>
  </si>
  <si>
    <t>20 X 30" 2 MIL WHITE BAGS ON A ROLL X 500 
(ROLLO BOLSA BLANCA X 500, 20 X 30", 2 MIL X 500) (LOTE 1)</t>
  </si>
  <si>
    <t>SPRAY ADHESIVE SUPER 77 (PEGANTE EN SPRAY) (LOTE 1)</t>
  </si>
  <si>
    <t>CORRUGATED-BOX 14X14X14  (CAJA DE CARTON CORRUGADA 14X14X14) (LOTE 1)</t>
  </si>
  <si>
    <t>CORRUGATED-BOX 25X25X25  (CAJA DE CARTON CORRUGADA 25X25X25) (LOTE 1)</t>
  </si>
  <si>
    <t>CORRUGATED-BOX 20X20X20  (CAJA DE CARTON CORRUGADA 20X20X20) (LOTE 1)</t>
  </si>
  <si>
    <t>CORRUGATED-BOX 20X14X14  (CAJA DE CARTON CORRUGADA 20X14X14) (LOTE 1)</t>
  </si>
  <si>
    <t>CORRUGATED-BOX 20X12X10  (CAJA DE CARTON CORRUGADA 20X12X10) (LOTE 1)</t>
  </si>
  <si>
    <t>INSTAPAK QUICK ROOM TEMP #10  15 X 18" (LOTE 2)</t>
  </si>
  <si>
    <t>INSTAPAK QUICK ROOM TEMP BAG20 18X18 (LOTE 2)</t>
  </si>
  <si>
    <t>INSTAPAK QUICK ROOM TEMP BAG40 18X24 (LOTE 2)</t>
  </si>
  <si>
    <t>INSTAPAK QUICK ROOM TEMP BAG60 18X24" (LOTE 2)</t>
  </si>
  <si>
    <t>INSTAPAK QUICK ROOM TEMPERATURE #80 22 X 27" (LOTE 2)</t>
  </si>
  <si>
    <t>INSTAPAK QUICK ROOM TEMP #100 25 X 27" (LOTE 2)</t>
  </si>
  <si>
    <t>CINTA TRANSPARENTE REF: 3743 3" X 55 YDS, "MARQUILLA ACED" (LOTE 1)</t>
  </si>
  <si>
    <t>BLACK OPAQUE CAST GOODWRAPPERS (VINIPEL NEGRO ) (LOTE 1)</t>
  </si>
  <si>
    <t>PAGO QUE SE DEMANDEN POR CONCEPTO DE TRANSPORTE  NACIONAL DE MATERIAL DE USO DE LA FAC TERRESTRE (VIGENCIAS FUTURAS APROBADAS)</t>
  </si>
  <si>
    <t>PAGO QUE SE DEMANDEN POR CONCEPTO DE TRANSPORTE  NACIONAL DE MATERIAL DE USO DE LA FAC AEREA
(VIGENCIAS FUTURAS APROBADAS)</t>
  </si>
  <si>
    <t>PAGO QUE SE DEMANDEN POR CONCEPTO DE TRANSPORTE  NACIONAL DE MATERIAL DE USO DE LA FAC TERRESTRE</t>
  </si>
  <si>
    <t>PAGO QUE SE DEMANDEN POR CONCEPTO DE TRANSPORTE  NACIONAL DE MATERIAL DE USO DE LA FAC AEREA</t>
  </si>
  <si>
    <t>PLAN DE ENTRENAMIENTO SEOPE</t>
  </si>
  <si>
    <t>CAPACITACION HERRAMIENTAS TECNOLOGICAS MICROSOFT</t>
  </si>
  <si>
    <t>CAPACITACION PARA LA IMPLEMENTACIÓN DE LA METODOLOGÍA LEAN SIX SIGMA,ALINTERIOR DEL COMANDO DEAPOYO A LA FUERZA,EN SU NIVEL OPERACIONAL Y TÁCTICO</t>
  </si>
  <si>
    <t xml:space="preserve">ALIMENTO CONCENTRADO PERROS ADULTO </t>
  </si>
  <si>
    <t xml:space="preserve">ALIMENTO CONCENTRADO PERROS PROBLEMAS DE PIEL </t>
  </si>
  <si>
    <t xml:space="preserve">ALIMENTO CONCENTRADO PERROS PROBLEMAS DE OBESIDAD </t>
  </si>
  <si>
    <t>ALIMENTO CONCENTRADO PERROS GERIATRICOS</t>
  </si>
  <si>
    <t>ALIMENTO SNACK  SABOR A TOCINO   Y GOLOSINA DE CARNE PARA PERROS</t>
  </si>
  <si>
    <t>ALIMENTO SNACK  SABOR A TOCINO  PARA PERROS</t>
  </si>
  <si>
    <t>ALIMENTO HUMEDO EN LATA PARA  PERROS</t>
  </si>
  <si>
    <t xml:space="preserve">SERVICIO COMISIONISTA BOLSA MERCANTIL ALIMENTO </t>
  </si>
  <si>
    <t>SERVICIOS MEDICOS ESPECIALIZADOS PARA PERROS</t>
  </si>
  <si>
    <t xml:space="preserve">DISPOSICION RESIDUOS BIOLOGICOS Y DE CADAVERES </t>
  </si>
  <si>
    <t xml:space="preserve">SERVICIO MANTENIMIENTO EQUIPOS MEDICOS </t>
  </si>
  <si>
    <t>MATERIAL VETERINARIO MEDICAMENTOS</t>
  </si>
  <si>
    <t xml:space="preserve">MATERIAL QUIRURGICO </t>
  </si>
  <si>
    <t>REACTIVOS LABORATORIO CLINICO</t>
  </si>
  <si>
    <t xml:space="preserve">ADQUISICION PISTAS DE ENTRENAMIENTO </t>
  </si>
  <si>
    <t>EQUIPO SMALL UNMANNED AIRCRAFT SYSTEM PARA OPERACIONES DE BUSQUEDA Y RESCATE CON CANINOS</t>
  </si>
  <si>
    <t>KIT SUSTANCIAS ENTRENAMIENTO</t>
  </si>
  <si>
    <t xml:space="preserve">PELOTA ULTRA BALL </t>
  </si>
  <si>
    <t xml:space="preserve">PELOTA CON CORREA DE NYLON PARA PERRO </t>
  </si>
  <si>
    <t>JUGUETE PERRO DISCO AIR SQUEAKER</t>
  </si>
  <si>
    <t>KIT PELOTA DE TENNIS X 3</t>
  </si>
  <si>
    <t xml:space="preserve">POZUELO PORTATIL </t>
  </si>
  <si>
    <t>CINTA TUBULAR ROLLO</t>
  </si>
  <si>
    <t>PUESTOS DE ANCLAJE CANINOS ALERTA</t>
  </si>
  <si>
    <t>FRASCO CUADRADO EN VIDRIO CON TAPA TIPO CLIP. IDEAL PARA ALMACENAR ALIMENTOS, ENCURTIDOS U OTROS PRODUCTOS. PRODUCTO APTO PARA ALIMENTOS. CAPACIDAD: 0.39LT.</t>
  </si>
  <si>
    <t>FRASCO CUADRADO EN VIDRIO CON TAPA TIPO CLIP. IDEAL PARA ALMACENAR ALIMENTOS, ENCURTIDOS U OTROS PRODUCTOS. PRODUCTO APTO PARA ALIMENTOS. CAPACIDAD: 0.5LT.</t>
  </si>
  <si>
    <t xml:space="preserve">RECIPIENTE DE VIDRIO 250ML, VIDRIO TRANSPARENTE CON TAPA METALICA PARA TAMIZAR  </t>
  </si>
  <si>
    <t>RECIPIENTE DE VIDRIO 250ML, VIDRIO TRANSPARENTE CON TAPA METALICA CON HUECOS TIPO RALLADOR</t>
  </si>
  <si>
    <t>6 ESPECIEROS EN VIDRIO PARA ALMACENAMIENTO DE SUSTANCIAS  DE  55 ML C/U QUE POSEEN CIERRE HERMÉTICO, EL ENVASE EL TRANSPARENTE Y PERMITE VER EL CONTENIDO. LAS TAPAS SON NEGRAS.</t>
  </si>
  <si>
    <t xml:space="preserve">RECIPIENTE DE VIDRIO 500ML, VIDRIO TRANSPARENTE CON TAPA METALICA </t>
  </si>
  <si>
    <t xml:space="preserve">CAJAS DE ENTRENAMIENTOS </t>
  </si>
  <si>
    <t xml:space="preserve">AMPLIFICADOR DE VOZ PORTATIL CON MICROFONO INALAMBRICO INCORPORADO </t>
  </si>
  <si>
    <t>02-01-01-004-010-07</t>
  </si>
  <si>
    <t xml:space="preserve">CHALECO PERRO DE ASISTENCIA </t>
  </si>
  <si>
    <t xml:space="preserve">MOSQUETON PARA TRAILLA DE PERROS </t>
  </si>
  <si>
    <t xml:space="preserve">OVEROL </t>
  </si>
  <si>
    <t xml:space="preserve">DISPENSADOR DE BOLSAS PARA HECES </t>
  </si>
  <si>
    <t>BOLSAS RECOGER  HECES</t>
  </si>
  <si>
    <t xml:space="preserve">MONOGAFAS CANINAS </t>
  </si>
  <si>
    <t xml:space="preserve">CASCO TACTICO </t>
  </si>
  <si>
    <t>CERCA PATIO PORTATIL-PARIDERA</t>
  </si>
  <si>
    <t>CASCO PROTECTOR PARA PERRO</t>
  </si>
  <si>
    <t xml:space="preserve">EQUIPO ACONDICIONAMIENTO FISICO CANINO </t>
  </si>
  <si>
    <t>TANQUE BEBEDERO 500</t>
  </si>
  <si>
    <t xml:space="preserve">TANQUE BEBEDERO </t>
  </si>
  <si>
    <t xml:space="preserve">COMODAS METALICAS </t>
  </si>
  <si>
    <t>GUACAL DE TRANSPORTE PARA PERRO GRANDE</t>
  </si>
  <si>
    <t xml:space="preserve">HIDROLAVADORA </t>
  </si>
  <si>
    <t>CAMARA (KIT)</t>
  </si>
  <si>
    <t>42295011 </t>
  </si>
  <si>
    <t xml:space="preserve">CALEFACTOR ELECTRICO </t>
  </si>
  <si>
    <t>JAULA PROFESIONAL DE ALTO GRADO PARA ATRAPAR RATONES</t>
  </si>
  <si>
    <t>CHALECO BALISTICO K-9</t>
  </si>
  <si>
    <t>JUEGO MANGAS DE MORDIDA ESTILO BELGA EN YUTE</t>
  </si>
  <si>
    <t>MANGA DE CACHORRO JOVEN</t>
  </si>
  <si>
    <t>MANGA DE MORDIDA CON PERFECCIONADOR SINTETICO</t>
  </si>
  <si>
    <t>BRAZO ENTRENAMIENTO CAUCHO SINTETICO Y GUANTELETE DE CUERO</t>
  </si>
  <si>
    <t>MANGA MORDIDA PIERNA 4 NIVELES</t>
  </si>
  <si>
    <t>MANGA DE MORDIDA OCULTA</t>
  </si>
  <si>
    <t>PROTECTOR DE MANOS EN CUERO</t>
  </si>
  <si>
    <t>TRAJE DE MORDIDA</t>
  </si>
  <si>
    <t>CASCO TRAJE DE MORDIDA</t>
  </si>
  <si>
    <t>ARNES DE AGITACION DE 3 PUNTOS</t>
  </si>
  <si>
    <t>BOZAL TACTICO DE LIBERACION RAPIDA</t>
  </si>
  <si>
    <t>PERSIANA SCHUTZHUND</t>
  </si>
  <si>
    <t>SALTO DE ALTURA TIPO VENTANA</t>
  </si>
  <si>
    <t>SALTO DE ALTURA TIPO PUERTA</t>
  </si>
  <si>
    <t>ESTUCHE DE OLORES</t>
  </si>
  <si>
    <t>TUBO OCULTO MAGNETICO DE DETECCION</t>
  </si>
  <si>
    <t>RUEDA DE ENTRENAMIENTO DE DETECCIÓN DE OLORES</t>
  </si>
  <si>
    <t xml:space="preserve">PISO DE CAUCHO  EN CUADRO  DE 50 X50 DE 30 MM DE ESPESOR  X  METRO CUADRADO  </t>
  </si>
  <si>
    <t>47131617 </t>
  </si>
  <si>
    <t xml:space="preserve">CAL DESINFECCION </t>
  </si>
  <si>
    <t xml:space="preserve">CEPILLO ESCURRIDOR </t>
  </si>
  <si>
    <t>47131615 </t>
  </si>
  <si>
    <t xml:space="preserve">DISPENSADOR JABON PARED </t>
  </si>
  <si>
    <t xml:space="preserve">CHURRUSCO BAÑOS </t>
  </si>
  <si>
    <t xml:space="preserve">TAPABOCAS  CAJA POR 100 UNIDADES </t>
  </si>
  <si>
    <t xml:space="preserve">PARES GUANTES DE CAUCHO </t>
  </si>
  <si>
    <t xml:space="preserve">DISPENSADOR DE PAPEL </t>
  </si>
  <si>
    <t xml:space="preserve">AMBIENTADORES </t>
  </si>
  <si>
    <t>47131706 </t>
  </si>
  <si>
    <t>BOMBA SUCCION DE CAÑERIA</t>
  </si>
  <si>
    <t>PAPEL HIGIENICO CURSOS POR 2 ROLLOS X 250 M</t>
  </si>
  <si>
    <t>14111704 </t>
  </si>
  <si>
    <t>JABON LAVALOSA POR 1000 GR</t>
  </si>
  <si>
    <t>AMBIENTADOR PISOS X 3 LITROS</t>
  </si>
  <si>
    <t>DESINFECTANTE MANOS X LITRO</t>
  </si>
  <si>
    <t xml:space="preserve">LAVADORA INDUSTRIAL  DE 23 KG </t>
  </si>
  <si>
    <t xml:space="preserve">SECADORA  INDUSTRIAL </t>
  </si>
  <si>
    <t xml:space="preserve">PINZA MOSQUITO CURVA INOXIDABLE </t>
  </si>
  <si>
    <t>PINZA MOSQUITO RECTA INOXIDABLE</t>
  </si>
  <si>
    <t xml:space="preserve">PINZA ALLIS  INOXIDABLE INOXIDABLE </t>
  </si>
  <si>
    <t xml:space="preserve">PORTA AGUJAS DE MAYO INOXIDABLE </t>
  </si>
  <si>
    <t xml:space="preserve">TIJERA METZEMBAUM CURVA INOXIDABLE </t>
  </si>
  <si>
    <t xml:space="preserve">TIJERA METZEMBAUM RECTA </t>
  </si>
  <si>
    <t xml:space="preserve">GANCHO OVH FOMMON </t>
  </si>
  <si>
    <t xml:space="preserve">TIJERA IRIS CURVA  INOXIDABLE </t>
  </si>
  <si>
    <t>TIJERA IRIS RECTA INOXIDABLE</t>
  </si>
  <si>
    <t>MANGO DE BISTURI  INOXIDABLE</t>
  </si>
  <si>
    <t>PINZA ADSON CON GARRA  INOXIDABLE</t>
  </si>
  <si>
    <t xml:space="preserve">PINZA ADSON  SIN GARRA  INOXIDABLE </t>
  </si>
  <si>
    <t xml:space="preserve">SONDA ACANALADA </t>
  </si>
  <si>
    <t xml:space="preserve">TIJERAS PUNTA ROMA  INOXIDABLE </t>
  </si>
  <si>
    <t xml:space="preserve">EQUIPO DE RAYOS X FLAT PANEL   Y GENERADOR   CON COMPONENTES ANEXOS PARA RADIOGRAFIA EN PEQUEÑOS ANIMALES </t>
  </si>
  <si>
    <t>ADQUISICION LECTORES DE MICROCHIP</t>
  </si>
  <si>
    <t xml:space="preserve">SOPORTE  ECOGRAFO MINDRAY </t>
  </si>
  <si>
    <t>ECOGRAFO-TRANSDUCTOR</t>
  </si>
  <si>
    <t xml:space="preserve">MAQUINA PROFESIONAL  DE PELUQUERIA CANINA  </t>
  </si>
  <si>
    <t>MESA DE CURACIÓN SENCILLA EN ACERO INOXIDABLE</t>
  </si>
  <si>
    <t>MESA DE CURACIÓN SENCILLA CON TELE DUCHA Y PORTASUERO EN ACERO INOXIDABLE</t>
  </si>
  <si>
    <t xml:space="preserve">EQUIPO CAPNOGRAFO PORTABLE </t>
  </si>
  <si>
    <t xml:space="preserve">EQUIPO MONITOR PORTABLE </t>
  </si>
  <si>
    <t xml:space="preserve">MARCADORES </t>
  </si>
  <si>
    <t xml:space="preserve">SOBRES </t>
  </si>
  <si>
    <t xml:space="preserve">PAPEL OPALINA X 50 UNIDADES  </t>
  </si>
  <si>
    <t>14111511 </t>
  </si>
  <si>
    <t>AIRES ACONDICIONADOS 5 TONELADAS</t>
  </si>
  <si>
    <t>TV SMART 65"</t>
  </si>
  <si>
    <t>MEDALLA ORDEN DEL MERITO MILITAR ANTONIO NARIÑO / COMENDADOR</t>
  </si>
  <si>
    <t>90101501
90101604</t>
  </si>
  <si>
    <t>DIPLOMADO VIRTUAL EN DOCENCIA DIGITAL</t>
  </si>
  <si>
    <t>PÓLIZA SEGURO DE AERONAVES</t>
  </si>
  <si>
    <t>LAMINA PARA CANILES</t>
  </si>
  <si>
    <t>02-02-01-003-008-07</t>
  </si>
  <si>
    <t>CAMA PREFABRICADA PARA CANINOS</t>
  </si>
  <si>
    <t>PARIDERA PREFABRICADA PARA CANINOS</t>
  </si>
  <si>
    <t>CERRAMIENTO EN MALLA</t>
  </si>
  <si>
    <t>MANTENIMIENTO  VEHICULOS GACAS</t>
  </si>
  <si>
    <t>ADQUISICIÓN TRAJES EQUIPOS DE BOMBEROS</t>
  </si>
  <si>
    <t>UNIFORME DE SERVICIO N.1 MASCULINO SUBOFICIAL CON PORTAVESTIDO</t>
  </si>
  <si>
    <t>UNIFORME DE SERVICIO N.3 MASCULINO OFICIAL CON PORTAVESTIDO</t>
  </si>
  <si>
    <t>LIGAS</t>
  </si>
  <si>
    <t>PORTACANTIMPLORA</t>
  </si>
  <si>
    <t>SOBRECAMAS</t>
  </si>
  <si>
    <t>ADQUISICIÓN DE BUSTOS PARA PERSONAL MILITAR QUE SE RETIRA CON 20 AÑOS</t>
  </si>
  <si>
    <t>SERVICIO DE ASEO Y LIMPIEZA ESM (ENERO A SEPTIEMBRE DE 2021)</t>
  </si>
  <si>
    <t>RECURSOS PARA REALIZAR LAS ACTIVIDADES CONTEMPLADAS EN LA AGENDA INTERNACIONAL 2021, EN CUMPLIMIENTO A LO ACORDADO EN LOS DIFERENTES MECANISMOS BILATERALES Y MUTILATERALES EN LOS QUE PARTICIPA LA FUERZA AEREA COLOMBIANA</t>
  </si>
  <si>
    <t>COLLAR LED</t>
  </si>
  <si>
    <t>TRAILLA LED</t>
  </si>
  <si>
    <t>ARNES LED</t>
  </si>
  <si>
    <t>CAPACITACION EN MANTENIMIENTO DE SISTEMAS G-1000 Y G-600</t>
  </si>
  <si>
    <t>ADQUISICION SEÑALIZACIÓN PARA LA FUERZA AÉREA COLOMBIANA</t>
  </si>
  <si>
    <t>UNIFORME DE SERVICIO N.3 MASCULINO SUBOFICIAL CON PORTAVESTIDO</t>
  </si>
  <si>
    <t>UNIFORME DE SERVICIO N.3 FEMENINO CON PANTALON OFICIAL
CON PORTA VESTIDO</t>
  </si>
  <si>
    <t>TUNEL EN LONA</t>
  </si>
  <si>
    <t>VALLA DE SALTO SIMPLE</t>
  </si>
  <si>
    <t>MESA DE AGILITY</t>
  </si>
  <si>
    <t>RUEDA DE AGILITY</t>
  </si>
  <si>
    <t>SLALOM</t>
  </si>
  <si>
    <t>APÓSITO ABDOMINAL</t>
  </si>
  <si>
    <t>APÓSITO CON AGENTE HEMOSTÁTICO</t>
  </si>
  <si>
    <t>APÓSITO DE CAMPO</t>
  </si>
  <si>
    <t>APÓSITO PARA MANEJO DE QUEMADURAS</t>
  </si>
  <si>
    <t>ELECTRODOS DESECHABLES PEDIÁTRICOS</t>
  </si>
  <si>
    <t>ESPARADRAPO TELA</t>
  </si>
  <si>
    <t>GASA PRECORTADA PAQUETE</t>
  </si>
  <si>
    <t>FÉRULA SAM (INMOVILIZADOR EXTREMIDADES)</t>
  </si>
  <si>
    <t>KIT DE INMOVILIZACIÓN TODA EXTREMIDAD</t>
  </si>
  <si>
    <t>VENDA ALGODÓN 6X5</t>
  </si>
  <si>
    <t>VENDA ELÁSTICA 4 X 5</t>
  </si>
  <si>
    <t>VENDA ELÁSTICA 6 X 5</t>
  </si>
  <si>
    <t>VENDA TRIANGULAR</t>
  </si>
  <si>
    <t>KIT DE DERRAME BIOLOGICO</t>
  </si>
  <si>
    <t>FILTRO BACTERIANO VIRICO UNIVERSAL COMPATIBLE CON VENTILADOR IMPACT</t>
  </si>
  <si>
    <t>LLAVE DE PASO DE TRES VIAS–EMPAQUE ESTERIL-CONECTOR UNIVERSAL /ESTANDAR - DESECHABLE</t>
  </si>
  <si>
    <t>TORNIQUETE PARA CONTROL DE HEMORRAGIA</t>
  </si>
  <si>
    <t>LATIGO DE AGITACION</t>
  </si>
  <si>
    <t>MANTENIMIENTO Y REPARACIONES PARQUE AUTOMOTOR (MOTOCICLETAS) GAAMA</t>
  </si>
  <si>
    <t>SERVICIO DE MANTENIMIENTO PREVENTIVO, CORRECTIVO Y CALIBRACION (VERIFICACION Y AJUSTES DE BALANZAS Y PESAS) DE LA BASCULA MARCA LEXUS, TIPO MATRIX SERIE SK308755 CON CAPACIDAD DE 5 TONELADAS DEL DESPACHO, CON SU RESPECTIVA GARANTIA</t>
  </si>
  <si>
    <t>DIPLOMADO DE GESTIÓN DEL CONOCIMIENTO Y LA DOCTRINA, DIRIGIDO A UN PERSONAL ORGANICO DE LA FUERZA AEREA COLOMBIANA, CONFORME A ANEXO TÉCNICO</t>
  </si>
  <si>
    <t>02-02-02-008-001-02</t>
  </si>
  <si>
    <t>ANÁLISIS Y ELABORACIÓN DE LOS PROYECTOS DE ACTUALIZACIÓN DE LOS MANUALES QUE CONFORMAN LA DOCTRINA POR PROCESOS DE LA FUERZA AÉREA COLOMBIANA</t>
  </si>
  <si>
    <t>ALMOHADA</t>
  </si>
  <si>
    <t>JUEGO DE CAMA DOBLE</t>
  </si>
  <si>
    <t>JUEGO DE CAMA SENCILLO</t>
  </si>
  <si>
    <t>MANTEL CON TAPA</t>
  </si>
  <si>
    <t>PROTECTOR PARA COLCHON DOBLE</t>
  </si>
  <si>
    <t>PROTECTOR PARA COLCHON SENCILLO</t>
  </si>
  <si>
    <t>TOALLA CUERPO</t>
  </si>
  <si>
    <t>TOALLA MANOS</t>
  </si>
  <si>
    <t xml:space="preserve">SOFA 3 PUESTOS </t>
  </si>
  <si>
    <t xml:space="preserve">ESCRITORIOS </t>
  </si>
  <si>
    <t xml:space="preserve">CAMAS DOBLES </t>
  </si>
  <si>
    <t>COLCHON DOBLE</t>
  </si>
  <si>
    <t xml:space="preserve">AIRE ACONDICIONADO 12000 BTU INVERTER </t>
  </si>
  <si>
    <t>AIRE ACONDICIONADO 9000 BTU INVERTER</t>
  </si>
  <si>
    <t>AIRE ACONDICIONADO 40000 BTU SUSPENDIDO</t>
  </si>
  <si>
    <t>LAMPARAS DE MESA</t>
  </si>
  <si>
    <t xml:space="preserve">TELEVISOR 43 PULGADAS </t>
  </si>
  <si>
    <t xml:space="preserve">TELEVISOR 65 PULGADAS </t>
  </si>
  <si>
    <t xml:space="preserve">TELEVISOR 70 PULGADAS </t>
  </si>
  <si>
    <t>AIRE ACONDICIONADO 24.000 BTU INVERTER</t>
  </si>
  <si>
    <t xml:space="preserve">TELEVISOR 50 PULGADAS </t>
  </si>
  <si>
    <t>JUEGO DE TOALLAS</t>
  </si>
  <si>
    <t xml:space="preserve">EDREDON SENCILLO </t>
  </si>
  <si>
    <t>EDREDON DOBLE</t>
  </si>
  <si>
    <t xml:space="preserve">PROTECTOR COLCHON </t>
  </si>
  <si>
    <t>SOPORTES TELEVISOR</t>
  </si>
  <si>
    <t>GASTOS DE NACIONALIZACIÓN ((DESADUANAMIENTO ELEMENTOS DE INTENDENCIA PARA PERSONAL DE LA FAC)</t>
  </si>
  <si>
    <t>02-01-01-006-002-04</t>
  </si>
  <si>
    <t>MEDICINA INTERNA DE PEQUEÑOS ANIMALES 6 ED</t>
  </si>
  <si>
    <t>ONCOLOGIA CANINA Y FELINA. DE LA TEORIA A LA PRACTICA</t>
  </si>
  <si>
    <t>ATLAS DE ECOGRAFIA EN PEQUEÑOS ANIMALES 2 EDICION</t>
  </si>
  <si>
    <t>ATLAS DE INTERPRETACION RADIOLOGICA EN PEQUEÑOS ANIMALES</t>
  </si>
  <si>
    <t>EMERGENCIA Y CUIDADOS INTENSIVOS EN PEQ AN. 2 TOMOS</t>
  </si>
  <si>
    <t>MNL PRACTICO DE ETOLOGIA CLINICA EN EL PERRO 2 ED</t>
  </si>
  <si>
    <t>GUIA PRACTICA DE INTERP. ANAL. Y DX DIFERENCIAL EN PEQ. AN. HEMATOLOGIA Y BIOQUIMICA (INCLUYE EBOOK)</t>
  </si>
  <si>
    <t>ATLAS DE URIANALISIS CANINO Y FELINO</t>
  </si>
  <si>
    <t>ATLAS DE DIAG. PARASITOLOGICO DEL P. Y G. VOL 1 ENDOPARASITOS (INCLUYE EBOOK)</t>
  </si>
  <si>
    <t>MICROBIOLOGIA Y ENFERMEDADES INFECCIOSAS VETERINARIAS, 2 ED</t>
  </si>
  <si>
    <t>MNL DE CIRUGIA EN TEJIDOS BLANDOS EN P.A 2 ED</t>
  </si>
  <si>
    <t xml:space="preserve">TECNICAS QUIRURGICAS (INCLUYE EBOOK). CIRUGIA EN LA CLINICA DE PEQ ANIM - </t>
  </si>
  <si>
    <t>BASES PRACTICA EN EL QUIROFANO (INCLUYE EBOOK).CIRUGIA EN LA CLINICA DE PEQ ANIM -</t>
  </si>
  <si>
    <t>EL ABDOMEN CAUDAL . CIRUGIA EN LA CLINICA DE PEQ. ANIM</t>
  </si>
  <si>
    <t>ELECTRODOS REUTILIZABLES PARA DESFIBRILACIÓN Y MONITORIZACIÓN DE ECG ZOLL MD</t>
  </si>
  <si>
    <t>CARGADOR EXTERNO DE BATERIA ZOLL 1 BAHIA PARA DESFIBRILADOR ZOLL</t>
  </si>
  <si>
    <t>ADAPTADOR DE CARGADOR ZOLL, BATERÍA SUREPOWER PARA DESFIBRILADOR ZOLL</t>
  </si>
  <si>
    <t>CALZADO DEPORTIVO - LICENCIAMIENTO SOLDADOS</t>
  </si>
  <si>
    <t>CINTURON - LICENCIAMIENTO SOLDADOS</t>
  </si>
  <si>
    <t>ACTIVIDAD CULTURAL ANIVERSARIO FUERZA AÉREA COLOMBIANA</t>
  </si>
  <si>
    <t>SERVICIO LOGÍSTICO PARA EL PROGRAMA TRANSICIÓN DE CARRERA (DESVINCULACION LABORAL ASISTIDA)</t>
  </si>
  <si>
    <t>ORGANIZACIÓN LOGISTICA PARA EL DESARROLLO SEMINARIO INTERNACIONAL DE GÉNERO: "INTEGRACIÓN DE LA MUJER EN LAS OPERACIONES AÉREAS"</t>
  </si>
  <si>
    <t xml:space="preserve">SERVICIO LOGISTICO PARA EL PROGRAMA TRANSICIÓN DE CARRERA (DESVINCULACIÓN LABORAL ASISTIDA) </t>
  </si>
  <si>
    <t>SERVICIO DE ASEO Y LIMPIEZA GACAR</t>
  </si>
  <si>
    <t>CAPACITACIÓN EN INTELIGENCIA EMOCIONAL</t>
  </si>
  <si>
    <t>SERVICIO DE CAPACITACIÓN EN MENTORING Y COACHING DIRIGIDO A UN PERSONAL DE LA FUERZA AÉREA COLOMBIANA</t>
  </si>
  <si>
    <t>CAPACITACIÓN EXPERIENCIAL PARA EL DESARROLLO DE HABILIDADES DE LIDERAZGO PERSONAL PARA DOS (02) OFICIALES PERTENECIENTES AL COMANDO DE DESARROLLO HUMANO DE LA FUERZA AÉREA</t>
  </si>
  <si>
    <t>SOFA EXTERIOR 1 PUESTO</t>
  </si>
  <si>
    <t>SOFA 3 PUESTOS BEIGE</t>
  </si>
  <si>
    <t>SILLA PLEGABLE</t>
  </si>
  <si>
    <t>SOFA EXTERIOR 3 PUESTO</t>
  </si>
  <si>
    <t>ESCIRTORIO</t>
  </si>
  <si>
    <t>CALCETIN PARA CALZADO CALLE</t>
  </si>
  <si>
    <t>CALCETIN PARA CALZADO DEPORTIVO</t>
  </si>
  <si>
    <t>CAMISA FORMAL MANGA CORTA</t>
  </si>
  <si>
    <t>CAMISA TIPO POLO</t>
  </si>
  <si>
    <t>CAMISETA TIPO T-SHIRT ESTAMPADA</t>
  </si>
  <si>
    <t>JEAN CLASICO</t>
  </si>
  <si>
    <t>PANTALON DE DRILL</t>
  </si>
  <si>
    <t>SASTRE FORMAL DAMA (CHAQUETA Y FALDA)</t>
  </si>
  <si>
    <t>BLUSA FORMAL MANGA LARGA</t>
  </si>
  <si>
    <t>IMPUESTO DE SEMAFORIZACION</t>
  </si>
  <si>
    <t>PLUMON CAMA SENCILLA</t>
  </si>
  <si>
    <t>DUVET CAMA SENCILLA</t>
  </si>
  <si>
    <t>TOALLA TAPETE</t>
  </si>
  <si>
    <t>CORBATA</t>
  </si>
  <si>
    <t>PASAJES AEREOS INTERNACIONALES Y CONEXOS(AMARRE VF)</t>
  </si>
  <si>
    <t>BOTAS DE COMBATE CON TEGNOLOGIA APLICADAS</t>
  </si>
  <si>
    <t>UNIFORME DE SERVICIO N.3 FEMENINO CON PANTALON SUBOFICIAL CON PORTA VESTIDO</t>
  </si>
  <si>
    <t>UNIFORME DE SERVICIO N.3 FEMENINO CON FALDA OFICIAL CON
PORTA VESTIDO</t>
  </si>
  <si>
    <t>DISEÑO, IMPRESIÓN Y PUESTO EN FUNCIONAMIENTO A TODO COSTO DE VALLAS PUBLICITARIAS Y PENDONES PARA LAS DIFERENTES UNIDADES MILITARES AÉREAS DE LA FUERZA AÉREA COLOMBIANA</t>
  </si>
  <si>
    <t>73151900
73151905</t>
  </si>
  <si>
    <t>CAPACITACIÓN PARA EL DESARROLLO DE CURSO DE ACLS ADVANCED CARDIAC LIFE</t>
  </si>
  <si>
    <t>SERVICIO DE CAFETERIA Y RESTAURANTE EVENTOS A DESARROLLAR GACAR</t>
  </si>
  <si>
    <t>PASAJES AEREOS NACIONALES Y CONEXOS (AMARRE VF)</t>
  </si>
  <si>
    <t>MALETIN EN CUERO</t>
  </si>
  <si>
    <t>DISTINTIVO ESCUDO BORDADO PARA GORRA OFICIAL (POMPON)</t>
  </si>
  <si>
    <t>DISTINTIVO ESCUDO BORDADO PARA GORRA SUBOFICIAL (POMPON)</t>
  </si>
  <si>
    <t>DRAGONA PARA ESPADA</t>
  </si>
  <si>
    <t>ROMBO DE GALA CON ESCUDO</t>
  </si>
  <si>
    <t>ALA BORDADA</t>
  </si>
  <si>
    <t>ALAMAR</t>
  </si>
  <si>
    <t>PALA BORDADA PARA CABALLERO</t>
  </si>
  <si>
    <t>PALA BORDADA PARA DAMA</t>
  </si>
  <si>
    <t>COLCHON Y ALMOHADA</t>
  </si>
  <si>
    <t>56101508
52121505</t>
  </si>
  <si>
    <t>JUEGO DE CAMA</t>
  </si>
  <si>
    <t>52121509
52121512</t>
  </si>
  <si>
    <t>SERVICIO ALQUILER DE GUACALES PARA EL TRANSPORTE DE EQUINOS EN AERONAVES</t>
  </si>
  <si>
    <t>SERVICIO DE CALIBRACIÓN PARA LOS EQUIPOS BIOMÉDICOS UTILIZADOS EN LAS AERONAVES MEDICALIZADAS DE LA FUERZA AÉREA COLOMBIANA.</t>
  </si>
  <si>
    <t>MANTENIMIENTO PREVENTIVO PARA LOS VENTILADORES DE TRANSPORTE MARCA HAMILTON MEDICAL MODELO T1</t>
  </si>
  <si>
    <t>MANTENIMIENTO PREVENTIVO PARA LOS VENTILADORES DE TRANSPORTE MARCA ZOLL MODELO EAGLE 731 EMV, PARA USO EN LAS AERONAVES MEDICALIZADAS DE LA FUERZA AÉREA COLOMBIANA</t>
  </si>
  <si>
    <t>CUCARDA BORDADA OVEROL</t>
  </si>
  <si>
    <t>TARJETERO PARA OVEROL DE VUELO</t>
  </si>
  <si>
    <t>UNIFORME DE SERVICIO N.3 FEMENINO CON FALDA SUBOFICIAL
CON PORTA VESTIDO</t>
  </si>
  <si>
    <t>PANTALON DE POPELINA CABALLERO</t>
  </si>
  <si>
    <t>CHAQUETAS TERMICAS DE ALTA MONTAÑA</t>
  </si>
  <si>
    <t>SERVICIO DE FUMIGACIÓN Y CONTROL BIOLÓGICO DE PLAGAS Y VECTORES (GAORI - FTC ARES) (LOTE1) - CTO 230-01-A-COFAC-DILOS-2020</t>
  </si>
  <si>
    <t>DESINFECTANTE HALO MIST</t>
  </si>
  <si>
    <t>TV SMART 50"</t>
  </si>
  <si>
    <t>RACIONES DE CAMPAÑA</t>
  </si>
  <si>
    <t>TAPABOCAS QUIRURGICO CONVENCIONAL</t>
  </si>
  <si>
    <t>TAPABOCAS DESAECHABLES</t>
  </si>
  <si>
    <t>JABÓN LIQUIDO PARA MANOS CON VALVULA DISPENSADORA* 500 CC</t>
  </si>
  <si>
    <t xml:space="preserve">BASTON DE MANDO FAC </t>
  </si>
  <si>
    <t>TOALLAS DESECHABLES PARA LAS MANOS PAQUETE X 150 HOJAS</t>
  </si>
  <si>
    <t>GEL ALCOHOLADO ANTISEPTICO PARA MANOS</t>
  </si>
  <si>
    <t>ALGODON TIPO HOSPITALARIO</t>
  </si>
  <si>
    <t xml:space="preserve">GUANTES DE EXAMEN DE LATEX TALLA M </t>
  </si>
  <si>
    <t>JERINGAS DE 3CC</t>
  </si>
  <si>
    <t>AGUJA DESECHABLE N 22 G X 1 1/2</t>
  </si>
  <si>
    <t>DUVET PARA CAMA DOBLE</t>
  </si>
  <si>
    <t>PLUMÓN PARA CAMA DOBLE</t>
  </si>
  <si>
    <t>LLANTA 205/75R17.5 BACOF-OC-69916</t>
  </si>
  <si>
    <t>LLANTA 235/70R16 BACOF-OC-69916</t>
  </si>
  <si>
    <t>LLANTA 215/75R17.5 BACOF-OC-69916</t>
  </si>
  <si>
    <t>LLANTA 235/75R17.5 BACOF-OC-69916</t>
  </si>
  <si>
    <t>265/65R17 BACOF-OC-69916</t>
  </si>
  <si>
    <t>LLANTA 285/60R18 BACOF-OC-69916</t>
  </si>
  <si>
    <t>LLANTA 255/60R18 BACOF-OC-69916</t>
  </si>
  <si>
    <t>LLANTA 195/55R16 BACOF-OC-69916</t>
  </si>
  <si>
    <t>LLANTA 205/55R16 BACOF-OC-69916</t>
  </si>
  <si>
    <t>LLANTA 275/55R20 BACOF-OC-69916</t>
  </si>
  <si>
    <t>LLANTA 185/65R15 BACOF-OC-69466</t>
  </si>
  <si>
    <t>LLANTA 185/60R14 JEINA-OC-69916</t>
  </si>
  <si>
    <t>LLANTA 185/65R15 JEINA-OC-69466</t>
  </si>
  <si>
    <t>LLANTA 295/80R22.5 CATAM-OC-69916</t>
  </si>
  <si>
    <t>LLANTA 195/55R15 ESUFA-OC-69916</t>
  </si>
  <si>
    <t>LLANTA 185/65R15 ESUFA-OC-69466</t>
  </si>
  <si>
    <t>LLANTA 11-20 ESUFA-OC-69466</t>
  </si>
  <si>
    <t>LLANTA 255/70R16 EMAVI-OC-69916</t>
  </si>
  <si>
    <t>LLANTA 235/70R16 CACOM 4-OC-69916</t>
  </si>
  <si>
    <t>LLANTA 235/75R15 CACOM 4-OC-69916</t>
  </si>
  <si>
    <t>LLANTA 175/70R13 CACOM 4-OC-69916</t>
  </si>
  <si>
    <t>LLANTA 185/65R14 CACOM 4-OC-69916</t>
  </si>
  <si>
    <t>LLANTA 185/65R15 CACOM 4-OC-69466</t>
  </si>
  <si>
    <t>LLANTA 245/75R17 CACOM 6-OC-69916</t>
  </si>
  <si>
    <t>LLANTA 275/80R22.5 CACOM 6-OC-69916</t>
  </si>
  <si>
    <t>LLANTA 7.5-16 CACOM 6-OC-69466</t>
  </si>
  <si>
    <t>LLANTA 205/75R17.5 GAORI-OC-69916</t>
  </si>
  <si>
    <t>LLANTA 215/75R17.5 GAORI-OC-69916</t>
  </si>
  <si>
    <t>LLANTA 120/80-18 GAORI-OC-69916</t>
  </si>
  <si>
    <t>LLANTA 90/90-21 GAORI-OC-69916</t>
  </si>
  <si>
    <t>LLANTA 245/75R17 GAORI-OC-69916</t>
  </si>
  <si>
    <t>LLANTA 12R22.5 GAORI-OC-69916</t>
  </si>
  <si>
    <t>LLANTA 395/80R20 GAORI-OC-69466</t>
  </si>
  <si>
    <t>LLANTA 11R22.5 GAORI-OC-69466</t>
  </si>
  <si>
    <t>LLANTA 255/70R16 GAAMA-OC-69916</t>
  </si>
  <si>
    <t>LLANTA 255/70R16 GACAS-OC-69916</t>
  </si>
  <si>
    <t>LLANTA 295/80R22.5 CACOM 1-OC-69916</t>
  </si>
  <si>
    <t>LLANTA 245/65R17 CACOM 1-OC-69916</t>
  </si>
  <si>
    <t>LLANTA 205/75R17.5 CACOM 1-OC-69916</t>
  </si>
  <si>
    <t>LLANTA 235/70R16 CACOM 1-OC-69916</t>
  </si>
  <si>
    <t>LLANTA 215/65R16 CACOM 1-OC-69916</t>
  </si>
  <si>
    <t>LLANTA 215/75R17.5 CACOM 1-OC-69916</t>
  </si>
  <si>
    <t>LLANTA 235/75R15 CACOM 1-OC-69916</t>
  </si>
  <si>
    <t>LLANTA 205/75R16 CACOM 1-OC-69916</t>
  </si>
  <si>
    <t>LLANTA 175/65R14 CACOM 1-OC-69916</t>
  </si>
  <si>
    <t>LLANTA 120/80-18 CACOM 1-OC-69916</t>
  </si>
  <si>
    <t>LLANTA 185/65R15 CACOM 1-OC-69466</t>
  </si>
  <si>
    <t>LLANTA 235/70R16 CACOM 2-OC-69916</t>
  </si>
  <si>
    <t>LLANTA 215/75R17.5 CACOM 2-OC-69916</t>
  </si>
  <si>
    <t>LLANTA 120/80-18 CACOM 2-OC-69916</t>
  </si>
  <si>
    <t>LLANTA 215/70R16 CACOM 2-OC-69916</t>
  </si>
  <si>
    <t>LLANTA 7-16 CACOM 2-OC-69916</t>
  </si>
  <si>
    <t>LLANTA 235/75R17.5 CACOM 2-OC-69916</t>
  </si>
  <si>
    <t>LLANTA 90/90-21 CACOM 2-OC-69916</t>
  </si>
  <si>
    <t>LLANTA 295/80R22.5 CACOM 3-OC-69916</t>
  </si>
  <si>
    <t>LLANTA 235/70R16 CACOM 3-OC-69916</t>
  </si>
  <si>
    <t>LLANTA 215/75R17.5 CACOM 3-OC-69916</t>
  </si>
  <si>
    <t>LLANTA 235/75R15 CACOM 3-OC-69916</t>
  </si>
  <si>
    <t>LLANTA 215/70R16 CACOM 3-OC-69916</t>
  </si>
  <si>
    <t>265/65R17 CACOM 3-OC-69916</t>
  </si>
  <si>
    <t>LLANTA 255/70R16 CACOM 3-OC-69916</t>
  </si>
  <si>
    <t>LLANTA 265/70R16 CACOM 3-OC-69916</t>
  </si>
  <si>
    <t>LLANTA 205/70R15 CACOM 3-OC-69916</t>
  </si>
  <si>
    <t>LLANTA 225/70R16 CACOM 3-OC-69916</t>
  </si>
  <si>
    <t>LLANTA 7.5-16 CACOM 3-OC-69916</t>
  </si>
  <si>
    <t>LLANTA 245/75R17 CACOM 3-OC-69916</t>
  </si>
  <si>
    <t>LLANTA 100/90-18 CACOM 3-OC-69916</t>
  </si>
  <si>
    <t>LLANTA 195/65R15 CACOM 3-OC-69916</t>
  </si>
  <si>
    <t>LLANTA 175/65R14 CACOM 3-OC-69916</t>
  </si>
  <si>
    <t>LLANTA 235/70R15 CACOM 3-OC-69916</t>
  </si>
  <si>
    <t>LLANTA 165/65R14 CACOM 3-OC-69466</t>
  </si>
  <si>
    <t>LLANTA 110/80R17 CACOM 3-OC-69467</t>
  </si>
  <si>
    <t>LLANTA 205/75R17.5 CACOM 5-OC-69916</t>
  </si>
  <si>
    <t>LLANTA 215/65R16 CACOM 5-OC-69916</t>
  </si>
  <si>
    <t>LLANTA 205/75R16 CACOM 5-OC-69916</t>
  </si>
  <si>
    <t>LLANTA 215/70R16 CACOM 5-OC-69916</t>
  </si>
  <si>
    <t>LLANTA 90/90-21 CACOM 5-OC-69916</t>
  </si>
  <si>
    <t>265/65R17 CACOM 5-OC-69916</t>
  </si>
  <si>
    <t>LLANTA 255/70R16 CACOM 5-OC-69916</t>
  </si>
  <si>
    <t>LLANTA 265/70R16 CACOM 5-OC-69916</t>
  </si>
  <si>
    <t>LLANTA 215/75R15 CACOM 5-OC-69916</t>
  </si>
  <si>
    <t>LLANTA 265/75R16 CACOM 5-OC-69916</t>
  </si>
  <si>
    <t>LLANTA 120/90-17 CACOM 5-OC-69916</t>
  </si>
  <si>
    <t>LLANTA 295/80R22.5 CAMAN-OC-69916</t>
  </si>
  <si>
    <t>LLANTA 245/65R17 CAMAN-OC-69916</t>
  </si>
  <si>
    <t>LLANTA 235/70R16 CAMAN-OC-69916</t>
  </si>
  <si>
    <t>LLANTA 215/75R17.5 CAMAN-OC-69916</t>
  </si>
  <si>
    <t xml:space="preserve"> LLANTA 120/80-18 CAMAN-OC-69916</t>
  </si>
  <si>
    <t>LLANTA 7-16 CAMAN-OC-69916</t>
  </si>
  <si>
    <t>LLANTA 235/75R17.5 CAMAN-OC-69916</t>
  </si>
  <si>
    <t>LLANTA 90/90-21 CAMAN-OC-69916</t>
  </si>
  <si>
    <t>LLANTA 255/70R16 CAMAN-OC-69916</t>
  </si>
  <si>
    <t>LLANTA 100/90-18 CAMAN-OC-69916</t>
  </si>
  <si>
    <t>LLANTA 80/100-21 CAMAN-OC-69916</t>
  </si>
  <si>
    <t>LLANTA 295/80R22.5 GACAR-OC-69916</t>
  </si>
  <si>
    <t>LLANTA 215/75R17.5 GACAR-OC-69916</t>
  </si>
  <si>
    <t>GORRA DESECHABLE PAQUETE X 10 UNIDADES</t>
  </si>
  <si>
    <t>POLAINA CONFECCIONADA EN TELA POLIPROPILENO</t>
  </si>
  <si>
    <t>SABANA DESECHABLE</t>
  </si>
  <si>
    <t>MANTENIMIENTO DE MAQUINARIA AMARILLA Y VOLQUETAS</t>
  </si>
  <si>
    <t>PARTIDA ALIMENTACION SOLDADOS - AMARRE V.F</t>
  </si>
  <si>
    <t>BLAZER PARA HOMBRE</t>
  </si>
  <si>
    <t>BATERÍA WELCH ALLYN MODELO PROPAC LT (SEGÚN ANEXO TÉCNICO)</t>
  </si>
  <si>
    <t>SENSOR NELLCOR 3 METROS (SEGÚN ANEXO TÉCNICO)</t>
  </si>
  <si>
    <t>REGULADOR DE OXIGENO 50PSI DOS SALIDAS PARA VENTILADOR (SEGÚN ANEXO TÉCNICO)</t>
  </si>
  <si>
    <t>BRAZALETE WELCH ALLYN FLEXIPORT ADULTO(SEGÚN ANEXO TÉCNICO)</t>
  </si>
  <si>
    <t>REGULADOR DE OXIGENO 55 PSI ALTO FLUJO PRECALIBRADO (SEGÚN ANEXO TÉCNICO)</t>
  </si>
  <si>
    <t>ADAPTADOR DE ANCLAJE, CON ARGOLLAS TIPO D EN LOS EXTREMOS.  LONGITUD 1,50 MTS  LOTE 1.</t>
  </si>
  <si>
    <t>ARMADURA PROTECTORA PARA MOTOCICLISTA  LOTE 1.</t>
  </si>
  <si>
    <t>ARNES CRUZADO MULTIPROPÓSITO CON SOPORTE LUMBAR LOTE 1.</t>
  </si>
  <si>
    <t>46182306 </t>
  </si>
  <si>
    <t>ARNÉS DIELÉCTRICO MULTIPROPOSITO CRUZADO CON SOPORTE LUMBAR Y ANILLO DORSAL EN REATA O CON RECUBRIMIENTO AISLANTE LOTE 1.</t>
  </si>
  <si>
    <t>BOTA EN PVC BLANCA, LOTE 1.</t>
  </si>
  <si>
    <t>BOTAS CAÑA LARGA PARA MOTOCICLISTA LOTE 1.</t>
  </si>
  <si>
    <t>CANILLERA PARA GUADAÑAR LOTE 1.</t>
  </si>
  <si>
    <t>CARETA INTELIGENTE PARA SOLDADOR LOTE 1.</t>
  </si>
  <si>
    <t>CARETA PARA GUADAÑAR O ESMERILAR LOTE 1.</t>
  </si>
  <si>
    <t>CARTUCHO PARA VAPOR DE MERCURIO Y GASES DE CLORO LOTE 3</t>
  </si>
  <si>
    <t>CARTUCHO UNIVERSAL MULTIGASES Y VAPORES LOTE 3</t>
  </si>
  <si>
    <t>CASCO CON CARETA DE PROTECCION PARA EVITAR ARCO ELECTRICO LOTE 1.</t>
  </si>
  <si>
    <t>CASCO DE SEGURIDAD DIELECTRICO CON RATCHET LOTE 1.</t>
  </si>
  <si>
    <t>CASCO PARA MOTOCICLISTAS COLOR NEGRO ABATIBLE LOTE 1.</t>
  </si>
  <si>
    <t>CHAQUETA TERMICA AZUL CON REFLECTIVO PARA RAMPA LOTE 3</t>
  </si>
  <si>
    <t>CODERAS PARA MOTOCICLISTASLOTE 1.</t>
  </si>
  <si>
    <t>COFIA DESECHABLE LOTE 1.</t>
  </si>
  <si>
    <t>COLETO EN PVC BLANCO LOTE 3</t>
  </si>
  <si>
    <t>COLETO SOLDADOR CUERO LOTE 3</t>
  </si>
  <si>
    <t>DELANTAL EN VAQUETA LOTE 3</t>
  </si>
  <si>
    <t>ESCAFANDRA TIPO SOLDADOR LOTE 3</t>
  </si>
  <si>
    <t>ESLINGA EN Y CON ABSORBEDOR DE  ENERGIA, MOSQUETON DE 3/4 LOTE 1.</t>
  </si>
  <si>
    <t>46182314 </t>
  </si>
  <si>
    <t>ESLINGA PARA POSICIONAMIENTO Y RESTRICCIÓN DE CAIDAS, MOSQUETON DE 3/4 LOTE 1.</t>
  </si>
  <si>
    <t>GAFA Y/O MONOGAFA DE SOLDADURA AUTOGENA MINIMO SOMBRA 5  LOTE 2.</t>
  </si>
  <si>
    <t>GAFAS DE SEGURIDAD LENTE CLARO CON FILTRO UV   LOTE 2.</t>
  </si>
  <si>
    <t>GAFAS DE SEGURIDAD OSCURAS CON PROTECCION SOLAR UV  LOTE 2.</t>
  </si>
  <si>
    <t>GUANTE CUERO SINTETICO  LOTE 2.</t>
  </si>
  <si>
    <t>GUANTE DE CAUCHO  LOTE 2.</t>
  </si>
  <si>
    <t xml:space="preserve">GUANTE INGENIERO VAQUETA REFORZADO   LOTE 2. </t>
  </si>
  <si>
    <t>GUANTE PVC  LARGO 65 CM  LOTE 2.</t>
  </si>
  <si>
    <t>GUANTE RESISTENTE AL CORTE NIVEL 4   LOTE 2.</t>
  </si>
  <si>
    <t>GUANTE TIPO SOLDADOR LOTE 2.</t>
  </si>
  <si>
    <t>GUANTES CUERO SINTETICO CON  EXOSQUELETO   LOTE 2.</t>
  </si>
  <si>
    <t>GUANTES NITRILO 22 MILESIMAS X 18" LOTE 2.</t>
  </si>
  <si>
    <t>GUANTES NITRILO 8 MILESIMAS DE ESPESOR CAJA X 25 PARES LOTE 4</t>
  </si>
  <si>
    <t>GUANTES NITRILO PARA COCINA CAJA X 50 PAR LOTE 4</t>
  </si>
  <si>
    <t>GUANTES PARA FUNDICION  LOTE 2.</t>
  </si>
  <si>
    <t>GUANTES PARA MOTOCICLISTAS  LOTE 2.</t>
  </si>
  <si>
    <t>MOSQUETON TIPO D DE 40 KN O MAYOR  LOTE 1.</t>
  </si>
  <si>
    <t>OVEROL DESECHABLE PARA PINTURA     LOTE 1.</t>
  </si>
  <si>
    <t>OVEROL EN PVC TRES PIEZAS (CAPUCHA, CHAQUETA Y PÁNTALÓN) LOTE 3</t>
  </si>
  <si>
    <t>RESPIRADOR FULL FACE LOTE 3</t>
  </si>
  <si>
    <t>RESPIRADOR MEDIA CARA LOTE 3</t>
  </si>
  <si>
    <t>RESPIRADORES DESCARTABLES PARA PARTICULAS LOTE 3</t>
  </si>
  <si>
    <t>RESPIRADORES DESCARTABLES PARA SOLDADURAS CAJA X 10 UND LOTE 3</t>
  </si>
  <si>
    <t>RODILLERAS  PARA MOTOCICLISTAS LOTE 1.</t>
  </si>
  <si>
    <t>RODILLERAS PROTECCION PERSONAL PARA SOLDADOR LOTE 1.</t>
  </si>
  <si>
    <t>SISTEMA DE LINEA DE VIDA VERTICAL LOTE 1.</t>
  </si>
  <si>
    <t>SOMBRERO TIPO PAVA PARA PROTECCIÓN SOLAR LOTE 3</t>
  </si>
  <si>
    <t>TAPA OIDO DE INSERCION EN SILICONA  27 DB DE NRR LOTE 1.</t>
  </si>
  <si>
    <t>TAPA OIDO INSERCION ESPUMA 33 DB DE NRR LOTE 1.</t>
  </si>
  <si>
    <t>TAPA OIDOS DE DIADEMA DIELECTRICO 29 DB DE NRR LOTE 1.</t>
  </si>
  <si>
    <t>TRAJE DE APICULTURA LOTE 3</t>
  </si>
  <si>
    <t>TRAJE DE PROTECCION QUIMICA ANTIFLUIDOS LOTE 1.</t>
  </si>
  <si>
    <t>TAPA BOCAS ELASTICO DESECHABLES  CAJA X 100 LOTE 3</t>
  </si>
  <si>
    <t>ACETAMINOFÉN</t>
  </si>
  <si>
    <t>ACETAMINOFÉN JARABE</t>
  </si>
  <si>
    <t>ÁCIDO ACETILSALICÍLICO</t>
  </si>
  <si>
    <t>ADENOSINA</t>
  </si>
  <si>
    <t>ADRENALINA (EPINEFRINA)</t>
  </si>
  <si>
    <t>ALFA METIL DOPA</t>
  </si>
  <si>
    <t>AMIODARONA</t>
  </si>
  <si>
    <t>ATROPINA</t>
  </si>
  <si>
    <t>BETAMETASONA</t>
  </si>
  <si>
    <t>BETAMETILDIGOXINA</t>
  </si>
  <si>
    <t>BROMURO DE IPATROPIO</t>
  </si>
  <si>
    <t>CLEMASTINA (FURAMATO)</t>
  </si>
  <si>
    <t>CLORURO DE POTASIO</t>
  </si>
  <si>
    <t>CLORURO DE SODIO (ELECTROLITOS)</t>
  </si>
  <si>
    <t>DEXAMETASONA</t>
  </si>
  <si>
    <t>DEXTROSA 10% EN AGUA DESTILADA</t>
  </si>
  <si>
    <t>DEXTROSA 5% EN AGUA DESTILADA</t>
  </si>
  <si>
    <t>DICLOFENACO SÓDICO</t>
  </si>
  <si>
    <t>DINITRATO DE ISOSORBIDE</t>
  </si>
  <si>
    <t>DIPIRONA</t>
  </si>
  <si>
    <t>DOPAMINA</t>
  </si>
  <si>
    <t>FENITOINA SODICA</t>
  </si>
  <si>
    <t>GLUCONATO DE CALCIO</t>
  </si>
  <si>
    <t>HALOPERIDOL</t>
  </si>
  <si>
    <t>HIDROCORTISONA</t>
  </si>
  <si>
    <t>HIOSCINA (BUTIL BROMURO)</t>
  </si>
  <si>
    <t>SOLUCIÓN RINGER LACTATO</t>
  </si>
  <si>
    <t>LIDOCAÍNA</t>
  </si>
  <si>
    <t>LIDOCAÍNA JALEA (CLORHIDRATO DE LIDOCAÍNA)</t>
  </si>
  <si>
    <t>LOSARTÁN</t>
  </si>
  <si>
    <t>METOCLOPRAMIDA</t>
  </si>
  <si>
    <t>METOPROLOL</t>
  </si>
  <si>
    <t>MISOPROSTOL</t>
  </si>
  <si>
    <t>NALOXONA CLORHIDRATO (HIDROCLORURO DE NALOXONA)</t>
  </si>
  <si>
    <t>NITROFURAZONA</t>
  </si>
  <si>
    <t>NITROGLICERINA</t>
  </si>
  <si>
    <t>NITROPRUSIATO DE SODIO</t>
  </si>
  <si>
    <t>NOREPINEFRINA (BITARTRATO)</t>
  </si>
  <si>
    <t>OMEPRAZOL</t>
  </si>
  <si>
    <t>OXIMETAZOLINA 0,05% (CLORHIDRATO)</t>
  </si>
  <si>
    <t>SOLUCIÓN SALINA NORMAL 100 ML(ELECTROLITOS DE CLORURO DE SODIO</t>
  </si>
  <si>
    <t>SOLUCIÓN SALINA NORMAL 500ML(ELECTROLITOS DE CLORURO DE SODIO)</t>
  </si>
  <si>
    <t>SALBUTAMOL</t>
  </si>
  <si>
    <t>SULFATO DE MAGNESIO</t>
  </si>
  <si>
    <t>TOBRAMICINA</t>
  </si>
  <si>
    <t>TRAMADOL (CLORHIDRATO)</t>
  </si>
  <si>
    <t>VECURONIO</t>
  </si>
  <si>
    <t>VITAMINA K</t>
  </si>
  <si>
    <t>MIDAZOLAM</t>
  </si>
  <si>
    <t>OXITOCINA</t>
  </si>
  <si>
    <t>FENTANILO</t>
  </si>
  <si>
    <t>ACEITE MOTOR DIESEL 15W40 SINTETICO</t>
  </si>
  <si>
    <t>ACEITE PARA MOTOR 15W40</t>
  </si>
  <si>
    <t>ACEITE PARA MOTOR 20W50</t>
  </si>
  <si>
    <t>ACEITE PARA MOTOR 4T 20W50 PARA MOTO</t>
  </si>
  <si>
    <t>ACEITE PARA MOTOR 4T 10W30 PARA MOTO</t>
  </si>
  <si>
    <t>HIDRAHULICO ATF PARA DIRECCION HIDRAHULICA</t>
  </si>
  <si>
    <t>ACEITE PARA MOTORES 2 TIEMPOS</t>
  </si>
  <si>
    <t>ACEITE PARA MOTORES 2 TIEMPOS FUERA DE BORDA</t>
  </si>
  <si>
    <t>ACEITE SINTETICO 2 TIEMPOS PARA GUADAÑA</t>
  </si>
  <si>
    <t>ACEITE 80W90</t>
  </si>
  <si>
    <t>ACEITE VALVULINA 85W140</t>
  </si>
  <si>
    <t>GRASA PARA GUADAÑAS</t>
  </si>
  <si>
    <t>GRASA DE LITIO</t>
  </si>
  <si>
    <t xml:space="preserve">ACEITE 363 </t>
  </si>
  <si>
    <t>ACEITE HIDRAULICO ATP - ISO 68</t>
  </si>
  <si>
    <t xml:space="preserve">LUBRICANTE MULTIUSOS 311 GR </t>
  </si>
  <si>
    <t>LUBRICATING OIL, GENERAL PURPOSE X 1 GAL</t>
  </si>
  <si>
    <t>AGUA PARA BATERIA POR 550 CC</t>
  </si>
  <si>
    <t>LIQUIDO PARA FRENOS</t>
  </si>
  <si>
    <t>REFRIGERANTE PARA MOTOR</t>
  </si>
  <si>
    <t>REFRIGERENTE PARA MOTOR DIESEL UTILIZADO EN EQUIPO ELECTROGENO</t>
  </si>
  <si>
    <t>SOLUCIÓN ANTIBACTERIAL *100 ML</t>
  </si>
  <si>
    <t>DISTRIBUCIÓN (TRANSPORTE - SOLUCIÓN ANTIBACTERIAL)</t>
  </si>
  <si>
    <t>DISTRIBUCIÓN (TRANSPORTE - JABON LIQUIDO)</t>
  </si>
  <si>
    <t>BANDERA DE COLOMBIA 3 X 2 MTS (SIN ESCUDO) EXTERIOR - (DILOS)</t>
  </si>
  <si>
    <t>BANDERA FAC 3 X 2 MTS (CON ESCUDO) EXTERIOR  - (DILOS)</t>
  </si>
  <si>
    <t>ESTANDARTE COLOMBIA DE 1.35 X 1.10 MTS (CON ESCUDO) INTERIOR DEBE CONTAR CON SU RESPECTIVO KIT (BASE, ASTA Y MOHARRA) - (DILOS)</t>
  </si>
  <si>
    <t>ESTANDARTE FAC DE INTERIOR DE 1.35 X 1.10 MTS (CON ESCUDO, SIN FLECOS) INTERIOR (PROTOCOLO), DEBE CONTAR CON SU RESPECTIVO KIT (BASE, ASTA Y MOHARRA) - (DILOS)</t>
  </si>
  <si>
    <t>BANDERA UNIDAD AEREA 3 X 2 MTS (CON ESCUDO EXTERIOR) CACOM1,2,3,4,5,6,7,CATAM,CAMAN,EMAVI,EPFAC,ESUFA,GAORI,GAAMA,GACAS,GACAR.- (DILOS)</t>
  </si>
  <si>
    <t>ESTANDARTE UNIDADES AEREAS DE 1.35 X 1.10 MTS (CON ESCUDO Y FLECO - INTERIOR) CACOM1,2,3,4,5,6,7,CATAM,CAMAN,EMAVI,EPFAC,ESUFA,GAORI,GAAMA,GACAS,GACAR, DEBE CONTAR CON SU RESPECTIVO KIT (BASE, ASTA Y MOHARRA) - (DILOS)</t>
  </si>
  <si>
    <t>ESTANDARTE UNIDADES DE INTERIOR MEDIDAS 1.35X1.10 MTS CON ESCUDOS Y FLECOS DORADOS (GAAMA, GAORI, GACAS, GACAR, EMAVI, ESUFA, EPEFAC, CAMAN, CATAM Y BACOF) PROTOCOLO- DEBE CONTAR CON SU RESPECTIVO KIT (BASE, ASTA Y MOHARRA) - (DILOS)</t>
  </si>
  <si>
    <t>ESTANDARTE UNIDADES DE INTERIOR MEDIDAS 1.35X1.10 MTS CON ESCUDOS SIN FLECOS (CACOM 1,2,3,4,5,6,7, GAAMA, GAORI, GACAS, GACAR, EMAVI, ESUFA, EPEFAC, CAMAN, CATAM Y BACOF) PROTOCOLO- DEBE CONTAR CON SU RESPECTIVO KIT (BASE, ASTA Y MOHARRA) - (DILOS)</t>
  </si>
  <si>
    <t>ESTANDARTE COLOMBIA DE INTERIOR CON ESCUDO BORDE ROJO Y FLECOS DORADOS DE 1.35X1.10 MTS (PROTOCOLO) DEBE CONTAR CON SU RESPECTIVO KIT (BASE, ASTA Y MOHARRA) - (DILOS)</t>
  </si>
  <si>
    <t>ESTANDARTE FAC DE INTERIOR CON ESCUDO Y FLECOS DORADOS DE 1.35X1.10 MTS (PROTOCOLO) DEBE CONTAR CON SU RESPECTIVO  KIT (BASE, ASTA Y MOHARRA) - (DILOS)</t>
  </si>
  <si>
    <t>BANDERINES GRADO TE, CT, MY, TC, CR. (DOS DE CADA UNO) MEDIDAS 45 X 35 CM, VIVO 4 CM. JARETÓN 5 CM (PROTOCOLO) DEBE CONTAR CON SU RESPECTIVO KIT (BASE, ASTA Y MOHARRA) - (DILOS)</t>
  </si>
  <si>
    <t>BANDERA COLOMBIA EXTERIOR 15X10 MTS CON 17 ARGOLLAS PARA ANCLAJE SIN ESCUDO (PROTOCOLO) - (DILOS)</t>
  </si>
  <si>
    <t>ESTANDARTE DE INTERIOR COREA DEL SUR, ESTADOS UNIDOS Y ALEMANIA DE 1.35X1.10 MTS (PROTOCOLO) DEBE CONTAR CON SU RESPECTIVO KIT (BASE, ASTA Y MOHARRA) - (DILOS)</t>
  </si>
  <si>
    <t>ESTANDARTE COLOMBIA INTERIOR DE 1.35 X 1.10 MTS (CON ESCUDO) SEMEP (PROTOCOLO) DEBE CONTAR CON SU RESPECTIVO KIT (BASE, ASTA Y MOHARRA) - (DILOS)</t>
  </si>
  <si>
    <t>ESTANDARTE FAC DE 1.35 X 1.10 MTS (CON ESCUDO) INTERIOR SEMEP (PROTOCOLO) DEBE CONTAR CON SU RESPECTIVO KIT (BASE, ASTA Y MOHARRA) - (DILOS)</t>
  </si>
  <si>
    <t>ESTANDARTE COLOMBIA DE 1.35 X 1.10 MTS (CON ESCUDO) INTERIOR SATENA DEBE CONTAR CON SU RESPECTIVO KIT (BASE, ASTA Y MOHARRA) - (DILOS)</t>
  </si>
  <si>
    <t>ESTANDARTE FAC DE 1.35 X 1.10 MTS (CON ESCUDO) INTERIOR SATENA, DEBE CONTAR CON SU RESPECTIVO KIT (BASE, ASTA Y MOHARRA) - (DILOS)</t>
  </si>
  <si>
    <t>ESTANDARTE 1.35 X 1.10 MTS, ESCUDO INSPECCION GENERAL FAC, BASE, ASTA Y MOHARRA -INTERIOR) - (DILOS)</t>
  </si>
  <si>
    <t xml:space="preserve">BANDERAS O ACCESORIOS – SECCIÓN ESTRATÉGICA PATRIMONIO HISTÓRICO (MUSEO) BANDERA SECCIÓN ESTRATÉGICA PATRIMONIO HISTÓRICO (MUSEO) EXTERIOR 6X4 MTS </t>
  </si>
  <si>
    <t>BANDERINES DE GRADO (GACAS) - BANDERINES DE GRADO OFICIAL EN SATÍN RASO PESADO 100% ACETATO, DOBLE FAZ (DOS CARAS), CON INSIGNIAS Y NOMBRE UNIDAD BORDADOS COMPUTARIZADO, MEDIDA 45 X 35 CM, CON SISTEMA TUBULAR PAR AJUSTE AL ASTA DE 7 CM, CORDÓN DE LUREX DORADO EN EL EXTREMO SUPERIOR Y VIVO DE 4 CM EN SATÍN RASO, EN COLOR SEGÚN LA UNIDAD. (ROJO-GACAS). GRADOS: ST. TE. CT. MY. TC.  DEBE CONTAR CON SU RESPECTIVO KIT (BASE, ASTA Y MOHARRA)</t>
  </si>
  <si>
    <t>ESTANDARTE (BANDERA DE COLOMBIA) MEDIDA 1.35 X 1.10 MTS (DOBLE FAZ) GACAS, DEBE CONTAR CON SU RESPECTIVO KIT (BASE, ASTA Y MOHARRA)</t>
  </si>
  <si>
    <t>ESTANDARTE (BANDERA FAC) MEDIDA 1.35 X 1.10 MTS (DOBLE FAZ) INTERIOR GACAS, DEBE CONTAR CON SU RESPECTIVO KIT (BASE, ASTA Y MOHARRA)</t>
  </si>
  <si>
    <t>ESTANDARTE (BANDERA UNIDAD AEREA GACAS) MEDIDA 1.35 X 1.10 MTS (DOBLE FAZ DOS CARAS) INTERIOR GACAS, DEBE CONTAR CON SU RESPECTIVO KIT (BASE, ASTA Y MOHARRA)</t>
  </si>
  <si>
    <t>PORTA ESTANDARTES (ELABORADOS EN TERCIOPELO, COLOR INSTITUCIONAL) GACAS</t>
  </si>
  <si>
    <t>BANDERA PAISES 60 X 40 CM DOBLE FAZ CON LOGO EN AMBAS CARAS (COLOMBIA, BRASIL, MEXICO, HONDURAS, SALVADOR, PARAGUAY, URUGUAY, ARGENTINA, CHILE Y ESTADOS UNIDOS) EXTERIOR CACOM 4</t>
  </si>
  <si>
    <t>ESTANDARTE, BANDERAS DE OTROS PAISES DE LAS SIGUIENTE MEDIDAS 1.35 X 1.10 MTS (EJERCITO DE COLOMBIA, ARMADA DE COLOMBIA, FUERZA AEREA COLOMBIANA, COMANDO AEREO DE COMBATE N°4, POLICIA NACIONAL DE COLOMBIA, HONDURAS, PARAGUAY, CHILE, GUATEMALA, URUGUAY, OTAN, SALVADOR, ECUADOR Y COLOMBIA.)  CACOM 4, DEBE CONTAR CON SU RESPECTIVO KIT (BASE, ASTA Y MOHARRA)</t>
  </si>
  <si>
    <t>BANDERAS TIPO ESCRITORIO- BANDERIN CON ESCUDO BORDADO, CON BASE REDONDA Y ASTA QUE TERMINE EN PUNTA DE LANZA, DIMENSIONES 27 X 18 CMS (COLOMBIA, BRASIL, ESTADOS UNIDOS, MEXICO, SALVADOR, FUERZA AEREA COLOMBIANA, CHILE, HONDURAS, EJERCITO DE COLOMBIA Y ARMADA DE COLOMBIA) CACOM4, DEBE CONTAR CON SU RESPECTIVO KIT (BASE, ASTA Y MOHARRA)</t>
  </si>
  <si>
    <t>BANDERA FAC 3X2 MTS (CON ESCUDO) EXTERIOR (CAMAN)</t>
  </si>
  <si>
    <t>BANDERA DE COLOMBIA 3X2 MTS (SIN ESCUDO) EXTERIOR CAMAN)</t>
  </si>
  <si>
    <t>BANDERA UNIDAD AEREA 3X2 MTS (CON ESCUDO) CAMAN EXTERIOR (CAMAN)</t>
  </si>
  <si>
    <t>BANDERA DE COLOMBIA 6X4 MTS (SIN ESCUDO) EXTERIOR CAMAN)</t>
  </si>
  <si>
    <t>BANDERA FAC 4X2 MTS (SIN ESCUDO) EXTERIOR CAMAN)</t>
  </si>
  <si>
    <t>BANDERA FAC 6X4 MTS (CON ESCUDO) EXTERIOR CAMAN)</t>
  </si>
  <si>
    <t>ESTANDARTE UNIDADES AEREAS DE 1.35X1.10MTS (CON ESCUDO) FLECO – CAMAN INTERIOR CAMAN) DEBE CONTAR CON SU RESPECTIVO KIT (BASE, ASTA Y MOHARRA)</t>
  </si>
  <si>
    <t>ESTANDARTE UNIDADES AEREAS DE 1.35X1.10 MTS (CON ESCUDO) FLECO – FAC INTERIOR CAMAN)DEBE CONTAR CON SU RESPECTIVO KIT (BASE, ASTA Y MOHARRA)</t>
  </si>
  <si>
    <t>ESTANDARTE UNIDADES AEREAS DE 1.35X1.10 MTS (CON ESCUDO) FLECO-COLOMBIA-INTERIOR CAMAN), DEBE CONTAR CON SU RESPECTIVO KIT (BASE, ASTA Y MOHARRA)</t>
  </si>
  <si>
    <t xml:space="preserve">BANDERA DE COLOMBIA 5 MTS ALTO X 4 MTS ANCHO EXTERIOR (CACOM 2) </t>
  </si>
  <si>
    <t>BANDERA DE COLOMBIA - BANDERA PABELLÓN NACIONAL TIPO PENDON  5 MTS DE LARGO X 1.50 MTS DE ANCHO (DOBLE FAZ- SIN ESCUDO- EXTERIOR (CACOM 2)</t>
  </si>
  <si>
    <t>ESTANDARTE COLOMBIA CON ESCUDO Y FLECOS, PROTOCOLO 1.35 X 1.10 MTS INTERIOR CON SU KIT DE BANDERAS CONFORMADO POR ASTA, BASE NEGRA Y MOHARRA (CACOM-2)</t>
  </si>
  <si>
    <t>ESTANDARTE FAC CON ESCUDO Y FLECOS,  PROTOCOLO 1.35 X 1.10 MTS INTERIOR CON SU KIT DE BANDERAS CONFORMADO POR ASTA, BASE NEGRA Y MOHARRA. (CACOM-2)</t>
  </si>
  <si>
    <t>ESTANDARTE OFAPC PROTOCOLO DE 1.35 X 1.10 MTS INTERIOR CON ESCUDO, CON SU KIT DE BANDERAS CONFORMADO POR ASTA, BASE NEGRA Y MOHARRA. (CACOM-2)</t>
  </si>
  <si>
    <t>BANDERINES – BANDERINES RECTANGULAR DOBLE FAZ CON ESCUDO Y CORDÓN PARA AMARRAR BANDERINES RECTANGULAR DE 45 X 35 CM DE LOS GRADOS, ESCUDOS Y CORDÓN PARA AMARRAR POR AMBOS LADOS, BORDADOS (BG, CR, TC, MY, CT, TE, ST) CON SU KIT DE BANDERAS CONFORMADO POR ASTA, BASE NEGRA Y MOHARRA. (CACOM 2)</t>
  </si>
  <si>
    <t>ESTANDARTE 1.35 X 1.10 MTS (ESTADOS UNIDOS, GUATEMALA, HONDURAS, REPUBLICA DOMINICANA, PANAMA, ECUADOR, PERU, BRASIL, MEXICO, SALVADOR Y PARAGUAY.)  (DOBLE FAZ DOS CARAS - CON ESCUDO BORDADO, BASE, ASTA Y MOHARRA - INTERIOR) CACOM 1</t>
  </si>
  <si>
    <t>ESTANDARTE 1.35 X 1.10 MTS COLOMBIA (DOBLE FAZ DOS CARAS - CON ESCUDO BORDADO, BASE, ASTA Y MOHARRA - INTERIOR) CACOM 1</t>
  </si>
  <si>
    <t>ESTANDARTE 1.35 X 1.10 MTS FUERZA AEREA COLOMBIANA (DOBLE FAZ DOS CARAS - CON ESCUDO BORDADO, BASE, ASTA Y MOHARRA - INTERIOR) CACOM 1</t>
  </si>
  <si>
    <t>MOHARRAS METALICAS 20± 0.3 CM (CACOM-2)</t>
  </si>
  <si>
    <t>DESARROLLO PARCIAL DE LA FASE E LANZAMIENTO DEL PROYECTO SATELITAL FACSAT-2 ASI COMO PARTE DE LA TRANSFERENCIA TECNOLOGICA Y DE CONOCIMIENTO.</t>
  </si>
  <si>
    <t>KIT REACCIONES RT-QPCR PARA COVID 19 REACCIONES // LOTE 1</t>
  </si>
  <si>
    <t>KIT REACCION DE EXTRACCION ARN VIRAL // LOTE 1</t>
  </si>
  <si>
    <t xml:space="preserve">AGUA GRADO PCR  WATER, STERILE, NUCLEASE - FREE BOTELLA X 500ML </t>
  </si>
  <si>
    <t>41104200
41116004</t>
  </si>
  <si>
    <t>RNASE WAY SPRAY POR 400 RNASE AWAY DECONTAMINANT SPRAY BOTTLE 475 ML- THERMO</t>
  </si>
  <si>
    <t>41116100
41116004</t>
  </si>
  <si>
    <t>VIALES, TAPA ROSCA, CIERRRE HERMETICO</t>
  </si>
  <si>
    <t>VIALES, CON TAPA DE PRESSION, CON CAPACIDAD 1.5 ML.</t>
  </si>
  <si>
    <t>CAJA TAPAS OPTICAS STRIPS MICROAMP 12X8 TIRAS, DE CALIDAD OPTICA, PLANAS,ULTRACLARAS</t>
  </si>
  <si>
    <t>CAJAS STRIPS MICROAMP 12X8 (960 TUBOS ), BLANCAS</t>
  </si>
  <si>
    <t>CAMIONETA 4X4 4000CC 6A8 BLINDAJE NIVEL III A (NIJ) CON MATERIALES LIVIANOS</t>
  </si>
  <si>
    <t>SERVICIO COMISIONISTA BOLSA MERCANTIL</t>
  </si>
  <si>
    <t>ACTIVIDADES CONTEMPLADAS EN LA AGENDA INTERNACIONAL 2021, EN CUMPLIMIENTO A LO ACORDADO EN LOS DIFERENTES MECANISMOS BILATERALES Y MUTILATERALES EN LOS QUE PARTICIPA LA FUERZA AEREA COLOMBIANA</t>
  </si>
  <si>
    <t>PLUMÓN CAMA SENCILLA</t>
  </si>
  <si>
    <t>AUDITORIA DE RECERTIFICACIÓN BAJO LA NORMA ISO 9001:2015 AL ÁREA DE LOS GIMNASIOS MILITARES FAC Y A LOS CINCO (5) GIMNASIOS DE LA FAC</t>
  </si>
  <si>
    <t>VEHICULO TIPO MICROBUS CAPACIDAD MINIMA 16 PAX</t>
  </si>
  <si>
    <t>25101501
25101503</t>
  </si>
  <si>
    <t>VEHICULO TIPO AUTOMOVIL</t>
  </si>
  <si>
    <t>CHASIS DE CAMIÓN CAPACIDAD MINIMA 7 TONELADAS FRENO 100% AIRE</t>
  </si>
  <si>
    <t>VEHICULO TIPO BUS CAPACIDAD MIN 40 PAX PARA EMAVI</t>
  </si>
  <si>
    <t>VEHICULO TIPO BUS CAPACIDAD MIN 35 PAX PARA EPFAC</t>
  </si>
  <si>
    <t>LLANTA 120/80-18 // ADICIÓN OC 69916</t>
  </si>
  <si>
    <t>LLANTA 265/65R17 // ADICIÓN OC 69916</t>
  </si>
  <si>
    <t>LLANTA 100/90-18 // ADICIÓN OC 69916</t>
  </si>
  <si>
    <t>LLANTA 175/65R14 // ADICIÓN OC 69916</t>
  </si>
  <si>
    <t>LLANTA 185/65R14 // ADICIÓN OC 69916</t>
  </si>
  <si>
    <t>LLANTA 195/55R15 // ADICIÓN OC 69916</t>
  </si>
  <si>
    <t>LLANTA 195/65R15 // ADICIÓN OC 69916</t>
  </si>
  <si>
    <t>LLANTA 205/75R16 // ADICIÓN OC 69916</t>
  </si>
  <si>
    <t>LLANTA 205/75R17.5 // ADICIÓN OC 69916</t>
  </si>
  <si>
    <t>LLANTA 215/70R16 // ADICIÓN OC 69916</t>
  </si>
  <si>
    <t>LLANTA 215/75R17.5 // ADICIÓN OC 69916</t>
  </si>
  <si>
    <t>LLANTA 235/70R16 // ADICIÓN OC 69916</t>
  </si>
  <si>
    <t>LLANTA 235/75R15 // ADICIÓN OC 69916</t>
  </si>
  <si>
    <t>LLANTA 235/75R17.5 // ADICIÓN OC 69916</t>
  </si>
  <si>
    <t>LLANTA 245/75R17 // ADICIÓN OC 69916</t>
  </si>
  <si>
    <t>LLANTA 255/60R18 // ADICIÓN OC 69916</t>
  </si>
  <si>
    <t>LLANTA 255/70R16 // ADICIÓN OC 69916</t>
  </si>
  <si>
    <t>LLANTA 265/70R16 // ADICIÓN OC 69916</t>
  </si>
  <si>
    <t>LLANTA 265/75R16 // ADICIÓN OC 69916</t>
  </si>
  <si>
    <t>LLANTA 275/55R20 // ADICIÓN OC 69916</t>
  </si>
  <si>
    <t>LLANTA 285/60R18 // ADICIÓN OC 69916</t>
  </si>
  <si>
    <t>LLANTA 295/80R22.5 // ADICIÓN OC 69916</t>
  </si>
  <si>
    <t>LLANTA 7.5-16 // ADICIÓN OC 69916</t>
  </si>
  <si>
    <t>LLANTA 90/90-21 // ADICIÓN OC 69916</t>
  </si>
  <si>
    <t>ADQUISICION LLANTAS</t>
  </si>
  <si>
    <t>25172504
25172503
25172512</t>
  </si>
  <si>
    <t>COBIJA FRAZADA</t>
  </si>
  <si>
    <t>TOALLA AZUL</t>
  </si>
  <si>
    <t>PARCHES BORDADOS CON PATRÓN DE CAMUFLADO LÍNEAS ONDULANTES PARA OFICIALES Y SUBOFICIALES (GRADO GORRO, GRADO CHAQUETA, ALA ESPECIALIDAD, FUERZA AÉREA, APELLIDO, CITACIÓN PRESIDENCIA, PARCHE FAC) ETFAC-044-014</t>
  </si>
  <si>
    <t>PARCHES BORDADOS CON PATRÓN DE CAMUFLADO LÍNEAS ONDULANTES PARA SOLDADOS (FUERZA APEREA, APELLIDO, PARCHE FAC, PARCHE UNIDAD) ET-FAC024-015</t>
  </si>
  <si>
    <t>PARCHES BORDADOS AZULES PARA SOLDADOS ( FUERZA AÉREA, APELLIDO, PARCHE FAC, PARCHE UNIDAD)</t>
  </si>
  <si>
    <t>PRESILLAS DE GRADO CON PATRON DE CAMUFLADO LINEAS ONDULANTES PARA OFICIALES Y SUBOFICIALES</t>
  </si>
  <si>
    <t>TULA EN LONA</t>
  </si>
  <si>
    <t>CAMUFLADO PCLO CABALLERO (CUADROS - ALUMNOS - SOLDADOS)</t>
  </si>
  <si>
    <t xml:space="preserve">BOTAS DE COMBATE CON TECNOLOGÍAS APLICADAS </t>
  </si>
  <si>
    <t>CAMISA TACTICA</t>
  </si>
  <si>
    <t>JARRO PARA CANTIMPLORA</t>
  </si>
  <si>
    <t xml:space="preserve">ALCOHOL ANTISÉPTICO AL 70% DE 30 ML PERSONALIZADO </t>
  </si>
  <si>
    <t>ANTISEPTICO DE USO EXTERNO AL 70%, FRASCO PLASTICO, BOTELLA X 750 CC</t>
  </si>
  <si>
    <t>GEL ANTIBACTERIAL PARA MANOS CON VÁLVULA DISPENSADORA POR 1000 CC</t>
  </si>
  <si>
    <t>JABÓN LÍQUIDO PARA MANOS CON VÁLVULA DISPENSADORA POR 500 CC</t>
  </si>
  <si>
    <t>SOLUCIÓN ANTIBACTERIAL NO INFLAMABLE</t>
  </si>
  <si>
    <t>DISTRIBUCIÓN (SERVICIOS DE TRANSPORTE)</t>
  </si>
  <si>
    <t xml:space="preserve">AIRE ACONDICIONADO 5 TONELADAS - 60000 BTU </t>
  </si>
  <si>
    <t>ADQUSICION DE VESTUARIO POR MEDIO DE TARJETA CANJEABLES PARA EL PERSONAL MILITAR QUE PRESTEN SUS SERVICIOS DE AGENTES DE INTELIGENCIA Y EN MISIONES DE SEGURIDAD Y MILITARES ASIGNADOS A SEGURIDAD DE LA PRESIDENCIA DE LA REPUBLICA</t>
  </si>
  <si>
    <t>84121804
84121805</t>
  </si>
  <si>
    <t>BANDERA UNIDAD AEREA 3 X 2 MTS (CON ESCUDO EXTERIOR) CACOM1,2,3,4,5,6,7,CATAM,CAMAN,EMAVI,EPFAC,ESUFA,GAORI,GAAMA,GACAS,GACAR.</t>
  </si>
  <si>
    <t>ESTANDARTE UNIDADES AEREAS DE 1.35 X 1.10 MTS (CON ESCUDO Y FLECO - INTERIOR) CACOM1,2,3,4,5,6,7,CATAM,CAMAN,EMAVI,EPFAC,ESUFA,GAORI,GAAMA,GACAS,GACAR, DEBE CONTAR CON SU RESPECTIVO KIT (BASE, ASTA Y MOHARRA)</t>
  </si>
  <si>
    <t>ESTANDARTE UNIDADES DE INTERIOR MEDIDAS 1.35X1.10 MTS CON ESCUDOS Y FLECOS DORADOS (GAAMA, GAORI, GACAS, GACAR, EMAVI, ESUFA, EPEFAC, CAMAN, CATAM Y BACOF) PROTOCOLO- DEBE CONTAR CON SU RESPECTIVO KIT (BASE, ASTA Y MOHARRA)</t>
  </si>
  <si>
    <t>ESTANDARTE UNIDADES DE INTERIOR MEDIDAS 1.35X1.10 MTS CON ESCUDOS SIN FLECOS (CACOM 1,2,3,4,5,6,7, GAAMA, GAORI, GACAS, GACAR, EMAVI, ESUFA, EPEFAC, CAMAN, CATAM Y BACOF) PROTOCOLO- DEBE CONTAR CON SU RESPECTIVO KIT (BASE, ASTA Y MOHARRA)</t>
  </si>
  <si>
    <t>BANDERA COLOMBIA EXTERIOR 15X10 MTS CON 17 ARGOLLAS PARA ANCLAJE SIN ESCUDO (PROTOCOLO)</t>
  </si>
  <si>
    <t>REFRIGERADORES PARA VACUNAS</t>
  </si>
  <si>
    <t>DESARROLLO TECNOLÓGICO CONJUNTO DE UN SISTEMA DE MEDICIÓN DE VARIABLES ATMOSFÉRICAS Y DE GASES EN AERONAVES NO PRESURIZADAS</t>
  </si>
  <si>
    <t>IMPEDANCIÓMETRO</t>
  </si>
  <si>
    <t>PANTALON DE POPELINA DAMA</t>
  </si>
  <si>
    <t>UNIFORME PERSONAL CIVIL FEMENINO CON PANTALON DE MUSICOS EMAVI - ESUFA</t>
  </si>
  <si>
    <t>UNIFORME PERSONAL CIVIL MASCULINO DE MUSICOS EMAVI - ESUFA</t>
  </si>
  <si>
    <t>CALZADO CALLE - LICENCIAMIENTO SOLDADOS</t>
  </si>
  <si>
    <t>MAQUINA PICADORA DE PAPEL</t>
  </si>
  <si>
    <t>02-01-01-004-009-02</t>
  </si>
  <si>
    <t xml:space="preserve">SHELTER ADECUADO OFICINAS ADMINISTRATIVAS </t>
  </si>
  <si>
    <t xml:space="preserve">SHELTER ADECUADO COMO ESPACIO SOCIAL O DE SERVICIO </t>
  </si>
  <si>
    <t>SHELTER ADECUADO PARA SERVICIO SANITARIO</t>
  </si>
  <si>
    <t>SHELTER ADECUADO COMO BODEGA DE HERRAMIENTA</t>
  </si>
  <si>
    <t>SHELTER ADECUADO COMO BODEGA</t>
  </si>
  <si>
    <t xml:space="preserve">MESA COMEDOR DE 6 PUESTOS </t>
  </si>
  <si>
    <t>SILLA PLÁSTICA COMEDOR</t>
  </si>
  <si>
    <t xml:space="preserve">ESCRITORIO DE COMPUTO </t>
  </si>
  <si>
    <t xml:space="preserve">TABLERO ACRÍLICO PARA MARCADOR BORRABLE DE 120 X 240 CM </t>
  </si>
  <si>
    <t>MESA DE CONFERENCIAS</t>
  </si>
  <si>
    <t>SILLAS EJECUTIVAS DE ESCRITORIO CON DESCANSA BRAZOS</t>
  </si>
  <si>
    <t>LOCKERS METÁLICOS DE 9 PUESTOS CADA UNO</t>
  </si>
  <si>
    <t>MESÓN EN ACERO INOXIDABLE CON ESTUFA ELÉCTRICA EN VITROCERÁMICA, CON LAVAPLATOS.</t>
  </si>
  <si>
    <t>EXTRACTORES DE AIRE Y VENTILACIÓN DE CAPACIDAD EXTRACTORA MÍNIMA DE 1350 M³/H DE TIPO INDUSTRIAL</t>
  </si>
  <si>
    <t>NEVECON MÍNIMO DE 420 LTS DE CAPACIDAD NO FROST.</t>
  </si>
  <si>
    <t>HORNO MICROONDAS 27 LTS</t>
  </si>
  <si>
    <t>AIRE ACONDICIONADO DE 18.000BTU MINI SPLIT TIPO INVERTER</t>
  </si>
  <si>
    <t>AIRE ACONDICIONADO DE 24.000BTU MINI SPLIT TIPO INVERTER</t>
  </si>
  <si>
    <t>DISPENSADOR DE AGUA, DE TIPO PISO, PARA BOTELLÓN DE 20 LITROS</t>
  </si>
  <si>
    <t>TELEVISOR DE 65” CON ANTENA PARA TELEVISIÓN SATELITAL PREPAGO</t>
  </si>
  <si>
    <t>DISPOSITIVOS DE ACCESO DE REDES DIGITALES DE SERVICIOS INTEGRADOS ISDN</t>
  </si>
  <si>
    <t>ADQUISICIÓN DE CARPAS DESARMABLES DE 6MX6 M</t>
  </si>
  <si>
    <t>AGUA GRADO PCR WATER, STERILE, NUCLEASE - FREE BOTELLA X 500ML</t>
  </si>
  <si>
    <t>PUNTAS PARA MICROPIPETAS</t>
  </si>
  <si>
    <t>VIALES, CON TAPA DE PRESSION, CON CAPACIDAD 1.5 ML</t>
  </si>
  <si>
    <t>MANGUERA DE POLIETILENO PF RDE 9 DE 50 M DE LARGO PARA ACOMETIDA DE AGUA</t>
  </si>
  <si>
    <t>TUBERÍA DE DESAGÜE EN PVC DE 20 METROS DE LONGITUD PARA DESAGÜE</t>
  </si>
  <si>
    <t>EXTENSIÓN DE 50 METROS EN CABLE ENCAUCHETADO AWG 3X8</t>
  </si>
  <si>
    <t>02-02-01-004-003-05</t>
  </si>
  <si>
    <t>SISTEMA DE IZAJE COMPUESTO POR DOS ESLINGAS DE CARGA Y CINCO PERROS METÁLICOS</t>
  </si>
  <si>
    <t>MOTOCICLETA TIPO ENDURO</t>
  </si>
  <si>
    <t>CAMISETA TACTICA</t>
  </si>
  <si>
    <t>PANTALON TACTICO</t>
  </si>
  <si>
    <t>CHAQUETA TACTICA</t>
  </si>
  <si>
    <t>VEHICULO TIPO MICROBUS CAPACIDAD MINIMA 12 PAX</t>
  </si>
  <si>
    <t>DESARROLLO PARCIAL DE LA FASE D, QUE COMPRENDE DISEÑO, ENSAMBLE, INTEGRACIÓN Y PRUEBAS DE DISEÑO DE INGENIERIA PARA EL PROYECTO SATELITAL FACSAT-2 ASI COMO PARTE DE LA TRANSFERENCIA TECNOLOGICA Y DE CONOCIMIENTO.</t>
  </si>
  <si>
    <t>MEDALLA ORDEN DEL MÉRITO MILITAR "ANTONIO NARIÑO". CATEGORÍA "OFICIAL"</t>
  </si>
  <si>
    <t>MEDALLA ORDEN DEL MÉRITO MILITAR "ANTONIO NARIÑO". CATEGORÍA "CABALLERO"</t>
  </si>
  <si>
    <t>MEDALLA ORDEN DEL MÉRITO MILITAR "ANTONIO NARIÑO". CATEGORÍA "COMPAÑERO"</t>
  </si>
  <si>
    <t>MEDALLA CRUZ DE LA FUERZA AÉREA AL MÉRITO AERONÁUTICO "GRAN OFICIAL"</t>
  </si>
  <si>
    <t>MEDALLA CRUZ DE LA FUERZA AÉREA AL MERITO AERONÁUTICO OFICIAL</t>
  </si>
  <si>
    <t>MEDALLA CRUZ DE LA FUERZA AÉREA AL MÉRITO AERONÁUTICO "CABALLERO"</t>
  </si>
  <si>
    <t>MEDALLA CRUZ DE LA FUERZA AÉREA AL MÉRITO AERONÁUTICO "COMPAÑERO"</t>
  </si>
  <si>
    <t>MEDALLA ORDEN DEL MÉRITO SANITARIO "JOSÉ FERNÁNDEZ MADRID". CATEGORÍA "GRAN OFICIAL"</t>
  </si>
  <si>
    <t>MEDALLA ORDEN DEL MÉRITO SANITARIO "JOSÉ FERNÁNDEZ MADRID". CATEGORÍA "COMENDADOR"</t>
  </si>
  <si>
    <t>MEDALLA ORDEN DEL MÉRITO SANITARIO "JOSÉ FERNÁNDEZ MADRID". CATEGORÍA "OFICIAL"</t>
  </si>
  <si>
    <t>MEDALLA ORDEN DEL MÉRITO SANITARIO "JOSÉ FERNÁNDEZ MADRID". CATEGORÍA "CABALLERO"</t>
  </si>
  <si>
    <t>MEDALLA ORDEN DEL MÉRITO SANITARIO "JOSÉ FERNÁNDEZ MADRID". CATEGORÍA "COMPAÑERO"</t>
  </si>
  <si>
    <t>MEDALLA "FRANCISCO JOSÉ DE CALDAS". CATEGORÍA "CONSAGRACIÓN" (PLATEADO)</t>
  </si>
  <si>
    <t>MEDALLA "FRANCISCO JOSÉ DE CALDAS". CATEGORÍA ESFUERZO" (EN BRONCE)</t>
  </si>
  <si>
    <t>MEDALLA "FRANCISCO JOSÉ DE CALDAS". CATEGORÍA "APLICACIÓN" (EN HIERRO)</t>
  </si>
  <si>
    <t xml:space="preserve">MEDALLA "TIEMPO DE SERVICIO 40 AÑOS" (OFICIALES ÚNICAMENTE) </t>
  </si>
  <si>
    <t>MEDALLA "TIEMPO DE SERVICIO 35 AÑOS" (OFICIALES)</t>
  </si>
  <si>
    <t xml:space="preserve">MEDALLA "TIEMPO DE SERVICIO 30 AÑOS" (OFICIALES) </t>
  </si>
  <si>
    <t>MEDALLA "TIEMPO DE SERVICIO 25 AÑOS" (OFICIALES)</t>
  </si>
  <si>
    <t xml:space="preserve">MEDALLA "TIEMPO DE SERVICIO 20 AÑOS" (OFICIALES) </t>
  </si>
  <si>
    <t xml:space="preserve">MEDALLA "TIEMPO DE SERVICIO 35 AÑOS" (SUBOFICIALES) </t>
  </si>
  <si>
    <t xml:space="preserve">MEDALLA "TIEMPO DE SERVICIO 30 AÑOS" (SUBOFICIALES) </t>
  </si>
  <si>
    <t xml:space="preserve">MEDALLA "TIEMPO DE SERVICIO 25 AÑOS" (SUBOFICIALES) </t>
  </si>
  <si>
    <t xml:space="preserve">MEDALLA "TIEMPO DE SERVICIO 20 AÑOS" (SUBOFICIALES) </t>
  </si>
  <si>
    <t>MEDALLA "TIEMPO DE SERVICIO 15 AÑOS" (OFICIALES, MISMA SUBOFICIALES)</t>
  </si>
  <si>
    <t>MEDALLA "FE EN LA CAUSA"</t>
  </si>
  <si>
    <t>MEDALLA "JUAN BAUTISTA SOLARTE OBANDO"</t>
  </si>
  <si>
    <t>MEDALLA "MARCO FIDEL SUÁREZ"</t>
  </si>
  <si>
    <t>MEDALLA "MARCO FIDEL SUÁREZ" CATEGORÍA "ESPECIAL"</t>
  </si>
  <si>
    <t>MEDALLA "SEGURIDAD Y DEFENSA DE BASES AÉREAS"</t>
  </si>
  <si>
    <t xml:space="preserve">MEDALLA "SERVICIOS DISTINGUIDOS A LA INTELIGENCIA AÉREA" </t>
  </si>
  <si>
    <t>MEDALLA "SERVICIOS DISTINGUIDOS A LA DEFENSA AÉREA Y NAVEGACIÓN AÉREA"</t>
  </si>
  <si>
    <t>MEDALLA "SERVICIOS DISTINGUIDOS AL CUERPO LOGÍSTICO Y ADMINISTRATIVO"</t>
  </si>
  <si>
    <t>MEDALLA "CIENCIA Y TECNOLOGÍA"</t>
  </si>
  <si>
    <t>SERVICIOS DISTINGUIDOS A LA ESCUELA DE SUBOFICIALES CT. ANDRÉS M. DÍAZ</t>
  </si>
  <si>
    <t>DISTINTIVO TIEMPO DE SERVICIO 10 AÑOS PERSONAL CIVIL</t>
  </si>
  <si>
    <t>DISTINTIVO TIEMPO DE SERVICIO 15 AÑOS PERSONAL CIVIL</t>
  </si>
  <si>
    <t>DISTINTIVO TIEMPO DE SERVICIO 20 AÑOS PERSONAL CIVIL</t>
  </si>
  <si>
    <t>CAMUFLADO PCLO DAMA (CUADROS - ALUMNOS)</t>
  </si>
  <si>
    <t>02-01-01-004-004-04</t>
  </si>
  <si>
    <t>ADQUISICIÓN DE MAQUINARIA PARA LA CONSTRUCCIÓN Y MANTENIMIENTO DE PISTAS, RAMPAS, CALLES DE RODAJE Y VÍAS EN LAS UNIDADES DE LA FUERZA AÉREA COLOMBIANA</t>
  </si>
  <si>
    <t>DESARROLLO PARCIAL DE LA FASE D/E, QUE COMPRENDE ENSAMBLE, INTEGRACIÓN Y VALIDACIÓN DEL SATELITE FACSAT-2, CONTENIENDO UNA PARTE DE LA TRANSFERENCIA TECNOLOGICA Y DE CONOCIMIENTO.</t>
  </si>
  <si>
    <t>DESARROLLO DE ACTIVIDADES DE CIENCIA, TECNOLOGÍA E INNOVACIÓN PARA EL DESARROLLO DE CAPACIDADES CIENTIFICAS Y TECNOLOGICAS PROYECTO "HORUS"</t>
  </si>
  <si>
    <t>IMPERMEABLE MOTOCICLISTA</t>
  </si>
  <si>
    <t>APLICACIÓN DE CAPACIDADES SATELITALES DE LA FAC PARA EL ANALISIS DE GASES DE EFECTO INVERNADERO EN LA ANTARTIDA FASE I</t>
  </si>
  <si>
    <t>PANTALÓN DE DRIL FORMAL</t>
  </si>
  <si>
    <t>CAMISA FORMAL MANGA LARGA PARA CABALLERO (TIPO DOS).</t>
  </si>
  <si>
    <t>JEAN INFORMAL</t>
  </si>
  <si>
    <t xml:space="preserve">CAMISA TIPO POLO </t>
  </si>
  <si>
    <t>JEAN CLÁSICO</t>
  </si>
  <si>
    <t>CAMISA FORMAL MANGA CORTA PARA CABALLERO (TIPO DOS)</t>
  </si>
  <si>
    <t>DESARROLLO DE ACTIVIDADES DE CIENCIA Y TECNOLOGIA E INVOVACIÓN ( ACTI) SEGÚN EL ARTICULO 02 DEL DECRETO 591 DE 1991</t>
  </si>
  <si>
    <t>KIT REACCION DE EXTRACCION ARN VIRAL // LOTE 1 (SOBRANTE)</t>
  </si>
  <si>
    <t>SOPORTE EQUIPOS DE USUARIO FINAL</t>
  </si>
  <si>
    <t>SOPORTE Y ASEGURAMIENTO INFRAESTRUCTURA TIC. SW.</t>
  </si>
  <si>
    <t>CERTIFICADO DE FIRMA DIGITAL EN TOKEN CRIPTOGRÁFICO - FUNCIÓN PUBLICA SIIF. NACIÓN Y CETIL</t>
  </si>
  <si>
    <t>RENOVACION LICENCIAMIENTO POR SUSCRIPCIÓN ARANDA ( INVENTORY PLUS, ADMINISTRACIÓN REMOTA Y METRIX)</t>
  </si>
  <si>
    <t>CERTIFICADO DE FIRMA DIGITAL FUNCIÓN PÚBLICA PARA SIIF NACIÓN - CETIL // AMARRE VF 2022</t>
  </si>
  <si>
    <t>SERVICIO DE ACTUALIZACIÓN Y SOPORTE TÉCNICO DE LAS HERRAMIENTAS ORACLE PARA LA FUERZA AÉREA COLOMBIANA</t>
  </si>
  <si>
    <t>MANTENIMIENTO PORTAL WEB (HOSTING, SOPORTE Y DESARROLLO) FAC</t>
  </si>
  <si>
    <t>81112105
81112200</t>
  </si>
  <si>
    <t>CANALES DE DATOS</t>
  </si>
  <si>
    <t>SERVICIO DE MANTENIMIENTO DE APLICACIONES INSTITUCIONALES</t>
  </si>
  <si>
    <t>81112200
81111504
81111500</t>
  </si>
  <si>
    <t>MANTENIMIENTO SISTEMAS DATACENTER AMARRE VF2022</t>
  </si>
  <si>
    <t>72101509
72101511
72101517
73152108</t>
  </si>
  <si>
    <t>SUSCRIPCIONES ORACLE</t>
  </si>
  <si>
    <t>SERVICIO DE MANTENIMIENTO DE APLICACIONES INSTITUCIONALES AMARRE VF2022</t>
  </si>
  <si>
    <t>SERVICIO DE MANTENIMIENTO SAP AMARRE VF2022</t>
  </si>
  <si>
    <t>SOPORTE Y DESARROLLO DE APLICACIONES INSTITUCIONALES</t>
  </si>
  <si>
    <t>SERVICIO ON-LINE FICHA MEDICA</t>
  </si>
  <si>
    <t>MANTENIMIENTO SOFTWARE SAP ACOFA (AJUSTES IMPLEMENTACION NUEVAS MINUTAS)</t>
  </si>
  <si>
    <t>COMPUTADOR PORTATIL MACBOOK AIR 13.3" 128GB</t>
  </si>
  <si>
    <t xml:space="preserve">IMPRESORA MULTIFUNCIONAL </t>
  </si>
  <si>
    <t xml:space="preserve">DISCO DURO EXTERNO 1TB USB 3.0 </t>
  </si>
  <si>
    <t>DISCO DURO EXTERNO 2.5 - 2TB</t>
  </si>
  <si>
    <t>DISCO DURO EXTERNO 2.5 - 4TB</t>
  </si>
  <si>
    <t>ESCANER DE ALTO RENDIMIENTO</t>
  </si>
  <si>
    <t>COMPUTADOR WORKSTATION BASICA</t>
  </si>
  <si>
    <t>SUSCRIPCIÓN OPEN VALUE</t>
  </si>
  <si>
    <t>RENOVACIÓN LICENCIA ADOVE STOCK EDUCATIVO</t>
  </si>
  <si>
    <t>RENOVACIÓN LICENCIA ADOVE CAPTIVE EDUCATIVO</t>
  </si>
  <si>
    <t>SUSCRIPCIÓN ADOBE 6.0 CREATIVE CLOUD FOR TEAMSRENOVACIÓN LICENCIA ADOVE CREATIVE CLOUD FOR TEAMS ÚLTIMA VERSIÓN EDUCATIVO</t>
  </si>
  <si>
    <t>SUSCRIPCIÓN LICENCIA AUTOCAD.</t>
  </si>
  <si>
    <t>ACTUALIZACION LICENCIAS BENTLEY</t>
  </si>
  <si>
    <t>SERVICIO DE DESCARGA DE DATOS ESTACIÓN TERRENA SATELITAL (TRASMISIÓN DE IMÁGENES - OPTICO) AMARRE V.F.2022</t>
  </si>
  <si>
    <t>SERVICIO DE COMUNICACIONES DE VOZ Y DATOS PARA EQUIPOS SATELITALES IRIDIUM DE LA FUERZA AEREA COLOMBIANA</t>
  </si>
  <si>
    <t>MANTENIMIENTO CENTROS DE DATOS - HW</t>
  </si>
  <si>
    <t>SOPORTE Y AFINAMIENTO RED LAN FAC</t>
  </si>
  <si>
    <t>MANTENIMIENTO EQUIPOS RADIOAYUDAS UNIDADES FAC</t>
  </si>
  <si>
    <t>MANTENIMIENTO SISTEMAS PORTATILES AYUDAS AEROPORTUARIAS</t>
  </si>
  <si>
    <t>SOPORTE SERVICIOS ELECTRONICOS DE SEGURIDAD</t>
  </si>
  <si>
    <t>MANTENIMIENTO SISTEMA AIRE TIERRA</t>
  </si>
  <si>
    <t>MANTENIMIENTO SISTEMA AIRE TIERRA AMARRE VF2022</t>
  </si>
  <si>
    <t>MANTENIMIENTO EQUIPOS AYUDAS A LA NAVEGACION UNIDADES FAC AMARRE VF2022</t>
  </si>
  <si>
    <t>02-01-01-006-002-03-1-01</t>
  </si>
  <si>
    <t>ADQUISICIÓN LICENCIAMIENTO ORION</t>
  </si>
  <si>
    <t>MANTENIMIENTO SISTEMA DE VIDEOCONFERENCIA</t>
  </si>
  <si>
    <t>REPUESTOS MOTOROLA</t>
  </si>
  <si>
    <t>REPUESTOS AIRE TIERRA</t>
  </si>
  <si>
    <t>SERVICIOS DE CONECTIVIDAD</t>
  </si>
  <si>
    <t>SERVICIO DE CAPACIDAD SATELITAL</t>
  </si>
  <si>
    <t xml:space="preserve">MANTENIMIENTO PLANTAS ELECTRICAS E IMPREVISTOS CUMMIS </t>
  </si>
  <si>
    <t>MANTENIMIENTO PLANTAS ELÉCTRICAS E IMPREVISTOS (UPS DINAMICAS)</t>
  </si>
  <si>
    <t>MANTENIMIENTO PREVENTIVO Y CORRECTIVO DE  GENERADORES PLANTAS ELÉCTRICAS CATERPILAR</t>
  </si>
  <si>
    <t xml:space="preserve"> SERVICIO DE MANTENIMIENTO CALIBRACIÓN, Y/O REPARACIÓN DE EQUIPOS DE PRUEBA - RADARES PLAN COLOMBIA</t>
  </si>
  <si>
    <t>MANTENIMIENTO PLANTAS ELÉCTRICAS E IMPREVISTOS (UPS DINAMICAS) AMARRE VF2022</t>
  </si>
  <si>
    <t>DESTILED WATER, ACS: AGUA DESTILADA NSN: 6810-00-107-1510  A-A-59282</t>
  </si>
  <si>
    <t>CORREA ACANALADA  3289941</t>
  </si>
  <si>
    <t>CORREAS C9 2P-1388</t>
  </si>
  <si>
    <t>FILTRO SEPARADOR DE AGUA C9 326-1644</t>
  </si>
  <si>
    <t>FILTRO DE COMBUSTIBLE C9 1R-0762</t>
  </si>
  <si>
    <t>FILTRO DE ACEITE P/N 1R-1808</t>
  </si>
  <si>
    <t>CUERPO DE FILTRO TOMA DE AIRE  C9 142-1340</t>
  </si>
  <si>
    <t>FILTRO DE AIRE - AS C9 142-1403</t>
  </si>
  <si>
    <t>FILTRO DE COMBUSTIBLE  FF5421</t>
  </si>
  <si>
    <t>FILTRO SEPARADOR DE AGUA FS19732</t>
  </si>
  <si>
    <t>FILTRO DE ACEITE  LF3970</t>
  </si>
  <si>
    <t>FILTRO DE TOMA DE AIRE AF25962</t>
  </si>
  <si>
    <t>FILTRO DE AIRE PRIMARIO  P601286</t>
  </si>
  <si>
    <t>FILTRO DE AIRE SECUNDARIO  P601280</t>
  </si>
  <si>
    <t>FILTRO SEPARADOR DE AGUA R90P</t>
  </si>
  <si>
    <t>FILTRO DE COMBUSTIBLE (PLANTA ELECTRICA LOMBARDINI)</t>
  </si>
  <si>
    <t>FILTRO DE ACEITE (PLANTA ELECTRICA LOMBARDINI)</t>
  </si>
  <si>
    <t>FILTRO DE COMBUSTIBLE (PLANTA ELECTRICA KIPOR)</t>
  </si>
  <si>
    <t>FILTRO DE ACEITE (PLANTA ELECTRICA KIPOR)</t>
  </si>
  <si>
    <t>PASTA PARA DETECTAR AGUA DENTRO DE TANQUES DE COMBUSTIBLE(KOLOR KUT WATER FINDING PASTE)</t>
  </si>
  <si>
    <t>LUBRICANTE MULTIUSOS 311 GR (11 OZ)</t>
  </si>
  <si>
    <t>AEROSOL ANTICORROSIVO</t>
  </si>
  <si>
    <t>PEGANTE INSTANTANEO FLEX GEL X 3 GR</t>
  </si>
  <si>
    <t>INHIBIDOR DE CORROSION SP-350*GALON</t>
  </si>
  <si>
    <t>SPRAY LIMPIADOR DE CONTACOS ELECTRÓNICOS 400ML</t>
  </si>
  <si>
    <t>SILICONA DE METALES 300 ML</t>
  </si>
  <si>
    <t>TUBO SILICONA 300 ML GRADO MARINE (ALTOS NIVELES DE HUMEDAD)</t>
  </si>
  <si>
    <t>SILICONA NEGRA EN TUBO 280 ML</t>
  </si>
  <si>
    <t>DESENGRASANTE DIELECTRICO 430ML</t>
  </si>
  <si>
    <t>ALCOHOL ISOPROPILICO X GALON</t>
  </si>
  <si>
    <t>LIMPIADOR ANTICORRISIVO EN AEROSOL 300 ML</t>
  </si>
  <si>
    <t xml:space="preserve">GUANTES PROTECCION PRODUCTOS QUIMICOS REF SOLVEX 37-175 TALLA 10 (PAR) </t>
  </si>
  <si>
    <t>PAÑOS MICROFIBRA ANTIESTATICOS PARA PANTALLAS</t>
  </si>
  <si>
    <t>CINTA ENMASCARAR 24 MM X 40 METROS</t>
  </si>
  <si>
    <t>CINTA EMPAQUE SCOTCH 305 TRANSPARENTE 48MMX200M</t>
  </si>
  <si>
    <t>CINTA DUCTO GRIS 48MMX25M EXTRA POWER</t>
  </si>
  <si>
    <t>CINTA FOIL ALUMINIO 50MMX25M</t>
  </si>
  <si>
    <t>CINTA ANTIDESLIZANTE X ROLLO 24MM X 5M</t>
  </si>
  <si>
    <t>CINTA REFLECTIVA BLANCA Y ROJA X ROLLO 50MM X 45MT</t>
  </si>
  <si>
    <t>CINTA ELECTRICA SCOTCH AISLANTE DE VINILO SUPER 33+ 19MM X 25MT GRADO PROFESIONAL</t>
  </si>
  <si>
    <t>CINTA ADHESIVA DOBLE CARA 19MMX5MT</t>
  </si>
  <si>
    <t>LIJA DE AGUA #150 23 CM DE ANCHO X 28 CM DE ALTO APROXIMADAMENTE</t>
  </si>
  <si>
    <t xml:space="preserve">GUANTES PROTECCION MECANICA REF HYFLEX 11-840 (PAR) </t>
  </si>
  <si>
    <t>BROCHA MONA 1” PULG.</t>
  </si>
  <si>
    <t xml:space="preserve">SOLDADURA DE ESTAÑO 60/40 DE 0,8MM454GR(1LB) </t>
  </si>
  <si>
    <t>ANTEOJOS DE SOL DE SEGURIDAD NO CRY CON LENTES VERDES RESISTENTES AL RAYADO, ENVOLVENTES Y PLAQUETAS NASALES ANTIDERRAPANTES, PROTECCIÓN UV 400 MONTURAS REGULABLES, DE COLOR NEGRO Y VERDE</t>
  </si>
  <si>
    <t>SPRAY LUBRICANTE CON PTFE AT-44 400ML</t>
  </si>
  <si>
    <t>AMARRES CORREAS PLASTICAS TRASPARENTES 4,8 X 190 MM 100UND</t>
  </si>
  <si>
    <t>DESENGRASANTE DIELECTRICO 20 LTS</t>
  </si>
  <si>
    <t>DESENGRASANTE FAST ORANGE 4LT MOD. D25218</t>
  </si>
  <si>
    <t>DESENGRASANTE - LIMPIADOR GREEN POWER BIODEGRADABLE X 5 GLS</t>
  </si>
  <si>
    <t>DESENGRASANTE PARA RADIADORES X 5 GLS</t>
  </si>
  <si>
    <t>ROLLO PAPEL VINIPEL STRETCH - VINIPEL 50 CM X 500 MT</t>
  </si>
  <si>
    <t>LUBRICANTE MULTIUSOS AEROSOL WD40 X 382 ML</t>
  </si>
  <si>
    <t>LIMPIADOR DIELECTRICO DE GRADO ELCTRICO 430 ML</t>
  </si>
  <si>
    <t>LIMPIADOR ESPUMOSO 450 ML</t>
  </si>
  <si>
    <t>ESPUMA DE EXPANSION POLIURETANO X 500 ML</t>
  </si>
  <si>
    <t>SOLDADURA EPOXICA X 14 GR</t>
  </si>
  <si>
    <t>LUBRICANTE PENETRANTE 5-56 MULTIPROPÓSITO X180 CM3</t>
  </si>
  <si>
    <t>INHIBIDOR DE CORROSIÓN EN AEROSOL X 185 GR</t>
  </si>
  <si>
    <t>PILAS AA 1.5 V X 8 UND</t>
  </si>
  <si>
    <t>TERMINAL DE OJO AMARILLO 12-10 12 A 10AWG 3/8PG</t>
  </si>
  <si>
    <t>BROCHA MONA 2” PULG.</t>
  </si>
  <si>
    <t>ADAPTADOR BNC MACHO-HEMBRA ACODADO</t>
  </si>
  <si>
    <t>PAÑOS ABSORBENTES REF T-151 PARA PETROLEO 17"X19" CAPACIDAD DE ABSORCION 43.5 GALON. CAJA X 200 UNIDADES</t>
  </si>
  <si>
    <t>GRASA DIELÉCTRICA EN AEROSOL  284 GR</t>
  </si>
  <si>
    <t>AMARRES CORREAS PLASTICAS NEGRAS 2,4 X 96 MM 100UND</t>
  </si>
  <si>
    <t>GUANTES MECHANIX WEAR M-PACT NEGRO/GRIS</t>
  </si>
  <si>
    <t>EQUIPO SIVAR - DRONE CONSOLIDACIÓN (DJI MAVIC 2 ENTERPRISE ADVANCED - CONFORME A ANEXO TECNICO)</t>
  </si>
  <si>
    <t>ADQUISICÓN SIMULADOR DE TIRO.</t>
  </si>
  <si>
    <t xml:space="preserve">MANTENIMIENTO SISTEMAS ASOCIADOS CENTRO DE DATOS (AIRES ACONDICIONADOS, SISTEMA CONTRAINCENDIO, UPS, GENERADORES) </t>
  </si>
  <si>
    <t>RENOVACIÓN LICENCIA ANUAL ADOVE CREATIVE CLOUD GOBIERNO</t>
  </si>
  <si>
    <t>SERVICIO DE ACTUALIZACIÓN Y SOPORTE TÉCNICO DE LAS HERRAMIENTAS ORACLE PARA LA FUERZA AÉREA COLOMBIANA AMARRE VF2022</t>
  </si>
  <si>
    <t>SOPORTE, ACTUALIZACIÓN Y MANTENIMIENTO DEL SOFTWARE DE GESTIÓN ESTRATÉGICA SUITE VISIÓN EMPRESARIAL - SVE</t>
  </si>
  <si>
    <t>SERVICIO DE TELEFONIA GACAR</t>
  </si>
  <si>
    <t>SERVICIO DE TELEFONIA GAAMA</t>
  </si>
  <si>
    <t>SUSCRIPCION PARA VALIDACIÓN DE IDENTIDAD Y VERIFICACIÓN DE INFORMACIÓN ANTECEDENTES EN LOS ESP</t>
  </si>
  <si>
    <t>SISTEMA DE ALMACENAMIENTO NAS REVISTA AERONAUTICA</t>
  </si>
  <si>
    <t>ADQUISICIÓN CONTEXT CAPTURE CONNECT EDITION</t>
  </si>
  <si>
    <t>GRUPO ELECTRÓGENO POTENCIA PRIME CONTÍNUO 90KW/110KVA. PARA LOS RADARES FAC</t>
  </si>
  <si>
    <t>ADQUISICIÓN DE EQUIPOS DE MEDICIÓN MULTIFUNCIÓN PARA LOS RADARES MILITARES DE LA FAC.</t>
  </si>
  <si>
    <t>MANTENIMIENTO DE AIRES ACONDICIONADOS PARA RADARES TPS-78</t>
  </si>
  <si>
    <t>SOPORTE, OPERACIÓN, SOPORTE Y OPTIMO FUNCIONAMIENTO DEL SOFTWARE DE GESTIÓN ESTRATÉGICA SUITE VISIÓN EMPRESARIAL - SVE - AMARRE VF 2022</t>
  </si>
  <si>
    <t>SERVICIO DE DESCARGA DE DATOS ESTACIÓN TERRENA SATELITAL</t>
  </si>
  <si>
    <t>IPAD PRO 12,9"</t>
  </si>
  <si>
    <t>IPAD 12,9"</t>
  </si>
  <si>
    <t>LAPIZ PARA IPAD</t>
  </si>
  <si>
    <t>ADQUISICIÓN POR SUSCRIPCIÓN PLATAFORMA RPA</t>
  </si>
  <si>
    <t xml:space="preserve">43231511
81111808
81111809
81111820
81112501
</t>
  </si>
  <si>
    <t>ADQUISICIÓN DE CARRO DE SERVICIO DE NITRÓGENO PARA LAS BARRERAS DE FRENADO DEL CACOM-2</t>
  </si>
  <si>
    <t>DISCO DURO HDD INTERNO SATA 2TB</t>
  </si>
  <si>
    <t>DISCO DURO SSD 2.5" SATA 1TB</t>
  </si>
  <si>
    <t>SERVICIO PARA LA IMPLEMENTACIÓN DE LA PLATAFORMA RPA</t>
  </si>
  <si>
    <t>81111508
81102702
81111503
81111504</t>
  </si>
  <si>
    <t>SERVICIOS DE INGENIERIA PARA LA AUTOMATIZACIÓN DE PROCESOS SOBRE LA PLATAFORMA BIZAGI DE LA FAC.</t>
  </si>
  <si>
    <t>SERVICIOS DE INGENIERIA PARA LA OPTIMIZACIÓN DEL ECM HERMES DE LA FAC.</t>
  </si>
  <si>
    <t>DESMONTE E INSTALACION Y PUESTA EN FUNCIONAMIENTO EQUIPOS AUDIOVISUALES</t>
  </si>
  <si>
    <t xml:space="preserve">CAMARA WEBCAM </t>
  </si>
  <si>
    <t>PAGO DE FRECUENCIAS A MINTIC</t>
  </si>
  <si>
    <t>DIADEMAS</t>
  </si>
  <si>
    <t>RADIO VHF-AM PORTÁTIL - ICA25CE</t>
  </si>
  <si>
    <t>COMPUTADOR PORTATIL RUGERIZADO</t>
  </si>
  <si>
    <t>SAMSUNG MLT-D203L H-YIELD BLK TONER CRTG - GACAR</t>
  </si>
  <si>
    <t>XEROX 113R00755 WC 4260-4250 FOTORECEPTOR - GACAR</t>
  </si>
  <si>
    <t>C6150/C6100/MC560NMFP SERIES CYAN TONER CARTRIDGE (6K) - GACAR</t>
  </si>
  <si>
    <t>WF-5190/WF-5690BLACKINKCARTRIDGE RENDIMIENTO 4000 PAGINAS NEGRO - GACAR</t>
  </si>
  <si>
    <t>HP LASERJET 83A BLACK TONER CARTRIDGE - GACAR</t>
  </si>
  <si>
    <t>SAMSUNG MLT-D101S BLACK TONER CARTRIDGE - GACAR</t>
  </si>
  <si>
    <t>HP LASERJET P1566/P1606 BLACK PRINT CRTG - GACAR</t>
  </si>
  <si>
    <t>T664-CYAN INK UNICA PRESENTACION 70ML NEGRO-GACAR</t>
  </si>
  <si>
    <t>T664-CYAN INK UNICA PRESENTACION 70ML CYAN-GACAR</t>
  </si>
  <si>
    <t>T664-CYAN INK UNICA PRESENTACION 70ML MAGENTA-GACAR</t>
  </si>
  <si>
    <t>T664-CYAN INK UNICA PRESENTACION 70ML AMARILLO-GACAR</t>
  </si>
  <si>
    <t>CF237X - HP 37X BLACK LASER JET TONER CARTRIDGE - GAORI</t>
  </si>
  <si>
    <t>LEGALIZACION FRECUENCIAS Y PAGO DE USO A MINTIC</t>
  </si>
  <si>
    <t>EQUIPO SIVAR - CONTROL REMOTO DRONE (CONFORME A ANEXO TECNICO)</t>
  </si>
  <si>
    <t>EQUIPO SIVAR - BATERÍAS DRONE (CONFORME A ANEXO TECNICO)</t>
  </si>
  <si>
    <t>EQUIPO SIVAR - CARGADOR BATERÍA DRONE (CONFORME A ANEXO TECNICO)</t>
  </si>
  <si>
    <t>EQUIPO SIVAR - CÁMARA DRONE (CONFORME A ANEXO TECNICO)</t>
  </si>
  <si>
    <t>EQUIPO SIVAR - KIT ACCESORIOS DRONE (CONFORME A ANEXO TECNICO)</t>
  </si>
  <si>
    <t>ADQUISICIÓN EQUIPOS PERIFÉRICOS DE ENTRADA Y SALIDA DE DATOS</t>
  </si>
  <si>
    <t>GUANTES DE NITRILO TALLA L</t>
  </si>
  <si>
    <t>CAJA TERMOENCOGIBLE 532PCS DIFERENTES DIAMETROS</t>
  </si>
  <si>
    <t>TERMO ENCOGIBLE 10 MM X 21 PZ</t>
  </si>
  <si>
    <t>TERMO ENCOGIBLE 5 MM X 28 PZ</t>
  </si>
  <si>
    <t xml:space="preserve">TERMO ENCOGIBLE 8 MM X 24 PZ </t>
  </si>
  <si>
    <t>AMARRES CORREAS PLASTICAS TRASPARENTES 0,9 X 65 CM 20UND</t>
  </si>
  <si>
    <t>AMARRES CORREAS PLASTICAS NEGRAS 3,6 X 200 MM 100UND</t>
  </si>
  <si>
    <t>AMARRES CORREAS PLASTICAS TRASPARENTES 4,8 X 370 MM 100UND</t>
  </si>
  <si>
    <t>BOLSA PLASTICA CIERRE HERMETICO DE 10 X 15 CM X 100 UND</t>
  </si>
  <si>
    <t xml:space="preserve">BOLSA PLASTICA CIERRE HERMETICO DE 20 X 18 CM X 100 UND </t>
  </si>
  <si>
    <t>BOLSA PLASTICA CIERRE HERMETICO DE 9 X 6 CM X 100 UND</t>
  </si>
  <si>
    <t xml:space="preserve">LIJA DE AGUA #120 23 CM DE ANCHO X 28 CM DE ALTO APROXIMADAMENTE </t>
  </si>
  <si>
    <t>LIJA DE AGUA #80; 23 CM DE ANCHO X 28 CM DE ALTO APROXIMADAMENTE</t>
  </si>
  <si>
    <t>BROCHA MONA 3” PULG.</t>
  </si>
  <si>
    <t>BROCHA MONA 4” PULG.</t>
  </si>
  <si>
    <t>BROCHA MONA 5” PULG.</t>
  </si>
  <si>
    <t>CEPILLOS ALAMBRE DE ACERO (GRATA)</t>
  </si>
  <si>
    <t>FLUX PASTA PARA SOLDADURA DE ESTAÑO PRESENTACION TUBO DE 10ML</t>
  </si>
  <si>
    <t xml:space="preserve">PILAS AAA 1.5 V X 6 UND </t>
  </si>
  <si>
    <t>PILAS AA RECARGABLES X 4 UND</t>
  </si>
  <si>
    <t>PILAS AAA RECARGABLES X 4 UND</t>
  </si>
  <si>
    <t>PILA 9 VOLTIOS X UND</t>
  </si>
  <si>
    <t>HP LASERJET BLACK PRINT CARTRIDGE - GAAMA</t>
  </si>
  <si>
    <t>LEXMARK T650H11L T650- T652- T654- T656- HIGH YIELD RETURN PROGRAM PRINT CARTRIDGE T650- T652- T654- T656 - GAAMA</t>
  </si>
  <si>
    <t>LEXMARK 60F4H00 BLACK TONER CARTRIDGE - HIGH CAPACITY MX310- MX410- MX511- MX611 - GAAMA</t>
  </si>
  <si>
    <t>CINTA DE COLOR YMCK PARA IMPRESORAS ZXP 8 Y ZXP 9 RETRANSFERENCIA PARA UNA CALIDAD DE IMAGEN SUPERIOR. IMPRESIÓN A TODO COLOR A UNA CARA CON LA IMPRESORA ZXP 8 Y ZXP 9 RETRANSFER 625 IMÁGENES EN ROLLO 2 RODILLOS DE LIMPIEZA INCLUIDOS CON CADA CINTA RFID - GAAMA</t>
  </si>
  <si>
    <t>PELICULA DE TRANSFERENCIA PARA IMPRESORAS ZXP 8 Y ZXP 9 RETRANSFERENCIA PARA UNA CALIDAD DE IMAGEN SUPERIOR. 1250 IMAGENES DE UNA CARA O 625 IMÁGENES DE DOBLE CARA EN ROLLOS CODIFICADOS POR COLORES PARA UNA FACIL INSTALACION. ETIQUETADO CON RFID PARA LA CARGA AUTOMATICA DE CONFIGURACIONES OPTIMIZADAS SE UTILIZA PARA IMPRIMIR DESDE EL BORDE E IMPRIMIR EN UNA VARIEDAD DE TARJETAS, INCLUIDAS LAS TARJETAS INTELIGENTES - GAAMA</t>
  </si>
  <si>
    <t>LEXMARK 50F0Z00 IMAGING UNIT MS310- MS410- MS510- MS610- MX310- MX410- MX510- MX610- MX611 - GAAMA</t>
  </si>
  <si>
    <t>COMPUTADOR WORKSTATION BASICA DIDAA</t>
  </si>
  <si>
    <t>IMPRESORA MULTIFUNCIONAL</t>
  </si>
  <si>
    <t xml:space="preserve">WORKSTATION INTERMEDIA 4 CORES - 8 HILOS – (CACOM2) </t>
  </si>
  <si>
    <t>ADQUISICION DE SERVICIO PARA LA IMPLEMENTACION DE RECORRIDOS VIRTUALES SALAS DE EXPOSICIÓN INTERNAS DEL MUSEO AEROESPACIAL</t>
  </si>
  <si>
    <t>ADQUISICION DE SERVICIO PARA LA IMPLEMENTACION DE RECORRIDOS VIRTUALES PARQUE AERONAUTICO DEL MUSEO AEROESPACIAL</t>
  </si>
  <si>
    <t xml:space="preserve">ADQUISICION DE SERVICIO PARA LA IMPLEMENTACION DE RECORRIDOS VIRTUALES INTERIOR DEL BOEING 707 - ZEUS
</t>
  </si>
  <si>
    <t>SET DE REPRODUCCION VIRTUAL</t>
  </si>
  <si>
    <t>DISCO DURO INTERNO KINGSTON SSD SATA 240GB</t>
  </si>
  <si>
    <t xml:space="preserve">DISCO DURO INTERNO KINGSTON SSD SATA 480GB </t>
  </si>
  <si>
    <t>COMBO TECLADO MOUSE</t>
  </si>
  <si>
    <t>DISCO DURO INTERNO SATA 2TB</t>
  </si>
  <si>
    <t>PANEL SOLAR DE 150 WATT INCLUYE INVERSOR, BATERÍAS, PANEL Y CAJA DE INSTALACIÓN</t>
  </si>
  <si>
    <t>SERVICIO DE INSTALACIÓN Y TRASLADO DE EQUIPOS A LAS DIFERENTES UNIDADES DONDE SE REQUIERA LA PUESTA EN FUNCIONAMIENTO</t>
  </si>
  <si>
    <t>SOPLADORA, ASPIRADORA DE 600W P/N BB600</t>
  </si>
  <si>
    <t>ALTAVOZ MOVIL CON MICROFONO</t>
  </si>
  <si>
    <t>TELA PAÑAL (PAÑO LIMPIADOR)</t>
  </si>
  <si>
    <t>LIMPIADOR ELECTRONICO CRC 430 CC</t>
  </si>
  <si>
    <t>LIMPIADOR ESPUMOSO 370 ML</t>
  </si>
  <si>
    <t>GUANTE HYFLEX 11-801 MULTIPROSITO (PAR)</t>
  </si>
  <si>
    <t>PAPEL VINIPEL COMERCIAL 30 CMS X 200 MTS</t>
  </si>
  <si>
    <t>CINTA EMPAQUE TRANSPARENTE 48MMX100M</t>
  </si>
  <si>
    <t>GS-BROCHA SINTÉTICA 2" BRUSH</t>
  </si>
  <si>
    <t>SOPORTE FIJO DE 4,1 METROS PLEGABLE CON ACCESORIOS DE INSTALACIÓN</t>
  </si>
  <si>
    <t>SISTEMA DE PROTECCIÓN PUESTA A TIERRA</t>
  </si>
  <si>
    <t>SOPORTE Y AFINAMIENTO RED LAN FAC.</t>
  </si>
  <si>
    <t>PANTALLA LED 85 PULGADAS (CMOSD CATAM) - FAC.</t>
  </si>
  <si>
    <t>SERVICIO ON-LINE OBSERVATORIO DE CONTRATACIÓN</t>
  </si>
  <si>
    <t>SERVICIO DE DESCARGA DE DATOS ESTACIÓN TERRENA SATELITAL (TRASMISIÓN DE IMÁGENES - RADAR) AMARRE V.F.2022</t>
  </si>
  <si>
    <t>SERVICIO DE MANTENIMIENTO PREVENTIVO, CORRECTIVO Y RECUPERATIVO DE LOS SISTEMAS ASOCIADOS AL SERVICIO DE LAS TECNOLOGÍAS OPERACIONALES Y AERONÁUTICAS DE LA FAC - AMARRE V.F.2022</t>
  </si>
  <si>
    <t>72153202
72154302</t>
  </si>
  <si>
    <t>ARCGIS ONLINE FIELD WORKER TERM LICENSE</t>
  </si>
  <si>
    <t>ARCGIS ONLINE (VIEWER) USER TYPE TERM LICENSE</t>
  </si>
  <si>
    <t>GRUPO ELECTRÓGENO CABINADO POTENCIA PRIME 70KW/90KVA PARA LOS RADARES FAC</t>
  </si>
  <si>
    <t>GRUPO ELECTRÓGENO CATERPILLAR PARA LOS RADARES FAC.</t>
  </si>
  <si>
    <t>EQUIPO PARA PROTECCIÓN CONTRA ATAQUES CIBERNÉTICOS DE NEGACIÓN DE SERVICIO DISTRIBUÍDO PARA LA FAC</t>
  </si>
  <si>
    <t>SOFTWARE PARA PROTECCIÓN CONTRA ATAQUES CIBERNÉTICOS DE NEGACIÓN DE SERVICIO DISTRIBUÍDO PARA LA FAC</t>
  </si>
  <si>
    <t>UPS</t>
  </si>
  <si>
    <t>SERVICIO TRANSMISIÓN POR STREAMING</t>
  </si>
  <si>
    <t>CERTIFICADO DE FIRMA DIGITAL PERSONA JURÍDICA PARA FACTURACIÓN ELECTRÓNICA</t>
  </si>
  <si>
    <t>SERVICIO DESCARGA DE DATOS ESTACIÓN TERRENA SATELITAL (TRASMISIÓN DE IMÁGENES – OPTICO) AMARRE VF 2022</t>
  </si>
  <si>
    <t xml:space="preserve">COMPUTADOR DE ESCRITORIO </t>
  </si>
  <si>
    <t>WORKSTATION</t>
  </si>
  <si>
    <t xml:space="preserve">PANTALLAS LED (VISUALIZACIÓN FACSAT-1) </t>
  </si>
  <si>
    <t>WORKSTATION (ROBUSTA)</t>
  </si>
  <si>
    <t>IMPRESORA MULTIFUNCIONAL LASER</t>
  </si>
  <si>
    <t>SERVICIO PREPAGO DE DATOS IRIDIUM</t>
  </si>
  <si>
    <t>SERVICIO PREPAGO DE VOZ IRIDIUM</t>
  </si>
  <si>
    <t>41111920
26111701
43221722</t>
  </si>
  <si>
    <t>SIPS MULTIFACTOR BIOMETRIC IRIS READER</t>
  </si>
  <si>
    <t>SIPS AREA IMAGING SCANNER</t>
  </si>
  <si>
    <t>SIPS LECTOR DE CREDENCIAL RBH</t>
  </si>
  <si>
    <t>SIPS KIT UNIVERSAL NETWORK EDGE CONTROLLER TIPO3</t>
  </si>
  <si>
    <t>SIPS KIT UNIVERSAL NETWORK EDGE CONTROLLER TIPOA</t>
  </si>
  <si>
    <t>SIPS TORNIQUETE DE TRIPODE</t>
  </si>
  <si>
    <t>SERVICIO BACK UP EN NUBE</t>
  </si>
  <si>
    <t>ACTUALIZACIÓN LICENCIAS DC-CAD3</t>
  </si>
  <si>
    <t>43221722
26111701
43202005</t>
  </si>
  <si>
    <t>PRODUCTOS MICROSOFT</t>
  </si>
  <si>
    <t>SOPORTE PREMIER MICROSOFT</t>
  </si>
  <si>
    <t>IMPREVISTOS CPA</t>
  </si>
  <si>
    <t>ADECUACION DE LAS INSTALACIONES DONDE FUNCIONARA EL SIMULADOR DE TIRO</t>
  </si>
  <si>
    <t>PLANTAS ELECTRICAS DE 22.5 KVA</t>
  </si>
  <si>
    <t>PLANTAS ELECTRICAS DE 30 KVA</t>
  </si>
  <si>
    <t>ADQUISICIÓN , INSTALACIÓN Y PUESTA EN FUNCIONAMIENTO DE SISTEMA PARARRAYOS PARA UNIDAD, TORRES ELEVADAS Y VIVIENDAS FISCALES DEL GRUPO AÉREO DEL CARIBE</t>
  </si>
  <si>
    <t>UPS BIFÁSICA DE 10KVA, 220V
127V, AUTONOMÍA DE 10 MIN (
ADECUACIÓN DE LAS
INSTALACIONES DONDE
FUNCIONARA EL SIMULADOR
DE TIRO - SUMINISTRO,
INSTALACIÓN Y PUESTA EN
SERVICIO )_x000D_</t>
  </si>
  <si>
    <t>GRAVILLA</t>
  </si>
  <si>
    <t>BOQUILLA PARA REVESTIMIENTO REF CONCOLOR CORONA</t>
  </si>
  <si>
    <t>PEGACOR MAX REF CORONA (BOLSA X 25KG)</t>
  </si>
  <si>
    <t>ARENA DE PEÑA (INCLUYE TRANSPORTE) (PRECIO SAN ANDRES)</t>
  </si>
  <si>
    <t>TABLA ORDINARIA 27X2,5CMX3M</t>
  </si>
  <si>
    <t>MOSAICO GLACIAR GRIS CARA ÚNICA 30X30</t>
  </si>
  <si>
    <t xml:space="preserve">THINNER </t>
  </si>
  <si>
    <t>SERVICIO DE SUMINISTRO GAS PROPANO (PIPETAS)</t>
  </si>
  <si>
    <t>BANDA DE SELLADO</t>
  </si>
  <si>
    <t>SICAFLEX</t>
  </si>
  <si>
    <t>SILICONA 280 ML</t>
  </si>
  <si>
    <t>SILICONA NEUTRA</t>
  </si>
  <si>
    <t xml:space="preserve">TEFLÓN </t>
  </si>
  <si>
    <t>PINTURA PARA EXTERIOR COLOR POR DEFINIR POR EL SUPERVISOR</t>
  </si>
  <si>
    <t>PINTURA PARA INTERIOR COLOR POR DEFINIR POR EL SUPERVISOR</t>
  </si>
  <si>
    <t>ESTUCO PLASTICO PARA EXTERIOR</t>
  </si>
  <si>
    <t>ESMALTE SINTETICO PARA EXTERIOR E INTERIOR COLOR POR DEFINIR POR EL SUPERVISOR</t>
  </si>
  <si>
    <t>PINTURA EPOXICA CON CATALIZADOR COLOR POR DEFINIR POR EL SUPERVISOR</t>
  </si>
  <si>
    <t>PINTURA TRAFICO COLOR POR DEFINIR POR EL SUPERVISOR</t>
  </si>
  <si>
    <t xml:space="preserve">VINILO TIPO 1 </t>
  </si>
  <si>
    <t>SOLDADURA PVC PLASTICA 1/4 GALON</t>
  </si>
  <si>
    <t>COLBON INDUSTRIAL</t>
  </si>
  <si>
    <t>LIMPIADOR REMOVEDOR PVC 1/4 GL</t>
  </si>
  <si>
    <t>SOLDADURA LIQUIDA PVC 1/4 GL</t>
  </si>
  <si>
    <t>UNION DE PRESION 1/2" PVC</t>
  </si>
  <si>
    <t>UNION PRESION DE 3/4" PVC</t>
  </si>
  <si>
    <t>UNION PRESION DE 1" PVC</t>
  </si>
  <si>
    <t>UNIONES PRESION 11/4"</t>
  </si>
  <si>
    <t>UNIONES PRESION 11/2"</t>
  </si>
  <si>
    <t>UNIONES PRESION 2"</t>
  </si>
  <si>
    <t>UNIONES PRESION 21/2"</t>
  </si>
  <si>
    <t xml:space="preserve">UNION PRESION 3" </t>
  </si>
  <si>
    <t xml:space="preserve">UNION PRESION 4" </t>
  </si>
  <si>
    <t>CODO DE PRESION 1/2" PVC</t>
  </si>
  <si>
    <t>CODO PRESION DE 3/4" PVC</t>
  </si>
  <si>
    <t>CODO PRESION DE 1" PVC</t>
  </si>
  <si>
    <t>CODO PRESION 2"</t>
  </si>
  <si>
    <t xml:space="preserve">CODO PRESION 3" </t>
  </si>
  <si>
    <t xml:space="preserve">CODO PRESION 4" </t>
  </si>
  <si>
    <t>UNION REPARACION 3"</t>
  </si>
  <si>
    <t>UNION REPARACION 4"</t>
  </si>
  <si>
    <t>UNION REPARACION 6"</t>
  </si>
  <si>
    <t>TEE DE PRESION 1/2" PVC</t>
  </si>
  <si>
    <t>TEE PRESION DE 3/4" PVC</t>
  </si>
  <si>
    <t>TEE PRESION DE 1" PVC</t>
  </si>
  <si>
    <t>TEE PRESION 2"</t>
  </si>
  <si>
    <t xml:space="preserve">TEE PRESION 3" </t>
  </si>
  <si>
    <t xml:space="preserve">TEE PRESION 4" </t>
  </si>
  <si>
    <t>TUBO PRESION PVC  11/4"X6M</t>
  </si>
  <si>
    <t>TUBO PRESION DE 1 1/2"X6M</t>
  </si>
  <si>
    <t>TUBO PRESION PVC DE 3/4  "X6M RDE 11</t>
  </si>
  <si>
    <t>TUBO PRESION PVC DE 1/2 "X6M RDE 9</t>
  </si>
  <si>
    <t>REDUCCION PRESION 6" - 4"</t>
  </si>
  <si>
    <t>REDUCCION PRESION 4" - 2 1/2"</t>
  </si>
  <si>
    <t>REDUCCION PRESION 4" - 3"</t>
  </si>
  <si>
    <t>REDUCCION PRESION 3" - 2"</t>
  </si>
  <si>
    <t>REDUCCION PRESION 3" - 21/2"</t>
  </si>
  <si>
    <t>REDUCCION PRESION 2 1/2" - 2"</t>
  </si>
  <si>
    <t>REDUCCION  PRESION 2 1/2" - 11/2"</t>
  </si>
  <si>
    <t>REDUCCION PRESION 2" - 11/4"</t>
  </si>
  <si>
    <t>REDUCCION PRESION 2" - 11/2"</t>
  </si>
  <si>
    <t>REDUCCION PRESION 2" - 1"</t>
  </si>
  <si>
    <t>REDUCCION PRESION 4" - 2"</t>
  </si>
  <si>
    <t>REDUCCION PRESION 11/2" - 11/4"</t>
  </si>
  <si>
    <t>REDUCCION PRESION 11/4"-1"</t>
  </si>
  <si>
    <t>REDUCCION PRESION 11/2" - 1"</t>
  </si>
  <si>
    <t>REDUCCION PRESION 1" - 3/4"</t>
  </si>
  <si>
    <t>REDUCCION PRESION 1" - 1/2"</t>
  </si>
  <si>
    <t>REDUCCION PRESION 3/4" - 1/2"</t>
  </si>
  <si>
    <t>UNIVERSAL DE PRESION 1/2" PVC</t>
  </si>
  <si>
    <t>UNIVERSAL PRESION DE 3/4" PVC</t>
  </si>
  <si>
    <t>UNIVERSAL PRESION DE 1" PVC</t>
  </si>
  <si>
    <t>UNIVERSAL PRESION 2"</t>
  </si>
  <si>
    <t>REJILLA  PLASTICAS 3" PARA DESAGUE</t>
  </si>
  <si>
    <t>REJILLA  PLASTICAS 4" PARA DESAGUE</t>
  </si>
  <si>
    <t>GRIFERIA ALTA PARA LAVAMANOS DE SOBREPONER</t>
  </si>
  <si>
    <t>ACOPLE  PARA SANITARIO</t>
  </si>
  <si>
    <t>ACOPLE LAVAMANOS</t>
  </si>
  <si>
    <t>DISPOSITIVO AHORRADOR DE AGUA PARA LAVAMANOS</t>
  </si>
  <si>
    <t>DISPOSITIVO AHORRADOR DE AGUA PARA LAVAPLATOS</t>
  </si>
  <si>
    <t>DISPOSITIVO AHORRADOR DE AGUA PARA DUCHAS</t>
  </si>
  <si>
    <t>TUBERIA SANITARIA 2"</t>
  </si>
  <si>
    <t>YEE SANITARIA 2"</t>
  </si>
  <si>
    <t>TUBERIA SANITARIA 4"</t>
  </si>
  <si>
    <t>YEE SANITARIA 4"</t>
  </si>
  <si>
    <t>CODO SANITARIO 90° CXC 2"</t>
  </si>
  <si>
    <t>CODO SANITARIO 90° CXC 4"</t>
  </si>
  <si>
    <t>REJILLA PLASTICA DIAGONAL 3" X2"</t>
  </si>
  <si>
    <t>SIFON 180° SIN CODO 2"</t>
  </si>
  <si>
    <t>ADAPTADOR DE LIMPIEZA 4"</t>
  </si>
  <si>
    <t>TUBERIA VENTILACIÓN PVC 1 1/2"</t>
  </si>
  <si>
    <t>UNIONES SANITARIAS 1 1/2"</t>
  </si>
  <si>
    <t>TUBERIA VENTILACIÓN PVC 2"</t>
  </si>
  <si>
    <t>UNIONES SANITARIAS 2"</t>
  </si>
  <si>
    <t>REJILLA 15X15 CM VENTILACIÓN CORRIENTE</t>
  </si>
  <si>
    <t>TUBERIA RDE 13.5 1/2"</t>
  </si>
  <si>
    <t>CODO 90° 1/2"</t>
  </si>
  <si>
    <t>TUBERIA RDE 21 3/4"</t>
  </si>
  <si>
    <t>CODO 90° 3/4"</t>
  </si>
  <si>
    <t>TUBERIA RDE 21 1"</t>
  </si>
  <si>
    <t>CODO 90° 1"</t>
  </si>
  <si>
    <t>ADAPTADOR MACHO 3/4"</t>
  </si>
  <si>
    <t>TAPON ROSCADO 3/4"</t>
  </si>
  <si>
    <t>REGISTRO GLOBO 3/4"</t>
  </si>
  <si>
    <t>UNIVERSAL 3/4"</t>
  </si>
  <si>
    <t>TERMINALES PVC 1"</t>
  </si>
  <si>
    <t>TUBO CONDUIT PVC   1"</t>
  </si>
  <si>
    <t xml:space="preserve">CIELOPARED PVC </t>
  </si>
  <si>
    <t>PERFILERIA PERIMETRAL BLANCA PARA CIRLORRASO EN PVC</t>
  </si>
  <si>
    <t>PERFIL ANGULAR BLANCO PARA CIRLORRASO EN PVC</t>
  </si>
  <si>
    <t>TEE BLANCA PARA MARCO DE ESCOTILLA</t>
  </si>
  <si>
    <t>SIFONES (REJILLAS DE PISO)</t>
  </si>
  <si>
    <t>TAPA REGISTROS 15X15 CM</t>
  </si>
  <si>
    <t>ANGEO GRIS MOSQUITERO DE 122 CM DE ANCHO TIPO AMERICANO 0,90*30M X 10 M GRUESO</t>
  </si>
  <si>
    <t>CINTA AISLANTE SUPER 33 19MMX20MTS</t>
  </si>
  <si>
    <t>SIFON ORINAL</t>
  </si>
  <si>
    <t>SIFON FLEXIBLE PARA LAVAPLATOS P LAVAMANOS TIPO P DE 1 ½”</t>
  </si>
  <si>
    <t>LAMINA DE VIDRIO (M2)</t>
  </si>
  <si>
    <t xml:space="preserve">DIVISIONES DE BAÑO EN VIDRIO TEMPLADO </t>
  </si>
  <si>
    <t>ESPEJO PARA BAÑOS</t>
  </si>
  <si>
    <t>SANITARIO</t>
  </si>
  <si>
    <t>ORINAL</t>
  </si>
  <si>
    <t>LAVAMANOS</t>
  </si>
  <si>
    <t>BLOQUE N.4</t>
  </si>
  <si>
    <t>PORCELANA TODO MASA REF K-SLATESB 60*120 GRAFITO DE SIMILARES O MEJORES CARACTERISTICAS</t>
  </si>
  <si>
    <t>PISO CERÁMICA REF VALDIVIA WENGUE</t>
  </si>
  <si>
    <t>ENCHAPE PISO PIEDRA FRANCESA BEIGE</t>
  </si>
  <si>
    <t>ENCHAPE PISO PIEDRA FRANCESA OXIDO</t>
  </si>
  <si>
    <t>PISO GRAU 1380*193*7 GRIS REF DECORCERAMICA DE IGUALES O MEJORES CARACTERISTICAS</t>
  </si>
  <si>
    <t>PEGACORE 25 KG</t>
  </si>
  <si>
    <t>BOQUILLA 5 KG</t>
  </si>
  <si>
    <t>CEMENTO BLANCO 40 KG</t>
  </si>
  <si>
    <t>CEMENTO 50 KG</t>
  </si>
  <si>
    <t>PEGANTE PORCELÁNICO BLANCO CON LATEX X 25KG REF TOPEX BUKTO</t>
  </si>
  <si>
    <t>CEMENTO BULTO 45 KG</t>
  </si>
  <si>
    <t>DURAPEGA PORCELANICO GRIS (BOLSA X 25KG)</t>
  </si>
  <si>
    <t>MESON EN GRANITO PREFABRICADO</t>
  </si>
  <si>
    <t>BARRA DE BAR PREFABRICADA (MESON EN GRANITO PULIDO)</t>
  </si>
  <si>
    <t>LIJA # 100</t>
  </si>
  <si>
    <t>LIJA SECA PREMIER 80 -  PLIEGO</t>
  </si>
  <si>
    <t>RODILLO  3"</t>
  </si>
  <si>
    <t>RODILLO  9"</t>
  </si>
  <si>
    <t>RODILLOS 9"</t>
  </si>
  <si>
    <t>BROCHAS 3"</t>
  </si>
  <si>
    <t>VARILLA 3/8 X 6MTS</t>
  </si>
  <si>
    <t>ALAMBRE NEGRO RECOCIDO</t>
  </si>
  <si>
    <t>CHAPA PARA PUERTA</t>
  </si>
  <si>
    <t>CANDADOS</t>
  </si>
  <si>
    <t>PUNTILLA 2"</t>
  </si>
  <si>
    <t>PUNTILLA 3"</t>
  </si>
  <si>
    <t>PUNTILLA 4"</t>
  </si>
  <si>
    <t>PUNTILLA DE ACERO 3"</t>
  </si>
  <si>
    <t>PUNTILLA DE ACERO 2"</t>
  </si>
  <si>
    <t xml:space="preserve">CERRADURA DE BOLA PARA OFICINAS </t>
  </si>
  <si>
    <t>JUEGO BROCA TUGSTENO</t>
  </si>
  <si>
    <t>JUEGO BROCA METALICA</t>
  </si>
  <si>
    <t>VALVULA DE BOLA SOLDADA 1/2"</t>
  </si>
  <si>
    <t>VALVULA DE BOLA SOLDADA 3/4"</t>
  </si>
  <si>
    <t>VALVULA DE BOLA SOLDADA 1"</t>
  </si>
  <si>
    <t>BISAGRAS PARA PUERTA EN MADERA</t>
  </si>
  <si>
    <t>BISAGRAS PARA CLOSET</t>
  </si>
  <si>
    <t>TORNILLO AUTOPEFORANTE</t>
  </si>
  <si>
    <t>BISAGRAS PEQUEÑA</t>
  </si>
  <si>
    <t>MANIJAS METALICAS</t>
  </si>
  <si>
    <t>RIEL PARA CAJON</t>
  </si>
  <si>
    <t>CHAZO 1/4" + TORNILLO COMBINADO 8"X1"</t>
  </si>
  <si>
    <t>TUBERÍA PARA REFRIGERACIÓN AIRE ACONDICIONADO EN COBRE</t>
  </si>
  <si>
    <t>BOLSA 100 TORNILLOS ACERO INOXIDABLE BAJANTES</t>
  </si>
  <si>
    <t>PARAL 59 MM L= 2.44 MT.</t>
  </si>
  <si>
    <t>CANAL 60 MM L= 2,44 MT</t>
  </si>
  <si>
    <t>ANGULO PARA CONTRA MARCO DE ESCOTILLA DIM 3/4X3/4</t>
  </si>
  <si>
    <t>CARGA FULMINATE CAL 22</t>
  </si>
  <si>
    <t>WIN ALUMINIO MATE 3 METROS</t>
  </si>
  <si>
    <t>BISAGRAS PARA DIVISIONES EN VIDRIO TEMPLADO</t>
  </si>
  <si>
    <t>KIT DE ACCESORIOS BAÑO (REF ALUVIA CORONA)</t>
  </si>
  <si>
    <t>LAVAPLATOS CON LLAVES</t>
  </si>
  <si>
    <t>EXTRACTOR MINISTYLE 14 CM X 14 CM, 10.3W, 120V</t>
  </si>
  <si>
    <t>VENTILADOR DE TECHO EMPOTRABLE 60X60</t>
  </si>
  <si>
    <t>TOMA CORRIENTE DOBLE CON POLO A TIERRA</t>
  </si>
  <si>
    <t>TOMA CORRIENTE GFCI</t>
  </si>
  <si>
    <t>INTERRUPTOR SENCILLO ( COLOR BLANCO )</t>
  </si>
  <si>
    <t>INTERRUPTOR DOBLE ( COLOR BLANCO )</t>
  </si>
  <si>
    <t>INTERRUPTOR DOBLE CONMUTABLE COLOR BLANCO</t>
  </si>
  <si>
    <t>INTERRUPTOR SENCILLO CONMUTABLE COLOR BLANCO</t>
  </si>
  <si>
    <t>BREAKER TOTALIZADOR 40 AMP 3 FASES</t>
  </si>
  <si>
    <t>CONTACTORES 45 AMP 660 V A.C</t>
  </si>
  <si>
    <t>CLAVIJA BIFASICA 50A/250V (2Ø + N +PT) (NEMA 14)</t>
  </si>
  <si>
    <t>CLAVIJA CODELCA 15A-250V</t>
  </si>
  <si>
    <t>PAQUETE POR 100 CONECTOR RESORTE ROJO</t>
  </si>
  <si>
    <t>CORTACIRCUITOS ATORNILLABLES TERMOMAGNÉTICOS AUTOMÁTICOS BIPOLARES, 10 KA A 120/240 V DSA-1030 CORRIENTE NOMINAL: 20 A.</t>
  </si>
  <si>
    <t>CORTACIRCUITOS ATORNILLABLES TERMOMAGNÉTICOS AUTOMÁTICOS MONOPOLARES, 10 KA A 120/240 V DSA-1030 CORRIENTE NOMINAL: 20 A.</t>
  </si>
  <si>
    <t>INTERRUPTOR CONMUTABLE DOBLE (TRES VÍAS) 10A, 250 V, LINEA AMBIA REFRESH DE LEGRAND.</t>
  </si>
  <si>
    <t>INTERRUPTOR SENCILLO (ON-OFF) 10A, 250 V, LINEA AMBIA REFRESH DE LEGRAND.</t>
  </si>
  <si>
    <t>TOMA COAXIAL BLANCA</t>
  </si>
  <si>
    <t>TOMA DOBLE CON POLO A TIERRA (2P+T) Y PROTECCIÓN DE FALLA A TIERRA (GFCI), 20 A, 127 V,  LINEA AMBIA REFRESH DE LEGRAND.</t>
  </si>
  <si>
    <t>TOMACORRIENTE BIFASICA 50A/250V (2Ø + N +PT) (NEMA 14)</t>
  </si>
  <si>
    <t>TABLERO BIFASICO ZA000611051 TQ-CP-12-SQ, 12 CIRCUITOS</t>
  </si>
  <si>
    <t xml:space="preserve">DUCHAS </t>
  </si>
  <si>
    <t xml:space="preserve">CABLE ENCAUCHETADO DE 3X12 </t>
  </si>
  <si>
    <t xml:space="preserve">CABLE ENCAUCHETADO DE 3X10 </t>
  </si>
  <si>
    <t>CABLE DUPLEX 2X10</t>
  </si>
  <si>
    <t>CABLE COAXIAL 90% CU</t>
  </si>
  <si>
    <t xml:space="preserve">CABLE CU HFFR-LS NO.12 AWG </t>
  </si>
  <si>
    <t>TUBO LED T8</t>
  </si>
  <si>
    <t>REFLECTOR LED CON SENSOR DE MOVIMIENTO</t>
  </si>
  <si>
    <t>BOMBILLO LED DE 9 W ROSCADO</t>
  </si>
  <si>
    <t>LUMINARIA TIPO APLIQUE LED SYLVANIA SOBREPUESTO P23653, 12 W, 1200 LM, 100-277V, COLOR 2700K, INCLUYE ACCESORIOS NECESARIOS PARA GARANTIZAR SU CORRECTA INSTALACIÓN Y PUESTA EN SERVICIO.</t>
  </si>
  <si>
    <t>LUMINARIA TIPO PANEL LED SYLVANIA INCRUSTADO P24337, 12 W, 750 LM, 100-240V, COLOR 6500K, CON TOMA Y CLAVIJA, INCLUYE ACCESORIOS NECESARIOS PARA GARANTIZAR SU CORRECTA INSTALACIÓN Y PUESTA EN SERVICIO.</t>
  </si>
  <si>
    <t xml:space="preserve">MANTENIMIENTO PREVENTIVO Y DETECTIVO Y CORRECTIVO DE LAS INSTALACIONES DE ALOJAMINETO MILITAR </t>
  </si>
  <si>
    <t>MANTENIMIENTO TORRE DE CONTROL</t>
  </si>
  <si>
    <t>MANTENIMIENTO HANGAR</t>
  </si>
  <si>
    <t>MANTENIMIENTO INSTALACIONES RADAR</t>
  </si>
  <si>
    <t>MANTENIMIENTO CASINO</t>
  </si>
  <si>
    <t xml:space="preserve">ADECUACIÓN DEL ARCHIVO CENTRAL DEL ESCOM </t>
  </si>
  <si>
    <t xml:space="preserve">MANTENIMIENTO PREVENTIVO Y DETECTIVO Y CORRECTIVO DE LAS INSTALACIONES DE OPERATIVAS DEL GACAR </t>
  </si>
  <si>
    <t>MANTENIMIENTO PREVENTIVO Y CORRECTIVO DE LAS INSTALACIONES DEL RADAR SAN ANDRÉS  (APOYO RADARES )</t>
  </si>
  <si>
    <t>02-02-02-005-004-02-1</t>
  </si>
  <si>
    <t>MANTENIMIENTO Y DEMARCACIÓN RAMPA</t>
  </si>
  <si>
    <t>MANTENIMIENTO DE REDES ELECTRICAS - GACAS</t>
  </si>
  <si>
    <t>MANTENIMIENTO SISTEMA DE PARA RAYOS PAC SAI (APOYO RADARES )</t>
  </si>
  <si>
    <t>MANTENIMIENTO SISTEMA DE PARARAYOS</t>
  </si>
  <si>
    <t>SERVICIO DE MANTENIMIENTO Y OPERACIÓN PARA LA PLANTA DE TRATAMIENTO DE AGUA POTABLE, PLANTA DE TRATAMIENTO DE AGUAS RESIDUALES Y PISCINA EN EL GRUPO AÉREO DEL CASANARE - VIGENCIAS FUTURAS 2021</t>
  </si>
  <si>
    <t>SERVICIO DE MANTENIMIENTO PARA SISTEMAS DE TRATAMIENTO DE AGUA POTABLE, PLANTAS DE TRATAMIENTO DE AGUAS RESIDUALES Y POZOS SEPTICOS EN EL GRUPO AÉREO DEL CARIBE - VIGENCIAS FUTURAS 2021</t>
  </si>
  <si>
    <t>SERVICIO DE OPERACIÓN Y MANTENIMIENTO DE LOS SISTEMAS DE SANEAMIENTO BÁSICO, EMBOTELLADORA Y PISCINA EN LA BASE AÉREA DE GAORI - CORONEL LUIS ARTURO RODRÍGUEZ MENESES - VIGENCIAS FUTURAS 2021</t>
  </si>
  <si>
    <t>SERVICIO DE MANTENIMIENTO Y OPERACIÓN PARA LA PLANTA DE TRATAMIENTO DE AGUA POTABLE, PLANTA DE TRATAMIENTO DE AGUAS RESIDUALES Y PISCINA EN EL GRUPO AÉREO DEL AMAZONAS - VIGENCIAS FUTURAS 2021</t>
  </si>
  <si>
    <t>SERVICIO DE MANTENIMIENTO Y OPERACION PARA LA PLANTA DE TRATAMIENTO DE AGUA POTABLE, PLANTA DE TRATAMIENTO DE AGUAS RESIDUALES Y PISCINA EN EL GRUPO AEREO DEL CASANARE</t>
  </si>
  <si>
    <t>SERVICIO DE MANTENIMIENTO PLANTA DE
TRATAMIENTO DE AGUA POTABLE, PLANTA DE
TRATAMIENTO DE AGUAS RESIDUALES, Y POZOS
SÉPTICOS DEL GACAR</t>
  </si>
  <si>
    <t>SERVICIO DE MANTENIMIENTO PLANTA DE TRATAMIENTO DE
AGUA POTABLE, PLANTA DE TRATAMIENTO DE AGUAS
RESIDUALES, Y POZOS SÉPTICOS DEL GACAR (APOYO
RADARES)</t>
  </si>
  <si>
    <t>SERVICIO DE MANTENIMIENTO Y OPERACIÓN PARA LA PLANTA DE TRATAMIENTO DE AGUA POTABLE, PLANTA DE TRATAMIENTO DE AGUAS RESIDUALES Y PISCINA EN EL GRUPO AÉREO DEL AMAZONAS</t>
  </si>
  <si>
    <t>MANTENIMIENTO TORRE DEL RADAR Y TORRE DE COMUNICACIONES DEL RADAR (APOYO RADARES )</t>
  </si>
  <si>
    <t>CAMBIO DE LA MALLA PERMIETRAL INTERNA Y EXTERNA DEL RADAR (APOYO RADARES )</t>
  </si>
  <si>
    <t>SERVICIO DE ACUEDUCTO GAAMA</t>
  </si>
  <si>
    <t xml:space="preserve">ADMINISTRACIONES ALOJAMIENTO MILITAR </t>
  </si>
  <si>
    <t>SERVICIO MONITOREO DE CALIDAD DE AGUA EN LOS GRUPOS AÉREOS DE LA FAC</t>
  </si>
  <si>
    <t>SERVICIO DE ANALISIS DE AGUA Y SUELO DEL GAORI Y FT ARES</t>
  </si>
  <si>
    <t xml:space="preserve">MUESTREO PTAP, PTAR Y LA PISCINA DEL
GACAS (ABR A SEPTIEMBRE 2021) </t>
  </si>
  <si>
    <t xml:space="preserve">SERVICIO DE MONITOREO DE CALIDAD DE AGUA POTABLE Y AGUAS RESIDUALES  </t>
  </si>
  <si>
    <t>PRESTACION SERVICIOS TOMA Y ANALISIS DE MUESTRAS DE AGUA POTABLE</t>
  </si>
  <si>
    <t>PRESTACION SERVICIOS TOMA Y ANALISIS DE CENTRO ACUATICO</t>
  </si>
  <si>
    <t>PRESTACION SERVICIOS TOMA Y ANALISIS DE MUESTREO DE AGUA RESIDUAL</t>
  </si>
  <si>
    <t>ESTUDIO GEOELECTRICO</t>
  </si>
  <si>
    <t>MANTENIMIENTO PREVENTIVO Y CORRECTIVO UPS'S MARCAS VARIAS</t>
  </si>
  <si>
    <t>MANTENIMIENTO PREVENTIVO Y CORRECTIVO UPS DE 160KVA MARCA POWER WARE</t>
  </si>
  <si>
    <t xml:space="preserve">SERVICIO DE MANTENIMIENTO A TODO COSTO A LOS EQUIPOS TOPOGRÁFICOS, HERRAMIENTAS Y ACCESORIOS DE MEDICIÓN DE LA FUERZA AÉREA COLOMBIANA",
</t>
  </si>
  <si>
    <t>SERVICIO MANTENIMIENTO Y REPARACION DE GENERADORES PRINCIPALES CATERPILLAR</t>
  </si>
  <si>
    <t>MANTENIMIENTO UPS - GACAS</t>
  </si>
  <si>
    <t>MANTENIMIENTO DE PLANTAS ELECTRICAS - GACAS</t>
  </si>
  <si>
    <t xml:space="preserve">MANTENIMIENTO DE AIRES ACONDICIONADOS </t>
  </si>
  <si>
    <t>MANTENIMIENTO PREVENTIVO-CORRECTIVO DE AIRES ACONDICIONADOS CENTRALES DE 5 TONELADAS (APOYO RADARES )</t>
  </si>
  <si>
    <t>MANTENIMIENTO PREVENTIVO Y CORRECCTIVO DE AIRES ACONDICIONADOS CENTRALES DE 5 TONELADAS - GACAR</t>
  </si>
  <si>
    <t>MANTENIMIENTO PLANTA ELECTRICA,  TRANSFORMADORES, SUBESTACIONES, Y PLANTA RED CONTRA INCENDIO (EQUIPO)</t>
  </si>
  <si>
    <t xml:space="preserve">MANTENIMIENTO PLANTAS ELECTRICAS </t>
  </si>
  <si>
    <t>MANTENIMIENTO PREVENTIVO Y CORRECTIVO DE PLANTAS ELECTRICAS GACAR</t>
  </si>
  <si>
    <t xml:space="preserve">SERVICIO  MANTENIMIENTO DE PLANTAS ELECTRICAS SATELITALES, TRANSFORMADORES  Y PARARRAYOS </t>
  </si>
  <si>
    <t>MANTENIMIENTO PREVENTIVO Y CORRECTIVO DE PLANTAS ELECTRICAS SATELITALES DE LA FUERZA DE TAREA ARES. /FT ARES</t>
  </si>
  <si>
    <t>MANTENIMIENTO SISTEMA DEEP SEA</t>
  </si>
  <si>
    <t>SERVICIO DE ELIMINACION DE RESIDUOS MEDICOS</t>
  </si>
  <si>
    <t>PRESTACION DE SERVICIOS PARA RECOLECCION , TRANSPORTE, INCINERACIÓN  Y DISPOSICIÓN DE RESIDUOS PELIGROSOS</t>
  </si>
  <si>
    <t>SERVICIO DE INCINERACIÓN Y DISPOSICION DE RESIDUOS ESPECIALES Y/O PELIGROSOS</t>
  </si>
  <si>
    <t>INCINERACION RESIDUOS PELIGROSOS</t>
  </si>
  <si>
    <t>IMPUESTO PREDIAL GACAS</t>
  </si>
  <si>
    <t>IMPUESTO PREDIAL GACAR</t>
  </si>
  <si>
    <t>IMPUESTO PREDIAL GAAMA</t>
  </si>
  <si>
    <t>IMPUESTO PREDIAL GAORI</t>
  </si>
  <si>
    <t xml:space="preserve">PAGO CATASTRAL PAZ Y SALVO </t>
  </si>
  <si>
    <t>SERVICIO DE MANTENIMIENTO Y REPARACIÓN INCLUYENDO INSUMOS Y REPUESTOS A TODO COSTO DE LOS EQUIPOS DE CORTE Y MANIOBRA DE LA SUBESTACIÓN ELÉCTRICA PRINCIPAL DEL GRUPO AÉREO DEL ORIENTE. CONFORME AL ANEXO TÉCNICO</t>
  </si>
  <si>
    <t>SERVICIO DE ENERGÍA APARTAMENTO EN SESIÓN SAE</t>
  </si>
  <si>
    <t>SERVICIO DE ASEO Y RECOLECCIÓN DE BASURAS APARTAMENTO EN SESIÓN SAE</t>
  </si>
  <si>
    <t>DIAGNOSTICO Y COMPLEMENTO ESTUDIO DE SUELOS TORRE DE CONTROL CACOM-1</t>
  </si>
  <si>
    <t>SUMINISTRO E INSTALACION DE: PUESTO BENCH 120 GRADOS</t>
  </si>
  <si>
    <t>SUMINISTRO E INSTALACION DE: MESA AUXILIAR REDONDA</t>
  </si>
  <si>
    <t>SUMINISTRO E INSTALACION DE: MESA AUXILIAR CUADRADA</t>
  </si>
  <si>
    <t>SUMINISTRO E INSTALACION DE: SOFA EN L AUSTIN MODULAR</t>
  </si>
  <si>
    <t>SUMINISTRO E INSTALACION DE: MESA DE CENTRO DALLAS CENTER TABLE</t>
  </si>
  <si>
    <t>SUMINISTRO E INSTALACION DE: CENTRO DE COMANDO Y CONTROL- MOBILIARIO ESPECIAL REF. MESA CURVA 4,63 X 0,60 REF. MESA CURVA TIPO A</t>
  </si>
  <si>
    <t>SUMINISTRO E INSTALACION DE: CENTRO DE COMANDO Y CONTROL- MOBILIARIO ESPECIAL REF. MESA CURVA 2,39 X 0,60 REF. MESA CURVA TIPO B</t>
  </si>
  <si>
    <t>SUMINISTRO E INSTALACION DE: CENTRO DE COMANDO Y CONTROL- MOBILIARIO ESPECIAL REF. MESA CURVA 2,63 X 0,60 REF. MESA CURVA TIPO C</t>
  </si>
  <si>
    <t>SUMINISTRO E INSTALACION DE: CENTRO DE COMANDO Y CONTROL- MOBILIARIO ESPECIAL REF. MESA CURVA 2,48 X 0,6 REF. MESA CURVA TIPO D</t>
  </si>
  <si>
    <t>SUMINISTRO E INSTALACION DE: SALA DE CRISIS REF. MESA RECTA 3,11 X 0,70
REF. MESA RECTA</t>
  </si>
  <si>
    <t>SUMINISTRO E INSTALACION DE: ARCHIVO RODANTE DOBLE MECANICO</t>
  </si>
  <si>
    <t>SUMINISTRO E INSTALACION DE: SILLA OPERATIVA VERY TASK</t>
  </si>
  <si>
    <t>SUMINISTRO E INSTALACION DE: SILLA ESCRITORIO VERY SIDE</t>
  </si>
  <si>
    <t>SUMINISTRO E INSTALACION DE: SILLA INTERLOCUTORA VERY WIRE</t>
  </si>
  <si>
    <t>SUMINISTRO E INSTALACION DE: SILLA EJECUTIVA SOJI</t>
  </si>
  <si>
    <t>SUMINISTRO E INSTALACION DE: SILLA GERENCIAL FERN EXECUTIVE</t>
  </si>
  <si>
    <t>SUMINISTRO E INSTALACION DE: PAPELERA VEVEY</t>
  </si>
  <si>
    <t>SUMINISTRO E INSTALACION DE: PAPELERA BIEL</t>
  </si>
  <si>
    <t>SUMINISTRO E INSTALACION DE: JARDINERA DE POLIETILENO KYOTO</t>
  </si>
  <si>
    <t>SUMINISTRO E INSTALACION DE: ATRIL PARA CONFERENCIAS NAGOYA</t>
  </si>
  <si>
    <t>02-01-01-001-003-02</t>
  </si>
  <si>
    <t>SUMINISTRO DE MATERIALES DE CONSTRUCCION PARA EL MANTENIMIENTO DE CALLES RODAJE Y RAMPAS DEL CACOM-1 - CONCRETO PREMEZCLADO MR 43</t>
  </si>
  <si>
    <t>SUMINISTRO DE MATERIALES DE CONSTRUCCION PARA EL MANTENIMIENTO DE CALLES RODAJE Y RAMPAS DEL CACOM-1 - LADRILLO TOLETE RECOCIDO 20X10X6.</t>
  </si>
  <si>
    <t>SUMINISTRO DE MATERIALES DE CONSTRUCCION PARA EL MANTENIMIENTO DE CALLES RODAJE Y RAMPAS DEL CACOM-1 - MARCO Y TAPAS CAJA INSPECCIÓN DOBLE CODENSA CS276</t>
  </si>
  <si>
    <t>SUMINISTRO DE MATERIALES DE CONSTRUCCION PARA EL MANTENIMIENTO DE CALLES RODAJE Y RAMPAS DEL CACOM-1 - MARCO Y TAPA CIRCULAR CAJA VEHICULAR CODENSA CS280</t>
  </si>
  <si>
    <t>SUMINISTRO DE MATERIALES DE CONSTRUCCION PARA EL MANTENIMIENTO DE CALLES RODAJE Y RAMPAS DEL CACOM-1 - BASE GRANULAR B-600</t>
  </si>
  <si>
    <t>SUMINISTRO DE MATERIALES DE CONSTRUCCION PARA EL MANTENIMIENTO DE CALLES RODAJE Y RAMPAS DEL CACOM-1 - ARENA DE RIO PARA CONCRETO</t>
  </si>
  <si>
    <t>SUMINISTRO DE MATERIALES DE CONSTRUCCION PARA EL MANTENIMIENTO DE CALLES RODAJE Y RAMPAS DEL CACOM-1 - GRAVILLA TRITURADA 3/4"</t>
  </si>
  <si>
    <t>SUMINISTRO DE MATERIALES DE CONSTRUCCION PARA EL MANTENIMIENTO DE CALLES RODAJE Y RAMPAS DEL CACOM-1 - ACERO DE REFUERZO PDR 60 FIGURADO.</t>
  </si>
  <si>
    <t>SUMINISTRO DE MATERIALES DE CONSTRUCCION PARA EL MANTENIMIENTO DE CALLES RODAJE Y RAMPAS DEL CACOM-1 - DISCOS DIAMANTADOS (14") PARA CONCRETO</t>
  </si>
  <si>
    <t>SUMINISTRO DE MATERIALES DE CONSTRUCCION PARA EL MANTENIMIENTO DE CALLES RODAJE Y RAMPAS DEL CACOM-1 - CURADOR (ANTISOL ROJO O CURASEAL ROJO)</t>
  </si>
  <si>
    <t>SUMINISTRO DE MATERIALES DE CONSTRUCCION PARA EL MANTENIMIENTO DE CALLES RODAJE Y RAMPAS DEL CACOM-1 - DESMOLDANTE (DESMOLDATOC TOXEMEN O SIMILAR)CUÑETE DE 5 GALONES</t>
  </si>
  <si>
    <t>SUMINISTRO DE MATERIALES DE CONSTRUCCION PARA EL MANTENIMIENTO DE CALLES RODAJE Y RAMPAS DEL CACOM-1 - TIRILLA DE RESPALDO (SIKA-ROD O BAKER-ROD) 3/8"</t>
  </si>
  <si>
    <t>SUMINISTRO DE MATERIALES DE CONSTRUCCION PARA EL MANTENIMIENTO DE CALLES RODAJE Y RAMPAS DEL CACOM-1 - ROLLO YUMBOLON 12.2MT2 (1.22X10MT 10MM)</t>
  </si>
  <si>
    <t>SUMINISTRO DE MATERIALES DE CONSTRUCCION PARA EL MANTENIMIENTO DE CALLES RODAJE Y RAMPAS DEL CACOM-1 - ROLLO PLASTICO NEGRO CALIBRE 6MIL X 4 MTS ANCHO X100 MTS LARGO X POR ROLLO</t>
  </si>
  <si>
    <t>SUMINISTRO DE MATERIALES DE CONSTRUCCION PARA EL MANTENIMIENTO DE CALLES RODAJE Y RAMPAS DEL CACOM-1 - ELASTÓMERO (POLIURETANO O SILICONA) VULKEM 45 SSL O SILILAR</t>
  </si>
  <si>
    <t>SUMINISTRO DE MATERIALES DE CONSTRUCCION PARA EL MANTENIMIENTO DE CALLES RODAJE Y RAMPAS DEL CACOM-1 - GRASA ROJA  CUÑETE DE 5 GALONES</t>
  </si>
  <si>
    <t>SUMINISTRO DE MATERIALES DE CONSTRUCCION PARA EL MANTENIMIENTO DE CALLES RODAJE Y RAMPAS DEL CACOM-1 - TABLA BURRA ORDINARIO 28 CM X 2,2 CM X 2,7 MTS</t>
  </si>
  <si>
    <t>SUMINISTRO DE MATERIALES DE CONSTRUCCION PARA EL MANTENIMIENTO DE CALLES RODAJE Y RAMPAS DEL CACOM-1 - FORMALETA METÁLICA DE INICIO Y FINAL DE FUNDIDA (SEGÚN DISEÑO) ML INCLUYE ACCESORIOS DE ANCLAJE</t>
  </si>
  <si>
    <t>SUMINISTRO DE MATERIALES DE CONSTRUCCION PARA EL MANTENIMIENTO DE CALLES RODAJE Y RAMPAS DEL CACOM-1 - FORMALETA ALTURA SEGÚN DISEÑO DE LOSA ML (H=30, B=20)</t>
  </si>
  <si>
    <t>SUMINISTRO DE MATERIALES DE CONSTRUCCION PARA EL MANTENIMIENTO DE CALLES RODAJE Y RAMPAS DEL CACOM-1 - PUNTILLA CON CABEZA DE  3"</t>
  </si>
  <si>
    <t>SUMINISTRO DE MATERIALES DE CONSTRUCCION PARA EL MANTENIMIENTO DE CALLES RODAJE Y RAMPAS DEL CACOM-1 - ENCHUFES  CLAVIJA HEMBRA Y MACHO PARA CABLE  CALIBRE 2X12 TIPO INDUSTRIAL</t>
  </si>
  <si>
    <t>SUMINISTRO DE MATERIALES DE CONSTRUCCION PARA EL MANTENIMIENTO DE CALLES RODAJE Y RAMPAS DEL CACOM-1 - CEPILLOS TIPO EDIS DE 6O CM</t>
  </si>
  <si>
    <t>SUMINISTRO DE MATERIALES DE CONSTRUCCION PARA EL MANTENIMIENTO DE CALLES RODAJE Y RAMPAS DEL CACOM-1 - CEPILLO ALAMBRE ACERO GALV M/MADERA 6 HILERASX 130 MM</t>
  </si>
  <si>
    <t>SUMINISTRO DE MATERIALES DE CONSTRUCCION PARA EL MANTENIMIENTO DE CALLES RODAJE Y RAMPAS DEL CACOM-1 - YUTE TELA COSTAL 2 METROS X UN METRO CON 50 CENTÍMETROS ANCHO</t>
  </si>
  <si>
    <t>SUMINISTRO DE MATERIALES DE CONSTRUCCION PARA EL MANTENIMIENTO DE CALLES RODAJE Y RAMPAS DEL CACOM-1 - HILO ALBAÑIL  (ROLLO DE 100 METROS)</t>
  </si>
  <si>
    <t>SUMINISTRO DE MATERIALES DE CONSTRUCCION PARA EL MANTENIMIENTO DE CALLES RODAJE Y RAMPAS DEL CACOM-1 - TUBERIA PVC-DB 4" X 6M</t>
  </si>
  <si>
    <t>SUMINISTRO DE MATERIALES DE CONSTRUCCION PARA EL MANTENIMIENTO DE CALLES RODAJE Y RAMPAS DEL CACOM-1 - ADAPTADOR TERMINAL PVC DE 4 TIPO CAMPANA LISO</t>
  </si>
  <si>
    <t>SUMINISTRO DE MATERIALES DE CONSTRUCCION PARA EL MANTENIMIENTO DE CALLES RODAJE Y RAMPAS DEL CACOM-1 - CINTA CON EL ROTULO DE PELIGRO</t>
  </si>
  <si>
    <t>SERVICIO PROFESIONAL DE INGENIERÍA PARA EL LEVANTAMIENTO DE INFORMACIÓN PRELIMINAR EN SITIO PARA REALIZACIÓN DE CONTROL Y SINCRONISMO CON TRANSICIÓN CERRADA ENTRE GENERADORES DIÉSEL CATERPILLAR EXISTENTES (DOS (02) PLANTAS C15 DE 455 KW / 480 V C/U Y DOS (02) PLANTAS C18 DE 545KW/480V C/U) Y DEMÁS COMPONENTES DE LA SUBESTACIÓN, INCLUYE INGENIERÍA BÁSICA, ELABORACIÓN DEL PLAN DE TRABAJO Y MÁXIMO TRES REUNIONES VIRTUALES DE COORDINACIÓN.</t>
  </si>
  <si>
    <t>SERVICIO PROFESIONAL DE INGENIERÍA DE DETALLE PARA LA IMPLEMENTACIÓN DE LA ACTUALIZACIÓN DEL SISTEMA DE CONTROL Y SINCRONISMO DEL SISTEMA DE GENERACIÓN
CON TRANSICIÓN CERRADA ENTRE
GENERADORES DIÉSEL ARA REALIZACIÓN DE CONTROL Y SINCRONISMO CON TRANSICIÓN
CERRADA ENTRE GENERADORES DIÉSEL CATERPILLAR EXISTENTES (DOS (02) PLANTAS C15 DE 455 KW / 480 V C/U Y DOS (02) PLANTAS
C18 DE 545KW/480V C/U) Y DEMÁS
COMPONENTES DE LA SUBESTACIÓN, INCLUYE LA ELABORACIÓN DE PROTOCOLOS Y FILOSOFÍA DE FUNCIONAMIENTO DE LA
SUBESTACIÓN ELÉCTRICA</t>
  </si>
  <si>
    <t>SUMINISTRO DE CONTROLADOR PARA REALIZACIÓN DE CONTROL Y SINCRONISMO CON TRANSICIÓN CERRADA ENTRE GENERADORES DIÉSEL Y DEMÁS COMPONENTES DE LA SUBESTACIÓN, LOS CUALES DEBERÁN SER DE CARACTERÍSTICAS IGUALES O SUPERIORES A LOS CONTROLADORES DEIF AGC, DEEP SEA ELECTRONICS DSE 8610, COMAP INTELIGEN NTC, COMAP INTELISYS-NTC, WOODWARD EASYGEN 3000</t>
  </si>
  <si>
    <t>02-02-02-008-007-03-6</t>
  </si>
  <si>
    <t>ADECUACIÓN DE LAS CELDAS DE CONTROL EXISTENTES PARA LA INSTALACIÓN DE LOS CONTROLADORES A SUMINISTRAR, INCLUYE RETIRO DE CONTROLADORES GENCON PRO II EXISTENTES, ASÍ COMO LOS COMPONENTES Y 
ACCESORIOS QUE SEAN REQUERIDOS PARA GARANTIZAR SU CORRECTA INSTALACIÓN Y PUESTA EN SERVICIO</t>
  </si>
  <si>
    <t>ERVICIO DE INSTALACIÓN DE LOS 
CONTROLADORES PARA REALIZACIÓN DE CONTROL Y SINCRONISMO CON TRANSICIÓN 
CERRADA ENTRE GENERADORES DIÉSEL CATERPILLAR EXISTENTES (DOS (02) PLANTAS C15 DE 455 KW / 480 V C/U Y DOS (02) PLANTAS 
C18 DE 545KW/480V C/U) Y DEMÁS 
COMPONENTES DE LA SUBESTACIÓN, INCLUYE CABLEADO DE CONTROL, COMUNICACIONES Y DE POTENCIA PARA LA ALIMENTACIÓN DE LOS 
CONTROLADORES, PROTECCIONES 
REQUERIDAS, ASÍ COMO LA PROGRAMACIÓN, COMISIONAMIENTO, PUESTA EN MARCHA DEL SISTEMA DE CONTROL Y SINCRONISMO, PRUEBAS DE FUNCIONAMIENTO DEL SISTEMA ENTRE LOS 4 MOTOGENERADORES, 
CAPACITACIÓN DE OPERACIÓN Y 
FUNCIONAMIENTO AL PERSONAL DE TÉCNICOS ELECTRICISTAS DE LA UNIDAD Y DEMÁS COMPONENTES Y ACCESORIOS QUE SEAN 
REQUERIDOS PARA SU CORRECTA 
INSTALACIÓN Y PUESTA EN SERVICIO</t>
  </si>
  <si>
    <t xml:space="preserve">GEOMALLA BIAXIAL TIPO ASPHALT
GRID 300 </t>
  </si>
  <si>
    <t>ASFALTO TIPO MDC-19</t>
  </si>
  <si>
    <t>EMULSIÓN ASFALTICA TIPO CRR-1</t>
  </si>
  <si>
    <t>SERVICIO MANO DE OBRA CON
CUADRILLAS PARA
MANTENIMIENTO DE
INFRAESTRUCTURA
AEROPUERTARIA DEL CACOM-1
7</t>
  </si>
  <si>
    <t>ESTUDIO SUELOS PARA CENTRO
DE FUSION DEL CACOM-6</t>
  </si>
  <si>
    <t>BROCAS DE TUNGSTENO PARA
ROTO MARTILLO 1/2" X 8"</t>
  </si>
  <si>
    <t>PINTURA TIPO TRAFICO</t>
  </si>
  <si>
    <t xml:space="preserve">MICROESFERAS REFLECTIVAS
</t>
  </si>
  <si>
    <t>SERVICIO COMISIONISTA BOLSA
MERCANTIL</t>
  </si>
  <si>
    <t>SUMINISTRO Y SERVICIO DE INSTALACIÓN DE PLC, SERIE: NEXTO XPRESS ALIMENTACIÓN: 24VDC ENTRADAS DIGITALES: 16 PNP SALIDAS DIGITALES: 16 PNP ENTRADAS ANALÓGICAS: 5 VOLTAJE O CORRIENTE TOTAL DE E/S ANALÓGICAS: 4 CONFIGURABLES COMO PARA VOLTAJE O CORRIENTE SALIDAS ANALÓGICAS VOLTAJE: 4 (0 - 5 / 0 - 10VDC) SALIDAS ANALÓGICAS CORRIENTE: 4 (0 - 20 / 4 - 20MA) ENTRADAS DE TEMPERATURA: 2 RTD</t>
  </si>
  <si>
    <t>SUMINISTRO E INSTALACIÓN DE PANEL TIPO LED DE 12 VOLTIOS DENTRO DE LAS CELDAS.</t>
  </si>
  <si>
    <t>MANTENIMIENTO TRUCK LIFT FORK 7 TON. AMD-0978 - GACAR</t>
  </si>
  <si>
    <t xml:space="preserve">ADHESIVO DE NEOPRENO </t>
  </si>
  <si>
    <t xml:space="preserve">ADHESIVO HYSOL REF 934 </t>
  </si>
  <si>
    <t>ADQUISICION ARMAS CORTAS TRIPULACIONES</t>
  </si>
  <si>
    <t xml:space="preserve">ADQUISICIÓN CÁMARAS ADV AERONAVES DE INSTRUCCIÓN </t>
  </si>
  <si>
    <t>45121510
25201500
25202100
32131000
81141900</t>
  </si>
  <si>
    <t>ADQUISICION CASCOS ASALTO RAPIDO</t>
  </si>
  <si>
    <t>ADQUISICION CASCOS TACTICO</t>
  </si>
  <si>
    <t>ADQUISICION CHALECOS ANTIBALAS</t>
  </si>
  <si>
    <t>ADQUISICIÓN COMBUSTIBLE DE AVIACIÓN - PAIS O.C. CTH.</t>
  </si>
  <si>
    <t>ADQUISICIÓN COMBUSTIBLE DE AVIACIÓN - PAIS O.C. ENERGIZAR</t>
  </si>
  <si>
    <t>ADQUISICIÓN COMBUSTIBLE DE AVIACIÓN CTH - PAIS VF 2021</t>
  </si>
  <si>
    <t>ADQUISICIÓN COMBUSTIBLE DE AVIACIÓN ENERGIZAR - PAIS VF 2021</t>
  </si>
  <si>
    <t>ADQUISICIÓN COMBUSTIBLE DE AVIACIÓN ENERGIZAR - PAIS -VF 2021 1</t>
  </si>
  <si>
    <t>ADQUISICIÓN COMBUSTIBLE DE AVIACIÓN PAIS OC TERPEL</t>
  </si>
  <si>
    <t>ADQUISICIÓN COMBUSTIBLE DE AVIACIÓN TERPEL - PAIS VF 2021</t>
  </si>
  <si>
    <t xml:space="preserve">ADQUISICIÓN COMBUSTIBLE DE AVIACIÓN TERPEL - PAIS VF 2021 </t>
  </si>
  <si>
    <t>ADQUISICIÓN COMBUSTIBLE TERRESTRE</t>
  </si>
  <si>
    <t>15101505
15101506</t>
  </si>
  <si>
    <t>ADQUISICIÓN COMBUSTIBLE TERRESTRE Y ELECTROCOMBUSTIBLE</t>
  </si>
  <si>
    <t>15101505 - 15101506</t>
  </si>
  <si>
    <t xml:space="preserve">ADQUISICIÓN COMBUSTIBLE TERRESTRE
</t>
  </si>
  <si>
    <t xml:space="preserve">ADQUISICION COMBUSTIBLE Y ELECTROCOMBUSTIBLE RADARES, BLARES Y UNIDADES AEREAS ORDEN DE COMPRA CATEGORIA C VF 2021
</t>
  </si>
  <si>
    <t xml:space="preserve">ADQUISICIÓN DE COMBUSTIBLE DE AVIACIÓN -
TOLEMAIDA </t>
  </si>
  <si>
    <t>ADQUISICION DE LOS SERVICIOS DE OFICINA, COMUNICACION, INTERNET, TRANSMISION DE DATOS, LINEA TELEFONICA Y OTROS PARA UN OFICIA DE ENLACE EN USASAC EN NEW CUMBERLAND, PENSYLVANIA DE LA FAC - LOA</t>
  </si>
  <si>
    <t>ADQUISICION DE REPUESTOS AERONAUTICOS DENTRO DEL PLAN MAESTRO DE PRODUCCION (PMP 2019-2021) E IMPREVISTOS DE LAS DIFERENTES AERONAVES DE LA FUERZA AÉREA COLOMBIANA, APROVECHANDO LAS CAPACIDADES HABILITADAS DEL COMANDO AÉREO DE MANTENIMIENTO</t>
  </si>
  <si>
    <t>ADQUISICION DE REPUESTOS AERONAUTICOS DENTRO DEL PLAN MAESTRO DE PRODUCCION (PMP 2021-2022) E IMPREVISTOS DE LAS DIFERENTES AERONAVES DE LA FUERZA AÉREA COLOMBIANA, APROVECHANDO LAS CAPACIDADES HABILITADAS DEL COMANDO AÉREO DE MANTENIMIENTO (AMARRE VF 2022)</t>
  </si>
  <si>
    <t>25202200
25202300
25202400
25202500
25202800
25202700</t>
  </si>
  <si>
    <t>ADQUISICIÓN DE REPUESTOS AERONAUTICOS PARA LAS FLOTAS CESSNA Y BEECHCRAFT DE LA FUERZA AEREA COLOMBIANA (AMARRE VF 2022)</t>
  </si>
  <si>
    <t>ADQUISICION DE REPUESTOS, COMPONENTES Y  ACCESORIOS AERONAUTICOS DE LA AERONAVE UH60</t>
  </si>
  <si>
    <t>ADQUISICIÓN DE REPUESTOS, COMPONENTES Y ACCESORIOS AERONÁUTICOS PARA LAS AERONAVES UH-60 ASIGNADAS A LA FAC (AMARRE VF 2022)</t>
  </si>
  <si>
    <t>25202200 25202300 25202400 25202500 2520260</t>
  </si>
  <si>
    <t>ADQUISICIÓN DE REPUESTOS, MATERIAL, COMPONENTES Y ACCESORIOS DE LAS DIFERENTES AERONAVES ASIGNADAS A LA FAC PARA EL PROGRAMA AEREOESPACIAL NACIONAL DE ADQUISICIONES (SECAD)</t>
  </si>
  <si>
    <t>25201500
25201600
25201700
25201800
25201900
25202000
25202100
25202200
25202300
25202400
25202500
25202600
25202700
47131700
81102300</t>
  </si>
  <si>
    <t>ADQUISICIÓN DE REPUESTOS, MATERIAL, COMPONENTES Y ACCESORIOS DE LAS DIFERENTES AERONAVES ASIGNADAS A LA FAC PARA EL PROGRAMA AEROESPACIAL NACIONAL DE ADQUISICIONES - (SECAD); PROYECTADOS, CALIFICADOS, DESARROLLADOS Y AVALADOS,
PARA APOYAR EL ALISTAMIENTO Y DISPONIBILIDAD DE AERONAVES Y EQUIPOS ASIGNADOS DE LA AVIACIÓN DE ESTADO // (AMARRE VIGENCIA FUTURA 2022)</t>
  </si>
  <si>
    <t>25201500; 25201600;
25201700; 25201800;
25201900; 25202000;
25202100; 25202200;
25202300; 25202400;
25202500; 25202600;
25202700; 47131700,
81102300</t>
  </si>
  <si>
    <t>ADQUISICIÓN SISTEMA BATT TANK PARA 
TRANSPORTE DE COMBUSTIBLE</t>
  </si>
  <si>
    <t xml:space="preserve">ADQUISICIÓN SISTEMA DE AERONAVES  REMOTAMENTE PILOTEADAS - COELUM CATEGORIA MINI
</t>
  </si>
  <si>
    <t xml:space="preserve">ADQUISICIÓN	DE	REPUESTOS, COMPONENTES Y ACCESORIOS AERONÁUTICOS DE LA AERONAVE UH-60
</t>
  </si>
  <si>
    <t xml:space="preserve">ADQUISICON COMBUSTIBLE Y 
ELECTROCOMBUSTIBLE RADARES, BLARES Y 
UNIDADES AEREAS ORDEN DE COMPRA 
CATEGORIA A VF 2021
</t>
  </si>
  <si>
    <t xml:space="preserve">ADQUISICON COMBUSTIBLE Y ELECTROCOMBUSTIBLE RADARES, BLARES Y UNIDADES AEREAS ORDEN DE COMPRA CATEGORIA A VF 2021
</t>
  </si>
  <si>
    <t xml:space="preserve">ANTICONGELANTE TKS- FLUID  DTD406B,   </t>
  </si>
  <si>
    <t xml:space="preserve">CASO LOA - ADQUISICIÓN DE LA CAPACIDAD REPARADORA NIVEL DEPOT MOTORES T-53 - MAQUINARIA (BANCOS ESPECIALES PARA EFECTUAR PRUEBAS A LOS MOTORES T53 Y SUS COMPONENTES) </t>
  </si>
  <si>
    <t xml:space="preserve">CASO LOA - ADQUISICIÓN DE LA CAPACIDAD REPARADORA NIVEL DEPOT MOTORES T-53 - SERVICIOS DE EDUCACION (ENTRENAMIENTO NIVEL DEPOT EN IDIOMA ESPAÑOL PARA PERSONAL TECNICO DE LA FUERZA PUBLICA) </t>
  </si>
  <si>
    <t xml:space="preserve">CASO LOA - ADQUISICIÓN DE LA CAPACIDAD REPARADORA NIVEL DEPOT MOTORES T-53 - SERVICIOS PROFESIONALES (CONTRATACION DE 01 DFSR, 10 TECNICOS DE TIEMPO COMPLETO Y 05 TECNICOS A TIEMPO PARCIAL) </t>
  </si>
  <si>
    <t>CASO LOA - ADQUISICIÓN DE LA CAPACIDAD REPARADORA NIVEL DEPOT MOTORES T-53 - SUSCRIPCIONES Y PÚBLICACIONES TECNICAS (SUSCRIPCION ANUAL HONEYWELL)</t>
  </si>
  <si>
    <t>CASO LOA - ADQUISICIÓN DE LA CAPACIDAD REPARADORA NIVEL DEPOT MOTORES T-53 - TRANSPORTE PERSONAL (TIQUETES AEREOS, TRANSPORTE TERRESTRE Y ALOJAMIENTO)</t>
  </si>
  <si>
    <t>COMBUSTIBLE TERRESTRE</t>
  </si>
  <si>
    <t xml:space="preserve">COMPASS FLUID </t>
  </si>
  <si>
    <t>ESTACION DE MICROSOLDADURA CON BANCO</t>
  </si>
  <si>
    <t>GRAFITO PRESION EXTREMA MOLY-GRAPH P/N 10229456</t>
  </si>
  <si>
    <t>02-02-01-010-001</t>
  </si>
  <si>
    <t>GRANADA CALIBRE 40 X 46 MM DE PRACTICA - VF 2021</t>
  </si>
  <si>
    <t>46101800 12131500</t>
  </si>
  <si>
    <t>GRANADA DE 40MM H.E A.P - VF 2021</t>
  </si>
  <si>
    <t>GRANADA DE MANO IM-26 H.E - VF 2021</t>
  </si>
  <si>
    <t>GRASA GENERAL MULTIPROPOSITO P/N 10229277</t>
  </si>
  <si>
    <t>02-02-01-010-005</t>
  </si>
  <si>
    <t>KIT DE EXPLOSIVOS (ENTRENAMIENTO CANINO)</t>
  </si>
  <si>
    <t>LA ADQUISICION DE REPUESTOS PARA LA
FASE DE 5000 HORAS/ 5 AÑOS DE LA
AERONAVE BELL-412 FAC0004 DE LA
FUERZA AÉREA COLOMBIANA</t>
  </si>
  <si>
    <t xml:space="preserve">LIMPIA ACRILICOS , PLASTICOS  Y VIDRIOS  P/N  PGC13  </t>
  </si>
  <si>
    <t>LIMPIADOR DE ALUMINIO  ALUMIPREP 33</t>
  </si>
  <si>
    <t>MANTENIMIENTO PLANTA AUXILIAR 115 VAC / 28DC 60KVA  - GACAS</t>
  </si>
  <si>
    <t>LUBRI BOND 220 - PRESENTACION 12 ONZAS</t>
  </si>
  <si>
    <t>MANTENIMIENTO PLANTA AUX. 115  VAC / 28DC 90KVA - GACAS</t>
  </si>
  <si>
    <t>MANTENIMIENTO GENERADOR DE ILUMINACION - GACAS</t>
  </si>
  <si>
    <t>MANTENIMIENTO MONTACARGA HYSTER 7 TONELADAS AMD-0621  - GACAR</t>
  </si>
  <si>
    <t>MANTENIMIENTO TRACTOR HARLAN AMD-0563  - GACAR</t>
  </si>
  <si>
    <t>MANTENIMIENTO TRACTOR TUG WAREHOUSE AMD-0509  - GACAR</t>
  </si>
  <si>
    <t>MANTENIMIENTO COMPRESOR DE AIRE A GASOLINA  SUBARU  - GACAS</t>
  </si>
  <si>
    <t>MANTENIMIENTO LAVADORA AERONAVES KARCHER AME-0047 - GAORI</t>
  </si>
  <si>
    <t>MANTENIMIENTO FLOOD LIGHT MAXI-LITE ML695 AMD-1509 - GAORI</t>
  </si>
  <si>
    <t>MANTENIMIENTO TRACTOR TUG  REMOLCADOR DE AERONAVES - GACAS</t>
  </si>
  <si>
    <t>MANTENIMIENTO FLOOD LIGHT MAXI-LITE ML 895  AMD 1520 - GAORI</t>
  </si>
  <si>
    <t>MANTENIMIENTO FLOOD LIGHT MAXI-LITE ML695  AMD 1529 - GAORI</t>
  </si>
  <si>
    <t>MANTENIMIENTO PLANTA AUXILIAR 115 VAC / 28 VDC 60KVA AMD-0172 - GAORI</t>
  </si>
  <si>
    <t>MANTENIMIENTO PLANTA AUXILIAR 115 VAC / 28 VDC 60KVA AMD-0204 - GAORI</t>
  </si>
  <si>
    <t>MANTENIMIENTO PLANTA AUXILIAR 115 VAC/ 28 VDC 60KVA AMD-0205 - GAORI</t>
  </si>
  <si>
    <t xml:space="preserve">MANTENIMIENTO CENTRO DE ENTRENAMIENTO TACTIVO KFIR (CETAC) EN CACOM 1 - (MANTENIMIENTO A TODO COSTO DEL CENTRO DE ENTRENAMIENTO TACTICO KFIR, UBICADO EN EL CACOM-1 PALANQUERO, CONFORME A FICHA TECNICA
</t>
  </si>
  <si>
    <t>MANTENIMIENTO PLANTA AUXILIAR 28VDC AMD-0116 - GAORI</t>
  </si>
  <si>
    <t>MANTENIMIENTO PLANTA GPU 90KVA TLD AMD-280  - GACAR</t>
  </si>
  <si>
    <t>MANTENIMIENTO PLANTA AUXILIAR HOBART 60KW AMD-0120  - GACAR</t>
  </si>
  <si>
    <t>MANTENIMIENTO PLANTA AUXILIAR FCX SYSTEM AMD-0281  - GACAR</t>
  </si>
  <si>
    <t>MANTENIMIENTO LUCES AUXILIARES ML-6 AMD-1530  - GACAR</t>
  </si>
  <si>
    <t>MANTENIMIENTO DE COMPLEJOS DE COMBUSTIBLE TERRESTRE</t>
  </si>
  <si>
    <t>MANTENIMIENTO DE LOS SIMULADORES DE ALA ROTATORIA HUEY II Y UH-1H DE LA FUERZA AÉREA COLOMBIANA (VF 2021)</t>
  </si>
  <si>
    <t>MANTENIMIENTO HIDROLAVADORA TANQUE PEQ. AMG-0043  - GACAR</t>
  </si>
  <si>
    <t>MANTENIMIENTO EQUIPO ETAA PLANTA PORTATIL 120VAC / 12VDC / 2250W-GAAMA</t>
  </si>
  <si>
    <t>MANTENIMIENTO TRACTOR TUG  REMOLCADOR DE AERONAVES  - GACAS</t>
  </si>
  <si>
    <t>MANTENIMIENTO EQUIPOS FARE, BIDONES Y ACCESORIOS Y EQUIPOS, ESTACIÓN DE SERVICIO DE COMBUSTIBLE DE AVIACIÓN (VF 2021) VF 2021</t>
  </si>
  <si>
    <t>MANTENIMIENTO EQUIPO ETAA GENERADOR DE ILUMINACION FLOOD LIGHT-GAAMA</t>
  </si>
  <si>
    <t>MANTENIMIENTO EQUIPO ETAA PLANTA AUXILIAR 115 VOLTIOS - 28 DC 60 KVA-GAAMA</t>
  </si>
  <si>
    <t>MANTENIMIENTO EQUIPO ETAA PLANTA AUXILIAR 28 DC 60 KVA-GAAMA</t>
  </si>
  <si>
    <t>MANTENIMIENTO HIDROLAVADORA  - GACAS</t>
  </si>
  <si>
    <t>MANTENIMIENTO ESCALERA AJUSTBLE/ MANTT   - GACAS</t>
  </si>
  <si>
    <t>MANTENIMIENTO PLATAFORMA DE TRABAJO  - GACAS</t>
  </si>
  <si>
    <t>MANTENIMIENTO GATO HIDRAULICO TRIP. / 10 TON  - GACAS</t>
  </si>
  <si>
    <t>MANTENIMIENTO GATO HIDRAULICO TRIP.  / 5 TON  - GACAS</t>
  </si>
  <si>
    <t>MANTENIMIENTO GATO HIDRAULICO /12 TON - GACAS</t>
  </si>
  <si>
    <t>MANTENIMIENTO GATO HIDRAULICO /10 TON  - GACAS</t>
  </si>
  <si>
    <t>MANTENIMIENTO GATO HIDRAULICO HELICOPTEROS - GACAS</t>
  </si>
  <si>
    <t>MANTENIMIENTO GATO HIDRAULICO HELICOPTEROS  - GACAS</t>
  </si>
  <si>
    <t>MANTENIMIENTO GANCHO ARRASTRE HELICOPTERO  - GACAS</t>
  </si>
  <si>
    <t>MANTENIMIENTO GANCHO DE ARRASTRE  C-208B  - GACAS</t>
  </si>
  <si>
    <t xml:space="preserve">MANTENIMIENTO GANCHO DE ARRASTRE HELICOPTERO   - GACAS               </t>
  </si>
  <si>
    <t>MANTENIMIENTO CARRO BOOSTER DE OXIGENO - GACAS</t>
  </si>
  <si>
    <t>MANTENIMIENTO CARRO BOOSTER DE NITRIGENO - GACAS</t>
  </si>
  <si>
    <t>MANTENIMIENTO EQUIPO LAVADO DE COMPRESORES - GACAS</t>
  </si>
  <si>
    <t>MANTENIMIENTO TRACTOR KUBOTA   REMOLCADOR DE AERONAVES  - GACAS</t>
  </si>
  <si>
    <t>MANTENIMIENTO RECTIFICADOR 28 VDC - GACAS</t>
  </si>
  <si>
    <t>MANTENIMIENTO COMPRESOR AIRE HANGAR SULLAIR - GACAS</t>
  </si>
  <si>
    <t>MANTENIMIENTO COMPRESOR DE AIRE ELECTRICO  - GACAS</t>
  </si>
  <si>
    <t>MANTENIMIENTO TALADRO DE ARBOL  - GACAS</t>
  </si>
  <si>
    <t>MANTENIMIENTO PUENTE GRUA MONORRIEL - GACAS</t>
  </si>
  <si>
    <t>MANTENIMIENTO PLATAFORMA ELECTRICA JLG - GACAS</t>
  </si>
  <si>
    <t>MANTENIMIENTO PLATAFORMA ELECTRICA JLG  - GACAS</t>
  </si>
  <si>
    <t>MANTENIMIENTO CAMA ALTA FRANCOCOL - GACAS</t>
  </si>
  <si>
    <t>MANTENIMIENTO CAMA BAJA FRANCOCOL - GACAS</t>
  </si>
  <si>
    <t>MANTENIMIENTO LINEAS NEUMATICAS HANGAR - GAORI</t>
  </si>
  <si>
    <t>MANTENIMIENTO APROVISIONADOR DE NITROGENO ANI-0804 - GAORI</t>
  </si>
  <si>
    <t>MANTENIMIENTO APROVISIONADOR DE OXIGENO ANI-0704 - GAORI</t>
  </si>
  <si>
    <t>MANTENIMIENTO BANCOS DE MANTENIMIENTO - GAORI</t>
  </si>
  <si>
    <t>MANTENIMIENTO COMPRESOR DE TORNILLO LUBRICADO INGERSOLL RAND LINEA R SERIES - HANGAR - GAORI</t>
  </si>
  <si>
    <t>MANTENIMIENTO GPU 600 TME-1310 - GAORI</t>
  </si>
  <si>
    <t>MANTENIMIENTO BARREDORA AUSA - GACAS</t>
  </si>
  <si>
    <t>MANTENIMIENTO MONTACARGA 6,1 TON. - GACAS</t>
  </si>
  <si>
    <t>MANTENIMIENTO MONTACARGA 3,5 TON. - GACAS</t>
  </si>
  <si>
    <t>MANTENIMIENTO LEVANTABOMBAS MJ-1C - GACAS</t>
  </si>
  <si>
    <t>MANTENIMIENTO GPU 600 TME-1309 - GAORI</t>
  </si>
  <si>
    <t>MANTENIMIENTO GRÚA HANGAR CAP. 3 TONELADAS REF. KITO ERM 030L - GAORI</t>
  </si>
  <si>
    <t>MANTENIMIENTO PIEZAS METALICAS</t>
  </si>
  <si>
    <t>MANTENIMIENTO HIDROLAVADORA DE AERONAVE START SERIE 14H29EB106 - GAORI</t>
  </si>
  <si>
    <t>MANTENIMIENTO RUEDA CARRETEO HELICÓPTERO ANH-1232 - GAORI</t>
  </si>
  <si>
    <t>MANTENIMIENTO RUEDA CARRETEO HELICÓPTERO ANH-1233 - GAORI</t>
  </si>
  <si>
    <t>MANTENIMIENTO RUEDA CARRETEO HELICÓPTERO ANH-1234 - GAORI</t>
  </si>
  <si>
    <t>MANTENIMIENTO RUEDA CARRETEO HELICÓPTERO ANH-1235 - GAORI</t>
  </si>
  <si>
    <t>MANTENIMIENTO OXIGEN CART BOOSTER ANI-0732   - GACAR</t>
  </si>
  <si>
    <t>MANTENIMIENTO HIGH PRESSURE NITROGEN GAS BOOSTER ANI-0819  - GACAR</t>
  </si>
  <si>
    <t>MANTENIMIENTO CAR WASH COMPRESSOR ANB-0001  - GACAR</t>
  </si>
  <si>
    <t>MANTENIMIENTO COMPRESOR DE AIRE SNAP-ON TME-3233  - GACAR</t>
  </si>
  <si>
    <t>MANTENIMIENTO PREVENTIVO CORRECTIVO DE HIDROLAVADORA ELÉCTRICA  - GACAR</t>
  </si>
  <si>
    <t>MANTENIMIENTO EQUIPO ETAA LAVADORA DE AERONAVES  KARCHER-GAAMA</t>
  </si>
  <si>
    <t>MANTENIMIENTO EQUIPO ETAA LEVANTABOMBAS MECANICO-GAAMA</t>
  </si>
  <si>
    <t>MANTENIMIENTO EQUIPO ETAA COMPRESOR CON SECADOR ALUP-GAAMA</t>
  </si>
  <si>
    <t>MANTENIMIENTO EQUIPO ETAA GPU 600 HOBART -GAAMA</t>
  </si>
  <si>
    <t>MANTENIMIENTO EQUIPO ETAA PUENTE GRUA -GAAMA</t>
  </si>
  <si>
    <t>MANTENIMIENTO EQUIPO ETAA ELEVADOR GENIE-GAAMA</t>
  </si>
  <si>
    <t>MANTENIMIENTO EQUIPO ETAA ENGINE COMPRESOR WASHER TRONAIR -GAAMA</t>
  </si>
  <si>
    <t>MANTENIMIENTO PREVENTIVO  ANUAL MONTACARGAS F006D02823S AMD 0966 - GAORI</t>
  </si>
  <si>
    <t>MANTENIMIENTO PREVENTIVO  ANUAL MONTACARGAS F006D02823S AMD 0920 - GAORI</t>
  </si>
  <si>
    <t>MANTENIMIENTO EQUIPO ETAA ESCALERA HIDRAULICA B -767-GAAMA</t>
  </si>
  <si>
    <t>MANTENIMIENTO EQUIPO ETAA JACK HIDRAULIC 12 TONELADAS-GAAMA</t>
  </si>
  <si>
    <t>MANTENIMIENTO EQUIPO ETAA JACK AXLE HYDRAULIC 12 TONELADAS-GAAMA</t>
  </si>
  <si>
    <t>MANTENIMIENTO PREVENTIVO ANUAL MONTACARGAS F006D02823S AMD 0609 - GAORI</t>
  </si>
  <si>
    <t>MANTENIMIENTO PREVENTIVO  ANUAL MONTACARGAS F006D02823S AMG-1023 - GAORI</t>
  </si>
  <si>
    <t>MANTENIMIENTO EQUIPO ETAA JACK HIDRAULIC  5 TONELADAS-GAAMA</t>
  </si>
  <si>
    <t>MANTENIMIENTO EQUIPO ETAA JACK HIDRAULIC 5 TONELADAS-GAAMA</t>
  </si>
  <si>
    <t>MANTENIMIENTO PREVENTIVO Y CORRECTIVO CARRO LEVANTA BOMBAS AMD 0940 - GAORI</t>
  </si>
  <si>
    <t>MANTENIMIENTO GATOR AMG-1024 - GAORI</t>
  </si>
  <si>
    <t>MANTENIMIENTO REMOLCADOR AERONAVES 40000LBS AMD-0513 - GAORI</t>
  </si>
  <si>
    <t>MANTENIMIENTO REMOLCADOR AERONAVES 40000LBS AMD-0537 - GAORI</t>
  </si>
  <si>
    <t>MANTENIMIENTO SISTEMAS FLIR VF 2021 (SERVICIO DE MANTENIMIENTO SISTEMAS FLIR DE LA FUERZA AÉREA COLOMBIANA DE ACUERDO AL ANEXO TÉCNICO. AMARRRE VF2021)</t>
  </si>
  <si>
    <t>MANTENIMIENTO PLATAFORMA ADJUSTABLE -GAAMA</t>
  </si>
  <si>
    <t>MANTENIMIENTO REMOLCADOR AERONAVES 6000 LBS AMD-0570 - GAORI</t>
  </si>
  <si>
    <t>MANTENIMIENTO EQUIPO ETAA MONTA CARGA 6 TONELADAS-GAAMA</t>
  </si>
  <si>
    <t>78181507 </t>
  </si>
  <si>
    <t>MANTENIMIENTO EQUIPO ETAA MONTA CARGA 3.5 TONELADAS-GAAMA</t>
  </si>
  <si>
    <t>MANTENIMIENTO VEHICULOS TIPO REFUELER, CARROTANQUES Y TANK TRAILER</t>
  </si>
  <si>
    <t>MANTENIMIENTO VEHICULOS TIPO REFUELER, CARROTANQUES Y TANK TRAILER - AMARRE V.F.2022</t>
  </si>
  <si>
    <t>MEDIDOR COMPRESION CILINDROS E2M</t>
  </si>
  <si>
    <t>GRANADA CALIBRE 40 X 46 MM DE PRACTICA</t>
  </si>
  <si>
    <t>NACIONALIZACION</t>
  </si>
  <si>
    <t>PASIVOS EXIGIBLES VIGENCIAS EXPIRADAS /SUMINISTRO DE COMBUSTIBLE DE AVIACION PARA LAS AERONAVES DE LA FUERZA PÚBLICA</t>
  </si>
  <si>
    <t>MANTENIMIENTO PLATAFORMA B4-GAAMA</t>
  </si>
  <si>
    <t>MANTENIMIENTO PLATAFORMA B5-GAAMA</t>
  </si>
  <si>
    <t>MANTENIMIENTO EQUIPO ETAA REMOLCADOR AERONAVES 3000 LBS / 1360 KG-GAAMA</t>
  </si>
  <si>
    <t>MANTENIMIENTO EQUIPO DEL EQUIPO ETAA REMOLCADOR AERONAVES VALTRA-GAAMA</t>
  </si>
  <si>
    <t>MANTENIMIENTO EQUIPO ETAA VEHICULO UTILATARIO GATOR-GAAMA</t>
  </si>
  <si>
    <t>MANTENIMIENTO NITROGEN CART BOOSTER TRONAIR-GAAMA</t>
  </si>
  <si>
    <t>MANTENIMIENTO OXIGEN CART BOOSTER TRONAIR-GAAMA</t>
  </si>
  <si>
    <t>MANTENIMIENTO GANCHO ARRASTRE EQUIPO C-208B-GAAMA</t>
  </si>
  <si>
    <t>MANTENIMIENTO CARGADOR BATERIAS -GAAMA</t>
  </si>
  <si>
    <t>MANTENIMIENTO EQUIPO ETAA LAVANTABOMBAS-GAAMA</t>
  </si>
  <si>
    <t>78181501 </t>
  </si>
  <si>
    <t>MANTENIMIENTO REMOLCADOR JET PORTER  ELECTRICO DE AERONAVES  - GACAS</t>
  </si>
  <si>
    <t xml:space="preserve">PRIMER PARA AVIACION  EN AEROSOL AMARILLO  N/P A701  // 0084-348  </t>
  </si>
  <si>
    <t>PRIMER REF MIL-PRF-23377</t>
  </si>
  <si>
    <t>REMACHE CHERRY MAX P/N CR3212-3-2</t>
  </si>
  <si>
    <t>REMACHE CHERRY MAX P/N CR3212-3-3</t>
  </si>
  <si>
    <t>REMACHE CHERRY MAX P/N CR3212-4-2</t>
  </si>
  <si>
    <t>REMACHE CHERRY MAX P/N CR3212-4-3</t>
  </si>
  <si>
    <t>REMACHE CHERRY MAX P/N CR3213-3-2</t>
  </si>
  <si>
    <t>REMACHE CHERRY MAX P/N CR3213-3-3</t>
  </si>
  <si>
    <t>REMACHE CHERRY MAX P/N CR3213-4-2</t>
  </si>
  <si>
    <t>REMACHE CHERRY MAX P/N CR3213-4-3</t>
  </si>
  <si>
    <t>REMACHE SOLIDO AVELLANADO P/N MS20426AD-3-4</t>
  </si>
  <si>
    <t xml:space="preserve">REMACHE SOLIDO AVELLANADO P/N MS20426AD-4-10 </t>
  </si>
  <si>
    <t xml:space="preserve">REMACHE SOLIDO AVELLANADO P/N MS20426AD-5-6 </t>
  </si>
  <si>
    <t xml:space="preserve">REMACHE SOLIDO AVELLANADO P/N MS20426AD-6-10 </t>
  </si>
  <si>
    <t>REMACHE SOLIDO UNIVERSAL P/N MS20470AD-3-6</t>
  </si>
  <si>
    <t>REMACHE SOLIDO UNIVERSAL P/N MS20470AD-4-10</t>
  </si>
  <si>
    <t>REMACHE SOLIDO UNIVERSAL P/N MS20470AD-5-10</t>
  </si>
  <si>
    <t xml:space="preserve">REMACHE SOLIDO UNIVERSAL P/N MS20470AD-6-10 </t>
  </si>
  <si>
    <t>REMOVEDOR DE PINTURA P/N BAC 5725 //  PR-5044</t>
  </si>
  <si>
    <t>RENOVACIÓN DE LA SUSCRIPCIÓN DE LAS PUBLICACIONES TÉCNICAS, SOPORTE TÉCNICO E INGENIERÍA PARA LA FLOTA CALIMA DEL T-90 DE LA FUERZA AÉREA COLOMBIANA</t>
  </si>
  <si>
    <t>55111600
55101500</t>
  </si>
  <si>
    <t>REPUESTOS FUSIL GALIL Y FUSIL GALIL ACE</t>
  </si>
  <si>
    <t>SELLANTE PRC KIT  1428 B-1/2  - PRESENTACION 1/4 DE GALON</t>
  </si>
  <si>
    <t>SELLANTE PRC KIT 1440 B-1/2   - PRESENTACION 1/4 DE GALON</t>
  </si>
  <si>
    <t>SELLANTE PRC KIT 890 B 2  - PRESENTACION 1/4 DE GALON</t>
  </si>
  <si>
    <t>SELLANTE PRC KIT MIL-PRF-81733 REV D  - PRESENTACION 1/4 DE GALON</t>
  </si>
  <si>
    <t xml:space="preserve">SERVICIO DE ENSAYOS Y ANÁLISIS TÉCNICOS DE PIEZAS AERONÁUTICAS INVOLUCRADAS EN LOS SUCESOS DE SEGURIDAD OPERACIONAL (ACCIDENTES E INCIDENTES) DE LA FUERZA AÉREA COLOMBIANA.
</t>
  </si>
  <si>
    <t>SERVICIO DE MANTENIMIENTO PROGRAMADO (RUTINA) Y MANTENIMIENTO NO PROGRAMADO (NO RUTINA) PARA LAS AERONAVES KFIR</t>
  </si>
  <si>
    <t>SERVICIO DE MANTENIMIENTO PROGRAMADO (RUTINA) Y NO PROGRAMADO (NO RUTINA) PARA LAS AERONAVES C-90, C550, SK-300/350, Y SR-560ASIGNADAS A LA FAC</t>
  </si>
  <si>
    <t>SERVICIO DE MANTENIMIENTO PROGRAMADO (RUTINA) Y NO PROGRAMADO (NO RUTINA) PARA LAS AERONAVES C-90, SK-300/350, Y SR-560 ASIGNADAS A LA FAC (AMARRE VF 2022)</t>
  </si>
  <si>
    <t>SERVICIO DE MANTENIMIENTO PROGRAMADO
(RUTINA) Y NO PROGRAMADO (NO RUTINA)
PARA LAS AERONAVES C-90, SK-300/350, Y SR 560 ASIGNADAS A LA FAC (AMARRE VF 2022)</t>
  </si>
  <si>
    <t>SERVICIO DE MANTENIMIENTO SENSORES DE AEROFOTOGRAFIA</t>
  </si>
  <si>
    <t>SERVICIO DE MANTENIMIENTO Y REPARACIÓN DE MATERIAL PARA LAS AERONAVES DE LA FUERZA AEREA COLOMBIANA VF 2021 (SERVICIOS DE REPARACIÓN, OVERHAUL Y/O EXCHANGE GENERAL DE COMPONENTES Y ACCESORIOS AERONÁUTICOS PROGRAMADOS E  MPREVISTOS DE LAS DIFERENTES AERONAVES ASIGNADAS A LA FAC)</t>
  </si>
  <si>
    <t>SERVICIO DE MATENIMIENTO, REPARACION E INSPECCION DE MATERIAL PARA LAS AERONAVES DE LA FUERZA AEREA COLOMBIANA</t>
  </si>
  <si>
    <t>SERVICIO DE MTTO PROGR (RUTINA) Y NO PROGR (NO RUTINA) PARA LA AERONAVE B-767 FAC 1202 DE LA FAC</t>
  </si>
  <si>
    <t>SERVICIO DE REPARACIÓN GENERAL DE COMPONENTES, EQUIPOS DE SOPORTE DE TIERRA, MANTENIMIENTO PROGRAMADO Y ADQUISICION DE REPUESTOS AERONAUTICOS DENTRO DEL PLAN MAESTRO DE PRODUCCION (PMP 2019-2021)</t>
  </si>
  <si>
    <t>SERVICIO DE REPARACIÓN GENERAL DE COMPONENTES, EQUIPOS DE SOPORTE DE TIERRA, MANTENIMIENTO PROGRAMADO Y ADQUISICION DE REPUESTOS AERONAUTICOS DENTRO DEL PLAN MAESTRO DE PRODUCCION (PMP 2021-2022) (AMARRE VF 2022)</t>
  </si>
  <si>
    <t>SERVICIO DE SOPORTE DE MANTENIMIENTO PROGRAMADO E IMPREVISTO DE LA AERONAVE LEGACY ERJ-135BJ FAC 1215</t>
  </si>
  <si>
    <t>SERVICIO DE SOSTENIBILIDAD OPERACIONAL DE 
LOS EQUIPOS, BANCOS Y HERRAMIENTAS DE 
MEDICIÓN DE TODAS LAS UNIDADES DE LA 
FUERZA AÉREA COLOMBIANA MEDIANTE 
CALIBRACIÓN, MANTENIMIENTO PREVENTIVO Y/O 
CORRECTIVO</t>
  </si>
  <si>
    <t>73152103 73152108 78181901 81101706 81141504</t>
  </si>
  <si>
    <t>SERVICIOS DE MANTENIMIENTO PROGRAMADO (RUTINA) Y MANTENIMIENTO NO PROGRAMADO (NO RUTINA) DE LAS AERONAVES, SISTEMAS DE ARMAMENTO AÉREO, SERVICIOS DE INGENIERIA, CERTIFICACIÓN Y CALIBRACIÓN DE LOS EQUIPOS Y HERRAMIENTAS ASIGNADOS A LA FUERZA AÉREA COLOMBIANA</t>
  </si>
  <si>
    <t>78181800 81102300 81101600              81141504</t>
  </si>
  <si>
    <t xml:space="preserve">SERVICIOS DE MANTENIMIENTO PROGRAMADO (RUTINA) Y MANTENIMIENTO NO PROGRAMADO (NO RUTINA) DE LAS AERONAVES, SISTEMAS DE ARMAMENTO AÉREO, SERVICIOS DE INGENIERIA, CERTIFICACIÓN Y CALIBRACIÓN DE LOS EQUIPOS Y HERRAMIENTAS ASIGNADOS A LA FUERZA AÉREA COLOMBIANA // AMARRE VIGENCIA FUTURA 2022
</t>
  </si>
  <si>
    <t>78181800
81102300
81101600
81141504</t>
  </si>
  <si>
    <t>SERVICIOS DE MANTENIMIENTO PROGRAMADO (RUTINA) YMANTENIMIENTO NO PROGRAMADO (NO RUTINA) DE LAS AERONAVES, SISTEMAS DE ARMAMENTO AÉREO, SERVICIOS DE INGENIERIA, CERTIFICACIÓN Y CALIBRACIÓN DE LOS EQUIPOS Y HERRAMIENTAS ASIGNADOS A LA FUERZA AÉREA COLOMBIANA // AMARRE VIGENCIA FUTURA
2022</t>
  </si>
  <si>
    <t>SOLVENTE  ICEX II</t>
  </si>
  <si>
    <t>SUJETADORES TEMPORALES DE 1/8" P/N 04-WNX-1/8</t>
  </si>
  <si>
    <t>SUMINISTRO DE COMBUSTIBLE AVIACIÓN CAUCASIA, NILO, QUIBDÓ, BARRANQUILLA, PEREIRA</t>
  </si>
  <si>
    <t>SUMINISTRO DE COMBUSTIBLE AVIACIÓN ORG. TERPEL (LETICIA, MONTERÍA, RIO NEGRO, BUCARAMANGA, CARTAGENA, SANTA MARTA, VALLEDUPAR, QUIBDÓ)</t>
  </si>
  <si>
    <t xml:space="preserve">SUMINISTRO DE COMBUSTIBLE DE AVIACIÓN EN NEIVA (BRIGADA) Y GUAPI </t>
  </si>
  <si>
    <t>SUMINISTRO DE COMBUSTIBLE DE AVIACION PARA LAS AERONAVES DE LA FUERZA PÚBLICA</t>
  </si>
  <si>
    <t>SUMINISTRO DE COMBUSTIBLE DE AVIACION PARA LAS AERONAVES DE LA FUERZA PÚBLICA (SAN ANDRES)</t>
  </si>
  <si>
    <t xml:space="preserve">SUMINISTRO DE COMBUSTIBLE DE AVIACIÓN VILLAGARZÓN </t>
  </si>
  <si>
    <t>SUMINISTRO DE COMBUSTIBLE DE AVIACIÓN VILLAGARZÓN PONAL</t>
  </si>
  <si>
    <t>SUMINISTRO DE COMBUSTIBLE TERRESTRE SAN JOSE DEL GUAVIARE</t>
  </si>
  <si>
    <t xml:space="preserve">15101505
15101506 </t>
  </si>
  <si>
    <t>SUMINISTRO DE REPUESTOS PARA LOS SISTEMAS FLIR DE LA FUERZA AÉREA COLOMBIANA</t>
  </si>
  <si>
    <t>25201600
25201700
25201800
25201900
25202100</t>
  </si>
  <si>
    <t>SURTIDORES MECANICOS CON BOMBA ELECTRONICA</t>
  </si>
  <si>
    <t>UMINISTRO COMBUSTIBLE AVIACIÓN PONAL VILLAGARZON</t>
  </si>
  <si>
    <t>REPARACION DE COMPONENTES AERONAUTICOS PARA AERONAVES DE LA FAC</t>
  </si>
  <si>
    <t>GRANADA IMC 40MM H.E A.P NTMD-0286</t>
  </si>
  <si>
    <t>GRANADA PARA MORTERO DE 60MM LA-HE</t>
  </si>
  <si>
    <t>ADQUISICIÓN COMBUSTIBLE DE AVIACIÓN-CTH</t>
  </si>
  <si>
    <t>ADQUISICIÓN COMBUSTIBLE DE AVIACIÓN - TERPEL</t>
  </si>
  <si>
    <t>LAVADORA A PRESIÓN 12 V / 15 AMP / 1 FASE SEPW1000 -GAAMA</t>
  </si>
  <si>
    <t>PISTOLA DE SOLVENTE NEUMÁTICA GA299 - GAAMA</t>
  </si>
  <si>
    <t>LIMPIADOR TOALLA WYPALL X 70 ROLLO REGULAR BLANCO 80 - GAAMA</t>
  </si>
  <si>
    <t>RETAZO PARA LIMPIAR POR BULTO DE 20 KILOS  - GAAMA</t>
  </si>
  <si>
    <t>TRAPO PARA LIMPIEZA X BLT - GAORI</t>
  </si>
  <si>
    <t>TRAPO COSIDO POR BULTO DE  20 KILOS - GACAS</t>
  </si>
  <si>
    <t>CAJAS DE CARTON 130CMX30CMX30CM (PARA EMBALEJE) GAAMA</t>
  </si>
  <si>
    <t>CAJAS DE CARTON 30CMX30CMX30CM (PARA EMBALEJE) GAAMA</t>
  </si>
  <si>
    <t>CAJAS DE CARTON 40CMX40CMX40CM (PARA EMBALEJE) GAAMA</t>
  </si>
  <si>
    <t>CAJAS DE CARTON 50CMX50CMX50CM (PARA EMBALEJE) GAAMA</t>
  </si>
  <si>
    <t>CINTA DE ENMASCARAR 1" - GAAMA</t>
  </si>
  <si>
    <t>CINTA DE ENMASCARAR DE 1/2" - GAAMA</t>
  </si>
  <si>
    <t>CINTA VERDE DE ENMASCARAR  ANCHO  12 MILIMETROS  - GACAS</t>
  </si>
  <si>
    <t>CINTA VERDE DE ENMASCARAR  ANCHO  24 MILIMETROS    - GACAS</t>
  </si>
  <si>
    <t>CINTA VERDE DE ENMASCARAR  ANCHO  36  MILIMETROS   - GACAS</t>
  </si>
  <si>
    <t>PAÑOS DE LIMPIEZA WYPALL ROLLO DE 80 HOJAS   - GACAS</t>
  </si>
  <si>
    <t>SOBRE DE MANILA CON BURBUJA OFICIO   - GACAS</t>
  </si>
  <si>
    <t>CAJAS DE CARTÓN  15CMX15CMX15CM   - GACAS</t>
  </si>
  <si>
    <t>CAJAS DE CARTÓN  30CMX30CMX30CM   - GACAS</t>
  </si>
  <si>
    <t>CAJAS DE CARTÓN  40CMX40CMX40CM   - GACAS</t>
  </si>
  <si>
    <t>PAPEL CRAFT 90GM DE 61 CM X 180 MT X ROLLO   - GACAS</t>
  </si>
  <si>
    <t>ETIQUETAS DE TRANSPORTE DE MERCANCÍAS PELIGROSAS X KIT   - GACAS</t>
  </si>
  <si>
    <t>ACEITE HIDRAULICO  - GAAMA</t>
  </si>
  <si>
    <t>GREASELESS LUBRICANT LPS 1  - GAAMA</t>
  </si>
  <si>
    <t>HEAVY DUCT DEGREASER - GAAMA</t>
  </si>
  <si>
    <t>LIQUIDO REFRIGERANTE DE MOTOR  - GAAMA</t>
  </si>
  <si>
    <t>THINNER EXTRA FINO  - GAAMA</t>
  </si>
  <si>
    <t>LUBRICANTE PENETRANTE AEROSOL 5-56   P/N 10229301  - GACAS</t>
  </si>
  <si>
    <t>LUBRICANTE WD-40   - GACAS</t>
  </si>
  <si>
    <t>VARSOL   - GACAS</t>
  </si>
  <si>
    <t>THINER CORRIENTE  - GACAS</t>
  </si>
  <si>
    <t>LUBRICANTE PENETRANTE CRC556 16 ONZ   - GAORI</t>
  </si>
  <si>
    <t>ACEITE  HIDRAULICO    - GAORI</t>
  </si>
  <si>
    <t>ACEITE API CH-4 SAE 15W40 X CUARTOS    - GAORI</t>
  </si>
  <si>
    <t>VARSOL    - GAORI</t>
  </si>
  <si>
    <t>GAS BUTANO EN SPRAY - GACAS</t>
  </si>
  <si>
    <t>02-02-01-003-003-06</t>
  </si>
  <si>
    <t>CLEANING ENGINE B&amp;B 3100 - GAAMA</t>
  </si>
  <si>
    <t>ELECTRO CONTACT CLEANING 00416  - GAAMA</t>
  </si>
  <si>
    <t>ALCOHOL ISOPROPILICO    - GAAMA</t>
  </si>
  <si>
    <t>LIMPIADO FAST ORANGE PERMATEX SINTETICO    - GAAMA</t>
  </si>
  <si>
    <t>METIL ETIL CETONA MEK    - GAAMA</t>
  </si>
  <si>
    <t>MEK (METIL ETIL KETONA)   - GACAS</t>
  </si>
  <si>
    <t>ALCOHOL ISOPROPILICO  (DEL 70% A 90% DE CONCENTRACIÓN)   - GACAS</t>
  </si>
  <si>
    <t>ALCOHOL ANTISEPTICO   - GACAS</t>
  </si>
  <si>
    <t>ALCOHOL ISOPROPILICO X CANECA X 55 GALONES  - GACAR</t>
  </si>
  <si>
    <t>AGUA PARA BATERIA CRC   - GAORI</t>
  </si>
  <si>
    <t>ALCOHOL DESNATURALIZADO     - GAORI</t>
  </si>
  <si>
    <t>ALCOHOL INDUSTRIAL    - GAORI</t>
  </si>
  <si>
    <t>REMOVEDOR DE ÓXIDO CRC - GAORI</t>
  </si>
  <si>
    <t>SUPER BONDER INSTANT ADHESIVE 3G - GAORI</t>
  </si>
  <si>
    <t>DESINFECTANTE HALOMIST -GAAMA</t>
  </si>
  <si>
    <t>VINIPEL TRASPARENTE X ROLLO GRANDE 30 CM  - GAORI</t>
  </si>
  <si>
    <t>VINIPEL TRASPARENTE X ROLLO PEQUEÑO 15 CM  - GAORI</t>
  </si>
  <si>
    <t>PAPEL BURBUJA X ROLLO 75 CM X 50 MTS MAYOR CALIBRE - GAORI</t>
  </si>
  <si>
    <t>PINTURA EPOXICA PARA PISOS  - GAAMA</t>
  </si>
  <si>
    <t xml:space="preserve">PINTURA NEGRA MATE EN AEROSOL   - GACAS </t>
  </si>
  <si>
    <t xml:space="preserve">PINTURA BLANCA EN AEROSOL   - GACAS </t>
  </si>
  <si>
    <t xml:space="preserve">PINTURA GRIS CLARO EN AEROSOL   - GACAS </t>
  </si>
  <si>
    <t xml:space="preserve">PINTURA GRIS OSCURO EN AEROSOL   - GACAS </t>
  </si>
  <si>
    <t>SHAMPOO PARA AERONAVES  - GAAMA</t>
  </si>
  <si>
    <t>SHAMPOO PARA AVIACION P/N  MIL-PRF-85570 TIPO 2  /  TIPO 4  - GACAS</t>
  </si>
  <si>
    <t>DESENGRASANTE GREEN POWER   - GACAS</t>
  </si>
  <si>
    <t>DESENGRASANTE FAST ORANGE 4LT  - GACAR</t>
  </si>
  <si>
    <t>DESENGRASANTE PARA MOTORES BIODEGRADABLE  - GACAR</t>
  </si>
  <si>
    <t>LIMPIADOR Y RENOVADOR DE LLANTAS  - GACAR</t>
  </si>
  <si>
    <t>SHAMPOO PARA LAVADO DE AERONAVES X CANECA X 55 GALONES - GACAR</t>
  </si>
  <si>
    <t>SINTESOLDA   - GAAMA</t>
  </si>
  <si>
    <t>ADHESIVO HYSOL REF 9309,3    - GACAS</t>
  </si>
  <si>
    <t>LIMPIA CONTACTOS SECO EN AEROSOL P/N 10229812   - GACAS</t>
  </si>
  <si>
    <t>ADHESIVO EN AEROSOL MULTIPROPÓSITO    - GACAS</t>
  </si>
  <si>
    <t>PEGANTE ADHESIVO INSTANTÁNEO LOCTITE 404  - GACAS</t>
  </si>
  <si>
    <t>SILICONA LOCTITE 5699 RTV GRIS - PRESENTACION 70 ML   - GACAS</t>
  </si>
  <si>
    <t>SILICONA RTV ROJA - PRESENTACION  70 ML   - GACAS</t>
  </si>
  <si>
    <t>LOCTITE 609 PRESENTACION 50 ML.   - GACAS</t>
  </si>
  <si>
    <t>PEGANTE INDUSTRIAL BOXER     - GACAS</t>
  </si>
  <si>
    <t>INHIBIDOR DE CORROSION LPS3 - GACAR</t>
  </si>
  <si>
    <t>LIMPIADOR DE CONTACTOS  - GACAR</t>
  </si>
  <si>
    <t>LUBRICANTE AEROSOL   - GACAR</t>
  </si>
  <si>
    <t>SILICONA AUTOBRILLO CON PROTECTOR SOLAR X 300 ML - GACAR</t>
  </si>
  <si>
    <t>LLANTA 8.25R15 - GAORI</t>
  </si>
  <si>
    <t>GUANTES DE NITRILO VERDE PAR  - GACAS</t>
  </si>
  <si>
    <t>GUANTES DE NITRILO CAJA 100 UNIDADES   - GACAS</t>
  </si>
  <si>
    <t>PLASTICO BURBUJA PEQUEÑA  X ROLLO - GACAS</t>
  </si>
  <si>
    <t>PLASTICO STRETCH VINIPEL NEGRO X ROLLO  - GACAS</t>
  </si>
  <si>
    <t>PLASTICO STRETCH VINIPEL TRANSPARENTE X ROLLO  - GACAS</t>
  </si>
  <si>
    <t>BOLSAS PLÁSTICAS AUTOSELLADO  2 X 25 CM  - GACAS</t>
  </si>
  <si>
    <t>BOLSAS PLÁSTICAS AUTOSELLADO  20 X 25 CM  - GACAS</t>
  </si>
  <si>
    <t>BOLSA PLASTICA PARA EMBALAJE 10X15   - GAAMA</t>
  </si>
  <si>
    <t>BOLSA PLASTICA PARA EMBALAJE 32X23   - GAAMA</t>
  </si>
  <si>
    <t>BOLSA PLASTICA PARA EMBALAJE 40X50  - GAAMA</t>
  </si>
  <si>
    <t>TARRO PLASTICO TRASPARENTE  - GACAS</t>
  </si>
  <si>
    <t>CINTA TRASPARENTE 2"  - GAAMA</t>
  </si>
  <si>
    <t>PLASTICO BURBUJA PEQUEÑA ANCHO 1,20 MTS, LARGO 150 MTS  - GAAMA</t>
  </si>
  <si>
    <t>PLASTICO VINIPEL STRECH - GAAMA</t>
  </si>
  <si>
    <t>BRIDA PLASTICA 100 MM  - GACAS</t>
  </si>
  <si>
    <t>BRIDA PLASTICA 150 MM   - GACAS</t>
  </si>
  <si>
    <t>BRIDA PLASTICA 200 MM   - GACAS</t>
  </si>
  <si>
    <t>BRIDA PLASTICA  300 MM   - GACAS</t>
  </si>
  <si>
    <t>CINTA ADHESIVA TRANSPARENTE ,   - GACAS</t>
  </si>
  <si>
    <t>SABRA INDUSTRIAL ROJA  P/N   7447 X ROLLO   - GACAS</t>
  </si>
  <si>
    <t>SABRA INDUSTRIAL GRIS P/N 7448 X CAJA   - GACAS</t>
  </si>
  <si>
    <t>AMARRES PLASTICOS 08 PULGADAS  - GAORI</t>
  </si>
  <si>
    <t>AMARRES PLASTICOS 11 PULGADAS   - GAORI</t>
  </si>
  <si>
    <t>AMARRES PLASTICOS 15 PULGADAS   - GAORI</t>
  </si>
  <si>
    <t>MANGUERA DE AIRE DE 1/2 X 100 MTS   - GAORI</t>
  </si>
  <si>
    <t>CUTTING DISC 1/4" X 3" 122059  - GAAMA</t>
  </si>
  <si>
    <t>LIJA Nº 120, PRESENTACION PLIEGO  - GACAS</t>
  </si>
  <si>
    <t>LIJA Nº 220, PRESENTACION PLIEGO   - GACAS</t>
  </si>
  <si>
    <t>LIJA Nº 320, PRESENTACION PLIEGO   - GACAS</t>
  </si>
  <si>
    <t>LIJA Nº 360, PRESENTACION PLIEGO   - GACAS</t>
  </si>
  <si>
    <t>DISCO DE LIJADO ADHESIVO DE 5" GRANO 400   - GACAS</t>
  </si>
  <si>
    <t>DISCO DE LIJADO ADHESIVO DE 5" GRANO 320   - GACAS</t>
  </si>
  <si>
    <t>DISCO DE LIJADO ADHESIVO DE 5" GRANO 120   - GACAS</t>
  </si>
  <si>
    <t>BROCHA NYLON 1" - GACAS</t>
  </si>
  <si>
    <t>BROCHA NYLON 2"  - GACAS</t>
  </si>
  <si>
    <t>ATOMIZADOR PLÁSTICO MULTIUSO 500 CC  - GACAS</t>
  </si>
  <si>
    <t>ALAMBRE DE FRENADO CAL  0.25 AERONAUTICO  - GACAS</t>
  </si>
  <si>
    <t>ALAMBRE DE FRENADO CAL  0.32 AERONAUTICO  - GACAS</t>
  </si>
  <si>
    <t xml:space="preserve">LAMINA ALUMINIO 2024-T3 CAL 0.25",  - GACAS </t>
  </si>
  <si>
    <t>LAMINA ALUMINIO 2024-T3 CAL 0.32",  - GACAS</t>
  </si>
  <si>
    <t>BROCA ESCALONADA STEP DRILL SET 02-10502   - GAAMA</t>
  </si>
  <si>
    <t>ESCALERA 3.55 MT 12 PASOS MULTIPROPOSITO FV 150 KG    - GAAMA</t>
  </si>
  <si>
    <t>HOJAS PARA NAVAJA DE USO MULTIPLE   - GAAMA</t>
  </si>
  <si>
    <t>KIT DE DESPINCHADO SELLOMATICO   - GAAMA</t>
  </si>
  <si>
    <t>NAVAJA DE USO MULTIPLE CON CARGA AUTOMATICA   - GAAMA</t>
  </si>
  <si>
    <t>NAVAJA MULTIUSOS   - GAAMA</t>
  </si>
  <si>
    <t>PUNTAS PHILLIPS #2    - GACAS</t>
  </si>
  <si>
    <t>BROCA DE COBALTO DE 1/8¨   - GACAS</t>
  </si>
  <si>
    <t>BROCA DE COBALTO DE 3/16¨  - GACAS</t>
  </si>
  <si>
    <t>BROCA DE COBALTO DE 3/32¨  - GACAS</t>
  </si>
  <si>
    <t>BROCA DE COBALTO DE 5/32¨   - GACAS</t>
  </si>
  <si>
    <t>PUNTAS PARA MULTIMETRO   - GACAS</t>
  </si>
  <si>
    <t>PASTA INDICADORA REF 7820755   - GACAS</t>
  </si>
  <si>
    <t>FILTRO DE ACEITE  MONTACARGA B228   -GAAMA</t>
  </si>
  <si>
    <t>FILTRO DE ACEITE  TIGER OLP-067    -GAAMA</t>
  </si>
  <si>
    <t>FILTRO DE COMBUSTIBLE MONTACARGA FF 19902    -GAAMA</t>
  </si>
  <si>
    <t>FILTRO DE COMBUSTIBLE MONTACARGA FF 5638    -GAAMA</t>
  </si>
  <si>
    <t>FILTRO DE COMBUSTIBLE TIGER BF 9812    -GAAMA</t>
  </si>
  <si>
    <t>VALVULA PARA LLANTA SELLOMATICA - GAAMA</t>
  </si>
  <si>
    <t>BATERIA DE NIQUEL - CADMIO PARA TALADRO 2,5 AMP / 18 VOLT CTB4187 - GAAMA</t>
  </si>
  <si>
    <t>BATERIA DE NIQUEL-CADNIO DE 7.2V  - GAAMA</t>
  </si>
  <si>
    <t>BATERIA  AA 1.5 VOLTIOS REF ALCALINA ENERGIZER - GACAS</t>
  </si>
  <si>
    <t>BATERIA  AAA 1.5 VOLTIOS REF ALCALINA ENERGIZER  - GACAS</t>
  </si>
  <si>
    <t>BATERIAS 4D  - GAORI</t>
  </si>
  <si>
    <t>BATERIAS 31 H   - GAORI</t>
  </si>
  <si>
    <t>BATERIA AA   - GAORI</t>
  </si>
  <si>
    <t>BOMBILLO DE 220 V MH1000/U/BT37  - GAAMA</t>
  </si>
  <si>
    <t>BOMBILLO DE 220 V MH1000/U/BT37  - GAORI</t>
  </si>
  <si>
    <t>BASTÓN LUMINOSO DE TRÁFICO BICOLOR (ROJO/VERDE) PARA PARQUEO DE AERONAVES X2 - GAORI</t>
  </si>
  <si>
    <t>BOMBILLO  3H-100WATTS  - GAORI</t>
  </si>
  <si>
    <t>CONECTORES DE 115 VAC - GAAMA</t>
  </si>
  <si>
    <t>CONECTORES DE 28VDC  - GAAMA</t>
  </si>
  <si>
    <t xml:space="preserve">CASO LOA - ADQUISICIÓN DE
LA CAPACIDAD REPARADORA
NIVEL DEPOT MOTORES T-53 -
MAQUINARIA (BANCOS
ESPECIALES PARA EFECTUAR
PRUEBAS A LOS MOTORES T53 Y SUS COMPONENTES) </t>
  </si>
  <si>
    <t>3</t>
  </si>
  <si>
    <t>DOCENA</t>
  </si>
  <si>
    <t>GALON</t>
  </si>
  <si>
    <t>SI APROBADAS</t>
  </si>
  <si>
    <t>SI EN TRAMITE</t>
  </si>
  <si>
    <t>PAR</t>
  </si>
  <si>
    <t>KILOGRAMO</t>
  </si>
  <si>
    <t>METRO CUBICO</t>
  </si>
  <si>
    <t>METRO</t>
  </si>
  <si>
    <t>METRO CUADRADO</t>
  </si>
  <si>
    <t>JUEGO</t>
  </si>
  <si>
    <t>SET</t>
  </si>
  <si>
    <t>KIT</t>
  </si>
  <si>
    <t>ROLLO</t>
  </si>
  <si>
    <t>PAQUETE</t>
  </si>
  <si>
    <t>CAJA</t>
  </si>
  <si>
    <t>BOLSA X 100</t>
  </si>
  <si>
    <t>BULTO</t>
  </si>
  <si>
    <t xml:space="preserve">UNIDAD </t>
  </si>
  <si>
    <t xml:space="preserve">CAJA </t>
  </si>
  <si>
    <t>LIBRA</t>
  </si>
  <si>
    <t>TUBO</t>
  </si>
  <si>
    <t>CAJAS</t>
  </si>
  <si>
    <t xml:space="preserve">KILO </t>
  </si>
  <si>
    <t>KILO</t>
  </si>
  <si>
    <t>GRAMO</t>
  </si>
  <si>
    <t>CENTIMETRO</t>
  </si>
  <si>
    <t>GALÓN</t>
  </si>
  <si>
    <t>CAJA X 100</t>
  </si>
  <si>
    <t>PAQUETE X 150 HOJAS</t>
  </si>
  <si>
    <t>FRASCOS 240 CC</t>
  </si>
  <si>
    <t>PAQUETE 450-500 GR</t>
  </si>
  <si>
    <t>CAJA X 100 UNIDADES</t>
  </si>
  <si>
    <t>CAJA X 100 UND</t>
  </si>
  <si>
    <t>CAJA X 25 PAR</t>
  </si>
  <si>
    <t>CAJA X 50 PAR</t>
  </si>
  <si>
    <t>CAJA X 20 UND</t>
  </si>
  <si>
    <t>CAJA X 10 UND</t>
  </si>
  <si>
    <t xml:space="preserve">CAJA X 200 PAR </t>
  </si>
  <si>
    <t>CAJA X 5 AMPOLLAS</t>
  </si>
  <si>
    <t>CAJA X 100 AMPOLLAS</t>
  </si>
  <si>
    <t>CAJA X 30 TABLETAS</t>
  </si>
  <si>
    <t>CAJA X 25 AMPOLLAS</t>
  </si>
  <si>
    <t>CAJA X 10 AMPOLLAS</t>
  </si>
  <si>
    <t>FRASCO X 200 DOSIS</t>
  </si>
  <si>
    <t>CAJA X 40 AMPOLLAS</t>
  </si>
  <si>
    <t>CAJA X 900 TABLETAS</t>
  </si>
  <si>
    <t>CAJA X 8 AMPOLLAS</t>
  </si>
  <si>
    <t>FRASCO X 28 TABLETAS</t>
  </si>
  <si>
    <t>CAJA X 10 UNIDADES</t>
  </si>
  <si>
    <t>CUARTO</t>
  </si>
  <si>
    <t>CANECA 35 LB</t>
  </si>
  <si>
    <t>CANECA 5 GL</t>
  </si>
  <si>
    <t>PINTA</t>
  </si>
  <si>
    <t>PRUEBA</t>
  </si>
  <si>
    <t>FRASCO</t>
  </si>
  <si>
    <t>BOLSA</t>
  </si>
  <si>
    <t>BOTELLA</t>
  </si>
  <si>
    <t>CAJA X 50 UNIDADES</t>
  </si>
  <si>
    <t xml:space="preserve">METRO CUBICO </t>
  </si>
  <si>
    <t>ACOFA - INVERSION</t>
  </si>
  <si>
    <t>CACOM-1 INVERSION</t>
  </si>
  <si>
    <t>CACOM-5 INVERSION</t>
  </si>
  <si>
    <t>CATAM INVERSION</t>
  </si>
  <si>
    <t>ESUFA INVERSION</t>
  </si>
  <si>
    <t>EMAVI INVERSION</t>
  </si>
  <si>
    <t>EPFAC INVERSION</t>
  </si>
  <si>
    <t>DILOS INVERSION</t>
  </si>
  <si>
    <t>GOCOP INVERSION</t>
  </si>
  <si>
    <t>DIFRA INVERSION</t>
  </si>
  <si>
    <t>DILOA INVERSION</t>
  </si>
  <si>
    <t>1502-0100-39-0-1502135-02</t>
  </si>
  <si>
    <t>1502-0100-28-0-1502136-02</t>
  </si>
  <si>
    <t>1502-0100-30-0-1502123-02</t>
  </si>
  <si>
    <t>1502-0100-31-0-1502122-02</t>
  </si>
  <si>
    <t>1502-0100-37-0-1502086-02</t>
  </si>
  <si>
    <t>1502-0100-27-0-1502080-02</t>
  </si>
  <si>
    <t>1502-0100-40-0-1502148-02</t>
  </si>
  <si>
    <t>1502-0100-35-0-1502130-02</t>
  </si>
  <si>
    <t>1502-0100-39-0-1502089-02</t>
  </si>
  <si>
    <t>1502-0100-34-0-1502089-02</t>
  </si>
  <si>
    <t>1502-0100-34-0-1502088-02</t>
  </si>
  <si>
    <t>1502-0100-33-0-1502131-02</t>
  </si>
  <si>
    <t>1502-0100-38-0-1502132-02</t>
  </si>
  <si>
    <t>1502-0100-34-0-1502090-02</t>
  </si>
  <si>
    <t>1502-0100-35-0-1502140-02</t>
  </si>
  <si>
    <t>1502-0100-37-0-1502128-02</t>
  </si>
  <si>
    <t>1599-0100-1-0-1599076-02</t>
  </si>
  <si>
    <t>1502-0100-29-0-1502133-02</t>
  </si>
  <si>
    <t>1502-0100-34-0-1502091-02</t>
  </si>
  <si>
    <t>1502-0100-32-0-1502134-02</t>
  </si>
  <si>
    <t>1502-0100-32-0-1502090-02</t>
  </si>
  <si>
    <t>02-02-01-010-004</t>
  </si>
  <si>
    <t>02-01-01-002-003</t>
  </si>
  <si>
    <t>02-01-01-001-002-07</t>
  </si>
  <si>
    <t>02-02-02-008-003-01-6</t>
  </si>
  <si>
    <t>02-01-01-001-003-15</t>
  </si>
  <si>
    <t>ADQUISICIÓN MATERIAL DE GUERRA  -GRANADAS 40 MM</t>
  </si>
  <si>
    <t>ADQUISICIÓN MATERIAL DE GUERRA  - BENGALAS PARA LAS AERONAVES DE LA FAC</t>
  </si>
  <si>
    <t>ADQUISICIÓN MATERIAL DE GUERRA -
BOMBA DE ENTRENAMIENTO 25 AMARR VF 2022</t>
  </si>
  <si>
    <t>SOPORTE PARA LA FUNCIONALIDAD Y OPERATIVIDAD DE LOS SISTEMAS DE ARMAS DE LA FUERZA AEREA COLOMBIANA (ADQUISICIÓN DE REPUESTOS SILLAS DE EYECCIÓN K-FIR, A-29B, T-27) CONTRATO NUEVO</t>
  </si>
  <si>
    <t>SOPORTE PARA LA FUNCIONALIDAD Y OPERATIVIDAD DE LOS SISTEMAS DE ARMAS DE LA FUERZA AEREA COLOMBIANA. (ADQUISICIÓN DE REPUESTOS PERCHAS AERONAVES FAC)</t>
  </si>
  <si>
    <t>SOPORTE PARA LA FUNCIONALIDAD Y OPERATIVIDAD DE LOS SISTEMAS DE ARMAS DE LA FUERZA AEREA COLOMBIANA. (ADQUISICIÓN DE REPUESTOS PARA LOS SISTEMAS DE CONTRAMEDIDAS AIRMOR DE LAS AERONAVES FAC)</t>
  </si>
  <si>
    <t>SOPORTE PARA LA FUNCIONALIDAD Y OPERATIVIDAD DE LOS SISTEMAS DE ARMAS DE LA FUERZA AEREA COLOMBIANA. (ADQUISICIÓN DE REPUESTOS PARA LOS SISTEMAS ELECTRONICOS USADOS EN LAS AERONAVES ARPIA IV DE LA FAC)</t>
  </si>
  <si>
    <t>INTEGRAR Y/O ACTUALIZAR DEL SISTEMAS DE CONTRAMEDIDAS Y GUERRA ELECTRONICA (ADQUISICION SISTEMA AERONAVE PRESIDENCIAL)</t>
  </si>
  <si>
    <t>MANTENIMIENTO,  OVERHAUL  Y  REPARACION  PARCIAL POR CUALQUIER TIPO DE EVENTO, INSPECCION, APLICACION DE  SERVICES  BULLETINS,  DIRECTIVAS DE AERONAVEGABILIDAD, EXCHANGE, PRUEBAS DE BANCO,  COSTOS COMPLEMENTARIOS PARA LOS MOTORES, ACCESORIOS Y COMPONENTES  DE LOS MOTORES T-700 (UH-60)</t>
  </si>
  <si>
    <t>OVERHAUL, MANTENIMIENTO MAYOR E INSPECCIÓN O EXCHANGE DE LOS MOTORES T-53 L-703 Y TODOS SUS COMPONENTES, Y EXCHANGE DE LOS MOTORES T-53 L13B AL MODELO T-53-L-703 APLICABLES A LOS HELICÓPTEROS HUEY II DE LA FUERZA AÉREA COLOMBIANA SEGÚN ANEXOS TÉCNICOS</t>
  </si>
  <si>
    <t>INSPECCION MAYOR FASE DE 7200 HRS C-295 FAC 1282</t>
  </si>
  <si>
    <t>ADQUISICION EQUIPOS PARA LA
ACTUALIZACION Y MODERNIZACION
DE LA ESTACIÓN TERRENA
SATELITAL</t>
  </si>
  <si>
    <t>ADQUISICIÓN CEILOMETRO PARA COMPLETAR LA ESTACIÓN METEOROLÓGICA AUTOMÁTICA DE CACOM-1.</t>
  </si>
  <si>
    <t>SUSCRIPCIÓN GPD</t>
  </si>
  <si>
    <t>ADQUISICIÓN MATERIAL DE GUERRA  - MUNICION CARTUCHO 30 MM FUMIGEO</t>
  </si>
  <si>
    <t>ADQUISICIÓN MATERIAL DE GUERRA FLARE 206</t>
  </si>
  <si>
    <t>SOPORTE PARA LA FUNCIONALIDAD Y OPERATIVIDAD DE LOS SISTEMAS DE ARMAS DE LA FUERZA AEREA COLOMBIANA. (ADQUISICIÓN DE REPUESTOS PARA LOS SISTEMAS DE CONTRAMEDIDAS Y GUERRA ELECTRÓNICA USADOS EN LAS AERONAVES  DE LA FAC)</t>
  </si>
  <si>
    <t>INTEGRAR Y/O ACTUALIZAR LOS SISTEMAS DE ADMINISTRACIÓN Y ENTREGA DE ARMAMENTO DE LA FUERZA AEREA COLOMBIANA (ADQUISICIÓN SISTEMAS M-240).</t>
  </si>
  <si>
    <t>ADQUISICIÓN DE LAS AERONAVES CESSNA 172S CON SU SOPORTE LOGÍSTICO</t>
  </si>
  <si>
    <t>ADQUISICIÓN DE LAS AERONAVES CESSNA 172S PARA LA FUERZA AEREA COLOMBIANA (AMARRE VF 2022) (SUMAN)</t>
  </si>
  <si>
    <t xml:space="preserve">ADQUISICIÓN SISTEMAS ADS-B PARA LAS AERONAVES DE LA FLOTA C-212 </t>
  </si>
  <si>
    <t>ADQUISICION SISTEMAS ADS-B PARA LAS AERONAVES DELA FLOTA B-206</t>
  </si>
  <si>
    <t>ADQUISICION DE ENTRENADOR DE PROCEDIMIENTOS Y NAVEGACION DE VUELO (FNPT II), PARA LA FUERZA AEREA COLOMBIANA</t>
  </si>
  <si>
    <t>INSPECCIÓN MAYOR CHEQUEO  “D” AERONAVE FOKKER-28 MK3000 FAC-1041 DE ACUERDO A ANEXO TÉCNICO(AMARRE VF 2022)</t>
  </si>
  <si>
    <t>ADQUISICION DE UNA AERONAVE JET MEDIANA, CONFIGURADA PARA EL TRANSPORTE ESPECIAL DE PASAJEROS</t>
  </si>
  <si>
    <t>SERVICIOS DE OVERHAUL, REPARACION, HMI, EXCHANGE MOTORES, COMPONENTES Y ACCESORIOS EQUIPOS B-206 Y TH67</t>
  </si>
  <si>
    <t>OVERHAUL, REPARACIÓN POR FOD, INSPECCIÓN, 400 Y 800 HORAS, REPARACIÓN, PARCIAL, EXCHANGE, PRUEBAS BANCO Y COSTOS COMPLEMENTARIOS MOTORES, ACCESORIOS Y COMPONENTES LINEA GE J79-J1EQD (AMARRE VF 2022) APLICABLES A LAS AERONAVES KFIR DE LA FUERZA AÉREA COLOMBIANA SEGÚN ANEXOS TÉCNICOS.</t>
  </si>
  <si>
    <t>VEHICULO DE BOMBEROS AEROPORTUARIOS ARFF SEGÚN NORMA NFPA 414 ULTIMA VERSION</t>
  </si>
  <si>
    <t>ADQUISICIÓN MATERIAL DE GUERRA -
TEPLA 0,50</t>
  </si>
  <si>
    <t>ADQUISICIÓN MATERIAL DE GUERRA TEPLA 308</t>
  </si>
  <si>
    <t>INTEGRAR Y/O ACTUALIZAR LOS SISTEMAS DE ADMINISTRACIÓN Y ENTREGA DE ARMAMENTO DE LA FUERZA AEREA COLOMBIANA (ADQUISICIÓN REPUESTOS PARA SISTEMAS M-240 PARA LOS HELICOPTEROS MEDIANOS  DE LA FAC) - AMARRE VF 2022</t>
  </si>
  <si>
    <t>INTEGRAR Y/O ACTUALIZAR LOS SISTEMAS DE ADMINISTRACIÓN Y ENTREGA DE ARMAMENTO DE LA FUERZA AEREA COLOMBIANA (ADQUISICIÓN SISTEMAS M-240 PARA LOS HELICOPTEROS MEDIANOS DE LA FAC. - AMARRE VF 2022</t>
  </si>
  <si>
    <t>SOPORTE PARA LA FUNCIONALIDAD Y OPERATIVIDAD DE LOS SISTEMAS DE ARMAS DE LA FUERZA AEREA COLOMBIANA. (ADQUISICIÓN DE REPUESTOS  CASCOS INTELIGENTES  DE LA FAC) AMARRE VF 2022</t>
  </si>
  <si>
    <t>SOPORTE PARA LA FUNCIONALIDAD Y OPERATIVIDAD DE LOS SISTEMAS DE ARMAS DE LA FUERZA AEREA COLOMBIANA. (ADQUISICIÓN DE REPUESTOS PERCHAS AERONAVES DE LA FAC) AMARRE VF 2022</t>
  </si>
  <si>
    <t>ADQUISICION MATERIAL DE GUERRA BENGALAS DE ILUMINACION PARA LAS AERONAVES DE LA FAC AMARRE VF 2022</t>
  </si>
  <si>
    <t>ADQUISICION MATERIAL DE GUERRA BENGALAS PARA LAS AERONAVES DE LA FAC AMARRE VF 2022</t>
  </si>
  <si>
    <t>SOPORTE PARA LA FUNCIONALIDAD Y OPERATIVIDAD DE LOS SISTEMAS DE ARMAS DE LA FUERZA AEREA COLOMBIANA (ADQUISICIÓN DE REPUESTOS  SILLAS DE EYECCIÓN AERONAVES FAC). AMARRE VF 2022</t>
  </si>
  <si>
    <t>INTEGRAR Y/O ACTUALIZAR LOS SISTEMAS DE ADMINISTRACIÓN Y ENTREGA DE ARMAMENTO DE LA FUERZA AEREA COLOMBIANA (ADQUISICIÓN REPUESTOS PARA SISTEMAS M-240 PARA LOS HELICOPTEROS MEDIANOS  DE LA FAC) - AMARRE VF 2022 REPUESTOS MACHINE GUN,7.62 MM</t>
  </si>
  <si>
    <t>INTEGRAR Y/O ACTUALIZAR LOS SISTEMAS DE ADMINISTRACIÓN Y ENTREGA DE ARMAMENTO DE LA FUERZA AEREA COLOMBIANA (ADQUISICIÓN SISTEMAS M-240 PARA LOS HELICOPTEROS MEDIANOS DE LA FAC. - AMARRE VF 2022  MACHINE GUN,7.62 MM</t>
  </si>
  <si>
    <t>ADQUISICION AEORONAVES B-737</t>
  </si>
  <si>
    <t>ADQUISICION DE COMPONENTES DEL SISTEMA ADVANCED AIRBORN INTEGRATED EW SYSTEM (EQUIPO B-737)</t>
  </si>
  <si>
    <t>CONSERVACION  DEPOSITOS DE ARMAMENTO AEREO DEL CACOM1</t>
  </si>
  <si>
    <t>INTERVENTORIA TÉCNICA, ADMINISTRATIVA, FINANCIERA, CONTABLE Y JURÍDICA DE LAS OBRAS PARA EL MANTENIMIENTO, ADECUACION Y MEJORA PARA LA CONSERVACION DE LOS DEPOSITOS DE ARMAMENTO AEREO CACOM-1</t>
  </si>
  <si>
    <t>OBRA PÚBLICA PARA EL MANTENIMIENTO MAYOR HANGAR NORTE CACOM-1</t>
  </si>
  <si>
    <t>CONSTRUCCIÓN CERRAMIENTO PARA LA ZONA OPERATIVA EN EL COMANDO AÉREO DE COMBATE NO.1</t>
  </si>
  <si>
    <t>CONSERVACION  DEPOSITOS DE ARMAMENTO AEREO DEL CACOM5</t>
  </si>
  <si>
    <t>SOBRANTE CONSERVACION DEPOSITO DE ARMAMENTO</t>
  </si>
  <si>
    <t>SERVICIO DE MANTENIMIENTO PARA LA AERONAVE FAC 4122</t>
  </si>
  <si>
    <t>W/I,TAIL PYLON 70552-06101-045</t>
  </si>
  <si>
    <t>W/I,TAIL PYLON 70552-06100-046</t>
  </si>
  <si>
    <t>WIRING INSTL VHF-FM1  70600-00203-092</t>
  </si>
  <si>
    <t>WIRING INSTL VHF-FM1   70600-00204-092</t>
  </si>
  <si>
    <t>WRG INSTL,RH GCU CONTROL  70552-02102-045</t>
  </si>
  <si>
    <t>WRG INSTL,LH GCU  70552-02103-045</t>
  </si>
  <si>
    <t>WIRING INSTL,MID FUSELAGE NO.1 GENERATOR POWER  70552-02113-047</t>
  </si>
  <si>
    <t>WIRING INSTL,MID FUSELAGE NO.2 GENERATOR POWER  70552-02113-048</t>
  </si>
  <si>
    <t>PLATAFORMA HYD LH   70552-02107-051</t>
  </si>
  <si>
    <t>PLATAFORMA HYD RH   70552-02108-053</t>
  </si>
  <si>
    <t>HARNESS APU GEN POWER   70552-02113-049</t>
  </si>
  <si>
    <t>WRG INSTL,TRNSN UPPER (FIRE EXTING. BOTTLES)   70552-03100-043</t>
  </si>
  <si>
    <t>HARNESS TRANSITION UPPER FAIRING LH  70552-03101-045</t>
  </si>
  <si>
    <t xml:space="preserve">HARNESS ASSY(POWER BACKUP HYD)   70551-42003-013 </t>
  </si>
  <si>
    <t xml:space="preserve">WIRING INSTL WEIGHT SENSING LH MAIN. L.G     70551-02110-011 </t>
  </si>
  <si>
    <t xml:space="preserve">WIRING INSTL WEIGHT SENSING RH MAIN L.G.   70551-02110-012 </t>
  </si>
  <si>
    <t xml:space="preserve">CABLE ASSEMBLY SPEC TAIL L.G.   70552-06102-103 </t>
  </si>
  <si>
    <t>CABLE ASSEMBLY SPEC T/R CUADRANT     70552-06102-105</t>
  </si>
  <si>
    <t>CARGO HOOK LIGHT   70552-02181-042</t>
  </si>
  <si>
    <t>CAPACITACIÓN Y CERTIFICACIÓN MULTILINGUISMO</t>
  </si>
  <si>
    <t>IMPREVISTO POR SOBRANTE</t>
  </si>
  <si>
    <t>ADQUISICIÓN DE EQUIPOS E INSUMOS PARA EL LABORATORIO DE IMPRESOS ELECTRÓNICOS, ASÍ COMO LA PUESTA EN MARCHA E INSTALACIÓN Y CAPACITACIÓN EN EL MANEJO DE LOS EQUIPOS DE LABORATORIO DE IMPRESOS PARA LA ESCUELA DE SUBOFICIALES “CT ANDRÉS M DIAZ”</t>
  </si>
  <si>
    <t>ADQUISICIÓN DE INSUMOS Y EQUIPOS PARA DISEÑO, FABRICACIÓN DE RPA´S ASÍ COMO LA INSTALACIÓN PUESTA EN MARCHA Y CAPACITACIÓN EN EL MANEJO DE LOS EQUIPOS PARA LA FABRICACIÓN Y EVALUACIÓN DE RPA´S PARA LA ESCUELA DE SUBOFICIALES “CT ANDRÉS M DIAZ”.</t>
  </si>
  <si>
    <t>ARCHIVO  RODANTE</t>
  </si>
  <si>
    <t>DIVISIONES  PISO  TECHO</t>
  </si>
  <si>
    <t>MUEBLE  DE  ALMACENAMIENTO BAJO</t>
  </si>
  <si>
    <t>ESCRITORIO  GERENCIAL</t>
  </si>
  <si>
    <t>ESCRITORIO  OPERATIVO</t>
  </si>
  <si>
    <t>ESCRITORIO  OPERATIVO  LINEAL</t>
  </si>
  <si>
    <t>SILLA  INTERLOCUTORA</t>
  </si>
  <si>
    <t>SILLA TIPO SLIM</t>
  </si>
  <si>
    <t>PUESTO TANDEM 2</t>
  </si>
  <si>
    <t>PUESTO TANDEM 3</t>
  </si>
  <si>
    <t>SILLA  TIPO  VICTORIA</t>
  </si>
  <si>
    <t>JUEGO  COMEDOR  5 SILLAS</t>
  </si>
  <si>
    <t>CALENTADOR</t>
  </si>
  <si>
    <t>LOCKER  DE  6  PUESTOS</t>
  </si>
  <si>
    <t>MESA  EN  MADERA  CON ESTRUCTURA  METALICA</t>
  </si>
  <si>
    <t>TELEVISOR  LED  DE 60 PULGADAS</t>
  </si>
  <si>
    <t>SOBRANTE DE ADQUISICIÓN DE EQUIPOS E INSUMOS PARA EL LABORATORIO DE IMPRESOS ELECTRÓNICOS, ASÍ COMO LA PUESTA EN MARCHA E INSTALACIÓN Y CAPACITACIÓN EN EL MANEJO DE LOS EQUIPOS DE LABORATORIO DE IMPRESOS PARA LA ESCUELA DE SUBOFICIALES “CT ANDRÉS M DIAZ”</t>
  </si>
  <si>
    <t>OBRA PÚBLICA PARA LA CONSTRUCCIÓN DEL NUCLEO SEGURIDAD EN LA ESCUELA MILITAR DE AVIACIÓN</t>
  </si>
  <si>
    <t>OBRA PÚBLICA PARA LA CONSTRUCCIÓN DEL NUCLEO SEGURIDAD EN LA ESCUELA MILITAR DE AVIACIÓN SUMINISTRO INSTALACIÓN Y PUESTA EN SERVICIO TRANSFORMADOR TRIFÁSICO TIPO PEDESTAL DE 30KVA DEVANADO CU-CU, INCLUYE TODOS LOS ACCESORIOS NECESARIOS PARA SU CORRECTA INSTALACIÓN Y PUESTA EN SERVICIO</t>
  </si>
  <si>
    <t>OBRA PÚBLICA PARA LA CONSTRUCCIÓN DEL NUCLEO SEGURIDAD EN LA ESCUELA MILITAR DE AVIACIÓN SUMINISTRO, INSTALACIÓN Y PUESTA EN SERVICIO DE CAJA DE MANIOBRAS EN MEDIA TENSIÓN 13,2 KV DE TRES (03) VÍAS, INCLUYE TODOS LOS ELEMENTOS NECESARIOS PARA SU CORRECTA INSTALACIÓN Y PUESTA EN FUNCIONAMIENTO.</t>
  </si>
  <si>
    <t>CAMION GRUA</t>
  </si>
  <si>
    <t>ADQUISICIÓN DE UN SERVICIO DE CIBERSEGURIDAD BASADO EN ANALISIS DE COMPORTAMIENTO DE USUARIOS E IDENTIDADES CON CAPACIDAD AUTOMATIZADA DE ORQUESTACIÓN Y RESPUESTA.</t>
  </si>
  <si>
    <t>SOPORTE Y REVISIÓN SENSORES CARTOGRÁFICOS</t>
  </si>
  <si>
    <t>ADQUISICIÓN HERRAMIENTAS TOPOGRÁFICAS GEODÉSICAS Y EQUIPOS DE RECOLECCIÓN DE DATOS GEOGRÁFICOS PARA LA DIRECCIÓN DE NAVEGACIÓN AÉREA</t>
  </si>
  <si>
    <t>SIPS LICENCIAMIENTO VMS-ISS</t>
  </si>
  <si>
    <t>PLATAFORMA DE GESTIÓN DE CONTENIDO EMPRESARIAL Y MODELAMIENTO DE PROCESOS</t>
  </si>
  <si>
    <t>RENOVACIÓN LICENCIAMIENTO ON PREMISE UBL PLATAFORMA BIZAGI POR SUSCRIPCIÓN</t>
  </si>
  <si>
    <t xml:space="preserve">FORTALECIMIENTO DE LA
INFRAESTRUCTURA DE SEGURIDAD
(FISICA Y VIRTUAL) PARA EL ACCESO A
LA INFORMACIÓN. - COMPRA EQUIPO
DE SISTEMAS  (ADQUISICIÓN COMPUTADORES PORTATILES DE ALTO RENDIMIENTO) </t>
  </si>
  <si>
    <t>AFINAMIENTO  Y OPTIMIZACION REDES DE VOZ Y DATOS  DE LA FAC - COMPRA EQUIPO DE COMUNICACIÓN (SWITCH BORDE 48 PUERTOS)</t>
  </si>
  <si>
    <t>AFINAMIENTO  Y OPTIMIZACION REDES DE VOZ Y DATOS  DE LA FAC - COMPRA EQUIPO DE COMUNICACIÓN (SWITCH BORDE 24 PUERTOS)</t>
  </si>
  <si>
    <t>AFINAMIENTO  Y OPTIMIZACION REDES DE VOZ Y DATOS  DE LA FAC - COMPRA EQUIPO DE COMUNICACIÓN (SWITCH BORDE 12 PUERTOS)</t>
  </si>
  <si>
    <t>AFINAMIENTO  Y OPTIMIZACION REDES DE VOZ Y DATOS  DE LA FAC - COMPRA EQUIPO DE COMUNICACIÓN (ACCESS POINT INDOOR)</t>
  </si>
  <si>
    <t>AFINAMIENTO  Y OPTIMIZACION REDES DE VOZ Y DATOS  DE LA FAC - COMPRA EQUIPO DE COMUNICACIÓN (ACCESS POINT OUTDOOR)</t>
  </si>
  <si>
    <t>HUB SATELITAL(NETWORK SEGMENT)</t>
  </si>
  <si>
    <t>HUB SATELITAL (MODEM SATELITAL)</t>
  </si>
  <si>
    <t>UPS 1.5 KVA</t>
  </si>
  <si>
    <t xml:space="preserve">SIPS NETWORK CAMERA MKIII (LPR) VEHICULAR </t>
  </si>
  <si>
    <t>SIPS NETWORK CAMERA (FR) FACIAL</t>
  </si>
  <si>
    <t xml:space="preserve">SIPS NETWORK CAMERA PTZ EXTERIOR </t>
  </si>
  <si>
    <t>CODIFICADOR DE VIDEO AXIS</t>
  </si>
  <si>
    <t xml:space="preserve">SIPS CAMARA FLIR (TERMICA 90º) </t>
  </si>
  <si>
    <t>SIPS NETWORK CAMERA DOMO EXTERIORES (IR)</t>
  </si>
  <si>
    <t xml:space="preserve">SIPS MULTI SPECTRAL PTZ CAMERA (TERMICA 360º) </t>
  </si>
  <si>
    <t xml:space="preserve">SIPS MULTIFACTOR BIOMETRIC IRIS READER </t>
  </si>
  <si>
    <t>ESCANER LECTOR DE AREA XENON (ENROLADOR)</t>
  </si>
  <si>
    <t xml:space="preserve">SIPS X- RAY INSPECTION SYSTEM </t>
  </si>
  <si>
    <t xml:space="preserve">SIPS TORNIQUETE DE TRIPODE </t>
  </si>
  <si>
    <t>WORKSTATION INTERMEDIA 12 CORES - 24 HILOS (DINAV)</t>
  </si>
  <si>
    <t>IMPREVISTOS CPA 209 VER.6</t>
  </si>
  <si>
    <t>COMPUTADOR PORTÁTIL</t>
  </si>
  <si>
    <t>PANTALLAS LED (VISUALIZACIÓN FACSAT-1)</t>
  </si>
  <si>
    <t>INTERVENTORIA PARA LA CONSTRUCCIÓN EDIFICIO DEL ESPACIO EN LA ESCUELA MILITAR DE AVIACION MARCO FIDEL SUAREZ</t>
  </si>
  <si>
    <t>INTERVENTORIA PARA LA CONSTRUCCIÓN DE COMEDOR Y AREAS DE BIENESTAR COMPLEMENTARIAS PARA LA ESUFA</t>
  </si>
  <si>
    <t>INTERVENTORÍA PARA LA CONSTRUCCIÓN Y MODERNIZACIÓN DEL SISTEMA DE ALCANTARILLADO DE LA BASE AEREA CT.ERNESTO ESGUERRA CUBIDES</t>
  </si>
  <si>
    <t>OBRA PUBLICA PARA LA CONSTRUCCIÓN DE LA PRIMERA FASE DEL CENTRO DE RECURSOS PARA EL APRENDIZAJE E INVESTIGACIÓN - CRAI (INCLUYE OBRAS DE URBANISMO Y EQUIPOS), UBICADO EN LA ESCUELA MILITAR DE AVIACIÓN "MARCO FIDEL SUAREZ" - EN LA CIUDAD DE CALI- VALLE DEL CAUCA</t>
  </si>
  <si>
    <t>OBRAS RELACIONADAS CON EL MANTENIMIENTO MAYOR DEL EDIFICIO ADMINISTRATIVO FASE IV EN EMAVI</t>
  </si>
  <si>
    <t>SIPS EQUIPO HIDRONEUMÁTICO 7,5 HP(INCLUYE: TANQUE HIDROACUMULADOR 200 LTS, 2 BOMBAS, TABLERO Y CONEXIONES ELÉCTRICAS, ACCESORIOS, TUBERÍA DE CONEXIÓN GALVANIZADA, PEDESTALES, FLOTADOR ETC.) MANTENIMIENTO MAYOR EDIFICIO. ADMINISTRATIVO FASE IV EMAVI.</t>
  </si>
  <si>
    <t>SIPS BOMBA SUMERGIBLE PARA AGUAS RESIDUALES EN HIERRO DÚCTIL 1800 RPM, 1HP (INCLUYE FLOTADOR, CJ DE ARRANQUE , Y DEMAS ELEMENTOS NECESARIOS PARA SU CORRESTA INSTALACION Y PUESTA EN SERVICIO MANTENIMIENTO MAYOR EDIFICIO. ADMINISTRATIVO FASE IV EMAVI</t>
  </si>
  <si>
    <t>SIPS EQUIPO INCENDIOS NORMALIZADO 60HP (INCLUYE 02 BOMBAS 250 GL/MIN, 150 PSI, 3550 RPM Y 01 BOMBA JOCKEY 5HP, Q 7,5GL/MIN, 160 PSI, 3500 RPM, TABLERO, CONEXIONES ELÉCTRICAS, ACCESORIOS Y DEMÁS ELEMENTOS NECESARIOS PARA SU CORRECTA INSTALACIÓN Y SERVICIO ) MANTENIMIENTO MAYOR EDIFICIO. ADMINISTRATIVO FASE IV EMAVI</t>
  </si>
  <si>
    <t>CONSTRUCCIÓN EDIFICIO DEL ESPACIO EN LA ESCUELA MILITAR DE AVIACION MARCO FIDEL SUAREZ</t>
  </si>
  <si>
    <t>CONSTRUCCIÓN EDIFICIO DEL ESPACIO EN LA ESCUELA MILITAR DE AVIACION MARCO FIDEL SUAREZ  SUMINISTRO INSTALACION Y PUESTA EN SERVICIO DE  EQUIPO HIDRONEUMÁTICO 3,0 HP(INCLUYE: TANQUE HIDROACUMULADOR 300 LTS, 2 BOMBAS, TABLERO Y CONEXIONES ELÉCTRICAS, ACCESORIOS, TUBERÍA DE CONEXIÓN GALVANIZADA, PEDESTALES, ETC.)</t>
  </si>
  <si>
    <t xml:space="preserve"> CONSTRUCCIÓN EDIFICIO DEL ESPACIO EN LA ESCUELA MILITAR DE AVIACION MARCO FIDEL SUAREZ   SUMINISTRO INSTALACION Y PUESTA EN SERVICIO DE  EQUIPO INCENDIOS NORMALIZADO 50  HP(INCLUYE:  2 BOMBAS Q=250 GPM CFT 106 MCA   Y UNA BOMBA JOCKEY 5 HP, TABLERO Y CONEXIONES ELÉCTRICAS, ACCESORIOS ( VALVULA DE ALIVIO , TUBERÍA DE CONEXIÓN GALVANIZADA, PEDESTALES, MANOMETROS , CABEZAL DE PRUEBA SEGÚN NFPA 4"ETC.) TIPO VERTICAL SUCCION NEGATIVO PORQUE EL TANQUE ESTA ENTERRADO INLCUYE CABEZAL DE PRUEBA</t>
  </si>
  <si>
    <t xml:space="preserve">CONSTRUCCIÓN EDIFICIO DEL ESPACIO EN LA ESCUELA MILITAR DE AVIACION MARCO FIDEL SUAREZSUMINISTRO DE UNA (1) BOMBA SUMERGIBLE.UNA (1) MOTOBOMBA,, MODELO CONSTRUIDA EN HIERRO GRIS CL.30 CON ANILLO DE FRINCCION EN BRONCE, CONEXIÓN DE DESCARGA VERTICAL DE 3" NPT, ROTOR DE HIERRO, CERRADO, INASTACABLE CON PASO DE SOLIDOS DE 37 MM, POTENCIA 1 HP.
INCLUYE SUMINISTRO DE SWITCH FLOTADOR Y ARRANCADOR </t>
  </si>
  <si>
    <t>CONSTRUCCIÓN EDIFICIO DEL ESPACIO EN LA ESCUELA MILITAR DE AVIACION MARCO FIDEL SUAREZ  SUMINISTRO, INSTALACIÓN Y PUESTA EN SERVICIO DE TRANSFORMADOR DE 300KVA, 3F/60 HZ, 13.2KV/220V-127V, GRUPO DE CONEXIÓN DYN5, TIPO SECO CLASE F, TECNOLOGÍA VERDE DE ALTA EFICIENCIA, DEVANADOS EN RESINA EPÓXICA, INCLUYE PRUEBAS DE RUTINA, PRUEBAS EN SITIO, CAMBIADOR  DE  DERIVACIONES  TIPO  PUENTE  SOBRE  CADA  BOBINA,  TERMINALES  DE  ALTA  TIPO  TORNILLO,  DISPOSITIVOS  PARA LEVANTAR Y ARRASTRAR, DISPOSITIVOS DE PUESTA A TIERRA DE LAS ESTRUCTURAS Y EL NÚCLEO, TERMINALES DE BAJA EN PLATINA PERFORADA, DISPOSITIVOS DE PROTECCIÓN DE SOBRETENSIÓN PARA INSTALAR EN PLATINA PERFORADA, PLACA DE CARACTERÍSTICAS, RUEDAS ORIENTABLES, TERMÓMETRO DE INDICACIÓN DIGITAL CON PREVISIÓN DE 4 INGRESOS PARA SONDAS TIPO PT-100 A TRES HILOS Y 4 SALIDAS A RELÉ (2 NIVELES DE CONTROL ALARMA Y DISPARO, 1 DE CONTROL DE LA VENTILACIÓN,  1 DE CONTROL DEL FUNCIONAMIENTO DEL EQUIPO Y DE LAS SONDAS).</t>
  </si>
  <si>
    <t xml:space="preserve">CONSTRUCCIÓN EDIFICIO DEL ESPACIO EN LA ESCUELA MILITAR DE AVIACION MARCO FIDEL SUAREZ SUMINISTRO, INSTALACIÓN Y PUESTA EN SERVICIO DE CELDA DE PROTECCIÓN (D06H) CON INTERRUPTOR DE CORTE EN VACIO, CAPACIDAD 630A/17.5KV/25KA, INCLUYE SECCIONADOR DE OPERACIÓN SIN CARGA, PUESTA A TIERRA CON TECNOLOGÍA DE AIRE EN TANQUE SELLADO, MECANISMO DE ACCIONAMIENTO CON PULSADOR, APERTURA, CIERRE Y CARGA DE RESORTE MEDIANTE PALANCA, RELÉ MULTIFUNCIONAL SEPAM T-52,  JUEGO DE TRES TRANFORMADORES DE CORRIENTE, TRES TRANSFORMADORES DE POTENCIAL, JUEGO SUPERIOR DE BARRAS PARA CONEXIÓN DE ENTRADA Y SALIDA, BORNES PARA CONEXIÓN DE CABLE  SECO MONOPOLAR FUENTE PHOENIX CONTAC, INDICADOR DE PRESENCIA DE TENSIÓN, MONITOREO TÉRMICO: PARA DETECTAR UNA CONEXIÓN DEFECTUOSA Y EVITAR CUALQUIER DAÑO DEBIDO AL SOBRECALENTAMIENTO, SISTEMA DE SUPERVISIÓN DEL INTERRUPTOR AUTOMÁTICO MEDIANTE LA IMPLEMENTACIÓN DE PANTALLA HMI GRÁFICA MONTADA EN EL PANEL DE CONTROL, PROTOCOLO DE PRUEBAS DE LA CASA FABRICANTE Y DEMÁS ACCESORIOS PARA SU CORRECTA INSTALACIÓN Y PUESTA EN FUNCIONAMIENTO.	</t>
  </si>
  <si>
    <t xml:space="preserve">CONSTRUCCIÓN EDIFICIO DEL ESPACIO EN LA ESCUELA MILITAR DE AVIACION MARCO FIDEL SUAREZ SUMINISTRO, INSTALACIÓN Y PUESTA EN SERVICIO DE CELDA (I06H) DE ENTRADA Y SALIDA CON SECCIONADOR DE OPERACIÓN BAJO CARGA Y CORTE EN VACÍO, CAPACIDAD 630A/17.5KV/25KA,  INCLUYE PUESTA A TIERRA CON TECNOLOGÍA DE AIRE EN TANQUE SELLADO, JUEGO SUPERIOR DE BARRAS, INDICADOR DE PRESENCIA DE TENSIÓN, BORNES PARA LA CONEXIÓN INFERIOR DE CABLE  SECO MONOPOLAR,  MECANISMO  CON APERTURA DE PULSADOR,  CIERRE Y CARGA DEL MUELLE MEDIANTE PALANCA, MONITOREO TÉRMICO: PARA DETECTAR UNA CONEXIÓN DEFECTUOSA Y EVITAR CUALQUIER DAÑO DEBIDO AL SOBRECALENTAMIENTO, PROTOCOLO DE PRUEBAS DE LA CASA FABRICANTE Y DEMÁS ACCESORIOS PARA SU CORRECTA INSTALACIÓN Y PUESTA EN FUNCIONAMIENTO.	</t>
  </si>
  <si>
    <t>CONSTRUCCIÓN EDIFICIO DEL ESPACIO EN LA ESCUELA MILITAR DE AVIACION MARCO FIDEL SUAREZ SUMINISTRO, INSTALACIÓN Y PUESTA EN SERVICIO DE CAJA DE MANIOBRAS EN MEDIA TENSIÓN 13,2 KV DE TRES (03) VÍAS, INCLUYE TODOS LOS ELEMENTOS NECESARIOS PARA SU CORRECTA INSTALACIÓN Y PUESTA EN FUNCIONAMIENTO.</t>
  </si>
  <si>
    <t>CONSTRUCCIÓN EDIFICIO DEL ESPACIO EN LA ESCUELA MILITAR DE AVIACION MARCO FIDEL SUAREZ SUMINISTRO, INSTALACIÓN Y PUESTA EN SERVICIO EN SERVICIO DE  1 COMBINER CON PROTECCIÓN DC PARA 2 STRING, INCLUYE DUCTERIA IMC, CABLEADO, ACCESORIOS DE CONEXIÓN, Y TODO LO NECESARIO PARA SU CORRECTA INSTALACIÓN Y PUESTA EN FUNCIONAMIENTO.</t>
  </si>
  <si>
    <t>CONSTRUCCIÓN EDIFICIO DEL ESPACIO EN LA ESCUELA MILITAR DE AVIACION MARCO FIDEL SUAREZ SUMINISTRO, INSTALACIÓN Y PUESTA EN SERVICIO DE AMPLIFICADOR DE AUDIO DE 4 CANALES, INCLUYE DOS (02) PARLANTES PARA AULAS, CON CABLEADO DE AUDIO, HASTA LOS DISPOSITIVOS Y DEMÁS ACCESORIOS REQUERIDOS PARA LA CORRECTA TRANSMISIÓN DE SONIDO DESDE EL PUESTO DE PRESENTACIÓN Y/O DESDE EL ÁREA DE TABLEROS Y/O CUARTO TÉCNICO.</t>
  </si>
  <si>
    <t>CONSTRUCCIÓN EDIFICIO DEL ESPACIO EN LA ESCUELA MILITAR DE AVIACION MARCO FIDEL SUAREZ SUMINISTRO, INSTALACION Y PUESTA EN SERVICIO GABINETE INTELIGENTE DE MÍNIMO 42 UNIDADES DE RACK CERRADO INTEGRADO PARA CENTRO DE CABLEADO DEL COMANDO ESPACIAL, DOTADO DE SOPORTE AMBIENTAL, ENERGÍA Y MONITOREO, NÚMERO DE PARTE F9710173, INCLUYE: (ILUMINACIÓN LED, UNIDAD DE ADMINISTRACIÓN DE ENERGÍA (PMU), UNIDAD DE DISTRIBUCIÓN DE ENERGÍA (PDU), PANTALLA LCD TÁCTIL, CANALES DE FLUJO DE AIRE, UPS Y BANCO DE BATERÍAS, UNIDAD DE AIRE ACONDICIONADO, VENTILADORES DE EMERGENCIA, MONITOREO LOCAL Y REMOTO, MÍNIMO MULTITOMA DE 16 SERVICIOS).</t>
  </si>
  <si>
    <t>CONSTRUCCIÓN EDIFICIO DEL ESPACIO EN LA ESCUELA MILITAR DE AVIACION MARCO FIDEL SUAREZ SUMINISTRO, INSTALACIÓN Y PUESTA EN SERVICIO DE ACCESS POINT AP-555 (RW) DE ACUERDO A LAS ESPECIFICACIONE TÉCNICAS.</t>
  </si>
  <si>
    <t>CONSTRUCCIÓN EDIFICIO DEL ESPACIO EN LA ESCUELA MILITAR DE AVIACION MARCO FIDEL SUAREZ SUMINISTRO, INSTALACION Y PUESTA EN SERVICIO SWITCH 48 PUERTOS,  4SFP+, POE, LIDER CUADRANTE GARTNER,  ADMINISTRABLE, COMPATIBLE 100% CON LA PLATAFORMA CENTRALIZADA DE GESTIÓN Y ADMINISTRACIÓN QUE TIENE LA FAC. INCLUYE ACCESORIOS Y 1 MÓDULO GBIC PARA CONEXIÓN DE FIBRA. ACTUALMENTE LA FUERZA AÉREA CUENTA CON INFRAESTRUCTURA DE SWITCHES DE BORDE DE 48 PUERTOS DE REFERENCIA HPE JL256A. PARA GARANTIZAR UN ÚNICO PUNTO DE SOPORTE LA INFRAESTRUCTURA A SUMINISTRAR DEBERÁ SER DE ESTA MISMA REFERENCIA O SUPERIOR PARA MANTENER LA UNIFORMIDAD Y HOMOGENEIDAD EN LA PLATAFORMA HPE ARUBA QUE LA FAC SE ENCUENTRA ESTANDARIZANDO EN TODAS LAS UMAS, YA QUE ES CRECIMIENTO DE LA INFRAESTRUCTURA ACTUAL.</t>
  </si>
  <si>
    <t>CONSTRUCCIÓN EDIFICIO DEL ESPACIO EN LA ESCUELA MILITAR DE AVIACION MARCO FIDEL SUAREZSUMINISTRO INSTALACIÓN Y PUESTA EN SERVICIO DE TERMINAL TELEFÓNICA IP. COMPATIBLE CON EL SISTEMA ACTUALMENTE INSTALADO EN LA FUERZA AÉREA. INCLUYE LICENCIA SIP ESTÁNDAR PARA FUNCIONAMIENTO CON LA SOLUCIÓN ACTUALMENTE INSTALADA EN LA FUERZA AÉREA.</t>
  </si>
  <si>
    <t xml:space="preserve">CONSTRUCCIÓN EDIFICIO DEL ESPACIO EN LA ESCUELA MILITAR DE AVIACION MARCO FIDEL SUAREZSUMINISTRO, INSTALACION Y PUESTA EN SERVICIO DE FIREWALL FORTIGATE 200E COMPATIBLE 100% CON LA PLATAFORMA CENTRALIZADA DE GESTIÓN Y ADMINISTRACIÓN QUE TIENE LA FAC. INCLUYE ACCESORIOS E INCLUYE SOPORTE Y GARANTÍA 24X7 POR 3 AÑOS </t>
  </si>
  <si>
    <t>CONSTRUCCIÓN EDIFICIO DEL ESPACIO EN LA ESCUELA MILITAR DE AVIACION MARCO FIDEL SUAREZ SUMINISTRO E INSTALACIÓN MONITOR TIPO INTERACTIVO MULTITÁCTIL DE 65”  QUE PERMITE CONTAR CON UN SISTEMA AUDIOVISUAL, CÁMARA DE VIDEOCONFERENCIA, SISTEMA DE AUDIO, SISTEMA TIPO PIZARRA, ALTAVOCES, CONECTIVIDAD, TODO INTEGRADO.</t>
  </si>
  <si>
    <t>CONSTRUCCIÓN EDIFICIO DEL ESPACIO EN LA ESCUELA MILITAR DE AVIACION MARCO FIDEL SUAREZ SUMINISTRO E INSTALACIÓN MONITOR TIPO (SMART TV) DE 55”  QUE PERMITE CONTAR CON UN SISTEMA AUDIOVISUAL, CÁMARA DE VIDEOCONFERENCIA, SISTEMA DE AUDIO, SISTEMA TIPO PIZARRA, ALTAVOCES, CONECTIVIDAD PARA EL AULA PRINCIPAL DEL PRIMER PISO DE ACUERDO A ESPECIFICACIONES TÉCNICAS.</t>
  </si>
  <si>
    <t>CONSTRUCCIÓN EDIFICIO DEL ESPACIO EN LA ESCUELA MILITAR DE AVIACION MARCO FIDEL SUAREZ SUMINISTRO, INSTALACIÓN Y PUESTA EN SERVICIO DE SISTEMA DE VISUALIZACIÓN PARA EL CENTRO DE OPERACIONES DE ACUERDO A ESPECIFICACIONES TÉCNICAS.</t>
  </si>
  <si>
    <t>CONSTRUCCIÓN Y MODERNIZACIÓN DEL SISTEMA DE ALCANTARILLADO DE LA BASE AEREA CT ERNESTO ESGUERRA CUBIDES</t>
  </si>
  <si>
    <t>SISTEMA EYECTOR DE 2,0 HP (INCLUYE FLOTADORES TABLERO DE CONTROL)</t>
  </si>
  <si>
    <t>PLANTA DE TRATAMIENTO DE AGUAS RESIDUALES DOMESTICAS 3.0 LPS</t>
  </si>
  <si>
    <t>SISTEMA INTEGRADO DE TRATAMIENTO ECOROCK 5.000 LTS</t>
  </si>
  <si>
    <t>SUMINISTRO INSTALACIÓN Y PUESTA EN SERVICIO TRANSFORMADOR TRIFÁSICO TIPO PEDESTAL DE 45KVA DEVANADO CU-CU, INCLUYE TODOS LOS ACCESORIOS NECESARIOS PARA SU CORRECTA INSTALACIÓN Y PUESTA EN SERVICIO</t>
  </si>
  <si>
    <t>SUMINISTRO, INSTALACIÓN Y PUESTA EN SERVICIO DE CAJA DE MANIOBRAS EN MEDIA TENSIÓN 13,2KV DE TRES (03) VÍAS, INCLUYE TODOS LOS ELEMENTOS NECESARIOS PARA SU CORRECTA INSTALACIÓN Y PUESTA EN FUNCIONAMIENTO.</t>
  </si>
  <si>
    <t>SUMINISTRO, INSTALACIÓN Y PUESTA EN SERVICIO DE CAJA DE MANIOBRAS EN MEDIA TENSIÓN 13,2 KV DE TRES (03) VÍAS, INCLUYE TODOS LOS ELEMENTOS NECESARIOS PARA SU CORRECTA INSTALACIÓN Y PUESTA EN FUNCIONAMIENTO.</t>
  </si>
  <si>
    <t>SUMINISTRO INSTALACIÓN Y PUESTA EN SERVICIO TRANSFORMADOR TRIFÁSICO TIPO PEDESTAL DE 225 KVA DEVANADO CU-CU, INCLUYE TODOS LOS ACCESORIOS NECESARIOS PARA SU CORRECTA INSTALACIÓN Y PUESTA EN SERVICIO</t>
  </si>
  <si>
    <t>SUMINISTRO, INSTALACIÓN Y PUESTA EN SERVICIO DE EQUIPO DE AIRE ACONDICIONADO Y VENTILACIÓN MECÁNICA CON: (02) UNIDADES CONDENSADORAS TIPO PUHY-P96TNU-A (96.000BTU/H), (01) UNIDAD CONDENSADORA TIPO PUHY-P72TNU-A (72.000BTU/H), (01) UNIDAD CONDENSADORA TIPO PUMY-P36NKMU2 (36.000BTU/H), (01) UNIDAD MANEJADORA DE AIRE VERTICAL TIPO SYSTEMAIR DV60 CON CAJA DE MEZCLA, SECCIÓN DE FILTROS MERV14, DOBLE VENTILADOR EC CENTRIFUGO Y SERPERTIN DE EXPANSIÓN DIRECTA DE 3 ETAPAS CON CAPACIDAD DE ENFRIAMIENTO DE 229.295BTU/H, (01) UNIDAD TIPO PEFY-P36NMAU-E FAN COIL MEDIA ESTÁTICA (36.000BTU/H), (01) FBHO2-3 CAJA FILTRO PARA FAN COIL PEFY-P36NAMU-E, (03) PAC-LV96AC-1 KIT DE EXPANSIÓN DIRECTA 96000BTU/H, (03) PAC-AH001-1 CAJA DE CONTROL KIT DE EXPANSIÓN DIRECTA, (01) UNIDAD DE VENTILACIÓN S&amp;P CLT-7 470 CFM 0.9 IN W.G., INCLUYE SISTEMA DE CONTROL CON: (02) PAC-YT53CRAU CONTROL ALAMBRADO, (01) PLC X5U-32MR/ES, (01) FXU-8AD MÓDULO ENTRADAS ANALOGAS PARA FX5U, (01) FXU-4DA MÓDULO SALIDAS ANALOGAS PARA FX5U, (01) HMI TIPO MITSUBISHI 10", (01) TABLERO DE CONTROL QUE INCLUYE CONTACTORES TRIFASICOS PARA MOTORES DE VENTILADORES, SWITCH DE PRESIÓN DIFERENCIAL, ESPACIO PARA PLC, MÓDULOS DE ENTRADAS Y SALIDAS ANALOGAS Y HMI, REDES DE CONDUCCIÓN, CABLEADO DE COMUNICACIÓN, REDES DE DRENAJES, UNIDADES DE VENTILACIÓN, SISTEMA DE CONTROL, REDES DE CONDUCCIÓN DE AIRE - REJILLAS, DUCTERÍA DE COBRE, RACORES, RUBATES, MIRRILLAS, ACCESORIOS, SISTEMA DE ANCLAJE DE EQUIPOS Y DEMÁS ELEMENTOS REQUERIDOS PARA GARANTIZAR SU CORRECTA INSTALACIÓN Y FUNCIONAMIENTO.</t>
  </si>
  <si>
    <t>SIPS EQUIPO HIDRONEUMÁTICO 3,0 HP (INCLUYE: TANQUE HIDROACUMULADOR 200 LTS, 2 BOMBAS, TABLERO Y CONEXIÓN ESELÉCTRICAS, ACCESORIOS, TUBERÍA DE CONEXIÓN GALVANIZADA, PEDESTALES, FLOTADOR ETC.)</t>
  </si>
  <si>
    <t>SUMINISTRO, INSTALACION Y PUESTA EN SERVICIO GABINETE INTELIGENTE SMARTCABINET MÍNIMO 29 UNIDADES DE ESPACIO UTILIZABLE EN RACK (2000*600*1200MM) CERRADO INTEGRADO PARA CENTRO DE CABLEADO DEL CEATA, DOTADO DE SOPORTE AMBIENTAL, ENERGÍA Y MONITOREO INCLUYE: (ILUMINACIÓN LED, UNIDAD DE ADMINISTRACIÓN DE ENERGÍA (PMU), UNIDAD DE DISTRIBUCIÓN DE ENERGÍA (PDU), PANTALLA LCD TÁCTIL, CANALES DE FLUJO DE AIRE, UPS Y BANCO DE BATERÍAS, UNIDAD DE AIRE ACONDICIONADO, VENTILADORES DE EMERGENCIA, MONITOREO LOCAL Y REMOTO).</t>
  </si>
  <si>
    <t>SUMINISTRO, INSTALACIÓN Y PUESTA EN SERVICIO DE ACCESS POINT DE ACUERDO A LAS ESPECIFICACIONES TÉCNICAS.</t>
  </si>
  <si>
    <t>SUMINISTRO, INSTALACION Y PUESTA EN SERVICIO SWITCH 48 PUERTOS,  4SFP+, POE, LIDER CUADRANTE GARTNER, ADMINISTRABLE, COMPATIBLE 100% CON LA PLATAFORMA CENTRALIZADA DE GESTIÓN Y ADMINISTRACIÓN QUE TIENE LA FAC. INCLUYE ACCESORIOS Y 1 MÓDULO GBIC PARA CONEXIÓN DE FIBRA</t>
  </si>
  <si>
    <t>SUMINISTRO INSTALACIÓN Y PUESTA EN SERVICIO DE TERMINAL TELEFÓNICA IP. COMPATIBLE CON EL SISTEMA ACTUALMENTE INSTALADO EN LA FUERZA AÉREA. INCLUYE LICENCIAS IP ESTÁNDAR PARA FUNCIONAMIENTO CON LA SOLUCIÓN ACTUALMENTE INSTALADA EN LA FUERZA AÉREA.</t>
  </si>
  <si>
    <t>ALQUILER TORRE GRÚA H=50M CON UNA LONGITUD DE FLECHA DE MÍNIMO 30M Y UNA CAPACIDAD DE CARGA DE 1 TON EN LA PUNTA. INCLUYE EL COSTO DEL OPERARIO, MOVILIZACIÓN, MONTAJE Y DESMONTAJE DEL EQUIPO.</t>
  </si>
  <si>
    <t>ASCENSOR TIPO GPX MRL, CON CAPACIDAD PARA 08 PERSONAS, 630KG, APERTURA CENTRAL, VELOCIDAD 1.0M/S, 02 PARADAS Y 03 DE EMERGENCIA, ANCHO Y ALTURA ÚTIL DE ENTRADA: 900MMX2100MM, MEDIDAS INTERIORES DE CABINA: 1100MM DE ANCHO X 1400MM DE FONDO X 2300 MM DE ALTO, SISTEMA DE NIVELACIÓN CONTROLADO ELECYTRONICAMENTE POR MICROPROCESADOR Y RENIVELACIÓN AUTOMATICA CON UNA PRESICIÓN DE, MAS O MENOS, 5MM.</t>
  </si>
  <si>
    <t>INTERVENTORÍA TÉCNICA, ECONÓMICA, JURÍDICA, FINANCIERA, ADMINISTRATIVA Y CONTABLE PARA LA OBRA PUBLICA PARA LA CONSTRUCCIÓN DE LA PRIMERA FASE DEL CENTRO DE RECURSOS PARA EL APRENDIZAJE E INVESTIGACIÓN - CRAI (INCLUYE OBRAS DE URBANISMO Y EQUIPOS), UBICADO EN LA ESCUELA MILITAR DE AVIACIÓN "MARCO FIDEL SUAREZ" - EN LA CIUDAD DE CALI- VALLE DEL CAUCA</t>
  </si>
  <si>
    <t>SIPS EQUIPO HIDRONEUMÁTICO 3,0 HP(INCLUYE: TANQUE HIDROACUMULADOR 300 LTS, 2 BOMBAS, TABLERO Y CONEXIONES ELÉCTRICAS, ACCESORIOS, TUBERÍA DE CONEXIÓN GALVANIZADA, PEDESTALES, ETC.) PARA EL CEATA</t>
  </si>
  <si>
    <t>SIPS EQUIPO INCENDIOS NORMALIZADO 40  HP(INCLUYE:  2 BOMBAS Q=200 GPM CFT 106 MCA   Y UNA BOMBA JOCKEY 2 HP, TABLERO Y CONEXIONES ELÉCTRICAS, ACCESORIOS ( VALVULA DE ALIVIO , TUBERÍA DE CONEXIÓN GALVANIZADA, PEDESTALES, MANOMETROS , CABEZAL DE PRUEBA SEGÚN NFPA 4"ETC.) TIPO VERTICAL SUCCION NEGATIVO PORQUE EL TANQUE ESTA ENTERRADO INLCUYE CABEZAL DE PRUEBA. PARA EL CEATA</t>
  </si>
  <si>
    <t>SUMINISTRO DE UNA (1) BOMBA SUMERGIBLE.UNA (1) MOTOBOMBA,, MODELO CONSTRUIDA EN HIERRO GRIS CL.30 CON ANILLO DE FRINCCION EN BRONCE, CONEXIÓN DE DESCARGA VERTICAL DE 3" NPT, ROTOR DE HIERRO, CERRADO, INASTACABLE CON PASO DE SOLIDOS DE 37 MM, POTENCIA 1 HP.
INCLUYE SUMINISTRO DE SWITCH FLOTADOR Y ARRANCADOR. PARA EL CEATA</t>
  </si>
  <si>
    <t>SUMINISTRO, INSTALACIÓN Y PUESTA EN SERVICIO DE UPS TRIFÁSICA DE 15KVA, 220V-127V, AUTONOMÍA DE 10 MIN, INCLUYE BANCO DE BATERÍAS Y TODOS LOS ELEMENTOS NECESARIOS PARA SU CORRECTA INSTALACIÓN Y PUESTA EN FUNCIONAMIENTO. PARA EL CEATA</t>
  </si>
  <si>
    <t>SUMINISTRO INSTALACION Y PUESTA EN SERVICIO DE SISTEMA DE VENTILACION MECANICA, INCLUYE UNIDADES EXTERIORES, UNIDADES INTERIORES, SISTEMAS DE CONTROL, REDES DE REFRIGERACION, REDES DE CONDUCCION DE AIRE / REJILLAS, CABLEADOS DE COMUNICACIÓN, REDES DE DRENAJES. ARRANQUE DE EQUIPO, INGENIERIA Y SUPERVICION. INCLUYE ELEMENTOS NECESARIOS PARA SU CORRECTA INSTALACION Y PUESTA EN SERVICIO DE ACUERDO AL ANEXO DE ESPECIFICACIONES TECNICAS. PARA EL CEATA</t>
  </si>
  <si>
    <t>SUMINISTRO, INSTALACIÓN Y PUESTA EN SERVICIO DE CONTROLADOR DE ACCESO TIPO 2 PARA CONTROL ACCESO DEL EDIFICIO EN LA ENTRADA PRINCIPAL, CUARTO TÉCNICO Y ARCHIVO, INCLUYE ACCESORIOS. DE ACUERDO A ESPECIFICACIONES TÉCNICAS Y COMPATIBILIDAD 100% CON EL SISTEMA ELECTRÓNICO DE SEGURIDAD DE LA UMA. PARA EL CEATA</t>
  </si>
  <si>
    <t>SUMINISTRO, INSTALACIÓN Y PUESTA EN SERVICIO DE ACCESS POINT DE ACUERDO A LAS ESPECIFICACIONE TÉCNICAS. PARA EL CEATA</t>
  </si>
  <si>
    <t>SUMINISTRO, INSTALACION Y PUESTA EN SERVICIO SWITCH 24 PUERTOS,  4SFP+, POE, LIDER CUADRANTE GARTNER,  ADMINISTRABLE, COMPATIBLE 100% CON LA PLATAFORMA CENTRALIZADA DE GESTIÓN Y ADMINISTRACIÓN QUE TIENE LA FAC. INCLUYE ACCESORIOS Y 1 MÓDULO GBIC PARA CONEXIÓN DE FIBRA. PARA EL CEATA</t>
  </si>
  <si>
    <t>SUMINISTRO, INSTALACION Y PUESTA EN SERVICIO SWITCH 48 PUERTOS,  4SFP+, POE, LIDER CUADRANTE GARTNER,  ADMINISTRABLE, COMPATIBLE 100% CON LA PLATAFORMA CENTRALIZADA DE GESTIÓN Y ADMINISTRACIÓN QUE TIENE LA FAC. INCLUYE ACCESORIOS Y 1 MÓDULO GBIC PARA CONEXIÓN DE FIBRA. PARA EL CEATA</t>
  </si>
  <si>
    <t>SUMINISTRO INSTALACIÓN Y PUESTA EN SERVICIO DE TERMINAL TELEFÓNICA IP. COMPATIBLE CON EL SISTEMA ACTUALMENTE INSTALADO EN LA FUERZA AÉREA. INCLUYE LICENCIA SIP ESTÁNDAR PARA FUNCIONAMIENTO CON LA SOLUCIÓN ACTUALMENTE INSTALADA EN LA FUERZA AÉREA. PARA EL CEATA</t>
  </si>
  <si>
    <t>SUMINISTRO E INSTALACIÓN MONITOR TIPO INTERACTIVO MULTITÁCTIL DE 75” QUE PERMITE CONTAR CON UN SISTEMA AUDIOVISUAL, CÁMARA DE VIDEOCONFERENCIA, SISTEMA DE AUDIO, SISTEMA TIPO PIZARRA, ALTAVOCES, CONECTIVIDAD, TODO INTEGRADO. PARA EL CEATA</t>
  </si>
  <si>
    <t>SUMINISTRO E INSTALACIÓN MONITOR INDUSTRIAL DE TRÁFICO PESADO DE 75” PARA EL CEATA</t>
  </si>
  <si>
    <t>SUMINISTRO E INSTALACIÓN MONITOR TIPO INTERACTIVO MULTITÁCTIL DE 65”  QUE PERMITE CONTAR CON UN SISTEMA AUDIOVISUAL, CÁMARA DE VIDEOCONFERENCIA, SISTEMA DE AUDIO, SISTEMA TIPO PIZARRA, ALTAVOCES, CONECTIVIDAD, TODO INTEGRADO. PARA EL CEATA</t>
  </si>
  <si>
    <t>INTERVENTORIA TECNICA, ADMINISTRATIVA, FINANCIERA, CONTABLE Y JURIDICA PARA EL MANTENIMIENTO MAYOR ALOJAMIENTOS DE CADETES CACOM 1-2-3-4 EN LA EMAVI CALI - VALLE DEL CAUCA</t>
  </si>
  <si>
    <t>ESTUDIO DE VULNERABILIDAD SISMICA, REFORZAMIENTO ESTRUCTURAL Y PATRIMONIO ARQUITECTONICO DEL EDIFICIO ACADEMICO DE LA EMAVI</t>
  </si>
  <si>
    <t>CONSTRUCCIÓN DE COMEDOR Y AREAS DE BIENESTAR COMPLEMENTARIAS PARA LA ESUFA</t>
  </si>
  <si>
    <t>CONSTRUCCIÓN COMEDOR Y AREAS DE BIENESTAR COMPLEMENTARIAS PARA LA ESUFA-SUMINISTRO INSTALACION Y PUESTA EN SERVICIO DE EQUIPO HIDRONEUMÀTICO CAUDAL 9.4 LPS Y CABEZA DINAMICA TOTAL DE 45 MCA VELOCIDAD VARIABLE PRESIÒN CONSTANTE(INCLUYE: TANQUE HIDROACUMULADOR 200 LTS, 2 BOMBAS, TABLERO Y CONEXIONES ELÈCTRICOS, ACCESORIOS, TUBERÌA DE CONEXIÒN GALVANIZADA, PEDESTALES, FLOTADOR ETC.)</t>
  </si>
  <si>
    <t>CONSTRUCCIÓN COMEDOR Y AREAS DE BIENESTAR COMPLEMENTARIAS PARA LA ESUFA- CALDERA HORIZONTAL DE 15 BHP DE CAPACIDAD DE DOS PASOS PRESIÓN DE 100 PSI</t>
  </si>
  <si>
    <t xml:space="preserve"> CONSTRUCCION COMEDOR Y AREAS DE BIENESTAR COMPLEMENTARIAS PARA LA ESUFA    SUMINISTRO E INSTALACIÒN DE BOMBA SUMERGIBLE DE 1 HP, EN HIERRO DUCTIL CON MOTOR ELECTRICO DE 1800 RPM, INCLUYE FLOTADOR Y CJ DE ARRANQUE</t>
  </si>
  <si>
    <t xml:space="preserve"> CONSTRUCCION COMEDOR Y AREAS DE BIENESTAR COMPLEMENTARIAS PARA LA ESUFA  SUMINISTRO, INSTALACIÓN Y PUESTA EN SERVICIO EQUIPO CONTRAINCEDIOS  ELECTRICO NORMALIZADO LISTADO PARA CAUDAL: 475 GPM Y CABEZA DINAMICA DE 104 MCA, APROBADO POR LA UL/FM Y LA NFPA 20</t>
  </si>
  <si>
    <t>CONSTRUCCION COMEDOR Y AREAS DE BIENESTAR COMPLEMENTARIAS PARA LA ESUFA    SUMINISTRO, INSTALACIÓN Y PUESTA EN SERVICIO DE UPS BIFÁSICA DE 3KVA, 220V-127V, AUTONOMÍA DE 10 MIN, INCLUYE BANCO DE BATERÍAS Y TODOS LOS ELEMENTOS NECESARIOS PARA SU CORRECTA INSTALACIÓN Y PUESTA EN FUNCIONAMIENTO</t>
  </si>
  <si>
    <t>CONSTRUCCION COMEDOR Y AREAS DE BIENESTAR COMPLEMENTARIAS PARA LA ESUFA  SUMINISTRO, INSTALACIÓN Y PUESTA EN SERVICIO DE ACCESS POINT DE ACUERDO A LAS ESPECIFICACIONE TÉCNICAS. INCLUYE TODOS LOS ELEMENTOS NECESARIOS PARA SU CORRECTA INSTALACIÓN Y PUESTA EN FUNCIONAMIENTO</t>
  </si>
  <si>
    <t xml:space="preserve">  CONSTRUCCION COMEDOR Y AREAS DE BIENESTAR COMPLEMENTARIAS PARA LA ESUFA    -SUMINISTRO, INSTALACION Y PUESTA EN SERVICIO SWITCH 48 PUERTOS,  AL MENOS 4
PUERTOS DE 1/10 GBE SFP+, POE, LIDER CUADRANTE GARTNER,  ADMINISTRABLE, COMPATIBLE 100% CON LA PLATAFORMA CENTRALIZADA DE GESTIÓN Y ADMINISTRACIÓN QUE TIENE LA FAC. INCLUYE ACCESORIOS Y 1 MÓDULO GBIC PARA CONEXIÓN DE FIBRA, DE ACUERDO A LAS ESPECIFICACIONE TÉCNICAS. INCLUYE TODOS LOS ELEMENTOS NECESARIOS PARA SU CORRECTA INSTALACIÓN Y PUESTA EN FUNCIONAMIENTO</t>
  </si>
  <si>
    <t>CONSTRUCCION COMEDOR Y AREAS DE BIENESTAR COMPLEMENTARIAS PARA LA ESUFA  SUMINISTRO, INSTALACIÓN Y PUESTA EN SERVICIO DE TERMINAL TELEFÓNICA IP. COMPATIBLE CON EL SISTEMA ACTUALMENTE INSTALADO EN LA FUERZA AÉREA. INCLUYE LICENCIA SIP ESTÁNDAR PARA FUNCIONAMIENTO CON LA SOLUCIÓN ACTUALMENTE IMPLEMENTADA EN LA FUERZA AÉREA, DE ACUERDO A LAS ESPECIFICACIONE TÉCNICAS. INCLUYE TODOS LOS ELEMENTOS NECESARIOS PARA SU CORRECTA INSTALACIÓN Y PUESTA EN FUNCIONAMIENTO</t>
  </si>
  <si>
    <t>CONSTRUCCION COMEDOR Y AREAS DE BIENESTAR COMPLEMENTARIAS PARA LA ESUFA  SUMINISTRO, INSTALACIÓN Y PUESTA EN FUNCIONAMIENTO CONDENSADORA (12.000 BTU) DE ACUERDO A LAS ESPECIFICACIONE TÉCNICAS. INCLUYE TODOS LOS ELEMENTOS NECESARIOS PARA SU CORRECTA INSTALACIÓN Y PUESTA EN FUNCIONAMIENTO</t>
  </si>
  <si>
    <t xml:space="preserve"> CONSTRUCCIÓN DE COMEDOR Y AREAS DE BIENESTAR COMPLEMENTARIAS PARA LA ESUFA  ASCENSOR MONTAPLATOS CON MALACATE, CAPACIDAD DE CARGA 50KG-100 KG, VELOCIDAD UNA (1) VELOCIDAD - 8M/MIN, CABINA TIPO CERRADA, ENTRADAS 1-2-3 ENTRADAS (90°/180°/270°), CABINA DE BASDOR CENTRAL O LATERAL, DIMENSIONES 0.60M ANCHO X 0.60M FONDO X 0.60M. Y DEMAS ELEMENTOS NECESARIOS PARA SU INSTALACION Y PUESTA EN SERVICIO</t>
  </si>
  <si>
    <t>AMARRE DE VIGENCIAS FUTURAS 2022-OBRA
PUBLICA CONSTRUCCIÓN DE LA SEGUNDA
FASE DEL CENTRO DE RECURSOS PARA EL
APRENDIZAJE E INVESTIGACIÓN - CRAI
(INCLUYE OBRAS DE URBANISMO Y EQUIPOS),
UBICADO EN LA ESCUELA MILITAR DE AVIACIÓN
"MARCO FIDEL SUAREZ" - EN LA CIUDAD DE
CALI VALLE DEL CAUCA</t>
  </si>
  <si>
    <t>MARRE DE VIGENCIAS FUTURAS 2022- INTERVENTORÍA TÉCNICA, ECONÓMICA, JURÍDICA, FINANCIERA, ADMINISTRATIVA Y CONTABLE PARA LA OBRA PUBLICA CONSTRUCCIÓN DE LA SEGUNDA FASE DEL CENTRO DE RECURSOS PARA EL APRENDIZAJE E INVESTIGACIÓN - CRAI (INCLUYE OBRAS DE URBANISMO Y EQUIPOS), UBICADO EN LA ESCUELA MILITAR DE AVIACIÓN "MARCO FIDEL SUAREZ" - EN LA CIUDAD DE CALI VALLE DEL CAUCA</t>
  </si>
  <si>
    <t xml:space="preserve">OBRAS PÚBLICAS PARA LA CONSTRUCCIÓN
INFRAESTRUCTURA PARA EL FUNCIONAMIENTO DEL AERÓDROMO DE VELÁSQUEZ EN PUERTO BOYACÁ, DE ACUERDO CON ESPECIFICACIONES TÉCNICAS ANEXAS. (AMARRE VF 2022)
</t>
  </si>
  <si>
    <t>INTERVENTORÍA TÉCNICA, ADMINISTRATIVA, FINANCIERA, CONTABLE  Y   JURÍDICA   PARA   LAS OBRAS   PÚBLICAS   PARA   LA   CONSTRUCCIÓN   DE   INFRAESTRUCTURA   PARA   EL  FUNCIONAMIENTO   DEL   AERÓDROMO   DE   VELÁSQUEZ   EN   PUERTO   BOYACÁ,   DE   ACUERDO   CON  ESPECIFICACIONES TÉCNICAS ANEXAS. AMARRE VF 2022</t>
  </si>
  <si>
    <t>CONSTRUCCIÓN DE LA FASE I DEL CENTRO 
DE INSTRUCCIÓN EN CAIDA LIBRE E 
INVESTIGACIÓN AERONÁUTICA DE LA 
FUERZA AÉREA COLOMBIANA-AMARRE 
VIGENCIA FUTURA 2022</t>
  </si>
  <si>
    <t>INTERVENTORÍA TÉCNICA, ADMINISTRATIVA, 
FINANCIERA, CONTABLE Y JURÍDICA PARA LA 
OBRA PÚBLICA PARA LA CONSTRUCCIÓN DE LA 
FASE I DEL CENTRO DE INSTRUCCIÓN EN CAIDA 
LIBRE E INVESTIGACIÓN AERONÁUTICA DE LA 
FUERZA AÉREA COLOMBIANA-AMARRE VIGENCIA 
FUTURA 2022</t>
  </si>
  <si>
    <t xml:space="preserve">
CONSTRUCCIÓN DE LA ESTACION DE 
BOMBEROS DE LA ESCUELA MILITAR DE 
AVIACIÓN EN CALI - VALLE DEL CAUCA 
AMARRE VIGENCIA FUTURA 2022
</t>
  </si>
  <si>
    <t>INTERVENTORÍA TÉCNICA, ADMINISTRATIVA, FINANCIERA, CONTABLE Y JURÍDICA PARA LA OBRA PÚBLICA PARA LA CONSTRUCCIÓN DE LA ESTACION DE BOMBEROS DE LA ESCUELA MILITAR DE AVIACIÓN EN CALI - VALLE DEL CAUCA AMARRE DE VIGENCIA FUTURAS 2022</t>
  </si>
  <si>
    <t xml:space="preserve">OBRA PÚBLICA PARA LA CONSTRUCCIÓN DE LOS
LABORATORIOS DEL EDIFICIO DEL ESPACIO FASE I EN LA ESCUELA MILITAR DE AVIACIÓN MARCO FIDEL SUÁREZ CALI - VALLE DEL CAUCA-AMARRE VIGENCIAS FUTURAS 2022
</t>
  </si>
  <si>
    <t>INTERVENTORÍA TÉCNICA, ADMINISTRATIVA,
FINANCIERA, CONTABLE Y JURÍDICA PARA LA
OBRA PÚBLICA PARA LA CONSTRUCCIÓN DE LOS
LABORATORIOS DEL EDIFICIO DEL ESPACIO FASE I EN LA ESCUELA MILITAR DE AVIACIÓN MARCO FIDEL SUÁREZ CALI - VALLE DEL CAUCA-AMARRE VIGENCIA FUTURA 2022</t>
  </si>
  <si>
    <t>CONSTRUCCIÓN EDIFICIO DEL ESPACIO EN LA ESCUELA MILITAR DE AVIACION MARCO FIDEL SUAREZ SUMINISTRO, INSTALACIÓN Y PUESTA EN SERVICIO DE GRUPO ELECTRÓGENO DE 313KVA/250KW/3Ø/60HZ/208VAC, FP: 0.8, MODO STAND BY, INCLUYE CABINA DE INSONORIZACIÓN CON PUERTAS EQUIPADAS CON CERRADURAS Y BISAGRAS, TANQUE SUB-BASE PARA PROVISIONAMIENTO DE COMBUSTIBLE, TABLERO DE CONTROL DIGITAL, BATERÍAS, CARGADOR DE
BATERÍAS, DUCTO DE ESCAPE CON SILECIADOR DESDE LA CABINA HASTA AFUERA DE LA
MAMPOSTERÍA DEL CUARTO, MANUALES TÉCNICOS DE OPERACIÓN Y MANTENIMIENTO, PRUEBAS Y DEMÁS ELEMENTOS NECESARIOS PARA SU CORRECTA INSTALACIÓN Y FUNCIONAMIENTO.</t>
  </si>
  <si>
    <t>CONSTRUCCIÓN EDIFICIO DEL ESPACIO EN LA ESCUELA MILITAR DE AVIACION MARCO FIDEL SUAREZ SUMINISTRO INSTALACIÓN Y PUESTA EN SERVICIO DE UPS LEGRAND MODELO KEOR T DE 30KVA,
TECNOLOGÍA ON LINE DOBLE CONVERSIÓN TRIFÁSICA - CONFIGURACIÓN TIPO TORRECONTROLADOR
DSP - ENTRADA DUAL (RED Y GENERADOR) – CON CAPACIDAD DE CONEXIÓN EN
PARALELO (ESCALABILIDAD O REDUNDANCIA) - DISPLAY TOUCH SCREEN. BYPASS DE
MANTENIMIENTO Y AUTOMÁTICO - EFICIENCIA AC- AC 96% - MODO ECO MODE 98% - INDICADOR DE
ESTADO DE LA UPS CON BARRA DE ILUMINACIÓN. INCLUYE BANCO DE BATERÍAS CON 5 MINUTOS DE
AUTONOMÍA A PLENA CARGA, AGENTE SNMP PARA MONITOREO Y ADMINISTRACIÓN REMOTA, DPS
DE 160KA PARA ENTRADA Y SALIDA DEL SISTEMA N+1, ADEMÁS DE TODOS LOS ELEMENTOS
NECESARIOS PARA SU CORRECTA INSTALACIÓN Y PUESTA EN FUNCIONAMIENTO</t>
  </si>
  <si>
    <t>CONSTRUCCIÓN EDIFICIO DEL ESPACIO EN LA ESCUELA MILITAR DE AVIACION MARCO FIDEL SUAREZ SUMINISTRO, INSTALACIÓN Y PUESTA EN SERVICIO EN SERVICIO DE INVERSOR FRONIUS SYMO 10.0-3
208 / 240 NOMINAL 10 KW TRIFASICO, INCLUYE DUCTERIA IMC, CABLEADO, ACCESORIOS DE
CONEXIÓN, GABINETE CON PROTECCIONES ELÉCTRICAS, SISTEMA DE MONITOREO REMOTO Y TODO
LO NECESARIO PARA SU CORRECTA INSTALACIÓN Y PUESTA EN FUNCIONAMIENTO.</t>
  </si>
  <si>
    <t xml:space="preserve">INSPECCION MAYOR C, 2C (4.800) HORAS C-295 FAC 1284
(AMARRE VF 2022) </t>
  </si>
  <si>
    <t xml:space="preserve">AMPLIACION EDS TERRESTRE EN CAPACIDAD DE ALMACENAMIENTO DE COMBUSTIBLE CACOM-2. </t>
  </si>
  <si>
    <t>ADQUISICIÓN MATERIAL DE GUERRA - BOMBAS BDU 50</t>
  </si>
  <si>
    <t>INSPECCIÓN MAYOR FASE DE 4800 HRS
C295 FAC 1285 (VF 2021)</t>
  </si>
  <si>
    <t>INSPECCIÓN MAYOR 5000 HRS 5 AÑOS
BELL 412 FAC 0004 ( VF 2021 )</t>
  </si>
  <si>
    <t xml:space="preserve">SERVICIO DE MANTENIMIENTO PDM
INSPECCIÓN MAYOR ESTRUCTURAL,
CUMPLIMIENTO DE BOLETINES DE SERVICIO
MANDATORIOS Y TRABAJOS ESPECIALES DE
LA AERONAVE C-130 FAC 1016, DE ACUERDO A
ANEXO TÉCNICO (AMARRE VF 2021)
</t>
  </si>
  <si>
    <t>INSPECCION MAYOR 5000 HRS/5 AÑOS BELL-212 FAC 4021 (AMARRE VF 2022)</t>
  </si>
  <si>
    <t xml:space="preserve">ADQUISICIÓN DE AERONAVES DE
ENTRENAMIENTO BÁSICO T6 VF 2021 </t>
  </si>
  <si>
    <t xml:space="preserve">SOPORTE PARA LA FUNCIONALIDAD Y
OPERATIVIDAD DE LOS SISTEMAS DE
ARMAS DE LA FUERZA AEREA
COLOMBIANA. (ADQUISICIÓN DE
BLINDAJES AERONAUTICOS)
</t>
  </si>
  <si>
    <t>INSPECCIÓN MAYOR PDM C-130 FAC 1005</t>
  </si>
  <si>
    <t>CONSTRUCCION Y MODERNIZACION COMPLEJOS DE AVIACION - CACOM-6 (AMARRE VF 2022)</t>
  </si>
  <si>
    <t>DISEÑOS PARA LA ACONSTRUCCIÓN DEL 
COMPLEJO DE COMBUSTIBLE TIPO AV GAS PARA LA PISTA DE VELASQUEZ</t>
  </si>
  <si>
    <t xml:space="preserve">
CONSTRUCCIÓN DEL COMPLEJO DE COMBUSTIBLE TIPO AV GAS PARA LA PISTA DE VELASQUEZ</t>
  </si>
  <si>
    <t xml:space="preserve">DISEÑO DEL SISTEMA CONTRAINCENDIOS 
DEL COMPLEJO DE AVIACIÓN DE CATAM </t>
  </si>
  <si>
    <t>SOPORTE PARA LA FUNCIONALIDAD Y OPERATIVIDAD DE LOS SISTEMAS DE ARMAS DE LA FUERZA AEREA COLOMBIANA. (SERVICIOS MANTTO SISTEMAS Y/O ARMAMENTO  ESTRATEGICO PARA LAS AERONAVES DE LA FAC) AMARRE  VF 202</t>
  </si>
  <si>
    <t>ACTUALIZACIÓN SENSOR AEROTRANSPORTADO</t>
  </si>
  <si>
    <t>ADQUISICIÓN SISTEMAS MODO INHIBIT PARA LOS ADS-B DE LAS AERONAVES DE LA FAC</t>
  </si>
  <si>
    <t>NSPECCIÓNES MAYORES PARA LAS AERONAVES B-737-400 C 40 FAC 1208, FAC 1209 DE LA FUERZA AÉREA COLOMBIANA, DE ACUERDO A ANEXO TÉCNICO (AMARRE VF 2022)</t>
  </si>
  <si>
    <t>INTERVENTORIA MODERNIZACIÓN 
COMPLEJOS DE COMBUSTIBLE CACOM 6</t>
  </si>
  <si>
    <t xml:space="preserve">
CONSTRUCCIÓN DEL COMPLEJO DE 
COMBUSTIBLE TIPO AV GAS PARA LA PISTA DE 
VELASQUEZ AMARRE VF 2022</t>
  </si>
  <si>
    <t>ADQUISICIÓN DE UNA AERONAVE TEXAN II T-6C DE INSTRUCCIÓN BÁSICA PARA LA FORMACIÓN DE PILOTOS FUERZA AÉREA COLOMBIANA SEGÚN ESPECIFICACIONES DEL ANEXO TÉCNICO.</t>
  </si>
  <si>
    <t>ADQUISICIÓN DE UNA AERONAVE TEXAN II T-6C DE INSTRUCCIÓN BÁSICA PARA LA FORMACIÓN DE PILOTOS FUERZA AÉREA COLOMBIANA SEGÚN SPECIFICACIONES DEL ANEXO TÉCNICO</t>
  </si>
  <si>
    <t>ADQUISICIÓN DE BIENES Y SERVICIOS - SERVICIO DE ACTUALIZACIÓN DEL SISTEMA DE ARMAS - FORTALECIMIENTO DE LOS SISTEMAS DE ARMAS, AUTO PROTECCIÓN Y SUMINISTRO DE ARMAMENTO AÉREO PARA LA FAC A NIVEL  NACIONAL</t>
  </si>
  <si>
    <t>ADQUISICIÓN DE BIENES Y SERVICIOS - SERVICIO DE MANTENIMIENTO AERONÁUTICO - FORTALECIMIENTO DE LA CAPACIDAD DE MANTENIMIENTO AERONÁUTICO PARA LAS AERONAVES Y COMPONENTES DE LA FAC A NIVEL  NACIONAL</t>
  </si>
  <si>
    <t>ADQUISICIÓN DE BIENES Y SERVICIOS - CENTROS DE OPERACIONES CIBERNÉTICAS CONSTRUIDOS Y DOTADOS - FORTALECIMIENTO DE LA INTELIGENCIA,CONTRAINTELIGENCIA Y CIBERINTELIGENCIA DE LA FAC  NACIONAL</t>
  </si>
  <si>
    <t>ADQUISICIÓN DE BIENES Y SERVICIOS - SERVICIO DE INFORMACIÓN METEREOLÓGICOY CARTOGRÁFICO PARA LA NAVEGACIÓN AÉREA - FORTALECIMIENTO Y SOPORTE DE LOS SERVICIOS A LA NAVEGACION AÉREA DE LA FUERZA AÉREA PARA LA AVIACIÓN DE ESTADO A NIVEL  NACIONAL</t>
  </si>
  <si>
    <t>ADQUISICIÓN DE BIENES Y SERVICIOS - SERVICIO DE DOTACIÓN DE ARMAMENTO - INCREMENTO DE LA CAPACIDAD DE SEGURIDAD Y DEFENSA DE LA FUERZA AEREA COLOMBIANA  NACIONAL</t>
  </si>
  <si>
    <t>ADQUISICIÓN DE BIENES Y SERVICIOS - EQUIPO AÉREO ADQUIRIDO - RENOVACIÓN Y MODERNIZACIÓN DEL EQUIPO AERONÁUTICO DE LA FAC A NIVEL  NACIONAL</t>
  </si>
  <si>
    <t>ADQUISICIÓN DE BIENES Y SERVICIOS - SERVICIO DE ENTRENAMIENTO POR SIMULACIÓN - FORTALECIMIENTO DE LAS HABILIDADES TECNICAS DEL PERSONAL DE LA FUERZA AEREA COLOMBIANA A NIVEL  NACIONAL</t>
  </si>
  <si>
    <t>ADQUISICIÓN DE BIENES Y SERVICIOS - SERVICIO DE EXTINCIÓN DE INCENDIOS EN EL DESARROLLO DE OPERACIONES AÉREAS - FORTALECIMIENTO Y RENOVACIÓN DE LA CAPACIDAD DE MOVILIDAD TERRESTRE Y DESPLIEGUE DE LA FUERZA AÉREA COLOMBIANA A NIVEL  NACIONAL</t>
  </si>
  <si>
    <t>ADQUISICIÓN DE BIENES Y SERVICIOS - INFRAESTRUCTURA OPERACIONAL CON MANTENIMIENTO MAYOR - FORTALECIMIENTO DE LOS SISTEMAS DE ARMAS, AUTO PROTECCIÓN Y SUMINISTRO DE ARMAMENTO AÉREO PARA LA FAC A NIVEL  NACIONAL</t>
  </si>
  <si>
    <t>ADQUISICIÓN DE BIENES Y SERVICIOS - INFRAESTRUCTURA OPERACIONAL CON MANTENIMIENTO MAYOR - FORTALECIMIENTO DE LA INFRAESTRUCTURA EN LA FUERZA AÉREA COLOMBIANA CON EL FIN DE SOPORTAR LAS OPERACIONES AÉREAS A NIVEL   NACIONAL</t>
  </si>
  <si>
    <t>ADQUISICIÓN DE BIENES Y SERVICIOS - INFRAESTRUCTURA ESTRATÉGICA OPERACIONAL CONSTRUIDA - FORTALECIMIENTO DE LA INFRAESTRUCTURA EN LA FUERZA AÉREA COLOMBIANA CON EL FIN DE SOPORTAR LAS OPERACIONES AÉREAS A NIVEL   NACIONAL</t>
  </si>
  <si>
    <t>ADQUISICIÓN DE BIENES Y SERVICIOS - CENTROS Y LABORATORIOS ADECUADOS Y DOTADOS - MEJORAMIENTO DE LA INVESTIGACIÓN, CIENCIA Y TECNOLOGÍA EN LA FUERZA AÉREA A NIVEL   NACIONAL</t>
  </si>
  <si>
    <t>ADQUISICIÓN DE BIENES Y SERVICIOS - SERVICIO DE EDUCACIÓN FORMAL - FORTALECIMIENTO DE LA CALIDAD EDUCATIVA DE LAS INSTITUCIONES DE EDUCACIÓN SUPERIOR Y SUS PROGRAMAS EN LA FUERZA AÉREA COLOMBIANA  NACIONAL</t>
  </si>
  <si>
    <t>ADQUISICIÓN DE BIENES Y SERVICIOS - INFRAESTRUCTURA DE SOPORTE CONSTRUIDA - FORTALECIMIENTO DE LA INFRAESTRUCTURA EN LA FUERZA AÉREA COLOMBIANA CON EL FIN DE SOPORTAR LAS OPERACIONES AÉREAS A NIVEL   NACIONAL</t>
  </si>
  <si>
    <t>ADQUISICIÓN DE BIENES Y SERVICIOS - SERVICIO DE DOTACIÓN PARA LA MOVILIDAD OPERACIONAL Y EL APOYO LOGÍSTICO - FORTALECIMIENTO Y RENOVACIÓN DE LA CAPACIDAD DE MOVILIDAD TERRESTRE Y DESPLIEGUE DE LA FUERZA AÉREA COLOMBIANA A NIVEL  NACIONAL</t>
  </si>
  <si>
    <t>ADQUISICIÓN DE BIENES Y SERVICIOS - SERVICIO DE SEGURIDAD Y DEFENSA DE LAS UNIDADES MILITARES - INCREMENTO DE LA CAPACIDAD DE SEGURIDAD Y DEFENSA DE LA FUERZA AEREA COLOMBIANA  NACIONAL</t>
  </si>
  <si>
    <t>ADQUISICIÓN DE BIENES Y SERVICIOS - SERVICIOS TECNOLÓGICOS - FORTALECIMIENTO DE LA PLATAFORMA TECNOLÓGICA PARA EL ACCESO A RECURSOS Y SERVICIOS TIC E IMPLEMENTACIÓN DE NUEVAS TECNOLOGÍAS EN LA FUERZA AÉREA COLOMBIANA A NIVEL   NACIONAL</t>
  </si>
  <si>
    <t>ADQUISICIÓN DE BIENES Y SERVICIOS - SERVICIOS DE COMUNICACIONES Y CONTROL DEL ESPACIO AÉREO - FORTALECIMIENTO DEL MANDO Y CONTROL DE LA FUERZA AÉREA COLOMBIANA A NIVEL  NACIONAL</t>
  </si>
  <si>
    <t>ADQUISICIÓN DE BIENES Y SERVICIOS - INFRAESTRUCTURA DE SOPORTE CON MANTENIMIENTO MAYOR - FORTALECIMIENTO DE LA INFRAESTRUCTURA EN LA FUERZA AÉREA COLOMBIANA CON EL FIN DE SOPORTAR LAS OPERACIONES AÉREAS A NIVEL   NACIONAL</t>
  </si>
  <si>
    <t>ADQUISICIÓN DE BIENES Y SERVICIOS - INFRAESTRUCTURA DE SOPORTE ADECUADA - AMPLIACIÓN Y MODERNIZACIÓN DE LOS SISTEMAS DE COMBUSTIBLE DE AVIACIÓN EN LAS UNIDADES FAC A NIVEL  NACIONAL</t>
  </si>
  <si>
    <t>ADQUISICIÓN DE BIENES Y SERVICIOS - INFRAESTRUCTURA DE SOPORTE CONSTRUIDA - AMPLIACIÓN Y MODERNIZACIÓN DE LOS SISTEMAS DE COMBUSTIBLE DE AVIACIÓN EN LAS UNIDADES FAC A NIVEL  NACIONAL</t>
  </si>
  <si>
    <t>46101800
25201703</t>
  </si>
  <si>
    <t xml:space="preserve">81101500
</t>
  </si>
  <si>
    <t>72121100
72121400</t>
  </si>
  <si>
    <t>72121000   72153303</t>
  </si>
  <si>
    <t>81101600         81101500</t>
  </si>
  <si>
    <t>Etiquetas de fila</t>
  </si>
  <si>
    <t>Total general</t>
  </si>
  <si>
    <t>Suma de Valor Presupuesto Apropiado</t>
  </si>
  <si>
    <t>AGREGADURIA AEREA DE COLOMBIA ANTE EL GOBIERNO DE LA REPUBLICA FEDERAL DE ALEMANIA</t>
  </si>
  <si>
    <t>AGREGADURIA DE BRASIL</t>
  </si>
  <si>
    <t>AGREGADURIA DE CHILE</t>
  </si>
  <si>
    <t>AGREGADURIA DE DEFENSA DE COLOMBIA ANTE EL REINO DE ESPAÑA</t>
  </si>
  <si>
    <t>AGREGADURIA DE ECUADOR</t>
  </si>
  <si>
    <t>AGREGADURIA DE FRANCIA</t>
  </si>
  <si>
    <t>AGREGADURIA DE ISRAEL</t>
  </si>
  <si>
    <t>AGREGADURIA DE PERU</t>
  </si>
  <si>
    <t>AGREGADURIA DE WASHINGTON</t>
  </si>
  <si>
    <t>BASE AEREA COMANDO FUERZA AEREA (BACOF)</t>
  </si>
  <si>
    <t>COMANDO AEREO DE COMBATE No. 6</t>
  </si>
  <si>
    <t>COMANDO AEREO DE COMBATE No.1</t>
  </si>
  <si>
    <t>COMANDO AEREO DE COMBATE No.2</t>
  </si>
  <si>
    <t>COMANDO AEREO DE COMBATE No.3</t>
  </si>
  <si>
    <t>COMANDO AEREO DE COMBATE No.4</t>
  </si>
  <si>
    <t>COMANDO AEREO DE COMBATE No5</t>
  </si>
  <si>
    <t xml:space="preserve">COMANDO AEREO DE MANTENIMIENTO </t>
  </si>
  <si>
    <t xml:space="preserve">COMANDO AEREO DE TRANSPORTE MILITAR </t>
  </si>
  <si>
    <t>COMANDO DE PERSONAL (COP)</t>
  </si>
  <si>
    <t>DIRECCION INFRAESTRUCTURA (DIFRA)</t>
  </si>
  <si>
    <t>DIRECCION LOGISTICA AERONAUTICA (DILOA)</t>
  </si>
  <si>
    <t>DIRECCION LOGISTICA DE LOS SERVICIOS (DILOS)</t>
  </si>
  <si>
    <t>ESCUELA DE POSTGRADOS DE LA FAC-EPFAC</t>
  </si>
  <si>
    <t>ESCUELA DE SUBOFICIALES FUERZA AEREA</t>
  </si>
  <si>
    <t xml:space="preserve">ESCUELA MILITAR DE AVIACION </t>
  </si>
  <si>
    <t>FAC GESTION GENERAL</t>
  </si>
  <si>
    <t>JEFATURA DE INTELIGENCIA FAC</t>
  </si>
  <si>
    <t>JEFATURA RELACIONES LABORALES (JERLA)</t>
  </si>
  <si>
    <t>OFICINA GOBIERNO CORPORATIVO DE TIC (GOCOP)</t>
  </si>
  <si>
    <t>SUBJEFATURA ESTADO MAYOR ESTRATEGIA Y PLANEACION</t>
  </si>
  <si>
    <t>AGENCIA DE COMPRAS FUERZA AEREA</t>
  </si>
  <si>
    <t>(en blanco)</t>
  </si>
  <si>
    <t>SEMEP</t>
  </si>
  <si>
    <t>A-02-02-02-006-004</t>
  </si>
  <si>
    <t>A-08-01-02-001</t>
  </si>
  <si>
    <t>SERVICIOS DE TRANSPORTE DE PASAJEROS</t>
  </si>
  <si>
    <t>IMPUESTO PREDIAL Y SOBRETASA AMBIENTAL</t>
  </si>
  <si>
    <t>RESERVA</t>
  </si>
  <si>
    <t>A-02-01-01-003-008</t>
  </si>
  <si>
    <t>MUEBLES, INSTRUMENTOS MUSICALES, ARTÍCULOS DE DEPORTE Y ANTIGÜEDADES</t>
  </si>
  <si>
    <t>A-02-01-01-004-003</t>
  </si>
  <si>
    <t>MAQUINARIA PARA USO GENERAL</t>
  </si>
  <si>
    <t>A-02-01-01-004-004</t>
  </si>
  <si>
    <t>MAQUINARIA PARA USOS ESPECIALES</t>
  </si>
  <si>
    <t>A-02-01-01-004-008</t>
  </si>
  <si>
    <t>APARATOS MÉDICOS, INSTRUMENTOS ÓPTICOS Y DE PRECISIÓN, RELOJES</t>
  </si>
  <si>
    <t>A-02-01-01-006-002</t>
  </si>
  <si>
    <t>PRODUCTOS DE LA PROPIEDAD INTELECTUAL</t>
  </si>
  <si>
    <t>A-02-02-01-000-001</t>
  </si>
  <si>
    <t>PRODUCTOS DE LA AGRICULTURA Y LA HORTICULTURA</t>
  </si>
  <si>
    <t>A-02-02-01-001-005</t>
  </si>
  <si>
    <t>PIEDRA, ARENA Y ARCILLA</t>
  </si>
  <si>
    <t>A-02-02-01-002-003</t>
  </si>
  <si>
    <t>PRODUCTOS DE MOLINERÍA, ALMIDONES Y PRODUCTOS DERIVADOS DEL ALMIDÓN; OTROS PRODUCTOS ALIMENTICIOS</t>
  </si>
  <si>
    <t>A-02-02-01-002-006</t>
  </si>
  <si>
    <t>HILADOS E HILOS; TEJIDOS DE FIBRAS TEXTILES INCLUSO AFELPADOS</t>
  </si>
  <si>
    <t>A-02-02-01-002-007</t>
  </si>
  <si>
    <t>ARTÍCULOS TEXTILES (EXCEPTO PRENDAS DE VESTIR)</t>
  </si>
  <si>
    <t>A-02-02-01-002-008</t>
  </si>
  <si>
    <t>DOTACIÓN (PRENDAS DE VESTIR Y CALZADO)</t>
  </si>
  <si>
    <t>A-02-02-01-003-001</t>
  </si>
  <si>
    <t>PRODUCTOS DE MADERA, CORCHO, CESTERÍA Y ESPARTERÍA</t>
  </si>
  <si>
    <t>A-02-02-01-003-002</t>
  </si>
  <si>
    <t>PASTA O PULPA, PAPEL Y PRODUCTOS DE PAPEL; IMPRESOS Y ARTÍCULOS RELACIONADOS</t>
  </si>
  <si>
    <t>A-02-02-01-003-004</t>
  </si>
  <si>
    <t>QUÍMICOS BÁSICOS</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</si>
  <si>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</si>
  <si>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</si>
  <si>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</si>
  <si>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</si>
  <si>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</si>
  <si>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</si>
  <si>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</si>
  <si>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</si>
  <si>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A-02-02-01-004-001</t>
  </si>
  <si>
    <t>METALES BÁSICOS</t>
  </si>
  <si>
    <t>A-02-02-01-004-002</t>
  </si>
  <si>
    <t>PRODUCTOS METÁLICOS ELABORADOS (EXCEPTO MAQUINARIA Y EQUIPO)</t>
  </si>
  <si>
    <t>A-02-02-01-004-003</t>
  </si>
  <si>
    <t>A-02-02-01-004-004</t>
  </si>
  <si>
    <t>A-02-02-01-004-005</t>
  </si>
  <si>
    <t>MAQUINARIA DE OFICINA, CONTABILIDAD E INFORMÁTICA</t>
  </si>
  <si>
    <t>A-02-02-01-004-006</t>
  </si>
  <si>
    <t>MAQUINARIA Y APARATOS ELÉCTRICOS</t>
  </si>
  <si>
    <t>A-02-02-01-004-007</t>
  </si>
  <si>
    <t>EQUIPO Y APARATOS DE RADIO, TELEVISIÓN Y COMUNICACIONES</t>
  </si>
  <si>
    <t>A-02-02-01-004-008</t>
  </si>
  <si>
    <t>A-02-02-01-004-010</t>
  </si>
  <si>
    <t>PARTES PIEZAS Y ACCESORIOS DE EQUIPO MILITAR Y POLICIA</t>
  </si>
  <si>
    <t>A-02-02-02-005-004</t>
  </si>
  <si>
    <t>SERVICIOS DE CONSTRUCCIÓN</t>
  </si>
  <si>
    <t>A-02-02-02-006-003</t>
  </si>
  <si>
    <t>ALOJAMIENTO; SERVICIOS DE SUMINISTROS DE COMIDAS Y BEBIDAS</t>
  </si>
  <si>
    <t>A-02-02-02-006-008</t>
  </si>
  <si>
    <t>SERVICIOS POSTALES Y DE MENSAJERÍA</t>
  </si>
  <si>
    <t>A-02-02-02-006-009</t>
  </si>
  <si>
    <t>SERVICIOS DE DISTRIBUCIÓN DE ELECTRICIDAD, GAS Y AGUA (POR CUENTA PROPIA)</t>
  </si>
  <si>
    <t>A-02-02-02-007-001</t>
  </si>
  <si>
    <t>SERVICIOS FINANCIEROS Y SERVICIOS CONEXOS</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</si>
  <si>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</si>
  <si>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</si>
  <si>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</si>
  <si>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</si>
  <si>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</si>
  <si>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</si>
  <si>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</si>
  <si>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</si>
  <si>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</si>
  <si>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</si>
  <si>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</si>
  <si>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</si>
  <si>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</si>
  <si>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</si>
  <si>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</si>
  <si>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</si>
  <si>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</si>
  <si>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</si>
  <si>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A-02-02-02-009-005</t>
  </si>
  <si>
    <t>SERVICIOS DE ASOCIACIONES</t>
  </si>
  <si>
    <t>A-02-02-02-009-007</t>
  </si>
  <si>
    <t>OTROS SERVICIOS</t>
  </si>
  <si>
    <t>SALDO CONSTRUCCIÓN CERRAMIENTO PARA LA ZONA OPERATIVA EN EL COMANDO AÉREO DE COMBATE NO.1</t>
  </si>
  <si>
    <t>SALDOS AIRES DEPOSITOS Y TALLERES ARMAMENTO AEREO</t>
  </si>
  <si>
    <t>MINIMA CUANTIA</t>
  </si>
  <si>
    <t>MATERIALES Y SUMINISTROS - ACUMULADORES, PILAS Y BATERÍAS PRIMARIAS Y SUS PARTES Y PIEZAS</t>
  </si>
  <si>
    <t>MATERIALES Y SUMINISTROS - PRODUCTOS QUÍMICOS INORGÁNICOS BÁSICOS N. C. P.</t>
  </si>
  <si>
    <t>MATERIALES Y SUMINISTROS - ABONOS Y PLAGUICIDAS</t>
  </si>
  <si>
    <t>MATERIALES Y SUMINISTROS - CEREALES</t>
  </si>
  <si>
    <t>MATERIALES Y SUMINISTROS - FRUTAS Y NUECES</t>
  </si>
  <si>
    <t>MATERIALES Y SUMINISTROS - CARNE Y PRODUCTOS CÁRNICOS</t>
  </si>
  <si>
    <t>MATERIALES Y SUMINISTROS - PREPARACIONES Y CONSERVAS DE FRUTAS Y NUECES</t>
  </si>
  <si>
    <t>MATERIALES Y SUMINISTROS - TORTAS Y DEMÁS RESIDUOS DE LA EXTRACCIÓN DE GRASAS O ACEITES VEGETALES; HARINA Y POLVO DE SEMILLAS O DE FRUTOS OLEAGINOSOS (EXCEPTO LAS DE MOSTAZA); CERAS VEGETALES (EXCEPTO LOS TRIGLICÉRIDOS); DEGRÁS, RESIDUOS DEL TRATAMIENTO DE GRASAS Y CERAS ANIMALES O VEGETALES</t>
  </si>
  <si>
    <t>MATERIALES Y SUMINISTROS - PRODUCTOS DE PANADERÍA</t>
  </si>
  <si>
    <t>MATERIALES Y SUMINISTROS - PRODUCTOS DEL CAFÉ</t>
  </si>
  <si>
    <t>MATERIALES Y SUMINISTROS - OTROS PRODUCTOS ALIMENTICIOS N. C. P.</t>
  </si>
  <si>
    <t>ADQUISICIÓN DE SERVICIOS - SERVICIOS DE MANTENIMIENTO Y REPARACIÓN DE MAQUINARIA Y EQUIPO DE TRANSPORTE</t>
  </si>
  <si>
    <t>ADQUISICIÓN DE SERVICIOS - SERVICIOS DE MANTENIMIENTO Y REPARACIÓN DE PRODUCTOS METÁLICOS ELABORADOS, EXCEPTO MAQUINARIA Y EQUIPO</t>
  </si>
  <si>
    <t>ADQUISICIÓN DE SERVICIOS - SERVICIOS DE SEGUROS DE VEHÍCULOS AUTOMOTORES</t>
  </si>
  <si>
    <t>ADQUISICIÓN DE SERVICIOS - SERVICIOS DE SEGUROS GENERALES DE RESPONSABILIDAD CIVIL</t>
  </si>
  <si>
    <t>ADQUISICIÓN DE SERVICIOS - SEGUROS EQUIPOS ELÉCTRICOS</t>
  </si>
  <si>
    <t>IMPUESTOS - IMPUESTO SOBRE VEHÍCULOS AUTOMOTORES</t>
  </si>
  <si>
    <t>ADQUISICIÓN DE SERVICIOS - SERVICIOS JURÍDICOS</t>
  </si>
  <si>
    <t>ADQUISICIÓN DE SERVICIOS - SERVICIOS DE DISTRIBUCIÓN DE ELECTRICIDAD, Y SERVICIOS DE DISTRIBUCIÓN DE GAS (POR CUENTA PROPIA)</t>
  </si>
  <si>
    <t>ADQUISICIÓN DE SERVICIOS - SERVICIOS DE ORGANIZACIÓN DE VIAJES, OPERADORES TURÍSTICOS Y SERVICIOS CONEXOS</t>
  </si>
  <si>
    <t>ACTIVOS FIJOS - EQUIPO MILITAR Y DE SEGURIDAD</t>
  </si>
  <si>
    <t>ACTIVOS FIJOS - INSTRUMENTOS Y APARATOS DE MEDICIÓN, VERIFICACIÓN, ANÁLISIS, DE NAVEGACIÓN Y PARA OTROS FINES (EXCEPTO INSTRUMENTOS ÓPTICOS); INSTRUMENTOS DE CONTROL DE PROCESOS INDUSTRIALES, SUS PARTES, PIEZAS Y ACCESORIOS</t>
  </si>
  <si>
    <t>MATERIALES Y SUMINISTROS - INSTRUMENTOS Y APARATOS DE MEDICIÓN, VERIFICACIÓN, ANÁLISIS, DE NAVEGACIÓN Y PARA OTROS FINES (EXCEPTO INSTRUMENTOS ÓPTICOS); INSTRUMENTOS DE CONTROL DE PROCESOS INDUSTRIALES, SUS PARTES, PIEZAS Y ACCESORIOS</t>
  </si>
  <si>
    <t>MATERIALES Y SUMINISTROS - AERONAVES Y NAVES ESPACIALES, Y SUS PARTES Y PIEZAS</t>
  </si>
  <si>
    <t>ACTIVOS FIJOS - MÁQUINAS HERRAMIENTAS Y SUS PARTES, PIEZAS Y ACCESORIOS</t>
  </si>
  <si>
    <t>ACTIVOS FIJOS - EQUIPO DE ELEVACIÓN Y MANIPULACIÓN Y SUS PARTES Y PIEZAS</t>
  </si>
  <si>
    <t>ADQUISICIÓN DE SERVICIOS - SERVICIOS DE TRANSPORTE DE CARGA POR VÍA AÉREA O ESPACIAL</t>
  </si>
  <si>
    <t>MATERIALES Y SUMINISTROS - PARTES PIEZAS Y ACCESORIOS DE EQUIPO MILITR Y POLICÍA</t>
  </si>
  <si>
    <t>ADQUISICIÓN DE SERVICIOS - SERVICIOS DE MANTENIMIENTO Y REPARACIÓN DE OTRA MAQUINARIA Y OTRO EQUIPO</t>
  </si>
  <si>
    <t>MATERIALES Y SUMINISTROS - PARTES Y PIEZAS DE LOS PRODUCTOS DE LAS CLASES 4721 A 4733 Y 4822</t>
  </si>
  <si>
    <t>ADQUISICIÓN DE SERVICIOS - SERVICIOS DE APOYO AL TRANSPORTE AÉREO</t>
  </si>
  <si>
    <t>ACTIVOS FIJOS - MOTORES Y TURBINAS Y SUS PARTES</t>
  </si>
  <si>
    <t>ADQUISICIÓN DE SERVICIOS - SERVICIO DE ARRENDAMIENTO DE BIENES INMUEBLES A COMISIÓN O POR CONTRATA</t>
  </si>
  <si>
    <t>ADQUISICIÓN DE SERVICIOS - SERVICIOS DE ENSAYO Y ANÁLISIS TÉCNICOS</t>
  </si>
  <si>
    <t>ACTIVOS FIJOS - ARTÍCULOS DE DEPORTE</t>
  </si>
  <si>
    <t>ACTIVOS FIJOS - ARMAS</t>
  </si>
  <si>
    <t>MATERIALES Y SUMINISTROS - DOTACIÓN (PRENDAS DE VESTIR Y CALZADO)</t>
  </si>
  <si>
    <t>MATERIALES Y SUMINISTROS - OTRA MAQUINARIA PARA USOS ESPECIALES Y SUS PARTES Y PIEZAS</t>
  </si>
  <si>
    <t>MATERIALES Y SUMINISTROS - PAQUETES DE SOFTWARE</t>
  </si>
  <si>
    <t>ADQUISICIÓN DE SERVICIOS - SERVICIOS DE ORGANIZACIÓN Y ASISTENCIA DE CONVENCIONES Y FERIAS</t>
  </si>
  <si>
    <t>ACTIVOS FIJOS - BOMBAS, COMPRESORES, MOTORES DE FUERZA HIDRÁULICA Y MOTORES DE POTENCIA NEUMÁTICA Y VÁLVULAS Y SUS PARTES Y PIEZAS</t>
  </si>
  <si>
    <t>MATERIALES Y SUMINISTROS - OTRO EQUIPO ELÉCTRICO Y SUS PARTES Y PIEZAS</t>
  </si>
  <si>
    <t>MATERIALES Y SUMINISTROS - INSTRUMENTOS ÓPTICOS Y EQUIPO FOTOGRÁFICO; PARTES, PIEZAS Y ACCESORIOS</t>
  </si>
  <si>
    <t>MATERIALES Y SUMINISTROS - LLANTAS DE CAUCHO Y NEUMÁTICOS (CÁMARAS DE AIRE)</t>
  </si>
  <si>
    <t>ADQUISICIÓN DE SERVICIOS - SERVICIOS DE DISEÑO Y DESARROLLO DE LA TECNOLOGÍA DE LA INFORMACIÓN (TI)</t>
  </si>
  <si>
    <t>ACTIVOS FIJOS - MOTORES, GENERADORES Y TRANSFORMADORES ELÉCTRICOS Y SUS PARTES Y PIEZAS</t>
  </si>
  <si>
    <t>ACTIVOS FIJOS - ACUMULADORES, PILAS Y BATERÍAS PRIMARIAS Y SUS PARTES Y PIEZAS</t>
  </si>
  <si>
    <t>MATERIALES Y SUMINISTROS - RADIORRECEPTORES Y RECEPTORES DE TELEVISIÓN; APARATOS PARA LA GRABACIÓN Y REPRODUCCIÓN DE SONIDO Y VIDEO; MICRÓFONOS, ALTAVOCES, AMPLIFICADORES, ETC.</t>
  </si>
  <si>
    <t>ACTIVOS FIJOS - MAQUINARIA AGROPECUARIA O SILVÍCOLA Y SUS PARTES Y PIEZAS</t>
  </si>
  <si>
    <t>ACTIVOS FIJOS - MAQUINARIA PARA LA ELABORACIÓN DE ALIMENTOS, BEBIDAS Y TABACO, Y SUS PARTES Y PIEZAS</t>
  </si>
  <si>
    <t>ACTIVOS FIJOS - APARATOS DE USO DOMÉSTICO Y SUS PARTES Y PIEZAS</t>
  </si>
  <si>
    <t>ACTIVOS FIJOS - OTRA MAQUINARIA PARA USOS ESPECIALES Y SUS PARTES Y PIEZAS</t>
  </si>
  <si>
    <t>ACTIVOS FIJOS - MÁQUINAS PARA OFICINA Y CONTABILIDAD, Y SUS PARTES Y ACCESORIOS</t>
  </si>
  <si>
    <t>ACTIVOS FIJOS - APARATOS DE CONTROL ELÉCTRICO Y DISTRIBUCIÓN DE ELECTRICIDAD Y SUS PARTES Y PIEZAS</t>
  </si>
  <si>
    <t>ACTIVOS FIJOS - LÁMPARAS ELÉCTRICAS DE INCANDESCENCIA O DESCARGA; LÁMPARAS DE ARCO, EQUIPO PARA ALUMBRADO ELÉCTRICO; SUS PARTES Y PIEZAS</t>
  </si>
  <si>
    <t>ACTIVOS FIJOS - RADIORRECEPTORES Y RECEPTORES DE TELEVISIÓN; APARATOS PARA LA GRABACIÓN Y REPRODUCCIÓN DE SONIDO Y VIDEO; MICRÓFONOS, ALTAVOCES, AMPLIFICADORES, ETC.</t>
  </si>
  <si>
    <t>ACTIVOS FIJOS - APARATOS MÉDICOS Y QUIRÚRGICOS Y APARATOS ORTÉSICOS Y PROTÉSICOS</t>
  </si>
  <si>
    <t>ACTIVOS FIJOS - INSTRUMENTOS ÓPTICOS Y EQUIPO FOTOGRÁFICO; PARTES, PIEZAS Y ACCESORIOS</t>
  </si>
  <si>
    <t>ACTIVOS FIJOS - AERONAVES Y NAVES ESPACIALES, Y SUS PARTES Y PIEZAS</t>
  </si>
  <si>
    <t>ACTIVOS FIJOS - VEHÍCULOS N. C. P. SIN PROPULSIÓN MECÁNICA</t>
  </si>
  <si>
    <t>MATERIALES Y SUMINISTROS - HORTALIZAS</t>
  </si>
  <si>
    <t>MATERIALES Y SUMINISTROS - SEMILLAS Y FRUTOS OLEAGINOSOS</t>
  </si>
  <si>
    <t>MATERIALES Y SUMINISTROS - RAÍCES Y TUBÉRCULOS COMESTIBLES RICOS EN ALMIDÓN O INULINA</t>
  </si>
  <si>
    <t>MATERIALES Y SUMINISTROS - LECHE CRUDA</t>
  </si>
  <si>
    <t>MATERIALES Y SUMINISTROS - HUEVOS DE GALLINA O DE OTRAS AVES, CON CÁSCARA, FRESCOS</t>
  </si>
  <si>
    <t>MATERIALES Y SUMINISTROS - PESCADO Y OTROS PRODUCTOS DE LA PESCA</t>
  </si>
  <si>
    <t>MATERIALES Y SUMINISTROS - PIEDRA, ARENA Y ARCILLA</t>
  </si>
  <si>
    <t>MATERIALES Y SUMINISTROS - MINERALES PARA LA INDUSTRIA QUÍMICA, ABONOS MINERALES</t>
  </si>
  <si>
    <t>MATERIALES Y SUMINISTROS - PREPARACIONES Y CONSERVAS DE PESCADO, CRUSTÁCEOS, MOLUSCOS Y DEMÁS INVERTEBRADOS ACUÁTICOS</t>
  </si>
  <si>
    <t>MATERIALES Y SUMINISTROS - PREPARACIONES Y CONSERVAS DE HORTALIZAS, LEGUMBRES, TUBÉRCULOS Y PAPAS</t>
  </si>
  <si>
    <t>MATERIALES Y SUMINISTROS - ACEITES Y GRASAS ANIMALES Y VEGETALES</t>
  </si>
  <si>
    <t>MATERIALES Y SUMINISTROS - PREPARACIONES UTILIZADAS EN LA ALIMENTACIÓN DE ANIMALES</t>
  </si>
  <si>
    <t>MATERIALES Y SUMINISTROS - CACAO, CHOCOLATE Y CONFITERÍA</t>
  </si>
  <si>
    <t>MATERIALES Y SUMINISTROS - MACARRONES, FIDEOS, ALCUZCUZ Y PRODUCTOS FARINÁCEOS SIMILARES</t>
  </si>
  <si>
    <t>MATERIALES Y SUMINISTROS - PRODUCTOS DE MADERA, CORCHO, CESTERÍA Y ESPARTERÍA</t>
  </si>
  <si>
    <t>MATERIALES Y SUMINISTROS - SELLOS, CHEQUERAS, BILLETES DE BANCO, TÍTULOS DE ACCIONES, CATÁLOGOS Y FOLLETOS, MATERIAL PARA ANUNCIOS PUBLICITARIOS Y OTROS MATERIALES IMPRESOS</t>
  </si>
  <si>
    <t>MATERIALES Y SUMINISTROS - LIBROS DE REGISTROS, LIBROS DE CONTABILIDAD, CUADERNILLOS DE NOTAS, BLOQUES PARA CARTAS, AGENDAS Y ARTÍCULOS SIMILARES, SECANTES, ENCUADERNADORES, CLASIFICADORES PARA ARCHIVOS, FORMULARIOS Y OTROS ARTÍCULOS DE ESCRITORIO, DE PAPEL O CARTÓN</t>
  </si>
  <si>
    <t>MATERIALES Y SUMINISTROS - TIPOS DE IMPRENTA, PLANCHAS O CILINDROS, PREPARADOS PARA LAS ARTES GRÁFICAS, PIEDRAS LITOGRÁFICAS IMPRESAS U OTROS ELEMENTOS DE IMPRESIÓN</t>
  </si>
  <si>
    <t>MATERIALES Y SUMINISTROS - GAS DE PETRÓLEO Y OTROS HIDROCARBUROS GASEOSOS (EXCEPTO GAS NATURAL)</t>
  </si>
  <si>
    <t>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</si>
  <si>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MATERIALES Y SUMINISTROS - QUÍMICOS ORGÁNICOS BÁSICOS</t>
  </si>
  <si>
    <t>MATERIALES Y SUMINISTROS - EXTRACTOS TINTÓREOS Y CURTIENTES; TANINOS Y SUS DERIVADOS; SUSTANCIAS COLORANTES N. C. P.</t>
  </si>
  <si>
    <t>MATERIALES Y SUMINISTROS - PLÁSTICOS EN FORMAS PRIMARIAS</t>
  </si>
  <si>
    <t>MATERIALES Y SUMINISTROS - PRODUCTOS FARMACÉUTICOS</t>
  </si>
  <si>
    <t>MATERIALES Y SUMINISTROS - VIDRIO Y PRODUCTOS DE VIDRIO</t>
  </si>
  <si>
    <t>MATERIALES Y SUMINISTROS - ARTÍCULOS DE CERÁMICA NO ESTRUCTURAL</t>
  </si>
  <si>
    <t>MATERIALES Y SUMINISTROS - PRODUCTOS REFRACTARIOS Y PRODUCTOS ESTRUCTURALES NO REFRACTARIOS DE ARCILLA</t>
  </si>
  <si>
    <t>MATERIALES Y SUMINISTROS - YESO, CAL Y CEMENTO</t>
  </si>
  <si>
    <t>MATERIALES Y SUMINISTROS - ARTÍCULOS DE CONCRETO, CEMENTO Y YESO</t>
  </si>
  <si>
    <t>MATERIALES Y SUMINISTROS - OTROS PRODUCTOS MINERALES NO METÁLICOS N. C. P.</t>
  </si>
  <si>
    <t>MATERIALES Y SUMINISTROS - JUEGOS Y JUGUETES</t>
  </si>
  <si>
    <t>MATERIALES Y SUMINISTROS - METALES BÁSICOS</t>
  </si>
  <si>
    <t>MATERIALES Y SUMINISTROS - BOMBAS, COMPRESORES, MOTORES DE FUERZA HIDRÁULICA Y MOTORES DE POTENCIA NEUMÁTICA Y VÁLVULAS Y SUS PARTES Y PIEZAS</t>
  </si>
  <si>
    <t>MATERIALES Y SUMINISTROS - COJINETES, ENGRANAJES, RUEDAS DE FRICCIÓN Y ELEMENTOS DE TRANSMISIÓN Y SUS PARTES Y PIEZAS</t>
  </si>
  <si>
    <t>MATERIALES Y SUMINISTROS - MAQUINARIA AGROPECUARIA O SILVÍCOLA Y SUS PARTES Y PIEZAS</t>
  </si>
  <si>
    <t>MATERIALES Y SUMINISTROS - MÁQUINAS HERRAMIENTAS Y SUS PARTES, PIEZAS Y ACCESORIOS</t>
  </si>
  <si>
    <t>MATERIALES Y SUMINISTROS - APARATOS DE USO DOMÉSTICO Y SUS PARTES Y PIEZAS</t>
  </si>
  <si>
    <t>MATERIALES Y SUMINISTROS - APARATOS DE CONTROL ELÉCTRICO Y DISTRIBUCIÓN DE ELECTRICIDAD Y SUS PARTES Y PIEZAS</t>
  </si>
  <si>
    <t>MATERIALES Y SUMINISTROS - HILOS Y CABLES AISLADOS; CABLE DE FIBRA ÓPTICA</t>
  </si>
  <si>
    <t>MATERIALES Y SUMINISTROS - LÁMPARAS ELÉCTRICAS DE INCANDESCENCIA O DESCARGA; LÁMPARAS DE ARCO, EQUIPO PARA ALUMBRADO ELÉCTRICO; SUS PARTES Y PIEZAS</t>
  </si>
  <si>
    <t>MATERIALES Y SUMINISTROS - VÁLVULAS Y TUBOS ELECTRÓNICOS; COMPONENTES ELECTRÓNICOS; SUS PARTES Y PIEZAS</t>
  </si>
  <si>
    <t>MATERIALES Y SUMINISTROS - APARATOS MÉDICOS Y QUIRÚRGICOS Y APARATOS ORTÉSICOS Y PROTÉSICOS</t>
  </si>
  <si>
    <t>MATERIALES Y SUMINISTROS - VEHÍCULOS AUTOMOTORES, REMOLQUES Y SEMIRREMOLQUES; Y SUS PARTES, PIEZAS Y ACCESORIOS</t>
  </si>
  <si>
    <t>ADQUISICIÓN DE SERVICIOS - SERVICIOS GENERALES DE CONSTRUCCIÓN DE EDIFICACIONES RESIDENCIALES</t>
  </si>
  <si>
    <t>ADQUISICIÓN DE SERVICIOS - SERVICIOS GENERALES DE CONSTRUCCIÓN DE EDIFICACIONES NO RESIDENCIALES</t>
  </si>
  <si>
    <t>ADQUISICIÓN DE SERVICIOS - SERVICIOS GENERALES DE CONSTRUCCIÓN DE TUBERÍAS PARA LA CONDUCCIÓN DE GAS A LARGA DISTANCIA, LÍNEAS DE COMUNICACIÓN Y CABLES DE PODER</t>
  </si>
  <si>
    <t>ADQUISICIÓN DE SERVICIOS - SERVICIOS GENERALES DE CONSTRUCCIÓN DE TUBERÍAS Y CABLES LOCALES, Y OBRAS CONEXAS</t>
  </si>
  <si>
    <t>ADQUISICIÓN DE SERVICIOS - SERVICIOS DE PREPARACIÓN DEL TERRENO</t>
  </si>
  <si>
    <t>ADQUISICIÓN DE SERVICIOS - SERVICIOS DE TRANSPORTE DE CARGA POR VÍA TERRESTRE</t>
  </si>
  <si>
    <t>ADQUISICIÓN DE SERVICIOS - SERVICIOS DE DISTRIBUCIÓN DE AGUA (POR CUENTA PROPIA)</t>
  </si>
  <si>
    <t>ADQUISICIÓN DE SERVICIOS - SERVICIOS DE LA BANCA DE INVERSIÓN</t>
  </si>
  <si>
    <t>ADQUISICIÓN DE SERVICIOS - SERVICIOS DE ALQUILER O ARRENDAMIENTO CON O SIN OPCIÓN DE COMPRA RELATIVOS A BIENES INMUEBLES PROPIOS O ARRENDADOS</t>
  </si>
  <si>
    <t>ADQUISICIÓN DE SERVICIOS - SERVICIOS DE ADMINISTRACIÓN DE BIENES INMUEBLES A COMISIÓN O POR CONTRATO</t>
  </si>
  <si>
    <t>ADQUISICIÓN DE SERVICIOS - SERVICIOS DE CONTABILIDAD, AUDITORÍA Y TENEDURÍA DE LIBROS</t>
  </si>
  <si>
    <t>ADQUISICIÓN DE SERVICIOS - SERVICIOS DE CONSULTORÍA EN ADMINISTRACIÓN Y SERVICIOS DE GESTIÓN</t>
  </si>
  <si>
    <t>ADQUISICIÓN DE SERVICIOS - SERVICIOS DE TECNOLOGÍA DE LA INFORMACIÓN (TI) DE CONSULTORÍA Y DE APOYO</t>
  </si>
  <si>
    <t>ADQUISICIÓN DE SERVICIOS - OTROS SERVICIOS DE GESTIÓN, EXCEPTO LOS SERVICIOS DE ADMINISTRACIÓN DE PROYECTOS DE CONSTRUCCIÓN</t>
  </si>
  <si>
    <t>ADQUISICIÓN DE SERVICIOS - SERVICIOS DE ARQUITECTURA, SERVICIOS DE PLANEACIÓN URBANA Y ORDENACIÓN DEL TERRITORIO; SERVICIOS DE ARQUITECTURA PAISAJISTA</t>
  </si>
  <si>
    <t>ADQUISICIÓN DE SERVICIOS - SERVICIOS DE INGENIERÍA</t>
  </si>
  <si>
    <t>ADQUISICIÓN DE SERVICIOS - SERVICIOS VETERINARIOS</t>
  </si>
  <si>
    <t>ADQUISICIÓN DE SERVICIOS - SERVICIOS DE PUBLICIDAD Y EL SUMINISTRO DE ESPACIO O TIEMPO PUBLICITARIOS</t>
  </si>
  <si>
    <t>ADQUISICIÓN DE SERVICIOS - SERVICIOS DE AGENCIAS DE NOTICIAS</t>
  </si>
  <si>
    <t>ADQUISICIÓN DE SERVICIOS - SERVICIOS DE BIBLIOTECAS Y ARCHIVOS</t>
  </si>
  <si>
    <t>ADQUISICIÓN DE SERVICIOS - SERVICIOS DE INVESTIGACIÓN Y SEGURIDAD</t>
  </si>
  <si>
    <t>ADQUISICIÓN DE SERVICIOS - SERVICIOS DE MANTENIMIENTO Y CUIDADO DEL PAISAJE</t>
  </si>
  <si>
    <t>ADQUISICIÓN DE SERVICIOS - SERVICIOS DE MANTENIMIENTO Y REPARACIÓN DE MAQUINARIA DE OFICINA Y CONTABILIDAD</t>
  </si>
  <si>
    <t>ADQUISICIÓN DE SERVICIOS - SERVICIOS DE MANTENIMIENTO Y REPARACIÓN DE OTROS BIENES N. C. P.</t>
  </si>
  <si>
    <t>ADQUISICIÓN DE SERVICIOS - SERVICIOS DE EDICIÓN, IMPRESIÓN Y REPRODUCCIÓN</t>
  </si>
  <si>
    <t>ADQUISICIÓN DE SERVICIOS - SERVICIOS DE ALCANTARILLADO, SERVICIOS DE LIMPIEZA, TRATAMIENTO DE AGUAS RESIDUALES Y TANQUES SÉPTICOS</t>
  </si>
  <si>
    <t>ADQUISICIÓN DE SERVICIOS - SERVICIOS DE RECOLECCIÓN DE DESECHOS</t>
  </si>
  <si>
    <t>ADQUISICIÓN DE SERVICIOS - SERVICIOS DE TRATAMIENTO Y DISPOSICIÓN DE DESECHOS</t>
  </si>
  <si>
    <t>ADQUISICIÓN DE SERVICIOS - SERVICIOS DE DESCONTAMINACIÓN</t>
  </si>
  <si>
    <t>ADQUISICIÓN DE SERVICIOS - SERVICIOS PROPORCIONADOS POR ORGANIZACIONES GREMIALES, COMERCIALES Y ORGANIZACIONES DE EMPLEADORES Y DE PROFESIONALES</t>
  </si>
  <si>
    <t>ADQUISICIÓN DE SERVICIOS - SERVICIOS PROPORCIONADOS POR OTRAS ASOCIACIONES</t>
  </si>
  <si>
    <t>ADQUISICIÓN DE SERVICIOS - SERVICIOS DE LAVADO, LIMPIEZA Y TEÑIDO</t>
  </si>
  <si>
    <t>IMPUESTOS - IMPUESTO PREDIAL</t>
  </si>
  <si>
    <t>IMPUESTOS - IMPUESTO DE ALUMBRADO PÚBLICO</t>
  </si>
  <si>
    <t>TASAS Y DERECHOS ADMINISTRATIVOS</t>
  </si>
  <si>
    <t>ADQUISICIÓN DE SERVICIOS - SERVICIOS DE EDUCACIÓN DE LA PRIMERA INFANCIA Y PREESCOLAR</t>
  </si>
  <si>
    <t>ADQUISICIÓN DE SERVICIOS - SERVICIOS DE ENSEÑANZA PRIMARIA</t>
  </si>
  <si>
    <t>ADQUISICIÓN DE SERVICIOS - SERVICIOS DE EDUCACIÓN SECUNDARIA</t>
  </si>
  <si>
    <t>ACTIVOS FIJOS - OTRAS ESTRUCTURAS OTRAS OBRAS DE INGENIERÍA CIVIL</t>
  </si>
  <si>
    <t>ACTIVOS FIJOS - BICICLETAS Y SILLONES DE RUEDAS PARA DISCAPACITADOS</t>
  </si>
  <si>
    <t>MATERIALES Y SUMINISTROS -ARTICULOS DEPORTIVOS</t>
  </si>
  <si>
    <t>ADQUISICIÓN DE SERVICIOS - SERVICIOS FOTOGRÁFICOS Y SERVICIOS DE REVELADO FOTOGRÁFICO</t>
  </si>
  <si>
    <t>ACTIVOS FIJOS - OTROS EDIFICIOS DISTINTOS A VIVIENDAS EDIFICIOS Y ESTRUCTURAS PARA FINES MILITARES</t>
  </si>
  <si>
    <t>ACTIVOS FIJOS - OTROS EDIFICIOS DISTINTOS A VIVIENDAS OTROS EDIFICIOS NO RESIDENCIALES</t>
  </si>
  <si>
    <t>MATERIALES Y SUMINISTROS - MOTORES Y TURBINAS Y SUS PARTES</t>
  </si>
  <si>
    <t>MATERIALES Y SUMINISTROS - LEGUMBRES, SECAS</t>
  </si>
  <si>
    <t>MATERIALES Y SUMINISTROS - PRODUCTOS DE MOLINERÍA</t>
  </si>
  <si>
    <t>MATERIALES Y SUMINISTROS - VINOS</t>
  </si>
  <si>
    <t>MATERIALES Y SUMINISTROS - MOTORES, GENERADORES Y TRANSFORMADORES ELÉCTRICOS Y SUS PARTES Y PIEZAS</t>
  </si>
  <si>
    <t>MATERIALES Y SUMINISTROS - CLORURO DE SODIO PURO Y SUS SALES, AGUA DE MAR</t>
  </si>
  <si>
    <t>MATERIALES Y SUMINISTROS - ALQUITRÁN DE CARBÓN, DE CARBÓN LIGNITO, HULLA Y OTRAS TORTAS MINERALES</t>
  </si>
  <si>
    <t>ACTIVOS FIJOS - INSTRUMENTOS MUSICALES</t>
  </si>
  <si>
    <t>MATERIALES Y SUMINISTROS -INSTRUMENTOS MUSICALES</t>
  </si>
  <si>
    <t>MATERIALES Y SUMINISTROS - TARJETAS CON BANDAS MAGNÉTICAS O PLAQUETAS (CHIP)</t>
  </si>
  <si>
    <t>MATERIALES Y SUMINISTROS - APARATOS TRANSMISORES DE TELEVISIÓN Y RADIO; TELEVISIÓN, VIDEO Y CÁMARAS DIGITALES; TELÉFONOS</t>
  </si>
  <si>
    <t>ADQUISICIÓN DE SERVICIOS - OTROS SERVICIOS DE PROTECCIÓN DEL MEDIO AMBIENTE N. C. P.</t>
  </si>
  <si>
    <t>ADQUISICIÓN DE SERVICIOS - SERVICIOS ESPECIALES DE CONSTRUCCIÓN</t>
  </si>
  <si>
    <t>ACTIVOS FIJOS - HORNOS Y QUEMADORES PARA ALIMENTACIÓN DE HOGARES Y SUS PARTES Y PIEZAS</t>
  </si>
  <si>
    <t>MATERIALES Y SUMINISTROS - FIBRAS TEXTILES MANUFACTURADAS</t>
  </si>
  <si>
    <t>MATERIALES Y SUMINISTROS - CAUCHO SINTÉTICO Y FACTICIO DERIVADO DEL PETRÓLEO, MEZCLAS DE ESTOS CAUCHOS CON CAUCHO NATURAL Y GOMAS NATURALES SIMILARES, EN FORMAS PRIMARIAS O EN PLANCHAS, HOJAS O TIRAS</t>
  </si>
  <si>
    <t>ADQUISICIÓN DE SERVICIOS - SERVICIOS DE REPARACIÓN DE MUEBLES</t>
  </si>
  <si>
    <t>MATERIALES Y SUMINISTROS -OTROS MUEBLES N.C.P.</t>
  </si>
  <si>
    <t>ADQUISICIÓN DE SERVICIOS - SERVICIOS GENERALES DE CONSTRUCCIÓN DE PUERTOS, CANALES, PRESAS, SISTEMAS DE RIEGO Y OTRAS OBRAS HIDRÁULICAS</t>
  </si>
  <si>
    <t>ACTIVOS FIJOS - MOTOCICLETAS Y SIDECARES (VEHÍCULOS LATERALES A LAS MOTOCICLETAS)</t>
  </si>
  <si>
    <t>ADQUISICIÓN DE SERVICIOS - SERVICIOS GENERALES DE CONSTRUCCIÓN DE OTRAS OBRAS DE INGENIERÍA CIVIL</t>
  </si>
  <si>
    <t>ACTIVOS FIJOS - SOMIERES, COLCHONES CON MUELLES, RELLENOS O GUARNECIDOS INTERIORMENTE CON CUALQUIER MATERIAL, DE CAUCHO O PLÁSTICOS CELULARES, RECUBIERTOS O NO</t>
  </si>
  <si>
    <t>MATERIALES Y SUMINISTROS - ALMIDONES Y PRODUCTOS DERIVADOS DEL ALMIDÓN, AZÚCARES Y JARABES DE AZÚCAR N. C. P.</t>
  </si>
  <si>
    <t>ADQUISICIÓN DE SERVICIOS - SERVICIOS DE SANEAMIENTO Y SIMILARES</t>
  </si>
  <si>
    <t>ACTIVOS FIJOS - VIVIENDAS VIVIENDAS PARA PERSONAL MILITAR</t>
  </si>
  <si>
    <t>MATERIALES Y SUMINISTROS - PIEDRAS PRECIOSAS Y SEMIPRECIOSAS; PIEDRA PÓMEZ, PIEDRA ESMERIL; ABRASIVOS NATURALES; OTROS MINERALES</t>
  </si>
  <si>
    <t>ADQUISICIÓN DE SERVICIOS - OTROS SERVICIOS DE FABRICACIÓN</t>
  </si>
  <si>
    <t>ADQUISICIÓN DE SERVICIOS - SERVICIOS DE INSTALACIÓN DE OTROS BIENES N. C. P.</t>
  </si>
  <si>
    <t>ACTIVOS FIJOS - VEHÍCULOS AUTOMOTORES, REMOLQUES Y SEMIRREMOLQUES; Y SUS PARTES, PIEZAS Y ACCESORIOS</t>
  </si>
  <si>
    <t>ACTIVOS FIJOS - MEJORAS DE TIERRAS Y TERRENOS</t>
  </si>
  <si>
    <t>ACTIVOS FIJOS - HILOS Y CABLES AISLADOS; CABLE DE FIBRA ÓPTICA</t>
  </si>
  <si>
    <t>ACTIVOS FIJOS - OTRO EQUIPO ELÉCTRICO Y SUS PARTES Y PIEZAS</t>
  </si>
  <si>
    <t>ACTIVOS FIJOS - MAQUINARIA PARA LA FABRICACIÓN DE TEXTILES, PRENDAS DE VESTIR Y ARTÍCULOS DE CUERO, Y SUS PARTES Y PIEZAS</t>
  </si>
  <si>
    <t>ACTIVOS FIJOS - VÁLVULAS Y TUBOS ELECTRÓNICOS; COMPONENTES ELECTRÓNICOS; SUS PARTES Y PIEZAS</t>
  </si>
  <si>
    <t>ACTIVOS FIJOS - PARTES Y PIEZAS DE LOS PRODUCTOS DE LAS CLASES 4721 A 4733 Y 4822</t>
  </si>
  <si>
    <t>ACTIVOS FIJOS - EQUIPO DE ALOJAMIENTO Y CAMPAÑA</t>
  </si>
  <si>
    <t>MATERIALES Y SUMINISTROS - PETRÓLEO CRUDO Y GAS NATURAL</t>
  </si>
  <si>
    <t>MATERIALES Y SUMINISTROS - DESPERDICIOS; DESECHOS Y RESIDUOS</t>
  </si>
  <si>
    <t>ADQUISICIÓN DE SERVICIOS - SERVICIOS DE INVESTIGACIÓN Y DESARROLLO EXPERIMENTAL EN CIENCIAS NATURALES E INGENIERÍA</t>
  </si>
  <si>
    <t>ADQUISICIÓN DE SERVICIOS - SERVICIOS DE INSTALACIÓN DE EQUIPOS Y APARATOS DE RADIO, TELEVISIÓN Y COMUNICACIONES</t>
  </si>
  <si>
    <t>MATERIALES Y SUMINISTROS - GAS DE CARBÓN, GAS DE AGUA, GAS POBRE Y OTROS GASES SIMILARES (EXCEPTO LOS GASES DE PETRÓLEO Y OTROS HIDROCARBUROS GASEOSOS)</t>
  </si>
  <si>
    <t>ADQUISICIÓN DE SERVICIOS - SERVICIOS DE TRANSPORTE DE CARGA POR VÍA ACUÁTICA</t>
  </si>
  <si>
    <t>CONTRIBUCIONES - CONTRIBUCIÓN DE VALORIZACIÓN MUNICIPAL</t>
  </si>
  <si>
    <t>OBJETOS DE VALOR - JOYAS Y ARTÍCULOS CONEXOS</t>
  </si>
  <si>
    <t>ADQUISICIÓN DE SERVICIOS - OTROS SERVICIOS DE ESPARCIMIENTO Y DIVERSIÓN</t>
  </si>
  <si>
    <t>MATERIALES Y SUMINISTROS - MINERALES METÁLICOS</t>
  </si>
  <si>
    <t>MATERIALES Y SUMINISTROS - OTROS PRODUCTOS ANIMALES</t>
  </si>
  <si>
    <t>MATERIALES Y SUMINISTROS - DIARIOS, REVISTAS Y PUBLICACIONES PERIÓDICAS, PUBLICADOS MENOS DE CUATRO VECES POR SEMANA</t>
  </si>
  <si>
    <t>MATERIALES Y SUMINISTROS - PRODUCTOS QUÍMICOS BÁSICOS DIVERSOS</t>
  </si>
  <si>
    <t>ADQUISICIÓN DE SERVICIOS - SERVICIOS GENERALES DE CONSTRUCCIÓN DE CARRETERAS (EXCEPTO CARRETERAS ELEVADAS), CALLES, VÍAS FÉRREAS Y PISTAS DE ATERRIZAJE</t>
  </si>
  <si>
    <t>ACTIVOS FIJOS - OTRAS ESTRUCTURAS PISTAS DE ATERRIZAJE</t>
  </si>
  <si>
    <t>ADQUISICIÓN DE SERVICIOS - SERVICIOS DE INSTALACIÓN DE MAQUINARIA Y APARATOS ELÉCTRICOS N. C. P.</t>
  </si>
  <si>
    <t>ACTIVOS FIJOS - MAQUINARIA PARA LA MINERÍA, LA EXPLOTACIÓN DE CANTERAS Y LA CONSTRUCCIÓN Y SUS PARTES Y PIEZAS</t>
  </si>
  <si>
    <t>ACTIVOS FIJOS - OTROS EQUIPOS</t>
  </si>
  <si>
    <t>ACTIVOS FIJOS - CARROCERÍAS (INCLUSO CABINAS) PARA VEHÍCULOS AUTOMOTORES; REMOLQUES Y SEMIRREMOLQUES; Y SUS PARTES, PIEZAS Y ACCESORIOS</t>
  </si>
  <si>
    <t>MATERIALES Y SUMINISTROS - MUNICIONES</t>
  </si>
  <si>
    <t>MATERIALES Y SUMINISTROS - OTROS ELEMENTOS MILITARES DE UN SOLO USO</t>
  </si>
  <si>
    <t>MATERIALES Y SUMINISTROS - ELEMENTOS RADIACTIVOS, ISÓTOPOS Y COMPUESTOS RADIACTIVOS; ALEACIONES, DISPERSIONES, PRODUCTOS CERÁMICOS Y MEZCLAS QUE CONTENGAN ESTOS ELEMENTOS, ISÓTOPOS O COMPUESTOS RADIACTIVOS; RESIDUOS RADIACTIVOS</t>
  </si>
  <si>
    <t>ADQUISICIÓN DE SERVICIOS - OTROS SERVICIOS DE SEGUROS DISTINTOS DE LOS SEGUROS DE VIDA N. C. P.</t>
  </si>
  <si>
    <t>ADQUISICIÓN DE SERVICIOS - SERVICIOS DE SEGUROS PARA TRANSPORTE DE MERCANCÍAS (FLETES)</t>
  </si>
  <si>
    <t>ADQUISICIÓN DE SERVICIOS - SERVICIOS DE SEGUROS DE TRANSPORTE MARÍTIMO, DE AVIACIÓN Y OTROS MEDIOS DE TRANSPORTE</t>
  </si>
  <si>
    <t>ADQUISICIÓN DE SERVICIOS - SEGURO DE INFIDELIDAD Y RIESGOS FINANCIEROS</t>
  </si>
  <si>
    <t>ADQUISICIÓN DE SERVICIOS - SERVICIOS DE SEGURO OBLIGATORIO DE ACCIDENTES DE TRÁNSITO (SOAT)</t>
  </si>
  <si>
    <t>ADQUISICIÓN DE SERVICIOS - SERVICIOS FUNERARIOS, DE CREMACIÓN Y DE SEPULTURA</t>
  </si>
  <si>
    <t>MATERIALES Y SUMINISTROS - CONSTRUCCIONES PREFABRICADAS</t>
  </si>
  <si>
    <t>ADQUISICIÓN DE SERVICIOS - SERVICIOS DE INVESTIGACIÓN Y DESARROLLO EXPERIMENTAL EN CIENCIAS SOCIALES Y HUMANIDADES</t>
  </si>
  <si>
    <t>ACTIVOS FIJOS - ORIGINALES DE ENTRETENIMIENTO, LITERATURA Y ARTE</t>
  </si>
  <si>
    <t>MATERIALES Y SUMINISTROS - EQUIPO DE ELEVACIÓN Y MANIPULACIÓN Y SUS PARTES Y PIEZAS</t>
  </si>
  <si>
    <t>PLANTA PERMANENTE - ALIMENTACIÓN ALUMNOS</t>
  </si>
  <si>
    <t>ACTIVOS FIJOS - GRABACIONES DE AUDIO, VIDEO Y OTROS DISCOS, CINTAS Y OTROS MEDIOS FÍSICOS</t>
  </si>
  <si>
    <t>MATERIALES Y SUMINISTROS - DIARIOS, REVISTAS Y PUBLICACIONES PERIÓDICAS, PUBLICADOS POR LO MENOS CUATRO VECES POR SEMANA</t>
  </si>
  <si>
    <t>ADQUISICIÓN DE SERVICIOS - SERVICIOS GENERALES DE CONSTRUCCIONES DEPORTIVAS AL AIRE LIBRE</t>
  </si>
  <si>
    <t>ADQUISICIÓN DE SERVICIOS - SERVICIOS DEPORTIVOS Y DEPORTES RECREATIVOS</t>
  </si>
  <si>
    <t>ADQUISICIÓN DE SERVICIOS - SERVICIOS DE REPARACIÓN DE RELOJES Y JOYAS</t>
  </si>
  <si>
    <t>ADQUISICIÓN DE SERVICIOS - SERVICIOS DE MOLDEADO, ESTAMPADO, EXTRUSIÓN Y FABRICACIÓN DE PRODUCTOS SIMILARES DE PLÁSTICO</t>
  </si>
  <si>
    <t>ACTIVOS FIJOS - BASES DE DATOS</t>
  </si>
  <si>
    <t>MATERIALES Y SUMINISTROS - LIBROS IMPRESOS</t>
  </si>
  <si>
    <t>ADQUISICIÓN DE SERVICIOS - SERVICIOS DE SUMINISTRO DE INFRAESTRUCTURA DE HOSTING Y DE TECNOLOGÍA DE LA INFORMACIÓN (TI)</t>
  </si>
  <si>
    <t>ADQUISICIÓN DE SERVICIOS - SERVICIOS DE PREPARACIÓN Y ASESORAMIENTO TRIBUTARIO</t>
  </si>
  <si>
    <t>ADQUISICIÓN DE SERVICIOS - SERVICIOS RELACIONADOS CON ACTORES Y OTROS ARTISTAS</t>
  </si>
  <si>
    <t>ADQUISICIÓN DE SERVICIOS - SERVICIOS DE ATLETAS Y SERVICIOS DE AUXILIARES CONEXOS</t>
  </si>
  <si>
    <t>ADQUISICIÓN DE SERVICIOS - SERVICIOS DE ARRENDAMIENTO SIN OPCIÓN DE COMPRA DE OTROS BIENES</t>
  </si>
  <si>
    <t>ACTIVOS FIJOS - PAQUETES DE SOFTWARE</t>
  </si>
  <si>
    <t>FOREFLIGHTDISPATCH.8AIRCRAFTB737-700,B767,C-40,C130,KINGAIR350,LEGACY600,LEARJET600,CASAC-295</t>
  </si>
  <si>
    <t>KIT DE DERRAME DE
COMBUSTIBLE
“REFERENCIA
UNIVERSAL SKA-LT” 
DESCRIPCIÓN SAP:
KIT PARA DERRAMES
COMBUST 47HX57-1/2W</t>
  </si>
  <si>
    <t>SUSCRIPCIÓN BOEING DIGITAL SOLUTIONS DBA JEPPESEN. JMCS/FOREFLIGHT MILITARY FLIGHT BAG AND DISPATCH</t>
  </si>
  <si>
    <t>ADQUISICION REPUESTOS SISTEMAS ARMAS PARA LA FAC AMARRE VF</t>
  </si>
  <si>
    <t>ADQUISICIÓN DE KIT DE BATERÍAS PARA BALIZAS REF. BAT200 – LITHIUM BATTERY PACK P/N S1840510-01</t>
  </si>
  <si>
    <t>GRASA AEROSHELL NO. 33    6 ONZ.</t>
  </si>
  <si>
    <t>HEADSET (DIADEMAS PARA EL USO DEL PERSONAL DE DEFENSA AÉREA Y NAVEGACIÓN AÉREA EN EL SISTEMA FREQUENTIS)</t>
  </si>
  <si>
    <t>INSPECCIÓN, REPARACIÓN, OVERHAUL
Y/O EXCHANGE DE REPUESTOS,
COMPONENTES Y ACCESORIOS
AERONÁUTICOS PARA LOS EQUIPOS T27, UH-60, C-212, AC-47T Y C-208
ASIGNADOS A LA FAC. AMARRE VF 2022</t>
  </si>
  <si>
    <t>REPARACIÓN PARCIAL POR CUALQUIER TIPO DE EVENTO, HOT SECTION INSPECTION, OVERHAUL, OVERHAUL LIGHT, UP GRADE, INSPECCIÓN, APLICACIÓN DE BOLETINES DE SERVICIO, EXCHANGE, COSTOS COMPLEMENTARIOS PARA MOTORES DE LA LÍNEA PT6A SERIES, PT6T SERIES, JT15D SERIES Y PW100 SERIES, SUS ACCESORIOS Y COMPONENTES INCLUYENDO CAJAS DE REDUCCIÓN (CBOX).</t>
  </si>
  <si>
    <t>GLOBOS METEOROLÓGICOS TOTEX TA200</t>
  </si>
  <si>
    <t>GRANADA 40MM 40X53 HE ESLABONADA</t>
  </si>
  <si>
    <t>INSPECCIÓN 9 AÑOS BOEING 737-700 IGW BBJ FAC 0001 SERIE NO. 29272</t>
  </si>
  <si>
    <t>RADIOSONDA VAISALA RS41 -56</t>
  </si>
  <si>
    <t>INSPECCIÓN MAYOR C  (7200 HORAS) C-295 FAC 1283 DE LA FUERZA AÉREA COLOMBIANA DE ACUERDO ANEXO TÉCNICO</t>
  </si>
  <si>
    <t>LAVADORA DE 19KG BLANCA</t>
  </si>
  <si>
    <t>SECADORA 18 KG ELECTRICA 220V</t>
  </si>
  <si>
    <t>THERMAL TRANSFER PRINTER; PORTABLE KIT, LS8EQ</t>
  </si>
  <si>
    <t>BOLSA DE  MAIZ TOSTADO X 24 UN. PRESENTACIÓN: CAJA</t>
  </si>
  <si>
    <t>CHAMPIÑONES X 250 GR PRESENTACIÓN LATA</t>
  </si>
  <si>
    <t>ESPARRAGOS X 430GR PRESENTACIÓN LATA</t>
  </si>
  <si>
    <t>DURAZNO EN ALMIBAR ENLATADO 820G.  CONT. NETO</t>
  </si>
  <si>
    <t>ALMENDRAS NATURAL X 200 GR PRESENTACIÓN PAQUETE</t>
  </si>
  <si>
    <t>ALMENDRAS X 24  UN, PRESENTACIÓN CAJA</t>
  </si>
  <si>
    <t>MANI CON ARANDANOS X 24 UNIDADES PRESENTACIÓN CAJA</t>
  </si>
  <si>
    <t>CAJA DE MANI CON UVAS X 6UNIDADES PRESENTACIÓN CAJA</t>
  </si>
  <si>
    <t>MAIZ TIERNO X 600 GR PRESENTACIÓN LATA</t>
  </si>
  <si>
    <t>MANI CON SAL X 220 GR PRESENTACION LATA</t>
  </si>
  <si>
    <t>MACADAMIAS X 24 UNIDADES PRESENTACIÓN CAJA</t>
  </si>
  <si>
    <t>PAQUETES DE ACHIRAS X 250GR. PRESENTACIÓN: PAQUETE</t>
  </si>
  <si>
    <t>AROMATICA DE FRUTAS  X 120 UNIDADES PRESENTACIÓN: CAJA</t>
  </si>
  <si>
    <t>CAFÉ  INSTANTANEO X 170 GR, PRESENTACIÓN: FRASCO</t>
  </si>
  <si>
    <t>CAFÉ  X 500 GR PRESENTACIÓN: LIBRA</t>
  </si>
  <si>
    <t>LECHE ENTERA X LITRO</t>
  </si>
  <si>
    <t>HUEVOS AA X 30 UNIDADES</t>
  </si>
  <si>
    <t>HUEVOS AAA X 30 UNIDADES PRESENTACIÓN CUBETA</t>
  </si>
  <si>
    <t>JAMON TAJADO PREMIUM  X 30 TAJADAS PRESENTACIÓN PAQUETE</t>
  </si>
  <si>
    <t>ATUN X 160 GR, PRESENTACIÓN: LATA</t>
  </si>
  <si>
    <t>FRASCOS DE LIMON (LIQUIDO-PULPA) PRESENTACIÓN: FRASCO X 1000 ML</t>
  </si>
  <si>
    <t>UVAS PASAS X  500GR PRESENTACIÓN PAQUETE</t>
  </si>
  <si>
    <t>JUGO DE FRUTAS X 8 OZ X 24 UNIDADES PRESENTACIÓN PACA</t>
  </si>
  <si>
    <t>ACEITE  VEGETAL DE SOYA X GALÓN POR 20 LITROS</t>
  </si>
  <si>
    <t>ACEITE DE OLIVA X 1000 ML PRESENTACIÓN FRASCO</t>
  </si>
  <si>
    <t>CREMA PARA CAFÉ X 450 GR PRESENTACION:FRASCO</t>
  </si>
  <si>
    <t>QUESO CAMPESINO LAMINADO X 250 GR PRESENTACIÓN PAQUETE</t>
  </si>
  <si>
    <t>QUESO EN LONJAS (PARA SANDWICH) X 25 TAJADAS PRESENTACIÓN PAQUETE</t>
  </si>
  <si>
    <t>PAN TAJADO EN BOLSA X BOLSA 500G.</t>
  </si>
  <si>
    <t>TORTILLAS X BOLSA 500G.</t>
  </si>
  <si>
    <t>AREPA PAISA DE MAIZ X 5 UNIDADES PRESENTACIÓN PAQUETE</t>
  </si>
  <si>
    <t>GALLETAS INTEGRALES X 9 UNIDADES PRESENTACIÓN PAQUETE</t>
  </si>
  <si>
    <t>PAN PARA SANDWICH BLANCO  GRANDE PRESENTACION PAQUETE</t>
  </si>
  <si>
    <t>PAN PARA SANDWICH INTEGRAL GRANDE PRESENTACION PAQUETE</t>
  </si>
  <si>
    <t>AZUCAR  MORENA X 1000 GR PRESENTACIÓN: KILO</t>
  </si>
  <si>
    <t>AZUCAR LIGHT EN PASTILLAS X 450 UNIDADES, PRESENTACIÓN FRASCO</t>
  </si>
  <si>
    <t>CHOCOLATE EN PASTILLA X500G.</t>
  </si>
  <si>
    <t>CHICLE SIN AZUCAR X 10 SOBRES PRESENTACIÓN CAJA</t>
  </si>
  <si>
    <t>DULCES DE CAFE X 100 UNIDADES PRESENTACIÓN PAQUETE</t>
  </si>
  <si>
    <t>BOLSA SALSA DE TOMATE X 400GR,PRESENTACION BOLSA</t>
  </si>
  <si>
    <t>BOLSA MAYONESA X 400GR, PRESENTACIÓN BOLSA</t>
  </si>
  <si>
    <t>CHICHARRONES X 6 UNIDADES PRESENTACIÓN PAQUETE</t>
  </si>
  <si>
    <t>PAPAS SABOR A POLLO X 12 UND PRESENTACIÓN PAQUETE</t>
  </si>
  <si>
    <t>PAPAS SABOR NATURAL X 12 UND PRESENTACIÓN PAQUETE</t>
  </si>
  <si>
    <t>BEBIDA GASEOSA (DE MARCA RECONOCIDA A NIVEL MUNDIAL) X BOTELLA POR 3,25 LITROS.</t>
  </si>
  <si>
    <t>AGUA BOTELLA X 600 ML X 24 UNIDADES PRESENTACIÓN PACA</t>
  </si>
  <si>
    <t>AGUA VASO  9 OZ X 24 UNIDADES PRESENTACIÓN PACA</t>
  </si>
  <si>
    <t>AGUA BOTELLA X 250 ML X 24 UNIDADES PRESENTACIÓN: PACA</t>
  </si>
  <si>
    <t>BEBIDA AZUCARADA OSCURA  X 400 ML X 12 UNIDADES PRESENTACIÓN: PACA</t>
  </si>
  <si>
    <t>BEBIDA AZUCARADA OSCURA  X 250 ML X 12 UNIDADES PRESENTACIÓN PACA</t>
  </si>
  <si>
    <t>BEBIDA TE X 500 ML X 15 UNIDADES PRESENTACIÓN PACA</t>
  </si>
  <si>
    <t>PAPEL DE COCINA DESECHABLE PRESENTACIÓN ROLLO</t>
  </si>
  <si>
    <t>SERVILLETAS  X 12 PAQUETES PRESENTACIÓN CAJA</t>
  </si>
  <si>
    <t>SELF-LAM LABEL CASSETTE; 1"W X 1.50"L; WHITE PRINT AREA; CLEAR/WHITE; 200 LABELS GACAS</t>
  </si>
  <si>
    <t>CINTA DE RESINA (IQRES) PARA IMPRESORA TERMICA DATAMAX E-CLASS MARK III, TAMAÑO: 25 A 110 MM (DE 1,0 ” A 4.3”)/ PREST.: UNIDAD.</t>
  </si>
  <si>
    <t>BACTERIAS PARA TRATAMIENTO DE AGUAS RESIDULAES PRESENTACIÓN: ENVASE PLÁSTICO POR 20 LITROS.  /FT ARES</t>
  </si>
  <si>
    <t>HIPOCLORITO DE CALCIO AL 70% - GRANULADO, PRESENTACIÓN: CANECA X 25 KILOS  /FT ARES</t>
  </si>
  <si>
    <t>SODA CAUSTICA EN ESCAMAS AL 90%, PRESENTACIÓN: BULTO X 25 KILOS  /FT ARES</t>
  </si>
  <si>
    <t>KIT DETERMINACION DE CLORO RESIDUAL, PRESENTACIÓN: PAQUETE X 100 TEST  /FT ARES</t>
  </si>
  <si>
    <t>KIT DETERMINACION DE HIERRO, PRESENTACIÓN: PAQUETE X 100 TEST /FT ARES</t>
  </si>
  <si>
    <t>KIT DETERMINACION DUREZA, PRESENTACIÓN: PAQUETE X 100 TEST  /FT ARES</t>
  </si>
  <si>
    <t>KIT DETERMINACION ALCALINIDAD, PRESENTACIÓN: PAQUETE X 100 TEST   /FT ARES</t>
  </si>
  <si>
    <t>KIT DETERMINACION PH, PRESENTACIÓN: PAQUETE X 100 TEST  /FT ARES</t>
  </si>
  <si>
    <t>MASILLA ACRILICA PARA RESANE DRYWALL X GL</t>
  </si>
  <si>
    <t>MASILLA ELASTICA PARA RESANE SUPERBOARD X GL</t>
  </si>
  <si>
    <t>HP C9380A HP 72 GRAY - PHOTO BLACK PRINTHEAD FOR USE IN SELECTED HP PRINTERS</t>
  </si>
  <si>
    <t>HP C9383A HP 72 MAGENTA - CYAN PRINTHEAD FOR USE IN SELECTED HP PRINTERS</t>
  </si>
  <si>
    <t>HP C9384A HP 72 MATTE BLACK - YELLOW PRINTHEAD FOR USE IN SELECTED HP PRINTERS</t>
  </si>
  <si>
    <t>HP C9403A HP 72 130ML MATTE BLACK INK CARTRIDGE FOR USE IN SELECTED HP PRINTERS.</t>
  </si>
  <si>
    <t>HP C9370A HP 72 130ML PHOTO BLACK INK CARTRIDGE FOR USE IN SELECTED HP PRINTERS.</t>
  </si>
  <si>
    <t>HP C9371A HP 72 130ML CYAN INK CARTRIDGE FOR USE IN SELECTED HP PRINTERS.</t>
  </si>
  <si>
    <t>HP C9372A HP 72 130ML MAGENTA INK CARTRIDGE FOR USE IN SELECTED HP PRINTERS.</t>
  </si>
  <si>
    <t>HP C9373A HP 72 130ML YELLOW INK CARTRIDGE FOR USE IN SELECTED HP PRINTERS.</t>
  </si>
  <si>
    <t>HP C9374A HP 72 130ML GRAY INK CARTRIDGE FOR USE IN SELECTED HP PRINTERS.</t>
  </si>
  <si>
    <t>HP C4810A HP NO 11 BLACK PRINTHEAD</t>
  </si>
  <si>
    <t>HP C4811A HP NO 11 CYAN PRINTHEAD</t>
  </si>
  <si>
    <t>HP C4812A HP NO 11 MAGENTA PRINTHEAD</t>
  </si>
  <si>
    <t>HP C4813A HP NO 11 YELLOW PRINTHEAD</t>
  </si>
  <si>
    <t>HP C4844A HP NO 10 LARGE BLACK INK CRTG</t>
  </si>
  <si>
    <t>HP C9351AL HP 21 BLACK LAR INKJET PRINT CARTRIDGE</t>
  </si>
  <si>
    <t xml:space="preserve">HP CC533A HP 304A CC533A MAGENTA ORIGINAL LASERJET TONER CARTRIDGE     </t>
  </si>
  <si>
    <t xml:space="preserve">HP CE255A HP 55A CE255A BLACK ORIGINAL LASERJET TONER CARTRIDGE     </t>
  </si>
  <si>
    <t xml:space="preserve">HP CE255X HP 55X CE255X BLACK HIGH YIELD ORIGINAL LASERJET TONER CARTRIDGE   </t>
  </si>
  <si>
    <t xml:space="preserve">HP CE410A HP 305A CE410A BLACK ORIGINAL LASERJET TONER CARTRIDGE     </t>
  </si>
  <si>
    <t xml:space="preserve">HP CE412A HP 305A CE412A YELLOW ORIGINAL LASERJET TONER CARTRIDGE     </t>
  </si>
  <si>
    <t xml:space="preserve">HP CE413A HP 305A CE413A MAGENTA ORIGINAL LASERJET TONER CARTRIDGE     </t>
  </si>
  <si>
    <t>HP CF360A HP 508A CF360A BLACK ORIGINAL LASERJET TONER CARTRIDGE</t>
  </si>
  <si>
    <t>HP CF361A HP 508A CF361A CYAN ORIGINAL LASERJET TONER CARTRIDGE</t>
  </si>
  <si>
    <t>HP CF362A HP 508A CF362A YELLOW ORIGINAL LASERJET TONER CARTRIDGE</t>
  </si>
  <si>
    <t>HP CF363A HP 508A CF363A MAGENTA ORIGINAL LASERJET TONER CARTRIDGE</t>
  </si>
  <si>
    <t xml:space="preserve">HP Q7553X HP 53X Q7553X BLACK HIGH YIELD ORIGINAL LASERJET TONER CARTRIDGE   </t>
  </si>
  <si>
    <t>HP CF281A HP 81A CF281A BLACK ORIGINAL LASERJET TONER CARTRIDGE</t>
  </si>
  <si>
    <t>LEXMARK T654X11L T654 -T656 EXTRA HIGH YIELD RETURN PROGRAM PRINT CARTRIDGET654-T656</t>
  </si>
  <si>
    <t>EPSON T664220-AL BOTELLA EPSON T664220 CYAN L200-210-350-355-365-455-555-565-1300</t>
  </si>
  <si>
    <t>EPSON T664320-AL BOTELLA EPSON T664320 MAGENTA L200-210-350-355-365-455-555-565-1300</t>
  </si>
  <si>
    <t>EPSON T664420-AL BOTELLA EPSON T664420 AMARILLO L200-210-350-355-365-455-555-565-1300</t>
  </si>
  <si>
    <t>EMULSION ACRILICA PVA X 500 G</t>
  </si>
  <si>
    <t>DESINFECTANTE PARA PISOS X GALON (GACAR)</t>
  </si>
  <si>
    <t>SULFATO DE ALUMINIO, PRESENTACIÓN: BULTO 25 KG  /FT ARES</t>
  </si>
  <si>
    <t>GUANTES DE PLASTICO DESECHABLE CAJA X 100 UNIDADES (GACAR)</t>
  </si>
  <si>
    <t>BOLSA DE BASURA 65X90 PAQUETE COLOR ROJO (GACAR)</t>
  </si>
  <si>
    <t>BOLSA DE BASURA 65X90 PAQUETE COLOR VERDE (GACAR)</t>
  </si>
  <si>
    <t>BOLSA DE BASURA 65X90 PAQUETE COLOR GRIS (GACAR)</t>
  </si>
  <si>
    <t>BOLSA DE BASURA 65X90 PAQUETE COLOR BLANCO (GACAR)</t>
  </si>
  <si>
    <t>BOLSA DE BASURA 65X90 PAQUETE COLOR AZUL (GACAR)</t>
  </si>
  <si>
    <t>BOLSA DE BASURA 65X90 PAQUETE COLOR VERDE (GAORI)</t>
  </si>
  <si>
    <t xml:space="preserve">BOLSA DE BASURA 65X90 PAQUETE
COLOR ROJO (GACAS) </t>
  </si>
  <si>
    <t xml:space="preserve">BOLSA DE BASURA 65X90 PAQUETE
COLOR VERDE (GACAS) </t>
  </si>
  <si>
    <t>CARTUCHO ORIGINAL DE TINTA NEGRA HP 950  CN049AL</t>
  </si>
  <si>
    <t>CARTUCHO ORIGINAL DE TINTA CYAN HP 951  CN050AL</t>
  </si>
  <si>
    <t>CARTUCHO ORIGINAL DE TINTA MAGENTA HP 951  CN051AL</t>
  </si>
  <si>
    <t>CARTUCHO ORIGINAL DE TITNA AMARILLA HP 951  CN052AL</t>
  </si>
  <si>
    <t>CANECA CON RUEDAS DE 189LTS AMARILLA 92,7X72,4X59,4 (GACAR)</t>
  </si>
  <si>
    <t>MANGUERAS DE PVC PARA COMPRESOR, BAJA PRESIÓN 300 PSI 50M GACAR</t>
  </si>
  <si>
    <t>MORTERO SECO PARA PEGA Y PAÑETE X 40 KGS</t>
  </si>
  <si>
    <t>CONCRETO SECO 3000 PSI X 40 KGS</t>
  </si>
  <si>
    <t xml:space="preserve">TEJA FIBROCEMENTO NO.6 - PERFIL 7 </t>
  </si>
  <si>
    <t>LIJA SECA ROJA - GRANO NO. 100 (JEFSA)</t>
  </si>
  <si>
    <t>ROLLO ALAMBRE COBRE AWG NO. 10 AWG PRESENTACIÓN (ROLLO X100 MTS) C/U</t>
  </si>
  <si>
    <t>CUCHILLA REPUESTO 18 MM BISTURÍ X10PZAS  - SECCIÓN ESTRATÉGICA PATRIMONIO HISTÓRICO</t>
  </si>
  <si>
    <t>KIT LLAVE ALLEN MM P/N: AWSGM800</t>
  </si>
  <si>
    <t>FUSIBLE NO.10</t>
  </si>
  <si>
    <t>FUSIBLE NO.15</t>
  </si>
  <si>
    <t>FUSIBLE NO.20</t>
  </si>
  <si>
    <t>FUSIBLE NO.25</t>
  </si>
  <si>
    <t>FUSIBLE NO.30</t>
  </si>
  <si>
    <t>FUSIBLE NO.5</t>
  </si>
  <si>
    <t>CABLE DUPLEX CALIBRE 2X12 AWG 300V COLOR BLANCO X METRO (JEFSA)</t>
  </si>
  <si>
    <t>LUCES DE EMERGENCIA</t>
  </si>
  <si>
    <t>SERVICIO DE ENERGÍA APARTAMENTO EN SESIÓN SAE GACAR/TRASLADO PPTAL DE GACAR MEDIANTE MOD PPTAL NO. 438 (28-MAY-21) CENTRALIZACION</t>
  </si>
  <si>
    <t>FORMATO NO 2 SOLICITUD DE RECONOCIMIENTO DE DISMINUCION DE CAPACIDAD LABORAL</t>
  </si>
  <si>
    <t>SAYCO - PAGO DE DERECHOS DE AUTOR PARA EL FUNCIONAMIENTO DE LA EMISORA AL AIRE ONLINE</t>
  </si>
  <si>
    <t>AMARRE VF.2022 MANTENIMIENTO Y LIMPIEZA DE CORTINAS" A "MANTENIMIENTO, LAVADO Y DESINFECCIÓN DE CORTINAS, ENSERES Y TAPICERÍA DE VEHÍCULO</t>
  </si>
  <si>
    <t>PAGO SERVICIO DE ENERGÍA ELÉCTRICA VELASQUEZ DOCUMENTO EQUIVALENTE A LA FACTURA NO. 000154491619 PERIODO 17/05/2021 - 16/06/2021</t>
  </si>
  <si>
    <t>PAGO SERVICIO ENERGÍA ELÉCTRICA CONSUMO SEGÚN FACTURA NO.000159877827</t>
  </si>
  <si>
    <t>PAGO SERVICIO DE ENERGÍA ELÉCTRICA SEGUN FACTURA NO.160946497 CONSUMO MES OCTUBRE</t>
  </si>
  <si>
    <t>PAGO IMPUESTO VEHÍCULO MOTOCARRO PLACA 135ABY MARCA AKT FOMULARIO NO.713598545</t>
  </si>
  <si>
    <t>PAGO IMPUESTO VEHÍCULO CAMIÓN  PLACA FDH956  MARCA CHEVROLET FORMULARIO NO.21356095270</t>
  </si>
  <si>
    <t>PAGO SOBRETASA AMBIENTAL CAR PREDIAL FACT. NO.2021000552</t>
  </si>
  <si>
    <t>SOLICITUD BAJA DE VEHÍCULOS OFNO.FAC-S-2021-090109-CI CANCELACIÓN MATRICULAS</t>
  </si>
  <si>
    <t>PAGO FACTURA NO.E4525 SERVICIO DE RECOLECCIÓN Y TRANSPORTE DE RESIDUOS SÓLIDOS ORDINARIOS, SERVICIO DE DISPOSICIÓN FINAL DE RESIDUOS SÓLIDOS ORDINARIOS, Y SERVICIO DE COMERCIALIZACIÓN DEL 01 AL 30 DE JUNIO DE 2021</t>
  </si>
  <si>
    <t>PAGO SERVICIO DE RECOLECCIÓN Y TRANSPORTE DE RESIDUOS SÓLIDOS ORDINARIOS, SERVICIO DE DISPOSICIÓN FINAL DE RESIDUOS SÓLIDOS ORDINARIOS Y SERVICIO DE COMERCIALIZACIÓN  CONSUMO MES DE OCTUBRE SEGÚN FACTURA NO.E4706</t>
  </si>
  <si>
    <t>KIT DE INSPECCION VISUAL</t>
  </si>
  <si>
    <t>PUNTA  PHILLIPS NO 4</t>
  </si>
  <si>
    <t xml:space="preserve">FILTRO DE ACEITE (PARA EL COMMANDER 15I) </t>
  </si>
  <si>
    <t>FILTRO DE AIRE (PARA EL COMMANDER 15I) P828889</t>
  </si>
  <si>
    <t xml:space="preserve">FILTRO ORIGINAL DE COMBUSTIBLE (PARA EL COMMANDER 15I)  </t>
  </si>
  <si>
    <t>FILTRO ORIGINAL DE COMBUSTIBLE (PARA EL COMMANDER 15I) 0211 3831</t>
  </si>
  <si>
    <t xml:space="preserve">ETIQUETAS DE VINILO MATERIAL VINILO INTERIOR/EXTERIOR                                         </t>
  </si>
  <si>
    <t>PATRONES ESTANDAR PARA PRUEBAS NDT DE ACEIT  D19-0 (ESTANDAR DE CALIBRACION)</t>
  </si>
  <si>
    <t>PATRONES ESTANDAR PARA PRUEBAS NDT DE ACEIT D12-05 (ESTANDAR DE CALIBRACION)</t>
  </si>
  <si>
    <t>PATRONES ESTANDAR PARA PRUEBAS NDT DE ACEIT D12-10 (ESTANDAR DE CALIBRACION)</t>
  </si>
  <si>
    <t>PATRONES ESTANDAR PARA PRUEBAS NDT DE ACEITD12-30 (ESTANDAR DE CALIBRACION)</t>
  </si>
  <si>
    <t>PATRONES ESTANDAR PARA PRUEBAS NDT DE ACEITE   D3-100 (ESTANDAR DE CALIBRACION)</t>
  </si>
  <si>
    <t>PATRONES ESTANDAR PARA PRUEBAS NDT DE ACEITE  75 BASE, 500ML (ESTANDAR DE CALIBRACION)</t>
  </si>
  <si>
    <t>PATRONES ESTANDAR PARA PRUEBAS NDT DE ACEITE  CS7 100PPM 200G (ESTANDAR DE CALIBRACION)</t>
  </si>
  <si>
    <t>PATRONES ESTANDAR PARA PRUEBAS NDT DE ACEITE  D12-100 (ESTANDAR DE CALIBRACION)</t>
  </si>
  <si>
    <t>PATRONES ESTANDAR PARA PRUEBAS NDT DE ACEITE CS24 100PPM 200G (ESTANDAR DE CALIBRACION)</t>
  </si>
  <si>
    <t>PATRONES ESTANDAR PARA PRUEBAS NDT DE ACEITE SMA-900-200G (ESTANDAR DE CALIBRACION)</t>
  </si>
  <si>
    <t>THINNER PARA POLIURETANO</t>
  </si>
  <si>
    <t>POLIURETANO COLOR GRIS FS16375</t>
  </si>
  <si>
    <t xml:space="preserve">PEGANTE PL-285 </t>
  </si>
  <si>
    <t>SELLANTE  MIL-PRF-81733</t>
  </si>
  <si>
    <t>LAMINA ACRILICA TRANSPARENTE 3MM</t>
  </si>
  <si>
    <t>LAMINA ACRILICA TRANSPARENTE 6MM</t>
  </si>
  <si>
    <t xml:space="preserve">CARTUCHO DE GAS Y VAPOR, SERIE 6000 </t>
  </si>
  <si>
    <t>LIJA DE AGUA NO 100</t>
  </si>
  <si>
    <t>LIJA DE AGUA NO 120</t>
  </si>
  <si>
    <t>LIJA DE AGUA NO 150</t>
  </si>
  <si>
    <t>LIJA DE AGUA NO 180</t>
  </si>
  <si>
    <t>LIJA DE AGUA NO 220</t>
  </si>
  <si>
    <t>LIJA DE AGUA NO 320</t>
  </si>
  <si>
    <t>LIJA DE AGUA NO 80</t>
  </si>
  <si>
    <t>LIJA DE CARBURO DE SILICIO NO 100</t>
  </si>
  <si>
    <t>LIJA DE CARBURO DE SILICIO NO 220</t>
  </si>
  <si>
    <t>LIJA DE CARBURO DE SILICIO NO 320</t>
  </si>
  <si>
    <t>LIJA DE CARBURO DE SILICIO NO 400</t>
  </si>
  <si>
    <t>LIJA NO. 120</t>
  </si>
  <si>
    <t>LIJAS DE OXIDO DE ALUMINIO NO. 100</t>
  </si>
  <si>
    <t>LIJAS DE OXIDO DE ALUMINIO NO. 120</t>
  </si>
  <si>
    <t>LIJAS DE OXIDO DE ALUMINIO NO. 150</t>
  </si>
  <si>
    <t>LIJAS DE OXIDO DE ALUMINIO NO. 1500</t>
  </si>
  <si>
    <t>LIJAS DE OXIDO DE ALUMINIO NO. 180</t>
  </si>
  <si>
    <t>LIJAS DE OXIDO DE ALUMINIO NO. 220</t>
  </si>
  <si>
    <t>LIJAS DE OXIDO DE ALUMINIO NO. 320</t>
  </si>
  <si>
    <t>LIJAS DE OXIDO DE ALUMINIO NO. 400</t>
  </si>
  <si>
    <t>LIJAS DE OXIDO DE ALUMINIO NO. 600</t>
  </si>
  <si>
    <t>LIJAS DE OXIDO DE ALUMINIO NO. 80</t>
  </si>
  <si>
    <t>ALAMBRE DE FRENADO NO. 32</t>
  </si>
  <si>
    <t>TERMINALES MILITARY STANDARD MS25036-153 BLUE #8 TERMINAL, LUG</t>
  </si>
  <si>
    <t>BATERIA LITHIUM HALF SIZE AA 3,6 VDC                               
 SAFT  LS14250 LI-SOCI2</t>
  </si>
  <si>
    <t>PERSIANA ENRROLABLE  SCREEN 2,07 X 1,5 MT</t>
  </si>
  <si>
    <t>PERSIANA ENRROLABLE  SCREEN 2,1 X 1,45 MT</t>
  </si>
  <si>
    <t>PERSIANA ENRROLABLE  SCREEN 2,36 X 1,7 MT</t>
  </si>
  <si>
    <t xml:space="preserve">LAMINA TRIPLEX 4MM </t>
  </si>
  <si>
    <t xml:space="preserve">LAMINA TRIPLEX 9MM </t>
  </si>
  <si>
    <t>LIJA  ROTORBITAL DE VELCRO NO 120  CAJAX100 UNIDADES</t>
  </si>
  <si>
    <t>LIJA  ROTORBITAL DE VELCRO NO 80 CAJA X100 UNIDADES</t>
  </si>
  <si>
    <t>UNIDAD CONDENSADORA (UNIDAD EXTERNA)</t>
  </si>
  <si>
    <t>UNIDAD EVAPORADORA  (UNIDAD INTERNA)</t>
  </si>
  <si>
    <t>CABLE NO. 20</t>
  </si>
  <si>
    <t>AIRE ACONDICIONADO MINISPLIT 36.000 BTU/H</t>
  </si>
  <si>
    <t>AIRE ACONDICIONADO MINISPLIT 24.000 BTU/H</t>
  </si>
  <si>
    <t xml:space="preserve">  PLANILLA NO.01 AUXILIO DE MARCHA-PLLA01</t>
  </si>
  <si>
    <t xml:space="preserve">  PLANILLA NO.02 AUXILIO DE MARCHA-PLLA02</t>
  </si>
  <si>
    <t xml:space="preserve">  PLANILLA NO.03 AUXILIO DE MARCHA-PLLA03</t>
  </si>
  <si>
    <t xml:space="preserve">  PLANILLA NO.04 AUXILIO DE MARCHA-PLLA04</t>
  </si>
  <si>
    <t xml:space="preserve">  PAGO AUXILIO DE MARCHA PLANILLA NO.005-PLANILLA NO.005</t>
  </si>
  <si>
    <t xml:space="preserve">  PLANILLA NO.06 AUXILIO DE MARCHA-PLLA06</t>
  </si>
  <si>
    <t xml:space="preserve">  PLANILLA NO.07 AUXILIO DE MARCHA-PLLA07</t>
  </si>
  <si>
    <t xml:space="preserve">  PLANILLA NO.08  AUXILIO DE MARCHA-PLLA08</t>
  </si>
  <si>
    <t xml:space="preserve">  PLANILLA NO.09 AUXILIO DE MARCHA-PLLA09</t>
  </si>
  <si>
    <t xml:space="preserve">  PLANILLA NO.010 AUXILIO DE MARCHA-PLLA010</t>
  </si>
  <si>
    <t xml:space="preserve">  PLANILLA NO.011 AUXILIO DE MARCHA-PLLA011</t>
  </si>
  <si>
    <t xml:space="preserve">  PLANILLA NO.013 AUXILIO DE MARCHA-PLLA013</t>
  </si>
  <si>
    <t xml:space="preserve">  PLANILLA NO.014 AUXILIO DE MARCHA-PLLA014</t>
  </si>
  <si>
    <t xml:space="preserve">  PLANILLA NO.015 AUXILIO DE MARCHA-PLLA015</t>
  </si>
  <si>
    <t xml:space="preserve">  PLANILLA NO.016 AUXILIO DE MARCHA-PLLA016</t>
  </si>
  <si>
    <t xml:space="preserve">  PLANILLA NO.017 AUXILIO DE MARCHA-PLLA017</t>
  </si>
  <si>
    <t xml:space="preserve">  PLANILLA NO.018 AUXILIO DE MARCHA-PLLA018</t>
  </si>
  <si>
    <t>VIATICOS  COMISIÓN OPERATIVA ART-ACTA NO.FAC-S-2021-040833</t>
  </si>
  <si>
    <t>VIATICOS  GRUCO-COMISIÓN OPERATIVA PACART-25521</t>
  </si>
  <si>
    <t>VIATICOS  COMISIÓN OPERATIVA ART-ACTA NO.FAC-S-2021-046322-AG</t>
  </si>
  <si>
    <t>VIATICOS  GRUCO-COMISION TECNICO DE CAMAN EN BLART QUIMETA ART-39121</t>
  </si>
  <si>
    <t>VIATICOS  GRUCO-COMISIÓN OPERATIVA PACART AGUACHICA-41721</t>
  </si>
  <si>
    <t>VIATICOS  COMISIÓN OPERATIVA ART-ACTA NO.FAC-S-2021-077167-AG</t>
  </si>
  <si>
    <t>VIATICOS  COORDINACIONES DE SEGURIDAD EN EL BLART-TIBÚ-ACTA NO.FAC-S-2021-081528-AG</t>
  </si>
  <si>
    <t>VIATICOS  SEGURIDAD BLART TIBÚ-ACTA NO.FAC-S-2021-085802-AG</t>
  </si>
  <si>
    <t>VIATICOS  COMISIÓN OEPRATIVA ART-ACTA NO.FAC-S-2021-086047 AG</t>
  </si>
  <si>
    <t>VIATICOS  COMISIÓN OPERATIVA ENLACE FUVUL-ACTA NO.FAC-S-2021-069049-AG</t>
  </si>
  <si>
    <t>VIATICOS  GRUCO - COMISION OPERATIVA FAC5067-SOLICITUD COMISION 46121</t>
  </si>
  <si>
    <t>VIATICOS  COMISIÓN OPERATIVA KFIR-ACTA NO.FAC-S-2021-074296-AG</t>
  </si>
  <si>
    <t>VIATICOS  COMISIÓN OPERATIVA EQUIPO KFIR-ACTA NO.FAC-S-2021-074137</t>
  </si>
  <si>
    <t>VIATICOS  ACTA NO.FAC-S-2021-074137-ACTA NO.FAC-S-2021-074137</t>
  </si>
  <si>
    <t>VIATICOS  COMISION OPERATIVA TRIPULANTES DE BUHO-ACTA NO.FAC-S-2021-077167-AG</t>
  </si>
  <si>
    <t>VIATICOS  GRUCO-COMISION OPERATIVA FAC 5069-50821</t>
  </si>
  <si>
    <t>VIATICOS  " REALIZAR DESPLAZAMIENTO DE LA CIUDAD DE  BOGORA CON EL FIN DE CUMPLIR ORDENES DEL COMANDO CACOM...-14621</t>
  </si>
  <si>
    <t>VIATICOS  ACOMPAÑAMIENTO A LA CALAMIDAD  DE SALUD OCURRIDA A LA ST. GOMEZ JARAMILLO VERONICA EN EL HOSPITAL...-13321</t>
  </si>
  <si>
    <t>VIATICOS  ALISTAMINETO DE LA AERONAVE KFIR-ACTA NO.019</t>
  </si>
  <si>
    <t>VIATICOS  APOYO BANDA DE GUERRA CACOM-1-ACTA NO.FAC-S-2021-070174-AG</t>
  </si>
  <si>
    <t>VIATICOS  APOYO INSPECCION NDT POR RADIOGRAFIA INDUSTRIAL AL FAC 3058, FAC 3059, FAC 3049 Y FAC 2126 DE ACU...-SOLICITUD COMISIÓN NO.7921</t>
  </si>
  <si>
    <t>VIATICOS  APOYO LOGÍSTICO CELEBRACIÓN BICENTENARIO-ACTA NO.FAC-S-2021-069438-AG</t>
  </si>
  <si>
    <t>VIATICOS  APOYO LOGÍSTICO DEPLAZAMIENTO KFIR-ACTA NO.019</t>
  </si>
  <si>
    <t>VIATICOS  APOYO TECNICO C-208 FAC-5067-ACTA NO.024</t>
  </si>
  <si>
    <t>VIATICOS  APOYO TECNICO COMISION  EQUIPO KFIR-ACTA NO.FAC-S-2021-060177</t>
  </si>
  <si>
    <t>VIATICOS  APOYO TÉCNICO DE VUELO ARTILLERO AERONAVE FAC-4521-ACTA NO.FAC-S-2021-073460-AG</t>
  </si>
  <si>
    <t>VIATICOS  APOYO TÉCNICO POR DESPLAZAMIENTO DE LA FLOTA KFIR-ACTA NO.018</t>
  </si>
  <si>
    <t>VIATICOS  APOYO TECNICO Y TRABAJOS REPARACION PACART AGUACHICA-ACTA NO.FAC-S-2021-043404-AG</t>
  </si>
  <si>
    <t>VIATICOS  ASESORIA EN ADECUACION, INSTALACION Y PRUEBAS FUNCIONALES DE EQUIPO SANDBLASTING-ACTA NO.2021022AA</t>
  </si>
  <si>
    <t>VIATICOS  COMISIÓN LOGÍSTICA EN CACOM-1 PARA PROGRAMACIÓN DE VALISAS TEXAN-ACTA NO.FAC-S-2021-079227-AG</t>
  </si>
  <si>
    <t>VIATICOS  COMISIÓN OPERATIVA A REQUERIMIENTO DE LA PRESIDENCIA DE LA REPUBLICA-ACTA NO.068</t>
  </si>
  <si>
    <t>VIATICOS  COMISIÓN OPERATIVA A REQUERIMIENTO DE LA PRESIDENCIA DE LA REPUBLICA-ACTA NO.140</t>
  </si>
  <si>
    <t>VIATICOS  COMISION OPERATIVA AC-47T FAC-1683-ACTA NO.102</t>
  </si>
  <si>
    <t>VIATICOS  COMISIÓN OPERATIVA AC-47T FAC-1683-ACTA NO.309</t>
  </si>
  <si>
    <t>VIATICOS  COMISIÓN OPERATIVA AC-47T FAC-1683-ACTA NO.FAC-S-2021-085782-AG</t>
  </si>
  <si>
    <t>VIATICOS  COMISIÓN OPERATIVA ARAVA FAC-1952 RELEVO CATATUMBO-ACTA NO.041</t>
  </si>
  <si>
    <t>VIATICOS  COMISIÓN OPERATIVA ART-SOLICITUD COMISIÓN NO.7921</t>
  </si>
  <si>
    <t>VIATICOS  COMISION OPERATIVA BLART TIBU / ORGANICO DE CAMAN, PERNOCTA EN HOTEL POR DISPONIBILIDAD DE ALOJAM...-SOLICITUD COMISIÓN NO.7921</t>
  </si>
  <si>
    <t>VIATICOS  COMISIÓN OPERATIVA BLART TIBU-SOLICITUD COMISIÓN NO.7921</t>
  </si>
  <si>
    <t>VIATICOS  COMISIÓN OPERATIVA C-208B FAC-5066 CACOM-5-ACTA NO.041</t>
  </si>
  <si>
    <t>VIATICOS  COMISIÓN OPERATIVA C-208B FAC-5066-ACTA NO.FAC-S-2021-074089-AG</t>
  </si>
  <si>
    <t>VIATICOS  COMISIÓN OPERATIVA C-208B FAC-5067-ACTA NO.308</t>
  </si>
  <si>
    <t>VIATICOS  COMISIÓN OPERATIVA C-208B FAC-5069 EN CACOM-4-ACTA NO.125</t>
  </si>
  <si>
    <t>VIATICOS  COMISIÓN OPERATIVA C-208B FAC-5069 EN CACOM-4-ACTA NO.138</t>
  </si>
  <si>
    <t>VIATICOS  COMISIÓN OPERATIVA C-208B-ACTA NO.FAC-S-2021-046322-AG</t>
  </si>
  <si>
    <t>VIATICOS  COMISIÓN OPERATIVA EJERCICIO DE AGUAS ABIERTAS-SOLICITUD COMISIÓN NO.7921</t>
  </si>
  <si>
    <t>VIATICOS  COMISIÓN OPERATIVA ENLACE FUVUL EN EL CATATUMBO-ACTA NO.FAC-S-2021-078672-AG</t>
  </si>
  <si>
    <t>VIATICOS  COMISIÓN OPERATIVA ENLACE FUVUL EN EL CATATUMBO-SOLICITUD COMISIÓN NO.7921</t>
  </si>
  <si>
    <t>VIATICOS  COMISIÓN OPERATIVA FAC 1952-ACTA NO.041</t>
  </si>
  <si>
    <t>VIATICOS  COMISIÓN OPERATIVA FAC4520 EN EL CATATUMBO-SOLICITUD COMISIÓN NO.7921</t>
  </si>
  <si>
    <t>VIATICOS  COMISIÓN OPERATIVA FAC-5066  EN CAMAN-ACTA NO.049</t>
  </si>
  <si>
    <t>VIATICOS  COMISIÓN OPERATIVA FAC5069 EN EL CACOM-4-SOLICITUD COMISIÓN NO.7921</t>
  </si>
  <si>
    <t>VIATICOS  COMISIÓN OPERATIVA HUEY  FAC-4521-ACTA NO.FAC-S-2021-058661</t>
  </si>
  <si>
    <t>VIATICOS  COMISIÓN OPERATIVA HUEY-II FAC4403-SOLICITUD COMISIÓN NO.7921</t>
  </si>
  <si>
    <t>VIATICOS  COMISIÓN OPERATIVA HUEY-II
FAC-4427-ACTA NO.FAC-S-2021-058661</t>
  </si>
  <si>
    <t>VIATICOS  COMISIÓN OPERATIVA KFIR - AISLAMIENTO POR COVID-ACTA NO.025</t>
  </si>
  <si>
    <t>VIATICOS  COMISIÓN OPERATIVA MEDIOS VIATICOS ARAVA FAC1952 APOYO CEATA-SOLICITUD COMISIÓN NO.7921</t>
  </si>
  <si>
    <t>VIATICOS  COMISIÓN OPERATIVA PACART-SOLICITUD COMISIÓN NO.7921</t>
  </si>
  <si>
    <t>VIATICOS  COMISION OPERATIVA PILOTO AC-47T / NO ORGANICO CACOM-1-SOLICITUD COMISIÓN NO.7921</t>
  </si>
  <si>
    <t>VIATICOS  COMISIÓN OPERATIVA REUNIÓN INDICADORES Y PLAN DE GUERRA-SOLICITUD COMISIÓN NO.7921</t>
  </si>
  <si>
    <t>VIATICOS  COMISIÓN POR RELEASE OPERACIONAL PIL EN EQUIPO C-208-ACTA NO.068</t>
  </si>
  <si>
    <t>VIATICOS  COMISIÓN SEGURIDAD AERÓDROMO VELASQUEZ-7721</t>
  </si>
  <si>
    <t>VIATICOS  COMSIÓN OPERATIVA AC-47 EN GAORI-SOLICITUD COMISIÓN NO.7921</t>
  </si>
  <si>
    <t>VIATICOS  CONFERENCIA GENERAL LAURA RICHARDSON COMANDANTE COMANDO SUR - TOLEMAIDA-ACTA NO.FAC-S-2021-081844-AG</t>
  </si>
  <si>
    <t>VIATICOS  CONSEJO DE SEGURIDAD CON MINDEFENSA-ACTA NO.FAC-S-2021-084521</t>
  </si>
  <si>
    <t>VIATICOS  CORDINACIONES CON LOS ORGANISMOS DE INTELIGENCIA PARA LA VISITA DEL SR. PRESIDENTE DE LA REPÚBLICA-ACTA NO.FAC-S-2021-069643-AG</t>
  </si>
  <si>
    <t>VIATICOS  DESPLAZAMIENTO EQUIPO KFIR EN CACOM-3-ACTA NO.287</t>
  </si>
  <si>
    <t>VIATICOS  DESPLAZAMIENTO EQUIPO KFIR POR SITUACIÓN DE ORDEN PÚBLICO-ACTA NO.150</t>
  </si>
  <si>
    <t>VIATICOS  DESPLAZAMIENTO OPERACIONAL FLOTA KFIR-ACTA NO.020</t>
  </si>
  <si>
    <t>VIATICOS  DESPLIEGUE OPERACIONAL ECN-235-ACTA NO.FAC-S-2021-053172</t>
  </si>
  <si>
    <t>VIATICOS  DISPONIBILIDAD RP EN LA FTC OMEGA-9621</t>
  </si>
  <si>
    <t>VIATICOS  EJERCICIO RELAMPAGO-ACTA NO.FAC-S-2021-046113-AG</t>
  </si>
  <si>
    <t>VIATICOS  EJERCICIO RELAMPAGO-ACTA NO.FAC-S-2021-048392-AG</t>
  </si>
  <si>
    <t>VIATICOS  ENLACE DE INSTELIGENCIA-ACTA NO.FAC-S-2021-068459-AG</t>
  </si>
  <si>
    <t>VIATICOS  ESDAN-ACOMPAÑAMIENTO PERSONAL DE ALUMNOS ALFÉREZ DIMAE-49721</t>
  </si>
  <si>
    <t>VIATICOS  ESDAN-TALLER DE PROSPECTIVA MANDO Y CONTROL 2042-31821</t>
  </si>
  <si>
    <t>VIATICOS  ESIMA - SE DESEMPEÑARAN COMO INSTRUCTORES EN EL ENTRENAMIENTO DE DITCHING-SOLICITUD COMISION 45421</t>
  </si>
  <si>
    <t>VIATICOS  ESMAY -  REALIZAR DESPLAZAMIENTO A LA CIUDAD DE BOGOTA ENTREGAR DOCUMENTACIÒN CORRESPONDIENTE A P...-SOLICITUD COMISION 40221</t>
  </si>
  <si>
    <t>VIATICOS  ESMAY - REALIZAR DESPLAZAMIENTO A LA CIUDAD DE IBAGUE PARA RECOGER LOS PERMISOS DE PORTE Y BOLSIL...-SOLICITUD COMISION 44421</t>
  </si>
  <si>
    <t>VIATICOS  ESMAY- VISITA INTERDISCIPLINARIA REQUERIDA POR EL CONTRATISTA  UNION  UT SETMA 2021 CON EL FIN DE...-44721</t>
  </si>
  <si>
    <t>VIATICOS  ESMAY- VISITA INTERDISCIPLINARIA REQUERIDA POR EL CONTRATISTA  UNION  UT SETMA 2021-44721</t>
  </si>
  <si>
    <t>VIATICOS  ESMAY-ASISTE REUNIÓN DE COMANDANTES ACUERDO RADICADO # FAC-S-2021-008056-CR-28221</t>
  </si>
  <si>
    <t>VIATICOS  ESMAY-CUMPLIMIENTO ORDENES CACOM1-ACTA NO.FAC-S-2021-057938</t>
  </si>
  <si>
    <t>VIATICOS  ESMAY-REALIZAR DESPLAZAMIENTO A LA CIUDAD DE BOGOTÁ PARA LLEVAR LA DOCUMENTACION DE LOS USUARIOS ...-18121</t>
  </si>
  <si>
    <t>VIATICOS  ESMAY-REALIZAR DESPLAZAMIENTO A LA CIUDAD DE IBAGUE PARA RECOGER LOS PERMISOS DE PORTE Y BOLSILLO...-18121</t>
  </si>
  <si>
    <t>VIATICOS  ESMAY-REALIZAR DESPLAZAMIENTO A LA CIUDAD DE IBAGUE PARA RECOGER LOS PERMISOS DE PORTE Y BOLSILLO...-22121</t>
  </si>
  <si>
    <t>VIATICOS  ESTRUCTURACIÓN PROYECTOS DE OBRAS  ASIGNADOS AL CACOM-1-ACTA NO.041</t>
  </si>
  <si>
    <t>VIATICOS  GRUAL -  APOYO COMUNICACIONES RADAR Y VERIFICACIÓN SISTEMA ELÉCTRICO-SOLICITUD COMISION 40221</t>
  </si>
  <si>
    <t>VIATICOS  GRUAL - APOYO COMUNICACIONES RADAR Y VERIFICACIÓN SISTEMA ELÉCTRICO-SOLICITUD COMISION 40221</t>
  </si>
  <si>
    <t>VIATICOS  GRUAL - DESPLAZAMIENTO A LA CIUDAD DE BOGOTÁ EL DÍA 20-10-2021, FIN TRANSPORTAR PERSONAL DEL ESCU...-41921</t>
  </si>
  <si>
    <t>VIATICOS  GRUAL - DESPLAZAMIENTO A LA CIUDAD DE MELGAR EL DÍA 21-10-2021, FIN TRANSPORTAR (01) TÉCNICO DE C...-SOLICITUD COMISION 42021</t>
  </si>
  <si>
    <t>VIATICOS  GRUAL - DESPLIEGUE LOGÍSTICO ACTIVIDAD BICENTENARIO-SOLICITUD COMISION 40221</t>
  </si>
  <si>
    <t>VIATICOS  GRUAL - E13 REALIZAR TRASLADO A LA CIUDAD DE BOGOTÁ EL DÍA 22-10-2021, CON EL FIN DE CUMPLIR REQU...-SOLICITUD COMISION 43421</t>
  </si>
  <si>
    <t>VIATICOS  GRUAL - INSTALACIÓN ANTENA DE COMUNICACIÓN RADIO VHF-SOLICITUD COMISION 46321</t>
  </si>
  <si>
    <t>VIATICOS  GRUAL - INSTALACIÓN ANTENA DE COMUNICACIÓN RADIO VHF-SOLICITUD COMISION 47121</t>
  </si>
  <si>
    <t>VIATICOS  GRUAL - PROCEDER A LA CIUDAD DE BOGOTÁ EL DÍA 02-11-2021 EN APOYO AL GRUAL, FIN TRANSPORTAR INTEN...-SOLICITUD COMISION 45421</t>
  </si>
  <si>
    <t>VIATICOS  GRUAL - PROCEDER A LA CIUDAD DE BOGOTÁ EL DÍA 20-10-2021 EN APOYO AL GRUTE, FIN TRANSPORTA MATERI...-41921</t>
  </si>
  <si>
    <t>VIATICOS  GRUAL - PROCEDER A LA CIUDAD DE BOGOTÁ EL DÍA 27-10-2021 EN APOYO AL GRUTE, FIN TRANSPORTAR MATER...-SOLICITUD COMISION 44421</t>
  </si>
  <si>
    <t>VIATICOS  GRUAL - REALIZAR DESPLAZAMIENTO A BOGOTÁ, FIN TRANSPORTAR EN LA RUTA: PALANQUERO - BOGOTÁ, UN GRU...-SOLICITUD COMISION 47121</t>
  </si>
  <si>
    <t>VIATICOS  GRUAL - REALIZAR DESPLAZAMIENTO A BOGOTÁ, PARA REALIZAR ENVIO DE DOCUMENTACIÓN POR PARTE DEL DEDH...-SOLICITUD COMISION 43621</t>
  </si>
  <si>
    <t>VIATICOS  GRUAL - REALIZAR DESPLAZAMIENTO A MELGAR CON EL FIN DE TRANSPORTAR INSTRUMENTOS MUSICALES DE LA B...-SOLICITUD COMISION 46021</t>
  </si>
  <si>
    <t>VIATICOS  GRUAL - RECOGER CAMIÓN NPR DE PLACAS MZQ244 ASIGNADO AL GRUSE15 EN TALLER DE MANTENIMIENO CONTRAT...-SOLICITUD COMISION 54021</t>
  </si>
  <si>
    <t>VIATICOS  GRUAL - TRAER ALUMBRADO NAVIDEÑO-SOLICITUD COMISION 54021</t>
  </si>
  <si>
    <t>VIATICOS  GRUAL - TRAER ARREGLOS NAVIDEÑOS DE LAS EMPRESAS PUBLICAS DE MEDELLIN PARA DECORACIÓN DE LA UNIDA...-SOLICITUD COMISION 54021</t>
  </si>
  <si>
    <t>VIATICOS  GRUAL-	MANTENIMIENTO DE INSTALACIONES EN PRO DE LOS EJERCICIOS OPERACIONALES ANGEL DE LOS ANDES -...-22221</t>
  </si>
  <si>
    <t>VIATICOS  GRUAL-"REALIZAR DESPLAZAMIENTO A LA CIUDAD DE BOGOTA EL DIA 16-06-2021 CON EL FIN DE TRANSPORTAR ...-20421</t>
  </si>
  <si>
    <t>VIATICOS  GRUAL-"REALIZAR DESPLAZAMIENTO A LA CIUDAD DE MELGAR EL DIA 10-07-2021 CON EL FIN DE REALIZAR TRA...-25721</t>
  </si>
  <si>
    <t>VIATICOS  GRUAL-APOYO ACTIVIDADES DESARME Y TRANSPORTE DEL SIMULADOR AATD MCX REDBIRD FAC 740-56021</t>
  </si>
  <si>
    <t>VIATICOS  GRUAL-APOYO REEMPLAZO TITULAR CASINO SUBOFICIALES-25821</t>
  </si>
  <si>
    <t>VIATICOS  GRUAL-DESPLAZAMIENTO A LA CIUDAD DE AGUACHICA EL DÍA 15-10-2021, FIN TRANSPORTAR (01) TÉCNICO TRI...-41521</t>
  </si>
  <si>
    <t>VIATICOS  GRUAL-DESPLAZAMIENTO A LA CIUDAD DE BOGOTÁ EL DÍA 01-12-2021, FIN RECOGER MÚSICOS PARA ACTIVIDAD ...-53021</t>
  </si>
  <si>
    <t>VIATICOS  GRUAL-DESPLAZAMIENTO A LA CIUDAD DE BOGOTÁ EL DÍA 14-10-2021, FIN REALIZAR VISITA COMITÉ TÉCNICO ...-41321</t>
  </si>
  <si>
    <t>VIATICOS  GRUAL-DESPLAZAMIENTO A LA CIUDAD DE MADRID EL DÍA 22-11-2021, FIN TRANSPORTAR TRIPULACIÓN AC47T P...-49721</t>
  </si>
  <si>
    <t>VIATICOS  GRUAL-DESPLAZAMIENTO A LA CIUDAD DE MELGAR CON EL FIN DE REALIZAR TRASLADO DEL SR AS.11 HERNANDEZ...-17721</t>
  </si>
  <si>
    <t>VIATICOS  GRUAL-MANTENIMIENTO DE INSTALACIONES EN PRO DE LOS EJERCICIOS OPERACIONALES ANGEL DE LOS ANDES- RELÁMPAGO. EXTENSIÓN COMISIÓN DE ACUERDO CON RADIOGRAMA FAC-S-2021-005594-RD-24921</t>
  </si>
  <si>
    <t>VIATICOS  GRUAL-PROCEDER A LA CIUDAD DE BOGOTÁ EL DÍA 04-11-2021 EN APOYO AL GRUAL, FIN TRANSPORTAR INTENDE...-46521</t>
  </si>
  <si>
    <t>VIATICOS  GRUAL-PROCEDER A LA CIUDAD DE BOGOTÁ EL DÍA 13-10-2021, FIN TRANSPORTAR MATERIAL AERONÁUTICO-40521</t>
  </si>
  <si>
    <t>VIATICOS  GRUAL-PROCEDER A LA CIUDAD DE BOGOTÁ EL DÍA 13-10-2021, FIN TRANSPORTAR MATERIAL DE ARMAMENTO RES...-40521</t>
  </si>
  <si>
    <t>VIATICOS  GRUAL-PROCEDER A LA CIUDAD DE BOGOTÁ X ENLACE LOGÍSTICO FIN RECOGER ELEMENTOS GRUAL/GRUTE.							...-20421</t>
  </si>
  <si>
    <t>VIATICOS  GRUAL-PROCEDER A LA CIUDAD DE IBAGUE PARA RECOGER CAMIONETA DMAX DEL GRUSE 16.-19321</t>
  </si>
  <si>
    <t>VIATICOS  GRUAL-REALIZAR DESPLAZAMIENTO A BOGOTA CON FIN DE CUMPLIR ORDENES DE COMANDO GRUAL.-56021</t>
  </si>
  <si>
    <t>VIATICOS  GRUAL-REALIZAR DESPLAZAMIENTO A BOGOTA CON FIN DE TRANSPORTAR UN PERSONAL DE SOLDADOS  (07) DE CA...-58221</t>
  </si>
  <si>
    <t>VIATICOS  GRUAL-REALIZAR DESPLAZAMIENTO A BOGOTA, CON FIN DE TRANSPORTAR PERSONAL DE MAMOGRAFIAS POSTERIOR ...-41521</t>
  </si>
  <si>
    <t>VIATICOS  GRUAL-REALIZAR DESPLAZAMIENTO A FUSAGASUGÁ PARA ENTREGAR UN SONIDO QUE FUE CONTRATADO Y TAMBIEN I...-53221</t>
  </si>
  <si>
    <t>VIATICOS  GRUAL-REALIZAR DESPLAZAMIENTO A LA CIUDAD DE BOGOTA  EL DIA 10-06-2021 CON EL FIN DE TRANSPORTAR ...-19921</t>
  </si>
  <si>
    <t>VIATICOS  GRUAL-REALIZAR DESPLAZAMIENTO A LA CIUDAD DE BOGOTA  EL DIA 27-05-2021 CON EL FIN DE TRANSPORTAR ...-18121</t>
  </si>
  <si>
    <t>VIATICOS  GRUAL-REALIZAR DESPLAZAMIENTO A LA CIUDAD DE BOGOTÁ CON EL FIN DE DEVOLVER MÚSICOS Y RETORNAR AL ...-53221</t>
  </si>
  <si>
    <t>VIATICOS  GRUAL-REALIZAR DESPLAZAMIENTO A LA CIUDAD DE BOGOTÁ CON EL FIN DE TRANSPORTAR EN LA RUTA CACOM1 -...-46821</t>
  </si>
  <si>
    <t>VIATICOS  GRUAL-REALIZAR DESPLAZAMIENTO A LA CIUDAD DE BOGOTA CON FIN DE CUMPLIR ORDEN DE COMANDO CACOM-1.	...-41321</t>
  </si>
  <si>
    <t>VIATICOS  GRUAL-REALIZAR DESPLAZAMIENTO A LA CIUDAD DE BOGOTA CON FIN DE TRAER CAMION QUE SE ENCONTRABA EN ...-41621</t>
  </si>
  <si>
    <t>VIATICOS  GRUAL-REALIZAR DESPLAZAMIENTO A LA CIUDAD DE BOGOTÁ EL DÍA 01-07-2021 CON EL FIN DE RECOGER DONAC...-22921</t>
  </si>
  <si>
    <t>VIATICOS  GRUAL-REALIZAR DESPLAZAMIENTO A LA CIUDAD DE BOGOTÁ EL DÍA 03-12-2021 CON EL FIN DE TRANSPORTAR M...-53221</t>
  </si>
  <si>
    <t>VIATICOS  GRUAL-REALIZAR DESPLAZAMIENTO A LA CIUDAD DE BOGOTÁ EL DÍA 15-12-2021, FIN LLEVAR ELEMENTOS Y CAR...-56021</t>
  </si>
  <si>
    <t>VIATICOS  GRUAL-REALIZAR DESPLAZAMIENTO A LA CIUDAD DE BOGOTÁ EL DÍA 21-11-2021, FIN TRANSPORTAR PERSONAL Q...-49721</t>
  </si>
  <si>
    <t>VIATICOS  GRUAL-REALIZAR DESPLAZAMIENTO A LA CIUDAD DE BOGOTÁ EL DÍA 24-11-2021, FIN TRANSPORTAR MATERIAL A...-50921</t>
  </si>
  <si>
    <t>VIATICOS  GRUAL-REALIZAR DESPLAZAMIENTO A LA CIUDAD DE FUSAGASUGÁ EL DÍA 01-12-2021, FIN RECOGER EQUIPO DE ...-53021</t>
  </si>
  <si>
    <t>VIATICOS  GRUAL-REALIZAR DESPLAZAMIENTO A LA CIUDAD DE IBAGUE CON EL FIN DE CUMPLIR REQUERIMIENTO DE LLEVAR...-18121</t>
  </si>
  <si>
    <t>VIATICOS  GRUAL-REALIZAR DESPLAZAMIENTO A LA CIUDAD DE IBAGUÉ CON EL FIN DE TRANSPORTAR VEHÍCULO EN GRÚA, Y...-48821</t>
  </si>
  <si>
    <t>VIATICOS  GRUAL-REALIZAR DESPLAZAMIENTO A LA CIUDAD DE MADRID - CUNDINAMARCA, FIN TRASLADAR CAMABAJA ASIGNA...-17921</t>
  </si>
  <si>
    <t>VIATICOS  GRUAL-REALIZAR DESPLAZAMIENTO A LA CIUDAD DE MELGAR CACOM-4 EL DÍA 22-11-2021, FIN TRANSPORTAR RA...-49721</t>
  </si>
  <si>
    <t>VIATICOS  GRUAL-REALIZAR DESPLAZAMIENTO A LA CIUDAD DE RIONEGRO EL DÍA 24-11-2021, FIN RECOGER MATERIAL AER...-50921</t>
  </si>
  <si>
    <t>VIATICOS  GRUAL-REALIZAR DESPLAZAMIENTO A MELGAR PARA TRANSPORTAR 11 FUNCIONARIOS SUBOFICIALES QUE TENDRÁN ...-44221</t>
  </si>
  <si>
    <t>VIATICOS  GRUAL-REALIZAR DESPLAZAMIENTO AL MUNICIPIO DE VILLETA EL DÍA 20-11-2021, FIN TRANSPORTAR PERSONAL...-49721</t>
  </si>
  <si>
    <t>VIATICOS  GRUAL-REALIZAR DESPLAZAMIENTO DE CARRO TANQUE DE AGUA DESDE CACOM-1 A CACOM-4, ENTREGARLO A LA UN...-17721</t>
  </si>
  <si>
    <t>VIATICOS  GRUAL-REALIZAR TRANSPORTE DE PERSONAL AL MUNICIPIO DE ANAPOIMA EL DÍA 11-09-2021, EN APOYO ALCADI...-35121</t>
  </si>
  <si>
    <t>VIATICOS  GRUAL-REALIZAR TRASLADO DEL SEÑOR AS16. DIAZ RUBIANO LUIS FERNANDO AL CACOM-5, CON EL FIN DE RECO...-20421</t>
  </si>
  <si>
    <t>VIATICOS  GRUAL-REALIZAR TRASLADO DEL SEÑOR BG. COMANDANTE CACOM-1 A LA CIUDAD DE BOGOTÁ EL DÍA 25-11-2021,...-51221</t>
  </si>
  <si>
    <t>VIATICOS  GRUAL-REALIZAR TRASLADO DEL SEÑOR BG. COMANDANTE CACOM-1 A LA CIUDAD DE BOGOTÁ EL DÍA 26-11-2021,...-51421</t>
  </si>
  <si>
    <t>VIATICOS  GRUAL-REALIZAR TRASLADO DEL TRACTOCAMIÓN DESDE CACOM-5 AL CACOM-1.-20421</t>
  </si>
  <si>
    <t>VIATICOS  GRUAL-RELAIZAR DESPLAZAMIENTO A LA CIUDAD DE BOGOTÁ EL DÍA 08-07-2021 CON EL FIN DE RECOGER MATER...-25421</t>
  </si>
  <si>
    <t>VIATICOS  GRUAL-SERVICIO-TRANSPORTAR CARGA DEL GRUTE LA CUAL ES TRANSPORTE DE MATERIAL AERONAUTICO-10621</t>
  </si>
  <si>
    <t>VIATICOS  GRUAL-TERMINACIÓN BILATERAL CONTRATO ENERGÍA 2020 CON EPM-41321</t>
  </si>
  <si>
    <t>VIATICOS  GRUAL-TRAER ALUMBRADO NAVIDEÑO-55021</t>
  </si>
  <si>
    <t>VIATICOS  GRUAL-TRANSPORTE DE TRIPULACIONES-ACTA NO.FAC-S-2021-057938</t>
  </si>
  <si>
    <t>VIATICOS  GRUAL-TRASLADAR LA CAMIONETA DMAX EZJ 054 DESDE LA CIUDAD IBAGUE A PUERTO SALGAR POR TERMINO DE G...-19321</t>
  </si>
  <si>
    <t>VIATICOS  GRUAL-TRASLADARSE A LA CIUDAD DE MEDELLÍN FIN RECOGER T2 ARIAS MOLINA FERNANDO Y REQUERIMIENTOS G...-27621</t>
  </si>
  <si>
    <t>VIATICOS  GRUAL-TRASLADARSE A LA CIUDAD DE RIONEGRO FIN RECOGER PERSONAL CIVIL POR TERMINO DE COMISIÓN EN EL CACOM-5-24921</t>
  </si>
  <si>
    <t>VIATICOS  GRUAL-TRASLADARSE A LA CIUDAD DE RIONEGRO FIN RRECOGER MATERIAL AERONAUTICO APOYO CACOM-1								...-22121</t>
  </si>
  <si>
    <t>VIATICOS  GRUAL-VERIFICACIÓN POLÍGONO VIRTUAL PONAL-50921</t>
  </si>
  <si>
    <t>VIATICOS  GRUCO-COMISION OPERATIVA FAC 5069-ACTA NO.FAC-S-2021-057938</t>
  </si>
  <si>
    <t>VIATICOS  GRUCO-COMISION OPERATIVA FAC1658-ACTA NO.FAC-S-2021-057938</t>
  </si>
  <si>
    <t>VIATICOS  GRUCO-COMISION OPERATIVA FAC4478-46521</t>
  </si>
  <si>
    <t>VIATICOS  GRUCO-COMISION OPERATIVA FAC4481-45221</t>
  </si>
  <si>
    <t>VIATICOS  GRUCO-COMISION OPERATIVA FAC5069-20021</t>
  </si>
  <si>
    <t>VIATICOS  GRUCO-EJERCICIO COMBINADO COOPERACION VII ANGEL-ACTA NO.FAC-S-2021-057938</t>
  </si>
  <si>
    <t>VIATICOS  GRUCO-VISITA TÉCNICA SIMULADOR F16-25621</t>
  </si>
  <si>
    <t>VIATICOS  GRUEA-TRANSPORTA Y ACOMPAÑA AL SEÑOR BRIGADIER GENERAL COMANDANTE COMANDO AÉREO DE COMBATE NO.1 A...-46521</t>
  </si>
  <si>
    <t>VIATICOS  GRUSE-ACOMPAÑAMIENTO DEL SL.MARTINEZ FORERO ELIAN HARRINSON POR TRASLADO A CATAM Y VISITA AL SL. ...-41621</t>
  </si>
  <si>
    <t>VIATICOS  GRUSE-DIRIGIR LOS MONTAJES MUSICALES Y MARCIALES DE LA BANDA DE GUERRA DEL CACOM-1 POR CEREMONIA ...-41321</t>
  </si>
  <si>
    <t>VIATICOS  GRUSE-EJERCICIO BINACIONAL PARACAIDISMO OPERACIONES ESPECIALES-6321</t>
  </si>
  <si>
    <t>VIATICOS  GRUSE-ESTUDIO DE LA SEGURIDAD DEL BLART TIBU Y VERIFICACIÓN PARA INSTALAR CÁMARAS-20221</t>
  </si>
  <si>
    <t>VIATICOS  GRUSE-ESTUDIO DE LA SEGURIDAD DEL BLART TIBU Y VERIFICACIÓN PARA INSTALAR CÁMARAS-20421</t>
  </si>
  <si>
    <t>VIATICOS  GRUSE-PROCEDER A LA CIUDAD DE BOGOTÁ EL DÍA 28-10-2021 EN APOYO A MISCELANEOS, FIN RECOGER MATERI...-44721</t>
  </si>
  <si>
    <t>VIATICOS  GRUSE-REALIZAR DESPLAZAMIENTO A LA CIUDAD DE BOGOTA  EL DIA 10-12-2021 CON EL FIN DE TRANSPORTAR ...-55021</t>
  </si>
  <si>
    <t>VIATICOS  GRUSE-SEGURIDAD DEL AERÓDROMO NO CONTROLADO VELASQUEZ-46521</t>
  </si>
  <si>
    <t>VIATICOS  GRUSE-SERVICIO-EJERCICIO OPERACIONAL MOBILE TRAINING TEAM - MTT CSAR-10221</t>
  </si>
  <si>
    <t>VIATICOS  GRUSE-SEVICIO-EJERCICIO OPERACIONAL MOBILE TRAINING TEAM - MTT CSAR-10221</t>
  </si>
  <si>
    <t>VIATICOS  GRUTE - REVISTA PUNTOS DE CUSTODIA ARMAMENTO AÉREO-SOLICITUD COMISION 46321</t>
  </si>
  <si>
    <t>VIATICOS  GRUTE-EFECTUAR INSTALACION EQUIPO ILUMINACION FAC 3035 MIRAGE M5, MUSEO AERO ESPACIAL-44221</t>
  </si>
  <si>
    <t>VIATICOS  INSTRUCTOR EJERCICIO AGUAS ABIERTAS-ACTA NO.095</t>
  </si>
  <si>
    <t>VIATICOS  INSTRUCTOR EJERCICIO OPERACIONAL MTT - MOBILE TRAINING TEAM-ACTA NO.068</t>
  </si>
  <si>
    <t>VIATICOS  INSTRUCTORES EJERCICIO AGUAS ABIERTAS Y DITCHING DE ACUERDO A RADIOGRAMA NO. FAC-S-2021-001667-RD-7621</t>
  </si>
  <si>
    <t>VIATICOS  MANTENIMIENTO DE INSTALACIONES EN PRO DE LOS EJERCICIOS OPERACIONALES ANGEL DE LOS ANDES - RELÁMPAGO-ACTA NO.FAC-S-2021-045520-AG</t>
  </si>
  <si>
    <t>VIATICOS  MISIÓN DE ENTRENAMIENTO A PILOTO INSTRUCTOR T-6C-ACTA NO.FAC-S-2021-070971-AG</t>
  </si>
  <si>
    <t>VIATICOS  OPERACIÓN TAURUS-ACTA NO.308</t>
  </si>
  <si>
    <t>VIATICOS  OPERACIÓN TAURUS-ACTA NO.FAC-S-2021-046322-AG</t>
  </si>
  <si>
    <t>VIATICOS  OPERATIVA -  COMISIÓN OPERATIVA KFIR-ACTA NO.017</t>
  </si>
  <si>
    <t>VIATICOS  PRESENTACIÓN EN COFAC POR TRÁMITE COMISIÓN AL EXTERIOR-ACTA NO.026</t>
  </si>
  <si>
    <t>VIATICOS  REALIZAR DESPLAZAMIENTO A LA CIUDAD DE BARRANCABERMEJA A TRAER UNA DONIACION Y LUEGO RETORNARA A ...-7821</t>
  </si>
  <si>
    <t>VIATICOS  REALIZAR DESPLAZAMIENTO A LA CIUDAD DE BOGOTA  EL DIA 25-03-2021 CON EL FIN DE TRANSPORTAR CARGA ...-9421</t>
  </si>
  <si>
    <t>VIATICOS  REALIZAR DESPLAZAMIENTO A LA CIUDAD DE BOGOTA  EL DIA 26-03-2021 CON EL FIN DE TRANSPORTAR CARGA ...-9421</t>
  </si>
  <si>
    <t>VIATICOS  REALIZAR DESPLAZAMIENTO A LA CIUDAD DE BOGOTÁ EL DÍA 15-03-2021 PARA CUMPLIR REQUERIMIENTO GRUAL,...-SOLICITUD COMISIÓN NO.7921</t>
  </si>
  <si>
    <t>VIATICOS  REALIZAR DESPLAZAMIENTO A LA CIUDAD DE IBAGUE PARA RECOGER LOS PERMISOS DE PORTE Y BOLSILLOS DE S...-13321</t>
  </si>
  <si>
    <t>VIATICOS  RECOGER PERSONAL TECNICO PARA MANTENIMIENTO EN LAS INTALACIONES DEL CACOM-1 , MILTON URREGO CC801...-14621</t>
  </si>
  <si>
    <t>VIATICOS  REPARACIÓN RADIO ENLACE DE ART TIBÚ-ACTA NO.FAC-S-075830-AG</t>
  </si>
  <si>
    <t>VIATICOS  RETORNO COMISIÓN OPERATIVA KFIR-ACTA NO.200</t>
  </si>
  <si>
    <t>VIATICOS  REUNIÓN CENIT-9421</t>
  </si>
  <si>
    <t>VIATICOS  REUNIÓN CON AGENCIAS DE INTELIGENCIA-ACTA NO.061</t>
  </si>
  <si>
    <t>VIATICOS  REUNIÓN CON LA FISCALIA GENERAL DE LA NACIÓN-ACTA NO.054</t>
  </si>
  <si>
    <t>VIATICOS  REUNIÓN PARA INSTRUCCIÓN SOBRE LAS NORMAS Y PROCEDIMIENTOS QUE RIGEN EL FUNCIONAMIENTO DE LA SECCIONAL DE CONTROL DE ARMAS NO. 34-FAC-S-2021-039625-AG</t>
  </si>
  <si>
    <t>VIATICOS  SEGURIDAD AERÓDROMO VELASQUEZ-9421</t>
  </si>
  <si>
    <t>VIATICOS  SEGURIDAD AERÓDROMO VELASQUEZ-9621</t>
  </si>
  <si>
    <t>VIATICOS  SEGURIDAD AERÓDROMO VELASQUEZ-ACTA NO.082</t>
  </si>
  <si>
    <t>VIATICOS  SEGURIDAD EJERCICIO RELAMPAGO-ACTA NO.FAC-S-2021-053172</t>
  </si>
  <si>
    <t>VIATICOS  SEMINARIO INTERNACIONAL DE DOCTRINA 2021-ACTA NO.FAC-S-2021-067972-AG</t>
  </si>
  <si>
    <t>VIATICOS  SUPERVISIÓN Y CONTROL DE LABORES  DE DESPEJE Y MANTENIMIENTO DE LOS  MEDIOS PARA LA SEGURIDAD.-ACTA NO.FAC-S-2021-078605-AG</t>
  </si>
  <si>
    <t>VIATICOS  TRABAJOS DE MANTENMIENTO C-208B FAC-5066-ACTA NO.041</t>
  </si>
  <si>
    <t>VIATICOS  TRAER UNA CAMIONETA QUE ESTA LISTA EN EL BACOF.-SOLICITUD COMISIÓN NO.7921</t>
  </si>
  <si>
    <t>VIATICOS  TRÁMITES  ADMINISTRATIVOS  Y PRESENTACIÓN  ANTE COFAC POR  COMISIÓN AL  EXTERIOR-ACTA NO.068</t>
  </si>
  <si>
    <t>VIATICOS  TRANPORTE SEÑOR OFICIAL POR CALAMIDAD-ACTA NO.140</t>
  </si>
  <si>
    <t>VIATICOS  TRANSPORTAR CASCARILLA DE ARROZ DEL MOLINO DE ARROZ DIANA EN EL MUNICIPIO DE LERIDA TOLIMA PARA A...-7721</t>
  </si>
  <si>
    <t>VIATICOS  TRANSPORTE BULLDOZER A TOLEMAIDA-ACTA NO.028</t>
  </si>
  <si>
    <t>VIATICOS  TRANSPORTE DE INTENDENCIA-ACTA NO.FAC-S-2021-068459-AG</t>
  </si>
  <si>
    <t>VIATICOS  TRANSPORTE DE MATERIAL AERONÁUTICO Y ELEMENTOS DEL GRUAL EN RUTA PUERTO SALGAR-MADRID-BOGOTÀ-PUER...-9621</t>
  </si>
  <si>
    <t>VIATICOS  TRANSPORTE DE MATERIAL AERONÁUTICO-ACTA NO.FAC-S-2021-046322-AG</t>
  </si>
  <si>
    <t>VIATICOS  TRANSPORTE DE MATERIAL AERONÁUTICO-ACTA NO.FAC-S-2021-053172</t>
  </si>
  <si>
    <t>VIATICOS  TRANSPORTE DE MATERIALES DE SEGURIDAD Y FOD-ACTA NO.068</t>
  </si>
  <si>
    <t>VIATICOS  TRANSPORTE DE MODULARES PARA OFICINA CACOM-1-ACTA NO.068</t>
  </si>
  <si>
    <t>VIATICOS  TRANSPORTE DE UN MATERIAL DE CONSTRUCCIÓN AL CACOM-1-ACTA NO.068</t>
  </si>
  <si>
    <t>VIATICOS  TRANSPORTE DE UNA TRIPULACIÓN EQUIPO AC-47T A LA CIUDAD DE MADRID, POSTERIOR PROCEDER A  BOGOTÁ P...-SOLICITUD COMISIÓN NO.7921</t>
  </si>
  <si>
    <t>VIATICOS  TRANSPORTE MAQUINARIA PESADA-ACTA NO.019</t>
  </si>
  <si>
    <t>VIATICOS  TRANSPORTE PERSONAL EXTRANJERO-ACTA NO.FAC-S-2021-046322-AG</t>
  </si>
  <si>
    <t>VIATICOS  TRANSPORTE PERSONAL POR MANTENIMIENTO DE PLANTAS EN EL PACART-ACTA NO.034</t>
  </si>
  <si>
    <t>VIATICOS  TRASLADO DE PACIENTE EN AMBULANCIA BASICA AL HMC EN BOGOTA-SOLICITUD COMISIÓN NO.7921</t>
  </si>
  <si>
    <t>VIATICOS  TRASLADO MÉDICO AL HOSMIC-ACTA NO.020</t>
  </si>
  <si>
    <t>VIATICOS  TRASLADO MÉDICO AL HOSMIC-ACTA NO.045</t>
  </si>
  <si>
    <t>VIATICOS  TRASLADO MÉDICO AL HOSMIC-ACTA NO.172</t>
  </si>
  <si>
    <t>VIATICOS  TRASLADO PACIENTE AL HOSMIC-ACTA NO.FAC-S-2021-046322-AG</t>
  </si>
  <si>
    <t>VIATICOS  VISITA Y VERIFICACIÓN AL TALLER DE PROPONENTES CTO. 071-ACTA NO.FAC-S-2021-046322-AG</t>
  </si>
  <si>
    <t xml:space="preserve">AIRE ACONDICIONADO MINISPLIT 36.000 BTU/H PARA ADECUACION DE LOS DEPOSITOS Y TALLERES DE ARMAMENTO AEREO   </t>
  </si>
  <si>
    <t xml:space="preserve">AIRE ACONDICIONADO MINISPLIT 24.000 BTU/H PARA ADECUACION DE LOS DEPOSITOS Y TALLERES DE ARMAMENTO AEREO   </t>
  </si>
  <si>
    <t>MANTENIMEINTO BIENES INMUEBLES</t>
  </si>
  <si>
    <t>SILLAS PARA OFICINA</t>
  </si>
  <si>
    <t>MANTENIMIENTO INSTALACIONES DEL GRUCO 21</t>
  </si>
  <si>
    <t>BANDEJAS METÁLICAS</t>
  </si>
  <si>
    <t>EXTENSIÓN ELÉCTRICA</t>
  </si>
  <si>
    <t>PORTA COMIDAS</t>
  </si>
  <si>
    <t>MANTENIMIENTO INFRAESTRUCTURA (BAÑOS Y VIDRIOS)</t>
  </si>
  <si>
    <t>SERVICIO DE MANO DE OBRA, CUADRILLAS PARA EL MANTENIMIENTO DE LAS INSTALACIONES</t>
  </si>
  <si>
    <t xml:space="preserve">CASILLEROS METALICOS </t>
  </si>
  <si>
    <t>ADECUACIÓN SISTEMA DE ILUMINACIÓN HANGAR REGULACIÓN DE MOTORES</t>
  </si>
  <si>
    <t>SISTEMA DE CONTENCIÓN GUARDIA PRINCIPAL</t>
  </si>
  <si>
    <t>ESCURRIDOR PARA PISO</t>
  </si>
  <si>
    <t>TABLAS DE COCINA PARA PICAR</t>
  </si>
  <si>
    <t>BALDE PLASTICO 5 LITROS</t>
  </si>
  <si>
    <t>PICADOR DE VERDURAS</t>
  </si>
  <si>
    <t>TERMOS DE 2 LITROS</t>
  </si>
  <si>
    <t>VASOS PLASTICOS</t>
  </si>
  <si>
    <t>BOTIQUIN TIPO A</t>
  </si>
  <si>
    <t>BOTIQUIN 18 ELEMENTOS</t>
  </si>
  <si>
    <t>KIT CONTENIDO BOTIQUIN TIPO A</t>
  </si>
  <si>
    <t>MNATENIMIENTO EQUIPOS DE CASINO</t>
  </si>
  <si>
    <t>PELICULA OPLIZADA</t>
  </si>
  <si>
    <t>AIRE ACONDIONADO</t>
  </si>
  <si>
    <t>FILTROS AUTOMOTORES</t>
  </si>
  <si>
    <t>MANTENIMIENTO EQUIPO AGRICOLA</t>
  </si>
  <si>
    <t>COMPRA AIRES</t>
  </si>
  <si>
    <t>ACEITE SINTETICO PARA R 410A REFRIGERANTE</t>
  </si>
  <si>
    <t>CINTA PARA RIEGO ROLLO DE 1000 METROS GOTERO CADA 20CM</t>
  </si>
  <si>
    <t>CONTENEDOR PRACTIWAGON (CARRO)</t>
  </si>
  <si>
    <t>BLOQUE DE ARCILLA NO.4</t>
  </si>
  <si>
    <t>BLOQUE DE ARCILLA NO.5</t>
  </si>
  <si>
    <t>LIJA DE AGUA NO.100</t>
  </si>
  <si>
    <t>LIJA DE AGUA NO.120</t>
  </si>
  <si>
    <t>LIJA DE AGUA NO.150</t>
  </si>
  <si>
    <t>LIJA DE AGUA NO.240</t>
  </si>
  <si>
    <t>LIJA DE AGUA NO.360</t>
  </si>
  <si>
    <t>SERVICIO DE GAS DE LA UNIDAD, PERIODO 24 NOV- 23 DIC DE 2020.</t>
  </si>
  <si>
    <t>SERVICIO DE INTERNET UNIDAD DEL 01/DIC/2020 AL 31/DIC/2020</t>
  </si>
  <si>
    <t xml:space="preserve">LARVICIDAD ANTICEPTICO Y DESODORANTE AROMATIZANTE 250 ML </t>
  </si>
  <si>
    <t>SERVICIO DE CORREO Y MENSAJERIA PARA EL COMANDO AEREO DE COMBATE NO.3</t>
  </si>
  <si>
    <t>MANTENIMIENTO INSTALACIONES ALOJAMIENTO DE SUBOFICIALES NO. 3</t>
  </si>
  <si>
    <t xml:space="preserve">PINTURA VINILO BLANCO ALMENDRA SUPERLAVABLE X 5 GALONES </t>
  </si>
  <si>
    <t xml:space="preserve">PINTURA EPOXICA GRIS X 3.75 GALONES  </t>
  </si>
  <si>
    <t xml:space="preserve">PINTURA DEMARCACION AMARILLA X 1 GALON </t>
  </si>
  <si>
    <t>PINTURA DEMARCACION NEGRO X 1 GALON</t>
  </si>
  <si>
    <t xml:space="preserve">PINTURA ANTICORROSIVA VERDE OLIVA X 1 GALON </t>
  </si>
  <si>
    <t xml:space="preserve">PINTURA ANTICORROSIVA GRIS X 1/4 GALON </t>
  </si>
  <si>
    <t>LIJA DE AGUA NO. 120 23CM X 28CM</t>
  </si>
  <si>
    <t>LIJA DE AGUA NO. 150 23CM X 28CM</t>
  </si>
  <si>
    <t>LIJA DE AGUA NO. 80 23CM X 28CM</t>
  </si>
  <si>
    <t>YOYO PARA GUADAÑA  B450 - RADAR</t>
  </si>
  <si>
    <t>CINTA DE ENMASCARAR 24MM X 40MTS</t>
  </si>
  <si>
    <t>SHAMPO PARA CABELLO POR 750ML</t>
  </si>
  <si>
    <t>CEMENTO GRIS BULTO DE 50 KILOS</t>
  </si>
  <si>
    <t>MANTENIMIENTO Y ADECUACIÓN BARRACA 6 SUBOFICIALES (LA OTRA MITAD)</t>
  </si>
  <si>
    <t>MANTENIMIENTO Y ADECUACIÓN ALOJAMIENTO ANTIGUO COLEGIO (COCINAS Y BAÑOS HABITABLES)</t>
  </si>
  <si>
    <t>MANTENIMIENTO Y ADECUACIÓN ALOJAMIENTO SOLDADOS FLANDES (BAÑOS Y ALOJAMIENTOS)</t>
  </si>
  <si>
    <t>MANTENIMIENTO Y ADECUACIÓN CENTRO DE ENTRENAMIENTO FÍSICO ( BAÑOS, RECEPCION Y CACHA SQUASH)</t>
  </si>
  <si>
    <t xml:space="preserve">INSECTICIDA A BASE DE CIPERMETRINA </t>
  </si>
  <si>
    <t xml:space="preserve">CONCERTINA GALVANIZADA DE 36" DOBLE / 90 CM DE DIAMETRO X 10 METROS </t>
  </si>
  <si>
    <t xml:space="preserve">CONCERTINA GALVANIZADA DE 18" 45 CM DE DIAMETRO X 8 METROS </t>
  </si>
  <si>
    <t>LENTE CAMARA NIKON 70-300MM F/4 5-5.6E ED VR PARA CAMARA D7500</t>
  </si>
  <si>
    <t>CAMARA D700 SOLO CUERPO</t>
  </si>
  <si>
    <t>CINTA DE ENMASCARAR 1”X40M</t>
  </si>
  <si>
    <t>BLOQUE DE ARCILLA NO5</t>
  </si>
  <si>
    <t>CEMENTO BLANCO BULTO DE 40 KILOS</t>
  </si>
  <si>
    <t>JABÓN EL BARRA AZUL 300 GR</t>
  </si>
  <si>
    <t>JABÓN LAVALOZA 500 GR</t>
  </si>
  <si>
    <t>LACA AEROSOL COLOR A DEFINIR X 400 ML -16 0NZAS</t>
  </si>
  <si>
    <t>LAMINA DE TRIPLEX 18MM DE 240X120CM</t>
  </si>
  <si>
    <t>LAMINA DE TRIPLEX 4MM DE 240X120CM</t>
  </si>
  <si>
    <t>LAMINA ONDULADA FIBROCEMENTO P7 NO10 O SIMILAR CUALQUIER COLOR</t>
  </si>
  <si>
    <t>LAMINA ONDULADA FIBROCEMENTO P7 NO6 O SIMILAR CUALQUIER COLOR</t>
  </si>
  <si>
    <t>LAMINA ONDULADA FIBROCEMENTO P7 NO8 O SIMILAR CUALQUIER COLOR</t>
  </si>
  <si>
    <t>LISTON DE CEDRO 7” X 1 ½” X 3 MTS</t>
  </si>
  <si>
    <t>MANTENIMIENTO Y ADECUACIÓN HANGAR 2 ( CUBIERTA E ILUMINACION )</t>
  </si>
  <si>
    <t>MEZCLA ASFALTICA EN FRIO X 25 KG</t>
  </si>
  <si>
    <t>PORCELANATO 60CMX60CM TRAFICO ALTO</t>
  </si>
  <si>
    <t>SILICONA TRANSPARENTE EN FRIO ANTIHONGOS PARA ALUMINIO, ACERO INOXIDABLE, CERAMICA, MADERA, PORCELANA Y VIDRIOS PRESENTACION POR 280ML</t>
  </si>
  <si>
    <t>TABLA CEPILLADA 3MX30CMX3/4” PARA FORMALETA</t>
  </si>
  <si>
    <t>TUBO ESTRUCTURAL CERRADO 100X40 MM X 6M</t>
  </si>
  <si>
    <t>TUBO ESTRUCTURAL CERRADO 90X50 MM X 6M</t>
  </si>
  <si>
    <t>LAMINA DE TRIPLEX 12MM DE 240X120CM</t>
  </si>
  <si>
    <t>LAMINA DE TRIPLEX 15MM DE 240X120CM</t>
  </si>
  <si>
    <t>LAMINA DE TRIPLEX 7MM DE 240X120CM</t>
  </si>
  <si>
    <t>LAMINA DE TRIPLEX 9MM DE 240X120CM</t>
  </si>
  <si>
    <t>TABLON EN CEDRO DE 25 CM X 4 CM X 3,00 ML</t>
  </si>
  <si>
    <t>TABLON EN NOGAL DE 25 CM X 4 CM X 3,00 ML</t>
  </si>
  <si>
    <t>TABLON EN ROBLE DE 25 CM X 4 CM X 3,00 ML</t>
  </si>
  <si>
    <t>ROLLO PAPEL KFRAFT 60CM X 5 KILOS -130 MTS - 60 GR</t>
  </si>
  <si>
    <t>THINNER X 55 GALONES</t>
  </si>
  <si>
    <t>ESTUCO EN POLVO X 25 KG (BULTO)</t>
  </si>
  <si>
    <t>ESTUCO PLASTICO X 30 KG (CUÑETE)</t>
  </si>
  <si>
    <t>PINTURA LACA X 1/4" GL</t>
  </si>
  <si>
    <t>PINTURA TINTE (VARIOS TONOS) X 1/4" GL</t>
  </si>
  <si>
    <t>PULFEN NDOS</t>
  </si>
  <si>
    <t>BOQUILLA PARA JUNTAS CERAMICA DE 1 A 5MM</t>
  </si>
  <si>
    <t>ESPUMA EXPANSIVA MULTIPROPOSITO X 250 CC</t>
  </si>
  <si>
    <t>SILICONA TIPO ANTIHONGOS PARA ZONA HUMEDAS X 300 C.C.</t>
  </si>
  <si>
    <t xml:space="preserve">SOLDADURA 302 X 1/8 </t>
  </si>
  <si>
    <t>SOLDADURA 302 X 3/32</t>
  </si>
  <si>
    <t xml:space="preserve">SOLDADURA 6011 X 1/8 </t>
  </si>
  <si>
    <t>SOLDADURA 6011 X 3/32</t>
  </si>
  <si>
    <t xml:space="preserve">SOLDADURA 6013 X 1/8 </t>
  </si>
  <si>
    <t>SOLDADURA 6013 X 3/32</t>
  </si>
  <si>
    <t xml:space="preserve">SOLDADURA 7018 X 1/8 </t>
  </si>
  <si>
    <t>SOLDADURA 7018 X 3/32</t>
  </si>
  <si>
    <t>SOLDADURA LIQUIDA CPVC X 1/8 GALON</t>
  </si>
  <si>
    <t>BUJES SANITARIOS SOLDADOS 2" X 1-1/2"</t>
  </si>
  <si>
    <t>REJILLA PLASTICAS CON SOSCO 4" X 3"</t>
  </si>
  <si>
    <t>BRIDAS PLASTICAS NO 10": BOLSA</t>
  </si>
  <si>
    <t>BRIDAS PLASTICAS NO 12": BOLSA</t>
  </si>
  <si>
    <t>BRIDAS PLASTICAS NO 5": BOLSA</t>
  </si>
  <si>
    <t>LAMINA DE VIDRIO TRANSPARENTE 5 MM DIMENSIONES 1,83*2,4 M</t>
  </si>
  <si>
    <t>LAMINA DE VIDRIO TRANSPARENTE 6 MM DIMENSIONES 1,83*2,4 M</t>
  </si>
  <si>
    <t>TEJA ESPAÑOLA LONGITUD 1,60M</t>
  </si>
  <si>
    <t>ADOBE O LADRILLO NO. 12</t>
  </si>
  <si>
    <t>CEMENTO GRIS X 50 KG (BULTO)</t>
  </si>
  <si>
    <t>LIJA DE BANDANO. 180 DE 10 METROS (ROLLO)</t>
  </si>
  <si>
    <t>ANGULO DE 1 1/2 X 1/8 X 6 MTR</t>
  </si>
  <si>
    <t>ANGULO DE 1 1/4 X 1/8 X 6 MTR</t>
  </si>
  <si>
    <t>ANGULO DE 1' X 1/8 X 6 MTR</t>
  </si>
  <si>
    <t>ANGULO DE 2' X 1/8 X 6 MTR</t>
  </si>
  <si>
    <t>ANGULO DE 2' X 3/16 X 6 MTR</t>
  </si>
  <si>
    <t>ANGULO DE 3' X 1/4X 6 MTR</t>
  </si>
  <si>
    <t>ANGULO DE 3/4 X  1/8 X 6 MTR</t>
  </si>
  <si>
    <t>LAMINA COL ROLD CAL 16  2X1</t>
  </si>
  <si>
    <t>LAMINA COL ROLD CAL 18 2X1</t>
  </si>
  <si>
    <t>LAMINA COL ROLD CAL 20  2X1</t>
  </si>
  <si>
    <t>LAMINA GALV CAL 18 ,2X1 M</t>
  </si>
  <si>
    <t>LAMINA GALV CAL 26 2X1 M</t>
  </si>
  <si>
    <t xml:space="preserve">ALUMINIUM 7075 T6511 MEETS ASTM B221 BY SQUARED BAR; 2,5" X 6" LENGTH 22" (558,8 MM). </t>
  </si>
  <si>
    <t>SUJETADOR DE DOCUMENTOS 32MM X 12 UNIDADES</t>
  </si>
  <si>
    <t>SUJETADOR DE DOCUMENTOS 50MM X 12 UNIDADES</t>
  </si>
  <si>
    <t>SUJETADOR DE DOCUMENTOS 19MM X 12 UNIDADES</t>
  </si>
  <si>
    <t>DISCOS ABRASIVOS DE 7' X 1/4 X 7/8</t>
  </si>
  <si>
    <t>DISCOS ABRASIVOS DE 9 X 1/4 X 7/8</t>
  </si>
  <si>
    <t>DISCOS DE CORTE DE 14' X 3/32 X 1'</t>
  </si>
  <si>
    <t>DISCOS DE CORTE DE 4 1/2 X 055' X 7/8</t>
  </si>
  <si>
    <t>DISCOS DE CORTE DE 4/1/2 X 1/16 X 7/8</t>
  </si>
  <si>
    <t>DISCOS DE CORTE DE 4/1/2 X 1/8 X 7/8</t>
  </si>
  <si>
    <t>DISCOS DE CORTE DE 7 X 055'X 7/8</t>
  </si>
  <si>
    <t>DISCOS DE CORTE DE 7 X 1/8 X 7/8</t>
  </si>
  <si>
    <t>LAMINA ALFAJOR 1/8  2X1</t>
  </si>
  <si>
    <t>NIPLE GALVANIZADO AGUA 1/2 PULGADAS X 10 CM</t>
  </si>
  <si>
    <t>PLATINA LISA DE 1 1/2 X 1/8 6 MTR</t>
  </si>
  <si>
    <t>PLATINA LISA DE 1 1/4 X 1/8 X 6 MTR</t>
  </si>
  <si>
    <t>PLATINA LISA DE 1' X 1/8 X 6 MTR</t>
  </si>
  <si>
    <t>PLATINA LISA DE 1'X 1/8 X 6 MTR</t>
  </si>
  <si>
    <t>PLATINA LISA DE 1'X 3/16 X 6 MTR</t>
  </si>
  <si>
    <t>PLATINA LISA DE 1/2 X 1/8 6 MTR</t>
  </si>
  <si>
    <t>PLATINA LISA DE 1/2 X 1/8 X 6 MTR</t>
  </si>
  <si>
    <t>PLATINA LISA DE 1/2 X 3/16 6 MTR</t>
  </si>
  <si>
    <t>PLATINA LISA DE 2' X 1/8 X6 MTR</t>
  </si>
  <si>
    <t>PLATINA LISA DE 2' X 3/16 X6 MTR</t>
  </si>
  <si>
    <t>PLATINA LISA DE 3' X3/16 X 6 MTR</t>
  </si>
  <si>
    <t>PLATINA LISA DE 3/4 X 1/8 X 6 MTR</t>
  </si>
  <si>
    <t>PLATINA LISA DE 3/4 X 3/16 X 6 MTR</t>
  </si>
  <si>
    <t>REMACHES DE 1/8 X 1 X CAJA</t>
  </si>
  <si>
    <t>REMACHES POP DE 3/16 X 3/4 ALA ANCHA X CAJA</t>
  </si>
  <si>
    <t>REMACHES POP DE 5/32 X 1' X CAJA</t>
  </si>
  <si>
    <t>TORNILLO DE ENSAMBLE  DE 2 X 1/2</t>
  </si>
  <si>
    <t>TUBO CUADRADO DE 1 1/2 CAL 16 X 6 MTR</t>
  </si>
  <si>
    <t>TUBO CUADRADO DE 1 1/2 CAL 18 X 6 MTR</t>
  </si>
  <si>
    <t>TUBO CUADRADO DE 1' CAL 18 X 6 MTR</t>
  </si>
  <si>
    <t>TUBO CUADRADO DE 2' CAL 16 X 6 MTR</t>
  </si>
  <si>
    <t>TUBO CUADRADO DE 3/4 CAL 18 X 6 MTR</t>
  </si>
  <si>
    <t>TUBO GALV DE 3' X 3MM X 6 MTR</t>
  </si>
  <si>
    <t>TUBO NEGRO REDONDO DE 1 1/2 X 2MM X 6 MTR</t>
  </si>
  <si>
    <t>TUBO NEGRO REDONDO DE 1 1/4 X 1.5MM X 6 MTR</t>
  </si>
  <si>
    <t>TUBO NEGRO REDONDO DE 1' X1.5MM X 6 MTR</t>
  </si>
  <si>
    <t>TUBO NEGRO REDONDO DE 1/2 X 1.5MM X 6 MTR</t>
  </si>
  <si>
    <t>TUBO NEGRO REDONDO DE 2' X 2MM X 6 MTR</t>
  </si>
  <si>
    <t>TUBO NEGRO REDONDO DE 3 X 2.5MM X 6 MTR</t>
  </si>
  <si>
    <t>TUBO PTS 2X1 CAL 16 X 6 MTR</t>
  </si>
  <si>
    <t>TUBO PTS 3X1 CAL 16 X 6 MTR</t>
  </si>
  <si>
    <t>TUBO PTS 4X 1  CAL 16 X 6 MTR</t>
  </si>
  <si>
    <t>VARILLA CORRUGADA DE 1/2 X 6 MTR</t>
  </si>
  <si>
    <t>VARILLA CORRUGADA DE 1/4  X 6 MTR</t>
  </si>
  <si>
    <t>VARILLA CORRUGADA DE 3/8 X 6 MTR</t>
  </si>
  <si>
    <t>VARILLA CORRUGADA DE 5/16 X 6 MTR</t>
  </si>
  <si>
    <t>VARILLA CORRUGADA DE 5/8 X 6 MTR</t>
  </si>
  <si>
    <t>VARILLA CUADRADA DE 1/2 X 6 MTR</t>
  </si>
  <si>
    <t>VARILLA CUADRADA DE 10 MM X 6 MTR</t>
  </si>
  <si>
    <t>VARILLA CUADRADA DE 3/4 X 6 MTR</t>
  </si>
  <si>
    <t>VARILLA CUADRADA DE 9 MM X 6 MTR</t>
  </si>
  <si>
    <t>VARILLA REDONDA LISA DE 1/2 X 6 MTR</t>
  </si>
  <si>
    <t>VARILLA REDONDA LISA DE 1/4 X 6 MTR</t>
  </si>
  <si>
    <t>VARILLA REDONDA LISA DE 3/4 X 6 MTR</t>
  </si>
  <si>
    <t>VARILLA REDONDA LISA DE 3/8 X 6 MTR</t>
  </si>
  <si>
    <t>VARILLA REDONDA LISA DE 5/16 X 6 MTR</t>
  </si>
  <si>
    <t>PLATINA DE 1 1/2" X 1/8 X 6M</t>
  </si>
  <si>
    <t>MALLA ESLABONADA 2 X 10 METROS, METAL 2-1/4 X 2-1/4 PULGADA CAL 16 (ROLLO)</t>
  </si>
  <si>
    <t>LAMINA ALFAJOR EN HIERRO DE 1/8" 3 MM 3 X 1</t>
  </si>
  <si>
    <t>TUERCA ROSCA ORDINARIA DE 3/8 X 100 (PAQUETE)</t>
  </si>
  <si>
    <t>TUERCA ROSCA ORDINARIA DE 1/2 X 100 (PAQUETE)</t>
  </si>
  <si>
    <t>JUEGO LLAVES MIXTAS TIPO RATCHET 12 PIEZAS MM 09040SJ</t>
  </si>
  <si>
    <t>TAPA LISA PVC 2X4</t>
  </si>
  <si>
    <t>TAPA LISA PVC 4X4</t>
  </si>
  <si>
    <t>TOMAS 3 X 50 DE SOBREPONER</t>
  </si>
  <si>
    <t>CABLE AISLADO THW NO.10</t>
  </si>
  <si>
    <t>CABLE AISLADO THW NO.12</t>
  </si>
  <si>
    <t>CABLE AISLADO THW NO.14</t>
  </si>
  <si>
    <t>CABLE AISLADO THW NO.8</t>
  </si>
  <si>
    <t>DUPLEX 2 X 16 ROLLO X 100 MTS (ROLLO)</t>
  </si>
  <si>
    <t>CABLE DUPLEX TRANSPARENTE NO 14 X 100 (ROLLO)</t>
  </si>
  <si>
    <t xml:space="preserve">CURSO TEORICO PRÁCTICO MICRO-SOLDADURA (SOLDERING) </t>
  </si>
  <si>
    <t xml:space="preserve">CABLE ASSEMBLY SPEC STABILATOR RH Y LH   70552-06102-108 </t>
  </si>
  <si>
    <t>ADVANTIX 4,0ML</t>
  </si>
  <si>
    <t>ALAPIEL CREMA X 35 GR</t>
  </si>
  <si>
    <t>ALCOHOL ANTISEPTICO X 3800CC</t>
  </si>
  <si>
    <t>ALERVEC X 50 ML</t>
  </si>
  <si>
    <t>BAYTRIL 150MG X 10 TAB</t>
  </si>
  <si>
    <t>BOLSA BASURA PARA PAPELERA, 43 X 48 CM PAQUETE POR 10 UNIDADES</t>
  </si>
  <si>
    <t>CAJA DE GASA ESTERIL SECCIONADA X 100GR</t>
  </si>
  <si>
    <t>CARBON ACTIVADO CAJA X 10 UND</t>
  </si>
  <si>
    <t>CARRETILLA CON PLATAFORMA 150KG PC527 T.PLANCHA 73X47X81</t>
  </si>
  <si>
    <t>CERULINE X120 ML</t>
  </si>
  <si>
    <t>CINTA ADHESIVA TRANSPARENTE DE EMPAQUE EN ROLLO 48 MM X 100 M.</t>
  </si>
  <si>
    <t>CLORDENT SOLUCION ANTISEPTICA DE 120 ML</t>
  </si>
  <si>
    <t>CLORHEXIN SPRAY FRASCO X 120 ML</t>
  </si>
  <si>
    <t>CUTAMYCON VF CREMA X 100 GR</t>
  </si>
  <si>
    <t>DENTY FARM CREMA X 80 GR</t>
  </si>
  <si>
    <t>DESCENSOR 200 MG X QO TAB</t>
  </si>
  <si>
    <t>DEXTROSA 5 % INYEC X 500ML</t>
  </si>
  <si>
    <t>DRONTAL PS X1 TAB 35 KG</t>
  </si>
  <si>
    <t>ENDOG 2 TAB X 300 MG</t>
  </si>
  <si>
    <t>ESCALERA TIJERA PLATAFORMA ALUMINIO 1,5 MT 6 PASOS</t>
  </si>
  <si>
    <t>MANTENIMIENTO CORRECTIVO Y PREVENTIVO DE LAS PLANTAS PRINCIPALES AMARRE  30 SEP 2020 Y 30 NOV 2021</t>
  </si>
  <si>
    <t>MANTENIMIENTO CORRECTIVO Y PREVENTIVO PLANTAS ELECTRICAS SATELITALES AMARRE VF  2022 (30 SEP 2020 -15 JULIO 2021)</t>
  </si>
  <si>
    <t>MONOGAFAS VENTILACION INDIRECTA LENTE CLARO REF 332 &amp; 334</t>
  </si>
  <si>
    <t>POMADA ALFA 350  GRAMOS</t>
  </si>
  <si>
    <t xml:space="preserve">SELLOS DE SEGURIDAD PLASTICO 20 CM X 2,2MM AZUL </t>
  </si>
  <si>
    <t>TARJETAS  PVC SIN CHIP PARA FICHEROS (ESTANDAR) X 500</t>
  </si>
  <si>
    <t>TINTA PARA IMPRESORA (EPSON WORKFORCE PRO WF-6590 SERIE NO. VQHY014888) AMARILLO: Y - NO. 1620773</t>
  </si>
  <si>
    <t>TINTA PARA IMPRESORA (EPSON WORKFORCE PRO WF-6590 SERIE NO. VQHY014888) AZUL: C - NO. 1620771</t>
  </si>
  <si>
    <t>TINTA PARA IMPRESORA (EPSON WORKFORCE PRO WF-6590 SERIE NO. VQHY014888) NEGRO: BK - NO. 1620770</t>
  </si>
  <si>
    <t>TINTA PARA IMPRESORA (EPSON WORKFORCE PRO WF-6590 SERIE NO. VQHY014888) ROJO: M - NO. 1620772</t>
  </si>
  <si>
    <t xml:space="preserve">TONER IMPRESORA HP LASER JET 1536DNF MFP- TONER CE278A | 78A </t>
  </si>
  <si>
    <t>TOTAL FRLC ANTIPARASITARIO INTERNO  PARA PERROS. 20 A 60 KG</t>
  </si>
  <si>
    <t>ARNES PARA DESCENSO DISEÑO DE 4 CORREAS Y PANEL DE NYLON CORDURA, ASA DE GOMA, PUNTOS DE ENGANCHE CON ANILLA EN D DE ACERO, 4 PUNTOS DE CONTACTO, ANILLA PARA 16 KN</t>
  </si>
  <si>
    <t>CALENTADORES DE AMBIENTE PARA ALOJAMIENTOS CERROS  MANJUI  Y  NEUSA</t>
  </si>
  <si>
    <t xml:space="preserve">DELTAS PARA ANCLAJE PERROS DE SEGURIDAD RESISTENCIA 45 KN, CON PUNTO DE SEGURIDAD </t>
  </si>
  <si>
    <t>CABLE UTP CAT 6 CAJA X305MTS</t>
  </si>
  <si>
    <t>CUCHILLA BISTURI 18 MMX10 UND</t>
  </si>
  <si>
    <t>ARENA AMARILLA DE POZO PRESENTACIÓN BULTO X 40 KG</t>
  </si>
  <si>
    <t>ARENA DE RIO PRESENTACIÓN BULTO X 40 KG</t>
  </si>
  <si>
    <t>GRAVILLA PRESENTACIÓN BULTO X 40 KG</t>
  </si>
  <si>
    <t>SILICONA MASILLA ELÁSTICA SELLANTE Y ADHESIVA  300 ML</t>
  </si>
  <si>
    <t>SILICONA TRANSPARENTE X 300 ML</t>
  </si>
  <si>
    <t>SOLDADURA LIQUIDA PVC ¼ DE GALON</t>
  </si>
  <si>
    <t>CHAZO PLÁSTICO DE 1/4" CON TORNILLO PRESENTACIÓN TARRO X 100 UNIDADES</t>
  </si>
  <si>
    <t>CHAZO PLÁSTICO DE 3/16" CON TORNILLO PRESENTACIÓN TARRO X 100 UNIDADES</t>
  </si>
  <si>
    <t>CHAZO PLÁSTICO DE 5/16" CON TORNILLO PRESENTACIÓN TARRO X 100 UNIDADES</t>
  </si>
  <si>
    <t>TUBERIA CPVC 3/4 TIPO PESADO PRESENTACIÓN TUBO X 3 METROS</t>
  </si>
  <si>
    <t>TUBERIA PVC SANITARIA 2" PRESENTACIÓN X 3 METROS</t>
  </si>
  <si>
    <t>TUBERIA PVC SANITARIA 3" PRESENTACIÓN X 3 METROS</t>
  </si>
  <si>
    <t>TUBERIA PVC SANITARIA 4" PRESENTACIÓN X 3 METROS</t>
  </si>
  <si>
    <t>TUBO CPVC 1/2 TIPO PESADO- PRESENTACIÓN TUBO X 3 METROS</t>
  </si>
  <si>
    <t>TEJA TRASLUCIDA  NO. 6</t>
  </si>
  <si>
    <t>TEJA TRASLUCIDA NO. 8</t>
  </si>
  <si>
    <t>BLOQUE NO. 5</t>
  </si>
  <si>
    <t>LIJA DE AGUA NO. 220 X PLIEGO</t>
  </si>
  <si>
    <t>LIJA DE AGUA NO. 320 X PLIEGO</t>
  </si>
  <si>
    <t>LIJA TELA DE ESMERIL NO. 120 5 PULGADAS ROLLO DE 20 METROS</t>
  </si>
  <si>
    <t>LIJA TELA DE ESMERIL NO. 60 11 PULGADAS ROLLO DE 20 METROS</t>
  </si>
  <si>
    <t>LIJA TELA DE ESMERIL NO. 80 21X3 PUGADAS ROLLO DE 20 METROS</t>
  </si>
  <si>
    <t>LIJA TELA DE ESMERIL NO. 80 5 PULGADAS ROLLO DE 20 METROS</t>
  </si>
  <si>
    <t>CEMENTO GRIS PRESENTACIÓN BULTO X 50 KG</t>
  </si>
  <si>
    <t>TEJA FIBROCEMENTO NO. 6</t>
  </si>
  <si>
    <t>TEJA FIBROCEMENTO NO. 8</t>
  </si>
  <si>
    <t>AMARRES PARA TEJA PRESENTACIÓN PAQUETE X 100 UNIDADES</t>
  </si>
  <si>
    <t>BISAGRA SEMIPARCHE PARA COCINA INTEGRAL PRESENTACIÓN X PAQUETE DE 10 UNIDADES</t>
  </si>
  <si>
    <t>GANCHOS PARA TEJA PRESENTACIÓN PAQUETE X 10 UNIDADES</t>
  </si>
  <si>
    <t>SOLDADURA 6013 1/8 PRESENTACIÓN X 5 KILOGRAMOS</t>
  </si>
  <si>
    <t>TORNILLO AUTOPERFORANTE ARANDELA PRESENTACIÓN X PAQUETE DE 100 UNIDADES</t>
  </si>
  <si>
    <t xml:space="preserve">TORNILLO NEGRO  1 1/2'' CAL 8 AUTOPERFORANTE PRESENTACIÓN PAQUETE X 100 UNIDADES </t>
  </si>
  <si>
    <t xml:space="preserve">TORNILLO NEGRO  1'' CAL 8 AUTOPERFORANTE PRESENTACIÓN PAQUETE X 500 UNIDADES  </t>
  </si>
  <si>
    <t xml:space="preserve">TORNILLO NEGRO  2'' CAL 8 AUTOPERFORANTE PRESENTACIÓN PAQUETE X 100 UNIDADES </t>
  </si>
  <si>
    <t xml:space="preserve">TORNILLO NEGRO  3/4'' CAL 6 AUTOPERFORANTE PRESENTACIÓN PAQUETE X 500 UNIDADES </t>
  </si>
  <si>
    <t xml:space="preserve">TORNILLO NEGRO 3''CAL 7 AUTOPERFORANTE PRESENTACIÓN DE PAQUETE X 150 UNIDADES </t>
  </si>
  <si>
    <t>TORNILLO PARA DRYWALL 6X1" PRESENTACIÓN PAQUETE X 100 UNIDADES</t>
  </si>
  <si>
    <t>ÁNGULO DE HIERRO A-36 DE 1 1/2" X 1/8" PRESENTACIÓN X 6 METROS DE LARGO</t>
  </si>
  <si>
    <t>ÁNGULO DE HIERRO A-36 DE 1" X 1/8" PRESENTACIÓN X 6 METROS DE LARGO</t>
  </si>
  <si>
    <t>EMPALME DE CAPUCHON PARA AWG NO. 10, 2 CONDUCTORES</t>
  </si>
  <si>
    <t>EMPALME DE CAPUCHON PARA AWG NO. 12, 3 CONDUCTORES</t>
  </si>
  <si>
    <t>EMPALME DE CAPUCHON PARA AWG NO. 14, 3 CONDUCTORES</t>
  </si>
  <si>
    <t>LAMPARA LED DE SOBREPONER 2X18W T8 CON MUEBLE DE LUJO</t>
  </si>
  <si>
    <t>MANTENIMIENTO CANCHA SINTÉTICA (LIMPIEZA Y CAUCHO GRANULADO)</t>
  </si>
  <si>
    <t>ADICIÓN MANTENIMIENTO ESCAM</t>
  </si>
  <si>
    <t>CABLE PLANO DE PVC PARA GALGAS EXTENSIOMETRICAS</t>
  </si>
  <si>
    <t>CABLE THHN  NO. 12  AMARILLO</t>
  </si>
  <si>
    <t>CABLE THHN  NO. 12  AZUL</t>
  </si>
  <si>
    <t>CABLE THHN  NO. 12  BLANCO</t>
  </si>
  <si>
    <t>CABLE THHN  NO. 12  ROJO</t>
  </si>
  <si>
    <t>MANTENIMIENTO EQUIPOS AUDIOVISUALES DEL AUDITORIO (PANEL DE CONTROL DE SONIDO, VIDEO Y LUCES, PANEL DE CONTROL ELECTRICO, VIDEO PROYECTOR, TELEVISORES Y TELÓN)</t>
  </si>
  <si>
    <t>SERVICIO DE MANTENIMIENTO PREVENTIVO Y CORRECTIVO A TODO COSTO DE LOS PERIFÉRICOS DEL BANCO DE PRUEBA MOTORES T-53/T-700</t>
  </si>
  <si>
    <t>POMADAS SOLDADURA 55G  (GRUSE)</t>
  </si>
  <si>
    <t xml:space="preserve">TONNER IMPRESORA P/N: 78A, HP 78A BLK DUAL PACK LJ </t>
  </si>
  <si>
    <t>TELEVISOR LED DE 50 PULGADAS FULL HD CON ENTRADA DE VIDEO HDMI, PARA VISUALIZACIÓN DE DATOS Y SEÑALES DIGITALES</t>
  </si>
  <si>
    <t>PANTALLA TÁCTIL RESISTIVA 17,3 PULG, INDUSTRIAL HDMI, BNC, USB PARA MANEJO DE GRÁFICOS Y AUTOMATIZACIÓN</t>
  </si>
  <si>
    <t>POLEA DE 14 PULGADAS 3 BANDAS FABRICADAS EN HIERRO CON UN ORIFICIO PARA EJE DE 2,37 PULGADAS DE DIAMETRO Y CON AGUJERO PARA CUÑA DE 0,33 PULGADAS DE ALTO X 0,63 PULG DE ANCHO</t>
  </si>
  <si>
    <t>POLEA DE 3 PULGADAS 03 BANDAS, ORIFICIO DE EJE DE  01 PULGADA, AGUJERO PARA CUÑA ESTANDAR</t>
  </si>
  <si>
    <t>CHUMACERA TIPO PEDESTAL, PARA EJE DE 1 PULGADA DE DIÁMETRO, CON RODAMIENTOS DE BOLAS EDT PARA APLICACIONES DE ALTA VELOCIDAD Y ALTA TENSIÓN CON SISTEMA DE LUBRICACIÓN QUE SOPORTE UNA VELOCIDAD MÁXIMA DE 16000 RPM</t>
  </si>
  <si>
    <t>CHUMACERA DE PARED CON RODAMIENTOS DE BOLAS EDT PARA APLICACIONES DE ALTA VELOCIDAD Y ALTA TENSIÓN INTERNO PARA EJE DE UNA PULGADA, QUE SOPORTE VELOCIDADES DE MÁXIMAS DE 16000 RPM</t>
  </si>
  <si>
    <t xml:space="preserve">TOMA ELÉCTRICA INDUSTRIAL  INTELIGENTE WIFI, SENCILLA, COMPATIBLE CON ECHO DOT 4TA GENERACION ALEXA, FUNCIONA A 110 VAC 10 AMP </t>
  </si>
  <si>
    <t>INTERRUPTOR DOBLE, INTELIGENTE WIFI,  COMPATIBLE CON ECHO DOT 4TA GENERACION ALEXA, CON DOS BOTONES DE ENCENDIDOS, FUNCIONA A 110 VAC</t>
  </si>
  <si>
    <t>CINTA LED RGB 110 VOLT (10 MTS)</t>
  </si>
  <si>
    <t>LUZ INDICADORA DE TORRE PARA SEÑALIZACIÓN DE 110 VAC COLOR VERDE Y ROJA</t>
  </si>
  <si>
    <t>CÁMARA DE VIGILANCIA TIPO DOMO FULL HD 1080P / 720P, TIPO MINI, SENSOR CMOS DE 2MP, LED DE 24 PIEZAS, IR DE 20 M, GLOBO OCULAR IR PARA INTERIORES, ICR, 0.1 LUX / F1.2, 12 VDC, IR INTELIGENTE, DNR, LENTE DE 3.6 / 6 MM</t>
  </si>
  <si>
    <t xml:space="preserve">PARLANTE PORTÁTIL COMPONENTE DE DOMÓTICA ,  ECHO DOT, 4TA GENERACIÓN CON RELOJ - INTELIGENTE QUE SE ACTIVA MEDIANTE EL COMANDO ALEXA.. CONTROL INTELIGENTE: USE SU VOZ E IDIOMA ESPAÑOL, PARA ENCENDER, AJUSTAR TERMOSTATOS, LUCES Y BLOQUEAR PUERTAS CON DISPOSITIVOS COMPATIBLES. DISEÑADO PARA PROTEGER SU PRIVACIDAD: CONSTRUIDO CON MÚLTIPLES CAPAS DE PROTECCIONES Y CONTROLES DE PRIVACIDAD, INCLUIDO UN BOTÓN DE APAGADO DE MICRÓFONO QUE DESCONECTA ELECTRÓNICAMENTE LOS MICRÓFONOS </t>
  </si>
  <si>
    <t xml:space="preserve">PIRLAN DESNIVEL PISO LAMINADO </t>
  </si>
  <si>
    <t>GUIA DE DILATACION PISO LAMINADO</t>
  </si>
  <si>
    <t>LUBRICANTE LPS-1</t>
  </si>
  <si>
    <t>VARSOL X GALON</t>
  </si>
  <si>
    <t>HP OFFICEJET 100 MOVILE PINTER  C-876611 COLOR - 95</t>
  </si>
  <si>
    <t>HP OFFICEJET 100 MOVILE PINTER / C-936411 NEGRO - 98</t>
  </si>
  <si>
    <t>LEXMARK T654DN</t>
  </si>
  <si>
    <t>LLANTA 28X9-15 DELANTERA  MONTACARGA 3 TON</t>
  </si>
  <si>
    <t>INTERVENTORIA TECNICA, ADMINISTRATIVA, FINANCIERA, CONTABLE Y JURIDICA PARA LA CONSTRUCCION, INFRAESTRUCTURA Y EQUIPOS ALOJAMIENTO MILITAR PERSONAL SUBOFICIALES SOLTEROS EMAVI</t>
  </si>
  <si>
    <t>MODULO RH 15MM: (0.77X0.6M)</t>
  </si>
  <si>
    <t>MODULO RH 15MM: (0.8X0.6M)</t>
  </si>
  <si>
    <t>MODULO RH 15MM: (0.91X0.6M)</t>
  </si>
  <si>
    <t>MODULO RH 15MM: (1.82X0.6M)</t>
  </si>
  <si>
    <t>MODULO RH 15MM: (2.75X0.1M)</t>
  </si>
  <si>
    <t>MODULO RH 15MM: (0.77X0.1M)</t>
  </si>
  <si>
    <t>MODULO RH 15MM: (0.8X0.1M)</t>
  </si>
  <si>
    <t>MODULO RH 15MM: (0.5X0.2M)</t>
  </si>
  <si>
    <t>MODULO RH 15MM: (0.445X0.2M)</t>
  </si>
  <si>
    <t>MODULO RH 15MM: (0.445X0.47M)</t>
  </si>
  <si>
    <t>MODULO RH 15MM: (0.5X0.215M)</t>
  </si>
  <si>
    <t>MODULO RH 15MM: (0.4X0.7M)</t>
  </si>
  <si>
    <t>MODULO RH 15MM: (0.91X0.7M)</t>
  </si>
  <si>
    <t>MODULO RH 15MM: (0.29X0.7M)</t>
  </si>
  <si>
    <t xml:space="preserve">CUÑETE (5 GALONES) DE PINTURA PARA DEMARCACIÓN VIAL AMARILLA BASE DE AGUA
</t>
  </si>
  <si>
    <t xml:space="preserve">CUÑETE (5 GALONES) DE PINTURA PARA DEMARCACIÓN VIAL BLANCA BASE DE AGUA
</t>
  </si>
  <si>
    <t>CUÑETE (5 GALONES) DE PINTURA PARA DEMARCACIÓN VIAL NEGRA BASE DE AGUA</t>
  </si>
  <si>
    <t>CUÑETE (5 GALONES) DE PINTURA PARA DEMARCACIÓN VIAL ROJA BASE DE AGUA</t>
  </si>
  <si>
    <t>BULTO DE 25 KILOGRAMOS MICROESFERAS DE VIDRIO PREMIUM</t>
  </si>
  <si>
    <t>PORCELANATO SOHO GRIS MULTICOLOR FORMATO 28.3X56.6 REF 56737250, SIMILAR O DE MEJORES CARACTERÍSTICAS TÉCNICAS, SIMILAR O DE MEJORES CARACTERÍSTICAS TÉCNICAS.</t>
  </si>
  <si>
    <t>PARED NATURAL SALENTO DE COLOR GRIS CARAS DIFERENCIADAS Y FORMATO 30.1X75.3 REF. 757159501, SIMILAR O DE MEJORES CARACTERÍSTICAS TÉCNICAS</t>
  </si>
  <si>
    <t>CINTA ENMASCARAR 24 MMX 50MTS + 10MTS</t>
  </si>
  <si>
    <t>CAJA GALVANIZADA 2400 PARA USO CON TUBERÍAS PVC</t>
  </si>
  <si>
    <t>CAJA 2400 RAWELT PARA USO CON TUBERÍAS EMT</t>
  </si>
  <si>
    <t>LED STREET LIGHT - LED STREET LIGHT 60W NW URBAN</t>
  </si>
  <si>
    <t xml:space="preserve">ESTUDIOS DE SUELOS
</t>
  </si>
  <si>
    <t xml:space="preserve">MANTENIMIENTO MÁQUINAS DE PINTURA
</t>
  </si>
  <si>
    <t>MANTENIMIENTO PREVENTIVO CORRECTIVO DE AIRES ACONDICIONADOS DE 12000, 18000 Y 24000 BTU  (APOYO RADARES )</t>
  </si>
  <si>
    <t>SUMINISTRO E INSTALACION DE: PUESTO
EN L  150CM X 150CM (OFICINAS SUPERVISORES)</t>
  </si>
  <si>
    <t>SUMINISTRO E INSTALACION DE: PUESTO SENCILLO 150CM X 60CM (OFICINAS
SUPERVISORES)</t>
  </si>
  <si>
    <t>SUMINISTRO E INSTALACION DE: PUESTO
EN L 150CM X 160CM (OFICINAS SUBDIRECTOR)</t>
  </si>
  <si>
    <t>SUMINISTRO E INSTALACION DE: PUESTO EN U  150CM X 195CM X 185CM (OFICINAS
DIRECTOR)</t>
  </si>
  <si>
    <t>SUMINISTRO E INSTALACION DE: PUESTO
EN L 180CM X 280CM (OFICINA DE JEFATURA)</t>
  </si>
  <si>
    <t>SUMINISTRO DE MATERIALES DE CONSTRUCCION PARA EL MANTENIMIENTO DE CALLES RODAJE Y RAMPAS DEL CACOM-1 - PIEDRA RAJÓN  Φ &gt; 30 CM</t>
  </si>
  <si>
    <t>SUMINISTRO DE MATERIALES DE CONSTRUCCION PARA EL MANTENIMIENTO DE CALLES RODAJE Y RAMPAS DEL CACOM-1 - PASAJUNTA, DOVELA O CANASTILLA, CON GRAFIL DE 9 MM, PASADOR LISO DE 1" 1/4" CON LONGITUD DE 40 CM ESPACIADOS CADA 30 CM, ARMADA.</t>
  </si>
  <si>
    <t>SUMINISTRO DE MATERIALES DE CONSTRUCCION PARA EL MANTENIMIENTO DE CALLES RODAJE Y RAMPAS DEL CACOM-1 - ALAMBRE RECOCIDO NO.17 X 25KG</t>
  </si>
  <si>
    <t>SUMINISTRO DE MATERIALES DE CONSTRUCCION PARA EL MANTENIMIENTO DE CALLES RODAJE Y RAMPAS DEL CACOM-1 - POLISOMBRA CALIBRE 80% X 4 M DE ANCHO X 100 M DE LARGO X ROLLO</t>
  </si>
  <si>
    <t>SUMINISTRO DE MATERIALES DE CONSTRUCCION PARA EL MANTENIMIENTO DE CALLES RODAJE Y RAMPAS DEL CACOM-1 - LISTON DE MADERA 3 CENTIMETROS X3 CENTIMETROS X 3 METROS</t>
  </si>
  <si>
    <t>SUMINISTRO DE MATERIALES DE CONSTRUCCION PARA EL MANTENIMIENTO DE CALLES RODAJE Y RAMPAS DEL CACOM-1 - ROLLO DE CABLE ENCAUCHETADO  CALIBRE 2X12 X 100 METROS DE LONGITUD 600V F.R</t>
  </si>
  <si>
    <t>SUMINISTRO DE MATERIALES DE CONSTRUCCION PARA EL MANTENIMIENTO DE CALLES RODAJE Y RAMPAS DEL CACOM-1 - BALDES PARA CONSTRUCCION NO 8</t>
  </si>
  <si>
    <t>SUMINISTRO DE MATERIALES DE CONSTRUCCION PARA EL MANTENIMIENTO DE CALLES RODAJE Y RAMPAS DEL CACOM-1 - MANGUERA BICOLOR TIPO PESADO PRO 1/2 PULGADA 18KG 100 M,  CON ACOPLES.</t>
  </si>
  <si>
    <t>MARMITA IMPRIMADOR PORTÁTIL PARA
EMULSIÓN ASFÁLTICA. CAPACIDAD 460
GALONES.</t>
  </si>
  <si>
    <t>CALDERA PARA APLICACIÓN DE SELLADOR
DE GRIETAS EN CALIENTE, TIPO MINI
MELTER 10 O SIMILAR.</t>
  </si>
  <si>
    <t xml:space="preserve">TANQUE IRRIGADOR PORTÁTIL PARA AGUA.
CAPACIDAD 300 GALONES. </t>
  </si>
  <si>
    <t>SELLANTE TIPO POLYBIT-R O
SIMILAR</t>
  </si>
  <si>
    <t>INTERVENTORÍA TÉCNICA, ADMINISTRATIVA, FINANCIERA, CONTABLE Y JURÍDICA PARA LA CONSTRUCCIÓN DE LA FASE I DE LA TORRE DE CONTROL DEL COMANDO AÉREO DE COMBATE NO. 1 EN PUERTO SALGAR – CUNDINAMARCA.</t>
  </si>
  <si>
    <t>INTERVENTORÍA TÉCNICA, ADMINISTRATIVA, FINANCIERA, CONTABLE Y JURÍDICA PARA LA OBRA PÚBLICA PARA LA CONSTRUCCIÓN DEL CENTRO DE ARMAS Y TACTICAS - CEATA, EN EL COMANDO AÉREO DE COMBATE NO.1</t>
  </si>
  <si>
    <t>CONSTRUCCIÓN EDIFICIO DEL ESPACIO EN LA ESCUELA MILITAR DE AVIACION MARCO FIDEL SUAREZ SUMINISTRO, INSTALACIÓN Y PUESTA EN SERVICIO EN SERVICIO MÓDULO FOTOVOLTAICO MONOPERC CHEETAH JINKO 400WP – JKM400M72, INCLUYE DUCTERIA IMC, CABLEADO, ACCESORIOS DE CONEXIÓN Y TODO LO NECESARIO PARA SU CORRECTA INSTALACIÓN Y PUESTA EN FUNCIONAMIENTO.</t>
  </si>
  <si>
    <t>CONSTRUCCIÓN EDIFICIO DEL ESPACIO EN LA ESCUELA MILITAR DE AVIACION MARCO FIDEL SUAREZ SUMINISTRO, INSTALACIÓN Y PUESTA EN SERVICIO DE SISTEMA DE AIRE ACONDICIONADO Y VENTILACIÓN MECÁNICA DE FLUJO DE REFRIGERANTE VARIABLE (VRF), CON UNA UNIDAD CONDENSADORA PUHY-P360TSNU-A CON CAPACIDAD DE 360.000 BTU/H, UNA UNIDAD CONDENSADORA PUHY-P168TNU-A CON CAPACIDAD DE 168.000 BTU/H, UN FAN COIL ALTA ESTÁTICA PEFY-P96NMHSU-E (96.000 BTU/H), TRES FAN COIL MEDIA ESTÁTICA PEFY-P54NMAU-E (54.000 BTU/H), TRES FAN COIL MEDIA ESTÁTICA PEFY-P36NMAU-E (36.000 BTU/H), UN FAN COIL MEDIA ESTÁTICA PEFY-P30NMAU-E (30.000 BTU/H), UN FAN COIL MEDIA ESTÁTICA PEFY-P24NMAU-E (24.000 BTU/H), UN CASSETTE 4 VIAS PLFY-P30NEMU-E (30.000 BTU/H), UN MULTIPOSICIÓN PVFY-P30NAMU-E1 (30.000 BTU/H), DOS LOSSNAY LGH-F600RX5-E1 (600 CFM), CINCO LGH-F470RX5-E1 LOSSNAY (470 CFM), UNA UNIDAD DE VENTILACIÓN CDAFH-7/7 465 CFM, UN CONTROL CENTRAL AE-200, CATORCE CONTROL ALAMBRADO PAC-YT53CRAU, SIETE CONTROL ALAMBRADO PZ-60DR-E, INCLUYE DUCTERIA PARA CABLEADO, CABLEADO ELÉCTRICO, CABLEADO DE CONTROL, CABLEADO DE COMUNICACIÓN, DUCTERIA DE COBRE DE LA RED DE REFRIGERACIÓN, ACCESORIOS DE COBRE, RACORES, RUBATES, MIRILLAS, ACCESORIOS, DUCTERIA PVC DE LA RED DE DRENAJE, SISTEMA DE ANCLAJE DE EQUIPOS, DIFUSORES, REJILLAS, DAMPER Y DEMÁS ELEMENTOS REQUERIDOS PARA GARANTIZAR SU CORRECTA INSTALACIÓN Y FUNCIONAMIENTO.</t>
  </si>
  <si>
    <t>CONSTRUCCIÓN EDIFICIO DEL ESPACIO EN LA ESCUELA MILITAR DE AVIACION MARCO FIDEL SUAREZ  SUMINISTRO, INSTALACIÓN Y PUESTA EN SERVICIO DE ASCENSOR NIDEC, DE 4 PARADAS Y 4 APERTURAS DE OPERADOR CENTRAL Y DOBLE ENTRADA, VELOCIDAD DE 1 M/S, 630 KG DE CAPACIDAD DE CARGA, CON UN SISTEMA DE CONTROL DE AC VOLTAJE VARIABLE, SISTEMA DE CONTROL DE FRECUENCIA CON MICRO PROCESADOR FUSIÓN K-MC-1000, MÁQUINA DE TRACCIÓN DE IMÁN PERMANENTE SIN ENGRANAJE, CABINA EN ACERO INOXIDABLE, ENTRADA PRINCIPAL EN ACERO INOXIDABLE, RESTO DE ENTRADAS PINTURA EN COLOR ACERO Y AMORTIGUADORES EN ACEITE, INCLUYE DUCTERIA PARA CABLEADO, CABLEADO ELÉCTRICO, CABLEADO DE CONTROL, CABLEADO DE COMUNICACIÓN, SISTEMA DE ANCLAJE, ACCESORIOS Y DEMÁS ELEMENTOS REQUERIDOS PARA GARANTIZAR SU CORRECTA INSTALACIÓN Y FUNCIONAMIENTO.</t>
  </si>
  <si>
    <t>CONSTRUCCIÓN EDIFICIO DEL ESPACIO EN LA ESCUELA MILITAR DE AVIACION MARCO FIDEL SUAREZ SUMINISTRO, INSTALACION Y PUESTA EN SERVICIO DE LECTOR DE IRIS REF:II-ICAM7000S-T, INCLUYE BOTON NO TOUCH GENERICO, FUENTE DE 12V 1A, ELECTROIMAN 350 LB, SOPORTE L PARA ELECTROIMAN Y DEMAS ACCESORIOS PARA SU CORRECTA INSTALACION Y FUNCIONAMIENTO</t>
  </si>
  <si>
    <t>CONSTRUCCIÓN EDIFICIO DEL ESPACIO EN LA ESCUELA MILITAR DE AVIACION MARCO FIDEL SUAREZ SUMINISTRO E INSTALACION DE  LECTOR TARJETAS Y BLUETOOTH REF: RBH-N86-DNB-D-O6966.988 INCLUYE BOTON NO TOUCH GENERICO, FUENTE DE 12V 1A, ELECTROIMAN 350 LB, SOPORTE L PARA ELECTROIMAN, TARJETAS MAGNÉTICAS. FORMATO 50BIT, CON CSN, Y PROGRAMACION ESPECIAL SECTOR REF: RBH-AB-ISO-D-EV1-2K Y DEMAS ACCESORIOS PARA SU CORRECTA INSTALACION Y FUNCIONAMIENTO</t>
  </si>
  <si>
    <t>CONSTRUCCIÓN EDIFICIO DEL ESPACIO EN LA ESCUELA MILITAR DE AVIACION MARCO FIDEL SUAREZ SUMINISTRO E INSTALACION  DE COMPUTADOR PARA ESTACIÓN DE VISITANTES REF: PC CORE I5, HD 1TB, RAM 8GB; MONITOR23" INCLUYE LICENCIAS DE SOFTWARE VISITANTES REF: RBH-AX5-ENT-WSTL-5-VM5Y DEMAS ACCESORIOS PARA SU CORRECTA INSTALACION Y FUNCIONAMIENTO</t>
  </si>
  <si>
    <t>CONSTRUCCIÓN EDIFICIO DEL ESPACIO EN LA ESCUELA MILITAR DE AVIACION MARCO FIDEL SUAREZ SUMINISTRO  INSTALACION Y PUESTA EN SERVICIO DE KIT CONTROLADOR ACCESO DE 8 LECTORES (RBH-UNC5825RM-8-KIT-PB) REF RBH-UNC-500-825M, REF RBH-AX-NURC-2002-B, REF RBH-UNC-500-RACK-01, REF FUENTE PERIFERICOS Y DEMAS ACCESORIOS REQUERIDOS PARA SU CORRECTO FUNCIONAMIENTO Y PUESTA EN SERVICIO</t>
  </si>
  <si>
    <t>CONSTRUCCIÓN EDIFICIO DEL ESPACIO EN LA ESCUELA MILITAR DE AVIACION MARCO FIDEL SUAREZSUMINISTRO E INSTALACION DE MINIDOMO IP, IR INTERIOR REF:M3115-LVE7, INCLUYE ACCESORIO T8120 15W MIDSPAN 1-PORT REF T8120</t>
  </si>
  <si>
    <t>CONSTRUCCIÓN EDIFICIO DEL ESPACIO EN LA ESCUELA MILITAR DE AVIACION MARCO FIDEL SUAREZ SUMINISTRO E INSTALACION DE CÁMARA DOMO PANORAMICA 360° REF AXIS M3057-PLVE INCLUYE ACCESORIO T8120 15W MIDSPAN 1-PORT REF T8120</t>
  </si>
  <si>
    <t>CONSTRUCCIÓN EDIFICIO DEL ESPACIO EN LA ESCUELA MILITAR DE AVIACION MARCO FIDEL SUAREZ SUMINISTRO E INSTALACION DE CAMARA IP EXTERIOR, IR TIPO BULLET REF P1447-LE INCLUYE ACCESORIO T8120 15W MIDSPAN 1-PORT REF T8120</t>
  </si>
  <si>
    <t>CONSTRUCCIÓN EDIFICIO DEL ESPACIO EN LA ESCUELA MILITAR DE AVIACION MARCO FIDEL SUAREZ SUMINISTRO E INSTALACION DE CAMARA PTZ 360° IR EXTERIOR. REF Q6215-LE INCLUYE  WALL MOUNT GREY REF:  AXIS T94J01A21.510.667, OUTDOOR RJ45 CABLE 5M REF ORJ45, BRAZO SOPORTE PARA CÁMARA PTZ REF  INOXIDABLE, LARGO 1M, PARA FACHADA O PLACA Y DEMAS ACCESORIOS REQUERIDOS PARA SU CORRECTO FUNCIONAMIENTO Y PUESTA EN SERVICIO.</t>
  </si>
  <si>
    <t>CONSTRUCCIÓN EDIFICIO DEL ESPACIO EN LA ESCUELA MILITAR DE AVIACION MARCO FIDEL SUAREZ SUMINISTRO E INSTALACION DE MONITOR 50" REF LG 55LV75D</t>
  </si>
  <si>
    <t>CONSTRUCCIÓN DE LA FASE I DE LA TORRE DE CONTROL DEL COMANDO AÉREO DE COMBATE NO. 1 EN PUERTO SALGAR – CUNDINAMARCA.</t>
  </si>
  <si>
    <t>CONSTRUCCIÓN DEL CENTRO DE ARMAS Y TACTICAS EN EL COMANDO AEREO DE COMBATE NO. 1, UBICADO EN PUERTO SALGAR – CUNDINAMARCA</t>
  </si>
  <si>
    <t xml:space="preserve"> CONSTRUCCION COMEDOR Y AREAS DE BIENESTAR COMPLEMENTARIAS PARA LA ESUFA SUMINISTRO, INSTALACIÓN Y PUESTA EN FUNCIONAMIENTO VENTILADOR TIPO HONGO 12600 CFM 0.882 IN W.G. (VEXT-02) (INCLUYE SOPORTERÍA, TORNILLERÍA, ANCLAJES, EMPALME AL CONDUCTO)  (ISLA) Y DEMAS ELEMENTOS NECESARIOS PARA SU INSTALACION Y PUESTA EN SERVICIO</t>
  </si>
  <si>
    <t>CONSTRUCCION COMEDOR Y AREAS DE BIENESTAR COMPLEMENTARIAS PARA LA ESUFA  SUMINISTRO, INSTALACIÓN Y PUESTA EN FUNCIONAMIENTO VENTILADOR TIPO HONGO 4270 CFM 0.79 IN W.G. (VEXT-03)  (INCLUYE SOPORTERÍA, TORNILLERÍA, ANCLAJES, EMPALME AL CONDUCTO) (PARED) Y DEMAS ELEMENTOS NECESARIOS PARA SU INSTALACION Y PUESTA EN SERVICIO</t>
  </si>
  <si>
    <t>CONSTRUCCION COMEDOR Y AREAS DE BIENESTAR COMPLEMENTARIAS PARA LA ESUFA  SUMINISTRO, INSTALACIÓN Y PUESTA EN FUNCIONAMIENTO VENTILADOR CENTRIFUGO   SUMINISTRO 15280 CFM 1.35 IN W.G. (VSUM-09)  (INCLUYE TORNILLERIA, ANCLAJES, SECCIÓN DE FLITROS MERV7, BASES ANTI-VIBRACIÓN) Y DEMAS ELEMENTOS NECESARIOS PARA SU INSTALACION Y PUESTA EN SERVICIO</t>
  </si>
  <si>
    <t>CONSTRUCCION COMEDOR Y AREAS DE BIENESTAR COMPLEMENTARIAS PARA LA ESUFA  SUMINISTRO, INSTALACIÓN Y PUESTA EN FUNCIONAMIENTO EVAPORADORA DE PARED (12.000 BTU/H) Y DEMAS ELEMENTOS NECESARIOS PARA SU INSTALACION Y PUESTA EN SERVICIO</t>
  </si>
  <si>
    <t>CONSTRUCCIÓN DE COMEDOR Y AREAS DE BIENESTAR COMPLEMENTARIAS PARA LA ESUFA   SUMINISTRO, INSTALACIÓN Y PUESTA EN FUNCIONAMIENTO HALTON EO 131 CAMPANA TIPO ISLA (MODULO DE 3,32 X 2,6 MTS) Y DEMAS ELEMENTOS NECESARIOS PARA SU INSTALACION Y PUESTA EN SERVICIO</t>
  </si>
  <si>
    <t>CONSTRUCCIÓN DE COMEDOR Y AREAS DE BIENESTAR COMPLEMENTARIAS PARA LA ESUFA  SUMINISTRO, INSTALACIÓN Y PUESTA EN FUNCIONAMIENTO HALTON EO 125 CAMPANA TIPO PARED (MODULO 3,25X1,86 MTS) Y DEMAS ELEMENTOS NECESARIOS PARA SU INSTALACION Y PUESTA EN SERVICIO</t>
  </si>
  <si>
    <t>CONSTRUCCIÓN DE COMEDOR Y AREAS DE BIENESTAR COMPLEMENTARIAS PARA LA ESUFA SUMINISTRO, INSTALACIÓN Y PUESTA EN FUNCIONAMIENTO VENTILADOR AXIAL  DE SUMINISTRO COMEDOR (PRIMER PISO)1100 CFM 0.71 IN W.G. (V-SUM01,02,03,04) Y DEMAS ELEMENTOS NECESARIOS PARA SU INSTALACION Y PUESTA EN SERVICIO</t>
  </si>
  <si>
    <t>CONSTRUCCION COMEDOR Y AREAS DE BIENESTAR COMPLEMENTARIAS PARA LA ESUFA  SUMINISTRO, INSTALACIÓN Y PUESTA EN FUNCIONAMIENTO VENTILADOR  AXIAL 770 CFM 0.74 IN W.G. DE SUMINISTRO COMEDOR (SEGUNDO PISO) (SUM 05,06,07,08) Y DEMAS ELEMENTOS NECESARIOS PARA SU INSTALACION Y PUESTA EN SERVICIO</t>
  </si>
  <si>
    <t>CONSTRUCCION COMEDOR Y AREAS DE BIENESTAR COMPLEMENTARIAS PARA LA ESUFA  SUMINISTRO, INSTALACIÓN Y PUESTA EN FUNCIONAMIENTO CAJA DE VENTILACIÓN  825 CFM 0.58 IN WG VEXT-01,05 (EXTRACTOR BAÑOS MUJERES) Y DEMAS ELEMENTOS NECESARIOS PARA SU INSTALACION Y PUESTA EN SERVICIO</t>
  </si>
  <si>
    <t>CONSTRUCCION COMEDOR Y AREAS DE BIENESTAR COMPLEMENTARIAS PARA LA ESUFA   SUMINISTRO, INSTALACIÓN Y PUESTA EN FUNCIONAMIENTO CAJA DE VENTILACIÓN  825 CFM 0.58 IN WG VEXT-04,06 (EXTRACTOR BAÑOS HOMBRES) Y DEMAS ELEMENTOS NECESARIOS PARA SU INSTALACION Y PUESTA EN SERVICIO</t>
  </si>
  <si>
    <t>CONSTRUCCIÓN DE COMEDOR Y AREAS DE BIENESTAR COMPLEMENTARIAS PARA LA ESUFA SUMINISTRO, INSTALACIÓN Y PUESTA EN FUNCIONAMIENTO EXTRACTOR TIPO PLAFON  86 CFM 0.131 IN W.G. BAÑO MUJERES (VAX-00) Y DEMAS ELEMENTOS NECESARIOS PARA SU INSTALACION Y PUESTA EN SERVICIO</t>
  </si>
  <si>
    <t>CONSTRUCCIÓN DE COMEDOR Y AREAS DE BIENESTAR COMPLEMENTARIAS PARA LA ESUFA SUMINISTRO, INSTALACIÓN Y PUESTA EN FUNCIONAMIENTO EXTRACTOR HELICOCENTRIFUGO 225 CFM 0.4 IN W.G. BAÑO HOMBRES (VEXT-07) Y DEMAS ELEMENTOS NECESARIOS PARA SU INSTALACION Y PUESTA EN SERVICIO</t>
  </si>
  <si>
    <t xml:space="preserve"> CONSTRUCCIÓN DE COMEDOR Y AREAS DE BIENESTAR COMPLEMENTARIAS PARA LA ESUFA SUMINISTRO, INSTALACIÓN Y PUESTA EN FUNCIONAMIENTO GREYSTONE CDD4A - SENSOR DE DIOXIDO DE CARBONO CON SALIDA 0-10 VDC Y DEMAS ELEMENTOS NECESARIOS PARA SU INSTALACION Y PUESTA EN SERVICIO</t>
  </si>
  <si>
    <t>OBRA PÚBLICA PARA EL MANTENIMIENTO MAYOR DEL HANGAR NORTE EN EL COMANDO AÉREO DE COMBATE NO. 3 (AMARRE VF 2022)</t>
  </si>
  <si>
    <t>INTERVENTORÍA TÉCNICA, ADMINISTRATIVA, FINANCIERA, CONTABLE Y JURÍDICA PARA LA OBRA PÚBLICA PARA EL MANTENIMIENTO MAYOR DEL HANGAR NORTE EN EL COMANDO AÉREO DE COMBATE NO. 3 (AMARRE VF 2022)</t>
  </si>
  <si>
    <t>CONTAINER (TANQUE) DE TRANSPORTE, ALMACENAMIENTO Y SUMINISTRO DE COMBUSTIBLE CAPACIDAD 115 GALONES PARA ACPM, GASOLINA Y C10.</t>
  </si>
  <si>
    <t>CONTAINER (TANQUE) DE TRANSPORTE, ALMACENAMIENTO Y SUMINISTRO DE COMBUSTIBLE CAPACIDAD 50-55 GALONES PARA ACPM</t>
  </si>
  <si>
    <t>CONTAINER (TANQUE) DE TRANSPORTE, ALMACENAMIENTO Y SUMINISTRO DE COMBUSTIBLE CAPACIDAD 80-88 GALONES PARA ACPM</t>
  </si>
  <si>
    <t>MUNICION CALIBRE 5.56 X 45MM TIPO BALA NTMD-0313</t>
  </si>
  <si>
    <t>GRANADA IMC 60 MM H.E. STD NTMD-0287-A1 - VF 2021</t>
  </si>
  <si>
    <t xml:space="preserve">KIT PINTURA BLANCA  MIL-PRF-85285 TIPO IV³ </t>
  </si>
  <si>
    <t xml:space="preserve">KIT PINTURA GRIS  CLARO MIL-PRF-85285 TIPO IV³ </t>
  </si>
  <si>
    <t xml:space="preserve">KIT PINTURA GRIS  OSCURO MIL-PRF-85285 TIPO IV³ </t>
  </si>
  <si>
    <t xml:space="preserve">KIT PINTURA NEGRA  MIL-PRF-85285 TIPO IV³ </t>
  </si>
  <si>
    <t>MANTENIMIENTO PLATAFORMA HIDRAULICA P/N 04-6001-1100-GAAMA</t>
  </si>
  <si>
    <t>MANTENIMIENTO EQUIPO TH 6X4 JOHN DEERE - GACAS</t>
  </si>
  <si>
    <t xml:space="preserve">MANTENIMIENTO RECUPERATIVO HASTA V ESCALÓN DE FUSIL GALIL CAL. 5.56X45 MM, FUSIL GALIL ACE CAL. 5.56X45 MM Y LANZADOR MÚLTIPLE DE GRANADAS MGL 40 MM
</t>
  </si>
  <si>
    <t>IMPREVISTOS DEL CPA NO. 237</t>
  </si>
  <si>
    <t>REMOVEDOR DE CORROSION RUST REMOVER 10229971  - GAAMA</t>
  </si>
  <si>
    <t>SILICONA GRIS ALTA TEMPERATURA X 70 ML   - GAAMA</t>
  </si>
  <si>
    <t>SILICONA NEGRA X 70 ML   - GAAMA</t>
  </si>
  <si>
    <t>SILICONA ROJA ALTA TEMPERATURA X 70 ML   - GAAMA</t>
  </si>
  <si>
    <t>CINTA DE ALTA VELOCIDAD ALUMINUM FOIL TAPE 425 X 2"  - GAAMA</t>
  </si>
  <si>
    <t>SABRA INDUSTRIALVERDE , 10 CM X 14 CM , X CAJA   - GACAS</t>
  </si>
  <si>
    <t>EMBUDO LUMAX LX1605    - GAORI</t>
  </si>
  <si>
    <t>PINES EN ACERO 1/16 STAINLESS STEEL   - GAORI</t>
  </si>
  <si>
    <t>IMPREVISTOS SOBRANTES CPA NO. 709</t>
  </si>
  <si>
    <t>MUNICIÓN CALIBRE 5.56 X 45 MM NTMD-0313</t>
  </si>
  <si>
    <t>CARTUCHO 9 MM NATO</t>
  </si>
  <si>
    <t>GRANADA IMC 60 MM H.E. STD  NTMD-0287-A1</t>
  </si>
  <si>
    <t>GRANADA CALIBRE 40 X 46 MM DE PRÁCTICA</t>
  </si>
  <si>
    <t>GRANADA CAL 60 MM PRACTICA  T.P</t>
  </si>
  <si>
    <t>SONDA NELATON NO 14</t>
  </si>
  <si>
    <t>VENDA DE ALGODÓN DE 4" X 5YD</t>
  </si>
  <si>
    <t>EMERGENCIAS EN PEQUEÑOS ANIMALES CONSULTA 5 MINUTOS</t>
  </si>
  <si>
    <t>BINOCULARES</t>
  </si>
  <si>
    <t xml:space="preserve">MAQUINA PICADORA DE PAPEL </t>
  </si>
  <si>
    <t>CAMARAS FOTOGRAFICAS (DEPORTIVAS)</t>
  </si>
  <si>
    <t>CAMARAS FOTOGRAFICAS LENTE 18-55</t>
  </si>
  <si>
    <t>DRONES</t>
  </si>
  <si>
    <t>CIRCUITO RESPIRATORIO DUAL NEONATAL DESECHABLE. LONG. 150 CM. PARA HAMILTON-C1/T1/MR1. CONTIENE VÁLVULA ESPIRATORIA, PIEZA EN Y, SENSOR DE FLUJO, LÍNEA DE PRESIÓN Y CONECTORES.</t>
  </si>
  <si>
    <t>CIRCUITO COAXIAL ADULTO DE 180 CM, CON SENSOR DE FLUJO DESECHABLE Y VÁLVULA ESPIRATORIA DESECHABLE PARA C1/T1/MR1</t>
  </si>
  <si>
    <t>CIRCUITO NEONATAL DESECHABLE BC8010 COMPLETO CON CÁMARA HUMIDIFICADORA. CALEFACCIÓN LÍNEA INSPIRATORIA Y ESPIRATORIA</t>
  </si>
  <si>
    <t>FILTRO ELECTROSTÁTICO HME, ADULTO/PEDIÁTRICO HIDROFÍLICO</t>
  </si>
  <si>
    <t>FILTRO INSPIRATORIO DESECHABLE COD 882</t>
  </si>
  <si>
    <t>INHIBIDOR DE CORROSION AEROSOL 16 OZ</t>
  </si>
  <si>
    <t>ACEITE SINTETICO PARA MOTOR DIESEL 15W40 UTILIZADO EN EQUIPO ELECTROGENO
CON CLASIFICACION API CI-4/CH-4 ACEA E7
(VER ESPECIFICACIÓN TÉCNICA)</t>
  </si>
  <si>
    <t>GREASE 7
MULTI-PURPOSE SYNTHETIC AIRCRAFT
GREASE - 400 GRAM (14.1 OZ) CARTRIDGE (TUBO)</t>
  </si>
  <si>
    <t>GREASE 33 UNIVERSAL AIRFRAME SYNTHETIC
AIRCRAFT GREASE - 400 GRAM (14.1 OZ)
CARTRIDGE (TUBO)</t>
  </si>
  <si>
    <t>GREASE 64 EXTREME PRESSURE SYNTHETIC
MOLYBDENUM DISULPHIDE AIRCRAFT
GREASE - 400 GRAM (14.1 OZ) CARTRIDGE (TUBO)</t>
  </si>
  <si>
    <t>GRASA MULTIPROPOSITO EP-2, NLGI GRADE: 2
CARTRIDGE (TUBO)</t>
  </si>
  <si>
    <t>OIL, SYNTHETIC, LUBRICATION
PRESENTACIÓN CANECA 05 GALONES CADA UNA</t>
  </si>
  <si>
    <t xml:space="preserve">IDENTIFICACIÓN Y CARACTERIZACIÓN DE LOS FENÓMENOS METEOROLÓGICOS PELIGROSOS PARA LA NAVEGACIÓN AÉREA EN EL CONTINENTE ANTÁRTICO </t>
  </si>
  <si>
    <t xml:space="preserve">IDENTIFICACIÓN DE LOS PELIGROS OPERACIONALES EN LA ANTÁRTIDA PARA LA OPERACIÓN DE LA FUERZA AÉREA COLOMBIANA – FASE II </t>
  </si>
  <si>
    <t>PUNTAS PARA MICROPIPETAS CAPACIDAD DE 0.5 -10µL</t>
  </si>
  <si>
    <t>PUNTAS DE 1-200 UL CON FILTRO ESTERILES CAJA DE 10 RACKS X  96 - USA SCIENTIFIC</t>
  </si>
  <si>
    <t>PUNTAS PARA MICROPIPETAS CAPACIDAD DE 10-100µL</t>
  </si>
  <si>
    <t>PUNTAS PARA MICROPIPETAS CAPACIDAD DE 100-1000µL</t>
  </si>
  <si>
    <t>DESARROLLO DE PROTOTIPO DE SISTEMA DE FUSIÓN Y ANÁLISIS DE SENSORES PARA SEGURIDAD Y DEFENSA INTEGRAL</t>
  </si>
  <si>
    <t>SERVICIOS DE INVESTIGACION Y DESARROLLO ACTI (DESARROLLO DE UN PROTOTIPO DE SISTEMA DE FUSIÓN Y ANÁLISIS DE SENSORES PARA SEGURIDAD Y DEFENSA INTEGRAL) - GOCOP</t>
  </si>
  <si>
    <t>SISTEMA SIMULACIÓN VISUAL DEFENSA ANTIAÉREA TIPO SA-17 GRIZZLY 9A317 TELAR</t>
  </si>
  <si>
    <t>SISTEMA SIMULACIÓN VISUAL DEFENSA ANTIAÉREA TIPO SNR-125 LOW BLOW</t>
  </si>
  <si>
    <t>APELLIDO CHAQUETA CAFÉ (PARCHE)</t>
  </si>
  <si>
    <t>JINETA DE BUENA CONDUCTA (PARCHE)</t>
  </si>
  <si>
    <t>JINETA DE GRADO NEGRA (PARCHE)</t>
  </si>
  <si>
    <t>CAMIONETA PICK UP, DIESEL DOBLE CABINA 4X4</t>
  </si>
  <si>
    <t>PUNTAS DE 1-200 UL CON FILTRO ESTERILES CAJA DE 10 RACKS X 96 - USA SCIENTIFIC</t>
  </si>
  <si>
    <t>PUNTAS PARA MICROPIPETAS CAPACIDAD DE 10-100µL // LOTE 2</t>
  </si>
  <si>
    <t>PUNTAS PARA MICROPIPETAS CAPACIDAD DE 100-1000µL // LOTE 2</t>
  </si>
  <si>
    <t>DESARROLLO DE ACTIVIDADES DE CIENCIA, TECNOLOGÍA E INNOVACIÓN (ACTI) SEGÚN EL ARTICULO 2 DEL DECRETO 591/1991 "SISTEMA DE COMANDO Y CONTROL CONJUNTO ESTRATÉGICO C3E, FASE II"</t>
  </si>
  <si>
    <t>SOBRANTES CPA NO. 594</t>
  </si>
  <si>
    <t>SOBRANTES CPA NO. 471</t>
  </si>
  <si>
    <t xml:space="preserve">ALIMENTO HUMEDO PARA PERRO ADULTO EN LATA X 13 OZ COMBINACIÓN DE PROTEÍNAS, CARBOHIDRATOS VITAMINAS A, B Y E, MINERALES TALES COMO CALCIO, FOSFOFORO, CON FUENTES NATURALES DE GLUCOSAMINA Y CONDROITINA PARA EL APOYO DEL CARTILAGO Y ARTICULACIONES SALUDABLES, CON MEZCLA DE ANTIOXIDANTES PARA EL APOYO DEL SISTEMA INMUNOLOGICO,  DIGESTIBILIDAD  CEREALES, ESPINACA Y ZANAHORIA  </t>
  </si>
  <si>
    <t>UNIFORME NO. 1 DE CEREMONIAL MILITAR Y GALA PARA CADETES</t>
  </si>
  <si>
    <t xml:space="preserve">JABON BARRA 100 GR/ JABON ANTICEPTICO MEDICADO CON ACCION DESINFECTANTE PARA EL CUIDADO DE LA PIEL Y EL PELO CON PRINCIPIO ACTIVO DE TRICLOCARBAN </t>
  </si>
  <si>
    <t>SUPLEMENTO NUTRICIONAL EN POLVO PARA PERROS A BASE DE DESODORIZADOS NATURALES DE MATERIA FECAL VITAMINAS, MINERALES, OMEGAS 3.6 Y 9 Y PROTECTORES DEL HIGADO QUE COMPLEMENTAN SU ALIMENTACION EN  BOLSA X 300MG</t>
  </si>
  <si>
    <t>SOLUCIÓN DE YODO  DESINFECTANTE CON UNA COMPOSICIÓN DE YODO METALICO AL 2.60 GRAMOS X 100 ML DE USO EXTERNO CONTRA BACTERICIDA, VIRICIDA, FUNGICIDA, Y ANTICEPTICO.  PRESENTACIÓN X 4 LITROS.</t>
  </si>
  <si>
    <t>ALQUITRAN HUELLA 5% UNGÜENTO 220GR U. VET ALQUITRAN HULLA 5% UNGÜENTO 250GR, DERIVADO DE LOS HIDROCARBUROS AROMATICOS, INDICADA EN EL TRATAMIENTO DE LESIONES ERITEMATO-ESCAMOSAS, ERUPCIONES CRONICAS LIQUENIFICADAS, ENTRE OTRAS</t>
  </si>
  <si>
    <t>METOCLOPRAMIDA 500MG FCO 50ML U VET METOCLOPRAMIDA, CLORHIDRATO 500MG + VEHICULO C.S.P. 100ML, PRINCIPIO ACTIVO: METOCLOPRAMIDA. ANTIEMÉTICO GASTROCINETICO. USO: VOMITO, NÁUSEAS PRESENTACIÓN: FRASCO POR 50ML. USO VETERINARIO.</t>
  </si>
  <si>
    <t>AMOXICILINA 46MG+OTRO TAB 50MG U VET TRIHIDRATO DE AMOXICILINA 46MG + CLAVULANATO DE POTASIO 12,5MG. PRINCIPIO ACTIVO: AMOXICILINA, CLAVULANATO DE POTASIO. USO: ANTIMICROBIANO. INFECCIONES POR CEPAS PRODUCTORAS DE BETA LACTAMASA. PRESENTACION: BLISTER POR 5 TABLETAS. CAJA POR 10 BLISTER. USO VETERINARIO</t>
  </si>
  <si>
    <t xml:space="preserve">PROPOXUR 9.4 GCOLLAR POLVO MICRONIZ U VET&lt; PROPOXUR 9.4G COLLAR POLVO MICRONIZADO. PRINCIPIO ACTIVO: PROPOXUR. USO TERAPEUTICO. ECTOPARACITACIDA. INDICACION: CONTROL DE PULGAS Y GARRAPATAS. MODO DE APLICACION: COLLAR CON POLVO MICRONIZADO. PRESENTACION: CAJA POR UN COLLAR. </t>
  </si>
  <si>
    <t>KETOPROFENO 10G/100ML (10%)FCO10ML U VET KETOPROFENO 10G/100ML (10%)= 100MG/ML. PRINCIPIO ACTIVO: KETOPROFENO. ANTIINFLAMATORIO. PRESENTACIÓN: FRASCO AMPOLLA POR 10ML. USO VETERINARIO. USO VETERINARIO.</t>
  </si>
  <si>
    <t>SUTURA ABSORBIBLE SINTETICA MONOFILAMENTOSA 3 SUTURA ABSORBIBLE. AMARILLO TRENZADO MONOFILAMENTO, LONGITUD 150-160CM</t>
  </si>
  <si>
    <t>SOLUCION SALINA NORMAL  AL 0.9 % BOLSA X 500 ML SOLUCION SALINA NORMAL  AL 0.9 % BOLSA X 500 ML</t>
  </si>
  <si>
    <t xml:space="preserve">JABON QUIRURGICO  DE GLUCONATO DE CLORHEXIDINA AL 4% X 1000 ML PARA HIGIENE Y SALUBRIDAD DE ALTO ESPECTRO </t>
  </si>
  <si>
    <t xml:space="preserve">CREMA DENTAL GRANDE PARA CANINO X 80GR A BASE DE CLORHEXIDINA DIGLUCONATO CON ALOE VERA </t>
  </si>
  <si>
    <t>SHAMPOO PARA CANINOS CON ACONDICIONADOR A BASE DE EXTRACTO DE ORTIGA Y ALOE VERA  X 1000 ML</t>
  </si>
  <si>
    <t>ZAPATAS DE APOYO LONGITUD 15 CM, ANCHO 4CM, ALTO 3CM</t>
  </si>
  <si>
    <t>PELOTA DE TENNIS TAMAÑO (L X P X A CM) 25 X 13 X 12, PESO 2 KG, COLOR AMARILLO, MATERIAL FIELTRO  SUPERIOR.</t>
  </si>
  <si>
    <t>COLLAR EN CUERO 3 CM X 40 CM CON HEBILLA METALICA ACOLCHONADO, COLOR NEGRO DISTANCIA DEL OJAL MAS CERCANO 30 CM DISTANCIA DEL OJAL MAS LEJANO 37 CM, CON COSTURA DE REFUERZO EN TODO EL COLLAR SIN REMACHES</t>
  </si>
  <si>
    <t>LAPIZ NO. 2 HB X CAJA</t>
  </si>
  <si>
    <t>PROCESADOR  CORE I9-10900K</t>
  </si>
  <si>
    <t>TARJETA MADRE CON SOPORTE PARA PROCESADORES LGA1151 CHIP Z490</t>
  </si>
  <si>
    <t>MEMORIA DDR4, 3200 MHZ DE 16 GB</t>
  </si>
  <si>
    <t>BANDEJA PLASTICA 36 X 51 CM.</t>
  </si>
  <si>
    <t>VIDRIO TEMPLADO 5MM  PARA MAPAS REGIONES</t>
  </si>
  <si>
    <t>VIDRIO TEMPLADO 5MM PARA GRILLAS (BASE AÉREA Y CERRO MILITAR PAN DE AZUCAR)</t>
  </si>
  <si>
    <t xml:space="preserve">VIDRIO TEMPLADO 5MM MAPA L26 </t>
  </si>
  <si>
    <t>MORRAL BOLSO CAMELBAK HIDRATACIÓN</t>
  </si>
  <si>
    <t>AVISO COMANDO AÉREO DE COMBATE NO 7 Y ESCUDO - LOGO ACTUALIZADO FUERZA AÉREA COLOMBIANA</t>
  </si>
  <si>
    <t>CÁMARA GOPRO HERO 9 BLACK</t>
  </si>
  <si>
    <t>OBRA PÚBLICA PARA LA CONSTRUCCIÓN DEL NUCLEO SEGURIDAD EN LA ESCUELA MILITAR DE AVIACIÓN SUMINISTRO, INSTALACION Y PUESTA EN FUNCIONAMIENTO DE EQUIPO EYECTOR PARA AGUAS RESIDUALES CENTRIFUGA. HIERRO FUNDIDO. POTENCIA 2 HP. MONOFASICO. QM=88 GPM. INCLUYE TABLERO DE CONTROL.</t>
  </si>
  <si>
    <t>OBRA PÚBLICA PARA LA CONSTRUCCIÓN DEL NUCLEO SEGURIDAD EN LA ESCUELA MILITAR DE AVIACIÓN SUMINISTRO, INSTALACION Y PUESTA EN FUNCIONAMIENTO DE ELECTROBOMBA CENTRIFUGA. HIERRO GRIS. POTENCIA 1 HP. MONOFASICO. QM=40 GPM. INCLUYE TABLERO DE CONTROL.</t>
  </si>
  <si>
    <t>NOTA AUTOAHESIVAS ESTANDAR/TACO/BLOQUE/ CUBO DE MINIMO 100 HOJAS  TAMAÑO MINIMO DE 7.5 CMS X 7.5 CMS COLORES SURTIDOS}</t>
  </si>
  <si>
    <t>CINTA ADHESIVA DE EMPAQUE EN ROLLO: CINTA ADHESIVA DE EMPAQUE EN ROLLO DIMENSIÓN 48 MM X 100 MTS</t>
  </si>
  <si>
    <t>PILAS  ALCALINAS AAA PQTE X2 UNIDADES: NO RECARGABLES MÍNIMO DE 1,2V</t>
  </si>
  <si>
    <t>PILAS ALCALINAS AA PQTE X2 UNIDADES: NO RECARGABLES MÍNIMO DE 1,5V</t>
  </si>
  <si>
    <t>PLANILLA AUXILIO DE TRANSPORTE ESTAFETA NO. 001 ENERO</t>
  </si>
  <si>
    <t>BOQUILLA PARA SAXOFON ALTO NO7-2.20MM</t>
  </si>
  <si>
    <t>BOQUILLA PARA TUBA RB NO8</t>
  </si>
  <si>
    <t>GRAPA NO. 26/6 CAJA X 5000</t>
  </si>
  <si>
    <t>LAPIZ NO. 2  UNIDAD</t>
  </si>
  <si>
    <t>GANCHO TIPO GRAPA REFERENCIA 23/14 CAJA X 5000 UND</t>
  </si>
  <si>
    <t xml:space="preserve">RESALTADOR DESECHABLE COLORES SURTIDOS CAJA X 10 UNID </t>
  </si>
  <si>
    <t>GANCHO TIPO CLIP MARIPOSA CAJA X 50</t>
  </si>
  <si>
    <t>COSEDORA PARA GRAPA NO. 26/6 CAJA X 5000</t>
  </si>
  <si>
    <t>PIEZA MADERA TECA</t>
  </si>
  <si>
    <t>DURMIENTE MADERA TECA</t>
  </si>
  <si>
    <t>TIRA MADERA TECA</t>
  </si>
  <si>
    <t>VARILLA DE 1/4"</t>
  </si>
  <si>
    <t>ALAMBRE NEGRO</t>
  </si>
  <si>
    <t>JUEGOS DE CUCHARONES</t>
  </si>
  <si>
    <t>CUCHILLO DE COCINA</t>
  </si>
  <si>
    <t>COLADOR</t>
  </si>
  <si>
    <t>CUCHARON CON AGUJEROS</t>
  </si>
  <si>
    <t>PINZA DE COCINA</t>
  </si>
  <si>
    <t>RALLADOR DE LIMON</t>
  </si>
  <si>
    <t>DESCORAZONADOR DE MANZANA</t>
  </si>
  <si>
    <t>CUCHILLO PARA CHEF</t>
  </si>
  <si>
    <t>MACHETA DE COCINA</t>
  </si>
  <si>
    <t>TIJERAS DE COCINA</t>
  </si>
  <si>
    <t>NEVERA PORTATIL</t>
  </si>
  <si>
    <t>OLLA DE 50 LITROS</t>
  </si>
  <si>
    <t>OLLA DE 34 LITROS</t>
  </si>
  <si>
    <t>OLLA DE 36 LITROS</t>
  </si>
  <si>
    <t>OLLA DE 40 LITROS</t>
  </si>
  <si>
    <t>PAILA</t>
  </si>
  <si>
    <t>OLLETA</t>
  </si>
  <si>
    <t xml:space="preserve">CUCHARON  </t>
  </si>
  <si>
    <t>TRINCHE</t>
  </si>
  <si>
    <t>RALLADOR</t>
  </si>
  <si>
    <t>CHAIRA</t>
  </si>
  <si>
    <t>COLADOR CHINO</t>
  </si>
  <si>
    <t>ESPATULA RASPADORA</t>
  </si>
  <si>
    <t>GUANTES DE COTA</t>
  </si>
  <si>
    <t>PALA MEZCLADORADORA</t>
  </si>
  <si>
    <t>SARTEN XL</t>
  </si>
  <si>
    <t>SARTEN WOK</t>
  </si>
  <si>
    <t>CHUCHARA SOPERA</t>
  </si>
  <si>
    <t>TENEDOR</t>
  </si>
  <si>
    <t>CUCHILLO</t>
  </si>
  <si>
    <t>NEVERA SALA HORA LACTANCIA</t>
  </si>
  <si>
    <t>LUXOMETRO</t>
  </si>
  <si>
    <t>TERMOHIGROMETRO</t>
  </si>
  <si>
    <t>CORTASETOS PEQUEÑO</t>
  </si>
  <si>
    <t>CORTASETOS PLEGABLE</t>
  </si>
  <si>
    <t>CORTA CESPED</t>
  </si>
  <si>
    <t>ADECUACIÓN DE INFRAESTRUCTURA, ADQUISICIÓN DE EQUIPOS MOBILIARIO Y OTROS SERVICIOS PARA EL FORTALECIMIENTO DE LAS CAPACIDADES DE LOS CENTROS DE I+D+I DE LA FUERZA AÉREA COLOMBIANA</t>
  </si>
  <si>
    <t>ADQUISICIÓN Y PUESTA EN FUNCIONAMIENTO DE SISTEMA MODULAR
PREFABRICADO ADECUADO PARA AULAS CON UN ITEM DE OBRA, PARA LA
ESCUELA DE SUBOFICIALES “CT. ANDRÉS M. DÍAZ”</t>
  </si>
  <si>
    <t>AMARRE VF 2022 DOTACION EQUIPOS DE COCINA COMEDOR</t>
  </si>
  <si>
    <t>FILTRO DE AIRE SECUNDARIO DA8183 APLICABLE A GENERADOR C100D6E</t>
  </si>
  <si>
    <t>FILTRO DE AIRE PRIMARIO DA9183 APLICABLE A GENERADOR C100D6E</t>
  </si>
  <si>
    <t>FILTRO DE ACEITE LF3349 APLICABLE A GENERADOR C100D6E</t>
  </si>
  <si>
    <t>FILTRO DE COMBUSTIBLE FF42000 APLICABLE A GENERADOR C100D6E</t>
  </si>
  <si>
    <t>FILTRO SEPARADOR DE AGUA FS1280 APLICABLE A GENERADOR C100D6E</t>
  </si>
  <si>
    <t>CORREA ACANALADA CUMMINS 3935335 APLICABLE A GENERADOR C100D6E</t>
  </si>
  <si>
    <t>FILTRO DE AIRE SECUNDARIO PN A034P658 APLICABLE A GENERADOR C60D6E (FLEETGUARD AF26085)</t>
  </si>
  <si>
    <t>FILTRO DE AIRE PRIMARIO PN A034P662 APLICABLE A GENERADOR C60D6E (FLEETGUARD AF26086)</t>
  </si>
  <si>
    <t>FILTRO DE ACEITE PN 5367232 APLICABLE A GENERADOR C60D6E (FLEETGUARD LF16011)</t>
  </si>
  <si>
    <t>FILTRO SEPARADOR DE AGUA PN 0149-2967 APLICABLE A GENERADOR C60D6E (FLEETGUARD FS19652)</t>
  </si>
  <si>
    <t>CORREA ACANALADA CUMMINS PN 4995243 APLICABLE A GENERADOR C60D6E</t>
  </si>
  <si>
    <t>PAÑO LIMPIADOR INDUSTRIAL X70 X ROLLO 750 HOJAS (35X28 CM)</t>
  </si>
  <si>
    <t>LIMPIADOR ANTIESTATICO PARA EQUIPOS ELECTRONICOS 3M 10OZ (284G)</t>
  </si>
  <si>
    <t>CINTA ELECTRICA SCOTCH AUTOFUNDENTE DE CAUCHO PARA ALTO VOLTAJE NO. 23 18MM X 9.1 MT GRADO PROFESIONAL</t>
  </si>
  <si>
    <t>CINTA TEFLON PTFE 3/4" X 50MT</t>
  </si>
  <si>
    <t>PANEL SOLAR DE 150 WATT INCLUYE INVERSOR, BATERÍAS PANEL Y CAJA DE INSTALACIÓN</t>
  </si>
  <si>
    <t>RADAR DE VIGILANCIA PERIMETRAL. C40D DE ACUERDO A LA FICHA TÉCNICA</t>
  </si>
  <si>
    <t>RADIO ENLACE ANCHO DE BANDA 130 MEGAS</t>
  </si>
  <si>
    <t>TRASLADO INSTALACIÓN Y PUESTA EN SERVICIO DEL SISTEMA RADAR A LAS UNIDADES DE LA FAC</t>
  </si>
  <si>
    <t>IMPRESORAS DE TINTA DE INYECCIÓN</t>
  </si>
  <si>
    <t>VISUALIZADOR GPS PORTÁTIL - GPSMAP - 64SX</t>
  </si>
  <si>
    <t>HP 58A BLACK LASERJET TONER CARTRIDGE - GACAS</t>
  </si>
  <si>
    <t>HP 508A BLACK LASERJET TONER CARTRIDGE - GACAS</t>
  </si>
  <si>
    <t>HP 508A MAGENTA LASERJET TONER CARTRIDGE - GACAS</t>
  </si>
  <si>
    <t>HP 508A CYAN LASERJET TONER CARTRIDGE - GACAS</t>
  </si>
  <si>
    <t>HP 508A YELLOW LASERJET TONER CARTRIDGE - GACAS</t>
  </si>
  <si>
    <t>HP 87A BLACK LASERJET TONER CARTRIDGE - GACAS</t>
  </si>
  <si>
    <t>LEXMARK 52D4X00 BLACK TONER CARTRIDGE - EXTRA HIGH CAPACITYMS811 -MS812 - GACAS</t>
  </si>
  <si>
    <t>LEXMARK 52D0Z00 IMAGING UNITMX710- MX711-MX810- MX811- MX812 -MS810 - GACAS</t>
  </si>
  <si>
    <t>LEXMARK 52D0Z00 IMAGING UNITMX710- MX711-MX810- MX811- MX812 -MS810 - GACAR</t>
  </si>
  <si>
    <t>SERVICIO COMISIONISTA BOLSA MERCANTIL DE COLOMBIA (COMPUTADOR PORTATIL RUGERIZADO)</t>
  </si>
  <si>
    <t>VAISALA AVIMET CENTRAL SYSTEM SOFTWARE</t>
  </si>
  <si>
    <t>HOST DE INTEGRACIÓN DE DATOS AVIMET</t>
  </si>
  <si>
    <t>CONCENTRADOR DE COMUNICACIONES</t>
  </si>
  <si>
    <t>CONCENTRADOR DE PERIFÉRICOS</t>
  </si>
  <si>
    <t>DISCO DURO EXTERNO</t>
  </si>
  <si>
    <t>HOST DE VISUALIZACIÓN DE DATOS AVIMET</t>
  </si>
  <si>
    <t xml:space="preserve">RACK </t>
  </si>
  <si>
    <t>IPAD MINI 5 64 GB WIFI + CELULAR (MALETIN DE VUELO)</t>
  </si>
  <si>
    <t>ADQUISICIÓN DE SENSOR CARTOGRAFICO, Y SUS RESPECTIVOS ACCESORIOS (ELEMENTO ACCESORIO DEL DRON 300RTK)</t>
  </si>
  <si>
    <t>LICENCIAS WINDOWS 10  PROFFESIONAL:  MICROSOFT®WINDOWSPROFESSI ONAL 10 SNGL OLP 1LICENSE  NOLEVEL LEGALIZATION  GETGENUINE</t>
  </si>
  <si>
    <t>SUSCRIPCIONES OFFICE365 E3: MICROSOFT®O365E3OPEN SHRDSVR MONTHLYSUBSCRIPTIONSVOLUMELICENSE GOVERNMENT OLP 1LICENSE NOLEVEL QUALIFIED ANNUAL</t>
  </si>
  <si>
    <t>ADQUISICIÓN DE ANTENA GNSS, Y SUS RESPECTIVOS ACCESORIOS (ELEMENTO ACCESORIO DEL DRON 300RTK)</t>
  </si>
  <si>
    <t xml:space="preserve">MICROSOFT®SQLSVRENTERPRISECORE 2019 GOVERNMENT OLP
2LICENSES NOLEVEL CORELIC QUALIFIED </t>
  </si>
  <si>
    <t>MICROSOFT®PROJECTSTANDARD 2019 GOVERNMENT OLP
1LICENSE NOLEVE</t>
  </si>
  <si>
    <t>MICROSOFT®WINDOWS®SERVERCAL 2019 GOVERNMENT OLP
1LICENSE NOLEVEL USRCAL</t>
  </si>
  <si>
    <t>MICROSOFT®SQLSVRENTERPRISECORE 2019 GOVERNMENT OLP
2LICENSES NOLEVEL CORELIC QUALIFIED</t>
  </si>
  <si>
    <t>MICROSOFT®OFFICE 2019 GOVERNMENT OLP 1LICENSE
NOLEVE</t>
  </si>
  <si>
    <t xml:space="preserve">MICROSOFT®WINDOWS®SERVERCAL 2019 GOVERNMENT OLP
1LICENSE NOLEVEL USRCAL </t>
  </si>
  <si>
    <t>MICROSOFT®OFFICE 2019 GOVERNMENT OLP 1LICENSE NOLEVE</t>
  </si>
  <si>
    <t>IMPREVISTOS CPA NO. 743</t>
  </si>
  <si>
    <t>IMPREVISTOS CPA NO. 670</t>
  </si>
  <si>
    <t>SELECCIÓN ABREVIADA SUBASTA INVERSA</t>
  </si>
  <si>
    <t>CUÑETE</t>
  </si>
  <si>
    <t>CAJA X 100 TABLETAS</t>
  </si>
  <si>
    <t>FRASCO X 60 ML</t>
  </si>
  <si>
    <t>FUERZA AÉREA COLOMBIANA</t>
  </si>
  <si>
    <t>COMANDO DE APOYO A LA FUERZA - JEFATURA ADMINISTRATIVA</t>
  </si>
  <si>
    <t>GASTOS GENERALES - GASTOS DE PERSONAL E INVERSIÓN</t>
  </si>
  <si>
    <t>UNIDAD EJECUTORA</t>
  </si>
  <si>
    <t>FAC</t>
  </si>
  <si>
    <t>NIT ENTIDAD</t>
  </si>
  <si>
    <t>899.999.102-2</t>
  </si>
  <si>
    <t>Elaboró: TS21.  Lady Johanna López Ramirez</t>
  </si>
  <si>
    <t>PLAN ANUAL DE ADQUISICIONES CUARTO TRIMESTRE VIGENCIA 2021</t>
  </si>
  <si>
    <t>DIRECCION DE PROGRAMACION PRESUPUESTAL</t>
  </si>
  <si>
    <t>VALOR PAA CUARTO TRIMESTRE</t>
  </si>
  <si>
    <t xml:space="preserve">VALOR TOTAL PAA APROPIACIONES CUARTO TRIMESTRE 2021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</si>
</sst>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quot;$&quot;\ * #,##0.00_);_(&quot;$&quot;\ * \(#,##0.00\);_(&quot;$&quot;\ * &quot;-&quot;??_);_(@_)"/>
    <numFmt numFmtId="165" formatCode="_(* #,##0.00_);_(* \(#,##0.00\);_(* &quot;-&quot;??_);_(@_)"/>
  </numFmts>
  <fonts count="11" x14ac:knownFonts="1">
    <font>
      <sz val="11"/>
      <color theme="1"/>
      <name val="Calibri"/>
      <family val="2"/>
      <scheme val="minor"/>
    </font>
    <font>
      <sz val="11"/>
      <color theme="1"/>
      <name val="Calibri"/>
      <family val="2"/>
      <scheme val="minor"/>
    </font>
    <font>
      <sz val="10"/>
      <name val="Arial"/>
      <family val="2"/>
    </font>
    <font>
      <b/>
      <sz val="8"/>
      <color theme="0"/>
      <name val="Arial"/>
      <family val="2"/>
    </font>
    <font>
      <sz val="12"/>
      <name val="Times New Roman"/>
      <family val="1"/>
    </font>
    <font>
      <b/>
      <sz val="11"/>
      <color theme="1"/>
      <name val="Calibri"/>
      <family val="2"/>
      <scheme val="minor"/>
    </font>
    <font>
      <b/>
      <u/>
      <sz val="22"/>
      <color theme="4" tint="-0.249977111117893"/>
      <name val="Calibri"/>
      <family val="2"/>
      <scheme val="minor"/>
    </font>
    <font>
      <b/>
      <sz val="22"/>
      <color theme="4" tint="-0.249977111117893"/>
      <name val="Calibri"/>
      <family val="2"/>
      <scheme val="minor"/>
    </font>
    <font>
      <b/>
      <u/>
      <sz val="8"/>
      <color theme="4" tint="-0.249977111117893"/>
      <name val="Calibri"/>
      <family val="2"/>
      <scheme val="minor"/>
    </font>
    <font>
      <b/>
      <sz val="12"/>
      <color theme="4" tint="-0.249977111117893"/>
      <name val="Calibri"/>
      <family val="2"/>
      <scheme val="minor"/>
    </font>
    <font>
      <sz val="8"/>
      <color theme="1"/>
      <name val="Calibri"/>
      <family val="2"/>
      <scheme val="minor"/>
    </font>
  </fonts>
  <fills count="5">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rgb="FFFFFF00"/>
        <bgColor indexed="64"/>
      </patternFill>
    </fill>
  </fills>
  <borders count="17">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theme="0"/>
      </right>
      <top style="medium">
        <color indexed="64"/>
      </top>
      <bottom/>
      <diagonal/>
    </border>
    <border>
      <left/>
      <right style="medium">
        <color theme="0"/>
      </right>
      <top style="medium">
        <color indexed="64"/>
      </top>
      <bottom/>
      <diagonal/>
    </border>
    <border>
      <left style="medium">
        <color theme="0"/>
      </left>
      <right style="medium">
        <color theme="0"/>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style="medium">
        <color indexed="64"/>
      </right>
      <top style="medium">
        <color indexed="64"/>
      </top>
      <bottom/>
      <diagonal/>
    </border>
    <border>
      <left style="thin">
        <color indexed="64"/>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0" fontId="2" fillId="0" borderId="0"/>
    <xf numFmtId="0" fontId="4" fillId="0" borderId="0"/>
    <xf numFmtId="165" fontId="1" fillId="0" borderId="0" applyFont="0" applyFill="0" applyBorder="0" applyAlignment="0" applyProtection="0"/>
    <xf numFmtId="164" fontId="1" fillId="0" borderId="0" applyFont="0" applyFill="0" applyBorder="0" applyAlignment="0" applyProtection="0"/>
  </cellStyleXfs>
  <cellXfs count="41">
    <xf numFmtId="0" fontId="0" fillId="0" borderId="0" xfId="0"/>
    <xf numFmtId="0" fontId="0" fillId="0" borderId="1" xfId="0" applyBorder="1"/>
    <xf numFmtId="0" fontId="0" fillId="0" borderId="2" xfId="0" applyBorder="1"/>
    <xf numFmtId="43" fontId="0" fillId="0" borderId="2" xfId="1" applyFont="1" applyBorder="1"/>
    <xf numFmtId="0" fontId="0" fillId="0" borderId="3" xfId="0" applyBorder="1"/>
    <xf numFmtId="0" fontId="0" fillId="0" borderId="2" xfId="0" applyFill="1" applyBorder="1"/>
    <xf numFmtId="0" fontId="0" fillId="0" borderId="0" xfId="0" applyFill="1"/>
    <xf numFmtId="0" fontId="0" fillId="0" borderId="1" xfId="0" applyFill="1" applyBorder="1"/>
    <xf numFmtId="43" fontId="0" fillId="0" borderId="2" xfId="1" applyFont="1" applyFill="1" applyBorder="1"/>
    <xf numFmtId="0" fontId="0" fillId="0" borderId="3" xfId="0" applyFill="1" applyBorder="1"/>
    <xf numFmtId="0" fontId="0" fillId="0" borderId="0" xfId="0" pivotButton="1"/>
    <xf numFmtId="0" fontId="0" fillId="0" borderId="0" xfId="0" applyAlignment="1">
      <alignment horizontal="left"/>
    </xf>
    <xf numFmtId="43" fontId="0" fillId="0" borderId="0" xfId="1" applyFont="1"/>
    <xf numFmtId="43" fontId="0" fillId="0" borderId="0" xfId="0" applyNumberFormat="1"/>
    <xf numFmtId="0" fontId="0" fillId="0" borderId="0" xfId="0" applyNumberFormat="1"/>
    <xf numFmtId="43" fontId="0" fillId="4" borderId="2" xfId="1" applyFont="1" applyFill="1" applyBorder="1"/>
    <xf numFmtId="0" fontId="6" fillId="0" borderId="0" xfId="0" applyFont="1" applyAlignment="1">
      <alignment horizontal="center"/>
    </xf>
    <xf numFmtId="0" fontId="7" fillId="0" borderId="0" xfId="0" applyFont="1" applyAlignment="1">
      <alignment horizontal="center"/>
    </xf>
    <xf numFmtId="0" fontId="7" fillId="0" borderId="0" xfId="0" applyFont="1" applyAlignment="1">
      <alignment horizontal="left"/>
    </xf>
    <xf numFmtId="165" fontId="7" fillId="0" borderId="0" xfId="4" applyFont="1" applyAlignment="1">
      <alignment horizontal="center"/>
    </xf>
    <xf numFmtId="0" fontId="8" fillId="0" borderId="0" xfId="0" applyFont="1" applyAlignment="1">
      <alignment horizontal="left"/>
    </xf>
    <xf numFmtId="0" fontId="9" fillId="0" borderId="0" xfId="0" applyFont="1" applyAlignment="1">
      <alignment horizontal="center" vertical="center"/>
    </xf>
    <xf numFmtId="0" fontId="9" fillId="0" borderId="0" xfId="0" applyFont="1" applyAlignment="1">
      <alignment vertical="center"/>
    </xf>
    <xf numFmtId="164" fontId="9" fillId="0" borderId="0" xfId="0" applyNumberFormat="1" applyFont="1" applyAlignment="1">
      <alignment horizontal="left" vertical="center"/>
    </xf>
    <xf numFmtId="0" fontId="10" fillId="0" borderId="0" xfId="0" applyFont="1" applyAlignment="1">
      <alignment horizontal="right"/>
    </xf>
    <xf numFmtId="0" fontId="3" fillId="2" borderId="4" xfId="2" applyFont="1" applyFill="1" applyBorder="1" applyAlignment="1" applyProtection="1">
      <alignment horizontal="center" vertical="center" wrapText="1"/>
    </xf>
    <xf numFmtId="0" fontId="3" fillId="2" borderId="5" xfId="2" applyFont="1" applyFill="1" applyBorder="1" applyAlignment="1" applyProtection="1">
      <alignment horizontal="center" vertical="center" wrapText="1"/>
    </xf>
    <xf numFmtId="0" fontId="3" fillId="2" borderId="6" xfId="2" applyFont="1" applyFill="1" applyBorder="1" applyAlignment="1" applyProtection="1">
      <alignment horizontal="center" vertical="center" wrapText="1"/>
    </xf>
    <xf numFmtId="0" fontId="3" fillId="3" borderId="6" xfId="2" applyFont="1" applyFill="1" applyBorder="1" applyAlignment="1" applyProtection="1">
      <alignment horizontal="center" vertical="center" wrapText="1"/>
    </xf>
    <xf numFmtId="0" fontId="5" fillId="0" borderId="7" xfId="0" applyFont="1" applyBorder="1" applyAlignment="1">
      <alignment horizontal="right"/>
    </xf>
    <xf numFmtId="0" fontId="5" fillId="0" borderId="8" xfId="0" applyFont="1" applyBorder="1" applyAlignment="1">
      <alignment horizontal="right"/>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3" fillId="2" borderId="15" xfId="2" applyFont="1" applyFill="1" applyBorder="1" applyAlignment="1" applyProtection="1">
      <alignment horizontal="center" vertical="center" wrapText="1"/>
    </xf>
    <xf numFmtId="43" fontId="5" fillId="0" borderId="16" xfId="0" applyNumberFormat="1" applyFont="1" applyBorder="1"/>
    <xf numFmtId="43" fontId="0" fillId="0" borderId="10" xfId="1" applyFont="1" applyBorder="1"/>
    <xf numFmtId="43" fontId="0" fillId="0" borderId="13" xfId="1" applyFont="1" applyBorder="1"/>
  </cellXfs>
  <cellStyles count="6">
    <cellStyle name="Millares" xfId="1" builtinId="3"/>
    <cellStyle name="Millares 2 4" xfId="4"/>
    <cellStyle name="Moneda 2 3" xfId="5"/>
    <cellStyle name="Normal" xfId="0" builtinId="0"/>
    <cellStyle name="Normal 2" xfId="3"/>
    <cellStyle name="Normal_COMPRA EQ."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COFA%2031-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3"/>
      <sheetName val="F 02"/>
      <sheetName val="F 04"/>
      <sheetName val="F 04 A"/>
      <sheetName val="F 05"/>
      <sheetName val="F 06"/>
      <sheetName val="Hoja2"/>
      <sheetName val="F 06 (2)"/>
      <sheetName val="F 07"/>
      <sheetName val="F 08"/>
      <sheetName val="F 09"/>
      <sheetName val="F 10"/>
      <sheetName val="DICIEMBRE 27 2021 TARDE"/>
      <sheetName val="DICIEMBRE 27 DE 2021"/>
      <sheetName val="26 DICIEMBRE DE 2021"/>
      <sheetName val="24 DICIEMBRE DE 2021"/>
      <sheetName val="23 DICIEMBRE 2021"/>
      <sheetName val="22 DICIEMBRE DE 2021"/>
      <sheetName val="22 OCTUBRE DE 2021 TARDE"/>
      <sheetName val="RESUMEN 10"/>
      <sheetName val="RESUMEN 16"/>
      <sheetName val="RESUMEN 11"/>
      <sheetName val="11 OCTUBRE DE 2021 TARDE (2)"/>
      <sheetName val="UNSPSC"/>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O2" t="str">
            <v>NO APLICA</v>
          </cell>
          <cell r="Q2" t="str">
            <v>SOLICITUD DE INFORMACIÓN A LOS PROVEEDORES</v>
          </cell>
        </row>
        <row r="3">
          <cell r="Q3" t="str">
            <v>LICITACIÓN PÚBLICA</v>
          </cell>
        </row>
        <row r="4">
          <cell r="Q4" t="str">
            <v>CONCURSO DE MÉRITOS CON PRECALIFICACIÓN</v>
          </cell>
        </row>
        <row r="5">
          <cell r="Q5" t="str">
            <v>CONCURSO DE MÉRITOS ABIERTO</v>
          </cell>
        </row>
        <row r="6">
          <cell r="Q6" t="str">
            <v>CONTRATACIÓN DIRECTA</v>
          </cell>
        </row>
        <row r="7">
          <cell r="Q7" t="str">
            <v>SELECCIÓN ABREVIADA MENOR CUANTÍA</v>
          </cell>
        </row>
        <row r="8">
          <cell r="Q8" t="str">
            <v>SELECCIÓN ABREVIADA SUBASTA INVERSA (NO DISPONIBLE)</v>
          </cell>
        </row>
        <row r="9">
          <cell r="Q9" t="str">
            <v>MÍNIMA CUANTÍA</v>
          </cell>
        </row>
        <row r="10">
          <cell r="Q10" t="str">
            <v>PUBLICACIÓN CONTRATACIÓN RÉGIMEN ESPECIAL - SELECCIÓN DE COMISIONISTA</v>
          </cell>
        </row>
        <row r="11">
          <cell r="Q11" t="str">
            <v>PUBLICACIÓN CONTRATACIÓN RÉGIMEN ESPECIAL - ENAJENACIÓN DE BIENES PARA INTERMEDIARIOS IDÓNEOS</v>
          </cell>
        </row>
        <row r="12">
          <cell r="Q12" t="str">
            <v>PUBLICACIÓN CONTRATACIÓN RÉGIMEN ESPECIAL - RÉGIMEN ESPECIAL</v>
          </cell>
        </row>
        <row r="13">
          <cell r="Q13" t="str">
            <v>PUBLICACIÓN CONTRATACIÓN RÉGIMEN ESPECIAL - BANCO MULTILATERAL Y ORGANISMOS MULTILATERALES</v>
          </cell>
        </row>
        <row r="14">
          <cell r="Q14" t="str">
            <v>SELECCIÓN ABREVIADA - ACUERDO MARCO</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S21. LADY JOHANNA LOPEZ RAMIREZ" refreshedDate="44566.381767013889" createdVersion="5" refreshedVersion="5" minRefreshableVersion="3" recordCount="20492">
  <cacheSource type="worksheet">
    <worksheetSource ref="A12:N20502" sheet="INFORME"/>
  </cacheSource>
  <cacheFields count="14">
    <cacheField name="UNIDAD" numFmtId="0">
      <sharedItems containsBlank="1" count="43">
        <s v="ACOFA"/>
        <s v="ACOFA - INVERSION"/>
        <s v="AGREG. ALEMANIA"/>
        <s v="AGREG. BRASIL"/>
        <s v="AGREG. CHILE"/>
        <s v="AGREG. ECUADOR"/>
        <s v="AGREG. ESPAÑA"/>
        <s v="AGREG. FRANCIA "/>
        <s v="AGREG. ISRAEL"/>
        <s v="AGREG. PERU"/>
        <s v="AGREG. WASHINTONG"/>
        <s v="BACOF"/>
        <s v="CACOM-1"/>
        <s v="CACOM-1 INVERSION"/>
        <m/>
        <s v="CACOM-2"/>
        <s v="CACOM-3"/>
        <s v="CACOM-4"/>
        <s v="CACOM-5"/>
        <s v="CACOM-5 INVERSION"/>
        <s v="CACOM-6"/>
        <s v="CAMAN"/>
        <s v="CATAM"/>
        <s v="CATAM INVERSION"/>
        <s v="COP"/>
        <s v="COP - INVERSION"/>
        <s v="DIFRA"/>
        <s v="DIFRA INVERSION"/>
        <s v="DILOA"/>
        <s v="DILOA INVERSION"/>
        <s v="DILOS"/>
        <s v="DILOS INVERSION"/>
        <s v="EMAVI"/>
        <s v="EMAVI INVERSION"/>
        <s v="EPFAC"/>
        <s v="EPFAC INVERSION"/>
        <s v="ESUFA"/>
        <s v="ESUFA INVERSION"/>
        <s v="GOCOP"/>
        <s v="GOCOP INVERSION"/>
        <s v="JERLA"/>
        <s v="JIN"/>
        <s v="SEMEP"/>
      </sharedItems>
    </cacheField>
    <cacheField name="ORDENADO" numFmtId="0">
      <sharedItems containsBlank="1"/>
    </cacheField>
    <cacheField name="Subordinal" numFmtId="0">
      <sharedItems containsBlank="1"/>
    </cacheField>
    <cacheField name="Descripcion Rubro" numFmtId="0">
      <sharedItems containsBlank="1" longText="1"/>
    </cacheField>
    <cacheField name="Descripcion del Elemento" numFmtId="0">
      <sharedItems containsBlank="1" containsMixedTypes="1" containsNumber="1" containsInteger="1" minValue="0" maxValue="0" longText="1"/>
    </cacheField>
    <cacheField name="Codigo de Clasificación UNSPSC" numFmtId="0">
      <sharedItems containsBlank="1" containsMixedTypes="1" containsNumber="1" containsInteger="1" minValue="0" maxValue="2611172000" longText="1"/>
    </cacheField>
    <cacheField name="Modalidad de Contratacion [Entre 1 y 6]" numFmtId="0">
      <sharedItems containsBlank="1" containsMixedTypes="1" containsNumber="1" containsInteger="1" minValue="0" maxValue="0"/>
    </cacheField>
    <cacheField name="Fecha Estimada de Inicio de Proceso de Selección" numFmtId="0">
      <sharedItems containsString="0" containsBlank="1" containsNumber="1" containsInteger="1" minValue="0" maxValue="36904"/>
    </cacheField>
    <cacheField name="Duración Estimada del Contrato" numFmtId="0">
      <sharedItems containsString="0" containsBlank="1" containsNumber="1" containsInteger="1" minValue="0" maxValue="12"/>
    </cacheField>
    <cacheField name="RECURSO" numFmtId="0">
      <sharedItems containsString="0" containsBlank="1" containsNumber="1" containsInteger="1" minValue="10" maxValue="16"/>
    </cacheField>
    <cacheField name="Cantidad Apropiada" numFmtId="0">
      <sharedItems containsBlank="1" containsMixedTypes="1" containsNumber="1" minValue="1" maxValue="335042"/>
    </cacheField>
    <cacheField name="Valor Presupuesto Apropiado" numFmtId="43">
      <sharedItems containsString="0" containsBlank="1" containsNumber="1" minValue="0.01" maxValue="152553186700.00003"/>
    </cacheField>
    <cacheField name="Unidad de Medida" numFmtId="0">
      <sharedItems containsBlank="1" containsMixedTypes="1" containsNumber="1" containsInteger="1" minValue="0" maxValue="0"/>
    </cacheField>
    <cacheField name="Requiere Vigencias Futuras" numFmtId="0">
      <sharedItems containsBlank="1" containsMixedTypes="1" containsNumber="1" containsInteger="1" minValue="44154" maxValue="4455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492">
  <r>
    <x v="0"/>
    <s v="02-01-01-004-005"/>
    <s v="02-01-01-004-005-02"/>
    <s v="Activos fijos - Maquinaria de informática y sus partes, piezas y accesorios"/>
    <s v="SERVIDOR"/>
    <n v="43211501"/>
    <s v="CONTRATACIÓN DIRECTA"/>
    <n v="3"/>
    <n v="1"/>
    <n v="10"/>
    <n v="1"/>
    <n v="19179160"/>
    <s v="UNIDAD"/>
    <s v="NO SOLICITADAS"/>
  </r>
  <r>
    <x v="0"/>
    <s v="02-01-01-004-005"/>
    <s v="02-01-01-004-005-02"/>
    <s v="Activos fijos - Maquinaria de informática y sus partes, piezas y accesorios"/>
    <s v="COMPUTADOR "/>
    <n v="43211508"/>
    <s v="CONTRATACIÓN DIRECTA"/>
    <n v="3"/>
    <n v="1"/>
    <n v="10"/>
    <n v="1"/>
    <n v="22656416.91"/>
    <s v="UNIDAD"/>
    <s v="NO SOLICITADAS"/>
  </r>
  <r>
    <x v="0"/>
    <s v="02-02-01-004-006"/>
    <s v="02-02-01-004-006-04"/>
    <s v="Materiales y suministros - Acumuladores, pilas y baterías primarias y sus partes y piezas"/>
    <s v="BATERIAS UPS"/>
    <n v="26111700"/>
    <s v="CONTRATACIÓN DIRECTA"/>
    <n v="3"/>
    <n v="1"/>
    <n v="10"/>
    <n v="1"/>
    <n v="7013727.4000000004"/>
    <s v="UNIDAD"/>
    <s v="NO SOLICITADAS"/>
  </r>
  <r>
    <x v="0"/>
    <s v="02-02-01-003-002"/>
    <s v="02-02-01-003-002-01"/>
    <s v="Materiales y suministros - Pasta de papel, papel y cartón"/>
    <s v="RESMA PAPEL TAMAÑO CARTA"/>
    <n v="14111506"/>
    <s v="CONTRATACIÓN DIRECTA"/>
    <n v="2"/>
    <n v="10"/>
    <n v="10"/>
    <n v="25"/>
    <n v="3387980.47"/>
    <s v="UNIDAD"/>
    <s v="NO SOLICITADAS"/>
  </r>
  <r>
    <x v="0"/>
    <s v="02-02-01-003-002"/>
    <s v="02-02-01-003-002-01"/>
    <s v="Materiales y suministros - Pasta de papel, papel y cartón"/>
    <s v="RESMA PAPEL TAMAÑO OFICIO"/>
    <n v="14111506"/>
    <s v="CONTRATACIÓN DIRECTA"/>
    <n v="2"/>
    <n v="10"/>
    <n v="10"/>
    <n v="1"/>
    <n v="136500"/>
    <s v="UNIDAD"/>
    <s v="NO SOLICITADAS"/>
  </r>
  <r>
    <x v="0"/>
    <s v="02-02-01-003-002"/>
    <s v="02-02-01-003-002-01"/>
    <s v="Materiales y suministros - Pasta de papel, papel y cartón"/>
    <s v="CARPETAS Y SEPARADORES"/>
    <n v="44122000"/>
    <s v="CONTRATACIÓN DIRECTA"/>
    <n v="2"/>
    <n v="10"/>
    <n v="10"/>
    <n v="100"/>
    <n v="1170000"/>
    <s v="UNIDAD"/>
    <s v="NO SOLICITADAS"/>
  </r>
  <r>
    <x v="0"/>
    <s v="02-02-01-003-002"/>
    <s v="02-02-01-003-002-01"/>
    <s v="Materiales y suministros - Pasta de papel, papel y cartón"/>
    <s v="CARPETAS Y SEPARADORES"/>
    <n v="44122000"/>
    <s v="CONTRATACIÓN DIRECTA"/>
    <n v="2"/>
    <n v="10"/>
    <n v="10"/>
    <n v="100"/>
    <n v="1170000"/>
    <s v="UNIDAD"/>
    <s v="NO SOLICITADAS"/>
  </r>
  <r>
    <x v="0"/>
    <s v="02-02-01-003-002"/>
    <s v="02-02-01-003-002-01"/>
    <s v="Materiales y suministros - Pasta de papel, papel y cartón"/>
    <s v="SOBRES ESTANDAR"/>
    <n v="44121506"/>
    <s v="CONTRATACIÓN DIRECTA"/>
    <n v="2"/>
    <n v="10"/>
    <n v="10"/>
    <n v="200"/>
    <n v="390000"/>
    <s v="UNIDAD"/>
    <s v="NO SOLICITADAS"/>
  </r>
  <r>
    <x v="0"/>
    <s v="02-02-01-003-002"/>
    <s v="02-02-01-003-002-01"/>
    <s v="Materiales y suministros - Pasta de papel, papel y cartón"/>
    <s v="ROLLOS ADHESIVOS"/>
    <n v="44121634"/>
    <s v="CONTRATACIÓN DIRECTA"/>
    <n v="2"/>
    <n v="10"/>
    <n v="10"/>
    <n v="20"/>
    <n v="390000"/>
    <s v="UNIDAD"/>
    <s v="NO SOLICITADAS"/>
  </r>
  <r>
    <x v="0"/>
    <s v="02-02-01-003-005"/>
    <s v="02-02-01-003-005-04"/>
    <s v="Materiales y suministros - Productos químicos n. C. P."/>
    <s v="PEGAMENTOS"/>
    <n v="31201610"/>
    <s v="CONTRATACIÓN DIRECTA"/>
    <n v="2"/>
    <n v="10"/>
    <n v="10"/>
    <n v="20"/>
    <n v="65189.22"/>
    <s v="UNIDAD"/>
    <s v="NO SOLICITADAS"/>
  </r>
  <r>
    <x v="0"/>
    <s v="02-02-01-003-006"/>
    <s v="02-02-01-003-006-02"/>
    <s v="Materiales y suministros - Otros productos de caucho"/>
    <s v="BORRADORES"/>
    <n v="44121804"/>
    <s v="CONTRATACIÓN DIRECTA"/>
    <n v="2"/>
    <n v="10"/>
    <n v="10"/>
    <n v="15"/>
    <n v="29250"/>
    <s v="UNIDAD"/>
    <s v="NO SOLICITADAS"/>
  </r>
  <r>
    <x v="0"/>
    <s v="02-02-01-003-006"/>
    <s v="02-02-01-003-006-09"/>
    <s v="Materiales y suministros - Otros productos plásticos"/>
    <s v="TONER PARA IMPRESORAS O FAX"/>
    <n v="44103103"/>
    <s v="CONTRATACIÓN DIRECTA"/>
    <n v="2"/>
    <n v="10"/>
    <n v="10"/>
    <n v="25"/>
    <n v="19178535.060000002"/>
    <s v="UNIDAD"/>
    <s v="NO SOLICITADAS"/>
  </r>
  <r>
    <x v="0"/>
    <s v="02-02-01-003-006"/>
    <s v="02-02-01-003-006-09"/>
    <s v="Materiales y suministros - Otros productos plásticos"/>
    <s v="CINTA TRANSPARENTE"/>
    <n v="31201512"/>
    <s v="CONTRATACIÓN DIRECTA"/>
    <n v="2"/>
    <n v="10"/>
    <n v="10"/>
    <n v="24"/>
    <n v="140400"/>
    <s v="UNIDAD"/>
    <s v="NO SOLICITADAS"/>
  </r>
  <r>
    <x v="0"/>
    <s v="02-02-01-003-006"/>
    <s v="02-02-01-003-006-09"/>
    <s v="Materiales y suministros - Otros productos plásticos"/>
    <s v="CINTA DE ENMASCARAR"/>
    <n v="31201503"/>
    <s v="CONTRATACIÓN DIRECTA"/>
    <n v="2"/>
    <n v="10"/>
    <n v="10"/>
    <n v="5"/>
    <n v="102375"/>
    <s v="UNIDAD"/>
    <s v="NO SOLICITADAS"/>
  </r>
  <r>
    <x v="0"/>
    <s v="02-02-01-003-008"/>
    <s v="02-02-01-003-008-09"/>
    <s v="Materiales y suministros - Otros artículos manufacturados n. C. P."/>
    <s v="BOLIGRAFOS"/>
    <n v="44121701"/>
    <s v="CONTRATACIÓN DIRECTA"/>
    <n v="2"/>
    <n v="10"/>
    <n v="10"/>
    <n v="50"/>
    <n v="262069.11"/>
    <s v="UNIDAD"/>
    <s v="NO SOLICITADAS"/>
  </r>
  <r>
    <x v="0"/>
    <s v="02-02-01-003-008"/>
    <s v="02-02-01-003-008-09"/>
    <s v="Materiales y suministros - Otros artículos manufacturados n. C. P."/>
    <s v="FLUIDO DE CORRECCION"/>
    <n v="44121802"/>
    <s v="CONTRATACIÓN DIRECTA"/>
    <n v="2"/>
    <n v="10"/>
    <n v="10"/>
    <n v="20"/>
    <n v="78000"/>
    <s v="UNIDAD"/>
    <s v="NO SOLICITADAS"/>
  </r>
  <r>
    <x v="0"/>
    <s v="02-02-01-003-008"/>
    <s v="02-02-01-003-008-09"/>
    <s v="Materiales y suministros - Otros artículos manufacturados n. C. P."/>
    <s v="RESALTADORES"/>
    <n v="44121716"/>
    <s v="CONTRATACIÓN DIRECTA"/>
    <n v="2"/>
    <n v="10"/>
    <n v="10"/>
    <n v="50"/>
    <n v="195000"/>
    <s v="UNIDAD"/>
    <s v="NO SOLICITADAS"/>
  </r>
  <r>
    <x v="0"/>
    <s v="02-02-01-003-008"/>
    <s v="02-02-01-003-008-09"/>
    <s v="Materiales y suministros - Otros artículos manufacturados n. C. P."/>
    <s v="LAPICES MECANICOS"/>
    <n v="44121705"/>
    <s v="CONTRATACIÓN DIRECTA"/>
    <n v="2"/>
    <n v="10"/>
    <n v="10"/>
    <n v="15"/>
    <n v="58500"/>
    <s v="UNIDAD"/>
    <s v="NO SOLICITADAS"/>
  </r>
  <r>
    <x v="0"/>
    <s v="02-02-01-003-008"/>
    <s v="02-02-01-003-008-09"/>
    <s v="Materiales y suministros - Otros artículos manufacturados n. C. P."/>
    <s v="REGLAS"/>
    <n v="41111604"/>
    <s v="CONTRATACIÓN DIRECTA"/>
    <n v="2"/>
    <n v="10"/>
    <n v="10"/>
    <n v="10"/>
    <n v="97500"/>
    <s v="UNIDAD"/>
    <s v="NO SOLICITADAS"/>
  </r>
  <r>
    <x v="0"/>
    <s v="02-02-01-003-008"/>
    <s v="02-02-01-003-008-09"/>
    <s v="Materiales y suministros - Otros artículos manufacturados n. C. P."/>
    <s v="MARCADORES"/>
    <n v="44121708"/>
    <s v="CONTRATACIÓN DIRECTA"/>
    <n v="2"/>
    <n v="10"/>
    <n v="10"/>
    <n v="10"/>
    <n v="39000"/>
    <s v="UNIDAD"/>
    <s v="NO SOLICITADAS"/>
  </r>
  <r>
    <x v="0"/>
    <s v="02-02-01-003-008"/>
    <s v="02-02-01-003-008-09"/>
    <s v="Materiales y suministros - Otros artículos manufacturados n. C. P."/>
    <s v="GRAPADORAS"/>
    <n v="44121615"/>
    <s v="CONTRATACIÓN DIRECTA"/>
    <n v="2"/>
    <n v="10"/>
    <n v="10"/>
    <n v="5"/>
    <n v="295749.45"/>
    <s v="UNIDAD"/>
    <s v="NO SOLICITADAS"/>
  </r>
  <r>
    <x v="0"/>
    <s v="02-02-01-003-008"/>
    <s v="02-02-01-003-008-09"/>
    <s v="Materiales y suministros - Otros artículos manufacturados n. C. P."/>
    <s v="CLIPS PARA PAPEL"/>
    <n v="44122104"/>
    <s v="CONTRATACIÓN DIRECTA"/>
    <n v="2"/>
    <n v="10"/>
    <n v="10"/>
    <n v="50"/>
    <n v="97500"/>
    <s v="UNIDAD"/>
    <s v="NO SOLICITADAS"/>
  </r>
  <r>
    <x v="0"/>
    <s v="02-02-01-003-008"/>
    <s v="02-02-01-003-008-09"/>
    <s v="Materiales y suministros - Otros artículos manufacturados n. C. P."/>
    <s v="SUJETADORES DE CIERRE"/>
    <n v="44122103"/>
    <s v="CONTRATACIÓN DIRECTA"/>
    <n v="2"/>
    <n v="10"/>
    <n v="10"/>
    <n v="30"/>
    <n v="234000"/>
    <s v="UNIDAD"/>
    <s v="NO SOLICITADAS"/>
  </r>
  <r>
    <x v="0"/>
    <s v="02-02-01-003-008"/>
    <s v="02-02-01-003-008-09"/>
    <s v="Materiales y suministros - Otros artículos manufacturados n. C. P."/>
    <s v="GRAPAS"/>
    <n v="44122107"/>
    <s v="CONTRATACIÓN DIRECTA"/>
    <n v="2"/>
    <n v="10"/>
    <n v="10"/>
    <n v="24"/>
    <n v="140400"/>
    <s v="UNIDAD"/>
    <s v="NO SOLICITADAS"/>
  </r>
  <r>
    <x v="0"/>
    <s v="02-02-01-003-008"/>
    <s v="02-02-01-003-008-09"/>
    <s v="Materiales y suministros - Otros artículos manufacturados n. C. P."/>
    <s v="TIJERAS"/>
    <n v="44121618"/>
    <s v="CONTRATACIÓN DIRECTA"/>
    <n v="2"/>
    <n v="10"/>
    <n v="10"/>
    <n v="5"/>
    <n v="97500"/>
    <s v="UNIDAD"/>
    <s v="NO SOLICITADAS"/>
  </r>
  <r>
    <x v="0"/>
    <s v="02-02-01-002-006"/>
    <s v="02-02-01-002-006"/>
    <s v="Materiales y suministros - Hilados e hilos; tejidos de fibras textiles incluso afelpados"/>
    <s v="TOALLA MICROFIBRA PARA LIMPIAR"/>
    <n v="47131502"/>
    <s v="CONTRATACIÓN DIRECTA"/>
    <n v="2"/>
    <n v="10"/>
    <n v="10"/>
    <n v="12"/>
    <n v="356623.38"/>
    <s v="UNIDAD"/>
    <s v="NO SOLICITADAS"/>
  </r>
  <r>
    <x v="0"/>
    <s v="02-02-01-002-007"/>
    <s v="02-02-01-002-007"/>
    <s v="Materiales y suministros - Artículos textiles (excepto prendas de vestir)"/>
    <s v="TAPABOCAS"/>
    <n v="42295400"/>
    <s v="CONTRATACIÓN DIRECTA"/>
    <n v="2"/>
    <n v="10"/>
    <n v="10"/>
    <n v="200"/>
    <n v="766932"/>
    <s v="UNIDAD"/>
    <s v="NO SOLICITADAS"/>
  </r>
  <r>
    <x v="0"/>
    <s v="02-02-01-003-002"/>
    <s v="02-02-01-003-002-01"/>
    <s v="Materiales y suministros - Pasta de papel, papel y cartón"/>
    <s v="PAPEL HIGIENICO"/>
    <n v="14111704"/>
    <s v="CONTRATACIÓN DIRECTA"/>
    <n v="2"/>
    <n v="10"/>
    <n v="10"/>
    <n v="24"/>
    <n v="1542171.3"/>
    <s v="UNIDAD"/>
    <s v="NO SOLICITADAS"/>
  </r>
  <r>
    <x v="0"/>
    <s v="02-02-01-003-002"/>
    <s v="02-02-01-003-002-01"/>
    <s v="Materiales y suministros - Pasta de papel, papel y cartón"/>
    <s v="PAPEL TOALLA DISPENSADOR"/>
    <n v="14111703"/>
    <s v="CONTRATACIÓN DIRECTA"/>
    <n v="2"/>
    <n v="10"/>
    <n v="10"/>
    <n v="12"/>
    <n v="819000"/>
    <s v="UNIDAD"/>
    <s v="NO SOLICITADAS"/>
  </r>
  <r>
    <x v="0"/>
    <s v="02-02-01-003-002"/>
    <s v="02-02-01-003-002-01"/>
    <s v="Materiales y suministros - Pasta de papel, papel y cartón"/>
    <s v="TOALLA DE PAPEL PARA COCINA"/>
    <n v="14111703"/>
    <s v="CONTRATACIÓN DIRECTA"/>
    <n v="2"/>
    <n v="10"/>
    <n v="10"/>
    <n v="12"/>
    <n v="327600"/>
    <s v="UNIDAD"/>
    <s v="NO SOLICITADAS"/>
  </r>
  <r>
    <x v="0"/>
    <s v="02-02-01-003-002"/>
    <s v="02-02-01-003-002-01"/>
    <s v="Materiales y suministros - Pasta de papel, papel y cartón"/>
    <s v="PAÑO REUSABLE"/>
    <n v="47131502"/>
    <s v="CONTRATACIÓN DIRECTA"/>
    <n v="2"/>
    <n v="10"/>
    <n v="10"/>
    <n v="10"/>
    <n v="195000"/>
    <s v="UNIDAD"/>
    <s v="NO SOLICITADAS"/>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n v="47131805"/>
    <s v="CONTRATACIÓN DIRECTA"/>
    <n v="2"/>
    <n v="10"/>
    <n v="10"/>
    <n v="2"/>
    <n v="46015.92"/>
    <s v="UNIDAD"/>
    <s v="NO SOLICITADAS"/>
  </r>
  <r>
    <x v="0"/>
    <s v="02-02-01-003-004"/>
    <s v="02-02-01-003-004-02"/>
    <s v="Materiales y suministros - Productos químicos inorgánicos básicos n. C. P."/>
    <s v="BLANQUEADOR HIPOCLORITO"/>
    <n v="47131807"/>
    <s v="CONTRATACIÓN DIRECTA"/>
    <n v="2"/>
    <n v="10"/>
    <n v="10"/>
    <n v="10"/>
    <n v="292500"/>
    <s v="UNIDAD"/>
    <s v="NO SOLICITADAS"/>
  </r>
  <r>
    <x v="0"/>
    <s v="02-02-01-003-004"/>
    <s v="02-02-01-003-004-06"/>
    <s v="Materiales y suministros - Abonos y plaguicidas"/>
    <s v="DESINFECTANTE"/>
    <n v="47131803"/>
    <s v="CONTRATACIÓN DIRECTA"/>
    <n v="2"/>
    <n v="10"/>
    <n v="10"/>
    <n v="10"/>
    <n v="284151.92"/>
    <s v="UNIDAD"/>
    <s v="NO SOLICITADAS"/>
  </r>
  <r>
    <x v="0"/>
    <s v="02-02-01-003-005"/>
    <s v="02-02-01-003-005-03"/>
    <s v="Materiales y suministros - Jabón, preparados para limpieza, perfumes y preparados de tocador"/>
    <s v="AMBIENTADOR"/>
    <n v="47131801"/>
    <s v="CONTRATACIÓN DIRECTA"/>
    <n v="2"/>
    <n v="10"/>
    <n v="10"/>
    <n v="15"/>
    <n v="365625"/>
    <s v="UNIDAD"/>
    <s v="NO SOLICITADAS"/>
  </r>
  <r>
    <x v="0"/>
    <s v="02-02-01-003-005"/>
    <s v="02-02-01-003-005-03"/>
    <s v="Materiales y suministros - Jabón, preparados para limpieza, perfumes y preparados de tocador"/>
    <s v="PAÑO HUMEDO DESINFECTANTE"/>
    <n v="47131502"/>
    <s v="CONTRATACIÓN DIRECTA"/>
    <n v="2"/>
    <n v="10"/>
    <n v="10"/>
    <n v="24"/>
    <n v="903273.45000000007"/>
    <s v="UNIDAD"/>
    <s v="NO SOLICITADAS"/>
  </r>
  <r>
    <x v="0"/>
    <s v="02-02-01-003-005"/>
    <s v="02-02-01-003-005-03"/>
    <s v="Materiales y suministros - Jabón, preparados para limpieza, perfumes y preparados de tocador"/>
    <s v="JABON LIQUIDO"/>
    <n v="53131608"/>
    <s v="CONTRATACIÓN DIRECTA"/>
    <n v="2"/>
    <n v="10"/>
    <n v="10"/>
    <n v="12"/>
    <n v="351000"/>
    <s v="UNIDAD"/>
    <s v="NO SOLICITADAS"/>
  </r>
  <r>
    <x v="0"/>
    <s v="02-02-01-003-005"/>
    <s v="02-02-01-003-005-03"/>
    <s v="Materiales y suministros - Jabón, preparados para limpieza, perfumes y preparados de tocador"/>
    <s v="SOLUCION DESMANCHADORA"/>
    <n v="47131805"/>
    <s v="CONTRATACIÓN DIRECTA"/>
    <n v="2"/>
    <n v="10"/>
    <n v="10"/>
    <n v="4"/>
    <n v="97500"/>
    <s v="UNIDAD"/>
    <s v="NO SOLICITADAS"/>
  </r>
  <r>
    <x v="0"/>
    <s v="02-02-01-003-005"/>
    <s v="02-02-01-003-005-03"/>
    <s v="Materiales y suministros - Jabón, preparados para limpieza, perfumes y preparados de tocador"/>
    <s v="LIMPIAVIDRIOS"/>
    <n v="47131805"/>
    <s v="CONTRATACIÓN DIRECTA"/>
    <n v="2"/>
    <n v="10"/>
    <n v="10"/>
    <n v="9"/>
    <n v="175500"/>
    <s v="UNIDAD"/>
    <s v="NO SOLICITADAS"/>
  </r>
  <r>
    <x v="0"/>
    <s v="02-02-01-003-005"/>
    <s v="02-02-01-003-005-03"/>
    <s v="Materiales y suministros - Jabón, preparados para limpieza, perfumes y preparados de tocador"/>
    <s v="LIMPIADOR ESPUMOSO EN AEROSOL"/>
    <n v="47131805"/>
    <s v="CONTRATACIÓN DIRECTA"/>
    <n v="2"/>
    <n v="10"/>
    <n v="10"/>
    <n v="7"/>
    <n v="150150"/>
    <s v="UNIDAD"/>
    <s v="NO SOLICITADAS"/>
  </r>
  <r>
    <x v="0"/>
    <s v="02-02-01-003-005"/>
    <s v="02-02-01-003-005-03"/>
    <s v="Materiales y suministros - Jabón, preparados para limpieza, perfumes y preparados de tocador"/>
    <s v="JABON PARA LOZA"/>
    <n v="47131810"/>
    <s v="CONTRATACIÓN DIRECTA"/>
    <n v="2"/>
    <n v="10"/>
    <n v="10"/>
    <n v="5"/>
    <n v="146250"/>
    <s v="UNIDAD"/>
    <s v="NO SOLICITADAS"/>
  </r>
  <r>
    <x v="0"/>
    <s v="02-02-01-003-005"/>
    <s v="02-02-01-003-005-03"/>
    <s v="Materiales y suministros - Jabón, preparados para limpieza, perfumes y preparados de tocador"/>
    <s v="LIMPIADOR DESINFECTANTE PARA PISOS AROMATIZADO"/>
    <n v="47131801"/>
    <s v="CONTRATACIÓN DIRECTA"/>
    <n v="2"/>
    <n v="10"/>
    <n v="10"/>
    <n v="10"/>
    <n v="321750"/>
    <s v="UNIDAD"/>
    <s v="NO SOLICITADAS"/>
  </r>
  <r>
    <x v="0"/>
    <s v="02-02-01-003-005"/>
    <s v="02-02-01-003-005-03"/>
    <s v="Materiales y suministros - Jabón, preparados para limpieza, perfumes y preparados de tocador"/>
    <s v="LIMPIA MUEBLES"/>
    <n v="47131806"/>
    <s v="CONTRATACIÓN DIRECTA"/>
    <n v="2"/>
    <n v="10"/>
    <n v="10"/>
    <n v="6"/>
    <n v="117000"/>
    <s v="UNIDAD"/>
    <s v="NO SOLICITADAS"/>
  </r>
  <r>
    <x v="0"/>
    <s v="02-02-01-003-006"/>
    <s v="02-02-01-003-006-04"/>
    <s v="Materiales y suministros - Productos de empaque y envasado, de plástico"/>
    <s v="BOLSA PARA BASURA"/>
    <n v="47121701"/>
    <s v="CONTRATACIÓN DIRECTA"/>
    <n v="2"/>
    <n v="10"/>
    <n v="10"/>
    <n v="15"/>
    <n v="504714.24000000005"/>
    <s v="UNIDAD"/>
    <s v="NO SOLICITADAS"/>
  </r>
  <r>
    <x v="0"/>
    <s v="02-02-01-003-008"/>
    <s v="02-02-01-003-008-09"/>
    <s v="Materiales y suministros - Otros artículos manufacturados n. C. P."/>
    <s v="CEPILLO"/>
    <n v="47131605"/>
    <s v="CONTRATACIÓN DIRECTA"/>
    <n v="2"/>
    <n v="10"/>
    <n v="10"/>
    <n v="2"/>
    <n v="78000"/>
    <s v="UNIDAD"/>
    <s v="NO SOLICITADAS"/>
  </r>
  <r>
    <x v="0"/>
    <s v="02-02-01-003-008"/>
    <s v="02-02-01-003-008-09"/>
    <s v="Materiales y suministros - Otros artículos manufacturados n. C. P."/>
    <s v="ESCOBA"/>
    <n v="47131604"/>
    <s v="CONTRATACIÓN DIRECTA"/>
    <n v="2"/>
    <n v="10"/>
    <n v="10"/>
    <n v="2"/>
    <n v="93600"/>
    <s v="UNIDAD"/>
    <s v="NO SOLICITADAS"/>
  </r>
  <r>
    <x v="0"/>
    <s v="02-02-01-003-008"/>
    <s v="02-02-01-003-008-09"/>
    <s v="Materiales y suministros - Otros artículos manufacturados n. C. P."/>
    <s v="TRAPERO"/>
    <n v="47131618"/>
    <s v="CONTRATACIÓN DIRECTA"/>
    <n v="2"/>
    <n v="10"/>
    <n v="10"/>
    <n v="4"/>
    <n v="183950.55"/>
    <s v="UNIDAD"/>
    <s v="NO SOLICITADAS"/>
  </r>
  <r>
    <x v="0"/>
    <s v="02-02-01-004-002"/>
    <s v="02-02-01-004-002"/>
    <s v="Materiales y suministros - Productos metálicos elaborados (excepto maquinaria y equipo)"/>
    <s v="ESPONJILLA"/>
    <n v="47121803"/>
    <s v="CONTRATACIÓN DIRECTA"/>
    <n v="2"/>
    <n v="10"/>
    <n v="10"/>
    <n v="4"/>
    <n v="57519.9"/>
    <s v="UNIDAD"/>
    <s v="NO SOLICITADAS"/>
  </r>
  <r>
    <x v="0"/>
    <s v="02-02-01-000-001"/>
    <s v="02-02-01-000-001-01"/>
    <s v="Materiales y suministros - Cereales"/>
    <s v="GRANOLA Y CEREALES"/>
    <n v="50221201"/>
    <s v="CONTRATACIÓN DIRECTA"/>
    <n v="2"/>
    <n v="10"/>
    <n v="10"/>
    <n v="12"/>
    <n v="234000"/>
    <s v="UNIDAD"/>
    <s v="NO SOLICITADAS"/>
  </r>
  <r>
    <x v="0"/>
    <s v="02-02-01-000-001"/>
    <s v="02-02-01-000-001-03"/>
    <s v="Materiales y suministros - Frutas y nueces"/>
    <s v="FRUTAS"/>
    <n v="50301701"/>
    <s v="CONTRATACIÓN DIRECTA"/>
    <n v="2"/>
    <n v="10"/>
    <n v="10"/>
    <n v="60"/>
    <n v="1606636.8"/>
    <s v="DOCENA"/>
    <s v="NO SOLICITADAS"/>
  </r>
  <r>
    <x v="0"/>
    <s v="02-02-01-002-001"/>
    <s v="02-02-01-002-001-01"/>
    <s v="Materiales y suministros - Carne y productos cárnicos"/>
    <s v="JAMON"/>
    <n v="50112019"/>
    <s v="CONTRATACIÓN DIRECTA"/>
    <n v="2"/>
    <n v="10"/>
    <n v="10"/>
    <n v="12"/>
    <n v="409500"/>
    <s v="UNIDAD"/>
    <s v="NO SOLICITADAS"/>
  </r>
  <r>
    <x v="0"/>
    <s v="02-02-01-002-001"/>
    <s v="02-02-01-002-001-01"/>
    <s v="Materiales y suministros - Carne y productos cárnicos"/>
    <s v="PASABOCAS"/>
    <n v="50112019"/>
    <s v="CONTRATACIÓN DIRECTA"/>
    <n v="2"/>
    <n v="10"/>
    <n v="10"/>
    <n v="18"/>
    <n v="702000"/>
    <s v="UNIDAD"/>
    <s v="NO SOLICITADAS"/>
  </r>
  <r>
    <x v="0"/>
    <s v="02-02-01-002-001"/>
    <s v="02-02-01-002-001-04"/>
    <s v="Materiales y suministros - Preparaciones y conservas de frutas y nueces"/>
    <s v="JUGOS"/>
    <n v="50202800"/>
    <s v="CONTRATACIÓN DIRECTA"/>
    <n v="2"/>
    <n v="10"/>
    <n v="10"/>
    <n v="20"/>
    <n v="1157712.4099999999"/>
    <s v="UNIDAD"/>
    <s v="NO SOLICITADAS"/>
  </r>
  <r>
    <x v="0"/>
    <s v="02-02-01-002-001"/>
    <s v="02-02-01-002-001-07"/>
    <s v="Materiales y suministros - Tortas y demás residuos de la extracción de grasas o aceites vegetales; harina y polvo de semillas o de frutos oleaginosos (excepto las de mostaza); ceras vegetales (excepto los triglicéridos); degrás, residuos del tratamiento de grasas y ceras animales o vegetales"/>
    <s v="TORTAS"/>
    <n v="50182001"/>
    <s v="CONTRATACIÓN DIRECTA"/>
    <n v="2"/>
    <n v="10"/>
    <n v="10"/>
    <n v="10"/>
    <n v="390000"/>
    <s v="UNIDAD"/>
    <s v="NO SOLICITADAS"/>
  </r>
  <r>
    <x v="0"/>
    <s v="02-02-01-002-002"/>
    <s v="02-02-01-002-002"/>
    <s v="Materiales y suministros - Productos lácteos y ovoproductos"/>
    <s v="QUESO"/>
    <n v="50131802"/>
    <s v="CONTRATACIÓN DIRECTA"/>
    <n v="2"/>
    <n v="10"/>
    <n v="10"/>
    <n v="24"/>
    <n v="809495.3600000001"/>
    <s v="UNIDAD"/>
    <s v="NO SOLICITADAS"/>
  </r>
  <r>
    <x v="0"/>
    <s v="02-02-01-002-002"/>
    <s v="02-02-01-002-002"/>
    <s v="Materiales y suministros - Productos lácteos y ovoproductos"/>
    <s v="LECHE"/>
    <n v="50131702"/>
    <s v="CONTRATACIÓN DIRECTA"/>
    <n v="2"/>
    <n v="10"/>
    <n v="10"/>
    <n v="20"/>
    <n v="312000"/>
    <s v="GALON"/>
    <s v="NO SOLICITADAS"/>
  </r>
  <r>
    <x v="0"/>
    <s v="02-02-01-002-003"/>
    <s v="02-02-01-002-003-04"/>
    <s v="Materiales y suministros - Productos de panadería"/>
    <s v="PAN"/>
    <n v="50181901"/>
    <s v="CONTRATACIÓN DIRECTA"/>
    <n v="2"/>
    <n v="10"/>
    <n v="10"/>
    <n v="30"/>
    <n v="333450"/>
    <s v="UNIDAD"/>
    <s v="NO SOLICITADAS"/>
  </r>
  <r>
    <x v="0"/>
    <s v="02-02-01-002-003"/>
    <s v="02-02-01-002-003-04"/>
    <s v="Materiales y suministros - Productos de panadería"/>
    <s v="GALLETAS"/>
    <n v="50181905"/>
    <s v="CONTRATACIÓN DIRECTA"/>
    <n v="2"/>
    <n v="10"/>
    <n v="10"/>
    <n v="20"/>
    <n v="390000"/>
    <s v="UNIDAD"/>
    <s v="NO SOLICITADAS"/>
  </r>
  <r>
    <x v="0"/>
    <s v="02-02-01-002-003"/>
    <s v="02-02-01-002-003-05"/>
    <s v="Materiales y suministros - Azúcar"/>
    <s v="AZUCAR"/>
    <n v="50161509"/>
    <s v="CONTRATACIÓN DIRECTA"/>
    <n v="2"/>
    <n v="10"/>
    <n v="10"/>
    <n v="15"/>
    <n v="292500"/>
    <s v="UNIDAD"/>
    <s v="NO SOLICITADAS"/>
  </r>
  <r>
    <x v="0"/>
    <s v="02-02-01-002-003"/>
    <s v="02-02-01-002-003-08"/>
    <s v="Materiales y suministros - Productos del café"/>
    <s v="CAFÉ"/>
    <n v="50201709"/>
    <s v="CONTRATACIÓN DIRECTA"/>
    <n v="2"/>
    <n v="10"/>
    <n v="10"/>
    <n v="12"/>
    <n v="409500"/>
    <s v="UNIDAD"/>
    <s v="NO SOLICITADAS"/>
  </r>
  <r>
    <x v="0"/>
    <s v="02-02-01-002-003"/>
    <s v="02-02-01-002-003-09"/>
    <s v="Materiales y suministros - Otros productos alimenticios n. C. P."/>
    <s v="INSTACREM"/>
    <n v="50201714"/>
    <s v="CONTRATACIÓN DIRECTA"/>
    <n v="2"/>
    <n v="10"/>
    <n v="10"/>
    <n v="6"/>
    <n v="204750"/>
    <s v="UNIDAD"/>
    <s v="NO SOLICITADAS"/>
  </r>
  <r>
    <x v="0"/>
    <s v="02-02-01-002-003"/>
    <s v="02-02-01-002-003-09"/>
    <s v="Materiales y suministros - Otros productos alimenticios n. C. P."/>
    <s v="TE"/>
    <n v="50201712"/>
    <s v="CONTRATACIÓN DIRECTA"/>
    <n v="2"/>
    <n v="10"/>
    <n v="10"/>
    <n v="5"/>
    <n v="97500"/>
    <s v="UNIDAD"/>
    <s v="NO SOLICITADAS"/>
  </r>
  <r>
    <x v="0"/>
    <s v="02-02-01-002-003"/>
    <s v="02-02-01-002-003-09"/>
    <s v="Materiales y suministros - Otros productos alimenticios n. C. P."/>
    <s v="AROMATICAS"/>
    <n v="50171550"/>
    <s v="CONTRATACIÓN DIRECTA"/>
    <n v="2"/>
    <n v="10"/>
    <n v="10"/>
    <n v="5"/>
    <n v="92625"/>
    <s v="UNIDAD"/>
    <s v="NO SOLICITADAS"/>
  </r>
  <r>
    <x v="0"/>
    <s v="02-02-01-002-003"/>
    <s v="02-02-01-002-003-09"/>
    <s v="Materiales y suministros - Otros productos alimenticios n. C. P."/>
    <s v="CHIPS SURTIDOS"/>
    <n v="50192109"/>
    <s v="CONTRATACIÓN DIRECTA"/>
    <n v="2"/>
    <n v="10"/>
    <n v="10"/>
    <n v="20"/>
    <n v="770683.12000000011"/>
    <s v="UNIDAD"/>
    <s v="NO SOLICITADAS"/>
  </r>
  <r>
    <x v="0"/>
    <s v="02-02-01-002-004"/>
    <s v="02-02-01-002-004-04"/>
    <s v="Materiales y suministros - Bebidas no alcohólicas; aguas minerales embotelladas"/>
    <s v="BEBIDA GASEOSA"/>
    <n v="50202306"/>
    <s v="CONTRATACIÓN DIRECTA"/>
    <n v="2"/>
    <n v="10"/>
    <n v="10"/>
    <n v="45"/>
    <n v="2106000"/>
    <s v="UNIDAD"/>
    <s v="NO SOLICITADAS"/>
  </r>
  <r>
    <x v="0"/>
    <s v="02-02-01-002-004"/>
    <s v="02-02-01-002-004-04"/>
    <s v="Materiales y suministros - Bebidas no alcohólicas; aguas minerales embotelladas"/>
    <s v="TE HELADO"/>
    <n v="50202306"/>
    <s v="CONTRATACIÓN DIRECTA"/>
    <n v="2"/>
    <n v="10"/>
    <n v="10"/>
    <n v="35"/>
    <n v="1638000"/>
    <s v="DOCENA"/>
    <s v="NO SOLICITADAS"/>
  </r>
  <r>
    <x v="0"/>
    <s v="02-02-01-002-004"/>
    <s v="02-02-01-002-004-04"/>
    <s v="Materiales y suministros - Bebidas no alcohólicas; aguas minerales embotelladas"/>
    <s v="AGUA"/>
    <n v="50202301"/>
    <s v="CONTRATACIÓN DIRECTA"/>
    <n v="2"/>
    <n v="10"/>
    <n v="10"/>
    <n v="50"/>
    <n v="2236813.1800000002"/>
    <s v="DOCENA"/>
    <s v="NO SOLICITADAS"/>
  </r>
  <r>
    <x v="0"/>
    <s v="02-02-01-003-002"/>
    <s v="02-02-01-003-002-01"/>
    <s v="Materiales y suministros - Pasta de papel, papel y cartón"/>
    <s v="FILTROS DE CAFÉ"/>
    <n v="40142501"/>
    <s v="CONTRATACIÓN DIRECTA"/>
    <n v="2"/>
    <n v="10"/>
    <n v="10"/>
    <n v="12"/>
    <n v="117000"/>
    <s v="UNIDAD"/>
    <s v="NO SOLICITADAS"/>
  </r>
  <r>
    <x v="0"/>
    <s v="02-02-01-003-002"/>
    <s v="02-02-01-003-002-01"/>
    <s v="Materiales y suministros - Pasta de papel, papel y cartón"/>
    <s v="SERVILLETAS"/>
    <n v="52121602"/>
    <s v="CONTRATACIÓN DIRECTA"/>
    <n v="2"/>
    <n v="10"/>
    <n v="10"/>
    <n v="20"/>
    <n v="228119.4"/>
    <s v="UNIDAD"/>
    <s v="NO SOLICITADAS"/>
  </r>
  <r>
    <x v="0"/>
    <s v="02-02-01-003-006"/>
    <s v="02-02-01-003-006-09"/>
    <s v="Materiales y suministros - Otros productos plásticos"/>
    <s v="VASOS, PLATOS DESECHABLES"/>
    <n v="52151504"/>
    <s v="CONTRATACIÓN DIRECTA"/>
    <n v="2"/>
    <n v="10"/>
    <n v="10"/>
    <n v="25"/>
    <n v="287599.5"/>
    <s v="UNIDAD"/>
    <s v="NO SOLICITADAS"/>
  </r>
  <r>
    <x v="0"/>
    <s v="02-02-02-007-003"/>
    <s v="02-02-02-007-003-01"/>
    <s v="Adquisición de servicios - Servicios de arrendamiento o alquiler de maquinaria y equipo sin operario"/>
    <s v="ALQUILER VEHICULOS ACOFA"/>
    <n v="78111809"/>
    <s v="CONTRATACIÓN DIRECTA"/>
    <n v="6"/>
    <n v="6"/>
    <n v="10"/>
    <n v="1"/>
    <n v="15776149.289999999"/>
    <s v="GLOBAL"/>
    <s v="SI APROBADAS"/>
  </r>
  <r>
    <x v="0"/>
    <s v="02-02-02-008-007"/>
    <s v="02-02-02-008-007-01-4"/>
    <s v="Adquisición de servicios - Servicios de mantenimiento y reparación de maquinaria y equipo de transporte"/>
    <s v="MANTENIMIENTO VEHICULOS ACOFA"/>
    <n v="78181507"/>
    <s v="CONTRATACIÓN DIRECTA"/>
    <n v="8"/>
    <n v="1"/>
    <n v="10"/>
    <n v="1"/>
    <n v="2231957.83"/>
    <s v="GLOBAL"/>
    <s v="NO SOLICITADAS"/>
  </r>
  <r>
    <x v="0"/>
    <s v="02-02-02-008-007"/>
    <s v="02-02-02-008-007-01-1"/>
    <s v="Adquisición de servicios - Servicios de mantenimiento y reparación de productos metálicos elaborados, excepto maquinaria y equipo"/>
    <s v="MANTENIMIENTO EXTINTORES Y EQUIPOS CONTRA INCENDIO"/>
    <n v="46191601"/>
    <s v="CONTRATACIÓN DIRECTA"/>
    <n v="7"/>
    <n v="1"/>
    <n v="10"/>
    <n v="1"/>
    <n v="1280991.67"/>
    <s v="GLOBAL"/>
    <s v="NO SOLICITADAS"/>
  </r>
  <r>
    <x v="0"/>
    <s v="02-02-02-007-001"/>
    <s v="02-02-02-007-001-03-5-01"/>
    <s v="Adquisición de servicios - Servicios de seguros de vehículos automotores"/>
    <s v="SERVICIO TODO RIESGO VEHICULOS ACOFA"/>
    <n v="84131503"/>
    <s v="CONTRATACIÓN DIRECTA"/>
    <n v="6"/>
    <n v="6"/>
    <n v="10"/>
    <n v="1"/>
    <n v="53131243.259999998"/>
    <s v="GLOBAL"/>
    <s v="NO SOLICITADAS"/>
  </r>
  <r>
    <x v="0"/>
    <s v="02-02-02-007-001"/>
    <s v="02-02-02-007-001-03-5-05"/>
    <s v="Adquisición de servicios - Servicios de seguros generales de responsabilidad civil"/>
    <s v="SEGURO DE RESPONSABILIDAD CIVIL Y CONTRA HURACANES EN LAS INSTALACIONES DE ACOFA"/>
    <n v="84131607"/>
    <s v="CONTRATACIÓN DIRECTA"/>
    <n v="5"/>
    <n v="7"/>
    <n v="10"/>
    <n v="1"/>
    <n v="11446197.82"/>
    <s v="GLOBAL"/>
    <s v="NO SOLICITADAS"/>
  </r>
  <r>
    <x v="0"/>
    <s v="02-02-02-007-001"/>
    <s v="02-02-02-007-001-03-5-11"/>
    <s v="Adquisición de servicios - Seguros equipos eléctricos"/>
    <s v="SEGURO PLANTA TELEFONICA"/>
    <n v="84131512"/>
    <s v="CONTRATACIÓN DIRECTA"/>
    <n v="1"/>
    <n v="12"/>
    <n v="10"/>
    <n v="1"/>
    <n v="6818755.25"/>
    <s v="GLOBAL"/>
    <s v="NO SOLICITADAS"/>
  </r>
  <r>
    <x v="0"/>
    <s v="08-01-02-006"/>
    <s v="08-01-02-006"/>
    <s v="Impuestos - Impuesto sobre vehículos automotores"/>
    <s v="REGISTRO ANUAL VEHICULOS ACOFA"/>
    <n v="93161601"/>
    <s v="CONTRATACIÓN DIRECTA"/>
    <n v="4"/>
    <n v="1"/>
    <n v="10"/>
    <n v="1"/>
    <n v="871808.41999999993"/>
    <s v="GLOBAL"/>
    <s v="NO SOLICITADAS"/>
  </r>
  <r>
    <x v="0"/>
    <s v="02-02-02-007-001"/>
    <s v="02-02-02-007-001-01-1"/>
    <s v="Adquisición de servicios - Servicios financieros, excepto de la banca de inversión, servicios de seguros y servicios de pensiones"/>
    <s v="COMISIONES BANCARIAS"/>
    <n v="93151501"/>
    <s v="CONTRATACIÓN DIRECTA"/>
    <n v="1"/>
    <n v="12"/>
    <n v="10"/>
    <n v="1"/>
    <n v="53565049.469999999"/>
    <s v="GLOBAL"/>
    <s v="NO SOLICITADAS"/>
  </r>
  <r>
    <x v="0"/>
    <s v="02-02-02-008-004"/>
    <s v="02-02-02-008-004-03"/>
    <s v="Adquisición de servicios - Servicios de contenidos en línea (on-line)"/>
    <s v="RENOVACION SUSCRIPCION BARRACUDA (EQUIPO COMUNICACIONES)"/>
    <n v="81112208"/>
    <s v="CONTRATACIÓN DIRECTA"/>
    <n v="6"/>
    <n v="6"/>
    <n v="10"/>
    <n v="1"/>
    <n v="8760547.2899999991"/>
    <s v="GLOBAL"/>
    <s v="NO SOLICITADAS"/>
  </r>
  <r>
    <x v="0"/>
    <s v="02-02-02-008-005"/>
    <s v="02-02-02-008-005-09-5"/>
    <s v="Adquisición de servicios - Servicios auxiliares especializados de oficina"/>
    <s v="SERVICIO DE CORREO"/>
    <n v="78102203"/>
    <s v="CONTRATACIÓN DIRECTA"/>
    <n v="3"/>
    <n v="9"/>
    <n v="10"/>
    <n v="1"/>
    <n v="1555412"/>
    <s v="GLOBAL"/>
    <s v="NO SOLICITADAS"/>
  </r>
  <r>
    <x v="0"/>
    <s v="02-02-02-006-007"/>
    <s v="02-02-02-006-007-04"/>
    <s v="Adquisición de servicios - Servicios de apoyo al transporte por carretera"/>
    <s v="PEAJES"/>
    <n v="95111502"/>
    <s v="CONTRATACIÓN DIRECTA"/>
    <n v="10"/>
    <n v="2"/>
    <n v="10"/>
    <n v="1"/>
    <n v="3850687.52"/>
    <s v="GLOBAL"/>
    <s v="NO SOLICITADAS"/>
  </r>
  <r>
    <x v="0"/>
    <s v="02-02-02-008-002"/>
    <s v="02-02-02-008-002-01"/>
    <s v="Adquisición de servicios - Servicios jurídicos"/>
    <s v="ASESORIA Y DEFENSA JURIDICA ACOFA"/>
    <n v="80121704"/>
    <s v="CONTRATACIÓN DIRECTA"/>
    <n v="1"/>
    <n v="12"/>
    <n v="10"/>
    <n v="1"/>
    <n v="259500000"/>
    <s v="GLOBAL"/>
    <s v="NO SOLICITADAS"/>
  </r>
  <r>
    <x v="0"/>
    <s v="02-02-02-008-004"/>
    <s v="02-02-02-008-004-01"/>
    <s v="Adquisición de servicios - Servicios de telefonía y otras telecomunicaciones"/>
    <s v="SERVICIO DE TELEFONIA FIJA Y OTROS"/>
    <n v="83111502"/>
    <s v="CONTRATACIÓN DIRECTA"/>
    <n v="1"/>
    <n v="12"/>
    <n v="10"/>
    <n v="1"/>
    <n v="57773961.289999999"/>
    <s v="GLOBAL"/>
    <s v="NO SOLICITADAS"/>
  </r>
  <r>
    <x v="0"/>
    <s v="02-02-02-006-009"/>
    <s v="02-02-02-006-009-01"/>
    <s v="Adquisición de servicios - Servicios de distribución de electricidad, y servicios de distribución de gas (por cuenta propia)"/>
    <s v="SERVICIO DE ENERGIA ELECTRICA"/>
    <n v="83101802"/>
    <s v="CONTRATACIÓN DIRECTA"/>
    <n v="1"/>
    <n v="12"/>
    <n v="10"/>
    <n v="1"/>
    <n v="39671946.029999994"/>
    <s v="GLOBAL"/>
    <s v="NO SOLICITADAS"/>
  </r>
  <r>
    <x v="0"/>
    <s v="02-02-02-008-004"/>
    <s v="02-02-02-008-004-02"/>
    <s v="Adquisición de servicios - Servicios de telecomunicaciones a través de internet"/>
    <s v="SERVICIO DE WIRELESS (JET PACK)"/>
    <n v="83111601"/>
    <s v="CONTRATACIÓN DIRECTA"/>
    <n v="1"/>
    <n v="12"/>
    <n v="10"/>
    <n v="1"/>
    <n v="21536945.989999998"/>
    <s v="GLOBAL"/>
    <s v="NO SOLICITADAS"/>
  </r>
  <r>
    <x v="0"/>
    <s v="02-02-02-008-004"/>
    <s v="02-02-02-008-004-01"/>
    <s v="Adquisición de servicios - Servicios de telefonía y otras telecomunicaciones"/>
    <s v="SERVICIO DE TELEFONIA CELULAR"/>
    <n v="83111603"/>
    <s v="CONTRATACIÓN DIRECTA"/>
    <n v="1"/>
    <n v="12"/>
    <n v="10"/>
    <n v="1"/>
    <n v="13577209.66"/>
    <s v="GLOBAL"/>
    <s v="NO SOLICITADAS"/>
  </r>
  <r>
    <x v="0"/>
    <s v="02-02-02-006-004"/>
    <s v="02-02-02-006-004"/>
    <s v="Adquisición de servicios - Servicios de transporte de pasajeros"/>
    <s v="PASAJES AEREOS"/>
    <n v="78111502"/>
    <s v="CONTRATACIÓN DIRECTA"/>
    <n v="1"/>
    <n v="12"/>
    <n v="10"/>
    <n v="1"/>
    <n v="944160.33999999985"/>
    <s v="GLOBAL"/>
    <s v="NO SOLICITADAS"/>
  </r>
  <r>
    <x v="0"/>
    <s v="02-02-02-006-003"/>
    <s v="02-02-02-006-003-01"/>
    <s v="Adquisición de servicios - Servicios de alojamiento para estancias cortas"/>
    <s v="SERVICIO DE ALOJAMIENTO"/>
    <n v="90111500"/>
    <s v="CONTRATACIÓN DIRECTA"/>
    <n v="1"/>
    <n v="12"/>
    <n v="10"/>
    <n v="1"/>
    <n v="2123856.9"/>
    <s v="GLOBAL"/>
    <s v="NO SOLICITADAS"/>
  </r>
  <r>
    <x v="0"/>
    <s v="02-02-02-006-003"/>
    <s v="02-02-02-006-003-03"/>
    <s v="Adquisición de servicios - Servicios de suministro de comidas"/>
    <s v="SERVICIOS DE ALIMENTACION"/>
    <n v="90101500"/>
    <s v="CONTRATACIÓN DIRECTA"/>
    <n v="1"/>
    <n v="12"/>
    <n v="10"/>
    <n v="1"/>
    <n v="1156901.94"/>
    <s v="GLOBAL"/>
    <s v="NO SOLICITADAS"/>
  </r>
  <r>
    <x v="0"/>
    <s v="02-02-02-008-005"/>
    <s v="02-02-02-008-005-05"/>
    <s v="Adquisición de servicios - Servicios de organización de viajes, operadores turísticos y servicios conexos"/>
    <s v="SERVICIO LOGÍSTICO PARA EL DESARROLLO DE LA PRÁCTICA GEOESTRATÉGICA DE LOS ALFERECES DEL CURSO NO. 94 DE EMAVI"/>
    <n v="90101600"/>
    <s v="CONTRATACIÓN DIRECTA"/>
    <n v="1"/>
    <n v="12"/>
    <n v="10"/>
    <n v="1"/>
    <n v="696820498.60000002"/>
    <s v="GLOBAL"/>
    <s v="NO SOLICITADAS"/>
  </r>
  <r>
    <x v="0"/>
    <s v="02-01-01-004-010"/>
    <s v="02-01-01-004-010-04"/>
    <s v="Activos fijos - Equipo militar y de seguridad"/>
    <s v="F5032 SERIES LIGHTWEIGHT NIGHT VISION BINOCULAR_x000a_"/>
    <n v="46171626"/>
    <s v="MÍNIMA CUANTÍA"/>
    <n v="2"/>
    <n v="4"/>
    <n v="10"/>
    <n v="13"/>
    <n v="677023155.89999998"/>
    <s v="UNIDAD"/>
    <s v="NO SOLICITADAS"/>
  </r>
  <r>
    <x v="0"/>
    <s v="02-01-01-004-008"/>
    <s v="02-01-01-004-008-02"/>
    <s v="Activos fijos - Instrumentos y aparatos de medición, verificación, análisis, de navegación y para otros fines (excepto instrumentos ópticos); instrumentos de control de procesos industriales, sus partes, piezas y accesorios"/>
    <s v="BE-GPS 2300 INTENSIFICADOR DE SEÑAL BLUETOOTH GPS "/>
    <n v="43221722"/>
    <s v="MÍNIMA CUANTÍA"/>
    <n v="2"/>
    <n v="4"/>
    <n v="10"/>
    <n v="10"/>
    <n v="14157443.300000001"/>
    <s v="UNIDAD"/>
    <s v="NO SOLICITADAS"/>
  </r>
  <r>
    <x v="0"/>
    <s v="02-02-01-004-002"/>
    <s v="02-02-01-004-002"/>
    <s v="Materiales y suministros - Productos metálicos elaborados (excepto maquinaria y equipo)"/>
    <s v="ACOPLES PARA MASCARA OPS-CORE O2 MASK DOUBLE-STRAP KIT - FAST &amp; SENTRY, ACH ( 26 -99-101)"/>
    <n v="46181706"/>
    <s v="MÍNIMA CUANTÍA"/>
    <n v="2"/>
    <n v="4"/>
    <n v="10"/>
    <n v="12"/>
    <n v="5632935"/>
    <s v="UNIDAD"/>
    <s v="NO SOLICITADAS"/>
  </r>
  <r>
    <x v="0"/>
    <s v="02-02-02-009-002"/>
    <s v="02-02-02-009-002-09"/>
    <s v="Adquisición de servicios - Otros tipos de educación y servicios de apoyo educativo"/>
    <s v="ENTRENAMIENTO EN SIMULADORES DE VUELO EN EL EXTERIOR PARALAS AERONAVES CASA CN-235 Y CASA C-295 DE LA FAC PARA EL AÑO 2021-2022"/>
    <n v="86131802"/>
    <s v="CONTRATACIÓN DIRECTA"/>
    <n v="11"/>
    <n v="11"/>
    <n v="10"/>
    <n v="1"/>
    <n v="49845220.880000003"/>
    <s v="GLOBAL"/>
    <s v="SI EN TRAMITE"/>
  </r>
  <r>
    <x v="0"/>
    <s v="02-02-02-008-004"/>
    <s v="02-02-02-008-004-03"/>
    <s v="Adquisición de servicios - Servicios de contenidos en línea (on-line)"/>
    <s v="ForeFlightDispatch.8AircraftB737-700,B767,C-40,C130,KingAir350,Legacy600,Learjet600,CASAC-295"/>
    <n v="55111601"/>
    <s v="SELECCIÓN ABREVIADA MENOR CUANTÍA"/>
    <n v="11"/>
    <n v="4"/>
    <n v="10"/>
    <n v="1"/>
    <n v="383435320.86000001"/>
    <s v="GLOBAL"/>
    <s v="SI APROBADAS"/>
  </r>
  <r>
    <x v="0"/>
    <s v="02-02-01-004-008"/>
    <s v="02-02-01-004-008-02"/>
    <s v="Materiales y suministros - Instrumentos y aparatos de medición, verificación, análisis, de navegación y para otros fines (excepto instrumentos ópticos); instrumentos de control de procesos industriales, sus partes, piezas y accesorios"/>
    <s v="GLOBOS METEOROLÓGICOS TOTEX TA200 UNCOLOUR"/>
    <n v="41114404"/>
    <s v="MÍNIMA CUANTÍA"/>
    <n v="3"/>
    <n v="5"/>
    <n v="10"/>
    <n v="414"/>
    <n v="25072875"/>
    <s v="UNIDAD"/>
    <s v="NO SOLICITADAS"/>
  </r>
  <r>
    <x v="0"/>
    <s v="02-02-01-004-008"/>
    <s v="02-02-01-004-008-02"/>
    <s v="Materiales y suministros - Instrumentos y aparatos de medición, verificación, análisis, de navegación y para otros fines (excepto instrumentos ópticos); instrumentos de control de procesos industriales, sus partes, piezas y accesorios"/>
    <s v="RADIOSONDA VAISALA RS41-SG"/>
    <n v="41114404"/>
    <s v="MÍNIMA CUANTÍA"/>
    <n v="3"/>
    <n v="5"/>
    <n v="10"/>
    <n v="480"/>
    <n v="352942818.54999995"/>
    <s v="UNIDAD"/>
    <s v="NO SOLICITADAS"/>
  </r>
  <r>
    <x v="0"/>
    <s v="02-02-01-004-002"/>
    <s v="02-02-01-004-002"/>
    <s v="Materiales y suministros - Productos metálicos elaborados (excepto maquinaria y equipo)"/>
    <s v="DESCENDEDOR TIPO 8"/>
    <n v="46182512"/>
    <s v="CONTRATACIÓN DIRECTA"/>
    <n v="4"/>
    <n v="4"/>
    <n v="10"/>
    <n v="60"/>
    <n v="21190440"/>
    <s v="UNIDAD"/>
    <s v="NO SOLICITADAS"/>
  </r>
  <r>
    <x v="0"/>
    <s v="02-02-01-004-002"/>
    <s v="02-02-01-004-002"/>
    <s v="Materiales y suministros - Productos metálicos elaborados (excepto maquinaria y equipo)"/>
    <s v="MOSQUETON AUTOMATICO 72KN EN ACERO "/>
    <n v="46182310"/>
    <s v="CONTRATACIÓN DIRECTA"/>
    <n v="4"/>
    <n v="4"/>
    <n v="10"/>
    <n v="120"/>
    <n v="24314112.120000001"/>
    <s v="UNIDAD"/>
    <s v="NO SOLICITADAS"/>
  </r>
  <r>
    <x v="0"/>
    <s v="02-01-01-004-010"/>
    <s v="02-01-01-004-010-04"/>
    <s v="Activos fijos - Equipo militar y de seguridad"/>
    <s v="RESCUE SWIMMER HARNESS (CHALECO TRI SAR)"/>
    <n v="46182307"/>
    <s v="CONTRATACIÓN DIRECTA"/>
    <n v="4"/>
    <n v="4"/>
    <n v="10"/>
    <n v="18"/>
    <n v="77770080"/>
    <s v="UNIDAD"/>
    <s v="NO SOLICITADAS"/>
  </r>
  <r>
    <x v="0"/>
    <s v="02-01-01-004-010"/>
    <s v="02-01-01-004-010-04"/>
    <s v="Activos fijos - Equipo militar y de seguridad"/>
    <s v="QUICK STROP (COLLAR DE RESCATE) "/>
    <n v="46161701"/>
    <s v="CONTRATACIÓN DIRECTA"/>
    <n v="4"/>
    <n v="4"/>
    <n v="10"/>
    <n v="10"/>
    <n v="15629610"/>
    <s v="UNIDAD"/>
    <s v="NO SOLICITADAS"/>
  </r>
  <r>
    <x v="0"/>
    <s v="02-01-01-004-010"/>
    <s v="02-01-01-004-010-04"/>
    <s v="Activos fijos - Equipo militar y de seguridad"/>
    <s v="RESCUE SEAT (ASIENTO DE RESCATE)"/>
    <n v="46161701"/>
    <s v="CONTRATACIÓN DIRECTA"/>
    <n v="4"/>
    <n v="4"/>
    <n v="10"/>
    <n v="7"/>
    <n v="33616884"/>
    <s v="UNIDAD"/>
    <s v="NO SOLICITADAS"/>
  </r>
  <r>
    <x v="0"/>
    <s v="02-01-01-004-010"/>
    <s v="02-01-01-004-010-04"/>
    <s v="Activos fijos - Equipo militar y de seguridad"/>
    <s v="RESCUE LITTER (CANASTILLA DE RESCATE)"/>
    <n v="42171601"/>
    <s v="CONTRATACIÓN DIRECTA"/>
    <n v="4"/>
    <n v="4"/>
    <n v="10"/>
    <n v="8"/>
    <n v="93519745.340000004"/>
    <s v="UNIDAD"/>
    <s v="NO SOLICITADAS"/>
  </r>
  <r>
    <x v="0"/>
    <s v="02-01-01-004-010"/>
    <s v="02-01-01-004-010-04"/>
    <s v="Activos fijos - Equipo militar y de seguridad"/>
    <s v="GUAYAS DE ANCLAJE PARA CAMILLA DE RESCATE"/>
    <n v="42171601"/>
    <s v="CONTRATACIÓN DIRECTA"/>
    <n v="4"/>
    <n v="4"/>
    <n v="10"/>
    <n v="9"/>
    <n v="11209680"/>
    <s v="UNIDAD"/>
    <s v="NO SOLICITADAS"/>
  </r>
  <r>
    <x v="0"/>
    <s v="02-01-01-004-010"/>
    <s v="02-01-01-004-010-04"/>
    <s v="Activos fijos - Equipo militar y de seguridad"/>
    <s v="ARNES DE PECHO CON STRAP DE EXTRACCIÓN"/>
    <n v="46182307"/>
    <s v="CONTRATACIÓN DIRECTA"/>
    <n v="4"/>
    <n v="4"/>
    <n v="10"/>
    <n v="71"/>
    <n v="42230800"/>
    <s v="UNIDAD"/>
    <s v="NO SOLICITADAS"/>
  </r>
  <r>
    <x v="0"/>
    <s v="02-01-01-004-010"/>
    <s v="02-01-01-004-010-04"/>
    <s v="Activos fijos - Equipo militar y de seguridad"/>
    <s v="ARNES DE CINTURA RAPPEL"/>
    <n v="46182307"/>
    <s v="CONTRATACIÓN DIRECTA"/>
    <n v="4"/>
    <n v="4"/>
    <n v="10"/>
    <n v="71"/>
    <n v="90968750"/>
    <s v="UNIDAD"/>
    <s v="NO SOLICITADAS"/>
  </r>
  <r>
    <x v="0"/>
    <s v="02-02-01-004-002"/>
    <s v="02-02-01-004-002"/>
    <s v="Materiales y suministros - Productos metálicos elaborados (excepto maquinaria y equipo)"/>
    <s v="ACOPLE HEMBRA 1½ X_x000a_ROSCA HEMBRA 1½_x000a_ DESCRIPCIÓN SAP:_x000a_ACOPLE HEMBRA 1½ X_x000a_HEMBRA 1½"/>
    <n v="20121400"/>
    <s v="LICITACIÓN PÚBLICA"/>
    <n v="2"/>
    <n v="5"/>
    <n v="10"/>
    <n v="10"/>
    <n v="1440000"/>
    <s v="UNIDAD"/>
    <s v="NO SOLICITADAS"/>
  </r>
  <r>
    <x v="0"/>
    <s v="02-02-01-004-002"/>
    <s v="02-02-01-004-002"/>
    <s v="Materiales y suministros - Productos metálicos elaborados (excepto maquinaria y equipo)"/>
    <s v="ACOPLE MACHO 1½ X_x000a_ROSCA HEMBRA 1½_x000a_ DESCRIPCIÓN SAP:_x000a_ACOPLE MACHO 1½ X_x000a_ROSCA HEMBRA 1½"/>
    <n v="20121400"/>
    <s v="LICITACIÓN PÚBLICA"/>
    <n v="2"/>
    <n v="5"/>
    <n v="10"/>
    <n v="10"/>
    <n v="1520000"/>
    <s v="UNIDAD"/>
    <s v="NO SOLICITADAS"/>
  </r>
  <r>
    <x v="0"/>
    <s v="02-02-01-004-002"/>
    <s v="02-02-01-004-002"/>
    <s v="Materiales y suministros - Productos metálicos elaborados (excepto maquinaria y equipo)"/>
    <s v="ACOPLE HEMBRA 2 X_x000a_ROSCA HEMBRA 2_x000a_ DESCRIPCIÓN SAP:_x000a_ACOPLE HEMBRA 2 X_x000a_ROSCA HEMBRA 2"/>
    <n v="20121400"/>
    <s v="LICITACIÓN PÚBLICA"/>
    <n v="2"/>
    <n v="5"/>
    <n v="10"/>
    <n v="8"/>
    <n v="1312000"/>
    <s v="UNIDAD"/>
    <s v="NO SOLICITADAS"/>
  </r>
  <r>
    <x v="0"/>
    <s v="02-02-01-003-006"/>
    <s v="02-02-01-003-006-02"/>
    <s v="Materiales y suministros - Otros productos de caucho"/>
    <s v="MANGUERA 4&quot; X10 MTS_x000a_ DESCRIPCIÓN SAP:_x000a_DEFUELING AND JAC_x000a_RISER HOSE 4&quot;"/>
    <n v="40142000"/>
    <s v="LICITACIÓN PÚBLICA"/>
    <n v="2"/>
    <n v="5"/>
    <n v="10"/>
    <n v="1"/>
    <n v="14919903.359999999"/>
    <s v="UNIDAD"/>
    <s v="NO SOLICITADAS"/>
  </r>
  <r>
    <x v="0"/>
    <s v="02-02-01-003-005"/>
    <s v="02-02-01-003-005-04"/>
    <s v="Materiales y suministros - Productos químicos n. C. P."/>
    <s v="KIT DE DERRAME DE_x000a_COMBUSTIBLE_x000a_“REFERENCIA_x000a_UNIVERSAL SKA-LT” _x000a_DESCRIPCIÓN SAP:_x000a_KIT PARA DERRAMES_x000a_COMBUST 47Hx57-1/2W"/>
    <n v="46191600"/>
    <s v="LICITACIÓN PÚBLICA"/>
    <n v="2"/>
    <n v="5"/>
    <n v="10"/>
    <n v="15"/>
    <n v="135054282.59999999"/>
    <s v="UNIDAD"/>
    <s v="NO SOLICITADAS"/>
  </r>
  <r>
    <x v="0"/>
    <s v="02-02-01-004-008"/>
    <s v="02-02-01-004-008-02"/>
    <s v="Materiales y suministros - Instrumentos y aparatos de medición, verificación, análisis, de navegación y para otros fines (excepto instrumentos ópticos); instrumentos de control de procesos industriales, sus partes, piezas y accesorios"/>
    <s v="TERMOHIDROMETRO_x000a_JET-A1_x000a_ DESCRIPCIÓN SAP:_x000a_THERMOHIDROMETRO_x000a_ESCALA 30/90"/>
    <n v="41112200"/>
    <s v="LICITACIÓN PÚBLICA"/>
    <n v="2"/>
    <n v="5"/>
    <n v="10"/>
    <n v="7"/>
    <n v="2800000"/>
    <s v="UNIDAD"/>
    <s v="NO SOLICITADAS"/>
  </r>
  <r>
    <x v="0"/>
    <s v="02-02-02-008-007"/>
    <s v="02-02-02-008-007-01-4"/>
    <s v="Adquisición de servicios - Servicios de mantenimiento y reparación de maquinaria y equipo de transporte"/>
    <s v="OVERHAUL, REPAR POR FOD, INSPE, 400 Y 80 HORAS, REPAR, PARCIAL,, EXCHANGE, PRUEBAS BANCO Y COSTOS COMPLEMENTARIOS MOTORES, ACCESORIOS Y COMPONEN. LINEA GE J79-J1EQD"/>
    <n v="78181801"/>
    <s v="CONTRATACIÓN DIRECTA"/>
    <n v="1"/>
    <n v="5"/>
    <n v="10"/>
    <n v="1"/>
    <n v="9525710134.7099991"/>
    <s v="GLOBAL"/>
    <s v="SI APROBADAS"/>
  </r>
  <r>
    <x v="0"/>
    <s v="02-02-02-008-004"/>
    <s v="02-02-02-008-004-03"/>
    <s v="Adquisición de servicios - Servicios de contenidos en línea (on-line)"/>
    <s v="SUSCRIPCIÓN DEL SOFTWARE APM-MERIDIUM DE LA FUERZA AÉREA COLOMBIANA"/>
    <n v="55111601"/>
    <s v="LICITACIÓN PÚBLICA"/>
    <n v="1"/>
    <n v="5"/>
    <n v="10"/>
    <n v="1"/>
    <n v="879181600"/>
    <s v="GLOBAL"/>
    <s v="SI APROBADAS"/>
  </r>
  <r>
    <x v="0"/>
    <s v="02-02-01-004-009"/>
    <s v="02-02-01-004-009-06"/>
    <s v="Materiales y suministros - Aeronaves y naves espaciales, y sus partes y piezas"/>
    <s v="ADQUISICIÓN REPUESTOS AERONAVES T6 "/>
    <s v="25201500_x000a_25202200_x000a_25202300_x000a_25202400_x000a_25202500_x000a_25202600_x000a_25202700"/>
    <s v="LICITACIÓN PÚBLICA"/>
    <n v="1"/>
    <n v="5"/>
    <n v="10"/>
    <n v="1"/>
    <n v="6109209899.5299997"/>
    <s v="GLOBAL"/>
    <s v="NO SOLICITADAS"/>
  </r>
  <r>
    <x v="0"/>
    <s v="02-02-02-008-004"/>
    <s v="02-02-02-008-004-03"/>
    <s v="Adquisición de servicios - Servicios de contenidos en línea (on-line)"/>
    <s v="SUSCRIPCIÒN NAVDB FLIGHT MANAGEMENT COMPUTERS ROCKWELL COLLINS AERONAVES B-300/350, C-90 DE LA FUERZA AÈREA COLOMBIANA"/>
    <s v="55111601_x000a_55101500"/>
    <s v="SELECCIÓN ABREVIADA MENOR CUANTÍA"/>
    <n v="2"/>
    <n v="5"/>
    <n v="10"/>
    <n v="1"/>
    <n v="252644000"/>
    <s v="GLOBAL"/>
    <s v="NO SOLICITADAS"/>
  </r>
  <r>
    <x v="0"/>
    <s v="02-02-02-008-004"/>
    <s v="02-02-02-008-004-03"/>
    <s v="Adquisición de servicios - Servicios de contenidos en línea (on-line)"/>
    <s v="SUSCRIPCIÓN PUBLICACIONES TÉCNICAS APLICABLES A LAS AERONAVES FOKKER F-28 DE LA FUERZA AÉREA COLOMBIANA"/>
    <s v="55111601_x000a_55101500"/>
    <s v="SELECCIÓN ABREVIADA MENOR CUANTÍA"/>
    <n v="2"/>
    <n v="5"/>
    <n v="10"/>
    <n v="1"/>
    <n v="197759003.87"/>
    <s v="GLOBAL"/>
    <s v="NO SOLICITADAS"/>
  </r>
  <r>
    <x v="0"/>
    <s v="02-02-02-008-004"/>
    <s v="02-02-02-008-004-03"/>
    <s v="Adquisición de servicios - Servicios de contenidos en línea (on-line)"/>
    <s v="SUSCRIPCION PUBLICACIONES TECNICAS, MOTORES, ROLL-ROYCE MODELO AE 3007A APLICABLES AL EQUIPO LEGACY-600 DE LA FUERZA AEREA COLOMBIANA"/>
    <s v="55111601_x000a_55101500"/>
    <s v="SELECCIÓN ABREVIADA MENOR CUANTÍA"/>
    <n v="2"/>
    <n v="5"/>
    <n v="10"/>
    <n v="1"/>
    <n v="66976141.969999999"/>
    <s v="GLOBAL"/>
    <s v="NO SOLICITADAS"/>
  </r>
  <r>
    <x v="0"/>
    <s v="02-02-02-008-004"/>
    <s v="02-02-02-008-004-03"/>
    <s v="Adquisición de servicios - Servicios de contenidos en línea (on-line)"/>
    <s v="SUSCRIPCIÓN NAVDATA BASE JEPPESEN DE LOS EQUIPOS GPS INSTALADOS EN LAS AERONAVES DE LA FUERZA AÉREA COLOMBIANA"/>
    <s v="55111601_x000a_55101500"/>
    <s v="LICITACIÓN PÚBLICA"/>
    <n v="2"/>
    <n v="5"/>
    <n v="10"/>
    <n v="1"/>
    <n v="2007538681.24"/>
    <s v="GLOBAL"/>
    <s v="NO SOLICITADAS"/>
  </r>
  <r>
    <x v="0"/>
    <s v="02-02-02-008-004"/>
    <s v="02-02-02-008-004-03"/>
    <s v="Adquisición de servicios - Servicios de contenidos en línea (on-line)"/>
    <s v="SUSCRIPCIÓN PUBLICACIONES TÉCNICAS Y OPERACIONALES, APLICABLES A LOS EQUIPOS C-208, C-172, C-182R, SK300/350/ C-90GTX, CESSNA C-560, HÉLICES MCCAULEY, HARTZELL, Y MOTORES CONTINENTAL, LYCOMING Y ROLLS ROYCE DE LA FUERZA AÉREA COLOMBIANA"/>
    <s v="55111601_x000a_55101500"/>
    <s v="SELECCIÓN ABREVIADA MENOR CUANTÍA"/>
    <n v="2"/>
    <n v="5"/>
    <n v="10"/>
    <n v="1"/>
    <n v="93779847.460000008"/>
    <s v="GLOBAL"/>
    <s v="NO SOLICITADAS"/>
  </r>
  <r>
    <x v="0"/>
    <s v="02-02-02-008-004"/>
    <s v="02-02-02-008-004-03"/>
    <s v="Adquisición de servicios - Servicios de contenidos en línea (on-line)"/>
    <s v="SUSCRIPCION DE PUBLICACIONES TECNICAS Y OPERACIONALES APLICABLES A LOS EQUIPOS C295, CN235 Y C212 DE LA FUERZA AEREA COLOMBIANA"/>
    <s v="55111601_x000a_55101500"/>
    <s v="LICITACIÓN PÚBLICA"/>
    <n v="2"/>
    <n v="5"/>
    <n v="10"/>
    <n v="1"/>
    <n v="765247848.39999998"/>
    <s v="GLOBAL"/>
    <s v="NO SOLICITADAS"/>
  </r>
  <r>
    <x v="0"/>
    <s v="02-01-01-004-004"/>
    <s v="02-01-01-004-004-02"/>
    <s v="Activos fijos - Máquinas herramientas y sus partes, piezas y accesorios"/>
    <s v="CRIMPING TOOL"/>
    <n v="25191500"/>
    <s v="CONTRATACIÓN DIRECTA"/>
    <n v="2"/>
    <n v="11"/>
    <n v="10"/>
    <n v="1"/>
    <n v="19630419.370000001"/>
    <s v="GLOBAL"/>
    <s v="NO SOLICITADAS"/>
  </r>
  <r>
    <x v="0"/>
    <s v="02-01-01-004-003"/>
    <s v="02-01-01-004-003-05"/>
    <s v="Activos fijos - Equipo de elevación y manipulación y sus partes y piezas"/>
    <s v="GATO HIDRAULICO CAP. 5 TON"/>
    <n v="25191516"/>
    <s v="SELECCIÓN ABREVIADA MENOR CUANTÍA"/>
    <n v="2"/>
    <n v="5"/>
    <n v="10"/>
    <n v="3"/>
    <n v="48307949.649999999"/>
    <s v="GLOBAL"/>
    <s v="NO SOLICITADAS"/>
  </r>
  <r>
    <x v="0"/>
    <s v="02-02-02-008-004"/>
    <s v="02-02-02-008-004-03"/>
    <s v="Adquisición de servicios - Servicios de contenidos en línea (on-line)"/>
    <s v="SUSCRIPCIÓN DEL SOFTWARE PARA ANÁLISIS, DISEÑO Y SIMULACIÓN - ANSYS FLUENT PARA LA FUERZA AÉREA COLOMBIANA"/>
    <n v="43232101"/>
    <s v="SELECCIÓN ABREVIADA MENOR CUANTÍA"/>
    <n v="2"/>
    <n v="5"/>
    <n v="10"/>
    <n v="1"/>
    <n v="144368000"/>
    <s v="GLOBAL"/>
    <s v="NO SOLICITADAS"/>
  </r>
  <r>
    <x v="0"/>
    <s v="02-02-01-004-009"/>
    <s v="02-02-01-004-009-06"/>
    <s v="Materiales y suministros - Aeronaves y naves espaciales, y sus partes y piezas"/>
    <s v="ADQUISICION BALIZAS Y SUS COMPENENTES DE INSTALACION PARA TH-67"/>
    <s v="25201702_x000a_25201903"/>
    <s v="LICITACIÓN PÚBLICA"/>
    <n v="1"/>
    <n v="5"/>
    <n v="10"/>
    <n v="20"/>
    <n v="485594828.92000008"/>
    <s v="UNIDAD"/>
    <s v="NO SOLICITADAS"/>
  </r>
  <r>
    <x v="0"/>
    <s v="02-02-01-004-009"/>
    <s v="02-02-01-004-009-06"/>
    <s v="Materiales y suministros - Aeronaves y naves espaciales, y sus partes y piezas"/>
    <s v="ADQUISICION DE REPUESTOS DE AERONAVES FAC "/>
    <n v="25202200"/>
    <s v="CONTRATACIÓN DIRECTA"/>
    <n v="1"/>
    <n v="11"/>
    <n v="10"/>
    <n v="1"/>
    <n v="5773700312.1599998"/>
    <s v="GLOBAL"/>
    <s v="SI APROBADAS"/>
  </r>
  <r>
    <x v="0"/>
    <s v="02-02-01-004-009"/>
    <s v="02-02-01-004-009-06"/>
    <s v="Materiales y suministros - Aeronaves y naves espaciales, y sus partes y piezas"/>
    <s v="ADQUISICION DE REPUESTOS AERONAUTICOS AERONAVES FAC "/>
    <n v="25202200"/>
    <s v="CONTRATACIÓN DIRECTA"/>
    <n v="1"/>
    <n v="11"/>
    <n v="10"/>
    <n v="1"/>
    <n v="6177757919.8400002"/>
    <s v="GLOBAL"/>
    <s v="SI APROBADAS"/>
  </r>
  <r>
    <x v="0"/>
    <s v="02-02-01-004-009"/>
    <s v="02-02-01-004-009-06"/>
    <s v="Materiales y suministros - Aeronaves y naves espaciales, y sus partes y piezas"/>
    <s v="ADQUISICION DE REPUESTOS AERONAUTICOS PARA AERONAVES DE LA FAC "/>
    <n v="25202200"/>
    <s v="CONTRATACIÓN DIRECTA"/>
    <n v="1"/>
    <n v="11"/>
    <n v="10"/>
    <n v="1"/>
    <n v="2852968375.5499997"/>
    <s v="GLOBAL"/>
    <s v="SI APROBADAS"/>
  </r>
  <r>
    <x v="0"/>
    <s v="02-02-01-004-009"/>
    <s v="02-02-01-004-009-06"/>
    <s v="Materiales y suministros - Aeronaves y naves espaciales, y sus partes y piezas"/>
    <s v="ADQUISICION DE REPUESTOS AERONAUTICOS PARA AERONAVES DE LA FAC "/>
    <n v="25202200"/>
    <s v="CONTRATACIÓN DIRECTA"/>
    <n v="1"/>
    <n v="11"/>
    <n v="10"/>
    <n v="1"/>
    <n v="1787311375.3799996"/>
    <s v="GLOBAL"/>
    <s v="SI APROBADAS"/>
  </r>
  <r>
    <x v="0"/>
    <s v="02-02-02-008-007"/>
    <s v="02-02-02-008-007-01-4"/>
    <s v="Adquisición de servicios - Servicios de mantenimiento y reparación de maquinaria y equipo de transporte"/>
    <s v="PROGRAMA DE SOPORTE INTEGRADO DE MANTTO (FISS)  AERONAVES C-295"/>
    <n v="78181800"/>
    <s v="CONTRATACIÓN DIRECTA"/>
    <n v="1"/>
    <n v="11"/>
    <n v="10"/>
    <n v="1"/>
    <n v="33451117864.869999"/>
    <s v="GLOBAL"/>
    <s v="SI APROBADAS"/>
  </r>
  <r>
    <x v="0"/>
    <s v="02-02-02-008-007"/>
    <s v="02-02-02-008-007-01-4"/>
    <s v="Adquisición de servicios - Servicios de mantenimiento y reparación de maquinaria y equipo de transporte"/>
    <s v="REPARACION DE COMPONENTES AERONAUTICOS PARA LAS AERONAVES FAC"/>
    <n v="78181800"/>
    <s v="CONTRATACIÓN DIRECTA"/>
    <n v="1"/>
    <n v="11"/>
    <n v="10"/>
    <n v="1"/>
    <n v="17628572.980000019"/>
    <s v="GLOBAL"/>
    <s v="SI APROBADAS"/>
  </r>
  <r>
    <x v="0"/>
    <s v="02-02-02-008-007"/>
    <s v="02-02-02-008-007-01-4"/>
    <s v="Adquisición de servicios - Servicios de mantenimiento y reparación de maquinaria y equipo de transporte"/>
    <s v="REPARACION DE COMPONENTES AERONAUTICOS PARA LAS AERONAVES FAC"/>
    <n v="78181800"/>
    <s v="CONTRATACIÓN DIRECTA"/>
    <n v="1"/>
    <n v="11"/>
    <n v="10"/>
    <n v="1"/>
    <n v="5085421223.2300005"/>
    <s v="GLOBAL"/>
    <s v="SI APROBADAS"/>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1"/>
    <n v="11"/>
    <n v="10"/>
    <n v="1"/>
    <n v="1275250625.8100002"/>
    <s v="GLOBAL"/>
    <s v="SI APROBADAS"/>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1"/>
    <n v="11"/>
    <n v="10"/>
    <n v="1"/>
    <n v="457220881.82999998"/>
    <s v="GLOBAL"/>
    <s v="SI APROBADAS"/>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1"/>
    <n v="11"/>
    <n v="10"/>
    <n v="1"/>
    <n v="534654585.23000002"/>
    <s v="GLOBAL"/>
    <s v="SI APROBADAS"/>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1"/>
    <n v="11"/>
    <n v="10"/>
    <n v="1"/>
    <n v="145078254.13"/>
    <s v="GLOBAL"/>
    <s v="SI APROBADAS"/>
  </r>
  <r>
    <x v="0"/>
    <s v="02-02-01-004-009"/>
    <s v="02-02-01-004-009-06"/>
    <s v="Materiales y suministros - Aeronaves y naves espaciales, y sus partes y piezas"/>
    <s v="ADQUISICIÓN DE REPUESTOS, COMPONENTES Y ACCESORIOS PARA LOS HELICOPTEROS DE LA FAC"/>
    <n v="25202200"/>
    <s v="CONTRATACIÓN DIRECTA"/>
    <n v="1"/>
    <n v="11"/>
    <n v="10"/>
    <n v="1"/>
    <n v="1872542924.9999998"/>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363116400.80000001"/>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888253566.04999995"/>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230463800.33000001"/>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999737379.3499999"/>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370739008.12"/>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380677430.37"/>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1314117799.3699999"/>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825001782.00999999"/>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1004760030.67"/>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413913442.68000001"/>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297896131.01999998"/>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207622852.77000001"/>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1022095092.8200001"/>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683736213.23000002"/>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1698356868.3099999"/>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2347917172.3000002"/>
    <s v="GLOBAL"/>
    <s v="SI APROBADAS"/>
  </r>
  <r>
    <x v="0"/>
    <s v="02-02-02-006-005"/>
    <s v="02-02-02-006-005-03"/>
    <s v="Adquisición de servicios - Servicios de transporte de carga por vía aérea o espacial"/>
    <s v="PAGOS QUE SE DEMANDEN POR CONCEPTO DE TRANSPORTE INTERNACIONAL DEL MATERIAL USO DE LA FAC  (VIGENCIAS FUTURAS APROBADAS)"/>
    <n v="78101501"/>
    <s v="CONTRATACIÓN DIRECTA"/>
    <n v="1"/>
    <n v="12"/>
    <n v="10"/>
    <n v="1"/>
    <n v="30"/>
    <s v="GLOBAL"/>
    <s v="SI APROBADAS"/>
  </r>
  <r>
    <x v="0"/>
    <s v="02-02-02-009-007"/>
    <s v="02-02-02-009-007-09"/>
    <s v="Adquisición de servicios - Otros servicios diversos n. C. P."/>
    <s v="PAGOS QUE SE DEMANDEN  POR CONCEPTO DE LIBERACIONES DE GUIAS, LICENCIAS ENTRE OTROS TRAMITES. (VIGENCIAS FUTURAS APROBADAS)"/>
    <n v="70101500"/>
    <s v="CONTRATACIÓN DIRECTA"/>
    <n v="1"/>
    <n v="12"/>
    <n v="10"/>
    <n v="1"/>
    <n v="24"/>
    <s v="GLOBAL"/>
    <s v="SI APROBADAS"/>
  </r>
  <r>
    <x v="0"/>
    <s v="02-02-02-006-005"/>
    <s v="02-02-02-006-005-03"/>
    <s v="Adquisición de servicios - Servicios de transporte de carga por vía aérea o espacial"/>
    <s v="PAGOS QUE SE DEMANDEN POR CONCEPTO DE TRANSPORTE INTERNACIONAL DEL MATERIAL USO DE LA FAC (RECURSOS PARA FINANCIAR PROCESO POR AJUSTE DE LA TRM)"/>
    <n v="78101501"/>
    <s v="CONTRATACIÓN DIRECTA"/>
    <n v="1"/>
    <n v="12"/>
    <n v="10"/>
    <n v="1"/>
    <n v="99762916"/>
    <s v="GLOBAL"/>
    <s v="NO SOLICITADAS"/>
  </r>
  <r>
    <x v="0"/>
    <s v="02-02-02-009-007"/>
    <s v="02-02-02-009-007-09"/>
    <s v="Adquisición de servicios - Otros servicios diversos n. C. P."/>
    <s v="PAGOS QUE SE DEMANDEN  POR CONCEPTO DE LIBERACIONES DE GUIAS, LICENCIAS ENTRE OTROS TRAMITES. (RECURSOS PARA FINANCIAR PROCESO POR AJUSTE DE LA TRM)"/>
    <n v="70101500"/>
    <s v="CONTRATACIÓN DIRECTA"/>
    <n v="1"/>
    <n v="12"/>
    <n v="10"/>
    <n v="1"/>
    <n v="79856808"/>
    <s v="GLOBAL"/>
    <s v="NO SOLICITADAS"/>
  </r>
  <r>
    <x v="0"/>
    <s v="02-02-01-004-010"/>
    <s v="02-02-01-004-010"/>
    <s v="Materiales y suministros - Partes Piezas y Accesorios de Equipo Militr y Policía"/>
    <s v="ADQUISICIÓN DE CHALECOS DE SUPERVIVENCIA PARA LOS TRIPULANTES DE LAS AERONAVES DE LA FUERZA AÉREA COLOMBIANA"/>
    <n v="46161604"/>
    <s v="CONTRATACIÓN DIRECTA"/>
    <n v="1"/>
    <n v="7"/>
    <n v="10"/>
    <n v="90"/>
    <n v="374598450"/>
    <s v="UNIDAD"/>
    <s v="SI APROBADAS"/>
  </r>
  <r>
    <x v="0"/>
    <s v="02-02-01-004-010"/>
    <s v="02-02-01-004-010"/>
    <s v="Materiales y suministros - Partes Piezas y Accesorios de Equipo Militr y Policía"/>
    <s v="ADQUISICIÓN DE REPUESTOS Y EQUIPOS PARA LOS  BOTES SALVAVIDAS DE LAS AERONAVES FAC "/>
    <n v="46182301"/>
    <s v="CONTRATACIÓN DIRECTA"/>
    <n v="1"/>
    <n v="7"/>
    <n v="10"/>
    <n v="1"/>
    <n v="239944119.16"/>
    <s v="GLOBAL"/>
    <s v="SI APROBADAS"/>
  </r>
  <r>
    <x v="0"/>
    <s v="02-02-01-004-010"/>
    <s v="02-02-01-004-010"/>
    <s v="Materiales y suministros - Partes Piezas y Accesorios de Equipo Militr y Policía"/>
    <s v="ADQUISICIÓN PARTES Y EQUIPO PERSONAL DE VUELO PARA LOS TRIPULANTES DE LA  FAC"/>
    <n v="46182301"/>
    <s v="CONTRATACIÓN DIRECTA"/>
    <n v="1"/>
    <n v="7"/>
    <n v="10"/>
    <n v="1"/>
    <n v="72894470.700000003"/>
    <s v="GLOBAL"/>
    <s v="SI APROBADAS"/>
  </r>
  <r>
    <x v="0"/>
    <s v="02-02-01-004-010"/>
    <s v="02-02-01-004-010"/>
    <s v="Materiales y suministros - Partes Piezas y Accesorios de Equipo Militr y Policía"/>
    <s v="ADQUISICIÓN DE REPUESTOS Y EQUIPOS PARA LOS  SISTEMAS DE ARMAS  DE LAS AERONAVES FAC."/>
    <n v="46121601"/>
    <s v="CONTRATACIÓN DIRECTA"/>
    <n v="1"/>
    <n v="7"/>
    <n v="10"/>
    <n v="1"/>
    <n v="78924453.920000002"/>
    <s v="GLOBAL"/>
    <s v="SI APROBADAS"/>
  </r>
  <r>
    <x v="0"/>
    <s v="02-02-01-004-010"/>
    <s v="02-02-01-004-010"/>
    <s v="Materiales y suministros - Partes Piezas y Accesorios de Equipo Militr y Policía"/>
    <s v="SOPORTE PARA LA FUNCIONALIDAD Y OPERATIVIDAD DE LOS SISTEMAS DE ARMAS DE LA FUERZA AEREA COLOMBIANA (ADQUISICIÓN DE REPUESTOS SILLAS DE EYECCIÓN K-FIR, A-29B, T-27). CONTRATO NUEVO"/>
    <n v="46121601"/>
    <s v="CONTRATACIÓN DIRECTA"/>
    <n v="1"/>
    <n v="7"/>
    <n v="10"/>
    <n v="1"/>
    <n v="528738455.63000005"/>
    <s v="GLOBAL"/>
    <s v="SI APROBADAS"/>
  </r>
  <r>
    <x v="0"/>
    <s v="02-02-01-004-010"/>
    <s v="02-02-01-004-010"/>
    <s v="Materiales y suministros - Partes Piezas y Accesorios de Equipo Militr y Policía"/>
    <s v="ADQUISICION PARTES PERSONAL DE VUELO PARA LOS TRIPULANTES DE LA FAC"/>
    <s v="46171626_x000a_46161604 46181701 46182301"/>
    <s v="CONTRATACIÓN DIRECTA"/>
    <n v="1"/>
    <n v="7"/>
    <n v="10"/>
    <n v="1"/>
    <n v="1481386136.1299999"/>
    <s v="GLOBAL"/>
    <s v="SI APROBADAS"/>
  </r>
  <r>
    <x v="0"/>
    <s v="02-02-01-004-010"/>
    <s v="02-02-01-004-010"/>
    <s v="Materiales y suministros - Partes Piezas y Accesorios de Equipo Militr y Policía"/>
    <s v="ADQUISICIÓN REPUESTOS SISTEMAS DE ARMAS PARA LA FUERZA AÉREA COLOMBIANA AMARRE VF "/>
    <s v="46171626_x000a_46161604_x000a_46181702_x000a_46182301"/>
    <s v="CONTRATACIÓN DIRECTA"/>
    <n v="2"/>
    <n v="8"/>
    <n v="10"/>
    <n v="1"/>
    <n v="39076379.509999998"/>
    <s v="GLOBAL"/>
    <s v="NO SOLICITADAS"/>
  </r>
  <r>
    <x v="0"/>
    <s v="02-02-01-004-010"/>
    <s v="02-02-01-004-010"/>
    <s v="Materiales y suministros - Partes Piezas y Accesorios de Equipo Militr y Policía"/>
    <s v="ADQUISICIÓN DE REPUESTOS PARA LOS LENTES DE VISION NOCTURNA DE LA FUERZA AÉREA COLOMBIANA "/>
    <n v="46171626"/>
    <s v="CONTRATACIÓN DIRECTA"/>
    <n v="2"/>
    <n v="8"/>
    <n v="10"/>
    <n v="1"/>
    <n v="397549934.39999998"/>
    <s v="GLOBAL"/>
    <s v="NO SOLICITADAS"/>
  </r>
  <r>
    <x v="0"/>
    <s v="02-02-01-004-010"/>
    <s v="02-02-01-004-010"/>
    <s v="Materiales y suministros - Partes Piezas y Accesorios de Equipo Militr y Policía"/>
    <s v="ADQUISICION REPUESTOS PARACAIDAS"/>
    <n v="46182301"/>
    <s v="CONTRATACIÓN DIRECTA"/>
    <n v="2"/>
    <n v="8"/>
    <n v="10"/>
    <n v="1"/>
    <n v="10564978.57"/>
    <s v="GLOBAL"/>
    <s v="NO SOLICITADAS"/>
  </r>
  <r>
    <x v="0"/>
    <s v="02-02-01-004-010"/>
    <s v="02-02-01-004-010"/>
    <s v="Materiales y suministros - Partes Piezas y Accesorios de Equipo Militr y Policía"/>
    <s v="ADQUISICION REPUESTOS SISTEMAS ARMAS"/>
    <n v="46111600"/>
    <s v="CONTRATACIÓN DIRECTA"/>
    <n v="2"/>
    <n v="8"/>
    <n v="10"/>
    <n v="1"/>
    <n v="76742395.200000003"/>
    <s v="GLOBAL"/>
    <s v="NO SOLICITADAS"/>
  </r>
  <r>
    <x v="0"/>
    <s v="02-02-01-004-010"/>
    <s v="02-02-01-004-010"/>
    <s v="Materiales y suministros - Partes Piezas y Accesorios de Equipo Militr y Policía"/>
    <s v="ADQUISICIÓN REPUESTOS SISTEMAS DE ARMAS PARA LA FUERZA AÉREA COLOMBIANA AMARRE VF "/>
    <s v="46121601_x000a_46111600_x000a_46182301_x000a_46171626_x000a_46161604"/>
    <s v="CONTRATACIÓN DIRECTA"/>
    <n v="8"/>
    <n v="2"/>
    <n v="10"/>
    <n v="1"/>
    <n v="7674145.1399999997"/>
    <s v="GLOBAL"/>
    <s v="NO SOLICITADAS"/>
  </r>
  <r>
    <x v="0"/>
    <s v="02-02-01-004-010"/>
    <s v="02-02-01-004-010"/>
    <s v="Materiales y suministros - Partes Piezas y Accesorios de Equipo Militr y Policía"/>
    <s v="ADQUISICIÓN REPUESTOS SISTEMAS DE ARMAS PARA LA FUERZA AÉREA COLOMBIANA AMARRE VF "/>
    <s v="46121601_x000a_46111600_x000a_46182301_x000a_46171626_x000a_46161604"/>
    <s v="CONTRATACIÓN DIRECTA"/>
    <n v="10"/>
    <n v="2"/>
    <n v="10"/>
    <n v="1"/>
    <n v="56634690.450000003"/>
    <s v="GLOBAL"/>
    <s v="NO SOLICITADAS"/>
  </r>
  <r>
    <x v="0"/>
    <s v="02-01-01-004-010"/>
    <s v="02-01-01-004-010-04"/>
    <s v="Activos fijos - Equipo militar y de seguridad"/>
    <s v="ADQUISICION DE EQUIPOS PARA SISTEMAS DE EYECCION DE LAS AERONAVES FAC VF 2021"/>
    <n v="46121601"/>
    <s v="CONTRATACIÓN DIRECTA"/>
    <n v="1"/>
    <n v="6"/>
    <n v="10"/>
    <n v="1"/>
    <n v="360920000"/>
    <s v="GLOBAL"/>
    <s v="SI APROBADAS"/>
  </r>
  <r>
    <x v="0"/>
    <s v="02-01-01-004-010"/>
    <s v="02-01-01-004-010-04"/>
    <s v="Activos fijos - Equipo militar y de seguridad"/>
    <s v="ADQUISICION MIRAS "/>
    <n v="46171626"/>
    <s v="CONTRATACIÓN DIRECTA"/>
    <n v="2"/>
    <n v="8"/>
    <n v="10"/>
    <n v="10"/>
    <n v="47766465.5"/>
    <s v="UNIDAD"/>
    <s v="NO SOLICITADAS"/>
  </r>
  <r>
    <x v="0"/>
    <s v="02-02-02-008-007"/>
    <s v="02-02-02-008-007-01-5"/>
    <s v="Adquisición de servicios - Servicios de mantenimiento y reparación de otra maquinaria y otro equipo"/>
    <s v="CALIBRACIÓN  Y REPARACIÓN DE BANCOS NVG PARA LA FUERZA AÉREA COLOMBIANA"/>
    <n v="81101706"/>
    <s v="CONTRATACIÓN DIRECTA"/>
    <n v="1"/>
    <n v="6"/>
    <n v="10"/>
    <n v="1"/>
    <n v="93059913.659999996"/>
    <s v="GLOBAL"/>
    <s v="SI APROBADAS"/>
  </r>
  <r>
    <x v="0"/>
    <s v="02-02-02-008-007"/>
    <s v="02-02-02-008-007-01-5"/>
    <s v="Adquisición de servicios - Servicios de mantenimiento y reparación de otra maquinaria y otro equipo"/>
    <s v="INSPECCIÓN Y/O REPARACIÓN DE LOS SISTEMAS INERCIAL NAVEGATION UNIT -EGI DE LAS AERONAVES AH-60L ARPÍA DE LA FUERZA AÉREA COLOMBIANA"/>
    <n v="78181900"/>
    <s v="CONTRATACIÓN DIRECTA"/>
    <n v="1"/>
    <n v="10"/>
    <n v="10"/>
    <n v="1"/>
    <n v="366019127.37"/>
    <s v="GLOBAL"/>
    <s v="SI APROBADAS"/>
  </r>
  <r>
    <x v="0"/>
    <s v="02-02-02-008-007"/>
    <s v="02-02-02-008-007-01-5"/>
    <s v="Adquisición de servicios - Servicios de mantenimiento y reparación de otra maquinaria y otro equipo"/>
    <s v="INSPECCION Y/O REPARACIÓN DE LOS SISTEMAS WIPAK DE LAS AERONAVES DE LA FAC"/>
    <n v="78181900"/>
    <s v="CONTRATACIÓN DIRECTA"/>
    <n v="3"/>
    <n v="10"/>
    <n v="10"/>
    <n v="1"/>
    <n v="103410969.11"/>
    <s v="GLOBAL"/>
    <s v="NO SOLICITADAS"/>
  </r>
  <r>
    <x v="0"/>
    <s v="02-02-02-008-007"/>
    <s v="02-02-02-008-007-01-5"/>
    <s v="Adquisición de servicios - Servicios de mantenimiento y reparación de otra maquinaria y otro equipo"/>
    <s v="MANTENIMIENTO CYPRES"/>
    <n v="78181900"/>
    <s v="CONTRATACIÓN DIRECTA"/>
    <n v="3"/>
    <n v="9"/>
    <n v="10"/>
    <n v="1"/>
    <n v="13473756.449999999"/>
    <s v="GLOBAL"/>
    <s v="NO SOLICITADAS"/>
  </r>
  <r>
    <x v="0"/>
    <s v="02-01-01-004-008"/>
    <s v="02-01-01-004-008-02"/>
    <s v="Activos fijos - Instrumentos y aparatos de medición, verificación, análisis, de navegación y para otros fines (excepto instrumentos ópticos); instrumentos de control de procesos industriales, sus partes, piezas y accesorios"/>
    <s v="ADQUISION HERRAMIENTAS SISTEMAS DE ARMAS, EYECCION Y OPTRONICOS"/>
    <n v="46101800"/>
    <s v="CONTRATACIÓN DIRECTA"/>
    <n v="3"/>
    <n v="9"/>
    <n v="10"/>
    <n v="1"/>
    <n v="9457060.5"/>
    <s v="GLOBAL"/>
    <s v="NO SOLICITADAS"/>
  </r>
  <r>
    <x v="0"/>
    <s v="02-02-01-004-007"/>
    <s v="02-02-01-004-007-04"/>
    <s v="Materiales y suministros - Partes y piezas de los productos de las clases 4721 a 4733 y 4822"/>
    <s v="REPUESTOS BARRERAS DE FRENADO"/>
    <n v="32131020"/>
    <s v="CONTRATACIÓN DIRECTA"/>
    <n v="2"/>
    <n v="8"/>
    <n v="10"/>
    <n v="1"/>
    <n v="196774975.28"/>
    <s v="GLOBAL"/>
    <s v="NO SOLICITADAS"/>
  </r>
  <r>
    <x v="0"/>
    <s v="02-02-02-008-007"/>
    <s v="02-02-02-008-007-01-5"/>
    <s v="Adquisición de servicios - Servicios de mantenimiento y reparación de otra maquinaria y otro equipo"/>
    <s v="INSPECCION Y REPARACION DE EQUIPOS REPARABLES DE LOS RADARES TPS-70 PARA LA FAC"/>
    <n v="41115201"/>
    <s v="CONTRATACIÓN DIRECTA"/>
    <n v="2"/>
    <n v="9"/>
    <n v="10"/>
    <n v="1"/>
    <n v="3186787504.3199997"/>
    <s v="GLOBAL"/>
    <s v="NO SOLICITADAS"/>
  </r>
  <r>
    <x v="0"/>
    <s v="02-02-02-008-007"/>
    <s v="02-02-02-008-007-01-5"/>
    <s v="Adquisición de servicios - Servicios de mantenimiento y reparación de otra maquinaria y otro equipo"/>
    <s v="INSPECCIÓN, REPARACIÓN Y/O EXCHABGE DE EQUIPOS REPARABLES PARA LOS RADARES TPS-78 / 703 DE LA FAC"/>
    <n v="41115201"/>
    <s v="CONTRATACIÓN DIRECTA"/>
    <n v="2"/>
    <n v="9"/>
    <n v="10"/>
    <n v="1"/>
    <n v="3530083141.73"/>
    <s v="GLOBAL"/>
    <s v="NO SOLICITADAS"/>
  </r>
  <r>
    <x v="0"/>
    <s v="02-02-01-004-007"/>
    <s v="02-02-01-004-007-04"/>
    <s v="Materiales y suministros - Partes y piezas de los productos de las clases 4721 a 4733 y 4822"/>
    <s v="ADQUISICIÓN DE REPUESTOS DEPOT"/>
    <n v="32131020"/>
    <s v="CONTRATACIÓN DIRECTA"/>
    <n v="2"/>
    <n v="7"/>
    <n v="10"/>
    <n v="1"/>
    <n v="755580290.66999996"/>
    <s v="GLOBAL"/>
    <s v="NO SOLICITADAS"/>
  </r>
  <r>
    <x v="0"/>
    <s v="02-02-01-004-007"/>
    <s v="02-02-01-004-007-04"/>
    <s v="Materiales y suministros - Partes y piezas de los productos de las clases 4721 a 4733 y 4822"/>
    <s v="ADQUISICIÓN REPUESTOS LUCES DE PISTA"/>
    <n v="32131000"/>
    <s v="CONTRATACIÓN DIRECTA"/>
    <n v="2"/>
    <n v="8"/>
    <n v="10"/>
    <n v="1"/>
    <n v="604607444.13"/>
    <s v="GLOBAL"/>
    <s v="NO SOLICITADAS"/>
  </r>
  <r>
    <x v="0"/>
    <s v="02-02-02-007-003"/>
    <s v="02-02-02-007-003-01"/>
    <s v="Adquisición de servicios - Servicios de arrendamiento o alquiler de maquinaria y equipo sin operario"/>
    <s v="ALQUILER VEHICULOS ACOFA"/>
    <n v="78111809"/>
    <s v="CONTRATACIÓN DIRECTA"/>
    <n v="6"/>
    <n v="6"/>
    <n v="10"/>
    <n v="1"/>
    <n v="41772173.489999995"/>
    <s v="GLOBAL"/>
    <s v="SI APROBADAS"/>
  </r>
  <r>
    <x v="0"/>
    <s v="02-02-02-008-005"/>
    <s v="02-02-02-008-005-03"/>
    <s v="Adquisición de servicios - Servicios de limpieza"/>
    <s v="SERVICIOS GENERALES Y DE ASEO INSTALACIONES ACOFA"/>
    <n v="76111501"/>
    <s v="CONTRATACIÓN DIRECTA"/>
    <n v="1"/>
    <n v="12"/>
    <n v="10"/>
    <n v="1"/>
    <n v="146781945.56"/>
    <s v="GLOBAL"/>
    <s v="NO SOLICITADAS"/>
  </r>
  <r>
    <x v="0"/>
    <s v="02-02-02-008-007"/>
    <s v="02-02-02-008-007-01-3"/>
    <s v="Adquisición de servicios - Servicios de mantenimiento y reparación de computadores y equipo periférico"/>
    <s v="MANTENIMIENTO EQUIPOS Y REDES DE COMUNICACIÓN Y COMPUTO"/>
    <n v="81112307"/>
    <s v="CONTRATACIÓN DIRECTA"/>
    <n v="1"/>
    <n v="12"/>
    <n v="10"/>
    <n v="1"/>
    <n v="65041759.359999999"/>
    <s v="GLOBAL"/>
    <s v="NO SOLICITADAS"/>
  </r>
  <r>
    <x v="0"/>
    <s v="02-02-02-006-007"/>
    <s v="02-02-02-006-007-06"/>
    <s v="Adquisición de servicios - Servicios de apoyo al transporte aéreo"/>
    <s v="SERVICIOS PORTUARIOS Y AEROPORTUARIOS EN EL EXTERIOR VF 2021"/>
    <n v="78141805"/>
    <s v="LICITACIÓN PÚBLICA"/>
    <n v="1"/>
    <n v="5"/>
    <n v="10"/>
    <n v="1"/>
    <n v="2332401694.8800001"/>
    <s v="GLOBAL"/>
    <s v="SI APROBADAS"/>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COMBUSTIBLE DE AVIACIÓN EN EL EXTERIOR - VF EXTERIOR 2021"/>
    <n v="15101504"/>
    <s v="LICITACIÓN PÚBLICA"/>
    <n v="1"/>
    <n v="5"/>
    <n v="10"/>
    <n v="1"/>
    <n v="4442205024.3600006"/>
    <s v="GLOBAL"/>
    <s v="SI APROBADAS"/>
  </r>
  <r>
    <x v="0"/>
    <s v="02-02-01-004-007"/>
    <s v="02-02-01-004-007-04"/>
    <s v="Materiales y suministros - Partes y piezas de los productos de las clases 4721 a 4733 y 4822"/>
    <s v="ADQUISICIÓN REPUESTOS RADARES TPS-78 VF2021"/>
    <n v="41115201"/>
    <s v="CONTRATACIÓN DIRECTA"/>
    <n v="1"/>
    <n v="12"/>
    <n v="10"/>
    <n v="1"/>
    <n v="52878750"/>
    <s v="GLOBAL"/>
    <s v="SI APROBADAS"/>
  </r>
  <r>
    <x v="0"/>
    <s v="02-02-02-008-007"/>
    <s v="02-02-02-008-007-01-5"/>
    <s v="Adquisición de servicios - Servicios de mantenimiento y reparación de otra maquinaria y otro equipo"/>
    <s v="INSPECCIÓN Y/O REPARACIÓN DE LOS SISTEMAS INERCIAL NAVEGATION UNIT -EGI DE LAS AERONAVES AH-60L ARPÍA DE LA FUERZA AÉREA COLOMBIANA"/>
    <n v="78181900"/>
    <s v="CONTRATACIÓN DIRECTA"/>
    <n v="1"/>
    <n v="10"/>
    <n v="10"/>
    <n v="1"/>
    <n v="574537500"/>
    <s v="GLOBAL"/>
    <s v="SI APROBADAS"/>
  </r>
  <r>
    <x v="0"/>
    <s v="02-01-01-004-003"/>
    <s v="02-01-01-004-003-01"/>
    <s v="Activos fijos - Motores y turbinas y sus partes"/>
    <s v="ADQUISICION DE DISPOSITIVO DE ENTRENAMIENTO DE VUELO TIPO FTD LEVEL 5 FLIGHT TRAINING DEVICE  "/>
    <n v="25191504"/>
    <s v="PUBLICACIÓN CONTRATACIÓN RÉGIMEN ESPECIAL - SELECCIÓN DE COMISIONISTA"/>
    <n v="1"/>
    <n v="12"/>
    <n v="10"/>
    <n v="1"/>
    <n v="1020067776"/>
    <s v="GLOBAL"/>
    <s v="SI EN TRAMITE"/>
  </r>
  <r>
    <x v="0"/>
    <s v="02-01-01-004-010"/>
    <s v="02-01-01-004-010-04"/>
    <s v="Activos fijos - Equipo militar y de seguridad"/>
    <s v="ADQUISICIÓN EQUIPOS PARA LOS  SISTEMAS DE ARMAS DE LAS AERONAVES FAC VF "/>
    <n v="46111600"/>
    <s v="CONTRATACIÓN DIRECTA"/>
    <n v="1"/>
    <n v="6"/>
    <n v="10"/>
    <n v="1"/>
    <n v="156688254.03999999"/>
    <s v="GLOBAL"/>
    <s v="SI APROBADAS"/>
  </r>
  <r>
    <x v="0"/>
    <s v="02-02-02-008-007"/>
    <s v="02-02-02-008-007-01-5"/>
    <s v="Adquisición de servicios - Servicios de mantenimiento y reparación de otra maquinaria y otro equipo"/>
    <s v="INSPECCIÓN, REPARACIÓN Y/O EXCHANGE DE LOS SISTEMAS DE CONTRAMEDIDAS AIRMOR DE LAS AERONAVES DE LA FUERZA AÉREA COLOMBIANA"/>
    <n v="78181900"/>
    <s v="CONTRATACIÓN DIRECTA"/>
    <n v="1"/>
    <n v="10"/>
    <n v="10"/>
    <n v="1"/>
    <n v="177020728"/>
    <s v="GLOBAL"/>
    <s v="SI APROBADAS"/>
  </r>
  <r>
    <x v="0"/>
    <s v="02-02-01-004-010"/>
    <s v="02-02-01-004-010"/>
    <s v="Materiales y suministros - Partes Piezas y Accesorios de Equipo Militr y Policía"/>
    <s v="ADQUISICIÓN REPUESTOS SISTEMAS FRACTURIZACIÓN Y OXIGENO AERONAVES T27 Y A29 DE LA FAC"/>
    <n v="46121601"/>
    <s v="CONTRATACIÓN DIRECTA"/>
    <n v="1"/>
    <n v="7"/>
    <n v="10"/>
    <n v="1"/>
    <n v="2896384286.1800003"/>
    <s v="GLOBAL"/>
    <s v="SI APROBADAS"/>
  </r>
  <r>
    <x v="0"/>
    <s v="02-02-02-007-002"/>
    <s v="02-02-02-007-002-02-2"/>
    <s v="Adquisición de servicios - Servicio de arrendamiento de bienes inmuebles a comisión o por contrata"/>
    <s v="ARRENDAMIENTO INSTALACIONES ACOFA"/>
    <n v="80131502"/>
    <s v="CONTRATACIÓN DIRECTA"/>
    <n v="0"/>
    <n v="0"/>
    <n v="10"/>
    <n v="1"/>
    <n v="1095845743.8499999"/>
    <s v="GLOBAL"/>
    <s v="SI APROBADAS"/>
  </r>
  <r>
    <x v="0"/>
    <s v="02-02-01-004-010"/>
    <s v="02-02-01-004-010"/>
    <s v="Materiales y suministros - Partes Piezas y Accesorios de Equipo Militr y Policía"/>
    <s v="ADQUISICIÓN PARTES Y EQUIPO PERSONAL DE VUELO PARA LOS TRIPULANTES DE LA  FAC"/>
    <n v="46182301"/>
    <s v="CONTRATACIÓN DIRECTA"/>
    <n v="1"/>
    <n v="7"/>
    <n v="10"/>
    <n v="1"/>
    <n v="7379158.0999999996"/>
    <s v="GLOBAL"/>
    <s v="SI APROBADAS"/>
  </r>
  <r>
    <x v="0"/>
    <s v="02-01-01-004-010"/>
    <s v="02-01-01-004-010-04"/>
    <s v="Activos fijos - Equipo militar y de seguridad"/>
    <s v="ADQUISICION EQUIPO PERSONAL DE VUELO PARA LOS TRPULATES DE LA FAC VF 2021"/>
    <n v="46182301"/>
    <s v="CONTRATACIÓN DIRECTA"/>
    <n v="1"/>
    <n v="7"/>
    <n v="10"/>
    <n v="1"/>
    <n v="426058.36"/>
    <s v="GLOBAL"/>
    <s v="SI APROBADAS"/>
  </r>
  <r>
    <x v="0"/>
    <s v="02-02-01-004-010"/>
    <s v="02-02-01-004-010"/>
    <s v="Materiales y suministros - Partes Piezas y Accesorios de Equipo Militr y Policía"/>
    <s v="ADQUISICIÓN PARTES Y EQUIPO PERSONAL DE VUELO PARA LOS TRIPULANTES DE LA  FAC"/>
    <n v="46182301"/>
    <s v="CONTRATACIÓN DIRECTA"/>
    <n v="1"/>
    <n v="7"/>
    <n v="10"/>
    <n v="1"/>
    <n v="180617935.75"/>
    <s v="GLOBAL"/>
    <s v="SI APROBADAS"/>
  </r>
  <r>
    <x v="0"/>
    <s v="02-02-01-004-010"/>
    <s v="02-02-01-004-010"/>
    <s v="Materiales y suministros - Partes Piezas y Accesorios de Equipo Militr y Policía"/>
    <s v="ADQUISICIÓN PARTES Y EQUIPO PERSONAL DE VUELO PARA LOS TRIPULANTES DE LA  FAC"/>
    <n v="46182301"/>
    <s v="CONTRATACIÓN DIRECTA"/>
    <n v="1"/>
    <n v="7"/>
    <n v="10"/>
    <n v="1"/>
    <n v="9083335.9199999999"/>
    <s v="GLOBAL"/>
    <s v="SI APROBADAS"/>
  </r>
  <r>
    <x v="0"/>
    <s v="02-01-01-004-010"/>
    <s v="02-01-01-004-010-04"/>
    <s v="Activos fijos - Equipo militar y de seguridad"/>
    <s v="ADQUISICION DE REPUESTOS Y EQUIPOS PARA LOS SISTEMAS DE ARMAS DE LAS AERONAVES FAC  VF 2021"/>
    <n v="46111600"/>
    <s v="CONTRATACIÓN DIRECTA"/>
    <n v="1"/>
    <n v="6"/>
    <n v="10"/>
    <n v="1"/>
    <n v="40040890.600000001"/>
    <s v="GLOBAL"/>
    <s v="SI APROBADAS"/>
  </r>
  <r>
    <x v="0"/>
    <s v="02-01-01-004-007"/>
    <s v="02-01-01-004-007-02"/>
    <s v="Activos fijos - Aparatos transmisores de televisión y radio; televisión, video y cámaras digitales; teléfonos"/>
    <s v="ADQUISICION EQUIPOS PARA LA ACTUALIZACIÓN DE LA ESTACION TERRENA SATELITAL"/>
    <n v="43221712"/>
    <s v="CONTRATACIÓN DIRECTA"/>
    <n v="0"/>
    <n v="0"/>
    <n v="10"/>
    <n v="1"/>
    <n v="583247894.89999998"/>
    <s v="GLOBAL"/>
    <s v=""/>
  </r>
  <r>
    <x v="0"/>
    <s v="02-02-01-004-010"/>
    <s v="02-02-01-004-010"/>
    <s v="Materiales y suministros - Partes Piezas y Accesorios de Equipo Militr y Policía"/>
    <s v="ADQUISICIÓN PARTES Y EQUIPO PERSONAL DE VUELO PARA LOS TRIPULANTES DE LA  FAC"/>
    <n v="46182301"/>
    <s v="CONTRATACIÓN DIRECTA"/>
    <n v="1"/>
    <n v="7"/>
    <n v="10"/>
    <n v="1"/>
    <n v="382278283.44999999"/>
    <s v="GLOBAL"/>
    <s v="SI APROBADAS"/>
  </r>
  <r>
    <x v="0"/>
    <s v="02-01-01-004-010"/>
    <s v="02-01-01-004-010-04"/>
    <s v="Activos fijos - Equipo militar y de seguridad"/>
    <s v="ADQUISICION EQUIPO PERSONAL DE VUELO PARA LOS TRPULATES DE LA FAC VF 2021"/>
    <n v="46182301"/>
    <s v="CONTRATACIÓN DIRECTA"/>
    <n v="1"/>
    <n v="7"/>
    <n v="10"/>
    <n v="1"/>
    <n v="144945745.96000001"/>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977562264.27999997"/>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859614099.80000019"/>
    <s v="GLOBAL"/>
    <s v="SI APROBADAS"/>
  </r>
  <r>
    <x v="0"/>
    <s v="02-02-02-006-005"/>
    <s v="02-02-02-006-005-03"/>
    <s v="Adquisición de servicios - Servicios de transporte de carga por vía aérea o espacial"/>
    <s v="PAGOS QUE SE DEMANDEN POR CONCEPTO DE TRANSPORTE INTERNACIONAL DEL MATERIAL USO DE LA FAC  (VIGENCIAS FUTURAS APROBADAS)"/>
    <n v="78101501"/>
    <s v="CONTRATACIÓN DIRECTA"/>
    <n v="1"/>
    <n v="12"/>
    <n v="10"/>
    <n v="1"/>
    <n v="1986625128.1199999"/>
    <s v="GLOBAL"/>
    <s v="SI APROBADAS"/>
  </r>
  <r>
    <x v="0"/>
    <s v="02-02-02-009-007"/>
    <s v="02-02-02-009-007-09"/>
    <s v="Adquisición de servicios - Otros servicios diversos n. C. P."/>
    <s v="PAGOS QUE SE DEMANDEN  POR CONCEPTO DE LIBERACIONES DE GUIAS, LICENCIAS ENTRE OTROS TRAMITES. (VIGENCIAS FUTURAS APROBADAS)"/>
    <n v="70101500"/>
    <s v="CONTRATACIÓN DIRECTA"/>
    <n v="1"/>
    <n v="12"/>
    <n v="10"/>
    <n v="1"/>
    <n v="331821243.87999994"/>
    <s v="GLOBAL"/>
    <s v="SI APROBADAS"/>
  </r>
  <r>
    <x v="0"/>
    <s v="02-02-02-008-007"/>
    <s v="02-02-02-008-007-01-4"/>
    <s v="Adquisición de servicios - Servicios de mantenimiento y reparación de maquinaria y equipo de transporte"/>
    <s v="PROGRAMA SOPORTE INTEGRADO PARA AERONAVES A-29 SUPER TUCANO DE LA FUERZA AEREA COLOMBIANA "/>
    <n v="78181800"/>
    <s v="CONTRATACIÓN DIRECTA"/>
    <n v="1"/>
    <n v="11"/>
    <n v="10"/>
    <n v="1"/>
    <n v="21044773689.219997"/>
    <s v="GLOBAL"/>
    <s v="SI APROBADAS"/>
  </r>
  <r>
    <x v="0"/>
    <s v="02-02-02-008-007"/>
    <s v="02-02-02-008-007-01-4"/>
    <s v="Adquisición de servicios - Servicios de mantenimiento y reparación de maquinaria y equipo de transporte"/>
    <s v="REPARACION DE COMPONENTES AERONAUTICOS PARA AERONAVES FAC "/>
    <n v="78181800"/>
    <s v="CONTRATACIÓN DIRECTA"/>
    <n v="1"/>
    <n v="11"/>
    <n v="10"/>
    <n v="1"/>
    <n v="34586090.700000003"/>
    <s v="GLOBAL"/>
    <s v="SI APROBADAS"/>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1"/>
    <n v="11"/>
    <n v="10"/>
    <n v="1"/>
    <n v="59831238.380000003"/>
    <s v="GLOBAL"/>
    <s v="SI APROBADAS"/>
  </r>
  <r>
    <x v="0"/>
    <s v="02-02-02-009-002"/>
    <s v="02-02-02-009-002-09"/>
    <s v="Adquisición de servicios - Otros tipos de educación y servicios de apoyo educativo"/>
    <s v="ENTRENAMIENTO SIMULADORES ALA ROTATORIA"/>
    <n v="86131802"/>
    <s v="CONTRATACIÓN DIRECTA"/>
    <n v="11"/>
    <n v="11"/>
    <n v="10"/>
    <n v="1"/>
    <n v="12111546.279999999"/>
    <s v="GLOBAL"/>
    <s v="SI EN TRAMITE"/>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2367950913.1500001"/>
    <s v="GLOBAL"/>
    <s v="SI APROBADAS"/>
  </r>
  <r>
    <x v="0"/>
    <s v="02-02-02-008-007"/>
    <s v="02-02-02-008-007-01-5"/>
    <s v="Adquisición de servicios - Servicios de mantenimiento y reparación de otra maquinaria y otro equipo"/>
    <s v="INSPECCIÓN, REPARACIÓN Y/O EXCHANGE DE LOS SISTEMAS DE ARMAMENTO ELECTRONICO DE LAS AERONAVES AH-60 L ARPIA IV DE LA FUERZA AÈREA COLOMBIANA."/>
    <n v="78181900"/>
    <s v="CONTRATACIÓN DIRECTA"/>
    <n v="1"/>
    <n v="10"/>
    <n v="10"/>
    <n v="1"/>
    <n v="392484000"/>
    <s v="GLOBAL"/>
    <s v="SI APROBADAS"/>
  </r>
  <r>
    <x v="0"/>
    <s v="02-02-02-008-007"/>
    <s v="02-02-02-008-007-01-5"/>
    <s v="Adquisición de servicios - Servicios de mantenimiento y reparación de otra maquinaria y otro equipo"/>
    <s v="INSPECCIÓN,  REPARACIÓN Y/O EXCHANGE DE LOS SISTEMAS DE ARMAMENTO ELECTRONICO DE LAS AERONAVES KFIR DE LA FUERZA AÈREA COLOMBIANA."/>
    <n v="78181900"/>
    <s v="CONTRATACIÓN DIRECTA"/>
    <n v="1"/>
    <n v="10"/>
    <n v="10"/>
    <n v="1"/>
    <n v="310400000"/>
    <s v="GLOBAL"/>
    <s v="SI APROBADAS"/>
  </r>
  <r>
    <x v="0"/>
    <s v="02-02-02-008-007"/>
    <s v="02-02-02-008-007-01-5"/>
    <s v="Adquisición de servicios - Servicios de mantenimiento y reparación de otra maquinaria y otro equipo"/>
    <s v="INSPECCIÓN, EXCHANGE Y/O REPARACIÓN DE LOS SISTEMAS DE CONTRAMEDIDAS KEEPER Y GUERRA ELECTRÓNICA DE LAS AERONAVES DE LA FUERZA AÉREA COLOMBIANA"/>
    <n v="78181900"/>
    <s v="CONTRATACIÓN DIRECTA"/>
    <n v="1"/>
    <n v="10"/>
    <n v="10"/>
    <n v="1"/>
    <n v="1667350343"/>
    <s v="GLOBAL"/>
    <s v="SI APROBADAS"/>
  </r>
  <r>
    <x v="0"/>
    <s v="02-02-02-009-002"/>
    <s v="02-02-02-009-002-09"/>
    <s v="Adquisición de servicios - Otros tipos de educación y servicios de apoyo educativo"/>
    <s v="CAPACITACIÓN OTROS SIMULADORES"/>
    <n v="86131802"/>
    <s v="CONTRATACIÓN DIRECTA"/>
    <n v="11"/>
    <n v="11"/>
    <n v="10"/>
    <n v="1"/>
    <n v="1345626281.26"/>
    <s v="GLOBAL"/>
    <s v="SI EN TRAMITE"/>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2819547437.3699999"/>
    <s v="GLOBAL"/>
    <s v="SI APROBADAS"/>
  </r>
  <r>
    <x v="0"/>
    <s v="02-02-01-004-010"/>
    <s v="02-02-01-004-010"/>
    <s v="Materiales y suministros - Partes Piezas y Accesorios de Equipo Militr y Policía"/>
    <s v="SOPORTE PARA LA FUNCIONALIDAD Y OPERATIVIDAD DE LOS SISTEMAS DE ARMAS DE LA FUERZA AEREA COLOMBIANA (ADQUISICIÓN DE REPUESTOS SILLAS DE EYECCIÓN K-FIR, A-29B, T-27). CONTRATO ANTERIOR"/>
    <n v="46121601"/>
    <s v="CONTRATACIÓN DIRECTA"/>
    <n v="1"/>
    <n v="7"/>
    <n v="10"/>
    <n v="1"/>
    <n v="2094886765.0799999"/>
    <s v="GLOBAL"/>
    <s v="SI APROBADAS"/>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COMBUSTIBLE DE AVIACION EN EL EXTERIOR "/>
    <n v="15101506"/>
    <s v="CONTRATACIÓN DIRECTA"/>
    <n v="7"/>
    <n v="5"/>
    <n v="10"/>
    <n v="1"/>
    <n v="10280126.34"/>
    <s v="GALON"/>
    <s v="SI APROBADAS"/>
  </r>
  <r>
    <x v="0"/>
    <s v="02-02-02-009-002"/>
    <s v="02-02-02-009-002-09"/>
    <s v="Adquisición de servicios - Otros tipos de educación y servicios de apoyo educativo"/>
    <s v="CAPACITACIÓN OTROS SIMULADORES"/>
    <n v="86131802"/>
    <s v="CONTRATACIÓN DIRECTA"/>
    <n v="11"/>
    <n v="11"/>
    <n v="10"/>
    <n v="1"/>
    <n v="2134963789.96"/>
    <s v="GLOBAL"/>
    <s v="SI EN TRAMITE"/>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1"/>
    <n v="11"/>
    <n v="10"/>
    <n v="1"/>
    <n v="159360376.09"/>
    <s v="GLOBAL"/>
    <s v="SI APROBADAS"/>
  </r>
  <r>
    <x v="0"/>
    <s v="02-02-02-008-007"/>
    <s v="02-02-02-008-007-01-4"/>
    <s v="Adquisición de servicios - Servicios de mantenimiento y reparación de maquinaria y equipo de transporte"/>
    <s v="REPARACION DE COMPONENTES AERONAUTICOS PARA LAS AERONAVES FAC"/>
    <n v="78181800"/>
    <s v="CONTRATACIÓN DIRECTA"/>
    <n v="1"/>
    <n v="11"/>
    <n v="10"/>
    <n v="1"/>
    <n v="1218749105.6400001"/>
    <s v="GLOBAL"/>
    <s v="SI APROBADAS"/>
  </r>
  <r>
    <x v="0"/>
    <s v="02-02-02-008-003"/>
    <s v="02-02-02-008-003-04-4"/>
    <s v="Adquisición de servicios - Servicios de ensayo y análisis técnicos"/>
    <s v="ANÁLISIS MUESTRAS DE ACEITE Y FILTRO PARA LOS MOTORES TPE-331-10R-513C APLICABLES A LA FLOTA CASA 212-300"/>
    <n v="81141501"/>
    <s v="SELECCIÓN ABREVIADA MENOR CUANTÍA"/>
    <n v="1"/>
    <n v="5"/>
    <n v="10"/>
    <n v="1"/>
    <n v="35598475.939999998"/>
    <s v="GLOBAL"/>
    <s v="SI APROBADAS"/>
  </r>
  <r>
    <x v="0"/>
    <s v="02-02-02-009-002"/>
    <s v="02-02-02-009-002-09"/>
    <s v="Adquisición de servicios - Otros tipos de educación y servicios de apoyo educativo"/>
    <s v="ENTRENAMIENTO SIMULADORES ALA ROTATORIA"/>
    <n v="86131802"/>
    <s v="CONTRATACIÓN DIRECTA"/>
    <n v="11"/>
    <n v="11"/>
    <n v="10"/>
    <n v="1"/>
    <n v="71644690.090000004"/>
    <s v="GLOBAL"/>
    <s v="SI EN TRAMITE"/>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1"/>
    <n v="11"/>
    <n v="10"/>
    <n v="1"/>
    <n v="1596029679.1900001"/>
    <s v="GLOBAL"/>
    <s v="SI APROBADAS"/>
  </r>
  <r>
    <x v="0"/>
    <s v="02-02-02-009-002"/>
    <s v="02-02-02-009-002-09"/>
    <s v="Adquisición de servicios - Otros tipos de educación y servicios de apoyo educativo"/>
    <s v="CAPACITACIÓN OTROS SIMULADORES"/>
    <n v="86131802"/>
    <s v="CONTRATACIÓN DIRECTA"/>
    <n v="11"/>
    <n v="11"/>
    <n v="10"/>
    <n v="1"/>
    <n v="131913597.17"/>
    <s v="GLOBAL"/>
    <s v="SI EN TRAMITE"/>
  </r>
  <r>
    <x v="0"/>
    <s v="02-02-01-004-010"/>
    <s v="02-02-01-004-010"/>
    <s v="Materiales y suministros - Partes Piezas y Accesorios de Equipo Militr y Policía"/>
    <s v="ADQUISICIÓN DE REPUESTOS PARA LOS LENTES DE VISION NOCTURNA DE LA FUERZA AÉREA COLOMBIANA"/>
    <n v="46171626"/>
    <s v="CONTRATACIÓN DIRECTA"/>
    <n v="1"/>
    <n v="7"/>
    <n v="10"/>
    <n v="1"/>
    <n v="137777335.91999999"/>
    <s v="GLOBAL"/>
    <s v="SI APROBADAS"/>
  </r>
  <r>
    <x v="0"/>
    <s v="02-02-02-009-002"/>
    <s v="02-02-02-009-002-09"/>
    <s v="Adquisición de servicios - Otros tipos de educación y servicios de apoyo educativo"/>
    <s v="JEA-SAP-4600173180-ENTRENAMIENTO EN SIMULADOR DE VUELO EN EL EXTERIOR PARA LAS AERONAVES LOCKHEED MARTIN C-130 HÉRCULES, CASA CN-235 Y CASA C-295 DE LA FAC-RUB-02-02-02-009-002-09-VT. USD-233.226,92-/VF 2021 USD-114.098"/>
    <n v="86131802"/>
    <s v="CONTRATACIÓN DIRECTA"/>
    <n v="11"/>
    <n v="11"/>
    <n v="10"/>
    <n v="1"/>
    <n v="807039337.49000001"/>
    <s v="GLOBAL"/>
    <s v="SI EN TRAMITE"/>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347637809.00999999"/>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2554175666.9699998"/>
    <s v="GLOBAL"/>
    <s v="SI APROBADAS"/>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0"/>
    <n v="11"/>
    <n v="10"/>
    <n v="1"/>
    <n v="393672565.84000003"/>
    <s v="GLOBAL"/>
    <s v="SI APROBADAS"/>
  </r>
  <r>
    <x v="0"/>
    <s v="02-02-01-004-010"/>
    <s v="02-02-01-004-010"/>
    <s v="Materiales y suministros - Partes Piezas y Accesorios de Equipo Militr y Policía"/>
    <s v="ADQUISICIÓN DE REPUESTOS PARA LOS LENTES DE VISION NOCTURNA DE LA FUERZA AÉREA COLOMBIANA"/>
    <n v="46171626"/>
    <s v="CONTRATACIÓN DIRECTA"/>
    <n v="1"/>
    <n v="7"/>
    <n v="10"/>
    <n v="1"/>
    <n v="347971906.07999998"/>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1194206122.2"/>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2138021515.75"/>
    <s v="GLOBAL"/>
    <s v="SI APROB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1797870423.8400002"/>
    <s v="GLOBAL"/>
    <s v="SI APROBADAS"/>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1"/>
    <n v="11"/>
    <n v="10"/>
    <n v="1"/>
    <n v="613816032.24000001"/>
    <s v="GLOBAL"/>
    <s v="SI APROBADAS"/>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1"/>
    <n v="11"/>
    <n v="10"/>
    <n v="1"/>
    <n v="3846671960.1999998"/>
    <s v="GLOBAL"/>
    <s v="SI APROBADAS"/>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1"/>
    <n v="11"/>
    <n v="10"/>
    <n v="1"/>
    <n v="56316230.009999998"/>
    <s v="GLOBAL"/>
    <s v="SI APROBADAS"/>
  </r>
  <r>
    <x v="0"/>
    <s v="02-02-02-008-007"/>
    <s v="02-02-02-008-007-01-4"/>
    <s v="Adquisición de servicios - Servicios de mantenimiento y reparación de maquinaria y equipo de transporte"/>
    <s v="REPARACION, OVERHAUL Y/O EXCHANGE DE COMPONENTES AERONAUTICOS LA FUERZA AÉREA COLOMBIANA - VF 2021"/>
    <n v="78181800"/>
    <s v="CONTRATACIÓN DIRECTA"/>
    <n v="1"/>
    <n v="11"/>
    <n v="10"/>
    <n v="1"/>
    <n v="1601621785.72"/>
    <s v="GLOBAL"/>
    <s v="SI APROBADAS"/>
  </r>
  <r>
    <x v="0"/>
    <s v="02-02-01-004-009"/>
    <s v="02-02-01-004-009-06"/>
    <s v="Materiales y suministros - Aeronaves y naves espaciales, y sus partes y piezas"/>
    <s v="ADQUISICION DE REPUESTOS, MATERIAL Y ACCESORIOS AERONAUTICO  DE LAS AERONAVES DE LA FAC"/>
    <n v="25202200"/>
    <s v="CONTRATACIÓN DIRECTA"/>
    <n v="1"/>
    <n v="11"/>
    <n v="10"/>
    <n v="1"/>
    <n v="1134612532.3199992"/>
    <s v="GLOBAL"/>
    <s v="SI APROBADAS"/>
  </r>
  <r>
    <x v="0"/>
    <s v="02-02-01-004-009"/>
    <s v="02-02-01-004-009-06"/>
    <s v="Materiales y suministros - Aeronaves y naves espaciales, y sus partes y piezas"/>
    <s v="ADQUISICION DE REPUESTOS, MATERIAL Y ACCESORIOS AERONAUTICO  DE LAS AERONAVES DE LA FAC"/>
    <n v="25202200"/>
    <s v="CONTRATACIÓN DIRECTA"/>
    <n v="1"/>
    <n v="11"/>
    <n v="10"/>
    <n v="1"/>
    <n v="2654080470.1900001"/>
    <s v="GLOBAL"/>
    <s v="SI APROBADAS"/>
  </r>
  <r>
    <x v="0"/>
    <s v="02-02-01-004-009"/>
    <s v="02-02-01-004-009-06"/>
    <s v="Materiales y suministros - Aeronaves y naves espaciales, y sus partes y piezas"/>
    <s v="ADQUISICION DE REPUESTOS, MATERIAL Y ACCESORIOS AERONAUTICO  DE LAS AERONAVES DE LA FAC"/>
    <n v="25202200"/>
    <s v="CONTRATACIÓN DIRECTA"/>
    <n v="1"/>
    <n v="11"/>
    <n v="10"/>
    <n v="1"/>
    <n v="382879342"/>
    <s v="GLOBAL"/>
    <s v="SI APROBADAS"/>
  </r>
  <r>
    <x v="0"/>
    <s v="02-02-01-004-009"/>
    <s v="02-02-01-004-009-06"/>
    <s v="Materiales y suministros - Aeronaves y naves espaciales, y sus partes y piezas"/>
    <s v="ADQUISICIÓN DE REPUESTOS, COMPONENTES Y ACCESORIOS AERONÁUTICOS DE LAS DIFERENTES AERONAVES DE MISIÓN ESPECIAL ASIGNADAS A LA FAC"/>
    <n v="25202200"/>
    <s v="CONTRATACIÓN DIRECTA"/>
    <n v="1"/>
    <n v="11"/>
    <n v="10"/>
    <n v="1"/>
    <n v="883684193"/>
    <s v="GLOBAL"/>
    <s v="SI APROBADAS"/>
  </r>
  <r>
    <x v="0"/>
    <s v="02-01-01-004-004"/>
    <s v="02-01-01-004-004-02"/>
    <s v="Activos fijos - Máquinas herramientas y sus partes, piezas y accesorios"/>
    <s v="ADQUISICION EQUIPO ETAA AERONAVE T6"/>
    <n v="25191500"/>
    <s v="CONTRATACIÓN DIRECTA"/>
    <n v="1"/>
    <n v="11"/>
    <n v="10"/>
    <n v="1"/>
    <n v="4216861068.4399996"/>
    <s v="GLOBAL"/>
    <s v="NO SOLICITADAS"/>
  </r>
  <r>
    <x v="0"/>
    <s v="02-01-01-004-008"/>
    <s v="02-01-01-004-008-02"/>
    <s v="Activos fijos - Instrumentos y aparatos de medición, verificación, análisis, de navegación y para otros fines (excepto instrumentos ópticos); instrumentos de control de procesos industriales, sus partes, piezas y accesorios"/>
    <s v="ADQUISICION EQUIPO ANALIZADOR DE EMISION DE GASES"/>
    <n v="41113118"/>
    <s v="CONTRATACIÓN DIRECTA"/>
    <n v="1"/>
    <n v="11"/>
    <n v="10"/>
    <n v="1"/>
    <n v="86180625"/>
    <s v="GLOBAL"/>
    <s v="NO SOLICITADAS"/>
  </r>
  <r>
    <x v="0"/>
    <s v="02-02-02-008-004"/>
    <s v="02-02-02-008-004-03"/>
    <s v="Adquisición de servicios - Servicios de contenidos en línea (on-line)"/>
    <s v="Suscripción Boeing Digital Solutions dba Jeppesen. JMCS/ForeFlight Military Flight Bag and Dispatch"/>
    <n v="55111601"/>
    <s v="CONTRATACIÓN DIRECTA"/>
    <n v="5"/>
    <n v="3"/>
    <n v="10"/>
    <n v="1"/>
    <n v="160310710.08000001"/>
    <s v="GLOBAL"/>
    <s v="NO SOLICITADAS"/>
  </r>
  <r>
    <x v="0"/>
    <s v="02-02-02-007-003"/>
    <s v="02-02-02-007-003-01"/>
    <s v="Adquisición de servicios - Servicios de arrendamiento o alquiler de maquinaria y equipo sin operario"/>
    <s v="CDP AMARRE VF SUBUNIDAD ACOFA "/>
    <n v="78111809"/>
    <s v="CONTRATACIÓN DIRECTA"/>
    <n v="6"/>
    <n v="6"/>
    <n v="10"/>
    <n v="1"/>
    <n v="698094.51000000164"/>
    <s v="GLOBAL"/>
    <s v="SI APROBADAS"/>
  </r>
  <r>
    <x v="0"/>
    <s v="02-02-02-009-002"/>
    <s v="02-02-02-009-002-09"/>
    <s v="Adquisición de servicios - Otros tipos de educación y servicios de apoyo educativo"/>
    <s v="ENTRENAMIENTO EN SIMULADORES DE VUELO EN EL EXTERIOR PARA LA AERONAVE LOCKHEED MARTIN C-130 HERCULES DE LA FAC PARA EL AÑO 2021-2022"/>
    <n v="86111604"/>
    <s v="CONTRATACIÓN DIRECTA"/>
    <n v="6"/>
    <n v="11"/>
    <n v="10"/>
    <n v="1"/>
    <n v="246765177.34"/>
    <s v="GLOBAL"/>
    <s v="SI EN TRAMITE"/>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SOLINA CDP AMARRE VF SUBUNIDAD ACOFA "/>
    <n v="15101506"/>
    <s v="CONTRATACIÓN DIRECTA"/>
    <n v="7"/>
    <n v="5"/>
    <n v="10"/>
    <n v="1"/>
    <n v="9142989.5999999996"/>
    <s v="GLOBAL"/>
    <s v="SI APROBADAS"/>
  </r>
  <r>
    <x v="0"/>
    <s v="02-02-01-004-010"/>
    <s v="02-02-01-004-010"/>
    <s v="Materiales y suministros - Partes Piezas y Accesorios de Equipo Militr y Policía"/>
    <s v="ADQUISICION REPUESTOS SISTEMAS ARMAS para la fac amarre vf"/>
    <n v="46111600"/>
    <s v="CONTRATACIÓN DIRECTA"/>
    <n v="1"/>
    <n v="7"/>
    <n v="10"/>
    <n v="1"/>
    <n v="199819448.20000011"/>
    <s v="GLOBAL"/>
    <s v="SI APROBADAS"/>
  </r>
  <r>
    <x v="0"/>
    <s v="02-02-02-008-007"/>
    <s v="02-02-02-008-007-01-4"/>
    <s v="Adquisición de servicios - Servicios de mantenimiento y reparación de maquinaria y equipo de transporte"/>
    <s v="INSPECCIÓN, REPARACIÓN, OVERHAUL, Y/O EXCHANGE DE REPUESTOS, COMPONENTES Y ACCESORIOS AERONAUTICOS PARA LOS EQUIPOS ASIGNADOS A LA FAC. AMARRE VF 2002"/>
    <n v="78181800"/>
    <s v="CONTRATACIÓN DIRECTA"/>
    <n v="1"/>
    <n v="11"/>
    <n v="10"/>
    <n v="1"/>
    <n v="60000000"/>
    <s v="GLOBAL"/>
    <s v="SI APROBADAS"/>
  </r>
  <r>
    <x v="0"/>
    <s v="02-01-01-003-008"/>
    <s v="02-01-01-003-008-04"/>
    <s v="Activos fijos - Artículos de deporte"/>
    <s v="JABALINA PARA ATLETISMO DE 500 Y 600 GRS"/>
    <n v="49161701"/>
    <s v="CONTRATACIÓN DIRECTA"/>
    <n v="1"/>
    <n v="5"/>
    <n v="10"/>
    <n v="1"/>
    <n v="2582129.96"/>
    <s v="UNIDAD"/>
    <s v="NO SOLICITADAS"/>
  </r>
  <r>
    <x v="0"/>
    <s v="02-01-01-004-010"/>
    <s v="02-01-01-004-010-01"/>
    <s v="Activos fijos - Armas"/>
    <s v="ARMAMENTO, FUSIL TANNER MOD.206 CAL 6MM "/>
    <n v="46101503"/>
    <s v="CONTRATACIÓN DIRECTA"/>
    <n v="1"/>
    <n v="5"/>
    <n v="10"/>
    <n v="2"/>
    <n v="100328649.23999999"/>
    <s v="GLOBAL"/>
    <s v="NO SOLICITADAS"/>
  </r>
  <r>
    <x v="0"/>
    <s v="02-02-01-002-008"/>
    <s v="02-02-01-002-008"/>
    <s v="Materiales y suministros - Dotación (prendas de vestir y calzado)"/>
    <s v="GUANTES DE SABLE ELECTRICO ESGRIMA"/>
    <n v="49221500"/>
    <s v="CONTRATACIÓN DIRECTA"/>
    <n v="1"/>
    <n v="5"/>
    <n v="10"/>
    <n v="3"/>
    <n v="983970"/>
    <s v="GLOBAL"/>
    <s v="NO SOLICITADAS"/>
  </r>
  <r>
    <x v="0"/>
    <s v="02-02-01-004-004"/>
    <s v="02-02-01-004-004-09"/>
    <s v="Materiales y suministros - Otra maquinaria para usos especiales y sus partes y piezas"/>
    <s v="PETO ELECTRONICO CON TRANSMISOR W.T.F."/>
    <n v="49221500"/>
    <s v="CONTRATACIÓN DIRECTA"/>
    <n v="1"/>
    <n v="5"/>
    <n v="10"/>
    <n v="2"/>
    <n v="7184034"/>
    <s v="GLOBAL"/>
    <s v="NO SOLICITADAS"/>
  </r>
  <r>
    <x v="0"/>
    <s v="02-02-01-004-007"/>
    <s v="02-02-01-004-007-08"/>
    <s v="Materiales y suministros - Paquetes de software"/>
    <s v="SOFWARE"/>
    <n v="43232003"/>
    <s v="CONTRATACIÓN DIRECTA"/>
    <n v="1"/>
    <n v="5"/>
    <n v="10"/>
    <n v="1"/>
    <n v="302884.06"/>
    <s v="GLOBAL"/>
    <s v="NO SOLICITADAS"/>
  </r>
  <r>
    <x v="0"/>
    <s v="02-02-02-008-005"/>
    <s v="02-02-02-008-005-09-6"/>
    <s v="Adquisición de servicios - Servicios de organización y asistencia de convenciones y ferias"/>
    <s v="SERVICIO OPERADOR LOGISTICO PARA EL EJERCICIO OPERACIONAL RED FLAG RESCUE 2021 DE LA FUERZA AEREA COLOMBIANA"/>
    <n v="90151802"/>
    <s v="CONTRATACIÓN DIRECTA"/>
    <n v="1"/>
    <n v="5"/>
    <n v="10"/>
    <n v="1"/>
    <n v="554939309.01999998"/>
    <s v="GLOBAL"/>
    <s v="NO SOLICITADAS"/>
  </r>
  <r>
    <x v="0"/>
    <s v="02-01-01-003-008"/>
    <s v="02-01-01-003-008-04"/>
    <s v="Activos fijos - Artículos de deporte"/>
    <s v="JABALINAS 800 GM GRS 70 Y 80 METROS "/>
    <n v="49161701"/>
    <s v="CONTRATACIÓN DIRECTA"/>
    <n v="1"/>
    <n v="5"/>
    <n v="10"/>
    <n v="2"/>
    <n v="7647822.6154548991"/>
    <s v="UNIDAD"/>
    <s v="NO SOLICITADAS"/>
  </r>
  <r>
    <x v="0"/>
    <s v="02-01-01-003-008"/>
    <s v="02-01-01-003-008-04"/>
    <s v="Activos fijos - Artículos de deporte"/>
    <s v="JABALINA PARA ATLETISMO DE 500 Y 600 GRS"/>
    <n v="49161701"/>
    <s v="CONTRATACIÓN DIRECTA"/>
    <n v="1"/>
    <n v="5"/>
    <n v="10"/>
    <n v="1"/>
    <n v="2646734.63"/>
    <s v="UNIDAD"/>
    <s v="NO SOLICITADAS"/>
  </r>
  <r>
    <x v="0"/>
    <s v="02-01-01-003-008"/>
    <s v="02-01-01-003-008-04"/>
    <s v="Activos fijos - Artículos de deporte"/>
    <s v="JABALINAS 800 GM GRS 70 Y 80 METROS "/>
    <n v="49161701"/>
    <s v="CONTRATACIÓN DIRECTA"/>
    <n v="1"/>
    <n v="5"/>
    <n v="10"/>
    <n v="4"/>
    <n v="15295645.230909798"/>
    <s v="UNIDAD"/>
    <s v="NO SOLICITADAS"/>
  </r>
  <r>
    <x v="0"/>
    <s v="02-01-01-003-008"/>
    <s v="02-01-01-003-008-04"/>
    <s v="Activos fijos - Artículos de deporte"/>
    <s v="JABALINA PARA ATLETISMO DE 500 Y 600 GRS"/>
    <n v="49161701"/>
    <s v="CONTRATACIÓN DIRECTA"/>
    <n v="1"/>
    <n v="5"/>
    <n v="10"/>
    <n v="5"/>
    <n v="13233673.179056767"/>
    <s v="UNIDAD"/>
    <s v="NO SOLICITADAS"/>
  </r>
  <r>
    <x v="0"/>
    <s v="02-01-01-003-008"/>
    <s v="02-01-01-003-008-04"/>
    <s v="Activos fijos - Artículos de deporte"/>
    <s v="APARATO MULTIFUNCION PARA ESGRIMA"/>
    <n v="49221500"/>
    <s v="CONTRATACIÓN DIRECTA"/>
    <n v="1"/>
    <n v="5"/>
    <n v="10"/>
    <n v="1"/>
    <n v="4649995.0336438101"/>
    <s v="UNIDAD"/>
    <s v="NO SOLICITADAS"/>
  </r>
  <r>
    <x v="0"/>
    <s v="02-01-01-003-008"/>
    <s v="02-01-01-003-008-04"/>
    <s v="Activos fijos - Artículos de deporte"/>
    <s v="RECEPTOR DE CASCO ELECTRONICO W.T.F."/>
    <n v="49221500"/>
    <s v="CONTRATACIÓN DIRECTA"/>
    <n v="1"/>
    <n v="5"/>
    <n v="10"/>
    <n v="1"/>
    <n v="1943409.8318614829"/>
    <s v="UNIDAD"/>
    <s v="NO SOLICITADAS"/>
  </r>
  <r>
    <x v="0"/>
    <s v="02-01-01-003-008"/>
    <s v="02-01-01-003-008-04"/>
    <s v="Activos fijos - Artículos de deporte"/>
    <s v="PISTA PARA ESGRIMA FIE "/>
    <n v="49221500"/>
    <s v="CONTRATACIÓN DIRECTA"/>
    <n v="1"/>
    <n v="5"/>
    <n v="10"/>
    <n v="2"/>
    <n v="40880034"/>
    <s v="PAR"/>
    <s v="NO SOLICITADAS"/>
  </r>
  <r>
    <x v="0"/>
    <s v="02-01-01-003-008"/>
    <s v="02-01-01-003-008-04"/>
    <s v="Activos fijos - Artículos de deporte"/>
    <s v="RECEPTOR DE CASCO ELECTRONICO W.T.F."/>
    <n v="49221500"/>
    <s v="CONTRATACIÓN DIRECTA"/>
    <n v="1"/>
    <n v="5"/>
    <n v="10"/>
    <n v="4"/>
    <n v="7773639.3274459317"/>
    <s v="PAR"/>
    <s v="NO SOLICITADAS"/>
  </r>
  <r>
    <x v="0"/>
    <s v="02-01-01-004-010"/>
    <s v="02-01-01-004-010-01"/>
    <s v="Activos fijos - Armas"/>
    <s v="RIFLE ANSCHUTZ CAL 22LR"/>
    <n v="46101503"/>
    <s v="CONTRATACIÓN DIRECTA"/>
    <n v="1"/>
    <n v="5"/>
    <n v="10"/>
    <n v="2"/>
    <n v="18508699.440000001"/>
    <s v="GLOBAL"/>
    <s v="NO SOLICITADAS"/>
  </r>
  <r>
    <x v="0"/>
    <s v="02-01-01-004-010"/>
    <s v="02-01-01-004-010-01"/>
    <s v="Activos fijos - Armas"/>
    <s v="PISTOLA DE AIRE CAL 4.5 MM -177"/>
    <n v="46101505"/>
    <s v="CONTRATACIÓN DIRECTA"/>
    <n v="1"/>
    <n v="5"/>
    <n v="10"/>
    <n v="1"/>
    <n v="3979359.55"/>
    <s v="GLOBAL"/>
    <s v="NO SOLICITADAS"/>
  </r>
  <r>
    <x v="0"/>
    <s v="02-01-01-004-010"/>
    <s v="02-01-01-004-010-01"/>
    <s v="Activos fijos - Armas"/>
    <s v="PISTOLA FAS 607 CAL. 22LR"/>
    <n v="46101504"/>
    <s v="CONTRATACIÓN DIRECTA"/>
    <n v="1"/>
    <n v="5"/>
    <n v="10"/>
    <n v="1"/>
    <n v="7403479.7699999996"/>
    <s v="GLOBAL"/>
    <s v="NO SOLICITADAS"/>
  </r>
  <r>
    <x v="0"/>
    <s v="02-02-01-002-008"/>
    <s v="02-02-01-002-008"/>
    <s v="Materiales y suministros - Dotación (prendas de vestir y calzado)"/>
    <s v="UNIFORMES ESGRIMA "/>
    <n v="53102900"/>
    <s v="CONTRATACIÓN DIRECTA"/>
    <n v="1"/>
    <n v="5"/>
    <n v="10"/>
    <n v="1"/>
    <n v="1175850"/>
    <s v="GLOBAL"/>
    <s v="NO SOLICITADAS"/>
  </r>
  <r>
    <x v="0"/>
    <s v="02-02-01-002-008"/>
    <s v="02-02-01-002-008"/>
    <s v="Materiales y suministros - Dotación (prendas de vestir y calzado)"/>
    <s v="MEDIAS PARA ESGRIMA "/>
    <n v="46181535"/>
    <s v="CONTRATACIÓN DIRECTA"/>
    <n v="1"/>
    <n v="5"/>
    <n v="10"/>
    <n v="1"/>
    <n v="56004"/>
    <s v="GLOBAL"/>
    <s v="NO SOLICITADAS"/>
  </r>
  <r>
    <x v="0"/>
    <s v="02-02-01-002-008"/>
    <s v="02-02-01-002-008"/>
    <s v="Materiales y suministros - Dotación (prendas de vestir y calzado)"/>
    <s v="ZAPATO DEPORTIVO "/>
    <n v="53111600"/>
    <s v="CONTRATACIÓN DIRECTA"/>
    <n v="1"/>
    <n v="5"/>
    <n v="10"/>
    <n v="3"/>
    <n v="2808000"/>
    <s v="GLOBAL"/>
    <s v="NO SOLICITADAS"/>
  </r>
  <r>
    <x v="0"/>
    <s v="02-02-01-002-008"/>
    <s v="02-02-01-002-008"/>
    <s v="Materiales y suministros - Dotación (prendas de vestir y calzado)"/>
    <s v="UNIFORME DE TAEKWONDO WTF"/>
    <n v="53102900"/>
    <s v="CONTRATACIÓN DIRECTA"/>
    <n v="1"/>
    <n v="5"/>
    <n v="10"/>
    <n v="3"/>
    <n v="2279979"/>
    <s v="GLOBAL"/>
    <s v="NO SOLICITADAS"/>
  </r>
  <r>
    <x v="0"/>
    <s v="02-02-01-002-008"/>
    <s v="02-02-01-002-008"/>
    <s v="Materiales y suministros - Dotación (prendas de vestir y calzado)"/>
    <s v="UNIFORME PARA TAEKWONDO "/>
    <n v="53102900"/>
    <s v="CONTRATACIÓN DIRECTA"/>
    <n v="1"/>
    <n v="5"/>
    <n v="10"/>
    <n v="3"/>
    <n v="1237475.8799999999"/>
    <s v="GLOBAL"/>
    <s v="NO SOLICITADAS"/>
  </r>
  <r>
    <x v="0"/>
    <s v="02-02-01-002-008"/>
    <s v="02-02-01-002-008"/>
    <s v="Materiales y suministros - Dotación (prendas de vestir y calzado)"/>
    <s v="ZAPATO DE DEPORTE DE TIRADOR "/>
    <n v="53111600"/>
    <s v="CONTRATACIÓN DIRECTA"/>
    <n v="1"/>
    <n v="5"/>
    <n v="10"/>
    <n v="2"/>
    <n v="1000038"/>
    <s v="GLOBAL"/>
    <s v="NO SOLICITADAS"/>
  </r>
  <r>
    <x v="0"/>
    <s v="02-02-01-002-008"/>
    <s v="02-02-01-002-008"/>
    <s v="Materiales y suministros - Dotación (prendas de vestir y calzado)"/>
    <s v="GUANTES DE COMPETENCIA PARA ESGRIMA "/>
    <n v="49221500"/>
    <s v="CONTRATACIÓN DIRECTA"/>
    <n v="1"/>
    <n v="5"/>
    <n v="10"/>
    <n v="4"/>
    <n v="1119924"/>
    <s v="GLOBAL"/>
    <s v="NO SOLICITADAS"/>
  </r>
  <r>
    <x v="0"/>
    <s v="02-02-01-002-008"/>
    <s v="02-02-01-002-008"/>
    <s v="Materiales y suministros - Dotación (prendas de vestir y calzado)"/>
    <s v="GUANTES TKW"/>
    <n v="49161701"/>
    <s v="CONTRATACIÓN DIRECTA"/>
    <n v="1"/>
    <n v="5"/>
    <n v="10"/>
    <n v="3"/>
    <n v="1140048"/>
    <s v="GLOBAL"/>
    <s v="NO SOLICITADAS"/>
  </r>
  <r>
    <x v="0"/>
    <s v="02-02-01-002-008"/>
    <s v="02-02-01-002-008"/>
    <s v="Materiales y suministros - Dotación (prendas de vestir y calzado)"/>
    <s v="MASCARA DE SABLE ESGRIMA"/>
    <n v="49221500"/>
    <s v="CONTRATACIÓN DIRECTA"/>
    <n v="1"/>
    <n v="5"/>
    <n v="10"/>
    <n v="1"/>
    <n v="895986"/>
    <s v="GLOBAL"/>
    <s v="NO SOLICITADAS"/>
  </r>
  <r>
    <x v="0"/>
    <s v="02-02-01-002-008"/>
    <s v="02-02-01-002-008"/>
    <s v="Materiales y suministros - Dotación (prendas de vestir y calzado)"/>
    <s v="MASCARA PARA FLORETE Y ES "/>
    <n v="49221500"/>
    <s v="CONTRATACIÓN DIRECTA"/>
    <n v="1"/>
    <n v="5"/>
    <n v="10"/>
    <n v="1"/>
    <n v="815997"/>
    <s v="GLOBAL"/>
    <s v="NO SOLICITADAS"/>
  </r>
  <r>
    <x v="0"/>
    <s v="02-02-01-002-008"/>
    <s v="02-02-01-002-008"/>
    <s v="Materiales y suministros - Dotación (prendas de vestir y calzado)"/>
    <s v="MASCARA DE ESPADA ESGRIMA "/>
    <n v="49221500"/>
    <s v="CONTRATACIÓN DIRECTA"/>
    <n v="1"/>
    <n v="5"/>
    <n v="10"/>
    <n v="1"/>
    <n v="767988"/>
    <s v="GLOBAL"/>
    <s v="NO SOLICITADAS"/>
  </r>
  <r>
    <x v="0"/>
    <s v="02-02-01-002-008"/>
    <s v="02-02-01-002-008"/>
    <s v="Materiales y suministros - Dotación (prendas de vestir y calzado)"/>
    <s v="CHAQUETILLA DE SABLE "/>
    <n v="49221500"/>
    <s v="CONTRATACIÓN DIRECTA"/>
    <n v="1"/>
    <n v="5"/>
    <n v="10"/>
    <n v="1"/>
    <n v="767988"/>
    <s v="GLOBAL"/>
    <s v="NO SOLICITADAS"/>
  </r>
  <r>
    <x v="0"/>
    <s v="02-02-01-002-008"/>
    <s v="02-02-01-002-008"/>
    <s v="Materiales y suministros - Dotación (prendas de vestir y calzado)"/>
    <s v="CHAQUETILLA DE FLORETE "/>
    <n v="49221500"/>
    <s v="CONTRATACIÓN DIRECTA"/>
    <n v="1"/>
    <n v="5"/>
    <n v="10"/>
    <n v="1"/>
    <n v="1096017"/>
    <s v="GLOBAL"/>
    <s v="NO SOLICITADAS"/>
  </r>
  <r>
    <x v="0"/>
    <s v="02-02-01-002-008"/>
    <s v="02-02-01-002-008"/>
    <s v="Materiales y suministros - Dotación (prendas de vestir y calzado)"/>
    <s v="CASCO PARA TAEKWONDO "/>
    <n v="49221500"/>
    <s v="CONTRATACIÓN DIRECTA"/>
    <n v="1"/>
    <n v="5"/>
    <n v="10"/>
    <n v="1"/>
    <n v="1792011"/>
    <s v="GLOBAL"/>
    <s v="NO SOLICITADAS"/>
  </r>
  <r>
    <x v="0"/>
    <s v="02-02-01-002-008"/>
    <s v="02-02-01-002-008"/>
    <s v="Materiales y suministros - Dotación (prendas de vestir y calzado)"/>
    <s v="CASCO PROTECTOR "/>
    <n v="49221500"/>
    <s v="CONTRATACIÓN DIRECTA"/>
    <n v="1"/>
    <n v="5"/>
    <n v="10"/>
    <n v="3"/>
    <n v="1319994"/>
    <s v="GLOBAL"/>
    <s v="NO SOLICITADAS"/>
  </r>
  <r>
    <x v="0"/>
    <s v="02-02-01-002-008"/>
    <s v="02-02-01-002-008"/>
    <s v="Materiales y suministros - Dotación (prendas de vestir y calzado)"/>
    <s v="PROTECTOR ANTEBRAZO "/>
    <n v="42241806"/>
    <s v="CONTRATACIÓN DIRECTA"/>
    <n v="1"/>
    <n v="5"/>
    <n v="10"/>
    <n v="1"/>
    <n v="299988"/>
    <s v="GLOBAL"/>
    <s v="NO SOLICITADAS"/>
  </r>
  <r>
    <x v="0"/>
    <s v="02-02-01-002-008"/>
    <s v="02-02-01-002-008"/>
    <s v="Materiales y suministros - Dotación (prendas de vestir y calzado)"/>
    <s v="PROTECTOR PIE CON CANILLERA TAEKWONDO "/>
    <n v="42241806"/>
    <s v="CONTRATACIÓN DIRECTA"/>
    <n v="1"/>
    <n v="5"/>
    <n v="10"/>
    <n v="1"/>
    <n v="120003"/>
    <s v="GLOBAL"/>
    <s v="NO SOLICITADAS"/>
  </r>
  <r>
    <x v="0"/>
    <s v="02-02-01-002-008"/>
    <s v="02-02-01-002-008"/>
    <s v="Materiales y suministros - Dotación (prendas de vestir y calzado)"/>
    <s v="PROTECTOR PIE W.T.F"/>
    <n v="42241806"/>
    <s v="CONTRATACIÓN DIRECTA"/>
    <n v="1"/>
    <n v="5"/>
    <n v="10"/>
    <n v="1"/>
    <n v="391989"/>
    <s v="GLOBAL"/>
    <s v="NO SOLICITADAS"/>
  </r>
  <r>
    <x v="0"/>
    <s v="02-02-01-002-008"/>
    <s v="02-02-01-002-008"/>
    <s v="Materiales y suministros - Dotación (prendas de vestir y calzado)"/>
    <s v="PROTECTOR GENITAL MASCULINO TAEKWONDO"/>
    <n v="42241806"/>
    <s v="CONTRATACIÓN DIRECTA"/>
    <n v="1"/>
    <n v="5"/>
    <n v="10"/>
    <n v="1"/>
    <n v="316017"/>
    <s v="GLOBAL"/>
    <s v="NO SOLICITADAS"/>
  </r>
  <r>
    <x v="0"/>
    <s v="02-02-01-004-004"/>
    <s v="02-02-01-004-004-09"/>
    <s v="Materiales y suministros - Otra maquinaria para usos especiales y sus partes y piezas"/>
    <s v="PETO ELECTRONICO CON TRANSMISOR W.T.F."/>
    <n v="49221500"/>
    <s v="CONTRATACIÓN DIRECTA"/>
    <n v="1"/>
    <n v="5"/>
    <n v="10"/>
    <n v="1"/>
    <n v="2623609.38"/>
    <s v="GLOBAL"/>
    <s v="NO SOLICITADAS"/>
  </r>
  <r>
    <x v="0"/>
    <s v="02-02-01-004-004"/>
    <s v="02-02-01-004-004-09"/>
    <s v="Materiales y suministros - Otra maquinaria para usos especiales y sus partes y piezas"/>
    <s v="PETO ELECTRONICO CON TRANSMISOR W.T.F."/>
    <n v="49221500"/>
    <s v="CONTRATACIÓN DIRECTA"/>
    <n v="1"/>
    <n v="5"/>
    <n v="10"/>
    <n v="1"/>
    <n v="2211534"/>
    <s v="GLOBAL"/>
    <s v="NO SOLICITADAS"/>
  </r>
  <r>
    <x v="0"/>
    <s v="02-01-01-004-005"/>
    <s v="02-01-01-004-005-02"/>
    <s v="Activos fijos - Maquinaria de informática y sus partes, piezas y accesorios"/>
    <s v="COMPUTADOR "/>
    <n v="43211503"/>
    <s v="CONTRATACIÓN DIRECTA"/>
    <n v="2"/>
    <n v="5"/>
    <n v="10"/>
    <n v="1"/>
    <n v="861000"/>
    <s v="UNIDAD"/>
    <s v="NO SOLICITADAS"/>
  </r>
  <r>
    <x v="0"/>
    <s v="02-02-01-004-009"/>
    <s v="02-02-01-004-009-06"/>
    <s v="Materiales y suministros - Aeronaves y naves espaciales, y sus partes y piezas"/>
    <s v="ADQUISICIÓN DE KIT DE BATERÍAS PARA BALIZAS Ref. BAT200 – LITHIUM BATTERY PACK P/N S1840510-01"/>
    <s v="25201702_x000a_25201903"/>
    <s v="LICITACIÓN PÚBLICA"/>
    <n v="1"/>
    <n v="5"/>
    <n v="10"/>
    <n v="1"/>
    <n v="25358352.720000003"/>
    <s v="UNIDAD"/>
    <s v="NO SOLICITADAS"/>
  </r>
  <r>
    <x v="0"/>
    <s v="02-02-01-004-009"/>
    <s v="02-02-01-004-009-06"/>
    <s v="Materiales y suministros - Aeronaves y naves espaciales, y sus partes y piezas"/>
    <s v="ADQUISICIÓN DE REPUESTOS, COMPONENTES Y ACCESORIOS AERONÁUTICOS DEL EQUIPO SA2-37 A/B COMO AERONAVES ASIGNADAS A LA FAC"/>
    <s v="25202200 25202300 25202400 25202500 25202600 25202700"/>
    <s v="CONTRATACIÓN DIRECTA"/>
    <n v="1"/>
    <n v="11"/>
    <n v="10"/>
    <n v="1"/>
    <n v="1110669779.3899999"/>
    <s v="GLOBAL"/>
    <s v="SI APROBADAS"/>
  </r>
  <r>
    <x v="0"/>
    <s v="02-01-01-004-003"/>
    <s v="02-01-01-004-003-02"/>
    <s v="Activos fijos - Bombas, compresores, motores de fuerza hidráulica y motores de potencia neumática y válvulas y sus partes y piezas"/>
    <s v="EQUIPO DE AUERE RESOURABKE CIB CINORESIR 3/4 HP (CAPACIDAD 02 MASCARAS DE RESPIRACIÓN)"/>
    <n v="46182000"/>
    <s v="CONTRATACIÓN DIRECTA"/>
    <n v="2"/>
    <n v="6"/>
    <n v="10"/>
    <n v="1"/>
    <n v="11068047.68"/>
    <s v="GLOBAL"/>
    <s v="NO SOLICITADAS"/>
  </r>
  <r>
    <x v="0"/>
    <s v="02-02-01-004-006"/>
    <s v="02-02-01-004-006-09"/>
    <s v="Materiales y suministros - Otro equipo eléctrico y sus partes y piezas"/>
    <s v="SOPLADOR / EXTRACTOR CON BOLSA 1/4 HP 115V AC"/>
    <n v="22101700"/>
    <s v="CONTRATACIÓN DIRECTA"/>
    <n v="2"/>
    <n v="6"/>
    <n v="10"/>
    <n v="2"/>
    <n v="5325797.12"/>
    <s v="GLOBAL"/>
    <s v="NO SOLICITADAS"/>
  </r>
  <r>
    <x v="0"/>
    <s v="02-02-01-004-008"/>
    <s v="02-02-01-004-008-02"/>
    <s v="Materiales y suministros - Instrumentos y aparatos de medición, verificación, análisis, de navegación y para otros fines (excepto instrumentos ópticos); instrumentos de control de procesos industriales, sus partes, piezas y accesorios"/>
    <s v="EXPLOSIMETRO"/>
    <n v="41113104"/>
    <s v="CONTRATACIÓN DIRECTA"/>
    <n v="2"/>
    <n v="6"/>
    <n v="10"/>
    <n v="2"/>
    <n v="22534994.300000001"/>
    <s v="GLOBAL"/>
    <s v="NO SOLICITADAS"/>
  </r>
  <r>
    <x v="0"/>
    <s v="02-02-01-003-005"/>
    <s v="02-02-01-003-005-04"/>
    <s v="Materiales y suministros - Productos químicos n. C. P."/>
    <s v="CREMA DETECTORA DE AGUA"/>
    <n v="41101500"/>
    <s v="CONTRATACIÓN DIRECTA"/>
    <n v="2"/>
    <n v="6"/>
    <n v="10"/>
    <n v="80"/>
    <n v="2944000"/>
    <s v="GLOBAL"/>
    <s v="NO SOLICITADAS"/>
  </r>
  <r>
    <x v="0"/>
    <s v="02-02-01-003-005"/>
    <s v="02-02-01-003-005-04"/>
    <s v="Materiales y suministros - Productos químicos n. C. P."/>
    <s v="POMADA PARA MEDICION "/>
    <n v="41101500"/>
    <s v="CONTRATACIÓN DIRECTA"/>
    <n v="2"/>
    <n v="6"/>
    <n v="10"/>
    <n v="80"/>
    <n v="2950416"/>
    <s v="GLOBAL"/>
    <s v="NO SOLICITADAS"/>
  </r>
  <r>
    <x v="0"/>
    <s v="02-02-01-004-002"/>
    <s v="02-02-01-004-002"/>
    <s v="Materiales y suministros - Productos metálicos elaborados (excepto maquinaria y equipo)"/>
    <s v="BOQUILLA DE SUMINNISTRO PARA PISTOLAS DE GRAVEDAD"/>
    <n v="40141900"/>
    <s v="CONTRATACIÓN DIRECTA"/>
    <n v="2"/>
    <n v="6"/>
    <n v="10"/>
    <n v="12"/>
    <n v="7544211.8399999999"/>
    <s v="GLOBAL"/>
    <s v="NO SOLICITADAS"/>
  </r>
  <r>
    <x v="0"/>
    <s v="02-02-02-008-007"/>
    <s v="02-02-02-008-007-01-4"/>
    <s v="Adquisición de servicios - Servicios de mantenimiento y reparación de maquinaria y equipo de transporte"/>
    <s v="SERVICIO A TODO COSTO DE SHOT PEENING Y GLASS BEAD PEENING EN COMPONENTES AERONÁUTICOS PARA FUERZA AÉREA COLOMBIANA SEGÚNANEXOS TÉCNICOS"/>
    <n v="78181900"/>
    <s v="CONTRATACIÓN DIRECTA"/>
    <n v="1"/>
    <n v="11"/>
    <n v="10"/>
    <n v="1"/>
    <n v="164057202"/>
    <s v="GLOBAL"/>
    <s v="NO SOLICITADAS"/>
  </r>
  <r>
    <x v="0"/>
    <s v="02-01-01-004-008"/>
    <s v="02-01-01-004-008-02"/>
    <s v="Activos fijos - Instrumentos y aparatos de medición, verificación, análisis, de navegación y para otros fines (excepto instrumentos ópticos); instrumentos de control de procesos industriales, sus partes, piezas y accesorios"/>
    <s v="ADQUISICIÓN DE HERRAMIENTAS SISTEMAS OPTRÓNICOS PARA LA FUERZA AEREA COLOMBIANA (MODIFICATION KIT, NIGHT VISION EQUIPMENT)"/>
    <n v="46101800"/>
    <s v="CONTRATACIÓN DIRECTA"/>
    <n v="3"/>
    <n v="9"/>
    <n v="10"/>
    <n v="1"/>
    <n v="41513733"/>
    <s v="GLOBAL"/>
    <s v="NO SOLICITADAS"/>
  </r>
  <r>
    <x v="0"/>
    <s v="02-02-02-006-007"/>
    <s v="02-02-02-006-007-06"/>
    <s v="Adquisición de servicios - Servicios de apoyo al transporte aéreo"/>
    <s v="PAGO PASIVOS EXIGIBLES - VIGENCIAS EXPIRADAS DE CONTRATO 4600168459 SERVICIOS AEROPORTUARIOS EN EL EXTERIOR PARA LAS AERONAVES DE LA FAC VIGENCIA 2020"/>
    <n v="78141805"/>
    <s v="CONTRATACIÓN DIRECTA"/>
    <n v="3"/>
    <n v="6"/>
    <n v="10"/>
    <n v="1"/>
    <n v="42426665.57"/>
    <s v="GLOBAL"/>
    <s v="NO SOLICITADAS"/>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GO PASIVOS EXIGIBLES - VIGENCIAS EXPIRADAS DE CONTRATO 4600168459 SUMINISTRO DE COMBUSTIBLE EN EL EXTERIOR PARA LAS AERONAVES DE LA FAC VIGENCIA 2020"/>
    <n v="15101504"/>
    <s v="CONTRATACIÓN DIRECTA"/>
    <n v="3"/>
    <n v="6"/>
    <n v="10"/>
    <n v="1"/>
    <n v="13021167.65"/>
    <s v="GLOBAL"/>
    <s v="NO SOLICITADAS"/>
  </r>
  <r>
    <x v="0"/>
    <s v="02-01-01-004-004"/>
    <s v="02-01-01-004-004-02"/>
    <s v="Activos fijos - Máquinas herramientas y sus partes, piezas y accesorios"/>
    <s v="DIE,CRIMPING TOOL"/>
    <n v="25191500"/>
    <s v="CONTRATACIÓN DIRECTA"/>
    <n v="2"/>
    <n v="11"/>
    <n v="10"/>
    <n v="1"/>
    <n v="5744480"/>
    <s v="GLOBAL"/>
    <s v="NO SOLICITADAS"/>
  </r>
  <r>
    <x v="0"/>
    <s v="02-02-01-004-010"/>
    <s v="02-02-01-004-010"/>
    <s v="Materiales y suministros - Partes Piezas y Accesorios de Equipo Militr y Policía"/>
    <s v="ADQUISICION REPUESTOS SISTEMAS ARMAS"/>
    <n v="46111600"/>
    <s v="CONTRATACIÓN DIRECTA"/>
    <n v="1"/>
    <n v="7"/>
    <n v="10"/>
    <n v="1"/>
    <n v="76261655.930000007"/>
    <s v="GLOBAL"/>
    <s v="SI APROBADAS"/>
  </r>
  <r>
    <x v="0"/>
    <s v="02-02-01-004-010"/>
    <s v="02-02-01-004-010"/>
    <s v="Materiales y suministros - Partes Piezas y Accesorios de Equipo Militr y Policía"/>
    <s v="ADQUISICION REPUESTOS SISTEMAS ARMAS"/>
    <n v="46111600"/>
    <s v="CONTRATACIÓN DIRECTA"/>
    <n v="1"/>
    <n v="7"/>
    <n v="10"/>
    <n v="1"/>
    <n v="125759697.33"/>
    <s v="GLOBAL"/>
    <s v="SI APROBADAS"/>
  </r>
  <r>
    <x v="0"/>
    <s v="02-02-01-004-010"/>
    <s v="02-02-01-004-010"/>
    <s v="Materiales y suministros - Partes Piezas y Accesorios de Equipo Militr y Policía"/>
    <s v="ADQUISICION REPUESTOS SISTEMAS ARMAS"/>
    <n v="46111600"/>
    <s v="CONTRATACIÓN DIRECTA"/>
    <n v="1"/>
    <n v="7"/>
    <n v="10"/>
    <n v="1"/>
    <n v="66231083.880000003"/>
    <s v="GLOBAL"/>
    <s v="SI APROBADAS"/>
  </r>
  <r>
    <x v="0"/>
    <s v="02-02-01-002-008"/>
    <s v="02-02-01-002-008"/>
    <s v="Materiales y suministros - Dotación (prendas de vestir y calzado)"/>
    <s v="OVEROL DE VUELO"/>
    <n v="53102701"/>
    <s v="CONTRATACIÓN DIRECTA"/>
    <n v="4"/>
    <n v="6"/>
    <n v="10"/>
    <n v="1116"/>
    <n v="958356351"/>
    <s v="UNIDAD"/>
    <s v="NO SOLICITADAS"/>
  </r>
  <r>
    <x v="0"/>
    <s v="02-02-01-004-002"/>
    <s v="02-02-01-004-002"/>
    <s v="Materiales y suministros - Productos metálicos elaborados (excepto maquinaria y equipo)"/>
    <s v="ESPADA PARA OFICIAL FAC"/>
    <n v="53102701"/>
    <s v="CONTRATACIÓN DIRECTA"/>
    <n v="4"/>
    <n v="6"/>
    <n v="10"/>
    <n v="114"/>
    <n v="280873319.60000002"/>
    <s v="UNIDAD"/>
    <s v="NO SOLICITADAS"/>
  </r>
  <r>
    <x v="0"/>
    <s v="02-02-01-004-002"/>
    <s v="02-02-01-004-002"/>
    <s v="Materiales y suministros - Productos metálicos elaborados (excepto maquinaria y equipo)"/>
    <s v="ESPADA PARA SUBOFICIAL FAC"/>
    <n v="53102701"/>
    <s v="CONTRATACIÓN DIRECTA"/>
    <n v="4"/>
    <n v="6"/>
    <n v="10"/>
    <n v="100"/>
    <n v="219350000"/>
    <s v="UNIDAD"/>
    <s v="NO SOLICITADAS"/>
  </r>
  <r>
    <x v="0"/>
    <s v="02-02-01-004-002"/>
    <s v="02-02-01-004-002"/>
    <s v="Materiales y suministros - Productos metálicos elaborados (excepto maquinaria y equipo)"/>
    <s v="ESPADA OFICIAL GENERAL"/>
    <n v="53102701"/>
    <s v="CONTRATACIÓN DIRECTA"/>
    <n v="4"/>
    <n v="6"/>
    <n v="10"/>
    <n v="5"/>
    <n v="55391000"/>
    <s v="UNIDAD"/>
    <s v="NO SOLICITADAS"/>
  </r>
  <r>
    <x v="0"/>
    <s v="02-02-01-004-008"/>
    <s v="02-02-01-004-008-03"/>
    <s v="Materiales y suministros - Instrumentos ópticos y equipo fotográfico; partes, piezas y accesorios"/>
    <s v="GAFAS OSCURAS"/>
    <n v="42142905"/>
    <s v="CONTRATACIÓN DIRECTA"/>
    <n v="4"/>
    <n v="6"/>
    <n v="10"/>
    <n v="243"/>
    <n v="148577694.12"/>
    <s v="UNIDAD"/>
    <s v="NO SOLICITADAS"/>
  </r>
  <r>
    <x v="0"/>
    <s v="02-02-02-008-004"/>
    <s v="02-02-02-008-004-03"/>
    <s v="Adquisición de servicios - Servicios de contenidos en línea (on-line)"/>
    <s v="SUSCRIPCIÓN PUBLICACIONES TÉCNICAS APLICABLES A LOS EQUIPOS B-206, B-212, B-412 Y TH-67 DE LA FUERZA AÉREA COLOMBIANA."/>
    <s v="55111601 55101500"/>
    <s v="CONTRATACIÓN DIRECTA"/>
    <n v="4"/>
    <n v="6"/>
    <n v="10"/>
    <n v="1"/>
    <n v="7830391.5"/>
    <s v="GLOBAL"/>
    <s v="NO SOLICITADAS"/>
  </r>
  <r>
    <x v="0"/>
    <s v="02-02-02-008-004"/>
    <s v="02-02-02-008-004-03"/>
    <s v="Adquisición de servicios - Servicios de contenidos en línea (on-line)"/>
    <s v="SUSCRIPCIÓN PARA EL LICENCIAMIENTO DE LA HERRAMIENTA DEL EQUIPO EYE DETEC (AREA CREDIBILIDAD)"/>
    <n v="43231505"/>
    <s v="CONTRATACIÓN DIRECTA"/>
    <n v="4"/>
    <n v="6"/>
    <n v="10"/>
    <n v="1"/>
    <n v="61883680"/>
    <s v="GLOBAL"/>
    <s v="NO SOLICITADAS"/>
  </r>
  <r>
    <x v="0"/>
    <s v="02-02-02-008-007"/>
    <s v="02-02-02-008-007-01-4"/>
    <s v="Adquisición de servicios - Servicios de mantenimiento y reparación de maquinaria y equipo de transporte"/>
    <s v="INSPECCIÓN, REPARACIÓN , OVERHAUL Y /O EXCHANGE DE REPUESTOS, COMPONENTES Y ACCESORIOS AERONAUTICOS PARA LOS EQUIPOS ASIGNADOS A LA FAC. AMARRE VF 2022 "/>
    <n v="78181800"/>
    <s v="CONTRATACIÓN DIRECTA"/>
    <n v="1"/>
    <n v="11"/>
    <n v="10"/>
    <n v="1"/>
    <n v="599160000"/>
    <s v="GLOBAL"/>
    <s v="NO SOLICITADAS"/>
  </r>
  <r>
    <x v="0"/>
    <s v="02-02-01-004-010"/>
    <s v="02-02-01-004-010"/>
    <s v="Materiales y suministros - Partes Piezas y Accesorios de Equipo Militr y Policía"/>
    <s v="ADQUISICION CHALECOS PC-21  PARA LOS TRIPULANTES FAC AMARRE VF"/>
    <s v="46171626_x000a_46161604 46181701 46182301"/>
    <s v="CONTRATACIÓN DIRECTA"/>
    <n v="1"/>
    <n v="7"/>
    <n v="10"/>
    <n v="1"/>
    <n v="394440000"/>
    <s v="GLOBAL"/>
    <s v="SI APROBADAS"/>
  </r>
  <r>
    <x v="0"/>
    <s v="02-02-01-004-010"/>
    <s v="02-02-01-004-010"/>
    <s v="Materiales y suministros - Partes Piezas y Accesorios de Equipo Militr y Policía"/>
    <s v="ADQUISICION PARTES PERSONAL DE VUELO PARA LOS TRIPULANTES DE LA FAC"/>
    <s v="46171626_x000a_46161604 46181701 46182301"/>
    <s v="CONTRATACIÓN DIRECTA"/>
    <n v="1"/>
    <n v="7"/>
    <n v="10"/>
    <n v="1"/>
    <n v="62317775.039999999"/>
    <s v="GLOBAL"/>
    <s v="SI APROBADAS"/>
  </r>
  <r>
    <x v="0"/>
    <s v="02-02-01-004-010"/>
    <s v="02-02-01-004-010"/>
    <s v="Materiales y suministros - Partes Piezas y Accesorios de Equipo Militr y Policía"/>
    <s v="ADQUISICION ARNESES PARA TRIPULANTES FAC"/>
    <s v="46171626_x000a_46161604 46181701 46182301"/>
    <s v="CONTRATACIÓN DIRECTA"/>
    <n v="1"/>
    <n v="7"/>
    <n v="10"/>
    <n v="1"/>
    <n v="169917017.39999998"/>
    <s v="GLOBAL"/>
    <s v="SI APROBADAS"/>
  </r>
  <r>
    <x v="0"/>
    <s v="02-02-02-008-004"/>
    <s v="02-02-02-008-004-03"/>
    <s v="Adquisición de servicios - Servicios de contenidos en línea (on-line)"/>
    <s v="SUSCRIPCIÓN PUBLICACIONES TÉCNICAS Y OPERACIONALES, APLICABLES A LOS EQUIPOS C-208, C-172, C-182R, SK300/350/ C-90GTX, CESSNA C-560, HÉLICES MCCAULEY, HARTZELL, Y MOTORES CONTINENTAL, LYCOMING Y ROLLS ROYCE DE LA FUERZA AÉREA COLOMBIANA"/>
    <s v="55111601 55101500"/>
    <s v="CONTRATACIÓN DIRECTA"/>
    <n v="2"/>
    <n v="5"/>
    <n v="10"/>
    <n v="1"/>
    <n v="18941029.629999999"/>
    <s v="GLOBAL"/>
    <s v="NO SOLICITADAS"/>
  </r>
  <r>
    <x v="0"/>
    <s v="02-02-01-003-006"/>
    <s v="02-02-01-003-006-01"/>
    <s v="Materiales y suministros - Llantas de caucho y neumáticos (cámaras de aire)"/>
    <s v="ADQUISICION DE LLANTAS AERONAUTICAS Y ACCESORIOS PARA LAS AERONAVES DE LA FAC"/>
    <n v="25202203"/>
    <s v="CONTRATACIÓN DIRECTA"/>
    <n v="2"/>
    <n v="5"/>
    <n v="10"/>
    <n v="1"/>
    <n v="54548145.960000001"/>
    <s v="GLOBAL"/>
    <s v="NO SOLICITADAS"/>
  </r>
  <r>
    <x v="0"/>
    <s v="02-02-01-003-006"/>
    <s v="02-02-01-003-006-01"/>
    <s v="Materiales y suministros - Llantas de caucho y neumáticos (cámaras de aire)"/>
    <s v="ADQUISICION DE LLANTAS AERONAUTICAS Y ACCESORIOS PARA LAS AERONAVES DE LA FAC"/>
    <n v="25202203"/>
    <s v="CONTRATACIÓN DIRECTA"/>
    <n v="2"/>
    <n v="5"/>
    <n v="10"/>
    <n v="1"/>
    <n v="426590394.76999998"/>
    <s v="GLOBAL"/>
    <s v="NO SOLICITADAS"/>
  </r>
  <r>
    <x v="0"/>
    <s v="02-02-01-003-006"/>
    <s v="02-02-01-003-006-01"/>
    <s v="Materiales y suministros - Llantas de caucho y neumáticos (cámaras de aire)"/>
    <s v="ADQUISICION DE LLANTAS AERONAUTICAS Y ACCESORIOS PARA LAS AERONAVES DE LA FAC"/>
    <n v="25202203"/>
    <s v="CONTRATACIÓN DIRECTA"/>
    <n v="2"/>
    <n v="5"/>
    <n v="10"/>
    <n v="1"/>
    <n v="27755891.239999998"/>
    <s v="GLOBAL"/>
    <s v="NO SOLICITADAS"/>
  </r>
  <r>
    <x v="0"/>
    <s v="02-02-01-004-008"/>
    <s v="02-02-01-004-008-02"/>
    <s v="Materiales y suministros - Instrumentos y aparatos de medición, verificación, análisis, de navegación y para otros fines (excepto instrumentos ópticos); instrumentos de control de procesos industriales, sus partes, piezas y accesorios"/>
    <s v="TERMOHIDROMETRO_x000a_AV-GAS_x000a_ DESCRIPCIÓN SAP:_x000a_THERMOHIDROMETRO_x000a_ESCALA 0/150 GRADOS"/>
    <n v="41112200"/>
    <s v="CONTRATACIÓN DIRECTA"/>
    <n v="2"/>
    <n v="5"/>
    <n v="10"/>
    <n v="3"/>
    <n v="1190113.6399999999"/>
    <s v="UNIDAD"/>
    <s v="NO SOLICITADAS"/>
  </r>
  <r>
    <x v="0"/>
    <s v="02-02-01-004-002"/>
    <s v="02-02-01-004-002"/>
    <s v="Materiales y suministros - Productos metálicos elaborados (excepto maquinaria y equipo)"/>
    <s v="ACTUATORS FOR GTP_x000a_919-1_x000a_ DESCRIPCIÓN SAP:_x000a_ADAPTER, QUICK_x000a_CONNE"/>
    <n v="20121400"/>
    <s v="LICITACIÓN PÚBLICA"/>
    <n v="2"/>
    <n v="5"/>
    <n v="10"/>
    <n v="15"/>
    <n v="2040000"/>
    <s v="UNIDAD"/>
    <s v="NO SOLICITADAS"/>
  </r>
  <r>
    <x v="0"/>
    <s v="02-02-01-004-002"/>
    <s v="02-02-01-004-002"/>
    <s v="Materiales y suministros - Productos metálicos elaborados (excepto maquinaria y equipo)"/>
    <s v="2&quot; COUPLER_x000a_ DESCRIPCIÓN SAP:_x000a_ACOPLE ADAPTADOR"/>
    <n v="20121400"/>
    <s v="LICITACIÓN PÚBLICA"/>
    <n v="2"/>
    <n v="5"/>
    <n v="10"/>
    <n v="47"/>
    <n v="43240000"/>
    <s v="UNIDAD"/>
    <s v="NO SOLICITADAS"/>
  </r>
  <r>
    <x v="0"/>
    <s v="02-02-01-004-002"/>
    <s v="02-02-01-004-002"/>
    <s v="Materiales y suministros - Productos metálicos elaborados (excepto maquinaria y equipo)"/>
    <s v="PISTOLA A GRAVEDAD_x000a_OPW 285-138_x000a_ DESCRIPCIÓN SAP:_x000a_PISTOLA POR_x000a_GRAVEDAD OPW"/>
    <n v="40141600"/>
    <s v="LICITACIÓN PÚBLICA"/>
    <n v="2"/>
    <n v="5"/>
    <n v="10"/>
    <n v="7"/>
    <n v="21308000"/>
    <s v="UNIDAD"/>
    <s v="NO SOLICITADAS"/>
  </r>
  <r>
    <x v="0"/>
    <s v="02-02-01-004-002"/>
    <s v="02-02-01-004-002"/>
    <s v="Materiales y suministros - Productos metálicos elaborados (excepto maquinaria y equipo)"/>
    <s v="PISTOLA PARKER_x000a_ DESCRIPCIÓN SAP:_x000a_PRESSURE REFUELING_x000a_NOZZLE"/>
    <n v="40141600"/>
    <s v="LICITACIÓN PÚBLICA"/>
    <n v="2"/>
    <n v="5"/>
    <n v="10"/>
    <n v="8"/>
    <n v="68102384.920000002"/>
    <s v="UNIDAD"/>
    <s v="NO SOLICITADAS"/>
  </r>
  <r>
    <x v="0"/>
    <s v="02-02-02-008-004"/>
    <s v="02-02-02-008-004-03"/>
    <s v="Adquisición de servicios - Servicios de contenidos en línea (on-line)"/>
    <s v="SUSCRIPCION PUBLICACIONES TÉCNICAS BOEING AERONAVES B-727, B-737 Y B-767 DE LA FAC"/>
    <s v="55111601 55101500"/>
    <s v="CONTRATACIÓN DIRECTA"/>
    <n v="4"/>
    <n v="6"/>
    <n v="10"/>
    <n v="1"/>
    <n v="2868163610.4000001"/>
    <s v="GLOBAL"/>
    <s v="NO SOLICITADAS"/>
  </r>
  <r>
    <x v="0"/>
    <s v="02-02-01-004-009"/>
    <s v="02-02-01-004-009-06"/>
    <s v="Materiales y suministros - Aeronaves y naves espaciales, y sus partes y piezas"/>
    <s v="ADQUISICIÓN DE REPUESTOS, COMPONENTES Y ACCESORIOS AERONÁUTICOS PARA LA AERONAVE AUGUSTA WESTLAND AW139 ASIGNADA A LA FAC"/>
    <s v="25202200 25202300 25202400 25202500 25202600 25202700"/>
    <s v="CONTRATACIÓN DIRECTA"/>
    <n v="1"/>
    <n v="11"/>
    <n v="10"/>
    <n v="1"/>
    <n v="348376182.04000002"/>
    <s v="GLOBAL"/>
    <s v="SI APROBADAS"/>
  </r>
  <r>
    <x v="0"/>
    <s v="02-02-02-008-002"/>
    <s v="02-02-02-008-002-01"/>
    <s v="Adquisición de servicios - Servicios jurídicos"/>
    <s v="ASESORIA Y DEFENSA JURIDICA ACOFA"/>
    <n v="80121704"/>
    <s v="CONTRATACIÓN DIRECTA"/>
    <n v="5"/>
    <n v="5"/>
    <n v="10"/>
    <n v="1"/>
    <n v="146701115.78999999"/>
    <s v="GLOBAL"/>
    <s v="NO SOLICITADAS"/>
  </r>
  <r>
    <x v="0"/>
    <s v="02-02-01-004-009"/>
    <s v="02-02-01-004-009-06"/>
    <s v="Materiales y suministros - Aeronaves y naves espaciales, y sus partes y piezas"/>
    <s v="ADQUISICIÓN DE REPUESTOS, COMPONENTES Y ACCESORIOS AERONÁUTICOS DE LAS DIFERENTES AERONAVES ASIGNADAS A LA FAC"/>
    <s v="25202200 25202300 25202400 25202500 25202600 25202700"/>
    <s v="CONTRATACIÓN DIRECTA"/>
    <n v="1"/>
    <n v="11"/>
    <n v="10"/>
    <n v="1"/>
    <n v="515025067"/>
    <s v="GLOBAL"/>
    <s v="SI APROBADAS"/>
  </r>
  <r>
    <x v="0"/>
    <s v="02-02-01-004-009"/>
    <s v="02-02-01-004-009-06"/>
    <s v="Materiales y suministros - Aeronaves y naves espaciales, y sus partes y piezas"/>
    <s v="ADQUISICIÓN DE REPUESTOS, COMPONENTES Y ACCESORIOS AERONÁUTICOS DE LAS DIFERENTES AERONAVES ASIGNADAS A LA FAC"/>
    <s v="25202200 25202300 25202400 25202500 25202600 25202700"/>
    <s v="CONTRATACIÓN DIRECTA"/>
    <n v="1"/>
    <n v="11"/>
    <n v="10"/>
    <n v="1"/>
    <n v="221840636.5"/>
    <s v="GLOBAL"/>
    <s v="SI APROBADAS"/>
  </r>
  <r>
    <x v="0"/>
    <s v="02-02-01-004-009"/>
    <s v="02-02-01-004-009-06"/>
    <s v="Materiales y suministros - Aeronaves y naves espaciales, y sus partes y piezas"/>
    <s v="ADQUISICIÓN DE REPUESTOS, COMPONENTES Y ACCESORIOS AERONÁUTICOS DE LAS DIFERENTES AERONAVES ASIGNADAS A LA FAC"/>
    <s v="25202200 25202300 25202400 25202500 25202600 25202700"/>
    <s v="CONTRATACIÓN DIRECTA"/>
    <n v="1"/>
    <n v="11"/>
    <n v="10"/>
    <n v="1"/>
    <n v="773598645.30000007"/>
    <s v="GLOBAL"/>
    <s v="SI APROBADAS"/>
  </r>
  <r>
    <x v="0"/>
    <s v="02-02-01-004-009"/>
    <s v="02-02-01-004-009-06"/>
    <s v="Materiales y suministros - Aeronaves y naves espaciales, y sus partes y piezas"/>
    <s v="ADQUISICIÓN DE REPUESTOS, COMPONENTES Y ACCESORIOS AERONÁUTICOS DE LAS DIFERENTES AERONAVES ASIGNADAS A LA FAC"/>
    <s v="25202200 25202300 25202400 25202500 25202600 25202700"/>
    <s v="CONTRATACIÓN DIRECTA"/>
    <n v="1"/>
    <n v="11"/>
    <n v="10"/>
    <n v="1"/>
    <n v="236646756.34"/>
    <s v="GLOBAL"/>
    <s v="SI APROBADAS"/>
  </r>
  <r>
    <x v="0"/>
    <s v="02-02-01-004-009"/>
    <s v="02-02-01-004-009-06"/>
    <s v="Materiales y suministros - Aeronaves y naves espaciales, y sus partes y piezas"/>
    <s v="ADQUISICIÓN DE REPUESTOS, COMPONENTES Y ACCESORIOS AERONÁUTICOS DE LAS DIFERENTES AERONAVES ASIGNADAS A LA FAC"/>
    <s v="25202200 25202300 25202400 25202500 25202600 25202700"/>
    <s v="CONTRATACIÓN DIRECTA"/>
    <n v="1"/>
    <n v="11"/>
    <n v="10"/>
    <n v="1"/>
    <n v="214319979.73000002"/>
    <s v="GLOBAL"/>
    <s v="SI APROBADAS"/>
  </r>
  <r>
    <x v="0"/>
    <s v="02-02-01-004-009"/>
    <s v="02-02-01-004-009-06"/>
    <s v="Materiales y suministros - Aeronaves y naves espaciales, y sus partes y piezas"/>
    <s v="ADQUISICIÓN DE REPUESTOS, COMPONENTES Y ACCESORIOS AERONÁUTICOS DE LAS DIFERENTES AERONAVES ASIGNADAS A LA FAC"/>
    <s v="25202200 25202300 25202400 25202500 25202600 25202700"/>
    <s v="CONTRATACIÓN DIRECTA"/>
    <n v="1"/>
    <n v="11"/>
    <n v="10"/>
    <n v="1"/>
    <n v="1105605247.96"/>
    <s v="GLOBAL"/>
    <s v="SI APROBADAS"/>
  </r>
  <r>
    <x v="0"/>
    <s v="02-02-02-008-004"/>
    <s v="02-02-02-008-004-03"/>
    <s v="Adquisición de servicios - Servicios de contenidos en línea (on-line)"/>
    <s v="SUSCRIPCIÓN PLATAFORMA ENGINERING WORKBENCH -EWB AND STANDARDS EXPERT PLATFORM IHS PARA LA FUERZA AÉREA COLOMBIANA"/>
    <s v="55111601 / 55101500"/>
    <s v="CONTRATACIÓN DIRECTA"/>
    <n v="4"/>
    <n v="6"/>
    <n v="10"/>
    <n v="1"/>
    <n v="242190740.22999999"/>
    <s v="GLOBAL"/>
    <s v="NO SOLICITADAS"/>
  </r>
  <r>
    <x v="0"/>
    <s v="02-02-02-008-007"/>
    <s v="02-02-02-008-007-01-5"/>
    <s v="Adquisición de servicios - Servicios de mantenimiento y reparación de otra maquinaria y otro equipo"/>
    <s v="MANTENIMIENTO SISTEMAS DE ARMAS (PRUEBAS HIDROSTATICAS BOTELLAS DE CO2 PARA LA FAC) AMARRE VF 2022"/>
    <n v="78181900"/>
    <s v="CONTRATACIÓN DIRECTA"/>
    <n v="1"/>
    <n v="7"/>
    <n v="10"/>
    <n v="1"/>
    <n v="38868700"/>
    <s v="GLOBAL"/>
    <s v="SI APROBADAS"/>
  </r>
  <r>
    <x v="0"/>
    <s v="02-02-02-008-007"/>
    <s v="02-02-02-008-007-01-5"/>
    <s v="Adquisición de servicios - Servicios de mantenimiento y reparación de otra maquinaria y otro equipo"/>
    <s v="MANTENIMIENTO SISTEMAS DE ARMAS, CONTRAMEDIDAS Y GUERRA ELECTRONICA (MANTENIMIENTO SISTEMA DE CONTRAMEDIDAS C-AMPS PARA LA FAC) AMARRE VF 2022"/>
    <n v="78181900"/>
    <s v="CONTRATACIÓN DIRECTA"/>
    <n v="1"/>
    <n v="7"/>
    <n v="10"/>
    <n v="1"/>
    <n v="92000269.459999993"/>
    <s v="GLOBAL"/>
    <s v="SI APROBADAS"/>
  </r>
  <r>
    <x v="0"/>
    <s v="02-02-02-008-007"/>
    <s v="02-02-02-008-007-01-5"/>
    <s v="Adquisición de servicios - Servicios de mantenimiento y reparación de otra maquinaria y otro equipo"/>
    <s v="CALIBRACION Y REPARACION DE BANCOS NVG PARA LA FAC AMARRE VF 2022"/>
    <n v="46111600"/>
    <s v="CONTRATACIÓN DIRECTA"/>
    <n v="1"/>
    <n v="7"/>
    <n v="10"/>
    <n v="1"/>
    <n v="58303050"/>
    <s v="GLOBAL"/>
    <s v="SI APROBADAS"/>
  </r>
  <r>
    <x v="0"/>
    <s v="02-02-02-008-007"/>
    <s v="02-02-02-008-007-01-4"/>
    <s v="Adquisición de servicios - Servicios de mantenimiento y reparación de maquinaria y equipo de transporte"/>
    <s v="INSPECCIÓN Y REPARACIÓN DE ELEMENTOS (LPRF, SDP, TRANSMITER, ANTENA) QUE COMPONEN EL SISTEMA RADAR APG-66, DE LA FUERZA AÉREA COLOMBIANA"/>
    <n v="78181900"/>
    <s v="CONTRATACIÓN DIRECTA"/>
    <n v="7"/>
    <n v="5"/>
    <n v="10"/>
    <n v="1"/>
    <n v="1497499291.3"/>
    <s v="GLOBAL"/>
    <s v="SI APROBADAS"/>
  </r>
  <r>
    <x v="0"/>
    <s v="02-02-01-004-010"/>
    <s v="02-02-01-004-010"/>
    <s v="Materiales y suministros - Partes Piezas y Accesorios de Equipo Militr y Policía"/>
    <s v="ADQUISICION DE REPUESTOS PARA LOS LENTES DE VISION NOCTURNA DE LA FAC AMARRE VF 2022"/>
    <n v="46171626"/>
    <s v="CONTRATACIÓN DIRECTA"/>
    <n v="7"/>
    <n v="7"/>
    <n v="10"/>
    <n v="1"/>
    <n v="365765753.16000003"/>
    <s v="GLOBAL"/>
    <s v="NO SOLICITADAS"/>
  </r>
  <r>
    <x v="0"/>
    <s v="02-02-01-004-010"/>
    <s v="02-02-01-004-010"/>
    <s v="Materiales y suministros - Partes Piezas y Accesorios de Equipo Militr y Policía"/>
    <s v="ADQUISICION DE REPUESTOS SISTEMAS DE CONTRAMEDIDAS C-AMPS PARA LA FAC AMARRE VF 2022"/>
    <n v="3213000"/>
    <s v="CONTRATACIÓN DIRECTA"/>
    <n v="7"/>
    <n v="7"/>
    <n v="10"/>
    <n v="1"/>
    <n v="169078845"/>
    <s v="GLOBAL"/>
    <s v="NO SOLICITADAS"/>
  </r>
  <r>
    <x v="0"/>
    <s v="02-02-01-003-006"/>
    <s v="02-02-01-003-006-01"/>
    <s v="Materiales y suministros - Llantas de caucho y neumáticos (cámaras de aire)"/>
    <s v="ADQUISICION DE LLANTAS Y ACCESORIOS PARA LAS AERONAVES DE LA FAC"/>
    <n v="25202203"/>
    <s v="CONTRATACIÓN DIRECTA"/>
    <n v="1"/>
    <n v="11"/>
    <n v="10"/>
    <n v="1"/>
    <n v="175839162.5"/>
    <s v="GLOBAL"/>
    <s v="NO SOLICITADAS"/>
  </r>
  <r>
    <x v="0"/>
    <s v="02-02-01-003-006"/>
    <s v="02-02-01-003-006-01"/>
    <s v="Materiales y suministros - Llantas de caucho y neumáticos (cámaras de aire)"/>
    <s v="ADQUISICION DE LLANTAS Y ACCESORIOS PARA LAS AERONAVES DE LA FAC AMARRES VF 2022"/>
    <n v="25202203"/>
    <s v="CONTRATACIÓN DIRECTA"/>
    <n v="1"/>
    <n v="11"/>
    <n v="10"/>
    <n v="1"/>
    <n v="30095472.359999999"/>
    <s v="GLOBAL"/>
    <s v="NO SOLICITADAS"/>
  </r>
  <r>
    <x v="0"/>
    <s v="02-02-01-003-006"/>
    <s v="02-02-01-003-006-01"/>
    <s v="Materiales y suministros - Llantas de caucho y neumáticos (cámaras de aire)"/>
    <s v="ADQUISICION DE LLANTAS Y ACCESORIOS PARA LAS AERONAVES DE LA FAC AMARRES VF 2022"/>
    <n v="25202203"/>
    <s v="CONTRATACIÓN DIRECTA"/>
    <n v="1"/>
    <n v="11"/>
    <n v="10"/>
    <n v="1"/>
    <n v="16895358"/>
    <s v="GLOBAL"/>
    <s v="NO SOLICITADAS"/>
  </r>
  <r>
    <x v="0"/>
    <s v="02-02-01-004-009"/>
    <s v="02-02-01-004-009-06"/>
    <s v="Materiales y suministros - Aeronaves y naves espaciales, y sus partes y piezas"/>
    <s v="ADQUISICION DE REPUESTOS, COMPONENTES Y ACCESORIOS AERONÁUTICOS PARA LOS DIFERENTES EQUIPOS: BELL-206, BELL-212, BELL-412, UH-1H, UH-1H2 Y TH-67, ASIGNADOS A LA FAC AMARRE VF 2022"/>
    <s v="25202200_x000a_25202300_x000a_2520400_x000a_2520500_x000a_2520600_x000a_2520700"/>
    <s v="CONTRATACIÓN DIRECTA"/>
    <n v="1"/>
    <n v="11"/>
    <n v="10"/>
    <n v="1"/>
    <n v="1662295542.8499999"/>
    <s v="GLOBAL"/>
    <s v="SI APROBADAS"/>
  </r>
  <r>
    <x v="0"/>
    <s v="02-02-01-004-010"/>
    <s v="02-02-01-004-010"/>
    <s v="Materiales y suministros - Partes Piezas y Accesorios de Equipo Militr y Policía"/>
    <s v="ADQUISICION DE REPUESTOS SILLAS DE EYECCION K-FIR, A-29B, T-27 AMARRE VF 2022"/>
    <n v="46121601"/>
    <s v="CONTRATACIÓN DIRECTA"/>
    <n v="1"/>
    <n v="7"/>
    <n v="10"/>
    <n v="1"/>
    <n v="1962398624.2399998"/>
    <s v="GLOBAL"/>
    <s v="SI APROBADAS"/>
  </r>
  <r>
    <x v="0"/>
    <s v="02-02-02-008-005"/>
    <s v="02-02-02-008-005-05"/>
    <s v="Adquisición de servicios - Servicios de organización de viajes, operadores turísticos y servicios conexos"/>
    <s v="SERVICIO LOGISTICO PARA EL DESARROLLO DE LA PRACTICA GEOESTRATEGICA DE LOS ALFERECES DEL CURSO N°.94 DE EMAVI (FONDO INTERNO EMAVI)"/>
    <n v="90101600"/>
    <s v="CONTRATACIÓN DIRECTA"/>
    <n v="7"/>
    <n v="5"/>
    <n v="16"/>
    <n v="1"/>
    <n v="85560767.150000006"/>
    <s v="GLOBAL"/>
    <s v="NO SOLICITADAS"/>
  </r>
  <r>
    <x v="0"/>
    <s v="02-02-01-004-009"/>
    <s v="02-02-01-004-009-06"/>
    <s v="Materiales y suministros - Aeronaves y naves espaciales, y sus partes y piezas"/>
    <s v="ADQUISICION DE REPUESTOS, COMPONENTES Y ACCESORIOS AERONAUTICOS DE LAS DIFERENTES AERONAVES ASIGNADAS A LA FAC. AMARRE VF 2022"/>
    <s v="25202200_x000a_25202300_x000a_2520400_x000a_2520500_x000a_2520600_x000a_2520700"/>
    <s v="CONTRATACIÓN DIRECTA"/>
    <n v="1"/>
    <n v="11"/>
    <n v="10"/>
    <n v="1"/>
    <n v="1400855304"/>
    <s v="GLOBAL"/>
    <s v="SI APROBADAS"/>
  </r>
  <r>
    <x v="0"/>
    <s v="02-02-01-004-009"/>
    <s v="02-02-01-004-009-06"/>
    <s v="Materiales y suministros - Aeronaves y naves espaciales, y sus partes y piezas"/>
    <s v="ADQUISICION DE REPUESTOS, COMPONENTES Y ACCESORIOS AERONAUTICOS DE LAS DIFERENTES AERONAVES ASIGNADAS A LA FAC. AMARRE VF 2022"/>
    <n v="25202200"/>
    <s v="CONTRATACIÓN DIRECTA"/>
    <n v="1"/>
    <n v="11"/>
    <n v="10"/>
    <n v="1"/>
    <n v="384819206.13999999"/>
    <s v="GLOBAL"/>
    <s v="SI APROBADAS"/>
  </r>
  <r>
    <x v="0"/>
    <s v="02-02-02-008-004"/>
    <s v="02-02-02-008-004-03"/>
    <s v="Adquisición de servicios - Servicios de contenidos en línea (on-line)"/>
    <s v="SUSCRIPCION PUBLICACIONES TECNICAS MOTORES T-53-L-13B, T53-L-703 Y TPE 331 DE LA FAC"/>
    <s v="55111601 55101500"/>
    <s v="CONTRATACIÓN DIRECTA"/>
    <n v="4"/>
    <n v="6"/>
    <n v="10"/>
    <n v="1"/>
    <n v="240127200"/>
    <s v="GLOBAL"/>
    <s v="NO SOLICITADAS"/>
  </r>
  <r>
    <x v="0"/>
    <s v="02-02-02-008-004"/>
    <s v="02-02-02-008-004-03"/>
    <s v="Adquisición de servicios - Servicios de contenidos en línea (on-line)"/>
    <s v="SUSCRIPCION NAVIGATION DATA BASE EQUPOS GPS Y MANUALES DE COMPONENTESHONEWELL AERONAVES DE LA FAC"/>
    <s v="55111601 55101500"/>
    <s v="CONTRATACIÓN DIRECTA"/>
    <n v="4"/>
    <n v="6"/>
    <n v="10"/>
    <n v="1"/>
    <n v="1183684068.5799999"/>
    <s v="GLOBAL"/>
    <s v="NO SOLICITADAS"/>
  </r>
  <r>
    <x v="0"/>
    <s v="02-02-02-008-003"/>
    <s v="02-02-02-008-003-01-4"/>
    <s v="Adquisición de servicios - Servicios de diseño y desarrollo de la tecnología de la información (ti)"/>
    <s v="SUSCRIPCION NAV DATABASE EQUIPOS NORTHROP GRUMMAN LTN-92 DE AERONAVES CN-235 DE LA FAC"/>
    <s v="55111601 55101500"/>
    <s v="CONTRATACIÓN DIRECTA"/>
    <n v="4"/>
    <n v="6"/>
    <n v="10"/>
    <n v="1"/>
    <n v="43983162.829999998"/>
    <s v="GLOBAL"/>
    <s v="NO SOLICITADAS"/>
  </r>
  <r>
    <x v="0"/>
    <s v="02-01-01-004-006"/>
    <s v="02-01-01-004-006-01"/>
    <s v="Activos fijos - Motores, generadores y transformadores eléctricos y sus partes y piezas"/>
    <s v="PLANTA SOLAR"/>
    <n v="25191503"/>
    <s v="CONTRATACIÓN DIRECTA"/>
    <n v="6"/>
    <n v="2"/>
    <n v="10"/>
    <n v="4"/>
    <n v="513949793.81"/>
    <s v="GLOBAL"/>
    <s v="NO SOLICITADAS"/>
  </r>
  <r>
    <x v="0"/>
    <s v="02-02-01-004-010"/>
    <s v="02-02-01-004-010"/>
    <s v="Materiales y suministros - Partes Piezas y Accesorios de Equipo Militr y Policía"/>
    <s v="ADQUISICION DE REPUESTOS DE BOTES SALVAVIDAS DE LAS AERONAVES FAC AMARRE VF"/>
    <n v="46121601"/>
    <s v="CONTRATACIÓN DIRECTA"/>
    <n v="7"/>
    <n v="7"/>
    <n v="10"/>
    <n v="1"/>
    <n v="5559856.7999999998"/>
    <s v="GLOBAL"/>
    <s v="NO SOLICITADAS"/>
  </r>
  <r>
    <x v="0"/>
    <s v="02-02-01-004-010"/>
    <s v="02-02-01-004-010"/>
    <s v="Materiales y suministros - Partes Piezas y Accesorios de Equipo Militr y Policía"/>
    <s v="ADQUISICION DE REPUESTOS Y BOTES SALVAVIDAS DE LAS AERONAVES FAC AMARRE VF"/>
    <n v="46121601"/>
    <s v="CONTRATACIÓN DIRECTA"/>
    <n v="7"/>
    <n v="7"/>
    <n v="10"/>
    <n v="1"/>
    <n v="7078353.9199999999"/>
    <s v="GLOBAL"/>
    <s v="NO SOLICITADAS"/>
  </r>
  <r>
    <x v="0"/>
    <s v="02-02-01-004-010"/>
    <s v="02-02-01-004-010"/>
    <s v="Materiales y suministros - Partes Piezas y Accesorios de Equipo Militr y Policía"/>
    <s v="ADQUISICION PARTES EQUIPO PERSONAL DE VUELO PARA LOS TRIPULANTES DE LA FAC AMARRE VF 2022 (CONVENIO NUEVA EPS CONTRIBUTIVO N°.01 DE 2020)"/>
    <s v="46171626_x000a_46161604_x000a_46181701_x000a_46182301"/>
    <s v="CONTRATACIÓN DIRECTA"/>
    <n v="9"/>
    <n v="3"/>
    <n v="16"/>
    <n v="1"/>
    <n v="2975"/>
    <s v="GLOBAL"/>
    <s v="SI APROBADAS"/>
  </r>
  <r>
    <x v="0"/>
    <s v="02-02-01-004-010"/>
    <s v="02-02-01-004-010"/>
    <s v="Materiales y suministros - Partes Piezas y Accesorios de Equipo Militr y Policía"/>
    <s v="ADQUISICION PARTES EQUIPO PERSONAL DE VUELO PARA LOS TRIPULANTES DE LA FAC AMARRE VF 2022 (CONVENIO DEL MINISTERIO DE MINAS N°.461 DE 2020)"/>
    <s v="46171626_x000a_46161604_x000a_46181701_x000a_46182301"/>
    <s v="CONTRATACIÓN DIRECTA"/>
    <n v="9"/>
    <n v="3"/>
    <n v="16"/>
    <n v="1"/>
    <n v="30395.810000014306"/>
    <s v="GLOBAL"/>
    <s v="SI APROBADAS"/>
  </r>
  <r>
    <x v="0"/>
    <s v="02-02-01-003-006"/>
    <s v="02-02-01-003-006-01"/>
    <s v="Materiales y suministros - Llantas de caucho y neumáticos (cámaras de aire)"/>
    <s v="ADQUISICION DE LLANTAS AERONAUTICAS Y ACCESORIOS PARA EL EQUIPO SA2-37 ASIGNADO A LA FAC"/>
    <n v="25202203"/>
    <s v="CONTRATACIÓN DIRECTA"/>
    <n v="1"/>
    <n v="11"/>
    <n v="10"/>
    <n v="1"/>
    <n v="30169659.800000001"/>
    <s v="GLOBAL"/>
    <s v="NO SOLICITADAS"/>
  </r>
  <r>
    <x v="0"/>
    <s v="02-02-01-003-006"/>
    <s v="02-02-01-003-006-01"/>
    <s v="Materiales y suministros - Llantas de caucho y neumáticos (cámaras de aire)"/>
    <s v="ADQUISICION DE LLANTAS DE CAUCHO Y NEUMATICOS PARA LAS AERONAVES DE LA FAC"/>
    <n v="25202203"/>
    <s v="CONTRATACIÓN DIRECTA"/>
    <n v="1"/>
    <n v="11"/>
    <n v="10"/>
    <n v="1"/>
    <n v="24603673.030000001"/>
    <s v="GLOBAL"/>
    <s v="NO SOLICITADAS"/>
  </r>
  <r>
    <x v="0"/>
    <s v="02-02-02-008-004"/>
    <s v="02-02-02-008-004-03"/>
    <s v="Adquisición de servicios - Servicios de contenidos en línea (on-line)"/>
    <s v="SUSCRIPCIÓN PUBLICACIONES TÉCNICAS APLICABLES A LOS MOTORES PT6T-3B, PT6T-3D, PT6A-21, PT6A-25C, PT6A-34, PT6A-60A, PT6A-67R, PT6A- 68C, PT6A-114A, PT6A-135, PW-127G, JT15D 5D, JT15D-4 DE LA FUERZA AÉREA COLOMBIANA"/>
    <s v="55111601 55101500"/>
    <s v="CONTRATACIÓN DIRECTA"/>
    <n v="4"/>
    <n v="6"/>
    <n v="10"/>
    <n v="1"/>
    <n v="132284040"/>
    <s v="GLOBAL"/>
    <s v="NO SOLICITADAS"/>
  </r>
  <r>
    <x v="0"/>
    <s v="02-02-01-004-010"/>
    <s v="02-02-01-004-010"/>
    <s v="Materiales y suministros - Partes Piezas y Accesorios de Equipo Militr y Policía"/>
    <s v="ADQUISICION PARTES EQUIPO PERSONAL DE VUELO PARA LOS TRIPULANTES DE LA FAC AMARRE VF 2022 (CONVENIO NUEVA EPS CONTRIBUTIVO N°.01 DE 2020) VEST. SURVIVAL"/>
    <s v="46171626_x000a_46161604_x000a_46181701_x000a_46182301"/>
    <s v="CONTRATACIÓN DIRECTA"/>
    <n v="9"/>
    <n v="3"/>
    <n v="16"/>
    <n v="8"/>
    <n v="46082400"/>
    <s v="GLOBAL"/>
    <s v="SI APROBADAS"/>
  </r>
  <r>
    <x v="0"/>
    <s v="02-02-01-004-010"/>
    <s v="02-02-01-004-010"/>
    <s v="Materiales y suministros - Partes Piezas y Accesorios de Equipo Militr y Policía"/>
    <s v="ADQUISICION PARTES EQUIPO PERSONAL DE VUELO PARA LOS TRIPULANTES DE LA FAC AMARRE VF 2022 (CONVENIO NUEVA EPS CONTRIBUTIVO N°.01 DE 2020) BOX MATCH (CHS)"/>
    <s v="46171626_x000a_46161604_x000a_46181701_x000a_46182301"/>
    <s v="CONTRATACIÓN DIRECTA"/>
    <n v="9"/>
    <n v="3"/>
    <n v="16"/>
    <n v="365"/>
    <n v="3914625"/>
    <s v="GLOBAL"/>
    <s v="SI APROBADAS"/>
  </r>
  <r>
    <x v="0"/>
    <s v="02-02-01-004-010"/>
    <s v="02-02-01-004-010"/>
    <s v="Materiales y suministros - Partes Piezas y Accesorios de Equipo Militr y Policía"/>
    <s v="ADQUISICION PARTES EQUIPO PERSONAL DE VUELO PARA LOS TRIPULANTES DE LA FAC AMARRE VF 2022 (CONVENIO DEL MINISTERIO DE MINAS N°.461 DE 2020) VEST. SURVIVAL"/>
    <s v="46171626_x000a_46161604_x000a_46181701_x000a_46182301"/>
    <s v="CONTRATACIÓN DIRECTA"/>
    <n v="9"/>
    <n v="3"/>
    <n v="16"/>
    <n v="33"/>
    <n v="190063068.80000001"/>
    <s v="GLOBAL"/>
    <s v="SI APROBADAS"/>
  </r>
  <r>
    <x v="0"/>
    <s v="02-02-01-004-010"/>
    <s v="02-02-01-004-010"/>
    <s v="Materiales y suministros - Partes Piezas y Accesorios de Equipo Militr y Policía"/>
    <s v="ADQUISICION PARTES EQUIPO PERSONAL DE VUELO PARA LOS TRIPULANTES DE LA FAC AMARRE VF 2022 (CONVENIO DEL MINISTERIO DE MINAS N°.461 DE 2020) MIRROR EMERGENCY SIGNALING"/>
    <s v="46171626_x000a_46161604_x000a_46181701_x000a_46182301"/>
    <s v="CONTRATACIÓN DIRECTA"/>
    <n v="9"/>
    <n v="3"/>
    <n v="16"/>
    <n v="20"/>
    <n v="1318200"/>
    <s v="GLOBAL"/>
    <s v="SI APROBADAS"/>
  </r>
  <r>
    <x v="0"/>
    <s v="02-02-01-004-010"/>
    <s v="02-02-01-004-010"/>
    <s v="Materiales y suministros - Partes Piezas y Accesorios de Equipo Militr y Policía"/>
    <s v="ADQUISICION PARTES EQUIPO PERSONAL DE VUELO PARA LOS TRIPULANTES DE LA FAC AMARRE VF 2022 (CONVENIO CONTRALORIA GENERAL DE LA REPUBLICA N°.101 DE 2021) VEST. SURVIVAL"/>
    <s v="46171626_x000a_46161604_x000a_46181701_x000a_46182301"/>
    <s v="CONTRATACIÓN DIRECTA"/>
    <n v="9"/>
    <n v="3"/>
    <n v="16"/>
    <n v="30"/>
    <n v="160571021.09999999"/>
    <s v="GLOBAL"/>
    <s v="SI APROBADAS"/>
  </r>
  <r>
    <x v="0"/>
    <s v="02-02-01-004-010"/>
    <s v="02-02-01-004-010"/>
    <s v="Materiales y suministros - Partes Piezas y Accesorios de Equipo Militr y Policía"/>
    <s v="ADQUISICION PARTES EQUIPO PERSONAL DE VUELO PARA LOS TRIPULANTES DE LA FAC AMARRE VF 2022 (CONVENIO CONTRALORIA GENERAL DE LA REPUBLICA N°.101 DE 2021) WHISTLE, BALL"/>
    <s v="46171626_x000a_46161604_x000a_46181701_x000a_46182301"/>
    <s v="CONTRATACIÓN DIRECTA"/>
    <n v="9"/>
    <n v="3"/>
    <n v="16"/>
    <n v="375"/>
    <n v="3890250"/>
    <s v="GLOBAL"/>
    <s v="SI APROBADAS"/>
  </r>
  <r>
    <x v="0"/>
    <s v="02-02-01-004-009"/>
    <s v="02-02-01-004-009-06"/>
    <s v="Materiales y suministros - Aeronaves y naves espaciales, y sus partes y piezas"/>
    <s v="ADQUISICIÓN DE REPUESTOS,_x000a_COMPONENTES Y ACCESORIOS_x000a_AERONAUTICOS DE LAS DIFERENTES_x000a_AERONAVES ART ASIGNADAS A LA FAC._x000a_AMARRE VF 2022 - CONVENIO CENIT_x000a_2020_x000a_"/>
    <s v="25202200 25202300 25202400 25202500 25202600 25202700"/>
    <s v="CONTRATACIÓN DIRECTA"/>
    <n v="9"/>
    <n v="3"/>
    <n v="16"/>
    <n v="1"/>
    <n v="900000000"/>
    <s v="GLOBAL"/>
    <s v="SI APROBADAS"/>
  </r>
  <r>
    <x v="0"/>
    <s v="02-02-02-009-002"/>
    <s v="02-02-02-009-002-09"/>
    <s v="Adquisición de servicios - Otros tipos de educación y servicios de apoyo educativo"/>
    <s v="ENTRENAMIENTO SIMULADORES DE VUELO, AERONAVES: B737BBJ, C-40."/>
    <n v="86111604"/>
    <s v="CONTRATACIÓN DIRECTA"/>
    <n v="6"/>
    <n v="11"/>
    <n v="10"/>
    <n v="1"/>
    <n v="30200979.899999999"/>
    <s v="GLOBAL"/>
    <s v="SI EN TRAMITE"/>
  </r>
  <r>
    <x v="0"/>
    <s v="02-02-02-009-002"/>
    <s v="02-02-02-009-002-09"/>
    <s v="Adquisición de servicios - Otros tipos de educación y servicios de apoyo educativo"/>
    <s v="ENTRENAMIENTO SIMULADORES DE VUELO, AERONAVE C-95"/>
    <n v="86111604"/>
    <s v="CONTRATACIÓN DIRECTA"/>
    <n v="6"/>
    <n v="11"/>
    <n v="10"/>
    <n v="1"/>
    <n v="10611155.1"/>
    <s v="GLOBAL"/>
    <s v="SI EN TRAMITE"/>
  </r>
  <r>
    <x v="0"/>
    <s v="02-02-02-009-002"/>
    <s v="02-02-02-009-002-09"/>
    <s v="Adquisición de servicios - Otros tipos de educación y servicios de apoyo educativo"/>
    <s v="ENTRENAMIENTO SIMULADORES DE VUELO, AERONAVES: B767, B727, F-28,C208, C182, SA-237B, C212,  HUD B737BBJ, RECURRENTE MANTENIMENTO SR560)."/>
    <n v="86111604"/>
    <s v="CONTRATACIÓN DIRECTA"/>
    <n v="6"/>
    <n v="11"/>
    <n v="10"/>
    <n v="1"/>
    <n v="388418563.19999999"/>
    <s v="GLOBAL"/>
    <s v="SI EN TRAMITE"/>
  </r>
  <r>
    <x v="0"/>
    <s v="02-02-02-009-002"/>
    <s v="02-02-02-009-002-09"/>
    <s v="Adquisición de servicios - Otros tipos de educación y servicios de apoyo educativo"/>
    <s v="ENTRENAMIENTO SIMULADORES DE VUELO, AERONAVES: SK-350, SR-560, AW139, C90, CJ2+, B212, B412, B206, E135, UH-60L, RECURRENTE MANTENIMIENTO UH-60L."/>
    <n v="86111604"/>
    <s v="CONTRATACIÓN DIRECTA"/>
    <n v="6"/>
    <n v="11"/>
    <n v="10"/>
    <n v="1"/>
    <n v="206004110"/>
    <s v="GLOBAL"/>
    <s v="SI EN TRAMITE"/>
  </r>
  <r>
    <x v="0"/>
    <s v="02-02-01-004-010"/>
    <s v="02-02-01-004-010"/>
    <s v="Materiales y suministros - Partes Piezas y Accesorios de Equipo Militr y Policía"/>
    <s v="ADQUISICION PARTES EQUIPO PERSONAL DE VUELO PARA LOS TRIPULANTES DE LA FAC - ADQUISICON CHALECOS  PARA LOS TRIPULANTES DE LA FAC (CONVENIO CONTRALORIA GENERAL DE LA REPUBLICA N°.101 DE 2021)"/>
    <s v="46171626_x000a_46161604_x000a_46181701_x000a_46182301"/>
    <s v="CONTRATACIÓN DIRECTA"/>
    <n v="9"/>
    <n v="3"/>
    <n v="16"/>
    <n v="1"/>
    <n v="389423064.29000002"/>
    <s v="GLOBAL"/>
    <s v="SI APROBADAS"/>
  </r>
  <r>
    <x v="0"/>
    <s v="02-02-02-008-003"/>
    <s v="02-02-02-008-003-01-4"/>
    <s v="Adquisición de servicios - Servicios de diseño y desarrollo de la tecnología de la información (ti)"/>
    <s v="SUSCRIPCIÓN PUBLICACIONES AERONAVES EMBRAER T-27 Y A-29 DE LA FUERZA AÉREA COLOMBIANA"/>
    <s v="55111601_x000a_55101500"/>
    <s v="CONTRATACIÓN DIRECTA"/>
    <n v="9"/>
    <n v="3"/>
    <n v="10"/>
    <n v="1"/>
    <n v="747321923.51999998"/>
    <s v="GLOBAL"/>
    <s v="NO SOLICITADAS"/>
  </r>
  <r>
    <x v="0"/>
    <s v="02-02-02-008-003"/>
    <s v="02-02-02-008-003-01-4"/>
    <s v="Adquisición de servicios - Servicios de diseño y desarrollo de la tecnología de la información (ti)"/>
    <s v="SUSCRIPCION BASES DE DATOS DE NAVEGACION KMD550/850"/>
    <s v="55111601_x000a_55101500"/>
    <s v="CONTRATACIÓN DIRECTA"/>
    <n v="9"/>
    <n v="3"/>
    <n v="10"/>
    <n v="1"/>
    <n v="110635867.68000001"/>
    <s v="GLOBAL"/>
    <s v="NO SOLICITADAS"/>
  </r>
  <r>
    <x v="0"/>
    <s v="02-02-01-004-009"/>
    <s v="02-02-01-004-009-06"/>
    <s v="Materiales y suministros - Aeronaves y naves espaciales, y sus partes y piezas"/>
    <s v="ADQUISICIÓN DE REPUESTOS, COMPONENTES Y ACCESORIOS AERONÁUTICOS DE LAS DIFERENTES AERONAVES ASIGNADAS A LA FAC"/>
    <n v="25202200"/>
    <s v="CONTRATACIÓN DIRECTA"/>
    <n v="1"/>
    <n v="11"/>
    <n v="10"/>
    <n v="1"/>
    <n v="4556938030"/>
    <s v="GLOBAL"/>
    <s v="SI APROBADAS"/>
  </r>
  <r>
    <x v="0"/>
    <s v="02-01-01-004-006"/>
    <s v="02-01-01-004-006-01"/>
    <s v="Activos fijos - Motores, generadores y transformadores eléctricos y sus partes y piezas"/>
    <s v="ELECTRICAL GPU ON GRID CHARGER"/>
    <n v="25191503"/>
    <s v="CONTRATACIÓN DIRECTA"/>
    <n v="6"/>
    <n v="2"/>
    <n v="10"/>
    <n v="2"/>
    <n v="777637040.10000002"/>
    <s v="GLOBAL"/>
    <s v="NO SOLICITADAS"/>
  </r>
  <r>
    <x v="0"/>
    <s v="02-01-01-004-006"/>
    <s v="02-01-01-004-006-04"/>
    <s v="Activos fijos - Acumuladores, pilas y baterías primarias y sus partes y piezas"/>
    <s v="POWERFUL PORTABLE AIRCRAFT UNIT"/>
    <n v="25191516"/>
    <s v="CONTRATACIÓN DIRECTA"/>
    <n v="6"/>
    <n v="2"/>
    <n v="10"/>
    <n v="1"/>
    <n v="273200"/>
    <s v="GLOBAL"/>
    <s v="NO SOLICITADAS"/>
  </r>
  <r>
    <x v="0"/>
    <s v="02-02-01-004-009"/>
    <s v="02-02-01-004-009-06"/>
    <s v="Materiales y suministros - Aeronaves y naves espaciales, y sus partes y piezas"/>
    <s v="ADQUISICIÓN DE REPUESTOS, Y ACCESORIOS AERONÁUTICOS PARA LAS DISTINTAS AERONAVES DE LA FAC"/>
    <n v="25202200"/>
    <s v="CONTRATACIÓN DIRECTA"/>
    <n v="1"/>
    <n v="11"/>
    <n v="10"/>
    <n v="1"/>
    <n v="588087500"/>
    <s v="GLOBAL"/>
    <s v="SI APROBADAS"/>
  </r>
  <r>
    <x v="0"/>
    <s v="02-02-01-004-009"/>
    <s v="02-02-01-004-009-06"/>
    <s v="Materiales y suministros - Aeronaves y naves espaciales, y sus partes y piezas"/>
    <s v="ADQUISICIÓN DE REPUESTOS, Y ACCESORIOS AERONÁUTICOS PARA LAS DISTINTAS AERONAVES DE LA FAC "/>
    <n v="25202200"/>
    <s v="CONTRATACIÓN DIRECTA"/>
    <n v="1"/>
    <n v="11"/>
    <n v="10"/>
    <n v="1"/>
    <n v="700106000"/>
    <s v="GLOBAL"/>
    <s v="SI APROBADAS"/>
  </r>
  <r>
    <x v="0"/>
    <s v="02-02-01-004-009"/>
    <s v="02-02-01-004-009-06"/>
    <s v="Materiales y suministros - Aeronaves y naves espaciales, y sus partes y piezas"/>
    <s v="ADQUISICION DE REPUESTOS, COMPONENTES Y ACCESORIOS AERONAUTICOS PARA LAS AERONAVES HERMES 450 Y 900 DE LA FAC AMARRE VF 2022"/>
    <n v="25202200"/>
    <s v="CONTRATACIÓN DIRECTA"/>
    <n v="1"/>
    <n v="11"/>
    <n v="10"/>
    <n v="1"/>
    <n v="713886167"/>
    <s v="GLOBAL"/>
    <s v="SI APROBADAS"/>
  </r>
  <r>
    <x v="0"/>
    <s v="02-02-01-003-008"/>
    <s v="02-02-01-003-008-09"/>
    <s v="Materiales y suministros - Otros artículos manufacturados n. C. P."/>
    <s v="BOTON DORADO GRANDE ALTO RELIEVE "/>
    <n v="53141505"/>
    <n v="0"/>
    <n v="0"/>
    <n v="0"/>
    <n v="16"/>
    <n v="1"/>
    <n v="22822400"/>
    <s v="GLOBAL"/>
    <s v=""/>
  </r>
  <r>
    <x v="0"/>
    <s v="02-02-01-002-008"/>
    <s v="02-02-01-002-008"/>
    <s v="Materiales y suministros - Dotación (prendas de vestir y calzado)"/>
    <s v="OVEROLES DE VUELO"/>
    <n v="53102701"/>
    <s v="CONTRATACIÓN DIRECTA"/>
    <n v="4"/>
    <n v="6"/>
    <n v="16"/>
    <n v="304"/>
    <n v="261057644"/>
    <s v="GLOBAL"/>
    <s v="NO SOLICITADAS"/>
  </r>
  <r>
    <x v="0"/>
    <s v="02-02-02-008-007"/>
    <s v="02-02-02-008-007-01-4"/>
    <s v="Adquisición de servicios - Servicios de mantenimiento y reparación de maquinaria y equipo de transporte"/>
    <s v="INSPECCIÓN, REPARACIÓN, OVERHAUL Y/O EXCHANGE DE REPUESTOS, COMPONENTES Y ACCESORIOS AERONÁUTICOS PARA LOS EQUIPOS ASIGNADOS A LA FAC. AMARRE VF 2022"/>
    <n v="78181800"/>
    <s v="CONTRATACIÓN DIRECTA"/>
    <n v="1"/>
    <n v="11"/>
    <n v="10"/>
    <n v="1"/>
    <n v="531637500"/>
    <s v="GLOBAL"/>
    <s v="SI APROBADAS"/>
  </r>
  <r>
    <x v="0"/>
    <s v="02-02-02-008-007"/>
    <s v="02-02-02-008-007-01-4"/>
    <s v="Adquisición de servicios - Servicios de mantenimiento y reparación de maquinaria y equipo de transporte"/>
    <s v="INSPECCIÓN, REPARACIÓN, OVERHAUL Y/O EXCHANGE DE REPUESTOS, COMPONENTES Y ACCESORIOS AERONÁUTICOS PARA LOS EQUIPOS ASIGNADOS A LA FAC. AMARRE VF 2022"/>
    <n v="78181800"/>
    <s v="CONTRATACIÓN DIRECTA"/>
    <n v="1"/>
    <n v="11"/>
    <n v="10"/>
    <n v="1"/>
    <n v="2647459800"/>
    <s v="GLOBAL"/>
    <s v="SI APROBADAS"/>
  </r>
  <r>
    <x v="0"/>
    <s v="02-02-02-008-007"/>
    <s v="02-02-02-008-007-01-4"/>
    <s v="Adquisición de servicios - Servicios de mantenimiento y reparación de maquinaria y equipo de transporte"/>
    <s v="INSPECCIÓN, REPARACIÓN, OVERHAUL Y/O EXCHANGE DE REPUESTOS, COMPONENTES Y ACCESORIOS AERONÁUTICOS PARA LOS EQUIPOS ASIGNADOS A LA FAC. AMARRE VF 2022"/>
    <n v="78181800"/>
    <s v="CONTRATACIÓN DIRECTA"/>
    <n v="1"/>
    <n v="11"/>
    <n v="10"/>
    <n v="1"/>
    <n v="540000000"/>
    <s v="GLOBAL"/>
    <s v="SI APROBADAS"/>
  </r>
  <r>
    <x v="0"/>
    <s v="02-02-02-008-007"/>
    <s v="02-02-02-008-007-01-4"/>
    <s v="Adquisición de servicios - Servicios de mantenimiento y reparación de maquinaria y equipo de transporte"/>
    <s v="INSPECCIÓN, REPARACIÓN, OVERHAUL Y/O EXCHANGE DE REPUESTOS, COMPONENTES Y ACCESORIOS AERONÁUTICOS PARA LAS AERONAVES HERMES 450 Y 900 DE LA FUERZA AEREA COLOMBIANA. AMARRE VF 2022"/>
    <n v="78181800"/>
    <s v="CONTRATACIÓN DIRECTA"/>
    <n v="1"/>
    <n v="11"/>
    <n v="10"/>
    <n v="1"/>
    <n v="1585475755.1199999"/>
    <s v="GLOBAL"/>
    <s v="SI APROBADAS"/>
  </r>
  <r>
    <x v="0"/>
    <s v="02-02-02-008-007"/>
    <s v="02-02-02-008-007-01-4"/>
    <s v="Adquisición de servicios - Servicios de mantenimiento y reparación de maquinaria y equipo de transporte"/>
    <s v="INSPECCIÓN, REPARACIÓN, OVERHAUL Y/O EXCHANGE DE REPUESTOS, COMPONENTES Y ACCESORIOS AERONÁUTICOS PARA LOS EQUIPOS ASIGNADOS A LA FAC. AMARRE VF 2022"/>
    <n v="78181800"/>
    <s v="CONTRATACIÓN DIRECTA"/>
    <n v="1"/>
    <n v="11"/>
    <n v="10"/>
    <n v="1"/>
    <n v="399415000"/>
    <s v="GLOBAL"/>
    <s v="SI APROBADAS"/>
  </r>
  <r>
    <x v="0"/>
    <s v="02-02-01-004-009"/>
    <s v="02-02-01-004-009-06"/>
    <s v="Materiales y suministros - Aeronaves y naves espaciales, y sus partes y piezas"/>
    <s v="ADQUISICION DE REPUESTOS, COMPONENTES Y ACCESORIOS AERONAUTICOS PARA EL EQUIPO SA2-37B ASIGNADO A LA FAC AMARRE VF 2022"/>
    <s v="25202200_x000a_25202300_x000a_25202400_x000a_25202500_x000a_25202600_x000a_25202700"/>
    <s v="LICITACIÓN PÚBLICA"/>
    <n v="1"/>
    <n v="5"/>
    <n v="10"/>
    <n v="1"/>
    <n v="537114995.20000005"/>
    <s v="GLOBAL"/>
    <s v="NO SOLICITADAS"/>
  </r>
  <r>
    <x v="0"/>
    <s v="02-02-01-002-008"/>
    <s v="02-02-01-002-008"/>
    <s v="Materiales y suministros - Dotación (prendas de vestir y calzado)"/>
    <s v="OVEROLES DE VUELO"/>
    <n v="53102701"/>
    <s v="CONTRATACIÓN DIRECTA"/>
    <n v="4"/>
    <n v="6"/>
    <n v="16"/>
    <n v="1"/>
    <n v="231956"/>
    <s v="GLOBAL"/>
    <s v="NO SOLICITADAS"/>
  </r>
  <r>
    <x v="0"/>
    <s v="02-02-01-004-009"/>
    <s v="02-02-01-004-009-06"/>
    <s v="Materiales y suministros - Aeronaves y naves espaciales, y sus partes y piezas"/>
    <s v="ADQUISICION DE REPUESTOS, COMPONENTES Y ACCESORIOS AERONAUTICOS DE LAS DIFERENTES AERONAVES ASIGNADAS A LA FAC. AMARRE VF 2022"/>
    <s v="25202200 25202300 25202400 25202500 25202600 25202700"/>
    <n v="0"/>
    <n v="0"/>
    <n v="0"/>
    <n v="10"/>
    <n v="1"/>
    <n v="391600000"/>
    <s v="GLOBAL"/>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 AIRCRAFT"/>
    <n v="15101500"/>
    <n v="0"/>
    <n v="0"/>
    <n v="0"/>
    <n v="10"/>
    <n v="8"/>
    <n v="63008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UTILITY"/>
    <n v="15101500"/>
    <n v="0"/>
    <n v="0"/>
    <n v="0"/>
    <n v="10"/>
    <n v="1"/>
    <n v="11568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AIRCRAFT 28"/>
    <n v="15101500"/>
    <n v="0"/>
    <n v="0"/>
    <n v="0"/>
    <n v="10"/>
    <n v="11"/>
    <n v="375144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AEROSHELL 7  (6.6 LB)"/>
    <n v="15101500"/>
    <n v="0"/>
    <n v="0"/>
    <n v="0"/>
    <n v="10"/>
    <n v="7"/>
    <n v="370860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AIRCRAFT 33 GREEN"/>
    <n v="15101500"/>
    <n v="0"/>
    <n v="0"/>
    <n v="0"/>
    <n v="10"/>
    <n v="110"/>
    <n v="831160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MOLYBDENUM D"/>
    <n v="15101500"/>
    <n v="0"/>
    <n v="0"/>
    <n v="0"/>
    <n v="10"/>
    <n v="2"/>
    <n v="17624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AEROSHELL No. 33    6 ONZ."/>
    <n v="15101500"/>
    <n v="0"/>
    <n v="0"/>
    <n v="0"/>
    <n v="10"/>
    <n v="15"/>
    <n v="794700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PS GRADE 1 (LPS PRESION CLEAN DESCARBONATE)"/>
    <n v="15101500"/>
    <n v="0"/>
    <n v="0"/>
    <n v="0"/>
    <n v="10"/>
    <n v="5"/>
    <n v="28440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AEROSHELL 22"/>
    <n v="15101500"/>
    <n v="0"/>
    <n v="0"/>
    <n v="0"/>
    <n v="10"/>
    <n v="584"/>
    <n v="5069120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PS GRADE 3 (LPS INHIBIDOR DE CORROSION )"/>
    <n v="15101500"/>
    <n v="0"/>
    <n v="0"/>
    <n v="0"/>
    <n v="10"/>
    <n v="15"/>
    <n v="109620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EROSHELL COMPOUND 9, DRY LUBR"/>
    <n v="15101500"/>
    <n v="0"/>
    <n v="0"/>
    <n v="0"/>
    <n v="10"/>
    <n v="1"/>
    <n v="59784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BARNIZ DE SILICONA"/>
    <n v="15101500"/>
    <n v="0"/>
    <n v="0"/>
    <n v="0"/>
    <n v="10"/>
    <n v="25"/>
    <n v="1532400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AIRCRAFT"/>
    <n v="15101500"/>
    <n v="0"/>
    <n v="0"/>
    <n v="0"/>
    <n v="10"/>
    <n v="25"/>
    <n v="2170000"/>
    <s v="UNIDAD"/>
    <s v=""/>
  </r>
  <r>
    <x v="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15W40 X CUARTOS"/>
    <n v="15101500"/>
    <n v="0"/>
    <n v="0"/>
    <n v="0"/>
    <n v="10"/>
    <n v="2"/>
    <n v="106480"/>
    <s v="UNIDAD"/>
    <s v=""/>
  </r>
  <r>
    <x v="0"/>
    <s v="02-02-02-008-007"/>
    <s v="02-02-02-008-007-01-4"/>
    <s v="Adquisición de servicios - Servicios de mantenimiento y reparación de maquinaria y equipo de transporte"/>
    <s v="MANTENIMIENTO, OVERHAUL Y REPARACION PARCIAL POR CUALQUIER TIPO DE EVENTO, INSPECCION, APLICACION DE SERVICES BULLETINS, DIRECTIVAS DE AERONAVEGABILIDAD, EXCHANGE, PRUEBAS DE BANCO, COSTOS COMPLEMENTARIOS PARA LOS MOTORES, ACCESORIOS Y COMPONENTES DE LOS MOTORES T-700 (UH-60)(AMARRE VF 2022)"/>
    <n v="78181802"/>
    <n v="0"/>
    <n v="0"/>
    <n v="0"/>
    <n v="10"/>
    <n v="1"/>
    <n v="1749066000"/>
    <s v="GLOBAL"/>
    <s v=""/>
  </r>
  <r>
    <x v="0"/>
    <s v="02-02-02-008-007"/>
    <s v="02-02-02-008-007-01-4"/>
    <s v="Adquisición de servicios - Servicios de mantenimiento y reparación de maquinaria y equipo de transporte"/>
    <s v="INSPECCION LU6, LU12, LU24, LU24T96, LU48, LU48T96, LU72, LU144, PINTURA, OVH LG EMB 135BJ LEGACY 600 FAC 1215 DE ACUERDO A ANEXO TÉCNICO"/>
    <n v="78181900"/>
    <n v="0"/>
    <n v="0"/>
    <n v="0"/>
    <n v="10"/>
    <n v="1"/>
    <n v="473910316.76999998"/>
    <s v="GLOBAL"/>
    <s v=""/>
  </r>
  <r>
    <x v="0"/>
    <s v="02-02-01-004-010"/>
    <s v="02-02-01-004-010"/>
    <s v="Materiales y suministros - Partes Piezas y Accesorios de Equipo Militr y Policía"/>
    <s v="ADQUISICION PARTES EQUIPO PERSONAL DE VUELO PARA LOS TRIPULANTES DE LA FAC (BAG, FLYER´S HELMET)  (CONVENIO CONTRALORIA GENERAL DE LA REPUBLICA N°.101 DE 2021)"/>
    <s v="46171626_x000a_46161604_x000a_46181701_x000a_46182301"/>
    <n v="0"/>
    <n v="0"/>
    <n v="0"/>
    <n v="16"/>
    <n v="1"/>
    <n v="4704000"/>
    <s v="GLOBAL"/>
    <s v=""/>
  </r>
  <r>
    <x v="0"/>
    <s v="02-02-01-004-010"/>
    <s v="02-02-01-004-010"/>
    <s v="Materiales y suministros - Partes Piezas y Accesorios de Equipo Militr y Policía"/>
    <s v="ADQUISICION PARTES Y EQUIPO PERSONAL DE VUELO PARA LOS TRIPULANTES DE LA FAC "/>
    <s v="46171626_x000a_46161604_x000a_46181701_x000a_46182301"/>
    <n v="0"/>
    <n v="0"/>
    <n v="0"/>
    <n v="10"/>
    <n v="1"/>
    <n v="350445245"/>
    <s v="GLOBAL"/>
    <s v=""/>
  </r>
  <r>
    <x v="0"/>
    <s v="02-01-01-004-010"/>
    <s v="02-01-01-004-010-04"/>
    <s v="Activos fijos - Equipo militar y de seguridad"/>
    <s v="ADQUISICION PARTES Y EQUIPO PERSONAL DE VUELO PARA LOS TRIPULANTES DE LA FAC "/>
    <s v="46171626_x000a_46161604_x000a_46181701_x000a_46182301"/>
    <n v="0"/>
    <n v="0"/>
    <n v="0"/>
    <n v="10"/>
    <n v="1"/>
    <n v="53646120"/>
    <s v="GLOBAL"/>
    <s v=""/>
  </r>
  <r>
    <x v="0"/>
    <s v="02-01-01-004-010"/>
    <s v="02-01-01-004-010-04"/>
    <s v="Activos fijos - Equipo militar y de seguridad"/>
    <s v="ADQUISICION PARTES Y EQUIPO PERSONAL DE VUELO PARA LOS TRIPULANTES DE LA FAC "/>
    <s v="46171626_x000a_46161604_x000a_46181701_x000a_46182301"/>
    <n v="0"/>
    <n v="0"/>
    <n v="0"/>
    <n v="10"/>
    <n v="1"/>
    <n v="88521840"/>
    <s v="GLOBAL"/>
    <s v=""/>
  </r>
  <r>
    <x v="0"/>
    <s v="02-02-01-004-010"/>
    <s v="02-02-01-004-010"/>
    <s v="Materiales y suministros - Partes Piezas y Accesorios de Equipo Militr y Policía"/>
    <s v="ADQUISICION PARTES Y EQUIPO PERSONAL DE VUELO PARA LOS TRIPULANTES DE LA FAC "/>
    <s v="46171626_x000a_46161604_x000a_46181701_x000a_46182301"/>
    <n v="0"/>
    <n v="0"/>
    <n v="0"/>
    <n v="10"/>
    <n v="1"/>
    <n v="26892292.41"/>
    <s v="GLOBAL"/>
    <s v=""/>
  </r>
  <r>
    <x v="0"/>
    <s v="02-02-01-004-010"/>
    <s v="02-02-01-004-010"/>
    <s v="Materiales y suministros - Partes Piezas y Accesorios de Equipo Militr y Policía"/>
    <s v="ADQUISICION PARTES Y EQUIPO PERSONAL DE VUELO PARA LOS TRIPULANTES DE LA FAC "/>
    <s v="46171626_x000a_46161604_x000a_46181701_x000a_46182301"/>
    <n v="0"/>
    <n v="0"/>
    <n v="0"/>
    <n v="10"/>
    <n v="1"/>
    <n v="16250113.880000001"/>
    <s v="GLOBAL"/>
    <s v=""/>
  </r>
  <r>
    <x v="0"/>
    <s v="02-01-01-004-010"/>
    <s v="02-01-01-004-010-04"/>
    <s v="Activos fijos - Equipo militar y de seguridad"/>
    <s v="ADQUISICION PARTES Y EQUIPO PERSONAL DE VUELO PARA LOS TRIPULANTES DE LA FAC "/>
    <s v="46171626_x000a_46161604_x000a_46181701_x000a_46182301"/>
    <n v="0"/>
    <n v="0"/>
    <n v="0"/>
    <n v="10"/>
    <n v="1"/>
    <n v="40648245.280000001"/>
    <s v="GLOBAL"/>
    <s v=""/>
  </r>
  <r>
    <x v="0"/>
    <s v="02-02-01-004-007"/>
    <s v="02-02-01-004-007-03"/>
    <s v="Materiales y suministros - Radiorreceptores y receptores de televisión; aparatos para la grabación y reproducción de sonido y video; micrófonos, altavoces, amplificadores, etc."/>
    <s v="Headset (Diademas para el uso del personal de Defensa Aérea y Navegación Aérea en el sistema Frequentis)"/>
    <n v="43191610"/>
    <n v="0"/>
    <n v="0"/>
    <n v="0"/>
    <n v="10"/>
    <n v="150"/>
    <n v="39156204"/>
    <s v="UNIDAD"/>
    <s v=""/>
  </r>
  <r>
    <x v="0"/>
    <s v="02-02-01-004-007"/>
    <s v="02-02-01-004-007-03"/>
    <s v="Materiales y suministros - Radiorreceptores y receptores de televisión; aparatos para la grabación y reproducción de sonido y video; micrófonos, altavoces, amplificadores, etc."/>
    <s v="SWITCH AMPLIFIER PUSH-TO-TALK"/>
    <n v="43191610"/>
    <n v="0"/>
    <n v="0"/>
    <n v="0"/>
    <n v="10"/>
    <n v="150"/>
    <n v="76956204"/>
    <s v="UNIDAD"/>
    <s v=""/>
  </r>
  <r>
    <x v="0"/>
    <s v="02-02-02-008-007"/>
    <s v="02-02-02-008-007-01-4"/>
    <s v="Adquisición de servicios - Servicios de mantenimiento y reparación de maquinaria y equipo de transporte"/>
    <s v="INSPECCIÓN, REPARACIÓN, OVERHAUL Y/O EXCHANGE DE REPUESTOS Y ELEMENTOS QUE COMPONEN EL SISTEMA RADAR APG-66 DE LA FAC. AMARRE VF 2022"/>
    <n v="78181800"/>
    <n v="0"/>
    <n v="0"/>
    <n v="0"/>
    <n v="10"/>
    <n v="1"/>
    <n v="616213004.79999995"/>
    <s v="GLOBAL"/>
    <s v=""/>
  </r>
  <r>
    <x v="0"/>
    <s v="02-02-02-006-003"/>
    <s v="02-02-02-006-003-01"/>
    <s v="Adquisición de servicios - Servicios de alojamiento para estancias cortas"/>
    <s v="ALOJAMIENTO VISITA TECNICA"/>
    <n v="0"/>
    <n v="0"/>
    <n v="0"/>
    <n v="0"/>
    <n v="10"/>
    <n v="1"/>
    <n v="1337001.6499999999"/>
    <s v="GLOBAL"/>
    <s v=""/>
  </r>
  <r>
    <x v="0"/>
    <s v="02-02-02-006-004"/>
    <s v="02-02-02-006-004"/>
    <s v="Adquisición de servicios - Servicios de transporte de pasajeros"/>
    <s v="TIQUETES VIAJEVISITA TECNICA"/>
    <n v="0"/>
    <n v="0"/>
    <n v="0"/>
    <n v="0"/>
    <n v="10"/>
    <n v="1"/>
    <n v="3497146"/>
    <s v="GLOBAL"/>
    <s v=""/>
  </r>
  <r>
    <x v="0"/>
    <s v="02-02-02-007-003"/>
    <s v="02-02-02-007-003-01"/>
    <s v="Adquisición de servicios - Servicios de arrendamiento o alquiler de maquinaria y equipo sin operario"/>
    <s v="ALQUILER VEHICULO VISITA TECNICA"/>
    <n v="0"/>
    <n v="0"/>
    <n v="0"/>
    <n v="0"/>
    <n v="10"/>
    <n v="1"/>
    <n v="1437143.92"/>
    <s v="GLOBAL"/>
    <s v=""/>
  </r>
  <r>
    <x v="0"/>
    <s v="02-02-02-008-007"/>
    <s v="02-02-02-008-007-01-4"/>
    <s v="Adquisición de servicios - Servicios de mantenimiento y reparación de maquinaria y equipo de transporte"/>
    <s v="INSPECCIÓN, REPARACIÓN, OVERHAUL_x000a_Y/O EXCHANGE DE REPUESTOS,_x000a_COMPONENTES Y ACCESORIOS_x000a_AERONÁUTICOS PARA LOS EQUIPOS T27, UH-60, C-212, AC-47T y C-208_x000a_ASIGNADOS A LA FAC. AMARRE VF 2022"/>
    <n v="78181800"/>
    <n v="0"/>
    <n v="0"/>
    <n v="0"/>
    <n v="10"/>
    <n v="1"/>
    <n v="1500583981"/>
    <s v="GLOBAL"/>
    <s v=""/>
  </r>
  <r>
    <x v="0"/>
    <s v="02-02-01-004-009"/>
    <s v="02-02-01-004-009-06"/>
    <s v="Materiales y suministros - Aeronaves y naves espaciales, y sus partes y piezas"/>
    <s v="ADQUISICIÓN DE REPUESTOS COMPONENTES Y ACCESORIOS AERONÁUTICOS PARA LOS EQUIPOS FOKKER ASIGNADOS A LA FAC. AMARRE VF 2022"/>
    <s v="25202200 25202300 25202400 25202500 25202600 25202700"/>
    <n v="0"/>
    <n v="0"/>
    <n v="0"/>
    <n v="10"/>
    <n v="1"/>
    <n v="130057928"/>
    <s v="GLOBAL"/>
    <s v=""/>
  </r>
  <r>
    <x v="0"/>
    <s v="02-02-01-004-009"/>
    <s v="02-02-01-004-009-06"/>
    <s v="Materiales y suministros - Aeronaves y naves espaciales, y sus partes y piezas"/>
    <s v="ADQUISICION DE REPUESTOS, COMPONENTES Y ACCESORIOS AERONAUTICOS PARA LOS EQUIPOS A-29, C-95, E-135 Y T-27 ASIGNADOS A LA FAC. AMARRE VF 2022"/>
    <s v="25202200 25202300 25202400 25202500 25202600 25202700"/>
    <n v="0"/>
    <n v="0"/>
    <n v="0"/>
    <n v="10"/>
    <n v="1"/>
    <n v="1146164428"/>
    <s v="GLOBAL"/>
    <s v=""/>
  </r>
  <r>
    <x v="0"/>
    <s v="02-02-01-004-009"/>
    <s v="02-02-01-004-009-06"/>
    <s v="Materiales y suministros - Aeronaves y naves espaciales, y sus partes y piezas"/>
    <s v="ADQUISICION DE REPUESTOS, COMPONENTES Y ACCESORIOS AERONAUTICOS PARA EL EQUIPO K-FIR ASIGNADO A LA FAC. AMARRE VF 2022"/>
    <s v="25202200 25202300 25202400 25202500 25202600 25202700"/>
    <n v="0"/>
    <n v="0"/>
    <n v="0"/>
    <n v="10"/>
    <n v="1"/>
    <n v="2988505456"/>
    <s v="GLOBAL"/>
    <s v=""/>
  </r>
  <r>
    <x v="0"/>
    <s v="02-02-02-008-007"/>
    <s v="02-02-02-008-007-01-4"/>
    <s v="Adquisición de servicios - Servicios de mantenimiento y reparación de maquinaria y equipo de transporte"/>
    <s v="INSPECCION, REPARACION, OVERHAUL Y/O EXCHANGE DE REPUESTOS, COMPONENTES Y ACCESORIOS AERONAUTICOS PARA LOS EQUIPOS C208, SA237 Y T90 ASIGNADO A LA FAC AMARRE VF 2022"/>
    <n v="78181800"/>
    <n v="0"/>
    <n v="0"/>
    <n v="0"/>
    <n v="10"/>
    <n v="1"/>
    <n v="96112617.280000001"/>
    <s v="GLOBAL"/>
    <s v=""/>
  </r>
  <r>
    <x v="0"/>
    <s v="02-02-01-003-006"/>
    <s v="02-02-01-003-006-01"/>
    <s v="Materiales y suministros - Llantas de caucho y neumáticos (cámaras de aire)"/>
    <s v="ADQUISICIÓN DE LLANTAS AERONÁUTICAS Y ACCESORIOS PARA LAS AERONAVES DE LA FUERZA AÉREA COLOMBIANA. AMARRE VF 2022"/>
    <n v="25202203"/>
    <n v="0"/>
    <n v="0"/>
    <n v="0"/>
    <n v="10"/>
    <n v="1"/>
    <n v="107524000"/>
    <s v="GLOBAL"/>
    <s v=""/>
  </r>
  <r>
    <x v="0"/>
    <s v="02-02-01-003-006"/>
    <s v="02-02-01-003-006-01"/>
    <s v="Materiales y suministros - Llantas de caucho y neumáticos (cámaras de aire)"/>
    <s v="ADQUISICIÓN DE LLANTAS AERONÁUTICAS Y ACCESORIOS PARA LAS AERONAVES DE LA FUERZA AÉREA COLOMBIANA. AMARRE VF 2022"/>
    <n v="25202203"/>
    <n v="0"/>
    <n v="0"/>
    <n v="0"/>
    <n v="10"/>
    <n v="1"/>
    <n v="107524000"/>
    <s v="GLOBAL"/>
    <s v=""/>
  </r>
  <r>
    <x v="0"/>
    <s v="02-02-01-003-006"/>
    <s v="02-02-01-003-006-01"/>
    <s v="Materiales y suministros - Llantas de caucho y neumáticos (cámaras de aire)"/>
    <s v="ADQUISICIÓN DE LLANTAS AERONÁUTICAS Y ACCESORIOS PARA LAS AERONAVES DE LA FUERZA AÉREA COLOMBIANA. AMARRE VF 2022"/>
    <n v="25202203"/>
    <n v="0"/>
    <n v="0"/>
    <n v="0"/>
    <n v="10"/>
    <n v="1"/>
    <n v="107524000"/>
    <s v="GLOBAL"/>
    <s v=""/>
  </r>
  <r>
    <x v="0"/>
    <s v="02-02-01-004-009"/>
    <s v="02-02-01-004-009-06"/>
    <s v="Materiales y suministros - Aeronaves y naves espaciales, y sus partes y piezas"/>
    <s v="ADQUISICION DE REPUESTOS, COMPONENTES Y ACCESORIOS AERONAUTICOS DE LAS DIFERENTES AERONAVES ASIGNADAS A LA FAC (PASLO). AMARRE VF 2022"/>
    <s v="25202200 25202300 25202400 25202500 25202600 25202700"/>
    <n v="0"/>
    <n v="0"/>
    <n v="0"/>
    <n v="10"/>
    <n v="1"/>
    <n v="696914404.4000001"/>
    <s v="GLOBAL"/>
    <s v=""/>
  </r>
  <r>
    <x v="0"/>
    <s v="02-02-01-004-009"/>
    <s v="02-02-01-004-009-06"/>
    <s v="Materiales y suministros - Aeronaves y naves espaciales, y sus partes y piezas"/>
    <s v="ADQUISICION DE REPUESTSOS AERONAUTICOS PARA LAS AERONAVES DE LA FAC AMARRE VF 2022"/>
    <s v="25202200 25202300 25202400 25202500 25202600 25202700"/>
    <n v="0"/>
    <n v="0"/>
    <n v="0"/>
    <n v="10"/>
    <n v="1"/>
    <n v="1000000000"/>
    <s v="GLOBAL"/>
    <s v=""/>
  </r>
  <r>
    <x v="0"/>
    <s v="02-02-01-004-009"/>
    <s v="02-02-01-004-009-06"/>
    <s v="Materiales y suministros - Aeronaves y naves espaciales, y sus partes y piezas"/>
    <s v="ADQUISICION DE REPUESTOS AERONAUTICOS PARA LAS AERONAVES DE LA FAC AMARRE VF 2022"/>
    <s v="25202200 25202300 25202400 25202500 25202600 25202700"/>
    <n v="0"/>
    <n v="0"/>
    <n v="0"/>
    <n v="10"/>
    <n v="1"/>
    <n v="1000000000"/>
    <s v="GLOBAL"/>
    <s v=""/>
  </r>
  <r>
    <x v="0"/>
    <s v="02-02-02-008-007"/>
    <s v="02-02-02-008-007-01-4"/>
    <s v="Adquisición de servicios - Servicios de mantenimiento y reparación de maquinaria y equipo de transporte"/>
    <s v="SERVICIO DE MANTEIMIENTO PROGRAMADO (RUTINA) Y MANTENIMIENTO NO PROGRAMADO (NO RUTICA) PARA LA AERONAVE B-767 FAC 1202 DE LA FAC DE ACUERDO A ANEXO TECNICO (AMARRE VF 2022)"/>
    <n v="78181800"/>
    <n v="0"/>
    <n v="0"/>
    <n v="0"/>
    <n v="10"/>
    <n v="1"/>
    <n v="294000000"/>
    <s v="GLOBAL"/>
    <s v=""/>
  </r>
  <r>
    <x v="0"/>
    <s v="08-01-02-006"/>
    <s v="08-01-02-006"/>
    <s v="Impuestos - Impuesto sobre vehículos automotores"/>
    <s v="REGISTRO ANUAL VEHICULOS ACOFA"/>
    <n v="93161601"/>
    <n v="0"/>
    <n v="0"/>
    <n v="0"/>
    <n v="10"/>
    <n v="1"/>
    <n v="928191.58"/>
    <s v="GLOBAL"/>
    <s v=""/>
  </r>
  <r>
    <x v="1"/>
    <s v="1502-0100-39-0-1502135-02"/>
    <s v="02-02-01-010-001"/>
    <s v="ADQUISICIÓN DE BIENES Y SERVICIOS - SERVICIO DE ACTUALIZACIÓN DEL SISTEMA DE ARMAS - FORTALECIMIENTO DE LOS SISTEMAS DE ARMAS, AUTO PROTECCIÓN Y SUMINISTRO DE ARMAMENTO AÉREO PARA LA FAC A NIVEL  NACIONAL"/>
    <s v="ADQUISICIÓN MATERIAL DE GUERRA  -GRANADAS 40 MM"/>
    <n v="46111501"/>
    <s v="CONTRATACIÓN DIRECTA"/>
    <n v="1"/>
    <n v="6"/>
    <n v="11"/>
    <n v="1465"/>
    <n v="988887608.19000006"/>
    <s v="GLOBAL"/>
    <s v="SI APROBADAS"/>
  </r>
  <r>
    <x v="1"/>
    <s v="1502-0100-39-0-1502135-02"/>
    <s v="02-02-01-010-001"/>
    <s v="ADQUISICIÓN DE BIENES Y SERVICIOS - SERVICIO DE ACTUALIZACIÓN DEL SISTEMA DE ARMAS - FORTALECIMIENTO DE LOS SISTEMAS DE ARMAS, AUTO PROTECCIÓN Y SUMINISTRO DE ARMAMENTO AÉREO PARA LA FAC A NIVEL  NACIONAL"/>
    <s v="ADQUISICIÓN MATERIAL DE GUERRA  - BENGALAS PARA LAS AERONAVES DE LA FAC"/>
    <n v="46111703"/>
    <s v="CONTRATACIÓN DIRECTA"/>
    <n v="1"/>
    <n v="6"/>
    <n v="11"/>
    <n v="90"/>
    <n v="803026702.90999985"/>
    <s v="GLOBAL"/>
    <s v="SI APROBADAS"/>
  </r>
  <r>
    <x v="1"/>
    <s v="1502-0100-39-0-1502135-02"/>
    <s v="02-02-01-010-004"/>
    <s v="ADQUISICIÓN DE BIENES Y SERVICIOS - SERVICIO DE ACTUALIZACIÓN DEL SISTEMA DE ARMAS - FORTALECIMIENTO DE LOS SISTEMAS DE ARMAS, AUTO PROTECCIÓN Y SUMINISTRO DE ARMAMENTO AÉREO PARA LA FAC A NIVEL  NACIONAL"/>
    <s v="ADQUISICIÓN MATERIAL DE GUERRA -_x000a_BOMBA DE ENTRENAMIENTO 25 AMARR VF 2022"/>
    <n v="46101601"/>
    <s v="CONTRATACIÓN DIRECTA"/>
    <n v="7"/>
    <n v="6"/>
    <n v="11"/>
    <n v="1"/>
    <n v="412655079.99999994"/>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SILLAS DE EYECCIÓN K-FIR, A-29B, T-27) CONTRATO NUEVO"/>
    <n v="46121601"/>
    <s v="CONTRATACIÓN DIRECTA"/>
    <m/>
    <n v="6"/>
    <n v="11"/>
    <n v="1"/>
    <n v="1759273236.8099999"/>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PERCHAS AERONAVES FAC)"/>
    <n v="46121601"/>
    <s v="CONTRATACIÓN DIRECTA"/>
    <m/>
    <n v="6"/>
    <n v="11"/>
    <n v="1"/>
    <n v="648357552.42999995"/>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PARA LOS SISTEMAS DE CONTRAMEDIDAS AIRMOR DE LAS AERONAVES FAC)"/>
    <n v="46121601"/>
    <s v="CONTRATACIÓN DIRECTA"/>
    <n v="1"/>
    <n v="6"/>
    <n v="11"/>
    <n v="1"/>
    <n v="80041365.840000004"/>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PARA LOS SISTEMAS ELECTRONICOS USADOS EN LAS AERONAVES ARPIA IV DE LA FAC)"/>
    <n v="46121601"/>
    <s v="CONTRATACIÓN DIRECTA"/>
    <n v="1"/>
    <n v="6"/>
    <n v="11"/>
    <n v="1"/>
    <n v="505288000"/>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INTEGRAR Y/O ACTUALIZAR DEL SISTEMAS DE CONTRAMEDIDAS Y GUERRA ELECTRONICA (ADQUISICION SISTEMA AERONAVE PRESIDENCIAL)"/>
    <n v="46111600"/>
    <s v="CONTRATACIÓN DIRECTA"/>
    <n v="1"/>
    <n v="6"/>
    <n v="11"/>
    <n v="1"/>
    <n v="3611951868.8000002"/>
    <s v="GLOBAL"/>
    <s v="NO SOLICITADAS"/>
  </r>
  <r>
    <x v="1"/>
    <s v="1502-0100-28-0-1502136-02"/>
    <s v="02-02-02-008-007-01-4"/>
    <s v="ADQUISICIÓN DE BIENES Y SERVICIOS - SERVICIO DE MANTENIMIENTO AERONÁUTICO - FORTALECIMIENTO DE LA CAPACIDAD DE MANTENIMIENTO AERONÁUTICO PARA LAS AERONAVES Y COMPONENTES DE LA FAC A NIVEL  NACIONAL"/>
    <s v="Reparación parcial por cualquier tipo de evento, hot section inspection, overhaul, overhaul light, up grade, inspección, aplicación de boletines de servicio, exchange, costos complementarios para motores de la línea PT6A series, PT6T series, JT15D series y PW100 series, sus accesorios y componentes incluyendo cajas de reducción (CBox)."/>
    <n v="78181800"/>
    <s v="CONTRATACIÓN DIRECTA"/>
    <n v="1"/>
    <n v="6"/>
    <n v="11"/>
    <n v="1"/>
    <n v="8281992331.75"/>
    <s v="GLOBAL"/>
    <s v="SI APROBADAS"/>
  </r>
  <r>
    <x v="1"/>
    <s v="1502-0100-28-0-1502136-02"/>
    <s v="02-02-02-008-007-01-4"/>
    <s v="ADQUISICIÓN DE BIENES Y SERVICIOS - SERVICIO DE MANTENIMIENTO AERONÁUTICO - FORTALECIMIENTO DE LA CAPACIDAD DE MANTENIMIENTO AERONÁUTICO PARA LAS AERONAVES Y COMPONENTES DE LA FAC A NIVEL  NACIONAL"/>
    <s v="MANTENIMIENTO,  OVERHAUL  Y  REPARACION  PARCIAL POR CUALQUIER TIPO DE EVENTO, INSPECCION, APLICACION DE  SERVICES  BULLETINS,  DIRECTIVAS DE AERONAVEGABILIDAD, EXCHANGE, PRUEBAS DE BANCO,  COSTOS COMPLEMENTARIOS PARA LOS MOTORES, ACCESORIOS Y COMPONENTES  DE LOS MOTORES T-700 (UH-60)"/>
    <n v="78181800"/>
    <s v="CONTRATACIÓN DIRECTA"/>
    <n v="1"/>
    <n v="6"/>
    <n v="11"/>
    <n v="1"/>
    <n v="5517451983.2600012"/>
    <s v="GLOBAL"/>
    <s v="SI APROBADAS"/>
  </r>
  <r>
    <x v="1"/>
    <s v="1502-0100-28-0-1502136-02"/>
    <s v="02-02-02-008-007-01-4"/>
    <s v="ADQUISICIÓN DE BIENES Y SERVICIOS - SERVICIO DE MANTENIMIENTO AERONÁUTICO - FORTALECIMIENTO DE LA CAPACIDAD DE MANTENIMIENTO AERONÁUTICO PARA LAS AERONAVES Y COMPONENTES DE LA FAC A NIVEL  NACIONAL"/>
    <s v="OVERHAUL, MANTENIMIENTO MAYOR E INSPECCIÓN O EXCHANGE DE LOS MOTORES T-53 L-703 Y TODOS SUS COMPONENTES, Y EXCHANGE DE LOS MOTORES T-53 L13B AL MODELO T-53-L-703 APLICABLES A LOS HELICÓPTEROS HUEY II DE LA FUERZA AÉREA COLOMBIANA SEGÚN ANEXOS TÉCNICOS"/>
    <n v="78181802"/>
    <s v="CONTRATACIÓN DIRECTA"/>
    <n v="2"/>
    <n v="6"/>
    <n v="11"/>
    <n v="1"/>
    <n v="4426542088"/>
    <s v="GLOBAL"/>
    <s v="NO SOLICITADAS"/>
  </r>
  <r>
    <x v="1"/>
    <s v="1502-0100-28-0-1502136-02"/>
    <s v="02-02-02-008-007-01-4"/>
    <s v="ADQUISICIÓN DE BIENES Y SERVICIOS - SERVICIO DE MANTENIMIENTO AERONÁUTICO - FORTALECIMIENTO DE LA CAPACIDAD DE MANTENIMIENTO AERONÁUTICO PARA LAS AERONAVES Y COMPONENTES DE LA FAC A NIVEL  NACIONAL"/>
    <s v="INSPECCION LU6, LU12, LU24, LU24T96, LU48, LU48T96, LU72, LU144, PINTURA, OVH LG EMB 135BJ LEGACY 600 FAC 1215 DE ACUERDO A ANEXO TÉCNICO"/>
    <n v="78181801"/>
    <s v="CONTRATACIÓN DIRECTA"/>
    <n v="1"/>
    <n v="6"/>
    <n v="11"/>
    <n v="1"/>
    <n v="6895363078.1100006"/>
    <s v="GLOBAL"/>
    <s v="SI EN TRAMITE"/>
  </r>
  <r>
    <x v="1"/>
    <s v="1502-0100-28-0-1502136-02"/>
    <s v="02-02-02-008-007-01-4"/>
    <s v="ADQUISICIÓN DE BIENES Y SERVICIOS - SERVICIO DE MANTENIMIENTO AERONÁUTICO - FORTALECIMIENTO DE LA CAPACIDAD DE MANTENIMIENTO AERONÁUTICO PARA LAS AERONAVES Y COMPONENTES DE LA FAC A NIVEL  NACIONAL"/>
    <s v="INSPECCION MAYOR FASE DE 7200 HRS C-295 FAC 1282"/>
    <n v="78181801"/>
    <s v="CONTRATACIÓN DIRECTA"/>
    <n v="1"/>
    <n v="6"/>
    <n v="11"/>
    <n v="1"/>
    <n v="5475266805.6499996"/>
    <s v="GLOBAL"/>
    <s v="SI APROBADAS"/>
  </r>
  <r>
    <x v="1"/>
    <s v="1502-0100-30-0-1502123-02"/>
    <s v="02-01-01-004-007-02"/>
    <s v="ADQUISICIÓN DE BIENES Y SERVICIOS - CENTROS DE OPERACIONES CIBERNÉTICAS CONSTRUIDOS Y DOTADOS - FORTALECIMIENTO DE LA INTELIGENCIA,CONTRAINTELIGENCIA Y CIBERINTELIGENCIA DE LA FAC  NACIONAL"/>
    <s v="ADQUISICION EQUIPOS PARA LA_x000a_ACTUALIZACION Y MODERNIZACION_x000a_DE LA ESTACIÓN TERRENA_x000a_SATELITAL"/>
    <n v="43221712"/>
    <s v="CONTRATACIÓN DIRECTA"/>
    <n v="1"/>
    <n v="6"/>
    <n v="11"/>
    <n v="1"/>
    <n v="4541695254"/>
    <s v="GLOBAL"/>
    <m/>
  </r>
  <r>
    <x v="1"/>
    <s v="1502-0100-31-0-1502122-02"/>
    <s v="02-01-01-004-008-02"/>
    <s v="ADQUISICIÓN DE BIENES Y SERVICIOS - SERVICIO DE INFORMACIÓN METEREOLÓGICOY CARTOGRÁFICO PARA LA NAVEGACIÓN AÉREA - FORTALECIMIENTO Y SOPORTE DE LOS SERVICIOS A LA NAVEGACION AÉREA DE LA FUERZA AÉREA PARA LA AVIACIÓN DE ESTADO A NIVEL  NACIONAL"/>
    <s v="ADQUISICIÓN CEILOMETRO PARA COMPLETAR LA ESTACIÓN METEOROLÓGICA AUTOMÁTICA DE CACOM-1."/>
    <n v="95121907"/>
    <s v="SELECCIÓN ABREVIADA MENOR CUANTÍA"/>
    <n v="3"/>
    <n v="6"/>
    <n v="11"/>
    <n v="1"/>
    <n v="334738320.94"/>
    <s v="GLOBAL"/>
    <s v="NO SOLICITADAS"/>
  </r>
  <r>
    <x v="1"/>
    <s v="1502-0100-31-0-1502122-02"/>
    <s v="02-02-01-004-008-02"/>
    <s v="ADQUISICIÓN DE BIENES Y SERVICIOS - SERVICIO DE INFORMACIÓN METEREOLÓGICOY CARTOGRÁFICO PARA LA NAVEGACIÓN AÉREA - FORTALECIMIENTO Y SOPORTE DE LOS SERVICIOS A LA NAVEGACION AÉREA DE LA FUERZA AÉREA PARA LA AVIACIÓN DE ESTADO A NIVEL  NACIONAL"/>
    <s v="Globos meteorológicos TOTEX TA200"/>
    <n v="41114404"/>
    <s v="SELECCIÓN ABREVIADA MENOR CUANTÍA"/>
    <n v="3"/>
    <n v="6"/>
    <n v="11"/>
    <n v="63"/>
    <n v="3815437.5"/>
    <s v="GLOBAL"/>
    <s v="NO SOLICITADAS"/>
  </r>
  <r>
    <x v="1"/>
    <s v="1502-0100-31-0-1502122-02"/>
    <s v="02-02-02-008-004-03"/>
    <s v="ADQUISICIÓN DE BIENES Y SERVICIOS - SERVICIO DE INFORMACIÓN METEREOLÓGICOY CARTOGRÁFICO PARA LA NAVEGACIÓN AÉREA - FORTALECIMIENTO Y SOPORTE DE LOS SERVICIOS A LA NAVEGACION AÉREA DE LA FUERZA AÉREA PARA LA AVIACIÓN DE ESTADO A NIVEL  NACIONAL"/>
    <s v="SUSCRIPCIÓN GPD"/>
    <n v="43232605"/>
    <s v="CONTRATACIÓN DIRECTA"/>
    <n v="1"/>
    <n v="6"/>
    <n v="11"/>
    <n v="1"/>
    <n v="213487092.81"/>
    <s v="GLOBAL"/>
    <s v="NO SOLICITADAS"/>
  </r>
  <r>
    <x v="1"/>
    <s v="1502-0100-37-0-1502086-02"/>
    <s v="02-02-01-010-001"/>
    <s v="ADQUISICIÓN DE BIENES Y SERVICIOS - SERVICIO DE DOTACIÓN DE ARMAMENTO - INCREMENTO DE LA CAPACIDAD DE SEGURIDAD Y DEFENSA DE LA FUERZA AEREA COLOMBIANA  NACIONAL"/>
    <s v="Granada 40mm 40x53 HE eslabonada"/>
    <n v="46111501"/>
    <s v="CONTRATACIÓN DIRECTA"/>
    <n v="8"/>
    <n v="6"/>
    <n v="11"/>
    <n v="322"/>
    <n v="213377301.03999999"/>
    <s v="GLOBAL"/>
    <s v="NO SOLICITADAS"/>
  </r>
  <r>
    <x v="1"/>
    <s v="1502-0100-39-0-1502135-02"/>
    <s v="02-02-01-010-001"/>
    <s v="ADQUISICIÓN DE BIENES Y SERVICIOS - SERVICIO DE ACTUALIZACIÓN DEL SISTEMA DE ARMAS - FORTALECIMIENTO DE LOS SISTEMAS DE ARMAS, AUTO PROTECCIÓN Y SUMINISTRO DE ARMAMENTO AÉREO PARA LA FAC A NIVEL  NACIONAL"/>
    <s v="ADQUISICIÓN MATERIAL DE GUERRA  -GRANADAS 40 MM"/>
    <n v="46111501"/>
    <s v="CONTRATACIÓN DIRECTA"/>
    <n v="1"/>
    <n v="6"/>
    <n v="11"/>
    <n v="1"/>
    <n v="401593145.70999998"/>
    <s v="GLOBAL"/>
    <s v="SI APROBADAS"/>
  </r>
  <r>
    <x v="1"/>
    <s v="1502-0100-39-0-1502135-02"/>
    <s v="02-02-01-010-001"/>
    <s v="ADQUISICIÓN DE BIENES Y SERVICIOS - SERVICIO DE ACTUALIZACIÓN DEL SISTEMA DE ARMAS - FORTALECIMIENTO DE LOS SISTEMAS DE ARMAS, AUTO PROTECCIÓN Y SUMINISTRO DE ARMAMENTO AÉREO PARA LA FAC A NIVEL  NACIONAL"/>
    <s v="ADQUISICIÓN MATERIAL DE GUERRA  - MUNICION CARTUCHO 30 MM FUMIGEO"/>
    <n v="46101601"/>
    <s v="CONTRATACIÓN DIRECTA"/>
    <n v="1"/>
    <n v="6"/>
    <n v="11"/>
    <n v="1"/>
    <n v="569248000"/>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SILLAS DE EYECCIÓN K-FIR, A-29B, T-27) CONTRATO NUEVO"/>
    <n v="46121601"/>
    <s v="CONTRATACIÓN DIRECTA"/>
    <m/>
    <n v="6"/>
    <n v="11"/>
    <n v="1"/>
    <n v="1744253514.4200001"/>
    <s v="GLOBAL"/>
    <s v="SI APROBADAS"/>
  </r>
  <r>
    <x v="1"/>
    <s v="1502-0100-39-0-1502135-02"/>
    <s v="02-02-01-010-001"/>
    <s v="ADQUISICIÓN DE BIENES Y SERVICIOS - SERVICIO DE ACTUALIZACIÓN DEL SISTEMA DE ARMAS - FORTALECIMIENTO DE LOS SISTEMAS DE ARMAS, AUTO PROTECCIÓN Y SUMINISTRO DE ARMAMENTO AÉREO PARA LA FAC A NIVEL  NACIONAL"/>
    <s v="ADQUISICIÓN MATERIAL DE GUERRA  -GRANADAS 40 MM"/>
    <n v="46111501"/>
    <s v="CONTRATACIÓN DIRECTA"/>
    <m/>
    <n v="6"/>
    <n v="11"/>
    <n v="1"/>
    <n v="485650987.30000001"/>
    <s v="GLOBAL"/>
    <s v="SI APROBADAS"/>
  </r>
  <r>
    <x v="1"/>
    <s v="1502-0100-39-0-1502135-02"/>
    <s v="02-02-01-010-001"/>
    <s v="ADQUISICIÓN DE BIENES Y SERVICIOS - SERVICIO DE ACTUALIZACIÓN DEL SISTEMA DE ARMAS - FORTALECIMIENTO DE LOS SISTEMAS DE ARMAS, AUTO PROTECCIÓN Y SUMINISTRO DE ARMAMENTO AÉREO PARA LA FAC A NIVEL  NACIONAL"/>
    <s v="ADQUISICIÓN MATERIAL DE GUERRA FLARE 206"/>
    <n v="46111703"/>
    <s v="CONTRATACIÓN DIRECTA"/>
    <m/>
    <n v="6"/>
    <n v="11"/>
    <n v="1"/>
    <n v="863888760"/>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SILLAS DE EYECCIÓN K-FIR, A-29B, T-27) CONTRATO NUEVO"/>
    <n v="46121601"/>
    <s v="CONTRATACIÓN DIRECTA"/>
    <m/>
    <n v="6"/>
    <n v="11"/>
    <n v="1"/>
    <n v="15002556.810000002"/>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PARA LOS SISTEMAS DE CONTRAMEDIDAS Y GUERRA ELECTRÓNICA USADOS EN LAS AERONAVES  DE LA FAC)"/>
    <n v="46121601"/>
    <s v="CONTRATACIÓN DIRECTA"/>
    <n v="1"/>
    <n v="6"/>
    <n v="11"/>
    <n v="1"/>
    <n v="825338600.27999997"/>
    <s v="GLOBAL"/>
    <s v="SI APROBADAS"/>
  </r>
  <r>
    <x v="1"/>
    <s v="1502-0100-28-0-1502136-02"/>
    <s v="02-02-02-008-007-01-4"/>
    <s v="ADQUISICIÓN DE BIENES Y SERVICIOS - SERVICIO DE MANTENIMIENTO AERONÁUTICO - FORTALECIMIENTO DE LA CAPACIDAD DE MANTENIMIENTO AERONÁUTICO PARA LAS AERONAVES Y COMPONENTES DE LA FAC A NIVEL  NACIONAL"/>
    <s v="INSPECCIÓN 9 AÑOS BOEING 737-700 IGW BBJ FAC 0001 SERIE No. 29272"/>
    <n v="78181801"/>
    <s v="CONTRATACIÓN DIRECTA"/>
    <n v="1"/>
    <n v="6"/>
    <n v="11"/>
    <n v="1"/>
    <n v="28253766343.800003"/>
    <s v="GLOBAL"/>
    <s v="SI APROBADAS"/>
  </r>
  <r>
    <x v="1"/>
    <s v="1502-0100-39-0-1502135-02"/>
    <s v="02-01-01-004-010-01"/>
    <s v="ADQUISICIÓN DE BIENES Y SERVICIOS - SERVICIO DE ACTUALIZACIÓN DEL SISTEMA DE ARMAS - FORTALECIMIENTO DE LOS SISTEMAS DE ARMAS, AUTO PROTECCIÓN Y SUMINISTRO DE ARMAMENTO AÉREO PARA LA FAC A NIVEL  NACIONAL"/>
    <s v="INTEGRAR Y/O ACTUALIZAR LOS SISTEMAS DE ADMINISTRACIÓN Y ENTREGA DE ARMAMENTO DE LA FUERZA AEREA COLOMBIANA (ADQUISICIÓN SISTEMAS M-240)."/>
    <n v="46111600"/>
    <s v="CONTRATACIÓN DIRECTA"/>
    <m/>
    <n v="6"/>
    <n v="11"/>
    <n v="1"/>
    <n v="355086533.61000001"/>
    <s v="GLOBAL"/>
    <s v="SI APROBADAS"/>
  </r>
  <r>
    <x v="1"/>
    <s v="1502-0100-30-0-1502123-02"/>
    <s v="02-01-01-004-007-02"/>
    <s v="ADQUISICIÓN DE BIENES Y SERVICIOS - CENTROS DE OPERACIONES CIBERNÉTICAS CONSTRUIDOS Y DOTADOS - FORTALECIMIENTO DE LA INTELIGENCIA,CONTRAINTELIGENCIA Y CIBERINTELIGENCIA DE LA FAC  NACIONAL"/>
    <s v="ADQUISICION EQUIPOS PARA LA_x000a_ACTUALIZACION Y MODERNIZACION_x000a_DE LA ESTACIÓN TERRENA_x000a_SATELITAL"/>
    <n v="43221712"/>
    <s v="CONTRATACIÓN DIRECTA"/>
    <n v="1"/>
    <n v="6"/>
    <n v="11"/>
    <n v="1"/>
    <n v="511032.61000000034"/>
    <s v="GLOBAL"/>
    <s v="SI APROBADAS"/>
  </r>
  <r>
    <x v="1"/>
    <s v="1502-0100-27-0-1502080-02"/>
    <s v="02-01-01-004-009-06"/>
    <s v="ADQUISICIÓN DE BIENES Y SERVICIOS - EQUIPO AÉREO ADQUIRIDO - RENOVACIÓN Y MODERNIZACIÓN DEL EQUIPO AERONÁUTICO DE LA FAC A NIVEL  NACIONAL"/>
    <s v="ADQUISICIÓN DE LAS AERONAVES CESSNA 172S CON SU SOPORTE LOGÍSTICO"/>
    <n v="25131500"/>
    <s v="CONTRATACIÓN DIRECTA"/>
    <m/>
    <n v="6"/>
    <n v="11"/>
    <n v="1"/>
    <n v="4269968597.1100001"/>
    <s v="GLOBAL"/>
    <s v="SI APROBADAS"/>
  </r>
  <r>
    <x v="1"/>
    <s v="1502-0100-27-0-1502080-02"/>
    <s v="02-01-01-004-009-06"/>
    <s v="ADQUISICIÓN DE BIENES Y SERVICIOS - EQUIPO AÉREO ADQUIRIDO - RENOVACIÓN Y MODERNIZACIÓN DEL EQUIPO AERONÁUTICO DE LA FAC A NIVEL  NACIONAL"/>
    <s v="ADQUISICIÓN DE LAS AERONAVES CESSNA 172S PARA LA FUERZA AEREA COLOMBIANA (AMARRE VF 2022) (SUMAN)"/>
    <n v="25131500"/>
    <s v="CONTRATACIÓN DIRECTA"/>
    <m/>
    <n v="6"/>
    <n v="11"/>
    <n v="1"/>
    <n v="3745538778.6500001"/>
    <s v="GLOBAL"/>
    <s v="SI APROBADAS"/>
  </r>
  <r>
    <x v="1"/>
    <s v="1502-0100-27-0-1502080-02"/>
    <s v="02-02-01-004-009-06"/>
    <s v="ADQUISICIÓN DE BIENES Y SERVICIOS - EQUIPO AÉREO ADQUIRIDO - RENOVACIÓN Y MODERNIZACIÓN DEL EQUIPO AERONÁUTICO DE LA FAC A NIVEL  NACIONAL"/>
    <s v="ADQUISICIÓN SISTEMAS ADS-B PARA LAS AERONAVES DE LA FLOTA C-212 "/>
    <n v="25201701"/>
    <s v="CONTRATACIÓN DIRECTA"/>
    <m/>
    <n v="6"/>
    <n v="11"/>
    <n v="1"/>
    <n v="376629372.75"/>
    <s v="GLOBAL"/>
    <s v="SI APROBADAS"/>
  </r>
  <r>
    <x v="1"/>
    <s v="1502-0100-27-0-1502080-02"/>
    <s v="02-02-01-004-009-06"/>
    <s v="ADQUISICIÓN DE BIENES Y SERVICIOS - EQUIPO AÉREO ADQUIRIDO - RENOVACIÓN Y MODERNIZACIÓN DEL EQUIPO AERONÁUTICO DE LA FAC A NIVEL  NACIONAL"/>
    <s v="ADQUISICION SISTEMAS ADS-B PARA LAS AERONAVES DELA FLOTA B-206"/>
    <n v="25201604"/>
    <s v="CONTRATACIÓN DIRECTA"/>
    <m/>
    <n v="6"/>
    <n v="11"/>
    <n v="1"/>
    <n v="128407129.2"/>
    <s v="GLOBAL"/>
    <s v="SI APROBADAS"/>
  </r>
  <r>
    <x v="1"/>
    <s v="1502-0100-40-0-1502148-02"/>
    <s v="02-01-01-004-003-01"/>
    <s v="ADQUISICIÓN DE BIENES Y SERVICIOS - SERVICIO DE ENTRENAMIENTO POR SIMULACIÓN - FORTALECIMIENTO DE LAS HABILIDADES TECNICAS DEL PERSONAL DE LA FUERZA AEREA COLOMBIANA A NIVEL  NACIONAL"/>
    <s v="ADQUISICION DE ENTRENADOR DE PROCEDIMIENTOS Y NAVEGACION DE VUELO (FNPT II), PARA LA FUERZA AEREA COLOMBIANA"/>
    <n v="86131802"/>
    <s v="CONTRATACIÓN DIRECTA"/>
    <n v="3"/>
    <n v="6"/>
    <n v="11"/>
    <n v="1"/>
    <n v="2000000000"/>
    <s v="GLOBAL"/>
    <s v="NO SOLICITADAS"/>
  </r>
  <r>
    <x v="1"/>
    <s v="1502-0100-31-0-1502122-02"/>
    <s v="02-02-01-004-008-02"/>
    <s v="ADQUISICIÓN DE BIENES Y SERVICIOS - SERVICIO DE INFORMACIÓN METEREOLÓGICOY CARTOGRÁFICO PARA LA NAVEGACIÓN AÉREA - FORTALECIMIENTO Y SOPORTE DE LOS SERVICIOS A LA NAVEGACION AÉREA DE LA FUERZA AÉREA PARA LA AVIACIÓN DE ESTADO A NIVEL  NACIONAL"/>
    <s v="Radiosonda Vaisala RS41 -56"/>
    <n v="41114404"/>
    <s v="SELECCIÓN ABREVIADA MENOR CUANTÍA"/>
    <n v="3"/>
    <n v="6"/>
    <n v="11"/>
    <n v="20"/>
    <n v="14625000"/>
    <s v="GLOBAL"/>
    <s v="NO SOLICITADAS"/>
  </r>
  <r>
    <x v="1"/>
    <s v="1502-0100-28-0-1502136-02"/>
    <s v="02-02-02-008-007-01-4"/>
    <s v="ADQUISICIÓN DE BIENES Y SERVICIOS - SERVICIO DE MANTENIMIENTO AERONÁUTICO - FORTALECIMIENTO DE LA CAPACIDAD DE MANTENIMIENTO AERONÁUTICO PARA LAS AERONAVES Y COMPONENTES DE LA FAC A NIVEL  NACIONAL"/>
    <s v="INSPECCIÓN MAYOR CHEQUEO  “D” AERONAVE FOKKER-28 MK3000 FAC-1041 DE ACUERDO A ANEXO TÉCNICO(AMARRE VF 2022)"/>
    <n v="78181801"/>
    <s v="CONTRATACIÓN DIRECTA"/>
    <n v="3"/>
    <n v="6"/>
    <n v="11"/>
    <n v="1"/>
    <n v="769359240"/>
    <s v="GLOBAL"/>
    <s v="NO SOLICITADAS"/>
  </r>
  <r>
    <x v="1"/>
    <s v="1502-0100-27-0-1502080-02"/>
    <s v="02-01-01-004-009-06"/>
    <s v="ADQUISICIÓN DE BIENES Y SERVICIOS - EQUIPO AÉREO ADQUIRIDO - RENOVACIÓN Y MODERNIZACIÓN DEL EQUIPO AERONÁUTICO DE LA FAC A NIVEL  NACIONAL"/>
    <s v="ADQUISICION DE UNA AERONAVE JET MEDIANA, CONFIGURADA PARA EL TRANSPORTE ESPECIAL DE PASAJEROS"/>
    <n v="25131500"/>
    <s v="CONTRATACIÓN DIRECTA"/>
    <n v="2"/>
    <n v="6"/>
    <n v="11"/>
    <n v="1"/>
    <n v="31949398000"/>
    <s v="GLOBAL"/>
    <s v="SI APROBADAS"/>
  </r>
  <r>
    <x v="1"/>
    <s v="1502-0100-28-0-1502136-02"/>
    <s v="02-02-02-008-007-01-4"/>
    <s v="ADQUISICIÓN DE BIENES Y SERVICIOS - SERVICIO DE MANTENIMIENTO AERONÁUTICO - FORTALECIMIENTO DE LA CAPACIDAD DE MANTENIMIENTO AERONÁUTICO PARA LAS AERONAVES Y COMPONENTES DE LA FAC A NIVEL  NACIONAL"/>
    <s v="INSPECCIÓN MAYOR C  (7200 HORAS) C-295 FAC 1283 de la Fuerza Aérea Colombiana de acuerdo anexo técnico"/>
    <n v="78181800"/>
    <s v="CONTRATACIÓN DIRECTA"/>
    <n v="3"/>
    <n v="6"/>
    <n v="11"/>
    <n v="1"/>
    <n v="6913498671.1300001"/>
    <s v="GLOBAL"/>
    <s v="NO SOLICITADAS"/>
  </r>
  <r>
    <x v="1"/>
    <s v="1502-0100-28-0-1502136-02"/>
    <s v="02-02-02-008-007-01-4"/>
    <s v="ADQUISICIÓN DE BIENES Y SERVICIOS - SERVICIO DE MANTENIMIENTO AERONÁUTICO - FORTALECIMIENTO DE LA CAPACIDAD DE MANTENIMIENTO AERONÁUTICO PARA LAS AERONAVES Y COMPONENTES DE LA FAC A NIVEL  NACIONAL"/>
    <s v="SERVICIOS DE OVERHAUL, REPARACION, HMI, EXCHANGE MOTORES, COMPONENTES Y ACCESORIOS EQUIPOS B-206 Y TH67"/>
    <n v="78181802"/>
    <s v="CONTRATACIÓN DIRECTA"/>
    <n v="3"/>
    <n v="6"/>
    <n v="11"/>
    <n v="1"/>
    <n v="1293087167.5900002"/>
    <s v="GLOBAL"/>
    <s v="SI APROBADAS"/>
  </r>
  <r>
    <x v="1"/>
    <s v="1502-0100-28-0-1502136-02"/>
    <s v="02-02-02-008-007-01-4"/>
    <s v="ADQUISICIÓN DE BIENES Y SERVICIOS - SERVICIO DE MANTENIMIENTO AERONÁUTICO - FORTALECIMIENTO DE LA CAPACIDAD DE MANTENIMIENTO AERONÁUTICO PARA LAS AERONAVES Y COMPONENTES DE LA FAC A NIVEL  NACIONAL"/>
    <s v="OVERHAUL, REPARACIÓN POR FOD, INSPECCIÓN, 400 Y 800 HORAS, REPARACIÓN, PARCIAL, EXCHANGE, PRUEBAS BANCO Y COSTOS COMPLEMENTARIOS MOTORES, ACCESORIOS Y COMPONENTES LINEA GE J79-J1EQD (AMARRE VF 2022) APLICABLES A LAS AERONAVES KFIR DE LA FUERZA AÉREA COLOMBIANA SEGÚN ANEXOS TÉCNICOS."/>
    <n v="78181802"/>
    <s v="CONTRATACIÓN DIRECTA"/>
    <n v="3"/>
    <n v="6"/>
    <n v="11"/>
    <n v="1"/>
    <n v="577583482"/>
    <s v="GLOBAL"/>
    <s v="SI APROBADAS"/>
  </r>
  <r>
    <x v="1"/>
    <s v="1502-0100-35-0-1502130-02"/>
    <s v="02-01-01-004-009-01"/>
    <s v="ADQUISICIÓN DE BIENES Y SERVICIOS - SERVICIO DE EXTINCIÓN DE INCENDIOS EN EL DESARROLLO DE OPERACIONES AÉREAS - FORTALECIMIENTO Y RENOVACIÓN DE LA CAPACIDAD DE MOVILIDAD TERRESTRE Y DESPLIEGUE DE LA FUERZA AÉREA COLOMBIANA A NIVEL  NACIONAL"/>
    <s v="VEHICULO DE BOMBEROS AEROPORTUARIOS ARFF SEGÚN NORMA NFPA 414 ULTIMA VERSION"/>
    <n v="25101701"/>
    <s v="CONTRATACIÓN DIRECTA"/>
    <n v="3"/>
    <n v="6"/>
    <n v="11"/>
    <n v="1"/>
    <n v="794199900"/>
    <s v="GLOBAL"/>
    <s v="NO SOLICITADAS"/>
  </r>
  <r>
    <x v="1"/>
    <s v="1502-0100-39-0-1502135-02"/>
    <s v="02-02-01-010-001"/>
    <s v="ADQUISICIÓN DE BIENES Y SERVICIOS - SERVICIO DE ACTUALIZACIÓN DEL SISTEMA DE ARMAS - FORTALECIMIENTO DE LOS SISTEMAS DE ARMAS, AUTO PROTECCIÓN Y SUMINISTRO DE ARMAMENTO AÉREO PARA LA FAC A NIVEL  NACIONAL"/>
    <s v="ADQUISICIÓN MATERIAL DE GUERRA -_x000a_TEPLA 0,50"/>
    <n v="46111501"/>
    <s v="CONTRATACIÓN DIRECTA"/>
    <m/>
    <n v="6"/>
    <n v="11"/>
    <n v="34099"/>
    <n v="766838828.25"/>
    <s v="GLOBAL"/>
    <s v="NO SOLICITADAS"/>
  </r>
  <r>
    <x v="1"/>
    <s v="1502-0100-39-0-1502135-02"/>
    <s v="02-02-01-010-001"/>
    <s v="ADQUISICIÓN DE BIENES Y SERVICIOS - SERVICIO DE ACTUALIZACIÓN DEL SISTEMA DE ARMAS - FORTALECIMIENTO DE LOS SISTEMAS DE ARMAS, AUTO PROTECCIÓN Y SUMINISTRO DE ARMAMENTO AÉREO PARA LA FAC A NIVEL  NACIONAL"/>
    <s v="ADQUISICIÓN MATERIAL DE GUERRA TEPLA 308"/>
    <n v="46111501"/>
    <s v="CONTRATACIÓN DIRECTA"/>
    <m/>
    <n v="6"/>
    <n v="11"/>
    <n v="15000"/>
    <n v="73687500"/>
    <s v="GLOBAL"/>
    <s v="NO SOLICITADAS"/>
  </r>
  <r>
    <x v="1"/>
    <s v="1502-0100-37-0-1502086-02"/>
    <s v="02-02-01-010-001"/>
    <s v="ADQUISICIÓN DE BIENES Y SERVICIOS - SERVICIO DE DOTACIÓN DE ARMAMENTO - INCREMENTO DE LA CAPACIDAD DE SEGURIDAD Y DEFENSA DE LA FUERZA AEREA COLOMBIANA  NACIONAL"/>
    <s v="Granada 40mm 40x53 HE eslabonada"/>
    <n v="46111501"/>
    <s v="CONTRATACIÓN DIRECTA"/>
    <n v="8"/>
    <n v="6"/>
    <n v="11"/>
    <n v="1"/>
    <n v="438.95999999996275"/>
    <s v="GLOBAL"/>
    <s v="NO SOLICITADAS"/>
  </r>
  <r>
    <x v="1"/>
    <s v="1502-0100-39-0-1502135-02"/>
    <s v="02-02-01-004-010"/>
    <s v="ADQUISICIÓN DE BIENES Y SERVICIOS - SERVICIO DE ACTUALIZACIÓN DEL SISTEMA DE ARMAS - FORTALECIMIENTO DE LOS SISTEMAS DE ARMAS, AUTO PROTECCIÓN Y SUMINISTRO DE ARMAMENTO AÉREO PARA LA FAC A NIVEL  NACIONAL"/>
    <s v="INTEGRAR Y/O ACTUALIZAR LOS SISTEMAS DE ADMINISTRACIÓN Y ENTREGA DE ARMAMENTO DE LA FUERZA AEREA COLOMBIANA (ADQUISICIÓN REPUESTOS PARA SISTEMAS M-240 PARA LOS HELICOPTEROS MEDIANOS  DE LA FAC) - AMARRE VF 2022"/>
    <n v="46111600"/>
    <s v="CONTRATACIÓN DIRECTA"/>
    <n v="7"/>
    <n v="6"/>
    <n v="11"/>
    <n v="1"/>
    <n v="3537339"/>
    <s v="GLOBAL"/>
    <s v="SI APROBADAS"/>
  </r>
  <r>
    <x v="1"/>
    <s v="1502-0100-39-0-1502135-02"/>
    <s v="02-01-01-004-010-01"/>
    <s v="ADQUISICIÓN DE BIENES Y SERVICIOS - SERVICIO DE ACTUALIZACIÓN DEL SISTEMA DE ARMAS - FORTALECIMIENTO DE LOS SISTEMAS DE ARMAS, AUTO PROTECCIÓN Y SUMINISTRO DE ARMAMENTO AÉREO PARA LA FAC A NIVEL  NACIONAL"/>
    <s v="INTEGRAR Y/O ACTUALIZAR LOS SISTEMAS DE ADMINISTRACIÓN Y ENTREGA DE ARMAMENTO DE LA FUERZA AEREA COLOMBIANA (ADQUISICIÓN SISTEMAS M-240 PARA LOS HELICOPTEROS MEDIANOS DE LA FAC. - AMARRE VF 2022"/>
    <n v="46111600"/>
    <s v="CONTRATACIÓN DIRECTA"/>
    <n v="7"/>
    <n v="6"/>
    <n v="11"/>
    <n v="1"/>
    <n v="114831248.01000001"/>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CASCOS INTELIGENTES  DE LA FAC) AMARRE VF 2022"/>
    <s v="46101800_x000a_25201703"/>
    <s v="CONTRATACIÓN DIRECTA"/>
    <n v="7"/>
    <n v="6"/>
    <n v="11"/>
    <n v="1"/>
    <n v="19981140.219999999"/>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PERCHAS AERONAVES DE LA FAC) AMARRE VF 2022"/>
    <n v="46181701"/>
    <s v="CONTRATACIÓN DIRECTA"/>
    <n v="7"/>
    <n v="6"/>
    <n v="11"/>
    <n v="1"/>
    <n v="7992456.0599999996"/>
    <s v="GLOBAL"/>
    <s v="SI APROBADAS"/>
  </r>
  <r>
    <x v="1"/>
    <s v="1502-0100-39-0-1502135-02"/>
    <s v="02-02-01-010-005"/>
    <s v="ADQUISICIÓN DE BIENES Y SERVICIOS - SERVICIO DE ACTUALIZACIÓN DEL SISTEMA DE ARMAS - FORTALECIMIENTO DE LOS SISTEMAS DE ARMAS, AUTO PROTECCIÓN Y SUMINISTRO DE ARMAMENTO AÉREO PARA LA FAC A NIVEL  NACIONAL"/>
    <s v="ADQUISICION MATERIAL DE GUERRA BENGALAS DE ILUMINACION PARA LAS AERONAVES DE LA FAC AMARRE VF 2022"/>
    <n v="46111703"/>
    <s v="CONTRATACIÓN DIRECTA"/>
    <n v="7"/>
    <n v="6"/>
    <n v="11"/>
    <n v="1"/>
    <n v="264140065.84"/>
    <s v="GLOBAL"/>
    <s v="SI APROBADAS"/>
  </r>
  <r>
    <x v="1"/>
    <s v="1502-0100-39-0-1502135-02"/>
    <s v="02-02-01-010-005"/>
    <s v="ADQUISICIÓN DE BIENES Y SERVICIOS - SERVICIO DE ACTUALIZACIÓN DEL SISTEMA DE ARMAS - FORTALECIMIENTO DE LOS SISTEMAS DE ARMAS, AUTO PROTECCIÓN Y SUMINISTRO DE ARMAMENTO AÉREO PARA LA FAC A NIVEL  NACIONAL"/>
    <s v="ADQUISICION MATERIAL DE GUERRA BENGALAS PARA LAS AERONAVES DE LA FAC AMARRE VF 2022"/>
    <n v="46111703"/>
    <s v="CONTRATACIÓN DIRECTA"/>
    <n v="7"/>
    <n v="6"/>
    <n v="11"/>
    <n v="1"/>
    <n v="260678885.27000001"/>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SILLAS DE EYECCIÓN AERONAVES FAC). AMARRE VF 2022"/>
    <n v="46121601"/>
    <s v="CONTRATACIÓN DIRECTA"/>
    <n v="7"/>
    <n v="6"/>
    <n v="11"/>
    <n v="1"/>
    <n v="441564102"/>
    <s v="GLOBAL"/>
    <s v="NO SOLICITADAS"/>
  </r>
  <r>
    <x v="1"/>
    <s v="1502-0100-39-0-1502135-02"/>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PERCHAS AERONAVES DE LA FAC) AMARRE VF 2022"/>
    <n v="46101601"/>
    <s v="CONTRATACIÓN DIRECTA"/>
    <n v="7"/>
    <n v="6"/>
    <n v="11"/>
    <n v="1"/>
    <n v="7988300"/>
    <s v="GLOBAL"/>
    <s v="SI APROBADAS"/>
  </r>
  <r>
    <x v="1"/>
    <s v="1502-0100-39-0-1502135-02"/>
    <s v="02-02-01-004-010"/>
    <s v="ADQUISICIÓN DE BIENES Y SERVICIOS - SERVICIO DE ACTUALIZACIÓN DEL SISTEMA DE ARMAS - FORTALECIMIENTO DE LOS SISTEMAS DE ARMAS, AUTO PROTECCIÓN Y SUMINISTRO DE ARMAMENTO AÉREO PARA LA FAC A NIVEL  NACIONAL"/>
    <s v="INTEGRAR Y/O ACTUALIZAR LOS SISTEMAS DE ADMINISTRACIÓN Y ENTREGA DE ARMAMENTO DE LA FUERZA AEREA COLOMBIANA (ADQUISICIÓN REPUESTOS PARA SISTEMAS M-240 PARA LOS HELICOPTEROS MEDIANOS  DE LA FAC) - AMARRE VF 2022 REPUESTOS MACHINE GUN,7.62 MM"/>
    <n v="46111600"/>
    <s v="CONTRATACIÓN DIRECTA"/>
    <n v="9"/>
    <n v="6"/>
    <n v="11"/>
    <n v="1"/>
    <n v="212628"/>
    <s v="GLOBAL"/>
    <s v="SI APROBADAS"/>
  </r>
  <r>
    <x v="1"/>
    <s v="1502-0100-39-0-1502135-02"/>
    <s v="02-01-01-004-010-01"/>
    <s v="ADQUISICIÓN DE BIENES Y SERVICIOS - SERVICIO DE ACTUALIZACIÓN DEL SISTEMA DE ARMAS - FORTALECIMIENTO DE LOS SISTEMAS DE ARMAS, AUTO PROTECCIÓN Y SUMINISTRO DE ARMAMENTO AÉREO PARA LA FAC A NIVEL  NACIONAL"/>
    <s v="INTEGRAR Y/O ACTUALIZAR LOS SISTEMAS DE ADMINISTRACIÓN Y ENTREGA DE ARMAMENTO DE LA FUERZA AEREA COLOMBIANA (ADQUISICIÓN SISTEMAS M-240 PARA LOS HELICOPTEROS MEDIANOS DE LA FAC. - AMARRE VF 2022  MACHINE GUN,7.62 MM"/>
    <n v="46111600"/>
    <s v="CONTRATACIÓN DIRECTA"/>
    <n v="9"/>
    <n v="6"/>
    <n v="11"/>
    <n v="1"/>
    <n v="11876936.82"/>
    <s v="GLOBAL"/>
    <s v="SI APROBADAS"/>
  </r>
  <r>
    <x v="1"/>
    <s v="1502-0100-35-0-1502130-02"/>
    <s v="02-01-01-004-009-01"/>
    <s v="ADQUISICIÓN DE BIENES Y SERVICIOS - SERVICIO DE EXTINCIÓN DE INCENDIOS EN EL DESARROLLO DE OPERACIONES AÉREAS - FORTALECIMIENTO Y RENOVACIÓN DE LA CAPACIDAD DE MOVILIDAD TERRESTRE Y DESPLIEGUE DE LA FUERZA AÉREA COLOMBIANA A NIVEL  NACIONAL"/>
    <s v="VEHICULO DE BOMBEROS AEROPORTUARIOS ARFF SEGÚN NORMA NFPA 414 ULTIMA VERSION"/>
    <n v="25101701"/>
    <s v="CONTRATACIÓN DIRECTA"/>
    <n v="3"/>
    <n v="6"/>
    <n v="11"/>
    <n v="1"/>
    <n v="100"/>
    <s v="GLOBAL"/>
    <s v="NO SOLICITADAS"/>
  </r>
  <r>
    <x v="1"/>
    <s v="1502-0100-27-0-1502080-02"/>
    <s v="02-01-01-002-003"/>
    <s v="ADQUISICIÓN DE BIENES Y SERVICIOS - EQUIPO AÉREO ADQUIRIDO - RENOVACIÓN Y MODERNIZACIÓN DEL EQUIPO AERONÁUTICO DE LA FAC A NIVEL  NACIONAL"/>
    <s v="ADQUISICION AEORONAVES B-737"/>
    <n v="25131500"/>
    <s v="CONTRATACIÓN DIRECTA"/>
    <n v="11"/>
    <n v="6"/>
    <n v="11"/>
    <n v="2"/>
    <n v="152553186700.00003"/>
    <s v="GLOBAL"/>
    <s v="NO SOLICITADAS"/>
  </r>
  <r>
    <x v="1"/>
    <s v="1502-0100-27-0-1502080-02"/>
    <s v="02-02-01-004-010"/>
    <s v="ADQUISICIÓN DE BIENES Y SERVICIOS - EQUIPO AÉREO ADQUIRIDO - RENOVACIÓN Y MODERNIZACIÓN DEL EQUIPO AERONÁUTICO DE LA FAC A NIVEL  NACIONAL"/>
    <s v="ADQUISICION DE COMPONENTES DEL SISTEMA ADVANCED AIRBORN INTEGRATED EW SYSTEM (EQUIPO B-737)"/>
    <n v="46121601"/>
    <s v="CONTRATACIÓN DIRECTA"/>
    <n v="11"/>
    <n v="6"/>
    <n v="11"/>
    <n v="1"/>
    <n v="13978673337.279999"/>
    <s v="GLOBAL"/>
    <s v="NO SOLICITADAS"/>
  </r>
  <r>
    <x v="1"/>
    <s v="1502-0100-27-0-1502080-02"/>
    <s v="02-02-01-004-010"/>
    <s v="ADQUISICIÓN DE BIENES Y SERVICIOS - EQUIPO AÉREO ADQUIRIDO - RENOVACIÓN Y MODERNIZACIÓN DEL EQUIPO AERONÁUTICO DE LA FAC A NIVEL  NACIONAL"/>
    <s v="ADQUISICION DE COMPONENTES DEL SISTEMA ADVANCED AIRBORN INTEGRATED EW SYSTEM (EQUIPO B-737)"/>
    <n v="46121602"/>
    <s v="CONTRATACIÓN DIRECTA"/>
    <n v="12"/>
    <n v="6"/>
    <n v="11"/>
    <n v="1"/>
    <n v="20282618952.489998"/>
    <s v="GLOBAL"/>
    <s v="NO SOLICITADAS"/>
  </r>
  <r>
    <x v="2"/>
    <s v="02-01-01-003-008"/>
    <s v="02-01-01-003-008-01-1"/>
    <s v="ACTIVOS FIJOS - ASIENTOS"/>
    <s v="SILLA EJECUTIVA PARA ESCRITORIO"/>
    <n v="0"/>
    <s v="CONTRATACIÓN DIRECTA"/>
    <n v="7"/>
    <n v="6"/>
    <n v="10"/>
    <n v="1"/>
    <n v="1060180"/>
    <s v="GLOBAL"/>
    <s v="NO SOLICITADAS"/>
  </r>
  <r>
    <x v="2"/>
    <s v="02-01-01-003-008"/>
    <s v="02-01-01-003-008-01-4"/>
    <s v="ACTIVOS FIJOS - OTROS MUEBLES N. C. P."/>
    <s v="PERCHERO"/>
    <n v="0"/>
    <s v="CONTRATACIÓN DIRECTA"/>
    <n v="7"/>
    <n v="6"/>
    <n v="10"/>
    <n v="1"/>
    <n v="771040"/>
    <s v="GLOBAL"/>
    <s v="NO SOLICITADAS"/>
  </r>
  <r>
    <x v="2"/>
    <s v="02-01-01-003-008"/>
    <s v="02-01-01-003-008-01-2"/>
    <s v="ACTIVOS FIJOS - MUEBLES, DEL TIPO UTILIZADO EN OFICINAS"/>
    <s v="ARCHIVADOR MINI METÁLICO CON LLAVE "/>
    <n v="0"/>
    <s v="CONTRATACIÓN DIRECTA"/>
    <n v="7"/>
    <n v="6"/>
    <n v="10"/>
    <n v="1"/>
    <n v="1329551.3600000001"/>
    <s v="GLOBAL"/>
    <s v="NO SOLICITADAS"/>
  </r>
  <r>
    <x v="2"/>
    <s v="02-01-01-004-003"/>
    <s v="02-01-01-004-003-09"/>
    <s v="ACTIVOS FIJOS - OTRAS MÁQUINAS PARA USOS GENERALES Y SUS PARTES Y PIEZAS"/>
    <s v="ADQUISICIÓN AIRE ACONDICIONADO "/>
    <n v="0"/>
    <s v="CONTRATACIÓN DIRECTA"/>
    <n v="7"/>
    <n v="6"/>
    <n v="10"/>
    <n v="1"/>
    <n v="1934203.37"/>
    <s v="GLOBAL"/>
    <s v="NO SOLICITADAS"/>
  </r>
  <r>
    <x v="2"/>
    <s v="02-01-01-004-005"/>
    <s v="02-01-01-004-005-02"/>
    <s v="ACTIVOS FIJOS - MAQUINARIA DE INFORMÁTICA Y SUS PARTES, PIEZAS Y ACCESORIOS"/>
    <s v="COMPUTADOR DE ESCRITORIO"/>
    <n v="0"/>
    <s v="CONTRATACIÓN DIRECTA"/>
    <n v="7"/>
    <n v="6"/>
    <n v="10"/>
    <n v="1"/>
    <n v="5580952.7000000002"/>
    <s v="GLOBAL"/>
    <s v="NO SOLICITADAS"/>
  </r>
  <r>
    <x v="2"/>
    <s v="02-01-01-004-005"/>
    <s v="02-01-01-004-005-02"/>
    <s v="ACTIVOS FIJOS - MAQUINARIA DE INFORMÁTICA Y SUS PARTES, PIEZAS Y ACCESORIOS"/>
    <s v="IMPRESORA"/>
    <n v="0"/>
    <s v="CONTRATACIÓN DIRECTA"/>
    <n v="7"/>
    <n v="6"/>
    <n v="10"/>
    <n v="1"/>
    <n v="2023980"/>
    <s v="GLOBAL"/>
    <s v="NO SOLICITADAS"/>
  </r>
  <r>
    <x v="2"/>
    <s v="02-01-01-004-005"/>
    <s v="02-01-01-004-005-02"/>
    <s v="ACTIVOS FIJOS - MAQUINARIA DE INFORMÁTICA Y SUS PARTES, PIEZAS Y ACCESORIOS"/>
    <s v="TECLADO MAGICBOARD PARA IPAD PRO"/>
    <n v="0"/>
    <s v="CONTRATACIÓN DIRECTA"/>
    <n v="7"/>
    <n v="6"/>
    <n v="10"/>
    <n v="1"/>
    <n v="1783030"/>
    <s v="GLOBAL"/>
    <s v="NO SOLICITADAS"/>
  </r>
  <r>
    <x v="2"/>
    <s v="02-01-01-004-007"/>
    <s v="02-01-01-004-007-02"/>
    <s v="ACTIVOS FIJOS - APARATOS TRANSMISORES DE TELEVISIÓN Y RADIO; TELEVISIÓN, VIDEO Y CÁMARAS DIGITALES; TELÉFONOS"/>
    <s v="CELULAR"/>
    <n v="0"/>
    <s v="CONTRATACIÓN DIRECTA"/>
    <n v="7"/>
    <n v="6"/>
    <n v="10"/>
    <n v="1"/>
    <n v="4340163.66"/>
    <s v="GLOBAL"/>
    <s v="NO SOLICITADAS"/>
  </r>
  <r>
    <x v="2"/>
    <s v="02-02-01-000-001"/>
    <s v="02-02-01-000-001-06"/>
    <s v="MATERIALES Y SUMINISTROS - PLANTAS AROMÁTICAS, BEBESTIBLES Y ESPECIAS"/>
    <s v="AROMATICA / TE"/>
    <n v="0"/>
    <s v="CONTRATACIÓN DIRECTA"/>
    <n v="7"/>
    <n v="6"/>
    <n v="10"/>
    <n v="1"/>
    <n v="578280"/>
    <s v="GLOBAL"/>
    <s v="NO SOLICITADAS"/>
  </r>
  <r>
    <x v="2"/>
    <s v="02-02-01-000-001"/>
    <s v="02-02-01-000-001-09"/>
    <s v="MATERIALES Y SUMINISTROS - PRODUCTOS DE FORRAJE, FIBRAS, PLANTAS VIVAS, FLORES Y CAPULLOS DE FLORES, TABACO EN RAMA Y CAUCHO NATURAL"/>
    <s v="ARREGLO FLORAL "/>
    <n v="0"/>
    <s v="CONTRATACIÓN DIRECTA"/>
    <n v="7"/>
    <n v="6"/>
    <n v="10"/>
    <n v="1"/>
    <n v="1874855.98"/>
    <s v="GLOBAL"/>
    <s v="NO SOLICITADAS"/>
  </r>
  <r>
    <x v="2"/>
    <s v="02-02-01-002-002"/>
    <s v="02-02-01-002-002"/>
    <s v="MATERIALES Y SUMINISTROS - PRODUCTOS LÁCTEOS Y OVOPRODUCTOS"/>
    <s v="LECHE"/>
    <n v="0"/>
    <s v="CONTRATACIÓN DIRECTA"/>
    <n v="7"/>
    <n v="6"/>
    <n v="10"/>
    <n v="1"/>
    <n v="330229.84000000003"/>
    <s v="GLOBAL"/>
    <s v="NO SOLICITADAS"/>
  </r>
  <r>
    <x v="2"/>
    <s v="02-02-01-002-003"/>
    <s v="02-02-01-002-003-05"/>
    <s v="MATERIALES Y SUMINISTROS - AZÚCAR"/>
    <s v="AZUCAR"/>
    <n v="0"/>
    <s v="CONTRATACIÓN DIRECTA"/>
    <n v="7"/>
    <n v="6"/>
    <n v="10"/>
    <n v="1"/>
    <n v="235878.46"/>
    <s v="GLOBAL"/>
    <s v="NO SOLICITADAS"/>
  </r>
  <r>
    <x v="2"/>
    <s v="02-02-01-002-006"/>
    <s v="02-02-01-002-006"/>
    <s v="MATERIALES Y SUMINISTROS - HILADOS E HILOS; TEJIDOS DE FIBRAS TEXTILES INCLUSO AFELPADOS"/>
    <s v="TOALLITAS HÚMEDAS DESINFECTANTES"/>
    <n v="0"/>
    <s v="CONTRATACIÓN DIRECTA"/>
    <n v="7"/>
    <n v="6"/>
    <n v="10"/>
    <n v="1"/>
    <n v="96380"/>
    <s v="GLOBAL"/>
    <s v="NO SOLICITADAS"/>
  </r>
  <r>
    <x v="2"/>
    <s v="02-02-01-002-006"/>
    <s v="02-02-01-002-006"/>
    <s v="MATERIALES Y SUMINISTROS - HILADOS E HILOS; TEJIDOS DE FIBRAS TEXTILES INCLUSO AFELPADOS"/>
    <s v="PAÑOS HÚMEDOS"/>
    <n v="0"/>
    <s v="CONTRATACIÓN DIRECTA"/>
    <n v="7"/>
    <n v="6"/>
    <n v="10"/>
    <n v="1"/>
    <n v="92322.76"/>
    <s v="GLOBAL"/>
    <s v="NO SOLICITADAS"/>
  </r>
  <r>
    <x v="2"/>
    <s v="02-02-01-002-007"/>
    <s v="02-02-01-002-007"/>
    <s v="MATERIALES Y SUMINISTROS - ARTÍCULOS TEXTILES (EXCEPTO PRENDAS DE VESTIR)"/>
    <s v="MASCARILLAS N-95"/>
    <n v="0"/>
    <s v="CONTRATACIÓN DIRECTA"/>
    <n v="7"/>
    <n v="6"/>
    <n v="10"/>
    <n v="1"/>
    <n v="165114.92000000001"/>
    <s v="GLOBAL"/>
    <s v="NO SOLICITADAS"/>
  </r>
  <r>
    <x v="2"/>
    <s v="02-02-01-003-002"/>
    <s v="02-02-01-003-002-01"/>
    <s v="MATERIALES Y SUMINISTROS - PASTA DE PAPEL, PAPEL Y CARTÓN"/>
    <s v="PAPEL PARA IMPRESIÓN POR RESMAS "/>
    <n v="0"/>
    <s v="CONTRATACIÓN DIRECTA"/>
    <n v="7"/>
    <n v="6"/>
    <n v="10"/>
    <n v="1"/>
    <n v="165580.84"/>
    <s v="GLOBAL"/>
    <s v="NO SOLICITADAS"/>
  </r>
  <r>
    <x v="2"/>
    <s v="02-02-01-003-002"/>
    <s v="02-02-01-003-002-01"/>
    <s v="MATERIALES Y SUMINISTROS - PASTA DE PAPEL, PAPEL Y CARTÓN"/>
    <s v="POST-IT DE 51 MM X 76 MM. (100 HOJAS) "/>
    <n v="0"/>
    <s v="CONTRATACIÓN DIRECTA"/>
    <n v="7"/>
    <n v="6"/>
    <n v="10"/>
    <n v="1"/>
    <n v="17252.02"/>
    <s v="GLOBAL"/>
    <s v="NO SOLICITADAS"/>
  </r>
  <r>
    <x v="2"/>
    <s v="02-02-01-003-002"/>
    <s v="02-02-01-003-002-01"/>
    <s v="MATERIALES Y SUMINISTROS - PASTA DE PAPEL, PAPEL Y CARTÓN"/>
    <s v="SOBRE DE MANILA TAMAÑO CARTA X 25"/>
    <n v="0"/>
    <s v="CONTRATACIÓN DIRECTA"/>
    <n v="7"/>
    <n v="6"/>
    <n v="10"/>
    <n v="1"/>
    <n v="34600.42"/>
    <s v="GLOBAL"/>
    <s v="NO SOLICITADAS"/>
  </r>
  <r>
    <x v="2"/>
    <s v="02-02-01-003-002"/>
    <s v="02-02-01-003-002-01"/>
    <s v="MATERIALES Y SUMINISTROS - PASTA DE PAPEL, PAPEL Y CARTÓN"/>
    <s v="SOBRES TAMAÑO CARTA X 25"/>
    <n v="0"/>
    <s v="CONTRATACIÓN DIRECTA"/>
    <n v="7"/>
    <n v="6"/>
    <n v="10"/>
    <n v="1"/>
    <n v="34600.42"/>
    <s v="GLOBAL"/>
    <s v="NO SOLICITADAS"/>
  </r>
  <r>
    <x v="2"/>
    <s v="02-02-01-003-002"/>
    <s v="02-02-01-003-002-01"/>
    <s v="MATERIALES Y SUMINISTROS - PASTA DE PAPEL, PAPEL Y CARTÓN"/>
    <s v="CARPETAS PORTA DOCUMENTOS "/>
    <n v="0"/>
    <s v="CONTRATACIÓN DIRECTA"/>
    <n v="7"/>
    <n v="6"/>
    <n v="10"/>
    <n v="1"/>
    <n v="96139.05"/>
    <s v="GLOBAL"/>
    <s v="NO SOLICITADAS"/>
  </r>
  <r>
    <x v="2"/>
    <s v="02-02-01-003-002"/>
    <s v="02-02-01-003-002-01"/>
    <s v="MATERIALES Y SUMINISTROS - PASTA DE PAPEL, PAPEL Y CARTÓN"/>
    <s v="CARPETAS A-Z"/>
    <n v="0"/>
    <s v="CONTRATACIÓN DIRECTA"/>
    <n v="7"/>
    <n v="6"/>
    <n v="10"/>
    <n v="1"/>
    <n v="128147.06"/>
    <s v="GLOBAL"/>
    <s v="NO SOLICITADAS"/>
  </r>
  <r>
    <x v="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n v="0"/>
    <s v="CONTRATACIÓN DIRECTA"/>
    <n v="7"/>
    <n v="6"/>
    <n v="10"/>
    <n v="1"/>
    <n v="1887027.68"/>
    <s v="GLOBAL"/>
    <s v="NO SOLICITADAS"/>
  </r>
  <r>
    <x v="2"/>
    <s v="02-02-01-003-005"/>
    <s v="02-02-01-003-005-01"/>
    <s v="MATERIALES Y SUMINISTROS - PINTURAS Y BARNICES Y PRODUCTOS RELACIONADOS; COLORES PARA LA PINTURA ARTÍSTICA; TINTAS"/>
    <s v="RECARGA TINTAS IMPRESORA "/>
    <n v="0"/>
    <s v="CONTRATACIÓN DIRECTA"/>
    <n v="7"/>
    <n v="6"/>
    <n v="10"/>
    <n v="1"/>
    <n v="280334.56"/>
    <s v="GLOBAL"/>
    <s v="NO SOLICITADAS"/>
  </r>
  <r>
    <x v="2"/>
    <s v="02-02-01-003-005"/>
    <s v="02-02-01-003-005-03"/>
    <s v="MATERIALES Y SUMINISTROS - JABÓN, PREPARADOS PARA LIMPIEZA, PERFUMES Y PREPARADOS DE TOCADOR"/>
    <s v="SPRAY DESINFECTANTE PARA MANOS"/>
    <n v="0"/>
    <s v="CONTRATACIÓN DIRECTA"/>
    <n v="7"/>
    <n v="6"/>
    <n v="10"/>
    <n v="1"/>
    <n v="120475"/>
    <s v="GLOBAL"/>
    <s v="NO SOLICITADAS"/>
  </r>
  <r>
    <x v="2"/>
    <s v="02-02-01-003-005"/>
    <s v="02-02-01-003-005-04"/>
    <s v="MATERIALES Y SUMINISTROS - PRODUCTOS QUÍMICOS N. C. P."/>
    <s v="PEGANTE EN BARRA "/>
    <n v="0"/>
    <s v="CONTRATACIÓN DIRECTA"/>
    <n v="7"/>
    <n v="6"/>
    <n v="10"/>
    <n v="1"/>
    <n v="9541.6200000000008"/>
    <s v="GLOBAL"/>
    <s v="NO SOLICITADAS"/>
  </r>
  <r>
    <x v="2"/>
    <s v="02-02-01-003-006"/>
    <s v="02-02-01-003-006-02"/>
    <s v="MATERIALES Y SUMINISTROS - OTROS PRODUCTOS DE CAUCHO"/>
    <s v="BORRADORES DE LÁPIZ "/>
    <n v="0"/>
    <s v="CONTRATACIÓN DIRECTA"/>
    <n v="7"/>
    <n v="6"/>
    <n v="10"/>
    <n v="1"/>
    <n v="15661.75"/>
    <s v="GLOBAL"/>
    <s v="NO SOLICITADAS"/>
  </r>
  <r>
    <x v="2"/>
    <s v="02-02-01-003-006"/>
    <s v="02-02-01-003-006-03"/>
    <s v="MATERIALES Y SUMINISTROS - SEMIMANUFACTURAS DE PLÁSTICO"/>
    <s v="SOBRES PLÁSTICOS PROTECTORES DE DOCUMENTOS X 100"/>
    <n v="0"/>
    <s v="CONTRATACIÓN DIRECTA"/>
    <n v="7"/>
    <n v="6"/>
    <n v="10"/>
    <n v="1"/>
    <n v="96139.05"/>
    <s v="GLOBAL"/>
    <s v="NO SOLICITADAS"/>
  </r>
  <r>
    <x v="2"/>
    <s v="02-02-01-003-006"/>
    <s v="02-02-01-003-006-09"/>
    <s v="MATERIALES Y SUMINISTROS - OTROS PRODUCTOS PLÁSTICOS"/>
    <s v="REVISTEROS ARCHIVADORES "/>
    <n v="0"/>
    <s v="CONTRATACIÓN DIRECTA"/>
    <n v="7"/>
    <n v="6"/>
    <n v="10"/>
    <n v="1"/>
    <n v="103801.26"/>
    <s v="GLOBAL"/>
    <s v="NO SOLICITADAS"/>
  </r>
  <r>
    <x v="2"/>
    <s v="02-02-01-003-006"/>
    <s v="02-02-01-003-006-09"/>
    <s v="MATERIALES Y SUMINISTROS - OTROS PRODUCTOS PLÁSTICOS"/>
    <s v="DISPENSADOR DE CINTA PEGANTE EN ACRÍLICO"/>
    <n v="0"/>
    <s v="CONTRATACIÓN DIRECTA"/>
    <n v="7"/>
    <n v="6"/>
    <n v="10"/>
    <n v="1"/>
    <n v="52960.81"/>
    <s v="GLOBAL"/>
    <s v="NO SOLICITADAS"/>
  </r>
  <r>
    <x v="2"/>
    <s v="02-02-01-003-006"/>
    <s v="02-02-01-003-006-09"/>
    <s v="MATERIALES Y SUMINISTROS - OTROS PRODUCTOS PLÁSTICOS"/>
    <s v="DISPENSADOR DE CLIPS EN ACRÍLICO"/>
    <n v="0"/>
    <s v="CONTRATACIÓN DIRECTA"/>
    <n v="7"/>
    <n v="6"/>
    <n v="10"/>
    <n v="1"/>
    <n v="19227.810000000001"/>
    <s v="GLOBAL"/>
    <s v="NO SOLICITADAS"/>
  </r>
  <r>
    <x v="2"/>
    <s v="02-02-01-003-006"/>
    <s v="02-02-01-003-006-09"/>
    <s v="MATERIALES Y SUMINISTROS - OTROS PRODUCTOS PLÁSTICOS"/>
    <s v="PORTALÁPICES EN ACRÍLICO"/>
    <n v="0"/>
    <s v="CONTRATACIÓN DIRECTA"/>
    <n v="7"/>
    <n v="6"/>
    <n v="10"/>
    <n v="1"/>
    <n v="62598.81"/>
    <s v="GLOBAL"/>
    <s v="NO SOLICITADAS"/>
  </r>
  <r>
    <x v="2"/>
    <s v="02-02-01-003-006"/>
    <s v="02-02-01-003-006-09"/>
    <s v="MATERIALES Y SUMINISTROS - OTROS PRODUCTOS PLÁSTICOS"/>
    <s v="BANDEJA PORTAPAPELES DOBLE EN ACRÍLICO"/>
    <n v="0"/>
    <s v="CONTRATACIÓN DIRECTA"/>
    <n v="7"/>
    <n v="6"/>
    <n v="10"/>
    <n v="1"/>
    <n v="96331.81"/>
    <s v="GLOBAL"/>
    <s v="NO SOLICITADAS"/>
  </r>
  <r>
    <x v="2"/>
    <s v="02-02-01-003-006"/>
    <s v="02-02-01-003-006-09"/>
    <s v="MATERIALES Y SUMINISTROS - OTROS PRODUCTOS PLÁSTICOS"/>
    <s v="CARCASA PROTECTORA CELULAR"/>
    <n v="0"/>
    <s v="CONTRATACIÓN DIRECTA"/>
    <n v="7"/>
    <n v="6"/>
    <n v="10"/>
    <n v="1"/>
    <n v="265045"/>
    <s v="GLOBAL"/>
    <s v="NO SOLICITADAS"/>
  </r>
  <r>
    <x v="2"/>
    <s v="02-02-01-003-006"/>
    <s v="02-02-01-003-006-09"/>
    <s v="MATERIALES Y SUMINISTROS - OTROS PRODUCTOS PLÁSTICOS"/>
    <s v="PROTECTOR DE PANTALLA PARA CELULAR"/>
    <n v="0"/>
    <s v="CONTRATACIÓN DIRECTA"/>
    <n v="7"/>
    <n v="6"/>
    <n v="10"/>
    <n v="1"/>
    <n v="146060.89000000001"/>
    <s v="GLOBAL"/>
    <s v="NO SOLICITADAS"/>
  </r>
  <r>
    <x v="2"/>
    <s v="02-02-01-003-006"/>
    <s v="02-02-01-003-006-09"/>
    <s v="MATERIALES Y SUMINISTROS - OTROS PRODUCTOS PLÁSTICOS"/>
    <s v="SELLO TÉRMICO PARA PUERTAS Y VENTANAS"/>
    <n v="0"/>
    <s v="CONTRATACIÓN DIRECTA"/>
    <n v="7"/>
    <n v="6"/>
    <n v="10"/>
    <n v="1"/>
    <n v="192760"/>
    <s v="GLOBAL"/>
    <s v="NO SOLICITADAS"/>
  </r>
  <r>
    <x v="2"/>
    <s v="02-02-01-003-008"/>
    <s v="02-02-01-003-008-09"/>
    <s v="MATERIALES Y SUMINISTROS - OTROS ARTÍCULOS MANUFACTURADOS N. C. P."/>
    <s v="LAPICEROS PILOT DE GEL "/>
    <n v="0"/>
    <s v="CONTRATACIÓN DIRECTA"/>
    <n v="7"/>
    <n v="6"/>
    <n v="10"/>
    <n v="1"/>
    <n v="52768.05"/>
    <s v="GLOBAL"/>
    <s v="NO SOLICITADAS"/>
  </r>
  <r>
    <x v="2"/>
    <s v="02-02-01-003-008"/>
    <s v="02-02-01-003-008-09"/>
    <s v="MATERIALES Y SUMINISTROS - OTROS ARTÍCULOS MANUFACTURADOS N. C. P."/>
    <s v="PORTAMINAS 0,7 MM "/>
    <n v="0"/>
    <s v="CONTRATACIÓN DIRECTA"/>
    <n v="7"/>
    <n v="6"/>
    <n v="10"/>
    <n v="1"/>
    <n v="72285"/>
    <s v="GLOBAL"/>
    <s v="NO SOLICITADAS"/>
  </r>
  <r>
    <x v="2"/>
    <s v="02-02-01-003-008"/>
    <s v="02-02-01-003-008-09"/>
    <s v="MATERIALES Y SUMINISTROS - OTROS ARTÍCULOS MANUFACTURADOS N. C. P."/>
    <s v="REPUESTOS PARA PORTAMINAS 0,7 MM"/>
    <n v="0"/>
    <s v="CONTRATACIÓN DIRECTA"/>
    <n v="7"/>
    <n v="6"/>
    <n v="10"/>
    <n v="1"/>
    <n v="24866.04"/>
    <s v="GLOBAL"/>
    <s v="NO SOLICITADAS"/>
  </r>
  <r>
    <x v="2"/>
    <s v="02-02-01-003-008"/>
    <s v="02-02-01-003-008-09"/>
    <s v="MATERIALES Y SUMINISTROS - OTROS ARTÍCULOS MANUFACTURADOS N. C. P."/>
    <s v="LÁPICES CAJA X 12 "/>
    <n v="0"/>
    <s v="CONTRATACIÓN DIRECTA"/>
    <n v="7"/>
    <n v="6"/>
    <n v="10"/>
    <n v="1"/>
    <n v="36576.21"/>
    <s v="GLOBAL"/>
    <s v="NO SOLICITADAS"/>
  </r>
  <r>
    <x v="2"/>
    <s v="02-02-01-003-008"/>
    <s v="02-02-01-003-008-09"/>
    <s v="MATERIALES Y SUMINISTROS - OTROS ARTÍCULOS MANUFACTURADOS N. C. P."/>
    <s v="JUEGO DE RESALTADORES X4 "/>
    <n v="0"/>
    <s v="CONTRATACIÓN DIRECTA"/>
    <n v="7"/>
    <n v="6"/>
    <n v="10"/>
    <n v="1"/>
    <n v="62598.81"/>
    <s v="GLOBAL"/>
    <s v="NO SOLICITADAS"/>
  </r>
  <r>
    <x v="2"/>
    <s v="02-02-01-003-008"/>
    <s v="02-02-01-003-008-09"/>
    <s v="MATERIALES Y SUMINISTROS - OTROS ARTÍCULOS MANUFACTURADOS N. C. P."/>
    <s v="MARCADORES PARA TABLERO BLANCO "/>
    <n v="0"/>
    <s v="CONTRATACIÓN DIRECTA"/>
    <n v="7"/>
    <n v="6"/>
    <n v="10"/>
    <n v="1"/>
    <n v="57779.81"/>
    <s v="GLOBAL"/>
    <s v="NO SOLICITADAS"/>
  </r>
  <r>
    <x v="2"/>
    <s v="02-02-01-003-008"/>
    <s v="02-02-01-003-008-09"/>
    <s v="MATERIALES Y SUMINISTROS - OTROS ARTÍCULOS MANUFACTURADOS N. C. P."/>
    <s v="PUNTERO LASER Y MANEJADOR DE PRESENTACIONES "/>
    <n v="0"/>
    <s v="CONTRATACIÓN DIRECTA"/>
    <n v="7"/>
    <n v="6"/>
    <n v="10"/>
    <n v="1"/>
    <n v="144272.62999999998"/>
    <s v="GLOBAL"/>
    <s v="NO SOLICITADAS"/>
  </r>
  <r>
    <x v="2"/>
    <s v="02-02-01-004-002"/>
    <s v="02-02-01-004-002"/>
    <s v="MATERIALES Y SUMINISTROS - PRODUCTOS METÁLICOS ELABORADOS (EXCEPTO MAQUINARIA Y EQUIPO)"/>
    <s v="TAJALÁPIZ"/>
    <n v="0"/>
    <s v="CONTRATACIÓN DIRECTA"/>
    <n v="7"/>
    <n v="6"/>
    <n v="10"/>
    <n v="1"/>
    <n v="13252.25"/>
    <s v="GLOBAL"/>
    <s v="NO SOLICITADAS"/>
  </r>
  <r>
    <x v="2"/>
    <s v="02-02-01-004-002"/>
    <s v="02-02-01-004-002"/>
    <s v="MATERIALES Y SUMINISTROS - PRODUCTOS METÁLICOS ELABORADOS (EXCEPTO MAQUINARIA Y EQUIPO)"/>
    <s v="TIJERAS"/>
    <n v="0"/>
    <s v="CONTRATACIÓN DIRECTA"/>
    <n v="7"/>
    <n v="6"/>
    <n v="10"/>
    <n v="1"/>
    <n v="19227.810000000001"/>
    <s v="GLOBAL"/>
    <s v="NO SOLICITADAS"/>
  </r>
  <r>
    <x v="2"/>
    <s v="02-02-01-004-002"/>
    <s v="02-02-01-004-002"/>
    <s v="MATERIALES Y SUMINISTROS - PRODUCTOS METÁLICOS ELABORADOS (EXCEPTO MAQUINARIA Y EQUIPO)"/>
    <s v="BISTURÍ "/>
    <n v="0"/>
    <s v="CONTRATACIÓN DIRECTA"/>
    <n v="7"/>
    <n v="6"/>
    <n v="10"/>
    <n v="1"/>
    <n v="20673.509999999998"/>
    <s v="GLOBAL"/>
    <s v="NO SOLICITADAS"/>
  </r>
  <r>
    <x v="2"/>
    <s v="02-02-01-004-002"/>
    <s v="02-02-01-004-002"/>
    <s v="MATERIALES Y SUMINISTROS - PRODUCTOS METÁLICOS ELABORADOS (EXCEPTO MAQUINARIA Y EQUIPO)"/>
    <s v="GANCHOS REPUESTOS PARA COSEDORA"/>
    <n v="0"/>
    <s v="CONTRATACIÓN DIRECTA"/>
    <n v="7"/>
    <n v="6"/>
    <n v="10"/>
    <n v="1"/>
    <n v="7614.02"/>
    <s v="GLOBAL"/>
    <s v="NO SOLICITADAS"/>
  </r>
  <r>
    <x v="2"/>
    <s v="02-02-01-004-002"/>
    <s v="02-02-01-004-002"/>
    <s v="MATERIALES Y SUMINISTROS - PRODUCTOS METÁLICOS ELABORADOS (EXCEPTO MAQUINARIA Y EQUIPO)"/>
    <s v="CLIPS METÁLICOS SUJETADORES DE PAPELES X 1000"/>
    <n v="0"/>
    <s v="CONTRATACIÓN DIRECTA"/>
    <n v="7"/>
    <n v="6"/>
    <n v="10"/>
    <n v="1"/>
    <n v="13445.01"/>
    <s v="GLOBAL"/>
    <s v="NO SOLICITADAS"/>
  </r>
  <r>
    <x v="2"/>
    <s v="02-02-01-004-002"/>
    <s v="02-02-01-004-002"/>
    <s v="MATERIALES Y SUMINISTROS - PRODUCTOS METÁLICOS ELABORADOS (EXCEPTO MAQUINARIA Y EQUIPO)"/>
    <s v="PAPELERA METÁLICA"/>
    <n v="0"/>
    <s v="CONTRATACIÓN DIRECTA"/>
    <n v="7"/>
    <n v="6"/>
    <n v="10"/>
    <n v="1"/>
    <n v="115607.81"/>
    <s v="GLOBAL"/>
    <s v="NO SOLICITADAS"/>
  </r>
  <r>
    <x v="2"/>
    <s v="02-02-01-004-002"/>
    <s v="02-02-01-004-002"/>
    <s v="MATERIALES Y SUMINISTROS - PRODUCTOS METÁLICOS ELABORADOS (EXCEPTO MAQUINARIA Y EQUIPO)"/>
    <s v="RECORDATORIOS METÁLICOS Y PLACAS CONMEMORATIVAS"/>
    <n v="0"/>
    <s v="CONTRATACIÓN DIRECTA"/>
    <n v="7"/>
    <n v="6"/>
    <n v="10"/>
    <n v="1"/>
    <n v="764984.66"/>
    <s v="GLOBAL"/>
    <s v="NO SOLICITADAS"/>
  </r>
  <r>
    <x v="2"/>
    <s v="02-02-01-004-005"/>
    <s v="02-02-01-004-005-01"/>
    <s v="MATERIALES Y SUMINISTROS - MÁQUINAS PARA OFICINA Y CONTABILIDAD, Y SUS PARTES Y ACCESORIOS"/>
    <s v="PERFORADORA"/>
    <n v="0"/>
    <s v="CONTRATACIÓN DIRECTA"/>
    <n v="7"/>
    <n v="6"/>
    <n v="10"/>
    <n v="1"/>
    <n v="48141.81"/>
    <s v="GLOBAL"/>
    <s v="NO SOLICITADAS"/>
  </r>
  <r>
    <x v="2"/>
    <s v="02-02-01-004-005"/>
    <s v="02-02-01-004-005-01"/>
    <s v="MATERIALES Y SUMINISTROS - MÁQUINAS PARA OFICINA Y CONTABILIDAD, Y SUS PARTES Y ACCESORIOS"/>
    <s v="COSEDORA"/>
    <n v="0"/>
    <s v="CONTRATACIÓN DIRECTA"/>
    <n v="7"/>
    <n v="6"/>
    <n v="10"/>
    <n v="1"/>
    <n v="83676.53"/>
    <s v="GLOBAL"/>
    <s v="NO SOLICITADAS"/>
  </r>
  <r>
    <x v="2"/>
    <s v="02-02-01-004-005"/>
    <s v="02-02-01-004-005-01"/>
    <s v="MATERIALES Y SUMINISTROS - MÁQUINAS PARA OFICINA Y CONTABILIDAD, Y SUS PARTES Y ACCESORIOS"/>
    <s v="SACA GANCHOS"/>
    <n v="0"/>
    <s v="CONTRATACIÓN DIRECTA"/>
    <n v="7"/>
    <n v="6"/>
    <n v="10"/>
    <n v="1"/>
    <n v="8626.01"/>
    <s v="GLOBAL"/>
    <s v="NO SOLICITADAS"/>
  </r>
  <r>
    <x v="2"/>
    <s v="02-02-01-004-007"/>
    <s v="02-02-01-004-007-05"/>
    <s v="MATERIALES Y SUMINISTROS - DISCOS, CINTAS, DISPOSITIVOS DE ALMACENAMIENTO EN ESTADO SÓLIDO NO VOLÁTILES Y OTROS MEDIOS, NO GRABADOS"/>
    <s v="USB"/>
    <n v="0"/>
    <s v="CONTRATACIÓN DIRECTA"/>
    <n v="7"/>
    <n v="6"/>
    <n v="10"/>
    <n v="1"/>
    <n v="117939.23"/>
    <s v="GLOBAL"/>
    <s v="NO SOLICITADAS"/>
  </r>
  <r>
    <x v="2"/>
    <s v="02-02-02-006-003"/>
    <s v="02-02-02-006-003-01"/>
    <s v="ADQUISICIÓN DE SERVICIOS - SERVICIOS DE ALOJAMIENTO PARA ESTANCIAS CORTAS"/>
    <s v="SERVICIO DE ALOJAMIENTO PARA ESTANCIAS CORTAS ACTIVIDADES PROTOCOLARIAS "/>
    <n v="0"/>
    <s v="CONTRATACIÓN DIRECTA"/>
    <n v="7"/>
    <n v="6"/>
    <n v="10"/>
    <n v="1"/>
    <n v="4240720"/>
    <s v="GLOBAL"/>
    <s v="NO SOLICITADAS"/>
  </r>
  <r>
    <x v="2"/>
    <s v="02-02-02-006-003"/>
    <s v="02-02-02-006-003-03"/>
    <s v="ADQUISICIÓN DE SERVICIOS - SERVICIOS DE SUMINISTRO DE COMIDAS"/>
    <s v="RESTAURANTE/SERVICIO COMIDAS A LA MESA ACTIVIDADES PROTOCOLARIAS "/>
    <n v="0"/>
    <s v="CONTRATACIÓN DIRECTA"/>
    <n v="7"/>
    <n v="6"/>
    <n v="10"/>
    <n v="1"/>
    <n v="7458851.6100000003"/>
    <s v="GLOBAL"/>
    <s v="NO SOLICITADAS"/>
  </r>
  <r>
    <x v="2"/>
    <s v="02-02-02-006-007"/>
    <s v="02-02-02-006-007-04"/>
    <s v="ADQUISICIÓN DE SERVICIOS - SERVICIOS DE APOYO AL TRANSPORTE POR CARRETERA"/>
    <s v="ESTACIONAMIENTO ACTOS OFICIALES "/>
    <n v="0"/>
    <s v="CONTRATACIÓN DIRECTA"/>
    <n v="7"/>
    <n v="6"/>
    <n v="10"/>
    <n v="1"/>
    <n v="330229.84000000003"/>
    <s v="GLOBAL"/>
    <s v="NO SOLICITADAS"/>
  </r>
  <r>
    <x v="2"/>
    <s v="02-02-02-007-001"/>
    <s v="02-02-02-007-001-01-1"/>
    <s v="ADQUISICIÓN DE SERVICIOS - SERVICIOS FINANCIEROS, EXCEPTO DE LA BANCA DE INVERSIÓN, SERVICIOS DE SEGUROS Y SERVICIOS DE PENSIONES"/>
    <s v="SERVICIOS FINANCIEROS "/>
    <n v="0"/>
    <s v="CONTRATACIÓN DIRECTA"/>
    <n v="7"/>
    <n v="6"/>
    <n v="10"/>
    <n v="1"/>
    <n v="707635.38"/>
    <s v="GLOBAL"/>
    <s v="NO SOLICITADAS"/>
  </r>
  <r>
    <x v="2"/>
    <s v="02-02-02-007-003"/>
    <s v="02-02-02-007-003-01"/>
    <s v="ADQUISICIÓN DE SERVICIOS - SERVICIOS DE ARRENDAMIENTO O ALQUILER DE MAQUINARIA Y EQUIPO SIN OPERARIO"/>
    <s v="ALQUILER DE VEHÍCULO PARA VISITAS OFICIALES Y ACTIVIDADES PROTOCOLARIAS"/>
    <n v="0"/>
    <s v="CONTRATACIÓN DIRECTA"/>
    <n v="7"/>
    <n v="6"/>
    <n v="10"/>
    <n v="1"/>
    <n v="1981379.06"/>
    <s v="GLOBAL"/>
    <s v="NO SOLICITADAS"/>
  </r>
  <r>
    <x v="2"/>
    <s v="02-02-02-008-004"/>
    <s v="02-02-02-008-004-01"/>
    <s v="ADQUISICIÓN DE SERVICIOS - SERVICIOS DE TELEFONÍA Y OTRAS TELECOMUNICACIONES"/>
    <s v="SERVICIO DE TELEFONÍA CELULAR (JULIO-DICIEMBRE)"/>
    <n v="0"/>
    <s v="CONTRATACIÓN DIRECTA"/>
    <n v="7"/>
    <n v="6"/>
    <n v="10"/>
    <n v="1"/>
    <n v="682277.68"/>
    <s v="GLOBAL"/>
    <s v="NO SOLICITADAS"/>
  </r>
  <r>
    <x v="2"/>
    <s v="02-02-02-008-004"/>
    <s v="02-02-02-008-004-01"/>
    <s v="ADQUISICIÓN DE SERVICIOS - SERVICIOS DE TELEFONÍA Y OTRAS TELECOMUNICACIONES"/>
    <s v="SERVICIO DE TELEFONÍA FIJA E INTERNET "/>
    <n v="0"/>
    <s v="CONTRATACIÓN DIRECTA"/>
    <n v="7"/>
    <n v="6"/>
    <n v="10"/>
    <n v="1"/>
    <n v="722850"/>
    <s v="GLOBAL"/>
    <s v="NO SOLICITADAS"/>
  </r>
  <r>
    <x v="2"/>
    <s v="02-02-02-008-004"/>
    <s v="02-02-02-008-004-02"/>
    <s v="ADQUISICIÓN DE SERVICIOS - SERVICIOS DE TELECOMUNICACIONES A TRAVÉS DE INTERNET"/>
    <s v="SERVICIO VPN PARA EL COMPUTADOR (SOFTWARE) 6 MESES "/>
    <n v="0"/>
    <s v="CONTRATACIÓN DIRECTA"/>
    <n v="7"/>
    <n v="6"/>
    <n v="10"/>
    <n v="1"/>
    <n v="48190"/>
    <s v="GLOBAL"/>
    <s v="NO SOLICITADAS"/>
  </r>
  <r>
    <x v="2"/>
    <s v="02-02-02-008-004"/>
    <s v="02-02-02-008-004-03"/>
    <s v="ADQUISICIÓN DE SERVICIOS - SERVICIOS DE CONTENIDOS EN LÍNEA (ON-LINE)"/>
    <s v="SOFTWARE OFFICE 365  Y ANTIVIRUS"/>
    <n v="0"/>
    <s v="CONTRATACIÓN DIRECTA"/>
    <n v="7"/>
    <n v="6"/>
    <n v="10"/>
    <n v="1"/>
    <n v="433710"/>
    <s v="GLOBAL"/>
    <s v="NO SOLICITADAS"/>
  </r>
  <r>
    <x v="2"/>
    <s v="02-02-02-008-007"/>
    <s v="02-02-02-008-007-03-1"/>
    <s v="ADQUISICIÓN DE SERVICIOS - SERVICIOS DE INSTALACIÓN DE PRODUCTOS METÁLICOS ELABORADOS, EXCEPTO MAQUINARIA Y EQUIPO"/>
    <s v="SERVICIO DE INSTALACIÓN Y CONFIGURACIÓN DE COMPUTADOR E IMPRESORA"/>
    <n v="0"/>
    <s v="CONTRATACIÓN DIRECTA"/>
    <n v="7"/>
    <n v="6"/>
    <n v="10"/>
    <n v="1"/>
    <n v="707635.38"/>
    <s v="GLOBAL"/>
    <s v="NO SOLICITADAS"/>
  </r>
  <r>
    <x v="2"/>
    <s v="02-02-02-009-009"/>
    <s v="02-02-02-009-009"/>
    <s v="ADQUISICIÓN DE SERVICIOS - SERVICIOS PRESTADOS POR ORGANIZACIONES Y ORGANISMOS EXTRATERRITORIALES"/>
    <s v="AFILIACIONES ASOCIACIONES MILITARES "/>
    <n v="0"/>
    <s v="CONTRATACIÓN DIRECTA"/>
    <n v="7"/>
    <n v="6"/>
    <n v="10"/>
    <n v="1"/>
    <n v="943513.84"/>
    <s v="GLOBAL"/>
    <s v="NO SOLICITADAS"/>
  </r>
  <r>
    <x v="3"/>
    <s v="02-01-01-004-003"/>
    <s v="02-01-01-004-003-09"/>
    <s v="ACTIVOS FIJOS - OTRAS MÁQUINAS PARA USOS GENERALES Y SUS PARTES Y PIEZAS"/>
    <s v="ADQUISICION AIRE ACONDICIONADO"/>
    <n v="0"/>
    <s v="CONTRATACIÓN DIRECTA"/>
    <n v="6"/>
    <n v="6"/>
    <n v="10"/>
    <n v="1"/>
    <n v="1149558.45"/>
    <s v="GLOBAL"/>
    <s v="NO SOLICITADAS"/>
  </r>
  <r>
    <x v="3"/>
    <s v="02-02-01-000-001"/>
    <s v="02-02-01-000-001-06"/>
    <s v="MATERIALES Y SUMINISTROS - PLANTAS AROMÁTICAS, BEBESTIBLES Y ESPECIAS"/>
    <s v="PRODUCTOS DE CAFETERIA (CAFÉ, AROMATICAS)"/>
    <n v="0"/>
    <s v="CONTRATACIÓN DIRECTA"/>
    <n v="6"/>
    <n v="6"/>
    <n v="10"/>
    <n v="1"/>
    <n v="86904.75"/>
    <s v="GLOBAL"/>
    <s v="NO SOLICITADAS"/>
  </r>
  <r>
    <x v="3"/>
    <s v="02-02-01-002-003"/>
    <s v="02-02-01-002-003-05"/>
    <s v="MATERIALES Y SUMINISTROS - AZÚCAR"/>
    <s v="PRODUCTOS DE CAFETERIA (AZUCAR)"/>
    <n v="0"/>
    <s v="CONTRATACIÓN DIRECTA"/>
    <n v="6"/>
    <n v="6"/>
    <n v="10"/>
    <n v="1"/>
    <n v="17380.95"/>
    <s v="GLOBAL"/>
    <s v="NO SOLICITADAS"/>
  </r>
  <r>
    <x v="3"/>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SOLINA PARA AUTOMOTORES"/>
    <n v="0"/>
    <s v="CONTRATACIÓN DIRECTA"/>
    <n v="6"/>
    <n v="6"/>
    <n v="10"/>
    <n v="1"/>
    <n v="2189999.7000000002"/>
    <s v="GLOBAL"/>
    <s v="NO SOLICITADAS"/>
  </r>
  <r>
    <x v="3"/>
    <s v="02-02-01-003-005"/>
    <s v="02-02-01-003-005-03"/>
    <s v="MATERIALES Y SUMINISTROS - JABÓN, PREPARADOS PARA LIMPIEZA, PERFUMES Y PREPARADOS DE TOCADOR"/>
    <s v="PRODUCTOS DE HIGIENIZACION Y DESINFECCION (ALCOHOL, GEL ANTIBACTERIAL, INSECTICIDAS, AROMATIZADORES)"/>
    <n v="0"/>
    <s v="CONTRATACIÓN DIRECTA"/>
    <n v="6"/>
    <n v="6"/>
    <n v="10"/>
    <n v="1"/>
    <n v="69523.8"/>
    <s v="GLOBAL"/>
    <s v="NO SOLICITADAS"/>
  </r>
  <r>
    <x v="3"/>
    <s v="02-02-01-004-002"/>
    <s v="02-02-01-004-002"/>
    <s v="MATERIALES Y SUMINISTROS - PRODUCTOS METÁLICOS ELABORADOS (EXCEPTO MAQUINARIA Y EQUIPO)"/>
    <s v="PLACAS, BUSTOS, MONEDAS Y RECORDATORIOS "/>
    <n v="0"/>
    <s v="CONTRATACIÓN DIRECTA"/>
    <n v="6"/>
    <n v="6"/>
    <n v="10"/>
    <n v="1"/>
    <n v="434523.75"/>
    <s v="GLOBAL"/>
    <s v="NO SOLICITADAS"/>
  </r>
  <r>
    <x v="3"/>
    <s v="02-02-02-006-003"/>
    <s v="02-02-02-006-003-03"/>
    <s v="ADQUISICIÓN DE SERVICIOS - SERVICIOS DE SUMINISTRO DE COMIDAS"/>
    <s v="SERVICIO DE SUMINISTRO DE COMIDAS"/>
    <n v="0"/>
    <s v="CONTRATACIÓN DIRECTA"/>
    <n v="6"/>
    <n v="6"/>
    <n v="10"/>
    <n v="1"/>
    <n v="3476190"/>
    <s v="GLOBAL"/>
    <s v="NO SOLICITADAS"/>
  </r>
  <r>
    <x v="3"/>
    <s v="02-02-02-006-008"/>
    <s v="02-02-02-006-008"/>
    <s v="ADQUISICIÓN DE SERVICIOS - SERVICIOS POSTALES Y DE MENSAJERÍA"/>
    <s v="SERVICIO DE MENSAJERIA"/>
    <n v="0"/>
    <s v="CONTRATACIÓN DIRECTA"/>
    <n v="6"/>
    <n v="6"/>
    <n v="10"/>
    <n v="1"/>
    <n v="469285.65"/>
    <s v="GLOBAL"/>
    <s v="NO SOLICITADAS"/>
  </r>
  <r>
    <x v="3"/>
    <s v="02-02-02-008-004"/>
    <s v="02-02-02-008-004-01"/>
    <s v="ADQUISICIÓN DE SERVICIOS - SERVICIOS DE TELEFONÍA Y OTRAS TELECOMUNICACIONES"/>
    <s v="TELEFONIA FIJA Y CELULAR"/>
    <n v="0"/>
    <s v="CONTRATACIÓN DIRECTA"/>
    <n v="6"/>
    <n v="6"/>
    <n v="10"/>
    <n v="1"/>
    <n v="2850475.8"/>
    <s v="GLOBAL"/>
    <s v="NO SOLICITADAS"/>
  </r>
  <r>
    <x v="3"/>
    <s v="02-02-02-008-005"/>
    <s v="02-02-02-008-005-03"/>
    <s v="ADQUISICIÓN DE SERVICIOS - SERVICIOS DE LIMPIEZA"/>
    <s v="SERVIVIO DE LIMPIEZA GENERAL"/>
    <n v="0"/>
    <s v="CONTRATACIÓN DIRECTA"/>
    <n v="6"/>
    <n v="6"/>
    <n v="10"/>
    <n v="1"/>
    <n v="834285.6"/>
    <s v="GLOBAL"/>
    <s v="NO SOLICITADAS"/>
  </r>
  <r>
    <x v="3"/>
    <s v="02-02-02-008-007"/>
    <s v="02-02-02-008-007-01-3"/>
    <s v="ADQUISICIÓN DE SERVICIOS - SERVICIOS DE MANTENIMIENTO Y REPARACIÓN DE COMPUTADORES Y EQUIPO PERIFÉRICO"/>
    <s v="SERVICIOS DE MANTENIMIENTO Y REPARACIÓN DE COMPUTADORES"/>
    <n v="0"/>
    <s v="CONTRATACIÓN DIRECTA"/>
    <n v="6"/>
    <n v="6"/>
    <n v="10"/>
    <n v="1"/>
    <n v="347619"/>
    <s v="GLOBAL"/>
    <s v="NO SOLICITADAS"/>
  </r>
  <r>
    <x v="3"/>
    <s v="02-02-02-009-009"/>
    <s v="02-02-02-009-009"/>
    <s v="ADQUISICIÓN DE SERVICIOS - SERVICIOS PRESTADOS POR ORGANIZACIONES Y ORGANISMOS EXTRATERRITORIALES"/>
    <s v="PAGO ASOCIACIÓN AGREGADOS MILITARES EN BRASIL"/>
    <n v="0"/>
    <s v="CONTRATACIÓN DIRECTA"/>
    <n v="6"/>
    <n v="6"/>
    <n v="10"/>
    <n v="1"/>
    <n v="1668571.2"/>
    <s v="GLOBAL"/>
    <s v="NO SOLICITADAS"/>
  </r>
  <r>
    <x v="3"/>
    <s v="02-01-01-004-003"/>
    <s v="02-01-01-004-003-09"/>
    <s v="ACTIVOS FIJOS - OTRAS MÁQUINAS PARA USOS GENERALES Y SUS PARTES Y PIEZAS"/>
    <s v="ADQUISICION AIRE ACONDICIONADO"/>
    <n v="0"/>
    <s v="CONTRATACIÓN DIRECTA"/>
    <n v="6"/>
    <n v="6"/>
    <n v="10"/>
    <n v="1"/>
    <n v="711000"/>
    <s v="GLOBAL"/>
    <s v="NO SOLICITADAS"/>
  </r>
  <r>
    <x v="3"/>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SOLINA PARA AUTOMOTORES"/>
    <n v="0"/>
    <s v="CONTRATACIÓN DIRECTA"/>
    <n v="6"/>
    <n v="6"/>
    <n v="10"/>
    <n v="1"/>
    <n v="3480174"/>
    <s v="GLOBAL"/>
    <s v="NO SOLICITADAS"/>
  </r>
  <r>
    <x v="3"/>
    <s v="02-02-01-004-002"/>
    <s v="02-02-01-004-002"/>
    <s v="MATERIALES Y SUMINISTROS - PRODUCTOS METÁLICOS ELABORADOS (EXCEPTO MAQUINARIA Y EQUIPO)"/>
    <s v="PLACAS, BUSTOS, MONEDAS Y RECORDATORIOS "/>
    <n v="0"/>
    <s v="CONTRATACIÓN DIRECTA"/>
    <n v="6"/>
    <n v="6"/>
    <n v="10"/>
    <n v="1"/>
    <n v="290014.5"/>
    <s v="GLOBAL"/>
    <s v="NO SOLICITADAS"/>
  </r>
  <r>
    <x v="3"/>
    <s v="02-02-02-008-004"/>
    <s v="02-02-02-008-004-01"/>
    <s v="ADQUISICIÓN DE SERVICIOS - SERVICIOS DE TELEFONÍA Y OTRAS TELECOMUNICACIONES"/>
    <s v="TELEFONIA FIJA Y CELULAR"/>
    <n v="0"/>
    <s v="CONTRATACIÓN DIRECTA"/>
    <n v="6"/>
    <n v="6"/>
    <n v="10"/>
    <n v="1"/>
    <n v="96671.5"/>
    <s v="GLOBAL"/>
    <s v="NO SOLICITADAS"/>
  </r>
  <r>
    <x v="3"/>
    <s v="02-02-02-008-007"/>
    <s v="02-02-02-008-007-01-3"/>
    <s v="ADQUISICIÓN DE SERVICIOS - SERVICIOS DE MANTENIMIENTO Y REPARACIÓN DE COMPUTADORES Y EQUIPO PERIFÉRICO"/>
    <s v="SERVICIOS DE MANTENIMIENTO Y REPARACIÓN DE COMPUTADORES"/>
    <n v="0"/>
    <s v="CONTRATACIÓN DIRECTA"/>
    <n v="6"/>
    <n v="6"/>
    <n v="10"/>
    <n v="1"/>
    <n v="464023.2"/>
    <s v="GLOBAL"/>
    <s v="NO SOLICITADAS"/>
  </r>
  <r>
    <x v="3"/>
    <s v="02-02-02-005-004"/>
    <s v="02-02-02-005-004-06"/>
    <s v="ADQUISICIÓN DE SERVICIOS - SERVICIOS DE INSTALACIONES"/>
    <s v="SERVICIO DE INSTALACION AIRE ACONDICIONADO"/>
    <n v="0"/>
    <s v="CONTRATACIÓN DIRECTA"/>
    <n v="6"/>
    <n v="6"/>
    <n v="10"/>
    <n v="1"/>
    <n v="502691.8"/>
    <s v="GLOBAL"/>
    <s v="NO SOLICITADAS"/>
  </r>
  <r>
    <x v="3"/>
    <s v="02-02-02-009-006"/>
    <s v="02-02-02-009-006-02"/>
    <s v="ADQUISICIÓN DE SERVICIOS - SERVICIOS DE PROMOCIÓN Y PRESENTACIÓN DE ARTES ESCÉNICAS Y EVENTOS DE ENTRETENIMIENTO EN VIVO"/>
    <s v="AMENIZACION EVENTOS CELEBRACION DIA FAC"/>
    <n v="0"/>
    <s v="CONTRATACIÓN DIRECTA"/>
    <n v="6"/>
    <n v="6"/>
    <n v="10"/>
    <n v="1"/>
    <n v="3866860"/>
    <s v="GLOBAL"/>
    <s v="NO SOLICITADAS"/>
  </r>
  <r>
    <x v="3"/>
    <s v="02-02-01-000-001"/>
    <s v="02-02-01-000-001-09"/>
    <s v="MATERIALES Y SUMINISTROS - PRODUCTOS DE FORRAJE, FIBRAS, PLANTAS VIVAS, FLORES Y CAPULLOS DE FLORES, TABACO EN RAMA Y CAUCHO NATURAL"/>
    <s v="ARREGLO FLORAL CELEBRACION DIA FAC"/>
    <n v="0"/>
    <s v="CONTRATACIÓN DIRECTA"/>
    <n v="6"/>
    <n v="6"/>
    <n v="10"/>
    <n v="1"/>
    <n v="1160058"/>
    <s v="GLOBAL"/>
    <s v="NO SOLICITADAS"/>
  </r>
  <r>
    <x v="4"/>
    <s v="02-02-01-000-001"/>
    <s v="02-02-01-000-001-09"/>
    <s v="MATERIALES Y SUMINISTROS - PRODUCTOS DE FORRAJE, FIBRAS, PLANTAS VIVAS, FLORES Y CAPULLOS DE FLORES, TABACO EN RAMA Y CAUCHO NATURAL"/>
    <s v="ARREGLO FLORAL /20 DE JULIO"/>
    <n v="0"/>
    <s v="CONTRATACIÓN DIRECTA"/>
    <n v="6"/>
    <n v="6"/>
    <n v="10"/>
    <n v="1"/>
    <n v="1173214.1200000001"/>
    <s v="GLOBAL"/>
    <s v="NO SOLICITADAS"/>
  </r>
  <r>
    <x v="4"/>
    <s v="02-02-01-003-002"/>
    <s v="02-02-01-003-002-01"/>
    <s v="MATERIALES Y SUMINISTROS - PASTA DE PAPEL, PAPEL Y CARTÓN"/>
    <s v="PAPELERIA - RESMA CARTA"/>
    <n v="0"/>
    <s v="CONTRATACIÓN DIRECTA"/>
    <n v="6"/>
    <n v="6"/>
    <n v="10"/>
    <n v="3"/>
    <n v="52142.85"/>
    <s v="UNIDAD"/>
    <s v="NO SOLICITADAS"/>
  </r>
  <r>
    <x v="4"/>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ACTOS DEL SERVICIO)"/>
    <n v="0"/>
    <s v="CONTRATACIÓN DIRECTA"/>
    <n v="6"/>
    <n v="6"/>
    <n v="10"/>
    <n v="1"/>
    <n v="1390476"/>
    <s v="GLOBAL"/>
    <s v="NO SOLICITADAS"/>
  </r>
  <r>
    <x v="4"/>
    <s v="02-02-01-003-006"/>
    <s v="02-02-01-003-006-09"/>
    <s v="MATERIALES Y SUMINISTROS - OTROS PRODUCTOS PLÁSTICOS"/>
    <s v="PAPELERIA - CARTUCHO DE TINTA"/>
    <n v="0"/>
    <s v="CONTRATACIÓN DIRECTA"/>
    <n v="6"/>
    <n v="6"/>
    <n v="10"/>
    <n v="2"/>
    <n v="78214.27"/>
    <s v="UNIDAD"/>
    <s v="NO SOLICITADAS"/>
  </r>
  <r>
    <x v="4"/>
    <s v="02-02-01-004-002"/>
    <s v="02-02-01-004-002"/>
    <s v="MATERIALES Y SUMINISTROS - PRODUCTOS METÁLICOS ELABORADOS (EXCEPTO MAQUINARIA Y EQUIPO)"/>
    <s v="RECORDATORIOS METALICOS "/>
    <n v="0"/>
    <s v="CONTRATACIÓN DIRECTA"/>
    <n v="6"/>
    <n v="6"/>
    <n v="10"/>
    <n v="35"/>
    <n v="608333.25"/>
    <s v="UNIDAD"/>
    <s v="NO SOLICITADAS"/>
  </r>
  <r>
    <x v="4"/>
    <s v="02-02-02-006-003"/>
    <s v="02-02-02-006-003-01"/>
    <s v="ADQUISICIÓN DE SERVICIOS - SERVICIOS DE ALOJAMIENTO PARA ESTANCIAS CORTAS"/>
    <s v="SERVICIOS DE ALOJAMIENTO PARA ESTANCIAS CORTAS  (ACTOS OFICIALES Y DEL SERVICIO)"/>
    <n v="0"/>
    <s v="CONTRATACIÓN DIRECTA"/>
    <n v="6"/>
    <n v="6"/>
    <n v="10"/>
    <n v="1"/>
    <n v="434523.75"/>
    <s v="GLOBAL"/>
    <s v="NO SOLICITADAS"/>
  </r>
  <r>
    <x v="4"/>
    <s v="02-02-02-006-003"/>
    <s v="02-02-02-006-003-03"/>
    <s v="ADQUISICIÓN DE SERVICIOS - SERVICIOS DE SUMINISTRO DE COMIDAS"/>
    <s v="CAFETERÍA (ACTOS OFICIALES Y DEL SERVICIO)"/>
    <n v="0"/>
    <s v="CONTRATACIÓN DIRECTA"/>
    <n v="6"/>
    <n v="6"/>
    <n v="10"/>
    <n v="1"/>
    <n v="347619"/>
    <s v="GLOBAL"/>
    <s v="NO SOLICITADAS"/>
  </r>
  <r>
    <x v="4"/>
    <s v="02-02-02-006-003"/>
    <s v="02-02-02-006-003-03"/>
    <s v="ADQUISICIÓN DE SERVICIOS - SERVICIOS DE SUMINISTRO DE COMIDAS"/>
    <s v="RESTAURANTE "/>
    <n v="0"/>
    <s v="CONTRATACIÓN DIRECTA"/>
    <n v="6"/>
    <n v="6"/>
    <n v="10"/>
    <n v="1"/>
    <n v="2172618.75"/>
    <s v="GLOBAL"/>
    <s v="NO SOLICITADAS"/>
  </r>
  <r>
    <x v="4"/>
    <s v="02-02-02-006-004"/>
    <s v="02-02-02-006-004"/>
    <s v="ADQUISICIÓN DE SERVICIOS - SERVICIOS DE TRANSPORTE DE PASAJEROS"/>
    <s v="TRANSPORTE (ACTOS OFICIALES)"/>
    <n v="0"/>
    <s v="CONTRATACIÓN DIRECTA"/>
    <n v="6"/>
    <n v="6"/>
    <n v="10"/>
    <n v="1"/>
    <n v="695238"/>
    <s v="GLOBAL"/>
    <s v="NO SOLICITADAS"/>
  </r>
  <r>
    <x v="4"/>
    <s v="02-02-02-006-007"/>
    <s v="02-02-02-006-007-04"/>
    <s v="ADQUISICIÓN DE SERVICIOS - SERVICIOS DE APOYO AL TRANSPORTE POR CARRETERA"/>
    <s v="PEAJES (DESPLAZAMIENTOS PARA ACTOS OFICIALES)"/>
    <n v="0"/>
    <s v="CONTRATACIÓN DIRECTA"/>
    <n v="6"/>
    <n v="6"/>
    <n v="10"/>
    <n v="1"/>
    <n v="869047.5"/>
    <s v="GLOBAL"/>
    <s v="NO SOLICITADAS"/>
  </r>
  <r>
    <x v="4"/>
    <s v="02-02-02-006-007"/>
    <s v="02-02-02-006-007-04"/>
    <s v="ADQUISICIÓN DE SERVICIOS - SERVICIOS DE APOYO AL TRANSPORTE POR CARRETERA"/>
    <s v="ESTACIONAMIENTO (EN ACTOS OFICIALES)"/>
    <n v="0"/>
    <s v="CONTRATACIÓN DIRECTA"/>
    <n v="6"/>
    <n v="6"/>
    <n v="10"/>
    <n v="1"/>
    <n v="434523.75"/>
    <s v="GLOBAL"/>
    <s v="NO SOLICITADAS"/>
  </r>
  <r>
    <x v="4"/>
    <s v="02-02-02-007-001"/>
    <s v="02-02-02-007-001-01-1"/>
    <s v="ADQUISICIÓN DE SERVICIOS - SERVICIOS FINANCIEROS, EXCEPTO DE LA BANCA DE INVERSIÓN, SERVICIOS DE SEGUROS Y SERVICIOS DE PENSIONES"/>
    <s v="COMISIÓN BANCO EDWARDS (CUENTA CORRIENTE AGREGADURÍA)"/>
    <n v="0"/>
    <s v="CONTRATACIÓN DIRECTA"/>
    <n v="6"/>
    <n v="6"/>
    <n v="10"/>
    <n v="1"/>
    <n v="1129761.75"/>
    <s v="GLOBAL"/>
    <s v="NO SOLICITADAS"/>
  </r>
  <r>
    <x v="4"/>
    <s v="02-02-02-008-004"/>
    <s v="02-02-02-008-004-01"/>
    <s v="ADQUISICIÓN DE SERVICIOS - SERVICIOS DE TELEFONÍA Y OTRAS TELECOMUNICACIONES"/>
    <s v="CELULARES AGREGADURÍA"/>
    <n v="0"/>
    <s v="CONTRATACIÓN DIRECTA"/>
    <n v="6"/>
    <n v="6"/>
    <n v="10"/>
    <n v="1"/>
    <n v="217261.87"/>
    <s v="GLOBAL"/>
    <s v="NO SOLICITADAS"/>
  </r>
  <r>
    <x v="4"/>
    <s v="02-02-02-008-007"/>
    <s v="02-02-02-008-007-01-3"/>
    <s v="ADQUISICIÓN DE SERVICIOS - SERVICIOS DE MANTENIMIENTO Y REPARACIÓN DE COMPUTADORES Y EQUIPO PERIFÉRICO"/>
    <s v="MANTENIMIENTO COMPUTADORES DE LA AGREGADURÍA"/>
    <n v="0"/>
    <s v="CONTRATACIÓN DIRECTA"/>
    <n v="6"/>
    <n v="6"/>
    <n v="10"/>
    <n v="1"/>
    <n v="217261.87"/>
    <s v="GLOBAL"/>
    <s v="NO SOLICITADAS"/>
  </r>
  <r>
    <x v="4"/>
    <s v="02-02-02-009-009"/>
    <s v="02-02-02-009-009"/>
    <s v="ADQUISICIÓN DE SERVICIOS - SERVICIOS PRESTADOS POR ORGANIZACIONES Y ORGANISMOS EXTRATERRITORIALES"/>
    <s v="ASOCIACIÓN AGREGADOS MILITARES Y SECRETARIOS"/>
    <n v="0"/>
    <s v="CONTRATACIÓN DIRECTA"/>
    <n v="6"/>
    <n v="6"/>
    <n v="10"/>
    <n v="1"/>
    <n v="1042857"/>
    <s v="GLOBAL"/>
    <s v="NO SOLICITADAS"/>
  </r>
  <r>
    <x v="4"/>
    <s v="02-02-01-000-001"/>
    <s v="02-02-01-000-001-09"/>
    <s v="MATERIALES Y SUMINISTROS - PRODUCTOS DE FORRAJE, FIBRAS, PLANTAS VIVAS, FLORES Y CAPULLOS DE FLORES, TABACO EN RAMA Y CAUCHO NATURAL"/>
    <s v="ARREGLOS FLORALES"/>
    <n v="0"/>
    <s v="CONTRATACIÓN DIRECTA"/>
    <n v="6"/>
    <n v="6"/>
    <n v="10"/>
    <n v="1"/>
    <n v="55353.379999999888"/>
    <s v="GLOBAL"/>
    <s v="NO SOLICITADAS"/>
  </r>
  <r>
    <x v="4"/>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ACTOS DEL SERVICIO)"/>
    <n v="0"/>
    <s v="CONTRATACIÓN DIRECTA"/>
    <n v="6"/>
    <n v="6"/>
    <n v="10"/>
    <n v="1"/>
    <n v="2047270.35"/>
    <s v="GLOBAL"/>
    <s v="NO SOLICITADAS"/>
  </r>
  <r>
    <x v="4"/>
    <s v="02-02-02-006-004"/>
    <s v="02-02-02-006-004"/>
    <s v="ADQUISICIÓN DE SERVICIOS - SERVICIOS DE TRANSPORTE DE PASAJEROS"/>
    <s v="TRANSPORTE (ACTOS OFICIALES)"/>
    <n v="0"/>
    <s v="CONTRATACIÓN DIRECTA"/>
    <n v="6"/>
    <n v="6"/>
    <n v="10"/>
    <n v="1"/>
    <n v="682384.78"/>
    <s v="GLOBAL"/>
    <s v="NO SOLICITADAS"/>
  </r>
  <r>
    <x v="4"/>
    <s v="02-02-02-006-007"/>
    <s v="02-02-02-006-007-04"/>
    <s v="ADQUISICIÓN DE SERVICIOS - SERVICIOS DE APOYO AL TRANSPORTE POR CARRETERA"/>
    <s v="PEAJES (DESPLAZAMIENTOS PARA ACTOS OFICIALES)"/>
    <n v="0"/>
    <s v="CONTRATACIÓN DIRECTA"/>
    <n v="6"/>
    <n v="6"/>
    <n v="10"/>
    <n v="1"/>
    <n v="621453.5"/>
    <s v="GLOBAL"/>
    <s v="NO SOLICITADAS"/>
  </r>
  <r>
    <x v="4"/>
    <s v="02-02-02-006-007"/>
    <s v="02-02-02-006-007-04"/>
    <s v="ADQUISICIÓN DE SERVICIOS - SERVICIOS DE APOYO AL TRANSPORTE POR CARRETERA"/>
    <s v="ESTACIONAMIENTO (EN ACTOS OFICIALES)"/>
    <n v="0"/>
    <s v="CONTRATACIÓN DIRECTA"/>
    <n v="6"/>
    <n v="6"/>
    <n v="10"/>
    <n v="1"/>
    <n v="402104.34"/>
    <s v="GLOBAL"/>
    <s v="NO SOLICITADAS"/>
  </r>
  <r>
    <x v="4"/>
    <s v="02-02-02-007-001"/>
    <s v="02-02-02-007-001-01-1"/>
    <s v="ADQUISICIÓN DE SERVICIOS - SERVICIOS FINANCIEROS, EXCEPTO DE LA BANCA DE INVERSIÓN, SERVICIOS DE SEGUROS Y SERVICIOS DE PENSIONES"/>
    <s v="COMISIÓN BANCO EDWARDS (CUENTA CORRIENTE AGREGADURÍA)"/>
    <n v="0"/>
    <s v="CONTRATACIÓN DIRECTA"/>
    <n v="6"/>
    <n v="6"/>
    <n v="10"/>
    <n v="1"/>
    <n v="2479353.29"/>
    <s v="GLOBAL"/>
    <s v="NO SOLICITADAS"/>
  </r>
  <r>
    <x v="4"/>
    <s v="02-02-02-008-004"/>
    <s v="02-02-02-008-004-01"/>
    <s v="ADQUISICIÓN DE SERVICIOS - SERVICIOS DE TELEFONÍA Y OTRAS TELECOMUNICACIONES"/>
    <s v="CELULARES AGREGADURÍA"/>
    <n v="0"/>
    <s v="CONTRATACIÓN DIRECTA"/>
    <n v="6"/>
    <n v="6"/>
    <n v="10"/>
    <n v="1"/>
    <n v="2149510.13"/>
    <s v="GLOBAL"/>
    <s v="NO SOLICITADAS"/>
  </r>
  <r>
    <x v="4"/>
    <s v="02-02-02-009-009"/>
    <s v="02-02-02-009-009"/>
    <s v="ADQUISICIÓN DE SERVICIOS - SERVICIOS PRESTADOS POR ORGANIZACIONES Y ORGANISMOS EXTRATERRITORIALES"/>
    <s v="ASOCIACIÓN AGREGADOS MILITARES Y SECRETARIOS"/>
    <n v="0"/>
    <s v="CONTRATACIÓN DIRECTA"/>
    <n v="6"/>
    <n v="6"/>
    <n v="10"/>
    <n v="1"/>
    <n v="2047154.35"/>
    <s v="GLOBAL"/>
    <s v="NO SOLICITADAS"/>
  </r>
  <r>
    <x v="5"/>
    <s v="02-02-01-000-001"/>
    <s v="02-02-01-000-001-09"/>
    <s v="MATERIALES Y SUMINISTROS - PRODUCTOS DE FORRAJE, FIBRAS, PLANTAS VIVAS, FLORES Y CAPULLOS DE FLORES, TABACO EN RAMA Y CAUCHO NATURAL"/>
    <s v="ADQUISICION ARREGLOS FLORALES"/>
    <n v="0"/>
    <s v="CONTRATACIÓN DIRECTA"/>
    <n v="1"/>
    <n v="6"/>
    <n v="10"/>
    <n v="1"/>
    <n v="782142.75"/>
    <s v="GLOBAL"/>
    <s v="NO SOLICITADAS"/>
  </r>
  <r>
    <x v="5"/>
    <s v="02-02-01-003-002"/>
    <s v="02-02-01-003-002-01"/>
    <s v="MATERIALES Y SUMINISTROS - PASTA DE PAPEL, PAPEL Y CARTÓN"/>
    <s v="ADQUISICION ELEMENTOS DE PAPELERIA"/>
    <n v="0"/>
    <s v="CONTRATACIÓN DIRECTA"/>
    <n v="1"/>
    <n v="6"/>
    <n v="10"/>
    <n v="1"/>
    <n v="335313.28000000003"/>
    <s v="GLOBAL"/>
    <s v="NO SOLICITADAS"/>
  </r>
  <r>
    <x v="5"/>
    <s v="02-02-01-003-005"/>
    <s v="02-02-01-003-005-04"/>
    <s v="MATERIALES Y SUMINISTROS - PRODUCTOS QUÍMICOS N. C. P."/>
    <s v="ADQUISICION ELEMENTOS DE PAPELERIA"/>
    <n v="0"/>
    <s v="CONTRATACIÓN DIRECTA"/>
    <n v="1"/>
    <n v="6"/>
    <n v="10"/>
    <n v="1"/>
    <n v="50091.89"/>
    <s v="GLOBAL"/>
    <s v="NO SOLICITADAS"/>
  </r>
  <r>
    <x v="5"/>
    <s v="02-02-01-003-006"/>
    <s v="02-02-01-003-006-09"/>
    <s v="MATERIALES Y SUMINISTROS - OTROS PRODUCTOS PLÁSTICOS"/>
    <s v="ADQUISICION ELEMENTOS DE PAPELERIA"/>
    <n v="0"/>
    <s v="CONTRATACIÓN DIRECTA"/>
    <n v="1"/>
    <n v="6"/>
    <n v="10"/>
    <n v="1"/>
    <n v="84853.79"/>
    <s v="GLOBAL"/>
    <s v="NO SOLICITADAS"/>
  </r>
  <r>
    <x v="5"/>
    <s v="02-02-01-003-008"/>
    <s v="02-02-01-003-008-09"/>
    <s v="MATERIALES Y SUMINISTROS - OTROS ARTÍCULOS MANUFACTURADOS N. C. P."/>
    <s v="ADQUISICION ELEMENTOS DE PAPELERIA"/>
    <n v="0"/>
    <s v="CONTRATACIÓN DIRECTA"/>
    <n v="1"/>
    <n v="6"/>
    <n v="10"/>
    <n v="1"/>
    <n v="80334.75"/>
    <s v="GLOBAL"/>
    <s v="NO SOLICITADAS"/>
  </r>
  <r>
    <x v="5"/>
    <s v="02-02-01-004-002"/>
    <s v="02-02-01-004-002"/>
    <s v="MATERIALES Y SUMINISTROS - PRODUCTOS METÁLICOS ELABORADOS (EXCEPTO MAQUINARIA Y EQUIPO)"/>
    <s v="ADQUISICION PLACAS CONMEMORATIVAS"/>
    <n v="0"/>
    <s v="CONTRATACIÓN DIRECTA"/>
    <n v="1"/>
    <n v="6"/>
    <n v="10"/>
    <n v="1"/>
    <n v="695238"/>
    <s v="GLOBAL"/>
    <s v="NO SOLICITADAS"/>
  </r>
  <r>
    <x v="5"/>
    <s v="02-02-02-006-003"/>
    <s v="02-02-02-006-003-03"/>
    <s v="ADQUISICIÓN DE SERVICIOS - SERVICIOS DE SUMINISTRO DE COMIDAS"/>
    <s v="ADQUISICION DE COMIDA"/>
    <n v="0"/>
    <s v="CONTRATACIÓN DIRECTA"/>
    <n v="1"/>
    <n v="6"/>
    <n v="10"/>
    <n v="1"/>
    <n v="1014108.9"/>
    <s v="GLOBAL"/>
    <s v="NO SOLICITADAS"/>
  </r>
  <r>
    <x v="5"/>
    <s v="02-02-02-006-007"/>
    <s v="02-02-02-006-007-04"/>
    <s v="ADQUISICIÓN DE SERVICIOS - SERVICIOS DE APOYO AL TRANSPORTE POR CARRETERA"/>
    <s v="SERVICIO DE PARQUEADERO MENSUAL"/>
    <n v="0"/>
    <s v="CONTRATACIÓN DIRECTA"/>
    <n v="1"/>
    <n v="6"/>
    <n v="10"/>
    <n v="1"/>
    <n v="1021478.43"/>
    <s v="GLOBAL"/>
    <s v="NO SOLICITADAS"/>
  </r>
  <r>
    <x v="5"/>
    <s v="02-02-02-006-008"/>
    <s v="02-02-02-006-008"/>
    <s v="ADQUISICIÓN DE SERVICIOS - SERVICIOS POSTALES Y DE MENSAJERÍA"/>
    <s v="SERVICIOS POSTALES"/>
    <n v="0"/>
    <s v="CONTRATACIÓN DIRECTA"/>
    <n v="1"/>
    <n v="6"/>
    <n v="10"/>
    <n v="1"/>
    <n v="173809.5"/>
    <s v="GLOBAL"/>
    <s v="NO SOLICITADAS"/>
  </r>
  <r>
    <x v="5"/>
    <s v="02-02-02-007-001"/>
    <s v="02-02-02-007-001-01-1"/>
    <s v="ADQUISICIÓN DE SERVICIOS - SERVICIOS FINANCIEROS, EXCEPTO DE LA BANCA DE INVERSIÓN, SERVICIOS DE SEGUROS Y SERVICIOS DE PENSIONES"/>
    <s v="SERVICIOS FINANCIEROS"/>
    <n v="0"/>
    <s v="CONTRATACIÓN DIRECTA"/>
    <n v="1"/>
    <n v="6"/>
    <n v="10"/>
    <n v="1"/>
    <n v="156428.54999999999"/>
    <s v="GLOBAL"/>
    <s v="NO SOLICITADAS"/>
  </r>
  <r>
    <x v="5"/>
    <s v="02-02-02-008-004"/>
    <s v="02-02-02-008-004-01"/>
    <s v="ADQUISICIÓN DE SERVICIOS - SERVICIOS DE TELEFONÍA Y OTRAS TELECOMUNICACIONES"/>
    <s v="ADQUISICIÓN DE SERVICIOS - SERVICIOS DE TELEFONIA Y OTRAS TELECOMUNICACIONES"/>
    <n v="0"/>
    <s v="CONTRATACIÓN DIRECTA"/>
    <n v="1"/>
    <n v="6"/>
    <n v="10"/>
    <n v="1"/>
    <n v="2650316.7799999998"/>
    <s v="GLOBAL"/>
    <s v="NO SOLICITADAS"/>
  </r>
  <r>
    <x v="5"/>
    <s v="02-02-02-008-004"/>
    <s v="02-02-02-008-004-06"/>
    <s v="ADQUISICIÓN DE SERVICIOS - SERVICIOS DE PROGRAMACIÓN, DISTRIBUCIÓN Y TRANSMISIÓN DE PROGRAMAS"/>
    <s v="SERVICIO DE TELEVISION POR CABLE"/>
    <n v="0"/>
    <s v="CONTRATACIÓN DIRECTA"/>
    <n v="1"/>
    <n v="6"/>
    <n v="10"/>
    <n v="1"/>
    <n v="740845.61"/>
    <s v="GLOBAL"/>
    <s v="NO SOLICITADAS"/>
  </r>
  <r>
    <x v="5"/>
    <s v="02-02-02-009-009"/>
    <s v="02-02-02-009-009"/>
    <s v="ADQUISICIÓN DE SERVICIOS - SERVICIOS PRESTADOS POR ORGANIZACIONES Y ORGANISMOS EXTRATERRITORIALES"/>
    <s v="ASOCIACION DE AGREGADOS Y SECRETARIOS MILITARES (CAMP- CAYAMP)"/>
    <n v="0"/>
    <s v="CONTRATACIÓN DIRECTA"/>
    <n v="1"/>
    <n v="6"/>
    <n v="10"/>
    <n v="1"/>
    <n v="2815713.9"/>
    <s v="GLOBAL"/>
    <s v="NO SOLICITADAS"/>
  </r>
  <r>
    <x v="5"/>
    <s v="02-02-01-000-001"/>
    <s v="02-02-01-000-001-09"/>
    <s v="MATERIALES Y SUMINISTROS - PRODUCTOS DE FORRAJE, FIBRAS, PLANTAS VIVAS, FLORES Y CAPULLOS DE FLORES, TABACO EN RAMA Y CAUCHO NATURAL"/>
    <s v="ADQUISICION ARREGLOS FLORALES"/>
    <n v="0"/>
    <s v="CONTRATACIÓN DIRECTA"/>
    <n v="7"/>
    <n v="6"/>
    <n v="10"/>
    <n v="1"/>
    <n v="870043.5"/>
    <s v="GLOBAL"/>
    <s v="NO SOLICITADAS"/>
  </r>
  <r>
    <x v="5"/>
    <s v="02-02-02-009-007"/>
    <s v="02-02-02-009-007-09"/>
    <s v="ADQUISICIÓN DE SERVICIOS - OTROS SERVICIOS DIVERSOS N. C. P."/>
    <s v="SERVICIOS DE APOYO LOGÍSTICO 20 DE JULIO Y DIA FAC"/>
    <n v="0"/>
    <s v="CONTRATACIÓN DIRECTA"/>
    <n v="7"/>
    <n v="6"/>
    <n v="10"/>
    <n v="1"/>
    <n v="3480174"/>
    <s v="GLOBAL"/>
    <s v="NO SOLICITADAS"/>
  </r>
  <r>
    <x v="5"/>
    <s v="02-02-02-006-003"/>
    <s v="02-02-02-006-003-03"/>
    <s v="ADQUISICIÓN DE SERVICIOS - SERVICIOS DE SUMINISTRO DE COMIDAS"/>
    <s v="ADQUISICION DE COMIDA"/>
    <n v="0"/>
    <s v="CONTRATACIÓN DIRECTA"/>
    <n v="7"/>
    <n v="6"/>
    <n v="10"/>
    <n v="1"/>
    <n v="3603913.52"/>
    <s v="GLOBAL"/>
    <s v="NO SOLICITADAS"/>
  </r>
  <r>
    <x v="5"/>
    <s v="02-02-02-007-001"/>
    <s v="02-02-02-007-001-01-1"/>
    <s v="ADQUISICIÓN DE SERVICIOS - SERVICIOS FINANCIEROS, EXCEPTO DE LA BANCA DE INVERSIÓN, SERVICIOS DE SEGUROS Y SERVICIOS DE PENSIONES"/>
    <s v="SERVICIOS FINANCIEROS"/>
    <n v="0"/>
    <s v="CONTRATACIÓN DIRECTA"/>
    <n v="7"/>
    <n v="6"/>
    <n v="10"/>
    <n v="1"/>
    <n v="243612.18"/>
    <s v="GLOBAL"/>
    <s v="NO SOLICITADAS"/>
  </r>
  <r>
    <x v="5"/>
    <s v="02-02-02-008-004"/>
    <s v="02-02-02-008-004-01"/>
    <s v="ADQUISICIÓN DE SERVICIOS - SERVICIOS DE TELEFONÍA Y OTRAS TELECOMUNICACIONES"/>
    <s v="ADQUISICIÓN DE SERVICIOS - SERVICIOS DE TELEFONIA Y OTRAS TELECOMUNICACIONES"/>
    <n v="0"/>
    <s v="CONTRATACIÓN DIRECTA"/>
    <n v="7"/>
    <n v="6"/>
    <n v="10"/>
    <n v="1"/>
    <n v="2933735.73"/>
    <s v="GLOBAL"/>
    <s v="NO SOLICITADAS"/>
  </r>
  <r>
    <x v="5"/>
    <s v="02-02-02-008-004"/>
    <s v="02-02-02-008-004-06"/>
    <s v="ADQUISICIÓN DE SERVICIOS - SERVICIOS DE PROGRAMACIÓN, DISTRIBUCIÓN Y TRANSMISIÓN DE PROGRAMAS"/>
    <s v="SERVICIO DE TELEVISION POR CABLE"/>
    <n v="0"/>
    <s v="CONTRATACIÓN DIRECTA"/>
    <n v="7"/>
    <n v="6"/>
    <n v="10"/>
    <n v="1"/>
    <n v="581124"/>
    <s v="GLOBAL"/>
    <s v="NO SOLICITADAS"/>
  </r>
  <r>
    <x v="5"/>
    <s v="02-02-02-009-009"/>
    <s v="02-02-02-009-009"/>
    <s v="ADQUISICIÓN DE SERVICIOS - SERVICIOS PRESTADOS POR ORGANIZACIONES Y ORGANISMOS EXTRATERRITORIALES"/>
    <s v="ASOCIACION DE AGREGADOS Y SECRETARIOS MILITARES (CAMP- CAYAMP)"/>
    <n v="0"/>
    <s v="CONTRATACIÓN DIRECTA"/>
    <n v="7"/>
    <n v="6"/>
    <n v="10"/>
    <n v="1"/>
    <n v="3132156.6"/>
    <s v="GLOBAL"/>
    <s v="NO SOLICITADAS"/>
  </r>
  <r>
    <x v="6"/>
    <s v="02-02-01-002-007"/>
    <s v="02-02-01-002-007"/>
    <s v="MATERIALES Y SUMINISTROS - ARTÍCULOS TEXTILES (EXCEPTO PRENDAS DE VESTIR)"/>
    <s v="MASCARILLA DESECHABLE POR 50 UNIDADES "/>
    <n v="0"/>
    <s v="CONTRATACIÓN DIRECTA"/>
    <n v="1"/>
    <n v="6"/>
    <n v="10"/>
    <n v="1"/>
    <n v="333714.24"/>
    <s v="UNIDAD"/>
    <s v="NO SOLICITADAS"/>
  </r>
  <r>
    <x v="6"/>
    <s v="02-02-01-003-002"/>
    <s v="02-02-01-003-002-01"/>
    <s v="MATERIALES Y SUMINISTROS - PASTA DE PAPEL, PAPEL Y CARTÓN"/>
    <s v="PAPEL HIGINIECO TRIPLE HOJA COLOR BLANCO "/>
    <n v="0"/>
    <s v="CONTRATACIÓN DIRECTA"/>
    <n v="1"/>
    <n v="6"/>
    <n v="10"/>
    <n v="1"/>
    <n v="31285.71"/>
    <s v="UNIDAD"/>
    <s v="NO SOLICITADAS"/>
  </r>
  <r>
    <x v="6"/>
    <s v="02-02-01-003-002"/>
    <s v="02-02-01-003-002-01"/>
    <s v="MATERIALES Y SUMINISTROS - PASTA DE PAPEL, PAPEL Y CARTÓN"/>
    <s v="RESMAS DE PAPEL TAMAÑO CARTA"/>
    <n v="0"/>
    <s v="CONTRATACIÓN DIRECTA"/>
    <n v="1"/>
    <n v="6"/>
    <n v="10"/>
    <n v="1"/>
    <n v="114714.27"/>
    <s v="UNIDAD"/>
    <s v="NO SOLICITADAS"/>
  </r>
  <r>
    <x v="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TERRESTRE "/>
    <n v="0"/>
    <s v="CONTRATACIÓN DIRECTA"/>
    <n v="1"/>
    <n v="6"/>
    <n v="10"/>
    <n v="1"/>
    <n v="3128571"/>
    <s v="LITRO"/>
    <s v="NO SOLICITADAS"/>
  </r>
  <r>
    <x v="6"/>
    <s v="02-02-01-003-005"/>
    <s v="02-02-01-003-005-03"/>
    <s v="MATERIALES Y SUMINISTROS - JABÓN, PREPARADOS PARA LIMPIEZA, PERFUMES Y PREPARADOS DE TOCADOR"/>
    <s v="GEL HIDROALCOHOLICO 70% ALCOHOL 5000ML"/>
    <n v="0"/>
    <s v="CONTRATACIÓN DIRECTA"/>
    <n v="1"/>
    <n v="6"/>
    <n v="10"/>
    <n v="1"/>
    <n v="173809.5"/>
    <s v="UNIDAD"/>
    <s v="NO SOLICITADAS"/>
  </r>
  <r>
    <x v="6"/>
    <s v="02-02-01-003-005"/>
    <s v="02-02-01-003-005-03"/>
    <s v="MATERIALES Y SUMINISTROS - JABÓN, PREPARADOS PARA LIMPIEZA, PERFUMES Y PREPARADOS DE TOCADOR"/>
    <s v="REPUESTO AMBIENTADOR ELECTRICO VARIOS AROMAS"/>
    <n v="0"/>
    <s v="CONTRATACIÓN DIRECTA"/>
    <n v="1"/>
    <n v="6"/>
    <n v="10"/>
    <n v="1"/>
    <n v="104285.7"/>
    <s v="UNIDAD"/>
    <s v="NO SOLICITADAS"/>
  </r>
  <r>
    <x v="6"/>
    <s v="02-02-01-003-005"/>
    <s v="02-02-01-003-005-03"/>
    <s v="MATERIALES Y SUMINISTROS - JABÓN, PREPARADOS PARA LIMPIEZA, PERFUMES Y PREPARADOS DE TOCADOR"/>
    <s v="LIMPIAVIDRIO FRASCO 750 ML"/>
    <n v="0"/>
    <s v="CONTRATACIÓN DIRECTA"/>
    <n v="1"/>
    <n v="6"/>
    <n v="10"/>
    <n v="1"/>
    <n v="17380.95"/>
    <s v="UNIDAD"/>
    <s v="NO SOLICITADAS"/>
  </r>
  <r>
    <x v="6"/>
    <s v="02-02-01-003-005"/>
    <s v="02-02-01-003-005-03"/>
    <s v="MATERIALES Y SUMINISTROS - JABÓN, PREPARADOS PARA LIMPIEZA, PERFUMES Y PREPARADOS DE TOCADOR"/>
    <s v="JABON LIQUIDO PARA MANOS POR 500 ML "/>
    <n v="0"/>
    <s v="CONTRATACIÓN DIRECTA"/>
    <n v="1"/>
    <n v="6"/>
    <n v="10"/>
    <n v="1"/>
    <n v="26071.42"/>
    <s v="UNIDAD"/>
    <s v="NO SOLICITADAS"/>
  </r>
  <r>
    <x v="6"/>
    <s v="02-02-01-003-005"/>
    <s v="02-02-01-003-005-03"/>
    <s v="MATERIALES Y SUMINISTROS - JABÓN, PREPARADOS PARA LIMPIEZA, PERFUMES Y PREPARADOS DE TOCADOR"/>
    <s v="LIMPIADOR DESINFECTANTE MULTIUSOS ANTIBACTERIAL LIQUIDO POR LITRO "/>
    <n v="0"/>
    <s v="CONTRATACIÓN DIRECTA"/>
    <n v="1"/>
    <n v="6"/>
    <n v="10"/>
    <n v="1"/>
    <n v="69523.8"/>
    <s v="UNIDAD"/>
    <s v="NO SOLICITADAS"/>
  </r>
  <r>
    <x v="6"/>
    <s v="02-02-01-003-005"/>
    <s v="02-02-01-003-005-03"/>
    <s v="MATERIALES Y SUMINISTROS - JABÓN, PREPARADOS PARA LIMPIEZA, PERFUMES Y PREPARADOS DE TOCADOR"/>
    <s v="LIMPIADOR DESINFECTANTE PISOS CON OLOR "/>
    <n v="0"/>
    <s v="CONTRATACIÓN DIRECTA"/>
    <n v="1"/>
    <n v="6"/>
    <n v="10"/>
    <n v="1"/>
    <n v="69523.8"/>
    <s v="UNIDAD"/>
    <s v="NO SOLICITADAS"/>
  </r>
  <r>
    <x v="6"/>
    <s v="02-02-01-003-006"/>
    <s v="02-02-01-003-006-04"/>
    <s v="MATERIALES Y SUMINISTROS - PRODUCTOS DE EMPAQUE Y ENVASADO, DE PLÁSTICO"/>
    <s v="BOLSA NEGRA PARA BASURA 30 LTS ,POR 25 UNIDADES "/>
    <n v="0"/>
    <s v="CONTRATACIÓN DIRECTA"/>
    <n v="1"/>
    <n v="6"/>
    <n v="10"/>
    <n v="1"/>
    <n v="20857.14"/>
    <s v="UNIDAD"/>
    <s v="NO SOLICITADAS"/>
  </r>
  <r>
    <x v="6"/>
    <s v="02-02-01-003-006"/>
    <s v="02-02-01-003-006-04"/>
    <s v="MATERIALES Y SUMINISTROS - PRODUCTOS DE EMPAQUE Y ENVASADO, DE PLÁSTICO"/>
    <s v="BOLSA AZUL PARA BASURA 20 LTS. POR 20 UNIDADES "/>
    <n v="0"/>
    <s v="CONTRATACIÓN DIRECTA"/>
    <n v="1"/>
    <n v="6"/>
    <n v="10"/>
    <n v="1"/>
    <n v="26071.424999999999"/>
    <s v="UNIDAD"/>
    <s v="NO SOLICITADAS"/>
  </r>
  <r>
    <x v="6"/>
    <s v="02-02-01-003-006"/>
    <s v="02-02-01-003-006-04"/>
    <s v="MATERIALES Y SUMINISTROS - PRODUCTOS DE EMPAQUE Y ENVASADO, DE PLÁSTICO"/>
    <s v="BOLSA BLANCA PARA BASURA 10 LTS, POR 40 UNIDADES "/>
    <n v="0"/>
    <s v="CONTRATACIÓN DIRECTA"/>
    <n v="1"/>
    <n v="6"/>
    <n v="10"/>
    <n v="1"/>
    <n v="26071.424999999999"/>
    <s v="UNIDAD"/>
    <s v="NO SOLICITADAS"/>
  </r>
  <r>
    <x v="6"/>
    <s v="02-02-01-003-008"/>
    <s v="02-02-01-003-008-09"/>
    <s v="MATERIALES Y SUMINISTROS - OTROS ARTÍCULOS MANUFACTURADOS N. C. P."/>
    <s v="ESFEROS GEL "/>
    <n v="0"/>
    <s v="CONTRATACIÓN DIRECTA"/>
    <n v="1"/>
    <n v="6"/>
    <n v="10"/>
    <n v="1"/>
    <n v="34761.9"/>
    <s v="UNIDAD"/>
    <s v="NO SOLICITADAS"/>
  </r>
  <r>
    <x v="6"/>
    <s v="02-02-01-004-002"/>
    <s v="02-02-01-004-002"/>
    <s v="MATERIALES Y SUMINISTROS - PRODUCTOS METÁLICOS ELABORADOS (EXCEPTO MAQUINARIA Y EQUIPO)"/>
    <s v="MONEDAS CONMEMORATIVAS "/>
    <n v="0"/>
    <s v="CONTRATACIÓN DIRECTA"/>
    <n v="1"/>
    <n v="6"/>
    <n v="10"/>
    <n v="1"/>
    <n v="330238.05"/>
    <s v="UNIDAD"/>
    <s v="NO SOLICITADAS"/>
  </r>
  <r>
    <x v="6"/>
    <s v="02-02-01-004-003"/>
    <s v="02-02-01-004-003-09"/>
    <s v="MATERIALES Y SUMINISTROS - OTRAS MÁQUINAS PARA USOS GENERALES Y SUS PARTES Y PIEZAS"/>
    <s v="DISPENSADOR METALICO DE GEL CON PEDAL "/>
    <n v="0"/>
    <s v="CONTRATACIÓN DIRECTA"/>
    <n v="1"/>
    <n v="6"/>
    <n v="10"/>
    <n v="1"/>
    <n v="792571.32000000007"/>
    <s v="UNIDAD"/>
    <s v="NO SOLICITADAS"/>
  </r>
  <r>
    <x v="6"/>
    <s v="02-02-01-004-005"/>
    <s v="02-02-01-004-005-02"/>
    <s v="MATERIALES Y SUMINISTROS - MAQUINARIA DE INFORMÁTICA Y SUS PARTES, PIEZAS Y ACCESORIOS"/>
    <s v="CARTUCHOS IMPRESORA BLANCO Y NEGRO "/>
    <n v="0"/>
    <s v="CONTRATACIÓN DIRECTA"/>
    <n v="1"/>
    <n v="6"/>
    <n v="10"/>
    <n v="1"/>
    <n v="399761.85000000003"/>
    <s v="UNIDAD"/>
    <s v="NO SOLICITADAS"/>
  </r>
  <r>
    <x v="6"/>
    <s v="02-02-01-004-005"/>
    <s v="02-02-01-004-005-02"/>
    <s v="MATERIALES Y SUMINISTROS - MAQUINARIA DE INFORMÁTICA Y SUS PARTES, PIEZAS Y ACCESORIOS"/>
    <s v="CARTUCHO DE IMPRESORA COLOR "/>
    <n v="0"/>
    <s v="CONTRATACIÓN DIRECTA"/>
    <n v="1"/>
    <n v="6"/>
    <n v="10"/>
    <n v="1"/>
    <n v="399761.85000000003"/>
    <s v="UNIDAD"/>
    <s v="NO SOLICITADAS"/>
  </r>
  <r>
    <x v="6"/>
    <s v="02-02-02-006-003"/>
    <s v="02-02-02-006-003-03"/>
    <s v="ADQUISICIÓN DE SERVICIOS - SERVICIOS DE SUMINISTRO DE COMIDAS"/>
    <s v="SERVICIO DE CAFETERIA "/>
    <n v="0"/>
    <s v="CONTRATACIÓN DIRECTA"/>
    <n v="1"/>
    <n v="6"/>
    <n v="10"/>
    <n v="1"/>
    <n v="3258928.125"/>
    <s v="GLOBAL"/>
    <s v="NO SOLICITADAS"/>
  </r>
  <r>
    <x v="6"/>
    <s v="02-02-02-006-003"/>
    <s v="02-02-02-006-003-03"/>
    <s v="ADQUISICIÓN DE SERVICIOS - SERVICIOS DE SUMINISTRO DE COMIDAS"/>
    <s v="SERVICIO DE SUMINISTRO DE COMIDAS A LA MESA, EN CAFETERIAS- CELEBRACION 20 DE JULIO "/>
    <n v="0"/>
    <s v="CONTRATACIÓN DIRECTA"/>
    <n v="1"/>
    <n v="6"/>
    <n v="10"/>
    <n v="1"/>
    <n v="1738095"/>
    <s v="GLOBAL"/>
    <s v="NO SOLICITADAS"/>
  </r>
  <r>
    <x v="6"/>
    <s v="02-02-02-006-004"/>
    <s v="02-02-02-006-004"/>
    <s v="ADQUISICIÓN DE SERVICIOS - SERVICIOS DE TRANSPORTE DE PASAJEROS"/>
    <s v="SERVICIO DE TRANSPORTE PASAJEROS"/>
    <n v="0"/>
    <s v="CONTRATACIÓN DIRECTA"/>
    <n v="1"/>
    <n v="6"/>
    <n v="10"/>
    <n v="1"/>
    <n v="1216666.5"/>
    <s v="GLOBAL"/>
    <s v="NO SOLICITADAS"/>
  </r>
  <r>
    <x v="6"/>
    <s v="02-02-02-006-007"/>
    <s v="02-02-02-006-007-04"/>
    <s v="ADQUISICIÓN DE SERVICIOS - SERVICIOS DE APOYO AL TRANSPORTE POR CARRETERA"/>
    <s v="PEAJES (DESPLAZAMIENTOS PARA ACTOS OFICIALES)"/>
    <n v="0"/>
    <s v="CONTRATACIÓN DIRECTA"/>
    <n v="1"/>
    <n v="6"/>
    <n v="10"/>
    <n v="1"/>
    <n v="869047.5"/>
    <s v="GLOBAL"/>
    <s v="NO SOLICITADAS"/>
  </r>
  <r>
    <x v="6"/>
    <s v="02-02-02-006-008"/>
    <s v="02-02-02-006-008"/>
    <s v="ADQUISICIÓN DE SERVICIOS - SERVICIOS POSTALES Y DE MENSAJERÍA"/>
    <s v="SERVICIO DE MENSAJERIA "/>
    <n v="0"/>
    <s v="CONTRATACIÓN DIRECTA"/>
    <n v="1"/>
    <n v="6"/>
    <n v="10"/>
    <n v="1"/>
    <n v="208571.4"/>
    <s v="GLOBAL"/>
    <s v="NO SOLICITADAS"/>
  </r>
  <r>
    <x v="6"/>
    <s v="02-02-02-007-001"/>
    <s v="02-02-02-007-001-01-1"/>
    <s v="ADQUISICIÓN DE SERVICIOS - SERVICIOS FINANCIEROS, EXCEPTO DE LA BANCA DE INVERSIÓN, SERVICIOS DE SEGUROS Y SERVICIOS DE PENSIONES"/>
    <s v="SERVICIOS FINANCIEROS"/>
    <n v="0"/>
    <s v="CONTRATACIÓN DIRECTA"/>
    <n v="1"/>
    <n v="6"/>
    <n v="10"/>
    <n v="1"/>
    <n v="417142.8"/>
    <s v="GLOBAL"/>
    <s v="NO SOLICITADAS"/>
  </r>
  <r>
    <x v="6"/>
    <s v="02-02-02-008-004"/>
    <s v="02-02-02-008-004-01"/>
    <s v="ADQUISICIÓN DE SERVICIOS - SERVICIOS DE TELEFONÍA Y OTRAS TELECOMUNICACIONES"/>
    <s v="TELEFONIA MOVIL CELULAR"/>
    <n v="0"/>
    <s v="CONTRATACIÓN DIRECTA"/>
    <n v="1"/>
    <n v="6"/>
    <n v="10"/>
    <n v="1"/>
    <n v="2954761.5"/>
    <s v="GLOBAL"/>
    <s v="NO SOLICITADAS"/>
  </r>
  <r>
    <x v="6"/>
    <s v="02-02-02-008-004"/>
    <s v="02-02-02-008-004-03"/>
    <s v="ADQUISICIÓN DE SERVICIOS - SERVICIOS DE CONTENIDOS EN LÍNEA (ON-LINE)"/>
    <s v="SOFTWARE ANTIVIRUS RENOVACION"/>
    <n v="0"/>
    <s v="CONTRATACIÓN DIRECTA"/>
    <n v="1"/>
    <n v="6"/>
    <n v="10"/>
    <n v="1"/>
    <n v="521428.5"/>
    <s v="GLOBAL"/>
    <s v="NO SOLICITADAS"/>
  </r>
  <r>
    <x v="6"/>
    <s v="02-02-02-008-004"/>
    <s v="02-02-02-008-004-03"/>
    <s v="ADQUISICIÓN DE SERVICIOS - SERVICIOS DE CONTENIDOS EN LÍNEA (ON-LINE)"/>
    <s v="PAQUETE OFFICE"/>
    <n v="0"/>
    <s v="CONTRATACIÓN DIRECTA"/>
    <n v="1"/>
    <n v="6"/>
    <n v="10"/>
    <n v="1"/>
    <n v="625714.19999999995"/>
    <s v="GLOBAL"/>
    <s v="NO SOLICITADAS"/>
  </r>
  <r>
    <x v="6"/>
    <s v="02-02-02-008-005"/>
    <s v="02-02-02-008-005-03"/>
    <s v="ADQUISICIÓN DE SERVICIOS - SERVICIOS DE LIMPIEZA"/>
    <s v="SERVICIO DE ASEO Y LIMPIEZA DE OFICINA "/>
    <n v="0"/>
    <s v="CONTRATACIÓN DIRECTA"/>
    <n v="1"/>
    <n v="6"/>
    <n v="10"/>
    <n v="1"/>
    <n v="2085714"/>
    <s v="GLOBAL"/>
    <s v="NO SOLICITADAS"/>
  </r>
  <r>
    <x v="6"/>
    <s v="02-02-02-008-007"/>
    <s v="02-02-02-008-007-01-3"/>
    <s v="ADQUISICIÓN DE SERVICIOS - SERVICIOS DE MANTENIMIENTO Y REPARACIÓN DE COMPUTADORES Y EQUIPO PERIFÉRICO"/>
    <s v="MANTENIMIENTO DE EQUIPO DE COMPUTO E IMPRESORA "/>
    <n v="0"/>
    <s v="CONTRATACIÓN DIRECTA"/>
    <n v="1"/>
    <n v="6"/>
    <n v="10"/>
    <n v="1"/>
    <n v="1216666.5"/>
    <s v="GLOBAL"/>
    <s v="NO SOLICITADAS"/>
  </r>
  <r>
    <x v="6"/>
    <s v="02-02-02-009-009"/>
    <s v="02-02-02-009-009"/>
    <s v="ADQUISICIÓN DE SERVICIOS - SERVICIOS PRESTADOS POR ORGANIZACIONES Y ORGANISMOS EXTRATERRITORIALES"/>
    <s v="AFILIACIONES ASOCIACIONES MILITARES "/>
    <n v="0"/>
    <s v="CONTRATACIÓN DIRECTA"/>
    <n v="1"/>
    <n v="6"/>
    <n v="10"/>
    <n v="1"/>
    <n v="955952.25"/>
    <s v="GLOBAL"/>
    <s v="NO SOLICITADAS"/>
  </r>
  <r>
    <x v="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TERRESTRE "/>
    <n v="0"/>
    <s v="CONTRATACIÓN DIRECTA"/>
    <n v="7"/>
    <n v="6"/>
    <n v="10"/>
    <n v="1"/>
    <n v="3712185.6"/>
    <s v="GLOBAL"/>
    <s v="NO SOLICITADAS"/>
  </r>
  <r>
    <x v="6"/>
    <s v="02-02-01-003-006"/>
    <s v="02-02-01-003-006-04"/>
    <s v="MATERIALES Y SUMINISTROS - PRODUCTOS DE EMPAQUE Y ENVASADO, DE PLÁSTICO"/>
    <s v="BOLSA NEGRA PARA BASURA 30 LTS ,POR 25 UNIDADES "/>
    <n v="0"/>
    <s v="CONTRATACIÓN DIRECTA"/>
    <n v="7"/>
    <n v="6"/>
    <n v="10"/>
    <n v="2"/>
    <n v="25280"/>
    <s v="UNIDAD"/>
    <s v="NO SOLICITADAS"/>
  </r>
  <r>
    <x v="6"/>
    <s v="02-02-01-003-006"/>
    <s v="02-02-01-003-006-04"/>
    <s v="MATERIALES Y SUMINISTROS - PRODUCTOS DE EMPAQUE Y ENVASADO, DE PLÁSTICO"/>
    <s v="BOLSA AZUL PARA BASURA 20 LTS. POR 20 UNIDADES "/>
    <n v="0"/>
    <s v="CONTRATACIÓN DIRECTA"/>
    <n v="7"/>
    <n v="6"/>
    <n v="10"/>
    <n v="2"/>
    <n v="31600"/>
    <s v="UNIDAD"/>
    <s v="NO SOLICITADAS"/>
  </r>
  <r>
    <x v="6"/>
    <s v="02-02-01-003-006"/>
    <s v="02-02-01-003-006-04"/>
    <s v="MATERIALES Y SUMINISTROS - PRODUCTOS DE EMPAQUE Y ENVASADO, DE PLÁSTICO"/>
    <s v="BOLSA BLANCA PARA BASURA 10 LTS, POR 40 UNIDADES "/>
    <n v="0"/>
    <s v="CONTRATACIÓN DIRECTA"/>
    <n v="7"/>
    <n v="6"/>
    <n v="10"/>
    <n v="2"/>
    <n v="31600"/>
    <s v="UNIDAD"/>
    <s v="NO SOLICITADAS"/>
  </r>
  <r>
    <x v="6"/>
    <s v="02-02-01-004-005"/>
    <s v="02-02-01-004-005-02"/>
    <s v="MATERIALES Y SUMINISTROS - MAQUINARIA DE INFORMÁTICA Y SUS PARTES, PIEZAS Y ACCESORIOS"/>
    <s v="CARTUCHOS IMPRESORA BLANCO Y NEGRO "/>
    <n v="0"/>
    <s v="CONTRATACIÓN DIRECTA"/>
    <n v="7"/>
    <n v="6"/>
    <n v="10"/>
    <n v="1"/>
    <n v="242266.68000000002"/>
    <s v="UNIDAD"/>
    <s v="NO SOLICITADAS"/>
  </r>
  <r>
    <x v="6"/>
    <s v="02-02-01-004-005"/>
    <s v="02-02-01-004-005-02"/>
    <s v="MATERIALES Y SUMINISTROS - MAQUINARIA DE INFORMÁTICA Y SUS PARTES, PIEZAS Y ACCESORIOS"/>
    <s v="CARTUCHO DE IMPRESORA COLOR "/>
    <n v="0"/>
    <s v="CONTRATACIÓN DIRECTA"/>
    <n v="7"/>
    <n v="6"/>
    <n v="10"/>
    <n v="1"/>
    <n v="230959.6"/>
    <s v="UNIDAD"/>
    <s v="NO SOLICITADAS"/>
  </r>
  <r>
    <x v="6"/>
    <s v="02-02-01-004-005"/>
    <s v="02-02-01-004-005-02"/>
    <s v="MATERIALES Y SUMINISTROS - MAQUINARIA DE INFORMÁTICA Y SUS PARTES, PIEZAS Y ACCESORIOS"/>
    <s v="CARTUCHOS RECARGA ESTILOGRAFO "/>
    <n v="0"/>
    <s v="CONTRATACIÓN DIRECTA"/>
    <n v="7"/>
    <n v="6"/>
    <n v="10"/>
    <n v="5"/>
    <n v="52666.679999999993"/>
    <s v="UNIDAD"/>
    <s v="NO SOLICITADAS"/>
  </r>
  <r>
    <x v="6"/>
    <s v="02-02-02-006-003"/>
    <s v="02-02-02-006-003-03"/>
    <s v="ADQUISICIÓN DE SERVICIOS - SERVICIOS DE SUMINISTRO DE COMIDAS"/>
    <s v="SERVICIO DE CAFETERIA "/>
    <n v="0"/>
    <s v="CONTRATACIÓN DIRECTA"/>
    <n v="7"/>
    <n v="6"/>
    <n v="10"/>
    <n v="1"/>
    <n v="1843333.33"/>
    <s v="GLOBAL"/>
    <s v="NO SOLICITADAS"/>
  </r>
  <r>
    <x v="6"/>
    <s v="02-02-02-006-003"/>
    <s v="02-02-02-006-003-03"/>
    <s v="ADQUISICIÓN DE SERVICIOS - SERVICIOS DE SUMINISTRO DE COMIDAS"/>
    <s v="SERVICIO DE SUMINISTRO DE COMIDAS A LA MESA, EN CAFETERIAS- CELEBRACION DIA FAC"/>
    <n v="0"/>
    <s v="CONTRATACIÓN DIRECTA"/>
    <n v="7"/>
    <n v="6"/>
    <n v="10"/>
    <n v="1"/>
    <n v="1198609.42"/>
    <s v="GLOBAL"/>
    <s v="NO SOLICITADAS"/>
  </r>
  <r>
    <x v="6"/>
    <s v="02-02-02-006-008"/>
    <s v="02-02-02-006-008"/>
    <s v="ADQUISICIÓN DE SERVICIOS - SERVICIOS POSTALES Y DE MENSAJERÍA"/>
    <s v="SERVICIO DE MENSAJERIA "/>
    <n v="0"/>
    <s v="CONTRATACIÓN DIRECTA"/>
    <n v="7"/>
    <n v="6"/>
    <n v="10"/>
    <n v="1"/>
    <n v="123739.52"/>
    <s v="GLOBAL"/>
    <s v="NO SOLICITADAS"/>
  </r>
  <r>
    <x v="6"/>
    <s v="02-02-02-007-001"/>
    <s v="02-02-02-007-001-01-1"/>
    <s v="ADQUISICIÓN DE SERVICIOS - SERVICIOS FINANCIEROS, EXCEPTO DE LA BANCA DE INVERSIÓN, SERVICIOS DE SEGUROS Y SERVICIOS DE PENSIONES"/>
    <s v="SERVICIOS FINANCIEROS"/>
    <n v="0"/>
    <s v="CONTRATACIÓN DIRECTA"/>
    <n v="7"/>
    <n v="6"/>
    <n v="10"/>
    <n v="1"/>
    <n v="310354.18"/>
    <s v="GLOBAL"/>
    <s v="NO SOLICITADAS"/>
  </r>
  <r>
    <x v="6"/>
    <s v="02-02-02-008-004"/>
    <s v="02-02-02-008-004-01"/>
    <s v="ADQUISICIÓN DE SERVICIOS - SERVICIOS DE TELEFONÍA Y OTRAS TELECOMUNICACIONES"/>
    <s v="TELEFONIA MOVIL CELULAR"/>
    <n v="0"/>
    <s v="CONTRATACIÓN DIRECTA"/>
    <n v="7"/>
    <n v="6"/>
    <n v="10"/>
    <n v="1"/>
    <n v="2792800.96"/>
    <s v="GLOBAL"/>
    <s v="NO SOLICITADAS"/>
  </r>
  <r>
    <x v="6"/>
    <s v="02-02-02-008-005"/>
    <s v="02-02-02-008-005-03"/>
    <s v="ADQUISICIÓN DE SERVICIOS - SERVICIOS DE LIMPIEZA"/>
    <s v="SERVICIO DE ASEO Y LIMPIEZA DE OFICINA "/>
    <n v="0"/>
    <s v="CONTRATACIÓN DIRECTA"/>
    <n v="7"/>
    <n v="6"/>
    <n v="10"/>
    <n v="1"/>
    <n v="1185849.9500000002"/>
    <s v="GLOBAL"/>
    <s v="NO SOLICITADAS"/>
  </r>
  <r>
    <x v="6"/>
    <s v="02-02-02-008-007"/>
    <s v="02-02-02-008-007-01-3"/>
    <s v="ADQUISICIÓN DE SERVICIOS - SERVICIOS DE MANTENIMIENTO Y REPARACIÓN DE COMPUTADORES Y EQUIPO PERIFÉRICO"/>
    <s v="MANTENIMIENTO DE EQUIPO DE COMPUTO E IMPRESORA "/>
    <n v="0"/>
    <s v="CONTRATACIÓN DIRECTA"/>
    <n v="7"/>
    <n v="6"/>
    <n v="10"/>
    <n v="1"/>
    <n v="928046.4"/>
    <s v="GLOBAL"/>
    <s v="NO SOLICITADAS"/>
  </r>
  <r>
    <x v="6"/>
    <s v="02-02-02-009-009"/>
    <s v="02-02-02-009-009"/>
    <s v="ADQUISICIÓN DE SERVICIOS - SERVICIOS PRESTADOS POR ORGANIZACIONES Y ORGANISMOS EXTRATERRITORIALES"/>
    <s v="AFILIACIONES ASOCIACIONES MILITARES "/>
    <n v="0"/>
    <s v="CONTRATACIÓN DIRECTA"/>
    <n v="7"/>
    <n v="6"/>
    <n v="10"/>
    <n v="1"/>
    <n v="1134266.0399999998"/>
    <s v="GLOBAL"/>
    <s v="NO SOLICITADAS"/>
  </r>
  <r>
    <x v="6"/>
    <s v="02-02-02-006-004"/>
    <s v="02-02-02-006-004"/>
    <s v="ADQUISICIÓN DE SERVICIOS - SERVICIOS DE TRANSPORTE DE PASAJEROS"/>
    <s v="SERVICIO DE TRANSPORTE PASAJEROS"/>
    <n v="0"/>
    <s v="CONTRATACIÓN DIRECTA"/>
    <n v="7"/>
    <n v="6"/>
    <n v="10"/>
    <n v="1"/>
    <n v="1675742.44"/>
    <s v="GLOBAL"/>
    <s v="NO SOLICITADAS"/>
  </r>
  <r>
    <x v="6"/>
    <s v="02-02-01-003-006"/>
    <s v="02-02-01-003-006-09"/>
    <s v="MATERIALES Y SUMINISTROS - OTROS PRODUCTOS PLÁSTICOS"/>
    <s v="CARPETAS PLASTICA TRANSPARENTE "/>
    <n v="0"/>
    <s v="CONTRATACIÓN DIRECTA"/>
    <n v="7"/>
    <n v="6"/>
    <n v="10"/>
    <n v="4"/>
    <n v="39397.060000000005"/>
    <s v="UNIDAD"/>
    <s v="NO SOLICITADAS"/>
  </r>
  <r>
    <x v="7"/>
    <s v="02-02-01-003-006"/>
    <s v="02-02-01-003-006-09"/>
    <s v="MATERIALES Y SUMINISTROS - OTROS PRODUCTOS PLÁSTICOS"/>
    <s v="JUEGO DE CARTUCHOS IMPRESORA HP"/>
    <n v="0"/>
    <s v="CONTRATACIÓN DIRECTA"/>
    <n v="6"/>
    <n v="6"/>
    <n v="10"/>
    <n v="1"/>
    <n v="243333.3"/>
    <s v="UNIDAD"/>
    <s v="NO SOLICITADAS"/>
  </r>
  <r>
    <x v="7"/>
    <s v="02-02-02-006-003"/>
    <s v="02-02-02-006-003-03"/>
    <s v="ADQUISICIÓN DE SERVICIOS - SERVICIOS DE SUMINISTRO DE COMIDAS"/>
    <s v="CAFETERIA"/>
    <n v="0"/>
    <s v="CONTRATACIÓN DIRECTA"/>
    <n v="6"/>
    <n v="6"/>
    <n v="10"/>
    <n v="1"/>
    <n v="2433333"/>
    <s v="GLOBAL"/>
    <s v="NO SOLICITADAS"/>
  </r>
  <r>
    <x v="7"/>
    <s v="02-02-02-006-004"/>
    <s v="02-02-02-006-004"/>
    <s v="ADQUISICIÓN DE SERVICIOS - SERVICIOS DE TRANSPORTE DE PASAJEROS"/>
    <s v="TRANSPORTE DE PASAJEROS Y NAVIGOS"/>
    <n v="0"/>
    <s v="CONTRATACIÓN DIRECTA"/>
    <n v="6"/>
    <n v="6"/>
    <n v="10"/>
    <n v="1"/>
    <n v="6257142"/>
    <s v="GLOBAL"/>
    <s v="NO SOLICITADAS"/>
  </r>
  <r>
    <x v="7"/>
    <s v="02-02-02-007-001"/>
    <s v="02-02-02-007-001-01-1"/>
    <s v="ADQUISICIÓN DE SERVICIOS - SERVICIOS FINANCIEROS, EXCEPTO DE LA BANCA DE INVERSIÓN, SERVICIOS DE SEGUROS Y SERVICIOS DE PENSIONES"/>
    <s v="GASTOS FINANCIEROS DE TRANSACCIONES BANCARIAS(DEVOLUCIONES)"/>
    <n v="0"/>
    <s v="CONTRATACIÓN DIRECTA"/>
    <n v="6"/>
    <n v="6"/>
    <n v="10"/>
    <n v="1"/>
    <n v="86904.75"/>
    <s v="GLOBAL"/>
    <s v="NO SOLICITADAS"/>
  </r>
  <r>
    <x v="7"/>
    <s v="02-02-02-008-003"/>
    <s v="02-02-02-008-003-09"/>
    <s v="ADQUISICIÓN DE SERVICIOS - OTROS SERVICIOS PROFESIONALES Y TÉCNICOS N. C. P."/>
    <s v="TRADUCCIONES"/>
    <n v="0"/>
    <s v="CONTRATACIÓN DIRECTA"/>
    <n v="6"/>
    <n v="6"/>
    <n v="10"/>
    <n v="1"/>
    <n v="590952.30000000005"/>
    <s v="GLOBAL"/>
    <s v="NO SOLICITADAS"/>
  </r>
  <r>
    <x v="7"/>
    <s v="02-02-02-008-004"/>
    <s v="02-02-02-008-004-01"/>
    <s v="ADQUISICIÓN DE SERVICIOS - SERVICIOS DE TELEFONÍA Y OTRAS TELECOMUNICACIONES"/>
    <s v="TELEFONOS CELULARES, INTERNET, TELEFONO FIJO Y TV OFICINA"/>
    <n v="0"/>
    <s v="CONTRATACIÓN DIRECTA"/>
    <n v="6"/>
    <n v="6"/>
    <n v="10"/>
    <n v="1"/>
    <n v="4762380.3"/>
    <s v="GLOBAL"/>
    <s v="NO SOLICITADAS"/>
  </r>
  <r>
    <x v="7"/>
    <s v="02-02-02-008-007"/>
    <s v="02-02-02-008-007-01-3"/>
    <s v="ADQUISICIÓN DE SERVICIOS - SERVICIOS DE MANTENIMIENTO Y REPARACIÓN DE COMPUTADORES Y EQUIPO PERIFÉRICO"/>
    <s v="MANTENIMIENTO COMPUTADORES E IMPRESORA"/>
    <n v="0"/>
    <s v="CONTRATACIÓN DIRECTA"/>
    <n v="6"/>
    <n v="6"/>
    <n v="10"/>
    <n v="1"/>
    <n v="486666.6"/>
    <s v="GLOBAL"/>
    <s v="NO SOLICITADAS"/>
  </r>
  <r>
    <x v="7"/>
    <s v="02-02-02-009-009"/>
    <s v="02-02-02-009-009"/>
    <s v="ADQUISICIÓN DE SERVICIOS - SERVICIOS PRESTADOS POR ORGANIZACIONES Y ORGANISMOS EXTRATERRITORIALES"/>
    <s v="AFILIACIONES MILITARES"/>
    <n v="0"/>
    <s v="CONTRATACIÓN DIRECTA"/>
    <n v="6"/>
    <n v="6"/>
    <n v="10"/>
    <n v="1"/>
    <n v="347619"/>
    <s v="GLOBAL"/>
    <s v="NO SOLICITADAS"/>
  </r>
  <r>
    <x v="7"/>
    <s v="02-02-01-003-006"/>
    <s v="02-02-01-003-006-09"/>
    <s v="MATERIALES Y SUMINISTROS - OTROS PRODUCTOS PLÁSTICOS"/>
    <s v="JUEGO DE CARTUCHOS IMPRESORA HP"/>
    <n v="0"/>
    <s v="CONTRATACIÓN DIRECTA"/>
    <n v="6"/>
    <n v="6"/>
    <n v="10"/>
    <n v="1"/>
    <n v="425354.6"/>
    <s v="UNIDAD"/>
    <s v="NO SOLICITADAS"/>
  </r>
  <r>
    <x v="7"/>
    <s v="02-02-02-006-003"/>
    <s v="02-02-02-006-003-03"/>
    <s v="ADQUISICIÓN DE SERVICIOS - SERVICIOS DE SUMINISTRO DE COMIDAS"/>
    <s v="CAFETERIA"/>
    <n v="0"/>
    <s v="CONTRATACIÓN DIRECTA"/>
    <n v="6"/>
    <n v="6"/>
    <n v="10"/>
    <n v="1"/>
    <n v="4640232"/>
    <s v="GLOBAL"/>
    <s v="NO SOLICITADAS"/>
  </r>
  <r>
    <x v="7"/>
    <s v="02-02-02-006-004"/>
    <s v="02-02-02-006-004"/>
    <s v="ADQUISICIÓN DE SERVICIOS - SERVICIOS DE TRANSPORTE DE PASAJEROS"/>
    <s v="TRANSPORTE DE PASAJEROS Y NAVIGOS"/>
    <n v="0"/>
    <s v="CONTRATACIÓN DIRECTA"/>
    <n v="6"/>
    <n v="6"/>
    <n v="10"/>
    <n v="1"/>
    <n v="6960348"/>
    <s v="GLOBAL"/>
    <s v="NO SOLICITADAS"/>
  </r>
  <r>
    <x v="7"/>
    <s v="02-02-02-007-001"/>
    <s v="02-02-02-007-001-01-1"/>
    <s v="ADQUISICIÓN DE SERVICIOS - SERVICIOS FINANCIEROS, EXCEPTO DE LA BANCA DE INVERSIÓN, SERVICIOS DE SEGUROS Y SERVICIOS DE PENSIONES"/>
    <s v="GASTOS FINANCIEROS DE TRANSACCIONES BANCARIAS(DEVOLUCIONES)"/>
    <n v="0"/>
    <s v="CONTRATACIÓN DIRECTA"/>
    <n v="6"/>
    <n v="6"/>
    <n v="10"/>
    <n v="1"/>
    <n v="290014.5"/>
    <s v="GLOBAL"/>
    <s v="NO SOLICITADAS"/>
  </r>
  <r>
    <x v="7"/>
    <s v="02-02-02-008-003"/>
    <s v="02-02-02-008-003-09"/>
    <s v="ADQUISICIÓN DE SERVICIOS - OTROS SERVICIOS PROFESIONALES Y TÉCNICOS N. C. P."/>
    <s v="TRADUCCIONES"/>
    <n v="0"/>
    <s v="CONTRATACIÓN DIRECTA"/>
    <n v="6"/>
    <n v="6"/>
    <n v="10"/>
    <n v="1"/>
    <n v="773372"/>
    <s v="GLOBAL"/>
    <s v="NO SOLICITADAS"/>
  </r>
  <r>
    <x v="7"/>
    <s v="02-02-02-008-004"/>
    <s v="02-02-02-008-004-01"/>
    <s v="ADQUISICIÓN DE SERVICIOS - SERVICIOS DE TELEFONÍA Y OTRAS TELECOMUNICACIONES"/>
    <s v="TELEFONOS CELULARES, INTERNET, TELEFONO FIJO Y TV OFICINA"/>
    <n v="0"/>
    <s v="CONTRATACIÓN DIRECTA"/>
    <n v="6"/>
    <n v="6"/>
    <n v="10"/>
    <n v="1"/>
    <n v="5800290"/>
    <s v="GLOBAL"/>
    <s v="NO SOLICITADAS"/>
  </r>
  <r>
    <x v="7"/>
    <s v="02-02-02-008-007"/>
    <s v="02-02-02-008-007-01-3"/>
    <s v="ADQUISICIÓN DE SERVICIOS - SERVICIOS DE MANTENIMIENTO Y REPARACIÓN DE COMPUTADORES Y EQUIPO PERIFÉRICO"/>
    <s v="MANTENIMIENTO COMPUTADORES E IMPRESORA"/>
    <n v="0"/>
    <s v="CONTRATACIÓN DIRECTA"/>
    <n v="6"/>
    <n v="6"/>
    <n v="10"/>
    <n v="1"/>
    <n v="541360.4"/>
    <s v="GLOBAL"/>
    <s v="NO SOLICITADAS"/>
  </r>
  <r>
    <x v="7"/>
    <s v="02-02-02-009-009"/>
    <s v="02-02-02-009-009"/>
    <s v="ADQUISICIÓN DE SERVICIOS - SERVICIOS PRESTADOS POR ORGANIZACIONES Y ORGANISMOS EXTRATERRITORIALES"/>
    <s v="AFILIACIONES MILITARES"/>
    <n v="0"/>
    <s v="CONTRATACIÓN DIRECTA"/>
    <n v="6"/>
    <n v="6"/>
    <n v="10"/>
    <n v="1"/>
    <n v="889377.8"/>
    <s v="GLOBAL"/>
    <s v="NO SOLICITADAS"/>
  </r>
  <r>
    <x v="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n v="0"/>
    <s v="CONTRATACIÓN DIRECTA"/>
    <n v="6"/>
    <n v="6"/>
    <n v="10"/>
    <n v="1"/>
    <n v="15561904"/>
    <s v="GLOBAL"/>
    <s v="NO SOLICITADAS"/>
  </r>
  <r>
    <x v="8"/>
    <s v="02-02-02-006-003"/>
    <s v="02-02-02-006-003-03"/>
    <s v="ADQUISICIÓN DE SERVICIOS - SERVICIOS DE SUMINISTRO DE COMIDAS"/>
    <s v="RESTAURANTE "/>
    <n v="0"/>
    <s v="CONTRATACIÓN DIRECTA"/>
    <n v="6"/>
    <n v="6"/>
    <n v="10"/>
    <n v="1"/>
    <n v="2172618.75"/>
    <s v="GLOBAL"/>
    <s v="NO SOLICITADAS"/>
  </r>
  <r>
    <x v="8"/>
    <s v="02-02-02-006-004"/>
    <s v="02-02-02-006-004"/>
    <s v="ADQUISICIÓN DE SERVICIOS - SERVICIOS DE TRANSPORTE DE PASAJEROS"/>
    <s v="TRANSPORTE"/>
    <n v="0"/>
    <s v="CONTRATACIÓN DIRECTA"/>
    <n v="6"/>
    <n v="6"/>
    <n v="10"/>
    <n v="1"/>
    <n v="434523.75"/>
    <s v="GLOBAL"/>
    <s v="NO SOLICITADAS"/>
  </r>
  <r>
    <x v="8"/>
    <s v="02-02-02-007-001"/>
    <s v="02-02-02-007-001-01-1"/>
    <s v="ADQUISICIÓN DE SERVICIOS - SERVICIOS FINANCIEROS, EXCEPTO DE LA BANCA DE INVERSIÓN, SERVICIOS DE SEGUROS Y SERVICIOS DE PENSIONES"/>
    <s v="MANEJO CUENTA BANCARIA "/>
    <n v="0"/>
    <s v="CONTRATACIÓN DIRECTA"/>
    <n v="6"/>
    <n v="6"/>
    <n v="10"/>
    <n v="1"/>
    <n v="521428.5"/>
    <s v="GLOBAL"/>
    <s v="NO SOLICITADAS"/>
  </r>
  <r>
    <x v="8"/>
    <s v="02-02-02-008-003"/>
    <s v="02-02-02-008-003-09"/>
    <s v="ADQUISICIÓN DE SERVICIOS - OTROS SERVICIOS PROFESIONALES Y TÉCNICOS N. C. P."/>
    <s v="TRADUCCIONES"/>
    <n v="0"/>
    <s v="CONTRATACIÓN DIRECTA"/>
    <n v="6"/>
    <n v="6"/>
    <n v="10"/>
    <n v="1"/>
    <n v="3215475.75"/>
    <s v="GLOBAL"/>
    <s v="NO SOLICITADAS"/>
  </r>
  <r>
    <x v="8"/>
    <s v="02-02-02-008-004"/>
    <s v="02-02-02-008-004-01"/>
    <s v="ADQUISICIÓN DE SERVICIOS - SERVICIOS DE TELEFONÍA Y OTRAS TELECOMUNICACIONES"/>
    <s v="TELEFONIA FIJA"/>
    <n v="0"/>
    <s v="CONTRATACIÓN DIRECTA"/>
    <n v="6"/>
    <n v="6"/>
    <n v="10"/>
    <n v="1"/>
    <n v="3128571"/>
    <s v="GLOBAL"/>
    <s v="NO SOLICITADAS"/>
  </r>
  <r>
    <x v="8"/>
    <s v="02-02-02-008-004"/>
    <s v="02-02-02-008-004-02"/>
    <s v="ADQUISICIÓN DE SERVICIOS - SERVICIOS DE TELECOMUNICACIONES A TRAVÉS DE INTERNET"/>
    <s v="INTERNET"/>
    <n v="0"/>
    <s v="CONTRATACIÓN DIRECTA"/>
    <n v="6"/>
    <n v="6"/>
    <n v="10"/>
    <n v="1"/>
    <n v="1738095"/>
    <s v="GLOBAL"/>
    <s v="NO SOLICITADAS"/>
  </r>
  <r>
    <x v="8"/>
    <s v="02-02-02-008-005"/>
    <s v="02-02-02-008-005-03"/>
    <s v="ADQUISICIÓN DE SERVICIOS - SERVICIOS DE LIMPIEZA"/>
    <s v="ASEO"/>
    <n v="0"/>
    <s v="CONTRATACIÓN DIRECTA"/>
    <n v="6"/>
    <n v="6"/>
    <n v="10"/>
    <n v="1"/>
    <n v="608333.25"/>
    <s v="GLOBAL"/>
    <s v="NO SOLICITADAS"/>
  </r>
  <r>
    <x v="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n v="0"/>
    <s v="CONTRATACIÓN DIRECTA"/>
    <n v="7"/>
    <n v="6"/>
    <n v="10"/>
    <n v="1"/>
    <n v="7118070.5500000007"/>
    <s v="GLOBAL"/>
    <s v="NO SOLICITADAS"/>
  </r>
  <r>
    <x v="8"/>
    <s v="02-02-02-006-003"/>
    <s v="02-02-02-006-003-03"/>
    <s v="ADQUISICIÓN DE SERVICIOS - SERVICIOS DE SUMINISTRO DE COMIDAS"/>
    <s v="RESTAURANTE "/>
    <n v="0"/>
    <s v="CONTRATACIÓN DIRECTA"/>
    <n v="7"/>
    <n v="6"/>
    <n v="10"/>
    <n v="1"/>
    <n v="2915496.43"/>
    <s v="GLOBAL"/>
    <s v="NO SOLICITADAS"/>
  </r>
  <r>
    <x v="8"/>
    <s v="02-02-02-006-004"/>
    <s v="02-02-02-006-004"/>
    <s v="ADQUISICIÓN DE SERVICIOS - SERVICIOS DE TRANSPORTE DE PASAJEROS"/>
    <s v="TRANSPORTE"/>
    <n v="0"/>
    <s v="CONTRATACIÓN DIRECTA"/>
    <n v="7"/>
    <n v="6"/>
    <n v="10"/>
    <n v="1"/>
    <n v="583122.48"/>
    <s v="GLOBAL"/>
    <s v="NO SOLICITADAS"/>
  </r>
  <r>
    <x v="8"/>
    <s v="02-02-02-007-001"/>
    <s v="02-02-02-007-001-01-1"/>
    <s v="ADQUISICIÓN DE SERVICIOS - SERVICIOS FINANCIEROS, EXCEPTO DE LA BANCA DE INVERSIÓN, SERVICIOS DE SEGUROS Y SERVICIOS DE PENSIONES"/>
    <s v="MANEJO CUENTA BANCARIA "/>
    <n v="0"/>
    <s v="CONTRATACIÓN DIRECTA"/>
    <n v="7"/>
    <n v="6"/>
    <n v="10"/>
    <n v="1"/>
    <n v="699746.98"/>
    <s v="GLOBAL"/>
    <s v="NO SOLICITADAS"/>
  </r>
  <r>
    <x v="8"/>
    <s v="02-02-02-008-003"/>
    <s v="02-02-02-008-003-09"/>
    <s v="ADQUISICIÓN DE SERVICIOS - OTROS SERVICIOS PROFESIONALES Y TÉCNICOS N. C. P."/>
    <s v="TRADUCCIONES"/>
    <n v="0"/>
    <s v="CONTRATACIÓN DIRECTA"/>
    <n v="7"/>
    <n v="6"/>
    <n v="10"/>
    <n v="1"/>
    <n v="4314951.7300000004"/>
    <s v="GLOBAL"/>
    <s v="NO SOLICITADAS"/>
  </r>
  <r>
    <x v="8"/>
    <s v="02-02-02-008-004"/>
    <s v="02-02-02-008-004-01"/>
    <s v="ADQUISICIÓN DE SERVICIOS - SERVICIOS DE TELEFONÍA Y OTRAS TELECOMUNICACIONES"/>
    <s v="TELEFONIA FIJA"/>
    <n v="0"/>
    <s v="CONTRATACIÓN DIRECTA"/>
    <n v="7"/>
    <n v="6"/>
    <n v="10"/>
    <n v="1"/>
    <n v="4148178.85"/>
    <s v="GLOBAL"/>
    <s v="NO SOLICITADAS"/>
  </r>
  <r>
    <x v="8"/>
    <s v="02-02-02-008-004"/>
    <s v="02-02-02-008-004-02"/>
    <s v="ADQUISICIÓN DE SERVICIOS - SERVICIOS DE TELECOMUNICACIONES A TRAVÉS DE INTERNET"/>
    <s v="INTERNET"/>
    <n v="0"/>
    <s v="CONTRATACIÓN DIRECTA"/>
    <n v="7"/>
    <n v="6"/>
    <n v="10"/>
    <n v="1"/>
    <n v="2382561"/>
    <s v="GLOBAL"/>
    <s v="NO SOLICITADAS"/>
  </r>
  <r>
    <x v="8"/>
    <s v="02-02-02-008-005"/>
    <s v="02-02-02-008-005-03"/>
    <s v="ADQUISICIÓN DE SERVICIOS - SERVICIOS DE LIMPIEZA"/>
    <s v="ASEO"/>
    <n v="0"/>
    <s v="CONTRATACIÓN DIRECTA"/>
    <n v="7"/>
    <n v="6"/>
    <n v="10"/>
    <n v="1"/>
    <n v="8642891.4800000004"/>
    <s v="GLOBAL"/>
    <s v="NO SOLICITADAS"/>
  </r>
  <r>
    <x v="9"/>
    <s v="02-02-01-000-001"/>
    <s v="02-02-01-000-001-09"/>
    <s v="MATERIALES Y SUMINISTROS - PRODUCTOS DE FORRAJE, FIBRAS, PLANTAS VIVAS, FLORES Y CAPULLOS DE FLORES, TABACO EN RAMA Y CAUCHO NATURAL"/>
    <s v="ARREGLOS FLORALES"/>
    <n v="0"/>
    <s v="CONTRATACIÓN DIRECTA"/>
    <n v="2"/>
    <n v="6"/>
    <n v="10"/>
    <n v="1"/>
    <n v="608333.25"/>
    <s v="GLOBAL"/>
    <s v="NO SOLICITADAS"/>
  </r>
  <r>
    <x v="9"/>
    <s v="02-02-01-002-004"/>
    <s v="02-02-01-002-004-04"/>
    <s v="MATERIALES Y SUMINISTROS - BEBIDAS NO ALCOHÓLICAS; AGUAS MINERALES EMBOTELLADAS"/>
    <s v="BOTELLON DE AGUA 20 LITROS"/>
    <n v="0"/>
    <s v="CONTRATACIÓN DIRECTA"/>
    <n v="2"/>
    <n v="6"/>
    <n v="10"/>
    <n v="4"/>
    <n v="111238.08"/>
    <s v="UNIDAD"/>
    <s v="NO SOLICITADAS"/>
  </r>
  <r>
    <x v="9"/>
    <s v="02-02-01-003-005"/>
    <s v="02-02-01-003-005-01"/>
    <s v="MATERIALES Y SUMINISTROS - PINTURAS Y BARNICES Y PRODUCTOS RELACIONADOS; COLORES PARA LA PINTURA ARTÍSTICA; TINTAS"/>
    <s v="TINTA IMPRESORA EPSON J575 NO. 664 X 4"/>
    <n v="0"/>
    <s v="CONTRATACIÓN DIRECTA"/>
    <n v="2"/>
    <n v="6"/>
    <n v="10"/>
    <n v="1"/>
    <n v="139047.6"/>
    <s v="UNIDAD"/>
    <s v="NO SOLICITADAS"/>
  </r>
  <r>
    <x v="9"/>
    <s v="02-02-01-003-006"/>
    <s v="02-02-01-003-006-04"/>
    <s v="MATERIALES Y SUMINISTROS - PRODUCTOS DE EMPAQUE Y ENVASADO, DE PLÁSTICO"/>
    <s v="BOLSA PLASTICA PAPELERA X 10 UND"/>
    <n v="0"/>
    <s v="CONTRATACIÓN DIRECTA"/>
    <n v="2"/>
    <n v="6"/>
    <n v="10"/>
    <n v="2"/>
    <n v="69523.8"/>
    <s v="UNIDAD"/>
    <s v="NO SOLICITADAS"/>
  </r>
  <r>
    <x v="9"/>
    <s v="02-02-01-003-006"/>
    <s v="02-02-01-003-006-04"/>
    <s v="MATERIALES Y SUMINISTROS - PRODUCTOS DE EMPAQUE Y ENVASADO, DE PLÁSTICO"/>
    <s v="BOLSA PARA BASURA NEGRA X 10 UND"/>
    <n v="0"/>
    <s v="CONTRATACIÓN DIRECTA"/>
    <n v="2"/>
    <n v="6"/>
    <n v="10"/>
    <n v="2"/>
    <n v="20857.14"/>
    <s v="UNIDAD"/>
    <s v="NO SOLICITADAS"/>
  </r>
  <r>
    <x v="9"/>
    <s v="02-02-01-003-008"/>
    <s v="02-02-01-003-008-09"/>
    <s v="MATERIALES Y SUMINISTROS - OTROS ARTÍCULOS MANUFACTURADOS N. C. P."/>
    <s v="ESCOBA SUAVE"/>
    <n v="0"/>
    <s v="CONTRATACIÓN DIRECTA"/>
    <n v="2"/>
    <n v="6"/>
    <n v="10"/>
    <n v="2"/>
    <n v="41714.28"/>
    <s v="UNIDAD"/>
    <s v="NO SOLICITADAS"/>
  </r>
  <r>
    <x v="9"/>
    <s v="02-02-01-004-002"/>
    <s v="02-02-01-004-002"/>
    <s v="MATERIALES Y SUMINISTROS - PRODUCTOS METÁLICOS ELABORADOS (EXCEPTO MAQUINARIA Y EQUIPO)"/>
    <s v="MONEDAS Y RECORDATORIOS A PERSONALIDADES Y PLACAS"/>
    <n v="0"/>
    <s v="CONTRATACIÓN DIRECTA"/>
    <n v="2"/>
    <n v="6"/>
    <n v="10"/>
    <n v="1"/>
    <n v="695238"/>
    <s v="GLOBAL"/>
    <s v="NO SOLICITADAS"/>
  </r>
  <r>
    <x v="9"/>
    <s v="02-02-02-006-003"/>
    <s v="02-02-02-006-003-03"/>
    <s v="ADQUISICIÓN DE SERVICIOS - SERVICIOS DE SUMINISTRO DE COMIDAS"/>
    <s v="SERVICIO RESTAURANTE Y CAFETERIA ATENCION PERSONALIDADES"/>
    <n v="0"/>
    <s v="CONTRATACIÓN DIRECTA"/>
    <n v="2"/>
    <n v="6"/>
    <n v="10"/>
    <n v="1"/>
    <n v="1738095"/>
    <s v="GLOBAL"/>
    <s v="NO SOLICITADAS"/>
  </r>
  <r>
    <x v="9"/>
    <s v="02-02-02-006-004"/>
    <s v="02-02-02-006-004"/>
    <s v="ADQUISICIÓN DE SERVICIOS - SERVICIOS DE TRANSPORTE DE PASAJEROS"/>
    <s v="SERVICIO DE TRANSPORTE TERRESTRE"/>
    <n v="0"/>
    <s v="CONTRATACIÓN DIRECTA"/>
    <n v="2"/>
    <n v="6"/>
    <n v="10"/>
    <n v="1"/>
    <n v="990714.15"/>
    <s v="GLOBAL"/>
    <s v="NO SOLICITADAS"/>
  </r>
  <r>
    <x v="9"/>
    <s v="02-02-02-006-008"/>
    <s v="02-02-02-006-008"/>
    <s v="ADQUISICIÓN DE SERVICIOS - SERVICIOS POSTALES Y DE MENSAJERÍA"/>
    <s v="SERVICIO DE CORRESPONDENCIA"/>
    <n v="0"/>
    <s v="CONTRATACIÓN DIRECTA"/>
    <n v="2"/>
    <n v="6"/>
    <n v="10"/>
    <n v="1"/>
    <n v="656999.91"/>
    <s v="GLOBAL"/>
    <s v="NO SOLICITADAS"/>
  </r>
  <r>
    <x v="9"/>
    <s v="02-02-02-007-001"/>
    <s v="02-02-02-007-001-01-1"/>
    <s v="ADQUISICIÓN DE SERVICIOS - SERVICIOS FINANCIEROS, EXCEPTO DE LA BANCA DE INVERSIÓN, SERVICIOS DE SEGUROS Y SERVICIOS DE PENSIONES"/>
    <s v="SERVICIO FINANCIERO POR SOSTENIMIENTO CUENTA BANCARIA"/>
    <n v="0"/>
    <s v="CONTRATACIÓN DIRECTA"/>
    <n v="2"/>
    <n v="6"/>
    <n v="10"/>
    <n v="1"/>
    <n v="1564285.5"/>
    <s v="GLOBAL"/>
    <s v="NO SOLICITADAS"/>
  </r>
  <r>
    <x v="9"/>
    <s v="02-02-02-008-004"/>
    <s v="02-02-02-008-004-01"/>
    <s v="ADQUISICIÓN DE SERVICIOS - SERVICIOS DE TELEFONÍA Y OTRAS TELECOMUNICACIONES"/>
    <s v="SERVICIO DE TELEFONIA CELULAR (COMUNICACIONES AGREGADO Y SECRETARIO)"/>
    <n v="0"/>
    <s v="CONTRATACIÓN DIRECTA"/>
    <n v="2"/>
    <n v="6"/>
    <n v="10"/>
    <n v="1"/>
    <n v="2826142.47"/>
    <s v="GLOBAL"/>
    <s v="NO SOLICITADAS"/>
  </r>
  <r>
    <x v="9"/>
    <s v="02-02-02-008-005"/>
    <s v="02-02-02-008-005-03"/>
    <s v="ADQUISICIÓN DE SERVICIOS - SERVICIOS DE LIMPIEZA"/>
    <s v="SERVICIOS GENERALES (ASEO OFICINA)"/>
    <n v="0"/>
    <s v="CONTRATACIÓN DIRECTA"/>
    <n v="2"/>
    <n v="6"/>
    <n v="10"/>
    <n v="1"/>
    <n v="1042857"/>
    <s v="GLOBAL"/>
    <s v="NO SOLICITADAS"/>
  </r>
  <r>
    <x v="9"/>
    <s v="02-02-02-009-009"/>
    <s v="02-02-02-009-009"/>
    <s v="ADQUISICIÓN DE SERVICIOS - SERVICIOS PRESTADOS POR ORGANIZACIONES Y ORGANISMOS EXTRATERRITORIALES"/>
    <s v="SERVICIO AGREGADURIA ASOCIACION DE OFICIALES Y SUBOFICIALES"/>
    <n v="0"/>
    <s v="CONTRATACIÓN DIRECTA"/>
    <n v="2"/>
    <n v="6"/>
    <n v="10"/>
    <n v="1"/>
    <n v="2815713.9"/>
    <s v="GLOBAL"/>
    <s v="NO SOLICITADAS"/>
  </r>
  <r>
    <x v="9"/>
    <s v="02-02-02-006-003"/>
    <s v="02-02-02-006-003-03"/>
    <s v="ADQUISICIÓN DE SERVICIOS - SERVICIOS DE SUMINISTRO DE COMIDAS"/>
    <s v="SERVICIO RESTAURANTE Y CAFETERIA ATENCION PERSONALIDADES"/>
    <n v="0"/>
    <s v="CONTRATACIÓN DIRECTA"/>
    <n v="6"/>
    <n v="6"/>
    <n v="10"/>
    <n v="1"/>
    <n v="1933430"/>
    <s v="GLOBAL"/>
    <s v="NO SOLICITADAS"/>
  </r>
  <r>
    <x v="9"/>
    <s v="02-02-02-008-007"/>
    <s v="02-02-02-008-007-01-3"/>
    <s v="ADQUISICIÓN DE SERVICIOS - SERVICIOS DE MANTENIMIENTO Y REPARACIÓN DE COMPUTADORES Y EQUIPO PERIFÉRICO"/>
    <s v="MANTENIMIENTO DE COMPUTADORES Y EQUIPO PERIFERICO"/>
    <n v="0"/>
    <s v="CONTRATACIÓN DIRECTA"/>
    <n v="6"/>
    <n v="6"/>
    <n v="10"/>
    <n v="1"/>
    <n v="773372"/>
    <s v="GLOBAL"/>
    <s v="NO SOLICITADAS"/>
  </r>
  <r>
    <x v="9"/>
    <s v="02-02-02-008-004"/>
    <s v="02-02-02-008-004-01"/>
    <s v="ADQUISICIÓN DE SERVICIOS - SERVICIOS DE TELEFONÍA Y OTRAS TELECOMUNICACIONES"/>
    <s v="SERVICIO DE TELEFONIA CELULAR (COMUNICACIONES AGREGADO Y SECRETARIO)"/>
    <n v="0"/>
    <s v="CONTRATACIÓN DIRECTA"/>
    <n v="6"/>
    <n v="6"/>
    <n v="10"/>
    <n v="1"/>
    <n v="1160058"/>
    <s v="GLOBAL"/>
    <s v="NO SOLICITADAS"/>
  </r>
  <r>
    <x v="9"/>
    <s v="02-02-02-008-005"/>
    <s v="02-02-02-008-005-03"/>
    <s v="ADQUISICIÓN DE SERVICIOS - SERVICIOS DE LIMPIEZA"/>
    <s v="SERVICIOS GENERALES (ASEO OFICINA)"/>
    <n v="0"/>
    <s v="CONTRATACIÓN DIRECTA"/>
    <n v="6"/>
    <n v="6"/>
    <n v="10"/>
    <n v="1"/>
    <n v="657366.19999999995"/>
    <s v="GLOBAL"/>
    <s v="NO SOLICITADAS"/>
  </r>
  <r>
    <x v="9"/>
    <s v="02-02-02-009-009"/>
    <s v="02-02-02-009-009"/>
    <s v="ADQUISICIÓN DE SERVICIOS - SERVICIOS PRESTADOS POR ORGANIZACIONES Y ORGANISMOS EXTRATERRITORIALES"/>
    <s v="SERVICIO AGREGADURIA ASOCIACION DE OFICIALES Y SUBOFICIALES"/>
    <n v="0"/>
    <s v="CONTRATACIÓN DIRECTA"/>
    <n v="6"/>
    <n v="6"/>
    <n v="10"/>
    <n v="1"/>
    <n v="2238911.94"/>
    <s v="GLOBAL"/>
    <s v="NO SOLICITADAS"/>
  </r>
  <r>
    <x v="10"/>
    <s v="02-01-01-004-005"/>
    <s v="02-01-01-004-005-02"/>
    <s v="ACTIVOS FIJOS - MAQUINARIA DE INFORMÁTICA Y SUS PARTES, PIEZAS Y ACCESORIOS"/>
    <s v="ADQUISICION COMPUTADOR PARA SECRETARIO AGREGADURIA"/>
    <n v="0"/>
    <s v="CONTRATACIÓN DIRECTA"/>
    <n v="1"/>
    <n v="6"/>
    <n v="10"/>
    <n v="1"/>
    <n v="4519047"/>
    <s v="GLOBAL"/>
    <s v="NO SOLICITADAS"/>
  </r>
  <r>
    <x v="10"/>
    <s v="02-02-01-003-002"/>
    <s v="02-02-01-003-002-01"/>
    <s v="MATERIALES Y SUMINISTROS - PASTA DE PAPEL, PAPEL Y CARTÓN"/>
    <s v="PAPELERIA"/>
    <n v="0"/>
    <s v="CONTRATACIÓN DIRECTA"/>
    <n v="1"/>
    <n v="6"/>
    <n v="10"/>
    <n v="1"/>
    <n v="208571.4"/>
    <s v="GLOBAL"/>
    <s v="NO SOLICITADAS"/>
  </r>
  <r>
    <x v="1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COMBUSTIBLE NECESIDADES TRANSPORTE"/>
    <n v="0"/>
    <s v="CONTRATACIÓN DIRECTA"/>
    <n v="1"/>
    <n v="6"/>
    <n v="10"/>
    <n v="1"/>
    <n v="2780952"/>
    <s v="GLOBAL"/>
    <s v="NO SOLICITADAS"/>
  </r>
  <r>
    <x v="10"/>
    <s v="02-02-02-006-003"/>
    <s v="02-02-02-006-003-03"/>
    <s v="ADQUISICIÓN DE SERVICIOS - SERVICIOS DE SUMINISTRO DE COMIDAS"/>
    <s v="SERVICIO RESTAURANTE ACTIVIDADES PROTOCOLARIAS "/>
    <n v="0"/>
    <s v="CONTRATACIÓN DIRECTA"/>
    <n v="1"/>
    <n v="6"/>
    <n v="10"/>
    <n v="1"/>
    <n v="3476190"/>
    <s v="GLOBAL"/>
    <s v="NO SOLICITADAS"/>
  </r>
  <r>
    <x v="10"/>
    <s v="02-02-02-006-006"/>
    <s v="02-02-02-006-006"/>
    <s v="ADQUISICIÓN DE SERVICIOS - SERVICIOS DE ALQUILER DE VEHÍCULOS DE TRANSPORTE CON OPERARIO"/>
    <s v="SERVICIO ALQUILER VEHICULOS"/>
    <n v="0"/>
    <s v="CONTRATACIÓN DIRECTA"/>
    <n v="1"/>
    <n v="6"/>
    <n v="10"/>
    <n v="1"/>
    <n v="1042857"/>
    <s v="GLOBAL"/>
    <s v="NO SOLICITADAS"/>
  </r>
  <r>
    <x v="10"/>
    <s v="02-02-02-006-008"/>
    <s v="02-02-02-006-008"/>
    <s v="ADQUISICIÓN DE SERVICIOS - SERVICIOS POSTALES Y DE MENSAJERÍA"/>
    <s v="SERVICIO ENVIOS CORREO CERTIFICADO"/>
    <n v="0"/>
    <s v="CONTRATACIÓN DIRECTA"/>
    <n v="1"/>
    <n v="6"/>
    <n v="10"/>
    <n v="1"/>
    <n v="173809.5"/>
    <s v="GLOBAL"/>
    <s v="NO SOLICITADAS"/>
  </r>
  <r>
    <x v="10"/>
    <s v="02-02-02-007-001"/>
    <s v="02-02-02-007-001-01-1"/>
    <s v="ADQUISICIÓN DE SERVICIOS - SERVICIOS FINANCIEROS, EXCEPTO DE LA BANCA DE INVERSIÓN, SERVICIOS DE SEGUROS Y SERVICIOS DE PENSIONES"/>
    <s v="SERVICIOS MANEJO CUENTA BANCARIA/ ACCT ANALYSIS FEE"/>
    <n v="0"/>
    <s v="CONTRATACIÓN DIRECTA"/>
    <n v="1"/>
    <n v="6"/>
    <n v="10"/>
    <n v="1"/>
    <n v="1564285.5"/>
    <s v="GLOBAL"/>
    <s v="NO SOLICITADAS"/>
  </r>
  <r>
    <x v="10"/>
    <s v="02-02-02-008-004"/>
    <s v="02-02-02-008-004-01"/>
    <s v="ADQUISICIÓN DE SERVICIOS - SERVICIOS DE TELEFONÍA Y OTRAS TELECOMUNICACIONES"/>
    <s v="PAGO MENSUAL LINEAS CELULARES"/>
    <n v="0"/>
    <s v="CONTRATACIÓN DIRECTA"/>
    <n v="1"/>
    <n v="6"/>
    <n v="10"/>
    <n v="1"/>
    <n v="3337142"/>
    <s v="GLOBAL"/>
    <s v="NO SOLICITADAS"/>
  </r>
  <r>
    <x v="10"/>
    <s v="02-02-02-008-004"/>
    <s v="02-02-02-008-004-01"/>
    <s v="ADQUISICIÓN DE SERVICIOS - SERVICIOS DE TELEFONÍA Y OTRAS TELECOMUNICACIONES"/>
    <s v="SERVICIO COMUNICACIONES/DATOS AGREGADURIA"/>
    <n v="0"/>
    <s v="CONTRATACIÓN DIRECTA"/>
    <n v="1"/>
    <n v="6"/>
    <n v="10"/>
    <n v="1"/>
    <n v="2224761.6"/>
    <s v="GLOBAL"/>
    <s v="NO SOLICITADAS"/>
  </r>
  <r>
    <x v="10"/>
    <s v="02-02-02-008-005"/>
    <s v="02-02-02-008-005-09-5"/>
    <s v="ADQUISICIÓN DE SERVICIOS - SERVICIOS AUXILIARES ESPECIALIZADOS DE OFICINA"/>
    <s v="SERVICIO IMPRESION HP OFFICE INK"/>
    <n v="0"/>
    <s v="CONTRATACIÓN DIRECTA"/>
    <n v="1"/>
    <n v="6"/>
    <n v="10"/>
    <n v="1"/>
    <n v="104285.7"/>
    <s v="GLOBAL"/>
    <s v="NO SOLICITADAS"/>
  </r>
  <r>
    <x v="10"/>
    <s v="02-02-01-004-002"/>
    <s v="02-02-01-004-002"/>
    <s v="MATERIALES Y SUMINISTROS - PRODUCTOS METÁLICOS ELABORADOS (EXCEPTO MAQUINARIA Y EQUIPO)"/>
    <s v="RECORDATORIOS"/>
    <n v="0"/>
    <s v="CONTRATACIÓN DIRECTA"/>
    <n v="1"/>
    <n v="6"/>
    <n v="10"/>
    <n v="1"/>
    <n v="695238"/>
    <s v="GLOBAL"/>
    <s v="NO SOLICITADAS"/>
  </r>
  <r>
    <x v="10"/>
    <s v="02-02-02-009-009"/>
    <s v="02-02-02-009-009"/>
    <s v="ADQUISICIÓN DE SERVICIOS - SERVICIOS PRESTADOS POR ORGANIZACIONES Y ORGANISMOS EXTRATERRITORIALES"/>
    <s v="SERVICIO ASOCIACION DE AGREGADOS AEREOS Y SECRETARIOS"/>
    <n v="0"/>
    <s v="CONTRATACIÓN DIRECTA"/>
    <n v="1"/>
    <n v="6"/>
    <n v="10"/>
    <n v="1"/>
    <n v="2085714"/>
    <s v="GLOBAL"/>
    <s v="NO SOLICITADAS"/>
  </r>
  <r>
    <x v="1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COMBUSTIBLE NECESIDADES TRANSPORTE"/>
    <n v="0"/>
    <s v="CONTRATACIÓN DIRECTA"/>
    <n v="7"/>
    <n v="6"/>
    <n v="10"/>
    <n v="1"/>
    <n v="3093488"/>
    <s v="GLOBAL"/>
    <s v="NO SOLICITADAS"/>
  </r>
  <r>
    <x v="10"/>
    <s v="02-02-02-006-003"/>
    <s v="02-02-02-006-003-03"/>
    <s v="ADQUISICIÓN DE SERVICIOS - SERVICIOS DE SUMINISTRO DE COMIDAS"/>
    <s v="SERVICIO RESTAURANTE ACTIVIDADES PROTOCOLARIAS "/>
    <n v="0"/>
    <s v="CONTRATACIÓN DIRECTA"/>
    <n v="7"/>
    <n v="6"/>
    <n v="10"/>
    <n v="1"/>
    <n v="2513459"/>
    <s v="GLOBAL"/>
    <s v="NO SOLICITADAS"/>
  </r>
  <r>
    <x v="10"/>
    <s v="02-02-02-006-006"/>
    <s v="02-02-02-006-006"/>
    <s v="ADQUISICIÓN DE SERVICIOS - SERVICIOS DE ALQUILER DE VEHÍCULOS DE TRANSPORTE CON OPERARIO"/>
    <s v="SERVICIO ALQUILER VEHICULOS"/>
    <n v="0"/>
    <s v="CONTRATACIÓN DIRECTA"/>
    <n v="7"/>
    <n v="6"/>
    <n v="10"/>
    <n v="1"/>
    <n v="1160058"/>
    <s v="GLOBAL"/>
    <s v="NO SOLICITADAS"/>
  </r>
  <r>
    <x v="10"/>
    <s v="02-02-02-006-008"/>
    <s v="02-02-02-006-008"/>
    <s v="ADQUISICIÓN DE SERVICIOS - SERVICIOS POSTALES Y DE MENSAJERÍA"/>
    <s v="SERVICIO ENVIOS CORREO CERTIFICADO"/>
    <n v="0"/>
    <s v="CONTRATACIÓN DIRECTA"/>
    <n v="7"/>
    <n v="6"/>
    <n v="10"/>
    <n v="1"/>
    <n v="193343"/>
    <s v="GLOBAL"/>
    <s v="NO SOLICITADAS"/>
  </r>
  <r>
    <x v="10"/>
    <s v="02-02-02-007-001"/>
    <s v="02-02-02-007-001-01-1"/>
    <s v="ADQUISICIÓN DE SERVICIOS - SERVICIOS FINANCIEROS, EXCEPTO DE LA BANCA DE INVERSIÓN, SERVICIOS DE SEGUROS Y SERVICIOS DE PENSIONES"/>
    <s v="SERVICIOS MANEJO CUENTA BANCARIA/ ACCT ANALYSIS FEE"/>
    <n v="0"/>
    <s v="CONTRATACIÓN DIRECTA"/>
    <n v="7"/>
    <n v="6"/>
    <n v="10"/>
    <n v="1"/>
    <n v="2126773"/>
    <s v="GLOBAL"/>
    <s v="NO SOLICITADAS"/>
  </r>
  <r>
    <x v="10"/>
    <s v="02-02-02-008-004"/>
    <s v="02-02-02-008-004-01"/>
    <s v="ADQUISICIÓN DE SERVICIOS - SERVICIOS DE TELEFONÍA Y OTRAS TELECOMUNICACIONES"/>
    <s v="PAGO MENSUAL LINEAS CELULARES"/>
    <n v="0"/>
    <s v="CONTRATACIÓN DIRECTA"/>
    <n v="7"/>
    <n v="6"/>
    <n v="10"/>
    <n v="1"/>
    <n v="3712186"/>
    <s v="GLOBAL"/>
    <s v="NO SOLICITADAS"/>
  </r>
  <r>
    <x v="10"/>
    <s v="02-02-02-008-005"/>
    <s v="02-02-02-008-005-09-5"/>
    <s v="ADQUISICIÓN DE SERVICIOS - SERVICIOS AUXILIARES ESPECIALIZADOS DE OFICINA"/>
    <s v="SERVICIO IMPRESION HP OFFICE INK"/>
    <n v="0"/>
    <s v="CONTRATACIÓN DIRECTA"/>
    <n v="7"/>
    <n v="6"/>
    <n v="10"/>
    <n v="1"/>
    <n v="154674.4"/>
    <s v="GLOBAL"/>
    <s v="NO SOLICITADAS"/>
  </r>
  <r>
    <x v="10"/>
    <s v="02-02-02-009-009"/>
    <s v="02-02-02-009-009"/>
    <s v="ADQUISICIÓN DE SERVICIOS - SERVICIOS PRESTADOS POR ORGANIZACIONES Y ORGANISMOS EXTRATERRITORIALES"/>
    <s v="SERVICIO ASOCIACION DE AGREGADOS AEREOS Y SECRETARIOS"/>
    <n v="0"/>
    <s v="CONTRATACIÓN DIRECTA"/>
    <n v="7"/>
    <n v="6"/>
    <n v="10"/>
    <n v="1"/>
    <n v="2552127.6"/>
    <s v="GLOBAL"/>
    <s v="NO SOLICITADAS"/>
  </r>
  <r>
    <x v="10"/>
    <s v="02-02-02-009-007"/>
    <s v="02-02-02-009-007-09"/>
    <s v="ADQUISICIÓN DE SERVICIOS - OTROS SERVICIOS DIVERSOS N. C. P."/>
    <s v="ACTIVIDADES CONMEMORACION FAC"/>
    <n v="0"/>
    <s v="CONTRATACIÓN DIRECTA"/>
    <n v="7"/>
    <n v="6"/>
    <n v="10"/>
    <n v="1"/>
    <n v="1933430"/>
    <s v="GLOBAL"/>
    <s v="NO SOLICITADAS"/>
  </r>
  <r>
    <x v="11"/>
    <s v="02-01-01-003-008"/>
    <s v="02-01-01-003-008-01-1"/>
    <s v="Activos fijos - Asientos"/>
    <s v="SILLAS TANDEM &quot;3"/>
    <n v="56112102"/>
    <s v="MÍNIMA CUANTÍA"/>
    <n v="6"/>
    <n v="2"/>
    <n v="10"/>
    <n v="43"/>
    <n v="11103890"/>
    <s v="UNIDAD"/>
    <s v="NO SOLICITADAS"/>
  </r>
  <r>
    <x v="11"/>
    <s v="02-01-01-003-008"/>
    <s v="02-01-01-003-008-01-1"/>
    <s v="Activos fijos - Asientos"/>
    <s v="SILLA RIMAX PLÁSTICA CON BRAZOS"/>
    <n v="56101522"/>
    <n v="0"/>
    <n v="0"/>
    <n v="0"/>
    <n v="10"/>
    <n v="60"/>
    <n v="2039400"/>
    <s v="UNIDAD"/>
    <s v=""/>
  </r>
  <r>
    <x v="11"/>
    <s v="02-01-01-003-008"/>
    <s v="02-01-01-003-008-01-1"/>
    <s v="Activos fijos - Asientos"/>
    <s v="SILLA OFICINA ERGONÓMICA"/>
    <n v="56112102"/>
    <s v="MÍNIMA CUANTÍA"/>
    <n v="8"/>
    <n v="4"/>
    <n v="10"/>
    <n v="15"/>
    <n v="9772500"/>
    <s v="UNIDAD"/>
    <s v="NO SOLICITADAS"/>
  </r>
  <r>
    <x v="11"/>
    <s v="02-01-01-003-008"/>
    <s v="02-01-01-003-008-01-1"/>
    <s v="Activos fijos - Asientos"/>
    <s v="SILLA SEUL"/>
    <n v="56112104"/>
    <s v="MÍNIMA CUANTÍA"/>
    <n v="9"/>
    <n v="3"/>
    <n v="10"/>
    <n v="10"/>
    <n v="5706000"/>
    <s v="UNIDAD"/>
    <s v="NO SOLICITADAS"/>
  </r>
  <r>
    <x v="11"/>
    <s v="02-01-01-003-008"/>
    <s v="02-01-01-003-008-01-1"/>
    <s v="Activos fijos - Asientos"/>
    <s v="SILLA PRESIDENTE MONACO LUJO"/>
    <n v="56112104"/>
    <s v="MÍNIMA CUANTÍA"/>
    <n v="9"/>
    <n v="3"/>
    <n v="10"/>
    <n v="2"/>
    <n v="2596800"/>
    <s v="UNIDAD"/>
    <s v="NO SOLICITADAS"/>
  </r>
  <r>
    <x v="11"/>
    <s v="02-01-01-003-008"/>
    <s v="02-01-01-003-008-01-1"/>
    <s v="Activos fijos - Asientos"/>
    <s v="SILLA MANICURE"/>
    <n v="56111806"/>
    <n v="0"/>
    <n v="0"/>
    <n v="0"/>
    <n v="16"/>
    <n v="2"/>
    <n v="900000"/>
    <s v="UNIDAD"/>
    <s v="NO SOLICITADAS"/>
  </r>
  <r>
    <x v="11"/>
    <s v="02-01-01-003-008"/>
    <s v="02-01-01-003-008-01-1"/>
    <s v="Activos fijos - Asientos"/>
    <s v="SOFA DE DOS PUESTOS"/>
    <n v="56101502"/>
    <n v="0"/>
    <n v="0"/>
    <n v="0"/>
    <n v="16"/>
    <n v="1"/>
    <n v="1800000"/>
    <s v="UNIDAD"/>
    <s v="NO SOLICITADAS"/>
  </r>
  <r>
    <x v="11"/>
    <s v="02-01-01-003-008"/>
    <s v="02-01-01-003-008-01-2"/>
    <s v="Activos fijos - Muebles, del tipo utilizado en oficinas"/>
    <s v="ARCHIVO RODANTE  SERV HISTORIAS CLINICAS"/>
    <n v="56101708"/>
    <s v="MÍNIMA CUANTÍA"/>
    <n v="2"/>
    <n v="2"/>
    <n v="10"/>
    <n v="1"/>
    <n v="6700890"/>
    <s v="UNIDAD"/>
    <s v="NO SOLICITADAS"/>
  </r>
  <r>
    <x v="11"/>
    <s v="02-01-01-003-008"/>
    <s v="02-01-01-003-008-01-4"/>
    <s v="Activos fijos - Otros muebles n. C. P."/>
    <s v="REPISA METALICA   SERV HISTORIAS CLINICAS"/>
    <n v="44111519"/>
    <s v="MÍNIMA CUANTÍA"/>
    <n v="2"/>
    <n v="2"/>
    <n v="10"/>
    <n v="33"/>
    <n v="2144142"/>
    <s v="UNIDAD"/>
    <s v="NO SOLICITADAS"/>
  </r>
  <r>
    <x v="11"/>
    <s v="02-01-01-003-008"/>
    <s v="02-01-01-003-008-01-4"/>
    <s v="Activos fijos - Otros muebles n. C. P."/>
    <s v="ESTANTERIA PESADA PARA LLANTAS"/>
    <n v="24102004"/>
    <s v="MÍNIMA CUANTÍA"/>
    <n v="0"/>
    <n v="0"/>
    <n v="10"/>
    <n v="1"/>
    <n v="4910000"/>
    <s v="UNIDAD"/>
    <s v="NO SOLICITADAS"/>
  </r>
  <r>
    <x v="11"/>
    <s v="02-01-01-003-008"/>
    <s v="02-01-01-003-008-01-4"/>
    <s v="Activos fijos - Otros muebles n. C. P."/>
    <s v="GS-ESTANTE 2,20X1,00X0,40 CAL 18"/>
    <n v="56111906"/>
    <s v="MÍNIMA CUANTÍA"/>
    <n v="9"/>
    <n v="3"/>
    <n v="10"/>
    <n v="1"/>
    <n v="936411"/>
    <s v="UNIDAD"/>
    <s v="NO SOLICITADAS"/>
  </r>
  <r>
    <x v="11"/>
    <s v="02-01-01-003-008"/>
    <s v="02-01-01-003-008-01-4"/>
    <s v="Activos fijos - Otros muebles n. C. P."/>
    <s v="MUEBLE PANEL ESPEJOS CON MUEBLE INDIVIDUAL ESTILISTA"/>
    <n v="56101532"/>
    <n v="0"/>
    <n v="0"/>
    <n v="0"/>
    <n v="16"/>
    <n v="1"/>
    <n v="3300000"/>
    <s v="UNIDAD"/>
    <s v="NO SOLICITADAS"/>
  </r>
  <r>
    <x v="11"/>
    <s v="02-01-01-003-008"/>
    <s v="02-01-01-003-008-01-4"/>
    <s v="Activos fijos - Otros muebles n. C. P."/>
    <s v="MUEBLE AUXILIAR ESHIBICIÓN"/>
    <n v="56101532"/>
    <n v="0"/>
    <n v="0"/>
    <n v="0"/>
    <n v="16"/>
    <n v="1"/>
    <n v="3300000"/>
    <s v="UNIDAD"/>
    <s v="NO SOLICITADAS"/>
  </r>
  <r>
    <x v="11"/>
    <s v="02-01-01-003-008"/>
    <s v="02-01-01-003-008-01-4"/>
    <s v="Activos fijos - Otros muebles n. C. P."/>
    <s v="MESA MANICURE"/>
    <n v="56101519"/>
    <n v="0"/>
    <n v="0"/>
    <n v="0"/>
    <n v="16"/>
    <n v="1"/>
    <n v="900000"/>
    <s v="UNIDAD"/>
    <s v="NO SOLICITADAS"/>
  </r>
  <r>
    <x v="11"/>
    <s v="02-01-01-003-008"/>
    <s v="02-01-01-003-008-01-4"/>
    <s v="Activos fijos - Otros muebles n. C. P."/>
    <s v="MUEBLE AUXILIAR LATERAL PARA LOCKER Y TV"/>
    <n v="56101532"/>
    <n v="0"/>
    <n v="0"/>
    <n v="0"/>
    <n v="16"/>
    <n v="1"/>
    <n v="2400000"/>
    <s v="UNIDAD"/>
    <s v="NO SOLICITADAS"/>
  </r>
  <r>
    <x v="11"/>
    <s v="02-01-01-003-008"/>
    <s v="02-01-01-003-008-01-4"/>
    <s v="Activos fijos - Otros muebles n. C. P."/>
    <s v="MUEBLE PANEL ESPEJOS CON MUEBLE INDIVIDUAL ESTILISTA"/>
    <n v="0"/>
    <n v="0"/>
    <n v="0"/>
    <n v="0"/>
    <n v="16"/>
    <n v="1"/>
    <n v="1890630"/>
    <s v="GLOBAL"/>
    <s v="NO SOLICITADAS"/>
  </r>
  <r>
    <x v="11"/>
    <s v="02-01-01-003-008"/>
    <s v="02-01-01-003-008-01-4"/>
    <s v="Activos fijos - Otros muebles n. C. P."/>
    <s v="MUEBLE PANEL ESPEJOS CON MUEBLE INDIVIDUAL ESTILISTA"/>
    <n v="0"/>
    <n v="0"/>
    <n v="0"/>
    <n v="0"/>
    <n v="16"/>
    <n v="1"/>
    <n v="1709370"/>
    <s v="UNIDAD"/>
    <s v="NO SOLICITADAS"/>
  </r>
  <r>
    <x v="11"/>
    <s v="02-01-01-003-008"/>
    <s v="02-01-01-003-008-04"/>
    <s v="Activos fijos - Artículos de deporte"/>
    <s v="MULTIGIMNACIO EVOLUTION 3000+"/>
    <n v="49201611"/>
    <s v="MÍNIMA CUANTÍA"/>
    <n v="9"/>
    <n v="2"/>
    <n v="16"/>
    <n v="1"/>
    <n v="4989000"/>
    <s v="UNIDAD"/>
    <s v="NO SOLICITADAS"/>
  </r>
  <r>
    <x v="11"/>
    <s v="02-01-01-003-008"/>
    <s v="02-01-01-003-008-04"/>
    <s v="Activos fijos - Artículos de deporte"/>
    <s v="BANCA DE EJERCICIOS EVOLUTION AB SWING PRO"/>
    <n v="49201605"/>
    <s v="MÍNIMA CUANTÍA"/>
    <n v="9"/>
    <n v="2"/>
    <n v="16"/>
    <n v="1"/>
    <n v="3689900"/>
    <s v="UNIDAD"/>
    <s v="NO SOLICITADAS"/>
  </r>
  <r>
    <x v="11"/>
    <s v="02-01-01-003-008"/>
    <s v="02-01-01-003-008-04"/>
    <s v="Activos fijos - Artículos de deporte"/>
    <s v="MAQUINA DE EJERCICIO EVOLUTION PRESS PECHO F17"/>
    <n v="49201605"/>
    <n v="0"/>
    <n v="0"/>
    <n v="0"/>
    <n v="16"/>
    <n v="1"/>
    <n v="10989000"/>
    <s v="UNIDAD"/>
    <s v="NO SOLICITADAS"/>
  </r>
  <r>
    <x v="11"/>
    <s v="02-01-01-003-008"/>
    <s v="02-01-01-003-008-04"/>
    <s v="Activos fijos - Artículos de deporte"/>
    <s v="MAQUINA DE EJERCICIO EVOLUTION FLEXIÓN PIERNA SENTADO F17"/>
    <n v="49201603"/>
    <n v="0"/>
    <n v="0"/>
    <n v="0"/>
    <n v="16"/>
    <n v="1"/>
    <n v="9349000"/>
    <s v="UNIDAD"/>
    <s v="NO SOLICITADAS"/>
  </r>
  <r>
    <x v="11"/>
    <s v="02-01-01-003-008"/>
    <s v="02-01-01-003-008-04"/>
    <s v="Activos fijos - Artículos de deporte"/>
    <s v="MAQUINA DE EJERCICIO EVOLUTION FLEXIÓN PIERNA ACOSTADO F17"/>
    <n v="49201503"/>
    <n v="0"/>
    <n v="0"/>
    <n v="0"/>
    <n v="16"/>
    <n v="1"/>
    <n v="9349000"/>
    <s v="UNIDAD"/>
    <s v="NO SOLICITADAS"/>
  </r>
  <r>
    <x v="11"/>
    <s v="02-01-01-004-003"/>
    <s v="02-01-01-004-003-01"/>
    <s v="Activos fijos - Motores y turbinas y sus partes"/>
    <s v="MOTOR FUERA DE BORDA DE 30HP "/>
    <n v="26101515"/>
    <s v="CONTRATACIÓN DIRECTA"/>
    <n v="4"/>
    <n v="4"/>
    <n v="10"/>
    <n v="1"/>
    <n v="8990000"/>
    <s v="UNIDAD"/>
    <s v="NO SOLICITADAS"/>
  </r>
  <r>
    <x v="11"/>
    <s v="02-01-01-004-003"/>
    <s v="02-01-01-004-003-02"/>
    <s v="Activos fijos - Bombas, compresores, motores de fuerza hidráulica y motores de potencia neumática y válvulas y sus partes y piezas"/>
    <s v="BLOWER INDUSTRIAL 2 HP GAORI"/>
    <n v="47101544"/>
    <s v="MÍNIMA CUANTÍA"/>
    <n v="6"/>
    <n v="0"/>
    <n v="10"/>
    <n v="1"/>
    <n v="1785000"/>
    <s v="UNIDAD"/>
    <s v="NO SOLICITADAS"/>
  </r>
  <r>
    <x v="11"/>
    <s v="02-01-01-004-003"/>
    <s v="02-01-01-004-003-02"/>
    <s v="Activos fijos - Bombas, compresores, motores de fuerza hidráulica y motores de potencia neumática y válvulas y sus partes y piezas"/>
    <s v="BOMBAS SUMERGIBLES GAORI"/>
    <n v="40151500"/>
    <s v="MÍNIMA CUANTÍA"/>
    <n v="6"/>
    <n v="0"/>
    <n v="10"/>
    <n v="1"/>
    <n v="3570000"/>
    <s v="UNIDAD"/>
    <s v="NO SOLICITADAS"/>
  </r>
  <r>
    <x v="11"/>
    <s v="02-01-01-004-003"/>
    <s v="02-01-01-004-003-02"/>
    <s v="Activos fijos - Bombas, compresores, motores de fuerza hidráulica y motores de potencia neumática y válvulas y sus partes y piezas"/>
    <s v="SUMINISTROS BOMBAS DOSIFICADORAS INSUMOS QUIMICOS GAAMA"/>
    <n v="20121400"/>
    <s v="MÍNIMA CUANTÍA"/>
    <n v="6"/>
    <n v="0"/>
    <n v="10"/>
    <n v="2"/>
    <n v="2499000"/>
    <s v="UNIDAD"/>
    <s v="NO SOLICITADAS"/>
  </r>
  <r>
    <x v="11"/>
    <s v="02-01-01-004-003"/>
    <s v="02-01-01-004-003-02"/>
    <s v="Activos fijos - Bombas, compresores, motores de fuerza hidráulica y motores de potencia neumática y válvulas y sus partes y piezas"/>
    <s v="BLOWER"/>
    <n v="47101543"/>
    <s v="MÍNIMA CUANTÍA"/>
    <n v="8"/>
    <n v="4"/>
    <n v="10"/>
    <n v="2"/>
    <n v="9996000"/>
    <s v="UNIDAD"/>
    <s v="NO SOLICITADAS"/>
  </r>
  <r>
    <x v="11"/>
    <s v="02-01-01-004-003"/>
    <s v="02-01-01-004-003-02"/>
    <s v="Activos fijos - Bombas, compresores, motores de fuerza hidráulica y motores de potencia neumática y válvulas y sus partes y piezas"/>
    <s v="BOMBA PRESIÓN DE AGUA (BOMBA   DIAFRAGMA DE PRESIÓN DE AGUA  SEAFLO  12V 4.5GPM 17 LTS / MINUTO)"/>
    <n v="40151510"/>
    <s v="MÍNIMA CUANTÍA"/>
    <n v="2"/>
    <n v="3"/>
    <n v="16"/>
    <n v="4"/>
    <n v="3098760"/>
    <s v="GLOBAL"/>
    <s v="NO SOLICITADAS"/>
  </r>
  <r>
    <x v="11"/>
    <s v="02-01-01-004-003"/>
    <s v="02-01-01-004-003-02"/>
    <s v="Activos fijos - Bombas, compresores, motores de fuerza hidráulica y motores de potencia neumática y válvulas y sus partes y piezas"/>
    <s v="COMPRESOR 3,5HP 100 LITROS 145 PSI / GAORI"/>
    <n v="40151601"/>
    <s v="SELECCIÓN ABREVIADA MENOR CUANTÍA"/>
    <n v="4"/>
    <n v="0"/>
    <n v="10"/>
    <n v="1"/>
    <n v="1982943.49"/>
    <s v="UNIDAD"/>
    <s v="NO SOLICITADAS"/>
  </r>
  <r>
    <x v="11"/>
    <s v="02-01-01-004-003"/>
    <s v="02-01-01-004-003-02"/>
    <s v="Activos fijos - Bombas, compresores, motores de fuerza hidráulica y motores de potencia neumática y válvulas y sus partes y piezas"/>
    <s v="COMPRESOR DE AIRE  24 L CON ACOPLES/ GAORI"/>
    <n v="40151601"/>
    <s v="SELECCIÓN ABREVIADA MENOR CUANTÍA"/>
    <n v="4"/>
    <n v="0"/>
    <n v="10"/>
    <n v="1"/>
    <n v="518129.78"/>
    <s v="UNIDAD"/>
    <s v="NO SOLICITADAS"/>
  </r>
  <r>
    <x v="11"/>
    <s v="02-01-01-004-003"/>
    <s v="02-01-01-004-003-02"/>
    <s v="Activos fijos - Bombas, compresores, motores de fuerza hidráulica y motores de potencia neumática y válvulas y sus partes y piezas"/>
    <s v="COMPRESOR DE AIRE  24 L CON ACOPLES/ GAORI"/>
    <n v="40151601"/>
    <s v="SELECCIÓN ABREVIADA MENOR CUANTÍA"/>
    <n v="4"/>
    <n v="0"/>
    <n v="10"/>
    <n v="1"/>
    <n v="518129.78"/>
    <s v="UNIDAD"/>
    <s v="NO SOLICITADAS"/>
  </r>
  <r>
    <x v="11"/>
    <s v="02-01-01-004-003"/>
    <s v="02-01-01-004-003-02"/>
    <s v="Activos fijos - Bombas, compresores, motores de fuerza hidráulica y motores de potencia neumática y válvulas y sus partes y piezas"/>
    <s v="COMPRESOR DE AIRE 25 LITROS GACAS"/>
    <n v="40151601"/>
    <s v="SELECCIÓN ABREVIADA SUBASTA INVERSA (NO DISPONIBLE)"/>
    <n v="4"/>
    <n v="0"/>
    <n v="10"/>
    <n v="2"/>
    <n v="1183555.6599999999"/>
    <s v="UNIDAD"/>
    <s v="NO SOLICITADAS"/>
  </r>
  <r>
    <x v="11"/>
    <s v="02-01-01-004-003"/>
    <s v="02-01-01-004-003-02"/>
    <s v="Activos fijos - Bombas, compresores, motores de fuerza hidráulica y motores de potencia neumática y válvulas y sus partes y piezas"/>
    <s v="COMPRESOR 36000BTU DE R22 - 3 FASES DE 220V (SCROLL) GACAS"/>
    <n v="40151608"/>
    <s v="SELECCIÓN ABREVIADA SUBASTA INVERSA (NO DISPONIBLE)"/>
    <n v="9"/>
    <n v="0"/>
    <n v="16"/>
    <n v="2"/>
    <n v="2504815.5"/>
    <s v="UNIDAD"/>
    <s v="NO SOLICITADAS"/>
  </r>
  <r>
    <x v="11"/>
    <s v="02-01-01-004-003"/>
    <s v="02-01-01-004-003-02"/>
    <s v="Activos fijos - Bombas, compresores, motores de fuerza hidráulica y motores de potencia neumática y válvulas y sus partes y piezas"/>
    <s v="COMPRESOR 60000BTU DE R22 - 3 FASES DE 220V (SCROLL) GACAS"/>
    <n v="40151608"/>
    <s v="SELECCIÓN ABREVIADA SUBASTA INVERSA (NO DISPONIBLE)"/>
    <n v="9"/>
    <n v="0"/>
    <n v="16"/>
    <n v="1"/>
    <n v="1744235.87"/>
    <s v="UNIDAD"/>
    <s v="NO SOLICITADAS"/>
  </r>
  <r>
    <x v="11"/>
    <s v="02-01-01-004-003"/>
    <s v="02-01-01-004-003-02"/>
    <s v="Activos fijos - Bombas, compresores, motores de fuerza hidráulica y motores de potencia neumática y válvulas y sus partes y piezas"/>
    <s v="COMPRESOR DE 12,000 BTU GACAS"/>
    <n v="40151600"/>
    <s v="SELECCIÓN ABREVIADA SUBASTA INVERSA (NO DISPONIBLE)"/>
    <n v="9"/>
    <n v="0"/>
    <n v="16"/>
    <n v="5"/>
    <n v="2785987.8499999996"/>
    <s v="UNIDAD"/>
    <s v="NO SOLICITADAS"/>
  </r>
  <r>
    <x v="11"/>
    <s v="02-01-01-004-003"/>
    <s v="02-01-01-004-003-02"/>
    <s v="Activos fijos - Bombas, compresores, motores de fuerza hidráulica y motores de potencia neumática y válvulas y sus partes y piezas"/>
    <s v="COMPRESOR -PL"/>
    <n v="40151604"/>
    <s v="MÍNIMA CUANTÍA"/>
    <n v="9"/>
    <n v="3"/>
    <n v="10"/>
    <n v="1"/>
    <n v="1068700"/>
    <s v="UNIDAD"/>
    <s v="NO SOLICITADAS"/>
  </r>
  <r>
    <x v="11"/>
    <s v="02-01-01-004-003"/>
    <s v="02-01-01-004-003-02"/>
    <s v="Activos fijos - Bombas, compresores, motores de fuerza hidráulica y motores de potencia neumática y válvulas y sus partes y piezas"/>
    <s v="SALDO CPA 267 MATERIALES DE CONSTRUCCIÓN  "/>
    <n v="0"/>
    <n v="0"/>
    <n v="0"/>
    <n v="0"/>
    <n v="16"/>
    <n v="1"/>
    <n v="184960.78"/>
    <s v="GLOBAL"/>
    <s v="NO SOLICITADAS"/>
  </r>
  <r>
    <x v="11"/>
    <s v="02-01-01-004-003"/>
    <s v="02-01-01-004-003-02"/>
    <s v="Activos fijos - Bombas, compresores, motores de fuerza hidráulica y motores de potencia neumática y válvulas y sus partes y piezas"/>
    <s v="SALDO CPA 137 GASODOMESTICOS"/>
    <n v="0"/>
    <n v="0"/>
    <n v="0"/>
    <n v="0"/>
    <n v="16"/>
    <n v="1"/>
    <n v="19040"/>
    <s v="GLOBAL"/>
    <s v="NO SOLICITADAS"/>
  </r>
  <r>
    <x v="11"/>
    <s v="02-01-01-004-003"/>
    <s v="02-01-01-004-003-09"/>
    <s v="Activos fijos - Otras máquinas para usos generales y sus partes y piezas"/>
    <s v="DISPENSADOR PARA GEL, ACCIONADO POR PEDAL EN HIERRO RECTANGULAR"/>
    <n v="30181614"/>
    <s v="MÍNIMA CUANTÍA"/>
    <n v="2"/>
    <n v="3"/>
    <n v="16"/>
    <n v="33"/>
    <n v="2062499.67"/>
    <s v="UNIDAD"/>
    <s v="NO SOLICITADAS"/>
  </r>
  <r>
    <x v="11"/>
    <s v="02-01-01-004-003"/>
    <s v="02-01-01-004-003-09"/>
    <s v="Activos fijos - Otras máquinas para usos generales y sus partes y piezas"/>
    <s v="DESHUMIFICADOR "/>
    <n v="0"/>
    <n v="0"/>
    <n v="0"/>
    <n v="0"/>
    <n v="10"/>
    <n v="2"/>
    <n v="4930000"/>
    <s v="UNIDAD"/>
    <s v=""/>
  </r>
  <r>
    <x v="11"/>
    <s v="02-01-01-004-003"/>
    <s v="02-01-01-004-003-09"/>
    <s v="Activos fijos - Otras máquinas para usos generales y sus partes y piezas"/>
    <s v="CUARTO DE CONGELACIÓN"/>
    <n v="41103011"/>
    <s v="MÍNIMA CUANTÍA"/>
    <n v="6"/>
    <n v="0"/>
    <n v="16"/>
    <n v="1"/>
    <n v="55000000"/>
    <s v="UNIDAD"/>
    <s v=""/>
  </r>
  <r>
    <x v="11"/>
    <s v="02-01-01-004-003"/>
    <s v="02-01-01-004-003-09"/>
    <s v="Activos fijos - Otras máquinas para usos generales y sus partes y piezas"/>
    <s v="AIRE ACONDICIONADO 12.000 BTU 110 V - SYAC12113"/>
    <n v="40101701"/>
    <s v="MÍNIMA CUANTÍA"/>
    <n v="8"/>
    <n v="2"/>
    <n v="10"/>
    <n v="4"/>
    <n v="4116000"/>
    <s v="UNIDAD"/>
    <s v="NO SOLICITADAS"/>
  </r>
  <r>
    <x v="11"/>
    <s v="02-01-01-004-003"/>
    <s v="02-01-01-004-003-09"/>
    <s v="Activos fijos - Otras máquinas para usos generales y sus partes y piezas"/>
    <s v="GS1 - AIRE ACONDICIONADO 18.000 BTU TIPO SPLIT INVERTER 220V BLANCO"/>
    <n v="40101701"/>
    <s v="MÍNIMA CUANTÍA"/>
    <n v="8"/>
    <n v="2"/>
    <n v="10"/>
    <n v="5"/>
    <n v="11999500"/>
    <s v="UNIDAD"/>
    <s v="NO SOLICITADAS"/>
  </r>
  <r>
    <x v="11"/>
    <s v="02-01-01-004-003"/>
    <s v="02-01-01-004-003-09"/>
    <s v="Activos fijos - Otras máquinas para usos generales y sus partes y piezas"/>
    <s v="DISPENSADOR DE AGUA "/>
    <n v="40101701"/>
    <s v="MÍNIMA CUANTÍA"/>
    <n v="8"/>
    <n v="2"/>
    <n v="10"/>
    <n v="7"/>
    <n v="3577000"/>
    <s v="UNIDAD"/>
    <s v="NO SOLICITADAS"/>
  </r>
  <r>
    <x v="11"/>
    <s v="02-01-01-004-003"/>
    <s v="02-01-01-004-003-09"/>
    <s v="Activos fijos - Otras máquinas para usos generales y sus partes y piezas"/>
    <s v="AIRE ACONDICIONADO DE TECHO DE 60000 BTU "/>
    <n v="40101701"/>
    <s v="MÍNIMA CUANTÍA"/>
    <n v="8"/>
    <n v="2"/>
    <n v="16"/>
    <n v="1"/>
    <n v="11756000"/>
    <s v="UNIDAD"/>
    <s v="NO SOLICITADAS"/>
  </r>
  <r>
    <x v="11"/>
    <s v="02-01-01-004-003"/>
    <s v="02-01-01-004-003-09"/>
    <s v="Activos fijos - Otras máquinas para usos generales y sus partes y piezas"/>
    <s v="AIRE ACONDICIONADO PISO TECHO 60.000 BTU INVERTER "/>
    <n v="40101701"/>
    <s v="MÍNIMA CUANTÍA"/>
    <n v="8"/>
    <n v="2"/>
    <n v="16"/>
    <n v="1"/>
    <n v="14200000"/>
    <s v="UNIDAD"/>
    <s v="NO SOLICITADAS"/>
  </r>
  <r>
    <x v="11"/>
    <s v="02-01-01-004-003"/>
    <s v="02-01-01-004-003-09"/>
    <s v="Activos fijos - Otras máquinas para usos generales y sus partes y piezas"/>
    <s v="AIRE ACONDICIONADO 12.000 BTU 110 V - SYAC12113"/>
    <n v="40101701"/>
    <s v="MÍNIMA CUANTÍA"/>
    <n v="8"/>
    <n v="2"/>
    <n v="16"/>
    <n v="3"/>
    <n v="3087000"/>
    <s v="UNIDAD"/>
    <s v="NO SOLICITADAS"/>
  </r>
  <r>
    <x v="11"/>
    <s v="02-01-01-004-003"/>
    <s v="02-01-01-004-003-09"/>
    <s v="Activos fijos - Otras máquinas para usos generales y sus partes y piezas"/>
    <s v="DISPENSADOR DE AGUA"/>
    <n v="40101701"/>
    <s v="MÍNIMA CUANTÍA"/>
    <n v="8"/>
    <n v="2"/>
    <n v="16"/>
    <n v="1"/>
    <n v="511000"/>
    <s v="UNIDAD"/>
    <s v="NO SOLICITADAS"/>
  </r>
  <r>
    <x v="11"/>
    <s v="02-01-01-004-003"/>
    <s v="02-01-01-004-003-09"/>
    <s v="Activos fijos - Otras máquinas para usos generales y sus partes y piezas"/>
    <s v="AIRE ACONDICIONADO 24.000 BTU TIPO INVERTER (GACAS) "/>
    <n v="40101701"/>
    <s v="MÍNIMA CUANTÍA"/>
    <n v="9"/>
    <n v="2"/>
    <n v="10"/>
    <n v="6"/>
    <n v="18419400"/>
    <s v="UNIDAD"/>
    <s v="NO SOLICITADAS"/>
  </r>
  <r>
    <x v="11"/>
    <s v="02-01-01-004-003"/>
    <s v="02-01-01-004-003-09"/>
    <s v="Activos fijos - Otras máquinas para usos generales y sus partes y piezas"/>
    <s v="AIRE ACONDICIONADO 24.000 BTU TIPO INVERTER (RADAR) "/>
    <n v="40101701"/>
    <s v="MÍNIMA CUANTÍA"/>
    <n v="9"/>
    <n v="2"/>
    <n v="10"/>
    <n v="2"/>
    <n v="6139800"/>
    <s v="UNIDAD"/>
    <s v="NO SOLICITADAS"/>
  </r>
  <r>
    <x v="11"/>
    <s v="02-01-01-004-003"/>
    <s v="02-01-01-004-003-09"/>
    <s v="Activos fijos - Otras máquinas para usos generales y sus partes y piezas"/>
    <s v="AIRE ACONDICIONADO 12.000 BTU TIPO INVERTER (RADAR) "/>
    <n v="40101701"/>
    <s v="MÍNIMA CUANTÍA"/>
    <n v="9"/>
    <n v="2"/>
    <n v="10"/>
    <n v="5"/>
    <n v="8249500"/>
    <s v="UNIDAD"/>
    <s v="NO SOLICITADAS"/>
  </r>
  <r>
    <x v="11"/>
    <s v="02-01-01-004-003"/>
    <s v="02-01-01-004-003-09"/>
    <s v="Activos fijos - Otras máquinas para usos generales y sus partes y piezas"/>
    <s v="AIRE ACONDICIONADO 12.000 BTU TIPO INVERTER (GACAS) "/>
    <n v="40101701"/>
    <s v="MÍNIMA CUANTÍA"/>
    <n v="9"/>
    <n v="2"/>
    <n v="10"/>
    <n v="4"/>
    <n v="6599600"/>
    <s v="UNIDAD"/>
    <s v="NO SOLICITADAS"/>
  </r>
  <r>
    <x v="11"/>
    <s v="02-01-01-004-003"/>
    <s v="02-01-01-004-003-09"/>
    <s v="Activos fijos - Otras máquinas para usos generales y sus partes y piezas"/>
    <s v="SALDO CPA 316 - DISPENSADOR DE BEBIDAS FRIAS"/>
    <n v="48101700"/>
    <s v="MÍNIMA CUANTÍA"/>
    <n v="4"/>
    <n v="0"/>
    <n v="10"/>
    <n v="1"/>
    <n v="428890"/>
    <s v="UNIDAD"/>
    <s v="NO SOLICITADAS"/>
  </r>
  <r>
    <x v="11"/>
    <s v="02-01-01-004-003"/>
    <s v="02-01-01-004-003-09"/>
    <s v="Activos fijos - Otras máquinas para usos generales y sus partes y piezas"/>
    <s v="SALDO CPA 274 - ADQUISICION DE AIRE ACONDICIONADO DE 5 TONELADAS"/>
    <n v="40101701"/>
    <s v="MÍNIMA CUANTÍA"/>
    <n v="6"/>
    <n v="0"/>
    <n v="10"/>
    <n v="1"/>
    <n v="18000000"/>
    <s v="UNIDAD"/>
    <s v=""/>
  </r>
  <r>
    <x v="11"/>
    <s v="02-01-01-004-003"/>
    <s v="02-01-01-004-003-09"/>
    <s v="Activos fijos - Otras máquinas para usos generales y sus partes y piezas"/>
    <s v="SALDO CPA 274 -ADQUISICION DE AIRE ACONDICIONADO DE 18.000 BTU"/>
    <n v="40101701"/>
    <s v="MÍNIMA CUANTÍA"/>
    <n v="6"/>
    <n v="0"/>
    <n v="10"/>
    <n v="4"/>
    <n v="11250000"/>
    <s v="UNIDAD"/>
    <s v=""/>
  </r>
  <r>
    <x v="11"/>
    <s v="02-01-01-004-003"/>
    <s v="02-01-01-004-003-09"/>
    <s v="Activos fijos - Otras máquinas para usos generales y sus partes y piezas"/>
    <s v="AIRES ACONDICIONADO 18.000 BTU TIPO INTERVER"/>
    <n v="40101701"/>
    <n v="0"/>
    <n v="4"/>
    <n v="0"/>
    <n v="16"/>
    <n v="5"/>
    <n v="17659500"/>
    <s v="UNIDAD"/>
    <s v="NO SOLICITADAS"/>
  </r>
  <r>
    <x v="11"/>
    <s v="02-01-01-004-003"/>
    <s v="02-01-01-004-003-09"/>
    <s v="Activos fijos - Otras máquinas para usos generales y sus partes y piezas"/>
    <s v="AIRES ACONDICIONADO 12.000 BTU TIPO INTERVER"/>
    <n v="40101701"/>
    <n v="0"/>
    <n v="4"/>
    <n v="0"/>
    <n v="16"/>
    <n v="11"/>
    <n v="27091900"/>
    <s v="UNIDAD"/>
    <s v="NO SOLICITADAS"/>
  </r>
  <r>
    <x v="11"/>
    <s v="02-01-01-004-003"/>
    <s v="02-01-01-004-003-09"/>
    <s v="Activos fijos - Otras máquinas para usos generales y sus partes y piezas"/>
    <s v="SALDO CPA 273 AIRES GAORI"/>
    <n v="0"/>
    <n v="0"/>
    <n v="0"/>
    <n v="0"/>
    <n v="16"/>
    <n v="1"/>
    <n v="236292"/>
    <s v="GLOBAL"/>
    <s v="NO SOLICITADAS"/>
  </r>
  <r>
    <x v="11"/>
    <s v="02-01-01-004-003"/>
    <s v="02-01-01-004-003-09"/>
    <s v="Activos fijos - Otras máquinas para usos generales y sus partes y piezas"/>
    <s v="SALDO CPA 272 AIRES ACONDICIONADOS GAAMA"/>
    <n v="0"/>
    <n v="0"/>
    <n v="0"/>
    <n v="0"/>
    <n v="16"/>
    <n v="1"/>
    <n v="2248600"/>
    <s v="GLOBAL"/>
    <s v="NO SOLICITADAS"/>
  </r>
  <r>
    <x v="11"/>
    <s v="02-01-01-004-004"/>
    <s v="02-01-01-004-004-01"/>
    <s v="Activos fijos - Maquinaria agropecuaria o silvícola y sus partes y piezas"/>
    <s v="BRETE "/>
    <n v="10131506"/>
    <s v="MÍNIMA CUANTÍA"/>
    <n v="4"/>
    <n v="0"/>
    <n v="10"/>
    <n v="1"/>
    <n v="6000000"/>
    <s v="UNIDAD"/>
    <s v=""/>
  </r>
  <r>
    <x v="11"/>
    <s v="02-01-01-004-004"/>
    <s v="02-01-01-004-004-01"/>
    <s v="Activos fijos - Maquinaria agropecuaria o silvícola y sus partes y piezas"/>
    <s v="MOTOSIERRA LIGERA LONGITUD CORTE 35 CM/ GAORI"/>
    <n v="20101500"/>
    <s v="SELECCIÓN ABREVIADA MENOR CUANTÍA"/>
    <n v="4"/>
    <n v="0"/>
    <n v="10"/>
    <n v="1"/>
    <n v="876594.51"/>
    <s v="UNIDAD"/>
    <s v="NO SOLICITADAS"/>
  </r>
  <r>
    <x v="11"/>
    <s v="02-01-01-004-004"/>
    <s v="02-01-01-004-004-01"/>
    <s v="Activos fijos - Maquinaria agropecuaria o silvícola y sus partes y piezas"/>
    <s v="GUADAÑA - SECCIÓN ESTRATÉGICA PATRIMONIO HISTÓRICO"/>
    <n v="27112006"/>
    <s v="MÍNIMA CUANTÍA"/>
    <n v="6"/>
    <n v="3"/>
    <n v="10"/>
    <n v="1"/>
    <n v="2581586"/>
    <s v="UNIDAD"/>
    <s v="NO SOLICITADAS"/>
  </r>
  <r>
    <x v="11"/>
    <s v="02-01-01-004-004"/>
    <s v="02-01-01-004-004-01"/>
    <s v="Activos fijos - Maquinaria agropecuaria o silvícola y sus partes y piezas"/>
    <s v="GUADAÑA GACAR"/>
    <n v="27112006"/>
    <s v="MÍNIMA CUANTÍA"/>
    <n v="8"/>
    <n v="2"/>
    <n v="10"/>
    <n v="3"/>
    <n v="5333550"/>
    <s v="UNIDAD"/>
    <s v="NO SOLICITADAS"/>
  </r>
  <r>
    <x v="11"/>
    <s v="02-01-01-004-004"/>
    <s v="02-01-01-004-004-02"/>
    <s v="Activos fijos - Máquinas herramientas y sus partes, piezas y accesorios"/>
    <s v="ESCUADRADORA D405M PLUS 7,5- HP 2600 MMS REFERENCIA: 801725000000"/>
    <n v="23101513"/>
    <s v="MÍNIMA CUANTÍA"/>
    <n v="2"/>
    <n v="3"/>
    <n v="16"/>
    <n v="1"/>
    <n v="38866994.520000003"/>
    <s v="UNIDAD"/>
    <s v="NO SOLICITADAS"/>
  </r>
  <r>
    <x v="11"/>
    <s v="02-01-01-004-004"/>
    <s v="02-01-01-004-004-02"/>
    <s v="Activos fijos - Máquinas herramientas y sus partes, piezas y accesorios"/>
    <s v="INGLETADORA TELESCÓPICA DE 12&quot; REF. DWS 779. LARGO DE SIERRA CIRCULAR ELÉCTRICO 18,5 &quot; - ANCHO DE SIERRA CIRCULAR ELÉCTRICA 23&quot;.  ALTO DE SIERRA CIRCULAR 2&quot;. COLOR AMARILLO. MOTOR DE 15 AMPERIOS Y 3.800 RPM. PESO 56 KG - DISEÑO EXCLUSIVO DE LA GUÍA TRASERA CORTE DE 2 X 16 DIMENSIONES MADERA A90°, ESPESOR MÁXIMO DE CORTE 6.75&quot;"/>
    <n v="23101513"/>
    <s v="SELECCIÓN ABREVIADA MENOR CUANTÍA"/>
    <n v="2"/>
    <n v="3"/>
    <n v="16"/>
    <n v="1"/>
    <n v="3475318.07"/>
    <s v="UNIDAD"/>
    <s v="NO SOLICITADAS"/>
  </r>
  <r>
    <x v="11"/>
    <s v="02-01-01-004-004"/>
    <s v="02-01-01-004-004-02"/>
    <s v="Activos fijos - Máquinas herramientas y sus partes, piezas y accesorios"/>
    <s v="RADAR O DETECTOR DE PARED 150MM REF. D-TECT-150 - PROFUNDIDAD DE MEDICIÓN MAX 15 MM.---DETECTA TUBOS PLÁSTICOS, METALES, MADERA, CABLES- ALTO: 120MM- USO: INTERIOR-- ANCHO 97 MM- MODELO D-TECT-150- TIPO: MEDIDOR TIPO LASER- TRABAJO: INDUSTRIAL- BATERÍA DE CONSUMO: 4X1,5 V LR6 (AA)-- PESO: 700 G- LARGO: 220 MM"/>
    <n v="32101519"/>
    <s v="SELECCIÓN ABREVIADA MENOR CUANTÍA"/>
    <n v="2"/>
    <n v="3"/>
    <n v="16"/>
    <n v="1"/>
    <n v="2008212.26"/>
    <s v="UNIDAD"/>
    <s v="NO SOLICITADAS"/>
  </r>
  <r>
    <x v="11"/>
    <s v="02-01-01-004-004"/>
    <s v="02-01-01-004-004-02"/>
    <s v="Activos fijos - Máquinas herramientas y sus partes, piezas y accesorios"/>
    <s v="RUTEADORA REF. 1617 EVS 12 AMPERIOS 2-1/4 HP VELOCIDAD VARIABLE CON COLLETS DE 172 Y 174&quot; - PESO APROX. 11,20 KG"/>
    <n v="23101513"/>
    <s v="SELECCIÓN ABREVIADA MENOR CUANTÍA"/>
    <n v="2"/>
    <n v="3"/>
    <n v="16"/>
    <n v="1"/>
    <n v="1191152.19"/>
    <s v="UNIDAD"/>
    <s v="NO SOLICITADAS"/>
  </r>
  <r>
    <x v="11"/>
    <s v="02-01-01-004-004"/>
    <s v="02-01-01-004-004-02"/>
    <s v="Activos fijos - Máquinas herramientas y sus partes, piezas y accesorios"/>
    <s v="SIERRA RADIAL REF. MAGGI JUNIOR 640 4.0 HP 3 TRIFÁSICO 220V, 2800 RPM"/>
    <n v="27111508"/>
    <s v="SELECCIÓN ABREVIADA MENOR CUANTÍA"/>
    <n v="2"/>
    <n v="3"/>
    <n v="16"/>
    <n v="1"/>
    <n v="14270170.09"/>
    <s v="UNIDAD"/>
    <s v="NO SOLICITADAS"/>
  </r>
  <r>
    <x v="11"/>
    <s v="02-01-01-004-004"/>
    <s v="02-01-01-004-004-02"/>
    <s v="Activos fijos - Máquinas herramientas y sus partes, piezas y accesorios"/>
    <s v="TALADRO INALÁMBRICO PERCUTOR DE 24 VOLTIOS "/>
    <n v="23101502"/>
    <s v="SELECCIÓN ABREVIADA MENOR CUANTÍA"/>
    <n v="2"/>
    <n v="3"/>
    <n v="16"/>
    <n v="2"/>
    <n v="509048.04"/>
    <s v="UNIDAD"/>
    <s v="NO SOLICITADAS"/>
  </r>
  <r>
    <x v="11"/>
    <s v="02-01-01-004-004"/>
    <s v="02-01-01-004-004-02"/>
    <s v="Activos fijos - Máquinas herramientas y sus partes, piezas y accesorios"/>
    <s v="TALADRO INALÁMBRICO PERCUTOR DE 24 VOLTIOS  - SECCIÓN ESTRATÉGICA PATRIMONIO HISTÓRICO"/>
    <n v="23101502"/>
    <s v="MÍNIMA CUANTÍA"/>
    <n v="6"/>
    <n v="3"/>
    <n v="10"/>
    <n v="2"/>
    <n v="509048.04"/>
    <s v="UNIDAD"/>
    <s v="NO SOLICITADAS"/>
  </r>
  <r>
    <x v="11"/>
    <s v="02-01-01-004-004"/>
    <s v="02-01-01-004-004-02"/>
    <s v="Activos fijos - Máquinas herramientas y sus partes, piezas y accesorios"/>
    <s v="SIERRA DE MESA - SECCIÓN ESTRATÉGICA PATRIMONIO HISTÓRICO"/>
    <n v="23231200"/>
    <s v="MÍNIMA CUANTÍA"/>
    <n v="6"/>
    <n v="3"/>
    <n v="10"/>
    <n v="1"/>
    <n v="775917.98"/>
    <s v="UNIDAD"/>
    <s v="NO SOLICITADAS"/>
  </r>
  <r>
    <x v="11"/>
    <s v="02-01-01-004-004"/>
    <s v="02-01-01-004-004-02"/>
    <s v="Activos fijos - Máquinas herramientas y sus partes, piezas y accesorios"/>
    <s v="ATORNILLADOR INALÁMBRICO DE IMPACTO "/>
    <n v="27111742"/>
    <s v="SELECCIÓN ABREVIADA SUBASTA INVERSA (NO DISPONIBLE)"/>
    <n v="2"/>
    <n v="3"/>
    <n v="16"/>
    <n v="2"/>
    <n v="977247.62"/>
    <s v="UNIDAD"/>
    <s v="NO SOLICITADAS"/>
  </r>
  <r>
    <x v="11"/>
    <s v="02-01-01-004-004"/>
    <s v="02-01-01-004-004-02"/>
    <s v="Activos fijos - Máquinas herramientas y sus partes, piezas y accesorios"/>
    <s v="PINZA VOLTIAMPERIMÉTRICA REF. FLUKE MODELO T5-1000"/>
    <n v="41113682"/>
    <s v="SELECCIÓN ABREVIADA SUBASTA INVERSA (NO DISPONIBLE)"/>
    <n v="2"/>
    <n v="3"/>
    <n v="16"/>
    <n v="3"/>
    <n v="1480752.72"/>
    <s v="UNIDAD"/>
    <s v="NO SOLICITADAS"/>
  </r>
  <r>
    <x v="11"/>
    <s v="02-01-01-004-004"/>
    <s v="02-01-01-004-004-02"/>
    <s v="Activos fijos - Máquinas herramientas y sus partes, piezas y accesorios"/>
    <s v="PISTOLA DE CALOR 1550W 50- 600C 2 BOQUILLAS"/>
    <n v="27112717"/>
    <s v="SELECCIÓN ABREVIADA SUBASTA INVERSA (NO DISPONIBLE)"/>
    <n v="2"/>
    <n v="3"/>
    <n v="16"/>
    <n v="1"/>
    <n v="287826.34000000003"/>
    <s v="UNIDAD"/>
    <s v="NO SOLICITADAS"/>
  </r>
  <r>
    <x v="11"/>
    <s v="02-01-01-004-004"/>
    <s v="02-01-01-004-004-02"/>
    <s v="Activos fijos - Máquinas herramientas y sus partes, piezas y accesorios"/>
    <s v="PONCHADORA PROFESIONAL PARA CABLE COAXIAL"/>
    <n v="27112105"/>
    <s v="SELECCIÓN ABREVIADA SUBASTA INVERSA (NO DISPONIBLE)"/>
    <n v="2"/>
    <n v="3"/>
    <n v="16"/>
    <n v="1"/>
    <n v="83680.100000000006"/>
    <s v="UNIDAD"/>
    <s v="NO SOLICITADAS"/>
  </r>
  <r>
    <x v="11"/>
    <s v="02-01-01-004-004"/>
    <s v="02-01-01-004-004-02"/>
    <s v="Activos fijos - Máquinas herramientas y sus partes, piezas y accesorios"/>
    <s v="PULIDORA DE 4 1/2&quot; - 1500 W- 11000RPM"/>
    <n v="23101510"/>
    <s v="SELECCIÓN ABREVIADA SUBASTA INVERSA (NO DISPONIBLE)"/>
    <n v="2"/>
    <n v="3"/>
    <n v="16"/>
    <n v="1"/>
    <n v="503878.53"/>
    <s v="UNIDAD"/>
    <s v="NO SOLICITADAS"/>
  </r>
  <r>
    <x v="11"/>
    <s v="02-01-01-004-004"/>
    <s v="02-01-01-004-004-02"/>
    <s v="Activos fijos - Máquinas herramientas y sus partes, piezas y accesorios"/>
    <s v="EQUIPO PARA SOLDAR INVERSOR 110-220V"/>
    <s v="23271414"/>
    <s v="MÍNIMA CUANTÍA"/>
    <n v="6"/>
    <n v="0"/>
    <n v="10"/>
    <n v="1"/>
    <n v="1357591.52"/>
    <s v="UNIDAD"/>
    <s v=""/>
  </r>
  <r>
    <x v="11"/>
    <s v="02-01-01-004-004"/>
    <s v="02-01-01-004-004-02"/>
    <s v="Activos fijos - Máquinas herramientas y sus partes, piezas y accesorios"/>
    <s v="PISTOLA FIJACIÓN CALIBRE 22 1-1/2 PULGADA/ GAORI"/>
    <n v="27131506"/>
    <s v="SELECCIÓN ABREVIADA MENOR CUANTÍA"/>
    <n v="4"/>
    <n v="0"/>
    <n v="10"/>
    <n v="1"/>
    <n v="394308.25"/>
    <s v="UNIDAD"/>
    <s v="NO SOLICITADAS"/>
  </r>
  <r>
    <x v="11"/>
    <s v="02-01-01-004-004"/>
    <s v="02-01-01-004-004-02"/>
    <s v="Activos fijos - Máquinas herramientas y sus partes, piezas y accesorios"/>
    <s v="PULIDORA CON DISCOS/ GAORI"/>
    <n v="22101619"/>
    <s v="SELECCIÓN ABREVIADA MENOR CUANTÍA"/>
    <n v="4"/>
    <n v="0"/>
    <n v="10"/>
    <n v="1"/>
    <n v="504121.82"/>
    <s v="UNIDAD"/>
    <s v="NO SOLICITADAS"/>
  </r>
  <r>
    <x v="11"/>
    <s v="02-01-01-004-004"/>
    <s v="02-01-01-004-004-02"/>
    <s v="Activos fijos - Máquinas herramientas y sus partes, piezas y accesorios"/>
    <s v="SOPLADORA/ GAORI"/>
    <n v="42192606"/>
    <s v="SELECCIÓN ABREVIADA MENOR CUANTÍA"/>
    <n v="4"/>
    <n v="0"/>
    <n v="10"/>
    <n v="2"/>
    <n v="3888304.88"/>
    <s v="UNIDAD"/>
    <s v="NO SOLICITADAS"/>
  </r>
  <r>
    <x v="11"/>
    <s v="02-01-01-004-004"/>
    <s v="02-01-01-004-004-02"/>
    <s v="Activos fijos - Máquinas herramientas y sus partes, piezas y accesorios"/>
    <s v="TALADRO PORTATIL ELECTRICO DE 300W CON BROCAS / GAORI"/>
    <n v="23101502"/>
    <s v="SELECCIÓN ABREVIADA MENOR CUANTÍA"/>
    <n v="4"/>
    <n v="0"/>
    <n v="10"/>
    <n v="1"/>
    <n v="772671.86"/>
    <s v="UNIDAD"/>
    <s v="NO SOLICITADAS"/>
  </r>
  <r>
    <x v="11"/>
    <s v="02-01-01-004-004"/>
    <s v="02-01-01-004-004-02"/>
    <s v="Activos fijos - Máquinas herramientas y sus partes, piezas y accesorios"/>
    <s v="ROTOMARTILLO DEMOLEDOR 800W 3,0 JOULES/ GAORI"/>
    <n v="23101502"/>
    <s v="SELECCIÓN ABREVIADA MENOR CUANTÍA"/>
    <n v="4"/>
    <n v="0"/>
    <n v="10"/>
    <n v="1"/>
    <n v="1226305.6499999999"/>
    <s v="UNIDAD"/>
    <s v="NO SOLICITADAS"/>
  </r>
  <r>
    <x v="11"/>
    <s v="02-01-01-004-004"/>
    <s v="02-01-01-004-004-02"/>
    <s v="Activos fijos - Máquinas herramientas y sus partes, piezas y accesorios"/>
    <s v="TALADRO INALÁMBRICO PERCUTOR DE 24 VOLTIOS  / GAORI "/>
    <n v="23101502"/>
    <s v="SELECCIÓN ABREVIADA MENOR CUANTÍA"/>
    <n v="5"/>
    <n v="0"/>
    <n v="10"/>
    <n v="1"/>
    <n v="254524.02"/>
    <s v="UNIDAD"/>
    <s v="NO SOLICITADAS"/>
  </r>
  <r>
    <x v="11"/>
    <s v="02-01-01-004-004"/>
    <s v="02-01-01-004-004-02"/>
    <s v="Activos fijos - Máquinas herramientas y sus partes, piezas y accesorios"/>
    <s v="SOLDADOR MIG INVERSO 110/220 AUTOMATICO /GAAMA"/>
    <n v="23271400"/>
    <s v="MÍNIMA CUANTÍA"/>
    <n v="5"/>
    <n v="0"/>
    <n v="10"/>
    <n v="1"/>
    <n v="1847259.75"/>
    <s v="UNIDAD"/>
    <s v="NO SOLICITADAS"/>
  </r>
  <r>
    <x v="11"/>
    <s v="02-01-01-004-004"/>
    <s v="02-01-01-004-004-02"/>
    <s v="Activos fijos - Máquinas herramientas y sus partes, piezas y accesorios"/>
    <s v="TALADRO ROTOMARTILLO DEMOLEDOR PERFORADOR 1200 W /GAAMA"/>
    <n v="23101502"/>
    <s v="MÍNIMA CUANTÍA"/>
    <n v="5"/>
    <n v="0"/>
    <n v="10"/>
    <n v="1"/>
    <n v="1111457.3799999999"/>
    <s v="UNIDAD"/>
    <s v="NO SOLICITADAS"/>
  </r>
  <r>
    <x v="11"/>
    <s v="02-01-01-004-004"/>
    <s v="02-01-01-004-004-02"/>
    <s v="Activos fijos - Máquinas herramientas y sus partes, piezas y accesorios"/>
    <s v="PRENSA DE BANCO # 6 PRETUL CABEZA GIRATORIA PROFESIONAL /GAAMA"/>
    <n v="23151607"/>
    <s v="MÍNIMA CUANTÍA"/>
    <n v="5"/>
    <n v="0"/>
    <n v="10"/>
    <n v="1"/>
    <n v="358937.59999999998"/>
    <s v="UNIDAD"/>
    <s v="NO SOLICITADAS"/>
  </r>
  <r>
    <x v="11"/>
    <s v="02-01-01-004-004"/>
    <s v="02-01-01-004-004-02"/>
    <s v="Activos fijos - Máquinas herramientas y sus partes, piezas y accesorios"/>
    <s v="TENSOR PARA CABLE ANTENALLA PARA CABLE DESNUDO / TRENZ 0.8 - 0.2/GAAMA"/>
    <n v="31162405"/>
    <s v="MÍNIMA CUANTÍA"/>
    <n v="5"/>
    <n v="0"/>
    <n v="10"/>
    <n v="1"/>
    <n v="506667.59"/>
    <s v="UNIDAD"/>
    <s v="NO SOLICITADAS"/>
  </r>
  <r>
    <x v="11"/>
    <s v="02-01-01-004-004"/>
    <s v="02-01-01-004-004-02"/>
    <s v="Activos fijos - Máquinas herramientas y sus partes, piezas y accesorios"/>
    <s v="ZUNCHADORA PARA CINTA BANDIT 1/4&quot; - 1/2&quot; - 5/8&quot; - 3/4&quot; /GAAMA"/>
    <n v="27111500"/>
    <s v="MÍNIMA CUANTÍA"/>
    <n v="5"/>
    <n v="0"/>
    <n v="10"/>
    <n v="1"/>
    <n v="274439.84000000003"/>
    <s v="UNIDAD"/>
    <s v="NO SOLICITADAS"/>
  </r>
  <r>
    <x v="11"/>
    <s v="02-01-01-004-004"/>
    <s v="02-01-01-004-004-02"/>
    <s v="Activos fijos - Máquinas herramientas y sus partes, piezas y accesorios"/>
    <s v="CIZALLA MANUAL 42 PULGADAS/GAAMA"/>
    <n v="27111506"/>
    <s v="MÍNIMA CUANTÍA"/>
    <n v="5"/>
    <n v="0"/>
    <n v="10"/>
    <n v="1"/>
    <n v="203808.89"/>
    <s v="UNIDAD"/>
    <s v="NO SOLICITADAS"/>
  </r>
  <r>
    <x v="11"/>
    <s v="02-01-01-004-004"/>
    <s v="02-01-01-004-004-02"/>
    <s v="Activos fijos - Máquinas herramientas y sus partes, piezas y accesorios"/>
    <s v="ENGRASADORA 500GRM SKU 03478"/>
    <n v="27112901"/>
    <s v="MÍNIMA CUANTÍA"/>
    <n v="4"/>
    <n v="0"/>
    <n v="10"/>
    <n v="2"/>
    <n v="146629.04"/>
    <s v="UNIDAD"/>
    <s v="NO SOLICITADAS"/>
  </r>
  <r>
    <x v="11"/>
    <s v="02-01-01-004-004"/>
    <s v="02-01-01-004-004-02"/>
    <s v="Activos fijos - Máquinas herramientas y sus partes, piezas y accesorios"/>
    <s v="PISTOLA SOPLADORA DE AIRE 1000W"/>
    <n v="23151601"/>
    <s v="MÍNIMA CUANTÍA"/>
    <n v="4"/>
    <n v="0"/>
    <n v="10"/>
    <n v="1"/>
    <n v="515984.86"/>
    <s v="UNIDAD"/>
    <s v="NO SOLICITADAS"/>
  </r>
  <r>
    <x v="11"/>
    <s v="02-01-01-004-004"/>
    <s v="02-01-01-004-004-02"/>
    <s v="Activos fijos - Máquinas herramientas y sus partes, piezas y accesorios"/>
    <s v="PULIDORA DE 4 ½” – 900 W 12000 RPM- 110 V"/>
    <n v="27112702"/>
    <s v="SELECCIÓN ABREVIADA SUBASTA INVERSA (NO DISPONIBLE)"/>
    <n v="4"/>
    <n v="0"/>
    <n v="10"/>
    <n v="1"/>
    <n v="586715.36"/>
    <s v="UNIDAD"/>
    <s v="NO SOLICITADAS"/>
  </r>
  <r>
    <x v="11"/>
    <s v="02-01-01-004-004"/>
    <s v="02-01-01-004-004-02"/>
    <s v="Activos fijos - Máquinas herramientas y sus partes, piezas y accesorios"/>
    <s v="CORTADORA DE BALDOSA RUBY"/>
    <n v="23101508"/>
    <s v="SELECCIÓN ABREVIADA SUBASTA INVERSA (NO DISPONIBLE)"/>
    <n v="4"/>
    <n v="0"/>
    <n v="10"/>
    <n v="1"/>
    <n v="883551.6"/>
    <s v="UNIDAD"/>
    <s v="NO SOLICITADAS"/>
  </r>
  <r>
    <x v="11"/>
    <s v="02-01-01-004-004"/>
    <s v="02-01-01-004-004-02"/>
    <s v="Activos fijos - Máquinas herramientas y sus partes, piezas y accesorios"/>
    <s v="TALADRO INALAMBRICO 12 VOLTIOS"/>
    <n v="23101502"/>
    <s v="SELECCIÓN ABREVIADA SUBASTA INVERSA (NO DISPONIBLE)"/>
    <n v="4"/>
    <n v="0"/>
    <n v="10"/>
    <n v="3"/>
    <n v="1808845.83"/>
    <s v="UNIDAD"/>
    <s v="NO SOLICITADAS"/>
  </r>
  <r>
    <x v="11"/>
    <s v="02-01-01-004-004"/>
    <s v="02-01-01-004-004-02"/>
    <s v="Activos fijos - Máquinas herramientas y sus partes, piezas y accesorios"/>
    <s v="CAJA DE HERRRAMIENTA CON SET DE HERRAMIENTAS DIVERSOS TAMAÑOS"/>
    <n v="24112401"/>
    <s v="SELECCIÓN ABREVIADA SUBASTA INVERSA (NO DISPONIBLE)"/>
    <n v="4"/>
    <n v="0"/>
    <n v="10"/>
    <n v="1"/>
    <n v="39316886.93"/>
    <s v="UNIDAD"/>
    <s v="NO SOLICITADAS"/>
  </r>
  <r>
    <x v="11"/>
    <s v="02-01-01-004-004"/>
    <s v="02-01-01-004-004-02"/>
    <s v="Activos fijos - Máquinas herramientas y sus partes, piezas y accesorios"/>
    <s v="PRENSA DE BANCO"/>
    <n v="27112123"/>
    <s v="SELECCIÓN ABREVIADA SUBASTA INVERSA (NO DISPONIBLE)"/>
    <n v="4"/>
    <n v="0"/>
    <n v="10"/>
    <n v="1"/>
    <n v="519463.41"/>
    <s v="UNIDAD"/>
    <s v="NO SOLICITADAS"/>
  </r>
  <r>
    <x v="11"/>
    <s v="02-01-01-004-004"/>
    <s v="02-01-01-004-004-02"/>
    <s v="Activos fijos - Máquinas herramientas y sus partes, piezas y accesorios"/>
    <s v="PULIDORA 4 1/2 PULGADA P/N: DWE4314-B3"/>
    <n v="27112749"/>
    <s v="SELECCIÓN ABREVIADA SUBASTA INVERSA (NO DISPONIBLE)"/>
    <n v="4"/>
    <n v="0"/>
    <n v="10"/>
    <n v="1"/>
    <n v="852244.66"/>
    <s v="UNIDAD"/>
    <s v="NO SOLICITADAS"/>
  </r>
  <r>
    <x v="11"/>
    <s v="02-01-01-004-004"/>
    <s v="02-01-01-004-004-02"/>
    <s v="Activos fijos - Máquinas herramientas y sus partes, piezas y accesorios"/>
    <s v="PISTOLA DE CALOR P/N: ET1400-MODIFICACION 299"/>
    <n v="27112717"/>
    <s v="SELECCIÓN ABREVIADA SUBASTA INVERSA (NO DISPONIBLE)"/>
    <n v="5"/>
    <n v="0"/>
    <n v="10"/>
    <n v="2"/>
    <n v="1078350.3600000001"/>
    <s v="UNIDAD"/>
    <s v="NO SOLICITADAS"/>
  </r>
  <r>
    <x v="11"/>
    <s v="02-01-01-004-004"/>
    <s v="02-01-01-004-004-02"/>
    <s v="Activos fijos - Máquinas herramientas y sus partes, piezas y accesorios"/>
    <s v="ATORNILLADOR INALÁMBRICO DE IMPACTO"/>
    <n v="31161508"/>
    <s v="SELECCIÓN ABREVIADA SUBASTA INVERSA (NO DISPONIBLE)"/>
    <n v="9"/>
    <n v="0"/>
    <n v="16"/>
    <n v="1"/>
    <n v="488623.81"/>
    <s v="UNIDAD"/>
    <s v="NO SOLICITADAS"/>
  </r>
  <r>
    <x v="11"/>
    <s v="02-01-01-004-004"/>
    <s v="02-01-01-004-004-02"/>
    <s v="Activos fijos - Máquinas herramientas y sus partes, piezas y accesorios"/>
    <s v="ATORNILLADOR INALÁMBRICO DE IMPACTO "/>
    <n v="27111742"/>
    <s v="MÍNIMA CUANTÍA"/>
    <n v="8"/>
    <n v="4"/>
    <n v="10"/>
    <n v="2"/>
    <n v="977247.62"/>
    <s v="UNIDAD"/>
    <s v="NO SOLICITADAS"/>
  </r>
  <r>
    <x v="11"/>
    <s v="02-01-01-004-004"/>
    <s v="02-01-01-004-004-02"/>
    <s v="Activos fijos - Máquinas herramientas y sus partes, piezas y accesorios"/>
    <s v="TALADRO INALÁMBRICO PERCUTOR DE 24 VOLTIOS "/>
    <n v="23101502"/>
    <s v="MÍNIMA CUANTÍA"/>
    <n v="8"/>
    <n v="4"/>
    <n v="10"/>
    <n v="2"/>
    <n v="509048.04"/>
    <s v="UNIDAD"/>
    <s v="NO SOLICITADAS"/>
  </r>
  <r>
    <x v="11"/>
    <s v="02-01-01-004-004"/>
    <s v="02-01-01-004-004-02"/>
    <s v="Activos fijos - Máquinas herramientas y sus partes, piezas y accesorios"/>
    <s v="SALDO CPA 284 - SECADORA (GACAS)"/>
    <n v="0"/>
    <n v="0"/>
    <n v="0"/>
    <n v="0"/>
    <n v="10"/>
    <n v="1"/>
    <n v="30"/>
    <s v="GLOBAL"/>
    <s v="NO SOLICITADAS"/>
  </r>
  <r>
    <x v="11"/>
    <s v="02-01-01-004-004"/>
    <s v="02-01-01-004-004-02"/>
    <s v="Activos fijos - Máquinas herramientas y sus partes, piezas y accesorios"/>
    <s v="SALDO CPA 267 MATERIALES DE CONSTRUCCIÓN  "/>
    <n v="0"/>
    <n v="0"/>
    <n v="0"/>
    <n v="0"/>
    <n v="16"/>
    <n v="1"/>
    <n v="1577095.71"/>
    <s v="GLOBAL"/>
    <s v="NO SOLICITADAS"/>
  </r>
  <r>
    <x v="11"/>
    <s v="02-01-01-004-004"/>
    <s v="02-01-01-004-004-05"/>
    <s v="Activos fijos - Maquinaria para la elaboración de alimentos, bebidas y tabaco, y sus partes y piezas"/>
    <s v="PLANCHA ASADORA IINDUSTRIAL"/>
    <n v="48101511"/>
    <s v="MÍNIMA CUANTÍA"/>
    <n v="8"/>
    <n v="2"/>
    <n v="10"/>
    <n v="1"/>
    <n v="2380000"/>
    <s v="UNIDAD"/>
    <s v="NO SOLICITADAS"/>
  </r>
  <r>
    <x v="11"/>
    <s v="02-01-01-004-004"/>
    <s v="02-01-01-004-004-08"/>
    <s v="Activos fijos - Aparatos de uso doméstico y sus partes y piezas"/>
    <s v="SECADORA "/>
    <n v="52141602"/>
    <n v="0"/>
    <n v="0"/>
    <n v="0"/>
    <n v="10"/>
    <n v="1"/>
    <n v="2199900"/>
    <s v="UNIDAD"/>
    <s v="NO SOLICITADAS"/>
  </r>
  <r>
    <x v="11"/>
    <s v="02-01-01-004-004"/>
    <s v="02-01-01-004-004-08"/>
    <s v="Activos fijos - Aparatos de uso doméstico y sus partes y piezas"/>
    <s v="LAVADORA"/>
    <n v="52141601"/>
    <n v="0"/>
    <n v="0"/>
    <n v="0"/>
    <n v="10"/>
    <n v="1"/>
    <n v="2429900"/>
    <s v="UNIDAD"/>
    <s v="NO SOLICITADAS"/>
  </r>
  <r>
    <x v="11"/>
    <s v="02-01-01-004-004"/>
    <s v="02-01-01-004-004-08"/>
    <s v="Activos fijos - Aparatos de uso doméstico y sus partes y piezas"/>
    <s v="ESTUFA  (4 FOGONES A GAS)  CUBIERTA  ACERO INOXIDABLE "/>
    <n v="48101521"/>
    <s v="MÍNIMA CUANTÍA"/>
    <n v="2"/>
    <n v="3"/>
    <n v="16"/>
    <n v="6"/>
    <n v="4591020"/>
    <s v="GLOBAL"/>
    <s v="NO SOLICITADAS"/>
  </r>
  <r>
    <x v="11"/>
    <s v="02-01-01-004-004"/>
    <s v="02-01-01-004-004-08"/>
    <s v="Activos fijos - Aparatos de uso doméstico y sus partes y piezas"/>
    <s v="CAMPANA RECIRCULADORA"/>
    <n v="48101820"/>
    <s v="MÍNIMA CUANTÍA"/>
    <n v="2"/>
    <n v="3"/>
    <n v="16"/>
    <n v="7"/>
    <n v="2690590"/>
    <s v="GLOBAL"/>
    <s v="NO SOLICITADAS"/>
  </r>
  <r>
    <x v="11"/>
    <s v="02-01-01-004-004"/>
    <s v="02-01-01-004-004-08"/>
    <s v="Activos fijos - Aparatos de uso doméstico y sus partes y piezas"/>
    <s v="HORNO DE EMPOTRAR A GAS"/>
    <n v="41104509"/>
    <s v="MÍNIMA CUANTÍA"/>
    <n v="2"/>
    <n v="3"/>
    <n v="16"/>
    <n v="7"/>
    <n v="7855190"/>
    <s v="GLOBAL"/>
    <s v="NO SOLICITADAS"/>
  </r>
  <r>
    <x v="11"/>
    <s v="02-01-01-004-004"/>
    <s v="02-01-01-004-004-08"/>
    <s v="Activos fijos - Aparatos de uso doméstico y sus partes y piezas"/>
    <s v="CALENTADOR DE PASO A GAS CHA 12LT"/>
    <n v="40101825"/>
    <s v="MÍNIMA CUANTÍA"/>
    <n v="2"/>
    <n v="3"/>
    <n v="16"/>
    <n v="6"/>
    <n v="16286340"/>
    <s v="GLOBAL"/>
    <s v="NO SOLICITADAS"/>
  </r>
  <r>
    <x v="11"/>
    <s v="02-01-01-004-004"/>
    <s v="02-01-01-004-004-08"/>
    <s v="Activos fijos - Aparatos de uso doméstico y sus partes y piezas"/>
    <s v="CALENTADOR DE PASO A GAS TIRO   FORZADO 16 LB"/>
    <n v="40101825"/>
    <s v="MÍNIMA CUANTÍA"/>
    <n v="2"/>
    <n v="3"/>
    <n v="16"/>
    <n v="2"/>
    <n v="5593000"/>
    <s v="GLOBAL"/>
    <s v="NO SOLICITADAS"/>
  </r>
  <r>
    <x v="11"/>
    <s v="02-01-01-004-004"/>
    <s v="02-01-01-004-004-08"/>
    <s v="Activos fijos - Aparatos de uso doméstico y sus partes y piezas"/>
    <s v="ESTUFA VITROCERÁMICA"/>
    <n v="48101521"/>
    <s v="MÍNIMA CUANTÍA"/>
    <n v="2"/>
    <n v="3"/>
    <n v="16"/>
    <n v="1"/>
    <n v="2147950"/>
    <s v="GLOBAL"/>
    <s v="NO SOLICITADAS"/>
  </r>
  <r>
    <x v="11"/>
    <s v="02-01-01-004-004"/>
    <s v="02-01-01-004-004-08"/>
    <s v="Activos fijos - Aparatos de uso doméstico y sus partes y piezas"/>
    <s v="CALENTADOR AMBIENTE"/>
    <n v="0"/>
    <s v="MÍNIMA CUANTÍA"/>
    <n v="8"/>
    <n v="4"/>
    <n v="10"/>
    <n v="1"/>
    <n v="494088"/>
    <s v="UNIDAD"/>
    <s v="NO SOLICITADAS"/>
  </r>
  <r>
    <x v="11"/>
    <s v="02-01-01-004-004"/>
    <s v="02-01-01-004-004-08"/>
    <s v="Activos fijos - Aparatos de uso doméstico y sus partes y piezas"/>
    <s v="ASPIRADORA "/>
    <n v="0"/>
    <n v="0"/>
    <n v="0"/>
    <n v="0"/>
    <n v="10"/>
    <n v="2"/>
    <n v="4054798"/>
    <s v="GLOBAL"/>
    <s v=""/>
  </r>
  <r>
    <x v="11"/>
    <s v="02-01-01-004-004"/>
    <s v="02-01-01-004-004-08"/>
    <s v="Activos fijos - Aparatos de uso doméstico y sus partes y piezas"/>
    <s v="ESTUFA INDUSTRIAL 6 PUESTOS"/>
    <n v="40101808"/>
    <s v="MÍNIMA CUANTÍA"/>
    <n v="8"/>
    <n v="2"/>
    <n v="10"/>
    <n v="1"/>
    <n v="2856000"/>
    <s v="UNIDAD"/>
    <s v="NO SOLICITADAS"/>
  </r>
  <r>
    <x v="11"/>
    <s v="02-01-01-004-004"/>
    <s v="02-01-01-004-004-08"/>
    <s v="Activos fijos - Aparatos de uso doméstico y sus partes y piezas"/>
    <s v="ESTUFA ENANA DOBLE QUEMADOR 75X70 APROX"/>
    <n v="48101509"/>
    <s v="MÍNIMA CUANTÍA"/>
    <n v="8"/>
    <n v="2"/>
    <n v="10"/>
    <n v="1"/>
    <n v="1785000"/>
    <s v="UNIDAD"/>
    <s v="NO SOLICITADAS"/>
  </r>
  <r>
    <x v="11"/>
    <s v="02-01-01-004-004"/>
    <s v="02-01-01-004-004-08"/>
    <s v="Activos fijos - Aparatos de uso doméstico y sus partes y piezas"/>
    <s v="VENTILADOR TECHO:DIAMETRO 56 (140CM), HELICES 3"/>
    <n v="52141804"/>
    <s v="MÍNIMA CUANTÍA"/>
    <n v="6"/>
    <n v="0"/>
    <n v="10"/>
    <n v="3"/>
    <n v="1190001"/>
    <s v="UNIDAD"/>
    <s v="NO SOLICITADAS"/>
  </r>
  <r>
    <x v="11"/>
    <s v="02-01-01-004-004"/>
    <s v="02-01-01-004-004-08"/>
    <s v="Activos fijos - Aparatos de uso doméstico y sus partes y piezas"/>
    <s v="SECADORA (GACAS)"/>
    <n v="47111501"/>
    <s v="MÍNIMA CUANTÍA"/>
    <n v="9"/>
    <n v="2"/>
    <n v="10"/>
    <n v="3"/>
    <n v="12599670"/>
    <s v="UNIDAD"/>
    <s v="NO SOLICITADAS"/>
  </r>
  <r>
    <x v="11"/>
    <s v="02-01-01-004-004"/>
    <s v="02-01-01-004-004-08"/>
    <s v="Activos fijos - Aparatos de uso doméstico y sus partes y piezas"/>
    <s v="LAVADORA DE 19Kg BLANCA"/>
    <n v="52141601"/>
    <s v="MÍNIMA CUANTÍA"/>
    <n v="9"/>
    <n v="3"/>
    <n v="10"/>
    <n v="2"/>
    <n v="5723800"/>
    <s v="UNIDAD"/>
    <s v="NO SOLICITADAS"/>
  </r>
  <r>
    <x v="11"/>
    <s v="02-01-01-004-004"/>
    <s v="02-01-01-004-004-08"/>
    <s v="Activos fijos - Aparatos de uso doméstico y sus partes y piezas"/>
    <s v="LAVADORA DE ROPA"/>
    <n v="47111501"/>
    <n v="0"/>
    <n v="0"/>
    <n v="0"/>
    <n v="10"/>
    <n v="1"/>
    <n v="4499900"/>
    <s v="UNIDAD"/>
    <s v="NO SOLICITADAS"/>
  </r>
  <r>
    <x v="11"/>
    <s v="02-01-01-004-004"/>
    <s v="02-01-01-004-004-08"/>
    <s v="Activos fijos - Aparatos de uso doméstico y sus partes y piezas"/>
    <s v="SECADORA DE ROPA"/>
    <n v="47111501"/>
    <n v="0"/>
    <n v="0"/>
    <n v="0"/>
    <n v="10"/>
    <n v="1"/>
    <n v="2893890"/>
    <s v="UNIDAD"/>
    <s v="NO SOLICITADAS"/>
  </r>
  <r>
    <x v="11"/>
    <s v="02-01-01-004-004"/>
    <s v="02-01-01-004-004-08"/>
    <s v="Activos fijos - Aparatos de uso doméstico y sus partes y piezas"/>
    <s v="SECADORA 18 Kg ELECTRICA 220V"/>
    <n v="52141602"/>
    <s v="MÍNIMA CUANTÍA"/>
    <n v="9"/>
    <n v="3"/>
    <n v="10"/>
    <n v="2"/>
    <n v="6479700"/>
    <s v="UNIDAD"/>
    <s v="NO SOLICITADAS"/>
  </r>
  <r>
    <x v="11"/>
    <s v="02-01-01-004-004"/>
    <s v="02-01-01-004-004-08"/>
    <s v="Activos fijos - Aparatos de uso doméstico y sus partes y piezas"/>
    <s v="HORNO MICROONDAS"/>
    <n v="41104509"/>
    <n v="0"/>
    <n v="0"/>
    <n v="0"/>
    <n v="10"/>
    <n v="1"/>
    <n v="369900"/>
    <s v="UNIDAD"/>
    <s v="NO SOLICITADAS"/>
  </r>
  <r>
    <x v="11"/>
    <s v="02-01-01-004-004"/>
    <s v="02-01-01-004-004-08"/>
    <s v="Activos fijos - Aparatos de uso doméstico y sus partes y piezas"/>
    <s v="LAVACABEZAS"/>
    <n v="52141611"/>
    <n v="0"/>
    <n v="0"/>
    <n v="0"/>
    <n v="16"/>
    <n v="1"/>
    <n v="1610000"/>
    <s v="UNIDAD"/>
    <s v="NO SOLICITADAS"/>
  </r>
  <r>
    <x v="11"/>
    <s v="02-01-01-004-004"/>
    <s v="02-01-01-004-004-08"/>
    <s v="Activos fijos - Aparatos de uso doméstico y sus partes y piezas"/>
    <s v="LAVACABEZAS"/>
    <n v="52141611"/>
    <n v="0"/>
    <n v="0"/>
    <n v="0"/>
    <n v="16"/>
    <n v="1"/>
    <n v="1882293"/>
    <s v="UNIDAD"/>
    <s v="NO SOLICITADAS"/>
  </r>
  <r>
    <x v="11"/>
    <s v="02-01-01-004-004"/>
    <s v="02-01-01-004-004-08"/>
    <s v="Activos fijos - Aparatos de uso doméstico y sus partes y piezas"/>
    <s v="SOBRANTE CPA 283 - LAVADORA (GACAS)"/>
    <n v="47111501"/>
    <s v="MÍNIMA CUANTÍA"/>
    <n v="9"/>
    <n v="2"/>
    <n v="10"/>
    <n v="3"/>
    <n v="12572700"/>
    <s v="UNIDAD"/>
    <s v="NO SOLICITADAS"/>
  </r>
  <r>
    <x v="11"/>
    <s v="02-01-01-004-004"/>
    <s v="02-01-01-004-004-08"/>
    <s v="Activos fijos - Aparatos de uso doméstico y sus partes y piezas"/>
    <s v="LAVACABEZAS"/>
    <n v="0"/>
    <n v="0"/>
    <n v="0"/>
    <n v="0"/>
    <n v="16"/>
    <n v="1"/>
    <n v="1107707"/>
    <s v="UNIDAD"/>
    <s v="NO SOLICITADAS"/>
  </r>
  <r>
    <x v="11"/>
    <s v="02-01-01-004-004"/>
    <s v="02-01-01-004-004-08"/>
    <s v="Activos fijos - Aparatos de uso doméstico y sus partes y piezas"/>
    <s v="SALDO CPA 137 GASODOMESTICOS"/>
    <n v="0"/>
    <n v="0"/>
    <n v="0"/>
    <n v="0"/>
    <n v="16"/>
    <n v="1"/>
    <n v="193560"/>
    <s v="GLOBAL"/>
    <s v="NO SOLICITADAS"/>
  </r>
  <r>
    <x v="11"/>
    <s v="02-01-01-004-004"/>
    <s v="02-01-01-004-004-08"/>
    <s v="Activos fijos - Aparatos de uso doméstico y sus partes y piezas"/>
    <s v="SALDO CPA 310 LAVADORA Y SECADORA GRUPA"/>
    <n v="0"/>
    <n v="0"/>
    <n v="0"/>
    <n v="0"/>
    <n v="10"/>
    <n v="1"/>
    <n v="10"/>
    <s v="GLOBAL"/>
    <s v="NO SOLICITADAS"/>
  </r>
  <r>
    <x v="11"/>
    <s v="02-01-01-004-004"/>
    <s v="02-01-01-004-004-09"/>
    <s v="Activos fijos - Otra maquinaria para usos especiales y sus partes y piezas"/>
    <s v="DOSIFICADORA DE QUIMICOS GAORI"/>
    <n v="40151505"/>
    <s v="MÍNIMA CUANTÍA"/>
    <n v="6"/>
    <n v="0"/>
    <n v="10"/>
    <n v="1"/>
    <n v="1799280"/>
    <s v="UNIDAD"/>
    <s v="NO SOLICITADAS"/>
  </r>
  <r>
    <x v="11"/>
    <s v="02-01-01-004-004"/>
    <s v="02-01-01-004-004-09"/>
    <s v="Activos fijos - Otra maquinaria para usos especiales y sus partes y piezas"/>
    <s v="Thermal Transfer Printer; Portable Kit, LS8EQ"/>
    <n v="43212108"/>
    <s v="SELECCIÓN ABREVIADA SUBASTA INVERSA (NO DISPONIBLE)"/>
    <n v="4"/>
    <n v="0"/>
    <n v="10"/>
    <n v="1"/>
    <n v="93341.08"/>
    <s v="UNIDAD"/>
    <s v="NO SOLICITADAS"/>
  </r>
  <r>
    <x v="11"/>
    <s v="02-01-01-004-004"/>
    <s v="02-01-01-004-004-09"/>
    <s v="Activos fijos - Otra maquinaria para usos especiales y sus partes y piezas"/>
    <s v="HIDROLAVADORA PEQUEÑA"/>
    <n v="23151903"/>
    <s v="MÍNIMA CUANTÍA"/>
    <n v="4"/>
    <n v="0"/>
    <n v="10"/>
    <n v="1"/>
    <n v="539900"/>
    <s v="UNIDAD"/>
    <s v="NO SOLICITADAS"/>
  </r>
  <r>
    <x v="11"/>
    <s v="02-01-01-004-004"/>
    <s v="02-01-01-004-004-09"/>
    <s v="Activos fijos - Otra maquinaria para usos especiales y sus partes y piezas"/>
    <s v="HIDROLAVADORA PEQUEÑA"/>
    <n v="23181506"/>
    <s v="MÍNIMA CUANTÍA"/>
    <n v="9"/>
    <n v="2"/>
    <n v="10"/>
    <n v="1"/>
    <n v="539900"/>
    <s v="UNIDAD"/>
    <s v="NO SOLICITADAS"/>
  </r>
  <r>
    <x v="11"/>
    <s v="02-01-01-004-004"/>
    <s v="02-01-01-004-004-09"/>
    <s v="Activos fijos - Otra maquinaria para usos especiales y sus partes y piezas"/>
    <s v="HIDROLAVADORA MEDIANA"/>
    <n v="23181506"/>
    <s v="MÍNIMA CUANTÍA"/>
    <n v="8"/>
    <n v="4"/>
    <n v="10"/>
    <n v="2"/>
    <n v="2679822"/>
    <s v="UNIDAD"/>
    <s v="NO SOLICITADAS"/>
  </r>
  <r>
    <x v="11"/>
    <s v="02-01-01-004-004"/>
    <s v="02-01-01-004-004-09"/>
    <s v="Activos fijos - Otra maquinaria para usos especiales y sus partes y piezas"/>
    <s v="HIDROLAVADORA GAAMA"/>
    <n v="23181506"/>
    <s v="MÍNIMA CUANTÍA"/>
    <n v="0"/>
    <n v="0"/>
    <n v="10"/>
    <n v="1"/>
    <n v="5670350"/>
    <s v="GLOBAL"/>
    <s v="NO SOLICITADAS"/>
  </r>
  <r>
    <x v="11"/>
    <s v="02-01-01-004-004"/>
    <s v="02-01-01-004-004-09"/>
    <s v="Activos fijos - Otra maquinaria para usos especiales y sus partes y piezas"/>
    <s v="HIDROLAVADORA PL"/>
    <n v="23181506"/>
    <s v="MÍNIMA CUANTÍA"/>
    <n v="9"/>
    <n v="3"/>
    <n v="10"/>
    <n v="1"/>
    <n v="1324900"/>
    <s v="UNIDAD"/>
    <s v="NO SOLICITADAS"/>
  </r>
  <r>
    <x v="11"/>
    <s v="02-01-01-004-005"/>
    <s v="02-01-01-004-005-01"/>
    <s v="Activos fijos - Máquinas para oficina y contabilidad, y sus partes y accesorios"/>
    <s v="TRITURADORA DE PAPEL"/>
    <n v="44101603"/>
    <s v="MÍNIMA CUANTÍA"/>
    <n v="6"/>
    <n v="3"/>
    <n v="10"/>
    <n v="1"/>
    <n v="500000"/>
    <s v="UNIDAD"/>
    <s v="NO SOLICITADAS"/>
  </r>
  <r>
    <x v="11"/>
    <s v="02-01-01-004-005"/>
    <s v="02-01-01-004-005-01"/>
    <s v="Activos fijos - Máquinas para oficina y contabilidad, y sus partes y accesorios"/>
    <s v="TRITURADORA DE PAPEL"/>
    <n v="44101603"/>
    <s v="MÍNIMA CUANTÍA"/>
    <n v="6"/>
    <n v="3"/>
    <n v="10"/>
    <n v="1"/>
    <n v="602416"/>
    <s v="UNIDAD"/>
    <s v="NO SOLICITADAS"/>
  </r>
  <r>
    <x v="11"/>
    <s v="02-01-01-004-005"/>
    <s v="02-01-01-004-005-01"/>
    <s v="Activos fijos - Máquinas para oficina y contabilidad, y sus partes y accesorios"/>
    <s v="TRITURADORA DE PAPEL IGEFA"/>
    <n v="52161505"/>
    <n v="0"/>
    <n v="4"/>
    <n v="0"/>
    <n v="10"/>
    <n v="1"/>
    <n v="584325"/>
    <s v="UNIDAD"/>
    <s v="NO SOLICITADAS"/>
  </r>
  <r>
    <x v="11"/>
    <s v="02-01-01-004-005"/>
    <s v="02-01-01-004-005-01"/>
    <s v="Activos fijos - Máquinas para oficina y contabilidad, y sus partes y accesorios"/>
    <s v="TRITURADORA DE PAPEL IGEFA"/>
    <n v="52161505"/>
    <s v="MÍNIMA CUANTÍA"/>
    <n v="0"/>
    <n v="0"/>
    <n v="10"/>
    <n v="1"/>
    <n v="518091"/>
    <s v="UNIDAD"/>
    <s v="NO SOLICITADAS"/>
  </r>
  <r>
    <x v="11"/>
    <s v="02-01-01-004-005"/>
    <s v="02-01-01-004-005-02"/>
    <s v="Activos fijos - Maquinaria de informática y sus partes, piezas y accesorios"/>
    <s v="ADQUISICIÓN DE ESCANER MULTIMARCA PARA VEHICULOS PERTENENCIENTES A LA FAC"/>
    <n v="43211711"/>
    <s v="MÍNIMA CUANTÍA"/>
    <n v="2"/>
    <n v="3"/>
    <n v="10"/>
    <n v="1"/>
    <n v="7000770"/>
    <s v="UNIDAD"/>
    <s v="NO SOLICITADAS"/>
  </r>
  <r>
    <x v="11"/>
    <s v="02-01-01-004-005"/>
    <s v="02-01-01-004-005-02"/>
    <s v="Activos fijos - Maquinaria de informática y sus partes, piezas y accesorios"/>
    <s v="TARJETA DE SONIDO"/>
    <n v="43233404"/>
    <s v="SELECCIÓN ABREVIADA MENOR CUANTÍA"/>
    <n v="1"/>
    <n v="3"/>
    <n v="10"/>
    <n v="2"/>
    <n v="762582.94"/>
    <s v="UNIDAD"/>
    <s v="NO SOLICITADAS"/>
  </r>
  <r>
    <x v="11"/>
    <s v="02-01-01-004-005"/>
    <s v="02-01-01-004-005-02"/>
    <s v="Activos fijos - Maquinaria de informática y sus partes, piezas y accesorios"/>
    <s v="IMPRESORA DE TARJETAS CARNET SERIES DOBLE CARA"/>
    <n v="43212100"/>
    <s v="MÍNIMA CUANTÍA"/>
    <n v="0"/>
    <n v="0"/>
    <n v="16"/>
    <n v="1"/>
    <n v="7687281"/>
    <s v="UNIDAD"/>
    <s v="NO SOLICITADAS"/>
  </r>
  <r>
    <x v="11"/>
    <s v="02-01-01-004-006"/>
    <s v="02-01-01-004-006-02"/>
    <s v="Activos fijos - Aparatos de control eléctrico y distribución de electricidad y sus partes y piezas"/>
    <s v="UPS (3KVA)"/>
    <n v="39121011"/>
    <s v="MÍNIMA CUANTÍA"/>
    <n v="5"/>
    <n v="3"/>
    <n v="10"/>
    <n v="3"/>
    <n v="9899999.129999999"/>
    <s v="UNIDAD"/>
    <s v="NO SOLICITADAS"/>
  </r>
  <r>
    <x v="11"/>
    <s v="02-01-01-004-006"/>
    <s v="02-01-01-004-006-02"/>
    <s v="Activos fijos - Aparatos de control eléctrico y distribución de electricidad y sus partes y piezas"/>
    <s v="ADQUISICIÓN DE UPS DE 30KVA"/>
    <n v="39121011"/>
    <s v="MÍNIMA CUANTÍA"/>
    <n v="8"/>
    <n v="2"/>
    <n v="10"/>
    <n v="1"/>
    <n v="39950000.510000005"/>
    <s v="UNIDAD"/>
    <s v="NO SOLICITADAS"/>
  </r>
  <r>
    <x v="11"/>
    <s v="02-01-01-004-006"/>
    <s v="02-01-01-004-006-02"/>
    <s v="Activos fijos - Aparatos de control eléctrico y distribución de electricidad y sus partes y piezas"/>
    <s v="EXTENSION DE 30 MTS 115 VAC / GAORI"/>
    <n v="39121402"/>
    <s v="SELECCIÓN ABREVIADA MENOR CUANTÍA"/>
    <n v="4"/>
    <n v="0"/>
    <n v="10"/>
    <n v="1"/>
    <n v="235213.72"/>
    <s v="UNIDAD"/>
    <s v="NO SOLICITADAS"/>
  </r>
  <r>
    <x v="11"/>
    <s v="02-01-01-004-006"/>
    <s v="02-01-01-004-006-02"/>
    <s v="Activos fijos - Aparatos de control eléctrico y distribución de electricidad y sus partes y piezas"/>
    <s v="EXTENSION TRIFASICA 220 VAC / GAORI"/>
    <n v="39121402"/>
    <s v="SELECCIÓN ABREVIADA MENOR CUANTÍA"/>
    <n v="4"/>
    <n v="0"/>
    <n v="10"/>
    <n v="1"/>
    <n v="280983.32"/>
    <s v="UNIDAD"/>
    <s v="NO SOLICITADAS"/>
  </r>
  <r>
    <x v="11"/>
    <s v="02-01-01-004-006"/>
    <s v="02-01-01-004-006-04"/>
    <s v="Activos fijos - Acumuladores, pilas y baterías primarias y sus partes y piezas"/>
    <s v="CARGADOR PELICAN "/>
    <n v="26111704"/>
    <s v="MÍNIMA CUANTÍA"/>
    <n v="0"/>
    <n v="0"/>
    <n v="10"/>
    <n v="1"/>
    <n v="1336922.58"/>
    <s v="UNIDAD"/>
    <s v=""/>
  </r>
  <r>
    <x v="11"/>
    <s v="02-01-01-004-006"/>
    <s v="02-01-01-004-006-04"/>
    <s v="Activos fijos - Acumuladores, pilas y baterías primarias y sus partes y piezas"/>
    <s v="CARGADOR Y RECUPERADOR DE BATERIAS DE 12V / GAORI"/>
    <n v="26111704"/>
    <s v="SELECCIÓN ABREVIADA MENOR CUANTÍA"/>
    <n v="4"/>
    <n v="0"/>
    <n v="10"/>
    <n v="1"/>
    <n v="1652473.4"/>
    <s v="UNIDAD"/>
    <s v="NO SOLICITADAS"/>
  </r>
  <r>
    <x v="11"/>
    <s v="02-01-01-004-006"/>
    <s v="02-01-01-004-006-04"/>
    <s v="Activos fijos - Acumuladores, pilas y baterías primarias y sus partes y piezas"/>
    <s v="CARGADOR BATERIA PL"/>
    <n v="26111704"/>
    <s v="MÍNIMA CUANTÍA"/>
    <n v="9"/>
    <n v="3"/>
    <n v="10"/>
    <n v="2"/>
    <n v="717400"/>
    <s v="UNIDAD"/>
    <s v="NO SOLICITADAS"/>
  </r>
  <r>
    <x v="11"/>
    <s v="02-01-01-004-006"/>
    <s v="02-01-01-004-006-05"/>
    <s v="Activos fijos - Lámparas eléctricas de incandescencia o descarga; lámparas de arco, equipo para alumbrado eléctrico; sus partes y piezas"/>
    <s v="LAMPARA"/>
    <n v="39111610"/>
    <s v="MÍNIMA CUANTÍA"/>
    <n v="0"/>
    <n v="0"/>
    <n v="10"/>
    <n v="2"/>
    <n v="2656963.7400000002"/>
    <s v="UNIDAD"/>
    <s v=""/>
  </r>
  <r>
    <x v="11"/>
    <s v="02-01-01-004-006"/>
    <s v="02-01-01-004-006-05"/>
    <s v="Activos fijos - Lámparas eléctricas de incandescencia o descarga; lámparas de arco, equipo para alumbrado eléctrico; sus partes y piezas"/>
    <s v="LINTERNA LED DE CABEZA"/>
    <n v="39111610"/>
    <s v="SELECCIÓN ABREVIADA SUBASTA INVERSA (NO DISPONIBLE)"/>
    <n v="4"/>
    <n v="0"/>
    <n v="10"/>
    <n v="4"/>
    <n v="4783061.4000000004"/>
    <s v="UNIDAD"/>
    <s v="NO SOLICITADAS"/>
  </r>
  <r>
    <x v="11"/>
    <s v="02-01-01-004-007"/>
    <s v="02-01-01-004-007-03"/>
    <s v="Activos fijos - Radiorreceptores y receptores de televisión; aparatos para la grabación y reproducción de sonido y video; micrófonos, altavoces, amplificadores, etc."/>
    <s v="MICRÓFONOS INALÁMBRICOS"/>
    <n v="52161551"/>
    <s v="SELECCIÓN ABREVIADA MENOR CUANTÍA"/>
    <n v="1"/>
    <n v="3"/>
    <n v="10"/>
    <n v="2"/>
    <n v="3488218.44"/>
    <s v="UNIDAD"/>
    <s v="NO SOLICITADAS"/>
  </r>
  <r>
    <x v="11"/>
    <s v="02-01-01-004-007"/>
    <s v="02-01-01-004-007-03"/>
    <s v="Activos fijos - Radiorreceptores y receptores de televisión; aparatos para la grabación y reproducción de sonido y video; micrófonos, altavoces, amplificadores, etc."/>
    <s v="AUDÍFONOS ESPECIALES PARA AUDIOVISUALES CON CABLE"/>
    <n v="52161514"/>
    <s v="SELECCIÓN ABREVIADA MENOR CUANTÍA"/>
    <n v="1"/>
    <n v="3"/>
    <n v="10"/>
    <n v="2"/>
    <n v="1733553.92"/>
    <s v="UNIDAD"/>
    <s v="NO SOLICITADAS"/>
  </r>
  <r>
    <x v="11"/>
    <s v="02-01-01-004-007"/>
    <s v="02-01-01-004-007-03"/>
    <s v="Activos fijos - Radiorreceptores y receptores de televisión; aparatos para la grabación y reproducción de sonido y video; micrófonos, altavoces, amplificadores, etc."/>
    <s v="MICRÓFONO CUELLO DE GANSO PARA CAJA DE SONIDO"/>
    <n v="52161551"/>
    <s v="SELECCIÓN ABREVIADA MENOR CUANTÍA"/>
    <n v="1"/>
    <n v="3"/>
    <n v="10"/>
    <n v="1"/>
    <n v="1024875.6"/>
    <s v="UNIDAD"/>
    <s v="NO SOLICITADAS"/>
  </r>
  <r>
    <x v="11"/>
    <s v="02-01-01-004-007"/>
    <s v="02-01-01-004-007-03"/>
    <s v="Activos fijos - Radiorreceptores y receptores de televisión; aparatos para la grabación y reproducción de sonido y video; micrófonos, altavoces, amplificadores, etc."/>
    <s v="MICRÓFONO ALÁMBRICO PARA CAJA DE SONIDO"/>
    <n v="52161551"/>
    <s v="SELECCIÓN ABREVIADA MENOR CUANTÍA"/>
    <n v="1"/>
    <n v="3"/>
    <n v="10"/>
    <n v="1"/>
    <n v="401406.04"/>
    <s v="UNIDAD"/>
    <s v="NO SOLICITADAS"/>
  </r>
  <r>
    <x v="11"/>
    <s v="02-01-01-004-007"/>
    <s v="02-01-01-004-007-03"/>
    <s v="Activos fijos - Radiorreceptores y receptores de televisión; aparatos para la grabación y reproducción de sonido y video; micrófonos, altavoces, amplificadores, etc."/>
    <s v="CONSOLA DE RADIO DE ULTIMA GENERACIÓN "/>
    <n v="32101500"/>
    <s v="SELECCIÓN ABREVIADA MENOR CUANTÍA"/>
    <n v="1"/>
    <n v="3"/>
    <n v="10"/>
    <n v="1"/>
    <n v="18677841.350000001"/>
    <s v="UNIDAD"/>
    <s v="NO SOLICITADAS"/>
  </r>
  <r>
    <x v="11"/>
    <s v="02-01-01-004-007"/>
    <s v="02-01-01-004-007-03"/>
    <s v="Activos fijos - Radiorreceptores y receptores de televisión; aparatos para la grabación y reproducción de sonido y video; micrófonos, altavoces, amplificadores, etc."/>
    <s v="MIXER PARA CAJA DE SONIDO"/>
    <n v="32101523"/>
    <s v="SELECCIÓN ABREVIADA MENOR CUANTÍA"/>
    <n v="1"/>
    <n v="3"/>
    <n v="10"/>
    <n v="1"/>
    <n v="6431634.6500000004"/>
    <s v="UNIDAD"/>
    <s v="NO SOLICITADAS"/>
  </r>
  <r>
    <x v="11"/>
    <s v="02-01-01-004-007"/>
    <s v="02-01-01-004-007-03"/>
    <s v="Activos fijos - Radiorreceptores y receptores de televisión; aparatos para la grabación y reproducción de sonido y video; micrófonos, altavoces, amplificadores, etc."/>
    <s v="MONITOR ESTUDIO PARA CAJA DE SONIDO"/>
    <n v="45111713"/>
    <s v="SELECCIÓN ABREVIADA MENOR CUANTÍA"/>
    <n v="1"/>
    <n v="3"/>
    <n v="10"/>
    <n v="1"/>
    <n v="996334.64"/>
    <s v="UNIDAD"/>
    <s v="NO SOLICITADAS"/>
  </r>
  <r>
    <x v="11"/>
    <s v="02-01-01-004-007"/>
    <s v="02-01-01-004-007-03"/>
    <s v="Activos fijos - Radiorreceptores y receptores de televisión; aparatos para la grabación y reproducción de sonido y video; micrófonos, altavoces, amplificadores, etc."/>
    <s v="MICRÓFONO DE SOLAPA INALÁMBRICO"/>
    <n v="52161551"/>
    <s v="SELECCIÓN ABREVIADA MENOR CUANTÍA"/>
    <n v="1"/>
    <n v="3"/>
    <n v="10"/>
    <n v="1"/>
    <n v="435247.26"/>
    <s v="UNIDAD"/>
    <s v="NO SOLICITADAS"/>
  </r>
  <r>
    <x v="11"/>
    <s v="02-01-01-004-007"/>
    <s v="02-01-01-004-007-03"/>
    <s v="Activos fijos - Radiorreceptores y receptores de televisión; aparatos para la grabación y reproducción de sonido y video; micrófonos, altavoces, amplificadores, etc."/>
    <s v="AUDÍFONOS SEMIPROFESINALES (SONY) "/>
    <n v="52161514"/>
    <s v="SELECCIÓN ABREVIADA MENOR CUANTÍA"/>
    <n v="1"/>
    <n v="3"/>
    <n v="10"/>
    <n v="1"/>
    <n v="266018.55"/>
    <s v="UNIDAD"/>
    <s v="NO SOLICITADAS"/>
  </r>
  <r>
    <x v="11"/>
    <s v="02-01-01-004-007"/>
    <s v="02-01-01-004-007-03"/>
    <s v="Activos fijos - Radiorreceptores y receptores de televisión; aparatos para la grabación y reproducción de sonido y video; micrófonos, altavoces, amplificadores, etc."/>
    <s v="SALDO CPA 300 - VIDEO BEAM"/>
    <n v="0"/>
    <n v="0"/>
    <n v="0"/>
    <n v="0"/>
    <n v="10"/>
    <n v="1"/>
    <n v="3100000"/>
    <s v="GLOBAL"/>
    <s v="NO SOLICITADAS"/>
  </r>
  <r>
    <x v="11"/>
    <s v="02-01-01-004-008"/>
    <s v="02-01-01-004-008-01"/>
    <s v="Activos fijos - Aparatos médicos y quirúrgicos y aparatos ortésicos y protésicos"/>
    <s v="SILLA BARBERIA"/>
    <n v="56111806"/>
    <s v="MÍNIMA CUANTÍA"/>
    <n v="2"/>
    <n v="3"/>
    <n v="16"/>
    <n v="3"/>
    <n v="3300000"/>
    <s v="UNIDAD"/>
    <s v="NO SOLICITADAS"/>
  </r>
  <r>
    <x v="11"/>
    <s v="02-01-01-004-008"/>
    <s v="02-01-01-004-008-01"/>
    <s v="Activos fijos - Aparatos médicos y quirúrgicos y aparatos ortésicos y protésicos"/>
    <s v="SILLA BARBERIA"/>
    <n v="56111806"/>
    <s v="MÍNIMA CUANTÍA"/>
    <n v="6"/>
    <n v="3"/>
    <n v="16"/>
    <n v="1"/>
    <n v="900000"/>
    <s v="UNIDAD"/>
    <s v="NO SOLICITADAS"/>
  </r>
  <r>
    <x v="11"/>
    <s v="02-01-01-004-008"/>
    <s v="02-01-01-004-008-01"/>
    <s v="Activos fijos - Aparatos médicos y quirúrgicos y aparatos ortésicos y protésicos"/>
    <s v="SALDO SILLA BARBERIA"/>
    <n v="56111806"/>
    <s v="MÍNIMA CUANTÍA"/>
    <n v="9"/>
    <n v="2"/>
    <n v="16"/>
    <n v="1"/>
    <n v="1388523"/>
    <s v="UNIDAD"/>
    <s v="NO SOLICITADAS"/>
  </r>
  <r>
    <x v="11"/>
    <s v="02-01-01-004-008"/>
    <s v="02-01-01-004-008-01"/>
    <s v="Activos fijos - Aparatos médicos y quirúrgicos y aparatos ortésicos y protésicos"/>
    <s v="SALDO CPA 290 PELUQUERIA"/>
    <n v="0"/>
    <n v="0"/>
    <n v="0"/>
    <n v="0"/>
    <n v="16"/>
    <n v="1"/>
    <n v="1400000"/>
    <s v="GLOBAL"/>
    <s v="NO SOLICITADAS"/>
  </r>
  <r>
    <x v="11"/>
    <s v="02-01-01-004-008"/>
    <s v="02-01-01-004-008-02"/>
    <s v="Activos fijos - Instrumentos y aparatos de medición, verificación, análisis, de navegación y para otros fines (excepto instrumentos ópticos); instrumentos de control de procesos industriales, sus partes, piezas y accesorios"/>
    <s v="PHMETRO  MULTIPARAMETRICO GAORI"/>
    <n v="41115603"/>
    <s v="MÍNIMA CUANTÍA"/>
    <n v="6"/>
    <n v="0"/>
    <n v="10"/>
    <n v="1"/>
    <n v="8330000"/>
    <s v="UNIDAD"/>
    <s v="NO SOLICITADAS"/>
  </r>
  <r>
    <x v="11"/>
    <s v="02-01-01-004-008"/>
    <s v="02-01-01-004-008-02"/>
    <s v="Activos fijos - Instrumentos y aparatos de medición, verificación, análisis, de navegación y para otros fines (excepto instrumentos ópticos); instrumentos de control de procesos industriales, sus partes, piezas y accesorios"/>
    <s v="FOTOMETRO (INCLUYE KIT DE MUESTRAS)"/>
    <n v="41115300"/>
    <s v="MÍNIMA CUANTÍA"/>
    <n v="6"/>
    <n v="0"/>
    <n v="10"/>
    <n v="1"/>
    <n v="5355000"/>
    <s v="UNIDAD"/>
    <s v="NO SOLICITADAS"/>
  </r>
  <r>
    <x v="11"/>
    <s v="02-01-01-004-008"/>
    <s v="02-01-01-004-008-02"/>
    <s v="Activos fijos - Instrumentos y aparatos de medición, verificación, análisis, de navegación y para otros fines (excepto instrumentos ópticos); instrumentos de control de procesos industriales, sus partes, piezas y accesorios"/>
    <s v="MANÓMETRO DIGITAL,  "/>
    <n v="41103311"/>
    <s v="MÍNIMA CUANTÍA"/>
    <n v="0"/>
    <n v="0"/>
    <n v="10"/>
    <n v="2"/>
    <n v="943918.36"/>
    <s v="UNIDAD"/>
    <s v=""/>
  </r>
  <r>
    <x v="11"/>
    <s v="02-01-01-004-008"/>
    <s v="02-01-01-004-008-02"/>
    <s v="Activos fijos - Instrumentos y aparatos de medición, verificación, análisis, de navegación y para otros fines (excepto instrumentos ópticos); instrumentos de control de procesos industriales, sus partes, piezas y accesorios"/>
    <s v="MULTIMETRO DIGITAL"/>
    <n v="41113630"/>
    <s v="MÍNIMA CUANTÍA"/>
    <n v="0"/>
    <n v="0"/>
    <n v="10"/>
    <n v="1"/>
    <n v="602924.26"/>
    <s v="UNIDAD"/>
    <s v=""/>
  </r>
  <r>
    <x v="11"/>
    <s v="02-01-01-004-008"/>
    <s v="02-01-01-004-008-02"/>
    <s v="Activos fijos - Instrumentos y aparatos de medición, verificación, análisis, de navegación y para otros fines (excepto instrumentos ópticos); instrumentos de control de procesos industriales, sus partes, piezas y accesorios"/>
    <s v="DETECTOR DE TENSION PARA PERTIGA DE MEDIA TENSION  HASTA 34 KW MINIMO  / GAORI"/>
    <n v="32101519"/>
    <s v="SELECCIÓN ABREVIADA MENOR CUANTÍA"/>
    <n v="4"/>
    <n v="0"/>
    <n v="10"/>
    <n v="1"/>
    <n v="906682.8"/>
    <s v="UNIDAD"/>
    <s v="NO SOLICITADAS"/>
  </r>
  <r>
    <x v="11"/>
    <s v="02-01-01-004-008"/>
    <s v="02-01-01-004-008-02"/>
    <s v="Activos fijos - Instrumentos y aparatos de medición, verificación, análisis, de navegación y para otros fines (excepto instrumentos ópticos); instrumentos de control de procesos industriales, sus partes, piezas y accesorios"/>
    <s v="MULTIMETRO DIGITAL 1000V AC-DC/OHMS/MF/CON RANGO AUTOMATICO  / GAORI"/>
    <n v="41113630"/>
    <s v="SELECCIÓN ABREVIADA MENOR CUANTÍA"/>
    <n v="4"/>
    <n v="0"/>
    <n v="10"/>
    <n v="1"/>
    <n v="540089.65"/>
    <s v="UNIDAD"/>
    <s v="NO SOLICITADAS"/>
  </r>
  <r>
    <x v="11"/>
    <s v="02-01-01-004-008"/>
    <s v="02-01-01-004-008-02"/>
    <s v="Activos fijos - Instrumentos y aparatos de medición, verificación, análisis, de navegación y para otros fines (excepto instrumentos ópticos); instrumentos de control de procesos industriales, sus partes, piezas y accesorios"/>
    <s v="NIVEL LASER BOSH DE 4 LINEAS"/>
    <n v="27112313"/>
    <s v="SELECCIÓN ABREVIADA SUBASTA INVERSA (NO DISPONIBLE)"/>
    <n v="4"/>
    <n v="0"/>
    <n v="10"/>
    <n v="1"/>
    <n v="2923209.36"/>
    <s v="UNIDAD"/>
    <s v="NO SOLICITADAS"/>
  </r>
  <r>
    <x v="11"/>
    <s v="02-01-01-004-008"/>
    <s v="02-01-01-004-008-02"/>
    <s v="Activos fijos - Instrumentos y aparatos de medición, verificación, análisis, de navegación y para otros fines (excepto instrumentos ópticos); instrumentos de control de procesos industriales, sus partes, piezas y accesorios"/>
    <s v="METRO LASER CAPACIDAD 500 METROS"/>
    <n v="27112313"/>
    <s v="SELECCIÓN ABREVIADA SUBASTA INVERSA (NO DISPONIBLE)"/>
    <n v="4"/>
    <n v="0"/>
    <n v="10"/>
    <n v="1"/>
    <n v="3017503.08"/>
    <s v="UNIDAD"/>
    <s v="NO SOLICITADAS"/>
  </r>
  <r>
    <x v="11"/>
    <s v="02-01-01-004-008"/>
    <s v="02-01-01-004-008-02"/>
    <s v="Activos fijos - Instrumentos y aparatos de medición, verificación, análisis, de navegación y para otros fines (excepto instrumentos ópticos); instrumentos de control de procesos industriales, sus partes, piezas y accesorios"/>
    <s v="PINZA VOLTIAMPERIMÉTRICA REF. FLUKE MODELO T5-1000"/>
    <n v="41113682"/>
    <s v="MÍNIMA CUANTÍA"/>
    <n v="8"/>
    <n v="4"/>
    <n v="10"/>
    <n v="2"/>
    <n v="987168.48"/>
    <s v="UNIDAD"/>
    <s v="NO SOLICITADAS"/>
  </r>
  <r>
    <x v="11"/>
    <s v="02-01-01-004-008"/>
    <s v="02-01-01-004-008-03"/>
    <s v="Activos fijos - Instrumentos ópticos y equipo fotográfico; partes, piezas y accesorios"/>
    <s v="LENTE FE 24-105 MM F4 G OSS"/>
    <n v="45121603"/>
    <s v="SELECCIÓN ABREVIADA MENOR CUANTÍA"/>
    <n v="1"/>
    <n v="3"/>
    <n v="10"/>
    <n v="1"/>
    <n v="3962427.49"/>
    <s v="UNIDAD"/>
    <s v="NO SOLICITADAS"/>
  </r>
  <r>
    <x v="11"/>
    <s v="02-01-01-004-008"/>
    <s v="02-01-01-004-008-03"/>
    <s v="Activos fijos - Instrumentos ópticos y equipo fotográfico; partes, piezas y accesorios"/>
    <s v="LENTE E PZ 16-50 MM F 3,5 – 5,6 OSS"/>
    <n v="45121603"/>
    <s v="SELECCIÓN ABREVIADA MENOR CUANTÍA"/>
    <n v="1"/>
    <n v="3"/>
    <n v="10"/>
    <n v="1"/>
    <n v="1076508.51"/>
    <s v="UNIDAD"/>
    <s v="NO SOLICITADAS"/>
  </r>
  <r>
    <x v="11"/>
    <s v="02-01-01-004-008"/>
    <s v="02-01-01-004-008-03"/>
    <s v="Activos fijos - Instrumentos ópticos y equipo fotográfico; partes, piezas y accesorios"/>
    <s v="KIT DE JAULA PARA CÁMARA A7 II"/>
    <n v="45121600"/>
    <s v="SELECCIÓN ABREVIADA MENOR CUANTÍA"/>
    <n v="1"/>
    <n v="3"/>
    <n v="10"/>
    <n v="1"/>
    <n v="576934.61"/>
    <s v="UNIDAD"/>
    <s v="NO SOLICITADAS"/>
  </r>
  <r>
    <x v="11"/>
    <s v="02-01-01-004-008"/>
    <s v="02-01-01-004-008-03"/>
    <s v="Activos fijos - Instrumentos ópticos y equipo fotográfico; partes, piezas y accesorios"/>
    <s v="KIT DE JAULA PARA CÁMARA DSLR (FC- CTH)"/>
    <n v="45121600"/>
    <s v="SELECCIÓN ABREVIADA MENOR CUANTÍA"/>
    <n v="1"/>
    <n v="3"/>
    <n v="10"/>
    <n v="1"/>
    <n v="515579.4"/>
    <s v="UNIDAD"/>
    <s v="NO SOLICITADAS"/>
  </r>
  <r>
    <x v="11"/>
    <s v="02-01-01-004-008"/>
    <s v="02-01-01-004-008-03"/>
    <s v="Activos fijos - Instrumentos ópticos y equipo fotográfico; partes, piezas y accesorios"/>
    <s v="TELEPRONTER PORTÁTIL"/>
    <n v="45121600"/>
    <s v="SELECCIÓN ABREVIADA MENOR CUANTÍA"/>
    <n v="1"/>
    <n v="3"/>
    <n v="10"/>
    <n v="1"/>
    <n v="732653.25"/>
    <s v="UNIDAD"/>
    <s v="NO SOLICITADAS"/>
  </r>
  <r>
    <x v="11"/>
    <s v="02-01-01-004-008"/>
    <s v="02-01-01-004-008-03"/>
    <s v="Activos fijos - Instrumentos ópticos y equipo fotográfico; partes, piezas y accesorios"/>
    <s v="GAFAS PARA DRONE"/>
    <n v="45121511"/>
    <s v="SELECCIÓN ABREVIADA MENOR CUANTÍA"/>
    <n v="1"/>
    <n v="3"/>
    <n v="10"/>
    <n v="1"/>
    <n v="1515700.62"/>
    <s v="UNIDAD"/>
    <s v="NO SOLICITADAS"/>
  </r>
  <r>
    <x v="11"/>
    <s v="02-01-01-004-008"/>
    <s v="02-01-01-004-008-03"/>
    <s v="Activos fijos - Instrumentos ópticos y equipo fotográfico; partes, piezas y accesorios"/>
    <s v="CALIBRADOR DE COLOR"/>
    <n v="45121515"/>
    <s v="SELECCIÓN ABREVIADA MENOR CUANTÍA"/>
    <n v="1"/>
    <n v="3"/>
    <n v="10"/>
    <n v="2"/>
    <n v="110403.44"/>
    <s v="UNIDAD"/>
    <s v="NO SOLICITADAS"/>
  </r>
  <r>
    <x v="11"/>
    <s v="02-01-01-004-008"/>
    <s v="02-01-01-004-008-03"/>
    <s v="Activos fijos - Instrumentos ópticos y equipo fotográfico; partes, piezas y accesorios"/>
    <s v="MORRALES PROTECTORES EQUIPOS DE VIDEO"/>
    <n v="45121600"/>
    <s v="SELECCIÓN ABREVIADA MENOR CUANTÍA"/>
    <n v="1"/>
    <n v="3"/>
    <n v="10"/>
    <n v="3"/>
    <n v="1001206.5"/>
    <s v="UNIDAD"/>
    <s v="NO SOLICITADAS"/>
  </r>
  <r>
    <x v="11"/>
    <s v="02-01-01-004-008"/>
    <s v="02-01-01-004-008-03"/>
    <s v="Activos fijos - Instrumentos ópticos y equipo fotográfico; partes, piezas y accesorios"/>
    <s v="ESTUCHE DURO PARA TRANSPORTE DE EQUIPOS"/>
    <s v="45121617 "/>
    <s v="SELECCIÓN ABREVIADA MENOR CUANTÍA"/>
    <n v="1"/>
    <n v="3"/>
    <n v="10"/>
    <n v="2"/>
    <n v="2995041.98"/>
    <s v="UNIDAD"/>
    <s v="NO SOLICITADAS"/>
  </r>
  <r>
    <x v="11"/>
    <s v="02-01-01-004-008"/>
    <s v="02-01-01-004-008-03"/>
    <s v="Activos fijos - Instrumentos ópticos y equipo fotográfico; partes, piezas y accesorios"/>
    <s v="FOLLOW FOCUS PARA EL RONIN"/>
    <n v="45121600"/>
    <s v="SELECCIÓN ABREVIADA MENOR CUANTÍA"/>
    <n v="1"/>
    <n v="3"/>
    <n v="10"/>
    <n v="1"/>
    <n v="224067.48"/>
    <s v="UNIDAD"/>
    <s v="NO SOLICITADAS"/>
  </r>
  <r>
    <x v="11"/>
    <s v="02-01-01-004-008"/>
    <s v="02-01-01-004-008-03"/>
    <s v="Activos fijos - Instrumentos ópticos y equipo fotográfico; partes, piezas y accesorios"/>
    <s v="CÁMARA EOS R RF 24- 105MM F/4L IS USM + ADAPTADOR DE MONTURA EF-EOS R"/>
    <n v="45121515"/>
    <s v="SELECCIÓN ABREVIADA MENOR CUANTÍA"/>
    <n v="1"/>
    <n v="3"/>
    <n v="10"/>
    <n v="1"/>
    <n v="10671666.529999999"/>
    <s v="UNIDAD"/>
    <s v="NO SOLICITADAS"/>
  </r>
  <r>
    <x v="11"/>
    <s v="02-01-01-004-008"/>
    <s v="02-01-01-004-008-03"/>
    <s v="Activos fijos - Instrumentos ópticos y equipo fotográfico; partes, piezas y accesorios"/>
    <s v="MALETA RIGIDA CON RUEDAS PARA CÁMARA Y ACCESORIOS"/>
    <s v="45121617 "/>
    <s v="SELECCIÓN ABREVIADA MENOR CUANTÍA"/>
    <n v="1"/>
    <n v="3"/>
    <n v="10"/>
    <n v="1"/>
    <n v="544808.18000000005"/>
    <s v="UNIDAD"/>
    <s v="NO SOLICITADAS"/>
  </r>
  <r>
    <x v="11"/>
    <s v="02-01-01-004-008"/>
    <s v="02-01-01-004-008-03"/>
    <s v="Activos fijos - Instrumentos ópticos y equipo fotográfico; partes, piezas y accesorios"/>
    <s v="LENTE TELEOBJETIVO EF 70-200MM F/2.8L IS III USM"/>
    <n v="45121603"/>
    <s v="SELECCIÓN ABREVIADA MENOR CUANTÍA"/>
    <n v="1"/>
    <n v="3"/>
    <n v="10"/>
    <n v="1"/>
    <n v="7218318.6600000001"/>
    <s v="UNIDAD"/>
    <s v="NO SOLICITADAS"/>
  </r>
  <r>
    <x v="11"/>
    <s v="02-01-01-004-008"/>
    <s v="02-01-01-004-008-03"/>
    <s v="Activos fijos - Instrumentos ópticos y equipo fotográfico; partes, piezas y accesorios"/>
    <s v="LENTE 28-300 PARA ADAPTAR A CÁMARA SONY "/>
    <n v="45121603"/>
    <s v="SELECCIÓN ABREVIADA MENOR CUANTÍA"/>
    <n v="1"/>
    <n v="3"/>
    <n v="10"/>
    <n v="1"/>
    <n v="4199965.7699999996"/>
    <s v="UNIDAD"/>
    <s v="NO SOLICITADAS"/>
  </r>
  <r>
    <x v="11"/>
    <s v="02-01-01-004-008"/>
    <s v="02-01-01-004-008-03"/>
    <s v="Activos fijos - Instrumentos ópticos y equipo fotográfico; partes, piezas y accesorios"/>
    <s v="TRÍPODE"/>
    <n v="45121603"/>
    <s v="SELECCIÓN ABREVIADA MENOR CUANTÍA"/>
    <n v="1"/>
    <n v="3"/>
    <n v="10"/>
    <n v="1"/>
    <n v="1826212.08"/>
    <s v="UNIDAD"/>
    <s v="NO SOLICITADAS"/>
  </r>
  <r>
    <x v="11"/>
    <s v="02-01-01-004-008"/>
    <s v="02-01-01-004-008-03"/>
    <s v="Activos fijos - Instrumentos ópticos y equipo fotográfico; partes, piezas y accesorios"/>
    <s v="ESTABILIZADOR SC"/>
    <n v="45121600"/>
    <s v="SELECCIÓN ABREVIADA MENOR CUANTÍA"/>
    <n v="1"/>
    <n v="3"/>
    <n v="10"/>
    <n v="1"/>
    <n v="1332553.67"/>
    <s v="UNIDAD"/>
    <s v="NO SOLICITADAS"/>
  </r>
  <r>
    <x v="11"/>
    <s v="02-01-01-004-008"/>
    <s v="02-01-01-004-008-03"/>
    <s v="Activos fijos - Instrumentos ópticos y equipo fotográfico; partes, piezas y accesorios"/>
    <s v="CÁMARA DE ACCIÓN TIPO GO PRO"/>
    <n v="45121515"/>
    <s v="SELECCIÓN ABREVIADA MENOR CUANTÍA"/>
    <n v="1"/>
    <n v="3"/>
    <n v="10"/>
    <n v="2"/>
    <n v="3427176.2"/>
    <s v="UNIDAD"/>
    <s v="NO SOLICITADAS"/>
  </r>
  <r>
    <x v="11"/>
    <s v="02-01-01-004-008"/>
    <s v="02-01-01-004-008-03"/>
    <s v="Activos fijos - Instrumentos ópticos y equipo fotográfico; partes, piezas y accesorios"/>
    <s v="CÁMARA PORTATIL CON ESTABILIZADOR OSMO POCKET"/>
    <n v="45121515"/>
    <s v="SELECCIÓN ABREVIADA MENOR CUANTÍA"/>
    <n v="1"/>
    <n v="3"/>
    <n v="10"/>
    <n v="2"/>
    <n v="2282098.7000000002"/>
    <s v="UNIDAD"/>
    <s v="NO SOLICITADAS"/>
  </r>
  <r>
    <x v="11"/>
    <s v="02-01-01-004-008"/>
    <s v="02-01-01-004-008-03"/>
    <s v="Activos fijos - Instrumentos ópticos y equipo fotográfico; partes, piezas y accesorios"/>
    <s v="CÁMARA (18-135MM IS STM)"/>
    <n v="45121515"/>
    <s v="SELECCIÓN ABREVIADA MENOR CUANTÍA"/>
    <n v="1"/>
    <n v="3"/>
    <n v="10"/>
    <n v="1"/>
    <n v="5886819.3300000001"/>
    <s v="UNIDAD"/>
    <s v="NO SOLICITADAS"/>
  </r>
  <r>
    <x v="11"/>
    <s v="02-01-01-004-008"/>
    <s v="02-01-01-004-008-03"/>
    <s v="Activos fijos - Instrumentos ópticos y equipo fotográfico; partes, piezas y accesorios"/>
    <s v="LENTE TELEOBJETIVO EF 28-300 MM F/3.5 – 5.6L IS USM"/>
    <n v="45121603"/>
    <s v="SELECCIÓN ABREVIADA MENOR CUANTÍA"/>
    <n v="1"/>
    <n v="3"/>
    <n v="10"/>
    <n v="1"/>
    <n v="9188859.8900000006"/>
    <s v="UNIDAD"/>
    <s v="NO SOLICITADAS"/>
  </r>
  <r>
    <x v="11"/>
    <s v="02-01-01-004-008"/>
    <s v="02-01-01-004-008-03"/>
    <s v="Activos fijos - Instrumentos ópticos y equipo fotográfico; partes, piezas y accesorios"/>
    <s v="CÁMARA ALPHA 9"/>
    <n v="45121515"/>
    <s v="SELECCIÓN ABREVIADA MENOR CUANTÍA"/>
    <n v="1"/>
    <n v="3"/>
    <n v="10"/>
    <n v="1"/>
    <n v="13868533.699999999"/>
    <s v="UNIDAD"/>
    <s v="NO SOLICITADAS"/>
  </r>
  <r>
    <x v="11"/>
    <s v="02-01-01-004-008"/>
    <s v="02-01-01-004-008-03"/>
    <s v="Activos fijos - Instrumentos ópticos y equipo fotográfico; partes, piezas y accesorios"/>
    <s v="CÁMARA TIPO GO PRO"/>
    <n v="45121515"/>
    <s v="SELECCIÓN ABREVIADA MENOR CUANTÍA"/>
    <n v="1"/>
    <n v="3"/>
    <n v="10"/>
    <n v="10"/>
    <n v="10175856.6"/>
    <s v="UNIDAD"/>
    <s v="NO SOLICITADAS"/>
  </r>
  <r>
    <x v="11"/>
    <s v="02-01-01-004-008"/>
    <s v="02-01-01-004-008-03"/>
    <s v="Activos fijos - Instrumentos ópticos y equipo fotográfico; partes, piezas y accesorios"/>
    <s v="LENTE GRAN ANGULAR EF 16-35MM F/2.8L III USM"/>
    <n v="45121603"/>
    <s v="SELECCIÓN ABREVIADA MENOR CUANTÍA"/>
    <n v="1"/>
    <n v="3"/>
    <n v="10"/>
    <n v="2"/>
    <n v="15574729.52"/>
    <s v="UNIDAD"/>
    <s v="NO SOLICITADAS"/>
  </r>
  <r>
    <x v="11"/>
    <s v="02-01-01-004-008"/>
    <s v="02-01-01-004-008-03"/>
    <s v="Activos fijos - Instrumentos ópticos y equipo fotográfico; partes, piezas y accesorios"/>
    <s v="CÁMARA D5600 CON LENTE 18-55MM AFP(NIKON)"/>
    <n v="45121515"/>
    <s v="SELECCIÓN ABREVIADA MENOR CUANTÍA"/>
    <n v="1"/>
    <n v="3"/>
    <n v="16"/>
    <n v="1"/>
    <n v="2499734.23"/>
    <s v="UNIDAD"/>
    <s v="NO SOLICITADAS"/>
  </r>
  <r>
    <x v="11"/>
    <s v="02-01-01-004-008"/>
    <s v="02-01-01-004-008-03"/>
    <s v="Activos fijos - Instrumentos ópticos y equipo fotográfico; partes, piezas y accesorios"/>
    <s v="LENTE 18-200MM(NIKON)"/>
    <n v="45121603"/>
    <s v="SELECCIÓN ABREVIADA MENOR CUANTÍA"/>
    <n v="1"/>
    <n v="3"/>
    <n v="16"/>
    <n v="1"/>
    <n v="1828348.13"/>
    <s v="UNIDAD"/>
    <s v="NO SOLICITADAS"/>
  </r>
  <r>
    <x v="11"/>
    <s v="02-01-01-004-008"/>
    <s v="02-01-01-004-008-03"/>
    <s v="Activos fijos - Instrumentos ópticos y equipo fotográfico; partes, piezas y accesorios"/>
    <s v="TRÍPODE"/>
    <n v="45121603"/>
    <s v="SELECCIÓN ABREVIADA MENOR CUANTÍA"/>
    <n v="1"/>
    <n v="3"/>
    <n v="16"/>
    <n v="1"/>
    <n v="187706.91"/>
    <s v="UNIDAD"/>
    <s v="NO SOLICITADAS"/>
  </r>
  <r>
    <x v="11"/>
    <s v="02-01-01-004-008"/>
    <s v="02-01-01-004-008-03"/>
    <s v="Activos fijos - Instrumentos ópticos y equipo fotográfico; partes, piezas y accesorios"/>
    <s v="CÁMARA NIKON Z50 KIT DE 2 LENTES"/>
    <n v="45121516"/>
    <s v="MÍNIMA CUANTÍA"/>
    <n v="9"/>
    <n v="2"/>
    <n v="10"/>
    <n v="1"/>
    <n v="8499900"/>
    <s v="UNIDAD"/>
    <s v="NO SOLICITADAS"/>
  </r>
  <r>
    <x v="11"/>
    <s v="02-01-01-004-009"/>
    <s v="02-01-01-004-009-06"/>
    <s v="Activos fijos - Aeronaves y naves espaciales, y sus partes y piezas"/>
    <s v="DRONE"/>
    <n v="45121511"/>
    <s v="SELECCIÓN ABREVIADA MENOR CUANTÍA"/>
    <n v="1"/>
    <n v="3"/>
    <n v="10"/>
    <n v="1"/>
    <n v="3333652.91"/>
    <s v="UNIDAD"/>
    <s v="NO SOLICITADAS"/>
  </r>
  <r>
    <x v="11"/>
    <s v="02-01-01-004-009"/>
    <s v="02-01-01-004-009-09-3"/>
    <s v="Activos fijos - Vehículos n. C. P. Sin propulsión mecánica"/>
    <s v="CARRETILLAS/GAAMA"/>
    <n v="24101507"/>
    <s v="MÍNIMA CUANTÍA"/>
    <n v="5"/>
    <n v="0"/>
    <n v="10"/>
    <n v="1"/>
    <n v="161546.44"/>
    <s v="UNIDAD"/>
    <s v="NO SOLICITADAS"/>
  </r>
  <r>
    <x v="11"/>
    <s v="02-02-01-000-001"/>
    <s v="02-02-01-000-001-01"/>
    <s v="Materiales y suministros - Cereales"/>
    <s v="AVENA EN HOJUELAS"/>
    <n v="50221100"/>
    <s v="MÍNIMA CUANTÍA"/>
    <n v="3"/>
    <n v="6"/>
    <n v="10"/>
    <n v="1"/>
    <n v="125000"/>
    <s v="UNIDAD"/>
    <s v="NO SOLICITADAS"/>
  </r>
  <r>
    <x v="11"/>
    <s v="02-02-01-000-001"/>
    <s v="02-02-01-000-001-01"/>
    <s v="Materiales y suministros - Cereales"/>
    <s v="MAIZ TIERNO"/>
    <n v="50221100"/>
    <s v="MÍNIMA CUANTÍA"/>
    <n v="3"/>
    <n v="6"/>
    <n v="10"/>
    <n v="1"/>
    <n v="125000"/>
    <s v="UNIDAD"/>
    <s v="NO SOLICITADAS"/>
  </r>
  <r>
    <x v="11"/>
    <s v="02-02-01-000-001"/>
    <s v="02-02-01-000-001-01"/>
    <s v="Materiales y suministros - Cereales"/>
    <s v="ARROZ"/>
    <n v="50221100"/>
    <s v="MÍNIMA CUANTÍA"/>
    <n v="3"/>
    <n v="6"/>
    <n v="10"/>
    <n v="1"/>
    <n v="125000"/>
    <s v="UNIDAD"/>
    <s v="NO SOLICITADAS"/>
  </r>
  <r>
    <x v="11"/>
    <s v="02-02-01-000-001"/>
    <s v="02-02-01-000-001-01"/>
    <s v="Materiales y suministros - Cereales"/>
    <s v="AVENA EN POLVO"/>
    <n v="50221100"/>
    <s v="MÍNIMA CUANTÍA"/>
    <n v="3"/>
    <n v="6"/>
    <n v="10"/>
    <n v="1"/>
    <n v="125000"/>
    <s v="UNIDAD"/>
    <s v="NO SOLICITADAS"/>
  </r>
  <r>
    <x v="11"/>
    <s v="02-02-01-000-001"/>
    <s v="02-02-01-000-001-01"/>
    <s v="Materiales y suministros - Cereales"/>
    <s v="ALVERJA VERDE"/>
    <n v="50221100"/>
    <s v="MÍNIMA CUANTÍA"/>
    <n v="3"/>
    <n v="6"/>
    <n v="10"/>
    <n v="1"/>
    <n v="125000"/>
    <s v="UNIDAD"/>
    <s v="NO SOLICITADAS"/>
  </r>
  <r>
    <x v="11"/>
    <s v="02-02-01-000-001"/>
    <s v="02-02-01-000-001-01"/>
    <s v="Materiales y suministros - Cereales"/>
    <s v="FRIJOL BOLA ROJA"/>
    <n v="50221100"/>
    <s v="MÍNIMA CUANTÍA"/>
    <n v="3"/>
    <n v="6"/>
    <n v="10"/>
    <n v="1"/>
    <n v="125000"/>
    <s v="UNIDAD"/>
    <s v="NO SOLICITADAS"/>
  </r>
  <r>
    <x v="11"/>
    <s v="02-02-01-000-001"/>
    <s v="02-02-01-000-001-01"/>
    <s v="Materiales y suministros - Cereales"/>
    <s v="LENTEJAS"/>
    <n v="50221100"/>
    <s v="MÍNIMA CUANTÍA"/>
    <n v="3"/>
    <n v="6"/>
    <n v="10"/>
    <n v="1"/>
    <n v="125000"/>
    <s v="UNIDAD"/>
    <s v="NO SOLICITADAS"/>
  </r>
  <r>
    <x v="11"/>
    <s v="02-02-01-000-001"/>
    <s v="02-02-01-000-001-01"/>
    <s v="Materiales y suministros - Cereales"/>
    <s v="HARINA DE TRIGO"/>
    <n v="50221100"/>
    <s v="MÍNIMA CUANTÍA"/>
    <n v="3"/>
    <n v="6"/>
    <n v="10"/>
    <n v="1"/>
    <n v="125000"/>
    <s v="UNIDAD"/>
    <s v="NO SOLICITADAS"/>
  </r>
  <r>
    <x v="11"/>
    <s v="02-02-01-000-001"/>
    <s v="02-02-01-000-001-01"/>
    <s v="Materiales y suministros - Cereales"/>
    <s v="BOLSA DE  MAIZ TOSTADO X 24 UN. presentación: CAJA"/>
    <n v="93131608"/>
    <s v="MÍNIMA CUANTÍA"/>
    <n v="2"/>
    <n v="3"/>
    <n v="16"/>
    <n v="1"/>
    <n v="546531.30000000005"/>
    <s v="UNIDAD"/>
    <s v="NO SOLICITADAS"/>
  </r>
  <r>
    <x v="11"/>
    <s v="02-02-01-000-001"/>
    <s v="02-02-01-000-001-02"/>
    <s v="Materiales y suministros - Hortalizas"/>
    <s v="ARVEJA X250 GR"/>
    <n v="93131608"/>
    <s v="MÍNIMA CUANTÍA"/>
    <n v="2"/>
    <n v="3"/>
    <n v="16"/>
    <n v="1"/>
    <n v="78075.899999999994"/>
    <s v="UNIDAD"/>
    <s v="NO SOLICITADAS"/>
  </r>
  <r>
    <x v="11"/>
    <s v="02-02-01-000-001"/>
    <s v="02-02-01-000-001-02"/>
    <s v="Materiales y suministros - Hortalizas"/>
    <s v="CHAMPIÑONES X 250 GR presentación LATA"/>
    <n v="93131608"/>
    <s v="MÍNIMA CUANTÍA"/>
    <n v="2"/>
    <n v="3"/>
    <n v="16"/>
    <n v="1"/>
    <n v="185068.79999999999"/>
    <s v="UNIDAD"/>
    <s v="NO SOLICITADAS"/>
  </r>
  <r>
    <x v="11"/>
    <s v="02-02-01-000-001"/>
    <s v="02-02-01-000-001-02"/>
    <s v="Materiales y suministros - Hortalizas"/>
    <s v="ESPARRAGOS X 430GR presentación LATA"/>
    <n v="93131608"/>
    <s v="MÍNIMA CUANTÍA"/>
    <n v="2"/>
    <n v="3"/>
    <n v="16"/>
    <n v="1"/>
    <n v="95426.099999999991"/>
    <s v="UNIDAD"/>
    <s v="NO SOLICITADAS"/>
  </r>
  <r>
    <x v="11"/>
    <s v="02-02-01-000-001"/>
    <s v="02-02-01-000-001-02"/>
    <s v="Materiales y suministros - Hortalizas"/>
    <s v="MELON PEQUEÑO X 500 GR"/>
    <n v="93131608"/>
    <s v="MÍNIMA CUANTÍA"/>
    <n v="2"/>
    <n v="3"/>
    <n v="16"/>
    <n v="1"/>
    <n v="123200"/>
    <s v="UNIDAD"/>
    <s v="NO SOLICITADAS"/>
  </r>
  <r>
    <x v="11"/>
    <s v="02-02-01-000-001"/>
    <s v="02-02-01-000-001-03"/>
    <s v="Materiales y suministros - Frutas y nueces"/>
    <s v="MELON"/>
    <n v="50307500"/>
    <s v="MÍNIMA CUANTÍA"/>
    <n v="3"/>
    <n v="6"/>
    <n v="10"/>
    <n v="1"/>
    <n v="30000"/>
    <s v="UNIDAD"/>
    <s v="NO SOLICITADAS"/>
  </r>
  <r>
    <x v="11"/>
    <s v="02-02-01-000-001"/>
    <s v="02-02-01-000-001-03"/>
    <s v="Materiales y suministros - Frutas y nueces"/>
    <s v="PATILLA"/>
    <n v="50307500"/>
    <s v="MÍNIMA CUANTÍA"/>
    <n v="3"/>
    <n v="6"/>
    <n v="10"/>
    <n v="1"/>
    <n v="28000"/>
    <s v="UNIDAD"/>
    <s v="NO SOLICITADAS"/>
  </r>
  <r>
    <x v="11"/>
    <s v="02-02-01-000-001"/>
    <s v="02-02-01-000-001-03"/>
    <s v="Materiales y suministros - Frutas y nueces"/>
    <s v="PIÑA"/>
    <n v="50307500"/>
    <s v="MÍNIMA CUANTÍA"/>
    <n v="3"/>
    <n v="6"/>
    <n v="10"/>
    <n v="1"/>
    <n v="55200"/>
    <s v="UNIDAD"/>
    <s v="NO SOLICITADAS"/>
  </r>
  <r>
    <x v="11"/>
    <s v="02-02-01-000-001"/>
    <s v="02-02-01-000-001-03"/>
    <s v="Materiales y suministros - Frutas y nueces"/>
    <s v="BANANO"/>
    <n v="50307500"/>
    <s v="MÍNIMA CUANTÍA"/>
    <n v="3"/>
    <n v="6"/>
    <n v="10"/>
    <n v="1"/>
    <n v="40000"/>
    <s v="UNIDAD"/>
    <s v="NO SOLICITADAS"/>
  </r>
  <r>
    <x v="11"/>
    <s v="02-02-01-000-001"/>
    <s v="02-02-01-000-001-03"/>
    <s v="Materiales y suministros - Frutas y nueces"/>
    <s v="MANDARINA"/>
    <n v="50307500"/>
    <s v="MÍNIMA CUANTÍA"/>
    <n v="3"/>
    <n v="6"/>
    <n v="10"/>
    <n v="1"/>
    <n v="60000"/>
    <s v="UNIDAD"/>
    <s v="NO SOLICITADAS"/>
  </r>
  <r>
    <x v="11"/>
    <s v="02-02-01-000-001"/>
    <s v="02-02-01-000-001-03"/>
    <s v="Materiales y suministros - Frutas y nueces"/>
    <s v="LIMONES TAITI"/>
    <n v="50307500"/>
    <s v="MÍNIMA CUANTÍA"/>
    <n v="3"/>
    <n v="6"/>
    <n v="10"/>
    <n v="1"/>
    <n v="9000"/>
    <s v="UNIDAD"/>
    <s v="NO SOLICITADAS"/>
  </r>
  <r>
    <x v="11"/>
    <s v="02-02-01-000-001"/>
    <s v="02-02-01-000-001-03"/>
    <s v="Materiales y suministros - Frutas y nueces"/>
    <s v="MANZANA VERDES"/>
    <n v="50307500"/>
    <s v="MÍNIMA CUANTÍA"/>
    <n v="3"/>
    <n v="6"/>
    <n v="10"/>
    <n v="1"/>
    <n v="72000"/>
    <s v="UNIDAD"/>
    <s v="NO SOLICITADAS"/>
  </r>
  <r>
    <x v="11"/>
    <s v="02-02-01-000-001"/>
    <s v="02-02-01-000-001-03"/>
    <s v="Materiales y suministros - Frutas y nueces"/>
    <s v="MANZANAS ROJAS"/>
    <n v="50307500"/>
    <s v="MÍNIMA CUANTÍA"/>
    <n v="3"/>
    <n v="6"/>
    <n v="10"/>
    <n v="1"/>
    <n v="68000"/>
    <s v="UNIDAD"/>
    <s v="NO SOLICITADAS"/>
  </r>
  <r>
    <x v="11"/>
    <s v="02-02-01-000-001"/>
    <s v="02-02-01-000-001-03"/>
    <s v="Materiales y suministros - Frutas y nueces"/>
    <s v="PERAS"/>
    <n v="50307500"/>
    <s v="MÍNIMA CUANTÍA"/>
    <n v="3"/>
    <n v="6"/>
    <n v="10"/>
    <n v="1"/>
    <n v="50400"/>
    <s v="UNIDAD"/>
    <s v="NO SOLICITADAS"/>
  </r>
  <r>
    <x v="11"/>
    <s v="02-02-01-000-001"/>
    <s v="02-02-01-000-001-03"/>
    <s v="Materiales y suministros - Frutas y nueces"/>
    <s v="PAPAYA"/>
    <n v="50307500"/>
    <s v="MÍNIMA CUANTÍA"/>
    <n v="3"/>
    <n v="6"/>
    <n v="10"/>
    <n v="1"/>
    <n v="48000"/>
    <s v="UNIDAD"/>
    <s v="NO SOLICITADAS"/>
  </r>
  <r>
    <x v="11"/>
    <s v="02-02-01-000-001"/>
    <s v="02-02-01-000-001-03"/>
    <s v="Materiales y suministros - Frutas y nueces"/>
    <s v="AGUACATE HASS"/>
    <n v="50307500"/>
    <s v="MÍNIMA CUANTÍA"/>
    <n v="3"/>
    <n v="6"/>
    <n v="10"/>
    <n v="1"/>
    <n v="20000"/>
    <s v="UNIDAD"/>
    <s v="NO SOLICITADAS"/>
  </r>
  <r>
    <x v="11"/>
    <s v="02-02-01-000-001"/>
    <s v="02-02-01-000-001-03"/>
    <s v="Materiales y suministros - Frutas y nueces"/>
    <s v="DURAZNO EN ALMIBAR ENLATADO 820g.  CONT. NETO"/>
    <n v="50307500"/>
    <s v="MÍNIMA CUANTÍA"/>
    <n v="3"/>
    <n v="6"/>
    <n v="10"/>
    <n v="1"/>
    <n v="19278"/>
    <s v="UNIDAD"/>
    <s v="NO SOLICITADAS"/>
  </r>
  <r>
    <x v="11"/>
    <s v="02-02-01-000-001"/>
    <s v="02-02-01-000-001-03"/>
    <s v="Materiales y suministros - Frutas y nueces"/>
    <s v="ALMENDRAS NATURAL X 200 GR presentación PAQUETE"/>
    <n v="93131608"/>
    <s v="MÍNIMA CUANTÍA"/>
    <n v="2"/>
    <n v="3"/>
    <n v="16"/>
    <n v="1"/>
    <n v="198000"/>
    <s v="UNIDAD"/>
    <s v="NO SOLICITADAS"/>
  </r>
  <r>
    <x v="11"/>
    <s v="02-02-01-000-001"/>
    <s v="02-02-01-000-001-03"/>
    <s v="Materiales y suministros - Frutas y nueces"/>
    <s v="ALMENDRAS x 24  un, presentación CAJA"/>
    <n v="93131608"/>
    <s v="MÍNIMA CUANTÍA"/>
    <n v="2"/>
    <n v="3"/>
    <n v="16"/>
    <n v="1"/>
    <n v="773500"/>
    <s v="UNIDAD"/>
    <s v="NO SOLICITADAS"/>
  </r>
  <r>
    <x v="11"/>
    <s v="02-02-01-000-001"/>
    <s v="02-02-01-000-001-03"/>
    <s v="Materiales y suministros - Frutas y nueces"/>
    <s v="BANANO BOCADILLO X 500 GR "/>
    <n v="93131608"/>
    <s v="MÍNIMA CUANTÍA"/>
    <n v="2"/>
    <n v="3"/>
    <n v="16"/>
    <n v="1"/>
    <n v="99000"/>
    <s v="UNIDAD"/>
    <s v="NO SOLICITADAS"/>
  </r>
  <r>
    <x v="11"/>
    <s v="02-02-01-000-001"/>
    <s v="02-02-01-000-001-03"/>
    <s v="Materiales y suministros - Frutas y nueces"/>
    <s v="BANANOS X 500 GR "/>
    <n v="93131608"/>
    <s v="MÍNIMA CUANTÍA"/>
    <n v="2"/>
    <n v="3"/>
    <n v="16"/>
    <n v="1"/>
    <n v="127200"/>
    <s v="UNIDAD"/>
    <s v="NO SOLICITADAS"/>
  </r>
  <r>
    <x v="11"/>
    <s v="02-02-01-000-001"/>
    <s v="02-02-01-000-001-03"/>
    <s v="Materiales y suministros - Frutas y nueces"/>
    <s v="CIRUELAS CHILENA X 500 GR "/>
    <n v="93131608"/>
    <s v="MÍNIMA CUANTÍA"/>
    <n v="2"/>
    <n v="3"/>
    <n v="16"/>
    <n v="1"/>
    <n v="495855"/>
    <s v="UNIDAD"/>
    <s v="NO SOLICITADAS"/>
  </r>
  <r>
    <x v="11"/>
    <s v="02-02-01-000-001"/>
    <s v="02-02-01-000-001-03"/>
    <s v="Materiales y suministros - Frutas y nueces"/>
    <s v="DURAZNOS IMPORTADOS X 500 GR "/>
    <n v="93131608"/>
    <s v="MÍNIMA CUANTÍA"/>
    <n v="2"/>
    <n v="3"/>
    <n v="16"/>
    <n v="1"/>
    <n v="498800"/>
    <s v="UNIDAD"/>
    <s v="NO SOLICITADAS"/>
  </r>
  <r>
    <x v="11"/>
    <s v="02-02-01-000-001"/>
    <s v="02-02-01-000-001-03"/>
    <s v="Materiales y suministros - Frutas y nueces"/>
    <s v="FRESAS X 500 GR"/>
    <n v="93131608"/>
    <s v="MÍNIMA CUANTÍA"/>
    <n v="2"/>
    <n v="3"/>
    <n v="16"/>
    <n v="1"/>
    <n v="298320"/>
    <s v="UNIDAD"/>
    <s v="NO SOLICITADAS"/>
  </r>
  <r>
    <x v="11"/>
    <s v="02-02-01-000-001"/>
    <s v="02-02-01-000-001-03"/>
    <s v="Materiales y suministros - Frutas y nueces"/>
    <s v="GRANADILLAS GRANDE X 500 GR"/>
    <n v="93131608"/>
    <s v="MÍNIMA CUANTÍA"/>
    <n v="2"/>
    <n v="3"/>
    <n v="16"/>
    <n v="1"/>
    <n v="80000"/>
    <s v="UNIDAD"/>
    <s v="NO SOLICITADAS"/>
  </r>
  <r>
    <x v="11"/>
    <s v="02-02-01-000-001"/>
    <s v="02-02-01-000-001-03"/>
    <s v="Materiales y suministros - Frutas y nueces"/>
    <s v="MANDARINA GRANDE X 500 GR"/>
    <n v="93131608"/>
    <s v="MÍNIMA CUANTÍA"/>
    <n v="2"/>
    <n v="3"/>
    <n v="16"/>
    <n v="1"/>
    <n v="320625"/>
    <s v="UNIDAD"/>
    <s v="NO SOLICITADAS"/>
  </r>
  <r>
    <x v="11"/>
    <s v="02-02-01-000-001"/>
    <s v="02-02-01-000-001-03"/>
    <s v="Materiales y suministros - Frutas y nueces"/>
    <s v="MANGO TOMMY X 500 GR"/>
    <n v="93131608"/>
    <s v="MÍNIMA CUANTÍA"/>
    <n v="2"/>
    <n v="3"/>
    <n v="16"/>
    <n v="1"/>
    <n v="284100"/>
    <s v="UNIDAD"/>
    <s v="NO SOLICITADAS"/>
  </r>
  <r>
    <x v="11"/>
    <s v="02-02-01-000-001"/>
    <s v="02-02-01-000-001-03"/>
    <s v="Materiales y suministros - Frutas y nueces"/>
    <s v="MANZANA VERDE X 500 GR"/>
    <n v="93131608"/>
    <s v="MÍNIMA CUANTÍA"/>
    <n v="2"/>
    <n v="3"/>
    <n v="16"/>
    <n v="1"/>
    <n v="278856"/>
    <s v="UNIDAD"/>
    <s v="NO SOLICITADAS"/>
  </r>
  <r>
    <x v="11"/>
    <s v="02-02-01-000-001"/>
    <s v="02-02-01-000-001-03"/>
    <s v="Materiales y suministros - Frutas y nueces"/>
    <s v="MANZANAS ROYAL X 500 GR"/>
    <n v="93131608"/>
    <s v="MÍNIMA CUANTÍA"/>
    <n v="2"/>
    <n v="3"/>
    <n v="16"/>
    <n v="1"/>
    <n v="464372"/>
    <s v="UNIDAD"/>
    <s v="NO SOLICITADAS"/>
  </r>
  <r>
    <x v="11"/>
    <s v="02-02-01-000-001"/>
    <s v="02-02-01-000-001-03"/>
    <s v="Materiales y suministros - Frutas y nueces"/>
    <s v="NARANJA TANGELO X DOCENA"/>
    <n v="93131608"/>
    <s v="MÍNIMA CUANTÍA"/>
    <n v="2"/>
    <n v="3"/>
    <n v="16"/>
    <n v="1"/>
    <n v="200000"/>
    <s v="UNIDAD"/>
    <s v="NO SOLICITADAS"/>
  </r>
  <r>
    <x v="11"/>
    <s v="02-02-01-000-001"/>
    <s v="02-02-01-000-001-03"/>
    <s v="Materiales y suministros - Frutas y nueces"/>
    <s v="PAPAYA HAWAYANA X 500 GR"/>
    <n v="93131608"/>
    <s v="MÍNIMA CUANTÍA"/>
    <n v="2"/>
    <n v="3"/>
    <n v="16"/>
    <n v="1"/>
    <n v="70500"/>
    <s v="UNIDAD"/>
    <s v="NO SOLICITADAS"/>
  </r>
  <r>
    <x v="11"/>
    <s v="02-02-01-000-001"/>
    <s v="02-02-01-000-001-03"/>
    <s v="Materiales y suministros - Frutas y nueces"/>
    <s v="PAPAYA NORMAL X 500 GR"/>
    <n v="93131608"/>
    <s v="MÍNIMA CUANTÍA"/>
    <n v="2"/>
    <n v="3"/>
    <n v="16"/>
    <n v="1"/>
    <n v="379920"/>
    <s v="UNIDAD"/>
    <s v="NO SOLICITADAS"/>
  </r>
  <r>
    <x v="11"/>
    <s v="02-02-01-000-001"/>
    <s v="02-02-01-000-001-03"/>
    <s v="Materiales y suministros - Frutas y nueces"/>
    <s v="PERAS VERDES X 500 GR"/>
    <n v="93131608"/>
    <s v="MÍNIMA CUANTÍA"/>
    <n v="2"/>
    <n v="3"/>
    <n v="16"/>
    <n v="1"/>
    <n v="374800"/>
    <s v="UNIDAD"/>
    <s v="NO SOLICITADAS"/>
  </r>
  <r>
    <x v="11"/>
    <s v="02-02-01-000-001"/>
    <s v="02-02-01-000-001-03"/>
    <s v="Materiales y suministros - Frutas y nueces"/>
    <s v="PIÑA DULCE GOLDEN X 500 GR"/>
    <n v="93131608"/>
    <s v="MÍNIMA CUANTÍA"/>
    <n v="2"/>
    <n v="3"/>
    <n v="16"/>
    <n v="1"/>
    <n v="501600"/>
    <s v="UNIDAD"/>
    <s v="NO SOLICITADAS"/>
  </r>
  <r>
    <x v="11"/>
    <s v="02-02-01-000-001"/>
    <s v="02-02-01-000-001-03"/>
    <s v="Materiales y suministros - Frutas y nueces"/>
    <s v="UCHUVAS X 500 GR PRESENTACION LIBRA"/>
    <n v="93131608"/>
    <s v="MÍNIMA CUANTÍA"/>
    <n v="2"/>
    <n v="3"/>
    <n v="16"/>
    <n v="1"/>
    <n v="237320"/>
    <s v="UNIDAD"/>
    <s v="NO SOLICITADAS"/>
  </r>
  <r>
    <x v="11"/>
    <s v="02-02-01-000-001"/>
    <s v="02-02-01-000-001-03"/>
    <s v="Materiales y suministros - Frutas y nueces"/>
    <s v="UVAS CHILENA X LIBRA X 500 GR PRESENTACION LIBRA"/>
    <n v="93131608"/>
    <s v="MÍNIMA CUANTÍA"/>
    <n v="2"/>
    <n v="3"/>
    <n v="16"/>
    <n v="1"/>
    <n v="299700"/>
    <s v="UNIDAD"/>
    <s v="NO SOLICITADAS"/>
  </r>
  <r>
    <x v="11"/>
    <s v="02-02-01-000-001"/>
    <s v="02-02-01-000-001-03"/>
    <s v="Materiales y suministros - Frutas y nueces"/>
    <s v="SALDO CPA 68  SUMINISTRO DE VIVERES COFAC Y FT ARES"/>
    <n v="50112000"/>
    <s v="MÍNIMA CUANTÍA"/>
    <n v="3"/>
    <n v="6"/>
    <n v="16"/>
    <n v="1"/>
    <n v="722267.53999999899"/>
    <s v="UNIDAD"/>
    <s v="NO SOLICITADAS"/>
  </r>
  <r>
    <x v="11"/>
    <s v="02-02-01-000-001"/>
    <s v="02-02-01-000-001-04"/>
    <s v="Materiales y suministros - Semillas y frutos oleaginosos"/>
    <s v="MANI CON ARANDANOS X 24 UNIDADES presentación CAJA"/>
    <n v="93131608"/>
    <s v="MÍNIMA CUANTÍA"/>
    <n v="2"/>
    <n v="3"/>
    <n v="16"/>
    <n v="1"/>
    <n v="1176921.8999999999"/>
    <s v="UNIDAD"/>
    <s v="NO SOLICITADAS"/>
  </r>
  <r>
    <x v="11"/>
    <s v="02-02-01-000-001"/>
    <s v="02-02-01-000-001-04"/>
    <s v="Materiales y suministros - Semillas y frutos oleaginosos"/>
    <s v="CAJA DE MANI CON UVAS X 6UNIDADES presentación CAJA"/>
    <n v="93131608"/>
    <s v="MÍNIMA CUANTÍA"/>
    <n v="2"/>
    <n v="3"/>
    <n v="16"/>
    <n v="1"/>
    <n v="890643.6"/>
    <s v="UNIDAD"/>
    <s v="NO SOLICITADAS"/>
  </r>
  <r>
    <x v="11"/>
    <s v="02-02-01-000-001"/>
    <s v="02-02-01-000-001-04"/>
    <s v="Materiales y suministros - Semillas y frutos oleaginosos"/>
    <s v="MAIZ TIERNO X 600 GR presentación LATA"/>
    <n v="93131608"/>
    <s v="MÍNIMA CUANTÍA"/>
    <n v="2"/>
    <n v="3"/>
    <n v="16"/>
    <n v="1"/>
    <n v="98317.799999999988"/>
    <s v="UNIDAD"/>
    <s v="NO SOLICITADAS"/>
  </r>
  <r>
    <x v="11"/>
    <s v="02-02-01-000-001"/>
    <s v="02-02-01-000-001-04"/>
    <s v="Materiales y suministros - Semillas y frutos oleaginosos"/>
    <s v="MANI CON SAL X 220 gr PRESENTACION LATA"/>
    <n v="93131608"/>
    <s v="MÍNIMA CUANTÍA"/>
    <n v="2"/>
    <n v="3"/>
    <n v="16"/>
    <n v="1"/>
    <n v="652367.52"/>
    <s v="UNIDAD"/>
    <s v="NO SOLICITADAS"/>
  </r>
  <r>
    <x v="11"/>
    <s v="02-02-01-000-001"/>
    <s v="02-02-01-000-001-04"/>
    <s v="Materiales y suministros - Semillas y frutos oleaginosos"/>
    <s v="MACADAMIAS X 24 UNIDADES presentación CAJA"/>
    <n v="93131608"/>
    <s v="MÍNIMA CUANTÍA"/>
    <n v="2"/>
    <n v="3"/>
    <n v="16"/>
    <n v="1"/>
    <n v="896427"/>
    <s v="UNIDAD"/>
    <s v="NO SOLICITADAS"/>
  </r>
  <r>
    <x v="11"/>
    <s v="02-02-01-000-001"/>
    <s v="02-02-01-000-001-05"/>
    <s v="Materiales y suministros - Raíces y tubérculos comestibles ricos en almidón o inulina"/>
    <s v="PAQUETES DE ACHIRAS X 250gr. Presentación: PAQUETE"/>
    <n v="93131608"/>
    <s v="MÍNIMA CUANTÍA"/>
    <n v="2"/>
    <n v="3"/>
    <n v="16"/>
    <n v="1"/>
    <n v="889679.70000000007"/>
    <s v="UNIDAD"/>
    <s v="NO SOLICITADAS"/>
  </r>
  <r>
    <x v="11"/>
    <s v="02-02-01-000-001"/>
    <s v="02-02-01-000-001-06"/>
    <s v="Materiales y suministros - Plantas aromáticas, bebestibles y especias"/>
    <s v="AROMATICA DE FRUTAS  X 120 unidades presentación: CAJA"/>
    <n v="93131608"/>
    <s v="MÍNIMA CUANTÍA"/>
    <n v="2"/>
    <n v="3"/>
    <n v="16"/>
    <n v="1"/>
    <n v="593376.84000000008"/>
    <s v="UNIDAD"/>
    <s v="NO SOLICITADAS"/>
  </r>
  <r>
    <x v="11"/>
    <s v="02-02-01-000-001"/>
    <s v="02-02-01-000-001-06"/>
    <s v="Materiales y suministros - Plantas aromáticas, bebestibles y especias"/>
    <s v="CAFÉ  INSTANTANEO X 170 gr, presentación: FRASCO"/>
    <n v="93131608"/>
    <s v="MÍNIMA CUANTÍA"/>
    <n v="2"/>
    <n v="3"/>
    <n v="16"/>
    <n v="1"/>
    <n v="347130"/>
    <s v="UNIDAD"/>
    <s v="NO SOLICITADAS"/>
  </r>
  <r>
    <x v="11"/>
    <s v="02-02-01-000-001"/>
    <s v="02-02-01-000-001-06"/>
    <s v="Materiales y suministros - Plantas aromáticas, bebestibles y especias"/>
    <s v="CAFÉ  X 500 gr presentación: LIBRA"/>
    <n v="93131608"/>
    <s v="MÍNIMA CUANTÍA"/>
    <n v="2"/>
    <n v="3"/>
    <n v="16"/>
    <n v="1"/>
    <n v="1795500"/>
    <s v="UNIDAD"/>
    <s v="NO SOLICITADAS"/>
  </r>
  <r>
    <x v="11"/>
    <s v="02-02-01-000-001"/>
    <s v="02-02-01-000-001-06"/>
    <s v="Materiales y suministros - Plantas aromáticas, bebestibles y especias"/>
    <s v="CAFÉ EN PODS X 12 UND"/>
    <n v="93131608"/>
    <s v="MÍNIMA CUANTÍA"/>
    <n v="2"/>
    <n v="3"/>
    <n v="16"/>
    <n v="1"/>
    <n v="3398598"/>
    <s v="UNIDAD"/>
    <s v="NO SOLICITADAS"/>
  </r>
  <r>
    <x v="11"/>
    <s v="02-02-01-000-001"/>
    <s v="02-02-01-000-001-09"/>
    <s v="Materiales y suministros - Productos de forraje, fibras, plantas vivas, flores y capullos de flores, tabaco en rama y caucho natural"/>
    <s v="ARREGLOS FLORALES PARA TODA OCASIÓN "/>
    <n v="10161907"/>
    <s v="MÍNIMA CUANTÍA"/>
    <n v="2"/>
    <n v="3"/>
    <n v="10"/>
    <n v="1"/>
    <n v="5000000"/>
    <s v="GLOBAL"/>
    <s v="NO SOLICITADAS"/>
  </r>
  <r>
    <x v="11"/>
    <s v="02-02-01-000-001"/>
    <s v="02-02-01-000-001-09"/>
    <s v="Materiales y suministros - Productos de forraje, fibras, plantas vivas, flores y capullos de flores, tabaco en rama y caucho natural"/>
    <s v="ARREGLOS FLORALES PARA TODA OCASIÓN "/>
    <n v="10161907"/>
    <s v="MÍNIMA CUANTÍA"/>
    <n v="0"/>
    <n v="0"/>
    <n v="10"/>
    <n v="1"/>
    <n v="2500000"/>
    <s v="GLOBAL"/>
    <s v="NO SOLICITADAS"/>
  </r>
  <r>
    <x v="11"/>
    <s v="02-02-01-000-002"/>
    <s v="02-02-01-000-002-02"/>
    <s v="Materiales y suministros - Leche cruda"/>
    <s v="LECHE ENTERA x LITRO"/>
    <n v="50131700"/>
    <s v="MÍNIMA CUANTÍA"/>
    <n v="3"/>
    <n v="6"/>
    <n v="10"/>
    <n v="1"/>
    <n v="147000"/>
    <s v="UNIDAD"/>
    <s v="NO SOLICITADAS"/>
  </r>
  <r>
    <x v="11"/>
    <s v="02-02-01-000-002"/>
    <s v="02-02-01-000-002-02"/>
    <s v="Materiales y suministros - Leche cruda"/>
    <s v="MANTEQUILLA"/>
    <n v="50131700"/>
    <s v="MÍNIMA CUANTÍA"/>
    <n v="3"/>
    <n v="6"/>
    <n v="10"/>
    <n v="1"/>
    <n v="53000"/>
    <s v="UNIDAD"/>
    <s v="NO SOLICITADAS"/>
  </r>
  <r>
    <x v="11"/>
    <s v="02-02-01-000-002"/>
    <s v="02-02-01-000-002-02"/>
    <s v="Materiales y suministros - Leche cruda"/>
    <s v="SALDO CPA 68  SUMINISTRO DE VIVERES COFAC Y FT ARES"/>
    <n v="50131700"/>
    <s v="MÍNIMA CUANTÍA"/>
    <n v="3"/>
    <n v="6"/>
    <n v="16"/>
    <n v="1"/>
    <n v="3000.00000000002"/>
    <s v="UNIDAD"/>
    <s v="NO SOLICITADAS"/>
  </r>
  <r>
    <x v="11"/>
    <s v="02-02-01-000-002"/>
    <s v="02-02-01-000-002-03"/>
    <s v="Materiales y suministros - Huevos de gallina o de otras aves, con cáscara, frescos"/>
    <s v="HUEVOS AA x 30 Unidades"/>
    <n v="50131600"/>
    <s v="MÍNIMA CUANTÍA"/>
    <n v="3"/>
    <n v="6"/>
    <n v="10"/>
    <n v="1"/>
    <n v="700000"/>
    <s v="UNIDAD"/>
    <s v="NO SOLICITADAS"/>
  </r>
  <r>
    <x v="11"/>
    <s v="02-02-01-000-002"/>
    <s v="02-02-01-000-002-03"/>
    <s v="Materiales y suministros - Huevos de gallina o de otras aves, con cáscara, frescos"/>
    <s v="HUEVOS AAA X 30 UNIDADES presentación CUBETA"/>
    <n v="93131608"/>
    <s v="MÍNIMA CUANTÍA"/>
    <n v="2"/>
    <n v="3"/>
    <n v="16"/>
    <n v="1"/>
    <n v="147000"/>
    <s v="UNIDAD"/>
    <s v="NO SOLICITADAS"/>
  </r>
  <r>
    <x v="11"/>
    <s v="02-02-01-000-004"/>
    <s v="02-02-01-000-004"/>
    <s v="Materiales y suministros - Pescado y otros productos de la pesca"/>
    <s v="MOJARRA"/>
    <n v="50121500"/>
    <s v="MÍNIMA CUANTÍA"/>
    <n v="3"/>
    <n v="6"/>
    <n v="10"/>
    <n v="1"/>
    <n v="200000"/>
    <s v="UNIDAD"/>
    <s v="NO SOLICITADAS"/>
  </r>
  <r>
    <x v="11"/>
    <s v="02-02-01-001-005"/>
    <s v="02-02-01-001-005"/>
    <s v="Materiales y suministros - Piedra, arena y arcilla"/>
    <s v="YESO BLANCO X KILO EMPAQUE INDIVIDUAL"/>
    <n v="30151805"/>
    <s v="SELECCIÓN ABREVIADA SUBASTA INVERSA (NO DISPONIBLE)"/>
    <n v="2"/>
    <n v="3"/>
    <n v="10"/>
    <n v="100"/>
    <n v="184448"/>
    <s v="UNIDAD"/>
    <s v="NO SOLICITADAS"/>
  </r>
  <r>
    <x v="11"/>
    <s v="02-02-01-001-005"/>
    <s v="02-02-01-001-005"/>
    <s v="Materiales y suministros - Piedra, arena y arcilla"/>
    <s v="YESO X BULTO DE 25 KG (JEFSA)"/>
    <n v="30111700"/>
    <s v="MÍNIMA CUANTÍA"/>
    <n v="3"/>
    <n v="6"/>
    <n v="10"/>
    <n v="2"/>
    <n v="17439.14"/>
    <s v="UNIDAD"/>
    <s v="NO SOLICITADAS"/>
  </r>
  <r>
    <x v="11"/>
    <s v="02-02-01-001-006"/>
    <s v="02-02-01-001-006-01"/>
    <s v="Materiales y suministros - Minerales para la industria química, abonos minerales"/>
    <s v="CAL -BULTO   /FT ARES"/>
    <n v="30111602"/>
    <s v="MÍNIMA CUANTÍA"/>
    <n v="3"/>
    <n v="6"/>
    <n v="10"/>
    <n v="2"/>
    <n v="145180"/>
    <s v="UNIDAD"/>
    <s v="NO SOLICITADAS"/>
  </r>
  <r>
    <x v="11"/>
    <s v="02-02-01-002-001"/>
    <s v="02-02-01-002-001-01"/>
    <s v="Materiales y suministros - Carne y productos cárnicos"/>
    <s v="CADERA DE RES"/>
    <n v="50112000"/>
    <s v="MÍNIMA CUANTÍA"/>
    <n v="3"/>
    <n v="6"/>
    <n v="10"/>
    <n v="1"/>
    <n v="555195"/>
    <s v="UNIDAD"/>
    <s v="NO SOLICITADAS"/>
  </r>
  <r>
    <x v="11"/>
    <s v="02-02-01-002-001"/>
    <s v="02-02-01-002-001-01"/>
    <s v="Materiales y suministros - Carne y productos cárnicos"/>
    <s v="SOBREBARRIGA DE RES"/>
    <n v="50112000"/>
    <s v="MÍNIMA CUANTÍA"/>
    <n v="3"/>
    <n v="6"/>
    <n v="10"/>
    <n v="1"/>
    <n v="532500"/>
    <s v="UNIDAD"/>
    <s v="NO SOLICITADAS"/>
  </r>
  <r>
    <x v="11"/>
    <s v="02-02-01-002-001"/>
    <s v="02-02-01-002-001-01"/>
    <s v="Materiales y suministros - Carne y productos cárnicos"/>
    <s v="COSTILLA AHUMADA DE CERDO"/>
    <n v="50112000"/>
    <s v="MÍNIMA CUANTÍA"/>
    <n v="3"/>
    <n v="6"/>
    <n v="10"/>
    <n v="1"/>
    <n v="112000"/>
    <s v="UNIDAD"/>
    <s v="NO SOLICITADAS"/>
  </r>
  <r>
    <x v="11"/>
    <s v="02-02-01-002-001"/>
    <s v="02-02-01-002-001-01"/>
    <s v="Materiales y suministros - Carne y productos cárnicos"/>
    <s v="JAMON TAJADO PREMIUM  X 30 TAJADAS presentación PAQUETE"/>
    <n v="93131608"/>
    <s v="MÍNIMA CUANTÍA"/>
    <n v="2"/>
    <n v="3"/>
    <n v="16"/>
    <n v="1"/>
    <n v="1495972.8"/>
    <s v="UNIDAD"/>
    <s v="NO SOLICITADAS"/>
  </r>
  <r>
    <x v="11"/>
    <s v="02-02-01-002-001"/>
    <s v="02-02-01-002-001-01"/>
    <s v="Materiales y suministros - Carne y productos cárnicos"/>
    <s v="SALDO CPA 68  SUMINISTRO DE VIVERES COFAC Y FT ARES"/>
    <n v="50112000"/>
    <s v="MÍNIMA CUANTÍA"/>
    <n v="3"/>
    <n v="6"/>
    <n v="16"/>
    <n v="1"/>
    <n v="41105.299999999901"/>
    <s v="UNIDAD"/>
    <s v="NO SOLICITADAS"/>
  </r>
  <r>
    <x v="11"/>
    <s v="02-02-01-002-001"/>
    <s v="02-02-01-002-001-02"/>
    <s v="Materiales y suministros - Preparaciones y conservas de pescado, crustáceos, moluscos y demás invertebrados acuáticos"/>
    <s v="ATUN X 160 GR, presentación: LATA"/>
    <n v="93131608"/>
    <s v="MÍNIMA CUANTÍA"/>
    <n v="2"/>
    <n v="3"/>
    <n v="16"/>
    <n v="1"/>
    <n v="196635.6"/>
    <s v="UNIDAD"/>
    <s v="NO SOLICITADAS"/>
  </r>
  <r>
    <x v="11"/>
    <s v="02-02-01-002-001"/>
    <s v="02-02-01-002-001-03"/>
    <s v="Materiales y suministros - Preparaciones y conservas de hortalizas, legumbres, tubérculos y papas"/>
    <s v="CEBOLLA CABEZONA BLANCA"/>
    <n v="50221000"/>
    <s v="MÍNIMA CUANTÍA"/>
    <n v="3"/>
    <n v="6"/>
    <n v="10"/>
    <n v="1"/>
    <n v="57200"/>
    <s v="UNIDAD"/>
    <s v="NO SOLICITADAS"/>
  </r>
  <r>
    <x v="11"/>
    <s v="02-02-01-002-001"/>
    <s v="02-02-01-002-001-03"/>
    <s v="Materiales y suministros - Preparaciones y conservas de hortalizas, legumbres, tubérculos y papas"/>
    <s v="CEBOLLA CABEZONA ROJA"/>
    <n v="50221000"/>
    <s v="MÍNIMA CUANTÍA"/>
    <n v="3"/>
    <n v="6"/>
    <n v="10"/>
    <n v="1"/>
    <n v="48000"/>
    <s v="UNIDAD"/>
    <s v="NO SOLICITADAS"/>
  </r>
  <r>
    <x v="11"/>
    <s v="02-02-01-002-001"/>
    <s v="02-02-01-002-001-03"/>
    <s v="Materiales y suministros - Preparaciones y conservas de hortalizas, legumbres, tubérculos y papas"/>
    <s v="CEBOLLA LARGA"/>
    <n v="50221000"/>
    <s v="MÍNIMA CUANTÍA"/>
    <n v="3"/>
    <n v="6"/>
    <n v="10"/>
    <n v="1"/>
    <n v="60000"/>
    <s v="UNIDAD"/>
    <s v="NO SOLICITADAS"/>
  </r>
  <r>
    <x v="11"/>
    <s v="02-02-01-002-001"/>
    <s v="02-02-01-002-001-03"/>
    <s v="Materiales y suministros - Preparaciones y conservas de hortalizas, legumbres, tubérculos y papas"/>
    <s v="LECHUGA"/>
    <n v="50221000"/>
    <s v="MÍNIMA CUANTÍA"/>
    <n v="3"/>
    <n v="6"/>
    <n v="10"/>
    <n v="1"/>
    <n v="52000"/>
    <s v="UNIDAD"/>
    <s v="NO SOLICITADAS"/>
  </r>
  <r>
    <x v="11"/>
    <s v="02-02-01-002-001"/>
    <s v="02-02-01-002-001-03"/>
    <s v="Materiales y suministros - Preparaciones y conservas de hortalizas, legumbres, tubérculos y papas"/>
    <s v="MAZORCA TUZA"/>
    <n v="50221000"/>
    <s v="MÍNIMA CUANTÍA"/>
    <n v="3"/>
    <n v="6"/>
    <n v="10"/>
    <n v="1"/>
    <n v="91000"/>
    <s v="UNIDAD"/>
    <s v="NO SOLICITADAS"/>
  </r>
  <r>
    <x v="11"/>
    <s v="02-02-01-002-001"/>
    <s v="02-02-01-002-001-03"/>
    <s v="Materiales y suministros - Preparaciones y conservas de hortalizas, legumbres, tubérculos y papas"/>
    <s v="PIMENTON AMARILLO"/>
    <n v="50221000"/>
    <s v="MÍNIMA CUANTÍA"/>
    <n v="3"/>
    <n v="6"/>
    <n v="10"/>
    <n v="1"/>
    <n v="40000"/>
    <s v="UNIDAD"/>
    <s v="NO SOLICITADAS"/>
  </r>
  <r>
    <x v="11"/>
    <s v="02-02-01-002-001"/>
    <s v="02-02-01-002-001-03"/>
    <s v="Materiales y suministros - Preparaciones y conservas de hortalizas, legumbres, tubérculos y papas"/>
    <s v="PAPA CRIOLLA"/>
    <n v="50221000"/>
    <s v="MÍNIMA CUANTÍA"/>
    <n v="3"/>
    <n v="6"/>
    <n v="10"/>
    <n v="1"/>
    <n v="128800"/>
    <s v="UNIDAD"/>
    <s v="NO SOLICITADAS"/>
  </r>
  <r>
    <x v="11"/>
    <s v="02-02-01-002-001"/>
    <s v="02-02-01-002-001-03"/>
    <s v="Materiales y suministros - Preparaciones y conservas de hortalizas, legumbres, tubérculos y papas"/>
    <s v="PÁPA PASTUSA"/>
    <n v="50221000"/>
    <s v="MÍNIMA CUANTÍA"/>
    <n v="3"/>
    <n v="6"/>
    <n v="10"/>
    <n v="1"/>
    <n v="72000"/>
    <s v="UNIDAD"/>
    <s v="NO SOLICITADAS"/>
  </r>
  <r>
    <x v="11"/>
    <s v="02-02-01-002-001"/>
    <s v="02-02-01-002-001-03"/>
    <s v="Materiales y suministros - Preparaciones y conservas de hortalizas, legumbres, tubérculos y papas"/>
    <s v="PAPA SABANERA"/>
    <n v="50221000"/>
    <s v="MÍNIMA CUANTÍA"/>
    <n v="3"/>
    <n v="6"/>
    <n v="10"/>
    <n v="1"/>
    <n v="96000"/>
    <s v="UNIDAD"/>
    <s v="NO SOLICITADAS"/>
  </r>
  <r>
    <x v="11"/>
    <s v="02-02-01-002-001"/>
    <s v="02-02-01-002-001-03"/>
    <s v="Materiales y suministros - Preparaciones y conservas de hortalizas, legumbres, tubérculos y papas"/>
    <s v="PEPINO GUISO"/>
    <n v="50221000"/>
    <s v="MÍNIMA CUANTÍA"/>
    <n v="3"/>
    <n v="6"/>
    <n v="10"/>
    <n v="1"/>
    <n v="18000"/>
    <s v="UNIDAD"/>
    <s v="NO SOLICITADAS"/>
  </r>
  <r>
    <x v="11"/>
    <s v="02-02-01-002-001"/>
    <s v="02-02-01-002-001-03"/>
    <s v="Materiales y suministros - Preparaciones y conservas de hortalizas, legumbres, tubérculos y papas"/>
    <s v="PIMENTON VERDE"/>
    <n v="50221000"/>
    <s v="MÍNIMA CUANTÍA"/>
    <n v="3"/>
    <n v="6"/>
    <n v="10"/>
    <n v="1"/>
    <n v="56000"/>
    <s v="UNIDAD"/>
    <s v="NO SOLICITADAS"/>
  </r>
  <r>
    <x v="11"/>
    <s v="02-02-01-002-001"/>
    <s v="02-02-01-002-001-03"/>
    <s v="Materiales y suministros - Preparaciones y conservas de hortalizas, legumbres, tubérculos y papas"/>
    <s v="PLATANO VERDE"/>
    <n v="50221000"/>
    <s v="MÍNIMA CUANTÍA"/>
    <n v="3"/>
    <n v="6"/>
    <n v="10"/>
    <n v="1"/>
    <n v="43200"/>
    <s v="UNIDAD"/>
    <s v="NO SOLICITADAS"/>
  </r>
  <r>
    <x v="11"/>
    <s v="02-02-01-002-001"/>
    <s v="02-02-01-002-001-03"/>
    <s v="Materiales y suministros - Preparaciones y conservas de hortalizas, legumbres, tubérculos y papas"/>
    <s v="PLATANO MADURO"/>
    <n v="50221000"/>
    <s v="MÍNIMA CUANTÍA"/>
    <n v="3"/>
    <n v="6"/>
    <n v="10"/>
    <n v="1"/>
    <n v="32000"/>
    <s v="UNIDAD"/>
    <s v="NO SOLICITADAS"/>
  </r>
  <r>
    <x v="11"/>
    <s v="02-02-01-002-001"/>
    <s v="02-02-01-002-001-03"/>
    <s v="Materiales y suministros - Preparaciones y conservas de hortalizas, legumbres, tubérculos y papas"/>
    <s v="REMOLACHA"/>
    <n v="50221000"/>
    <s v="MÍNIMA CUANTÍA"/>
    <n v="3"/>
    <n v="6"/>
    <n v="10"/>
    <n v="1"/>
    <n v="40000"/>
    <s v="UNIDAD"/>
    <s v="NO SOLICITADAS"/>
  </r>
  <r>
    <x v="11"/>
    <s v="02-02-01-002-001"/>
    <s v="02-02-01-002-001-03"/>
    <s v="Materiales y suministros - Preparaciones y conservas de hortalizas, legumbres, tubérculos y papas"/>
    <s v="TOMATE COMUN"/>
    <n v="50221000"/>
    <s v="MÍNIMA CUANTÍA"/>
    <n v="3"/>
    <n v="6"/>
    <n v="10"/>
    <n v="1"/>
    <n v="62000"/>
    <s v="UNIDAD"/>
    <s v="NO SOLICITADAS"/>
  </r>
  <r>
    <x v="11"/>
    <s v="02-02-01-002-001"/>
    <s v="02-02-01-002-001-03"/>
    <s v="Materiales y suministros - Preparaciones y conservas de hortalizas, legumbres, tubérculos y papas"/>
    <s v="YUCA"/>
    <n v="50221000"/>
    <s v="MÍNIMA CUANTÍA"/>
    <n v="3"/>
    <n v="6"/>
    <n v="10"/>
    <n v="1"/>
    <n v="32000"/>
    <s v="UNIDAD"/>
    <s v="NO SOLICITADAS"/>
  </r>
  <r>
    <x v="11"/>
    <s v="02-02-01-002-001"/>
    <s v="02-02-01-002-001-03"/>
    <s v="Materiales y suministros - Preparaciones y conservas de hortalizas, legumbres, tubérculos y papas"/>
    <s v="PASTA DE TOMATE X 4300 GR"/>
    <n v="50221000"/>
    <s v="MÍNIMA CUANTÍA"/>
    <n v="3"/>
    <n v="6"/>
    <n v="10"/>
    <n v="1"/>
    <n v="57800"/>
    <s v="UNIDAD"/>
    <s v="NO SOLICITADAS"/>
  </r>
  <r>
    <x v="11"/>
    <s v="02-02-01-002-001"/>
    <s v="02-02-01-002-001-03"/>
    <s v="Materiales y suministros - Preparaciones y conservas de hortalizas, legumbres, tubérculos y papas"/>
    <s v="ZANAHORIA"/>
    <n v="50221000"/>
    <s v="MÍNIMA CUANTÍA"/>
    <n v="3"/>
    <n v="6"/>
    <n v="10"/>
    <n v="1"/>
    <n v="64000"/>
    <s v="UNIDAD"/>
    <s v="NO SOLICITADAS"/>
  </r>
  <r>
    <x v="11"/>
    <s v="02-02-01-002-001"/>
    <s v="02-02-01-002-001-04"/>
    <s v="Materiales y suministros - Preparaciones y conservas de frutas y nueces"/>
    <s v="FRASCOS DE LIMON (LIQUIDO-PULPA) presentación: FRASCO x 1000 ML"/>
    <n v="93131608"/>
    <s v="MÍNIMA CUANTÍA"/>
    <n v="2"/>
    <n v="3"/>
    <n v="16"/>
    <n v="1"/>
    <n v="188924.40000000002"/>
    <s v="UNIDAD"/>
    <s v="NO SOLICITADAS"/>
  </r>
  <r>
    <x v="11"/>
    <s v="02-02-01-002-001"/>
    <s v="02-02-01-002-001-04"/>
    <s v="Materiales y suministros - Preparaciones y conservas de frutas y nueces"/>
    <s v="UVAS PASAS X  500gr presentación PAQUETE"/>
    <n v="93131608"/>
    <s v="MÍNIMA CUANTÍA"/>
    <n v="2"/>
    <n v="3"/>
    <n v="16"/>
    <n v="1"/>
    <n v="286000"/>
    <s v="UNIDAD"/>
    <s v="NO SOLICITADAS"/>
  </r>
  <r>
    <x v="11"/>
    <s v="02-02-01-002-001"/>
    <s v="02-02-01-002-001-04"/>
    <s v="Materiales y suministros - Preparaciones y conservas de frutas y nueces"/>
    <s v="JUGO DE FRUTAS X 8 OZ X 24 UNIDADES presentación PACA"/>
    <n v="93131608"/>
    <s v="MÍNIMA CUANTÍA"/>
    <n v="2"/>
    <n v="3"/>
    <n v="16"/>
    <n v="1"/>
    <n v="698827.5"/>
    <s v="UNIDAD"/>
    <s v="NO SOLICITADAS"/>
  </r>
  <r>
    <x v="11"/>
    <s v="02-02-01-002-001"/>
    <s v="02-02-01-002-001-05"/>
    <s v="Materiales y suministros - Aceites y grasas animales y vegetales"/>
    <s v="ACEITE  VEGETAL DE SOYA x Galón por 20 Litros"/>
    <n v="50151600"/>
    <s v="MÍNIMA CUANTÍA"/>
    <n v="3"/>
    <n v="6"/>
    <n v="10"/>
    <n v="1"/>
    <n v="150000"/>
    <s v="UNIDAD"/>
    <s v="NO SOLICITADAS"/>
  </r>
  <r>
    <x v="11"/>
    <s v="02-02-01-002-001"/>
    <s v="02-02-01-002-001-05"/>
    <s v="Materiales y suministros - Aceites y grasas animales y vegetales"/>
    <s v="ACEITE DE OLIVA X 1000 Ml presentación FRASCO"/>
    <n v="93131608"/>
    <s v="MÍNIMA CUANTÍA"/>
    <n v="2"/>
    <n v="3"/>
    <n v="16"/>
    <n v="1"/>
    <n v="92534.399999999994"/>
    <s v="UNIDAD"/>
    <s v="NO SOLICITADAS"/>
  </r>
  <r>
    <x v="11"/>
    <s v="02-02-01-002-002"/>
    <s v="02-02-01-002-002"/>
    <s v="Materiales y suministros - Productos lácteos y ovoproductos"/>
    <s v="CREMA PARA CAFÉ X 450 gr PRESENTACION:FRASCO"/>
    <n v="93131608"/>
    <s v="MÍNIMA CUANTÍA"/>
    <n v="2"/>
    <n v="3"/>
    <n v="16"/>
    <n v="1"/>
    <n v="999178.74"/>
    <s v="UNIDAD"/>
    <s v="NO SOLICITADAS"/>
  </r>
  <r>
    <x v="11"/>
    <s v="02-02-01-002-002"/>
    <s v="02-02-01-002-002"/>
    <s v="Materiales y suministros - Productos lácteos y ovoproductos"/>
    <s v="MANTEQUILLA DE MESA  LIGHT X 500 GR. "/>
    <n v="93131608"/>
    <s v="MÍNIMA CUANTÍA"/>
    <n v="2"/>
    <n v="3"/>
    <n v="16"/>
    <n v="1"/>
    <n v="94462.200000000012"/>
    <s v="UNIDAD"/>
    <s v="NO SOLICITADAS"/>
  </r>
  <r>
    <x v="11"/>
    <s v="02-02-01-002-002"/>
    <s v="02-02-01-002-002"/>
    <s v="Materiales y suministros - Productos lácteos y ovoproductos"/>
    <s v="QUESO CAMPESINO LAMINADO X 250 gr presentación PAQUETE"/>
    <n v="93131608"/>
    <s v="MÍNIMA CUANTÍA"/>
    <n v="2"/>
    <n v="3"/>
    <n v="16"/>
    <n v="1"/>
    <n v="399000"/>
    <s v="UNIDAD"/>
    <s v="NO SOLICITADAS"/>
  </r>
  <r>
    <x v="11"/>
    <s v="02-02-01-002-002"/>
    <s v="02-02-01-002-002"/>
    <s v="Materiales y suministros - Productos lácteos y ovoproductos"/>
    <s v="QUESO EN LONJAS (PARA SANDWICH) X 25 TAJADAS presentación PAQUETE"/>
    <n v="93131608"/>
    <s v="MÍNIMA CUANTÍA"/>
    <n v="2"/>
    <n v="3"/>
    <n v="16"/>
    <n v="1"/>
    <n v="793000"/>
    <s v="UNIDAD"/>
    <s v="NO SOLICITADAS"/>
  </r>
  <r>
    <x v="11"/>
    <s v="02-02-01-002-002"/>
    <s v="02-02-01-002-002"/>
    <s v="Materiales y suministros - Productos lácteos y ovoproductos"/>
    <s v="SALDO CPA 68  SUMINISTRO DE VIVERES COFAC Y FT ARES"/>
    <n v="50131700"/>
    <s v="MÍNIMA CUANTÍA"/>
    <n v="3"/>
    <n v="6"/>
    <n v="16"/>
    <n v="1"/>
    <n v="14359.06"/>
    <s v="UNIDAD"/>
    <s v="NO SOLICITADAS"/>
  </r>
  <r>
    <x v="11"/>
    <s v="02-02-01-002-003"/>
    <s v="02-02-01-002-003-03"/>
    <s v="Materiales y suministros - Preparaciones utilizadas en la alimentación de animales"/>
    <s v="ALIMENTO HUMEDO EN LATA (GACAR)"/>
    <n v="10121802"/>
    <s v="MÍNIMA CUANTÍA"/>
    <n v="3"/>
    <n v="0"/>
    <n v="10"/>
    <n v="100"/>
    <n v="800000"/>
    <s v="UNIDAD"/>
    <s v=""/>
  </r>
  <r>
    <x v="11"/>
    <s v="02-02-01-002-003"/>
    <s v="02-02-01-002-003-03"/>
    <s v="Materiales y suministros - Preparaciones utilizadas en la alimentación de animales"/>
    <s v="COMIDA HUMEDA PARA PERRO (GACAS)"/>
    <n v="10121802"/>
    <s v="MÍNIMA CUANTÍA"/>
    <n v="4"/>
    <n v="0"/>
    <n v="10"/>
    <n v="20"/>
    <n v="160000"/>
    <s v="UNIDAD"/>
    <s v=""/>
  </r>
  <r>
    <x v="11"/>
    <s v="02-02-01-002-003"/>
    <s v="02-02-01-002-003-03"/>
    <s v="Materiales y suministros - Preparaciones utilizadas en la alimentación de animales"/>
    <s v="ALIMENTO HUMEDO EN LATA X 12 X 374 GRAMOS (GAORI)"/>
    <n v="10121802"/>
    <s v="MÍNIMA CUANTÍA"/>
    <n v="5"/>
    <n v="0"/>
    <n v="10"/>
    <n v="6"/>
    <n v="576000"/>
    <s v="UNIDAD"/>
    <s v=""/>
  </r>
  <r>
    <x v="11"/>
    <s v="02-02-01-002-003"/>
    <s v="02-02-01-002-003-03"/>
    <s v="Materiales y suministros - Preparaciones utilizadas en la alimentación de animales"/>
    <s v="COMIDA HUMEDA X 200 GR (GAAMA)"/>
    <n v="10121802"/>
    <s v="MÍNIMA CUANTÍA"/>
    <n v="4"/>
    <n v="0"/>
    <n v="10"/>
    <n v="15"/>
    <n v="120000"/>
    <s v="UNIDAD"/>
    <s v=""/>
  </r>
  <r>
    <x v="11"/>
    <s v="02-02-01-002-003"/>
    <s v="02-02-01-002-003-03"/>
    <s v="Materiales y suministros - Preparaciones utilizadas en la alimentación de animales"/>
    <s v="CONCENTRADO (JES-GAORI)"/>
    <n v="10122101"/>
    <s v="MÍNIMA CUANTÍA"/>
    <n v="4"/>
    <n v="0"/>
    <n v="10"/>
    <n v="47"/>
    <n v="7049992.9500000002"/>
    <s v="GLOBAL"/>
    <s v=""/>
  </r>
  <r>
    <x v="11"/>
    <s v="02-02-01-002-003"/>
    <s v="02-02-01-002-003-03"/>
    <s v="Materiales y suministros - Preparaciones utilizadas en la alimentación de animales"/>
    <s v="SUPLEMENTO (JES-GAORI)"/>
    <n v="10122101"/>
    <s v="MÍNIMA CUANTÍA"/>
    <n v="4"/>
    <n v="0"/>
    <n v="10"/>
    <n v="10"/>
    <n v="700003.5"/>
    <s v="GLOBAL"/>
    <s v=""/>
  </r>
  <r>
    <x v="11"/>
    <s v="02-02-01-002-003"/>
    <s v="02-02-01-002-003-03"/>
    <s v="Materiales y suministros - Preparaciones utilizadas en la alimentación de animales"/>
    <s v="MELAZA (JES-GAORI)"/>
    <n v="10122101"/>
    <s v="MÍNIMA CUANTÍA"/>
    <n v="4"/>
    <n v="0"/>
    <n v="10"/>
    <n v="10"/>
    <n v="600001.5"/>
    <s v="GLOBAL"/>
    <s v=""/>
  </r>
  <r>
    <x v="11"/>
    <s v="02-02-01-002-003"/>
    <s v="02-02-01-002-003-04"/>
    <s v="Materiales y suministros - Productos de panadería"/>
    <s v="PAN TAJADO EN BOLSA x Bolsa 500g."/>
    <n v="50181900"/>
    <s v="MÍNIMA CUANTÍA"/>
    <n v="3"/>
    <n v="6"/>
    <n v="10"/>
    <n v="1"/>
    <n v="75810"/>
    <s v="UNIDAD"/>
    <s v="NO SOLICITADAS"/>
  </r>
  <r>
    <x v="11"/>
    <s v="02-02-01-002-003"/>
    <s v="02-02-01-002-003-04"/>
    <s v="Materiales y suministros - Productos de panadería"/>
    <s v="TORTILLAS x Bolsa 500g."/>
    <n v="50181900"/>
    <s v="MÍNIMA CUANTÍA"/>
    <n v="3"/>
    <n v="6"/>
    <n v="10"/>
    <n v="1"/>
    <n v="124000"/>
    <s v="UNIDAD"/>
    <s v="NO SOLICITADAS"/>
  </r>
  <r>
    <x v="11"/>
    <s v="02-02-01-002-003"/>
    <s v="02-02-01-002-003-04"/>
    <s v="Materiales y suministros - Productos de panadería"/>
    <s v="AREPA PAISA DE MAIZ X 5 unidades presentación PAQUETE"/>
    <n v="93131608"/>
    <s v="MÍNIMA CUANTÍA"/>
    <n v="2"/>
    <n v="3"/>
    <n v="16"/>
    <n v="1"/>
    <n v="129600"/>
    <s v="UNIDAD"/>
    <s v="NO SOLICITADAS"/>
  </r>
  <r>
    <x v="11"/>
    <s v="02-02-01-002-003"/>
    <s v="02-02-01-002-003-04"/>
    <s v="Materiales y suministros - Productos de panadería"/>
    <s v="GALLETAS INTEGRALES X 9 UNIDADES presentación PAQUETE"/>
    <n v="93131608"/>
    <s v="MÍNIMA CUANTÍA"/>
    <n v="2"/>
    <n v="3"/>
    <n v="16"/>
    <n v="1"/>
    <n v="347003.99999999994"/>
    <s v="UNIDAD"/>
    <s v="NO SOLICITADAS"/>
  </r>
  <r>
    <x v="11"/>
    <s v="02-02-01-002-003"/>
    <s v="02-02-01-002-003-04"/>
    <s v="Materiales y suministros - Productos de panadería"/>
    <s v="PAN PARA SANDWICH BLANCO  GRANDE PRESENTACION paquete"/>
    <n v="93131608"/>
    <s v="MÍNIMA CUANTÍA"/>
    <n v="2"/>
    <n v="3"/>
    <n v="16"/>
    <n v="1"/>
    <n v="299700"/>
    <s v="UNIDAD"/>
    <s v="NO SOLICITADAS"/>
  </r>
  <r>
    <x v="11"/>
    <s v="02-02-01-002-003"/>
    <s v="02-02-01-002-003-04"/>
    <s v="Materiales y suministros - Productos de panadería"/>
    <s v="PAN PARA SANDWICH INTEGRAL GRANDE PRESENTACION paquete"/>
    <n v="93131608"/>
    <s v="MÍNIMA CUANTÍA"/>
    <n v="2"/>
    <n v="3"/>
    <n v="16"/>
    <n v="1"/>
    <n v="340000"/>
    <s v="UNIDAD"/>
    <s v="NO SOLICITADAS"/>
  </r>
  <r>
    <x v="11"/>
    <s v="02-02-01-002-003"/>
    <s v="02-02-01-002-003-04"/>
    <s v="Materiales y suministros - Productos de panadería"/>
    <s v="BROWNIES PRESENTACIÓN EN PAQUETE INDIVIDUAL "/>
    <n v="93131608"/>
    <s v="MÍNIMA CUANTÍA"/>
    <n v="2"/>
    <n v="3"/>
    <n v="16"/>
    <n v="1"/>
    <n v="299580.12"/>
    <s v="UNIDAD"/>
    <s v="NO SOLICITADAS"/>
  </r>
  <r>
    <x v="11"/>
    <s v="02-02-01-002-003"/>
    <s v="02-02-01-002-003-05"/>
    <s v="Materiales y suministros - Azúcar"/>
    <s v="AZUCAR  MORENA X 1000 Gr presentación: KILO"/>
    <n v="93131608"/>
    <s v="MÍNIMA CUANTÍA"/>
    <n v="2"/>
    <n v="3"/>
    <n v="16"/>
    <n v="1"/>
    <n v="399399"/>
    <s v="UNIDAD"/>
    <s v="NO SOLICITADAS"/>
  </r>
  <r>
    <x v="11"/>
    <s v="02-02-01-002-003"/>
    <s v="02-02-01-002-003-05"/>
    <s v="Materiales y suministros - Azúcar"/>
    <s v="AZUCAR LIGHT EN PASTILLAS X 450 unidades, presentación FRASCO"/>
    <n v="93131608"/>
    <s v="MÍNIMA CUANTÍA"/>
    <n v="2"/>
    <n v="3"/>
    <n v="16"/>
    <n v="1"/>
    <n v="143640"/>
    <s v="UNIDAD"/>
    <s v="NO SOLICITADAS"/>
  </r>
  <r>
    <x v="11"/>
    <s v="02-02-01-002-003"/>
    <s v="02-02-01-002-003-06"/>
    <s v="Materiales y suministros - Cacao, chocolate y confitería"/>
    <s v="AZUCAR"/>
    <n v="50161500"/>
    <s v="MÍNIMA CUANTÍA"/>
    <n v="3"/>
    <n v="6"/>
    <n v="10"/>
    <n v="1"/>
    <n v="283333.33"/>
    <s v="UNIDAD"/>
    <s v="NO SOLICITADAS"/>
  </r>
  <r>
    <x v="11"/>
    <s v="02-02-01-002-003"/>
    <s v="02-02-01-002-003-06"/>
    <s v="Materiales y suministros - Cacao, chocolate y confitería"/>
    <s v="PANELA"/>
    <n v="50161500"/>
    <s v="MÍNIMA CUANTÍA"/>
    <n v="3"/>
    <n v="6"/>
    <n v="10"/>
    <n v="1"/>
    <n v="237491.66999999998"/>
    <s v="UNIDAD"/>
    <s v="NO SOLICITADAS"/>
  </r>
  <r>
    <x v="11"/>
    <s v="02-02-01-002-003"/>
    <s v="02-02-01-002-003-06"/>
    <s v="Materiales y suministros - Cacao, chocolate y confitería"/>
    <s v="CHOCOLATE EN PASTILLA x500g."/>
    <n v="50161500"/>
    <s v="MÍNIMA CUANTÍA"/>
    <n v="3"/>
    <n v="6"/>
    <n v="10"/>
    <n v="1"/>
    <n v="329175"/>
    <s v="UNIDAD"/>
    <s v="NO SOLICITADAS"/>
  </r>
  <r>
    <x v="11"/>
    <s v="02-02-01-002-003"/>
    <s v="02-02-01-002-003-06"/>
    <s v="Materiales y suministros - Cacao, chocolate y confitería"/>
    <s v="CHICLE SIN AZUCAR X 10 SOBRES presentación CAJA"/>
    <n v="93131608"/>
    <s v="MÍNIMA CUANTÍA"/>
    <n v="2"/>
    <n v="3"/>
    <n v="16"/>
    <n v="1"/>
    <n v="1432740.96"/>
    <s v="UNIDAD"/>
    <s v="NO SOLICITADAS"/>
  </r>
  <r>
    <x v="11"/>
    <s v="02-02-01-002-003"/>
    <s v="02-02-01-002-003-06"/>
    <s v="Materiales y suministros - Cacao, chocolate y confitería"/>
    <s v="DULCES DE CAFE X 100 UNIDADES Presentación PAQUETE"/>
    <n v="93131608"/>
    <s v="MÍNIMA CUANTÍA"/>
    <n v="2"/>
    <n v="3"/>
    <n v="16"/>
    <n v="1"/>
    <n v="294953.39999999997"/>
    <s v="UNIDAD"/>
    <s v="NO SOLICITADAS"/>
  </r>
  <r>
    <x v="11"/>
    <s v="02-02-01-002-003"/>
    <s v="02-02-01-002-003-07"/>
    <s v="Materiales y suministros - Macarrones, fideos, alcuzcuz y productos farináceos similares"/>
    <s v="PASTA ESPAGUETTI"/>
    <n v="50192901"/>
    <s v="MÍNIMA CUANTÍA"/>
    <n v="3"/>
    <n v="6"/>
    <n v="10"/>
    <n v="1"/>
    <n v="185787.5"/>
    <s v="UNIDAD"/>
    <s v="NO SOLICITADAS"/>
  </r>
  <r>
    <x v="11"/>
    <s v="02-02-01-002-003"/>
    <s v="02-02-01-002-003-07"/>
    <s v="Materiales y suministros - Macarrones, fideos, alcuzcuz y productos farináceos similares"/>
    <s v="PASTA CONCHAS"/>
    <n v="50192901"/>
    <s v="MÍNIMA CUANTÍA"/>
    <n v="3"/>
    <n v="6"/>
    <n v="10"/>
    <n v="1"/>
    <n v="157106.25"/>
    <s v="UNIDAD"/>
    <s v="NO SOLICITADAS"/>
  </r>
  <r>
    <x v="11"/>
    <s v="02-02-01-002-003"/>
    <s v="02-02-01-002-003-07"/>
    <s v="Materiales y suministros - Macarrones, fideos, alcuzcuz y productos farináceos similares"/>
    <s v="PASTA FIDEOS"/>
    <n v="50192901"/>
    <s v="MÍNIMA CUANTÍA"/>
    <n v="3"/>
    <n v="6"/>
    <n v="10"/>
    <n v="1"/>
    <n v="157106.25"/>
    <s v="UNIDAD"/>
    <s v="NO SOLICITADAS"/>
  </r>
  <r>
    <x v="11"/>
    <s v="02-02-01-002-003"/>
    <s v="02-02-01-002-003-08"/>
    <s v="Materiales y suministros - Productos del café"/>
    <s v="CAFÉ MOLIDO"/>
    <n v="50201700"/>
    <s v="MÍNIMA CUANTÍA"/>
    <n v="3"/>
    <n v="6"/>
    <n v="10"/>
    <n v="1"/>
    <n v="200000"/>
    <s v="UNIDAD"/>
    <s v="NO SOLICITADAS"/>
  </r>
  <r>
    <x v="11"/>
    <s v="02-02-01-002-003"/>
    <s v="02-02-01-002-003-08"/>
    <s v="Materiales y suministros - Productos del café"/>
    <s v="SALDO CPA 68  SUMINISTRO DE VIVERES COFAC Y FT ARES"/>
    <n v="50131700"/>
    <s v="MÍNIMA CUANTÍA"/>
    <n v="3"/>
    <n v="6"/>
    <n v="16"/>
    <n v="1"/>
    <n v="922414.28"/>
    <s v="UNIDAD"/>
    <s v="NO SOLICITADAS"/>
  </r>
  <r>
    <x v="11"/>
    <s v="02-02-01-002-003"/>
    <s v="02-02-01-002-003-09"/>
    <s v="Materiales y suministros - Otros productos alimenticios n. C. P."/>
    <s v="BOLSA SALSA DE TOMATE X 400GR,presentacion BOLSA"/>
    <n v="93131608"/>
    <s v="MÍNIMA CUANTÍA"/>
    <n v="2"/>
    <n v="3"/>
    <n v="16"/>
    <n v="1"/>
    <n v="37592.100000000006"/>
    <s v="UNIDAD"/>
    <s v="NO SOLICITADAS"/>
  </r>
  <r>
    <x v="11"/>
    <s v="02-02-01-002-003"/>
    <s v="02-02-01-002-003-09"/>
    <s v="Materiales y suministros - Otros productos alimenticios n. C. P."/>
    <s v="BOLSA MAYONESA X 400GR, presentación BOLSA"/>
    <n v="93131608"/>
    <s v="MÍNIMA CUANTÍA"/>
    <n v="2"/>
    <n v="3"/>
    <n v="16"/>
    <n v="1"/>
    <n v="35278.74"/>
    <s v="UNIDAD"/>
    <s v="NO SOLICITADAS"/>
  </r>
  <r>
    <x v="11"/>
    <s v="02-02-01-002-003"/>
    <s v="02-02-01-002-003-09"/>
    <s v="Materiales y suministros - Otros productos alimenticios n. C. P."/>
    <s v="CHICHARRONES X 6 UNIDADES presentación PAQUETE"/>
    <n v="93131608"/>
    <s v="MÍNIMA CUANTÍA"/>
    <n v="2"/>
    <n v="3"/>
    <n v="16"/>
    <n v="1"/>
    <n v="682441.2"/>
    <s v="UNIDAD"/>
    <s v="NO SOLICITADAS"/>
  </r>
  <r>
    <x v="11"/>
    <s v="02-02-01-002-003"/>
    <s v="02-02-01-002-003-09"/>
    <s v="Materiales y suministros - Otros productos alimenticios n. C. P."/>
    <s v="PAPAS SABOR A POLLO X 12 UND presentación PAQUETE"/>
    <n v="93131608"/>
    <s v="MÍNIMA CUANTÍA"/>
    <n v="2"/>
    <n v="3"/>
    <n v="16"/>
    <n v="1"/>
    <n v="676657.8"/>
    <s v="UNIDAD"/>
    <s v="NO SOLICITADAS"/>
  </r>
  <r>
    <x v="11"/>
    <s v="02-02-01-002-003"/>
    <s v="02-02-01-002-003-09"/>
    <s v="Materiales y suministros - Otros productos alimenticios n. C. P."/>
    <s v="PAPAS SABOR NATURAL X 12 UND presentación PAQUETE"/>
    <n v="93131608"/>
    <s v="MÍNIMA CUANTÍA"/>
    <n v="2"/>
    <n v="3"/>
    <n v="16"/>
    <n v="1"/>
    <n v="676657.8"/>
    <s v="UNIDAD"/>
    <s v="NO SOLICITADAS"/>
  </r>
  <r>
    <x v="11"/>
    <s v="02-02-01-002-003"/>
    <s v="02-02-01-002-003-09"/>
    <s v="Materiales y suministros - Otros productos alimenticios n. C. P."/>
    <s v="VINAGRE BALSAMICO X 1000 ML PRESENTACION FRASCO"/>
    <n v="93131608"/>
    <s v="MÍNIMA CUANTÍA"/>
    <n v="2"/>
    <n v="3"/>
    <n v="16"/>
    <n v="1"/>
    <n v="133018.20000000001"/>
    <s v="UNIDAD"/>
    <s v="NO SOLICITADAS"/>
  </r>
  <r>
    <x v="11"/>
    <s v="02-02-01-002-003"/>
    <s v="02-02-01-002-003-09"/>
    <s v="Materiales y suministros - Otros productos alimenticios n. C. P."/>
    <s v="PLATANITOS DULCES X 12 UND"/>
    <n v="93131608"/>
    <s v="MÍNIMA CUANTÍA"/>
    <n v="2"/>
    <n v="3"/>
    <n v="16"/>
    <n v="1"/>
    <n v="489661.2"/>
    <s v="UNIDAD"/>
    <s v="NO SOLICITADAS"/>
  </r>
  <r>
    <x v="11"/>
    <s v="02-02-01-002-003"/>
    <s v="02-02-01-002-003-09"/>
    <s v="Materiales y suministros - Otros productos alimenticios n. C. P."/>
    <s v="PLATANITOS VERDES X 12 UND"/>
    <n v="93131608"/>
    <s v="MÍNIMA CUANTÍA"/>
    <n v="2"/>
    <n v="3"/>
    <n v="16"/>
    <n v="1"/>
    <n v="489661.20000000007"/>
    <s v="UNIDAD"/>
    <s v="NO SOLICITADAS"/>
  </r>
  <r>
    <x v="11"/>
    <s v="02-02-01-002-004"/>
    <s v="02-02-01-002-004-04"/>
    <s v="Materiales y suministros - Bebidas no alcohólicas; aguas minerales embotelladas"/>
    <s v="BEBIDA GASEOSA (DE MARCA RECONOCIDA A NIVEL MUNDIAL) x Botella por 3,25 litros."/>
    <n v="50202300"/>
    <s v="MÍNIMA CUANTÍA"/>
    <n v="3"/>
    <n v="6"/>
    <n v="10"/>
    <n v="1"/>
    <n v="250000"/>
    <s v="UNIDAD"/>
    <s v=""/>
  </r>
  <r>
    <x v="11"/>
    <s v="02-02-01-002-004"/>
    <s v="02-02-01-002-004-04"/>
    <s v="Materiales y suministros - Bebidas no alcohólicas; aguas minerales embotelladas"/>
    <s v="AGUA BOTELLA X 600 ML X 24 UNIDADES presentación PACA"/>
    <n v="93131608"/>
    <s v="MÍNIMA CUANTÍA"/>
    <n v="2"/>
    <n v="3"/>
    <n v="16"/>
    <n v="1"/>
    <n v="2937500"/>
    <s v="UNIDAD"/>
    <s v="NO SOLICITADAS"/>
  </r>
  <r>
    <x v="11"/>
    <s v="02-02-01-002-004"/>
    <s v="02-02-01-002-004-04"/>
    <s v="Materiales y suministros - Bebidas no alcohólicas; aguas minerales embotelladas"/>
    <s v="AGUA VASO  9 OZ X 24 UNIDADES presentación PACA"/>
    <n v="93131608"/>
    <s v="MÍNIMA CUANTÍA"/>
    <n v="2"/>
    <n v="3"/>
    <n v="16"/>
    <n v="1"/>
    <n v="1428000"/>
    <s v="UNIDAD"/>
    <s v="NO SOLICITADAS"/>
  </r>
  <r>
    <x v="11"/>
    <s v="02-02-01-002-004"/>
    <s v="02-02-01-002-004-04"/>
    <s v="Materiales y suministros - Bebidas no alcohólicas; aguas minerales embotelladas"/>
    <s v="AGUA BOTELLA X 250 ML X 24 UNIDADES presentación: PACA"/>
    <n v="93131608"/>
    <s v="MÍNIMA CUANTÍA"/>
    <n v="2"/>
    <n v="3"/>
    <n v="16"/>
    <n v="1"/>
    <n v="8659200"/>
    <s v="UNIDAD"/>
    <s v="NO SOLICITADAS"/>
  </r>
  <r>
    <x v="11"/>
    <s v="02-02-01-002-004"/>
    <s v="02-02-01-002-004-04"/>
    <s v="Materiales y suministros - Bebidas no alcohólicas; aguas minerales embotelladas"/>
    <s v="BEBIDA AZUCARADA OSCURA  X 400 ML X 12 UNIDADES presentación: PACA"/>
    <n v="93131608"/>
    <s v="MÍNIMA CUANTÍA"/>
    <n v="2"/>
    <n v="3"/>
    <n v="16"/>
    <n v="1"/>
    <n v="1992381.2999999998"/>
    <s v="UNIDAD"/>
    <s v="NO SOLICITADAS"/>
  </r>
  <r>
    <x v="11"/>
    <s v="02-02-01-002-004"/>
    <s v="02-02-01-002-004-04"/>
    <s v="Materiales y suministros - Bebidas no alcohólicas; aguas minerales embotelladas"/>
    <s v="BEBIDA AZUCARADA OSCURA  X 250 ML x 12 UNIDADES presentación PACA"/>
    <n v="93131608"/>
    <s v="MÍNIMA CUANTÍA"/>
    <n v="2"/>
    <n v="3"/>
    <n v="16"/>
    <n v="1"/>
    <n v="8659484.8200000003"/>
    <s v="UNIDAD"/>
    <s v="NO SOLICITADAS"/>
  </r>
  <r>
    <x v="11"/>
    <s v="02-02-01-002-004"/>
    <s v="02-02-01-002-004-04"/>
    <s v="Materiales y suministros - Bebidas no alcohólicas; aguas minerales embotelladas"/>
    <s v="BEBIDA TE X 500 ML X 15 UNIDADES presentación PACA"/>
    <n v="93131608"/>
    <s v="MÍNIMA CUANTÍA"/>
    <n v="2"/>
    <n v="3"/>
    <n v="16"/>
    <n v="1"/>
    <n v="698827.5"/>
    <s v="UNIDAD"/>
    <s v="NO SOLICITADAS"/>
  </r>
  <r>
    <x v="11"/>
    <s v="02-02-01-002-004"/>
    <s v="02-02-01-002-004-04"/>
    <s v="Materiales y suministros - Bebidas no alcohólicas; aguas minerales embotelladas"/>
    <s v="SALDO CPA 68  SUMINISTRO DE VIVERES COFAC Y FT ARES"/>
    <n v="50112000"/>
    <s v="MÍNIMA CUANTÍA"/>
    <n v="3"/>
    <n v="6"/>
    <n v="16"/>
    <n v="1"/>
    <n v="155210.38"/>
    <s v="UNIDAD"/>
    <s v="NO SOLICITADAS"/>
  </r>
  <r>
    <x v="11"/>
    <s v="02-02-01-002-006"/>
    <s v="02-02-01-002-006"/>
    <s v="Materiales y suministros - Hilados e hilos; tejidos de fibras textiles incluso afelpados"/>
    <s v="NYLON PARA GUADAÑA DE 3 MM. PRESENTACIÓN (ROLLO DE 100MTS C/U)  - SECCIÓN ESTRATÉGICA PATRIMONIO HISTÓRICO"/>
    <n v="27112006"/>
    <s v="MÍNIMA CUANTÍA"/>
    <n v="6"/>
    <n v="3"/>
    <n v="10"/>
    <n v="10"/>
    <n v="899640"/>
    <s v="UNIDAD"/>
    <s v="NO SOLICITADAS"/>
  </r>
  <r>
    <x v="11"/>
    <s v="02-02-01-002-006"/>
    <s v="02-02-01-002-006"/>
    <s v="Materiales y suministros - Hilados e hilos; tejidos de fibras textiles incluso afelpados"/>
    <s v="NYLON PARA GUADAÑA DE 3 MM. PRESENTACIÓN (ROLLO DE 100MTS C/U)  GACAR"/>
    <n v="27112006"/>
    <n v="0"/>
    <n v="0"/>
    <n v="0"/>
    <n v="10"/>
    <n v="2"/>
    <n v="180000"/>
    <s v="UNIDAD"/>
    <s v="NO SOLICITADAS"/>
  </r>
  <r>
    <x v="11"/>
    <s v="02-02-01-002-006"/>
    <s v="02-02-01-002-006"/>
    <s v="Materiales y suministros - Hilados e hilos; tejidos de fibras textiles incluso afelpados"/>
    <s v="NYLON PARA GUADAÑA DE 3 MM. PRESENTACIÓN (ROLLO DE 100MTS C/U)  "/>
    <n v="27112006"/>
    <s v="SELECCIÓN ABREVIADA MENOR CUANTÍA"/>
    <n v="2"/>
    <n v="3"/>
    <n v="16"/>
    <n v="2"/>
    <n v="180000"/>
    <s v="UNIDAD"/>
    <s v="NO SOLICITADAS"/>
  </r>
  <r>
    <x v="11"/>
    <s v="02-02-01-002-006"/>
    <s v="02-02-01-002-006"/>
    <s v="Materiales y suministros - Hilados e hilos; tejidos de fibras textiles incluso afelpados"/>
    <s v="ROLLO DE NYLON PARA YOYO DE GUADAÑA GACAS"/>
    <n v="31151504"/>
    <n v="0"/>
    <n v="0"/>
    <n v="0"/>
    <n v="16"/>
    <n v="3"/>
    <n v="1593000"/>
    <s v="UNIDAD"/>
    <s v="NO SOLICITADAS"/>
  </r>
  <r>
    <x v="11"/>
    <s v="02-02-01-002-006"/>
    <s v="02-02-01-002-006"/>
    <s v="Materiales y suministros - Hilados e hilos; tejidos de fibras textiles incluso afelpados"/>
    <s v="NYLON PARA GUADAÑA DE 3 MM. PRESENTACIÓN (ROLLO DE 100MTS C/U)   "/>
    <n v="27112006"/>
    <n v="0"/>
    <n v="0"/>
    <n v="0"/>
    <n v="16"/>
    <n v="1"/>
    <n v="90000"/>
    <s v="UNIDAD"/>
    <s v="NO SOLICITADAS"/>
  </r>
  <r>
    <x v="11"/>
    <s v="02-02-01-002-007"/>
    <s v="02-02-01-002-007"/>
    <s v="Materiales y suministros - Artículos textiles (excepto prendas de vestir)"/>
    <s v="TAPABOCA TELA ANTIFLUIDO"/>
    <n v="42131606"/>
    <s v="MÍNIMA CUANTÍA"/>
    <n v="2"/>
    <n v="3"/>
    <n v="16"/>
    <n v="920"/>
    <n v="2300000"/>
    <s v="UNIDAD"/>
    <s v="NO SOLICITADAS"/>
  </r>
  <r>
    <x v="11"/>
    <s v="02-02-01-002-007"/>
    <s v="02-02-01-002-007"/>
    <s v="Materiales y suministros - Artículos textiles (excepto prendas de vestir)"/>
    <s v="BATA DE BIOSEGURIDAD EN TELA ANTIFLUIDOS"/>
    <n v="42131612"/>
    <s v="MÍNIMA CUANTÍA"/>
    <n v="2"/>
    <n v="3"/>
    <n v="16"/>
    <n v="80"/>
    <n v="1600000"/>
    <s v="UNIDAD"/>
    <s v="NO SOLICITADAS"/>
  </r>
  <r>
    <x v="11"/>
    <s v="02-02-01-002-007"/>
    <s v="02-02-01-002-007"/>
    <s v="Materiales y suministros - Artículos textiles (excepto prendas de vestir)"/>
    <s v="ADQUISICIÓN DE CORTINAS (ALOJAMIENTO MILITAR)"/>
    <n v="72153608"/>
    <s v="MÍNIMA CUANTÍA"/>
    <n v="2"/>
    <n v="3"/>
    <n v="16"/>
    <n v="1"/>
    <n v="44882922.899999999"/>
    <s v="UNIDAD"/>
    <s v="NO SOLICITADAS"/>
  </r>
  <r>
    <x v="11"/>
    <s v="02-02-01-002-007"/>
    <s v="02-02-01-002-007"/>
    <s v="Materiales y suministros - Artículos textiles (excepto prendas de vestir)"/>
    <s v="ADQUISICIÓN DE CORTINAS (DEPENDENCIAS EXTERNAS)"/>
    <n v="72153608"/>
    <s v="MÍNIMA CUANTÍA"/>
    <n v="2"/>
    <n v="3"/>
    <n v="10"/>
    <n v="1"/>
    <n v="16914754.109999999"/>
    <s v="UNIDAD"/>
    <s v="NO SOLICITADAS"/>
  </r>
  <r>
    <x v="11"/>
    <s v="02-02-01-002-007"/>
    <s v="02-02-01-002-007"/>
    <s v="Materiales y suministros - Artículos textiles (excepto prendas de vestir)"/>
    <s v="CHALECOS IMPERMEHABLES PARA PERRO CON EL NOMBRE NARCOTICOS 2 - EXPLOSIVOS 2 (GACAS)_x000a_"/>
    <n v="46181531"/>
    <s v="MÍNIMA CUANTÍA"/>
    <n v="4"/>
    <n v="0"/>
    <n v="10"/>
    <n v="2"/>
    <n v="230000.02"/>
    <s v="UNIDAD"/>
    <s v=""/>
  </r>
  <r>
    <x v="11"/>
    <s v="02-02-01-002-007"/>
    <s v="02-02-01-002-007"/>
    <s v="Materiales y suministros - Artículos textiles (excepto prendas de vestir)"/>
    <s v="PIERNERA MILITAR MULTIUSOS (GACAS)"/>
    <n v="46181531"/>
    <s v="MÍNIMA CUANTÍA"/>
    <n v="4"/>
    <n v="0"/>
    <n v="10"/>
    <n v="2"/>
    <n v="120000"/>
    <s v="UNIDAD"/>
    <s v=""/>
  </r>
  <r>
    <x v="11"/>
    <s v="02-02-01-002-007"/>
    <s v="02-02-01-002-007"/>
    <s v="Materiales y suministros - Artículos textiles (excepto prendas de vestir)"/>
    <s v="MORDEDOR EN YUTE PARA PERROS GRANDES, TAMAÑO MEDIANO, LARGO 20 CM Y CONTORNO DE 25 CM SIN CONTAR LAS MANIJAS (GAORI)"/>
    <n v="10111301"/>
    <s v="MÍNIMA CUANTÍA"/>
    <n v="5"/>
    <n v="0"/>
    <n v="10"/>
    <n v="10"/>
    <n v="300000"/>
    <s v="UNIDAD"/>
    <s v=""/>
  </r>
  <r>
    <x v="11"/>
    <s v="02-02-01-002-007"/>
    <s v="02-02-01-002-007"/>
    <s v="Materiales y suministros - Artículos textiles (excepto prendas de vestir)"/>
    <s v="PECHERAS CON ANCLAJE ACERADO CANINO GRANDE (GAORI)"/>
    <n v="10131604"/>
    <s v="MÍNIMA CUANTÍA"/>
    <n v="5"/>
    <n v="0"/>
    <n v="10"/>
    <n v="2"/>
    <n v="134000"/>
    <s v="UNIDAD"/>
    <s v=""/>
  </r>
  <r>
    <x v="11"/>
    <s v="02-02-01-002-007"/>
    <s v="02-02-01-002-007"/>
    <s v="Materiales y suministros - Artículos textiles (excepto prendas de vestir)"/>
    <s v="COJIN EN YUTE PARA PERRO (GAAMA)"/>
    <n v="11162000"/>
    <s v="MÍNIMA CUANTÍA"/>
    <n v="4"/>
    <n v="0"/>
    <n v="10"/>
    <n v="1"/>
    <n v="150000"/>
    <s v="UNIDAD"/>
    <s v=""/>
  </r>
  <r>
    <x v="11"/>
    <s v="02-02-01-002-007"/>
    <s v="02-02-01-002-007"/>
    <s v="Materiales y suministros - Artículos textiles (excepto prendas de vestir)"/>
    <s v="TRAPOS - SECCIÓN ESTRATÉGICA PATRIMONIO HISTÓRICO"/>
    <n v="47131501"/>
    <s v="MÍNIMA CUANTÍA"/>
    <n v="6"/>
    <n v="3"/>
    <n v="10"/>
    <n v="2"/>
    <n v="59999.8"/>
    <s v="KILOGRAMO"/>
    <s v="NO SOLICITADAS"/>
  </r>
  <r>
    <x v="11"/>
    <s v="02-02-01-002-007"/>
    <s v="02-02-01-002-007"/>
    <s v="Materiales y suministros - Artículos textiles (excepto prendas de vestir)"/>
    <s v="CHALECOS REFLECTIVOS - EQUIPO DE ESCUADRONES DE COMBATE."/>
    <n v="46181507"/>
    <s v="MÍNIMA CUANTÍA"/>
    <n v="4"/>
    <n v="2"/>
    <n v="10"/>
    <n v="20"/>
    <n v="700000"/>
    <s v="UNIDAD"/>
    <s v="NO SOLICITADAS"/>
  </r>
  <r>
    <x v="11"/>
    <s v="02-02-01-002-007"/>
    <s v="02-02-01-002-007"/>
    <s v="Materiales y suministros - Artículos textiles (excepto prendas de vestir)"/>
    <s v="CINTURON REFLECTIVO VERDE (AMARILLO)"/>
    <n v="46161500"/>
    <s v="MÍNIMA CUANTÍA"/>
    <n v="6"/>
    <n v="0"/>
    <n v="10"/>
    <n v="20"/>
    <n v="360000"/>
    <s v="UNIDAD"/>
    <s v=""/>
  </r>
  <r>
    <x v="11"/>
    <s v="02-02-01-002-007"/>
    <s v="02-02-01-002-007"/>
    <s v="Materiales y suministros - Artículos textiles (excepto prendas de vestir)"/>
    <s v="CINTURON REFLECTIVO ROJO"/>
    <n v="46161500"/>
    <s v="MÍNIMA CUANTÍA"/>
    <n v="6"/>
    <n v="0"/>
    <n v="10"/>
    <n v="4"/>
    <n v="72000"/>
    <s v="UNIDAD"/>
    <s v=""/>
  </r>
  <r>
    <x v="11"/>
    <s v="02-02-01-002-007"/>
    <s v="02-02-01-002-007"/>
    <s v="Materiales y suministros - Artículos textiles (excepto prendas de vestir)"/>
    <s v="CHALECO REFLECTIVO CHALECO REFLECTIVO MALLA VERDE CINTA GRIS PLATA"/>
    <n v="46181531"/>
    <s v="MÍNIMA CUANTÍA"/>
    <n v="6"/>
    <n v="0"/>
    <n v="10"/>
    <n v="10"/>
    <n v="178000"/>
    <s v="UNIDAD"/>
    <s v=""/>
  </r>
  <r>
    <x v="11"/>
    <s v="02-02-01-002-007"/>
    <s v="02-02-01-002-007"/>
    <s v="Materiales y suministros - Artículos textiles (excepto prendas de vestir)"/>
    <s v="CHALECO REFLECTIVO CHALECO REFLECTIVO MALLA AZUL CINTA GRIS PLATA"/>
    <n v="46181531"/>
    <s v="MÍNIMA CUANTÍA"/>
    <n v="6"/>
    <n v="0"/>
    <n v="10"/>
    <n v="3"/>
    <n v="58740"/>
    <s v="UNIDAD"/>
    <s v=""/>
  </r>
  <r>
    <x v="11"/>
    <s v="02-02-01-002-007"/>
    <s v="02-02-01-002-007"/>
    <s v="Materiales y suministros - Artículos textiles (excepto prendas de vestir)"/>
    <s v="CHALECO REFLECTIVO CHALECO REFLECTIVO MALLA AMARILLO CINTA AMARILLA"/>
    <n v="46181531"/>
    <s v="MÍNIMA CUANTÍA"/>
    <n v="6"/>
    <n v="0"/>
    <n v="10"/>
    <n v="6"/>
    <n v="117480"/>
    <s v="UNIDAD"/>
    <s v=""/>
  </r>
  <r>
    <x v="11"/>
    <s v="02-02-01-002-007"/>
    <s v="02-02-01-002-007"/>
    <s v="Materiales y suministros - Artículos textiles (excepto prendas de vestir)"/>
    <s v="CHALECO REFLECTIVO CHALECO REFLECTIVO MALLA NARANJA CINTA NARANJA"/>
    <n v="46181531"/>
    <s v="MÍNIMA CUANTÍA"/>
    <n v="6"/>
    <n v="0"/>
    <n v="10"/>
    <n v="1"/>
    <n v="19580"/>
    <s v="UNIDAD"/>
    <s v=""/>
  </r>
  <r>
    <x v="11"/>
    <s v="02-02-01-002-007"/>
    <s v="02-02-01-002-007"/>
    <s v="Materiales y suministros - Artículos textiles (excepto prendas de vestir)"/>
    <s v="CHALECO REFLECTIVO CHALECO REFLECTIVO ROJO (TELA) CINTA ROJA"/>
    <n v="46181531"/>
    <s v="MÍNIMA CUANTÍA"/>
    <n v="6"/>
    <n v="0"/>
    <n v="10"/>
    <n v="1"/>
    <n v="19580"/>
    <s v="UNIDAD"/>
    <s v=""/>
  </r>
  <r>
    <x v="11"/>
    <s v="02-02-01-002-007"/>
    <s v="02-02-01-002-007"/>
    <s v="Materiales y suministros - Artículos textiles (excepto prendas de vestir)"/>
    <s v="CHALECO REFLECTIVO CHALECO REFLECTIVO MALLA VERDE CINTA GRIS PLATA"/>
    <n v="46181531"/>
    <s v="MÍNIMA CUANTÍA"/>
    <n v="6"/>
    <n v="0"/>
    <n v="10"/>
    <n v="4"/>
    <n v="78320"/>
    <s v="UNIDAD"/>
    <s v=""/>
  </r>
  <r>
    <x v="11"/>
    <s v="02-02-01-002-007"/>
    <s v="02-02-01-002-007"/>
    <s v="Materiales y suministros - Artículos textiles (excepto prendas de vestir)"/>
    <s v="VESTIDO PROTECTOR"/>
    <n v="46181503"/>
    <s v="MÍNIMA CUANTÍA"/>
    <n v="6"/>
    <n v="0"/>
    <n v="10"/>
    <n v="12"/>
    <n v="1516680"/>
    <s v="UNIDAD"/>
    <s v=""/>
  </r>
  <r>
    <x v="11"/>
    <s v="02-02-01-002-007"/>
    <s v="02-02-01-002-007"/>
    <s v="Materiales y suministros - Artículos textiles (excepto prendas de vestir)"/>
    <s v="MANILA ROLLO X 300 METROS"/>
    <n v="10191705"/>
    <s v="MÍNIMA CUANTÍA"/>
    <n v="4"/>
    <n v="0"/>
    <n v="10"/>
    <n v="3"/>
    <n v="1798501.7399999998"/>
    <s v="UNIDAD"/>
    <s v=""/>
  </r>
  <r>
    <x v="11"/>
    <s v="02-02-01-002-007"/>
    <s v="02-02-01-002-007"/>
    <s v="Materiales y suministros - Artículos textiles (excepto prendas de vestir)"/>
    <s v="JAQUIMON"/>
    <n v="10191705"/>
    <s v="MÍNIMA CUANTÍA"/>
    <n v="4"/>
    <n v="0"/>
    <n v="10"/>
    <n v="14"/>
    <n v="2379997.62"/>
    <s v="UNIDAD"/>
    <s v=""/>
  </r>
  <r>
    <x v="11"/>
    <s v="02-02-01-002-007"/>
    <s v="02-02-01-002-007"/>
    <s v="Materiales y suministros - Artículos textiles (excepto prendas de vestir)"/>
    <s v="TELA POLIESTER DE REFUERZO "/>
    <n v="30141600"/>
    <n v="0"/>
    <n v="0"/>
    <n v="0"/>
    <n v="16"/>
    <n v="4"/>
    <n v="225237.52"/>
    <s v="UNIDAD"/>
    <s v="NO SOLICITADAS"/>
  </r>
  <r>
    <x v="11"/>
    <s v="02-02-01-002-007"/>
    <s v="02-02-01-002-007"/>
    <s v="Materiales y suministros - Artículos textiles (excepto prendas de vestir)"/>
    <s v="PAÑO WYPALL X70 GACAR"/>
    <n v="14111703"/>
    <s v="MÍNIMA CUANTÍA"/>
    <n v="4"/>
    <n v="0"/>
    <n v="10"/>
    <n v="12"/>
    <n v="528196.92000000004"/>
    <s v="UNIDAD"/>
    <s v="NO SOLICITADAS"/>
  </r>
  <r>
    <x v="11"/>
    <s v="02-02-01-002-007"/>
    <s v="02-02-01-002-007"/>
    <s v="Materiales y suministros - Artículos textiles (excepto prendas de vestir)"/>
    <s v="TRAPO X 500 UNIDADES GACAR"/>
    <n v="47131502"/>
    <s v="MÍNIMA CUANTÍA"/>
    <n v="4"/>
    <n v="0"/>
    <n v="10"/>
    <n v="2"/>
    <n v="269231.40000000002"/>
    <s v="UNIDAD"/>
    <s v="NO SOLICITADAS"/>
  </r>
  <r>
    <x v="11"/>
    <s v="02-02-01-002-007"/>
    <s v="02-02-01-002-007"/>
    <s v="Materiales y suministros - Artículos textiles (excepto prendas de vestir)"/>
    <s v="SALDO CPA 267 MATERIALES DE CONSTRUCCIÓN  "/>
    <n v="0"/>
    <n v="0"/>
    <n v="0"/>
    <n v="0"/>
    <n v="16"/>
    <n v="1"/>
    <n v="12762.48"/>
    <s v="GLOBAL"/>
    <s v="NO SOLICITADAS"/>
  </r>
  <r>
    <x v="11"/>
    <s v="02-02-01-002-007"/>
    <s v="02-02-01-002-007"/>
    <s v="Materiales y suministros - Artículos textiles (excepto prendas de vestir)"/>
    <s v="SALDO CPA 43 ADQUISICIÓN DE CORTINAS (ALOJAMIENTO MILITAR)"/>
    <n v="0"/>
    <n v="0"/>
    <n v="0"/>
    <n v="0"/>
    <n v="16"/>
    <n v="1"/>
    <n v="117077.1"/>
    <s v="GLOBAL"/>
    <s v="NO SOLICITADAS"/>
  </r>
  <r>
    <x v="11"/>
    <s v="02-02-01-003-001"/>
    <s v="02-02-01-003-001"/>
    <s v="Materiales y suministros - Productos de madera, corcho, cestería y espartería"/>
    <s v="GUÍA CAJÓN EXTENSIBLE TIPO PESADO 45MM X 45CM. PRESENTACIÓN (JUEGO 2 UND)"/>
    <n v="30103101"/>
    <s v="SELECCIÓN ABREVIADA SUBASTA INVERSA (NO DISPONIBLE)"/>
    <n v="2"/>
    <n v="3"/>
    <n v="10"/>
    <n v="35"/>
    <n v="1953500.5"/>
    <s v="UNIDAD"/>
    <s v="NO SOLICITADAS"/>
  </r>
  <r>
    <x v="11"/>
    <s v="02-02-01-003-001"/>
    <s v="02-02-01-003-001"/>
    <s v="Materiales y suministros - Productos de madera, corcho, cestería y espartería"/>
    <s v="GUÍA CAJÓN EXTENSIBLE TIPO PESADO 45MM X 50CM (JUEGO 4 PZS)"/>
    <n v="30103101"/>
    <s v="SELECCIÓN ABREVIADA SUBASTA INVERSA (NO DISPONIBLE)"/>
    <n v="2"/>
    <n v="3"/>
    <n v="10"/>
    <n v="35"/>
    <n v="1442322.7"/>
    <s v="UNIDAD"/>
    <s v="NO SOLICITADAS"/>
  </r>
  <r>
    <x v="11"/>
    <s v="02-02-01-003-001"/>
    <s v="02-02-01-003-001"/>
    <s v="Materiales y suministros - Productos de madera, corcho, cestería y espartería"/>
    <s v="LÁMINA TRÍPLEX SECCIÓN (12MM X 1.22 X 2.44) C/U"/>
    <n v="30103605"/>
    <s v="SELECCIÓN ABREVIADA SUBASTA INVERSA (NO DISPONIBLE)"/>
    <n v="2"/>
    <n v="3"/>
    <n v="10"/>
    <n v="20"/>
    <n v="1809548.2000000002"/>
    <s v="UNIDAD"/>
    <s v="NO SOLICITADAS"/>
  </r>
  <r>
    <x v="11"/>
    <s v="02-02-01-003-001"/>
    <s v="02-02-01-003-001"/>
    <s v="Materiales y suministros - Productos de madera, corcho, cestería y espartería"/>
    <s v="LÁMINA TRÍPLEX SECCIÓN (4MM X 1.22 X 2.44) C/U "/>
    <n v="30103605"/>
    <s v="SELECCIÓN ABREVIADA SUBASTA INVERSA (NO DISPONIBLE)"/>
    <n v="2"/>
    <n v="3"/>
    <n v="10"/>
    <n v="50"/>
    <n v="1581396.5"/>
    <s v="UNIDAD"/>
    <s v="NO SOLICITADAS"/>
  </r>
  <r>
    <x v="11"/>
    <s v="02-02-01-003-001"/>
    <s v="02-02-01-003-001"/>
    <s v="Materiales y suministros - Productos de madera, corcho, cestería y espartería"/>
    <s v="LÁMINA TRÍPLEX SECCIÓN (9MM X 1.22 X 2.44) C/U"/>
    <n v="30103605"/>
    <s v="SELECCIÓN ABREVIADA SUBASTA INVERSA (NO DISPONIBLE)"/>
    <n v="2"/>
    <n v="3"/>
    <n v="10"/>
    <n v="20"/>
    <n v="1387304"/>
    <s v="UNIDAD"/>
    <s v="NO SOLICITADAS"/>
  </r>
  <r>
    <x v="11"/>
    <s v="02-02-01-003-001"/>
    <s v="02-02-01-003-001"/>
    <s v="Materiales y suministros - Productos de madera, corcho, cestería y espartería"/>
    <s v="LÁMINA TRÍPLEX SECCIÓN (15MM X 1.22 X 2.44) C/U"/>
    <n v="30103605"/>
    <s v="SELECCIÓN ABREVIADA SUBASTA INVERSA (NO DISPONIBLE)"/>
    <n v="2"/>
    <n v="3"/>
    <n v="10"/>
    <n v="20"/>
    <n v="1982821"/>
    <s v="UNIDAD"/>
    <s v="NO SOLICITADAS"/>
  </r>
  <r>
    <x v="11"/>
    <s v="02-02-01-003-001"/>
    <s v="02-02-01-003-001"/>
    <s v="Materiales y suministros - Productos de madera, corcho, cestería y espartería"/>
    <s v="LÁMINA MADERA BLANCA POLIURETANO (18MM X 1.83 X 2.44) C/U"/>
    <n v="30103605"/>
    <s v="SELECCIÓN ABREVIADA SUBASTA INVERSA (NO DISPONIBLE)"/>
    <n v="2"/>
    <n v="3"/>
    <n v="10"/>
    <n v="15"/>
    <n v="5228695.05"/>
    <s v="UNIDAD"/>
    <s v="NO SOLICITADAS"/>
  </r>
  <r>
    <x v="11"/>
    <s v="02-02-01-003-001"/>
    <s v="02-02-01-003-001"/>
    <s v="Materiales y suministros - Productos de madera, corcho, cestería y espartería"/>
    <s v="LÁMINA RH MADERA BLANCO MADECOR (15MM X 1.83 X 2.44) C/U"/>
    <n v="30103605"/>
    <s v="SELECCIÓN ABREVIADA SUBASTA INVERSA (NO DISPONIBLE)"/>
    <n v="2"/>
    <n v="3"/>
    <n v="10"/>
    <n v="20"/>
    <n v="3335477.8000000003"/>
    <s v="UNIDAD"/>
    <s v="NO SOLICITADAS"/>
  </r>
  <r>
    <x v="11"/>
    <s v="02-02-01-003-001"/>
    <s v="02-02-01-003-001"/>
    <s v="Materiales y suministros - Productos de madera, corcho, cestería y espartería"/>
    <s v="LÁMINA RH MADERA WENGUE MADECOR (15MM X 1.83 X 2.44) C/U"/>
    <n v="30103605"/>
    <s v="SELECCIÓN ABREVIADA SUBASTA INVERSA (NO DISPONIBLE)"/>
    <n v="2"/>
    <n v="3"/>
    <n v="10"/>
    <n v="18"/>
    <n v="3246683.94"/>
    <s v="UNIDAD"/>
    <s v="NO SOLICITADAS"/>
  </r>
  <r>
    <x v="11"/>
    <s v="02-02-01-003-001"/>
    <s v="02-02-01-003-001"/>
    <s v="Materiales y suministros - Productos de madera, corcho, cestería y espartería"/>
    <s v="LÁMINA RH MADERA CEDRO MADECOR (15MM X 1.83 X 2.44) C/U"/>
    <n v="30103605"/>
    <s v="SELECCIÓN ABREVIADA SUBASTA INVERSA (NO DISPONIBLE)"/>
    <n v="2"/>
    <n v="3"/>
    <n v="10"/>
    <n v="15"/>
    <n v="2056518.4500000002"/>
    <s v="UNIDAD"/>
    <s v="NO SOLICITADAS"/>
  </r>
  <r>
    <x v="11"/>
    <s v="02-02-01-003-001"/>
    <s v="02-02-01-003-001"/>
    <s v="Materiales y suministros - Productos de madera, corcho, cestería y espartería"/>
    <s v="MADERA CEDRO REF. PUERTO ASIS (0.30 X 0.10 X 3.00) C/U"/>
    <n v="30103101"/>
    <s v="SELECCIÓN ABREVIADA SUBASTA INVERSA (NO DISPONIBLE)"/>
    <n v="2"/>
    <n v="3"/>
    <n v="10"/>
    <n v="20"/>
    <n v="1833891.4000000001"/>
    <s v="UNIDAD"/>
    <s v="NO SOLICITADAS"/>
  </r>
  <r>
    <x v="11"/>
    <s v="02-02-01-003-001"/>
    <s v="02-02-01-003-001"/>
    <s v="Materiales y suministros - Productos de madera, corcho, cestería y espartería"/>
    <s v="GUÍA CAJÓN EXTENSIBLE TIPO PESADO 45MM X 35CM. PRESENTACIÓN (JUEGO X 2 UND)"/>
    <n v="30103101"/>
    <s v="SELECCIÓN ABREVIADA MENOR CUANTÍA"/>
    <n v="2"/>
    <n v="3"/>
    <n v="16"/>
    <n v="50"/>
    <n v="2211476"/>
    <s v="UNIDAD"/>
    <s v="NO SOLICITADAS"/>
  </r>
  <r>
    <x v="11"/>
    <s v="02-02-01-003-001"/>
    <s v="02-02-01-003-001"/>
    <s v="Materiales y suministros - Productos de madera, corcho, cestería y espartería"/>
    <s v="GUÍA CAJÓN EXTENSIBLE TIPO PESADO 45MM X 45CM. PRESENTACIÓN (JUEGO 2 UND)"/>
    <n v="30103101"/>
    <s v="SELECCIÓN ABREVIADA MENOR CUANTÍA"/>
    <n v="2"/>
    <n v="3"/>
    <n v="16"/>
    <n v="100"/>
    <n v="5581430"/>
    <s v="UNIDAD"/>
    <s v="NO SOLICITADAS"/>
  </r>
  <r>
    <x v="11"/>
    <s v="02-02-01-003-001"/>
    <s v="02-02-01-003-001"/>
    <s v="Materiales y suministros - Productos de madera, corcho, cestería y espartería"/>
    <s v="LÁMINA RH MADERA BLANCO MADECOR (15MM X 1.83 X 2.44) C/U"/>
    <n v="30103605"/>
    <s v="SELECCIÓN ABREVIADA MENOR CUANTÍA"/>
    <n v="2"/>
    <n v="3"/>
    <n v="16"/>
    <n v="10"/>
    <n v="1667738.9000000001"/>
    <s v="UNIDAD"/>
    <s v="NO SOLICITADAS"/>
  </r>
  <r>
    <x v="11"/>
    <s v="02-02-01-003-001"/>
    <s v="02-02-01-003-001"/>
    <s v="Materiales y suministros - Productos de madera, corcho, cestería y espartería"/>
    <s v="LÁMINA RH MADERA WENGUE MADECOR (15MM X 1.83 X 2.44) C/U"/>
    <n v="30103605"/>
    <s v="SELECCIÓN ABREVIADA MENOR CUANTÍA"/>
    <n v="2"/>
    <n v="3"/>
    <n v="16"/>
    <n v="20"/>
    <n v="3607426.5999999996"/>
    <s v="UNIDAD"/>
    <s v="NO SOLICITADAS"/>
  </r>
  <r>
    <x v="11"/>
    <s v="02-02-01-003-001"/>
    <s v="02-02-01-003-001"/>
    <s v="Materiales y suministros - Productos de madera, corcho, cestería y espartería"/>
    <s v="LÁMINA RH MADECOR TABACO CHIP (15MM X 1.84 X 2.44) C/U"/>
    <n v="30103605"/>
    <s v="SELECCIÓN ABREVIADA MENOR CUANTÍA"/>
    <n v="2"/>
    <n v="3"/>
    <n v="16"/>
    <n v="15"/>
    <n v="2705427.6"/>
    <s v="UNIDAD"/>
    <s v="NO SOLICITADAS"/>
  </r>
  <r>
    <x v="11"/>
    <s v="02-02-01-003-001"/>
    <s v="02-02-01-003-001"/>
    <s v="Materiales y suministros - Productos de madera, corcho, cestería y espartería"/>
    <s v="LÁMINA TRÍPLEX SECCIÓN (12MM X 1.22 X 2.44) C/U"/>
    <n v="30103605"/>
    <s v="SELECCIÓN ABREVIADA MENOR CUANTÍA"/>
    <n v="2"/>
    <n v="3"/>
    <n v="16"/>
    <n v="30"/>
    <n v="2714322.3000000003"/>
    <s v="UNIDAD"/>
    <s v="NO SOLICITADAS"/>
  </r>
  <r>
    <x v="11"/>
    <s v="02-02-01-003-001"/>
    <s v="02-02-01-003-001"/>
    <s v="Materiales y suministros - Productos de madera, corcho, cestería y espartería"/>
    <s v="LÁMINA TRÍPLEX SECCIÓN (15MM X1.22 X 2.44) C/U"/>
    <n v="30103605"/>
    <s v="SELECCIÓN ABREVIADA MENOR CUANTÍA"/>
    <n v="2"/>
    <n v="3"/>
    <n v="16"/>
    <n v="40"/>
    <n v="5270976.4000000004"/>
    <s v="UNIDAD"/>
    <s v="NO SOLICITADAS"/>
  </r>
  <r>
    <x v="11"/>
    <s v="02-02-01-003-001"/>
    <s v="02-02-01-003-001"/>
    <s v="Materiales y suministros - Productos de madera, corcho, cestería y espartería"/>
    <s v="LÁMINA TRÍPLEX SECCIÓN (18MM X1.22 X 2.44) C/U"/>
    <n v="30103605"/>
    <s v="SELECCIÓN ABREVIADA MENOR CUANTÍA"/>
    <n v="2"/>
    <n v="3"/>
    <n v="16"/>
    <n v="45"/>
    <n v="6860917.3499999996"/>
    <s v="UNIDAD"/>
    <s v="NO SOLICITADAS"/>
  </r>
  <r>
    <x v="11"/>
    <s v="02-02-01-003-001"/>
    <s v="02-02-01-003-001"/>
    <s v="Materiales y suministros - Productos de madera, corcho, cestería y espartería"/>
    <s v="LÁMINA TRÍPLEX SECCIÓN (4MM X 1.22 X 2.44) C/U "/>
    <n v="30103605"/>
    <s v="SELECCIÓN ABREVIADA MENOR CUANTÍA"/>
    <n v="2"/>
    <n v="3"/>
    <n v="16"/>
    <n v="50"/>
    <n v="1581396.5"/>
    <s v="UNIDAD"/>
    <s v="NO SOLICITADAS"/>
  </r>
  <r>
    <x v="11"/>
    <s v="02-02-01-003-001"/>
    <s v="02-02-01-003-001"/>
    <s v="Materiales y suministros - Productos de madera, corcho, cestería y espartería"/>
    <s v="LÁMINA MADEFONDO COLOR BLANCO SECCIÓN (4MM X 1.83 X 2.44) C/U"/>
    <n v="30103605"/>
    <s v="SELECCIÓN ABREVIADA MENOR CUANTÍA"/>
    <n v="2"/>
    <n v="3"/>
    <n v="16"/>
    <n v="48"/>
    <n v="3968158.56"/>
    <s v="UNIDAD"/>
    <s v="NO SOLICITADAS"/>
  </r>
  <r>
    <x v="11"/>
    <s v="02-02-01-003-001"/>
    <s v="02-02-01-003-001"/>
    <s v="Materiales y suministros - Productos de madera, corcho, cestería y espartería"/>
    <s v="LÁMINA MADEFONDO COLOR WENQUE SECCIÓN (4MM X 1.83 X 2.44) C/U"/>
    <n v="30103605"/>
    <s v="SELECCIÓN ABREVIADA MENOR CUANTÍA"/>
    <n v="2"/>
    <n v="3"/>
    <n v="16"/>
    <n v="48"/>
    <n v="3968158.56"/>
    <s v="UNIDAD"/>
    <s v="NO SOLICITADAS"/>
  </r>
  <r>
    <x v="11"/>
    <s v="02-02-01-003-001"/>
    <s v="02-02-01-003-001"/>
    <s v="Materiales y suministros - Productos de madera, corcho, cestería y espartería"/>
    <s v="LÁMINA MADEFONDO COLOR CEDRO SECCIÓN (4MM X 1.84 X 2.44) C/U"/>
    <n v="30103605"/>
    <s v="SELECCIÓN ABREVIADA MENOR CUANTÍA"/>
    <n v="2"/>
    <n v="3"/>
    <n v="16"/>
    <n v="43"/>
    <n v="3554808.71"/>
    <s v="UNIDAD"/>
    <s v="NO SOLICITADAS"/>
  </r>
  <r>
    <x v="11"/>
    <s v="02-02-01-003-001"/>
    <s v="02-02-01-003-001"/>
    <s v="Materiales y suministros - Productos de madera, corcho, cestería y espartería"/>
    <s v="LÁMINA MADEFONDO COLOR TABACO CHIP SECCIÓN (4MM X 2,44 X 1,85) C/U"/>
    <n v="30103605"/>
    <s v="SELECCIÓN ABREVIADA MENOR CUANTÍA"/>
    <n v="2"/>
    <n v="3"/>
    <n v="16"/>
    <n v="30"/>
    <n v="2480099.1"/>
    <s v="UNIDAD"/>
    <s v="NO SOLICITADAS"/>
  </r>
  <r>
    <x v="11"/>
    <s v="02-02-01-003-001"/>
    <s v="02-02-01-003-001"/>
    <s v="Materiales y suministros - Productos de madera, corcho, cestería y espartería"/>
    <s v="MADERA ORDINARIA MARFIL SECA SECCIÓN (5CM X 25CM X 3MTS) C/U"/>
    <n v="11121616"/>
    <s v="SELECCIÓN ABREVIADA MENOR CUANTÍA"/>
    <n v="2"/>
    <n v="3"/>
    <n v="16"/>
    <n v="30"/>
    <n v="1547966.4"/>
    <s v="UNIDAD"/>
    <s v="NO SOLICITADAS"/>
  </r>
  <r>
    <x v="11"/>
    <s v="02-02-01-003-001"/>
    <s v="02-02-01-003-001"/>
    <s v="Materiales y suministros - Productos de madera, corcho, cestería y espartería"/>
    <s v="LÁMINA TRÍPLEX SECCIÓN (9MM X 1.22 X 2.44) C/U"/>
    <n v="30103605"/>
    <s v="MÍNIMA CUANTÍA"/>
    <n v="4"/>
    <n v="0"/>
    <n v="10"/>
    <n v="4"/>
    <n v="277460.8"/>
    <s v="UNIDAD"/>
    <s v="NO SOLICITADAS"/>
  </r>
  <r>
    <x v="11"/>
    <s v="02-02-01-003-001"/>
    <s v="02-02-01-003-001"/>
    <s v="Materiales y suministros - Productos de madera, corcho, cestería y espartería"/>
    <s v="LÁMINA TRÍPLEX SECCIÓN (15MM X 1.22 X 2.44) C/U"/>
    <n v="30103605"/>
    <s v="MÍNIMA CUANTÍA"/>
    <n v="4"/>
    <n v="0"/>
    <n v="10"/>
    <n v="4"/>
    <n v="396564.2"/>
    <s v="UNIDAD"/>
    <s v="NO SOLICITADAS"/>
  </r>
  <r>
    <x v="11"/>
    <s v="02-02-01-003-001"/>
    <s v="02-02-01-003-001"/>
    <s v="Materiales y suministros - Productos de madera, corcho, cestería y espartería"/>
    <s v="SALDO CPA 267 MATERIALES DE CONSTRUCCIÓN  "/>
    <n v="0"/>
    <n v="0"/>
    <n v="0"/>
    <n v="0"/>
    <n v="16"/>
    <n v="1"/>
    <n v="1254697.02"/>
    <s v="GLOBAL"/>
    <s v="NO SOLICITADAS"/>
  </r>
  <r>
    <x v="11"/>
    <s v="02-02-01-003-002"/>
    <s v="02-02-01-003-002-01"/>
    <s v="Materiales y suministros - Pasta de papel, papel y cartón"/>
    <s v="PAÑITOS HÚMEDOS PAQ POR 70"/>
    <n v="14111701"/>
    <s v="MÍNIMA CUANTÍA"/>
    <n v="2"/>
    <n v="3"/>
    <n v="16"/>
    <n v="330"/>
    <n v="1941060"/>
    <s v="UNIDAD"/>
    <s v="NO SOLICITADAS"/>
  </r>
  <r>
    <x v="11"/>
    <s v="02-02-01-003-002"/>
    <s v="02-02-01-003-002-01"/>
    <s v="Materiales y suministros - Pasta de papel, papel y cartón"/>
    <s v="PAÑUELOS PARA VEHICULOS"/>
    <n v="47132100"/>
    <s v="MÍNIMA CUANTÍA"/>
    <n v="2"/>
    <n v="3"/>
    <n v="10"/>
    <n v="101"/>
    <n v="315618.94"/>
    <s v="UNIDAD"/>
    <s v="NO SOLICITADAS"/>
  </r>
  <r>
    <x v="11"/>
    <s v="02-02-01-003-002"/>
    <s v="02-02-01-003-002-01"/>
    <s v="Materiales y suministros - Pasta de papel, papel y cartón"/>
    <s v="PAÑUELOS PARA VEHICULOS JEFSA"/>
    <n v="14111701"/>
    <s v="MÍNIMA CUANTÍA"/>
    <n v="2"/>
    <n v="2"/>
    <n v="10"/>
    <n v="126"/>
    <n v="328818.42"/>
    <s v="UNIDAD"/>
    <s v="NO SOLICITADAS"/>
  </r>
  <r>
    <x v="11"/>
    <s v="02-02-01-003-002"/>
    <s v="02-02-01-003-002-01"/>
    <s v="Materiales y suministros - Pasta de papel, papel y cartón"/>
    <s v="PAPEL DE COCINA DESECHABLE presentación ROLLO"/>
    <n v="93131608"/>
    <s v="MÍNIMA CUANTÍA"/>
    <n v="2"/>
    <n v="3"/>
    <n v="16"/>
    <n v="1"/>
    <n v="81000"/>
    <s v="UNIDAD"/>
    <s v="NO SOLICITADAS"/>
  </r>
  <r>
    <x v="11"/>
    <s v="02-02-01-003-002"/>
    <s v="02-02-01-003-002-01"/>
    <s v="Materiales y suministros - Pasta de papel, papel y cartón"/>
    <s v="SERVILLETAS  X 12 PAQUETES presentación CAJA"/>
    <n v="93131608"/>
    <s v="MÍNIMA CUANTÍA"/>
    <n v="2"/>
    <n v="3"/>
    <n v="16"/>
    <n v="1"/>
    <n v="400000.7"/>
    <s v="UNIDAD"/>
    <s v="NO SOLICITADAS"/>
  </r>
  <r>
    <x v="11"/>
    <s v="02-02-01-003-002"/>
    <s v="02-02-01-003-002-01"/>
    <s v="Materiales y suministros - Pasta de papel, papel y cartón"/>
    <s v="VASO ICOPOR 6 OZ. PAQ. X 50 UNIDADES"/>
    <n v="93131608"/>
    <s v="MÍNIMA CUANTÍA"/>
    <n v="2"/>
    <n v="3"/>
    <n v="16"/>
    <n v="1"/>
    <n v="1536442"/>
    <s v="UNIDAD"/>
    <s v="NO SOLICITADAS"/>
  </r>
  <r>
    <x v="11"/>
    <s v="02-02-01-003-002"/>
    <s v="02-02-01-003-002-01"/>
    <s v="Materiales y suministros - Pasta de papel, papel y cartón"/>
    <s v="CINTA DE ENMASCARAR DE 1&quot; X 40 MTS PRESENTACIÓN X ROLLO"/>
    <n v="31201503"/>
    <s v="SELECCIÓN ABREVIADA SUBASTA INVERSA (NO DISPONIBLE)"/>
    <n v="2"/>
    <n v="3"/>
    <n v="10"/>
    <n v="1000"/>
    <n v="3174920"/>
    <s v="UNIDAD"/>
    <s v="NO SOLICITADAS"/>
  </r>
  <r>
    <x v="11"/>
    <s v="02-02-01-003-002"/>
    <s v="02-02-01-003-002-01"/>
    <s v="Materiales y suministros - Pasta de papel, papel y cartón"/>
    <s v="CINTA DE ENMASCARAR DE 1&quot; X 40 MTS PRESENTACIÓN X ROLLO"/>
    <n v="31201503"/>
    <s v="SELECCIÓN ABREVIADA MENOR CUANTÍA"/>
    <n v="2"/>
    <n v="3"/>
    <n v="16"/>
    <n v="200"/>
    <n v="634984"/>
    <s v="UNIDAD"/>
    <s v="NO SOLICITADAS"/>
  </r>
  <r>
    <x v="11"/>
    <s v="02-02-01-003-002"/>
    <s v="02-02-01-003-002-01"/>
    <s v="Materiales y suministros - Pasta de papel, papel y cartón"/>
    <s v="CINTA DE ENMASCARAR DE 1&quot; X 40 MTS PRESENTACIÓN X ROLLO"/>
    <n v="31201503"/>
    <s v="SELECCIÓN ABREVIADA MENOR CUANTÍA"/>
    <n v="2"/>
    <n v="3"/>
    <n v="16"/>
    <n v="20"/>
    <n v="63498.400000000001"/>
    <s v="UNIDAD"/>
    <s v="NO SOLICITADAS"/>
  </r>
  <r>
    <x v="11"/>
    <s v="02-02-01-003-002"/>
    <s v="02-02-01-003-002-01"/>
    <s v="Materiales y suministros - Pasta de papel, papel y cartón"/>
    <s v="ROTULO ADHESIVO MATRIZ  X 480 RÓTULOS"/>
    <n v="14111507"/>
    <s v="SELECCIÓN ABREVIADA MENOR CUANTÍA"/>
    <n v="2"/>
    <n v="3"/>
    <n v="10"/>
    <n v="4"/>
    <n v="102149.6"/>
    <s v="UNIDAD"/>
    <s v="NO SOLICITADAS"/>
  </r>
  <r>
    <x v="11"/>
    <s v="02-02-01-003-002"/>
    <s v="02-02-01-003-002-01"/>
    <s v="Materiales y suministros - Pasta de papel, papel y cartón"/>
    <s v="CARPETA TIPO FUELLE PLÁSTICA TAMAÑO OFICIO CON 5 CM DE CAPACIDAD DE ALMACENAMIENTO INTERIOR."/>
    <n v="44122003"/>
    <s v="SELECCIÓN ABREVIADA MENOR CUANTÍA"/>
    <n v="2"/>
    <n v="3"/>
    <n v="10"/>
    <n v="50"/>
    <n v="1000790"/>
    <s v="UNIDAD"/>
    <s v="NO SOLICITADAS"/>
  </r>
  <r>
    <x v="11"/>
    <s v="02-02-01-003-002"/>
    <s v="02-02-01-003-002-01"/>
    <s v="Materiales y suministros - Pasta de papel, papel y cartón"/>
    <s v="ETIQUETA (STICKER) PARA IMPRESORA TERMICA DATAMAX E-CLASS MARK III, TAMAÑO: 2,5X4,5 MM/ ADHESIVO: PERMANENTE/ PREST.: ROLLO X 5.000 ETQ/ COLOR: PLATA/ MATERIAL: POLIESTER."/>
    <n v="44103112"/>
    <s v="SELECCIÓN ABREVIADA MENOR CUANTÍA"/>
    <n v="2"/>
    <n v="3"/>
    <n v="10"/>
    <n v="2"/>
    <n v="1849736"/>
    <s v="UNIDAD"/>
    <s v="NO SOLICITADAS"/>
  </r>
  <r>
    <x v="11"/>
    <s v="02-02-01-003-002"/>
    <s v="02-02-01-003-002-01"/>
    <s v="Materiales y suministros - Pasta de papel, papel y cartón"/>
    <s v="CINTA ADHESIVA PARA ENMASCARAR 12 MM X 50 M"/>
    <n v="31201512"/>
    <s v="SELECCIÓN ABREVIADA MENOR CUANTÍA"/>
    <n v="2"/>
    <n v="3"/>
    <n v="10"/>
    <n v="500"/>
    <n v="897260"/>
    <s v="UNIDAD"/>
    <s v="NO SOLICITADAS"/>
  </r>
  <r>
    <x v="11"/>
    <s v="02-02-01-003-002"/>
    <s v="02-02-01-003-002-01"/>
    <s v="Materiales y suministros - Pasta de papel, papel y cartón"/>
    <s v="PILA AA ALCALINA NO RECARGABLES"/>
    <n v="26111702"/>
    <s v="SELECCIÓN ABREVIADA MENOR CUANTÍA"/>
    <n v="2"/>
    <n v="3"/>
    <n v="10"/>
    <n v="50"/>
    <n v="55216"/>
    <s v="UNIDAD"/>
    <s v="NO SOLICITADAS"/>
  </r>
  <r>
    <x v="11"/>
    <s v="02-02-01-003-002"/>
    <s v="02-02-01-003-002-01"/>
    <s v="Materiales y suministros - Pasta de papel, papel y cartón"/>
    <s v="TABLA PLANILLERA"/>
    <n v="44121600"/>
    <s v="SELECCIÓN ABREVIADA MENOR CUANTÍA"/>
    <n v="2"/>
    <n v="3"/>
    <n v="10"/>
    <n v="30"/>
    <n v="99388.800000000003"/>
    <s v="UNIDAD"/>
    <s v="NO SOLICITADAS"/>
  </r>
  <r>
    <x v="11"/>
    <s v="02-02-01-003-002"/>
    <s v="02-02-01-003-002-01"/>
    <s v="Materiales y suministros - Pasta de papel, papel y cartón"/>
    <s v="PAPEL VINIPEL EN ROLLO 50 CM X 400 M CALIBRE 8 MC"/>
    <n v="52152201"/>
    <s v="SELECCIÓN ABREVIADA MENOR CUANTÍA"/>
    <n v="2"/>
    <n v="3"/>
    <n v="10"/>
    <n v="2"/>
    <n v="78682.8"/>
    <s v="UNIDAD"/>
    <s v="NO SOLICITADAS"/>
  </r>
  <r>
    <x v="11"/>
    <s v="02-02-01-003-002"/>
    <s v="02-02-01-003-002-01"/>
    <s v="Materiales y suministros - Pasta de papel, papel y cartón"/>
    <s v="ROTULO ADHESIVO MATRIZ  X 480 RÓTULOS"/>
    <n v="14111507"/>
    <s v="SELECCIÓN ABREVIADA MENOR CUANTÍA"/>
    <n v="2"/>
    <n v="3"/>
    <n v="16"/>
    <n v="6"/>
    <n v="153224.40000000002"/>
    <s v="UNIDAD"/>
    <s v="NO SOLICITADAS"/>
  </r>
  <r>
    <x v="11"/>
    <s v="02-02-01-003-002"/>
    <s v="02-02-01-003-002-01"/>
    <s v="Materiales y suministros - Pasta de papel, papel y cartón"/>
    <s v="CINTA ADHESIVA PARA ENMASCARAR 12 MM X 50 M"/>
    <n v="31201512"/>
    <s v="SELECCIÓN ABREVIADA MENOR CUANTÍA"/>
    <n v="2"/>
    <n v="3"/>
    <n v="16"/>
    <n v="20"/>
    <n v="35890.400000000001"/>
    <s v="UNIDAD"/>
    <s v="NO SOLICITADAS"/>
  </r>
  <r>
    <x v="11"/>
    <s v="02-02-01-003-002"/>
    <s v="02-02-01-003-002-01"/>
    <s v="Materiales y suministros - Pasta de papel, papel y cartón"/>
    <s v="PAPEL TORNASOL POR PLIEGO"/>
    <n v="52152201"/>
    <s v="SELECCIÓN ABREVIADA MENOR CUANTÍA"/>
    <n v="2"/>
    <n v="3"/>
    <n v="16"/>
    <n v="10"/>
    <n v="52455.200000000004"/>
    <s v="UNIDAD"/>
    <s v="NO SOLICITADAS"/>
  </r>
  <r>
    <x v="11"/>
    <s v="02-02-01-003-002"/>
    <s v="02-02-01-003-002-01"/>
    <s v="Materiales y suministros - Pasta de papel, papel y cartón"/>
    <s v="CLIP ESTÁNDAR PEQUEÑO PLASTIFICADO X 100 - ESM ARC FAC"/>
    <n v="44122100"/>
    <s v="SELECCIÓN ABREVIADA SUBASTA INVERSA (NO DISPONIBLE)"/>
    <n v="2"/>
    <n v="2"/>
    <n v="10"/>
    <n v="20"/>
    <n v="27608"/>
    <s v="UNIDAD"/>
    <s v="NO SOLICITADAS"/>
  </r>
  <r>
    <x v="11"/>
    <s v="02-02-01-003-002"/>
    <s v="02-02-01-003-002-01"/>
    <s v="Materiales y suministros - Pasta de papel, papel y cartón"/>
    <s v="PAPEL CARBÓN PARA ESCRITURA OFICIO X 100 - ESM ARC- FAC"/>
    <n v="14121810"/>
    <s v="SELECCIÓN ABREVIADA SUBASTA INVERSA (NO DISPONIBLE)"/>
    <n v="2"/>
    <n v="2"/>
    <n v="10"/>
    <n v="5"/>
    <n v="62118"/>
    <s v="UNIDAD"/>
    <s v="NO SOLICITADAS"/>
  </r>
  <r>
    <x v="11"/>
    <s v="02-02-01-003-002"/>
    <s v="02-02-01-003-002-01"/>
    <s v="Materiales y suministros - Pasta de papel, papel y cartón"/>
    <s v="CARPETAS PLEGADAS POR LA MITAD EN CARTULINA X 50 UNIDADES DE 320 G/M2 COLOR BLANCO"/>
    <n v="44122003"/>
    <s v="SELECCIÓN ABREVIADA MENOR CUANTÍA"/>
    <n v="2"/>
    <n v="3"/>
    <n v="10"/>
    <n v="150"/>
    <n v="102147"/>
    <s v="UNIDAD"/>
    <s v="NO SOLICITADAS"/>
  </r>
  <r>
    <x v="11"/>
    <s v="02-02-01-003-002"/>
    <s v="02-02-01-003-002-01"/>
    <s v="Materiales y suministros - Pasta de papel, papel y cartón"/>
    <s v="SOBRE CORRESPONDENCIA. PAPEL BOND 60 G PAQUETE X 100 "/>
    <n v="14111507"/>
    <s v="SELECCIÓN ABREVIADA MENOR CUANTÍA"/>
    <n v="2"/>
    <n v="3"/>
    <n v="10"/>
    <n v="3"/>
    <n v="10095.960000000001"/>
    <s v="UNIDAD"/>
    <s v="NO SOLICITADAS"/>
  </r>
  <r>
    <x v="11"/>
    <s v="02-02-01-003-002"/>
    <s v="02-02-01-003-002-01"/>
    <s v="Materiales y suministros - Pasta de papel, papel y cartón"/>
    <s v="CAJAS PARA ARCHIVO CENTRAL REFERENCIA X-200 MEMBRETEADA. LA ENTIDAD COMPRADORA DEBE SOLICITAR MÍNIMO 500 UNIDADES."/>
    <n v="24121503"/>
    <s v="SELECCIÓN ABREVIADA MENOR CUANTÍA"/>
    <n v="2"/>
    <n v="3"/>
    <n v="10"/>
    <n v="3200"/>
    <n v="8360703.9999999991"/>
    <s v="UNIDAD"/>
    <s v="NO SOLICITADAS"/>
  </r>
  <r>
    <x v="11"/>
    <s v="02-02-01-003-002"/>
    <s v="02-02-01-003-002-01"/>
    <s v="Materiales y suministros - Pasta de papel, papel y cartón"/>
    <s v="SOBRE DE MANILA CARTA PAQUETE X 100"/>
    <n v="44121503"/>
    <s v="SELECCIÓN ABREVIADA MENOR CUANTÍA"/>
    <n v="2"/>
    <n v="3"/>
    <n v="10"/>
    <n v="160"/>
    <n v="1133000"/>
    <s v="UNIDAD"/>
    <s v="NO SOLICITADAS"/>
  </r>
  <r>
    <x v="11"/>
    <s v="02-02-01-003-002"/>
    <s v="02-02-01-003-002-01"/>
    <s v="Materiales y suministros - Pasta de papel, papel y cartón"/>
    <s v="PAPEL IRIS TAMAÑO OFICIO  POR BLOCK VARIOS COLORES"/>
    <n v="14111600"/>
    <s v="SELECCIÓN ABREVIADA MENOR CUANTÍA"/>
    <n v="2"/>
    <n v="3"/>
    <n v="16"/>
    <n v="100"/>
    <n v="204551"/>
    <s v="UNIDAD"/>
    <s v="NO SOLICITADAS"/>
  </r>
  <r>
    <x v="11"/>
    <s v="02-02-01-003-002"/>
    <s v="02-02-01-003-002-01"/>
    <s v="Materiales y suministros - Pasta de papel, papel y cartón"/>
    <s v="CAJAS PARA ARCHIVO CENTRAL REFERENCIA X-200 MEMBRETEADA. LA ENTIDAD COMPRADORA DEBE SOLICITAR MÍNIMO 500 UNIDADES."/>
    <n v="24121503"/>
    <s v="SELECCIÓN ABREVIADA MENOR CUANTÍA"/>
    <n v="2"/>
    <n v="3"/>
    <n v="16"/>
    <n v="50"/>
    <n v="130635.99999999999"/>
    <s v="UNIDAD"/>
    <s v="NO SOLICITADAS"/>
  </r>
  <r>
    <x v="11"/>
    <s v="02-02-01-003-002"/>
    <s v="02-02-01-003-002-01"/>
    <s v="Materiales y suministros - Pasta de papel, papel y cartón"/>
    <s v="SOBRE DE MANILA CARTA PAQUETE X 100"/>
    <n v="44121503"/>
    <s v="SELECCIÓN ABREVIADA MENOR CUANTÍA"/>
    <n v="2"/>
    <n v="3"/>
    <n v="16"/>
    <n v="2"/>
    <n v="14150.5"/>
    <s v="UNIDAD"/>
    <s v="NO SOLICITADAS"/>
  </r>
  <r>
    <x v="11"/>
    <s v="02-02-01-003-002"/>
    <s v="02-02-01-003-002-01"/>
    <s v="Materiales y suministros - Pasta de papel, papel y cartón"/>
    <s v="CAJAS PARA ARCHIVO CENTRAL REFERENCIA X-200 MEMBRETEADA. LA ENTIDAD COMPRADORA DEBE SOLICITAR MÍNIMO 500 UNIDADES. -  ESM ARC FAC"/>
    <n v="44111515"/>
    <s v="SELECCIÓN ABREVIADA SUBASTA INVERSA (NO DISPONIBLE)"/>
    <n v="2"/>
    <n v="2"/>
    <n v="10"/>
    <n v="100"/>
    <n v="261271.99999999997"/>
    <s v="UNIDAD"/>
    <s v="NO SOLICITADAS"/>
  </r>
  <r>
    <x v="11"/>
    <s v="02-02-01-003-002"/>
    <s v="02-02-01-003-002-01"/>
    <s v="Materiales y suministros - Pasta de papel, papel y cartón"/>
    <s v="SOBRE DE MANILA CARTA PAQUETE X 100 - ESM ARC- FAC"/>
    <n v="44121503"/>
    <s v="SELECCIÓN ABREVIADA SUBASTA INVERSA (NO DISPONIBLE)"/>
    <n v="2"/>
    <n v="2"/>
    <n v="10"/>
    <n v="15"/>
    <n v="106218.75"/>
    <s v="UNIDAD"/>
    <s v="NO SOLICITADAS"/>
  </r>
  <r>
    <x v="11"/>
    <s v="02-02-01-003-002"/>
    <s v="02-02-01-003-002-01"/>
    <s v="Materiales y suministros - Pasta de papel, papel y cartón"/>
    <s v="PAÑUELO FACIAL X 70 UND (BACOF)"/>
    <n v="14111701"/>
    <s v="MÍNIMA CUANTÍA"/>
    <n v="2"/>
    <n v="3"/>
    <n v="16"/>
    <n v="300"/>
    <n v="1259853"/>
    <s v="UNIDAD"/>
    <s v="NO SOLICITADAS"/>
  </r>
  <r>
    <x v="11"/>
    <s v="02-02-01-003-002"/>
    <s v="02-02-01-003-002-01"/>
    <s v="Materiales y suministros - Pasta de papel, papel y cartón"/>
    <s v="TOALLA DE MANOS DESECHABLES  DOBLADA EN Z, BLANCA HOJA DOBLE 150 HOJAS X FAJO (BACOF)"/>
    <n v="14111703"/>
    <s v="MÍNIMA CUANTÍA"/>
    <n v="2"/>
    <n v="3"/>
    <n v="16"/>
    <n v="580"/>
    <n v="3305367.8"/>
    <s v="UNIDAD"/>
    <s v="NO SOLICITADAS"/>
  </r>
  <r>
    <x v="11"/>
    <s v="02-02-01-003-002"/>
    <s v="02-02-01-003-002-01"/>
    <s v="Materiales y suministros - Pasta de papel, papel y cartón"/>
    <s v="PAPEL HIGIENICO POR ROLLO INDUSTRIAL (GACAS)"/>
    <n v="14111704"/>
    <s v="MÍNIMA CUANTÍA"/>
    <n v="2"/>
    <n v="0"/>
    <n v="16"/>
    <n v="150"/>
    <n v="1106700"/>
    <s v="UNIDAD"/>
    <s v="NO SOLICITADAS"/>
  </r>
  <r>
    <x v="11"/>
    <s v="02-02-01-003-002"/>
    <s v="02-02-01-003-002-01"/>
    <s v="Materiales y suministros - Pasta de papel, papel y cartón"/>
    <s v="TOALLA DE MANOS DESECHABLES  DOBLADA EN Z, BLANCA HOJA DOBLE 150 HOJAS X FAJO (GACAS)"/>
    <n v="47131502"/>
    <s v="MÍNIMA CUANTÍA"/>
    <n v="2"/>
    <n v="0"/>
    <n v="16"/>
    <n v="110"/>
    <n v="626880.1"/>
    <s v="UNIDAD"/>
    <s v=""/>
  </r>
  <r>
    <x v="11"/>
    <s v="02-02-01-003-002"/>
    <s v="02-02-01-003-002-01"/>
    <s v="Materiales y suministros - Pasta de papel, papel y cartón"/>
    <s v="Self-lam Label Cassette; 1&quot;W x 1.50&quot;L; white print area; clear/white; 200 labels GACAS"/>
    <n v="55121612"/>
    <s v="SELECCIÓN ABREVIADA SUBASTA INVERSA (NO DISPONIBLE)"/>
    <n v="4"/>
    <n v="0"/>
    <n v="10"/>
    <n v="2"/>
    <n v="135431.54"/>
    <s v="UNIDAD"/>
    <s v="NO SOLICITADAS"/>
  </r>
  <r>
    <x v="11"/>
    <s v="02-02-01-003-002"/>
    <s v="02-02-01-003-002-01"/>
    <s v="Materiales y suministros - Pasta de papel, papel y cartón"/>
    <s v="SALDO CPA 68  SUMINISTRO DE VIVERES COFAC Y FT ARES"/>
    <n v="50221000"/>
    <s v="MÍNIMA CUANTÍA"/>
    <n v="3"/>
    <n v="6"/>
    <n v="16"/>
    <n v="1"/>
    <n v="389513.3"/>
    <s v="UNIDAD"/>
    <s v="NO SOLICITADAS"/>
  </r>
  <r>
    <x v="11"/>
    <s v="02-02-01-003-002"/>
    <s v="02-02-01-003-002-01"/>
    <s v="Materiales y suministros - Pasta de papel, papel y cartón"/>
    <s v="SALDO CPA 45 ELEM. ASEO VEHÍCULOS"/>
    <n v="0"/>
    <n v="0"/>
    <n v="0"/>
    <n v="0"/>
    <n v="16"/>
    <n v="1"/>
    <n v="203940"/>
    <s v="GLOBAL"/>
    <s v="NO SOLICITADAS"/>
  </r>
  <r>
    <x v="11"/>
    <s v="02-02-01-003-002"/>
    <s v="02-02-01-003-002-01"/>
    <s v="Materiales y suministros - Pasta de papel, papel y cartón"/>
    <s v="SALDO CPA 226 ELEM. DE ASEO"/>
    <n v="0"/>
    <n v="0"/>
    <n v="0"/>
    <n v="0"/>
    <n v="16"/>
    <n v="1"/>
    <n v="195180.21"/>
    <s v="GLOBAL"/>
    <s v="NO SOLICITADAS"/>
  </r>
  <r>
    <x v="11"/>
    <s v="02-02-01-003-002"/>
    <s v="02-02-01-003-002-01"/>
    <s v="Materiales y suministros - Pasta de papel, papel y cartón"/>
    <s v="SALDO CPA 126 ELEM. PAPELERIA "/>
    <n v="0"/>
    <n v="0"/>
    <n v="0"/>
    <n v="0"/>
    <n v="16"/>
    <n v="1"/>
    <n v="263559.59999999998"/>
    <s v="GLOBAL"/>
    <s v="NO SOLICITADAS"/>
  </r>
  <r>
    <x v="11"/>
    <s v="02-02-01-003-002"/>
    <s v="02-02-01-003-002-06"/>
    <s v="Materiales y suministros - Sellos, chequeras, billetes de banco, títulos de acciones, catálogos y folletos, material para anuncios publicitarios y otros materiales impresos"/>
    <s v="LETREROS (INFORMATIVOS PERROS BRAVOS) (GACAS)"/>
    <n v="55121704"/>
    <s v="MÍNIMA CUANTÍA"/>
    <n v="4"/>
    <n v="0"/>
    <n v="10"/>
    <n v="2"/>
    <n v="60000"/>
    <s v="UNIDAD"/>
    <s v="NO SOLICITADAS"/>
  </r>
  <r>
    <x v="11"/>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400 FOLIOS - JEFSA "/>
    <n v="14111810"/>
    <s v="SELECCIÓN ABREVIADA SUBASTA INVERSA (NO DISPONIBLE)"/>
    <n v="2"/>
    <n v="2"/>
    <n v="10"/>
    <n v="50"/>
    <n v="579768"/>
    <s v="UNIDAD"/>
    <s v="NO SOLICITADAS"/>
  </r>
  <r>
    <x v="11"/>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400 FOLIOS -  ESM ARC FAC"/>
    <n v="14111810"/>
    <s v="SELECCIÓN ABREVIADA SUBASTA INVERSA (NO DISPONIBLE)"/>
    <n v="2"/>
    <n v="2"/>
    <n v="10"/>
    <n v="10"/>
    <n v="115953.60000000001"/>
    <s v="UNIDAD"/>
    <s v="NO SOLICITADAS"/>
  </r>
  <r>
    <x v="11"/>
    <s v="02-02-01-003-002"/>
    <s v="02-02-01-003-002-08"/>
    <s v="Materiales y suministros - Tipos de imprenta, planchas o cilindros, preparados para las artes gráficas, piedras litográficas impresas u otros elementos de impresión"/>
    <s v="CINTA DE RESINA (IQRes) PARA IMPRESORA TERMICA DATAMAX E-CLASS MARK III, TAMAÑO: 25 a 110 mm (de 1,0 ” a 4.3”)/ PREST.: UNIDAD."/>
    <n v="44103112"/>
    <s v="SELECCIÓN ABREVIADA MENOR CUANTÍA"/>
    <n v="2"/>
    <n v="3"/>
    <n v="10"/>
    <n v="5"/>
    <n v="580125"/>
    <s v="UNIDAD"/>
    <s v="NO SOLICITADAS"/>
  </r>
  <r>
    <x v="11"/>
    <s v="02-02-01-003-002"/>
    <s v="02-02-01-003-002-08"/>
    <s v="Materiales y suministros - Tipos de imprenta, planchas o cilindros, preparados para las artes gráficas, piedras litográficas impresas u otros elementos de impresión"/>
    <s v="CINTA TERMICA, DATAMAX, EC- CLASS MARK II - JEFSA "/>
    <n v="44103112"/>
    <s v="SELECCIÓN ABREVIADA SUBASTA INVERSA (NO DISPONIBLE)"/>
    <n v="2"/>
    <n v="2"/>
    <n v="10"/>
    <n v="2"/>
    <n v="1050472.5"/>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X GALON (GAAMA)"/>
    <n v="47131800"/>
    <s v="MÍNIMA CUANTÍA"/>
    <n v="2"/>
    <n v="0"/>
    <n v="10"/>
    <n v="30"/>
    <n v="264000"/>
    <s v="UNIDAD"/>
    <s v=""/>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X GALON (GACAS)"/>
    <n v="47131800"/>
    <s v="MÍNIMA CUANTÍA"/>
    <n v="0"/>
    <n v="0"/>
    <n v="10"/>
    <n v="5"/>
    <n v="44000"/>
    <s v="UNIDAD"/>
    <s v=""/>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EXTRAFINO. PRESENTACIÓN X TAMBOR DE 55 GALONES C/U"/>
    <n v="31211803"/>
    <s v="SELECCIÓN ABREVIADA SUBASTA INVERSA (NO DISPONIBLE)"/>
    <n v="2"/>
    <n v="3"/>
    <n v="10"/>
    <n v="2"/>
    <n v="1444086.4"/>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EXTRAFINO. PRESENTACIÓN X TAMBOR DE 55 GALONES C/U"/>
    <n v="31211803"/>
    <s v="SELECCIÓN ABREVIADA SUBASTA INVERSA (NO DISPONIBLE)"/>
    <n v="2"/>
    <n v="3"/>
    <n v="16"/>
    <n v="2"/>
    <n v="1444086.4"/>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DISOLVENTE PARA PINTURAS TRÁFICO X GALÓN "/>
    <n v="31211803"/>
    <s v="SELECCIÓN ABREVIADA SUBASTA INVERSA (NO DISPONIBLE)"/>
    <n v="2"/>
    <n v="3"/>
    <n v="16"/>
    <n v="8"/>
    <n v="409133.12"/>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EXTRAFINO. PRESENTACIÓN X TAMBOR DE 55 GALONES C/U"/>
    <n v="31211803"/>
    <s v="SELECCIÓN ABREVIADA SUBASTA INVERSA (NO DISPONIBLE)"/>
    <n v="2"/>
    <n v="3"/>
    <n v="16"/>
    <n v="1"/>
    <n v="722043.2"/>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EXTRAFINO X GALON"/>
    <n v="31211803"/>
    <s v="MÍNIMA CUANTÍA"/>
    <n v="3"/>
    <n v="6"/>
    <n v="10"/>
    <n v="10"/>
    <n v="278715.09999999998"/>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EXTRAFINO. PRESENTACIÓN X TAMBOR DE 55 GALONES C/U - SECCIÓN ESTRATÉGICA PATRIMONIO HISTÓRICO"/>
    <n v="31211803"/>
    <s v="MÍNIMA CUANTÍA"/>
    <n v="6"/>
    <n v="3"/>
    <n v="10"/>
    <n v="2"/>
    <n v="1354965.96"/>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DISOLVENTE PARA PINTURAS (GAORI) "/>
    <n v="12191601"/>
    <s v="MÍNIMA CUANTÍA"/>
    <n v="5"/>
    <n v="0"/>
    <n v="10"/>
    <n v="5"/>
    <n v="202625.5"/>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EXTRAFINO. PRESENTACIÓN X TAMBOR DE 55 GALONES C/U  GACAR"/>
    <n v="31211803"/>
    <s v="MÍNIMA CUANTÍA"/>
    <n v="4"/>
    <n v="0"/>
    <n v="10"/>
    <n v="1"/>
    <n v="677482.98"/>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DISOLVENTE PARA PINTURAS TRÁFICO X GALÓN  GACAR"/>
    <n v="31211803"/>
    <s v="MÍNIMA CUANTÍA"/>
    <n v="4"/>
    <n v="0"/>
    <n v="10"/>
    <n v="2"/>
    <n v="76835.3"/>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EXTRAFINO. PRESENTACIÓN X TAMBOR DE 55 GALONES C/U GACAS"/>
    <n v="31211803"/>
    <s v="SELECCIÓN ABREVIADA SUBASTA INVERSA (NO DISPONIBLE)"/>
    <n v="9"/>
    <n v="0"/>
    <n v="16"/>
    <n v="1"/>
    <n v="722043.2"/>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2 TIEMPO POR CUARTOS GACAS"/>
    <n v="15121501"/>
    <s v="MÍNIMA CUANTÍA"/>
    <n v="9"/>
    <n v="0"/>
    <n v="16"/>
    <n v="98"/>
    <n v="2107000"/>
    <s v="UNIDAD"/>
    <s v="NO SOLICITADAS"/>
  </r>
  <r>
    <x v="1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ALDO CPA 267 MATERIALES DE CONSTRUCCIÓN  "/>
    <n v="0"/>
    <n v="0"/>
    <n v="0"/>
    <n v="0"/>
    <n v="16"/>
    <n v="1"/>
    <n v="86694.080000000002"/>
    <s v="GLOBAL"/>
    <s v="NO SOLICITADAS"/>
  </r>
  <r>
    <x v="11"/>
    <s v="02-02-01-003-003"/>
    <s v="02-02-01-003-003-04"/>
    <s v="Materiales y suministros - Gas de petróleo y otros hidrocarburos gaseosos (excepto gas natural)"/>
    <s v="SERVICIO DE SUMINISTRO GAS PROPANO (PIPETAS) GAAMA"/>
    <n v="83101604"/>
    <n v="0"/>
    <n v="0"/>
    <n v="0"/>
    <n v="10"/>
    <n v="1"/>
    <n v="16562000.000000004"/>
    <s v="GLOBAL"/>
    <s v="NO SOLICITADAS"/>
  </r>
  <r>
    <x v="11"/>
    <s v="02-02-01-003-003"/>
    <s v="02-02-01-003-003-04"/>
    <s v="Materiales y suministros - Gas de petróleo y otros hidrocarburos gaseosos (excepto gas natural)"/>
    <s v="SERVICIO DE SUMINISTRO GAS PROPANO (PIPETAS)GACAR"/>
    <n v="15111501"/>
    <n v="0"/>
    <n v="0"/>
    <n v="0"/>
    <n v="10"/>
    <n v="1"/>
    <n v="9319127.5"/>
    <s v="GLOBAL"/>
    <s v="NO SOLICITADAS"/>
  </r>
  <r>
    <x v="11"/>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CERA PARA CONTAR - CERA DACTILAR CUENTA FACIL - JEFSA "/>
    <n v="44121600"/>
    <s v="SELECCIÓN ABREVIADA SUBASTA INVERSA (NO DISPONIBLE)"/>
    <n v="2"/>
    <n v="2"/>
    <n v="10"/>
    <n v="10"/>
    <n v="21396.199999999997"/>
    <s v="UNIDAD"/>
    <s v="NO SOLICITADAS"/>
  </r>
  <r>
    <x v="11"/>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CERA PARA CONTAR - CERA DACTILAR CUENTA FACIL - ESM ARC FAC"/>
    <n v="44121600"/>
    <s v="SELECCIÓN ABREVIADA SUBASTA INVERSA (NO DISPONIBLE)"/>
    <n v="2"/>
    <n v="2"/>
    <n v="10"/>
    <n v="4"/>
    <n v="8558.48"/>
    <s v="UNIDAD"/>
    <s v="NO SOLICITADAS"/>
  </r>
  <r>
    <x v="11"/>
    <s v="02-02-01-003-004"/>
    <s v="02-02-01-003-004-01"/>
    <s v="Materiales y suministros - Químicos orgánicos básicos"/>
    <s v="ALCOHOL ANTISÉPTICO DE USO EXTREMO, FRASCO CON ATOMIZADOR X 1000 ML"/>
    <n v="12352104"/>
    <s v="MÍNIMA CUANTÍA"/>
    <n v="2"/>
    <n v="3"/>
    <n v="16"/>
    <n v="2000"/>
    <n v="13000000"/>
    <s v="UNIDAD"/>
    <s v="NO SOLICITADAS"/>
  </r>
  <r>
    <x v="11"/>
    <s v="02-02-01-003-004"/>
    <s v="02-02-01-003-004-01"/>
    <s v="Materiales y suministros - Químicos orgánicos básicos"/>
    <s v="ALCOHOL ANTISEPTICO X GALON DE 3.800 ML (GACAS)"/>
    <n v="12352104"/>
    <s v="MÍNIMA CUANTÍA"/>
    <n v="4"/>
    <n v="0"/>
    <n v="10"/>
    <n v="2"/>
    <n v="70000"/>
    <s v="UNIDAD"/>
    <s v=""/>
  </r>
  <r>
    <x v="11"/>
    <s v="02-02-01-003-004"/>
    <s v="02-02-01-003-004-01"/>
    <s v="Materiales y suministros - Químicos orgánicos básicos"/>
    <s v="BACTERIAS PARA TRATAMIENTO DE AGUAS RESIDULAES PRESENTACIÓN: Envase plástico por 20 litros.  /FT ARES"/>
    <n v="47101610"/>
    <s v="MÍNIMA CUANTÍA"/>
    <n v="3"/>
    <n v="6"/>
    <n v="10"/>
    <n v="2"/>
    <n v="1366120"/>
    <s v="UNIDAD"/>
    <s v=""/>
  </r>
  <r>
    <x v="11"/>
    <s v="02-02-01-003-004"/>
    <s v="02-02-01-003-004-01"/>
    <s v="Materiales y suministros - Químicos orgánicos básicos"/>
    <s v="ALCOHOL INDUSTRIAL X GALON (GAAMA)"/>
    <n v="12352100"/>
    <s v="MÍNIMA CUANTÍA"/>
    <n v="2"/>
    <n v="0"/>
    <n v="10"/>
    <n v="65"/>
    <n v="897000"/>
    <s v="UNIDAD"/>
    <s v=""/>
  </r>
  <r>
    <x v="11"/>
    <s v="02-02-01-003-004"/>
    <s v="02-02-01-003-004-01"/>
    <s v="Materiales y suministros - Químicos orgánicos básicos"/>
    <s v="ALCOHOL (GACAR)"/>
    <n v="51102710"/>
    <s v="MÍNIMA CUANTÍA"/>
    <n v="3"/>
    <n v="0"/>
    <n v="10"/>
    <n v="50"/>
    <n v="690000"/>
    <s v="UNIDAD"/>
    <s v=""/>
  </r>
  <r>
    <x v="11"/>
    <s v="02-02-01-003-004"/>
    <s v="02-02-01-003-004-01"/>
    <s v="Materiales y suministros - Químicos orgánicos básicos"/>
    <s v="ALCOHOL INDUSTRIAL X GALON - (GACAS)"/>
    <n v="12191601"/>
    <s v="MÍNIMA CUANTÍA"/>
    <n v="2"/>
    <n v="0"/>
    <n v="16"/>
    <n v="57"/>
    <n v="786600"/>
    <s v="UNIDAD"/>
    <s v=""/>
  </r>
  <r>
    <x v="11"/>
    <s v="02-02-01-003-004"/>
    <s v="02-02-01-003-004-02"/>
    <s v="Materiales y suministros - Productos químicos inorgánicos básicos n. C. P."/>
    <s v="HIPOCLORITO DE CALCIO AL 70% - GRANULADO, PRESENTACIÓN: Caneca X 25 Kilos  /FT ARES"/>
    <n v="47101600"/>
    <s v="MÍNIMA CUANTÍA"/>
    <n v="3"/>
    <n v="6"/>
    <n v="10"/>
    <n v="2"/>
    <n v="847280"/>
    <s v="UNIDAD"/>
    <s v=""/>
  </r>
  <r>
    <x v="11"/>
    <s v="02-02-01-003-004"/>
    <s v="02-02-01-003-004-02"/>
    <s v="Materiales y suministros - Productos químicos inorgánicos básicos n. C. P."/>
    <s v="SODA CAUSTICA EN ESCAMAS AL 90%, PRESENTACIÓN: Bulto X 25 Kilos  /FT ARES"/>
    <n v="47101600"/>
    <s v="MÍNIMA CUANTÍA"/>
    <n v="3"/>
    <n v="6"/>
    <n v="10"/>
    <n v="2"/>
    <n v="426020"/>
    <s v="UNIDAD"/>
    <s v=""/>
  </r>
  <r>
    <x v="11"/>
    <s v="02-02-01-003-004"/>
    <s v="02-02-01-003-004-02"/>
    <s v="Materiales y suministros - Productos químicos inorgánicos básicos n. C. P."/>
    <s v="KIT DETERMINACION DE CLORO RESIDUAL, PRESENTACIÓN: Paquete X 100 test  /FT ARES"/>
    <n v="47101600"/>
    <s v="MÍNIMA CUANTÍA"/>
    <n v="3"/>
    <n v="6"/>
    <n v="10"/>
    <n v="4"/>
    <n v="790160"/>
    <s v="UNIDAD"/>
    <s v=""/>
  </r>
  <r>
    <x v="11"/>
    <s v="02-02-01-003-004"/>
    <s v="02-02-01-003-004-02"/>
    <s v="Materiales y suministros - Productos químicos inorgánicos básicos n. C. P."/>
    <s v="KIT DETERMINACION DE HIERRO, PRESENTACIÓN: Paquete X 100 test /FT ARES"/>
    <n v="47101600"/>
    <s v="MÍNIMA CUANTÍA"/>
    <n v="3"/>
    <n v="6"/>
    <n v="10"/>
    <n v="1"/>
    <n v="571200"/>
    <s v="UNIDAD"/>
    <s v=""/>
  </r>
  <r>
    <x v="11"/>
    <s v="02-02-01-003-004"/>
    <s v="02-02-01-003-004-02"/>
    <s v="Materiales y suministros - Productos químicos inorgánicos básicos n. C. P."/>
    <s v="KIT DETERMINACION DUREZA, PRESENTACIÓN: Paquete X 100 test  /FT ARES"/>
    <n v="47101600"/>
    <s v="MÍNIMA CUANTÍA"/>
    <n v="3"/>
    <n v="6"/>
    <n v="10"/>
    <n v="1"/>
    <n v="328440"/>
    <s v="UNIDAD"/>
    <s v=""/>
  </r>
  <r>
    <x v="11"/>
    <s v="02-02-01-003-004"/>
    <s v="02-02-01-003-004-02"/>
    <s v="Materiales y suministros - Productos químicos inorgánicos básicos n. C. P."/>
    <s v="KIT DETERMINACION ALCALINIDAD, PRESENTACIÓN: Paquete X 100 test   /FT ARES"/>
    <n v="47101600"/>
    <s v="MÍNIMA CUANTÍA"/>
    <n v="3"/>
    <n v="6"/>
    <n v="10"/>
    <n v="2"/>
    <n v="904400"/>
    <s v="UNIDAD"/>
    <s v=""/>
  </r>
  <r>
    <x v="11"/>
    <s v="02-02-01-003-004"/>
    <s v="02-02-01-003-004-02"/>
    <s v="Materiales y suministros - Productos químicos inorgánicos básicos n. C. P."/>
    <s v="KIT DETERMINACION PH, PRESENTACIÓN: Paquete X 100 test  /FT ARES"/>
    <n v="47101600"/>
    <s v="MÍNIMA CUANTÍA"/>
    <n v="3"/>
    <n v="6"/>
    <n v="10"/>
    <n v="2"/>
    <n v="1618400"/>
    <s v="UNIDAD"/>
    <s v=""/>
  </r>
  <r>
    <x v="11"/>
    <s v="02-02-01-003-004"/>
    <s v="02-02-01-003-004-02"/>
    <s v="Materiales y suministros - Productos químicos inorgánicos básicos n. C. P."/>
    <s v="CLORO TABLETA TIPO AMERICANO AL 91%  (GACAR)"/>
    <n v="73101602"/>
    <s v="MÍNIMA CUANTÍA"/>
    <n v="4"/>
    <n v="0"/>
    <n v="10"/>
    <n v="30"/>
    <n v="32130"/>
    <s v="UNIDAD"/>
    <s v=""/>
  </r>
  <r>
    <x v="11"/>
    <s v="02-02-01-003-004"/>
    <s v="02-02-01-003-004-02"/>
    <s v="Materiales y suministros - Productos químicos inorgánicos básicos n. C. P."/>
    <s v="SODA CAUSTICA (GAAMA)"/>
    <n v="47131800"/>
    <s v="MÍNIMA CUANTÍA"/>
    <n v="2"/>
    <n v="0"/>
    <n v="10"/>
    <n v="10"/>
    <n v="43792"/>
    <s v="UNIDAD"/>
    <s v=""/>
  </r>
  <r>
    <x v="11"/>
    <s v="02-02-01-003-004"/>
    <s v="02-02-01-003-004-02"/>
    <s v="Materiales y suministros - Productos químicos inorgánicos básicos n. C. P."/>
    <s v="BLANQUEADOR O HIPOCLORITO X GALON (GACAR)"/>
    <n v="47121800"/>
    <s v="MÍNIMA CUANTÍA"/>
    <n v="3"/>
    <n v="0"/>
    <n v="10"/>
    <n v="20"/>
    <n v="84000"/>
    <s v="UNIDAD"/>
    <s v=""/>
  </r>
  <r>
    <x v="11"/>
    <s v="02-02-01-003-004"/>
    <s v="02-02-01-003-004-02"/>
    <s v="Materiales y suministros - Productos químicos inorgánicos básicos n. C. P."/>
    <s v="CLORO GRANULADO 90% X KILOGRAMO (GACAS)"/>
    <n v="12141901"/>
    <s v="MÍNIMA CUANTÍA"/>
    <n v="3"/>
    <n v="0"/>
    <n v="10"/>
    <n v="10"/>
    <n v="197540"/>
    <s v="UNIDAD"/>
    <s v=""/>
  </r>
  <r>
    <x v="11"/>
    <s v="02-02-01-003-004"/>
    <s v="02-02-01-003-004-02"/>
    <s v="Materiales y suministros - Productos químicos inorgánicos básicos n. C. P."/>
    <s v="BLANQUEADOR O HIPOCLORITO X GALON (GACAS)"/>
    <n v="12141901"/>
    <s v="MÍNIMA CUANTÍA"/>
    <n v="4"/>
    <n v="0"/>
    <n v="10"/>
    <n v="8"/>
    <n v="33600"/>
    <s v="UNIDAD"/>
    <s v=""/>
  </r>
  <r>
    <x v="11"/>
    <s v="02-02-01-003-004"/>
    <s v="02-02-01-003-004-02"/>
    <s v="Materiales y suministros - Productos químicos inorgánicos básicos n. C. P."/>
    <s v="BLANQUEADOR O HIPOCLORITO X GALON (GACAS)"/>
    <n v="12141901"/>
    <s v="MÍNIMA CUANTÍA"/>
    <n v="2"/>
    <n v="0"/>
    <n v="16"/>
    <n v="40"/>
    <n v="168000"/>
    <s v="UNIDAD"/>
    <s v=""/>
  </r>
  <r>
    <x v="11"/>
    <s v="02-02-01-003-004"/>
    <s v="02-02-01-003-004-02"/>
    <s v="Materiales y suministros - Productos químicos inorgánicos básicos n. C. P."/>
    <s v="SAL SUAVIZADORA - GACAR"/>
    <n v="47101600"/>
    <s v="SELECCIÓN ABREVIADA MENOR CUANTÍA"/>
    <n v="8"/>
    <n v="2"/>
    <n v="10"/>
    <n v="3"/>
    <n v="247500"/>
    <s v="UNIDAD"/>
    <s v="NO SOLICITADAS"/>
  </r>
  <r>
    <x v="11"/>
    <s v="02-02-01-003-004"/>
    <s v="02-02-01-003-004-02"/>
    <s v="Materiales y suministros - Productos químicos inorgánicos básicos n. C. P."/>
    <s v="NITRÓGENO GASEOSO PRESENTACION EN CILINDROS-GACAS"/>
    <n v="12141903"/>
    <s v="MÍNIMA CUANTÍA"/>
    <n v="8"/>
    <n v="2"/>
    <n v="10"/>
    <n v="65"/>
    <n v="912730"/>
    <s v="METRO CUBICO"/>
    <s v="NO SOLICITADAS"/>
  </r>
  <r>
    <x v="11"/>
    <s v="02-02-01-003-004"/>
    <s v="02-02-01-003-004-02"/>
    <s v="Materiales y suministros - Productos químicos inorgánicos básicos n. C. P."/>
    <s v="OXIGENO INDUSTRIAL GASEOSO PRESENTACION EN CILINDROS-GACAS"/>
    <n v="12141904"/>
    <s v="MÍNIMA CUANTÍA"/>
    <n v="8"/>
    <n v="2"/>
    <n v="10"/>
    <n v="150"/>
    <n v="1943865"/>
    <s v="METRO CUBICO"/>
    <s v="NO SOLICITADAS"/>
  </r>
  <r>
    <x v="11"/>
    <s v="02-02-01-003-004"/>
    <s v="02-02-01-003-004-02"/>
    <s v="Materiales y suministros - Productos químicos inorgánicos básicos n. C. P."/>
    <s v="GAS REFRIGERANTE - 134"/>
    <n v="24131500"/>
    <s v="MÍNIMA CUANTÍA"/>
    <n v="4"/>
    <n v="0"/>
    <n v="10"/>
    <n v="4"/>
    <n v="1716292.16"/>
    <s v="UNIDAD"/>
    <s v="NO SOLICITADAS"/>
  </r>
  <r>
    <x v="11"/>
    <s v="02-02-01-003-004"/>
    <s v="02-02-01-003-004-02"/>
    <s v="Materiales y suministros - Productos químicos inorgánicos básicos n. C. P."/>
    <s v="GAS REFRIGERANTE - 22"/>
    <n v="24131500"/>
    <s v="MÍNIMA CUANTÍA"/>
    <n v="4"/>
    <n v="0"/>
    <n v="10"/>
    <n v="4"/>
    <n v="2461633.2000000002"/>
    <s v="UNIDAD"/>
    <s v="NO SOLICITADAS"/>
  </r>
  <r>
    <x v="11"/>
    <s v="02-02-01-003-004"/>
    <s v="02-02-01-003-004-02"/>
    <s v="Materiales y suministros - Productos químicos inorgánicos básicos n. C. P."/>
    <s v="GAS REFRIGERANTE - 404"/>
    <n v="24131500"/>
    <s v="MÍNIMA CUANTÍA"/>
    <n v="4"/>
    <n v="0"/>
    <n v="10"/>
    <n v="2"/>
    <n v="871799.6"/>
    <s v="UNIDAD"/>
    <s v="NO SOLICITADAS"/>
  </r>
  <r>
    <x v="11"/>
    <s v="02-02-01-003-004"/>
    <s v="02-02-01-003-004-02"/>
    <s v="Materiales y suministros - Productos químicos inorgánicos básicos n. C. P."/>
    <s v="GAS REFRIGERANTE - 410"/>
    <n v="24131500"/>
    <s v="MÍNIMA CUANTÍA"/>
    <n v="4"/>
    <n v="0"/>
    <n v="10"/>
    <n v="3"/>
    <n v="1704684.5699999998"/>
    <s v="UNIDAD"/>
    <s v="NO SOLICITADAS"/>
  </r>
  <r>
    <x v="11"/>
    <s v="02-02-01-003-004"/>
    <s v="02-02-01-003-004-02"/>
    <s v="Materiales y suministros - Productos químicos inorgánicos básicos n. C. P."/>
    <s v="GAS MAPP PARA SOLDAR 14,1 OZ"/>
    <n v="15111509"/>
    <s v="SELECCIÓN ABREVIADA SUBASTA INVERSA (NO DISPONIBLE)"/>
    <n v="9"/>
    <n v="0"/>
    <n v="16"/>
    <n v="13"/>
    <n v="646399.39"/>
    <s v="UNIDAD"/>
    <s v="NO SOLICITADAS"/>
  </r>
  <r>
    <x v="11"/>
    <s v="02-02-01-003-004"/>
    <s v="02-02-01-003-004-02"/>
    <s v="Materiales y suministros - Productos químicos inorgánicos básicos n. C. P."/>
    <s v="GAS REFRIGERANTE R 22 X 30 LBS"/>
    <n v="24131513"/>
    <s v="SELECCIÓN ABREVIADA SUBASTA INVERSA (NO DISPONIBLE)"/>
    <n v="9"/>
    <n v="0"/>
    <n v="16"/>
    <n v="5"/>
    <n v="2549689.9"/>
    <s v="UNIDAD"/>
    <s v="NO SOLICITADAS"/>
  </r>
  <r>
    <x v="11"/>
    <s v="02-02-01-003-004"/>
    <s v="02-02-01-003-004-02"/>
    <s v="Materiales y suministros - Productos químicos inorgánicos básicos n. C. P."/>
    <s v="GAS REFRIGERANTE R 410A X 30 LBS"/>
    <n v="24131513"/>
    <s v="SELECCIÓN ABREVIADA SUBASTA INVERSA (NO DISPONIBLE)"/>
    <n v="9"/>
    <n v="0"/>
    <n v="16"/>
    <n v="2"/>
    <n v="943846.46"/>
    <s v="UNIDAD"/>
    <s v="NO SOLICITADAS"/>
  </r>
  <r>
    <x v="11"/>
    <s v="02-02-01-003-004"/>
    <s v="02-02-01-003-004-02"/>
    <s v="Materiales y suministros - Productos químicos inorgánicos básicos n. C. P."/>
    <s v="GAS REFRIGERANTE A - 134  X 30 LBS   /FT ARES"/>
    <n v="40101711"/>
    <s v="MÍNIMA CUANTÍA"/>
    <n v="4"/>
    <n v="4"/>
    <n v="10"/>
    <n v="1"/>
    <n v="467285.17"/>
    <s v="UNIDAD"/>
    <s v=""/>
  </r>
  <r>
    <x v="11"/>
    <s v="02-02-01-003-004"/>
    <s v="02-02-01-003-004-02"/>
    <s v="Materiales y suministros - Productos químicos inorgánicos básicos n. C. P."/>
    <s v="GAS REFRIGERANTE A- 410  X 25 LIBS  /FT ARES"/>
    <n v="40101711"/>
    <s v="MÍNIMA CUANTÍA"/>
    <n v="4"/>
    <n v="4"/>
    <n v="10"/>
    <n v="2"/>
    <n v="1212854.3"/>
    <s v="UNIDAD"/>
    <s v=""/>
  </r>
  <r>
    <x v="11"/>
    <s v="02-02-01-003-004"/>
    <s v="02-02-01-003-004-02"/>
    <s v="Materiales y suministros - Productos químicos inorgánicos básicos n. C. P."/>
    <s v="GAS REFRIGERANTE  R-22  X 30 LIBS  /FT ARES"/>
    <n v="40101711"/>
    <s v="MÍNIMA CUANTÍA"/>
    <n v="4"/>
    <n v="4"/>
    <n v="10"/>
    <n v="1"/>
    <n v="652807.81000000006"/>
    <s v="UNIDAD"/>
    <s v=""/>
  </r>
  <r>
    <x v="11"/>
    <s v="02-02-01-003-004"/>
    <s v="02-02-01-003-004-02"/>
    <s v="Materiales y suministros - Productos químicos inorgánicos básicos n. C. P."/>
    <s v="CLORURO DE METILENO PEGAMENTO - SECCIÓN ESTRATÉGICA PATRIMONIO HISTÓRICO"/>
    <n v="31201601"/>
    <s v="MÍNIMA CUANTÍA"/>
    <n v="6"/>
    <n v="3"/>
    <n v="10"/>
    <n v="2"/>
    <n v="218684.79999999999"/>
    <s v="GALON"/>
    <s v="NO SOLICITADAS"/>
  </r>
  <r>
    <x v="11"/>
    <s v="02-02-01-003-004"/>
    <s v="02-02-01-003-004-02"/>
    <s v="Materiales y suministros - Productos químicos inorgánicos básicos n. C. P."/>
    <s v="SALDO CPA 226 ELEM. DE ASEO"/>
    <n v="0"/>
    <n v="0"/>
    <n v="0"/>
    <n v="0"/>
    <n v="16"/>
    <n v="1"/>
    <n v="1364080"/>
    <s v="GLOBAL"/>
    <s v="NO SOLICITADAS"/>
  </r>
  <r>
    <x v="11"/>
    <s v="02-02-01-003-004"/>
    <s v="02-02-01-003-004-03"/>
    <s v="Materiales y suministros - Extractos tintóreos y curtientes; taninos y sus derivados; sustancias colorantes n. C. P."/>
    <s v="LACA CATALIZADA TRANSPARENTE BRILLANTE X GALÓN"/>
    <n v="31211703"/>
    <s v="SELECCIÓN ABREVIADA SUBASTA INVERSA (NO DISPONIBLE)"/>
    <n v="2"/>
    <n v="3"/>
    <n v="10"/>
    <n v="15"/>
    <n v="765088.65"/>
    <s v="UNIDAD"/>
    <s v="NO SOLICITADAS"/>
  </r>
  <r>
    <x v="11"/>
    <s v="02-02-01-003-004"/>
    <s v="02-02-01-003-004-03"/>
    <s v="Materiales y suministros - Extractos tintóreos y curtientes; taninos y sus derivados; sustancias colorantes n. C. P."/>
    <s v="LACA CATALIZADA TRANSPARENTE MATE X GALÓN"/>
    <n v="31211703"/>
    <s v="SELECCIÓN ABREVIADA SUBASTA INVERSA (NO DISPONIBLE)"/>
    <n v="2"/>
    <n v="3"/>
    <n v="10"/>
    <n v="27"/>
    <n v="1494850.14"/>
    <s v="UNIDAD"/>
    <s v="NO SOLICITADAS"/>
  </r>
  <r>
    <x v="11"/>
    <s v="02-02-01-003-004"/>
    <s v="02-02-01-003-004-03"/>
    <s v="Materiales y suministros - Extractos tintóreos y curtientes; taninos y sus derivados; sustancias colorantes n. C. P."/>
    <s v="LACA CATALIZADA NEGRA BRILLANTE X GALÓN"/>
    <n v="31211703"/>
    <s v="SELECCIÓN ABREVIADA SUBASTA INVERSA (NO DISPONIBLE)"/>
    <n v="2"/>
    <n v="3"/>
    <n v="10"/>
    <n v="5"/>
    <n v="279501.5"/>
    <s v="UNIDAD"/>
    <s v="NO SOLICITADAS"/>
  </r>
  <r>
    <x v="11"/>
    <s v="02-02-01-003-004"/>
    <s v="02-02-01-003-004-03"/>
    <s v="Materiales y suministros - Extractos tintóreos y curtientes; taninos y sus derivados; sustancias colorantes n. C. P."/>
    <s v="LACA CATALIZADA NEGRA MATE X GALÓN"/>
    <n v="31211703"/>
    <s v="SELECCIÓN ABREVIADA SUBASTA INVERSA (NO DISPONIBLE)"/>
    <n v="2"/>
    <n v="3"/>
    <n v="10"/>
    <n v="5"/>
    <n v="279501.5"/>
    <s v="UNIDAD"/>
    <s v="NO SOLICITADAS"/>
  </r>
  <r>
    <x v="11"/>
    <s v="02-02-01-003-004"/>
    <s v="02-02-01-003-004-03"/>
    <s v="Materiales y suministros - Extractos tintóreos y curtientes; taninos y sus derivados; sustancias colorantes n. C. P."/>
    <s v="LACA CATALIZADA BLANCA BRILLANTE X GALÓN"/>
    <n v="31211703"/>
    <s v="SELECCIÓN ABREVIADA SUBASTA INVERSA (NO DISPONIBLE)"/>
    <n v="2"/>
    <n v="3"/>
    <n v="10"/>
    <n v="5"/>
    <n v="344840.19999999995"/>
    <s v="UNIDAD"/>
    <s v="NO SOLICITADAS"/>
  </r>
  <r>
    <x v="11"/>
    <s v="02-02-01-003-004"/>
    <s v="02-02-01-003-004-03"/>
    <s v="Materiales y suministros - Extractos tintóreos y curtientes; taninos y sus derivados; sustancias colorantes n. C. P."/>
    <s v="LACA CATALIZADA BLANCA MATE X GALÓN"/>
    <n v="31211703"/>
    <s v="SELECCIÓN ABREVIADA SUBASTA INVERSA (NO DISPONIBLE)"/>
    <n v="2"/>
    <n v="3"/>
    <n v="10"/>
    <n v="5"/>
    <n v="366407.25"/>
    <s v="UNIDAD"/>
    <s v="NO SOLICITADAS"/>
  </r>
  <r>
    <x v="11"/>
    <s v="02-02-01-003-004"/>
    <s v="02-02-01-003-004-03"/>
    <s v="Materiales y suministros - Extractos tintóreos y curtientes; taninos y sus derivados; sustancias colorantes n. C. P."/>
    <s v="LACA CATALIZADA SEMI MATE PRESENTACIÓN X GALÓN"/>
    <n v="31211703"/>
    <s v="SELECCIÓN ABREVIADA SUBASTA INVERSA (NO DISPONIBLE)"/>
    <n v="2"/>
    <n v="3"/>
    <n v="16"/>
    <n v="25"/>
    <n v="1251842.5"/>
    <s v="UNIDAD"/>
    <s v="NO SOLICITADAS"/>
  </r>
  <r>
    <x v="11"/>
    <s v="02-02-01-003-004"/>
    <s v="02-02-01-003-004-03"/>
    <s v="Materiales y suministros - Extractos tintóreos y curtientes; taninos y sus derivados; sustancias colorantes n. C. P."/>
    <s v="LACA NITRO CELULOSA REF. 7400"/>
    <n v="31211703"/>
    <s v="SELECCIÓN ABREVIADA SUBASTA INVERSA (NO DISPONIBLE)"/>
    <n v="2"/>
    <n v="3"/>
    <n v="16"/>
    <n v="20"/>
    <n v="1291260.6000000001"/>
    <s v="UNIDAD"/>
    <s v="NO SOLICITADAS"/>
  </r>
  <r>
    <x v="11"/>
    <s v="02-02-01-003-004"/>
    <s v="02-02-01-003-004-03"/>
    <s v="Materiales y suministros - Extractos tintóreos y curtientes; taninos y sus derivados; sustancias colorantes n. C. P."/>
    <s v="LACA CATALIZADA TRANSPARENTE BRILLANTE X GALÓN"/>
    <n v="31211703"/>
    <s v="MÍNIMA CUANTÍA"/>
    <n v="4"/>
    <n v="0"/>
    <n v="10"/>
    <n v="4"/>
    <n v="204023.64"/>
    <s v="UNIDAD"/>
    <s v="NO SOLICITADAS"/>
  </r>
  <r>
    <x v="11"/>
    <s v="02-02-01-003-004"/>
    <s v="02-02-01-003-004-03"/>
    <s v="Materiales y suministros - Extractos tintóreos y curtientes; taninos y sus derivados; sustancias colorantes n. C. P."/>
    <s v="LACA CATALIZADA TRANSPARENTE MATE X GALÓN"/>
    <n v="31211703"/>
    <s v="MÍNIMA CUANTÍA"/>
    <n v="4"/>
    <n v="0"/>
    <n v="10"/>
    <n v="4"/>
    <n v="221459.28"/>
    <s v="UNIDAD"/>
    <s v="NO SOLICITADAS"/>
  </r>
  <r>
    <x v="11"/>
    <s v="02-02-01-003-004"/>
    <s v="02-02-01-003-004-06"/>
    <s v="Materiales y suministros - Abonos y plaguicidas"/>
    <s v="COLLAR INSECTICIDA (GACAR)"/>
    <n v="10111305"/>
    <s v="MÍNIMA CUANTÍA"/>
    <n v="3"/>
    <n v="0"/>
    <n v="10"/>
    <n v="12"/>
    <n v="444000"/>
    <s v="UNIDAD"/>
    <s v=""/>
  </r>
  <r>
    <x v="11"/>
    <s v="02-02-01-003-004"/>
    <s v="02-02-01-003-004-06"/>
    <s v="Materiales y suministros - Abonos y plaguicidas"/>
    <s v="DESINFECTANTE PARA PISOS AMONIACO CUATERNARIO (GACAR)"/>
    <n v="47131804"/>
    <s v="MÍNIMA CUANTÍA"/>
    <n v="3"/>
    <n v="0"/>
    <n v="10"/>
    <n v="10"/>
    <n v="500000"/>
    <s v="UNIDAD"/>
    <s v=""/>
  </r>
  <r>
    <x v="11"/>
    <s v="02-02-01-003-004"/>
    <s v="02-02-01-003-004-06"/>
    <s v="Materiales y suministros - Abonos y plaguicidas"/>
    <s v="BAÑO INSECTICIDA PARA SEMOVIENTES 20,8% 1 LT (GAORI)"/>
    <n v="10191509"/>
    <s v="MÍNIMA CUANTÍA"/>
    <n v="5"/>
    <n v="0"/>
    <n v="10"/>
    <n v="1"/>
    <n v="90000"/>
    <s v="UNIDAD"/>
    <s v=""/>
  </r>
  <r>
    <x v="11"/>
    <s v="02-02-01-003-004"/>
    <s v="02-02-01-003-004-06"/>
    <s v="Materiales y suministros - Abonos y plaguicidas"/>
    <s v="LARVICIDA, INSECTICIDA, ACARICIDA, BACTERIOSTATICO, ANTISEPTICO CADA ML CONTIENE: PROPOXUR 0,303 G, COUMAPHOS 0,454 G, SULFANILAMIDA 0,757 G, CURA HERIDAS. EN PRESENTACION DE 430 ML (GAORI)"/>
    <n v="10191509"/>
    <s v="MÍNIMA CUANTÍA"/>
    <n v="5"/>
    <n v="0"/>
    <n v="10"/>
    <n v="2"/>
    <n v="53000"/>
    <s v="LITRO"/>
    <s v=""/>
  </r>
  <r>
    <x v="11"/>
    <s v="02-02-01-003-004"/>
    <s v="02-02-01-003-004-06"/>
    <s v="Materiales y suministros - Abonos y plaguicidas"/>
    <s v="POLVO PERROS Y GATOS CADA 100 G CONTIENE PROPOXUR (2-ISOPROPOXIFENIL METILCARBAMATO) 1 G EXCIPIENTES C.S.P. 100 G (GAORI)"/>
    <n v="70122002"/>
    <s v="MÍNIMA CUANTÍA"/>
    <n v="5"/>
    <n v="0"/>
    <n v="10"/>
    <n v="10"/>
    <n v="190000"/>
    <s v="UNIDAD"/>
    <s v=""/>
  </r>
  <r>
    <x v="11"/>
    <s v="02-02-01-003-004"/>
    <s v="02-02-01-003-004-06"/>
    <s v="Materiales y suministros - Abonos y plaguicidas"/>
    <s v="LORSBAN PLAGUICIDA X LITRO (GAAMA)"/>
    <n v="10191500"/>
    <s v="MÍNIMA CUANTÍA"/>
    <n v="4"/>
    <n v="0"/>
    <n v="10"/>
    <n v="4"/>
    <n v="216000"/>
    <s v="UNIDAD"/>
    <s v=""/>
  </r>
  <r>
    <x v="11"/>
    <s v="02-02-01-003-004"/>
    <s v="02-02-01-003-004-06"/>
    <s v="Materiales y suministros - Abonos y plaguicidas"/>
    <s v="CIPERMETRINA GARRAPATICIDA X LITRO (GAAMA)"/>
    <n v="10191500"/>
    <s v="MÍNIMA CUANTÍA"/>
    <n v="4"/>
    <n v="0"/>
    <n v="10"/>
    <n v="4"/>
    <n v="220000"/>
    <s v="UNIDAD"/>
    <s v=""/>
  </r>
  <r>
    <x v="11"/>
    <s v="02-02-01-003-004"/>
    <s v="02-02-01-003-004-06"/>
    <s v="Materiales y suministros - Abonos y plaguicidas"/>
    <s v="COLLAR ANTIPULGAS (GAAMA)"/>
    <n v="31151600"/>
    <s v="MÍNIMA CUANTÍA"/>
    <n v="4"/>
    <n v="0"/>
    <n v="10"/>
    <n v="16"/>
    <n v="592000"/>
    <s v="UNIDAD"/>
    <s v=""/>
  </r>
  <r>
    <x v="11"/>
    <s v="02-02-01-003-004"/>
    <s v="02-02-01-003-004-06"/>
    <s v="Materiales y suministros - Abonos y plaguicidas"/>
    <s v="REPELENTE EN ESPIRAL (GAAMA)"/>
    <n v="10191500"/>
    <s v="MÍNIMA CUANTÍA"/>
    <n v="2"/>
    <n v="0"/>
    <n v="10"/>
    <n v="100"/>
    <n v="58904.999999999993"/>
    <s v="UNIDAD"/>
    <s v=""/>
  </r>
  <r>
    <x v="11"/>
    <s v="02-02-01-003-004"/>
    <s v="02-02-01-003-004-06"/>
    <s v="Materiales y suministros - Abonos y plaguicidas"/>
    <s v="HERBICIDA GLYFOS X LITRO (GACAS)"/>
    <n v="10171702"/>
    <s v="MÍNIMA CUANTÍA"/>
    <n v="3"/>
    <n v="0"/>
    <n v="10"/>
    <n v="10"/>
    <n v="374850"/>
    <s v="UNIDAD"/>
    <s v=""/>
  </r>
  <r>
    <x v="11"/>
    <s v="02-02-01-003-004"/>
    <s v="02-02-01-003-004-06"/>
    <s v="Materiales y suministros - Abonos y plaguicidas"/>
    <s v="INSECTISIDA ORGANICO (GACAR)"/>
    <n v="10191509"/>
    <s v="MÍNIMA CUANTÍA"/>
    <n v="4"/>
    <n v="0"/>
    <n v="10"/>
    <n v="3"/>
    <n v="121380"/>
    <s v="LITRO"/>
    <s v=""/>
  </r>
  <r>
    <x v="11"/>
    <s v="02-02-01-003-004"/>
    <s v="02-02-01-003-004-06"/>
    <s v="Materiales y suministros - Abonos y plaguicidas"/>
    <s v="HERBICIDA (GACAR)"/>
    <n v="10171702"/>
    <s v="MÍNIMA CUANTÍA"/>
    <n v="4"/>
    <n v="0"/>
    <n v="10"/>
    <n v="6"/>
    <n v="78540"/>
    <s v="LITRO"/>
    <s v=""/>
  </r>
  <r>
    <x v="11"/>
    <s v="02-02-01-003-004"/>
    <s v="02-02-01-003-004-06"/>
    <s v="Materiales y suministros - Abonos y plaguicidas"/>
    <s v="CREOLINA X GALON (GACAR)"/>
    <n v="47131801"/>
    <s v="MÍNIMA CUANTÍA"/>
    <n v="3"/>
    <n v="0"/>
    <n v="10"/>
    <n v="3"/>
    <n v="44178.75"/>
    <s v="UNIDAD"/>
    <s v=""/>
  </r>
  <r>
    <x v="11"/>
    <s v="02-02-01-003-004"/>
    <s v="02-02-01-003-004-06"/>
    <s v="Materiales y suministros - Abonos y plaguicidas"/>
    <s v="CREOLINA X 4 LTS"/>
    <n v="53131634"/>
    <s v="MÍNIMA CUANTÍA"/>
    <n v="0"/>
    <n v="0"/>
    <n v="10"/>
    <n v="15"/>
    <n v="2100000"/>
    <s v="UNIDAD"/>
    <s v="NO SOLICITADAS"/>
  </r>
  <r>
    <x v="11"/>
    <s v="02-02-01-003-004"/>
    <s v="02-02-01-003-004-07"/>
    <s v="Materiales y suministros - Plásticos en formas primarias"/>
    <s v="SELLADOR ADHESIVO POLIURETANO - CONSTRUCCIÓN TUBO 300 ML COLOR BLANCO (JEFSA)"/>
    <n v="31201600"/>
    <s v="MÍNIMA CUANTÍA"/>
    <n v="3"/>
    <n v="6"/>
    <n v="10"/>
    <n v="1"/>
    <n v="26875.91"/>
    <s v="UNIDAD"/>
    <s v="NO SOLICITADAS"/>
  </r>
  <r>
    <x v="11"/>
    <s v="02-02-01-003-004"/>
    <s v="02-02-01-003-004-07"/>
    <s v="Materiales y suministros - Plásticos en formas primarias"/>
    <s v="SILICONA TRANSPARENTE ANTIHONGOS EN TUBO 300 ML (JEFSA)"/>
    <n v="31201632"/>
    <s v="MÍNIMA CUANTÍA"/>
    <n v="3"/>
    <n v="6"/>
    <n v="10"/>
    <n v="23"/>
    <n v="475898.52"/>
    <s v="UNIDAD"/>
    <s v="NO SOLICITADAS"/>
  </r>
  <r>
    <x v="11"/>
    <s v="02-02-01-003-004"/>
    <s v="02-02-01-003-004-07"/>
    <s v="Materiales y suministros - Plásticos en formas primarias"/>
    <s v="MASILLA MULTIUSOS (TRABAJOS EN DRYWALL) X GALÓN"/>
    <n v="30161500"/>
    <s v="SELECCIÓN ABREVIADA SUBASTA INVERSA (NO DISPONIBLE)"/>
    <n v="2"/>
    <n v="3"/>
    <n v="10"/>
    <n v="20"/>
    <n v="344626.2"/>
    <s v="UNIDAD"/>
    <s v="NO SOLICITADAS"/>
  </r>
  <r>
    <x v="11"/>
    <s v="02-02-01-003-004"/>
    <s v="02-02-01-003-004-07"/>
    <s v="Materiales y suministros - Plásticos en formas primarias"/>
    <s v="SELLADOR ADHESIVO POLIURETANO - CONSTRUCCIÓN TUBO 300 ML COLOR BLANCO "/>
    <n v="31133710"/>
    <s v="SELECCIÓN ABREVIADA SUBASTA INVERSA (NO DISPONIBLE)"/>
    <n v="2"/>
    <n v="3"/>
    <n v="10"/>
    <n v="75"/>
    <n v="1983581.25"/>
    <s v="UNIDAD"/>
    <s v="NO SOLICITADAS"/>
  </r>
  <r>
    <x v="11"/>
    <s v="02-02-01-003-004"/>
    <s v="02-02-01-003-004-07"/>
    <s v="Materiales y suministros - Plásticos en formas primarias"/>
    <s v="SELLADOR ADHESIVO POLIURETANO - CONSTRUCCIÓN TUBO 300 ML COLOR GRIS "/>
    <n v="31133710"/>
    <s v="SELECCIÓN ABREVIADA SUBASTA INVERSA (NO DISPONIBLE)"/>
    <n v="2"/>
    <n v="3"/>
    <n v="10"/>
    <n v="30"/>
    <n v="1127120.3999999999"/>
    <s v="UNIDAD"/>
    <s v="NO SOLICITADAS"/>
  </r>
  <r>
    <x v="11"/>
    <s v="02-02-01-003-004"/>
    <s v="02-02-01-003-004-07"/>
    <s v="Materiales y suministros - Plásticos en formas primarias"/>
    <s v="SELLADOR ADHESIVO POLIURETANO - CONSTRUCCIÓN TUBO 300 ML COLOR NEGRA "/>
    <n v="31133710"/>
    <s v="SELECCIÓN ABREVIADA SUBASTA INVERSA (NO DISPONIBLE)"/>
    <n v="2"/>
    <n v="3"/>
    <n v="10"/>
    <n v="20"/>
    <n v="751413.6"/>
    <s v="UNIDAD"/>
    <s v="NO SOLICITADAS"/>
  </r>
  <r>
    <x v="11"/>
    <s v="02-02-01-003-004"/>
    <s v="02-02-01-003-004-07"/>
    <s v="Materiales y suministros - Plásticos en formas primarias"/>
    <s v="SILICONA TRANSPARENTE ANTIHONGOS EN TUBO 300 ML"/>
    <n v="31201632"/>
    <s v="SELECCIÓN ABREVIADA SUBASTA INVERSA (NO DISPONIBLE)"/>
    <n v="2"/>
    <n v="3"/>
    <n v="10"/>
    <n v="91"/>
    <n v="1916801.25"/>
    <s v="UNIDAD"/>
    <s v="NO SOLICITADAS"/>
  </r>
  <r>
    <x v="11"/>
    <s v="02-02-01-003-004"/>
    <s v="02-02-01-003-004-07"/>
    <s v="Materiales y suministros - Plásticos en formas primarias"/>
    <s v="SOLDADURA PARA METAL 1/8 REF. 6013 X KG"/>
    <n v="23271700"/>
    <s v="SELECCIÓN ABREVIADA SUBASTA INVERSA (NO DISPONIBLE)"/>
    <n v="2"/>
    <n v="3"/>
    <n v="10"/>
    <n v="5"/>
    <n v="56403.450000000004"/>
    <s v="UNIDAD"/>
    <s v="NO SOLICITADAS"/>
  </r>
  <r>
    <x v="11"/>
    <s v="02-02-01-003-004"/>
    <s v="02-02-01-003-004-07"/>
    <s v="Materiales y suministros - Plásticos en formas primarias"/>
    <s v="SOLDADURA PARA METAL 3/32 REF. 6013 X KG"/>
    <n v="23271700"/>
    <s v="SELECCIÓN ABREVIADA SUBASTA INVERSA (NO DISPONIBLE)"/>
    <n v="2"/>
    <n v="3"/>
    <n v="10"/>
    <n v="2"/>
    <n v="26332.06"/>
    <s v="UNIDAD"/>
    <s v="NO SOLICITADAS"/>
  </r>
  <r>
    <x v="11"/>
    <s v="02-02-01-003-004"/>
    <s v="02-02-01-003-004-07"/>
    <s v="Materiales y suministros - Plásticos en formas primarias"/>
    <s v="SOLDADURA PARA METAL 5/32 REF. 6013 X KG"/>
    <n v="23271700"/>
    <s v="SELECCIÓN ABREVIADA SUBASTA INVERSA (NO DISPONIBLE)"/>
    <n v="2"/>
    <n v="3"/>
    <n v="10"/>
    <n v="2"/>
    <n v="33852.54"/>
    <s v="UNIDAD"/>
    <s v="NO SOLICITADAS"/>
  </r>
  <r>
    <x v="11"/>
    <s v="02-02-01-003-004"/>
    <s v="02-02-01-003-004-07"/>
    <s v="Materiales y suministros - Plásticos en formas primarias"/>
    <s v="TEFLÓN INDUSTRIAL DE ½&quot; X 10 MTS LONGITUD"/>
    <n v="31201514"/>
    <s v="SELECCIÓN ABREVIADA SUBASTA INVERSA (NO DISPONIBLE)"/>
    <n v="2"/>
    <n v="3"/>
    <n v="10"/>
    <n v="40"/>
    <n v="122319.2"/>
    <s v="UNIDAD"/>
    <s v="NO SOLICITADAS"/>
  </r>
  <r>
    <x v="11"/>
    <s v="02-02-01-003-004"/>
    <s v="02-02-01-003-004-07"/>
    <s v="Materiales y suministros - Plásticos en formas primarias"/>
    <s v="SELLADOR ADHESIVO POLIURETANO - CONSTRUCCIÓN TUBO 300 ML COLOR BLANCO"/>
    <n v="31133710"/>
    <s v="SELECCIÓN ABREVIADA SUBASTA INVERSA (NO DISPONIBLE)"/>
    <n v="2"/>
    <n v="3"/>
    <n v="16"/>
    <n v="50"/>
    <n v="1322387.5"/>
    <s v="UNIDAD"/>
    <s v="NO SOLICITADAS"/>
  </r>
  <r>
    <x v="11"/>
    <s v="02-02-01-003-004"/>
    <s v="02-02-01-003-004-07"/>
    <s v="Materiales y suministros - Plásticos en formas primarias"/>
    <s v="TEFLÓN INDUSTRIAL DE ½&quot; X 10 MTS LONGITUD"/>
    <n v="31201514"/>
    <s v="SELECCIÓN ABREVIADA SUBASTA INVERSA (NO DISPONIBLE)"/>
    <n v="2"/>
    <n v="3"/>
    <n v="16"/>
    <n v="100"/>
    <n v="305798"/>
    <s v="UNIDAD"/>
    <s v="NO SOLICITADAS"/>
  </r>
  <r>
    <x v="11"/>
    <s v="02-02-01-003-004"/>
    <s v="02-02-01-003-004-07"/>
    <s v="Materiales y suministros - Plásticos en formas primarias"/>
    <s v="MASILLA MULTIUSOS (TRABAJOS EN DRYWALL) X GALÓN"/>
    <n v="30161500"/>
    <s v="SELECCIÓN ABREVIADA SUBASTA INVERSA (NO DISPONIBLE)"/>
    <n v="2"/>
    <n v="3"/>
    <n v="16"/>
    <n v="8"/>
    <n v="137850.48000000001"/>
    <s v="UNIDAD"/>
    <s v="NO SOLICITADAS"/>
  </r>
  <r>
    <x v="11"/>
    <s v="02-02-01-003-004"/>
    <s v="02-02-01-003-004-07"/>
    <s v="Materiales y suministros - Plásticos en formas primarias"/>
    <s v="SELLADOR ADHESIVO POLIURETANO - CONSTRUCCIÓN TUBO 300 ML COLOR BLANCO"/>
    <n v="31133710"/>
    <s v="SELECCIÓN ABREVIADA SUBASTA INVERSA (NO DISPONIBLE)"/>
    <n v="2"/>
    <n v="3"/>
    <n v="16"/>
    <n v="18"/>
    <n v="476059.5"/>
    <s v="UNIDAD"/>
    <s v="NO SOLICITADAS"/>
  </r>
  <r>
    <x v="11"/>
    <s v="02-02-01-003-004"/>
    <s v="02-02-01-003-004-07"/>
    <s v="Materiales y suministros - Plásticos en formas primarias"/>
    <s v="SOLDADURA PARA METAL 1/8 REF. 6013 X KG"/>
    <n v="23271700"/>
    <s v="SELECCIÓN ABREVIADA SUBASTA INVERSA (NO DISPONIBLE)"/>
    <n v="2"/>
    <n v="3"/>
    <n v="16"/>
    <n v="6"/>
    <n v="67684.14"/>
    <s v="UNIDAD"/>
    <s v="NO SOLICITADAS"/>
  </r>
  <r>
    <x v="11"/>
    <s v="02-02-01-003-004"/>
    <s v="02-02-01-003-004-07"/>
    <s v="Materiales y suministros - Plásticos en formas primarias"/>
    <s v="TEFLÓN INDUSTRIAL DE ½&quot; X 10 MTS LONGITUD"/>
    <n v="31201514"/>
    <s v="SELECCIÓN ABREVIADA SUBASTA INVERSA (NO DISPONIBLE)"/>
    <n v="2"/>
    <n v="3"/>
    <n v="16"/>
    <n v="4"/>
    <n v="12231.92"/>
    <s v="UNIDAD"/>
    <s v="NO SOLICITADAS"/>
  </r>
  <r>
    <x v="11"/>
    <s v="02-02-01-003-004"/>
    <s v="02-02-01-003-004-07"/>
    <s v="Materiales y suministros - Plásticos en formas primarias"/>
    <s v="SILICONA BARRA GRUESA"/>
    <n v="12352310"/>
    <s v="SELECCIÓN ABREVIADA MENOR CUANTÍA"/>
    <n v="2"/>
    <n v="3"/>
    <n v="10"/>
    <n v="220"/>
    <n v="309199"/>
    <s v="UNIDAD"/>
    <s v="NO SOLICITADAS"/>
  </r>
  <r>
    <x v="11"/>
    <s v="02-02-01-003-004"/>
    <s v="02-02-01-003-004-07"/>
    <s v="Materiales y suministros - Plásticos en formas primarias"/>
    <s v="SELLADOR CATALIZADO AL ACIDO 40% ALTO. PRESENTACIÓN X GALÓN "/>
    <n v="31201612"/>
    <s v="SELECCIÓN ABREVIADA SUBASTA INVERSA (NO DISPONIBLE)"/>
    <n v="2"/>
    <n v="3"/>
    <n v="10"/>
    <n v="30"/>
    <n v="1695097.5"/>
    <s v="UNIDAD"/>
    <s v="NO SOLICITADAS"/>
  </r>
  <r>
    <x v="11"/>
    <s v="02-02-01-003-004"/>
    <s v="02-02-01-003-004-07"/>
    <s v="Materiales y suministros - Plásticos en formas primarias"/>
    <s v="SELLADOR LIJABLE DE 45 SOLIDOS REF. LM 745 X GALÓN"/>
    <n v="31201612"/>
    <s v="SELECCIÓN ABREVIADA SUBASTA INVERSA (NO DISPONIBLE)"/>
    <n v="2"/>
    <n v="3"/>
    <n v="10"/>
    <n v="20"/>
    <n v="1513196"/>
    <s v="UNIDAD"/>
    <s v="NO SOLICITADAS"/>
  </r>
  <r>
    <x v="11"/>
    <s v="02-02-01-003-004"/>
    <s v="02-02-01-003-004-07"/>
    <s v="Materiales y suministros - Plásticos en formas primarias"/>
    <s v="SELLADOR ADHESIVO POLIURETANO - CONSTRUCCIÓN TUBO 300 ML COLOR BLANCO   /FT ARES"/>
    <n v="31211704"/>
    <s v="MÍNIMA CUANTÍA"/>
    <n v="3"/>
    <n v="4"/>
    <n v="10"/>
    <n v="1"/>
    <n v="27274.74"/>
    <s v="UNIDAD"/>
    <s v=""/>
  </r>
  <r>
    <x v="11"/>
    <s v="02-02-01-003-004"/>
    <s v="02-02-01-003-004-07"/>
    <s v="Materiales y suministros - Plásticos en formas primarias"/>
    <s v="SILICONA TRANSPARENTE ANTIHONGOS EN TUBO 300 ML - SECCIÓN ESTRATÉGICA PATRIMONIO HISTÓRICO"/>
    <n v="31201632"/>
    <s v="MÍNIMA CUANTÍA"/>
    <n v="6"/>
    <n v="3"/>
    <n v="10"/>
    <n v="10"/>
    <n v="206912.40000000002"/>
    <s v="UNIDAD"/>
    <s v="NO SOLICITADAS"/>
  </r>
  <r>
    <x v="11"/>
    <s v="02-02-01-003-004"/>
    <s v="02-02-01-003-004-07"/>
    <s v="Materiales y suministros - Plásticos en formas primarias"/>
    <s v="TEFLÓN INDUSTRIAL DE ½&quot; X 10 MTS LONGITUD   /FT ARES"/>
    <n v="31201501"/>
    <s v="MÍNIMA CUANTÍA"/>
    <n v="3"/>
    <n v="4"/>
    <n v="10"/>
    <n v="10"/>
    <n v="30038.1"/>
    <s v="UNIDAD"/>
    <s v=""/>
  </r>
  <r>
    <x v="11"/>
    <s v="02-02-01-003-004"/>
    <s v="02-02-01-003-004-07"/>
    <s v="Materiales y suministros - Plásticos en formas primarias"/>
    <s v="TEFLÓN INDUSTRIAL DE ½&quot; X 10 MTS LONGITUD  (JEFSA)"/>
    <n v="31201500"/>
    <s v="MÍNIMA CUANTÍA"/>
    <n v="3"/>
    <n v="6"/>
    <n v="10"/>
    <n v="36"/>
    <n v="108137.16"/>
    <s v="UNIDAD"/>
    <s v="NO SOLICITADAS"/>
  </r>
  <r>
    <x v="11"/>
    <s v="02-02-01-003-004"/>
    <s v="02-02-01-003-004-07"/>
    <s v="Materiales y suministros - Plásticos en formas primarias"/>
    <s v="SOLDADURA PVC PEQUEÑO 1/32 AGUA FRÍA NTC576 (JEFSA)"/>
    <n v="23271700"/>
    <s v="MÍNIMA CUANTÍA"/>
    <n v="3"/>
    <n v="6"/>
    <n v="10"/>
    <n v="10"/>
    <n v="188116"/>
    <s v="UNIDAD"/>
    <s v="NO SOLICITADAS"/>
  </r>
  <r>
    <x v="11"/>
    <s v="02-02-01-003-004"/>
    <s v="02-02-01-003-004-07"/>
    <s v="Materiales y suministros - Plásticos en formas primarias"/>
    <s v="SELLADOR CATALIZADO AL ACIDO 40% ALTO. PRESENTACIÓN X GALÓN "/>
    <n v="31201612"/>
    <s v="SELECCIÓN ABREVIADA SUBASTA INVERSA (NO DISPONIBLE)"/>
    <n v="2"/>
    <n v="3"/>
    <n v="16"/>
    <n v="40"/>
    <n v="2260130"/>
    <s v="UNIDAD"/>
    <s v="NO SOLICITADAS"/>
  </r>
  <r>
    <x v="11"/>
    <s v="02-02-01-003-004"/>
    <s v="02-02-01-003-004-07"/>
    <s v="Materiales y suministros - Plásticos en formas primarias"/>
    <s v="SELLADOR LIJABLE DE 45 SOLIDOS REF. LM 745 X GALÓN"/>
    <n v="31201612"/>
    <s v="SELECCIÓN ABREVIADA SUBASTA INVERSA (NO DISPONIBLE)"/>
    <n v="2"/>
    <n v="3"/>
    <n v="16"/>
    <n v="5"/>
    <n v="378299"/>
    <s v="UNIDAD"/>
    <s v="NO SOLICITADAS"/>
  </r>
  <r>
    <x v="11"/>
    <s v="02-02-01-003-004"/>
    <s v="02-02-01-003-004-07"/>
    <s v="Materiales y suministros - Plásticos en formas primarias"/>
    <s v="MASILLA ACRILICA PARA RESANE DRYWALL x GL"/>
    <n v="31201605"/>
    <n v="0"/>
    <n v="0"/>
    <n v="0"/>
    <n v="16"/>
    <n v="12"/>
    <n v="367676.64"/>
    <s v="UNIDAD"/>
    <s v="NO SOLICITADAS"/>
  </r>
  <r>
    <x v="11"/>
    <s v="02-02-01-003-004"/>
    <s v="02-02-01-003-004-07"/>
    <s v="Materiales y suministros - Plásticos en formas primarias"/>
    <s v="MASILLA ELASTICA PARA RESANE SUPERBOARD x GL"/>
    <n v="31201605"/>
    <n v="0"/>
    <n v="0"/>
    <n v="0"/>
    <n v="16"/>
    <n v="10"/>
    <n v="681886.4"/>
    <s v="UNIDAD"/>
    <s v="NO SOLICITADAS"/>
  </r>
  <r>
    <x v="11"/>
    <s v="02-02-01-003-004"/>
    <s v="02-02-01-003-004-07"/>
    <s v="Materiales y suministros - Plásticos en formas primarias"/>
    <s v="MASILLA MULTIUSOS (TRABAJOS EN DRYWALL) X GALÓN"/>
    <n v="30161500"/>
    <s v="MÍNIMA CUANTÍA"/>
    <n v="4"/>
    <n v="0"/>
    <n v="10"/>
    <n v="2"/>
    <n v="34462.620000000003"/>
    <s v="UNIDAD"/>
    <s v="NO SOLICITADAS"/>
  </r>
  <r>
    <x v="11"/>
    <s v="02-02-01-003-004"/>
    <s v="02-02-01-003-004-07"/>
    <s v="Materiales y suministros - Plásticos en formas primarias"/>
    <s v="SILICONA TRANSPARENTE ANTIHONGOS EN TUBO 300 ML"/>
    <n v="31201632"/>
    <s v="MÍNIMA CUANTÍA"/>
    <n v="4"/>
    <n v="0"/>
    <n v="10"/>
    <n v="6"/>
    <n v="126382.5"/>
    <s v="UNIDAD"/>
    <s v="NO SOLICITADAS"/>
  </r>
  <r>
    <x v="11"/>
    <s v="02-02-01-003-004"/>
    <s v="02-02-01-003-004-07"/>
    <s v="Materiales y suministros - Plásticos en formas primarias"/>
    <s v="TEFLÓN INDUSTRIAL DE ½&quot; X 10 MTS LONGITUD"/>
    <n v="31201514"/>
    <s v="MÍNIMA CUANTÍA"/>
    <n v="4"/>
    <n v="0"/>
    <n v="10"/>
    <n v="20"/>
    <n v="61159.6"/>
    <s v="UNIDAD"/>
    <s v="NO SOLICITADAS"/>
  </r>
  <r>
    <x v="11"/>
    <s v="02-02-01-003-004"/>
    <s v="02-02-01-003-004-07"/>
    <s v="Materiales y suministros - Plásticos en formas primarias"/>
    <s v="TEFLÓN INDUSTRIAL DE ½&quot; X 10 MTS LONGITUD"/>
    <n v="31201514"/>
    <s v="MÍNIMA CUANTÍA"/>
    <n v="9"/>
    <n v="0"/>
    <n v="16"/>
    <n v="20"/>
    <n v="61159.6"/>
    <s v="UNIDAD"/>
    <s v="NO SOLICITADAS"/>
  </r>
  <r>
    <x v="11"/>
    <s v="02-02-01-003-004"/>
    <s v="02-02-01-003-004-07"/>
    <s v="Materiales y suministros - Plásticos en formas primarias"/>
    <s v="SELLANTE DE POLIURETANO MULTIUSOS"/>
    <n v="31133711"/>
    <s v="SELECCIÓN ABREVIADA SUBASTA INVERSA (NO DISPONIBLE)"/>
    <n v="9"/>
    <n v="0"/>
    <n v="16"/>
    <n v="20"/>
    <n v="589791.20000000007"/>
    <s v="UNIDAD"/>
    <s v="NO SOLICITADAS"/>
  </r>
  <r>
    <x v="11"/>
    <s v="02-02-01-003-004"/>
    <s v="02-02-01-003-004-07"/>
    <s v="Materiales y suministros - Plásticos en formas primarias"/>
    <s v="MASILLA MULTIUSOS (TRABAJOS EN DRYWALL) X GALÓN"/>
    <n v="30161500"/>
    <s v="SELECCIÓN ABREVIADA SUBASTA INVERSA (NO DISPONIBLE)"/>
    <n v="9"/>
    <n v="0"/>
    <n v="16"/>
    <n v="14"/>
    <n v="241238.34000000003"/>
    <s v="UNIDAD"/>
    <s v="NO SOLICITADAS"/>
  </r>
  <r>
    <x v="11"/>
    <s v="02-02-01-003-004"/>
    <s v="02-02-01-003-004-07"/>
    <s v="Materiales y suministros - Plásticos en formas primarias"/>
    <s v="SELLADOR ADHESIVO POLIURETANO - CONSTRUCCIÓN TUBO 300 ML COLOR BLANCO"/>
    <n v="31133710"/>
    <s v="SELECCIÓN ABREVIADA SUBASTA INVERSA (NO DISPONIBLE)"/>
    <n v="9"/>
    <n v="0"/>
    <n v="16"/>
    <n v="10"/>
    <n v="264477.5"/>
    <s v="UNIDAD"/>
    <s v="NO SOLICITADAS"/>
  </r>
  <r>
    <x v="11"/>
    <s v="02-02-01-003-004"/>
    <s v="02-02-01-003-004-07"/>
    <s v="Materiales y suministros - Plásticos en formas primarias"/>
    <s v="SELLADOR ADHESIVO POLIURETANO - CONSTRUCCIÓN TUBO 300 ML COLOR GRIS"/>
    <n v="31133710"/>
    <s v="SELECCIÓN ABREVIADA SUBASTA INVERSA (NO DISPONIBLE)"/>
    <n v="9"/>
    <n v="0"/>
    <n v="16"/>
    <n v="11"/>
    <n v="413277.48"/>
    <s v="UNIDAD"/>
    <s v="NO SOLICITADAS"/>
  </r>
  <r>
    <x v="11"/>
    <s v="02-02-01-003-004"/>
    <s v="02-02-01-003-004-07"/>
    <s v="Materiales y suministros - Plásticos en formas primarias"/>
    <s v="SELLADOR ADHESIVO POLIURETANO - CONSTRUCCIÓN TUBO 300 ML COLOR NEGRA"/>
    <n v="31133710"/>
    <s v="SELECCIÓN ABREVIADA SUBASTA INVERSA (NO DISPONIBLE)"/>
    <n v="9"/>
    <n v="0"/>
    <n v="16"/>
    <n v="6"/>
    <n v="225424.08000000002"/>
    <s v="UNIDAD"/>
    <s v="NO SOLICITADAS"/>
  </r>
  <r>
    <x v="11"/>
    <s v="02-02-01-003-004"/>
    <s v="02-02-01-003-004-07"/>
    <s v="Materiales y suministros - Plásticos en formas primarias"/>
    <s v="SILICONA TRANSPARENTE ANTIHONGOS EN TUBO 300 ML"/>
    <n v="31201632"/>
    <s v="SELECCIÓN ABREVIADA SUBASTA INVERSA (NO DISPONIBLE)"/>
    <n v="9"/>
    <n v="0"/>
    <n v="16"/>
    <n v="10"/>
    <n v="210637.5"/>
    <s v="UNIDAD"/>
    <s v="NO SOLICITADAS"/>
  </r>
  <r>
    <x v="11"/>
    <s v="02-02-01-003-004"/>
    <s v="02-02-01-003-004-07"/>
    <s v="Materiales y suministros - Plásticos en formas primarias"/>
    <s v="TEFLÓN INDUSTRIAL DE ½&quot; X 10 MTS LONGITUD"/>
    <n v="31201514"/>
    <s v="SELECCIÓN ABREVIADA SUBASTA INVERSA (NO DISPONIBLE)"/>
    <n v="9"/>
    <n v="0"/>
    <n v="16"/>
    <n v="36"/>
    <n v="110087.28"/>
    <s v="UNIDAD"/>
    <s v="NO SOLICITADAS"/>
  </r>
  <r>
    <x v="11"/>
    <s v="02-02-01-003-004"/>
    <s v="02-02-01-003-004-07"/>
    <s v="Materiales y suministros - Plásticos en formas primarias"/>
    <s v="SALDO CPA 267 MATERIALES DE CONSTRUCCIÓN  "/>
    <n v="0"/>
    <n v="0"/>
    <n v="0"/>
    <n v="0"/>
    <n v="16"/>
    <n v="1"/>
    <n v="353764.59"/>
    <s v="GLOBAL"/>
    <s v="NO SOLICITADAS"/>
  </r>
  <r>
    <x v="11"/>
    <s v="02-02-01-003-005"/>
    <s v="02-02-01-003-005-01"/>
    <s v="Materiales y suministros - Pinturas y barnices y productos relacionados; colores para la pintura artística; tintas"/>
    <s v=" TINTA PARA SELLO DE 28 A 30 CC COLOR  NEGRO, AZUL Y ROJO "/>
    <n v="44121904"/>
    <s v="SELECCIÓN ABREVIADA MENOR CUANTÍA"/>
    <n v="2"/>
    <n v="3"/>
    <n v="10"/>
    <n v="70"/>
    <n v="96628"/>
    <s v="UNIDAD"/>
    <s v="NO SOLICITADAS"/>
  </r>
  <r>
    <x v="11"/>
    <s v="02-02-01-003-005"/>
    <s v="02-02-01-003-005-01"/>
    <s v="Materiales y suministros - Pinturas y barnices y productos relacionados; colores para la pintura artística; tintas"/>
    <s v="RECARGA MARCADOR BORRABLE RECARGABLE  PARA ESCRIBIR SOBRE TABLERO DE VIDRIO CON SISTEMA DE VÁLVULA DOSIFICADORA - COLORES PRIMARIOS - CAJA X 24"/>
    <n v="44121904"/>
    <s v="SELECCIÓN ABREVIADA MENOR CUANTÍA"/>
    <n v="2"/>
    <n v="3"/>
    <n v="16"/>
    <n v="95"/>
    <n v="1114673"/>
    <s v="UNIDAD"/>
    <s v="NO SOLICITADAS"/>
  </r>
  <r>
    <x v="11"/>
    <s v="02-02-01-003-005"/>
    <s v="02-02-01-003-005-01"/>
    <s v="Materiales y suministros - Pinturas y barnices y productos relacionados; colores para la pintura artística; tintas"/>
    <s v="HP C9380A HP 72 Gray - Photo Black Printhead For use in selected HP printers"/>
    <n v="44103105"/>
    <s v="SELECCIÓN ABREVIADA MENOR CUANTÍA"/>
    <n v="2"/>
    <n v="3"/>
    <n v="10"/>
    <n v="3"/>
    <n v="919275"/>
    <s v="UNIDAD"/>
    <s v="NO SOLICITADAS"/>
  </r>
  <r>
    <x v="11"/>
    <s v="02-02-01-003-005"/>
    <s v="02-02-01-003-005-01"/>
    <s v="Materiales y suministros - Pinturas y barnices y productos relacionados; colores para la pintura artística; tintas"/>
    <s v="HP C9383A HP 72 Magenta - Cyan Printhead For use in selected HP printers"/>
    <n v="44103105"/>
    <s v="SELECCIÓN ABREVIADA MENOR CUANTÍA"/>
    <n v="2"/>
    <n v="3"/>
    <n v="10"/>
    <n v="1"/>
    <n v="306425"/>
    <s v="UNIDAD"/>
    <s v="NO SOLICITADAS"/>
  </r>
  <r>
    <x v="11"/>
    <s v="02-02-01-003-005"/>
    <s v="02-02-01-003-005-01"/>
    <s v="Materiales y suministros - Pinturas y barnices y productos relacionados; colores para la pintura artística; tintas"/>
    <s v="HP C9384A HP 72 Matte Black - Yellow Printhead For use in selected HP printers"/>
    <n v="44103105"/>
    <s v="SELECCIÓN ABREVIADA MENOR CUANTÍA"/>
    <n v="2"/>
    <n v="3"/>
    <n v="10"/>
    <n v="5"/>
    <n v="1532125"/>
    <s v="UNIDAD"/>
    <s v="NO SOLICITADAS"/>
  </r>
  <r>
    <x v="11"/>
    <s v="02-02-01-003-005"/>
    <s v="02-02-01-003-005-01"/>
    <s v="Materiales y suministros - Pinturas y barnices y productos relacionados; colores para la pintura artística; tintas"/>
    <s v="HP C9403A HP 72 130ml Matte Black Ink Cartridge For use in selected HP printers."/>
    <n v="44103105"/>
    <s v="SELECCIÓN ABREVIADA MENOR CUANTÍA"/>
    <n v="2"/>
    <n v="3"/>
    <n v="10"/>
    <n v="10"/>
    <n v="3010700"/>
    <s v="UNIDAD"/>
    <s v="NO SOLICITADAS"/>
  </r>
  <r>
    <x v="11"/>
    <s v="02-02-01-003-005"/>
    <s v="02-02-01-003-005-01"/>
    <s v="Materiales y suministros - Pinturas y barnices y productos relacionados; colores para la pintura artística; tintas"/>
    <s v="HP C9370A HP 72 130ml Photo Black Ink Cartridge For use in selected HP printers."/>
    <n v="44103105"/>
    <s v="SELECCIÓN ABREVIADA MENOR CUANTÍA"/>
    <n v="2"/>
    <n v="3"/>
    <n v="10"/>
    <n v="5"/>
    <n v="1505350"/>
    <s v="UNIDAD"/>
    <s v="NO SOLICITADAS"/>
  </r>
  <r>
    <x v="11"/>
    <s v="02-02-01-003-005"/>
    <s v="02-02-01-003-005-01"/>
    <s v="Materiales y suministros - Pinturas y barnices y productos relacionados; colores para la pintura artística; tintas"/>
    <s v="HP C9371A HP 72 130ml Cyan Ink Cartridge For use in selected HP printers."/>
    <n v="44103105"/>
    <s v="SELECCIÓN ABREVIADA MENOR CUANTÍA"/>
    <n v="2"/>
    <n v="3"/>
    <n v="10"/>
    <n v="1"/>
    <n v="301070"/>
    <s v="UNIDAD"/>
    <s v="NO SOLICITADAS"/>
  </r>
  <r>
    <x v="11"/>
    <s v="02-02-01-003-005"/>
    <s v="02-02-01-003-005-01"/>
    <s v="Materiales y suministros - Pinturas y barnices y productos relacionados; colores para la pintura artística; tintas"/>
    <s v="HP C9372A HP 72 130ml Magenta Ink Cartridge For use in selected HP printers."/>
    <n v="44103105"/>
    <s v="SELECCIÓN ABREVIADA MENOR CUANTÍA"/>
    <n v="2"/>
    <n v="3"/>
    <n v="10"/>
    <n v="5"/>
    <n v="1505350"/>
    <s v="UNIDAD"/>
    <s v="NO SOLICITADAS"/>
  </r>
  <r>
    <x v="11"/>
    <s v="02-02-01-003-005"/>
    <s v="02-02-01-003-005-01"/>
    <s v="Materiales y suministros - Pinturas y barnices y productos relacionados; colores para la pintura artística; tintas"/>
    <s v="HP C9373A HP 72 130ml Yellow Ink Cartridge For use in selected HP printers."/>
    <n v="44103105"/>
    <s v="SELECCIÓN ABREVIADA MENOR CUANTÍA"/>
    <n v="2"/>
    <n v="3"/>
    <n v="10"/>
    <n v="6"/>
    <n v="1806420"/>
    <s v="UNIDAD"/>
    <s v="NO SOLICITADAS"/>
  </r>
  <r>
    <x v="11"/>
    <s v="02-02-01-003-005"/>
    <s v="02-02-01-003-005-01"/>
    <s v="Materiales y suministros - Pinturas y barnices y productos relacionados; colores para la pintura artística; tintas"/>
    <s v="HP C9374A HP 72 130ml Gray Ink Cartridge For use in selected HP printers."/>
    <n v="44103105"/>
    <s v="SELECCIÓN ABREVIADA MENOR CUANTÍA"/>
    <n v="2"/>
    <n v="3"/>
    <n v="10"/>
    <n v="5"/>
    <n v="1505350"/>
    <s v="UNIDAD"/>
    <s v="NO SOLICITADAS"/>
  </r>
  <r>
    <x v="11"/>
    <s v="02-02-01-003-005"/>
    <s v="02-02-01-003-005-01"/>
    <s v="Materiales y suministros - Pinturas y barnices y productos relacionados; colores para la pintura artística; tintas"/>
    <s v="HP C4810A HP No 11 Black Printhead"/>
    <n v="44103105"/>
    <s v="SELECCIÓN ABREVIADA MENOR CUANTÍA"/>
    <n v="2"/>
    <n v="3"/>
    <n v="10"/>
    <n v="3"/>
    <n v="771943.99170000001"/>
    <s v="UNIDAD"/>
    <s v="NO SOLICITADAS"/>
  </r>
  <r>
    <x v="11"/>
    <s v="02-02-01-003-005"/>
    <s v="02-02-01-003-005-01"/>
    <s v="Materiales y suministros - Pinturas y barnices y productos relacionados; colores para la pintura artística; tintas"/>
    <s v="HP C4811A HP No 11 Cyan Printhead"/>
    <n v="44103105"/>
    <s v="SELECCIÓN ABREVIADA MENOR CUANTÍA"/>
    <n v="2"/>
    <n v="3"/>
    <n v="10"/>
    <n v="3"/>
    <n v="771943.99170000001"/>
    <s v="UNIDAD"/>
    <s v="NO SOLICITADAS"/>
  </r>
  <r>
    <x v="11"/>
    <s v="02-02-01-003-005"/>
    <s v="02-02-01-003-005-01"/>
    <s v="Materiales y suministros - Pinturas y barnices y productos relacionados; colores para la pintura artística; tintas"/>
    <s v="HP C4812A HP No 11 Magenta Printhead"/>
    <n v="44103105"/>
    <s v="SELECCIÓN ABREVIADA MENOR CUANTÍA"/>
    <n v="2"/>
    <n v="3"/>
    <n v="10"/>
    <n v="3"/>
    <n v="771943.99170000001"/>
    <s v="UNIDAD"/>
    <s v="NO SOLICITADAS"/>
  </r>
  <r>
    <x v="11"/>
    <s v="02-02-01-003-005"/>
    <s v="02-02-01-003-005-01"/>
    <s v="Materiales y suministros - Pinturas y barnices y productos relacionados; colores para la pintura artística; tintas"/>
    <s v="HP C4813A HP No 11 Yellow Printhead"/>
    <n v="44103105"/>
    <s v="SELECCIÓN ABREVIADA MENOR CUANTÍA"/>
    <n v="2"/>
    <n v="3"/>
    <n v="10"/>
    <n v="3"/>
    <n v="771943.99170000001"/>
    <s v="UNIDAD"/>
    <s v="NO SOLICITADAS"/>
  </r>
  <r>
    <x v="11"/>
    <s v="02-02-01-003-005"/>
    <s v="02-02-01-003-005-01"/>
    <s v="Materiales y suministros - Pinturas y barnices y productos relacionados; colores para la pintura artística; tintas"/>
    <s v="HP C4844A HP No 10 Large Black Ink Crtg"/>
    <n v="44103105"/>
    <s v="SELECCIÓN ABREVIADA MENOR CUANTÍA"/>
    <n v="2"/>
    <n v="3"/>
    <n v="10"/>
    <n v="3"/>
    <n v="776323.06079999998"/>
    <s v="UNIDAD"/>
    <s v="NO SOLICITADAS"/>
  </r>
  <r>
    <x v="11"/>
    <s v="02-02-01-003-005"/>
    <s v="02-02-01-003-005-01"/>
    <s v="Materiales y suministros - Pinturas y barnices y productos relacionados; colores para la pintura artística; tintas"/>
    <s v="HP C9351AL HP 21 Black LAR Inkjet Print Cartridge"/>
    <n v="44103105"/>
    <s v="SELECCIÓN ABREVIADA MENOR CUANTÍA"/>
    <n v="2"/>
    <n v="3"/>
    <n v="10"/>
    <n v="2"/>
    <n v="192220.7"/>
    <s v="UNIDAD"/>
    <s v="NO SOLICITADAS"/>
  </r>
  <r>
    <x v="11"/>
    <s v="02-02-01-003-005"/>
    <s v="02-02-01-003-005-01"/>
    <s v="Materiales y suministros - Pinturas y barnices y productos relacionados; colores para la pintura artística; tintas"/>
    <s v="HP CC533A HP 304A CC533A Magenta Original LaserJet Toner Cartridge     "/>
    <n v="44103105"/>
    <s v="SELECCIÓN ABREVIADA MENOR CUANTÍA"/>
    <n v="2"/>
    <n v="3"/>
    <n v="10"/>
    <n v="2"/>
    <n v="1068620"/>
    <s v="UNIDAD"/>
    <s v="NO SOLICITADAS"/>
  </r>
  <r>
    <x v="11"/>
    <s v="02-02-01-003-005"/>
    <s v="02-02-01-003-005-01"/>
    <s v="Materiales y suministros - Pinturas y barnices y productos relacionados; colores para la pintura artística; tintas"/>
    <s v="HP CE255A HP 55A CE255A Black Original LaserJet Toner Cartridge     "/>
    <n v="44103105"/>
    <s v="SELECCIÓN ABREVIADA MENOR CUANTÍA"/>
    <n v="2"/>
    <n v="3"/>
    <n v="10"/>
    <n v="6"/>
    <n v="3955560"/>
    <s v="UNIDAD"/>
    <s v="NO SOLICITADAS"/>
  </r>
  <r>
    <x v="11"/>
    <s v="02-02-01-003-005"/>
    <s v="02-02-01-003-005-01"/>
    <s v="Materiales y suministros - Pinturas y barnices y productos relacionados; colores para la pintura artística; tintas"/>
    <s v="HP CE255X HP 55X CE255X Black High Yield Original LaserJet Toner Cartridge   "/>
    <n v="44103105"/>
    <s v="SELECCIÓN ABREVIADA MENOR CUANTÍA"/>
    <n v="2"/>
    <n v="3"/>
    <n v="10"/>
    <n v="2"/>
    <n v="1980160"/>
    <s v="UNIDAD"/>
    <s v="NO SOLICITADAS"/>
  </r>
  <r>
    <x v="11"/>
    <s v="02-02-01-003-005"/>
    <s v="02-02-01-003-005-01"/>
    <s v="Materiales y suministros - Pinturas y barnices y productos relacionados; colores para la pintura artística; tintas"/>
    <s v="HP CE410A HP 305A CE410A Black Original LaserJet Toner Cartridge     "/>
    <n v="44103105"/>
    <s v="SELECCIÓN ABREVIADA MENOR CUANTÍA"/>
    <n v="2"/>
    <n v="3"/>
    <n v="10"/>
    <n v="1"/>
    <n v="381990"/>
    <s v="UNIDAD"/>
    <s v="NO SOLICITADAS"/>
  </r>
  <r>
    <x v="11"/>
    <s v="02-02-01-003-005"/>
    <s v="02-02-01-003-005-01"/>
    <s v="Materiales y suministros - Pinturas y barnices y productos relacionados; colores para la pintura artística; tintas"/>
    <s v="HP CE412A HP 305A CE412A Yellow Original LaserJet Toner Cartridge     "/>
    <n v="44103105"/>
    <s v="SELECCIÓN ABREVIADA MENOR CUANTÍA"/>
    <n v="2"/>
    <n v="3"/>
    <n v="10"/>
    <n v="1"/>
    <n v="553350"/>
    <s v="UNIDAD"/>
    <s v="NO SOLICITADAS"/>
  </r>
  <r>
    <x v="11"/>
    <s v="02-02-01-003-005"/>
    <s v="02-02-01-003-005-01"/>
    <s v="Materiales y suministros - Pinturas y barnices y productos relacionados; colores para la pintura artística; tintas"/>
    <s v="HP CE413A HP 305A CE413A Magenta Original LaserJet Toner Cartridge     "/>
    <n v="44103105"/>
    <s v="SELECCIÓN ABREVIADA MENOR CUANTÍA"/>
    <n v="2"/>
    <n v="3"/>
    <n v="10"/>
    <n v="4"/>
    <n v="2213400"/>
    <s v="UNIDAD"/>
    <s v="NO SOLICITADAS"/>
  </r>
  <r>
    <x v="11"/>
    <s v="02-02-01-003-005"/>
    <s v="02-02-01-003-005-01"/>
    <s v="Materiales y suministros - Pinturas y barnices y productos relacionados; colores para la pintura artística; tintas"/>
    <s v="HP CF360A HP 508A CF360A Black Original LaserJet Toner Cartridge"/>
    <n v="44103105"/>
    <s v="SELECCIÓN ABREVIADA MENOR CUANTÍA"/>
    <n v="2"/>
    <n v="3"/>
    <n v="10"/>
    <n v="10"/>
    <n v="7223759.8160000006"/>
    <s v="UNIDAD"/>
    <s v="NO SOLICITADAS"/>
  </r>
  <r>
    <x v="11"/>
    <s v="02-02-01-003-005"/>
    <s v="02-02-01-003-005-01"/>
    <s v="Materiales y suministros - Pinturas y barnices y productos relacionados; colores para la pintura artística; tintas"/>
    <s v="HP CF361A HP 508A CF361A Cyan Original LaserJet Toner Cartridge"/>
    <n v="44103105"/>
    <s v="SELECCIÓN ABREVIADA MENOR CUANTÍA"/>
    <n v="2"/>
    <n v="3"/>
    <n v="10"/>
    <n v="10"/>
    <n v="9044459.8159999996"/>
    <s v="UNIDAD"/>
    <s v="NO SOLICITADAS"/>
  </r>
  <r>
    <x v="11"/>
    <s v="02-02-01-003-005"/>
    <s v="02-02-01-003-005-01"/>
    <s v="Materiales y suministros - Pinturas y barnices y productos relacionados; colores para la pintura artística; tintas"/>
    <s v="HP CF362A HP 508A CF362A Yellow Original LaserJet Toner Cartridge"/>
    <n v="44103105"/>
    <s v="SELECCIÓN ABREVIADA MENOR CUANTÍA"/>
    <n v="2"/>
    <n v="3"/>
    <n v="10"/>
    <n v="10"/>
    <n v="9044459.8159999996"/>
    <s v="UNIDAD"/>
    <s v="NO SOLICITADAS"/>
  </r>
  <r>
    <x v="11"/>
    <s v="02-02-01-003-005"/>
    <s v="02-02-01-003-005-01"/>
    <s v="Materiales y suministros - Pinturas y barnices y productos relacionados; colores para la pintura artística; tintas"/>
    <s v="HP CF363A HP 508A CF363A Magenta Original LaserJet Toner Cartridge"/>
    <n v="44103105"/>
    <s v="SELECCIÓN ABREVIADA MENOR CUANTÍA"/>
    <n v="2"/>
    <n v="3"/>
    <n v="10"/>
    <n v="10"/>
    <n v="9044459.8159999996"/>
    <s v="UNIDAD"/>
    <s v="NO SOLICITADAS"/>
  </r>
  <r>
    <x v="11"/>
    <s v="02-02-01-003-005"/>
    <s v="02-02-01-003-005-01"/>
    <s v="Materiales y suministros - Pinturas y barnices y productos relacionados; colores para la pintura artística; tintas"/>
    <s v="HP Q7553X HP 53X Q7553X Black High Yield Original LaserJet Toner Cartridge   "/>
    <n v="44103105"/>
    <s v="SELECCIÓN ABREVIADA MENOR CUANTÍA"/>
    <n v="2"/>
    <n v="3"/>
    <n v="10"/>
    <n v="1"/>
    <n v="806820"/>
    <s v="UNIDAD"/>
    <s v="NO SOLICITADAS"/>
  </r>
  <r>
    <x v="11"/>
    <s v="02-02-01-003-005"/>
    <s v="02-02-01-003-005-01"/>
    <s v="Materiales y suministros - Pinturas y barnices y productos relacionados; colores para la pintura artística; tintas"/>
    <s v="HP CF281A HP 81A CF281A Black Original LaserJet Toner Cartridge"/>
    <n v="44103105"/>
    <s v="SELECCIÓN ABREVIADA MENOR CUANTÍA"/>
    <n v="2"/>
    <n v="3"/>
    <n v="10"/>
    <n v="8"/>
    <n v="6283200"/>
    <s v="UNIDAD"/>
    <s v="NO SOLICITADAS"/>
  </r>
  <r>
    <x v="11"/>
    <s v="02-02-01-003-005"/>
    <s v="02-02-01-003-005-01"/>
    <s v="Materiales y suministros - Pinturas y barnices y productos relacionados; colores para la pintura artística; tintas"/>
    <s v="Lexmark T654X11L T654 -T656 Extra High Yield Return Program Print CartridgeT654-T656"/>
    <n v="44103105"/>
    <s v="SELECCIÓN ABREVIADA MENOR CUANTÍA"/>
    <n v="2"/>
    <n v="3"/>
    <n v="10"/>
    <n v="5"/>
    <n v="7938873.1799999997"/>
    <s v="UNIDAD"/>
    <s v="NO SOLICITADAS"/>
  </r>
  <r>
    <x v="11"/>
    <s v="02-02-01-003-005"/>
    <s v="02-02-01-003-005-01"/>
    <s v="Materiales y suministros - Pinturas y barnices y productos relacionados; colores para la pintura artística; tintas"/>
    <s v="Epson T664220-AL BOTELLA Epson T664220 CYAN L200-210-350-355-365-455-555-565-1300"/>
    <n v="44103105"/>
    <s v="SELECCIÓN ABREVIADA MENOR CUANTÍA"/>
    <n v="2"/>
    <n v="3"/>
    <n v="10"/>
    <n v="7"/>
    <n v="178162.2066"/>
    <s v="UNIDAD"/>
    <s v="NO SOLICITADAS"/>
  </r>
  <r>
    <x v="11"/>
    <s v="02-02-01-003-005"/>
    <s v="02-02-01-003-005-01"/>
    <s v="Materiales y suministros - Pinturas y barnices y productos relacionados; colores para la pintura artística; tintas"/>
    <s v="Epson T664320-AL BOTELLA Epson T664320 MAGENTA L200-210-350-355-365-455-555-565-1300"/>
    <n v="44103105"/>
    <s v="SELECCIÓN ABREVIADA MENOR CUANTÍA"/>
    <n v="2"/>
    <n v="3"/>
    <n v="10"/>
    <n v="7"/>
    <n v="178162.2066"/>
    <s v="UNIDAD"/>
    <s v="NO SOLICITADAS"/>
  </r>
  <r>
    <x v="11"/>
    <s v="02-02-01-003-005"/>
    <s v="02-02-01-003-005-01"/>
    <s v="Materiales y suministros - Pinturas y barnices y productos relacionados; colores para la pintura artística; tintas"/>
    <s v="Epson T664420-AL BOTELLA Epson T664420 AMARILLO L200-210-350-355-365-455-555-565-1300"/>
    <n v="44103105"/>
    <s v="SELECCIÓN ABREVIADA MENOR CUANTÍA"/>
    <n v="2"/>
    <n v="3"/>
    <n v="10"/>
    <n v="7"/>
    <n v="178162.2066"/>
    <s v="UNIDAD"/>
    <s v="NO SOLICITADAS"/>
  </r>
  <r>
    <x v="11"/>
    <s v="02-02-01-003-005"/>
    <s v="02-02-01-003-005-01"/>
    <s v="Materiales y suministros - Pinturas y barnices y productos relacionados; colores para la pintura artística; tintas"/>
    <s v="HP LASER JET 414A AMARILLO (W2022A)"/>
    <n v="44103103"/>
    <s v="SELECCIÓN ABREVIADA MENOR CUANTÍA"/>
    <n v="2"/>
    <n v="3"/>
    <n v="10"/>
    <n v="7"/>
    <n v="3240370"/>
    <s v="UNIDAD"/>
    <s v="NO SOLICITADAS"/>
  </r>
  <r>
    <x v="11"/>
    <s v="02-02-01-003-005"/>
    <s v="02-02-01-003-005-01"/>
    <s v="Materiales y suministros - Pinturas y barnices y productos relacionados; colores para la pintura artística; tintas"/>
    <s v="HP LASER JET 414A CIAN (W2021A)"/>
    <n v="44103103"/>
    <s v="SELECCIÓN ABREVIADA MENOR CUANTÍA"/>
    <n v="2"/>
    <n v="3"/>
    <n v="10"/>
    <n v="7"/>
    <n v="3240370"/>
    <s v="UNIDAD"/>
    <s v="NO SOLICITADAS"/>
  </r>
  <r>
    <x v="11"/>
    <s v="02-02-01-003-005"/>
    <s v="02-02-01-003-005-01"/>
    <s v="Materiales y suministros - Pinturas y barnices y productos relacionados; colores para la pintura artística; tintas"/>
    <s v="HP LASER JET 414A MAGENTA (W2023A)"/>
    <n v="44103103"/>
    <s v="SELECCIÓN ABREVIADA MENOR CUANTÍA"/>
    <n v="2"/>
    <n v="3"/>
    <n v="10"/>
    <n v="7"/>
    <n v="3240370"/>
    <s v="UNIDAD"/>
    <s v="NO SOLICITADAS"/>
  </r>
  <r>
    <x v="11"/>
    <s v="02-02-01-003-005"/>
    <s v="02-02-01-003-005-01"/>
    <s v="Materiales y suministros - Pinturas y barnices y productos relacionados; colores para la pintura artística; tintas"/>
    <s v="HP LASER JET 414A NEGRO (W2020A)"/>
    <n v="44103103"/>
    <s v="SELECCIÓN ABREVIADA MENOR CUANTÍA"/>
    <n v="2"/>
    <n v="3"/>
    <n v="10"/>
    <n v="7"/>
    <n v="2474010"/>
    <s v="UNIDAD"/>
    <s v="NO SOLICITADAS"/>
  </r>
  <r>
    <x v="11"/>
    <s v="02-02-01-003-005"/>
    <s v="02-02-01-003-005-01"/>
    <s v="Materiales y suministros - Pinturas y barnices y productos relacionados; colores para la pintura artística; tintas"/>
    <s v="LEXMARK CX410 REF 80C8HK0"/>
    <n v="44103103"/>
    <n v="0"/>
    <n v="0"/>
    <n v="0"/>
    <n v="10"/>
    <n v="1"/>
    <n v="538504.51199999999"/>
    <s v="UNIDAD"/>
    <s v=""/>
  </r>
  <r>
    <x v="11"/>
    <s v="02-02-01-003-005"/>
    <s v="02-02-01-003-005-01"/>
    <s v="Materiales y suministros - Pinturas y barnices y productos relacionados; colores para la pintura artística; tintas"/>
    <s v="LEXMARK CX410 REF 80C8HC0"/>
    <n v="44103103"/>
    <n v="0"/>
    <n v="0"/>
    <n v="0"/>
    <n v="10"/>
    <n v="1"/>
    <n v="435685.65600000002"/>
    <s v="UNIDAD"/>
    <s v=""/>
  </r>
  <r>
    <x v="11"/>
    <s v="02-02-01-003-005"/>
    <s v="02-02-01-003-005-01"/>
    <s v="Materiales y suministros - Pinturas y barnices y productos relacionados; colores para la pintura artística; tintas"/>
    <s v="LEXMARK CX410 REF 80C8HM0"/>
    <n v="44103103"/>
    <n v="0"/>
    <n v="0"/>
    <n v="0"/>
    <n v="10"/>
    <n v="1"/>
    <n v="435685.65600000002"/>
    <s v="UNIDAD"/>
    <s v=""/>
  </r>
  <r>
    <x v="11"/>
    <s v="02-02-01-003-005"/>
    <s v="02-02-01-003-005-01"/>
    <s v="Materiales y suministros - Pinturas y barnices y productos relacionados; colores para la pintura artística; tintas"/>
    <s v="LEXMARK CX410 REF 80C8HY0"/>
    <n v="44103103"/>
    <n v="0"/>
    <n v="0"/>
    <n v="0"/>
    <n v="10"/>
    <n v="1"/>
    <n v="435685.65600000002"/>
    <s v="UNIDAD"/>
    <s v=""/>
  </r>
  <r>
    <x v="11"/>
    <s v="02-02-01-003-005"/>
    <s v="02-02-01-003-005-01"/>
    <s v="Materiales y suministros - Pinturas y barnices y productos relacionados; colores para la pintura artística; tintas"/>
    <s v="HP LASERJETPRO M281FDW REF CF500X"/>
    <n v="44103103"/>
    <n v="0"/>
    <n v="0"/>
    <n v="0"/>
    <n v="10"/>
    <n v="3"/>
    <n v="1256640"/>
    <s v="UNIDAD"/>
    <s v=""/>
  </r>
  <r>
    <x v="11"/>
    <s v="02-02-01-003-005"/>
    <s v="02-02-01-003-005-01"/>
    <s v="Materiales y suministros - Pinturas y barnices y productos relacionados; colores para la pintura artística; tintas"/>
    <s v="HP LASERJETPRO M281FDW REF CF501X"/>
    <n v="44103103"/>
    <n v="0"/>
    <n v="0"/>
    <n v="0"/>
    <n v="10"/>
    <n v="3"/>
    <n v="1270920"/>
    <s v="UNIDAD"/>
    <s v=""/>
  </r>
  <r>
    <x v="11"/>
    <s v="02-02-01-003-005"/>
    <s v="02-02-01-003-005-01"/>
    <s v="Materiales y suministros - Pinturas y barnices y productos relacionados; colores para la pintura artística; tintas"/>
    <s v="HP LASERJETPRO M281FDW REF CF502X"/>
    <n v="44103103"/>
    <n v="0"/>
    <n v="0"/>
    <n v="0"/>
    <n v="10"/>
    <n v="3"/>
    <n v="1270920"/>
    <s v="UNIDAD"/>
    <s v=""/>
  </r>
  <r>
    <x v="11"/>
    <s v="02-02-01-003-005"/>
    <s v="02-02-01-003-005-01"/>
    <s v="Materiales y suministros - Pinturas y barnices y productos relacionados; colores para la pintura artística; tintas"/>
    <s v="HP LASERJETPRO M281FDW REF CF503X"/>
    <n v="44103103"/>
    <n v="0"/>
    <n v="0"/>
    <n v="0"/>
    <n v="10"/>
    <n v="3"/>
    <n v="1270920"/>
    <s v="UNIDAD"/>
    <s v=""/>
  </r>
  <r>
    <x v="11"/>
    <s v="02-02-01-003-005"/>
    <s v="02-02-01-003-005-01"/>
    <s v="Materiales y suministros - Pinturas y barnices y productos relacionados; colores para la pintura artística; tintas"/>
    <s v="HP DESJET 1000 REF CH563H"/>
    <n v="44103103"/>
    <n v="0"/>
    <n v="0"/>
    <n v="0"/>
    <n v="10"/>
    <n v="10"/>
    <n v="1701700"/>
    <s v="UNIDAD"/>
    <s v=""/>
  </r>
  <r>
    <x v="11"/>
    <s v="02-02-01-003-005"/>
    <s v="02-02-01-003-005-01"/>
    <s v="Materiales y suministros - Pinturas y barnices y productos relacionados; colores para la pintura artística; tintas"/>
    <s v="HP DESJET 1000 REF CH564H"/>
    <n v="44103103"/>
    <n v="0"/>
    <n v="0"/>
    <n v="0"/>
    <n v="10"/>
    <n v="10"/>
    <n v="1701700"/>
    <s v="UNIDAD"/>
    <s v=""/>
  </r>
  <r>
    <x v="11"/>
    <s v="02-02-01-003-005"/>
    <s v="02-02-01-003-005-01"/>
    <s v="Materiales y suministros - Pinturas y barnices y productos relacionados; colores para la pintura artística; tintas"/>
    <s v="HP OFFICEJET PRO 7740 REF HP L0S71AL NEGRO"/>
    <n v="44103103"/>
    <n v="0"/>
    <n v="0"/>
    <n v="0"/>
    <n v="10"/>
    <s v="3"/>
    <n v="628320"/>
    <s v="UNIDAD"/>
    <s v=""/>
  </r>
  <r>
    <x v="11"/>
    <s v="02-02-01-003-005"/>
    <s v="02-02-01-003-005-01"/>
    <s v="Materiales y suministros - Pinturas y barnices y productos relacionados; colores para la pintura artística; tintas"/>
    <s v="HP OFFICEJET PRO 7740 REF HP L0S62AL CIAN"/>
    <n v="44103103"/>
    <n v="0"/>
    <n v="0"/>
    <n v="0"/>
    <n v="10"/>
    <s v="3"/>
    <n v="474810"/>
    <s v="UNIDAD"/>
    <s v=""/>
  </r>
  <r>
    <x v="11"/>
    <s v="02-02-01-003-005"/>
    <s v="02-02-01-003-005-01"/>
    <s v="Materiales y suministros - Pinturas y barnices y productos relacionados; colores para la pintura artística; tintas"/>
    <s v="HP OFFICEJET PRO 7740 REF HP L0S68AL  AMARILLO"/>
    <n v="44103103"/>
    <n v="0"/>
    <n v="0"/>
    <n v="0"/>
    <n v="10"/>
    <s v="3"/>
    <n v="474810"/>
    <s v="UNIDAD"/>
    <s v=""/>
  </r>
  <r>
    <x v="11"/>
    <s v="02-02-01-003-005"/>
    <s v="02-02-01-003-005-01"/>
    <s v="Materiales y suministros - Pinturas y barnices y productos relacionados; colores para la pintura artística; tintas"/>
    <s v="HP OFFICEJET PRO 7740 REF HP L0S65AL   MAGENTA"/>
    <n v="44103103"/>
    <n v="0"/>
    <n v="0"/>
    <n v="0"/>
    <n v="10"/>
    <s v="3"/>
    <n v="474810"/>
    <s v="UNIDAD"/>
    <s v=""/>
  </r>
  <r>
    <x v="11"/>
    <s v="02-02-01-003-005"/>
    <s v="02-02-01-003-005-01"/>
    <s v="Materiales y suministros - Pinturas y barnices y productos relacionados; colores para la pintura artística; tintas"/>
    <s v="TÓNER PARA FOTOCOPIADORA, IMPRESORA RICOH MP 2553- SERIE E743L900104"/>
    <n v="44103103"/>
    <s v="SELECCIÓN ABREVIADA MENOR CUANTÍA"/>
    <n v="2"/>
    <n v="3"/>
    <n v="16"/>
    <n v="3"/>
    <n v="387345"/>
    <s v="UNIDAD"/>
    <s v="NO SOLICITADAS"/>
  </r>
  <r>
    <x v="11"/>
    <s v="02-02-01-003-005"/>
    <s v="02-02-01-003-005-01"/>
    <s v="Materiales y suministros - Pinturas y barnices y productos relacionados; colores para la pintura artística; tintas"/>
    <s v="TÓNER PARA IMPRESORA SAMSUNG XPRESS M2070FW"/>
    <n v="44103103"/>
    <s v="SELECCIÓN ABREVIADA MENOR CUANTÍA"/>
    <n v="2"/>
    <n v="3"/>
    <n v="16"/>
    <n v="7"/>
    <n v="1915900"/>
    <s v="UNIDAD"/>
    <s v="NO SOLICITADAS"/>
  </r>
  <r>
    <x v="11"/>
    <s v="02-02-01-003-005"/>
    <s v="02-02-01-003-005-01"/>
    <s v="Materiales y suministros - Pinturas y barnices y productos relacionados; colores para la pintura artística; tintas"/>
    <s v="TÓNER PARA IMPRESORA TOSHIBA ESTUDIO 507"/>
    <n v="44103103"/>
    <s v="SELECCIÓN ABREVIADA MENOR CUANTÍA"/>
    <n v="2"/>
    <n v="3"/>
    <n v="16"/>
    <n v="10"/>
    <n v="3349552.5"/>
    <s v="UNIDAD"/>
    <s v="NO SOLICITADAS"/>
  </r>
  <r>
    <x v="11"/>
    <s v="02-02-01-003-005"/>
    <s v="02-02-01-003-005-01"/>
    <s v="Materiales y suministros - Pinturas y barnices y productos relacionados; colores para la pintura artística; tintas"/>
    <s v="TONNER MULTIFUNCIONAL RICOH  /FT ARES"/>
    <n v="44103103"/>
    <s v="MÍNIMA CUANTÍA"/>
    <n v="5"/>
    <n v="3"/>
    <n v="10"/>
    <n v="3"/>
    <n v="1856400"/>
    <s v="UNIDAD"/>
    <s v="NO SOLICITADAS"/>
  </r>
  <r>
    <x v="11"/>
    <s v="02-02-01-003-005"/>
    <s v="02-02-01-003-005-01"/>
    <s v="Materiales y suministros - Pinturas y barnices y productos relacionados; colores para la pintura artística; tintas"/>
    <s v="HP LASERJET ENTERPRISE M608DN REF CF237Y "/>
    <n v="44103103"/>
    <n v="0"/>
    <n v="0"/>
    <n v="0"/>
    <n v="10"/>
    <s v="3"/>
    <n v="6063288"/>
    <s v="UNIDAD"/>
    <s v="NO SOLICITADAS"/>
  </r>
  <r>
    <x v="11"/>
    <s v="02-02-01-003-005"/>
    <s v="02-02-01-003-005-01"/>
    <s v="Materiales y suministros - Pinturas y barnices y productos relacionados; colores para la pintura artística; tintas"/>
    <s v="CANON MG2510 REF CL-145XL"/>
    <n v="44103103"/>
    <n v="0"/>
    <n v="0"/>
    <n v="0"/>
    <n v="10"/>
    <s v="3"/>
    <n v="282818.97000000003"/>
    <s v="UNIDAD"/>
    <s v="NO SOLICITADAS"/>
  </r>
  <r>
    <x v="11"/>
    <s v="02-02-01-003-005"/>
    <s v="02-02-01-003-005-01"/>
    <s v="Materiales y suministros - Pinturas y barnices y productos relacionados; colores para la pintura artística; tintas"/>
    <s v="CANON MG2510 REF CL-146XL"/>
    <n v="44103103"/>
    <n v="0"/>
    <n v="0"/>
    <n v="0"/>
    <n v="10"/>
    <s v="3"/>
    <n v="378145.11"/>
    <s v="UNIDAD"/>
    <s v="NO SOLICITADAS"/>
  </r>
  <r>
    <x v="11"/>
    <s v="02-02-01-003-005"/>
    <s v="02-02-01-003-005-01"/>
    <s v="Materiales y suministros - Pinturas y barnices y productos relacionados; colores para la pintura artística; tintas"/>
    <s v="CANON F1610Z REF GI-190 NEGRO"/>
    <n v="44103103"/>
    <n v="0"/>
    <n v="0"/>
    <n v="0"/>
    <n v="10"/>
    <s v="3"/>
    <n v="98175"/>
    <s v="UNIDAD"/>
    <s v="NO SOLICITADAS"/>
  </r>
  <r>
    <x v="11"/>
    <s v="02-02-01-003-005"/>
    <s v="02-02-01-003-005-01"/>
    <s v="Materiales y suministros - Pinturas y barnices y productos relacionados; colores para la pintura artística; tintas"/>
    <s v="CANON F1610Z REF GI-190 AMARILLO"/>
    <n v="44103103"/>
    <n v="0"/>
    <n v="0"/>
    <n v="0"/>
    <n v="10"/>
    <s v="3"/>
    <n v="102637.5"/>
    <s v="UNIDAD"/>
    <s v="NO SOLICITADAS"/>
  </r>
  <r>
    <x v="11"/>
    <s v="02-02-01-003-005"/>
    <s v="02-02-01-003-005-01"/>
    <s v="Materiales y suministros - Pinturas y barnices y productos relacionados; colores para la pintura artística; tintas"/>
    <s v="CANON F1610Z REF GI-190 CIAN"/>
    <n v="44103103"/>
    <n v="0"/>
    <n v="0"/>
    <n v="0"/>
    <n v="10"/>
    <s v="3"/>
    <n v="102637.5"/>
    <s v="UNIDAD"/>
    <s v="NO SOLICITADAS"/>
  </r>
  <r>
    <x v="11"/>
    <s v="02-02-01-003-005"/>
    <s v="02-02-01-003-005-01"/>
    <s v="Materiales y suministros - Pinturas y barnices y productos relacionados; colores para la pintura artística; tintas"/>
    <s v="CANON F1610Z REF GI-190 MAGENTA"/>
    <n v="44103103"/>
    <n v="0"/>
    <n v="0"/>
    <n v="0"/>
    <n v="10"/>
    <s v="3"/>
    <n v="102637.5"/>
    <s v="UNIDAD"/>
    <s v="NO SOLICITADAS"/>
  </r>
  <r>
    <x v="11"/>
    <s v="02-02-01-003-005"/>
    <s v="02-02-01-003-005-01"/>
    <s v="Materiales y suministros - Pinturas y barnices y productos relacionados; colores para la pintura artística; tintas"/>
    <s v="ESTUCO PLÁSTICO PRESENTACIÓN X CUARTOS (1/4)"/>
    <n v="31201605"/>
    <s v="SELECCIÓN ABREVIADA SUBASTA INVERSA (NO DISPONIBLE)"/>
    <n v="2"/>
    <n v="3"/>
    <n v="10"/>
    <n v="80"/>
    <n v="689366.4"/>
    <s v="UNIDAD"/>
    <s v="NO SOLICITADAS"/>
  </r>
  <r>
    <x v="11"/>
    <s v="02-02-01-003-005"/>
    <s v="02-02-01-003-005-01"/>
    <s v="Materiales y suministros - Pinturas y barnices y productos relacionados; colores para la pintura artística; tintas"/>
    <s v="EMULSIÓN ASFÁLTICA X GALÓN"/>
    <n v="12161804"/>
    <s v="SELECCIÓN ABREVIADA SUBASTA INVERSA (NO DISPONIBLE)"/>
    <n v="2"/>
    <n v="3"/>
    <n v="10"/>
    <n v="20"/>
    <n v="638944.80000000005"/>
    <s v="UNIDAD"/>
    <s v="NO SOLICITADAS"/>
  </r>
  <r>
    <x v="11"/>
    <s v="02-02-01-003-005"/>
    <s v="02-02-01-003-005-01"/>
    <s v="Materiales y suministros - Pinturas y barnices y productos relacionados; colores para la pintura artística; tintas"/>
    <s v="IMPERMEABILIZANTE PARA TERRAZAS GRIS ELÁSTICO REF. BRONCO PRESENTACIÓN X GALÓN"/>
    <n v="31211519"/>
    <s v="SELECCIÓN ABREVIADA SUBASTA INVERSA (NO DISPONIBLE)"/>
    <n v="2"/>
    <n v="3"/>
    <n v="10"/>
    <n v="20"/>
    <n v="1369723.8"/>
    <s v="UNIDAD"/>
    <s v="NO SOLICITADAS"/>
  </r>
  <r>
    <x v="11"/>
    <s v="02-02-01-003-005"/>
    <s v="02-02-01-003-005-01"/>
    <s v="Materiales y suministros - Pinturas y barnices y productos relacionados; colores para la pintura artística; tintas"/>
    <s v="PINTURA ARQUITECTÓNICA Y DECORATIVA, ACRÍLICA DILUIBLE CON AGUA (TIPO 1 REF. 1501), DE COLOR BLANCO, ACABADO MATE-ANTIHONGOS X GALÓN"/>
    <n v="31211502"/>
    <s v="SELECCIÓN ABREVIADA SUBASTA INVERSA (NO DISPONIBLE)"/>
    <n v="2"/>
    <n v="3"/>
    <n v="10"/>
    <n v="495"/>
    <n v="37718975.25"/>
    <s v="UNIDAD"/>
    <s v="NO SOLICITADAS"/>
  </r>
  <r>
    <x v="11"/>
    <s v="02-02-01-003-005"/>
    <s v="02-02-01-003-005-01"/>
    <s v="Materiales y suministros - Pinturas y barnices y productos relacionados; colores para la pintura artística; tintas"/>
    <s v="PINTURA ARQUITECTÓNICA Y DECORATIVA, ACRÍLICA DILUIBLE CON AGUA (TIPO 2 INTERVINILO REF. 2501), DE COLOR BLANCO, ACABADO MATE. PRESENTACIÓN X GALÓN"/>
    <n v="31211502"/>
    <s v="SELECCIÓN ABREVIADA SUBASTA INVERSA (NO DISPONIBLE)"/>
    <n v="2"/>
    <n v="3"/>
    <n v="10"/>
    <n v="193"/>
    <n v="7733909.5099999998"/>
    <s v="UNIDAD"/>
    <s v="NO SOLICITADAS"/>
  </r>
  <r>
    <x v="11"/>
    <s v="02-02-01-003-005"/>
    <s v="02-02-01-003-005-01"/>
    <s v="Materiales y suministros - Pinturas y barnices y productos relacionados; colores para la pintura artística; tintas"/>
    <s v="PINTURA ESMALTE GRIS X GALÓN "/>
    <n v="31211501"/>
    <s v="SELECCIÓN ABREVIADA SUBASTA INVERSA (NO DISPONIBLE)"/>
    <n v="2"/>
    <n v="3"/>
    <n v="10"/>
    <n v="10"/>
    <n v="579400.5"/>
    <s v="UNIDAD"/>
    <s v="NO SOLICITADAS"/>
  </r>
  <r>
    <x v="11"/>
    <s v="02-02-01-003-005"/>
    <s v="02-02-01-003-005-01"/>
    <s v="Materiales y suministros - Pinturas y barnices y productos relacionados; colores para la pintura artística; tintas"/>
    <s v="PINTURA ESMALTE NEGRO BRILLANTE X GALÓN"/>
    <n v="31211501"/>
    <s v="SELECCIÓN ABREVIADA SUBASTA INVERSA (NO DISPONIBLE)"/>
    <n v="2"/>
    <n v="3"/>
    <n v="10"/>
    <n v="10"/>
    <n v="579400.5"/>
    <s v="UNIDAD"/>
    <s v="NO SOLICITADAS"/>
  </r>
  <r>
    <x v="11"/>
    <s v="02-02-01-003-005"/>
    <s v="02-02-01-003-005-01"/>
    <s v="Materiales y suministros - Pinturas y barnices y productos relacionados; colores para la pintura artística; tintas"/>
    <s v="PINTURA VINILO HUMEDADES BAÑOS Y COCINAS REF. 2001 COLOR BLANCO (MÁXIMA LAVABILIDAD Y ANTI-BACTERIAL) X GALÓN"/>
    <n v="31211508"/>
    <s v="SELECCIÓN ABREVIADA SUBASTA INVERSA (NO DISPONIBLE)"/>
    <n v="2"/>
    <n v="3"/>
    <n v="10"/>
    <n v="75"/>
    <n v="6947375.25"/>
    <s v="UNIDAD"/>
    <s v="NO SOLICITADAS"/>
  </r>
  <r>
    <x v="11"/>
    <s v="02-02-01-003-005"/>
    <s v="02-02-01-003-005-01"/>
    <s v="Materiales y suministros - Pinturas y barnices y productos relacionados; colores para la pintura artística; tintas"/>
    <s v="PINTURA GRIS BASALTO REF. 1502 X GALÓN "/>
    <n v="31211501"/>
    <s v="SELECCIÓN ABREVIADA SUBASTA INVERSA (NO DISPONIBLE)"/>
    <n v="2"/>
    <n v="3"/>
    <n v="10"/>
    <n v="20"/>
    <n v="1602902"/>
    <s v="UNIDAD"/>
    <s v="NO SOLICITADAS"/>
  </r>
  <r>
    <x v="11"/>
    <s v="02-02-01-003-005"/>
    <s v="02-02-01-003-005-01"/>
    <s v="Materiales y suministros - Pinturas y barnices y productos relacionados; colores para la pintura artística; tintas"/>
    <s v="PINTURA BITUMINOSA DE ALUMINIO - PARA ACABADO EN IMPERMEABILIZACIONES X GALÓN"/>
    <n v="60121000"/>
    <s v="SELECCIÓN ABREVIADA SUBASTA INVERSA (NO DISPONIBLE)"/>
    <n v="2"/>
    <n v="3"/>
    <n v="10"/>
    <n v="20"/>
    <n v="2036169.2000000002"/>
    <s v="UNIDAD"/>
    <s v="NO SOLICITADAS"/>
  </r>
  <r>
    <x v="11"/>
    <s v="02-02-01-003-005"/>
    <s v="02-02-01-003-005-01"/>
    <s v="Materiales y suministros - Pinturas y barnices y productos relacionados; colores para la pintura artística; tintas"/>
    <s v="PINTURA TRÁFICO AMARILLA X GALÓN"/>
    <n v="31211508"/>
    <s v="SELECCIÓN ABREVIADA SUBASTA INVERSA (NO DISPONIBLE)"/>
    <n v="2"/>
    <n v="3"/>
    <n v="10"/>
    <n v="20"/>
    <n v="1601951.4000000001"/>
    <s v="UNIDAD"/>
    <s v="NO SOLICITADAS"/>
  </r>
  <r>
    <x v="11"/>
    <s v="02-02-01-003-005"/>
    <s v="02-02-01-003-005-01"/>
    <s v="Materiales y suministros - Pinturas y barnices y productos relacionados; colores para la pintura artística; tintas"/>
    <s v="PINTURA TRÁFICO NEGRO X GALÓN"/>
    <n v="31211508"/>
    <s v="SELECCIÓN ABREVIADA SUBASTA INVERSA (NO DISPONIBLE)"/>
    <n v="2"/>
    <n v="3"/>
    <n v="10"/>
    <n v="20"/>
    <n v="1601951.4000000001"/>
    <s v="UNIDAD"/>
    <s v="NO SOLICITADAS"/>
  </r>
  <r>
    <x v="11"/>
    <s v="02-02-01-003-005"/>
    <s v="02-02-01-003-005-01"/>
    <s v="Materiales y suministros - Pinturas y barnices y productos relacionados; colores para la pintura artística; tintas"/>
    <s v="TINTA PARA MADERA COLOR MIEL REF. 81-28 A 0418 X GALÓN"/>
    <n v="31211501"/>
    <s v="SELECCIÓN ABREVIADA SUBASTA INVERSA (NO DISPONIBLE)"/>
    <n v="2"/>
    <n v="3"/>
    <n v="10"/>
    <n v="40"/>
    <n v="3530759.1999999997"/>
    <s v="UNIDAD"/>
    <s v="NO SOLICITADAS"/>
  </r>
  <r>
    <x v="11"/>
    <s v="02-02-01-003-005"/>
    <s v="02-02-01-003-005-01"/>
    <s v="Materiales y suministros - Pinturas y barnices y productos relacionados; colores para la pintura artística; tintas"/>
    <s v="TINTA PARA MADERA COLOR WENGUE REF. 81-25 B 0553 X GALÓN"/>
    <n v="31211501"/>
    <s v="SELECCIÓN ABREVIADA SUBASTA INVERSA (NO DISPONIBLE)"/>
    <n v="2"/>
    <n v="3"/>
    <n v="10"/>
    <n v="40"/>
    <n v="3530759.1999999997"/>
    <s v="UNIDAD"/>
    <s v="NO SOLICITADAS"/>
  </r>
  <r>
    <x v="11"/>
    <s v="02-02-01-003-005"/>
    <s v="02-02-01-003-005-01"/>
    <s v="Materiales y suministros - Pinturas y barnices y productos relacionados; colores para la pintura artística; tintas"/>
    <s v="ESTUCO PLÁSTICO PRESENTACIÓN X CUARTOS (1/4)"/>
    <n v="31201605"/>
    <s v="SELECCIÓN ABREVIADA SUBASTA INVERSA (NO DISPONIBLE)"/>
    <n v="2"/>
    <n v="3"/>
    <n v="16"/>
    <n v="300"/>
    <n v="2585124"/>
    <s v="UNIDAD"/>
    <s v="NO SOLICITADAS"/>
  </r>
  <r>
    <x v="11"/>
    <s v="02-02-01-003-005"/>
    <s v="02-02-01-003-005-01"/>
    <s v="Materiales y suministros - Pinturas y barnices y productos relacionados; colores para la pintura artística; tintas"/>
    <s v="PINTURA ARQUITECTÓNICA Y DECORATIVA, ACRÍLICA DILUIBLE CON AGUA (TIPO 2 INTERVINILO REF. 2501), DE COLOR BLANCO, ACABADO MATE. PRESENTACIÓN X GALÓN"/>
    <n v="31211502"/>
    <s v="SELECCIÓN ABREVIADA SUBASTA INVERSA (NO DISPONIBLE)"/>
    <n v="2"/>
    <n v="3"/>
    <n v="16"/>
    <n v="150"/>
    <n v="6010810.5"/>
    <s v="UNIDAD"/>
    <s v="NO SOLICITADAS"/>
  </r>
  <r>
    <x v="11"/>
    <s v="02-02-01-003-005"/>
    <s v="02-02-01-003-005-01"/>
    <s v="Materiales y suministros - Pinturas y barnices y productos relacionados; colores para la pintura artística; tintas"/>
    <s v="PINTURA ARQUITECTÓNICA Y DECORATIVA, ACRÍLICA DILUIBLE CON AGUA (TIPO 1 REF. 1501), DE COLOR BLANCO, ACABADO MATE -ANTIHONGOS X GALÓN"/>
    <n v="31211502"/>
    <s v="SELECCIÓN ABREVIADA SUBASTA INVERSA (NO DISPONIBLE)"/>
    <n v="2"/>
    <n v="3"/>
    <n v="16"/>
    <n v="600"/>
    <n v="36903288"/>
    <s v="UNIDAD"/>
    <s v="NO SOLICITADAS"/>
  </r>
  <r>
    <x v="11"/>
    <s v="02-02-01-003-005"/>
    <s v="02-02-01-003-005-01"/>
    <s v="Materiales y suministros - Pinturas y barnices y productos relacionados; colores para la pintura artística; tintas"/>
    <s v="PINTURA ESMALTE COLOR BLANCO REF. P11 DOMESTICO SUPERIOR X GALÓN"/>
    <n v="31211501"/>
    <s v="SELECCIÓN ABREVIADA SUBASTA INVERSA (NO DISPONIBLE)"/>
    <n v="2"/>
    <n v="3"/>
    <n v="16"/>
    <n v="60"/>
    <n v="3012004.2"/>
    <s v="UNIDAD"/>
    <s v="NO SOLICITADAS"/>
  </r>
  <r>
    <x v="11"/>
    <s v="02-02-01-003-005"/>
    <s v="02-02-01-003-005-01"/>
    <s v="Materiales y suministros - Pinturas y barnices y productos relacionados; colores para la pintura artística; tintas"/>
    <s v="PINTURA ESMALTE COLOR BLANCO MATE REF. 6W DOMÉSTICO, ACABADO SUPERIOR X GALÓN"/>
    <n v="31211501"/>
    <s v="SELECCIÓN ABREVIADA SUBASTA INVERSA (NO DISPONIBLE)"/>
    <n v="2"/>
    <n v="3"/>
    <n v="16"/>
    <n v="60"/>
    <n v="3012004.2"/>
    <s v="UNIDAD"/>
    <s v="NO SOLICITADAS"/>
  </r>
  <r>
    <x v="11"/>
    <s v="02-02-01-003-005"/>
    <s v="02-02-01-003-005-01"/>
    <s v="Materiales y suministros - Pinturas y barnices y productos relacionados; colores para la pintura artística; tintas"/>
    <s v="ESTUCO PLÁSTICO PRESENTACIÓN X CUARTOS (1/4)"/>
    <n v="31201605"/>
    <s v="SELECCIÓN ABREVIADA SUBASTA INVERSA (NO DISPONIBLE)"/>
    <n v="2"/>
    <n v="3"/>
    <n v="16"/>
    <n v="25"/>
    <n v="215427"/>
    <s v="UNIDAD"/>
    <s v="NO SOLICITADAS"/>
  </r>
  <r>
    <x v="11"/>
    <s v="02-02-01-003-005"/>
    <s v="02-02-01-003-005-01"/>
    <s v="Materiales y suministros - Pinturas y barnices y productos relacionados; colores para la pintura artística; tintas"/>
    <s v="PINTURA ARQUITECTÓNICA Y DECORATIVA, ACRÍLICA DILUIBLE CON AGUA (TIPO 1 REF. 1501), DE COLOR BLANCO, ACABADO MATE -ANTIHONGOS X GALÓN"/>
    <n v="31211502"/>
    <s v="SELECCIÓN ABREVIADA SUBASTA INVERSA (NO DISPONIBLE)"/>
    <n v="2"/>
    <n v="3"/>
    <n v="16"/>
    <n v="40"/>
    <n v="2460219.2000000002"/>
    <s v="UNIDAD"/>
    <s v="NO SOLICITADAS"/>
  </r>
  <r>
    <x v="11"/>
    <s v="02-02-01-003-005"/>
    <s v="02-02-01-003-005-01"/>
    <s v="Materiales y suministros - Pinturas y barnices y productos relacionados; colores para la pintura artística; tintas"/>
    <s v="PINTURA ESMALTE COLOR BLANCO REF. P11 DOMESTICO SUPERIOR X GALÓN"/>
    <n v="31211501"/>
    <s v="SELECCIÓN ABREVIADA SUBASTA INVERSA (NO DISPONIBLE)"/>
    <n v="2"/>
    <n v="3"/>
    <n v="16"/>
    <n v="20"/>
    <n v="1004001.4"/>
    <s v="UNIDAD"/>
    <s v="NO SOLICITADAS"/>
  </r>
  <r>
    <x v="11"/>
    <s v="02-02-01-003-005"/>
    <s v="02-02-01-003-005-01"/>
    <s v="Materiales y suministros - Pinturas y barnices y productos relacionados; colores para la pintura artística; tintas"/>
    <s v="PINTURA ESMALTE AMARILLO X GALÓN"/>
    <n v="31211501"/>
    <s v="SELECCIÓN ABREVIADA SUBASTA INVERSA (NO DISPONIBLE)"/>
    <n v="2"/>
    <n v="3"/>
    <n v="16"/>
    <n v="7"/>
    <n v="327180.77"/>
    <s v="UNIDAD"/>
    <s v="NO SOLICITADAS"/>
  </r>
  <r>
    <x v="11"/>
    <s v="02-02-01-003-005"/>
    <s v="02-02-01-003-005-01"/>
    <s v="Materiales y suministros - Pinturas y barnices y productos relacionados; colores para la pintura artística; tintas"/>
    <s v="PINTURA ESMALTE COLOR AZUL ESPAÑOL X GALÓN "/>
    <n v="31211501"/>
    <s v="SELECCIÓN ABREVIADA SUBASTA INVERSA (NO DISPONIBLE)"/>
    <n v="2"/>
    <n v="3"/>
    <n v="16"/>
    <n v="20"/>
    <n v="934802.2"/>
    <s v="UNIDAD"/>
    <s v="NO SOLICITADAS"/>
  </r>
  <r>
    <x v="11"/>
    <s v="02-02-01-003-005"/>
    <s v="02-02-01-003-005-01"/>
    <s v="Materiales y suministros - Pinturas y barnices y productos relacionados; colores para la pintura artística; tintas"/>
    <s v="PINTURA ESMALTE GRIS X GALÓN"/>
    <n v="31211501"/>
    <s v="SELECCIÓN ABREVIADA SUBASTA INVERSA (NO DISPONIBLE)"/>
    <n v="2"/>
    <n v="3"/>
    <n v="16"/>
    <n v="3"/>
    <n v="173820.15000000002"/>
    <s v="UNIDAD"/>
    <s v="NO SOLICITADAS"/>
  </r>
  <r>
    <x v="11"/>
    <s v="02-02-01-003-005"/>
    <s v="02-02-01-003-005-01"/>
    <s v="Materiales y suministros - Pinturas y barnices y productos relacionados; colores para la pintura artística; tintas"/>
    <s v="PINTURA ESMALTE NEGRO BRILLANTE X GALÓN"/>
    <n v="31211501"/>
    <s v="SELECCIÓN ABREVIADA SUBASTA INVERSA (NO DISPONIBLE)"/>
    <n v="2"/>
    <n v="3"/>
    <n v="16"/>
    <n v="3"/>
    <n v="173820.15000000002"/>
    <s v="UNIDAD"/>
    <s v="NO SOLICITADAS"/>
  </r>
  <r>
    <x v="11"/>
    <s v="02-02-01-003-005"/>
    <s v="02-02-01-003-005-01"/>
    <s v="Materiales y suministros - Pinturas y barnices y productos relacionados; colores para la pintura artística; tintas"/>
    <s v="PINTURA ESMALTE ROJO X GALÓN"/>
    <n v="31211501"/>
    <s v="SELECCIÓN ABREVIADA SUBASTA INVERSA (NO DISPONIBLE)"/>
    <n v="2"/>
    <n v="3"/>
    <n v="16"/>
    <n v="3"/>
    <n v="150600.21"/>
    <s v="UNIDAD"/>
    <s v="NO SOLICITADAS"/>
  </r>
  <r>
    <x v="11"/>
    <s v="02-02-01-003-005"/>
    <s v="02-02-01-003-005-01"/>
    <s v="Materiales y suministros - Pinturas y barnices y productos relacionados; colores para la pintura artística; tintas"/>
    <s v="PINTURA ESMALTE VERDE ESMERALDA X GALÓN"/>
    <n v="31211501"/>
    <s v="SELECCIÓN ABREVIADA SUBASTA INVERSA (NO DISPONIBLE)"/>
    <n v="2"/>
    <n v="3"/>
    <n v="16"/>
    <n v="3"/>
    <n v="150600.21"/>
    <s v="UNIDAD"/>
    <s v="NO SOLICITADAS"/>
  </r>
  <r>
    <x v="11"/>
    <s v="02-02-01-003-005"/>
    <s v="02-02-01-003-005-01"/>
    <s v="Materiales y suministros - Pinturas y barnices y productos relacionados; colores para la pintura artística; tintas"/>
    <s v="PINTURA GRIS BASALTO REF. 1502 X GALÓN "/>
    <n v="31211501"/>
    <s v="SELECCIÓN ABREVIADA SUBASTA INVERSA (NO DISPONIBLE)"/>
    <n v="2"/>
    <n v="3"/>
    <n v="16"/>
    <n v="15"/>
    <n v="1202176.5"/>
    <s v="UNIDAD"/>
    <s v="NO SOLICITADAS"/>
  </r>
  <r>
    <x v="11"/>
    <s v="02-02-01-003-005"/>
    <s v="02-02-01-003-005-01"/>
    <s v="Materiales y suministros - Pinturas y barnices y productos relacionados; colores para la pintura artística; tintas"/>
    <s v="PINTURA TRÁFICO AMARILLA X GALÓN"/>
    <n v="31211508"/>
    <s v="SELECCIÓN ABREVIADA SUBASTA INVERSA (NO DISPONIBLE)"/>
    <n v="2"/>
    <n v="3"/>
    <n v="16"/>
    <n v="15"/>
    <n v="1201463.55"/>
    <s v="UNIDAD"/>
    <s v="NO SOLICITADAS"/>
  </r>
  <r>
    <x v="11"/>
    <s v="02-02-01-003-005"/>
    <s v="02-02-01-003-005-01"/>
    <s v="Materiales y suministros - Pinturas y barnices y productos relacionados; colores para la pintura artística; tintas"/>
    <s v="PINTURA TRÁFICO BLANCA X GALÓN"/>
    <n v="31211508"/>
    <s v="SELECCIÓN ABREVIADA SUBASTA INVERSA (NO DISPONIBLE)"/>
    <n v="2"/>
    <n v="3"/>
    <n v="16"/>
    <n v="10"/>
    <n v="693974.9"/>
    <s v="UNIDAD"/>
    <s v="NO SOLICITADAS"/>
  </r>
  <r>
    <x v="11"/>
    <s v="02-02-01-003-005"/>
    <s v="02-02-01-003-005-01"/>
    <s v="Materiales y suministros - Pinturas y barnices y productos relacionados; colores para la pintura artística; tintas"/>
    <s v="PINTURA TRÁFICO NEGRA X GALÓN"/>
    <n v="31211508"/>
    <s v="SELECCIÓN ABREVIADA SUBASTA INVERSA (NO DISPONIBLE)"/>
    <n v="2"/>
    <n v="3"/>
    <n v="16"/>
    <n v="5"/>
    <n v="346987.45"/>
    <s v="UNIDAD"/>
    <s v="NO SOLICITADAS"/>
  </r>
  <r>
    <x v="11"/>
    <s v="02-02-01-003-005"/>
    <s v="02-02-01-003-005-01"/>
    <s v="Materiales y suministros - Pinturas y barnices y productos relacionados; colores para la pintura artística; tintas"/>
    <s v="TINTA PARA MADERA COLOR MIEL REF. 81-28 A 0418 X GALÓN"/>
    <n v="31211501"/>
    <s v="SELECCIÓN ABREVIADA SUBASTA INVERSA (NO DISPONIBLE)"/>
    <n v="2"/>
    <n v="3"/>
    <n v="16"/>
    <n v="2"/>
    <n v="176537.96"/>
    <s v="UNIDAD"/>
    <s v="NO SOLICITADAS"/>
  </r>
  <r>
    <x v="11"/>
    <s v="02-02-01-003-005"/>
    <s v="02-02-01-003-005-01"/>
    <s v="Materiales y suministros - Pinturas y barnices y productos relacionados; colores para la pintura artística; tintas"/>
    <s v="TINTA PARA MADERA COLOR WENGUE REF. 81-25 B 0553 X GALÓN"/>
    <n v="31211501"/>
    <s v="SELECCIÓN ABREVIADA SUBASTA INVERSA (NO DISPONIBLE)"/>
    <n v="2"/>
    <n v="3"/>
    <n v="16"/>
    <n v="2"/>
    <n v="176537.96"/>
    <s v="UNIDAD"/>
    <s v="NO SOLICITADAS"/>
  </r>
  <r>
    <x v="11"/>
    <s v="02-02-01-003-005"/>
    <s v="02-02-01-003-005-01"/>
    <s v="Materiales y suministros - Pinturas y barnices y productos relacionados; colores para la pintura artística; tintas"/>
    <s v="PINTURA EN ESMALTE NEGRO CON ANTICORROSIVO 3 EN 1  /FT ARES"/>
    <n v="31211501"/>
    <s v="MÍNIMA CUANTÍA"/>
    <n v="3"/>
    <n v="4"/>
    <n v="10"/>
    <n v="3"/>
    <n v="253440.69"/>
    <s v="GALON"/>
    <s v=""/>
  </r>
  <r>
    <x v="11"/>
    <s v="02-02-01-003-005"/>
    <s v="02-02-01-003-005-01"/>
    <s v="Materiales y suministros - Pinturas y barnices y productos relacionados; colores para la pintura artística; tintas"/>
    <s v="PINTURA EN ESMALTE VERDE AMAZONAS CON ANTICORROSIVO 3 EN 1  /FT ARES"/>
    <n v="31211501"/>
    <s v="MÍNIMA CUANTÍA"/>
    <n v="3"/>
    <n v="4"/>
    <n v="10"/>
    <n v="3"/>
    <n v="253440.69"/>
    <s v="GALON"/>
    <s v=""/>
  </r>
  <r>
    <x v="11"/>
    <s v="02-02-01-003-005"/>
    <s v="02-02-01-003-005-01"/>
    <s v="Materiales y suministros - Pinturas y barnices y productos relacionados; colores para la pintura artística; tintas"/>
    <s v="ESTUCO PLASTICO X GALON  /FT ARES_x000a_"/>
    <n v="31201605"/>
    <s v="MÍNIMA CUANTÍA"/>
    <n v="3"/>
    <n v="4"/>
    <n v="10"/>
    <n v="5"/>
    <n v="97094.1"/>
    <s v="UNIDAD"/>
    <s v=""/>
  </r>
  <r>
    <x v="11"/>
    <s v="02-02-01-003-005"/>
    <s v="02-02-01-003-005-01"/>
    <s v="Materiales y suministros - Pinturas y barnices y productos relacionados; colores para la pintura artística; tintas"/>
    <s v="PINTURA ARQUITECTÓNICA Y DECORATIVA, ACRÍLICA DILUIBLE CON AGUA (TIPO 1 REF. 1501), DE COLOR BLANCO, ACABADO MATE-ANTIHONGOS X 5 GALÓNES  /FT ARES"/>
    <n v="60121001"/>
    <s v="MÍNIMA CUANTÍA"/>
    <n v="3"/>
    <n v="4"/>
    <n v="10"/>
    <n v="4"/>
    <n v="1213449.44"/>
    <s v="UNIDAD"/>
    <s v=""/>
  </r>
  <r>
    <x v="11"/>
    <s v="02-02-01-003-005"/>
    <s v="02-02-01-003-005-01"/>
    <s v="Materiales y suministros - Pinturas y barnices y productos relacionados; colores para la pintura artística; tintas"/>
    <s v="PINTURA EN VINILO TIPO 1 BLANCO ALMENDRA X 5 GALONES  /FT ARES"/>
    <n v="60121001"/>
    <s v="MÍNIMA CUANTÍA"/>
    <n v="3"/>
    <n v="4"/>
    <n v="10"/>
    <n v="4"/>
    <n v="1239129.56"/>
    <s v="UNIDAD"/>
    <s v=""/>
  </r>
  <r>
    <x v="11"/>
    <s v="02-02-01-003-005"/>
    <s v="02-02-01-003-005-01"/>
    <s v="Materiales y suministros - Pinturas y barnices y productos relacionados; colores para la pintura artística; tintas"/>
    <s v="ESTUCO PLASTICO X GALON (JEFSA)"/>
    <n v="31201605"/>
    <s v="MÍNIMA CUANTÍA"/>
    <n v="3"/>
    <n v="6"/>
    <n v="10"/>
    <n v="30"/>
    <n v="582564.6"/>
    <s v="UNIDAD"/>
    <s v="NO SOLICITADAS"/>
  </r>
  <r>
    <x v="11"/>
    <s v="02-02-01-003-005"/>
    <s v="02-02-01-003-005-01"/>
    <s v="Materiales y suministros - Pinturas y barnices y productos relacionados; colores para la pintura artística; tintas"/>
    <s v="MASILLA POLIESTER CON ACTIVADOR (JEFSA)"/>
    <n v="31201600"/>
    <s v="MÍNIMA CUANTÍA"/>
    <n v="3"/>
    <n v="6"/>
    <n v="10"/>
    <n v="2"/>
    <n v="445168.74"/>
    <s v="UNIDAD"/>
    <s v="NO SOLICITADAS"/>
  </r>
  <r>
    <x v="11"/>
    <s v="02-02-01-003-005"/>
    <s v="02-02-01-003-005-01"/>
    <s v="Materiales y suministros - Pinturas y barnices y productos relacionados; colores para la pintura artística; tintas"/>
    <s v="CATLIZADOR PARA PINTURA EPOXICA PLIAMIDA 1/4 GLN (JEFSA)"/>
    <n v="31211604"/>
    <s v="MÍNIMA CUANTÍA"/>
    <n v="3"/>
    <n v="6"/>
    <n v="10"/>
    <n v="20"/>
    <n v="999022.2"/>
    <s v="UNIDAD"/>
    <s v="NO SOLICITADAS"/>
  </r>
  <r>
    <x v="11"/>
    <s v="02-02-01-003-005"/>
    <s v="02-02-01-003-005-01"/>
    <s v="Materiales y suministros - Pinturas y barnices y productos relacionados; colores para la pintura artística; tintas"/>
    <s v="PINTURA ESMALTE COLOR BLANCO REF. P11 DOMESTICO SUPERIOR X GALÓN (JEFSA)"/>
    <n v="31211501"/>
    <s v="MÍNIMA CUANTÍA"/>
    <n v="3"/>
    <n v="6"/>
    <n v="10"/>
    <n v="20"/>
    <n v="1158801"/>
    <s v="UNIDAD"/>
    <s v="NO SOLICITADAS"/>
  </r>
  <r>
    <x v="11"/>
    <s v="02-02-01-003-005"/>
    <s v="02-02-01-003-005-01"/>
    <s v="Materiales y suministros - Pinturas y barnices y productos relacionados; colores para la pintura artística; tintas"/>
    <s v="PINTURA TRÁFICO GRIS X GALÓN - SECCIÓN ESTRATÉGICA PATRIMONIO HISTÓRICO"/>
    <n v="31211508"/>
    <s v="MÍNIMA CUANTÍA"/>
    <n v="6"/>
    <n v="3"/>
    <n v="10"/>
    <n v="50"/>
    <n v="4004878.5000000005"/>
    <s v="UNIDAD"/>
    <s v="NO SOLICITADAS"/>
  </r>
  <r>
    <x v="11"/>
    <s v="02-02-01-003-005"/>
    <s v="02-02-01-003-005-01"/>
    <s v="Materiales y suministros - Pinturas y barnices y productos relacionados; colores para la pintura artística; tintas"/>
    <s v="PINTURA TRÁFICO BLANCO X GALÓN - SECCIÓN ESTRATÉGICA PATRIMONIO HISTÓRICO"/>
    <n v="31211508"/>
    <s v="MÍNIMA CUANTÍA"/>
    <n v="6"/>
    <n v="3"/>
    <n v="10"/>
    <n v="50"/>
    <n v="4004878.5000000005"/>
    <s v="UNIDAD"/>
    <s v="NO SOLICITADAS"/>
  </r>
  <r>
    <x v="11"/>
    <s v="02-02-01-003-005"/>
    <s v="02-02-01-003-005-01"/>
    <s v="Materiales y suministros - Pinturas y barnices y productos relacionados; colores para la pintura artística; tintas"/>
    <s v="ESTUCO PLASTICO X 6 KG (JEFSA)"/>
    <n v="31201600"/>
    <s v="MÍNIMA CUANTÍA"/>
    <n v="3"/>
    <n v="6"/>
    <n v="10"/>
    <n v="4"/>
    <n v="77675.28"/>
    <s v="UNIDAD"/>
    <s v="NO SOLICITADAS"/>
  </r>
  <r>
    <x v="11"/>
    <s v="02-02-01-003-005"/>
    <s v="02-02-01-003-005-01"/>
    <s v="Materiales y suministros - Pinturas y barnices y productos relacionados; colores para la pintura artística; tintas"/>
    <s v="PINTURA ARQUITECTÓNICA Y DECORATIVA, ACRÍLICA DILUIBLE CON AGUA (TIPO 1 REF. 1501), DE COLOR BLANCO, ACABADO MATE-ANTIHONGOS X 5 GALÓNES (JEFSA)"/>
    <n v="31211502"/>
    <s v="MÍNIMA CUANTÍA"/>
    <n v="3"/>
    <n v="6"/>
    <n v="10"/>
    <n v="40"/>
    <n v="2839530"/>
    <s v="UNIDAD"/>
    <s v="NO SOLICITADAS"/>
  </r>
  <r>
    <x v="11"/>
    <s v="02-02-01-003-005"/>
    <s v="02-02-01-003-005-01"/>
    <s v="Materiales y suministros - Pinturas y barnices y productos relacionados; colores para la pintura artística; tintas"/>
    <s v="PINTURA TRAFICO AZUL (JEFSA)"/>
    <n v="31211508"/>
    <s v="MÍNIMA CUANTÍA"/>
    <n v="3"/>
    <n v="6"/>
    <n v="10"/>
    <n v="14"/>
    <n v="1121365.98"/>
    <s v="UNIDAD"/>
    <s v="NO SOLICITADAS"/>
  </r>
  <r>
    <x v="11"/>
    <s v="02-02-01-003-005"/>
    <s v="02-02-01-003-005-01"/>
    <s v="Materiales y suministros - Pinturas y barnices y productos relacionados; colores para la pintura artística; tintas"/>
    <s v="PINTURA BLANCA EPOXICA POLIAMIDA X GLN (JEFSA)"/>
    <n v="60121001"/>
    <s v="MÍNIMA CUANTÍA"/>
    <n v="3"/>
    <n v="6"/>
    <n v="10"/>
    <n v="20"/>
    <n v="3054482"/>
    <s v="UNIDAD"/>
    <s v="NO SOLICITADAS"/>
  </r>
  <r>
    <x v="11"/>
    <s v="02-02-01-003-005"/>
    <s v="02-02-01-003-005-01"/>
    <s v="Materiales y suministros - Pinturas y barnices y productos relacionados; colores para la pintura artística; tintas"/>
    <s v="PINTURA BITUMINOSA DE ALUMINIO - PARA ACABADO EN IMPERMEABILIZACIONES X GALÓN (JEFSA)"/>
    <n v="60121000"/>
    <s v="MÍNIMA CUANTÍA"/>
    <n v="3"/>
    <n v="6"/>
    <n v="10"/>
    <n v="5"/>
    <n v="509042.30000000005"/>
    <s v="UNIDAD"/>
    <s v="NO SOLICITADAS"/>
  </r>
  <r>
    <x v="11"/>
    <s v="02-02-01-003-005"/>
    <s v="02-02-01-003-005-01"/>
    <s v="Materiales y suministros - Pinturas y barnices y productos relacionados; colores para la pintura artística; tintas"/>
    <s v="PINTURA KORAZA BLANCA (JEFSA)"/>
    <n v="60121000"/>
    <s v="MÍNIMA CUANTÍA"/>
    <n v="3"/>
    <n v="6"/>
    <n v="10"/>
    <n v="60"/>
    <n v="4873818"/>
    <s v="UNIDAD"/>
    <s v="NO SOLICITADAS"/>
  </r>
  <r>
    <x v="11"/>
    <s v="02-02-01-003-005"/>
    <s v="02-02-01-003-005-01"/>
    <s v="Materiales y suministros - Pinturas y barnices y productos relacionados; colores para la pintura artística; tintas"/>
    <s v="PINTURA ESMALTE COLOR AZUL ESPAÑOL REF. P-40 DOMESTICO X GALÓN"/>
    <n v="31211501"/>
    <n v="0"/>
    <n v="0"/>
    <n v="0"/>
    <n v="16"/>
    <n v="70"/>
    <n v="3514004.9"/>
    <s v="UNIDAD"/>
    <s v="NO SOLICITADAS"/>
  </r>
  <r>
    <x v="11"/>
    <s v="02-02-01-003-005"/>
    <s v="02-02-01-003-005-01"/>
    <s v="Materiales y suministros - Pinturas y barnices y productos relacionados; colores para la pintura artística; tintas"/>
    <s v="EMULSION ACRILICA PVA x 500 g"/>
    <n v="13111045"/>
    <n v="0"/>
    <n v="0"/>
    <n v="0"/>
    <n v="16"/>
    <n v="80"/>
    <n v="825369.60000000009"/>
    <s v="UNIDAD"/>
    <s v="NO SOLICITADAS"/>
  </r>
  <r>
    <x v="11"/>
    <s v="02-02-01-003-005"/>
    <s v="02-02-01-003-005-01"/>
    <s v="Materiales y suministros - Pinturas y barnices y productos relacionados; colores para la pintura artística; tintas"/>
    <s v="PINTURAS / GAORI"/>
    <n v="31211518"/>
    <s v="SELECCIÓN ABREVIADA MENOR CUANTÍA"/>
    <n v="4"/>
    <n v="0"/>
    <n v="10"/>
    <n v="10"/>
    <n v="579400.5"/>
    <s v="UNIDAD"/>
    <s v="NO SOLICITADAS"/>
  </r>
  <r>
    <x v="11"/>
    <s v="02-02-01-003-005"/>
    <s v="02-02-01-003-005-01"/>
    <s v="Materiales y suministros - Pinturas y barnices y productos relacionados; colores para la pintura artística; tintas"/>
    <s v="ESTUCO PLÁSTICO PRESENTACIÓN X CUARTOS (1/4) GACAR"/>
    <n v="31201605"/>
    <s v="MÍNIMA CUANTÍA"/>
    <n v="4"/>
    <n v="0"/>
    <n v="10"/>
    <n v="16"/>
    <n v="137873.28"/>
    <s v="UNIDAD"/>
    <s v="NO SOLICITADAS"/>
  </r>
  <r>
    <x v="11"/>
    <s v="02-02-01-003-005"/>
    <s v="02-02-01-003-005-01"/>
    <s v="Materiales y suministros - Pinturas y barnices y productos relacionados; colores para la pintura artística; tintas"/>
    <s v="PINTURA ARQUITECTÓNICA Y DECORATIVA, ACRÍLICA DILUIBLE CON AGUA (TIPO 1 REF. 1501), DE COLOR BLANCO, ACABADO MATE-ANTIHONGOS X GALÓN GACAR"/>
    <n v="31211502"/>
    <s v="MÍNIMA CUANTÍA"/>
    <n v="4"/>
    <n v="0"/>
    <n v="10"/>
    <n v="10"/>
    <n v="709882.5"/>
    <s v="UNIDAD"/>
    <s v="NO SOLICITADAS"/>
  </r>
  <r>
    <x v="11"/>
    <s v="02-02-01-003-005"/>
    <s v="02-02-01-003-005-01"/>
    <s v="Materiales y suministros - Pinturas y barnices y productos relacionados; colores para la pintura artística; tintas"/>
    <s v="PINTURA VINILO HUMEDADES BAÑOS Y COCINAS REF. 2001 COLOR BLANCO (MÁXIMA LAVABILIDAD Y ANTI-BACTERIAL) X GALÓN GACAR"/>
    <n v="31211508"/>
    <s v="MÍNIMA CUANTÍA"/>
    <n v="4"/>
    <n v="0"/>
    <n v="10"/>
    <n v="3"/>
    <n v="277894.98"/>
    <s v="UNIDAD"/>
    <s v="NO SOLICITADAS"/>
  </r>
  <r>
    <x v="11"/>
    <s v="02-02-01-003-005"/>
    <s v="02-02-01-003-005-01"/>
    <s v="Materiales y suministros - Pinturas y barnices y productos relacionados; colores para la pintura artística; tintas"/>
    <s v="PINTURA GRIS BASALTO REF. 1502 X GALÓN  GACAR"/>
    <n v="31211501"/>
    <s v="MÍNIMA CUANTÍA"/>
    <n v="4"/>
    <n v="0"/>
    <n v="10"/>
    <n v="3"/>
    <n v="240435.30000000002"/>
    <s v="UNIDAD"/>
    <s v="NO SOLICITADAS"/>
  </r>
  <r>
    <x v="11"/>
    <s v="02-02-01-003-005"/>
    <s v="02-02-01-003-005-01"/>
    <s v="Materiales y suministros - Pinturas y barnices y productos relacionados; colores para la pintura artística; tintas"/>
    <s v="PINTURA TRÁFICO AMARILLA X GALÓN GACAR"/>
    <n v="31211508"/>
    <s v="MÍNIMA CUANTÍA"/>
    <n v="4"/>
    <n v="0"/>
    <n v="10"/>
    <n v="4"/>
    <n v="320390.28000000003"/>
    <s v="UNIDAD"/>
    <s v="NO SOLICITADAS"/>
  </r>
  <r>
    <x v="11"/>
    <s v="02-02-01-003-005"/>
    <s v="02-02-01-003-005-01"/>
    <s v="Materiales y suministros - Pinturas y barnices y productos relacionados; colores para la pintura artística; tintas"/>
    <s v="TINTA PARA MADERA COLOR MIEL REF. 81-28 A 0418 X GALÓN GACAR"/>
    <n v="31211501"/>
    <s v="MÍNIMA CUANTÍA"/>
    <n v="4"/>
    <n v="0"/>
    <n v="10"/>
    <n v="5"/>
    <n v="441344.89999999997"/>
    <s v="UNIDAD"/>
    <s v="NO SOLICITADAS"/>
  </r>
  <r>
    <x v="11"/>
    <s v="02-02-01-003-005"/>
    <s v="02-02-01-003-005-01"/>
    <s v="Materiales y suministros - Pinturas y barnices y productos relacionados; colores para la pintura artística; tintas"/>
    <s v="TINTA PARA MADERA COLOR WENGUE REF. 81-25 B 0553 X GALÓN GACAR"/>
    <n v="31211501"/>
    <s v="MÍNIMA CUANTÍA"/>
    <n v="4"/>
    <n v="0"/>
    <n v="10"/>
    <n v="3"/>
    <n v="264806.94"/>
    <s v="UNIDAD"/>
    <s v="NO SOLICITADAS"/>
  </r>
  <r>
    <x v="11"/>
    <s v="02-02-01-003-005"/>
    <s v="02-02-01-003-005-01"/>
    <s v="Materiales y suministros - Pinturas y barnices y productos relacionados; colores para la pintura artística; tintas"/>
    <s v="PINTURA AMARILLA PARA TRAFICO ACRILICA GACAR"/>
    <n v="31211500"/>
    <s v="MÍNIMA CUANTÍA"/>
    <n v="4"/>
    <n v="0"/>
    <n v="10"/>
    <n v="6"/>
    <n v="480870.60000000003"/>
    <s v="GALON"/>
    <s v="NO SOLICITADAS"/>
  </r>
  <r>
    <x v="11"/>
    <s v="02-02-01-003-005"/>
    <s v="02-02-01-003-005-01"/>
    <s v="Materiales y suministros - Pinturas y barnices y productos relacionados; colores para la pintura artística; tintas"/>
    <s v="PINTURA ANTICORROSIVA  GRIS GACAR"/>
    <n v="31211518"/>
    <s v="MÍNIMA CUANTÍA"/>
    <n v="4"/>
    <n v="0"/>
    <n v="10"/>
    <n v="10"/>
    <n v="454867.30000000005"/>
    <s v="GALON"/>
    <s v="NO SOLICITADAS"/>
  </r>
  <r>
    <x v="11"/>
    <s v="02-02-01-003-005"/>
    <s v="02-02-01-003-005-01"/>
    <s v="Materiales y suministros - Pinturas y barnices y productos relacionados; colores para la pintura artística; tintas"/>
    <s v="PINTURA ANTICORROSIVA ALQUIDICA, VERDE OLIVA, 1/4 GALON, 1 COMPONENTE, 45% DE SOLIDOS  REF. 513 GACAR"/>
    <n v="31211518"/>
    <s v="MÍNIMA CUANTÍA"/>
    <n v="4"/>
    <n v="0"/>
    <n v="10"/>
    <n v="10"/>
    <n v="568615"/>
    <s v="GALON"/>
    <s v="NO SOLICITADAS"/>
  </r>
  <r>
    <x v="11"/>
    <s v="02-02-01-003-005"/>
    <s v="02-02-01-003-005-01"/>
    <s v="Materiales y suministros - Pinturas y barnices y productos relacionados; colores para la pintura artística; tintas"/>
    <s v="PINTURA KORAZA ULTRA, COLOR BLANCO X 5 GALONES GACAR"/>
    <n v="31211502"/>
    <s v="MÍNIMA CUANTÍA"/>
    <n v="4"/>
    <n v="0"/>
    <n v="10"/>
    <n v="2"/>
    <n v="704051.68"/>
    <s v="UNIDAD"/>
    <s v="NO SOLICITADAS"/>
  </r>
  <r>
    <x v="11"/>
    <s v="02-02-01-003-005"/>
    <s v="02-02-01-003-005-01"/>
    <s v="Materiales y suministros - Pinturas y barnices y productos relacionados; colores para la pintura artística; tintas"/>
    <s v="PINTURA PARA MANTENIMIENTO INDUSTRIAL COLOR AMARILLO TIPO ESMALTE GACAR"/>
    <n v="31211501"/>
    <s v="MÍNIMA CUANTÍA"/>
    <n v="4"/>
    <n v="0"/>
    <n v="10"/>
    <n v="3"/>
    <n v="342808.19999999995"/>
    <s v="GALON"/>
    <s v="NO SOLICITADAS"/>
  </r>
  <r>
    <x v="11"/>
    <s v="02-02-01-003-005"/>
    <s v="02-02-01-003-005-01"/>
    <s v="Materiales y suministros - Pinturas y barnices y productos relacionados; colores para la pintura artística; tintas"/>
    <s v="PINTURA X GALON AMARILLA  (EXTERIO)GACAR"/>
    <n v="24121802"/>
    <s v="MÍNIMA CUANTÍA"/>
    <n v="4"/>
    <n v="0"/>
    <n v="10"/>
    <n v="3"/>
    <n v="173820.15000000002"/>
    <s v="GALON"/>
    <s v="NO SOLICITADAS"/>
  </r>
  <r>
    <x v="11"/>
    <s v="02-02-01-003-005"/>
    <s v="02-02-01-003-005-01"/>
    <s v="Materiales y suministros - Pinturas y barnices y productos relacionados; colores para la pintura artística; tintas"/>
    <s v="PINTURA X GALON GRIS  (EXTERIO)GACAR"/>
    <n v="24121802"/>
    <s v="MÍNIMA CUANTÍA"/>
    <n v="4"/>
    <n v="0"/>
    <n v="10"/>
    <n v="3"/>
    <n v="173820.15000000002"/>
    <s v="GALON"/>
    <s v="NO SOLICITADAS"/>
  </r>
  <r>
    <x v="11"/>
    <s v="02-02-01-003-005"/>
    <s v="02-02-01-003-005-01"/>
    <s v="Materiales y suministros - Pinturas y barnices y productos relacionados; colores para la pintura artística; tintas"/>
    <s v="PINTURA X GALON NEGRA  (EXTERIO)GACAR"/>
    <n v="24121802"/>
    <s v="MÍNIMA CUANTÍA"/>
    <n v="4"/>
    <n v="0"/>
    <n v="10"/>
    <n v="3"/>
    <n v="173820.15000000002"/>
    <s v="GALON"/>
    <s v="NO SOLICITADAS"/>
  </r>
  <r>
    <x v="11"/>
    <s v="02-02-01-003-005"/>
    <s v="02-02-01-003-005-01"/>
    <s v="Materiales y suministros - Pinturas y barnices y productos relacionados; colores para la pintura artística; tintas"/>
    <s v="PINTURA X 5 GALONES BLANCA (INTERIOR) GACAR"/>
    <n v="24121802"/>
    <s v="MÍNIMA CUANTÍA"/>
    <n v="4"/>
    <n v="0"/>
    <n v="10"/>
    <n v="3"/>
    <n v="700261.02"/>
    <s v="UNIDAD"/>
    <s v="NO SOLICITADAS"/>
  </r>
  <r>
    <x v="11"/>
    <s v="02-02-01-003-005"/>
    <s v="02-02-01-003-005-01"/>
    <s v="Materiales y suministros - Pinturas y barnices y productos relacionados; colores para la pintura artística; tintas"/>
    <s v="ESTUCO PLÁSTICO PRESENTACIÓN X CUARTOS (1/4)GACAR"/>
    <n v="31201605"/>
    <s v="MÍNIMA CUANTÍA"/>
    <n v="9"/>
    <n v="0"/>
    <n v="16"/>
    <n v="10"/>
    <n v="74662.899999999994"/>
    <s v="UNIDAD"/>
    <s v="NO SOLICITADAS"/>
  </r>
  <r>
    <x v="11"/>
    <s v="02-02-01-003-005"/>
    <s v="02-02-01-003-005-01"/>
    <s v="Materiales y suministros - Pinturas y barnices y productos relacionados; colores para la pintura artística; tintas"/>
    <s v="PINTURA ARQUITECTÓNICA Y DECORATIVA, ACRÍLICA DILUIBLE CON AGUA (TIPO 1 REF. 1501), DE COLOR BLANCO, ACABADO MATE -ANTIHONGOS X GALÓN GACAR"/>
    <n v="31211502"/>
    <s v="MÍNIMA CUANTÍA"/>
    <n v="9"/>
    <n v="0"/>
    <n v="16"/>
    <n v="12"/>
    <n v="738066"/>
    <s v="UNIDAD"/>
    <s v="NO SOLICITADAS"/>
  </r>
  <r>
    <x v="11"/>
    <s v="02-02-01-003-005"/>
    <s v="02-02-01-003-005-01"/>
    <s v="Materiales y suministros - Pinturas y barnices y productos relacionados; colores para la pintura artística; tintas"/>
    <s v="PINTURA ESMALTE COLOR BLANCO REF. P11 DOMESTICO SUPERIOR X GALÓN GACAR"/>
    <n v="31211501"/>
    <s v="MÍNIMA CUANTÍA"/>
    <n v="9"/>
    <n v="0"/>
    <n v="16"/>
    <n v="8"/>
    <n v="401600.56"/>
    <s v="UNIDAD"/>
    <s v="NO SOLICITADAS"/>
  </r>
  <r>
    <x v="11"/>
    <s v="02-02-01-003-005"/>
    <s v="02-02-01-003-005-01"/>
    <s v="Materiales y suministros - Pinturas y barnices y productos relacionados; colores para la pintura artística; tintas"/>
    <s v="TINTA PARA MADERA COLOR MIEL REF. 81-28 A 0418 X GALÓN GACAR"/>
    <n v="31211501"/>
    <s v="MÍNIMA CUANTÍA"/>
    <n v="9"/>
    <n v="0"/>
    <n v="16"/>
    <n v="4"/>
    <n v="353075.92"/>
    <s v="UNIDAD"/>
    <s v="NO SOLICITADAS"/>
  </r>
  <r>
    <x v="11"/>
    <s v="02-02-01-003-005"/>
    <s v="02-02-01-003-005-01"/>
    <s v="Materiales y suministros - Pinturas y barnices y productos relacionados; colores para la pintura artística; tintas"/>
    <s v="TINTA PARA MADERA COLOR WENGUE REF. 81-25 B 0553 X GALÓN GACAR"/>
    <n v="31211501"/>
    <s v="MÍNIMA CUANTÍA"/>
    <n v="9"/>
    <n v="0"/>
    <n v="16"/>
    <n v="4"/>
    <n v="353075.92"/>
    <s v="UNIDAD"/>
    <s v="NO SOLICITADAS"/>
  </r>
  <r>
    <x v="11"/>
    <s v="02-02-01-003-005"/>
    <s v="02-02-01-003-005-01"/>
    <s v="Materiales y suministros - Pinturas y barnices y productos relacionados; colores para la pintura artística; tintas"/>
    <s v="ESTUCO PLÁSTICO PRESENTACIÓN X CUARTOS (1/4) GACAS"/>
    <n v="31201605"/>
    <s v="SELECCIÓN ABREVIADA SUBASTA INVERSA (NO DISPONIBLE)"/>
    <n v="9"/>
    <n v="0"/>
    <n v="16"/>
    <n v="83"/>
    <n v="619466.35"/>
    <s v="UNIDAD"/>
    <s v="NO SOLICITADAS"/>
  </r>
  <r>
    <x v="11"/>
    <s v="02-02-01-003-005"/>
    <s v="02-02-01-003-005-01"/>
    <s v="Materiales y suministros - Pinturas y barnices y productos relacionados; colores para la pintura artística; tintas"/>
    <s v="PINTURA ARQUITECTÓNICA Y DECORATIVA, ACRÍLICA DILUIBLE CON AGUA (TIPO 1 REF. 1501), DE COLOR BLANCO, ACABADO MATE-ANTIHONGOS X GALÓN GACAS"/>
    <n v="31211502"/>
    <s v="SELECCIÓN ABREVIADA SUBASTA INVERSA (NO DISPONIBLE)"/>
    <n v="9"/>
    <n v="0"/>
    <n v="16"/>
    <n v="105"/>
    <n v="6458075.4000000004"/>
    <s v="UNIDAD"/>
    <s v="NO SOLICITADAS"/>
  </r>
  <r>
    <x v="11"/>
    <s v="02-02-01-003-005"/>
    <s v="02-02-01-003-005-01"/>
    <s v="Materiales y suministros - Pinturas y barnices y productos relacionados; colores para la pintura artística; tintas"/>
    <s v="PINTURA ARQUITECTÓNICA Y DECORATIVA, ACRÍLICA DILUIBLE CON AGUA (TIPO 2 INTERVINILO REF. 2501), DE COLOR BLANCO, ACABADO MATE. PRESENTACIÓN X GALÓN GACAS"/>
    <n v="31211502"/>
    <s v="SELECCIÓN ABREVIADA SUBASTA INVERSA (NO DISPONIBLE)"/>
    <n v="9"/>
    <n v="0"/>
    <n v="16"/>
    <n v="69"/>
    <n v="2664105.87"/>
    <s v="UNIDAD"/>
    <s v="NO SOLICITADAS"/>
  </r>
  <r>
    <x v="11"/>
    <s v="02-02-01-003-005"/>
    <s v="02-02-01-003-005-01"/>
    <s v="Materiales y suministros - Pinturas y barnices y productos relacionados; colores para la pintura artística; tintas"/>
    <s v="PINTURA ESMALTE GRIS X GALÓN GACAS"/>
    <n v="31211501"/>
    <s v="SELECCIÓN ABREVIADA SUBASTA INVERSA (NO DISPONIBLE)"/>
    <n v="9"/>
    <n v="0"/>
    <n v="16"/>
    <n v="1"/>
    <n v="50200.07"/>
    <s v="UNIDAD"/>
    <s v="NO SOLICITADAS"/>
  </r>
  <r>
    <x v="11"/>
    <s v="02-02-01-003-005"/>
    <s v="02-02-01-003-005-01"/>
    <s v="Materiales y suministros - Pinturas y barnices y productos relacionados; colores para la pintura artística; tintas"/>
    <s v="PINTURA ESMALTE NEGRO BRILLANTE X GALÓN GACAS"/>
    <n v="31211501"/>
    <s v="SELECCIÓN ABREVIADA SUBASTA INVERSA (NO DISPONIBLE)"/>
    <n v="9"/>
    <n v="0"/>
    <n v="16"/>
    <n v="1"/>
    <n v="50200.07"/>
    <s v="UNIDAD"/>
    <s v="NO SOLICITADAS"/>
  </r>
  <r>
    <x v="11"/>
    <s v="02-02-01-003-005"/>
    <s v="02-02-01-003-005-01"/>
    <s v="Materiales y suministros - Pinturas y barnices y productos relacionados; colores para la pintura artística; tintas"/>
    <s v="PINTURA VINILO HUMEDADES BAÑOS Y COCINAS REF. 2001 COLOR BLANCO (MÁXIMA LAVABILIDAD Y ANTI-BACTERIAL) X GALÓN GACAS"/>
    <n v="31211508"/>
    <s v="SELECCIÓN ABREVIADA SUBASTA INVERSA (NO DISPONIBLE)"/>
    <n v="9"/>
    <n v="0"/>
    <n v="16"/>
    <n v="27"/>
    <n v="2166970.86"/>
    <s v="UNIDAD"/>
    <s v="NO SOLICITADAS"/>
  </r>
  <r>
    <x v="11"/>
    <s v="02-02-01-003-005"/>
    <s v="02-02-01-003-005-01"/>
    <s v="Materiales y suministros - Pinturas y barnices y productos relacionados; colores para la pintura artística; tintas"/>
    <s v="PINTURA GRIS BASALTO REF. 1502 X GALÓN GACAS"/>
    <n v="31211501"/>
    <s v="SELECCIÓN ABREVIADA SUBASTA INVERSA (NO DISPONIBLE)"/>
    <n v="9"/>
    <n v="0"/>
    <n v="16"/>
    <n v="2"/>
    <n v="138878.62"/>
    <s v="UNIDAD"/>
    <s v="NO SOLICITADAS"/>
  </r>
  <r>
    <x v="11"/>
    <s v="02-02-01-003-005"/>
    <s v="02-02-01-003-005-01"/>
    <s v="Materiales y suministros - Pinturas y barnices y productos relacionados; colores para la pintura artística; tintas"/>
    <s v="PINTURA BITUMINOSA DE ALUMINIO - PARA ACABADO EN IMPERMEABILIZACIONES X GALÓN GACAS"/>
    <n v="60121000"/>
    <s v="SELECCIÓN ABREVIADA SUBASTA INVERSA (NO DISPONIBLE)"/>
    <n v="9"/>
    <n v="0"/>
    <n v="16"/>
    <n v="19"/>
    <n v="1675973.09"/>
    <s v="UNIDAD"/>
    <s v="NO SOLICITADAS"/>
  </r>
  <r>
    <x v="11"/>
    <s v="02-02-01-003-005"/>
    <s v="02-02-01-003-005-01"/>
    <s v="Materiales y suministros - Pinturas y barnices y productos relacionados; colores para la pintura artística; tintas"/>
    <s v="PINTURA TRÁFICO AMARILLA X GALÓN GACAS"/>
    <n v="31211508"/>
    <s v="SELECCIÓN ABREVIADA SUBASTA INVERSA (NO DISPONIBLE)"/>
    <n v="9"/>
    <n v="0"/>
    <n v="16"/>
    <n v="3"/>
    <n v="208192.47000000003"/>
    <s v="UNIDAD"/>
    <s v="NO SOLICITADAS"/>
  </r>
  <r>
    <x v="11"/>
    <s v="02-02-01-003-005"/>
    <s v="02-02-01-003-005-01"/>
    <s v="Materiales y suministros - Pinturas y barnices y productos relacionados; colores para la pintura artística; tintas"/>
    <s v="PINTURA TRÁFICO NEGRO X GALÓN GACAS"/>
    <n v="31211508"/>
    <s v="SELECCIÓN ABREVIADA SUBASTA INVERSA (NO DISPONIBLE)"/>
    <n v="9"/>
    <n v="0"/>
    <n v="16"/>
    <n v="3"/>
    <n v="208192.47000000003"/>
    <s v="UNIDAD"/>
    <s v="NO SOLICITADAS"/>
  </r>
  <r>
    <x v="11"/>
    <s v="02-02-01-003-005"/>
    <s v="02-02-01-003-005-01"/>
    <s v="Materiales y suministros - Pinturas y barnices y productos relacionados; colores para la pintura artística; tintas"/>
    <s v="EMULSIÓN ASFÁLTICA X GALÓN  / GAORI"/>
    <n v="12161804"/>
    <s v="SELECCIÓN ABREVIADA MENOR CUANTÍA"/>
    <n v="5"/>
    <n v="0"/>
    <n v="10"/>
    <n v="15"/>
    <n v="576706.35"/>
    <s v="UNIDAD"/>
    <s v="NO SOLICITADAS"/>
  </r>
  <r>
    <x v="11"/>
    <s v="02-02-01-003-005"/>
    <s v="02-02-01-003-005-01"/>
    <s v="Materiales y suministros - Pinturas y barnices y productos relacionados; colores para la pintura artística; tintas"/>
    <s v="EMULSIÓN ASFÁLTICA X GALÓN GACAR"/>
    <n v="12161804"/>
    <s v="MÍNIMA CUANTÍA"/>
    <n v="4"/>
    <n v="0"/>
    <n v="10"/>
    <n v="2"/>
    <n v="76861.88"/>
    <s v="UNIDAD"/>
    <s v="NO SOLICITADAS"/>
  </r>
  <r>
    <x v="11"/>
    <s v="02-02-01-003-005"/>
    <s v="02-02-01-003-005-01"/>
    <s v="Materiales y suministros - Pinturas y barnices y productos relacionados; colores para la pintura artística; tintas"/>
    <s v="IMPERMEABILIZANTE PARA TERRAZAS GRIS ELÁSTICO REF. BRONCO PRESENTACIÓN X GALÓN GACAS"/>
    <n v="31211519"/>
    <s v="SELECCIÓN ABREVIADA SUBASTA INVERSA (NO DISPONIBLE)"/>
    <n v="9"/>
    <n v="0"/>
    <n v="16"/>
    <n v="3"/>
    <n v="178013.7"/>
    <s v="UNIDAD"/>
    <s v="NO SOLICITADAS"/>
  </r>
  <r>
    <x v="11"/>
    <s v="02-02-01-003-005"/>
    <s v="02-02-01-003-005-01"/>
    <s v="Materiales y suministros - Pinturas y barnices y productos relacionados; colores para la pintura artística; tintas"/>
    <s v="SALDO CPA 173 TONER"/>
    <n v="0"/>
    <n v="0"/>
    <n v="0"/>
    <n v="0"/>
    <n v="16"/>
    <n v="1"/>
    <n v="1094502.5"/>
    <s v="GLOBAL"/>
    <s v="NO SOLICITADAS"/>
  </r>
  <r>
    <x v="11"/>
    <s v="02-02-01-003-005"/>
    <s v="02-02-01-003-005-01"/>
    <s v="Materiales y suministros - Pinturas y barnices y productos relacionados; colores para la pintura artística; tintas"/>
    <s v="SALDO CPA 126 ELEM. PAPELERIA "/>
    <n v="0"/>
    <n v="0"/>
    <n v="0"/>
    <n v="0"/>
    <n v="16"/>
    <n v="1"/>
    <n v="1260327"/>
    <s v="GLOBAL"/>
    <s v="NO SOLICITADAS"/>
  </r>
  <r>
    <x v="11"/>
    <s v="02-02-01-003-005"/>
    <s v="02-02-01-003-005-02"/>
    <s v="Materiales y suministros - Productos farmacéuticos"/>
    <s v="ANTISEPTICO EN SPRAY"/>
    <n v="42121600"/>
    <s v="MÍNIMA CUANTÍA"/>
    <n v="2"/>
    <n v="3"/>
    <n v="10"/>
    <n v="11"/>
    <n v="242000"/>
    <s v="GLOBAL"/>
    <s v="NO SOLICITADAS"/>
  </r>
  <r>
    <x v="11"/>
    <s v="02-02-01-003-005"/>
    <s v="02-02-01-003-005-02"/>
    <s v="Materiales y suministros - Productos farmacéuticos"/>
    <s v="CREMA DERMATOLOGICA"/>
    <n v="42121600"/>
    <s v="MÍNIMA CUANTÍA"/>
    <n v="2"/>
    <n v="3"/>
    <n v="10"/>
    <n v="11"/>
    <n v="440000"/>
    <s v="GLOBAL"/>
    <s v="NO SOLICITADAS"/>
  </r>
  <r>
    <x v="11"/>
    <s v="02-02-01-003-005"/>
    <s v="02-02-01-003-005-02"/>
    <s v="Materiales y suministros - Productos farmacéuticos"/>
    <s v="VACUNAS (HEXAVALENTE ANUAL)"/>
    <n v="42121600"/>
    <s v="MÍNIMA CUANTÍA"/>
    <n v="2"/>
    <n v="3"/>
    <n v="10"/>
    <n v="11"/>
    <n v="341000"/>
    <s v="GLOBAL"/>
    <s v="NO SOLICITADAS"/>
  </r>
  <r>
    <x v="11"/>
    <s v="02-02-01-003-005"/>
    <s v="02-02-01-003-005-02"/>
    <s v="Materiales y suministros - Productos farmacéuticos"/>
    <s v="ANTISEPTICO EN JABON"/>
    <n v="42121600"/>
    <s v="MÍNIMA CUANTÍA"/>
    <n v="2"/>
    <n v="3"/>
    <n v="10"/>
    <n v="44"/>
    <n v="792000"/>
    <s v="GLOBAL"/>
    <s v="NO SOLICITADAS"/>
  </r>
  <r>
    <x v="11"/>
    <s v="02-02-01-003-005"/>
    <s v="02-02-01-003-005-02"/>
    <s v="Materiales y suministros - Productos farmacéuticos"/>
    <s v="LIMPIADOR DE OÍDOS"/>
    <n v="42121600"/>
    <s v="MÍNIMA CUANTÍA"/>
    <n v="2"/>
    <n v="3"/>
    <n v="10"/>
    <n v="26"/>
    <n v="676000"/>
    <s v="GLOBAL"/>
    <s v="NO SOLICITADAS"/>
  </r>
  <r>
    <x v="11"/>
    <s v="02-02-01-003-005"/>
    <s v="02-02-01-003-005-02"/>
    <s v="Materiales y suministros - Productos farmacéuticos"/>
    <s v="ANTIPARASITARIO (CANEX) INTERNO (JERINGA)"/>
    <n v="42121600"/>
    <s v="MÍNIMA CUANTÍA"/>
    <n v="2"/>
    <n v="3"/>
    <n v="10"/>
    <n v="14"/>
    <n v="147000"/>
    <s v="GLOBAL"/>
    <s v="NO SOLICITADAS"/>
  </r>
  <r>
    <x v="11"/>
    <s v="02-02-01-003-005"/>
    <s v="02-02-01-003-005-02"/>
    <s v="Materiales y suministros - Productos farmacéuticos"/>
    <s v="YODEX LITRO"/>
    <n v="42121600"/>
    <s v="MÍNIMA CUANTÍA"/>
    <n v="2"/>
    <n v="3"/>
    <n v="10"/>
    <n v="7"/>
    <n v="210000"/>
    <s v="UNIDAD"/>
    <s v="NO SOLICITADAS"/>
  </r>
  <r>
    <x v="11"/>
    <s v="02-02-01-003-005"/>
    <s v="02-02-01-003-005-02"/>
    <s v="Materiales y suministros - Productos farmacéuticos"/>
    <s v="TABLETA ANTIPARASITARIA EXTERNA "/>
    <n v="42121600"/>
    <s v="MÍNIMA CUANTÍA"/>
    <n v="2"/>
    <n v="3"/>
    <n v="10"/>
    <n v="22"/>
    <n v="660000"/>
    <s v="UNIDAD"/>
    <s v="NO SOLICITADAS"/>
  </r>
  <r>
    <x v="11"/>
    <s v="02-02-01-003-005"/>
    <s v="02-02-01-003-005-02"/>
    <s v="Materiales y suministros - Productos farmacéuticos"/>
    <s v="CINTA ESPARADRAPO"/>
    <n v="42311511"/>
    <s v="MÍNIMA CUANTÍA"/>
    <n v="2"/>
    <n v="3"/>
    <n v="10"/>
    <n v="4"/>
    <n v="128000"/>
    <s v="UNIDAD"/>
    <s v="NO SOLICITADAS"/>
  </r>
  <r>
    <x v="11"/>
    <s v="02-02-01-003-005"/>
    <s v="02-02-01-003-005-02"/>
    <s v="Materiales y suministros - Productos farmacéuticos"/>
    <s v="BOTIQUIN DE TRANSPORTE"/>
    <n v="42172001"/>
    <s v="MÍNIMA CUANTÍA"/>
    <n v="2"/>
    <n v="3"/>
    <n v="10"/>
    <n v="4"/>
    <n v="1240000"/>
    <s v="UNIDAD"/>
    <s v="NO SOLICITADAS"/>
  </r>
  <r>
    <x v="11"/>
    <s v="02-02-01-003-005"/>
    <s v="02-02-01-003-005-02"/>
    <s v="Materiales y suministros - Productos farmacéuticos"/>
    <s v="ANTIINFLAMATORIO EN TABLETAS CARPROFENO "/>
    <n v="42121600"/>
    <s v="MÍNIMA CUANTÍA"/>
    <n v="2"/>
    <n v="3"/>
    <n v="10"/>
    <n v="1"/>
    <n v="75000"/>
    <s v="UNIDAD"/>
    <s v="NO SOLICITADAS"/>
  </r>
  <r>
    <x v="11"/>
    <s v="02-02-01-003-005"/>
    <s v="02-02-01-003-005-02"/>
    <s v="Materiales y suministros - Productos farmacéuticos"/>
    <s v="ANTIBIOTICO Y ANTIINFLAMATORIO PARA OJOS Y OIDO"/>
    <n v="42121600"/>
    <s v="MÍNIMA CUANTÍA"/>
    <n v="2"/>
    <n v="3"/>
    <n v="10"/>
    <n v="4"/>
    <n v="188000"/>
    <s v="UNIDAD"/>
    <s v="NO SOLICITADAS"/>
  </r>
  <r>
    <x v="11"/>
    <s v="02-02-01-003-005"/>
    <s v="02-02-01-003-005-02"/>
    <s v="Materiales y suministros - Productos farmacéuticos"/>
    <s v="GASA ESTERIL POR ROLLO"/>
    <n v="42172001"/>
    <s v="MÍNIMA CUANTÍA"/>
    <n v="2"/>
    <n v="3"/>
    <n v="10"/>
    <n v="4"/>
    <n v="264000"/>
    <s v="UNIDAD"/>
    <s v="NO SOLICITADAS"/>
  </r>
  <r>
    <x v="11"/>
    <s v="02-02-01-003-005"/>
    <s v="02-02-01-003-005-02"/>
    <s v="Materiales y suministros - Productos farmacéuticos"/>
    <s v="PROTECTOR HEPATICO (GACAR)"/>
    <n v="10111305"/>
    <s v="MÍNIMA CUANTÍA"/>
    <n v="3"/>
    <n v="0"/>
    <n v="10"/>
    <n v="24"/>
    <n v="1104000"/>
    <s v="UNIDAD"/>
    <s v=""/>
  </r>
  <r>
    <x v="11"/>
    <s v="02-02-01-003-005"/>
    <s v="02-02-01-003-005-02"/>
    <s v="Materiales y suministros - Productos farmacéuticos"/>
    <s v="CLORHEXIDINA TARRO (GACAR)"/>
    <n v="10111305"/>
    <s v="MÍNIMA CUANTÍA"/>
    <n v="3"/>
    <n v="0"/>
    <n v="10"/>
    <n v="12"/>
    <n v="264000"/>
    <s v="UNIDAD"/>
    <s v=""/>
  </r>
  <r>
    <x v="11"/>
    <s v="02-02-01-003-005"/>
    <s v="02-02-01-003-005-02"/>
    <s v="Materiales y suministros - Productos farmacéuticos"/>
    <s v="DESPARASITANTE INTERNO 30 A 40 KG AFOXOLANER 150,00 MG. MILBEMICINA OXIMA 30,00 MG (GACAR)"/>
    <n v="10111305"/>
    <s v="MÍNIMA CUANTÍA"/>
    <n v="3"/>
    <n v="0"/>
    <n v="10"/>
    <n v="12"/>
    <n v="432000"/>
    <s v="UNIDAD"/>
    <s v=""/>
  </r>
  <r>
    <x v="11"/>
    <s v="02-02-01-003-005"/>
    <s v="02-02-01-003-005-02"/>
    <s v="Materiales y suministros - Productos farmacéuticos"/>
    <s v="DESPARASITANTE INTERNO 35 KG DE PESO. CAJA (GACAR)"/>
    <n v="10111305"/>
    <s v="MÍNIMA CUANTÍA"/>
    <n v="3"/>
    <n v="0"/>
    <n v="10"/>
    <n v="12"/>
    <n v="420000"/>
    <s v="UNIDAD"/>
    <s v=""/>
  </r>
  <r>
    <x v="11"/>
    <s v="02-02-01-003-005"/>
    <s v="02-02-01-003-005-02"/>
    <s v="Materiales y suministros - Productos farmacéuticos"/>
    <s v="DESPARACITANTE EXTERNO 20-40 KGS IMIDACLOPRID, ESTA INDICADO EN EL TRATAMIENTO Y CONTROL DE INFESTACIONES DE PULGAS (CTENOCEPHALIDES SPP) EN PERROS (GACAR)"/>
    <n v="10111305"/>
    <s v="MÍNIMA CUANTÍA"/>
    <n v="3"/>
    <n v="0"/>
    <n v="10"/>
    <n v="12"/>
    <n v="588000"/>
    <s v="UNIDAD"/>
    <s v=""/>
  </r>
  <r>
    <x v="11"/>
    <s v="02-02-01-003-005"/>
    <s v="02-02-01-003-005-02"/>
    <s v="Materiales y suministros - Productos farmacéuticos"/>
    <s v="IVERMECTINA TABLETA X CAJA (GACAR)"/>
    <n v="10111305"/>
    <s v="MÍNIMA CUANTÍA"/>
    <n v="3"/>
    <n v="0"/>
    <n v="10"/>
    <n v="8"/>
    <n v="256000"/>
    <s v="UNIDAD"/>
    <s v=""/>
  </r>
  <r>
    <x v="11"/>
    <s v="02-02-01-003-005"/>
    <s v="02-02-01-003-005-02"/>
    <s v="Materiales y suministros - Productos farmacéuticos"/>
    <s v="CREMA PARA TRATAMIENTO DE HONGOS (GACAR)"/>
    <n v="10111305"/>
    <s v="MÍNIMA CUANTÍA"/>
    <n v="3"/>
    <n v="0"/>
    <n v="10"/>
    <n v="4"/>
    <n v="172000"/>
    <s v="UNIDAD"/>
    <s v=""/>
  </r>
  <r>
    <x v="11"/>
    <s v="02-02-01-003-005"/>
    <s v="02-02-01-003-005-02"/>
    <s v="Materiales y suministros - Productos farmacéuticos"/>
    <s v="GASA ESTERIL CAJA X 50 UNIDADES (GACAR)"/>
    <n v="42311512"/>
    <s v="MÍNIMA CUANTÍA"/>
    <n v="3"/>
    <n v="0"/>
    <n v="10"/>
    <n v="1"/>
    <n v="29000"/>
    <s v="UNIDAD"/>
    <s v=""/>
  </r>
  <r>
    <x v="11"/>
    <s v="02-02-01-003-005"/>
    <s v="02-02-01-003-005-02"/>
    <s v="Materiales y suministros - Productos farmacéuticos"/>
    <s v="VITAMINA COMPLEJO B (GACAR)"/>
    <n v="10111305"/>
    <s v="MÍNIMA CUANTÍA"/>
    <n v="3"/>
    <n v="0"/>
    <n v="10"/>
    <n v="3"/>
    <n v="150000"/>
    <s v="UNIDAD"/>
    <s v=""/>
  </r>
  <r>
    <x v="11"/>
    <s v="02-02-01-003-005"/>
    <s v="02-02-01-003-005-02"/>
    <s v="Materiales y suministros - Productos farmacéuticos"/>
    <s v="MULTIVITAMINICO TABLETAS (GACAR)"/>
    <n v="10111305"/>
    <s v="MÍNIMA CUANTÍA"/>
    <n v="3"/>
    <n v="0"/>
    <n v="10"/>
    <n v="2"/>
    <n v="230000"/>
    <s v="UNIDAD"/>
    <s v=""/>
  </r>
  <r>
    <x v="11"/>
    <s v="02-02-01-003-005"/>
    <s v="02-02-01-003-005-02"/>
    <s v="Materiales y suministros - Productos farmacéuticos"/>
    <s v="VACUNA ANTIRABICA UNIDOSIS PARA CANINOS EXOGOG (GACAS)"/>
    <n v="51201617"/>
    <s v="MÍNIMA CUANTÍA"/>
    <n v="4"/>
    <n v="0"/>
    <n v="10"/>
    <n v="4"/>
    <n v="44000"/>
    <s v="UNIDAD"/>
    <s v=""/>
  </r>
  <r>
    <x v="11"/>
    <s v="02-02-01-003-005"/>
    <s v="02-02-01-003-005-02"/>
    <s v="Materiales y suministros - Productos farmacéuticos"/>
    <s v="ENALAPRIL 20 MG CAJA X 30 TABLETAS (GACAS)"/>
    <n v="10111305"/>
    <s v="MÍNIMA CUANTÍA"/>
    <n v="4"/>
    <n v="0"/>
    <n v="10"/>
    <n v="3"/>
    <n v="31500"/>
    <s v="UNIDAD"/>
    <s v=""/>
  </r>
  <r>
    <x v="11"/>
    <s v="02-02-01-003-005"/>
    <s v="02-02-01-003-005-02"/>
    <s v="Materiales y suministros - Productos farmacéuticos"/>
    <s v="DESPARASITANTE EXTERNO BRAVECTO (GACAS)"/>
    <n v="10111300"/>
    <s v="MÍNIMA CUANTÍA"/>
    <n v="4"/>
    <n v="0"/>
    <n v="10"/>
    <n v="8"/>
    <n v="440000"/>
    <s v="UNIDAD"/>
    <s v=""/>
  </r>
  <r>
    <x v="11"/>
    <s v="02-02-01-003-005"/>
    <s v="02-02-01-003-005-02"/>
    <s v="Materiales y suministros - Productos farmacéuticos"/>
    <s v="MELOXIMAX ANTIINFLAMATORIO ANALGESICO ORAL (GACAS)"/>
    <n v="10111300"/>
    <s v="MÍNIMA CUANTÍA"/>
    <n v="4"/>
    <n v="0"/>
    <n v="10"/>
    <n v="4"/>
    <n v="128000"/>
    <s v="UNIDAD"/>
    <s v=""/>
  </r>
  <r>
    <x v="11"/>
    <s v="02-02-01-003-005"/>
    <s v="02-02-01-003-005-02"/>
    <s v="Materiales y suministros - Productos farmacéuticos"/>
    <s v="DESPARASITANTE INTERNO TOTAL FLC (GACAS)"/>
    <n v="10111305"/>
    <s v="MÍNIMA CUANTÍA"/>
    <n v="4"/>
    <n v="0"/>
    <n v="10"/>
    <n v="8"/>
    <n v="288000"/>
    <s v="UNIDAD"/>
    <s v=""/>
  </r>
  <r>
    <x v="11"/>
    <s v="02-02-01-003-005"/>
    <s v="02-02-01-003-005-02"/>
    <s v="Materiales y suministros - Productos farmacéuticos"/>
    <s v="CREMA DERMATOLOGICA A BASE DE CLOTRIMAZOL PARA CANINOS PRESENTACION TUBO X 200 GR (GACAS)"/>
    <n v="51101805"/>
    <s v="MÍNIMA CUANTÍA"/>
    <n v="4"/>
    <n v="0"/>
    <n v="10"/>
    <n v="4"/>
    <n v="176000"/>
    <s v="UNIDAD"/>
    <s v=""/>
  </r>
  <r>
    <x v="11"/>
    <s v="02-02-01-003-005"/>
    <s v="02-02-01-003-005-02"/>
    <s v="Materiales y suministros - Productos farmacéuticos"/>
    <s v="GASA ESTERIL TEJIDA ANTIADHERENTE PRESENTACION CAJA (GACAS)"/>
    <n v="42311511"/>
    <s v="MÍNIMA CUANTÍA"/>
    <n v="4"/>
    <n v="0"/>
    <n v="10"/>
    <n v="8"/>
    <n v="176000"/>
    <s v="UNIDAD"/>
    <s v=""/>
  </r>
  <r>
    <x v="11"/>
    <s v="02-02-01-003-005"/>
    <s v="02-02-01-003-005-02"/>
    <s v="Materiales y suministros - Productos farmacéuticos"/>
    <s v="LACTATO DE RINGER // BOLSA X 500ML (GACAS)"/>
    <n v="51191604"/>
    <s v="MÍNIMA CUANTÍA"/>
    <n v="4"/>
    <n v="0"/>
    <n v="10"/>
    <n v="5"/>
    <n v="20000"/>
    <s v="UNIDAD"/>
    <s v=""/>
  </r>
  <r>
    <x v="11"/>
    <s v="02-02-01-003-005"/>
    <s v="02-02-01-003-005-02"/>
    <s v="Materiales y suministros - Productos farmacéuticos"/>
    <s v="MULTIVITAMINICO Y MINERALES X 100 ML (GACAS)"/>
    <n v="51191905"/>
    <s v="MÍNIMA CUANTÍA"/>
    <n v="4"/>
    <n v="0"/>
    <n v="10"/>
    <n v="4"/>
    <n v="112000"/>
    <s v="UNIDAD"/>
    <s v=""/>
  </r>
  <r>
    <x v="11"/>
    <s v="02-02-01-003-005"/>
    <s v="02-02-01-003-005-02"/>
    <s v="Materiales y suministros - Productos farmacéuticos"/>
    <s v="CASQUIL X 250 GRS (GACAS)"/>
    <n v="51251001"/>
    <s v="MÍNIMA CUANTÍA"/>
    <n v="4"/>
    <n v="0"/>
    <n v="10"/>
    <n v="4"/>
    <n v="236000"/>
    <s v="UNIDAD"/>
    <s v=""/>
  </r>
  <r>
    <x v="11"/>
    <s v="02-02-01-003-005"/>
    <s v="02-02-01-003-005-02"/>
    <s v="Materiales y suministros - Productos farmacéuticos"/>
    <s v="YODOLAN SOLUCION DE 3.785 ML (GACAS)"/>
    <n v="51251001"/>
    <s v="MÍNIMA CUANTÍA"/>
    <n v="4"/>
    <n v="0"/>
    <n v="10"/>
    <n v="2"/>
    <n v="180000"/>
    <s v="UNIDAD"/>
    <s v=""/>
  </r>
  <r>
    <x v="11"/>
    <s v="02-02-01-003-005"/>
    <s v="02-02-01-003-005-02"/>
    <s v="Materiales y suministros - Productos farmacéuticos"/>
    <s v="LIMPIA OIDOS CANINO CERULINE (GACAS)"/>
    <n v="10111300"/>
    <s v="MÍNIMA CUANTÍA"/>
    <n v="4"/>
    <n v="0"/>
    <n v="10"/>
    <n v="6"/>
    <n v="156000"/>
    <s v="UNIDAD"/>
    <s v=""/>
  </r>
  <r>
    <x v="11"/>
    <s v="02-02-01-003-005"/>
    <s v="02-02-01-003-005-02"/>
    <s v="Materiales y suministros - Productos farmacéuticos"/>
    <s v="ACIDO POLIGLOCOLICO X 12 SOBRES (GAORI)"/>
    <n v="12352106"/>
    <s v="MÍNIMA CUANTÍA"/>
    <n v="5"/>
    <n v="0"/>
    <n v="10"/>
    <n v="1"/>
    <n v="120000"/>
    <s v="UNIDAD"/>
    <s v=""/>
  </r>
  <r>
    <x v="11"/>
    <s v="02-02-01-003-005"/>
    <s v="02-02-01-003-005-02"/>
    <s v="Materiales y suministros - Productos farmacéuticos"/>
    <s v="AMPICILINA TRIHIDRATO FRASCO 100MG/ML (GAORI)"/>
    <n v="51101567"/>
    <s v="MÍNIMA CUANTÍA"/>
    <n v="5"/>
    <n v="0"/>
    <n v="10"/>
    <n v="1"/>
    <n v="210000"/>
    <s v="UNIDAD"/>
    <s v=""/>
  </r>
  <r>
    <x v="11"/>
    <s v="02-02-01-003-005"/>
    <s v="02-02-01-003-005-02"/>
    <s v="Materiales y suministros - Productos farmacéuticos"/>
    <s v="ANTIBIOTICO DE AMPLIO ESPECTRO 250 ML (SEMOVIENTES) (GAORI)"/>
    <n v="70121601"/>
    <s v="MÍNIMA CUANTÍA"/>
    <n v="5"/>
    <n v="0"/>
    <n v="10"/>
    <n v="1"/>
    <n v="61000"/>
    <s v="UNIDAD"/>
    <s v=""/>
  </r>
  <r>
    <x v="11"/>
    <s v="02-02-01-003-005"/>
    <s v="02-02-01-003-005-02"/>
    <s v="Materiales y suministros - Productos farmacéuticos"/>
    <s v="ANTIDIARREICO CON SUBSALICITATO DE BISMUTO 1,75 G, EXCIPIENTES C.S.P. 100,0 ML DE SUSPENSIÓN ORAL EN PRESENTACIÓN DE 120 ML (GAORI)"/>
    <n v="51171707"/>
    <s v="MÍNIMA CUANTÍA"/>
    <n v="5"/>
    <n v="0"/>
    <n v="10"/>
    <n v="3"/>
    <n v="73500"/>
    <s v="UNIDAD"/>
    <s v=""/>
  </r>
  <r>
    <x v="11"/>
    <s v="02-02-01-003-005"/>
    <s v="02-02-01-003-005-02"/>
    <s v="Materiales y suministros - Productos farmacéuticos"/>
    <s v="ANTIDIARREICO ORAL SUSPENSIÓN BACTERICIDA 1000 ML (SEMOVIENTES) (GAORI)"/>
    <n v="51171707"/>
    <s v="MÍNIMA CUANTÍA"/>
    <n v="5"/>
    <n v="0"/>
    <n v="10"/>
    <n v="1"/>
    <n v="126000"/>
    <s v="UNIDAD"/>
    <s v=""/>
  </r>
  <r>
    <x v="11"/>
    <s v="02-02-01-003-005"/>
    <s v="02-02-01-003-005-02"/>
    <s v="Materiales y suministros - Productos farmacéuticos"/>
    <s v="ANTIPARASITORIO DE AMPLIO ESPECTRO CONTRA PARASITOS INTERNOS FEBANTEL 450,0 MG. PAMOATO DE PIRANTEL 5432,0 MG. PRAZIQUANTEL 150,0 MG. IVERMECTINA 0,18 MG. EXCIPIENTES C.S.P. 2700,0MG. ENDOGARD 30 X 2 TABLETAS (GAORI)"/>
    <n v="51101717"/>
    <s v="MÍNIMA CUANTÍA"/>
    <n v="5"/>
    <n v="0"/>
    <n v="10"/>
    <n v="8"/>
    <n v="328000"/>
    <s v="UNIDAD"/>
    <s v=""/>
  </r>
  <r>
    <x v="11"/>
    <s v="02-02-01-003-005"/>
    <s v="02-02-01-003-005-02"/>
    <s v="Materiales y suministros - Productos farmacéuticos"/>
    <s v="ANTISEPTICO Y LARVICIDA DE USO EXTERNO SPRAY 354 ML (GAORI)"/>
    <n v="51102710"/>
    <s v="MÍNIMA CUANTÍA"/>
    <n v="5"/>
    <n v="0"/>
    <n v="10"/>
    <n v="4"/>
    <n v="98000"/>
    <s v="UNIDAD"/>
    <s v=""/>
  </r>
  <r>
    <x v="11"/>
    <s v="02-02-01-003-005"/>
    <s v="02-02-01-003-005-02"/>
    <s v="Materiales y suministros - Productos farmacéuticos"/>
    <s v="ANTIBIOTICO COMPRIMIDO CEFALEXINA P.A. OVER 500 MG 5 BLISTER X 10 COMPRIMIDOS (GAORI)"/>
    <n v="51101550"/>
    <s v="MÍNIMA CUANTÍA"/>
    <n v="5"/>
    <n v="0"/>
    <n v="10"/>
    <n v="8"/>
    <n v="158400"/>
    <s v="UNIDAD"/>
    <s v=""/>
  </r>
  <r>
    <x v="11"/>
    <s v="02-02-01-003-005"/>
    <s v="02-02-01-003-005-02"/>
    <s v="Materiales y suministros - Productos farmacéuticos"/>
    <s v="CREMA (GENTAMICINA, CLOTRIMAZOL, BETAMETASONA, OXIDO DE ZINC) ANTIBACTERIANO, ANTIMICOTICO, ANTINFLAMATORIO, ANTIALERGICO Y CICATRIZANTE. SANIDERM CREMA X 40G (GAORI)"/>
    <n v="42121606"/>
    <s v="MÍNIMA CUANTÍA"/>
    <n v="5"/>
    <n v="0"/>
    <n v="10"/>
    <n v="10"/>
    <n v="180000"/>
    <s v="UNIDAD"/>
    <s v=""/>
  </r>
  <r>
    <x v="11"/>
    <s v="02-02-01-003-005"/>
    <s v="02-02-01-003-005-02"/>
    <s v="Materiales y suministros - Productos farmacéuticos"/>
    <s v="CREMA DERMATOLOGICA X 100 GR / CLOTRIMAZOL 1G, NEOMICINA 0,50 GR, BETAMETAZONA 0,04G (GAORI)"/>
    <n v="42121606"/>
    <s v="MÍNIMA CUANTÍA"/>
    <n v="5"/>
    <n v="0"/>
    <n v="10"/>
    <n v="2"/>
    <n v="84000"/>
    <s v="UNIDAD"/>
    <s v=""/>
  </r>
  <r>
    <x v="11"/>
    <s v="02-02-01-003-005"/>
    <s v="02-02-01-003-005-02"/>
    <s v="Materiales y suministros - Productos farmacéuticos"/>
    <s v="GASA ANTIADHERENTE ESTERIL X 18 UNIDADES (GAORI)"/>
    <n v="42311511"/>
    <s v="MÍNIMA CUANTÍA"/>
    <n v="5"/>
    <n v="0"/>
    <n v="10"/>
    <n v="4"/>
    <n v="84000"/>
    <s v="UNIDAD"/>
    <s v=""/>
  </r>
  <r>
    <x v="11"/>
    <s v="02-02-01-003-005"/>
    <s v="02-02-01-003-005-02"/>
    <s v="Materiales y suministros - Productos farmacéuticos"/>
    <s v="POMADA CALIENTE ANTOFLOJISTICA, ANTOFLAMATORIA Y ANALGESICA - USO VETERINARIO * 400 GRAMOS (GAORI)"/>
    <n v="70121601"/>
    <s v="MÍNIMA CUANTÍA"/>
    <n v="5"/>
    <n v="0"/>
    <n v="10"/>
    <n v="1"/>
    <n v="31000"/>
    <s v="UNIDAD"/>
    <s v=""/>
  </r>
  <r>
    <x v="11"/>
    <s v="02-02-01-003-005"/>
    <s v="02-02-01-003-005-02"/>
    <s v="Materiales y suministros - Productos farmacéuticos"/>
    <s v="SOLUCIÓN ANTISEPTICA DE USO VETERINARIO X GALON IXER 080 (GAORI)"/>
    <n v="42281604"/>
    <s v="MÍNIMA CUANTÍA"/>
    <n v="5"/>
    <n v="0"/>
    <n v="10"/>
    <n v="1"/>
    <n v="130000"/>
    <s v="UNIDAD"/>
    <s v=""/>
  </r>
  <r>
    <x v="11"/>
    <s v="02-02-01-003-005"/>
    <s v="02-02-01-003-005-02"/>
    <s v="Materiales y suministros - Productos farmacéuticos"/>
    <s v="TABLETA DESPARASITANTE INTERNO Y EXTERNO CADA 100 G CONTIENE 1875 MG DE AFOXOLANER Y 375 MG DE MILBECINA OXIMA. EXCIPIENTES C.S.P. 100G PARA PERROS DE 15-30 KG (GAORI)"/>
    <n v="70122002"/>
    <s v="MÍNIMA CUANTÍA"/>
    <n v="5"/>
    <n v="0"/>
    <n v="10"/>
    <n v="8"/>
    <n v="520000"/>
    <s v="UNIDAD"/>
    <s v=""/>
  </r>
  <r>
    <x v="11"/>
    <s v="02-02-01-003-005"/>
    <s v="02-02-01-003-005-02"/>
    <s v="Materiales y suministros - Productos farmacéuticos"/>
    <s v="GASA ESTERIL CAJA X UNIDADES (GAAMA)"/>
    <n v="42311500"/>
    <s v="MÍNIMA CUANTÍA"/>
    <n v="4"/>
    <n v="0"/>
    <n v="10"/>
    <n v="5"/>
    <n v="37500"/>
    <s v="UNIDAD"/>
    <s v=""/>
  </r>
  <r>
    <x v="11"/>
    <s v="02-02-01-003-005"/>
    <s v="02-02-01-003-005-02"/>
    <s v="Materiales y suministros - Productos farmacéuticos"/>
    <s v="VITAMINIZACION CALCIO X 240 ML (GAAMA)"/>
    <n v="42121600"/>
    <s v="MÍNIMA CUANTÍA"/>
    <n v="4"/>
    <n v="0"/>
    <n v="10"/>
    <n v="24"/>
    <n v="504000"/>
    <s v="UNIDAD"/>
    <s v=""/>
  </r>
  <r>
    <x v="11"/>
    <s v="02-02-01-003-005"/>
    <s v="02-02-01-003-005-02"/>
    <s v="Materiales y suministros - Productos farmacéuticos"/>
    <s v="BAXIDIM DESINFECTANTE X 120 ML (GAAMA)"/>
    <n v="10111300"/>
    <s v="MÍNIMA CUANTÍA"/>
    <n v="4"/>
    <n v="0"/>
    <n v="10"/>
    <n v="6"/>
    <n v="138000"/>
    <s v="UNIDAD"/>
    <s v=""/>
  </r>
  <r>
    <x v="11"/>
    <s v="02-02-01-003-005"/>
    <s v="02-02-01-003-005-02"/>
    <s v="Materiales y suministros - Productos farmacéuticos"/>
    <s v="ALFA 3 TARRO X 500 GR (GAAMA)"/>
    <n v="51241200"/>
    <s v="MÍNIMA CUANTÍA"/>
    <n v="4"/>
    <n v="0"/>
    <n v="10"/>
    <n v="2"/>
    <n v="80000"/>
    <s v="UNIDAD"/>
    <s v=""/>
  </r>
  <r>
    <x v="11"/>
    <s v="02-02-01-003-005"/>
    <s v="02-02-01-003-005-02"/>
    <s v="Materiales y suministros - Productos farmacéuticos"/>
    <s v="BRAVECTO DE 20 A 40 KG (GAAMA)"/>
    <n v="10111300"/>
    <s v="MÍNIMA CUANTÍA"/>
    <n v="4"/>
    <n v="0"/>
    <n v="10"/>
    <n v="16"/>
    <n v="1568000"/>
    <s v="UNIDAD"/>
    <s v=""/>
  </r>
  <r>
    <x v="11"/>
    <s v="02-02-01-003-005"/>
    <s v="02-02-01-003-005-02"/>
    <s v="Materiales y suministros - Productos farmacéuticos"/>
    <s v="VACUNA HEXAVALENTE (GAAMA)"/>
    <n v="10111300"/>
    <s v="MÍNIMA CUANTÍA"/>
    <n v="4"/>
    <n v="0"/>
    <n v="10"/>
    <n v="8"/>
    <n v="256000"/>
    <s v="UNIDAD"/>
    <s v=""/>
  </r>
  <r>
    <x v="11"/>
    <s v="02-02-01-003-005"/>
    <s v="02-02-01-003-005-02"/>
    <s v="Materiales y suministros - Productos farmacéuticos"/>
    <s v="ELEMENTOS BRIGADISTAS (BOTIQUINES TIPO A)"/>
    <n v="42172001"/>
    <s v="MÍNIMA CUANTÍA"/>
    <n v="2"/>
    <n v="3"/>
    <n v="10"/>
    <n v="10"/>
    <n v="4127760"/>
    <s v="UNIDAD"/>
    <s v="NO SOLICITADAS"/>
  </r>
  <r>
    <x v="11"/>
    <s v="02-02-01-003-005"/>
    <s v="02-02-01-003-005-02"/>
    <s v="Materiales y suministros - Productos farmacéuticos"/>
    <s v="BOTIQUIN M3 /FT ARES"/>
    <n v="42172001"/>
    <s v="MÍNIMA CUANTÍA"/>
    <n v="5"/>
    <n v="4"/>
    <n v="10"/>
    <n v="4"/>
    <n v="910000"/>
    <s v="UNIDAD"/>
    <s v=""/>
  </r>
  <r>
    <x v="11"/>
    <s v="02-02-01-003-005"/>
    <s v="02-02-01-003-005-02"/>
    <s v="Materiales y suministros - Productos farmacéuticos"/>
    <s v="BOTIQUINES TIPO B "/>
    <n v="42172001"/>
    <s v="MÍNIMA CUANTÍA"/>
    <n v="0"/>
    <n v="0"/>
    <n v="10"/>
    <n v="4"/>
    <n v="1200000"/>
    <s v="UNIDAD"/>
    <s v=""/>
  </r>
  <r>
    <x v="11"/>
    <s v="02-02-01-003-005"/>
    <s v="02-02-01-003-005-02"/>
    <s v="Materiales y suministros - Productos farmacéuticos"/>
    <s v="BUTASYL"/>
    <n v="10111305"/>
    <s v="MÍNIMA CUANTÍA"/>
    <n v="0"/>
    <n v="0"/>
    <n v="10"/>
    <n v="16"/>
    <n v="768000"/>
    <s v="UNIDAD"/>
    <s v="NO SOLICITADAS"/>
  </r>
  <r>
    <x v="11"/>
    <s v="02-02-01-003-005"/>
    <s v="02-02-01-003-005-02"/>
    <s v="Materiales y suministros - Productos farmacéuticos"/>
    <s v="DESINFECTANTE YODADO"/>
    <n v="10111305"/>
    <s v="MÍNIMA CUANTÍA"/>
    <n v="0"/>
    <n v="0"/>
    <n v="10"/>
    <n v="25"/>
    <n v="487500"/>
    <s v="UNIDAD"/>
    <s v="NO SOLICITADAS"/>
  </r>
  <r>
    <x v="11"/>
    <s v="02-02-01-003-005"/>
    <s v="02-02-01-003-005-02"/>
    <s v="Materiales y suministros - Productos farmacéuticos"/>
    <s v="MULTIVITAMÍNICO PARA CABALLOS. "/>
    <n v="51251000"/>
    <s v="MÍNIMA CUANTÍA"/>
    <n v="0"/>
    <n v="0"/>
    <n v="10"/>
    <n v="11"/>
    <n v="418000"/>
    <s v="UNIDAD"/>
    <s v="NO SOLICITADAS"/>
  </r>
  <r>
    <x v="11"/>
    <s v="02-02-01-003-005"/>
    <s v="02-02-01-003-005-02"/>
    <s v="Materiales y suministros - Productos farmacéuticos"/>
    <s v="GASA DE ROLLO HOSPITALARIO"/>
    <n v="42311505"/>
    <s v="MÍNIMA CUANTÍA"/>
    <n v="0"/>
    <n v="0"/>
    <n v="10"/>
    <n v="9"/>
    <n v="675000"/>
    <s v="UNIDAD"/>
    <s v="NO SOLICITADAS"/>
  </r>
  <r>
    <x v="11"/>
    <s v="02-02-01-003-005"/>
    <s v="02-02-01-003-005-02"/>
    <s v="Materiales y suministros - Productos farmacéuticos"/>
    <s v="ESPARADRAPO SURTIDO"/>
    <n v="42311505"/>
    <s v="MÍNIMA CUANTÍA"/>
    <n v="0"/>
    <n v="0"/>
    <n v="10"/>
    <n v="9"/>
    <n v="648000"/>
    <s v="UNIDAD"/>
    <s v="NO SOLICITADAS"/>
  </r>
  <r>
    <x v="11"/>
    <s v="02-02-01-003-005"/>
    <s v="02-02-01-003-005-02"/>
    <s v="Materiales y suministros - Productos farmacéuticos"/>
    <s v="GASA PRE CORTADA"/>
    <n v="42311505"/>
    <s v="MÍNIMA CUANTÍA"/>
    <n v="0"/>
    <n v="0"/>
    <n v="10"/>
    <n v="10"/>
    <n v="150000"/>
    <s v="UNIDAD"/>
    <s v="NO SOLICITADAS"/>
  </r>
  <r>
    <x v="11"/>
    <s v="02-02-01-003-005"/>
    <s v="02-02-01-003-005-02"/>
    <s v="Materiales y suministros - Productos farmacéuticos"/>
    <s v="ALGODÓN QUIRÚRGICO"/>
    <n v="11121802"/>
    <s v="MÍNIMA CUANTÍA"/>
    <n v="0"/>
    <n v="0"/>
    <n v="10"/>
    <n v="5"/>
    <n v="75000"/>
    <s v="UNIDAD"/>
    <s v="NO SOLICITADAS"/>
  </r>
  <r>
    <x v="11"/>
    <s v="02-02-01-003-005"/>
    <s v="02-02-01-003-005-02"/>
    <s v="Materiales y suministros - Productos farmacéuticos"/>
    <s v="LACTATO RINGER"/>
    <n v="42121600"/>
    <s v="MÍNIMA CUANTÍA"/>
    <n v="0"/>
    <n v="0"/>
    <n v="10"/>
    <n v="29"/>
    <n v="121800"/>
    <s v="UNIDAD"/>
    <s v="NO SOLICITADAS"/>
  </r>
  <r>
    <x v="11"/>
    <s v="02-02-01-003-005"/>
    <s v="02-02-01-003-005-02"/>
    <s v="Materiales y suministros - Productos farmacéuticos"/>
    <s v="VACUNAS ENCEFALOMIELITIS EQUINA:"/>
    <n v="42121606"/>
    <s v="MÍNIMA CUANTÍA"/>
    <n v="0"/>
    <n v="0"/>
    <n v="10"/>
    <n v="10"/>
    <n v="1250000"/>
    <s v="UNIDAD"/>
    <s v="NO SOLICITADAS"/>
  </r>
  <r>
    <x v="11"/>
    <s v="02-02-01-003-005"/>
    <s v="02-02-01-003-005-02"/>
    <s v="Materiales y suministros - Productos farmacéuticos"/>
    <s v="DIARREZ "/>
    <n v="10111305"/>
    <s v="MÍNIMA CUANTÍA"/>
    <n v="0"/>
    <n v="0"/>
    <n v="10"/>
    <n v="15"/>
    <n v="1560000"/>
    <s v="UNIDAD"/>
    <s v="NO SOLICITADAS"/>
  </r>
  <r>
    <x v="11"/>
    <s v="02-02-01-003-005"/>
    <s v="02-02-01-003-005-02"/>
    <s v="Materiales y suministros - Productos farmacéuticos"/>
    <s v="LARVICIDA"/>
    <n v="10191509"/>
    <s v="MÍNIMA CUANTÍA"/>
    <n v="0"/>
    <n v="0"/>
    <n v="10"/>
    <n v="7"/>
    <n v="175000"/>
    <s v="UNIDAD"/>
    <s v="NO SOLICITADAS"/>
  </r>
  <r>
    <x v="11"/>
    <s v="02-02-01-003-005"/>
    <s v="02-02-01-003-005-02"/>
    <s v="Materiales y suministros - Productos farmacéuticos"/>
    <s v="CREMA CICATRIZANTE"/>
    <n v="10111305"/>
    <s v="MÍNIMA CUANTÍA"/>
    <n v="0"/>
    <n v="0"/>
    <n v="10"/>
    <n v="20"/>
    <n v="1040000"/>
    <s v="UNIDAD"/>
    <s v="NO SOLICITADAS"/>
  </r>
  <r>
    <x v="11"/>
    <s v="02-02-01-003-005"/>
    <s v="02-02-01-003-005-02"/>
    <s v="Materiales y suministros - Productos farmacéuticos"/>
    <s v="LARVICIDA"/>
    <n v="10191509"/>
    <n v="0"/>
    <n v="0"/>
    <n v="0"/>
    <n v="10"/>
    <n v="12"/>
    <n v="300000"/>
    <s v="UNIDAD"/>
    <s v=""/>
  </r>
  <r>
    <x v="11"/>
    <s v="02-02-01-003-005"/>
    <s v="02-02-01-003-005-02"/>
    <s v="Materiales y suministros - Productos farmacéuticos"/>
    <s v="FLUNIXIN MEGLUMINA"/>
    <n v="10111305"/>
    <n v="0"/>
    <n v="0"/>
    <n v="0"/>
    <n v="10"/>
    <n v="10"/>
    <n v="850000"/>
    <s v="UNIDAD"/>
    <s v=""/>
  </r>
  <r>
    <x v="11"/>
    <s v="02-02-01-003-005"/>
    <s v="02-02-01-003-005-02"/>
    <s v="Materiales y suministros - Productos farmacéuticos"/>
    <s v="ANTIPARASITARIO PARA CABALLOS,"/>
    <n v="51101700"/>
    <n v="0"/>
    <n v="0"/>
    <n v="0"/>
    <n v="10"/>
    <n v="30"/>
    <n v="1050000"/>
    <s v="UNIDAD"/>
    <s v=""/>
  </r>
  <r>
    <x v="11"/>
    <s v="02-02-01-003-005"/>
    <s v="02-02-01-003-005-02"/>
    <s v="Materiales y suministros - Productos farmacéuticos"/>
    <s v="UNGÜENTO ANTINFLAMATORIO:"/>
    <n v="10111305"/>
    <n v="0"/>
    <n v="0"/>
    <n v="0"/>
    <n v="10"/>
    <n v="25"/>
    <n v="1375000"/>
    <s v="UNIDAD"/>
    <s v=""/>
  </r>
  <r>
    <x v="11"/>
    <s v="02-02-01-003-005"/>
    <s v="02-02-01-003-005-02"/>
    <s v="Materiales y suministros - Productos farmacéuticos"/>
    <s v="ECTOPARASITICIDA"/>
    <n v="51101700"/>
    <n v="0"/>
    <n v="0"/>
    <n v="0"/>
    <n v="10"/>
    <n v="10"/>
    <n v="1900000"/>
    <s v="UNIDAD"/>
    <s v=""/>
  </r>
  <r>
    <x v="11"/>
    <s v="02-02-01-003-005"/>
    <s v="02-02-01-003-005-02"/>
    <s v="Materiales y suministros - Productos farmacéuticos"/>
    <s v="ECTOPARASITICIDA UNGÜENTO ANTIPARASITARIO EXTERNO"/>
    <n v="51101700"/>
    <n v="0"/>
    <n v="0"/>
    <n v="0"/>
    <n v="10"/>
    <n v="22"/>
    <n v="880000"/>
    <s v="UNIDAD"/>
    <s v=""/>
  </r>
  <r>
    <x v="11"/>
    <s v="02-02-01-003-005"/>
    <s v="02-02-01-003-005-02"/>
    <s v="Materiales y suministros - Productos farmacéuticos"/>
    <s v="LACTATO RINGER X 500 ML -- RINGER LACTATO BOLSAS POR 500 ML (10 UNIDADES)"/>
    <n v="42121600"/>
    <n v="0"/>
    <n v="0"/>
    <n v="0"/>
    <n v="10"/>
    <n v="1"/>
    <n v="4200"/>
    <s v="UNIDAD"/>
    <s v=""/>
  </r>
  <r>
    <x v="11"/>
    <s v="02-02-01-003-005"/>
    <s v="02-02-01-003-005-03"/>
    <s v="Materiales y suministros - Jabón, preparados para limpieza, perfumes y preparados de tocador"/>
    <s v="SHAMPOO (ANTI GARRAPATAS Y ANTI PULGAS)"/>
    <n v="42121600"/>
    <s v="MÍNIMA CUANTÍA"/>
    <n v="2"/>
    <n v="3"/>
    <n v="10"/>
    <n v="11"/>
    <n v="297000"/>
    <s v="GLOBAL"/>
    <s v="NO SOLICITADAS"/>
  </r>
  <r>
    <x v="11"/>
    <s v="02-02-01-003-005"/>
    <s v="02-02-01-003-005-03"/>
    <s v="Materiales y suministros - Jabón, preparados para limpieza, perfumes y preparados de tocador"/>
    <s v="TALCOS"/>
    <n v="42121600"/>
    <s v="MÍNIMA CUANTÍA"/>
    <n v="2"/>
    <n v="3"/>
    <n v="10"/>
    <n v="11"/>
    <n v="198000"/>
    <s v="GLOBAL"/>
    <s v="NO SOLICITADAS"/>
  </r>
  <r>
    <x v="11"/>
    <s v="02-02-01-003-005"/>
    <s v="02-02-01-003-005-03"/>
    <s v="Materiales y suministros - Jabón, preparados para limpieza, perfumes y preparados de tocador"/>
    <s v="CREMA DENTAL PARA CANINO"/>
    <n v="42121600"/>
    <s v="MÍNIMA CUANTÍA"/>
    <n v="2"/>
    <n v="3"/>
    <n v="10"/>
    <n v="11"/>
    <n v="286000"/>
    <s v="GLOBAL"/>
    <s v="NO SOLICITADAS"/>
  </r>
  <r>
    <x v="11"/>
    <s v="02-02-01-003-005"/>
    <s v="02-02-01-003-005-03"/>
    <s v="Materiales y suministros - Jabón, preparados para limpieza, perfumes y preparados de tocador"/>
    <s v="PERFUME CANINO"/>
    <n v="42121600"/>
    <s v="MÍNIMA CUANTÍA"/>
    <n v="2"/>
    <n v="3"/>
    <n v="10"/>
    <n v="11"/>
    <n v="286000"/>
    <s v="UNIDAD"/>
    <s v="NO SOLICITADAS"/>
  </r>
  <r>
    <x v="11"/>
    <s v="02-02-01-003-005"/>
    <s v="02-02-01-003-005-03"/>
    <s v="Materiales y suministros - Jabón, preparados para limpieza, perfumes y preparados de tocador"/>
    <s v="BAÑO SECO EN POLVO (GACAR)"/>
    <n v="10111305"/>
    <s v="MÍNIMA CUANTÍA"/>
    <n v="3"/>
    <n v="0"/>
    <n v="10"/>
    <n v="6"/>
    <n v="108000"/>
    <s v="UNIDAD"/>
    <s v=""/>
  </r>
  <r>
    <x v="11"/>
    <s v="02-02-01-003-005"/>
    <s v="02-02-01-003-005-03"/>
    <s v="Materiales y suministros - Jabón, preparados para limpieza, perfumes y preparados de tocador"/>
    <s v="CREMA DENTAL CANINOS (GACAR)"/>
    <n v="10111305"/>
    <s v="MÍNIMA CUANTÍA"/>
    <n v="3"/>
    <n v="0"/>
    <n v="10"/>
    <n v="6"/>
    <n v="156000"/>
    <s v="UNIDAD"/>
    <s v=""/>
  </r>
  <r>
    <x v="11"/>
    <s v="02-02-01-003-005"/>
    <s v="02-02-01-003-005-03"/>
    <s v="Materiales y suministros - Jabón, preparados para limpieza, perfumes y preparados de tocador"/>
    <s v="JABON DE BAÑO PERRO (GACAR)"/>
    <n v="10111302"/>
    <s v="MÍNIMA CUANTÍA"/>
    <n v="3"/>
    <n v="0"/>
    <n v="10"/>
    <n v="6"/>
    <n v="60000"/>
    <s v="UNIDAD"/>
    <s v=""/>
  </r>
  <r>
    <x v="11"/>
    <s v="02-02-01-003-005"/>
    <s v="02-02-01-003-005-03"/>
    <s v="Materiales y suministros - Jabón, preparados para limpieza, perfumes y preparados de tocador"/>
    <s v="LOCION PARA PERROS FRASCO (GACAR)"/>
    <n v="10111302"/>
    <s v="MÍNIMA CUANTÍA"/>
    <n v="3"/>
    <n v="0"/>
    <n v="10"/>
    <n v="12"/>
    <n v="312000"/>
    <s v="UNIDAD"/>
    <s v=""/>
  </r>
  <r>
    <x v="11"/>
    <s v="02-02-01-003-005"/>
    <s v="02-02-01-003-005-03"/>
    <s v="Materiales y suministros - Jabón, preparados para limpieza, perfumes y preparados de tocador"/>
    <s v="SHAMPOO ACONDICIONADOR CANINO (GACAR)"/>
    <n v="10111302"/>
    <s v="MÍNIMA CUANTÍA"/>
    <n v="3"/>
    <n v="0"/>
    <n v="10"/>
    <n v="6"/>
    <n v="1080000"/>
    <s v="UNIDAD"/>
    <s v=""/>
  </r>
  <r>
    <x v="11"/>
    <s v="02-02-01-003-005"/>
    <s v="02-02-01-003-005-03"/>
    <s v="Materiales y suministros - Jabón, preparados para limpieza, perfumes y preparados de tocador"/>
    <s v="SHAMPOO MEDICADO (GACAR)"/>
    <n v="10111302"/>
    <s v="MÍNIMA CUANTÍA"/>
    <n v="3"/>
    <n v="0"/>
    <n v="10"/>
    <n v="6"/>
    <n v="246000"/>
    <s v="UNIDAD"/>
    <s v=""/>
  </r>
  <r>
    <x v="11"/>
    <s v="02-02-01-003-005"/>
    <s v="02-02-01-003-005-03"/>
    <s v="Materiales y suministros - Jabón, preparados para limpieza, perfumes y preparados de tocador"/>
    <s v="COLONIA PARA PERROS (GACAS)"/>
    <n v="10111300"/>
    <s v="MÍNIMA CUANTÍA"/>
    <n v="4"/>
    <n v="0"/>
    <n v="10"/>
    <n v="4"/>
    <n v="104000"/>
    <s v="UNIDAD"/>
    <s v=""/>
  </r>
  <r>
    <x v="11"/>
    <s v="02-02-01-003-005"/>
    <s v="02-02-01-003-005-03"/>
    <s v="Materiales y suministros - Jabón, preparados para limpieza, perfumes y preparados de tocador"/>
    <s v="CREMA DENTAL PARA PERROS CON CEPILLO DE DIENTES PARA CANINO (GACAS)"/>
    <n v="10111300"/>
    <s v="MÍNIMA CUANTÍA"/>
    <n v="4"/>
    <n v="0"/>
    <n v="10"/>
    <n v="4"/>
    <n v="104000"/>
    <s v="UNIDAD"/>
    <s v=""/>
  </r>
  <r>
    <x v="11"/>
    <s v="02-02-01-003-005"/>
    <s v="02-02-01-003-005-03"/>
    <s v="Materiales y suministros - Jabón, preparados para limpieza, perfumes y preparados de tocador"/>
    <s v="JABON MEDICINAL PARA PERROS (GACAS)"/>
    <n v="53131608"/>
    <s v="MÍNIMA CUANTÍA"/>
    <n v="4"/>
    <n v="0"/>
    <n v="10"/>
    <n v="12"/>
    <n v="120000"/>
    <s v="UNIDAD"/>
    <s v=""/>
  </r>
  <r>
    <x v="11"/>
    <s v="02-02-01-003-005"/>
    <s v="02-02-01-003-005-03"/>
    <s v="Materiales y suministros - Jabón, preparados para limpieza, perfumes y preparados de tocador"/>
    <s v="TALCO PARA CANINO 100 GRAMOS (GACAS)"/>
    <n v="10111300"/>
    <s v="MÍNIMA CUANTÍA"/>
    <n v="4"/>
    <n v="0"/>
    <n v="10"/>
    <n v="6"/>
    <n v="108000"/>
    <s v="UNIDAD"/>
    <s v=""/>
  </r>
  <r>
    <x v="11"/>
    <s v="02-02-01-003-005"/>
    <s v="02-02-01-003-005-03"/>
    <s v="Materiales y suministros - Jabón, preparados para limpieza, perfumes y preparados de tocador"/>
    <s v="SHAMPOO PARA PELAJE CANINO (GACAS)"/>
    <n v="70122005"/>
    <s v="MÍNIMA CUANTÍA"/>
    <n v="4"/>
    <n v="0"/>
    <n v="10"/>
    <n v="5"/>
    <n v="135000"/>
    <s v="UNIDAD"/>
    <s v=""/>
  </r>
  <r>
    <x v="11"/>
    <s v="02-02-01-003-005"/>
    <s v="02-02-01-003-005-03"/>
    <s v="Materiales y suministros - Jabón, preparados para limpieza, perfumes y preparados de tocador"/>
    <s v="JABON ECTOPARASITICIDA CONTRA GARRAPATAS, PULGAS Y PIOJOS EN PERROS DE TODAS LAS RAZAS X 100 G (GAORI)"/>
    <n v="10111302"/>
    <s v="MÍNIMA CUANTÍA"/>
    <n v="5"/>
    <n v="0"/>
    <n v="10"/>
    <n v="16"/>
    <n v="160000"/>
    <s v="UNIDAD"/>
    <s v=""/>
  </r>
  <r>
    <x v="11"/>
    <s v="02-02-01-003-005"/>
    <s v="02-02-01-003-005-03"/>
    <s v="Materiales y suministros - Jabón, preparados para limpieza, perfumes y preparados de tocador"/>
    <s v="SHAMPU DE USO VETERINARIO MEDICADO ANTISEPTICO DE USO EXTERNO CON CLOREHEXIDINA X 4 LITROS (GAORI)"/>
    <n v="10111302"/>
    <s v="MÍNIMA CUANTÍA"/>
    <n v="5"/>
    <n v="0"/>
    <n v="10"/>
    <n v="2"/>
    <n v="360000"/>
    <s v="UNIDAD"/>
    <s v=""/>
  </r>
  <r>
    <x v="11"/>
    <s v="02-02-01-003-005"/>
    <s v="02-02-01-003-005-03"/>
    <s v="Materiales y suministros - Jabón, preparados para limpieza, perfumes y preparados de tocador"/>
    <s v="CHAMPU CANINO X 1 LT (GAAMA)"/>
    <n v="10111302"/>
    <s v="MÍNIMA CUANTÍA"/>
    <n v="4"/>
    <n v="0"/>
    <n v="10"/>
    <n v="10"/>
    <n v="410000"/>
    <s v="UNIDAD"/>
    <s v=""/>
  </r>
  <r>
    <x v="11"/>
    <s v="02-02-01-003-005"/>
    <s v="02-02-01-003-005-03"/>
    <s v="Materiales y suministros - Jabón, preparados para limpieza, perfumes y preparados de tocador"/>
    <s v="JABON PARA BAÑO CANINO (GAAMA)"/>
    <n v="10111302"/>
    <s v="MÍNIMA CUANTÍA"/>
    <n v="4"/>
    <n v="0"/>
    <n v="10"/>
    <n v="8"/>
    <n v="80000"/>
    <s v="UNIDAD"/>
    <s v=""/>
  </r>
  <r>
    <x v="11"/>
    <s v="02-02-01-003-005"/>
    <s v="02-02-01-003-005-03"/>
    <s v="Materiales y suministros - Jabón, preparados para limpieza, perfumes y preparados de tocador"/>
    <s v="CERA EN CREMA PARA VEHICULOS "/>
    <n v="47132100"/>
    <s v="MÍNIMA CUANTÍA"/>
    <n v="2"/>
    <n v="3"/>
    <n v="10"/>
    <n v="100"/>
    <n v="1544382"/>
    <s v="UNIDAD"/>
    <s v="NO SOLICITADAS"/>
  </r>
  <r>
    <x v="11"/>
    <s v="02-02-01-003-005"/>
    <s v="02-02-01-003-005-03"/>
    <s v="Materiales y suministros - Jabón, preparados para limpieza, perfumes y preparados de tocador"/>
    <s v="CREMA DESMANCHADORA (RUBI PARA VEHICULOS)"/>
    <n v="47132100"/>
    <s v="MÍNIMA CUANTÍA"/>
    <n v="2"/>
    <n v="3"/>
    <n v="10"/>
    <n v="93"/>
    <n v="1939491.75"/>
    <s v="UNIDAD"/>
    <s v="NO SOLICITADAS"/>
  </r>
  <r>
    <x v="11"/>
    <s v="02-02-01-003-005"/>
    <s v="02-02-01-003-005-03"/>
    <s v="Materiales y suministros - Jabón, preparados para limpieza, perfumes y preparados de tocador"/>
    <s v="LLANTIL"/>
    <n v="47132100"/>
    <s v="MÍNIMA CUANTÍA"/>
    <n v="2"/>
    <n v="3"/>
    <n v="10"/>
    <n v="120"/>
    <n v="1872536.4"/>
    <s v="UNIDAD"/>
    <s v="NO SOLICITADAS"/>
  </r>
  <r>
    <x v="11"/>
    <s v="02-02-01-003-005"/>
    <s v="02-02-01-003-005-03"/>
    <s v="Materiales y suministros - Jabón, preparados para limpieza, perfumes y preparados de tocador"/>
    <s v="AMBIENTADOR PARA VEHICULOS"/>
    <n v="47132100"/>
    <s v="MÍNIMA CUANTÍA"/>
    <n v="2"/>
    <n v="3"/>
    <n v="10"/>
    <n v="120"/>
    <n v="2164276.7999999998"/>
    <s v="UNIDAD"/>
    <s v="NO SOLICITADAS"/>
  </r>
  <r>
    <x v="11"/>
    <s v="02-02-01-003-005"/>
    <s v="02-02-01-003-005-03"/>
    <s v="Materiales y suministros - Jabón, preparados para limpieza, perfumes y preparados de tocador"/>
    <s v="SHAMPOO PARA VEHICULOS"/>
    <n v="47132100"/>
    <s v="MÍNIMA CUANTÍA"/>
    <n v="2"/>
    <n v="3"/>
    <n v="10"/>
    <n v="120"/>
    <n v="2111760"/>
    <s v="UNIDAD"/>
    <s v="NO SOLICITADAS"/>
  </r>
  <r>
    <x v="11"/>
    <s v="02-02-01-003-005"/>
    <s v="02-02-01-003-005-03"/>
    <s v="Materiales y suministros - Jabón, preparados para limpieza, perfumes y preparados de tocador"/>
    <s v="LIMPIADOR EN ESPUMA MULTISUPERFICIES"/>
    <n v="47132100"/>
    <s v="MÍNIMA CUANTÍA"/>
    <n v="2"/>
    <n v="3"/>
    <n v="10"/>
    <n v="220"/>
    <n v="3862320"/>
    <s v="UNIDAD"/>
    <s v="NO SOLICITADAS"/>
  </r>
  <r>
    <x v="11"/>
    <s v="02-02-01-003-005"/>
    <s v="02-02-01-003-005-03"/>
    <s v="Materiales y suministros - Jabón, preparados para limpieza, perfumes y preparados de tocador"/>
    <s v="LIMPIADOR DE CADENA PARA MOTOS"/>
    <n v="47132100"/>
    <s v="MÍNIMA CUANTÍA"/>
    <n v="2"/>
    <n v="3"/>
    <n v="10"/>
    <n v="220"/>
    <n v="2507782.2000000002"/>
    <s v="UNIDAD"/>
    <s v="NO SOLICITADAS"/>
  </r>
  <r>
    <x v="11"/>
    <s v="02-02-01-003-005"/>
    <s v="02-02-01-003-005-03"/>
    <s v="Materiales y suministros - Jabón, preparados para limpieza, perfumes y preparados de tocador"/>
    <s v="LIMPIADOR PARA CUERO"/>
    <n v="47132100"/>
    <s v="MÍNIMA CUANTÍA"/>
    <n v="2"/>
    <n v="3"/>
    <n v="10"/>
    <n v="120"/>
    <n v="2192280"/>
    <s v="UNIDAD"/>
    <s v="NO SOLICITADAS"/>
  </r>
  <r>
    <x v="11"/>
    <s v="02-02-01-003-005"/>
    <s v="02-02-01-003-005-03"/>
    <s v="Materiales y suministros - Jabón, preparados para limpieza, perfumes y preparados de tocador"/>
    <s v="SHAMPOO PARA CASCOS DE MOTOS"/>
    <n v="47132100"/>
    <s v="MÍNIMA CUANTÍA"/>
    <n v="2"/>
    <n v="3"/>
    <n v="10"/>
    <n v="110"/>
    <n v="764830"/>
    <s v="UNIDAD"/>
    <s v="NO SOLICITADAS"/>
  </r>
  <r>
    <x v="11"/>
    <s v="02-02-01-003-005"/>
    <s v="02-02-01-003-005-03"/>
    <s v="Materiales y suministros - Jabón, preparados para limpieza, perfumes y preparados de tocador"/>
    <s v="ADITIVO LAVAPARABRISAS"/>
    <n v="47132100"/>
    <s v="MÍNIMA CUANTÍA"/>
    <n v="2"/>
    <n v="3"/>
    <n v="10"/>
    <n v="220"/>
    <n v="1694220"/>
    <s v="UNIDAD"/>
    <s v="NO SOLICITADAS"/>
  </r>
  <r>
    <x v="11"/>
    <s v="02-02-01-003-005"/>
    <s v="02-02-01-003-005-03"/>
    <s v="Materiales y suministros - Jabón, preparados para limpieza, perfumes y preparados de tocador"/>
    <s v="ACIDO MURIATICO   /FT ARES"/>
    <n v="47131831"/>
    <s v="MÍNIMA CUANTÍA"/>
    <n v="2"/>
    <n v="3"/>
    <n v="10"/>
    <n v="15"/>
    <n v="114705"/>
    <s v="GALON"/>
    <s v=""/>
  </r>
  <r>
    <x v="11"/>
    <s v="02-02-01-003-005"/>
    <s v="02-02-01-003-005-03"/>
    <s v="Materiales y suministros - Jabón, preparados para limpieza, perfumes y preparados de tocador"/>
    <s v="RUBIN PARA PINTURA AUTOMOTRZ JEFSA"/>
    <n v="76111800"/>
    <s v="MÍNIMA CUANTÍA"/>
    <n v="2"/>
    <n v="2"/>
    <n v="10"/>
    <n v="4"/>
    <n v="83419"/>
    <s v="UNIDAD"/>
    <s v="NO SOLICITADAS"/>
  </r>
  <r>
    <x v="11"/>
    <s v="02-02-01-003-005"/>
    <s v="02-02-01-003-005-03"/>
    <s v="Materiales y suministros - Jabón, preparados para limpieza, perfumes y preparados de tocador"/>
    <s v="CERA PARA PINTURA AUTOMOTRIZ JEFSA"/>
    <n v="76111800"/>
    <s v="MÍNIMA CUANTÍA"/>
    <n v="2"/>
    <n v="2"/>
    <n v="10"/>
    <n v="6"/>
    <n v="125464.08"/>
    <s v="UNIDAD"/>
    <s v="NO SOLICITADAS"/>
  </r>
  <r>
    <x v="11"/>
    <s v="02-02-01-003-005"/>
    <s v="02-02-01-003-005-03"/>
    <s v="Materiales y suministros - Jabón, preparados para limpieza, perfumes y preparados de tocador"/>
    <s v="LLANTIL JEFSA"/>
    <n v="47132100"/>
    <s v="MÍNIMA CUANTÍA"/>
    <n v="2"/>
    <n v="2"/>
    <n v="10"/>
    <n v="6"/>
    <n v="93626.819999999992"/>
    <s v="UNIDAD"/>
    <s v="NO SOLICITADAS"/>
  </r>
  <r>
    <x v="11"/>
    <s v="02-02-01-003-005"/>
    <s v="02-02-01-003-005-03"/>
    <s v="Materiales y suministros - Jabón, preparados para limpieza, perfumes y preparados de tocador"/>
    <s v="AMBIENTADOR PARA VEHICULOS JEFSA"/>
    <n v="47132100"/>
    <s v="MÍNIMA CUANTÍA"/>
    <n v="2"/>
    <n v="2"/>
    <n v="10"/>
    <n v="72"/>
    <n v="1298566.08"/>
    <s v="UNIDAD"/>
    <s v="NO SOLICITADAS"/>
  </r>
  <r>
    <x v="11"/>
    <s v="02-02-01-003-005"/>
    <s v="02-02-01-003-005-03"/>
    <s v="Materiales y suministros - Jabón, preparados para limpieza, perfumes y preparados de tocador"/>
    <s v="JABÓN LIQUIDO EN  RECIPIENTE PLÁSTICO  CON DISPENSADOR Y  CAPACIDAD MÍNIMA  DE 500 ML."/>
    <n v="53131608"/>
    <s v="MÍNIMA CUANTÍA"/>
    <n v="2"/>
    <n v="3"/>
    <n v="16"/>
    <n v="480"/>
    <n v="1584000"/>
    <s v="UNIDAD"/>
    <s v="NO SOLICITADAS"/>
  </r>
  <r>
    <x v="11"/>
    <s v="02-02-01-003-005"/>
    <s v="02-02-01-003-005-03"/>
    <s v="Materiales y suministros - Jabón, preparados para limpieza, perfumes y preparados de tocador"/>
    <s v="DESINFECTANTE DE MANOS - GEL ANTIBACTERIAL X 3.785 CC (BACOF)"/>
    <n v="42312311"/>
    <s v="MÍNIMA CUANTÍA"/>
    <n v="2"/>
    <n v="3"/>
    <n v="16"/>
    <n v="1078"/>
    <n v="10780000"/>
    <s v="UNIDAD"/>
    <s v="NO SOLICITADAS"/>
  </r>
  <r>
    <x v="11"/>
    <s v="02-02-01-003-005"/>
    <s v="02-02-01-003-005-03"/>
    <s v="Materiales y suministros - Jabón, preparados para limpieza, perfumes y preparados de tocador"/>
    <s v="DETERGENTE MULTIUSOS EN POLVO X 1000 GR (FTA)"/>
    <n v="53131608"/>
    <s v="MÍNIMA CUANTÍA"/>
    <n v="2"/>
    <n v="3"/>
    <n v="10"/>
    <n v="90"/>
    <n v="297000"/>
    <s v="UNIDAD"/>
    <s v=""/>
  </r>
  <r>
    <x v="11"/>
    <s v="02-02-01-003-005"/>
    <s v="02-02-01-003-005-03"/>
    <s v="Materiales y suministros - Jabón, preparados para limpieza, perfumes y preparados de tocador"/>
    <s v="BLANQUEADOR O HIPOCLORITOS X LITRO (FTA)"/>
    <n v="47131807"/>
    <s v="MÍNIMA CUANTÍA"/>
    <n v="2"/>
    <n v="3"/>
    <n v="10"/>
    <n v="120"/>
    <n v="255600"/>
    <s v="UNIDAD"/>
    <s v=""/>
  </r>
  <r>
    <x v="11"/>
    <s v="02-02-01-003-005"/>
    <s v="02-02-01-003-005-03"/>
    <s v="Materiales y suministros - Jabón, preparados para limpieza, perfumes y preparados de tocador"/>
    <s v="JABON CREMA PARA LOSA X 500 GR (GAAMA)"/>
    <n v="47131800"/>
    <s v="MÍNIMA CUANTÍA"/>
    <n v="2"/>
    <n v="0"/>
    <n v="10"/>
    <n v="50"/>
    <n v="125000"/>
    <s v="UNIDAD"/>
    <s v=""/>
  </r>
  <r>
    <x v="11"/>
    <s v="02-02-01-003-005"/>
    <s v="02-02-01-003-005-03"/>
    <s v="Materiales y suministros - Jabón, preparados para limpieza, perfumes y preparados de tocador"/>
    <s v="BLANQUEADOR O HIPOCLORITOS X LITRO (GAAMA)"/>
    <n v="47131800"/>
    <s v="MÍNIMA CUANTÍA"/>
    <n v="2"/>
    <n v="0"/>
    <n v="10"/>
    <n v="122"/>
    <n v="259860"/>
    <s v="UNIDAD"/>
    <s v=""/>
  </r>
  <r>
    <x v="11"/>
    <s v="02-02-01-003-005"/>
    <s v="02-02-01-003-005-03"/>
    <s v="Materiales y suministros - Jabón, preparados para limpieza, perfumes y preparados de tocador"/>
    <s v="DETERGENTE MULTIUSOS EN POLVO X 1000 GR (GAAMA)"/>
    <n v="47131800"/>
    <s v="MÍNIMA CUANTÍA"/>
    <n v="2"/>
    <n v="0"/>
    <n v="10"/>
    <n v="248"/>
    <n v="818400"/>
    <s v="UNIDAD"/>
    <s v=""/>
  </r>
  <r>
    <x v="11"/>
    <s v="02-02-01-003-005"/>
    <s v="02-02-01-003-005-03"/>
    <s v="Materiales y suministros - Jabón, preparados para limpieza, perfumes y preparados de tocador"/>
    <s v="JABON LIQUIDO PARA MANOS X GALON (GAAMA)"/>
    <n v="53131600"/>
    <s v="MÍNIMA CUANTÍA"/>
    <n v="2"/>
    <n v="0"/>
    <n v="10"/>
    <n v="110"/>
    <n v="878900"/>
    <s v="UNIDAD"/>
    <s v=""/>
  </r>
  <r>
    <x v="11"/>
    <s v="02-02-01-003-005"/>
    <s v="02-02-01-003-005-03"/>
    <s v="Materiales y suministros - Jabón, preparados para limpieza, perfumes y preparados de tocador"/>
    <s v="JABON LIQUIDO LAVADORA X GALON (GAAMA)"/>
    <n v="47131800"/>
    <s v="MÍNIMA CUANTÍA"/>
    <n v="2"/>
    <n v="0"/>
    <n v="10"/>
    <n v="240"/>
    <n v="3450000"/>
    <s v="GALON"/>
    <s v=""/>
  </r>
  <r>
    <x v="11"/>
    <s v="02-02-01-003-005"/>
    <s v="02-02-01-003-005-03"/>
    <s v="Materiales y suministros - Jabón, preparados para limpieza, perfumes y preparados de tocador"/>
    <s v="LIMPIA VIDRIOS  X GALON (GAAMA)"/>
    <n v="47131800"/>
    <s v="MÍNIMA CUANTÍA"/>
    <n v="2"/>
    <n v="0"/>
    <n v="10"/>
    <n v="5"/>
    <n v="31535"/>
    <s v="GALON"/>
    <s v=""/>
  </r>
  <r>
    <x v="11"/>
    <s v="02-02-01-003-005"/>
    <s v="02-02-01-003-005-03"/>
    <s v="Materiales y suministros - Jabón, preparados para limpieza, perfumes y preparados de tocador"/>
    <s v="AMBIENTADOR PARA PISO X 5 LTS. (GAAMA)"/>
    <n v="47131800"/>
    <s v="MÍNIMA CUANTÍA"/>
    <n v="2"/>
    <n v="0"/>
    <n v="10"/>
    <n v="50"/>
    <n v="529550"/>
    <s v="UNIDAD"/>
    <s v=""/>
  </r>
  <r>
    <x v="11"/>
    <s v="02-02-01-003-005"/>
    <s v="02-02-01-003-005-03"/>
    <s v="Materiales y suministros - Jabón, preparados para limpieza, perfumes y preparados de tocador"/>
    <s v="LIMPIADOR DESENGRASANTE X GALON  (GAAMA)"/>
    <n v="47131800"/>
    <s v="MÍNIMA CUANTÍA"/>
    <n v="2"/>
    <n v="0"/>
    <n v="10"/>
    <n v="30"/>
    <n v="308805"/>
    <s v="UNIDAD"/>
    <s v=""/>
  </r>
  <r>
    <x v="11"/>
    <s v="02-02-01-003-005"/>
    <s v="02-02-01-003-005-03"/>
    <s v="Materiales y suministros - Jabón, preparados para limpieza, perfumes y preparados de tocador"/>
    <s v="JABON LIQUIDO PARA MANOS X GALON (GACAR)"/>
    <n v="53131608"/>
    <s v="MÍNIMA CUANTÍA"/>
    <n v="3"/>
    <n v="0"/>
    <n v="10"/>
    <n v="51"/>
    <n v="407490"/>
    <s v="UNIDAD"/>
    <s v=""/>
  </r>
  <r>
    <x v="11"/>
    <s v="02-02-01-003-005"/>
    <s v="02-02-01-003-005-03"/>
    <s v="Materiales y suministros - Jabón, preparados para limpieza, perfumes y preparados de tocador"/>
    <s v="JABON EN POLVO X BULTO)X 10 KLG (GACAR)"/>
    <n v="47131800"/>
    <s v="MÍNIMA CUANTÍA"/>
    <n v="3"/>
    <n v="0"/>
    <n v="10"/>
    <n v="80"/>
    <n v="2640000"/>
    <s v="UNIDAD"/>
    <s v=""/>
  </r>
  <r>
    <x v="11"/>
    <s v="02-02-01-003-005"/>
    <s v="02-02-01-003-005-03"/>
    <s v="Materiales y suministros - Jabón, preparados para limpieza, perfumes y preparados de tocador"/>
    <s v="DESINFECTANTE PARA PISOS x GALON (GACAR)"/>
    <n v="47131801"/>
    <s v="MÍNIMA CUANTÍA"/>
    <n v="3"/>
    <n v="0"/>
    <n v="10"/>
    <n v="6"/>
    <n v="39000"/>
    <s v="UNIDAD"/>
    <s v=""/>
  </r>
  <r>
    <x v="11"/>
    <s v="02-02-01-003-005"/>
    <s v="02-02-01-003-005-03"/>
    <s v="Materiales y suministros - Jabón, preparados para limpieza, perfumes y preparados de tocador"/>
    <s v="DESINFECTANTE DE MANOS - GEL ANTIBACTERIAL X 3.785 CC (GACAR)"/>
    <n v="53131626"/>
    <s v="MÍNIMA CUANTÍA"/>
    <n v="3"/>
    <n v="0"/>
    <n v="10"/>
    <n v="2"/>
    <n v="20000"/>
    <s v="UNIDAD"/>
    <s v=""/>
  </r>
  <r>
    <x v="11"/>
    <s v="02-02-01-003-005"/>
    <s v="02-02-01-003-005-03"/>
    <s v="Materiales y suministros - Jabón, preparados para limpieza, perfumes y preparados de tocador"/>
    <s v="BLANQUEADOR O HIPOCLORITOS X LITRO (GAORI)"/>
    <n v="47131800"/>
    <s v="MÍNIMA CUANTÍA"/>
    <n v="0"/>
    <n v="0"/>
    <n v="10"/>
    <n v="98"/>
    <n v="208740"/>
    <s v="UNIDAD"/>
    <s v=""/>
  </r>
  <r>
    <x v="11"/>
    <s v="02-02-01-003-005"/>
    <s v="02-02-01-003-005-03"/>
    <s v="Materiales y suministros - Jabón, preparados para limpieza, perfumes y preparados de tocador"/>
    <s v="DETERGENTE MULTIUSOS EN POLVO X 1000 GR (GAORI)"/>
    <n v="47131800"/>
    <s v="MÍNIMA CUANTÍA"/>
    <n v="0"/>
    <n v="0"/>
    <n v="10"/>
    <n v="317"/>
    <n v="1046100"/>
    <s v="UNIDAD"/>
    <s v=""/>
  </r>
  <r>
    <x v="11"/>
    <s v="02-02-01-003-005"/>
    <s v="02-02-01-003-005-03"/>
    <s v="Materiales y suministros - Jabón, preparados para limpieza, perfumes y preparados de tocador"/>
    <s v="JABON INDUSTRIAL X GALON (GAORI)"/>
    <n v="15121517"/>
    <s v="MÍNIMA CUANTÍA"/>
    <n v="0"/>
    <n v="0"/>
    <n v="10"/>
    <n v="8"/>
    <n v="52800"/>
    <s v="UNIDAD"/>
    <s v=""/>
  </r>
  <r>
    <x v="11"/>
    <s v="02-02-01-003-005"/>
    <s v="02-02-01-003-005-03"/>
    <s v="Materiales y suministros - Jabón, preparados para limpieza, perfumes y preparados de tocador"/>
    <s v="JABON CREMA PARA LOSA X 500 GR (GAORI) "/>
    <n v="47131800"/>
    <s v="MÍNIMA CUANTÍA"/>
    <n v="0"/>
    <n v="0"/>
    <n v="10"/>
    <n v="65"/>
    <n v="162500"/>
    <s v="UNIDAD"/>
    <s v=""/>
  </r>
  <r>
    <x v="11"/>
    <s v="02-02-01-003-005"/>
    <s v="02-02-01-003-005-03"/>
    <s v="Materiales y suministros - Jabón, preparados para limpieza, perfumes y preparados de tocador"/>
    <s v="JABON LIQUIDO LAVADORA X GALON (GACAS)"/>
    <n v="47131800"/>
    <s v="MÍNIMA CUANTÍA"/>
    <n v="0"/>
    <n v="0"/>
    <n v="10"/>
    <n v="110"/>
    <n v="1581250"/>
    <s v="UNIDAD"/>
    <s v=""/>
  </r>
  <r>
    <x v="11"/>
    <s v="02-02-01-003-005"/>
    <s v="02-02-01-003-005-03"/>
    <s v="Materiales y suministros - Jabón, preparados para limpieza, perfumes y preparados de tocador"/>
    <s v="JABON LIQUIDO PARA MANOS X GALON (GACAS)"/>
    <n v="53131600"/>
    <s v="MÍNIMA CUANTÍA"/>
    <n v="0"/>
    <n v="0"/>
    <n v="10"/>
    <n v="9"/>
    <n v="71910"/>
    <s v="UNIDAD"/>
    <s v=""/>
  </r>
  <r>
    <x v="11"/>
    <s v="02-02-01-003-005"/>
    <s v="02-02-01-003-005-03"/>
    <s v="Materiales y suministros - Jabón, preparados para limpieza, perfumes y preparados de tocador"/>
    <s v="AMBIENTADOR ESPRAY (GACAS)"/>
    <n v="47131800"/>
    <s v="MÍNIMA CUANTÍA"/>
    <n v="2"/>
    <n v="0"/>
    <n v="16"/>
    <n v="50"/>
    <n v="392700"/>
    <s v="UNIDAD"/>
    <s v=""/>
  </r>
  <r>
    <x v="11"/>
    <s v="02-02-01-003-005"/>
    <s v="02-02-01-003-005-03"/>
    <s v="Materiales y suministros - Jabón, preparados para limpieza, perfumes y preparados de tocador"/>
    <s v="AMBIENTADOR PARA PISO X 5 LT (GACAS)"/>
    <n v="47131800"/>
    <s v="MÍNIMA CUANTÍA"/>
    <n v="2"/>
    <n v="0"/>
    <n v="16"/>
    <n v="90"/>
    <n v="810000"/>
    <s v="UNIDAD"/>
    <s v=""/>
  </r>
  <r>
    <x v="11"/>
    <s v="02-02-01-003-005"/>
    <s v="02-02-01-003-005-03"/>
    <s v="Materiales y suministros - Jabón, preparados para limpieza, perfumes y preparados de tocador"/>
    <s v="CERA LIQUIDA PARA PISO (GACAS)"/>
    <n v="47131802"/>
    <s v="MÍNIMA CUANTÍA"/>
    <n v="2"/>
    <n v="0"/>
    <n v="16"/>
    <n v="25"/>
    <n v="282625"/>
    <s v="UNIDAD"/>
    <s v=""/>
  </r>
  <r>
    <x v="11"/>
    <s v="02-02-01-003-005"/>
    <s v="02-02-01-003-005-03"/>
    <s v="Materiales y suministros - Jabón, preparados para limpieza, perfumes y preparados de tocador"/>
    <s v="DESENGRASANTE MULTIUSOS X GALON (GACAS)"/>
    <n v="47131821"/>
    <s v="MÍNIMA CUANTÍA"/>
    <n v="2"/>
    <n v="0"/>
    <n v="16"/>
    <n v="42"/>
    <n v="432327"/>
    <s v="UNIDAD"/>
    <s v=""/>
  </r>
  <r>
    <x v="11"/>
    <s v="02-02-01-003-005"/>
    <s v="02-02-01-003-005-03"/>
    <s v="Materiales y suministros - Jabón, preparados para limpieza, perfumes y preparados de tocador"/>
    <s v="JABON CREMA PARA LOSA X 500 GR (GACAS)"/>
    <n v="53131608"/>
    <s v="MÍNIMA CUANTÍA"/>
    <n v="2"/>
    <n v="0"/>
    <n v="16"/>
    <n v="100"/>
    <n v="250000"/>
    <s v="UNIDAD"/>
    <s v=""/>
  </r>
  <r>
    <x v="11"/>
    <s v="02-02-01-003-005"/>
    <s v="02-02-01-003-005-03"/>
    <s v="Materiales y suministros - Jabón, preparados para limpieza, perfumes y preparados de tocador"/>
    <s v="JABON EN POLVO BOLSAS DE 5 KG (GACAS)"/>
    <n v="47131800"/>
    <s v="MÍNIMA CUANTÍA"/>
    <n v="2"/>
    <n v="0"/>
    <n v="16"/>
    <n v="70"/>
    <n v="1248800"/>
    <s v="UNIDAD"/>
    <s v=""/>
  </r>
  <r>
    <x v="11"/>
    <s v="02-02-01-003-005"/>
    <s v="02-02-01-003-005-03"/>
    <s v="Materiales y suministros - Jabón, preparados para limpieza, perfumes y preparados de tocador"/>
    <s v="SUAVIZANTE PARA ROPA * 3000 (GACAS)"/>
    <n v="47131811"/>
    <s v="MÍNIMA CUANTÍA"/>
    <n v="2"/>
    <n v="0"/>
    <n v="16"/>
    <n v="60"/>
    <n v="708002.4"/>
    <s v="UNIDAD"/>
    <s v=""/>
  </r>
  <r>
    <x v="11"/>
    <s v="02-02-01-003-005"/>
    <s v="02-02-01-003-005-03"/>
    <s v="Materiales y suministros - Jabón, preparados para limpieza, perfumes y preparados de tocador"/>
    <s v="JABON AZUL (JES-GAORI)"/>
    <n v="53131608"/>
    <s v="MÍNIMA CUANTÍA"/>
    <n v="4"/>
    <n v="0"/>
    <n v="10"/>
    <n v="5"/>
    <n v="235001.19999999998"/>
    <s v="GLOBAL"/>
    <s v=""/>
  </r>
  <r>
    <x v="11"/>
    <s v="02-02-01-003-005"/>
    <s v="02-02-01-003-005-03"/>
    <s v="Materiales y suministros - Jabón, preparados para limpieza, perfumes y preparados de tocador"/>
    <s v="JABON AZUL "/>
    <n v="53131608"/>
    <s v="MÍNIMA CUANTÍA"/>
    <n v="0"/>
    <n v="0"/>
    <n v="10"/>
    <n v="5"/>
    <n v="235001.19999999998"/>
    <s v="UNIDAD"/>
    <s v="NO SOLICITADAS"/>
  </r>
  <r>
    <x v="11"/>
    <s v="02-02-01-003-005"/>
    <s v="02-02-01-003-005-03"/>
    <s v="Materiales y suministros - Jabón, preparados para limpieza, perfumes y preparados de tocador"/>
    <s v="SALDO CPA 226 ELEM. DE ASEO"/>
    <n v="0"/>
    <n v="0"/>
    <n v="0"/>
    <n v="0"/>
    <n v="16"/>
    <n v="1"/>
    <n v="29532408.399999999"/>
    <s v="GLOBAL"/>
    <s v="NO SOLICITADAS"/>
  </r>
  <r>
    <x v="11"/>
    <s v="02-02-01-003-005"/>
    <s v="02-02-01-003-005-04"/>
    <s v="Materiales y suministros - Productos químicos n. C. P."/>
    <s v="SILICONA LIQUIDA PARA INTERIORES DE VEHICULOS"/>
    <n v="47132100"/>
    <s v="MÍNIMA CUANTÍA"/>
    <n v="2"/>
    <n v="3"/>
    <n v="10"/>
    <n v="130"/>
    <n v="890630"/>
    <s v="UNIDAD"/>
    <s v="NO SOLICITADAS"/>
  </r>
  <r>
    <x v="11"/>
    <s v="02-02-01-003-005"/>
    <s v="02-02-01-003-005-04"/>
    <s v="Materiales y suministros - Productos químicos n. C. P."/>
    <s v="SILICONA LIQUIDA AROMATIZADA JEFSA"/>
    <n v="76111800"/>
    <s v="MÍNIMA CUANTÍA"/>
    <n v="2"/>
    <n v="2"/>
    <n v="10"/>
    <n v="6"/>
    <n v="41106"/>
    <s v="UNIDAD"/>
    <s v="NO SOLICITADAS"/>
  </r>
  <r>
    <x v="11"/>
    <s v="02-02-01-003-005"/>
    <s v="02-02-01-003-005-04"/>
    <s v="Materiales y suministros - Productos químicos n. C. P."/>
    <s v="LIQUIDO REFRIGERANTE 4000ML"/>
    <n v="24131513"/>
    <s v="MÍNIMA CUANTÍA"/>
    <n v="6"/>
    <n v="0"/>
    <n v="10"/>
    <n v="10"/>
    <n v="390000"/>
    <s v="UNIDAD"/>
    <s v="NO SOLICITADAS"/>
  </r>
  <r>
    <x v="11"/>
    <s v="02-02-01-003-005"/>
    <s v="02-02-01-003-005-04"/>
    <s v="Materiales y suministros - Productos químicos n. C. P."/>
    <s v="SULFATO DE ALUMINIO, PRESENTACIÓN: Bulto 25 kg  /FT ARES"/>
    <n v="47101600"/>
    <s v="MÍNIMA CUANTÍA"/>
    <n v="3"/>
    <n v="6"/>
    <n v="10"/>
    <n v="2"/>
    <n v="214200"/>
    <s v="UNIDAD"/>
    <s v=""/>
  </r>
  <r>
    <x v="11"/>
    <s v="02-02-01-003-005"/>
    <s v="02-02-01-003-005-04"/>
    <s v="Materiales y suministros - Productos químicos n. C. P."/>
    <s v="BACTERIAS DEGRADADORAS PARA AGUAS RESIDUALES X GALON (GACAR)"/>
    <n v="47101613"/>
    <s v="MÍNIMA CUANTÍA"/>
    <n v="4"/>
    <n v="0"/>
    <n v="10"/>
    <n v="1"/>
    <n v="113050"/>
    <s v="GALON"/>
    <s v=""/>
  </r>
  <r>
    <x v="11"/>
    <s v="02-02-01-003-005"/>
    <s v="02-02-01-003-005-04"/>
    <s v="Materiales y suministros - Productos químicos n. C. P."/>
    <s v="PEGANTE EN BARRA 36G NO TOXICO"/>
    <n v="31201610"/>
    <s v="SELECCIÓN ABREVIADA MENOR CUANTÍA"/>
    <n v="2"/>
    <n v="3"/>
    <n v="10"/>
    <n v="320"/>
    <n v="530073.59999999998"/>
    <s v="UNIDAD"/>
    <s v="NO SOLICITADAS"/>
  </r>
  <r>
    <x v="11"/>
    <s v="02-02-01-003-005"/>
    <s v="02-02-01-003-005-04"/>
    <s v="Materiales y suministros - Productos químicos n. C. P."/>
    <s v="PEGANTE LIQUIDO 225G"/>
    <n v="31201610"/>
    <s v="SELECCIÓN ABREVIADA MENOR CUANTÍA"/>
    <n v="2"/>
    <n v="3"/>
    <n v="10"/>
    <n v="148"/>
    <n v="347308.63999999996"/>
    <s v="UNIDAD"/>
    <s v="NO SOLICITADAS"/>
  </r>
  <r>
    <x v="11"/>
    <s v="02-02-01-003-005"/>
    <s v="02-02-01-003-005-04"/>
    <s v="Materiales y suministros - Productos químicos n. C. P."/>
    <s v="PEGANTE EN BARRA JEFSA "/>
    <n v="31201610"/>
    <s v="SELECCIÓN ABREVIADA SUBASTA INVERSA (NO DISPONIBLE)"/>
    <n v="2"/>
    <n v="2"/>
    <n v="10"/>
    <n v="40"/>
    <n v="66259.199999999997"/>
    <s v="UNIDAD"/>
    <s v="NO SOLICITADAS"/>
  </r>
  <r>
    <x v="11"/>
    <s v="02-02-01-003-005"/>
    <s v="02-02-01-003-005-04"/>
    <s v="Materiales y suministros - Productos químicos n. C. P."/>
    <s v="PEGANTE LIQUIDO 225G - JEFSA "/>
    <n v="31201610"/>
    <s v="SELECCIÓN ABREVIADA SUBASTA INVERSA (NO DISPONIBLE)"/>
    <n v="2"/>
    <n v="2"/>
    <n v="10"/>
    <n v="20"/>
    <n v="46933.599999999999"/>
    <s v="UNIDAD"/>
    <s v="NO SOLICITADAS"/>
  </r>
  <r>
    <x v="11"/>
    <s v="02-02-01-003-005"/>
    <s v="02-02-01-003-005-04"/>
    <s v="Materiales y suministros - Productos químicos n. C. P."/>
    <s v="PEGANTE EN BARRA - ESM ARC- FAC"/>
    <n v="31201610"/>
    <s v="SELECCIÓN ABREVIADA SUBASTA INVERSA (NO DISPONIBLE)"/>
    <n v="2"/>
    <n v="2"/>
    <n v="10"/>
    <n v="8"/>
    <n v="13251.84"/>
    <s v="UNIDAD"/>
    <s v="NO SOLICITADAS"/>
  </r>
  <r>
    <x v="11"/>
    <s v="02-02-01-003-005"/>
    <s v="02-02-01-003-005-04"/>
    <s v="Materiales y suministros - Productos químicos n. C. P."/>
    <s v="PEGANTE LIQUIDO 225G - ESM ARC- FAC"/>
    <n v="31201610"/>
    <s v="SELECCIÓN ABREVIADA SUBASTA INVERSA (NO DISPONIBLE)"/>
    <n v="2"/>
    <n v="2"/>
    <n v="10"/>
    <n v="5"/>
    <n v="11043.199999999999"/>
    <s v="UNIDAD"/>
    <s v="NO SOLICITADAS"/>
  </r>
  <r>
    <x v="11"/>
    <s v="02-02-01-003-005"/>
    <s v="02-02-01-003-005-04"/>
    <s v="Materiales y suministros - Productos químicos n. C. P."/>
    <s v="DESENGRASANTE MULTIUSOS X GALON (GAORI)"/>
    <n v="47131821"/>
    <s v="MÍNIMA CUANTÍA"/>
    <n v="3"/>
    <n v="0"/>
    <n v="10"/>
    <n v="5"/>
    <n v="51467.5"/>
    <s v="UNIDAD"/>
    <s v=""/>
  </r>
  <r>
    <x v="11"/>
    <s v="02-02-01-003-005"/>
    <s v="02-02-01-003-005-04"/>
    <s v="Materiales y suministros - Productos químicos n. C. P."/>
    <s v="DESTAPA CAÑERÍAS REF. KANKRO ECOLÓGICO X-L. IDEAL PARA TAPONAMIENTO DE TUBERÍAS PRESENTACIÓN X GALÓN"/>
    <n v="47131815"/>
    <s v="SELECCIÓN ABREVIADA SUBASTA INVERSA (NO DISPONIBLE)"/>
    <n v="2"/>
    <n v="3"/>
    <n v="10"/>
    <n v="6"/>
    <n v="146874.29999999999"/>
    <s v="UNIDAD"/>
    <s v="NO SOLICITADAS"/>
  </r>
  <r>
    <x v="11"/>
    <s v="02-02-01-003-005"/>
    <s v="02-02-01-003-005-04"/>
    <s v="Materiales y suministros - Productos químicos n. C. P."/>
    <s v="PEGANTE CEMENTO DE CAUCHO REF. PL-285 X GALÓN"/>
    <n v="31201610"/>
    <s v="SELECCIÓN ABREVIADA SUBASTA INVERSA (NO DISPONIBLE)"/>
    <n v="2"/>
    <n v="3"/>
    <n v="10"/>
    <n v="40"/>
    <n v="2385148"/>
    <s v="UNIDAD"/>
    <s v="NO SOLICITADAS"/>
  </r>
  <r>
    <x v="11"/>
    <s v="02-02-01-003-005"/>
    <s v="02-02-01-003-005-04"/>
    <s v="Materiales y suministros - Productos químicos n. C. P."/>
    <s v="PEGANTE PARA MADERA AGLOMERADO REF MR 60 X GALÓN"/>
    <n v="31201610"/>
    <s v="SELECCIÓN ABREVIADA SUBASTA INVERSA (NO DISPONIBLE)"/>
    <n v="2"/>
    <n v="3"/>
    <n v="10"/>
    <n v="30"/>
    <n v="1595774.4000000001"/>
    <s v="UNIDAD"/>
    <s v="NO SOLICITADAS"/>
  </r>
  <r>
    <x v="11"/>
    <s v="02-02-01-003-005"/>
    <s v="02-02-01-003-005-04"/>
    <s v="Materiales y suministros - Productos químicos n. C. P."/>
    <s v="PEGANTE CEMENTO DE CAUCHO REF. PL-285 X GALÓN"/>
    <n v="31201610"/>
    <s v="SELECCIÓN ABREVIADA SUBASTA INVERSA (NO DISPONIBLE)"/>
    <n v="2"/>
    <n v="3"/>
    <n v="16"/>
    <n v="30"/>
    <n v="1788861"/>
    <s v="UNIDAD"/>
    <s v="NO SOLICITADAS"/>
  </r>
  <r>
    <x v="11"/>
    <s v="02-02-01-003-005"/>
    <s v="02-02-01-003-005-04"/>
    <s v="Materiales y suministros - Productos químicos n. C. P."/>
    <s v="PEGANTE PARA BALDOSA X BULTO DE 25 KILOS C/U"/>
    <n v="31201610"/>
    <s v="SELECCIÓN ABREVIADA SUBASTA INVERSA (NO DISPONIBLE)"/>
    <n v="2"/>
    <n v="3"/>
    <n v="16"/>
    <n v="15"/>
    <n v="463785.60000000003"/>
    <s v="UNIDAD"/>
    <s v="NO SOLICITADAS"/>
  </r>
  <r>
    <x v="11"/>
    <s v="02-02-01-003-005"/>
    <s v="02-02-01-003-005-04"/>
    <s v="Materiales y suministros - Productos químicos n. C. P."/>
    <s v="SOLDADURA CPVC PEQUEÑO 1/32 AGUA CAL NTC4455"/>
    <n v="31201617"/>
    <s v="SELECCIÓN ABREVIADA SUBASTA INVERSA (NO DISPONIBLE)"/>
    <n v="2"/>
    <n v="3"/>
    <n v="16"/>
    <n v="100"/>
    <n v="1704411"/>
    <s v="UNIDAD"/>
    <s v="NO SOLICITADAS"/>
  </r>
  <r>
    <x v="11"/>
    <s v="02-02-01-003-005"/>
    <s v="02-02-01-003-005-04"/>
    <s v="Materiales y suministros - Productos químicos n. C. P."/>
    <s v="SOLDADURA PVC PEQUEÑO 1/32 AGUA FRÍA NTC576"/>
    <n v="31201617"/>
    <s v="SELECCIÓN ABREVIADA SUBASTA INVERSA (NO DISPONIBLE)"/>
    <n v="2"/>
    <n v="3"/>
    <n v="16"/>
    <n v="100"/>
    <n v="1585436"/>
    <s v="UNIDAD"/>
    <s v="NO SOLICITADAS"/>
  </r>
  <r>
    <x v="11"/>
    <s v="02-02-01-003-005"/>
    <s v="02-02-01-003-005-04"/>
    <s v="Materiales y suministros - Productos químicos n. C. P."/>
    <s v="LIMPIADOR PVC O REMOVEDOR. PRESENTACIÓN TARRO X 1/32"/>
    <n v="12163800"/>
    <s v="SELECCIÓN ABREVIADA SUBASTA INVERSA (NO DISPONIBLE)"/>
    <n v="2"/>
    <n v="3"/>
    <n v="16"/>
    <n v="10"/>
    <n v="106962.8"/>
    <s v="UNIDAD"/>
    <s v="NO SOLICITADAS"/>
  </r>
  <r>
    <x v="11"/>
    <s v="02-02-01-003-005"/>
    <s v="02-02-01-003-005-04"/>
    <s v="Materiales y suministros - Productos químicos n. C. P."/>
    <s v="PEGANTE CEMENTO DE CAUCHO REF. PL-285 X GALÓN"/>
    <n v="31201610"/>
    <s v="SELECCIÓN ABREVIADA SUBASTA INVERSA (NO DISPONIBLE)"/>
    <n v="2"/>
    <n v="3"/>
    <n v="16"/>
    <n v="2"/>
    <n v="119257.4"/>
    <s v="UNIDAD"/>
    <s v="NO SOLICITADAS"/>
  </r>
  <r>
    <x v="11"/>
    <s v="02-02-01-003-005"/>
    <s v="02-02-01-003-005-04"/>
    <s v="Materiales y suministros - Productos químicos n. C. P."/>
    <s v="PEGANTE PARA MADERA AGLOMERADO REF MR 60 X GALÓN"/>
    <n v="31201610"/>
    <s v="SELECCIÓN ABREVIADA SUBASTA INVERSA (NO DISPONIBLE)"/>
    <n v="2"/>
    <n v="3"/>
    <n v="16"/>
    <n v="3"/>
    <n v="159577.44"/>
    <s v="UNIDAD"/>
    <s v="NO SOLICITADAS"/>
  </r>
  <r>
    <x v="11"/>
    <s v="02-02-01-003-005"/>
    <s v="02-02-01-003-005-04"/>
    <s v="Materiales y suministros - Productos químicos n. C. P."/>
    <s v="SOLDADURA PVC PEQUEÑO 1/32 AGUA FRÍA NTC576"/>
    <n v="31201617"/>
    <s v="SELECCIÓN ABREVIADA SUBASTA INVERSA (NO DISPONIBLE)"/>
    <n v="2"/>
    <n v="3"/>
    <n v="16"/>
    <n v="6"/>
    <n v="95126.16"/>
    <s v="UNIDAD"/>
    <s v="NO SOLICITADAS"/>
  </r>
  <r>
    <x v="11"/>
    <s v="02-02-01-003-005"/>
    <s v="02-02-01-003-005-04"/>
    <s v="Materiales y suministros - Productos químicos n. C. P."/>
    <s v="SOLDADURA PVC X 1/4  /FT ARES"/>
    <n v="23271411"/>
    <s v="MÍNIMA CUANTÍA"/>
    <n v="3"/>
    <n v="4"/>
    <n v="10"/>
    <n v="2"/>
    <n v="60045.88"/>
    <s v="UNIDAD"/>
    <s v=""/>
  </r>
  <r>
    <x v="11"/>
    <s v="02-02-01-003-005"/>
    <s v="02-02-01-003-005-04"/>
    <s v="Materiales y suministros - Productos químicos n. C. P."/>
    <s v="SOLDADURA PARA METAL 1/8 REF. 6013 X KG (JEFSA)"/>
    <n v="23271700"/>
    <s v="MÍNIMA CUANTÍA"/>
    <n v="3"/>
    <n v="6"/>
    <n v="10"/>
    <n v="10"/>
    <n v="102876.6"/>
    <s v="UNIDAD"/>
    <s v="NO SOLICITADAS"/>
  </r>
  <r>
    <x v="11"/>
    <s v="02-02-01-003-005"/>
    <s v="02-02-01-003-005-04"/>
    <s v="Materiales y suministros - Productos químicos n. C. P."/>
    <s v="ADHESIVO  PARA PISOS NO 10- VINISOL (JEFSA)"/>
    <n v="23153400"/>
    <s v="MÍNIMA CUANTÍA"/>
    <n v="3"/>
    <n v="6"/>
    <n v="10"/>
    <n v="2"/>
    <n v="117269.44"/>
    <s v="UNIDAD"/>
    <s v="NO SOLICITADAS"/>
  </r>
  <r>
    <x v="11"/>
    <s v="02-02-01-003-005"/>
    <s v="02-02-01-003-005-04"/>
    <s v="Materiales y suministros - Productos químicos n. C. P."/>
    <s v="ANTICORROSIVO COLOR BLANCO X GALON (JEFSA)"/>
    <n v="15121800"/>
    <s v="MÍNIMA CUANTÍA"/>
    <n v="3"/>
    <n v="6"/>
    <n v="10"/>
    <n v="8"/>
    <n v="292395.28000000003"/>
    <s v="UNIDAD"/>
    <s v="NO SOLICITADAS"/>
  </r>
  <r>
    <x v="11"/>
    <s v="02-02-01-003-005"/>
    <s v="02-02-01-003-005-04"/>
    <s v="Materiales y suministros - Productos químicos n. C. P."/>
    <s v="ANTICORROSIVO COLOR GRIS X GALON (JEFSA)"/>
    <n v="15121800"/>
    <s v="MÍNIMA CUANTÍA"/>
    <n v="3"/>
    <n v="6"/>
    <n v="10"/>
    <n v="5"/>
    <n v="182747.05000000002"/>
    <s v="UNIDAD"/>
    <s v="NO SOLICITADAS"/>
  </r>
  <r>
    <x v="11"/>
    <s v="02-02-01-003-005"/>
    <s v="02-02-01-003-005-04"/>
    <s v="Materiales y suministros - Productos químicos n. C. P."/>
    <s v="PEGANTE PARA MADERA AGLOMERADO REF MR 60 X GALÓN  (JEFSA)"/>
    <n v="31201600"/>
    <s v="MÍNIMA CUANTÍA"/>
    <n v="3"/>
    <n v="6"/>
    <n v="10"/>
    <n v="2"/>
    <n v="106384.96000000001"/>
    <s v="UNIDAD"/>
    <s v="NO SOLICITADAS"/>
  </r>
  <r>
    <x v="11"/>
    <s v="02-02-01-003-005"/>
    <s v="02-02-01-003-005-04"/>
    <s v="Materiales y suministros - Productos químicos n. C. P."/>
    <s v="LIMPIADOR PVC 1/8 GALON  (JEFSA)"/>
    <n v="27112200"/>
    <s v="MÍNIMA CUANTÍA"/>
    <n v="3"/>
    <n v="6"/>
    <n v="10"/>
    <n v="10"/>
    <n v="141495.79999999999"/>
    <s v="UNIDAD"/>
    <s v="NO SOLICITADAS"/>
  </r>
  <r>
    <x v="11"/>
    <s v="02-02-01-003-005"/>
    <s v="02-02-01-003-005-04"/>
    <s v="Materiales y suministros - Productos químicos n. C. P."/>
    <s v="LIMPIADOR DE CONTACTOS ELECTRICOS X 400CC (JEFSA)"/>
    <n v="27112200"/>
    <s v="MÍNIMA CUANTÍA"/>
    <n v="3"/>
    <n v="6"/>
    <n v="10"/>
    <n v="20"/>
    <n v="540420.4"/>
    <s v="UNIDAD"/>
    <s v="NO SOLICITADAS"/>
  </r>
  <r>
    <x v="11"/>
    <s v="02-02-01-003-005"/>
    <s v="02-02-01-003-005-04"/>
    <s v="Materiales y suministros - Productos químicos n. C. P."/>
    <s v="LUBRICANTE PENETRANTE MULTIPROPÓSITO 180 CM3 (JEFSA)"/>
    <n v="15121500"/>
    <s v="MÍNIMA CUANTÍA"/>
    <n v="3"/>
    <n v="6"/>
    <n v="10"/>
    <n v="20"/>
    <n v="317372"/>
    <s v="UNIDAD"/>
    <s v="NO SOLICITADAS"/>
  </r>
  <r>
    <x v="11"/>
    <s v="02-02-01-003-005"/>
    <s v="02-02-01-003-005-04"/>
    <s v="Materiales y suministros - Productos químicos n. C. P."/>
    <s v="PEGANTE TIPO  BOXER (JEFSA)"/>
    <n v="31201600"/>
    <s v="MÍNIMA CUANTÍA"/>
    <n v="3"/>
    <n v="6"/>
    <n v="10"/>
    <n v="8"/>
    <n v="384343.6"/>
    <s v="UNIDAD"/>
    <s v="NO SOLICITADAS"/>
  </r>
  <r>
    <x v="11"/>
    <s v="02-02-01-003-005"/>
    <s v="02-02-01-003-005-04"/>
    <s v="Materiales y suministros - Productos químicos n. C. P."/>
    <s v="SOLDADURA ESTAÑO DE 4.2 MM X 250 GR (JEFSA)"/>
    <n v="23271700"/>
    <s v="MÍNIMA CUANTÍA"/>
    <n v="3"/>
    <n v="6"/>
    <n v="10"/>
    <n v="10"/>
    <n v="257333.9"/>
    <s v="UNIDAD"/>
    <s v="NO SOLICITADAS"/>
  </r>
  <r>
    <x v="11"/>
    <s v="02-02-01-003-005"/>
    <s v="02-02-01-003-005-04"/>
    <s v="Materiales y suministros - Productos químicos n. C. P."/>
    <s v="SOLDADURA PVC PEQUEÑO 1/32 AGUA FRÍA NTC576 (JEFSA)"/>
    <n v="23271700"/>
    <s v="MÍNIMA CUANTÍA"/>
    <n v="3"/>
    <n v="6"/>
    <n v="10"/>
    <n v="7"/>
    <n v="131681.19999999998"/>
    <s v="UNIDAD"/>
    <s v="NO SOLICITADAS"/>
  </r>
  <r>
    <x v="11"/>
    <s v="02-02-01-003-005"/>
    <s v="02-02-01-003-005-04"/>
    <s v="Materiales y suministros - Productos químicos n. C. P."/>
    <s v="SOLDADURA CPVC PEQUEÑO 1/32 AGUA CAL NTC 4455(JEFSA)"/>
    <n v="23271700"/>
    <s v="MÍNIMA CUANTÍA"/>
    <n v="3"/>
    <n v="6"/>
    <n v="10"/>
    <n v="7"/>
    <n v="129100.37"/>
    <s v="UNIDAD"/>
    <s v="NO SOLICITADAS"/>
  </r>
  <r>
    <x v="11"/>
    <s v="02-02-01-003-005"/>
    <s v="02-02-01-003-005-04"/>
    <s v="Materiales y suministros - Productos químicos n. C. P."/>
    <s v="PEGANTE INSTANTANEO X TUBO DE 5 GR(JEFSA)"/>
    <n v="31201600"/>
    <s v="MÍNIMA CUANTÍA"/>
    <n v="3"/>
    <n v="6"/>
    <n v="10"/>
    <n v="25"/>
    <n v="310857.75"/>
    <s v="UNIDAD"/>
    <s v="NO SOLICITADAS"/>
  </r>
  <r>
    <x v="11"/>
    <s v="02-02-01-003-005"/>
    <s v="02-02-01-003-005-04"/>
    <s v="Materiales y suministros - Productos químicos n. C. P."/>
    <s v="SOLDADURA PARA PVC 1/8 DE GALON - SECCIÓN ESTRATÉGICA PATRIMONIO HISTÓRICO"/>
    <n v="31201610"/>
    <s v="MÍNIMA CUANTÍA"/>
    <n v="6"/>
    <n v="3"/>
    <n v="10"/>
    <n v="4"/>
    <n v="132118.35999999999"/>
    <s v="UNIDAD"/>
    <s v="NO SOLICITADAS"/>
  </r>
  <r>
    <x v="11"/>
    <s v="02-02-01-003-005"/>
    <s v="02-02-01-003-005-04"/>
    <s v="Materiales y suministros - Productos químicos n. C. P."/>
    <s v="LIMPIADOR PARA PVC 1/4 DE GALON  - SECCIÓN ESTRATÉGICA PATRIMONIO HISTÓRICO"/>
    <n v="12163800"/>
    <s v="MÍNIMA CUANTÍA"/>
    <n v="6"/>
    <n v="3"/>
    <n v="10"/>
    <n v="4"/>
    <n v="331668.08"/>
    <s v="UNIDAD"/>
    <s v="NO SOLICITADAS"/>
  </r>
  <r>
    <x v="11"/>
    <s v="02-02-01-003-005"/>
    <s v="02-02-01-003-005-04"/>
    <s v="Materiales y suministros - Productos químicos n. C. P."/>
    <s v="PEGANTE PARA MADERA AGLOMERADO REF MR 60 X GALÓN - SECCIÓN ESTRATÉGICA PATRIMONIO HISTÓRICO"/>
    <n v="31201610"/>
    <s v="MÍNIMA CUANTÍA"/>
    <n v="6"/>
    <n v="3"/>
    <n v="10"/>
    <n v="3"/>
    <n v="159577.44"/>
    <s v="GALON"/>
    <s v="NO SOLICITADAS"/>
  </r>
  <r>
    <x v="11"/>
    <s v="02-02-01-003-005"/>
    <s v="02-02-01-003-005-04"/>
    <s v="Materiales y suministros - Productos químicos n. C. P."/>
    <s v="PEGANTE BOXER INDUSTRIAL X BOT 375 ML / GAORI"/>
    <n v="31201600"/>
    <s v="SELECCIÓN ABREVIADA MENOR CUANTÍA"/>
    <n v="4"/>
    <n v="0"/>
    <n v="10"/>
    <n v="15"/>
    <n v="302358"/>
    <s v="UNIDAD"/>
    <s v="NO SOLICITADAS"/>
  </r>
  <r>
    <x v="11"/>
    <s v="02-02-01-003-005"/>
    <s v="02-02-01-003-005-04"/>
    <s v="Materiales y suministros - Productos químicos n. C. P."/>
    <s v="ESPUMA EXPANSIVA/ GAORI"/>
    <n v="31133711"/>
    <s v="SELECCIÓN ABREVIADA MENOR CUANTÍA"/>
    <n v="4"/>
    <n v="0"/>
    <n v="10"/>
    <n v="4"/>
    <n v="121821.24"/>
    <s v="UNIDAD"/>
    <s v="NO SOLICITADAS"/>
  </r>
  <r>
    <x v="11"/>
    <s v="02-02-01-003-005"/>
    <s v="02-02-01-003-005-04"/>
    <s v="Materiales y suministros - Productos químicos n. C. P."/>
    <s v="PEGANTE PARA MADERA AGLOMERADO REF MR 60 X GALÓN GACAR"/>
    <n v="31201610"/>
    <s v="MÍNIMA CUANTÍA"/>
    <n v="4"/>
    <n v="0"/>
    <n v="10"/>
    <n v="3"/>
    <n v="159577.44"/>
    <s v="UNIDAD"/>
    <s v="NO SOLICITADAS"/>
  </r>
  <r>
    <x v="11"/>
    <s v="02-02-01-003-005"/>
    <s v="02-02-01-003-005-04"/>
    <s v="Materiales y suministros - Productos químicos n. C. P."/>
    <s v="DESTAPA CAÑERÍAS REF. KANKRO ECOLÓGICO X-L. IDEAL PARA TAPONAMIENTO DE TUBERÍAS PRESENTACIÓN X GALÓN GACAR"/>
    <n v="47131815"/>
    <s v="MÍNIMA CUANTÍA"/>
    <n v="4"/>
    <n v="0"/>
    <n v="10"/>
    <n v="2"/>
    <n v="48958.1"/>
    <s v="UNIDAD"/>
    <s v="NO SOLICITADAS"/>
  </r>
  <r>
    <x v="11"/>
    <s v="02-02-01-003-005"/>
    <s v="02-02-01-003-005-04"/>
    <s v="Materiales y suministros - Productos químicos n. C. P."/>
    <s v="SOLDADURA PARA METAL 1/8 REF. 6013 X KG GACAR"/>
    <n v="23271700"/>
    <s v="MÍNIMA CUANTÍA"/>
    <n v="5"/>
    <n v="0"/>
    <n v="10"/>
    <n v="2"/>
    <n v="20575.32"/>
    <s v="UNIDAD"/>
    <s v="NO SOLICITADAS"/>
  </r>
  <r>
    <x v="11"/>
    <s v="02-02-01-003-005"/>
    <s v="02-02-01-003-005-04"/>
    <s v="Materiales y suministros - Productos químicos n. C. P."/>
    <s v="SOLDADURA PARA METAL 3/32 REF. 6013 X KG GACAR"/>
    <n v="23271700"/>
    <s v="MÍNIMA CUANTÍA"/>
    <n v="5"/>
    <n v="0"/>
    <n v="10"/>
    <n v="2"/>
    <n v="24015.32"/>
    <s v="UNIDAD"/>
    <s v="NO SOLICITADAS"/>
  </r>
  <r>
    <x v="11"/>
    <s v="02-02-01-003-005"/>
    <s v="02-02-01-003-005-04"/>
    <s v="Materiales y suministros - Productos químicos n. C. P."/>
    <s v="SOLDADURA PARA METAL 5/32 REF. 6013 X KG GACAR"/>
    <n v="23271700"/>
    <s v="MÍNIMA CUANTÍA"/>
    <n v="5"/>
    <n v="0"/>
    <n v="10"/>
    <n v="2"/>
    <n v="30864.880000000001"/>
    <s v="UNIDAD"/>
    <s v="NO SOLICITADAS"/>
  </r>
  <r>
    <x v="11"/>
    <s v="02-02-01-003-005"/>
    <s v="02-02-01-003-005-04"/>
    <s v="Materiales y suministros - Productos químicos n. C. P."/>
    <s v="LIMPIADOR PVC O REMOVEDOR. PRESENTACIÓN TARRO X 1/32 GACAR"/>
    <n v="12163800"/>
    <s v="MÍNIMA CUANTÍA"/>
    <n v="9"/>
    <n v="0"/>
    <n v="16"/>
    <n v="11"/>
    <n v="117659.08"/>
    <s v="UNIDAD"/>
    <s v="NO SOLICITADAS"/>
  </r>
  <r>
    <x v="11"/>
    <s v="02-02-01-003-005"/>
    <s v="02-02-01-003-005-04"/>
    <s v="Materiales y suministros - Productos químicos n. C. P."/>
    <s v="SOLDADURA CPVC PEQUEÑO 1/32 AGUA CAL NTC4455  GACAR"/>
    <n v="31201617"/>
    <s v="MÍNIMA CUANTÍA"/>
    <n v="9"/>
    <n v="0"/>
    <n v="16"/>
    <n v="20"/>
    <n v="340882.2"/>
    <s v="UNIDAD"/>
    <s v="NO SOLICITADAS"/>
  </r>
  <r>
    <x v="11"/>
    <s v="02-02-01-003-005"/>
    <s v="02-02-01-003-005-04"/>
    <s v="Materiales y suministros - Productos químicos n. C. P."/>
    <s v="SOLDADURA PVC PEQUEÑO 1/32 AGUA FRÍA NTC576 GACAR"/>
    <n v="31201617"/>
    <s v="MÍNIMA CUANTÍA"/>
    <n v="9"/>
    <n v="0"/>
    <n v="16"/>
    <n v="20"/>
    <n v="317087.2"/>
    <s v="UNIDAD"/>
    <s v="NO SOLICITADAS"/>
  </r>
  <r>
    <x v="11"/>
    <s v="02-02-01-003-005"/>
    <s v="02-02-01-003-005-04"/>
    <s v="Materiales y suministros - Productos químicos n. C. P."/>
    <s v="SOLDADURA PARA METAL 1/8 REF. 6013 X KG GACAS"/>
    <n v="23271700"/>
    <s v="SELECCIÓN ABREVIADA SUBASTA INVERSA (NO DISPONIBLE)"/>
    <n v="9"/>
    <n v="0"/>
    <n v="16"/>
    <n v="4"/>
    <n v="38026.120000000003"/>
    <s v="UNIDAD"/>
    <s v="NO SOLICITADAS"/>
  </r>
  <r>
    <x v="11"/>
    <s v="02-02-01-003-005"/>
    <s v="02-02-01-003-005-04"/>
    <s v="Materiales y suministros - Productos químicos n. C. P."/>
    <s v="SOLDADURA PARA METAL 3/32 REF. 6013 X KG GACAS"/>
    <n v="23271700"/>
    <s v="SELECCIÓN ABREVIADA SUBASTA INVERSA (NO DISPONIBLE)"/>
    <n v="9"/>
    <n v="0"/>
    <n v="16"/>
    <n v="4"/>
    <n v="44385.4"/>
    <s v="UNIDAD"/>
    <s v="NO SOLICITADAS"/>
  </r>
  <r>
    <x v="11"/>
    <s v="02-02-01-003-005"/>
    <s v="02-02-01-003-005-04"/>
    <s v="Materiales y suministros - Productos químicos n. C. P."/>
    <s v="SOLDADURA PARA METAL 5/32 REF. 6013 X KG"/>
    <n v="23271700"/>
    <s v="SELECCIÓN ABREVIADA SUBASTA INVERSA (NO DISPONIBLE)"/>
    <n v="9"/>
    <n v="0"/>
    <n v="16"/>
    <n v="3"/>
    <n v="50778.81"/>
    <s v="UNIDAD"/>
    <s v="NO SOLICITADAS"/>
  </r>
  <r>
    <x v="11"/>
    <s v="02-02-01-003-005"/>
    <s v="02-02-01-003-005-04"/>
    <s v="Materiales y suministros - Productos químicos n. C. P."/>
    <s v="DESTAPA CAÑERÍAS REF. KANKRO ECOLÓGICO X-L. IDEAL PARA TAPONAMIENTO DE TUBERÍAS PRESENTACIÓN X GALÓN GACAS"/>
    <n v="47131815"/>
    <s v="SELECCIÓN ABREVIADA SUBASTA INVERSA (NO DISPONIBLE)"/>
    <n v="9"/>
    <n v="0"/>
    <n v="16"/>
    <n v="1"/>
    <n v="58903.57"/>
    <s v="UNIDAD"/>
    <s v="NO SOLICITADAS"/>
  </r>
  <r>
    <x v="11"/>
    <s v="02-02-01-003-005"/>
    <s v="02-02-01-003-005-04"/>
    <s v="Materiales y suministros - Productos químicos n. C. P."/>
    <s v="PEGANTE CEMENTO DE CAUCHO REF. PL-285 X GALÓN GACAS"/>
    <n v="31201610"/>
    <s v="SELECCIÓN ABREVIADA SUBASTA INVERSA (NO DISPONIBLE)"/>
    <n v="9"/>
    <n v="0"/>
    <n v="16"/>
    <n v="3"/>
    <n v="165316.16999999998"/>
    <s v="UNIDAD"/>
    <s v="NO SOLICITADAS"/>
  </r>
  <r>
    <x v="11"/>
    <s v="02-02-01-003-005"/>
    <s v="02-02-01-003-005-04"/>
    <s v="Materiales y suministros - Productos químicos n. C. P."/>
    <s v="PEGANTE PARA MADERA AGLOMERADO REF MR 60 X GALÓN GACAS"/>
    <n v="31201610"/>
    <s v="SELECCIÓN ABREVIADA SUBASTA INVERSA (NO DISPONIBLE)"/>
    <n v="9"/>
    <n v="0"/>
    <n v="16"/>
    <n v="3"/>
    <n v="147472.88999999998"/>
    <s v="UNIDAD"/>
    <s v="NO SOLICITADAS"/>
  </r>
  <r>
    <x v="11"/>
    <s v="02-02-01-003-005"/>
    <s v="02-02-01-003-005-04"/>
    <s v="Materiales y suministros - Productos químicos n. C. P."/>
    <s v="LIMPIADOR PVC O REMOVEDOR. PRESENTACIÓN TARRO X 1/32 GACAS"/>
    <n v="12163800"/>
    <s v="SELECCIÓN ABREVIADA SUBASTA INVERSA (NO DISPONIBLE)"/>
    <n v="9"/>
    <n v="0"/>
    <n v="16"/>
    <n v="9"/>
    <n v="96266.52"/>
    <s v="UNIDAD"/>
    <s v="NO SOLICITADAS"/>
  </r>
  <r>
    <x v="11"/>
    <s v="02-02-01-003-005"/>
    <s v="02-02-01-003-005-04"/>
    <s v="Materiales y suministros - Productos químicos n. C. P."/>
    <s v="PEGANTE PARA BALDOSA X BULTO DE 25 KILOS C/U GACAS"/>
    <n v="31201610"/>
    <s v="SELECCIÓN ABREVIADA SUBASTA INVERSA (NO DISPONIBLE)"/>
    <n v="9"/>
    <n v="0"/>
    <n v="16"/>
    <n v="19"/>
    <n v="587461.76"/>
    <s v="UNIDAD"/>
    <s v="NO SOLICITADAS"/>
  </r>
  <r>
    <x v="11"/>
    <s v="02-02-01-003-005"/>
    <s v="02-02-01-003-005-04"/>
    <s v="Materiales y suministros - Productos químicos n. C. P."/>
    <s v="SOLDADURA PVC PEQUEÑO 1/32 AGUA FRÍA NTC576 GACAS"/>
    <n v="31201617"/>
    <s v="SELECCIÓN ABREVIADA SUBASTA INVERSA (NO DISPONIBLE)"/>
    <n v="9"/>
    <n v="0"/>
    <n v="16"/>
    <n v="9"/>
    <n v="142689.24"/>
    <s v="UNIDAD"/>
    <s v="NO SOLICITADAS"/>
  </r>
  <r>
    <x v="11"/>
    <s v="02-02-01-003-005"/>
    <s v="02-02-01-003-005-04"/>
    <s v="Materiales y suministros - Productos químicos n. C. P."/>
    <s v="SALDO CPA 267 MATERIALES DE CONSTRUCCIÓN  "/>
    <n v="0"/>
    <n v="0"/>
    <n v="0"/>
    <n v="0"/>
    <n v="16"/>
    <n v="1"/>
    <n v="2048748.36"/>
    <s v="GLOBAL"/>
    <s v="NO SOLICITADAS"/>
  </r>
  <r>
    <x v="11"/>
    <s v="02-02-01-003-006"/>
    <s v="02-02-01-003-006-02"/>
    <s v="Materiales y suministros - Otros productos de caucho"/>
    <s v="TAPETES DE DESINFECCIÓN CALZADO 2 SECCIONES"/>
    <n v="52101508"/>
    <s v="MÍNIMA CUANTÍA"/>
    <n v="2"/>
    <n v="3"/>
    <n v="16"/>
    <n v="44"/>
    <n v="3489200"/>
    <s v="UNIDAD"/>
    <s v="NO SOLICITADAS"/>
  </r>
  <r>
    <x v="11"/>
    <s v="02-02-01-003-006"/>
    <s v="02-02-01-003-006-02"/>
    <s v="Materiales y suministros - Otros productos de caucho"/>
    <s v="GUANTES EN VINILO CAJA X 100 UND"/>
    <n v="42132203"/>
    <s v="MÍNIMA CUANTÍA"/>
    <n v="2"/>
    <n v="3"/>
    <n v="16"/>
    <n v="20"/>
    <n v="800000"/>
    <s v="UNIDAD"/>
    <s v="NO SOLICITADAS"/>
  </r>
  <r>
    <x v="11"/>
    <s v="02-02-01-003-006"/>
    <s v="02-02-01-003-006-02"/>
    <s v="Materiales y suministros - Otros productos de caucho"/>
    <s v="GUANTE MICROFIBRA"/>
    <n v="47132100"/>
    <s v="MÍNIMA CUANTÍA"/>
    <n v="2"/>
    <n v="3"/>
    <n v="10"/>
    <n v="220"/>
    <n v="2840006.4000000004"/>
    <s v="UNIDAD"/>
    <s v="NO SOLICITADAS"/>
  </r>
  <r>
    <x v="11"/>
    <s v="02-02-01-003-006"/>
    <s v="02-02-01-003-006-02"/>
    <s v="Materiales y suministros - Otros productos de caucho"/>
    <s v="BORRADOR MIGA PAN"/>
    <n v="44121804"/>
    <s v="SELECCIÓN ABREVIADA MENOR CUANTÍA"/>
    <n v="2"/>
    <n v="3"/>
    <n v="10"/>
    <n v="10"/>
    <n v="8972.6"/>
    <s v="UNIDAD"/>
    <s v="NO SOLICITADAS"/>
  </r>
  <r>
    <x v="11"/>
    <s v="02-02-01-003-006"/>
    <s v="02-02-01-003-006-02"/>
    <s v="Materiales y suministros - Otros productos de caucho"/>
    <s v="GUANTES DE PLASTICO DESECHABLE CAJA x 100 UNIDADES (GACAR)"/>
    <n v="42132203"/>
    <s v="MÍNIMA CUANTÍA"/>
    <n v="3"/>
    <n v="0"/>
    <n v="10"/>
    <n v="2"/>
    <n v="72000"/>
    <s v="UNIDAD"/>
    <s v=""/>
  </r>
  <r>
    <x v="11"/>
    <s v="02-02-01-003-006"/>
    <s v="02-02-01-003-006-02"/>
    <s v="Materiales y suministros - Otros productos de caucho"/>
    <s v="GUANTE DE CAUCHO ASEO (GAORI)"/>
    <n v="42132203"/>
    <s v="MÍNIMA CUANTÍA"/>
    <n v="0"/>
    <n v="0"/>
    <n v="10"/>
    <n v="18"/>
    <n v="52200"/>
    <s v="UNIDAD"/>
    <s v=""/>
  </r>
  <r>
    <x v="11"/>
    <s v="02-02-01-003-006"/>
    <s v="02-02-01-003-006-02"/>
    <s v="Materiales y suministros - Otros productos de caucho"/>
    <s v="GUANTE DE CAUCHO ASEO (GACAS)"/>
    <n v="48102107"/>
    <s v="MÍNIMA CUANTÍA"/>
    <n v="0"/>
    <n v="0"/>
    <n v="10"/>
    <n v="22"/>
    <n v="63800"/>
    <s v="UNIDAD"/>
    <s v=""/>
  </r>
  <r>
    <x v="11"/>
    <s v="02-02-01-003-006"/>
    <s v="02-02-01-003-006-02"/>
    <s v="Materiales y suministros - Otros productos de caucho"/>
    <s v="GUANTE DE CAUCHO ASEO (GACAS)"/>
    <n v="48102107"/>
    <s v="MÍNIMA CUANTÍA"/>
    <n v="2"/>
    <n v="0"/>
    <n v="16"/>
    <n v="32"/>
    <n v="92800"/>
    <s v="UNIDAD"/>
    <s v=""/>
  </r>
  <r>
    <x v="11"/>
    <s v="02-02-01-003-006"/>
    <s v="02-02-01-003-006-02"/>
    <s v="Materiales y suministros - Otros productos de caucho"/>
    <s v="AISLADOR "/>
    <n v="31201500"/>
    <s v="MÍNIMA CUANTÍA"/>
    <n v="4"/>
    <n v="0"/>
    <n v="10"/>
    <n v="3"/>
    <n v="210001.68"/>
    <s v="UNIDAD"/>
    <s v=""/>
  </r>
  <r>
    <x v="11"/>
    <s v="02-02-01-003-006"/>
    <s v="02-02-01-003-006-02"/>
    <s v="Materiales y suministros - Otros productos de caucho"/>
    <s v="RUBATEX PARA TUBERIA DE 1/2&quot; X 2 MTRS(JEFSA)"/>
    <n v="40101700"/>
    <s v="MÍNIMA CUANTÍA"/>
    <n v="3"/>
    <n v="6"/>
    <n v="10"/>
    <n v="5"/>
    <n v="16487.2"/>
    <s v="UNIDAD"/>
    <s v="NO SOLICITADAS"/>
  </r>
  <r>
    <x v="11"/>
    <s v="02-02-01-003-006"/>
    <s v="02-02-01-003-006-02"/>
    <s v="Materiales y suministros - Otros productos de caucho"/>
    <s v="RUBATEX PARA TUBERIA DE 1/4&quot;(JEFSA)"/>
    <n v="40101700"/>
    <s v="MÍNIMA CUANTÍA"/>
    <n v="3"/>
    <n v="6"/>
    <n v="10"/>
    <n v="10"/>
    <n v="21001.100000000002"/>
    <s v="UNIDAD"/>
    <s v="NO SOLICITADAS"/>
  </r>
  <r>
    <x v="11"/>
    <s v="02-02-01-003-006"/>
    <s v="02-02-01-003-006-03"/>
    <s v="Materiales y suministros - Semimanufacturas de plástico"/>
    <s v="CARETA FACIAL VISOR POLICARBONATO Y RIBETE REDLINE GACAR"/>
    <n v="46182001"/>
    <s v="MÍNIMA CUANTÍA"/>
    <n v="6"/>
    <n v="0"/>
    <n v="10"/>
    <n v="3"/>
    <n v="146580"/>
    <s v="UNIDAD"/>
    <s v=""/>
  </r>
  <r>
    <x v="11"/>
    <s v="02-02-01-003-006"/>
    <s v="02-02-01-003-006-03"/>
    <s v="Materiales y suministros - Semimanufacturas de plástico"/>
    <s v="CODO DE 1 1/2&quot; PVC - PRESIÓN"/>
    <n v="40172808"/>
    <s v="SELECCIÓN ABREVIADA SUBASTA INVERSA (NO DISPONIBLE)"/>
    <n v="2"/>
    <n v="3"/>
    <n v="10"/>
    <n v="40"/>
    <n v="203662.8"/>
    <s v="UNIDAD"/>
    <s v="NO SOLICITADAS"/>
  </r>
  <r>
    <x v="11"/>
    <s v="02-02-01-003-006"/>
    <s v="02-02-01-003-006-03"/>
    <s v="Materiales y suministros - Semimanufacturas de plástico"/>
    <s v="SIFÓN EN PLÁSTICO GRIS ORINAL"/>
    <n v="30181605"/>
    <s v="SELECCIÓN ABREVIADA SUBASTA INVERSA (NO DISPONIBLE)"/>
    <n v="2"/>
    <n v="3"/>
    <n v="10"/>
    <n v="20"/>
    <n v="290023.40000000002"/>
    <s v="UNIDAD"/>
    <s v="NO SOLICITADAS"/>
  </r>
  <r>
    <x v="11"/>
    <s v="02-02-01-003-006"/>
    <s v="02-02-01-003-006-03"/>
    <s v="Materiales y suministros - Semimanufacturas de plástico"/>
    <s v="TUBO PVC PRESIÓN DE 2&quot; - TUBO X 6 MTS C/U"/>
    <n v="40171517"/>
    <s v="SELECCIÓN ABREVIADA SUBASTA INVERSA (NO DISPONIBLE)"/>
    <n v="2"/>
    <n v="3"/>
    <n v="10"/>
    <n v="10"/>
    <n v="878156.9"/>
    <s v="UNIDAD"/>
    <s v="NO SOLICITADAS"/>
  </r>
  <r>
    <x v="11"/>
    <s v="02-02-01-003-006"/>
    <s v="02-02-01-003-006-03"/>
    <s v="Materiales y suministros - Semimanufacturas de plástico"/>
    <s v="TUBO PVC PRESIÓN DE 11/4&quot; - TUBO X 6 MTS C/U"/>
    <n v="40171517"/>
    <s v="SELECCIÓN ABREVIADA SUBASTA INVERSA (NO DISPONIBLE)"/>
    <n v="2"/>
    <n v="3"/>
    <n v="10"/>
    <n v="10"/>
    <n v="439054.7"/>
    <s v="UNIDAD"/>
    <s v="NO SOLICITADAS"/>
  </r>
  <r>
    <x v="11"/>
    <s v="02-02-01-003-006"/>
    <s v="02-02-01-003-006-03"/>
    <s v="Materiales y suministros - Semimanufacturas de plástico"/>
    <s v="TUBO PVC PRESIÓN DE 11/2&quot; - TUBO X 6 MTS C/U"/>
    <n v="40171517"/>
    <s v="SELECCIÓN ABREVIADA SUBASTA INVERSA (NO DISPONIBLE)"/>
    <n v="2"/>
    <n v="3"/>
    <n v="10"/>
    <n v="10"/>
    <n v="572359.10000000009"/>
    <s v="UNIDAD"/>
    <s v="NO SOLICITADAS"/>
  </r>
  <r>
    <x v="11"/>
    <s v="02-02-01-003-006"/>
    <s v="02-02-01-003-006-03"/>
    <s v="Materiales y suministros - Semimanufacturas de plástico"/>
    <s v="TUBO PVC PRESIÓN 21- 200 PSI DE 1&quot; - TUBO X 6 MTS C/U"/>
    <n v="40171517"/>
    <s v="SELECCIÓN ABREVIADA SUBASTA INVERSA (NO DISPONIBLE)"/>
    <n v="2"/>
    <n v="3"/>
    <n v="10"/>
    <n v="10"/>
    <n v="250834.19999999998"/>
    <s v="UNIDAD"/>
    <s v="NO SOLICITADAS"/>
  </r>
  <r>
    <x v="11"/>
    <s v="02-02-01-003-006"/>
    <s v="02-02-01-003-006-03"/>
    <s v="Materiales y suministros - Semimanufacturas de plástico"/>
    <s v="TUBO PVC PRESIÓN 21- 200 PSI DE 3/4&quot; - TUBO X 6 MTS C/U"/>
    <n v="40171517"/>
    <s v="SELECCIÓN ABREVIADA SUBASTA INVERSA (NO DISPONIBLE)"/>
    <n v="2"/>
    <n v="3"/>
    <n v="10"/>
    <n v="20"/>
    <n v="344892.2"/>
    <s v="UNIDAD"/>
    <s v="NO SOLICITADAS"/>
  </r>
  <r>
    <x v="11"/>
    <s v="02-02-01-003-006"/>
    <s v="02-02-01-003-006-03"/>
    <s v="Materiales y suministros - Semimanufacturas de plástico"/>
    <s v="TUBO PVC PRESIÓN 13.5 - 315 PSI DE 1/2&quot; - TUBO X 6 MTS C/U"/>
    <n v="40171517"/>
    <s v="SELECCIÓN ABREVIADA SUBASTA INVERSA (NO DISPONIBLE)"/>
    <n v="2"/>
    <n v="3"/>
    <n v="10"/>
    <n v="20"/>
    <n v="282136.2"/>
    <s v="UNIDAD"/>
    <s v="NO SOLICITADAS"/>
  </r>
  <r>
    <x v="11"/>
    <s v="02-02-01-003-006"/>
    <s v="02-02-01-003-006-03"/>
    <s v="Materiales y suministros - Semimanufacturas de plástico"/>
    <s v="ADAPTADOR HEMBRA DE 1/2 PVC - PRESIÓN"/>
    <n v="40171708"/>
    <s v="SELECCIÓN ABREVIADA SUBASTA INVERSA (NO DISPONIBLE)"/>
    <n v="2"/>
    <n v="3"/>
    <n v="16"/>
    <n v="100"/>
    <n v="84100"/>
    <s v="UNIDAD"/>
    <s v="NO SOLICITADAS"/>
  </r>
  <r>
    <x v="11"/>
    <s v="02-02-01-003-006"/>
    <s v="02-02-01-003-006-03"/>
    <s v="Materiales y suministros - Semimanufacturas de plástico"/>
    <s v="ADAPTADOR MACHO DE 1/2 PVC - PRESIÓN"/>
    <n v="40171708"/>
    <s v="SELECCIÓN ABREVIADA SUBASTA INVERSA (NO DISPONIBLE)"/>
    <n v="2"/>
    <n v="3"/>
    <n v="16"/>
    <n v="200"/>
    <n v="168200"/>
    <s v="UNIDAD"/>
    <s v="NO SOLICITADAS"/>
  </r>
  <r>
    <x v="11"/>
    <s v="02-02-01-003-006"/>
    <s v="02-02-01-003-006-03"/>
    <s v="Materiales y suministros - Semimanufacturas de plástico"/>
    <s v="CAJA PLÁSTICA EN PVC 5800"/>
    <n v="40141756"/>
    <s v="SELECCIÓN ABREVIADA SUBASTA INVERSA (NO DISPONIBLE)"/>
    <n v="2"/>
    <n v="3"/>
    <n v="16"/>
    <n v="50"/>
    <n v="84622"/>
    <s v="UNIDAD"/>
    <s v="NO SOLICITADAS"/>
  </r>
  <r>
    <x v="11"/>
    <s v="02-02-01-003-006"/>
    <s v="02-02-01-003-006-03"/>
    <s v="Materiales y suministros - Semimanufacturas de plástico"/>
    <s v="CANTOS DE PVC DE 19MM COLOR WENGUE X MTS"/>
    <n v="31201532"/>
    <s v="SELECCIÓN ABREVIADA SUBASTA INVERSA (NO DISPONIBLE)"/>
    <n v="2"/>
    <n v="3"/>
    <n v="16"/>
    <n v="1000"/>
    <n v="1015840"/>
    <s v="METRO"/>
    <s v="NO SOLICITADAS"/>
  </r>
  <r>
    <x v="11"/>
    <s v="02-02-01-003-006"/>
    <s v="02-02-01-003-006-03"/>
    <s v="Materiales y suministros - Semimanufacturas de plástico"/>
    <s v="CANTOS DE PVC DE 19MM COLOR TABACO CHIP X MTS"/>
    <n v="31201532"/>
    <s v="SELECCIÓN ABREVIADA SUBASTA INVERSA (NO DISPONIBLE)"/>
    <n v="2"/>
    <n v="3"/>
    <n v="16"/>
    <n v="500"/>
    <n v="507920"/>
    <s v="METRO"/>
    <s v="NO SOLICITADAS"/>
  </r>
  <r>
    <x v="11"/>
    <s v="02-02-01-003-006"/>
    <s v="02-02-01-003-006-03"/>
    <s v="Materiales y suministros - Semimanufacturas de plástico"/>
    <s v="CANTOS DE PVC DE 19MM COLOR BLANCO X MTS"/>
    <n v="31201532"/>
    <s v="SELECCIÓN ABREVIADA SUBASTA INVERSA (NO DISPONIBLE)"/>
    <n v="2"/>
    <n v="3"/>
    <n v="16"/>
    <n v="1000"/>
    <n v="1015840"/>
    <s v="METRO"/>
    <s v="NO SOLICITADAS"/>
  </r>
  <r>
    <x v="11"/>
    <s v="02-02-01-003-006"/>
    <s v="02-02-01-003-006-03"/>
    <s v="Materiales y suministros - Semimanufacturas de plástico"/>
    <s v="CANTOS DE PVC DE 44MM COLOR WENGUE X MTS"/>
    <n v="31201532"/>
    <s v="SELECCIÓN ABREVIADA SUBASTA INVERSA (NO DISPONIBLE)"/>
    <n v="2"/>
    <n v="3"/>
    <n v="16"/>
    <n v="1000"/>
    <n v="1861580"/>
    <s v="METRO"/>
    <s v="NO SOLICITADAS"/>
  </r>
  <r>
    <x v="11"/>
    <s v="02-02-01-003-006"/>
    <s v="02-02-01-003-006-03"/>
    <s v="Materiales y suministros - Semimanufacturas de plástico"/>
    <s v="CHAZO PLÁSTICO CON TORNILLO 3/4. PRESENTACIÓN X UNIDAD"/>
    <n v="31161528"/>
    <s v="SELECCIÓN ABREVIADA SUBASTA INVERSA (NO DISPONIBLE)"/>
    <n v="2"/>
    <n v="3"/>
    <n v="16"/>
    <n v="1997"/>
    <n v="201137.84"/>
    <s v="UNIDAD"/>
    <s v="NO SOLICITADAS"/>
  </r>
  <r>
    <x v="11"/>
    <s v="02-02-01-003-006"/>
    <s v="02-02-01-003-006-03"/>
    <s v="Materiales y suministros - Semimanufacturas de plástico"/>
    <s v="CHAZO PLÁSTICO TIPO CAIMÁN O SUPRA COLAPSABLE DE 1/4&quot; "/>
    <n v="31161528"/>
    <s v="SELECCIÓN ABREVIADA SUBASTA INVERSA (NO DISPONIBLE)"/>
    <n v="2"/>
    <n v="3"/>
    <n v="16"/>
    <n v="2000"/>
    <n v="412400"/>
    <s v="UNIDAD"/>
    <s v="NO SOLICITADAS"/>
  </r>
  <r>
    <x v="11"/>
    <s v="02-02-01-003-006"/>
    <s v="02-02-01-003-006-03"/>
    <s v="Materiales y suministros - Semimanufacturas de plástico"/>
    <s v="CODO ALTA PRESIÓN 2&quot; PVC 90°"/>
    <n v="40172808"/>
    <s v="SELECCIÓN ABREVIADA SUBASTA INVERSA (NO DISPONIBLE)"/>
    <n v="2"/>
    <n v="3"/>
    <n v="16"/>
    <n v="20"/>
    <n v="220824.4"/>
    <s v="UNIDAD"/>
    <s v="NO SOLICITADAS"/>
  </r>
  <r>
    <x v="11"/>
    <s v="02-02-01-003-006"/>
    <s v="02-02-01-003-006-03"/>
    <s v="Materiales y suministros - Semimanufacturas de plástico"/>
    <s v="CODO DE 1&quot; PVC "/>
    <n v="40172808"/>
    <s v="SELECCIÓN ABREVIADA SUBASTA INVERSA (NO DISPONIBLE)"/>
    <n v="2"/>
    <n v="3"/>
    <n v="16"/>
    <n v="20"/>
    <n v="35540"/>
    <s v="UNIDAD"/>
    <s v="NO SOLICITADAS"/>
  </r>
  <r>
    <x v="11"/>
    <s v="02-02-01-003-006"/>
    <s v="02-02-01-003-006-03"/>
    <s v="Materiales y suministros - Semimanufacturas de plástico"/>
    <s v="CODO DE 1 1/4&quot; PVC "/>
    <n v="40172808"/>
    <s v="SELECCIÓN ABREVIADA SUBASTA INVERSA (NO DISPONIBLE)"/>
    <n v="2"/>
    <n v="3"/>
    <n v="16"/>
    <n v="50"/>
    <n v="191005"/>
    <s v="UNIDAD"/>
    <s v="NO SOLICITADAS"/>
  </r>
  <r>
    <x v="11"/>
    <s v="02-02-01-003-006"/>
    <s v="02-02-01-003-006-03"/>
    <s v="Materiales y suministros - Semimanufacturas de plástico"/>
    <s v="CODO DE 3/4&quot; PVC"/>
    <n v="40172808"/>
    <s v="SELECCIÓN ABREVIADA SUBASTA INVERSA (NO DISPONIBLE)"/>
    <n v="2"/>
    <n v="3"/>
    <n v="16"/>
    <n v="200"/>
    <n v="203168"/>
    <s v="UNIDAD"/>
    <s v="NO SOLICITADAS"/>
  </r>
  <r>
    <x v="11"/>
    <s v="02-02-01-003-006"/>
    <s v="02-02-01-003-006-03"/>
    <s v="Materiales y suministros - Semimanufacturas de plástico"/>
    <s v="FLOTADOR + VÁLVULA COMPLETA EN BRONCE 1/2&quot; "/>
    <n v="40141640"/>
    <s v="SELECCIÓN ABREVIADA SUBASTA INVERSA (NO DISPONIBLE)"/>
    <n v="2"/>
    <n v="3"/>
    <n v="16"/>
    <n v="20"/>
    <n v="2230005.4"/>
    <s v="UNIDAD"/>
    <s v="NO SOLICITADAS"/>
  </r>
  <r>
    <x v="11"/>
    <s v="02-02-01-003-006"/>
    <s v="02-02-01-003-006-03"/>
    <s v="Materiales y suministros - Semimanufacturas de plástico"/>
    <s v="FLOTADOR + VÁLVULA COMPLETA EN BRONCE 3/4&quot; "/>
    <n v="40141640"/>
    <s v="SELECCIÓN ABREVIADA SUBASTA INVERSA (NO DISPONIBLE)"/>
    <n v="2"/>
    <n v="3"/>
    <n v="16"/>
    <n v="20"/>
    <n v="2484890.1999999997"/>
    <s v="UNIDAD"/>
    <s v="NO SOLICITADAS"/>
  </r>
  <r>
    <x v="11"/>
    <s v="02-02-01-003-006"/>
    <s v="02-02-01-003-006-03"/>
    <s v="Materiales y suministros - Semimanufacturas de plástico"/>
    <s v="REJILLA PLÁSTICA PARA PISO 3X2” CON SOSCO – BLANCO"/>
    <n v="40101503"/>
    <s v="SELECCIÓN ABREVIADA SUBASTA INVERSA (NO DISPONIBLE)"/>
    <n v="2"/>
    <n v="3"/>
    <n v="16"/>
    <n v="30"/>
    <n v="139975.20000000001"/>
    <s v="UNIDAD"/>
    <s v="NO SOLICITADAS"/>
  </r>
  <r>
    <x v="11"/>
    <s v="02-02-01-003-006"/>
    <s v="02-02-01-003-006-03"/>
    <s v="Materiales y suministros - Semimanufacturas de plástico"/>
    <s v="REJILLA DE VENTILACIÓN PLÁSTICA NORMA GAS NATURAL MEDIDAS 30X 30"/>
    <n v="40101503"/>
    <s v="SELECCIÓN ABREVIADA SUBASTA INVERSA (NO DISPONIBLE)"/>
    <n v="2"/>
    <n v="3"/>
    <n v="16"/>
    <n v="68"/>
    <n v="1299737.72"/>
    <s v="UNIDAD"/>
    <s v="NO SOLICITADAS"/>
  </r>
  <r>
    <x v="11"/>
    <s v="02-02-01-003-006"/>
    <s v="02-02-01-003-006-03"/>
    <s v="Materiales y suministros - Semimanufacturas de plástico"/>
    <s v="SEMI-CODO DE 1&quot; PVC – PRESIÓN"/>
    <n v="40172808"/>
    <s v="SELECCIÓN ABREVIADA SUBASTA INVERSA (NO DISPONIBLE)"/>
    <n v="2"/>
    <n v="3"/>
    <n v="16"/>
    <n v="5"/>
    <n v="9735.5499999999993"/>
    <s v="UNIDAD"/>
    <s v="NO SOLICITADAS"/>
  </r>
  <r>
    <x v="11"/>
    <s v="02-02-01-003-006"/>
    <s v="02-02-01-003-006-03"/>
    <s v="Materiales y suministros - Semimanufacturas de plástico"/>
    <s v="TEE DE 1&quot; PVC- PRESIÓN"/>
    <n v="40174900"/>
    <s v="SELECCIÓN ABREVIADA SUBASTA INVERSA (NO DISPONIBLE)"/>
    <n v="2"/>
    <n v="3"/>
    <n v="16"/>
    <n v="25"/>
    <n v="59249.5"/>
    <s v="UNIDAD"/>
    <s v="NO SOLICITADAS"/>
  </r>
  <r>
    <x v="11"/>
    <s v="02-02-01-003-006"/>
    <s v="02-02-01-003-006-03"/>
    <s v="Materiales y suministros - Semimanufacturas de plástico"/>
    <s v="TEE DE 3&quot; PVC- SANITARIA"/>
    <n v="40174900"/>
    <s v="SELECCIÓN ABREVIADA SUBASTA INVERSA (NO DISPONIBLE)"/>
    <n v="2"/>
    <n v="3"/>
    <n v="16"/>
    <n v="10"/>
    <n v="106174.1"/>
    <s v="UNIDAD"/>
    <s v="NO SOLICITADAS"/>
  </r>
  <r>
    <x v="11"/>
    <s v="02-02-01-003-006"/>
    <s v="02-02-01-003-006-03"/>
    <s v="Materiales y suministros - Semimanufacturas de plástico"/>
    <s v="UNIDAD MONO-CONTROL O GRIFERÍA PARA LAVAMANOS METÁLICA"/>
    <n v="30181808"/>
    <s v="SELECCIÓN ABREVIADA SUBASTA INVERSA (NO DISPONIBLE)"/>
    <n v="2"/>
    <n v="3"/>
    <n v="16"/>
    <n v="30"/>
    <n v="4206555.3000000007"/>
    <s v="UNIDAD"/>
    <s v="NO SOLICITADAS"/>
  </r>
  <r>
    <x v="11"/>
    <s v="02-02-01-003-006"/>
    <s v="02-02-01-003-006-03"/>
    <s v="Materiales y suministros - Semimanufacturas de plástico"/>
    <s v="UNIDAD MONO-CONTROL O GRIFERÍA PARA LAVAPLATOS METÁLICA"/>
    <n v="30181808"/>
    <s v="SELECCIÓN ABREVIADA SUBASTA INVERSA (NO DISPONIBLE)"/>
    <n v="2"/>
    <n v="3"/>
    <n v="16"/>
    <n v="30"/>
    <n v="5175462.8999999994"/>
    <s v="UNIDAD"/>
    <s v="NO SOLICITADAS"/>
  </r>
  <r>
    <x v="11"/>
    <s v="02-02-01-003-006"/>
    <s v="02-02-01-003-006-03"/>
    <s v="Materiales y suministros - Semimanufacturas de plástico"/>
    <s v="UNIÓN DE 1&quot; PVC - PRESIÓN"/>
    <n v="40174900"/>
    <s v="SELECCIÓN ABREVIADA SUBASTA INVERSA (NO DISPONIBLE)"/>
    <n v="2"/>
    <n v="3"/>
    <n v="16"/>
    <n v="25"/>
    <n v="25396"/>
    <s v="UNIDAD"/>
    <s v="NO SOLICITADAS"/>
  </r>
  <r>
    <x v="11"/>
    <s v="02-02-01-003-006"/>
    <s v="02-02-01-003-006-03"/>
    <s v="Materiales y suministros - Semimanufacturas de plástico"/>
    <s v="ASPERSOR DE RIEGO PLÁSTICO DE RIEGO PARA JARDINERÍA 2 VÍAS DE ½&quot;"/>
    <n v="21101803"/>
    <s v="SELECCIÓN ABREVIADA SUBASTA INVERSA (NO DISPONIBLE)"/>
    <n v="2"/>
    <n v="3"/>
    <n v="16"/>
    <n v="5"/>
    <n v="123236.15"/>
    <s v="UNIDAD"/>
    <s v="NO SOLICITADAS"/>
  </r>
  <r>
    <x v="11"/>
    <s v="02-02-01-003-006"/>
    <s v="02-02-01-003-006-03"/>
    <s v="Materiales y suministros - Semimanufacturas de plástico"/>
    <s v="CHAZO PLÁSTICO PUNTILLA DE 1/4 X 1 PRESENTACIÓN (PAQUETE X 500 UND C/U)"/>
    <n v="31161528"/>
    <s v="SELECCIÓN ABREVIADA SUBASTA INVERSA (NO DISPONIBLE)"/>
    <n v="2"/>
    <n v="3"/>
    <n v="16"/>
    <n v="2"/>
    <n v="59103.18"/>
    <s v="UNIDAD"/>
    <s v="NO SOLICITADAS"/>
  </r>
  <r>
    <x v="11"/>
    <s v="02-02-01-003-006"/>
    <s v="02-02-01-003-006-03"/>
    <s v="Materiales y suministros - Semimanufacturas de plástico"/>
    <s v="CHAZO PLÁSTICO PUNTILLA DE 1/4 X 1/2 PRESENTACIÓN (PAQUETE X 500 UND C/U)"/>
    <n v="31161528"/>
    <s v="SELECCIÓN ABREVIADA SUBASTA INVERSA (NO DISPONIBLE)"/>
    <n v="2"/>
    <n v="3"/>
    <n v="16"/>
    <n v="2"/>
    <n v="53462.36"/>
    <s v="UNIDAD"/>
    <s v="NO SOLICITADAS"/>
  </r>
  <r>
    <x v="11"/>
    <s v="02-02-01-003-006"/>
    <s v="02-02-01-003-006-03"/>
    <s v="Materiales y suministros - Semimanufacturas de plástico"/>
    <s v="CHAZO PLÁSTICO PUNTILLA DE 1/4 X 2 PRESENTACIÓN (PAQUETE X 500 UND C/U)"/>
    <n v="31161528"/>
    <s v="SELECCIÓN ABREVIADA SUBASTA INVERSA (NO DISPONIBLE)"/>
    <n v="2"/>
    <n v="3"/>
    <n v="16"/>
    <n v="2"/>
    <n v="66275.839999999997"/>
    <s v="UNIDAD"/>
    <s v="NO SOLICITADAS"/>
  </r>
  <r>
    <x v="11"/>
    <s v="02-02-01-003-006"/>
    <s v="02-02-01-003-006-03"/>
    <s v="Materiales y suministros - Semimanufacturas de plástico"/>
    <s v="CLAVIJAS DE CAUCHO CON POLO A TIERRA DE 15 AMPERIOS – 250 V (MACHO)"/>
    <n v="30241511"/>
    <s v="SELECCIÓN ABREVIADA SUBASTA INVERSA (NO DISPONIBLE)"/>
    <n v="2"/>
    <n v="3"/>
    <n v="16"/>
    <n v="15"/>
    <n v="82773.45"/>
    <s v="UNIDAD"/>
    <s v="NO SOLICITADAS"/>
  </r>
  <r>
    <x v="11"/>
    <s v="02-02-01-003-006"/>
    <s v="02-02-01-003-006-03"/>
    <s v="Materiales y suministros - Semimanufacturas de plástico"/>
    <s v="CLAVIJAS DE CAUCHO CON POLO A TIERRA DE 15 AMPERIOS – 250 V (HEMBRA)"/>
    <n v="30241511"/>
    <s v="SELECCIÓN ABREVIADA SUBASTA INVERSA (NO DISPONIBLE)"/>
    <n v="2"/>
    <n v="3"/>
    <n v="16"/>
    <n v="15"/>
    <n v="82773.45"/>
    <s v="UNIDAD"/>
    <s v="NO SOLICITADAS"/>
  </r>
  <r>
    <x v="11"/>
    <s v="02-02-01-003-006"/>
    <s v="02-02-01-003-006-03"/>
    <s v="Materiales y suministros - Semimanufacturas de plástico"/>
    <s v="SELLO LENGÜETA PARA TANQUE SANITARIO REF. 013323331"/>
    <n v="40174803"/>
    <s v="SELECCIÓN ABREVIADA SUBASTA INVERSA (NO DISPONIBLE)"/>
    <n v="2"/>
    <n v="3"/>
    <n v="16"/>
    <n v="15"/>
    <n v="146247.15"/>
    <s v="UNIDAD"/>
    <s v="NO SOLICITADAS"/>
  </r>
  <r>
    <x v="11"/>
    <s v="02-02-01-003-006"/>
    <s v="02-02-01-003-006-03"/>
    <s v="Materiales y suministros - Semimanufacturas de plástico"/>
    <s v="CHAZO PLÁSTICO 5/16 BOLSA X 100 UND(JEFSA)"/>
    <n v="31162800"/>
    <s v="MÍNIMA CUANTÍA"/>
    <n v="3"/>
    <n v="6"/>
    <n v="10"/>
    <n v="3"/>
    <n v="65851.049999999988"/>
    <s v="UNIDAD"/>
    <s v="NO SOLICITADAS"/>
  </r>
  <r>
    <x v="11"/>
    <s v="02-02-01-003-006"/>
    <s v="02-02-01-003-006-03"/>
    <s v="Materiales y suministros - Semimanufacturas de plástico"/>
    <s v="VALVULA DE BOLA 1/2&quot; EN LATON FORJADA NIQUELADA MANIJA TIPO  MARIPOSA(JEFSA)"/>
    <n v="27121700"/>
    <s v="MÍNIMA CUANTÍA"/>
    <n v="3"/>
    <n v="6"/>
    <n v="10"/>
    <n v="5"/>
    <n v="127398.3"/>
    <s v="UNIDAD"/>
    <s v="NO SOLICITADAS"/>
  </r>
  <r>
    <x v="11"/>
    <s v="02-02-01-003-006"/>
    <s v="02-02-01-003-006-03"/>
    <s v="Materiales y suministros - Semimanufacturas de plástico"/>
    <s v="CONO    BRILLANTE    PARA    SEÑALIZACIÓN, COLOR    NARANJA    BRILLANTE RESISTENTE A LOS RAYOS UV, BASE CUADRADA, CENTRO HUECO.  TAMAÑO BASE 30CM, POR UNA ALTURA DE 90CM.(JEFSA)"/>
    <n v="46161500"/>
    <s v="MÍNIMA CUANTÍA"/>
    <n v="3"/>
    <n v="6"/>
    <n v="10"/>
    <n v="2"/>
    <n v="122311.56"/>
    <s v="UNIDAD"/>
    <s v="NO SOLICITADAS"/>
  </r>
  <r>
    <x v="11"/>
    <s v="02-02-01-003-006"/>
    <s v="02-02-01-003-006-03"/>
    <s v="Materiales y suministros - Semimanufacturas de plástico"/>
    <s v="TAPÓN ROSCADO 1&quot; PRESIÓN(JEFSA)"/>
    <n v="20121400"/>
    <s v="MÍNIMA CUANTÍA"/>
    <n v="3"/>
    <n v="6"/>
    <n v="10"/>
    <n v="20"/>
    <n v="31245.200000000001"/>
    <s v="UNIDAD"/>
    <s v="NO SOLICITADAS"/>
  </r>
  <r>
    <x v="11"/>
    <s v="02-02-01-003-006"/>
    <s v="02-02-01-003-006-03"/>
    <s v="Materiales y suministros - Semimanufacturas de plástico"/>
    <s v="TAPÓN ROSCADO 1/2&quot; CPVC(JEFSA)"/>
    <n v="20121400"/>
    <s v="MÍNIMA CUANTÍA"/>
    <n v="3"/>
    <n v="6"/>
    <n v="10"/>
    <n v="15"/>
    <n v="23433.9"/>
    <s v="UNIDAD"/>
    <s v="NO SOLICITADAS"/>
  </r>
  <r>
    <x v="11"/>
    <s v="02-02-01-003-006"/>
    <s v="02-02-01-003-006-03"/>
    <s v="Materiales y suministros - Semimanufacturas de plástico"/>
    <s v="TAPÓN ROSCADO 1/2&quot; PRESIÓN(JEFSA)"/>
    <n v="20121400"/>
    <s v="MÍNIMA CUANTÍA"/>
    <n v="3"/>
    <n v="6"/>
    <n v="10"/>
    <n v="15"/>
    <n v="11645.55"/>
    <s v="UNIDAD"/>
    <s v="NO SOLICITADAS"/>
  </r>
  <r>
    <x v="11"/>
    <s v="02-02-01-003-006"/>
    <s v="02-02-01-003-006-03"/>
    <s v="Materiales y suministros - Semimanufacturas de plástico"/>
    <s v="TAPÓN SOLDADO 1&quot; PRESIÓN(JEFSA)"/>
    <n v="20121400"/>
    <s v="MÍNIMA CUANTÍA"/>
    <n v="3"/>
    <n v="6"/>
    <n v="10"/>
    <n v="20"/>
    <n v="23434"/>
    <s v="UNIDAD"/>
    <s v="NO SOLICITADAS"/>
  </r>
  <r>
    <x v="11"/>
    <s v="02-02-01-003-006"/>
    <s v="02-02-01-003-006-03"/>
    <s v="Materiales y suministros - Semimanufacturas de plástico"/>
    <s v="TAPÓN SOLDADO 1/2&quot; CPVC(JEFSA)"/>
    <n v="20121400"/>
    <s v="MÍNIMA CUANTÍA"/>
    <n v="3"/>
    <n v="6"/>
    <n v="10"/>
    <n v="13"/>
    <n v="20309.38"/>
    <s v="UNIDAD"/>
    <s v="NO SOLICITADAS"/>
  </r>
  <r>
    <x v="11"/>
    <s v="02-02-01-003-006"/>
    <s v="02-02-01-003-006-03"/>
    <s v="Materiales y suministros - Semimanufacturas de plástico"/>
    <s v="TAPÓN SOLDADO 1/2&quot; PRESIÓN(JEFSA)"/>
    <n v="20121400"/>
    <s v="MÍNIMA CUANTÍA"/>
    <n v="3"/>
    <n v="6"/>
    <n v="10"/>
    <n v="13"/>
    <n v="10092.81"/>
    <s v="UNIDAD"/>
    <s v="NO SOLICITADAS"/>
  </r>
  <r>
    <x v="11"/>
    <s v="02-02-01-003-006"/>
    <s v="02-02-01-003-006-03"/>
    <s v="Materiales y suministros - Semimanufacturas de plástico"/>
    <s v="FLOTADOR + VÁLVULA DE BOLA PARA TANQUES EN BRONCE 1&quot; "/>
    <n v="40141640"/>
    <s v="SELECCIÓN ABREVIADA SUBASTA INVERSA (NO DISPONIBLE)"/>
    <n v="2"/>
    <n v="3"/>
    <n v="10"/>
    <n v="10"/>
    <n v="1403505.9"/>
    <s v="UNIDAD"/>
    <s v="NO SOLICITADAS"/>
  </r>
  <r>
    <x v="11"/>
    <s v="02-02-01-003-006"/>
    <s v="02-02-01-003-006-03"/>
    <s v="Materiales y suministros - Semimanufacturas de plástico"/>
    <s v="FLOTADOR + VÁLVULA DE BOLA PARA TANQUES EN BRONCE 1/2&quot; "/>
    <n v="40141640"/>
    <s v="SELECCIÓN ABREVIADA SUBASTA INVERSA (NO DISPONIBLE)"/>
    <n v="2"/>
    <n v="3"/>
    <n v="10"/>
    <n v="15"/>
    <n v="1293744.6000000001"/>
    <s v="UNIDAD"/>
    <s v="NO SOLICITADAS"/>
  </r>
  <r>
    <x v="11"/>
    <s v="02-02-01-003-006"/>
    <s v="02-02-01-003-006-03"/>
    <s v="Materiales y suministros - Semimanufacturas de plástico"/>
    <s v="FLOTADOR + VÁLVULA DE BOLA PARA TANQUES EN BRONCE 3/4&quot; "/>
    <n v="40141640"/>
    <s v="SELECCIÓN ABREVIADA SUBASTA INVERSA (NO DISPONIBLE)"/>
    <n v="2"/>
    <n v="3"/>
    <n v="10"/>
    <n v="10"/>
    <n v="980073.6"/>
    <s v="UNIDAD"/>
    <s v="NO SOLICITADAS"/>
  </r>
  <r>
    <x v="11"/>
    <s v="02-02-01-003-006"/>
    <s v="02-02-01-003-006-03"/>
    <s v="Materiales y suministros - Semimanufacturas de plástico"/>
    <s v="CLAVIJA DE CAUCHO CON POLO A TIERRA DE 50 AMPERIOS  (JEFSA)"/>
    <n v="30241500"/>
    <s v="MÍNIMA CUANTÍA"/>
    <n v="3"/>
    <n v="6"/>
    <n v="10"/>
    <n v="20"/>
    <n v="305645.80000000005"/>
    <s v="UNIDAD"/>
    <s v="NO SOLICITADAS"/>
  </r>
  <r>
    <x v="11"/>
    <s v="02-02-01-003-006"/>
    <s v="02-02-01-003-006-03"/>
    <s v="Materiales y suministros - Semimanufacturas de plástico"/>
    <s v="CLAVIJAS DE CAUCHO CON POLO A TIERRA DE 15 AMPERIOS – 250 V (MACHO)  (JEFSA)"/>
    <n v="30241500"/>
    <s v="MÍNIMA CUANTÍA"/>
    <n v="3"/>
    <n v="6"/>
    <n v="10"/>
    <n v="20"/>
    <n v="101831.4"/>
    <s v="UNIDAD"/>
    <s v="NO SOLICITADAS"/>
  </r>
  <r>
    <x v="11"/>
    <s v="02-02-01-003-006"/>
    <s v="02-02-01-003-006-03"/>
    <s v="Materiales y suministros - Semimanufacturas de plástico"/>
    <s v="SELLO LENGÜETA PARA TANQUE SANITARIO"/>
    <n v="30181811"/>
    <n v="0"/>
    <n v="0"/>
    <n v="0"/>
    <n v="16"/>
    <n v="100"/>
    <n v="974981"/>
    <s v="UNIDAD"/>
    <s v="NO SOLICITADAS"/>
  </r>
  <r>
    <x v="11"/>
    <s v="02-02-01-003-006"/>
    <s v="02-02-01-003-006-03"/>
    <s v="Materiales y suministros - Semimanufacturas de plástico"/>
    <s v="ADAPTADOR MACHO DE 3/4 PVC - PRESIÓN"/>
    <n v="40171708"/>
    <n v="0"/>
    <n v="0"/>
    <n v="0"/>
    <n v="16"/>
    <n v="100"/>
    <n v="126958"/>
    <s v="UNIDAD"/>
    <s v="NO SOLICITADAS"/>
  </r>
  <r>
    <x v="11"/>
    <s v="02-02-01-003-006"/>
    <s v="02-02-01-003-006-03"/>
    <s v="Materiales y suministros - Semimanufacturas de plástico"/>
    <s v="ADAPTADOR MACHO DE 1&quot; PVC - PRESIÓN"/>
    <n v="40171708"/>
    <n v="0"/>
    <n v="0"/>
    <n v="0"/>
    <n v="16"/>
    <n v="120"/>
    <n v="213240"/>
    <s v="UNIDAD"/>
    <s v="NO SOLICITADAS"/>
  </r>
  <r>
    <x v="11"/>
    <s v="02-02-01-003-006"/>
    <s v="02-02-01-003-006-03"/>
    <s v="Materiales y suministros - Semimanufacturas de plástico"/>
    <s v="ADAPTADOR HEMBRA DE 1&quot; PVC - PRESIÓN"/>
    <n v="40171708"/>
    <n v="0"/>
    <n v="0"/>
    <n v="0"/>
    <n v="16"/>
    <n v="75"/>
    <n v="114318"/>
    <s v="UNIDAD"/>
    <s v="NO SOLICITADAS"/>
  </r>
  <r>
    <x v="11"/>
    <s v="02-02-01-003-006"/>
    <s v="02-02-01-003-006-03"/>
    <s v="Materiales y suministros - Semimanufacturas de plástico"/>
    <s v="ADAPTADOR HEMBRA PVC -PRESION 1 1/4&quot; / GAORI"/>
    <n v="40171708"/>
    <s v="SELECCIÓN ABREVIADA MENOR CUANTÍA"/>
    <n v="4"/>
    <n v="0"/>
    <n v="10"/>
    <n v="15"/>
    <n v="32812.950000000004"/>
    <s v="UNIDAD"/>
    <s v="NO SOLICITADAS"/>
  </r>
  <r>
    <x v="11"/>
    <s v="02-02-01-003-006"/>
    <s v="02-02-01-003-006-03"/>
    <s v="Materiales y suministros - Semimanufacturas de plástico"/>
    <s v="ADAPTADOR HEMBRA PVC -PRESION 1&quot;/ GAORI"/>
    <n v="40171708"/>
    <s v="SELECCIÓN ABREVIADA MENOR CUANTÍA"/>
    <n v="4"/>
    <n v="0"/>
    <n v="10"/>
    <n v="15"/>
    <n v="21096"/>
    <s v="UNIDAD"/>
    <s v="NO SOLICITADAS"/>
  </r>
  <r>
    <x v="11"/>
    <s v="02-02-01-003-006"/>
    <s v="02-02-01-003-006-03"/>
    <s v="Materiales y suministros - Semimanufacturas de plástico"/>
    <s v="ADAPTADOR HEMBRA DE 1/2 PVC - PRESIÓN"/>
    <n v="40171708"/>
    <s v="SELECCIÓN ABREVIADA MENOR CUANTÍA"/>
    <n v="4"/>
    <n v="0"/>
    <n v="10"/>
    <n v="25"/>
    <n v="21025"/>
    <s v="UNIDAD"/>
    <s v="NO SOLICITADAS"/>
  </r>
  <r>
    <x v="11"/>
    <s v="02-02-01-003-006"/>
    <s v="02-02-01-003-006-03"/>
    <s v="Materiales y suministros - Semimanufacturas de plástico"/>
    <s v="ADAPTADOR MACHO PVC -PRESION 1 1/2&quot;/ GAORI"/>
    <n v="40171708"/>
    <s v="SELECCIÓN ABREVIADA MENOR CUANTÍA"/>
    <n v="4"/>
    <n v="0"/>
    <n v="10"/>
    <n v="10"/>
    <n v="32850.9"/>
    <s v="UNIDAD"/>
    <s v="NO SOLICITADAS"/>
  </r>
  <r>
    <x v="11"/>
    <s v="02-02-01-003-006"/>
    <s v="02-02-01-003-006-03"/>
    <s v="Materiales y suministros - Semimanufacturas de plástico"/>
    <s v="ADAPTADOR MACHO PVC -PRESION 1 1/4&quot;/ GAORI"/>
    <n v="40171708"/>
    <s v="SELECCIÓN ABREVIADA MENOR CUANTÍA"/>
    <n v="4"/>
    <n v="0"/>
    <n v="10"/>
    <n v="20"/>
    <n v="50079.199999999997"/>
    <s v="UNIDAD"/>
    <s v="NO SOLICITADAS"/>
  </r>
  <r>
    <x v="11"/>
    <s v="02-02-01-003-006"/>
    <s v="02-02-01-003-006-03"/>
    <s v="Materiales y suministros - Semimanufacturas de plástico"/>
    <s v="ADAPTADOR MACHO PVC -PRESION 1&quot;/ GAORI"/>
    <n v="40171708"/>
    <s v="SELECCIÓN ABREVIADA MENOR CUANTÍA"/>
    <n v="4"/>
    <n v="0"/>
    <n v="10"/>
    <n v="30"/>
    <n v="49205.4"/>
    <s v="UNIDAD"/>
    <s v="NO SOLICITADAS"/>
  </r>
  <r>
    <x v="11"/>
    <s v="02-02-01-003-006"/>
    <s v="02-02-01-003-006-03"/>
    <s v="Materiales y suministros - Semimanufacturas de plástico"/>
    <s v="ADAPTADOR MACHO DE 1/2 PVC - PRESIÓN / GAORI"/>
    <n v="40171708"/>
    <s v="SELECCIÓN ABREVIADA MENOR CUANTÍA"/>
    <n v="4"/>
    <n v="0"/>
    <n v="10"/>
    <n v="30"/>
    <n v="23291.1"/>
    <s v="UNIDAD"/>
    <s v="NO SOLICITADAS"/>
  </r>
  <r>
    <x v="11"/>
    <s v="02-02-01-003-006"/>
    <s v="02-02-01-003-006-03"/>
    <s v="Materiales y suministros - Semimanufacturas de plástico"/>
    <s v="ADAPTADOR MACHO PVC -PRESION 2&quot;/ GAORI"/>
    <n v="40171708"/>
    <s v="SELECCIÓN ABREVIADA MENOR CUANTÍA"/>
    <n v="4"/>
    <n v="0"/>
    <n v="10"/>
    <n v="5"/>
    <n v="41123.050000000003"/>
    <s v="UNIDAD"/>
    <s v="NO SOLICITADAS"/>
  </r>
  <r>
    <x v="11"/>
    <s v="02-02-01-003-006"/>
    <s v="02-02-01-003-006-03"/>
    <s v="Materiales y suministros - Semimanufacturas de plástico"/>
    <s v="ACOPLE LAVAMANOS CON VALVULA DE REGULACION / GAORI"/>
    <n v="40172522"/>
    <s v="SELECCIÓN ABREVIADA MENOR CUANTÍA"/>
    <n v="4"/>
    <n v="0"/>
    <n v="10"/>
    <n v="17"/>
    <n v="259653.75"/>
    <s v="UNIDAD"/>
    <s v="NO SOLICITADAS"/>
  </r>
  <r>
    <x v="11"/>
    <s v="02-02-01-003-006"/>
    <s v="02-02-01-003-006-03"/>
    <s v="Materiales y suministros - Semimanufacturas de plástico"/>
    <s v="ACOPLE LAVAPLATOS CON VALVULA DE REGULACION / GAORI"/>
    <n v="40172522"/>
    <s v="SELECCIÓN ABREVIADA MENOR CUANTÍA"/>
    <n v="4"/>
    <n v="0"/>
    <n v="10"/>
    <n v="20"/>
    <n v="305475"/>
    <s v="UNIDAD"/>
    <s v="NO SOLICITADAS"/>
  </r>
  <r>
    <x v="11"/>
    <s v="02-02-01-003-006"/>
    <s v="02-02-01-003-006-03"/>
    <s v="Materiales y suministros - Semimanufacturas de plástico"/>
    <s v="ACOPLE SANITARIO CON VALVULA DE REGULACION / GAORI"/>
    <n v="40172522"/>
    <s v="SELECCIÓN ABREVIADA MENOR CUANTÍA"/>
    <n v="4"/>
    <n v="0"/>
    <n v="10"/>
    <n v="18"/>
    <n v="275440.5"/>
    <s v="UNIDAD"/>
    <s v="NO SOLICITADAS"/>
  </r>
  <r>
    <x v="11"/>
    <s v="02-02-01-003-006"/>
    <s v="02-02-01-003-006-03"/>
    <s v="Materiales y suministros - Semimanufacturas de plástico"/>
    <s v="AGUA STOP PARA TANQUE SANITARIO / GAORI"/>
    <n v="40141719"/>
    <s v="SELECCIÓN ABREVIADA MENOR CUANTÍA"/>
    <n v="4"/>
    <n v="0"/>
    <n v="10"/>
    <n v="25"/>
    <n v="224905.75"/>
    <s v="UNIDAD"/>
    <s v="NO SOLICITADAS"/>
  </r>
  <r>
    <x v="11"/>
    <s v="02-02-01-003-006"/>
    <s v="02-02-01-003-006-03"/>
    <s v="Materiales y suministros - Semimanufacturas de plástico"/>
    <s v="YEE SANITARIA PVC 1 1/2&quot; / GAORI"/>
    <n v="40141719"/>
    <s v="SELECCIÓN ABREVIADA MENOR CUANTÍA"/>
    <n v="4"/>
    <n v="0"/>
    <n v="10"/>
    <n v="10"/>
    <n v="43047.399999999994"/>
    <s v="UNIDAD"/>
    <s v="NO SOLICITADAS"/>
  </r>
  <r>
    <x v="11"/>
    <s v="02-02-01-003-006"/>
    <s v="02-02-01-003-006-03"/>
    <s v="Materiales y suministros - Semimanufacturas de plástico"/>
    <s v="ACOPLE HEMBRA 1 1/2  X ADAPT MANGUERA  / GAORI"/>
    <n v="20121410"/>
    <s v="SELECCIÓN ABREVIADA MENOR CUANTÍA"/>
    <n v="4"/>
    <n v="0"/>
    <n v="10"/>
    <n v="4"/>
    <n v="35924.160000000003"/>
    <s v="UNIDAD"/>
    <s v="NO SOLICITADAS"/>
  </r>
  <r>
    <x v="11"/>
    <s v="02-02-01-003-006"/>
    <s v="02-02-01-003-006-03"/>
    <s v="Materiales y suministros - Semimanufacturas de plástico"/>
    <s v="CODO DE 1 1/2&quot; PVC - PRESIÓN GACAR"/>
    <n v="40172808"/>
    <s v="MÍNIMA CUANTÍA"/>
    <n v="4"/>
    <n v="0"/>
    <n v="10"/>
    <n v="13"/>
    <n v="66190.41"/>
    <s v="UNIDAD"/>
    <s v="NO SOLICITADAS"/>
  </r>
  <r>
    <x v="11"/>
    <s v="02-02-01-003-006"/>
    <s v="02-02-01-003-006-03"/>
    <s v="Materiales y suministros - Semimanufacturas de plástico"/>
    <s v="SIFÓN EN PLÁSTICO GRIS ORINAL GACAR"/>
    <n v="30181605"/>
    <s v="MÍNIMA CUANTÍA"/>
    <n v="4"/>
    <n v="0"/>
    <n v="10"/>
    <n v="6"/>
    <n v="87007.02"/>
    <s v="UNIDAD"/>
    <s v="NO SOLICITADAS"/>
  </r>
  <r>
    <x v="11"/>
    <s v="02-02-01-003-006"/>
    <s v="02-02-01-003-006-03"/>
    <s v="Materiales y suministros - Semimanufacturas de plástico"/>
    <s v="TUBO PVC PRESIÓN DE 2&quot; - TUBO X 6 MTS C/U GACAR"/>
    <n v="40171517"/>
    <s v="MÍNIMA CUANTÍA"/>
    <n v="4"/>
    <n v="0"/>
    <n v="10"/>
    <n v="4"/>
    <n v="351262.76"/>
    <s v="UNIDAD"/>
    <s v="NO SOLICITADAS"/>
  </r>
  <r>
    <x v="11"/>
    <s v="02-02-01-003-006"/>
    <s v="02-02-01-003-006-03"/>
    <s v="Materiales y suministros - Semimanufacturas de plástico"/>
    <s v="TUBO PVC PRESIÓN DE 11/4&quot; - TUBO X 6 MTS C/U GACAR"/>
    <n v="40171517"/>
    <s v="MÍNIMA CUANTÍA"/>
    <n v="4"/>
    <n v="0"/>
    <n v="10"/>
    <n v="4"/>
    <n v="175621.92"/>
    <s v="UNIDAD"/>
    <s v="NO SOLICITADAS"/>
  </r>
  <r>
    <x v="11"/>
    <s v="02-02-01-003-006"/>
    <s v="02-02-01-003-006-03"/>
    <s v="Materiales y suministros - Semimanufacturas de plástico"/>
    <s v="TUBO PVC PRESIÓN DE 11/2&quot; - TUBO X 6 MTS C/U GACAR"/>
    <n v="40171517"/>
    <s v="MÍNIMA CUANTÍA"/>
    <n v="4"/>
    <n v="0"/>
    <n v="10"/>
    <n v="4"/>
    <n v="228943.64"/>
    <s v="UNIDAD"/>
    <s v="NO SOLICITADAS"/>
  </r>
  <r>
    <x v="11"/>
    <s v="02-02-01-003-006"/>
    <s v="02-02-01-003-006-03"/>
    <s v="Materiales y suministros - Semimanufacturas de plástico"/>
    <s v="TUBO PVC PRESIÓN 21- 200 PSI DE 1&quot; - TUBO X 6 MTS C/U"/>
    <n v="40171517"/>
    <s v="MÍNIMA CUANTÍA"/>
    <n v="4"/>
    <n v="0"/>
    <n v="10"/>
    <n v="4"/>
    <n v="100333.68"/>
    <s v="UNIDAD"/>
    <s v="NO SOLICITADAS"/>
  </r>
  <r>
    <x v="11"/>
    <s v="02-02-01-003-006"/>
    <s v="02-02-01-003-006-03"/>
    <s v="Materiales y suministros - Semimanufacturas de plástico"/>
    <s v="TUBO PVC PRESIÓN 21- 200 PSI DE 3/4&quot; - TUBO X 6 MTS C/U GACAR"/>
    <n v="40171517"/>
    <s v="MÍNIMA CUANTÍA"/>
    <n v="4"/>
    <n v="0"/>
    <n v="10"/>
    <n v="4"/>
    <n v="68978.44"/>
    <s v="UNIDAD"/>
    <s v="NO SOLICITADAS"/>
  </r>
  <r>
    <x v="11"/>
    <s v="02-02-01-003-006"/>
    <s v="02-02-01-003-006-03"/>
    <s v="Materiales y suministros - Semimanufacturas de plástico"/>
    <s v="TUBO PVC PRESIÓN 13.5 - 315 PSI DE 1/2&quot; - TUBO X 6 MTS C/U"/>
    <n v="40171517"/>
    <s v="MÍNIMA CUANTÍA"/>
    <n v="4"/>
    <n v="0"/>
    <n v="10"/>
    <n v="4"/>
    <n v="56427.24"/>
    <s v="UNIDAD"/>
    <s v="NO SOLICITADAS"/>
  </r>
  <r>
    <x v="11"/>
    <s v="02-02-01-003-006"/>
    <s v="02-02-01-003-006-03"/>
    <s v="Materiales y suministros - Semimanufacturas de plástico"/>
    <s v="ADAPTADOR HEMBRA DE 1/2 PVC - PRESIÓN GACAR"/>
    <n v="40171708"/>
    <s v="MÍNIMA CUANTÍA"/>
    <n v="4"/>
    <n v="0"/>
    <n v="10"/>
    <n v="6"/>
    <n v="4658.16"/>
    <s v="UNIDAD"/>
    <s v="NO SOLICITADAS"/>
  </r>
  <r>
    <x v="11"/>
    <s v="02-02-01-003-006"/>
    <s v="02-02-01-003-006-03"/>
    <s v="Materiales y suministros - Semimanufacturas de plástico"/>
    <s v="ADAPTADOR MACHO DE 1/2 PVC - PRESIÓN GACAR"/>
    <n v="40171708"/>
    <s v="MÍNIMA CUANTÍA"/>
    <n v="4"/>
    <n v="0"/>
    <n v="10"/>
    <n v="6"/>
    <n v="4658.16"/>
    <s v="UNIDAD"/>
    <s v="NO SOLICITADAS"/>
  </r>
  <r>
    <x v="11"/>
    <s v="02-02-01-003-006"/>
    <s v="02-02-01-003-006-03"/>
    <s v="Materiales y suministros - Semimanufacturas de plástico"/>
    <s v="CHAZO PLÁSTICO PUNTILLA DE 1/4 X 1 PRESENTACIÓN (PAQUETE X 500 UND C/U) GACAR"/>
    <n v="31161528"/>
    <s v="MÍNIMA CUANTÍA"/>
    <n v="4"/>
    <n v="0"/>
    <n v="10"/>
    <n v="1"/>
    <n v="27266.17"/>
    <s v="UNIDAD"/>
    <s v="NO SOLICITADAS"/>
  </r>
  <r>
    <x v="11"/>
    <s v="02-02-01-003-006"/>
    <s v="02-02-01-003-006-03"/>
    <s v="Materiales y suministros - Semimanufacturas de plástico"/>
    <s v="CHAZO PLÁSTICO PUNTILLA DE 1/4 X 1/2 PRESENTACIÓN (PAQUETE X 500 UND C/U) GACAR"/>
    <n v="31161528"/>
    <s v="MÍNIMA CUANTÍA"/>
    <n v="4"/>
    <n v="0"/>
    <n v="10"/>
    <n v="1"/>
    <n v="24663.38"/>
    <s v="UNIDAD"/>
    <s v="NO SOLICITADAS"/>
  </r>
  <r>
    <x v="11"/>
    <s v="02-02-01-003-006"/>
    <s v="02-02-01-003-006-03"/>
    <s v="Materiales y suministros - Semimanufacturas de plástico"/>
    <s v="CHAZO PLÁSTICO PUNTILLA DE 1/4 X 2 PRESENTACIÓN (PAQUETE X 500 UND C/U) GACAR"/>
    <n v="31161528"/>
    <s v="MÍNIMA CUANTÍA"/>
    <n v="4"/>
    <n v="0"/>
    <n v="10"/>
    <n v="1"/>
    <n v="30575.040000000001"/>
    <s v="UNIDAD"/>
    <s v="NO SOLICITADAS"/>
  </r>
  <r>
    <x v="11"/>
    <s v="02-02-01-003-006"/>
    <s v="02-02-01-003-006-03"/>
    <s v="Materiales y suministros - Semimanufacturas de plástico"/>
    <s v="CODO ALTA PRESIÓN 2&quot; PVC 90° GACAR"/>
    <n v="40172808"/>
    <s v="MÍNIMA CUANTÍA"/>
    <n v="4"/>
    <n v="0"/>
    <n v="10"/>
    <n v="4"/>
    <n v="40747.760000000002"/>
    <s v="UNIDAD"/>
    <s v="NO SOLICITADAS"/>
  </r>
  <r>
    <x v="11"/>
    <s v="02-02-01-003-006"/>
    <s v="02-02-01-003-006-03"/>
    <s v="Materiales y suministros - Semimanufacturas de plástico"/>
    <s v="CODO DE 1&quot; PVC  GACAR"/>
    <n v="40172808"/>
    <s v="MÍNIMA CUANTÍA"/>
    <n v="4"/>
    <n v="0"/>
    <n v="10"/>
    <n v="10"/>
    <n v="16401.8"/>
    <s v="UNIDAD"/>
    <s v="NO SOLICITADAS"/>
  </r>
  <r>
    <x v="11"/>
    <s v="02-02-01-003-006"/>
    <s v="02-02-01-003-006-03"/>
    <s v="Materiales y suministros - Semimanufacturas de plástico"/>
    <s v="CODO DE 1 1/4&quot; PVC  GACAR"/>
    <n v="40172808"/>
    <s v="MÍNIMA CUANTÍA"/>
    <n v="4"/>
    <n v="0"/>
    <n v="10"/>
    <n v="10"/>
    <n v="35245.700000000004"/>
    <s v="UNIDAD"/>
    <s v="NO SOLICITADAS"/>
  </r>
  <r>
    <x v="11"/>
    <s v="02-02-01-003-006"/>
    <s v="02-02-01-003-006-03"/>
    <s v="Materiales y suministros - Semimanufacturas de plástico"/>
    <s v="CODO DE 3/4&quot; PVC GACAR"/>
    <n v="40172808"/>
    <s v="MÍNIMA CUANTÍA"/>
    <n v="4"/>
    <n v="0"/>
    <n v="10"/>
    <n v="10"/>
    <n v="9369.7000000000007"/>
    <s v="UNIDAD"/>
    <s v="NO SOLICITADAS"/>
  </r>
  <r>
    <x v="11"/>
    <s v="02-02-01-003-006"/>
    <s v="02-02-01-003-006-03"/>
    <s v="Materiales y suministros - Semimanufacturas de plástico"/>
    <s v="REJILLA DE VENTILACIÓN PLÁSTICA NORMA GAS NATURAL MEDIDAS 30X 30 GACAR"/>
    <n v="40101503"/>
    <s v="MÍNIMA CUANTÍA"/>
    <n v="4"/>
    <n v="0"/>
    <n v="10"/>
    <n v="5"/>
    <n v="88175.849999999991"/>
    <s v="UNIDAD"/>
    <s v="NO SOLICITADAS"/>
  </r>
  <r>
    <x v="11"/>
    <s v="02-02-01-003-006"/>
    <s v="02-02-01-003-006-03"/>
    <s v="Materiales y suministros - Semimanufacturas de plástico"/>
    <s v="SELLO LENGÜETA PARA TANQUE SANITARIO REF. 013323331 GACAR"/>
    <n v="40174803"/>
    <s v="MÍNIMA CUANTÍA"/>
    <n v="4"/>
    <n v="0"/>
    <n v="10"/>
    <n v="10"/>
    <n v="89962.299999999988"/>
    <s v="UNIDAD"/>
    <s v="NO SOLICITADAS"/>
  </r>
  <r>
    <x v="11"/>
    <s v="02-02-01-003-006"/>
    <s v="02-02-01-003-006-03"/>
    <s v="Materiales y suministros - Semimanufacturas de plástico"/>
    <s v="SEMI-CODO DE 1&quot; PVC – PRESIÓN GACAR"/>
    <n v="40172808"/>
    <s v="MÍNIMA CUANTÍA"/>
    <n v="4"/>
    <n v="0"/>
    <n v="10"/>
    <n v="6"/>
    <n v="10781.82"/>
    <s v="UNIDAD"/>
    <s v="NO SOLICITADAS"/>
  </r>
  <r>
    <x v="11"/>
    <s v="02-02-01-003-006"/>
    <s v="02-02-01-003-006-03"/>
    <s v="Materiales y suministros - Semimanufacturas de plástico"/>
    <s v="TEE DE 1&quot; PVC- PRESIÓN GACAR"/>
    <n v="40174900"/>
    <s v="MÍNIMA CUANTÍA"/>
    <n v="4"/>
    <n v="0"/>
    <n v="10"/>
    <n v="6"/>
    <n v="13125.18"/>
    <s v="UNIDAD"/>
    <s v="NO SOLICITADAS"/>
  </r>
  <r>
    <x v="11"/>
    <s v="02-02-01-003-006"/>
    <s v="02-02-01-003-006-03"/>
    <s v="Materiales y suministros - Semimanufacturas de plástico"/>
    <s v="UNIÓN DE 1&quot; PVC - PRESIÓN GACAR"/>
    <n v="40174900"/>
    <s v="MÍNIMA CUANTÍA"/>
    <n v="4"/>
    <n v="0"/>
    <n v="10"/>
    <n v="6"/>
    <n v="5621.82"/>
    <s v="UNIDAD"/>
    <s v="NO SOLICITADAS"/>
  </r>
  <r>
    <x v="11"/>
    <s v="02-02-01-003-006"/>
    <s v="02-02-01-003-006-03"/>
    <s v="Materiales y suministros - Semimanufacturas de plástico"/>
    <s v="PLÁSTICO EMBALAJE VINIPEL X 1000 MTS CALIBRE 90 DE 60 CMTS TRANSPARENTE GACAR"/>
    <n v="24141501"/>
    <s v="MÍNIMA CUANTÍA"/>
    <n v="4"/>
    <n v="0"/>
    <n v="10"/>
    <n v="10"/>
    <n v="723863"/>
    <s v="UNIDAD"/>
    <s v="NO SOLICITADAS"/>
  </r>
  <r>
    <x v="11"/>
    <s v="02-02-01-003-006"/>
    <s v="02-02-01-003-006-03"/>
    <s v="Materiales y suministros - Semimanufacturas de plástico"/>
    <s v="ACOPLE SANITARIO REF. 380193331 PLÁSTICO GACAR"/>
    <n v="31163003"/>
    <s v="MÍNIMA CUANTÍA"/>
    <n v="5"/>
    <n v="0"/>
    <n v="10"/>
    <n v="6"/>
    <n v="91813.5"/>
    <s v="UNIDAD"/>
    <s v="NO SOLICITADAS"/>
  </r>
  <r>
    <x v="11"/>
    <s v="02-02-01-003-006"/>
    <s v="02-02-01-003-006-03"/>
    <s v="Materiales y suministros - Semimanufacturas de plástico"/>
    <s v="ADAPTADOR SIFÓN LAVAMANOS/LAVAPLATOS"/>
    <n v="40171708"/>
    <s v="MÍNIMA CUANTÍA"/>
    <n v="5"/>
    <n v="0"/>
    <n v="10"/>
    <n v="6"/>
    <n v="30726.120000000003"/>
    <s v="UNIDAD"/>
    <s v="NO SOLICITADAS"/>
  </r>
  <r>
    <x v="11"/>
    <s v="02-02-01-003-006"/>
    <s v="02-02-01-003-006-03"/>
    <s v="Materiales y suministros - Semimanufacturas de plástico"/>
    <s v="SIFÓN LAVAPLATOS REF. 935113331  GACAR"/>
    <n v="30181605"/>
    <s v="MÍNIMA CUANTÍA"/>
    <n v="5"/>
    <n v="0"/>
    <n v="10"/>
    <n v="2"/>
    <n v="25657.38"/>
    <s v="UNIDAD"/>
    <s v="NO SOLICITADAS"/>
  </r>
  <r>
    <x v="11"/>
    <s v="02-02-01-003-006"/>
    <s v="02-02-01-003-006-03"/>
    <s v="Materiales y suministros - Semimanufacturas de plástico"/>
    <s v="ACOPLE LAVAMANOS PLÁSTICO DE -1/2&quot; 40 CM DE LONGITUD-GACAR"/>
    <n v="31163000"/>
    <s v="MÍNIMA CUANTÍA"/>
    <n v="9"/>
    <n v="0"/>
    <n v="16"/>
    <n v="10"/>
    <n v="165537.59999999998"/>
    <s v="UNIDAD"/>
    <s v="NO SOLICITADAS"/>
  </r>
  <r>
    <x v="11"/>
    <s v="02-02-01-003-006"/>
    <s v="02-02-01-003-006-03"/>
    <s v="Materiales y suministros - Semimanufacturas de plástico"/>
    <s v="CURVAS CONDUIT PVC DE 1/2-GACAS"/>
    <n v="39121529"/>
    <s v="SELECCIÓN ABREVIADA SUBASTA INVERSA (NO DISPONIBLE)"/>
    <n v="9"/>
    <n v="0"/>
    <n v="16"/>
    <n v="5"/>
    <n v="9307.9"/>
    <s v="UNIDAD"/>
    <s v="NO SOLICITADAS"/>
  </r>
  <r>
    <x v="11"/>
    <s v="02-02-01-003-006"/>
    <s v="02-02-01-003-006-03"/>
    <s v="Materiales y suministros - Semimanufacturas de plástico"/>
    <s v="TUBO CONDUIT PVC 1/2&quot; X 3 MT-GACAS"/>
    <n v="39121700"/>
    <s v="SELECCIÓN ABREVIADA SUBASTA INVERSA (NO DISPONIBLE)"/>
    <n v="9"/>
    <n v="0"/>
    <n v="16"/>
    <n v="4"/>
    <n v="28865.48"/>
    <s v="UNIDAD"/>
    <s v="NO SOLICITADAS"/>
  </r>
  <r>
    <x v="11"/>
    <s v="02-02-01-003-006"/>
    <s v="02-02-01-003-006-03"/>
    <s v="Materiales y suministros - Semimanufacturas de plástico"/>
    <s v="CODO DE 1 1/2&quot; PVC - PRESIÓN-GACAS"/>
    <n v="40172808"/>
    <s v="SELECCIÓN ABREVIADA SUBASTA INVERSA (NO DISPONIBLE)"/>
    <n v="9"/>
    <n v="0"/>
    <n v="16"/>
    <n v="158"/>
    <n v="871880.34"/>
    <s v="UNIDAD"/>
    <s v="NO SOLICITADAS"/>
  </r>
  <r>
    <x v="11"/>
    <s v="02-02-01-003-006"/>
    <s v="02-02-01-003-006-03"/>
    <s v="Materiales y suministros - Semimanufacturas de plástico"/>
    <s v="SIFÓN EN PLÁSTICO GRIS ORINAL-GACAS"/>
    <n v="30181605"/>
    <s v="SELECCIÓN ABREVIADA SUBASTA INVERSA (NO DISPONIBLE)"/>
    <n v="9"/>
    <n v="0"/>
    <n v="16"/>
    <n v="14"/>
    <n v="220031.97999999998"/>
    <s v="UNIDAD"/>
    <s v="NO SOLICITADAS"/>
  </r>
  <r>
    <x v="11"/>
    <s v="02-02-01-003-006"/>
    <s v="02-02-01-003-006-03"/>
    <s v="Materiales y suministros - Semimanufacturas de plástico"/>
    <s v="TUBO PVC PRESIÓN DE 2&quot; - TUBO X 6 MTS C/U-GACAS"/>
    <n v="40171517"/>
    <s v="SELECCIÓN ABREVIADA SUBASTA INVERSA (NO DISPONIBLE)"/>
    <n v="9"/>
    <n v="0"/>
    <n v="16"/>
    <n v="3"/>
    <n v="285529.52999999997"/>
    <s v="UNIDAD"/>
    <s v="NO SOLICITADAS"/>
  </r>
  <r>
    <x v="11"/>
    <s v="02-02-01-003-006"/>
    <s v="02-02-01-003-006-03"/>
    <s v="Materiales y suministros - Semimanufacturas de plástico"/>
    <s v="TUBO PVC PRESIÓN DE 11/4&quot; - TUBO X 6 MTS C/U-GACAS"/>
    <n v="40171517"/>
    <s v="SELECCIÓN ABREVIADA SUBASTA INVERSA (NO DISPONIBLE)"/>
    <n v="9"/>
    <n v="0"/>
    <n v="16"/>
    <n v="2"/>
    <n v="95171.74"/>
    <s v="UNIDAD"/>
    <s v="NO SOLICITADAS"/>
  </r>
  <r>
    <x v="11"/>
    <s v="02-02-01-003-006"/>
    <s v="02-02-01-003-006-03"/>
    <s v="Materiales y suministros - Semimanufacturas de plástico"/>
    <s v="TUBO PVC PRESIÓN DE 11/2&quot; - TUBO X 6 MTS C/U-GACAS"/>
    <n v="40171517"/>
    <s v="SELECCIÓN ABREVIADA SUBASTA INVERSA (NO DISPONIBLE)"/>
    <n v="9"/>
    <n v="0"/>
    <n v="16"/>
    <n v="4"/>
    <n v="248135.32"/>
    <s v="UNIDAD"/>
    <s v="NO SOLICITADAS"/>
  </r>
  <r>
    <x v="11"/>
    <s v="02-02-01-003-006"/>
    <s v="02-02-01-003-006-03"/>
    <s v="Materiales y suministros - Semimanufacturas de plástico"/>
    <s v="TUBO PVC PRESIÓN 21- 200 PSI DE 1&quot; - TUBO X 6 MTS C/U-GACAS"/>
    <n v="40171517"/>
    <s v="SELECCIÓN ABREVIADA SUBASTA INVERSA (NO DISPONIBLE)"/>
    <n v="9"/>
    <n v="0"/>
    <n v="16"/>
    <n v="9"/>
    <n v="244677.33"/>
    <s v="UNIDAD"/>
    <s v="NO SOLICITADAS"/>
  </r>
  <r>
    <x v="11"/>
    <s v="02-02-01-003-006"/>
    <s v="02-02-01-003-006-03"/>
    <s v="Materiales y suministros - Semimanufacturas de plástico"/>
    <s v="TUBO PVC PRESIÓN 21- 200 PSI DE 3/4&quot; - TUBO X 6 MTS C/U-GACAS"/>
    <n v="40171517"/>
    <s v="SELECCIÓN ABREVIADA SUBASTA INVERSA (NO DISPONIBLE)"/>
    <n v="9"/>
    <n v="0"/>
    <n v="16"/>
    <n v="9"/>
    <n v="168209.63999999998"/>
    <s v="UNIDAD"/>
    <s v="NO SOLICITADAS"/>
  </r>
  <r>
    <x v="11"/>
    <s v="02-02-01-003-006"/>
    <s v="02-02-01-003-006-03"/>
    <s v="Materiales y suministros - Semimanufacturas de plástico"/>
    <s v="TUBO PVC PRESIÓN 13.5 - 315 PSI DE 1/2&quot; - TUBO X 6 MTS C/U-GACAS"/>
    <n v="40171517"/>
    <s v="SELECCIÓN ABREVIADA SUBASTA INVERSA (NO DISPONIBLE)"/>
    <n v="9"/>
    <n v="0"/>
    <n v="16"/>
    <n v="14"/>
    <n v="214045.16"/>
    <s v="UNIDAD"/>
    <s v="NO SOLICITADAS"/>
  </r>
  <r>
    <x v="11"/>
    <s v="02-02-01-003-006"/>
    <s v="02-02-01-003-006-03"/>
    <s v="Materiales y suministros - Semimanufacturas de plástico"/>
    <s v="ACOPLE SANITARIO REF. 380193331 PLÁSTICO-GACAS"/>
    <n v="31163003"/>
    <s v="SELECCIÓN ABREVIADA SUBASTA INVERSA (NO DISPONIBLE)"/>
    <n v="9"/>
    <n v="0"/>
    <n v="16"/>
    <n v="29"/>
    <n v="480968.77"/>
    <s v="UNIDAD"/>
    <s v="NO SOLICITADAS"/>
  </r>
  <r>
    <x v="11"/>
    <s v="02-02-01-003-006"/>
    <s v="02-02-01-003-006-03"/>
    <s v="Materiales y suministros - Semimanufacturas de plástico"/>
    <s v="ADAPTADOR SIFÓN LAVAMANOS/LAVAPLATOS-GACAS"/>
    <n v="40171708"/>
    <s v="SELECCIÓN ABREVIADA SUBASTA INVERSA (NO DISPONIBLE)"/>
    <n v="9"/>
    <n v="0"/>
    <n v="16"/>
    <n v="28"/>
    <n v="155388.80000000002"/>
    <s v="UNIDAD"/>
    <s v="NO SOLICITADAS"/>
  </r>
  <r>
    <x v="11"/>
    <s v="02-02-01-003-006"/>
    <s v="02-02-01-003-006-03"/>
    <s v="Materiales y suministros - Semimanufacturas de plástico"/>
    <s v="SIFÓN LAVAPLATOS REF. 935113331-GACAS"/>
    <n v="30181605"/>
    <s v="SELECCIÓN ABREVIADA SUBASTA INVERSA (NO DISPONIBLE)"/>
    <n v="9"/>
    <n v="0"/>
    <n v="16"/>
    <n v="19"/>
    <n v="266277.78000000003"/>
    <s v="UNIDAD"/>
    <s v="NO SOLICITADAS"/>
  </r>
  <r>
    <x v="11"/>
    <s v="02-02-01-003-006"/>
    <s v="02-02-01-003-006-03"/>
    <s v="Materiales y suministros - Semimanufacturas de plástico"/>
    <s v="ADAPTADOR HEMBRA DE 1/2 PVC - PRESIÓN-GACAS"/>
    <n v="40171708"/>
    <s v="SELECCIÓN ABREVIADA SUBASTA INVERSA (NO DISPONIBLE)"/>
    <n v="9"/>
    <n v="0"/>
    <n v="16"/>
    <n v="19"/>
    <n v="15979"/>
    <s v="UNIDAD"/>
    <s v="NO SOLICITADAS"/>
  </r>
  <r>
    <x v="11"/>
    <s v="02-02-01-003-006"/>
    <s v="02-02-01-003-006-03"/>
    <s v="Materiales y suministros - Semimanufacturas de plástico"/>
    <s v="ADAPTADOR MACHO DE 1/2 PVC - PRESIÓN-GACAS"/>
    <n v="40171708"/>
    <s v="SELECCIÓN ABREVIADA SUBASTA INVERSA (NO DISPONIBLE)"/>
    <n v="9"/>
    <n v="0"/>
    <n v="16"/>
    <n v="19"/>
    <n v="15979"/>
    <s v="UNIDAD"/>
    <s v="NO SOLICITADAS"/>
  </r>
  <r>
    <x v="11"/>
    <s v="02-02-01-003-006"/>
    <s v="02-02-01-003-006-03"/>
    <s v="Materiales y suministros - Semimanufacturas de plástico"/>
    <s v="CHAZO PLÁSTICO CON TORNILLO 3/4. PRESENTACIÓN X UNIDAD-GACAS"/>
    <n v="31161528"/>
    <s v="SELECCIÓN ABREVIADA SUBASTA INVERSA (NO DISPONIBLE)"/>
    <n v="9"/>
    <n v="0"/>
    <n v="16"/>
    <n v="595"/>
    <n v="58238.6"/>
    <s v="UNIDAD"/>
    <s v="NO SOLICITADAS"/>
  </r>
  <r>
    <x v="11"/>
    <s v="02-02-01-003-006"/>
    <s v="02-02-01-003-006-03"/>
    <s v="Materiales y suministros - Semimanufacturas de plástico"/>
    <s v="CHAZO PLÁSTICO TIPO CAIMÁN O SUPRA COLAPSABLE DE 1/4&quot;-GACAS"/>
    <n v="31161528"/>
    <s v="SELECCIÓN ABREVIADA SUBASTA INVERSA (NO DISPONIBLE)"/>
    <n v="9"/>
    <n v="0"/>
    <n v="16"/>
    <n v="50"/>
    <n v="10310"/>
    <s v="UNIDAD"/>
    <s v="NO SOLICITADAS"/>
  </r>
  <r>
    <x v="11"/>
    <s v="02-02-01-003-006"/>
    <s v="02-02-01-003-006-03"/>
    <s v="Materiales y suministros - Semimanufacturas de plástico"/>
    <s v="CHAZO PLÁSTICO PUNTILLA DE 1/4 X 1 PRESENTACIÓN (PAQUETE X 500 UND C/U)-GACAS"/>
    <n v="31161528"/>
    <s v="SELECCIÓN ABREVIADA SUBASTA INVERSA (NO DISPONIBLE)"/>
    <n v="9"/>
    <n v="0"/>
    <n v="16"/>
    <n v="2"/>
    <n v="59103.18"/>
    <s v="UNIDAD"/>
    <s v="NO SOLICITADAS"/>
  </r>
  <r>
    <x v="11"/>
    <s v="02-02-01-003-006"/>
    <s v="02-02-01-003-006-03"/>
    <s v="Materiales y suministros - Semimanufacturas de plástico"/>
    <s v="CHAZO PLÁSTICO PUNTILLA DE 1/4 X 1/2 PRESENTACIÓN (PAQUETE X 500 UND C/U)V-GACAS"/>
    <n v="31161528"/>
    <s v="SELECCIÓN ABREVIADA SUBASTA INVERSA (NO DISPONIBLE)"/>
    <n v="9"/>
    <n v="0"/>
    <n v="16"/>
    <n v="5"/>
    <n v="133655.9"/>
    <s v="UNIDAD"/>
    <s v="NO SOLICITADAS"/>
  </r>
  <r>
    <x v="11"/>
    <s v="02-02-01-003-006"/>
    <s v="02-02-01-003-006-03"/>
    <s v="Materiales y suministros - Semimanufacturas de plástico"/>
    <s v="CHAZO PLÁSTICO PUNTILLA DE 1/4 X 2 PRESENTACIÓN (PAQUETE X 500 UND C/U)-GACAS"/>
    <n v="31161528"/>
    <s v="SELECCIÓN ABREVIADA SUBASTA INVERSA (NO DISPONIBLE)"/>
    <n v="9"/>
    <n v="0"/>
    <n v="16"/>
    <n v="5"/>
    <n v="165689.59999999998"/>
    <s v="UNIDAD"/>
    <s v="NO SOLICITADAS"/>
  </r>
  <r>
    <x v="11"/>
    <s v="02-02-01-003-006"/>
    <s v="02-02-01-003-006-03"/>
    <s v="Materiales y suministros - Semimanufacturas de plástico"/>
    <s v="CODO ALTA PRESIÓN 2&quot; PVC 90°-GACAS"/>
    <n v="40172808"/>
    <s v="SELECCIÓN ABREVIADA SUBASTA INVERSA (NO DISPONIBLE)"/>
    <n v="9"/>
    <n v="0"/>
    <n v="16"/>
    <n v="9"/>
    <n v="99370.98"/>
    <s v="UNIDAD"/>
    <s v="NO SOLICITADAS"/>
  </r>
  <r>
    <x v="11"/>
    <s v="02-02-01-003-006"/>
    <s v="02-02-01-003-006-03"/>
    <s v="Materiales y suministros - Semimanufacturas de plástico"/>
    <s v="CODO DE 1&quot; PVC-GACAS"/>
    <n v="40172808"/>
    <s v="SELECCIÓN ABREVIADA SUBASTA INVERSA (NO DISPONIBLE)"/>
    <n v="9"/>
    <n v="0"/>
    <n v="16"/>
    <n v="19"/>
    <n v="33763"/>
    <s v="UNIDAD"/>
    <s v="NO SOLICITADAS"/>
  </r>
  <r>
    <x v="11"/>
    <s v="02-02-01-003-006"/>
    <s v="02-02-01-003-006-03"/>
    <s v="Materiales y suministros - Semimanufacturas de plástico"/>
    <s v="CODO DE 1 1/4&quot; PVC-GACAS"/>
    <n v="40172808"/>
    <s v="SELECCIÓN ABREVIADA SUBASTA INVERSA (NO DISPONIBLE)"/>
    <n v="9"/>
    <n v="0"/>
    <n v="16"/>
    <n v="14"/>
    <n v="53481.4"/>
    <s v="UNIDAD"/>
    <s v="NO SOLICITADAS"/>
  </r>
  <r>
    <x v="11"/>
    <s v="02-02-01-003-006"/>
    <s v="02-02-01-003-006-03"/>
    <s v="Materiales y suministros - Semimanufacturas de plástico"/>
    <s v="CODO DE 3/4&quot; PVC-GACAS"/>
    <n v="40172808"/>
    <s v="SELECCIÓN ABREVIADA SUBASTA INVERSA (NO DISPONIBLE)"/>
    <n v="9"/>
    <n v="0"/>
    <n v="16"/>
    <n v="15"/>
    <n v="15237.6"/>
    <s v="UNIDAD"/>
    <s v="NO SOLICITADAS"/>
  </r>
  <r>
    <x v="11"/>
    <s v="02-02-01-003-006"/>
    <s v="02-02-01-003-006-03"/>
    <s v="Materiales y suministros - Semimanufacturas de plástico"/>
    <s v="REJILLA DE VENTILACIÓN PLÁSTICA NORMA GAS NATURAL MEDIDAS 30X 30-GACAS"/>
    <n v="40101503"/>
    <s v="SELECCIÓN ABREVIADA SUBASTA INVERSA (NO DISPONIBLE)"/>
    <n v="9"/>
    <n v="0"/>
    <n v="16"/>
    <n v="3"/>
    <n v="57341.37"/>
    <s v="UNIDAD"/>
    <s v="NO SOLICITADAS"/>
  </r>
  <r>
    <x v="11"/>
    <s v="02-02-01-003-006"/>
    <s v="02-02-01-003-006-03"/>
    <s v="Materiales y suministros - Semimanufacturas de plástico"/>
    <s v="REJILLA DE VENTILACIÓN PLÁSTICA NORMA GAS NATURAL MEDIDAS 30X 30"/>
    <n v="40101503"/>
    <s v="SELECCIÓN ABREVIADA SUBASTA INVERSA (NO DISPONIBLE)"/>
    <n v="9"/>
    <n v="0"/>
    <n v="16"/>
    <n v="12"/>
    <n v="229365.48"/>
    <s v="UNIDAD"/>
    <s v="NO SOLICITADAS"/>
  </r>
  <r>
    <x v="11"/>
    <s v="02-02-01-003-006"/>
    <s v="02-02-01-003-006-03"/>
    <s v="Materiales y suministros - Semimanufacturas de plástico"/>
    <s v="SELLO LENGÜETA PARA TANQUE SANITARIO REF. 013323331-GACAS"/>
    <n v="40174803"/>
    <s v="SELECCIÓN ABREVIADA SUBASTA INVERSA (NO DISPONIBLE)"/>
    <n v="9"/>
    <n v="0"/>
    <n v="16"/>
    <n v="14"/>
    <n v="136497.34"/>
    <s v="UNIDAD"/>
    <s v="NO SOLICITADAS"/>
  </r>
  <r>
    <x v="11"/>
    <s v="02-02-01-003-006"/>
    <s v="02-02-01-003-006-03"/>
    <s v="Materiales y suministros - Semimanufacturas de plástico"/>
    <s v="SEMI-CODO DE 1&quot; PVC – PRESIÓN-GACAS"/>
    <n v="40172808"/>
    <s v="SELECCIÓN ABREVIADA SUBASTA INVERSA (NO DISPONIBLE)"/>
    <n v="9"/>
    <n v="0"/>
    <n v="16"/>
    <n v="14"/>
    <n v="27259.539999999997"/>
    <s v="UNIDAD"/>
    <s v="NO SOLICITADAS"/>
  </r>
  <r>
    <x v="11"/>
    <s v="02-02-01-003-006"/>
    <s v="02-02-01-003-006-03"/>
    <s v="Materiales y suministros - Semimanufacturas de plástico"/>
    <s v="TEE DE 1&quot; PVC- PRESIÓN-GACAS"/>
    <n v="40174900"/>
    <s v="SELECCIÓN ABREVIADA SUBASTA INVERSA (NO DISPONIBLE)"/>
    <n v="9"/>
    <n v="0"/>
    <n v="16"/>
    <n v="19"/>
    <n v="45029.62"/>
    <s v="UNIDAD"/>
    <s v="NO SOLICITADAS"/>
  </r>
  <r>
    <x v="11"/>
    <s v="02-02-01-003-006"/>
    <s v="02-02-01-003-006-03"/>
    <s v="Materiales y suministros - Semimanufacturas de plástico"/>
    <s v="TEE DE 3&quot; PVC- SANITARIA-GACAS"/>
    <n v="40174900"/>
    <s v="SELECCIÓN ABREVIADA SUBASTA INVERSA (NO DISPONIBLE)"/>
    <n v="9"/>
    <n v="0"/>
    <n v="16"/>
    <n v="1"/>
    <n v="10617.41"/>
    <s v="UNIDAD"/>
    <s v="NO SOLICITADAS"/>
  </r>
  <r>
    <x v="11"/>
    <s v="02-02-01-003-006"/>
    <s v="02-02-01-003-006-03"/>
    <s v="Materiales y suministros - Semimanufacturas de plástico"/>
    <s v="UNIÓN DE 1&quot; PVC - PRESIÓN-GACAS"/>
    <n v="40174900"/>
    <s v="SELECCIÓN ABREVIADA SUBASTA INVERSA (NO DISPONIBLE)"/>
    <n v="9"/>
    <n v="0"/>
    <n v="16"/>
    <n v="20"/>
    <n v="20316.8"/>
    <s v="UNIDAD"/>
    <s v="NO SOLICITADAS"/>
  </r>
  <r>
    <x v="11"/>
    <s v="02-02-01-003-006"/>
    <s v="02-02-01-003-006-03"/>
    <s v="Materiales y suministros - Semimanufacturas de plástico"/>
    <s v="ACOPLE LAVAMANOS PLÁSTICO DE -1/2&quot; 40 CM DE LONGITUD-GACAS"/>
    <n v="40172608"/>
    <s v="SELECCIÓN ABREVIADA SUBASTA INVERSA (NO DISPONIBLE)"/>
    <n v="9"/>
    <n v="0"/>
    <n v="16"/>
    <n v="12"/>
    <n v="198645.12"/>
    <s v="UNIDAD"/>
    <s v="NO SOLICITADAS"/>
  </r>
  <r>
    <x v="11"/>
    <s v="02-02-01-003-006"/>
    <s v="02-02-01-003-006-03"/>
    <s v="Materiales y suministros - Semimanufacturas de plástico"/>
    <s v="SIFÓN DE ACORDEÓN CROMADO LAVAMOS/LAVAPLATOS REF. 04001811-GACAS"/>
    <n v="31162203"/>
    <s v="SELECCIÓN ABREVIADA SUBASTA INVERSA (NO DISPONIBLE)"/>
    <n v="9"/>
    <n v="0"/>
    <n v="16"/>
    <n v="1"/>
    <n v="29313.07"/>
    <s v="UNIDAD"/>
    <s v="NO SOLICITADAS"/>
  </r>
  <r>
    <x v="11"/>
    <s v="02-02-01-003-006"/>
    <s v="02-02-01-003-006-03"/>
    <s v="Materiales y suministros - Semimanufacturas de plástico"/>
    <s v="SIFÓN LAVAMANOS-GACAS"/>
    <n v="30181605"/>
    <s v="SELECCIÓN ABREVIADA SUBASTA INVERSA (NO DISPONIBLE)"/>
    <n v="9"/>
    <n v="0"/>
    <n v="16"/>
    <n v="9"/>
    <n v="126131.58"/>
    <s v="UNIDAD"/>
    <s v="NO SOLICITADAS"/>
  </r>
  <r>
    <x v="11"/>
    <s v="02-02-01-003-006"/>
    <s v="02-02-01-003-006-03"/>
    <s v="Materiales y suministros - Semimanufacturas de plástico"/>
    <s v="SIFÓN LAVAMANOS BOTELLA GRIS-GACAS"/>
    <n v="30181605"/>
    <s v="SELECCIÓN ABREVIADA SUBASTA INVERSA (NO DISPONIBLE)"/>
    <n v="9"/>
    <n v="0"/>
    <n v="16"/>
    <n v="4"/>
    <n v="56058.48"/>
    <s v="UNIDAD"/>
    <s v="NO SOLICITADAS"/>
  </r>
  <r>
    <x v="11"/>
    <s v="02-02-01-003-006"/>
    <s v="02-02-01-003-006-03"/>
    <s v="Materiales y suministros - Semimanufacturas de plástico"/>
    <s v="SIFÓN LAVAPLATOS REF. 935113331-GACAS"/>
    <n v="30181605"/>
    <s v="SELECCIÓN ABREVIADA SUBASTA INVERSA (NO DISPONIBLE)"/>
    <n v="9"/>
    <n v="0"/>
    <n v="16"/>
    <n v="3"/>
    <n v="42043.86"/>
    <s v="UNIDAD"/>
    <s v="NO SOLICITADAS"/>
  </r>
  <r>
    <x v="11"/>
    <s v="02-02-01-003-006"/>
    <s v="02-02-01-003-006-03"/>
    <s v="Materiales y suministros - Semimanufacturas de plástico"/>
    <s v="SIFÓN LAVAPLATOS EN &quot;P&quot;-GACAS"/>
    <n v="30181605"/>
    <s v="SELECCIÓN ABREVIADA SUBASTA INVERSA (NO DISPONIBLE)"/>
    <n v="9"/>
    <n v="0"/>
    <n v="16"/>
    <n v="4"/>
    <n v="56058.48"/>
    <s v="UNIDAD"/>
    <s v="NO SOLICITADAS"/>
  </r>
  <r>
    <x v="11"/>
    <s v="02-02-01-003-006"/>
    <s v="02-02-01-003-006-03"/>
    <s v="Materiales y suministros - Semimanufacturas de plástico"/>
    <s v="CAJA PLÁSTICA EN PVC 5800"/>
    <n v="40141756"/>
    <s v="MÍNIMA CUANTÍA"/>
    <n v="4"/>
    <n v="0"/>
    <n v="10"/>
    <n v="10"/>
    <n v="16924.400000000001"/>
    <s v="UNIDAD"/>
    <s v="NO SOLICITADAS"/>
  </r>
  <r>
    <x v="11"/>
    <s v="02-02-01-003-006"/>
    <s v="02-02-01-003-006-03"/>
    <s v="Materiales y suministros - Semimanufacturas de plástico"/>
    <s v="CAJA 2400 PVC-GACAS"/>
    <n v="39131713"/>
    <s v="SELECCIÓN ABREVIADA SUBASTA INVERSA (NO DISPONIBLE)"/>
    <n v="9"/>
    <n v="0"/>
    <n v="16"/>
    <n v="30"/>
    <n v="66024.899999999994"/>
    <s v="UNIDAD"/>
    <s v="NO SOLICITADAS"/>
  </r>
  <r>
    <x v="11"/>
    <s v="02-02-01-003-006"/>
    <s v="02-02-01-003-006-03"/>
    <s v="Materiales y suministros - Semimanufacturas de plástico"/>
    <s v="CAJA RECTANGULAR PVC 2X4-GACAS"/>
    <n v="39131713"/>
    <s v="SELECCIÓN ABREVIADA SUBASTA INVERSA (NO DISPONIBLE)"/>
    <n v="9"/>
    <n v="0"/>
    <n v="16"/>
    <n v="8"/>
    <n v="27132.16"/>
    <s v="UNIDAD"/>
    <s v="NO SOLICITADAS"/>
  </r>
  <r>
    <x v="11"/>
    <s v="02-02-01-003-006"/>
    <s v="02-02-01-003-006-03"/>
    <s v="Materiales y suministros - Semimanufacturas de plástico"/>
    <s v="CAJAS DE 4X4 PVC"/>
    <n v="39131713"/>
    <s v="SELECCIÓN ABREVIADA SUBASTA INVERSA (NO DISPONIBLE)"/>
    <n v="9"/>
    <n v="0"/>
    <n v="16"/>
    <n v="8"/>
    <n v="25779.040000000001"/>
    <s v="UNIDAD"/>
    <s v="NO SOLICITADAS"/>
  </r>
  <r>
    <x v="11"/>
    <s v="02-02-01-003-006"/>
    <s v="02-02-01-003-006-03"/>
    <s v="Materiales y suministros - Semimanufacturas de plástico"/>
    <s v="CAJA OCTAGONAL PVC-GACAS"/>
    <n v="39131713"/>
    <s v="SELECCIÓN ABREVIADA SUBASTA INVERSA (NO DISPONIBLE)"/>
    <n v="9"/>
    <n v="0"/>
    <n v="16"/>
    <n v="20"/>
    <n v="76402"/>
    <s v="UNIDAD"/>
    <s v="NO SOLICITADAS"/>
  </r>
  <r>
    <x v="11"/>
    <s v="02-02-01-003-006"/>
    <s v="02-02-01-003-006-03"/>
    <s v="Materiales y suministros - Semimanufacturas de plástico"/>
    <s v="CHAZO PLÁSTICO  1/4 BOLSA X 100 UND(JEFSA)"/>
    <n v="31162800"/>
    <s v="MÍNIMA CUANTÍA"/>
    <n v="3"/>
    <n v="6"/>
    <n v="10"/>
    <n v="5"/>
    <n v="72505.850000000006"/>
    <s v="UNIDAD"/>
    <s v="NO SOLICITADAS"/>
  </r>
  <r>
    <x v="11"/>
    <s v="02-02-01-003-006"/>
    <s v="02-02-01-003-006-03"/>
    <s v="Materiales y suministros - Semimanufacturas de plástico"/>
    <s v="CHAZO PLÁSTICO  3/16 BOLSA X 100 UND(JEFSA)"/>
    <n v="31162800"/>
    <s v="MÍNIMA CUANTÍA"/>
    <n v="3"/>
    <n v="6"/>
    <n v="10"/>
    <n v="5"/>
    <n v="82293.700000000012"/>
    <s v="UNIDAD"/>
    <s v="NO SOLICITADAS"/>
  </r>
  <r>
    <x v="11"/>
    <s v="02-02-01-003-006"/>
    <s v="02-02-01-003-006-03"/>
    <s v="Materiales y suministros - Semimanufacturas de plástico"/>
    <s v="CHAZO PLÁSTICO  3/8 BOLSA X 100 UND(JEFSA)"/>
    <n v="31162800"/>
    <s v="MÍNIMA CUANTÍA"/>
    <n v="3"/>
    <n v="6"/>
    <n v="10"/>
    <n v="5"/>
    <n v="166592.40000000002"/>
    <s v="UNIDAD"/>
    <s v="NO SOLICITADAS"/>
  </r>
  <r>
    <x v="11"/>
    <s v="02-02-01-003-006"/>
    <s v="02-02-01-003-006-04"/>
    <s v="Materiales y suministros - Productos de empaque y envasado, de plástico"/>
    <s v="ESTIBA PLASTICA (CAMA)"/>
    <n v="24112702"/>
    <s v="MÍNIMA CUANTÍA"/>
    <n v="2"/>
    <n v="3"/>
    <n v="10"/>
    <n v="11"/>
    <n v="1760000"/>
    <s v="UNIDAD"/>
    <s v="NO SOLICITADAS"/>
  </r>
  <r>
    <x v="11"/>
    <s v="02-02-01-003-006"/>
    <s v="02-02-01-003-006-04"/>
    <s v="Materiales y suministros - Productos de empaque y envasado, de plástico"/>
    <s v="BOLSAS PLASTICAS MEDIANAS "/>
    <n v="47121701"/>
    <s v="MÍNIMA CUANTÍA"/>
    <n v="2"/>
    <n v="3"/>
    <n v="10"/>
    <n v="6"/>
    <n v="3034.5"/>
    <s v="UNIDAD"/>
    <s v="NO SOLICITADAS"/>
  </r>
  <r>
    <x v="11"/>
    <s v="02-02-01-003-006"/>
    <s v="02-02-01-003-006-04"/>
    <s v="Materiales y suministros - Productos de empaque y envasado, de plástico"/>
    <s v="BOLSA NEGRA INDUSTRIAL X 6 (GAAMA)"/>
    <n v="47121700"/>
    <s v="MÍNIMA CUANTÍA"/>
    <n v="2"/>
    <n v="0"/>
    <n v="10"/>
    <n v="100"/>
    <n v="301070"/>
    <s v="UNIDAD"/>
    <s v=""/>
  </r>
  <r>
    <x v="11"/>
    <s v="02-02-01-003-006"/>
    <s v="02-02-01-003-006-04"/>
    <s v="Materiales y suministros - Productos de empaque y envasado, de plástico"/>
    <s v="BOLSA DE BASURA 65x90 PAQUETE COLOR ROJO (GACAR)"/>
    <n v="47121701"/>
    <s v="MÍNIMA CUANTÍA"/>
    <n v="3"/>
    <n v="0"/>
    <n v="10"/>
    <n v="4"/>
    <n v="10472"/>
    <s v="UNIDAD"/>
    <s v=""/>
  </r>
  <r>
    <x v="11"/>
    <s v="02-02-01-003-006"/>
    <s v="02-02-01-003-006-04"/>
    <s v="Materiales y suministros - Productos de empaque y envasado, de plástico"/>
    <s v="BOLSA DE BASURA 65x90 PAQUETE COLOR VERDE (GACAR)"/>
    <n v="47121701"/>
    <s v="MÍNIMA CUANTÍA"/>
    <n v="3"/>
    <n v="0"/>
    <n v="10"/>
    <n v="4"/>
    <n v="10472"/>
    <s v="UNIDAD"/>
    <s v=""/>
  </r>
  <r>
    <x v="11"/>
    <s v="02-02-01-003-006"/>
    <s v="02-02-01-003-006-04"/>
    <s v="Materiales y suministros - Productos de empaque y envasado, de plástico"/>
    <s v="BOLSA DE BASURA 65x90 PAQUETE COLOR GRIS (GACAR)"/>
    <n v="47121701"/>
    <s v="MÍNIMA CUANTÍA"/>
    <n v="3"/>
    <n v="0"/>
    <n v="10"/>
    <n v="4"/>
    <n v="10472"/>
    <s v="UNIDAD"/>
    <s v=""/>
  </r>
  <r>
    <x v="11"/>
    <s v="02-02-01-003-006"/>
    <s v="02-02-01-003-006-04"/>
    <s v="Materiales y suministros - Productos de empaque y envasado, de plástico"/>
    <s v="BOLSA DE BASURA 65x90 PAQUETE COLOR BLANCO (GACAR)"/>
    <n v="47121701"/>
    <s v="MÍNIMA CUANTÍA"/>
    <n v="3"/>
    <n v="0"/>
    <n v="10"/>
    <n v="4"/>
    <n v="10472"/>
    <s v="UNIDAD"/>
    <s v=""/>
  </r>
  <r>
    <x v="11"/>
    <s v="02-02-01-003-006"/>
    <s v="02-02-01-003-006-04"/>
    <s v="Materiales y suministros - Productos de empaque y envasado, de plástico"/>
    <s v="BOLSA DE BASURA 65x90 PAQUETE COLOR AZUL (GACAR)"/>
    <n v="47121701"/>
    <s v="MÍNIMA CUANTÍA"/>
    <n v="3"/>
    <n v="0"/>
    <n v="10"/>
    <n v="4"/>
    <n v="10472"/>
    <s v="UNIDAD"/>
    <s v=""/>
  </r>
  <r>
    <x v="11"/>
    <s v="02-02-01-003-006"/>
    <s v="02-02-01-003-006-04"/>
    <s v="Materiales y suministros - Productos de empaque y envasado, de plástico"/>
    <s v="BOLSA DE BASURA 65x90 PAQUETE COLOR VERDE (GAORI)"/>
    <n v="47121701"/>
    <s v="MÍNIMA CUANTÍA"/>
    <n v="0"/>
    <n v="0"/>
    <n v="10"/>
    <n v="27"/>
    <n v="70686"/>
    <s v="UNIDAD"/>
    <s v=""/>
  </r>
  <r>
    <x v="11"/>
    <s v="02-02-01-003-006"/>
    <s v="02-02-01-003-006-04"/>
    <s v="Materiales y suministros - Productos de empaque y envasado, de plástico"/>
    <s v="BOLSA NEGRA INDUSTRIAL X 6 (GAORI)"/>
    <n v="47121700"/>
    <s v="MÍNIMA CUANTÍA"/>
    <n v="0"/>
    <n v="0"/>
    <n v="10"/>
    <n v="100"/>
    <n v="301070"/>
    <s v="UNIDAD"/>
    <s v=""/>
  </r>
  <r>
    <x v="11"/>
    <s v="02-02-01-003-006"/>
    <s v="02-02-01-003-006-04"/>
    <s v="Materiales y suministros - Productos de empaque y envasado, de plástico"/>
    <s v="BOLSA DE BASURA 65x90 PAQUETE_x000a_COLOR ROJO (GACAS) "/>
    <n v="47121701"/>
    <s v="MÍNIMA CUANTÍA"/>
    <n v="0"/>
    <n v="0"/>
    <n v="10"/>
    <n v="5"/>
    <n v="13090"/>
    <s v="UNIDAD"/>
    <s v=""/>
  </r>
  <r>
    <x v="11"/>
    <s v="02-02-01-003-006"/>
    <s v="02-02-01-003-006-04"/>
    <s v="Materiales y suministros - Productos de empaque y envasado, de plástico"/>
    <s v="BOLSA DE BASURA 65x90 PAQUETE_x000a_COLOR VERDE (GACAS) "/>
    <n v="47121701"/>
    <s v="MÍNIMA CUANTÍA"/>
    <n v="0"/>
    <n v="0"/>
    <n v="10"/>
    <n v="5"/>
    <n v="13090"/>
    <s v="UNIDAD"/>
    <s v=""/>
  </r>
  <r>
    <x v="11"/>
    <s v="02-02-01-003-006"/>
    <s v="02-02-01-003-006-04"/>
    <s v="Materiales y suministros - Productos de empaque y envasado, de plástico"/>
    <s v="BOLSA NEGRA INDUSTRIAL X 6"/>
    <n v="47121700"/>
    <s v="MÍNIMA CUANTÍA"/>
    <n v="0"/>
    <n v="0"/>
    <n v="10"/>
    <n v="10"/>
    <n v="30107"/>
    <s v="UNIDAD"/>
    <s v=""/>
  </r>
  <r>
    <x v="11"/>
    <s v="02-02-01-003-006"/>
    <s v="02-02-01-003-006-04"/>
    <s v="Materiales y suministros - Productos de empaque y envasado, de plástico"/>
    <s v="BOLSA PLASTICA PAPELERA 40*60 VERDE *6 (GACAS)"/>
    <n v="47121701"/>
    <s v="MÍNIMA CUANTÍA"/>
    <n v="2"/>
    <n v="0"/>
    <n v="16"/>
    <n v="100"/>
    <n v="113050"/>
    <s v="UNIDAD"/>
    <s v=""/>
  </r>
  <r>
    <x v="11"/>
    <s v="02-02-01-003-006"/>
    <s v="02-02-01-003-006-09"/>
    <s v="Materiales y suministros - Otros productos plásticos"/>
    <s v="CARETA PROTECTORA FACIAL DE AJUSTE EN_x000a_MEDIDA DE CABEZA Y AJUSTE FRONTAL DEL_x000a_ACETATO PAQ 12"/>
    <n v="42131613"/>
    <s v="MÍNIMA CUANTÍA"/>
    <n v="2"/>
    <n v="3"/>
    <n v="16"/>
    <n v="15"/>
    <n v="304500"/>
    <s v="UNIDAD"/>
    <s v="NO SOLICITADAS"/>
  </r>
  <r>
    <x v="11"/>
    <s v="02-02-01-003-006"/>
    <s v="02-02-01-003-006-09"/>
    <s v="Materiales y suministros - Otros productos plásticos"/>
    <s v="MASCARA FACIAL 3 PLIEGUES CAJA X 50"/>
    <n v="42131606"/>
    <s v="MÍNIMA CUANTÍA"/>
    <n v="2"/>
    <n v="3"/>
    <n v="16"/>
    <n v="40"/>
    <n v="412000"/>
    <s v="UNIDAD"/>
    <s v="NO SOLICITADAS"/>
  </r>
  <r>
    <x v="11"/>
    <s v="02-02-01-003-006"/>
    <s v="02-02-01-003-006-09"/>
    <s v="Materiales y suministros - Otros productos plásticos"/>
    <s v="ADQUISICIÓN DE SEÑALIZACIÓN DE SEGURIDAD INDUSTRIAL /CINTA ANTIDESLIZANTE /CINTA DE PELIGRO / SEÑALIZADOR TUBULAR "/>
    <n v="31201516"/>
    <s v="MÍNIMA CUANTÍA"/>
    <n v="2"/>
    <n v="3"/>
    <n v="10"/>
    <n v="1"/>
    <n v="4418720"/>
    <s v="UNIDAD"/>
    <s v="NO SOLICITADAS"/>
  </r>
  <r>
    <x v="11"/>
    <s v="02-02-01-003-006"/>
    <s v="02-02-01-003-006-09"/>
    <s v="Materiales y suministros - Otros productos plásticos"/>
    <s v="CINTA ANTIDESLIZANTE PARA PISO POR METRO  "/>
    <n v="55121704"/>
    <s v="MÍNIMA CUANTÍA"/>
    <n v="6"/>
    <n v="0"/>
    <n v="10"/>
    <n v="25"/>
    <n v="150000"/>
    <s v="UNIDAD"/>
    <s v=""/>
  </r>
  <r>
    <x v="11"/>
    <s v="02-02-01-003-006"/>
    <s v="02-02-01-003-006-09"/>
    <s v="Materiales y suministros - Otros productos plásticos"/>
    <s v="CONO IMHOFF"/>
    <n v="47101516"/>
    <s v="MÍNIMA CUANTÍA"/>
    <n v="0"/>
    <n v="0"/>
    <n v="10"/>
    <n v="1"/>
    <n v="773500"/>
    <s v="UNIDAD"/>
    <s v="NO SOLICITADAS"/>
  </r>
  <r>
    <x v="11"/>
    <s v="02-02-01-003-006"/>
    <s v="02-02-01-003-006-09"/>
    <s v="Materiales y suministros - Otros productos plásticos"/>
    <s v="PAPEL CONTACT COLORES X ROLLO X 3MT"/>
    <n v="44121634"/>
    <s v="SELECCIÓN ABREVIADA MENOR CUANTÍA"/>
    <n v="2"/>
    <n v="3"/>
    <n v="10"/>
    <n v="14"/>
    <n v="104358.23999999999"/>
    <s v="UNIDAD"/>
    <s v="NO SOLICITADAS"/>
  </r>
  <r>
    <x v="11"/>
    <s v="02-02-01-003-006"/>
    <s v="02-02-01-003-006-09"/>
    <s v="Materiales y suministros - Otros productos plásticos"/>
    <s v="PAPEL CONTACT TRANSPARENTE X ROLLO X 3M"/>
    <n v="44121634"/>
    <s v="SELECCIÓN ABREVIADA MENOR CUANTÍA"/>
    <n v="2"/>
    <n v="3"/>
    <n v="10"/>
    <n v="110"/>
    <n v="819957.6"/>
    <s v="UNIDAD"/>
    <s v="NO SOLICITADAS"/>
  </r>
  <r>
    <x v="11"/>
    <s v="02-02-01-003-006"/>
    <s v="02-02-01-003-006-09"/>
    <s v="Materiales y suministros - Otros productos plásticos"/>
    <s v="CINTA ADHESIVA DE EMPAQUE EN ROLLO   19MM DE ANCHO Y 66 M"/>
    <n v="31201512"/>
    <s v="SELECCIÓN ABREVIADA MENOR CUANTÍA"/>
    <n v="2"/>
    <n v="3"/>
    <n v="10"/>
    <n v="500"/>
    <n v="2415700"/>
    <s v="UNIDAD"/>
    <s v="NO SOLICITADAS"/>
  </r>
  <r>
    <x v="11"/>
    <s v="02-02-01-003-006"/>
    <s v="02-02-01-003-006-09"/>
    <s v="Materiales y suministros - Otros productos plásticos"/>
    <s v="FUNDA PROTECTORA DE PLASTICO TAMAÑO OFICIO X 100 UNIDADES"/>
    <n v="44122100"/>
    <s v="SELECCIÓN ABREVIADA MENOR CUANTÍA"/>
    <n v="2"/>
    <n v="3"/>
    <n v="10"/>
    <n v="19"/>
    <n v="196707"/>
    <s v="UNIDAD"/>
    <s v="NO SOLICITADAS"/>
  </r>
  <r>
    <x v="11"/>
    <s v="02-02-01-003-006"/>
    <s v="02-02-01-003-006-09"/>
    <s v="Materiales y suministros - Otros productos plásticos"/>
    <s v="VINIPEL TRANPARENTE ROLLO GRANDE"/>
    <n v="24112902"/>
    <s v="SELECCIÓN ABREVIADA MENOR CUANTÍA"/>
    <n v="2"/>
    <n v="3"/>
    <n v="10"/>
    <n v="1"/>
    <n v="39341.4"/>
    <s v="UNIDAD"/>
    <s v="NO SOLICITADAS"/>
  </r>
  <r>
    <x v="11"/>
    <s v="02-02-01-003-006"/>
    <s v="02-02-01-003-006-09"/>
    <s v="Materiales y suministros - Otros productos plásticos"/>
    <s v="PAPEL CONTACT TRANSPARENTE X ROLLO X 3M"/>
    <n v="44121634"/>
    <s v="SELECCIÓN ABREVIADA MENOR CUANTÍA"/>
    <n v="2"/>
    <n v="3"/>
    <n v="16"/>
    <n v="7"/>
    <n v="52179.119999999995"/>
    <s v="UNIDAD"/>
    <s v="NO SOLICITADAS"/>
  </r>
  <r>
    <x v="11"/>
    <s v="02-02-01-003-006"/>
    <s v="02-02-01-003-006-09"/>
    <s v="Materiales y suministros - Otros productos plásticos"/>
    <s v="CINTA ADHESIVA DE EMPAQUE EN ROLLO   19MM DE ANCHO Y 66 M"/>
    <n v="31201512"/>
    <s v="SELECCIÓN ABREVIADA MENOR CUANTÍA"/>
    <n v="2"/>
    <n v="3"/>
    <n v="16"/>
    <n v="70"/>
    <n v="338198"/>
    <s v="UNIDAD"/>
    <s v="NO SOLICITADAS"/>
  </r>
  <r>
    <x v="11"/>
    <s v="02-02-01-003-006"/>
    <s v="02-02-01-003-006-09"/>
    <s v="Materiales y suministros - Otros productos plásticos"/>
    <s v="PAPEL VINIPEL EN ROLLO 50 CM X 400 M CALIBRE 8 MC"/>
    <n v="24112902"/>
    <s v="SELECCIÓN ABREVIADA MENOR CUANTÍA"/>
    <n v="2"/>
    <n v="3"/>
    <n v="16"/>
    <n v="2"/>
    <n v="78682.8"/>
    <s v="UNIDAD"/>
    <s v="NO SOLICITADAS"/>
  </r>
  <r>
    <x v="11"/>
    <s v="02-02-01-003-006"/>
    <s v="02-02-01-003-006-09"/>
    <s v="Materiales y suministros - Otros productos plásticos"/>
    <s v=" CINTA DE ENMASCARAR 2&quot; X 40 M"/>
    <n v="31201512"/>
    <s v="SELECCIÓN ABREVIADA MENOR CUANTÍA"/>
    <n v="2"/>
    <n v="3"/>
    <n v="16"/>
    <n v="70"/>
    <n v="405837.60000000003"/>
    <s v="UNIDAD"/>
    <s v="NO SOLICITADAS"/>
  </r>
  <r>
    <x v="11"/>
    <s v="02-02-01-003-006"/>
    <s v="02-02-01-003-006-09"/>
    <s v="Materiales y suministros - Otros productos plásticos"/>
    <s v="CAJA MARCADORES BORRABLES X 12  /FT ARES"/>
    <n v="44121708"/>
    <s v="MÍNIMA CUANTÍA"/>
    <n v="5"/>
    <n v="3"/>
    <n v="10"/>
    <n v="10"/>
    <n v="115953.60000000001"/>
    <s v="UNIDAD"/>
    <s v=""/>
  </r>
  <r>
    <x v="11"/>
    <s v="02-02-01-003-006"/>
    <s v="02-02-01-003-006-09"/>
    <s v="Materiales y suministros - Otros productos plásticos"/>
    <s v="CINTA TRANSPARENTE DE 48 MM X 100 METROS   /FT ARES"/>
    <n v="31201512"/>
    <s v="MÍNIMA CUANTÍA"/>
    <n v="5"/>
    <n v="3"/>
    <n v="10"/>
    <n v="12"/>
    <n v="51350.879999999997"/>
    <s v="UNIDAD"/>
    <s v=""/>
  </r>
  <r>
    <x v="11"/>
    <s v="02-02-01-003-006"/>
    <s v="02-02-01-003-006-09"/>
    <s v="Materiales y suministros - Otros productos plásticos"/>
    <s v="CINTA DE ENMASCARAR 24MM X 40 METROS  /FT ARES"/>
    <n v="31201503"/>
    <s v="MÍNIMA CUANTÍA"/>
    <n v="5"/>
    <n v="3"/>
    <n v="10"/>
    <n v="12"/>
    <n v="38099.040000000001"/>
    <s v="UNIDAD"/>
    <s v=""/>
  </r>
  <r>
    <x v="11"/>
    <s v="02-02-01-003-006"/>
    <s v="02-02-01-003-006-09"/>
    <s v="Materiales y suministros - Otros productos plásticos"/>
    <s v="CINTA ADHESIVA DE EMPAQUE EN ROLLO - JEFSA"/>
    <n v="31201500"/>
    <s v="SELECCIÓN ABREVIADA SUBASTA INVERSA (NO DISPONIBLE)"/>
    <n v="2"/>
    <n v="2"/>
    <n v="10"/>
    <n v="80"/>
    <n v="386512"/>
    <s v="UNIDAD"/>
    <s v="NO SOLICITADAS"/>
  </r>
  <r>
    <x v="11"/>
    <s v="02-02-01-003-006"/>
    <s v="02-02-01-003-006-09"/>
    <s v="Materiales y suministros - Otros productos plásticos"/>
    <s v="FUNDA PROTECTORA DE PLASTICO TAMAÑO OFICIO X 100 UNIDADES - JEFSA "/>
    <n v="44122100"/>
    <s v="SELECCIÓN ABREVIADA SUBASTA INVERSA (NO DISPONIBLE)"/>
    <n v="2"/>
    <n v="2"/>
    <n v="10"/>
    <n v="2"/>
    <n v="20706"/>
    <s v="UNIDAD"/>
    <s v="NO SOLICITADAS"/>
  </r>
  <r>
    <x v="11"/>
    <s v="02-02-01-003-006"/>
    <s v="02-02-01-003-006-09"/>
    <s v="Materiales y suministros - Otros productos plásticos"/>
    <s v="CINTA ADHESIVA DE EMPAQUE EN ROLLO - ESM ARC FAC"/>
    <n v="31201500"/>
    <s v="SELECCIÓN ABREVIADA SUBASTA INVERSA (NO DISPONIBLE)"/>
    <n v="2"/>
    <n v="2"/>
    <n v="10"/>
    <n v="20"/>
    <n v="96628"/>
    <s v="UNIDAD"/>
    <s v="NO SOLICITADAS"/>
  </r>
  <r>
    <x v="11"/>
    <s v="02-02-01-003-006"/>
    <s v="02-02-01-003-006-09"/>
    <s v="Materiales y suministros - Otros productos plásticos"/>
    <s v="CINTA TRANSPARENTE 12 MM X 40 MTS -  ESM ARC FAC"/>
    <n v="31201500"/>
    <s v="SELECCIÓN ABREVIADA SUBASTA INVERSA (NO DISPONIBLE)"/>
    <n v="2"/>
    <n v="2"/>
    <n v="10"/>
    <n v="20"/>
    <n v="16564.8"/>
    <s v="UNIDAD"/>
    <s v="NO SOLICITADAS"/>
  </r>
  <r>
    <x v="11"/>
    <s v="02-02-01-003-006"/>
    <s v="02-02-01-003-006-09"/>
    <s v="Materiales y suministros - Otros productos plásticos"/>
    <s v="FUNDA PROTECTORA DE PLASTICO TAMAÑO OFICIO X 100 UNIDADES - ESM ARC FAC"/>
    <n v="44122100"/>
    <s v="SELECCIÓN ABREVIADA SUBASTA INVERSA (NO DISPONIBLE)"/>
    <n v="2"/>
    <n v="2"/>
    <n v="10"/>
    <n v="3"/>
    <n v="31059"/>
    <s v="UNIDAD"/>
    <s v="NO SOLICITADAS"/>
  </r>
  <r>
    <x v="11"/>
    <s v="02-02-01-003-006"/>
    <s v="02-02-01-003-006-09"/>
    <s v="Materiales y suministros - Otros productos plásticos"/>
    <s v="PAPEL CONTACT TRANSPARENTE O PLASTICO ADHESIVO JEFSA "/>
    <n v="44121634"/>
    <s v="SELECCIÓN ABREVIADA SUBASTA INVERSA (NO DISPONIBLE)"/>
    <n v="2"/>
    <n v="2"/>
    <n v="10"/>
    <n v="5"/>
    <n v="37270.800000000003"/>
    <s v="UNIDAD"/>
    <s v="NO SOLICITADAS"/>
  </r>
  <r>
    <x v="11"/>
    <s v="02-02-01-003-006"/>
    <s v="02-02-01-003-006-09"/>
    <s v="Materiales y suministros - Otros productos plásticos"/>
    <s v="TABLA PLANILLERA - JEFSA "/>
    <n v="44111914"/>
    <s v="SELECCIÓN ABREVIADA SUBASTA INVERSA (NO DISPONIBLE)"/>
    <n v="2"/>
    <n v="2"/>
    <n v="10"/>
    <n v="10"/>
    <n v="33129.599999999999"/>
    <s v="UNIDAD"/>
    <s v="NO SOLICITADAS"/>
  </r>
  <r>
    <x v="11"/>
    <s v="02-02-01-003-006"/>
    <s v="02-02-01-003-006-09"/>
    <s v="Materiales y suministros - Otros productos plásticos"/>
    <s v="PAPEL CONTACT TRANSPARENTE O PLASTICO ADHESIVO - ESM ARC- FAC"/>
    <n v="44121634"/>
    <s v="SELECCIÓN ABREVIADA SUBASTA INVERSA (NO DISPONIBLE)"/>
    <n v="2"/>
    <n v="2"/>
    <n v="10"/>
    <n v="3"/>
    <n v="22362.48"/>
    <s v="UNIDAD"/>
    <s v="NO SOLICITADAS"/>
  </r>
  <r>
    <x v="11"/>
    <s v="02-02-01-003-006"/>
    <s v="02-02-01-003-006-09"/>
    <s v="Materiales y suministros - Otros productos plásticos"/>
    <s v="TABLA PLANILLERA - ESM ARC- FAC"/>
    <n v="44111914"/>
    <s v="SELECCIÓN ABREVIADA SUBASTA INVERSA (NO DISPONIBLE)"/>
    <n v="2"/>
    <n v="2"/>
    <n v="10"/>
    <n v="5"/>
    <n v="16564.8"/>
    <s v="UNIDAD"/>
    <s v="NO SOLICITADAS"/>
  </r>
  <r>
    <x v="11"/>
    <s v="02-02-01-003-006"/>
    <s v="02-02-01-003-006-09"/>
    <s v="Materiales y suministros - Otros productos plásticos"/>
    <s v="CINTA DE ENMASCARAR DE PAPEL 12MM X 40MTS (JEFSA)"/>
    <n v="31201503"/>
    <s v="MÍNIMA CUANTÍA"/>
    <n v="3"/>
    <n v="6"/>
    <n v="10"/>
    <n v="40"/>
    <n v="71780.800000000003"/>
    <s v="UNIDAD"/>
    <s v="NO SOLICITADAS"/>
  </r>
  <r>
    <x v="11"/>
    <s v="02-02-01-003-006"/>
    <s v="02-02-01-003-006-09"/>
    <s v="Materiales y suministros - Otros productos plásticos"/>
    <s v="CINTA DE ENMASCARAR DE PAPEL 24MM X 40MTS (JEFSA)"/>
    <n v="31201503"/>
    <s v="MÍNIMA CUANTÍA"/>
    <n v="3"/>
    <n v="6"/>
    <n v="10"/>
    <n v="40"/>
    <n v="126996.8"/>
    <s v="UNIDAD"/>
    <s v="NO SOLICITADAS"/>
  </r>
  <r>
    <x v="11"/>
    <s v="02-02-01-003-006"/>
    <s v="02-02-01-003-006-09"/>
    <s v="Materiales y suministros - Otros productos plásticos"/>
    <s v="CINTA DE ENMASCARAR DE PAPEL 48MM X 40MTS (JEFSA)"/>
    <n v="31201503"/>
    <s v="MÍNIMA CUANTÍA"/>
    <n v="3"/>
    <n v="6"/>
    <n v="10"/>
    <n v="40"/>
    <n v="231907.20000000001"/>
    <s v="UNIDAD"/>
    <s v="NO SOLICITADAS"/>
  </r>
  <r>
    <x v="11"/>
    <s v="02-02-01-003-006"/>
    <s v="02-02-01-003-006-09"/>
    <s v="Materiales y suministros - Otros productos plásticos"/>
    <s v="CARTUCHO DE IMPRESIÓN ALTO RENDIMIENTO MAGENTA, HP 670XL (CZ119AL)"/>
    <n v="44103105"/>
    <s v="SELECCIÓN ABREVIADA MENOR CUANTÍA"/>
    <n v="2"/>
    <n v="3"/>
    <n v="10"/>
    <n v="2"/>
    <n v="173740"/>
    <s v="UNIDAD"/>
    <s v="NO SOLICITADAS"/>
  </r>
  <r>
    <x v="11"/>
    <s v="02-02-01-003-006"/>
    <s v="02-02-01-003-006-09"/>
    <s v="Materiales y suministros - Otros productos plásticos"/>
    <s v="CARTUCHO DE IMPRESIÓN ALTO RENDIMIENTO NEGRO, HP 662XL (CZ105AL)"/>
    <n v="44103105"/>
    <s v="SELECCIÓN ABREVIADA MENOR CUANTÍA"/>
    <n v="2"/>
    <n v="3"/>
    <n v="10"/>
    <n v="15"/>
    <n v="1463700"/>
    <s v="UNIDAD"/>
    <s v="NO SOLICITADAS"/>
  </r>
  <r>
    <x v="11"/>
    <s v="02-02-01-003-006"/>
    <s v="02-02-01-003-006-09"/>
    <s v="Materiales y suministros - Otros productos plásticos"/>
    <s v="CARTUCHO DE IMPRESIÓN ALTO RENDIMIENTO TRICOLOR, HP 662XL (CZ106AL)"/>
    <n v="44103105"/>
    <s v="SELECCIÓN ABREVIADA MENOR CUANTÍA"/>
    <n v="2"/>
    <n v="3"/>
    <n v="10"/>
    <n v="15"/>
    <n v="1856400"/>
    <s v="UNIDAD"/>
    <s v="NO SOLICITADAS"/>
  </r>
  <r>
    <x v="11"/>
    <s v="02-02-01-003-006"/>
    <s v="02-02-01-003-006-09"/>
    <s v="Materiales y suministros - Otros productos plásticos"/>
    <s v="CARTUCHO DE IMPRESIÓN ALTO RENDIMIENTO TRICOLOR, HP 664XL (F6V30AL)"/>
    <n v="44103105"/>
    <s v="SELECCIÓN ABREVIADA MENOR CUANTÍA"/>
    <n v="2"/>
    <n v="3"/>
    <n v="10"/>
    <n v="6"/>
    <n v="742560"/>
    <s v="UNIDAD"/>
    <s v="NO SOLICITADAS"/>
  </r>
  <r>
    <x v="11"/>
    <s v="02-02-01-003-006"/>
    <s v="02-02-01-003-006-09"/>
    <s v="Materiales y suministros - Otros productos plásticos"/>
    <s v="CARTUCHO DE IMPRESIÓN AMARILLO, HP 82 (C4913A)"/>
    <n v="44103105"/>
    <s v="SELECCIÓN ABREVIADA MENOR CUANTÍA"/>
    <n v="2"/>
    <n v="3"/>
    <n v="10"/>
    <n v="3"/>
    <n v="639204.10889999999"/>
    <s v="UNIDAD"/>
    <s v="NO SOLICITADAS"/>
  </r>
  <r>
    <x v="11"/>
    <s v="02-02-01-003-006"/>
    <s v="02-02-01-003-006-09"/>
    <s v="Materiales y suministros - Otros productos plásticos"/>
    <s v="CARTUCHO DE IMPRESIÓN CIAN, HP 82 (C4911A)"/>
    <n v="44103105"/>
    <s v="SELECCIÓN ABREVIADA MENOR CUANTÍA"/>
    <n v="2"/>
    <n v="3"/>
    <n v="10"/>
    <n v="3"/>
    <n v="639204.10889999999"/>
    <s v="UNIDAD"/>
    <s v="NO SOLICITADAS"/>
  </r>
  <r>
    <x v="11"/>
    <s v="02-02-01-003-006"/>
    <s v="02-02-01-003-006-09"/>
    <s v="Materiales y suministros - Otros productos plásticos"/>
    <s v="CARTUCHO DE IMPRESIÓN MAGENTA, HP 82 (C4912A)"/>
    <n v="44103105"/>
    <s v="SELECCIÓN ABREVIADA MENOR CUANTÍA"/>
    <n v="2"/>
    <n v="3"/>
    <n v="10"/>
    <n v="3"/>
    <n v="639204.10889999999"/>
    <s v="UNIDAD"/>
    <s v="NO SOLICITADAS"/>
  </r>
  <r>
    <x v="11"/>
    <s v="02-02-01-003-006"/>
    <s v="02-02-01-003-006-09"/>
    <s v="Materiales y suministros - Otros productos plásticos"/>
    <s v="CARTUCHO DE TÓNER UNIDAD DE IMÁGENES NEGRO, LEXMARK 520Z (52D0Z00), LEXMARK MS811DN"/>
    <n v="44103105"/>
    <s v="SELECCIÓN ABREVIADA MENOR CUANTÍA"/>
    <n v="2"/>
    <n v="3"/>
    <n v="10"/>
    <n v="5"/>
    <n v="1089830.56"/>
    <s v="UNIDAD"/>
    <s v="NO SOLICITADAS"/>
  </r>
  <r>
    <x v="11"/>
    <s v="02-02-01-003-006"/>
    <s v="02-02-01-003-006-09"/>
    <s v="Materiales y suministros - Otros productos plásticos"/>
    <s v="CARTUCHO DE TÓNER ALTO RENDIMIENTO NEGRO, LEXMARK 524H (52D4H00), LEXMARK MS810DN"/>
    <n v="44103105"/>
    <s v="SELECCIÓN ABREVIADA MENOR CUANTÍA"/>
    <n v="2"/>
    <n v="3"/>
    <n v="10"/>
    <n v="2"/>
    <n v="2192482.656"/>
    <s v="UNIDAD"/>
    <s v="NO SOLICITADAS"/>
  </r>
  <r>
    <x v="11"/>
    <s v="02-02-01-003-006"/>
    <s v="02-02-01-003-006-09"/>
    <s v="Materiales y suministros - Otros productos plásticos"/>
    <s v="CARTUCHO DE TÓNER NEGRO, HP 85A (CE285A) - JEFSA4"/>
    <n v="0"/>
    <n v="0"/>
    <n v="0"/>
    <n v="0"/>
    <n v="10"/>
    <n v="7"/>
    <n v="2553365.7449999996"/>
    <s v="UNIDAD"/>
    <s v="NO SOLICITADAS"/>
  </r>
  <r>
    <x v="11"/>
    <s v="02-02-01-003-006"/>
    <s v="02-02-01-003-006-09"/>
    <s v="Materiales y suministros - Otros productos plásticos"/>
    <s v="Cartucho original de tinta negra HP 950  CN049AL"/>
    <n v="44103105"/>
    <s v="SELECCIÓN ABREVIADA MENOR CUANTÍA"/>
    <n v="2"/>
    <n v="3"/>
    <n v="10"/>
    <n v="19"/>
    <n v="2521015"/>
    <s v="UNIDAD"/>
    <s v="NO SOLICITADAS"/>
  </r>
  <r>
    <x v="11"/>
    <s v="02-02-01-003-006"/>
    <s v="02-02-01-003-006-09"/>
    <s v="Materiales y suministros - Otros productos plásticos"/>
    <s v="Cartucho original de tinta cyan HP 951  CN050AL"/>
    <n v="44103105"/>
    <s v="SELECCIÓN ABREVIADA MENOR CUANTÍA"/>
    <n v="2"/>
    <n v="3"/>
    <n v="10"/>
    <n v="23"/>
    <n v="2216970"/>
    <s v="UNIDAD"/>
    <s v="NO SOLICITADAS"/>
  </r>
  <r>
    <x v="11"/>
    <s v="02-02-01-003-006"/>
    <s v="02-02-01-003-006-09"/>
    <s v="Materiales y suministros - Otros productos plásticos"/>
    <s v="Cartucho original de tinta magenta HP 951  CN051AL"/>
    <n v="44103105"/>
    <s v="SELECCIÓN ABREVIADA MENOR CUANTÍA"/>
    <n v="2"/>
    <n v="3"/>
    <n v="10"/>
    <n v="17"/>
    <n v="1638630"/>
    <s v="UNIDAD"/>
    <s v="NO SOLICITADAS"/>
  </r>
  <r>
    <x v="11"/>
    <s v="02-02-01-003-006"/>
    <s v="02-02-01-003-006-09"/>
    <s v="Materiales y suministros - Otros productos plásticos"/>
    <s v="Cartucho original de titna amarilla HP 951  CN052AL"/>
    <n v="44103105"/>
    <s v="SELECCIÓN ABREVIADA MENOR CUANTÍA"/>
    <n v="2"/>
    <n v="3"/>
    <n v="10"/>
    <n v="16"/>
    <n v="1542240"/>
    <s v="UNIDAD"/>
    <s v="NO SOLICITADAS"/>
  </r>
  <r>
    <x v="11"/>
    <s v="02-02-01-003-006"/>
    <s v="02-02-01-003-006-09"/>
    <s v="Materiales y suministros - Otros productos plásticos"/>
    <s v="CARTUCHO DE TÓNER NEGRO, HP 78A (CE278A) - JEFSA "/>
    <n v="44103105"/>
    <s v="SELECCIÓN ABREVIADA SUBASTA INVERSA (NO DISPONIBLE)"/>
    <n v="2"/>
    <n v="2"/>
    <n v="10"/>
    <n v="9"/>
    <n v="3020645.9367"/>
    <s v="UNIDAD"/>
    <s v="NO SOLICITADAS"/>
  </r>
  <r>
    <x v="11"/>
    <s v="02-02-01-003-006"/>
    <s v="02-02-01-003-006-09"/>
    <s v="Materiales y suministros - Otros productos plásticos"/>
    <s v="CARTUCHO DE TÓNER UNIDAD DE IMÁGENES NEGRO, LEXMARK 560Z (56F0Z00), LEXMARK MX622- JEFSA "/>
    <n v="44103105"/>
    <s v="SELECCIÓN ABREVIADA SUBASTA INVERSA (NO DISPONIBLE)"/>
    <n v="2"/>
    <n v="2"/>
    <n v="10"/>
    <n v="5"/>
    <n v="1476079.3319999999"/>
    <s v="UNIDAD"/>
    <s v="NO SOLICITADAS"/>
  </r>
  <r>
    <x v="11"/>
    <s v="02-02-01-003-006"/>
    <s v="02-02-01-003-006-09"/>
    <s v="Materiales y suministros - Otros productos plásticos"/>
    <s v="CARTUCHO DE TÓNER ALTO RENDIMIENTO NEGRO, LEXMARK (56F4X00), LEXMARK MX-622 - JEFSA "/>
    <n v="44103105"/>
    <s v="SELECCIÓN ABREVIADA SUBASTA INVERSA (NO DISPONIBLE)"/>
    <n v="2"/>
    <n v="2"/>
    <n v="10"/>
    <n v="15"/>
    <n v="11243500.799999999"/>
    <s v="UNIDAD"/>
    <s v="NO SOLICITADAS"/>
  </r>
  <r>
    <x v="11"/>
    <s v="02-02-01-003-006"/>
    <s v="02-02-01-003-006-09"/>
    <s v="Materiales y suministros - Otros productos plásticos"/>
    <s v="CARTUCHO DE TÓNER AMARILLO, SAMSUNG (CLT-Y407S-XAA) - JEFSA "/>
    <n v="44103105"/>
    <s v="SELECCIÓN ABREVIADA SUBASTA INVERSA (NO DISPONIBLE)"/>
    <n v="2"/>
    <n v="2"/>
    <n v="10"/>
    <n v="2"/>
    <n v="262752"/>
    <s v="UNIDAD"/>
    <s v="NO SOLICITADAS"/>
  </r>
  <r>
    <x v="11"/>
    <s v="02-02-01-003-006"/>
    <s v="02-02-01-003-006-09"/>
    <s v="Materiales y suministros - Otros productos plásticos"/>
    <s v="CARTUCHO DE TÓNER CIAN, SAMSUNG (CLT-C407S-XAA) - JEFSA "/>
    <n v="44103105"/>
    <s v="SELECCIÓN ABREVIADA SUBASTA INVERSA (NO DISPONIBLE)"/>
    <n v="2"/>
    <n v="2"/>
    <n v="10"/>
    <n v="2"/>
    <n v="280840"/>
    <s v="UNIDAD"/>
    <s v="NO SOLICITADAS"/>
  </r>
  <r>
    <x v="11"/>
    <s v="02-02-01-003-006"/>
    <s v="02-02-01-003-006-09"/>
    <s v="Materiales y suministros - Otros productos plásticos"/>
    <s v="CARTUCHO DE TÓNER MAGENTA, SAMSUNG (CLT-M407S-XAA) - JEFSA"/>
    <n v="44103105"/>
    <s v="SELECCIÓN ABREVIADA SUBASTA INVERSA (NO DISPONIBLE)"/>
    <n v="2"/>
    <n v="2"/>
    <n v="10"/>
    <n v="2"/>
    <n v="299880"/>
    <s v="UNIDAD"/>
    <s v="NO SOLICITADAS"/>
  </r>
  <r>
    <x v="11"/>
    <s v="02-02-01-003-006"/>
    <s v="02-02-01-003-006-09"/>
    <s v="Materiales y suministros - Otros productos plásticos"/>
    <s v="CARTUCHO DE TÓNER NEGRO, CANON 128 (3500B001AA)"/>
    <n v="44103105"/>
    <s v="SELECCIÓN ABREVIADA MENOR CUANTÍA"/>
    <n v="2"/>
    <n v="3"/>
    <n v="10"/>
    <n v="2"/>
    <n v="624750"/>
    <s v="UNIDAD"/>
    <s v="NO SOLICITADAS"/>
  </r>
  <r>
    <x v="11"/>
    <s v="02-02-01-003-006"/>
    <s v="02-02-01-003-006-09"/>
    <s v="Materiales y suministros - Otros productos plásticos"/>
    <s v="CASCOS PARA MOTOCICLETAS"/>
    <n v="46181705"/>
    <s v="MÍNIMA CUANTÍA"/>
    <n v="0"/>
    <n v="0"/>
    <n v="10"/>
    <n v="22"/>
    <n v="3077800"/>
    <s v="UNIDAD"/>
    <s v="NO SOLICITADAS"/>
  </r>
  <r>
    <x v="11"/>
    <s v="02-02-01-003-006"/>
    <s v="02-02-01-003-006-09"/>
    <s v="Materiales y suministros - Otros productos plásticos"/>
    <s v="BALDE  PLASTICO 12LTS  BLANCO CON ASA (FTA)"/>
    <n v="47121804"/>
    <s v="MÍNIMA CUANTÍA"/>
    <n v="2"/>
    <n v="3"/>
    <n v="10"/>
    <n v="10"/>
    <n v="60452"/>
    <s v="UNIDAD"/>
    <s v=""/>
  </r>
  <r>
    <x v="11"/>
    <s v="02-02-01-003-006"/>
    <s v="02-02-01-003-006-09"/>
    <s v="Materiales y suministros - Otros productos plásticos"/>
    <s v="PUNTO ECOLOGICO 1  CAPACIDAD 20 LITROS SECCIÓN ESTRATÉGICA PATRIMONIO HISTÓRICO"/>
    <n v="24101510"/>
    <n v="0"/>
    <n v="0"/>
    <n v="0"/>
    <n v="10"/>
    <n v="2"/>
    <n v="360000"/>
    <s v="UNIDAD"/>
    <s v=""/>
  </r>
  <r>
    <x v="11"/>
    <s v="02-02-01-003-006"/>
    <s v="02-02-01-003-006-09"/>
    <s v="Materiales y suministros - Otros productos plásticos"/>
    <s v="PUNTO ECOLOGICO 2  CAPACIDAD 35 LITOS - SECCIÓN ESTRATÉGICA PATRIMONIO HISTÓRICO"/>
    <n v="24101510"/>
    <n v="0"/>
    <n v="0"/>
    <n v="0"/>
    <n v="10"/>
    <n v="2"/>
    <n v="400000"/>
    <s v="UNIDAD"/>
    <s v=""/>
  </r>
  <r>
    <x v="11"/>
    <s v="02-02-01-003-006"/>
    <s v="02-02-01-003-006-09"/>
    <s v="Materiales y suministros - Otros productos plásticos"/>
    <s v="PUNTO ECOLOGICO 5  CAPACIDAD 50 LITROS - SECCIÓN ESTRATÉGICA PATRIMONIO HISTÓRICO"/>
    <n v="24101510"/>
    <n v="0"/>
    <n v="0"/>
    <n v="0"/>
    <n v="10"/>
    <n v="1"/>
    <n v="213000"/>
    <s v="UNIDAD"/>
    <s v=""/>
  </r>
  <r>
    <x v="11"/>
    <s v="02-02-01-003-006"/>
    <s v="02-02-01-003-006-09"/>
    <s v="Materiales y suministros - Otros productos plásticos"/>
    <s v="BALDE  PLASTICO 12LTS  BLANCO CON ASA (GACAR)"/>
    <n v="47121804"/>
    <s v="MÍNIMA CUANTÍA"/>
    <n v="3"/>
    <n v="0"/>
    <n v="10"/>
    <n v="5"/>
    <n v="34510"/>
    <s v="UNIDAD"/>
    <s v=""/>
  </r>
  <r>
    <x v="11"/>
    <s v="02-02-01-003-006"/>
    <s v="02-02-01-003-006-09"/>
    <s v="Materiales y suministros - Otros productos plásticos"/>
    <s v="CANECA CON RUEDAS DE 189LTS AMARILLA 92,7x72,4x59,4 (GACAR)"/>
    <n v="47121702"/>
    <s v="MÍNIMA CUANTÍA"/>
    <n v="3"/>
    <n v="0"/>
    <n v="10"/>
    <n v="2"/>
    <n v="318920"/>
    <s v="UNIDAD"/>
    <s v=""/>
  </r>
  <r>
    <x v="11"/>
    <s v="02-02-01-003-006"/>
    <s v="02-02-01-003-006-09"/>
    <s v="Materiales y suministros - Otros productos plásticos"/>
    <s v="BALDE ESCURRIDOR TRAPEROS ALTA RESISTENCIA (GACAS)"/>
    <n v="47121804"/>
    <s v="MÍNIMA CUANTÍA"/>
    <n v="3"/>
    <n v="0"/>
    <n v="10"/>
    <n v="1"/>
    <n v="190000.16"/>
    <s v="UNIDAD"/>
    <s v=""/>
  </r>
  <r>
    <x v="11"/>
    <s v="02-02-01-003-006"/>
    <s v="02-02-01-003-006-09"/>
    <s v="Materiales y suministros - Otros productos plásticos"/>
    <s v="ESPONJA DE ESPUMA (GAORI)"/>
    <n v="47131603"/>
    <s v="MÍNIMA CUANTÍA"/>
    <n v="0"/>
    <n v="0"/>
    <n v="10"/>
    <n v="41"/>
    <n v="18450"/>
    <s v="UNIDAD"/>
    <s v=""/>
  </r>
  <r>
    <x v="11"/>
    <s v="02-02-01-003-006"/>
    <s v="02-02-01-003-006-09"/>
    <s v="Materiales y suministros - Otros productos plásticos"/>
    <s v="BALDE  PLASTICO 12LTS  BLANCO CON ASA (GACAS)"/>
    <n v="47121804"/>
    <s v="MÍNIMA CUANTÍA"/>
    <n v="2"/>
    <n v="0"/>
    <n v="16"/>
    <n v="4"/>
    <n v="27608"/>
    <s v="UNIDAD"/>
    <s v=""/>
  </r>
  <r>
    <x v="11"/>
    <s v="02-02-01-003-006"/>
    <s v="02-02-01-003-006-09"/>
    <s v="Materiales y suministros - Otros productos plásticos"/>
    <s v="CHURRUSCO PARA BAÑO (GACAS)"/>
    <n v="47131608"/>
    <s v="MÍNIMA CUANTÍA"/>
    <n v="2"/>
    <n v="0"/>
    <n v="16"/>
    <n v="10"/>
    <n v="41055"/>
    <s v="UNIDAD"/>
    <s v=""/>
  </r>
  <r>
    <x v="11"/>
    <s v="02-02-01-003-006"/>
    <s v="02-02-01-003-006-09"/>
    <s v="Materiales y suministros - Otros productos plásticos"/>
    <s v="ESPONJA DE ESPUMA (GACAS)"/>
    <n v="47131603"/>
    <s v="MÍNIMA CUANTÍA"/>
    <n v="2"/>
    <n v="0"/>
    <n v="16"/>
    <n v="40"/>
    <n v="18000"/>
    <s v="UNIDAD"/>
    <s v=""/>
  </r>
  <r>
    <x v="11"/>
    <s v="02-02-01-003-006"/>
    <s v="02-02-01-003-006-09"/>
    <s v="Materiales y suministros - Otros productos plásticos"/>
    <s v="RECOGEDOR (GACAS)"/>
    <n v="47131611"/>
    <s v="MÍNIMA CUANTÍA"/>
    <n v="2"/>
    <n v="0"/>
    <n v="16"/>
    <n v="14"/>
    <n v="33320"/>
    <s v="UNIDAD"/>
    <s v=""/>
  </r>
  <r>
    <x v="11"/>
    <s v="02-02-01-003-006"/>
    <s v="02-02-01-003-006-09"/>
    <s v="Materiales y suministros - Otros productos plásticos"/>
    <s v="TABLAS ACRILICAS BLANCAS DE PICAR 60X50"/>
    <n v="52151606"/>
    <s v="MÍNIMA CUANTÍA"/>
    <n v="8"/>
    <n v="2"/>
    <n v="10"/>
    <n v="2"/>
    <n v="154700"/>
    <s v="UNIDAD"/>
    <s v="NO SOLICITADAS"/>
  </r>
  <r>
    <x v="11"/>
    <s v="02-02-01-003-006"/>
    <s v="02-02-01-003-006-09"/>
    <s v="Materiales y suministros - Otros productos plásticos"/>
    <s v="TABLAS ACRILICAS AZUL DE PICAR 50X30"/>
    <n v="52151606"/>
    <s v="MÍNIMA CUANTÍA"/>
    <n v="8"/>
    <n v="2"/>
    <n v="10"/>
    <n v="2"/>
    <n v="154700"/>
    <s v="UNIDAD"/>
    <s v="NO SOLICITADAS"/>
  </r>
  <r>
    <x v="11"/>
    <s v="02-02-01-003-006"/>
    <s v="02-02-01-003-006-09"/>
    <s v="Materiales y suministros - Otros productos plásticos"/>
    <s v="TABLAS ACRILICAS ROJAS DE PICAR 60X50"/>
    <n v="52151606"/>
    <s v="MÍNIMA CUANTÍA"/>
    <n v="8"/>
    <n v="2"/>
    <n v="10"/>
    <n v="2"/>
    <n v="154700"/>
    <s v="UNIDAD"/>
    <s v="NO SOLICITADAS"/>
  </r>
  <r>
    <x v="11"/>
    <s v="02-02-01-003-006"/>
    <s v="02-02-01-003-006-09"/>
    <s v="Materiales y suministros - Otros productos plásticos"/>
    <s v="BEBEDERO 250 LITROS"/>
    <n v="48101700"/>
    <s v="MÍNIMA CUANTÍA"/>
    <n v="4"/>
    <n v="0"/>
    <n v="10"/>
    <n v="2"/>
    <n v="664800.64"/>
    <s v="UNIDAD"/>
    <s v=""/>
  </r>
  <r>
    <x v="11"/>
    <s v="02-02-01-003-006"/>
    <s v="02-02-01-003-006-09"/>
    <s v="Materiales y suministros - Otros productos plásticos"/>
    <s v="BEBEDERO 250 L"/>
    <n v="10111304"/>
    <s v="MÍNIMA CUANTÍA"/>
    <n v="0"/>
    <n v="0"/>
    <n v="10"/>
    <n v="8"/>
    <n v="2659202.56"/>
    <s v="UNIDAD"/>
    <s v="NO SOLICITADAS"/>
  </r>
  <r>
    <x v="11"/>
    <s v="02-02-01-003-006"/>
    <s v="02-02-01-003-006-09"/>
    <s v="Materiales y suministros - Otros productos plásticos"/>
    <s v="MANGUERA PARA AGUA DE 16 METROS (JEFSA)"/>
    <n v="40142000"/>
    <s v="MÍNIMA CUANTÍA"/>
    <n v="3"/>
    <n v="6"/>
    <n v="10"/>
    <n v="1"/>
    <n v="69167.520000000004"/>
    <s v="UNIDAD"/>
    <s v="NO SOLICITADAS"/>
  </r>
  <r>
    <x v="11"/>
    <s v="02-02-01-003-006"/>
    <s v="02-02-01-003-006-09"/>
    <s v="Materiales y suministros - Otros productos plásticos"/>
    <s v="MANGUERA TRASPARENTE 3/8&quot; METRO LINEAL  GACAR"/>
    <n v="40142000"/>
    <s v="MÍNIMA CUANTÍA"/>
    <n v="4"/>
    <n v="0"/>
    <n v="10"/>
    <n v="30"/>
    <n v="67849.2"/>
    <s v="UNIDAD"/>
    <s v="NO SOLICITADAS"/>
  </r>
  <r>
    <x v="11"/>
    <s v="02-02-01-003-006"/>
    <s v="02-02-01-003-006-09"/>
    <s v="Materiales y suministros - Otros productos plásticos"/>
    <s v="MANGUERAS DE PVC PARA COMPRESOR, BAJA PRESIÓN 300 psi 50m GACAR"/>
    <n v="40141764"/>
    <s v="MÍNIMA CUANTÍA"/>
    <n v="4"/>
    <n v="0"/>
    <n v="10"/>
    <n v="1"/>
    <n v="195899.76"/>
    <s v="UNIDAD"/>
    <s v="NO SOLICITADAS"/>
  </r>
  <r>
    <x v="11"/>
    <s v="02-02-01-003-006"/>
    <s v="02-02-01-003-006-09"/>
    <s v="Materiales y suministros - Otros productos plásticos"/>
    <s v="MANGUERA PARA GLP DE 3/8&quot; METRO LINEAL GACAR"/>
    <n v="40142000"/>
    <s v="MÍNIMA CUANTÍA"/>
    <n v="5"/>
    <n v="0"/>
    <n v="10"/>
    <n v="30"/>
    <n v="248505.90000000002"/>
    <s v="UNIDAD"/>
    <s v="NO SOLICITADAS"/>
  </r>
  <r>
    <x v="11"/>
    <s v="02-02-01-003-006"/>
    <s v="02-02-01-003-006-09"/>
    <s v="Materiales y suministros - Otros productos plásticos"/>
    <s v="CANALETA 40*25MM SIN ADHESIVO 2 MTS DE LARGO-GACAS"/>
    <n v="39131714"/>
    <s v="SELECCIÓN ABREVIADA SUBASTA INVERSA (NO DISPONIBLE)"/>
    <n v="9"/>
    <n v="0"/>
    <n v="16"/>
    <n v="21"/>
    <n v="234060.75"/>
    <s v="UNIDAD"/>
    <s v="NO SOLICITADAS"/>
  </r>
  <r>
    <x v="11"/>
    <s v="02-02-01-003-006"/>
    <s v="02-02-01-003-006-09"/>
    <s v="Materiales y suministros - Otros productos plásticos"/>
    <s v="CANALETA PLASTICA DE 20MMX20MM-GACAS"/>
    <n v="39131714"/>
    <s v="SELECCIÓN ABREVIADA SUBASTA INVERSA (NO DISPONIBLE)"/>
    <n v="9"/>
    <n v="0"/>
    <n v="16"/>
    <n v="1"/>
    <n v="16497.7"/>
    <s v="UNIDAD"/>
    <s v="NO SOLICITADAS"/>
  </r>
  <r>
    <x v="11"/>
    <s v="02-02-01-003-006"/>
    <s v="02-02-01-003-006-09"/>
    <s v="Materiales y suministros - Otros productos plásticos"/>
    <s v="MANGUERA DE RIEGO 1/2&quot;, INCLUYE ACOPLES Y PISTOLA. PRESENTACIÓN (ROLLO X 100 MTS C/U)"/>
    <n v="47131705"/>
    <s v="SELECCIÓN ABREVIADA SUBASTA INVERSA (NO DISPONIBLE)"/>
    <n v="9"/>
    <n v="0"/>
    <n v="16"/>
    <n v="30"/>
    <n v="5218339.8"/>
    <s v="UNIDAD"/>
    <s v="NO SOLICITADAS"/>
  </r>
  <r>
    <x v="11"/>
    <s v="02-02-01-003-006"/>
    <s v="02-02-01-003-006-09"/>
    <s v="Materiales y suministros - Otros productos plásticos"/>
    <s v="TAPA REGISTRO PLÁSTICO MEDIDAS 20X20 CM - BLANCA  GACAR"/>
    <n v="31161508"/>
    <s v="MÍNIMA CUANTÍA"/>
    <n v="4"/>
    <n v="0"/>
    <n v="10"/>
    <n v="5"/>
    <n v="68605"/>
    <s v="UNIDAD"/>
    <s v="NO SOLICITADAS"/>
  </r>
  <r>
    <x v="11"/>
    <s v="02-02-01-003-006"/>
    <s v="02-02-01-003-006-09"/>
    <s v="Materiales y suministros - Otros productos plásticos"/>
    <s v="TAPA CIEGA PVC 2400-GACAS"/>
    <n v="39131713"/>
    <s v="SELECCIÓN ABREVIADA SUBASTA INVERSA (NO DISPONIBLE)"/>
    <n v="9"/>
    <n v="0"/>
    <n v="16"/>
    <n v="6"/>
    <n v="9863.82"/>
    <s v="UNIDAD"/>
    <s v="NO SOLICITADAS"/>
  </r>
  <r>
    <x v="11"/>
    <s v="02-02-01-003-006"/>
    <s v="02-02-01-003-006-09"/>
    <s v="Materiales y suministros - Otros productos plásticos"/>
    <s v="TAPA CIEGA PVC 2400-GACAS"/>
    <n v="39131713"/>
    <s v="SELECCIÓN ABREVIADA SUBASTA INVERSA (NO DISPONIBLE)"/>
    <n v="9"/>
    <n v="0"/>
    <n v="16"/>
    <n v="2"/>
    <n v="3287.94"/>
    <s v="UNIDAD"/>
    <s v="NO SOLICITADAS"/>
  </r>
  <r>
    <x v="11"/>
    <s v="02-02-01-003-006"/>
    <s v="02-02-01-003-006-09"/>
    <s v="Materiales y suministros - Otros productos plásticos"/>
    <s v="TAPA CIEGA PVC 5800-GACAS"/>
    <n v="39131713"/>
    <s v="SELECCIÓN ABREVIADA SUBASTA INVERSA (NO DISPONIBLE)"/>
    <n v="9"/>
    <n v="0"/>
    <n v="16"/>
    <n v="8"/>
    <n v="17766.32"/>
    <s v="UNIDAD"/>
    <s v="NO SOLICITADAS"/>
  </r>
  <r>
    <x v="11"/>
    <s v="02-02-01-003-006"/>
    <s v="02-02-01-003-006-09"/>
    <s v="Materiales y suministros - Otros productos plásticos"/>
    <s v="TAPA CIEGA PVC OCTAGONAL-GACAS"/>
    <n v="39131713"/>
    <s v="SELECCIÓN ABREVIADA SUBASTA INVERSA (NO DISPONIBLE)"/>
    <n v="9"/>
    <n v="0"/>
    <n v="16"/>
    <n v="8"/>
    <n v="22076.799999999999"/>
    <s v="UNIDAD"/>
    <s v="NO SOLICITADAS"/>
  </r>
  <r>
    <x v="11"/>
    <s v="02-02-01-003-006"/>
    <s v="02-02-01-003-006-09"/>
    <s v="Materiales y suministros - Otros productos plásticos"/>
    <s v="AMARRE TEJA TAPA METÁLICA 26 CMS CALIBRE 18. (PAQUETE X 100 UND. C/U)"/>
    <n v="24141511"/>
    <s v="SELECCIÓN ABREVIADA SUBASTA INVERSA (NO DISPONIBLE)"/>
    <n v="2"/>
    <n v="3"/>
    <n v="10"/>
    <n v="2"/>
    <n v="41167.74"/>
    <s v="UNIDAD"/>
    <s v="NO SOLICITADAS"/>
  </r>
  <r>
    <x v="11"/>
    <s v="02-02-01-003-006"/>
    <s v="02-02-01-003-006-09"/>
    <s v="Materiales y suministros - Otros productos plásticos"/>
    <s v="CANALETA PLÁSTICA AUTOADHESIVA 20X10 MM BLANCA ACME"/>
    <n v="39131714"/>
    <s v="SELECCIÓN ABREVIADA SUBASTA INVERSA (NO DISPONIBLE)"/>
    <n v="2"/>
    <n v="3"/>
    <n v="10"/>
    <n v="80"/>
    <n v="463884.80000000005"/>
    <s v="METRO"/>
    <s v="NO SOLICITADAS"/>
  </r>
  <r>
    <x v="11"/>
    <s v="02-02-01-003-006"/>
    <s v="02-02-01-003-006-09"/>
    <s v="Materiales y suministros - Otros productos plásticos"/>
    <s v="CINTA AISLANTE +33 (19X20.1X0.177) REF. 054007-06132"/>
    <n v="31201502"/>
    <s v="SELECCIÓN ABREVIADA SUBASTA INVERSA (NO DISPONIBLE)"/>
    <n v="2"/>
    <n v="3"/>
    <n v="10"/>
    <n v="73"/>
    <n v="1268914.47"/>
    <s v="UNIDAD"/>
    <s v="NO SOLICITADAS"/>
  </r>
  <r>
    <x v="11"/>
    <s v="02-02-01-003-006"/>
    <s v="02-02-01-003-006-09"/>
    <s v="Materiales y suministros - Otros productos plásticos"/>
    <s v="GRIFERÍA - ÁRBOL DE SALIDA PATA TANQUE SANITARIO DE 2 &quot; - DOBLE DESCARGA - PARA SANITARIO REF.  SAN GIORGIO "/>
    <n v="47131705"/>
    <s v="SELECCIÓN ABREVIADA SUBASTA INVERSA (NO DISPONIBLE)"/>
    <n v="2"/>
    <n v="3"/>
    <n v="10"/>
    <n v="11"/>
    <n v="1097617.8400000001"/>
    <s v="UNIDAD"/>
    <s v="NO SOLICITADAS"/>
  </r>
  <r>
    <x v="11"/>
    <s v="02-02-01-003-006"/>
    <s v="02-02-01-003-006-09"/>
    <s v="Materiales y suministros - Otros productos plásticos"/>
    <s v="GRIFERÍA - ÁRBOL DE SALIDA PATA TANQUE SANITARIO DE 3 &quot; - DOBLE DESCARGA - PARA SANITARIO REF.  SAN GIORGIO "/>
    <n v="47131705"/>
    <s v="SELECCIÓN ABREVIADA SUBASTA INVERSA (NO DISPONIBLE)"/>
    <n v="2"/>
    <n v="3"/>
    <n v="10"/>
    <n v="10"/>
    <n v="1201506.3"/>
    <s v="UNIDAD"/>
    <s v="NO SOLICITADAS"/>
  </r>
  <r>
    <x v="11"/>
    <s v="02-02-01-003-006"/>
    <s v="02-02-01-003-006-09"/>
    <s v="Materiales y suministros - Otros productos plásticos"/>
    <s v="ACOPLE LAVAMANOS CON VALVULA DE REGULACION"/>
    <n v="31163003"/>
    <s v="SELECCIÓN ABREVIADA SUBASTA INVERSA (NO DISPONIBLE)"/>
    <n v="2"/>
    <n v="3"/>
    <n v="16"/>
    <n v="30"/>
    <n v="521272.5"/>
    <s v="UNIDAD"/>
    <s v="NO SOLICITADAS"/>
  </r>
  <r>
    <x v="11"/>
    <s v="02-02-01-003-006"/>
    <s v="02-02-01-003-006-09"/>
    <s v="Materiales y suministros - Otros productos plásticos"/>
    <s v="ÁRBOL ENTRADA ATLAS 26 REF. 806103331 PARA TANQUE SANITARIO"/>
    <n v="47131705"/>
    <s v="SELECCIÓN ABREVIADA SUBASTA INVERSA (NO DISPONIBLE)"/>
    <n v="2"/>
    <n v="3"/>
    <n v="16"/>
    <n v="40"/>
    <n v="771203.6"/>
    <s v="UNIDAD"/>
    <s v="NO SOLICITADAS"/>
  </r>
  <r>
    <x v="11"/>
    <s v="02-02-01-003-006"/>
    <s v="02-02-01-003-006-09"/>
    <s v="Materiales y suministros - Otros productos plásticos"/>
    <s v="ÁRBOL ENTRADA FLUID MASTER. REF. 200AM133 PARA TANQUE SANITARIO"/>
    <n v="47131705"/>
    <s v="SELECCIÓN ABREVIADA SUBASTA INVERSA (NO DISPONIBLE)"/>
    <n v="2"/>
    <n v="3"/>
    <n v="16"/>
    <n v="35"/>
    <n v="730978.85"/>
    <s v="UNIDAD"/>
    <s v="NO SOLICITADAS"/>
  </r>
  <r>
    <x v="11"/>
    <s v="02-02-01-003-006"/>
    <s v="02-02-01-003-006-09"/>
    <s v="Materiales y suministros - Otros productos plásticos"/>
    <s v="ÁRBOL SALIDA ATLAS 26 REF. 806103331 PARA TANQUE SANITARIO"/>
    <n v="47131705"/>
    <s v="SELECCIÓN ABREVIADA SUBASTA INVERSA (NO DISPONIBLE)"/>
    <n v="2"/>
    <n v="3"/>
    <n v="16"/>
    <n v="40"/>
    <n v="872958.8"/>
    <s v="UNIDAD"/>
    <s v="NO SOLICITADAS"/>
  </r>
  <r>
    <x v="11"/>
    <s v="02-02-01-003-006"/>
    <s v="02-02-01-003-006-09"/>
    <s v="Materiales y suministros - Otros productos plásticos"/>
    <s v="TAPA REGISTRO PLÁSTICO MEDIDAS 20X20 CM - BLANCA "/>
    <n v="31161508"/>
    <s v="SELECCIÓN ABREVIADA SUBASTA INVERSA (NO DISPONIBLE)"/>
    <n v="2"/>
    <n v="3"/>
    <n v="16"/>
    <n v="40"/>
    <n v="463581.2"/>
    <s v="UNIDAD"/>
    <s v="NO SOLICITADAS"/>
  </r>
  <r>
    <x v="11"/>
    <s v="02-02-01-003-006"/>
    <s v="02-02-01-003-006-09"/>
    <s v="Materiales y suministros - Otros productos plásticos"/>
    <s v="TEJA PLÁSTICA NO. 6 PERFIL 7 ONDULADO, ESPESOR 1MM. TRANSPARENTE 90% DE TRASMISIÓN DE LUZ"/>
    <n v="30151501"/>
    <s v="SELECCIÓN ABREVIADA SUBASTA INVERSA (NO DISPONIBLE)"/>
    <n v="2"/>
    <n v="3"/>
    <n v="16"/>
    <n v="20"/>
    <n v="1132820.6000000001"/>
    <s v="UNIDAD"/>
    <s v="NO SOLICITADAS"/>
  </r>
  <r>
    <x v="11"/>
    <s v="02-02-01-003-006"/>
    <s v="02-02-01-003-006-09"/>
    <s v="Materiales y suministros - Otros productos plásticos"/>
    <s v="ACOPLE LAVAMANOS CON VALVULA DE REGULACION"/>
    <n v="31163003"/>
    <s v="SELECCIÓN ABREVIADA SUBASTA INVERSA (NO DISPONIBLE)"/>
    <n v="2"/>
    <n v="3"/>
    <n v="16"/>
    <n v="20"/>
    <n v="347515"/>
    <s v="UNIDAD"/>
    <s v="NO SOLICITADAS"/>
  </r>
  <r>
    <x v="11"/>
    <s v="02-02-01-003-006"/>
    <s v="02-02-01-003-006-09"/>
    <s v="Materiales y suministros - Otros productos plásticos"/>
    <s v="ÁRBOL ENTRADA FLUID MASTER. REF. 200AM133 PARA TANQUE SANITARIO"/>
    <n v="47131705"/>
    <s v="SELECCIÓN ABREVIADA SUBASTA INVERSA (NO DISPONIBLE)"/>
    <n v="2"/>
    <n v="3"/>
    <n v="16"/>
    <n v="15"/>
    <n v="313276.65000000002"/>
    <s v="UNIDAD"/>
    <s v="NO SOLICITADAS"/>
  </r>
  <r>
    <x v="11"/>
    <s v="02-02-01-003-006"/>
    <s v="02-02-01-003-006-09"/>
    <s v="Materiales y suministros - Otros productos plásticos"/>
    <s v="CINTA AISLANTE +33 (19X20.1X0.177) REF054007-06132"/>
    <n v="31201502"/>
    <s v="SELECCIÓN ABREVIADA SUBASTA INVERSA (NO DISPONIBLE)"/>
    <n v="2"/>
    <n v="3"/>
    <n v="16"/>
    <n v="6"/>
    <n v="88095.959999999992"/>
    <s v="UNIDAD"/>
    <s v="NO SOLICITADAS"/>
  </r>
  <r>
    <x v="11"/>
    <s v="02-02-01-003-006"/>
    <s v="02-02-01-003-006-09"/>
    <s v="Materiales y suministros - Otros productos plásticos"/>
    <s v="MANGUERA DE RIEGO 1/2&quot;, INCLUYE ACOPLES Y PISTOLA.  PRESENTACIÓN (ROLLO X 100 MTS C/U)"/>
    <n v="42281915"/>
    <s v="SELECCIÓN ABREVIADA SUBASTA INVERSA (NO DISPONIBLE)"/>
    <n v="2"/>
    <n v="3"/>
    <n v="16"/>
    <n v="2"/>
    <n v="347889.32"/>
    <s v="UNIDAD"/>
    <s v="NO SOLICITADAS"/>
  </r>
  <r>
    <x v="11"/>
    <s v="02-02-01-003-006"/>
    <s v="02-02-01-003-006-09"/>
    <s v="Materiales y suministros - Otros productos plásticos"/>
    <s v="PLÁSTICO NEGRO X ROLLO DE 100 MTS C/U"/>
    <n v="42281915"/>
    <s v="SELECCIÓN ABREVIADA SUBASTA INVERSA (NO DISPONIBLE)"/>
    <n v="2"/>
    <n v="3"/>
    <n v="16"/>
    <n v="1"/>
    <n v="814840.98"/>
    <s v="UNIDAD"/>
    <s v="NO SOLICITADAS"/>
  </r>
  <r>
    <x v="11"/>
    <s v="02-02-01-003-006"/>
    <s v="02-02-01-003-006-09"/>
    <s v="Materiales y suministros - Otros productos plásticos"/>
    <s v="PLÁSTICO TRANSPARENTE X ROLLO DE 100 MTS C/U"/>
    <n v="42281915"/>
    <s v="SELECCIÓN ABREVIADA SUBASTA INVERSA (NO DISPONIBLE)"/>
    <n v="2"/>
    <n v="3"/>
    <n v="16"/>
    <n v="1"/>
    <n v="814840.98"/>
    <s v="UNIDAD"/>
    <s v="NO SOLICITADAS"/>
  </r>
  <r>
    <x v="11"/>
    <s v="02-02-01-003-006"/>
    <s v="02-02-01-003-006-09"/>
    <s v="Materiales y suministros - Otros productos plásticos"/>
    <s v="ACOPLE LAVAMANOS CON VALVULA DE REGULACION /FT ARES"/>
    <n v="40172522"/>
    <s v="MÍNIMA CUANTÍA"/>
    <n v="3"/>
    <n v="4"/>
    <n v="10"/>
    <n v="2"/>
    <n v="41143.040000000001"/>
    <s v="UNIDAD"/>
    <s v=""/>
  </r>
  <r>
    <x v="11"/>
    <s v="02-02-01-003-006"/>
    <s v="02-02-01-003-006-09"/>
    <s v="Materiales y suministros - Otros productos plásticos"/>
    <s v="ACOPLE SANITARIO CON VALVULA DE REGULACION /FT ARES"/>
    <n v="40172522"/>
    <s v="MÍNIMA CUANTÍA"/>
    <n v="3"/>
    <n v="4"/>
    <n v="10"/>
    <n v="3"/>
    <n v="61828.59"/>
    <s v="UNIDAD"/>
    <s v=""/>
  </r>
  <r>
    <x v="11"/>
    <s v="02-02-01-003-006"/>
    <s v="02-02-01-003-006-09"/>
    <s v="Materiales y suministros - Otros productos plásticos"/>
    <s v="CINTA AISLANTE +33 (19X20.1X0.177) REF. 054007-06132  /FT ARES"/>
    <n v="31201502"/>
    <s v="MÍNIMA CUANTÍA"/>
    <n v="3"/>
    <n v="4"/>
    <n v="10"/>
    <n v="3"/>
    <n v="52147.17"/>
    <s v="UNIDAD"/>
    <s v=""/>
  </r>
  <r>
    <x v="11"/>
    <s v="02-02-01-003-006"/>
    <s v="02-02-01-003-006-09"/>
    <s v="Materiales y suministros - Otros productos plásticos"/>
    <s v="GRIFERÍA SANITARIA FLUID MASTER COMPLETA  /FT ARES"/>
    <n v="30181800"/>
    <s v="MÍNIMA CUANTÍA"/>
    <n v="3"/>
    <n v="4"/>
    <n v="10"/>
    <n v="2"/>
    <n v="110184.18"/>
    <s v="UNIDAD"/>
    <s v=""/>
  </r>
  <r>
    <x v="11"/>
    <s v="02-02-01-003-006"/>
    <s v="02-02-01-003-006-09"/>
    <s v="Materiales y suministros - Otros productos plásticos"/>
    <s v="UNION DE REPARACION PVC -PRESION 1 1/2&quot;   /FT ARES"/>
    <n v="40141719"/>
    <s v="MÍNIMA CUANTÍA"/>
    <n v="3"/>
    <n v="4"/>
    <n v="10"/>
    <n v="4"/>
    <n v="52778.2"/>
    <s v="UNIDAD"/>
    <s v=""/>
  </r>
  <r>
    <x v="11"/>
    <s v="02-02-01-003-006"/>
    <s v="02-02-01-003-006-09"/>
    <s v="Materiales y suministros - Otros productos plásticos"/>
    <s v="CINTA DOBLE FAZ PARA LAMINA DE POLICARBONATO 18 MM X 3 MTS (JEFSA)"/>
    <n v="31201505"/>
    <s v="MÍNIMA CUANTÍA"/>
    <n v="3"/>
    <n v="6"/>
    <n v="10"/>
    <n v="10"/>
    <n v="158315.6"/>
    <s v="UNIDAD"/>
    <s v="NO SOLICITADAS"/>
  </r>
  <r>
    <x v="11"/>
    <s v="02-02-01-003-006"/>
    <s v="02-02-01-003-006-09"/>
    <s v="Materiales y suministros - Otros productos plásticos"/>
    <s v="VALVULA DE BOLA 1&quot; EN LATON FORJADA NIQUELADA MANIJA TIPO  MARIPOSA (JEFSA)"/>
    <n v="27121700"/>
    <s v="MÍNIMA CUANTÍA"/>
    <n v="3"/>
    <n v="6"/>
    <n v="10"/>
    <n v="5"/>
    <n v="269278.90000000002"/>
    <s v="UNIDAD"/>
    <s v="NO SOLICITADAS"/>
  </r>
  <r>
    <x v="11"/>
    <s v="02-02-01-003-006"/>
    <s v="02-02-01-003-006-09"/>
    <s v="Materiales y suministros - Otros productos plásticos"/>
    <s v="CINTA PELIGRO, LONGITUD  100 METROS, ANCHO  10 CMS, EN POLIETILENO. PALABRAS PELIGRO EN LETRAS NEGRAS Y FONDO AMARILLO (JEFSA)"/>
    <n v="46161500"/>
    <s v="MÍNIMA CUANTÍA"/>
    <n v="3"/>
    <n v="6"/>
    <n v="10"/>
    <n v="10"/>
    <n v="160482.09999999998"/>
    <s v="UNIDAD"/>
    <s v="NO SOLICITADAS"/>
  </r>
  <r>
    <x v="11"/>
    <s v="02-02-01-003-006"/>
    <s v="02-02-01-003-006-09"/>
    <s v="Materiales y suministros - Otros productos plásticos"/>
    <s v="CINTA AISLANTE +33 (19X20.1X0.177) REF054007-06132(JEFSA)"/>
    <n v="31201502"/>
    <s v="MÍNIMA CUANTÍA"/>
    <n v="3"/>
    <n v="6"/>
    <n v="10"/>
    <n v="37"/>
    <n v="643148.42999999993"/>
    <s v="UNIDAD"/>
    <s v="NO SOLICITADAS"/>
  </r>
  <r>
    <x v="11"/>
    <s v="02-02-01-003-006"/>
    <s v="02-02-01-003-006-09"/>
    <s v="Materiales y suministros - Otros productos plásticos"/>
    <s v="AMARRES PLÁSTICO 4.5MM X 20CM 50 UNIDADES (JEFSA)"/>
    <n v="24141500"/>
    <s v="MÍNIMA CUANTÍA"/>
    <n v="3"/>
    <n v="6"/>
    <n v="10"/>
    <n v="10"/>
    <n v="100263.3"/>
    <s v="UNIDAD"/>
    <s v="NO SOLICITADAS"/>
  </r>
  <r>
    <x v="11"/>
    <s v="02-02-01-003-006"/>
    <s v="02-02-01-003-006-09"/>
    <s v="Materiales y suministros - Otros productos plásticos"/>
    <s v="AMARRES PLÁSTICO 3.5MM X 15CM 50 UNIDADES (JEFSA)"/>
    <n v="24141500"/>
    <s v="MÍNIMA CUANTÍA"/>
    <n v="3"/>
    <n v="6"/>
    <n v="10"/>
    <n v="10"/>
    <n v="89677.2"/>
    <s v="UNIDAD"/>
    <s v="NO SOLICITADAS"/>
  </r>
  <r>
    <x v="11"/>
    <s v="02-02-01-003-006"/>
    <s v="02-02-01-003-006-09"/>
    <s v="Materiales y suministros - Otros productos plásticos"/>
    <s v="BREAKER BIPOLAR ENCHUFABLE 20 AMP(JEFSA)"/>
    <n v="39121600"/>
    <s v="MÍNIMA CUANTÍA"/>
    <n v="3"/>
    <n v="6"/>
    <n v="10"/>
    <n v="4"/>
    <n v="168997.24"/>
    <s v="UNIDAD"/>
    <s v="NO SOLICITADAS"/>
  </r>
  <r>
    <x v="11"/>
    <s v="02-02-01-003-006"/>
    <s v="02-02-01-003-006-09"/>
    <s v="Materiales y suministros - Otros productos plásticos"/>
    <s v="BREAKER BIPOLAR ENCHUFABLE 30 AMP(JEFSA)"/>
    <n v="39121600"/>
    <s v="MÍNIMA CUANTÍA"/>
    <n v="3"/>
    <n v="6"/>
    <n v="10"/>
    <n v="4"/>
    <n v="190100.44"/>
    <s v="UNIDAD"/>
    <s v="NO SOLICITADAS"/>
  </r>
  <r>
    <x v="11"/>
    <s v="02-02-01-003-006"/>
    <s v="02-02-01-003-006-09"/>
    <s v="Materiales y suministros - Otros productos plásticos"/>
    <s v="BREAKER BIPOLAR ENCHUFABLE 60 AMP(JEFSA)"/>
    <n v="39121600"/>
    <s v="MÍNIMA CUANTÍA"/>
    <n v="3"/>
    <n v="6"/>
    <n v="10"/>
    <n v="4"/>
    <n v="206983"/>
    <s v="UNIDAD"/>
    <s v="NO SOLICITADAS"/>
  </r>
  <r>
    <x v="11"/>
    <s v="02-02-01-003-006"/>
    <s v="02-02-01-003-006-09"/>
    <s v="Materiales y suministros - Otros productos plásticos"/>
    <s v="BREAKER TRIPOLAR ENCHUFABLE 60 AMP(JEFSA)"/>
    <n v="39121600"/>
    <s v="MÍNIMA CUANTÍA"/>
    <n v="3"/>
    <n v="6"/>
    <n v="10"/>
    <n v="4"/>
    <n v="257412.68"/>
    <s v="UNIDAD"/>
    <s v="NO SOLICITADAS"/>
  </r>
  <r>
    <x v="11"/>
    <s v="02-02-01-003-006"/>
    <s v="02-02-01-003-006-09"/>
    <s v="Materiales y suministros - Otros productos plásticos"/>
    <s v="BREAKER UNIPOLAR ENCHUFABLE 20 AMP(JEFSA)"/>
    <n v="39121600"/>
    <s v="MÍNIMA CUANTÍA"/>
    <n v="3"/>
    <n v="6"/>
    <n v="10"/>
    <n v="4"/>
    <n v="156302.84"/>
    <s v="UNIDAD"/>
    <s v="NO SOLICITADAS"/>
  </r>
  <r>
    <x v="11"/>
    <s v="02-02-01-003-006"/>
    <s v="02-02-01-003-006-09"/>
    <s v="Materiales y suministros - Otros productos plásticos"/>
    <s v="CANALETA PLASTICA AUTOADHESIVA 10  X 10 MM BLANCA ACME(JEFSA)"/>
    <n v="39131714"/>
    <s v="MÍNIMA CUANTÍA"/>
    <n v="3"/>
    <n v="6"/>
    <n v="10"/>
    <n v="20"/>
    <n v="94932.4"/>
    <s v="UNIDAD"/>
    <s v="NO SOLICITADAS"/>
  </r>
  <r>
    <x v="11"/>
    <s v="02-02-01-003-006"/>
    <s v="02-02-01-003-006-09"/>
    <s v="Materiales y suministros - Otros productos plásticos"/>
    <s v="CANALETA PLASTICA AUTOADHESIVA 20 X 10 MM BLANCA ACME(JEFSA)"/>
    <n v="39131714"/>
    <s v="MÍNIMA CUANTÍA"/>
    <n v="3"/>
    <n v="6"/>
    <n v="10"/>
    <n v="20"/>
    <n v="115971.20000000001"/>
    <s v="UNIDAD"/>
    <s v="NO SOLICITADAS"/>
  </r>
  <r>
    <x v="11"/>
    <s v="02-02-01-003-006"/>
    <s v="02-02-01-003-006-09"/>
    <s v="Materiales y suministros - Otros productos plásticos"/>
    <s v="CINTA MALLA PARA DRYWALL 45 MTS X 50MM(JEFSA)"/>
    <n v="31201500"/>
    <s v="MÍNIMA CUANTÍA"/>
    <n v="3"/>
    <n v="6"/>
    <n v="10"/>
    <n v="15"/>
    <n v="134515.79999999999"/>
    <s v="UNIDAD"/>
    <s v="NO SOLICITADAS"/>
  </r>
  <r>
    <x v="11"/>
    <s v="02-02-01-003-006"/>
    <s v="02-02-01-003-006-09"/>
    <s v="Materiales y suministros - Otros productos plásticos"/>
    <s v="CONTACTOR TRIFASICO DE 0 A 20 AMP CON BOBINA A 110V(JEFSA)"/>
    <n v="39121500"/>
    <s v="MÍNIMA CUANTÍA"/>
    <n v="3"/>
    <n v="6"/>
    <n v="10"/>
    <n v="3"/>
    <n v="617795.39999999991"/>
    <s v="UNIDAD"/>
    <s v="NO SOLICITADAS"/>
  </r>
  <r>
    <x v="11"/>
    <s v="02-02-01-003-006"/>
    <s v="02-02-01-003-006-09"/>
    <s v="Materiales y suministros - Otros productos plásticos"/>
    <s v="CONTACTOR TRIFASICO DE 0 A 20 AMP CON BOBINA A 220V(JEFSA)"/>
    <n v="39121500"/>
    <s v="MÍNIMA CUANTÍA"/>
    <n v="3"/>
    <n v="6"/>
    <n v="10"/>
    <n v="3"/>
    <n v="617795.39999999991"/>
    <s v="UNIDAD"/>
    <s v="NO SOLICITADAS"/>
  </r>
  <r>
    <x v="11"/>
    <s v="02-02-01-003-006"/>
    <s v="02-02-01-003-006-09"/>
    <s v="Materiales y suministros - Otros productos plásticos"/>
    <s v="MEZCLADOR LAVAPLATOS CUELLO GANSO DE 8&quot; REF. 01-1151-00 (JEFSA)"/>
    <n v="23241615"/>
    <s v="MÍNIMA CUANTÍA"/>
    <n v="3"/>
    <n v="6"/>
    <n v="10"/>
    <n v="10"/>
    <n v="607196"/>
    <s v="UNIDAD"/>
    <s v="NO SOLICITADAS"/>
  </r>
  <r>
    <x v="11"/>
    <s v="02-02-01-003-006"/>
    <s v="02-02-01-003-006-09"/>
    <s v="Materiales y suministros - Otros productos plásticos"/>
    <s v="MEZCLADOR LAVAMANOS 4 CIERRE RÁPIDO REF. 01-1154-00  (JEFSA)"/>
    <n v="23241615"/>
    <s v="MÍNIMA CUANTÍA"/>
    <n v="3"/>
    <n v="6"/>
    <n v="10"/>
    <n v="10"/>
    <n v="491034.7"/>
    <s v="UNIDAD"/>
    <s v="NO SOLICITADAS"/>
  </r>
  <r>
    <x v="11"/>
    <s v="02-02-01-003-006"/>
    <s v="02-02-01-003-006-09"/>
    <s v="Materiales y suministros - Otros productos plásticos"/>
    <s v="MEZCLADOR LAVAMANOS 8 CIERRE RÁPIDO REF. 01-1103-00  (JEFSA)"/>
    <n v="23241615"/>
    <s v="MÍNIMA CUANTÍA"/>
    <n v="3"/>
    <n v="6"/>
    <n v="10"/>
    <n v="10"/>
    <n v="575504.5"/>
    <s v="UNIDAD"/>
    <s v="NO SOLICITADAS"/>
  </r>
  <r>
    <x v="11"/>
    <s v="02-02-01-003-006"/>
    <s v="02-02-01-003-006-09"/>
    <s v="Materiales y suministros - Otros productos plásticos"/>
    <s v="ACOPLE SANITARIO CON VALVULA DE REGULACION"/>
    <n v="31163003"/>
    <s v="SELECCIÓN ABREVIADA SUBASTA INVERSA (NO DISPONIBLE)"/>
    <n v="2"/>
    <n v="3"/>
    <n v="10"/>
    <n v="100"/>
    <n v="2060953"/>
    <s v="UNIDAD"/>
    <s v="NO SOLICITADAS"/>
  </r>
  <r>
    <x v="11"/>
    <s v="02-02-01-003-006"/>
    <s v="02-02-01-003-006-09"/>
    <s v="Materiales y suministros - Otros productos plásticos"/>
    <s v="AMARRE TEJA TAPA METÁLICA 26 CMS CALIBRE 18. (PAQUETE X 100 UND. C/U)   /FT ARES"/>
    <n v="49151504"/>
    <s v="MÍNIMA CUANTÍA"/>
    <n v="3"/>
    <n v="4"/>
    <n v="10"/>
    <n v="2"/>
    <n v="41167.74"/>
    <s v="UNIDAD"/>
    <s v=""/>
  </r>
  <r>
    <x v="11"/>
    <s v="02-02-01-003-006"/>
    <s v="02-02-01-003-006-09"/>
    <s v="Materiales y suministros - Otros productos plásticos"/>
    <s v="GRIFERIA PARA ORINAL MEDIANO (GRIFERÍA PARED TIPO PUSH - DESAGÜE SIFÓN LAVAMANOS / ORINAL)(JEFSA)"/>
    <n v="30181700"/>
    <s v="MÍNIMA CUANTÍA"/>
    <n v="3"/>
    <n v="6"/>
    <n v="10"/>
    <n v="8"/>
    <n v="1647454.4"/>
    <s v="UNIDAD"/>
    <s v="NO SOLICITADAS"/>
  </r>
  <r>
    <x v="11"/>
    <s v="02-02-01-003-006"/>
    <s v="02-02-01-003-006-09"/>
    <s v="Materiales y suministros - Otros productos plásticos"/>
    <s v="GRIFERIA DE TANQUE SANITARIO TIPO PUSH (JEFSA)"/>
    <s v="30181700 "/>
    <s v="MÍNIMA CUANTÍA"/>
    <n v="3"/>
    <n v="6"/>
    <n v="10"/>
    <n v="20"/>
    <n v="2703470"/>
    <s v="UNIDAD"/>
    <s v="NO SOLICITADAS"/>
  </r>
  <r>
    <x v="11"/>
    <s v="02-02-01-003-006"/>
    <s v="02-02-01-003-006-09"/>
    <s v="Materiales y suministros - Otros productos plásticos"/>
    <s v="BALDE PLÁSTICO - CONSTRUCCIÓN DE 8&quot;"/>
    <n v="47121804"/>
    <s v="SELECCIÓN ABREVIADA SUBASTA INVERSA (NO DISPONIBLE)"/>
    <n v="2"/>
    <n v="3"/>
    <n v="16"/>
    <n v="8"/>
    <n v="96274.16"/>
    <s v="UNIDAD"/>
    <s v="NO SOLICITADAS"/>
  </r>
  <r>
    <x v="11"/>
    <s v="02-02-01-003-006"/>
    <s v="02-02-01-003-006-09"/>
    <s v="Materiales y suministros - Otros productos plásticos"/>
    <s v="DESAGÜE PUSH LAVAMANOS REF. 13R305871/01-2900-11"/>
    <n v="30181605"/>
    <s v="SELECCIÓN ABREVIADA SUBASTA INVERSA (NO DISPONIBLE)"/>
    <n v="2"/>
    <n v="3"/>
    <n v="16"/>
    <n v="40"/>
    <n v="2122834"/>
    <s v="UNIDAD"/>
    <s v="NO SOLICITADAS"/>
  </r>
  <r>
    <x v="11"/>
    <s v="02-02-01-003-006"/>
    <s v="02-02-01-003-006-09"/>
    <s v="Materiales y suministros - Otros productos plásticos"/>
    <s v="GRIFERÍA SANITARIA FLUID MASTER COMPLETA"/>
    <n v="30181504"/>
    <s v="SELECCIÓN ABREVIADA SUBASTA INVERSA (NO DISPONIBLE)"/>
    <n v="2"/>
    <n v="3"/>
    <n v="16"/>
    <n v="50"/>
    <n v="2326744"/>
    <s v="UNIDAD"/>
    <s v="NO SOLICITADAS"/>
  </r>
  <r>
    <x v="11"/>
    <s v="02-02-01-003-006"/>
    <s v="02-02-01-003-006-09"/>
    <s v="Materiales y suministros - Otros productos plásticos"/>
    <s v="GRIFERÍA SANITARIA REF. 610320001 COMPLETA ATLAS 26 CMS"/>
    <n v="30181504"/>
    <s v="SELECCIÓN ABREVIADA SUBASTA INVERSA (NO DISPONIBLE)"/>
    <n v="2"/>
    <n v="3"/>
    <n v="16"/>
    <n v="50"/>
    <n v="2006881.4999999998"/>
    <s v="UNIDAD"/>
    <s v="NO SOLICITADAS"/>
  </r>
  <r>
    <x v="11"/>
    <s v="02-02-01-003-006"/>
    <s v="02-02-01-003-006-09"/>
    <s v="Materiales y suministros - Otros productos plásticos"/>
    <s v="ACOPLE SANITARIO CON VALVULA DE REGULACION"/>
    <n v="31163003"/>
    <s v="SELECCIÓN ABREVIADA SUBASTA INVERSA (NO DISPONIBLE)"/>
    <n v="2"/>
    <n v="3"/>
    <n v="16"/>
    <n v="20"/>
    <n v="412190.6"/>
    <s v="UNIDAD"/>
    <s v="NO SOLICITADAS"/>
  </r>
  <r>
    <x v="11"/>
    <s v="02-02-01-003-006"/>
    <s v="02-02-01-003-006-09"/>
    <s v="Materiales y suministros - Otros productos plásticos"/>
    <s v="GRIFERÍA SANITARIA FLUID MASTER COMPLETA"/>
    <n v="30181504"/>
    <s v="SELECCIÓN ABREVIADA SUBASTA INVERSA (NO DISPONIBLE)"/>
    <n v="2"/>
    <n v="3"/>
    <n v="16"/>
    <n v="15"/>
    <n v="698023.2"/>
    <s v="UNIDAD"/>
    <s v="NO SOLICITADAS"/>
  </r>
  <r>
    <x v="11"/>
    <s v="02-02-01-003-006"/>
    <s v="02-02-01-003-006-09"/>
    <s v="Materiales y suministros - Otros productos plásticos"/>
    <s v="CINTA ASFALTICA IMPERMEABLE"/>
    <n v="30141505"/>
    <n v="0"/>
    <n v="0"/>
    <n v="0"/>
    <n v="16"/>
    <n v="25"/>
    <n v="1862084.25"/>
    <s v="UNIDAD"/>
    <s v="NO SOLICITADAS"/>
  </r>
  <r>
    <x v="11"/>
    <s v="02-02-01-003-006"/>
    <s v="02-02-01-003-006-09"/>
    <s v="Materiales y suministros - Otros productos plásticos"/>
    <s v="ASIENTO PARA SANITARIO / GAORI"/>
    <n v="56112100"/>
    <s v="SELECCIÓN ABREVIADA MENOR CUANTÍA"/>
    <n v="4"/>
    <n v="0"/>
    <n v="10"/>
    <n v="4"/>
    <n v="185843"/>
    <s v="UNIDAD"/>
    <s v="NO SOLICITADAS"/>
  </r>
  <r>
    <x v="11"/>
    <s v="02-02-01-003-006"/>
    <s v="02-02-01-003-006-09"/>
    <s v="Materiales y suministros - Otros productos plásticos"/>
    <s v="BRIDAS PLASTICAS NEGRAS 3.6MMX200MM PAQ X100 / GAORI"/>
    <n v="10141601"/>
    <s v="SELECCIÓN ABREVIADA MENOR CUANTÍA"/>
    <n v="4"/>
    <n v="0"/>
    <n v="10"/>
    <n v="5"/>
    <n v="187431.85"/>
    <s v="UNIDAD"/>
    <s v="NO SOLICITADAS"/>
  </r>
  <r>
    <x v="11"/>
    <s v="02-02-01-003-006"/>
    <s v="02-02-01-003-006-09"/>
    <s v="Materiales y suministros - Otros productos plásticos"/>
    <s v="BRIDAS PLASTICAS NEGRAS 4.8MMX190MM PAQ X100 / GAORI"/>
    <n v="10141601"/>
    <s v="SELECCIÓN ABREVIADA MENOR CUANTÍA"/>
    <n v="4"/>
    <n v="0"/>
    <n v="10"/>
    <n v="5"/>
    <n v="171586.05"/>
    <s v="UNIDAD"/>
    <s v="NO SOLICITADAS"/>
  </r>
  <r>
    <x v="11"/>
    <s v="02-02-01-003-006"/>
    <s v="02-02-01-003-006-09"/>
    <s v="Materiales y suministros - Otros productos plásticos"/>
    <s v="BRIDAS PLASTICAS NEGRAS 4.8MMX370MM PAQ X100 / GAORI"/>
    <n v="10141601"/>
    <s v="SELECCIÓN ABREVIADA MENOR CUANTÍA"/>
    <n v="4"/>
    <n v="0"/>
    <n v="10"/>
    <n v="5"/>
    <n v="197984.7"/>
    <s v="UNIDAD"/>
    <s v="NO SOLICITADAS"/>
  </r>
  <r>
    <x v="11"/>
    <s v="02-02-01-003-006"/>
    <s v="02-02-01-003-006-09"/>
    <s v="Materiales y suministros - Otros productos plásticos"/>
    <s v="ANGEO 10 X 1.22M GRIS FIBRA VIDRIO  / GAORI"/>
    <n v="11162108"/>
    <s v="SELECCIÓN ABREVIADA MENOR CUANTÍA"/>
    <n v="5"/>
    <n v="0"/>
    <n v="10"/>
    <n v="2"/>
    <n v="34856.019999999997"/>
    <s v="UNIDAD"/>
    <s v="NO SOLICITADAS"/>
  </r>
  <r>
    <x v="11"/>
    <s v="02-02-01-003-006"/>
    <s v="02-02-01-003-006-09"/>
    <s v="Materiales y suministros - Otros productos plásticos"/>
    <s v="CANALETA PLÁSTICA AUTOADHESIVA 20X10 MM BLANCA ACME GACAR"/>
    <n v="39131714"/>
    <s v="MÍNIMA CUANTÍA"/>
    <n v="4"/>
    <n v="0"/>
    <n v="10"/>
    <n v="4"/>
    <n v="23194.240000000002"/>
    <s v="UNIDAD"/>
    <s v="NO SOLICITADAS"/>
  </r>
  <r>
    <x v="11"/>
    <s v="02-02-01-003-006"/>
    <s v="02-02-01-003-006-09"/>
    <s v="Materiales y suministros - Otros productos plásticos"/>
    <s v="CINTA AISLANTE +33 (19X20.1X0.177) REF. 054007-06132 GACAR"/>
    <n v="31201502"/>
    <s v="MÍNIMA CUANTÍA"/>
    <n v="4"/>
    <n v="0"/>
    <n v="10"/>
    <n v="15"/>
    <n v="260736.00000000003"/>
    <s v="UNIDAD"/>
    <s v="NO SOLICITADAS"/>
  </r>
  <r>
    <x v="11"/>
    <s v="02-02-01-003-006"/>
    <s v="02-02-01-003-006-09"/>
    <s v="Materiales y suministros - Otros productos plásticos"/>
    <s v="PAQUETE POR 100 UNIDADES DE BRIDAS PLÁSTICAS, COLOR NEGRO, DE 15”  REFERENCIA CT-15050-BK GACAR"/>
    <n v="10141601"/>
    <s v="MÍNIMA CUANTÍA"/>
    <n v="4"/>
    <n v="0"/>
    <n v="10"/>
    <n v="2"/>
    <n v="33567.440000000002"/>
    <s v="UNIDAD"/>
    <s v="NO SOLICITADAS"/>
  </r>
  <r>
    <x v="11"/>
    <s v="02-02-01-003-006"/>
    <s v="02-02-01-003-006-09"/>
    <s v="Materiales y suministros - Otros productos plásticos"/>
    <s v="CINTA PARA EMBALAR DE 72MM ANCHO X 100M DE LARGO GACAR"/>
    <n v="31201517"/>
    <s v="MÍNIMA CUANTÍA"/>
    <n v="4"/>
    <n v="0"/>
    <n v="10"/>
    <n v="10"/>
    <n v="86513"/>
    <s v="UNIDAD"/>
    <s v="NO SOLICITADAS"/>
  </r>
  <r>
    <x v="11"/>
    <s v="02-02-01-003-006"/>
    <s v="02-02-01-003-006-09"/>
    <s v="Materiales y suministros - Otros productos plásticos"/>
    <s v="BALDE PLÁSTICO - CONSTRUCCIÓN DE 8&quot; GACAR"/>
    <n v="47121804"/>
    <s v="MÍNIMA CUANTÍA"/>
    <n v="5"/>
    <n v="0"/>
    <n v="10"/>
    <n v="2"/>
    <n v="28493"/>
    <s v="UNIDAD"/>
    <s v="NO SOLICITADAS"/>
  </r>
  <r>
    <x v="11"/>
    <s v="02-02-01-003-006"/>
    <s v="02-02-01-003-006-09"/>
    <s v="Materiales y suministros - Otros productos plásticos"/>
    <s v="ÁRBOL ENTRADA ATLAS 26 REF. 806103331 PARA TANQUE SANITARIO GACAR"/>
    <n v="47131705"/>
    <s v="MÍNIMA CUANTÍA"/>
    <n v="9"/>
    <n v="0"/>
    <n v="16"/>
    <n v="2"/>
    <n v="38560.18"/>
    <s v="UNIDAD"/>
    <s v="NO SOLICITADAS"/>
  </r>
  <r>
    <x v="11"/>
    <s v="02-02-01-003-006"/>
    <s v="02-02-01-003-006-09"/>
    <s v="Materiales y suministros - Otros productos plásticos"/>
    <s v="ÁRBOL ENTRADA FLUID MASTER. REF. 200AM133 PARA TANQUE -"/>
    <n v="47131705"/>
    <s v="MÍNIMA CUANTÍA"/>
    <n v="9"/>
    <n v="0"/>
    <n v="16"/>
    <n v="4"/>
    <n v="83540.44"/>
    <s v="UNIDAD"/>
    <s v="NO SOLICITADAS"/>
  </r>
  <r>
    <x v="11"/>
    <s v="02-02-01-003-006"/>
    <s v="02-02-01-003-006-09"/>
    <s v="Materiales y suministros - Otros productos plásticos"/>
    <s v="ÁRBOL SALIDA ATLAS 26 REF. 806103331 PARA TANQUE SANITARIO-GACAR"/>
    <n v="47131705"/>
    <s v="MÍNIMA CUANTÍA"/>
    <n v="9"/>
    <n v="0"/>
    <n v="16"/>
    <n v="2"/>
    <n v="43647.94"/>
    <s v="UNIDAD"/>
    <s v="NO SOLICITADAS"/>
  </r>
  <r>
    <x v="11"/>
    <s v="02-02-01-003-006"/>
    <s v="02-02-01-003-006-09"/>
    <s v="Materiales y suministros - Otros productos plásticos"/>
    <s v="AMARRE PLASTICO BOLSA-GACAS"/>
    <n v="24141511"/>
    <s v="SELECCIÓN ABREVIADA SUBASTA INVERSA (NO DISPONIBLE)"/>
    <n v="9"/>
    <n v="0"/>
    <n v="16"/>
    <n v="8"/>
    <n v="96274.16"/>
    <s v="UNIDAD"/>
    <s v="NO SOLICITADAS"/>
  </r>
  <r>
    <x v="11"/>
    <s v="02-02-01-003-006"/>
    <s v="02-02-01-003-006-09"/>
    <s v="Materiales y suministros - Otros productos plásticos"/>
    <s v="CINTA AISLANTE AUTO FUNDENTE-GACAS"/>
    <n v="31201519"/>
    <s v="SELECCIÓN ABREVIADA SUBASTA INVERSA (NO DISPONIBLE)"/>
    <n v="9"/>
    <n v="0"/>
    <n v="16"/>
    <n v="3"/>
    <n v="109767.93"/>
    <s v="UNIDAD"/>
    <s v="NO SOLICITADAS"/>
  </r>
  <r>
    <x v="11"/>
    <s v="02-02-01-003-006"/>
    <s v="02-02-01-003-006-09"/>
    <s v="Materiales y suministros - Otros productos plásticos"/>
    <s v="CINTA AISLANTE SUPER 33"/>
    <n v="31201519"/>
    <s v="SELECCIÓN ABREVIADA SUBASTA INVERSA (NO DISPONIBLE)"/>
    <n v="9"/>
    <n v="0"/>
    <n v="16"/>
    <n v="2"/>
    <n v="29365.32"/>
    <s v="UNIDAD"/>
    <s v="NO SOLICITADAS"/>
  </r>
  <r>
    <x v="11"/>
    <s v="02-02-01-003-006"/>
    <s v="02-02-01-003-006-09"/>
    <s v="Materiales y suministros - Otros productos plásticos"/>
    <s v="EMPALME 16-14-GACAS"/>
    <n v="47131705"/>
    <s v="SELECCIÓN ABREVIADA SUBASTA INVERSA (NO DISPONIBLE)"/>
    <n v="9"/>
    <n v="0"/>
    <n v="16"/>
    <n v="8"/>
    <n v="14923.04"/>
    <s v="UNIDAD"/>
    <s v="NO SOLICITADAS"/>
  </r>
  <r>
    <x v="11"/>
    <s v="02-02-01-003-006"/>
    <s v="02-02-01-003-006-09"/>
    <s v="Materiales y suministros - Otros productos plásticos"/>
    <s v="GRIFERÍA - ÁRBOL DE SALIDA PATA TANQUE SANITARIO DE 2 &quot; - DOBLE DESCARGA - PARA SANITARIO REF. SAN GIORGIO-GACAS"/>
    <n v="47131705"/>
    <s v="SELECCIÓN ABREVIADA SUBASTA INVERSA (NO DISPONIBLE)"/>
    <n v="9"/>
    <n v="0"/>
    <n v="16"/>
    <n v="2"/>
    <n v="168568.98"/>
    <s v="UNIDAD"/>
    <s v="NO SOLICITADAS"/>
  </r>
  <r>
    <x v="11"/>
    <s v="02-02-01-003-006"/>
    <s v="02-02-01-003-006-09"/>
    <s v="Materiales y suministros - Otros productos plásticos"/>
    <s v="ÁRBOL ENTRADA ATLAS 26 REF. 806103331 PARA TANQUE SANITARIO-GACAS"/>
    <n v="47131705"/>
    <s v="SELECCIÓN ABREVIADA SUBASTA INVERSA (NO DISPONIBLE)"/>
    <n v="9"/>
    <n v="0"/>
    <n v="16"/>
    <n v="12"/>
    <n v="231361.08000000002"/>
    <s v="UNIDAD"/>
    <s v="NO SOLICITADAS"/>
  </r>
  <r>
    <x v="11"/>
    <s v="02-02-01-003-006"/>
    <s v="02-02-01-003-006-09"/>
    <s v="Materiales y suministros - Otros productos plásticos"/>
    <s v="ÁRBOL ENTRADA FLUID MASTER. REF. 200AM133 PARA TANQUE SANITARIO -GACAS"/>
    <n v="47131705"/>
    <s v="SELECCIÓN ABREVIADA SUBASTA INVERSA (NO DISPONIBLE)"/>
    <n v="9"/>
    <n v="0"/>
    <n v="16"/>
    <n v="9"/>
    <n v="187965.99"/>
    <s v="UNIDAD"/>
    <s v="NO SOLICITADAS"/>
  </r>
  <r>
    <x v="11"/>
    <s v="02-02-01-003-006"/>
    <s v="02-02-01-003-006-09"/>
    <s v="Materiales y suministros - Otros productos plásticos"/>
    <s v="BALDE PLÁSTICO - CONSTRUCCIÓN DE 8&quot;-GACAS"/>
    <n v="47121804"/>
    <s v="SELECCIÓN ABREVIADA SUBASTA INVERSA (NO DISPONIBLE)"/>
    <n v="9"/>
    <n v="0"/>
    <n v="16"/>
    <n v="4"/>
    <n v="48137.08"/>
    <s v="UNIDAD"/>
    <s v="NO SOLICITADAS"/>
  </r>
  <r>
    <x v="11"/>
    <s v="02-02-01-003-006"/>
    <s v="02-02-01-003-006-09"/>
    <s v="Materiales y suministros - Otros productos plásticos"/>
    <s v="ÁRBOL SALIDA ATLAS 26 REF. 806103331 PARA TANQUE SANITARIO GACAS"/>
    <n v="47131705"/>
    <s v="SELECCIÓN ABREVIADA SUBASTA INVERSA (NO DISPONIBLE)"/>
    <n v="9"/>
    <n v="0"/>
    <n v="16"/>
    <n v="3"/>
    <n v="65454.81"/>
    <s v="UNIDAD"/>
    <s v="NO SOLICITADAS"/>
  </r>
  <r>
    <x v="11"/>
    <s v="02-02-01-003-006"/>
    <s v="02-02-01-003-006-09"/>
    <s v="Materiales y suministros - Otros productos plásticos"/>
    <s v="SALDO CPA 267 MATERIALES DE CONSTRUCCIÓN  "/>
    <n v="0"/>
    <n v="0"/>
    <n v="0"/>
    <n v="0"/>
    <n v="16"/>
    <n v="1"/>
    <n v="1380591.2"/>
    <s v="GLOBAL"/>
    <s v="NO SOLICITADAS"/>
  </r>
  <r>
    <x v="11"/>
    <s v="02-02-01-003-006"/>
    <s v="02-02-01-003-006-09"/>
    <s v="Materiales y suministros - Otros productos plásticos"/>
    <s v="SALDO CPA 226 ELEM. DE ASEO"/>
    <n v="0"/>
    <n v="0"/>
    <n v="0"/>
    <n v="0"/>
    <n v="16"/>
    <n v="1"/>
    <n v="380627"/>
    <s v="GLOBAL"/>
    <s v="NO SOLICITADAS"/>
  </r>
  <r>
    <x v="11"/>
    <s v="02-02-01-003-006"/>
    <s v="02-02-01-003-006-09"/>
    <s v="Materiales y suministros - Otros productos plásticos"/>
    <s v="SALDO CPA 126 ELEM. PAPELERIA "/>
    <n v="0"/>
    <n v="0"/>
    <n v="0"/>
    <n v="0"/>
    <n v="16"/>
    <n v="1"/>
    <n v="1052488.48"/>
    <s v="GLOBAL"/>
    <s v="NO SOLICITADAS"/>
  </r>
  <r>
    <x v="11"/>
    <s v="02-02-01-003-007"/>
    <s v="02-02-01-003-007-01"/>
    <s v="Materiales y suministros - Vidrio y productos de vidrio"/>
    <s v="PLUMILLA LIMPIABRISA 12&quot;"/>
    <n v="25171502"/>
    <s v="MÍNIMA CUANTÍA"/>
    <n v="2"/>
    <n v="3"/>
    <n v="10"/>
    <n v="18"/>
    <n v="234000"/>
    <s v="UNIDAD"/>
    <s v="NO SOLICITADAS"/>
  </r>
  <r>
    <x v="11"/>
    <s v="02-02-01-003-007"/>
    <s v="02-02-01-003-007-01"/>
    <s v="Materiales y suministros - Vidrio y productos de vidrio"/>
    <s v="PLUMILLA LIMPIABRISA 16&quot;"/>
    <n v="25171502"/>
    <s v="MÍNIMA CUANTÍA"/>
    <n v="2"/>
    <n v="3"/>
    <n v="10"/>
    <n v="18"/>
    <n v="252000"/>
    <s v="UNIDAD"/>
    <s v="NO SOLICITADAS"/>
  </r>
  <r>
    <x v="11"/>
    <s v="02-02-01-003-007"/>
    <s v="02-02-01-003-007-01"/>
    <s v="Materiales y suministros - Vidrio y productos de vidrio"/>
    <s v="PLUMILLA LIMPIABRISA 18&quot;"/>
    <n v="25171502"/>
    <s v="MÍNIMA CUANTÍA"/>
    <n v="2"/>
    <n v="3"/>
    <n v="10"/>
    <n v="18"/>
    <n v="270000"/>
    <s v="UNIDAD"/>
    <s v="NO SOLICITADAS"/>
  </r>
  <r>
    <x v="11"/>
    <s v="02-02-01-003-007"/>
    <s v="02-02-01-003-007-01"/>
    <s v="Materiales y suministros - Vidrio y productos de vidrio"/>
    <s v="PLUMILLA LIMPIABRISA 20&quot;"/>
    <n v="25172901"/>
    <s v="MÍNIMA CUANTÍA"/>
    <n v="2"/>
    <n v="3"/>
    <n v="10"/>
    <n v="18"/>
    <n v="288000"/>
    <s v="UNIDAD"/>
    <s v="NO SOLICITADAS"/>
  </r>
  <r>
    <x v="11"/>
    <s v="02-02-01-003-007"/>
    <s v="02-02-01-003-007-01"/>
    <s v="Materiales y suministros - Vidrio y productos de vidrio"/>
    <s v="VASO DE VIDRIO 12 ONZ CAJA X 48 UND"/>
    <n v="48101903"/>
    <s v="MÍNIMA CUANTÍA"/>
    <n v="8"/>
    <n v="2"/>
    <n v="10"/>
    <n v="6"/>
    <n v="564060"/>
    <s v="UNIDAD"/>
    <s v="NO SOLICITADAS"/>
  </r>
  <r>
    <x v="11"/>
    <s v="02-02-01-003-007"/>
    <s v="02-02-01-003-007-01"/>
    <s v="Materiales y suministros - Vidrio y productos de vidrio"/>
    <s v="BOMBILLO LED ALTA POTENCIA GU-10 3000K–12V 50W LC"/>
    <n v="39101601"/>
    <s v="SELECCIÓN ABREVIADA SUBASTA INVERSA (NO DISPONIBLE)"/>
    <n v="2"/>
    <n v="3"/>
    <n v="16"/>
    <n v="200"/>
    <n v="2612854"/>
    <s v="UNIDAD"/>
    <s v="NO SOLICITADAS"/>
  </r>
  <r>
    <x v="11"/>
    <s v="02-02-01-003-007"/>
    <s v="02-02-01-003-007-01"/>
    <s v="Materiales y suministros - Vidrio y productos de vidrio"/>
    <s v="BOMBILLO LED ALTA POTENCIA GU-10 LUZ BLANCA FRIO 6500 K   REF. 7 W- 50 W HALÓGENA"/>
    <n v="39111521"/>
    <s v="SELECCIÓN ABREVIADA SUBASTA INVERSA (NO DISPONIBLE)"/>
    <n v="2"/>
    <n v="3"/>
    <n v="16"/>
    <n v="100"/>
    <n v="1306427"/>
    <s v="UNIDAD"/>
    <s v="NO SOLICITADAS"/>
  </r>
  <r>
    <x v="11"/>
    <s v="02-02-01-003-007"/>
    <s v="02-02-01-003-007-01"/>
    <s v="Materiales y suministros - Vidrio y productos de vidrio"/>
    <s v="PANEL LED DE 60X60 45W LUZ BLANCA FRIO - DE INCRUSTAR"/>
    <n v="39111521"/>
    <s v="SELECCIÓN ABREVIADA SUBASTA INVERSA (NO DISPONIBLE)"/>
    <n v="2"/>
    <n v="3"/>
    <n v="16"/>
    <n v="50"/>
    <n v="4690786"/>
    <s v="UNIDAD"/>
    <s v="NO SOLICITADAS"/>
  </r>
  <r>
    <x v="11"/>
    <s v="02-02-01-003-007"/>
    <s v="02-02-01-003-007-01"/>
    <s v="Materiales y suministros - Vidrio y productos de vidrio"/>
    <s v="PLAFÓN LED REDONDO 18 W LUZ BLANCA – INCRUSTAR"/>
    <n v="39111521"/>
    <s v="SELECCIÓN ABREVIADA SUBASTA INVERSA (NO DISPONIBLE)"/>
    <n v="2"/>
    <n v="3"/>
    <n v="16"/>
    <n v="100"/>
    <n v="2504350"/>
    <s v="UNIDAD"/>
    <s v="NO SOLICITADAS"/>
  </r>
  <r>
    <x v="11"/>
    <s v="02-02-01-003-007"/>
    <s v="02-02-01-003-007-01"/>
    <s v="Materiales y suministros - Vidrio y productos de vidrio"/>
    <s v="PLAFÓN LED REDONDO 18W LUZ BLANCA – SOBREPONER"/>
    <n v="39111521"/>
    <s v="SELECCIÓN ABREVIADA SUBASTA INVERSA (NO DISPONIBLE)"/>
    <n v="2"/>
    <n v="3"/>
    <n v="16"/>
    <n v="250"/>
    <n v="7734987.5"/>
    <s v="UNIDAD"/>
    <s v="NO SOLICITADAS"/>
  </r>
  <r>
    <x v="11"/>
    <s v="02-02-01-003-007"/>
    <s v="02-02-01-003-007-01"/>
    <s v="Materiales y suministros - Vidrio y productos de vidrio"/>
    <s v="PANEL LED DE 60X60 45W LUZ BLANCA FRIO - DE INCRUSTAR"/>
    <n v="39111521"/>
    <s v="SELECCIÓN ABREVIADA SUBASTA INVERSA (NO DISPONIBLE)"/>
    <n v="2"/>
    <n v="3"/>
    <n v="16"/>
    <n v="20"/>
    <n v="1876314.4"/>
    <s v="UNIDAD"/>
    <s v="NO SOLICITADAS"/>
  </r>
  <r>
    <x v="11"/>
    <s v="02-02-01-003-007"/>
    <s v="02-02-01-003-007-01"/>
    <s v="Materiales y suministros - Vidrio y productos de vidrio"/>
    <s v="PLAFÓN LED REDONDO 18 W LUZ BLANCA – INCRUSTAR"/>
    <n v="39111521"/>
    <s v="SELECCIÓN ABREVIADA SUBASTA INVERSA (NO DISPONIBLE)"/>
    <n v="2"/>
    <n v="3"/>
    <n v="16"/>
    <n v="20"/>
    <n v="500870"/>
    <s v="UNIDAD"/>
    <s v="NO SOLICITADAS"/>
  </r>
  <r>
    <x v="11"/>
    <s v="02-02-01-003-007"/>
    <s v="02-02-01-003-007-01"/>
    <s v="Materiales y suministros - Vidrio y productos de vidrio"/>
    <s v="REFLECTOR LED PARA EXTERIORES 100W(JEFSA)"/>
    <n v="39101600"/>
    <s v="MÍNIMA CUANTÍA"/>
    <n v="3"/>
    <n v="6"/>
    <n v="10"/>
    <n v="8"/>
    <n v="1177350.3999999999"/>
    <s v="UNIDAD"/>
    <s v="NO SOLICITADAS"/>
  </r>
  <r>
    <x v="11"/>
    <s v="02-02-01-003-007"/>
    <s v="02-02-01-003-007-01"/>
    <s v="Materiales y suministros - Vidrio y productos de vidrio"/>
    <s v="PLAFÓN LED REDONDO 18W LUZ BLANCA – SOBREPONER  (JEFSA)"/>
    <n v="39111521"/>
    <s v="MÍNIMA CUANTÍA"/>
    <n v="3"/>
    <n v="6"/>
    <n v="10"/>
    <n v="40"/>
    <n v="1207759.6000000001"/>
    <s v="UNIDAD"/>
    <s v="NO SOLICITADAS"/>
  </r>
  <r>
    <x v="11"/>
    <s v="02-02-01-003-007"/>
    <s v="02-02-01-003-007-01"/>
    <s v="Materiales y suministros - Vidrio y productos de vidrio"/>
    <s v="PLAFÓN LED REDONDO 18 W LUZ BLANCA – INCRUSTAR  (JEFSA)"/>
    <n v="39111521"/>
    <s v="MÍNIMA CUANTÍA"/>
    <n v="3"/>
    <n v="6"/>
    <n v="10"/>
    <n v="40"/>
    <n v="977603.20000000007"/>
    <s v="UNIDAD"/>
    <s v="NO SOLICITADAS"/>
  </r>
  <r>
    <x v="11"/>
    <s v="02-02-01-003-007"/>
    <s v="02-02-01-003-007-01"/>
    <s v="Materiales y suministros - Vidrio y productos de vidrio"/>
    <s v="PANEL LED DE 60X60 45W LUZ BLANCA FRIO - DE INCRUSTAR  (JEFSA)"/>
    <n v="39111521"/>
    <s v="MÍNIMA CUANTÍA"/>
    <n v="3"/>
    <n v="6"/>
    <n v="10"/>
    <n v="30"/>
    <n v="2901632.4"/>
    <s v="UNIDAD"/>
    <s v="NO SOLICITADAS"/>
  </r>
  <r>
    <x v="11"/>
    <s v="02-02-01-003-007"/>
    <s v="02-02-01-003-007-02"/>
    <s v="Materiales y suministros - Artículos de cerámica no estructural"/>
    <s v="SET VAJILLA CUADRADA TIPO HOTEL LINEA HOTELERA 3O PUESTOS(PLATO PANDO 27,5 CMS, PLATO MEDIO 21 CMS, PLATO TORTERO 16 CMS,"/>
    <n v="48101901"/>
    <s v="MÍNIMA CUANTÍA"/>
    <n v="8"/>
    <n v="2"/>
    <n v="10"/>
    <n v="1"/>
    <n v="2023000"/>
    <s v="UNIDAD"/>
    <s v="NO SOLICITADAS"/>
  </r>
  <r>
    <x v="11"/>
    <s v="02-02-01-003-007"/>
    <s v="02-02-01-003-007-02"/>
    <s v="Materiales y suministros - Artículos de cerámica no estructural"/>
    <s v="POCILLOS CHOCOLATERO CON PLATO BASE"/>
    <n v="48101901"/>
    <s v="MÍNIMA CUANTÍA"/>
    <n v="8"/>
    <n v="2"/>
    <n v="10"/>
    <n v="50"/>
    <n v="1487500"/>
    <s v="UNIDAD"/>
    <s v="NO SOLICITADAS"/>
  </r>
  <r>
    <x v="11"/>
    <s v="02-02-01-003-007"/>
    <s v="02-02-01-003-007-02"/>
    <s v="Materiales y suministros - Artículos de cerámica no estructural"/>
    <s v="COMBO SANITARIO COMPLETO REF. TANQUE (02122) REF. TAZA (02020) REF. LAVAMANOS (07339. COLOR BLANCO)"/>
    <n v="30181505"/>
    <s v="SELECCIÓN ABREVIADA SUBASTA INVERSA (NO DISPONIBLE)"/>
    <n v="2"/>
    <n v="3"/>
    <n v="10"/>
    <n v="15"/>
    <n v="5342150.7"/>
    <s v="UNIDAD"/>
    <s v="NO SOLICITADAS"/>
  </r>
  <r>
    <x v="11"/>
    <s v="02-02-01-003-007"/>
    <s v="02-02-01-003-007-02"/>
    <s v="Materiales y suministros - Artículos de cerámica no estructural"/>
    <s v="MUEBLE SANITARIO REDONDO COLOR BLANCO REF. 909000001. DISEÑO ERGONOMICO- PARA SANITARIOS "/>
    <n v="30181505"/>
    <s v="SELECCIÓN ABREVIADA SUBASTA INVERSA (NO DISPONIBLE)"/>
    <n v="2"/>
    <n v="3"/>
    <n v="10"/>
    <n v="40"/>
    <n v="1995497.6"/>
    <s v="UNIDAD"/>
    <s v="NO SOLICITADAS"/>
  </r>
  <r>
    <x v="11"/>
    <s v="02-02-01-003-007"/>
    <s v="02-02-01-003-007-02"/>
    <s v="Materiales y suministros - Artículos de cerámica no estructural"/>
    <s v="MUEBLE SANITARIO COLOR BLANCO - CONTROL CAÍDA LENTA. PARA SANITARIO REF. SAN GIORGIO "/>
    <n v="30181505"/>
    <s v="SELECCIÓN ABREVIADA SUBASTA INVERSA (NO DISPONIBLE)"/>
    <n v="2"/>
    <n v="3"/>
    <n v="10"/>
    <n v="15"/>
    <n v="1956061.3499999999"/>
    <s v="UNIDAD"/>
    <s v="NO SOLICITADAS"/>
  </r>
  <r>
    <x v="11"/>
    <s v="02-02-01-003-007"/>
    <s v="02-02-01-003-007-02"/>
    <s v="Materiales y suministros - Artículos de cerámica no estructural"/>
    <s v="COMBO SANITARIO COMPLETO REF. TANQUE (02122) REF. TAZA (02020) REF. LAVAMANOS (07339. COLOR BLANCO)"/>
    <n v="30181505"/>
    <s v="SELECCIÓN ABREVIADA SUBASTA INVERSA (NO DISPONIBLE)"/>
    <n v="2"/>
    <n v="3"/>
    <n v="16"/>
    <n v="10"/>
    <n v="3561433.8"/>
    <s v="UNIDAD"/>
    <s v="NO SOLICITADAS"/>
  </r>
  <r>
    <x v="11"/>
    <s v="02-02-01-003-007"/>
    <s v="02-02-01-003-007-02"/>
    <s v="Materiales y suministros - Artículos de cerámica no estructural"/>
    <s v="SANITARIO DUAL COLOR BLANCO REF. 137208 SAN GIORGIO"/>
    <n v="30181505"/>
    <s v="SELECCIÓN ABREVIADA SUBASTA INVERSA (NO DISPONIBLE)"/>
    <n v="2"/>
    <n v="3"/>
    <n v="16"/>
    <n v="2"/>
    <n v="1044686.58"/>
    <s v="UNIDAD"/>
    <s v="NO SOLICITADAS"/>
  </r>
  <r>
    <x v="11"/>
    <s v="02-02-01-003-007"/>
    <s v="02-02-01-003-007-02"/>
    <s v="Materiales y suministros - Artículos de cerámica no estructural"/>
    <s v="COMBO SANITARIO COMPLETO REF. TANQUE (02122) REF. TAZA (02020) REF. LAVAMANOS (07339. COLOR BLANCO)"/>
    <n v="30181505"/>
    <s v="SELECCIÓN ABREVIADA SUBASTA INVERSA (NO DISPONIBLE)"/>
    <n v="2"/>
    <n v="3"/>
    <n v="16"/>
    <n v="3"/>
    <n v="1068430.1400000001"/>
    <s v="UNIDAD"/>
    <s v="NO SOLICITADAS"/>
  </r>
  <r>
    <x v="11"/>
    <s v="02-02-01-003-007"/>
    <s v="02-02-01-003-007-02"/>
    <s v="Materiales y suministros - Artículos de cerámica no estructural"/>
    <s v="LAVAMANOS INCRUSTAR COLOR BLANCO"/>
    <n v="30181504"/>
    <s v="SELECCIÓN ABREVIADA SUBASTA INVERSA (NO DISPONIBLE)"/>
    <n v="2"/>
    <n v="3"/>
    <n v="16"/>
    <n v="2"/>
    <n v="389477.08"/>
    <s v="UNIDAD"/>
    <s v="NO SOLICITADAS"/>
  </r>
  <r>
    <x v="11"/>
    <s v="02-02-01-003-007"/>
    <s v="02-02-01-003-007-02"/>
    <s v="Materiales y suministros - Artículos de cerámica no estructural"/>
    <s v="MUEBLE SANITARIO REDONDO COLOR BLANCO REF. 909000001. DISEÑO ERGONOMICO- PARA SANITARIOS"/>
    <n v="30181505"/>
    <s v="SELECCIÓN ABREVIADA SUBASTA INVERSA (NO DISPONIBLE)"/>
    <n v="2"/>
    <n v="3"/>
    <n v="16"/>
    <n v="20"/>
    <n v="997748.8"/>
    <s v="UNIDAD"/>
    <s v="NO SOLICITADAS"/>
  </r>
  <r>
    <x v="11"/>
    <s v="02-02-01-003-007"/>
    <s v="02-02-01-003-007-02"/>
    <s v="Materiales y suministros - Artículos de cerámica no estructural"/>
    <s v="ORINAL PEQUEÑO INFANTIL REF. PETITE COLOR BEIGE"/>
    <n v="30181505"/>
    <s v="SELECCIÓN ABREVIADA SUBASTA INVERSA (NO DISPONIBLE)"/>
    <n v="2"/>
    <n v="3"/>
    <n v="16"/>
    <n v="2"/>
    <n v="231703.88"/>
    <s v="UNIDAD"/>
    <s v="NO SOLICITADAS"/>
  </r>
  <r>
    <x v="11"/>
    <s v="02-02-01-003-007"/>
    <s v="02-02-01-003-007-02"/>
    <s v="Materiales y suministros - Artículos de cerámica no estructural"/>
    <s v="ORINALES REF. COLOR BLANCO "/>
    <n v="30181505"/>
    <s v="SELECCIÓN ABREVIADA SUBASTA INVERSA (NO DISPONIBLE)"/>
    <n v="2"/>
    <n v="3"/>
    <n v="16"/>
    <n v="2"/>
    <n v="252751.44"/>
    <s v="UNIDAD"/>
    <s v="NO SOLICITADAS"/>
  </r>
  <r>
    <x v="11"/>
    <s v="02-02-01-003-007"/>
    <s v="02-02-01-003-007-02"/>
    <s v="Materiales y suministros - Artículos de cerámica no estructural"/>
    <s v="ORINALES REF COLOR BLANCO(JEFSA)"/>
    <n v="30181506"/>
    <s v="MÍNIMA CUANTÍA"/>
    <n v="3"/>
    <n v="6"/>
    <n v="10"/>
    <n v="2"/>
    <n v="351534.54"/>
    <s v="UNIDAD"/>
    <s v="NO SOLICITADAS"/>
  </r>
  <r>
    <x v="11"/>
    <s v="02-02-01-003-007"/>
    <s v="02-02-01-003-007-03"/>
    <s v="Materiales y suministros - Productos refractarios y productos estructurales no refractarios de arcilla"/>
    <s v="PISO CERÁMICO BLANCO REF. DURO PISO FORMATO 33.8 X 33.8 CMS"/>
    <n v="30161706"/>
    <s v="SELECCIÓN ABREVIADA SUBASTA INVERSA (NO DISPONIBLE)"/>
    <n v="2"/>
    <n v="3"/>
    <n v="10"/>
    <n v="10"/>
    <n v="358081.9"/>
    <s v="METRO CUADRADO"/>
    <s v="NO SOLICITADAS"/>
  </r>
  <r>
    <x v="11"/>
    <s v="02-02-01-003-007"/>
    <s v="02-02-01-003-007-03"/>
    <s v="Materiales y suministros - Productos refractarios y productos estructurales no refractarios de arcilla"/>
    <s v="PISO CERÁMICO BLANCO REF. PIZARRA FORMATO 45 X 45 CMS"/>
    <n v="30161706"/>
    <s v="SELECCIÓN ABREVIADA SUBASTA INVERSA (NO DISPONIBLE)"/>
    <n v="2"/>
    <n v="3"/>
    <n v="10"/>
    <n v="10"/>
    <n v="365855.10000000003"/>
    <s v="METRO CUADRADO"/>
    <s v="NO SOLICITADAS"/>
  </r>
  <r>
    <x v="11"/>
    <s v="02-02-01-003-007"/>
    <s v="02-02-01-003-007-03"/>
    <s v="Materiales y suministros - Productos refractarios y productos estructurales no refractarios de arcilla"/>
    <s v="BLOQUE #4 ESTÁNDAR 10 X 20 X 30 CM  / GAORI"/>
    <n v="30131607"/>
    <s v="SELECCIÓN ABREVIADA MENOR CUANTÍA"/>
    <n v="5"/>
    <n v="0"/>
    <n v="10"/>
    <n v="200"/>
    <n v="191970"/>
    <s v="UNIDAD"/>
    <s v="NO SOLICITADAS"/>
  </r>
  <r>
    <x v="11"/>
    <s v="02-02-01-003-007"/>
    <s v="02-02-01-003-007-03"/>
    <s v="Materiales y suministros - Productos refractarios y productos estructurales no refractarios de arcilla"/>
    <s v="PISO CERÁMICO BLANCO REF. PIZARRA FORMATO 45 X 45 CMS"/>
    <n v="30161706"/>
    <s v="SELECCIÓN ABREVIADA SUBASTA INVERSA (NO DISPONIBLE)"/>
    <n v="9"/>
    <n v="0"/>
    <n v="16"/>
    <n v="57"/>
    <n v="2085374.07"/>
    <s v="METRO CUADRADO"/>
    <s v="NO SOLICITADAS"/>
  </r>
  <r>
    <x v="11"/>
    <s v="02-02-01-003-007"/>
    <s v="02-02-01-003-007-04"/>
    <s v="Materiales y suministros - Yeso, cal y cemento"/>
    <s v="CEMENTO GRIS X BULTO DE 50 KG"/>
    <n v="30111600"/>
    <s v="Selección Abreviada Subasta Inversa"/>
    <n v="0"/>
    <n v="0"/>
    <n v="10"/>
    <n v="54"/>
    <n v="1443278.52"/>
    <s v="UNIDAD"/>
    <s v=""/>
  </r>
  <r>
    <x v="11"/>
    <s v="02-02-01-003-007"/>
    <s v="02-02-01-003-007-04"/>
    <s v="Materiales y suministros - Yeso, cal y cemento"/>
    <s v="YESO BLANCO X KILO EMPAQUE INDIVIDUAL  / GAORI"/>
    <n v="30151805"/>
    <s v="SELECCIÓN ABREVIADA MENOR CUANTÍA"/>
    <n v="5"/>
    <n v="0"/>
    <n v="10"/>
    <n v="50"/>
    <n v="94029"/>
    <s v="UNIDAD"/>
    <s v="NO SOLICITADAS"/>
  </r>
  <r>
    <x v="11"/>
    <s v="02-02-01-003-007"/>
    <s v="02-02-01-003-007-04"/>
    <s v="Materiales y suministros - Yeso, cal y cemento"/>
    <s v="CEMENTO BLANCO X BULTO DE 20 KG"/>
    <n v="30111600"/>
    <s v="MÍNIMA CUANTÍA"/>
    <n v="4"/>
    <n v="0"/>
    <n v="10"/>
    <n v="2"/>
    <n v="47979.28"/>
    <s v="UNIDAD"/>
    <s v="NO SOLICITADAS"/>
  </r>
  <r>
    <x v="11"/>
    <s v="02-02-01-003-007"/>
    <s v="02-02-01-003-007-04"/>
    <s v="Materiales y suministros - Yeso, cal y cemento"/>
    <s v="CEMENTO GRIS X BULTO DE 50 KG"/>
    <n v="30111600"/>
    <s v="MÍNIMA CUANTÍA"/>
    <n v="4"/>
    <n v="0"/>
    <n v="10"/>
    <n v="4"/>
    <n v="106909.52"/>
    <s v="UNIDAD"/>
    <s v="NO SOLICITADAS"/>
  </r>
  <r>
    <x v="11"/>
    <s v="02-02-01-003-007"/>
    <s v="02-02-01-003-007-04"/>
    <s v="Materiales y suministros - Yeso, cal y cemento"/>
    <s v="YESO BLANCO X KILO EMPAQUE INDIVIDUAL MODIFICACION 269"/>
    <n v="30151805"/>
    <s v="MÍNIMA CUANTÍA"/>
    <n v="5"/>
    <n v="0"/>
    <n v="10"/>
    <n v="10"/>
    <n v="18805.8"/>
    <s v="UNIDAD"/>
    <s v="NO SOLICITADAS"/>
  </r>
  <r>
    <x v="11"/>
    <s v="02-02-01-003-007"/>
    <s v="02-02-01-003-007-04"/>
    <s v="Materiales y suministros - Yeso, cal y cemento"/>
    <s v="YESO BLANCO X KILO EMPAQUE INDIVIDUAL"/>
    <n v="30151805"/>
    <s v="SELECCIÓN ABREVIADA SUBASTA INVERSA (NO DISPONIBLE)"/>
    <n v="9"/>
    <n v="0"/>
    <n v="16"/>
    <n v="49"/>
    <n v="90379.520000000004"/>
    <s v="UNIDAD"/>
    <s v="NO SOLICITADAS"/>
  </r>
  <r>
    <x v="11"/>
    <s v="02-02-01-003-007"/>
    <s v="02-02-01-003-007-04"/>
    <s v="Materiales y suministros - Yeso, cal y cemento"/>
    <s v="CEMENTO GRIS X BULTO DE 50 KG"/>
    <n v="30111600"/>
    <s v="SELECCIÓN ABREVIADA SUBASTA INVERSA (NO DISPONIBLE)"/>
    <n v="9"/>
    <n v="0"/>
    <n v="16"/>
    <n v="24"/>
    <n v="641457.12"/>
    <s v="UNIDAD"/>
    <s v="NO SOLICITADAS"/>
  </r>
  <r>
    <x v="11"/>
    <s v="02-02-01-003-007"/>
    <s v="02-02-01-003-007-04"/>
    <s v="Materiales y suministros - Yeso, cal y cemento"/>
    <s v="CEMENTO GRIS X BULTO DE 50 KG  /FT ARES_x000a_"/>
    <n v="30111601"/>
    <s v="MÍNIMA CUANTÍA"/>
    <n v="3"/>
    <n v="4"/>
    <n v="10"/>
    <n v="27"/>
    <n v="721639.26"/>
    <s v="UNIDAD"/>
    <s v=""/>
  </r>
  <r>
    <x v="11"/>
    <s v="02-02-01-003-007"/>
    <s v="02-02-01-003-007-04"/>
    <s v="Materiales y suministros - Yeso, cal y cemento"/>
    <s v="CEMENTO BLANCO X BULTO DE 20 KG"/>
    <n v="30111600"/>
    <s v="SELECCIÓN ABREVIADA SUBASTA INVERSA (NO DISPONIBLE)"/>
    <n v="2"/>
    <n v="3"/>
    <n v="10"/>
    <n v="2"/>
    <n v="47979.28"/>
    <s v="UNIDAD"/>
    <s v="NO SOLICITADAS"/>
  </r>
  <r>
    <x v="11"/>
    <s v="02-02-01-003-007"/>
    <s v="02-02-01-003-007-04"/>
    <s v="Materiales y suministros - Yeso, cal y cemento"/>
    <s v="CEMENTO GRIS X BULTO DE 50 KG"/>
    <n v="30111600"/>
    <s v="SELECCIÓN ABREVIADA SUBASTA INVERSA (NO DISPONIBLE)"/>
    <n v="2"/>
    <n v="3"/>
    <n v="10"/>
    <n v="4"/>
    <n v="106909.52"/>
    <s v="UNIDAD"/>
    <s v="NO SOLICITADAS"/>
  </r>
  <r>
    <x v="11"/>
    <s v="02-02-01-003-007"/>
    <s v="02-02-01-003-007-04"/>
    <s v="Materiales y suministros - Yeso, cal y cemento"/>
    <s v="CEMENTO BLANCO POR 5 KG(JEFSA)"/>
    <n v="30111600"/>
    <s v="MÍNIMA CUANTÍA"/>
    <n v="3"/>
    <n v="6"/>
    <n v="10"/>
    <n v="5"/>
    <n v="44862.399999999994"/>
    <s v="UNIDAD"/>
    <s v="NO SOLICITADAS"/>
  </r>
  <r>
    <x v="11"/>
    <s v="02-02-01-003-007"/>
    <s v="02-02-01-003-007-04"/>
    <s v="Materiales y suministros - Yeso, cal y cemento"/>
    <s v="CEMENTO GRIS TIPO 1 POR 25 KG(JEFSA)"/>
    <n v="30111600"/>
    <s v="MÍNIMA CUANTÍA"/>
    <n v="3"/>
    <n v="6"/>
    <n v="10"/>
    <n v="10"/>
    <n v="222511.30000000002"/>
    <s v="UNIDAD"/>
    <s v="NO SOLICITADAS"/>
  </r>
  <r>
    <x v="11"/>
    <s v="02-02-01-003-007"/>
    <s v="02-02-01-003-007-05"/>
    <s v="Materiales y suministros - Artículos de concreto, cemento y yeso"/>
    <s v="LÁMINAS DE DRYWALL O LAMINA YESO SECCIÓN (1,22X 2,44) ESPESOR 1/2&quot; "/>
    <n v="30161503"/>
    <s v="SELECCIÓN ABREVIADA SUBASTA INVERSA (NO DISPONIBLE)"/>
    <n v="2"/>
    <n v="3"/>
    <n v="10"/>
    <n v="10"/>
    <n v="252194.8"/>
    <s v="UNIDAD"/>
    <s v="NO SOLICITADAS"/>
  </r>
  <r>
    <x v="11"/>
    <s v="02-02-01-003-007"/>
    <s v="02-02-01-003-007-05"/>
    <s v="Materiales y suministros - Artículos de concreto, cemento y yeso"/>
    <s v="LÁMINAS DE DRYWALL O LAMINA YESO SECCIÓN (1,22X 2,44) ESPESOR 1/2&quot;   (JEFSA)"/>
    <n v="30161500"/>
    <s v="MÍNIMA CUANTÍA"/>
    <n v="3"/>
    <n v="6"/>
    <n v="10"/>
    <n v="30"/>
    <n v="756584.4"/>
    <s v="UNIDAD"/>
    <s v="NO SOLICITADAS"/>
  </r>
  <r>
    <x v="11"/>
    <s v="02-02-01-003-007"/>
    <s v="02-02-01-003-007-05"/>
    <s v="Materiales y suministros - Artículos de concreto, cemento y yeso"/>
    <s v="LÁMINA SUPERBOARD 10 MM (JEFSA)"/>
    <n v="30161500"/>
    <s v="MÍNIMA CUANTÍA"/>
    <n v="3"/>
    <n v="6"/>
    <n v="10"/>
    <n v="5"/>
    <n v="361099.15"/>
    <s v="UNIDAD"/>
    <s v="NO SOLICITADAS"/>
  </r>
  <r>
    <x v="11"/>
    <s v="02-02-01-003-007"/>
    <s v="02-02-01-003-007-05"/>
    <s v="Materiales y suministros - Artículos de concreto, cemento y yeso"/>
    <s v="MORTERO SECO PARA PEGA Y PAÑETE x 40 Kgs"/>
    <n v="30111504"/>
    <n v="0"/>
    <n v="0"/>
    <n v="0"/>
    <n v="16"/>
    <n v="15"/>
    <n v="238328.4"/>
    <s v="UNIDAD"/>
    <s v="NO SOLICITADAS"/>
  </r>
  <r>
    <x v="11"/>
    <s v="02-02-01-003-007"/>
    <s v="02-02-01-003-007-05"/>
    <s v="Materiales y suministros - Artículos de concreto, cemento y yeso"/>
    <s v="CONCRETO SECO 3000 PSI x 40 Kgs"/>
    <n v="30111505"/>
    <n v="0"/>
    <n v="0"/>
    <n v="0"/>
    <n v="16"/>
    <n v="5"/>
    <n v="123430.55"/>
    <s v="UNIDAD"/>
    <s v="NO SOLICITADAS"/>
  </r>
  <r>
    <x v="11"/>
    <s v="02-02-01-003-007"/>
    <s v="02-02-01-003-007-05"/>
    <s v="Materiales y suministros - Artículos de concreto, cemento y yeso"/>
    <s v="TEJA FIBROCEMENTO No.6 - PERFIL 7 "/>
    <n v="30151500"/>
    <n v="0"/>
    <n v="0"/>
    <n v="0"/>
    <n v="16"/>
    <n v="30"/>
    <n v="885435.89999999991"/>
    <s v="UNIDAD"/>
    <s v="NO SOLICITADAS"/>
  </r>
  <r>
    <x v="11"/>
    <s v="02-02-01-003-007"/>
    <s v="02-02-01-003-007-09"/>
    <s v="Materiales y suministros - Otros productos minerales no metálicos n. C. P."/>
    <s v="LIJA SECA ROJA – GRANO NO. 240"/>
    <n v="27111918"/>
    <s v="SELECCIÓN ABREVIADA SUBASTA INVERSA (NO DISPONIBLE)"/>
    <n v="2"/>
    <n v="3"/>
    <n v="10"/>
    <n v="80"/>
    <n v="89172.800000000003"/>
    <s v="UNIDAD"/>
    <s v="NO SOLICITADAS"/>
  </r>
  <r>
    <x v="11"/>
    <s v="02-02-01-003-007"/>
    <s v="02-02-01-003-007-09"/>
    <s v="Materiales y suministros - Otros productos minerales no metálicos n. C. P."/>
    <s v="LIJA SECA ROJA – GRANO NO. 180"/>
    <n v="27111918"/>
    <s v="SELECCIÓN ABREVIADA SUBASTA INVERSA (NO DISPONIBLE)"/>
    <n v="2"/>
    <n v="3"/>
    <n v="10"/>
    <n v="80"/>
    <n v="97611.200000000012"/>
    <s v="UNIDAD"/>
    <s v="NO SOLICITADAS"/>
  </r>
  <r>
    <x v="11"/>
    <s v="02-02-01-003-007"/>
    <s v="02-02-01-003-007-09"/>
    <s v="Materiales y suministros - Otros productos minerales no metálicos n. C. P."/>
    <s v="LIJA SECA ROJA – GRANO NO. 150"/>
    <n v="27111918"/>
    <s v="SELECCIÓN ABREVIADA SUBASTA INVERSA (NO DISPONIBLE)"/>
    <n v="2"/>
    <n v="3"/>
    <n v="10"/>
    <n v="80"/>
    <n v="97611.200000000012"/>
    <s v="UNIDAD"/>
    <s v="NO SOLICITADAS"/>
  </r>
  <r>
    <x v="11"/>
    <s v="02-02-01-003-007"/>
    <s v="02-02-01-003-007-09"/>
    <s v="Materiales y suministros - Otros productos minerales no metálicos n. C. P."/>
    <s v="LIJA SECA ROJA – GRANO NO. 80"/>
    <n v="27111918"/>
    <s v="SELECCIÓN ABREVIADA SUBASTA INVERSA (NO DISPONIBLE)"/>
    <n v="2"/>
    <n v="3"/>
    <n v="10"/>
    <n v="80"/>
    <n v="122091.20000000001"/>
    <s v="UNIDAD"/>
    <s v="NO SOLICITADAS"/>
  </r>
  <r>
    <x v="11"/>
    <s v="02-02-01-003-007"/>
    <s v="02-02-01-003-007-09"/>
    <s v="Materiales y suministros - Otros productos minerales no metálicos n. C. P."/>
    <s v="LIJA SECA ROJA – GRANO NO. 220"/>
    <n v="27111918"/>
    <s v="SELECCIÓN ABREVIADA SUBASTA INVERSA (NO DISPONIBLE)"/>
    <n v="2"/>
    <n v="3"/>
    <n v="16"/>
    <n v="100"/>
    <n v="142447"/>
    <s v="UNIDAD"/>
    <s v="NO SOLICITADAS"/>
  </r>
  <r>
    <x v="11"/>
    <s v="02-02-01-003-007"/>
    <s v="02-02-01-003-007-09"/>
    <s v="Materiales y suministros - Otros productos minerales no metálicos n. C. P."/>
    <s v="LIJA SECA ROJA – GRANO NO. 120"/>
    <n v="27111918"/>
    <s v="SELECCIÓN ABREVIADA SUBASTA INVERSA (NO DISPONIBLE)"/>
    <n v="2"/>
    <n v="3"/>
    <n v="16"/>
    <n v="100"/>
    <n v="122014.00000000001"/>
    <s v="UNIDAD"/>
    <s v="NO SOLICITADAS"/>
  </r>
  <r>
    <x v="11"/>
    <s v="02-02-01-003-007"/>
    <s v="02-02-01-003-007-09"/>
    <s v="Materiales y suministros - Otros productos minerales no metálicos n. C. P."/>
    <s v="LIJA SECA ROJA – GRANO NO. 150"/>
    <n v="27111918"/>
    <s v="SELECCIÓN ABREVIADA SUBASTA INVERSA (NO DISPONIBLE)"/>
    <n v="2"/>
    <n v="3"/>
    <n v="16"/>
    <n v="100"/>
    <n v="122014.00000000001"/>
    <s v="UNIDAD"/>
    <s v="NO SOLICITADAS"/>
  </r>
  <r>
    <x v="11"/>
    <s v="02-02-01-003-007"/>
    <s v="02-02-01-003-007-09"/>
    <s v="Materiales y suministros - Otros productos minerales no metálicos n. C. P."/>
    <s v="LIJA SECA ROJA – GRANO NO. 180"/>
    <n v="27111918"/>
    <s v="SELECCIÓN ABREVIADA SUBASTA INVERSA (NO DISPONIBLE)"/>
    <n v="2"/>
    <n v="3"/>
    <n v="16"/>
    <n v="100"/>
    <n v="122014.00000000001"/>
    <s v="UNIDAD"/>
    <s v="NO SOLICITADAS"/>
  </r>
  <r>
    <x v="11"/>
    <s v="02-02-01-003-007"/>
    <s v="02-02-01-003-007-09"/>
    <s v="Materiales y suministros - Otros productos minerales no metálicos n. C. P."/>
    <s v="ROLLO MANTO ASFALTICO AL-300 CAPA ALUMINIO (ROLLO X10MTS)"/>
    <n v="12164902"/>
    <s v="SELECCIÓN ABREVIADA SUBASTA INVERSA (NO DISPONIBLE)"/>
    <n v="2"/>
    <n v="3"/>
    <n v="16"/>
    <n v="18"/>
    <n v="5250008.16"/>
    <s v="UNIDAD"/>
    <s v="NO SOLICITADAS"/>
  </r>
  <r>
    <x v="11"/>
    <s v="02-02-01-003-007"/>
    <s v="02-02-01-003-007-09"/>
    <s v="Materiales y suministros - Otros productos minerales no metálicos n. C. P."/>
    <s v="ROLLO MANTO ASFALTICO AL-80 CAPA ALUMINIO (ROLLO X10MTS)"/>
    <n v="12164902"/>
    <s v="SELECCIÓN ABREVIADA SUBASTA INVERSA (NO DISPONIBLE)"/>
    <n v="2"/>
    <n v="3"/>
    <n v="16"/>
    <n v="18"/>
    <n v="3519944.28"/>
    <s v="UNIDAD"/>
    <s v="NO SOLICITADAS"/>
  </r>
  <r>
    <x v="11"/>
    <s v="02-02-01-003-007"/>
    <s v="02-02-01-003-007-09"/>
    <s v="Materiales y suministros - Otros productos minerales no metálicos n. C. P."/>
    <s v="LIJA SECA ROJA – GRANO NO. 400"/>
    <n v="27111918"/>
    <s v="SELECCIÓN ABREVIADA SUBASTA INVERSA (NO DISPONIBLE)"/>
    <n v="2"/>
    <n v="3"/>
    <n v="16"/>
    <n v="30"/>
    <n v="48805.799999999996"/>
    <s v="UNIDAD"/>
    <s v="NO SOLICITADAS"/>
  </r>
  <r>
    <x v="11"/>
    <s v="02-02-01-003-007"/>
    <s v="02-02-01-003-007-09"/>
    <s v="Materiales y suministros - Otros productos minerales no metálicos n. C. P."/>
    <s v="LIJA SECA ROJA – GRANO NO. 220"/>
    <n v="27111918"/>
    <s v="SELECCIÓN ABREVIADA SUBASTA INVERSA (NO DISPONIBLE)"/>
    <n v="2"/>
    <n v="3"/>
    <n v="16"/>
    <n v="30"/>
    <n v="42734.1"/>
    <s v="UNIDAD"/>
    <s v="NO SOLICITADAS"/>
  </r>
  <r>
    <x v="11"/>
    <s v="02-02-01-003-007"/>
    <s v="02-02-01-003-007-09"/>
    <s v="Materiales y suministros - Otros productos minerales no metálicos n. C. P."/>
    <s v="LIJA SECA ROJA – GRANO NO. 150"/>
    <n v="27111918"/>
    <s v="SELECCIÓN ABREVIADA SUBASTA INVERSA (NO DISPONIBLE)"/>
    <n v="2"/>
    <n v="3"/>
    <n v="16"/>
    <n v="30"/>
    <n v="36604.200000000004"/>
    <s v="UNIDAD"/>
    <s v="NO SOLICITADAS"/>
  </r>
  <r>
    <x v="11"/>
    <s v="02-02-01-003-007"/>
    <s v="02-02-01-003-007-09"/>
    <s v="Materiales y suministros - Otros productos minerales no metálicos n. C. P."/>
    <s v="CABALLETE TERMOACUSTICA 2MTS X 0.60MTS   /FT ARES"/>
    <n v="30151609"/>
    <s v="MÍNIMA CUANTÍA"/>
    <n v="3"/>
    <n v="4"/>
    <n v="10"/>
    <n v="5"/>
    <n v="348724.6"/>
    <s v="UNIDAD"/>
    <s v=""/>
  </r>
  <r>
    <x v="11"/>
    <s v="02-02-01-003-007"/>
    <s v="02-02-01-003-007-09"/>
    <s v="Materiales y suministros - Otros productos minerales no metálicos n. C. P."/>
    <s v="LIJA DE AGUA - GRANO NO. 120    /FT ARES"/>
    <n v="31191501"/>
    <s v="MÍNIMA CUANTÍA"/>
    <n v="3"/>
    <n v="4"/>
    <n v="10"/>
    <n v="5"/>
    <n v="7958.5"/>
    <s v="UNIDAD"/>
    <s v=""/>
  </r>
  <r>
    <x v="11"/>
    <s v="02-02-01-003-007"/>
    <s v="02-02-01-003-007-09"/>
    <s v="Materiales y suministros - Otros productos minerales no metálicos n. C. P."/>
    <s v="LIJA DE AGUA - GRANO NO. 60    /FT ARES"/>
    <n v="31191501"/>
    <s v="MÍNIMA CUANTÍA"/>
    <n v="3"/>
    <n v="4"/>
    <n v="10"/>
    <n v="7"/>
    <n v="11141.9"/>
    <s v="UNIDAD"/>
    <s v=""/>
  </r>
  <r>
    <x v="11"/>
    <s v="02-02-01-003-007"/>
    <s v="02-02-01-003-007-09"/>
    <s v="Materiales y suministros - Otros productos minerales no metálicos n. C. P."/>
    <s v="LIJA DE AGUA - GRANO NO. 150  /FT ARES"/>
    <n v="31191501"/>
    <s v="MÍNIMA CUANTÍA"/>
    <n v="3"/>
    <n v="4"/>
    <n v="10"/>
    <n v="3"/>
    <n v="4775.1000000000004"/>
    <s v="UNIDAD"/>
    <s v=""/>
  </r>
  <r>
    <x v="11"/>
    <s v="02-02-01-003-007"/>
    <s v="02-02-01-003-007-09"/>
    <s v="Materiales y suministros - Otros productos minerales no metálicos n. C. P."/>
    <s v="LIJA DE AGUA - GRANO NO. 80  /FT ARES"/>
    <n v="31191501"/>
    <s v="MÍNIMA CUANTÍA"/>
    <n v="3"/>
    <n v="4"/>
    <n v="10"/>
    <n v="8"/>
    <n v="12733.6"/>
    <s v="UNIDAD"/>
    <s v=""/>
  </r>
  <r>
    <x v="11"/>
    <s v="02-02-01-003-007"/>
    <s v="02-02-01-003-007-09"/>
    <s v="Materiales y suministros - Otros productos minerales no metálicos n. C. P."/>
    <s v="LIJA SECA ROJA – GRANO NO. 150  (JEFSA)"/>
    <n v="27111900"/>
    <s v="MÍNIMA CUANTÍA"/>
    <n v="3"/>
    <n v="6"/>
    <n v="10"/>
    <n v="30"/>
    <n v="36604.200000000004"/>
    <s v="UNIDAD"/>
    <s v="NO SOLICITADAS"/>
  </r>
  <r>
    <x v="11"/>
    <s v="02-02-01-003-007"/>
    <s v="02-02-01-003-007-09"/>
    <s v="Materiales y suministros - Otros productos minerales no metálicos n. C. P."/>
    <s v="LIJA SECA ROJA – GRANO NO. 120 (JEFSA)"/>
    <n v="27111900"/>
    <s v="MÍNIMA CUANTÍA"/>
    <n v="3"/>
    <n v="6"/>
    <n v="10"/>
    <n v="30"/>
    <n v="28650.6"/>
    <s v="UNIDAD"/>
    <s v="NO SOLICITADAS"/>
  </r>
  <r>
    <x v="11"/>
    <s v="02-02-01-003-007"/>
    <s v="02-02-01-003-007-09"/>
    <s v="Materiales y suministros - Otros productos minerales no metálicos n. C. P."/>
    <s v="LIJA SECA ROJA – GRANO NO. 220  (JEFSA)"/>
    <n v="27111900"/>
    <s v="MÍNIMA CUANTÍA"/>
    <n v="3"/>
    <n v="6"/>
    <n v="10"/>
    <n v="30"/>
    <n v="42734.1"/>
    <s v="UNIDAD"/>
    <s v="NO SOLICITADAS"/>
  </r>
  <r>
    <x v="11"/>
    <s v="02-02-01-003-007"/>
    <s v="02-02-01-003-007-09"/>
    <s v="Materiales y suministros - Otros productos minerales no metálicos n. C. P."/>
    <s v="LIJA SECA ROJA – GRANO NO. 150 (JEFSA)"/>
    <n v="27111900"/>
    <s v="MÍNIMA CUANTÍA"/>
    <n v="3"/>
    <n v="6"/>
    <n v="10"/>
    <n v="30"/>
    <n v="36604.200000000004"/>
    <s v="UNIDAD"/>
    <s v="NO SOLICITADAS"/>
  </r>
  <r>
    <x v="11"/>
    <s v="02-02-01-003-007"/>
    <s v="02-02-01-003-007-09"/>
    <s v="Materiales y suministros - Otros productos minerales no metálicos n. C. P."/>
    <s v="LIJA SECA ROJA – GRANO NO. 400  (JEFSA)"/>
    <n v="27111900"/>
    <s v="MÍNIMA CUANTÍA"/>
    <n v="3"/>
    <n v="6"/>
    <n v="10"/>
    <n v="30"/>
    <n v="38201.1"/>
    <s v="UNIDAD"/>
    <s v="NO SOLICITADAS"/>
  </r>
  <r>
    <x v="11"/>
    <s v="02-02-01-003-007"/>
    <s v="02-02-01-003-007-09"/>
    <s v="Materiales y suministros - Otros productos minerales no metálicos n. C. P."/>
    <s v="LIJA SECA ROJA – GRANO NO. 220 (JEFSA)"/>
    <n v="27111900"/>
    <s v="MÍNIMA CUANTÍA"/>
    <n v="3"/>
    <n v="6"/>
    <n v="10"/>
    <n v="30"/>
    <n v="42734.1"/>
    <s v="UNIDAD"/>
    <s v="NO SOLICITADAS"/>
  </r>
  <r>
    <x v="11"/>
    <s v="02-02-01-003-007"/>
    <s v="02-02-01-003-007-09"/>
    <s v="Materiales y suministros - Otros productos minerales no metálicos n. C. P."/>
    <s v="LIJA SECA ROJA – GRANO NO. 180  (JEFSA)"/>
    <n v="27111900"/>
    <s v="MÍNIMA CUANTÍA"/>
    <n v="3"/>
    <n v="6"/>
    <n v="10"/>
    <n v="30"/>
    <n v="28650.6"/>
    <s v="UNIDAD"/>
    <s v="NO SOLICITADAS"/>
  </r>
  <r>
    <x v="11"/>
    <s v="02-02-01-003-007"/>
    <s v="02-02-01-003-007-09"/>
    <s v="Materiales y suministros - Otros productos minerales no metálicos n. C. P."/>
    <s v="LIJA DE AGUA - GRANO NO. 180(JEFSA)"/>
    <n v="27111900"/>
    <s v="MÍNIMA CUANTÍA"/>
    <n v="3"/>
    <n v="6"/>
    <n v="10"/>
    <n v="30"/>
    <n v="47751"/>
    <s v="UNIDAD"/>
    <s v="NO SOLICITADAS"/>
  </r>
  <r>
    <x v="11"/>
    <s v="02-02-01-003-007"/>
    <s v="02-02-01-003-007-09"/>
    <s v="Materiales y suministros - Otros productos minerales no metálicos n. C. P."/>
    <s v="LIJA SECA ROJA - GRANO NO 60  (JEFSA)"/>
    <n v="27111900"/>
    <s v="MÍNIMA CUANTÍA"/>
    <n v="3"/>
    <n v="6"/>
    <n v="10"/>
    <n v="30"/>
    <n v="35834.699999999997"/>
    <s v="UNIDAD"/>
    <s v="NO SOLICITADAS"/>
  </r>
  <r>
    <x v="11"/>
    <s v="02-02-01-003-007"/>
    <s v="02-02-01-003-007-09"/>
    <s v="Materiales y suministros - Otros productos minerales no metálicos n. C. P."/>
    <s v="LIJA DE AGUA - GRANO NO. 150(JEFSA)"/>
    <n v="27111900"/>
    <s v="MÍNIMA CUANTÍA"/>
    <n v="3"/>
    <n v="6"/>
    <n v="10"/>
    <n v="10"/>
    <n v="15917"/>
    <s v="UNIDAD"/>
    <s v="NO SOLICITADAS"/>
  </r>
  <r>
    <x v="11"/>
    <s v="02-02-01-003-007"/>
    <s v="02-02-01-003-007-09"/>
    <s v="Materiales y suministros - Otros productos minerales no metálicos n. C. P."/>
    <s v="LIJA SECA ROJA – GRANO NO. 80  (JEFSA)"/>
    <n v="27111900"/>
    <s v="MÍNIMA CUANTÍA"/>
    <n v="3"/>
    <n v="6"/>
    <n v="10"/>
    <n v="30"/>
    <n v="35834.699999999997"/>
    <s v="UNIDAD"/>
    <s v="NO SOLICITADAS"/>
  </r>
  <r>
    <x v="11"/>
    <s v="02-02-01-003-007"/>
    <s v="02-02-01-003-007-09"/>
    <s v="Materiales y suministros - Otros productos minerales no metálicos n. C. P."/>
    <s v="DISCO LIJA VELCRO 5 PULGADAS GRANO 120 - SECCIÓN ESTRATÉGICA PATRIMONIO HISTÓRICO"/>
    <n v="27112742"/>
    <s v="MÍNIMA CUANTÍA"/>
    <n v="6"/>
    <n v="3"/>
    <n v="10"/>
    <n v="200"/>
    <n v="877671.99999999988"/>
    <s v="UNIDAD"/>
    <s v="NO SOLICITADAS"/>
  </r>
  <r>
    <x v="11"/>
    <s v="02-02-01-003-007"/>
    <s v="02-02-01-003-007-09"/>
    <s v="Materiales y suministros - Otros productos minerales no metálicos n. C. P."/>
    <s v="DISCO LIJA VELCRO 5 PULGADAS GRANO 220 - SECCIÓN ESTRATÉGICA PATRIMONIO HISTÓRICO"/>
    <n v="27112742"/>
    <s v="MÍNIMA CUANTÍA"/>
    <n v="6"/>
    <n v="3"/>
    <n v="10"/>
    <n v="200"/>
    <n v="1085592"/>
    <s v="UNIDAD"/>
    <s v="NO SOLICITADAS"/>
  </r>
  <r>
    <x v="11"/>
    <s v="02-02-01-003-007"/>
    <s v="02-02-01-003-007-09"/>
    <s v="Materiales y suministros - Otros productos minerales no metálicos n. C. P."/>
    <s v="DISCO LIJA VELCRO 5 PULGADAS GRANO 320  - SECCIÓN ESTRATÉGICA PATRIMONIO HISTÓRICO"/>
    <n v="27112742"/>
    <s v="MÍNIMA CUANTÍA"/>
    <n v="6"/>
    <n v="3"/>
    <n v="10"/>
    <n v="200"/>
    <n v="1277736"/>
    <s v="UNIDAD"/>
    <s v="NO SOLICITADAS"/>
  </r>
  <r>
    <x v="11"/>
    <s v="02-02-01-003-007"/>
    <s v="02-02-01-003-007-09"/>
    <s v="Materiales y suministros - Otros productos minerales no metálicos n. C. P."/>
    <s v="LIJA SECA ROJA - GRANO No. 100 (JEFSA)"/>
    <n v="27111900"/>
    <s v="MÍNIMA CUANTÍA"/>
    <n v="3"/>
    <n v="6"/>
    <n v="10"/>
    <n v="30"/>
    <n v="35834.699999999997"/>
    <s v="UNIDAD"/>
    <s v="NO SOLICITADAS"/>
  </r>
  <r>
    <x v="11"/>
    <s v="02-02-01-003-007"/>
    <s v="02-02-01-003-007-09"/>
    <s v="Materiales y suministros - Otros productos minerales no metálicos n. C. P."/>
    <s v="RUEDA PARA ESMERIL P/N 66253141763"/>
    <n v="20111614"/>
    <s v="MÍNIMA CUANTÍA"/>
    <n v="4"/>
    <n v="0"/>
    <n v="10"/>
    <n v="3"/>
    <n v="116595.66"/>
    <s v="UNIDAD"/>
    <s v="NO SOLICITADAS"/>
  </r>
  <r>
    <x v="11"/>
    <s v="02-02-01-003-007"/>
    <s v="02-02-01-003-007-09"/>
    <s v="Materiales y suministros - Otros productos minerales no metálicos n. C. P."/>
    <s v="LIJA SECA ROJA – GRANO NO. 400"/>
    <n v="27111918"/>
    <s v="MÍNIMA CUANTÍA"/>
    <n v="9"/>
    <n v="0"/>
    <n v="16"/>
    <n v="10"/>
    <n v="16268.599999999999"/>
    <s v="UNIDAD"/>
    <s v="NO SOLICITADAS"/>
  </r>
  <r>
    <x v="11"/>
    <s v="02-02-01-003-007"/>
    <s v="02-02-01-003-007-09"/>
    <s v="Materiales y suministros - Otros productos minerales no metálicos n. C. P."/>
    <s v="LIJA SECA ROJA – GRANO NO. 220"/>
    <n v="27111918"/>
    <s v="MÍNIMA CUANTÍA"/>
    <n v="9"/>
    <n v="0"/>
    <n v="16"/>
    <n v="10"/>
    <n v="14244.7"/>
    <s v="UNIDAD"/>
    <s v="NO SOLICITADAS"/>
  </r>
  <r>
    <x v="11"/>
    <s v="02-02-01-003-007"/>
    <s v="02-02-01-003-007-09"/>
    <s v="Materiales y suministros - Otros productos minerales no metálicos n. C. P."/>
    <s v="LIJA SECA ROJA – GRANO NO. 120"/>
    <n v="27111918"/>
    <s v="MÍNIMA CUANTÍA"/>
    <n v="9"/>
    <n v="0"/>
    <n v="16"/>
    <n v="10"/>
    <n v="12201.400000000001"/>
    <s v="UNIDAD"/>
    <s v="NO SOLICITADAS"/>
  </r>
  <r>
    <x v="11"/>
    <s v="02-02-01-003-007"/>
    <s v="02-02-01-003-007-09"/>
    <s v="Materiales y suministros - Otros productos minerales no metálicos n. C. P."/>
    <s v="LIJA SECA ROJA – GRANO NO. 150"/>
    <n v="27111918"/>
    <s v="MÍNIMA CUANTÍA"/>
    <n v="9"/>
    <n v="0"/>
    <n v="16"/>
    <n v="10"/>
    <n v="12201.400000000001"/>
    <s v="UNIDAD"/>
    <s v="NO SOLICITADAS"/>
  </r>
  <r>
    <x v="11"/>
    <s v="02-02-01-003-007"/>
    <s v="02-02-01-003-007-09"/>
    <s v="Materiales y suministros - Otros productos minerales no metálicos n. C. P."/>
    <s v="LIJA SECA ROJA – GRANO NO. 180"/>
    <n v="27111918"/>
    <s v="MÍNIMA CUANTÍA"/>
    <n v="9"/>
    <n v="0"/>
    <n v="16"/>
    <n v="10"/>
    <n v="12201.400000000001"/>
    <s v="UNIDAD"/>
    <s v="NO SOLICITADAS"/>
  </r>
  <r>
    <x v="11"/>
    <s v="02-02-01-003-007"/>
    <s v="02-02-01-003-007-09"/>
    <s v="Materiales y suministros - Otros productos minerales no metálicos n. C. P."/>
    <s v="LIJA SECA ROJA – GRANO NO. 150"/>
    <n v="27111918"/>
    <s v="SELECCIÓN ABREVIADA SUBASTA INVERSA (NO DISPONIBLE)"/>
    <n v="9"/>
    <n v="0"/>
    <n v="16"/>
    <n v="71"/>
    <n v="86629.94"/>
    <s v="UNIDAD"/>
    <s v="NO SOLICITADAS"/>
  </r>
  <r>
    <x v="11"/>
    <s v="02-02-01-003-007"/>
    <s v="02-02-01-003-007-09"/>
    <s v="Materiales y suministros - Otros productos minerales no metálicos n. C. P."/>
    <s v="LIJA SECA ROJA – GRANO NO. 80"/>
    <n v="27111918"/>
    <s v="SELECCIÓN ABREVIADA SUBASTA INVERSA (NO DISPONIBLE)"/>
    <n v="9"/>
    <n v="0"/>
    <n v="16"/>
    <n v="60"/>
    <n v="91568.400000000009"/>
    <s v="UNIDAD"/>
    <s v="NO SOLICITADAS"/>
  </r>
  <r>
    <x v="11"/>
    <s v="02-02-01-003-007"/>
    <s v="02-02-01-003-007-09"/>
    <s v="Materiales y suministros - Otros productos minerales no metálicos n. C. P."/>
    <s v="SALDO CPA 267 MATERIALES DE CONSTRUCCIÓN  "/>
    <n v="0"/>
    <n v="0"/>
    <n v="0"/>
    <n v="0"/>
    <n v="16"/>
    <n v="1"/>
    <n v="1104764.44"/>
    <n v="0"/>
    <s v="NO SOLICITADAS"/>
  </r>
  <r>
    <x v="11"/>
    <s v="02-02-01-003-008"/>
    <s v="02-02-01-003-008-05"/>
    <s v="Materiales y suministros - Juegos y Juguetes"/>
    <s v="ELEMENTOS PARA ENTRENAMIENTO (PELOTA DE TENIS) (GACAR)"/>
    <n v="49161604"/>
    <s v="MÍNIMA CUANTÍA"/>
    <n v="3"/>
    <n v="0"/>
    <n v="10"/>
    <n v="5"/>
    <n v="75000"/>
    <s v="UNIDAD"/>
    <s v=""/>
  </r>
  <r>
    <x v="11"/>
    <s v="02-02-01-003-008"/>
    <s v="02-02-01-003-008-05"/>
    <s v="Materiales y suministros - Juegos y Juguetes"/>
    <s v="FRISBEE PARA PERROS (GACAS)"/>
    <n v="49221500"/>
    <s v="MÍNIMA CUANTÍA"/>
    <n v="4"/>
    <n v="0"/>
    <n v="10"/>
    <n v="2"/>
    <n v="104000"/>
    <s v="UNIDAD"/>
    <s v=""/>
  </r>
  <r>
    <x v="11"/>
    <s v="02-02-01-003-008"/>
    <s v="02-02-01-003-008-05"/>
    <s v="Materiales y suministros - Juegos y Juguetes"/>
    <s v="PELOTA DE GOMA BLANDA TIPO TENIS (GACAS)"/>
    <n v="10111301"/>
    <s v="MÍNIMA CUANTÍA"/>
    <n v="4"/>
    <n v="0"/>
    <n v="10"/>
    <n v="6"/>
    <n v="101999.93999999999"/>
    <s v="UNIDAD"/>
    <s v=""/>
  </r>
  <r>
    <x v="11"/>
    <s v="02-02-01-003-008"/>
    <s v="02-02-01-003-008-05"/>
    <s v="Materiales y suministros - Juegos y Juguetes"/>
    <s v="PELOTAS MACIZAS PARA CANINOS, ELABORADAS EN CAUCHO, TAMAÑO MEDIANA (GACAS)"/>
    <n v="10111301"/>
    <s v="MÍNIMA CUANTÍA"/>
    <n v="4"/>
    <n v="0"/>
    <n v="10"/>
    <n v="8"/>
    <n v="88000"/>
    <s v="UNIDAD"/>
    <s v=""/>
  </r>
  <r>
    <x v="11"/>
    <s v="02-02-01-003-008"/>
    <s v="02-02-01-003-008-05"/>
    <s v="Materiales y suministros - Juegos y Juguetes"/>
    <s v="PELOTA DE TENIS PARA PERROS (GAAMA)"/>
    <n v="10111301"/>
    <s v="MÍNIMA CUANTÍA"/>
    <n v="4"/>
    <n v="0"/>
    <n v="10"/>
    <n v="10"/>
    <n v="50000"/>
    <s v="UNIDAD"/>
    <s v=""/>
  </r>
  <r>
    <x v="11"/>
    <s v="02-02-01-003-008"/>
    <s v="02-02-01-003-008-05"/>
    <s v="Materiales y suministros - Juegos y Juguetes"/>
    <s v="PELOTA MACIZA EN CAUCHO CON MANIJA (GAAMA)"/>
    <n v="10111301"/>
    <s v="MÍNIMA CUANTÍA"/>
    <n v="4"/>
    <n v="0"/>
    <n v="10"/>
    <n v="8"/>
    <n v="120000"/>
    <s v="UNIDAD"/>
    <s v=""/>
  </r>
  <r>
    <x v="11"/>
    <s v="02-02-01-003-008"/>
    <s v="02-02-01-003-008-05"/>
    <s v="Materiales y suministros - Juegos y Juguetes"/>
    <s v="PELOTA MACIZA EN CAUCHO (GAAMA)"/>
    <n v="10111301"/>
    <s v="MÍNIMA CUANTÍA"/>
    <n v="4"/>
    <n v="0"/>
    <n v="10"/>
    <n v="10"/>
    <n v="110000"/>
    <s v="UNIDAD"/>
    <s v=""/>
  </r>
  <r>
    <x v="11"/>
    <s v="02-02-01-003-008"/>
    <s v="02-02-01-003-008-09"/>
    <s v="Materiales y suministros - Otros artículos manufacturados n. C. P."/>
    <s v="GUACAL GRANDE "/>
    <n v="10111302"/>
    <s v="MÍNIMA CUANTÍA"/>
    <n v="2"/>
    <n v="3"/>
    <n v="10"/>
    <n v="4"/>
    <n v="2940000"/>
    <s v="GLOBAL"/>
    <s v="NO SOLICITADAS"/>
  </r>
  <r>
    <x v="11"/>
    <s v="02-02-01-003-008"/>
    <s v="02-02-01-003-008-09"/>
    <s v="Materiales y suministros - Otros artículos manufacturados n. C. P."/>
    <s v="COLLARES FIJOS (CUERO O LONA UNO X SEMESTRE)"/>
    <n v="10141606"/>
    <s v="MÍNIMA CUANTÍA"/>
    <n v="2"/>
    <n v="3"/>
    <n v="10"/>
    <n v="11"/>
    <n v="231000"/>
    <s v="GLOBAL"/>
    <s v="NO SOLICITADAS"/>
  </r>
  <r>
    <x v="11"/>
    <s v="02-02-01-003-008"/>
    <s v="02-02-01-003-008-09"/>
    <s v="Materiales y suministros - Otros artículos manufacturados n. C. P."/>
    <s v="TRAÍLLAS ( 3 MTS, LONA REFORZADA, HERRAJES EN BRONCE)"/>
    <n v="10141606"/>
    <s v="MÍNIMA CUANTÍA"/>
    <n v="2"/>
    <n v="3"/>
    <n v="10"/>
    <n v="11"/>
    <n v="330000"/>
    <s v="GLOBAL"/>
    <s v="NO SOLICITADAS"/>
  </r>
  <r>
    <x v="11"/>
    <s v="02-02-01-003-008"/>
    <s v="02-02-01-003-008-09"/>
    <s v="Materiales y suministros - Otros artículos manufacturados n. C. P."/>
    <s v="PELOTAS CAUCHO MACIZA"/>
    <n v="10111301"/>
    <s v="MÍNIMA CUANTÍA"/>
    <n v="2"/>
    <n v="3"/>
    <n v="10"/>
    <n v="11"/>
    <n v="121000"/>
    <s v="GLOBAL"/>
    <s v="NO SOLICITADAS"/>
  </r>
  <r>
    <x v="11"/>
    <s v="02-02-01-003-008"/>
    <s v="02-02-01-003-008-09"/>
    <s v="Materiales y suministros - Otros artículos manufacturados n. C. P."/>
    <s v="CEPILLOS DE PEINAR ( PEINES CERDAS LARGAS Y PUNTA REDONDEADAS)"/>
    <n v="42121600"/>
    <s v="MÍNIMA CUANTÍA"/>
    <n v="2"/>
    <n v="3"/>
    <n v="10"/>
    <n v="11"/>
    <n v="176000"/>
    <s v="GLOBAL"/>
    <s v="NO SOLICITADAS"/>
  </r>
  <r>
    <x v="11"/>
    <s v="02-02-01-003-008"/>
    <s v="02-02-01-003-008-09"/>
    <s v="Materiales y suministros - Otros artículos manufacturados n. C. P."/>
    <s v="PLATOS DE COMIDA Y AGUA"/>
    <n v="42121600"/>
    <s v="MÍNIMA CUANTÍA"/>
    <n v="2"/>
    <n v="3"/>
    <n v="10"/>
    <n v="11"/>
    <n v="165000"/>
    <s v="GLOBAL"/>
    <s v="NO SOLICITADAS"/>
  </r>
  <r>
    <x v="11"/>
    <s v="02-02-01-003-008"/>
    <s v="02-02-01-003-008-09"/>
    <s v="Materiales y suministros - Otros artículos manufacturados n. C. P."/>
    <s v="TOALLA PARA SECAR"/>
    <n v="42121600"/>
    <s v="MÍNIMA CUANTÍA"/>
    <n v="2"/>
    <n v="3"/>
    <n v="10"/>
    <n v="11"/>
    <n v="176000"/>
    <s v="GLOBAL"/>
    <s v="NO SOLICITADAS"/>
  </r>
  <r>
    <x v="11"/>
    <s v="02-02-01-003-008"/>
    <s v="02-02-01-003-008-09"/>
    <s v="Materiales y suministros - Otros artículos manufacturados n. C. P."/>
    <s v="COLLAR DE  AHOGO EN ESLINGA"/>
    <n v="10141606"/>
    <s v="MÍNIMA CUANTÍA"/>
    <n v="2"/>
    <n v="3"/>
    <n v="10"/>
    <n v="11"/>
    <n v="247500"/>
    <s v="UNIDAD"/>
    <s v="NO SOLICITADAS"/>
  </r>
  <r>
    <x v="11"/>
    <s v="02-02-01-003-008"/>
    <s v="02-02-01-003-008-09"/>
    <s v="Materiales y suministros - Otros artículos manufacturados n. C. P."/>
    <s v="ARNES PARA CANINPO"/>
    <n v="10141606"/>
    <s v="MÍNIMA CUANTÍA"/>
    <n v="2"/>
    <n v="3"/>
    <n v="10"/>
    <n v="11"/>
    <n v="275000"/>
    <s v="UNIDAD"/>
    <s v="NO SOLICITADAS"/>
  </r>
  <r>
    <x v="11"/>
    <s v="02-02-01-003-008"/>
    <s v="02-02-01-003-008-09"/>
    <s v="Materiales y suministros - Otros artículos manufacturados n. C. P."/>
    <s v="CAJAS DE ENTRENEMIENTO KENT"/>
    <n v="24112702"/>
    <s v="MÍNIMA CUANTÍA"/>
    <n v="2"/>
    <n v="3"/>
    <n v="10"/>
    <n v="12"/>
    <n v="1080000"/>
    <s v="UNIDAD"/>
    <s v="NO SOLICITADAS"/>
  </r>
  <r>
    <x v="11"/>
    <s v="02-02-01-003-008"/>
    <s v="02-02-01-003-008-09"/>
    <s v="Materiales y suministros - Otros artículos manufacturados n. C. P."/>
    <s v="BOZAL MEDIANO "/>
    <n v="10141610"/>
    <s v="MÍNIMA CUANTÍA"/>
    <n v="2"/>
    <n v="3"/>
    <n v="10"/>
    <n v="11"/>
    <n v="660000"/>
    <s v="UNIDAD"/>
    <s v="NO SOLICITADAS"/>
  </r>
  <r>
    <x v="11"/>
    <s v="02-02-01-003-008"/>
    <s v="02-02-01-003-008-09"/>
    <s v="Materiales y suministros - Otros artículos manufacturados n. C. P."/>
    <s v="COLLAR ISABELINO"/>
    <n v="10141607"/>
    <s v="MÍNIMA CUANTÍA"/>
    <n v="2"/>
    <n v="3"/>
    <n v="10"/>
    <n v="4"/>
    <n v="84000"/>
    <s v="UNIDAD"/>
    <s v="NO SOLICITADAS"/>
  </r>
  <r>
    <x v="11"/>
    <s v="02-02-01-003-008"/>
    <s v="02-02-01-003-008-09"/>
    <s v="Materiales y suministros - Otros artículos manufacturados n. C. P."/>
    <s v="TRAJES INPERMEABLE DE LLUVIA PARA CANINO"/>
    <n v="10141607"/>
    <s v="MÍNIMA CUANTÍA"/>
    <n v="2"/>
    <n v="3"/>
    <n v="10"/>
    <n v="11"/>
    <n v="451000"/>
    <s v="UNIDAD"/>
    <s v="NO SOLICITADAS"/>
  </r>
  <r>
    <x v="11"/>
    <s v="02-02-01-003-008"/>
    <s v="02-02-01-003-008-09"/>
    <s v="Materiales y suministros - Otros artículos manufacturados n. C. P."/>
    <s v="FORRO PARA GUACAL ANTILLUVIA"/>
    <n v="44102907"/>
    <s v="MÍNIMA CUANTÍA"/>
    <n v="2"/>
    <n v="3"/>
    <n v="10"/>
    <n v="8"/>
    <n v="2240000"/>
    <s v="UNIDAD"/>
    <s v="NO SOLICITADAS"/>
  </r>
  <r>
    <x v="11"/>
    <s v="02-02-01-003-008"/>
    <s v="02-02-01-003-008-09"/>
    <s v="Materiales y suministros - Otros artículos manufacturados n. C. P."/>
    <s v="ASPERSOR MANUAL "/>
    <n v="21101803"/>
    <s v="MÍNIMA CUANTÍA"/>
    <n v="2"/>
    <n v="3"/>
    <n v="10"/>
    <n v="3"/>
    <n v="960000"/>
    <s v="UNIDAD"/>
    <s v="NO SOLICITADAS"/>
  </r>
  <r>
    <x v="11"/>
    <s v="02-02-01-003-008"/>
    <s v="02-02-01-003-008-09"/>
    <s v="Materiales y suministros - Otros artículos manufacturados n. C. P."/>
    <s v="BOZAL EN CUERO PARA CANINO MEDIANO DE 25-35 KG CON EBILLA DE CIERRE RAPIDO AJUSTABLE A LAS CARACTERISTICAS MORFOLOGICAS DEL CANINO (GACAS)"/>
    <n v="10141610"/>
    <s v="MÍNIMA CUANTÍA"/>
    <n v="4"/>
    <n v="0"/>
    <n v="10"/>
    <n v="2"/>
    <n v="120000"/>
    <s v="UNIDAD"/>
    <s v=""/>
  </r>
  <r>
    <x v="11"/>
    <s v="02-02-01-003-008"/>
    <s v="02-02-01-003-008-09"/>
    <s v="Materiales y suministros - Otros artículos manufacturados n. C. P."/>
    <s v="COLLAR FIJO ELABORADO EN CINTA TUBULAR DE 3 CM DE ANCHO CON HERRAJES DE BRONCE GRADUABLE PARA PERROS GRANDES DE MÁS 30 KILOS DE PESO COLOR NEGRO (GACAS)"/>
    <n v="10141608"/>
    <s v="MÍNIMA CUANTÍA"/>
    <n v="4"/>
    <n v="0"/>
    <n v="10"/>
    <n v="8"/>
    <n v="168000"/>
    <s v="UNIDAD"/>
    <s v=""/>
  </r>
  <r>
    <x v="11"/>
    <s v="02-02-01-003-008"/>
    <s v="02-02-01-003-008-09"/>
    <s v="Materiales y suministros - Otros artículos manufacturados n. C. P."/>
    <s v="TRADILLA CUERO NEGRO X 2 MTS C/U (GAAMA)"/>
    <n v="10141606"/>
    <s v="MÍNIMA CUANTÍA"/>
    <n v="4"/>
    <n v="0"/>
    <n v="10"/>
    <n v="6"/>
    <n v="420000"/>
    <s v="UNIDAD"/>
    <s v=""/>
  </r>
  <r>
    <x v="11"/>
    <s v="02-02-01-003-008"/>
    <s v="02-02-01-003-008-09"/>
    <s v="Materiales y suministros - Otros artículos manufacturados n. C. P."/>
    <s v="TRADILLA CUERO NEGRO X 1,5 MTS C/U (GAAMA)"/>
    <n v="10141606"/>
    <s v="MÍNIMA CUANTÍA"/>
    <n v="4"/>
    <n v="0"/>
    <n v="10"/>
    <n v="6"/>
    <n v="150000"/>
    <s v="UNIDAD"/>
    <s v=""/>
  </r>
  <r>
    <x v="11"/>
    <s v="02-02-01-003-008"/>
    <s v="02-02-01-003-008-09"/>
    <s v="Materiales y suministros - Otros artículos manufacturados n. C. P."/>
    <s v="TRAILLAS EN CINTA TIBULAR HERRAJE BRONCE COCIDA (GACAS)"/>
    <n v="10141606"/>
    <s v="MÍNIMA CUANTÍA"/>
    <n v="0"/>
    <n v="0"/>
    <n v="10"/>
    <n v="8"/>
    <n v="240000"/>
    <s v="UNIDAD"/>
    <s v=""/>
  </r>
  <r>
    <x v="11"/>
    <s v="02-02-01-003-008"/>
    <s v="02-02-01-003-008-09"/>
    <s v="Materiales y suministros - Otros artículos manufacturados n. C. P."/>
    <s v="CAMILLAS RÍGIDAS CON INMOVILIZADOR GACAS"/>
    <n v="56121201"/>
    <s v="MÍNIMA CUANTÍA"/>
    <n v="0"/>
    <n v="0"/>
    <n v="10"/>
    <n v="7"/>
    <n v="1399998.11"/>
    <s v="UNIDAD"/>
    <s v=""/>
  </r>
  <r>
    <x v="11"/>
    <s v="02-02-01-003-008"/>
    <s v="02-02-01-003-008-09"/>
    <s v="Materiales y suministros - Otros artículos manufacturados n. C. P."/>
    <s v="LAPIZ DE CHEQUEO MINA ROJA CAJA X 12 UNIDADES"/>
    <n v="44121700"/>
    <s v="SELECCIÓN ABREVIADA MENOR CUANTÍA"/>
    <n v="2"/>
    <n v="3"/>
    <n v="10"/>
    <n v="146"/>
    <n v="508080"/>
    <s v="UNIDAD"/>
    <s v="NO SOLICITADAS"/>
  </r>
  <r>
    <x v="11"/>
    <s v="02-02-01-003-008"/>
    <s v="02-02-01-003-008-09"/>
    <s v="Materiales y suministros - Otros artículos manufacturados n. C. P."/>
    <s v="MARCADOR BORRABLE DESECHABLE PARA TABLEROS ACRILICOS COLOR NEGRO, ROJO Y AZUL"/>
    <n v="44121708"/>
    <s v="SELECCIÓN ABREVIADA MENOR CUANTÍA"/>
    <n v="2"/>
    <n v="3"/>
    <n v="10"/>
    <n v="470"/>
    <n v="454151.6"/>
    <s v="UNIDAD"/>
    <s v="NO SOLICITADAS"/>
  </r>
  <r>
    <x v="11"/>
    <s v="02-02-01-003-008"/>
    <s v="02-02-01-003-008-09"/>
    <s v="Materiales y suministros - Otros artículos manufacturados n. C. P."/>
    <s v="BOLIGRAFO RECTRACTIL MINA 0,5 TINTA NEGRA"/>
    <n v="44121701"/>
    <s v="SELECCIÓN ABREVIADA MENOR CUANTÍA"/>
    <n v="2"/>
    <n v="3"/>
    <n v="10"/>
    <n v="1050"/>
    <n v="869652"/>
    <s v="UNIDAD"/>
    <s v="NO SOLICITADAS"/>
  </r>
  <r>
    <x v="11"/>
    <s v="02-02-01-003-008"/>
    <s v="02-02-01-003-008-09"/>
    <s v="Materiales y suministros - Otros artículos manufacturados n. C. P."/>
    <s v="BOLIGRAFO ROJO MINA 0,5"/>
    <n v="44121701"/>
    <s v="SELECCIÓN ABREVIADA MENOR CUANTÍA"/>
    <n v="2"/>
    <n v="3"/>
    <n v="10"/>
    <n v="350"/>
    <n v="106290.8"/>
    <s v="UNIDAD"/>
    <s v="NO SOLICITADAS"/>
  </r>
  <r>
    <x v="11"/>
    <s v="02-02-01-003-008"/>
    <s v="02-02-01-003-008-09"/>
    <s v="Materiales y suministros - Otros artículos manufacturados n. C. P."/>
    <s v="SACAGANCHOS PARA GRAPA"/>
    <n v="44121500"/>
    <s v="SELECCIÓN ABREVIADA MENOR CUANTÍA"/>
    <n v="2"/>
    <n v="3"/>
    <n v="10"/>
    <n v="280"/>
    <n v="463814.40000000002"/>
    <s v="UNIDAD"/>
    <s v="NO SOLICITADAS"/>
  </r>
  <r>
    <x v="11"/>
    <s v="02-02-01-003-008"/>
    <s v="02-02-01-003-008-09"/>
    <s v="Materiales y suministros - Otros artículos manufacturados n. C. P."/>
    <s v="TIJERA DE ACERO INOXIDABLE"/>
    <n v="44121618"/>
    <s v="SELECCIÓN ABREVIADA MENOR CUANTÍA"/>
    <n v="2"/>
    <n v="3"/>
    <n v="10"/>
    <n v="90"/>
    <n v="229836.59999999998"/>
    <s v="UNIDAD"/>
    <s v="NO SOLICITADAS"/>
  </r>
  <r>
    <x v="11"/>
    <s v="02-02-01-003-008"/>
    <s v="02-02-01-003-008-09"/>
    <s v="Materiales y suministros - Otros artículos manufacturados n. C. P."/>
    <s v="CORRECTOR LIQUIDO LAPIZ NO TOXICO DE 7ML"/>
    <n v="44122002"/>
    <s v="SELECCIÓN ABREVIADA MENOR CUANTÍA"/>
    <n v="2"/>
    <n v="3"/>
    <n v="10"/>
    <n v="180"/>
    <n v="248472.00000000003"/>
    <s v="UNIDAD"/>
    <s v="NO SOLICITADAS"/>
  </r>
  <r>
    <x v="11"/>
    <s v="02-02-01-003-008"/>
    <s v="02-02-01-003-008-09"/>
    <s v="Materiales y suministros - Otros artículos manufacturados n. C. P."/>
    <s v="BOLIGRAFO T/GEL NEGRO 0.7MM RETRACTIL "/>
    <n v="44121701"/>
    <s v="SELECCIÓN ABREVIADA MENOR CUANTÍA"/>
    <n v="2"/>
    <n v="3"/>
    <n v="10"/>
    <n v="20"/>
    <n v="24847.199999999997"/>
    <s v="UNIDAD"/>
    <s v="NO SOLICITADAS"/>
  </r>
  <r>
    <x v="11"/>
    <s v="02-02-01-003-008"/>
    <s v="02-02-01-003-008-09"/>
    <s v="Materiales y suministros - Otros artículos manufacturados n. C. P."/>
    <s v="BOLIGRAFO RECTRACTIL MINA 0,5 TINTA NEGRA X 36"/>
    <n v="44121701"/>
    <s v="SELECCIÓN ABREVIADA MENOR CUANTÍA"/>
    <n v="2"/>
    <n v="3"/>
    <n v="10"/>
    <n v="5"/>
    <n v="149083.20000000001"/>
    <s v="UNIDAD"/>
    <s v="NO SOLICITADAS"/>
  </r>
  <r>
    <x v="11"/>
    <s v="02-02-01-003-008"/>
    <s v="02-02-01-003-008-09"/>
    <s v="Materiales y suministros - Otros artículos manufacturados n. C. P."/>
    <s v="BOLIGRAFO RECTRACTIL MINA 0,5 TINTA NEGRA X 12"/>
    <n v="44121701"/>
    <s v="SELECCIÓN ABREVIADA MENOR CUANTÍA"/>
    <n v="2"/>
    <n v="3"/>
    <n v="10"/>
    <n v="50"/>
    <n v="496943.99999999994"/>
    <s v="UNIDAD"/>
    <s v="NO SOLICITADAS"/>
  </r>
  <r>
    <x v="11"/>
    <s v="02-02-01-003-008"/>
    <s v="02-02-01-003-008-09"/>
    <s v="Materiales y suministros - Otros artículos manufacturados n. C. P."/>
    <s v="KIT PERFORADORA Y COSEDORA"/>
    <n v="44121630"/>
    <s v="SELECCIÓN ABREVIADA MENOR CUANTÍA"/>
    <n v="2"/>
    <n v="3"/>
    <n v="10"/>
    <n v="3"/>
    <n v="53835.600000000006"/>
    <s v="UNIDAD"/>
    <s v="NO SOLICITADAS"/>
  </r>
  <r>
    <x v="11"/>
    <s v="02-02-01-003-008"/>
    <s v="02-02-01-003-008-09"/>
    <s v="Materiales y suministros - Otros artículos manufacturados n. C. P."/>
    <s v="KIT MARCADOR BORRABLE X 8 + BORRADOR"/>
    <n v="44121708"/>
    <s v="SELECCIÓN ABREVIADA MENOR CUANTÍA"/>
    <n v="2"/>
    <n v="3"/>
    <n v="10"/>
    <n v="3"/>
    <n v="30644.879999999997"/>
    <s v="UNIDAD"/>
    <s v="NO SOLICITADAS"/>
  </r>
  <r>
    <x v="11"/>
    <s v="02-02-01-003-008"/>
    <s v="02-02-01-003-008-09"/>
    <s v="Materiales y suministros - Otros artículos manufacturados n. C. P."/>
    <s v="MARCADOR PERMANENTE PUNTA DELGADA COLOR NEGRO"/>
    <n v="44121708"/>
    <s v="SELECCIÓN ABREVIADA MENOR CUANTÍA"/>
    <n v="2"/>
    <n v="3"/>
    <n v="16"/>
    <n v="100"/>
    <n v="165648"/>
    <s v="UNIDAD"/>
    <s v="NO SOLICITADAS"/>
  </r>
  <r>
    <x v="11"/>
    <s v="02-02-01-003-008"/>
    <s v="02-02-01-003-008-09"/>
    <s v="Materiales y suministros - Otros artículos manufacturados n. C. P."/>
    <s v="BOLIGRAFO RECTRACTIL MINA 0,5 TINTA NEGRA"/>
    <n v="44121701"/>
    <s v="SELECCIÓN ABREVIADA MENOR CUANTÍA"/>
    <n v="2"/>
    <n v="3"/>
    <n v="16"/>
    <n v="300"/>
    <n v="248472"/>
    <s v="UNIDAD"/>
    <s v="NO SOLICITADAS"/>
  </r>
  <r>
    <x v="11"/>
    <s v="02-02-01-003-008"/>
    <s v="02-02-01-003-008-09"/>
    <s v="Materiales y suministros - Otros artículos manufacturados n. C. P."/>
    <s v="MARCADOR PERMANENTE PUNTA GRUESA COLOR NEGRO Y AZUL"/>
    <n v="44121708"/>
    <s v="SELECCIÓN ABREVIADA MENOR CUANTÍA"/>
    <n v="2"/>
    <n v="3"/>
    <n v="16"/>
    <n v="50"/>
    <n v="41412"/>
    <s v="UNIDAD"/>
    <s v="NO SOLICITADAS"/>
  </r>
  <r>
    <x v="11"/>
    <s v="02-02-01-003-008"/>
    <s v="02-02-01-003-008-09"/>
    <s v="Materiales y suministros - Otros artículos manufacturados n. C. P."/>
    <s v="PERFORADORA PARA OFICINA DE 2 HUECOS "/>
    <n v="44101601"/>
    <s v="SELECCIÓN ABREVIADA MENOR CUANTÍA"/>
    <n v="2"/>
    <n v="3"/>
    <n v="16"/>
    <n v="8"/>
    <n v="66259.199999999997"/>
    <s v="UNIDAD"/>
    <s v="NO SOLICITADAS"/>
  </r>
  <r>
    <x v="11"/>
    <s v="02-02-01-003-008"/>
    <s v="02-02-01-003-008-09"/>
    <s v="Materiales y suministros - Otros artículos manufacturados n. C. P."/>
    <s v="SACAGANCHOS PARA GRAPA"/>
    <n v="44121500"/>
    <s v="SELECCIÓN ABREVIADA MENOR CUANTÍA"/>
    <n v="2"/>
    <n v="3"/>
    <n v="16"/>
    <n v="8"/>
    <n v="13251.84"/>
    <s v="UNIDAD"/>
    <s v="NO SOLICITADAS"/>
  </r>
  <r>
    <x v="11"/>
    <s v="02-02-01-003-008"/>
    <s v="02-02-01-003-008-09"/>
    <s v="Materiales y suministros - Otros artículos manufacturados n. C. P."/>
    <s v="ALMOHADILLA DACTILAR RECARGABLE IMPRESIÓN DEL DACTILOGRAMA DE ALTA RESOLUCIÓN. TINTA DE ALTA DENSIDAD QUE PERMITE MAYOR FIJACIÓN"/>
    <n v="44121905"/>
    <s v="SELECCIÓN ABREVIADA MENOR CUANTÍA"/>
    <n v="2"/>
    <n v="3"/>
    <n v="16"/>
    <n v="10"/>
    <n v="55216"/>
    <s v="UNIDAD"/>
    <s v="NO SOLICITADAS"/>
  </r>
  <r>
    <x v="11"/>
    <s v="02-02-01-003-008"/>
    <s v="02-02-01-003-008-09"/>
    <s v="Materiales y suministros - Otros artículos manufacturados n. C. P."/>
    <s v="TAJALÁPIZ METALICO SENCILLO CON CUCHILLA ALEMANA"/>
    <n v="44121619"/>
    <s v="SELECCIÓN ABREVIADA MENOR CUANTÍA"/>
    <n v="2"/>
    <n v="3"/>
    <n v="16"/>
    <n v="300"/>
    <n v="103530"/>
    <s v="UNIDAD"/>
    <s v="NO SOLICITADAS"/>
  </r>
  <r>
    <x v="11"/>
    <s v="02-02-01-003-008"/>
    <s v="02-02-01-003-008-09"/>
    <s v="Materiales y suministros - Otros artículos manufacturados n. C. P."/>
    <s v="TIJERA DE ACERO INOXIDABLE"/>
    <n v="44121618"/>
    <s v="SELECCIÓN ABREVIADA MENOR CUANTÍA"/>
    <n v="2"/>
    <n v="3"/>
    <n v="16"/>
    <n v="15"/>
    <n v="38306.1"/>
    <s v="UNIDAD"/>
    <s v="NO SOLICITADAS"/>
  </r>
  <r>
    <x v="11"/>
    <s v="02-02-01-003-008"/>
    <s v="02-02-01-003-008-09"/>
    <s v="Materiales y suministros - Otros artículos manufacturados n. C. P."/>
    <s v="CARTUCHERA PORTA ÚTILES PAPELERIA"/>
    <n v="24111514"/>
    <s v="SELECCIÓN ABREVIADA MENOR CUANTÍA"/>
    <n v="2"/>
    <n v="3"/>
    <n v="16"/>
    <n v="70"/>
    <n v="289884"/>
    <s v="UNIDAD"/>
    <s v="NO SOLICITADAS"/>
  </r>
  <r>
    <x v="11"/>
    <s v="02-02-01-003-008"/>
    <s v="02-02-01-003-008-09"/>
    <s v="Materiales y suministros - Otros artículos manufacturados n. C. P."/>
    <s v="BOLÍGRAFO MICROPUNTA  NEGRO"/>
    <n v="44121701"/>
    <s v="SELECCIÓN ABREVIADA MENOR CUANTÍA"/>
    <n v="2"/>
    <n v="3"/>
    <n v="16"/>
    <n v="70"/>
    <n v="77302.399999999994"/>
    <s v="UNIDAD"/>
    <s v="NO SOLICITADAS"/>
  </r>
  <r>
    <x v="11"/>
    <s v="02-02-01-003-008"/>
    <s v="02-02-01-003-008-09"/>
    <s v="Materiales y suministros - Otros artículos manufacturados n. C. P."/>
    <s v="BOLÍGRAFO RETRÁCTIL MINA 0.5 TINTA COLORES SURTIDOS "/>
    <n v="44121701"/>
    <s v="SELECCIÓN ABREVIADA MENOR CUANTÍA"/>
    <n v="2"/>
    <n v="3"/>
    <n v="16"/>
    <n v="110"/>
    <n v="91106.4"/>
    <s v="UNIDAD"/>
    <s v="NO SOLICITADAS"/>
  </r>
  <r>
    <x v="11"/>
    <s v="02-02-01-003-008"/>
    <s v="02-02-01-003-008-09"/>
    <s v="Materiales y suministros - Otros artículos manufacturados n. C. P."/>
    <s v="BOLSILLOS PARA FOLDER  TRANSPARENTES X 20 TAMAÑO OFICIO"/>
    <n v="44122025"/>
    <s v="SELECCIÓN ABREVIADA MENOR CUANTÍA"/>
    <n v="2"/>
    <n v="3"/>
    <n v="16"/>
    <n v="10"/>
    <n v="20706"/>
    <s v="UNIDAD"/>
    <s v="NO SOLICITADAS"/>
  </r>
  <r>
    <x v="11"/>
    <s v="02-02-01-003-008"/>
    <s v="02-02-01-003-008-09"/>
    <s v="Materiales y suministros - Otros artículos manufacturados n. C. P."/>
    <s v="CHINCHE PARA PAPELERIA CAJA POR 50 UNIDADES  "/>
    <n v="31162001"/>
    <s v="SELECCIÓN ABREVIADA MENOR CUANTÍA"/>
    <n v="2"/>
    <n v="3"/>
    <n v="16"/>
    <n v="10"/>
    <n v="11043.199999999999"/>
    <s v="UNIDAD"/>
    <s v="NO SOLICITADAS"/>
  </r>
  <r>
    <x v="11"/>
    <s v="02-02-01-003-008"/>
    <s v="02-02-01-003-008-09"/>
    <s v="Materiales y suministros - Otros artículos manufacturados n. C. P."/>
    <s v="MARCADOR BORRABLE RECARGABLE  PARA ESCRIBIR SOBRE TABLERO DE VIDRIO DE PUNTA GRUESA BISELADA CON TRAZO DE 1,5 MM A 3 MM, CON SISTEMA DE VÁLVULA DOSIFICADORA QUE FUNCIONA PRESIONANDO LA PUNTA VERTICALMENTE - COLORES PRIMARIOS - CAJA X 10"/>
    <n v="44121708"/>
    <s v="SELECCIÓN ABREVIADA MENOR CUANTÍA"/>
    <n v="2"/>
    <n v="3"/>
    <n v="16"/>
    <n v="80"/>
    <n v="773024"/>
    <s v="UNIDAD"/>
    <s v="NO SOLICITADAS"/>
  </r>
  <r>
    <x v="11"/>
    <s v="02-02-01-003-008"/>
    <s v="02-02-01-003-008-09"/>
    <s v="Materiales y suministros - Otros artículos manufacturados n. C. P."/>
    <s v="PERFORADORA 1 HUECO"/>
    <n v="45101508"/>
    <s v="SELECCIÓN ABREVIADA MENOR CUANTÍA"/>
    <n v="2"/>
    <n v="3"/>
    <n v="16"/>
    <n v="3"/>
    <n v="20706"/>
    <s v="UNIDAD"/>
    <s v="NO SOLICITADAS"/>
  </r>
  <r>
    <x v="11"/>
    <s v="02-02-01-003-008"/>
    <s v="02-02-01-003-008-09"/>
    <s v="Materiales y suministros - Otros artículos manufacturados n. C. P."/>
    <s v="BORRADOR PARA  TABLERO DE VIDRIO"/>
    <n v="44111912"/>
    <s v="SELECCIÓN ABREVIADA MENOR CUANTÍA"/>
    <n v="2"/>
    <n v="3"/>
    <n v="16"/>
    <n v="100"/>
    <n v="165648"/>
    <s v="UNIDAD"/>
    <s v="NO SOLICITADAS"/>
  </r>
  <r>
    <x v="11"/>
    <s v="02-02-01-003-008"/>
    <s v="02-02-01-003-008-09"/>
    <s v="Materiales y suministros - Otros artículos manufacturados n. C. P."/>
    <s v="ALMOHADILLA DACTILAR RECARGABLE - ESM ARC FAC"/>
    <n v="44121905"/>
    <s v="SELECCIÓN ABREVIADA SUBASTA INVERSA (NO DISPONIBLE)"/>
    <n v="2"/>
    <n v="2"/>
    <n v="10"/>
    <n v="2"/>
    <n v="11043.2"/>
    <s v="UNIDAD"/>
    <s v="NO SOLICITADAS"/>
  </r>
  <r>
    <x v="11"/>
    <s v="02-02-01-003-008"/>
    <s v="02-02-01-003-008-09"/>
    <s v="Materiales y suministros - Otros artículos manufacturados n. C. P."/>
    <s v="ALMOHADILLA DACTILAR RECARGABLE - JEFSA"/>
    <n v="44121905"/>
    <s v="SELECCIÓN ABREVIADA SUBASTA INVERSA (NO DISPONIBLE)"/>
    <n v="2"/>
    <n v="2"/>
    <n v="10"/>
    <n v="5"/>
    <n v="27608"/>
    <s v="UNIDAD"/>
    <s v="NO SOLICITADAS"/>
  </r>
  <r>
    <x v="11"/>
    <s v="02-02-01-003-008"/>
    <s v="02-02-01-003-008-09"/>
    <s v="Materiales y suministros - Otros artículos manufacturados n. C. P."/>
    <s v="ALMOHADILLA PARA SELLO RECARGABLE - JEFSA"/>
    <n v="44121905"/>
    <s v="SELECCIÓN ABREVIADA SUBASTA INVERSA (NO DISPONIBLE)"/>
    <n v="2"/>
    <n v="2"/>
    <n v="10"/>
    <n v="5"/>
    <n v="10353"/>
    <s v="UNIDAD"/>
    <s v="NO SOLICITADAS"/>
  </r>
  <r>
    <x v="11"/>
    <s v="02-02-01-003-008"/>
    <s v="02-02-01-003-008-09"/>
    <s v="Materiales y suministros - Otros artículos manufacturados n. C. P."/>
    <s v="ALMOHADILLA PARA SELLO RECARGABLE - ESM ARC FAC"/>
    <n v="44121905"/>
    <s v="SELECCIÓN ABREVIADA SUBASTA INVERSA (NO DISPONIBLE)"/>
    <n v="2"/>
    <n v="2"/>
    <n v="10"/>
    <n v="2"/>
    <n v="4141.2"/>
    <s v="UNIDAD"/>
    <s v="NO SOLICITADAS"/>
  </r>
  <r>
    <x v="11"/>
    <s v="02-02-01-003-008"/>
    <s v="02-02-01-003-008-09"/>
    <s v="Materiales y suministros - Otros artículos manufacturados n. C. P."/>
    <s v="BOLIGRAFO RECTRACTIL MINA 0,5 TINTA NEGRA CAJA X 12 - JEFSA"/>
    <n v="44121700"/>
    <s v="SELECCIÓN ABREVIADA SUBASTA INVERSA (NO DISPONIBLE)"/>
    <n v="2"/>
    <n v="2"/>
    <n v="10"/>
    <n v="50"/>
    <n v="496943.99999999994"/>
    <s v="UNIDAD"/>
    <s v="NO SOLICITADAS"/>
  </r>
  <r>
    <x v="11"/>
    <s v="02-02-01-003-008"/>
    <s v="02-02-01-003-008-09"/>
    <s v="Materiales y suministros - Otros artículos manufacturados n. C. P."/>
    <s v="BOLIGRAFO RECTRACTIL MINA 0,5 TINTA NEGRA CAJA X 12 - ESM ARC FAC"/>
    <n v="44121700"/>
    <s v="SELECCIÓN ABREVIADA SUBASTA INVERSA (NO DISPONIBLE)"/>
    <n v="2"/>
    <n v="2"/>
    <n v="10"/>
    <n v="20"/>
    <n v="198777.59999999998"/>
    <s v="UNIDAD"/>
    <s v="NO SOLICITADAS"/>
  </r>
  <r>
    <x v="11"/>
    <s v="02-02-01-003-008"/>
    <s v="02-02-01-003-008-09"/>
    <s v="Materiales y suministros - Otros artículos manufacturados n. C. P."/>
    <s v="BOLIGRAFO ROJO - ESM ARC FAC"/>
    <n v="44121700"/>
    <s v="SELECCIÓN ABREVIADA SUBASTA INVERSA (NO DISPONIBLE)"/>
    <n v="2"/>
    <n v="2"/>
    <n v="10"/>
    <n v="10"/>
    <n v="3036.88"/>
    <s v="UNIDAD"/>
    <s v="NO SOLICITADAS"/>
  </r>
  <r>
    <x v="11"/>
    <s v="02-02-01-003-008"/>
    <s v="02-02-01-003-008-09"/>
    <s v="Materiales y suministros - Otros artículos manufacturados n. C. P."/>
    <s v="BORRADOR PARA TABLERO - ESM ARC FAC"/>
    <n v="44121804"/>
    <s v="SELECCIÓN ABREVIADA SUBASTA INVERSA (NO DISPONIBLE)"/>
    <n v="2"/>
    <n v="2"/>
    <n v="10"/>
    <n v="4"/>
    <n v="6625.92"/>
    <s v="UNIDAD"/>
    <s v="NO SOLICITADAS"/>
  </r>
  <r>
    <x v="11"/>
    <s v="02-02-01-003-008"/>
    <s v="02-02-01-003-008-09"/>
    <s v="Materiales y suministros - Otros artículos manufacturados n. C. P."/>
    <s v="CORRECTOR LIQUIDO LAPIZ - JEFSA "/>
    <n v="44121800"/>
    <s v="SELECCIÓN ABREVIADA SUBASTA INVERSA (NO DISPONIBLE)"/>
    <n v="2"/>
    <n v="2"/>
    <n v="10"/>
    <n v="30"/>
    <n v="41412"/>
    <s v="UNIDAD"/>
    <s v="NO SOLICITADAS"/>
  </r>
  <r>
    <x v="11"/>
    <s v="02-02-01-003-008"/>
    <s v="02-02-01-003-008-09"/>
    <s v="Materiales y suministros - Otros artículos manufacturados n. C. P."/>
    <s v="COSEDORA DE OFICINA 30 HOJAS - JEFSA "/>
    <n v="44121600"/>
    <s v="SELECCIÓN ABREVIADA SUBASTA INVERSA (NO DISPONIBLE)"/>
    <n v="2"/>
    <n v="2"/>
    <n v="10"/>
    <n v="15"/>
    <n v="196707"/>
    <s v="UNIDAD"/>
    <s v="NO SOLICITADAS"/>
  </r>
  <r>
    <x v="11"/>
    <s v="02-02-01-003-008"/>
    <s v="02-02-01-003-008-09"/>
    <s v="Materiales y suministros - Otros artículos manufacturados n. C. P."/>
    <s v="CORRECTOR LIQUIDO LAPIZ -  ESM ARC FAC"/>
    <n v="44121800"/>
    <s v="SELECCIÓN ABREVIADA SUBASTA INVERSA (NO DISPONIBLE)"/>
    <n v="2"/>
    <n v="2"/>
    <n v="10"/>
    <n v="10"/>
    <n v="13804"/>
    <s v="UNIDAD"/>
    <s v="NO SOLICITADAS"/>
  </r>
  <r>
    <x v="11"/>
    <s v="02-02-01-003-008"/>
    <s v="02-02-01-003-008-09"/>
    <s v="Materiales y suministros - Otros artículos manufacturados n. C. P."/>
    <s v="COSEDORA DE OFICINA 30 HOJAS -  ESM ARC FAC"/>
    <n v="44121600"/>
    <s v="SELECCIÓN ABREVIADA SUBASTA INVERSA (NO DISPONIBLE)"/>
    <n v="2"/>
    <n v="2"/>
    <n v="10"/>
    <n v="7"/>
    <n v="91796.599999999991"/>
    <s v="UNIDAD"/>
    <s v="NO SOLICITADAS"/>
  </r>
  <r>
    <x v="11"/>
    <s v="02-02-01-003-008"/>
    <s v="02-02-01-003-008-09"/>
    <s v="Materiales y suministros - Otros artículos manufacturados n. C. P."/>
    <s v="MARCADOR BORRABLE DESECHABLE - ESM ARC FAC"/>
    <n v="44121708"/>
    <s v="SELECCIÓN ABREVIADA SUBASTA INVERSA (NO DISPONIBLE)"/>
    <n v="2"/>
    <n v="2"/>
    <n v="10"/>
    <n v="15"/>
    <n v="14494.199999999999"/>
    <s v="UNIDAD"/>
    <s v="NO SOLICITADAS"/>
  </r>
  <r>
    <x v="11"/>
    <s v="02-02-01-003-008"/>
    <s v="02-02-01-003-008-09"/>
    <s v="Materiales y suministros - Otros artículos manufacturados n. C. P."/>
    <s v="MARCADOR PERMANENTE PUNTA DELGADA -  ESM ARC FAC"/>
    <n v="44121708"/>
    <s v="SELECCIÓN ABREVIADA SUBASTA INVERSA (NO DISPONIBLE)"/>
    <n v="2"/>
    <n v="2"/>
    <n v="10"/>
    <n v="15"/>
    <n v="24847.200000000001"/>
    <s v="UNIDAD"/>
    <s v="NO SOLICITADAS"/>
  </r>
  <r>
    <x v="11"/>
    <s v="02-02-01-003-008"/>
    <s v="02-02-01-003-008-09"/>
    <s v="Materiales y suministros - Otros artículos manufacturados n. C. P."/>
    <s v="SACAGANCHOS PARA GRAPA - ESM ARC- FAC"/>
    <n v="44121613"/>
    <s v="SELECCIÓN ABREVIADA SUBASTA INVERSA (NO DISPONIBLE)"/>
    <n v="2"/>
    <n v="2"/>
    <n v="10"/>
    <n v="10"/>
    <n v="16564.8"/>
    <s v="UNIDAD"/>
    <s v="NO SOLICITADAS"/>
  </r>
  <r>
    <x v="11"/>
    <s v="02-02-01-003-008"/>
    <s v="02-02-01-003-008-09"/>
    <s v="Materiales y suministros - Otros artículos manufacturados n. C. P."/>
    <s v="ESFEROS O BOLÍGRAFOS CON LOS LOGOS INSTITUCIONALES JIN-ESINA "/>
    <n v="44121701"/>
    <n v="0"/>
    <n v="0"/>
    <n v="0"/>
    <n v="10"/>
    <n v="100"/>
    <n v="202300"/>
    <s v="UNIDAD"/>
    <s v=""/>
  </r>
  <r>
    <x v="11"/>
    <s v="02-02-01-003-008"/>
    <s v="02-02-01-003-008-09"/>
    <s v="Materiales y suministros - Otros artículos manufacturados n. C. P."/>
    <s v="ESCOBA CERDA DURA (GAAMA)"/>
    <n v="47131600"/>
    <s v="MÍNIMA CUANTÍA"/>
    <n v="2"/>
    <n v="0"/>
    <n v="10"/>
    <n v="12"/>
    <n v="69972"/>
    <s v="UNIDAD"/>
    <s v="NO SOLICITADAS"/>
  </r>
  <r>
    <x v="11"/>
    <s v="02-02-01-003-008"/>
    <s v="02-02-01-003-008-09"/>
    <s v="Materiales y suministros - Otros artículos manufacturados n. C. P."/>
    <s v="RASTRILLO PLASTICO DE MINIMO 16 DIENTES (GAAMA)"/>
    <n v="27112000"/>
    <s v="MÍNIMA CUANTÍA"/>
    <n v="2"/>
    <n v="0"/>
    <n v="10"/>
    <n v="30"/>
    <n v="356393.1"/>
    <s v="UNIDAD"/>
    <s v="NO SOLICITADAS"/>
  </r>
  <r>
    <x v="11"/>
    <s v="02-02-01-003-008"/>
    <s v="02-02-01-003-008-09"/>
    <s v="Materiales y suministros - Otros artículos manufacturados n. C. P."/>
    <s v="RASTRILLO PLASTICO 40 DIENTES, BARRE PRADO (GAAMA)"/>
    <n v="47131600"/>
    <s v="MÍNIMA CUANTÍA"/>
    <n v="2"/>
    <n v="0"/>
    <n v="10"/>
    <n v="30"/>
    <n v="356393.1"/>
    <s v="UNIDAD"/>
    <s v="NO SOLICITADAS"/>
  </r>
  <r>
    <x v="11"/>
    <s v="02-02-01-003-008"/>
    <s v="02-02-01-003-008-09"/>
    <s v="Materiales y suministros - Otros artículos manufacturados n. C. P."/>
    <s v="ESCOBONES (GAAMA)"/>
    <n v="47131600"/>
    <s v="MÍNIMA CUANTÍA"/>
    <n v="2"/>
    <n v="0"/>
    <n v="10"/>
    <n v="20"/>
    <n v="185640"/>
    <s v="UNIDAD"/>
    <s v="NO SOLICITADAS"/>
  </r>
  <r>
    <x v="11"/>
    <s v="02-02-01-003-008"/>
    <s v="02-02-01-003-008-09"/>
    <s v="Materiales y suministros - Otros artículos manufacturados n. C. P."/>
    <s v="TRAPEROS - TRAPERO DE 500 GR, BASE CON ROSCA, MANGO DE MADERA (GACAR)"/>
    <n v="47121800"/>
    <s v="MÍNIMA CUANTÍA"/>
    <n v="3"/>
    <n v="0"/>
    <n v="10"/>
    <n v="15"/>
    <n v="99960"/>
    <s v="UNIDAD"/>
    <s v="NO SOLICITADAS"/>
  </r>
  <r>
    <x v="11"/>
    <s v="02-02-01-003-008"/>
    <s v="02-02-01-003-008-09"/>
    <s v="Materiales y suministros - Otros artículos manufacturados n. C. P."/>
    <s v="CEPILLO INDUSTRIAL MEDIANO PARA TRABAJO PESADO, CON FIBRA DURA PARA BARRER CALLES Y/O SUPERFICIES RUSTICAS (GACAR)"/>
    <n v="47121800"/>
    <s v="MÍNIMA CUANTÍA"/>
    <n v="3"/>
    <n v="0"/>
    <n v="10"/>
    <n v="15"/>
    <n v="139230"/>
    <s v="UNIDAD"/>
    <s v="NO SOLICITADAS"/>
  </r>
  <r>
    <x v="11"/>
    <s v="02-02-01-003-008"/>
    <s v="02-02-01-003-008-09"/>
    <s v="Materiales y suministros - Otros artículos manufacturados n. C. P."/>
    <s v="TRAPERO DE MICROFIBRA CABO DE MADERA (GACAR)"/>
    <n v="47131618"/>
    <s v="MÍNIMA CUANTÍA"/>
    <n v="3"/>
    <n v="0"/>
    <n v="10"/>
    <n v="20"/>
    <n v="373993.2"/>
    <s v="UNIDAD"/>
    <s v="NO SOLICITADAS"/>
  </r>
  <r>
    <x v="11"/>
    <s v="02-02-01-003-008"/>
    <s v="02-02-01-003-008-09"/>
    <s v="Materiales y suministros - Otros artículos manufacturados n. C. P."/>
    <s v="ESCOBA DE EMPUJE DE 24, CEPILLO DE TRABAJO PESADO (GACAR)"/>
    <n v="47131604"/>
    <s v="MÍNIMA CUANTÍA"/>
    <n v="3"/>
    <n v="0"/>
    <n v="10"/>
    <n v="6"/>
    <n v="55692"/>
    <s v="UNIDAD"/>
    <s v="NO SOLICITADAS"/>
  </r>
  <r>
    <x v="11"/>
    <s v="02-02-01-003-008"/>
    <s v="02-02-01-003-008-09"/>
    <s v="Materiales y suministros - Otros artículos manufacturados n. C. P."/>
    <s v="ESCOBA CERDAS SUAVES (GAORI)"/>
    <n v="47131600"/>
    <s v="MÍNIMA CUANTÍA"/>
    <n v="0"/>
    <n v="0"/>
    <n v="10"/>
    <n v="35"/>
    <n v="204085"/>
    <s v="UNIDAD"/>
    <s v="NO SOLICITADAS"/>
  </r>
  <r>
    <x v="11"/>
    <s v="02-02-01-003-008"/>
    <s v="02-02-01-003-008-09"/>
    <s v="Materiales y suministros - Otros artículos manufacturados n. C. P."/>
    <s v="TRAPEROS DE MECHA (GAORI)"/>
    <n v="47131618"/>
    <s v="MÍNIMA CUANTÍA"/>
    <n v="0"/>
    <n v="0"/>
    <n v="10"/>
    <n v="37"/>
    <n v="246568"/>
    <s v="UNIDAD"/>
    <s v="NO SOLICITADAS"/>
  </r>
  <r>
    <x v="11"/>
    <s v="02-02-01-003-008"/>
    <s v="02-02-01-003-008-09"/>
    <s v="Materiales y suministros - Otros artículos manufacturados n. C. P."/>
    <s v="CEPILLO CERDA DURA CON BORDE DE CAUCHO- MANGO LARGO (1,20) (GACAS)"/>
    <n v="27111903"/>
    <s v="MÍNIMA CUANTÍA"/>
    <n v="2"/>
    <n v="0"/>
    <n v="16"/>
    <n v="18"/>
    <n v="80967.600000000006"/>
    <s v="UNIDAD"/>
    <s v=""/>
  </r>
  <r>
    <x v="11"/>
    <s v="02-02-01-003-008"/>
    <s v="02-02-01-003-008-09"/>
    <s v="Materiales y suministros - Otros artículos manufacturados n. C. P."/>
    <s v="CEPILLO DE MANO PARA LIMPIEZA (GACAS)"/>
    <n v="47131605"/>
    <s v="MÍNIMA CUANTÍA"/>
    <n v="2"/>
    <n v="0"/>
    <n v="16"/>
    <n v="10"/>
    <n v="20825"/>
    <s v="UNIDAD"/>
    <s v=""/>
  </r>
  <r>
    <x v="11"/>
    <s v="02-02-01-003-008"/>
    <s v="02-02-01-003-008-09"/>
    <s v="Materiales y suministros - Otros artículos manufacturados n. C. P."/>
    <s v="ESCOBA CERDA DURA (GACAS)"/>
    <n v="47131604"/>
    <s v="MÍNIMA CUANTÍA"/>
    <n v="2"/>
    <n v="0"/>
    <n v="16"/>
    <n v="20"/>
    <n v="116620"/>
    <s v="UNIDAD"/>
    <s v=""/>
  </r>
  <r>
    <x v="11"/>
    <s v="02-02-01-003-008"/>
    <s v="02-02-01-003-008-09"/>
    <s v="Materiales y suministros - Otros artículos manufacturados n. C. P."/>
    <s v="ESCOBA CERDAS SUAVES (GACAS)"/>
    <n v="47131600"/>
    <s v="MÍNIMA CUANTÍA"/>
    <n v="2"/>
    <n v="0"/>
    <n v="16"/>
    <n v="30"/>
    <n v="174930"/>
    <s v="UNIDAD"/>
    <s v=""/>
  </r>
  <r>
    <x v="11"/>
    <s v="02-02-01-003-008"/>
    <s v="02-02-01-003-008-09"/>
    <s v="Materiales y suministros - Otros artículos manufacturados n. C. P."/>
    <s v="TRAPEROS (GACAS)"/>
    <n v="47131618"/>
    <s v="MÍNIMA CUANTÍA"/>
    <n v="2"/>
    <n v="0"/>
    <n v="16"/>
    <n v="30"/>
    <n v="199920"/>
    <s v="UNIDAD"/>
    <s v=""/>
  </r>
  <r>
    <x v="11"/>
    <s v="02-02-01-003-008"/>
    <s v="02-02-01-003-008-09"/>
    <s v="Materiales y suministros - Otros artículos manufacturados n. C. P."/>
    <s v="ESCOBA  CERDAS SUAVES (FTA)"/>
    <n v="47131604"/>
    <n v="0"/>
    <n v="0"/>
    <n v="0"/>
    <n v="10"/>
    <n v="25"/>
    <n v="145775"/>
    <s v="UNIDAD"/>
    <s v="NO SOLICITADAS"/>
  </r>
  <r>
    <x v="11"/>
    <s v="02-02-01-003-008"/>
    <s v="02-02-01-003-008-09"/>
    <s v="Materiales y suministros - Otros artículos manufacturados n. C. P."/>
    <s v="TRAPEROS DE MECHA (FTA)"/>
    <n v="47131618"/>
    <n v="0"/>
    <n v="0"/>
    <n v="0"/>
    <n v="10"/>
    <n v="44"/>
    <n v="293216"/>
    <s v="UNIDAD"/>
    <s v="NO SOLICITADAS"/>
  </r>
  <r>
    <x v="11"/>
    <s v="02-02-01-003-008"/>
    <s v="02-02-01-003-008-09"/>
    <s v="Materiales y suministros - Otros artículos manufacturados n. C. P."/>
    <s v="BROCHA PROFESIONAL CERDA MONA DE 2&quot;"/>
    <n v="31211904"/>
    <s v="SELECCIÓN ABREVIADA SUBASTA INVERSA (NO DISPONIBLE)"/>
    <n v="2"/>
    <n v="3"/>
    <n v="10"/>
    <n v="45"/>
    <n v="239426.55000000002"/>
    <s v="UNIDAD"/>
    <s v="NO SOLICITADAS"/>
  </r>
  <r>
    <x v="11"/>
    <s v="02-02-01-003-008"/>
    <s v="02-02-01-003-008-09"/>
    <s v="Materiales y suministros - Otros artículos manufacturados n. C. P."/>
    <s v="BROCHA PROFESIONAL CERDA MONA DE 3&quot;"/>
    <n v="31211904"/>
    <s v="SELECCIÓN ABREVIADA SUBASTA INVERSA (NO DISPONIBLE)"/>
    <n v="2"/>
    <n v="3"/>
    <n v="10"/>
    <n v="45"/>
    <n v="361768.95"/>
    <s v="UNIDAD"/>
    <s v="NO SOLICITADAS"/>
  </r>
  <r>
    <x v="11"/>
    <s v="02-02-01-003-008"/>
    <s v="02-02-01-003-008-09"/>
    <s v="Materiales y suministros - Otros artículos manufacturados n. C. P."/>
    <s v="BROCHA PROFESIONAL CERDA MONA DE 4&quot;"/>
    <n v="31211904"/>
    <s v="SELECCIÓN ABREVIADA SUBASTA INVERSA (NO DISPONIBLE)"/>
    <n v="2"/>
    <n v="3"/>
    <n v="10"/>
    <n v="45"/>
    <n v="556209.44999999995"/>
    <s v="UNIDAD"/>
    <s v="NO SOLICITADAS"/>
  </r>
  <r>
    <x v="11"/>
    <s v="02-02-01-003-008"/>
    <s v="02-02-01-003-008-09"/>
    <s v="Materiales y suministros - Otros artículos manufacturados n. C. P."/>
    <s v="BROCHA PROFESIONAL CERDA MONA DE 5”"/>
    <n v="31211904"/>
    <s v="SELECCIÓN ABREVIADA SUBASTA INVERSA (NO DISPONIBLE)"/>
    <n v="2"/>
    <n v="3"/>
    <n v="10"/>
    <n v="80"/>
    <n v="1258921.6000000001"/>
    <s v="UNIDAD"/>
    <s v="NO SOLICITADAS"/>
  </r>
  <r>
    <x v="11"/>
    <s v="02-02-01-003-008"/>
    <s v="02-02-01-003-008-09"/>
    <s v="Materiales y suministros - Otros artículos manufacturados n. C. P."/>
    <s v="RODILLO DE FELPA DE 6&quot; MANGO PLÁSTICO"/>
    <n v="31211906"/>
    <s v="SELECCIÓN ABREVIADA SUBASTA INVERSA (NO DISPONIBLE)"/>
    <n v="2"/>
    <n v="3"/>
    <n v="10"/>
    <n v="72"/>
    <n v="648071.28"/>
    <s v="UNIDAD"/>
    <s v="NO SOLICITADAS"/>
  </r>
  <r>
    <x v="11"/>
    <s v="02-02-01-003-008"/>
    <s v="02-02-01-003-008-09"/>
    <s v="Materiales y suministros - Otros artículos manufacturados n. C. P."/>
    <s v="RODILLO DE FELPA DE 9&quot; MANGO PLÁSTICO"/>
    <n v="31211906"/>
    <s v="SELECCIÓN ABREVIADA SUBASTA INVERSA (NO DISPONIBLE)"/>
    <n v="2"/>
    <n v="3"/>
    <n v="10"/>
    <n v="100"/>
    <n v="1252460"/>
    <s v="UNIDAD"/>
    <s v="NO SOLICITADAS"/>
  </r>
  <r>
    <x v="11"/>
    <s v="02-02-01-003-008"/>
    <s v="02-02-01-003-008-09"/>
    <s v="Materiales y suministros - Otros artículos manufacturados n. C. P."/>
    <s v="BROCHA PROFESIONAL CERDA MONA DE 2&quot;"/>
    <n v="31211904"/>
    <s v="SELECCIÓN ABREVIADA SUBASTA INVERSA (NO DISPONIBLE)"/>
    <n v="2"/>
    <n v="3"/>
    <n v="16"/>
    <n v="80"/>
    <n v="425647.2"/>
    <s v="UNIDAD"/>
    <s v="NO SOLICITADAS"/>
  </r>
  <r>
    <x v="11"/>
    <s v="02-02-01-003-008"/>
    <s v="02-02-01-003-008-09"/>
    <s v="Materiales y suministros - Otros artículos manufacturados n. C. P."/>
    <s v="BROCHA PROFESIONAL CERDA MONA DE 3&quot;"/>
    <n v="31211904"/>
    <s v="SELECCIÓN ABREVIADA SUBASTA INVERSA (NO DISPONIBLE)"/>
    <n v="2"/>
    <n v="3"/>
    <n v="16"/>
    <n v="80"/>
    <n v="643144.80000000005"/>
    <s v="UNIDAD"/>
    <s v="NO SOLICITADAS"/>
  </r>
  <r>
    <x v="11"/>
    <s v="02-02-01-003-008"/>
    <s v="02-02-01-003-008-09"/>
    <s v="Materiales y suministros - Otros artículos manufacturados n. C. P."/>
    <s v="BROCHA PROFESIONAL CERDA MONA DE 4&quot;"/>
    <n v="31211904"/>
    <s v="SELECCIÓN ABREVIADA SUBASTA INVERSA (NO DISPONIBLE)"/>
    <n v="2"/>
    <n v="3"/>
    <n v="16"/>
    <n v="100"/>
    <n v="1236021"/>
    <s v="UNIDAD"/>
    <s v="NO SOLICITADAS"/>
  </r>
  <r>
    <x v="11"/>
    <s v="02-02-01-003-008"/>
    <s v="02-02-01-003-008-09"/>
    <s v="Materiales y suministros - Otros artículos manufacturados n. C. P."/>
    <s v="BROCHA PROFESIONAL CERDA MONA DE 5&quot;"/>
    <n v="31211904"/>
    <s v="SELECCIÓN ABREVIADA SUBASTA INVERSA (NO DISPONIBLE)"/>
    <n v="2"/>
    <n v="3"/>
    <n v="16"/>
    <n v="100"/>
    <n v="1540678"/>
    <s v="UNIDAD"/>
    <s v="NO SOLICITADAS"/>
  </r>
  <r>
    <x v="11"/>
    <s v="02-02-01-003-008"/>
    <s v="02-02-01-003-008-09"/>
    <s v="Materiales y suministros - Otros artículos manufacturados n. C. P."/>
    <s v="RODILLO DE FELPA DE 3&quot; MANGO PLÁSTICO"/>
    <n v="31211906"/>
    <s v="SELECCIÓN ABREVIADA SUBASTA INVERSA (NO DISPONIBLE)"/>
    <n v="2"/>
    <n v="3"/>
    <n v="16"/>
    <n v="100"/>
    <n v="713370"/>
    <s v="UNIDAD"/>
    <s v="NO SOLICITADAS"/>
  </r>
  <r>
    <x v="11"/>
    <s v="02-02-01-003-008"/>
    <s v="02-02-01-003-008-09"/>
    <s v="Materiales y suministros - Otros artículos manufacturados n. C. P."/>
    <s v="RODILLO DE FELPA DE 9&quot; MANGO PLÁSTICO"/>
    <n v="31211906"/>
    <s v="SELECCIÓN ABREVIADA SUBASTA INVERSA (NO DISPONIBLE)"/>
    <n v="2"/>
    <n v="3"/>
    <n v="16"/>
    <n v="200"/>
    <n v="2504920"/>
    <s v="UNIDAD"/>
    <s v="NO SOLICITADAS"/>
  </r>
  <r>
    <x v="11"/>
    <s v="02-02-01-003-008"/>
    <s v="02-02-01-003-008-09"/>
    <s v="Materiales y suministros - Otros artículos manufacturados n. C. P."/>
    <s v="BROCHA PROFESIONAL CERDA MONA DE 1&quot;"/>
    <n v="31211904"/>
    <s v="SELECCIÓN ABREVIADA SUBASTA INVERSA (NO DISPONIBLE)"/>
    <n v="2"/>
    <n v="3"/>
    <n v="16"/>
    <n v="15"/>
    <n v="64171.950000000004"/>
    <s v="UNIDAD"/>
    <s v="NO SOLICITADAS"/>
  </r>
  <r>
    <x v="11"/>
    <s v="02-02-01-003-008"/>
    <s v="02-02-01-003-008-09"/>
    <s v="Materiales y suministros - Otros artículos manufacturados n. C. P."/>
    <s v="BROCHA PROFESIONAL CERDA MONA DE 2&quot;"/>
    <n v="31211904"/>
    <s v="SELECCIÓN ABREVIADA SUBASTA INVERSA (NO DISPONIBLE)"/>
    <n v="2"/>
    <n v="3"/>
    <n v="16"/>
    <n v="15"/>
    <n v="79808.850000000006"/>
    <s v="UNIDAD"/>
    <s v="NO SOLICITADAS"/>
  </r>
  <r>
    <x v="11"/>
    <s v="02-02-01-003-008"/>
    <s v="02-02-01-003-008-09"/>
    <s v="Materiales y suministros - Otros artículos manufacturados n. C. P."/>
    <s v="BROCHA PROFESIONAL CERDA MONA DE 3&quot;"/>
    <n v="31211904"/>
    <s v="SELECCIÓN ABREVIADA SUBASTA INVERSA (NO DISPONIBLE)"/>
    <n v="2"/>
    <n v="3"/>
    <n v="16"/>
    <n v="15"/>
    <n v="120589.65000000001"/>
    <s v="UNIDAD"/>
    <s v="NO SOLICITADAS"/>
  </r>
  <r>
    <x v="11"/>
    <s v="02-02-01-003-008"/>
    <s v="02-02-01-003-008-09"/>
    <s v="Materiales y suministros - Otros artículos manufacturados n. C. P."/>
    <s v="RODILLO DE FELPA DE 3&quot; MANGO PLÁSTICO"/>
    <n v="31211906"/>
    <s v="SELECCIÓN ABREVIADA SUBASTA INVERSA (NO DISPONIBLE)"/>
    <n v="2"/>
    <n v="3"/>
    <n v="16"/>
    <n v="15"/>
    <n v="107005.5"/>
    <s v="UNIDAD"/>
    <s v="NO SOLICITADAS"/>
  </r>
  <r>
    <x v="11"/>
    <s v="02-02-01-003-008"/>
    <s v="02-02-01-003-008-09"/>
    <s v="Materiales y suministros - Otros artículos manufacturados n. C. P."/>
    <s v="RODILLO DE FELPA DE 6&quot; MANGO PLÁSTICO"/>
    <n v="31211906"/>
    <s v="SELECCIÓN ABREVIADA SUBASTA INVERSA (NO DISPONIBLE)"/>
    <n v="2"/>
    <n v="3"/>
    <n v="16"/>
    <n v="15"/>
    <n v="135014.85"/>
    <s v="UNIDAD"/>
    <s v="NO SOLICITADAS"/>
  </r>
  <r>
    <x v="11"/>
    <s v="02-02-01-003-008"/>
    <s v="02-02-01-003-008-09"/>
    <s v="Materiales y suministros - Otros artículos manufacturados n. C. P."/>
    <s v="RODILLO DE FELPA DE 9&quot; MANGO PLÁSTICO"/>
    <n v="31211906"/>
    <s v="SELECCIÓN ABREVIADA SUBASTA INVERSA (NO DISPONIBLE)"/>
    <n v="2"/>
    <n v="3"/>
    <n v="16"/>
    <n v="15"/>
    <n v="187869"/>
    <s v="UNIDAD"/>
    <s v="NO SOLICITADAS"/>
  </r>
  <r>
    <x v="11"/>
    <s v="02-02-01-003-008"/>
    <s v="02-02-01-003-008-09"/>
    <s v="Materiales y suministros - Otros artículos manufacturados n. C. P."/>
    <s v="BROCHA PROFESIONAL CERDA MONA DE 2&quot;  /FT ARES"/>
    <n v="31211904"/>
    <s v="MÍNIMA CUANTÍA"/>
    <n v="3"/>
    <n v="4"/>
    <n v="10"/>
    <n v="15"/>
    <n v="79808.850000000006"/>
    <s v="UNIDAD"/>
    <s v=""/>
  </r>
  <r>
    <x v="11"/>
    <s v="02-02-01-003-008"/>
    <s v="02-02-01-003-008-09"/>
    <s v="Materiales y suministros - Otros artículos manufacturados n. C. P."/>
    <s v="BROCHA PROFESIONAL CERDA MONA DE 4&quot;  /FT ARES"/>
    <n v="31211904"/>
    <s v="MÍNIMA CUANTÍA"/>
    <n v="3"/>
    <n v="4"/>
    <n v="10"/>
    <n v="20"/>
    <n v="247204.19999999998"/>
    <s v="UNIDAD"/>
    <s v=""/>
  </r>
  <r>
    <x v="11"/>
    <s v="02-02-01-003-008"/>
    <s v="02-02-01-003-008-09"/>
    <s v="Materiales y suministros - Otros artículos manufacturados n. C. P."/>
    <s v="RODILLO DE FELPA DE 9&quot; MANGO PLÁSTICO  /FT ARES"/>
    <n v="31211906"/>
    <s v="MÍNIMA CUANTÍA"/>
    <n v="3"/>
    <n v="4"/>
    <n v="10"/>
    <n v="15"/>
    <n v="191888.55"/>
    <s v="UNIDAD"/>
    <s v=""/>
  </r>
  <r>
    <x v="11"/>
    <s v="02-02-01-003-008"/>
    <s v="02-02-01-003-008-09"/>
    <s v="Materiales y suministros - Otros artículos manufacturados n. C. P."/>
    <s v="BROCHA PROFESIONAL CERDA MONA DE 2&quot;  (JEFSA)"/>
    <n v="31211900"/>
    <s v="MÍNIMA CUANTÍA"/>
    <n v="3"/>
    <n v="6"/>
    <n v="10"/>
    <n v="8"/>
    <n v="74116.320000000007"/>
    <s v="UNIDAD"/>
    <s v="NO SOLICITADAS"/>
  </r>
  <r>
    <x v="11"/>
    <s v="02-02-01-003-008"/>
    <s v="02-02-01-003-008-09"/>
    <s v="Materiales y suministros - Otros artículos manufacturados n. C. P."/>
    <s v="BROCHA PROFESIONAL CERDA MONA DE 3&quot;  (JEFSA)"/>
    <n v="31211900"/>
    <s v="MÍNIMA CUANTÍA"/>
    <n v="3"/>
    <n v="6"/>
    <n v="10"/>
    <n v="10"/>
    <n v="115835.7"/>
    <s v="UNIDAD"/>
    <s v="NO SOLICITADAS"/>
  </r>
  <r>
    <x v="11"/>
    <s v="02-02-01-003-008"/>
    <s v="02-02-01-003-008-09"/>
    <s v="Materiales y suministros - Otros artículos manufacturados n. C. P."/>
    <s v="BROCHA PROFESIONAL CERDA MONA DE 4&quot;  (JEFSA)"/>
    <n v="31211900"/>
    <s v="MÍNIMA CUANTÍA"/>
    <n v="3"/>
    <n v="6"/>
    <n v="10"/>
    <n v="20"/>
    <n v="324432.8"/>
    <s v="UNIDAD"/>
    <s v="NO SOLICITADAS"/>
  </r>
  <r>
    <x v="11"/>
    <s v="02-02-01-003-008"/>
    <s v="02-02-01-003-008-09"/>
    <s v="Materiales y suministros - Otros artículos manufacturados n. C. P."/>
    <s v="BROCHA PROFESIONAL CERDA MONA DE 5”  (JEFSA)"/>
    <n v="31211900"/>
    <s v="MÍNIMA CUANTÍA"/>
    <n v="3"/>
    <n v="6"/>
    <n v="10"/>
    <n v="17"/>
    <n v="333129.28000000003"/>
    <s v="UNIDAD"/>
    <s v="NO SOLICITADAS"/>
  </r>
  <r>
    <x v="11"/>
    <s v="02-02-01-003-008"/>
    <s v="02-02-01-003-008-09"/>
    <s v="Materiales y suministros - Otros artículos manufacturados n. C. P."/>
    <s v="RODILLO DE FELPA DE 9&quot; MANGO PLÁSTICO  (JEFSA)"/>
    <n v="31211900"/>
    <s v="MÍNIMA CUANTÍA"/>
    <n v="3"/>
    <n v="6"/>
    <n v="10"/>
    <n v="30"/>
    <n v="383777.1"/>
    <s v="UNIDAD"/>
    <s v="NO SOLICITADAS"/>
  </r>
  <r>
    <x v="11"/>
    <s v="02-02-01-003-008"/>
    <s v="02-02-01-003-008-09"/>
    <s v="Materiales y suministros - Otros artículos manufacturados n. C. P."/>
    <s v="RODILLO DE FELPA  2 PULGADAS(JEFSA)"/>
    <n v="31211900"/>
    <s v="MÍNIMA CUANTÍA"/>
    <n v="3"/>
    <n v="6"/>
    <n v="10"/>
    <n v="15"/>
    <n v="102886.2"/>
    <s v="UNIDAD"/>
    <s v="NO SOLICITADAS"/>
  </r>
  <r>
    <x v="11"/>
    <s v="02-02-01-003-008"/>
    <s v="02-02-01-003-008-09"/>
    <s v="Materiales y suministros - Otros artículos manufacturados n. C. P."/>
    <s v="RODILLO DE FELPA DE 3&quot; MANGO PLÁSTICO  (JEFSA)"/>
    <n v="31211900"/>
    <s v="MÍNIMA CUANTÍA"/>
    <n v="3"/>
    <n v="6"/>
    <n v="10"/>
    <n v="9"/>
    <n v="65571.66"/>
    <s v="UNIDAD"/>
    <s v="NO SOLICITADAS"/>
  </r>
  <r>
    <x v="11"/>
    <s v="02-02-01-003-008"/>
    <s v="02-02-01-003-008-09"/>
    <s v="Materiales y suministros - Otros artículos manufacturados n. C. P."/>
    <s v="RODILLO EPOXICO DE 9*  RODILLO EPÓXICO CON UNIÓN METÁLICA Y MANGO TUBULAR EN PLÁSTICO (JEFSA)"/>
    <n v="31211906"/>
    <s v="MÍNIMA CUANTÍA"/>
    <n v="3"/>
    <n v="6"/>
    <n v="10"/>
    <n v="18"/>
    <n v="291707.45999999996"/>
    <s v="UNIDAD"/>
    <s v="NO SOLICITADAS"/>
  </r>
  <r>
    <x v="11"/>
    <s v="02-02-01-003-008"/>
    <s v="02-02-01-003-008-09"/>
    <s v="Materiales y suministros - Otros artículos manufacturados n. C. P."/>
    <s v="BROCHAS GRANDE / GAORI"/>
    <n v="31211904"/>
    <s v="SELECCIÓN ABREVIADA MENOR CUANTÍA"/>
    <n v="4"/>
    <n v="0"/>
    <n v="10"/>
    <n v="5"/>
    <n v="78682.700000000012"/>
    <s v="UNIDAD"/>
    <s v="NO SOLICITADAS"/>
  </r>
  <r>
    <x v="11"/>
    <s v="02-02-01-003-008"/>
    <s v="02-02-01-003-008-09"/>
    <s v="Materiales y suministros - Otros artículos manufacturados n. C. P."/>
    <s v="BROCHAS MEDIANA / GAORI"/>
    <n v="31211904"/>
    <s v="SELECCIÓN ABREVIADA MENOR CUANTÍA"/>
    <n v="4"/>
    <n v="0"/>
    <n v="10"/>
    <n v="5"/>
    <n v="40196.550000000003"/>
    <s v="UNIDAD"/>
    <s v="NO SOLICITADAS"/>
  </r>
  <r>
    <x v="11"/>
    <s v="02-02-01-003-008"/>
    <s v="02-02-01-003-008-09"/>
    <s v="Materiales y suministros - Otros artículos manufacturados n. C. P."/>
    <s v="BROCHAS PEQUEÑA  / GAORI"/>
    <n v="31211904"/>
    <s v="SELECCIÓN ABREVIADA MENOR CUANTÍA"/>
    <n v="4"/>
    <n v="0"/>
    <n v="10"/>
    <n v="10"/>
    <n v="53205.9"/>
    <s v="UNIDAD"/>
    <s v="NO SOLICITADAS"/>
  </r>
  <r>
    <x v="11"/>
    <s v="02-02-01-003-008"/>
    <s v="02-02-01-003-008-09"/>
    <s v="Materiales y suministros - Otros artículos manufacturados n. C. P."/>
    <s v="RODILLO DE FELPA 9 PULGADAS Y ACCESORIOS / GAORI"/>
    <n v="31211906"/>
    <s v="SELECCIÓN ABREVIADA MENOR CUANTÍA"/>
    <n v="4"/>
    <n v="0"/>
    <n v="10"/>
    <n v="5"/>
    <n v="63962.85"/>
    <s v="UNIDAD"/>
    <s v="NO SOLICITADAS"/>
  </r>
  <r>
    <x v="11"/>
    <s v="02-02-01-003-008"/>
    <s v="02-02-01-003-008-09"/>
    <s v="Materiales y suministros - Otros artículos manufacturados n. C. P."/>
    <s v="BROCHA PROFESIONAL CERDA MONA DE 2&quot; GACAR"/>
    <n v="31211904"/>
    <s v="MÍNIMA CUANTÍA"/>
    <n v="4"/>
    <n v="0"/>
    <n v="10"/>
    <n v="10"/>
    <n v="53205.9"/>
    <s v="UNIDAD"/>
    <s v="NO SOLICITADAS"/>
  </r>
  <r>
    <x v="11"/>
    <s v="02-02-01-003-008"/>
    <s v="02-02-01-003-008-09"/>
    <s v="Materiales y suministros - Otros artículos manufacturados n. C. P."/>
    <s v="BROCHA PROFESIONAL CERDA MONA DE 3&quot; GACAR"/>
    <n v="31211904"/>
    <s v="MÍNIMA CUANTÍA"/>
    <n v="4"/>
    <n v="0"/>
    <n v="10"/>
    <n v="6"/>
    <n v="48235.86"/>
    <s v="UNIDAD"/>
    <s v="NO SOLICITADAS"/>
  </r>
  <r>
    <x v="11"/>
    <s v="02-02-01-003-008"/>
    <s v="02-02-01-003-008-09"/>
    <s v="Materiales y suministros - Otros artículos manufacturados n. C. P."/>
    <s v="RODILLO DE FELPA DE 6&quot; MANGO PLÁSTICO GACAR"/>
    <n v="31211906"/>
    <s v="MÍNIMA CUANTÍA"/>
    <n v="4"/>
    <n v="0"/>
    <n v="10"/>
    <n v="13"/>
    <n v="117012.87"/>
    <s v="UNIDAD"/>
    <s v="NO SOLICITADAS"/>
  </r>
  <r>
    <x v="11"/>
    <s v="02-02-01-003-008"/>
    <s v="02-02-01-003-008-09"/>
    <s v="Materiales y suministros - Otros artículos manufacturados n. C. P."/>
    <s v="RODILLO DE FELPA DE 9&quot; MANGO PLÁSTICO GACAR"/>
    <n v="31211906"/>
    <s v="MÍNIMA CUANTÍA"/>
    <n v="4"/>
    <n v="0"/>
    <n v="10"/>
    <n v="15"/>
    <n v="191888.55"/>
    <s v="UNIDAD"/>
    <s v="NO SOLICITADAS"/>
  </r>
  <r>
    <x v="11"/>
    <s v="02-02-01-003-008"/>
    <s v="02-02-01-003-008-09"/>
    <s v="Materiales y suministros - Otros artículos manufacturados n. C. P."/>
    <s v="BROCHA PROFESIONAL CERDA MONA DE 1&quot; GACAR"/>
    <n v="31211904"/>
    <s v="MÍNIMA CUANTÍA"/>
    <n v="4"/>
    <n v="0"/>
    <n v="10"/>
    <n v="10"/>
    <n v="44016.7"/>
    <s v="UNIDAD"/>
    <s v="NO SOLICITADAS"/>
  </r>
  <r>
    <x v="11"/>
    <s v="02-02-01-003-008"/>
    <s v="02-02-01-003-008-09"/>
    <s v="Materiales y suministros - Otros artículos manufacturados n. C. P."/>
    <s v="RODILLO 9  GACAR"/>
    <n v="31211906"/>
    <s v="MÍNIMA CUANTÍA"/>
    <n v="4"/>
    <n v="0"/>
    <n v="10"/>
    <n v="10"/>
    <n v="130824.1"/>
    <s v="UNIDAD"/>
    <s v="NO SOLICITADAS"/>
  </r>
  <r>
    <x v="11"/>
    <s v="02-02-01-003-008"/>
    <s v="02-02-01-003-008-09"/>
    <s v="Materiales y suministros - Otros artículos manufacturados n. C. P."/>
    <s v="MINI RODILLO 4 PULGADAS- GACAR"/>
    <n v="31211906"/>
    <s v="MÍNIMA CUANTÍA"/>
    <n v="4"/>
    <n v="0"/>
    <n v="10"/>
    <n v="10"/>
    <n v="77190.7"/>
    <s v="UNIDAD"/>
    <s v="NO SOLICITADAS"/>
  </r>
  <r>
    <x v="11"/>
    <s v="02-02-01-003-008"/>
    <s v="02-02-01-003-008-09"/>
    <s v="Materiales y suministros - Otros artículos manufacturados n. C. P."/>
    <s v="MARCADOR INDUSTRIAL -GACAS"/>
    <n v="39111600"/>
    <s v="SELECCIÓN ABREVIADA SUBASTA INVERSA (NO DISPONIBLE)"/>
    <n v="9"/>
    <n v="0"/>
    <n v="16"/>
    <n v="1"/>
    <n v="63406.97"/>
    <s v="UNIDAD"/>
    <s v="NO SOLICITADAS"/>
  </r>
  <r>
    <x v="11"/>
    <s v="02-02-01-003-008"/>
    <s v="02-02-01-003-008-09"/>
    <s v="Materiales y suministros - Otros artículos manufacturados n. C. P."/>
    <s v="BROCHA PROFESIONAL CERDA MONA DE 2&quot; -GACAS"/>
    <n v="31211904"/>
    <s v="SELECCIÓN ABREVIADA SUBASTA INVERSA (NO DISPONIBLE)"/>
    <n v="9"/>
    <n v="0"/>
    <n v="16"/>
    <n v="15"/>
    <n v="110791.8"/>
    <s v="UNIDAD"/>
    <s v="NO SOLICITADAS"/>
  </r>
  <r>
    <x v="11"/>
    <s v="02-02-01-003-008"/>
    <s v="02-02-01-003-008-09"/>
    <s v="Materiales y suministros - Otros artículos manufacturados n. C. P."/>
    <s v="BROCHA PROFESIONAL CERDA MONA DE 3&quot; -GACAS"/>
    <n v="31211904"/>
    <s v="SELECCIÓN ABREVIADA SUBASTA INVERSA (NO DISPONIBLE)"/>
    <n v="9"/>
    <n v="0"/>
    <n v="16"/>
    <n v="33"/>
    <n v="331366.52999999997"/>
    <s v="UNIDAD"/>
    <s v="NO SOLICITADAS"/>
  </r>
  <r>
    <x v="11"/>
    <s v="02-02-01-003-008"/>
    <s v="02-02-01-003-008-09"/>
    <s v="Materiales y suministros - Otros artículos manufacturados n. C. P."/>
    <s v="BROCHA PROFESIONAL CERDA MONA DE 4&quot; -GACAS"/>
    <n v="31211904"/>
    <s v="SELECCIÓN ABREVIADA SUBASTA INVERSA (NO DISPONIBLE)"/>
    <n v="9"/>
    <n v="0"/>
    <n v="16"/>
    <n v="31"/>
    <n v="442662.95"/>
    <s v="UNIDAD"/>
    <s v="NO SOLICITADAS"/>
  </r>
  <r>
    <x v="11"/>
    <s v="02-02-01-003-008"/>
    <s v="02-02-01-003-008-09"/>
    <s v="Materiales y suministros - Otros artículos manufacturados n. C. P."/>
    <s v="RODILLO DE FELPA DE 9&quot; MANGO PLÁSTICO -GACAS"/>
    <n v="31211906"/>
    <s v="SELECCIÓN ABREVIADA SUBASTA INVERSA (NO DISPONIBLE)"/>
    <n v="9"/>
    <n v="0"/>
    <n v="16"/>
    <n v="39"/>
    <n v="488459.4"/>
    <s v="UNIDAD"/>
    <s v="NO SOLICITADAS"/>
  </r>
  <r>
    <x v="11"/>
    <s v="02-02-01-003-008"/>
    <s v="02-02-01-003-008-09"/>
    <s v="Materiales y suministros - Otros artículos manufacturados n. C. P."/>
    <s v="SALDO CPA 267 MATERIALES DE CONSTRUCCIÓN  "/>
    <n v="0"/>
    <n v="0"/>
    <n v="0"/>
    <n v="0"/>
    <n v="16"/>
    <n v="1"/>
    <n v="242036.55"/>
    <s v="GLOBAL"/>
    <s v="NO SOLICITADAS"/>
  </r>
  <r>
    <x v="11"/>
    <s v="02-02-01-003-008"/>
    <s v="02-02-01-003-008-09"/>
    <s v="Materiales y suministros - Otros artículos manufacturados n. C. P."/>
    <s v="SALDO CPA 226 ELEM. DE ASEO"/>
    <n v="0"/>
    <n v="0"/>
    <n v="0"/>
    <n v="0"/>
    <n v="16"/>
    <n v="1"/>
    <n v="86537.4"/>
    <s v="GLOBAL"/>
    <s v="NO SOLICITADAS"/>
  </r>
  <r>
    <x v="11"/>
    <s v="02-02-01-003-008"/>
    <s v="02-02-01-003-008-09"/>
    <s v="Materiales y suministros - Otros artículos manufacturados n. C. P."/>
    <s v="SALDO CPA 126 ELEM. PAPELERIA "/>
    <n v="0"/>
    <n v="0"/>
    <n v="0"/>
    <n v="0"/>
    <n v="16"/>
    <n v="1"/>
    <n v="2444093.86"/>
    <s v="GLOBAL"/>
    <s v="NO SOLICITADAS"/>
  </r>
  <r>
    <x v="11"/>
    <s v="02-02-01-004-001"/>
    <s v="02-02-01-004-001"/>
    <s v="Materiales y suministros - Metales básicos"/>
    <s v="PAPEL ALUMINIO X 200 MTS (GACAS)"/>
    <n v="48102108"/>
    <s v="MÍNIMA CUANTÍA"/>
    <n v="2"/>
    <n v="0"/>
    <n v="16"/>
    <n v="12"/>
    <n v="141372"/>
    <s v="UNIDAD"/>
    <s v="NO SOLICITADAS"/>
  </r>
  <r>
    <x v="11"/>
    <s v="02-02-01-004-001"/>
    <s v="02-02-01-004-001"/>
    <s v="Materiales y suministros - Metales básicos"/>
    <s v="CHAPA 987 1/4 DER. "/>
    <n v="31162801"/>
    <s v="SELECCIÓN ABREVIADA SUBASTA INVERSA (NO DISPONIBLE)"/>
    <n v="2"/>
    <n v="3"/>
    <n v="10"/>
    <n v="10"/>
    <n v="1064088.3999999999"/>
    <s v="UNIDAD"/>
    <s v="NO SOLICITADAS"/>
  </r>
  <r>
    <x v="11"/>
    <s v="02-02-01-004-001"/>
    <s v="02-02-01-004-001"/>
    <s v="Materiales y suministros - Metales básicos"/>
    <s v="CHAPA 987 1/4 IZQ. "/>
    <n v="31162801"/>
    <s v="SELECCIÓN ABREVIADA SUBASTA INVERSA (NO DISPONIBLE)"/>
    <n v="2"/>
    <n v="3"/>
    <n v="10"/>
    <n v="10"/>
    <n v="1064088.3999999999"/>
    <s v="UNIDAD"/>
    <s v="NO SOLICITADAS"/>
  </r>
  <r>
    <x v="11"/>
    <s v="02-02-01-004-001"/>
    <s v="02-02-01-004-001"/>
    <s v="Materiales y suministros - Metales básicos"/>
    <s v="CHAPA CON ROSETA REF. 396 1/4 IZQ.- 60MM SOBREPONER"/>
    <n v="31162801"/>
    <s v="SELECCIÓN ABREVIADA SUBASTA INVERSA (NO DISPONIBLE)"/>
    <n v="2"/>
    <n v="3"/>
    <n v="10"/>
    <n v="10"/>
    <n v="971901.3"/>
    <s v="UNIDAD"/>
    <s v="NO SOLICITADAS"/>
  </r>
  <r>
    <x v="11"/>
    <s v="02-02-01-004-001"/>
    <s v="02-02-01-004-001"/>
    <s v="Materiales y suministros - Metales básicos"/>
    <s v="CHAPA MANIJA ALCOBA SATINADA "/>
    <n v="31162801"/>
    <s v="SELECCIÓN ABREVIADA SUBASTA INVERSA (NO DISPONIBLE)"/>
    <n v="2"/>
    <n v="3"/>
    <n v="10"/>
    <n v="35"/>
    <n v="1738477.3"/>
    <s v="UNIDAD"/>
    <s v="NO SOLICITADAS"/>
  </r>
  <r>
    <x v="11"/>
    <s v="02-02-01-004-001"/>
    <s v="02-02-01-004-001"/>
    <s v="Materiales y suministros - Metales básicos"/>
    <s v="CHAPA MANIJA BAÑO SATINADA"/>
    <n v="31162801"/>
    <s v="SELECCIÓN ABREVIADA SUBASTA INVERSA (NO DISPONIBLE)"/>
    <n v="2"/>
    <n v="3"/>
    <n v="10"/>
    <n v="15"/>
    <n v="680248.2"/>
    <s v="UNIDAD"/>
    <s v="NO SOLICITADAS"/>
  </r>
  <r>
    <x v="11"/>
    <s v="02-02-01-004-001"/>
    <s v="02-02-01-004-001"/>
    <s v="Materiales y suministros - Metales básicos"/>
    <s v="CHAPA PARA ESCRITORIO METÁLICO REF. 1560"/>
    <n v="31162801"/>
    <s v="SELECCIÓN ABREVIADA SUBASTA INVERSA (NO DISPONIBLE)"/>
    <n v="2"/>
    <n v="3"/>
    <n v="10"/>
    <n v="40"/>
    <n v="388471.60000000003"/>
    <s v="UNIDAD"/>
    <s v="NO SOLICITADAS"/>
  </r>
  <r>
    <x v="11"/>
    <s v="02-02-01-004-001"/>
    <s v="02-02-01-004-001"/>
    <s v="Materiales y suministros - Metales básicos"/>
    <s v="CHAPA PARA ESCRITORIO METÁLICO REF. SILO"/>
    <n v="31162801"/>
    <s v="SELECCIÓN ABREVIADA SUBASTA INVERSA (NO DISPONIBLE)"/>
    <n v="2"/>
    <n v="3"/>
    <n v="10"/>
    <n v="70"/>
    <n v="679824.60000000009"/>
    <s v="UNIDAD"/>
    <s v="NO SOLICITADAS"/>
  </r>
  <r>
    <x v="11"/>
    <s v="02-02-01-004-001"/>
    <s v="02-02-01-004-001"/>
    <s v="Materiales y suministros - Metales básicos"/>
    <s v="CHAPA POMA METÁLICA ENTRADA PRINCIPAL"/>
    <n v="31162801"/>
    <s v="SELECCIÓN ABREVIADA SUBASTA INVERSA (NO DISPONIBLE)"/>
    <n v="2"/>
    <n v="3"/>
    <n v="10"/>
    <n v="30"/>
    <n v="1166213.3999999999"/>
    <s v="UNIDAD"/>
    <s v="NO SOLICITADAS"/>
  </r>
  <r>
    <x v="11"/>
    <s v="02-02-01-004-001"/>
    <s v="02-02-01-004-001"/>
    <s v="Materiales y suministros - Metales básicos"/>
    <s v="CHAPILLA COLOR CEDRO (2.44X 0.60) MTS C/U"/>
    <n v="31162801"/>
    <s v="SELECCIÓN ABREVIADA SUBASTA INVERSA (NO DISPONIBLE)"/>
    <n v="2"/>
    <n v="3"/>
    <n v="10"/>
    <n v="50"/>
    <n v="1277737.5"/>
    <s v="UNIDAD"/>
    <s v="NO SOLICITADAS"/>
  </r>
  <r>
    <x v="11"/>
    <s v="02-02-01-004-001"/>
    <s v="02-02-01-004-001"/>
    <s v="Materiales y suministros - Metales básicos"/>
    <s v="ROLLO ALAMBRE COBRE AWG No. 10 AWG PRESENTACIÓN (ROLLO X100 MTS) C/U"/>
    <n v="26121520"/>
    <s v="SELECCIÓN ABREVIADA SUBASTA INVERSA (NO DISPONIBLE)"/>
    <n v="2"/>
    <n v="3"/>
    <n v="16"/>
    <n v="4"/>
    <n v="861350.36"/>
    <s v="UNIDAD"/>
    <s v="NO SOLICITADAS"/>
  </r>
  <r>
    <x v="11"/>
    <s v="02-02-01-004-001"/>
    <s v="02-02-01-004-001"/>
    <s v="Materiales y suministros - Metales básicos"/>
    <s v="ROLLO ALAMBRE COBRE NO. 12 AWG ROLLO X 100 MTS"/>
    <n v="26121520"/>
    <s v="SELECCIÓN ABREVIADA SUBASTA INVERSA (NO DISPONIBLE)"/>
    <n v="2"/>
    <n v="3"/>
    <n v="16"/>
    <n v="5"/>
    <n v="711987.35"/>
    <s v="UNIDAD"/>
    <s v="NO SOLICITADAS"/>
  </r>
  <r>
    <x v="11"/>
    <s v="02-02-01-004-001"/>
    <s v="02-02-01-004-001"/>
    <s v="Materiales y suministros - Metales básicos"/>
    <s v="ALAMBRE DULCE CALIBRE 18 CONSTRUCCIÓN X KG"/>
    <n v="23241600"/>
    <s v="SELECCIÓN ABREVIADA SUBASTA INVERSA (NO DISPONIBLE)"/>
    <n v="2"/>
    <n v="3"/>
    <n v="16"/>
    <n v="2"/>
    <n v="17340.580000000002"/>
    <s v="UNIDAD"/>
    <s v="NO SOLICITADAS"/>
  </r>
  <r>
    <x v="11"/>
    <s v="02-02-01-004-001"/>
    <s v="02-02-01-004-001"/>
    <s v="Materiales y suministros - Metales básicos"/>
    <s v="ALAMBRE NEGRO CALIBRE 12 CONSTRUCCIÓN X KG"/>
    <n v="23241600"/>
    <s v="SELECCIÓN ABREVIADA SUBASTA INVERSA (NO DISPONIBLE)"/>
    <n v="2"/>
    <n v="3"/>
    <n v="16"/>
    <n v="2"/>
    <n v="13189.82"/>
    <s v="UNIDAD"/>
    <s v="NO SOLICITADAS"/>
  </r>
  <r>
    <x v="11"/>
    <s v="02-02-01-004-001"/>
    <s v="02-02-01-004-001"/>
    <s v="Materiales y suministros - Metales básicos"/>
    <s v="ALAMBRE DULCE CALIBRE 18 CONSTRUCCIÓN X KG  (JEFSA)"/>
    <n v="23241600"/>
    <s v="MÍNIMA CUANTÍA"/>
    <n v="3"/>
    <n v="6"/>
    <n v="10"/>
    <n v="2"/>
    <n v="17971.54"/>
    <s v="UNIDAD"/>
    <s v="NO SOLICITADAS"/>
  </r>
  <r>
    <x v="11"/>
    <s v="02-02-01-004-001"/>
    <s v="02-02-01-004-001"/>
    <s v="Materiales y suministros - Metales básicos"/>
    <s v="ANGULO (PERFILERÍA DRYWALL CIELORRASO X 2.44 MT)(JEFSA)"/>
    <n v="27111800"/>
    <s v="MÍNIMA CUANTÍA"/>
    <n v="3"/>
    <n v="6"/>
    <n v="10"/>
    <n v="20"/>
    <n v="50288.4"/>
    <s v="UNIDAD"/>
    <s v="NO SOLICITADAS"/>
  </r>
  <r>
    <x v="11"/>
    <s v="02-02-01-004-001"/>
    <s v="02-02-01-004-001"/>
    <s v="Materiales y suministros - Metales básicos"/>
    <s v="BARRA DE ACERO PARA CONSTRUCCIÓN DE 18&quot;"/>
    <n v="27112000"/>
    <s v="SELECCIÓN ABREVIADA SUBASTA INVERSA (NO DISPONIBLE)"/>
    <n v="2"/>
    <n v="3"/>
    <n v="16"/>
    <n v="2"/>
    <n v="118335.62"/>
    <s v="UNIDAD"/>
    <s v="NO SOLICITADAS"/>
  </r>
  <r>
    <x v="11"/>
    <s v="02-02-01-004-001"/>
    <s v="02-02-01-004-001"/>
    <s v="Materiales y suministros - Metales básicos"/>
    <s v="ALAMBRE DULCE CALIBRE 18 CONSTRUCCIÓN X KG / GAORI"/>
    <n v="26121505"/>
    <s v="SELECCIÓN ABREVIADA MENOR CUANTÍA"/>
    <n v="4"/>
    <n v="0"/>
    <n v="10"/>
    <n v="50"/>
    <n v="449288.5"/>
    <s v="UNIDAD"/>
    <s v="NO SOLICITADAS"/>
  </r>
  <r>
    <x v="11"/>
    <s v="02-02-01-004-001"/>
    <s v="02-02-01-004-001"/>
    <s v="Materiales y suministros - Metales básicos"/>
    <s v="ALAMBRE NEGRO RECOCIDO X 25 K  CAL 18 / GAORI"/>
    <n v="26121505"/>
    <s v="SELECCIÓN ABREVIADA MENOR CUANTÍA"/>
    <n v="4"/>
    <n v="0"/>
    <n v="10"/>
    <n v="1"/>
    <n v="265529.28000000003"/>
    <s v="UNIDAD"/>
    <s v="NO SOLICITADAS"/>
  </r>
  <r>
    <x v="11"/>
    <s v="02-02-01-004-001"/>
    <s v="02-02-01-004-001"/>
    <s v="Materiales y suministros - Metales básicos"/>
    <s v="CHAPA 987 1/4 DER. -GACAR"/>
    <n v="31162801"/>
    <s v="MÍNIMA CUANTÍA"/>
    <n v="4"/>
    <n v="0"/>
    <n v="10"/>
    <n v="1"/>
    <n v="98776.14"/>
    <s v="UNIDAD"/>
    <s v="NO SOLICITADAS"/>
  </r>
  <r>
    <x v="11"/>
    <s v="02-02-01-004-001"/>
    <s v="02-02-01-004-001"/>
    <s v="Materiales y suministros - Metales básicos"/>
    <s v="CHAPA 987 1/4 IZQ. -GACAR"/>
    <n v="31162801"/>
    <s v="MÍNIMA CUANTÍA"/>
    <n v="4"/>
    <n v="0"/>
    <n v="10"/>
    <n v="1"/>
    <n v="98776.14"/>
    <s v="UNIDAD"/>
    <s v="NO SOLICITADAS"/>
  </r>
  <r>
    <x v="11"/>
    <s v="02-02-01-004-001"/>
    <s v="02-02-01-004-001"/>
    <s v="Materiales y suministros - Metales básicos"/>
    <s v="CHAPA POMA METÁLICA ENTRADA PRINCIPAL-GACAR"/>
    <n v="31162801"/>
    <s v="MÍNIMA CUANTÍA"/>
    <n v="4"/>
    <n v="0"/>
    <n v="10"/>
    <n v="4"/>
    <n v="155495.12"/>
    <s v="UNIDAD"/>
    <s v="NO SOLICITADAS"/>
  </r>
  <r>
    <x v="11"/>
    <s v="02-02-01-004-001"/>
    <s v="02-02-01-004-001"/>
    <s v="Materiales y suministros - Metales básicos"/>
    <s v="ROLLO ALAMBRE NO. 10 AWG PRESENTACIÓN (ROLLO X100 MTS) C/U-GACAR"/>
    <n v="26121520"/>
    <s v="MÍNIMA CUANTÍA"/>
    <n v="4"/>
    <n v="0"/>
    <n v="10"/>
    <n v="1"/>
    <n v="223183.05"/>
    <s v="UNIDAD"/>
    <s v="NO SOLICITADAS"/>
  </r>
  <r>
    <x v="11"/>
    <s v="02-02-01-004-001"/>
    <s v="02-02-01-004-001"/>
    <s v="Materiales y suministros - Metales básicos"/>
    <s v="ROLLO ALAMBRE NO. 12 AWG PRESENTACIÓN (ROLLO X 100 MTS) C/U -GACAR"/>
    <n v="26121520"/>
    <s v="MÍNIMA CUANTÍA"/>
    <n v="4"/>
    <n v="0"/>
    <n v="10"/>
    <n v="1"/>
    <n v="219584.37"/>
    <s v="UNIDAD"/>
    <s v="NO SOLICITADAS"/>
  </r>
  <r>
    <x v="11"/>
    <s v="02-02-01-004-001"/>
    <s v="02-02-01-004-001"/>
    <s v="Materiales y suministros - Metales básicos"/>
    <s v="CHAPA 987 1/4 DER."/>
    <n v="31162801"/>
    <s v="SELECCIÓN ABREVIADA SUBASTA INVERSA (NO DISPONIBLE)"/>
    <n v="9"/>
    <n v="0"/>
    <n v="16"/>
    <n v="6"/>
    <n v="638453.04"/>
    <s v="UNIDAD"/>
    <s v="NO SOLICITADAS"/>
  </r>
  <r>
    <x v="11"/>
    <s v="02-02-01-004-001"/>
    <s v="02-02-01-004-001"/>
    <s v="Materiales y suministros - Metales básicos"/>
    <s v="CHAPA 987 1/4 IZQ."/>
    <n v="31162801"/>
    <s v="SELECCIÓN ABREVIADA SUBASTA INVERSA (NO DISPONIBLE)"/>
    <n v="9"/>
    <n v="0"/>
    <n v="16"/>
    <n v="5"/>
    <n v="532044.19999999995"/>
    <s v="UNIDAD"/>
    <s v="NO SOLICITADAS"/>
  </r>
  <r>
    <x v="11"/>
    <s v="02-02-01-004-001"/>
    <s v="02-02-01-004-001"/>
    <s v="Materiales y suministros - Metales básicos"/>
    <s v="CHAPA MANIJA ALCOBA SATINADA"/>
    <n v="31162801"/>
    <s v="SELECCIÓN ABREVIADA SUBASTA INVERSA (NO DISPONIBLE)"/>
    <n v="9"/>
    <n v="0"/>
    <n v="16"/>
    <n v="35"/>
    <n v="1738477.3"/>
    <s v="UNIDAD"/>
    <s v="NO SOLICITADAS"/>
  </r>
  <r>
    <x v="11"/>
    <s v="02-02-01-004-001"/>
    <s v="02-02-01-004-001"/>
    <s v="Materiales y suministros - Metales básicos"/>
    <s v="CHAPA POMA METÁLICA ENTRADA PRINCIPAL"/>
    <n v="31162801"/>
    <s v="SELECCIÓN ABREVIADA SUBASTA INVERSA (NO DISPONIBLE)"/>
    <n v="9"/>
    <n v="0"/>
    <n v="16"/>
    <n v="19"/>
    <n v="738601.82"/>
    <s v="UNIDAD"/>
    <s v="NO SOLICITADAS"/>
  </r>
  <r>
    <x v="11"/>
    <s v="02-02-01-004-001"/>
    <s v="02-02-01-004-001"/>
    <s v="Materiales y suministros - Metales básicos"/>
    <s v="ALAMBRE DULCE CALIBRE 18 CONSTRUCCIÓN X KG"/>
    <n v="31152209"/>
    <s v="SELECCIÓN ABREVIADA SUBASTA INVERSA (NO DISPONIBLE)"/>
    <n v="9"/>
    <n v="0"/>
    <n v="16"/>
    <n v="4"/>
    <n v="34681.160000000003"/>
    <s v="UNIDAD"/>
    <s v="NO SOLICITADAS"/>
  </r>
  <r>
    <x v="11"/>
    <s v="02-02-01-004-001"/>
    <s v="02-02-01-004-001"/>
    <s v="Materiales y suministros - Metales básicos"/>
    <s v="ALAMBRE NEGRO CALIBRE 12 CONSTRUCCIÓN X KG"/>
    <n v="31152209"/>
    <s v="SELECCIÓN ABREVIADA SUBASTA INVERSA (NO DISPONIBLE)"/>
    <n v="9"/>
    <n v="0"/>
    <n v="16"/>
    <n v="10"/>
    <n v="65949.100000000006"/>
    <s v="UNIDAD"/>
    <s v="NO SOLICITADAS"/>
  </r>
  <r>
    <x v="11"/>
    <s v="02-02-01-004-001"/>
    <s v="02-02-01-004-001"/>
    <s v="Materiales y suministros - Metales básicos"/>
    <s v="SALDO CPA 267 MATERIALES DE CONSTRUCCIÓN  "/>
    <n v="0"/>
    <n v="0"/>
    <n v="0"/>
    <n v="0"/>
    <n v="16"/>
    <n v="1"/>
    <n v="81089.649999999994"/>
    <n v="0"/>
    <s v="NO SOLICITADAS"/>
  </r>
  <r>
    <x v="11"/>
    <s v="02-02-01-004-001"/>
    <s v="02-02-01-004-001"/>
    <s v="Materiales y suministros - Metales básicos"/>
    <s v="SALDO CPA 226 ELEM. DE ASEO"/>
    <n v="0"/>
    <n v="0"/>
    <n v="0"/>
    <n v="0"/>
    <n v="16"/>
    <n v="1"/>
    <n v="1428"/>
    <s v="GLOBAL"/>
    <s v="NO SOLICITADAS"/>
  </r>
  <r>
    <x v="11"/>
    <s v="02-02-01-004-002"/>
    <s v="02-02-01-004-002"/>
    <s v="Materiales y suministros - Productos metálicos elaborados (excepto maquinaria y equipo)"/>
    <s v="LAVAMANOS PORTÁTIL"/>
    <n v="30181504"/>
    <s v="MÍNIMA CUANTÍA"/>
    <n v="2"/>
    <n v="3"/>
    <n v="16"/>
    <n v="2"/>
    <n v="1097998.72"/>
    <s v="UNIDAD"/>
    <s v="NO SOLICITADAS"/>
  </r>
  <r>
    <x v="11"/>
    <s v="02-02-01-004-002"/>
    <s v="02-02-01-004-002"/>
    <s v="Materiales y suministros - Productos metálicos elaborados (excepto maquinaria y equipo)"/>
    <s v="COMEDERO INOXIDABLE PESADO (GAAMA)"/>
    <n v="10111304"/>
    <s v="MÍNIMA CUANTÍA"/>
    <n v="4"/>
    <n v="0"/>
    <n v="10"/>
    <n v="8"/>
    <n v="416000"/>
    <s v="UNIDAD"/>
    <s v=""/>
  </r>
  <r>
    <x v="11"/>
    <s v="02-02-01-004-002"/>
    <s v="02-02-01-004-002"/>
    <s v="Materiales y suministros - Productos metálicos elaborados (excepto maquinaria y equipo)"/>
    <s v="CADENA ESLABON SOLDADO CON MOSQUETON EN CADA EXTREMO X 2 MTS C/U (GAAMA)"/>
    <n v="10131604"/>
    <s v="MÍNIMA CUANTÍA"/>
    <n v="4"/>
    <n v="0"/>
    <n v="10"/>
    <n v="8"/>
    <n v="440000"/>
    <s v="UNIDAD"/>
    <s v=""/>
  </r>
  <r>
    <x v="11"/>
    <s v="02-02-01-004-002"/>
    <s v="02-02-01-004-002"/>
    <s v="Materiales y suministros - Productos metálicos elaborados (excepto maquinaria y equipo)"/>
    <s v="COMEDERO PARA CANILES (GACAR)"/>
    <n v="10111304"/>
    <s v="MÍNIMA CUANTÍA"/>
    <n v="0"/>
    <n v="0"/>
    <n v="10"/>
    <n v="3"/>
    <n v="165000"/>
    <s v="UNIDAD"/>
    <s v=""/>
  </r>
  <r>
    <x v="11"/>
    <s v="02-02-01-004-002"/>
    <s v="02-02-01-004-002"/>
    <s v="Materiales y suministros - Productos metálicos elaborados (excepto maquinaria y equipo)"/>
    <s v="DISTINTIVOS METÁLICOS PARA BANDA MARCIAL DISCIPLINA Y RESPONSABILIDAD INSTRUCCIÓN MILITAR"/>
    <n v="49101701"/>
    <s v="MÍNIMA CUANTÍA"/>
    <n v="2"/>
    <n v="3"/>
    <n v="16"/>
    <n v="40"/>
    <n v="642600"/>
    <s v="UNIDAD"/>
    <s v="NO SOLICITADAS"/>
  </r>
  <r>
    <x v="11"/>
    <s v="02-02-01-004-002"/>
    <s v="02-02-01-004-002"/>
    <s v="Materiales y suministros - Productos metálicos elaborados (excepto maquinaria y equipo)"/>
    <s v="DISTINTIVOS METÁLICOS PARA PRIMER PUESTO INSTRUCCIÓN MILITAR"/>
    <n v="49101701"/>
    <s v="MÍNIMA CUANTÍA"/>
    <n v="2"/>
    <n v="3"/>
    <n v="16"/>
    <n v="12"/>
    <n v="171360"/>
    <s v="UNIDAD"/>
    <s v="NO SOLICITADAS"/>
  </r>
  <r>
    <x v="11"/>
    <s v="02-02-01-004-002"/>
    <s v="02-02-01-004-002"/>
    <s v="Materiales y suministros - Productos metálicos elaborados (excepto maquinaria y equipo)"/>
    <s v="PLACAS DE RECONOCIMIENTO DIFERENTES ACTIVIDADES"/>
    <n v="49101704"/>
    <s v="MÍNIMA CUANTÍA"/>
    <n v="2"/>
    <n v="3"/>
    <n v="16"/>
    <n v="40"/>
    <n v="3808000"/>
    <s v="UNIDAD"/>
    <s v="NO SOLICITADAS"/>
  </r>
  <r>
    <x v="11"/>
    <s v="02-02-01-004-002"/>
    <s v="02-02-01-004-002"/>
    <s v="Materiales y suministros - Productos metálicos elaborados (excepto maquinaria y equipo)"/>
    <s v="PLACAS HORAS DE VUELO SIN ACCIDENTES - IGEFA"/>
    <n v="60101404"/>
    <s v="MÍNIMA CUANTÍA"/>
    <n v="5"/>
    <n v="1"/>
    <n v="10"/>
    <n v="70"/>
    <n v="9996000"/>
    <s v="UNIDAD"/>
    <s v="NO SOLICITADAS"/>
  </r>
  <r>
    <x v="11"/>
    <s v="02-02-01-004-002"/>
    <s v="02-02-01-004-002"/>
    <s v="Materiales y suministros - Productos metálicos elaborados (excepto maquinaria y equipo)"/>
    <s v="SOPORTE PARA TELEVISORES"/>
    <n v="45111802"/>
    <s v="MÍNIMA CUANTÍA"/>
    <n v="3"/>
    <n v="5"/>
    <n v="10"/>
    <n v="6"/>
    <n v="419400"/>
    <s v="UNIDAD"/>
    <s v="NO SOLICITADAS"/>
  </r>
  <r>
    <x v="11"/>
    <s v="02-02-01-004-002"/>
    <s v="02-02-01-004-002"/>
    <s v="Materiales y suministros - Productos metálicos elaborados (excepto maquinaria y equipo)"/>
    <s v="CLIP MARIPOSA GIGANTE X 12"/>
    <n v="44122104"/>
    <s v="SELECCIÓN ABREVIADA MENOR CUANTÍA"/>
    <n v="2"/>
    <n v="3"/>
    <n v="10"/>
    <n v="99"/>
    <n v="245987.27999999997"/>
    <s v="UNIDAD"/>
    <s v="NO SOLICITADAS"/>
  </r>
  <r>
    <x v="11"/>
    <s v="02-02-01-004-002"/>
    <s v="02-02-01-004-002"/>
    <s v="Materiales y suministros - Productos metálicos elaborados (excepto maquinaria y equipo)"/>
    <s v="GUILLOTINA MANUAL CORTE MINIMO DE 10 HOJAS"/>
    <n v="60121300"/>
    <s v="SELECCIÓN ABREVIADA MENOR CUANTÍA"/>
    <n v="2"/>
    <n v="3"/>
    <n v="10"/>
    <n v="1"/>
    <n v="57976.800000000003"/>
    <s v="UNIDAD"/>
    <s v="NO SOLICITADAS"/>
  </r>
  <r>
    <x v="11"/>
    <s v="02-02-01-004-002"/>
    <s v="02-02-01-004-002"/>
    <s v="Materiales y suministros - Productos metálicos elaborados (excepto maquinaria y equipo)"/>
    <s v="CUCHILLA Repuesto 18 mm Bisturí x10pzas  - Sección Estratégica Patrimonio Histórico"/>
    <n v="44121612"/>
    <s v="SELECCIÓN ABREVIADA MENOR CUANTÍA"/>
    <n v="2"/>
    <n v="3"/>
    <n v="10"/>
    <n v="80"/>
    <n v="110432"/>
    <s v="UNIDAD"/>
    <s v="NO SOLICITADAS"/>
  </r>
  <r>
    <x v="11"/>
    <s v="02-02-01-004-002"/>
    <s v="02-02-01-004-002"/>
    <s v="Materiales y suministros - Productos metálicos elaborados (excepto maquinaria y equipo)"/>
    <s v="CAJA DE CLIPS METÁLICOS NHITAN X 24 UNIDADES"/>
    <n v="44122104"/>
    <s v="SELECCIÓN ABREVIADA MENOR CUANTÍA"/>
    <n v="2"/>
    <n v="3"/>
    <n v="10"/>
    <n v="3"/>
    <n v="7661.2199999999993"/>
    <s v="UNIDAD"/>
    <s v="NO SOLICITADAS"/>
  </r>
  <r>
    <x v="11"/>
    <s v="02-02-01-004-002"/>
    <s v="02-02-01-004-002"/>
    <s v="Materiales y suministros - Productos metálicos elaborados (excepto maquinaria y equipo)"/>
    <s v="CLIP ESTÁNDAR PEQUEÑO PLASTIFICADO X 100"/>
    <n v="44122104"/>
    <s v="SELECCIÓN ABREVIADA MENOR CUANTÍA"/>
    <n v="2"/>
    <n v="3"/>
    <n v="16"/>
    <n v="100"/>
    <n v="138040"/>
    <s v="UNIDAD"/>
    <s v="NO SOLICITADAS"/>
  </r>
  <r>
    <x v="11"/>
    <s v="02-02-01-004-002"/>
    <s v="02-02-01-004-002"/>
    <s v="Materiales y suministros - Productos metálicos elaborados (excepto maquinaria y equipo)"/>
    <s v="GANCHO GRAPADORA SEMIINDUSTRIAL"/>
    <n v="44122107"/>
    <s v="SELECCIÓN ABREVIADA MENOR CUANTÍA"/>
    <n v="2"/>
    <n v="3"/>
    <n v="16"/>
    <n v="5"/>
    <n v="17255"/>
    <s v="UNIDAD"/>
    <s v="NO SOLICITADAS"/>
  </r>
  <r>
    <x v="11"/>
    <s v="02-02-01-004-002"/>
    <s v="02-02-01-004-002"/>
    <s v="Materiales y suministros - Productos metálicos elaborados (excepto maquinaria y equipo)"/>
    <s v="GANCHOS DE COCEDORA X 5000 UNIDADES XCAJA   /FT ARES"/>
    <n v="31162600"/>
    <s v="MÍNIMA CUANTÍA"/>
    <n v="5"/>
    <n v="3"/>
    <n v="10"/>
    <n v="10"/>
    <n v="26227.600000000002"/>
    <s v="UNIDAD"/>
    <s v=""/>
  </r>
  <r>
    <x v="11"/>
    <s v="02-02-01-004-002"/>
    <s v="02-02-01-004-002"/>
    <s v="Materiales y suministros - Productos metálicos elaborados (excepto maquinaria y equipo)"/>
    <s v="CLIP ESTÁNDAR PEQUEÑO PLASTIFICADO X 100 - JEFSA"/>
    <n v="44122104"/>
    <s v="SELECCIÓN ABREVIADA SUBASTA INVERSA (NO DISPONIBLE)"/>
    <n v="2"/>
    <n v="2"/>
    <n v="10"/>
    <n v="100"/>
    <n v="138040"/>
    <s v="UNIDAD"/>
    <s v="NO SOLICITADAS"/>
  </r>
  <r>
    <x v="11"/>
    <s v="02-02-01-004-002"/>
    <s v="02-02-01-004-002"/>
    <s v="Materiales y suministros - Productos metálicos elaborados (excepto maquinaria y equipo)"/>
    <s v="TIJERA DE ACERO INOXIDABLE - JEFSA "/>
    <n v="44121618"/>
    <s v="SELECCIÓN ABREVIADA SUBASTA INVERSA (NO DISPONIBLE)"/>
    <n v="2"/>
    <n v="2"/>
    <n v="10"/>
    <n v="20"/>
    <n v="51074.799999999996"/>
    <s v="UNIDAD"/>
    <s v="NO SOLICITADAS"/>
  </r>
  <r>
    <x v="11"/>
    <s v="02-02-01-004-002"/>
    <s v="02-02-01-004-002"/>
    <s v="Materiales y suministros - Productos metálicos elaborados (excepto maquinaria y equipo)"/>
    <s v="TIJERA DE ACERO INOXIDABLE - ESM ARC- FAC"/>
    <n v="44121618"/>
    <s v="SELECCIÓN ABREVIADA SUBASTA INVERSA (NO DISPONIBLE)"/>
    <n v="2"/>
    <n v="2"/>
    <n v="10"/>
    <n v="3"/>
    <n v="99388.799999999988"/>
    <s v="UNIDAD"/>
    <s v="NO SOLICITADAS"/>
  </r>
  <r>
    <x v="11"/>
    <s v="02-02-01-004-002"/>
    <s v="02-02-01-004-002"/>
    <s v="Materiales y suministros - Productos metálicos elaborados (excepto maquinaria y equipo)"/>
    <s v="ESPONJILLA ALAMBRE (GACAS)"/>
    <n v="47131603"/>
    <s v="MÍNIMA CUANTÍA"/>
    <n v="2"/>
    <n v="0"/>
    <n v="16"/>
    <n v="30"/>
    <n v="30000"/>
    <s v="UNIDAD"/>
    <s v="NO SOLICITADAS"/>
  </r>
  <r>
    <x v="11"/>
    <s v="02-02-01-004-002"/>
    <s v="02-02-01-004-002"/>
    <s v="Materiales y suministros - Productos metálicos elaborados (excepto maquinaria y equipo)"/>
    <s v="ESPUMADERA"/>
    <n v="52151636"/>
    <s v="MÍNIMA CUANTÍA"/>
    <n v="8"/>
    <n v="2"/>
    <n v="10"/>
    <n v="3"/>
    <n v="71400"/>
    <s v="UNIDAD"/>
    <s v="NO SOLICITADAS"/>
  </r>
  <r>
    <x v="11"/>
    <s v="02-02-01-004-002"/>
    <s v="02-02-01-004-002"/>
    <s v="Materiales y suministros - Productos metálicos elaborados (excepto maquinaria y equipo)"/>
    <s v="CUCHARONA DE SOPA"/>
    <n v="52151636"/>
    <s v="MÍNIMA CUANTÍA"/>
    <n v="8"/>
    <n v="2"/>
    <n v="10"/>
    <n v="3"/>
    <n v="71400"/>
    <s v="UNIDAD"/>
    <s v="NO SOLICITADAS"/>
  </r>
  <r>
    <x v="11"/>
    <s v="02-02-01-004-002"/>
    <s v="02-02-01-004-002"/>
    <s v="Materiales y suministros - Productos metálicos elaborados (excepto maquinaria y equipo)"/>
    <s v="RASERA"/>
    <n v="52151636"/>
    <s v="MÍNIMA CUANTÍA"/>
    <n v="8"/>
    <n v="2"/>
    <n v="10"/>
    <n v="3"/>
    <n v="71400"/>
    <s v="UNIDAD"/>
    <s v="NO SOLICITADAS"/>
  </r>
  <r>
    <x v="11"/>
    <s v="02-02-01-004-002"/>
    <s v="02-02-01-004-002"/>
    <s v="Materiales y suministros - Productos metálicos elaborados (excepto maquinaria y equipo)"/>
    <s v="ESPATULAS"/>
    <n v="27111909"/>
    <s v="MÍNIMA CUANTÍA"/>
    <n v="8"/>
    <n v="2"/>
    <n v="10"/>
    <n v="3"/>
    <n v="71400"/>
    <s v="UNIDAD"/>
    <s v="NO SOLICITADAS"/>
  </r>
  <r>
    <x v="11"/>
    <s v="02-02-01-004-002"/>
    <s v="02-02-01-004-002"/>
    <s v="Materiales y suministros - Productos metálicos elaborados (excepto maquinaria y equipo)"/>
    <s v="BATIDOR MANUAL ACERO INOXIDABLE"/>
    <n v="52151612"/>
    <s v="MÍNIMA CUANTÍA"/>
    <n v="8"/>
    <n v="2"/>
    <n v="10"/>
    <n v="2"/>
    <n v="35700"/>
    <s v="UNIDAD"/>
    <s v="NO SOLICITADAS"/>
  </r>
  <r>
    <x v="11"/>
    <s v="02-02-01-004-002"/>
    <s v="02-02-01-004-002"/>
    <s v="Materiales y suministros - Productos metálicos elaborados (excepto maquinaria y equipo)"/>
    <s v="PINZAS MEDIANAS EN ACERO INOXIDABLE"/>
    <n v="27112105"/>
    <s v="MÍNIMA CUANTÍA"/>
    <n v="8"/>
    <n v="2"/>
    <n v="10"/>
    <n v="3"/>
    <n v="71400"/>
    <s v="UNIDAD"/>
    <s v="NO SOLICITADAS"/>
  </r>
  <r>
    <x v="11"/>
    <s v="02-02-01-004-002"/>
    <s v="02-02-01-004-002"/>
    <s v="Materiales y suministros - Productos metálicos elaborados (excepto maquinaria y equipo)"/>
    <s v="PINZAS GRANDES EN ACERO INOXIDABLE"/>
    <n v="27112105"/>
    <s v="MÍNIMA CUANTÍA"/>
    <n v="8"/>
    <n v="2"/>
    <n v="10"/>
    <n v="3"/>
    <n v="89250"/>
    <s v="UNIDAD"/>
    <s v="NO SOLICITADAS"/>
  </r>
  <r>
    <x v="11"/>
    <s v="02-02-01-004-002"/>
    <s v="02-02-01-004-002"/>
    <s v="Materiales y suministros - Productos metálicos elaborados (excepto maquinaria y equipo)"/>
    <s v="CUCHARONA MEDIANA INDUSTRIAL HIERRO COLADO"/>
    <n v="48101803"/>
    <s v="MÍNIMA CUANTÍA"/>
    <n v="8"/>
    <n v="2"/>
    <n v="10"/>
    <n v="2"/>
    <n v="47600"/>
    <s v="UNIDAD"/>
    <s v="NO SOLICITADAS"/>
  </r>
  <r>
    <x v="11"/>
    <s v="02-02-01-004-002"/>
    <s v="02-02-01-004-002"/>
    <s v="Materiales y suministros - Productos metálicos elaborados (excepto maquinaria y equipo)"/>
    <s v="COLADOR INDUSTRIAL EN ACERO INOXIDABLE GRANDE"/>
    <n v="52151604"/>
    <s v="MÍNIMA CUANTÍA"/>
    <n v="8"/>
    <n v="2"/>
    <n v="10"/>
    <n v="3"/>
    <n v="71400"/>
    <s v="UNIDAD"/>
    <s v="NO SOLICITADAS"/>
  </r>
  <r>
    <x v="11"/>
    <s v="02-02-01-004-002"/>
    <s v="02-02-01-004-002"/>
    <s v="Materiales y suministros - Productos metálicos elaborados (excepto maquinaria y equipo)"/>
    <s v="RECIPIENTES EN ACERO INOXIDABLE REDONDOS CON AGARRADERA"/>
    <n v="52152000"/>
    <s v="MÍNIMA CUANTÍA"/>
    <n v="8"/>
    <n v="2"/>
    <n v="10"/>
    <n v="6"/>
    <n v="142800"/>
    <s v="UNIDAD"/>
    <s v="NO SOLICITADAS"/>
  </r>
  <r>
    <x v="11"/>
    <s v="02-02-01-004-002"/>
    <s v="02-02-01-004-002"/>
    <s v="Materiales y suministros - Productos metálicos elaborados (excepto maquinaria y equipo)"/>
    <s v="CUCHILLOS 4&quot;"/>
    <n v="52151702"/>
    <s v="MÍNIMA CUANTÍA"/>
    <n v="8"/>
    <n v="2"/>
    <n v="10"/>
    <n v="3"/>
    <n v="71400"/>
    <s v="UNIDAD"/>
    <s v="NO SOLICITADAS"/>
  </r>
  <r>
    <x v="11"/>
    <s v="02-02-01-004-002"/>
    <s v="02-02-01-004-002"/>
    <s v="Materiales y suministros - Productos metálicos elaborados (excepto maquinaria y equipo)"/>
    <s v="CUCHILLOS 8&quot;"/>
    <n v="52151702"/>
    <s v="MÍNIMA CUANTÍA"/>
    <n v="8"/>
    <n v="2"/>
    <n v="10"/>
    <n v="3"/>
    <n v="107100"/>
    <s v="UNIDAD"/>
    <s v="NO SOLICITADAS"/>
  </r>
  <r>
    <x v="11"/>
    <s v="02-02-01-004-002"/>
    <s v="02-02-01-004-002"/>
    <s v="Materiales y suministros - Productos metálicos elaborados (excepto maquinaria y equipo)"/>
    <s v="SARTEN INDUSTRIAL TRABAJO PESADO ALEACION EN ALUMINIO."/>
    <n v="52151809"/>
    <s v="MÍNIMA CUANTÍA"/>
    <n v="8"/>
    <n v="2"/>
    <n v="10"/>
    <n v="1"/>
    <n v="178500"/>
    <s v="UNIDAD"/>
    <s v="NO SOLICITADAS"/>
  </r>
  <r>
    <x v="11"/>
    <s v="02-02-01-004-002"/>
    <s v="02-02-01-004-002"/>
    <s v="Materiales y suministros - Productos metálicos elaborados (excepto maquinaria y equipo)"/>
    <s v="HERRADURA"/>
    <n v="10141503"/>
    <s v="MÍNIMA CUANTÍA"/>
    <n v="4"/>
    <n v="0"/>
    <n v="10"/>
    <n v="1"/>
    <n v="2061340"/>
    <s v="GLOBAL"/>
    <s v=""/>
  </r>
  <r>
    <x v="11"/>
    <s v="02-02-01-004-002"/>
    <s v="02-02-01-004-002"/>
    <s v="Materiales y suministros - Productos metálicos elaborados (excepto maquinaria y equipo)"/>
    <s v="CLAVOS"/>
    <n v="31162004"/>
    <s v="MÍNIMA CUANTÍA"/>
    <n v="4"/>
    <n v="0"/>
    <n v="10"/>
    <n v="10"/>
    <n v="449998.5"/>
    <s v="GLOBAL"/>
    <s v=""/>
  </r>
  <r>
    <x v="11"/>
    <s v="02-02-01-004-002"/>
    <s v="02-02-01-004-002"/>
    <s v="Materiales y suministros - Productos metálicos elaborados (excepto maquinaria y equipo)"/>
    <s v="RASQUETA"/>
    <n v="10111302"/>
    <s v="MÍNIMA CUANTÍA"/>
    <n v="4"/>
    <n v="0"/>
    <n v="10"/>
    <n v="1"/>
    <n v="150000"/>
    <s v="GLOBAL"/>
    <s v=""/>
  </r>
  <r>
    <x v="11"/>
    <s v="02-02-01-004-002"/>
    <s v="02-02-01-004-002"/>
    <s v="Materiales y suministros - Productos metálicos elaborados (excepto maquinaria y equipo)"/>
    <s v="KIT DE HERRERIA"/>
    <n v="27113201"/>
    <s v="MÍNIMA CUANTÍA"/>
    <n v="4"/>
    <n v="0"/>
    <n v="10"/>
    <n v="1"/>
    <n v="1200000"/>
    <s v="UNIDAD"/>
    <s v=""/>
  </r>
  <r>
    <x v="11"/>
    <s v="02-02-01-004-002"/>
    <s v="02-02-01-004-002"/>
    <s v="Materiales y suministros - Productos metálicos elaborados (excepto maquinaria y equipo)"/>
    <s v="POSTE ACERO"/>
    <n v="30102903"/>
    <s v="MÍNIMA CUANTÍA"/>
    <n v="4"/>
    <n v="0"/>
    <n v="10"/>
    <n v="1"/>
    <n v="1644000"/>
    <s v="UNIDAD"/>
    <s v=""/>
  </r>
  <r>
    <x v="11"/>
    <s v="02-02-01-004-002"/>
    <s v="02-02-01-004-002"/>
    <s v="Materiales y suministros - Productos metálicos elaborados (excepto maquinaria y equipo)"/>
    <s v="MARTILLO "/>
    <n v="27111602"/>
    <s v="MÍNIMA CUANTÍA"/>
    <n v="4"/>
    <n v="0"/>
    <n v="10"/>
    <n v="1"/>
    <n v="129000"/>
    <s v="UNIDAD"/>
    <s v=""/>
  </r>
  <r>
    <x v="11"/>
    <s v="02-02-01-004-002"/>
    <s v="02-02-01-004-002"/>
    <s v="Materiales y suministros - Productos metálicos elaborados (excepto maquinaria y equipo)"/>
    <s v="HERRADURA (JES-GAORI) "/>
    <n v="10141503"/>
    <s v="MÍNIMA CUANTÍA"/>
    <n v="0"/>
    <n v="0"/>
    <n v="10"/>
    <n v="1"/>
    <n v="2936660"/>
    <s v="UNIDAD"/>
    <s v="NO SOLICITADAS"/>
  </r>
  <r>
    <x v="11"/>
    <s v="02-02-01-004-002"/>
    <s v="02-02-01-004-002"/>
    <s v="Materiales y suministros - Productos metálicos elaborados (excepto maquinaria y equipo)"/>
    <s v="RASQUETA (JES-GAORI)"/>
    <n v="10111302"/>
    <s v="MÍNIMA CUANTÍA"/>
    <n v="0"/>
    <n v="0"/>
    <n v="10"/>
    <n v="1"/>
    <n v="224992.8"/>
    <s v="UNIDAD"/>
    <s v="NO SOLICITADAS"/>
  </r>
  <r>
    <x v="11"/>
    <s v="02-02-01-004-002"/>
    <s v="02-02-01-004-002"/>
    <s v="Materiales y suministros - Productos metálicos elaborados (excepto maquinaria y equipo)"/>
    <s v="KIT HERRERIA (JES-GAORI)"/>
    <n v="27113201"/>
    <s v="MÍNIMA CUANTÍA"/>
    <n v="0"/>
    <n v="0"/>
    <n v="10"/>
    <n v="1"/>
    <n v="1799999.52"/>
    <s v="UNIDAD"/>
    <s v="NO SOLICITADAS"/>
  </r>
  <r>
    <x v="11"/>
    <s v="02-02-01-004-002"/>
    <s v="02-02-01-004-002"/>
    <s v="Materiales y suministros - Productos metálicos elaborados (excepto maquinaria y equipo)"/>
    <s v="POSTE ACERO X 10 UNIDADES (JES-GAORI)"/>
    <n v="30102903"/>
    <s v="MÍNIMA CUANTÍA"/>
    <n v="0"/>
    <n v="0"/>
    <n v="10"/>
    <n v="1"/>
    <n v="2405997.21"/>
    <s v="UNIDAD"/>
    <s v="NO SOLICITADAS"/>
  </r>
  <r>
    <x v="11"/>
    <s v="02-02-01-004-002"/>
    <s v="02-02-01-004-002"/>
    <s v="Materiales y suministros - Productos metálicos elaborados (excepto maquinaria y equipo)"/>
    <s v="MARTILLO (JES-GAORI)"/>
    <n v="27111602"/>
    <s v="MÍNIMA CUANTÍA"/>
    <n v="0"/>
    <n v="0"/>
    <n v="10"/>
    <n v="1"/>
    <n v="153999.85"/>
    <s v="UNIDAD"/>
    <s v="NO SOLICITADAS"/>
  </r>
  <r>
    <x v="11"/>
    <s v="02-02-01-004-002"/>
    <s v="02-02-01-004-002"/>
    <s v="Materiales y suministros - Productos metálicos elaborados (excepto maquinaria y equipo)"/>
    <s v="DUCHA CROMADA CAUDAL 9.5 L/MIN REF. 924000001"/>
    <n v="30181801"/>
    <s v="SELECCIÓN ABREVIADA SUBASTA INVERSA (NO DISPONIBLE)"/>
    <n v="2"/>
    <n v="3"/>
    <n v="16"/>
    <n v="47"/>
    <n v="1034168.2600000001"/>
    <s v="UNIDAD"/>
    <s v="NO SOLICITADAS"/>
  </r>
  <r>
    <x v="11"/>
    <s v="02-02-01-004-002"/>
    <s v="02-02-01-004-002"/>
    <s v="Materiales y suministros - Productos metálicos elaborados (excepto maquinaria y equipo)"/>
    <s v="LLAVE SENCILLA LAVAPLATOS MESA CUELLO GANZO  /FT ARES"/>
    <n v="27111708"/>
    <s v="MÍNIMA CUANTÍA"/>
    <n v="3"/>
    <n v="4"/>
    <n v="10"/>
    <n v="2"/>
    <n v="52854.18"/>
    <s v="UNIDAD"/>
    <s v=""/>
  </r>
  <r>
    <x v="11"/>
    <s v="02-02-01-004-002"/>
    <s v="02-02-01-004-002"/>
    <s v="Materiales y suministros - Productos metálicos elaborados (excepto maquinaria y equipo)"/>
    <s v="LLAVE SENCILLA PARA LAVAMANOS  /FT ARES"/>
    <n v="27111708"/>
    <s v="MÍNIMA CUANTÍA"/>
    <n v="3"/>
    <n v="4"/>
    <n v="10"/>
    <n v="5"/>
    <n v="91164.45"/>
    <s v="UNIDAD"/>
    <s v=""/>
  </r>
  <r>
    <x v="11"/>
    <s v="02-02-01-004-002"/>
    <s v="02-02-01-004-002"/>
    <s v="Materiales y suministros - Productos metálicos elaborados (excepto maquinaria y equipo)"/>
    <s v="ADAPTADOR SIFÓN LAVAMANOS/LAVAPLATOS"/>
    <n v="40171708"/>
    <s v="SELECCIÓN ABREVIADA SUBASTA INVERSA (NO DISPONIBLE)"/>
    <n v="2"/>
    <n v="3"/>
    <n v="10"/>
    <n v="40"/>
    <n v="204840.80000000002"/>
    <s v="UNIDAD"/>
    <s v="NO SOLICITADAS"/>
  </r>
  <r>
    <x v="11"/>
    <s v="02-02-01-004-002"/>
    <s v="02-02-01-004-002"/>
    <s v="Materiales y suministros - Productos metálicos elaborados (excepto maquinaria y equipo)"/>
    <s v="BISAGRA PISO PUERTA VAIVÉN "/>
    <n v="31162420"/>
    <s v="SELECCIÓN ABREVIADA SUBASTA INVERSA (NO DISPONIBLE)"/>
    <n v="2"/>
    <n v="3"/>
    <n v="10"/>
    <n v="20"/>
    <n v="1095075.6000000001"/>
    <s v="UNIDAD"/>
    <s v="NO SOLICITADAS"/>
  </r>
  <r>
    <x v="11"/>
    <s v="02-02-01-004-002"/>
    <s v="02-02-01-004-002"/>
    <s v="Materiales y suministros - Productos metálicos elaborados (excepto maquinaria y equipo)"/>
    <s v="CANDADOS ARCO EN ACERO CON RECUBRIMIENTO EN PVC. REF. 860. "/>
    <n v="46171501"/>
    <s v="SELECCIÓN ABREVIADA SUBASTA INVERSA (NO DISPONIBLE)"/>
    <n v="2"/>
    <n v="3"/>
    <n v="10"/>
    <n v="10"/>
    <n v="507769.10000000003"/>
    <s v="UNIDAD"/>
    <s v="NO SOLICITADAS"/>
  </r>
  <r>
    <x v="11"/>
    <s v="02-02-01-004-002"/>
    <s v="02-02-01-004-002"/>
    <s v="Materiales y suministros - Productos metálicos elaborados (excepto maquinaria y equipo)"/>
    <s v="CANDADOS ARCO EN ACERO CON RECUBRIMIENTO EN PVC. REF. 870."/>
    <n v="46171501"/>
    <s v="SELECCIÓN ABREVIADA SUBASTA INVERSA (NO DISPONIBLE)"/>
    <n v="2"/>
    <n v="3"/>
    <n v="10"/>
    <n v="10"/>
    <n v="582108.79999999993"/>
    <s v="UNIDAD"/>
    <s v="NO SOLICITADAS"/>
  </r>
  <r>
    <x v="11"/>
    <s v="02-02-01-004-002"/>
    <s v="02-02-01-004-002"/>
    <s v="Materiales y suministros - Productos metálicos elaborados (excepto maquinaria y equipo)"/>
    <s v="CERRADURA BAÑO POMA MADERA"/>
    <n v="31162402"/>
    <s v="SELECCIÓN ABREVIADA SUBASTA INVERSA (NO DISPONIBLE)"/>
    <n v="2"/>
    <n v="3"/>
    <n v="10"/>
    <n v="40"/>
    <n v="1131432.8"/>
    <s v="UNIDAD"/>
    <s v="NO SOLICITADAS"/>
  </r>
  <r>
    <x v="11"/>
    <s v="02-02-01-004-002"/>
    <s v="02-02-01-004-002"/>
    <s v="Materiales y suministros - Productos metálicos elaborados (excepto maquinaria y equipo)"/>
    <s v="CERRADURA ENTRADA ALCOBA POMA MADERA"/>
    <n v="31162402"/>
    <s v="SELECCIÓN ABREVIADA SUBASTA INVERSA (NO DISPONIBLE)"/>
    <n v="2"/>
    <n v="3"/>
    <n v="10"/>
    <n v="80"/>
    <n v="2501270.4"/>
    <s v="UNIDAD"/>
    <s v="NO SOLICITADAS"/>
  </r>
  <r>
    <x v="11"/>
    <s v="02-02-01-004-002"/>
    <s v="02-02-01-004-002"/>
    <s v="Materiales y suministros - Productos metálicos elaborados (excepto maquinaria y equipo)"/>
    <s v="CERRADURA ENTRADA PRINCIPAL 170 1/4 PLATEADA"/>
    <n v="31162402"/>
    <s v="SELECCIÓN ABREVIADA SUBASTA INVERSA (NO DISPONIBLE)"/>
    <n v="2"/>
    <n v="3"/>
    <n v="10"/>
    <n v="25"/>
    <n v="1569994"/>
    <s v="UNIDAD"/>
    <s v="NO SOLICITADAS"/>
  </r>
  <r>
    <x v="11"/>
    <s v="02-02-01-004-002"/>
    <s v="02-02-01-004-002"/>
    <s v="Materiales y suministros - Productos metálicos elaborados (excepto maquinaria y equipo)"/>
    <s v="CERRADURA GAVETA- ESCRITORIO BASE CUADRADA REF. GATO 1.550 LATONADA EN 164"/>
    <n v="31162402"/>
    <s v="SELECCIÓN ABREVIADA SUBASTA INVERSA (NO DISPONIBLE)"/>
    <n v="2"/>
    <n v="3"/>
    <n v="10"/>
    <n v="50"/>
    <n v="502172.50000000006"/>
    <s v="UNIDAD"/>
    <s v="NO SOLICITADAS"/>
  </r>
  <r>
    <x v="11"/>
    <s v="02-02-01-004-002"/>
    <s v="02-02-01-004-002"/>
    <s v="Materiales y suministros - Productos metálicos elaborados (excepto maquinaria y equipo)"/>
    <s v="CHEQUE HORIZONTAL DE 1/2&quot; EN BRONCE 125 PSI"/>
    <n v="40141653"/>
    <s v="SELECCIÓN ABREVIADA SUBASTA INVERSA (NO DISPONIBLE)"/>
    <n v="2"/>
    <n v="3"/>
    <n v="10"/>
    <n v="20"/>
    <n v="369922.39999999997"/>
    <s v="UNIDAD"/>
    <s v="NO SOLICITADAS"/>
  </r>
  <r>
    <x v="11"/>
    <s v="02-02-01-004-002"/>
    <s v="02-02-01-004-002"/>
    <s v="Materiales y suministros - Productos metálicos elaborados (excepto maquinaria y equipo)"/>
    <s v="CHEQUE HORIZONTAL DE 3/4&quot; EN BRONCE 125 PSI"/>
    <n v="40141653"/>
    <s v="SELECCIÓN ABREVIADA SUBASTA INVERSA (NO DISPONIBLE)"/>
    <n v="2"/>
    <n v="3"/>
    <n v="10"/>
    <n v="10"/>
    <n v="244201.30000000002"/>
    <s v="UNIDAD"/>
    <s v="NO SOLICITADAS"/>
  </r>
  <r>
    <x v="11"/>
    <s v="02-02-01-004-002"/>
    <s v="02-02-01-004-002"/>
    <s v="Materiales y suministros - Productos metálicos elaborados (excepto maquinaria y equipo)"/>
    <s v="CHEQUE HORIZONTAL DE 1&quot; EN BRONCE 150 PSI"/>
    <n v="40141653"/>
    <s v="SELECCIÓN ABREVIADA SUBASTA INVERSA (NO DISPONIBLE)"/>
    <n v="2"/>
    <n v="3"/>
    <n v="10"/>
    <n v="10"/>
    <n v="361550.6"/>
    <s v="UNIDAD"/>
    <s v="NO SOLICITADAS"/>
  </r>
  <r>
    <x v="11"/>
    <s v="02-02-01-004-002"/>
    <s v="02-02-01-004-002"/>
    <s v="Materiales y suministros - Productos metálicos elaborados (excepto maquinaria y equipo)"/>
    <s v="CUCHILLA CINTA SINFÍN 1/4 UÑA DE GATO (ROLLO X 30 MTS)"/>
    <n v="27112838"/>
    <s v="SELECCIÓN ABREVIADA SUBASTA INVERSA (NO DISPONIBLE)"/>
    <n v="2"/>
    <n v="3"/>
    <n v="10"/>
    <n v="1"/>
    <n v="287390.15999999997"/>
    <s v="UNIDAD"/>
    <s v="NO SOLICITADAS"/>
  </r>
  <r>
    <x v="11"/>
    <s v="02-02-01-004-002"/>
    <s v="02-02-01-004-002"/>
    <s v="Materiales y suministros - Productos metálicos elaborados (excepto maquinaria y equipo)"/>
    <s v="CUCHILLA CINTA SINFÍN 3/8 UÑA DE GATO (ROLLO X 30 MTS)"/>
    <n v="27112838"/>
    <s v="SELECCIÓN ABREVIADA SUBASTA INVERSA (NO DISPONIBLE)"/>
    <n v="2"/>
    <n v="3"/>
    <n v="10"/>
    <n v="1"/>
    <n v="251072.63"/>
    <s v="UNIDAD"/>
    <s v="NO SOLICITADAS"/>
  </r>
  <r>
    <x v="11"/>
    <s v="02-02-01-004-002"/>
    <s v="02-02-01-004-002"/>
    <s v="Materiales y suministros - Productos metálicos elaborados (excepto maquinaria y equipo)"/>
    <s v="CUCHILLAS REPUESTO - CEPILLOS #7 PARA MADERA"/>
    <n v="22101703"/>
    <s v="SELECCIÓN ABREVIADA SUBASTA INVERSA (NO DISPONIBLE)"/>
    <n v="2"/>
    <n v="3"/>
    <n v="10"/>
    <n v="6"/>
    <n v="93769.200000000012"/>
    <s v="UNIDAD"/>
    <s v="NO SOLICITADAS"/>
  </r>
  <r>
    <x v="11"/>
    <s v="02-02-01-004-002"/>
    <s v="02-02-01-004-002"/>
    <s v="Materiales y suministros - Productos metálicos elaborados (excepto maquinaria y equipo)"/>
    <s v="CUCHILLAS REPUESTO - CEPILLOS #3 PARA MADERA"/>
    <n v="22101703"/>
    <s v="SELECCIÓN ABREVIADA SUBASTA INVERSA (NO DISPONIBLE)"/>
    <n v="2"/>
    <n v="3"/>
    <n v="10"/>
    <n v="6"/>
    <n v="71441.58"/>
    <s v="UNIDAD"/>
    <s v="NO SOLICITADAS"/>
  </r>
  <r>
    <x v="11"/>
    <s v="02-02-01-004-002"/>
    <s v="02-02-01-004-002"/>
    <s v="Materiales y suministros - Productos metálicos elaborados (excepto maquinaria y equipo)"/>
    <s v="CUCHILLAS CANTEADORA ELÉCTRICA 35CM (JUEGO X 3 UNIDADES)"/>
    <n v="27112838"/>
    <s v="SELECCIÓN ABREVIADA SUBASTA INVERSA (NO DISPONIBLE)"/>
    <n v="2"/>
    <n v="3"/>
    <n v="10"/>
    <n v="3"/>
    <n v="161912.31"/>
    <s v="UNIDAD"/>
    <s v="NO SOLICITADAS"/>
  </r>
  <r>
    <x v="11"/>
    <s v="02-02-01-004-002"/>
    <s v="02-02-01-004-002"/>
    <s v="Materiales y suministros - Productos metálicos elaborados (excepto maquinaria y equipo)"/>
    <s v="CUCHILLAS CEPILLO ELÉCTRICO 40 CM (JUEGO X 3 UNIDADES)"/>
    <n v="27112838"/>
    <s v="SELECCIÓN ABREVIADA SUBASTA INVERSA (NO DISPONIBLE)"/>
    <n v="2"/>
    <n v="3"/>
    <n v="10"/>
    <n v="2"/>
    <n v="126563.1"/>
    <s v="UNIDAD"/>
    <s v="NO SOLICITADAS"/>
  </r>
  <r>
    <x v="11"/>
    <s v="02-02-01-004-002"/>
    <s v="02-02-01-004-002"/>
    <s v="Materiales y suministros - Productos metálicos elaborados (excepto maquinaria y equipo)"/>
    <s v="CUCHILLAS REPUESTO - CEPILLOS #4 PARA MADERA"/>
    <n v="22101703"/>
    <s v="SELECCIÓN ABREVIADA SUBASTA INVERSA (NO DISPONIBLE)"/>
    <n v="2"/>
    <n v="3"/>
    <n v="10"/>
    <n v="6"/>
    <n v="75917.34"/>
    <s v="UNIDAD"/>
    <s v="NO SOLICITADAS"/>
  </r>
  <r>
    <x v="11"/>
    <s v="02-02-01-004-002"/>
    <s v="02-02-01-004-002"/>
    <s v="Materiales y suministros - Productos metálicos elaborados (excepto maquinaria y equipo)"/>
    <s v="CUCHILLAS REPUESTO - CEPILLOS #5 PARA MADERA"/>
    <n v="22101703"/>
    <s v="SELECCIÓN ABREVIADA SUBASTA INVERSA (NO DISPONIBLE)"/>
    <n v="2"/>
    <n v="3"/>
    <n v="10"/>
    <n v="6"/>
    <n v="80364.600000000006"/>
    <s v="UNIDAD"/>
    <s v="NO SOLICITADAS"/>
  </r>
  <r>
    <x v="11"/>
    <s v="02-02-01-004-002"/>
    <s v="02-02-01-004-002"/>
    <s v="Materiales y suministros - Productos metálicos elaborados (excepto maquinaria y equipo)"/>
    <s v="DISCO TUNGSTENO 10&quot; DE 80 DIENTES PARA SIERRA CIRCULAR"/>
    <n v="27112838"/>
    <s v="SELECCIÓN ABREVIADA SUBASTA INVERSA (NO DISPONIBLE)"/>
    <n v="2"/>
    <n v="3"/>
    <n v="10"/>
    <n v="3"/>
    <n v="460107.99"/>
    <s v="UNIDAD"/>
    <s v="NO SOLICITADAS"/>
  </r>
  <r>
    <x v="11"/>
    <s v="02-02-01-004-002"/>
    <s v="02-02-01-004-002"/>
    <s v="Materiales y suministros - Productos metálicos elaborados (excepto maquinaria y equipo)"/>
    <s v="DISCO TUNGSTENO 12&quot; DE 80 DIENTES PARA SIERRA CIRCULAR"/>
    <n v="27112838"/>
    <s v="SELECCIÓN ABREVIADA SUBASTA INVERSA (NO DISPONIBLE)"/>
    <n v="2"/>
    <n v="3"/>
    <n v="10"/>
    <n v="3"/>
    <n v="498080.94000000006"/>
    <s v="UNIDAD"/>
    <s v="NO SOLICITADAS"/>
  </r>
  <r>
    <x v="11"/>
    <s v="02-02-01-004-002"/>
    <s v="02-02-01-004-002"/>
    <s v="Materiales y suministros - Productos metálicos elaborados (excepto maquinaria y equipo)"/>
    <s v="DISCO TUNGSTENO 14&quot; DE 80 DIENTES PARA SIERRA CIRCULAR"/>
    <n v="27112838"/>
    <s v="SELECCIÓN ABREVIADA SUBASTA INVERSA (NO DISPONIBLE)"/>
    <n v="2"/>
    <n v="3"/>
    <n v="10"/>
    <n v="3"/>
    <n v="544979.73"/>
    <s v="UNIDAD"/>
    <s v="NO SOLICITADAS"/>
  </r>
  <r>
    <x v="11"/>
    <s v="02-02-01-004-002"/>
    <s v="02-02-01-004-002"/>
    <s v="Materiales y suministros - Productos metálicos elaborados (excepto maquinaria y equipo)"/>
    <s v="EMBOLO O VÁSTAGO DUCHA - ROSCA ORDINARIA"/>
    <n v="47121807"/>
    <s v="SELECCIÓN ABREVIADA SUBASTA INVERSA (NO DISPONIBLE)"/>
    <n v="2"/>
    <n v="3"/>
    <n v="10"/>
    <n v="35"/>
    <n v="498893.85000000003"/>
    <s v="UNIDAD"/>
    <s v="NO SOLICITADAS"/>
  </r>
  <r>
    <x v="11"/>
    <s v="02-02-01-004-002"/>
    <s v="02-02-01-004-002"/>
    <s v="Materiales y suministros - Productos metálicos elaborados (excepto maquinaria y equipo)"/>
    <s v="EMBOLO DUCHA REF. O11270001"/>
    <n v="47121807"/>
    <s v="SELECCIÓN ABREVIADA SUBASTA INVERSA (NO DISPONIBLE)"/>
    <n v="2"/>
    <n v="3"/>
    <n v="10"/>
    <n v="35"/>
    <n v="651289.45000000007"/>
    <s v="UNIDAD"/>
    <s v="NO SOLICITADAS"/>
  </r>
  <r>
    <x v="11"/>
    <s v="02-02-01-004-002"/>
    <s v="02-02-01-004-002"/>
    <s v="Materiales y suministros - Productos metálicos elaborados (excepto maquinaria y equipo)"/>
    <s v="ESPÁTULA METÁLICA CON MANGO PLÁSTICO DE 3&quot;"/>
    <n v="27111909"/>
    <s v="SELECCIÓN ABREVIADA SUBASTA INVERSA (NO DISPONIBLE)"/>
    <n v="2"/>
    <n v="3"/>
    <n v="10"/>
    <n v="20"/>
    <n v="171125.40000000002"/>
    <s v="UNIDAD"/>
    <s v="NO SOLICITADAS"/>
  </r>
  <r>
    <x v="11"/>
    <s v="02-02-01-004-002"/>
    <s v="02-02-01-004-002"/>
    <s v="Materiales y suministros - Productos metálicos elaborados (excepto maquinaria y equipo)"/>
    <s v="ESPÁTULA METÁLICA CON MANGO PLÁSTICO DE 4&quot;"/>
    <n v="27111909"/>
    <s v="SELECCIÓN ABREVIADA SUBASTA INVERSA (NO DISPONIBLE)"/>
    <n v="2"/>
    <n v="3"/>
    <n v="10"/>
    <n v="50"/>
    <n v="502172.50000000006"/>
    <s v="UNIDAD"/>
    <s v="NO SOLICITADAS"/>
  </r>
  <r>
    <x v="11"/>
    <s v="02-02-01-004-002"/>
    <s v="02-02-01-004-002"/>
    <s v="Materiales y suministros - Productos metálicos elaborados (excepto maquinaria y equipo)"/>
    <s v="ESPÁTULA METÁLICA CON MANGO PLÁSTICO DE 5&quot;"/>
    <n v="27111909"/>
    <s v="SELECCIÓN ABREVIADA SUBASTA INVERSA (NO DISPONIBLE)"/>
    <n v="2"/>
    <n v="3"/>
    <n v="10"/>
    <n v="20"/>
    <n v="192107.40000000002"/>
    <s v="UNIDAD"/>
    <s v="NO SOLICITADAS"/>
  </r>
  <r>
    <x v="11"/>
    <s v="02-02-01-004-002"/>
    <s v="02-02-01-004-002"/>
    <s v="Materiales y suministros - Productos metálicos elaborados (excepto maquinaria y equipo)"/>
    <s v="LLAVE PARA LAVAMANOS DE PUSH METÁLICA LIVIANA AHORRADOR. CON REPUESTO"/>
    <n v="23241615"/>
    <s v="SELECCIÓN ABREVIADA SUBASTA INVERSA (NO DISPONIBLE)"/>
    <n v="2"/>
    <n v="3"/>
    <n v="10"/>
    <n v="25"/>
    <n v="2922137.5"/>
    <s v="UNIDAD"/>
    <s v="NO SOLICITADAS"/>
  </r>
  <r>
    <x v="11"/>
    <s v="02-02-01-004-002"/>
    <s v="02-02-01-004-002"/>
    <s v="Materiales y suministros - Productos metálicos elaborados (excepto maquinaria y equipo)"/>
    <s v="LLAVE DE PUSH PARA ORINAL- ECONOMIZADORA METÁLICA"/>
    <n v="23241615"/>
    <s v="SELECCIÓN ABREVIADA SUBASTA INVERSA (NO DISPONIBLE)"/>
    <n v="2"/>
    <n v="3"/>
    <n v="10"/>
    <n v="20"/>
    <n v="2005874.8"/>
    <s v="UNIDAD"/>
    <s v="NO SOLICITADAS"/>
  </r>
  <r>
    <x v="11"/>
    <s v="02-02-01-004-002"/>
    <s v="02-02-01-004-002"/>
    <s v="Materiales y suministros - Productos metálicos elaborados (excepto maquinaria y equipo)"/>
    <s v="MEZCLADOR LAVAPLATOS CUELLO GANSO DE 8&quot; REF. 01-1151-00"/>
    <n v="30181808"/>
    <s v="SELECCIÓN ABREVIADA SUBASTA INVERSA (NO DISPONIBLE)"/>
    <n v="2"/>
    <n v="3"/>
    <n v="10"/>
    <n v="60"/>
    <n v="2568303"/>
    <s v="UNIDAD"/>
    <s v="NO SOLICITADAS"/>
  </r>
  <r>
    <x v="11"/>
    <s v="02-02-01-004-002"/>
    <s v="02-02-01-004-002"/>
    <s v="Materiales y suministros - Productos metálicos elaborados (excepto maquinaria y equipo)"/>
    <s v="NIPLE HG DE 1/2 DE 5 CMS DE LONGITUD "/>
    <n v="20122845"/>
    <s v="SELECCIÓN ABREVIADA SUBASTA INVERSA (NO DISPONIBLE)"/>
    <n v="2"/>
    <n v="3"/>
    <n v="10"/>
    <n v="10"/>
    <n v="14833.800000000001"/>
    <s v="UNIDAD"/>
    <s v="NO SOLICITADAS"/>
  </r>
  <r>
    <x v="11"/>
    <s v="02-02-01-004-002"/>
    <s v="02-02-01-004-002"/>
    <s v="Materiales y suministros - Productos metálicos elaborados (excepto maquinaria y equipo)"/>
    <s v="NIPLE HG DE 1/2 DE 10 CMS DE LONGITUD "/>
    <n v="20122845"/>
    <s v="SELECCIÓN ABREVIADA SUBASTA INVERSA (NO DISPONIBLE)"/>
    <n v="2"/>
    <n v="3"/>
    <n v="10"/>
    <n v="10"/>
    <n v="22293.5"/>
    <s v="UNIDAD"/>
    <s v="NO SOLICITADAS"/>
  </r>
  <r>
    <x v="11"/>
    <s v="02-02-01-004-002"/>
    <s v="02-02-01-004-002"/>
    <s v="Materiales y suministros - Productos metálicos elaborados (excepto maquinaria y equipo)"/>
    <s v="NIPLE HG DE 3/4 DE 5 CMS DE LONGITUD "/>
    <n v="20122845"/>
    <s v="SELECCIÓN ABREVIADA SUBASTA INVERSA (NO DISPONIBLE)"/>
    <n v="2"/>
    <n v="3"/>
    <n v="10"/>
    <n v="10"/>
    <n v="25999.5"/>
    <s v="UNIDAD"/>
    <s v="NO SOLICITADAS"/>
  </r>
  <r>
    <x v="11"/>
    <s v="02-02-01-004-002"/>
    <s v="02-02-01-004-002"/>
    <s v="Materiales y suministros - Productos metálicos elaborados (excepto maquinaria y equipo)"/>
    <s v="NIPLE HG DE 3/4 DE 10 CMS DE LONGITUD "/>
    <n v="20122845"/>
    <s v="SELECCIÓN ABREVIADA SUBASTA INVERSA (NO DISPONIBLE)"/>
    <n v="2"/>
    <n v="3"/>
    <n v="10"/>
    <n v="10"/>
    <n v="29705.599999999999"/>
    <s v="UNIDAD"/>
    <s v="NO SOLICITADAS"/>
  </r>
  <r>
    <x v="11"/>
    <s v="02-02-01-004-002"/>
    <s v="02-02-01-004-002"/>
    <s v="Materiales y suministros - Productos metálicos elaborados (excepto maquinaria y equipo)"/>
    <s v="REGISTRO DE BOLA EN BRONCE DE 1&quot;"/>
    <n v="30181701"/>
    <s v="SELECCIÓN ABREVIADA SUBASTA INVERSA (NO DISPONIBLE)"/>
    <n v="2"/>
    <n v="3"/>
    <n v="10"/>
    <n v="30"/>
    <n v="1016117.7"/>
    <s v="UNIDAD"/>
    <s v="NO SOLICITADAS"/>
  </r>
  <r>
    <x v="11"/>
    <s v="02-02-01-004-002"/>
    <s v="02-02-01-004-002"/>
    <s v="Materiales y suministros - Productos metálicos elaborados (excepto maquinaria y equipo)"/>
    <s v="REGISTRO DE BOLA EN BRONCE DE 1/2&quot;"/>
    <n v="30181701"/>
    <s v="SELECCIÓN ABREVIADA SUBASTA INVERSA (NO DISPONIBLE)"/>
    <n v="2"/>
    <n v="3"/>
    <n v="10"/>
    <n v="20"/>
    <n v="372165.4"/>
    <s v="UNIDAD"/>
    <s v="NO SOLICITADAS"/>
  </r>
  <r>
    <x v="11"/>
    <s v="02-02-01-004-002"/>
    <s v="02-02-01-004-002"/>
    <s v="Materiales y suministros - Productos metálicos elaborados (excepto maquinaria y equipo)"/>
    <s v="REGISTRO DE BOLA EN BRONCE DE 3/4&quot;"/>
    <n v="30181701"/>
    <s v="SELECCIÓN ABREVIADA SUBASTA INVERSA (NO DISPONIBLE)"/>
    <n v="2"/>
    <n v="3"/>
    <n v="10"/>
    <n v="10"/>
    <n v="249342.09999999998"/>
    <s v="UNIDAD"/>
    <s v="NO SOLICITADAS"/>
  </r>
  <r>
    <x v="11"/>
    <s v="02-02-01-004-002"/>
    <s v="02-02-01-004-002"/>
    <s v="Materiales y suministros - Productos metálicos elaborados (excepto maquinaria y equipo)"/>
    <s v="SIFÓN LAVAPLATOS REF. 935113331 "/>
    <n v="30181605"/>
    <s v="SELECCIÓN ABREVIADA SUBASTA INVERSA (NO DISPONIBLE)"/>
    <n v="2"/>
    <n v="3"/>
    <n v="10"/>
    <n v="30"/>
    <n v="368325.9"/>
    <s v="UNIDAD"/>
    <s v="NO SOLICITADAS"/>
  </r>
  <r>
    <x v="11"/>
    <s v="02-02-01-004-002"/>
    <s v="02-02-01-004-002"/>
    <s v="Materiales y suministros - Productos metálicos elaborados (excepto maquinaria y equipo)"/>
    <s v="ACOPLE LAVAMANOS METÁLICO MONO-CONTROL 60 CM LONGITUD"/>
    <n v="31163003"/>
    <s v="SELECCIÓN ABREVIADA SUBASTA INVERSA (NO DISPONIBLE)"/>
    <n v="2"/>
    <n v="3"/>
    <n v="16"/>
    <n v="50"/>
    <n v="851635"/>
    <s v="UNIDAD"/>
    <s v="NO SOLICITADAS"/>
  </r>
  <r>
    <x v="11"/>
    <s v="02-02-01-004-002"/>
    <s v="02-02-01-004-002"/>
    <s v="Materiales y suministros - Productos metálicos elaborados (excepto maquinaria y equipo)"/>
    <s v="BISAGRA 105 35 MM COCINA INTEGRAL SEMI-ACODADA PRESENTACIÓN (PAR)"/>
    <n v="31162420"/>
    <s v="SELECCIÓN ABREVIADA SUBASTA INVERSA (NO DISPONIBLE)"/>
    <n v="2"/>
    <n v="3"/>
    <n v="16"/>
    <n v="1000"/>
    <n v="2535330"/>
    <s v="UNIDAD"/>
    <s v="NO SOLICITADAS"/>
  </r>
  <r>
    <x v="11"/>
    <s v="02-02-01-004-002"/>
    <s v="02-02-01-004-002"/>
    <s v="Materiales y suministros - Productos metálicos elaborados (excepto maquinaria y equipo)"/>
    <s v="BISAGRA 35MM COCINA INTEGRAL RECTA PRESENTACIÓN (PAR)"/>
    <n v="31162420"/>
    <s v="SELECCIÓN ABREVIADA SUBASTA INVERSA (NO DISPONIBLE)"/>
    <n v="2"/>
    <n v="3"/>
    <n v="16"/>
    <n v="1000"/>
    <n v="2823260"/>
    <s v="UNIDAD"/>
    <s v="NO SOLICITADAS"/>
  </r>
  <r>
    <x v="11"/>
    <s v="02-02-01-004-002"/>
    <s v="02-02-01-004-002"/>
    <s v="Materiales y suministros - Productos metálicos elaborados (excepto maquinaria y equipo)"/>
    <s v="BISAGRA OMEGA DE 1¨ 1/2 DORADA PRESENTACIÓN (PAR)"/>
    <n v="31162420"/>
    <s v="SELECCIÓN ABREVIADA SUBASTA INVERSA (NO DISPONIBLE)"/>
    <n v="2"/>
    <n v="3"/>
    <n v="16"/>
    <n v="50"/>
    <n v="123678.50000000001"/>
    <s v="UNIDAD"/>
    <s v="NO SOLICITADAS"/>
  </r>
  <r>
    <x v="11"/>
    <s v="02-02-01-004-002"/>
    <s v="02-02-01-004-002"/>
    <s v="Materiales y suministros - Productos metálicos elaborados (excepto maquinaria y equipo)"/>
    <s v="BISAGRA OMEGA DE 2¨PRESENTACION (PAR)"/>
    <n v="31162420"/>
    <s v="SELECCIÓN ABREVIADA SUBASTA INVERSA (NO DISPONIBLE)"/>
    <n v="2"/>
    <n v="3"/>
    <n v="16"/>
    <n v="50"/>
    <n v="132943"/>
    <s v="UNIDAD"/>
    <s v="NO SOLICITADAS"/>
  </r>
  <r>
    <x v="11"/>
    <s v="02-02-01-004-002"/>
    <s v="02-02-01-004-002"/>
    <s v="Materiales y suministros - Productos metálicos elaborados (excepto maquinaria y equipo)"/>
    <s v="BISAGRA OMEGA DE 3¨PRESENTACION (PAR)"/>
    <n v="31162420"/>
    <s v="SELECCIÓN ABREVIADA SUBASTA INVERSA (NO DISPONIBLE)"/>
    <n v="2"/>
    <n v="3"/>
    <n v="16"/>
    <n v="100"/>
    <n v="315681"/>
    <s v="UNIDAD"/>
    <s v="NO SOLICITADAS"/>
  </r>
  <r>
    <x v="11"/>
    <s v="02-02-01-004-002"/>
    <s v="02-02-01-004-002"/>
    <s v="Materiales y suministros - Productos metálicos elaborados (excepto maquinaria y equipo)"/>
    <s v="BROCA DE ACERO PARA METAL DIÁMETRO 1/4&quot;"/>
    <n v="27111543"/>
    <s v="SELECCIÓN ABREVIADA SUBASTA INVERSA (NO DISPONIBLE)"/>
    <n v="2"/>
    <n v="3"/>
    <n v="16"/>
    <n v="25"/>
    <n v="51909"/>
    <s v="UNIDAD"/>
    <s v="NO SOLICITADAS"/>
  </r>
  <r>
    <x v="11"/>
    <s v="02-02-01-004-002"/>
    <s v="02-02-01-004-002"/>
    <s v="Materiales y suministros - Productos metálicos elaborados (excepto maquinaria y equipo)"/>
    <s v="BROCA DE ACERO PARA METAL DIÁMETRO 1/8&quot;"/>
    <n v="27111543"/>
    <s v="SELECCIÓN ABREVIADA SUBASTA INVERSA (NO DISPONIBLE)"/>
    <n v="2"/>
    <n v="3"/>
    <n v="16"/>
    <n v="15"/>
    <n v="21139.05"/>
    <s v="UNIDAD"/>
    <s v="NO SOLICITADAS"/>
  </r>
  <r>
    <x v="11"/>
    <s v="02-02-01-004-002"/>
    <s v="02-02-01-004-002"/>
    <s v="Materiales y suministros - Productos metálicos elaborados (excepto maquinaria y equipo)"/>
    <s v="BROCA DE ACERO PARA METAL DIÁMETRO 11/32&quot;"/>
    <n v="27111543"/>
    <s v="SELECCIÓN ABREVIADA SUBASTA INVERSA (NO DISPONIBLE)"/>
    <n v="2"/>
    <n v="3"/>
    <n v="16"/>
    <n v="15"/>
    <n v="52412.25"/>
    <s v="UNIDAD"/>
    <s v="NO SOLICITADAS"/>
  </r>
  <r>
    <x v="11"/>
    <s v="02-02-01-004-002"/>
    <s v="02-02-01-004-002"/>
    <s v="Materiales y suministros - Productos metálicos elaborados (excepto maquinaria y equipo)"/>
    <s v="BROCA DE ACERO PARA METAL DIÁMETRO 3/16&quot;"/>
    <n v="27111543"/>
    <s v="SELECCIÓN ABREVIADA SUBASTA INVERSA (NO DISPONIBLE)"/>
    <n v="2"/>
    <n v="3"/>
    <n v="16"/>
    <n v="15"/>
    <n v="25585.95"/>
    <s v="UNIDAD"/>
    <s v="NO SOLICITADAS"/>
  </r>
  <r>
    <x v="11"/>
    <s v="02-02-01-004-002"/>
    <s v="02-02-01-004-002"/>
    <s v="Materiales y suministros - Productos metálicos elaborados (excepto maquinaria y equipo)"/>
    <s v="BROCA DE ACERO PARA METAL DIÁMETRO 3/32&quot;"/>
    <n v="27111543"/>
    <s v="SELECCIÓN ABREVIADA SUBASTA INVERSA (NO DISPONIBLE)"/>
    <n v="2"/>
    <n v="3"/>
    <n v="16"/>
    <n v="15"/>
    <n v="31145.4"/>
    <s v="UNIDAD"/>
    <s v="NO SOLICITADAS"/>
  </r>
  <r>
    <x v="11"/>
    <s v="02-02-01-004-002"/>
    <s v="02-02-01-004-002"/>
    <s v="Materiales y suministros - Productos metálicos elaborados (excepto maquinaria y equipo)"/>
    <s v="BROCA DE ACERO PARA METAL DIÁMETRO 5/32&quot;"/>
    <n v="27111543"/>
    <s v="SELECCIÓN ABREVIADA SUBASTA INVERSA (NO DISPONIBLE)"/>
    <n v="2"/>
    <n v="3"/>
    <n v="16"/>
    <n v="15"/>
    <n v="21139.05"/>
    <s v="UNIDAD"/>
    <s v="NO SOLICITADAS"/>
  </r>
  <r>
    <x v="11"/>
    <s v="02-02-01-004-002"/>
    <s v="02-02-01-004-002"/>
    <s v="Materiales y suministros - Productos metálicos elaborados (excepto maquinaria y equipo)"/>
    <s v="BROCA DE ACERO PARA METAL DIÁMETRO 7/64&quot;"/>
    <n v="27111543"/>
    <s v="SELECCIÓN ABREVIADA SUBASTA INVERSA (NO DISPONIBLE)"/>
    <n v="2"/>
    <n v="3"/>
    <n v="16"/>
    <n v="15"/>
    <n v="21139.05"/>
    <s v="UNIDAD"/>
    <s v="NO SOLICITADAS"/>
  </r>
  <r>
    <x v="11"/>
    <s v="02-02-01-004-002"/>
    <s v="02-02-01-004-002"/>
    <s v="Materiales y suministros - Productos metálicos elaborados (excepto maquinaria y equipo)"/>
    <s v="BROCA DE ACERO PARA METAL DIÁMETRO 3/8&quot;"/>
    <n v="27111543"/>
    <s v="SELECCIÓN ABREVIADA SUBASTA INVERSA (NO DISPONIBLE)"/>
    <n v="2"/>
    <n v="3"/>
    <n v="16"/>
    <n v="25"/>
    <n v="102202"/>
    <s v="UNIDAD"/>
    <s v="NO SOLICITADAS"/>
  </r>
  <r>
    <x v="11"/>
    <s v="02-02-01-004-002"/>
    <s v="02-02-01-004-002"/>
    <s v="Materiales y suministros - Productos metálicos elaborados (excepto maquinaria y equipo)"/>
    <s v="BROCA DE ACERO PARA METAL DIÁMETRO 5/16&quot;"/>
    <n v="27111543"/>
    <s v="SELECCIÓN ABREVIADA SUBASTA INVERSA (NO DISPONIBLE)"/>
    <n v="2"/>
    <n v="3"/>
    <n v="16"/>
    <n v="25"/>
    <n v="120851.25"/>
    <s v="UNIDAD"/>
    <s v="NO SOLICITADAS"/>
  </r>
  <r>
    <x v="11"/>
    <s v="02-02-01-004-002"/>
    <s v="02-02-01-004-002"/>
    <s v="Materiales y suministros - Productos metálicos elaborados (excepto maquinaria y equipo)"/>
    <s v="BROCA DE TUNGSTENO PARA MAMPOSTERÍA (3/8&quot;)"/>
    <n v="27111543"/>
    <s v="SELECCIÓN ABREVIADA SUBASTA INVERSA (NO DISPONIBLE)"/>
    <n v="2"/>
    <n v="3"/>
    <n v="16"/>
    <n v="25"/>
    <n v="176703.5"/>
    <s v="UNIDAD"/>
    <s v="NO SOLICITADAS"/>
  </r>
  <r>
    <x v="11"/>
    <s v="02-02-01-004-002"/>
    <s v="02-02-01-004-002"/>
    <s v="Materiales y suministros - Productos metálicos elaborados (excepto maquinaria y equipo)"/>
    <s v="BROCA DE TUNGSTENO PARA MAMPOSTERÍA (1/4&quot;)"/>
    <n v="27111543"/>
    <s v="SELECCIÓN ABREVIADA SUBASTA INVERSA (NO DISPONIBLE)"/>
    <n v="2"/>
    <n v="3"/>
    <n v="16"/>
    <n v="50"/>
    <n v="174707.5"/>
    <s v="UNIDAD"/>
    <s v="NO SOLICITADAS"/>
  </r>
  <r>
    <x v="11"/>
    <s v="02-02-01-004-002"/>
    <s v="02-02-01-004-002"/>
    <s v="Materiales y suministros - Productos metálicos elaborados (excepto maquinaria y equipo)"/>
    <s v="BROCA DE TUNGSTENO PARA MAMPOSTERÍA (5/16&quot;)"/>
    <n v="27111543"/>
    <s v="SELECCIÓN ABREVIADA SUBASTA INVERSA (NO DISPONIBLE)"/>
    <n v="2"/>
    <n v="3"/>
    <n v="16"/>
    <n v="25"/>
    <n v="74264"/>
    <s v="UNIDAD"/>
    <s v="NO SOLICITADAS"/>
  </r>
  <r>
    <x v="11"/>
    <s v="02-02-01-004-002"/>
    <s v="02-02-01-004-002"/>
    <s v="Materiales y suministros - Productos metálicos elaborados (excepto maquinaria y equipo)"/>
    <s v="CABLE DESNUDO 7 HILOS #8 PRESENTACIÓN (ROLLO X 100 MTS)"/>
    <n v="26121645"/>
    <s v="SELECCIÓN ABREVIADA SUBASTA INVERSA (NO DISPONIBLE)"/>
    <n v="2"/>
    <n v="3"/>
    <n v="16"/>
    <n v="1"/>
    <n v="198365.72"/>
    <s v="UNIDAD"/>
    <s v="NO SOLICITADAS"/>
  </r>
  <r>
    <x v="11"/>
    <s v="02-02-01-004-002"/>
    <s v="02-02-01-004-002"/>
    <s v="Materiales y suministros - Productos metálicos elaborados (excepto maquinaria y equipo)"/>
    <s v="CABLE DESNUDO 7 HILOS #10 PRESENTACIÓN (ROLLO X 100 MTS)"/>
    <n v="26121645"/>
    <s v="SELECCIÓN ABREVIADA SUBASTA INVERSA (NO DISPONIBLE)"/>
    <n v="2"/>
    <n v="3"/>
    <n v="16"/>
    <n v="1"/>
    <n v="153734.23000000001"/>
    <s v="UNIDAD"/>
    <s v="NO SOLICITADAS"/>
  </r>
  <r>
    <x v="11"/>
    <s v="02-02-01-004-002"/>
    <s v="02-02-01-004-002"/>
    <s v="Materiales y suministros - Productos metálicos elaborados (excepto maquinaria y equipo)"/>
    <s v="CABLE DESNUDO 7 HILOS #12 PRESENTACIÓN (ROLLO X 100 MTS)"/>
    <n v="26121645"/>
    <s v="SELECCIÓN ABREVIADA SUBASTA INVERSA (NO DISPONIBLE)"/>
    <n v="2"/>
    <n v="3"/>
    <n v="16"/>
    <n v="1"/>
    <n v="94839.16"/>
    <s v="UNIDAD"/>
    <s v="NO SOLICITADAS"/>
  </r>
  <r>
    <x v="11"/>
    <s v="02-02-01-004-002"/>
    <s v="02-02-01-004-002"/>
    <s v="Materiales y suministros - Productos metálicos elaborados (excepto maquinaria y equipo)"/>
    <s v="CABLE DESNUDO 7 HILOS #14 PRESENTACIÓN (ROLLO X 100 MTS)"/>
    <n v="26121645"/>
    <s v="SELECCIÓN ABREVIADA SUBASTA INVERSA (NO DISPONIBLE)"/>
    <n v="2"/>
    <n v="3"/>
    <n v="16"/>
    <n v="1"/>
    <n v="65084.21"/>
    <s v="UNIDAD"/>
    <s v="NO SOLICITADAS"/>
  </r>
  <r>
    <x v="11"/>
    <s v="02-02-01-004-002"/>
    <s v="02-02-01-004-002"/>
    <s v="Materiales y suministros - Productos metálicos elaborados (excepto maquinaria y equipo)"/>
    <s v="CERRADURA ALCOBA POMA MADERA"/>
    <n v="31162402"/>
    <s v="SELECCIÓN ABREVIADA SUBASTA INVERSA (NO DISPONIBLE)"/>
    <n v="2"/>
    <n v="3"/>
    <n v="16"/>
    <n v="100"/>
    <n v="2062187"/>
    <s v="UNIDAD"/>
    <s v="NO SOLICITADAS"/>
  </r>
  <r>
    <x v="11"/>
    <s v="02-02-01-004-002"/>
    <s v="02-02-01-004-002"/>
    <s v="Materiales y suministros - Productos metálicos elaborados (excepto maquinaria y equipo)"/>
    <s v="CERRADURA ALCOBA POMA METÁLICA PLATEADA"/>
    <n v="31162402"/>
    <s v="SELECCIÓN ABREVIADA SUBASTA INVERSA (NO DISPONIBLE)"/>
    <n v="2"/>
    <n v="3"/>
    <n v="16"/>
    <n v="100"/>
    <n v="2385945"/>
    <s v="UNIDAD"/>
    <s v="NO SOLICITADAS"/>
  </r>
  <r>
    <x v="11"/>
    <s v="02-02-01-004-002"/>
    <s v="02-02-01-004-002"/>
    <s v="Materiales y suministros - Productos metálicos elaborados (excepto maquinaria y equipo)"/>
    <s v="CERRADURA BAÑO POMA METÁLICA PLATEADA"/>
    <n v="31162402"/>
    <s v="SELECCIÓN ABREVIADA SUBASTA INVERSA (NO DISPONIBLE)"/>
    <n v="2"/>
    <n v="3"/>
    <n v="16"/>
    <n v="50"/>
    <n v="1100179"/>
    <s v="UNIDAD"/>
    <s v="NO SOLICITADAS"/>
  </r>
  <r>
    <x v="11"/>
    <s v="02-02-01-004-002"/>
    <s v="02-02-01-004-002"/>
    <s v="Materiales y suministros - Productos metálicos elaborados (excepto maquinaria y equipo)"/>
    <s v="CERRADURA DE EMBUTIR 170 1/4 AUXILIAR DORADA Ó PLATEADA - DE SEGURIDAD"/>
    <n v="31162402"/>
    <s v="SELECCIÓN ABREVIADA SUBASTA INVERSA (NO DISPONIBLE)"/>
    <n v="2"/>
    <n v="3"/>
    <n v="16"/>
    <n v="50"/>
    <n v="2210383"/>
    <s v="UNIDAD"/>
    <s v="NO SOLICITADAS"/>
  </r>
  <r>
    <x v="11"/>
    <s v="02-02-01-004-002"/>
    <s v="02-02-01-004-002"/>
    <s v="Materiales y suministros - Productos metálicos elaborados (excepto maquinaria y equipo)"/>
    <s v="CERRADURA DE EMBUTIR 170 1/4 AUXILIAR PLATEADA"/>
    <n v="31162402"/>
    <s v="SELECCIÓN ABREVIADA SUBASTA INVERSA (NO DISPONIBLE)"/>
    <n v="2"/>
    <n v="3"/>
    <n v="16"/>
    <n v="50"/>
    <n v="2210383"/>
    <s v="UNIDAD"/>
    <s v="NO SOLICITADAS"/>
  </r>
  <r>
    <x v="11"/>
    <s v="02-02-01-004-002"/>
    <s v="02-02-01-004-002"/>
    <s v="Materiales y suministros - Productos metálicos elaborados (excepto maquinaria y equipo)"/>
    <s v="CERRADURA ENTRADA PRINCIPAL / OFICINA METÁLICA POMO PLATEADA Ó CROMADO"/>
    <n v="31162402"/>
    <s v="SELECCIÓN ABREVIADA SUBASTA INVERSA (NO DISPONIBLE)"/>
    <n v="2"/>
    <n v="3"/>
    <n v="16"/>
    <n v="35"/>
    <n v="1830074.4"/>
    <s v="UNIDAD"/>
    <s v="NO SOLICITADAS"/>
  </r>
  <r>
    <x v="11"/>
    <s v="02-02-01-004-002"/>
    <s v="02-02-01-004-002"/>
    <s v="Materiales y suministros - Productos metálicos elaborados (excepto maquinaria y equipo)"/>
    <s v="CERRADURA ENTRADA PRINCIPAL REF. 31610-50 DERECHA"/>
    <n v="31162402"/>
    <s v="SELECCIÓN ABREVIADA SUBASTA INVERSA (NO DISPONIBLE)"/>
    <n v="2"/>
    <n v="3"/>
    <n v="16"/>
    <n v="25"/>
    <n v="1307196"/>
    <s v="UNIDAD"/>
    <s v="NO SOLICITADAS"/>
  </r>
  <r>
    <x v="11"/>
    <s v="02-02-01-004-002"/>
    <s v="02-02-01-004-002"/>
    <s v="Materiales y suministros - Productos metálicos elaborados (excepto maquinaria y equipo)"/>
    <s v="CERRADURA ENTRADA PRINCIPAL REF 31610-50 IZQUIERDA"/>
    <n v="31162402"/>
    <s v="SELECCIÓN ABREVIADA SUBASTA INVERSA (NO DISPONIBLE)"/>
    <n v="2"/>
    <n v="3"/>
    <n v="16"/>
    <n v="25"/>
    <n v="1307196"/>
    <s v="UNIDAD"/>
    <s v="NO SOLICITADAS"/>
  </r>
  <r>
    <x v="11"/>
    <s v="02-02-01-004-002"/>
    <s v="02-02-01-004-002"/>
    <s v="Materiales y suministros - Productos metálicos elaborados (excepto maquinaria y equipo)"/>
    <s v="CERRADURA GAVETA- ESCRITORIO BASE CUADRADA REF. GATO 1.550. LATONADA EN 164"/>
    <n v="31162402"/>
    <s v="SELECCIÓN ABREVIADA SUBASTA INVERSA (NO DISPONIBLE)"/>
    <n v="2"/>
    <n v="3"/>
    <n v="16"/>
    <n v="30"/>
    <n v="250872"/>
    <s v="UNIDAD"/>
    <s v="NO SOLICITADAS"/>
  </r>
  <r>
    <x v="11"/>
    <s v="02-02-01-004-002"/>
    <s v="02-02-01-004-002"/>
    <s v="Materiales y suministros - Productos metálicos elaborados (excepto maquinaria y equipo)"/>
    <s v="CHEQUE HORIZONTAL DE 1/2&quot; EN BRONCE 125 PSI"/>
    <n v="40141653"/>
    <s v="SELECCIÓN ABREVIADA SUBASTA INVERSA (NO DISPONIBLE)"/>
    <n v="2"/>
    <n v="3"/>
    <n v="16"/>
    <n v="50"/>
    <n v="924806"/>
    <s v="UNIDAD"/>
    <s v="NO SOLICITADAS"/>
  </r>
  <r>
    <x v="11"/>
    <s v="02-02-01-004-002"/>
    <s v="02-02-01-004-002"/>
    <s v="Materiales y suministros - Productos metálicos elaborados (excepto maquinaria y equipo)"/>
    <s v="CHEQUE HORIZONTAL DE 3/4&quot; EN BRONCE 125 PSI"/>
    <n v="40141653"/>
    <s v="SELECCIÓN ABREVIADA SUBASTA INVERSA (NO DISPONIBLE)"/>
    <n v="2"/>
    <n v="3"/>
    <n v="16"/>
    <n v="30"/>
    <n v="732603.9"/>
    <s v="UNIDAD"/>
    <s v="NO SOLICITADAS"/>
  </r>
  <r>
    <x v="11"/>
    <s v="02-02-01-004-002"/>
    <s v="02-02-01-004-002"/>
    <s v="Materiales y suministros - Productos metálicos elaborados (excepto maquinaria y equipo)"/>
    <s v="CHEQUE HORIZONTAL DE 1&quot; EN BRONCE 150 PSI"/>
    <n v="40141653"/>
    <s v="SELECCIÓN ABREVIADA SUBASTA INVERSA (NO DISPONIBLE)"/>
    <n v="2"/>
    <n v="3"/>
    <n v="16"/>
    <n v="20"/>
    <n v="723101.2"/>
    <s v="UNIDAD"/>
    <s v="NO SOLICITADAS"/>
  </r>
  <r>
    <x v="11"/>
    <s v="02-02-01-004-002"/>
    <s v="02-02-01-004-002"/>
    <s v="Materiales y suministros - Productos metálicos elaborados (excepto maquinaria y equipo)"/>
    <s v="CHEQUE HORIZONTAL DE 2&quot; EN BRONCE 150 PSI"/>
    <n v="40141653"/>
    <s v="SELECCIÓN ABREVIADA SUBASTA INVERSA (NO DISPONIBLE)"/>
    <n v="2"/>
    <n v="3"/>
    <n v="16"/>
    <n v="5"/>
    <n v="613767.19999999995"/>
    <s v="UNIDAD"/>
    <s v="NO SOLICITADAS"/>
  </r>
  <r>
    <x v="11"/>
    <s v="02-02-01-004-002"/>
    <s v="02-02-01-004-002"/>
    <s v="Materiales y suministros - Productos metálicos elaborados (excepto maquinaria y equipo)"/>
    <s v="CHEQUE HORIZONTAL DE 3&quot; EN BRONCE 150 PSI"/>
    <n v="40141653"/>
    <s v="SELECCIÓN ABREVIADA SUBASTA INVERSA (NO DISPONIBLE)"/>
    <n v="2"/>
    <n v="3"/>
    <n v="16"/>
    <n v="3"/>
    <n v="424515.51"/>
    <s v="UNIDAD"/>
    <s v="NO SOLICITADAS"/>
  </r>
  <r>
    <x v="11"/>
    <s v="02-02-01-004-002"/>
    <s v="02-02-01-004-002"/>
    <s v="Materiales y suministros - Productos metálicos elaborados (excepto maquinaria y equipo)"/>
    <s v="CHEQUE VERTICAL DE 1&quot; EN BRONCE"/>
    <n v="40141653"/>
    <s v="SELECCIÓN ABREVIADA SUBASTA INVERSA (NO DISPONIBLE)"/>
    <n v="2"/>
    <n v="3"/>
    <n v="16"/>
    <n v="10"/>
    <n v="361550.4"/>
    <s v="UNIDAD"/>
    <s v="NO SOLICITADAS"/>
  </r>
  <r>
    <x v="11"/>
    <s v="02-02-01-004-002"/>
    <s v="02-02-01-004-002"/>
    <s v="Materiales y suministros - Productos metálicos elaborados (excepto maquinaria y equipo)"/>
    <s v="CORTA TUBO PVC DE 42 MM"/>
    <n v="23241610"/>
    <s v="SELECCIÓN ABREVIADA SUBASTA INVERSA (NO DISPONIBLE)"/>
    <n v="2"/>
    <n v="3"/>
    <n v="16"/>
    <n v="4"/>
    <n v="131468.4"/>
    <s v="UNIDAD"/>
    <s v="NO SOLICITADAS"/>
  </r>
  <r>
    <x v="11"/>
    <s v="02-02-01-004-002"/>
    <s v="02-02-01-004-002"/>
    <s v="Materiales y suministros - Productos metálicos elaborados (excepto maquinaria y equipo)"/>
    <s v="DISCO DE SIERRA MADERA PRECISIÓN 7 1/4&quot; DE 24 DIENTES"/>
    <n v="27112838"/>
    <s v="SELECCIÓN ABREVIADA SUBASTA INVERSA (NO DISPONIBLE)"/>
    <n v="2"/>
    <n v="3"/>
    <n v="16"/>
    <n v="5"/>
    <n v="111562.09999999999"/>
    <s v="UNIDAD"/>
    <s v="NO SOLICITADAS"/>
  </r>
  <r>
    <x v="11"/>
    <s v="02-02-01-004-002"/>
    <s v="02-02-01-004-002"/>
    <s v="Materiales y suministros - Productos metálicos elaborados (excepto maquinaria y equipo)"/>
    <s v="DISCO DE SIERRA MADERA PRECISIÓN 7 1/4&quot; DE 40 DIENTES"/>
    <n v="27112838"/>
    <s v="SELECCIÓN ABREVIADA SUBASTA INVERSA (NO DISPONIBLE)"/>
    <n v="2"/>
    <n v="3"/>
    <n v="16"/>
    <n v="5"/>
    <n v="210751.55"/>
    <s v="UNIDAD"/>
    <s v="NO SOLICITADAS"/>
  </r>
  <r>
    <x v="11"/>
    <s v="02-02-01-004-002"/>
    <s v="02-02-01-004-002"/>
    <s v="Materiales y suministros - Productos metálicos elaborados (excepto maquinaria y equipo)"/>
    <s v="DISCO DIAMANTADO CONTINUO DE 4 1/2&quot; PARA PULIDORA DE 4&quot;"/>
    <n v="27112838"/>
    <s v="SELECCIÓN ABREVIADA SUBASTA INVERSA (NO DISPONIBLE)"/>
    <n v="2"/>
    <n v="3"/>
    <n v="16"/>
    <n v="10"/>
    <n v="117729.3"/>
    <s v="UNIDAD"/>
    <s v="NO SOLICITADAS"/>
  </r>
  <r>
    <x v="11"/>
    <s v="02-02-01-004-002"/>
    <s v="02-02-01-004-002"/>
    <s v="Materiales y suministros - Productos metálicos elaborados (excepto maquinaria y equipo)"/>
    <s v="DISCO DIAMANTADO SEGMENTADO DE 4 1/2&quot; PARA PULIDORA DE 4&quot; "/>
    <n v="27112838"/>
    <s v="SELECCIÓN ABREVIADA SUBASTA INVERSA (NO DISPONIBLE)"/>
    <n v="2"/>
    <n v="3"/>
    <n v="16"/>
    <n v="10"/>
    <n v="117729.3"/>
    <s v="UNIDAD"/>
    <s v="NO SOLICITADAS"/>
  </r>
  <r>
    <x v="11"/>
    <s v="02-02-01-004-002"/>
    <s v="02-02-01-004-002"/>
    <s v="Materiales y suministros - Productos metálicos elaborados (excepto maquinaria y equipo)"/>
    <s v="DISCO DIAMANTADO TURBO DE 4 1/2&quot; PARA PULIDORA DE 4&quot;"/>
    <n v="27112838"/>
    <s v="SELECCIÓN ABREVIADA SUBASTA INVERSA (NO DISPONIBLE)"/>
    <n v="2"/>
    <n v="3"/>
    <n v="16"/>
    <n v="10"/>
    <n v="117729.3"/>
    <s v="UNIDAD"/>
    <s v="NO SOLICITADAS"/>
  </r>
  <r>
    <x v="11"/>
    <s v="02-02-01-004-002"/>
    <s v="02-02-01-004-002"/>
    <s v="Materiales y suministros - Productos metálicos elaborados (excepto maquinaria y equipo)"/>
    <s v="EMBOLO CERÁMICO - METÁLICO LAVAMANOS"/>
    <n v="47121807"/>
    <s v="SELECCIÓN ABREVIADA SUBASTA INVERSA (NO DISPONIBLE)"/>
    <n v="2"/>
    <n v="3"/>
    <n v="16"/>
    <n v="50"/>
    <n v="707004"/>
    <s v="UNIDAD"/>
    <s v="NO SOLICITADAS"/>
  </r>
  <r>
    <x v="11"/>
    <s v="02-02-01-004-002"/>
    <s v="02-02-01-004-002"/>
    <s v="Materiales y suministros - Productos metálicos elaborados (excepto maquinaria y equipo)"/>
    <s v="EMBOLO CERÁMICO - METÁLICO DUCHA"/>
    <n v="47121807"/>
    <s v="SELECCIÓN ABREVIADA SUBASTA INVERSA (NO DISPONIBLE)"/>
    <n v="2"/>
    <n v="3"/>
    <n v="16"/>
    <n v="50"/>
    <n v="669705"/>
    <s v="UNIDAD"/>
    <s v="NO SOLICITADAS"/>
  </r>
  <r>
    <x v="11"/>
    <s v="02-02-01-004-002"/>
    <s v="02-02-01-004-002"/>
    <s v="Materiales y suministros - Productos metálicos elaborados (excepto maquinaria y equipo)"/>
    <s v="EMBOLO DUCHA ROSCA FINA"/>
    <n v="47121807"/>
    <s v="SELECCIÓN ABREVIADA SUBASTA INVERSA (NO DISPONIBLE)"/>
    <n v="2"/>
    <n v="3"/>
    <n v="16"/>
    <n v="50"/>
    <n v="650605"/>
    <s v="UNIDAD"/>
    <s v="NO SOLICITADAS"/>
  </r>
  <r>
    <x v="11"/>
    <s v="02-02-01-004-002"/>
    <s v="02-02-01-004-002"/>
    <s v="Materiales y suministros - Productos metálicos elaborados (excepto maquinaria y equipo)"/>
    <s v="EMBOLO O VÁSTAGO DUCHA - ROSCA ORDINARIA"/>
    <n v="47121807"/>
    <s v="SELECCIÓN ABREVIADA SUBASTA INVERSA (NO DISPONIBLE)"/>
    <n v="2"/>
    <n v="3"/>
    <n v="16"/>
    <n v="30"/>
    <n v="427623.30000000005"/>
    <s v="UNIDAD"/>
    <s v="NO SOLICITADAS"/>
  </r>
  <r>
    <x v="11"/>
    <s v="02-02-01-004-002"/>
    <s v="02-02-01-004-002"/>
    <s v="Materiales y suministros - Productos metálicos elaborados (excepto maquinaria y equipo)"/>
    <s v="EMBOLO LAVAMANOS - CIERRE RÁPIDO"/>
    <n v="47121807"/>
    <s v="SELECCIÓN ABREVIADA SUBASTA INVERSA (NO DISPONIBLE)"/>
    <n v="2"/>
    <n v="3"/>
    <n v="16"/>
    <n v="30"/>
    <n v="334572.3"/>
    <s v="UNIDAD"/>
    <s v="NO SOLICITADAS"/>
  </r>
  <r>
    <x v="11"/>
    <s v="02-02-01-004-002"/>
    <s v="02-02-01-004-002"/>
    <s v="Materiales y suministros - Productos metálicos elaborados (excepto maquinaria y equipo)"/>
    <s v="EMBOLO DUCHA REF. O11270001"/>
    <n v="47121807"/>
    <s v="SELECCIÓN ABREVIADA SUBASTA INVERSA (NO DISPONIBLE)"/>
    <n v="2"/>
    <n v="3"/>
    <n v="16"/>
    <n v="80"/>
    <n v="1488661.6"/>
    <s v="UNIDAD"/>
    <s v="NO SOLICITADAS"/>
  </r>
  <r>
    <x v="11"/>
    <s v="02-02-01-004-002"/>
    <s v="02-02-01-004-002"/>
    <s v="Materiales y suministros - Productos metálicos elaborados (excepto maquinaria y equipo)"/>
    <s v="ESPÁTULA METÁLICA CON MANGO PLÁSTICO DE 2&quot;"/>
    <n v="27111909"/>
    <s v="SELECCIÓN ABREVIADA SUBASTA INVERSA (NO DISPONIBLE)"/>
    <n v="2"/>
    <n v="3"/>
    <n v="16"/>
    <n v="24"/>
    <n v="174971.76"/>
    <s v="UNIDAD"/>
    <s v="NO SOLICITADAS"/>
  </r>
  <r>
    <x v="11"/>
    <s v="02-02-01-004-002"/>
    <s v="02-02-01-004-002"/>
    <s v="Materiales y suministros - Productos metálicos elaborados (excepto maquinaria y equipo)"/>
    <s v="ESPÁTULA METÁLICA CON MANGO PLÁSTICO DE 3&quot;"/>
    <n v="27111909"/>
    <s v="SELECCIÓN ABREVIADA SUBASTA INVERSA (NO DISPONIBLE)"/>
    <n v="2"/>
    <n v="3"/>
    <n v="16"/>
    <n v="24"/>
    <n v="205350.48"/>
    <s v="UNIDAD"/>
    <s v="NO SOLICITADAS"/>
  </r>
  <r>
    <x v="11"/>
    <s v="02-02-01-004-002"/>
    <s v="02-02-01-004-002"/>
    <s v="Materiales y suministros - Productos metálicos elaborados (excepto maquinaria y equipo)"/>
    <s v="ESPÁTULA METÁLICA CON MANGO PLÁSTICO DE 4&quot;"/>
    <n v="27111909"/>
    <s v="SELECCIÓN ABREVIADA SUBASTA INVERSA (NO DISPONIBLE)"/>
    <n v="2"/>
    <n v="3"/>
    <n v="16"/>
    <n v="24"/>
    <n v="241042.80000000002"/>
    <s v="UNIDAD"/>
    <s v="NO SOLICITADAS"/>
  </r>
  <r>
    <x v="11"/>
    <s v="02-02-01-004-002"/>
    <s v="02-02-01-004-002"/>
    <s v="Materiales y suministros - Productos metálicos elaborados (excepto maquinaria y equipo)"/>
    <s v="ESPÁTULA METÁLICA CON MANGO PLÁSTICO DE 5&quot;"/>
    <n v="27111909"/>
    <s v="SELECCIÓN ABREVIADA SUBASTA INVERSA (NO DISPONIBLE)"/>
    <n v="2"/>
    <n v="3"/>
    <n v="16"/>
    <n v="24"/>
    <n v="230528.88"/>
    <s v="UNIDAD"/>
    <s v="NO SOLICITADAS"/>
  </r>
  <r>
    <x v="11"/>
    <s v="02-02-01-004-002"/>
    <s v="02-02-01-004-002"/>
    <s v="Materiales y suministros - Productos metálicos elaborados (excepto maquinaria y equipo)"/>
    <s v="HOMBRE-SOLO DE 10&quot; CURVO REF. 84-369"/>
    <n v="27112105"/>
    <s v="SELECCIÓN ABREVIADA SUBASTA INVERSA (NO DISPONIBLE)"/>
    <n v="2"/>
    <n v="3"/>
    <n v="16"/>
    <n v="5"/>
    <n v="194169.35"/>
    <s v="UNIDAD"/>
    <s v="NO SOLICITADAS"/>
  </r>
  <r>
    <x v="11"/>
    <s v="02-02-01-004-002"/>
    <s v="02-02-01-004-002"/>
    <s v="Materiales y suministros - Productos metálicos elaborados (excepto maquinaria y equipo)"/>
    <s v="JUEGO DE LLAVES DE BRISTOL - CON ORGANIZADOR PLÁSTICO. REF. TRP15542    PRESENTACIÓN (JUEGO DE 13 PIEZAS C/U)"/>
    <n v="27111710"/>
    <s v="SELECCIÓN ABREVIADA SUBASTA INVERSA (NO DISPONIBLE)"/>
    <n v="2"/>
    <n v="3"/>
    <n v="16"/>
    <n v="5"/>
    <n v="122404.7"/>
    <s v="UNIDAD"/>
    <s v="NO SOLICITADAS"/>
  </r>
  <r>
    <x v="11"/>
    <s v="02-02-01-004-002"/>
    <s v="02-02-01-004-002"/>
    <s v="Materiales y suministros - Productos metálicos elaborados (excepto maquinaria y equipo)"/>
    <s v="JUEGO DE FORMONES (½- 7/8- 1- 1.1/2)"/>
    <n v="27111911"/>
    <s v="SELECCIÓN ABREVIADA SUBASTA INVERSA (NO DISPONIBLE)"/>
    <n v="2"/>
    <n v="3"/>
    <n v="16"/>
    <n v="4"/>
    <n v="260336.84"/>
    <s v="UNIDAD"/>
    <s v="NO SOLICITADAS"/>
  </r>
  <r>
    <x v="11"/>
    <s v="02-02-01-004-002"/>
    <s v="02-02-01-004-002"/>
    <s v="Materiales y suministros - Productos metálicos elaborados (excepto maquinaria y equipo)"/>
    <s v="JUEGO DESTORNILLADORES PALA Y ESTRELLA MANGO PLÁSTICO REF. CUSHIONGRIP. PRESENTACIÓN (JUEGO X 10 PIEZAS C/U)"/>
    <n v="27111701"/>
    <s v="SELECCIÓN ABREVIADA SUBASTA INVERSA (NO DISPONIBLE)"/>
    <n v="2"/>
    <n v="3"/>
    <n v="16"/>
    <n v="10"/>
    <n v="604183.70000000007"/>
    <s v="UNIDAD"/>
    <s v="NO SOLICITADAS"/>
  </r>
  <r>
    <x v="11"/>
    <s v="02-02-01-004-002"/>
    <s v="02-02-01-004-002"/>
    <s v="Materiales y suministros - Productos metálicos elaborados (excepto maquinaria y equipo)"/>
    <s v="LLAVE DE CADENA PARA SERVICIO LIGERO 31310 MODELO C-12 PARA USO PLOMERÍA. - CAPACIDAD NOMINAL DE TUBO DE 22- CAPACIDAD REAL DE 4&quot; DE DIÁMETRO EXTERIOR, LONGITUD DE CADENA 394MM 15 1/2&quot;."/>
    <n v="20122845"/>
    <s v="SELECCIÓN ABREVIADA SUBASTA INVERSA (NO DISPONIBLE)"/>
    <n v="2"/>
    <n v="3"/>
    <n v="16"/>
    <n v="1"/>
    <n v="243459.03"/>
    <s v="UNIDAD"/>
    <s v="NO SOLICITADAS"/>
  </r>
  <r>
    <x v="11"/>
    <s v="02-02-01-004-002"/>
    <s v="02-02-01-004-002"/>
    <s v="Materiales y suministros - Productos metálicos elaborados (excepto maquinaria y equipo)"/>
    <s v="LLAVE MANDRIL 3/8 - 1/2 PARA TALADRO "/>
    <n v="31162212"/>
    <s v="SELECCIÓN ABREVIADA SUBASTA INVERSA (NO DISPONIBLE)"/>
    <n v="2"/>
    <n v="3"/>
    <n v="16"/>
    <n v="5"/>
    <n v="57681.549999999996"/>
    <s v="UNIDAD"/>
    <s v="NO SOLICITADAS"/>
  </r>
  <r>
    <x v="11"/>
    <s v="02-02-01-004-002"/>
    <s v="02-02-01-004-002"/>
    <s v="Materiales y suministros - Productos metálicos elaborados (excepto maquinaria y equipo)"/>
    <s v="LLANA METÁLICA LISA 11 X 5&quot; - MANGO PLÁSTICO"/>
    <n v="27112201"/>
    <s v="SELECCIÓN ABREVIADA SUBASTA INVERSA (NO DISPONIBLE)"/>
    <n v="2"/>
    <n v="3"/>
    <n v="16"/>
    <n v="20"/>
    <n v="290213.59999999998"/>
    <s v="UNIDAD"/>
    <s v="NO SOLICITADAS"/>
  </r>
  <r>
    <x v="11"/>
    <s v="02-02-01-004-002"/>
    <s v="02-02-01-004-002"/>
    <s v="Materiales y suministros - Productos metálicos elaborados (excepto maquinaria y equipo)"/>
    <s v="LLAVE PARED LAVADORA - METÁLICA OVALADA"/>
    <n v="30181701"/>
    <s v="SELECCIÓN ABREVIADA SUBASTA INVERSA (NO DISPONIBLE)"/>
    <n v="2"/>
    <n v="3"/>
    <n v="16"/>
    <n v="30"/>
    <n v="557762.4"/>
    <s v="UNIDAD"/>
    <s v="NO SOLICITADAS"/>
  </r>
  <r>
    <x v="11"/>
    <s v="02-02-01-004-002"/>
    <s v="02-02-01-004-002"/>
    <s v="Materiales y suministros - Productos metálicos elaborados (excepto maquinaria y equipo)"/>
    <s v="LLAVE TERMINAL ROSCA 1/2&quot; CROMADA REF. 977200001"/>
    <n v="23241615"/>
    <s v="SELECCIÓN ABREVIADA SUBASTA INVERSA (NO DISPONIBLE)"/>
    <n v="2"/>
    <n v="3"/>
    <n v="16"/>
    <n v="100"/>
    <n v="1897887"/>
    <s v="UNIDAD"/>
    <s v="NO SOLICITADAS"/>
  </r>
  <r>
    <x v="11"/>
    <s v="02-02-01-004-002"/>
    <s v="02-02-01-004-002"/>
    <s v="Materiales y suministros - Productos metálicos elaborados (excepto maquinaria y equipo)"/>
    <s v="MANIJA COCINA INTEGRAL CUADRADA DE 15CMS INOX"/>
    <n v="31162801"/>
    <s v="SELECCIÓN ABREVIADA SUBASTA INVERSA (NO DISPONIBLE)"/>
    <n v="2"/>
    <n v="3"/>
    <n v="16"/>
    <n v="600"/>
    <n v="3348006"/>
    <s v="UNIDAD"/>
    <s v="NO SOLICITADAS"/>
  </r>
  <r>
    <x v="11"/>
    <s v="02-02-01-004-002"/>
    <s v="02-02-01-004-002"/>
    <s v="Materiales y suministros - Productos metálicos elaborados (excepto maquinaria y equipo)"/>
    <s v="MEZCLADOR LAVAMANOS 4 CIERRE RÁPIDO REF. 01-1154-00"/>
    <n v="30181808"/>
    <s v="SELECCIÓN ABREVIADA SUBASTA INVERSA (NO DISPONIBLE)"/>
    <n v="2"/>
    <n v="3"/>
    <n v="16"/>
    <n v="70"/>
    <n v="2423158.5"/>
    <s v="UNIDAD"/>
    <s v="NO SOLICITADAS"/>
  </r>
  <r>
    <x v="11"/>
    <s v="02-02-01-004-002"/>
    <s v="02-02-01-004-002"/>
    <s v="Materiales y suministros - Productos metálicos elaborados (excepto maquinaria y equipo)"/>
    <s v="MEZCLADOR LAVAMANOS 8 CIERRE RÁPIDO REF. 01-1103-00"/>
    <n v="30181808"/>
    <s v="SELECCIÓN ABREVIADA SUBASTA INVERSA (NO DISPONIBLE)"/>
    <n v="2"/>
    <n v="3"/>
    <n v="16"/>
    <n v="10"/>
    <n v="405719.10000000003"/>
    <s v="UNIDAD"/>
    <s v="NO SOLICITADAS"/>
  </r>
  <r>
    <x v="11"/>
    <s v="02-02-01-004-002"/>
    <s v="02-02-01-004-002"/>
    <s v="Materiales y suministros - Productos metálicos elaborados (excepto maquinaria y equipo)"/>
    <s v="MEZCLADOR LAVAPLATOS CUELLO GANSO DE 8&quot; REF. 01-1151-00"/>
    <n v="30181808"/>
    <s v="SELECCIÓN ABREVIADA SUBASTA INVERSA (NO DISPONIBLE)"/>
    <n v="2"/>
    <n v="3"/>
    <n v="16"/>
    <n v="100"/>
    <n v="4280505"/>
    <s v="UNIDAD"/>
    <s v="NO SOLICITADAS"/>
  </r>
  <r>
    <x v="11"/>
    <s v="02-02-01-004-002"/>
    <s v="02-02-01-004-002"/>
    <s v="Materiales y suministros - Productos metálicos elaborados (excepto maquinaria y equipo)"/>
    <s v="MEZCLADOR PARA DUCHA"/>
    <n v="30181808"/>
    <s v="SELECCIÓN ABREVIADA SUBASTA INVERSA (NO DISPONIBLE)"/>
    <n v="2"/>
    <n v="3"/>
    <n v="16"/>
    <n v="10"/>
    <n v="684957"/>
    <s v="UNIDAD"/>
    <s v="NO SOLICITADAS"/>
  </r>
  <r>
    <x v="11"/>
    <s v="02-02-01-004-002"/>
    <s v="02-02-01-004-002"/>
    <s v="Materiales y suministros - Productos metálicos elaborados (excepto maquinaria y equipo)"/>
    <s v="PALUSTRE METÁLICO CON MANGO PLÁSTICO DE 5&quot;"/>
    <n v="27112201"/>
    <s v="SELECCIÓN ABREVIADA SUBASTA INVERSA (NO DISPONIBLE)"/>
    <n v="2"/>
    <n v="3"/>
    <n v="16"/>
    <n v="5"/>
    <n v="54217.85"/>
    <s v="UNIDAD"/>
    <s v="NO SOLICITADAS"/>
  </r>
  <r>
    <x v="11"/>
    <s v="02-02-01-004-002"/>
    <s v="02-02-01-004-002"/>
    <s v="Materiales y suministros - Productos metálicos elaborados (excepto maquinaria y equipo)"/>
    <s v="PALUSTRE METÁLICO CON MANGO PLÁSTICO DE 8&quot;"/>
    <n v="27112201"/>
    <s v="SELECCIÓN ABREVIADA SUBASTA INVERSA (NO DISPONIBLE)"/>
    <n v="2"/>
    <n v="3"/>
    <n v="16"/>
    <n v="5"/>
    <n v="79010.399999999994"/>
    <s v="UNIDAD"/>
    <s v="NO SOLICITADAS"/>
  </r>
  <r>
    <x v="11"/>
    <s v="02-02-01-004-002"/>
    <s v="02-02-01-004-002"/>
    <s v="Materiales y suministros - Productos metálicos elaborados (excepto maquinaria y equipo)"/>
    <s v="PUNTEROS O CINCEL DE 12&quot; DE LARGO CUÑA 1&quot;"/>
    <n v="27111914"/>
    <s v="SELECCIÓN ABREVIADA SUBASTA INVERSA (NO DISPONIBLE)"/>
    <n v="2"/>
    <n v="3"/>
    <n v="16"/>
    <n v="2"/>
    <n v="57312.88"/>
    <s v="UNIDAD"/>
    <s v="NO SOLICITADAS"/>
  </r>
  <r>
    <x v="11"/>
    <s v="02-02-01-004-002"/>
    <s v="02-02-01-004-002"/>
    <s v="Materiales y suministros - Productos metálicos elaborados (excepto maquinaria y equipo)"/>
    <s v="REGISTRO DE BOLA EN BRONCE DE 1&quot;"/>
    <n v="30181701"/>
    <s v="SELECCIÓN ABREVIADA SUBASTA INVERSA (NO DISPONIBLE)"/>
    <n v="2"/>
    <n v="3"/>
    <n v="16"/>
    <n v="10"/>
    <n v="338705.89999999997"/>
    <s v="UNIDAD"/>
    <s v="NO SOLICITADAS"/>
  </r>
  <r>
    <x v="11"/>
    <s v="02-02-01-004-002"/>
    <s v="02-02-01-004-002"/>
    <s v="Materiales y suministros - Productos metálicos elaborados (excepto maquinaria y equipo)"/>
    <s v="REGISTRO DE BOLA EN BRONCE DE 1/2&quot;"/>
    <n v="30181701"/>
    <s v="SELECCIÓN ABREVIADA SUBASTA INVERSA (NO DISPONIBLE)"/>
    <n v="2"/>
    <n v="3"/>
    <n v="16"/>
    <n v="20"/>
    <n v="372165.4"/>
    <s v="UNIDAD"/>
    <s v="NO SOLICITADAS"/>
  </r>
  <r>
    <x v="11"/>
    <s v="02-02-01-004-002"/>
    <s v="02-02-01-004-002"/>
    <s v="Materiales y suministros - Productos metálicos elaborados (excepto maquinaria y equipo)"/>
    <s v="REGISTRO DE BOLA EN BRONCE DE 3/4&quot;"/>
    <n v="30181701"/>
    <s v="SELECCIÓN ABREVIADA SUBASTA INVERSA (NO DISPONIBLE)"/>
    <n v="2"/>
    <n v="3"/>
    <n v="16"/>
    <n v="20"/>
    <n v="498684.19999999995"/>
    <s v="UNIDAD"/>
    <s v="NO SOLICITADAS"/>
  </r>
  <r>
    <x v="11"/>
    <s v="02-02-01-004-002"/>
    <s v="02-02-01-004-002"/>
    <s v="Materiales y suministros - Productos metálicos elaborados (excepto maquinaria y equipo)"/>
    <s v="REGISTRO DE CORTINA 1&quot; RW"/>
    <n v="30181701"/>
    <s v="SELECCIÓN ABREVIADA SUBASTA INVERSA (NO DISPONIBLE)"/>
    <n v="2"/>
    <n v="3"/>
    <n v="16"/>
    <n v="30"/>
    <n v="839879.70000000007"/>
    <s v="UNIDAD"/>
    <s v="NO SOLICITADAS"/>
  </r>
  <r>
    <x v="11"/>
    <s v="02-02-01-004-002"/>
    <s v="02-02-01-004-002"/>
    <s v="Materiales y suministros - Productos metálicos elaborados (excepto maquinaria y equipo)"/>
    <s v="REGISTRO DE CORTINA 1/2&quot; RW"/>
    <n v="30181701"/>
    <s v="SELECCIÓN ABREVIADA SUBASTA INVERSA (NO DISPONIBLE)"/>
    <n v="2"/>
    <n v="3"/>
    <n v="16"/>
    <n v="80"/>
    <n v="1262874.3999999999"/>
    <s v="UNIDAD"/>
    <s v="NO SOLICITADAS"/>
  </r>
  <r>
    <x v="11"/>
    <s v="02-02-01-004-002"/>
    <s v="02-02-01-004-002"/>
    <s v="Materiales y suministros - Productos metálicos elaborados (excepto maquinaria y equipo)"/>
    <s v="REGISTRO DE CORTINA 3/4&quot; RW"/>
    <n v="30181701"/>
    <s v="SELECCIÓN ABREVIADA SUBASTA INVERSA (NO DISPONIBLE)"/>
    <n v="2"/>
    <n v="3"/>
    <n v="16"/>
    <n v="50"/>
    <n v="1068914.5"/>
    <s v="UNIDAD"/>
    <s v="NO SOLICITADAS"/>
  </r>
  <r>
    <x v="11"/>
    <s v="02-02-01-004-002"/>
    <s v="02-02-01-004-002"/>
    <s v="Materiales y suministros - Productos metálicos elaborados (excepto maquinaria y equipo)"/>
    <s v="SIFÓN DE ACORDEÓN CROMADO LAVAMOS/LAVAPLATOS REF. 04001811"/>
    <n v="30181605"/>
    <s v="SELECCIÓN ABREVIADA SUBASTA INVERSA (NO DISPONIBLE)"/>
    <n v="2"/>
    <n v="3"/>
    <n v="16"/>
    <n v="70"/>
    <n v="1797612.6"/>
    <s v="UNIDAD"/>
    <s v="NO SOLICITADAS"/>
  </r>
  <r>
    <x v="11"/>
    <s v="02-02-01-004-002"/>
    <s v="02-02-01-004-002"/>
    <s v="Materiales y suministros - Productos metálicos elaborados (excepto maquinaria y equipo)"/>
    <s v="SIFÓN LAVAMANOS"/>
    <n v="30181605"/>
    <s v="SELECCIÓN ABREVIADA SUBASTA INVERSA (NO DISPONIBLE)"/>
    <n v="2"/>
    <n v="3"/>
    <n v="16"/>
    <n v="50"/>
    <n v="511104.5"/>
    <s v="UNIDAD"/>
    <s v="NO SOLICITADAS"/>
  </r>
  <r>
    <x v="11"/>
    <s v="02-02-01-004-002"/>
    <s v="02-02-01-004-002"/>
    <s v="Materiales y suministros - Productos metálicos elaborados (excepto maquinaria y equipo)"/>
    <s v="SIFÓN LAVAMANOS BOTELLA GRIS "/>
    <n v="30181605"/>
    <s v="SELECCIÓN ABREVIADA SUBASTA INVERSA (NO DISPONIBLE)"/>
    <n v="2"/>
    <n v="3"/>
    <n v="16"/>
    <n v="40"/>
    <n v="408883.6"/>
    <s v="UNIDAD"/>
    <s v="NO SOLICITADAS"/>
  </r>
  <r>
    <x v="11"/>
    <s v="02-02-01-004-002"/>
    <s v="02-02-01-004-002"/>
    <s v="Materiales y suministros - Productos metálicos elaborados (excepto maquinaria y equipo)"/>
    <s v="SIFÓN LAVAPLATOS REF. 935113331 "/>
    <n v="30181605"/>
    <s v="SELECCIÓN ABREVIADA SUBASTA INVERSA (NO DISPONIBLE)"/>
    <n v="2"/>
    <n v="3"/>
    <n v="16"/>
    <n v="20"/>
    <n v="245550.6"/>
    <s v="UNIDAD"/>
    <s v="NO SOLICITADAS"/>
  </r>
  <r>
    <x v="11"/>
    <s v="02-02-01-004-002"/>
    <s v="02-02-01-004-002"/>
    <s v="Materiales y suministros - Productos metálicos elaborados (excepto maquinaria y equipo)"/>
    <s v="SIFÓN LAVAPLATOS EN &quot;P&quot;"/>
    <n v="30181605"/>
    <s v="SELECCIÓN ABREVIADA SUBASTA INVERSA (NO DISPONIBLE)"/>
    <n v="2"/>
    <n v="3"/>
    <n v="16"/>
    <n v="30"/>
    <n v="306662.7"/>
    <s v="UNIDAD"/>
    <s v="NO SOLICITADAS"/>
  </r>
  <r>
    <x v="11"/>
    <s v="02-02-01-004-002"/>
    <s v="02-02-01-004-002"/>
    <s v="Materiales y suministros - Productos metálicos elaborados (excepto maquinaria y equipo)"/>
    <s v="TORNILLO CON CABEZA NEGRA PARA MADERA 1&quot; (PAQUETE X 500 UND)"/>
    <n v="31161508"/>
    <s v="SELECCIÓN ABREVIADA SUBASTA INVERSA (NO DISPONIBLE)"/>
    <n v="2"/>
    <n v="3"/>
    <n v="16"/>
    <n v="20"/>
    <n v="178537.40000000002"/>
    <s v="UNIDAD"/>
    <s v="NO SOLICITADAS"/>
  </r>
  <r>
    <x v="11"/>
    <s v="02-02-01-004-002"/>
    <s v="02-02-01-004-002"/>
    <s v="Materiales y suministros - Productos metálicos elaborados (excepto maquinaria y equipo)"/>
    <s v="TORNILLO CON CABEZA NEGRA PARA MADERA 1-1/2&quot; (PAQUETE X 500 UND)"/>
    <n v="31161508"/>
    <s v="SELECCIÓN ABREVIADA SUBASTA INVERSA (NO DISPONIBLE)"/>
    <n v="2"/>
    <n v="3"/>
    <n v="16"/>
    <n v="20"/>
    <n v="193456.8"/>
    <s v="UNIDAD"/>
    <s v="NO SOLICITADAS"/>
  </r>
  <r>
    <x v="11"/>
    <s v="02-02-01-004-002"/>
    <s v="02-02-01-004-002"/>
    <s v="Materiales y suministros - Productos metálicos elaborados (excepto maquinaria y equipo)"/>
    <s v="TORNILLO CON CABEZA NEGRA PARA MADERA 1-1/4&quot; (PAQUETE X 500 UND)"/>
    <n v="31161508"/>
    <s v="SELECCIÓN ABREVIADA SUBASTA INVERSA (NO DISPONIBLE)"/>
    <n v="2"/>
    <n v="3"/>
    <n v="16"/>
    <n v="2"/>
    <n v="18604.46"/>
    <s v="UNIDAD"/>
    <s v="NO SOLICITADAS"/>
  </r>
  <r>
    <x v="11"/>
    <s v="02-02-01-004-002"/>
    <s v="02-02-01-004-002"/>
    <s v="Materiales y suministros - Productos metálicos elaborados (excepto maquinaria y equipo)"/>
    <s v="TORNILLO CON CABEZA NEGRA PARA MADERA 2&quot; (PAQUETE X 500 UND)"/>
    <n v="31161508"/>
    <s v="SELECCIÓN ABREVIADA SUBASTA INVERSA (NO DISPONIBLE)"/>
    <n v="2"/>
    <n v="3"/>
    <n v="16"/>
    <n v="25"/>
    <n v="297673.25"/>
    <s v="UNIDAD"/>
    <s v="NO SOLICITADAS"/>
  </r>
  <r>
    <x v="11"/>
    <s v="02-02-01-004-002"/>
    <s v="02-02-01-004-002"/>
    <s v="Materiales y suministros - Productos metálicos elaborados (excepto maquinaria y equipo)"/>
    <s v="TORNILLO CON CABEZA NEGRA PARA MADERA 3/4&quot; (PAQUETE X 500 UND)"/>
    <n v="31161508"/>
    <s v="SELECCIÓN ABREVIADA SUBASTA INVERSA (NO DISPONIBLE)"/>
    <n v="2"/>
    <n v="3"/>
    <n v="16"/>
    <n v="2"/>
    <n v="17112.54"/>
    <s v="UNIDAD"/>
    <s v="NO SOLICITADAS"/>
  </r>
  <r>
    <x v="11"/>
    <s v="02-02-01-004-002"/>
    <s v="02-02-01-004-002"/>
    <s v="Materiales y suministros - Productos metálicos elaborados (excepto maquinaria y equipo)"/>
    <s v="ZORRA DE CARGA METÁLICA CURVA. CAPACIDAD 250 KG"/>
    <n v="24101507"/>
    <s v="SELECCIÓN ABREVIADA SUBASTA INVERSA (NO DISPONIBLE)"/>
    <n v="2"/>
    <n v="3"/>
    <n v="16"/>
    <n v="1"/>
    <n v="181046.99"/>
    <s v="UNIDAD"/>
    <s v="NO SOLICITADAS"/>
  </r>
  <r>
    <x v="11"/>
    <s v="02-02-01-004-002"/>
    <s v="02-02-01-004-002"/>
    <s v="Materiales y suministros - Productos metálicos elaborados (excepto maquinaria y equipo)"/>
    <s v="CANDADOS ARCO EN ACERO CON RECUBRIMIENTO EN PVC. REF. 860."/>
    <n v="46171501"/>
    <s v="SELECCIÓN ABREVIADA SUBASTA INVERSA (NO DISPONIBLE)"/>
    <n v="2"/>
    <n v="3"/>
    <n v="16"/>
    <n v="12"/>
    <n v="609322.92000000004"/>
    <s v="UNIDAD"/>
    <s v="NO SOLICITADAS"/>
  </r>
  <r>
    <x v="11"/>
    <s v="02-02-01-004-002"/>
    <s v="02-02-01-004-002"/>
    <s v="Materiales y suministros - Productos metálicos elaborados (excepto maquinaria y equipo)"/>
    <s v="CERRADURA DE EMBUTIR 170 1/4 AUXILIAR PLATEADA"/>
    <n v="31162402"/>
    <s v="SELECCIÓN ABREVIADA SUBASTA INVERSA (NO DISPONIBLE)"/>
    <n v="2"/>
    <n v="3"/>
    <n v="16"/>
    <n v="5"/>
    <n v="221038.30000000002"/>
    <s v="UNIDAD"/>
    <s v="NO SOLICITADAS"/>
  </r>
  <r>
    <x v="11"/>
    <s v="02-02-01-004-002"/>
    <s v="02-02-01-004-002"/>
    <s v="Materiales y suministros - Productos metálicos elaborados (excepto maquinaria y equipo)"/>
    <s v="CERRADURA ENTRADA PRINCIPAL / OFICINA METÁLICA POMO PLATEADA Ó CROMADO"/>
    <n v="31162402"/>
    <s v="SELECCIÓN ABREVIADA SUBASTA INVERSA (NO DISPONIBLE)"/>
    <n v="2"/>
    <n v="3"/>
    <n v="16"/>
    <n v="12"/>
    <n v="627454.07999999996"/>
    <s v="UNIDAD"/>
    <s v="NO SOLICITADAS"/>
  </r>
  <r>
    <x v="11"/>
    <s v="02-02-01-004-002"/>
    <s v="02-02-01-004-002"/>
    <s v="Materiales y suministros - Productos metálicos elaborados (excepto maquinaria y equipo)"/>
    <s v="CERRADURA 987 DE SOBREPONER DOBLE PASADOR DERECHA"/>
    <n v="31162402"/>
    <s v="SELECCIÓN ABREVIADA SUBASTA INVERSA (NO DISPONIBLE)"/>
    <n v="2"/>
    <n v="3"/>
    <n v="16"/>
    <n v="5"/>
    <n v="425247.2"/>
    <s v="UNIDAD"/>
    <s v="NO SOLICITADAS"/>
  </r>
  <r>
    <x v="11"/>
    <s v="02-02-01-004-002"/>
    <s v="02-02-01-004-002"/>
    <s v="Materiales y suministros - Productos metálicos elaborados (excepto maquinaria y equipo)"/>
    <s v="CERRADURA 987 DE SOBREPONER DOBLE PASADOR IZQUIERDA"/>
    <n v="31162402"/>
    <s v="SELECCIÓN ABREVIADA SUBASTA INVERSA (NO DISPONIBLE)"/>
    <n v="2"/>
    <n v="3"/>
    <n v="16"/>
    <n v="5"/>
    <n v="425247.2"/>
    <s v="UNIDAD"/>
    <s v="NO SOLICITADAS"/>
  </r>
  <r>
    <x v="11"/>
    <s v="02-02-01-004-002"/>
    <s v="02-02-01-004-002"/>
    <s v="Materiales y suministros - Productos metálicos elaborados (excepto maquinaria y equipo)"/>
    <s v="DISCO ABRASIVO DE CORTE DE PULIDORA PARA METAL DE 4&quot;"/>
    <n v="27112838"/>
    <s v="SELECCIÓN ABREVIADA SUBASTA INVERSA (NO DISPONIBLE)"/>
    <n v="2"/>
    <n v="3"/>
    <n v="16"/>
    <n v="3"/>
    <n v="16740.03"/>
    <s v="UNIDAD"/>
    <s v="NO SOLICITADAS"/>
  </r>
  <r>
    <x v="11"/>
    <s v="02-02-01-004-002"/>
    <s v="02-02-01-004-002"/>
    <s v="Materiales y suministros - Productos metálicos elaborados (excepto maquinaria y equipo)"/>
    <s v="DISCO ABRASIVO DE CORTE DE PULIDORA PARA METAL DE 7&quot;"/>
    <n v="27112838"/>
    <s v="SELECCIÓN ABREVIADA SUBASTA INVERSA (NO DISPONIBLE)"/>
    <n v="2"/>
    <n v="3"/>
    <n v="16"/>
    <n v="3"/>
    <n v="27906.69"/>
    <s v="UNIDAD"/>
    <s v="NO SOLICITADAS"/>
  </r>
  <r>
    <x v="11"/>
    <s v="02-02-01-004-002"/>
    <s v="02-02-01-004-002"/>
    <s v="Materiales y suministros - Productos metálicos elaborados (excepto maquinaria y equipo)"/>
    <s v="DISCO DE SIERRA MADERA PRECISIÓN 7 1/4&quot; DE 24 DIENTES"/>
    <n v="27112838"/>
    <s v="SELECCIÓN ABREVIADA SUBASTA INVERSA (NO DISPONIBLE)"/>
    <n v="2"/>
    <n v="3"/>
    <n v="16"/>
    <n v="2"/>
    <n v="44624.84"/>
    <s v="UNIDAD"/>
    <s v="NO SOLICITADAS"/>
  </r>
  <r>
    <x v="11"/>
    <s v="02-02-01-004-002"/>
    <s v="02-02-01-004-002"/>
    <s v="Materiales y suministros - Productos metálicos elaborados (excepto maquinaria y equipo)"/>
    <s v="DISCO DE SIERRA MADERA PRECISIÓN 7 1/4&quot; DE 40 DIENTES"/>
    <n v="27112838"/>
    <s v="SELECCIÓN ABREVIADA SUBASTA INVERSA (NO DISPONIBLE)"/>
    <n v="2"/>
    <n v="3"/>
    <n v="16"/>
    <n v="2"/>
    <n v="84300.62"/>
    <s v="UNIDAD"/>
    <s v="NO SOLICITADAS"/>
  </r>
  <r>
    <x v="11"/>
    <s v="02-02-01-004-002"/>
    <s v="02-02-01-004-002"/>
    <s v="Materiales y suministros - Productos metálicos elaborados (excepto maquinaria y equipo)"/>
    <s v="DISCO DIAMANTADO CONTINUO DE 4 1/2&quot; PARA PULIDORA DE 4&quot;"/>
    <n v="27112838"/>
    <s v="SELECCIÓN ABREVIADA SUBASTA INVERSA (NO DISPONIBLE)"/>
    <n v="2"/>
    <n v="3"/>
    <n v="16"/>
    <n v="3"/>
    <n v="35318.79"/>
    <s v="UNIDAD"/>
    <s v="NO SOLICITADAS"/>
  </r>
  <r>
    <x v="11"/>
    <s v="02-02-01-004-002"/>
    <s v="02-02-01-004-002"/>
    <s v="Materiales y suministros - Productos metálicos elaborados (excepto maquinaria y equipo)"/>
    <s v="DISCO DIAMANTADO CONTINUO DE 7&quot; PARA PULIDORA DE 9&quot;"/>
    <n v="27112838"/>
    <s v="SELECCIÓN ABREVIADA SUBASTA INVERSA (NO DISPONIBLE)"/>
    <n v="2"/>
    <n v="3"/>
    <n v="16"/>
    <n v="3"/>
    <n v="114354.93"/>
    <s v="UNIDAD"/>
    <s v="NO SOLICITADAS"/>
  </r>
  <r>
    <x v="11"/>
    <s v="02-02-01-004-002"/>
    <s v="02-02-01-004-002"/>
    <s v="Materiales y suministros - Productos metálicos elaborados (excepto maquinaria y equipo)"/>
    <s v="DISCO DIAMANTADO SEGMENTADO DE 4 1/2&quot; PARA PULIDORA DE 4&quot; "/>
    <n v="27112838"/>
    <s v="SELECCIÓN ABREVIADA SUBASTA INVERSA (NO DISPONIBLE)"/>
    <n v="2"/>
    <n v="3"/>
    <n v="16"/>
    <n v="3"/>
    <n v="35318.79"/>
    <s v="UNIDAD"/>
    <s v="NO SOLICITADAS"/>
  </r>
  <r>
    <x v="11"/>
    <s v="02-02-01-004-002"/>
    <s v="02-02-01-004-002"/>
    <s v="Materiales y suministros - Productos metálicos elaborados (excepto maquinaria y equipo)"/>
    <s v="DISCO DIAMANTADO SEGMENTADO DE 7&quot; PARA PULIDORA DE 9&quot;"/>
    <n v="27112838"/>
    <s v="SELECCIÓN ABREVIADA SUBASTA INVERSA (NO DISPONIBLE)"/>
    <n v="2"/>
    <n v="3"/>
    <n v="16"/>
    <n v="3"/>
    <n v="114354.93"/>
    <s v="UNIDAD"/>
    <s v="NO SOLICITADAS"/>
  </r>
  <r>
    <x v="11"/>
    <s v="02-02-01-004-002"/>
    <s v="02-02-01-004-002"/>
    <s v="Materiales y suministros - Productos metálicos elaborados (excepto maquinaria y equipo)"/>
    <s v="DISCO DIAMANTADO TURBO DE 4 1/2&quot; PARA PULIDORA DE 4&quot;"/>
    <n v="27112838"/>
    <s v="SELECCIÓN ABREVIADA SUBASTA INVERSA (NO DISPONIBLE)"/>
    <n v="2"/>
    <n v="3"/>
    <n v="16"/>
    <n v="3"/>
    <n v="35318.79"/>
    <s v="UNIDAD"/>
    <s v="NO SOLICITADAS"/>
  </r>
  <r>
    <x v="11"/>
    <s v="02-02-01-004-002"/>
    <s v="02-02-01-004-002"/>
    <s v="Materiales y suministros - Productos metálicos elaborados (excepto maquinaria y equipo)"/>
    <s v="DISCO DIAMANTADO TURBO DE 4&quot; PARA PULIDORA DE 9&quot;"/>
    <n v="27112838"/>
    <s v="SELECCIÓN ABREVIADA SUBASTA INVERSA (NO DISPONIBLE)"/>
    <n v="2"/>
    <n v="3"/>
    <n v="16"/>
    <n v="3"/>
    <n v="35318.79"/>
    <s v="UNIDAD"/>
    <s v="NO SOLICITADAS"/>
  </r>
  <r>
    <x v="11"/>
    <s v="02-02-01-004-002"/>
    <s v="02-02-01-004-002"/>
    <s v="Materiales y suministros - Productos metálicos elaborados (excepto maquinaria y equipo)"/>
    <s v="DISCO TUNGSTENO 10&quot; DE 80 DIENTES PARA SIERRA CIRCULAR"/>
    <n v="27112838"/>
    <s v="SELECCIÓN ABREVIADA SUBASTA INVERSA (NO DISPONIBLE)"/>
    <n v="2"/>
    <n v="3"/>
    <n v="16"/>
    <n v="2"/>
    <n v="306738.65999999997"/>
    <s v="UNIDAD"/>
    <s v="NO SOLICITADAS"/>
  </r>
  <r>
    <x v="11"/>
    <s v="02-02-01-004-002"/>
    <s v="02-02-01-004-002"/>
    <s v="Materiales y suministros - Productos metálicos elaborados (excepto maquinaria y equipo)"/>
    <s v="DISCO TUNGSTENO 12&quot; DE 80 DIENTES PARA SIERRA CIRCULAR"/>
    <n v="27112838"/>
    <s v="SELECCIÓN ABREVIADA SUBASTA INVERSA (NO DISPONIBLE)"/>
    <n v="2"/>
    <n v="3"/>
    <n v="16"/>
    <n v="2"/>
    <n v="332053.96000000002"/>
    <s v="UNIDAD"/>
    <s v="NO SOLICITADAS"/>
  </r>
  <r>
    <x v="11"/>
    <s v="02-02-01-004-002"/>
    <s v="02-02-01-004-002"/>
    <s v="Materiales y suministros - Productos metálicos elaborados (excepto maquinaria y equipo)"/>
    <s v="DISCO TUNGSTENO 14&quot; DE 80 DIENTES PARA SIERRA CIRCULAR"/>
    <n v="27112838"/>
    <s v="SELECCIÓN ABREVIADA SUBASTA INVERSA (NO DISPONIBLE)"/>
    <n v="2"/>
    <n v="3"/>
    <n v="16"/>
    <n v="2"/>
    <n v="363319.82"/>
    <s v="UNIDAD"/>
    <s v="NO SOLICITADAS"/>
  </r>
  <r>
    <x v="11"/>
    <s v="02-02-01-004-002"/>
    <s v="02-02-01-004-002"/>
    <s v="Materiales y suministros - Productos metálicos elaborados (excepto maquinaria y equipo)"/>
    <s v="ESPÁTULA METÁLICA CON MANGO PLÁSTICO DE 2&quot;"/>
    <n v="27111909"/>
    <s v="SELECCIÓN ABREVIADA SUBASTA INVERSA (NO DISPONIBLE)"/>
    <n v="2"/>
    <n v="3"/>
    <n v="16"/>
    <n v="5"/>
    <n v="36452.449999999997"/>
    <s v="UNIDAD"/>
    <s v="NO SOLICITADAS"/>
  </r>
  <r>
    <x v="11"/>
    <s v="02-02-01-004-002"/>
    <s v="02-02-01-004-002"/>
    <s v="Materiales y suministros - Productos metálicos elaborados (excepto maquinaria y equipo)"/>
    <s v="ESPÁTULA METÁLICA CON MANGO PLÁSTICO DE 4&quot;"/>
    <n v="27111909"/>
    <s v="SELECCIÓN ABREVIADA SUBASTA INVERSA (NO DISPONIBLE)"/>
    <n v="2"/>
    <n v="3"/>
    <n v="16"/>
    <n v="5"/>
    <n v="50217.25"/>
    <s v="UNIDAD"/>
    <s v="NO SOLICITADAS"/>
  </r>
  <r>
    <x v="11"/>
    <s v="02-02-01-004-002"/>
    <s v="02-02-01-004-002"/>
    <s v="Materiales y suministros - Productos metálicos elaborados (excepto maquinaria y equipo)"/>
    <s v="GRAPA CERCA O ENCERRAMIENTO X CAJA DE 1000 GR. C/U SECCIÓN 1 1/4 X 9&quot;"/>
    <n v="31162402"/>
    <s v="SELECCIÓN ABREVIADA SUBASTA INVERSA (NO DISPONIBLE)"/>
    <n v="2"/>
    <n v="3"/>
    <n v="16"/>
    <n v="3"/>
    <n v="26951.64"/>
    <s v="UNIDAD"/>
    <s v="NO SOLICITADAS"/>
  </r>
  <r>
    <x v="11"/>
    <s v="02-02-01-004-002"/>
    <s v="02-02-01-004-002"/>
    <s v="Materiales y suministros - Productos metálicos elaborados (excepto maquinaria y equipo)"/>
    <s v="HOJA DE SEGUETA FLEXIBLE BIMETÁLICA REF. 1224R"/>
    <n v="27111500"/>
    <s v="SELECCIÓN ABREVIADA SUBASTA INVERSA (NO DISPONIBLE)"/>
    <n v="2"/>
    <n v="3"/>
    <n v="16"/>
    <n v="15"/>
    <n v="89257.349999999991"/>
    <s v="UNIDAD"/>
    <s v="NO SOLICITADAS"/>
  </r>
  <r>
    <x v="11"/>
    <s v="02-02-01-004-002"/>
    <s v="02-02-01-004-002"/>
    <s v="Materiales y suministros - Productos metálicos elaborados (excepto maquinaria y equipo)"/>
    <s v="LLAVE DE PUSH PARA ORINAL- ECONOMIZADORA METÁLICA"/>
    <n v="23241615"/>
    <s v="SELECCIÓN ABREVIADA SUBASTA INVERSA (NO DISPONIBLE)"/>
    <n v="2"/>
    <n v="3"/>
    <n v="16"/>
    <n v="10"/>
    <n v="1002937.4"/>
    <s v="UNIDAD"/>
    <s v="NO SOLICITADAS"/>
  </r>
  <r>
    <x v="11"/>
    <s v="02-02-01-004-002"/>
    <s v="02-02-01-004-002"/>
    <s v="Materiales y suministros - Productos metálicos elaborados (excepto maquinaria y equipo)"/>
    <s v="LLANA METÁLICA LISA 11 X 5&quot; - MANGO PLÁSTICO"/>
    <n v="27112201"/>
    <s v="SELECCIÓN ABREVIADA SUBASTA INVERSA (NO DISPONIBLE)"/>
    <n v="2"/>
    <n v="3"/>
    <n v="16"/>
    <n v="5"/>
    <n v="72553.399999999994"/>
    <s v="UNIDAD"/>
    <s v="NO SOLICITADAS"/>
  </r>
  <r>
    <x v="11"/>
    <s v="02-02-01-004-002"/>
    <s v="02-02-01-004-002"/>
    <s v="Materiales y suministros - Productos metálicos elaborados (excepto maquinaria y equipo)"/>
    <s v="LLAVE PARA LAVAMANOS DE PUSH METÁLICA LIVIANA AHORRADOR. CON REPUESTO"/>
    <n v="23241615"/>
    <s v="SELECCIÓN ABREVIADA SUBASTA INVERSA (NO DISPONIBLE)"/>
    <n v="2"/>
    <n v="3"/>
    <n v="16"/>
    <n v="15"/>
    <n v="1753282.5"/>
    <s v="UNIDAD"/>
    <s v="NO SOLICITADAS"/>
  </r>
  <r>
    <x v="11"/>
    <s v="02-02-01-004-002"/>
    <s v="02-02-01-004-002"/>
    <s v="Materiales y suministros - Productos metálicos elaborados (excepto maquinaria y equipo)"/>
    <s v="LLAVE TERMINAL ROSCA 1/2&quot; CROMADA REF. 977200001"/>
    <n v="23241615"/>
    <s v="SELECCIÓN ABREVIADA SUBASTA INVERSA (NO DISPONIBLE)"/>
    <n v="2"/>
    <n v="3"/>
    <n v="16"/>
    <n v="15"/>
    <n v="284683.05"/>
    <s v="UNIDAD"/>
    <s v="NO SOLICITADAS"/>
  </r>
  <r>
    <x v="11"/>
    <s v="02-02-01-004-002"/>
    <s v="02-02-01-004-002"/>
    <s v="Materiales y suministros - Productos metálicos elaborados (excepto maquinaria y equipo)"/>
    <s v="MALLA GALLINERO SECCIÓN (HUECO 1 1/4 X 1.50 MTS DE ANCHO) X ROLLO DE 30 MTS. EN ALAMBRE GALVANIZADO"/>
    <n v="11162111"/>
    <s v="SELECCIÓN ABREVIADA SUBASTA INVERSA (NO DISPONIBLE)"/>
    <n v="2"/>
    <n v="3"/>
    <n v="16"/>
    <n v="5"/>
    <n v="356423.7"/>
    <s v="UNIDAD"/>
    <s v="NO SOLICITADAS"/>
  </r>
  <r>
    <x v="11"/>
    <s v="02-02-01-004-002"/>
    <s v="02-02-01-004-002"/>
    <s v="Materiales y suministros - Productos metálicos elaborados (excepto maquinaria y equipo)"/>
    <s v="PUNTILLA ACERADA CON CABEZA DE 1 ½ X CAJA DE 500 GR  "/>
    <n v="31162000"/>
    <s v="SELECCIÓN ABREVIADA SUBASTA INVERSA (NO DISPONIBLE)"/>
    <n v="2"/>
    <n v="3"/>
    <n v="16"/>
    <n v="4"/>
    <n v="21054.240000000002"/>
    <s v="UNIDAD"/>
    <s v="NO SOLICITADAS"/>
  </r>
  <r>
    <x v="11"/>
    <s v="02-02-01-004-002"/>
    <s v="02-02-01-004-002"/>
    <s v="Materiales y suministros - Productos metálicos elaborados (excepto maquinaria y equipo)"/>
    <s v="RASTRILLO JARDÍN DE 120 CM Y 26 DIENTES "/>
    <n v="27112003"/>
    <s v="SELECCIÓN ABREVIADA SUBASTA INVERSA (NO DISPONIBLE)"/>
    <n v="2"/>
    <n v="3"/>
    <n v="16"/>
    <n v="5"/>
    <n v="130258.65"/>
    <s v="UNIDAD"/>
    <s v="NO SOLICITADAS"/>
  </r>
  <r>
    <x v="11"/>
    <s v="02-02-01-004-002"/>
    <s v="02-02-01-004-002"/>
    <s v="Materiales y suministros - Productos metálicos elaborados (excepto maquinaria y equipo)"/>
    <s v="REGISTRO DE BOLA EN BRONCE DE 1/2&quot;"/>
    <n v="30181701"/>
    <s v="SELECCIÓN ABREVIADA SUBASTA INVERSA (NO DISPONIBLE)"/>
    <n v="2"/>
    <n v="3"/>
    <n v="16"/>
    <n v="6"/>
    <n v="111649.62"/>
    <s v="UNIDAD"/>
    <s v="NO SOLICITADAS"/>
  </r>
  <r>
    <x v="11"/>
    <s v="02-02-01-004-002"/>
    <s v="02-02-01-004-002"/>
    <s v="Materiales y suministros - Productos metálicos elaborados (excepto maquinaria y equipo)"/>
    <s v="REMACHE 1/8&quot; X 5/8&quot; PRESENTACIÓN (PAQUETE X 1000 UND C/U)"/>
    <n v="31162203"/>
    <s v="SELECCIÓN ABREVIADA SUBASTA INVERSA (NO DISPONIBLE)"/>
    <n v="2"/>
    <n v="3"/>
    <n v="16"/>
    <n v="1"/>
    <n v="46527.29"/>
    <s v="UNIDAD"/>
    <s v="NO SOLICITADAS"/>
  </r>
  <r>
    <x v="11"/>
    <s v="02-02-01-004-002"/>
    <s v="02-02-01-004-002"/>
    <s v="Materiales y suministros - Productos metálicos elaborados (excepto maquinaria y equipo)"/>
    <s v="REMACHE 3/16&quot; X 1&quot; PRESENTACIÓN (PAQUETE X 1000 UND C/U)"/>
    <n v="31162203"/>
    <s v="SELECCIÓN ABREVIADA SUBASTA INVERSA (NO DISPONIBLE)"/>
    <n v="2"/>
    <n v="3"/>
    <n v="16"/>
    <n v="1"/>
    <n v="56204.85"/>
    <s v="UNIDAD"/>
    <s v="NO SOLICITADAS"/>
  </r>
  <r>
    <x v="11"/>
    <s v="02-02-01-004-002"/>
    <s v="02-02-01-004-002"/>
    <s v="Materiales y suministros - Productos metálicos elaborados (excepto maquinaria y equipo)"/>
    <s v="REMACHE 3/16&quot; X 3/4&quot; PRESENTACIÓN (PAQUETE X 1000 UND C/U)"/>
    <n v="31162203"/>
    <s v="SELECCIÓN ABREVIADA SUBASTA INVERSA (NO DISPONIBLE)"/>
    <n v="2"/>
    <n v="3"/>
    <n v="16"/>
    <n v="1"/>
    <n v="53970.77"/>
    <s v="UNIDAD"/>
    <s v="NO SOLICITADAS"/>
  </r>
  <r>
    <x v="11"/>
    <s v="02-02-01-004-002"/>
    <s v="02-02-01-004-002"/>
    <s v="Materiales y suministros - Productos metálicos elaborados (excepto maquinaria y equipo)"/>
    <s v="TORNILLOS ESTRUCTURA PUNTO DE BROCA 1,9 MM DE 8X 1/2” PRESENTACIÓN (PAQUETE X 100 UND) "/>
    <n v="31161508"/>
    <s v="SELECCIÓN ABREVIADA SUBASTA INVERSA (NO DISPONIBLE)"/>
    <n v="2"/>
    <n v="3"/>
    <n v="16"/>
    <n v="5"/>
    <n v="46511.149999999994"/>
    <s v="UNIDAD"/>
    <s v="NO SOLICITADAS"/>
  </r>
  <r>
    <x v="11"/>
    <s v="02-02-01-004-002"/>
    <s v="02-02-01-004-002"/>
    <s v="Materiales y suministros - Productos metálicos elaborados (excepto maquinaria y equipo)"/>
    <s v="TORNILLO AUTO ROSCANTE DE 1 ½” PRESENTACIÓN (PAQUETE X 500 UND C/U)"/>
    <n v="31161508"/>
    <s v="SELECCIÓN ABREVIADA SUBASTA INVERSA (NO DISPONIBLE)"/>
    <n v="2"/>
    <n v="3"/>
    <n v="16"/>
    <n v="2"/>
    <n v="15489.44"/>
    <s v="UNIDAD"/>
    <s v="NO SOLICITADAS"/>
  </r>
  <r>
    <x v="11"/>
    <s v="02-02-01-004-002"/>
    <s v="02-02-01-004-002"/>
    <s v="Materiales y suministros - Productos metálicos elaborados (excepto maquinaria y equipo)"/>
    <s v="TORNILLO AUTO ROSCANTE DE 1 ¼” PRESENTACIÓN (PAQUETE X 500 UND C/U)"/>
    <n v="31161508"/>
    <s v="SELECCIÓN ABREVIADA SUBASTA INVERSA (NO DISPONIBLE)"/>
    <n v="2"/>
    <n v="3"/>
    <n v="16"/>
    <n v="2"/>
    <n v="18604.46"/>
    <s v="UNIDAD"/>
    <s v="NO SOLICITADAS"/>
  </r>
  <r>
    <x v="11"/>
    <s v="02-02-01-004-002"/>
    <s v="02-02-01-004-002"/>
    <s v="Materiales y suministros - Productos metálicos elaborados (excepto maquinaria y equipo)"/>
    <s v="TORNILLO AUTO ROSCANTE DE ¾” PRESENTACIÓN (PAQUETE X 500 UND C/U)"/>
    <n v="31161508"/>
    <s v="SELECCIÓN ABREVIADA SUBASTA INVERSA (NO DISPONIBLE)"/>
    <n v="2"/>
    <n v="3"/>
    <n v="16"/>
    <n v="2"/>
    <n v="15618.7"/>
    <s v="UNIDAD"/>
    <s v="NO SOLICITADAS"/>
  </r>
  <r>
    <x v="11"/>
    <s v="02-02-01-004-002"/>
    <s v="02-02-01-004-002"/>
    <s v="Materiales y suministros - Productos metálicos elaborados (excepto maquinaria y equipo)"/>
    <s v="TORNILLO AUTO ROSCANTE DE 1&quot; PRESENTACIÓN (PAQUETE X 500 UND C/U)"/>
    <n v="31161508"/>
    <s v="SELECCIÓN ABREVIADA SUBASTA INVERSA (NO DISPONIBLE)"/>
    <n v="2"/>
    <n v="3"/>
    <n v="16"/>
    <n v="2"/>
    <n v="17112.54"/>
    <s v="UNIDAD"/>
    <s v="NO SOLICITADAS"/>
  </r>
  <r>
    <x v="11"/>
    <s v="02-02-01-004-002"/>
    <s v="02-02-01-004-002"/>
    <s v="Materiales y suministros - Productos metálicos elaborados (excepto maquinaria y equipo)"/>
    <s v="TORNILLO AUTO ROSCANTE DE 2” PRESENTACIÓN (PAQUETE X 500 UND C/U)"/>
    <n v="31161508"/>
    <s v="SELECCIÓN ABREVIADA SUBASTA INVERSA (NO DISPONIBLE)"/>
    <n v="2"/>
    <n v="3"/>
    <n v="16"/>
    <n v="2"/>
    <n v="22321.919999999998"/>
    <s v="UNIDAD"/>
    <s v="NO SOLICITADAS"/>
  </r>
  <r>
    <x v="11"/>
    <s v="02-02-01-004-002"/>
    <s v="02-02-01-004-002"/>
    <s v="Materiales y suministros - Productos metálicos elaborados (excepto maquinaria y equipo)"/>
    <s v="ANCLAJE TIPO MARIPOSA 3/16&quot;(JEFSA)"/>
    <n v="31162100"/>
    <s v="MÍNIMA CUANTÍA"/>
    <n v="3"/>
    <n v="6"/>
    <n v="10"/>
    <n v="20"/>
    <n v="39303"/>
    <s v="UNIDAD"/>
    <s v="NO SOLICITADAS"/>
  </r>
  <r>
    <x v="11"/>
    <s v="02-02-01-004-002"/>
    <s v="02-02-01-004-002"/>
    <s v="Materiales y suministros - Productos metálicos elaborados (excepto maquinaria y equipo)"/>
    <s v="BISAGRA OMEGA DE 3¨PRESENTACION (PAR)  (JEFSA)"/>
    <n v="31162400"/>
    <s v="MÍNIMA CUANTÍA"/>
    <n v="3"/>
    <n v="6"/>
    <n v="10"/>
    <n v="10"/>
    <n v="37906.5"/>
    <s v="UNIDAD"/>
    <s v="NO SOLICITADAS"/>
  </r>
  <r>
    <x v="11"/>
    <s v="02-02-01-004-002"/>
    <s v="02-02-01-004-002"/>
    <s v="Materiales y suministros - Productos metálicos elaborados (excepto maquinaria y equipo)"/>
    <s v="BOQUILLA CON LATEX  COLOR BLANCO X 5 KILOS(JEFSA)"/>
    <n v="20121400"/>
    <s v="MÍNIMA CUANTÍA"/>
    <n v="3"/>
    <n v="6"/>
    <n v="10"/>
    <n v="10"/>
    <n v="186130"/>
    <s v="UNIDAD"/>
    <s v="NO SOLICITADAS"/>
  </r>
  <r>
    <x v="11"/>
    <s v="02-02-01-004-002"/>
    <s v="02-02-01-004-002"/>
    <s v="Materiales y suministros - Productos metálicos elaborados (excepto maquinaria y equipo)"/>
    <s v="EMBOLO CERAMICO  - METALICO DUCHA(JEFSA)"/>
    <n v="30181800"/>
    <s v="MÍNIMA CUANTÍA"/>
    <n v="3"/>
    <n v="6"/>
    <n v="10"/>
    <n v="10"/>
    <n v="133941"/>
    <s v="UNIDAD"/>
    <s v="NO SOLICITADAS"/>
  </r>
  <r>
    <x v="11"/>
    <s v="02-02-01-004-002"/>
    <s v="02-02-01-004-002"/>
    <s v="Materiales y suministros - Productos metálicos elaborados (excepto maquinaria y equipo)"/>
    <s v="ESPÁTULA METÁLICA CON MANGO PLÁSTICO DE 3&quot;  (JEFSA)"/>
    <n v="27111909"/>
    <s v="MÍNIMA CUANTÍA"/>
    <n v="3"/>
    <n v="6"/>
    <n v="10"/>
    <n v="5"/>
    <n v="42781.350000000006"/>
    <s v="UNIDAD"/>
    <s v="NO SOLICITADAS"/>
  </r>
  <r>
    <x v="11"/>
    <s v="02-02-01-004-002"/>
    <s v="02-02-01-004-002"/>
    <s v="Materiales y suministros - Productos metálicos elaborados (excepto maquinaria y equipo)"/>
    <s v="ESPÁTULA METÁLICA CON MANGO PLÁSTICO DE 4&quot;  (JEFSA)"/>
    <n v="27111909"/>
    <s v="MÍNIMA CUANTÍA"/>
    <n v="3"/>
    <n v="6"/>
    <n v="10"/>
    <n v="5"/>
    <n v="50217.15"/>
    <s v="UNIDAD"/>
    <s v="NO SOLICITADAS"/>
  </r>
  <r>
    <x v="11"/>
    <s v="02-02-01-004-002"/>
    <s v="02-02-01-004-002"/>
    <s v="Materiales y suministros - Productos metálicos elaborados (excepto maquinaria y equipo)"/>
    <s v="ESPÁTULA METALICA CON MANGO PLASTICO DE 10 PULG.(JEFSA)"/>
    <n v="27111909"/>
    <s v="MÍNIMA CUANTÍA"/>
    <n v="3"/>
    <n v="6"/>
    <n v="10"/>
    <n v="5"/>
    <n v="87453.65"/>
    <s v="UNIDAD"/>
    <s v="NO SOLICITADAS"/>
  </r>
  <r>
    <x v="11"/>
    <s v="02-02-01-004-002"/>
    <s v="02-02-01-004-002"/>
    <s v="Materiales y suministros - Productos metálicos elaborados (excepto maquinaria y equipo)"/>
    <s v="HOJA DE SEGUETA FLEXIBLE BIMETÁLICA REF. 1224R  (JEFSA)"/>
    <n v="27111500"/>
    <s v="MÍNIMA CUANTÍA"/>
    <n v="3"/>
    <n v="6"/>
    <n v="10"/>
    <n v="10"/>
    <n v="59506.2"/>
    <s v="UNIDAD"/>
    <s v="NO SOLICITADAS"/>
  </r>
  <r>
    <x v="11"/>
    <s v="02-02-01-004-002"/>
    <s v="02-02-01-004-002"/>
    <s v="Materiales y suministros - Productos metálicos elaborados (excepto maquinaria y equipo)"/>
    <s v="TORNILLO PARA DRYWALL 10 X 1 1/2(JEFSA)"/>
    <n v="31161500"/>
    <s v="MÍNIMA CUANTÍA"/>
    <n v="3"/>
    <n v="6"/>
    <n v="10"/>
    <n v="1000"/>
    <n v="55120"/>
    <s v="UNIDAD"/>
    <s v="NO SOLICITADAS"/>
  </r>
  <r>
    <x v="11"/>
    <s v="02-02-01-004-002"/>
    <s v="02-02-01-004-002"/>
    <s v="Materiales y suministros - Productos metálicos elaborados (excepto maquinaria y equipo)"/>
    <s v="TORNILLO NEGRO AUTORROSCANTE PARA MADERA 10 X 1 1/2 POR 100 UNIDADES(JEFSA)"/>
    <n v="31161500"/>
    <s v="MÍNIMA CUANTÍA"/>
    <n v="3"/>
    <n v="6"/>
    <n v="10"/>
    <n v="1"/>
    <n v="6697.52"/>
    <s v="UNIDAD"/>
    <s v="NO SOLICITADAS"/>
  </r>
  <r>
    <x v="11"/>
    <s v="02-02-01-004-002"/>
    <s v="02-02-01-004-002"/>
    <s v="Materiales y suministros - Productos metálicos elaborados (excepto maquinaria y equipo)"/>
    <s v="TORNILLO NEGRO AUTORROSCANTE PARA MADERA 10 X 1 1/4 POR 100 UNIDADES(JEFSA)"/>
    <n v="31161500"/>
    <s v="MÍNIMA CUANTÍA"/>
    <n v="3"/>
    <n v="6"/>
    <n v="10"/>
    <n v="1"/>
    <n v="5950.61"/>
    <s v="UNIDAD"/>
    <s v="NO SOLICITADAS"/>
  </r>
  <r>
    <x v="11"/>
    <s v="02-02-01-004-002"/>
    <s v="02-02-01-004-002"/>
    <s v="Materiales y suministros - Productos metálicos elaborados (excepto maquinaria y equipo)"/>
    <s v="TORNILLO NEGRO AUTORROSCANTE PARA MADERA 10 X 1 POR 100 UNIDADES(JEFSA)"/>
    <n v="31161500"/>
    <s v="MÍNIMA CUANTÍA"/>
    <n v="3"/>
    <n v="6"/>
    <n v="10"/>
    <n v="1"/>
    <n v="5950.61"/>
    <s v="UNIDAD"/>
    <s v="NO SOLICITADAS"/>
  </r>
  <r>
    <x v="11"/>
    <s v="02-02-01-004-002"/>
    <s v="02-02-01-004-002"/>
    <s v="Materiales y suministros - Productos metálicos elaborados (excepto maquinaria y equipo)"/>
    <s v="TORNILLO NEGRO AUTORROSCANTE PARA MADERA 10 X 2 1/2 POR 100 UNIDADES(JEFSA)"/>
    <n v="31161500"/>
    <s v="MÍNIMA CUANTÍA"/>
    <n v="3"/>
    <n v="6"/>
    <n v="10"/>
    <n v="1"/>
    <n v="11906.93"/>
    <s v="UNIDAD"/>
    <s v="NO SOLICITADAS"/>
  </r>
  <r>
    <x v="11"/>
    <s v="02-02-01-004-002"/>
    <s v="02-02-01-004-002"/>
    <s v="Materiales y suministros - Productos metálicos elaborados (excepto maquinaria y equipo)"/>
    <s v="TORNILLO NEGRO AUTORROSCANTE PARA MADERA 10 X 2 1/4 POR 100 UNIDADES(JEFSA)"/>
    <n v="31161500"/>
    <s v="MÍNIMA CUANTÍA"/>
    <n v="3"/>
    <n v="6"/>
    <n v="10"/>
    <n v="1"/>
    <n v="11160.96"/>
    <s v="UNIDAD"/>
    <s v="NO SOLICITADAS"/>
  </r>
  <r>
    <x v="11"/>
    <s v="02-02-01-004-002"/>
    <s v="02-02-01-004-002"/>
    <s v="Materiales y suministros - Productos metálicos elaborados (excepto maquinaria y equipo)"/>
    <s v="TORNILLO NEGRO AUTORROSCANTE PARA MADERA 10 X 2 POR 100 UNIDADES(JEFSA)"/>
    <n v="31161500"/>
    <s v="MÍNIMA CUANTÍA"/>
    <n v="3"/>
    <n v="6"/>
    <n v="10"/>
    <n v="1"/>
    <n v="11160.96"/>
    <s v="UNIDAD"/>
    <s v="NO SOLICITADAS"/>
  </r>
  <r>
    <x v="11"/>
    <s v="02-02-01-004-002"/>
    <s v="02-02-01-004-002"/>
    <s v="Materiales y suministros - Productos metálicos elaborados (excepto maquinaria y equipo)"/>
    <s v="TORNILLO NEGRO AUTORROSCANTE PARA MADERA 10 X 3 POR 100 UNIDADES(JEFSA)"/>
    <n v="31161500"/>
    <s v="MÍNIMA CUANTÍA"/>
    <n v="3"/>
    <n v="6"/>
    <n v="10"/>
    <n v="1"/>
    <n v="16374.16"/>
    <s v="UNIDAD"/>
    <s v="NO SOLICITADAS"/>
  </r>
  <r>
    <x v="11"/>
    <s v="02-02-01-004-002"/>
    <s v="02-02-01-004-002"/>
    <s v="Materiales y suministros - Productos metálicos elaborados (excepto maquinaria y equipo)"/>
    <s v="TORNILLO PARA LAMINA CABEZA CILÍNDRICA ZINCADO 4 X 1 POR 100 UNIDADES(JEFSA)"/>
    <n v="31161500"/>
    <s v="MÍNIMA CUANTÍA"/>
    <n v="3"/>
    <n v="6"/>
    <n v="10"/>
    <n v="1"/>
    <n v="16374.16"/>
    <s v="UNIDAD"/>
    <s v="NO SOLICITADAS"/>
  </r>
  <r>
    <x v="11"/>
    <s v="02-02-01-004-002"/>
    <s v="02-02-01-004-002"/>
    <s v="Materiales y suministros - Productos metálicos elaborados (excepto maquinaria y equipo)"/>
    <s v="TORNILLO PARA LAMINA CABEZA CILÍNDRICA  ZINCADO 4 X 1/2 POR 100 UNIDADES(JEFSA)"/>
    <n v="31161500"/>
    <s v="MÍNIMA CUANTÍA"/>
    <n v="3"/>
    <n v="6"/>
    <n v="10"/>
    <n v="1"/>
    <n v="9672.84"/>
    <s v="UNIDAD"/>
    <s v="NO SOLICITADAS"/>
  </r>
  <r>
    <x v="11"/>
    <s v="02-02-01-004-002"/>
    <s v="02-02-01-004-002"/>
    <s v="Materiales y suministros - Productos metálicos elaborados (excepto maquinaria y equipo)"/>
    <s v="TORNILLO PARA LAMINA CABEZA CILÍNDRICA  ZINCADO 4 X 1/4 POR 100 UNIDADES(JEFSA)"/>
    <n v="31161500"/>
    <s v="MÍNIMA CUANTÍA"/>
    <n v="3"/>
    <n v="6"/>
    <n v="10"/>
    <n v="1"/>
    <n v="17120.13"/>
    <s v="UNIDAD"/>
    <s v="NO SOLICITADAS"/>
  </r>
  <r>
    <x v="11"/>
    <s v="02-02-01-004-002"/>
    <s v="02-02-01-004-002"/>
    <s v="Materiales y suministros - Productos metálicos elaborados (excepto maquinaria y equipo)"/>
    <s v="TORNILLO PARA LAMINA CABEZA CILÍNDRICA ZINCADO 6 X 1 POR 100 UNIDADES(JEFSA)"/>
    <n v="31161500"/>
    <s v="MÍNIMA CUANTÍA"/>
    <n v="3"/>
    <n v="6"/>
    <n v="10"/>
    <n v="1"/>
    <n v="19349.47"/>
    <s v="UNIDAD"/>
    <s v="NO SOLICITADAS"/>
  </r>
  <r>
    <x v="11"/>
    <s v="02-02-01-004-002"/>
    <s v="02-02-01-004-002"/>
    <s v="Materiales y suministros - Productos metálicos elaborados (excepto maquinaria y equipo)"/>
    <s v="TORNILLO PARA LAMINA CABEZA CILÍNDRICA  ZINCADO 6 X 1/2 POR 100 UNIDADES(JEFSA)"/>
    <n v="31161500"/>
    <s v="MÍNIMA CUANTÍA"/>
    <n v="3"/>
    <n v="6"/>
    <n v="10"/>
    <n v="1"/>
    <n v="4463.43"/>
    <s v="UNIDAD"/>
    <s v="NO SOLICITADAS"/>
  </r>
  <r>
    <x v="11"/>
    <s v="02-02-01-004-002"/>
    <s v="02-02-01-004-002"/>
    <s v="Materiales y suministros - Productos metálicos elaborados (excepto maquinaria y equipo)"/>
    <s v="TORNILLO PARA LAMINA CABEZA CILÍNDRICA  ZINCADO 6 X 1/4 POR 100 UNIDADES(JEFSA)"/>
    <n v="31161500"/>
    <s v="MÍNIMA CUANTÍA"/>
    <n v="3"/>
    <n v="6"/>
    <n v="10"/>
    <n v="1"/>
    <n v="2970.56"/>
    <s v="UNIDAD"/>
    <s v="NO SOLICITADAS"/>
  </r>
  <r>
    <x v="11"/>
    <s v="02-02-01-004-002"/>
    <s v="02-02-01-004-002"/>
    <s v="Materiales y suministros - Productos metálicos elaborados (excepto maquinaria y equipo)"/>
    <s v="TORNILLO PARA LAMINA CABEZA CILÍNDRICA ZINCADO 8 X 1 1/2 POR 100 UNIDADES(JEFSA)"/>
    <n v="31161500"/>
    <s v="MÍNIMA CUANTÍA"/>
    <n v="3"/>
    <n v="6"/>
    <n v="10"/>
    <n v="1"/>
    <n v="15628.19"/>
    <s v="UNIDAD"/>
    <s v="NO SOLICITADAS"/>
  </r>
  <r>
    <x v="11"/>
    <s v="02-02-01-004-002"/>
    <s v="02-02-01-004-002"/>
    <s v="Materiales y suministros - Productos metálicos elaborados (excepto maquinaria y equipo)"/>
    <s v="TORNILLO PARA LAMINA CABEZA CILÍNDRICA  ZINCADO 8 X 1 POR 100 UNIDADES(JEFSA)"/>
    <n v="31161500"/>
    <s v="MÍNIMA CUANTÍA"/>
    <n v="3"/>
    <n v="6"/>
    <n v="10"/>
    <n v="1"/>
    <n v="12652.89"/>
    <s v="UNIDAD"/>
    <s v="NO SOLICITADAS"/>
  </r>
  <r>
    <x v="11"/>
    <s v="02-02-01-004-002"/>
    <s v="02-02-01-004-002"/>
    <s v="Materiales y suministros - Productos metálicos elaborados (excepto maquinaria y equipo)"/>
    <s v="TORNILLO PARA LAMINA CABEZA CILÍNDRICA  ZINCADO 8 X 1/2 POR 100 UNIDADES(JEFSA)"/>
    <n v="31161500"/>
    <s v="MÍNIMA CUANTÍA"/>
    <n v="3"/>
    <n v="6"/>
    <n v="10"/>
    <n v="1"/>
    <n v="9672.84"/>
    <s v="UNIDAD"/>
    <s v="NO SOLICITADAS"/>
  </r>
  <r>
    <x v="11"/>
    <s v="02-02-01-004-002"/>
    <s v="02-02-01-004-002"/>
    <s v="Materiales y suministros - Productos metálicos elaborados (excepto maquinaria y equipo)"/>
    <s v="TORNILLO PARA LAMINA CABEZA CILÍNDRICA  ZINCADO 8 X 3/4 POR 100 UNIDADES(JEFSA)"/>
    <n v="31161500"/>
    <s v="MÍNIMA CUANTÍA"/>
    <n v="3"/>
    <n v="6"/>
    <n v="10"/>
    <n v="1"/>
    <n v="11160.96"/>
    <s v="UNIDAD"/>
    <s v="NO SOLICITADAS"/>
  </r>
  <r>
    <x v="11"/>
    <s v="02-02-01-004-002"/>
    <s v="02-02-01-004-002"/>
    <s v="Materiales y suministros - Productos metálicos elaborados (excepto maquinaria y equipo)"/>
    <s v="CERRADURA ALCOBA POMA MADERA  (JEFSA)"/>
    <n v="31162402"/>
    <s v="MÍNIMA CUANTÍA"/>
    <n v="3"/>
    <n v="6"/>
    <n v="10"/>
    <n v="30"/>
    <n v="743037.6"/>
    <s v="UNIDAD"/>
    <s v="NO SOLICITADAS"/>
  </r>
  <r>
    <x v="11"/>
    <s v="02-02-01-004-002"/>
    <s v="02-02-01-004-002"/>
    <s v="Materiales y suministros - Productos metálicos elaborados (excepto maquinaria y equipo)"/>
    <s v="CERRADURA DE EMBUTIR 170 1/4 AUXILIAR DORADA Ó PLATEADA - DE SEGURIDAD  (JEFSA)"/>
    <n v="31162402"/>
    <s v="MÍNIMA CUANTÍA"/>
    <n v="3"/>
    <n v="6"/>
    <n v="10"/>
    <n v="19"/>
    <n v="1008797.59"/>
    <s v="UNIDAD"/>
    <s v="NO SOLICITADAS"/>
  </r>
  <r>
    <x v="11"/>
    <s v="02-02-01-004-002"/>
    <s v="02-02-01-004-002"/>
    <s v="Materiales y suministros - Productos metálicos elaborados (excepto maquinaria y equipo)"/>
    <s v="LLAVE DE PUSH PARA ORINAL- ECONOMIZADORA METÁLICA  (JEFSA)"/>
    <n v="30181800"/>
    <s v="MÍNIMA CUANTÍA"/>
    <n v="3"/>
    <n v="6"/>
    <n v="10"/>
    <n v="2"/>
    <n v="200587.48"/>
    <s v="UNIDAD"/>
    <s v="NO SOLICITADAS"/>
  </r>
  <r>
    <x v="11"/>
    <s v="02-02-01-004-002"/>
    <s v="02-02-01-004-002"/>
    <s v="Materiales y suministros - Productos metálicos elaborados (excepto maquinaria y equipo)"/>
    <s v="ROLLO MANTO ASFALTICO AL300 CAPA ALUMINIO ROX10MTS. (JEFSA)"/>
    <n v="12164902"/>
    <s v="MÍNIMA CUANTÍA"/>
    <n v="3"/>
    <n v="6"/>
    <n v="10"/>
    <n v="40"/>
    <n v="8312343.5999999996"/>
    <s v="UNIDAD"/>
    <s v="NO SOLICITADAS"/>
  </r>
  <r>
    <x v="11"/>
    <s v="02-02-01-004-002"/>
    <s v="02-02-01-004-002"/>
    <s v="Materiales y suministros - Productos metálicos elaborados (excepto maquinaria y equipo)"/>
    <s v="CONCERTINA - SECCIÓN ESTRATÉGICA PATRIMONIO HISTÓRICO"/>
    <n v="46171500"/>
    <s v="MÍNIMA CUANTÍA"/>
    <n v="6"/>
    <n v="3"/>
    <n v="10"/>
    <n v="440"/>
    <n v="5915984.7999999998"/>
    <s v="METRO"/>
    <s v="NO SOLICITADAS"/>
  </r>
  <r>
    <x v="11"/>
    <s v="02-02-01-004-002"/>
    <s v="02-02-01-004-002"/>
    <s v="Materiales y suministros - Productos metálicos elaborados (excepto maquinaria y equipo)"/>
    <s v="PINZAS GRANDES DE JARDINERIA - SECCIÓN ESTRATÉGICA PATRIMONIO HISTÓRICO"/>
    <n v="27112105"/>
    <s v="MÍNIMA CUANTÍA"/>
    <n v="6"/>
    <n v="3"/>
    <n v="10"/>
    <n v="2"/>
    <n v="48804.14"/>
    <s v="UNIDAD"/>
    <s v="NO SOLICITADAS"/>
  </r>
  <r>
    <x v="11"/>
    <s v="02-02-01-004-002"/>
    <s v="02-02-01-004-002"/>
    <s v="Materiales y suministros - Productos metálicos elaborados (excepto maquinaria y equipo)"/>
    <s v="JUEGO DESTORNILLADORES PALA Y ESTRELLA MANGO PLÁSTICO REF. CUSHIONGRIP. PRESENTACIÓN (JUEGO X 10 PIEZAS C/U) - SECCIÓN ESTRATÉGICA PATRIMONIO HISTÓRICO"/>
    <n v="27111701"/>
    <s v="MÍNIMA CUANTÍA"/>
    <n v="6"/>
    <n v="3"/>
    <n v="10"/>
    <n v="2"/>
    <n v="145129.51999999999"/>
    <s v="UNIDAD"/>
    <s v="NO SOLICITADAS"/>
  </r>
  <r>
    <x v="11"/>
    <s v="02-02-01-004-002"/>
    <s v="02-02-01-004-002"/>
    <s v="Materiales y suministros - Productos metálicos elaborados (excepto maquinaria y equipo)"/>
    <s v="ESPÁTULA METÁLICA CON MANGO PLÁSTICO DE 4&quot; - SECCIÓN ESTRATÉGICA PATRIMONIO HISTÓRICO"/>
    <n v="27111909"/>
    <s v="MÍNIMA CUANTÍA"/>
    <n v="6"/>
    <n v="3"/>
    <n v="10"/>
    <n v="5"/>
    <n v="50217.15"/>
    <s v="UNIDAD"/>
    <s v="NO SOLICITADAS"/>
  </r>
  <r>
    <x v="11"/>
    <s v="02-02-01-004-002"/>
    <s v="02-02-01-004-002"/>
    <s v="Materiales y suministros - Productos metálicos elaborados (excepto maquinaria y equipo)"/>
    <s v="ESCALERA 20 PASOS TIPO EXTENSION  - SECCIÓN ESTRATÉGICA PATRIMONIO HISTÓRICO"/>
    <n v="30162101"/>
    <s v="MÍNIMA CUANTÍA"/>
    <n v="6"/>
    <n v="3"/>
    <n v="10"/>
    <n v="1"/>
    <n v="677572.32"/>
    <s v="UNIDAD"/>
    <s v="NO SOLICITADAS"/>
  </r>
  <r>
    <x v="11"/>
    <s v="02-02-01-004-002"/>
    <s v="02-02-01-004-002"/>
    <s v="Materiales y suministros - Productos metálicos elaborados (excepto maquinaria y equipo)"/>
    <s v="CERRADURA BAÑO POMA METALICA PLATEADA(JEFSA)"/>
    <n v="31162400"/>
    <s v="MÍNIMA CUANTÍA"/>
    <n v="3"/>
    <n v="6"/>
    <n v="10"/>
    <n v="20"/>
    <n v="528541.80000000005"/>
    <s v="UNIDAD"/>
    <s v="NO SOLICITADAS"/>
  </r>
  <r>
    <x v="11"/>
    <s v="02-02-01-004-002"/>
    <s v="02-02-01-004-002"/>
    <s v="Materiales y suministros - Productos metálicos elaborados (excepto maquinaria y equipo)"/>
    <s v="BOTON PUSH PARA SANITARIO PLASTICO"/>
    <n v="30181800"/>
    <n v="0"/>
    <n v="0"/>
    <n v="0"/>
    <n v="16"/>
    <n v="40"/>
    <n v="582517.19999999995"/>
    <s v="UNIDAD"/>
    <s v=""/>
  </r>
  <r>
    <x v="11"/>
    <s v="02-02-01-004-002"/>
    <s v="02-02-01-004-002"/>
    <s v="Materiales y suministros - Productos metálicos elaborados (excepto maquinaria y equipo)"/>
    <s v="PIRLAN O GUIA DE DILATACION PISO LAMINADO"/>
    <n v="60121129"/>
    <n v="0"/>
    <n v="0"/>
    <n v="0"/>
    <n v="16"/>
    <n v="20"/>
    <n v="266418.59999999998"/>
    <s v="UNIDAD"/>
    <s v=""/>
  </r>
  <r>
    <x v="11"/>
    <s v="02-02-01-004-002"/>
    <s v="02-02-01-004-002"/>
    <s v="Materiales y suministros - Productos metálicos elaborados (excepto maquinaria y equipo)"/>
    <s v="ÁNGULO BLANCO 3 METROS 66 X 39 MM / GAORI"/>
    <n v="30102306"/>
    <s v="SELECCIÓN ABREVIADA MENOR CUANTÍA"/>
    <n v="4"/>
    <n v="0"/>
    <n v="10"/>
    <n v="10"/>
    <n v="55800.100000000006"/>
    <s v="UNIDAD"/>
    <s v="NO SOLICITADAS"/>
  </r>
  <r>
    <x v="11"/>
    <s v="02-02-01-004-002"/>
    <s v="02-02-01-004-002"/>
    <s v="Materiales y suministros - Productos metálicos elaborados (excepto maquinaria y equipo)"/>
    <s v="BRAZO HIDRAULICO AJUSTABLE HASTA 80KG / GAORI"/>
    <n v="23153140"/>
    <s v="SELECCIÓN ABREVIADA MENOR CUANTÍA"/>
    <n v="4"/>
    <n v="0"/>
    <n v="10"/>
    <n v="1"/>
    <n v="137209"/>
    <s v="UNIDAD"/>
    <s v="NO SOLICITADAS"/>
  </r>
  <r>
    <x v="11"/>
    <s v="02-02-01-004-002"/>
    <s v="02-02-01-004-002"/>
    <s v="Materiales y suministros - Productos metálicos elaborados (excepto maquinaria y equipo)"/>
    <s v="PERNO PARA GUAYA 3/8&quot; / GAORI"/>
    <n v="31161601"/>
    <s v="SELECCIÓN ABREVIADA MENOR CUANTÍA"/>
    <n v="4"/>
    <n v="0"/>
    <n v="10"/>
    <n v="10"/>
    <n v="48340.4"/>
    <s v="UNIDAD"/>
    <s v="NO SOLICITADAS"/>
  </r>
  <r>
    <x v="11"/>
    <s v="02-02-01-004-002"/>
    <s v="02-02-01-004-002"/>
    <s v="Materiales y suministros - Productos metálicos elaborados (excepto maquinaria y equipo)"/>
    <s v="PLOMADA 10 ONZAS / GAORI"/>
    <n v="27111804"/>
    <s v="SELECCIÓN ABREVIADA MENOR CUANTÍA"/>
    <n v="4"/>
    <n v="0"/>
    <n v="10"/>
    <n v="2"/>
    <n v="24555.06"/>
    <s v="UNIDAD"/>
    <s v="NO SOLICITADAS"/>
  </r>
  <r>
    <x v="11"/>
    <s v="02-02-01-004-002"/>
    <s v="02-02-01-004-002"/>
    <s v="Materiales y suministros - Productos metálicos elaborados (excepto maquinaria y equipo)"/>
    <s v="BROCAS / GAORI"/>
    <n v="20111614"/>
    <s v="SELECCIÓN ABREVIADA MENOR CUANTÍA"/>
    <n v="4"/>
    <n v="0"/>
    <n v="10"/>
    <n v="1"/>
    <n v="53970.77"/>
    <s v="JUEGO"/>
    <s v="NO SOLICITADAS"/>
  </r>
  <r>
    <x v="11"/>
    <s v="02-02-01-004-002"/>
    <s v="02-02-01-004-002"/>
    <s v="Materiales y suministros - Productos metálicos elaborados (excepto maquinaria y equipo)"/>
    <s v="HOJA SEGUETA /GAAMA"/>
    <n v="27111500"/>
    <s v="MÍNIMA CUANTÍA"/>
    <n v="5"/>
    <n v="0"/>
    <n v="10"/>
    <n v="3"/>
    <n v="26307.360000000001"/>
    <s v="UNIDAD"/>
    <s v="NO SOLICITADAS"/>
  </r>
  <r>
    <x v="11"/>
    <s v="02-02-01-004-002"/>
    <s v="02-02-01-004-002"/>
    <s v="Materiales y suministros - Productos metálicos elaborados (excepto maquinaria y equipo)"/>
    <s v="PALAS/GAAMA"/>
    <n v="27112000"/>
    <s v="MÍNIMA CUANTÍA"/>
    <n v="5"/>
    <n v="0"/>
    <n v="10"/>
    <n v="2"/>
    <n v="99816.7"/>
    <s v="UNIDAD"/>
    <s v="NO SOLICITADAS"/>
  </r>
  <r>
    <x v="11"/>
    <s v="02-02-01-004-002"/>
    <s v="02-02-01-004-002"/>
    <s v="Materiales y suministros - Productos metálicos elaborados (excepto maquinaria y equipo)"/>
    <s v="PALINES/GAAMA"/>
    <n v="27112000"/>
    <s v="MÍNIMA CUANTÍA"/>
    <n v="5"/>
    <n v="0"/>
    <n v="10"/>
    <n v="2"/>
    <n v="71297.100000000006"/>
    <s v="UNIDAD"/>
    <s v="NO SOLICITADAS"/>
  </r>
  <r>
    <x v="11"/>
    <s v="02-02-01-004-002"/>
    <s v="02-02-01-004-002"/>
    <s v="Materiales y suministros - Productos metálicos elaborados (excepto maquinaria y equipo)"/>
    <s v="DIABLOS PARA TEMPLAR CONCERTINA/GAAMA"/>
    <n v="27112000"/>
    <s v="MÍNIMA CUANTÍA"/>
    <n v="5"/>
    <n v="0"/>
    <n v="10"/>
    <n v="1"/>
    <n v="82271.8"/>
    <s v="UNIDAD"/>
    <s v="NO SOLICITADAS"/>
  </r>
  <r>
    <x v="11"/>
    <s v="02-02-01-004-002"/>
    <s v="02-02-01-004-002"/>
    <s v="Materiales y suministros - Productos metálicos elaborados (excepto maquinaria y equipo)"/>
    <s v="MARTILLO/GAAMA"/>
    <n v="27111600"/>
    <s v="MÍNIMA CUANTÍA"/>
    <n v="5"/>
    <n v="0"/>
    <n v="10"/>
    <n v="1"/>
    <n v="33449.620000000003"/>
    <s v="UNIDAD"/>
    <s v="NO SOLICITADAS"/>
  </r>
  <r>
    <x v="11"/>
    <s v="02-02-01-004-002"/>
    <s v="02-02-01-004-002"/>
    <s v="Materiales y suministros - Productos metálicos elaborados (excepto maquinaria y equipo)"/>
    <s v="GUIA ACERO SONDA PARA CABLE 15 METROS  /GAAMA"/>
    <n v="27112000"/>
    <s v="MÍNIMA CUANTÍA"/>
    <n v="5"/>
    <n v="0"/>
    <n v="10"/>
    <n v="1"/>
    <n v="89401.7"/>
    <s v="UNIDAD"/>
    <s v="NO SOLICITADAS"/>
  </r>
  <r>
    <x v="11"/>
    <s v="02-02-01-004-002"/>
    <s v="02-02-01-004-002"/>
    <s v="Materiales y suministros - Productos metálicos elaborados (excepto maquinaria y equipo)"/>
    <s v="HEBILLAS PARA CINTA BANDIT DE 5/8&quot; POR 100 UNIDADES  /GAAMA"/>
    <n v="42143600"/>
    <s v="MÍNIMA CUANTÍA"/>
    <n v="5"/>
    <n v="0"/>
    <n v="10"/>
    <n v="1"/>
    <n v="79523.61"/>
    <s v="UNIDAD"/>
    <s v="NO SOLICITADAS"/>
  </r>
  <r>
    <x v="11"/>
    <s v="02-02-01-004-002"/>
    <s v="02-02-01-004-002"/>
    <s v="Materiales y suministros - Productos metálicos elaborados (excepto maquinaria y equipo)"/>
    <s v="CINTA BANDIT DE 5/8&quot; ROLLO POR 30 M /GAAMA"/>
    <n v="31201517"/>
    <s v="MÍNIMA CUANTÍA"/>
    <n v="5"/>
    <n v="0"/>
    <n v="10"/>
    <n v="1"/>
    <n v="123023.73"/>
    <s v="UNIDAD"/>
    <s v="NO SOLICITADAS"/>
  </r>
  <r>
    <x v="11"/>
    <s v="02-02-01-004-002"/>
    <s v="02-02-01-004-002"/>
    <s v="Materiales y suministros - Productos metálicos elaborados (excepto maquinaria y equipo)"/>
    <s v="TUBERÍA 3/4 DE COBRE "/>
    <n v="40171511"/>
    <s v="MÍNIMA CUANTÍA"/>
    <n v="7"/>
    <n v="0"/>
    <n v="10"/>
    <n v="9"/>
    <n v="4261501.53"/>
    <s v="METRO"/>
    <s v="NO SOLICITADAS"/>
  </r>
  <r>
    <x v="11"/>
    <s v="02-02-01-004-002"/>
    <s v="02-02-01-004-002"/>
    <s v="Materiales y suministros - Productos metálicos elaborados (excepto maquinaria y equipo)"/>
    <s v="BISAGRA PISO PUERTA VAIVÉN "/>
    <n v="31162420"/>
    <s v="MÍNIMA CUANTÍA"/>
    <n v="4"/>
    <n v="0"/>
    <n v="10"/>
    <n v="2"/>
    <n v="109507.56"/>
    <s v="UNIDAD"/>
    <s v="NO SOLICITADAS"/>
  </r>
  <r>
    <x v="11"/>
    <s v="02-02-01-004-002"/>
    <s v="02-02-01-004-002"/>
    <s v="Materiales y suministros - Productos metálicos elaborados (excepto maquinaria y equipo)"/>
    <s v="CANDADOS ARCO EN ACERO CON RECUBRIMIENTO EN PVC. REF. 860. "/>
    <n v="46171501"/>
    <s v="MÍNIMA CUANTÍA"/>
    <n v="4"/>
    <n v="0"/>
    <n v="10"/>
    <n v="3"/>
    <n v="152330.73000000001"/>
    <s v="UNIDAD"/>
    <s v="NO SOLICITADAS"/>
  </r>
  <r>
    <x v="11"/>
    <s v="02-02-01-004-002"/>
    <s v="02-02-01-004-002"/>
    <s v="Materiales y suministros - Productos metálicos elaborados (excepto maquinaria y equipo)"/>
    <s v="CANDADOS ARCO EN ACERO CON RECUBRIMIENTO EN PVC. REF. 870."/>
    <n v="46171501"/>
    <s v="MÍNIMA CUANTÍA"/>
    <n v="4"/>
    <n v="0"/>
    <n v="10"/>
    <n v="4"/>
    <n v="232843.51999999999"/>
    <s v="UNIDAD"/>
    <s v="NO SOLICITADAS"/>
  </r>
  <r>
    <x v="11"/>
    <s v="02-02-01-004-002"/>
    <s v="02-02-01-004-002"/>
    <s v="Materiales y suministros - Productos metálicos elaborados (excepto maquinaria y equipo)"/>
    <s v="CERRADURA BAÑO POMA MADERA"/>
    <n v="31162402"/>
    <s v="MÍNIMA CUANTÍA"/>
    <n v="4"/>
    <n v="0"/>
    <n v="10"/>
    <n v="3"/>
    <n v="84857.459999999992"/>
    <s v="UNIDAD"/>
    <s v="NO SOLICITADAS"/>
  </r>
  <r>
    <x v="11"/>
    <s v="02-02-01-004-002"/>
    <s v="02-02-01-004-002"/>
    <s v="Materiales y suministros - Productos metálicos elaborados (excepto maquinaria y equipo)"/>
    <s v="CERRADURA ENTRADA ALCOBA POMA MADERA"/>
    <n v="31162402"/>
    <s v="MÍNIMA CUANTÍA"/>
    <n v="4"/>
    <n v="0"/>
    <n v="10"/>
    <n v="3"/>
    <n v="93797.64"/>
    <s v="UNIDAD"/>
    <s v="NO SOLICITADAS"/>
  </r>
  <r>
    <x v="11"/>
    <s v="02-02-01-004-002"/>
    <s v="02-02-01-004-002"/>
    <s v="Materiales y suministros - Productos metálicos elaborados (excepto maquinaria y equipo)"/>
    <s v="CERRADURA ENTRADA PRINCIPAL 170 1/4 PLATEADA"/>
    <n v="31162402"/>
    <s v="MÍNIMA CUANTÍA"/>
    <n v="4"/>
    <n v="0"/>
    <n v="10"/>
    <n v="3"/>
    <n v="188399.28"/>
    <s v="UNIDAD"/>
    <s v="NO SOLICITADAS"/>
  </r>
  <r>
    <x v="11"/>
    <s v="02-02-01-004-002"/>
    <s v="02-02-01-004-002"/>
    <s v="Materiales y suministros - Productos metálicos elaborados (excepto maquinaria y equipo)"/>
    <s v="CHEQUE HORIZONTAL DE 1/2&quot; EN BRONCE 125 PSI"/>
    <n v="40141653"/>
    <s v="MÍNIMA CUANTÍA"/>
    <n v="4"/>
    <n v="0"/>
    <n v="10"/>
    <n v="3"/>
    <n v="55488.36"/>
    <s v="UNIDAD"/>
    <s v="NO SOLICITADAS"/>
  </r>
  <r>
    <x v="11"/>
    <s v="02-02-01-004-002"/>
    <s v="02-02-01-004-002"/>
    <s v="Materiales y suministros - Productos metálicos elaborados (excepto maquinaria y equipo)"/>
    <s v="CHEQUE HORIZONTAL DE 3/4&quot; EN BRONCE 125 PSI"/>
    <n v="40141653"/>
    <s v="MÍNIMA CUANTÍA"/>
    <n v="4"/>
    <n v="0"/>
    <n v="10"/>
    <n v="3"/>
    <n v="73260.39"/>
    <s v="UNIDAD"/>
    <s v="NO SOLICITADAS"/>
  </r>
  <r>
    <x v="11"/>
    <s v="02-02-01-004-002"/>
    <s v="02-02-01-004-002"/>
    <s v="Materiales y suministros - Productos metálicos elaborados (excepto maquinaria y equipo)"/>
    <s v="CHEQUE HORIZONTAL DE 1&quot; EN BRONCE 150 PSI"/>
    <n v="40141653"/>
    <s v="MÍNIMA CUANTÍA"/>
    <n v="4"/>
    <n v="0"/>
    <n v="10"/>
    <n v="3"/>
    <n v="108465.18"/>
    <s v="UNIDAD"/>
    <s v="NO SOLICITADAS"/>
  </r>
  <r>
    <x v="11"/>
    <s v="02-02-01-004-002"/>
    <s v="02-02-01-004-002"/>
    <s v="Materiales y suministros - Productos metálicos elaborados (excepto maquinaria y equipo)"/>
    <s v="EMBOLO O VÁSTAGO DUCHA - ROSCA ORDINARIA"/>
    <n v="47121807"/>
    <s v="MÍNIMA CUANTÍA"/>
    <n v="4"/>
    <n v="0"/>
    <n v="10"/>
    <n v="2"/>
    <n v="28508.22"/>
    <s v="UNIDAD"/>
    <s v="NO SOLICITADAS"/>
  </r>
  <r>
    <x v="11"/>
    <s v="02-02-01-004-002"/>
    <s v="02-02-01-004-002"/>
    <s v="Materiales y suministros - Productos metálicos elaborados (excepto maquinaria y equipo)"/>
    <s v="EMBOLO DUCHA REF. O11270001"/>
    <n v="47121807"/>
    <s v="MÍNIMA CUANTÍA"/>
    <n v="4"/>
    <n v="0"/>
    <n v="10"/>
    <n v="1"/>
    <n v="18608.27"/>
    <s v="UNIDAD"/>
    <s v="NO SOLICITADAS"/>
  </r>
  <r>
    <x v="11"/>
    <s v="02-02-01-004-002"/>
    <s v="02-02-01-004-002"/>
    <s v="Materiales y suministros - Productos metálicos elaborados (excepto maquinaria y equipo)"/>
    <s v="ESPÁTULA METÁLICA CON MANGO PLÁSTICO DE 3&quot;"/>
    <n v="27111909"/>
    <s v="MÍNIMA CUANTÍA"/>
    <n v="4"/>
    <n v="0"/>
    <n v="10"/>
    <n v="4"/>
    <n v="34225.08"/>
    <s v="UNIDAD"/>
    <s v="NO SOLICITADAS"/>
  </r>
  <r>
    <x v="11"/>
    <s v="02-02-01-004-002"/>
    <s v="02-02-01-004-002"/>
    <s v="Materiales y suministros - Productos metálicos elaborados (excepto maquinaria y equipo)"/>
    <s v="ESPÁTULA METÁLICA CON MANGO PLÁSTICO DE 4&quot;"/>
    <n v="27111909"/>
    <s v="MÍNIMA CUANTÍA"/>
    <n v="4"/>
    <n v="0"/>
    <n v="10"/>
    <n v="4"/>
    <n v="40173.800000000003"/>
    <s v="UNIDAD"/>
    <s v="NO SOLICITADAS"/>
  </r>
  <r>
    <x v="11"/>
    <s v="02-02-01-004-002"/>
    <s v="02-02-01-004-002"/>
    <s v="Materiales y suministros - Productos metálicos elaborados (excepto maquinaria y equipo)"/>
    <s v="ESPÁTULA METÁLICA CON MANGO PLÁSTICO DE 5&quot;"/>
    <n v="27111909"/>
    <s v="MÍNIMA CUANTÍA"/>
    <n v="4"/>
    <n v="0"/>
    <n v="10"/>
    <n v="4"/>
    <n v="38421.480000000003"/>
    <s v="UNIDAD"/>
    <s v="NO SOLICITADAS"/>
  </r>
  <r>
    <x v="11"/>
    <s v="02-02-01-004-002"/>
    <s v="02-02-01-004-002"/>
    <s v="Materiales y suministros - Productos metálicos elaborados (excepto maquinaria y equipo)"/>
    <s v="MEZCLADOR LAVAPLATOS CUELLO GANSO DE 8&quot; REF. 01-1151-00"/>
    <n v="30181808"/>
    <s v="MÍNIMA CUANTÍA"/>
    <n v="4"/>
    <n v="0"/>
    <n v="10"/>
    <n v="2"/>
    <n v="85610.1"/>
    <s v="UNIDAD"/>
    <s v="NO SOLICITADAS"/>
  </r>
  <r>
    <x v="11"/>
    <s v="02-02-01-004-002"/>
    <s v="02-02-01-004-002"/>
    <s v="Materiales y suministros - Productos metálicos elaborados (excepto maquinaria y equipo)"/>
    <s v="REGISTRO DE BOLA EN BRONCE DE 1&quot;"/>
    <n v="30181701"/>
    <s v="MÍNIMA CUANTÍA"/>
    <n v="4"/>
    <n v="0"/>
    <n v="10"/>
    <n v="2"/>
    <n v="67741.179999999993"/>
    <s v="UNIDAD"/>
    <s v="NO SOLICITADAS"/>
  </r>
  <r>
    <x v="11"/>
    <s v="02-02-01-004-002"/>
    <s v="02-02-01-004-002"/>
    <s v="Materiales y suministros - Productos metálicos elaborados (excepto maquinaria y equipo)"/>
    <s v="REGISTRO DE BOLA EN BRONCE DE 1/2&quot;"/>
    <n v="30181701"/>
    <s v="MÍNIMA CUANTÍA"/>
    <n v="4"/>
    <n v="0"/>
    <n v="10"/>
    <n v="2"/>
    <n v="37216.54"/>
    <s v="UNIDAD"/>
    <s v="NO SOLICITADAS"/>
  </r>
  <r>
    <x v="11"/>
    <s v="02-02-01-004-002"/>
    <s v="02-02-01-004-002"/>
    <s v="Materiales y suministros - Productos metálicos elaborados (excepto maquinaria y equipo)"/>
    <s v="REGISTRO DE BOLA EN BRONCE DE 3/4&quot;"/>
    <n v="30181701"/>
    <s v="MÍNIMA CUANTÍA"/>
    <n v="4"/>
    <n v="0"/>
    <n v="10"/>
    <n v="2"/>
    <n v="49868.42"/>
    <s v="UNIDAD"/>
    <s v="NO SOLICITADAS"/>
  </r>
  <r>
    <x v="11"/>
    <s v="02-02-01-004-002"/>
    <s v="02-02-01-004-002"/>
    <s v="Materiales y suministros - Productos metálicos elaborados (excepto maquinaria y equipo)"/>
    <s v="BISAGRA 35MM COCINA INTEGRAL RECTA PRESENTACIÓN (PAR)"/>
    <n v="31162420"/>
    <s v="MÍNIMA CUANTÍA"/>
    <n v="4"/>
    <n v="0"/>
    <n v="10"/>
    <n v="10"/>
    <n v="28232.600000000002"/>
    <s v="UNIDAD"/>
    <s v="NO SOLICITADAS"/>
  </r>
  <r>
    <x v="11"/>
    <s v="02-02-01-004-002"/>
    <s v="02-02-01-004-002"/>
    <s v="Materiales y suministros - Productos metálicos elaborados (excepto maquinaria y equipo)"/>
    <s v="BROCA DE ACERO PARA METAL DIÁMETRO 1/4&quot;"/>
    <n v="27111543"/>
    <s v="MÍNIMA CUANTÍA"/>
    <n v="4"/>
    <n v="0"/>
    <n v="10"/>
    <n v="2"/>
    <n v="4152.72"/>
    <s v="UNIDAD"/>
    <s v="NO SOLICITADAS"/>
  </r>
  <r>
    <x v="11"/>
    <s v="02-02-01-004-002"/>
    <s v="02-02-01-004-002"/>
    <s v="Materiales y suministros - Productos metálicos elaborados (excepto maquinaria y equipo)"/>
    <s v="BROCA DE ACERO PARA METAL DIÁMETRO 1/8&quot;"/>
    <n v="27111543"/>
    <s v="MÍNIMA CUANTÍA"/>
    <n v="4"/>
    <n v="0"/>
    <n v="10"/>
    <n v="2"/>
    <n v="2818.54"/>
    <s v="UNIDAD"/>
    <s v="NO SOLICITADAS"/>
  </r>
  <r>
    <x v="11"/>
    <s v="02-02-01-004-002"/>
    <s v="02-02-01-004-002"/>
    <s v="Materiales y suministros - Productos metálicos elaborados (excepto maquinaria y equipo)"/>
    <s v="BROCA DE ACERO PARA METAL DIÁMETRO 11/32&quot;"/>
    <n v="27111543"/>
    <s v="MÍNIMA CUANTÍA"/>
    <n v="4"/>
    <n v="0"/>
    <n v="10"/>
    <n v="2"/>
    <n v="6988.3"/>
    <s v="UNIDAD"/>
    <s v="NO SOLICITADAS"/>
  </r>
  <r>
    <x v="11"/>
    <s v="02-02-01-004-002"/>
    <s v="02-02-01-004-002"/>
    <s v="Materiales y suministros - Productos metálicos elaborados (excepto maquinaria y equipo)"/>
    <s v="BROCA DE ACERO PARA METAL DIÁMETRO 3/16&quot;"/>
    <n v="27111543"/>
    <s v="MÍNIMA CUANTÍA"/>
    <n v="4"/>
    <n v="0"/>
    <n v="10"/>
    <n v="2"/>
    <n v="3411.46"/>
    <s v="UNIDAD"/>
    <s v="NO SOLICITADAS"/>
  </r>
  <r>
    <x v="11"/>
    <s v="02-02-01-004-002"/>
    <s v="02-02-01-004-002"/>
    <s v="Materiales y suministros - Productos metálicos elaborados (excepto maquinaria y equipo)"/>
    <s v="BROCA DE ACERO PARA METAL DIÁMETRO 3/32&quot;"/>
    <n v="27111543"/>
    <s v="MÍNIMA CUANTÍA"/>
    <n v="4"/>
    <n v="0"/>
    <n v="10"/>
    <n v="2"/>
    <n v="4152.72"/>
    <s v="UNIDAD"/>
    <s v="NO SOLICITADAS"/>
  </r>
  <r>
    <x v="11"/>
    <s v="02-02-01-004-002"/>
    <s v="02-02-01-004-002"/>
    <s v="Materiales y suministros - Productos metálicos elaborados (excepto maquinaria y equipo)"/>
    <s v="BROCA DE ACERO PARA METAL DIÁMETRO 5/32&quot;"/>
    <n v="27111543"/>
    <s v="MÍNIMA CUANTÍA"/>
    <n v="4"/>
    <n v="0"/>
    <n v="10"/>
    <n v="2"/>
    <n v="2818.54"/>
    <s v="UNIDAD"/>
    <s v="NO SOLICITADAS"/>
  </r>
  <r>
    <x v="11"/>
    <s v="02-02-01-004-002"/>
    <s v="02-02-01-004-002"/>
    <s v="Materiales y suministros - Productos metálicos elaborados (excepto maquinaria y equipo)"/>
    <s v="BROCA DE ACERO PARA METAL DIÁMETRO 7/64&quot;"/>
    <n v="27111543"/>
    <s v="MÍNIMA CUANTÍA"/>
    <n v="4"/>
    <n v="0"/>
    <n v="10"/>
    <n v="2"/>
    <n v="2818.54"/>
    <s v="UNIDAD"/>
    <s v="NO SOLICITADAS"/>
  </r>
  <r>
    <x v="11"/>
    <s v="02-02-01-004-002"/>
    <s v="02-02-01-004-002"/>
    <s v="Materiales y suministros - Productos metálicos elaborados (excepto maquinaria y equipo)"/>
    <s v="BROCA DE ACERO PARA METAL DIÁMETRO 3/8&quot;"/>
    <n v="27111543"/>
    <s v="MÍNIMA CUANTÍA"/>
    <n v="4"/>
    <n v="0"/>
    <n v="10"/>
    <n v="2"/>
    <n v="8176.16"/>
    <s v="UNIDAD"/>
    <s v="NO SOLICITADAS"/>
  </r>
  <r>
    <x v="11"/>
    <s v="02-02-01-004-002"/>
    <s v="02-02-01-004-002"/>
    <s v="Materiales y suministros - Productos metálicos elaborados (excepto maquinaria y equipo)"/>
    <s v="BROCA DE ACERO PARA METAL DIÁMETRO 5/16&quot;"/>
    <n v="27111543"/>
    <s v="MÍNIMA CUANTÍA"/>
    <n v="4"/>
    <n v="0"/>
    <n v="10"/>
    <n v="2"/>
    <n v="9668.1"/>
    <s v="UNIDAD"/>
    <s v="NO SOLICITADAS"/>
  </r>
  <r>
    <x v="11"/>
    <s v="02-02-01-004-002"/>
    <s v="02-02-01-004-002"/>
    <s v="Materiales y suministros - Productos metálicos elaborados (excepto maquinaria y equipo)"/>
    <s v="BROCA DE TUNGSTENO PARA MAMPOSTERÍA (3/8&quot;)"/>
    <n v="27111543"/>
    <s v="MÍNIMA CUANTÍA"/>
    <n v="4"/>
    <n v="0"/>
    <n v="10"/>
    <n v="2"/>
    <n v="14136.28"/>
    <s v="UNIDAD"/>
    <s v="NO SOLICITADAS"/>
  </r>
  <r>
    <x v="11"/>
    <s v="02-02-01-004-002"/>
    <s v="02-02-01-004-002"/>
    <s v="Materiales y suministros - Productos metálicos elaborados (excepto maquinaria y equipo)"/>
    <s v="BROCA DE TUNGSTENO PARA MAMPOSTERÍA (1/4&quot;)"/>
    <n v="27111543"/>
    <s v="MÍNIMA CUANTÍA"/>
    <n v="4"/>
    <n v="0"/>
    <n v="10"/>
    <n v="2"/>
    <n v="6988.3"/>
    <s v="UNIDAD"/>
    <s v="NO SOLICITADAS"/>
  </r>
  <r>
    <x v="11"/>
    <s v="02-02-01-004-002"/>
    <s v="02-02-01-004-002"/>
    <s v="Materiales y suministros - Productos metálicos elaborados (excepto maquinaria y equipo)"/>
    <s v="BROCA DE TUNGSTENO PARA MAMPOSTERÍA (5/16&quot;)"/>
    <n v="27111543"/>
    <s v="MÍNIMA CUANTÍA"/>
    <n v="4"/>
    <n v="0"/>
    <n v="10"/>
    <n v="2"/>
    <n v="5941.12"/>
    <s v="UNIDAD"/>
    <s v="NO SOLICITADAS"/>
  </r>
  <r>
    <x v="11"/>
    <s v="02-02-01-004-002"/>
    <s v="02-02-01-004-002"/>
    <s v="Materiales y suministros - Productos metálicos elaborados (excepto maquinaria y equipo)"/>
    <s v="CHEQUE HORIZONTAL DE 1/2&quot; EN BRONCE 125 PSI"/>
    <n v="40141653"/>
    <s v="MÍNIMA CUANTÍA"/>
    <n v="4"/>
    <n v="0"/>
    <n v="10"/>
    <n v="2"/>
    <n v="36992.239999999998"/>
    <s v="UNIDAD"/>
    <s v="NO SOLICITADAS"/>
  </r>
  <r>
    <x v="11"/>
    <s v="02-02-01-004-002"/>
    <s v="02-02-01-004-002"/>
    <s v="Materiales y suministros - Productos metálicos elaborados (excepto maquinaria y equipo)"/>
    <s v="CHEQUE HORIZONTAL DE 3/4&quot; EN BRONCE 125 PSI"/>
    <n v="40141653"/>
    <s v="MÍNIMA CUANTÍA"/>
    <n v="4"/>
    <n v="0"/>
    <n v="10"/>
    <n v="2"/>
    <n v="48840.26"/>
    <s v="UNIDAD"/>
    <s v="NO SOLICITADAS"/>
  </r>
  <r>
    <x v="11"/>
    <s v="02-02-01-004-002"/>
    <s v="02-02-01-004-002"/>
    <s v="Materiales y suministros - Productos metálicos elaborados (excepto maquinaria y equipo)"/>
    <s v="CHEQUE HORIZONTAL DE 1&quot; EN BRONCE 150 PSI"/>
    <n v="40141653"/>
    <s v="MÍNIMA CUANTÍA"/>
    <n v="4"/>
    <n v="0"/>
    <n v="10"/>
    <n v="2"/>
    <n v="72310.12"/>
    <s v="UNIDAD"/>
    <s v="NO SOLICITADAS"/>
  </r>
  <r>
    <x v="11"/>
    <s v="02-02-01-004-002"/>
    <s v="02-02-01-004-002"/>
    <s v="Materiales y suministros - Productos metálicos elaborados (excepto maquinaria y equipo)"/>
    <s v="CHEQUE HORIZONTAL DE 2&quot; EN BRONCE 150 PSI"/>
    <n v="40141653"/>
    <s v="MÍNIMA CUANTÍA"/>
    <n v="4"/>
    <n v="0"/>
    <n v="10"/>
    <n v="1"/>
    <n v="122753.44"/>
    <s v="UNIDAD"/>
    <s v="NO SOLICITADAS"/>
  </r>
  <r>
    <x v="11"/>
    <s v="02-02-01-004-002"/>
    <s v="02-02-01-004-002"/>
    <s v="Materiales y suministros - Productos metálicos elaborados (excepto maquinaria y equipo)"/>
    <s v="CHEQUE VERTICAL DE 1&quot; EN BRONCE"/>
    <n v="40141653"/>
    <s v="MÍNIMA CUANTÍA"/>
    <n v="4"/>
    <n v="0"/>
    <n v="10"/>
    <n v="1"/>
    <n v="36155.040000000001"/>
    <s v="UNIDAD"/>
    <s v="NO SOLICITADAS"/>
  </r>
  <r>
    <x v="11"/>
    <s v="02-02-01-004-002"/>
    <s v="02-02-01-004-002"/>
    <s v="Materiales y suministros - Productos metálicos elaborados (excepto maquinaria y equipo)"/>
    <s v="DISCO ABRASIVO DE CORTE DE PULIDORA PARA METAL DE 4&quot;"/>
    <n v="27112838"/>
    <s v="MÍNIMA CUANTÍA"/>
    <n v="4"/>
    <n v="0"/>
    <n v="10"/>
    <n v="4"/>
    <n v="22320.04"/>
    <s v="UNIDAD"/>
    <s v="NO SOLICITADAS"/>
  </r>
  <r>
    <x v="11"/>
    <s v="02-02-01-004-002"/>
    <s v="02-02-01-004-002"/>
    <s v="Materiales y suministros - Productos metálicos elaborados (excepto maquinaria y equipo)"/>
    <s v="DISCO ABRASIVO DE CORTE DE PULIDORA PARA METAL DE 7&quot;"/>
    <n v="27112838"/>
    <s v="MÍNIMA CUANTÍA"/>
    <n v="4"/>
    <n v="0"/>
    <n v="10"/>
    <n v="1"/>
    <n v="9302.23"/>
    <s v="UNIDAD"/>
    <s v="NO SOLICITADAS"/>
  </r>
  <r>
    <x v="11"/>
    <s v="02-02-01-004-002"/>
    <s v="02-02-01-004-002"/>
    <s v="Materiales y suministros - Productos metálicos elaborados (excepto maquinaria y equipo)"/>
    <s v="EMBOLO CERÁMICO - METÁLICO LAVAMANOS"/>
    <n v="47121807"/>
    <s v="MÍNIMA CUANTÍA"/>
    <n v="4"/>
    <n v="0"/>
    <n v="10"/>
    <n v="2"/>
    <n v="28280.16"/>
    <s v="UNIDAD"/>
    <s v="NO SOLICITADAS"/>
  </r>
  <r>
    <x v="11"/>
    <s v="02-02-01-004-002"/>
    <s v="02-02-01-004-002"/>
    <s v="Materiales y suministros - Productos metálicos elaborados (excepto maquinaria y equipo)"/>
    <s v="EMBOLO CERÁMICO - METÁLICO DUCHA"/>
    <n v="47121807"/>
    <s v="MÍNIMA CUANTÍA"/>
    <n v="4"/>
    <n v="0"/>
    <n v="10"/>
    <n v="2"/>
    <n v="26788.2"/>
    <s v="UNIDAD"/>
    <s v="NO SOLICITADAS"/>
  </r>
  <r>
    <x v="11"/>
    <s v="02-02-01-004-002"/>
    <s v="02-02-01-004-002"/>
    <s v="Materiales y suministros - Productos metálicos elaborados (excepto maquinaria y equipo)"/>
    <s v="ESPÁTULA METÁLICA CON MANGO PLÁSTICO DE 2&quot;"/>
    <n v="27111909"/>
    <s v="MÍNIMA CUANTÍA"/>
    <n v="4"/>
    <n v="0"/>
    <n v="10"/>
    <n v="2"/>
    <n v="14580.98"/>
    <s v="UNIDAD"/>
    <s v="NO SOLICITADAS"/>
  </r>
  <r>
    <x v="11"/>
    <s v="02-02-01-004-002"/>
    <s v="02-02-01-004-002"/>
    <s v="Materiales y suministros - Productos metálicos elaborados (excepto maquinaria y equipo)"/>
    <s v="ESPÁTULA METÁLICA CON MANGO PLÁSTICO DE 3&quot;"/>
    <n v="27111909"/>
    <s v="MÍNIMA CUANTÍA"/>
    <n v="4"/>
    <n v="0"/>
    <n v="10"/>
    <n v="2"/>
    <n v="17112.54"/>
    <s v="UNIDAD"/>
    <s v="NO SOLICITADAS"/>
  </r>
  <r>
    <x v="11"/>
    <s v="02-02-01-004-002"/>
    <s v="02-02-01-004-002"/>
    <s v="Materiales y suministros - Productos metálicos elaborados (excepto maquinaria y equipo)"/>
    <s v="ESPÁTULA METÁLICA CON MANGO PLÁSTICO DE 4&quot;"/>
    <n v="27111909"/>
    <s v="MÍNIMA CUANTÍA"/>
    <n v="4"/>
    <n v="0"/>
    <n v="10"/>
    <n v="2"/>
    <n v="20086.900000000001"/>
    <s v="UNIDAD"/>
    <s v="NO SOLICITADAS"/>
  </r>
  <r>
    <x v="11"/>
    <s v="02-02-01-004-002"/>
    <s v="02-02-01-004-002"/>
    <s v="Materiales y suministros - Productos metálicos elaborados (excepto maquinaria y equipo)"/>
    <s v="ESPÁTULA METÁLICA CON MANGO PLÁSTICO DE 5&quot;"/>
    <n v="27111909"/>
    <s v="MÍNIMA CUANTÍA"/>
    <n v="4"/>
    <n v="0"/>
    <n v="10"/>
    <n v="2"/>
    <n v="19210.740000000002"/>
    <s v="UNIDAD"/>
    <s v="NO SOLICITADAS"/>
  </r>
  <r>
    <x v="11"/>
    <s v="02-02-01-004-002"/>
    <s v="02-02-01-004-002"/>
    <s v="Materiales y suministros - Productos metálicos elaborados (excepto maquinaria y equipo)"/>
    <s v="HOJA DE SEGUETA FLEXIBLE BIMETÁLICA REF. 1224R"/>
    <n v="27111500"/>
    <s v="MÍNIMA CUANTÍA"/>
    <n v="4"/>
    <n v="0"/>
    <n v="10"/>
    <n v="20"/>
    <n v="119009.79999999999"/>
    <s v="UNIDAD"/>
    <s v="NO SOLICITADAS"/>
  </r>
  <r>
    <x v="11"/>
    <s v="02-02-01-004-002"/>
    <s v="02-02-01-004-002"/>
    <s v="Materiales y suministros - Productos metálicos elaborados (excepto maquinaria y equipo)"/>
    <s v="LLAVE DE CADENA PARA SERVICIO LIGERO 31310 MODELO C-12 PARA USO PLOMERÍA. - CAPACIDAD NOMINAL DE TUBO DE 22- CAPACIDAD REAL DE 4&quot; DE DIÁMETRO EXTERIOR, LONGITUD DE CADENA 394MM 15 1/2&quot;."/>
    <n v="20122845"/>
    <s v="MÍNIMA CUANTÍA"/>
    <n v="4"/>
    <n v="0"/>
    <n v="10"/>
    <n v="1"/>
    <n v="243459.03"/>
    <s v="UNIDAD"/>
    <s v="NO SOLICITADAS"/>
  </r>
  <r>
    <x v="11"/>
    <s v="02-02-01-004-002"/>
    <s v="02-02-01-004-002"/>
    <s v="Materiales y suministros - Productos metálicos elaborados (excepto maquinaria y equipo)"/>
    <s v="LLAVE DE PUSH PARA ORINAL- ECONOMIZADORA METÁLICA"/>
    <n v="23241615"/>
    <s v="MÍNIMA CUANTÍA"/>
    <n v="4"/>
    <n v="0"/>
    <n v="10"/>
    <n v="4"/>
    <n v="401174.96"/>
    <s v="UNIDAD"/>
    <s v="NO SOLICITADAS"/>
  </r>
  <r>
    <x v="11"/>
    <s v="02-02-01-004-002"/>
    <s v="02-02-01-004-002"/>
    <s v="Materiales y suministros - Productos metálicos elaborados (excepto maquinaria y equipo)"/>
    <s v="LLAVE MANDRIL 3/8 - 1/2 PARA TALADRO "/>
    <n v="31162212"/>
    <s v="MÍNIMA CUANTÍA"/>
    <n v="4"/>
    <n v="0"/>
    <n v="10"/>
    <n v="1"/>
    <n v="11536.31"/>
    <s v="UNIDAD"/>
    <s v="NO SOLICITADAS"/>
  </r>
  <r>
    <x v="11"/>
    <s v="02-02-01-004-002"/>
    <s v="02-02-01-004-002"/>
    <s v="Materiales y suministros - Productos metálicos elaborados (excepto maquinaria y equipo)"/>
    <s v="LLANA METÁLICA LISA 11 X 5&quot; - MANGO PLÁSTICO"/>
    <n v="27112201"/>
    <s v="MÍNIMA CUANTÍA"/>
    <n v="4"/>
    <n v="0"/>
    <n v="10"/>
    <n v="2"/>
    <n v="29021.360000000001"/>
    <s v="UNIDAD"/>
    <s v="NO SOLICITADAS"/>
  </r>
  <r>
    <x v="11"/>
    <s v="02-02-01-004-002"/>
    <s v="02-02-01-004-002"/>
    <s v="Materiales y suministros - Productos metálicos elaborados (excepto maquinaria y equipo)"/>
    <s v="LLAVE TERMINAL ROSCA 1/2&quot; CROMADA REF. 977200001"/>
    <n v="23241615"/>
    <s v="MÍNIMA CUANTÍA"/>
    <n v="4"/>
    <n v="0"/>
    <n v="10"/>
    <n v="5"/>
    <n v="94894.349999999991"/>
    <s v="UNIDAD"/>
    <s v="NO SOLICITADAS"/>
  </r>
  <r>
    <x v="11"/>
    <s v="02-02-01-004-002"/>
    <s v="02-02-01-004-002"/>
    <s v="Materiales y suministros - Productos metálicos elaborados (excepto maquinaria y equipo)"/>
    <s v="MANIJA COCINA INTEGRAL CUADRADA DE 15CMS INOX"/>
    <n v="31162801"/>
    <s v="MÍNIMA CUANTÍA"/>
    <n v="4"/>
    <n v="0"/>
    <n v="10"/>
    <n v="20"/>
    <n v="111600.20000000001"/>
    <s v="UNIDAD"/>
    <s v="NO SOLICITADAS"/>
  </r>
  <r>
    <x v="11"/>
    <s v="02-02-01-004-002"/>
    <s v="02-02-01-004-002"/>
    <s v="Materiales y suministros - Productos metálicos elaborados (excepto maquinaria y equipo)"/>
    <s v="MEZCLADOR LAVAMANOS 4 CIERRE RÁPIDO REF. 01-1154-00"/>
    <n v="30181808"/>
    <s v="MÍNIMA CUANTÍA"/>
    <n v="4"/>
    <n v="0"/>
    <n v="10"/>
    <n v="2"/>
    <n v="69233.100000000006"/>
    <s v="UNIDAD"/>
    <s v="NO SOLICITADAS"/>
  </r>
  <r>
    <x v="11"/>
    <s v="02-02-01-004-002"/>
    <s v="02-02-01-004-002"/>
    <s v="Materiales y suministros - Productos metálicos elaborados (excepto maquinaria y equipo)"/>
    <s v="MEZCLADOR LAVAMANOS 8 CIERRE RÁPIDO REF. 01-1103-00"/>
    <n v="30181808"/>
    <s v="MÍNIMA CUANTÍA"/>
    <n v="4"/>
    <n v="0"/>
    <n v="10"/>
    <n v="2"/>
    <n v="81143.820000000007"/>
    <s v="UNIDAD"/>
    <s v="NO SOLICITADAS"/>
  </r>
  <r>
    <x v="11"/>
    <s v="02-02-01-004-002"/>
    <s v="02-02-01-004-002"/>
    <s v="Materiales y suministros - Productos metálicos elaborados (excepto maquinaria y equipo)"/>
    <s v="MEZCLADOR LAVAPLATOS CUELLO GANSO DE 8&quot; REF. 01-1151-00"/>
    <n v="30181808"/>
    <s v="MÍNIMA CUANTÍA"/>
    <n v="4"/>
    <n v="0"/>
    <n v="10"/>
    <n v="2"/>
    <n v="85610.1"/>
    <s v="UNIDAD"/>
    <s v="NO SOLICITADAS"/>
  </r>
  <r>
    <x v="11"/>
    <s v="02-02-01-004-002"/>
    <s v="02-02-01-004-002"/>
    <s v="Materiales y suministros - Productos metálicos elaborados (excepto maquinaria y equipo)"/>
    <s v="PUNTEROS O CINCEL DE 12&quot; DE LARGO CUÑA 1&quot;"/>
    <n v="27111914"/>
    <s v="MÍNIMA CUANTÍA"/>
    <n v="4"/>
    <n v="0"/>
    <n v="10"/>
    <n v="2"/>
    <n v="57312.88"/>
    <s v="UNIDAD"/>
    <s v="NO SOLICITADAS"/>
  </r>
  <r>
    <x v="11"/>
    <s v="02-02-01-004-002"/>
    <s v="02-02-01-004-002"/>
    <s v="Materiales y suministros - Productos metálicos elaborados (excepto maquinaria y equipo)"/>
    <s v="PUNTILLA ACERADA CON CABEZA DE 1 ½ X CAJA DE 500 GR  "/>
    <n v="31162000"/>
    <s v="MÍNIMA CUANTÍA"/>
    <n v="4"/>
    <n v="0"/>
    <n v="10"/>
    <n v="1"/>
    <n v="5263.56"/>
    <s v="UNIDAD"/>
    <s v="NO SOLICITADAS"/>
  </r>
  <r>
    <x v="11"/>
    <s v="02-02-01-004-002"/>
    <s v="02-02-01-004-002"/>
    <s v="Materiales y suministros - Productos metálicos elaborados (excepto maquinaria y equipo)"/>
    <s v="RASTRILLO JARDÍN DE 120 CM Y 26 DIENTES "/>
    <n v="27112003"/>
    <s v="MÍNIMA CUANTÍA"/>
    <n v="4"/>
    <n v="0"/>
    <n v="10"/>
    <n v="4"/>
    <n v="104206.92"/>
    <s v="UNIDAD"/>
    <s v="NO SOLICITADAS"/>
  </r>
  <r>
    <x v="11"/>
    <s v="02-02-01-004-002"/>
    <s v="02-02-01-004-002"/>
    <s v="Materiales y suministros - Productos metálicos elaborados (excepto maquinaria y equipo)"/>
    <s v="REMACHE 1/8&quot; X 5/8&quot; PRESENTACIÓN (PAQUETE X 1000 UND C/U)"/>
    <n v="31162203"/>
    <s v="MÍNIMA CUANTÍA"/>
    <n v="4"/>
    <n v="0"/>
    <n v="10"/>
    <n v="1"/>
    <n v="46527.29"/>
    <s v="UNIDAD"/>
    <s v="NO SOLICITADAS"/>
  </r>
  <r>
    <x v="11"/>
    <s v="02-02-01-004-002"/>
    <s v="02-02-01-004-002"/>
    <s v="Materiales y suministros - Productos metálicos elaborados (excepto maquinaria y equipo)"/>
    <s v="REMACHE 3/16&quot; X 1&quot; PRESENTACIÓN (PAQUETE X 1000 UND C/U)"/>
    <n v="31162203"/>
    <s v="MÍNIMA CUANTÍA"/>
    <n v="4"/>
    <n v="0"/>
    <n v="10"/>
    <n v="1"/>
    <n v="56204.85"/>
    <s v="UNIDAD"/>
    <s v="NO SOLICITADAS"/>
  </r>
  <r>
    <x v="11"/>
    <s v="02-02-01-004-002"/>
    <s v="02-02-01-004-002"/>
    <s v="Materiales y suministros - Productos metálicos elaborados (excepto maquinaria y equipo)"/>
    <s v="REMACHE 3/16&quot; X 3/4&quot; PRESENTACIÓN (PAQUETE X 1000 UND C/U)"/>
    <n v="31162203"/>
    <s v="MÍNIMA CUANTÍA"/>
    <n v="4"/>
    <n v="0"/>
    <n v="10"/>
    <n v="1"/>
    <n v="53970.77"/>
    <s v="UNIDAD"/>
    <s v="NO SOLICITADAS"/>
  </r>
  <r>
    <x v="11"/>
    <s v="02-02-01-004-002"/>
    <s v="02-02-01-004-002"/>
    <s v="Materiales y suministros - Productos metálicos elaborados (excepto maquinaria y equipo)"/>
    <s v="SIFÓN DE ACORDEÓN CROMADO LAVAMOS/LAVAPLATOS REF. 04001811"/>
    <n v="30181605"/>
    <s v="MÍNIMA CUANTÍA"/>
    <n v="4"/>
    <n v="0"/>
    <n v="10"/>
    <n v="4"/>
    <n v="102720.72"/>
    <s v="UNIDAD"/>
    <s v="NO SOLICITADAS"/>
  </r>
  <r>
    <x v="11"/>
    <s v="02-02-01-004-002"/>
    <s v="02-02-01-004-002"/>
    <s v="Materiales y suministros - Productos metálicos elaborados (excepto maquinaria y equipo)"/>
    <s v="TORNILLO CON CABEZA NEGRA PARA MADERA 1&quot; (PAQUETE X 500 UND)"/>
    <n v="31161508"/>
    <s v="MÍNIMA CUANTÍA"/>
    <n v="4"/>
    <n v="0"/>
    <n v="10"/>
    <n v="1"/>
    <n v="8926.8700000000008"/>
    <s v="UNIDAD"/>
    <s v="NO SOLICITADAS"/>
  </r>
  <r>
    <x v="11"/>
    <s v="02-02-01-004-002"/>
    <s v="02-02-01-004-002"/>
    <s v="Materiales y suministros - Productos metálicos elaborados (excepto maquinaria y equipo)"/>
    <s v="TORNILLO CON CABEZA NEGRA PARA MADERA 1-1/2&quot; (PAQUETE X 500 UND)"/>
    <n v="31161508"/>
    <s v="MÍNIMA CUANTÍA"/>
    <n v="4"/>
    <n v="0"/>
    <n v="10"/>
    <n v="1"/>
    <n v="9672.84"/>
    <s v="UNIDAD"/>
    <s v="NO SOLICITADAS"/>
  </r>
  <r>
    <x v="11"/>
    <s v="02-02-01-004-002"/>
    <s v="02-02-01-004-002"/>
    <s v="Materiales y suministros - Productos metálicos elaborados (excepto maquinaria y equipo)"/>
    <s v="TORNILLO CON CABEZA NEGRA PARA MADERA 1-1/4&quot; (PAQUETE X 500 UND)"/>
    <n v="31161508"/>
    <s v="MÍNIMA CUANTÍA"/>
    <n v="4"/>
    <n v="0"/>
    <n v="10"/>
    <n v="1"/>
    <n v="9302.23"/>
    <s v="UNIDAD"/>
    <s v="NO SOLICITADAS"/>
  </r>
  <r>
    <x v="11"/>
    <s v="02-02-01-004-002"/>
    <s v="02-02-01-004-002"/>
    <s v="Materiales y suministros - Productos metálicos elaborados (excepto maquinaria y equipo)"/>
    <s v="TORNILLO CON CABEZA NEGRA PARA MADERA 2&quot; (PAQUETE X 500 UND)"/>
    <n v="31161508"/>
    <s v="MÍNIMA CUANTÍA"/>
    <n v="4"/>
    <n v="0"/>
    <n v="10"/>
    <n v="1"/>
    <n v="11906.93"/>
    <s v="UNIDAD"/>
    <s v="NO SOLICITADAS"/>
  </r>
  <r>
    <x v="11"/>
    <s v="02-02-01-004-002"/>
    <s v="02-02-01-004-002"/>
    <s v="Materiales y suministros - Productos metálicos elaborados (excepto maquinaria y equipo)"/>
    <s v="TORNILLO CON CABEZA NEGRA PARA MADERA 3/4&quot; (PAQUETE X 500 UND)"/>
    <n v="31161508"/>
    <s v="MÍNIMA CUANTÍA"/>
    <n v="4"/>
    <n v="0"/>
    <n v="10"/>
    <n v="1"/>
    <n v="8556.27"/>
    <s v="UNIDAD"/>
    <s v="NO SOLICITADAS"/>
  </r>
  <r>
    <x v="11"/>
    <s v="02-02-01-004-002"/>
    <s v="02-02-01-004-002"/>
    <s v="Materiales y suministros - Productos metálicos elaborados (excepto maquinaria y equipo)"/>
    <s v="TORNILLOS ESTRUCTURA PUNTO DE BROCA 1,9 MM DE 8X 1/2” PRESENTACIÓN (PAQUETE X 100 UND) "/>
    <n v="31161508"/>
    <s v="MÍNIMA CUANTÍA"/>
    <n v="4"/>
    <n v="0"/>
    <n v="10"/>
    <n v="1"/>
    <n v="9302.23"/>
    <s v="UNIDAD"/>
    <s v="NO SOLICITADAS"/>
  </r>
  <r>
    <x v="11"/>
    <s v="02-02-01-004-002"/>
    <s v="02-02-01-004-002"/>
    <s v="Materiales y suministros - Productos metálicos elaborados (excepto maquinaria y equipo)"/>
    <s v="TORNILLO AUTO ROSCANTE DE 1 ½” PRESENTACIÓN (PAQUETE X 500 UND C/U)"/>
    <n v="31161508"/>
    <s v="MÍNIMA CUANTÍA"/>
    <n v="4"/>
    <n v="0"/>
    <n v="10"/>
    <n v="1"/>
    <n v="7744.72"/>
    <s v="UNIDAD"/>
    <s v="NO SOLICITADAS"/>
  </r>
  <r>
    <x v="11"/>
    <s v="02-02-01-004-002"/>
    <s v="02-02-01-004-002"/>
    <s v="Materiales y suministros - Productos metálicos elaborados (excepto maquinaria y equipo)"/>
    <s v="TORNILLO AUTO ROSCANTE DE 1 ¼” PRESENTACIÓN (PAQUETE X 500 UND C/U)"/>
    <n v="31161508"/>
    <s v="MÍNIMA CUANTÍA"/>
    <n v="4"/>
    <n v="0"/>
    <n v="10"/>
    <n v="1"/>
    <n v="9302.23"/>
    <s v="UNIDAD"/>
    <s v="NO SOLICITADAS"/>
  </r>
  <r>
    <x v="11"/>
    <s v="02-02-01-004-002"/>
    <s v="02-02-01-004-002"/>
    <s v="Materiales y suministros - Productos metálicos elaborados (excepto maquinaria y equipo)"/>
    <s v="TORNILLO AUTO ROSCANTE DE ¾” PRESENTACIÓN (PAQUETE X 500 UND C/U)"/>
    <n v="31161508"/>
    <s v="MÍNIMA CUANTÍA"/>
    <n v="4"/>
    <n v="0"/>
    <n v="10"/>
    <n v="1"/>
    <n v="7809.35"/>
    <s v="UNIDAD"/>
    <s v="NO SOLICITADAS"/>
  </r>
  <r>
    <x v="11"/>
    <s v="02-02-01-004-002"/>
    <s v="02-02-01-004-002"/>
    <s v="Materiales y suministros - Productos metálicos elaborados (excepto maquinaria y equipo)"/>
    <s v="TORNILLO AUTO ROSCANTE DE 1&quot; PRESENTACIÓN (PAQUETE X 500 UND C/U)"/>
    <n v="31161508"/>
    <s v="MÍNIMA CUANTÍA"/>
    <n v="4"/>
    <n v="0"/>
    <n v="10"/>
    <n v="1"/>
    <n v="8556.27"/>
    <s v="UNIDAD"/>
    <s v="NO SOLICITADAS"/>
  </r>
  <r>
    <x v="11"/>
    <s v="02-02-01-004-002"/>
    <s v="02-02-01-004-002"/>
    <s v="Materiales y suministros - Productos metálicos elaborados (excepto maquinaria y equipo)"/>
    <s v="TORNILLO AUTO ROSCANTE DE 2” PRESENTACIÓN (PAQUETE X 500 UND C/U)"/>
    <n v="31161508"/>
    <s v="MÍNIMA CUANTÍA"/>
    <n v="4"/>
    <n v="0"/>
    <n v="10"/>
    <n v="1"/>
    <n v="11160.96"/>
    <s v="UNIDAD"/>
    <s v="NO SOLICITADAS"/>
  </r>
  <r>
    <x v="11"/>
    <s v="02-02-01-004-002"/>
    <s v="02-02-01-004-002"/>
    <s v="Materiales y suministros - Productos metálicos elaborados (excepto maquinaria y equipo)"/>
    <s v="CINTA DE FOIL DE ALUMINIO TM 4024, 192 MM X 100 M"/>
    <n v="31201521"/>
    <s v="MÍNIMA CUANTÍA"/>
    <n v="4"/>
    <n v="0"/>
    <n v="10"/>
    <n v="2"/>
    <n v="75181.820000000007"/>
    <s v="UNIDAD"/>
    <s v="NO SOLICITADAS"/>
  </r>
  <r>
    <x v="11"/>
    <s v="02-02-01-004-002"/>
    <s v="02-02-01-004-002"/>
    <s v="Materiales y suministros - Productos metálicos elaborados (excepto maquinaria y equipo)"/>
    <s v="BRAZO NEUMÁTICO CAPACIDAD 25-45K"/>
    <n v="31162420"/>
    <s v="MÍNIMA CUANTÍA"/>
    <n v="4"/>
    <n v="0"/>
    <n v="10"/>
    <n v="1"/>
    <n v="107722.95"/>
    <s v="UNIDAD"/>
    <s v="NO SOLICITADAS"/>
  </r>
  <r>
    <x v="11"/>
    <s v="02-02-01-004-002"/>
    <s v="02-02-01-004-002"/>
    <s v="Materiales y suministros - Productos metálicos elaborados (excepto maquinaria y equipo)"/>
    <s v="BRAZO NEUMÁTICO CAPACIDAD 45-65K"/>
    <n v="31162420"/>
    <s v="MÍNIMA CUANTÍA"/>
    <n v="4"/>
    <n v="0"/>
    <n v="10"/>
    <n v="1"/>
    <n v="121770.86"/>
    <s v="UNIDAD"/>
    <s v="NO SOLICITADAS"/>
  </r>
  <r>
    <x v="11"/>
    <s v="02-02-01-004-002"/>
    <s v="02-02-01-004-002"/>
    <s v="Materiales y suministros - Productos metálicos elaborados (excepto maquinaria y equipo)"/>
    <s v="CERRADURA PICO DE LORO PUERTA CORREDIZA"/>
    <n v="46171500"/>
    <s v="MÍNIMA CUANTÍA"/>
    <n v="4"/>
    <n v="0"/>
    <n v="10"/>
    <n v="6"/>
    <n v="69217.86"/>
    <s v="UNIDAD"/>
    <s v="NO SOLICITADAS"/>
  </r>
  <r>
    <x v="11"/>
    <s v="02-02-01-004-002"/>
    <s v="02-02-01-004-002"/>
    <s v="Materiales y suministros - Productos metálicos elaborados (excepto maquinaria y equipo)"/>
    <s v="HOJA DE SEGUETA, DE 12&quot; DE LONGITUD Y 18 DIENTES POR PULGADA "/>
    <n v="27112802"/>
    <s v="MÍNIMA CUANTÍA"/>
    <n v="4"/>
    <n v="0"/>
    <n v="10"/>
    <n v="15"/>
    <n v="89259.15"/>
    <s v="UNIDAD"/>
    <s v="NO SOLICITADAS"/>
  </r>
  <r>
    <x v="11"/>
    <s v="02-02-01-004-002"/>
    <s v="02-02-01-004-002"/>
    <s v="Materiales y suministros - Productos metálicos elaborados (excepto maquinaria y equipo)"/>
    <s v="BROCAS"/>
    <n v="20111614"/>
    <s v="MÍNIMA CUANTÍA"/>
    <n v="5"/>
    <n v="0"/>
    <n v="10"/>
    <n v="2"/>
    <n v="163789.07999999999"/>
    <s v="UNIDAD"/>
    <s v="NO SOLICITADAS"/>
  </r>
  <r>
    <x v="11"/>
    <s v="02-02-01-004-002"/>
    <s v="02-02-01-004-002"/>
    <s v="Materiales y suministros - Productos metálicos elaborados (excepto maquinaria y equipo)"/>
    <s v="CINCEL PALA X 12”"/>
    <n v="27112200"/>
    <s v="SELECCIÓN ABREVIADA SUBASTA INVERSA (NO DISPONIBLE)"/>
    <n v="4"/>
    <n v="0"/>
    <n v="10"/>
    <n v="2"/>
    <n v="57312.88"/>
    <s v="UNIDAD"/>
    <s v="NO SOLICITADAS"/>
  </r>
  <r>
    <x v="11"/>
    <s v="02-02-01-004-002"/>
    <s v="02-02-01-004-002"/>
    <s v="Materiales y suministros - Productos metálicos elaborados (excepto maquinaria y equipo)"/>
    <s v="LLAVE EXPANSIVA"/>
    <n v="27111723"/>
    <s v="SELECCIÓN ABREVIADA SUBASTA INVERSA (NO DISPONIBLE)"/>
    <n v="4"/>
    <n v="0"/>
    <n v="10"/>
    <n v="2"/>
    <n v="66999.960000000006"/>
    <s v="UNIDAD"/>
    <s v="NO SOLICITADAS"/>
  </r>
  <r>
    <x v="11"/>
    <s v="02-02-01-004-002"/>
    <s v="02-02-01-004-002"/>
    <s v="Materiales y suministros - Productos metálicos elaborados (excepto maquinaria y equipo)"/>
    <s v="ALICATE MULTIPROPOSITO DE 8&quot;"/>
    <n v="27112126"/>
    <s v="SELECCIÓN ABREVIADA SUBASTA INVERSA (NO DISPONIBLE)"/>
    <n v="4"/>
    <n v="0"/>
    <n v="10"/>
    <n v="5"/>
    <n v="154452.65"/>
    <s v="UNIDAD"/>
    <s v="NO SOLICITADAS"/>
  </r>
  <r>
    <x v="11"/>
    <s v="02-02-01-004-002"/>
    <s v="02-02-01-004-002"/>
    <s v="Materiales y suministros - Productos metálicos elaborados (excepto maquinaria y equipo)"/>
    <s v="LLAVE PARA TUBO DE VARIAS POSICIONES"/>
    <n v="27111700"/>
    <s v="SELECCIÓN ABREVIADA SUBASTA INVERSA (NO DISPONIBLE)"/>
    <n v="4"/>
    <n v="0"/>
    <n v="10"/>
    <n v="1"/>
    <n v="130289.1"/>
    <s v="UNIDAD"/>
    <s v="NO SOLICITADAS"/>
  </r>
  <r>
    <x v="11"/>
    <s v="02-02-01-004-002"/>
    <s v="02-02-01-004-002"/>
    <s v="Materiales y suministros - Productos metálicos elaborados (excepto maquinaria y equipo)"/>
    <s v="DISCO ABRASIVO DESBASTE PARA PULIDORA 4 1/2&quot;"/>
    <n v="31191501"/>
    <s v="SELECCIÓN ABREVIADA SUBASTA INVERSA (NO DISPONIBLE)"/>
    <n v="5"/>
    <n v="0"/>
    <n v="10"/>
    <n v="4"/>
    <n v="55077.8"/>
    <s v="UNIDAD"/>
    <s v="NO SOLICITADAS"/>
  </r>
  <r>
    <x v="11"/>
    <s v="02-02-01-004-002"/>
    <s v="02-02-01-004-002"/>
    <s v="Materiales y suministros - Productos metálicos elaborados (excepto maquinaria y equipo)"/>
    <s v="DISCO GRATA METALICA DE ACERO (ESTEC)"/>
    <n v="27111907"/>
    <s v="SELECCIÓN ABREVIADA SUBASTA INVERSA (NO DISPONIBLE)"/>
    <n v="5"/>
    <n v="0"/>
    <n v="10"/>
    <n v="4"/>
    <n v="135482.35999999999"/>
    <s v="UNIDAD"/>
    <s v="NO SOLICITADAS"/>
  </r>
  <r>
    <x v="11"/>
    <s v="02-02-01-004-002"/>
    <s v="02-02-01-004-002"/>
    <s v="Materiales y suministros - Productos metálicos elaborados (excepto maquinaria y equipo)"/>
    <s v="CURVAS E.M.T 1/2"/>
    <n v="39121700"/>
    <s v="SELECCIÓN ABREVIADA SUBASTA INVERSA (NO DISPONIBLE)"/>
    <n v="9"/>
    <n v="0"/>
    <n v="16"/>
    <n v="82"/>
    <n v="258858.41999999998"/>
    <s v="UNIDAD"/>
    <s v="NO SOLICITADAS"/>
  </r>
  <r>
    <x v="11"/>
    <s v="02-02-01-004-002"/>
    <s v="02-02-01-004-002"/>
    <s v="Materiales y suministros - Productos metálicos elaborados (excepto maquinaria y equipo)"/>
    <s v="TUBERIA E.M.T 1/2* 3 MTS"/>
    <n v="39121700"/>
    <s v="SELECCIÓN ABREVIADA SUBASTA INVERSA (NO DISPONIBLE)"/>
    <n v="9"/>
    <n v="0"/>
    <n v="16"/>
    <n v="21"/>
    <n v="175610.4"/>
    <s v="UNIDAD"/>
    <s v="NO SOLICITADAS"/>
  </r>
  <r>
    <x v="11"/>
    <s v="02-02-01-004-002"/>
    <s v="02-02-01-004-002"/>
    <s v="Materiales y suministros - Productos metálicos elaborados (excepto maquinaria y equipo)"/>
    <s v="TUBERIA DE COBRE FLEXIBLE DE 1/2.’’"/>
    <n v="40171511"/>
    <s v="SELECCIÓN ABREVIADA SUBASTA INVERSA (NO DISPONIBLE)"/>
    <n v="9"/>
    <n v="0"/>
    <n v="16"/>
    <n v="86"/>
    <n v="15686107.6"/>
    <s v="UNIDAD"/>
    <s v="NO SOLICITADAS"/>
  </r>
  <r>
    <x v="11"/>
    <s v="02-02-01-004-002"/>
    <s v="02-02-01-004-002"/>
    <s v="Materiales y suministros - Productos metálicos elaborados (excepto maquinaria y equipo)"/>
    <s v="TUBERIA DE COBRE FLEXIBLE DE 1/4&quot;"/>
    <n v="40171511"/>
    <s v="SELECCIÓN ABREVIADA SUBASTA INVERSA (NO DISPONIBLE)"/>
    <n v="9"/>
    <n v="0"/>
    <n v="16"/>
    <n v="56"/>
    <n v="8339595.6000000006"/>
    <s v="UNIDAD"/>
    <s v="NO SOLICITADAS"/>
  </r>
  <r>
    <x v="11"/>
    <s v="02-02-01-004-002"/>
    <s v="02-02-01-004-002"/>
    <s v="Materiales y suministros - Productos metálicos elaborados (excepto maquinaria y equipo)"/>
    <s v="TUBERIA DE COBRE FLEXIBLE DE 3/8’’"/>
    <n v="40171511"/>
    <s v="SELECCIÓN ABREVIADA SUBASTA INVERSA (NO DISPONIBLE)"/>
    <n v="9"/>
    <n v="0"/>
    <n v="16"/>
    <n v="30"/>
    <n v="5072038.5"/>
    <s v="UNIDAD"/>
    <s v="NO SOLICITADAS"/>
  </r>
  <r>
    <x v="11"/>
    <s v="02-02-01-004-002"/>
    <s v="02-02-01-004-002"/>
    <s v="Materiales y suministros - Productos metálicos elaborados (excepto maquinaria y equipo)"/>
    <s v="TUBERIA DE COBRE FLEXIBLE DE 5/8’’"/>
    <n v="40171511"/>
    <s v="SELECCIÓN ABREVIADA SUBASTA INVERSA (NO DISPONIBLE)"/>
    <n v="9"/>
    <n v="0"/>
    <n v="16"/>
    <n v="41"/>
    <n v="8812523.1899999995"/>
    <s v="UNIDAD"/>
    <s v="NO SOLICITADAS"/>
  </r>
  <r>
    <x v="11"/>
    <s v="02-02-01-004-002"/>
    <s v="02-02-01-004-002"/>
    <s v="Materiales y suministros - Productos metálicos elaborados (excepto maquinaria y equipo)"/>
    <s v="CERRADURA BAÑO POMA MADERA"/>
    <n v="31162402"/>
    <s v="SELECCIÓN ABREVIADA SUBASTA INVERSA (NO DISPONIBLE)"/>
    <n v="9"/>
    <n v="0"/>
    <n v="16"/>
    <n v="19"/>
    <n v="537430.57999999996"/>
    <s v="UNIDAD"/>
    <s v="NO SOLICITADAS"/>
  </r>
  <r>
    <x v="11"/>
    <s v="02-02-01-004-002"/>
    <s v="02-02-01-004-002"/>
    <s v="Materiales y suministros - Productos metálicos elaborados (excepto maquinaria y equipo)"/>
    <s v="CERRADURA ENTRADA ALCOBA POMA MADERA"/>
    <n v="31162402"/>
    <s v="SELECCIÓN ABREVIADA SUBASTA INVERSA (NO DISPONIBLE)"/>
    <n v="9"/>
    <n v="0"/>
    <n v="16"/>
    <n v="19"/>
    <n v="594051.72"/>
    <s v="UNIDAD"/>
    <s v="NO SOLICITADAS"/>
  </r>
  <r>
    <x v="11"/>
    <s v="02-02-01-004-002"/>
    <s v="02-02-01-004-002"/>
    <s v="Materiales y suministros - Productos metálicos elaborados (excepto maquinaria y equipo)"/>
    <s v="EMBOLO O VÁSTAGO DUCHA - ROSCA ORDINARIA"/>
    <n v="47121807"/>
    <s v="SELECCIÓN ABREVIADA SUBASTA INVERSA (NO DISPONIBLE)"/>
    <n v="9"/>
    <n v="0"/>
    <n v="16"/>
    <n v="8"/>
    <n v="114032.88"/>
    <s v="UNIDAD"/>
    <s v="NO SOLICITADAS"/>
  </r>
  <r>
    <x v="11"/>
    <s v="02-02-01-004-002"/>
    <s v="02-02-01-004-002"/>
    <s v="Materiales y suministros - Productos metálicos elaborados (excepto maquinaria y equipo)"/>
    <s v="EMBOLO DUCHA REF. O11270001"/>
    <n v="47121807"/>
    <s v="SELECCIÓN ABREVIADA SUBASTA INVERSA (NO DISPONIBLE)"/>
    <n v="9"/>
    <n v="0"/>
    <n v="16"/>
    <n v="7"/>
    <n v="130257.89"/>
    <s v="UNIDAD"/>
    <s v="NO SOLICITADAS"/>
  </r>
  <r>
    <x v="11"/>
    <s v="02-02-01-004-002"/>
    <s v="02-02-01-004-002"/>
    <s v="Materiales y suministros - Productos metálicos elaborados (excepto maquinaria y equipo)"/>
    <s v="ESPÁTULA METÁLICA CON MANGO PLÁSTICO DE 3&quot;"/>
    <n v="27111909"/>
    <s v="SELECCIÓN ABREVIADA SUBASTA INVERSA (NO DISPONIBLE)"/>
    <n v="9"/>
    <n v="0"/>
    <n v="16"/>
    <n v="8"/>
    <n v="68450.16"/>
    <s v="UNIDAD"/>
    <s v="NO SOLICITADAS"/>
  </r>
  <r>
    <x v="11"/>
    <s v="02-02-01-004-002"/>
    <s v="02-02-01-004-002"/>
    <s v="Materiales y suministros - Productos metálicos elaborados (excepto maquinaria y equipo)"/>
    <s v="ESPÁTULA METÁLICA CON MANGO PLÁSTICO DE 4&quot;"/>
    <n v="27111909"/>
    <s v="SELECCIÓN ABREVIADA SUBASTA INVERSA (NO DISPONIBLE)"/>
    <n v="9"/>
    <n v="0"/>
    <n v="16"/>
    <n v="8"/>
    <n v="80347.600000000006"/>
    <s v="UNIDAD"/>
    <s v="NO SOLICITADAS"/>
  </r>
  <r>
    <x v="11"/>
    <s v="02-02-01-004-002"/>
    <s v="02-02-01-004-002"/>
    <s v="Materiales y suministros - Productos metálicos elaborados (excepto maquinaria y equipo)"/>
    <s v="ESPÁTULA METÁLICA CON MANGO PLÁSTICO DE 5&quot;"/>
    <n v="27111909"/>
    <s v="SELECCIÓN ABREVIADA SUBASTA INVERSA (NO DISPONIBLE)"/>
    <n v="9"/>
    <n v="0"/>
    <n v="16"/>
    <n v="9"/>
    <n v="86448.33"/>
    <s v="UNIDAD"/>
    <s v="NO SOLICITADAS"/>
  </r>
  <r>
    <x v="11"/>
    <s v="02-02-01-004-002"/>
    <s v="02-02-01-004-002"/>
    <s v="Materiales y suministros - Productos metálicos elaborados (excepto maquinaria y equipo)"/>
    <s v="LLAVE DE PUSH PARA ORINAL- ECONOMIZADORA METÁLICA"/>
    <n v="23241615"/>
    <s v="SELECCIÓN ABREVIADA SUBASTA INVERSA (NO DISPONIBLE)"/>
    <n v="9"/>
    <n v="0"/>
    <n v="16"/>
    <n v="3"/>
    <n v="300881.22000000003"/>
    <s v="UNIDAD"/>
    <s v="NO SOLICITADAS"/>
  </r>
  <r>
    <x v="11"/>
    <s v="02-02-01-004-002"/>
    <s v="02-02-01-004-002"/>
    <s v="Materiales y suministros - Productos metálicos elaborados (excepto maquinaria y equipo)"/>
    <s v="MEZCLADOR LAVAPLATOS CUELLO GANSO DE 8&quot; REF. 01-1151-00"/>
    <n v="30181808"/>
    <s v="SELECCIÓN ABREVIADA SUBASTA INVERSA (NO DISPONIBLE)"/>
    <n v="9"/>
    <n v="0"/>
    <n v="16"/>
    <n v="9"/>
    <n v="385245.45"/>
    <s v="UNIDAD"/>
    <s v="NO SOLICITADAS"/>
  </r>
  <r>
    <x v="11"/>
    <s v="02-02-01-004-002"/>
    <s v="02-02-01-004-002"/>
    <s v="Materiales y suministros - Productos metálicos elaborados (excepto maquinaria y equipo)"/>
    <s v="REGISTRO DE BOLA EN BRONCE DE 1/2&quot;"/>
    <n v="30181701"/>
    <s v="SELECCIÓN ABREVIADA SUBASTA INVERSA (NO DISPONIBLE)"/>
    <n v="9"/>
    <n v="0"/>
    <n v="16"/>
    <n v="9"/>
    <n v="167474.43"/>
    <s v="UNIDAD"/>
    <s v="NO SOLICITADAS"/>
  </r>
  <r>
    <x v="11"/>
    <s v="02-02-01-004-002"/>
    <s v="02-02-01-004-002"/>
    <s v="Materiales y suministros - Productos metálicos elaborados (excepto maquinaria y equipo)"/>
    <s v="REGISTRO DE BOLA EN BRONCE DE 3/4&quot;"/>
    <n v="30181701"/>
    <s v="SELECCIÓN ABREVIADA SUBASTA INVERSA (NO DISPONIBLE)"/>
    <n v="9"/>
    <n v="0"/>
    <n v="16"/>
    <n v="8"/>
    <n v="199473.68"/>
    <s v="UNIDAD"/>
    <s v="NO SOLICITADAS"/>
  </r>
  <r>
    <x v="11"/>
    <s v="02-02-01-004-002"/>
    <s v="02-02-01-004-002"/>
    <s v="Materiales y suministros - Productos metálicos elaborados (excepto maquinaria y equipo)"/>
    <s v="DISCO ABRASIVO DE CORTE DE PULIDORA PARA METAL DE 4&quot;"/>
    <n v="27112838"/>
    <s v="SELECCIÓN ABREVIADA SUBASTA INVERSA (NO DISPONIBLE)"/>
    <n v="9"/>
    <n v="0"/>
    <n v="16"/>
    <n v="12"/>
    <n v="66960.12"/>
    <s v="UNIDAD"/>
    <s v="NO SOLICITADAS"/>
  </r>
  <r>
    <x v="11"/>
    <s v="02-02-01-004-002"/>
    <s v="02-02-01-004-002"/>
    <s v="Materiales y suministros - Productos metálicos elaborados (excepto maquinaria y equipo)"/>
    <s v="BARRA DE ACERO PARA CONSTRUCCIÓN DE 18&quot;"/>
    <n v="27112017"/>
    <s v="SELECCIÓN ABREVIADA SUBASTA INVERSA (NO DISPONIBLE)"/>
    <n v="9"/>
    <n v="0"/>
    <n v="16"/>
    <n v="8"/>
    <n v="473342.48"/>
    <s v="UNIDAD"/>
    <s v="NO SOLICITADAS"/>
  </r>
  <r>
    <x v="11"/>
    <s v="02-02-01-004-002"/>
    <s v="02-02-01-004-002"/>
    <s v="Materiales y suministros - Productos metálicos elaborados (excepto maquinaria y equipo)"/>
    <s v="BROCA DE ACERO PARA METAL DIÁMETRO 1/4&quot;"/>
    <n v="27111543"/>
    <s v="SELECCIÓN ABREVIADA SUBASTA INVERSA (NO DISPONIBLE)"/>
    <n v="9"/>
    <n v="0"/>
    <n v="16"/>
    <n v="7"/>
    <n v="14534.52"/>
    <s v="UNIDAD"/>
    <s v="NO SOLICITADAS"/>
  </r>
  <r>
    <x v="11"/>
    <s v="02-02-01-004-002"/>
    <s v="02-02-01-004-002"/>
    <s v="Materiales y suministros - Productos metálicos elaborados (excepto maquinaria y equipo)"/>
    <s v="BROCA DE ACERO PARA METAL DIÁMETRO 1/8&quot;"/>
    <n v="27111543"/>
    <s v="SELECCIÓN ABREVIADA SUBASTA INVERSA (NO DISPONIBLE)"/>
    <n v="9"/>
    <n v="0"/>
    <n v="16"/>
    <n v="5"/>
    <n v="7046.35"/>
    <s v="UNIDAD"/>
    <s v="NO SOLICITADAS"/>
  </r>
  <r>
    <x v="11"/>
    <s v="02-02-01-004-002"/>
    <s v="02-02-01-004-002"/>
    <s v="Materiales y suministros - Productos metálicos elaborados (excepto maquinaria y equipo)"/>
    <s v="BROCA DE ACERO PARA METAL DIÁMETRO 11/32&quot;"/>
    <n v="27111543"/>
    <s v="SELECCIÓN ABREVIADA SUBASTA INVERSA (NO DISPONIBLE)"/>
    <n v="9"/>
    <n v="0"/>
    <n v="16"/>
    <n v="7"/>
    <n v="24459.05"/>
    <s v="UNIDAD"/>
    <s v="NO SOLICITADAS"/>
  </r>
  <r>
    <x v="11"/>
    <s v="02-02-01-004-002"/>
    <s v="02-02-01-004-002"/>
    <s v="Materiales y suministros - Productos metálicos elaborados (excepto maquinaria y equipo)"/>
    <s v="BROCA DE ACERO PARA METAL DIÁMETRO 3/16&quot;"/>
    <n v="27111543"/>
    <s v="SELECCIÓN ABREVIADA SUBASTA INVERSA (NO DISPONIBLE)"/>
    <n v="9"/>
    <n v="0"/>
    <n v="16"/>
    <n v="3"/>
    <n v="5117.1900000000005"/>
    <s v="UNIDAD"/>
    <s v="NO SOLICITADAS"/>
  </r>
  <r>
    <x v="11"/>
    <s v="02-02-01-004-002"/>
    <s v="02-02-01-004-002"/>
    <s v="Materiales y suministros - Productos metálicos elaborados (excepto maquinaria y equipo)"/>
    <s v="BROCA DE ACERO PARA METAL DIÁMETRO 3/32&quot;"/>
    <n v="27111543"/>
    <s v="SELECCIÓN ABREVIADA SUBASTA INVERSA (NO DISPONIBLE)"/>
    <n v="9"/>
    <n v="0"/>
    <n v="16"/>
    <n v="2"/>
    <n v="4152.72"/>
    <s v="UNIDAD"/>
    <s v="NO SOLICITADAS"/>
  </r>
  <r>
    <x v="11"/>
    <s v="02-02-01-004-002"/>
    <s v="02-02-01-004-002"/>
    <s v="Materiales y suministros - Productos metálicos elaborados (excepto maquinaria y equipo)"/>
    <s v="BROCA DE ACERO PARA METAL DIÁMETRO 5/32&quot;"/>
    <n v="27111543"/>
    <s v="SELECCIÓN ABREVIADA SUBASTA INVERSA (NO DISPONIBLE)"/>
    <n v="9"/>
    <n v="0"/>
    <n v="16"/>
    <n v="3"/>
    <n v="4227.8099999999995"/>
    <s v="UNIDAD"/>
    <s v="NO SOLICITADAS"/>
  </r>
  <r>
    <x v="11"/>
    <s v="02-02-01-004-002"/>
    <s v="02-02-01-004-002"/>
    <s v="Materiales y suministros - Productos metálicos elaborados (excepto maquinaria y equipo)"/>
    <s v="BROCA DE ACERO PARA METAL DIÁMETRO 7/64&quot;"/>
    <n v="27111543"/>
    <s v="SELECCIÓN ABREVIADA SUBASTA INVERSA (NO DISPONIBLE)"/>
    <n v="9"/>
    <n v="0"/>
    <n v="16"/>
    <n v="2"/>
    <n v="2818.54"/>
    <s v="UNIDAD"/>
    <s v="NO SOLICITADAS"/>
  </r>
  <r>
    <x v="11"/>
    <s v="02-02-01-004-002"/>
    <s v="02-02-01-004-002"/>
    <s v="Materiales y suministros - Productos metálicos elaborados (excepto maquinaria y equipo)"/>
    <s v="BROCA DE ACERO PARA METAL DIÁMETRO 3/8&quot;"/>
    <n v="27111543"/>
    <s v="SELECCIÓN ABREVIADA SUBASTA INVERSA (NO DISPONIBLE)"/>
    <n v="9"/>
    <n v="0"/>
    <n v="16"/>
    <n v="9"/>
    <n v="36792.720000000001"/>
    <s v="UNIDAD"/>
    <s v="NO SOLICITADAS"/>
  </r>
  <r>
    <x v="11"/>
    <s v="02-02-01-004-002"/>
    <s v="02-02-01-004-002"/>
    <s v="Materiales y suministros - Productos metálicos elaborados (excepto maquinaria y equipo)"/>
    <s v="BROCA DE ACERO PARA METAL DIÁMETRO 5/16&quot;"/>
    <n v="27111543"/>
    <s v="SELECCIÓN ABREVIADA SUBASTA INVERSA (NO DISPONIBLE)"/>
    <n v="9"/>
    <n v="0"/>
    <n v="16"/>
    <n v="1"/>
    <n v="4834.05"/>
    <s v="UNIDAD"/>
    <s v="NO SOLICITADAS"/>
  </r>
  <r>
    <x v="11"/>
    <s v="02-02-01-004-002"/>
    <s v="02-02-01-004-002"/>
    <s v="Materiales y suministros - Productos metálicos elaborados (excepto maquinaria y equipo)"/>
    <s v="BROCA DE TUNGSTENO PARA MAMPOSTERÍA (3/8&quot;)"/>
    <n v="27111543"/>
    <s v="SELECCIÓN ABREVIADA SUBASTA INVERSA (NO DISPONIBLE)"/>
    <n v="9"/>
    <n v="0"/>
    <n v="16"/>
    <n v="1"/>
    <n v="7068.14"/>
    <s v="UNIDAD"/>
    <s v="NO SOLICITADAS"/>
  </r>
  <r>
    <x v="11"/>
    <s v="02-02-01-004-002"/>
    <s v="02-02-01-004-002"/>
    <s v="Materiales y suministros - Productos metálicos elaborados (excepto maquinaria y equipo)"/>
    <s v="BROCA DE TUNGSTENO PARA MAMPOSTERÍA (1/4&quot;)"/>
    <n v="27111543"/>
    <s v="SELECCIÓN ABREVIADA SUBASTA INVERSA (NO DISPONIBLE)"/>
    <n v="9"/>
    <n v="0"/>
    <n v="16"/>
    <n v="5"/>
    <n v="17470.75"/>
    <s v="UNIDAD"/>
    <s v="NO SOLICITADAS"/>
  </r>
  <r>
    <x v="11"/>
    <s v="02-02-01-004-002"/>
    <s v="02-02-01-004-002"/>
    <s v="Materiales y suministros - Productos metálicos elaborados (excepto maquinaria y equipo)"/>
    <s v="BROCA DE TUNGSTENO PARA MAMPOSTERÍA (5/16&quot;)"/>
    <n v="27111543"/>
    <s v="SELECCIÓN ABREVIADA SUBASTA INVERSA (NO DISPONIBLE)"/>
    <n v="9"/>
    <n v="0"/>
    <n v="16"/>
    <n v="2"/>
    <n v="5941.12"/>
    <s v="UNIDAD"/>
    <s v="NO SOLICITADAS"/>
  </r>
  <r>
    <x v="11"/>
    <s v="02-02-01-004-002"/>
    <s v="02-02-01-004-002"/>
    <s v="Materiales y suministros - Productos metálicos elaborados (excepto maquinaria y equipo)"/>
    <s v="DISCO ABRASIVO DE CORTE DE PULIDORA PARA METAL DE 7&quot;"/>
    <n v="27112838"/>
    <s v="SELECCIÓN ABREVIADA SUBASTA INVERSA (NO DISPONIBLE)"/>
    <n v="9"/>
    <n v="0"/>
    <n v="16"/>
    <n v="6"/>
    <n v="55813.38"/>
    <s v="UNIDAD"/>
    <s v="NO SOLICITADAS"/>
  </r>
  <r>
    <x v="11"/>
    <s v="02-02-01-004-002"/>
    <s v="02-02-01-004-002"/>
    <s v="Materiales y suministros - Productos metálicos elaborados (excepto maquinaria y equipo)"/>
    <s v="DISCO DE SIERRA MADERA PRECISIÓN 7 1/4&quot; DE 24 DIENTES"/>
    <n v="27112838"/>
    <s v="SELECCIÓN ABREVIADA SUBASTA INVERSA (NO DISPONIBLE)"/>
    <n v="9"/>
    <n v="0"/>
    <n v="16"/>
    <n v="1"/>
    <n v="22312.42"/>
    <s v="UNIDAD"/>
    <s v="NO SOLICITADAS"/>
  </r>
  <r>
    <x v="11"/>
    <s v="02-02-01-004-002"/>
    <s v="02-02-01-004-002"/>
    <s v="Materiales y suministros - Productos metálicos elaborados (excepto maquinaria y equipo)"/>
    <s v="DISCO DIAMANTADO CONTINUO DE 4 1/2&quot; PARA PULIDORA DE 4&quot;"/>
    <n v="27112838"/>
    <s v="SELECCIÓN ABREVIADA SUBASTA INVERSA (NO DISPONIBLE)"/>
    <n v="9"/>
    <n v="0"/>
    <n v="16"/>
    <n v="4"/>
    <n v="47091.72"/>
    <s v="UNIDAD"/>
    <s v="NO SOLICITADAS"/>
  </r>
  <r>
    <x v="11"/>
    <s v="02-02-01-004-002"/>
    <s v="02-02-01-004-002"/>
    <s v="Materiales y suministros - Productos metálicos elaborados (excepto maquinaria y equipo)"/>
    <s v="DISCO DIAMANTADO CONTINUO DE 7&quot; PARA PULIDORA DE 9&quot;"/>
    <n v="27112838"/>
    <s v="SELECCIÓN ABREVIADA SUBASTA INVERSA (NO DISPONIBLE)"/>
    <n v="9"/>
    <n v="0"/>
    <n v="16"/>
    <n v="2"/>
    <n v="76236.62"/>
    <s v="UNIDAD"/>
    <s v="NO SOLICITADAS"/>
  </r>
  <r>
    <x v="11"/>
    <s v="02-02-01-004-002"/>
    <s v="02-02-01-004-002"/>
    <s v="Materiales y suministros - Productos metálicos elaborados (excepto maquinaria y equipo)"/>
    <s v="HOJA DE SEGUETA FLEXIBLE BIMETÁLICA REF. 1224R"/>
    <n v="27111552"/>
    <s v="SELECCIÓN ABREVIADA SUBASTA INVERSA (NO DISPONIBLE)"/>
    <n v="9"/>
    <n v="0"/>
    <n v="16"/>
    <n v="53"/>
    <n v="315375.96999999997"/>
    <s v="UNIDAD"/>
    <s v="NO SOLICITADAS"/>
  </r>
  <r>
    <x v="11"/>
    <s v="02-02-01-004-002"/>
    <s v="02-02-01-004-002"/>
    <s v="Materiales y suministros - Productos metálicos elaborados (excepto maquinaria y equipo)"/>
    <s v="LLAVE MANDRIL 3/8 - 1/2 PARA TALADRO"/>
    <n v="27111701"/>
    <s v="SELECCIÓN ABREVIADA SUBASTA INVERSA (NO DISPONIBLE)"/>
    <n v="9"/>
    <n v="0"/>
    <n v="16"/>
    <n v="8"/>
    <n v="92290.48"/>
    <s v="UNIDAD"/>
    <s v="NO SOLICITADAS"/>
  </r>
  <r>
    <x v="11"/>
    <s v="02-02-01-004-002"/>
    <s v="02-02-01-004-002"/>
    <s v="Materiales y suministros - Productos metálicos elaborados (excepto maquinaria y equipo)"/>
    <s v="LLANA METÁLICA LISA 11 X 5&quot; - MANGO PLÁSTICO"/>
    <n v="31162212"/>
    <s v="SELECCIÓN ABREVIADA SUBASTA INVERSA (NO DISPONIBLE)"/>
    <n v="9"/>
    <n v="0"/>
    <n v="16"/>
    <n v="1"/>
    <n v="14510.68"/>
    <s v="UNIDAD"/>
    <s v="NO SOLICITADAS"/>
  </r>
  <r>
    <x v="11"/>
    <s v="02-02-01-004-002"/>
    <s v="02-02-01-004-002"/>
    <s v="Materiales y suministros - Productos metálicos elaborados (excepto maquinaria y equipo)"/>
    <s v="LLAVE TERMINAL ROSCA 1/2&quot; CROMADA REF. 977200001"/>
    <n v="27112201"/>
    <s v="SELECCIÓN ABREVIADA SUBASTA INVERSA (NO DISPONIBLE)"/>
    <n v="9"/>
    <n v="0"/>
    <n v="16"/>
    <n v="6"/>
    <n v="113873.22"/>
    <s v="UNIDAD"/>
    <s v="NO SOLICITADAS"/>
  </r>
  <r>
    <x v="11"/>
    <s v="02-02-01-004-002"/>
    <s v="02-02-01-004-002"/>
    <s v="Materiales y suministros - Productos metálicos elaborados (excepto maquinaria y equipo)"/>
    <s v="MEZCLADOR LAVAMANOS 4 CIERRE RÁPIDO REF. 01-1154-00"/>
    <n v="23241615"/>
    <s v="SELECCIÓN ABREVIADA SUBASTA INVERSA (NO DISPONIBLE)"/>
    <n v="9"/>
    <n v="0"/>
    <n v="16"/>
    <n v="11"/>
    <n v="380782.05000000005"/>
    <s v="UNIDAD"/>
    <s v="NO SOLICITADAS"/>
  </r>
  <r>
    <x v="11"/>
    <s v="02-02-01-004-002"/>
    <s v="02-02-01-004-002"/>
    <s v="Materiales y suministros - Productos metálicos elaborados (excepto maquinaria y equipo)"/>
    <s v="MEZCLADOR LAVAMANOS 8 CIERRE RÁPIDO REF. 01-1103-00"/>
    <n v="23241615"/>
    <s v="SELECCIÓN ABREVIADA SUBASTA INVERSA (NO DISPONIBLE)"/>
    <n v="9"/>
    <n v="0"/>
    <n v="16"/>
    <n v="3"/>
    <n v="121715.73000000001"/>
    <s v="UNIDAD"/>
    <s v="NO SOLICITADAS"/>
  </r>
  <r>
    <x v="11"/>
    <s v="02-02-01-004-002"/>
    <s v="02-02-01-004-002"/>
    <s v="Materiales y suministros - Productos metálicos elaborados (excepto maquinaria y equipo)"/>
    <s v="MEZCLADOR LAVAPLATOS CUELLO GANSO DE 8&quot; REF. 01-1151-00"/>
    <n v="23241615"/>
    <s v="SELECCIÓN ABREVIADA SUBASTA INVERSA (NO DISPONIBLE)"/>
    <n v="9"/>
    <n v="0"/>
    <n v="16"/>
    <n v="5"/>
    <n v="214025.25"/>
    <s v="UNIDAD"/>
    <s v="NO SOLICITADAS"/>
  </r>
  <r>
    <x v="11"/>
    <s v="02-02-01-004-002"/>
    <s v="02-02-01-004-002"/>
    <s v="Materiales y suministros - Productos metálicos elaborados (excepto maquinaria y equipo)"/>
    <s v="PALUSTRE METÁLICO CON MANGO PLÁSTICO DE 5&quot;"/>
    <n v="27112201"/>
    <s v="SELECCIÓN ABREVIADA SUBASTA INVERSA (NO DISPONIBLE)"/>
    <n v="9"/>
    <n v="0"/>
    <n v="16"/>
    <n v="18"/>
    <n v="195184.26"/>
    <s v="UNIDAD"/>
    <s v="NO SOLICITADAS"/>
  </r>
  <r>
    <x v="11"/>
    <s v="02-02-01-004-002"/>
    <s v="02-02-01-004-002"/>
    <s v="Materiales y suministros - Productos metálicos elaborados (excepto maquinaria y equipo)"/>
    <s v="PALUSTRE METÁLICO CON MANGO PLÁSTICO DE 8&quot;"/>
    <n v="27112201"/>
    <s v="SELECCIÓN ABREVIADA SUBASTA INVERSA (NO DISPONIBLE)"/>
    <n v="9"/>
    <n v="0"/>
    <n v="16"/>
    <n v="2"/>
    <n v="31604.16"/>
    <s v="UNIDAD"/>
    <s v="NO SOLICITADAS"/>
  </r>
  <r>
    <x v="11"/>
    <s v="02-02-01-004-002"/>
    <s v="02-02-01-004-002"/>
    <s v="Materiales y suministros - Productos metálicos elaborados (excepto maquinaria y equipo)"/>
    <s v="PUNTILLA ACERADA CON CABEZA DE 1 ½ X CAJA DE 500 GR"/>
    <n v="31162000"/>
    <s v="SELECCIÓN ABREVIADA SUBASTA INVERSA (NO DISPONIBLE)"/>
    <n v="9"/>
    <n v="0"/>
    <n v="16"/>
    <n v="5"/>
    <n v="26317.800000000003"/>
    <s v="UNIDAD"/>
    <s v="NO SOLICITADAS"/>
  </r>
  <r>
    <x v="11"/>
    <s v="02-02-01-004-002"/>
    <s v="02-02-01-004-002"/>
    <s v="Materiales y suministros - Productos metálicos elaborados (excepto maquinaria y equipo)"/>
    <s v="TORNILLOS ESTRUCTURA PUNTO DE BROCA 1,9 MM DE 8X 1/2” PRESENTACIÓN (PAQUETE X 100 UND)"/>
    <n v="31161508"/>
    <s v="SELECCIÓN ABREVIADA SUBASTA INVERSA (NO DISPONIBLE)"/>
    <n v="9"/>
    <n v="0"/>
    <n v="16"/>
    <n v="2"/>
    <n v="18604.46"/>
    <s v="UNIDAD"/>
    <s v="NO SOLICITADAS"/>
  </r>
  <r>
    <x v="11"/>
    <s v="02-02-01-004-002"/>
    <s v="02-02-01-004-002"/>
    <s v="Materiales y suministros - Productos metálicos elaborados (excepto maquinaria y equipo)"/>
    <s v="TORNILLO AUTO ROSCANTE DE 1 ¼” PRESENTACIÓN (PAQUETE X 500 UND C/U)"/>
    <n v="31161508"/>
    <s v="SELECCIÓN ABREVIADA SUBASTA INVERSA (NO DISPONIBLE)"/>
    <n v="9"/>
    <n v="0"/>
    <n v="16"/>
    <n v="3"/>
    <n v="27906.69"/>
    <s v="UNIDAD"/>
    <s v="NO SOLICITADAS"/>
  </r>
  <r>
    <x v="11"/>
    <s v="02-02-01-004-002"/>
    <s v="02-02-01-004-002"/>
    <s v="Materiales y suministros - Productos metálicos elaborados (excepto maquinaria y equipo)"/>
    <s v="ENTREPAÑO METÁLICO"/>
    <n v="0"/>
    <n v="0"/>
    <n v="0"/>
    <n v="0"/>
    <n v="10"/>
    <n v="48"/>
    <n v="10201632"/>
    <s v="UNIDAD"/>
    <s v="NO SOLICITADAS"/>
  </r>
  <r>
    <x v="11"/>
    <s v="02-02-01-004-002"/>
    <s v="02-02-01-004-002"/>
    <s v="Materiales y suministros - Productos metálicos elaborados (excepto maquinaria y equipo)"/>
    <s v="CUCHILLAS PARA GUADAÑA 350 - 1.8 MM  GACAR"/>
    <n v="22101703"/>
    <s v="MÍNIMA CUANTÍA"/>
    <n v="8"/>
    <n v="2"/>
    <n v="10"/>
    <n v="6"/>
    <n v="81900"/>
    <s v="UNIDAD"/>
    <s v="NO SOLICITADAS"/>
  </r>
  <r>
    <x v="11"/>
    <s v="02-02-01-004-002"/>
    <s v="02-02-01-004-002"/>
    <s v="Materiales y suministros - Productos metálicos elaborados (excepto maquinaria y equipo)"/>
    <s v="YOYO PARA GUADAÑA  GACAR"/>
    <n v="27112006"/>
    <s v="MÍNIMA CUANTÍA"/>
    <n v="8"/>
    <n v="2"/>
    <n v="10"/>
    <n v="4"/>
    <n v="264000"/>
    <s v="UNIDAD"/>
    <s v="NO SOLICITADAS"/>
  </r>
  <r>
    <x v="11"/>
    <s v="02-02-01-004-002"/>
    <s v="02-02-01-004-002"/>
    <s v="Materiales y suministros - Productos metálicos elaborados (excepto maquinaria y equipo)"/>
    <s v="YOYO PARA GUADAÑA "/>
    <n v="27112006"/>
    <s v="SELECCIÓN ABREVIADA SUBASTA INVERSA (NO DISPONIBLE)"/>
    <n v="2"/>
    <n v="3"/>
    <n v="16"/>
    <n v="3"/>
    <n v="271800"/>
    <s v="UNIDAD"/>
    <s v="NO SOLICITADAS"/>
  </r>
  <r>
    <x v="11"/>
    <s v="02-02-01-004-002"/>
    <s v="02-02-01-004-002"/>
    <s v="Materiales y suministros - Productos metálicos elaborados (excepto maquinaria y equipo)"/>
    <s v="SALDO CPA 267 MATERIALES DE CONSTRUCCIÓN  "/>
    <n v="0"/>
    <n v="0"/>
    <n v="0"/>
    <n v="0"/>
    <n v="16"/>
    <n v="1"/>
    <n v="2736585.19"/>
    <n v="0"/>
    <s v="NO SOLICITADAS"/>
  </r>
  <r>
    <x v="11"/>
    <s v="02-02-01-004-002"/>
    <s v="02-02-01-004-002"/>
    <s v="Materiales y suministros - Productos metálicos elaborados (excepto maquinaria y equipo)"/>
    <s v="SALDO CPA 226 ELEM. DE ASEO"/>
    <n v="0"/>
    <n v="0"/>
    <n v="0"/>
    <n v="0"/>
    <n v="16"/>
    <n v="1"/>
    <n v="23550"/>
    <s v="GLOBAL"/>
    <s v="NO SOLICITADAS"/>
  </r>
  <r>
    <x v="11"/>
    <s v="02-02-01-004-002"/>
    <s v="02-02-01-004-002"/>
    <s v="Materiales y suministros - Productos metálicos elaborados (excepto maquinaria y equipo)"/>
    <s v="SALDO CPA 126 ELEM. PAPELERIA "/>
    <n v="0"/>
    <n v="0"/>
    <n v="0"/>
    <n v="0"/>
    <n v="16"/>
    <n v="1"/>
    <n v="25755"/>
    <s v="GLOBAL"/>
    <s v="NO SOLICITADAS"/>
  </r>
  <r>
    <x v="11"/>
    <s v="02-02-01-004-003"/>
    <s v="02-02-01-004-003-02"/>
    <s v="Materiales y suministros - Bombas, compresores, motores de fuerza hidráulica y motores de potencia neumática y válvulas y sus partes y piezas"/>
    <s v="KIT MANTENIMIENTO BOMBA VACIO EDWARDS  212 14J "/>
    <n v="40151728"/>
    <s v="MÍNIMA CUANTÍA"/>
    <n v="2"/>
    <n v="3"/>
    <n v="10"/>
    <n v="2"/>
    <n v="7951822"/>
    <s v="UNIDAD"/>
    <s v="NO SOLICITADAS"/>
  </r>
  <r>
    <x v="11"/>
    <s v="02-02-01-004-003"/>
    <s v="02-02-01-004-003-02"/>
    <s v="Materiales y suministros - Bombas, compresores, motores de fuerza hidráulica y motores de potencia neumática y válvulas y sus partes y piezas"/>
    <s v="OIL FILTER SEPAR  COMPRESOR CHICAGO 15 HP (FILTRO SEPARADOR ACEITE)  "/>
    <n v="40151728"/>
    <s v="MÍNIMA CUANTÍA"/>
    <n v="2"/>
    <n v="3"/>
    <n v="10"/>
    <n v="1"/>
    <n v="1538000"/>
    <s v="UNIDAD"/>
    <s v="NO SOLICITADAS"/>
  </r>
  <r>
    <x v="11"/>
    <s v="02-02-01-004-003"/>
    <s v="02-02-01-004-003-02"/>
    <s v="Materiales y suministros - Bombas, compresores, motores de fuerza hidráulica y motores de potencia neumática y válvulas y sus partes y piezas"/>
    <s v="OIL FILTER CHICAGO 15 HP (FILTRO DE ACEITE) "/>
    <n v="40151728"/>
    <s v="MÍNIMA CUANTÍA"/>
    <n v="2"/>
    <n v="3"/>
    <n v="10"/>
    <n v="1"/>
    <n v="329250"/>
    <s v="UNIDAD"/>
    <s v="NO SOLICITADAS"/>
  </r>
  <r>
    <x v="11"/>
    <s v="02-02-01-004-003"/>
    <s v="02-02-01-004-003-02"/>
    <s v="Materiales y suministros - Bombas, compresores, motores de fuerza hidráulica y motores de potencia neumática y válvulas y sus partes y piezas"/>
    <s v="AIR FILTER CHICAGO 15 HP (FILTRO DE AIRE) "/>
    <n v="40151728"/>
    <s v="MÍNIMA CUANTÍA"/>
    <n v="2"/>
    <n v="3"/>
    <n v="10"/>
    <n v="1"/>
    <n v="180000.58"/>
    <s v="UNIDAD"/>
    <s v="NO SOLICITADAS"/>
  </r>
  <r>
    <x v="11"/>
    <s v="02-02-01-004-003"/>
    <s v="02-02-01-004-003-02"/>
    <s v="Materiales y suministros - Bombas, compresores, motores de fuerza hidráulica y motores de potencia neumática y válvulas y sus partes y piezas"/>
    <s v="ACTUADOR NEUMÁTICO S93-5 S/R  VALVULA MARIPOSA 4 &quot;"/>
    <n v="40151728"/>
    <s v="MÍNIMA CUANTÍA"/>
    <n v="4"/>
    <n v="2"/>
    <n v="10"/>
    <n v="2"/>
    <n v="1849974"/>
    <s v="UNIDAD"/>
    <s v="NO SOLICITADAS"/>
  </r>
  <r>
    <x v="11"/>
    <s v="02-02-01-004-003"/>
    <s v="02-02-01-004-003-02"/>
    <s v="Materiales y suministros - Bombas, compresores, motores de fuerza hidráulica y motores de potencia neumática y válvulas y sus partes y piezas"/>
    <s v="ACTUADOR NEUMÁTICO S93/83- 5VALVULA MARIPOSA 3 &quot;"/>
    <n v="40151728"/>
    <s v="MÍNIMA CUANTÍA"/>
    <n v="4"/>
    <n v="2"/>
    <n v="10"/>
    <n v="3"/>
    <n v="2356200"/>
    <s v="UNIDAD"/>
    <s v="NO SOLICITADAS"/>
  </r>
  <r>
    <x v="11"/>
    <s v="02-02-01-004-003"/>
    <s v="02-02-01-004-003-02"/>
    <s v="Materiales y suministros - Bombas, compresores, motores de fuerza hidráulica y motores de potencia neumática y válvulas y sus partes y piezas"/>
    <s v="ACTUADOR NEUMÁTICO S93/0635  VALVULA MARIPOSA 2 &quot;"/>
    <n v="40151728"/>
    <s v="MÍNIMA CUANTÍA"/>
    <n v="4"/>
    <n v="2"/>
    <n v="10"/>
    <n v="2"/>
    <n v="1184050"/>
    <s v="UNIDAD"/>
    <s v="NO SOLICITADAS"/>
  </r>
  <r>
    <x v="11"/>
    <s v="02-02-01-004-003"/>
    <s v="02-02-01-004-003-02"/>
    <s v="Materiales y suministros - Bombas, compresores, motores de fuerza hidráulica y motores de potencia neumática y válvulas y sus partes y piezas"/>
    <s v="ACTUADOR NEUMÁTICO S92/2104  VALVULA MARIPOSA 12 &quot;"/>
    <n v="40151728"/>
    <s v="MÍNIMA CUANTÍA"/>
    <n v="4"/>
    <n v="2"/>
    <n v="10"/>
    <n v="1"/>
    <n v="4571147"/>
    <s v="UNIDAD"/>
    <s v="NO SOLICITADAS"/>
  </r>
  <r>
    <x v="11"/>
    <s v="02-02-01-004-003"/>
    <s v="02-02-01-004-003-02"/>
    <s v="Materiales y suministros - Bombas, compresores, motores de fuerza hidráulica y motores de potencia neumática y válvulas y sus partes y piezas"/>
    <s v="SOLENOIDE REF. 8320G174 120V"/>
    <n v="40141605"/>
    <s v="MÍNIMA CUANTÍA"/>
    <n v="4"/>
    <n v="2"/>
    <n v="10"/>
    <n v="3"/>
    <n v="2724624"/>
    <s v="UNIDAD"/>
    <s v="NO SOLICITADAS"/>
  </r>
  <r>
    <x v="11"/>
    <s v="02-02-01-004-003"/>
    <s v="02-02-01-004-003-02"/>
    <s v="Materiales y suministros - Bombas, compresores, motores de fuerza hidráulica y motores de potencia neumática y válvulas y sus partes y piezas"/>
    <s v="SOLENOIDE REF. 8314H008, 120V"/>
    <n v="40141605"/>
    <s v="MÍNIMA CUANTÍA"/>
    <n v="4"/>
    <n v="2"/>
    <n v="10"/>
    <n v="2"/>
    <n v="1567706"/>
    <s v="UNIDAD"/>
    <s v="NO SOLICITADAS"/>
  </r>
  <r>
    <x v="11"/>
    <s v="02-02-01-004-003"/>
    <s v="02-02-01-004-003-02"/>
    <s v="Materiales y suministros - Bombas, compresores, motores de fuerza hidráulica y motores de potencia neumática y válvulas y sus partes y piezas"/>
    <s v="SOLENOIDE REF. EF8344G074, 120V"/>
    <n v="40141605"/>
    <s v="MÍNIMA CUANTÍA"/>
    <n v="4"/>
    <n v="2"/>
    <n v="10"/>
    <n v="1"/>
    <n v="5290502"/>
    <s v="UNIDAD"/>
    <s v="NO SOLICITADAS"/>
  </r>
  <r>
    <x v="11"/>
    <s v="02-02-01-004-003"/>
    <s v="02-02-01-004-003-03"/>
    <s v="Materiales y suministros - Cojinetes, engranajes, ruedas de fricción y elementos de transmisión y sus partes y piezas"/>
    <s v="BALINERA PARA VENTILADOR REF. 6201-2Z-C3  / GAORI"/>
    <n v="31171500"/>
    <s v="SELECCIÓN ABREVIADA MENOR CUANTÍA"/>
    <n v="4"/>
    <n v="0"/>
    <n v="10"/>
    <n v="30"/>
    <n v="168709.5"/>
    <s v="UNIDAD"/>
    <s v="NO SOLICITADAS"/>
  </r>
  <r>
    <x v="11"/>
    <s v="02-02-01-004-003"/>
    <s v="02-02-01-004-003-09"/>
    <s v="Materiales y suministros - Otras máquinas para usos generales y sus partes y piezas"/>
    <s v="BASCULA DIGITAL PARA PERROS (GACAS)"/>
    <n v="49161603"/>
    <s v="MÍNIMA CUANTÍA"/>
    <n v="4"/>
    <n v="0"/>
    <n v="10"/>
    <n v="1"/>
    <n v="300000"/>
    <s v="UNIDAD"/>
    <s v=""/>
  </r>
  <r>
    <x v="11"/>
    <s v="02-02-01-004-003"/>
    <s v="02-02-01-004-003-09"/>
    <s v="Materiales y suministros - Otras máquinas para usos generales y sus partes y piezas"/>
    <s v="FILTRO DE ACEITE D-MAX 3.0 4X4 2007"/>
    <n v="40161504"/>
    <s v="MÍNIMA CUANTÍA"/>
    <n v="6"/>
    <n v="0"/>
    <n v="10"/>
    <n v="4"/>
    <n v="72000"/>
    <s v="UNIDAD"/>
    <s v="NO SOLICITADAS"/>
  </r>
  <r>
    <x v="11"/>
    <s v="02-02-01-004-003"/>
    <s v="02-02-01-004-003-09"/>
    <s v="Materiales y suministros - Otras máquinas para usos generales y sus partes y piezas"/>
    <s v="FILTRO DE ACEITE LUV D-MAX 2.5 4X4"/>
    <n v="40161504"/>
    <s v="MÍNIMA CUANTÍA"/>
    <n v="6"/>
    <n v="0"/>
    <n v="10"/>
    <n v="16"/>
    <n v="288000"/>
    <s v="UNIDAD"/>
    <s v="NO SOLICITADAS"/>
  </r>
  <r>
    <x v="11"/>
    <s v="02-02-01-004-003"/>
    <s v="02-02-01-004-003-09"/>
    <s v="Materiales y suministros - Otras máquinas para usos generales y sus partes y piezas"/>
    <s v="FILTRO DE ACEITE MAZDA BT-50 2012"/>
    <n v="40161504"/>
    <s v="MÍNIMA CUANTÍA"/>
    <n v="6"/>
    <n v="0"/>
    <n v="10"/>
    <n v="4"/>
    <n v="92000"/>
    <s v="UNIDAD"/>
    <s v="NO SOLICITADAS"/>
  </r>
  <r>
    <x v="11"/>
    <s v="02-02-01-004-003"/>
    <s v="02-02-01-004-003-09"/>
    <s v="Materiales y suministros - Otras máquinas para usos generales y sus partes y piezas"/>
    <s v="FILTRO DE ACEITE NISSAN FRONTIER 2017"/>
    <n v="40161504"/>
    <s v="MÍNIMA CUANTÍA"/>
    <n v="6"/>
    <n v="0"/>
    <n v="10"/>
    <n v="4"/>
    <n v="116000"/>
    <s v="UNIDAD"/>
    <s v="NO SOLICITADAS"/>
  </r>
  <r>
    <x v="11"/>
    <s v="02-02-01-004-003"/>
    <s v="02-02-01-004-003-09"/>
    <s v="Materiales y suministros - Otras máquinas para usos generales y sus partes y piezas"/>
    <s v="FILTRO DE ACEITE PARA BUS FRR 2018"/>
    <n v="40161504"/>
    <s v="MÍNIMA CUANTÍA"/>
    <n v="6"/>
    <n v="0"/>
    <n v="10"/>
    <n v="4"/>
    <n v="192000"/>
    <s v="UNIDAD"/>
    <s v="NO SOLICITADAS"/>
  </r>
  <r>
    <x v="11"/>
    <s v="02-02-01-004-003"/>
    <s v="02-02-01-004-003-09"/>
    <s v="Materiales y suministros - Otras máquinas para usos generales y sus partes y piezas"/>
    <s v="FILTRO DE ACEITE PARA CARROTANQUE FVR 2018"/>
    <n v="40161504"/>
    <s v="MÍNIMA CUANTÍA"/>
    <n v="6"/>
    <n v="0"/>
    <n v="10"/>
    <n v="4"/>
    <n v="212000"/>
    <s v="UNIDAD"/>
    <s v="NO SOLICITADAS"/>
  </r>
  <r>
    <x v="11"/>
    <s v="02-02-01-004-003"/>
    <s v="02-02-01-004-003-09"/>
    <s v="Materiales y suministros - Otras máquinas para usos generales y sus partes y piezas"/>
    <s v="FILTRO DE ACEITE PARA NQR RDW FA 2015"/>
    <n v="40161504"/>
    <s v="MÍNIMA CUANTÍA"/>
    <n v="6"/>
    <n v="0"/>
    <n v="10"/>
    <n v="6"/>
    <n v="294000"/>
    <s v="UNIDAD"/>
    <s v="NO SOLICITADAS"/>
  </r>
  <r>
    <x v="11"/>
    <s v="02-02-01-004-003"/>
    <s v="02-02-01-004-003-09"/>
    <s v="Materiales y suministros - Otras máquinas para usos generales y sus partes y piezas"/>
    <s v="FILTRO DE ACEITE RENAULT LOGAN 2012"/>
    <n v="40161504"/>
    <s v="MÍNIMA CUANTÍA"/>
    <n v="6"/>
    <n v="0"/>
    <n v="10"/>
    <n v="4"/>
    <n v="60000"/>
    <s v="UNIDAD"/>
    <s v="NO SOLICITADAS"/>
  </r>
  <r>
    <x v="11"/>
    <s v="02-02-01-004-003"/>
    <s v="02-02-01-004-003-09"/>
    <s v="Materiales y suministros - Otras máquinas para usos generales y sus partes y piezas"/>
    <s v="FILTRO DE AIRE D-MAX 3.0 4X4 2007"/>
    <n v="40161505"/>
    <s v="MÍNIMA CUANTÍA"/>
    <n v="6"/>
    <n v="0"/>
    <n v="10"/>
    <n v="4"/>
    <n v="152000"/>
    <s v="UNIDAD"/>
    <s v="NO SOLICITADAS"/>
  </r>
  <r>
    <x v="11"/>
    <s v="02-02-01-004-003"/>
    <s v="02-02-01-004-003-09"/>
    <s v="Materiales y suministros - Otras máquinas para usos generales y sus partes y piezas"/>
    <s v="FILTRO DE AIRE LUV D-MAX 2.5 4X4"/>
    <n v="40161505"/>
    <s v="MÍNIMA CUANTÍA"/>
    <n v="6"/>
    <n v="0"/>
    <n v="10"/>
    <n v="16"/>
    <n v="640000"/>
    <s v="UNIDAD"/>
    <s v="NO SOLICITADAS"/>
  </r>
  <r>
    <x v="11"/>
    <s v="02-02-01-004-003"/>
    <s v="02-02-01-004-003-09"/>
    <s v="Materiales y suministros - Otras máquinas para usos generales y sus partes y piezas"/>
    <s v="FILTRO DE AIRE MAZDA BT-50 2012"/>
    <n v="40161505"/>
    <s v="MÍNIMA CUANTÍA"/>
    <n v="6"/>
    <n v="0"/>
    <n v="10"/>
    <n v="4"/>
    <n v="192000"/>
    <s v="UNIDAD"/>
    <s v="NO SOLICITADAS"/>
  </r>
  <r>
    <x v="11"/>
    <s v="02-02-01-004-003"/>
    <s v="02-02-01-004-003-09"/>
    <s v="Materiales y suministros - Otras máquinas para usos generales y sus partes y piezas"/>
    <s v="FILTRO DE AIRE NISSAN FRONTIER 2017"/>
    <n v="40161505"/>
    <s v="MÍNIMA CUANTÍA"/>
    <n v="6"/>
    <n v="0"/>
    <n v="10"/>
    <n v="4"/>
    <n v="208000"/>
    <s v="UNIDAD"/>
    <s v="NO SOLICITADAS"/>
  </r>
  <r>
    <x v="11"/>
    <s v="02-02-01-004-003"/>
    <s v="02-02-01-004-003-09"/>
    <s v="Materiales y suministros - Otras máquinas para usos generales y sus partes y piezas"/>
    <s v="FILTRO DE AIRE PARA BUS FRR 2018"/>
    <n v="40161505"/>
    <s v="MÍNIMA CUANTÍA"/>
    <n v="6"/>
    <n v="0"/>
    <n v="10"/>
    <n v="4"/>
    <n v="372000"/>
    <s v="UNIDAD"/>
    <s v="NO SOLICITADAS"/>
  </r>
  <r>
    <x v="11"/>
    <s v="02-02-01-004-003"/>
    <s v="02-02-01-004-003-09"/>
    <s v="Materiales y suministros - Otras máquinas para usos generales y sus partes y piezas"/>
    <s v="FILTRO DE AIRE PARA NQR RDW FA 2015"/>
    <n v="40161505"/>
    <s v="MÍNIMA CUANTÍA"/>
    <n v="6"/>
    <n v="0"/>
    <n v="10"/>
    <n v="6"/>
    <n v="360000"/>
    <s v="UNIDAD"/>
    <s v="NO SOLICITADAS"/>
  </r>
  <r>
    <x v="11"/>
    <s v="02-02-01-004-003"/>
    <s v="02-02-01-004-003-09"/>
    <s v="Materiales y suministros - Otras máquinas para usos generales y sus partes y piezas"/>
    <s v="FILTRO DE AIRE PARA CARROTANQUE FVR 2018"/>
    <n v="40161505"/>
    <s v="MÍNIMA CUANTÍA"/>
    <n v="6"/>
    <n v="0"/>
    <n v="10"/>
    <n v="4"/>
    <n v="372000"/>
    <s v="UNIDAD"/>
    <s v="NO SOLICITADAS"/>
  </r>
  <r>
    <x v="11"/>
    <s v="02-02-01-004-003"/>
    <s v="02-02-01-004-003-09"/>
    <s v="Materiales y suministros - Otras máquinas para usos generales y sus partes y piezas"/>
    <s v="FILTRO DE AIRE RENAULT LOGAN 2012"/>
    <n v="40161505"/>
    <s v="MÍNIMA CUANTÍA"/>
    <n v="6"/>
    <n v="0"/>
    <n v="10"/>
    <n v="4"/>
    <n v="112000"/>
    <s v="UNIDAD"/>
    <s v="NO SOLICITADAS"/>
  </r>
  <r>
    <x v="11"/>
    <s v="02-02-01-004-003"/>
    <s v="02-02-01-004-003-09"/>
    <s v="Materiales y suministros - Otras máquinas para usos generales y sus partes y piezas"/>
    <s v="FILTRO DE AIRE VOLKSWAGEN TRANSPORTER 2014"/>
    <n v="40161505"/>
    <s v="MÍNIMA CUANTÍA"/>
    <n v="6"/>
    <n v="0"/>
    <n v="10"/>
    <n v="4"/>
    <n v="252000"/>
    <s v="UNIDAD"/>
    <s v="NO SOLICITADAS"/>
  </r>
  <r>
    <x v="11"/>
    <s v="02-02-01-004-003"/>
    <s v="02-02-01-004-003-09"/>
    <s v="Materiales y suministros - Otras máquinas para usos generales y sus partes y piezas"/>
    <s v="FILTRO DE COMBUSITIBLE VOLKSWAGEN TRANSPORTER 2014"/>
    <n v="40161513"/>
    <s v="MÍNIMA CUANTÍA"/>
    <n v="6"/>
    <n v="0"/>
    <n v="10"/>
    <n v="4"/>
    <n v="340000"/>
    <s v="UNIDAD"/>
    <s v="NO SOLICITADAS"/>
  </r>
  <r>
    <x v="11"/>
    <s v="02-02-01-004-003"/>
    <s v="02-02-01-004-003-09"/>
    <s v="Materiales y suministros - Otras máquinas para usos generales y sus partes y piezas"/>
    <s v="FILTRO DE COMBUSTIBLE D-MAX 3.0 4X4 2007"/>
    <n v="40161513"/>
    <s v="MÍNIMA CUANTÍA"/>
    <n v="6"/>
    <n v="0"/>
    <n v="10"/>
    <n v="4"/>
    <n v="180000"/>
    <s v="UNIDAD"/>
    <s v="NO SOLICITADAS"/>
  </r>
  <r>
    <x v="11"/>
    <s v="02-02-01-004-003"/>
    <s v="02-02-01-004-003-09"/>
    <s v="Materiales y suministros - Otras máquinas para usos generales y sus partes y piezas"/>
    <s v="FILTRO DE COMBUSTIBLE ELEMENTO LUV D-MAX 2.5 4X4"/>
    <n v="40161513"/>
    <s v="MÍNIMA CUANTÍA"/>
    <n v="6"/>
    <n v="0"/>
    <n v="10"/>
    <n v="16"/>
    <n v="672000"/>
    <s v="UNIDAD"/>
    <s v="NO SOLICITADAS"/>
  </r>
  <r>
    <x v="11"/>
    <s v="02-02-01-004-003"/>
    <s v="02-02-01-004-003-09"/>
    <s v="Materiales y suministros - Otras máquinas para usos generales y sus partes y piezas"/>
    <s v="FILTRO DE COMBUSTIBLE MAZDA BT-50 2012"/>
    <n v="40161513"/>
    <s v="MÍNIMA CUANTÍA"/>
    <n v="6"/>
    <n v="0"/>
    <n v="10"/>
    <n v="4"/>
    <n v="216000"/>
    <s v="UNIDAD"/>
    <s v="NO SOLICITADAS"/>
  </r>
  <r>
    <x v="11"/>
    <s v="02-02-01-004-003"/>
    <s v="02-02-01-004-003-09"/>
    <s v="Materiales y suministros - Otras máquinas para usos generales y sus partes y piezas"/>
    <s v="FILTRO DE COMBUSTIBLE NISSAN FRONTIER 2017"/>
    <n v="40161513"/>
    <s v="MÍNIMA CUANTÍA"/>
    <n v="6"/>
    <n v="0"/>
    <n v="10"/>
    <n v="4"/>
    <n v="208000"/>
    <s v="UNIDAD"/>
    <s v="NO SOLICITADAS"/>
  </r>
  <r>
    <x v="11"/>
    <s v="02-02-01-004-003"/>
    <s v="02-02-01-004-003-09"/>
    <s v="Materiales y suministros - Otras máquinas para usos generales y sus partes y piezas"/>
    <s v="FILTRO DE COMBUSTIBLE PARA BUS FRR 2018"/>
    <n v="40161513"/>
    <s v="MÍNIMA CUANTÍA"/>
    <n v="6"/>
    <n v="0"/>
    <n v="10"/>
    <n v="4"/>
    <n v="260000"/>
    <s v="UNIDAD"/>
    <s v="NO SOLICITADAS"/>
  </r>
  <r>
    <x v="11"/>
    <s v="02-02-01-004-003"/>
    <s v="02-02-01-004-003-09"/>
    <s v="Materiales y suministros - Otras máquinas para usos generales y sus partes y piezas"/>
    <s v="FILTRO DE COMBUSTIBLE PARA NQR RDW FA 2015"/>
    <n v="40161513"/>
    <s v="MÍNIMA CUANTÍA"/>
    <n v="6"/>
    <n v="0"/>
    <n v="10"/>
    <n v="4"/>
    <n v="220000"/>
    <s v="UNIDAD"/>
    <s v="NO SOLICITADAS"/>
  </r>
  <r>
    <x v="11"/>
    <s v="02-02-01-004-003"/>
    <s v="02-02-01-004-003-09"/>
    <s v="Materiales y suministros - Otras máquinas para usos generales y sus partes y piezas"/>
    <s v="FILTRO DE COMBUSTIBLE RENAULT LOGAN 2012"/>
    <n v="40161513"/>
    <s v="MÍNIMA CUANTÍA"/>
    <n v="6"/>
    <n v="0"/>
    <n v="10"/>
    <n v="4"/>
    <n v="72000"/>
    <s v="UNIDAD"/>
    <s v="NO SOLICITADAS"/>
  </r>
  <r>
    <x v="11"/>
    <s v="02-02-01-004-003"/>
    <s v="02-02-01-004-003-09"/>
    <s v="Materiales y suministros - Otras máquinas para usos generales y sus partes y piezas"/>
    <s v="FILTRO DE COMBUSTIBLE PARA CARROTANQUE FVR 2018"/>
    <n v="40161513"/>
    <s v="MÍNIMA CUANTÍA"/>
    <n v="6"/>
    <n v="0"/>
    <n v="10"/>
    <n v="4"/>
    <n v="272000"/>
    <s v="UNIDAD"/>
    <s v="NO SOLICITADAS"/>
  </r>
  <r>
    <x v="11"/>
    <s v="02-02-01-004-003"/>
    <s v="02-02-01-004-003-09"/>
    <s v="Materiales y suministros - Otras máquinas para usos generales y sus partes y piezas"/>
    <s v="FILTRO DE COMBUSTIBLE SEPARADOR TRAMPA D-MAX 3.0 4X4 2007"/>
    <n v="40161513"/>
    <s v="MÍNIMA CUANTÍA"/>
    <n v="6"/>
    <n v="0"/>
    <n v="10"/>
    <n v="2"/>
    <n v="90000"/>
    <s v="UNIDAD"/>
    <s v="NO SOLICITADAS"/>
  </r>
  <r>
    <x v="11"/>
    <s v="02-02-01-004-003"/>
    <s v="02-02-01-004-003-09"/>
    <s v="Materiales y suministros - Otras máquinas para usos generales y sus partes y piezas"/>
    <s v="FILTRO DE COMBUSTIBLE SEPARADOR TRAMPA MAZDA BT-50 2012"/>
    <n v="40161513"/>
    <s v="MÍNIMA CUANTÍA"/>
    <n v="6"/>
    <n v="0"/>
    <n v="10"/>
    <n v="4"/>
    <n v="192000"/>
    <s v="UNIDAD"/>
    <s v="NO SOLICITADAS"/>
  </r>
  <r>
    <x v="11"/>
    <s v="02-02-01-004-003"/>
    <s v="02-02-01-004-003-09"/>
    <s v="Materiales y suministros - Otras máquinas para usos generales y sus partes y piezas"/>
    <s v="FILTRO DE COMBUSTIBLE SEPARADOR TRAMPA PARA BUS FRR 2018"/>
    <n v="40161513"/>
    <s v="MÍNIMA CUANTÍA"/>
    <n v="6"/>
    <n v="0"/>
    <n v="10"/>
    <n v="4"/>
    <n v="260000"/>
    <s v="UNIDAD"/>
    <s v="NO SOLICITADAS"/>
  </r>
  <r>
    <x v="11"/>
    <s v="02-02-01-004-003"/>
    <s v="02-02-01-004-003-09"/>
    <s v="Materiales y suministros - Otras máquinas para usos generales y sus partes y piezas"/>
    <s v="FILTRO DE COMBUSTIBLE SEPARADOR TRAMPA PARA CARROTANQUE FVR 2018"/>
    <n v="40161513"/>
    <s v="MÍNIMA CUANTÍA"/>
    <n v="6"/>
    <n v="0"/>
    <n v="10"/>
    <n v="4"/>
    <n v="312000"/>
    <s v="UNIDAD"/>
    <s v="NO SOLICITADAS"/>
  </r>
  <r>
    <x v="11"/>
    <s v="02-02-01-004-003"/>
    <s v="02-02-01-004-003-09"/>
    <s v="Materiales y suministros - Otras máquinas para usos generales y sus partes y piezas"/>
    <s v="FILTRO DE COMBUSTIBLE SEPARADOR TRAMPA PARA NQR RDW FA 2015"/>
    <n v="40161513"/>
    <s v="MÍNIMA CUANTÍA"/>
    <n v="6"/>
    <n v="0"/>
    <n v="10"/>
    <n v="6"/>
    <n v="360000"/>
    <s v="UNIDAD"/>
    <s v="NO SOLICITADAS"/>
  </r>
  <r>
    <x v="11"/>
    <s v="02-02-01-004-003"/>
    <s v="02-02-01-004-003-09"/>
    <s v="Materiales y suministros - Otras máquinas para usos generales y sus partes y piezas"/>
    <s v="SENSOR ACELERACION  MOTOR PARA YAMAHA XTZ 250"/>
    <n v="25191700"/>
    <s v="MÍNIMA CUANTÍA"/>
    <n v="6"/>
    <n v="0"/>
    <n v="10"/>
    <n v="1"/>
    <n v="420000"/>
    <s v="UNIDAD"/>
    <s v="NO SOLICITADAS"/>
  </r>
  <r>
    <x v="11"/>
    <s v="02-02-01-004-003"/>
    <s v="02-02-01-004-003-09"/>
    <s v="Materiales y suministros - Otras máquinas para usos generales y sus partes y piezas"/>
    <s v="REPUESTOS ELECTROBOMBA - GACAR"/>
    <n v="40151510"/>
    <s v="MÍNIMA CUANTÍA"/>
    <n v="8"/>
    <n v="2"/>
    <n v="10"/>
    <n v="1"/>
    <n v="470790"/>
    <s v="UNIDAD"/>
    <s v="NO SOLICITADAS"/>
  </r>
  <r>
    <x v="11"/>
    <s v="02-02-01-004-003"/>
    <s v="02-02-01-004-003-09"/>
    <s v="Materiales y suministros - Otras máquinas para usos generales y sus partes y piezas"/>
    <s v="CARTUCHO DE CARBON ACTIVADO - GACAR"/>
    <n v="40161502"/>
    <s v="MÍNIMA CUANTÍA"/>
    <n v="8"/>
    <n v="2"/>
    <n v="10"/>
    <n v="4"/>
    <n v="1411368"/>
    <s v="UNIDAD"/>
    <s v="NO SOLICITADAS"/>
  </r>
  <r>
    <x v="11"/>
    <s v="02-02-01-004-003"/>
    <s v="02-02-01-004-003-09"/>
    <s v="Materiales y suministros - Otras máquinas para usos generales y sus partes y piezas"/>
    <s v="CARTUCHO DE POLIPROPILENO - GACAR"/>
    <n v="40161502"/>
    <s v="MÍNIMA CUANTÍA"/>
    <n v="8"/>
    <n v="2"/>
    <n v="10"/>
    <n v="4"/>
    <n v="1411368"/>
    <s v="UNIDAD"/>
    <s v="NO SOLICITADAS"/>
  </r>
  <r>
    <x v="11"/>
    <s v="02-02-01-004-003"/>
    <s v="02-02-01-004-003-09"/>
    <s v="Materiales y suministros - Otras máquinas para usos generales y sus partes y piezas"/>
    <s v="CARTUCHO DE DESIONIZACION - GACAR"/>
    <n v="40161502"/>
    <s v="MÍNIMA CUANTÍA"/>
    <n v="8"/>
    <n v="2"/>
    <n v="10"/>
    <n v="4"/>
    <n v="2777964"/>
    <s v="UNIDAD"/>
    <s v="NO SOLICITADAS"/>
  </r>
  <r>
    <x v="11"/>
    <s v="02-02-01-004-003"/>
    <s v="02-02-01-004-003-09"/>
    <s v="Materiales y suministros - Otras máquinas para usos generales y sus partes y piezas"/>
    <s v="RESISTENCIA DE INMERCION - GACAR"/>
    <n v="40161502"/>
    <s v="MÍNIMA CUANTÍA"/>
    <n v="8"/>
    <n v="2"/>
    <n v="10"/>
    <n v="4"/>
    <n v="1980000"/>
    <s v="UNIDAD"/>
    <s v="NO SOLICITADAS"/>
  </r>
  <r>
    <x v="11"/>
    <s v="02-02-01-004-004"/>
    <s v="02-02-01-004-004-01"/>
    <s v="Materiales y suministros - Maquinaria agropecuaria o silvícola y sus partes y piezas"/>
    <s v="PALADRAGA"/>
    <n v="27112013"/>
    <s v="MÍNIMA CUANTÍA"/>
    <n v="0"/>
    <n v="0"/>
    <n v="10"/>
    <n v="4"/>
    <n v="854001.12"/>
    <s v="UNIDAD"/>
    <s v="NO SOLICITADAS"/>
  </r>
  <r>
    <x v="11"/>
    <s v="02-02-01-004-004"/>
    <s v="02-02-01-004-004-01"/>
    <s v="Materiales y suministros - Maquinaria agropecuaria o silvícola y sus partes y piezas"/>
    <s v="FUMIGADORA MANUAL "/>
    <n v="21101801"/>
    <s v="MÍNIMA CUANTÍA"/>
    <n v="0"/>
    <n v="0"/>
    <n v="10"/>
    <n v="3"/>
    <n v="1095001.1099999999"/>
    <s v="UNIDAD"/>
    <s v="NO SOLICITADAS"/>
  </r>
  <r>
    <x v="11"/>
    <s v="02-02-01-004-004"/>
    <s v="02-02-01-004-004-02"/>
    <s v="Materiales y suministros - Máquinas herramientas y sus partes, piezas y accesorios"/>
    <s v="DISCO ABRASIVO DE CORTE DE PULIDORA PARA METAL DE 4&quot;"/>
    <n v="27112838"/>
    <s v="SELECCIÓN ABREVIADA SUBASTA INVERSA (NO DISPONIBLE)"/>
    <n v="2"/>
    <n v="3"/>
    <n v="10"/>
    <n v="30"/>
    <n v="167400.30000000002"/>
    <s v="UNIDAD"/>
    <s v="NO SOLICITADAS"/>
  </r>
  <r>
    <x v="11"/>
    <s v="02-02-01-004-004"/>
    <s v="02-02-01-004-004-02"/>
    <s v="Materiales y suministros - Máquinas herramientas y sus partes, piezas y accesorios"/>
    <s v="ESCALERA METÁLICA TIPO TIJERA 2 PASOS DE 0.30 MTS EN ALUMINIO TIPO II DE 102 KG DE RESISTENCIA"/>
    <n v="30162101"/>
    <s v="SELECCIÓN ABREVIADA SUBASTA INVERSA (NO DISPONIBLE)"/>
    <n v="2"/>
    <n v="3"/>
    <n v="10"/>
    <n v="2"/>
    <n v="186238.34"/>
    <s v="UNIDAD"/>
    <s v="NO SOLICITADAS"/>
  </r>
  <r>
    <x v="11"/>
    <s v="02-02-01-004-004"/>
    <s v="02-02-01-004-004-02"/>
    <s v="Materiales y suministros - Máquinas herramientas y sus partes, piezas y accesorios"/>
    <s v="BARRENA O DESTAPA SANITARIOS REF. 59797 K-6. CON CABEZAL DE BOMBILLA"/>
    <n v="27111509"/>
    <s v="SELECCIÓN ABREVIADA SUBASTA INVERSA (NO DISPONIBLE)"/>
    <n v="2"/>
    <n v="3"/>
    <n v="16"/>
    <n v="2"/>
    <n v="590106.31999999995"/>
    <s v="UNIDAD"/>
    <s v="NO SOLICITADAS"/>
  </r>
  <r>
    <x v="11"/>
    <s v="02-02-01-004-004"/>
    <s v="02-02-01-004-004-02"/>
    <s v="Materiales y suministros - Máquinas herramientas y sus partes, piezas y accesorios"/>
    <s v="PELACABLES AJUSTABLE 10 AWG-24 AWG"/>
    <n v="27112151"/>
    <s v="SELECCIÓN ABREVIADA SUBASTA INVERSA (NO DISPONIBLE)"/>
    <n v="2"/>
    <n v="3"/>
    <n v="16"/>
    <n v="3"/>
    <n v="308863.47000000003"/>
    <s v="UNIDAD"/>
    <s v="NO SOLICITADAS"/>
  </r>
  <r>
    <x v="11"/>
    <s v="02-02-01-004-004"/>
    <s v="02-02-01-004-004-02"/>
    <s v="Materiales y suministros - Máquinas herramientas y sus partes, piezas y accesorios"/>
    <s v="PISTOLA AERÓGRAFO DE GRAVEDAD 400CC METÁLICA "/>
    <n v="60121253"/>
    <s v="SELECCIÓN ABREVIADA SUBASTA INVERSA (NO DISPONIBLE)"/>
    <n v="2"/>
    <n v="3"/>
    <n v="16"/>
    <n v="8"/>
    <n v="638302.31999999995"/>
    <s v="UNIDAD"/>
    <s v="NO SOLICITADAS"/>
  </r>
  <r>
    <x v="11"/>
    <s v="02-02-01-004-004"/>
    <s v="02-02-01-004-004-02"/>
    <s v="Materiales y suministros - Máquinas herramientas y sus partes, piezas y accesorios"/>
    <s v="TIJERA DRYWALL MODELO: AVIADOR CORTE RECTO REF. 14-563"/>
    <n v="44121618"/>
    <s v="SELECCIÓN ABREVIADA SUBASTA INVERSA (NO DISPONIBLE)"/>
    <n v="2"/>
    <n v="3"/>
    <n v="16"/>
    <n v="1"/>
    <n v="83761.83"/>
    <s v="UNIDAD"/>
    <s v="NO SOLICITADAS"/>
  </r>
  <r>
    <x v="11"/>
    <s v="02-02-01-004-004"/>
    <s v="02-02-01-004-004-02"/>
    <s v="Materiales y suministros - Máquinas herramientas y sus partes, piezas y accesorios"/>
    <s v="DISCO DE CORTE METAL 115 MM DIAMETRO X 1.6 MM ESPESOR X 22.2 MM  DIAMETRO ORIFICIO (JEFSA)"/>
    <n v="27112800"/>
    <s v="MÍNIMA CUANTÍA"/>
    <n v="3"/>
    <n v="6"/>
    <n v="10"/>
    <n v="5"/>
    <n v="20592.399999999998"/>
    <s v="UNIDAD"/>
    <s v="NO SOLICITADAS"/>
  </r>
  <r>
    <x v="11"/>
    <s v="02-02-01-004-004"/>
    <s v="02-02-01-004-004-02"/>
    <s v="Materiales y suministros - Máquinas herramientas y sus partes, piezas y accesorios"/>
    <s v="DISCO DE CORTE METAL 115 MM DIAMETRO X 3 MM ESPESOR X 22.2 MM  DIAMETRO ORIFICIO (JEFSA)"/>
    <n v="27112800"/>
    <s v="MÍNIMA CUANTÍA"/>
    <n v="3"/>
    <n v="6"/>
    <n v="10"/>
    <n v="5"/>
    <n v="30389.699999999997"/>
    <s v="UNIDAD"/>
    <s v="NO SOLICITADAS"/>
  </r>
  <r>
    <x v="11"/>
    <s v="02-02-01-004-004"/>
    <s v="02-02-01-004-004-02"/>
    <s v="Materiales y suministros - Máquinas herramientas y sus partes, piezas y accesorios"/>
    <s v="DISCO DE CORTE DIAMANTADO CONTINUO 115 MM DIAMETRO X 7 MM ALTURA  SEGMENTO X 22.2 MM DIAMETRO ORIFICIO (JEFSA)"/>
    <n v="27112800"/>
    <s v="MÍNIMA CUANTÍA"/>
    <n v="3"/>
    <n v="6"/>
    <n v="10"/>
    <n v="5"/>
    <n v="66414.600000000006"/>
    <s v="UNIDAD"/>
    <s v="NO SOLICITADAS"/>
  </r>
  <r>
    <x v="11"/>
    <s v="02-02-01-004-004"/>
    <s v="02-02-01-004-004-02"/>
    <s v="Materiales y suministros - Máquinas herramientas y sus partes, piezas y accesorios"/>
    <s v="DISCO DE CORTE DIAMANTADO SEGMENTADO 115 MM DIAMETRO X 7.5 MM  ALTURA SEGMENTO X 22.2 MM DIAMETRO ORIFICIO (JEFSA)"/>
    <n v="27112800"/>
    <s v="MÍNIMA CUANTÍA"/>
    <n v="3"/>
    <n v="6"/>
    <n v="10"/>
    <n v="5"/>
    <n v="66414.600000000006"/>
    <s v="UNIDAD"/>
    <s v="NO SOLICITADAS"/>
  </r>
  <r>
    <x v="11"/>
    <s v="02-02-01-004-004"/>
    <s v="02-02-01-004-004-02"/>
    <s v="Materiales y suministros - Máquinas herramientas y sus partes, piezas y accesorios"/>
    <s v="PISTOLA DE ALTA PARA PINTURA - SECCIÓN ESTRATÉGICA PATRIMONIO HISTÓRICO"/>
    <n v="31211908"/>
    <s v="MÍNIMA CUANTÍA"/>
    <n v="6"/>
    <n v="3"/>
    <n v="10"/>
    <n v="2"/>
    <n v="104900.66"/>
    <s v="UNIDAD"/>
    <s v="NO SOLICITADAS"/>
  </r>
  <r>
    <x v="11"/>
    <s v="02-02-01-004-004"/>
    <s v="02-02-01-004-004-02"/>
    <s v="Materiales y suministros - Máquinas herramientas y sus partes, piezas y accesorios"/>
    <s v=" PISTOLA AERÓGRAFO DE GRAVEDAD 400CC METÁLICA   - SECCIÓN ESTRATÉGICA PATRIMONIO HISTÓRICO"/>
    <n v="60121253"/>
    <s v="MÍNIMA CUANTÍA"/>
    <n v="6"/>
    <n v="3"/>
    <n v="10"/>
    <n v="1"/>
    <n v="59621.08"/>
    <s v="UNIDAD"/>
    <s v="NO SOLICITADAS"/>
  </r>
  <r>
    <x v="11"/>
    <s v="02-02-01-004-004"/>
    <s v="02-02-01-004-004-02"/>
    <s v="Materiales y suministros - Máquinas herramientas y sus partes, piezas y accesorios"/>
    <s v="REMACHADORA - SECCIÓN ESTRATÉGICA PATRIMONIO HISTÓRICO"/>
    <n v="27111900"/>
    <s v="MÍNIMA CUANTÍA"/>
    <n v="6"/>
    <n v="3"/>
    <n v="10"/>
    <n v="2"/>
    <n v="115393.56"/>
    <s v="UNIDAD"/>
    <s v="NO SOLICITADAS"/>
  </r>
  <r>
    <x v="11"/>
    <s v="02-02-01-004-004"/>
    <s v="02-02-01-004-004-02"/>
    <s v="Materiales y suministros - Máquinas herramientas y sus partes, piezas y accesorios"/>
    <s v="PONCHADORA DE  TERMINALES HIDRAULICA CABLE TRABAJO PESADO  / GAORI"/>
    <n v="27112105"/>
    <s v="SELECCIÓN ABREVIADA MENOR CUANTÍA"/>
    <n v="4"/>
    <n v="0"/>
    <n v="10"/>
    <n v="1"/>
    <n v="88509.39"/>
    <s v="UNIDAD"/>
    <s v="NO SOLICITADAS"/>
  </r>
  <r>
    <x v="11"/>
    <s v="02-02-01-004-004"/>
    <s v="02-02-01-004-004-02"/>
    <s v="Materiales y suministros - Máquinas herramientas y sus partes, piezas y accesorios"/>
    <s v="JUEGO EN ESTUCHE  DE COPAS HEXAGONALES CON RACHES  / GAORI"/>
    <n v="27111702"/>
    <s v="SELECCIÓN ABREVIADA MENOR CUANTÍA"/>
    <n v="5"/>
    <n v="0"/>
    <n v="10"/>
    <n v="1"/>
    <n v="384676.28"/>
    <s v="UNIDAD"/>
    <s v="NO SOLICITADAS"/>
  </r>
  <r>
    <x v="11"/>
    <s v="02-02-01-004-004"/>
    <s v="02-02-01-004-004-02"/>
    <s v="Materiales y suministros - Máquinas herramientas y sus partes, piezas y accesorios"/>
    <s v="CAUTIN PORTATIL DE GAS   / GAORI"/>
    <n v="23271806"/>
    <s v="SELECCIÓN ABREVIADA MENOR CUANTÍA"/>
    <n v="5"/>
    <n v="0"/>
    <n v="10"/>
    <n v="1"/>
    <n v="234352.57"/>
    <s v="UNIDAD"/>
    <s v="NO SOLICITADAS"/>
  </r>
  <r>
    <x v="11"/>
    <s v="02-02-01-004-004"/>
    <s v="02-02-01-004-004-02"/>
    <s v="Materiales y suministros - Máquinas herramientas y sus partes, piezas y accesorios"/>
    <s v="REGLETA ELECTRICA 12 SALIDAS INDUSTRIAL  / GAORI"/>
    <n v="39121402"/>
    <s v="SELECCIÓN ABREVIADA MENOR CUANTÍA"/>
    <n v="5"/>
    <n v="0"/>
    <n v="10"/>
    <n v="2"/>
    <n v="188834.48"/>
    <s v="UNIDAD"/>
    <s v="NO SOLICITADAS"/>
  </r>
  <r>
    <x v="11"/>
    <s v="02-02-01-004-004"/>
    <s v="02-02-01-004-004-02"/>
    <s v="Materiales y suministros - Máquinas herramientas y sus partes, piezas y accesorios"/>
    <s v="AEROGRAFO TRABAJO INDUSTRIAL 600 CC  / GAORI"/>
    <n v="60121253"/>
    <s v="SELECCIÓN ABREVIADA MENOR CUANTÍA"/>
    <n v="5"/>
    <n v="0"/>
    <n v="10"/>
    <n v="2"/>
    <n v="137789.62"/>
    <s v="UNIDAD"/>
    <s v="NO SOLICITADAS"/>
  </r>
  <r>
    <x v="11"/>
    <s v="02-02-01-004-004"/>
    <s v="02-02-01-004-004-02"/>
    <s v="Materiales y suministros - Máquinas herramientas y sus partes, piezas y accesorios"/>
    <s v="JUEGO DE RACHES DE COPA GAAMA"/>
    <n v="27111700"/>
    <s v="MÍNIMA CUANTÍA"/>
    <n v="5"/>
    <n v="0"/>
    <n v="10"/>
    <n v="1"/>
    <n v="169336.12"/>
    <s v="UNIDAD"/>
    <s v="NO SOLICITADAS"/>
  </r>
  <r>
    <x v="11"/>
    <s v="02-02-01-004-004"/>
    <s v="02-02-01-004-004-02"/>
    <s v="Materiales y suministros - Máquinas herramientas y sus partes, piezas y accesorios"/>
    <s v="HACHA GAAMA"/>
    <n v="27112000"/>
    <s v="MÍNIMA CUANTÍA"/>
    <n v="5"/>
    <n v="0"/>
    <n v="10"/>
    <n v="1"/>
    <n v="64063.61"/>
    <s v="UNIDAD"/>
    <s v="NO SOLICITADAS"/>
  </r>
  <r>
    <x v="11"/>
    <s v="02-02-01-004-004"/>
    <s v="02-02-01-004-004-02"/>
    <s v="Materiales y suministros - Máquinas herramientas y sus partes, piezas y accesorios"/>
    <s v="JUEGO DE HERRAMIENTA DIELECTRICA /GAAMA"/>
    <n v="27111500"/>
    <s v="MÍNIMA CUANTÍA"/>
    <n v="5"/>
    <n v="0"/>
    <n v="10"/>
    <n v="1"/>
    <n v="312254.09999999998"/>
    <s v="UNIDAD"/>
    <s v="NO SOLICITADAS"/>
  </r>
  <r>
    <x v="11"/>
    <s v="02-02-01-004-004"/>
    <s v="02-02-01-004-004-02"/>
    <s v="Materiales y suministros - Máquinas herramientas y sus partes, piezas y accesorios"/>
    <s v="BARRENA O DESTAPA SANITARIOS REF. 59797 K-6. CON CABEZAL DE BOMBILLA"/>
    <n v="27111509"/>
    <s v="MÍNIMA CUANTÍA"/>
    <n v="4"/>
    <n v="0"/>
    <n v="10"/>
    <n v="1"/>
    <n v="295053.15999999997"/>
    <s v="UNIDAD"/>
    <s v="NO SOLICITADAS"/>
  </r>
  <r>
    <x v="11"/>
    <s v="02-02-01-004-004"/>
    <s v="02-02-01-004-004-02"/>
    <s v="Materiales y suministros - Máquinas herramientas y sus partes, piezas y accesorios"/>
    <s v="PELACABLES AJUSTABLE 10 AWG-24 AWG"/>
    <n v="27112151"/>
    <s v="MÍNIMA CUANTÍA"/>
    <n v="4"/>
    <n v="0"/>
    <n v="10"/>
    <n v="1"/>
    <n v="102954.49"/>
    <s v="UNIDAD"/>
    <s v="NO SOLICITADAS"/>
  </r>
  <r>
    <x v="11"/>
    <s v="02-02-01-004-004"/>
    <s v="02-02-01-004-004-02"/>
    <s v="Materiales y suministros - Máquinas herramientas y sus partes, piezas y accesorios"/>
    <s v="PISTOLA AERÓGRAFO DE GRAVEDAD 400CC METÁLICA "/>
    <n v="60121253"/>
    <s v="MÍNIMA CUANTÍA"/>
    <n v="4"/>
    <n v="0"/>
    <n v="10"/>
    <n v="2"/>
    <n v="159575.57999999999"/>
    <s v="UNIDAD"/>
    <s v="NO SOLICITADAS"/>
  </r>
  <r>
    <x v="11"/>
    <s v="02-02-01-004-004"/>
    <s v="02-02-01-004-004-02"/>
    <s v="Materiales y suministros - Máquinas herramientas y sus partes, piezas y accesorios"/>
    <s v="PONCHADORA PROFESIONAL PARA CABLE COAXIAL"/>
    <n v="27112105"/>
    <s v="MÍNIMA CUANTÍA"/>
    <n v="4"/>
    <n v="0"/>
    <n v="10"/>
    <n v="1"/>
    <n v="83680.100000000006"/>
    <s v="UNIDAD"/>
    <s v="NO SOLICITADAS"/>
  </r>
  <r>
    <x v="11"/>
    <s v="02-02-01-004-004"/>
    <s v="02-02-01-004-004-02"/>
    <s v="Materiales y suministros - Máquinas herramientas y sus partes, piezas y accesorios"/>
    <s v="TIJERA DRYWALL MODELO: AVIADOR CORTE RECTO REF. 14-563"/>
    <n v="44121618"/>
    <s v="MÍNIMA CUANTÍA"/>
    <n v="4"/>
    <n v="0"/>
    <n v="10"/>
    <n v="1"/>
    <n v="83761.83"/>
    <s v="UNIDAD"/>
    <s v="NO SOLICITADAS"/>
  </r>
  <r>
    <x v="11"/>
    <s v="02-02-01-004-004"/>
    <s v="02-02-01-004-004-02"/>
    <s v="Materiales y suministros - Máquinas herramientas y sus partes, piezas y accesorios"/>
    <s v="PISTOLA PETROLIZADORA"/>
    <n v="31211908"/>
    <s v="MÍNIMA CUANTÍA"/>
    <n v="4"/>
    <n v="0"/>
    <n v="10"/>
    <n v="1"/>
    <n v="56995.48"/>
    <s v="UNIDAD"/>
    <s v="NO SOLICITADAS"/>
  </r>
  <r>
    <x v="11"/>
    <s v="02-02-01-004-004"/>
    <s v="02-02-01-004-004-02"/>
    <s v="Materiales y suministros - Máquinas herramientas y sus partes, piezas y accesorios"/>
    <s v="KIT LLAVE ALLEN mm P/N: AWSGM800"/>
    <n v="27111715"/>
    <s v="MÍNIMA CUANTÍA"/>
    <n v="5"/>
    <n v="0"/>
    <n v="10"/>
    <n v="1"/>
    <n v="332569.94"/>
    <s v="UNIDAD"/>
    <s v="NO SOLICITADAS"/>
  </r>
  <r>
    <x v="11"/>
    <s v="02-02-01-004-004"/>
    <s v="02-02-01-004-004-02"/>
    <s v="Materiales y suministros - Máquinas herramientas y sus partes, piezas y accesorios"/>
    <s v="CORTA TUBO PVC DE 42 MM"/>
    <n v="23241610"/>
    <s v="MÍNIMA CUANTÍA"/>
    <n v="5"/>
    <n v="0"/>
    <n v="10"/>
    <n v="1"/>
    <n v="32867.1"/>
    <s v="UNIDAD"/>
    <s v="NO SOLICITADAS"/>
  </r>
  <r>
    <x v="11"/>
    <s v="02-02-01-004-004"/>
    <s v="02-02-01-004-004-02"/>
    <s v="Materiales y suministros - Máquinas herramientas y sus partes, piezas y accesorios"/>
    <s v="REMACHADORA MANUAL"/>
    <n v="27113300"/>
    <s v="SELECCIÓN ABREVIADA SUBASTA INVERSA (NO DISPONIBLE)"/>
    <n v="4"/>
    <n v="0"/>
    <n v="10"/>
    <n v="1"/>
    <n v="57696.78"/>
    <s v="UNIDAD"/>
    <s v="NO SOLICITADAS"/>
  </r>
  <r>
    <x v="11"/>
    <s v="02-02-01-004-004"/>
    <s v="02-02-01-004-004-02"/>
    <s v="Materiales y suministros - Máquinas herramientas y sus partes, piezas y accesorios"/>
    <s v="LIMPIADOR DE JUNTAS DE BALDOSA ELECTICO"/>
    <n v="27112703"/>
    <s v="SELECCIÓN ABREVIADA SUBASTA INVERSA (NO DISPONIBLE)"/>
    <n v="4"/>
    <n v="0"/>
    <n v="10"/>
    <n v="4"/>
    <n v="1888401.8"/>
    <s v="UNIDAD"/>
    <s v="NO SOLICITADAS"/>
  </r>
  <r>
    <x v="11"/>
    <s v="02-02-01-004-004"/>
    <s v="02-02-01-004-004-02"/>
    <s v="Materiales y suministros - Máquinas herramientas y sus partes, piezas y accesorios"/>
    <s v="CINTAS METRICAS EN CENTRIMETROS"/>
    <n v="27111801"/>
    <s v="SELECCIÓN ABREVIADA SUBASTA INVERSA (NO DISPONIBLE)"/>
    <n v="4"/>
    <n v="0"/>
    <n v="10"/>
    <n v="2"/>
    <n v="37058.76"/>
    <s v="UNIDAD"/>
    <s v="NO SOLICITADAS"/>
  </r>
  <r>
    <x v="11"/>
    <s v="02-02-01-004-004"/>
    <s v="02-02-01-004-004-02"/>
    <s v="Materiales y suministros - Máquinas herramientas y sus partes, piezas y accesorios"/>
    <s v="GRATA ACERO DE COPA 4&quot; X 5/8&quot;"/>
    <n v="27111907"/>
    <s v="SELECCIÓN ABREVIADA SUBASTA INVERSA (NO DISPONIBLE)"/>
    <n v="4"/>
    <n v="0"/>
    <n v="10"/>
    <n v="4"/>
    <n v="99303.56"/>
    <s v="UNIDAD"/>
    <s v="NO SOLICITADAS"/>
  </r>
  <r>
    <x v="11"/>
    <s v="02-02-01-004-004"/>
    <s v="02-02-01-004-004-02"/>
    <s v="Materiales y suministros - Máquinas herramientas y sus partes, piezas y accesorios"/>
    <s v="CORTA TUBO PVC"/>
    <n v="23241600"/>
    <s v="SELECCIÓN ABREVIADA SUBASTA INVERSA (NO DISPONIBLE)"/>
    <n v="5"/>
    <n v="0"/>
    <n v="10"/>
    <n v="15"/>
    <n v="493006.5"/>
    <s v="UNIDAD"/>
    <s v="NO SOLICITADAS"/>
  </r>
  <r>
    <x v="11"/>
    <s v="02-02-01-004-004"/>
    <s v="02-02-01-004-004-02"/>
    <s v="Materiales y suministros - Máquinas herramientas y sus partes, piezas y accesorios"/>
    <s v="ESCOFINA METALICA PLANA GRANDE"/>
    <n v="42121515"/>
    <s v="SELECCIÓN ABREVIADA SUBASTA INVERSA (NO DISPONIBLE)"/>
    <n v="5"/>
    <n v="0"/>
    <n v="10"/>
    <n v="1"/>
    <n v="34164.21"/>
    <s v="UNIDAD"/>
    <s v="NO SOLICITADAS"/>
  </r>
  <r>
    <x v="11"/>
    <s v="02-02-01-004-004"/>
    <s v="02-02-01-004-004-02"/>
    <s v="Materiales y suministros - Máquinas herramientas y sus partes, piezas y accesorios"/>
    <s v="FLEXOMETRO DE 8 MTS"/>
    <n v="27111801"/>
    <s v="SELECCIÓN ABREVIADA SUBASTA INVERSA (NO DISPONIBLE)"/>
    <n v="5"/>
    <n v="0"/>
    <n v="10"/>
    <n v="1"/>
    <n v="19953.84"/>
    <s v="UNIDAD"/>
    <s v="NO SOLICITADAS"/>
  </r>
  <r>
    <x v="11"/>
    <s v="02-02-01-004-004"/>
    <s v="02-02-01-004-004-02"/>
    <s v="Materiales y suministros - Máquinas herramientas y sus partes, piezas y accesorios"/>
    <s v="FLEXOMETROS DE 8 MTS X 1&quot;"/>
    <n v="27111801"/>
    <s v="SELECCIÓN ABREVIADA SUBASTA INVERSA (NO DISPONIBLE)"/>
    <n v="5"/>
    <n v="0"/>
    <n v="10"/>
    <n v="10"/>
    <n v="199538.2"/>
    <s v="UNIDAD"/>
    <s v="NO SOLICITADAS"/>
  </r>
  <r>
    <x v="11"/>
    <s v="02-02-01-004-004"/>
    <s v="02-02-01-004-004-02"/>
    <s v="Materiales y suministros - Máquinas herramientas y sus partes, piezas y accesorios"/>
    <s v="HOMBRE-SOLO DE 10&quot; CURVO REF. 84-369"/>
    <n v="27112107"/>
    <s v="SELECCIÓN ABREVIADA SUBASTA INVERSA (NO DISPONIBLE)"/>
    <n v="9"/>
    <n v="0"/>
    <n v="16"/>
    <n v="4"/>
    <n v="155335.48000000001"/>
    <s v="UNIDAD"/>
    <s v="NO SOLICITADAS"/>
  </r>
  <r>
    <x v="11"/>
    <s v="02-02-01-004-004"/>
    <s v="02-02-01-004-004-02"/>
    <s v="Materiales y suministros - Máquinas herramientas y sus partes, piezas y accesorios"/>
    <s v="BARRENA O DESTAPA SANITARIOS REF. 59797 K-6. CON CABEZAL DE BOMBILLA"/>
    <n v="27111509"/>
    <s v="SELECCIÓN ABREVIADA SUBASTA INVERSA (NO DISPONIBLE)"/>
    <n v="9"/>
    <n v="0"/>
    <n v="16"/>
    <n v="2"/>
    <n v="590106.31999999995"/>
    <s v="UNIDAD"/>
    <s v="NO SOLICITADAS"/>
  </r>
  <r>
    <x v="11"/>
    <s v="02-02-01-004-004"/>
    <s v="02-02-01-004-004-02"/>
    <s v="Materiales y suministros - Máquinas herramientas y sus partes, piezas y accesorios"/>
    <s v="PELACABLES AJUSTABLE 10 AWG-24 AWG"/>
    <n v="27112151"/>
    <s v="SELECCIÓN ABREVIADA SUBASTA INVERSA (NO DISPONIBLE)"/>
    <n v="9"/>
    <n v="0"/>
    <n v="16"/>
    <n v="1"/>
    <n v="102954.49"/>
    <s v="UNIDAD"/>
    <s v="NO SOLICITADAS"/>
  </r>
  <r>
    <x v="11"/>
    <s v="02-02-01-004-004"/>
    <s v="02-02-01-004-004-02"/>
    <s v="Materiales y suministros - Máquinas herramientas y sus partes, piezas y accesorios"/>
    <s v="PISTOLA AERÓGRAFO DE GRAVEDAD 400CC METÁLICA"/>
    <n v="60121253"/>
    <s v="SELECCIÓN ABREVIADA SUBASTA INVERSA (NO DISPONIBLE)"/>
    <n v="9"/>
    <n v="0"/>
    <n v="16"/>
    <n v="1"/>
    <n v="79787.789999999994"/>
    <s v="UNIDAD"/>
    <s v="NO SOLICITADAS"/>
  </r>
  <r>
    <x v="11"/>
    <s v="02-02-01-004-004"/>
    <s v="02-02-01-004-004-02"/>
    <s v="Materiales y suministros - Máquinas herramientas y sus partes, piezas y accesorios"/>
    <s v="PONCHADORA PROFESIONAL PARA CABLE COAXIAL"/>
    <n v="27112105"/>
    <s v="SELECCIÓN ABREVIADA SUBASTA INVERSA (NO DISPONIBLE)"/>
    <n v="9"/>
    <n v="0"/>
    <n v="16"/>
    <n v="1"/>
    <n v="83680.100000000006"/>
    <s v="UNIDAD"/>
    <s v="NO SOLICITADAS"/>
  </r>
  <r>
    <x v="11"/>
    <s v="02-02-01-004-004"/>
    <s v="02-02-01-004-004-02"/>
    <s v="Materiales y suministros - Máquinas herramientas y sus partes, piezas y accesorios"/>
    <s v="SALDO CPA 267 MATERIALES DE CONSTRUCCIÓN  "/>
    <n v="0"/>
    <n v="0"/>
    <n v="0"/>
    <n v="0"/>
    <n v="16"/>
    <n v="1"/>
    <n v="157101.88"/>
    <n v="0"/>
    <s v="NO SOLICITADAS"/>
  </r>
  <r>
    <x v="11"/>
    <s v="02-02-01-004-004"/>
    <s v="02-02-01-004-004-08"/>
    <s v="Materiales y suministros - Aparatos de uso doméstico y sus partes y piezas"/>
    <s v="DUCHA ELÉCTRICA DE 110V – 30 A 3,3 KW REF. FUSIÓN, 3 NIVELES DE SELECCIÓN, GRADO DE PROTECCIÓN IP 24. INCLUYE MANGUERA CON MINI-DUCHA Y MANUAL DE INSTALACIÓN"/>
    <n v="30181503"/>
    <s v="SELECCIÓN ABREVIADA SUBASTA INVERSA (NO DISPONIBLE)"/>
    <n v="2"/>
    <n v="3"/>
    <n v="10"/>
    <n v="15"/>
    <n v="1023076.2000000001"/>
    <s v="UNIDAD"/>
    <s v="NO SOLICITADAS"/>
  </r>
  <r>
    <x v="11"/>
    <s v="02-02-01-004-004"/>
    <s v="02-02-01-004-004-09"/>
    <s v="Materiales y suministros - Otra maquinaria para usos especiales y sus partes y piezas"/>
    <s v="SENSOR DE OXIGENO AMI NUMERO DE PARTE 4SEN03-1"/>
    <n v="41111924"/>
    <s v="MÍNIMA CUANTÍA"/>
    <n v="7"/>
    <n v="0"/>
    <n v="10"/>
    <n v="8"/>
    <n v="2796000"/>
    <s v="UNIDAD"/>
    <s v=""/>
  </r>
  <r>
    <x v="11"/>
    <s v="02-02-01-004-004"/>
    <s v="02-02-01-004-004-09"/>
    <s v="Materiales y suministros - Otra maquinaria para usos especiales y sus partes y piezas"/>
    <s v="SENSOR DE OXIGENO AMI NUMERO DE PARTE 4SEN03-1"/>
    <n v="0"/>
    <n v="0"/>
    <n v="0"/>
    <n v="0"/>
    <n v="10"/>
    <n v="1"/>
    <n v="6407460"/>
    <s v="UNIDAD"/>
    <s v=""/>
  </r>
  <r>
    <x v="11"/>
    <s v="02-02-01-004-005"/>
    <s v="02-02-01-004-005-01"/>
    <s v="Materiales y suministros - Máquinas para oficina y contabilidad, y sus partes y accesorios"/>
    <s v="GUILLOTINA MANUAL CORTE MINIMO DE 10 HOJAS  - JEFSA "/>
    <n v="60121301"/>
    <s v="SELECCIÓN ABREVIADA SUBASTA INVERSA (NO DISPONIBLE)"/>
    <n v="2"/>
    <n v="2"/>
    <n v="10"/>
    <n v="2"/>
    <n v="115953.60000000001"/>
    <s v="UNIDAD"/>
    <s v="NO SOLICITADAS"/>
  </r>
  <r>
    <x v="11"/>
    <s v="02-02-01-004-005"/>
    <s v="02-02-01-004-005-01"/>
    <s v="Materiales y suministros - Máquinas para oficina y contabilidad, y sus partes y accesorios"/>
    <s v="GUILLOTINA MANUAL CORTE MINIMO DE 10 HOJAS  -  ESM ARC FAC"/>
    <n v="60121301"/>
    <s v="SELECCIÓN ABREVIADA SUBASTA INVERSA (NO DISPONIBLE)"/>
    <n v="2"/>
    <n v="2"/>
    <n v="10"/>
    <n v="2"/>
    <n v="115953.60000000001"/>
    <s v="UNIDAD"/>
    <s v="NO SOLICITADAS"/>
  </r>
  <r>
    <x v="11"/>
    <s v="02-02-01-004-005"/>
    <s v="02-02-01-004-005-01"/>
    <s v="Materiales y suministros - Máquinas para oficina y contabilidad, y sus partes y accesorios"/>
    <s v="PERFORADORA PARA OFICINA DE 2 HUECOS  - JEFSA"/>
    <n v="44121600"/>
    <s v="SELECCIÓN ABREVIADA SUBASTA INVERSA (NO DISPONIBLE)"/>
    <n v="2"/>
    <n v="2"/>
    <n v="10"/>
    <n v="15"/>
    <n v="124236"/>
    <s v="UNIDAD"/>
    <s v="NO SOLICITADAS"/>
  </r>
  <r>
    <x v="11"/>
    <s v="02-02-01-004-005"/>
    <s v="02-02-01-004-005-01"/>
    <s v="Materiales y suministros - Máquinas para oficina y contabilidad, y sus partes y accesorios"/>
    <s v="PERFORADORA PARA OFICINA DE 2 HUECOS -ESM ARC- FAC"/>
    <n v="44121600"/>
    <s v="SELECCIÓN ABREVIADA SUBASTA INVERSA (NO DISPONIBLE)"/>
    <n v="2"/>
    <n v="2"/>
    <n v="10"/>
    <n v="7"/>
    <n v="57976.799999999996"/>
    <s v="UNIDAD"/>
    <s v="NO SOLICITADAS"/>
  </r>
  <r>
    <x v="11"/>
    <s v="02-02-01-004-005"/>
    <s v="02-02-01-004-005-01"/>
    <s v="Materiales y suministros - Máquinas para oficina y contabilidad, y sus partes y accesorios"/>
    <s v="TABLERO ACRÍLICO 120X80CM"/>
    <n v="44111905"/>
    <s v="MÍNIMA CUANTÍA"/>
    <n v="5"/>
    <n v="3"/>
    <n v="10"/>
    <n v="3"/>
    <n v="323013.59999999998"/>
    <s v="UNIDAD"/>
    <s v="NO SOLICITADAS"/>
  </r>
  <r>
    <x v="11"/>
    <s v="02-02-01-004-006"/>
    <s v="02-02-01-004-006-02"/>
    <s v="Materiales y suministros - Aparatos de control eléctrico y distribución de electricidad y sus partes y piezas"/>
    <s v="FLASHER ELECTRONICO 12V 2P"/>
    <n v="39121622"/>
    <s v="MÍNIMA CUANTÍA"/>
    <n v="2"/>
    <n v="3"/>
    <n v="10"/>
    <n v="12"/>
    <n v="160000"/>
    <s v="UNIDAD"/>
    <s v="NO SOLICITADAS"/>
  </r>
  <r>
    <x v="11"/>
    <s v="02-02-01-004-006"/>
    <s v="02-02-01-004-006-02"/>
    <s v="Materiales y suministros - Aparatos de control eléctrico y distribución de electricidad y sus partes y piezas"/>
    <s v="FUSIBLE No.10"/>
    <n v="39121622"/>
    <s v="MÍNIMA CUANTÍA"/>
    <n v="2"/>
    <n v="3"/>
    <n v="10"/>
    <n v="26"/>
    <n v="7800"/>
    <s v="UNIDAD"/>
    <s v="NO SOLICITADAS"/>
  </r>
  <r>
    <x v="11"/>
    <s v="02-02-01-004-006"/>
    <s v="02-02-01-004-006-02"/>
    <s v="Materiales y suministros - Aparatos de control eléctrico y distribución de electricidad y sus partes y piezas"/>
    <s v="FUSIBLE No.15"/>
    <n v="39121622"/>
    <s v="MÍNIMA CUANTÍA"/>
    <n v="2"/>
    <n v="3"/>
    <n v="10"/>
    <n v="27"/>
    <n v="7800.0000000000009"/>
    <s v="UNIDAD"/>
    <s v="NO SOLICITADAS"/>
  </r>
  <r>
    <x v="11"/>
    <s v="02-02-01-004-006"/>
    <s v="02-02-01-004-006-02"/>
    <s v="Materiales y suministros - Aparatos de control eléctrico y distribución de electricidad y sus partes y piezas"/>
    <s v="FUSIBLE No.20"/>
    <n v="39121622"/>
    <s v="MÍNIMA CUANTÍA"/>
    <n v="2"/>
    <n v="3"/>
    <n v="10"/>
    <n v="26"/>
    <n v="7800"/>
    <s v="UNIDAD"/>
    <s v="NO SOLICITADAS"/>
  </r>
  <r>
    <x v="11"/>
    <s v="02-02-01-004-006"/>
    <s v="02-02-01-004-006-02"/>
    <s v="Materiales y suministros - Aparatos de control eléctrico y distribución de electricidad y sus partes y piezas"/>
    <s v="FUSIBLE No.25"/>
    <n v="39121622"/>
    <s v="MÍNIMA CUANTÍA"/>
    <n v="2"/>
    <n v="3"/>
    <n v="10"/>
    <n v="26"/>
    <n v="7800"/>
    <s v="UNIDAD"/>
    <s v="NO SOLICITADAS"/>
  </r>
  <r>
    <x v="11"/>
    <s v="02-02-01-004-006"/>
    <s v="02-02-01-004-006-02"/>
    <s v="Materiales y suministros - Aparatos de control eléctrico y distribución de electricidad y sus partes y piezas"/>
    <s v="FUSIBLE No.30"/>
    <n v="39121622"/>
    <s v="MÍNIMA CUANTÍA"/>
    <n v="2"/>
    <n v="3"/>
    <n v="10"/>
    <n v="26"/>
    <n v="7800"/>
    <s v="UNIDAD"/>
    <s v="NO SOLICITADAS"/>
  </r>
  <r>
    <x v="11"/>
    <s v="02-02-01-004-006"/>
    <s v="02-02-01-004-006-02"/>
    <s v="Materiales y suministros - Aparatos de control eléctrico y distribución de electricidad y sus partes y piezas"/>
    <s v="FUSIBLE No.5"/>
    <n v="26121852"/>
    <s v="MÍNIMA CUANTÍA"/>
    <n v="2"/>
    <n v="3"/>
    <n v="10"/>
    <n v="26"/>
    <n v="7800"/>
    <s v="UNIDAD"/>
    <s v="NO SOLICITADAS"/>
  </r>
  <r>
    <x v="11"/>
    <s v="02-02-01-004-006"/>
    <s v="02-02-01-004-006-02"/>
    <s v="Materiales y suministros - Aparatos de control eléctrico y distribución de electricidad y sus partes y piezas"/>
    <s v="SOCKET PARA BOMBILLO"/>
    <n v="39121432"/>
    <s v="MÍNIMA CUANTÍA"/>
    <n v="2"/>
    <n v="3"/>
    <n v="10"/>
    <n v="12"/>
    <n v="45000"/>
    <s v="UNIDAD"/>
    <s v="NO SOLICITADAS"/>
  </r>
  <r>
    <x v="11"/>
    <s v="02-02-01-004-006"/>
    <s v="02-02-01-004-006-02"/>
    <s v="Materiales y suministros - Aparatos de control eléctrico y distribución de electricidad y sus partes y piezas"/>
    <s v="TOMA CORRIENTE DOBLE POLO TIERRA LIN. FUT. 686533"/>
    <n v="39121102"/>
    <s v="MÍNIMA CUANTÍA"/>
    <n v="3"/>
    <n v="4"/>
    <n v="10"/>
    <n v="23"/>
    <n v="231960.75"/>
    <s v="UNIDAD"/>
    <s v=""/>
  </r>
  <r>
    <x v="11"/>
    <s v="02-02-01-004-006"/>
    <s v="02-02-01-004-006-02"/>
    <s v="Materiales y suministros - Aparatos de control eléctrico y distribución de electricidad y sus partes y piezas"/>
    <s v="TOMA DOBLE INCRUSTAR CON POLO A TIERRA 15 A- 127V- LÍNEA FUTURA"/>
    <n v="39121402"/>
    <s v="SELECCIÓN ABREVIADA SUBASTA INVERSA (NO DISPONIBLE)"/>
    <n v="2"/>
    <n v="3"/>
    <n v="10"/>
    <n v="300"/>
    <n v="3025575"/>
    <s v="UNIDAD"/>
    <s v="NO SOLICITADAS"/>
  </r>
  <r>
    <x v="11"/>
    <s v="02-02-01-004-006"/>
    <s v="02-02-01-004-006-02"/>
    <s v="Materiales y suministros - Aparatos de control eléctrico y distribución de electricidad y sus partes y piezas"/>
    <s v="TOMA DOBLE INCRUSTAR CON POLO A TIERRA NARANJA"/>
    <n v="39121402"/>
    <s v="SELECCIÓN ABREVIADA SUBASTA INVERSA (NO DISPONIBLE)"/>
    <n v="2"/>
    <n v="3"/>
    <n v="10"/>
    <n v="50"/>
    <n v="723632.5"/>
    <s v="UNIDAD"/>
    <s v="NO SOLICITADAS"/>
  </r>
  <r>
    <x v="11"/>
    <s v="02-02-01-004-006"/>
    <s v="02-02-01-004-006-02"/>
    <s v="Materiales y suministros - Aparatos de control eléctrico y distribución de electricidad y sus partes y piezas"/>
    <s v="BREACKER DOBLE TORNILLO - 3X70 AMP "/>
    <n v="39121601"/>
    <s v="SELECCIÓN ABREVIADA SUBASTA INVERSA (NO DISPONIBLE)"/>
    <n v="2"/>
    <n v="3"/>
    <n v="16"/>
    <n v="20"/>
    <n v="1252138.8"/>
    <s v="UNIDAD"/>
    <s v="NO SOLICITADAS"/>
  </r>
  <r>
    <x v="11"/>
    <s v="02-02-01-004-006"/>
    <s v="02-02-01-004-006-02"/>
    <s v="Materiales y suministros - Aparatos de control eléctrico y distribución de electricidad y sus partes y piezas"/>
    <s v="BREACKER DOBLE TORNILLO - 3X50AMP "/>
    <n v="39121601"/>
    <s v="SELECCIÓN ABREVIADA SUBASTA INVERSA (NO DISPONIBLE)"/>
    <n v="2"/>
    <n v="3"/>
    <n v="16"/>
    <n v="5"/>
    <n v="204189.94999999998"/>
    <s v="UNIDAD"/>
    <s v="NO SOLICITADAS"/>
  </r>
  <r>
    <x v="11"/>
    <s v="02-02-01-004-006"/>
    <s v="02-02-01-004-006-02"/>
    <s v="Materiales y suministros - Aparatos de control eléctrico y distribución de electricidad y sus partes y piezas"/>
    <s v="BREACKER ENCHUFABLE 3X50"/>
    <n v="39121601"/>
    <s v="SELECCIÓN ABREVIADA SUBASTA INVERSA (NO DISPONIBLE)"/>
    <n v="2"/>
    <n v="3"/>
    <n v="16"/>
    <n v="5"/>
    <n v="299060.44999999995"/>
    <s v="UNIDAD"/>
    <s v="NO SOLICITADAS"/>
  </r>
  <r>
    <x v="11"/>
    <s v="02-02-01-004-006"/>
    <s v="02-02-01-004-006-02"/>
    <s v="Materiales y suministros - Aparatos de control eléctrico y distribución de electricidad y sus partes y piezas"/>
    <s v="BREACKER ENCHUFABLE 3X60"/>
    <n v="39121601"/>
    <s v="SELECCIÓN ABREVIADA SUBASTA INVERSA (NO DISPONIBLE)"/>
    <n v="2"/>
    <n v="3"/>
    <n v="16"/>
    <n v="15"/>
    <n v="1064296.5"/>
    <s v="UNIDAD"/>
    <s v="NO SOLICITADAS"/>
  </r>
  <r>
    <x v="11"/>
    <s v="02-02-01-004-006"/>
    <s v="02-02-01-004-006-02"/>
    <s v="Materiales y suministros - Aparatos de control eléctrico y distribución de electricidad y sus partes y piezas"/>
    <s v="BREACKER ENCHUFABLE 3X70"/>
    <n v="39121601"/>
    <s v="SELECCIÓN ABREVIADA SUBASTA INVERSA (NO DISPONIBLE)"/>
    <n v="2"/>
    <n v="3"/>
    <n v="16"/>
    <n v="20"/>
    <n v="1897657.8"/>
    <s v="UNIDAD"/>
    <s v="NO SOLICITADAS"/>
  </r>
  <r>
    <x v="11"/>
    <s v="02-02-01-004-006"/>
    <s v="02-02-01-004-006-02"/>
    <s v="Materiales y suministros - Aparatos de control eléctrico y distribución de electricidad y sus partes y piezas"/>
    <s v="BREACKER SENCILLO ENCHUFABLE 20 APM"/>
    <n v="39121601"/>
    <s v="SELECCIÓN ABREVIADA SUBASTA INVERSA (NO DISPONIBLE)"/>
    <n v="2"/>
    <n v="3"/>
    <n v="16"/>
    <n v="50"/>
    <n v="515427.49999999994"/>
    <s v="UNIDAD"/>
    <s v="NO SOLICITADAS"/>
  </r>
  <r>
    <x v="11"/>
    <s v="02-02-01-004-006"/>
    <s v="02-02-01-004-006-02"/>
    <s v="Materiales y suministros - Aparatos de control eléctrico y distribución de electricidad y sus partes y piezas"/>
    <s v="BREACKER SENCILLO ENCHUFABLE 30 APM"/>
    <n v="39121601"/>
    <s v="SELECCIÓN ABREVIADA SUBASTA INVERSA (NO DISPONIBLE)"/>
    <n v="2"/>
    <n v="3"/>
    <n v="16"/>
    <n v="30"/>
    <n v="309256.5"/>
    <s v="UNIDAD"/>
    <s v="NO SOLICITADAS"/>
  </r>
  <r>
    <x v="11"/>
    <s v="02-02-01-004-006"/>
    <s v="02-02-01-004-006-02"/>
    <s v="Materiales y suministros - Aparatos de control eléctrico y distribución de electricidad y sus partes y piezas"/>
    <s v="BREACKER SENCILLO ENCHUFABLE 40 APM"/>
    <n v="39121601"/>
    <s v="SELECCIÓN ABREVIADA SUBASTA INVERSA (NO DISPONIBLE)"/>
    <n v="2"/>
    <n v="3"/>
    <n v="16"/>
    <n v="10"/>
    <n v="103085.5"/>
    <s v="UNIDAD"/>
    <s v="NO SOLICITADAS"/>
  </r>
  <r>
    <x v="11"/>
    <s v="02-02-01-004-006"/>
    <s v="02-02-01-004-006-02"/>
    <s v="Materiales y suministros - Aparatos de control eléctrico y distribución de electricidad y sus partes y piezas"/>
    <s v="DRIVER PARA LUMINARIA LED REDONDA DE 18 W"/>
    <n v="32101659"/>
    <s v="SELECCIÓN ABREVIADA SUBASTA INVERSA (NO DISPONIBLE)"/>
    <n v="2"/>
    <n v="3"/>
    <n v="16"/>
    <n v="100"/>
    <n v="1030857"/>
    <s v="UNIDAD"/>
    <s v="NO SOLICITADAS"/>
  </r>
  <r>
    <x v="11"/>
    <s v="02-02-01-004-006"/>
    <s v="02-02-01-004-006-02"/>
    <s v="Materiales y suministros - Aparatos de control eléctrico y distribución de electricidad y sus partes y piezas"/>
    <s v="DRIVER PARA PANEL LED DE 6X 60 DE 52 W"/>
    <n v="32101659"/>
    <s v="SELECCIÓN ABREVIADA SUBASTA INVERSA (NO DISPONIBLE)"/>
    <n v="2"/>
    <n v="3"/>
    <n v="16"/>
    <n v="25"/>
    <n v="587720.25"/>
    <s v="UNIDAD"/>
    <s v="NO SOLICITADAS"/>
  </r>
  <r>
    <x v="11"/>
    <s v="02-02-01-004-006"/>
    <s v="02-02-01-004-006-02"/>
    <s v="Materiales y suministros - Aparatos de control eléctrico y distribución de electricidad y sus partes y piezas"/>
    <s v="INTERRUPTORES DOBLES CONMUTABLE LÍNEA FUTURA"/>
    <n v="39122243"/>
    <s v="SELECCIÓN ABREVIADA SUBASTA INVERSA (NO DISPONIBLE)"/>
    <n v="2"/>
    <n v="3"/>
    <n v="16"/>
    <n v="100"/>
    <n v="1195727"/>
    <s v="UNIDAD"/>
    <s v="NO SOLICITADAS"/>
  </r>
  <r>
    <x v="11"/>
    <s v="02-02-01-004-006"/>
    <s v="02-02-01-004-006-02"/>
    <s v="Materiales y suministros - Aparatos de control eléctrico y distribución de electricidad y sus partes y piezas"/>
    <s v="INTERRUPTORES SENCILLO CONMUTABLE LÍNEA FUTURA"/>
    <n v="39122243"/>
    <s v="SELECCIÓN ABREVIADA SUBASTA INVERSA (NO DISPONIBLE)"/>
    <n v="2"/>
    <n v="3"/>
    <n v="16"/>
    <n v="100"/>
    <n v="1113055"/>
    <s v="UNIDAD"/>
    <s v="NO SOLICITADAS"/>
  </r>
  <r>
    <x v="11"/>
    <s v="02-02-01-004-006"/>
    <s v="02-02-01-004-006-02"/>
    <s v="Materiales y suministros - Aparatos de control eléctrico y distribución de electricidad y sus partes y piezas"/>
    <s v="INTERRUPTORES TIMBRE LÍNEA BLANCA FUTURA"/>
    <n v="39122243"/>
    <s v="SELECCIÓN ABREVIADA SUBASTA INVERSA (NO DISPONIBLE)"/>
    <n v="2"/>
    <n v="3"/>
    <n v="16"/>
    <n v="50"/>
    <n v="515428.5"/>
    <s v="UNIDAD"/>
    <s v="NO SOLICITADAS"/>
  </r>
  <r>
    <x v="11"/>
    <s v="02-02-01-004-006"/>
    <s v="02-02-01-004-006-02"/>
    <s v="Materiales y suministros - Aparatos de control eléctrico y distribución de electricidad y sus partes y piezas"/>
    <s v="INTERRUPTORES TRIPLES LÍNEA BLANCA FUTURA"/>
    <n v="39122243"/>
    <s v="SELECCIÓN ABREVIADA SUBASTA INVERSA (NO DISPONIBLE)"/>
    <n v="2"/>
    <n v="3"/>
    <n v="16"/>
    <n v="20"/>
    <n v="255699.59999999998"/>
    <s v="UNIDAD"/>
    <s v="NO SOLICITADAS"/>
  </r>
  <r>
    <x v="11"/>
    <s v="02-02-01-004-006"/>
    <s v="02-02-01-004-006-02"/>
    <s v="Materiales y suministros - Aparatos de control eléctrico y distribución de electricidad y sus partes y piezas"/>
    <s v="TACO DE 50 AMP- ENCHUFABLE"/>
    <n v="39121601"/>
    <s v="SELECCIÓN ABREVIADA SUBASTA INVERSA (NO DISPONIBLE)"/>
    <n v="2"/>
    <n v="3"/>
    <n v="16"/>
    <n v="30"/>
    <n v="680462.1"/>
    <s v="UNIDAD"/>
    <s v="NO SOLICITADAS"/>
  </r>
  <r>
    <x v="11"/>
    <s v="02-02-01-004-006"/>
    <s v="02-02-01-004-006-02"/>
    <s v="Materiales y suministros - Aparatos de control eléctrico y distribución de electricidad y sus partes y piezas"/>
    <s v="TOMA CORRIENTE GFCI DE SEGURIDAD"/>
    <n v="39121402"/>
    <s v="SELECCIÓN ABREVIADA SUBASTA INVERSA (NO DISPONIBLE)"/>
    <n v="2"/>
    <n v="3"/>
    <n v="16"/>
    <n v="30"/>
    <n v="1150904.1000000001"/>
    <s v="UNIDAD"/>
    <s v="NO SOLICITADAS"/>
  </r>
  <r>
    <x v="11"/>
    <s v="02-02-01-004-006"/>
    <s v="02-02-01-004-006-02"/>
    <s v="Materiales y suministros - Aparatos de control eléctrico y distribución de electricidad y sus partes y piezas"/>
    <s v="TOMA CORRIENTE DOBLE POLO TIERRA LIN. FUT. 686533"/>
    <n v="39121402"/>
    <s v="SELECCIÓN ABREVIADA SUBASTA INVERSA (NO DISPONIBLE)"/>
    <n v="2"/>
    <n v="3"/>
    <n v="16"/>
    <n v="200"/>
    <n v="2017050"/>
    <s v="UNIDAD"/>
    <s v="NO SOLICITADAS"/>
  </r>
  <r>
    <x v="11"/>
    <s v="02-02-01-004-006"/>
    <s v="02-02-01-004-006-02"/>
    <s v="Materiales y suministros - Aparatos de control eléctrico y distribución de electricidad y sus partes y piezas"/>
    <s v="INTERRUPTORES SENCILLO CONMUTABLE LÍNEA FUTURA"/>
    <n v="39122243"/>
    <s v="SELECCIÓN ABREVIADA SUBASTA INVERSA (NO DISPONIBLE)"/>
    <n v="2"/>
    <n v="3"/>
    <n v="16"/>
    <n v="20"/>
    <n v="222611"/>
    <s v="UNIDAD"/>
    <s v="NO SOLICITADAS"/>
  </r>
  <r>
    <x v="11"/>
    <s v="02-02-01-004-006"/>
    <s v="02-02-01-004-006-02"/>
    <s v="Materiales y suministros - Aparatos de control eléctrico y distribución de electricidad y sus partes y piezas"/>
    <s v="TOMA CORRIENTE DOBLE POLO TIERRA LIN. FUT. 686533"/>
    <n v="39121402"/>
    <s v="SELECCIÓN ABREVIADA SUBASTA INVERSA (NO DISPONIBLE)"/>
    <n v="2"/>
    <n v="3"/>
    <n v="16"/>
    <n v="20"/>
    <n v="201705"/>
    <s v="UNIDAD"/>
    <s v="NO SOLICITADAS"/>
  </r>
  <r>
    <x v="11"/>
    <s v="02-02-01-004-006"/>
    <s v="02-02-01-004-006-02"/>
    <s v="Materiales y suministros - Aparatos de control eléctrico y distribución de electricidad y sus partes y piezas"/>
    <s v="FUSIBLE DE EXPULSION DE 6 AMP TIPO H"/>
    <n v="39121626"/>
    <s v="MÍNIMA CUANTÍA"/>
    <n v="3"/>
    <n v="4"/>
    <n v="10"/>
    <n v="10"/>
    <n v="52616.6"/>
    <s v="UNIDAD"/>
    <s v=""/>
  </r>
  <r>
    <x v="11"/>
    <s v="02-02-01-004-006"/>
    <s v="02-02-01-004-006-02"/>
    <s v="Materiales y suministros - Aparatos de control eléctrico y distribución de electricidad y sus partes y piezas"/>
    <s v="FUSIBLE DE EXPULSION DE 5 AMP TIPO H"/>
    <n v="39121626"/>
    <s v="MÍNIMA CUANTÍA"/>
    <n v="3"/>
    <n v="4"/>
    <n v="10"/>
    <n v="10"/>
    <n v="52616.6"/>
    <s v="UNIDAD"/>
    <s v=""/>
  </r>
  <r>
    <x v="11"/>
    <s v="02-02-01-004-006"/>
    <s v="02-02-01-004-006-02"/>
    <s v="Materiales y suministros - Aparatos de control eléctrico y distribución de electricidad y sus partes y piezas"/>
    <s v="TOMA BIFÁSICA 20 AMP-INCRUSTAR(JEFSA)"/>
    <n v="39121300"/>
    <s v="MÍNIMA CUANTÍA"/>
    <n v="3"/>
    <n v="6"/>
    <n v="10"/>
    <n v="5"/>
    <n v="50426.25"/>
    <s v="UNIDAD"/>
    <s v="NO SOLICITADAS"/>
  </r>
  <r>
    <x v="11"/>
    <s v="02-02-01-004-006"/>
    <s v="02-02-01-004-006-02"/>
    <s v="Materiales y suministros - Aparatos de control eléctrico y distribución de electricidad y sus partes y piezas"/>
    <s v="TOMA DE CAUCHO 15 AMP(JEFSA)"/>
    <n v="39121300"/>
    <s v="MÍNIMA CUANTÍA"/>
    <n v="3"/>
    <n v="6"/>
    <n v="10"/>
    <n v="20"/>
    <n v="131556"/>
    <s v="UNIDAD"/>
    <s v="NO SOLICITADAS"/>
  </r>
  <r>
    <x v="11"/>
    <s v="02-02-01-004-006"/>
    <s v="02-02-01-004-006-02"/>
    <s v="Materiales y suministros - Aparatos de control eléctrico y distribución de electricidad y sus partes y piezas"/>
    <s v="TOMA DOBLE INCRUSTAR CON POLO A TIERRA 15 A- 127V- LÍNEA FUTURA  (JEFSA)"/>
    <n v="39121300"/>
    <s v="MÍNIMA CUANTÍA"/>
    <n v="3"/>
    <n v="6"/>
    <n v="10"/>
    <n v="20"/>
    <n v="201705"/>
    <s v="UNIDAD"/>
    <s v="NO SOLICITADAS"/>
  </r>
  <r>
    <x v="11"/>
    <s v="02-02-01-004-006"/>
    <s v="02-02-01-004-006-02"/>
    <s v="Materiales y suministros - Aparatos de control eléctrico y distribución de electricidad y sus partes y piezas"/>
    <s v="TOMA DOBLE CORRIENTE CON POLO A TIERRA REGULADA(JEFSA)"/>
    <n v="39121300"/>
    <s v="MÍNIMA CUANTÍA"/>
    <n v="3"/>
    <n v="6"/>
    <n v="10"/>
    <n v="20"/>
    <n v="289453"/>
    <s v="UNIDAD"/>
    <s v="NO SOLICITADAS"/>
  </r>
  <r>
    <x v="11"/>
    <s v="02-02-01-004-006"/>
    <s v="02-02-01-004-006-02"/>
    <s v="Materiales y suministros - Aparatos de control eléctrico y distribución de electricidad y sus partes y piezas"/>
    <s v="TOMA CORRIENTE GFCI  DE SEGURIDAD (JEFSA)"/>
    <n v="39121300"/>
    <s v="MÍNIMA CUANTÍA"/>
    <n v="3"/>
    <n v="6"/>
    <n v="10"/>
    <n v="10"/>
    <n v="408066.4"/>
    <s v="UNIDAD"/>
    <s v="NO SOLICITADAS"/>
  </r>
  <r>
    <x v="11"/>
    <s v="02-02-01-004-006"/>
    <s v="02-02-01-004-006-02"/>
    <s v="Materiales y suministros - Aparatos de control eléctrico y distribución de electricidad y sus partes y piezas"/>
    <s v="TOMA TRIFÁSICA DE 50 AMP-INSCRUSTAR(JEFSA)"/>
    <n v="39121300"/>
    <s v="MÍNIMA CUANTÍA"/>
    <n v="3"/>
    <n v="6"/>
    <n v="10"/>
    <n v="5"/>
    <n v="81158.100000000006"/>
    <s v="UNIDAD"/>
    <s v="NO SOLICITADAS"/>
  </r>
  <r>
    <x v="11"/>
    <s v="02-02-01-004-006"/>
    <s v="02-02-01-004-006-02"/>
    <s v="Materiales y suministros - Aparatos de control eléctrico y distribución de electricidad y sus partes y piezas"/>
    <s v="MULTITOMA 6 SALIDAS 1500(JEFSA)"/>
    <n v="39121300"/>
    <s v="MÍNIMA CUANTÍA"/>
    <n v="3"/>
    <n v="6"/>
    <n v="10"/>
    <n v="20"/>
    <n v="745869.4"/>
    <s v="UNIDAD"/>
    <s v="NO SOLICITADAS"/>
  </r>
  <r>
    <x v="11"/>
    <s v="02-02-01-004-006"/>
    <s v="02-02-01-004-006-02"/>
    <s v="Materiales y suministros - Aparatos de control eléctrico y distribución de electricidad y sus partes y piezas"/>
    <s v="REGULADOR DE VOLTAJE AUTOMATICO FORZA 3001 VA / 1500 W ."/>
    <n v="39121635"/>
    <s v="MÍNIMA CUANTÍA"/>
    <n v="3"/>
    <n v="6"/>
    <n v="10"/>
    <n v="20"/>
    <n v="2843250.6"/>
    <s v="UNIDAD"/>
    <s v="NO SOLICITADAS"/>
  </r>
  <r>
    <x v="11"/>
    <s v="02-02-01-004-006"/>
    <s v="02-02-01-004-006-02"/>
    <s v="Materiales y suministros - Aparatos de control eléctrico y distribución de electricidad y sus partes y piezas"/>
    <s v="REGULADOR ESTABILIZADOR CDP R-AVR 2408 2000VA1800W 8 TOMAS"/>
    <n v="39121635"/>
    <s v="MÍNIMA CUANTÍA"/>
    <n v="3"/>
    <n v="6"/>
    <n v="10"/>
    <n v="20"/>
    <n v="3255737"/>
    <s v="UNIDAD"/>
    <s v="NO SOLICITADAS"/>
  </r>
  <r>
    <x v="11"/>
    <s v="02-02-01-004-006"/>
    <s v="02-02-01-004-006-02"/>
    <s v="Materiales y suministros - Aparatos de control eléctrico y distribución de electricidad y sus partes y piezas"/>
    <s v="TOMA DOBLE INCRUSTAR CON POLO A TIERRA 15 A- 127V- LÍNEA FUTURA"/>
    <n v="39121402"/>
    <s v="MÍNIMA CUANTÍA"/>
    <n v="4"/>
    <n v="0"/>
    <n v="10"/>
    <n v="10"/>
    <n v="100852.5"/>
    <s v="UNIDAD"/>
    <s v="NO SOLICITADAS"/>
  </r>
  <r>
    <x v="11"/>
    <s v="02-02-01-004-006"/>
    <s v="02-02-01-004-006-02"/>
    <s v="Materiales y suministros - Aparatos de control eléctrico y distribución de electricidad y sus partes y piezas"/>
    <s v="TOMA DOBLE INCRUSTAR CON POLO A TIERRA NARANJA"/>
    <n v="39121402"/>
    <s v="MÍNIMA CUANTÍA"/>
    <n v="4"/>
    <n v="0"/>
    <n v="10"/>
    <n v="10"/>
    <n v="144726.5"/>
    <s v="UNIDAD"/>
    <s v="NO SOLICITADAS"/>
  </r>
  <r>
    <x v="11"/>
    <s v="02-02-01-004-006"/>
    <s v="02-02-01-004-006-02"/>
    <s v="Materiales y suministros - Aparatos de control eléctrico y distribución de electricidad y sus partes y piezas"/>
    <s v="MULTITOMA 6 SALIDAS 1500"/>
    <n v="39121303"/>
    <s v="SELECCIÓN ABREVIADA SUBASTA INVERSA (NO DISPONIBLE)"/>
    <n v="4"/>
    <n v="0"/>
    <n v="10"/>
    <n v="30"/>
    <n v="1118804.1000000001"/>
    <s v="UNIDAD"/>
    <s v="NO SOLICITADAS"/>
  </r>
  <r>
    <x v="11"/>
    <s v="02-02-01-004-006"/>
    <s v="02-02-01-004-006-02"/>
    <s v="Materiales y suministros - Aparatos de control eléctrico y distribución de electricidad y sus partes y piezas"/>
    <s v="BREACKER DOBLE TORNILLO - 3X50AMP "/>
    <n v="39121601"/>
    <s v="MÍNIMA CUANTÍA"/>
    <n v="9"/>
    <n v="0"/>
    <n v="16"/>
    <n v="5"/>
    <n v="204189.94999999998"/>
    <s v="UNIDAD"/>
    <s v="NO SOLICITADAS"/>
  </r>
  <r>
    <x v="11"/>
    <s v="02-02-01-004-006"/>
    <s v="02-02-01-004-006-02"/>
    <s v="Materiales y suministros - Aparatos de control eléctrico y distribución de electricidad y sus partes y piezas"/>
    <s v="BREACKER SENCILLO ENCHUFABLE 20 APM"/>
    <n v="39121601"/>
    <s v="MÍNIMA CUANTÍA"/>
    <n v="9"/>
    <n v="0"/>
    <n v="16"/>
    <n v="5"/>
    <n v="51542.75"/>
    <s v="UNIDAD"/>
    <s v="NO SOLICITADAS"/>
  </r>
  <r>
    <x v="11"/>
    <s v="02-02-01-004-006"/>
    <s v="02-02-01-004-006-02"/>
    <s v="Materiales y suministros - Aparatos de control eléctrico y distribución de electricidad y sus partes y piezas"/>
    <s v="BREACKER SENCILLO ENCHUFABLE 30 APM"/>
    <n v="39121601"/>
    <s v="MÍNIMA CUANTÍA"/>
    <n v="9"/>
    <n v="0"/>
    <n v="16"/>
    <n v="5"/>
    <n v="51542.75"/>
    <s v="UNIDAD"/>
    <s v="NO SOLICITADAS"/>
  </r>
  <r>
    <x v="11"/>
    <s v="02-02-01-004-006"/>
    <s v="02-02-01-004-006-02"/>
    <s v="Materiales y suministros - Aparatos de control eléctrico y distribución de electricidad y sus partes y piezas"/>
    <s v="BREACKER SENCILLO ENCHUFABLE 40 APM"/>
    <n v="39121601"/>
    <s v="MÍNIMA CUANTÍA"/>
    <n v="9"/>
    <n v="0"/>
    <n v="16"/>
    <n v="5"/>
    <n v="51542.75"/>
    <s v="UNIDAD"/>
    <s v="NO SOLICITADAS"/>
  </r>
  <r>
    <x v="11"/>
    <s v="02-02-01-004-006"/>
    <s v="02-02-01-004-006-02"/>
    <s v="Materiales y suministros - Aparatos de control eléctrico y distribución de electricidad y sus partes y piezas"/>
    <s v="DRIVER PARA LUMINARIA LED REDONDA DE 18 W"/>
    <n v="32101659"/>
    <s v="MÍNIMA CUANTÍA"/>
    <n v="9"/>
    <n v="0"/>
    <n v="16"/>
    <n v="10"/>
    <n v="103085.7"/>
    <s v="UNIDAD"/>
    <s v="NO SOLICITADAS"/>
  </r>
  <r>
    <x v="11"/>
    <s v="02-02-01-004-006"/>
    <s v="02-02-01-004-006-02"/>
    <s v="Materiales y suministros - Aparatos de control eléctrico y distribución de electricidad y sus partes y piezas"/>
    <s v="DRIVER PARA PANEL LED DE 60X 60 DE 52 W"/>
    <n v="32101659"/>
    <s v="MÍNIMA CUANTÍA"/>
    <n v="9"/>
    <n v="0"/>
    <n v="16"/>
    <n v="10"/>
    <n v="235088.1"/>
    <s v="UNIDAD"/>
    <s v="NO SOLICITADAS"/>
  </r>
  <r>
    <x v="11"/>
    <s v="02-02-01-004-006"/>
    <s v="02-02-01-004-006-02"/>
    <s v="Materiales y suministros - Aparatos de control eléctrico y distribución de electricidad y sus partes y piezas"/>
    <s v="INTERRUPTORES DOBLES CONMUTABLE LÍNEA FUTURA"/>
    <n v="39122243"/>
    <s v="MÍNIMA CUANTÍA"/>
    <n v="9"/>
    <n v="0"/>
    <n v="16"/>
    <n v="10"/>
    <n v="119572.70000000001"/>
    <s v="UNIDAD"/>
    <s v="NO SOLICITADAS"/>
  </r>
  <r>
    <x v="11"/>
    <s v="02-02-01-004-006"/>
    <s v="02-02-01-004-006-02"/>
    <s v="Materiales y suministros - Aparatos de control eléctrico y distribución de electricidad y sus partes y piezas"/>
    <s v="INTERRUPTORES SENCILLO CONMUTABLE LÍNEA FUTURA"/>
    <n v="39122243"/>
    <s v="MÍNIMA CUANTÍA"/>
    <n v="9"/>
    <n v="0"/>
    <n v="16"/>
    <n v="10"/>
    <n v="111305.5"/>
    <s v="UNIDAD"/>
    <s v="NO SOLICITADAS"/>
  </r>
  <r>
    <x v="11"/>
    <s v="02-02-01-004-006"/>
    <s v="02-02-01-004-006-02"/>
    <s v="Materiales y suministros - Aparatos de control eléctrico y distribución de electricidad y sus partes y piezas"/>
    <s v="TACO DE 50 AMP- ENCHUFABLE"/>
    <n v="39121601"/>
    <s v="MÍNIMA CUANTÍA"/>
    <n v="9"/>
    <n v="0"/>
    <n v="16"/>
    <n v="5"/>
    <n v="113410.35"/>
    <s v="UNIDAD"/>
    <s v="NO SOLICITADAS"/>
  </r>
  <r>
    <x v="11"/>
    <s v="02-02-01-004-006"/>
    <s v="02-02-01-004-006-02"/>
    <s v="Materiales y suministros - Aparatos de control eléctrico y distribución de electricidad y sus partes y piezas"/>
    <s v="TOMA CORRIENTE GFCI DE SEGURIDAD"/>
    <n v="39121402"/>
    <s v="MÍNIMA CUANTÍA"/>
    <n v="9"/>
    <n v="0"/>
    <n v="16"/>
    <n v="10"/>
    <n v="383634.7"/>
    <s v="UNIDAD"/>
    <s v="NO SOLICITADAS"/>
  </r>
  <r>
    <x v="11"/>
    <s v="02-02-01-004-006"/>
    <s v="02-02-01-004-006-02"/>
    <s v="Materiales y suministros - Aparatos de control eléctrico y distribución de electricidad y sus partes y piezas"/>
    <s v="TOMA CORRIENTE DOBLE POLO TIERRA LIN. FUT. 686533"/>
    <n v="39121402"/>
    <s v="MÍNIMA CUANTÍA"/>
    <n v="9"/>
    <n v="0"/>
    <n v="16"/>
    <n v="10"/>
    <n v="100852.5"/>
    <s v="UNIDAD"/>
    <s v="NO SOLICITADAS"/>
  </r>
  <r>
    <x v="11"/>
    <s v="02-02-01-004-006"/>
    <s v="02-02-01-004-006-02"/>
    <s v="Materiales y suministros - Aparatos de control eléctrico y distribución de electricidad y sus partes y piezas"/>
    <s v="BREACKER BIPOLAR ENCHUFABLE 40 AMP"/>
    <n v="39121602"/>
    <s v="SELECCIÓN ABREVIADA SUBASTA INVERSA (NO DISPONIBLE)"/>
    <n v="9"/>
    <n v="0"/>
    <n v="16"/>
    <n v="2"/>
    <n v="190885.16"/>
    <s v="UNIDAD"/>
    <s v="NO SOLICITADAS"/>
  </r>
  <r>
    <x v="11"/>
    <s v="02-02-01-004-006"/>
    <s v="02-02-01-004-006-02"/>
    <s v="Materiales y suministros - Aparatos de control eléctrico y distribución de electricidad y sus partes y piezas"/>
    <s v="BREACKER BIPOLAR ENCHUFABLE 40 AMP"/>
    <n v="39121602"/>
    <s v="SELECCIÓN ABREVIADA SUBASTA INVERSA (NO DISPONIBLE)"/>
    <n v="9"/>
    <n v="0"/>
    <n v="16"/>
    <n v="1"/>
    <n v="95442.58"/>
    <s v="UNIDAD"/>
    <s v="NO SOLICITADAS"/>
  </r>
  <r>
    <x v="11"/>
    <s v="02-02-01-004-006"/>
    <s v="02-02-01-004-006-02"/>
    <s v="Materiales y suministros - Aparatos de control eléctrico y distribución de electricidad y sus partes y piezas"/>
    <s v="BREACKER MONOPOLAR ENCHUFABLE 15 AMP"/>
    <n v="39121602"/>
    <s v="SELECCIÓN ABREVIADA SUBASTA INVERSA (NO DISPONIBLE)"/>
    <n v="9"/>
    <n v="0"/>
    <n v="16"/>
    <n v="2"/>
    <n v="21196.799999999999"/>
    <s v="UNIDAD"/>
    <s v="NO SOLICITADAS"/>
  </r>
  <r>
    <x v="11"/>
    <s v="02-02-01-004-006"/>
    <s v="02-02-01-004-006-02"/>
    <s v="Materiales y suministros - Aparatos de control eléctrico y distribución de electricidad y sus partes y piezas"/>
    <s v="BREACKER MONOPOLAR ENCHUFABLE 15 AMP"/>
    <n v="39121602"/>
    <s v="SELECCIÓN ABREVIADA SUBASTA INVERSA (NO DISPONIBLE)"/>
    <n v="9"/>
    <n v="0"/>
    <n v="16"/>
    <n v="1"/>
    <n v="10598.4"/>
    <s v="UNIDAD"/>
    <s v="NO SOLICITADAS"/>
  </r>
  <r>
    <x v="11"/>
    <s v="02-02-01-004-006"/>
    <s v="02-02-01-004-006-02"/>
    <s v="Materiales y suministros - Aparatos de control eléctrico y distribución de electricidad y sus partes y piezas"/>
    <s v="BREACKER MONOPOLAR ENCHUFABLE 20 AMP"/>
    <n v="39121602"/>
    <s v="SELECCIÓN ABREVIADA SUBASTA INVERSA (NO DISPONIBLE)"/>
    <n v="9"/>
    <n v="0"/>
    <n v="16"/>
    <n v="5"/>
    <n v="60076.3"/>
    <s v="UNIDAD"/>
    <s v="NO SOLICITADAS"/>
  </r>
  <r>
    <x v="11"/>
    <s v="02-02-01-004-006"/>
    <s v="02-02-01-004-006-02"/>
    <s v="Materiales y suministros - Aparatos de control eléctrico y distribución de electricidad y sus partes y piezas"/>
    <s v="BREACKER SENCILLO ENCHUFABLE 30 APM"/>
    <n v="39121601"/>
    <s v="SELECCIÓN ABREVIADA SUBASTA INVERSA (NO DISPONIBLE)"/>
    <n v="9"/>
    <n v="0"/>
    <n v="16"/>
    <n v="4"/>
    <n v="41234.199999999997"/>
    <s v="UNIDAD"/>
    <s v="NO SOLICITADAS"/>
  </r>
  <r>
    <x v="11"/>
    <s v="02-02-01-004-006"/>
    <s v="02-02-01-004-006-02"/>
    <s v="Materiales y suministros - Aparatos de control eléctrico y distribución de electricidad y sus partes y piezas"/>
    <s v="BREAKER TRIPOLAR DE 50 AM"/>
    <n v="39121601"/>
    <s v="SELECCIÓN ABREVIADA SUBASTA INVERSA (NO DISPONIBLE)"/>
    <n v="9"/>
    <n v="0"/>
    <n v="16"/>
    <n v="1"/>
    <n v="73978.77"/>
    <s v="UNIDAD"/>
    <s v="NO SOLICITADAS"/>
  </r>
  <r>
    <x v="11"/>
    <s v="02-02-01-004-006"/>
    <s v="02-02-01-004-006-02"/>
    <s v="Materiales y suministros - Aparatos de control eléctrico y distribución de electricidad y sus partes y piezas"/>
    <s v="BREAKER TRIPOLAR DE 70 AM"/>
    <n v="39121601"/>
    <s v="SELECCIÓN ABREVIADA SUBASTA INVERSA (NO DISPONIBLE)"/>
    <n v="9"/>
    <n v="0"/>
    <n v="16"/>
    <n v="1"/>
    <n v="90478.35"/>
    <s v="UNIDAD"/>
    <s v="NO SOLICITADAS"/>
  </r>
  <r>
    <x v="11"/>
    <s v="02-02-01-004-006"/>
    <s v="02-02-01-004-006-02"/>
    <s v="Materiales y suministros - Aparatos de control eléctrico y distribución de electricidad y sus partes y piezas"/>
    <s v="CONTACTOR CON BOBINA DE 220 VOLTIOS 25 AMP AC DE 3 POLOS"/>
    <n v="39121529"/>
    <s v="SELECCIÓN ABREVIADA SUBASTA INVERSA (NO DISPONIBLE)"/>
    <n v="9"/>
    <n v="0"/>
    <n v="16"/>
    <n v="1"/>
    <n v="93673.18"/>
    <s v="UNIDAD"/>
    <s v="NO SOLICITADAS"/>
  </r>
  <r>
    <x v="11"/>
    <s v="02-02-01-004-006"/>
    <s v="02-02-01-004-006-02"/>
    <s v="Materiales y suministros - Aparatos de control eléctrico y distribución de electricidad y sus partes y piezas"/>
    <s v="INTERRUPOR SENCILLO"/>
    <n v="39122233"/>
    <s v="SELECCIÓN ABREVIADA SUBASTA INVERSA (NO DISPONIBLE)"/>
    <n v="9"/>
    <n v="0"/>
    <n v="16"/>
    <n v="3"/>
    <n v="26501.25"/>
    <s v="UNIDAD"/>
    <s v="NO SOLICITADAS"/>
  </r>
  <r>
    <x v="11"/>
    <s v="02-02-01-004-006"/>
    <s v="02-02-01-004-006-02"/>
    <s v="Materiales y suministros - Aparatos de control eléctrico y distribución de electricidad y sus partes y piezas"/>
    <s v="INTERRUPOR TRIPLE"/>
    <n v="39122233"/>
    <s v="SELECCIÓN ABREVIADA SUBASTA INVERSA (NO DISPONIBLE)"/>
    <n v="9"/>
    <n v="0"/>
    <n v="16"/>
    <n v="2"/>
    <n v="26151.52"/>
    <s v="UNIDAD"/>
    <s v="NO SOLICITADAS"/>
  </r>
  <r>
    <x v="11"/>
    <s v="02-02-01-004-006"/>
    <s v="02-02-01-004-006-02"/>
    <s v="Materiales y suministros - Aparatos de control eléctrico y distribución de electricidad y sus partes y piezas"/>
    <s v="INTERRUPTOR / CONTACTOR, LINE, 3-POLE"/>
    <n v="39122233"/>
    <s v="SELECCIÓN ABREVIADA SUBASTA INVERSA (NO DISPONIBLE)"/>
    <n v="9"/>
    <n v="0"/>
    <n v="16"/>
    <n v="1"/>
    <n v="124784.16"/>
    <s v="UNIDAD"/>
    <s v="NO SOLICITADAS"/>
  </r>
  <r>
    <x v="11"/>
    <s v="02-02-01-004-006"/>
    <s v="02-02-01-004-006-02"/>
    <s v="Materiales y suministros - Aparatos de control eléctrico y distribución de electricidad y sus partes y piezas"/>
    <s v="INTERRUPTOR DOBLE DE INCRUSTAR"/>
    <n v="39122233"/>
    <s v="SELECCIÓN ABREVIADA SUBASTA INVERSA (NO DISPONIBLE)"/>
    <n v="9"/>
    <n v="0"/>
    <n v="16"/>
    <n v="4"/>
    <n v="39573.160000000003"/>
    <s v="UNIDAD"/>
    <s v="NO SOLICITADAS"/>
  </r>
  <r>
    <x v="11"/>
    <s v="02-02-01-004-006"/>
    <s v="02-02-01-004-006-02"/>
    <s v="Materiales y suministros - Aparatos de control eléctrico y distribución de electricidad y sus partes y piezas"/>
    <s v="INTERRUPTOR SENCILLO CONMUTABLE LINEA ABITARE BLANCO 10AMP - 110V DE INCRUSTAR"/>
    <n v="39122233"/>
    <s v="SELECCIÓN ABREVIADA SUBASTA INVERSA (NO DISPONIBLE)"/>
    <n v="9"/>
    <n v="0"/>
    <n v="16"/>
    <n v="2"/>
    <n v="19073.86"/>
    <s v="UNIDAD"/>
    <s v="NO SOLICITADAS"/>
  </r>
  <r>
    <x v="11"/>
    <s v="02-02-01-004-006"/>
    <s v="02-02-01-004-006-02"/>
    <s v="Materiales y suministros - Aparatos de control eléctrico y distribución de electricidad y sus partes y piezas"/>
    <s v="INTERRUPTORES TIMBRE LINEA BLANCA FUTURA"/>
    <n v="39122216"/>
    <s v="SELECCIÓN ABREVIADA SUBASTA INVERSA (NO DISPONIBLE)"/>
    <n v="9"/>
    <n v="0"/>
    <n v="16"/>
    <n v="3"/>
    <n v="26501.25"/>
    <s v="UNIDAD"/>
    <s v="NO SOLICITADAS"/>
  </r>
  <r>
    <x v="11"/>
    <s v="02-02-01-004-006"/>
    <s v="02-02-01-004-006-02"/>
    <s v="Materiales y suministros - Aparatos de control eléctrico y distribución de electricidad y sus partes y piezas"/>
    <s v="TEMPORIZADOR HORARIO SEMANAL"/>
    <n v="39121700"/>
    <s v="SELECCIÓN ABREVIADA SUBASTA INVERSA (NO DISPONIBLE)"/>
    <n v="9"/>
    <n v="0"/>
    <n v="16"/>
    <n v="1"/>
    <n v="95795.13"/>
    <s v="UNIDAD"/>
    <s v="NO SOLICITADAS"/>
  </r>
  <r>
    <x v="11"/>
    <s v="02-02-01-004-006"/>
    <s v="02-02-01-004-006-02"/>
    <s v="Materiales y suministros - Aparatos de control eléctrico y distribución de electricidad y sus partes y piezas"/>
    <s v="TOMA CORRIENTE DE INSCRUSTAR REGULADA 15 AMPERIOS INCLUYE TAPA"/>
    <n v="39121308"/>
    <s v="SELECCIÓN ABREVIADA SUBASTA INVERSA (NO DISPONIBLE)"/>
    <n v="9"/>
    <n v="0"/>
    <n v="16"/>
    <n v="5"/>
    <n v="40624.15"/>
    <s v="UNIDAD"/>
    <s v="NO SOLICITADAS"/>
  </r>
  <r>
    <x v="11"/>
    <s v="02-02-01-004-006"/>
    <s v="02-02-01-004-006-02"/>
    <s v="Materiales y suministros - Aparatos de control eléctrico y distribución de electricidad y sus partes y piezas"/>
    <s v="TOMACORRIENTE DOBLE GFCI"/>
    <n v="39121308"/>
    <s v="SELECCIÓN ABREVIADA SUBASTA INVERSA (NO DISPONIBLE)"/>
    <n v="9"/>
    <n v="0"/>
    <n v="16"/>
    <n v="1"/>
    <n v="32872.81"/>
    <s v="UNIDAD"/>
    <s v="NO SOLICITADAS"/>
  </r>
  <r>
    <x v="11"/>
    <s v="02-02-01-004-006"/>
    <s v="02-02-01-004-006-02"/>
    <s v="Materiales y suministros - Aparatos de control eléctrico y distribución de electricidad y sus partes y piezas"/>
    <s v="TOTALIZADOR TIPO INDUSTRIAL 3X100A"/>
    <n v="39131711"/>
    <s v="SELECCIÓN ABREVIADA SUBASTA INVERSA (NO DISPONIBLE)"/>
    <n v="9"/>
    <n v="0"/>
    <n v="16"/>
    <n v="8"/>
    <n v="1105737.8400000001"/>
    <s v="UNIDAD"/>
    <s v="NO SOLICITADAS"/>
  </r>
  <r>
    <x v="11"/>
    <s v="02-02-01-004-006"/>
    <s v="02-02-01-004-006-02"/>
    <s v="Materiales y suministros - Aparatos de control eléctrico y distribución de electricidad y sus partes y piezas"/>
    <s v="TOTALIZADOR TIPO INDUSTRIAL 3X150A"/>
    <n v="39131711"/>
    <s v="SELECCIÓN ABREVIADA SUBASTA INVERSA (NO DISPONIBLE)"/>
    <n v="9"/>
    <n v="0"/>
    <n v="16"/>
    <n v="2"/>
    <n v="289865.59999999998"/>
    <s v="UNIDAD"/>
    <s v="NO SOLICITADAS"/>
  </r>
  <r>
    <x v="11"/>
    <s v="02-02-01-004-006"/>
    <s v="02-02-01-004-006-02"/>
    <s v="Materiales y suministros - Aparatos de control eléctrico y distribución de electricidad y sus partes y piezas"/>
    <s v="BREACKER SENCILLO ENCHUFABLE 40APM"/>
    <n v="39121602"/>
    <s v="SELECCIÓN ABREVIADA SUBASTA INVERSA (NO DISPONIBLE)"/>
    <n v="9"/>
    <n v="0"/>
    <n v="16"/>
    <n v="10"/>
    <n v="88337.5"/>
    <s v="UNIDAD"/>
    <s v="NO SOLICITADAS"/>
  </r>
  <r>
    <x v="11"/>
    <s v="02-02-01-004-006"/>
    <s v="02-02-01-004-006-02"/>
    <s v="Materiales y suministros - Aparatos de control eléctrico y distribución de electricidad y sus partes y piezas"/>
    <s v="CAPACITORES DE 1 MF"/>
    <n v="32121501"/>
    <s v="SELECCIÓN ABREVIADA SUBASTA INVERSA (NO DISPONIBLE)"/>
    <n v="9"/>
    <n v="0"/>
    <n v="16"/>
    <n v="35"/>
    <n v="262151.40000000002"/>
    <s v="UNIDAD"/>
    <s v="NO SOLICITADAS"/>
  </r>
  <r>
    <x v="11"/>
    <s v="02-02-01-004-006"/>
    <s v="02-02-01-004-006-02"/>
    <s v="Materiales y suministros - Aparatos de control eléctrico y distribución de electricidad y sus partes y piezas"/>
    <s v="CAPACITORES DE 1,5 MF"/>
    <n v="32121501"/>
    <s v="SELECCIÓN ABREVIADA SUBASTA INVERSA (NO DISPONIBLE)"/>
    <n v="9"/>
    <n v="0"/>
    <n v="16"/>
    <n v="35"/>
    <n v="314069.7"/>
    <s v="UNIDAD"/>
    <s v="NO SOLICITADAS"/>
  </r>
  <r>
    <x v="11"/>
    <s v="02-02-01-004-006"/>
    <s v="02-02-01-004-006-02"/>
    <s v="Materiales y suministros - Aparatos de control eléctrico y distribución de electricidad y sus partes y piezas"/>
    <s v="CAPACITORES DE 2 MF"/>
    <n v="32121501"/>
    <s v="SELECCIÓN ABREVIADA SUBASTA INVERSA (NO DISPONIBLE)"/>
    <n v="9"/>
    <n v="0"/>
    <n v="16"/>
    <n v="34"/>
    <n v="384415.56"/>
    <s v="UNIDAD"/>
    <s v="NO SOLICITADAS"/>
  </r>
  <r>
    <x v="11"/>
    <s v="02-02-01-004-006"/>
    <s v="02-02-01-004-006-02"/>
    <s v="Materiales y suministros - Aparatos de control eléctrico y distribución de electricidad y sus partes y piezas"/>
    <s v="CAPACITORES DE 3 MF"/>
    <n v="32121501"/>
    <s v="SELECCIÓN ABREVIADA SUBASTA INVERSA (NO DISPONIBLE)"/>
    <n v="9"/>
    <n v="0"/>
    <n v="16"/>
    <n v="34"/>
    <n v="461344.63999999996"/>
    <s v="UNIDAD"/>
    <s v="NO SOLICITADAS"/>
  </r>
  <r>
    <x v="11"/>
    <s v="02-02-01-004-006"/>
    <s v="02-02-01-004-006-02"/>
    <s v="Materiales y suministros - Aparatos de control eléctrico y distribución de electricidad y sus partes y piezas"/>
    <s v="CAPACITORES DE 6 MF"/>
    <n v="32121501"/>
    <s v="SELECCIÓN ABREVIADA SUBASTA INVERSA (NO DISPONIBLE)"/>
    <n v="9"/>
    <n v="0"/>
    <n v="16"/>
    <n v="25"/>
    <n v="379919"/>
    <s v="UNIDAD"/>
    <s v="NO SOLICITADAS"/>
  </r>
  <r>
    <x v="11"/>
    <s v="02-02-01-004-006"/>
    <s v="02-02-01-004-006-02"/>
    <s v="Materiales y suministros - Aparatos de control eléctrico y distribución de electricidad y sus partes y piezas"/>
    <s v="CAPACITORES DE 35 MICROFARADIOS"/>
    <n v="32121501"/>
    <s v="SELECCIÓN ABREVIADA SUBASTA INVERSA (NO DISPONIBLE)"/>
    <n v="9"/>
    <n v="0"/>
    <n v="16"/>
    <n v="31"/>
    <n v="1062861.6599999999"/>
    <s v="UNIDAD"/>
    <s v="NO SOLICITADAS"/>
  </r>
  <r>
    <x v="11"/>
    <s v="02-02-01-004-006"/>
    <s v="02-02-01-004-006-02"/>
    <s v="Materiales y suministros - Aparatos de control eléctrico y distribución de electricidad y sus partes y piezas"/>
    <s v="CAPACITORES DE 55 MICROFARADIOS"/>
    <n v="32121501"/>
    <s v="SELECCIÓN ABREVIADA SUBASTA INVERSA (NO DISPONIBLE)"/>
    <n v="9"/>
    <n v="0"/>
    <n v="16"/>
    <n v="24"/>
    <n v="939858.24"/>
    <s v="UNIDAD"/>
    <s v="NO SOLICITADAS"/>
  </r>
  <r>
    <x v="11"/>
    <s v="02-02-01-004-006"/>
    <s v="02-02-01-004-006-02"/>
    <s v="Materiales y suministros - Aparatos de control eléctrico y distribución de electricidad y sus partes y piezas"/>
    <s v="CAPACITORES DE 60 MICROFARADIOS"/>
    <n v="32121501"/>
    <s v="SELECCIÓN ABREVIADA SUBASTA INVERSA (NO DISPONIBLE)"/>
    <n v="9"/>
    <n v="0"/>
    <n v="16"/>
    <n v="26"/>
    <n v="1112017.4000000001"/>
    <s v="UNIDAD"/>
    <s v="NO SOLICITADAS"/>
  </r>
  <r>
    <x v="11"/>
    <s v="02-02-01-004-006"/>
    <s v="02-02-01-004-006-02"/>
    <s v="Materiales y suministros - Aparatos de control eléctrico y distribución de electricidad y sus partes y piezas"/>
    <s v="CAPACITORES DE 40 MICROFARADIOS"/>
    <n v="32121501"/>
    <s v="SELECCIÓN ABREVIADA SUBASTA INVERSA (NO DISPONIBLE)"/>
    <n v="9"/>
    <n v="0"/>
    <n v="16"/>
    <n v="33"/>
    <n v="1178001.33"/>
    <s v="UNIDAD"/>
    <s v="NO SOLICITADAS"/>
  </r>
  <r>
    <x v="11"/>
    <s v="02-02-01-004-006"/>
    <s v="02-02-01-004-006-02"/>
    <s v="Materiales y suministros - Aparatos de control eléctrico y distribución de electricidad y sus partes y piezas"/>
    <s v="CAPACITORES DE MARCHA 45MFD/440V (AIRES DE 18K. COMPRESOR)"/>
    <n v="32121501"/>
    <s v="SELECCIÓN ABREVIADA SUBASTA INVERSA (NO DISPONIBLE)"/>
    <n v="9"/>
    <n v="0"/>
    <n v="16"/>
    <n v="1"/>
    <n v="51252.04"/>
    <s v="UNIDAD"/>
    <s v="NO SOLICITADAS"/>
  </r>
  <r>
    <x v="11"/>
    <s v="02-02-01-004-006"/>
    <s v="02-02-01-004-006-03"/>
    <s v="Materiales y suministros - Hilos y cables aislados; cable de fibra óptica"/>
    <s v="BORNE BATERIA"/>
    <n v="26101732"/>
    <s v="MÍNIMA CUANTÍA"/>
    <n v="2"/>
    <n v="3"/>
    <n v="10"/>
    <n v="30"/>
    <n v="45000"/>
    <s v="UNIDAD"/>
    <s v="NO SOLICITADAS"/>
  </r>
  <r>
    <x v="11"/>
    <s v="02-02-01-004-006"/>
    <s v="02-02-01-004-006-03"/>
    <s v="Materiales y suministros - Hilos y cables aislados; cable de fibra óptica"/>
    <s v="TERMINAL ELECTRICA 1/4 X BX ZTRA"/>
    <n v="39121432"/>
    <s v="MÍNIMA CUANTÍA"/>
    <n v="2"/>
    <n v="3"/>
    <n v="10"/>
    <n v="20"/>
    <n v="5000"/>
    <s v="UNIDAD"/>
    <s v="NO SOLICITADAS"/>
  </r>
  <r>
    <x v="11"/>
    <s v="02-02-01-004-006"/>
    <s v="02-02-01-004-006-03"/>
    <s v="Materiales y suministros - Hilos y cables aislados; cable de fibra óptica"/>
    <s v="BORNE BATERIA (GACAS)"/>
    <n v="26101732"/>
    <n v="0"/>
    <n v="0"/>
    <n v="0"/>
    <n v="10"/>
    <n v="2"/>
    <n v="10000"/>
    <s v="GLOBAL"/>
    <s v="NO SOLICITADAS"/>
  </r>
  <r>
    <x v="11"/>
    <s v="02-02-01-004-006"/>
    <s v="02-02-01-004-006-03"/>
    <s v="Materiales y suministros - Hilos y cables aislados; cable de fibra óptica"/>
    <s v="CORDON ELECTRICO X 200 METROS (JES-GAORI)"/>
    <n v="26121500"/>
    <s v="MÍNIMA CUANTÍA"/>
    <n v="0"/>
    <n v="0"/>
    <n v="10"/>
    <n v="10"/>
    <n v="599998"/>
    <s v="UNIDAD"/>
    <s v="NO SOLICITADAS"/>
  </r>
  <r>
    <x v="11"/>
    <s v="02-02-01-004-006"/>
    <s v="02-02-01-004-006-03"/>
    <s v="Materiales y suministros - Hilos y cables aislados; cable de fibra óptica"/>
    <s v="CABLE DÚPLEX CALIBRE 2X12 AWG 300V PRESENTACIÓN (ROLLO X 100 MTS) C/U"/>
    <n v="26121634"/>
    <s v="SELECCIÓN ABREVIADA SUBASTA INVERSA (NO DISPONIBLE)"/>
    <n v="2"/>
    <n v="3"/>
    <n v="16"/>
    <n v="3"/>
    <n v="1036717.6199999999"/>
    <s v="UNIDAD"/>
    <s v="NO SOLICITADAS"/>
  </r>
  <r>
    <x v="11"/>
    <s v="02-02-01-004-006"/>
    <s v="02-02-01-004-006-03"/>
    <s v="Materiales y suministros - Hilos y cables aislados; cable de fibra óptica"/>
    <s v="CABLE DÚPLEX CALIBRE 2X14 AWG 300V PRESENTACIÓN (ROLLO X 100 MTS) C/U"/>
    <n v="26121634"/>
    <s v="SELECCIÓN ABREVIADA SUBASTA INVERSA (NO DISPONIBLE)"/>
    <n v="2"/>
    <n v="3"/>
    <n v="16"/>
    <n v="1"/>
    <n v="227719.65"/>
    <s v="UNIDAD"/>
    <s v="NO SOLICITADAS"/>
  </r>
  <r>
    <x v="11"/>
    <s v="02-02-01-004-006"/>
    <s v="02-02-01-004-006-03"/>
    <s v="Materiales y suministros - Hilos y cables aislados; cable de fibra óptica"/>
    <s v="CABLE DÚPLEX CALIBRE 2X16 AWG 300V PRESENTACIÓN (ROLLO X 100 MTS) C/U"/>
    <n v="26121634"/>
    <s v="SELECCIÓN ABREVIADA SUBASTA INVERSA (NO DISPONIBLE)"/>
    <n v="2"/>
    <n v="3"/>
    <n v="16"/>
    <n v="1"/>
    <n v="159403.57999999999"/>
    <s v="UNIDAD"/>
    <s v="NO SOLICITADAS"/>
  </r>
  <r>
    <x v="11"/>
    <s v="02-02-01-004-006"/>
    <s v="02-02-01-004-006-03"/>
    <s v="Materiales y suministros - Hilos y cables aislados; cable de fibra óptica"/>
    <s v="CABLE THHN NO. 8 PRESENTACIÓN (ROLLO X 100 MTS)"/>
    <n v="26121606"/>
    <s v="SELECCIÓN ABREVIADA SUBASTA INVERSA (NO DISPONIBLE)"/>
    <n v="2"/>
    <n v="3"/>
    <n v="16"/>
    <n v="1"/>
    <n v="450892.26"/>
    <s v="UNIDAD"/>
    <s v="NO SOLICITADAS"/>
  </r>
  <r>
    <x v="11"/>
    <s v="02-02-01-004-006"/>
    <s v="02-02-01-004-006-03"/>
    <s v="Materiales y suministros - Hilos y cables aislados; cable de fibra óptica"/>
    <s v="CABLE THHN NO. 10 PRESENTACIÓN (ROLLO X 100 MTS)"/>
    <n v="26121606"/>
    <s v="SELECCIÓN ABREVIADA SUBASTA INVERSA (NO DISPONIBLE)"/>
    <n v="2"/>
    <n v="3"/>
    <n v="16"/>
    <n v="4"/>
    <n v="1366344.52"/>
    <s v="UNIDAD"/>
    <s v="NO SOLICITADAS"/>
  </r>
  <r>
    <x v="11"/>
    <s v="02-02-01-004-006"/>
    <s v="02-02-01-004-006-03"/>
    <s v="Materiales y suministros - Hilos y cables aislados; cable de fibra óptica"/>
    <s v="CABLE THHN NO. 12 PRESENTACIÓN (ROLLO X 100 MTS)"/>
    <n v="26121606"/>
    <s v="SELECCIÓN ABREVIADA SUBASTA INVERSA (NO DISPONIBLE)"/>
    <n v="2"/>
    <n v="3"/>
    <n v="16"/>
    <n v="2"/>
    <n v="464546.72"/>
    <s v="UNIDAD"/>
    <s v="NO SOLICITADAS"/>
  </r>
  <r>
    <x v="11"/>
    <s v="02-02-01-004-006"/>
    <s v="02-02-01-004-006-03"/>
    <s v="Materiales y suministros - Hilos y cables aislados; cable de fibra óptica"/>
    <s v="CABLE ENCAUCHETADO 3X12 AWG 600V PRESENTACIÓN (ROLLO X 100 MTS) C/U"/>
    <n v="26121606"/>
    <s v="SELECCIÓN ABREVIADA SUBASTA INVERSA (NO DISPONIBLE)"/>
    <n v="2"/>
    <n v="3"/>
    <n v="16"/>
    <n v="2"/>
    <n v="1164808.7"/>
    <s v="UNIDAD"/>
    <s v="NO SOLICITADAS"/>
  </r>
  <r>
    <x v="11"/>
    <s v="02-02-01-004-006"/>
    <s v="02-02-01-004-006-03"/>
    <s v="Materiales y suministros - Hilos y cables aislados; cable de fibra óptica"/>
    <s v="CABLE DÚPLEX CALIBRE 2X12 AWG 300V PRESENTACIÓN (ROLLO X 100 MTS) C/U"/>
    <n v="26121634"/>
    <s v="SELECCIÓN ABREVIADA SUBASTA INVERSA (NO DISPONIBLE)"/>
    <n v="2"/>
    <n v="3"/>
    <n v="10"/>
    <n v="3"/>
    <n v="1036717.6199999999"/>
    <s v="UNIDAD"/>
    <s v="NO SOLICITADAS"/>
  </r>
  <r>
    <x v="11"/>
    <s v="02-02-01-004-006"/>
    <s v="02-02-01-004-006-03"/>
    <s v="Materiales y suministros - Hilos y cables aislados; cable de fibra óptica"/>
    <s v="CABLE ENCAUCHETADO 3X12 AWG 600V PRESENTACIÓN (ROLLO X 100 MTS) C/U"/>
    <n v="26121606"/>
    <s v="SELECCIÓN ABREVIADA SUBASTA INVERSA (NO DISPONIBLE)"/>
    <n v="2"/>
    <n v="3"/>
    <n v="10"/>
    <n v="2"/>
    <n v="1164808.7"/>
    <s v="UNIDAD"/>
    <s v="NO SOLICITADAS"/>
  </r>
  <r>
    <x v="11"/>
    <s v="02-02-01-004-006"/>
    <s v="02-02-01-004-006-03"/>
    <s v="Materiales y suministros - Hilos y cables aislados; cable de fibra óptica"/>
    <s v="TIMBRE INALÁMBRICO "/>
    <n v="46171605"/>
    <s v="SELECCIÓN ABREVIADA SUBASTA INVERSA (NO DISPONIBLE)"/>
    <n v="2"/>
    <n v="3"/>
    <n v="16"/>
    <n v="5"/>
    <n v="614836.29999999993"/>
    <s v="UNIDAD"/>
    <s v="NO SOLICITADAS"/>
  </r>
  <r>
    <x v="11"/>
    <s v="02-02-01-004-006"/>
    <s v="02-02-01-004-006-03"/>
    <s v="Materiales y suministros - Hilos y cables aislados; cable de fibra óptica"/>
    <s v="CABLE DUPLEX CALIBRE 2X12 AWG 300V COLOR BLANCO x METRO (JEFSA)"/>
    <n v="39121400"/>
    <s v="MÍNIMA CUANTÍA"/>
    <n v="3"/>
    <n v="6"/>
    <n v="10"/>
    <n v="200"/>
    <n v="317708"/>
    <s v="UNIDAD"/>
    <s v="NO SOLICITADAS"/>
  </r>
  <r>
    <x v="11"/>
    <s v="02-02-01-004-006"/>
    <s v="02-02-01-004-006-03"/>
    <s v="Materiales y suministros - Hilos y cables aislados; cable de fibra óptica"/>
    <s v="CABLE ENCAUCHETADO 2X12(JEFSA)"/>
    <n v="39121400"/>
    <s v="MÍNIMA CUANTÍA"/>
    <n v="3"/>
    <n v="6"/>
    <n v="10"/>
    <n v="200"/>
    <n v="482360.00000000006"/>
    <s v="UNIDAD"/>
    <s v="NO SOLICITADAS"/>
  </r>
  <r>
    <x v="11"/>
    <s v="02-02-01-004-006"/>
    <s v="02-02-01-004-006-03"/>
    <s v="Materiales y suministros - Hilos y cables aislados; cable de fibra óptica"/>
    <s v="CABLE ENCAUCHETADO 3X12 AWG 300V X METRO (JEFSA)"/>
    <n v="39121400"/>
    <s v="MÍNIMA CUANTÍA"/>
    <n v="3"/>
    <n v="6"/>
    <n v="10"/>
    <n v="100"/>
    <n v="381597"/>
    <s v="UNIDAD"/>
    <s v="NO SOLICITADAS"/>
  </r>
  <r>
    <x v="11"/>
    <s v="02-02-01-004-006"/>
    <s v="02-02-01-004-006-03"/>
    <s v="Materiales y suministros - Hilos y cables aislados; cable de fibra óptica"/>
    <s v="CABLE ENCAUCHETADO PROCABLES # 4X12"/>
    <n v="26121613"/>
    <s v="MÍNIMA CUANTÍA"/>
    <n v="7"/>
    <n v="0"/>
    <n v="10"/>
    <n v="10"/>
    <n v="94609.2"/>
    <s v="METRO"/>
    <s v="NO SOLICITADAS"/>
  </r>
  <r>
    <x v="11"/>
    <s v="02-02-01-004-006"/>
    <s v="02-02-01-004-006-03"/>
    <s v="Materiales y suministros - Hilos y cables aislados; cable de fibra óptica"/>
    <s v="CABLE DÚPLEX CALIBRE 2X14 AWG 300V PRESENTACIÓN (ROLLO X 100 MTS) C/U"/>
    <n v="26121634"/>
    <s v="MÍNIMA CUANTÍA"/>
    <n v="5"/>
    <n v="0"/>
    <n v="10"/>
    <n v="2"/>
    <n v="455439.3"/>
    <s v="UNIDAD"/>
    <s v="NO SOLICITADAS"/>
  </r>
  <r>
    <x v="11"/>
    <s v="02-02-01-004-006"/>
    <s v="02-02-01-004-006-03"/>
    <s v="Materiales y suministros - Hilos y cables aislados; cable de fibra óptica"/>
    <s v="CABLE DÚPLEX CALIBRE 2X16 AWG 300V PRESENTACIÓN (ROLLO X 100 MTS) C/U"/>
    <n v="26121634"/>
    <s v="MÍNIMA CUANTÍA"/>
    <n v="5"/>
    <n v="0"/>
    <n v="10"/>
    <n v="2"/>
    <n v="318807.15999999997"/>
    <s v="UNIDAD"/>
    <s v="NO SOLICITADAS"/>
  </r>
  <r>
    <x v="11"/>
    <s v="02-02-01-004-006"/>
    <s v="02-02-01-004-006-03"/>
    <s v="Materiales y suministros - Hilos y cables aislados; cable de fibra óptica"/>
    <s v="CABLE ENCAUCHETADO 3X12 AWG 600V PRESENTACIÓN (ROLLO X 100 MTS) C/U"/>
    <n v="26121606"/>
    <s v="MÍNIMA CUANTÍA"/>
    <n v="5"/>
    <n v="0"/>
    <n v="10"/>
    <n v="1"/>
    <n v="582404.35"/>
    <s v="UNIDAD"/>
    <s v="NO SOLICITADAS"/>
  </r>
  <r>
    <x v="11"/>
    <s v="02-02-01-004-006"/>
    <s v="02-02-01-004-006-03"/>
    <s v="Materiales y suministros - Hilos y cables aislados; cable de fibra óptica"/>
    <s v="CABLE THHN NO. 8 PRESENTACIÓN (ROLLO X 100 MTS)"/>
    <n v="26121606"/>
    <s v="MÍNIMA CUANTÍA"/>
    <n v="5"/>
    <n v="0"/>
    <n v="10"/>
    <n v="1"/>
    <n v="450892.26"/>
    <s v="UNIDAD"/>
    <s v="NO SOLICITADAS"/>
  </r>
  <r>
    <x v="11"/>
    <s v="02-02-01-004-006"/>
    <s v="02-02-01-004-006-03"/>
    <s v="Materiales y suministros - Hilos y cables aislados; cable de fibra óptica"/>
    <s v="CABLE THHN NO. 10 PRESENTACIÓN (ROLLO X 100 MTS)"/>
    <n v="26121606"/>
    <s v="MÍNIMA CUANTÍA"/>
    <n v="5"/>
    <n v="0"/>
    <n v="10"/>
    <n v="1"/>
    <n v="341586.13"/>
    <s v="UNIDAD"/>
    <s v="NO SOLICITADAS"/>
  </r>
  <r>
    <x v="11"/>
    <s v="02-02-01-004-006"/>
    <s v="02-02-01-004-006-03"/>
    <s v="Materiales y suministros - Hilos y cables aislados; cable de fibra óptica"/>
    <s v="CABLE THHN NO. 12 PRESENTACIÓN (ROLLO X 100 MTS)"/>
    <n v="26121606"/>
    <s v="MÍNIMA CUANTÍA"/>
    <n v="5"/>
    <n v="0"/>
    <n v="10"/>
    <n v="2"/>
    <n v="464546.72"/>
    <s v="UNIDAD"/>
    <s v="NO SOLICITADAS"/>
  </r>
  <r>
    <x v="11"/>
    <s v="02-02-01-004-006"/>
    <s v="02-02-01-004-006-03"/>
    <s v="Materiales y suministros - Hilos y cables aislados; cable de fibra óptica"/>
    <s v="CABLE 7 HILOS N° 10 NORMA RETIE"/>
    <n v="39131709"/>
    <s v="SELECCIÓN ABREVIADA SUBASTA INVERSA (NO DISPONIBLE)"/>
    <n v="9"/>
    <n v="0"/>
    <n v="16"/>
    <n v="1"/>
    <n v="341091.5"/>
    <s v="UNIDAD"/>
    <s v="NO SOLICITADAS"/>
  </r>
  <r>
    <x v="11"/>
    <s v="02-02-01-004-006"/>
    <s v="02-02-01-004-006-03"/>
    <s v="Materiales y suministros - Hilos y cables aislados; cable de fibra óptica"/>
    <s v="CABLE 7 HILOS N° 12 NORMA RETIE"/>
    <n v="39131709"/>
    <s v="SELECCIÓN ABREVIADA SUBASTA INVERSA (NO DISPONIBLE)"/>
    <n v="9"/>
    <n v="0"/>
    <n v="16"/>
    <n v="10"/>
    <n v="2960013.9000000004"/>
    <s v="UNIDAD"/>
    <s v="NO SOLICITADAS"/>
  </r>
  <r>
    <x v="11"/>
    <s v="02-02-01-004-006"/>
    <s v="02-02-01-004-006-03"/>
    <s v="Materiales y suministros - Hilos y cables aislados; cable de fibra óptica"/>
    <s v="CABLE 7 HILOS N° 8 NORMA RETIE"/>
    <n v="39131709"/>
    <s v="SELECCIÓN ABREVIADA SUBASTA INVERSA (NO DISPONIBLE)"/>
    <n v="9"/>
    <n v="0"/>
    <n v="16"/>
    <n v="10"/>
    <n v="73712.600000000006"/>
    <s v="UNIDAD"/>
    <s v="NO SOLICITADAS"/>
  </r>
  <r>
    <x v="11"/>
    <s v="02-02-01-004-006"/>
    <s v="02-02-01-004-006-03"/>
    <s v="Materiales y suministros - Hilos y cables aislados; cable de fibra óptica"/>
    <s v="CABLE ELECTRICO #14"/>
    <n v="39131709"/>
    <s v="SELECCIÓN ABREVIADA SUBASTA INVERSA (NO DISPONIBLE)"/>
    <n v="9"/>
    <n v="0"/>
    <n v="16"/>
    <n v="1"/>
    <n v="104747.64"/>
    <s v="UNIDAD"/>
    <s v="NO SOLICITADAS"/>
  </r>
  <r>
    <x v="11"/>
    <s v="02-02-01-004-006"/>
    <s v="02-02-01-004-006-03"/>
    <s v="Materiales y suministros - Hilos y cables aislados; cable de fibra óptica"/>
    <s v="CABLE ENCAUCHETADO 3 X 10"/>
    <n v="26121613"/>
    <s v="SELECCIÓN ABREVIADA SUBASTA INVERSA (NO DISPONIBLE)"/>
    <n v="9"/>
    <n v="0"/>
    <n v="16"/>
    <n v="9"/>
    <n v="90989.46"/>
    <s v="UNIDAD"/>
    <s v="NO SOLICITADAS"/>
  </r>
  <r>
    <x v="11"/>
    <s v="02-02-01-004-006"/>
    <s v="02-02-01-004-006-03"/>
    <s v="Materiales y suministros - Hilos y cables aislados; cable de fibra óptica"/>
    <s v="CABLE ENCAUCHETADO 3 X 12"/>
    <n v="26121613"/>
    <s v="SELECCIÓN ABREVIADA SUBASTA INVERSA (NO DISPONIBLE)"/>
    <n v="9"/>
    <n v="0"/>
    <n v="16"/>
    <n v="26"/>
    <n v="147279.07999999999"/>
    <s v="UNIDAD"/>
    <s v="NO SOLICITADAS"/>
  </r>
  <r>
    <x v="11"/>
    <s v="02-02-01-004-006"/>
    <s v="02-02-01-004-006-03"/>
    <s v="Materiales y suministros - Hilos y cables aislados; cable de fibra óptica"/>
    <s v="CABLE ENCAUCHETADO 3 X 14"/>
    <n v="26121613"/>
    <s v="SELECCIÓN ABREVIADA SUBASTA INVERSA (NO DISPONIBLE)"/>
    <n v="9"/>
    <n v="0"/>
    <n v="16"/>
    <n v="401"/>
    <n v="1618744.77"/>
    <s v="UNIDAD"/>
    <s v="NO SOLICITADAS"/>
  </r>
  <r>
    <x v="11"/>
    <s v="02-02-01-004-006"/>
    <s v="02-02-01-004-006-03"/>
    <s v="Materiales y suministros - Hilos y cables aislados; cable de fibra óptica"/>
    <s v="TIMBRE INALÁMBRICO"/>
    <n v="46171607"/>
    <s v="SELECCIÓN ABREVIADA SUBASTA INVERSA (NO DISPONIBLE)"/>
    <n v="9"/>
    <n v="0"/>
    <n v="16"/>
    <n v="3"/>
    <n v="368901.77999999997"/>
    <s v="UNIDAD"/>
    <s v="NO SOLICITADAS"/>
  </r>
  <r>
    <x v="11"/>
    <s v="02-02-01-004-006"/>
    <s v="02-02-01-004-006-03"/>
    <s v="Materiales y suministros - Hilos y cables aislados; cable de fibra óptica"/>
    <s v="TIMBRE INALÁMBRICO "/>
    <n v="46171605"/>
    <s v="MÍNIMA CUANTÍA"/>
    <n v="9"/>
    <n v="0"/>
    <n v="16"/>
    <n v="6"/>
    <n v="737803.55999999994"/>
    <s v="UNIDAD"/>
    <s v="NO SOLICITADAS"/>
  </r>
  <r>
    <x v="11"/>
    <s v="02-02-01-004-006"/>
    <s v="02-02-01-004-006-03"/>
    <s v="Materiales y suministros - Hilos y cables aislados; cable de fibra óptica"/>
    <s v="SALDO CPA 267 MATERIALES DE CONSTRUCCIÓN  "/>
    <n v="0"/>
    <n v="0"/>
    <n v="0"/>
    <n v="0"/>
    <n v="16"/>
    <n v="1"/>
    <n v="965644.37"/>
    <n v="0"/>
    <s v="NO SOLICITADAS"/>
  </r>
  <r>
    <x v="11"/>
    <s v="02-02-01-004-006"/>
    <s v="02-02-01-004-006-04"/>
    <s v="Materiales y suministros - Acumuladores, pilas y baterías primarias y sus partes y piezas"/>
    <s v="BATERIA REF 31 H 1200 M"/>
    <n v="26111703"/>
    <s v="MÍNIMA CUANTÍA"/>
    <n v="2"/>
    <n v="3"/>
    <n v="10"/>
    <n v="23"/>
    <n v="11730000"/>
    <s v="UNIDAD"/>
    <s v="NO SOLICITADAS"/>
  </r>
  <r>
    <x v="11"/>
    <s v="02-02-01-004-006"/>
    <s v="02-02-01-004-006-04"/>
    <s v="Materiales y suministros - Acumuladores, pilas y baterías primarias y sus partes y piezas"/>
    <s v="BATERIA REF 34 RST 950 M"/>
    <n v="26111703"/>
    <s v="MÍNIMA CUANTÍA"/>
    <n v="2"/>
    <n v="3"/>
    <n v="10"/>
    <n v="23"/>
    <n v="8970000"/>
    <s v="UNIDAD"/>
    <s v="NO SOLICITADAS"/>
  </r>
  <r>
    <x v="11"/>
    <s v="02-02-01-004-006"/>
    <s v="02-02-01-004-006-04"/>
    <s v="Materiales y suministros - Acumuladores, pilas y baterías primarias y sus partes y piezas"/>
    <s v="BATERIA REF 34 ST 950 M"/>
    <n v="26111703"/>
    <s v="MÍNIMA CUANTÍA"/>
    <n v="2"/>
    <n v="3"/>
    <n v="10"/>
    <n v="23"/>
    <n v="8970000"/>
    <s v="UNIDAD"/>
    <s v="NO SOLICITADAS"/>
  </r>
  <r>
    <x v="11"/>
    <s v="02-02-01-004-006"/>
    <s v="02-02-01-004-006-04"/>
    <s v="Materiales y suministros - Acumuladores, pilas y baterías primarias y sus partes y piezas"/>
    <s v="BATERIA REF 48 IST 850 M"/>
    <n v="26111703"/>
    <s v="MÍNIMA CUANTÍA"/>
    <n v="2"/>
    <n v="3"/>
    <n v="10"/>
    <n v="22"/>
    <n v="7227462"/>
    <s v="UNIDAD"/>
    <s v="NO SOLICITADAS"/>
  </r>
  <r>
    <x v="11"/>
    <s v="02-02-01-004-006"/>
    <s v="02-02-01-004-006-04"/>
    <s v="Materiales y suministros - Acumuladores, pilas y baterías primarias y sus partes y piezas"/>
    <s v="BATERIA REF 48 ST 850 M"/>
    <n v="26111703"/>
    <s v="MÍNIMA CUANTÍA"/>
    <n v="2"/>
    <n v="3"/>
    <n v="10"/>
    <n v="22"/>
    <n v="7260000"/>
    <s v="UNIDAD"/>
    <s v="NO SOLICITADAS"/>
  </r>
  <r>
    <x v="11"/>
    <s v="02-02-01-004-006"/>
    <s v="02-02-01-004-006-04"/>
    <s v="Materiales y suministros - Acumuladores, pilas y baterías primarias y sus partes y piezas"/>
    <s v="BATERIA 12V  PARA YAMAHA XTZ 250"/>
    <n v="26111703"/>
    <s v="MÍNIMA CUANTÍA"/>
    <n v="6"/>
    <n v="0"/>
    <n v="10"/>
    <n v="2"/>
    <n v="370000"/>
    <s v="UNIDAD"/>
    <s v="NO SOLICITADAS"/>
  </r>
  <r>
    <x v="11"/>
    <s v="02-02-01-004-006"/>
    <s v="02-02-01-004-006-04"/>
    <s v="Materiales y suministros - Acumuladores, pilas y baterías primarias y sus partes y piezas"/>
    <s v="BATERIA 12V  PARA ZUZUKI DR200"/>
    <n v="26111703"/>
    <s v="MÍNIMA CUANTÍA"/>
    <n v="6"/>
    <n v="0"/>
    <n v="10"/>
    <n v="2"/>
    <n v="290000"/>
    <s v="UNIDAD"/>
    <s v="NO SOLICITADAS"/>
  </r>
  <r>
    <x v="11"/>
    <s v="02-02-01-004-006"/>
    <s v="02-02-01-004-006-04"/>
    <s v="Materiales y suministros - Acumuladores, pilas y baterías primarias y sus partes y piezas"/>
    <s v="BATERIA 48D PARA LUV D-MAX 2.5 4X4"/>
    <n v="26111703"/>
    <s v="MÍNIMA CUANTÍA"/>
    <n v="6"/>
    <n v="0"/>
    <n v="10"/>
    <n v="6"/>
    <n v="3060000"/>
    <s v="UNIDAD"/>
    <s v="NO SOLICITADAS"/>
  </r>
  <r>
    <x v="11"/>
    <s v="02-02-01-004-006"/>
    <s v="02-02-01-004-006-04"/>
    <s v="Materiales y suministros - Acumuladores, pilas y baterías primarias y sus partes y piezas"/>
    <s v="BATERIA CON BORNES CONTRARIOS PARA FORD 350 SUPERDUTY 2010"/>
    <n v="26111703"/>
    <s v="MÍNIMA CUANTÍA"/>
    <n v="6"/>
    <n v="0"/>
    <n v="10"/>
    <n v="2"/>
    <n v="1090000"/>
    <s v="UNIDAD"/>
    <s v="NO SOLICITADAS"/>
  </r>
  <r>
    <x v="11"/>
    <s v="02-02-01-004-006"/>
    <s v="02-02-01-004-006-04"/>
    <s v="Materiales y suministros - Acumuladores, pilas y baterías primarias y sus partes y piezas"/>
    <s v="BATERIA DE 1000 AMP  PARA NQR RDW FA 2015"/>
    <n v="26111703"/>
    <s v="MÍNIMA CUANTÍA"/>
    <n v="6"/>
    <n v="0"/>
    <n v="10"/>
    <n v="4"/>
    <n v="2040000"/>
    <s v="UNIDAD"/>
    <s v="NO SOLICITADAS"/>
  </r>
  <r>
    <x v="11"/>
    <s v="02-02-01-004-006"/>
    <s v="02-02-01-004-006-04"/>
    <s v="Materiales y suministros - Acumuladores, pilas y baterías primarias y sus partes y piezas"/>
    <s v="BATERIA PARA RENAULT LOGAN 2012"/>
    <n v="26111703"/>
    <s v="MÍNIMA CUANTÍA"/>
    <n v="6"/>
    <n v="0"/>
    <n v="10"/>
    <n v="1"/>
    <n v="414000"/>
    <s v="UNIDAD"/>
    <s v="NO SOLICITADAS"/>
  </r>
  <r>
    <x v="11"/>
    <s v="02-02-01-004-006"/>
    <s v="02-02-01-004-006-04"/>
    <s v="Materiales y suministros - Acumuladores, pilas y baterías primarias y sus partes y piezas"/>
    <s v="BATERIA PARA VOLKSWAGEN TRANSPORTER 2014"/>
    <n v="26111703"/>
    <s v="MÍNIMA CUANTÍA"/>
    <n v="6"/>
    <n v="0"/>
    <n v="10"/>
    <n v="1"/>
    <n v="527000"/>
    <s v="UNIDAD"/>
    <s v="NO SOLICITADAS"/>
  </r>
  <r>
    <x v="11"/>
    <s v="02-02-01-004-006"/>
    <s v="02-02-01-004-006-04"/>
    <s v="Materiales y suministros - Acumuladores, pilas y baterías primarias y sus partes y piezas"/>
    <s v="PILA AAA ALCALINA NO RECARGABLES"/>
    <n v="26111702"/>
    <s v="SELECCIÓN ABREVIADA MENOR CUANTÍA"/>
    <n v="2"/>
    <n v="3"/>
    <n v="10"/>
    <n v="90"/>
    <n v="105600.59999999999"/>
    <s v="UNIDAD"/>
    <s v="NO SOLICITADAS"/>
  </r>
  <r>
    <x v="11"/>
    <s v="02-02-01-004-006"/>
    <s v="02-02-01-004-006-04"/>
    <s v="Materiales y suministros - Acumuladores, pilas y baterías primarias y sus partes y piezas"/>
    <s v="BATERIAS AA RECARGABLES  /FT ARES"/>
    <n v="26111701"/>
    <s v="MÍNIMA CUANTÍA"/>
    <n v="5"/>
    <n v="4"/>
    <n v="10"/>
    <n v="100"/>
    <n v="690200"/>
    <s v="UNIDAD"/>
    <s v=""/>
  </r>
  <r>
    <x v="11"/>
    <s v="02-02-01-004-006"/>
    <s v="02-02-01-004-006-04"/>
    <s v="Materiales y suministros - Acumuladores, pilas y baterías primarias y sus partes y piezas"/>
    <s v="BATERIAS AAA RECARGABLES  /FT ARES"/>
    <n v="26111701"/>
    <s v="MÍNIMA CUANTÍA"/>
    <n v="5"/>
    <n v="4"/>
    <n v="10"/>
    <n v="100"/>
    <n v="745416"/>
    <s v="UNIDAD"/>
    <s v=""/>
  </r>
  <r>
    <x v="11"/>
    <s v="02-02-01-004-006"/>
    <s v="02-02-01-004-006-04"/>
    <s v="Materiales y suministros - Acumuladores, pilas y baterías primarias y sus partes y piezas"/>
    <s v="PILA AAA ALCALINA NO RECARGABLES  JEFSA "/>
    <n v="26111702"/>
    <s v="SELECCIÓN ABREVIADA SUBASTA INVERSA (NO DISPONIBLE)"/>
    <n v="2"/>
    <n v="2"/>
    <n v="10"/>
    <n v="30"/>
    <n v="35200.199999999997"/>
    <s v="UNIDAD"/>
    <s v="NO SOLICITADAS"/>
  </r>
  <r>
    <x v="11"/>
    <s v="02-02-01-004-006"/>
    <s v="02-02-01-004-006-04"/>
    <s v="Materiales y suministros - Acumuladores, pilas y baterías primarias y sus partes y piezas"/>
    <s v="PILA AA ALCALINA NO RECARGABLES - JEFSA "/>
    <n v="26111702"/>
    <s v="SELECCIÓN ABREVIADA SUBASTA INVERSA (NO DISPONIBLE)"/>
    <n v="2"/>
    <n v="2"/>
    <n v="10"/>
    <n v="30"/>
    <n v="33129.599999999999"/>
    <s v="UNIDAD"/>
    <s v="NO SOLICITADAS"/>
  </r>
  <r>
    <x v="11"/>
    <s v="02-02-01-004-006"/>
    <s v="02-02-01-004-006-04"/>
    <s v="Materiales y suministros - Acumuladores, pilas y baterías primarias y sus partes y piezas"/>
    <s v="PILA AAA ALCALINA NO RECARGABLES - ESM ARC- FAC"/>
    <n v="26111702"/>
    <s v="SELECCIÓN ABREVIADA SUBASTA INVERSA (NO DISPONIBLE)"/>
    <n v="2"/>
    <n v="2"/>
    <n v="10"/>
    <n v="8"/>
    <n v="9386.7199999999993"/>
    <s v="UNIDAD"/>
    <s v="NO SOLICITADAS"/>
  </r>
  <r>
    <x v="11"/>
    <s v="02-02-01-004-006"/>
    <s v="02-02-01-004-006-04"/>
    <s v="Materiales y suministros - Acumuladores, pilas y baterías primarias y sus partes y piezas"/>
    <s v="PILA AA ALCALINA NO RECARGABLES - ESM ARC- FAC"/>
    <n v="26111702"/>
    <s v="SELECCIÓN ABREVIADA SUBASTA INVERSA (NO DISPONIBLE)"/>
    <n v="2"/>
    <n v="2"/>
    <n v="10"/>
    <n v="8"/>
    <n v="8834.56"/>
    <s v="UNIDAD"/>
    <s v="NO SOLICITADAS"/>
  </r>
  <r>
    <x v="11"/>
    <s v="02-02-01-004-006"/>
    <s v="02-02-01-004-006-04"/>
    <s v="Materiales y suministros - Acumuladores, pilas y baterías primarias y sus partes y piezas"/>
    <s v="BATERÍAS PARA TALADROS INALÁMBRICOS  REF. DC 9096 DC 9099 DE 18 V"/>
    <n v="60104906"/>
    <s v="SELECCIÓN ABREVIADA SUBASTA INVERSA (NO DISPONIBLE)"/>
    <n v="2"/>
    <n v="3"/>
    <n v="16"/>
    <n v="4"/>
    <n v="608174.84"/>
    <s v="UNIDAD"/>
    <s v="NO SOLICITADAS"/>
  </r>
  <r>
    <x v="11"/>
    <s v="02-02-01-004-006"/>
    <s v="02-02-01-004-006-04"/>
    <s v="Materiales y suministros - Acumuladores, pilas y baterías primarias y sus partes y piezas"/>
    <s v="BATERIA MARINA 12 VOLTIOS PARA EQUIPO ETAA"/>
    <n v="26111700"/>
    <s v="MÍNIMA CUANTÍA"/>
    <n v="4"/>
    <n v="0"/>
    <n v="10"/>
    <n v="3"/>
    <n v="2117508.84"/>
    <s v="UNIDAD"/>
    <s v="NO SOLICITADAS"/>
  </r>
  <r>
    <x v="11"/>
    <s v="02-02-01-004-006"/>
    <s v="02-02-01-004-006-04"/>
    <s v="Materiales y suministros - Acumuladores, pilas y baterías primarias y sus partes y piezas"/>
    <s v="PILA DOBLE AA DE 1.5V X4 "/>
    <n v="26111702"/>
    <s v="MÍNIMA CUANTÍA"/>
    <n v="4"/>
    <n v="0"/>
    <n v="10"/>
    <n v="5"/>
    <n v="48758.5"/>
    <s v="UNIDAD"/>
    <s v="NO SOLICITADAS"/>
  </r>
  <r>
    <x v="11"/>
    <s v="02-02-01-004-006"/>
    <s v="02-02-01-004-006-04"/>
    <s v="Materiales y suministros - Acumuladores, pilas y baterías primarias y sus partes y piezas"/>
    <s v="PILA TRIPLE AAA DE 1.5V X4"/>
    <n v="26111702"/>
    <s v="MÍNIMA CUANTÍA"/>
    <n v="4"/>
    <n v="0"/>
    <n v="10"/>
    <n v="3"/>
    <n v="29255.100000000002"/>
    <s v="UNIDAD"/>
    <s v="NO SOLICITADAS"/>
  </r>
  <r>
    <x v="11"/>
    <s v="02-02-01-004-006"/>
    <s v="02-02-01-004-006-04"/>
    <s v="Materiales y suministros - Acumuladores, pilas y baterías primarias y sus partes y piezas"/>
    <s v="BATERÍAS PARA TALADROS INALÁMBRICOS  REF. DC 9096 DC 9099 DE 18 V"/>
    <n v="60104906"/>
    <s v="MÍNIMA CUANTÍA"/>
    <n v="5"/>
    <n v="0"/>
    <n v="10"/>
    <n v="2"/>
    <n v="304087.42"/>
    <s v="UNIDAD"/>
    <s v="NO SOLICITADAS"/>
  </r>
  <r>
    <x v="11"/>
    <s v="02-02-01-004-006"/>
    <s v="02-02-01-004-006-04"/>
    <s v="Materiales y suministros - Acumuladores, pilas y baterías primarias y sus partes y piezas"/>
    <s v="CARGADOR DE BATERIAS"/>
    <n v="26111704"/>
    <s v="SELECCIÓN ABREVIADA SUBASTA INVERSA (NO DISPONIBLE)"/>
    <n v="4"/>
    <n v="0"/>
    <n v="10"/>
    <n v="1"/>
    <n v="105987.92"/>
    <s v="UNIDAD"/>
    <s v="NO SOLICITADAS"/>
  </r>
  <r>
    <x v="11"/>
    <s v="02-02-01-004-006"/>
    <s v="02-02-01-004-006-05"/>
    <s v="Materiales y suministros - Lámparas eléctricas de incandescencia o descarga; lámparas de arco, equipo para alumbrado eléctrico; sus partes y piezas"/>
    <s v="BOMBILLO 1034"/>
    <n v="25172901"/>
    <s v="MÍNIMA CUANTÍA"/>
    <n v="2"/>
    <n v="3"/>
    <n v="10"/>
    <n v="120"/>
    <n v="300000"/>
    <s v="UNIDAD"/>
    <s v="NO SOLICITADAS"/>
  </r>
  <r>
    <x v="11"/>
    <s v="02-02-01-004-006"/>
    <s v="02-02-01-004-006-05"/>
    <s v="Materiales y suministros - Lámparas eléctricas de incandescencia o descarga; lámparas de arco, equipo para alumbrado eléctrico; sus partes y piezas"/>
    <s v="BOMBILLO 1141"/>
    <n v="25172901"/>
    <s v="MÍNIMA CUANTÍA"/>
    <n v="2"/>
    <n v="3"/>
    <n v="10"/>
    <n v="120"/>
    <n v="276000"/>
    <s v="UNIDAD"/>
    <s v="NO SOLICITADAS"/>
  </r>
  <r>
    <x v="11"/>
    <s v="02-02-01-004-006"/>
    <s v="02-02-01-004-006-05"/>
    <s v="Materiales y suministros - Lámparas eléctricas de incandescencia o descarga; lámparas de arco, equipo para alumbrado eléctrico; sus partes y piezas"/>
    <s v="BOMBILLO 158 12V"/>
    <n v="25172901"/>
    <s v="MÍNIMA CUANTÍA"/>
    <n v="2"/>
    <n v="3"/>
    <n v="10"/>
    <n v="120"/>
    <n v="156000"/>
    <s v="UNIDAD"/>
    <s v="NO SOLICITADAS"/>
  </r>
  <r>
    <x v="11"/>
    <s v="02-02-01-004-006"/>
    <s v="02-02-01-004-006-05"/>
    <s v="Materiales y suministros - Lámparas eléctricas de incandescencia o descarga; lámparas de arco, equipo para alumbrado eléctrico; sus partes y piezas"/>
    <s v="BOMBILLO 158 24V"/>
    <n v="25172901"/>
    <s v="MÍNIMA CUANTÍA"/>
    <n v="2"/>
    <n v="3"/>
    <n v="10"/>
    <n v="120"/>
    <n v="180000"/>
    <s v="UNIDAD"/>
    <s v="NO SOLICITADAS"/>
  </r>
  <r>
    <x v="11"/>
    <s v="02-02-01-004-006"/>
    <s v="02-02-01-004-006-05"/>
    <s v="Materiales y suministros - Lámparas eléctricas de incandescencia o descarga; lámparas de arco, equipo para alumbrado eléctrico; sus partes y piezas"/>
    <s v="BOMBILLO 67 DOBLE FILAMENTO"/>
    <n v="25172901"/>
    <s v="MÍNIMA CUANTÍA"/>
    <n v="2"/>
    <n v="3"/>
    <n v="10"/>
    <n v="120"/>
    <n v="180000"/>
    <s v="UNIDAD"/>
    <s v="NO SOLICITADAS"/>
  </r>
  <r>
    <x v="11"/>
    <s v="02-02-01-004-006"/>
    <s v="02-02-01-004-006-05"/>
    <s v="Materiales y suministros - Lámparas eléctricas de incandescencia o descarga; lámparas de arco, equipo para alumbrado eléctrico; sus partes y piezas"/>
    <s v="BOMBILLO 67 UN FILAMENTO"/>
    <n v="25172901"/>
    <s v="MÍNIMA CUANTÍA"/>
    <n v="2"/>
    <n v="3"/>
    <n v="10"/>
    <n v="120"/>
    <n v="180000"/>
    <s v="UNIDAD"/>
    <s v="NO SOLICITADAS"/>
  </r>
  <r>
    <x v="11"/>
    <s v="02-02-01-004-006"/>
    <s v="02-02-01-004-006-05"/>
    <s v="Materiales y suministros - Lámparas eléctricas de incandescencia o descarga; lámparas de arco, equipo para alumbrado eléctrico; sus partes y piezas"/>
    <s v="BOMBILLO H11"/>
    <n v="25172901"/>
    <s v="MÍNIMA CUANTÍA"/>
    <n v="2"/>
    <n v="3"/>
    <n v="10"/>
    <n v="120"/>
    <n v="2100000"/>
    <s v="UNIDAD"/>
    <s v="NO SOLICITADAS"/>
  </r>
  <r>
    <x v="11"/>
    <s v="02-02-01-004-006"/>
    <s v="02-02-01-004-006-05"/>
    <s v="Materiales y suministros - Lámparas eléctricas de incandescencia o descarga; lámparas de arco, equipo para alumbrado eléctrico; sus partes y piezas"/>
    <s v="BOMBILLO H3"/>
    <n v="25172901"/>
    <s v="MÍNIMA CUANTÍA"/>
    <n v="2"/>
    <n v="3"/>
    <n v="10"/>
    <n v="120"/>
    <n v="780000"/>
    <s v="UNIDAD"/>
    <s v="NO SOLICITADAS"/>
  </r>
  <r>
    <x v="11"/>
    <s v="02-02-01-004-006"/>
    <s v="02-02-01-004-006-05"/>
    <s v="Materiales y suministros - Lámparas eléctricas de incandescencia o descarga; lámparas de arco, equipo para alumbrado eléctrico; sus partes y piezas"/>
    <s v="BOMBILLO H4 TRICETA"/>
    <n v="25172901"/>
    <s v="MÍNIMA CUANTÍA"/>
    <n v="2"/>
    <n v="3"/>
    <n v="10"/>
    <n v="120"/>
    <n v="2040000"/>
    <s v="UNIDAD"/>
    <s v="NO SOLICITADAS"/>
  </r>
  <r>
    <x v="11"/>
    <s v="02-02-01-004-006"/>
    <s v="02-02-01-004-006-05"/>
    <s v="Materiales y suministros - Lámparas eléctricas de incandescencia o descarga; lámparas de arco, equipo para alumbrado eléctrico; sus partes y piezas"/>
    <s v="BOMBILLO H7 24V"/>
    <n v="25172901"/>
    <s v="MÍNIMA CUANTÍA"/>
    <n v="2"/>
    <n v="3"/>
    <n v="10"/>
    <n v="120"/>
    <n v="1860000"/>
    <s v="UNIDAD"/>
    <s v="NO SOLICITADAS"/>
  </r>
  <r>
    <x v="11"/>
    <s v="02-02-01-004-006"/>
    <s v="02-02-01-004-006-05"/>
    <s v="Materiales y suministros - Lámparas eléctricas de incandescencia o descarga; lámparas de arco, equipo para alumbrado eléctrico; sus partes y piezas"/>
    <s v="BOMBILLO P43"/>
    <n v="39121454"/>
    <s v="MÍNIMA CUANTÍA"/>
    <n v="2"/>
    <n v="3"/>
    <n v="10"/>
    <n v="120"/>
    <n v="1200000"/>
    <s v="UNIDAD"/>
    <s v="NO SOLICITADAS"/>
  </r>
  <r>
    <x v="11"/>
    <s v="02-02-01-004-006"/>
    <s v="02-02-01-004-006-05"/>
    <s v="Materiales y suministros - Lámparas eléctricas de incandescencia o descarga; lámparas de arco, equipo para alumbrado eléctrico; sus partes y piezas"/>
    <s v="BOMBILLO  80W 30V  TIPO CAMPANA BI PIN "/>
    <n v="42182007"/>
    <s v="MÍNIMA CUANTÍA"/>
    <n v="7"/>
    <n v="0"/>
    <n v="10"/>
    <n v="8"/>
    <n v="2779840"/>
    <s v="UNIDAD"/>
    <s v=""/>
  </r>
  <r>
    <x v="11"/>
    <s v="02-02-01-004-006"/>
    <s v="02-02-01-004-006-05"/>
    <s v="Materiales y suministros - Lámparas eléctricas de incandescencia o descarga; lámparas de arco, equipo para alumbrado eléctrico; sus partes y piezas"/>
    <s v="BOMBILLO LED ALTA POTENCIA GU-10 3000K - 12V 50W  LC (JEFSA)"/>
    <n v="39101600"/>
    <s v="MÍNIMA CUANTÍA"/>
    <n v="3"/>
    <n v="6"/>
    <n v="10"/>
    <n v="40"/>
    <n v="657094.79999999993"/>
    <s v="UNIDAD"/>
    <s v="NO SOLICITADAS"/>
  </r>
  <r>
    <x v="11"/>
    <s v="02-02-01-004-006"/>
    <s v="02-02-01-004-006-05"/>
    <s v="Materiales y suministros - Lámparas eléctricas de incandescencia o descarga; lámparas de arco, equipo para alumbrado eléctrico; sus partes y piezas"/>
    <s v="LAMPARAS PARA ALUMBRADO  / GAORI"/>
    <n v="39101601"/>
    <s v="SELECCIÓN ABREVIADA MENOR CUANTÍA"/>
    <n v="4"/>
    <n v="0"/>
    <n v="10"/>
    <n v="1"/>
    <n v="246501.62"/>
    <s v="UNIDAD"/>
    <s v="NO SOLICITADAS"/>
  </r>
  <r>
    <x v="11"/>
    <s v="02-02-01-004-006"/>
    <s v="02-02-01-004-006-05"/>
    <s v="Materiales y suministros - Lámparas eléctricas de incandescencia o descarga; lámparas de arco, equipo para alumbrado eléctrico; sus partes y piezas"/>
    <s v="LINTERNA RECARGABLE PARA CABEZA  SKU222447"/>
    <n v="39111610"/>
    <s v="MÍNIMA CUANTÍA"/>
    <n v="4"/>
    <n v="0"/>
    <n v="10"/>
    <n v="3"/>
    <n v="280255.5"/>
    <s v="UNIDAD"/>
    <s v="NO SOLICITADAS"/>
  </r>
  <r>
    <x v="11"/>
    <s v="02-02-01-004-006"/>
    <s v="02-02-01-004-006-05"/>
    <s v="Materiales y suministros - Lámparas eléctricas de incandescencia o descarga; lámparas de arco, equipo para alumbrado eléctrico; sus partes y piezas"/>
    <s v="Luces de Emergencia"/>
    <s v="39111706 "/>
    <s v="MÍNIMA CUANTÍA"/>
    <n v="4"/>
    <n v="0"/>
    <n v="10"/>
    <n v="4"/>
    <n v="716019.44"/>
    <s v="UNIDAD"/>
    <s v="NO SOLICITADAS"/>
  </r>
  <r>
    <x v="11"/>
    <s v="02-02-01-004-006"/>
    <s v="02-02-01-004-006-05"/>
    <s v="Materiales y suministros - Lámparas eléctricas de incandescencia o descarga; lámparas de arco, equipo para alumbrado eléctrico; sus partes y piezas"/>
    <s v="BOMBILLOS  AHORRADORES 25 W"/>
    <n v="39101600"/>
    <s v="MÍNIMA CUANTÍA"/>
    <n v="4"/>
    <n v="0"/>
    <n v="10"/>
    <n v="10"/>
    <n v="377895.10000000003"/>
    <s v="UNIDAD"/>
    <s v="NO SOLICITADAS"/>
  </r>
  <r>
    <x v="11"/>
    <s v="02-02-01-004-006"/>
    <s v="02-02-01-004-006-05"/>
    <s v="Materiales y suministros - Lámparas eléctricas de incandescencia o descarga; lámparas de arco, equipo para alumbrado eléctrico; sus partes y piezas"/>
    <s v="BOMBILLOS  AHORRADOR   45W"/>
    <n v="39101600"/>
    <s v="MÍNIMA CUANTÍA"/>
    <n v="4"/>
    <n v="0"/>
    <n v="10"/>
    <n v="5"/>
    <n v="210319.15000000002"/>
    <s v="UNIDAD"/>
    <s v="NO SOLICITADAS"/>
  </r>
  <r>
    <x v="11"/>
    <s v="02-02-01-004-006"/>
    <s v="02-02-01-004-006-05"/>
    <s v="Materiales y suministros - Lámparas eléctricas de incandescencia o descarga; lámparas de arco, equipo para alumbrado eléctrico; sus partes y piezas"/>
    <s v="BOMBILLOS  AHORRADORES 65W"/>
    <n v="39101600"/>
    <s v="MÍNIMA CUANTÍA"/>
    <n v="4"/>
    <n v="0"/>
    <n v="10"/>
    <n v="5"/>
    <n v="238851.1"/>
    <s v="UNIDAD"/>
    <s v="NO SOLICITADAS"/>
  </r>
  <r>
    <x v="11"/>
    <s v="02-02-01-004-006"/>
    <s v="02-02-01-004-006-05"/>
    <s v="Materiales y suministros - Lámparas eléctricas de incandescencia o descarga; lámparas de arco, equipo para alumbrado eléctrico; sus partes y piezas"/>
    <s v="LAMPARA EMERGENCIA LED 2 X 16 W 110V"/>
    <n v="39101600"/>
    <s v="SELECCIÓN ABREVIADA SUBASTA INVERSA (NO DISPONIBLE)"/>
    <n v="9"/>
    <n v="0"/>
    <n v="16"/>
    <n v="1"/>
    <n v="42293.81"/>
    <s v="UNIDAD"/>
    <s v="NO SOLICITADAS"/>
  </r>
  <r>
    <x v="11"/>
    <s v="02-02-01-004-006"/>
    <s v="02-02-01-004-006-05"/>
    <s v="Materiales y suministros - Lámparas eléctricas de incandescencia o descarga; lámparas de arco, equipo para alumbrado eléctrico; sus partes y piezas"/>
    <s v="LAMPARA LED ALUMBRADO PUBLICO (120V - 277V)- 60HZ -200W"/>
    <n v="39101600"/>
    <s v="SELECCIÓN ABREVIADA SUBASTA INVERSA (NO DISPONIBLE)"/>
    <n v="9"/>
    <n v="0"/>
    <n v="16"/>
    <n v="1"/>
    <n v="253767.6"/>
    <s v="UNIDAD"/>
    <s v="NO SOLICITADAS"/>
  </r>
  <r>
    <x v="11"/>
    <s v="02-02-01-004-006"/>
    <s v="02-02-01-004-006-05"/>
    <s v="Materiales y suministros - Lámparas eléctricas de incandescencia o descarga; lámparas de arco, equipo para alumbrado eléctrico; sus partes y piezas"/>
    <s v="LAMPARA LED ALUMBRADO PUBLICO (120V - 277V)- 60HZ -200W"/>
    <n v="39101600"/>
    <s v="SELECCIÓN ABREVIADA SUBASTA INVERSA (NO DISPONIBLE)"/>
    <n v="9"/>
    <n v="0"/>
    <n v="16"/>
    <n v="1"/>
    <n v="253767.6"/>
    <s v="UNIDAD"/>
    <s v="NO SOLICITADAS"/>
  </r>
  <r>
    <x v="11"/>
    <s v="02-02-01-004-006"/>
    <s v="02-02-01-004-006-05"/>
    <s v="Materiales y suministros - Lámparas eléctricas de incandescencia o descarga; lámparas de arco, equipo para alumbrado eléctrico; sus partes y piezas"/>
    <s v="TUBO LED 18W 120CM"/>
    <n v="39101605"/>
    <s v="SELECCIÓN ABREVIADA SUBASTA INVERSA (NO DISPONIBLE)"/>
    <n v="9"/>
    <n v="0"/>
    <n v="16"/>
    <n v="5"/>
    <n v="40930.949999999997"/>
    <s v="UNIDAD"/>
    <s v="NO SOLICITADAS"/>
  </r>
  <r>
    <x v="11"/>
    <s v="02-02-01-004-006"/>
    <s v="02-02-01-004-006-05"/>
    <s v="Materiales y suministros - Lámparas eléctricas de incandescencia o descarga; lámparas de arco, equipo para alumbrado eléctrico; sus partes y piezas"/>
    <s v="TUBO LED DE 9W"/>
    <n v="39101605"/>
    <s v="SELECCIÓN ABREVIADA SUBASTA INVERSA (NO DISPONIBLE)"/>
    <n v="9"/>
    <n v="0"/>
    <n v="16"/>
    <n v="5"/>
    <n v="33695.549999999996"/>
    <s v="UNIDAD"/>
    <s v="NO SOLICITADAS"/>
  </r>
  <r>
    <x v="11"/>
    <s v="02-02-01-004-006"/>
    <s v="02-02-01-004-006-05"/>
    <s v="Materiales y suministros - Lámparas eléctricas de incandescencia o descarga; lámparas de arco, equipo para alumbrado eléctrico; sus partes y piezas"/>
    <s v="REFLECTOR 50W LEDS"/>
    <n v="39111611"/>
    <s v="MÍNIMA CUANTÍA"/>
    <n v="9"/>
    <n v="3"/>
    <n v="10"/>
    <n v="17"/>
    <n v="967300"/>
    <s v="UNIDAD"/>
    <s v="NO SOLICITADAS"/>
  </r>
  <r>
    <x v="11"/>
    <s v="02-02-01-004-006"/>
    <s v="02-02-01-004-006-05"/>
    <s v="Materiales y suministros - Lámparas eléctricas de incandescencia o descarga; lámparas de arco, equipo para alumbrado eléctrico; sus partes y piezas"/>
    <s v="LAMPARA TIPO SPOT A TECHO"/>
    <n v="0"/>
    <s v="MÍNIMA CUANTÍA"/>
    <n v="9"/>
    <n v="2"/>
    <n v="16"/>
    <n v="1"/>
    <n v="1000000"/>
    <s v="UNIDAD"/>
    <s v="NO SOLICITADAS"/>
  </r>
  <r>
    <x v="11"/>
    <s v="02-02-01-004-006"/>
    <s v="02-02-01-004-006-09"/>
    <s v="Materiales y suministros - Otro equipo eléctrico y sus partes y piezas"/>
    <s v="SEÑALEROS BASTÓN LUMINOSO BICOLOR (ROJA Y VERDE) TRES SECUENCIAS O FUNCIONES - RECARGABLE - LINTERNA EN LA PARTE SUPERIOR DEL BASTÓN - MANGO ANTIDESLIZANTE - ELABORADO EN MATERIAL PLÁSTICO POLIPROPILENO - ILUMINACIÓN TIPO LED DE ALTA DENSIDAD - MIDE 36 CM DE LARGO - CARGADOR DE CORRIENTE (PARED)"/>
    <n v="42183041"/>
    <s v="MÍNIMA CUANTÍA"/>
    <n v="6"/>
    <n v="0"/>
    <n v="10"/>
    <n v="5"/>
    <n v="370000"/>
    <s v="UNIDAD"/>
    <s v=""/>
  </r>
  <r>
    <x v="11"/>
    <s v="02-02-01-004-006"/>
    <s v="02-02-01-004-006-09"/>
    <s v="Materiales y suministros - Otro equipo eléctrico y sus partes y piezas"/>
    <s v="SEÑALEROS BASTÓN LED - TAMAÑO 53 CM - DOBLE FUNCIÓN LUZ DE ALARMA INTERMITENTE Y LUZ ESTACIONARIA DE SEGURIDAD - PELÍCULA DE GRAN IMPACTO REFLECTANTE EN EL INTERIOR - LINTERNA A PRUEBA DE AGUA - LUMINED 1080 PORTABLE"/>
    <n v="42183041"/>
    <s v="MÍNIMA CUANTÍA"/>
    <n v="6"/>
    <n v="0"/>
    <n v="10"/>
    <n v="12"/>
    <n v="696000"/>
    <s v="UNIDAD"/>
    <s v=""/>
  </r>
  <r>
    <x v="11"/>
    <s v="02-02-01-004-006"/>
    <s v="02-02-01-004-006-09"/>
    <s v="Materiales y suministros - Otro equipo eléctrico y sus partes y piezas"/>
    <s v="SENSOR DE MOVIMIENTO DE TECHO 360°"/>
    <n v="39122236"/>
    <s v="SELECCIÓN ABREVIADA SUBASTA INVERSA (NO DISPONIBLE)"/>
    <n v="2"/>
    <n v="3"/>
    <n v="16"/>
    <n v="10"/>
    <n v="406194.4"/>
    <s v="UNIDAD"/>
    <s v="NO SOLICITADAS"/>
  </r>
  <r>
    <x v="11"/>
    <s v="02-02-01-004-006"/>
    <s v="02-02-01-004-006-09"/>
    <s v="Materiales y suministros - Otro equipo eléctrico y sus partes y piezas"/>
    <s v="SENSOR DE MOVIMIENTO PARED 180°"/>
    <n v="39122236"/>
    <s v="SELECCIÓN ABREVIADA SUBASTA INVERSA (NO DISPONIBLE)"/>
    <n v="2"/>
    <n v="3"/>
    <n v="16"/>
    <n v="10"/>
    <n v="311262"/>
    <s v="UNIDAD"/>
    <s v="NO SOLICITADAS"/>
  </r>
  <r>
    <x v="11"/>
    <s v="02-02-01-004-006"/>
    <s v="02-02-01-004-006-09"/>
    <s v="Materiales y suministros - Otro equipo eléctrico y sus partes y piezas"/>
    <s v="CAPACITOR DE ARRANQUE "/>
    <n v="32121500"/>
    <s v="MÍNIMA CUANTÍA"/>
    <n v="4"/>
    <n v="0"/>
    <n v="10"/>
    <n v="4"/>
    <n v="161868.51999999999"/>
    <s v="UNIDAD"/>
    <s v="NO SOLICITADAS"/>
  </r>
  <r>
    <x v="11"/>
    <s v="02-02-01-004-006"/>
    <s v="02-02-01-004-006-09"/>
    <s v="Materiales y suministros - Otro equipo eléctrico y sus partes y piezas"/>
    <s v="SENSOR DE MOVIMIENTO DE TECHO 360°"/>
    <n v="83101501"/>
    <s v="MÍNIMA CUANTÍA"/>
    <n v="4"/>
    <n v="0"/>
    <n v="10"/>
    <n v="4"/>
    <n v="162477.76000000001"/>
    <s v="UNIDAD"/>
    <s v="NO SOLICITADAS"/>
  </r>
  <r>
    <x v="11"/>
    <s v="02-02-01-004-006"/>
    <s v="02-02-01-004-006-09"/>
    <s v="Materiales y suministros - Otro equipo eléctrico y sus partes y piezas"/>
    <s v="SENSOR DE MOVIMIENTO PARED 180°"/>
    <n v="39122236"/>
    <s v="MÍNIMA CUANTÍA"/>
    <n v="4"/>
    <n v="0"/>
    <n v="10"/>
    <n v="4"/>
    <n v="124504.8"/>
    <s v="UNIDAD"/>
    <s v="NO SOLICITADAS"/>
  </r>
  <r>
    <x v="11"/>
    <s v="02-02-01-004-007"/>
    <s v="02-02-01-004-007-01"/>
    <s v="Materiales y suministros - Válvulas y tubos electrónicos; componentes electrónicos; sus partes y piezas"/>
    <s v="IMPULSOR ELECTRICO DE 50KM SOLAR"/>
    <n v="21101914"/>
    <s v="MÍNIMA CUANTÍA"/>
    <n v="4"/>
    <n v="0"/>
    <n v="10"/>
    <n v="1"/>
    <n v="704900.3"/>
    <s v="UNIDAD"/>
    <s v="NO SOLICITADAS"/>
  </r>
  <r>
    <x v="11"/>
    <s v="02-02-01-004-007"/>
    <s v="02-02-01-004-007-01"/>
    <s v="Materiales y suministros - Válvulas y tubos electrónicos; componentes electrónicos; sus partes y piezas"/>
    <s v="CONECTOR DE RESORTE 8 AWG 18 AWG."/>
    <n v="39121423"/>
    <s v="SELECCIÓN ABREVIADA SUBASTA INVERSA (NO DISPONIBLE)"/>
    <n v="9"/>
    <n v="0"/>
    <n v="16"/>
    <n v="42"/>
    <n v="195166.86"/>
    <s v="UNIDAD"/>
    <s v="NO SOLICITADAS"/>
  </r>
  <r>
    <x v="11"/>
    <s v="02-02-01-004-007"/>
    <s v="02-02-01-004-007-01"/>
    <s v="Materiales y suministros - Válvulas y tubos electrónicos; componentes electrónicos; sus partes y piezas"/>
    <s v="CONECTORES PARA DERIVACION DE AUTO DESFORRE SCOTCHLOK"/>
    <n v="39121409"/>
    <s v="SELECCIÓN ABREVIADA SUBASTA INVERSA (NO DISPONIBLE)"/>
    <n v="9"/>
    <n v="0"/>
    <n v="16"/>
    <n v="10"/>
    <n v="77447.199999999997"/>
    <s v="UNIDAD"/>
    <s v="NO SOLICITADAS"/>
  </r>
  <r>
    <x v="11"/>
    <s v="02-02-01-004-007"/>
    <s v="02-02-01-004-007-01"/>
    <s v="Materiales y suministros - Válvulas y tubos electrónicos; componentes electrónicos; sus partes y piezas"/>
    <s v="SALDO CPA 267 MATERIALES DE CONSTRUCCIÓN  "/>
    <n v="0"/>
    <n v="0"/>
    <n v="0"/>
    <n v="0"/>
    <n v="16"/>
    <n v="1"/>
    <n v="14315.94"/>
    <n v="0"/>
    <s v="NO SOLICITADAS"/>
  </r>
  <r>
    <x v="11"/>
    <s v="02-02-01-004-007"/>
    <s v="02-02-01-004-007-05"/>
    <s v="Materiales y suministros - Discos, cintas, dispositivos de almacenamiento en estado sólido no volátiles y otros medios, no grabados"/>
    <s v="MEMORIA USB DE 128 GB"/>
    <n v="43201813"/>
    <s v="MÍNIMA CUANTÍA"/>
    <n v="6"/>
    <n v="3"/>
    <n v="10"/>
    <n v="5"/>
    <n v="327845"/>
    <s v="UNIDAD"/>
    <s v="NO SOLICITADAS"/>
  </r>
  <r>
    <x v="11"/>
    <s v="02-02-01-004-007"/>
    <s v="02-02-01-004-007-05"/>
    <s v="Materiales y suministros - Discos, cintas, dispositivos de almacenamiento en estado sólido no volátiles y otros medios, no grabados"/>
    <s v="TORRE DVD REGRABABLE POR 100 UNIDADES"/>
    <n v="43201820"/>
    <s v="MÍNIMA CUANTÍA"/>
    <n v="6"/>
    <n v="3"/>
    <n v="10"/>
    <n v="1"/>
    <n v="89726"/>
    <s v="UNIDAD"/>
    <s v="NO SOLICITADAS"/>
  </r>
  <r>
    <x v="11"/>
    <s v="02-02-01-004-008"/>
    <s v="02-02-01-004-008-01"/>
    <s v="Materiales y suministros - Aparatos médicos y quirúrgicos y aparatos ortésicos y protésicos"/>
    <s v="JERINGA DE 10 CC (GACAS)"/>
    <n v="42142604"/>
    <s v="MÍNIMA CUANTÍA"/>
    <n v="4"/>
    <n v="0"/>
    <n v="10"/>
    <n v="51"/>
    <n v="30600"/>
    <s v="UNIDAD"/>
    <s v=""/>
  </r>
  <r>
    <x v="11"/>
    <s v="02-02-01-004-008"/>
    <s v="02-02-01-004-008-01"/>
    <s v="Materiales y suministros - Aparatos médicos y quirúrgicos y aparatos ortésicos y protésicos"/>
    <s v="SISTEMA DE VENOCLISIS PARA CANINOS (GACAS)"/>
    <n v="70122005"/>
    <s v="MÍNIMA CUANTÍA"/>
    <n v="4"/>
    <n v="0"/>
    <n v="10"/>
    <n v="8"/>
    <n v="16000"/>
    <s v="UNIDAD"/>
    <s v=""/>
  </r>
  <r>
    <x v="11"/>
    <s v="02-02-01-004-008"/>
    <s v="02-02-01-004-008-01"/>
    <s v="Materiales y suministros - Aparatos médicos y quirúrgicos y aparatos ortésicos y protésicos"/>
    <s v="CATETER VENOSO NUMERO 20 (GAORI)"/>
    <n v="42142536"/>
    <s v="MÍNIMA CUANTÍA"/>
    <n v="5"/>
    <n v="0"/>
    <n v="10"/>
    <n v="10"/>
    <n v="28000"/>
    <s v="UNIDAD"/>
    <s v=""/>
  </r>
  <r>
    <x v="11"/>
    <s v="02-02-01-004-008"/>
    <s v="02-02-01-004-008-01"/>
    <s v="Materiales y suministros - Aparatos médicos y quirúrgicos y aparatos ortésicos y protésicos"/>
    <s v="CATETER VENOSO NUMERO 22 (GAORI)"/>
    <n v="42142536"/>
    <s v="MÍNIMA CUANTÍA"/>
    <n v="5"/>
    <n v="0"/>
    <n v="10"/>
    <n v="10"/>
    <n v="28000"/>
    <s v="UNIDAD"/>
    <s v=""/>
  </r>
  <r>
    <x v="11"/>
    <s v="02-02-01-004-008"/>
    <s v="02-02-01-004-008-01"/>
    <s v="Materiales y suministros - Aparatos médicos y quirúrgicos y aparatos ortésicos y protésicos"/>
    <s v="ADQUISICIÓN DE CAMILLAS "/>
    <n v="56121201"/>
    <s v="MÍNIMA CUANTÍA"/>
    <n v="2"/>
    <n v="3"/>
    <n v="10"/>
    <n v="10"/>
    <n v="3836560"/>
    <s v="UNIDAD"/>
    <s v="NO SOLICITADAS"/>
  </r>
  <r>
    <x v="11"/>
    <s v="02-02-01-004-008"/>
    <s v="02-02-01-004-008-01"/>
    <s v="Materiales y suministros - Aparatos médicos y quirúrgicos y aparatos ortésicos y protésicos"/>
    <s v="CAMILLA PARA CONSULTORIO MÉDICO - SECCIÓN ESTRATÉGICA PATRIMONIO HISTÓRICO"/>
    <n v="42192207"/>
    <s v="MÍNIMA CUANTÍA"/>
    <n v="6"/>
    <n v="3"/>
    <n v="10"/>
    <n v="1"/>
    <n v="620000"/>
    <s v="UNIDAD"/>
    <s v="NO SOLICITADAS"/>
  </r>
  <r>
    <x v="11"/>
    <s v="02-02-01-004-008"/>
    <s v="02-02-01-004-008-01"/>
    <s v="Materiales y suministros - Aparatos médicos y quirúrgicos y aparatos ortésicos y protésicos"/>
    <s v="INMOVILIZADOR CERVICAL"/>
    <n v="42171801"/>
    <s v="MÍNIMA CUANTÍA"/>
    <n v="6"/>
    <n v="0"/>
    <n v="10"/>
    <n v="3"/>
    <n v="105000"/>
    <s v="UNIDAD"/>
    <s v=""/>
  </r>
  <r>
    <x v="11"/>
    <s v="02-02-01-004-008"/>
    <s v="02-02-01-004-008-01"/>
    <s v="Materiales y suministros - Aparatos médicos y quirúrgicos y aparatos ortésicos y protésicos"/>
    <s v="EQUIPO MICROGOTEO"/>
    <n v="41100510"/>
    <s v="MÍNIMA CUANTÍA"/>
    <n v="0"/>
    <n v="0"/>
    <n v="10"/>
    <n v="30"/>
    <n v="105000"/>
    <s v="UNIDAD"/>
    <s v="NO SOLICITADAS"/>
  </r>
  <r>
    <x v="11"/>
    <s v="02-02-01-004-008"/>
    <s v="02-02-01-004-008-01"/>
    <s v="Materiales y suministros - Aparatos médicos y quirúrgicos y aparatos ortésicos y protésicos"/>
    <s v="JERINGAS DESECHABLES"/>
    <n v="42142604"/>
    <s v="MÍNIMA CUANTÍA"/>
    <n v="0"/>
    <n v="0"/>
    <n v="10"/>
    <n v="59"/>
    <n v="88500"/>
    <s v="UNIDAD"/>
    <s v="NO SOLICITADAS"/>
  </r>
  <r>
    <x v="11"/>
    <s v="02-02-01-004-008"/>
    <s v="02-02-01-004-008-02"/>
    <s v="Materiales y suministros - Instrumentos y aparatos de medición, verificación, análisis, de navegación y para otros fines (excepto instrumentos ópticos); instrumentos de control de procesos industriales, sus partes, piezas y accesorios"/>
    <s v="TERMÓMETRO DIGITAL INFRAROJO"/>
    <n v="42182200"/>
    <s v="MÍNIMA CUANTÍA"/>
    <n v="2"/>
    <n v="3"/>
    <n v="16"/>
    <n v="9"/>
    <n v="369000"/>
    <s v="UNIDAD"/>
    <s v="NO SOLICITADAS"/>
  </r>
  <r>
    <x v="11"/>
    <s v="02-02-01-004-008"/>
    <s v="02-02-01-004-008-02"/>
    <s v="Materiales y suministros - Instrumentos y aparatos de medición, verificación, análisis, de navegación y para otros fines (excepto instrumentos ópticos); instrumentos de control de procesos industriales, sus partes, piezas y accesorios"/>
    <s v="TERMOMETRO (GACAS)"/>
    <n v="42182201"/>
    <s v="MÍNIMA CUANTÍA"/>
    <n v="4"/>
    <n v="0"/>
    <n v="10"/>
    <n v="1"/>
    <n v="26000"/>
    <s v="UNIDAD"/>
    <s v=""/>
  </r>
  <r>
    <x v="11"/>
    <s v="02-02-01-004-008"/>
    <s v="02-02-01-004-008-02"/>
    <s v="Materiales y suministros - Instrumentos y aparatos de medición, verificación, análisis, de navegación y para otros fines (excepto instrumentos ópticos); instrumentos de control de procesos industriales, sus partes, piezas y accesorios"/>
    <s v="TERMOHIGROMETRO  SERV HISTORIAS CLINICAS"/>
    <n v="41112114"/>
    <s v="SELECCIÓN ABREVIADA MENOR CUANTÍA"/>
    <n v="2"/>
    <n v="2"/>
    <n v="10"/>
    <n v="3"/>
    <n v="194843.46"/>
    <s v="UNIDAD"/>
    <s v="NO SOLICITADAS"/>
  </r>
  <r>
    <x v="11"/>
    <s v="02-02-01-004-008"/>
    <s v="02-02-01-004-008-02"/>
    <s v="Materiales y suministros - Instrumentos y aparatos de medición, verificación, análisis, de navegación y para otros fines (excepto instrumentos ópticos); instrumentos de control de procesos industriales, sus partes, piezas y accesorios"/>
    <s v="MEDIDOR DE ENERGIA TRIFASICO"/>
    <n v="39122305"/>
    <s v="SELECCIÓN ABREVIADA SUBASTA INVERSA (NO DISPONIBLE)"/>
    <n v="9"/>
    <n v="0"/>
    <n v="16"/>
    <n v="4"/>
    <n v="546399.43999999994"/>
    <s v="UNIDAD"/>
    <s v="NO SOLICITADAS"/>
  </r>
  <r>
    <x v="11"/>
    <s v="02-02-01-004-008"/>
    <s v="02-02-01-004-008-02"/>
    <s v="Materiales y suministros - Instrumentos y aparatos de medición, verificación, análisis, de navegación y para otros fines (excepto instrumentos ópticos); instrumentos de control de procesos industriales, sus partes, piezas y accesorios"/>
    <s v="SALDO CPA 267 MATERIALES DE CONSTRUCCIÓN  "/>
    <n v="0"/>
    <n v="0"/>
    <n v="0"/>
    <n v="0"/>
    <n v="16"/>
    <n v="1"/>
    <n v="28592.560000000001"/>
    <n v="0"/>
    <s v="NO SOLICITADAS"/>
  </r>
  <r>
    <x v="11"/>
    <s v="02-02-01-004-008"/>
    <s v="02-02-01-004-008-03"/>
    <s v="Materiales y suministros - Instrumentos ópticos y equipo fotográfico; partes, piezas y accesorios"/>
    <s v="TARJETA DE MEMORIA SDXC 128 GB CLASE 10"/>
    <n v="45121600"/>
    <s v="SELECCIÓN ABREVIADA MENOR CUANTÍA"/>
    <n v="1"/>
    <n v="3"/>
    <n v="10"/>
    <n v="2"/>
    <n v="166283.46"/>
    <s v="UNIDAD"/>
    <s v="NO SOLICITADAS"/>
  </r>
  <r>
    <x v="11"/>
    <s v="02-02-01-004-008"/>
    <s v="02-02-01-004-008-03"/>
    <s v="Materiales y suministros - Instrumentos ópticos y equipo fotográfico; partes, piezas y accesorios"/>
    <s v="BATERÍAS PARA CÁMARA 5D"/>
    <n v="26111711"/>
    <s v="SELECCIÓN ABREVIADA MENOR CUANTÍA"/>
    <n v="1"/>
    <n v="3"/>
    <n v="10"/>
    <n v="2"/>
    <n v="546650.30000000005"/>
    <s v="UNIDAD"/>
    <s v="NO SOLICITADAS"/>
  </r>
  <r>
    <x v="11"/>
    <s v="02-02-01-004-008"/>
    <s v="02-02-01-004-008-03"/>
    <s v="Materiales y suministros - Instrumentos ópticos y equipo fotográfico; partes, piezas y accesorios"/>
    <s v="MEMORIA MICRO SD SAMSUNG 128GB CLASE 10 U3 100MBS ULTRAHD 4K"/>
    <n v="45121600"/>
    <s v="SELECCIÓN ABREVIADA MENOR CUANTÍA"/>
    <n v="1"/>
    <n v="3"/>
    <n v="10"/>
    <n v="4"/>
    <n v="366163"/>
    <s v="UNIDAD"/>
    <s v="NO SOLICITADAS"/>
  </r>
  <r>
    <x v="11"/>
    <s v="02-02-01-004-008"/>
    <s v="02-02-01-004-008-03"/>
    <s v="Materiales y suministros - Instrumentos ópticos y equipo fotográfico; partes, piezas y accesorios"/>
    <s v="BATERÍA PARA CÁMARA TIPO GO PRO"/>
    <n v="26111711"/>
    <s v="SELECCIÓN ABREVIADA MENOR CUANTÍA"/>
    <n v="1"/>
    <n v="3"/>
    <n v="10"/>
    <n v="4"/>
    <n v="725376.4"/>
    <s v="UNIDAD"/>
    <s v="NO SOLICITADAS"/>
  </r>
  <r>
    <x v="11"/>
    <s v="02-02-01-004-008"/>
    <s v="02-02-01-004-008-03"/>
    <s v="Materiales y suministros - Instrumentos ópticos y equipo fotográfico; partes, piezas y accesorios"/>
    <s v="BATERÍA PARA CÁMARA CANON LP-E6"/>
    <n v="26111711"/>
    <s v="SELECCIÓN ABREVIADA MENOR CUANTÍA"/>
    <n v="1"/>
    <n v="3"/>
    <n v="10"/>
    <n v="4"/>
    <n v="1045315.04"/>
    <s v="UNIDAD"/>
    <s v="NO SOLICITADAS"/>
  </r>
  <r>
    <x v="11"/>
    <s v="02-02-01-004-008"/>
    <s v="02-02-01-004-008-03"/>
    <s v="Materiales y suministros - Instrumentos ópticos y equipo fotográfico; partes, piezas y accesorios"/>
    <s v="LUCES LED"/>
    <n v="39101601"/>
    <s v="SELECCIÓN ABREVIADA MENOR CUANTÍA"/>
    <n v="1"/>
    <n v="3"/>
    <n v="10"/>
    <n v="3"/>
    <n v="1152892.23"/>
    <s v="UNIDAD"/>
    <s v="NO SOLICITADAS"/>
  </r>
  <r>
    <x v="11"/>
    <s v="02-02-01-004-008"/>
    <s v="02-02-01-004-008-03"/>
    <s v="Materiales y suministros - Instrumentos ópticos y equipo fotográfico; partes, piezas y accesorios"/>
    <s v="PILAS DOBLE AA CON CARGADOR"/>
    <n v="26111711"/>
    <s v="SELECCIÓN ABREVIADA MENOR CUANTÍA"/>
    <n v="1"/>
    <n v="3"/>
    <n v="10"/>
    <n v="2"/>
    <n v="116332.02"/>
    <s v="UNIDAD"/>
    <s v="NO SOLICITADAS"/>
  </r>
  <r>
    <x v="11"/>
    <s v="02-02-01-004-008"/>
    <s v="02-02-01-004-008-03"/>
    <s v="Materiales y suministros - Instrumentos ópticos y equipo fotográfico; partes, piezas y accesorios"/>
    <s v="LUZ LED"/>
    <n v="39101601"/>
    <s v="SELECCIÓN ABREVIADA MENOR CUANTÍA"/>
    <n v="1"/>
    <n v="3"/>
    <n v="10"/>
    <n v="1"/>
    <n v="239063.86"/>
    <s v="UNIDAD"/>
    <s v="NO SOLICITADAS"/>
  </r>
  <r>
    <x v="11"/>
    <s v="02-02-01-004-008"/>
    <s v="02-02-01-004-008-03"/>
    <s v="Materiales y suministros - Instrumentos ópticos y equipo fotográfico; partes, piezas y accesorios"/>
    <s v="BATERÍAS DE LITIO"/>
    <n v="26111711"/>
    <s v="SELECCIÓN ABREVIADA MENOR CUANTÍA"/>
    <n v="1"/>
    <n v="3"/>
    <n v="10"/>
    <n v="2"/>
    <n v="169020.46"/>
    <s v="UNIDAD"/>
    <s v="NO SOLICITADAS"/>
  </r>
  <r>
    <x v="11"/>
    <s v="02-02-01-004-008"/>
    <s v="02-02-01-004-008-03"/>
    <s v="Materiales y suministros - Instrumentos ópticos y equipo fotográfico; partes, piezas y accesorios"/>
    <s v="MEMORIA MICRO SD DE  128GB"/>
    <n v="45121600"/>
    <s v="SELECCIÓN ABREVIADA MENOR CUANTÍA"/>
    <n v="1"/>
    <n v="3"/>
    <n v="10"/>
    <n v="2"/>
    <n v="192572.94"/>
    <s v="UNIDAD"/>
    <s v="NO SOLICITADAS"/>
  </r>
  <r>
    <x v="11"/>
    <s v="02-02-01-004-008"/>
    <s v="02-02-01-004-008-03"/>
    <s v="Materiales y suministros - Instrumentos ópticos y equipo fotográfico; partes, piezas y accesorios"/>
    <s v="BOLSO CASE"/>
    <s v="45121617 "/>
    <s v="SELECCIÓN ABREVIADA MENOR CUANTÍA"/>
    <n v="1"/>
    <n v="3"/>
    <n v="10"/>
    <n v="1"/>
    <n v="386840.44"/>
    <s v="UNIDAD"/>
    <s v="NO SOLICITADAS"/>
  </r>
  <r>
    <x v="11"/>
    <s v="02-02-01-004-008"/>
    <s v="02-02-01-004-008-03"/>
    <s v="Materiales y suministros - Instrumentos ópticos y equipo fotográfico; partes, piezas y accesorios"/>
    <s v="TARJETA DE MEMORIA MICRO SD CON ADAPTADOR DE 128GB / CLASE 10/U3"/>
    <n v="45121600"/>
    <s v="SELECCIÓN ABREVIADA MENOR CUANTÍA"/>
    <n v="1"/>
    <n v="3"/>
    <n v="10"/>
    <n v="18"/>
    <n v="1950162.48"/>
    <s v="UNIDAD"/>
    <s v="NO SOLICITADAS"/>
  </r>
  <r>
    <x v="11"/>
    <s v="02-02-01-004-008"/>
    <s v="02-02-01-004-008-03"/>
    <s v="Materiales y suministros - Instrumentos ópticos y equipo fotográfico; partes, piezas y accesorios"/>
    <s v="TARJETAS DE MEMORIA CÁMARA VIDEO XQD"/>
    <n v="45121600"/>
    <s v="SELECCIÓN ABREVIADA MENOR CUANTÍA"/>
    <n v="1"/>
    <n v="3"/>
    <n v="10"/>
    <n v="2"/>
    <n v="1503219.9"/>
    <s v="UNIDAD"/>
    <s v="NO SOLICITADAS"/>
  </r>
  <r>
    <x v="11"/>
    <s v="02-02-01-004-008"/>
    <s v="02-02-01-004-008-03"/>
    <s v="Materiales y suministros - Instrumentos ópticos y equipo fotográfico; partes, piezas y accesorios"/>
    <s v="TARJETA DE MEMORIA CÁMARA FOTOGRÁFICA"/>
    <n v="45121600"/>
    <s v="SELECCIÓN ABREVIADA MENOR CUANTÍA"/>
    <n v="1"/>
    <n v="3"/>
    <n v="10"/>
    <n v="3"/>
    <n v="416840.33999999997"/>
    <s v="UNIDAD"/>
    <s v="NO SOLICITADAS"/>
  </r>
  <r>
    <x v="11"/>
    <s v="02-02-01-004-008"/>
    <s v="02-02-01-004-008-03"/>
    <s v="Materiales y suministros - Instrumentos ópticos y equipo fotográfico; partes, piezas y accesorios"/>
    <s v="BATERÍA PARA CÁMARAS GO PRO"/>
    <n v="26111711"/>
    <s v="SELECCIÓN ABREVIADA MENOR CUANTÍA"/>
    <n v="1"/>
    <n v="3"/>
    <n v="10"/>
    <n v="6"/>
    <n v="1021998.1799999999"/>
    <s v="UNIDAD"/>
    <s v="NO SOLICITADAS"/>
  </r>
  <r>
    <x v="11"/>
    <s v="02-02-01-004-008"/>
    <s v="02-02-01-004-008-03"/>
    <s v="Materiales y suministros - Instrumentos ópticos y equipo fotográfico; partes, piezas y accesorios"/>
    <s v="BATERÍA PARA CÁMARAS SONY NP- FZ100"/>
    <n v="26111711"/>
    <s v="SELECCIÓN ABREVIADA MENOR CUANTÍA"/>
    <n v="1"/>
    <n v="3"/>
    <n v="10"/>
    <n v="4"/>
    <n v="1095204.6000000001"/>
    <s v="UNIDAD"/>
    <s v="NO SOLICITADAS"/>
  </r>
  <r>
    <x v="11"/>
    <s v="02-02-01-004-009"/>
    <s v="02-02-01-004-009-01"/>
    <s v="Materiales y suministros - Vehículos automotores, remolques y semirremolques; y sus partes, piezas y accesorios"/>
    <s v="KIT DE CARRETERA (GACAR)"/>
    <n v="25191513"/>
    <s v="MÍNIMA CUANTÍA"/>
    <n v="6"/>
    <n v="0"/>
    <n v="10"/>
    <n v="15"/>
    <n v="1005000"/>
    <s v="UNIDAD"/>
    <s v=""/>
  </r>
  <r>
    <x v="11"/>
    <s v="02-02-01-004-009"/>
    <s v="02-02-01-004-009-01"/>
    <s v="Materiales y suministros - Vehículos automotores, remolques y semirremolques; y sus partes, piezas y accesorios"/>
    <s v="JUEGO DE PASTILLAS DE DISCO DE FRENO DELANTERO PARA POLARIS 500 2012"/>
    <n v="25171713"/>
    <s v="MÍNIMA CUANTÍA"/>
    <n v="6"/>
    <n v="0"/>
    <n v="10"/>
    <n v="1"/>
    <n v="395000"/>
    <s v="UNIDAD"/>
    <s v="NO SOLICITADAS"/>
  </r>
  <r>
    <x v="11"/>
    <s v="02-02-01-004-009"/>
    <s v="02-02-01-004-009-01"/>
    <s v="Materiales y suministros - Vehículos automotores, remolques y semirremolques; y sus partes, piezas y accesorios"/>
    <s v="JUEGO DE PASTILLAS DE DISCO DE FRENO TRASERO PARA POLARIS 500 2012"/>
    <n v="25171713"/>
    <s v="MÍNIMA CUANTÍA"/>
    <n v="6"/>
    <n v="0"/>
    <n v="10"/>
    <n v="1"/>
    <n v="395000"/>
    <s v="UNIDAD"/>
    <s v="NO SOLICITADAS"/>
  </r>
  <r>
    <x v="11"/>
    <s v="02-02-01-004-009"/>
    <s v="02-02-01-004-009-01"/>
    <s v="Materiales y suministros - Vehículos automotores, remolques y semirremolques; y sus partes, piezas y accesorios"/>
    <s v="KIT DE CLUTCH PARA YAMAHA XTZ 250"/>
    <n v="26111900"/>
    <s v="MÍNIMA CUANTÍA"/>
    <n v="6"/>
    <n v="0"/>
    <n v="10"/>
    <n v="1"/>
    <n v="210000"/>
    <s v="UNIDAD"/>
    <s v="NO SOLICITADAS"/>
  </r>
  <r>
    <x v="11"/>
    <s v="02-02-01-004-009"/>
    <s v="02-02-01-004-009-01"/>
    <s v="Materiales y suministros - Vehículos automotores, remolques y semirremolques; y sus partes, piezas y accesorios"/>
    <s v="CORREA DE ALTERNADOR PARA NQR RDW FA 2015"/>
    <n v="26111802"/>
    <s v="MÍNIMA CUANTÍA"/>
    <n v="6"/>
    <n v="0"/>
    <n v="10"/>
    <n v="3"/>
    <n v="285000"/>
    <s v="UNIDAD"/>
    <s v="NO SOLICITADAS"/>
  </r>
  <r>
    <x v="11"/>
    <s v="02-02-01-004-009"/>
    <s v="02-02-01-004-009-01"/>
    <s v="Materiales y suministros - Vehículos automotores, remolques y semirremolques; y sus partes, piezas y accesorios"/>
    <s v="CORREA DE ALTERNADOR PARA D-MAX 2.5 4X4"/>
    <n v="26111802"/>
    <s v="MÍNIMA CUANTÍA"/>
    <n v="6"/>
    <n v="0"/>
    <n v="10"/>
    <n v="4"/>
    <n v="180000"/>
    <s v="UNIDAD"/>
    <s v="NO SOLICITADAS"/>
  </r>
  <r>
    <x v="11"/>
    <s v="02-02-01-004-009"/>
    <s v="02-02-01-004-009-01"/>
    <s v="Materiales y suministros - Vehículos automotores, remolques y semirremolques; y sus partes, piezas y accesorios"/>
    <s v="CORREA DE ALTERNADOR PARA D-MAX 3.0 4X4 2007"/>
    <n v="26111802"/>
    <s v="MÍNIMA CUANTÍA"/>
    <n v="6"/>
    <n v="0"/>
    <n v="10"/>
    <n v="1"/>
    <n v="45000"/>
    <s v="UNIDAD"/>
    <s v="NO SOLICITADAS"/>
  </r>
  <r>
    <x v="11"/>
    <s v="02-02-01-004-009"/>
    <s v="02-02-01-004-009-01"/>
    <s v="Materiales y suministros - Vehículos automotores, remolques y semirremolques; y sus partes, piezas y accesorios"/>
    <s v="CILINDRO DE FRENO PARA D-MAX 2.5 4X4"/>
    <n v="25191700"/>
    <s v="MÍNIMA CUANTÍA"/>
    <n v="6"/>
    <n v="0"/>
    <n v="10"/>
    <n v="2"/>
    <n v="110000"/>
    <s v="UNIDAD"/>
    <s v="NO SOLICITADAS"/>
  </r>
  <r>
    <x v="11"/>
    <s v="02-02-01-004-009"/>
    <s v="02-02-01-004-009-01"/>
    <s v="Materiales y suministros - Vehículos automotores, remolques y semirremolques; y sus partes, piezas y accesorios"/>
    <s v="JUEGO DE EJES TRASEROS PARA POLARIS 500 2012"/>
    <n v="26111512"/>
    <s v="MÍNIMA CUANTÍA"/>
    <n v="6"/>
    <n v="0"/>
    <n v="10"/>
    <n v="1"/>
    <n v="2900000"/>
    <s v="UNIDAD"/>
    <s v="NO SOLICITADAS"/>
  </r>
  <r>
    <x v="11"/>
    <s v="02-02-01-004-009"/>
    <s v="02-02-01-004-009-01"/>
    <s v="Materiales y suministros - Vehículos automotores, remolques y semirremolques; y sus partes, piezas y accesorios"/>
    <s v="JUEGO DE RODAMIENTOS DELANTERO PARA POLARIS 500 2012"/>
    <n v="31171500"/>
    <s v="MÍNIMA CUANTÍA"/>
    <n v="6"/>
    <n v="0"/>
    <n v="10"/>
    <n v="1"/>
    <n v="410000"/>
    <s v="UNIDAD"/>
    <s v="NO SOLICITADAS"/>
  </r>
  <r>
    <x v="11"/>
    <s v="02-02-01-004-009"/>
    <s v="02-02-01-004-009-01"/>
    <s v="Materiales y suministros - Vehículos automotores, remolques y semirremolques; y sus partes, piezas y accesorios"/>
    <s v="JUEGO DE RODAMIENTOS TRASERO PARA POLARIS 500 2012"/>
    <n v="31171500"/>
    <s v="MÍNIMA CUANTÍA"/>
    <n v="6"/>
    <n v="0"/>
    <n v="10"/>
    <n v="1"/>
    <n v="435000"/>
    <s v="UNIDAD"/>
    <s v="NO SOLICITADAS"/>
  </r>
  <r>
    <x v="11"/>
    <s v="02-02-02-005-004"/>
    <s v="02-02-02-005-004-01-1"/>
    <s v="Adquisición de servicios - Servicios generales de construcción de edificaciones residenciales"/>
    <s v="VF.2021 MANTENIMIENTO GASODOMÉSTICOS Y REDES DE GAS DOMICILIARIA  "/>
    <n v="72154019"/>
    <s v="MÍNIMA CUANTÍA"/>
    <n v="2"/>
    <n v="10"/>
    <n v="16"/>
    <n v="1"/>
    <n v="40068000"/>
    <s v="GLOBAL"/>
    <s v="SI APROBADAS"/>
  </r>
  <r>
    <x v="11"/>
    <s v="02-02-02-005-004"/>
    <s v="02-02-02-005-004-01-1"/>
    <s v="Adquisición de servicios - Servicios generales de construcción de edificaciones residenciales"/>
    <s v="MANTENIMIENTO GASODOMÉSTICOS Y REDES DE GAS DOMICILIARIA  "/>
    <n v="72154019"/>
    <s v="MÍNIMA CUANTÍA"/>
    <n v="2"/>
    <n v="10"/>
    <n v="16"/>
    <n v="1"/>
    <n v="28200000"/>
    <s v="GLOBAL"/>
    <s v="NO SOLICITADAS"/>
  </r>
  <r>
    <x v="11"/>
    <s v="02-02-02-005-004"/>
    <s v="02-02-02-005-004-01-1"/>
    <s v="Adquisición de servicios - Servicios generales de construcción de edificaciones residenciales"/>
    <s v="VF. 2021 MANTENIMIENTO MEJORATIVO, REPARACIÓN Y ADECUACIÓN DE LOS ALOJAMIENTOS MILITARES DE OFICIALES Y SUBOFICIALES DE LA FUERZA AÉREA COLOMBIANA EN LA GUARNICIÓN BOGOTÁ D.C. "/>
    <n v="72102900"/>
    <s v="SELECCIÓN ABREVIADA MENOR CUANTÍA"/>
    <n v="2"/>
    <n v="10"/>
    <n v="16"/>
    <n v="1"/>
    <n v="159000000"/>
    <s v="GLOBAL"/>
    <s v="SI APROBADAS"/>
  </r>
  <r>
    <x v="11"/>
    <s v="02-02-02-005-004"/>
    <s v="02-02-02-005-004-01-1"/>
    <s v="Adquisición de servicios - Servicios generales de construcción de edificaciones residenciales"/>
    <s v="MANTENIMIENTO MEJORATIVO, REPARACIÓN Y ADECUACIÓN DE LOS ALOJAMIENTOS MILITARES DE OFICIALES Y SUBOFICIALES DE LA FUERZA AÉREA COLOMBIANA EN LA GUARNICIÓN BOGOTÁ D.C."/>
    <n v="72102900"/>
    <n v="0"/>
    <n v="0"/>
    <n v="0"/>
    <n v="16"/>
    <n v="1"/>
    <n v="22000000"/>
    <s v="GLOBAL"/>
    <s v="NO SOLICITADAS"/>
  </r>
  <r>
    <x v="11"/>
    <s v="02-02-02-005-004"/>
    <s v="02-02-02-005-004-01-1"/>
    <s v="Adquisición de servicios - Servicios generales de construcción de edificaciones residenciales"/>
    <s v="MANTENIMIENTO MEJORATIVO, REPARACIÓN Y ADECUACIÓN DE LOS ALOJAMIENTOS MILITARES DE OFICIALES Y SUBOFICIALES DE LA FUERZA AÉREA COLOMBIANA EN LA GUARNICIÓN BOGOTÁ D.C."/>
    <n v="70111503"/>
    <s v="MÍNIMA CUANTÍA"/>
    <n v="2"/>
    <n v="10"/>
    <n v="16"/>
    <n v="1"/>
    <n v="28000000"/>
    <s v="GLOBAL"/>
    <s v="NO SOLICITADAS"/>
  </r>
  <r>
    <x v="11"/>
    <s v="02-02-02-005-004"/>
    <s v="02-02-02-005-004-01-1"/>
    <s v="Adquisición de servicios - Servicios generales de construcción de edificaciones residenciales"/>
    <s v="MANTENIMIENTO GASODOMÉSTICOS Y REDES DE GAS DOMICILIARIA"/>
    <n v="72154019"/>
    <s v="MÍNIMA CUANTÍA"/>
    <n v="2"/>
    <n v="10"/>
    <n v="16"/>
    <n v="1"/>
    <n v="18000000"/>
    <s v="GLOBAL"/>
    <s v="NO SOLICITADAS"/>
  </r>
  <r>
    <x v="11"/>
    <s v="02-02-02-005-004"/>
    <s v="02-02-02-005-004-01-1"/>
    <s v="Adquisición de servicios - Servicios generales de construcción de edificaciones residenciales"/>
    <s v="MANTENIMIENTO MEJORATIVO, REPARACIÓN Y ADECUACIÓN DE LOS ALOJAMIENTOS MILITARES DE OFICIALES Y SUBOFICIALES DE LA FUERZA AÉREA COLOMBIANA EN LA GUARNICIÓN BOGOTÁ D.C. (FINAL VIGENCIA 2021 - AMARRE VF 2022) "/>
    <n v="72102900"/>
    <n v="0"/>
    <n v="0"/>
    <n v="0"/>
    <n v="16"/>
    <n v="1"/>
    <n v="76900000"/>
    <s v="GLOBAL"/>
    <s v=""/>
  </r>
  <r>
    <x v="11"/>
    <s v="02-02-02-005-004"/>
    <s v="02-02-02-005-004-01-1"/>
    <s v="Adquisición de servicios - Servicios generales de construcción de edificaciones residenciales"/>
    <s v="AMARRE VF.2022 MANTENIMIENTO MEJORATIVO, REPARACION Y ADECUACIÓN DE LOS ALOJAMIENTOS MILITARES DE OFICIALES Y SUBOFICIALES DE LA FUERZA AÉREA COLOMBIANA. GAAMA"/>
    <n v="0"/>
    <n v="0"/>
    <n v="0"/>
    <n v="0"/>
    <n v="16"/>
    <n v="1"/>
    <n v="4396600.9000000004"/>
    <s v="GLOBAL"/>
    <s v="NO SOLICITADAS"/>
  </r>
  <r>
    <x v="11"/>
    <s v="02-02-02-005-004"/>
    <s v="02-02-02-005-004-01-1"/>
    <s v="Adquisición de servicios - Servicios generales de construcción de edificaciones residenciales"/>
    <s v="MANTENIMIENTO Y ALOJAMIENTO VIVIENDA MILITAR GAAMA"/>
    <n v="72101507"/>
    <s v="MÍNIMA CUANTÍA"/>
    <n v="8"/>
    <n v="2"/>
    <n v="16"/>
    <n v="1"/>
    <n v="60120000"/>
    <s v="GLOBAL"/>
    <s v="NO SOLICITADAS"/>
  </r>
  <r>
    <x v="11"/>
    <s v="02-02-02-005-004"/>
    <s v="02-02-02-005-004-01-1"/>
    <s v="Adquisición de servicios - Servicios generales de construcción de edificaciones residenciales"/>
    <s v="AMARRE VF.2022 MANTENIMIENTO MEJORATIVO, REPARACION Y ADECUACIÓN DE LOS ALOJAMIENTOS MILITARES DE OFICIALES Y SUBOFICIALES DE LA FUERZA AÉREA COLOMBIANA. GAORI"/>
    <n v="0"/>
    <n v="0"/>
    <n v="0"/>
    <n v="0"/>
    <n v="10"/>
    <n v="1"/>
    <n v="17600113.5"/>
    <s v="GLOBAL"/>
    <s v=""/>
  </r>
  <r>
    <x v="11"/>
    <s v="02-02-02-005-004"/>
    <s v="02-02-02-005-004-01-1"/>
    <s v="Adquisición de servicios - Servicios generales de construcción de edificaciones residenciales"/>
    <s v="SALDO CPA 243 MANTENIMIENTO MEJORATIVO, REPARACION Y ADECUACIÓN DE LOS ALOJAMIENTOS MILITARES DE OFICIALES Y SUBOFICIALES DE LA FUERZA AÉREA COLOMBIANA. GAAMA"/>
    <n v="0"/>
    <n v="0"/>
    <n v="0"/>
    <n v="0"/>
    <n v="16"/>
    <n v="1"/>
    <n v="1483399.1"/>
    <s v="GLOBAL"/>
    <s v="NO SOLICITADAS"/>
  </r>
  <r>
    <x v="11"/>
    <s v="02-02-02-005-004"/>
    <s v="02-02-02-005-004-01-2"/>
    <s v="Adquisición de servicios - Servicios generales de construcción de edificaciones no residenciales"/>
    <s v="VF. 2021 MANTENIMIENTO CORRECTIVO DE LAS DEPENDENCIAS EXTERNAS ADSCRITAS A LA BASE AÉREA COFAC EN LA CIUDAD DE BOGOTÁ D.C."/>
    <n v="72102900"/>
    <s v="SELECCIÓN ABREVIADA MENOR CUANTÍA"/>
    <n v="2"/>
    <n v="10"/>
    <n v="10"/>
    <n v="1"/>
    <n v="127200000"/>
    <s v="GLOBAL"/>
    <s v="SI APROBADAS"/>
  </r>
  <r>
    <x v="11"/>
    <s v="02-02-02-005-004"/>
    <s v="02-02-02-005-004-01-2"/>
    <s v="Adquisición de servicios - Servicios generales de construcción de edificaciones no residenciales"/>
    <s v="MANTENIMIENTO PREDICTIVO, DETECTIVO, Y CORRECTIVO INSTALACIONES."/>
    <n v="72102900"/>
    <n v="0"/>
    <n v="0"/>
    <n v="0"/>
    <n v="10"/>
    <n v="1"/>
    <n v="146368700"/>
    <s v="GLOBAL"/>
    <s v="NO SOLICITADAS"/>
  </r>
  <r>
    <x v="11"/>
    <s v="02-02-02-005-004"/>
    <s v="02-02-02-005-004-01-2"/>
    <s v="Adquisición de servicios - Servicios generales de construcción de edificaciones no residenciales"/>
    <s v="MANTENIMIENTO PREDICTIVO, DETECTIVO, Y CORRECTIVO INSTALACIONES."/>
    <n v="70111503"/>
    <s v="MÍNIMA CUANTÍA"/>
    <n v="2"/>
    <n v="10"/>
    <n v="10"/>
    <n v="1"/>
    <n v="13631300"/>
    <s v="GLOBAL"/>
    <s v="NO SOLICITADAS"/>
  </r>
  <r>
    <x v="11"/>
    <s v="02-02-02-005-004"/>
    <s v="02-02-02-005-004-01-2"/>
    <s v="Adquisición de servicios - Servicios generales de construcción de edificaciones no residenciales"/>
    <s v="MANTENIMIENTO PREDICTIVO, DETECTIVO, Y CORRECTIVO INSTALACIONES DEL CLOFA."/>
    <n v="72102900"/>
    <s v="SELECCIÓN ABREVIADA MENOR CUANTÍA"/>
    <n v="2"/>
    <n v="10"/>
    <n v="10"/>
    <n v="1"/>
    <n v="135386908.81"/>
    <s v="GLOBAL"/>
    <s v="NO SOLICITADAS"/>
  </r>
  <r>
    <x v="11"/>
    <s v="02-02-02-005-004"/>
    <s v="02-02-02-005-004-01-2"/>
    <s v="Adquisición de servicios - Servicios generales de construcción de edificaciones no residenciales"/>
    <s v="MANTENIMIENTO PREDICTIVO, DETECTIVO, Y CORRECTIVO INSTALACIONES DEL CLOFA."/>
    <n v="72102900"/>
    <s v="SELECCIÓN ABREVIADA MENOR CUANTÍA"/>
    <n v="5"/>
    <n v="7"/>
    <n v="10"/>
    <n v="1"/>
    <n v="500000000"/>
    <s v="GLOBAL"/>
    <s v="NO SOLICITADAS"/>
  </r>
  <r>
    <x v="11"/>
    <s v="02-02-02-005-004"/>
    <s v="02-02-02-005-004-01-2"/>
    <s v="Adquisición de servicios - Servicios generales de construcción de edificaciones no residenciales"/>
    <s v="MANTENIMIENTO CORRECTIVO DE LAS DEPENDENCIAS EXTERNAS ADSCRITAS A LA BASE AÉREA COFAC EN LA CIUDAD DE BOGOTÁ D.C. "/>
    <n v="72102900"/>
    <s v="SELECCIÓN ABREVIADA MENOR CUANTÍA"/>
    <n v="2"/>
    <n v="10"/>
    <n v="10"/>
    <n v="1"/>
    <n v="16800000"/>
    <s v="GLOBAL"/>
    <s v="NO SOLICITADAS"/>
  </r>
  <r>
    <x v="11"/>
    <s v="02-02-02-005-004"/>
    <s v="02-02-02-005-004-01-2"/>
    <s v="Adquisición de servicios - Servicios generales de construcción de edificaciones no residenciales"/>
    <s v="MANTENIMIENTO Y ADECUACIÓN ESPACIO DISPONIBLE AYUGE"/>
    <n v="72103300"/>
    <n v="0"/>
    <n v="0"/>
    <n v="0"/>
    <n v="10"/>
    <n v="1"/>
    <n v="41477105"/>
    <s v="GLOBAL"/>
    <s v=""/>
  </r>
  <r>
    <x v="11"/>
    <s v="02-02-02-005-004"/>
    <s v="02-02-02-005-004-01-2"/>
    <s v="Adquisición de servicios - Servicios generales de construcción de edificaciones no residenciales"/>
    <s v="SALDO CPA 49 - MANTENIMIENTO DE INMUEBLES (DISPENSARIO NICOLAS DE FEDERMAN)"/>
    <n v="72102900"/>
    <s v="SELECCIÓN ABREVIADA MENOR CUANTÍA"/>
    <n v="2"/>
    <n v="2"/>
    <n v="10"/>
    <n v="1"/>
    <n v="143881926"/>
    <s v="GLOBAL"/>
    <s v="NO SOLICITADAS"/>
  </r>
  <r>
    <x v="11"/>
    <s v="02-02-02-005-004"/>
    <s v="02-02-02-005-004-01-2"/>
    <s v="Adquisición de servicios - Servicios generales de construcción de edificaciones no residenciales"/>
    <s v="MANTENIMIENTO INSTALACIONES ESCOM - ESCIN - ESMAY GAAMA"/>
    <n v="72102900"/>
    <s v="MÍNIMA CUANTÍA"/>
    <n v="8"/>
    <n v="2"/>
    <n v="10"/>
    <n v="1"/>
    <n v="78917720.400000006"/>
    <s v="GLOBAL"/>
    <s v="NO SOLICITADAS"/>
  </r>
  <r>
    <x v="11"/>
    <s v="02-02-02-005-004"/>
    <s v="02-02-02-005-004-01-2"/>
    <s v="Adquisición de servicios - Servicios generales de construcción de edificaciones no residenciales"/>
    <s v="MANTENIMIENTO Y ADECUACION DE LOS BAÑOS DE ALOJAMIENTO DE LOS SOLDADOS FASE 2, BOMBEROS Y OFICINAS DEL GRUPO DE SEGURIDAD Y DEFENSA DE BASES DEL GAAMA"/>
    <n v="72101507"/>
    <s v="MÍNIMA CUANTÍA"/>
    <n v="8"/>
    <n v="2"/>
    <n v="10"/>
    <n v="1"/>
    <n v="100000000"/>
    <s v="GLOBAL"/>
    <s v="NO SOLICITADAS"/>
  </r>
  <r>
    <x v="11"/>
    <s v="02-02-02-005-004"/>
    <s v="02-02-02-005-004-01-2"/>
    <s v="Adquisición de servicios - Servicios generales de construcción de edificaciones no residenciales"/>
    <s v="MANTENIMIENTO CORRECTIVO DE CANALES Y BAJANTES (GACAS)"/>
    <n v="0"/>
    <n v="0"/>
    <n v="7"/>
    <n v="4"/>
    <n v="10"/>
    <n v="1"/>
    <n v="43389948"/>
    <s v="GLOBAL"/>
    <s v="NO SOLICITADAS"/>
  </r>
  <r>
    <x v="11"/>
    <s v="02-02-02-005-004"/>
    <s v="02-02-02-005-004-01-2"/>
    <s v="Adquisición de servicios - Servicios generales de construcción de edificaciones no residenciales"/>
    <s v="AMARRE VF.2022 MANTENIMIENTO PREDICTIVO, DETECTIVO, Y CORRECTIVO INSTALACIONES. GAORI"/>
    <n v="0"/>
    <n v="0"/>
    <n v="0"/>
    <n v="0"/>
    <n v="10"/>
    <n v="1"/>
    <n v="22001145.34"/>
    <s v="GLOBAL"/>
    <s v=""/>
  </r>
  <r>
    <x v="11"/>
    <s v="02-02-02-005-004"/>
    <s v="02-02-02-005-004-02-4"/>
    <s v="Adquisición de servicios - Servicios generales de construcción de tuberías para la conducción de gas a larga distancia, líneas de comunicación y cables de poder"/>
    <s v="MANTENIMIENTO Y ADECUACIÓN DE ILUMINACIÓN PERIMETRAL GACAS"/>
    <n v="72121400"/>
    <s v="SELECCIÓN ABREVIADA MENOR CUANTÍA"/>
    <n v="7"/>
    <n v="0"/>
    <n v="10"/>
    <n v="1"/>
    <n v="43366699.43"/>
    <s v="GLOBAL"/>
    <s v="NO SOLICITADAS"/>
  </r>
  <r>
    <x v="11"/>
    <s v="02-02-02-005-004"/>
    <s v="02-02-02-005-004-02-5"/>
    <s v="Adquisición de servicios - Servicios generales de construcción de tuberías y cables locales, y obras conexas"/>
    <s v="MANTENIMIENTO PTAR, PTAP Y CENTRO ACUATICO"/>
    <n v="72103300"/>
    <n v="0"/>
    <n v="0"/>
    <n v="0"/>
    <n v="10"/>
    <n v="1"/>
    <n v="1353000"/>
    <s v="GLOBAL"/>
    <s v=""/>
  </r>
  <r>
    <x v="11"/>
    <s v="02-02-02-005-004"/>
    <s v="02-02-02-005-004-02-5"/>
    <s v="Adquisición de servicios - Servicios generales de construcción de tuberías y cables locales, y obras conexas"/>
    <s v="MANTENIMIENTO PTAR, PTAP Y CENTRO ACUATICO"/>
    <n v="72103300"/>
    <n v="0"/>
    <n v="0"/>
    <n v="0"/>
    <n v="10"/>
    <n v="1"/>
    <n v="9758000"/>
    <s v="GLOBAL"/>
    <s v=""/>
  </r>
  <r>
    <x v="11"/>
    <s v="02-02-02-005-004"/>
    <s v="02-02-02-005-004-02-5"/>
    <s v="Adquisición de servicios - Servicios generales de construcción de tuberías y cables locales, y obras conexas"/>
    <s v="MANTENIMIENTO PTAR, PTAP Y CENTRO ACUATICO"/>
    <n v="72103300"/>
    <n v="0"/>
    <n v="0"/>
    <n v="0"/>
    <n v="10"/>
    <n v="1"/>
    <n v="11764565"/>
    <s v="GLOBAL"/>
    <s v=""/>
  </r>
  <r>
    <x v="11"/>
    <s v="02-02-02-005-004"/>
    <s v="02-02-02-005-004-02-5"/>
    <s v="Adquisición de servicios - Servicios generales de construcción de tuberías y cables locales, y obras conexas"/>
    <s v="MANTENIMIENTO PTAR, PTAP Y CENTRO ACUATICO"/>
    <n v="72103300"/>
    <n v="0"/>
    <n v="0"/>
    <n v="0"/>
    <n v="10"/>
    <n v="1"/>
    <n v="14896600"/>
    <s v="GLOBAL"/>
    <s v=""/>
  </r>
  <r>
    <x v="11"/>
    <s v="02-02-02-005-004"/>
    <s v="02-02-02-005-004-02-5"/>
    <s v="Adquisición de servicios - Servicios generales de construcción de tuberías y cables locales, y obras conexas"/>
    <s v="SERVICIO DE OPERACIÓN Y MANTENIMIENTO DE LOS SISTEMAS DE SANEAMIENTO BASICO DEL GAORI Y FUERZA DE TAREA ARES "/>
    <n v="72103300"/>
    <n v="0"/>
    <n v="0"/>
    <n v="0"/>
    <n v="10"/>
    <n v="1"/>
    <n v="64862735"/>
    <s v="GLOBAL"/>
    <s v="NO SOLICITADAS"/>
  </r>
  <r>
    <x v="11"/>
    <s v="02-02-02-005-004"/>
    <s v="02-02-02-005-004-02-5"/>
    <s v="Adquisición de servicios - Servicios generales de construcción de tuberías y cables locales, y obras conexas"/>
    <s v="MANTENIMIENTOPLANTADESTILADORAXQ-7000 TME-0073 - GACAR"/>
    <n v="78181507"/>
    <s v="SELECCIÓN ABREVIADA MENOR CUANTÍA"/>
    <n v="8"/>
    <n v="2"/>
    <n v="10"/>
    <n v="1"/>
    <n v="10000000"/>
    <s v="GLOBAL"/>
    <s v="NO SOLICITADAS"/>
  </r>
  <r>
    <x v="11"/>
    <s v="02-02-02-005-004"/>
    <s v="02-02-02-005-004-03"/>
    <s v="Adquisición de servicios - Servicios de preparación del terreno"/>
    <s v="MANTENIMIENTO PTAR, PTAP Y CENTRO ACUATICO"/>
    <n v="0"/>
    <n v="0"/>
    <n v="0"/>
    <n v="0"/>
    <n v="10"/>
    <n v="1"/>
    <n v="6368700"/>
    <s v="GLOBAL"/>
    <s v="NO SOLICITADAS"/>
  </r>
  <r>
    <x v="11"/>
    <s v="02-02-02-005-004"/>
    <s v="02-02-02-005-004-06"/>
    <s v="Adquisición de servicios - Servicios de instalaciones"/>
    <s v="MANTENIMIENTO CORRECTIVO DE LA RED ELECTRICA PARA EL CENTRO DE COMUNICACIONES C3I2 DEL GRUPO AEREO DEL AMAZONAS"/>
    <n v="72151500"/>
    <n v="0"/>
    <n v="0"/>
    <n v="0"/>
    <n v="16"/>
    <n v="1"/>
    <n v="30381608.100000001"/>
    <s v="GLOBAL"/>
    <s v="NO SOLICITADAS"/>
  </r>
  <r>
    <x v="11"/>
    <s v="02-02-02-005-004"/>
    <s v="02-02-02-005-004-06"/>
    <s v="Adquisición de servicios - Servicios de instalaciones"/>
    <s v="SALDO CPA 280 MANTENIMIENTO CORRECTIVO DE LA RED ELECTRICA PARA EL CENTRO DE COMUNICACIONES C3I2 DEL GRUPO AEREO DEL AMAZONAS"/>
    <n v="0"/>
    <n v="0"/>
    <n v="0"/>
    <n v="0"/>
    <n v="16"/>
    <n v="1"/>
    <n v="667563.9"/>
    <s v="GLOBAL"/>
    <s v="NO SOLICITADAS"/>
  </r>
  <r>
    <x v="11"/>
    <s v="02-02-02-006-003"/>
    <s v="02-02-02-006-003-03"/>
    <s v="Adquisición de servicios - Servicios de suministro de comidas"/>
    <s v="SUBSIDIO DE VALES DE ALIMENTACIÓN PARA ESQUEMA DE SEGURIDAD COFAC "/>
    <n v="93131608"/>
    <s v="CONTRATACIÓN DIRECTA"/>
    <n v="2"/>
    <n v="11"/>
    <n v="16"/>
    <n v="1"/>
    <n v="170000000"/>
    <s v="GLOBAL"/>
    <s v="NO SOLICITADAS"/>
  </r>
  <r>
    <x v="11"/>
    <s v="02-02-02-006-003"/>
    <s v="02-02-02-006-003-03"/>
    <s v="Adquisición de servicios - Servicios de suministro de comidas"/>
    <s v="SUBSIDIO ESQUEMA DE SEGURIDAD COFAC"/>
    <n v="93131608"/>
    <s v="CONTRATACIÓN DIRECTA"/>
    <n v="2"/>
    <n v="11"/>
    <n v="16"/>
    <n v="1"/>
    <n v="170000000"/>
    <s v="GLOBAL"/>
    <s v="NO SOLICITADAS"/>
  </r>
  <r>
    <x v="11"/>
    <s v="02-02-02-006-003"/>
    <s v="02-02-02-006-003-03"/>
    <s v="Adquisición de servicios - Servicios de suministro de comidas"/>
    <s v="SUBSIDIO ESQUEMA DE SEGURIDAD COFAC"/>
    <n v="0"/>
    <n v="0"/>
    <n v="0"/>
    <n v="0"/>
    <n v="16"/>
    <n v="1"/>
    <n v="10000926"/>
    <s v="GLOBAL"/>
    <s v="NO SOLICITADAS"/>
  </r>
  <r>
    <x v="11"/>
    <s v="02-02-02-006-003"/>
    <s v="02-02-02-006-003-03"/>
    <s v="Adquisición de servicios - Servicios de suministro de comidas"/>
    <s v="SUBSIDIO ESQUEMA DE SEGURIDAD COFAC"/>
    <n v="0"/>
    <n v="0"/>
    <n v="0"/>
    <n v="0"/>
    <n v="16"/>
    <n v="1"/>
    <n v="3967714"/>
    <s v="GLOBAL"/>
    <s v="NO SOLICITADAS"/>
  </r>
  <r>
    <x v="11"/>
    <s v="02-02-02-006-003"/>
    <s v="02-02-02-006-003-03"/>
    <s v="Adquisición de servicios - Servicios de suministro de comidas"/>
    <s v="SERVICIO DE CAFETERIA PARA EL DESARROLLO DE LOS ACTOS OFICIALES INSTITUCIONALES Y SOLEMNES DEL COMANDO DE LA FAC (COFAC)"/>
    <s v="90111603"/>
    <s v="CONTRATACIÓN DIRECTA"/>
    <n v="2"/>
    <n v="11"/>
    <n v="16"/>
    <n v="1"/>
    <n v="200000000"/>
    <s v="GLOBAL"/>
    <s v="NO SOLICITADAS"/>
  </r>
  <r>
    <x v="11"/>
    <s v="02-02-02-006-003"/>
    <s v="02-02-02-006-003-03"/>
    <s v="Adquisición de servicios - Servicios de suministro de comidas"/>
    <s v="SERVICIO DE CAFETERIA PARA EL DESARROLLO DE LOS ACTOS OFICIALES INSTITUCIONALES Y SOLEMNES DEL COMANDO DE LA FAC (COFAC)"/>
    <s v="90111603"/>
    <s v="CONTRATACIÓN DIRECTA"/>
    <n v="2"/>
    <n v="11"/>
    <n v="16"/>
    <n v="1"/>
    <n v="90000000"/>
    <s v="GLOBAL"/>
    <s v="NO SOLICITADAS"/>
  </r>
  <r>
    <x v="11"/>
    <s v="02-02-02-006-003"/>
    <s v="02-02-02-006-003-03"/>
    <s v="Adquisición de servicios - Servicios de suministro de comidas"/>
    <s v="SERVICIOS DE ALIMENTACION , CAFETERIA ESINA (CURSOS, CLAUSURAS, DIA DEL DOCENTE)"/>
    <n v="93131608"/>
    <s v="SELECCIÓN ABREVIADA MENOR CUANTÍA"/>
    <n v="0"/>
    <n v="0"/>
    <n v="10"/>
    <n v="1"/>
    <n v="4650000"/>
    <s v="GLOBAL"/>
    <s v="NO SOLICITADAS"/>
  </r>
  <r>
    <x v="11"/>
    <s v="02-02-02-006-003"/>
    <s v="02-02-02-006-003-03"/>
    <s v="Adquisición de servicios - Servicios de suministro de comidas"/>
    <s v="CELEBRACIÓN ANIVERSARIO DE LA FAC ( 20 DE JULIO)"/>
    <n v="90101501"/>
    <s v="CONTRATACIÓN DIRECTA"/>
    <n v="2"/>
    <n v="10"/>
    <n v="10"/>
    <n v="1"/>
    <n v="16889600"/>
    <s v="GLOBAL"/>
    <s v="NO SOLICITADAS"/>
  </r>
  <r>
    <x v="11"/>
    <s v="02-02-02-006-003"/>
    <s v="02-02-02-006-003-03"/>
    <s v="Adquisición de servicios - Servicios de suministro de comidas"/>
    <s v="SUBSIDIO ESQUEMA DE SEGURIDAD COFAC"/>
    <n v="0"/>
    <n v="0"/>
    <n v="0"/>
    <n v="0"/>
    <n v="16"/>
    <n v="1"/>
    <n v="1360"/>
    <s v="GLOBAL"/>
    <s v="NO SOLICITADAS"/>
  </r>
  <r>
    <x v="11"/>
    <s v="02-02-02-006-004"/>
    <s v="02-02-02-006-004"/>
    <s v="Adquisición de servicios - Servicios de transporte de pasajeros"/>
    <s v="SERVICIO DE TRANSPORTE PERSONAL ACCION INTEGRAL"/>
    <n v="78111808"/>
    <s v="SELECCIÓN ABREVIADA MENOR CUANTÍA"/>
    <n v="1"/>
    <n v="11"/>
    <n v="10"/>
    <n v="1"/>
    <n v="7500000"/>
    <s v="GLOBAL"/>
    <s v="SI APROBADAS"/>
  </r>
  <r>
    <x v="11"/>
    <s v="02-02-02-006-004"/>
    <s v="02-02-02-006-004"/>
    <s v="Adquisición de servicios - Servicios de transporte de pasajeros"/>
    <s v="SERVICIO DE TRANSPORTE (VIGENCIAS FUTURAS)"/>
    <n v="78111800"/>
    <s v="SELECCIÓN ABREVIADA MENOR CUANTÍA"/>
    <n v="1"/>
    <n v="11"/>
    <n v="10"/>
    <n v="1"/>
    <n v="11500000"/>
    <s v="GLOBAL"/>
    <s v="SI APROBADAS"/>
  </r>
  <r>
    <x v="11"/>
    <s v="02-02-02-006-004"/>
    <s v="02-02-02-006-004"/>
    <s v="Adquisición de servicios - Servicios de transporte de pasajeros"/>
    <s v="SERVICIO DE TRANSPORTE TERRESTRE  CONSCRIPTOS (2021)  - DIRES "/>
    <n v="78111800"/>
    <s v="SELECCIÓN ABREVIADA MENOR CUANTÍA"/>
    <n v="1"/>
    <n v="12"/>
    <n v="10"/>
    <n v="1"/>
    <n v="98000000"/>
    <s v="GLOBAL"/>
    <s v="NO SOLICITADAS"/>
  </r>
  <r>
    <x v="11"/>
    <s v="02-02-02-006-004"/>
    <s v="02-02-02-006-004"/>
    <s v="Adquisición de servicios - Servicios de transporte de pasajeros"/>
    <s v="SERVICIO TRANSPORTE TERRESTRE DE PERSONAL -  SECCIÓN ESTRATÉGICA PATRIMONIO HISTÓRICO"/>
    <n v="78111800"/>
    <s v="SELECCIÓN ABREVIADA MENOR CUANTÍA"/>
    <n v="1"/>
    <n v="12"/>
    <n v="10"/>
    <n v="1"/>
    <n v="50000000"/>
    <s v="GLOBAL"/>
    <s v="SI APROBADAS"/>
  </r>
  <r>
    <x v="11"/>
    <s v="02-02-02-006-004"/>
    <s v="02-02-02-006-004"/>
    <s v="Adquisición de servicios - Servicios de transporte de pasajeros"/>
    <s v="TRANSPORTE OPERARIOS ESINS "/>
    <n v="78111803"/>
    <s v="SOLICITUD DE INFORMACIÓN A LOS PROVEEDORES"/>
    <n v="2"/>
    <n v="10"/>
    <n v="16"/>
    <n v="1"/>
    <n v="25601452.82"/>
    <s v="GLOBAL"/>
    <s v="NO SOLICITADAS"/>
  </r>
  <r>
    <x v="11"/>
    <s v="02-02-02-006-004"/>
    <s v="02-02-02-006-004"/>
    <s v="Adquisición de servicios - Servicios de transporte de pasajeros"/>
    <s v="AMARRE VF. 2022 SERVICIO DE TRANSPORTE TERRESTRE  CONSCRIPTOS - DIRES "/>
    <n v="78111800"/>
    <s v="SELECCIÓN ABREVIADA MENOR CUANTÍA"/>
    <n v="1"/>
    <n v="12"/>
    <n v="10"/>
    <n v="1"/>
    <n v="40319440"/>
    <s v="GLOBAL"/>
    <s v="NO SOLICITADAS"/>
  </r>
  <r>
    <x v="11"/>
    <s v="02-02-02-006-004"/>
    <s v="02-02-02-006-004"/>
    <s v="Adquisición de servicios - Servicios de transporte de pasajeros"/>
    <s v="SERVICIO DE TRANSPORTE TERRESTRE  CONSCRIPTOS (2021)  - DIRES "/>
    <n v="78111800"/>
    <s v="SELECCIÓN ABREVIADA MENOR CUANTÍA"/>
    <n v="1"/>
    <n v="12"/>
    <n v="16"/>
    <n v="1"/>
    <n v="100000000"/>
    <s v="GLOBAL"/>
    <s v="NO SOLICITADAS"/>
  </r>
  <r>
    <x v="11"/>
    <s v="02-02-02-006-004"/>
    <s v="02-02-02-006-004"/>
    <s v="Adquisición de servicios - Servicios de transporte de pasajeros"/>
    <s v="SERVICIO TRANSPORTE TERRESTRE DE PERSONAL -  SECCIÓN ESTRATÉGICA PATRIMONIO HISTÓRICO"/>
    <n v="78111800"/>
    <s v="SELECCIÓN ABREVIADA MENOR CUANTÍA"/>
    <n v="1"/>
    <n v="12"/>
    <n v="10"/>
    <n v="1"/>
    <n v="90000000"/>
    <s v="GLOBAL"/>
    <s v="NO SOLICITADAS"/>
  </r>
  <r>
    <x v="11"/>
    <s v="02-02-02-006-004"/>
    <s v="02-02-02-006-004"/>
    <s v="Adquisición de servicios - Servicios de transporte de pasajeros"/>
    <s v="SERVICIO DE TRANSPORTE PERSONAL ACCION INTEGRAL"/>
    <n v="78111800"/>
    <s v="SELECCIÓN ABREVIADA MENOR CUANTÍA"/>
    <n v="1"/>
    <n v="12"/>
    <n v="10"/>
    <n v="1"/>
    <n v="10200000"/>
    <s v="GLOBAL"/>
    <s v="NO SOLICITADAS"/>
  </r>
  <r>
    <x v="11"/>
    <s v="02-02-02-006-004"/>
    <s v="02-02-02-006-004"/>
    <s v="Adquisición de servicios - Servicios de transporte de pasajeros"/>
    <s v="AMARRE VF. 2022 SERVICIO DE TRANSPORTE PERSONAL ACCION INTEGRAL"/>
    <n v="78111800"/>
    <s v="SELECCIÓN ABREVIADA MENOR CUANTÍA"/>
    <n v="1"/>
    <n v="12"/>
    <n v="10"/>
    <n v="1"/>
    <n v="1800000"/>
    <s v="GLOBAL"/>
    <s v="NO SOLICITADAS"/>
  </r>
  <r>
    <x v="11"/>
    <s v="02-02-02-006-004"/>
    <s v="02-02-02-006-004"/>
    <s v="Adquisición de servicios - Servicios de transporte de pasajeros"/>
    <s v="SERVICIO DE TRANSPORTE (VIGENCIAS FUTURAS)"/>
    <n v="78111800"/>
    <s v="SELECCIÓN ABREVIADA MENOR CUANTÍA"/>
    <n v="1"/>
    <n v="12"/>
    <n v="10"/>
    <n v="1"/>
    <n v="17000000"/>
    <s v="GLOBAL"/>
    <s v="NO SOLICITADAS"/>
  </r>
  <r>
    <x v="11"/>
    <s v="02-02-02-006-004"/>
    <s v="02-02-02-006-004"/>
    <s v="Adquisición de servicios - Servicios de transporte de pasajeros"/>
    <s v="AMARRE VF. 2022 SERVICIO DE TRANSPORTE (VIGENCIAS FUTURAS)"/>
    <n v="78111800"/>
    <s v="SELECCIÓN ABREVIADA MENOR CUANTÍA"/>
    <n v="1"/>
    <n v="12"/>
    <n v="10"/>
    <n v="1"/>
    <n v="1500000"/>
    <s v="GLOBAL"/>
    <s v="NO SOLICITADAS"/>
  </r>
  <r>
    <x v="11"/>
    <s v="02-02-02-006-004"/>
    <s v="02-02-02-006-004"/>
    <s v="Adquisición de servicios - Servicios de transporte de pasajeros"/>
    <s v="AMARRE VF. 2022 SERVICIO TRANSPORTE TERRESTRE DE PERSONAL -  SECCIÓN ESTRATÉGICA PATRIMONIO HISTÓRICO"/>
    <n v="78111800"/>
    <s v="SELECCIÓN ABREVIADA MENOR CUANTÍA"/>
    <n v="1"/>
    <n v="12"/>
    <n v="10"/>
    <n v="1"/>
    <n v="20000000"/>
    <s v="GLOBAL"/>
    <s v="NO SOLICITADAS"/>
  </r>
  <r>
    <x v="11"/>
    <s v="02-02-02-006-004"/>
    <s v="02-02-02-006-004"/>
    <s v="Adquisición de servicios - Servicios de transporte de pasajeros"/>
    <s v="PASAJES TERRESTRES NACIONALES"/>
    <n v="78111802"/>
    <s v="MÍNIMA CUANTÍA"/>
    <n v="0"/>
    <n v="0"/>
    <n v="10"/>
    <n v="1"/>
    <n v="10401000"/>
    <s v="GLOBAL"/>
    <s v="NO SOLICITADAS"/>
  </r>
  <r>
    <x v="11"/>
    <s v="02-02-02-006-004"/>
    <s v="02-02-02-006-004"/>
    <s v="Adquisición de servicios - Servicios de transporte de pasajeros"/>
    <s v="PASAJES AEREOS Y TERRESTRES"/>
    <n v="20102301"/>
    <s v="MÍNIMA CUANTÍA"/>
    <n v="2"/>
    <n v="10"/>
    <n v="10"/>
    <n v="1"/>
    <n v="1090000"/>
    <s v="GLOBAL"/>
    <s v="NO SOLICITADAS"/>
  </r>
  <r>
    <x v="11"/>
    <s v="02-02-02-006-004"/>
    <s v="02-02-02-006-004"/>
    <s v="Adquisición de servicios - Servicios de transporte de pasajeros"/>
    <s v="SUBSIDIO DE TRANSPORTE ASISTENTES ADMINISTRATIVOS GESTIÓN DOCUMENTAL"/>
    <n v="93151611"/>
    <s v="SOLICITUD DE INFORMACIÓN A LOS PROVEEDORES"/>
    <n v="3"/>
    <n v="9"/>
    <n v="10"/>
    <n v="1"/>
    <n v="3910583.0399999991"/>
    <s v="GLOBAL"/>
    <s v="NO SOLICITADAS"/>
  </r>
  <r>
    <x v="11"/>
    <s v="02-02-02-006-004"/>
    <s v="02-02-02-006-004"/>
    <s v="Adquisición de servicios - Servicios de transporte de pasajeros"/>
    <s v="SERVICIO DE TRANSPORTE TERRESTRE - PASAJES"/>
    <n v="0"/>
    <n v="0"/>
    <n v="0"/>
    <n v="0"/>
    <n v="10"/>
    <n v="1"/>
    <n v="1056000"/>
    <s v="GLOBAL"/>
    <s v=""/>
  </r>
  <r>
    <x v="11"/>
    <s v="02-02-02-006-004"/>
    <s v="02-02-02-006-004"/>
    <s v="Adquisición de servicios - Servicios de transporte de pasajeros"/>
    <s v="SERVICIO DE TRANSPORTE TERRESTRE - PASAJES"/>
    <n v="0"/>
    <n v="0"/>
    <n v="0"/>
    <n v="0"/>
    <n v="10"/>
    <n v="1"/>
    <n v="3708000"/>
    <s v="GLOBAL"/>
    <s v=""/>
  </r>
  <r>
    <x v="11"/>
    <s v="02-02-02-006-004"/>
    <s v="02-02-02-006-004"/>
    <s v="Adquisición de servicios - Servicios de transporte de pasajeros"/>
    <s v="SALDO CPA 98 TRANSPORTE OPERARIOS ESINS "/>
    <n v="0"/>
    <n v="0"/>
    <n v="0"/>
    <n v="0"/>
    <n v="16"/>
    <n v="1"/>
    <n v="17038723.18"/>
    <s v="GLOBAL"/>
    <s v="NO SOLICITADAS"/>
  </r>
  <r>
    <x v="11"/>
    <s v="02-02-02-006-005"/>
    <s v="02-02-02-006-005-01"/>
    <s v="Adquisición de servicios - Servicios de transporte de carga por vía terrestre"/>
    <s v="SERVICIO TRANSPORTE TERRESTRE DE CARGA -  SECCIÓN ESTRATÉGICA PATRIMONIO HISTÓRICO"/>
    <n v="78101800"/>
    <s v="MÍNIMA CUANTÍA"/>
    <n v="1"/>
    <n v="12"/>
    <n v="10"/>
    <n v="1"/>
    <n v="15000000"/>
    <s v="GLOBAL"/>
    <s v="NO SOLICITADAS"/>
  </r>
  <r>
    <x v="11"/>
    <s v="02-02-02-006-005"/>
    <s v="02-02-02-006-005-01"/>
    <s v="Adquisición de servicios - Servicios de transporte de carga por vía terrestre"/>
    <s v="TRANSPORTE, TERRESTRE AERONAVE KING C90 Y EXPEDITOR C-45 SECCIÓN ESTRATÉGICA PATRIMONIO HISTÓRICO"/>
    <n v="78101800"/>
    <s v="SELECCIÓN ABREVIADA MENOR CUANTÍA"/>
    <n v="6"/>
    <n v="4"/>
    <n v="10"/>
    <n v="1"/>
    <n v="53047500"/>
    <s v="GLOBAL"/>
    <s v="NO SOLICITADAS"/>
  </r>
  <r>
    <x v="11"/>
    <s v="02-02-02-006-006"/>
    <s v="02-02-02-006-006"/>
    <s v="Adquisición de servicios - Servicios de alquiler de vehículos de transporte con operario"/>
    <s v="SERVICIO DE GRUA TELESCOPICA PARA EMPOTRAMIENTO Y MANTENIMIENTO AERONAVES MUSEO AEROESPACIAL - SECCIÓN ESTRATÉGICA PATRIMONIO HISTÓRICO"/>
    <n v="72154503"/>
    <s v="MÍNIMA CUANTÍA"/>
    <n v="1"/>
    <n v="12"/>
    <n v="10"/>
    <n v="1"/>
    <n v="4009110"/>
    <s v="GLOBAL"/>
    <s v="NO SOLICITADAS"/>
  </r>
  <r>
    <x v="11"/>
    <s v="02-02-02-006-008"/>
    <s v="02-02-02-006-008"/>
    <s v="Adquisición de servicios - Servicios postales y de mensajería"/>
    <s v="VF. 2021 SERVICIO DE MENSAJERÍA NACIONAL E INTERNACIONAL EXPRESA PARA EL COMANDO DE LA FUERZA AÉREA COLOMBIANA A TRAVÉS DE LA UNIDAD DE CORRESPONDENCIA COFAC."/>
    <n v="78102203"/>
    <s v="MÍNIMA CUANTÍA"/>
    <n v="2"/>
    <n v="10"/>
    <n v="10"/>
    <n v="1"/>
    <n v="6970500"/>
    <s v="GLOBAL"/>
    <s v="SI APROBADAS"/>
  </r>
  <r>
    <x v="11"/>
    <s v="02-02-02-006-008"/>
    <s v="02-02-02-006-008"/>
    <s v="Adquisición de servicios - Servicios postales y de mensajería"/>
    <s v="AMARRE VF. 2022 SERVICIO DE MENSAJERÍA NACIONAL E INTERNACIONAL EXPRESA PARA EL COMANDO DE LA FUERZA AÉREA COLOMBIANA A TRAVÉS DE LA UNIDAD DE CORRESPONDENCIA COFAC."/>
    <n v="0"/>
    <n v="0"/>
    <n v="0"/>
    <n v="0"/>
    <n v="10"/>
    <n v="1"/>
    <n v="143900"/>
    <s v="GLOBAL"/>
    <s v=""/>
  </r>
  <r>
    <x v="11"/>
    <s v="02-02-02-006-009"/>
    <s v="02-02-02-006-009-01"/>
    <s v="Adquisición de servicios - Servicios de distribución de electricidad, y servicios de distribución de gas (por cuenta propia)"/>
    <s v="ENERGÍA (ALOJAMIENTO MILITAR) "/>
    <n v="83101800"/>
    <s v="SOLICITUD DE INFORMACIÓN A LOS PROVEEDORES"/>
    <n v="1"/>
    <n v="11"/>
    <n v="16"/>
    <n v="1"/>
    <n v="29000000"/>
    <s v="GLOBAL"/>
    <s v="NO SOLICITADAS"/>
  </r>
  <r>
    <x v="11"/>
    <s v="02-02-02-006-009"/>
    <s v="02-02-02-006-009-01"/>
    <s v="Adquisición de servicios - Servicios de distribución de electricidad, y servicios de distribución de gas (por cuenta propia)"/>
    <s v="ENERGÍA (DEPENDENCIAS EXTERNAS) "/>
    <n v="83101800"/>
    <s v="SOLICITUD DE INFORMACIÓN A LOS PROVEEDORES"/>
    <n v="1"/>
    <n v="11"/>
    <n v="10"/>
    <n v="1"/>
    <n v="140000000"/>
    <s v="GLOBAL"/>
    <s v="NO SOLICITADAS"/>
  </r>
  <r>
    <x v="11"/>
    <s v="02-02-02-006-009"/>
    <s v="02-02-02-006-009-01"/>
    <s v="Adquisición de servicios - Servicios de distribución de electricidad, y servicios de distribución de gas (por cuenta propia)"/>
    <s v="SERVICIO DE ENERGIA GIMFA"/>
    <n v="83101800"/>
    <s v="SOLICITUD DE INFORMACIÓN A LOS PROVEEDORES"/>
    <n v="1"/>
    <n v="11"/>
    <n v="16"/>
    <n v="1"/>
    <n v="25374791.5"/>
    <s v="GLOBAL"/>
    <s v="NO SOLICITADAS"/>
  </r>
  <r>
    <x v="11"/>
    <s v="02-02-02-006-009"/>
    <s v="02-02-02-006-009-01"/>
    <s v="Adquisición de servicios - Servicios de distribución de electricidad, y servicios de distribución de gas (por cuenta propia)"/>
    <s v="SERVICIO DE ENERGIA CSFAC"/>
    <n v="83101800"/>
    <s v="SOLICITUD DE INFORMACIÓN A LOS PROVEEDORES"/>
    <n v="1"/>
    <n v="11"/>
    <n v="10"/>
    <n v="1"/>
    <n v="80000000"/>
    <s v="GLOBAL"/>
    <s v="NO SOLICITADAS"/>
  </r>
  <r>
    <x v="11"/>
    <s v="02-02-02-006-009"/>
    <s v="02-02-02-006-009-01"/>
    <s v="Adquisición de servicios - Servicios de distribución de electricidad, y servicios de distribución de gas (por cuenta propia)"/>
    <s v="SERVICIO DE ENERGIA - DIRES"/>
    <n v="83101807"/>
    <s v="SOLICITUD DE INFORMACIÓN A LOS PROVEEDORES"/>
    <n v="1"/>
    <n v="12"/>
    <n v="16"/>
    <n v="1"/>
    <n v="32600000"/>
    <s v="GLOBAL"/>
    <s v="NO SOLICITADAS"/>
  </r>
  <r>
    <x v="11"/>
    <s v="02-02-02-006-009"/>
    <s v="02-02-02-006-009-01"/>
    <s v="Adquisición de servicios - Servicios de distribución de electricidad, y servicios de distribución de gas (por cuenta propia)"/>
    <s v="ENERGIA - ESM ARC FAC"/>
    <n v="83101807"/>
    <s v="SOLICITUD DE INFORMACIÓN A LOS PROVEEDORES"/>
    <n v="1"/>
    <n v="11"/>
    <n v="10"/>
    <n v="1"/>
    <n v="423034405"/>
    <s v="GLOBAL"/>
    <s v="NO SOLICITADAS"/>
  </r>
  <r>
    <x v="11"/>
    <s v="02-02-02-006-009"/>
    <s v="02-02-02-006-009-01"/>
    <s v="Adquisición de servicios - Servicios de distribución de electricidad, y servicios de distribución de gas (por cuenta propia)"/>
    <s v="ENERGIA -  JEFSA "/>
    <n v="83101807"/>
    <s v="SOLICITUD DE INFORMACIÓN A LOS PROVEEDORES"/>
    <n v="1"/>
    <n v="11"/>
    <n v="10"/>
    <n v="1"/>
    <n v="71000000"/>
    <s v="GLOBAL"/>
    <s v="NO SOLICITADAS"/>
  </r>
  <r>
    <x v="11"/>
    <s v="02-02-02-006-009"/>
    <s v="02-02-02-006-009-01"/>
    <s v="Adquisición de servicios - Servicios de distribución de electricidad, y servicios de distribución de gas (por cuenta propia)"/>
    <s v="PAGO DE SERVICIOS DE ENERGIA MUSEO AEROESPACIAL COLOMBIANO"/>
    <n v="83101804"/>
    <s v="SOLICITUD DE INFORMACIÓN A LOS PROVEEDORES"/>
    <n v="1"/>
    <n v="12"/>
    <n v="10"/>
    <n v="1"/>
    <n v="23814000"/>
    <s v="GLOBAL"/>
    <s v="NO SOLICITADAS"/>
  </r>
  <r>
    <x v="11"/>
    <s v="02-02-02-006-009"/>
    <s v="02-02-02-006-009-01"/>
    <s v="Adquisición de servicios - Servicios de distribución de electricidad, y servicios de distribución de gas (por cuenta propia)"/>
    <s v="PAGO DE SERVICIOS DE ENERGIA CASA MUSEO CAPITÁN ANTONIO RICAURTE"/>
    <n v="83101601"/>
    <s v="SOLICITUD DE INFORMACIÓN A LOS PROVEEDORES"/>
    <n v="1"/>
    <n v="12"/>
    <n v="10"/>
    <n v="1"/>
    <n v="1008000"/>
    <s v="GLOBAL"/>
    <s v="NO SOLICITADAS"/>
  </r>
  <r>
    <x v="11"/>
    <s v="02-02-02-006-009"/>
    <s v="02-02-02-006-009-01"/>
    <s v="Adquisición de servicios - Servicios de distribución de electricidad, y servicios de distribución de gas (por cuenta propia)"/>
    <s v="SERVICIO DE ENERGIA BACOF"/>
    <n v="83101800"/>
    <s v="SOLICITUD DE INFORMACIÓN A LOS PROVEEDORES"/>
    <n v="1"/>
    <n v="12"/>
    <n v="10"/>
    <n v="1"/>
    <n v="30000000"/>
    <s v="GLOBAL"/>
    <s v="NO SOLICITADAS"/>
  </r>
  <r>
    <x v="11"/>
    <s v="02-02-02-006-009"/>
    <s v="02-02-02-006-009-01"/>
    <s v="Adquisición de servicios - Servicios de distribución de electricidad, y servicios de distribución de gas (por cuenta propia)"/>
    <s v="SERVICIO DE ENERGÍA ALOJAMIENTO MILITAR"/>
    <n v="83101800"/>
    <s v="SOLICITUD DE INFORMACIÓN A LOS PROVEEDORES"/>
    <n v="0"/>
    <n v="3"/>
    <n v="16"/>
    <n v="1"/>
    <n v="4135791.5"/>
    <s v="GLOBAL"/>
    <s v="NO SOLICITADAS"/>
  </r>
  <r>
    <x v="11"/>
    <s v="02-02-02-006-009"/>
    <s v="02-02-02-006-009-01"/>
    <s v="Adquisición de servicios - Servicios de distribución de electricidad, y servicios de distribución de gas (por cuenta propia)"/>
    <s v="SERVICIO DE ENERGIA BACOF"/>
    <n v="0"/>
    <s v="SOLICITUD DE INFORMACIÓN A LOS PROVEEDORES"/>
    <n v="0"/>
    <n v="0"/>
    <n v="10"/>
    <n v="1"/>
    <n v="62367700"/>
    <s v="GLOBAL"/>
    <s v="NO SOLICITADAS"/>
  </r>
  <r>
    <x v="11"/>
    <s v="02-02-02-006-009"/>
    <s v="02-02-02-006-009-01"/>
    <s v="Adquisición de servicios - Servicios de distribución de electricidad, y servicios de distribución de gas (por cuenta propia)"/>
    <s v="SERVICIO DE ENERGIA BACOF"/>
    <n v="83101800"/>
    <s v="SOLICITUD DE INFORMACIÓN A LOS PROVEEDORES"/>
    <n v="0"/>
    <n v="0"/>
    <n v="10"/>
    <n v="1"/>
    <n v="60000000"/>
    <s v="GLOBAL"/>
    <s v="NO SOLICITADAS"/>
  </r>
  <r>
    <x v="11"/>
    <s v="02-02-02-006-009"/>
    <s v="02-02-02-006-009-01"/>
    <s v="Adquisición de servicios - Servicios de distribución de electricidad, y servicios de distribución de gas (por cuenta propia)"/>
    <s v="SERVICIO DE ENERGIA BACOF"/>
    <n v="83101800"/>
    <s v="SOLICITUD DE INFORMACIÓN A LOS PROVEEDORES"/>
    <n v="0"/>
    <n v="0"/>
    <n v="10"/>
    <n v="1"/>
    <n v="36647696.259999998"/>
    <s v="GLOBAL"/>
    <s v="NO SOLICITADAS"/>
  </r>
  <r>
    <x v="11"/>
    <s v="02-02-02-006-009"/>
    <s v="02-02-02-006-009-01"/>
    <s v="Adquisición de servicios - Servicios de distribución de electricidad, y servicios de distribución de gas (por cuenta propia)"/>
    <s v="SERVICIO DE ENERGIA CSFAC"/>
    <n v="0"/>
    <s v="SOLICITUD DE INFORMACIÓN A LOS PROVEEDORES"/>
    <n v="0"/>
    <n v="0"/>
    <n v="10"/>
    <n v="1"/>
    <n v="34000000"/>
    <s v="GLOBAL"/>
    <s v="NO SOLICITADAS"/>
  </r>
  <r>
    <x v="11"/>
    <s v="02-02-02-006-009"/>
    <s v="02-02-02-006-009-01"/>
    <s v="Adquisición de servicios - Servicios de distribución de electricidad, y servicios de distribución de gas (por cuenta propia)"/>
    <s v="SERVICIO DE ENERGIA "/>
    <n v="83101600"/>
    <s v="SOLICITUD DE INFORMACIÓN A LOS PROVEEDORES"/>
    <n v="0"/>
    <n v="0"/>
    <n v="10"/>
    <n v="1"/>
    <n v="31400000"/>
    <s v="GLOBAL"/>
    <s v="NO SOLICITADAS"/>
  </r>
  <r>
    <x v="11"/>
    <s v="02-02-02-006-009"/>
    <s v="02-02-02-006-009-01"/>
    <s v="Adquisición de servicios - Servicios de distribución de electricidad, y servicios de distribución de gas (por cuenta propia)"/>
    <s v="SERVICIO DE ENERGIA BACOF"/>
    <n v="83101500"/>
    <s v="SOLICITUD DE INFORMACIÓN A LOS PROVEEDORES"/>
    <n v="0"/>
    <n v="0"/>
    <n v="10"/>
    <n v="1"/>
    <n v="8291938.7399999984"/>
    <s v="GLOBAL"/>
    <s v="NO SOLICITADAS"/>
  </r>
  <r>
    <x v="11"/>
    <s v="02-02-02-006-009"/>
    <s v="02-02-02-006-009-01"/>
    <s v="Adquisición de servicios - Servicios de distribución de electricidad, y servicios de distribución de gas (por cuenta propia)"/>
    <s v="GAS NATURAL (ALOJAMIENTO MILITAR)"/>
    <n v="83101600"/>
    <s v="SOLICITUD DE INFORMACIÓN A LOS PROVEEDORES"/>
    <n v="1"/>
    <n v="11"/>
    <n v="16"/>
    <n v="1"/>
    <n v="6018147.8799999999"/>
    <s v="GLOBAL"/>
    <s v="NO SOLICITADAS"/>
  </r>
  <r>
    <x v="11"/>
    <s v="02-02-02-006-009"/>
    <s v="02-02-02-006-009-01"/>
    <s v="Adquisición de servicios - Servicios de distribución de electricidad, y servicios de distribución de gas (por cuenta propia)"/>
    <s v="GAS NATURAL (DEPENDENCIAS EXTERNAS)"/>
    <n v="83101600"/>
    <s v="SOLICITUD DE INFORMACIÓN A LOS PROVEEDORES"/>
    <n v="1"/>
    <n v="11"/>
    <n v="10"/>
    <n v="1"/>
    <n v="15089940"/>
    <s v="GLOBAL"/>
    <s v="NO SOLICITADAS"/>
  </r>
  <r>
    <x v="11"/>
    <s v="02-02-02-006-009"/>
    <s v="02-02-02-006-009-01"/>
    <s v="Adquisición de servicios - Servicios de distribución de electricidad, y servicios de distribución de gas (por cuenta propia)"/>
    <s v="GAS NATURAL CSFAC"/>
    <n v="83101600"/>
    <s v="SOLICITUD DE INFORMACIÓN A LOS PROVEEDORES"/>
    <n v="1"/>
    <n v="11"/>
    <n v="10"/>
    <n v="1"/>
    <n v="42000000"/>
    <s v="GLOBAL"/>
    <s v="NO SOLICITADAS"/>
  </r>
  <r>
    <x v="11"/>
    <s v="02-02-02-006-009"/>
    <s v="02-02-02-006-009-01"/>
    <s v="Adquisición de servicios - Servicios de distribución de electricidad, y servicios de distribución de gas (por cuenta propia)"/>
    <s v="GAS ESM ARC FAC"/>
    <n v="83101601"/>
    <s v="SOLICITUD DE INFORMACIÓN A LOS PROVEEDORES"/>
    <n v="1"/>
    <n v="11"/>
    <n v="10"/>
    <n v="1"/>
    <n v="4500000"/>
    <s v="GLOBAL"/>
    <s v="NO SOLICITADAS"/>
  </r>
  <r>
    <x v="11"/>
    <s v="02-02-02-006-009"/>
    <s v="02-02-02-006-009-01"/>
    <s v="Adquisición de servicios - Servicios de distribución de electricidad, y servicios de distribución de gas (por cuenta propia)"/>
    <s v="PAGO DE SERVICIOS DE GAS MUSEO AEROESPACIAL COLOMBIANO"/>
    <n v="83101804"/>
    <s v="SOLICITUD DE INFORMACIÓN A LOS PROVEEDORES"/>
    <n v="1"/>
    <n v="12"/>
    <n v="10"/>
    <n v="1"/>
    <n v="3969000"/>
    <s v="GLOBAL"/>
    <s v="NO SOLICITADAS"/>
  </r>
  <r>
    <x v="11"/>
    <s v="02-02-02-006-009"/>
    <s v="02-02-02-006-009-01"/>
    <s v="Adquisición de servicios - Servicios de distribución de electricidad, y servicios de distribución de gas (por cuenta propia)"/>
    <s v="SERVICIO DE GAS NATURAL"/>
    <n v="83101600"/>
    <s v="SOLICITUD DE INFORMACIÓN A LOS PROVEEDORES"/>
    <n v="1"/>
    <n v="12"/>
    <n v="10"/>
    <n v="1"/>
    <n v="62000000"/>
    <s v="GLOBAL"/>
    <s v="NO SOLICITADAS"/>
  </r>
  <r>
    <x v="11"/>
    <s v="02-02-02-006-009"/>
    <s v="02-02-02-006-009-01"/>
    <s v="Adquisición de servicios - Servicios de distribución de electricidad, y servicios de distribución de gas (por cuenta propia)"/>
    <s v="SERVICIO DE GAS NATURAL"/>
    <n v="83101600"/>
    <s v="SOLICITUD DE INFORMACIÓN A LOS PROVEEDORES"/>
    <n v="0"/>
    <n v="0"/>
    <n v="10"/>
    <n v="1"/>
    <n v="20000000"/>
    <s v="GLOBAL"/>
    <s v="NO SOLICITADAS"/>
  </r>
  <r>
    <x v="11"/>
    <s v="02-02-02-006-009"/>
    <s v="02-02-02-006-009-01"/>
    <s v="Adquisición de servicios - Servicios de distribución de electricidad, y servicios de distribución de gas (por cuenta propia)"/>
    <s v="GAS NATURAL (DEPENDENCIAS EXTERNAS)"/>
    <n v="83101600"/>
    <s v="SOLICITUD DE INFORMACIÓN A LOS PROVEEDORES"/>
    <n v="0"/>
    <n v="0"/>
    <n v="10"/>
    <n v="1"/>
    <n v="5000000"/>
    <s v="GLOBAL"/>
    <s v="NO SOLICITADAS"/>
  </r>
  <r>
    <x v="11"/>
    <s v="02-02-02-006-009"/>
    <s v="02-02-02-006-009-01"/>
    <s v="Adquisición de servicios - Servicios de distribución de electricidad, y servicios de distribución de gas (por cuenta propia)"/>
    <s v="SERVICIO DE ENERGÍA GACAR"/>
    <n v="83101803"/>
    <s v="SOLICITUD DE INFORMACIÓN A LOS PROVEEDORES"/>
    <n v="0"/>
    <n v="0"/>
    <n v="10"/>
    <n v="1"/>
    <n v="134592468"/>
    <s v="GLOBAL"/>
    <s v="NO SOLICITADAS"/>
  </r>
  <r>
    <x v="11"/>
    <s v="02-02-02-006-009"/>
    <s v="02-02-02-006-009-01"/>
    <s v="Adquisición de servicios - Servicios de distribución de electricidad, y servicios de distribución de gas (por cuenta propia)"/>
    <s v="SERVICIO DE ENERGÍA APARTAMENTO EN SESIÓN SAE GACAR/TRASLADO PPTAL DE GACAR MEDIANTE MOD PPTAL No. 438 (28-MAY-21) CENTRALIZACION"/>
    <n v="83101803"/>
    <s v="SOLICITUD DE INFORMACIÓN A LOS PROVEEDORES"/>
    <n v="0"/>
    <n v="0"/>
    <n v="10"/>
    <n v="1"/>
    <n v="9684000"/>
    <s v="GLOBAL"/>
    <s v="NO SOLICITADAS"/>
  </r>
  <r>
    <x v="11"/>
    <s v="02-02-02-006-009"/>
    <s v="02-02-02-006-009-01"/>
    <s v="Adquisición de servicios - Servicios de distribución de electricidad, y servicios de distribución de gas (por cuenta propia)"/>
    <s v="SERVICIO DE ENERGÍA GACAR"/>
    <n v="83101803"/>
    <s v="SOLICITUD DE INFORMACIÓN A LOS PROVEEDORES"/>
    <n v="0"/>
    <n v="0"/>
    <n v="16"/>
    <n v="1"/>
    <n v="18560393"/>
    <s v="GLOBAL"/>
    <s v="NO SOLICITADAS"/>
  </r>
  <r>
    <x v="11"/>
    <s v="02-02-02-006-009"/>
    <s v="02-02-02-006-009-01"/>
    <s v="Adquisición de servicios - Servicios de distribución de electricidad, y servicios de distribución de gas (por cuenta propia)"/>
    <s v="SERVICIO DE ENERGÍA GACAR"/>
    <n v="83101803"/>
    <s v="SOLICITUD DE INFORMACIÓN A LOS PROVEEDORES"/>
    <n v="0"/>
    <n v="0"/>
    <n v="10"/>
    <n v="1"/>
    <n v="27946981"/>
    <s v="GLOBAL"/>
    <s v="NO SOLICITADAS"/>
  </r>
  <r>
    <x v="11"/>
    <s v="02-02-02-006-009"/>
    <s v="02-02-02-006-009-01"/>
    <s v="Adquisición de servicios - Servicios de distribución de electricidad, y servicios de distribución de gas (por cuenta propia)"/>
    <s v="SERVICIO DE ENERGIA GACAS"/>
    <n v="83101803"/>
    <s v="SOLICITUD DE INFORMACIÓN A LOS PROVEEDORES"/>
    <n v="0"/>
    <n v="0"/>
    <n v="10"/>
    <n v="1"/>
    <n v="22909860.299999997"/>
    <s v="GLOBAL"/>
    <s v="NO SOLICITADAS"/>
  </r>
  <r>
    <x v="11"/>
    <s v="02-02-02-006-009"/>
    <s v="02-02-02-006-009-01"/>
    <s v="Adquisición de servicios - Servicios de distribución de electricidad, y servicios de distribución de gas (por cuenta propia)"/>
    <s v="SERVICIO DE ENERGIA GACAS"/>
    <n v="83101803"/>
    <s v="SOLICITUD DE INFORMACIÓN A LOS PROVEEDORES"/>
    <n v="0"/>
    <n v="0"/>
    <n v="16"/>
    <n v="1"/>
    <n v="126947234.34"/>
    <s v="GLOBAL"/>
    <s v="NO SOLICITADAS"/>
  </r>
  <r>
    <x v="11"/>
    <s v="02-02-02-006-009"/>
    <s v="02-02-02-006-009-01"/>
    <s v="Adquisición de servicios - Servicios de distribución de electricidad, y servicios de distribución de gas (por cuenta propia)"/>
    <s v="SERVICIO DE ENERGIA ELECTRICA GACAS"/>
    <n v="83101500"/>
    <s v="SOLICITUD DE INFORMACIÓN A LOS PROVEEDORES"/>
    <n v="0"/>
    <n v="0"/>
    <n v="10"/>
    <n v="1"/>
    <n v="585233.69999999995"/>
    <s v="GLOBAL"/>
    <s v="NO SOLICITADAS"/>
  </r>
  <r>
    <x v="11"/>
    <s v="02-02-02-006-009"/>
    <s v="02-02-02-006-009-01"/>
    <s v="Adquisición de servicios - Servicios de distribución de electricidad, y servicios de distribución de gas (por cuenta propia)"/>
    <s v="SERVICIO DE ENERGÍA GACAS"/>
    <n v="83101803"/>
    <s v="SOLICITUD DE INFORMACIÓN A LOS PROVEEDORES"/>
    <n v="8"/>
    <n v="4"/>
    <n v="10"/>
    <n v="1"/>
    <n v="5000000"/>
    <s v="GLOBAL"/>
    <s v="NO SOLICITADAS"/>
  </r>
  <r>
    <x v="11"/>
    <s v="02-02-02-006-009"/>
    <s v="02-02-02-006-009-01"/>
    <s v="Adquisición de servicios - Servicios de distribución de electricidad, y servicios de distribución de gas (por cuenta propia)"/>
    <s v="SERVICIO DE ENERGIA GACAS"/>
    <n v="0"/>
    <s v="SOLICITUD DE INFORMACIÓN A LOS PROVEEDORES"/>
    <n v="0"/>
    <n v="0"/>
    <n v="10"/>
    <n v="1"/>
    <n v="80000000"/>
    <s v="GLOBAL"/>
    <s v="NO SOLICITADAS"/>
  </r>
  <r>
    <x v="11"/>
    <s v="02-02-02-006-009"/>
    <s v="02-02-02-006-009-01"/>
    <s v="Adquisición de servicios - Servicios de distribución de electricidad, y servicios de distribución de gas (por cuenta propia)"/>
    <s v="SERVICIO DE ENERGIA GACAS"/>
    <n v="83101803"/>
    <s v="SOLICITUD DE INFORMACIÓN A LOS PROVEEDORES"/>
    <n v="0"/>
    <n v="0"/>
    <n v="16"/>
    <n v="1"/>
    <n v="12769658.98"/>
    <s v="GLOBAL"/>
    <s v="NO SOLICITADAS"/>
  </r>
  <r>
    <x v="11"/>
    <s v="02-02-02-006-009"/>
    <s v="02-02-02-006-009-01"/>
    <s v="Adquisición de servicios - Servicios de distribución de electricidad, y servicios de distribución de gas (por cuenta propia)"/>
    <s v="SERVICIO DE ENERGIA GACAS"/>
    <n v="83101803"/>
    <s v="SOLICITUD DE INFORMACIÓN A LOS PROVEEDORES"/>
    <n v="0"/>
    <n v="0"/>
    <n v="10"/>
    <n v="1"/>
    <n v="12797542.029999999"/>
    <s v="GLOBAL"/>
    <s v="NO SOLICITADAS"/>
  </r>
  <r>
    <x v="11"/>
    <s v="02-02-02-006-009"/>
    <s v="02-02-02-006-009-01"/>
    <s v="Adquisición de servicios - Servicios de distribución de electricidad, y servicios de distribución de gas (por cuenta propia)"/>
    <s v="SERVICIO DE ENERGÍA GACAS"/>
    <n v="83101803"/>
    <s v="SOLICITUD DE INFORMACIÓN A LOS PROVEEDORES"/>
    <n v="0"/>
    <n v="0"/>
    <n v="10"/>
    <n v="1"/>
    <n v="11886569"/>
    <s v="GLOBAL"/>
    <s v="NO SOLICITADAS"/>
  </r>
  <r>
    <x v="11"/>
    <s v="02-02-02-006-009"/>
    <s v="02-02-02-006-009-01"/>
    <s v="Adquisición de servicios - Servicios de distribución de electricidad, y servicios de distribución de gas (por cuenta propia)"/>
    <s v="SERVICIO DE GAS NATURAL GACAS"/>
    <n v="83101601"/>
    <s v="SOLICITUD DE INFORMACIÓN A LOS PROVEEDORES"/>
    <n v="0"/>
    <n v="0"/>
    <n v="10"/>
    <n v="1"/>
    <n v="2561086"/>
    <s v="GLOBAL"/>
    <s v="NO SOLICITADAS"/>
  </r>
  <r>
    <x v="11"/>
    <s v="02-02-02-006-009"/>
    <s v="02-02-02-006-009-01"/>
    <s v="Adquisición de servicios - Servicios de distribución de electricidad, y servicios de distribución de gas (por cuenta propia)"/>
    <s v="SERVICIO ENERGIA ELECTRICA GAAMA"/>
    <n v="83101803"/>
    <s v="SOLICITUD DE INFORMACIÓN A LOS PROVEEDORES"/>
    <n v="0"/>
    <n v="0"/>
    <n v="10"/>
    <n v="1"/>
    <n v="341596023.69999999"/>
    <s v="GLOBAL"/>
    <s v="NO SOLICITADAS"/>
  </r>
  <r>
    <x v="11"/>
    <s v="02-02-02-006-009"/>
    <s v="02-02-02-006-009-01"/>
    <s v="Adquisición de servicios - Servicios de distribución de electricidad, y servicios de distribución de gas (por cuenta propia)"/>
    <s v="SERVICIO DE ENERGIA ELECTRICA GAAMA"/>
    <n v="83101803"/>
    <s v="SOLICITUD DE INFORMACIÓN A LOS PROVEEDORES"/>
    <n v="0"/>
    <n v="0"/>
    <n v="10"/>
    <n v="1"/>
    <n v="41414766.299999997"/>
    <s v="GLOBAL"/>
    <s v="NO SOLICITADAS"/>
  </r>
  <r>
    <x v="11"/>
    <s v="02-02-02-006-009"/>
    <s v="02-02-02-006-009-01"/>
    <s v="Adquisición de servicios - Servicios de distribución de electricidad, y servicios de distribución de gas (por cuenta propia)"/>
    <s v="SERVICIO DE ENERGIA ELECTRICA GAAMA"/>
    <n v="83101803"/>
    <s v="SOLICITUD DE INFORMACIÓN A LOS PROVEEDORES"/>
    <n v="0"/>
    <n v="0"/>
    <n v="10"/>
    <n v="1"/>
    <n v="12222722"/>
    <s v="GLOBAL"/>
    <s v="NO SOLICITADAS"/>
  </r>
  <r>
    <x v="11"/>
    <s v="02-02-02-006-009"/>
    <s v="02-02-02-006-009-01"/>
    <s v="Adquisición de servicios - Servicios de distribución de electricidad, y servicios de distribución de gas (por cuenta propia)"/>
    <s v="SALDO CPA 214 SERVICIO DE ENERGIA GACAS"/>
    <n v="0"/>
    <n v="0"/>
    <n v="0"/>
    <n v="0"/>
    <n v="16"/>
    <n v="1"/>
    <n v="0.15"/>
    <s v="GLOBAL"/>
    <s v="NO SOLICITADAS"/>
  </r>
  <r>
    <x v="11"/>
    <s v="02-02-02-006-009"/>
    <s v="02-02-02-006-009-01"/>
    <s v="Adquisición de servicios - Servicios de distribución de electricidad, y servicios de distribución de gas (por cuenta propia)"/>
    <s v="SALDO CPA 28 SERVICIO DE ENERGIA"/>
    <n v="83101500"/>
    <s v="SOLICITUD DE INFORMACIÓN A LOS PROVEEDORES"/>
    <n v="0"/>
    <n v="0"/>
    <n v="16"/>
    <n v="1"/>
    <n v="41728417"/>
    <s v="GLOBAL"/>
    <s v="NO SOLICITADAS"/>
  </r>
  <r>
    <x v="11"/>
    <s v="02-02-02-006-009"/>
    <s v="02-02-02-006-009-01"/>
    <s v="Adquisición de servicios - Servicios de distribución de electricidad, y servicios de distribución de gas (por cuenta propia)"/>
    <s v="SALDO CPA 29 SER. DE GAS"/>
    <n v="0"/>
    <n v="0"/>
    <n v="0"/>
    <n v="0"/>
    <n v="16"/>
    <n v="1"/>
    <n v="89852.12"/>
    <s v="GLOBAL"/>
    <s v="NO SOLICITADAS"/>
  </r>
  <r>
    <x v="11"/>
    <s v="02-02-02-006-009"/>
    <s v="02-02-02-006-009-02"/>
    <s v="Adquisición de servicios - Servicios de distribución de agua (por cuenta propia)"/>
    <s v="SERVICIO DE ACUEDUCTO (ALOJAMIENTO MILITAR)"/>
    <n v="83101500"/>
    <s v="SOLICITUD DE INFORMACIÓN A LOS PROVEEDORES"/>
    <n v="1"/>
    <n v="11"/>
    <n v="16"/>
    <n v="1"/>
    <n v="7212105"/>
    <s v="GLOBAL"/>
    <s v="NO SOLICITADAS"/>
  </r>
  <r>
    <x v="11"/>
    <s v="02-02-02-006-009"/>
    <s v="02-02-02-006-009-02"/>
    <s v="Adquisición de servicios - Servicios de distribución de agua (por cuenta propia)"/>
    <s v="SERVICIO DE ACUEDUCTO BACOF"/>
    <n v="83101500"/>
    <s v="SOLICITUD DE INFORMACIÓN A LOS PROVEEDORES"/>
    <n v="1"/>
    <n v="11"/>
    <n v="10"/>
    <n v="1"/>
    <n v="26028843"/>
    <s v="GLOBAL"/>
    <s v="NO SOLICITADAS"/>
  </r>
  <r>
    <x v="11"/>
    <s v="02-02-02-006-009"/>
    <s v="02-02-02-006-009-02"/>
    <s v="Adquisición de servicios - Servicios de distribución de agua (por cuenta propia)"/>
    <s v="SERVICIO DE ACUEDUCTO GIMFA"/>
    <n v="83101500"/>
    <s v="SOLICITUD DE INFORMACIÓN A LOS PROVEEDORES"/>
    <n v="1"/>
    <n v="11"/>
    <n v="16"/>
    <n v="1"/>
    <n v="15822105"/>
    <s v="GLOBAL"/>
    <s v="NO SOLICITADAS"/>
  </r>
  <r>
    <x v="11"/>
    <s v="02-02-02-006-009"/>
    <s v="02-02-02-006-009-02"/>
    <s v="Adquisición de servicios - Servicios de distribución de agua (por cuenta propia)"/>
    <s v="SERVICIO DE ACUEDUCTO CSFAC"/>
    <n v="83101500"/>
    <s v="SOLICITUD DE INFORMACIÓN A LOS PROVEEDORES"/>
    <n v="1"/>
    <n v="11"/>
    <n v="10"/>
    <n v="1"/>
    <n v="4000000"/>
    <s v="GLOBAL"/>
    <s v="NO SOLICITADAS"/>
  </r>
  <r>
    <x v="11"/>
    <s v="02-02-02-006-009"/>
    <s v="02-02-02-006-009-02"/>
    <s v="Adquisición de servicios - Servicios de distribución de agua (por cuenta propia)"/>
    <s v="SERVICIO DE ACUEDUCTO  JEFSA"/>
    <n v="83101500"/>
    <s v="SELECCIÓN ABREVIADA MENOR CUANTÍA"/>
    <n v="1"/>
    <n v="11"/>
    <n v="10"/>
    <n v="1"/>
    <n v="22000000"/>
    <s v="GLOBAL"/>
    <s v="NO SOLICITADAS"/>
  </r>
  <r>
    <x v="11"/>
    <s v="02-02-02-006-009"/>
    <s v="02-02-02-006-009-02"/>
    <s v="Adquisición de servicios - Servicios de distribución de agua (por cuenta propia)"/>
    <s v="SERVICIO DE ACUEDUCTO  ESM ARC FAC"/>
    <n v="83101500"/>
    <s v="SOLICITUD DE INFORMACIÓN A LOS PROVEEDORES"/>
    <n v="1"/>
    <n v="11"/>
    <n v="10"/>
    <n v="1"/>
    <n v="40000000"/>
    <s v="GLOBAL"/>
    <s v="NO SOLICITADAS"/>
  </r>
  <r>
    <x v="11"/>
    <s v="02-02-02-006-009"/>
    <s v="02-02-02-006-009-02"/>
    <s v="Adquisición de servicios - Servicios de distribución de agua (por cuenta propia)"/>
    <s v="SERVICIO DE ACUEDUCTO BACOF"/>
    <n v="83101500"/>
    <s v="SOLICITUD DE INFORMACIÓN A LOS PROVEEDORES"/>
    <n v="1"/>
    <n v="12"/>
    <n v="10"/>
    <n v="1"/>
    <n v="2636609"/>
    <s v="GLOBAL"/>
    <s v="NO SOLICITADAS"/>
  </r>
  <r>
    <x v="11"/>
    <s v="02-02-02-006-009"/>
    <s v="02-02-02-006-009-02"/>
    <s v="Adquisición de servicios - Servicios de distribución de agua (por cuenta propia)"/>
    <s v="SERVICIO DE ACUEDUCTO BACOF"/>
    <n v="83101500"/>
    <s v="SOLICITUD DE INFORMACIÓN A LOS PROVEEDORES"/>
    <n v="0"/>
    <n v="0"/>
    <n v="16"/>
    <n v="1"/>
    <n v="1500000"/>
    <s v="GLOBAL"/>
    <s v="NO SOLICITADAS"/>
  </r>
  <r>
    <x v="11"/>
    <s v="02-02-02-006-009"/>
    <s v="02-02-02-006-009-02"/>
    <s v="Adquisición de servicios - Servicios de distribución de agua (por cuenta propia)"/>
    <s v="SERVICIO DE ACUEDUCTO GACAS"/>
    <n v="83101500"/>
    <s v="SOLICITUD DE INFORMACIÓN A LOS PROVEEDORES"/>
    <n v="0"/>
    <n v="0"/>
    <n v="10"/>
    <n v="1"/>
    <n v="154949"/>
    <s v="GLOBAL"/>
    <s v="NO SOLICITADAS"/>
  </r>
  <r>
    <x v="11"/>
    <s v="02-02-02-006-009"/>
    <s v="02-02-02-006-009-02"/>
    <s v="Adquisición de servicios - Servicios de distribución de agua (por cuenta propia)"/>
    <s v="SERVICIO DE ACUEDUCTO POR CARROTANQUE GACAR"/>
    <n v="83101500"/>
    <s v="SOLICITUD DE INFORMACIÓN A LOS PROVEEDORES"/>
    <n v="0"/>
    <n v="0"/>
    <n v="10"/>
    <n v="1"/>
    <n v="25309703"/>
    <s v="GLOBAL"/>
    <s v="NO SOLICITADAS"/>
  </r>
  <r>
    <x v="11"/>
    <s v="02-02-02-006-009"/>
    <s v="02-02-02-006-009-02"/>
    <s v="Adquisición de servicios - Servicios de distribución de agua (por cuenta propia)"/>
    <s v="SALDO CPA 30 SERV. ACUEDUCTO Y ALCANTARILLADO"/>
    <n v="0"/>
    <n v="0"/>
    <n v="0"/>
    <n v="0"/>
    <n v="16"/>
    <n v="1"/>
    <n v="23355790"/>
    <s v="GLOBAL"/>
    <s v="NO SOLICITADAS"/>
  </r>
  <r>
    <x v="11"/>
    <s v="02-02-02-007-001"/>
    <s v="02-02-02-007-001-02"/>
    <s v="Adquisición de servicios - Servicios de la banca de inversión"/>
    <s v="VF. 2021 COSTOS BOLSA Y COMISIÓN DEL SERVICIO DE SEGURIDAD Y VIGILANCIA"/>
    <n v="92121504"/>
    <s v="PUBLICACIÓN CONTRATACIÓN RÉGIMEN ESPECIAL - RÉGIMEN ESPECIAL"/>
    <n v="1"/>
    <n v="12"/>
    <n v="10"/>
    <n v="1"/>
    <n v="22750454"/>
    <s v="GLOBAL"/>
    <s v="SI APROBADAS"/>
  </r>
  <r>
    <x v="11"/>
    <s v="02-02-02-007-001"/>
    <s v="02-02-02-007-001-02"/>
    <s v="Adquisición de servicios - Servicios de la banca de inversión"/>
    <s v="COSTOS BOLSA Y COMISIÓN DEL SERVICIO DE SEGURIDAD Y VIGILANCIA"/>
    <n v="92121504"/>
    <s v="PUBLICACIÓN CONTRATACIÓN RÉGIMEN ESPECIAL - RÉGIMEN ESPECIAL"/>
    <n v="8"/>
    <n v="0"/>
    <n v="10"/>
    <n v="1"/>
    <n v="12285063"/>
    <s v="GLOBAL"/>
    <s v="NO SOLICITADAS"/>
  </r>
  <r>
    <x v="11"/>
    <s v="02-02-02-007-001"/>
    <s v="02-02-02-007-001-02"/>
    <s v="Adquisición de servicios - Servicios de la banca de inversión"/>
    <s v="COSTOS BOLSA Y COMISIÓN DEL SERVICIO DE SEGURIDAD Y VIGILANCIA"/>
    <n v="92121504"/>
    <s v="PUBLICACIÓN CONTRATACIÓN RÉGIMEN ESPECIAL - RÉGIMEN ESPECIAL"/>
    <n v="2"/>
    <n v="10"/>
    <n v="10"/>
    <n v="1"/>
    <n v="21316741"/>
    <s v="GLOBAL"/>
    <s v="NO SOLICITADAS"/>
  </r>
  <r>
    <x v="11"/>
    <s v="02-02-02-007-002"/>
    <s v="02-02-02-007-002-01-1"/>
    <s v="Adquisición de servicios - Servicios de alquiler o arrendamiento con o sin opción de compra relativos a bienes inmuebles propios o arrendados"/>
    <s v="VF.2021 SERVICIO DE ARRENDAMIENTO INMUEBLE PARA LA ATENCIÓN Y ALOJAMIENTO PARA EL PERSONAL ORGÁNICO DE LA FAC."/>
    <n v="80131502"/>
    <s v="CONTRATACIÓN DIRECTA"/>
    <n v="2"/>
    <n v="10"/>
    <n v="10"/>
    <n v="1"/>
    <n v="10000000"/>
    <s v="GLOBAL"/>
    <s v="SI APROBADAS"/>
  </r>
  <r>
    <x v="11"/>
    <s v="02-02-02-007-002"/>
    <s v="02-02-02-007-002-01-1"/>
    <s v="Adquisición de servicios - Servicios de alquiler o arrendamiento con o sin opción de compra relativos a bienes inmuebles propios o arrendados"/>
    <s v="ARRIENDO DE CUPOS DE PARQUEADERO PARA VEHÍCULOS, MOTOS Y BICICLETAS DEL PERSONAL DE LA FUERZA AÉREA COLOMBIANA."/>
    <n v="95121644"/>
    <s v="SELECCIÓN ABREVIADA MENOR CUANTÍA"/>
    <n v="2"/>
    <n v="3"/>
    <n v="10"/>
    <n v="1"/>
    <n v="59076360"/>
    <s v="GLOBAL"/>
    <s v="NO SOLICITADAS"/>
  </r>
  <r>
    <x v="11"/>
    <s v="02-02-02-007-002"/>
    <s v="02-02-02-007-002-01-1"/>
    <s v="Adquisición de servicios - Servicios de alquiler o arrendamiento con o sin opción de compra relativos a bienes inmuebles propios o arrendados"/>
    <s v="SERVICIO DE ARRENDAMIENTO INMUEBLE PARA LA ATENCIÓN Y ALOJAMIENTO PARA EL PERSONAL ORGÁNICO DE LA FAC."/>
    <n v="80131502"/>
    <s v="MÍNIMA CUANTÍA"/>
    <n v="4"/>
    <n v="8"/>
    <n v="10"/>
    <n v="1"/>
    <n v="24000000"/>
    <s v="GLOBAL"/>
    <s v="NO SOLICITADAS"/>
  </r>
  <r>
    <x v="11"/>
    <s v="02-02-02-007-002"/>
    <s v="02-02-02-007-002-02-1"/>
    <s v="Adquisición de servicios - Servicios de administración de bienes inmuebles a comisión o por contrato"/>
    <s v="ADMINISTRACIÓN (CASA LA FRANCIA) "/>
    <n v="80131801"/>
    <s v="SOLICITUD DE INFORMACIÓN A LOS PROVEEDORES"/>
    <n v="1"/>
    <n v="11"/>
    <n v="10"/>
    <n v="1"/>
    <n v="9202000"/>
    <s v="GLOBAL"/>
    <s v="NO SOLICITADAS"/>
  </r>
  <r>
    <x v="11"/>
    <s v="02-02-02-007-002"/>
    <s v="02-02-02-007-002-02-1"/>
    <s v="Adquisición de servicios - Servicios de administración de bienes inmuebles a comisión o por contrato"/>
    <s v="ADMINISTRACIÓN (EDIFICIO FORFA) "/>
    <n v="80131801"/>
    <s v="SOLICITUD DE INFORMACIÓN A LOS PROVEEDORES"/>
    <n v="1"/>
    <n v="11"/>
    <n v="10"/>
    <n v="1"/>
    <n v="28547800"/>
    <s v="GLOBAL"/>
    <s v="NO SOLICITADAS"/>
  </r>
  <r>
    <x v="11"/>
    <s v="02-02-02-007-002"/>
    <s v="02-02-02-007-002-02-1"/>
    <s v="Adquisición de servicios - Servicios de administración de bienes inmuebles a comisión o por contrato"/>
    <s v="ADMINISTRACIÓN (ALOJAMIENTO MILITAR) "/>
    <n v="80131801"/>
    <s v="SOLICITUD DE INFORMACIÓN A LOS PROVEEDORES"/>
    <n v="1"/>
    <n v="11"/>
    <n v="16"/>
    <n v="1"/>
    <n v="337241805"/>
    <s v="GLOBAL"/>
    <s v="NO SOLICITADAS"/>
  </r>
  <r>
    <x v="11"/>
    <s v="02-02-02-007-002"/>
    <s v="02-02-02-007-002-02-1"/>
    <s v="Adquisición de servicios - Servicios de administración de bienes inmuebles a comisión o por contrato"/>
    <s v="ADMINISTRACIÓN (ALOJAMIENTO MILITAR - CUOTA EXTRAORDINARIA) "/>
    <n v="80131801"/>
    <s v="SOLICITUD DE INFORMACIÓN A LOS PROVEEDORES"/>
    <n v="1"/>
    <n v="11"/>
    <n v="10"/>
    <n v="1"/>
    <n v="53500000"/>
    <s v="GLOBAL"/>
    <s v="NO SOLICITADAS"/>
  </r>
  <r>
    <x v="11"/>
    <s v="02-02-02-007-002"/>
    <s v="02-02-02-007-002-02-1"/>
    <s v="Adquisición de servicios - Servicios de administración de bienes inmuebles a comisión o por contrato"/>
    <s v="SERVICIO ADMINISTRACION EDIFICIO ICARO- DIRES"/>
    <n v="80131801"/>
    <s v="SOLICITUD DE INFORMACIÓN A LOS PROVEEDORES"/>
    <n v="1"/>
    <n v="12"/>
    <n v="16"/>
    <n v="1"/>
    <n v="32400000"/>
    <s v="GLOBAL"/>
    <s v="NO SOLICITADAS"/>
  </r>
  <r>
    <x v="11"/>
    <s v="02-02-02-007-002"/>
    <s v="02-02-02-007-002-02-1"/>
    <s v="Adquisición de servicios - Servicios de administración de bienes inmuebles a comisión o por contrato"/>
    <s v="ADMINISTRACION JEFSA-ARC-FAC"/>
    <n v="80131801"/>
    <s v="SOLICITUD DE INFORMACIÓN A LOS PROVEEDORES"/>
    <n v="1"/>
    <n v="11"/>
    <n v="10"/>
    <n v="1"/>
    <n v="19600000"/>
    <s v="GLOBAL"/>
    <s v="NO SOLICITADAS"/>
  </r>
  <r>
    <x v="11"/>
    <s v="02-02-02-007-002"/>
    <s v="02-02-02-007-002-02-1"/>
    <s v="Adquisición de servicios - Servicios de administración de bienes inmuebles a comisión o por contrato"/>
    <s v="ADMINISTRACIÓN APARTAMENTO EN SESIÓN SAE"/>
    <n v="93151510"/>
    <s v="CONTRATACIÓN DIRECTA"/>
    <n v="0"/>
    <n v="0"/>
    <n v="10"/>
    <n v="1"/>
    <n v="15922900"/>
    <s v="GLOBAL"/>
    <s v="NO SOLICITADAS"/>
  </r>
  <r>
    <x v="11"/>
    <s v="02-02-02-007-002"/>
    <s v="02-02-02-007-002-02-1"/>
    <s v="Adquisición de servicios - Servicios de administración de bienes inmuebles a comisión o por contrato"/>
    <s v="ADMINISTRACIONES ALOJAMIENTO MILITAR  GACAS"/>
    <n v="80131801"/>
    <n v="0"/>
    <n v="0"/>
    <n v="0"/>
    <n v="16"/>
    <n v="1"/>
    <n v="1090000"/>
    <s v="GLOBAL"/>
    <s v="NO SOLICITADAS"/>
  </r>
  <r>
    <x v="11"/>
    <s v="02-02-02-007-002"/>
    <s v="02-02-02-007-002-02-1"/>
    <s v="Adquisición de servicios - Servicios de administración de bienes inmuebles a comisión o por contrato"/>
    <s v="SALDO CPA 34 ADMINISTRACIONES"/>
    <n v="0"/>
    <n v="0"/>
    <n v="0"/>
    <n v="0"/>
    <n v="16"/>
    <n v="1"/>
    <n v="22758195"/>
    <s v="GLOBAL"/>
    <s v="NO SOLICITADAS"/>
  </r>
  <r>
    <x v="11"/>
    <s v="02-02-02-008-002"/>
    <s v="02-02-02-008-002-01"/>
    <s v="Adquisición de servicios - Servicios jurídicos"/>
    <s v="CONTRATACIÓN DE SERVICIOS PROFESIONALES PARA EL DESARROLLO DE ACTIVIDADES DEL DEPARTAMENTO ADMINISTRATIVO DE LA BASE AÉREA COFAC."/>
    <n v="80101603"/>
    <s v="CONTRATACIÓN DIRECTA"/>
    <n v="1"/>
    <n v="10"/>
    <n v="10"/>
    <n v="1"/>
    <n v="46533333"/>
    <s v="GLOBAL"/>
    <s v="NO SOLICITADAS"/>
  </r>
  <r>
    <x v="11"/>
    <s v="02-02-02-008-002"/>
    <s v="02-02-02-008-002-01"/>
    <s v="Adquisición de servicios - Servicios jurídicos"/>
    <s v="CONTRATACIÓN DE SERVICIOS PROFESIONALES DE UN ABOGADO CON ESPECIALIZACIÓN PARA EL DESARROLLO DE ACTIVIDADES DE LA DIRECCIÓN DE COMPRAS PÚBLICAS FAC."/>
    <n v="80101603"/>
    <s v="CONTRATACIÓN DIRECTA"/>
    <n v="1"/>
    <n v="10"/>
    <n v="10"/>
    <n v="1"/>
    <n v="90000000"/>
    <s v="GLOBAL"/>
    <s v="NO SOLICITADAS"/>
  </r>
  <r>
    <x v="11"/>
    <s v="02-02-02-008-002"/>
    <s v="02-02-02-008-002-01"/>
    <s v="Adquisición de servicios - Servicios jurídicos"/>
    <s v="CONTRATACIÓN DE SERVICIOS PROFESIONALES DE UN ABOGADO CON ESPECIALIZACIÓN PARA EL DESARROLLO DE ACTIVIDADES DE LA DIRECCIÓN DE COMPRAS PÚBLICAS FAC."/>
    <n v="80101603"/>
    <s v="CONTRATACIÓN DIRECTA"/>
    <n v="1"/>
    <n v="10"/>
    <n v="10"/>
    <n v="1"/>
    <n v="81000000"/>
    <s v="GLOBAL"/>
    <s v="NO SOLICITADAS"/>
  </r>
  <r>
    <x v="11"/>
    <s v="02-02-02-008-002"/>
    <s v="02-02-02-008-002-01"/>
    <s v="Adquisición de servicios - Servicios jurídicos"/>
    <s v="CONTRATACIÓN DE SERVICIOS PROFESIONALES DE UN ABOGADO PARA EL DESARROLLO DE ACTIVIDADES DE LA DIRECCIÓN DE COMPRAS PÚBLICAS FAC."/>
    <n v="80101603"/>
    <s v="CONTRATACIÓN DIRECTA"/>
    <n v="1"/>
    <n v="10"/>
    <n v="10"/>
    <n v="1"/>
    <n v="28800000"/>
    <s v="GLOBAL"/>
    <s v="NO SOLICITADAS"/>
  </r>
  <r>
    <x v="11"/>
    <s v="02-02-02-008-002"/>
    <s v="02-02-02-008-002-01"/>
    <s v="Adquisición de servicios - Servicios jurídicos"/>
    <s v="CONTRATACIÓN DE SERVICIOS PROFESIONALES DE UN ABOGADO CON ESPECIALIZACIÓN PARA EL DESARROLLO DE ACTIVIDADES DE LA DIRECCIÓN DE COMPRAS PÚBLICAS FAC."/>
    <n v="80101603"/>
    <s v="CONTRATACIÓN DIRECTA"/>
    <n v="0"/>
    <n v="0"/>
    <n v="10"/>
    <n v="1"/>
    <n v="8250000"/>
    <s v="GLOBAL"/>
    <s v="NO SOLICITADAS"/>
  </r>
  <r>
    <x v="11"/>
    <s v="02-02-02-008-002"/>
    <s v="02-02-02-008-002-01"/>
    <s v="Adquisición de servicios - Servicios jurídicos"/>
    <s v="CONTRATACIÓN DE SERVICIOS PROFESIONALES DE UN ABOGADO PARA EL DESARROLLO DE ACTIVIDADES DE LA DIRECCIÓN DE COMPRAS PÚBLICAS FAC."/>
    <n v="80101603"/>
    <s v="CONTRATACIÓN DIRECTA"/>
    <n v="0"/>
    <n v="0"/>
    <n v="10"/>
    <n v="1"/>
    <n v="2666666.67"/>
    <s v="GLOBAL"/>
    <s v="NO SOLICITADAS"/>
  </r>
  <r>
    <x v="11"/>
    <s v="02-02-02-008-002"/>
    <s v="02-02-02-008-002-01"/>
    <s v="Adquisición de servicios - Servicios jurídicos"/>
    <s v="CONTRATACIÓN DE SERVICIOS PROFESIONALES DE UN ABOGADO CON ESPECIALIZACIÓN PARA EL DESARROLLO DE ACTIVIDADES DE LA AGENCIA DE COMPRAS."/>
    <n v="80101603"/>
    <s v="CONTRATACIÓN DIRECTA"/>
    <n v="1"/>
    <n v="10"/>
    <n v="10"/>
    <n v="1"/>
    <n v="42750000"/>
    <s v="GLOBAL"/>
    <s v="NO SOLICITADAS"/>
  </r>
  <r>
    <x v="11"/>
    <s v="02-02-02-008-002"/>
    <s v="02-02-02-008-002-01"/>
    <s v="Adquisición de servicios - Servicios jurídicos"/>
    <s v="CONTRATACIÓN DE SERVICIOS PROFESIONALES DE UN ABOGADO PARA EL DESARROLLO DE ACTIVIDADES DE LA AGENCIA DE COMPRAS."/>
    <n v="80101603"/>
    <s v="CONTRATACIÓN DIRECTA"/>
    <n v="1"/>
    <n v="10"/>
    <n v="10"/>
    <n v="1"/>
    <n v="62700000"/>
    <s v="GLOBAL"/>
    <s v="NO SOLICITADAS"/>
  </r>
  <r>
    <x v="11"/>
    <s v="02-02-02-008-002"/>
    <s v="02-02-02-008-002-01"/>
    <s v="Adquisición de servicios - Servicios jurídicos"/>
    <s v="CONTRATACIÓN DE SERVICIOS PROFESIONALES DE UN ABOGADO CON ESPECIALIZACIÓN PARA EL DESARROLLO DE ACTIVIDADES DE LA AGENCIA DE COMPRAS."/>
    <n v="80101603"/>
    <s v="CONTRATACIÓN DIRECTA"/>
    <n v="0"/>
    <n v="0"/>
    <n v="16"/>
    <n v="1"/>
    <n v="6750000"/>
    <s v="GLOBAL"/>
    <s v="NO SOLICITADAS"/>
  </r>
  <r>
    <x v="11"/>
    <s v="02-02-02-008-002"/>
    <s v="02-02-02-008-002-01"/>
    <s v="Adquisición de servicios - Servicios jurídicos"/>
    <s v="CONTRATACIÓN DE SERVICIOS PROFESIONALES DE UN ABOGADO PARA EL DESARROLLO DE ACTIVIDADES DE LA AGENCIA DE COMPRAS."/>
    <n v="80101603"/>
    <s v="CONTRATACIÓN DIRECTA"/>
    <n v="0"/>
    <n v="0"/>
    <n v="16"/>
    <n v="1"/>
    <n v="9900000"/>
    <s v="GLOBAL"/>
    <s v="NO SOLICITADAS"/>
  </r>
  <r>
    <x v="11"/>
    <s v="02-02-02-008-002"/>
    <s v="02-02-02-008-002-01"/>
    <s v="Adquisición de servicios - Servicios jurídicos"/>
    <s v="CONTRATACIÓN DE SERVICIOS PROFESIONALES DE UN ABOGADO PARA EL DESARROLLO DE ACTIVIDADES DEL DISPENSARIO MEDICO CONJUNTO."/>
    <n v="80111701"/>
    <s v="MÍNIMA CUANTÍA"/>
    <n v="2"/>
    <n v="10"/>
    <n v="10"/>
    <n v="1"/>
    <n v="35520000"/>
    <s v="GLOBAL"/>
    <s v="NO SOLICITADAS"/>
  </r>
  <r>
    <x v="11"/>
    <s v="02-02-02-008-002"/>
    <s v="02-02-02-008-002-01"/>
    <s v="Adquisición de servicios - Servicios jurídicos"/>
    <s v="CONTRATACIÓN DE SERVICIOS PROFESIONALES DE UN ABOGADO PARA EL DESARROLLO DE ACTIVIDADES DE MEDICINA LABORAL"/>
    <n v="80111701"/>
    <s v="CONTRATACIÓN DIRECTA"/>
    <n v="2"/>
    <n v="10"/>
    <n v="10"/>
    <n v="1"/>
    <n v="33000000"/>
    <s v="GLOBAL"/>
    <s v="NO SOLICITADAS"/>
  </r>
  <r>
    <x v="11"/>
    <s v="02-02-02-008-002"/>
    <s v="02-02-02-008-002-01"/>
    <s v="Adquisición de servicios - Servicios jurídicos"/>
    <s v="CONTRATACIÓN DE SERVICIOS PROFESIONALES DE UN ABOGADO CON ESPECIALIZACIÓN PARA BRINDAR APOYO JURÍDICO EN LA SUBSECCIÓN CONTENCIOSO ADMINISTRATIVA DEL DEPARTAMENTO ESTRATÉGICO DE ASUNTOS JURÍDICOS Y DERECHOS HUMANOS."/>
    <n v="80111701"/>
    <s v="CONTRATACIÓN DIRECTA"/>
    <n v="1"/>
    <n v="10"/>
    <n v="10"/>
    <n v="1"/>
    <n v="40000000"/>
    <s v="GLOBAL"/>
    <s v="NO SOLICITADAS"/>
  </r>
  <r>
    <x v="11"/>
    <s v="02-02-02-008-002"/>
    <s v="02-02-02-008-002-01"/>
    <s v="Adquisición de servicios - Servicios jurídicos"/>
    <s v="CONTRATACIÓN DE SERVICIOS PROFESIONALES DE UN ABOGADO CON ESPECIALIZACIÓN PARA EL DESARROLLO DE ACTIVIDADES DEL DEPARTAMENTO ESTRATÉGICO ASUNTOS JURÍDICOS Y DERECHOS HUMANOS"/>
    <n v="80101603"/>
    <s v="CONTRATACIÓN DIRECTA"/>
    <n v="1"/>
    <n v="10"/>
    <n v="10"/>
    <n v="1"/>
    <n v="31500000"/>
    <s v="GLOBAL"/>
    <s v="NO SOLICITADAS"/>
  </r>
  <r>
    <x v="11"/>
    <s v="02-02-02-008-002"/>
    <s v="02-02-02-008-002-01"/>
    <s v="Adquisición de servicios - Servicios jurídicos"/>
    <s v="CONTRATACIÓN DE SERVICIOS PROFESIONALES DE UN ABOGADO PARA EL DESARROLLO DE ACTIVIDADES DEL GIMNACIO MILITAR FAC."/>
    <n v="80101603"/>
    <s v="CONTRATACIÓN DIRECTA"/>
    <n v="2"/>
    <n v="10"/>
    <n v="16"/>
    <n v="1"/>
    <n v="22240000"/>
    <s v="GLOBAL"/>
    <s v="NO SOLICITADAS"/>
  </r>
  <r>
    <x v="11"/>
    <s v="02-02-02-008-002"/>
    <s v="02-02-02-008-002-01"/>
    <s v="Adquisición de servicios - Servicios jurídicos"/>
    <s v="SERVICIO PROFESIONAL DE ABOGADO CON ESPECIALIZACIÓN PARA BRINDAR APOYO JURÍDICO EN LA SUBSECCIÓN CONTENCIOSO ADMINISTRATIVA DEL DEPARTAMENTO ESTRATÉGICO DE ASUNTOS JURÍDICOS Y DERECHOS HUMANOS EN MATERIA DE LA DEFENSA DE LA NACIÓN MINISTERIO DE DEFENSA - FAC EN LA CIUDAD DE BOGOTÁ Y FACATATIVÁ"/>
    <n v="80101603"/>
    <s v="CONTRATACIÓN DIRECTA"/>
    <n v="2"/>
    <n v="10"/>
    <n v="10"/>
    <n v="1"/>
    <n v="79200000"/>
    <s v="GLOBAL"/>
    <s v="NO SOLICITADAS"/>
  </r>
  <r>
    <x v="11"/>
    <s v="02-02-02-008-002"/>
    <s v="02-02-02-008-002-01"/>
    <s v="Adquisición de servicios - Servicios jurídicos"/>
    <s v="SERVICIO PROFESIONAL DE ABOGADO CON ESPECIALIZACIÓN PARA BRINDAR APOYO JURÍDICO EN LA SUBSECCIÓN CONTENCIOSO ADMINISTRATIVA DEL DEPARTAMENTO ESTRATÉGICO DE ASUNTOS JURÍDICOS Y DERECHOS HUMANOS EN MATERIA DE LA DEFENSA DE LA NACIÓN MINISTERIO DE DEFENSA - FAC EN LA CIUDAD DE CALI."/>
    <n v="80101603"/>
    <s v="CONTRATACIÓN DIRECTA"/>
    <n v="2"/>
    <n v="10"/>
    <n v="10"/>
    <n v="1"/>
    <n v="39600000"/>
    <s v="GLOBAL"/>
    <s v="NO SOLICITADAS"/>
  </r>
  <r>
    <x v="11"/>
    <s v="02-02-02-008-002"/>
    <s v="02-02-02-008-002-01"/>
    <s v="Adquisición de servicios - Servicios jurídicos"/>
    <s v="CONTRATACIÓN DE SERVICIOS PROFESIONALES DE UN ABOGADO PARA BRINDAR APOYO JURÍDICO EN LA OFICINA INVESTIGACIONES DISCIPLINARIAS DE JEMFA."/>
    <n v="80111701"/>
    <s v="CONTRATACIÓN DIRECTA"/>
    <n v="6"/>
    <n v="5"/>
    <n v="10"/>
    <n v="1"/>
    <n v="20000000"/>
    <s v="GLOBAL"/>
    <s v="NO SOLICITADAS"/>
  </r>
  <r>
    <x v="11"/>
    <s v="02-02-02-008-002"/>
    <s v="02-02-02-008-002-01"/>
    <s v="Adquisición de servicios - Servicios jurídicos"/>
    <s v="CONTRATACIÓN DE SERVICIOS PROFESIONALES DE UN ABOGADO PARA LA GESTIÓN CONTRACTUAL DE LA BASE AÉREA COFAC. "/>
    <n v="80111701"/>
    <s v="CONTRATACIÓN DIRECTA"/>
    <n v="8"/>
    <n v="0"/>
    <n v="10"/>
    <n v="1"/>
    <n v="17466666"/>
    <s v="GLOBAL"/>
    <s v="NO SOLICITADAS"/>
  </r>
  <r>
    <x v="11"/>
    <s v="02-02-02-008-002"/>
    <s v="02-02-02-008-002-01"/>
    <s v="Adquisición de servicios - Servicios jurídicos"/>
    <s v="CONTRATACIÓN DE SERVICIOS PROFESIONALES DE UN ABOGADO CON ESPECIALIZACIÓN PARA EL DESARROLLO DE ACTIVIDADES DE LA DIRECCIÓN DE COMPRAS PÚBLICAS FAC."/>
    <n v="80101603"/>
    <n v="0"/>
    <n v="0"/>
    <n v="0"/>
    <n v="10"/>
    <n v="1"/>
    <n v="4266667"/>
    <s v="GLOBAL"/>
    <s v="NO SOLICITADAS"/>
  </r>
  <r>
    <x v="11"/>
    <s v="02-02-02-008-002"/>
    <s v="02-02-02-008-002-01"/>
    <s v="Adquisición de servicios - Servicios jurídicos"/>
    <s v="CONTRATACIÓN DE SERVICIOS PROFESIONALES DE UN ABOGADO CON ESPECIALIZACIÓN PARA EL DESARROLLO DE ACTIVIDADES DE LA DIRECCIÓN DE COMPRAS PÚBLICAS FAC."/>
    <n v="80101603"/>
    <n v="0"/>
    <n v="0"/>
    <n v="0"/>
    <n v="10"/>
    <n v="1"/>
    <n v="7600000"/>
    <s v="GLOBAL"/>
    <s v="NO SOLICITADAS"/>
  </r>
  <r>
    <x v="11"/>
    <s v="02-02-02-008-002"/>
    <s v="02-02-02-008-002-01"/>
    <s v="Adquisición de servicios - Servicios jurídicos"/>
    <s v="CONTRATACIÓN DE SERVICIOS PROFESIONALES DE UN ABOGADO CON ESPECIALIZACIÓN PARA EL DESARROLLO DE ACTIVIDADES DE LA DIRECCIÓN DE COMPRAS PÚBLICAS FAC."/>
    <n v="80101603"/>
    <n v="0"/>
    <n v="0"/>
    <n v="0"/>
    <n v="10"/>
    <n v="1"/>
    <n v="7600000"/>
    <s v="GLOBAL"/>
    <s v="NO SOLICITADAS"/>
  </r>
  <r>
    <x v="11"/>
    <s v="02-02-02-008-002"/>
    <s v="02-02-02-008-002-02"/>
    <s v="Adquisición de servicios - Servicios de contabilidad, auditoría y teneduría de libros"/>
    <s v="CONTRATACIÓN DE SERVICIOS PROFESIONALES PARA EL DESARROLLO DE ACTIVIDADES DEL DEPARTAMENTO ADMINISTRATIVO DE LA BASE AÉREA COFAC."/>
    <n v="80101604"/>
    <s v="CONTRATACIÓN DIRECTA"/>
    <n v="1"/>
    <n v="10"/>
    <n v="10"/>
    <n v="1"/>
    <n v="80000000"/>
    <s v="GLOBAL"/>
    <s v="NO SOLICITADAS"/>
  </r>
  <r>
    <x v="11"/>
    <s v="02-02-02-008-002"/>
    <s v="02-02-02-008-002-02"/>
    <s v="Adquisición de servicios - Servicios de contabilidad, auditoría y teneduría de libros"/>
    <s v="CONTRATACIÓN DE SERVICIOS PROFESIONALES PARA EL DESARROLLO DE ACTIVIDADES DEL DEPARTAMENTO ADMINISTRATIVO DE LA BASE AÉREA COFAC."/>
    <n v="80101604"/>
    <s v="CONTRATACIÓN DIRECTA"/>
    <n v="1"/>
    <n v="10"/>
    <n v="10"/>
    <n v="1"/>
    <n v="33000000"/>
    <s v="GLOBAL"/>
    <s v="NO SOLICITADAS"/>
  </r>
  <r>
    <x v="11"/>
    <s v="02-02-02-008-002"/>
    <s v="02-02-02-008-002-02"/>
    <s v="Adquisición de servicios - Servicios de contabilidad, auditoría y teneduría de libros"/>
    <s v="CONTRATACIÓN DE SERVICIOS PROFESIONALES PARA EL DESARROLLO DE ACTIVIDADES DEL DEPARTAMENTO ADMINISTRATIVO DE LA BASE AÉREA COFAC."/>
    <n v="80101604"/>
    <s v="CONTRATACIÓN DIRECTA"/>
    <n v="1"/>
    <n v="10"/>
    <n v="10"/>
    <n v="1"/>
    <n v="31016667"/>
    <s v="GLOBAL"/>
    <s v="NO SOLICITADAS"/>
  </r>
  <r>
    <x v="11"/>
    <s v="02-02-02-008-002"/>
    <s v="02-02-02-008-002-02"/>
    <s v="Adquisición de servicios - Servicios de contabilidad, auditoría y teneduría de libros"/>
    <s v="CONTRATACIÓN DE SERVICIOS PROFESIONALES PARA EL DESARROLLO DE ACTIVIDADES DEL DEPARTAMENTO ADMINISTRATIVO DE LA BASE AÉREA COFAC."/>
    <n v="0"/>
    <s v="CONTRATACIÓN DIRECTA"/>
    <n v="1"/>
    <n v="10"/>
    <n v="10"/>
    <n v="1"/>
    <n v="16946666.329999998"/>
    <s v="GLOBAL"/>
    <s v="NO SOLICITADAS"/>
  </r>
  <r>
    <x v="11"/>
    <s v="02-02-02-008-002"/>
    <s v="02-02-02-008-002-02"/>
    <s v="Adquisición de servicios - Servicios de contabilidad, auditoría y teneduría de libros"/>
    <s v="CONTRATACIÓN DE SERVICIOS PROFESIONALES EN CIENCIAS ECONOMICAS CON ESPECIALIZACIÓN PARA EL DESARROLLO DE LA DIRECCIÓN DE COMPRAS PÚBLICAS FAC."/>
    <n v="80101604"/>
    <s v="CONTRATACIÓN DIRECTA"/>
    <n v="1"/>
    <n v="10"/>
    <n v="10"/>
    <n v="1"/>
    <n v="45000000"/>
    <s v="GLOBAL"/>
    <s v="NO SOLICITADAS"/>
  </r>
  <r>
    <x v="11"/>
    <s v="02-02-02-008-002"/>
    <s v="02-02-02-008-002-02"/>
    <s v="Adquisición de servicios - Servicios de contabilidad, auditoría y teneduría de libros"/>
    <s v="CONTRATACIÓN DE SERVICIOS PROFESIONALES EN CIENCIAS ECONOMICAS CON ESPECIALIZACIÓN PARA EL DESARROLLO DE LA DIRECCIÓN DE COMPRAS PÚBLICAS FAC."/>
    <n v="80101604"/>
    <s v="CONTRATACIÓN DIRECTA"/>
    <n v="1"/>
    <n v="10"/>
    <n v="10"/>
    <n v="1"/>
    <n v="40500000"/>
    <s v="GLOBAL"/>
    <s v="NO SOLICITADAS"/>
  </r>
  <r>
    <x v="11"/>
    <s v="02-02-02-008-002"/>
    <s v="02-02-02-008-002-02"/>
    <s v="Adquisición de servicios - Servicios de contabilidad, auditoría y teneduría de libros"/>
    <s v="CONTRATACIÓN DE SERVICIOS PROFESIONALES EN CIENCIAS ECONOMICAS CON ESPECIALIZACIÓN PARA EL DESARROLLO DE LA DIRECCIÓN DE COMPRAS PÚBLICAS FAC."/>
    <n v="80101604"/>
    <s v="CONTRATACIÓN DIRECTA"/>
    <n v="1"/>
    <n v="10"/>
    <n v="10"/>
    <n v="1"/>
    <n v="40000000"/>
    <s v="GLOBAL"/>
    <s v="NO SOLICITADAS"/>
  </r>
  <r>
    <x v="11"/>
    <s v="02-02-02-008-002"/>
    <s v="02-02-02-008-002-02"/>
    <s v="Adquisición de servicios - Servicios de contabilidad, auditoría y teneduría de libros"/>
    <s v="CONTRATACIÓN DE SERVICIOS PROFESIONALES EN CIENCIAS ECONOMICAS CON ESPECIALIZACIÓN PARA EL DESARROLLO DE LA DIRECCIÓN DE COMPRAS PÚBLICAS FAC."/>
    <n v="80101604"/>
    <s v="CONTRATACIÓN DIRECTA"/>
    <n v="1"/>
    <n v="10"/>
    <n v="10"/>
    <n v="1"/>
    <n v="36000000"/>
    <s v="GLOBAL"/>
    <s v="NO SOLICITADAS"/>
  </r>
  <r>
    <x v="11"/>
    <s v="02-02-02-008-002"/>
    <s v="02-02-02-008-002-02"/>
    <s v="Adquisición de servicios - Servicios de contabilidad, auditoría y teneduría de libros"/>
    <s v="CONTRATACIÓN DE SERVICIOS PROFESIONALES EN CIENCIAS ECONOMICAS CON ESPECIALIZACIÓN PARA EL DESARROLLO DE LA DIRECCIÓN DE COMPRAS PÚBLICAS FAC."/>
    <n v="80101604"/>
    <s v="CONTRATACIÓN DIRECTA"/>
    <n v="0"/>
    <n v="0"/>
    <n v="10"/>
    <n v="1"/>
    <n v="3500000"/>
    <s v="GLOBAL"/>
    <s v="NO SOLICITADAS"/>
  </r>
  <r>
    <x v="11"/>
    <s v="02-02-02-008-002"/>
    <s v="02-02-02-008-002-02"/>
    <s v="Adquisición de servicios - Servicios de contabilidad, auditoría y teneduría de libros"/>
    <s v="CONTRATACIÓN DE SERVICIOS PROFESIONALES EN CIENCIAS ECONOMICAS CON ESPECIALIZACIÓN PARA EL DESARROLLO DE LA DIRECCIÓN DE COMPRAS PÚBLICAS FAC."/>
    <n v="80101604"/>
    <s v="CONTRATACIÓN DIRECTA"/>
    <n v="0"/>
    <n v="0"/>
    <n v="10"/>
    <n v="1"/>
    <n v="8250000"/>
    <s v="GLOBAL"/>
    <s v="NO SOLICITADAS"/>
  </r>
  <r>
    <x v="11"/>
    <s v="02-02-02-008-002"/>
    <s v="02-02-02-008-002-02"/>
    <s v="Adquisición de servicios - Servicios de contabilidad, auditoría y teneduría de libros"/>
    <s v="CONTRATACIÓN DE SERVICIOS PROFESIONALES EN CIENCIAS ECONOMICAS CON ESPECIALIZACIÓN PARA EL DESARROLLO DE LA DIRECCIÓN DE COMPRAS PÚBLICAS FAC."/>
    <n v="80101604"/>
    <s v="CONTRATACIÓN DIRECTA"/>
    <n v="0"/>
    <n v="0"/>
    <n v="10"/>
    <n v="1"/>
    <n v="4500000"/>
    <s v="GLOBAL"/>
    <s v="NO SOLICITADAS"/>
  </r>
  <r>
    <x v="11"/>
    <s v="02-02-02-008-002"/>
    <s v="02-02-02-008-002-02"/>
    <s v="Adquisición de servicios - Servicios de contabilidad, auditoría y teneduría de libros"/>
    <s v="CONTRATACIÓN DE SERVICIOS PROFESIONALES EN CIENCIAS ECONOMICAS CON ESPECIALIZACIÓN PARA EL DESARROLLO DE ACTIVIDADES DE LA AGENCIA DE COMPRAS."/>
    <n v="80101604"/>
    <s v="CONTRATACIÓN DIRECTA"/>
    <n v="1"/>
    <n v="10"/>
    <n v="10"/>
    <n v="1"/>
    <n v="36000000"/>
    <s v="GLOBAL"/>
    <s v="NO SOLICITADAS"/>
  </r>
  <r>
    <x v="11"/>
    <s v="02-02-02-008-002"/>
    <s v="02-02-02-008-002-02"/>
    <s v="Adquisición de servicios - Servicios de contabilidad, auditoría y teneduría de libros"/>
    <s v="CONTRATACIÓN DE SERVICIOS PROFESIONALES EN CIENCIAS ECONOMICAS PARA EL DESARROLLO DE ACTIVIDADES DE LA AGENCIA DE COMPRAS."/>
    <n v="80101604"/>
    <s v="CONTRATACIÓN DIRECTA"/>
    <n v="1"/>
    <n v="10"/>
    <n v="10"/>
    <n v="1"/>
    <n v="52800000"/>
    <s v="GLOBAL"/>
    <s v="NO SOLICITADAS"/>
  </r>
  <r>
    <x v="11"/>
    <s v="02-02-02-008-002"/>
    <s v="02-02-02-008-002-02"/>
    <s v="Adquisición de servicios - Servicios de contabilidad, auditoría y teneduría de libros"/>
    <s v="CONTRATACIÓN DE SERVICIOS PROFESIONALES EN CIENCIAS ECONOMICAS CON ESPECIALIZACIÓN PARA EL DESARROLLO DE ACTIVIDADES DE LA AGENCIA DE COMPRAS."/>
    <n v="80101604"/>
    <s v="CONTRATACIÓN DIRECTA"/>
    <n v="0"/>
    <n v="0"/>
    <n v="16"/>
    <n v="1"/>
    <n v="12000000"/>
    <s v="GLOBAL"/>
    <s v="NO SOLICITADAS"/>
  </r>
  <r>
    <x v="11"/>
    <s v="02-02-02-008-002"/>
    <s v="02-02-02-008-002-02"/>
    <s v="Adquisición de servicios - Servicios de contabilidad, auditoría y teneduría de libros"/>
    <s v="CONTRATACIÓN DE SERVICIOS PROFESIONALES EN CIENCIAS ECONOMICAS PARA EL DESARROLLO DE ACTIVIDADES DE LA AGENCIA DE COMPRAS."/>
    <n v="80101604"/>
    <s v="CONTRATACIÓN DIRECTA"/>
    <n v="0"/>
    <n v="0"/>
    <n v="16"/>
    <n v="1"/>
    <n v="8800000"/>
    <s v="GLOBAL"/>
    <s v="NO SOLICITADAS"/>
  </r>
  <r>
    <x v="11"/>
    <s v="02-02-02-008-002"/>
    <s v="02-02-02-008-002-02"/>
    <s v="Adquisición de servicios - Servicios de contabilidad, auditoría y teneduría de libros"/>
    <s v="CONTRATACIÓN DE SERVICIOS PROFESIONALES DE UN ECONOMISTA PARA EL DESARROLLO DE ACTIVIDADES DEL DISPENSARIO MEDICO CONJUNTO."/>
    <n v="84111502"/>
    <s v="MÍNIMA CUANTÍA"/>
    <n v="2"/>
    <n v="10"/>
    <n v="10"/>
    <n v="1"/>
    <n v="35520000"/>
    <s v="GLOBAL"/>
    <s v="NO SOLICITADAS"/>
  </r>
  <r>
    <x v="11"/>
    <s v="02-02-02-008-002"/>
    <s v="02-02-02-008-002-02"/>
    <s v="Adquisición de servicios - Servicios de contabilidad, auditoría y teneduría de libros"/>
    <s v="PROFESIONAL DE CARTERA Y FACTURACIÓN ELECTRONICA"/>
    <n v="84111502"/>
    <s v="CONTRATACIÓN DIRECTA"/>
    <n v="3"/>
    <n v="9"/>
    <n v="10"/>
    <n v="1"/>
    <n v="19440000"/>
    <s v="GLOBAL"/>
    <s v="NO SOLICITADAS"/>
  </r>
  <r>
    <x v="11"/>
    <s v="02-02-02-008-002"/>
    <s v="02-02-02-008-002-02"/>
    <s v="Adquisición de servicios - Servicios de contabilidad, auditoría y teneduría de libros"/>
    <s v="PRESTACIÓN DE SERVICIOS PROFESIONALES DE UN CONTADOR PÚBLICO PARA LE GESTIÓN CONTRACTUAL DE LA BASE AÉREA COFAC."/>
    <n v="80101603"/>
    <s v="CONTRATACIÓN DIRECTA"/>
    <n v="0"/>
    <n v="0"/>
    <n v="10"/>
    <n v="1"/>
    <n v="2740000"/>
    <s v="GLOBAL"/>
    <s v="NO SOLICITADAS"/>
  </r>
  <r>
    <x v="11"/>
    <s v="02-02-02-008-002"/>
    <s v="02-02-02-008-002-02"/>
    <s v="Adquisición de servicios - Servicios de contabilidad, auditoría y teneduría de libros"/>
    <s v="PRESTACIÓN DE SERVICIOS PROFESIONALES DE UN CONTADOR PÚBLICO PARA LE GESTIÓN CONTRACTUAL DE LA BASE AÉREA COFAC."/>
    <n v="80101603"/>
    <s v="CONTRATACIÓN DIRECTA"/>
    <n v="0"/>
    <n v="0"/>
    <n v="10"/>
    <n v="1"/>
    <n v="8260000"/>
    <s v="GLOBAL"/>
    <s v="NO SOLICITADAS"/>
  </r>
  <r>
    <x v="11"/>
    <s v="02-02-02-008-002"/>
    <s v="02-02-02-008-002-02"/>
    <s v="Adquisición de servicios - Servicios de contabilidad, auditoría y teneduría de libros"/>
    <s v="CONTRATACIÓN DE SERVICIOS PROFESIONALES EN CIENCIAS ADMINISTRATIVAS, ECONÓMICAS, CONTABLES Y /O A FINES CON POSTGRADO PARA EL DESARROLLO DE ACTIVIDADES DE LA DIRECCIÓN DE COMPRAS PÚBLICAS FAC."/>
    <n v="80101603"/>
    <n v="0"/>
    <n v="0"/>
    <n v="0"/>
    <n v="10"/>
    <n v="1"/>
    <n v="7600000"/>
    <s v="GLOBAL"/>
    <s v="NO SOLICITADAS"/>
  </r>
  <r>
    <x v="11"/>
    <s v="02-02-02-008-003"/>
    <s v="02-02-02-008-003-01-1"/>
    <s v="Adquisición de servicios - Servicios de consultoría en administración y servicios de gestión"/>
    <s v="PRUEBA PSICOLÓGICA PDA"/>
    <n v="80111504"/>
    <s v="CONTRATACIÓN DIRECTA"/>
    <n v="3"/>
    <n v="9"/>
    <n v="10"/>
    <n v="1"/>
    <n v="35413924"/>
    <s v="GLOBAL"/>
    <s v="NO SOLICITADAS"/>
  </r>
  <r>
    <x v="11"/>
    <s v="02-02-02-008-003"/>
    <s v="02-02-02-008-003-01-3"/>
    <s v="Adquisición de servicios - Servicios de tecnología de la información (ti) de consultoría y de apoyo"/>
    <s v="SERVICIOS DE CONSULTORÍA EN IOS (SWIFT) Y CONSULTORÍA EN DRUPAL CON ENFOQUE METEOROLÓGICO Y AERONÁUTICO PARA EL MEJORAMIENTO DE LAS APLICACIONES DE LOS SERVICIOS A LA NAVEGACIÓN AÉREA COLOMBIANA CON UNA DURACIÓN DE OCHENTA HORAS (80) PARA LA CONSULTORÍA EN IOS Y OCHENTA HORAS (80) PARA LA CONSULTORÍA EN DRUPAL."/>
    <n v="81112209"/>
    <s v="SELECCIÓN ABREVIADA MENOR CUANTÍA"/>
    <n v="3"/>
    <n v="5"/>
    <n v="10"/>
    <n v="1"/>
    <n v="34391000"/>
    <s v="GLOBAL"/>
    <s v="NO SOLICITADAS"/>
  </r>
  <r>
    <x v="11"/>
    <s v="02-02-02-008-003"/>
    <s v="02-02-02-008-003-01-4"/>
    <s v="Adquisición de servicios - Servicios de diseño y desarrollo de la tecnología de la información (ti)"/>
    <s v="MANTENIMIENTO DE SYSCOLEGIOS"/>
    <n v="81112200"/>
    <s v="MÍNIMA CUANTÍA"/>
    <n v="2"/>
    <n v="10"/>
    <n v="16"/>
    <n v="1"/>
    <n v="4178352"/>
    <s v="GLOBAL"/>
    <s v="NO SOLICITADAS"/>
  </r>
  <r>
    <x v="11"/>
    <s v="02-02-02-008-003"/>
    <s v="02-02-02-008-003-01-4"/>
    <s v="Adquisición de servicios - Servicios de diseño y desarrollo de la tecnología de la información (ti)"/>
    <s v="MANTENIMIENTO PÁGINA WEB GIMFA E INTRAGIMFA INCLUIDO EL HOSTING"/>
    <n v="81112200"/>
    <s v="MÍNIMA CUANTÍA"/>
    <n v="2"/>
    <n v="10"/>
    <n v="16"/>
    <n v="1"/>
    <n v="4300000"/>
    <s v="GLOBAL"/>
    <s v="NO SOLICITADAS"/>
  </r>
  <r>
    <x v="11"/>
    <s v="02-02-02-008-003"/>
    <s v="02-02-02-008-003-01-4"/>
    <s v="Adquisición de servicios - Servicios de diseño y desarrollo de la tecnología de la información (ti)"/>
    <s v="OBJETO VIRTUAL DE APRENDIZAJE"/>
    <n v="81111600"/>
    <s v="MÍNIMA CUANTÍA"/>
    <n v="2"/>
    <n v="4"/>
    <n v="10"/>
    <n v="1"/>
    <n v="36771000"/>
    <s v="GLOBAL"/>
    <s v="NO SOLICITADAS"/>
  </r>
  <r>
    <x v="11"/>
    <s v="02-02-02-008-003"/>
    <s v="02-02-02-008-003-01-9"/>
    <s v="Adquisición de servicios - Otros servicios de gestión, excepto los servicios de administración de proyectos de construcción"/>
    <s v="CERTIFICADO DE LIBERTAD Y TRADICION Y CERTIFICADO EXPERTICIO TECNICO Y AVALUO VEHÍCULOS SAE Y CERTIFICADO TECNICO DIJIN VEHÍCULOS BAJA"/>
    <n v="78181505"/>
    <s v="SELECCIÓN ABREVIADA MENOR CUANTÍA"/>
    <n v="0"/>
    <n v="0"/>
    <n v="10"/>
    <n v="1"/>
    <n v="10200000"/>
    <s v="GLOBAL"/>
    <s v="NO SOLICITADAS"/>
  </r>
  <r>
    <x v="11"/>
    <s v="02-02-02-008-003"/>
    <s v="02-02-02-008-003-01-9"/>
    <s v="Adquisición de servicios - Otros servicios de gestión, excepto los servicios de administración de proyectos de construcción"/>
    <s v="PRESTACION DE  SERVICIOS  COMO  AUXILIAR  ADMINISTRATIVO  PARA  EL  MANEJO  LOS  EXPEDIENTES   MEDICO LABORALES DE LA SUBDIRECCION  DE MEDICINA LABORAL JEFSA"/>
    <n v="80111601"/>
    <s v="MÍNIMA CUANTÍA"/>
    <n v="2"/>
    <n v="12"/>
    <n v="10"/>
    <n v="1"/>
    <n v="16380000"/>
    <s v="GLOBAL"/>
    <s v="NO SOLICITADAS"/>
  </r>
  <r>
    <x v="11"/>
    <s v="02-02-02-008-003"/>
    <s v="02-02-02-008-003-02"/>
    <s v="Adquisición de servicios - Servicios de arquitectura, servicios de planeación urbana y ordenación del territorio; servicios de arquitectura paisajista"/>
    <s v="CONTRATACIÓN DE SERVICIOS PROFESIONALES DE UN ARQUITECTO PARA EL DESARROLLO DE ACTIVIDADES DE LA DIRECCIÓN DE INFRAESTRUCTURA DE LA FAC."/>
    <n v="80111617"/>
    <s v="CONTRATACIÓN DIRECTA"/>
    <n v="1"/>
    <n v="10"/>
    <n v="10"/>
    <n v="1"/>
    <n v="27000000"/>
    <s v="GLOBAL"/>
    <s v="NO SOLICITADAS"/>
  </r>
  <r>
    <x v="11"/>
    <s v="02-02-02-008-003"/>
    <s v="02-02-02-008-003-03"/>
    <s v="Adquisición de servicios - Servicios de ingeniería"/>
    <s v="CONTRATACIÓN DE SERVICIOS PROFESIONALES CON POSTGRADO DE INGENIERO CIVIL PARA EL DESARROLLO DE ACTIVIDADES DE LA DIRECCIÓN DE INFRAESTRUCTURA DE LA FAC."/>
    <n v="80111614"/>
    <s v="CONTRATACIÓN DIRECTA"/>
    <n v="1"/>
    <n v="10"/>
    <n v="10"/>
    <n v="1"/>
    <n v="30000000"/>
    <s v="GLOBAL"/>
    <s v="NO SOLICITADAS"/>
  </r>
  <r>
    <x v="11"/>
    <s v="02-02-02-008-003"/>
    <s v="02-02-02-008-003-03"/>
    <s v="Adquisición de servicios - Servicios de ingeniería"/>
    <s v="CONTRATACIÓN DE SERVICIOS PROFESIONALES CON POSTGRADO DE UN INGENIERO HIDROSANITARIO PARA EL DESARROLLO DE ACTIVIDADES DE LA DIRECCIÓN DE INFRAESTRUCTURA DE LA FAC."/>
    <n v="80111614"/>
    <s v="CONTRATACIÓN DIRECTA"/>
    <n v="1"/>
    <n v="10"/>
    <n v="10"/>
    <n v="1"/>
    <n v="27000000"/>
    <s v="GLOBAL"/>
    <s v="NO SOLICITADAS"/>
  </r>
  <r>
    <x v="11"/>
    <s v="02-02-02-008-003"/>
    <s v="02-02-02-008-003-03"/>
    <s v="Adquisición de servicios - Servicios de ingeniería"/>
    <s v="CONTRATACIÓN DE SERVICIOS PROFESIONALES DE UN INGENIERO ELECTRICO PARA EL DESARROLLO DE ACTIVIDADES DE LA DIRECCIÓN DE INFRAESTRUCTURA DE LA FAC."/>
    <n v="80111614"/>
    <s v="CONTRATACIÓN DIRECTA"/>
    <n v="1"/>
    <n v="10"/>
    <n v="10"/>
    <n v="1"/>
    <n v="19800000"/>
    <s v="GLOBAL"/>
    <s v="NO SOLICITADAS"/>
  </r>
  <r>
    <x v="11"/>
    <s v="02-02-02-008-003"/>
    <s v="02-02-02-008-003-03"/>
    <s v="Adquisición de servicios - Servicios de ingeniería"/>
    <s v="CONTRATACIÓN DE SERVICIOS PROFESIONALES DE UN INGENIERO MECÁNICO PARA EL DESARROLLO DE ACTIVIDADES DE LA DIRECCIÓN DE INFRAESTRUCTURA DE LA FAC."/>
    <n v="80111614"/>
    <s v="CONTRATACIÓN DIRECTA"/>
    <n v="1"/>
    <n v="10"/>
    <n v="10"/>
    <n v="1"/>
    <n v="19800000"/>
    <s v="GLOBAL"/>
    <s v="NO SOLICITADAS"/>
  </r>
  <r>
    <x v="11"/>
    <s v="02-02-02-008-003"/>
    <s v="02-02-02-008-003-03"/>
    <s v="Adquisición de servicios - Servicios de ingeniería"/>
    <s v="CONTRATACIÓN DE SERVICIOS PROFESIONALES CON POSTGRADO DE INGENIERO CIVIL PARA EL DESARROLLO DE ACTIVIDADES DE LA DIRECCIÓN DE INFRAESTRUCTURA DE LA FAC."/>
    <n v="80111614"/>
    <s v="CONTRATACIÓN DIRECTA"/>
    <n v="9"/>
    <n v="2"/>
    <n v="10"/>
    <n v="1"/>
    <n v="10000000"/>
    <s v="GLOBAL"/>
    <s v="NO SOLICITADAS"/>
  </r>
  <r>
    <x v="11"/>
    <s v="02-02-02-008-003"/>
    <s v="02-02-02-008-003-03"/>
    <s v="Adquisición de servicios - Servicios de ingeniería"/>
    <s v="CONTRATACIÓN DE SERVICIOS PROFESIONALES DE UN INGENIERO SANITARIO O CIVIL PARA EL DESARROLLO DE ACTIVIDADES DE LA BASE AÉREA COFAC."/>
    <n v="80111614"/>
    <s v="CONTRATACIÓN DIRECTA"/>
    <n v="2"/>
    <n v="10"/>
    <n v="16"/>
    <n v="1"/>
    <n v="3340000"/>
    <s v="GLOBAL"/>
    <s v="NO SOLICITADAS"/>
  </r>
  <r>
    <x v="11"/>
    <s v="02-02-02-008-003"/>
    <s v="02-02-02-008-003-03"/>
    <s v="Adquisición de servicios - Servicios de ingeniería"/>
    <s v="CONTRATACIÓN DE SERVICIOS PROFESIONALES DE UN INGENIERO SANITARIO O CIVIL PARA EL DESARROLLO DE ACTIVIDADES DE LA BASE AÉREA COFAC."/>
    <n v="80111614"/>
    <s v="CONTRATACIÓN DIRECTA"/>
    <n v="2"/>
    <n v="10"/>
    <n v="16"/>
    <n v="1"/>
    <n v="10760000"/>
    <s v="GLOBAL"/>
    <s v="NO SOLICITADAS"/>
  </r>
  <r>
    <x v="11"/>
    <s v="02-02-02-008-003"/>
    <s v="02-02-02-008-003-03"/>
    <s v="Adquisición de servicios - Servicios de ingeniería"/>
    <s v="CONTRATACIÓN DE SERVICIOS PROFESIONALES DE UN INGENIERO CIVIL PARA EL DESARROLLO DE ACTIVIDADES DE LA BASE AÉREA COFAC."/>
    <n v="80111614"/>
    <s v="CONTRATACIÓN DIRECTA"/>
    <n v="2"/>
    <n v="10"/>
    <n v="16"/>
    <n v="1"/>
    <n v="6300000"/>
    <s v="GLOBAL"/>
    <s v="NO SOLICITADAS"/>
  </r>
  <r>
    <x v="11"/>
    <s v="02-02-02-008-003"/>
    <s v="02-02-02-008-003-03"/>
    <s v="Adquisición de servicios - Servicios de ingeniería"/>
    <s v="CONTRATACIÓN DE SERVICIOS PROFESIONALES DE UN INGENIERO SANITARIO O CIVIL PARA EL DESARROLLO DE ACTIVIDADES DE LA BASE AÉREA COFAC."/>
    <n v="80111614"/>
    <s v="CONTRATACIÓN DIRECTA"/>
    <n v="0"/>
    <n v="0"/>
    <n v="16"/>
    <n v="1"/>
    <n v="7050000"/>
    <s v="GLOBAL"/>
    <s v="NO SOLICITADAS"/>
  </r>
  <r>
    <x v="11"/>
    <s v="02-02-02-008-003"/>
    <s v="02-02-02-008-003-03"/>
    <s v="Adquisición de servicios - Servicios de ingeniería"/>
    <s v="CONTRATACIÓN DE SERVICIOS PROFESIONALES DE UN INGENIERO CIVIL PARA EL DESARROLLO DE ACTIVIDADES DE LA BASE AÉREA COFAC."/>
    <n v="80111614"/>
    <s v="CONTRATACIÓN DIRECTA"/>
    <n v="0"/>
    <n v="0"/>
    <n v="16"/>
    <n v="1"/>
    <n v="3150000"/>
    <s v="GLOBAL"/>
    <s v="NO SOLICITADAS"/>
  </r>
  <r>
    <x v="11"/>
    <s v="02-02-02-008-003"/>
    <s v="02-02-02-008-003-03"/>
    <s v="Adquisición de servicios - Servicios de ingeniería"/>
    <s v="CONTRATACIÓN DE SERVICIOS PROFESIONALES DE UN INGENIERO PARA EL DESARROLLO DE ACTIVIDADES DE LA SUBJEFATURA ESTADO MAYOR ESTRATEGIA Y PLANEACION"/>
    <n v="80111614"/>
    <s v="CONTRATACIÓN DIRECTA"/>
    <n v="2"/>
    <n v="10"/>
    <n v="10"/>
    <n v="1"/>
    <n v="31253334"/>
    <s v="GLOBAL"/>
    <s v="NO SOLICITADAS"/>
  </r>
  <r>
    <x v="11"/>
    <s v="02-02-02-008-003"/>
    <s v="02-02-02-008-003-03"/>
    <s v="Adquisición de servicios - Servicios de ingeniería"/>
    <s v="CONTRATACIÓN DE SERVICIOS PROFESIONALES DE UN INGENIERO PARA EL DESARROLLO DE ACTIVIDADES DE LA SUBJEFATURA ESTADO MAYOR ESTRATEGIA Y PLANEACION"/>
    <n v="80111614"/>
    <s v="CONTRATACIÓN DIRECTA"/>
    <n v="2"/>
    <n v="10"/>
    <n v="10"/>
    <n v="1"/>
    <n v="27346666"/>
    <s v="GLOBAL"/>
    <s v="NO SOLICITADAS"/>
  </r>
  <r>
    <x v="11"/>
    <s v="02-02-02-008-003"/>
    <s v="02-02-02-008-003-03"/>
    <s v="Adquisición de servicios - Servicios de ingeniería"/>
    <s v="CONTRATACIÓN DE SERVICIOS PROFESIONALES DE UN INGENIERO ESPECIALISTA DE SOFTWARE PARA EL DESARROLLO DE ACTIVIDADES DE LA FAC."/>
    <n v="80101507"/>
    <s v="CONTRATACIÓN DIRECTA"/>
    <n v="4"/>
    <n v="8"/>
    <n v="10"/>
    <n v="1"/>
    <n v="31333333"/>
    <s v="GLOBAL"/>
    <s v="NO SOLICITADAS"/>
  </r>
  <r>
    <x v="11"/>
    <s v="02-02-02-008-003"/>
    <s v="02-02-02-008-003-04-4"/>
    <s v="Adquisición de servicios - Servicios de ensayo y análisis técnicos"/>
    <s v="SERVICIO DE  ANALISIS DE AGUA POTABLE"/>
    <n v="41104207"/>
    <s v="MÍNIMA CUANTÍA"/>
    <n v="2"/>
    <n v="10"/>
    <n v="16"/>
    <n v="1"/>
    <n v="5569200"/>
    <s v="GLOBAL"/>
    <s v="NO SOLICITADAS"/>
  </r>
  <r>
    <x v="11"/>
    <s v="02-02-02-008-003"/>
    <s v="02-02-02-008-003-04-4"/>
    <s v="Adquisición de servicios - Servicios de ensayo y análisis técnicos"/>
    <s v="AMARRE VF.2022 ANALISIS DE AGUA ARES"/>
    <n v="0"/>
    <n v="0"/>
    <n v="0"/>
    <n v="0"/>
    <n v="10"/>
    <n v="1"/>
    <n v="1365168"/>
    <s v="GLOBAL"/>
    <s v="NO SOLICITADAS"/>
  </r>
  <r>
    <x v="11"/>
    <s v="02-02-02-008-003"/>
    <s v="02-02-02-008-003-04-4"/>
    <s v="Adquisición de servicios - Servicios de ensayo y análisis técnicos"/>
    <s v="ANALISIS DE AGUA GAAMA"/>
    <n v="0"/>
    <n v="0"/>
    <n v="0"/>
    <n v="0"/>
    <n v="10"/>
    <n v="1"/>
    <n v="2149600"/>
    <s v="GLOBAL"/>
    <s v="NO SOLICITADAS"/>
  </r>
  <r>
    <x v="11"/>
    <s v="02-02-02-008-003"/>
    <s v="02-02-02-008-003-04-4"/>
    <s v="Adquisición de servicios - Servicios de ensayo y análisis técnicos"/>
    <s v="ANALISIS DE AGUA GACAS"/>
    <n v="0"/>
    <n v="0"/>
    <n v="0"/>
    <n v="0"/>
    <n v="10"/>
    <n v="1"/>
    <n v="2384760"/>
    <s v="GLOBAL"/>
    <s v="NO SOLICITADAS"/>
  </r>
  <r>
    <x v="11"/>
    <s v="02-02-02-008-003"/>
    <s v="02-02-02-008-003-04-4"/>
    <s v="Adquisición de servicios - Servicios de ensayo y análisis técnicos"/>
    <s v="ANALISIS DE AGUA GAORI"/>
    <n v="0"/>
    <n v="0"/>
    <n v="0"/>
    <n v="0"/>
    <n v="10"/>
    <n v="1"/>
    <n v="1365168"/>
    <s v="GLOBAL"/>
    <s v="NO SOLICITADAS"/>
  </r>
  <r>
    <x v="11"/>
    <s v="02-02-02-008-003"/>
    <s v="02-02-02-008-003-04-4"/>
    <s v="Adquisición de servicios - Servicios de ensayo y análisis técnicos"/>
    <s v="AMARRE VF.2022 EXPEDICION DE REVISION TECNICO MECANICAS MOTOS"/>
    <n v="0"/>
    <n v="0"/>
    <n v="0"/>
    <n v="0"/>
    <n v="10"/>
    <n v="1"/>
    <n v="1100000"/>
    <s v="GLOBAL"/>
    <s v=""/>
  </r>
  <r>
    <x v="11"/>
    <s v="02-02-02-008-003"/>
    <s v="02-02-02-008-003-04-4"/>
    <s v="Adquisición de servicios - Servicios de ensayo y análisis técnicos"/>
    <s v="AMARRE VF.2022 EXPEDICION DE REVISION TECNICO MECANICAS MOTOS GACAS"/>
    <n v="0"/>
    <n v="0"/>
    <n v="0"/>
    <n v="0"/>
    <n v="10"/>
    <n v="1"/>
    <n v="600000"/>
    <s v="GLOBAL"/>
    <s v=""/>
  </r>
  <r>
    <x v="11"/>
    <s v="02-02-02-008-003"/>
    <s v="02-02-02-008-003-04-4"/>
    <s v="Adquisición de servicios - Servicios de ensayo y análisis técnicos"/>
    <s v="AMARRE VF.2022 EXPEDICION DE REVISION TECNICO MECANICAS VEHICULOS BACOF"/>
    <n v="0"/>
    <n v="0"/>
    <n v="0"/>
    <n v="0"/>
    <n v="10"/>
    <n v="1"/>
    <n v="2900000"/>
    <s v="GLOBAL"/>
    <s v=""/>
  </r>
  <r>
    <x v="11"/>
    <s v="02-02-02-008-003"/>
    <s v="02-02-02-008-003-04-4"/>
    <s v="Adquisición de servicios - Servicios de ensayo y análisis técnicos"/>
    <s v="EXPEDICION DE REVISION TECNICO MECANICAS VEHICULOS GACAS"/>
    <n v="0"/>
    <n v="0"/>
    <n v="0"/>
    <n v="0"/>
    <n v="10"/>
    <n v="1"/>
    <n v="626700"/>
    <s v="GLOBAL"/>
    <s v="NO SOLICITADAS"/>
  </r>
  <r>
    <x v="11"/>
    <s v="02-02-02-008-003"/>
    <s v="02-02-02-008-003-04-4"/>
    <s v="Adquisición de servicios - Servicios de ensayo y análisis técnicos"/>
    <s v="ANALISIS DE AGUA GACAR"/>
    <n v="0"/>
    <n v="0"/>
    <n v="0"/>
    <n v="0"/>
    <n v="10"/>
    <n v="1"/>
    <n v="5052000"/>
    <s v="GLOBAL"/>
    <s v="NO SOLICITADAS"/>
  </r>
  <r>
    <x v="11"/>
    <s v="02-02-02-008-003"/>
    <s v="02-02-02-008-003-04-4"/>
    <s v="Adquisición de servicios - Servicios de ensayo y análisis técnicos"/>
    <s v="SALDO CPA 192 SERVICIOS VETERINARIOS GACAS"/>
    <n v="0"/>
    <n v="0"/>
    <n v="0"/>
    <n v="0"/>
    <n v="10"/>
    <n v="1"/>
    <n v="8104"/>
    <s v="GLOBAL"/>
    <s v=""/>
  </r>
  <r>
    <x v="11"/>
    <s v="02-02-02-008-003"/>
    <s v="02-02-02-008-003-04-4"/>
    <s v="Adquisición de servicios - Servicios de ensayo y análisis técnicos"/>
    <s v="SALDO CPA 192 SERVICIOS VETERINARIOS GAAMA"/>
    <n v="0"/>
    <n v="0"/>
    <n v="0"/>
    <n v="0"/>
    <n v="10"/>
    <n v="1"/>
    <n v="7996.09"/>
    <s v="GLOBAL"/>
    <s v=""/>
  </r>
  <r>
    <x v="11"/>
    <s v="02-02-02-008-003"/>
    <s v="02-02-02-008-003-05"/>
    <s v="Adquisición de servicios - Servicios veterinarios"/>
    <s v="AMARRE VF.2022 SERVICIO DE URGENCIAS CANINOS GAAMA"/>
    <n v="0"/>
    <n v="0"/>
    <n v="0"/>
    <n v="0"/>
    <n v="10"/>
    <n v="1"/>
    <n v="220500"/>
    <s v="GLOBAL"/>
    <s v="NO SOLICITADAS"/>
  </r>
  <r>
    <x v="11"/>
    <s v="02-02-02-008-003"/>
    <s v="02-02-02-008-003-05"/>
    <s v="Adquisición de servicios - Servicios veterinarios"/>
    <s v="AMARRE VF.2022 SERVICIO DE URGENCIAS CANINOS GACAS"/>
    <n v="0"/>
    <n v="0"/>
    <n v="0"/>
    <n v="0"/>
    <n v="10"/>
    <n v="1"/>
    <n v="492003.91"/>
    <s v="GLOBAL"/>
    <s v="NO SOLICITADAS"/>
  </r>
  <r>
    <x v="11"/>
    <s v="02-02-02-008-003"/>
    <s v="02-02-02-008-003-05"/>
    <s v="Adquisición de servicios - Servicios veterinarios"/>
    <s v="AMARRE VF.2022 SERVICIO DE URGENCIAS CANINOS - GACAS"/>
    <n v="70122005"/>
    <s v="MÍNIMA CUANTÍA"/>
    <n v="4"/>
    <n v="0"/>
    <n v="10"/>
    <n v="1"/>
    <n v="2500000"/>
    <s v="GLOBAL"/>
    <s v="NO SOLICITADAS"/>
  </r>
  <r>
    <x v="11"/>
    <s v="02-02-02-008-003"/>
    <s v="02-02-02-008-003-05"/>
    <s v="Adquisición de servicios - Servicios veterinarios"/>
    <s v="AMARRE VF.2022 SERVICIO DE URGENCIAS CANINOS -  GAAMA"/>
    <n v="70122009"/>
    <s v="MÍNIMA CUANTÍA"/>
    <n v="4"/>
    <n v="0"/>
    <n v="10"/>
    <n v="1"/>
    <n v="8327396"/>
    <s v="GLOBAL"/>
    <s v="NO SOLICITADAS"/>
  </r>
  <r>
    <x v="11"/>
    <s v="02-02-02-008-003"/>
    <s v="02-02-02-008-003-05"/>
    <s v="Adquisición de servicios - Servicios veterinarios"/>
    <s v="AMARRE VF.2022 SERVICIO DE URGENCIAS CANINOS GACAR"/>
    <n v="0"/>
    <n v="0"/>
    <n v="0"/>
    <n v="0"/>
    <n v="10"/>
    <n v="1"/>
    <n v="1400000"/>
    <s v="GLOBAL"/>
    <s v="NO SOLICITADAS"/>
  </r>
  <r>
    <x v="11"/>
    <s v="02-02-02-008-003"/>
    <s v="02-02-02-008-003-06"/>
    <s v="Adquisición de servicios - Servicios de publicidad y el suministro de espacio o tiempo publicitarios"/>
    <s v="PUBLICACIÓN DE AVISOS DE LEY PARA EL PERSONAL FALLECIDO"/>
    <n v="82101502"/>
    <s v="MÍNIMA CUANTÍA"/>
    <n v="1"/>
    <n v="12"/>
    <n v="10"/>
    <n v="1"/>
    <n v="2159760"/>
    <s v="GLOBAL"/>
    <s v="NO SOLICITADAS"/>
  </r>
  <r>
    <x v="11"/>
    <s v="02-02-02-008-003"/>
    <s v="02-02-02-008-003-09"/>
    <s v="Adquisición de servicios - Otros servicios profesionales y técnicos n. C. P."/>
    <s v="CONTRATACIÓN DE SERVICIOS TÉCNICOS PARA EL DESARROLLO DE ACTIVIDADES DEL DEPARTAMENTO ADMINISTRATIVO DE LA BASE AÉREA COFAC."/>
    <n v="80101603"/>
    <s v="CONTRATACIÓN DIRECTA"/>
    <n v="1"/>
    <n v="10"/>
    <n v="10"/>
    <n v="1"/>
    <n v="47600000"/>
    <s v="GLOBAL"/>
    <s v="NO SOLICITADAS"/>
  </r>
  <r>
    <x v="11"/>
    <s v="02-02-02-008-003"/>
    <s v="02-02-02-008-003-09"/>
    <s v="Adquisición de servicios - Otros servicios profesionales y técnicos n. C. P."/>
    <s v="SUMINISTRO DE PERSONAL DOCENTE Y PROFESIONALES PARA EL APOYO A LA GESTIÓN DEL GIMNASIO MILITAR FAC."/>
    <n v="80111620"/>
    <s v="CONTRATACIÓN DIRECTA"/>
    <n v="1"/>
    <n v="11"/>
    <n v="16"/>
    <n v="1"/>
    <n v="1481717752.4000001"/>
    <s v="GLOBAL"/>
    <s v="NO SOLICITADAS"/>
  </r>
  <r>
    <x v="11"/>
    <s v="02-02-02-008-003"/>
    <s v="02-02-02-008-003-09"/>
    <s v="Adquisición de servicios - Otros servicios profesionales y técnicos n. C. P."/>
    <s v="CONTRATACIÓN DE SERVICIOS TÉCNICOS EN ARCHIVO PARA EL DESARROLLO DE ACTIVIDADES DE LA DIRECCIÓN DE COMPRAS PÚBLICAS FAC."/>
    <n v="80161506"/>
    <s v="CONTRATACIÓN DIRECTA"/>
    <n v="1"/>
    <n v="10"/>
    <n v="10"/>
    <n v="1"/>
    <n v="19670000"/>
    <s v="GLOBAL"/>
    <s v="NO SOLICITADAS"/>
  </r>
  <r>
    <x v="11"/>
    <s v="02-02-02-008-003"/>
    <s v="02-02-02-008-003-09"/>
    <s v="Adquisición de servicios - Otros servicios profesionales y técnicos n. C. P."/>
    <s v="CONTRATACIÓN DE SERVICIOS PROFESIONALES CON ESPECIALIZACIÓN DE UN ASESOR PEDAGÓGICO PARA EL ÁREA DE LOS GIMNASIOS MILITARES FAC."/>
    <n v="80111501"/>
    <s v="CONTRATACIÓN DIRECTA"/>
    <n v="1"/>
    <n v="10"/>
    <n v="10"/>
    <n v="1"/>
    <n v="36000000"/>
    <s v="GLOBAL"/>
    <s v="NO SOLICITADAS"/>
  </r>
  <r>
    <x v="11"/>
    <s v="02-02-02-008-003"/>
    <s v="02-02-02-008-003-09"/>
    <s v="Adquisición de servicios - Otros servicios profesionales y técnicos n. C. P."/>
    <s v="CONTRATACIÓN DE SERVICIOS TECNICO DE SISTEMAS (SAP) PARA EL DESARROLLO DE ACTIVIDADES DEL DISPENSARIO MEDICO CONJUNTO."/>
    <n v="80161506"/>
    <s v="MÍNIMA CUANTÍA"/>
    <n v="2"/>
    <n v="10"/>
    <n v="10"/>
    <n v="1"/>
    <n v="20930000"/>
    <s v="GLOBAL"/>
    <s v="NO SOLICITADAS"/>
  </r>
  <r>
    <x v="11"/>
    <s v="02-02-02-008-003"/>
    <s v="02-02-02-008-003-09"/>
    <s v="Adquisición de servicios - Otros servicios profesionales y técnicos n. C. P."/>
    <s v="CONTRATACIÓN DE SERVICIO AUXILIAR ADMINISTRATIVO JURIDICO PARA EL DESARROLLO DE ACTIVIDADES DE MEDICINA LABORAL"/>
    <n v="80111601"/>
    <s v="MÍNIMA CUANTÍA"/>
    <n v="2"/>
    <n v="12"/>
    <n v="10"/>
    <n v="1"/>
    <n v="14300000"/>
    <s v="GLOBAL"/>
    <s v="NO SOLICITADAS"/>
  </r>
  <r>
    <x v="11"/>
    <s v="02-02-02-008-003"/>
    <s v="02-02-02-008-003-09"/>
    <s v="Adquisición de servicios - Otros servicios profesionales y técnicos n. C. P."/>
    <s v="SERVICIO  CENTRAL Y/O AGENCIA DE MEDIOS PARA PROMOVER LOS PROGRAMAS DE INCORPORACIÓN DE LA FUERZA AÉREA COLOMBIANA (2021)"/>
    <n v="82101801"/>
    <s v="SELECCIÓN ABREVIADA MENOR CUANTÍA"/>
    <n v="1"/>
    <n v="9"/>
    <n v="10"/>
    <n v="1"/>
    <n v="125929072"/>
    <s v="GLOBAL"/>
    <s v="NO SOLICITADAS"/>
  </r>
  <r>
    <x v="11"/>
    <s v="02-02-02-008-003"/>
    <s v="02-02-02-008-003-09"/>
    <s v="Adquisición de servicios - Otros servicios profesionales y técnicos n. C. P."/>
    <s v="SERVICIO  CENTRAL Y/O AGENCIA DE MEDIOS PARA PROMOVER LOS PROGRAMAS DE INCORPORACIÓN DE LA FUERZA AÉREA COLOMBIANA (2021)"/>
    <n v="82101801"/>
    <s v="SELECCIÓN ABREVIADA MENOR CUANTÍA"/>
    <n v="1"/>
    <n v="9"/>
    <n v="16"/>
    <n v="1"/>
    <n v="3866995"/>
    <s v="GLOBAL"/>
    <s v="NO SOLICITADAS"/>
  </r>
  <r>
    <x v="11"/>
    <s v="02-02-02-008-003"/>
    <s v="02-02-02-008-003-09"/>
    <s v="Adquisición de servicios - Otros servicios profesionales y técnicos n. C. P."/>
    <s v="SERVICIO  CENTRAL Y/O AGENCIA DE MEDIOS PARA PROMOVER LOS PROGRAMAS DE INCORPORACIÓN DE LA FUERZA AÉREA COLOMBIANA (2021)"/>
    <n v="82101801"/>
    <s v="SELECCIÓN ABREVIADA MENOR CUANTÍA"/>
    <n v="1"/>
    <n v="9"/>
    <n v="16"/>
    <n v="1"/>
    <n v="110000000"/>
    <s v="GLOBAL"/>
    <s v="NO SOLICITADAS"/>
  </r>
  <r>
    <x v="11"/>
    <s v="02-02-02-008-003"/>
    <s v="02-02-02-008-003-09"/>
    <s v="Adquisición de servicios - Otros servicios profesionales y técnicos n. C. P."/>
    <s v="SERVICIO  CENTRAL Y/O AGENCIA DE MEDIOS PARA PROMOVER LOS PROGRAMAS DE INCORPORACIÓN DE LA FUERZA AÉREA COLOMBIANA (2021)"/>
    <n v="82101801"/>
    <s v="SELECCIÓN ABREVIADA MENOR CUANTÍA"/>
    <n v="1"/>
    <n v="9"/>
    <n v="10"/>
    <n v="1"/>
    <n v="100000000"/>
    <s v="GLOBAL"/>
    <s v="NO SOLICITADAS"/>
  </r>
  <r>
    <x v="11"/>
    <s v="02-02-02-008-003"/>
    <s v="02-02-02-008-003-09"/>
    <s v="Adquisición de servicios - Otros servicios profesionales y técnicos n. C. P."/>
    <s v="CONTRATACIÓN DE SERVICIOS TÉCNICOS ADMINISTRATIVOS EN ATENCIÓN AL USUARIO PARA EL ESTABLECIMIENTO DE SANIDAD MILITAR DISPENSARIO MÉDICO FAC. "/>
    <n v="80111601"/>
    <s v="CONTRATACIÓN DIRECTA"/>
    <n v="1"/>
    <n v="10"/>
    <n v="10"/>
    <n v="1"/>
    <n v="36000000"/>
    <s v="GLOBAL"/>
    <s v="NO SOLICITADAS"/>
  </r>
  <r>
    <x v="11"/>
    <s v="02-02-02-008-003"/>
    <s v="02-02-02-008-003-09"/>
    <s v="Adquisición de servicios - Otros servicios profesionales y técnicos n. C. P."/>
    <s v="CONTRATACIÓN DE SERVICIOS PROFESIONALES DE UN SOCIÓLOGO CON MAESTRÍA PARA EL DESARROLLO DE ACTIVIDADES DEL DEPARTAMENTO ESTRATÉGICO ASUNTOS JURÍDICOS Y DERECHOS HUMANOS"/>
    <n v="80101509"/>
    <s v="CONTRATACIÓN DIRECTA"/>
    <n v="1"/>
    <n v="10"/>
    <n v="10"/>
    <n v="1"/>
    <n v="52200000"/>
    <s v="GLOBAL"/>
    <s v="NO SOLICITADAS"/>
  </r>
  <r>
    <x v="11"/>
    <s v="02-02-02-008-003"/>
    <s v="02-02-02-008-003-09"/>
    <s v="Adquisición de servicios - Otros servicios profesionales y técnicos n. C. P."/>
    <s v="CONTRATACIÓN DE SERVICIOS PROFESIONALES DE UN ANTROPÓLOGO CON MAESTRÍA  PARA EL DESARROLLO DE ACTIVIDADES DEL DEPARTAMENTO ESTRATÉGICO ASUNTOS JURÍDICOS Y DERECHOS HUMANOS"/>
    <n v="80101509"/>
    <s v="CONTRATACIÓN DIRECTA"/>
    <n v="1"/>
    <n v="10"/>
    <n v="10"/>
    <n v="1"/>
    <n v="52200000"/>
    <s v="GLOBAL"/>
    <s v="NO SOLICITADAS"/>
  </r>
  <r>
    <x v="11"/>
    <s v="02-02-02-008-003"/>
    <s v="02-02-02-008-003-09"/>
    <s v="Adquisición de servicios - Otros servicios profesionales y técnicos n. C. P."/>
    <s v="CONTRATACIÓN DE SERVICIOS PROFESIONALES DE UN POLITÓLOGO CON MAESTRÍA PARA EL DESARROLLO DE ACTIVIDADES DEL DEPARTAMENTO ESTRATÉGICO ASUNTOS JURÍDICOS Y DERECHOS HUMANOS"/>
    <n v="80101509"/>
    <s v="CONTRATACIÓN DIRECTA"/>
    <n v="1"/>
    <n v="10"/>
    <n v="10"/>
    <n v="1"/>
    <n v="52200000"/>
    <s v="GLOBAL"/>
    <s v="NO SOLICITADAS"/>
  </r>
  <r>
    <x v="11"/>
    <s v="02-02-02-008-003"/>
    <s v="02-02-02-008-003-09"/>
    <s v="Adquisición de servicios - Otros servicios profesionales y técnicos n. C. P."/>
    <s v="CONTRATACIÓN DE SERVICIOS DE UN PROFESIONAL EN CALIDAD PARA EL DESARROLLO DE ACTIVIDADES DEL GIMNACIO MILITAR FAC."/>
    <n v="80101509"/>
    <s v="CONTRATACIÓN DIRECTA"/>
    <n v="2"/>
    <n v="10"/>
    <n v="16"/>
    <n v="1"/>
    <n v="22240000"/>
    <s v="GLOBAL"/>
    <s v="NO SOLICITADAS"/>
  </r>
  <r>
    <x v="11"/>
    <s v="02-02-02-008-003"/>
    <s v="02-02-02-008-003-09"/>
    <s v="Adquisición de servicios - Otros servicios profesionales y técnicos n. C. P."/>
    <s v="CONTRATACIÓN DE SERVICIOS DE UN TÉCNICO DIBUJANTE PARA EL DESARROLLO DE ACTIVIDADES DE LA BASE AÉREA COFAC."/>
    <n v="80111601"/>
    <s v="CONTRATACIÓN DIRECTA"/>
    <n v="2"/>
    <n v="10"/>
    <n v="16"/>
    <n v="1"/>
    <n v="6300000"/>
    <s v="GLOBAL"/>
    <s v="NO SOLICITADAS"/>
  </r>
  <r>
    <x v="11"/>
    <s v="02-02-02-008-003"/>
    <s v="02-02-02-008-003-09"/>
    <s v="Adquisición de servicios - Otros servicios profesionales y técnicos n. C. P."/>
    <s v="CONTRATACIÓN DE SERVICIOS DE UN TÉCNICO DIBUJANTE PARA EL DESARROLLO DE ACTIVIDADES DE LA BASE AÉREA COFAC."/>
    <n v="80111601"/>
    <s v="CONTRATACIÓN DIRECTA"/>
    <n v="0"/>
    <n v="0"/>
    <n v="16"/>
    <n v="1"/>
    <n v="3150000"/>
    <s v="GLOBAL"/>
    <s v="NO SOLICITADAS"/>
  </r>
  <r>
    <x v="11"/>
    <s v="02-02-02-008-003"/>
    <s v="02-02-02-008-003-09"/>
    <s v="Adquisición de servicios - Otros servicios profesionales y técnicos n. C. P."/>
    <s v="PRESTACION DE SERVICIOS COMO ASISTENTE ADMINISTRATIVO PARA APOYAR LAS LABORES DE GESTION DOCUMENTAL EN LA JEFATURA DE SALUD FUERZA AÉREA"/>
    <n v="80111601"/>
    <s v="CONTRATACIÓN DIRECTA"/>
    <n v="1"/>
    <n v="10"/>
    <n v="10"/>
    <n v="1"/>
    <n v="11310000"/>
    <s v="GLOBAL"/>
    <s v="NO SOLICITADAS"/>
  </r>
  <r>
    <x v="11"/>
    <s v="02-02-02-008-003"/>
    <s v="02-02-02-008-003-09"/>
    <s v="Adquisición de servicios - Otros servicios profesionales y técnicos n. C. P."/>
    <s v="PRESTACIÓN DE SERVICIOS DE UN TECNOLOGO EN ANALISIS DE INFORMACIÓN Y TECNOLOGIAS AFINES PARA APOYAR A LA OFICINA DE INVESTIGACIONES DISCIPLINARIAS Y ADMINISTRATIVS DEL COMANDANTE DE FUERZA AEREA COLOMBIANA"/>
    <n v="80111601"/>
    <s v="CONTRATACIÓN DIRECTA"/>
    <n v="4"/>
    <n v="8"/>
    <n v="10"/>
    <n v="1"/>
    <n v="17080000"/>
    <s v="GLOBAL"/>
    <s v="NO SOLICITADAS"/>
  </r>
  <r>
    <x v="11"/>
    <s v="02-02-02-008-003"/>
    <s v="02-02-02-008-003-09"/>
    <s v="Adquisición de servicios - Otros servicios profesionales y técnicos n. C. P."/>
    <s v="CONTRATACIÓN DE SERVICIOS DE UN AUXILIAR ADMINISTRATIVO PARA EL ARCHIVO DE HISTORIAS CLÍNICAS EN EL DISPENSARIO MEDICO FUERZA AEREA (DMEFA)"/>
    <n v="80161506"/>
    <s v="MÍNIMA CUANTÍA"/>
    <n v="2"/>
    <n v="11"/>
    <n v="10"/>
    <n v="1"/>
    <n v="9100000"/>
    <s v="GLOBAL"/>
    <s v="NO SOLICITADAS"/>
  </r>
  <r>
    <x v="11"/>
    <s v="02-02-02-008-004"/>
    <s v="02-02-02-008-004-01"/>
    <s v="Adquisición de servicios - Servicios de telefonía y otras telecomunicaciones"/>
    <s v="VF. 2021 SERVICIO DE LOCALIZACIÓN SATELITAL (AVL) PARA LOS VEHICULOS DE LA BASE AÉREA COFAC "/>
    <n v="92121701"/>
    <s v="SELECCIÓN ABREVIADA MENOR CUANTÍA"/>
    <n v="1"/>
    <n v="12"/>
    <n v="10"/>
    <n v="1"/>
    <n v="115569296.64"/>
    <s v="GLOBAL"/>
    <s v="SI APROBADAS"/>
  </r>
  <r>
    <x v="11"/>
    <s v="02-02-02-008-004"/>
    <s v="02-02-02-008-004-01"/>
    <s v="Adquisición de servicios - Servicios de telefonía y otras telecomunicaciones"/>
    <s v="TELEFONIA FIJA"/>
    <n v="83111501"/>
    <s v="SOLICITUD DE INFORMACIÓN A LOS PROVEEDORES"/>
    <n v="1"/>
    <n v="11"/>
    <n v="10"/>
    <n v="1"/>
    <n v="18395625.059999999"/>
    <s v="GLOBAL"/>
    <s v="NO SOLICITADAS"/>
  </r>
  <r>
    <x v="11"/>
    <s v="02-02-02-008-004"/>
    <s v="02-02-02-008-004-01"/>
    <s v="Adquisición de servicios - Servicios de telefonía y otras telecomunicaciones"/>
    <s v="SERVICIO DE TELÉFONO"/>
    <n v="83111501"/>
    <s v="SOLICITUD DE INFORMACIÓN A LOS PROVEEDORES"/>
    <n v="1"/>
    <n v="11"/>
    <n v="16"/>
    <n v="1"/>
    <n v="5327550"/>
    <s v="GLOBAL"/>
    <s v="NO SOLICITADAS"/>
  </r>
  <r>
    <x v="11"/>
    <s v="02-02-02-008-004"/>
    <s v="02-02-02-008-004-01"/>
    <s v="Adquisición de servicios - Servicios de telefonía y otras telecomunicaciones"/>
    <s v="SERVICIO DE TELEFONIA FIJA - DIRES"/>
    <n v="83111501"/>
    <s v="SOLICITUD DE INFORMACIÓN A LOS PROVEEDORES"/>
    <n v="1"/>
    <n v="12"/>
    <n v="16"/>
    <n v="1"/>
    <n v="14000000"/>
    <s v="GLOBAL"/>
    <s v="NO SOLICITADAS"/>
  </r>
  <r>
    <x v="11"/>
    <s v="02-02-02-008-004"/>
    <s v="02-02-02-008-004-01"/>
    <s v="Adquisición de servicios - Servicios de telefonía y otras telecomunicaciones"/>
    <s v="CANCELACIÓN DE LAS LÍNEAS FIJAS TELEFÓNICAS Y DE FAX DE LA EPFAC POR UN AÑO"/>
    <n v="83111501"/>
    <n v="0"/>
    <n v="0"/>
    <n v="0"/>
    <n v="10"/>
    <n v="1"/>
    <n v="3500000"/>
    <s v="GLOBAL"/>
    <s v="NO SOLICITADAS"/>
  </r>
  <r>
    <x v="11"/>
    <s v="02-02-02-008-004"/>
    <s v="02-02-02-008-004-01"/>
    <s v="Adquisición de servicios - Servicios de telefonía y otras telecomunicaciones"/>
    <s v="TELEFONIA FAX Y OTROS JEFSA"/>
    <n v="81161701"/>
    <s v="SOLICITUD DE INFORMACIÓN A LOS PROVEEDORES"/>
    <n v="1"/>
    <n v="11"/>
    <n v="10"/>
    <n v="1"/>
    <n v="9500000"/>
    <s v="GLOBAL"/>
    <s v="NO SOLICITADAS"/>
  </r>
  <r>
    <x v="11"/>
    <s v="02-02-02-008-004"/>
    <s v="02-02-02-008-004-01"/>
    <s v="Adquisición de servicios - Servicios de telefonía y otras telecomunicaciones"/>
    <s v="TELEFONIA FIJA"/>
    <n v="83111501"/>
    <s v="MÍNIMA CUANTÍA"/>
    <n v="0"/>
    <n v="0"/>
    <n v="10"/>
    <n v="1"/>
    <n v="60000000"/>
    <s v="GLOBAL"/>
    <s v="NO SOLICITADAS"/>
  </r>
  <r>
    <x v="11"/>
    <s v="02-02-02-008-004"/>
    <s v="02-02-02-008-004-01"/>
    <s v="Adquisición de servicios - Servicios de telefonía y otras telecomunicaciones"/>
    <s v="TELEFONIA FIJA"/>
    <n v="83111501"/>
    <n v="0"/>
    <n v="4"/>
    <n v="8"/>
    <n v="10"/>
    <n v="1"/>
    <n v="66159189.939999998"/>
    <s v="GLOBAL"/>
    <s v="NO SOLICITADAS"/>
  </r>
  <r>
    <x v="11"/>
    <s v="02-02-02-008-004"/>
    <s v="02-02-02-008-004-01"/>
    <s v="Adquisición de servicios - Servicios de telefonía y otras telecomunicaciones"/>
    <s v="TELEFONIA FIJA CNRP"/>
    <n v="83111501"/>
    <s v="SOLICITUD DE INFORMACIÓN A LOS PROVEEDORES"/>
    <n v="4"/>
    <n v="8"/>
    <n v="10"/>
    <n v="1"/>
    <n v="3150000"/>
    <s v="GLOBAL"/>
    <s v="NO SOLICITADAS"/>
  </r>
  <r>
    <x v="11"/>
    <s v="02-02-02-008-004"/>
    <s v="02-02-02-008-004-01"/>
    <s v="Adquisición de servicios - Servicios de telefonía y otras telecomunicaciones"/>
    <s v="TELEFONIA FIJA BACOF"/>
    <n v="83111501"/>
    <s v="SOLICITUD DE INFORMACIÓN A LOS PROVEEDORES"/>
    <n v="5"/>
    <n v="2"/>
    <n v="10"/>
    <n v="1"/>
    <n v="5131711"/>
    <s v="GLOBAL"/>
    <s v="NO SOLICITADAS"/>
  </r>
  <r>
    <x v="11"/>
    <s v="02-02-02-008-004"/>
    <s v="02-02-02-008-004-01"/>
    <s v="Adquisición de servicios - Servicios de telefonía y otras telecomunicaciones"/>
    <s v="TELEFONIA MOVIL"/>
    <n v="81161703"/>
    <s v="SOLICITUD DE INFORMACIÓN A LOS PROVEEDORES"/>
    <n v="1"/>
    <n v="11"/>
    <n v="10"/>
    <n v="1"/>
    <n v="410000000"/>
    <s v="GLOBAL"/>
    <s v="NO SOLICITADAS"/>
  </r>
  <r>
    <x v="11"/>
    <s v="02-02-02-008-004"/>
    <s v="02-02-02-008-004-01"/>
    <s v="Adquisición de servicios - Servicios de telefonía y otras telecomunicaciones"/>
    <s v="CANCELACIÓN SERVICIO DE CELULAR DE LA EPFAC POR UN AÑO"/>
    <n v="83111603"/>
    <n v="0"/>
    <n v="0"/>
    <n v="0"/>
    <n v="10"/>
    <n v="1"/>
    <n v="6590500"/>
    <s v="GLOBAL"/>
    <s v="NO SOLICITADAS"/>
  </r>
  <r>
    <x v="11"/>
    <s v="02-02-02-008-004"/>
    <s v="02-02-02-008-004-01"/>
    <s v="Adquisición de servicios - Servicios de telefonía y otras telecomunicaciones"/>
    <s v="TELEFONIA MOVIL CELULAR JEFSA"/>
    <n v="81161703"/>
    <s v="SOLICITUD DE INFORMACIÓN A LOS PROVEEDORES"/>
    <n v="1"/>
    <n v="11"/>
    <n v="10"/>
    <n v="1"/>
    <n v="25000000"/>
    <s v="GLOBAL"/>
    <s v="NO SOLICITADAS"/>
  </r>
  <r>
    <x v="11"/>
    <s v="02-02-02-008-004"/>
    <s v="02-02-02-008-004-01"/>
    <s v="Adquisición de servicios - Servicios de telefonía y otras telecomunicaciones"/>
    <s v="PLAN DE DATOS PARA CELULAR"/>
    <n v="83111603"/>
    <s v="MÍNIMA CUANTÍA"/>
    <n v="1"/>
    <n v="5"/>
    <n v="10"/>
    <n v="1"/>
    <n v="1200000"/>
    <s v="GLOBAL"/>
    <s v="NO SOLICITADAS"/>
  </r>
  <r>
    <x v="11"/>
    <s v="02-02-02-008-004"/>
    <s v="02-02-02-008-004-01"/>
    <s v="Adquisición de servicios - Servicios de telefonía y otras telecomunicaciones"/>
    <s v="TELEFONIA MOVIL"/>
    <n v="81161703"/>
    <n v="0"/>
    <n v="4"/>
    <n v="8"/>
    <n v="10"/>
    <n v="1"/>
    <n v="39891418.049999997"/>
    <s v="GLOBAL"/>
    <s v="NO SOLICITADAS"/>
  </r>
  <r>
    <x v="11"/>
    <s v="02-02-02-008-004"/>
    <s v="02-02-02-008-004-01"/>
    <s v="Adquisición de servicios - Servicios de telefonía y otras telecomunicaciones"/>
    <s v="AMARRE VF.2022 SERVICIO DE LOCALIZACIÓN SATELITAL (AVL) PARA LOS VEHICULOS DE LA BASE AÉREA COFAC (FIN DE VIGENCIA Y AMARRE 2022)"/>
    <n v="92121701"/>
    <s v="MÍNIMA CUANTÍA"/>
    <n v="2"/>
    <n v="10"/>
    <n v="10"/>
    <n v="1"/>
    <n v="7286564.8000000007"/>
    <s v="GLOBAL"/>
    <s v="NO SOLICITADAS"/>
  </r>
  <r>
    <x v="11"/>
    <s v="02-02-02-008-004"/>
    <s v="02-02-02-008-004-01"/>
    <s v="Adquisición de servicios - Servicios de telefonía y otras telecomunicaciones"/>
    <s v="SERVICIO DE LOCALIZACIÓN SATELITAL (AVL) PARA LOS VEHICULOS DE LA BASE AÉREA COFAC."/>
    <n v="92121701"/>
    <s v="MÍNIMA CUANTÍA"/>
    <n v="0"/>
    <n v="0"/>
    <n v="10"/>
    <n v="1"/>
    <n v="2457155.2000000002"/>
    <s v="GLOBAL"/>
    <s v="NO SOLICITADAS"/>
  </r>
  <r>
    <x v="11"/>
    <s v="02-02-02-008-004"/>
    <s v="02-02-02-008-004-01"/>
    <s v="Adquisición de servicios - Servicios de telefonía y otras telecomunicaciones"/>
    <s v="SERVICIO DE TELEFONÍA - GAAMA"/>
    <n v="83111500"/>
    <n v="0"/>
    <n v="0"/>
    <n v="0"/>
    <n v="10"/>
    <n v="1"/>
    <n v="1298347"/>
    <s v="GLOBAL"/>
    <s v="NO SOLICITADAS"/>
  </r>
  <r>
    <x v="11"/>
    <s v="02-02-02-008-004"/>
    <s v="02-02-02-008-004-01"/>
    <s v="Adquisición de servicios - Servicios de telefonía y otras telecomunicaciones"/>
    <s v="SERVICIO DE TELEFONÍA - GACAR"/>
    <n v="83111500"/>
    <n v="0"/>
    <n v="0"/>
    <n v="0"/>
    <n v="10"/>
    <n v="1"/>
    <n v="1512723"/>
    <s v="GLOBAL"/>
    <s v="NO SOLICITADAS"/>
  </r>
  <r>
    <x v="11"/>
    <s v="02-02-02-008-004"/>
    <s v="02-02-02-008-004-01"/>
    <s v="Adquisición de servicios - Servicios de telefonía y otras telecomunicaciones"/>
    <s v="SALDO CPA 31 TELEFONIA FIJA"/>
    <n v="0"/>
    <n v="0"/>
    <n v="0"/>
    <n v="0"/>
    <n v="16"/>
    <n v="1"/>
    <n v="5522450"/>
    <s v="GLOBAL"/>
    <s v="NO SOLICITADAS"/>
  </r>
  <r>
    <x v="11"/>
    <s v="02-02-02-008-004"/>
    <s v="02-02-02-008-004-02"/>
    <s v="Adquisición de servicios - Servicios de telecomunicaciones a través de internet"/>
    <s v="SERVICIO DE INTERNET BACOF"/>
    <n v="83121703"/>
    <n v="0"/>
    <n v="0"/>
    <n v="0"/>
    <n v="10"/>
    <n v="1"/>
    <n v="8302626"/>
    <s v="GLOBAL"/>
    <s v="NO SOLICITADAS"/>
  </r>
  <r>
    <x v="11"/>
    <s v="02-02-02-008-004"/>
    <s v="02-02-02-008-004-02"/>
    <s v="Adquisición de servicios - Servicios de telecomunicaciones a través de internet"/>
    <s v="SERVICIO DE INTERNET GIMFA"/>
    <n v="83121703"/>
    <n v="0"/>
    <n v="0"/>
    <n v="0"/>
    <n v="16"/>
    <n v="1"/>
    <n v="6912000"/>
    <s v="GLOBAL"/>
    <s v="NO SOLICITADAS"/>
  </r>
  <r>
    <x v="11"/>
    <s v="02-02-02-008-004"/>
    <s v="02-02-02-008-004-02"/>
    <s v="Adquisición de servicios - Servicios de telecomunicaciones a través de internet"/>
    <s v="SERVICIO DE INTERNET WIFI  /FT ARES"/>
    <n v="81112101"/>
    <s v="MÍNIMA CUANTÍA"/>
    <n v="2"/>
    <n v="10"/>
    <n v="10"/>
    <n v="1"/>
    <n v="20801199.670000002"/>
    <s v="GLOBAL"/>
    <s v="NO SOLICITADAS"/>
  </r>
  <r>
    <x v="11"/>
    <s v="02-02-02-008-004"/>
    <s v="02-02-02-008-004-04"/>
    <s v="Adquisición de servicios - Servicios de agencias de noticias"/>
    <s v="SERVICIO DE MONITOREO DE PRENSA"/>
    <n v="46171625"/>
    <s v="MÍNIMA CUANTÍA"/>
    <n v="1"/>
    <n v="12"/>
    <n v="10"/>
    <n v="1"/>
    <n v="26180000"/>
    <s v="GLOBAL"/>
    <s v="NO SOLICITADAS"/>
  </r>
  <r>
    <x v="11"/>
    <s v="02-02-02-008-004"/>
    <s v="02-02-02-008-004-04"/>
    <s v="Adquisición de servicios - Servicios de agencias de noticias"/>
    <s v="AMARRE VF.2022 SERVICIO DE MONITOREO DE PRENSA"/>
    <n v="46171625"/>
    <n v="0"/>
    <n v="0"/>
    <n v="0"/>
    <n v="10"/>
    <n v="1"/>
    <n v="2945250"/>
    <s v="GLOBAL"/>
    <s v="NO SOLICITADAS"/>
  </r>
  <r>
    <x v="11"/>
    <s v="02-02-02-008-004"/>
    <s v="02-02-02-008-004-05"/>
    <s v="Adquisición de servicios - Servicios de bibliotecas y archivos"/>
    <s v="CONTRATAR EL SERVICIO ESPECIALIZADO EN GESTIÓN DOCUMENTAL PARA LA ORGANIZACIÓN DE LAS HISTORIAS LABORALES DE FUNCIONARIOS ACTIVOS DE LA FUERZA AÉREA COLOMBIANA - DILIGENCIAMIENTO DE HOJAS DE CONTROL"/>
    <n v="80161506"/>
    <s v="SELECCIÓN ABREVIADA MENOR CUANTÍA"/>
    <n v="0"/>
    <n v="0"/>
    <n v="10"/>
    <n v="1"/>
    <n v="145156200"/>
    <s v="GLOBAL"/>
    <s v="NO SOLICITADAS"/>
  </r>
  <r>
    <x v="11"/>
    <s v="02-02-02-008-004"/>
    <s v="02-02-02-008-004-06"/>
    <s v="Adquisición de servicios - Servicios de programación, distribución y transmisión de programas"/>
    <s v="VF. 2021 SERVICIO DE LOCUCIÓN EMISORA AL AIRE"/>
    <n v="831119000"/>
    <s v="MÍNIMA CUANTÍA"/>
    <n v="1"/>
    <n v="11"/>
    <n v="10"/>
    <n v="1"/>
    <n v="26100000"/>
    <s v="GLOBAL"/>
    <s v="SI APROBADAS"/>
  </r>
  <r>
    <x v="11"/>
    <s v="02-02-02-008-004"/>
    <s v="02-02-02-008-004-06"/>
    <s v="Adquisición de servicios - Servicios de programación, distribución y transmisión de programas"/>
    <s v="VF.2021 SERVICIO DE EDITOR AUDIOVISUALES"/>
    <n v="831119000"/>
    <s v="MÍNIMA CUANTÍA"/>
    <n v="1"/>
    <n v="11"/>
    <n v="10"/>
    <n v="1"/>
    <n v="26100000"/>
    <s v="GLOBAL"/>
    <s v="SI APROBADAS"/>
  </r>
  <r>
    <x v="11"/>
    <s v="02-02-02-008-004"/>
    <s v="02-02-02-008-004-06"/>
    <s v="Adquisición de servicios - Servicios de programación, distribución y transmisión de programas"/>
    <s v="SERVICIO DE DIRECT TV"/>
    <n v="81161703"/>
    <n v="0"/>
    <n v="0"/>
    <n v="0"/>
    <n v="10"/>
    <n v="1"/>
    <n v="3520000"/>
    <s v="GLOBAL"/>
    <s v="NO SOLICITADAS"/>
  </r>
  <r>
    <x v="11"/>
    <s v="02-02-02-008-004"/>
    <s v="02-02-02-008-004-06"/>
    <s v="Adquisición de servicios - Servicios de programación, distribución y transmisión de programas"/>
    <s v="SERVICIO DE DIRECT TV"/>
    <n v="83121703"/>
    <n v="0"/>
    <n v="0"/>
    <n v="0"/>
    <n v="10"/>
    <n v="1"/>
    <n v="1000000"/>
    <s v="GLOBAL"/>
    <s v="NO SOLICITADAS"/>
  </r>
  <r>
    <x v="11"/>
    <s v="02-02-02-008-004"/>
    <s v="02-02-02-008-004-06"/>
    <s v="Adquisición de servicios - Servicios de programación, distribución y transmisión de programas"/>
    <s v="SERVICIO DE DIRECT TV"/>
    <n v="81161703"/>
    <s v="SOLICITUD DE INFORMACIÓN A LOS PROVEEDORES"/>
    <n v="1"/>
    <n v="11"/>
    <n v="10"/>
    <n v="1"/>
    <n v="59250244"/>
    <s v="GLOBAL"/>
    <s v="NO SOLICITADAS"/>
  </r>
  <r>
    <x v="11"/>
    <s v="02-02-02-008-004"/>
    <s v="02-02-02-008-004-06"/>
    <s v="Adquisición de servicios - Servicios de programación, distribución y transmisión de programas"/>
    <s v="TELEVISION POR SUSCRIPCION DIRECTV /FT ARES"/>
    <n v="83121701"/>
    <s v="MÍNIMA CUANTÍA"/>
    <n v="1"/>
    <n v="12"/>
    <n v="10"/>
    <n v="1"/>
    <n v="5500000"/>
    <s v="GLOBAL"/>
    <s v="NO SOLICITADAS"/>
  </r>
  <r>
    <x v="11"/>
    <s v="02-02-02-008-004"/>
    <s v="02-02-02-008-004-06"/>
    <s v="Adquisición de servicios - Servicios de programación, distribución y transmisión de programas"/>
    <s v="SERVICIO DE TRANSMISION TV SATELITAL"/>
    <n v="83111801"/>
    <s v="MÍNIMA CUANTÍA"/>
    <n v="0"/>
    <n v="0"/>
    <n v="10"/>
    <n v="1"/>
    <n v="1927800"/>
    <s v="GLOBAL"/>
    <s v="NO SOLICITADAS"/>
  </r>
  <r>
    <x v="11"/>
    <s v="02-02-02-008-004"/>
    <s v="02-02-02-008-004-06"/>
    <s v="Adquisición de servicios - Servicios de programación, distribución y transmisión de programas"/>
    <s v="AMARRE VF.2022 SERVICIO DE EDICIÓN Y LOCUCIÓN EMISORA AL AIRE"/>
    <n v="831119000"/>
    <s v="MÍNIMA CUANTÍA"/>
    <n v="1"/>
    <n v="11"/>
    <n v="10"/>
    <n v="1"/>
    <n v="18560000"/>
    <s v="GLOBAL"/>
    <s v="NO SOLICITADAS"/>
  </r>
  <r>
    <x v="11"/>
    <s v="02-02-02-008-005"/>
    <s v="02-02-02-008-005-02"/>
    <s v="Adquisición de servicios - Servicios de investigación y seguridad"/>
    <s v="VF. 2021 SERVICIO DE SEGURIDAD Y VIGILANCIA PARA LAS DEPENDENCIAS ADSCRITAS AL BACOF"/>
    <n v="92121504"/>
    <s v="PUBLICACIÓN CONTRATACIÓN RÉGIMEN ESPECIAL - RÉGIMEN ESPECIAL"/>
    <n v="1"/>
    <n v="12"/>
    <n v="10"/>
    <n v="1"/>
    <n v="2097467669.46"/>
    <s v="GLOBAL"/>
    <s v="SI APROBADAS"/>
  </r>
  <r>
    <x v="11"/>
    <s v="02-02-02-008-005"/>
    <s v="02-02-02-008-005-02"/>
    <s v="Adquisición de servicios - Servicios de investigación y seguridad"/>
    <s v="VF. 2021 SERVICIO DE SEGURIDAD Y VIGILANCIA PARA ALOJAMIENTO MILITAR"/>
    <n v="92121504"/>
    <s v="PUBLICACIÓN CONTRATACIÓN RÉGIMEN ESPECIAL - RÉGIMEN ESPECIAL"/>
    <n v="2"/>
    <n v="10"/>
    <n v="16"/>
    <n v="1"/>
    <n v="318047000"/>
    <s v="GLOBAL"/>
    <s v="SI APROBADAS"/>
  </r>
  <r>
    <x v="11"/>
    <s v="02-02-02-008-005"/>
    <s v="02-02-02-008-005-02"/>
    <s v="Adquisición de servicios - Servicios de investigación y seguridad"/>
    <s v="SERVICIO DE SEGURIDAD Y VIGILANCIA PARA ALOJAMIENTO MILITAR"/>
    <n v="92121504"/>
    <s v="PUBLICACIÓN CONTRATACIÓN RÉGIMEN ESPECIAL - RÉGIMEN ESPECIAL"/>
    <n v="2"/>
    <n v="10"/>
    <n v="16"/>
    <n v="1"/>
    <n v="3510591.55"/>
    <s v="GLOBAL"/>
    <s v="NO SOLICITADAS"/>
  </r>
  <r>
    <x v="11"/>
    <s v="02-02-02-008-005"/>
    <s v="02-02-02-008-005-02"/>
    <s v="Adquisición de servicios - Servicios de investigación y seguridad"/>
    <s v="VF.2021 SERVICIO DE SEGURIDAD Y VIGILANCIA PARA LAS INSTALACIONES DEL GIMFA."/>
    <n v="92121504"/>
    <s v="PUBLICACIÓN CONTRATACIÓN RÉGIMEN ESPECIAL - RÉGIMEN ESPECIAL"/>
    <n v="2"/>
    <n v="10"/>
    <n v="16"/>
    <n v="1"/>
    <n v="155019807.69999999"/>
    <s v="GLOBAL"/>
    <s v="SI APROBADAS"/>
  </r>
  <r>
    <x v="11"/>
    <s v="02-02-02-008-005"/>
    <s v="02-02-02-008-005-02"/>
    <s v="Adquisición de servicios - Servicios de investigación y seguridad"/>
    <s v="SERVICIO DE SEGURIDAD Y VIGILANCIA PARA LAS INSTALACIONES DEL GIMFA."/>
    <n v="92121504"/>
    <s v="PUBLICACIÓN CONTRATACIÓN RÉGIMEN ESPECIAL - RÉGIMEN ESPECIAL"/>
    <n v="2"/>
    <n v="10"/>
    <n v="16"/>
    <n v="1"/>
    <n v="143489538.30000001"/>
    <s v="GLOBAL"/>
    <s v="SI APROBADAS"/>
  </r>
  <r>
    <x v="11"/>
    <s v="02-02-02-008-005"/>
    <s v="02-02-02-008-005-02"/>
    <s v="Adquisición de servicios - Servicios de investigación y seguridad"/>
    <s v="SERVICIO DE VIGILANCIA  JEFSA"/>
    <n v="92121504"/>
    <s v="SELECCIÓN ABREVIADA MENOR CUANTÍA"/>
    <n v="1"/>
    <n v="11"/>
    <n v="10"/>
    <n v="1"/>
    <n v="338414830.54000002"/>
    <s v="GLOBAL"/>
    <s v="NO SOLICITADAS"/>
  </r>
  <r>
    <x v="11"/>
    <s v="02-02-02-008-005"/>
    <s v="02-02-02-008-005-02"/>
    <s v="Adquisición de servicios - Servicios de investigación y seguridad"/>
    <s v="SERVICIO DE VIGILANCIA  ESM ARC FAC"/>
    <n v="92121504"/>
    <s v="SELECCIÓN ABREVIADA MENOR CUANTÍA"/>
    <n v="1"/>
    <n v="11"/>
    <n v="10"/>
    <n v="1"/>
    <n v="104585026"/>
    <s v="GLOBAL"/>
    <s v="NO SOLICITADAS"/>
  </r>
  <r>
    <x v="11"/>
    <s v="02-02-02-008-005"/>
    <s v="02-02-02-008-005-02"/>
    <s v="Adquisición de servicios - Servicios de investigación y seguridad"/>
    <s v="SERVICIO DE SEGURIDAD Y VIGILANCIA PARA ALOJAMIENTO MILITAR"/>
    <n v="0"/>
    <s v="SELECCIÓN ABREVIADA MENOR CUANTÍA"/>
    <n v="1"/>
    <n v="11"/>
    <n v="16"/>
    <n v="1"/>
    <n v="112757760.76000001"/>
    <s v="GLOBAL"/>
    <s v="NO SOLICITADAS"/>
  </r>
  <r>
    <x v="11"/>
    <s v="02-02-02-008-005"/>
    <s v="02-02-02-008-005-02"/>
    <s v="Adquisición de servicios - Servicios de investigación y seguridad"/>
    <s v="SERVICIO DE SEGURIDAD Y VIGILANCIA PARA  LAS DEPENDENCIAS ADSCRITAS AL BACOF"/>
    <n v="92121504"/>
    <s v="SELECCIÓN ABREVIADA MENOR CUANTÍA"/>
    <n v="1"/>
    <n v="11"/>
    <n v="10"/>
    <n v="1"/>
    <n v="100000000"/>
    <s v="GLOBAL"/>
    <s v="NO SOLICITADAS"/>
  </r>
  <r>
    <x v="11"/>
    <s v="02-02-02-008-005"/>
    <s v="02-02-02-008-005-02"/>
    <s v="Adquisición de servicios - Servicios de investigación y seguridad"/>
    <s v="SERVICIO DE SEGURIDAD Y VIGILANCIA "/>
    <n v="92121504"/>
    <s v="SELECCIÓN ABREVIADA MENOR CUANTÍA"/>
    <n v="1"/>
    <n v="11"/>
    <n v="10"/>
    <n v="1"/>
    <n v="84825902.819999993"/>
    <s v="GLOBAL"/>
    <s v="NO SOLICITADAS"/>
  </r>
  <r>
    <x v="11"/>
    <s v="02-02-02-008-005"/>
    <s v="02-02-02-008-005-02"/>
    <s v="Adquisición de servicios - Servicios de investigación y seguridad"/>
    <s v="AMARRE VF.2022 SERVICIO DE SEGURIDAD Y  VIGILANCIA - DIRES"/>
    <n v="92101501"/>
    <s v="SELECCIÓN ABREVIADA MENOR CUANTÍA"/>
    <n v="1"/>
    <n v="12"/>
    <n v="16"/>
    <n v="1"/>
    <n v="100000000"/>
    <s v="GLOBAL"/>
    <s v="NO SOLICITADAS"/>
  </r>
  <r>
    <x v="11"/>
    <s v="02-02-02-008-005"/>
    <s v="02-02-02-008-005-02"/>
    <s v="Adquisición de servicios - Servicios de investigación y seguridad"/>
    <s v="AMARRE VF.2022 SERVICIO DE VIGILANCIA  ESM ARC FAC"/>
    <n v="92121504"/>
    <s v="SELECCIÓN ABREVIADA MENOR CUANTÍA"/>
    <n v="1"/>
    <n v="11"/>
    <n v="10"/>
    <n v="1"/>
    <n v="466816947.45999998"/>
    <s v="GLOBAL"/>
    <s v="NO SOLICITADAS"/>
  </r>
  <r>
    <x v="11"/>
    <s v="02-02-02-008-005"/>
    <s v="02-02-02-008-005-02"/>
    <s v="Adquisición de servicios - Servicios de investigación y seguridad"/>
    <s v="AMARRE VF.2022 SERVICIO DE SEGURIDAD Y VIGILANCIA PARA LAS DEPENDENCIAS ADSCRITAS AL BACOF"/>
    <n v="92121504"/>
    <s v="PUBLICACIÓN CONTRATACIÓN RÉGIMEN ESPECIAL - RÉGIMEN ESPECIAL"/>
    <n v="1"/>
    <n v="12"/>
    <n v="10"/>
    <n v="1"/>
    <n v="82532330.539999992"/>
    <s v="GLOBAL"/>
    <s v="NO SOLICITADAS"/>
  </r>
  <r>
    <x v="11"/>
    <s v="02-02-02-008-005"/>
    <s v="02-02-02-008-005-02"/>
    <s v="Adquisición de servicios - Servicios de investigación y seguridad"/>
    <s v="AMARRE VF.2022 SERVICIO DE SEGURIDAD Y VIGILANCIA PARA LAS INSTALACIONES DEL GIMFA."/>
    <n v="92121504"/>
    <n v="0"/>
    <n v="0"/>
    <n v="0"/>
    <n v="16"/>
    <n v="1"/>
    <n v="54944669"/>
    <s v="GLOBAL"/>
    <s v="NO SOLICITADAS"/>
  </r>
  <r>
    <x v="11"/>
    <s v="02-02-02-008-005"/>
    <s v="02-02-02-008-005-03"/>
    <s v="Adquisición de servicios - Servicios de limpieza"/>
    <s v="VF. 2021 SERVICIO INTEGRAL DE ASEO, CAFETERIA  Y OPERARIOS, PARA LA FUERZA AREA "/>
    <n v="76111501"/>
    <s v="SELECCIÓN ABREVIADA MENOR CUANTÍA"/>
    <n v="2"/>
    <n v="10"/>
    <n v="10"/>
    <n v="1"/>
    <n v="928645747.58000004"/>
    <s v="GLOBAL"/>
    <s v="SI APROBADAS"/>
  </r>
  <r>
    <x v="11"/>
    <s v="02-02-02-008-005"/>
    <s v="02-02-02-008-005-03"/>
    <s v="Adquisición de servicios - Servicios de limpieza"/>
    <s v="VF.2021 SERVICIO INTEGRAL DE ASEO, CAFETERIA  Y OPERARIOS, PARA LA FUERZA AEREA COLOMBIANA "/>
    <n v="76111501"/>
    <s v="SELECCIÓN ABREVIADA MENOR CUANTÍA"/>
    <n v="2"/>
    <n v="10"/>
    <n v="16"/>
    <n v="1"/>
    <n v="353894098.94"/>
    <s v="GLOBAL"/>
    <s v="SI APROBADAS"/>
  </r>
  <r>
    <x v="11"/>
    <s v="02-02-02-008-005"/>
    <s v="02-02-02-008-005-03"/>
    <s v="Adquisición de servicios - Servicios de limpieza"/>
    <s v="VF. 2021 SERVICIO INTEGRAL DE ASEO, CAFETERIA  Y OPERARIOS, PARA LA FUERZA AREA "/>
    <n v="0"/>
    <n v="0"/>
    <n v="0"/>
    <n v="0"/>
    <n v="10"/>
    <n v="1"/>
    <n v="6931736.8499999996"/>
    <s v="GLOBAL"/>
    <s v="NO SOLICITADAS"/>
  </r>
  <r>
    <x v="11"/>
    <s v="02-02-02-008-005"/>
    <s v="02-02-02-008-005-03"/>
    <s v="Adquisición de servicios - Servicios de limpieza"/>
    <s v="SERVICIO DE ASEO ADMINISTRATIVO JEFSA"/>
    <n v="76111501"/>
    <n v="0"/>
    <n v="0"/>
    <n v="0"/>
    <n v="10"/>
    <n v="1"/>
    <n v="138389705.86000001"/>
    <s v="GLOBAL"/>
    <s v="NO SOLICITADAS"/>
  </r>
  <r>
    <x v="11"/>
    <s v="02-02-02-008-005"/>
    <s v="02-02-02-008-005-03"/>
    <s v="Adquisición de servicios - Servicios de limpieza"/>
    <s v="VF. 2021 SERVICIO DE ASEO ESPECIAL PARA JEFSA"/>
    <n v="76111501"/>
    <s v="SELECCIÓN ABREVIADA MENOR CUANTÍA"/>
    <n v="1"/>
    <n v="11"/>
    <n v="10"/>
    <n v="1"/>
    <n v="90180113.519999996"/>
    <s v="GLOBAL"/>
    <s v="NO SOLICITADAS"/>
  </r>
  <r>
    <x v="11"/>
    <s v="02-02-02-008-005"/>
    <s v="02-02-02-008-005-03"/>
    <s v="Adquisición de servicios - Servicios de limpieza"/>
    <s v="SERVICIO DE ASEO ESPECIAL PARA JEFSA"/>
    <n v="76111501"/>
    <s v="SELECCIÓN ABREVIADA MENOR CUANTÍA"/>
    <n v="1"/>
    <n v="11"/>
    <n v="10"/>
    <n v="1"/>
    <n v="51137721.450000003"/>
    <s v="GLOBAL"/>
    <s v="NO SOLICITADAS"/>
  </r>
  <r>
    <x v="11"/>
    <s v="02-02-02-008-005"/>
    <s v="02-02-02-008-005-03"/>
    <s v="Adquisición de servicios - Servicios de limpieza"/>
    <s v="MANTENIMIENTO FACHADA MUSEO AEROESPACIAL COLOMBIANO -SECCIÓN ESTRATÉGICA PATRIMONIO HISTÓRICO"/>
    <n v="72153501"/>
    <s v="MÍNIMA CUANTÍA"/>
    <n v="6"/>
    <n v="1"/>
    <n v="10"/>
    <n v="1"/>
    <n v="5426349.5999999996"/>
    <s v="GLOBAL"/>
    <s v="NO SOLICITADAS"/>
  </r>
  <r>
    <x v="11"/>
    <s v="02-02-02-008-005"/>
    <s v="02-02-02-008-005-03"/>
    <s v="Adquisición de servicios - Servicios de limpieza"/>
    <s v="AMARRE VF.2022 SERVICIO DE ASEO, FUMIGACIÓN, DESRATIZACIÓN PARA EL EDIFICIO COFAC Y DEPENDENCIAS ADSCRITAS DIRES"/>
    <n v="76111501"/>
    <s v="SELECCIÓN ABREVIADA - ACUERDO MARCO"/>
    <n v="1"/>
    <n v="12"/>
    <n v="10"/>
    <n v="1"/>
    <n v="40320000"/>
    <s v="GLOBAL"/>
    <s v="NO SOLICITADAS"/>
  </r>
  <r>
    <x v="11"/>
    <s v="02-02-02-008-005"/>
    <s v="02-02-02-008-005-03"/>
    <s v="Adquisición de servicios - Servicios de limpieza"/>
    <s v="AMARRE VF.2022 SERVICIO DE ASEO, FUMIGACIÓN, DESRATIZACIÓN PARA EL EDIFICIO COFAC Y DEPENDENCIAS ADSCRITAS JEFSA"/>
    <n v="76111501"/>
    <s v="SELECCIÓN ABREVIADA MENOR CUANTÍA"/>
    <n v="1"/>
    <n v="11"/>
    <n v="10"/>
    <n v="1"/>
    <n v="41680000"/>
    <s v="GLOBAL"/>
    <s v="NO SOLICITADAS"/>
  </r>
  <r>
    <x v="11"/>
    <s v="02-02-02-008-005"/>
    <s v="02-02-02-008-005-03"/>
    <s v="Adquisición de servicios - Servicios de limpieza"/>
    <s v="AMARRE VF.2022SERVICIO DE ASEO, FUMIGACIÓN, DESRATIZACIÓN PARA EL EDIFICIO COFAC Y DEPENDENCIAS ADSCRITAS SECCIÓN ESTRATÉGICA PATRIMONIO HISTÓRICO"/>
    <n v="72102900"/>
    <s v="SELECCIÓN ABREVIADA - ACUERDO MARCO"/>
    <n v="1"/>
    <n v="12"/>
    <n v="10"/>
    <n v="1"/>
    <n v="48000000"/>
    <s v="GLOBAL"/>
    <s v="SI EN TRAMITE"/>
  </r>
  <r>
    <x v="11"/>
    <s v="02-02-02-008-005"/>
    <s v="02-02-02-008-005-03"/>
    <s v="Adquisición de servicios - Servicios de limpieza"/>
    <s v="AMARRE VF.2022 SERVICIO DE ASEO, FUMIGACIÓN, DESRATIZACIÓN PARA EL EDIFICIO COFAC Y DEPENDENCIAS ADSCRITAS  SECCIÓN ESTRATÉGICA PATRIMONIO HISTÓRICO"/>
    <n v="70111703"/>
    <s v="SELECCIÓN ABREVIADA - ACUERDO MARCO"/>
    <n v="1"/>
    <n v="12"/>
    <n v="10"/>
    <n v="1"/>
    <n v="48000000"/>
    <s v="GLOBAL"/>
    <s v="SI EN TRAMITE"/>
  </r>
  <r>
    <x v="11"/>
    <s v="02-02-02-008-005"/>
    <s v="02-02-02-008-005-03"/>
    <s v="Adquisición de servicios - Servicios de limpieza"/>
    <s v="AMARRE VF.2022 SERVICIO DE ASEO, FUMIGACIÓN, DESRATIZACIÓN PARA EL EDIFICIO COFAC Y DEPENDENCIAS ADSCRITAS SECCIÓN ESTRATÉGICA PATRIMONIO HISTÓRICO"/>
    <n v="76111501"/>
    <s v="SELECCIÓN ABREVIADA - ACUERDO MARCO"/>
    <n v="1"/>
    <n v="12"/>
    <n v="10"/>
    <n v="1"/>
    <n v="12000000"/>
    <s v="GLOBAL"/>
    <s v="SI EN TRAMITE"/>
  </r>
  <r>
    <x v="11"/>
    <s v="02-02-02-008-005"/>
    <s v="02-02-02-008-005-03"/>
    <s v="Adquisición de servicios - Servicios de limpieza"/>
    <s v="AMARRE VF.2022 SERVICIO DE ASEO, FUMIGACIÓN, DESRATIZACIÓN PARA EL EDIFICIO COFAC Y DEPENDENCIAS ADSCRITAS DIRES"/>
    <n v="76111501"/>
    <s v="SELECCIÓN ABREVIADA - ACUERDO MARCO"/>
    <n v="1"/>
    <n v="12"/>
    <n v="16"/>
    <n v="1"/>
    <n v="50000000"/>
    <s v="GLOBAL"/>
    <s v="NO SOLICITADAS"/>
  </r>
  <r>
    <x v="11"/>
    <s v="02-02-02-008-005"/>
    <s v="02-02-02-008-005-03"/>
    <s v="Adquisición de servicios - Servicios de limpieza"/>
    <s v="AMARRE VF.2022 SERVICIO DE ASEO, FUMIGACIÓN, DESRATIZACIÓN PARA EL EDIFICIO COFAC Y DEPENDENCIAS ADSCRITAS DIRES"/>
    <n v="76111501"/>
    <s v="SELECCIÓN ABREVIADA - ACUERDO MARCO"/>
    <n v="1"/>
    <n v="12"/>
    <n v="16"/>
    <n v="1"/>
    <n v="45000000"/>
    <s v="GLOBAL"/>
    <s v="NO SOLICITADAS"/>
  </r>
  <r>
    <x v="11"/>
    <s v="02-02-02-008-005"/>
    <s v="02-02-02-008-005-03"/>
    <s v="Adquisición de servicios - Servicios de limpieza"/>
    <s v="AMARRE VF.2022 SERVICIO DE ASEO ESPECIAL PARA JEFSA"/>
    <n v="76111501"/>
    <s v="SELECCIÓN ABREVIADA MENOR CUANTÍA"/>
    <n v="1"/>
    <n v="11"/>
    <n v="10"/>
    <n v="1"/>
    <n v="29285900"/>
    <s v="GLOBAL"/>
    <s v="NO SOLICITADAS"/>
  </r>
  <r>
    <x v="11"/>
    <s v="02-02-02-008-005"/>
    <s v="02-02-02-008-005-03"/>
    <s v="Adquisición de servicios - Servicios de limpieza"/>
    <s v="SERVICIO DE ASEO ESPECIAL GAAMA"/>
    <n v="0"/>
    <n v="0"/>
    <n v="0"/>
    <n v="0"/>
    <n v="10"/>
    <n v="1"/>
    <n v="4129040"/>
    <s v="GLOBAL"/>
    <s v=""/>
  </r>
  <r>
    <x v="11"/>
    <s v="02-02-02-008-005"/>
    <s v="02-02-02-008-005-03"/>
    <s v="Adquisición de servicios - Servicios de limpieza"/>
    <s v="SERVICIO DE ASEO ESPECIAL GACAS"/>
    <n v="0"/>
    <n v="0"/>
    <n v="0"/>
    <n v="0"/>
    <n v="10"/>
    <n v="1"/>
    <n v="4452980"/>
    <s v="GLOBAL"/>
    <s v=""/>
  </r>
  <r>
    <x v="11"/>
    <s v="02-02-02-008-005"/>
    <s v="02-02-02-008-005-03"/>
    <s v="Adquisición de servicios - Servicios de limpieza"/>
    <s v="SERVICIO DE ASEO ESPECIAL GACAR"/>
    <n v="0"/>
    <n v="0"/>
    <n v="0"/>
    <n v="0"/>
    <n v="10"/>
    <n v="1"/>
    <n v="4129040"/>
    <s v="GLOBAL"/>
    <s v=""/>
  </r>
  <r>
    <x v="11"/>
    <s v="02-02-02-008-005"/>
    <s v="02-02-02-008-005-03"/>
    <s v="Adquisición de servicios - Servicios de limpieza"/>
    <s v="SERVICIO DE ASEO ESPECIAL GAORI"/>
    <n v="0"/>
    <n v="0"/>
    <n v="0"/>
    <n v="0"/>
    <n v="10"/>
    <n v="1"/>
    <n v="4452980"/>
    <s v="GLOBAL"/>
    <s v=""/>
  </r>
  <r>
    <x v="11"/>
    <s v="02-02-02-008-005"/>
    <s v="02-02-02-008-005-03"/>
    <s v="Adquisición de servicios - Servicios de limpieza"/>
    <s v="SERVICIO DE ASEO, FUMIGACIÓN, DESRATIZACIÓN GAAMA"/>
    <n v="0"/>
    <n v="0"/>
    <n v="0"/>
    <n v="0"/>
    <n v="10"/>
    <n v="1"/>
    <n v="6602704.4000000004"/>
    <s v="GLOBAL"/>
    <s v=""/>
  </r>
  <r>
    <x v="11"/>
    <s v="02-02-02-008-005"/>
    <s v="02-02-02-008-005-03"/>
    <s v="Adquisición de servicios - Servicios de limpieza"/>
    <s v="SERVICIO DE ASEO, FUMIGACIÓN, DESRATIZACIÓN GACAR"/>
    <n v="0"/>
    <n v="0"/>
    <n v="0"/>
    <n v="0"/>
    <n v="10"/>
    <n v="1"/>
    <n v="11522440.007999999"/>
    <s v="GLOBAL"/>
    <s v=""/>
  </r>
  <r>
    <x v="11"/>
    <s v="02-02-02-008-005"/>
    <s v="02-02-02-008-005-03"/>
    <s v="Adquisición de servicios - Servicios de limpieza"/>
    <s v="AMARRE VF.2022 SERVICIO DE ASEO, FUMIGACIÓN, DESRATIZACIÓN ARES"/>
    <n v="76111501"/>
    <s v="SELECCIÓN ABREVIADA - ACUERDO MARCO"/>
    <n v="1"/>
    <n v="12"/>
    <n v="10"/>
    <n v="1"/>
    <n v="648000"/>
    <s v="GLOBAL"/>
    <s v="NO SOLICITADAS"/>
  </r>
  <r>
    <x v="11"/>
    <s v="02-02-02-008-005"/>
    <s v="02-02-02-008-005-03"/>
    <s v="Adquisición de servicios - Servicios de limpieza"/>
    <s v="SERVICIO DE ASEO, FUMIGACIÓN, DESRATIZACIÓN GACAS"/>
    <n v="0"/>
    <n v="0"/>
    <n v="0"/>
    <n v="0"/>
    <n v="10"/>
    <n v="1"/>
    <n v="1534008"/>
    <s v="GLOBAL"/>
    <s v="NO SOLICITADAS"/>
  </r>
  <r>
    <x v="11"/>
    <s v="02-02-02-008-005"/>
    <s v="02-02-02-008-005-03"/>
    <s v="Adquisición de servicios - Servicios de limpieza"/>
    <s v="SERVICIO DE ASEO, FUMIGACIÓN, DESRATIZACIÓN GAORI"/>
    <n v="0"/>
    <n v="0"/>
    <n v="0"/>
    <n v="0"/>
    <n v="10"/>
    <n v="1"/>
    <n v="787140"/>
    <s v="GLOBAL"/>
    <s v="NO SOLICITADAS"/>
  </r>
  <r>
    <x v="11"/>
    <s v="02-02-02-008-005"/>
    <s v="02-02-02-008-005-09-5"/>
    <s v="Adquisición de servicios - Servicios auxiliares especializados de oficina"/>
    <s v="SERVICIO DE FOTOCOPIADO E IMPRESIÓN"/>
    <n v="82121700"/>
    <s v="MÍNIMA CUANTÍA"/>
    <n v="2"/>
    <n v="8"/>
    <n v="10"/>
    <n v="1"/>
    <n v="15000000"/>
    <s v="GLOBAL"/>
    <s v="NO SOLICITADAS"/>
  </r>
  <r>
    <x v="11"/>
    <s v="02-02-02-008-005"/>
    <s v="02-02-02-008-005-09-6"/>
    <s v="Adquisición de servicios - Servicios de organización y asistencia de convenciones y ferias"/>
    <s v="VF. 2021 SERVICIO PARA REALIZAR LA LOGÍSTICA DE LAS CEREMONIAS PROTOCOLARIAS QUE SON ORGANIZADAS POR EL COMANDO DE LA FUERZA AÉREA Y GRUPOS AÉREOS"/>
    <n v="90101602"/>
    <s v="MÍNIMA CUANTÍA"/>
    <n v="2"/>
    <n v="10"/>
    <n v="10"/>
    <n v="1"/>
    <n v="63592560.799999997"/>
    <s v="GLOBAL"/>
    <s v="SI APROBADAS"/>
  </r>
  <r>
    <x v="11"/>
    <s v="02-02-02-008-005"/>
    <s v="02-02-02-008-005-09-6"/>
    <s v="Adquisición de servicios - Servicios de organización y asistencia de convenciones y ferias"/>
    <s v="VF. 2021 SERVICIO PARA REALIZAR LA LOGÍSTICA DE LAS CEREMONIAS PROTOCOLARIAS QUE SON ORGANIZADAS POR EL COMANDO DE LA FUERZA AÉREA Y GRUPOS AÉREOS"/>
    <n v="90101602"/>
    <n v="0"/>
    <n v="0"/>
    <n v="0"/>
    <n v="10"/>
    <n v="1"/>
    <n v="33300000"/>
    <s v="GLOBAL"/>
    <s v="NO SOLICITADAS"/>
  </r>
  <r>
    <x v="11"/>
    <s v="02-02-02-008-005"/>
    <s v="02-02-02-008-005-09-6"/>
    <s v="Adquisición de servicios - Servicios de organización y asistencia de convenciones y ferias"/>
    <s v="GASTOS DE ACTIVIDADES LOGISTICAS PARA LA COMISION A LA VISITA GEOESTRATÉGICA  A LA  FUERZA AÉREA GUATEMALTECA, QUE TENDRÁ LUGAR EN LA CIUDAD DE GUATEMALA - GUATEMALA  DEL 27 AL 29 DE ENERO DEL 2021, CON LA PARTICIPACIÓN DEL SEÑOR GENERAL RAMSÉS RUEDA RUEDA."/>
    <n v="90111501"/>
    <s v="SOLICITUD DE INFORMACIÓN A LOS PROVEEDORES"/>
    <n v="1"/>
    <n v="1"/>
    <n v="16"/>
    <n v="1"/>
    <n v="5056200"/>
    <s v="GLOBAL"/>
    <s v="NO SOLICITADAS"/>
  </r>
  <r>
    <x v="11"/>
    <s v="02-02-02-008-005"/>
    <s v="02-02-02-008-005-09-6"/>
    <s v="Adquisición de servicios - Servicios de organización y asistencia de convenciones y ferias"/>
    <s v="SERVICIO LOGISTICO PARA EL DESARROLLO DE LOS ACTOS OFICIALES INSTITUCIONALES Y SOLEMNES DEL COMANDO DE LA FAC (COFAC)"/>
    <n v="90111603"/>
    <s v="CONTRATACIÓN DIRECTA"/>
    <n v="2"/>
    <n v="11"/>
    <n v="16"/>
    <n v="1"/>
    <n v="200000000"/>
    <s v="GLOBAL"/>
    <s v="NO SOLICITADAS"/>
  </r>
  <r>
    <x v="11"/>
    <s v="02-02-02-008-005"/>
    <s v="02-02-02-008-005-09-6"/>
    <s v="Adquisición de servicios - Servicios de organización y asistencia de convenciones y ferias"/>
    <s v="SERVICIO LOGISTICO PARA EL DESARROLLO DE LOS ACTOS OFICIALES INSTITUCIONALES Y SOLEMNES DEL COMANDO DE LA FAC (COFAC)"/>
    <n v="90111603"/>
    <n v="0"/>
    <n v="2"/>
    <n v="11"/>
    <n v="16"/>
    <n v="1"/>
    <n v="110000000"/>
    <s v="GLOBAL"/>
    <s v="NO SOLICITADAS"/>
  </r>
  <r>
    <x v="11"/>
    <s v="02-02-02-008-005"/>
    <s v="02-02-02-008-005-09-6"/>
    <s v="Adquisición de servicios - Servicios de organización y asistencia de convenciones y ferias"/>
    <s v="GASTOS, ACTIVIDADES DE RECIPROCIDAD PROGRAMADAS EN LA AGENDA INTERNACIONAL COFAC Y JEMFA"/>
    <n v="90111501"/>
    <s v="CONTRATACIÓN DIRECTA"/>
    <n v="2"/>
    <n v="11"/>
    <n v="16"/>
    <n v="1"/>
    <n v="11620600"/>
    <s v="GLOBAL"/>
    <s v="NO SOLICITADAS"/>
  </r>
  <r>
    <x v="11"/>
    <s v="02-02-02-008-005"/>
    <s v="02-02-02-008-005-09-6"/>
    <s v="Adquisición de servicios - Servicios de organización y asistencia de convenciones y ferias"/>
    <s v="GASTOS DE ACTIVIDADES LOGISTICAS PARA LA COMISION A LA VISITA GEOESTRATÉGICA  A LA  FUERZA AÉREA DE LA REPUBLICA DOMINICANA DEL 13 AL 16 DE ABRIL DEL 2021, CON LA PARTICIPACIÓN DEL SEÑOR GENERAL RAMSÉS RUEDA RUEDA."/>
    <n v="90111501"/>
    <n v="0"/>
    <n v="4"/>
    <n v="1"/>
    <n v="16"/>
    <n v="1"/>
    <n v="3436320"/>
    <s v="GLOBAL"/>
    <s v="NO SOLICITADAS"/>
  </r>
  <r>
    <x v="11"/>
    <s v="02-02-02-008-005"/>
    <s v="02-02-02-008-005-09-6"/>
    <s v="Adquisición de servicios - Servicios de organización y asistencia de convenciones y ferias"/>
    <s v="GASTOS DE ACTIVIDADES LOGISTICAS PARA LA COMISION A LA PARTICIPACIÓN EJERCICIO RED FLAG RESCUE - BASE AÉREA DAVIS MONTHAN, UBICADA EN TUCSON ARIZONA - ESTADOS UNIDOS DE AMÉRICA, 18 DE MAYO AL 22 DE MAYO DE 2021 CON LA PARTICIPACIÓN DEL SEÑOR GENERAL RAMSÉS RUEDA RUEDA."/>
    <n v="90111501"/>
    <n v="0"/>
    <n v="0"/>
    <n v="0"/>
    <n v="16"/>
    <n v="1"/>
    <n v="6313176"/>
    <s v="GLOBAL"/>
    <s v="NO SOLICITADAS"/>
  </r>
  <r>
    <x v="11"/>
    <s v="02-02-02-008-005"/>
    <s v="02-02-02-008-005-09-6"/>
    <s v="Adquisición de servicios - Servicios de organización y asistencia de convenciones y ferias"/>
    <s v="AMARRE VF.2022 SERVICIO DE ALQUILER Y MONTAJE PARA ACTIVIDADES FAC - COMANDO DE LA FIERZA AEREA QUE CONSTA DE: CARPAS, SILLASM TARIMAS, SONIDO, PRODUCCIÓN LOGISTICA"/>
    <n v="90101602"/>
    <n v="0"/>
    <n v="0"/>
    <n v="0"/>
    <n v="10"/>
    <n v="1"/>
    <n v="44000000"/>
    <s v="GLOBAL"/>
    <s v=""/>
  </r>
  <r>
    <x v="11"/>
    <s v="02-02-02-008-005"/>
    <s v="02-02-02-008-005-09-6"/>
    <s v="Adquisición de servicios - Servicios de organización y asistencia de convenciones y ferias"/>
    <s v="GASTOS DE ACTIVIDADES LOGISTICAS PARA LA REUNIÓN - CONFERENCIA DE JEFES AÉREOS DE HQ AIRCOM-2021 - BASE AÉREA DE RAMSTEIN ALEMANIA DEL 11 AL 15 DE OCTUBRE DE 2021."/>
    <n v="90111501"/>
    <s v="SOLICITUD DE INFORMACIÓN A LOS PROVEEDORES"/>
    <n v="9"/>
    <n v="1"/>
    <n v="16"/>
    <n v="1"/>
    <n v="760526"/>
    <s v="GLOBAL"/>
    <s v="NO SOLICITADAS"/>
  </r>
  <r>
    <x v="11"/>
    <s v="02-02-02-008-005"/>
    <s v="02-02-02-008-005-09-6"/>
    <s v="Adquisición de servicios - Servicios de organización y asistencia de convenciones y ferias"/>
    <s v="GASTOS DE ACTIVIDADES LOGISTICAS PARA LA REUNIÓN  COMANDANTES FAC Y USAF, REUNIONES DE ALTO NIVEL PROGRAMADAS CON FUNCIONARIOS DE LA USAF  Y REUNIÓN CON EL COMANDANTE DE LA FUERZA ESPACIAL DE LOS ESTADOS UNIDOS DE AMÉRICA DEL 09 AL 11 DE MAYO DEL 2021, CON LA PARTICIPACIÓN DEL SEÑOR GENERAL RAMSÉS RUEDA RUEDA."/>
    <n v="90111501"/>
    <n v="0"/>
    <n v="0"/>
    <n v="0"/>
    <n v="16"/>
    <n v="1"/>
    <n v="1025560"/>
    <s v="GLOBAL"/>
    <s v="NO SOLICITADAS"/>
  </r>
  <r>
    <x v="11"/>
    <s v="02-02-02-008-005"/>
    <s v="02-02-02-008-005-09-6"/>
    <s v="Adquisición de servicios - Servicios de organización y asistencia de convenciones y ferias"/>
    <s v="SALDO CPA 170 GASTOS DE ACTIVIDADES LOGISTICAS PARA LA COMISION A LA PARTICIPACIÓN EJERCICIO RED FLAG RESCUE - BASE AÉREA DAVIS MONTHAN, UBICADA EN TUCSON ARIZONA - ESTADOS UNIDOS DE AMÉRICA, 18 DE MAYO AL 22 DE MAYO DE 2021 CON LA PARTICIPACIÓN DEL SEÑOR GENERAL RAMSÉS RUEDA RUEDA."/>
    <n v="90111501"/>
    <n v="0"/>
    <n v="0"/>
    <n v="0"/>
    <n v="16"/>
    <n v="1"/>
    <n v="3094480"/>
    <s v="GLOBAL"/>
    <s v="NO SOLICITADAS"/>
  </r>
  <r>
    <x v="11"/>
    <s v="02-02-02-008-005"/>
    <s v="02-02-02-008-005-09-6"/>
    <s v="Adquisición de servicios - Servicios de organización y asistencia de convenciones y ferias"/>
    <s v="GASTOS DE ACTIVIDADES LOGISTICAS PARA LA COMISIÓN AL &quot;36° SIMPOSIO ESPACIAL&quot; LA CUAL TENDRA LUGAR EN LA CIYDAD DE COLORADO SPRIGS, ESTADOS UNIDOS DEL 23 AL 26 DE AGOSTO DE 2021."/>
    <n v="0"/>
    <n v="0"/>
    <n v="0"/>
    <n v="0"/>
    <n v="16"/>
    <n v="1"/>
    <n v="124074"/>
    <s v="GLOBAL"/>
    <s v="NO SOLICITADAS"/>
  </r>
  <r>
    <x v="11"/>
    <s v="02-02-02-008-005"/>
    <s v="02-02-02-008-005-09-6"/>
    <s v="Adquisición de servicios - Servicios de organización y asistencia de convenciones y ferias"/>
    <s v="GASTOS DE ACTIVIDADES LOGISTICAS PARA LA CONFERENCIA DE JEFES DE FUERZAS AÉREAS Y SUBOFICIALES DE ALTA JERARQUÍA SURAMÉRICA, LA CUAL  TENDRÁ LUGAR EN TUCSON – ARIZONA,  ESTADOS UNIDOS, DEL 15 AL 20 DE NOVIEMBRE DE 2021. CON LA PARTICIPACIÓN DEL SEÑOR GENERAL RAMSÉS RUEDA RUEDA."/>
    <n v="0"/>
    <n v="0"/>
    <n v="0"/>
    <n v="0"/>
    <n v="16"/>
    <n v="1"/>
    <n v="5261600"/>
    <s v="GLOBAL"/>
    <s v="NO SOLICITADAS"/>
  </r>
  <r>
    <x v="11"/>
    <s v="02-02-02-008-005"/>
    <s v="02-02-02-008-005-09-6"/>
    <s v="Adquisición de servicios - Servicios de organización y asistencia de convenciones y ferias"/>
    <s v="GASTOS DE ACTIVIDADES LOGISTICAS PARA LA REUNIÓN PROGRAMA ABD Y VISITA COMANDO SUR” LA CUAL  TENDRÁ LUGAR EN KEY WEST Y MIAMI –  ESTADOS UNIDOS RESPECTIVAMENTE, DEL 13 AL 16 DE DICIEMBRE  DE 2021. CON LA PARTICIPACIÓN DEL SEÑOR GENERAL RAMSÉS RUEDA RUEDA."/>
    <n v="0"/>
    <n v="0"/>
    <n v="0"/>
    <n v="0"/>
    <n v="16"/>
    <n v="1"/>
    <n v="10000000"/>
    <s v="GLOBAL"/>
    <s v="NO SOLICITADAS"/>
  </r>
  <r>
    <x v="11"/>
    <s v="02-02-02-008-005"/>
    <s v="02-02-02-008-005-09-6"/>
    <s v="Adquisición de servicios - Servicios de organización y asistencia de convenciones y ferias"/>
    <s v="SALDO CPA 286 GASTOS DE ACTIVIDADES LOGISTICAS PARA LA REUNIÓN - CONFERENCIA DE JEFES AÉREOS DE HQ AIRCOM-2021 - BASE AÉREA DE RAMSTEIN ALEMANIA DEL 11 AL 15 DE OCTUBRE DE 2021."/>
    <n v="0"/>
    <n v="0"/>
    <n v="0"/>
    <n v="0"/>
    <n v="16"/>
    <n v="1"/>
    <n v="1270400"/>
    <s v="GLOBAL"/>
    <s v="NO SOLICITADAS"/>
  </r>
  <r>
    <x v="11"/>
    <s v="02-02-02-008-005"/>
    <s v="02-02-02-008-005-09-6"/>
    <s v="Adquisición de servicios - Servicios de organización y asistencia de convenciones y ferias"/>
    <s v="SALDO CPA 140 GASTOS, ACTIVIDADES DE RECIPROCIDAD PROGRAMADAS EN LA AGENDA INTERNACIONAL COFAC Y JEMFA"/>
    <n v="0"/>
    <n v="0"/>
    <n v="0"/>
    <n v="0"/>
    <n v="16"/>
    <n v="1"/>
    <n v="17779400"/>
    <s v="GLOBAL"/>
    <s v="NO SOLICITADAS"/>
  </r>
  <r>
    <x v="11"/>
    <s v="02-02-02-008-005"/>
    <s v="02-02-02-008-005-09-7"/>
    <s v="Adquisición de servicios - Servicios de mantenimiento y cuidado del paisaje"/>
    <s v="CORTE DE PRADOS Y JARDINERÍA"/>
    <n v="70111503"/>
    <n v="0"/>
    <n v="0"/>
    <n v="0"/>
    <n v="10"/>
    <n v="1"/>
    <n v="5355624.4000000004"/>
    <s v="GLOBAL"/>
    <s v="NO SOLICITADAS"/>
  </r>
  <r>
    <x v="11"/>
    <s v="02-02-02-008-005"/>
    <s v="02-02-02-008-005-09-7"/>
    <s v="Adquisición de servicios - Servicios de mantenimiento y cuidado del paisaje"/>
    <s v="TALA DE ARBOLES"/>
    <n v="70111503"/>
    <n v="0"/>
    <n v="0"/>
    <n v="0"/>
    <n v="10"/>
    <n v="1"/>
    <n v="12000000.060000001"/>
    <s v="GLOBAL"/>
    <s v="NO SOLICITADAS"/>
  </r>
  <r>
    <x v="11"/>
    <s v="02-02-02-008-005"/>
    <s v="02-02-02-008-005-09-7"/>
    <s v="Adquisición de servicios - Servicios de mantenimiento y cuidado del paisaje"/>
    <s v="CORTE DE PRADOS Y JARDINERÍA"/>
    <n v="70111503"/>
    <n v="0"/>
    <n v="0"/>
    <n v="0"/>
    <n v="16"/>
    <n v="1"/>
    <n v="10000012.120000001"/>
    <s v="GLOBAL"/>
    <s v="NO SOLICITADAS"/>
  </r>
  <r>
    <x v="11"/>
    <s v="02-02-02-008-005"/>
    <s v="02-02-02-008-005-09-7"/>
    <s v="Adquisición de servicios - Servicios de mantenimiento y cuidado del paisaje"/>
    <s v="PODA  DE ARBOLES"/>
    <n v="70111503"/>
    <n v="0"/>
    <n v="0"/>
    <n v="0"/>
    <n v="16"/>
    <n v="1"/>
    <n v="600000"/>
    <s v="GLOBAL"/>
    <s v="NO SOLICITADAS"/>
  </r>
  <r>
    <x v="11"/>
    <s v="02-02-02-008-005"/>
    <s v="02-02-02-008-005-09-7"/>
    <s v="Adquisición de servicios - Servicios de mantenimiento y cuidado del paisaje"/>
    <s v="SERVICIO DE PODA Y/O TALA Y MANTENIMIENTO MATERIAL ARBUSTIVO GAORI"/>
    <n v="70111503"/>
    <s v="MÍNIMA CUANTÍA"/>
    <n v="4"/>
    <n v="0"/>
    <n v="10"/>
    <n v="1"/>
    <n v="24456880"/>
    <s v="GLOBAL"/>
    <s v="NO SOLICITADAS"/>
  </r>
  <r>
    <x v="11"/>
    <s v="02-02-02-008-005"/>
    <s v="02-02-02-008-005-09-7"/>
    <s v="Adquisición de servicios - Servicios de mantenimiento y cuidado del paisaje"/>
    <s v="CORTE DE PRADOS Y JARDINERÍA"/>
    <n v="70111503"/>
    <n v="0"/>
    <n v="0"/>
    <n v="0"/>
    <n v="10"/>
    <n v="1"/>
    <n v="410550"/>
    <s v="GLOBAL"/>
    <s v="NO SOLICITADAS"/>
  </r>
  <r>
    <x v="11"/>
    <s v="02-02-02-008-005"/>
    <s v="02-02-02-008-005-09-7"/>
    <s v="Adquisición de servicios - Servicios de mantenimiento y cuidado del paisaje"/>
    <s v="CORTE DE PRADOS Y JARDINERÍA"/>
    <n v="70111503"/>
    <n v="0"/>
    <n v="0"/>
    <n v="0"/>
    <n v="16"/>
    <n v="1"/>
    <n v="371410.9"/>
    <s v="GLOBAL"/>
    <s v="NO SOLICITADAS"/>
  </r>
  <r>
    <x v="11"/>
    <s v="02-02-02-008-005"/>
    <s v="02-02-02-008-005-09-7"/>
    <s v="Adquisición de servicios - Servicios de mantenimiento y cuidado del paisaje"/>
    <s v="SALDO CPA 306 CORTE DE PRADOS Y JARDINERÍA"/>
    <n v="0"/>
    <n v="0"/>
    <n v="0"/>
    <n v="0"/>
    <n v="16"/>
    <n v="1"/>
    <n v="333589.09999999998"/>
    <s v="GLOBAL"/>
    <s v="NO SOLICITADAS"/>
  </r>
  <r>
    <x v="11"/>
    <s v="02-02-02-008-007"/>
    <s v="02-02-02-008-007-01-1"/>
    <s v="Adquisición de servicios - Servicios de mantenimiento y reparación de productos metálicos elaborados, excepto maquinaria y equipo"/>
    <s v="RECARGA Y REPARACIÓN DE EXTINTORES  (GIMFA)"/>
    <n v="72101516"/>
    <s v="MÍNIMA CUANTÍA"/>
    <n v="2"/>
    <n v="10"/>
    <n v="16"/>
    <n v="1"/>
    <n v="2452793"/>
    <s v="GLOBAL"/>
    <s v="NO SOLICITADAS"/>
  </r>
  <r>
    <x v="11"/>
    <s v="02-02-02-008-007"/>
    <s v="02-02-02-008-007-01-1"/>
    <s v="Adquisición de servicios - Servicios de mantenimiento y reparación de productos metálicos elaborados, excepto maquinaria y equipo"/>
    <s v="RECARGA Y REPARACION DE EXTINTORES "/>
    <n v="72101516"/>
    <s v="MÍNIMA CUANTÍA"/>
    <n v="2"/>
    <n v="10"/>
    <n v="10"/>
    <n v="1"/>
    <n v="21000000"/>
    <s v="GLOBAL"/>
    <s v="NO SOLICITADAS"/>
  </r>
  <r>
    <x v="11"/>
    <s v="02-02-02-008-007"/>
    <s v="02-02-02-008-007-01-1"/>
    <s v="Adquisición de servicios - Servicios de mantenimiento y reparación de productos metálicos elaborados, excepto maquinaria y equipo"/>
    <s v="MANTENIMIENTO Y RECARGA DE EXTINTORES (GACAR)"/>
    <s v="72101516_x000a_72101509"/>
    <s v="MÍNIMA CUANTÍA"/>
    <n v="4"/>
    <n v="0"/>
    <n v="10"/>
    <n v="1"/>
    <n v="6000000"/>
    <s v="GLOBAL"/>
    <s v="NO SOLICITADAS"/>
  </r>
  <r>
    <x v="11"/>
    <s v="02-02-02-008-007"/>
    <s v="02-02-02-008-007-01-1"/>
    <s v="Adquisición de servicios - Servicios de mantenimiento y reparación de productos metálicos elaborados, excepto maquinaria y equipo"/>
    <s v="MANTENIMIENTO Y RECARGA DE EXTINTORES (GACAS)"/>
    <s v="72101516_x000a_72101509"/>
    <s v="MÍNIMA CUANTÍA"/>
    <n v="4"/>
    <n v="0"/>
    <n v="10"/>
    <n v="1"/>
    <n v="7993970.1799999997"/>
    <s v="GLOBAL"/>
    <s v="NO SOLICITADAS"/>
  </r>
  <r>
    <x v="11"/>
    <s v="02-02-02-008-007"/>
    <s v="02-02-02-008-007-01-1"/>
    <s v="Adquisición de servicios - Servicios de mantenimiento y reparación de productos metálicos elaborados, excepto maquinaria y equipo"/>
    <s v="SERVICIO DE MANTENIMIENTO GENERAL DE EXTINTORES PORTATILES (GAORI)"/>
    <s v="72101516_x000a_72101509"/>
    <s v="MÍNIMA CUANTÍA"/>
    <n v="5"/>
    <n v="0"/>
    <n v="10"/>
    <n v="1"/>
    <n v="9999147.8399999999"/>
    <s v="GLOBAL"/>
    <s v="NO SOLICITADAS"/>
  </r>
  <r>
    <x v="11"/>
    <s v="02-02-02-008-007"/>
    <s v="02-02-02-008-007-01-1"/>
    <s v="Adquisición de servicios - Servicios de mantenimiento y reparación de productos metálicos elaborados, excepto maquinaria y equipo"/>
    <s v="MANTENIMIENTO Y RECARGA DE EXTINTORES (GAAMA)"/>
    <s v="72101516_x000a_72101509"/>
    <s v="MÍNIMA CUANTÍA"/>
    <n v="4"/>
    <n v="0"/>
    <n v="10"/>
    <n v="1"/>
    <n v="9936986"/>
    <s v="GLOBAL"/>
    <s v="NO SOLICITADAS"/>
  </r>
  <r>
    <x v="11"/>
    <s v="02-02-02-008-007"/>
    <s v="02-02-02-008-007-01-1"/>
    <s v="Adquisición de servicios - Servicios de mantenimiento y reparación de productos metálicos elaborados, excepto maquinaria y equipo"/>
    <s v="MANTENIMIENTO PREVENTIVO PARA EL SISTEMA DE OXÍGENO DE LA CÁMARA DE ALTURA DE LA DIRECCIÓN DE MEDICINA AEROESPACIAL DE LA FUERZA AÉREA COLOMBIANA"/>
    <n v="72103300"/>
    <s v="SELECCIÓN ABREVIADA MENOR CUANTÍA"/>
    <n v="1"/>
    <n v="11"/>
    <n v="10"/>
    <n v="1"/>
    <n v="7140000"/>
    <s v="GLOBAL"/>
    <s v="NO SOLICITADAS"/>
  </r>
  <r>
    <x v="11"/>
    <s v="02-02-02-008-007"/>
    <s v="02-02-02-008-007-01-2"/>
    <s v="Adquisición de servicios - Servicios de mantenimiento y reparación de maquinaria de oficina y contabilidad"/>
    <s v="MANTENIMIENTO A TODO COSTO PARA LAS MAQUINAS FOTOCOPIADORAS DEL COMANDO DE LA FUERZA AÉREA COLOMBIANA."/>
    <n v="81101707"/>
    <s v="MÍNIMA CUANTÍA"/>
    <n v="2"/>
    <n v="10"/>
    <n v="10"/>
    <n v="1"/>
    <n v="8150000"/>
    <s v="GLOBAL"/>
    <s v="NO SOLICITADAS"/>
  </r>
  <r>
    <x v="11"/>
    <s v="02-02-02-008-007"/>
    <s v="02-02-02-008-007-01-2"/>
    <s v="Adquisición de servicios - Servicios de mantenimiento y reparación de maquinaria de oficina y contabilidad"/>
    <s v="MANTENIMIENTO DE FOTOCOPIADORAS XEROX"/>
    <n v="72154066"/>
    <s v="MÍNIMA CUANTÍA"/>
    <n v="6"/>
    <n v="0"/>
    <n v="10"/>
    <n v="1"/>
    <n v="5500000"/>
    <s v="GLOBAL"/>
    <s v="NO SOLICITADAS"/>
  </r>
  <r>
    <x v="11"/>
    <s v="02-02-02-008-007"/>
    <s v="02-02-02-008-007-01-4"/>
    <s v="Adquisición de servicios - Servicios de mantenimiento y reparación de maquinaria y equipo de transporte"/>
    <s v="VF. 2021 MANTENIMIENTO PREVENTIVO Y CORRECTIVO A TODO COSTO DE MOTOS PERTENECIENTES A LA FAC.  "/>
    <n v="78181507"/>
    <s v="SELECCIÓN ABREVIADA MENOR CUANTÍA"/>
    <n v="2"/>
    <n v="10"/>
    <n v="10"/>
    <n v="1"/>
    <n v="149802543.16"/>
    <s v="GLOBAL"/>
    <s v="SI APROBADAS"/>
  </r>
  <r>
    <x v="11"/>
    <s v="02-02-02-008-007"/>
    <s v="02-02-02-008-007-01-4"/>
    <s v="Adquisición de servicios - Servicios de mantenimiento y reparación de maquinaria y equipo de transporte"/>
    <s v="VF. 2021 SERVICIO DE MANTENIMIENTO GENERAL A TODO COSTO PARA LOS VEHÍCULOS PERTENECIENTES A LA FUERZA AÉREA COLOMBIANA A NIVEL NACIONAL.  "/>
    <n v="78181507"/>
    <s v="SELECCIÓN ABREVIADA MENOR CUANTÍA"/>
    <n v="2"/>
    <n v="10"/>
    <n v="10"/>
    <n v="1"/>
    <n v="533796000"/>
    <s v="GLOBAL"/>
    <s v="SI APROBADAS"/>
  </r>
  <r>
    <x v="11"/>
    <s v="02-02-02-008-007"/>
    <s v="02-02-02-008-007-01-4"/>
    <s v="Adquisición de servicios - Servicios de mantenimiento y reparación de maquinaria y equipo de transporte"/>
    <s v="MANTENIMIENTO DE EQUIPO DE TRANSPORTE JEFSA"/>
    <n v="78181507"/>
    <s v="SELECCIÓN ABREVIADA MENOR CUANTÍA"/>
    <n v="2"/>
    <n v="2"/>
    <n v="10"/>
    <n v="1"/>
    <n v="33000000"/>
    <s v="GLOBAL"/>
    <s v="NO SOLICITADAS"/>
  </r>
  <r>
    <x v="11"/>
    <s v="02-02-02-008-007"/>
    <s v="02-02-02-008-007-01-4"/>
    <s v="Adquisición de servicios - Servicios de mantenimiento y reparación de maquinaria y equipo de transporte"/>
    <s v="SERVICIO MANTENIENTO PARQUE AUTOMOTOR, VEHICULOS /FT ARES"/>
    <n v="78181500"/>
    <s v="SELECCIÓN ABREVIADA MENOR CUANTÍA"/>
    <n v="5"/>
    <n v="7"/>
    <n v="10"/>
    <n v="1"/>
    <n v="16760000"/>
    <s v="GLOBAL"/>
    <s v="NO SOLICITADAS"/>
  </r>
  <r>
    <x v="11"/>
    <s v="02-02-02-008-007"/>
    <s v="02-02-02-008-007-01-4"/>
    <s v="Adquisición de servicios - Servicios de mantenimiento y reparación de maquinaria y equipo de transporte"/>
    <s v="MANTENIMIENTO DE VEHÍCULOS VTT"/>
    <n v="78181507"/>
    <s v="SELECCIÓN ABREVIADA MENOR CUANTÍA"/>
    <n v="4"/>
    <n v="8"/>
    <n v="10"/>
    <n v="1"/>
    <n v="60000000"/>
    <s v="GLOBAL"/>
    <s v="NO SOLICITADAS"/>
  </r>
  <r>
    <x v="11"/>
    <s v="02-02-02-008-007"/>
    <s v="02-02-02-008-007-01-4"/>
    <s v="Adquisición de servicios - Servicios de mantenimiento y reparación de maquinaria y equipo de transporte"/>
    <s v="SERVICIO DE MANTENIMIENTO GENERAL A TODO COSTO PARA LOS VEHÍCULOS PERTENECIENTES A LA FUERZA AÉREA COLOMBIANA A NIVEL NACIONAL.  "/>
    <n v="78181507"/>
    <s v="SELECCIÓN ABREVIADA MENOR CUANTÍA"/>
    <n v="0"/>
    <n v="0"/>
    <n v="10"/>
    <n v="1"/>
    <n v="12000000"/>
    <s v="GLOBAL"/>
    <s v="NO SOLICITADAS"/>
  </r>
  <r>
    <x v="11"/>
    <s v="02-02-02-008-007"/>
    <s v="02-02-02-008-007-01-4"/>
    <s v="Adquisición de servicios - Servicios de mantenimiento y reparación de maquinaria y equipo de transporte"/>
    <s v="SERVICIO DE MANTENIMIENTO GENERAL A TODO COSTO PARA LOS VEHÍCULOS PERTENECIENTES A LA FUERZA AÉREA COLOMBIANA A NIVEL NACIONAL.  "/>
    <n v="81101707"/>
    <s v="SELECCIÓN ABREVIADA MENOR CUANTÍA"/>
    <n v="0"/>
    <n v="0"/>
    <n v="10"/>
    <n v="1"/>
    <n v="16000000"/>
    <s v="GLOBAL"/>
    <s v="NO SOLICITADAS"/>
  </r>
  <r>
    <x v="11"/>
    <s v="02-02-02-008-007"/>
    <s v="02-02-02-008-007-01-4"/>
    <s v="Adquisición de servicios - Servicios de mantenimiento y reparación de maquinaria y equipo de transporte"/>
    <s v="MANTENIMIENTO DE VEHÍCULOS"/>
    <n v="78181507"/>
    <n v="0"/>
    <n v="0"/>
    <n v="0"/>
    <n v="10"/>
    <n v="1"/>
    <n v="53483357.5"/>
    <s v="GLOBAL"/>
    <s v="NO SOLICITADAS"/>
  </r>
  <r>
    <x v="11"/>
    <s v="02-02-02-008-007"/>
    <s v="02-02-02-008-007-01-4"/>
    <s v="Adquisición de servicios - Servicios de mantenimiento y reparación de maquinaria y equipo de transporte"/>
    <s v="LATONERIA Y PINTURA TRANSPORTE JEFSA"/>
    <n v="78181500"/>
    <s v="MÍNIMA CUANTÍA"/>
    <n v="2"/>
    <n v="2"/>
    <n v="10"/>
    <n v="1"/>
    <n v="8000000"/>
    <s v="GLOBAL"/>
    <s v="NO SOLICITADAS"/>
  </r>
  <r>
    <x v="11"/>
    <s v="02-02-02-008-007"/>
    <s v="02-02-02-008-007-01-4"/>
    <s v="Adquisición de servicios - Servicios de mantenimiento y reparación de maquinaria y equipo de transporte"/>
    <s v="LATONERIA Y PINTURA TRANSPORTE BACOF"/>
    <n v="78181501"/>
    <s v="MÍNIMA CUANTÍA"/>
    <n v="3"/>
    <n v="9"/>
    <n v="10"/>
    <n v="1"/>
    <n v="64200000"/>
    <s v="GLOBAL"/>
    <s v="NO SOLICITADAS"/>
  </r>
  <r>
    <x v="11"/>
    <s v="02-02-02-008-007"/>
    <s v="02-02-02-008-007-01-4"/>
    <s v="Adquisición de servicios - Servicios de mantenimiento y reparación de maquinaria y equipo de transporte"/>
    <s v="MANTENIMIENTO VEHÍCULO BLINDADO OMEGA"/>
    <n v="78181507"/>
    <s v="MÍNIMA CUANTÍA"/>
    <n v="5"/>
    <n v="6"/>
    <n v="10"/>
    <n v="1"/>
    <n v="10000000"/>
    <s v="GLOBAL"/>
    <s v="NO SOLICITADAS"/>
  </r>
  <r>
    <x v="11"/>
    <s v="02-02-02-008-007"/>
    <s v="02-02-02-008-007-01-4"/>
    <s v="Adquisición de servicios - Servicios de mantenimiento y reparación de maquinaria y equipo de transporte"/>
    <s v="MANTENIMIENTO VEHPÍCULOS BLINDADOS BACOF "/>
    <n v="7818150"/>
    <s v="MÍNIMA CUANTÍA"/>
    <n v="0"/>
    <n v="0"/>
    <n v="10"/>
    <n v="1"/>
    <n v="25000000"/>
    <s v="GLOBAL"/>
    <s v=""/>
  </r>
  <r>
    <x v="11"/>
    <s v="02-02-02-008-007"/>
    <s v="02-02-02-008-007-01-4"/>
    <s v="Adquisición de servicios - Servicios de mantenimiento y reparación de maquinaria y equipo de transporte"/>
    <s v="AMARRE VF.2022 MANTENIMIENTO PREVENTIVO Y CORRECTIVO A TODO COSTO DE MOTOS  PERTENECIENTES A LA FAC."/>
    <n v="78181507"/>
    <s v="SELECCIÓN ABREVIADA MENOR CUANTÍA"/>
    <n v="2"/>
    <n v="10"/>
    <n v="10"/>
    <n v="1"/>
    <n v="12366000"/>
    <s v="GLOBAL"/>
    <s v="NO SOLICITADAS"/>
  </r>
  <r>
    <x v="11"/>
    <s v="02-02-02-008-007"/>
    <s v="02-02-02-008-007-01-4"/>
    <s v="Adquisición de servicios - Servicios de mantenimiento y reparación de maquinaria y equipo de transporte"/>
    <s v="MANTENIMIENTO PREVENTIVO Y CORRECTIVO A TODO COSTO DE MOTOS"/>
    <n v="0"/>
    <n v="0"/>
    <n v="0"/>
    <n v="0"/>
    <n v="10"/>
    <n v="1"/>
    <n v="1035000"/>
    <s v="GLOBAL"/>
    <s v=""/>
  </r>
  <r>
    <x v="11"/>
    <s v="02-02-02-008-007"/>
    <s v="02-02-02-008-007-01-4"/>
    <s v="Adquisición de servicios - Servicios de mantenimiento y reparación de maquinaria y equipo de transporte"/>
    <s v="MANTENIMIENTO PREVENTIVO Y CORRECTIVO A TODO COSTO DE MOTOS"/>
    <n v="0"/>
    <n v="0"/>
    <n v="0"/>
    <n v="0"/>
    <n v="10"/>
    <n v="1"/>
    <n v="3000000"/>
    <s v="GLOBAL"/>
    <s v=""/>
  </r>
  <r>
    <x v="11"/>
    <s v="02-02-02-008-007"/>
    <s v="02-02-02-008-007-01-4"/>
    <s v="Adquisición de servicios - Servicios de mantenimiento y reparación de maquinaria y equipo de transporte"/>
    <s v="MANTENIMIENTO PREVENTIVO Y CORRECTIVO A TODO COSTO DE MOTOS"/>
    <n v="0"/>
    <n v="0"/>
    <n v="0"/>
    <n v="0"/>
    <n v="10"/>
    <n v="1"/>
    <n v="3000000"/>
    <s v="GLOBAL"/>
    <s v=""/>
  </r>
  <r>
    <x v="11"/>
    <s v="02-02-02-008-007"/>
    <s v="02-02-02-008-007-01-4"/>
    <s v="Adquisición de servicios - Servicios de mantenimiento y reparación de maquinaria y equipo de transporte"/>
    <s v="AMARRE VF.2022 MANTENIMIENTO VEHÍCULOS"/>
    <n v="78181507"/>
    <s v="SELECCIÓN ABREVIADA MENOR CUANTÍA"/>
    <n v="1"/>
    <n v="12"/>
    <n v="10"/>
    <n v="1"/>
    <n v="20000000"/>
    <s v="GLOBAL"/>
    <s v="NO SOLICITADAS"/>
  </r>
  <r>
    <x v="11"/>
    <s v="02-02-02-008-007"/>
    <s v="02-02-02-008-007-01-4"/>
    <s v="Adquisición de servicios - Servicios de mantenimiento y reparación de maquinaria y equipo de transporte"/>
    <s v="AMARRE VF.2022 MANTENIMIENTO VEHICULOS"/>
    <n v="78181501"/>
    <s v="SELECCIÓN ABREVIADA MENOR CUANTÍA"/>
    <n v="2"/>
    <n v="6"/>
    <n v="10"/>
    <n v="1"/>
    <n v="20000000"/>
    <s v="GLOBAL"/>
    <s v="NO SOLICITADAS"/>
  </r>
  <r>
    <x v="11"/>
    <s v="02-02-02-008-007"/>
    <s v="02-02-02-008-007-01-4"/>
    <s v="Adquisición de servicios - Servicios de mantenimiento y reparación de maquinaria y equipo de transporte"/>
    <s v="AMARRE VF.2022 MANTENIMIENTO VEHICULOS JIN 2021"/>
    <n v="78181501"/>
    <s v="SELECCIÓN ABREVIADA MENOR CUANTÍA"/>
    <n v="2"/>
    <n v="6"/>
    <n v="10"/>
    <n v="1"/>
    <n v="5000000"/>
    <s v="GLOBAL"/>
    <s v="NO SOLICITADAS"/>
  </r>
  <r>
    <x v="11"/>
    <s v="02-02-02-008-007"/>
    <s v="02-02-02-008-007-01-4"/>
    <s v="Adquisición de servicios - Servicios de mantenimiento y reparación de maquinaria y equipo de transporte"/>
    <s v="AMARRE VF.2022 MANTENIMIENTO VEHÍCULOS ARES"/>
    <n v="78181501"/>
    <s v="SELECCIÓN ABREVIADA MENOR CUANTÍA"/>
    <n v="2"/>
    <n v="10"/>
    <n v="10"/>
    <n v="1"/>
    <n v="1294130"/>
    <s v="GLOBAL"/>
    <s v="NO SOLICITADAS"/>
  </r>
  <r>
    <x v="11"/>
    <s v="02-02-02-008-007"/>
    <s v="02-02-02-008-007-01-4"/>
    <s v="Adquisición de servicios - Servicios de mantenimiento y reparación de maquinaria y equipo de transporte"/>
    <s v="MANTENIMIENTO PREVENTIVO Y CORRECTIVO A TODO COSTO DE VEHICULOS "/>
    <n v="0"/>
    <n v="0"/>
    <n v="0"/>
    <n v="0"/>
    <n v="10"/>
    <n v="1"/>
    <n v="3465000"/>
    <s v="GLOBAL"/>
    <s v=""/>
  </r>
  <r>
    <x v="11"/>
    <s v="02-02-02-008-007"/>
    <s v="02-02-02-008-007-01-4"/>
    <s v="Adquisición de servicios - Servicios de mantenimiento y reparación de maquinaria y equipo de transporte"/>
    <s v="MANTENIMIENTO PREVENTIVO Y CORRECTIVO A TODO COSTO DE VEHICULOS "/>
    <n v="0"/>
    <n v="0"/>
    <n v="0"/>
    <n v="0"/>
    <n v="10"/>
    <n v="1"/>
    <n v="15000000"/>
    <s v="GLOBAL"/>
    <s v=""/>
  </r>
  <r>
    <x v="11"/>
    <s v="02-02-02-008-007"/>
    <s v="02-02-02-008-007-01-4"/>
    <s v="Adquisición de servicios - Servicios de mantenimiento y reparación de maquinaria y equipo de transporte"/>
    <s v="MANTENIMIENTO PREVENTIVO Y CORRECTIVO A TODO COSTO DE VEHICULOS "/>
    <n v="0"/>
    <n v="0"/>
    <n v="0"/>
    <n v="0"/>
    <n v="10"/>
    <n v="1"/>
    <n v="9624463.5"/>
    <s v="GLOBAL"/>
    <s v=""/>
  </r>
  <r>
    <x v="11"/>
    <s v="02-02-02-008-007"/>
    <s v="02-02-02-008-007-01-4"/>
    <s v="Adquisición de servicios - Servicios de mantenimiento y reparación de maquinaria y equipo de transporte"/>
    <s v="MANTENIMIENTO PREVENTIVO Y CORRECTIVO A TODO COSTO VEHICULOS GAORI"/>
    <n v="78181500"/>
    <s v="MÍNIMA CUANTÍA"/>
    <n v="6"/>
    <n v="0"/>
    <n v="10"/>
    <n v="1"/>
    <n v="9207020"/>
    <s v="GLOBAL"/>
    <s v=""/>
  </r>
  <r>
    <x v="11"/>
    <s v="02-02-02-008-007"/>
    <s v="02-02-02-008-007-01-4"/>
    <s v="Adquisición de servicios - Servicios de mantenimiento y reparación de maquinaria y equipo de transporte"/>
    <s v="MANTENIMIENTO PREVENTIVO Y CORRECTIVO DE CAMIONETA RADAR"/>
    <n v="78181501"/>
    <s v="MÍNIMA CUANTÍA"/>
    <n v="0"/>
    <n v="0"/>
    <n v="10"/>
    <n v="1"/>
    <n v="8000000"/>
    <s v="GLOBAL"/>
    <s v=""/>
  </r>
  <r>
    <x v="11"/>
    <s v="02-02-02-008-007"/>
    <s v="02-02-02-008-007-01-4"/>
    <s v="Adquisición de servicios - Servicios de mantenimiento y reparación de maquinaria y equipo de transporte"/>
    <s v="SALDO CPA 203 MANTENIMIENTO PLANTAS ELECTRICAS"/>
    <n v="78181500"/>
    <s v="MÍNIMA CUANTÍA"/>
    <n v="5"/>
    <n v="7"/>
    <n v="16"/>
    <n v="1"/>
    <n v="171830"/>
    <s v="GLOBAL"/>
    <s v=""/>
  </r>
  <r>
    <x v="11"/>
    <s v="02-02-02-008-007"/>
    <s v="02-02-02-008-007-01-5"/>
    <s v="Adquisición de servicios - Servicios de mantenimiento y reparación de otra maquinaria y otro equipo"/>
    <s v="MANTENIMIENTO AIRES ACONDICIONADOS"/>
    <n v="72101511"/>
    <s v="MÍNIMA CUANTÍA"/>
    <n v="0"/>
    <n v="0"/>
    <n v="10"/>
    <n v="1"/>
    <n v="6000000"/>
    <s v="GLOBAL"/>
    <s v="NO SOLICITADAS"/>
  </r>
  <r>
    <x v="11"/>
    <s v="02-02-02-008-007"/>
    <s v="02-02-02-008-007-01-5"/>
    <s v="Adquisición de servicios - Servicios de mantenimiento y reparación de otra maquinaria y otro equipo"/>
    <s v="SERVICIO DE MANTENIMIENTO PREVENTIVO Y CORRECTIVO DE LOS CUARTOS FRIOS DEL ESDEB-205  / GAORI"/>
    <n v="24131503"/>
    <s v="MÍNIMA CUANTÍA"/>
    <n v="4"/>
    <n v="0"/>
    <n v="10"/>
    <n v="1"/>
    <n v="1000000"/>
    <s v="GLOBAL"/>
    <s v="NO SOLICITADAS"/>
  </r>
  <r>
    <x v="11"/>
    <s v="02-02-02-008-007"/>
    <s v="02-02-02-008-007-01-5"/>
    <s v="Adquisición de servicios - Servicios de mantenimiento y reparación de otra maquinaria y otro equipo"/>
    <s v="MANTENIMIENTO PREVENTIVO Y CORRECTIVO A TODO COSTO DE LOS EQUIPOS DE ACONDICIONAMIENTO DE AIRE PARA EL GAAMA"/>
    <n v="72101511"/>
    <n v="0"/>
    <n v="0"/>
    <n v="0"/>
    <n v="10"/>
    <n v="1"/>
    <n v="1366642.5"/>
    <s v="GLOBAL"/>
    <s v=""/>
  </r>
  <r>
    <x v="11"/>
    <s v="02-02-02-008-007"/>
    <s v="02-02-02-008-007-01-5"/>
    <s v="Adquisición de servicios - Servicios de mantenimiento y reparación de otra maquinaria y otro equipo"/>
    <s v="VF. 2021 MANTENIMIENTO PREVENTIVO, CORRECTIVO Y RECUPERATIVO A TODO COSTO, ASÍ COMO LA ATENCIÓN DE EMERGENCIAS LAS 24 HORAS DE LOS ASCENSORES PERTENECIENTES A LA FUERZA AÉREA COLOMBIANA A NIVEL NACIONAL. "/>
    <n v="72101506"/>
    <s v="MÍNIMA CUANTÍA"/>
    <n v="2"/>
    <n v="10"/>
    <n v="10"/>
    <n v="1"/>
    <n v="43400000.010000005"/>
    <s v="GLOBAL"/>
    <s v="SI APROBADAS"/>
  </r>
  <r>
    <x v="11"/>
    <s v="02-02-02-008-007"/>
    <s v="02-02-02-008-007-01-5"/>
    <s v="Adquisición de servicios - Servicios de mantenimiento y reparación de otra maquinaria y otro equipo"/>
    <s v="VF.2021 MANTENIMIENTO PREVENTIVO Y CORRECTIVO A TODO COSTO DE LOS EQUIPOS DE BOMBEO PERTENECIENTES A LA FUERZA AÉREA COLOMBIANA INSTALADOS A NIVEL NACIONAL."/>
    <n v="72154109"/>
    <s v="MÍNIMA CUANTÍA"/>
    <n v="2"/>
    <n v="10"/>
    <n v="10"/>
    <n v="1"/>
    <n v="22260000"/>
    <s v="GLOBAL"/>
    <s v="SI APROBADAS"/>
  </r>
  <r>
    <x v="11"/>
    <s v="02-02-02-008-007"/>
    <s v="02-02-02-008-007-01-5"/>
    <s v="Adquisición de servicios - Servicios de mantenimiento y reparación de otra maquinaria y otro equipo"/>
    <s v="VF. 2021 MANTENIMIENTO PREVENTIVO Y CORRECTIVO A TODO COSTO DE LAS PLANTAS ELECTRICAS PERTENECIENTES A LA FUERZA AÉREA COLOMBIANA A NIVEL NACIONAL.  "/>
    <n v="72151514"/>
    <s v="MÍNIMA CUANTÍA"/>
    <n v="2"/>
    <n v="10"/>
    <n v="10"/>
    <n v="1"/>
    <n v="18099900"/>
    <s v="GLOBAL"/>
    <s v="SI APROBADAS"/>
  </r>
  <r>
    <x v="11"/>
    <s v="02-02-02-008-007"/>
    <s v="02-02-02-008-007-01-5"/>
    <s v="Adquisición de servicios - Servicios de mantenimiento y reparación de otra maquinaria y otro equipo"/>
    <s v="VF. 2021 MANTENIMIENTO PREVENTIVO Y RECUPERATIVO A TODO COSTO DE LOS EQUIPOS DE ACONDICIONAMIENTO DE AIRE (AIRES ACONDICIONADO, REFRIGERADORES, CONGELADORES, CUARTOS FRÍOS) DE LAS INSTALACIONES DE LA FUERZA AÉREA"/>
    <n v="40101701"/>
    <s v="MÍNIMA CUANTÍA"/>
    <n v="2"/>
    <n v="10"/>
    <n v="10"/>
    <n v="1"/>
    <n v="21710000.010000002"/>
    <s v="GLOBAL"/>
    <s v="SI APROBADAS"/>
  </r>
  <r>
    <x v="11"/>
    <s v="02-02-02-008-007"/>
    <s v="02-02-02-008-007-01-5"/>
    <s v="Adquisición de servicios - Servicios de mantenimiento y reparación de otra maquinaria y otro equipo"/>
    <s v="MANTENIMIENTO SISTEMA DE CITOFONÍA (ALOJAMIENTO MILITAR)"/>
    <n v="81111803"/>
    <s v="MÍNIMA CUANTÍA"/>
    <n v="2"/>
    <n v="10"/>
    <n v="16"/>
    <n v="1"/>
    <n v="24905000"/>
    <s v="GLOBAL"/>
    <s v="NO SOLICITADAS"/>
  </r>
  <r>
    <x v="11"/>
    <s v="02-02-02-008-007"/>
    <s v="02-02-02-008-007-01-5"/>
    <s v="Adquisición de servicios - Servicios de mantenimiento y reparación de otra maquinaria y otro equipo"/>
    <s v="MANTENIMIENTO PREVENTIVO Y CORRECTIVO A TODO COSTO DE ELEVADORES DE VEHICULOS, EQUIPO DE MONTALLANTAS Y COMPRESORES BACOF"/>
    <n v="73152101"/>
    <s v="SELECCIÓN ABREVIADA MENOR CUANTÍA"/>
    <n v="2"/>
    <n v="10"/>
    <n v="10"/>
    <n v="1"/>
    <n v="6857256"/>
    <s v="GLOBAL"/>
    <s v="NO SOLICITADAS"/>
  </r>
  <r>
    <x v="11"/>
    <s v="02-02-02-008-007"/>
    <s v="02-02-02-008-007-01-5"/>
    <s v="Adquisición de servicios - Servicios de mantenimiento y reparación de otra maquinaria y otro equipo"/>
    <s v="MANTENIMIENTO MICROSCÓPIO ELECTRÓNICO"/>
    <n v="81101706"/>
    <s v="CONTRATACIÓN DIRECTA"/>
    <n v="3"/>
    <n v="9"/>
    <n v="10"/>
    <n v="1"/>
    <n v="31999652"/>
    <s v="GLOBAL"/>
    <s v="NO SOLICITADAS"/>
  </r>
  <r>
    <x v="11"/>
    <s v="02-02-02-008-007"/>
    <s v="02-02-02-008-007-01-5"/>
    <s v="Adquisición de servicios - Servicios de mantenimiento y reparación de otra maquinaria y otro equipo"/>
    <s v="SERVICIO DE MANTENIMIENTO PARA  COMPRESORES. - SECCIÓN ESTRATÉGICA PATRIMONIO HISTÓRICO"/>
    <n v="73152101"/>
    <s v="MÍNIMA CUANTÍA"/>
    <n v="1"/>
    <n v="12"/>
    <n v="10"/>
    <n v="1"/>
    <n v="390754.35"/>
    <s v="GLOBAL"/>
    <s v="NO SOLICITADAS"/>
  </r>
  <r>
    <x v="11"/>
    <s v="02-02-02-008-007"/>
    <s v="02-02-02-008-007-01-5"/>
    <s v="Adquisición de servicios - Servicios de mantenimiento y reparación de otra maquinaria y otro equipo"/>
    <s v="SERVICIO DE MANTENIMIENTO PARA  HIDROLAVADORAS - SECCIÓN ESTRATÉGICA PATRIMONIO HISTÓRICO"/>
    <n v="73152101"/>
    <s v="MÍNIMA CUANTÍA"/>
    <n v="1"/>
    <n v="12"/>
    <n v="10"/>
    <n v="1"/>
    <n v="520733.29000000004"/>
    <s v="GLOBAL"/>
    <s v="NO SOLICITADAS"/>
  </r>
  <r>
    <x v="11"/>
    <s v="02-02-02-008-007"/>
    <s v="02-02-02-008-007-01-5"/>
    <s v="Adquisición de servicios - Servicios de mantenimiento y reparación de otra maquinaria y otro equipo"/>
    <s v="AMARRE VF.2022 MANTENIMIENTO PREVENTIVO, CORRECTIVO Y RECUPERATIVO A TODO COSTO, ASÍ COMO LA ATENCIÓN DE EMERGENCIAS LAS 24 HORAS DE LOS ASCENSORES PERTENECIENTES A LA FUERZA AÉREA COLOMBIANA A NIVEL NACIONAL. "/>
    <n v="72101506"/>
    <s v="MÍNIMA CUANTÍA"/>
    <n v="2"/>
    <n v="10"/>
    <n v="10"/>
    <n v="1"/>
    <n v="785000"/>
    <s v="GLOBAL"/>
    <s v="NO SOLICITADAS"/>
  </r>
  <r>
    <x v="11"/>
    <s v="02-02-02-008-007"/>
    <s v="02-02-02-008-007-01-5"/>
    <s v="Adquisición de servicios - Servicios de mantenimiento y reparación de otra maquinaria y otro equipo"/>
    <s v="AMARRE VF.2022 MANTENIMIENTO PREVENTIVO, CORRECTIVO Y RECUPERATIVO A TODO COSTO, ASÍ COMO LA ATENCIÓN DE EMERGENCIAS LAS 24 HORAS DE LOS ASCENSORES PERTENECIENTES A LA FUERZA AÉREA COLOMBIANA A NIVEL NACIONAL. "/>
    <n v="72101506"/>
    <s v="MÍNIMA CUANTÍA"/>
    <n v="2"/>
    <n v="10"/>
    <n v="16"/>
    <n v="1"/>
    <n v="785000"/>
    <s v="GLOBAL"/>
    <s v="NO SOLICITADAS"/>
  </r>
  <r>
    <x v="11"/>
    <s v="02-02-02-008-007"/>
    <s v="02-02-02-008-007-01-5"/>
    <s v="Adquisición de servicios - Servicios de mantenimiento y reparación de otra maquinaria y otro equipo"/>
    <s v="AMARRE VF.2022 MANTENIMIENTO PREVENTIVO Y CORRECTIVO A TODO COSTO DE LOS EQUIPOS DE BOMBEO PERTENECIENTES A LA FUERZA AÉREA COLOMBIANA INSTALADOS A NIVEL NACIONAL."/>
    <n v="72154109"/>
    <s v="MÍNIMA CUANTÍA"/>
    <n v="1"/>
    <n v="12"/>
    <n v="10"/>
    <n v="1"/>
    <n v="2369197.2999999998"/>
    <s v="GLOBAL"/>
    <s v="NO SOLICITADAS"/>
  </r>
  <r>
    <x v="11"/>
    <s v="02-02-02-008-007"/>
    <s v="02-02-02-008-007-01-5"/>
    <s v="Adquisición de servicios - Servicios de mantenimiento y reparación de otra maquinaria y otro equipo"/>
    <s v="AMARRE VF. 2022 MANTENIMIENTO PREVENTIVO Y CORRECTIVO A TODO COSTO DE LAS PLANTAS ELECTRICAS PERTENECIENTES A LA FUERZA AÉREA COLOMBIANA A NIVEL NACIONAL.  "/>
    <n v="72151514"/>
    <s v="MÍNIMA CUANTÍA"/>
    <n v="2"/>
    <n v="10"/>
    <n v="10"/>
    <n v="1"/>
    <n v="2098800"/>
    <s v="GLOBAL"/>
    <s v="NO SOLICITADAS"/>
  </r>
  <r>
    <x v="11"/>
    <s v="02-02-02-008-007"/>
    <s v="02-02-02-008-007-01-5"/>
    <s v="Adquisición de servicios - Servicios de mantenimiento y reparación de otra maquinaria y otro equipo"/>
    <s v="AMARRE VF. 2022 MANTENIMIENTO PREVENTIVO Y CORRECTIVO A TODO COSTO DE LAS PLANTAS ELECTRICAS PERTENECIENTES A LA FUERZA AÉREA COLOMBIANA A NIVEL NACIONAL.  "/>
    <n v="72151514"/>
    <s v="MÍNIMA CUANTÍA"/>
    <n v="2"/>
    <n v="10"/>
    <n v="16"/>
    <n v="1"/>
    <n v="1926970"/>
    <s v="GLOBAL"/>
    <s v="NO SOLICITADAS"/>
  </r>
  <r>
    <x v="11"/>
    <s v="02-02-02-008-007"/>
    <s v="02-02-02-008-007-01-5"/>
    <s v="Adquisición de servicios - Servicios de mantenimiento y reparación de otra maquinaria y otro equipo"/>
    <s v="AMARRE VF.2022 MANTENIMIENTO PREVENTIVO Y CORRECTIVO DE PLANTAS ELECTRICAS SATELITALES DE LA FUERZA DE TAREA ARES. /FT ARES"/>
    <n v="0"/>
    <s v="MÍNIMA CUANTÍA"/>
    <n v="2"/>
    <n v="10"/>
    <n v="10"/>
    <n v="1"/>
    <n v="3240000"/>
    <s v="GLOBAL"/>
    <s v="NO SOLICITADAS"/>
  </r>
  <r>
    <x v="11"/>
    <s v="02-02-02-008-007"/>
    <s v="02-02-02-008-007-01-5"/>
    <s v="Adquisición de servicios - Servicios de mantenimiento y reparación de otra maquinaria y otro equipo"/>
    <s v="MANTENIMIENTO PLANTAS ELECTRICAS GAAMA"/>
    <n v="0"/>
    <n v="0"/>
    <n v="0"/>
    <n v="0"/>
    <n v="10"/>
    <n v="1"/>
    <n v="3400000"/>
    <s v="GLOBAL"/>
    <s v="NO SOLICITADAS"/>
  </r>
  <r>
    <x v="11"/>
    <s v="02-02-02-008-007"/>
    <s v="02-02-02-008-007-01-5"/>
    <s v="Adquisición de servicios - Servicios de mantenimiento y reparación de otra maquinaria y otro equipo"/>
    <s v="MANTENIMIENTO PLANTAS ELECTRICAS GACAS"/>
    <n v="0"/>
    <n v="0"/>
    <n v="0"/>
    <n v="0"/>
    <n v="10"/>
    <n v="1"/>
    <n v="15022047"/>
    <s v="GLOBAL"/>
    <s v="NO SOLICITADAS"/>
  </r>
  <r>
    <x v="11"/>
    <s v="02-02-02-008-007"/>
    <s v="02-02-02-008-007-01-5"/>
    <s v="Adquisición de servicios - Servicios de mantenimiento y reparación de otra maquinaria y otro equipo"/>
    <s v="MANTENIMIENTO PLANTAS ELECTRICAS GACAR"/>
    <n v="0"/>
    <n v="0"/>
    <n v="0"/>
    <n v="0"/>
    <n v="10"/>
    <n v="1"/>
    <n v="12264000"/>
    <s v="GLOBAL"/>
    <s v="NO SOLICITADAS"/>
  </r>
  <r>
    <x v="11"/>
    <s v="02-02-02-008-007"/>
    <s v="02-02-02-008-007-01-5"/>
    <s v="Adquisición de servicios - Servicios de mantenimiento y reparación de otra maquinaria y otro equipo"/>
    <s v="AMARRE VF.2022 MANTENIMIENTO PREVENTIVO Y RECUPERATIVO A TODO COSTO DE LOS EQUIPOS DE ACONDICIONAMIENTO DE AIRE (AIRES ACONDICIONADO, REFRIGERADORES, CONGELADORES, CUARTOS FRÍOS) DE LAS INSTALACIONES DE LA FUERZA AÉREA "/>
    <n v="40101701"/>
    <s v="MÍNIMA CUANTÍA"/>
    <n v="2"/>
    <n v="10"/>
    <n v="10"/>
    <n v="1"/>
    <n v="4711200"/>
    <s v="GLOBAL"/>
    <s v="NO SOLICITADAS"/>
  </r>
  <r>
    <x v="11"/>
    <s v="02-02-02-008-007"/>
    <s v="02-02-02-008-007-01-5"/>
    <s v="Adquisición de servicios - Servicios de mantenimiento y reparación de otra maquinaria y otro equipo"/>
    <s v="MANTENIMIENTO DE EQUIPOS DE ACONDICIONAMIENTO DE AIRE PARA COFAC Y DEMAS DEPENDENCIAS ADSCRITAS A COFAC  "/>
    <n v="0"/>
    <n v="0"/>
    <n v="0"/>
    <n v="0"/>
    <n v="10"/>
    <n v="1"/>
    <n v="889050"/>
    <s v="GLOBAL"/>
    <s v=""/>
  </r>
  <r>
    <x v="11"/>
    <s v="02-02-02-008-007"/>
    <s v="02-02-02-008-007-01-5"/>
    <s v="Adquisición de servicios - Servicios de mantenimiento y reparación de otra maquinaria y otro equipo"/>
    <s v="MANTENIMIENTO DE EQUIPOS DE ACONDICIONAMIENTO DE AIRE PARA COFAC Y DEMAS DEPENDENCIAS ADSCRITAS A COFAC  "/>
    <n v="0"/>
    <n v="0"/>
    <n v="0"/>
    <n v="0"/>
    <n v="10"/>
    <n v="1"/>
    <n v="5465200"/>
    <s v="GLOBAL"/>
    <s v=""/>
  </r>
  <r>
    <x v="11"/>
    <s v="02-02-02-008-007"/>
    <s v="02-02-02-008-007-01-5"/>
    <s v="Adquisición de servicios - Servicios de mantenimiento y reparación de otra maquinaria y otro equipo"/>
    <s v="MANTENIMIENTO DE EQUIPOS DE ACONDICIONAMIENTO DE AIRE PARA COFAC Y DEMAS DEPENDENCIAS ADSCRITAS A COFAC  "/>
    <n v="0"/>
    <n v="0"/>
    <n v="0"/>
    <n v="0"/>
    <n v="10"/>
    <n v="1"/>
    <n v="3000000"/>
    <s v="GLOBAL"/>
    <s v=""/>
  </r>
  <r>
    <x v="11"/>
    <s v="02-02-02-008-007"/>
    <s v="02-02-02-008-007-01-5"/>
    <s v="Adquisición de servicios - Servicios de mantenimiento y reparación de otra maquinaria y otro equipo"/>
    <s v="MANTENIMIENTO CORRECTIVO Y PREVENTIVO AIRES ACONDICIONADOS  MINI SPLIT E INDUSTRIALES DE 5 TON.   GAORI"/>
    <n v="72101511"/>
    <s v="MÍNIMA CUANTÍA"/>
    <n v="4"/>
    <n v="0"/>
    <n v="10"/>
    <n v="1"/>
    <n v="10200000"/>
    <s v="GLOBAL"/>
    <s v="NO SOLICITADAS"/>
  </r>
  <r>
    <x v="11"/>
    <s v="02-02-02-008-007"/>
    <s v="02-02-02-008-007-01-5"/>
    <s v="Adquisición de servicios - Servicios de mantenimiento y reparación de otra maquinaria y otro equipo"/>
    <s v="MANTENIMIENTO PREVENTIVO Y CORRECTIVO A TODO COSTO DE LOS EQUIPOS DE ACONDICIONAMIENTO DE AIRE PARA EL GAAMA"/>
    <n v="72101511"/>
    <s v="MÍNIMA CUANTÍA"/>
    <n v="5"/>
    <n v="0"/>
    <n v="10"/>
    <n v="1"/>
    <n v="7744307.5"/>
    <s v="GLOBAL"/>
    <s v="NO SOLICITADAS"/>
  </r>
  <r>
    <x v="11"/>
    <s v="02-02-02-008-007"/>
    <s v="02-02-02-008-007-01-5"/>
    <s v="Adquisición de servicios - Servicios de mantenimiento y reparación de otra maquinaria y otro equipo"/>
    <s v="AMARRE VF.2022 MANTENIMIENTO UPS GUARNICIÓN BOGOTA"/>
    <n v="72151504"/>
    <s v="MÍNIMA CUANTÍA"/>
    <n v="1"/>
    <n v="12"/>
    <n v="10"/>
    <n v="1"/>
    <n v="3000000"/>
    <s v="GLOBAL"/>
    <s v="NO SOLICITADAS"/>
  </r>
  <r>
    <x v="11"/>
    <s v="02-02-02-008-007"/>
    <s v="02-02-02-008-007-01-5"/>
    <s v="Adquisición de servicios - Servicios de mantenimiento y reparación de otra maquinaria y otro equipo"/>
    <s v="AMARRE VF.2022 MANTENIMIENTO DE UPS (PREVENTIVO Y CORRECTIVO)"/>
    <n v="72151504"/>
    <s v="MÍNIMA CUANTÍA"/>
    <n v="1"/>
    <n v="12"/>
    <n v="10"/>
    <n v="1"/>
    <n v="1985505"/>
    <s v="GLOBAL"/>
    <s v="NO SOLICITADAS"/>
  </r>
  <r>
    <x v="11"/>
    <s v="02-02-02-008-007"/>
    <s v="02-02-02-008-007-01-5"/>
    <s v="Adquisición de servicios - Servicios de mantenimiento y reparación de otra maquinaria y otro equipo"/>
    <s v="MANTENIMIENTO UPS GACAR"/>
    <n v="0"/>
    <s v="MÍNIMA CUANTÍA"/>
    <n v="0"/>
    <n v="0"/>
    <n v="10"/>
    <n v="1"/>
    <n v="1344536"/>
    <s v="GLOBAL"/>
    <s v="NO SOLICITADAS"/>
  </r>
  <r>
    <x v="11"/>
    <s v="02-02-02-008-007"/>
    <s v="02-02-02-008-007-01-5"/>
    <s v="Adquisición de servicios - Servicios de mantenimiento y reparación de otra maquinaria y otro equipo"/>
    <s v="MANTENIMIENTO UPS GACAS"/>
    <n v="0"/>
    <s v="MÍNIMA CUANTÍA"/>
    <n v="0"/>
    <n v="0"/>
    <n v="16"/>
    <n v="1"/>
    <n v="1500000"/>
    <s v="GLOBAL"/>
    <s v="NO SOLICITADAS"/>
  </r>
  <r>
    <x v="11"/>
    <s v="02-02-02-008-007"/>
    <s v="02-02-02-008-007-01-5"/>
    <s v="Adquisición de servicios - Servicios de mantenimiento y reparación de otra maquinaria y otro equipo"/>
    <s v="MANTENIMIENTO UPS - GAORI"/>
    <n v="72151514"/>
    <s v="MÍNIMA CUANTÍA"/>
    <n v="5"/>
    <n v="0"/>
    <n v="10"/>
    <n v="1"/>
    <n v="10168208"/>
    <s v="GLOBAL"/>
    <s v="NO SOLICITADAS"/>
  </r>
  <r>
    <x v="11"/>
    <s v="02-02-02-008-007"/>
    <s v="02-02-02-008-007-01-5"/>
    <s v="Adquisición de servicios - Servicios de mantenimiento y reparación de otra maquinaria y otro equipo"/>
    <s v="MANTENIMIENTO UPS GACAS"/>
    <n v="0"/>
    <s v="MÍNIMA CUANTÍA"/>
    <n v="0"/>
    <n v="0"/>
    <n v="16"/>
    <n v="1"/>
    <n v="225500"/>
    <s v="GLOBAL"/>
    <s v="NO SOLICITADAS"/>
  </r>
  <r>
    <x v="11"/>
    <s v="02-02-02-008-007"/>
    <s v="02-02-02-008-007-01-5"/>
    <s v="Adquisición de servicios - Servicios de mantenimiento y reparación de otra maquinaria y otro equipo"/>
    <s v="MANTENIMIENTO DE CUARTOS FRIOS GACAR "/>
    <n v="73152100"/>
    <s v="MÍNIMA CUANTÍA"/>
    <n v="0"/>
    <n v="0"/>
    <n v="16"/>
    <n v="1"/>
    <n v="5400000"/>
    <s v="GLOBAL"/>
    <s v="NO SOLICITADAS"/>
  </r>
  <r>
    <x v="11"/>
    <s v="02-02-02-008-007"/>
    <s v="02-02-02-008-007-01-5"/>
    <s v="Adquisición de servicios - Servicios de mantenimiento y reparación de otra maquinaria y otro equipo"/>
    <s v="MANTENIMIENTO EQUIPOS DE COCINA (GACAR)"/>
    <n v="73152100"/>
    <s v="MÍNIMA CUANTÍA"/>
    <n v="4"/>
    <n v="0"/>
    <n v="10"/>
    <n v="1"/>
    <n v="10900000"/>
    <s v="GLOBAL"/>
    <s v=""/>
  </r>
  <r>
    <x v="11"/>
    <s v="02-02-02-008-007"/>
    <s v="02-02-02-008-007-01-5"/>
    <s v="Adquisición de servicios - Servicios de mantenimiento y reparación de otra maquinaria y otro equipo"/>
    <s v="SERVICIO DE MANTENIMIENTO DE MARMITAS, CALDERAS, EQUIPO DE COCINA Y PANADERIA DEL GRUPO AEREO DEL ORIENTE"/>
    <n v="73152100"/>
    <s v="MÍNIMA CUANTÍA"/>
    <n v="6"/>
    <n v="0"/>
    <n v="10"/>
    <n v="1"/>
    <n v="27132000"/>
    <s v="GLOBAL"/>
    <s v=""/>
  </r>
  <r>
    <x v="11"/>
    <s v="02-02-02-008-007"/>
    <s v="02-02-02-008-007-01-5"/>
    <s v="Adquisición de servicios - Servicios de mantenimiento y reparación de otra maquinaria y otro equipo"/>
    <s v="MANTENIMIENTO EQUIPOS DE COCINA (GACAR)"/>
    <n v="73152100"/>
    <s v="MÍNIMA CUANTÍA"/>
    <n v="4"/>
    <n v="0"/>
    <n v="16"/>
    <n v="1"/>
    <n v="3700000"/>
    <s v="GLOBAL"/>
    <s v=""/>
  </r>
  <r>
    <x v="11"/>
    <s v="02-02-02-008-007"/>
    <s v="02-02-02-008-007-01-5"/>
    <s v="Adquisición de servicios - Servicios de mantenimiento y reparación de otra maquinaria y otro equipo"/>
    <s v="MANTENIMIENTO SISTEMA CONTRAINCENDIOS - GAORI"/>
    <n v="72101509"/>
    <s v="MÍNIMA CUANTÍA"/>
    <n v="5"/>
    <n v="0"/>
    <n v="10"/>
    <n v="1"/>
    <n v="9772500"/>
    <s v="GLOBAL"/>
    <s v="NO SOLICITADAS"/>
  </r>
  <r>
    <x v="11"/>
    <s v="02-02-02-008-007"/>
    <s v="02-02-02-008-007-01-5"/>
    <s v="Adquisición de servicios - Servicios de mantenimiento y reparación de otra maquinaria y otro equipo"/>
    <s v="AMARRE VF.2022 MANTENIMIENTO PREVENTIVO Y CORRECTIVO A TODO COSTO DE LAS PLANTAS ELECTRICAS- GAORI"/>
    <n v="0"/>
    <n v="0"/>
    <n v="0"/>
    <n v="0"/>
    <n v="10"/>
    <n v="1"/>
    <n v="34500000"/>
    <s v="GLOBAL"/>
    <s v=""/>
  </r>
  <r>
    <x v="11"/>
    <s v="02-02-02-008-007"/>
    <s v="02-02-02-008-007-01-5"/>
    <s v="Adquisición de servicios - Servicios de mantenimiento y reparación de otra maquinaria y otro equipo"/>
    <s v="SALDO CPA 201 - MANTENIMIENTO DE ASCENSORES"/>
    <n v="72101511"/>
    <s v="MÍNIMA CUANTÍA"/>
    <n v="0"/>
    <n v="0"/>
    <n v="16"/>
    <n v="1"/>
    <n v="2395000"/>
    <s v="GLOBAL"/>
    <s v="NO SOLICITADAS"/>
  </r>
  <r>
    <x v="11"/>
    <s v="02-02-02-008-007"/>
    <s v="02-02-02-008-007-01-5"/>
    <s v="Adquisición de servicios - Servicios de mantenimiento y reparación de otra maquinaria y otro equipo"/>
    <s v="MANTENIMIENTO EQUIPO AGRICOLA GACAS"/>
    <n v="73152101"/>
    <s v="MÍNIMA CUANTÍA"/>
    <n v="9"/>
    <n v="0"/>
    <n v="16"/>
    <n v="1"/>
    <n v="5000000"/>
    <s v="GLOBAL"/>
    <s v="NO SOLICITADAS"/>
  </r>
  <r>
    <x v="11"/>
    <s v="02-02-02-008-007"/>
    <s v="02-02-02-008-007-01-5"/>
    <s v="Adquisición de servicios - Servicios de mantenimiento y reparación de otra maquinaria y otro equipo"/>
    <s v="CPA 245 MANTENIMIENTO DE CUARTOS FRIOS GACAR "/>
    <n v="0"/>
    <n v="0"/>
    <n v="0"/>
    <n v="0"/>
    <n v="16"/>
    <n v="1"/>
    <n v="1000000"/>
    <s v="GLOBAL"/>
    <s v="NO SOLICITADAS"/>
  </r>
  <r>
    <x v="11"/>
    <s v="02-02-02-008-007"/>
    <s v="02-02-02-008-007-01-5"/>
    <s v="Adquisición de servicios - Servicios de mantenimiento y reparación de otra maquinaria y otro equipo"/>
    <s v="SALDO CPA 246 ELEM. DE COCINA"/>
    <n v="0"/>
    <n v="0"/>
    <n v="0"/>
    <n v="0"/>
    <n v="16"/>
    <n v="1"/>
    <n v="4197.5"/>
    <s v="GLOBAL"/>
    <s v=""/>
  </r>
  <r>
    <x v="11"/>
    <s v="02-02-02-008-007"/>
    <s v="02-02-02-008-007-01-5"/>
    <s v="Adquisición de servicios - Servicios de mantenimiento y reparación de otra maquinaria y otro equipo"/>
    <s v="SALDO CPA 57 MANTENIMIENTO SISTEMA DE CITOFONÍA (ALOJAMIENTO MILITAR)"/>
    <n v="0"/>
    <n v="0"/>
    <n v="0"/>
    <n v="0"/>
    <n v="16"/>
    <n v="1"/>
    <n v="95000"/>
    <s v="GLOBAL"/>
    <s v="NO SOLICITADAS"/>
  </r>
  <r>
    <x v="11"/>
    <s v="02-02-02-008-007"/>
    <s v="02-02-02-008-007-01-5"/>
    <s v="Adquisición de servicios - Servicios de mantenimiento y reparación de otra maquinaria y otro equipo"/>
    <s v="SALDO CPA 245 MANTENIMIENTO DE CUARTOS FRIOS GACAR "/>
    <n v="0"/>
    <n v="0"/>
    <n v="0"/>
    <n v="0"/>
    <n v="16"/>
    <n v="1"/>
    <n v="2200000"/>
    <s v="GLOBAL"/>
    <s v="NO SOLICITADAS"/>
  </r>
  <r>
    <x v="11"/>
    <s v="02-02-02-008-007"/>
    <s v="02-02-02-008-007-02-9"/>
    <s v="Adquisición de servicios - Servicios de mantenimiento y reparación de otros bienes n. C. P."/>
    <s v="MANTENIMIENTO EQUIPOS DE CARPINTERÍA Y JARDINERÍA"/>
    <n v="73152101"/>
    <s v="MÍNIMA CUANTÍA"/>
    <n v="2"/>
    <n v="10"/>
    <n v="16"/>
    <n v="1"/>
    <n v="12843117.84"/>
    <s v="GLOBAL"/>
    <s v="NO SOLICITADAS"/>
  </r>
  <r>
    <x v="11"/>
    <s v="02-02-02-008-007"/>
    <s v="02-02-02-008-007-02-9"/>
    <s v="Adquisición de servicios - Servicios de mantenimiento y reparación de otros bienes n. C. P."/>
    <s v="MANTENIMIENTO EQUIPOS DE CARPINTERÍA, CONSTRUCCION Y PLOMERIA "/>
    <n v="73152101"/>
    <s v="MÍNIMA CUANTÍA"/>
    <n v="2"/>
    <n v="10"/>
    <n v="10"/>
    <n v="1"/>
    <n v="5411691.6000000006"/>
    <s v="GLOBAL"/>
    <s v="NO SOLICITADAS"/>
  </r>
  <r>
    <x v="11"/>
    <s v="02-02-02-008-007"/>
    <s v="02-02-02-008-007-02-9"/>
    <s v="Adquisición de servicios - Servicios de mantenimiento y reparación de otros bienes n. C. P."/>
    <s v="MANTENIMIENTO EQUIPOS DE CARPINTERÍA Y JARDINERÍA GIMFA"/>
    <n v="73152101"/>
    <s v="MÍNIMA CUANTÍA"/>
    <n v="2"/>
    <n v="10"/>
    <n v="16"/>
    <n v="1"/>
    <n v="4608500"/>
    <s v="GLOBAL"/>
    <s v="NO SOLICITADAS"/>
  </r>
  <r>
    <x v="11"/>
    <s v="02-02-02-008-007"/>
    <s v="02-02-02-008-007-02-9"/>
    <s v="Adquisición de servicios - Servicios de mantenimiento y reparación de otros bienes n. C. P."/>
    <s v="SALDO CPA 131 MANTENIMIENTO EQUIPOS DE CARPINTERIA"/>
    <n v="0"/>
    <n v="0"/>
    <n v="0"/>
    <n v="0"/>
    <n v="16"/>
    <n v="1"/>
    <n v="7156882.1600000001"/>
    <s v="GLOBAL"/>
    <s v="NO SOLICITADAS"/>
  </r>
  <r>
    <x v="11"/>
    <s v="02-02-02-008-009"/>
    <s v="02-02-02-008-009-01"/>
    <s v="Adquisición de servicios - Servicios de edición, impresión y reproducción"/>
    <s v="FORMATO PLAN DE VUELO"/>
    <n v="14111823"/>
    <s v="MÍNIMA CUANTÍA"/>
    <n v="3"/>
    <n v="10"/>
    <n v="10"/>
    <n v="1"/>
    <n v="714000"/>
    <s v="GLOBAL"/>
    <s v="NO SOLICITADAS"/>
  </r>
  <r>
    <x v="11"/>
    <s v="02-02-02-008-009"/>
    <s v="02-02-02-008-009-01"/>
    <s v="Adquisición de servicios - Servicios de edición, impresión y reproducción"/>
    <s v="CARPETAS PARA CERTIFICADOS DE GRADO 5°, 9° , TRANSICIÓN E INSTRUCCIÓN MILITAR."/>
    <n v="73151901"/>
    <s v="MÍNIMA CUANTÍA"/>
    <n v="2"/>
    <n v="10"/>
    <n v="16"/>
    <n v="1"/>
    <n v="2449020"/>
    <s v="GLOBAL"/>
    <s v="NO SOLICITADAS"/>
  </r>
  <r>
    <x v="11"/>
    <s v="02-02-02-008-009"/>
    <s v="02-02-02-008-009-01"/>
    <s v="Adquisición de servicios - Servicios de edición, impresión y reproducción"/>
    <s v="CERTIFICADOS DE GRADO 5°, 9° E INSTRUCCIÓN MILITAR"/>
    <n v="73151901"/>
    <s v="MÍNIMA CUANTÍA"/>
    <n v="2"/>
    <n v="10"/>
    <n v="16"/>
    <n v="1"/>
    <n v="274890"/>
    <s v="GLOBAL"/>
    <s v="NO SOLICITADAS"/>
  </r>
  <r>
    <x v="11"/>
    <s v="02-02-02-008-009"/>
    <s v="02-02-02-008-009-01"/>
    <s v="Adquisición de servicios - Servicios de edición, impresión y reproducción"/>
    <s v="MENCIONES DE HONOR POR DESEMPEÑO ESTUDIANTIL"/>
    <n v="73151901"/>
    <s v="MÍNIMA CUANTÍA"/>
    <n v="2"/>
    <n v="10"/>
    <n v="16"/>
    <n v="1"/>
    <n v="429887.5"/>
    <s v="GLOBAL"/>
    <s v="NO SOLICITADAS"/>
  </r>
  <r>
    <x v="11"/>
    <s v="02-02-02-008-009"/>
    <s v="02-02-02-008-009-01"/>
    <s v="Adquisición de servicios - Servicios de edición, impresión y reproducción"/>
    <s v="PENDONES INFORMATIVOS DE BIOSEGURIDAD DE 1.50 CM X 80 CM CON TUBOS"/>
    <n v="55121714"/>
    <s v="MÍNIMA CUANTÍA"/>
    <n v="2"/>
    <n v="3"/>
    <n v="16"/>
    <n v="1"/>
    <n v="402696"/>
    <s v="GLOBAL"/>
    <s v="NO SOLICITADAS"/>
  </r>
  <r>
    <x v="11"/>
    <s v="02-02-02-008-009"/>
    <s v="02-02-02-008-009-01"/>
    <s v="Adquisición de servicios - Servicios de edición, impresión y reproducción"/>
    <s v="AGENDAS IMPRESAS CON LOS LOGOS Y ESCUDOS FAC-COA-JIN-ESINA "/>
    <n v="73151901"/>
    <n v="0"/>
    <n v="0"/>
    <n v="0"/>
    <n v="10"/>
    <n v="1"/>
    <n v="1808800"/>
    <s v="GLOBAL"/>
    <s v=""/>
  </r>
  <r>
    <x v="11"/>
    <s v="02-02-02-008-009"/>
    <s v="02-02-02-008-009-01"/>
    <s v="Adquisición de servicios - Servicios de edición, impresión y reproducción"/>
    <s v="CARPETAS PORTA-OFICIOS DE CIERRE CON LOS LOGOS Y ESCUDOS FAC-COA-JIN "/>
    <n v="73151901"/>
    <n v="0"/>
    <n v="0"/>
    <n v="0"/>
    <n v="10"/>
    <n v="1"/>
    <n v="1606500"/>
    <s v="GLOBAL"/>
    <s v=""/>
  </r>
  <r>
    <x v="11"/>
    <s v="02-02-02-008-009"/>
    <s v="02-02-02-008-009-01"/>
    <s v="Adquisición de servicios - Servicios de edición, impresión y reproducción"/>
    <s v="PORTADIPLOMAS CON LOS LOGOS Y ESCUDOS FAC-COA-JIN-ESINA "/>
    <n v="73151901"/>
    <n v="0"/>
    <n v="0"/>
    <n v="0"/>
    <n v="10"/>
    <n v="1"/>
    <n v="1814750"/>
    <s v="GLOBAL"/>
    <s v=""/>
  </r>
  <r>
    <x v="11"/>
    <s v="02-02-02-008-009"/>
    <s v="02-02-02-008-009-01"/>
    <s v="Adquisición de servicios - Servicios de edición, impresión y reproducción"/>
    <s v="FICHA DE APTITUD PSICOFÍSICA"/>
    <n v="55101520"/>
    <s v="MÍNIMA CUANTÍA"/>
    <n v="3"/>
    <n v="3"/>
    <n v="10"/>
    <n v="1"/>
    <n v="3241143.5"/>
    <s v="GLOBAL"/>
    <s v="NO SOLICITADAS"/>
  </r>
  <r>
    <x v="11"/>
    <s v="02-02-02-008-009"/>
    <s v="02-02-02-008-009-01"/>
    <s v="Adquisición de servicios - Servicios de edición, impresión y reproducción"/>
    <s v="CERTIFICADO DE OPTOMETRÍA (TALONARIO)"/>
    <n v="55101520"/>
    <s v="MÍNIMA CUANTÍA"/>
    <n v="3"/>
    <n v="3"/>
    <n v="10"/>
    <n v="1"/>
    <n v="52960.950000000004"/>
    <s v="GLOBAL"/>
    <s v="NO SOLICITADAS"/>
  </r>
  <r>
    <x v="11"/>
    <s v="02-02-02-008-009"/>
    <s v="02-02-02-008-009-01"/>
    <s v="Adquisición de servicios - Servicios de edición, impresión y reproducción"/>
    <s v="CERTIFICADO MÉDICO (TALONARIO)"/>
    <n v="55101520"/>
    <s v="MÍNIMA CUANTÍA"/>
    <n v="3"/>
    <n v="3"/>
    <n v="10"/>
    <n v="1"/>
    <n v="123165"/>
    <s v="GLOBAL"/>
    <s v="NO SOLICITADAS"/>
  </r>
  <r>
    <x v="11"/>
    <s v="02-02-02-008-009"/>
    <s v="02-02-02-008-009-01"/>
    <s v="Adquisición de servicios - Servicios de edición, impresión y reproducción"/>
    <s v="CONSENTIMIENTO INFORMADO PARA ADMINISTRACIÓN DE MEDICAMENTOS (TALONARIO)"/>
    <n v="55101520"/>
    <s v="MÍNIMA CUANTÍA"/>
    <n v="3"/>
    <n v="3"/>
    <n v="10"/>
    <n v="1"/>
    <n v="220834.25"/>
    <s v="GLOBAL"/>
    <s v="NO SOLICITADAS"/>
  </r>
  <r>
    <x v="11"/>
    <s v="02-02-02-008-009"/>
    <s v="02-02-02-008-009-01"/>
    <s v="Adquisición de servicios - Servicios de edición, impresión y reproducción"/>
    <s v="CONSENTIMIENTO INFORMADO PARA ODONTOLOGÍA (TALONARIO)"/>
    <n v="55101520"/>
    <s v="MÍNIMA CUANTÍA"/>
    <n v="3"/>
    <n v="3"/>
    <n v="10"/>
    <n v="1"/>
    <n v="1234506"/>
    <s v="GLOBAL"/>
    <s v="NO SOLICITADAS"/>
  </r>
  <r>
    <x v="11"/>
    <s v="02-02-02-008-009"/>
    <s v="02-02-02-008-009-01"/>
    <s v="Adquisición de servicios - Servicios de edición, impresión y reproducción"/>
    <s v="CONSENTIMIENTO INFORMADO PARA PROCEDIMIENTOS (TALONARIO)"/>
    <n v="55101520"/>
    <s v="MÍNIMA CUANTÍA"/>
    <n v="3"/>
    <n v="3"/>
    <n v="10"/>
    <n v="1"/>
    <n v="268017.75"/>
    <s v="GLOBAL"/>
    <s v="NO SOLICITADAS"/>
  </r>
  <r>
    <x v="11"/>
    <s v="02-02-02-008-009"/>
    <s v="02-02-02-008-009-01"/>
    <s v="Adquisición de servicios - Servicios de edición, impresión y reproducción"/>
    <s v="CONSENTIMIENTO INFORMADO PARA PRUEBA DE ALCOHOL Y DROGAS (TALONARIO)"/>
    <n v="55101520"/>
    <s v="MÍNIMA CUANTÍA"/>
    <n v="3"/>
    <n v="3"/>
    <n v="10"/>
    <n v="1"/>
    <n v="231145.59999999998"/>
    <s v="GLOBAL"/>
    <s v="NO SOLICITADAS"/>
  </r>
  <r>
    <x v="11"/>
    <s v="02-02-02-008-009"/>
    <s v="02-02-02-008-009-01"/>
    <s v="Adquisición de servicios - Servicios de edición, impresión y reproducción"/>
    <s v="CONSENTIMIENTO INFORMADO PARA PRUEBA DE VIH (TALONARIO )"/>
    <n v="55101520"/>
    <s v="MÍNIMA CUANTÍA"/>
    <n v="3"/>
    <n v="3"/>
    <n v="10"/>
    <n v="1"/>
    <n v="327845"/>
    <s v="GLOBAL"/>
    <s v="NO SOLICITADAS"/>
  </r>
  <r>
    <x v="11"/>
    <s v="02-02-02-008-009"/>
    <s v="02-02-02-008-009-01"/>
    <s v="Adquisición de servicios - Servicios de edición, impresión y reproducción"/>
    <s v="CONTROL MEDICAMENTOS (TALONARIO)"/>
    <n v="55101520"/>
    <s v="MÍNIMA CUANTÍA"/>
    <n v="3"/>
    <n v="3"/>
    <n v="10"/>
    <n v="1"/>
    <n v="110075"/>
    <s v="GLOBAL"/>
    <s v="NO SOLICITADAS"/>
  </r>
  <r>
    <x v="11"/>
    <s v="02-02-02-008-009"/>
    <s v="02-02-02-008-009-01"/>
    <s v="Adquisición de servicios - Servicios de edición, impresión y reproducción"/>
    <s v="CONTROL SIGNOS VITALES  (TALONARIO)"/>
    <n v="55101520"/>
    <s v="MÍNIMA CUANTÍA"/>
    <n v="3"/>
    <n v="3"/>
    <n v="10"/>
    <n v="1"/>
    <n v="132714.75"/>
    <s v="GLOBAL"/>
    <s v="NO SOLICITADAS"/>
  </r>
  <r>
    <x v="11"/>
    <s v="02-02-02-008-009"/>
    <s v="02-02-02-008-009-01"/>
    <s v="Adquisición de servicios - Servicios de edición, impresión y reproducción"/>
    <s v="FORMATO DE CONSENTIMIENTO INFORMADO DE CIRUGÍA ORAL Y MAXILOFACIAL (TALONARIO)"/>
    <n v="55101520"/>
    <s v="MÍNIMA CUANTÍA"/>
    <n v="3"/>
    <n v="3"/>
    <n v="10"/>
    <n v="1"/>
    <n v="237107.49999999997"/>
    <s v="GLOBAL"/>
    <s v="NO SOLICITADAS"/>
  </r>
  <r>
    <x v="11"/>
    <s v="02-02-02-008-009"/>
    <s v="02-02-02-008-009-01"/>
    <s v="Adquisición de servicios - Servicios de edición, impresión y reproducción"/>
    <s v="FORMATO DE CONSENTIMIENTO INFORMADO DE ENDODONCIA (TALONARIO)"/>
    <n v="55101520"/>
    <s v="MÍNIMA CUANTÍA"/>
    <n v="3"/>
    <n v="3"/>
    <n v="10"/>
    <n v="1"/>
    <n v="237107.49999999997"/>
    <s v="GLOBAL"/>
    <s v="NO SOLICITADAS"/>
  </r>
  <r>
    <x v="11"/>
    <s v="02-02-02-008-009"/>
    <s v="02-02-02-008-009-01"/>
    <s v="Adquisición de servicios - Servicios de edición, impresión y reproducción"/>
    <s v="FORMATO DE CONSENTIMIENTO INFORMADO DE ODONTOPEDIATRÍA (TALONARIO)"/>
    <n v="55101520"/>
    <s v="MÍNIMA CUANTÍA"/>
    <n v="3"/>
    <n v="3"/>
    <n v="10"/>
    <n v="1"/>
    <n v="237107.49999999997"/>
    <s v="GLOBAL"/>
    <s v="NO SOLICITADAS"/>
  </r>
  <r>
    <x v="11"/>
    <s v="02-02-02-008-009"/>
    <s v="02-02-02-008-009-01"/>
    <s v="Adquisición de servicios - Servicios de edición, impresión y reproducción"/>
    <s v="FORMATO DE CONSENTIMIENTO INFORMADO DE PERIODONCIA (TALONARIO)"/>
    <n v="55101520"/>
    <s v="MÍNIMA CUANTÍA"/>
    <n v="3"/>
    <n v="3"/>
    <n v="10"/>
    <n v="1"/>
    <n v="237107.49999999997"/>
    <s v="GLOBAL"/>
    <s v="NO SOLICITADAS"/>
  </r>
  <r>
    <x v="11"/>
    <s v="02-02-02-008-009"/>
    <s v="02-02-02-008-009-01"/>
    <s v="Adquisición de servicios - Servicios de edición, impresión y reproducción"/>
    <s v="FORMULA MEDICA (TALONARIO)"/>
    <n v="55101520"/>
    <s v="MÍNIMA CUANTÍA"/>
    <n v="3"/>
    <n v="3"/>
    <n v="10"/>
    <n v="1"/>
    <n v="822706.49999999988"/>
    <s v="GLOBAL"/>
    <s v="NO SOLICITADAS"/>
  </r>
  <r>
    <x v="11"/>
    <s v="02-02-02-008-009"/>
    <s v="02-02-02-008-009-01"/>
    <s v="Adquisición de servicios - Servicios de edición, impresión y reproducción"/>
    <s v="HISTORIA CLÍNICA CONSULTA PRIORITARIA (TALONARIO)"/>
    <n v="55101520"/>
    <s v="MÍNIMA CUANTÍA"/>
    <n v="3"/>
    <n v="3"/>
    <n v="10"/>
    <n v="1"/>
    <n v="288265.59999999998"/>
    <s v="GLOBAL"/>
    <s v="NO SOLICITADAS"/>
  </r>
  <r>
    <x v="11"/>
    <s v="02-02-02-008-009"/>
    <s v="02-02-02-008-009-01"/>
    <s v="Adquisición de servicios - Servicios de edición, impresión y reproducción"/>
    <s v="HISTORIA CLÍNICA ODONTOLÓGICA INTEGRAL DE SSFM-ANEXO 5 HOJA 1 (TALONARIO)"/>
    <n v="55101520"/>
    <s v="MÍNIMA CUANTÍA"/>
    <n v="3"/>
    <n v="3"/>
    <n v="10"/>
    <n v="1"/>
    <n v="140860.29999999999"/>
    <s v="GLOBAL"/>
    <s v="NO SOLICITADAS"/>
  </r>
  <r>
    <x v="11"/>
    <s v="02-02-02-008-009"/>
    <s v="02-02-02-008-009-01"/>
    <s v="Adquisición de servicios - Servicios de edición, impresión y reproducción"/>
    <s v="HISTORIA CLÍNICA ODONTOLÓGICA INTEGRAL DE SSFM-ANEXO 5 HOJA 2 (TALONARIO)"/>
    <n v="55101520"/>
    <s v="MÍNIMA CUANTÍA"/>
    <n v="3"/>
    <n v="3"/>
    <n v="10"/>
    <n v="1"/>
    <n v="140860.29999999999"/>
    <s v="GLOBAL"/>
    <s v="NO SOLICITADAS"/>
  </r>
  <r>
    <x v="11"/>
    <s v="02-02-02-008-009"/>
    <s v="02-02-02-008-009-01"/>
    <s v="Adquisición de servicios - Servicios de edición, impresión y reproducción"/>
    <s v="HISTORIA ODONTOLEGAL (TALONARIO)"/>
    <n v="55101520"/>
    <s v="MÍNIMA CUANTÍA"/>
    <n v="3"/>
    <n v="3"/>
    <n v="10"/>
    <n v="1"/>
    <n v="99067.5"/>
    <s v="GLOBAL"/>
    <s v="NO SOLICITADAS"/>
  </r>
  <r>
    <x v="11"/>
    <s v="02-02-02-008-009"/>
    <s v="02-02-02-008-009-01"/>
    <s v="Adquisición de servicios - Servicios de edición, impresión y reproducción"/>
    <s v="HOJA DE GASTOS SALAS DE CIRUGÍA (TALONARIO)"/>
    <n v="55101520"/>
    <s v="MÍNIMA CUANTÍA"/>
    <n v="3"/>
    <n v="3"/>
    <n v="10"/>
    <n v="1"/>
    <n v="72628.08"/>
    <s v="GLOBAL"/>
    <s v="NO SOLICITADAS"/>
  </r>
  <r>
    <x v="11"/>
    <s v="02-02-02-008-009"/>
    <s v="02-02-02-008-009-01"/>
    <s v="Adquisición de servicios - Servicios de edición, impresión y reproducción"/>
    <s v="FORMATO HOJA DE REGISTRO DEL INDICADOR QUÍMICO PARA PROCEDIMIENTOS EN EL SERVICIO DE CIRUGÍA AMBULATORIA (TALONARIO)"/>
    <n v="55101520"/>
    <s v="MÍNIMA CUANTÍA"/>
    <n v="3"/>
    <n v="3"/>
    <n v="10"/>
    <n v="1"/>
    <n v="60547.199999999997"/>
    <s v="GLOBAL"/>
    <s v="NO SOLICITADAS"/>
  </r>
  <r>
    <x v="11"/>
    <s v="02-02-02-008-009"/>
    <s v="02-02-02-008-009-01"/>
    <s v="Adquisición de servicios - Servicios de edición, impresión y reproducción"/>
    <s v="FORMATO HOJA DE EVOLUCION MEDICA (TALONARIO)"/>
    <n v="55101520"/>
    <s v="MÍNIMA CUANTÍA"/>
    <n v="3"/>
    <n v="3"/>
    <n v="10"/>
    <n v="1"/>
    <n v="299433.75"/>
    <s v="GLOBAL"/>
    <s v="NO SOLICITADAS"/>
  </r>
  <r>
    <x v="11"/>
    <s v="02-02-02-008-009"/>
    <s v="02-02-02-008-009-01"/>
    <s v="Adquisición de servicios - Servicios de edición, impresión y reproducción"/>
    <s v="HOJA EVOLUCION ODONTOLOGIA (TALONARIO)"/>
    <n v="55101520"/>
    <s v="MÍNIMA CUANTÍA"/>
    <n v="3"/>
    <n v="3"/>
    <n v="10"/>
    <n v="1"/>
    <n v="141134"/>
    <s v="GLOBAL"/>
    <s v="NO SOLICITADAS"/>
  </r>
  <r>
    <x v="11"/>
    <s v="02-02-02-008-009"/>
    <s v="02-02-02-008-009-01"/>
    <s v="Adquisición de servicios - Servicios de edición, impresión y reproducción"/>
    <s v="FORMATO AUDIOMETRIA Y LOGOAUDIOMETRIA (TALONARIO)"/>
    <n v="55101520"/>
    <s v="MÍNIMA CUANTÍA"/>
    <n v="3"/>
    <n v="3"/>
    <n v="10"/>
    <n v="1"/>
    <n v="84323.4"/>
    <s v="GLOBAL"/>
    <s v="NO SOLICITADAS"/>
  </r>
  <r>
    <x v="11"/>
    <s v="02-02-02-008-009"/>
    <s v="02-02-02-008-009-01"/>
    <s v="Adquisición de servicios - Servicios de edición, impresión y reproducción"/>
    <s v="INCAPACIDAD MEDICA"/>
    <n v="55101520"/>
    <s v="MÍNIMA CUANTÍA"/>
    <n v="3"/>
    <n v="3"/>
    <n v="10"/>
    <n v="1"/>
    <n v="384667.5"/>
    <s v="GLOBAL"/>
    <s v="NO SOLICITADAS"/>
  </r>
  <r>
    <x v="11"/>
    <s v="02-02-02-008-009"/>
    <s v="02-02-02-008-009-01"/>
    <s v="Adquisición de servicios - Servicios de edición, impresión y reproducción"/>
    <s v="LISTA DE CHEQUEO  PARA LA SEGURIDAD QUIRÚRGICA DE PACIENTES"/>
    <n v="55101520"/>
    <s v="MÍNIMA CUANTÍA"/>
    <n v="3"/>
    <n v="3"/>
    <n v="10"/>
    <n v="1"/>
    <n v="58869.299999999996"/>
    <s v="GLOBAL"/>
    <s v="NO SOLICITADAS"/>
  </r>
  <r>
    <x v="11"/>
    <s v="02-02-02-008-009"/>
    <s v="02-02-02-008-009-01"/>
    <s v="Adquisición de servicios - Servicios de edición, impresión y reproducción"/>
    <s v="LISTA DE CHEQUEO PREQUIRURGICA"/>
    <n v="55101520"/>
    <s v="MÍNIMA CUANTÍA"/>
    <n v="3"/>
    <n v="3"/>
    <n v="10"/>
    <n v="1"/>
    <n v="78664.95"/>
    <s v="GLOBAL"/>
    <s v="NO SOLICITADAS"/>
  </r>
  <r>
    <x v="11"/>
    <s v="02-02-02-008-009"/>
    <s v="02-02-02-008-009-01"/>
    <s v="Adquisición de servicios - Servicios de edición, impresión y reproducción"/>
    <s v="NOTAS DE ENFERMERÍA"/>
    <n v="55101520"/>
    <s v="MÍNIMA CUANTÍA"/>
    <n v="3"/>
    <n v="3"/>
    <n v="10"/>
    <n v="1"/>
    <n v="219055.19999999998"/>
    <s v="GLOBAL"/>
    <s v="NO SOLICITADAS"/>
  </r>
  <r>
    <x v="11"/>
    <s v="02-02-02-008-009"/>
    <s v="02-02-02-008-009-01"/>
    <s v="Adquisición de servicios - Servicios de edición, impresión y reproducción"/>
    <s v="FORMATO CENTRAL DE ESTERILIZACIÓN"/>
    <n v="55101520"/>
    <s v="MÍNIMA CUANTÍA"/>
    <n v="3"/>
    <n v="3"/>
    <n v="10"/>
    <n v="1"/>
    <n v="145031.25"/>
    <s v="GLOBAL"/>
    <s v="NO SOLICITADAS"/>
  </r>
  <r>
    <x v="11"/>
    <s v="02-02-02-008-009"/>
    <s v="02-02-02-008-009-01"/>
    <s v="Adquisición de servicios - Servicios de edición, impresión y reproducción"/>
    <s v="SOLICITUD DE CIRUGÍA"/>
    <n v="55101520"/>
    <s v="MÍNIMA CUANTÍA"/>
    <n v="3"/>
    <n v="3"/>
    <n v="10"/>
    <n v="1"/>
    <n v="53335.799999999996"/>
    <s v="GLOBAL"/>
    <s v="NO SOLICITADAS"/>
  </r>
  <r>
    <x v="11"/>
    <s v="02-02-02-008-009"/>
    <s v="02-02-02-008-009-01"/>
    <s v="Adquisición de servicios - Servicios de edición, impresión y reproducción"/>
    <s v="SOLICITUD EXÁMENES DE LABORATORIO"/>
    <n v="55101520"/>
    <s v="MÍNIMA CUANTÍA"/>
    <n v="3"/>
    <n v="3"/>
    <n v="10"/>
    <n v="1"/>
    <n v="163773.75"/>
    <s v="GLOBAL"/>
    <s v="NO SOLICITADAS"/>
  </r>
  <r>
    <x v="11"/>
    <s v="02-02-02-008-009"/>
    <s v="02-02-02-008-009-01"/>
    <s v="Adquisición de servicios - Servicios de edición, impresión y reproducción"/>
    <s v="VALORACIÓN PRE ANESTÉSICA"/>
    <n v="55101520"/>
    <s v="MÍNIMA CUANTÍA"/>
    <n v="3"/>
    <n v="3"/>
    <n v="10"/>
    <n v="1"/>
    <n v="50539.299999999996"/>
    <s v="GLOBAL"/>
    <s v="NO SOLICITADAS"/>
  </r>
  <r>
    <x v="11"/>
    <s v="02-02-02-008-009"/>
    <s v="02-02-02-008-009-01"/>
    <s v="Adquisición de servicios - Servicios de edición, impresión y reproducción"/>
    <s v="AUTORIZACION DE DATOS MEDICINA LABORAL"/>
    <n v="55101520"/>
    <s v="MÍNIMA CUANTÍA"/>
    <n v="3"/>
    <n v="3"/>
    <n v="10"/>
    <n v="1"/>
    <n v="94462.199999999983"/>
    <s v="GLOBAL"/>
    <s v="NO SOLICITADAS"/>
  </r>
  <r>
    <x v="11"/>
    <s v="02-02-02-008-009"/>
    <s v="02-02-02-008-009-01"/>
    <s v="Adquisición de servicios - Servicios de edición, impresión y reproducción"/>
    <s v="FORMATO LISTA DE CHEQUEO EXPEDIENTE MÉDICO LABORAL"/>
    <n v="55101520"/>
    <s v="MÍNIMA CUANTÍA"/>
    <n v="3"/>
    <n v="3"/>
    <n v="10"/>
    <n v="1"/>
    <n v="94462.199999999983"/>
    <s v="GLOBAL"/>
    <s v="NO SOLICITADAS"/>
  </r>
  <r>
    <x v="11"/>
    <s v="02-02-02-008-009"/>
    <s v="02-02-02-008-009-01"/>
    <s v="Adquisición de servicios - Servicios de edición, impresión y reproducción"/>
    <s v="FORMATO No 2 SOLICITUD DE RECONOCIMIENTO DE DISMINUCION DE CAPACIDAD LABORAL"/>
    <n v="55101520"/>
    <s v="MÍNIMA CUANTÍA"/>
    <n v="3"/>
    <n v="3"/>
    <n v="10"/>
    <n v="1"/>
    <n v="90321"/>
    <s v="GLOBAL"/>
    <s v="NO SOLICITADAS"/>
  </r>
  <r>
    <x v="11"/>
    <s v="02-02-02-008-009"/>
    <s v="02-02-02-008-009-01"/>
    <s v="Adquisición de servicios - Servicios de edición, impresión y reproducción"/>
    <s v="REPORTE DE SERVICIO TECNICO"/>
    <n v="55101520"/>
    <s v="MÍNIMA CUANTÍA"/>
    <n v="3"/>
    <n v="3"/>
    <n v="10"/>
    <n v="1"/>
    <n v="146846"/>
    <s v="GLOBAL"/>
    <s v="NO SOLICITADAS"/>
  </r>
  <r>
    <x v="11"/>
    <s v="02-02-02-008-009"/>
    <s v="02-02-02-008-009-01"/>
    <s v="Adquisición de servicios - Servicios de edición, impresión y reproducción"/>
    <s v="HOJA DE GASTOS DESINFECCION Y ESTERILIZACION / TODOS LOS SERVICIOS"/>
    <n v="55101520"/>
    <s v="MÍNIMA CUANTÍA"/>
    <n v="3"/>
    <n v="3"/>
    <n v="10"/>
    <n v="1"/>
    <n v="201895.4"/>
    <s v="GLOBAL"/>
    <s v="NO SOLICITADAS"/>
  </r>
  <r>
    <x v="11"/>
    <s v="02-02-02-008-009"/>
    <s v="02-02-02-008-009-01"/>
    <s v="Adquisición de servicios - Servicios de edición, impresión y reproducción"/>
    <s v="FORMATO OBSERVADOR EXTERNO 4 Y 5"/>
    <n v="55101520"/>
    <s v="MÍNIMA CUANTÍA"/>
    <n v="3"/>
    <n v="3"/>
    <n v="10"/>
    <n v="1"/>
    <n v="315706.99999999994"/>
    <s v="GLOBAL"/>
    <s v="NO SOLICITADAS"/>
  </r>
  <r>
    <x v="11"/>
    <s v="02-02-02-008-009"/>
    <s v="02-02-02-008-009-01"/>
    <s v="Adquisición de servicios - Servicios de edición, impresión y reproducción"/>
    <s v="FORMATO DIRECTOR MEDICO DE VUELO"/>
    <n v="55101520"/>
    <s v="MÍNIMA CUANTÍA"/>
    <n v="3"/>
    <n v="3"/>
    <n v="10"/>
    <n v="1"/>
    <n v="82496.75"/>
    <s v="GLOBAL"/>
    <s v="NO SOLICITADAS"/>
  </r>
  <r>
    <x v="11"/>
    <s v="02-02-02-008-009"/>
    <s v="02-02-02-008-009-01"/>
    <s v="Adquisición de servicios - Servicios de edición, impresión y reproducción"/>
    <s v="FORMATO EVALUACION MEDICA PREVUELO CAMARA DE ALTURA"/>
    <n v="55101520"/>
    <s v="MÍNIMA CUANTÍA"/>
    <n v="3"/>
    <n v="3"/>
    <n v="10"/>
    <n v="1"/>
    <n v="475643"/>
    <s v="GLOBAL"/>
    <s v="NO SOLICITADAS"/>
  </r>
  <r>
    <x v="11"/>
    <s v="02-02-02-008-009"/>
    <s v="02-02-02-008-009-01"/>
    <s v="Adquisición de servicios - Servicios de edición, impresión y reproducción"/>
    <s v="FORMATO PRUEBA DE HIPOXIA EN VUELO"/>
    <n v="55101520"/>
    <s v="MÍNIMA CUANTÍA"/>
    <n v="3"/>
    <n v="3"/>
    <n v="10"/>
    <n v="1"/>
    <n v="475643"/>
    <s v="GLOBAL"/>
    <s v="NO SOLICITADAS"/>
  </r>
  <r>
    <x v="11"/>
    <s v="02-02-02-008-009"/>
    <s v="02-02-02-008-009-01"/>
    <s v="Adquisición de servicios - Servicios de edición, impresión y reproducción"/>
    <s v="FORMATO REGISTRO DE NOTAS"/>
    <n v="55101520"/>
    <s v="MÍNIMA CUANTÍA"/>
    <n v="3"/>
    <n v="3"/>
    <n v="10"/>
    <n v="1"/>
    <n v="94462.199999999983"/>
    <s v="GLOBAL"/>
    <s v="NO SOLICITADAS"/>
  </r>
  <r>
    <x v="11"/>
    <s v="02-02-02-008-009"/>
    <s v="02-02-02-008-009-01"/>
    <s v="Adquisición de servicios - Servicios de edición, impresión y reproducción"/>
    <s v="FORMATO LISTADO INSTRUCTORES"/>
    <n v="55101520"/>
    <s v="MÍNIMA CUANTÍA"/>
    <n v="3"/>
    <n v="3"/>
    <n v="10"/>
    <n v="1"/>
    <n v="94462.199999999983"/>
    <s v="GLOBAL"/>
    <s v="NO SOLICITADAS"/>
  </r>
  <r>
    <x v="11"/>
    <s v="02-02-02-008-009"/>
    <s v="02-02-02-008-009-01"/>
    <s v="Adquisición de servicios - Servicios de edición, impresión y reproducción"/>
    <s v="FORMATO DE REGISTRO DE LA OPERACIÓN DEL DESORIENTADOR ESPACIAL AVANZADO"/>
    <n v="55101520"/>
    <s v="MÍNIMA CUANTÍA"/>
    <n v="3"/>
    <n v="3"/>
    <n v="10"/>
    <n v="1"/>
    <n v="65045.399999999994"/>
    <s v="GLOBAL"/>
    <s v="NO SOLICITADAS"/>
  </r>
  <r>
    <x v="11"/>
    <s v="02-02-02-008-009"/>
    <s v="02-02-02-008-009-01"/>
    <s v="Adquisición de servicios - Servicios de edición, impresión y reproducción"/>
    <s v="FORMATO LISTADO ESTUDIANTES"/>
    <n v="55101520"/>
    <s v="MÍNIMA CUANTÍA"/>
    <n v="3"/>
    <n v="3"/>
    <n v="10"/>
    <n v="1"/>
    <n v="98710.5"/>
    <s v="GLOBAL"/>
    <s v="NO SOLICITADAS"/>
  </r>
  <r>
    <x v="11"/>
    <s v="02-02-02-008-009"/>
    <s v="02-02-02-008-009-01"/>
    <s v="Adquisición de servicios - Servicios de edición, impresión y reproducción"/>
    <s v="FORMATO CONSENTIMIENTO INFORMADO PARA PROCEDIMIENTOS DE ORTODONCIA"/>
    <n v="55101520"/>
    <s v="MÍNIMA CUANTÍA"/>
    <n v="3"/>
    <n v="3"/>
    <n v="10"/>
    <n v="1"/>
    <n v="105315"/>
    <s v="GLOBAL"/>
    <s v="NO SOLICITADAS"/>
  </r>
  <r>
    <x v="11"/>
    <s v="02-02-02-008-009"/>
    <s v="02-02-02-008-009-01"/>
    <s v="Adquisición de servicios - Servicios de edición, impresión y reproducción"/>
    <s v="FORMATO CONTROL DE ASEO EN EL ESTABLECIMIENTO"/>
    <n v="55101520"/>
    <s v="MÍNIMA CUANTÍA"/>
    <n v="3"/>
    <n v="3"/>
    <n v="10"/>
    <n v="1"/>
    <n v="91749"/>
    <s v="GLOBAL"/>
    <s v="NO SOLICITADAS"/>
  </r>
  <r>
    <x v="11"/>
    <s v="02-02-02-008-009"/>
    <s v="02-02-02-008-009-01"/>
    <s v="Adquisición de servicios - Servicios de edición, impresión y reproducción"/>
    <s v="FORMATO CONSENTIMIENTO INFORMADO PARA REALIZACIÓN DE PROCEDIMIENTOS ASISTENCIALES EN LOS ESM DURANTE LA PANDEMIA DEL NUEVO CORONAVIRUS COVID-19"/>
    <n v="55101520"/>
    <s v="MÍNIMA CUANTÍA"/>
    <n v="3"/>
    <n v="3"/>
    <n v="10"/>
    <n v="1"/>
    <n v="365806"/>
    <s v="GLOBAL"/>
    <s v="NO SOLICITADAS"/>
  </r>
  <r>
    <x v="11"/>
    <s v="02-02-02-008-009"/>
    <s v="02-02-02-008-009-01"/>
    <s v="Adquisición de servicios - Servicios de edición, impresión y reproducción"/>
    <s v="FORMATO PARA LA PREPARACIÓN DEL PACIENTE QUE RECIBIRÁ MEDIO DE CONTRASTE"/>
    <n v="55101520"/>
    <s v="MÍNIMA CUANTÍA"/>
    <n v="3"/>
    <n v="3"/>
    <n v="10"/>
    <n v="1"/>
    <n v="78540"/>
    <s v="GLOBAL"/>
    <s v="NO SOLICITADAS"/>
  </r>
  <r>
    <x v="11"/>
    <s v="02-02-02-008-009"/>
    <s v="02-02-02-008-009-01"/>
    <s v="Adquisición de servicios - Servicios de edición, impresión y reproducción"/>
    <s v="FORMATO APERTURA INSUMOS MÉDICO QUIRÚRGICOS"/>
    <n v="55101520"/>
    <s v="MÍNIMA CUANTÍA"/>
    <n v="3"/>
    <n v="3"/>
    <n v="10"/>
    <n v="1"/>
    <n v="105225.74999999999"/>
    <s v="GLOBAL"/>
    <s v="NO SOLICITADAS"/>
  </r>
  <r>
    <x v="11"/>
    <s v="02-02-02-008-009"/>
    <s v="02-02-02-008-009-01"/>
    <s v="Adquisición de servicios - Servicios de edición, impresión y reproducción"/>
    <s v="FORMATO CONSENTIMIENTO INFORMADO VACUNACIÓN"/>
    <n v="55101520"/>
    <s v="MÍNIMA CUANTÍA"/>
    <n v="3"/>
    <n v="3"/>
    <n v="10"/>
    <n v="1"/>
    <n v="105225.74999999999"/>
    <s v="GLOBAL"/>
    <s v="NO SOLICITADAS"/>
  </r>
  <r>
    <x v="11"/>
    <s v="02-02-02-008-009"/>
    <s v="02-02-02-008-009-01"/>
    <s v="Adquisición de servicios - Servicios de edición, impresión y reproducción"/>
    <s v=" FÓRMULA MEDICAMENTOS CONTROLADOS"/>
    <n v="55101520"/>
    <s v="MÍNIMA CUANTÍA"/>
    <n v="3"/>
    <n v="3"/>
    <n v="10"/>
    <n v="1"/>
    <n v="79706.2"/>
    <s v="GLOBAL"/>
    <s v="NO SOLICITADAS"/>
  </r>
  <r>
    <x v="11"/>
    <s v="02-02-02-008-009"/>
    <s v="02-02-02-008-009-01"/>
    <s v="Adquisición de servicios - Servicios de edición, impresión y reproducción"/>
    <s v="FORMATO  CONSENTIMIENTO INFORMADO PARA PROCEDIMIENTOS  QUIRÚRGICOS"/>
    <n v="55101520"/>
    <s v="MÍNIMA CUANTÍA"/>
    <n v="3"/>
    <n v="3"/>
    <n v="10"/>
    <n v="1"/>
    <n v="85394.4"/>
    <s v="GLOBAL"/>
    <s v="NO SOLICITADAS"/>
  </r>
  <r>
    <x v="11"/>
    <s v="02-02-02-008-009"/>
    <s v="02-02-02-008-009-01"/>
    <s v="Adquisición de servicios - Servicios de edición, impresión y reproducción"/>
    <s v="FORMATO CONSENTIMIENTO INFORMADO PARA PRÁCTICA ANESTÉSICA"/>
    <n v="55101520"/>
    <s v="MÍNIMA CUANTÍA"/>
    <n v="3"/>
    <n v="3"/>
    <n v="10"/>
    <n v="1"/>
    <n v="48611.5"/>
    <s v="GLOBAL"/>
    <s v="NO SOLICITADAS"/>
  </r>
  <r>
    <x v="11"/>
    <s v="02-02-02-008-009"/>
    <s v="02-02-02-008-009-01"/>
    <s v="Adquisición de servicios - Servicios de edición, impresión y reproducción"/>
    <s v="FORMATO INTERCONSULTA"/>
    <n v="55101520"/>
    <s v="MÍNIMA CUANTÍA"/>
    <n v="3"/>
    <n v="3"/>
    <n v="10"/>
    <n v="1"/>
    <n v="85394.4"/>
    <s v="GLOBAL"/>
    <s v="NO SOLICITADAS"/>
  </r>
  <r>
    <x v="11"/>
    <s v="02-02-02-008-009"/>
    <s v="02-02-02-008-009-01"/>
    <s v="Adquisición de servicios - Servicios de edición, impresión y reproducción"/>
    <s v="FORMATO ENCUESTA TELEFÓNICA TAMIZAJE PARA PROGRAMACIÓN QUIRÚRGICA POR SOSPECHA DE COVID 19"/>
    <n v="55101520"/>
    <s v="MÍNIMA CUANTÍA"/>
    <n v="3"/>
    <n v="3"/>
    <n v="10"/>
    <n v="1"/>
    <n v="85394.4"/>
    <s v="GLOBAL"/>
    <s v="NO SOLICITADAS"/>
  </r>
  <r>
    <x v="11"/>
    <s v="02-02-02-008-009"/>
    <s v="02-02-02-008-009-01"/>
    <s v="Adquisición de servicios - Servicios de edición, impresión y reproducción"/>
    <s v="FORMATO PARA EL MANEJO Y TRANSPORTE DE MUESTRAS DE PATOLOGÍAS HOMIC"/>
    <n v="55101520"/>
    <s v="MÍNIMA CUANTÍA"/>
    <n v="3"/>
    <n v="3"/>
    <n v="10"/>
    <n v="1"/>
    <n v="72042.600000000006"/>
    <s v="GLOBAL"/>
    <s v="NO SOLICITADAS"/>
  </r>
  <r>
    <x v="11"/>
    <s v="02-02-02-008-009"/>
    <s v="02-02-02-008-009-01"/>
    <s v="Adquisición de servicios - Servicios de edición, impresión y reproducción"/>
    <s v="FORMATO CONSENTIMIENTO INFORMADO PARA EL PLAN DE VACUNACIÓN ( TALONARIO)"/>
    <n v="55101520"/>
    <s v="MÍNIMA CUANTÍA"/>
    <n v="3"/>
    <n v="3"/>
    <n v="10"/>
    <n v="1"/>
    <n v="534042.25"/>
    <s v="GLOBAL"/>
    <s v="NO SOLICITADAS"/>
  </r>
  <r>
    <x v="11"/>
    <s v="02-02-02-008-009"/>
    <s v="02-02-02-008-009-01"/>
    <s v="Adquisición de servicios - Servicios de edición, impresión y reproducción"/>
    <s v="FAJAS DE PROGRESO DE VUELO VERDE"/>
    <n v="14111823"/>
    <s v="MÍNIMA CUANTÍA"/>
    <n v="3"/>
    <n v="10"/>
    <n v="10"/>
    <n v="1"/>
    <n v="384607.99999999994"/>
    <s v="GLOBAL"/>
    <s v="NO SOLICITADAS"/>
  </r>
  <r>
    <x v="11"/>
    <s v="02-02-02-008-009"/>
    <s v="02-02-02-008-009-01"/>
    <s v="Adquisición de servicios - Servicios de edición, impresión y reproducción"/>
    <s v="FAJAS DE PROGRESO DE VUELO ROSADO"/>
    <n v="14111823"/>
    <s v="MÍNIMA CUANTÍA"/>
    <n v="3"/>
    <n v="10"/>
    <n v="10"/>
    <n v="1"/>
    <n v="273105"/>
    <s v="GLOBAL"/>
    <s v="NO SOLICITADAS"/>
  </r>
  <r>
    <x v="11"/>
    <s v="02-02-02-009-002"/>
    <s v="02-02-02-009-002-09"/>
    <s v="Adquisición de servicios - Otros tipos de educación y servicios de apoyo educativo"/>
    <s v="SERVICIO CAPACITACIÓN PARA EL TRABAJO EN ALTURAS NIVEL AVANZADO, REENTRENAMIENTO Y COORDINADOR"/>
    <n v="86101700"/>
    <s v="MÍNIMA CUANTÍA"/>
    <n v="4"/>
    <n v="0"/>
    <n v="10"/>
    <n v="1"/>
    <n v="4200000"/>
    <s v="GLOBAL"/>
    <s v=""/>
  </r>
  <r>
    <x v="11"/>
    <s v="02-02-02-009-003"/>
    <s v="02-02-02-009-003-01"/>
    <s v="Adquisición de servicios - Servicios de salud humana"/>
    <s v="VF.2021 SERVICIO DE AMBULANCIAS PARA EL CUARTEL GENERAL"/>
    <n v="92101902"/>
    <s v="MÍNIMA CUANTÍA"/>
    <n v="1"/>
    <n v="11"/>
    <n v="10"/>
    <n v="1"/>
    <n v="15716072"/>
    <s v="GLOBAL"/>
    <s v="SI APROBADAS"/>
  </r>
  <r>
    <x v="11"/>
    <s v="02-02-02-009-003"/>
    <s v="02-02-02-009-003-01"/>
    <s v="Adquisición de servicios - Servicios de salud humana"/>
    <s v="EXAMENES MEDICOS OCUPACIONALES "/>
    <n v="85121502"/>
    <s v="MÍNIMA CUANTÍA"/>
    <n v="2"/>
    <n v="3"/>
    <n v="10"/>
    <n v="1"/>
    <n v="12005500"/>
    <s v="GLOBAL"/>
    <s v="NO SOLICITADAS"/>
  </r>
  <r>
    <x v="11"/>
    <s v="02-02-02-009-003"/>
    <s v="02-02-02-009-003-01"/>
    <s v="Adquisición de servicios - Servicios de salud humana"/>
    <s v="EXAMENES MEDICOS OCUPACIONALES PERSONAL CIVIL Y UN PERSONAL MILITAR BACOF COP-JERLA"/>
    <n v="85121502"/>
    <s v="MÍNIMA CUANTÍA"/>
    <n v="2"/>
    <n v="8"/>
    <n v="10"/>
    <n v="1"/>
    <n v="15738000"/>
    <s v="GLOBAL"/>
    <s v="NO SOLICITADAS"/>
  </r>
  <r>
    <x v="11"/>
    <s v="02-02-02-009-003"/>
    <s v="02-02-02-009-003-01"/>
    <s v="Adquisición de servicios - Servicios de salud humana"/>
    <s v="EXAMENES MEDICOS OCUPACIONALES PERSONAL CIVIL Y UN PERSONAL MILITAR EPFAC"/>
    <n v="85121502"/>
    <n v="0"/>
    <n v="0"/>
    <n v="0"/>
    <n v="10"/>
    <n v="1"/>
    <n v="3500000"/>
    <s v="GLOBAL"/>
    <s v="NO SOLICITADAS"/>
  </r>
  <r>
    <x v="11"/>
    <s v="02-02-02-009-003"/>
    <s v="02-02-02-009-003-01"/>
    <s v="Adquisición de servicios - Servicios de salud humana"/>
    <s v="PRESTACIÓN DE SERVICIOS COMO MÉDICO GENERAL"/>
    <n v="85101604"/>
    <s v="CONTRATACIÓN DIRECTA"/>
    <n v="1"/>
    <n v="12"/>
    <n v="10"/>
    <n v="1"/>
    <n v="45113040"/>
    <s v="GLOBAL"/>
    <s v="NO SOLICITADAS"/>
  </r>
  <r>
    <x v="11"/>
    <s v="02-02-02-009-003"/>
    <s v="02-02-02-009-003-01"/>
    <s v="Adquisición de servicios - Servicios de salud humana"/>
    <s v="PRESTACIÓN DE SERVICIOS  COMO MÉDICO GENERAL"/>
    <n v="85101604"/>
    <s v="CONTRATACIÓN DIRECTA"/>
    <n v="1"/>
    <n v="12"/>
    <n v="10"/>
    <n v="1"/>
    <n v="43609272"/>
    <s v="GLOBAL"/>
    <s v="NO SOLICITADAS"/>
  </r>
  <r>
    <x v="11"/>
    <s v="02-02-02-009-003"/>
    <s v="02-02-02-009-003-01"/>
    <s v="Adquisición de servicios - Servicios de salud humana"/>
    <s v="PRESTACIÓN DE SERVICIOS COMO OPTOMETRA"/>
    <n v="85121702"/>
    <s v="CONTRATACIÓN DIRECTA"/>
    <n v="1"/>
    <n v="12"/>
    <n v="10"/>
    <n v="1"/>
    <n v="25792410"/>
    <s v="GLOBAL"/>
    <s v="NO SOLICITADAS"/>
  </r>
  <r>
    <x v="11"/>
    <s v="02-02-02-009-003"/>
    <s v="02-02-02-009-003-01"/>
    <s v="Adquisición de servicios - Servicios de salud humana"/>
    <s v="PRESTACIÓN DE SERVICIOS COMO BACTEROLOGO"/>
    <n v="85121802"/>
    <s v="CONTRATACIÓN DIRECTA"/>
    <n v="1"/>
    <n v="12"/>
    <n v="10"/>
    <n v="1"/>
    <n v="26152000"/>
    <s v="GLOBAL"/>
    <s v="NO SOLICITADAS"/>
  </r>
  <r>
    <x v="11"/>
    <s v="02-02-02-009-003"/>
    <s v="02-02-02-009-003-01"/>
    <s v="Adquisición de servicios - Servicios de salud humana"/>
    <s v="PRESTACIÓN DE SERVICIOS COMO AUXILIAR DE ODONTOLOGÍA"/>
    <n v="85122003"/>
    <s v="CONTRATACIÓN DIRECTA"/>
    <n v="1"/>
    <n v="12"/>
    <n v="10"/>
    <n v="1"/>
    <n v="13403720"/>
    <s v="GLOBAL"/>
    <s v="NO SOLICITADAS"/>
  </r>
  <r>
    <x v="11"/>
    <s v="02-02-02-009-003"/>
    <s v="02-02-02-009-003-01"/>
    <s v="Adquisición de servicios - Servicios de salud humana"/>
    <s v="PRESTACIÓN DE SERVICIOS COMO AUXILIAR DE LABORATORIO"/>
    <n v="85101601"/>
    <s v="CONTRATACIÓN DIRECTA"/>
    <n v="1"/>
    <n v="12"/>
    <n v="10"/>
    <n v="1"/>
    <n v="13403720"/>
    <s v="GLOBAL"/>
    <s v="NO SOLICITADAS"/>
  </r>
  <r>
    <x v="11"/>
    <s v="02-02-02-009-003"/>
    <s v="02-02-02-009-003-01"/>
    <s v="Adquisición de servicios - Servicios de salud humana"/>
    <s v="PRESTACIÓN DE SERVICIOS COMO AUXILIAR DE ENFERMERIA"/>
    <n v="85101601"/>
    <s v="CONTRATACIÓN DIRECTA"/>
    <n v="1"/>
    <n v="12"/>
    <n v="10"/>
    <n v="1"/>
    <n v="13403720"/>
    <s v="GLOBAL"/>
    <s v="NO SOLICITADAS"/>
  </r>
  <r>
    <x v="11"/>
    <s v="02-02-02-009-003"/>
    <s v="02-02-02-009-003-01"/>
    <s v="Adquisición de servicios - Servicios de salud humana"/>
    <s v="PRESTACION DE SERVICIOS COMITÉ MEDICO PARA RECLUTAMIENTO DE SOLDADOS CONFORMADO POR (03) MEDICO GENERAL"/>
    <n v="80111606"/>
    <s v="CONTRATACIÓN DIRECTA"/>
    <n v="1"/>
    <n v="11"/>
    <n v="10"/>
    <n v="1"/>
    <n v="90226080"/>
    <s v="GLOBAL"/>
    <s v="NO SOLICITADAS"/>
  </r>
  <r>
    <x v="11"/>
    <s v="02-02-02-009-003"/>
    <s v="02-02-02-009-003-01"/>
    <s v="Adquisición de servicios - Servicios de salud humana"/>
    <s v="PRESTACION DE SERVICIOS COMITÉ MEDICO PARA RECLUTAMIENTO DE SOLDADOS CONFORMADO POR (03) ODONTOLOGO GENERAL"/>
    <n v="80111606"/>
    <s v="CONTRATACIÓN DIRECTA"/>
    <n v="1"/>
    <n v="11"/>
    <n v="10"/>
    <n v="1"/>
    <n v="36612800"/>
    <s v="GLOBAL"/>
    <s v="NO SOLICITADAS"/>
  </r>
  <r>
    <x v="11"/>
    <s v="02-02-02-009-003"/>
    <s v="02-02-02-009-003-01"/>
    <s v="Adquisición de servicios - Servicios de salud humana"/>
    <s v="PRESTACION DE SERVICIOS COMITÉ MEDICO PARA RECLUTAMIENTO DE SOLDADOS CONFORMADO POR (03) PSICOLOGOS"/>
    <n v="80111606"/>
    <s v="CONTRATACIÓN DIRECTA"/>
    <n v="1"/>
    <n v="11"/>
    <n v="10"/>
    <n v="1"/>
    <n v="54788440"/>
    <s v="GLOBAL"/>
    <s v="NO SOLICITADAS"/>
  </r>
  <r>
    <x v="11"/>
    <s v="02-02-02-009-003"/>
    <s v="02-02-02-009-003-01"/>
    <s v="Adquisición de servicios - Servicios de salud humana"/>
    <s v="PRESTACION DE SERVICIOS COMITÉ MEDICO PARA RECLUTAMIENTO DE SOLDADOS CONFORMADO POR (03) ODONTOLOGO GENERAL"/>
    <n v="80111606"/>
    <s v="CONTRATACIÓN DIRECTA"/>
    <n v="1"/>
    <n v="11"/>
    <n v="10"/>
    <n v="1"/>
    <n v="14645120"/>
    <s v="GLOBAL"/>
    <s v="NO SOLICITADAS"/>
  </r>
  <r>
    <x v="11"/>
    <s v="02-02-02-009-003"/>
    <s v="02-02-02-009-003-01"/>
    <s v="Adquisición de servicios - Servicios de salud humana"/>
    <s v="PRESTACION DE SERVICIOS COMITÉ MEDICO PARA RECLUTAMIENTO DE SOLDADOS CONFORMADO POR (03) MEDICO GENERAL"/>
    <n v="80111606"/>
    <s v="CONTRATACIÓN DIRECTA"/>
    <n v="0"/>
    <n v="0"/>
    <n v="16"/>
    <n v="1"/>
    <n v="22771344"/>
    <s v="GLOBAL"/>
    <s v="NO SOLICITADAS"/>
  </r>
  <r>
    <x v="11"/>
    <s v="02-02-02-009-003"/>
    <s v="02-02-02-009-003-01"/>
    <s v="Adquisición de servicios - Servicios de salud humana"/>
    <s v="PRESTACION DE SERVICIOS COMITÉ MEDICO PARA RECLUTAMIENTO DE SOLDADOS, CONFORMADO POR (01) ODONTOLOGO GENERAL (ZOREC 3)"/>
    <n v="80111606"/>
    <s v="CONTRATACIÓN DIRECTA"/>
    <n v="0"/>
    <n v="0"/>
    <n v="16"/>
    <n v="1"/>
    <n v="6930280"/>
    <s v="GLOBAL"/>
    <s v="NO SOLICITADAS"/>
  </r>
  <r>
    <x v="11"/>
    <s v="02-02-02-009-003"/>
    <s v="02-02-02-009-003-01"/>
    <s v="Adquisición de servicios - Servicios de salud humana"/>
    <s v="PRESTACION DE SERVICIOS COMITÉ MEDICO PARA RECLUTAMIENTO DE SOLDADOS, CONFORMADO POR (03) PSICOLOGOS"/>
    <n v="80111606"/>
    <s v="CONTRATACIÓN DIRECTA"/>
    <n v="0"/>
    <n v="0"/>
    <n v="16"/>
    <n v="1"/>
    <n v="20790840"/>
    <s v="GLOBAL"/>
    <s v="NO SOLICITADAS"/>
  </r>
  <r>
    <x v="11"/>
    <s v="02-02-02-009-003"/>
    <s v="02-02-02-009-003-01"/>
    <s v="Adquisición de servicios - Servicios de salud humana"/>
    <s v="PRESTACION DE SERVICIOS COMITÉ MEDICO PARA RECLUTAMIENTO DE SOLDADOS, CONFORMADO POR (02) ODONTOLOGO GENERAL (ZOREC 1 Y 2)"/>
    <n v="80111606"/>
    <s v="CONTRATACIÓN DIRECTA"/>
    <n v="0"/>
    <n v="0"/>
    <n v="16"/>
    <n v="1"/>
    <n v="13860560"/>
    <s v="GLOBAL"/>
    <s v="NO SOLICITADAS"/>
  </r>
  <r>
    <x v="11"/>
    <s v="02-02-02-009-003"/>
    <s v="02-02-02-009-003-01"/>
    <s v="Adquisición de servicios - Servicios de salud humana"/>
    <s v="CONTRATACIÓN DE SERVICIOS PROFESIONALES DE UN MÉDICO LABORAL PARA EL DESARROLLO DE ACTIVIDADES DE LA JEFATURA DE RELACIONES LABORALES."/>
    <n v="85101604"/>
    <s v="CONTRATACIÓN DIRECTA"/>
    <n v="2"/>
    <n v="10"/>
    <n v="10"/>
    <n v="1"/>
    <n v="20515692"/>
    <s v="GLOBAL"/>
    <s v="NO SOLICITADAS"/>
  </r>
  <r>
    <x v="11"/>
    <s v="02-02-02-009-003"/>
    <s v="02-02-02-009-003-01"/>
    <s v="Adquisición de servicios - Servicios de salud humana"/>
    <s v="CONTRATACIÓN DE SERVICIOS PROFESIONALES DE UN FISIOTERAPEUTA CON ESPECIALIZACIÓN EN SEGURIDAD Y SALUD EN EL TRABAJO PARA EL DESARROLLO DE ACTIVIDADES DE LA JEFATURA DE RELACIONES LABORALES."/>
    <n v="85101604"/>
    <s v="CONTRATACIÓN DIRECTA"/>
    <n v="2"/>
    <n v="10"/>
    <n v="10"/>
    <n v="1"/>
    <n v="17701635"/>
    <s v="GLOBAL"/>
    <s v="NO SOLICITADAS"/>
  </r>
  <r>
    <x v="11"/>
    <s v="02-02-02-009-003"/>
    <s v="02-02-02-009-003-01"/>
    <s v="Adquisición de servicios - Servicios de salud humana"/>
    <s v="MEDICO PSIQUIATRA MEDICINA LABORAL"/>
    <n v="85121607"/>
    <s v="MÍNIMA CUANTÍA"/>
    <n v="2"/>
    <n v="11"/>
    <n v="10"/>
    <n v="1"/>
    <n v="61757760"/>
    <s v="GLOBAL"/>
    <s v="NO SOLICITADAS"/>
  </r>
  <r>
    <x v="11"/>
    <s v="02-02-02-009-003"/>
    <s v="02-02-02-009-003-01"/>
    <s v="Adquisición de servicios - Servicios de salud humana"/>
    <s v="CONTRATACIÓN DE SERVICIOS PROFESIONALES DE MÉDICOS GENERALES 6 HORAS C/U"/>
    <n v="0"/>
    <n v="0"/>
    <n v="0"/>
    <n v="0"/>
    <n v="10"/>
    <n v="1"/>
    <n v="44629686"/>
    <s v="GLOBAL"/>
    <s v="NO SOLICITADAS"/>
  </r>
  <r>
    <x v="11"/>
    <s v="02-02-02-009-003"/>
    <s v="02-02-02-009-003-01"/>
    <s v="Adquisición de servicios - Servicios de salud humana"/>
    <s v="AMARRE VF.2022 SERVICIO DE AMBULANCIAS PARA EL CUARTEL GENERAL"/>
    <n v="92101902"/>
    <s v="MÍNIMA CUANTÍA"/>
    <n v="1"/>
    <n v="11"/>
    <n v="10"/>
    <n v="1"/>
    <n v="6315734.25"/>
    <s v="GLOBAL"/>
    <s v="NO SOLICITADAS"/>
  </r>
  <r>
    <x v="11"/>
    <s v="02-02-02-009-003"/>
    <s v="02-02-02-009-003-01"/>
    <s v="Adquisición de servicios - Servicios de salud humana"/>
    <s v="EXAMENES MEDICOS OCUPACIONALES CIVIL Y PERSONAL MILITAR GAAMA"/>
    <n v="85121502"/>
    <s v="MÍNIMA CUANTÍA"/>
    <n v="5"/>
    <n v="0"/>
    <n v="10"/>
    <n v="1"/>
    <n v="9215500"/>
    <s v="GLOBAL"/>
    <s v="NO SOLICITADAS"/>
  </r>
  <r>
    <x v="11"/>
    <s v="02-02-02-009-003"/>
    <s v="02-02-02-009-003-01"/>
    <s v="Adquisición de servicios - Servicios de salud humana"/>
    <s v="EXAMENES MEDICOS OCUPACIONALES CIVIL Y PERSONAL MILITAR GAORI"/>
    <n v="85121502"/>
    <s v="MÍNIMA CUANTÍA"/>
    <n v="5"/>
    <n v="0"/>
    <n v="10"/>
    <n v="1"/>
    <n v="16775000"/>
    <s v="GLOBAL"/>
    <s v="NO SOLICITADAS"/>
  </r>
  <r>
    <x v="11"/>
    <s v="02-02-02-009-003"/>
    <s v="02-02-02-009-003-01"/>
    <s v="Adquisición de servicios - Servicios de salud humana"/>
    <s v="EXAMENES MEDICOS OCUPACIONALES CIVIL Y PERSONAL MILITAR GACAS"/>
    <n v="85121502"/>
    <s v="MÍNIMA CUANTÍA"/>
    <n v="5"/>
    <n v="0"/>
    <n v="10"/>
    <n v="1"/>
    <n v="6999200"/>
    <s v="GLOBAL"/>
    <s v="NO SOLICITADAS"/>
  </r>
  <r>
    <x v="11"/>
    <s v="02-02-02-009-003"/>
    <s v="02-02-02-009-003-01"/>
    <s v="Adquisición de servicios - Servicios de salud humana"/>
    <s v="EXAMENES MEDICOS OCUPACIONALES CIVIL Y PERSONAL MILITAR GACAR"/>
    <n v="85121502"/>
    <s v="MÍNIMA CUANTÍA"/>
    <n v="5"/>
    <n v="0"/>
    <n v="10"/>
    <n v="1"/>
    <n v="4029500"/>
    <s v="GLOBAL"/>
    <s v="NO SOLICITADAS"/>
  </r>
  <r>
    <x v="11"/>
    <s v="02-02-02-009-004"/>
    <s v="02-02-02-009-004-01"/>
    <s v="Adquisición de servicios - Servicios de alcantarillado, servicios de limpieza, tratamiento de aguas residuales y tanques sépticos"/>
    <s v="SERVICIO DE ALCANTARILLADO Y ASEO BACOF"/>
    <n v="83101500"/>
    <s v="SOLICITUD DE INFORMACIÓN A LOS PROVEEDORES"/>
    <n v="1"/>
    <n v="11"/>
    <n v="10"/>
    <n v="1"/>
    <n v="13472946"/>
    <s v="GLOBAL"/>
    <s v="NO SOLICITADAS"/>
  </r>
  <r>
    <x v="11"/>
    <s v="02-02-02-009-004"/>
    <s v="02-02-02-009-004-01"/>
    <s v="Adquisición de servicios - Servicios de alcantarillado, servicios de limpieza, tratamiento de aguas residuales y tanques sépticos"/>
    <s v="SERVICIO DE ASEO Y ALCANTARILLADO (ALOJAMIENTO MILITAR)"/>
    <n v="83101500"/>
    <s v="SELECCIÓN ABREVIADA MENOR CUANTÍA"/>
    <n v="1"/>
    <n v="11"/>
    <n v="16"/>
    <n v="1"/>
    <n v="9074982"/>
    <s v="GLOBAL"/>
    <s v="NO SOLICITADAS"/>
  </r>
  <r>
    <x v="11"/>
    <s v="02-02-02-009-004"/>
    <s v="02-02-02-009-004-01"/>
    <s v="Adquisición de servicios - Servicios de alcantarillado, servicios de limpieza, tratamiento de aguas residuales y tanques sépticos"/>
    <s v="SERVICIO DE ASEO Y ALCANTARILLADO GIMFA"/>
    <n v="83101500"/>
    <s v="SOLICITUD DE INFORMACIÓN A LOS PROVEEDORES"/>
    <n v="1"/>
    <n v="11"/>
    <n v="16"/>
    <n v="1"/>
    <n v="14600000"/>
    <s v="GLOBAL"/>
    <s v="NO SOLICITADAS"/>
  </r>
  <r>
    <x v="11"/>
    <s v="02-02-02-009-004"/>
    <s v="02-02-02-009-004-01"/>
    <s v="Adquisición de servicios - Servicios de alcantarillado, servicios de limpieza, tratamiento de aguas residuales y tanques sépticos"/>
    <s v="SERVICIO DE ALCANTARILLADO Y ASEO CSFAC"/>
    <n v="83101500"/>
    <s v="SOLICITUD DE INFORMACIÓN A LOS PROVEEDORES"/>
    <n v="1"/>
    <n v="11"/>
    <n v="10"/>
    <n v="1"/>
    <n v="24000000"/>
    <s v="GLOBAL"/>
    <s v="NO SOLICITADAS"/>
  </r>
  <r>
    <x v="11"/>
    <s v="02-02-02-009-004"/>
    <s v="02-02-02-009-004-01"/>
    <s v="Adquisición de servicios - Servicios de alcantarillado, servicios de limpieza, tratamiento de aguas residuales y tanques sépticos"/>
    <s v="SERVICIO DE ACUEDUCTO, ASEO Y ALCANTARILLADO - DIRES"/>
    <n v="83101500"/>
    <s v="SOLICITUD DE INFORMACIÓN A LOS PROVEEDORES"/>
    <n v="1"/>
    <n v="12"/>
    <n v="16"/>
    <n v="1"/>
    <n v="6500000"/>
    <s v="GLOBAL"/>
    <s v="NO SOLICITADAS"/>
  </r>
  <r>
    <x v="11"/>
    <s v="02-02-02-009-004"/>
    <s v="02-02-02-009-004-01"/>
    <s v="Adquisición de servicios - Servicios de alcantarillado, servicios de limpieza, tratamiento de aguas residuales y tanques sépticos"/>
    <s v="ALCANTARILLADO JEFSA"/>
    <n v="83101500"/>
    <s v="SOLICITUD DE INFORMACIÓN A LOS PROVEEDORES"/>
    <n v="1"/>
    <n v="11"/>
    <n v="10"/>
    <n v="1"/>
    <n v="12600000"/>
    <s v="GLOBAL"/>
    <s v="NO SOLICITADAS"/>
  </r>
  <r>
    <x v="11"/>
    <s v="02-02-02-009-004"/>
    <s v="02-02-02-009-004-01"/>
    <s v="Adquisición de servicios - Servicios de alcantarillado, servicios de limpieza, tratamiento de aguas residuales y tanques sépticos"/>
    <s v="ALCANTARILLADO ESM ARC FAC"/>
    <n v="83101500"/>
    <s v="SOLICITUD DE INFORMACIÓN A LOS PROVEEDORES"/>
    <n v="1"/>
    <n v="11"/>
    <n v="10"/>
    <n v="1"/>
    <n v="20000000"/>
    <s v="GLOBAL"/>
    <s v="NO SOLICITADAS"/>
  </r>
  <r>
    <x v="11"/>
    <s v="02-02-02-009-004"/>
    <s v="02-02-02-009-004-01"/>
    <s v="Adquisición de servicios - Servicios de alcantarillado, servicios de limpieza, tratamiento de aguas residuales y tanques sépticos"/>
    <s v="PAGO DE ACUEDUCTO, ALCANTARILLADO Y ASEO MUSEO AEROESPACIAL COLOMBIANO "/>
    <n v="83101500"/>
    <s v="SOLICITUD DE INFORMACIÓN A LOS PROVEEDORES"/>
    <n v="1"/>
    <n v="12"/>
    <n v="10"/>
    <n v="1"/>
    <n v="14553000"/>
    <s v="GLOBAL"/>
    <s v="NO SOLICITADAS"/>
  </r>
  <r>
    <x v="11"/>
    <s v="02-02-02-009-004"/>
    <s v="02-02-02-009-004-01"/>
    <s v="Adquisición de servicios - Servicios de alcantarillado, servicios de limpieza, tratamiento de aguas residuales y tanques sépticos"/>
    <s v="PAGO DE ACUEDUCTO, ALCANTARILLADO Y ASEO CASA MUSEO CAPITÁN ANTONIO RICAURTE"/>
    <n v="83101500"/>
    <s v="SOLICITUD DE INFORMACIÓN A LOS PROVEEDORES"/>
    <n v="1"/>
    <n v="12"/>
    <n v="10"/>
    <n v="1"/>
    <n v="1008000"/>
    <s v="GLOBAL"/>
    <s v="NO SOLICITADAS"/>
  </r>
  <r>
    <x v="11"/>
    <s v="02-02-02-009-004"/>
    <s v="02-02-02-009-004-01"/>
    <s v="Adquisición de servicios - Servicios de alcantarillado, servicios de limpieza, tratamiento de aguas residuales y tanques sépticos"/>
    <s v="SERVICIO DE ALCANTARILLADO Y ASEO BACOF"/>
    <n v="83101500"/>
    <s v="SOLICITUD DE INFORMACIÓN A LOS PROVEEDORES"/>
    <n v="1"/>
    <n v="12"/>
    <n v="10"/>
    <n v="1"/>
    <n v="68000000"/>
    <s v="GLOBAL"/>
    <s v="NO SOLICITADAS"/>
  </r>
  <r>
    <x v="11"/>
    <s v="02-02-02-009-004"/>
    <s v="02-02-02-009-004-01"/>
    <s v="Adquisición de servicios - Servicios de alcantarillado, servicios de limpieza, tratamiento de aguas residuales y tanques sépticos"/>
    <s v="SERVICIO DE ALCANTARILLADO Y ASEO BACOF"/>
    <n v="83101500"/>
    <n v="0"/>
    <n v="0"/>
    <n v="0"/>
    <n v="16"/>
    <n v="1"/>
    <n v="12500000"/>
    <s v="GLOBAL"/>
    <s v="NO SOLICITADAS"/>
  </r>
  <r>
    <x v="11"/>
    <s v="02-02-02-009-004"/>
    <s v="02-02-02-009-004-01"/>
    <s v="Adquisición de servicios - Servicios de alcantarillado, servicios de limpieza, tratamiento de aguas residuales y tanques sépticos"/>
    <s v="SERVICIO DE ASEO Y ALCANTARILLADO ALOJAMIENTO MILITAR"/>
    <n v="83101500"/>
    <s v="SOLICITUD DE INFORMACIÓN A LOS PROVEEDORES"/>
    <n v="0"/>
    <n v="0"/>
    <n v="16"/>
    <n v="1"/>
    <n v="6500000"/>
    <s v="GLOBAL"/>
    <s v="NO SOLICITADAS"/>
  </r>
  <r>
    <x v="11"/>
    <s v="02-02-02-009-004"/>
    <s v="02-02-02-009-004-01"/>
    <s v="Adquisición de servicios - Servicios de alcantarillado, servicios de limpieza, tratamiento de aguas residuales y tanques sépticos"/>
    <s v="SERVICIO DE ALCANTARILLADO Y ASEO CSFAC"/>
    <n v="0"/>
    <n v="0"/>
    <n v="0"/>
    <n v="0"/>
    <n v="10"/>
    <n v="1"/>
    <n v="4000000"/>
    <s v="GLOBAL"/>
    <s v="NO SOLICITADAS"/>
  </r>
  <r>
    <x v="11"/>
    <s v="02-02-02-009-004"/>
    <s v="02-02-02-009-004-01"/>
    <s v="Adquisición de servicios - Servicios de alcantarillado, servicios de limpieza, tratamiento de aguas residuales y tanques sépticos"/>
    <s v="SERVICIO DE ALCANTARILLADO GACAS"/>
    <n v="83101500"/>
    <n v="0"/>
    <n v="0"/>
    <n v="0"/>
    <n v="10"/>
    <n v="1"/>
    <n v="93211"/>
    <s v="GLOBAL"/>
    <s v="NO SOLICITADAS"/>
  </r>
  <r>
    <x v="11"/>
    <s v="02-02-02-009-004"/>
    <s v="02-02-02-009-004-01"/>
    <s v="Adquisición de servicios - Servicios de alcantarillado, servicios de limpieza, tratamiento de aguas residuales y tanques sépticos"/>
    <s v="SERVICIO DE ALCANTARILLADO GACAR"/>
    <n v="83101500"/>
    <n v="0"/>
    <n v="0"/>
    <n v="0"/>
    <n v="10"/>
    <n v="1"/>
    <n v="10478969"/>
    <s v="GLOBAL"/>
    <s v="NO SOLICITADAS"/>
  </r>
  <r>
    <x v="11"/>
    <s v="02-02-02-009-004"/>
    <s v="02-02-02-009-004-01"/>
    <s v="Adquisición de servicios - Servicios de alcantarillado, servicios de limpieza, tratamiento de aguas residuales y tanques sépticos"/>
    <s v="SERVICIO DE ASEO Y RECOLECCIÓN DE BASURAS APARTAMENTO EN SESIÓN SAE GACAR"/>
    <n v="83101500"/>
    <n v="0"/>
    <n v="0"/>
    <n v="0"/>
    <n v="10"/>
    <n v="1"/>
    <n v="330000"/>
    <s v="GLOBAL"/>
    <s v="NO SOLICITADAS"/>
  </r>
  <r>
    <x v="11"/>
    <s v="02-02-02-009-004"/>
    <s v="02-02-02-009-004-01"/>
    <s v="Adquisición de servicios - Servicios de alcantarillado, servicios de limpieza, tratamiento de aguas residuales y tanques sépticos"/>
    <s v="SERVICIO DE ASEO Y RECOLECCIÓN DE BASURAS GACAR"/>
    <n v="83101500"/>
    <n v="0"/>
    <n v="0"/>
    <n v="0"/>
    <n v="10"/>
    <n v="1"/>
    <n v="10772632"/>
    <s v="GLOBAL"/>
    <s v="NO SOLICITADAS"/>
  </r>
  <r>
    <x v="11"/>
    <s v="02-02-02-009-004"/>
    <s v="02-02-02-009-004-01"/>
    <s v="Adquisición de servicios - Servicios de alcantarillado, servicios de limpieza, tratamiento de aguas residuales y tanques sépticos"/>
    <s v="SERVICIO DE RECOLECCIÓN DE BASURA GACAS"/>
    <n v="83101500"/>
    <n v="0"/>
    <n v="0"/>
    <n v="0"/>
    <n v="10"/>
    <n v="1"/>
    <n v="7371779"/>
    <s v="GLOBAL"/>
    <s v="NO SOLICITADAS"/>
  </r>
  <r>
    <x v="11"/>
    <s v="02-02-02-009-004"/>
    <s v="02-02-02-009-004-01"/>
    <s v="Adquisición de servicios - Servicios de alcantarillado, servicios de limpieza, tratamiento de aguas residuales y tanques sépticos"/>
    <s v="SERVICIO DE RECOLECCION DE BASURAS GAAMA"/>
    <n v="83101500"/>
    <n v="0"/>
    <n v="0"/>
    <n v="0"/>
    <n v="10"/>
    <n v="1"/>
    <n v="507"/>
    <s v="GLOBAL"/>
    <s v="NO SOLICITADAS"/>
  </r>
  <r>
    <x v="11"/>
    <s v="02-02-02-009-004"/>
    <s v="02-02-02-009-004-01"/>
    <s v="Adquisición de servicios - Servicios de alcantarillado, servicios de limpieza, tratamiento de aguas residuales y tanques sépticos"/>
    <s v="SERVICIO DE RECOLECCION DE BASURAS"/>
    <n v="76121501"/>
    <s v="CONTRATACIÓN DIRECTA"/>
    <n v="7"/>
    <n v="1"/>
    <n v="10"/>
    <n v="1"/>
    <n v="11776043"/>
    <s v="GLOBAL"/>
    <s v="NO SOLICITADAS"/>
  </r>
  <r>
    <x v="11"/>
    <s v="02-02-02-009-004"/>
    <s v="02-02-02-009-004-01"/>
    <s v="Adquisición de servicios - Servicios de alcantarillado, servicios de limpieza, tratamiento de aguas residuales y tanques sépticos"/>
    <s v="SALDO CPA 30 SERV. ACUEDUCTO Y ALCANTARILLADO"/>
    <n v="0"/>
    <n v="0"/>
    <n v="0"/>
    <n v="0"/>
    <n v="16"/>
    <n v="1"/>
    <n v="10185018"/>
    <s v="GLOBAL"/>
    <s v="NO SOLICITADAS"/>
  </r>
  <r>
    <x v="11"/>
    <s v="02-02-02-009-004"/>
    <s v="02-02-02-009-004-02"/>
    <s v="Adquisición de servicios - Servicios de recolección de desechos"/>
    <s v="SERVICIO DE RECOLECCION DE RESIDUOS QUIMICOS  Y BIOLOGICOS - ESM ARC FAC"/>
    <n v="76121501"/>
    <s v="CONTRATACIÓN DIRECTA"/>
    <n v="1"/>
    <n v="11"/>
    <n v="10"/>
    <n v="1"/>
    <n v="15974600"/>
    <s v="GLOBAL"/>
    <s v="NO SOLICITADAS"/>
  </r>
  <r>
    <x v="11"/>
    <s v="02-02-02-009-004"/>
    <s v="02-02-02-009-004-02"/>
    <s v="Adquisición de servicios - Servicios de recolección de desechos"/>
    <s v="SERVICIO DE RECOLECCION DE RESIDUOS QUIMICOS  Y BIOLOGICOS - JEFSA"/>
    <n v="76121501"/>
    <s v="CONTRATACIÓN DIRECTA"/>
    <n v="1"/>
    <n v="11"/>
    <n v="10"/>
    <n v="1"/>
    <n v="4600000"/>
    <s v="GLOBAL"/>
    <s v="NO SOLICITADAS"/>
  </r>
  <r>
    <x v="11"/>
    <s v="02-02-02-009-004"/>
    <s v="02-02-02-009-004-02"/>
    <s v="Adquisición de servicios - Servicios de recolección de desechos"/>
    <s v="SERVICIO DE RECOLECCIÓN, TRANSPORTE Y DISPOSICIÓN FINAL A TODO COSTO DE LOS RESIDUOS PELIGROSOS Y MATERIAL DE INTENDENCIA GENERADOS EN LA BASE AÉREA COFAC."/>
    <n v="76121501"/>
    <s v="SOLICITUD DE INFORMACIÓN A LOS PROVEEDORES"/>
    <n v="0"/>
    <n v="0"/>
    <n v="10"/>
    <n v="1"/>
    <n v="1200000"/>
    <s v="GLOBAL"/>
    <s v="NO SOLICITADAS"/>
  </r>
  <r>
    <x v="11"/>
    <s v="02-02-02-009-004"/>
    <s v="02-02-02-009-004-02"/>
    <s v="Adquisición de servicios - Servicios de recolección de desechos"/>
    <s v="SERVICIO DE RECOLECCIÓN, TRANSPORTE Y DISPOSICIÓN FINAL A TODO COSTO DE LOS RESIDUOS QUÍMICOS Y MATERIAL DE INTENDENCIA GENERADOS EN LA BASE AÉREA COFAC."/>
    <n v="76121501"/>
    <s v="MÍNIMA CUANTÍA"/>
    <n v="1"/>
    <n v="11"/>
    <n v="10"/>
    <n v="1"/>
    <n v="4679735"/>
    <s v="GLOBAL"/>
    <s v="NO SOLICITADAS"/>
  </r>
  <r>
    <x v="11"/>
    <s v="02-02-02-009-004"/>
    <s v="02-02-02-009-004-02"/>
    <s v="Adquisición de servicios - Servicios de recolección de desechos"/>
    <s v="SERVICIO DE ELIMINACION DE RESIDUOS MEDICOS GAAMA"/>
    <n v="76121901"/>
    <n v="0"/>
    <n v="0"/>
    <n v="0"/>
    <n v="10"/>
    <n v="1"/>
    <n v="1854000"/>
    <s v="GLOBAL"/>
    <s v="NO SOLICITADAS"/>
  </r>
  <r>
    <x v="11"/>
    <s v="02-02-02-009-004"/>
    <s v="02-02-02-009-004-03"/>
    <s v="Adquisición de servicios - Servicios de tratamiento y disposición de desechos"/>
    <s v="INCINERACIÓN INTENDENCIA GACAS  "/>
    <n v="76122201"/>
    <s v="MÍNIMA CUANTÍA"/>
    <n v="5"/>
    <n v="0"/>
    <n v="10"/>
    <n v="1"/>
    <n v="6258805"/>
    <s v="GLOBAL"/>
    <s v="NO SOLICITADAS"/>
  </r>
  <r>
    <x v="11"/>
    <s v="02-02-02-009-004"/>
    <s v="02-02-02-009-004-04"/>
    <s v="Adquisición de servicios - Servicios de descontaminación"/>
    <s v="MANTENIMIENTO, DESINFECCIÓN Y LAVADO DE TANQUES DE AGUA"/>
    <n v="76101501"/>
    <s v="MÍNIMA CUANTÍA"/>
    <n v="2"/>
    <n v="10"/>
    <n v="16"/>
    <n v="1"/>
    <n v="12488885.779999999"/>
    <s v="GLOBAL"/>
    <s v="NO SOLICITADAS"/>
  </r>
  <r>
    <x v="11"/>
    <s v="02-02-02-009-004"/>
    <s v="02-02-02-009-004-04"/>
    <s v="Adquisición de servicios - Servicios de descontaminación"/>
    <s v="MANTENIMIENTO, DESINFECCIÓN Y LAVADO DE TANQUES DE AGUA"/>
    <n v="76101501"/>
    <s v="MÍNIMA CUANTÍA"/>
    <n v="2"/>
    <n v="10"/>
    <n v="10"/>
    <n v="1"/>
    <n v="8455907.9499999993"/>
    <s v="GLOBAL"/>
    <s v="NO SOLICITADAS"/>
  </r>
  <r>
    <x v="11"/>
    <s v="02-02-02-009-004"/>
    <s v="02-02-02-009-004-04"/>
    <s v="Adquisición de servicios - Servicios de descontaminación"/>
    <s v="SERVICIO DESINFECCION DE TANQUES JEFSA-ESM ARC -FAC"/>
    <n v="72154055"/>
    <s v="SOLICITUD DE INFORMACIÓN A LOS PROVEEDORES"/>
    <n v="1"/>
    <n v="11"/>
    <n v="10"/>
    <n v="1"/>
    <n v="2155018.6"/>
    <s v="GLOBAL"/>
    <s v="NO SOLICITADAS"/>
  </r>
  <r>
    <x v="11"/>
    <s v="02-02-02-009-004"/>
    <s v="02-02-02-009-004-04"/>
    <s v="Adquisición de servicios - Servicios de descontaminación"/>
    <s v="MANTENIMIENTO, DESINFECCION E IMPERMEABILIZACION TANQUES AGUA GAAMA"/>
    <n v="72102900"/>
    <s v="MÍNIMA CUANTÍA"/>
    <n v="8"/>
    <n v="2"/>
    <n v="10"/>
    <n v="1"/>
    <n v="19676925.760000002"/>
    <s v="GLOBAL"/>
    <s v="NO SOLICITADAS"/>
  </r>
  <r>
    <x v="11"/>
    <s v="02-02-02-009-004"/>
    <s v="02-02-02-009-004-04"/>
    <s v="Adquisición de servicios - Servicios de descontaminación"/>
    <s v="SERVICIO DE LAVADO DE TANQUES DE ALMACENAMIENTO DE AGUA (GAORI)"/>
    <n v="77121701"/>
    <s v="MÍNIMA CUANTÍA"/>
    <n v="3"/>
    <n v="0"/>
    <n v="10"/>
    <n v="1"/>
    <n v="4914700"/>
    <s v="GLOBAL"/>
    <s v="NO SOLICITADAS"/>
  </r>
  <r>
    <x v="11"/>
    <s v="02-02-02-009-005"/>
    <s v="02-02-02-009-005-01"/>
    <s v="Adquisición de servicios - Servicios proporcionados por organizaciones gremiales, comerciales y organizaciones de empleadores y de profesionales"/>
    <s v="SAYCO - Pago de Derechos de Autor para el funcionamiento de la EMISORA AL AIRE ONLINE"/>
    <n v="14111534"/>
    <s v="MÍNIMA CUANTÍA"/>
    <n v="1"/>
    <n v="11"/>
    <n v="10"/>
    <n v="1"/>
    <n v="3270694"/>
    <s v="GLOBAL"/>
    <s v="NO SOLICITADAS"/>
  </r>
  <r>
    <x v="11"/>
    <s v="02-02-02-009-005"/>
    <s v="02-02-02-009-005-01"/>
    <s v="Adquisición de servicios - Servicios proporcionados por organizaciones gremiales, comerciales y organizaciones de empleadores y de profesionales"/>
    <s v="PAGO DERECHOS SAYCO - GAORI"/>
    <n v="93151510"/>
    <n v="0"/>
    <n v="0"/>
    <n v="0"/>
    <n v="10"/>
    <n v="1"/>
    <n v="6541387"/>
    <s v="GLOBAL"/>
    <s v="NO SOLICITADAS"/>
  </r>
  <r>
    <x v="11"/>
    <s v="02-02-02-009-005"/>
    <s v="02-02-02-009-005-01"/>
    <s v="Adquisición de servicios - Servicios proporcionados por organizaciones gremiales, comerciales y organizaciones de empleadores y de profesionales"/>
    <s v="CUOTA ANUAL ACINPRO EMISORA ON LINE FUERZA AÉREA COLOBIANA."/>
    <n v="14111534"/>
    <s v="MÍNIMA CUANTÍA"/>
    <n v="1"/>
    <n v="11"/>
    <n v="10"/>
    <n v="1"/>
    <n v="10902312"/>
    <s v="GLOBAL"/>
    <s v="NO SOLICITADAS"/>
  </r>
  <r>
    <x v="11"/>
    <s v="02-02-02-009-005"/>
    <s v="02-02-02-009-005-01"/>
    <s v="Adquisición de servicios - Servicios proporcionados por organizaciones gremiales, comerciales y organizaciones de empleadores y de profesionales"/>
    <s v="PAGO DERECHOS ACIMPRO - GAORI"/>
    <n v="93151510"/>
    <n v="0"/>
    <n v="0"/>
    <n v="0"/>
    <n v="10"/>
    <n v="1"/>
    <n v="4746120"/>
    <s v="GLOBAL"/>
    <s v="NO SOLICITADAS"/>
  </r>
  <r>
    <x v="11"/>
    <s v="02-02-02-009-005"/>
    <s v="02-02-02-009-005-01"/>
    <s v="Adquisición de servicios - Servicios proporcionados por organizaciones gremiales, comerciales y organizaciones de empleadores y de profesionales"/>
    <s v="CERTIFICACIÓN DE DERECHOS DE AUTORREGULACIÓN PARA SIETE (07) SUBOFICIALES EVALUADORES DE BIENES INMUEBLES DE LA FUERZA AÉREA COLOMBIANA"/>
    <n v="0"/>
    <s v="CONTRATACIÓN DIRECTA"/>
    <n v="0"/>
    <n v="0"/>
    <n v="10"/>
    <n v="1"/>
    <n v="4755857.6399999997"/>
    <s v="GLOBAL"/>
    <s v=""/>
  </r>
  <r>
    <x v="11"/>
    <s v="02-02-02-009-005"/>
    <s v="02-02-02-009-005-01"/>
    <s v="Adquisición de servicios - Servicios proporcionados por organizaciones gremiales, comerciales y organizaciones de empleadores y de profesionales"/>
    <s v="CERTIFICACIÓN DE DERECHOS DE AUTORREGULACIÓN PARA SIETE (07) SUBOFICIALES EVALUADORES DE BIENES INMUEBLES DE LA FUERZA AÉREA COLOMBIANA"/>
    <n v="0"/>
    <s v="CONTRATACIÓN DIRECTA"/>
    <n v="0"/>
    <n v="0"/>
    <n v="16"/>
    <n v="1"/>
    <n v="5872942.3600000003"/>
    <s v="GLOBAL"/>
    <s v=""/>
  </r>
  <r>
    <x v="11"/>
    <s v="02-02-02-009-005"/>
    <s v="02-02-02-009-005-09"/>
    <s v="Adquisición de servicios - Servicios proporcionados por otras asociaciones"/>
    <s v="PAGO CUOTA ANUAL SISTEMA DE COOPERACION ENTRE LAS FUERZAS AEREAS AMERICANAS (SICOFAA)"/>
    <n v="80101604"/>
    <s v="CONTRATACIÓN DIRECTA"/>
    <n v="2"/>
    <n v="11"/>
    <n v="16"/>
    <n v="1"/>
    <n v="7860493.4100000001"/>
    <s v="GLOBAL"/>
    <s v="NO SOLICITADAS"/>
  </r>
  <r>
    <x v="11"/>
    <s v="02-02-02-009-007"/>
    <s v="02-02-02-009-007-01"/>
    <s v="Adquisición de servicios - Servicios de lavado, limpieza y teñido"/>
    <s v="SERVICIO DE LAVANDERIA"/>
    <n v="91111502"/>
    <s v="MÍNIMA CUANTÍA"/>
    <n v="1"/>
    <n v="12"/>
    <n v="16"/>
    <n v="1"/>
    <n v="7500000"/>
    <s v="GLOBAL"/>
    <s v="NO SOLICITADAS"/>
  </r>
  <r>
    <x v="11"/>
    <s v="02-02-02-009-007"/>
    <s v="02-02-02-009-007-01"/>
    <s v="Adquisición de servicios - Servicios de lavado, limpieza y teñido"/>
    <s v="SERVICIO DE LAVANDERIA"/>
    <n v="91111502"/>
    <s v="MÍNIMA CUANTÍA"/>
    <n v="1"/>
    <n v="12"/>
    <n v="16"/>
    <n v="1"/>
    <n v="10761000"/>
    <s v="GLOBAL"/>
    <s v="NO SOLICITADAS"/>
  </r>
  <r>
    <x v="11"/>
    <s v="02-02-02-009-007"/>
    <s v="02-02-02-009-007-01"/>
    <s v="Adquisición de servicios - Servicios de lavado, limpieza y teñido"/>
    <s v="VF.2021 MANTENIMIENTO Y LIMPIEZA DE CORTINAS"/>
    <n v="72153608"/>
    <s v="MÍNIMA CUANTÍA"/>
    <n v="2"/>
    <n v="10"/>
    <n v="10"/>
    <n v="1"/>
    <n v="19434000"/>
    <s v="GLOBAL"/>
    <s v="SI APROBADAS"/>
  </r>
  <r>
    <x v="11"/>
    <s v="02-02-02-009-007"/>
    <s v="02-02-02-009-007-01"/>
    <s v="Adquisición de servicios - Servicios de lavado, limpieza y teñido"/>
    <s v="AMARRE VF.2022 MANTENIMIENTO Y LIMPIEZA DE CORTINAS&quot; a &quot;MANTENIMIENTO, LAVADO Y DESINFECCIÓN DE CORTINAS, ENSERES Y TAPICERÍA DE VEHÍCULO"/>
    <n v="72153608"/>
    <s v="MÍNIMA CUANTÍA"/>
    <n v="2"/>
    <n v="10"/>
    <n v="10"/>
    <n v="1"/>
    <n v="934720"/>
    <s v="GLOBAL"/>
    <s v="NO SOLICITADAS"/>
  </r>
  <r>
    <x v="11"/>
    <s v="02-02-02-009-007"/>
    <s v="02-02-02-009-007-01"/>
    <s v="Adquisición de servicios - Servicios de lavado, limpieza y teñido"/>
    <s v="AMARRE VF.2022 SERVICIO DE LAVANDERIA"/>
    <n v="91111502"/>
    <s v="MÍNIMA CUANTÍA"/>
    <n v="1"/>
    <n v="12"/>
    <n v="16"/>
    <n v="1"/>
    <n v="7900000"/>
    <s v="GLOBAL"/>
    <s v="NO SOLICITADAS"/>
  </r>
  <r>
    <x v="11"/>
    <s v="02-02-02-009-007"/>
    <s v="02-02-02-009-007-09"/>
    <s v="Adquisición de servicios - Otros servicios diversos n. C. P."/>
    <s v="DESARMADO Y ENSAMBLAJE AERONAVE KING C90 Y EXPEDITOR C-45 SECCIÓN ESTRATÉGICA PATRIMONIO HISTÓRICO"/>
    <n v="78181800"/>
    <s v="SELECCIÓN ABREVIADA MENOR CUANTÍA"/>
    <n v="6"/>
    <n v="4"/>
    <n v="10"/>
    <n v="1"/>
    <n v="141806774.83000001"/>
    <s v="GLOBAL"/>
    <s v="NO SOLICITADAS"/>
  </r>
  <r>
    <x v="11"/>
    <s v="02-02-02-010"/>
    <s v="02-02-02-010"/>
    <s v="Adquisición de servicios - Viáticos de los funcionarios en comisión"/>
    <s v="VIATICOS Y GASTOS AL INTERIOR DEL PAIS"/>
    <n v="90111501"/>
    <s v="SOLICITUD DE INFORMACIÓN A LOS PROVEEDORES"/>
    <n v="1"/>
    <n v="11"/>
    <n v="10"/>
    <n v="1"/>
    <n v="155973217.46000001"/>
    <s v="GLOBAL"/>
    <s v="NO SOLICITADAS"/>
  </r>
  <r>
    <x v="11"/>
    <s v="02-02-02-010"/>
    <s v="02-02-02-010"/>
    <s v="Adquisición de servicios - Viáticos de los funcionarios en comisión"/>
    <s v="VIATICOS FERIA AERONAUTICA"/>
    <n v="90111501"/>
    <s v="SOLICITUD DE INFORMACIÓN A LOS PROVEEDORES"/>
    <n v="1"/>
    <n v="11"/>
    <n v="10"/>
    <n v="1"/>
    <n v="129500000"/>
    <s v="GLOBAL"/>
    <s v="NO SOLICITADAS"/>
  </r>
  <r>
    <x v="11"/>
    <s v="02-02-02-010"/>
    <s v="02-02-02-010"/>
    <s v="Adquisición de servicios - Viáticos de los funcionarios en comisión"/>
    <s v="VIATICOS /FT ARES"/>
    <n v="80111502"/>
    <s v="SOLICITUD DE INFORMACIÓN A LOS PROVEEDORES"/>
    <n v="1"/>
    <n v="12"/>
    <n v="10"/>
    <n v="1"/>
    <n v="30000000"/>
    <s v="GLOBAL"/>
    <s v="NO SOLICITADAS"/>
  </r>
  <r>
    <x v="11"/>
    <s v="02-02-02-010"/>
    <s v="02-02-02-010"/>
    <s v="Adquisición de servicios - Viáticos de los funcionarios en comisión"/>
    <s v="VIATICOS Y GASTOS DE VIAJE"/>
    <n v="90111800"/>
    <s v="SOLICITUD DE INFORMACIÓN A LOS PROVEEDORES"/>
    <n v="0"/>
    <n v="0"/>
    <n v="10"/>
    <n v="1"/>
    <n v="3000000"/>
    <s v="GLOBAL"/>
    <s v="NO SOLICITADAS"/>
  </r>
  <r>
    <x v="11"/>
    <s v="02-02-02-010"/>
    <s v="02-02-02-010"/>
    <s v="Adquisición de servicios - Viáticos de los funcionarios en comisión"/>
    <s v="VIATICOS"/>
    <n v="92111810"/>
    <s v="SOLICITUD DE INFORMACIÓN A LOS PROVEEDORES"/>
    <n v="1"/>
    <n v="12"/>
    <n v="10"/>
    <n v="1"/>
    <n v="7000000"/>
    <s v="GLOBAL"/>
    <s v="NO SOLICITADAS"/>
  </r>
  <r>
    <x v="11"/>
    <s v="02-02-02-010"/>
    <s v="02-02-02-010"/>
    <s v="Adquisición de servicios - Viáticos de los funcionarios en comisión"/>
    <s v="VIÁTICOS"/>
    <n v="90111501"/>
    <s v="SOLICITUD DE INFORMACIÓN A LOS PROVEEDORES"/>
    <n v="1"/>
    <n v="11"/>
    <n v="10"/>
    <n v="1"/>
    <n v="15000000"/>
    <s v="GLOBAL"/>
    <s v="NO SOLICITADAS"/>
  </r>
  <r>
    <x v="11"/>
    <s v="02-02-02-010"/>
    <s v="02-02-02-010"/>
    <s v="Adquisición de servicios - Viáticos de los funcionarios en comisión"/>
    <s v="VIATICOS PROCESOS INCORPORACION A ESCUELAS DE FORMACION Y SERVICIO MILITAR OBLIGATORIO CADETES - ALUMNOS-SOLDADOS - DIRES"/>
    <n v="90121500"/>
    <s v="SOLICITUD DE INFORMACIÓN A LOS PROVEEDORES"/>
    <n v="1"/>
    <n v="12"/>
    <n v="10"/>
    <n v="1"/>
    <n v="327000000"/>
    <s v="GLOBAL"/>
    <s v="NO SOLICITADAS"/>
  </r>
  <r>
    <x v="11"/>
    <s v="02-02-02-010"/>
    <s v="02-02-02-010"/>
    <s v="Adquisición de servicios - Viáticos de los funcionarios en comisión"/>
    <s v="VIATICOS Y GASTOS DE VIAJE"/>
    <n v="80111502"/>
    <s v="SOLICITUD DE INFORMACIÓN A LOS PROVEEDORES"/>
    <n v="2"/>
    <n v="10"/>
    <n v="10"/>
    <n v="1"/>
    <n v="20000000"/>
    <s v="GLOBAL"/>
    <s v="NO SOLICITADAS"/>
  </r>
  <r>
    <x v="11"/>
    <s v="02-02-02-010"/>
    <s v="02-02-02-010"/>
    <s v="Adquisición de servicios - Viáticos de los funcionarios en comisión"/>
    <s v="COMISION UNIDADES AEREAS - SECCIÓN ESTRATÉGICA PATRIMONIO HISTÓRICO"/>
    <n v="78111500"/>
    <s v="SOLICITUD DE INFORMACIÓN A LOS PROVEEDORES"/>
    <n v="1"/>
    <n v="12"/>
    <n v="10"/>
    <n v="1"/>
    <n v="4000000"/>
    <s v="GLOBAL"/>
    <s v="NO SOLICITADAS"/>
  </r>
  <r>
    <x v="11"/>
    <s v="02-02-02-010"/>
    <s v="02-02-02-010"/>
    <s v="Adquisición de servicios - Viáticos de los funcionarios en comisión"/>
    <s v="VIÁTICOS"/>
    <n v="92111810"/>
    <s v="SOLICITUD DE INFORMACIÓN A LOS PROVEEDORES"/>
    <n v="1"/>
    <n v="12"/>
    <n v="10"/>
    <n v="1"/>
    <n v="153000000"/>
    <s v="GLOBAL"/>
    <s v="NO SOLICITADAS"/>
  </r>
  <r>
    <x v="11"/>
    <s v="02-02-02-010"/>
    <s v="02-02-02-010"/>
    <s v="Adquisición de servicios - Viáticos de los funcionarios en comisión"/>
    <s v="VIÁTICOS PARA LOS FUNCIONARIOS DE LA FAC QUE CUMPLEN COMISIONES AL INTERIOR DEL PAÍS"/>
    <n v="90111501"/>
    <s v="SOLICITUD DE INFORMACIÓN A LOS PROVEEDORES"/>
    <n v="1"/>
    <n v="12"/>
    <n v="10"/>
    <n v="1"/>
    <n v="33017000"/>
    <s v="GLOBAL"/>
    <s v="NO SOLICITADAS"/>
  </r>
  <r>
    <x v="11"/>
    <s v="02-02-02-010"/>
    <s v="02-02-02-010"/>
    <s v="Adquisición de servicios - Viáticos de los funcionarios en comisión"/>
    <s v="VIÁTICOS DE LOS FUNCIONARIOS EN COMISION"/>
    <n v="90111501"/>
    <s v="SOLICITUD DE INFORMACIÓN A LOS PROVEEDORES"/>
    <n v="1"/>
    <n v="12"/>
    <n v="10"/>
    <n v="1"/>
    <n v="56137121.5"/>
    <s v="GLOBAL"/>
    <s v="NO SOLICITADAS"/>
  </r>
  <r>
    <x v="11"/>
    <s v="02-02-02-010"/>
    <s v="02-02-02-010"/>
    <s v="Adquisición de servicios - Viáticos de los funcionarios en comisión"/>
    <s v="VIÁTICOS DE LOS FUNCIONARIOS EN COMISION"/>
    <n v="90111501"/>
    <s v="SOLICITUD DE INFORMACIÓN A LOS PROVEEDORES"/>
    <n v="1"/>
    <n v="12"/>
    <n v="10"/>
    <n v="1"/>
    <n v="17574000"/>
    <s v="GLOBAL"/>
    <s v="NO SOLICITADAS"/>
  </r>
  <r>
    <x v="11"/>
    <s v="02-02-02-010"/>
    <s v="02-02-02-010"/>
    <s v="Adquisición de servicios - Viáticos de los funcionarios en comisión"/>
    <s v="VIÁTICOS AL INTERIOR"/>
    <n v="90111501"/>
    <s v="SOLICITUD DE INFORMACIÓN A LOS PROVEEDORES"/>
    <n v="1"/>
    <n v="12"/>
    <n v="10"/>
    <n v="1"/>
    <n v="147590471.82999998"/>
    <s v="GLOBAL"/>
    <s v="NO SOLICITADAS"/>
  </r>
  <r>
    <x v="11"/>
    <s v="02-02-02-010"/>
    <s v="02-02-02-010"/>
    <s v="Adquisición de servicios - Viáticos de los funcionarios en comisión"/>
    <s v="VIÁTICOS AL INTERIOR"/>
    <n v="90111501"/>
    <s v="SOLICITUD DE INFORMACIÓN A LOS PROVEEDORES"/>
    <n v="1"/>
    <n v="12"/>
    <n v="10"/>
    <n v="1"/>
    <n v="49425500"/>
    <s v="GLOBAL"/>
    <s v="NO SOLICITADAS"/>
  </r>
  <r>
    <x v="11"/>
    <s v="02-02-02-010"/>
    <s v="02-02-02-010"/>
    <s v="Adquisición de servicios - Viáticos de los funcionarios en comisión"/>
    <s v="VIÁTICOS COMISIONES OPERATIVAS"/>
    <n v="90111501"/>
    <s v="SOLICITUD DE INFORMACIÓN A LOS PROVEEDORES"/>
    <n v="1"/>
    <n v="12"/>
    <n v="10"/>
    <n v="1"/>
    <n v="82821000"/>
    <s v="GLOBAL"/>
    <s v="NO SOLICITADAS"/>
  </r>
  <r>
    <x v="11"/>
    <s v="02-02-02-010"/>
    <s v="02-02-02-010"/>
    <s v="Adquisición de servicios - Viáticos de los funcionarios en comisión"/>
    <s v="VIÁTICOS AL INTERIOR"/>
    <n v="92111810"/>
    <s v="SOLICITUD DE INFORMACIÓN A LOS PROVEEDORES"/>
    <n v="3"/>
    <n v="9"/>
    <n v="10"/>
    <n v="1"/>
    <n v="80000000"/>
    <s v="GLOBAL"/>
    <s v="NO SOLICITADAS"/>
  </r>
  <r>
    <x v="11"/>
    <s v="02-02-02-010"/>
    <s v="02-02-02-010"/>
    <s v="Adquisición de servicios - Viáticos de los funcionarios en comisión"/>
    <s v="VIATICOS Y GASTOS AL INTERIOR DEL PAIS"/>
    <n v="90111501"/>
    <s v="SOLICITUD DE INFORMACIÓN A LOS PROVEEDORES"/>
    <n v="3"/>
    <n v="9"/>
    <n v="10"/>
    <n v="1"/>
    <n v="25000000"/>
    <s v="GLOBAL"/>
    <s v="NO SOLICITADAS"/>
  </r>
  <r>
    <x v="11"/>
    <s v="02-02-02-010"/>
    <s v="02-02-02-010"/>
    <s v="Adquisición de servicios - Viáticos de los funcionarios en comisión"/>
    <s v="VIATICOS Y GASTOS AL INTERIOR DEL PAIS"/>
    <n v="90111501"/>
    <s v="SOLICITUD DE INFORMACIÓN A LOS PROVEEDORES"/>
    <n v="4"/>
    <n v="8"/>
    <n v="10"/>
    <n v="1"/>
    <n v="150000000"/>
    <s v="GLOBAL"/>
    <s v="NO SOLICITADAS"/>
  </r>
  <r>
    <x v="11"/>
    <s v="02-02-02-010"/>
    <s v="02-02-02-010"/>
    <s v="Adquisición de servicios - Viáticos de los funcionarios en comisión"/>
    <s v="VIATICOS Y GASTOS AL INTERIOR DEL PAIS"/>
    <n v="90111501"/>
    <s v="SOLICITUD DE INFORMACIÓN A LOS PROVEEDORES"/>
    <n v="5"/>
    <n v="7"/>
    <n v="10"/>
    <n v="1"/>
    <n v="300000000"/>
    <s v="GLOBAL"/>
    <s v="NO SOLICITADAS"/>
  </r>
  <r>
    <x v="11"/>
    <s v="02-02-02-010"/>
    <s v="02-02-02-010"/>
    <s v="Adquisición de servicios - Viáticos de los funcionarios en comisión"/>
    <s v="VIATICOS Y GASTOS AL INTERIOR DEL PAIS"/>
    <n v="90111501"/>
    <s v="SOLICITUD DE INFORMACIÓN A LOS PROVEEDORES"/>
    <n v="5"/>
    <n v="7"/>
    <n v="10"/>
    <n v="1"/>
    <n v="41141900"/>
    <s v="GLOBAL"/>
    <s v="NO SOLICITADAS"/>
  </r>
  <r>
    <x v="11"/>
    <s v="02-02-02-010"/>
    <s v="02-02-02-010"/>
    <s v="Adquisición de servicios - Viáticos de los funcionarios en comisión"/>
    <s v="VIATICOS Y GASTOS AL INTERIOR DEL PAIS"/>
    <n v="90111503"/>
    <s v="SOLICITUD DE INFORMACIÓN A LOS PROVEEDORES"/>
    <n v="0"/>
    <n v="0"/>
    <n v="10"/>
    <n v="1"/>
    <n v="20557200"/>
    <s v="GLOBAL"/>
    <s v="NO SOLICITADAS"/>
  </r>
  <r>
    <x v="11"/>
    <s v="02-02-02-010"/>
    <s v="02-02-02-010"/>
    <s v="Adquisición de servicios - Viáticos de los funcionarios en comisión"/>
    <s v="VIATICOS Y GASTOS AL INTERIOR DEL PAIS"/>
    <n v="90111503"/>
    <s v="SOLICITUD DE INFORMACIÓN A LOS PROVEEDORES"/>
    <n v="0"/>
    <n v="0"/>
    <n v="16"/>
    <n v="1"/>
    <n v="498860000"/>
    <s v="GLOBAL"/>
    <s v="NO SOLICITADAS"/>
  </r>
  <r>
    <x v="11"/>
    <s v="02-02-02-010"/>
    <s v="02-02-02-010"/>
    <s v="Adquisición de servicios - Viáticos de los funcionarios en comisión"/>
    <s v="VIATICOS Y GASTOS AL INTERIOR DEL PAIS"/>
    <n v="90111503"/>
    <s v="SOLICITUD DE INFORMACIÓN A LOS PROVEEDORES"/>
    <n v="0"/>
    <n v="0"/>
    <n v="10"/>
    <n v="1"/>
    <n v="11600000"/>
    <s v="GLOBAL"/>
    <s v="NO SOLICITADAS"/>
  </r>
  <r>
    <x v="11"/>
    <s v="02-02-02-010"/>
    <s v="02-02-02-010"/>
    <s v="Adquisición de servicios - Viáticos de los funcionarios en comisión"/>
    <s v="VIATICOS Y GASTOS AL INTERIOR DEL PAIS"/>
    <n v="90111503"/>
    <s v="SOLICITUD DE INFORMACIÓN A LOS PROVEEDORES"/>
    <n v="0"/>
    <n v="0"/>
    <n v="10"/>
    <n v="1"/>
    <n v="235850751.72999999"/>
    <s v="GLOBAL"/>
    <s v="NO SOLICITADAS"/>
  </r>
  <r>
    <x v="11"/>
    <s v="02-02-02-010"/>
    <s v="02-02-02-010"/>
    <s v="Adquisición de servicios - Viáticos de los funcionarios en comisión"/>
    <s v="VIATICOS Y GASTOS AL INTERIOR DEL PAIS"/>
    <n v="90111503"/>
    <s v="SOLICITUD DE INFORMACIÓN A LOS PROVEEDORES"/>
    <n v="0"/>
    <n v="0"/>
    <n v="10"/>
    <n v="1"/>
    <n v="50000000"/>
    <s v="GLOBAL"/>
    <s v="NO SOLICITADAS"/>
  </r>
  <r>
    <x v="11"/>
    <s v="02-02-02-010"/>
    <s v="02-02-02-010"/>
    <s v="Adquisición de servicios - Viáticos de los funcionarios en comisión"/>
    <s v="VIATICOS Y GASTOS AL INTERIOR DEL PAIS"/>
    <n v="90111503"/>
    <s v="SOLICITUD DE INFORMACIÓN A LOS PROVEEDORES"/>
    <n v="0"/>
    <n v="0"/>
    <n v="10"/>
    <n v="1"/>
    <n v="80000000"/>
    <s v="GLOBAL"/>
    <s v="NO SOLICITADAS"/>
  </r>
  <r>
    <x v="11"/>
    <s v="02-02-02-010"/>
    <s v="02-02-02-010"/>
    <s v="Adquisición de servicios - Viáticos de los funcionarios en comisión"/>
    <s v="VIATICOS Y GASTOS AL INTERIOR DEL PAIS"/>
    <n v="90111503"/>
    <s v="SOLICITUD DE INFORMACIÓN A LOS PROVEEDORES"/>
    <n v="0"/>
    <n v="0"/>
    <n v="10"/>
    <n v="1"/>
    <n v="78444054.969999999"/>
    <s v="GLOBAL"/>
    <s v="NO SOLICITADAS"/>
  </r>
  <r>
    <x v="11"/>
    <s v="02-02-02-010"/>
    <s v="02-02-02-010"/>
    <s v="Adquisición de servicios - Viáticos de los funcionarios en comisión"/>
    <s v="VIATICOS Y GASTOS AL INTERIOR DEL PAIS"/>
    <n v="90111503"/>
    <s v="SOLICITUD DE INFORMACIÓN A LOS PROVEEDORES"/>
    <n v="0"/>
    <n v="0"/>
    <n v="10"/>
    <n v="1"/>
    <n v="49984782.509999998"/>
    <s v="GLOBAL"/>
    <s v="NO SOLICITADAS"/>
  </r>
  <r>
    <x v="11"/>
    <s v="02-02-02-010"/>
    <s v="02-02-02-010"/>
    <s v="Adquisición de servicios - Viáticos de los funcionarios en comisión"/>
    <s v="VIATICOS Y GASTOS AL INTERIOR DEL PAIS"/>
    <n v="90111503"/>
    <s v="SOLICITUD DE INFORMACIÓN A LOS PROVEEDORES"/>
    <n v="0"/>
    <n v="0"/>
    <n v="10"/>
    <n v="1"/>
    <n v="2052000"/>
    <s v="GLOBAL"/>
    <s v="NO SOLICITADAS"/>
  </r>
  <r>
    <x v="11"/>
    <s v="02-02-02-010"/>
    <s v="02-02-02-010"/>
    <s v="Adquisición de servicios - Viáticos de los funcionarios en comisión"/>
    <s v="AUXILIO DE MARCHA"/>
    <n v="92111810"/>
    <s v="SOLICITUD DE INFORMACIÓN A LOS PROVEEDORES"/>
    <n v="1"/>
    <n v="11"/>
    <n v="10"/>
    <n v="1"/>
    <n v="8102337"/>
    <s v="GLOBAL"/>
    <s v="NO SOLICITADAS"/>
  </r>
  <r>
    <x v="11"/>
    <s v="02-02-02-010"/>
    <s v="02-02-02-010"/>
    <s v="Adquisición de servicios - Viáticos de los funcionarios en comisión"/>
    <s v="AUXILIO DE MARCHA GACAR"/>
    <n v="90111503"/>
    <s v="SOLICITUD DE INFORMACIÓN A LOS PROVEEDORES"/>
    <n v="0"/>
    <n v="0"/>
    <n v="10"/>
    <n v="1"/>
    <n v="1054056"/>
    <s v="GLOBAL"/>
    <s v="NO SOLICITADAS"/>
  </r>
  <r>
    <x v="11"/>
    <s v="02-02-02-010"/>
    <s v="02-02-02-010"/>
    <s v="Adquisición de servicios - Viáticos de los funcionarios en comisión"/>
    <s v="AUXILIO DE MARCHA SOLDADOS GAORI"/>
    <n v="90111503"/>
    <s v="SOLICITUD DE INFORMACIÓN A LOS PROVEEDORES"/>
    <n v="0"/>
    <n v="0"/>
    <n v="10"/>
    <n v="1"/>
    <n v="11308212"/>
    <s v="GLOBAL"/>
    <s v="NO SOLICITADAS"/>
  </r>
  <r>
    <x v="11"/>
    <s v="02-02-02-010"/>
    <s v="02-02-02-010"/>
    <s v="Adquisición de servicios - Viáticos de los funcionarios en comisión"/>
    <s v="AUXILIO DE MARCHA GACAS"/>
    <n v="90111503"/>
    <s v="SOLICITUD DE INFORMACIÓN A LOS PROVEEDORES"/>
    <n v="0"/>
    <n v="0"/>
    <n v="10"/>
    <n v="1"/>
    <n v="2179056"/>
    <s v="GLOBAL"/>
    <s v="NO SOLICITADAS"/>
  </r>
  <r>
    <x v="11"/>
    <s v="02-02-02-010"/>
    <s v="02-02-02-010"/>
    <s v="Adquisición de servicios - Viáticos de los funcionarios en comisión"/>
    <s v="AUXILIO DE MARCHA SOLDADOS GAAMA"/>
    <n v="90111503"/>
    <s v="SOLICITUD DE INFORMACIÓN A LOS PROVEEDORES"/>
    <n v="0"/>
    <n v="0"/>
    <n v="10"/>
    <n v="1"/>
    <n v="1267104"/>
    <s v="GLOBAL"/>
    <s v="NO SOLICITADAS"/>
  </r>
  <r>
    <x v="11"/>
    <s v="02-02-02-010"/>
    <s v="02-02-02-010"/>
    <s v="Adquisición de servicios - Viáticos de los funcionarios en comisión"/>
    <s v="PAGO DE VIGENCIAS EXPIRADAS 2019"/>
    <n v="90111501"/>
    <s v="SOLICITUD DE INFORMACIÓN A LOS PROVEEDORES"/>
    <n v="6"/>
    <n v="2"/>
    <n v="10"/>
    <n v="1"/>
    <n v="4480000"/>
    <s v="GLOBAL"/>
    <s v="NO SOLICITADAS"/>
  </r>
  <r>
    <x v="11"/>
    <s v="02-02-02-010"/>
    <s v="02-02-02-010"/>
    <s v="Adquisición de servicios - Viáticos de los funcionarios en comisión"/>
    <s v="PAGO DE VIGENCIAS EXPIRADAS 2020"/>
    <n v="90111501"/>
    <s v="SOLICITUD DE INFORMACIÓN A LOS PROVEEDORES"/>
    <n v="6"/>
    <n v="2"/>
    <n v="10"/>
    <n v="1"/>
    <n v="12510000"/>
    <s v="GLOBAL"/>
    <s v="NO SOLICITADAS"/>
  </r>
  <r>
    <x v="11"/>
    <s v="02-02-02-010"/>
    <s v="02-02-02-010"/>
    <s v="Adquisición de servicios - Viáticos de los funcionarios en comisión"/>
    <s v="VIATICOS Y GASTOS AL INTERIOR DEL PAIS"/>
    <n v="90111503"/>
    <s v="SOLICITUD DE INFORMACIÓN A LOS PROVEEDORES"/>
    <n v="0"/>
    <n v="0"/>
    <n v="16"/>
    <n v="1"/>
    <n v="10032000"/>
    <s v="GLOBAL"/>
    <s v="NO SOLICITADAS"/>
  </r>
  <r>
    <x v="11"/>
    <s v="02-02-02-010"/>
    <s v="02-02-02-010"/>
    <s v="Adquisición de servicios - Viáticos de los funcionarios en comisión"/>
    <s v="SALDO CPA 24 VIATICOS Y GASTOS AL INTERIOR DEL PAIS"/>
    <n v="92111810"/>
    <n v="0"/>
    <n v="1"/>
    <n v="12"/>
    <n v="16"/>
    <n v="1"/>
    <n v="1596000"/>
    <s v="GLOBAL"/>
    <s v="NO SOLICITADAS"/>
  </r>
  <r>
    <x v="11"/>
    <s v="02-02-02-010"/>
    <s v="02-02-02-010"/>
    <s v="Adquisición de servicios - Viáticos de los funcionarios en comisión"/>
    <s v="SALDO CPA 266 VIATICOS Y GASTOS AL INTERIOR DEL PAIS"/>
    <n v="0"/>
    <n v="0"/>
    <n v="0"/>
    <n v="0"/>
    <n v="16"/>
    <n v="1"/>
    <n v="12000"/>
    <s v="GLOBAL"/>
    <s v="NO SOLICITADAS"/>
  </r>
  <r>
    <x v="11"/>
    <s v="08-01-02-001"/>
    <s v="08-01-02-001"/>
    <s v="Impuestos - Impuesto predial"/>
    <s v="IMPUESTO PREDIAL "/>
    <n v="93161601"/>
    <s v="SOLICITUD DE INFORMACIÓN A LOS PROVEEDORES"/>
    <n v="2"/>
    <n v="3"/>
    <n v="10"/>
    <n v="1"/>
    <n v="1202117820.3399999"/>
    <s v="GLOBAL"/>
    <s v="NO SOLICITADAS"/>
  </r>
  <r>
    <x v="11"/>
    <s v="08-01-02-001"/>
    <s v="08-01-02-001"/>
    <s v="Impuestos - Impuesto predial"/>
    <s v="IMPUESTO PREDIAL "/>
    <n v="93161601"/>
    <s v="SOLICITUD DE INFORMACIÓN A LOS PROVEEDORES"/>
    <n v="5"/>
    <n v="2"/>
    <n v="10"/>
    <n v="1"/>
    <n v="41713000"/>
    <s v="GLOBAL"/>
    <s v="NO SOLICITADAS"/>
  </r>
  <r>
    <x v="11"/>
    <s v="08-01-02-001"/>
    <s v="08-01-02-001"/>
    <s v="Impuestos - Impuesto predial"/>
    <s v="IMPUESTO PREDIAL "/>
    <n v="0"/>
    <s v="SOLICITUD DE INFORMACIÓN A LOS PROVEEDORES"/>
    <n v="0"/>
    <n v="0"/>
    <n v="10"/>
    <n v="1"/>
    <n v="7620588"/>
    <s v="GLOBAL"/>
    <s v="NO SOLICITADAS"/>
  </r>
  <r>
    <x v="11"/>
    <s v="08-01-02-001"/>
    <s v="08-01-02-001"/>
    <s v="Impuestos - Impuesto predial"/>
    <s v="PAGO DE IMPUESTO PREDIAL"/>
    <n v="0"/>
    <s v="SOLICITUD DE INFORMACIÓN A LOS PROVEEDORES"/>
    <n v="9"/>
    <n v="1"/>
    <n v="10"/>
    <n v="1"/>
    <n v="5968728.2599999998"/>
    <s v="GLOBAL"/>
    <s v="NO SOLICITADAS"/>
  </r>
  <r>
    <x v="11"/>
    <s v="08-01-02-001"/>
    <s v="08-01-02-001"/>
    <s v="Impuestos - Impuesto predial"/>
    <s v="SALDO CPA 99 IMPUESTO PREDIAL "/>
    <n v="0"/>
    <s v="SOLICITUD DE INFORMACIÓN A LOS PROVEEDORES"/>
    <n v="0"/>
    <n v="0"/>
    <n v="10"/>
    <n v="1"/>
    <n v="775.66"/>
    <s v="GLOBAL"/>
    <s v="NO SOLICITADAS"/>
  </r>
  <r>
    <x v="11"/>
    <s v="08-01-02-004"/>
    <s v="08-01-02-004"/>
    <s v="Impuestos - Impuesto de alumbrado público"/>
    <s v="IMPUESTO ALUMBRADO PUBLICO GACAS"/>
    <n v="93161601"/>
    <s v="SOLICITUD DE INFORMACIÓN A LOS PROVEEDORES"/>
    <n v="0"/>
    <n v="0"/>
    <n v="10"/>
    <n v="1"/>
    <n v="520996.80000000005"/>
    <s v="GLOBAL"/>
    <s v="NO SOLICITADAS"/>
  </r>
  <r>
    <x v="11"/>
    <s v="08-01-02-004"/>
    <s v="08-01-02-004"/>
    <s v="Impuestos - Impuesto de alumbrado público"/>
    <s v="IMPUESTO ALUMBRADO PÚBLICO GACAS"/>
    <n v="93161601"/>
    <s v="SOLICITUD DE INFORMACIÓN A LOS PROVEEDORES"/>
    <n v="0"/>
    <n v="0"/>
    <n v="10"/>
    <n v="1"/>
    <n v="37416633.269999996"/>
    <s v="GLOBAL"/>
    <s v="NO SOLICITADAS"/>
  </r>
  <r>
    <x v="11"/>
    <s v="08-01-02-004"/>
    <s v="08-01-02-004"/>
    <s v="Impuestos - Impuesto de alumbrado público"/>
    <s v="SALDO CPA 214 IMPUESTO ALUMBRADO PÚBLICO GACAS"/>
    <n v="0"/>
    <n v="0"/>
    <n v="0"/>
    <n v="0"/>
    <n v="10"/>
    <n v="1"/>
    <n v="4618541.0299999993"/>
    <s v="GLOBAL"/>
    <s v="NO SOLICITADAS"/>
  </r>
  <r>
    <x v="11"/>
    <s v="08-01-02-006"/>
    <s v="08-01-02-006"/>
    <s v="Impuestos - Impuesto sobre vehículos automotores"/>
    <s v="IMPUESTO DE VEHÍCULOS"/>
    <n v="93161701"/>
    <s v="SOLICITUD DE INFORMACIÓN A LOS PROVEEDORES"/>
    <n v="2"/>
    <n v="3"/>
    <n v="10"/>
    <n v="1"/>
    <n v="6639550"/>
    <s v="GLOBAL"/>
    <s v="NO SOLICITADAS"/>
  </r>
  <r>
    <x v="11"/>
    <s v="08-01-02-006"/>
    <s v="08-01-02-006"/>
    <s v="Impuestos - Impuesto sobre vehículos automotores"/>
    <s v="IMPUESTOS JEFSA"/>
    <n v="93161601"/>
    <s v="SOLICITUD DE INFORMACIÓN A LOS PROVEEDORES"/>
    <n v="1"/>
    <n v="11"/>
    <n v="10"/>
    <n v="1"/>
    <n v="1800000"/>
    <s v="GLOBAL"/>
    <s v="NO SOLICITADAS"/>
  </r>
  <r>
    <x v="11"/>
    <s v="08-01-02-006"/>
    <s v="08-01-02-006"/>
    <s v="Impuestos - Impuesto sobre vehículos automotores"/>
    <s v="IMPUESTO VEHICULOS JIN 2021"/>
    <n v="55121801"/>
    <s v="SOLICITUD DE INFORMACIÓN A LOS PROVEEDORES"/>
    <n v="0"/>
    <n v="0"/>
    <n v="10"/>
    <n v="1"/>
    <n v="1200000"/>
    <s v="GLOBAL"/>
    <s v="NO SOLICITADAS"/>
  </r>
  <r>
    <x v="11"/>
    <s v="08-01-02-006"/>
    <s v="08-01-02-006"/>
    <s v="Impuestos - Impuesto sobre vehículos automotores"/>
    <s v="IMPUESTO VEHICULOS CNRP 2021"/>
    <n v="55121801"/>
    <s v="SOLICITUD DE INFORMACIÓN A LOS PROVEEDORES"/>
    <n v="4"/>
    <n v="1"/>
    <n v="10"/>
    <n v="1"/>
    <n v="200000"/>
    <s v="GLOBAL"/>
    <s v="NO SOLICITADAS"/>
  </r>
  <r>
    <x v="11"/>
    <s v="08-01-02-006"/>
    <s v="08-01-02-006"/>
    <s v="Impuestos - Impuesto sobre vehículos automotores"/>
    <s v="PAGO IMPUESTO SEMAFORIZACIÓN GACAR"/>
    <n v="0"/>
    <s v="SOLICITUD DE INFORMACIÓN A LOS PROVEEDORES"/>
    <n v="0"/>
    <n v="0"/>
    <n v="10"/>
    <n v="1"/>
    <n v="61000"/>
    <s v="GLOBAL"/>
    <s v="NO SOLICITADAS"/>
  </r>
  <r>
    <x v="11"/>
    <s v="08-03"/>
    <s v="08-03"/>
    <s v="Tasas y derechos administrativos"/>
    <s v="TASA UTILIZACIÓN DE AGUA - GACAS "/>
    <n v="93161504"/>
    <n v="0"/>
    <n v="0"/>
    <n v="0"/>
    <n v="10"/>
    <n v="1"/>
    <n v="814847"/>
    <s v="GLOBAL"/>
    <s v=""/>
  </r>
  <r>
    <x v="11"/>
    <s v="08-03"/>
    <s v="08-03"/>
    <s v="Tasas y derechos administrativos"/>
    <s v="PAGO ANUAL PERMISO CONSESION DE AGUA POTABLE UNIDAD - GACAR"/>
    <n v="83101503"/>
    <s v="CONTRATACIÓN DIRECTA"/>
    <n v="7"/>
    <n v="1"/>
    <n v="10"/>
    <n v="1"/>
    <n v="3820206"/>
    <s v="GLOBAL"/>
    <s v="NO SOLICITADAS"/>
  </r>
  <r>
    <x v="11"/>
    <s v="08-03"/>
    <s v="08-03"/>
    <s v="Tasas y derechos administrativos"/>
    <s v="PAGO ANUAL PERMISO DE VERTIMIENTO PTAR VILLAGULES GACAR"/>
    <n v="83101503"/>
    <s v="CONTRATACIÓN DIRECTA"/>
    <n v="7"/>
    <n v="1"/>
    <n v="10"/>
    <n v="1"/>
    <n v="763812"/>
    <s v="GLOBAL"/>
    <s v="NO SOLICITADAS"/>
  </r>
  <r>
    <x v="11"/>
    <s v="08-03"/>
    <s v="08-03"/>
    <s v="Tasas y derechos administrativos"/>
    <s v="PAGO ANUAL PERMISO DE VERTIMIENTO PTAR PAC - SAI RADAR GACAR"/>
    <n v="93151510"/>
    <s v="CONTRATACIÓN DIRECTA"/>
    <n v="7"/>
    <n v="1"/>
    <n v="10"/>
    <n v="1"/>
    <n v="381715"/>
    <s v="GLOBAL"/>
    <s v="NO SOLICITADAS"/>
  </r>
  <r>
    <x v="11"/>
    <s v="08-03"/>
    <s v="08-03"/>
    <s v="Tasas y derechos administrativos"/>
    <s v="PAGO CORPORACION AUTONOMA REGIONAL DE LA ORINOQUIA "/>
    <n v="93151510"/>
    <s v="CONTRATACIÓN DIRECTA"/>
    <n v="7"/>
    <n v="1"/>
    <n v="10"/>
    <n v="1"/>
    <n v="10000000"/>
    <s v="GLOBAL"/>
    <s v="NO SOLICITADAS"/>
  </r>
  <r>
    <x v="11"/>
    <s v="08-03"/>
    <s v="08-03"/>
    <s v="Tasas y derechos administrativos"/>
    <s v="PAGO CORPORACION AUTONOMA REGIONAL DE LA ORINOQUIA "/>
    <n v="93151510"/>
    <s v="CONTRATACIÓN DIRECTA"/>
    <n v="0"/>
    <n v="0"/>
    <n v="10"/>
    <n v="1"/>
    <n v="494824"/>
    <s v="GLOBAL"/>
    <s v="NO SOLICITADAS"/>
  </r>
  <r>
    <x v="11"/>
    <s v="08-03"/>
    <s v="08-03"/>
    <s v="Tasas y derechos administrativos"/>
    <s v="PAGO CORPORACION AUTONOMA REGIONAL DE LA ORINOQUIA "/>
    <n v="93151510"/>
    <s v="CONTRATACIÓN DIRECTA"/>
    <n v="0"/>
    <n v="0"/>
    <n v="10"/>
    <n v="1"/>
    <n v="121248"/>
    <s v="GLOBAL"/>
    <s v="NO SOLICITADAS"/>
  </r>
  <r>
    <x v="11"/>
    <s v="08-03"/>
    <s v="08-03"/>
    <s v="Tasas y derechos administrativos"/>
    <s v="PERMISOS AMBIENTALES CORPOAMAZONIA"/>
    <n v="80131801"/>
    <s v="CONTRATACIÓN DIRECTA"/>
    <n v="7"/>
    <n v="1"/>
    <n v="10"/>
    <n v="1"/>
    <n v="2285834"/>
    <s v="GLOBAL"/>
    <s v="NO SOLICITADAS"/>
  </r>
  <r>
    <x v="11"/>
    <s v="08-03"/>
    <s v="08-03"/>
    <s v="Tasas y derechos administrativos"/>
    <s v="SALDO CPA 229 PAGO ANUAL PERMISOS GACAR"/>
    <n v="0"/>
    <n v="0"/>
    <n v="0"/>
    <n v="0"/>
    <n v="10"/>
    <n v="1"/>
    <n v="35102"/>
    <s v="GLOBAL"/>
    <s v="NO SOLICITADAS"/>
  </r>
  <r>
    <x v="12"/>
    <s v="02-02-02-008-007"/>
    <s v="02-02-02-008-007-01-4"/>
    <s v="Adquisición de servicios - Servicios de mantenimiento y reparación de maquinaria y equipo de transporte"/>
    <s v="MANTENIMIENTO VEHICULOS INCLUYE MOTOS"/>
    <n v="78181500"/>
    <s v="SELECCIÓN ABREVIADA MENOR CUANTÍA"/>
    <n v="1"/>
    <n v="5"/>
    <n v="10"/>
    <n v="1"/>
    <n v="79999362"/>
    <s v="GLOBAL"/>
    <s v="SI APROBADAS"/>
  </r>
  <r>
    <x v="12"/>
    <s v="02-02-02-008-005"/>
    <s v="02-02-02-008-005-03"/>
    <s v="Adquisición de servicios - Servicios de limpieza"/>
    <s v="SERVICIO DE ASEO Y LIMPIEZA DE LAS INSTALACIONES DEL ESM "/>
    <n v="76111501"/>
    <s v="MÍNIMA CUANTÍA"/>
    <n v="1"/>
    <n v="6"/>
    <n v="10"/>
    <n v="1"/>
    <n v="31954234"/>
    <s v="GLOBAL"/>
    <s v="SI APROBADAS"/>
  </r>
  <r>
    <x v="12"/>
    <s v="02-02-02-008-005"/>
    <s v="02-02-02-008-005-03"/>
    <s v="Adquisición de servicios - Servicios de limpieza"/>
    <s v="SERVICIO DE ASEO Y LIMPIEZA DE LAS INSTALACIONES DEL ESM "/>
    <n v="76111501"/>
    <s v="MÍNIMA CUANTÍA"/>
    <n v="5"/>
    <n v="4"/>
    <n v="10"/>
    <n v="1"/>
    <n v="21584979"/>
    <s v="GLOBAL"/>
    <s v="NO SOLICITADAS"/>
  </r>
  <r>
    <x v="12"/>
    <s v="02-02-02-005-004"/>
    <s v="02-02-02-005-004-01-1"/>
    <s v="Adquisición de servicios - Servicios generales de construcción de edificaciones residenciales"/>
    <s v="MANTENIMIENTO VIVIENDA FISCAL Y BARRACAS"/>
    <n v="72101500"/>
    <s v="SELECCIÓN ABREVIADA MENOR CUANTÍA"/>
    <n v="4"/>
    <n v="4"/>
    <n v="16"/>
    <n v="1"/>
    <n v="87206704.870000005"/>
    <s v="GLOBAL"/>
    <s v="NO SOLICITADAS"/>
  </r>
  <r>
    <x v="12"/>
    <s v="02-02-02-009-002"/>
    <s v="02-02-02-009-002-01"/>
    <s v="Adquisición de servicios - Servicios de educación de la primera infancia y preescolar"/>
    <s v="SERVICIO DOCENTES GIMFA PREESCOLAR "/>
    <n v="86101710"/>
    <s v="CONTRATACIÓN DIRECTA"/>
    <n v="10"/>
    <n v="2"/>
    <n v="16"/>
    <n v="1"/>
    <n v="63000000"/>
    <s v="GLOBAL"/>
    <s v=""/>
  </r>
  <r>
    <x v="12"/>
    <s v="02-02-02-009-002"/>
    <s v="02-02-02-009-002-02"/>
    <s v="Adquisición de servicios - Servicios de enseñanza primaria"/>
    <s v="SERVICIO DOCENTES GIMFA PRIMARIA "/>
    <n v="86101710"/>
    <s v="CONTRATACIÓN DIRECTA"/>
    <n v="10"/>
    <n v="2"/>
    <n v="16"/>
    <n v="1"/>
    <n v="220500000"/>
    <s v="GLOBAL"/>
    <s v=""/>
  </r>
  <r>
    <x v="12"/>
    <s v="02-02-02-009-002"/>
    <s v="02-02-02-009-002-03"/>
    <s v="Adquisición de servicios - Servicios de educación secundaria"/>
    <s v="SERVICIO DOCENTES GIMFA SECUNDARIA "/>
    <n v="86101710"/>
    <s v="CONTRATACIÓN DIRECTA"/>
    <n v="10"/>
    <n v="2"/>
    <n v="16"/>
    <n v="1"/>
    <n v="292500000"/>
    <s v="GLOBAL"/>
    <s v=""/>
  </r>
  <r>
    <x v="12"/>
    <s v="02-02-02-005-004"/>
    <s v="02-02-02-005-004-02-5"/>
    <s v="Adquisición de servicios - Servicios generales de construcción de tuberías y cables locales, y obras conexas"/>
    <s v="SERVICIO DE OPERACIÓN, MANTENIMIENTO CORRECTIVO Y PREVENTIVO PTAP"/>
    <n v="83101506"/>
    <s v="MÍNIMA CUANTÍA"/>
    <n v="0"/>
    <n v="0"/>
    <n v="10"/>
    <n v="1"/>
    <n v="12600000"/>
    <s v="GLOBAL"/>
    <s v=""/>
  </r>
  <r>
    <x v="12"/>
    <s v="02-02-02-005-004"/>
    <s v="02-02-02-005-004-02-5"/>
    <s v="Adquisición de servicios - Servicios generales de construcción de tuberías y cables locales, y obras conexas"/>
    <s v="SERVICIO DE OPERACIÓN, MANTENIMIENTO CORRECTIVO Y PREVENTIVO PTAR"/>
    <n v="77121704"/>
    <s v="MÍNIMA CUANTÍA"/>
    <n v="1"/>
    <n v="3"/>
    <n v="16"/>
    <n v="1"/>
    <n v="24122000"/>
    <s v="GLOBAL"/>
    <s v="SI APROBADAS"/>
  </r>
  <r>
    <x v="12"/>
    <s v="02-02-02-005-004"/>
    <s v="02-02-02-005-004-02-5"/>
    <s v="Adquisición de servicios - Servicios generales de construcción de tuberías y cables locales, y obras conexas"/>
    <s v="SERVICIO DE OPERACIÓN, MANTENIMIENTO CORRECTIVO Y PREVENTIVO PTAR"/>
    <n v="77121704"/>
    <s v="MÍNIMA CUANTÍA"/>
    <n v="0"/>
    <n v="0"/>
    <n v="10"/>
    <n v="1"/>
    <n v="13590000"/>
    <s v="GLOBAL"/>
    <s v=""/>
  </r>
  <r>
    <x v="12"/>
    <s v="02-02-02-005-004"/>
    <s v="02-02-02-005-004-02-5"/>
    <s v="Adquisición de servicios - Servicios generales de construcción de tuberías y cables locales, y obras conexas"/>
    <s v="SERVICIO DE OPERACIÓN, MANTENIMIENTO PTAP"/>
    <n v="83101506"/>
    <s v="MÍNIMA CUANTÍA"/>
    <n v="1"/>
    <n v="3"/>
    <n v="16"/>
    <n v="1"/>
    <n v="20820000"/>
    <s v="GLOBAL"/>
    <s v="SI APROBADAS"/>
  </r>
  <r>
    <x v="12"/>
    <s v="02-02-01-003-004"/>
    <s v="02-02-01-003-004-01"/>
    <s v="Materiales y suministros - Químicos orgánicos básicos"/>
    <s v="ACETILENO"/>
    <n v="15111506"/>
    <s v="SELECCIÓN ABREVIADA MENOR CUANTÍA"/>
    <n v="12"/>
    <n v="11"/>
    <n v="10"/>
    <n v="1"/>
    <n v="269892"/>
    <s v="GLOBAL"/>
    <s v="NO SOLICITADAS"/>
  </r>
  <r>
    <x v="12"/>
    <s v="02-02-01-003-004"/>
    <s v="02-02-01-003-004-02"/>
    <s v="Materiales y suministros - Productos químicos inorgánicos básicos n. C. P."/>
    <s v="MEZCAL CO2 Y AR"/>
    <n v="12142100"/>
    <s v="SELECCIÓN ABREVIADA MENOR CUANTÍA"/>
    <n v="12"/>
    <n v="11"/>
    <n v="10"/>
    <n v="1"/>
    <n v="1247715"/>
    <s v="GLOBAL"/>
    <s v="SI APROBADAS"/>
  </r>
  <r>
    <x v="12"/>
    <s v="02-02-01-003-004"/>
    <s v="02-02-01-003-004-02"/>
    <s v="Materiales y suministros - Productos químicos inorgánicos básicos n. C. P."/>
    <s v="NITROGENO GASEOSO"/>
    <n v="12141903"/>
    <s v="SELECCIÓN ABREVIADA MENOR CUANTÍA"/>
    <n v="12"/>
    <n v="11"/>
    <n v="10"/>
    <n v="1"/>
    <n v="5831000"/>
    <s v="GLOBAL"/>
    <s v="SI APROBADAS"/>
  </r>
  <r>
    <x v="12"/>
    <s v="02-02-01-003-004"/>
    <s v="02-02-01-003-004-02"/>
    <s v="Materiales y suministros - Productos químicos inorgánicos básicos n. C. P."/>
    <s v="NITROGENO UAP"/>
    <n v="12141903"/>
    <s v="SELECCIÓN ABREVIADA MENOR CUANTÍA"/>
    <n v="12"/>
    <n v="11"/>
    <n v="10"/>
    <n v="1"/>
    <n v="1303050"/>
    <s v="GLOBAL"/>
    <s v="SI APROBADAS"/>
  </r>
  <r>
    <x v="12"/>
    <s v="02-02-01-003-004"/>
    <s v="02-02-01-003-004-02"/>
    <s v="Materiales y suministros - Productos químicos inorgánicos básicos n. C. P."/>
    <s v="OXIGENO"/>
    <n v="12141904"/>
    <s v="SELECCIÓN ABREVIADA MENOR CUANTÍA"/>
    <n v="4"/>
    <n v="3"/>
    <n v="10"/>
    <n v="1"/>
    <n v="44556694"/>
    <s v="METRO CUBICO"/>
    <s v="NO SOLICITADAS"/>
  </r>
  <r>
    <x v="12"/>
    <s v="02-02-02-006-004"/>
    <s v="02-02-02-006-004"/>
    <s v="Adquisición de servicios - Servicios de transporte de pasajeros"/>
    <s v="TIQUETES TERRESTRES"/>
    <n v="78111802"/>
    <s v="MÍNIMA CUANTÍA"/>
    <n v="4"/>
    <n v="4"/>
    <n v="10"/>
    <n v="1"/>
    <n v="25000000"/>
    <s v="GLOBAL"/>
    <s v="NO SOLICITADAS"/>
  </r>
  <r>
    <x v="12"/>
    <s v="02-02-02-008-005"/>
    <s v="02-02-02-008-005-03"/>
    <s v="Adquisición de servicios - Servicios de limpieza"/>
    <s v="SERVICIO DE ASEO INSTALACIONES GIMFA Y UNIDAD"/>
    <n v="76111501"/>
    <s v="SELECCIÓN ABREVIADA - ACUERDO MARCO"/>
    <n v="4"/>
    <n v="4"/>
    <n v="16"/>
    <n v="1"/>
    <n v="76021817.379999995"/>
    <s v="GLOBAL"/>
    <s v="NO SOLICITADAS"/>
  </r>
  <r>
    <x v="12"/>
    <s v="02-02-02-008-005"/>
    <s v="02-02-02-008-005-03"/>
    <s v="Adquisición de servicios - Servicios de limpieza"/>
    <s v="SERVICIO DE ASEO INSTALACIONES GIMFA Y UNIDAD"/>
    <n v="76111501"/>
    <s v="SELECCIÓN ABREVIADA - ACUERDO MARCO"/>
    <n v="4"/>
    <n v="4"/>
    <n v="10"/>
    <n v="1"/>
    <n v="10400000"/>
    <s v="GLOBAL"/>
    <s v="NO SOLICITADAS"/>
  </r>
  <r>
    <x v="12"/>
    <s v="02-02-02-008-005"/>
    <s v="02-02-02-008-005-03"/>
    <s v="Adquisición de servicios - Servicios de limpieza"/>
    <s v="SERVICIO DE ASEO INSTALACIONES GIMFA Y UNIDAD"/>
    <n v="76111501"/>
    <n v="0"/>
    <n v="0"/>
    <n v="0"/>
    <n v="16"/>
    <n v="1"/>
    <n v="43367422.539999999"/>
    <s v="GLOBAL"/>
    <s v=""/>
  </r>
  <r>
    <x v="12"/>
    <s v="02-02-02-008-003"/>
    <s v="02-02-02-008-003-04-4"/>
    <s v="Adquisición de servicios - Servicios de ensayo y análisis técnicos"/>
    <s v="ANALISIS FISICOQUIMICO Y MICROBIOLOGICO DE AGUA POTABLE Y PISCINAS"/>
    <n v="70171501"/>
    <s v="MÍNIMA CUANTÍA"/>
    <n v="1"/>
    <n v="12"/>
    <n v="16"/>
    <n v="1"/>
    <n v="20819050"/>
    <s v="GLOBAL"/>
    <s v="NO SOLICITADAS"/>
  </r>
  <r>
    <x v="12"/>
    <s v="02-02-02-006-008"/>
    <s v="02-02-02-006-008"/>
    <s v="Adquisición de servicios - Servicios postales y de mensajería"/>
    <s v="SERVICIO DE CORREO Y MENSAJERIA"/>
    <n v="78102200"/>
    <s v="CONTRATACIÓN DIRECTA"/>
    <n v="2"/>
    <n v="10"/>
    <n v="16"/>
    <n v="1"/>
    <n v="1979240"/>
    <s v="GLOBAL"/>
    <s v="NO SOLICITADAS"/>
  </r>
  <r>
    <x v="12"/>
    <s v="02-02-01-003-003"/>
    <s v="02-02-01-003-003-04"/>
    <s v="Materiales y suministros - Gas de petróleo y otros hidrocarburos gaseosos (excepto gas natural)"/>
    <s v="GAS PROPANO GLP"/>
    <n v="15111510"/>
    <s v="MÍNIMA CUANTÍA"/>
    <n v="1"/>
    <n v="12"/>
    <n v="10"/>
    <n v="67"/>
    <n v="6700000"/>
    <s v="UNIDAD"/>
    <s v="NO SOLICITADAS"/>
  </r>
  <r>
    <x v="12"/>
    <s v="02-02-01-003-003"/>
    <s v="02-02-01-003-003-04"/>
    <s v="Materiales y suministros - Gas de petróleo y otros hidrocarburos gaseosos (excepto gas natural)"/>
    <s v="GAS PROPANO GLP"/>
    <n v="15111510"/>
    <s v="MÍNIMA CUANTÍA"/>
    <n v="1"/>
    <n v="12"/>
    <n v="10"/>
    <n v="33"/>
    <n v="3300000"/>
    <s v="UNIDAD"/>
    <s v="NO SOLICITADAS"/>
  </r>
  <r>
    <x v="12"/>
    <s v="02-02-01-000-001"/>
    <s v="02-02-01-000-001-09"/>
    <s v="Materiales y suministros - Productos de forraje, fibras, plantas vivas, flores y capullos de flores, tabaco en rama y caucho natural"/>
    <s v="SUMINISTROS ARREGLOS FLORALES"/>
    <n v="10342200"/>
    <s v="MÍNIMA CUANTÍA"/>
    <n v="2"/>
    <n v="10"/>
    <n v="16"/>
    <n v="1"/>
    <n v="4000000"/>
    <s v="GLOBAL"/>
    <s v="NO SOLICITADAS"/>
  </r>
  <r>
    <x v="12"/>
    <s v="02-02-01-000-001"/>
    <s v="02-02-01-000-001-09"/>
    <s v="Materiales y suministros - Productos de forraje, fibras, plantas vivas, flores y capullos de flores, tabaco en rama y caucho natural"/>
    <s v="SUMINISTROS ARREGLOS FLORALES"/>
    <n v="10342200"/>
    <s v="MÍNIMA CUANTÍA"/>
    <n v="2"/>
    <n v="10"/>
    <n v="10"/>
    <n v="1"/>
    <n v="290000"/>
    <s v="GLOBAL"/>
    <s v="NO SOLICITADAS"/>
  </r>
  <r>
    <x v="12"/>
    <s v="02-02-02-008-003"/>
    <s v="02-02-02-008-003-05"/>
    <s v="Adquisición de servicios - Servicios veterinarios"/>
    <s v="SERVICIOS VETERINARIOS"/>
    <n v="85121500"/>
    <s v="MÍNIMA CUANTÍA"/>
    <n v="1"/>
    <n v="11"/>
    <n v="10"/>
    <n v="1"/>
    <n v="11826000"/>
    <s v="GLOBAL"/>
    <s v="NO SOLICITADAS"/>
  </r>
  <r>
    <x v="12"/>
    <s v="02-02-01-003-005"/>
    <s v="02-02-01-003-005-04"/>
    <s v="Materiales y suministros - Productos químicos n. C. P."/>
    <s v="VOLADORES DE POLVORA NEGRA "/>
    <n v="12131601"/>
    <s v="MÍNIMA CUANTÍA"/>
    <n v="2"/>
    <n v="10"/>
    <n v="10"/>
    <n v="505"/>
    <n v="12064449.869999999"/>
    <s v="DOCENA"/>
    <s v="NO SOLICITADAS"/>
  </r>
  <r>
    <x v="12"/>
    <s v="02-02-02-008-002"/>
    <s v="02-02-02-008-002-01"/>
    <s v="Adquisición de servicios - Servicios jurídicos"/>
    <s v="SERVICIOS PROFESIONAL ABOGADO DECON"/>
    <n v="80101500"/>
    <s v="CONTRATACIÓN DIRECTA"/>
    <n v="2"/>
    <n v="6"/>
    <n v="10"/>
    <n v="1"/>
    <n v="21439978.98"/>
    <s v="GLOBAL"/>
    <s v="NO SOLICITADAS"/>
  </r>
  <r>
    <x v="12"/>
    <s v="02-02-02-008-002"/>
    <s v="02-02-02-008-002-01"/>
    <s v="Adquisición de servicios - Servicios jurídicos"/>
    <s v="SERVICIOS PROFESIONAL ABOGADO DECON"/>
    <n v="80101500"/>
    <s v="CONTRATACIÓN DIRECTA"/>
    <n v="7"/>
    <n v="9"/>
    <n v="10"/>
    <n v="1"/>
    <n v="10719989.489999998"/>
    <s v="GLOBAL"/>
    <s v="NO SOLICITADAS"/>
  </r>
  <r>
    <x v="12"/>
    <s v="02-01-01-004-004"/>
    <s v="02-01-01-004-004-02"/>
    <s v="Activos fijos - Máquinas herramientas y sus partes, piezas y accesorios"/>
    <s v="CORTACETOS"/>
    <n v="27112039"/>
    <s v="MÍNIMA CUANTÍA"/>
    <n v="4"/>
    <n v="4"/>
    <n v="16"/>
    <n v="1"/>
    <n v="1677900"/>
    <s v="UNIDAD"/>
    <s v="NO SOLICITADAS"/>
  </r>
  <r>
    <x v="12"/>
    <s v="02-01-01-004-004"/>
    <s v="02-01-01-004-004-02"/>
    <s v="Activos fijos - Máquinas herramientas y sus partes, piezas y accesorios"/>
    <s v="SOPLADORA"/>
    <n v="27112021"/>
    <s v="MÍNIMA CUANTÍA"/>
    <n v="2"/>
    <n v="4"/>
    <n v="16"/>
    <n v="2"/>
    <n v="1832600"/>
    <s v="UNIDAD"/>
    <s v="NO SOLICITADAS"/>
  </r>
  <r>
    <x v="12"/>
    <s v="02-02-01-002-007"/>
    <s v="02-02-01-002-007"/>
    <s v="Materiales y suministros - Artículos textiles (excepto prendas de vestir)"/>
    <s v="ARNES PARA GUADAÑAS"/>
    <n v="46182306"/>
    <s v="MÍNIMA CUANTÍA"/>
    <n v="2"/>
    <n v="4"/>
    <n v="10"/>
    <n v="15"/>
    <n v="1071000"/>
    <s v="UNIDAD"/>
    <s v="NO SOLICITADAS"/>
  </r>
  <r>
    <x v="12"/>
    <s v="02-02-01-004-002"/>
    <s v="02-02-01-004-002"/>
    <s v="Materiales y suministros - Productos metálicos elaborados (excepto maquinaria y equipo)"/>
    <s v="MACHETES "/>
    <n v="27112001"/>
    <s v="MÍNIMA CUANTÍA"/>
    <n v="2"/>
    <n v="4"/>
    <n v="16"/>
    <n v="120"/>
    <n v="1782120"/>
    <s v="UNIDAD"/>
    <s v="NO SOLICITADAS"/>
  </r>
  <r>
    <x v="12"/>
    <s v="02-02-01-004-004"/>
    <s v="02-02-01-004-004-02"/>
    <s v="Materiales y suministros - Máquinas herramientas y sus partes, piezas y accesorios"/>
    <s v="GUADAÑAS"/>
    <n v="27112006"/>
    <s v="MÍNIMA CUANTÍA"/>
    <n v="2"/>
    <n v="4"/>
    <n v="16"/>
    <n v="5"/>
    <n v="8627500"/>
    <s v="UNIDAD"/>
    <s v="NO SOLICITADAS"/>
  </r>
  <r>
    <x v="12"/>
    <s v="02-02-02-008-007"/>
    <s v="02-02-02-008-007-01-5"/>
    <s v="Adquisición de servicios - Servicios de mantenimiento y reparación de otra maquinaria y otro equipo"/>
    <s v="MANTENIMIENTO EQUIPOS DE PODA MARCA TORO "/>
    <n v="72151800"/>
    <s v="CONTRATACIÓN DIRECTA"/>
    <n v="2"/>
    <n v="8"/>
    <n v="16"/>
    <n v="1"/>
    <n v="40000000"/>
    <s v="GLOBAL"/>
    <s v="NO SOLICITADAS"/>
  </r>
  <r>
    <x v="12"/>
    <s v="02-02-02-008-007"/>
    <s v="02-02-02-008-007-01-5"/>
    <s v="Adquisición de servicios - Servicios de mantenimiento y reparación de otra maquinaria y otro equipo"/>
    <s v="MANTENIMIENTO EQUIPOS DE PODA MARCA TORO "/>
    <n v="72151800"/>
    <s v="CONTRATACIÓN DIRECTA"/>
    <n v="2"/>
    <n v="8"/>
    <n v="10"/>
    <n v="1"/>
    <n v="9999040"/>
    <s v="GLOBAL"/>
    <s v="NO SOLICITADAS"/>
  </r>
  <r>
    <x v="12"/>
    <s v="02-02-02-008-007"/>
    <s v="02-02-02-008-007-01-5"/>
    <s v="Adquisición de servicios - Servicios de mantenimiento y reparación de otra maquinaria y otro equipo"/>
    <s v="MANTENIMIENTO SUBESTACION ELECTRICA CACOM-1"/>
    <n v="73152108"/>
    <s v="MÍNIMA CUANTÍA"/>
    <n v="2"/>
    <n v="4"/>
    <n v="16"/>
    <n v="1"/>
    <n v="37961359"/>
    <s v="GLOBAL"/>
    <s v="NO SOLICITADAS"/>
  </r>
  <r>
    <x v="12"/>
    <s v="02-02-01-003-004"/>
    <s v="02-02-01-003-004-02"/>
    <s v="Materiales y suministros - Productos químicos inorgánicos básicos n. C. P."/>
    <s v="CLARIFICADOR"/>
    <n v="41104213"/>
    <s v="MÍNIMA CUANTÍA"/>
    <n v="2"/>
    <n v="4"/>
    <n v="16"/>
    <n v="50"/>
    <n v="1130500"/>
    <s v="LITRO"/>
    <s v="NO SOLICITADAS"/>
  </r>
  <r>
    <x v="12"/>
    <s v="02-02-01-003-004"/>
    <s v="02-02-01-003-004-02"/>
    <s v="Materiales y suministros - Productos químicos inorgánicos básicos n. C. P."/>
    <s v="CLORO GRANULADO 68% "/>
    <n v="49241700"/>
    <s v="MÍNIMA CUANTÍA"/>
    <n v="2"/>
    <n v="4"/>
    <n v="16"/>
    <n v="810"/>
    <n v="9639000"/>
    <s v="KILOGRAMO"/>
    <s v="NO SOLICITADAS"/>
  </r>
  <r>
    <x v="12"/>
    <s v="02-02-01-003-004"/>
    <s v="02-02-01-003-004-02"/>
    <s v="Materiales y suministros - Productos químicos inorgánicos básicos n. C. P."/>
    <s v="CLORO GRANULADO 90% "/>
    <n v="49241700"/>
    <s v="MÍNIMA CUANTÍA"/>
    <n v="2"/>
    <n v="4"/>
    <n v="16"/>
    <n v="400"/>
    <n v="3808000"/>
    <s v="KILOGRAMO"/>
    <s v="NO SOLICITADAS"/>
  </r>
  <r>
    <x v="12"/>
    <s v="02-02-01-003-004"/>
    <s v="02-02-01-003-004-02"/>
    <s v="Materiales y suministros - Productos químicos inorgánicos básicos n. C. P."/>
    <s v="HIPOCLORITO DE SODIO"/>
    <n v="47131807"/>
    <s v="MÍNIMA CUANTÍA"/>
    <n v="2"/>
    <n v="4"/>
    <n v="16"/>
    <n v="275"/>
    <n v="2683450"/>
    <s v="GALON"/>
    <s v="NO SOLICITADAS"/>
  </r>
  <r>
    <x v="12"/>
    <s v="02-02-01-003-004"/>
    <s v="02-02-01-003-004-02"/>
    <s v="Materiales y suministros - Productos químicos inorgánicos básicos n. C. P."/>
    <s v="PIPETA CLORO GASEOSO"/>
    <n v="49241712"/>
    <s v="MÍNIMA CUANTÍA"/>
    <n v="2"/>
    <n v="4"/>
    <n v="16"/>
    <n v="6"/>
    <n v="4998000"/>
    <s v="KILOGRAMO"/>
    <s v="NO SOLICITADAS"/>
  </r>
  <r>
    <x v="12"/>
    <s v="02-02-01-003-004"/>
    <s v="02-02-01-003-004-02"/>
    <s v="Materiales y suministros - Productos químicos inorgánicos básicos n. C. P."/>
    <s v="POLICLORURO DE ALUMINIO"/>
    <n v="49241712"/>
    <s v="MÍNIMA CUANTÍA"/>
    <n v="2"/>
    <n v="4"/>
    <n v="16"/>
    <n v="2537"/>
    <n v="27171270"/>
    <s v="GALON"/>
    <s v="NO SOLICITADAS"/>
  </r>
  <r>
    <x v="12"/>
    <s v="02-02-01-003-005"/>
    <s v="02-02-01-003-005-04"/>
    <s v="Materiales y suministros - Productos químicos n. C. P."/>
    <s v="ALGUICIDA"/>
    <n v="49241700"/>
    <s v="MÍNIMA CUANTÍA"/>
    <n v="2"/>
    <n v="4"/>
    <n v="16"/>
    <n v="40"/>
    <n v="540000"/>
    <s v="LITRO"/>
    <s v="NO SOLICITADAS"/>
  </r>
  <r>
    <x v="12"/>
    <s v="02-02-02-008-007"/>
    <s v="02-02-02-008-007-01-5"/>
    <s v="Adquisición de servicios - Servicios de mantenimiento y reparación de otra maquinaria y otro equipo"/>
    <s v="MANTENIMIENTO  AIRES ACONDICIONADOS "/>
    <n v="72101511"/>
    <s v="MÍNIMA CUANTÍA"/>
    <n v="2"/>
    <n v="10"/>
    <n v="10"/>
    <n v="1"/>
    <n v="4500000"/>
    <s v="GLOBAL"/>
    <s v="NO SOLICITADAS"/>
  </r>
  <r>
    <x v="12"/>
    <s v="02-02-02-008-007"/>
    <s v="02-02-02-008-007-01-5"/>
    <s v="Adquisición de servicios - Servicios de mantenimiento y reparación de otra maquinaria y otro equipo"/>
    <s v="MANTENIMIENTO AIRES ACONDICIONADOS GRUCO-11"/>
    <n v="52131501"/>
    <s v="MÍNIMA CUANTÍA"/>
    <n v="4"/>
    <n v="4"/>
    <n v="10"/>
    <n v="1"/>
    <n v="10500000"/>
    <s v="GLOBAL"/>
    <s v="NO SOLICITADAS"/>
  </r>
  <r>
    <x v="12"/>
    <s v="02-02-02-008-007"/>
    <s v="02-02-02-008-007-01-5"/>
    <s v="Adquisición de servicios - Servicios de mantenimiento y reparación de otra maquinaria y otro equipo"/>
    <s v="MANTENIMIENTO AIRES ACONDICIONADOS GRUCO-11, ESDEF-114"/>
    <n v="72101511"/>
    <s v="MÍNIMA CUANTÍA"/>
    <n v="2"/>
    <n v="10"/>
    <n v="10"/>
    <n v="1"/>
    <n v="17000000"/>
    <s v="GLOBAL"/>
    <s v="NO SOLICITADAS"/>
  </r>
  <r>
    <x v="12"/>
    <s v="02-02-02-008-007"/>
    <s v="02-02-02-008-007-01-5"/>
    <s v="Adquisición de servicios - Servicios de mantenimiento y reparación de otra maquinaria y otro equipo"/>
    <s v="MANTENIMIENTO AIRES ACONDICIONADOS INDUSTRIALES TEATRO"/>
    <n v="72101511"/>
    <s v="MÍNIMA CUANTÍA"/>
    <n v="2"/>
    <n v="10"/>
    <n v="10"/>
    <n v="1"/>
    <n v="13000000"/>
    <s v="GLOBAL"/>
    <s v="NO SOLICITADAS"/>
  </r>
  <r>
    <x v="12"/>
    <s v="02-02-02-008-007"/>
    <s v="02-02-02-008-007-01-5"/>
    <s v="Adquisición de servicios - Servicios de mantenimiento y reparación de otra maquinaria y otro equipo"/>
    <s v="MANTENIMIENTO AIRES CONDICIONADOS DE LA UNIDAD"/>
    <n v="72101511"/>
    <s v="MÍNIMA CUANTÍA"/>
    <n v="4"/>
    <n v="4"/>
    <n v="10"/>
    <n v="1"/>
    <n v="39995750"/>
    <s v="GLOBAL"/>
    <s v="NO SOLICITADAS"/>
  </r>
  <r>
    <x v="12"/>
    <s v="02-02-02-008-005"/>
    <s v="02-02-02-008-005-03"/>
    <s v="Adquisición de servicios - Servicios de limpieza"/>
    <s v="SERVICIO DE FUMIGACIÓN "/>
    <n v="72102103"/>
    <s v="MÍNIMA CUANTÍA"/>
    <n v="2"/>
    <n v="8"/>
    <n v="16"/>
    <n v="1"/>
    <n v="4284000"/>
    <s v="GLOBAL"/>
    <s v="NO SOLICITADAS"/>
  </r>
  <r>
    <x v="12"/>
    <s v="02-02-02-009-004"/>
    <s v="02-02-02-009-004-03"/>
    <s v="Adquisición de servicios - Servicios de tratamiento y disposición de desechos"/>
    <s v="SERVICIO DE TRATAMIENTO DE RESIDUOS PELIGROSOS Y ESPECIALES"/>
    <n v="76122203"/>
    <s v="MÍNIMA CUANTÍA"/>
    <n v="2"/>
    <n v="8"/>
    <n v="10"/>
    <n v="1"/>
    <n v="15000000"/>
    <s v="GLOBAL"/>
    <s v="NO SOLICITADAS"/>
  </r>
  <r>
    <x v="12"/>
    <s v="02-02-02-009-004"/>
    <s v="02-02-02-009-004-03"/>
    <s v="Adquisición de servicios - Servicios de tratamiento y disposición de desechos"/>
    <s v="SERVICIO DE TRATAMIENTO DE RESIDUOS PELIGROSOS Y ESPECIALES"/>
    <n v="76122203"/>
    <s v="MÍNIMA CUANTÍA"/>
    <n v="2"/>
    <n v="8"/>
    <n v="16"/>
    <n v="1"/>
    <n v="1112992.8999999999"/>
    <s v="GLOBAL"/>
    <s v="NO SOLICITADAS"/>
  </r>
  <r>
    <x v="12"/>
    <s v="02-01-01-001-003"/>
    <s v="02-01-01-001-003-18"/>
    <s v="Activos fijos - Otras estructuras otras obras de ingeniería civil"/>
    <s v="ESTRUCTURA COLAPSADA ÁNGEL DE LOS ANDES"/>
    <n v="72121400"/>
    <s v="MÍNIMA CUANTÍA"/>
    <n v="2"/>
    <n v="4"/>
    <n v="10"/>
    <n v="1"/>
    <n v="25968686.91"/>
    <s v="GLOBAL"/>
    <s v="NO SOLICITADAS"/>
  </r>
  <r>
    <x v="12"/>
    <s v="02-01-01-003-008"/>
    <s v="02-01-01-003-008-01-4"/>
    <s v="Activos fijos - Otros muebles n. C. P."/>
    <s v="MEMBRANA ARQUITECTONICA"/>
    <n v="30241700"/>
    <s v="MÍNIMA CUANTÍA"/>
    <n v="2"/>
    <n v="4"/>
    <n v="10"/>
    <n v="1"/>
    <n v="22000000"/>
    <s v="UNIDAD"/>
    <s v="NO SOLICITADAS"/>
  </r>
  <r>
    <x v="12"/>
    <s v="02-01-01-003-008"/>
    <s v="02-01-01-003-008-04"/>
    <s v="Activos fijos - Artículos de deporte"/>
    <s v="MESA DE PING PONG"/>
    <n v="49181507"/>
    <s v="MÍNIMA CUANTÍA"/>
    <n v="2"/>
    <n v="6"/>
    <n v="10"/>
    <n v="1"/>
    <n v="1098750"/>
    <s v="UNIDAD"/>
    <s v="NO SOLICITADAS"/>
  </r>
  <r>
    <x v="12"/>
    <s v="02-01-01-003-008"/>
    <s v="02-01-01-003-008-04"/>
    <s v="Activos fijos - Artículos de deporte"/>
    <s v="PALO GIRATORIO BOXEO"/>
    <n v="49171600"/>
    <s v="MÍNIMA CUANTÍA"/>
    <n v="2"/>
    <n v="6"/>
    <n v="10"/>
    <n v="3"/>
    <n v="4240500"/>
    <s v="UNIDAD"/>
    <s v="NO SOLICITADAS"/>
  </r>
  <r>
    <x v="12"/>
    <s v="02-01-01-003-008"/>
    <s v="02-01-01-003-008-04"/>
    <s v="Activos fijos - Artículos de deporte"/>
    <s v="SACO DE BOXEO"/>
    <n v="49171602"/>
    <s v="MÍNIMA CUANTÍA"/>
    <n v="2"/>
    <n v="6"/>
    <n v="10"/>
    <n v="3"/>
    <n v="840000"/>
    <s v="UNIDAD"/>
    <s v="NO SOLICITADAS"/>
  </r>
  <r>
    <x v="12"/>
    <s v="02-01-01-004-009"/>
    <s v="02-01-01-004-009-09-2"/>
    <s v="Activos fijos - Bicicletas y sillones de ruedas para discapacitados"/>
    <s v="BICICLETAS "/>
    <n v="25161507"/>
    <s v="MÍNIMA CUANTÍA"/>
    <n v="2"/>
    <n v="6"/>
    <n v="10"/>
    <n v="5"/>
    <n v="3190000"/>
    <s v="UNIDAD"/>
    <s v="NO SOLICITADAS"/>
  </r>
  <r>
    <x v="12"/>
    <s v="02-02-01-002-007"/>
    <s v="02-02-01-002-007"/>
    <s v="Materiales y suministros - Artículos textiles (excepto prendas de vestir)"/>
    <s v="ARNES PARA TRABAJO EN ALTURAS, TORRES ELEVADAS SECTORES DE SEGURIDAD"/>
    <n v="46182306"/>
    <s v="MÍNIMA CUANTÍA"/>
    <n v="2"/>
    <n v="6"/>
    <n v="10"/>
    <n v="5"/>
    <n v="954820.3"/>
    <s v="UNIDAD"/>
    <s v="NO SOLICITADAS"/>
  </r>
  <r>
    <x v="12"/>
    <s v="02-02-01-002-007"/>
    <s v="02-02-01-002-007"/>
    <s v="Materiales y suministros - Artículos textiles (excepto prendas de vestir)"/>
    <s v="CHALECO"/>
    <n v="46181507"/>
    <s v="MÍNIMA CUANTÍA"/>
    <n v="2"/>
    <n v="6"/>
    <n v="10"/>
    <n v="13"/>
    <n v="275041.13"/>
    <s v="UNIDAD"/>
    <s v="NO SOLICITADAS"/>
  </r>
  <r>
    <x v="12"/>
    <s v="02-02-01-002-007"/>
    <s v="02-02-01-002-007"/>
    <s v="Materiales y suministros - Artículos textiles (excepto prendas de vestir)"/>
    <s v="CHALECOS SALVAVIDAS TACTICOS MULTIPROPOSITO "/>
    <n v="46161604"/>
    <s v="MÍNIMA CUANTÍA"/>
    <n v="2"/>
    <n v="6"/>
    <n v="10"/>
    <n v="20"/>
    <n v="1817439.4"/>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ARA MAQUNAS"/>
    <n v="15121520"/>
    <s v="MÍNIMA CUANTÍA"/>
    <n v="2"/>
    <n v="6"/>
    <n v="10"/>
    <n v="6"/>
    <n v="204000"/>
    <s v="UNIDAD"/>
    <s v="NO SOLICITADAS"/>
  </r>
  <r>
    <x v="12"/>
    <s v="02-02-01-003-006"/>
    <s v="02-02-01-003-006-09"/>
    <s v="Materiales y suministros - Otros productos plásticos"/>
    <s v="CONOS VIALES REFLECTIVOS "/>
    <n v="46161508"/>
    <s v="MÍNIMA CUANTÍA"/>
    <n v="2"/>
    <n v="6"/>
    <n v="10"/>
    <n v="50"/>
    <n v="2999454.5"/>
    <s v="UNIDAD"/>
    <s v="NO SOLICITADAS"/>
  </r>
  <r>
    <x v="12"/>
    <s v="02-02-01-003-006"/>
    <s v="02-02-01-003-006-09"/>
    <s v="Materiales y suministros - Otros productos plásticos"/>
    <s v="CONOS VIALES REFLECTIVOS "/>
    <n v="46161508"/>
    <s v="MÍNIMA CUANTÍA"/>
    <n v="2"/>
    <n v="6"/>
    <n v="10"/>
    <n v="20"/>
    <n v="1199781.7999999998"/>
    <s v="UNIDAD"/>
    <s v="NO SOLICITADAS"/>
  </r>
  <r>
    <x v="12"/>
    <s v="02-02-01-003-008"/>
    <s v="02-02-01-003-008-04"/>
    <s v="Materiales y suministros -Articulos Deportivos"/>
    <s v="BALON DE BALONCESTO "/>
    <n v="49161603"/>
    <s v="MÍNIMA CUANTÍA"/>
    <n v="2"/>
    <n v="6"/>
    <n v="10"/>
    <n v="2"/>
    <n v="155000"/>
    <s v="UNIDAD"/>
    <s v="NO SOLICITADAS"/>
  </r>
  <r>
    <x v="12"/>
    <s v="02-02-01-003-008"/>
    <s v="02-02-01-003-008-04"/>
    <s v="Materiales y suministros -Articulos Deportivos"/>
    <s v="BALON DE FUTBOL"/>
    <n v="49161504"/>
    <s v="MÍNIMA CUANTÍA"/>
    <n v="2"/>
    <n v="6"/>
    <n v="10"/>
    <n v="3"/>
    <n v="432000"/>
    <s v="UNIDAD"/>
    <s v="NO SOLICITADAS"/>
  </r>
  <r>
    <x v="12"/>
    <s v="02-02-01-003-008"/>
    <s v="02-02-01-003-008-04"/>
    <s v="Materiales y suministros -Articulos Deportivos"/>
    <s v="BALON DE MICROFUTBOL"/>
    <n v="49161505"/>
    <s v="MÍNIMA CUANTÍA"/>
    <n v="2"/>
    <n v="6"/>
    <n v="10"/>
    <n v="3"/>
    <n v="315600"/>
    <s v="UNIDAD"/>
    <s v="NO SOLICITADAS"/>
  </r>
  <r>
    <x v="12"/>
    <s v="02-02-01-003-008"/>
    <s v="02-02-01-003-008-04"/>
    <s v="Materiales y suministros -Articulos Deportivos"/>
    <s v="BALON DE VOLEIBOL"/>
    <n v="49161608"/>
    <s v="MÍNIMA CUANTÍA"/>
    <n v="2"/>
    <n v="6"/>
    <n v="10"/>
    <n v="3"/>
    <n v="325500"/>
    <s v="UNIDAD"/>
    <s v="NO SOLICITADAS"/>
  </r>
  <r>
    <x v="12"/>
    <s v="02-02-01-003-008"/>
    <s v="02-02-01-003-008-04"/>
    <s v="Materiales y suministros -Articulos Deportivos"/>
    <s v="BANDAS DE FUERZA"/>
    <n v="49221500"/>
    <s v="MÍNIMA CUANTÍA"/>
    <n v="2"/>
    <n v="6"/>
    <n v="10"/>
    <n v="2"/>
    <n v="43000"/>
    <s v="SET"/>
    <s v="NO SOLICITADAS"/>
  </r>
  <r>
    <x v="12"/>
    <s v="02-02-01-003-008"/>
    <s v="02-02-01-003-008-04"/>
    <s v="Materiales y suministros -Articulos Deportivos"/>
    <s v="BOLAS DE PING PONG"/>
    <n v="49181509"/>
    <s v="MÍNIMA CUANTÍA"/>
    <n v="2"/>
    <n v="6"/>
    <n v="10"/>
    <n v="4"/>
    <n v="74000"/>
    <s v="UNIDAD"/>
    <s v="NO SOLICITADAS"/>
  </r>
  <r>
    <x v="12"/>
    <s v="02-02-01-003-008"/>
    <s v="02-02-01-003-008-04"/>
    <s v="Materiales y suministros -Articulos Deportivos"/>
    <s v="COLCHONETA PROFESIONAL"/>
    <n v="49221500"/>
    <s v="MÍNIMA CUANTÍA"/>
    <n v="2"/>
    <n v="6"/>
    <n v="10"/>
    <n v="9"/>
    <n v="589500"/>
    <s v="UNIDAD"/>
    <s v="NO SOLICITADAS"/>
  </r>
  <r>
    <x v="12"/>
    <s v="02-02-01-003-008"/>
    <s v="02-02-01-003-008-04"/>
    <s v="Materiales y suministros -Articulos Deportivos"/>
    <s v="COLCHONETA PROFESIONAL PARA EJERCICIOS "/>
    <n v="49221500"/>
    <s v="MÍNIMA CUANTÍA"/>
    <n v="2"/>
    <n v="6"/>
    <n v="10"/>
    <n v="26"/>
    <n v="1703000"/>
    <s v="UNIDAD"/>
    <s v="NO SOLICITADAS"/>
  </r>
  <r>
    <x v="12"/>
    <s v="02-02-01-003-008"/>
    <s v="02-02-01-003-008-04"/>
    <s v="Materiales y suministros -Articulos Deportivos"/>
    <s v="CUERDA CROSSFIT"/>
    <n v="49221500"/>
    <s v="MÍNIMA CUANTÍA"/>
    <n v="2"/>
    <n v="6"/>
    <n v="10"/>
    <n v="5"/>
    <n v="1132500"/>
    <s v="UNIDAD"/>
    <s v="NO SOLICITADAS"/>
  </r>
  <r>
    <x v="12"/>
    <s v="02-02-01-003-008"/>
    <s v="02-02-01-003-008-04"/>
    <s v="Materiales y suministros -Articulos Deportivos"/>
    <s v="DISCO OLIMPICO DE 20 KG"/>
    <n v="49201600"/>
    <s v="MÍNIMA CUANTÍA"/>
    <n v="2"/>
    <n v="6"/>
    <n v="10"/>
    <n v="4"/>
    <n v="1006400"/>
    <s v="UNIDAD"/>
    <s v="NO SOLICITADAS"/>
  </r>
  <r>
    <x v="12"/>
    <s v="02-02-01-003-008"/>
    <s v="02-02-01-003-008-04"/>
    <s v="Materiales y suministros -Articulos Deportivos"/>
    <s v="DISCO OLIMPICO DE 25 LIBRAS"/>
    <n v="49201600"/>
    <s v="MÍNIMA CUANTÍA"/>
    <n v="2"/>
    <n v="6"/>
    <n v="10"/>
    <n v="4"/>
    <n v="758000"/>
    <s v="UNIDAD"/>
    <s v="NO SOLICITADAS"/>
  </r>
  <r>
    <x v="12"/>
    <s v="02-02-01-003-008"/>
    <s v="02-02-01-003-008-04"/>
    <s v="Materiales y suministros -Articulos Deportivos"/>
    <s v="ESPINILLERA CON EMPEINE"/>
    <n v="49221500"/>
    <s v="MÍNIMA CUANTÍA"/>
    <n v="2"/>
    <n v="6"/>
    <n v="10"/>
    <n v="15"/>
    <n v="847500"/>
    <s v="UNIDAD"/>
    <s v="NO SOLICITADAS"/>
  </r>
  <r>
    <x v="12"/>
    <s v="02-02-01-003-008"/>
    <s v="02-02-01-003-008-04"/>
    <s v="Materiales y suministros -Articulos Deportivos"/>
    <s v="GUANTES PACK ARTE MARCIALES &quot;ENTRENAMIENTO ARTES MARCIALES&quot;"/>
    <n v="49221500"/>
    <s v="MÍNIMA CUANTÍA"/>
    <n v="2"/>
    <n v="6"/>
    <n v="10"/>
    <n v="15"/>
    <n v="2137500"/>
    <s v="UNIDAD"/>
    <s v="NO SOLICITADAS"/>
  </r>
  <r>
    <x v="12"/>
    <s v="02-02-01-003-008"/>
    <s v="02-02-01-003-008-04"/>
    <s v="Materiales y suministros -Articulos Deportivos"/>
    <s v="MANCUERNA RUSA 10 KG"/>
    <n v="49201600"/>
    <s v="MÍNIMA CUANTÍA"/>
    <n v="2"/>
    <n v="6"/>
    <n v="10"/>
    <n v="2"/>
    <n v="246000"/>
    <s v="UNIDAD"/>
    <s v="NO SOLICITADAS"/>
  </r>
  <r>
    <x v="12"/>
    <s v="02-02-01-003-008"/>
    <s v="02-02-01-003-008-04"/>
    <s v="Materiales y suministros -Articulos Deportivos"/>
    <s v="MANCUERNA RUSA 20 KG"/>
    <n v="49201600"/>
    <s v="MÍNIMA CUANTÍA"/>
    <n v="2"/>
    <n v="6"/>
    <n v="10"/>
    <n v="2"/>
    <n v="506600"/>
    <s v="UNIDAD"/>
    <s v="NO SOLICITADAS"/>
  </r>
  <r>
    <x v="12"/>
    <s v="02-02-01-003-008"/>
    <s v="02-02-01-003-008-04"/>
    <s v="Materiales y suministros -Articulos Deportivos"/>
    <s v="MANOPLA ENTRENADOR &quot;GOLPEADORES DE MANO&quot;"/>
    <n v="49221500"/>
    <s v="MÍNIMA CUANTÍA"/>
    <n v="2"/>
    <n v="6"/>
    <n v="10"/>
    <n v="15"/>
    <n v="2025000"/>
    <s v="UNIDAD"/>
    <s v="NO SOLICITADAS"/>
  </r>
  <r>
    <x v="12"/>
    <s v="02-02-01-003-008"/>
    <s v="02-02-01-003-008-04"/>
    <s v="Materiales y suministros -Articulos Deportivos"/>
    <s v="PALETA ARTES MARCIALES"/>
    <n v="49221500"/>
    <s v="MÍNIMA CUANTÍA"/>
    <n v="2"/>
    <n v="6"/>
    <n v="10"/>
    <n v="15"/>
    <n v="1680750"/>
    <s v="UNIDAD"/>
    <s v="NO SOLICITADAS"/>
  </r>
  <r>
    <x v="12"/>
    <s v="02-02-01-003-008"/>
    <s v="02-02-01-003-008-04"/>
    <s v="Materiales y suministros -Articulos Deportivos"/>
    <s v="PAO GRANDE DE PIEL &quot;ESCUDO PARA ENTRENAMIENTO&quot;"/>
    <n v="49221500"/>
    <s v="MÍNIMA CUANTÍA"/>
    <n v="2"/>
    <n v="6"/>
    <n v="10"/>
    <n v="15"/>
    <n v="3847500"/>
    <s v="UNIDAD"/>
    <s v="NO SOLICITADAS"/>
  </r>
  <r>
    <x v="12"/>
    <s v="02-02-01-003-008"/>
    <s v="02-02-01-003-008-04"/>
    <s v="Materiales y suministros -Articulos Deportivos"/>
    <s v="PECHERA ARTES MARCIALES"/>
    <n v="49221500"/>
    <s v="MÍNIMA CUANTÍA"/>
    <n v="2"/>
    <n v="6"/>
    <n v="10"/>
    <n v="15"/>
    <n v="3138750"/>
    <s v="UNIDAD"/>
    <s v="NO SOLICITADAS"/>
  </r>
  <r>
    <x v="12"/>
    <s v="02-02-01-003-008"/>
    <s v="02-02-01-003-008-04"/>
    <s v="Materiales y suministros -Articulos Deportivos"/>
    <s v="PELOTAS DE TENIS"/>
    <n v="49161604"/>
    <s v="MÍNIMA CUANTÍA"/>
    <n v="2"/>
    <n v="6"/>
    <n v="10"/>
    <n v="6"/>
    <n v="174000"/>
    <s v="UNIDAD"/>
    <s v="NO SOLICITADAS"/>
  </r>
  <r>
    <x v="12"/>
    <s v="02-02-01-003-008"/>
    <s v="02-02-01-003-008-04"/>
    <s v="Materiales y suministros -Articulos Deportivos"/>
    <s v="PROTECTOR ANTEBRAZO"/>
    <n v="49221500"/>
    <s v="MÍNIMA CUANTÍA"/>
    <n v="2"/>
    <n v="6"/>
    <n v="10"/>
    <n v="15"/>
    <n v="1113750"/>
    <s v="UNIDAD"/>
    <s v="NO SOLICITADAS"/>
  </r>
  <r>
    <x v="12"/>
    <s v="02-02-01-003-008"/>
    <s v="02-02-01-003-008-04"/>
    <s v="Materiales y suministros -Articulos Deportivos"/>
    <s v="PROTECTOR GENITAL ARTE MARCIALES"/>
    <n v="49221500"/>
    <s v="MÍNIMA CUANTÍA"/>
    <n v="2"/>
    <n v="6"/>
    <n v="10"/>
    <n v="16"/>
    <n v="972000"/>
    <s v="UNIDAD"/>
    <s v="NO SOLICITADAS"/>
  </r>
  <r>
    <x v="12"/>
    <s v="02-02-01-003-008"/>
    <s v="02-02-01-003-008-04"/>
    <s v="Materiales y suministros -Articulos Deportivos"/>
    <s v="PROTECTOR GENITAL ARTE MARCIALES FEMENINO"/>
    <n v="49221500"/>
    <s v="MÍNIMA CUANTÍA"/>
    <n v="2"/>
    <n v="6"/>
    <n v="10"/>
    <n v="10"/>
    <n v="607500"/>
    <s v="UNIDAD"/>
    <s v="NO SOLICITADAS"/>
  </r>
  <r>
    <x v="12"/>
    <s v="02-02-01-003-008"/>
    <s v="02-02-01-003-008-04"/>
    <s v="Materiales y suministros -Articulos Deportivos"/>
    <s v="RAQUETAS DE PING PONG"/>
    <n v="49181508"/>
    <s v="MÍNIMA CUANTÍA"/>
    <n v="2"/>
    <n v="6"/>
    <n v="10"/>
    <n v="2"/>
    <n v="72100"/>
    <s v="PAR"/>
    <s v="NO SOLICITADAS"/>
  </r>
  <r>
    <x v="12"/>
    <s v="02-02-01-003-008"/>
    <s v="02-02-01-003-008-09"/>
    <s v="Materiales y suministros - Otros artículos manufacturados n. C. P."/>
    <s v="BALDOSA DE ESPUMA "/>
    <n v="49221500"/>
    <s v="MÍNIMA CUANTÍA"/>
    <n v="2"/>
    <n v="6"/>
    <n v="10"/>
    <n v="50"/>
    <n v="5267951.5"/>
    <s v="UNIDAD"/>
    <s v="NO SOLICITADAS"/>
  </r>
  <r>
    <x v="12"/>
    <s v="02-02-01-003-008"/>
    <s v="02-02-01-003-008-09"/>
    <s v="Materiales y suministros - Otros artículos manufacturados n. C. P."/>
    <s v="CASCO"/>
    <n v="46181701"/>
    <s v="MÍNIMA CUANTÍA"/>
    <n v="2"/>
    <n v="6"/>
    <n v="10"/>
    <n v="5"/>
    <n v="526795.15"/>
    <s v="UNIDAD"/>
    <s v="NO SOLICITADAS"/>
  </r>
  <r>
    <x v="12"/>
    <s v="02-02-01-003-008"/>
    <s v="02-02-01-003-008-09"/>
    <s v="Materiales y suministros - Otros artículos manufacturados n. C. P."/>
    <s v="EQUIPO DE PROTECCION MOTORIZADA RODILLERAS CODERAS PECHERAS)"/>
    <n v="46181500"/>
    <s v="MÍNIMA CUANTÍA"/>
    <n v="2"/>
    <n v="6"/>
    <n v="10"/>
    <n v="12"/>
    <n v="790198.08"/>
    <s v="KIT"/>
    <s v="NO SOLICITADAS"/>
  </r>
  <r>
    <x v="12"/>
    <s v="02-02-01-003-008"/>
    <s v="02-02-01-003-008-09"/>
    <s v="Materiales y suministros - Otros artículos manufacturados n. C. P."/>
    <s v="LUZ DELANTERA"/>
    <n v="25172908"/>
    <s v="MÍNIMA CUANTÍA"/>
    <n v="2"/>
    <n v="6"/>
    <n v="10"/>
    <n v="5"/>
    <n v="395097.85000000003"/>
    <s v="UNIDAD"/>
    <s v="NO SOLICITADAS"/>
  </r>
  <r>
    <x v="12"/>
    <s v="02-02-01-003-008"/>
    <s v="02-02-01-003-008-09"/>
    <s v="Materiales y suministros - Otros artículos manufacturados n. C. P."/>
    <s v="LUZ TRASERA"/>
    <n v="25172906"/>
    <s v="MÍNIMA CUANTÍA"/>
    <n v="2"/>
    <n v="6"/>
    <n v="10"/>
    <n v="5"/>
    <n v="100346.75"/>
    <s v="UNIDAD"/>
    <s v="NO SOLICITADAS"/>
  </r>
  <r>
    <x v="12"/>
    <s v="02-02-01-004-003"/>
    <s v="02-02-01-004-003-02"/>
    <s v="Materiales y suministros - Bombas, compresores, motores de fuerza hidráulica y motores de potencia neumática y válvulas y sus partes y piezas"/>
    <s v="BOMBA PARA INFLAR BALONES"/>
    <n v="49221515"/>
    <s v="MÍNIMA CUANTÍA"/>
    <n v="2"/>
    <n v="6"/>
    <n v="10"/>
    <n v="2"/>
    <n v="59400"/>
    <s v="UNIDAD"/>
    <s v="NO SOLICITADAS"/>
  </r>
  <r>
    <x v="12"/>
    <s v="02-02-02-008-003"/>
    <s v="02-02-02-008-003-08"/>
    <s v="Adquisición de servicios - Servicios fotográficos y servicios de revelado fotográfico"/>
    <s v="SERVICIO DE FOTOGRAFIA Y REVELADO FOTOGRÁFICO"/>
    <n v="60121011"/>
    <s v="MÍNIMA CUANTÍA"/>
    <n v="2"/>
    <n v="11"/>
    <n v="10"/>
    <n v="1"/>
    <n v="5600000"/>
    <s v="GLOBAL"/>
    <s v="NO SOLICITADAS"/>
  </r>
  <r>
    <x v="12"/>
    <s v="02-02-01-003-002"/>
    <s v="02-02-01-003-002-06"/>
    <s v="Materiales y suministros - Sellos, chequeras, billetes de banco, títulos de acciones, catálogos y folletos, material para anuncios publicitarios y otros materiales impresos"/>
    <s v="PRUEBAS DE DIAGNOSTICO CLÍNICO "/>
    <n v="42182304"/>
    <s v="MÍNIMA CUANTÍA"/>
    <n v="2"/>
    <n v="4"/>
    <n v="10"/>
    <n v="1"/>
    <n v="3186700"/>
    <s v="UNIDAD"/>
    <s v="NO SOLICITADAS"/>
  </r>
  <r>
    <x v="12"/>
    <s v="02-02-01-003-002"/>
    <s v="02-02-01-003-002-01"/>
    <s v="Materiales y suministros - Pasta de papel, papel y cartón"/>
    <s v="CAJAS PARA ARCHIVO REFERENCIA X-200 MEMBRETEADA "/>
    <n v="24121503"/>
    <s v="MÍNIMA CUANTÍA"/>
    <n v="2"/>
    <n v="4"/>
    <n v="10"/>
    <n v="700"/>
    <n v="1505000"/>
    <s v="UNIDAD"/>
    <s v="NO SOLICITADAS"/>
  </r>
  <r>
    <x v="12"/>
    <s v="02-02-01-003-002"/>
    <s v="02-02-01-003-002-01"/>
    <s v="Materiales y suministros - Pasta de papel, papel y cartón"/>
    <s v="CARPETAS TIPO CUATRO ALETAS BLANCAS ROTULADA"/>
    <n v="44122003"/>
    <s v="MÍNIMA CUANTÍA"/>
    <n v="2"/>
    <n v="4"/>
    <n v="10"/>
    <n v="2500"/>
    <n v="3125000"/>
    <s v="UNIDAD"/>
    <s v="NO SOLICITADAS"/>
  </r>
  <r>
    <x v="12"/>
    <s v="02-02-01-003-002"/>
    <s v="02-02-01-003-002-01"/>
    <s v="Materiales y suministros - Pasta de papel, papel y cartón"/>
    <s v="PAPEL FOTOCOPIA 75G CARTA 1 RESMA"/>
    <n v="14111506"/>
    <s v="MÍNIMA CUANTÍA"/>
    <n v="2"/>
    <n v="4"/>
    <n v="10"/>
    <n v="60"/>
    <n v="507000"/>
    <s v="UNIDAD"/>
    <s v="NO SOLICITADAS"/>
  </r>
  <r>
    <x v="12"/>
    <s v="02-02-01-003-002"/>
    <s v="02-02-01-003-002-01"/>
    <s v="Materiales y suministros - Pasta de papel, papel y cartón"/>
    <s v="PAPEL FOTOCOPIA 75G CARTA 1 RESMA"/>
    <n v="14111506"/>
    <s v="MÍNIMA CUANTÍA"/>
    <n v="2"/>
    <n v="4"/>
    <n v="10"/>
    <n v="940"/>
    <n v="7943000"/>
    <s v="UNIDAD"/>
    <s v="NO SOLICITADAS"/>
  </r>
  <r>
    <x v="12"/>
    <s v="02-02-01-003-002"/>
    <s v="02-02-01-003-002-01"/>
    <s v="Materiales y suministros - Pasta de papel, papel y cartón"/>
    <s v="PAPEL FOTOCOPIA 75G OFICIO 1 RESMA"/>
    <n v="14111506"/>
    <s v="MÍNIMA CUANTÍA"/>
    <n v="2"/>
    <n v="4"/>
    <n v="10"/>
    <n v="58"/>
    <n v="588700"/>
    <s v="UNIDAD"/>
    <s v="NO SOLICITADAS"/>
  </r>
  <r>
    <x v="12"/>
    <s v="02-02-01-003-002"/>
    <s v="02-02-01-003-002-01"/>
    <s v="Materiales y suministros - Pasta de papel, papel y cartón"/>
    <s v="PAPEL FOTOCOPIA 75G OFICIO 1 RESMA"/>
    <n v="14111506"/>
    <s v="MÍNIMA CUANTÍA"/>
    <n v="2"/>
    <n v="4"/>
    <n v="10"/>
    <n v="742"/>
    <n v="7531300"/>
    <s v="UNIDAD"/>
    <s v="NO SOLICITADAS"/>
  </r>
  <r>
    <x v="12"/>
    <s v="02-02-01-003-002"/>
    <s v="02-02-01-003-002-01"/>
    <s v="Materiales y suministros - Pasta de papel, papel y cartón"/>
    <s v="SOBRE DE MANILA CARTA 22.5X29 ECOLOGICO"/>
    <n v="44121503"/>
    <s v="MÍNIMA CUANTÍA"/>
    <n v="2"/>
    <n v="4"/>
    <n v="10"/>
    <n v="500"/>
    <n v="37500"/>
    <s v="UNIDAD"/>
    <s v="NO SOLICITADAS"/>
  </r>
  <r>
    <x v="12"/>
    <s v="02-02-01-003-002"/>
    <s v="02-02-01-003-002-01"/>
    <s v="Materiales y suministros - Pasta de papel, papel y cartón"/>
    <s v="SOBRE DE MANILA EXTRA OFICIO PAQUETE X 50"/>
    <n v="44121503"/>
    <s v="MÍNIMA CUANTÍA"/>
    <n v="2"/>
    <n v="4"/>
    <n v="10"/>
    <n v="200"/>
    <n v="20000"/>
    <s v="UNIDAD"/>
    <s v="NO SOLICITADAS"/>
  </r>
  <r>
    <x v="12"/>
    <s v="02-02-01-003-002"/>
    <s v="02-02-01-003-002-01"/>
    <s v="Materiales y suministros - Pasta de papel, papel y cartón"/>
    <s v="SOBRE DE MANILA OFICIO 25X35 ECOLOGICO"/>
    <n v="44121503"/>
    <s v="MÍNIMA CUANTÍA"/>
    <n v="2"/>
    <n v="4"/>
    <n v="10"/>
    <n v="500"/>
    <n v="42500"/>
    <s v="UNIDAD"/>
    <s v="NO SOLICITADAS"/>
  </r>
  <r>
    <x v="12"/>
    <s v="02-01-01-003-008"/>
    <s v="02-01-01-003-008-01-1"/>
    <s v="Activos fijos - Asientos"/>
    <s v="SILLA CON BRAZOS"/>
    <n v="56112100"/>
    <s v="SELECCIÓN ABREVIADA SUBASTA INVERSA (NO DISPONIBLE)"/>
    <n v="3"/>
    <n v="6"/>
    <n v="10"/>
    <n v="35"/>
    <n v="10525327.75"/>
    <s v="UNIDAD"/>
    <s v="NO SOLICITADAS"/>
  </r>
  <r>
    <x v="12"/>
    <s v="02-01-01-003-008"/>
    <s v="02-01-01-003-008-01-1"/>
    <s v="Activos fijos - Asientos"/>
    <s v="SILLA EJECUTIVA"/>
    <n v="56112100"/>
    <s v="SELECCIÓN ABREVIADA SUBASTA INVERSA (NO DISPONIBLE)"/>
    <n v="3"/>
    <n v="6"/>
    <n v="10"/>
    <n v="8"/>
    <n v="3150438.32"/>
    <s v="UNIDAD"/>
    <s v="NO SOLICITADAS"/>
  </r>
  <r>
    <x v="12"/>
    <s v="02-01-01-003-008"/>
    <s v="02-01-01-003-008-01-1"/>
    <s v="Activos fijos - Asientos"/>
    <s v="SILLA GERENCIAL "/>
    <n v="56112100"/>
    <s v="SELECCIÓN ABREVIADA SUBASTA INVERSA (NO DISPONIBLE)"/>
    <n v="3"/>
    <n v="6"/>
    <n v="10"/>
    <n v="1"/>
    <n v="930811.38"/>
    <s v="UNIDAD"/>
    <s v="NO SOLICITADAS"/>
  </r>
  <r>
    <x v="12"/>
    <s v="02-01-01-003-008"/>
    <s v="02-01-01-003-008-01-1"/>
    <s v="Activos fijos - Asientos"/>
    <s v="SILLA UNIVERSITARIA TAPIZADA CON BRAZO ABATIBLE"/>
    <n v="56121502"/>
    <s v="SELECCIÓN ABREVIADA SUBASTA INVERSA (NO DISPONIBLE)"/>
    <n v="3"/>
    <n v="6"/>
    <n v="10"/>
    <n v="70"/>
    <n v="12530151.200000001"/>
    <s v="UNIDAD"/>
    <s v="NO SOLICITADAS"/>
  </r>
  <r>
    <x v="12"/>
    <s v="02-01-01-003-008"/>
    <s v="02-01-01-003-008-01-1"/>
    <s v="Activos fijos - Asientos"/>
    <s v="SILLAS AULA"/>
    <n v="56121502"/>
    <s v="SELECCIÓN ABREVIADA SUBASTA INVERSA (NO DISPONIBLE)"/>
    <n v="3"/>
    <n v="6"/>
    <n v="10"/>
    <n v="19"/>
    <n v="3469061.8000000003"/>
    <s v="UNIDAD"/>
    <s v="NO SOLICITADAS"/>
  </r>
  <r>
    <x v="12"/>
    <s v="02-01-01-003-008"/>
    <s v="02-01-01-003-008-01-2"/>
    <s v="Activos fijos - Muebles, del tipo utilizado en oficinas"/>
    <s v="ARCHIVADOR"/>
    <n v="56101708"/>
    <s v="SELECCIÓN ABREVIADA SUBASTA INVERSA (NO DISPONIBLE)"/>
    <n v="3"/>
    <n v="6"/>
    <n v="10"/>
    <n v="1"/>
    <n v="714576.71"/>
    <s v="UNIDAD"/>
    <s v="NO SOLICITADAS"/>
  </r>
  <r>
    <x v="12"/>
    <s v="02-01-01-003-008"/>
    <s v="02-01-01-003-008-01-2"/>
    <s v="Activos fijos - Muebles, del tipo utilizado en oficinas"/>
    <s v="ESCRITORIO EN L CON ARCHIVADOR"/>
    <n v="56101703"/>
    <s v="SELECCIÓN ABREVIADA SUBASTA INVERSA (NO DISPONIBLE)"/>
    <n v="3"/>
    <n v="6"/>
    <n v="10"/>
    <n v="9"/>
    <n v="9021710.25"/>
    <s v="UNIDAD"/>
    <s v="NO SOLICITADAS"/>
  </r>
  <r>
    <x v="12"/>
    <s v="02-01-01-003-008"/>
    <s v="02-01-01-003-008-01-2"/>
    <s v="Activos fijos - Muebles, del tipo utilizado en oficinas"/>
    <s v="ESCRITORIO EN L CON ARCHIVADOR"/>
    <n v="56101703"/>
    <s v="SELECCIÓN ABREVIADA SUBASTA INVERSA (NO DISPONIBLE)"/>
    <n v="3"/>
    <n v="6"/>
    <n v="10"/>
    <n v="1"/>
    <n v="1432017.51"/>
    <s v="UNIDAD"/>
    <s v="NO SOLICITADAS"/>
  </r>
  <r>
    <x v="12"/>
    <s v="02-01-01-003-008"/>
    <s v="02-01-01-003-008-01-2"/>
    <s v="Activos fijos - Muebles, del tipo utilizado en oficinas"/>
    <s v="ESCRITORIOS ACRILICO BLANCO"/>
    <n v="56101703"/>
    <s v="SELECCIÓN ABREVIADA SUBASTA INVERSA (NO DISPONIBLE)"/>
    <n v="3"/>
    <n v="6"/>
    <n v="10"/>
    <n v="10"/>
    <n v="2577631.2999999998"/>
    <s v="UNIDAD"/>
    <s v="NO SOLICITADAS"/>
  </r>
  <r>
    <x v="12"/>
    <s v="02-01-01-003-008"/>
    <s v="02-01-01-003-008-01-2"/>
    <s v="Activos fijos - Muebles, del tipo utilizado en oficinas"/>
    <s v="GABINETES ALTO Y BAJO"/>
    <n v="56101530"/>
    <s v="SELECCIÓN ABREVIADA SUBASTA INVERSA (NO DISPONIBLE)"/>
    <n v="3"/>
    <n v="6"/>
    <n v="10"/>
    <n v="1"/>
    <n v="773289.44"/>
    <s v="JUEGO"/>
    <s v="NO SOLICITADAS"/>
  </r>
  <r>
    <x v="12"/>
    <s v="02-01-01-003-008"/>
    <s v="02-01-01-003-008-01-2"/>
    <s v="Activos fijos - Muebles, del tipo utilizado en oficinas"/>
    <s v="MESA DE JUNTAS"/>
    <n v="56101519"/>
    <s v="SELECCIÓN ABREVIADA SUBASTA INVERSA (NO DISPONIBLE)"/>
    <n v="3"/>
    <n v="6"/>
    <n v="10"/>
    <n v="1"/>
    <n v="930811.38"/>
    <s v="UNIDAD"/>
    <s v="NO SOLICITADAS"/>
  </r>
  <r>
    <x v="12"/>
    <s v="02-01-01-003-008"/>
    <s v="02-01-01-003-008-01-2"/>
    <s v="Activos fijos - Muebles, del tipo utilizado en oficinas"/>
    <s v="MESA RECTANGUAR "/>
    <n v="56101519"/>
    <s v="SELECCIÓN ABREVIADA SUBASTA INVERSA (NO DISPONIBLE)"/>
    <n v="3"/>
    <n v="6"/>
    <n v="10"/>
    <n v="2"/>
    <n v="12731924.699999999"/>
    <s v="UNIDAD"/>
    <s v="NO SOLICITADAS"/>
  </r>
  <r>
    <x v="12"/>
    <s v="02-01-01-003-008"/>
    <s v="02-01-01-003-008-01-2"/>
    <s v="Activos fijos - Muebles, del tipo utilizado en oficinas"/>
    <s v="MUEBLE DE ALMACENAMIENTO BAJO "/>
    <n v="45111500"/>
    <s v="SELECCIÓN ABREVIADA SUBASTA INVERSA (NO DISPONIBLE)"/>
    <n v="3"/>
    <n v="6"/>
    <n v="10"/>
    <n v="1"/>
    <n v="801929.78"/>
    <s v="UNIDAD"/>
    <s v="NO SOLICITADAS"/>
  </r>
  <r>
    <x v="12"/>
    <s v="02-01-01-003-008"/>
    <s v="02-01-01-003-008-01-4"/>
    <s v="Activos fijos - Otros muebles n. C. P."/>
    <s v="ATRIL CONÍFERO "/>
    <n v="45111500"/>
    <s v="SELECCIÓN ABREVIADA SUBASTA INVERSA (NO DISPONIBLE)"/>
    <n v="3"/>
    <n v="6"/>
    <n v="10"/>
    <n v="1"/>
    <n v="1575219.27"/>
    <s v="UNIDAD"/>
    <s v="NO SOLICITADAS"/>
  </r>
  <r>
    <x v="12"/>
    <s v="02-01-01-003-008"/>
    <s v="02-01-01-003-008-01-4"/>
    <s v="Activos fijos - Otros muebles n. C. P."/>
    <s v="ATRIL RECTANGULAR SENCILLO EN MADERA"/>
    <n v="56101700"/>
    <s v="SELECCIÓN ABREVIADA SUBASTA INVERSA (NO DISPONIBLE)"/>
    <n v="3"/>
    <n v="6"/>
    <n v="10"/>
    <n v="1"/>
    <n v="830570.15"/>
    <s v="UNIDAD"/>
    <s v="NO SOLICITADAS"/>
  </r>
  <r>
    <x v="12"/>
    <s v="02-01-01-003-008"/>
    <s v="02-01-01-003-008-01-4"/>
    <s v="Activos fijos - Otros muebles n. C. P."/>
    <s v="CAJA FUERTE -ARCHIVERO CON 4 GAVINETES."/>
    <n v="46171506"/>
    <s v="SELECCIÓN ABREVIADA SUBASTA INVERSA (NO DISPONIBLE)"/>
    <n v="3"/>
    <n v="6"/>
    <n v="10"/>
    <n v="2"/>
    <n v="7604013.0999999996"/>
    <s v="UNIDAD"/>
    <s v="NO SOLICITADAS"/>
  </r>
  <r>
    <x v="12"/>
    <s v="02-01-01-003-008"/>
    <s v="02-01-01-003-008-01-4"/>
    <s v="Activos fijos - Otros muebles n. C. P."/>
    <s v="LOCKER DE 6 PUESTOS DE 2 CUERPOS"/>
    <n v="56101520"/>
    <s v="SELECCIÓN ABREVIADA SUBASTA INVERSA (NO DISPONIBLE)"/>
    <n v="3"/>
    <n v="6"/>
    <n v="10"/>
    <n v="2"/>
    <n v="1152774.06"/>
    <s v="UNIDAD"/>
    <s v="NO SOLICITADAS"/>
  </r>
  <r>
    <x v="12"/>
    <s v="02-01-01-003-008"/>
    <s v="02-01-01-003-008-01-4"/>
    <s v="Activos fijos - Otros muebles n. C. P."/>
    <s v="PERCHERO BOLSAS DE VUELO"/>
    <n v="56101500"/>
    <s v="SELECCIÓN ABREVIADA SUBASTA INVERSA (NO DISPONIBLE)"/>
    <n v="3"/>
    <n v="6"/>
    <n v="10"/>
    <n v="1"/>
    <n v="465405.67"/>
    <s v="UNIDAD"/>
    <s v="NO SOLICITADAS"/>
  </r>
  <r>
    <x v="12"/>
    <s v="02-01-01-004-003"/>
    <s v="02-01-01-004-003-09"/>
    <s v="Activos fijos - Otras máquinas para usos generales y sus partes y piezas"/>
    <s v="DISPENSADOR DE AGUA"/>
    <n v="48101716"/>
    <s v="SELECCIÓN ABREVIADA SUBASTA INVERSA (NO DISPONIBLE)"/>
    <n v="3"/>
    <n v="6"/>
    <n v="10"/>
    <n v="1"/>
    <n v="960400"/>
    <s v="UNIDAD"/>
    <s v="NO SOLICITADAS"/>
  </r>
  <r>
    <x v="12"/>
    <s v="02-01-01-004-004"/>
    <s v="02-01-01-004-004-08"/>
    <s v="Activos fijos - Aparatos de uso doméstico y sus partes y piezas"/>
    <s v="LAVADORA"/>
    <n v="47111502"/>
    <s v="SELECCIÓN ABREVIADA SUBASTA INVERSA (NO DISPONIBLE)"/>
    <n v="3"/>
    <n v="6"/>
    <n v="10"/>
    <n v="2"/>
    <n v="7438200"/>
    <s v="UNIDAD"/>
    <s v="NO SOLICITADAS"/>
  </r>
  <r>
    <x v="12"/>
    <s v="02-01-01-004-004"/>
    <s v="02-01-01-004-004-08"/>
    <s v="Activos fijos - Aparatos de uso doméstico y sus partes y piezas"/>
    <s v="NEVERA"/>
    <n v="52141501"/>
    <s v="SELECCIÓN ABREVIADA SUBASTA INVERSA (NO DISPONIBLE)"/>
    <n v="3"/>
    <n v="6"/>
    <n v="10"/>
    <n v="1"/>
    <n v="2842000"/>
    <s v="UNIDAD"/>
    <s v="NO SOLICITADAS"/>
  </r>
  <r>
    <x v="12"/>
    <s v="02-01-01-004-004"/>
    <s v="02-01-01-004-004-08"/>
    <s v="Activos fijos - Aparatos de uso doméstico y sus partes y piezas"/>
    <s v="NEVERA CONGELADOR"/>
    <n v="24131601"/>
    <s v="SELECCIÓN ABREVIADA SUBASTA INVERSA (NO DISPONIBLE)"/>
    <n v="3"/>
    <n v="6"/>
    <n v="10"/>
    <n v="2"/>
    <n v="2548000"/>
    <s v="UNIDAD"/>
    <s v="NO SOLICITADAS"/>
  </r>
  <r>
    <x v="12"/>
    <s v="02-01-01-004-004"/>
    <s v="02-01-01-004-004-08"/>
    <s v="Activos fijos - Aparatos de uso doméstico y sus partes y piezas"/>
    <s v="SECADORA"/>
    <n v="47111503"/>
    <s v="SELECCIÓN ABREVIADA SUBASTA INVERSA (NO DISPONIBLE)"/>
    <n v="3"/>
    <n v="6"/>
    <n v="10"/>
    <n v="2"/>
    <n v="7252000"/>
    <s v="UNIDAD"/>
    <s v="NO SOLICITADAS"/>
  </r>
  <r>
    <x v="12"/>
    <s v="02-01-01-004-004"/>
    <s v="02-01-01-004-004-08"/>
    <s v="Activos fijos - Aparatos de uso doméstico y sus partes y piezas"/>
    <s v="VENTILADORES "/>
    <n v="25174001"/>
    <s v="SELECCIÓN ABREVIADA SUBASTA INVERSA (NO DISPONIBLE)"/>
    <n v="3"/>
    <n v="6"/>
    <n v="10"/>
    <n v="107"/>
    <n v="25690700"/>
    <s v="UNIDAD"/>
    <s v="NO SOLICITADAS"/>
  </r>
  <r>
    <x v="12"/>
    <s v="02-01-01-004-004"/>
    <s v="02-01-01-004-004-08"/>
    <s v="Activos fijos - Aparatos de uso doméstico y sus partes y piezas"/>
    <s v="VENTILADORES DE TECHO PARA LOS  COMEDORES "/>
    <n v="25174001"/>
    <s v="SELECCIÓN ABREVIADA SUBASTA INVERSA (NO DISPONIBLE)"/>
    <n v="3"/>
    <n v="6"/>
    <n v="10"/>
    <n v="12"/>
    <n v="3292800"/>
    <s v="UNIDAD"/>
    <s v="NO SOLICITADAS"/>
  </r>
  <r>
    <x v="12"/>
    <s v="02-01-01-004-005"/>
    <s v="02-01-01-004-005-01"/>
    <s v="Activos fijos - Máquinas para oficina y contabilidad, y sus partes y accesorios"/>
    <s v="TRITURADORA DE PAPEL "/>
    <n v="44101603"/>
    <s v="SELECCIÓN ABREVIADA SUBASTA INVERSA (NO DISPONIBLE)"/>
    <n v="3"/>
    <n v="6"/>
    <n v="10"/>
    <n v="2"/>
    <n v="3078837.66"/>
    <s v="UNIDAD"/>
    <s v="NO SOLICITADAS"/>
  </r>
  <r>
    <x v="12"/>
    <s v="02-01-01-004-006"/>
    <s v="02-01-01-004-006-01"/>
    <s v="Activos fijos - Motores, generadores y transformadores eléctricos y sus partes y piezas"/>
    <s v="PLANTA ELECTRICA"/>
    <n v="26111600"/>
    <s v="SELECCIÓN ABREVIADA SUBASTA INVERSA (NO DISPONIBLE)"/>
    <n v="3"/>
    <n v="6"/>
    <n v="10"/>
    <n v="1"/>
    <n v="4214000"/>
    <s v="UNIDAD"/>
    <s v="NO SOLICITADAS"/>
  </r>
  <r>
    <x v="12"/>
    <s v="02-01-01-004-007"/>
    <s v="02-01-01-004-007-03"/>
    <s v="Activos fijos - Radiorreceptores y receptores de televisión; aparatos para la grabación y reproducción de sonido y video; micrófonos, altavoces, amplificadores, etc."/>
    <s v="PROYECTOR"/>
    <n v="45111616"/>
    <s v="SELECCIÓN ABREVIADA SUBASTA INVERSA (NO DISPONIBLE)"/>
    <n v="3"/>
    <n v="6"/>
    <n v="10"/>
    <n v="1"/>
    <n v="2842000"/>
    <s v="UNIDAD"/>
    <s v="NO SOLICITADAS"/>
  </r>
  <r>
    <x v="12"/>
    <s v="02-01-01-004-007"/>
    <s v="02-01-01-004-007-03"/>
    <s v="Activos fijos - Radiorreceptores y receptores de televisión; aparatos para la grabación y reproducción de sonido y video; micrófonos, altavoces, amplificadores, etc."/>
    <s v="PROYECTOR ALTA RESOLUCION"/>
    <n v="45111616"/>
    <s v="SELECCIÓN ABREVIADA SUBASTA INVERSA (NO DISPONIBLE)"/>
    <n v="3"/>
    <n v="6"/>
    <n v="10"/>
    <n v="2"/>
    <n v="8486800"/>
    <s v="UNIDAD"/>
    <s v="NO SOLICITADAS"/>
  </r>
  <r>
    <x v="12"/>
    <s v="02-01-01-004-007"/>
    <s v="02-01-01-004-007-03"/>
    <s v="Activos fijos - Radiorreceptores y receptores de televisión; aparatos para la grabación y reproducción de sonido y video; micrófonos, altavoces, amplificadores, etc."/>
    <s v="SISTEMA DE SONIDO"/>
    <n v="52161500"/>
    <s v="SELECCIÓN ABREVIADA SUBASTA INVERSA (NO DISPONIBLE)"/>
    <n v="3"/>
    <n v="6"/>
    <n v="10"/>
    <n v="1"/>
    <n v="490000"/>
    <s v="UNIDAD"/>
    <s v="NO SOLICITADAS"/>
  </r>
  <r>
    <x v="12"/>
    <s v="02-01-01-004-007"/>
    <s v="02-01-01-004-007-03"/>
    <s v="Activos fijos - Radiorreceptores y receptores de televisión; aparatos para la grabación y reproducción de sonido y video; micrófonos, altavoces, amplificadores, etc."/>
    <s v="TELEVISOR "/>
    <n v="52161505"/>
    <s v="SELECCIÓN ABREVIADA SUBASTA INVERSA (NO DISPONIBLE)"/>
    <n v="3"/>
    <n v="6"/>
    <n v="10"/>
    <n v="2"/>
    <n v="6048560"/>
    <s v="UNIDAD"/>
    <s v="NO SOLICITADAS"/>
  </r>
  <r>
    <x v="12"/>
    <s v="02-01-01-004-007"/>
    <s v="02-01-01-004-007-03"/>
    <s v="Activos fijos - Radiorreceptores y receptores de televisión; aparatos para la grabación y reproducción de sonido y video; micrófonos, altavoces, amplificadores, etc."/>
    <s v="TELEVISOR LED "/>
    <n v="52161505"/>
    <s v="SELECCIÓN ABREVIADA SUBASTA INVERSA (NO DISPONIBLE)"/>
    <n v="3"/>
    <n v="6"/>
    <n v="10"/>
    <n v="4"/>
    <n v="18816000"/>
    <s v="UNIDAD"/>
    <s v="NO SOLICITADAS"/>
  </r>
  <r>
    <x v="12"/>
    <s v="02-01-01-004-007"/>
    <s v="02-01-01-004-007-03"/>
    <s v="Activos fijos - Radiorreceptores y receptores de televisión; aparatos para la grabación y reproducción de sonido y video; micrófonos, altavoces, amplificadores, etc."/>
    <s v="TELEVISOR LED 60&quot;"/>
    <n v="52161505"/>
    <s v="SELECCIÓN ABREVIADA SUBASTA INVERSA (NO DISPONIBLE)"/>
    <n v="3"/>
    <n v="6"/>
    <n v="10"/>
    <n v="2"/>
    <n v="5566400"/>
    <s v="UNIDAD"/>
    <s v="NO SOLICITADAS"/>
  </r>
  <r>
    <x v="12"/>
    <s v="02-02-01-003-006"/>
    <s v="02-02-01-003-006-04"/>
    <s v="Materiales y suministros - Productos de empaque y envasado, de plástico"/>
    <s v="PORTACOMIDAS "/>
    <n v="52152002"/>
    <s v="SELECCIÓN ABREVIADA SUBASTA INVERSA (NO DISPONIBLE)"/>
    <n v="3"/>
    <n v="6"/>
    <n v="10"/>
    <n v="100"/>
    <n v="1680000"/>
    <s v="UNIDAD"/>
    <s v="NO SOLICITADAS"/>
  </r>
  <r>
    <x v="12"/>
    <s v="02-02-01-003-008"/>
    <s v="02-02-01-003-008-09"/>
    <s v="Materiales y suministros - Otros artículos manufacturados n. C. P."/>
    <s v="TERMOS DE HIDRATACION 2 GALONES"/>
    <n v="24121807"/>
    <s v="SELECCIÓN ABREVIADA SUBASTA INVERSA (NO DISPONIBLE)"/>
    <n v="3"/>
    <n v="6"/>
    <n v="10"/>
    <n v="9"/>
    <n v="855000"/>
    <s v="UNIDAD"/>
    <s v="NO SOLICITADAS"/>
  </r>
  <r>
    <x v="12"/>
    <s v="02-02-01-003-008"/>
    <s v="02-02-01-003-008-09"/>
    <s v="Materiales y suministros - Otros artículos manufacturados n. C. P."/>
    <s v="TERMOS DE HIDRATACION 5 GALONES"/>
    <n v="24121807"/>
    <s v="SELECCIÓN ABREVIADA SUBASTA INVERSA (NO DISPONIBLE)"/>
    <n v="3"/>
    <n v="6"/>
    <n v="10"/>
    <n v="9"/>
    <n v="1350000"/>
    <s v="UNIDAD"/>
    <s v="NO SOLICITADAS"/>
  </r>
  <r>
    <x v="12"/>
    <s v="02-02-01-004-002"/>
    <s v="02-02-01-004-002"/>
    <s v="Materiales y suministros - Productos metálicos elaborados (excepto maquinaria y equipo)"/>
    <s v="BASE FIJA PARA TV DE 35 A 80 PULGADAS "/>
    <n v="45111802"/>
    <s v="SELECCIÓN ABREVIADA SUBASTA INVERSA (NO DISPONIBLE)"/>
    <n v="3"/>
    <n v="6"/>
    <n v="10"/>
    <n v="6"/>
    <n v="960000"/>
    <s v="UNIDAD"/>
    <s v="NO SOLICITADAS"/>
  </r>
  <r>
    <x v="12"/>
    <s v="02-01-01-004-003"/>
    <s v="02-01-01-004-003-09"/>
    <s v="Activos fijos - Otras máquinas para usos generales y sus partes y piezas"/>
    <s v="GRAMERA DIGITAL 500 KGS**"/>
    <n v="41111500"/>
    <s v="SELECCIÓN ABREVIADA SUBASTA INVERSA (NO DISPONIBLE)"/>
    <n v="3"/>
    <n v="6"/>
    <n v="16"/>
    <n v="1"/>
    <n v="500000"/>
    <s v="UNIDAD"/>
    <s v="NO SOLICITADAS"/>
  </r>
  <r>
    <x v="12"/>
    <s v="02-01-01-004-003"/>
    <s v="02-01-01-004-003-09"/>
    <s v="Activos fijos - Otras máquinas para usos generales y sus partes y piezas"/>
    <s v="GRAMERA TAZON METALICA 5 KGS"/>
    <n v="41111507"/>
    <s v="SELECCIÓN ABREVIADA SUBASTA INVERSA (NO DISPONIBLE)"/>
    <n v="3"/>
    <n v="6"/>
    <n v="16"/>
    <n v="2"/>
    <n v="400000"/>
    <s v="UNIDAD"/>
    <s v="NO SOLICITADAS"/>
  </r>
  <r>
    <x v="12"/>
    <s v="02-02-01-003-006"/>
    <s v="02-02-01-003-006-09"/>
    <s v="Materiales y suministros - Otros productos plásticos"/>
    <s v="CANASTA PARA ALIMENTOS"/>
    <n v="31261501"/>
    <s v="SELECCIÓN ABREVIADA SUBASTA INVERSA (NO DISPONIBLE)"/>
    <n v="3"/>
    <n v="6"/>
    <n v="16"/>
    <n v="10"/>
    <n v="450000"/>
    <s v="UNIDAD"/>
    <s v="NO SOLICITADAS"/>
  </r>
  <r>
    <x v="12"/>
    <s v="02-02-01-003-006"/>
    <s v="02-02-01-003-006-09"/>
    <s v="Materiales y suministros - Otros productos plásticos"/>
    <s v="CONTENEDOR PLASTICOS PARA ALIMENTOS**"/>
    <n v="24121807"/>
    <s v="SELECCIÓN ABREVIADA SUBASTA INVERSA (NO DISPONIBLE)"/>
    <n v="3"/>
    <n v="6"/>
    <n v="16"/>
    <n v="20"/>
    <n v="480000"/>
    <s v="UNIDAD"/>
    <s v="NO SOLICITADAS"/>
  </r>
  <r>
    <x v="12"/>
    <s v="02-02-01-003-007"/>
    <s v="02-02-01-003-007-01"/>
    <s v="Materiales y suministros - Vidrio y productos de vidrio"/>
    <s v="JARRA DE AGUA EN VIDRIO"/>
    <n v="24112601"/>
    <s v="SELECCIÓN ABREVIADA SUBASTA INVERSA (NO DISPONIBLE)"/>
    <n v="3"/>
    <n v="6"/>
    <n v="16"/>
    <n v="6"/>
    <n v="120000"/>
    <s v="UNIDAD"/>
    <s v="NO SOLICITADAS"/>
  </r>
  <r>
    <x v="12"/>
    <s v="02-02-01-003-007"/>
    <s v="02-02-01-003-007-01"/>
    <s v="Materiales y suministros - Vidrio y productos de vidrio"/>
    <s v="VASOS HERRADURA EN VIDRIO "/>
    <n v="52152102"/>
    <s v="SELECCIÓN ABREVIADA SUBASTA INVERSA (NO DISPONIBLE)"/>
    <n v="3"/>
    <n v="6"/>
    <n v="16"/>
    <n v="300"/>
    <n v="864000"/>
    <s v="UNIDAD"/>
    <s v="NO SOLICITADAS"/>
  </r>
  <r>
    <x v="12"/>
    <s v="02-02-01-003-007"/>
    <s v="02-02-01-003-007-02"/>
    <s v="Materiales y suministros - Artículos de cerámica no estructural"/>
    <s v="BANDEJA RECTANGULAR EVENTOS WOK"/>
    <n v="52152006"/>
    <s v="SELECCIÓN ABREVIADA SUBASTA INVERSA (NO DISPONIBLE)"/>
    <n v="3"/>
    <n v="6"/>
    <n v="16"/>
    <n v="10"/>
    <n v="460800"/>
    <s v="UNIDAD"/>
    <s v="NO SOLICITADAS"/>
  </r>
  <r>
    <x v="12"/>
    <s v="02-02-01-003-007"/>
    <s v="02-02-01-003-007-02"/>
    <s v="Materiales y suministros - Artículos de cerámica no estructural"/>
    <s v="BOWL CUADRADO LINEA WOK"/>
    <n v="52152009"/>
    <s v="SELECCIÓN ABREVIADA SUBASTA INVERSA (NO DISPONIBLE)"/>
    <n v="3"/>
    <n v="6"/>
    <n v="16"/>
    <n v="40"/>
    <n v="760000"/>
    <s v="UNIDAD"/>
    <s v="NO SOLICITADAS"/>
  </r>
  <r>
    <x v="12"/>
    <s v="02-02-01-003-007"/>
    <s v="02-02-01-003-007-02"/>
    <s v="Materiales y suministros - Artículos de cerámica no estructural"/>
    <s v="PLATO BASE"/>
    <n v="52152004"/>
    <s v="SELECCIÓN ABREVIADA SUBASTA INVERSA (NO DISPONIBLE)"/>
    <n v="3"/>
    <n v="6"/>
    <n v="16"/>
    <n v="100"/>
    <n v="2000000"/>
    <s v="UNIDAD"/>
    <s v="NO SOLICITADAS"/>
  </r>
  <r>
    <x v="12"/>
    <s v="02-02-01-003-007"/>
    <s v="02-02-01-003-007-02"/>
    <s v="Materiales y suministros - Artículos de cerámica no estructural"/>
    <s v="PLATO CAFÉ LINEA WOK"/>
    <n v="52152000"/>
    <s v="SELECCIÓN ABREVIADA SUBASTA INVERSA (NO DISPONIBLE)"/>
    <n v="3"/>
    <n v="6"/>
    <n v="16"/>
    <n v="40"/>
    <n v="760000"/>
    <s v="UNIDAD"/>
    <s v="NO SOLICITADAS"/>
  </r>
  <r>
    <x v="12"/>
    <s v="02-02-01-003-007"/>
    <s v="02-02-01-003-007-02"/>
    <s v="Materiales y suministros - Artículos de cerámica no estructural"/>
    <s v="PLATO CHOCOLATERO"/>
    <n v="52152103"/>
    <s v="SELECCIÓN ABREVIADA SUBASTA INVERSA (NO DISPONIBLE)"/>
    <n v="3"/>
    <n v="6"/>
    <n v="16"/>
    <n v="100"/>
    <n v="2000000"/>
    <s v="UNIDAD"/>
    <s v="NO SOLICITADAS"/>
  </r>
  <r>
    <x v="12"/>
    <s v="02-02-01-003-007"/>
    <s v="02-02-01-003-007-02"/>
    <s v="Materiales y suministros - Artículos de cerámica no estructural"/>
    <s v="PLATO COMPARTIMENTOS LINEA WOK"/>
    <n v="52151800"/>
    <s v="SELECCIÓN ABREVIADA SUBASTA INVERSA (NO DISPONIBLE)"/>
    <n v="3"/>
    <n v="6"/>
    <n v="16"/>
    <n v="10"/>
    <n v="200000"/>
    <s v="UNIDAD"/>
    <s v="NO SOLICITADAS"/>
  </r>
  <r>
    <x v="12"/>
    <s v="02-02-01-003-007"/>
    <s v="02-02-01-003-007-02"/>
    <s v="Materiales y suministros - Artículos de cerámica no estructural"/>
    <s v="PLATO HONDO"/>
    <n v="52152000"/>
    <s v="SELECCIÓN ABREVIADA SUBASTA INVERSA (NO DISPONIBLE)"/>
    <n v="3"/>
    <n v="6"/>
    <n v="16"/>
    <n v="100"/>
    <n v="2000000"/>
    <s v="UNIDAD"/>
    <s v="NO SOLICITADAS"/>
  </r>
  <r>
    <x v="12"/>
    <s v="02-02-01-003-007"/>
    <s v="02-02-01-003-007-02"/>
    <s v="Materiales y suministros - Artículos de cerámica no estructural"/>
    <s v="PLATO HONDO ALA LINEA WOK"/>
    <n v="52151800"/>
    <s v="SELECCIÓN ABREVIADA SUBASTA INVERSA (NO DISPONIBLE)"/>
    <n v="3"/>
    <n v="6"/>
    <n v="16"/>
    <n v="80"/>
    <n v="800000"/>
    <s v="UNIDAD"/>
    <s v="NO SOLICITADAS"/>
  </r>
  <r>
    <x v="12"/>
    <s v="02-02-01-003-007"/>
    <s v="02-02-01-003-007-02"/>
    <s v="Materiales y suministros - Artículos de cerámica no estructural"/>
    <s v="PLATO PANDO LINEA WOK "/>
    <n v="52151800"/>
    <s v="SELECCIÓN ABREVIADA SUBASTA INVERSA (NO DISPONIBLE)"/>
    <n v="3"/>
    <n v="6"/>
    <n v="16"/>
    <n v="80"/>
    <n v="1200000"/>
    <s v="UNIDAD"/>
    <s v="NO SOLICITADAS"/>
  </r>
  <r>
    <x v="12"/>
    <s v="02-02-01-003-007"/>
    <s v="02-02-01-003-007-02"/>
    <s v="Materiales y suministros - Artículos de cerámica no estructural"/>
    <s v="PLATO TORTERO"/>
    <n v="52152000"/>
    <s v="SELECCIÓN ABREVIADA SUBASTA INVERSA (NO DISPONIBLE)"/>
    <n v="3"/>
    <n v="6"/>
    <n v="16"/>
    <n v="100"/>
    <n v="1900000"/>
    <s v="UNIDAD"/>
    <s v="NO SOLICITADAS"/>
  </r>
  <r>
    <x v="12"/>
    <s v="02-02-01-003-007"/>
    <s v="02-02-01-003-007-02"/>
    <s v="Materiales y suministros - Artículos de cerámica no estructural"/>
    <s v="POCILLO CAFÉ LINEA WOK"/>
    <n v="52152103"/>
    <s v="SELECCIÓN ABREVIADA SUBASTA INVERSA (NO DISPONIBLE)"/>
    <n v="3"/>
    <n v="6"/>
    <n v="16"/>
    <n v="40"/>
    <n v="760000"/>
    <s v="UNIDAD"/>
    <s v="NO SOLICITADAS"/>
  </r>
  <r>
    <x v="12"/>
    <s v="02-02-01-003-007"/>
    <s v="02-02-01-003-007-02"/>
    <s v="Materiales y suministros - Artículos de cerámica no estructural"/>
    <s v="POCILLO CHOCOLATERO"/>
    <n v="52152103"/>
    <s v="SELECCIÓN ABREVIADA SUBASTA INVERSA (NO DISPONIBLE)"/>
    <n v="3"/>
    <n v="6"/>
    <n v="16"/>
    <n v="100"/>
    <n v="1800000"/>
    <s v="UNIDAD"/>
    <s v="NO SOLICITADAS"/>
  </r>
  <r>
    <x v="12"/>
    <s v="02-02-01-004-002"/>
    <s v="02-02-01-004-002"/>
    <s v="Materiales y suministros - Productos metálicos elaborados (excepto maquinaria y equipo)"/>
    <s v="CUCHARA METALICA POSTRE"/>
    <n v="48101801"/>
    <s v="SELECCIÓN ABREVIADA SUBASTA INVERSA (NO DISPONIBLE)"/>
    <n v="3"/>
    <n v="6"/>
    <n v="16"/>
    <n v="100"/>
    <n v="500000"/>
    <s v="UNIDAD"/>
    <s v="NO SOLICITADAS"/>
  </r>
  <r>
    <x v="12"/>
    <s v="02-02-01-004-002"/>
    <s v="02-02-01-004-002"/>
    <s v="Materiales y suministros - Productos metálicos elaborados (excepto maquinaria y equipo)"/>
    <s v="CUCHARA SOPERA METALICA"/>
    <n v="48101801"/>
    <s v="SELECCIÓN ABREVIADA SUBASTA INVERSA (NO DISPONIBLE)"/>
    <n v="3"/>
    <n v="6"/>
    <n v="16"/>
    <n v="100"/>
    <n v="500000"/>
    <s v="UNIDAD"/>
    <s v="NO SOLICITADAS"/>
  </r>
  <r>
    <x v="12"/>
    <s v="02-02-01-004-002"/>
    <s v="02-02-01-004-002"/>
    <s v="Materiales y suministros - Productos metálicos elaborados (excepto maquinaria y equipo)"/>
    <s v="CUCHILLO METALICO"/>
    <n v="48101801"/>
    <s v="SELECCIÓN ABREVIADA SUBASTA INVERSA (NO DISPONIBLE)"/>
    <n v="3"/>
    <n v="6"/>
    <n v="16"/>
    <n v="100"/>
    <n v="300000"/>
    <s v="UNIDAD"/>
    <s v="NO SOLICITADAS"/>
  </r>
  <r>
    <x v="12"/>
    <s v="02-02-01-004-002"/>
    <s v="02-02-01-004-002"/>
    <s v="Materiales y suministros - Productos metálicos elaborados (excepto maquinaria y equipo)"/>
    <s v="TENEDOR METALICO"/>
    <n v="48101801"/>
    <s v="SELECCIÓN ABREVIADA SUBASTA INVERSA (NO DISPONIBLE)"/>
    <n v="3"/>
    <n v="6"/>
    <n v="16"/>
    <n v="100"/>
    <n v="380000"/>
    <s v="UNIDAD"/>
    <s v="NO SOLICITADAS"/>
  </r>
  <r>
    <x v="12"/>
    <s v="02-02-01-004-002"/>
    <s v="02-02-01-004-002"/>
    <s v="Materiales y suministros - Productos metálicos elaborados (excepto maquinaria y equipo)"/>
    <s v="TENEDOR METALICO POSTRE"/>
    <n v="48101801"/>
    <s v="SELECCIÓN ABREVIADA SUBASTA INVERSA (NO DISPONIBLE)"/>
    <n v="3"/>
    <n v="6"/>
    <n v="16"/>
    <n v="100"/>
    <n v="200000"/>
    <s v="UNIDAD"/>
    <s v="NO SOLICITADAS"/>
  </r>
  <r>
    <x v="12"/>
    <s v="02-02-01-001-005"/>
    <s v="02-02-01-001-005"/>
    <s v="Materiales y suministros - Piedra, arena y arcilla"/>
    <s v="MATERIALES DE CONSTRUCCION"/>
    <n v="11111604"/>
    <s v="SELECCIÓN ABREVIADA SUBASTA INVERSA (NO DISPONIBLE)"/>
    <n v="4"/>
    <n v="4"/>
    <n v="16"/>
    <n v="1"/>
    <n v="3498107.34"/>
    <s v="GLOBAL"/>
    <s v="NO SOLICITADAS"/>
  </r>
  <r>
    <x v="12"/>
    <s v="02-02-01-003-001"/>
    <s v="02-02-01-003-001"/>
    <s v="Materiales y suministros - Productos de madera, corcho, cestería y espartería"/>
    <s v="MATERIALES DE CONSTRUCCION"/>
    <n v="31191500"/>
    <s v="SELECCIÓN ABREVIADA SUBASTA INVERSA (NO DISPONIBLE)"/>
    <n v="4"/>
    <n v="4"/>
    <n v="16"/>
    <n v="1"/>
    <n v="6999812.0499999998"/>
    <s v="GLOBAL"/>
    <s v="NO SOLICITADAS"/>
  </r>
  <r>
    <x v="12"/>
    <s v="02-02-01-003-002"/>
    <s v="02-02-01-003-002-01"/>
    <s v="Materiales y suministros - Pasta de papel, papel y cartón"/>
    <s v="MATERIALES DE CONSTRUCCION"/>
    <n v="31242202"/>
    <s v="SELECCIÓN ABREVIADA SUBASTA INVERSA (NO DISPONIBLE)"/>
    <n v="4"/>
    <n v="4"/>
    <n v="16"/>
    <n v="1"/>
    <n v="1995257.53"/>
    <s v="GLOBAL"/>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MATERIALES DE CONSTRUCCION"/>
    <n v="31211800"/>
    <s v="SELECCIÓN ABREVIADA SUBASTA INVERSA (NO DISPONIBLE)"/>
    <n v="4"/>
    <n v="4"/>
    <n v="16"/>
    <n v="1"/>
    <n v="1998089.73"/>
    <s v="GLOBAL"/>
    <s v="NO SOLICITADAS"/>
  </r>
  <r>
    <x v="12"/>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MATERIALES DE CONSTRUCCION"/>
    <n v="30121601"/>
    <s v="SELECCIÓN ABREVIADA SUBASTA INVERSA (NO DISPONIBLE)"/>
    <n v="4"/>
    <n v="4"/>
    <n v="16"/>
    <n v="1"/>
    <n v="1964413.92"/>
    <s v="GLOBAL"/>
    <s v="NO SOLICITADAS"/>
  </r>
  <r>
    <x v="12"/>
    <s v="02-02-01-003-004"/>
    <s v="02-02-01-003-004-03"/>
    <s v="Materiales y suministros - Extractos tintóreos y curtientes; taninos y sus derivados; sustancias colorantes n. C. P."/>
    <s v="MATERIALES DE CONSTRUCCION"/>
    <n v="31211700"/>
    <s v="SELECCIÓN ABREVIADA SUBASTA INVERSA (NO DISPONIBLE)"/>
    <n v="4"/>
    <n v="4"/>
    <n v="16"/>
    <n v="1"/>
    <n v="3494530.2"/>
    <s v="GLOBAL"/>
    <s v="NO SOLICITADAS"/>
  </r>
  <r>
    <x v="12"/>
    <s v="02-02-01-003-004"/>
    <s v="02-02-01-003-004-07"/>
    <s v="Materiales y suministros - Plásticos en formas primarias"/>
    <s v="MATERIALES DE CONSTRUCCION"/>
    <n v="31201600"/>
    <s v="SELECCIÓN ABREVIADA SUBASTA INVERSA (NO DISPONIBLE)"/>
    <n v="4"/>
    <n v="4"/>
    <n v="16"/>
    <n v="1"/>
    <n v="1999887.82"/>
    <s v="GLOBAL"/>
    <s v="NO SOLICITADAS"/>
  </r>
  <r>
    <x v="12"/>
    <s v="02-02-01-003-005"/>
    <s v="02-02-01-003-005-01"/>
    <s v="Materiales y suministros - Pinturas y barnices y productos relacionados; colores para la pintura artística; tintas"/>
    <s v="MATERIALES DE CONSTRUCCION"/>
    <n v="24121800"/>
    <s v="SELECCIÓN ABREVIADA SUBASTA INVERSA (NO DISPONIBLE)"/>
    <n v="4"/>
    <n v="4"/>
    <n v="16"/>
    <n v="1"/>
    <n v="49993901.579999998"/>
    <s v="GLOBAL"/>
    <s v="NO SOLICITADAS"/>
  </r>
  <r>
    <x v="12"/>
    <s v="02-02-01-003-005"/>
    <s v="02-02-01-003-005-04"/>
    <s v="Materiales y suministros - Productos químicos n. C. P."/>
    <s v="MATERIALES DE CONSTRUCCION"/>
    <n v="31201600"/>
    <s v="SELECCIÓN ABREVIADA SUBASTA INVERSA (NO DISPONIBLE)"/>
    <n v="4"/>
    <n v="4"/>
    <n v="16"/>
    <n v="1"/>
    <n v="3995724.88"/>
    <s v="GLOBAL"/>
    <s v="NO SOLICITADAS"/>
  </r>
  <r>
    <x v="12"/>
    <s v="02-02-01-003-006"/>
    <s v="02-02-01-003-006-02"/>
    <s v="Materiales y suministros - Otros productos de caucho"/>
    <s v="MATERIALES DE CONSTRUCCION"/>
    <n v="24101616"/>
    <s v="SELECCIÓN ABREVIADA SUBASTA INVERSA (NO DISPONIBLE)"/>
    <n v="4"/>
    <n v="4"/>
    <n v="16"/>
    <n v="1"/>
    <n v="1498774.06"/>
    <s v="GLOBAL"/>
    <s v="NO SOLICITADAS"/>
  </r>
  <r>
    <x v="12"/>
    <s v="02-02-01-003-006"/>
    <s v="02-02-01-003-006-03"/>
    <s v="Materiales y suministros - Semimanufacturas de plástico"/>
    <s v="MATERIALES DE CONSTRUCCION"/>
    <n v="30161500"/>
    <s v="SELECCIÓN ABREVIADA SUBASTA INVERSA (NO DISPONIBLE)"/>
    <n v="4"/>
    <n v="4"/>
    <n v="16"/>
    <n v="1"/>
    <n v="21499979.899999999"/>
    <s v="GLOBAL"/>
    <s v="NO SOLICITADAS"/>
  </r>
  <r>
    <x v="12"/>
    <s v="02-02-01-003-006"/>
    <s v="02-02-01-003-006-09"/>
    <s v="Materiales y suministros - Otros productos plásticos"/>
    <s v="MATERIALES DE CONSTRUCCION"/>
    <n v="30161600"/>
    <s v="SELECCIÓN ABREVIADA SUBASTA INVERSA (NO DISPONIBLE)"/>
    <n v="4"/>
    <n v="4"/>
    <n v="16"/>
    <n v="1"/>
    <n v="9999913.9100000001"/>
    <s v="GLOBAL"/>
    <s v="NO SOLICITADAS"/>
  </r>
  <r>
    <x v="12"/>
    <s v="02-02-01-003-006"/>
    <s v="02-02-01-003-006-09"/>
    <s v="Materiales y suministros - Otros productos plásticos"/>
    <s v="MATERIALES ELECTRICOS (TUBERIA - CINTA)"/>
    <n v="40141700"/>
    <s v="SELECCIÓN ABREVIADA SUBASTA INVERSA (NO DISPONIBLE)"/>
    <n v="4"/>
    <n v="4"/>
    <n v="10"/>
    <n v="1"/>
    <n v="599244.73"/>
    <s v="GLOBAL"/>
    <s v="NO SOLICITADAS"/>
  </r>
  <r>
    <x v="12"/>
    <s v="02-02-01-003-007"/>
    <s v="02-02-01-003-007-01"/>
    <s v="Materiales y suministros - Vidrio y productos de vidrio"/>
    <s v="MATERIALES DE CONSTRUCCION"/>
    <n v="30171703"/>
    <s v="SELECCIÓN ABREVIADA SUBASTA INVERSA (NO DISPONIBLE)"/>
    <n v="4"/>
    <n v="4"/>
    <n v="16"/>
    <n v="1"/>
    <n v="1997337.65"/>
    <s v="GLOBAL"/>
    <s v="NO SOLICITADAS"/>
  </r>
  <r>
    <x v="12"/>
    <s v="02-02-01-003-007"/>
    <s v="02-02-01-003-007-02"/>
    <s v="Materiales y suministros - Artículos de cerámica no estructural"/>
    <s v="MATERIALES DE CONSTRUCCION"/>
    <n v="30181500"/>
    <s v="SELECCIÓN ABREVIADA SUBASTA INVERSA (NO DISPONIBLE)"/>
    <n v="4"/>
    <n v="4"/>
    <n v="16"/>
    <n v="1"/>
    <n v="1991448.34"/>
    <s v="GLOBAL"/>
    <s v="NO SOLICITADAS"/>
  </r>
  <r>
    <x v="12"/>
    <s v="02-02-01-003-007"/>
    <s v="02-02-01-003-007-03"/>
    <s v="Materiales y suministros - Productos refractarios y productos estructurales no refractarios de arcilla"/>
    <s v="MATERIALES DE CONSTRUCCION"/>
    <n v="30131704"/>
    <s v="SELECCIÓN ABREVIADA SUBASTA INVERSA (NO DISPONIBLE)"/>
    <n v="4"/>
    <n v="4"/>
    <n v="16"/>
    <n v="1"/>
    <n v="5999216.0199999996"/>
    <s v="GLOBAL"/>
    <s v="NO SOLICITADAS"/>
  </r>
  <r>
    <x v="12"/>
    <s v="02-02-01-003-007"/>
    <s v="02-02-01-003-007-04"/>
    <s v="Materiales y suministros - Yeso, cal y cemento"/>
    <s v="MATERIALES DE CONSTRUCCION"/>
    <n v="31201601"/>
    <s v="SELECCIÓN ABREVIADA SUBASTA INVERSA (NO DISPONIBLE)"/>
    <n v="4"/>
    <n v="4"/>
    <n v="16"/>
    <n v="1"/>
    <n v="6998830.2999999998"/>
    <s v="GLOBAL"/>
    <s v="NO SOLICITADAS"/>
  </r>
  <r>
    <x v="12"/>
    <s v="02-02-01-003-007"/>
    <s v="02-02-01-003-007-05"/>
    <s v="Materiales y suministros - Artículos de concreto, cemento y yeso"/>
    <s v="MATERIALES DE CONSTRUCCION"/>
    <n v="30151500"/>
    <s v="SELECCIÓN ABREVIADA SUBASTA INVERSA (NO DISPONIBLE)"/>
    <n v="4"/>
    <n v="4"/>
    <n v="16"/>
    <n v="1"/>
    <n v="2995814.29"/>
    <s v="GLOBAL"/>
    <s v="NO SOLICITADAS"/>
  </r>
  <r>
    <x v="12"/>
    <s v="02-02-01-003-007"/>
    <s v="02-02-01-003-007-09"/>
    <s v="Materiales y suministros - Otros productos minerales no metálicos n. C. P."/>
    <s v="MATERIALES DE CONSTRUCCION"/>
    <n v="27112838"/>
    <s v="SELECCIÓN ABREVIADA SUBASTA INVERSA (NO DISPONIBLE)"/>
    <n v="4"/>
    <n v="4"/>
    <n v="16"/>
    <n v="1"/>
    <n v="3999637.6"/>
    <s v="GLOBAL"/>
    <s v="NO SOLICITADAS"/>
  </r>
  <r>
    <x v="12"/>
    <s v="02-02-01-003-008"/>
    <s v="02-02-01-003-008-09"/>
    <s v="Materiales y suministros - Otros artículos manufacturados n. C. P."/>
    <s v="MATERIALES DE CONSTRUCCION"/>
    <n v="31211904"/>
    <s v="SELECCIÓN ABREVIADA SUBASTA INVERSA (NO DISPONIBLE)"/>
    <n v="4"/>
    <n v="4"/>
    <n v="16"/>
    <n v="1"/>
    <n v="3998229.83"/>
    <s v="GLOBAL"/>
    <s v="NO SOLICITADAS"/>
  </r>
  <r>
    <x v="12"/>
    <s v="02-02-01-004-001"/>
    <s v="02-02-01-004-001"/>
    <s v="Materiales y suministros - Metales básicos"/>
    <s v="MATERIALES DE CONSTRUCCION"/>
    <n v="40141600"/>
    <s v="SELECCIÓN ABREVIADA SUBASTA INVERSA (NO DISPONIBLE)"/>
    <n v="4"/>
    <n v="4"/>
    <n v="16"/>
    <n v="1"/>
    <n v="4999811.18"/>
    <s v="GLOBAL"/>
    <s v="NO SOLICITADAS"/>
  </r>
  <r>
    <x v="12"/>
    <s v="02-02-01-004-002"/>
    <s v="02-02-01-004-002"/>
    <s v="Materiales y suministros - Productos metálicos elaborados (excepto maquinaria y equipo)"/>
    <s v="MATERIALES DE CONSTRUCCION"/>
    <n v="31162800"/>
    <s v="SELECCIÓN ABREVIADA SUBASTA INVERSA (NO DISPONIBLE)"/>
    <n v="4"/>
    <n v="4"/>
    <n v="16"/>
    <n v="1"/>
    <n v="6999992.9299999997"/>
    <s v="GLOBAL"/>
    <s v="NO SOLICITADAS"/>
  </r>
  <r>
    <x v="12"/>
    <s v="02-02-01-004-002"/>
    <s v="02-02-01-004-002"/>
    <s v="Materiales y suministros - Productos metálicos elaborados (excepto maquinaria y equipo)"/>
    <s v="MATERIALES ELECTRICOS (TUBERIA METALICA)"/>
    <n v="40141700"/>
    <s v="SELECCIÓN ABREVIADA SUBASTA INVERSA (NO DISPONIBLE)"/>
    <n v="4"/>
    <n v="4"/>
    <n v="10"/>
    <n v="1"/>
    <n v="398504.14"/>
    <s v="GLOBAL"/>
    <s v="NO SOLICITADAS"/>
  </r>
  <r>
    <x v="12"/>
    <s v="02-02-01-004-003"/>
    <s v="02-02-01-004-003-02"/>
    <s v="Materiales y suministros - Bombas, compresores, motores de fuerza hidráulica y motores de potencia neumática y válvulas y sus partes y piezas"/>
    <s v="MATERIALES DE CONSTRUCCION"/>
    <n v="40141600"/>
    <s v="SELECCIÓN ABREVIADA SUBASTA INVERSA (NO DISPONIBLE)"/>
    <n v="4"/>
    <n v="4"/>
    <n v="16"/>
    <n v="1"/>
    <n v="998500.44"/>
    <s v="GLOBAL"/>
    <s v="NO SOLICITADAS"/>
  </r>
  <r>
    <x v="12"/>
    <s v="02-02-01-004-006"/>
    <s v="02-02-01-004-006-02"/>
    <s v="Materiales y suministros - Aparatos de control eléctrico y distribución de electricidad y sus partes y piezas"/>
    <s v="MATERIALES ELECTRICOS (BREAKER, PANLES SOLARES, PROGRAMADORES)"/>
    <n v="40141700"/>
    <s v="SELECCIÓN ABREVIADA SUBASTA INVERSA (NO DISPONIBLE)"/>
    <n v="4"/>
    <n v="4"/>
    <n v="10"/>
    <n v="1"/>
    <n v="31999821.140000001"/>
    <s v="GLOBAL"/>
    <s v="NO SOLICITADAS"/>
  </r>
  <r>
    <x v="12"/>
    <s v="02-02-01-004-006"/>
    <s v="02-02-01-004-006-03"/>
    <s v="Materiales y suministros - Hilos y cables aislados; cable de fibra óptica"/>
    <s v="MATERIALES ELECTRICOS (CABLE)"/>
    <n v="26121600"/>
    <s v="SELECCIÓN ABREVIADA SUBASTA INVERSA (NO DISPONIBLE)"/>
    <n v="4"/>
    <n v="4"/>
    <n v="10"/>
    <n v="1"/>
    <n v="4999657.67"/>
    <s v="GLOBAL"/>
    <s v="NO SOLICITADAS"/>
  </r>
  <r>
    <x v="12"/>
    <s v="02-02-01-004-006"/>
    <s v="02-02-01-004-006-05"/>
    <s v="Materiales y suministros - Lámparas eléctricas de incandescencia o descarga; lámparas de arco, equipo para alumbrado eléctrico; sus partes y piezas"/>
    <s v="MATERIALES ELECTRICOS (ILUMINACION, REFLECTORES, ILUMINACION SOLAR)"/>
    <s v="39101600"/>
    <s v="SELECCIÓN ABREVIADA SUBASTA INVERSA (NO DISPONIBLE)"/>
    <n v="4"/>
    <n v="4"/>
    <n v="10"/>
    <n v="1"/>
    <n v="41999785.030000001"/>
    <s v="GLOBAL"/>
    <s v="NO SOLICITADAS"/>
  </r>
  <r>
    <x v="12"/>
    <s v="02-02-02-008-007"/>
    <s v="02-02-02-008-007-01-5"/>
    <s v="Adquisición de servicios - Servicios de mantenimiento y reparación de otra maquinaria y otro equipo"/>
    <s v="MANTENIMIENTO COMPRESOR ODONTÓLOGICO"/>
    <n v="72154101"/>
    <s v="MÍNIMA CUANTÍA"/>
    <n v="0"/>
    <n v="0"/>
    <n v="10"/>
    <n v="1"/>
    <n v="3960000"/>
    <s v="GLOBAL"/>
    <s v="NO SOLICITADAS"/>
  </r>
  <r>
    <x v="12"/>
    <s v="02-02-02-005-004"/>
    <s v="02-02-02-005-004-01-2"/>
    <s v="Adquisición de servicios - Servicios generales de construcción de edificaciones no residenciales"/>
    <s v="MANTENIMIENTO Y ADECUACIÓN INSTALACIONES DE VELASQUEZ"/>
    <n v="72101507"/>
    <s v="MÍNIMA CUANTÍA"/>
    <n v="2"/>
    <n v="6"/>
    <n v="10"/>
    <n v="1"/>
    <n v="39579985"/>
    <s v="GLOBAL"/>
    <s v="NO SOLICITADAS"/>
  </r>
  <r>
    <x v="12"/>
    <s v="02-01-01-001-002"/>
    <s v="02-01-01-001-002-10"/>
    <s v="Activos fijos - Otros edificios distintos a viviendas edificios y estructuras para fines militares"/>
    <s v="MANTENIMIENTO HANGAR SUR"/>
    <n v="72121400"/>
    <s v="SELECCIÓN ABREVIADA MENOR CUANTÍA"/>
    <n v="2"/>
    <n v="9"/>
    <n v="10"/>
    <n v="1"/>
    <n v="678852326.05999994"/>
    <s v="GLOBAL"/>
    <s v="NO SOLICITADAS"/>
  </r>
  <r>
    <x v="12"/>
    <s v="02-01-01-001-002"/>
    <s v="02-01-01-001-002-11"/>
    <s v="Activos fijos - Otros edificios distintos a viviendas otros edificios no residenciales"/>
    <s v="MANTENIMIENTO INDUMIL - ACCIÓN INTEGRAL - CENTRAL DE CITAS"/>
    <n v="72121400"/>
    <s v="SELECCIÓN ABREVIADA MENOR CUANTÍA"/>
    <n v="3"/>
    <n v="9"/>
    <n v="10"/>
    <n v="1"/>
    <n v="255348000"/>
    <s v="GLOBAL"/>
    <s v="NO SOLICITADAS"/>
  </r>
  <r>
    <x v="12"/>
    <s v="02-02-02-005-004"/>
    <s v="02-02-02-005-004-01-2"/>
    <s v="Adquisición de servicios - Servicios generales de construcción de edificaciones no residenciales"/>
    <s v="MANTENIMIENTO ALMACEN RADARES"/>
    <n v="72101507"/>
    <s v="SELECCIÓN ABREVIADA MENOR CUANTÍA"/>
    <n v="3"/>
    <n v="6"/>
    <n v="10"/>
    <n v="1"/>
    <n v="29519999.989999998"/>
    <s v="GLOBAL"/>
    <s v="NO SOLICITADAS"/>
  </r>
  <r>
    <x v="12"/>
    <s v="02-02-02-005-004"/>
    <s v="02-02-02-005-004-01-2"/>
    <s v="Adquisición de servicios - Servicios generales de construcción de edificaciones no residenciales"/>
    <s v="MANTENIMIENTO INSTALACIONES CACOM-1"/>
    <n v="72101500"/>
    <s v="SELECCIÓN ABREVIADA MENOR CUANTÍA"/>
    <n v="3"/>
    <n v="9"/>
    <n v="10"/>
    <n v="1"/>
    <n v="152519999.99000001"/>
    <s v="GLOBAL"/>
    <s v="NO SOLICITADAS"/>
  </r>
  <r>
    <x v="12"/>
    <s v="02-02-02-005-004"/>
    <s v="02-02-02-005-004-01-2"/>
    <s v="Adquisición de servicios - Servicios generales de construcción de edificaciones no residenciales"/>
    <s v="MANTENIMIENTO INSTALACIONES TEATRO"/>
    <n v="72101507"/>
    <s v="SELECCIÓN ABREVIADA MENOR CUANTÍA"/>
    <n v="3"/>
    <n v="6"/>
    <n v="10"/>
    <n v="1"/>
    <n v="127920000.01000001"/>
    <s v="GLOBAL"/>
    <s v="NO SOLICITADAS"/>
  </r>
  <r>
    <x v="12"/>
    <s v="02-02-02-005-004"/>
    <s v="02-02-02-005-004-01-2"/>
    <s v="Adquisición de servicios - Servicios generales de construcción de edificaciones no residenciales"/>
    <s v="MANTENIMIENTO TORRES DE SEGURIDAD"/>
    <n v="72121400"/>
    <s v="SELECCIÓN ABREVIADA MENOR CUANTÍA"/>
    <n v="3"/>
    <n v="6"/>
    <n v="10"/>
    <n v="1"/>
    <n v="34400000"/>
    <s v="GLOBAL"/>
    <s v="NO SOLICITADAS"/>
  </r>
  <r>
    <x v="12"/>
    <s v="02-02-02-005-004"/>
    <s v="02-02-02-005-004-01-2"/>
    <s v="Adquisición de servicios - Servicios generales de construcción de edificaciones no residenciales"/>
    <s v="MANTENIMIENTO Y ADECUACION DEL STAN DEL POLIGONO DE ARMAS DE LA ESIMA"/>
    <n v="72101500"/>
    <s v="SELECCIÓN ABREVIADA MENOR CUANTÍA"/>
    <n v="3"/>
    <n v="6"/>
    <n v="10"/>
    <n v="1"/>
    <n v="33165111"/>
    <s v="GLOBAL"/>
    <s v="NO SOLICITADAS"/>
  </r>
  <r>
    <x v="12"/>
    <s v="02-02-01-003-002"/>
    <s v="02-02-01-003-002-01"/>
    <s v="Materiales y suministros - Pasta de papel, papel y cartón"/>
    <s v="BANDERITAS X 5 COLORES 1.27 X 1.3 CMS X 125 HOJAS "/>
    <n v="14111530"/>
    <s v="MÍNIMA CUANTÍA"/>
    <n v="3"/>
    <n v="4"/>
    <n v="10"/>
    <n v="200"/>
    <n v="568800"/>
    <s v="UNIDAD"/>
    <s v="NO SOLICITADAS"/>
  </r>
  <r>
    <x v="12"/>
    <s v="02-02-01-003-002"/>
    <s v="02-02-01-003-002-01"/>
    <s v="Materiales y suministros - Pasta de papel, papel y cartón"/>
    <s v="CINTA DE ENMASCARAR 2.4 CM X 40 M "/>
    <n v="31201515"/>
    <s v="MÍNIMA CUANTÍA"/>
    <n v="3"/>
    <n v="4"/>
    <n v="10"/>
    <n v="10"/>
    <n v="47010"/>
    <s v="UNIDAD"/>
    <s v="NO SOLICITADAS"/>
  </r>
  <r>
    <x v="12"/>
    <s v="02-02-01-003-002"/>
    <s v="02-02-01-003-002-01"/>
    <s v="Materiales y suministros - Pasta de papel, papel y cartón"/>
    <s v="CINTA ENMASCARAR 12MM X 40 MTS"/>
    <n v="31201503"/>
    <s v="MÍNIMA CUANTÍA"/>
    <n v="3"/>
    <n v="4"/>
    <n v="10"/>
    <n v="250"/>
    <n v="684250"/>
    <s v="UNIDAD"/>
    <s v="NO SOLICITADAS"/>
  </r>
  <r>
    <x v="12"/>
    <s v="02-02-01-003-002"/>
    <s v="02-02-01-003-002-01"/>
    <s v="Materiales y suministros - Pasta de papel, papel y cartón"/>
    <s v="NOTAS AUTOADHESIVAS ESTÁNDAR/ TACO/ BLOQUE/ CUBO DE MINIMO 100 HOJAS"/>
    <n v="44111506"/>
    <s v="MÍNIMA CUANTÍA"/>
    <n v="3"/>
    <n v="4"/>
    <n v="10"/>
    <n v="100"/>
    <n v="222500"/>
    <s v="UNIDAD"/>
    <s v="NO SOLICITADAS"/>
  </r>
  <r>
    <x v="12"/>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ETA DOBLE O RAYADO/ CUADERNO RAYADO"/>
    <n v="14111526"/>
    <s v="MÍNIMA CUANTÍA"/>
    <n v="3"/>
    <n v="4"/>
    <n v="10"/>
    <n v="3703"/>
    <n v="9650018"/>
    <s v="UNIDAD"/>
    <s v="NO SOLICITADAS"/>
  </r>
  <r>
    <x v="12"/>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100 FOLIOS ECON. OFICIO"/>
    <n v="14111812"/>
    <s v="MÍNIMA CUANTÍA"/>
    <n v="3"/>
    <n v="4"/>
    <n v="10"/>
    <n v="50"/>
    <n v="471250"/>
    <s v="UNIDAD"/>
    <s v="NO SOLICITADAS"/>
  </r>
  <r>
    <x v="12"/>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200 FOLIOS ECON. OFICIO"/>
    <n v="14111812"/>
    <s v="MÍNIMA CUANTÍA"/>
    <n v="3"/>
    <n v="4"/>
    <n v="10"/>
    <n v="22"/>
    <n v="301070"/>
    <s v="UNIDAD"/>
    <s v="NO SOLICITADAS"/>
  </r>
  <r>
    <x v="12"/>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200 FOLIOS ECON. OFICIO"/>
    <n v="14111812"/>
    <s v="MÍNIMA CUANTÍA"/>
    <n v="3"/>
    <n v="4"/>
    <n v="10"/>
    <n v="43"/>
    <n v="588455"/>
    <s v="UNIDAD"/>
    <s v="NO SOLICITADAS"/>
  </r>
  <r>
    <x v="12"/>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300 FOLIOS ECON. OFICIO"/>
    <n v="14111812"/>
    <s v="MÍNIMA CUANTÍA"/>
    <n v="3"/>
    <n v="4"/>
    <n v="10"/>
    <n v="40"/>
    <n v="1003400"/>
    <s v="UNIDAD"/>
    <s v="NO SOLICITADAS"/>
  </r>
  <r>
    <x v="12"/>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400 FOLIOS ECON. OFICIO"/>
    <n v="14111812"/>
    <s v="MÍNIMA CUANTÍA"/>
    <n v="3"/>
    <n v="4"/>
    <n v="10"/>
    <n v="20"/>
    <n v="554780"/>
    <s v="UNIDAD"/>
    <s v="NO SOLICITADAS"/>
  </r>
  <r>
    <x v="12"/>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600 FOLIOS "/>
    <n v="14111812"/>
    <s v="MÍNIMA CUANTÍA"/>
    <n v="3"/>
    <n v="4"/>
    <n v="10"/>
    <n v="10"/>
    <n v="454700"/>
    <s v="UNIDAD"/>
    <s v="NO SOLICITADAS"/>
  </r>
  <r>
    <x v="12"/>
    <s v="02-02-01-003-005"/>
    <s v="02-02-01-003-005-04"/>
    <s v="Materiales y suministros - Productos químicos n. C. P."/>
    <s v="PEGANTE EN BARRA 40 GRS KORES STICK"/>
    <n v="31201616"/>
    <s v="MÍNIMA CUANTÍA"/>
    <n v="3"/>
    <n v="4"/>
    <n v="10"/>
    <n v="50"/>
    <n v="222550"/>
    <s v="UNIDAD"/>
    <s v="NO SOLICITADAS"/>
  </r>
  <r>
    <x v="12"/>
    <s v="02-02-01-003-005"/>
    <s v="02-02-01-003-005-04"/>
    <s v="Materiales y suministros - Productos químicos n. C. P."/>
    <s v="PEGANTE UNIVERSAL BLANCO 225G COLBON"/>
    <n v="31201616"/>
    <s v="MÍNIMA CUANTÍA"/>
    <n v="3"/>
    <n v="4"/>
    <n v="10"/>
    <n v="50"/>
    <n v="265950"/>
    <s v="UNIDAD"/>
    <s v="NO SOLICITADAS"/>
  </r>
  <r>
    <x v="12"/>
    <s v="02-02-01-003-006"/>
    <s v="02-02-01-003-006-02"/>
    <s v="Materiales y suministros - Otros productos de caucho"/>
    <s v="BORRADOR DE NATA"/>
    <n v="44121804"/>
    <s v="MÍNIMA CUANTÍA"/>
    <n v="3"/>
    <n v="4"/>
    <n v="10"/>
    <n v="100"/>
    <n v="61900"/>
    <s v="UNIDAD"/>
    <s v="NO SOLICITADAS"/>
  </r>
  <r>
    <x v="12"/>
    <s v="02-02-01-003-006"/>
    <s v="02-02-01-003-006-09"/>
    <s v="Materiales y suministros - Otros productos plásticos"/>
    <s v="CINTA DE MARCACION PELIGRO AMARILLA "/>
    <n v="55121700"/>
    <s v="MÍNIMA CUANTÍA"/>
    <n v="3"/>
    <n v="4"/>
    <n v="10"/>
    <n v="4"/>
    <n v="77112"/>
    <s v="UNIDAD"/>
    <s v="NO SOLICITADAS"/>
  </r>
  <r>
    <x v="12"/>
    <s v="02-02-01-003-006"/>
    <s v="02-02-01-003-006-09"/>
    <s v="Materiales y suministros - Otros productos plásticos"/>
    <s v="CINTA PROLIPROPILENO 48MMX100MTS TRANSPARENTE"/>
    <n v="31201512"/>
    <s v="MÍNIMA CUANTÍA"/>
    <n v="3"/>
    <n v="4"/>
    <n v="10"/>
    <n v="248"/>
    <n v="1257112"/>
    <s v="UNIDAD"/>
    <s v="NO SOLICITADAS"/>
  </r>
  <r>
    <x v="12"/>
    <s v="02-02-01-003-006"/>
    <s v="02-02-01-003-006-09"/>
    <s v="Materiales y suministros - Otros productos plásticos"/>
    <s v="PAPEL CONTACT COLORES"/>
    <n v="14111609"/>
    <s v="MÍNIMA CUANTÍA"/>
    <n v="3"/>
    <n v="4"/>
    <n v="10"/>
    <n v="10"/>
    <n v="152320"/>
    <s v="ROLLO"/>
    <s v="NO SOLICITADAS"/>
  </r>
  <r>
    <x v="12"/>
    <s v="02-02-01-003-006"/>
    <s v="02-02-01-003-006-09"/>
    <s v="Materiales y suministros - Otros productos plásticos"/>
    <s v="PAPEL CONTACT ORIGINAL TRANSPARENTE ROLLO X20 MTS"/>
    <n v="14111609"/>
    <s v="MÍNIMA CUANTÍA"/>
    <n v="3"/>
    <n v="4"/>
    <n v="10"/>
    <n v="10"/>
    <n v="983180"/>
    <s v="ROLLO"/>
    <s v="NO SOLICITADAS"/>
  </r>
  <r>
    <x v="12"/>
    <s v="02-02-01-003-006"/>
    <s v="02-02-01-003-006-09"/>
    <s v="Materiales y suministros - Otros productos plásticos"/>
    <s v="SEPARADOR PLÁSTICO CARTA PAQUETE X 5 "/>
    <n v="44122010"/>
    <s v="MÍNIMA CUANTÍA"/>
    <n v="3"/>
    <n v="4"/>
    <n v="10"/>
    <n v="30"/>
    <n v="52110"/>
    <s v="PAQUETE"/>
    <s v="NO SOLICITADAS"/>
  </r>
  <r>
    <x v="12"/>
    <s v="02-02-01-003-008"/>
    <s v="02-02-01-003-008-09"/>
    <s v="Materiales y suministros - Otros artículos manufacturados n. C. P."/>
    <s v="ALMOHADILLA DACTILAR REDONDA NEGRA"/>
    <n v="44121905"/>
    <s v="MÍNIMA CUANTÍA"/>
    <n v="3"/>
    <n v="4"/>
    <n v="10"/>
    <n v="20"/>
    <n v="47120"/>
    <s v="UNIDAD"/>
    <s v="NO SOLICITADAS"/>
  </r>
  <r>
    <x v="12"/>
    <s v="02-02-01-003-008"/>
    <s v="02-02-01-003-008-09"/>
    <s v="Materiales y suministros - Otros artículos manufacturados n. C. P."/>
    <s v="BOLIGRAFOS NEGROS"/>
    <n v="44121701"/>
    <s v="MÍNIMA CUANTÍA"/>
    <n v="3"/>
    <n v="4"/>
    <n v="10"/>
    <n v="4050"/>
    <n v="4050000"/>
    <s v="UNIDAD"/>
    <s v="NO SOLICITADAS"/>
  </r>
  <r>
    <x v="12"/>
    <s v="02-02-01-003-008"/>
    <s v="02-02-01-003-008-09"/>
    <s v="Materiales y suministros - Otros artículos manufacturados n. C. P."/>
    <s v="BOLIGRAFOS NEGROS"/>
    <n v="44121701"/>
    <s v="MÍNIMA CUANTÍA"/>
    <n v="3"/>
    <n v="4"/>
    <n v="10"/>
    <n v="1950"/>
    <n v="1950000"/>
    <s v="UNIDAD"/>
    <s v="NO SOLICITADAS"/>
  </r>
  <r>
    <x v="12"/>
    <s v="02-02-01-003-008"/>
    <s v="02-02-01-003-008-09"/>
    <s v="Materiales y suministros - Otros artículos manufacturados n. C. P."/>
    <s v="BORRADOR PARA TABLERO EN FELPA MADERA"/>
    <n v="44111912"/>
    <s v="MÍNIMA CUANTÍA"/>
    <n v="3"/>
    <n v="4"/>
    <n v="10"/>
    <n v="20"/>
    <n v="37120"/>
    <s v="UNIDAD"/>
    <s v="NO SOLICITADAS"/>
  </r>
  <r>
    <x v="12"/>
    <s v="02-02-01-003-008"/>
    <s v="02-02-01-003-008-09"/>
    <s v="Materiales y suministros - Otros artículos manufacturados n. C. P."/>
    <s v="CABALLETE O TRÍPODE PARA TABLERO ACRÍLICO "/>
    <n v="44111903"/>
    <s v="MÍNIMA CUANTÍA"/>
    <n v="3"/>
    <n v="4"/>
    <n v="10"/>
    <n v="4"/>
    <n v="743512"/>
    <s v="UNIDAD"/>
    <s v="NO SOLICITADAS"/>
  </r>
  <r>
    <x v="12"/>
    <s v="02-02-01-003-008"/>
    <s v="02-02-01-003-008-09"/>
    <s v="Materiales y suministros - Otros artículos manufacturados n. C. P."/>
    <s v="FECHADOR DE ENTINTADO MANUAL"/>
    <n v="44102402"/>
    <s v="MÍNIMA CUANTÍA"/>
    <n v="3"/>
    <n v="4"/>
    <n v="10"/>
    <n v="5"/>
    <n v="39570"/>
    <s v="UNIDAD"/>
    <s v="NO SOLICITADAS"/>
  </r>
  <r>
    <x v="12"/>
    <s v="02-02-01-003-008"/>
    <s v="02-02-01-003-008-09"/>
    <s v="Materiales y suministros - Otros artículos manufacturados n. C. P."/>
    <s v="LÁPIZ DE CHEQUEO MINA ROJA "/>
    <n v="44121707"/>
    <s v="MÍNIMA CUANTÍA"/>
    <n v="3"/>
    <n v="4"/>
    <n v="10"/>
    <n v="100"/>
    <n v="59200"/>
    <s v="UNIDAD"/>
    <s v="NO SOLICITADAS"/>
  </r>
  <r>
    <x v="12"/>
    <s v="02-02-01-003-008"/>
    <s v="02-02-01-003-008-09"/>
    <s v="Materiales y suministros - Otros artículos manufacturados n. C. P."/>
    <s v="LÁPIZ DE ESCRITURA MINA NEGRA"/>
    <n v="44121707"/>
    <s v="MÍNIMA CUANTÍA"/>
    <n v="3"/>
    <n v="4"/>
    <n v="10"/>
    <n v="500"/>
    <n v="484000"/>
    <s v="UNIDAD"/>
    <s v="NO SOLICITADAS"/>
  </r>
  <r>
    <x v="12"/>
    <s v="02-02-01-003-008"/>
    <s v="02-02-01-003-008-09"/>
    <s v="Materiales y suministros - Otros artículos manufacturados n. C. P."/>
    <s v="MARCADOR BORRABLE DESECHABLE"/>
    <n v="44121708"/>
    <s v="MÍNIMA CUANTÍA"/>
    <n v="3"/>
    <n v="4"/>
    <n v="10"/>
    <n v="730"/>
    <n v="1268010"/>
    <s v="UNIDAD"/>
    <s v="NO SOLICITADAS"/>
  </r>
  <r>
    <x v="12"/>
    <s v="02-02-01-003-008"/>
    <s v="02-02-01-003-008-09"/>
    <s v="Materiales y suministros - Otros artículos manufacturados n. C. P."/>
    <s v="MARCADOR PERMANENTE "/>
    <n v="44121708"/>
    <s v="MÍNIMA CUANTÍA"/>
    <n v="3"/>
    <n v="4"/>
    <n v="10"/>
    <n v="400"/>
    <n v="495200"/>
    <s v="UNIDAD"/>
    <s v="NO SOLICITADAS"/>
  </r>
  <r>
    <x v="12"/>
    <s v="02-02-01-003-008"/>
    <s v="02-02-01-003-008-09"/>
    <s v="Materiales y suministros - Otros artículos manufacturados n. C. P."/>
    <s v="RESALTADOR AMARILLO ERGONOMICO"/>
    <n v="44121716"/>
    <s v="MÍNIMA CUANTÍA"/>
    <n v="3"/>
    <n v="4"/>
    <n v="10"/>
    <n v="200"/>
    <n v="273800"/>
    <s v="UNIDAD"/>
    <s v="NO SOLICITADAS"/>
  </r>
  <r>
    <x v="12"/>
    <s v="02-02-01-003-008"/>
    <s v="02-02-01-003-008-09"/>
    <s v="Materiales y suministros - Otros artículos manufacturados n. C. P."/>
    <s v="TABLERO ACRILICO "/>
    <n v="44111905"/>
    <s v="SELECCIÓN ABREVIADA MENOR CUANTÍA"/>
    <n v="3"/>
    <n v="4"/>
    <n v="10"/>
    <n v="4"/>
    <n v="884172"/>
    <s v="UNIDAD"/>
    <s v="NO SOLICITADAS"/>
  </r>
  <r>
    <x v="12"/>
    <s v="02-02-01-003-008"/>
    <s v="02-02-01-003-008-09"/>
    <s v="Materiales y suministros - Otros artículos manufacturados n. C. P."/>
    <s v="TABLERO EN ACRÍLICO 080X120"/>
    <n v="44111905"/>
    <s v="MÍNIMA CUANTÍA"/>
    <n v="3"/>
    <n v="4"/>
    <n v="10"/>
    <n v="4"/>
    <n v="884172"/>
    <s v="UNIDAD"/>
    <s v="NO SOLICITADAS"/>
  </r>
  <r>
    <x v="12"/>
    <s v="02-02-01-003-008"/>
    <s v="02-02-01-003-008-09"/>
    <s v="Materiales y suministros - Otros artículos manufacturados n. C. P."/>
    <s v="TAPETE PARA MOUSE GEL NEGRO"/>
    <n v="43211802"/>
    <s v="MÍNIMA CUANTÍA"/>
    <n v="3"/>
    <n v="4"/>
    <n v="10"/>
    <n v="50"/>
    <n v="1495250"/>
    <s v="UNIDAD"/>
    <s v="NO SOLICITADAS"/>
  </r>
  <r>
    <x v="12"/>
    <s v="02-02-01-004-002"/>
    <s v="02-02-01-004-002"/>
    <s v="Materiales y suministros - Productos metálicos elaborados (excepto maquinaria y equipo)"/>
    <s v="CHINCHE PLASTIFICADO X 50"/>
    <n v="31162001"/>
    <s v="MÍNIMA CUANTÍA"/>
    <n v="3"/>
    <n v="4"/>
    <n v="10"/>
    <n v="10"/>
    <n v="12380"/>
    <s v="CAJA"/>
    <s v="NO SOLICITADAS"/>
  </r>
  <r>
    <x v="12"/>
    <s v="02-02-01-004-002"/>
    <s v="02-02-01-004-002"/>
    <s v="Materiales y suministros - Productos metálicos elaborados (excepto maquinaria y equipo)"/>
    <s v="CHINCHÓN TRASLUCIDO X 100 SURTIDO CABEZA GRANDE"/>
    <n v="31162001"/>
    <s v="MÍNIMA CUANTÍA"/>
    <n v="3"/>
    <n v="4"/>
    <n v="10"/>
    <n v="10"/>
    <n v="40820"/>
    <s v="CAJA"/>
    <s v="NO SOLICITADAS"/>
  </r>
  <r>
    <x v="12"/>
    <s v="02-02-01-004-002"/>
    <s v="02-02-01-004-002"/>
    <s v="Materiales y suministros - Productos metálicos elaborados (excepto maquinaria y equipo)"/>
    <s v="CLIP ESTÁNDAR METALICO  X 100"/>
    <n v="44122104"/>
    <s v="MÍNIMA CUANTÍA"/>
    <n v="3"/>
    <n v="4"/>
    <n v="10"/>
    <n v="100"/>
    <n v="86900"/>
    <s v="CAJA"/>
    <s v="NO SOLICITADAS"/>
  </r>
  <r>
    <x v="12"/>
    <s v="02-02-01-004-002"/>
    <s v="02-02-01-004-002"/>
    <s v="Materiales y suministros - Productos metálicos elaborados (excepto maquinaria y equipo)"/>
    <s v="CLIP MARIPOSA METALICO X 12"/>
    <n v="44122105"/>
    <s v="MÍNIMA CUANTÍA"/>
    <n v="3"/>
    <n v="4"/>
    <n v="10"/>
    <n v="50"/>
    <n v="111250"/>
    <s v="CAJA"/>
    <s v="NO SOLICITADAS"/>
  </r>
  <r>
    <x v="12"/>
    <s v="02-02-01-004-002"/>
    <s v="02-02-01-004-002"/>
    <s v="Materiales y suministros - Productos metálicos elaborados (excepto maquinaria y equipo)"/>
    <s v="GRAPA 26/6 CAJA X 5000 COBRE LISA"/>
    <n v="44122107"/>
    <s v="MÍNIMA CUANTÍA"/>
    <n v="3"/>
    <n v="4"/>
    <n v="10"/>
    <n v="10"/>
    <n v="27370"/>
    <s v="CAJA"/>
    <s v="NO SOLICITADAS"/>
  </r>
  <r>
    <x v="12"/>
    <s v="02-02-01-004-002"/>
    <s v="02-02-01-004-002"/>
    <s v="Materiales y suministros - Productos metálicos elaborados (excepto maquinaria y equipo)"/>
    <s v="TAJALÁPIZ"/>
    <n v="44121619"/>
    <s v="MÍNIMA CUANTÍA"/>
    <n v="3"/>
    <n v="4"/>
    <n v="10"/>
    <n v="100"/>
    <n v="61900"/>
    <s v="UNIDAD"/>
    <s v="NO SOLICITADAS"/>
  </r>
  <r>
    <x v="12"/>
    <s v="02-02-01-004-002"/>
    <s v="02-02-01-004-002"/>
    <s v="Materiales y suministros - Productos metálicos elaborados (excepto maquinaria y equipo)"/>
    <s v="TIJERA MULTIUSOS MANGO ERGONOMICO 7&quot;"/>
    <n v="44121618"/>
    <s v="MÍNIMA CUANTÍA"/>
    <n v="3"/>
    <n v="4"/>
    <n v="10"/>
    <n v="50"/>
    <n v="148750"/>
    <s v="UNIDAD"/>
    <s v="NO SOLICITADAS"/>
  </r>
  <r>
    <x v="12"/>
    <s v="02-02-01-004-005"/>
    <s v="02-02-01-004-005-01"/>
    <s v="Materiales y suministros - Máquinas para oficina y contabilidad, y sus partes y accesorios"/>
    <s v="COSEDORA DE OFICINA 20 HOJAS"/>
    <n v="44121615"/>
    <s v="MÍNIMA CUANTÍA"/>
    <n v="3"/>
    <n v="4"/>
    <n v="10"/>
    <n v="5"/>
    <n v="123165"/>
    <s v="UNIDAD"/>
    <s v="NO SOLICITADAS"/>
  </r>
  <r>
    <x v="12"/>
    <s v="02-02-01-004-005"/>
    <s v="02-02-01-004-005-01"/>
    <s v="Materiales y suministros - Máquinas para oficina y contabilidad, y sus partes y accesorios"/>
    <s v="PERFORADORA PARA OFICINA DE 2 HUECOS "/>
    <n v="44102805"/>
    <s v="MÍNIMA CUANTÍA"/>
    <n v="3"/>
    <n v="4"/>
    <n v="10"/>
    <n v="5"/>
    <n v="69915"/>
    <s v="UNIDAD"/>
    <s v="NO SOLICITADAS"/>
  </r>
  <r>
    <x v="12"/>
    <s v="02-02-01-004-008"/>
    <s v="02-02-01-004-008-02"/>
    <s v="Materiales y suministros - Instrumentos y aparatos de medición, verificación, análisis, de navegación y para otros fines (excepto instrumentos ópticos); instrumentos de control de procesos industriales, sus partes, piezas y accesorios"/>
    <s v="REGLA METÁLICA GRANDE"/>
    <n v="41111604"/>
    <s v="MÍNIMA CUANTÍA"/>
    <n v="3"/>
    <n v="4"/>
    <n v="10"/>
    <n v="100"/>
    <n v="247500"/>
    <s v="UNIDAD"/>
    <s v="NO SOLICITADAS"/>
  </r>
  <r>
    <x v="12"/>
    <s v="02-02-01-004-008"/>
    <s v="02-02-01-004-008-02"/>
    <s v="Materiales y suministros - Instrumentos y aparatos de medición, verificación, análisis, de navegación y para otros fines (excepto instrumentos ópticos); instrumentos de control de procesos industriales, sus partes, piezas y accesorios"/>
    <s v="REGLA PLANA ACRILICA 30 CM"/>
    <n v="41111604"/>
    <s v="MÍNIMA CUANTÍA"/>
    <n v="3"/>
    <n v="4"/>
    <n v="10"/>
    <n v="100"/>
    <n v="86900"/>
    <s v="UNIDAD"/>
    <s v="NO SOLICITADAS"/>
  </r>
  <r>
    <x v="12"/>
    <s v="02-02-01-003-005"/>
    <s v="02-02-01-003-005-01"/>
    <s v="Materiales y suministros - Pinturas y barnices y productos relacionados; colores para la pintura artística; tintas"/>
    <s v="TONER 504X"/>
    <n v="44103103"/>
    <s v="MÍNIMA CUANTÍA"/>
    <n v="3"/>
    <n v="4"/>
    <n v="10"/>
    <n v="3"/>
    <n v="892500"/>
    <s v="UNIDAD"/>
    <s v="NO SOLICITADAS"/>
  </r>
  <r>
    <x v="12"/>
    <s v="02-02-01-003-005"/>
    <s v="02-02-01-003-005-01"/>
    <s v="Materiales y suministros - Pinturas y barnices y productos relacionados; colores para la pintura artística; tintas"/>
    <s v="TONER 524H"/>
    <n v="44103103"/>
    <s v="MÍNIMA CUANTÍA"/>
    <n v="3"/>
    <n v="4"/>
    <n v="10"/>
    <n v="3"/>
    <n v="1785000"/>
    <s v="UNIDAD"/>
    <s v="NO SOLICITADAS"/>
  </r>
  <r>
    <x v="12"/>
    <s v="02-02-01-003-005"/>
    <s v="02-02-01-003-005-01"/>
    <s v="Materiales y suministros - Pinturas y barnices y productos relacionados; colores para la pintura artística; tintas"/>
    <s v="TONER 604H"/>
    <n v="44103103"/>
    <s v="MÍNIMA CUANTÍA"/>
    <n v="3"/>
    <n v="4"/>
    <n v="10"/>
    <n v="3"/>
    <n v="1428000"/>
    <s v="UNIDAD"/>
    <s v="NO SOLICITADAS"/>
  </r>
  <r>
    <x v="12"/>
    <s v="02-02-01-003-005"/>
    <s v="02-02-01-003-005-01"/>
    <s v="Materiales y suministros - Pinturas y barnices y productos relacionados; colores para la pintura artística; tintas"/>
    <s v="TONER CE255A"/>
    <n v="44103103"/>
    <s v="MÍNIMA CUANTÍA"/>
    <n v="3"/>
    <n v="4"/>
    <n v="10"/>
    <n v="3"/>
    <n v="1856400"/>
    <s v="UNIDAD"/>
    <s v="NO SOLICITADAS"/>
  </r>
  <r>
    <x v="12"/>
    <s v="02-02-01-003-005"/>
    <s v="02-02-01-003-005-01"/>
    <s v="Materiales y suministros - Pinturas y barnices y productos relacionados; colores para la pintura artística; tintas"/>
    <s v="TONER CE390A"/>
    <n v="44103103"/>
    <s v="MÍNIMA CUANTÍA"/>
    <n v="3"/>
    <n v="4"/>
    <n v="10"/>
    <n v="3"/>
    <n v="1428000"/>
    <s v="UNIDAD"/>
    <s v="NO SOLICITADAS"/>
  </r>
  <r>
    <x v="12"/>
    <s v="02-02-01-003-005"/>
    <s v="02-02-01-003-005-01"/>
    <s v="Materiales y suministros - Pinturas y barnices y productos relacionados; colores para la pintura artística; tintas"/>
    <s v="TONER CE410A"/>
    <n v="44103103"/>
    <s v="MÍNIMA CUANTÍA"/>
    <n v="3"/>
    <n v="4"/>
    <n v="10"/>
    <n v="2"/>
    <n v="761600"/>
    <s v="UNIDAD"/>
    <s v="NO SOLICITADAS"/>
  </r>
  <r>
    <x v="12"/>
    <s v="02-02-01-003-005"/>
    <s v="02-02-01-003-005-01"/>
    <s v="Materiales y suministros - Pinturas y barnices y productos relacionados; colores para la pintura artística; tintas"/>
    <s v="TONER CE412A"/>
    <n v="44103103"/>
    <s v="MÍNIMA CUANTÍA"/>
    <n v="3"/>
    <n v="4"/>
    <n v="10"/>
    <n v="2"/>
    <n v="952000"/>
    <s v="UNIDAD"/>
    <s v="NO SOLICITADAS"/>
  </r>
  <r>
    <x v="12"/>
    <s v="02-02-01-003-005"/>
    <s v="02-02-01-003-005-01"/>
    <s v="Materiales y suministros - Pinturas y barnices y productos relacionados; colores para la pintura artística; tintas"/>
    <s v="TONER CE413A"/>
    <n v="44103103"/>
    <s v="MÍNIMA CUANTÍA"/>
    <n v="3"/>
    <n v="4"/>
    <n v="10"/>
    <n v="2"/>
    <n v="952000"/>
    <s v="UNIDAD"/>
    <s v="NO SOLICITADAS"/>
  </r>
  <r>
    <x v="12"/>
    <s v="02-02-01-003-005"/>
    <s v="02-02-01-003-005-01"/>
    <s v="Materiales y suministros - Pinturas y barnices y productos relacionados; colores para la pintura artística; tintas"/>
    <s v="TONER CE41AA"/>
    <n v="44103103"/>
    <s v="MÍNIMA CUANTÍA"/>
    <n v="3"/>
    <n v="4"/>
    <n v="10"/>
    <n v="2"/>
    <n v="952000"/>
    <s v="UNIDAD"/>
    <s v="NO SOLICITADAS"/>
  </r>
  <r>
    <x v="12"/>
    <s v="02-02-01-003-005"/>
    <s v="02-02-01-003-005-01"/>
    <s v="Materiales y suministros - Pinturas y barnices y productos relacionados; colores para la pintura artística; tintas"/>
    <s v="TONER CE505A"/>
    <n v="44103103"/>
    <s v="MÍNIMA CUANTÍA"/>
    <n v="3"/>
    <n v="4"/>
    <n v="10"/>
    <n v="3"/>
    <n v="1071000"/>
    <s v="UNIDAD"/>
    <s v="NO SOLICITADAS"/>
  </r>
  <r>
    <x v="12"/>
    <s v="02-02-01-003-005"/>
    <s v="02-02-01-003-005-01"/>
    <s v="Materiales y suministros - Pinturas y barnices y productos relacionados; colores para la pintura artística; tintas"/>
    <s v="TONER CF237A"/>
    <n v="44103103"/>
    <s v="MÍNIMA CUANTÍA"/>
    <n v="3"/>
    <n v="4"/>
    <n v="10"/>
    <n v="3"/>
    <n v="2499000"/>
    <s v="UNIDAD"/>
    <s v="NO SOLICITADAS"/>
  </r>
  <r>
    <x v="12"/>
    <s v="02-02-01-003-005"/>
    <s v="02-02-01-003-005-01"/>
    <s v="Materiales y suministros - Pinturas y barnices y productos relacionados; colores para la pintura artística; tintas"/>
    <s v="TONER CF281XC"/>
    <n v="44103103"/>
    <s v="MÍNIMA CUANTÍA"/>
    <n v="3"/>
    <n v="4"/>
    <n v="10"/>
    <n v="3"/>
    <n v="1249500"/>
    <s v="UNIDAD"/>
    <s v="NO SOLICITADAS"/>
  </r>
  <r>
    <x v="12"/>
    <s v="02-02-01-003-005"/>
    <s v="02-02-01-003-005-01"/>
    <s v="Materiales y suministros - Pinturas y barnices y productos relacionados; colores para la pintura artística; tintas"/>
    <s v="TONER CF400A"/>
    <n v="44103103"/>
    <s v="MÍNIMA CUANTÍA"/>
    <n v="3"/>
    <n v="4"/>
    <n v="10"/>
    <n v="2"/>
    <n v="633080"/>
    <s v="UNIDAD"/>
    <s v="NO SOLICITADAS"/>
  </r>
  <r>
    <x v="12"/>
    <s v="02-02-01-003-005"/>
    <s v="02-02-01-003-005-01"/>
    <s v="Materiales y suministros - Pinturas y barnices y productos relacionados; colores para la pintura artística; tintas"/>
    <s v="TONER CF401A"/>
    <n v="44103103"/>
    <s v="MÍNIMA CUANTÍA"/>
    <n v="3"/>
    <n v="4"/>
    <n v="10"/>
    <n v="2"/>
    <n v="761600"/>
    <s v="UNIDAD"/>
    <s v="NO SOLICITADAS"/>
  </r>
  <r>
    <x v="12"/>
    <s v="02-02-01-003-005"/>
    <s v="02-02-01-003-005-01"/>
    <s v="Materiales y suministros - Pinturas y barnices y productos relacionados; colores para la pintura artística; tintas"/>
    <s v="TONER CF402A"/>
    <n v="44103103"/>
    <s v="MÍNIMA CUANTÍA"/>
    <n v="3"/>
    <n v="4"/>
    <n v="10"/>
    <n v="2"/>
    <n v="761600"/>
    <s v="UNIDAD"/>
    <s v="NO SOLICITADAS"/>
  </r>
  <r>
    <x v="12"/>
    <s v="02-02-01-003-005"/>
    <s v="02-02-01-003-005-01"/>
    <s v="Materiales y suministros - Pinturas y barnices y productos relacionados; colores para la pintura artística; tintas"/>
    <s v="TONER CF403A"/>
    <n v="44103103"/>
    <s v="MÍNIMA CUANTÍA"/>
    <n v="3"/>
    <n v="4"/>
    <n v="10"/>
    <n v="2"/>
    <n v="761600"/>
    <s v="UNIDAD"/>
    <s v="NO SOLICITADAS"/>
  </r>
  <r>
    <x v="12"/>
    <s v="02-02-01-003-005"/>
    <s v="02-02-01-003-005-01"/>
    <s v="Materiales y suministros - Pinturas y barnices y productos relacionados; colores para la pintura artística; tintas"/>
    <s v="TÓNER IMPRESORA  CE278A HP LASER JET"/>
    <n v="44103103"/>
    <s v="MÍNIMA CUANTÍA"/>
    <n v="3"/>
    <n v="4"/>
    <n v="10"/>
    <n v="3"/>
    <n v="856800"/>
    <s v="UNIDAD"/>
    <s v="NO SOLICITADAS"/>
  </r>
  <r>
    <x v="12"/>
    <s v="02-02-01-003-005"/>
    <s v="02-02-01-003-005-01"/>
    <s v="Materiales y suministros - Pinturas y barnices y productos relacionados; colores para la pintura artística; tintas"/>
    <s v="TONER RICOH AFICIO MP 301SP/301SPF"/>
    <n v="44103103"/>
    <s v="MÍNIMA CUANTÍA"/>
    <n v="3"/>
    <n v="4"/>
    <n v="10"/>
    <n v="3"/>
    <n v="481950"/>
    <s v="UNIDAD"/>
    <s v="NO SOLICITADAS"/>
  </r>
  <r>
    <x v="12"/>
    <s v="02-02-01-003-005"/>
    <s v="02-02-01-003-005-01"/>
    <s v="Materiales y suministros - Pinturas y barnices y productos relacionados; colores para la pintura artística; tintas"/>
    <s v="TONER RICOH MP 601 PRINT CARTRIDGE 407823"/>
    <n v="44103103"/>
    <s v="MÍNIMA CUANTÍA"/>
    <n v="3"/>
    <n v="4"/>
    <n v="10"/>
    <n v="3"/>
    <n v="1178100"/>
    <s v="UNIDAD"/>
    <s v="NO SOLICITADAS"/>
  </r>
  <r>
    <x v="12"/>
    <s v="02-02-01-003-005"/>
    <s v="02-02-01-003-005-01"/>
    <s v="Materiales y suministros - Pinturas y barnices y productos relacionados; colores para la pintura artística; tintas"/>
    <s v="TONER W2020A "/>
    <n v="44103103"/>
    <s v="MÍNIMA CUANTÍA"/>
    <n v="3"/>
    <n v="4"/>
    <n v="10"/>
    <n v="1"/>
    <n v="378420"/>
    <s v="UNIDAD"/>
    <s v="NO SOLICITADAS"/>
  </r>
  <r>
    <x v="12"/>
    <s v="02-02-01-003-005"/>
    <s v="02-02-01-003-005-01"/>
    <s v="Materiales y suministros - Pinturas y barnices y productos relacionados; colores para la pintura artística; tintas"/>
    <s v="TONER W2021A "/>
    <n v="44103103"/>
    <s v="MÍNIMA CUANTÍA"/>
    <n v="3"/>
    <n v="4"/>
    <n v="10"/>
    <n v="1"/>
    <n v="487900"/>
    <s v="UNIDAD"/>
    <s v="NO SOLICITADAS"/>
  </r>
  <r>
    <x v="12"/>
    <s v="02-02-01-003-005"/>
    <s v="02-02-01-003-005-01"/>
    <s v="Materiales y suministros - Pinturas y barnices y productos relacionados; colores para la pintura artística; tintas"/>
    <s v="TONER W2022A "/>
    <n v="44103103"/>
    <s v="MÍNIMA CUANTÍA"/>
    <n v="3"/>
    <n v="4"/>
    <n v="10"/>
    <n v="1"/>
    <n v="487900"/>
    <s v="UNIDAD"/>
    <s v="NO SOLICITADAS"/>
  </r>
  <r>
    <x v="12"/>
    <s v="02-02-01-003-005"/>
    <s v="02-02-01-003-005-01"/>
    <s v="Materiales y suministros - Pinturas y barnices y productos relacionados; colores para la pintura artística; tintas"/>
    <s v="TONER W2023A "/>
    <n v="44103103"/>
    <s v="MÍNIMA CUANTÍA"/>
    <n v="3"/>
    <n v="4"/>
    <n v="10"/>
    <n v="1"/>
    <n v="487900"/>
    <s v="UNIDAD"/>
    <s v="NO SOLICITADAS"/>
  </r>
  <r>
    <x v="12"/>
    <s v="02-02-01-004-005"/>
    <s v="02-02-01-004-005-02"/>
    <s v="Materiales y suministros - Maquinaria de informática y sus partes, piezas y accesorios"/>
    <s v="UNIDAD DE IMAGEN 500Z"/>
    <n v="44103120"/>
    <s v="MÍNIMA CUANTÍA"/>
    <n v="3"/>
    <n v="4"/>
    <n v="10"/>
    <n v="3"/>
    <n v="714000"/>
    <s v="UNIDAD"/>
    <s v="NO SOLICITADAS"/>
  </r>
  <r>
    <x v="12"/>
    <s v="02-02-01-004-005"/>
    <s v="02-02-01-004-005-02"/>
    <s v="Materiales y suministros - Maquinaria de informática y sus partes, piezas y accesorios"/>
    <s v="UNIDAD DE IMAGEN 520Z"/>
    <n v="44103120"/>
    <s v="MÍNIMA CUANTÍA"/>
    <n v="3"/>
    <n v="4"/>
    <n v="10"/>
    <n v="3"/>
    <n v="714000"/>
    <s v="UNIDAD"/>
    <s v="NO SOLICITADAS"/>
  </r>
  <r>
    <x v="12"/>
    <s v="02-02-02-005-004"/>
    <s v="02-02-02-005-004-02-5"/>
    <s v="Adquisición de servicios - Servicios generales de construcción de tuberías y cables locales, y obras conexas"/>
    <s v="MANTENIMIENTO  POZOS PROFUNDOS DE EXTRACCIÓN DE AGUA"/>
    <n v="83101501"/>
    <s v="SELECCIÓN ABREVIADA MENOR CUANTÍA"/>
    <n v="4"/>
    <n v="4"/>
    <n v="16"/>
    <n v="1"/>
    <n v="13566000"/>
    <s v="GLOBAL"/>
    <s v="NO SOLICITADAS"/>
  </r>
  <r>
    <x v="12"/>
    <s v="02-02-02-005-004"/>
    <s v="02-02-02-005-004-02-5"/>
    <s v="Adquisición de servicios - Servicios generales de construcción de tuberías y cables locales, y obras conexas"/>
    <s v="SERVICIO DE OPERACIÓN, MANTENIMIENTO CORRECTIVO Y PREVENTIVO PTAP"/>
    <n v="83101506"/>
    <s v="SELECCIÓN ABREVIADA MENOR CUANTÍA"/>
    <n v="3"/>
    <n v="9"/>
    <n v="10"/>
    <n v="1"/>
    <n v="23000000"/>
    <s v="GLOBAL"/>
    <s v="NO SOLICITADAS"/>
  </r>
  <r>
    <x v="12"/>
    <s v="02-02-02-005-004"/>
    <s v="02-02-02-005-004-02-5"/>
    <s v="Adquisición de servicios - Servicios generales de construcción de tuberías y cables locales, y obras conexas"/>
    <s v="SERVICIO DE OPERACIÓN, MANTENIMIENTO CORRECTIVO Y PREVENTIVO PTAP"/>
    <n v="83101506"/>
    <s v="SELECCIÓN ABREVIADA MENOR CUANTÍA"/>
    <n v="3"/>
    <n v="9"/>
    <n v="16"/>
    <n v="1"/>
    <n v="42989467"/>
    <s v="GLOBAL"/>
    <s v="NO SOLICITADAS"/>
  </r>
  <r>
    <x v="12"/>
    <s v="02-02-02-005-004"/>
    <s v="02-02-02-005-004-02-5"/>
    <s v="Adquisición de servicios - Servicios generales de construcción de tuberías y cables locales, y obras conexas"/>
    <s v="SERVICIO DE OPERACIÓN, MANTENIMIENTO CORRECTIVO Y PREVENTIVO PTAR"/>
    <n v="77121704"/>
    <s v="SELECCIÓN ABREVIADA MENOR CUANTÍA"/>
    <n v="3"/>
    <n v="9"/>
    <n v="10"/>
    <n v="1"/>
    <n v="10000000"/>
    <s v="GLOBAL"/>
    <s v="NO SOLICITADAS"/>
  </r>
  <r>
    <x v="12"/>
    <s v="02-02-02-005-004"/>
    <s v="02-02-02-005-004-02-5"/>
    <s v="Adquisición de servicios - Servicios generales de construcción de tuberías y cables locales, y obras conexas"/>
    <s v="SERVICIO DE OPERACIÓN, MANTENIMIENTO CORRECTIVO Y PREVENTIVO PTAR"/>
    <n v="77121704"/>
    <s v="SELECCIÓN ABREVIADA MENOR CUANTÍA"/>
    <n v="3"/>
    <n v="9"/>
    <n v="16"/>
    <n v="1"/>
    <n v="41725333"/>
    <s v="GLOBAL"/>
    <s v="NO SOLICITADAS"/>
  </r>
  <r>
    <x v="12"/>
    <s v="02-02-02-005-004"/>
    <s v="02-02-02-005-004-02-5"/>
    <s v="Adquisición de servicios - Servicios generales de construcción de tuberías y cables locales, y obras conexas"/>
    <s v="SERVICIO LIMPIEZA REDES DE ALCANTARILLADO"/>
    <n v="83101506"/>
    <s v="SELECCIÓN ABREVIADA MENOR CUANTÍA"/>
    <n v="3"/>
    <n v="9"/>
    <n v="16"/>
    <n v="1"/>
    <n v="14280000"/>
    <s v="GLOBAL"/>
    <s v="NO SOLICITADAS"/>
  </r>
  <r>
    <x v="12"/>
    <s v="02-02-02-008-005"/>
    <s v="02-02-02-008-005-03"/>
    <s v="Adquisición de servicios - Servicios de limpieza"/>
    <s v="SERVICIO DE LAVADO Y DESINFECCIÓN DE TANQUES DE ALMACENAMIENTO DE AGUA"/>
    <n v="76101501"/>
    <s v="SELECCIÓN ABREVIADA MENOR CUANTÍA"/>
    <n v="3"/>
    <n v="9"/>
    <n v="16"/>
    <n v="1"/>
    <n v="7473200"/>
    <s v="GLOBAL"/>
    <s v="NO SOLICITADAS"/>
  </r>
  <r>
    <x v="12"/>
    <s v="02-02-02-008-007"/>
    <s v="02-02-02-008-007-01-5"/>
    <s v="Adquisición de servicios - Servicios de mantenimiento y reparación de otra maquinaria y otro equipo"/>
    <s v="MANTENIMIENTO PLANTAS PURICADORAS  Y FILTROS DE AGUA"/>
    <n v="47101514"/>
    <s v="SELECCIÓN ABREVIADA MENOR CUANTÍA"/>
    <n v="3"/>
    <n v="9"/>
    <n v="10"/>
    <n v="1"/>
    <n v="17644000"/>
    <s v="GLOBAL"/>
    <s v="NO SOLICITADAS"/>
  </r>
  <r>
    <x v="12"/>
    <s v="02-02-01-003-008"/>
    <s v="02-02-01-003-008-09"/>
    <s v="Materiales y suministros - Otros artículos manufacturados n. C. P."/>
    <s v="EMPAQUES PARA GUADAÑAS "/>
    <n v="26101700"/>
    <s v="MÍNIMA CUANTÍA"/>
    <n v="3"/>
    <n v="4"/>
    <n v="10"/>
    <n v="15"/>
    <n v="120000"/>
    <s v="UNIDAD"/>
    <s v="NO SOLICITADAS"/>
  </r>
  <r>
    <x v="12"/>
    <s v="02-02-01-004-002"/>
    <s v="02-02-01-004-002"/>
    <s v="Materiales y suministros - Productos metálicos elaborados (excepto maquinaria y equipo)"/>
    <s v="CADENA PARA MOTOSIERRA "/>
    <n v="26101700"/>
    <s v="MÍNIMA CUANTÍA"/>
    <n v="3"/>
    <n v="4"/>
    <n v="10"/>
    <n v="2"/>
    <n v="120000"/>
    <s v="UNIDAD"/>
    <s v="NO SOLICITADAS"/>
  </r>
  <r>
    <x v="12"/>
    <s v="02-02-01-004-002"/>
    <s v="02-02-01-004-002"/>
    <s v="Materiales y suministros - Productos metálicos elaborados (excepto maquinaria y equipo)"/>
    <s v="CADENA PARA MOTOSIERRA "/>
    <n v="26101700"/>
    <s v="MÍNIMA CUANTÍA"/>
    <n v="3"/>
    <n v="4"/>
    <n v="10"/>
    <n v="2"/>
    <n v="120000"/>
    <s v="UNIDAD"/>
    <s v="NO SOLICITADAS"/>
  </r>
  <r>
    <x v="12"/>
    <s v="02-02-01-004-002"/>
    <s v="02-02-01-004-002"/>
    <s v="Materiales y suministros - Productos metálicos elaborados (excepto maquinaria y equipo)"/>
    <s v="CADENA PARA MOTOSIERRA  "/>
    <n v="26101700"/>
    <s v="MÍNIMA CUANTÍA"/>
    <n v="3"/>
    <n v="4"/>
    <n v="10"/>
    <n v="2"/>
    <n v="120000"/>
    <s v="UNIDAD"/>
    <s v="NO SOLICITADAS"/>
  </r>
  <r>
    <x v="12"/>
    <s v="02-02-01-004-002"/>
    <s v="02-02-01-004-002"/>
    <s v="Materiales y suministros - Productos metálicos elaborados (excepto maquinaria y equipo)"/>
    <s v="CODO PARA GUADAÑAS"/>
    <n v="26101700"/>
    <s v="MÍNIMA CUANTÍA"/>
    <n v="3"/>
    <n v="4"/>
    <n v="10"/>
    <n v="5"/>
    <n v="90000"/>
    <s v="UNIDAD"/>
    <s v="NO SOLICITADAS"/>
  </r>
  <r>
    <x v="12"/>
    <s v="02-02-01-004-002"/>
    <s v="02-02-01-004-002"/>
    <s v="Materiales y suministros - Productos metálicos elaborados (excepto maquinaria y equipo)"/>
    <s v="CUCHILLA DE CORTE "/>
    <n v="26101700"/>
    <s v="MÍNIMA CUANTÍA"/>
    <n v="3"/>
    <n v="4"/>
    <n v="10"/>
    <n v="20"/>
    <n v="200000"/>
    <s v="UNIDAD"/>
    <s v="NO SOLICITADAS"/>
  </r>
  <r>
    <x v="12"/>
    <s v="02-02-01-004-002"/>
    <s v="02-02-01-004-002"/>
    <s v="Materiales y suministros - Productos metálicos elaborados (excepto maquinaria y equipo)"/>
    <s v="TUERCA PARA CUCHILLA"/>
    <n v="26101700"/>
    <s v="MÍNIMA CUANTÍA"/>
    <n v="3"/>
    <n v="4"/>
    <n v="10"/>
    <n v="14"/>
    <n v="112000"/>
    <s v="UNIDAD"/>
    <s v="NO SOLICITADAS"/>
  </r>
  <r>
    <x v="12"/>
    <s v="02-02-01-004-002"/>
    <s v="02-02-01-004-002"/>
    <s v="Materiales y suministros - Productos metálicos elaborados (excepto maquinaria y equipo)"/>
    <s v="YOYO DE CORTE"/>
    <n v="27112006"/>
    <s v="MÍNIMA CUANTÍA"/>
    <n v="3"/>
    <n v="4"/>
    <n v="16"/>
    <n v="30"/>
    <n v="1350000"/>
    <s v="UNIDAD"/>
    <s v="NO SOLICITADAS"/>
  </r>
  <r>
    <x v="12"/>
    <s v="02-02-01-004-003"/>
    <s v="02-02-01-004-003-01"/>
    <s v="Materiales y suministros - Motores y turbinas y sus partes"/>
    <s v="CARBURADOR PARA GUADAÑA"/>
    <n v="26101700"/>
    <s v="MÍNIMA CUANTÍA"/>
    <n v="3"/>
    <n v="4"/>
    <n v="10"/>
    <n v="15"/>
    <n v="1200000"/>
    <s v="UNIDAD"/>
    <s v="NO SOLICITADAS"/>
  </r>
  <r>
    <x v="12"/>
    <s v="02-02-01-004-003"/>
    <s v="02-02-01-004-003-01"/>
    <s v="Materiales y suministros - Motores y turbinas y sus partes"/>
    <s v="CILINDROS DOS TIEMPOS"/>
    <n v="26101700"/>
    <s v="MÍNIMA CUANTÍA"/>
    <n v="3"/>
    <n v="4"/>
    <n v="10"/>
    <n v="8"/>
    <n v="960000"/>
    <s v="UNIDAD"/>
    <s v="NO SOLICITADAS"/>
  </r>
  <r>
    <x v="12"/>
    <s v="02-02-01-004-003"/>
    <s v="02-02-01-004-003-01"/>
    <s v="Materiales y suministros - Motores y turbinas y sus partes"/>
    <s v="PISTON PARA GUADAÑA"/>
    <n v="27112006"/>
    <s v="MÍNIMA CUANTÍA"/>
    <n v="3"/>
    <n v="4"/>
    <n v="10"/>
    <n v="8"/>
    <n v="560000"/>
    <s v="UNIDAD"/>
    <s v="NO SOLICITADAS"/>
  </r>
  <r>
    <x v="12"/>
    <s v="02-02-01-004-006"/>
    <s v="02-02-01-004-006-09"/>
    <s v="Materiales y suministros - Otro equipo eléctrico y sus partes y piezas"/>
    <s v="BUJIAS PARA GUADAÑAS"/>
    <n v="26101700"/>
    <s v="MÍNIMA CUANTÍA"/>
    <n v="3"/>
    <n v="4"/>
    <n v="10"/>
    <n v="8"/>
    <n v="800000"/>
    <s v="UNIDAD"/>
    <s v="NO SOLICITADAS"/>
  </r>
  <r>
    <x v="12"/>
    <s v="02-02-01-004-006"/>
    <s v="02-02-01-004-006-09"/>
    <s v="Materiales y suministros - Otro equipo eléctrico y sus partes y piezas"/>
    <s v="YOYO ENCENDIDO ARRANCADOR"/>
    <n v="26101700"/>
    <s v="MÍNIMA CUANTÍA"/>
    <n v="3"/>
    <n v="4"/>
    <n v="10"/>
    <n v="8"/>
    <n v="360000"/>
    <s v="UNIDAD"/>
    <s v="NO SOLICITADAS"/>
  </r>
  <r>
    <x v="12"/>
    <s v="02-02-02-008-007"/>
    <s v="02-02-02-008-007-01-5"/>
    <s v="Adquisición de servicios - Servicios de mantenimiento y reparación de otra maquinaria y otro equipo"/>
    <s v="MANTENIMIENTO EQUIPOS AGRICOLA"/>
    <n v="72151800"/>
    <s v="MÍNIMA CUANTÍA"/>
    <n v="3"/>
    <n v="4"/>
    <n v="16"/>
    <n v="1"/>
    <n v="15000000"/>
    <s v="GLOBAL"/>
    <s v="NO SOLICITADAS"/>
  </r>
  <r>
    <x v="12"/>
    <s v="02-02-02-008-007"/>
    <s v="02-02-02-008-007-01-5"/>
    <s v="Adquisición de servicios - Servicios de mantenimiento y reparación de otra maquinaria y otro equipo"/>
    <s v="MANTENIMIENTO COMPRESOR KAERSER – ESDEF-114"/>
    <n v="72154101"/>
    <s v="MÍNIMA CUANTÍA"/>
    <n v="3"/>
    <n v="4"/>
    <n v="10"/>
    <n v="1"/>
    <n v="1476868"/>
    <s v="GLOBAL"/>
    <s v="NO SOLICITADAS"/>
  </r>
  <r>
    <x v="12"/>
    <s v="02-02-02-005-004"/>
    <s v="02-02-02-005-004-01-1"/>
    <s v="Adquisición de servicios - Servicios generales de construcción de edificaciones residenciales"/>
    <s v=" MANTENIMIENTO ALOJAMIENTO Y BAÑOS ESIMA   "/>
    <n v="72102900"/>
    <s v="SELECCIÓN ABREVIADA MENOR CUANTÍA"/>
    <n v="2"/>
    <n v="9"/>
    <n v="10"/>
    <n v="1"/>
    <n v="254610504"/>
    <s v="GLOBAL"/>
    <s v="NO SOLICITADAS"/>
  </r>
  <r>
    <x v="12"/>
    <s v="02-02-02-005-004"/>
    <s v="02-02-02-005-004-01-1"/>
    <s v="Adquisición de servicios - Servicios generales de construcción de edificaciones residenciales"/>
    <s v="MANTENIMIENTO BARRACAS"/>
    <n v="72101500"/>
    <n v="0"/>
    <n v="0"/>
    <n v="0"/>
    <n v="10"/>
    <n v="1"/>
    <n v="172000000"/>
    <s v="GLOBAL"/>
    <s v=""/>
  </r>
  <r>
    <x v="12"/>
    <s v="02-02-02-005-004"/>
    <s v="02-02-02-005-004-01-1"/>
    <s v="Adquisición de servicios - Servicios generales de construcción de edificaciones residenciales"/>
    <s v="MANTENIMIENTO VIVIENDA FISCAL Y BARRACAS"/>
    <n v="72101500"/>
    <s v="SELECCIÓN ABREVIADA MENOR CUANTÍA"/>
    <n v="2"/>
    <n v="9"/>
    <n v="16"/>
    <n v="1"/>
    <n v="101872664"/>
    <s v="GLOBAL"/>
    <s v="NO SOLICITADAS"/>
  </r>
  <r>
    <x v="12"/>
    <s v="02-01-01-004-004"/>
    <s v="02-01-01-004-004-08"/>
    <s v="Activos fijos - Aparatos de uso doméstico y sus partes y piezas"/>
    <s v="MAQUINA BARBERA"/>
    <n v="23141608"/>
    <s v="MÍNIMA CUANTÍA"/>
    <n v="4"/>
    <n v="4"/>
    <n v="16"/>
    <n v="1"/>
    <n v="240000"/>
    <s v="UNIDAD"/>
    <s v="NO SOLICITADAS"/>
  </r>
  <r>
    <x v="12"/>
    <s v="02-01-01-004-004"/>
    <s v="02-01-01-004-004-08"/>
    <s v="Activos fijos - Aparatos de uso doméstico y sus partes y piezas"/>
    <s v="MAQUINA PATILLERA"/>
    <n v="23141608"/>
    <s v="MÍNIMA CUANTÍA"/>
    <n v="4"/>
    <n v="4"/>
    <n v="16"/>
    <n v="2"/>
    <n v="399000"/>
    <s v="UNIDAD"/>
    <s v="NO SOLICITADAS"/>
  </r>
  <r>
    <x v="12"/>
    <s v="02-01-01-004-004"/>
    <s v="02-01-01-004-004-08"/>
    <s v="Activos fijos - Aparatos de uso doméstico y sus partes y piezas"/>
    <s v="MAQUINA PELUQUERIA PROFESIONAL"/>
    <n v="23141608"/>
    <s v="MÍNIMA CUANTÍA"/>
    <n v="4"/>
    <n v="4"/>
    <n v="16"/>
    <n v="1"/>
    <n v="200000"/>
    <s v="UNIDAD"/>
    <s v="NO SOLICITADAS"/>
  </r>
  <r>
    <x v="12"/>
    <s v="02-02-01-003-002"/>
    <s v="02-02-01-003-002-01"/>
    <s v="Materiales y suministros - Pasta de papel, papel y cartón"/>
    <s v="TOALLAS PAPEL PELUQUERIA ROLLO"/>
    <n v="14111700"/>
    <s v="MÍNIMA CUANTÍA"/>
    <n v="4"/>
    <n v="4"/>
    <n v="16"/>
    <n v="20"/>
    <n v="480000"/>
    <s v="UNIDAD"/>
    <s v="NO SOLICITADAS"/>
  </r>
  <r>
    <x v="12"/>
    <s v="02-02-01-003-005"/>
    <s v="02-02-01-003-005-03"/>
    <s v="Materiales y suministros - Jabón, preparados para limpieza, perfumes y preparados de tocador"/>
    <s v="CREMA PARA EL CUERPO Y PELUQUERIA"/>
    <n v="53131607"/>
    <s v="MÍNIMA CUANTÍA"/>
    <n v="4"/>
    <n v="4"/>
    <n v="16"/>
    <n v="6"/>
    <n v="69000"/>
    <s v="UNIDAD"/>
    <s v="NO SOLICITADAS"/>
  </r>
  <r>
    <x v="12"/>
    <s v="02-02-01-003-005"/>
    <s v="02-02-01-003-005-03"/>
    <s v="Materiales y suministros - Jabón, preparados para limpieza, perfumes y preparados de tocador"/>
    <s v="LOCION MENTICOL"/>
    <n v="53131607"/>
    <s v="MÍNIMA CUANTÍA"/>
    <n v="4"/>
    <n v="4"/>
    <n v="16"/>
    <n v="20"/>
    <n v="310000"/>
    <s v="UNIDAD"/>
    <s v="NO SOLICITADAS"/>
  </r>
  <r>
    <x v="12"/>
    <s v="02-02-01-003-005"/>
    <s v="02-02-01-003-005-03"/>
    <s v="Materiales y suministros - Jabón, preparados para limpieza, perfumes y preparados de tocador"/>
    <s v="TALCO PELUQUERIA"/>
    <n v="53131613"/>
    <s v="MÍNIMA CUANTÍA"/>
    <n v="4"/>
    <n v="4"/>
    <n v="16"/>
    <n v="10"/>
    <n v="125000"/>
    <s v="UNIDAD"/>
    <s v="NO SOLICITADAS"/>
  </r>
  <r>
    <x v="12"/>
    <s v="02-02-01-003-006"/>
    <s v="02-02-01-003-006-09"/>
    <s v="Materiales y suministros - Otros productos plásticos"/>
    <s v="GUARDIANES ( RECOLECTOR DESECHOS )"/>
    <n v="76121901"/>
    <s v="MÍNIMA CUANTÍA"/>
    <n v="4"/>
    <n v="4"/>
    <n v="16"/>
    <n v="4"/>
    <n v="28000"/>
    <s v="UNIDAD"/>
    <s v="NO SOLICITADAS"/>
  </r>
  <r>
    <x v="12"/>
    <s v="02-02-01-003-008"/>
    <s v="02-02-01-003-008-09"/>
    <s v="Materiales y suministros - Otros artículos manufacturados n. C. P."/>
    <s v="CEPILLO PARA PEINAR "/>
    <n v="53131604"/>
    <s v="MÍNIMA CUANTÍA"/>
    <n v="4"/>
    <n v="4"/>
    <n v="16"/>
    <n v="3"/>
    <n v="105000"/>
    <s v="UNIDAD"/>
    <s v="NO SOLICITADAS"/>
  </r>
  <r>
    <x v="12"/>
    <s v="02-02-01-003-008"/>
    <s v="02-02-01-003-008-09"/>
    <s v="Materiales y suministros - Otros artículos manufacturados n. C. P."/>
    <s v="PEINES ANCHOS"/>
    <n v="53131604"/>
    <s v="MÍNIMA CUANTÍA"/>
    <n v="4"/>
    <n v="4"/>
    <n v="16"/>
    <n v="3"/>
    <n v="25500"/>
    <s v="UNIDAD"/>
    <s v="NO SOLICITADAS"/>
  </r>
  <r>
    <x v="12"/>
    <s v="02-02-01-004-002"/>
    <s v="02-02-01-004-002"/>
    <s v="Materiales y suministros - Productos metálicos elaborados (excepto maquinaria y equipo)"/>
    <s v="CUCHILLAS DISPLAY"/>
    <n v="53131603"/>
    <s v="MÍNIMA CUANTÍA"/>
    <n v="4"/>
    <n v="4"/>
    <n v="16"/>
    <n v="100"/>
    <n v="1150000"/>
    <s v="UNIDAD"/>
    <s v="NO SOLICITADAS"/>
  </r>
  <r>
    <x v="12"/>
    <s v="02-02-01-004-002"/>
    <s v="02-02-01-004-002"/>
    <s v="Materiales y suministros - Productos metálicos elaborados (excepto maquinaria y equipo)"/>
    <s v="TIJERAS DE PELUQUERIA"/>
    <n v="27111531"/>
    <s v="MÍNIMA CUANTÍA"/>
    <n v="4"/>
    <n v="4"/>
    <n v="16"/>
    <n v="3"/>
    <n v="135000"/>
    <s v="UNIDAD"/>
    <s v="NO SOLICITADAS"/>
  </r>
  <r>
    <x v="12"/>
    <s v="02-02-01-004-002"/>
    <s v="02-02-01-004-002"/>
    <s v="Materiales y suministros - Productos metálicos elaborados (excepto maquinaria y equipo)"/>
    <s v="TIJERAS DE PELUQUERIA ENTRESECAR"/>
    <n v="27111531"/>
    <s v="MÍNIMA CUANTÍA"/>
    <n v="4"/>
    <n v="4"/>
    <n v="16"/>
    <n v="3"/>
    <n v="135000"/>
    <s v="UNIDAD"/>
    <s v="NO SOLICITADAS"/>
  </r>
  <r>
    <x v="12"/>
    <s v="02-02-01-004-004"/>
    <s v="02-02-01-004-004-08"/>
    <s v="Materiales y suministros - Aparatos de uso doméstico y sus partes y piezas"/>
    <s v="REPUESTO CUCHILLA MAQUINA PELUQUERIA"/>
    <n v="52141705"/>
    <s v="MÍNIMA CUANTÍA"/>
    <n v="4"/>
    <n v="4"/>
    <n v="16"/>
    <n v="5"/>
    <n v="340000"/>
    <s v="UNIDAD"/>
    <s v="NO SOLICITADAS"/>
  </r>
  <r>
    <x v="12"/>
    <s v="02-02-01-004-004"/>
    <s v="02-02-01-004-004-08"/>
    <s v="Materiales y suministros - Aparatos de uso doméstico y sus partes y piezas"/>
    <s v="REPUESTO PATILLERA PELUQUERIA"/>
    <n v="52141705"/>
    <s v="MÍNIMA CUANTÍA"/>
    <n v="4"/>
    <n v="4"/>
    <n v="16"/>
    <n v="3"/>
    <n v="225000"/>
    <s v="UNIDAD"/>
    <s v="NO SOLICITADAS"/>
  </r>
  <r>
    <x v="12"/>
    <s v="02-01-01-004-006"/>
    <s v="02-01-01-004-006-02"/>
    <s v="Activos fijos - Aparatos de control eléctrico y distribución de electricidad y sus partes y piezas"/>
    <s v="SISTEMA DE ALIMENTACION ININTERRUMPIDA-UPS"/>
    <n v="39121011"/>
    <s v="MÍNIMA CUANTÍA"/>
    <n v="0"/>
    <n v="0"/>
    <n v="10"/>
    <n v="4"/>
    <n v="11138400"/>
    <s v="UNIDAD"/>
    <s v="NO SOLICITADAS"/>
  </r>
  <r>
    <x v="12"/>
    <s v="02-01-01-004-006"/>
    <s v="02-01-01-004-006-02"/>
    <s v="Activos fijos - Aparatos de control eléctrico y distribución de electricidad y sus partes y piezas"/>
    <s v="UPS DE 3 KVA"/>
    <n v="39121011"/>
    <s v="MÍNIMA CUANTÍA"/>
    <n v="4"/>
    <n v="4"/>
    <n v="10"/>
    <n v="1"/>
    <n v="3189200"/>
    <s v="UNIDAD"/>
    <s v="NO SOLICITADAS"/>
  </r>
  <r>
    <x v="12"/>
    <s v="02-01-01-004-006"/>
    <s v="02-01-01-004-006-02"/>
    <s v="Activos fijos - Aparatos de control eléctrico y distribución de electricidad y sus partes y piezas"/>
    <s v="UPS POWER 2KVA "/>
    <n v="39121011"/>
    <s v="MÍNIMA CUANTÍA"/>
    <n v="4"/>
    <n v="4"/>
    <n v="10"/>
    <n v="1"/>
    <n v="1428000"/>
    <s v="UNIDAD"/>
    <s v="NO SOLICITADAS"/>
  </r>
  <r>
    <x v="12"/>
    <s v="02-01-01-004-007"/>
    <s v="02-01-01-004-007-03"/>
    <s v="Activos fijos - Radiorreceptores y receptores de televisión; aparatos para la grabación y reproducción de sonido y video; micrófonos, altavoces, amplificadores, etc."/>
    <s v="MICROFONO INALAMBRICO PARA CÁMARA DE VIDEO"/>
    <n v="52161520"/>
    <s v="MÍNIMA CUANTÍA"/>
    <n v="4"/>
    <n v="4"/>
    <n v="10"/>
    <n v="1"/>
    <n v="833000"/>
    <s v="UNIDAD"/>
    <s v="NO SOLICITADAS"/>
  </r>
  <r>
    <x v="12"/>
    <s v="02-01-01-004-008"/>
    <s v="02-01-01-004-008-03"/>
    <s v="Activos fijos - Instrumentos ópticos y equipo fotográfico; partes, piezas y accesorios"/>
    <s v="CÁMARA FOTOGRAFICA "/>
    <n v="45121504"/>
    <s v="MÍNIMA CUANTÍA"/>
    <n v="4"/>
    <n v="4"/>
    <n v="10"/>
    <n v="1"/>
    <n v="2939300"/>
    <s v="UNIDAD"/>
    <s v="NO SOLICITADAS"/>
  </r>
  <r>
    <x v="12"/>
    <s v="02-02-01-004-005"/>
    <s v="02-02-01-004-005-02"/>
    <s v="Materiales y suministros - Maquinaria de informática y sus partes, piezas y accesorios"/>
    <s v="MEMORIA RAM 1RX8 PC3L-12800 4GB"/>
    <n v="43201800"/>
    <s v="MÍNIMA CUANTÍA"/>
    <n v="4"/>
    <n v="4"/>
    <n v="10"/>
    <n v="4"/>
    <n v="714000"/>
    <s v="UNIDAD"/>
    <s v="NO SOLICITADAS"/>
  </r>
  <r>
    <x v="12"/>
    <s v="02-02-01-004-005"/>
    <s v="02-02-01-004-005-02"/>
    <s v="Materiales y suministros - Maquinaria de informática y sus partes, piezas y accesorios"/>
    <s v="MEMORIA RAM DDR3 1066 MHZ DIMM DE 1GB"/>
    <n v="43201800"/>
    <s v="MÍNIMA CUANTÍA"/>
    <n v="4"/>
    <n v="4"/>
    <n v="10"/>
    <n v="4"/>
    <n v="95200"/>
    <s v="UNIDAD"/>
    <s v="NO SOLICITADAS"/>
  </r>
  <r>
    <x v="12"/>
    <s v="02-02-01-004-005"/>
    <s v="02-02-01-004-005-02"/>
    <s v="Materiales y suministros - Maquinaria de informática y sus partes, piezas y accesorios"/>
    <s v="MEMORIA RAM DDR3 1333 MHZ DE 2GB"/>
    <n v="43201800"/>
    <s v="MÍNIMA CUANTÍA"/>
    <n v="4"/>
    <n v="4"/>
    <n v="10"/>
    <n v="12"/>
    <n v="428400"/>
    <s v="UNIDAD"/>
    <s v="NO SOLICITADAS"/>
  </r>
  <r>
    <x v="12"/>
    <s v="02-02-01-004-005"/>
    <s v="02-02-01-004-005-02"/>
    <s v="Materiales y suministros - Maquinaria de informática y sus partes, piezas y accesorios"/>
    <s v="MEMORIA RAM DDR3 1333 MHZ DIMM DE 2GB"/>
    <n v="43201800"/>
    <s v="MÍNIMA CUANTÍA"/>
    <n v="4"/>
    <n v="4"/>
    <n v="10"/>
    <n v="12"/>
    <n v="485520"/>
    <s v="UNIDAD"/>
    <s v="NO SOLICITADAS"/>
  </r>
  <r>
    <x v="12"/>
    <s v="02-02-01-004-005"/>
    <s v="02-02-01-004-005-02"/>
    <s v="Materiales y suministros - Maquinaria de informática y sus partes, piezas y accesorios"/>
    <s v="MEMORIA RAM DDR3 667 MHZ DIMM DE 1G"/>
    <n v="43201800"/>
    <s v="MÍNIMA CUANTÍA"/>
    <n v="4"/>
    <n v="4"/>
    <n v="10"/>
    <n v="4"/>
    <n v="95200"/>
    <s v="UNIDAD"/>
    <s v="NO SOLICITADAS"/>
  </r>
  <r>
    <x v="12"/>
    <s v="02-02-01-004-005"/>
    <s v="02-02-01-004-005-02"/>
    <s v="Materiales y suministros - Maquinaria de informática y sus partes, piezas y accesorios"/>
    <s v="MEMORIA RAM PC3 12800S 2RX8 DE 4GB"/>
    <n v="43201800"/>
    <s v="MÍNIMA CUANTÍA"/>
    <n v="0"/>
    <n v="0"/>
    <n v="10"/>
    <n v="8"/>
    <n v="1728000"/>
    <s v="UNIDAD"/>
    <s v="NO SOLICITADAS"/>
  </r>
  <r>
    <x v="12"/>
    <s v="02-02-01-004-006"/>
    <s v="02-02-01-004-006-02"/>
    <s v="Materiales y suministros - Aparatos de control eléctrico y distribución de electricidad y sus partes y piezas"/>
    <s v="CONECTORES DE RED RJ 45 CAT 6"/>
    <n v="39121444"/>
    <s v="MÍNIMA CUANTÍA"/>
    <n v="4"/>
    <n v="4"/>
    <n v="10"/>
    <n v="3"/>
    <n v="339150"/>
    <s v="BOLSA X 100"/>
    <s v="NO SOLICITADAS"/>
  </r>
  <r>
    <x v="12"/>
    <s v="02-02-01-004-006"/>
    <s v="02-02-01-004-006-02"/>
    <s v="Materiales y suministros - Aparatos de control eléctrico y distribución de electricidad y sus partes y piezas"/>
    <s v="JACK BLINDADO CAT 6A"/>
    <n v="39121444"/>
    <s v="MÍNIMA CUANTÍA"/>
    <n v="4"/>
    <n v="4"/>
    <n v="10"/>
    <n v="100"/>
    <n v="1785000"/>
    <s v="UNIDAD"/>
    <s v="NO SOLICITADAS"/>
  </r>
  <r>
    <x v="12"/>
    <s v="02-02-01-004-006"/>
    <s v="02-02-01-004-006-03"/>
    <s v="Materiales y suministros - Hilos y cables aislados; cable de fibra óptica"/>
    <s v="CABLE UTP CAT 6 EXTERIORES X 305 MTS"/>
    <n v="26121609"/>
    <s v="MÍNIMA CUANTÍA"/>
    <n v="4"/>
    <n v="4"/>
    <n v="10"/>
    <n v="1"/>
    <n v="261800"/>
    <s v="UNIDAD"/>
    <s v="NO SOLICITADAS"/>
  </r>
  <r>
    <x v="12"/>
    <s v="02-02-01-004-006"/>
    <s v="02-02-01-004-006-03"/>
    <s v="Materiales y suministros - Hilos y cables aislados; cable de fibra óptica"/>
    <s v="CABLE UTP CAT 6 INTERIORES X 305 MET"/>
    <n v="26121609"/>
    <s v="MÍNIMA CUANTÍA"/>
    <n v="4"/>
    <n v="4"/>
    <n v="10"/>
    <n v="1"/>
    <n v="261800"/>
    <s v="UNIDAD"/>
    <s v="NO SOLICITADAS"/>
  </r>
  <r>
    <x v="12"/>
    <s v="02-02-01-004-006"/>
    <s v="02-02-01-004-006-03"/>
    <s v="Materiales y suministros - Hilos y cables aislados; cable de fibra óptica"/>
    <s v="PACTH CORE DE 3 MTS CAT 6 CERTIFICADO "/>
    <n v="26121609"/>
    <s v="MÍNIMA CUANTÍA"/>
    <n v="4"/>
    <n v="4"/>
    <n v="10"/>
    <n v="100"/>
    <n v="1190000"/>
    <s v="UNIDAD"/>
    <s v="NO SOLICITADAS"/>
  </r>
  <r>
    <x v="12"/>
    <s v="02-02-01-004-007"/>
    <s v="02-02-01-004-007-05"/>
    <s v="Materiales y suministros - Discos, cintas, dispositivos de almacenamiento en estado sólido no volátiles y otros medios, no grabados"/>
    <s v="MEMORIA USB: "/>
    <n v="43201800"/>
    <s v="MÍNIMA CUANTÍA"/>
    <n v="4"/>
    <n v="4"/>
    <n v="10"/>
    <n v="2"/>
    <n v="47600"/>
    <s v="UNIDAD"/>
    <s v="NO SOLICITADAS"/>
  </r>
  <r>
    <x v="12"/>
    <s v="02-02-01-004-008"/>
    <s v="02-02-01-004-008-03"/>
    <s v="Materiales y suministros - Instrumentos ópticos y equipo fotográfico; partes, piezas y accesorios"/>
    <s v="LENTE PARA CÁMARA"/>
    <n v="45121600"/>
    <s v="MÍNIMA CUANTÍA"/>
    <n v="4"/>
    <n v="4"/>
    <n v="10"/>
    <n v="1"/>
    <n v="773500"/>
    <s v="UNIDAD"/>
    <s v="NO SOLICITADAS"/>
  </r>
  <r>
    <x v="12"/>
    <s v="02-02-01-000-001"/>
    <s v="02-02-01-000-001-03"/>
    <s v="Materiales y suministros - Frutas y nueces"/>
    <s v="FRUTAS Y NUECES"/>
    <n v="50307000"/>
    <s v="MÍNIMA CUANTÍA"/>
    <n v="2"/>
    <n v="10"/>
    <n v="16"/>
    <n v="1"/>
    <n v="1500000"/>
    <s v="GLOBAL"/>
    <s v="NO SOLICITADAS"/>
  </r>
  <r>
    <x v="12"/>
    <s v="02-02-01-000-001"/>
    <s v="02-02-01-000-001-03"/>
    <s v="Materiales y suministros - Frutas y nueces"/>
    <s v="FRUTAS Y NUECES"/>
    <n v="50307000"/>
    <s v="MÍNIMA CUANTÍA"/>
    <n v="2"/>
    <n v="10"/>
    <n v="10"/>
    <n v="1"/>
    <n v="499898.2"/>
    <n v="0"/>
    <s v="NO SOLICITADAS"/>
  </r>
  <r>
    <x v="12"/>
    <s v="02-02-01-000-001"/>
    <s v="02-02-01-000-001-07"/>
    <s v="Materiales y suministros - Legumbres, secas"/>
    <s v="LEGUMBRES SECAS"/>
    <n v="50221001"/>
    <s v="MÍNIMA CUANTÍA"/>
    <n v="2"/>
    <n v="10"/>
    <n v="10"/>
    <n v="1"/>
    <n v="498690"/>
    <n v="0"/>
    <s v="NO SOLICITADAS"/>
  </r>
  <r>
    <x v="12"/>
    <s v="02-02-01-000-001"/>
    <s v="02-02-01-000-001-07"/>
    <s v="Materiales y suministros - Legumbres, secas"/>
    <s v="LEGUMBRES, SECAS"/>
    <n v="50221001"/>
    <s v="MÍNIMA CUANTÍA"/>
    <n v="2"/>
    <n v="10"/>
    <n v="16"/>
    <n v="1"/>
    <n v="300000"/>
    <s v="GLOBAL"/>
    <s v="NO SOLICITADAS"/>
  </r>
  <r>
    <x v="12"/>
    <s v="02-02-01-002-001"/>
    <s v="02-02-01-002-001-01"/>
    <s v="Materiales y suministros - Carne y productos cárnicos"/>
    <s v="CARNE Y PRODUCTOS CÁRNICOS"/>
    <n v="50111500"/>
    <s v="MÍNIMA CUANTÍA"/>
    <n v="2"/>
    <n v="10"/>
    <n v="16"/>
    <n v="1"/>
    <n v="6000000"/>
    <s v="GLOBAL"/>
    <s v="NO SOLICITADAS"/>
  </r>
  <r>
    <x v="12"/>
    <s v="02-02-01-002-001"/>
    <s v="02-02-01-002-001-01"/>
    <s v="Materiales y suministros - Carne y productos cárnicos"/>
    <s v="CARNE Y PRODUCTOS CÁRNICOS"/>
    <n v="52131501"/>
    <s v="MÍNIMA CUANTÍA"/>
    <n v="2"/>
    <n v="10"/>
    <n v="10"/>
    <n v="1"/>
    <n v="20000000"/>
    <s v="GLOBAL"/>
    <s v="NO SOLICITADAS"/>
  </r>
  <r>
    <x v="12"/>
    <s v="02-02-01-002-001"/>
    <s v="02-02-01-002-001-01"/>
    <s v="Materiales y suministros - Carne y productos cárnicos"/>
    <s v="CARNE Y PRODUCTOS CÁRNICOS"/>
    <n v="50111500"/>
    <s v="MÍNIMA CUANTÍA"/>
    <n v="2"/>
    <n v="10"/>
    <n v="10"/>
    <n v="1"/>
    <n v="6999950.9000000004"/>
    <s v="GLOBAL"/>
    <s v="NO SOLICITADAS"/>
  </r>
  <r>
    <x v="12"/>
    <s v="02-02-01-002-001"/>
    <s v="02-02-01-002-001-01"/>
    <s v="Materiales y suministros - Carne y productos cárnicos"/>
    <s v="CARNE Y PRODUCTOS CÁRNICOS"/>
    <n v="50111500"/>
    <s v="MÍNIMA CUANTÍA"/>
    <n v="2"/>
    <n v="10"/>
    <n v="10"/>
    <n v="1"/>
    <n v="4000000"/>
    <s v="GLOBAL"/>
    <s v="NO SOLICITADAS"/>
  </r>
  <r>
    <x v="12"/>
    <s v="02-02-01-002-001"/>
    <s v="02-02-01-002-001-02"/>
    <s v="Materiales y suministros - Preparaciones y conservas de pescado, crustáceos, moluscos y demás invertebrados acuáticos"/>
    <s v="PREPARACIONES Y CONSERVAS DE PESCADO"/>
    <n v="50111500"/>
    <s v="MÍNIMA CUANTÍA"/>
    <n v="2"/>
    <n v="10"/>
    <n v="10"/>
    <n v="1"/>
    <n v="1999918"/>
    <n v="0"/>
    <s v="NO SOLICITADAS"/>
  </r>
  <r>
    <x v="12"/>
    <s v="02-02-01-002-001"/>
    <s v="02-02-01-002-001-02"/>
    <s v="Materiales y suministros - Preparaciones y conservas de pescado, crustáceos, moluscos y demás invertebrados acuáticos"/>
    <s v="PREPARACIONES Y CONSERVAS DE PESCADO, CRUSTÁCEOS, MOLUSCOS Y DEMÁS INVERTEBRADOS ACUÁTICOS"/>
    <n v="50121539"/>
    <s v="MÍNIMA CUANTÍA"/>
    <n v="2"/>
    <n v="10"/>
    <n v="16"/>
    <n v="1"/>
    <n v="3000000"/>
    <s v="GLOBAL"/>
    <s v="NO SOLICITADAS"/>
  </r>
  <r>
    <x v="12"/>
    <s v="02-02-01-002-001"/>
    <s v="02-02-01-002-001-03"/>
    <s v="Materiales y suministros - Preparaciones y conservas de hortalizas, legumbres, tubérculos y papas"/>
    <s v="PREPARACIONES Y CONSERVAS DE HORTALIZAS, LEGUMBRES, TUBÉRCULOS Y PAPAS"/>
    <n v="50404600"/>
    <s v="MÍNIMA CUANTÍA"/>
    <n v="2"/>
    <n v="10"/>
    <n v="16"/>
    <n v="1"/>
    <n v="1500000"/>
    <s v="GLOBAL"/>
    <s v="NO SOLICITADAS"/>
  </r>
  <r>
    <x v="12"/>
    <s v="02-02-01-002-001"/>
    <s v="02-02-01-002-001-03"/>
    <s v="Materiales y suministros - Preparaciones y conservas de hortalizas, legumbres, tubérculos y papas"/>
    <s v="PREPARACIONES Y CONSERVAS DE HORTALIZAS, LEGUMBRES,TUBERCULOS"/>
    <n v="50121539"/>
    <s v="MÍNIMA CUANTÍA"/>
    <n v="2"/>
    <n v="10"/>
    <n v="10"/>
    <n v="1"/>
    <n v="2999989.3"/>
    <n v="0"/>
    <s v="NO SOLICITADAS"/>
  </r>
  <r>
    <x v="12"/>
    <s v="02-02-01-002-001"/>
    <s v="02-02-01-002-001-05"/>
    <s v="Materiales y suministros - Aceites y grasas animales y vegetales"/>
    <s v="ACEITES Y GRASAS ANIMALES Y VEGETALES"/>
    <n v="50151500"/>
    <s v="MÍNIMA CUANTÍA"/>
    <n v="2"/>
    <n v="10"/>
    <n v="16"/>
    <n v="1"/>
    <n v="500000"/>
    <s v="GLOBAL"/>
    <s v="NO SOLICITADAS"/>
  </r>
  <r>
    <x v="12"/>
    <s v="02-02-01-002-001"/>
    <s v="02-02-01-002-001-05"/>
    <s v="Materiales y suministros - Aceites y grasas animales y vegetales"/>
    <s v="ACEITES Y GRASAS ANIMALES Y VEGETALES"/>
    <n v="50404600"/>
    <s v="MÍNIMA CUANTÍA"/>
    <n v="2"/>
    <n v="10"/>
    <n v="10"/>
    <n v="1"/>
    <n v="496040"/>
    <n v="0"/>
    <s v="NO SOLICITADAS"/>
  </r>
  <r>
    <x v="12"/>
    <s v="02-02-01-002-002"/>
    <s v="02-02-01-002-002"/>
    <s v="Materiales y suministros - Productos lácteos y ovoproductos"/>
    <s v="PRODUCTOS LACTEOS Y OVOPRODUCTOS"/>
    <n v="50131701"/>
    <s v="MÍNIMA CUANTÍA"/>
    <n v="2"/>
    <n v="10"/>
    <n v="10"/>
    <n v="1"/>
    <n v="498960"/>
    <n v="0"/>
    <s v="NO SOLICITADAS"/>
  </r>
  <r>
    <x v="12"/>
    <s v="02-02-01-002-002"/>
    <s v="02-02-01-002-002"/>
    <s v="Materiales y suministros - Productos lácteos y ovoproductos"/>
    <s v="PRODUCTOS LÁCTEOS Y OVOPRODUCTOS"/>
    <n v="50131701"/>
    <s v="MÍNIMA CUANTÍA"/>
    <n v="2"/>
    <n v="10"/>
    <n v="16"/>
    <n v="1"/>
    <n v="1500000"/>
    <s v="GLOBAL"/>
    <s v="NO SOLICITADAS"/>
  </r>
  <r>
    <x v="12"/>
    <s v="02-02-01-002-003"/>
    <s v="02-02-01-002-003-01"/>
    <s v="Materiales y suministros - Productos de molinería"/>
    <s v="PRODUCTOS DE MOLINERIA"/>
    <n v="50221002"/>
    <s v="MÍNIMA CUANTÍA"/>
    <n v="2"/>
    <n v="10"/>
    <n v="10"/>
    <n v="1"/>
    <n v="149160"/>
    <n v="0"/>
    <s v="NO SOLICITADAS"/>
  </r>
  <r>
    <x v="12"/>
    <s v="02-02-01-002-003"/>
    <s v="02-02-01-002-003-01"/>
    <s v="Materiales y suministros - Productos de molinería"/>
    <s v="PRODUCTOS DE MOLINERÍA"/>
    <n v="50221002"/>
    <s v="MÍNIMA CUANTÍA"/>
    <n v="2"/>
    <n v="10"/>
    <n v="16"/>
    <n v="1"/>
    <n v="200000"/>
    <s v="GLOBAL"/>
    <s v="NO SOLICITADAS"/>
  </r>
  <r>
    <x v="12"/>
    <s v="02-02-01-002-003"/>
    <s v="02-02-01-002-003-04"/>
    <s v="Materiales y suministros - Productos de panadería"/>
    <s v="PRODUCTOS DE PANADERIA"/>
    <n v="50181709"/>
    <s v="MÍNIMA CUANTÍA"/>
    <n v="2"/>
    <n v="10"/>
    <n v="10"/>
    <n v="1"/>
    <n v="499710"/>
    <n v="0"/>
    <s v="NO SOLICITADAS"/>
  </r>
  <r>
    <x v="12"/>
    <s v="02-02-01-002-003"/>
    <s v="02-02-01-002-003-04"/>
    <s v="Materiales y suministros - Productos de panadería"/>
    <s v="PRODUCTOS DE PANADERÍA"/>
    <n v="50181709"/>
    <s v="MÍNIMA CUANTÍA"/>
    <n v="2"/>
    <n v="10"/>
    <n v="16"/>
    <n v="1"/>
    <n v="1000000"/>
    <s v="GLOBAL"/>
    <s v="NO SOLICITADAS"/>
  </r>
  <r>
    <x v="12"/>
    <s v="02-02-01-002-003"/>
    <s v="02-02-01-002-003-05"/>
    <s v="Materiales y suministros - Azúcar"/>
    <s v="AZUCAR"/>
    <n v="50161509"/>
    <s v="MÍNIMA CUANTÍA"/>
    <n v="2"/>
    <n v="10"/>
    <n v="10"/>
    <n v="1"/>
    <n v="349954.2"/>
    <n v="0"/>
    <s v="NO SOLICITADAS"/>
  </r>
  <r>
    <x v="12"/>
    <s v="02-02-01-002-003"/>
    <s v="02-02-01-002-003-05"/>
    <s v="Materiales y suministros - Azúcar"/>
    <s v="AZÚCAR"/>
    <n v="50161509"/>
    <s v="MÍNIMA CUANTÍA"/>
    <n v="2"/>
    <n v="10"/>
    <n v="16"/>
    <n v="1"/>
    <n v="300000"/>
    <s v="GLOBAL"/>
    <s v="NO SOLICITADAS"/>
  </r>
  <r>
    <x v="12"/>
    <s v="02-02-01-002-003"/>
    <s v="02-02-01-002-003-06"/>
    <s v="Materiales y suministros - Cacao, chocolate y confitería"/>
    <s v="CACAO, CHOCOLATE Y CONFITERÍA"/>
    <n v="50161511"/>
    <s v="MÍNIMA CUANTÍA"/>
    <n v="2"/>
    <n v="10"/>
    <n v="16"/>
    <n v="1"/>
    <n v="199810"/>
    <s v="GLOBAL"/>
    <s v="NO SOLICITADAS"/>
  </r>
  <r>
    <x v="12"/>
    <s v="02-02-01-002-003"/>
    <s v="02-02-01-002-003-09"/>
    <s v="Materiales y suministros - Otros productos alimenticios n. C. P."/>
    <s v="OTROS PRODUCTOS ALIMENTICIOS N. C. P."/>
    <n v="50347001"/>
    <s v="MÍNIMA CUANTÍA"/>
    <n v="2"/>
    <n v="10"/>
    <n v="16"/>
    <n v="1"/>
    <n v="999860"/>
    <s v="GLOBAL"/>
    <s v="NO SOLICITADAS"/>
  </r>
  <r>
    <x v="12"/>
    <s v="02-02-01-002-004"/>
    <s v="02-02-01-002-004-02"/>
    <s v="Materiales y suministros - Vinos"/>
    <s v="VINOS"/>
    <n v="50202203"/>
    <s v="MÍNIMA CUANTÍA"/>
    <n v="2"/>
    <n v="10"/>
    <n v="16"/>
    <n v="1"/>
    <n v="1493660"/>
    <s v="GLOBAL"/>
    <s v="NO SOLICITADAS"/>
  </r>
  <r>
    <x v="12"/>
    <s v="02-02-01-002-004"/>
    <s v="02-02-01-002-004-04"/>
    <s v="Materiales y suministros - Bebidas no alcohólicas; aguas minerales embotelladas"/>
    <s v="BEBIDAS NO ALCOHÓLICAS; AGUAS MINERALES EMBOTELLADAS"/>
    <n v="50202300"/>
    <s v="MÍNIMA CUANTÍA"/>
    <n v="2"/>
    <n v="10"/>
    <n v="16"/>
    <n v="1"/>
    <n v="999670"/>
    <s v="GLOBAL"/>
    <s v="NO SOLICITADAS"/>
  </r>
  <r>
    <x v="12"/>
    <s v="02-02-02-005-004"/>
    <s v="02-02-02-005-004-02-4"/>
    <s v="Adquisición de servicios - Servicios generales de construcción de tuberías para la conducción de gas a larga distancia, líneas de comunicación y cables de poder"/>
    <s v="MANTENIMIENTO REDES ELECTRICAS"/>
    <n v="72103300"/>
    <s v="MÍNIMA CUANTÍA"/>
    <n v="4"/>
    <n v="4"/>
    <n v="16"/>
    <n v="1"/>
    <n v="39981025"/>
    <s v="GLOBAL"/>
    <s v="NO SOLICITADAS"/>
  </r>
  <r>
    <x v="12"/>
    <s v="02-02-02-008-007"/>
    <s v="02-02-02-008-007-01-5"/>
    <s v="Adquisición de servicios - Servicios de mantenimiento y reparación de otra maquinaria y otro equipo"/>
    <s v="MANTENIMIENTO PARARRAYOS "/>
    <n v="72103300"/>
    <s v="MÍNIMA CUANTÍA"/>
    <n v="4"/>
    <n v="4"/>
    <n v="16"/>
    <n v="1"/>
    <n v="16660000"/>
    <s v="GLOBAL"/>
    <s v="NO SOLICITADAS"/>
  </r>
  <r>
    <x v="12"/>
    <s v="02-02-02-008-007"/>
    <s v="02-02-02-008-007-01-5"/>
    <s v="Adquisición de servicios - Servicios de mantenimiento y reparación de otra maquinaria y otro equipo"/>
    <s v="MANTENIMIENTO TRANSFORMADORES"/>
    <n v="73152108"/>
    <s v="MÍNIMA CUANTÍA"/>
    <n v="4"/>
    <n v="4"/>
    <n v="16"/>
    <n v="1"/>
    <n v="8449000"/>
    <s v="GLOBAL"/>
    <s v="NO SOLICITADAS"/>
  </r>
  <r>
    <x v="12"/>
    <s v="02-02-02-008-007"/>
    <s v="02-02-02-008-007-01-5"/>
    <s v="Adquisición de servicios - Servicios de mantenimiento y reparación de otra maquinaria y otro equipo"/>
    <s v="MANTENIMIENTO CALDERAS Y MARMITAS"/>
    <n v="72151001"/>
    <s v="MÍNIMA CUANTÍA"/>
    <n v="4"/>
    <n v="4"/>
    <n v="10"/>
    <n v="1"/>
    <n v="8020000"/>
    <s v="GLOBAL"/>
    <s v="NO SOLICITADAS"/>
  </r>
  <r>
    <x v="12"/>
    <s v="02-01-01-004-008"/>
    <s v="02-01-01-004-008-01"/>
    <s v="Activos fijos - Aparatos médicos y quirúrgicos y aparatos ortésicos y protésicos"/>
    <s v="EQUIPO DE DISECCION"/>
    <n v="42121506"/>
    <s v="MÍNIMA CUANTÍA"/>
    <n v="4"/>
    <n v="6"/>
    <n v="10"/>
    <n v="1"/>
    <n v="194722.22"/>
    <s v="UNIDAD"/>
    <s v="NO SOLICITADAS"/>
  </r>
  <r>
    <x v="12"/>
    <s v="02-01-01-004-008"/>
    <s v="02-01-01-004-008-01"/>
    <s v="Activos fijos - Aparatos médicos y quirúrgicos y aparatos ortésicos y protésicos"/>
    <s v="FONENDOSCOPIO"/>
    <n v="42121506"/>
    <s v="MÍNIMA CUANTÍA"/>
    <n v="4"/>
    <n v="6"/>
    <n v="10"/>
    <n v="1"/>
    <n v="72855.41"/>
    <s v="UNIDAD"/>
    <s v="NO SOLICITADAS"/>
  </r>
  <r>
    <x v="12"/>
    <s v="02-02-01-002-003"/>
    <s v="02-02-01-002-003-03"/>
    <s v="Materiales y suministros - Preparaciones utilizadas en la alimentación de animales"/>
    <s v="ALIMENTO HUMEDO PARA PERRO"/>
    <n v="10122100"/>
    <s v="MÍNIMA CUANTÍA"/>
    <n v="4"/>
    <n v="6"/>
    <n v="10"/>
    <n v="144"/>
    <n v="1129967.496"/>
    <s v="UNIDAD"/>
    <s v="NO SOLICITADAS"/>
  </r>
  <r>
    <x v="12"/>
    <s v="02-02-01-002-003"/>
    <s v="02-02-01-002-003-03"/>
    <s v="Materiales y suministros - Preparaciones utilizadas en la alimentación de animales"/>
    <s v="ALIMENTO PECUARIO CONCENTRADO PARA EQUINOS"/>
    <n v="10122100"/>
    <s v="MÍNIMA CUANTÍA"/>
    <n v="4"/>
    <n v="6"/>
    <n v="10"/>
    <n v="136"/>
    <n v="9143408.3160000015"/>
    <s v="BULTO"/>
    <s v="NO SOLICITADAS"/>
  </r>
  <r>
    <x v="12"/>
    <s v="02-02-01-002-003"/>
    <s v="02-02-01-002-003-03"/>
    <s v="Materiales y suministros - Preparaciones utilizadas en la alimentación de animales"/>
    <s v="ALIMENTO PECUARIO CONCENTRADO PARA EQUINOS"/>
    <n v="10122100"/>
    <n v="0"/>
    <n v="0"/>
    <n v="0"/>
    <n v="10"/>
    <n v="118"/>
    <n v="7933251.3330000006"/>
    <n v="0"/>
    <s v=""/>
  </r>
  <r>
    <x v="12"/>
    <s v="02-02-01-002-003"/>
    <s v="02-02-01-002-003-03"/>
    <s v="Materiales y suministros - Preparaciones utilizadas en la alimentación de animales"/>
    <s v="SAL MINERALIZADA"/>
    <n v="10122100"/>
    <s v="MÍNIMA CUANTÍA"/>
    <n v="4"/>
    <n v="6"/>
    <n v="10"/>
    <n v="8"/>
    <n v="586631.47199999995"/>
    <s v="BULTO"/>
    <s v="NO SOLICITADAS"/>
  </r>
  <r>
    <x v="12"/>
    <s v="02-02-01-002-003"/>
    <s v="02-02-01-002-003-03"/>
    <s v="Materiales y suministros - Preparaciones utilizadas en la alimentación de animales"/>
    <s v="SUPLEMENTO ALIMENTICIO EQUINO"/>
    <n v="10122100"/>
    <s v="MÍNIMA CUANTÍA"/>
    <n v="4"/>
    <n v="6"/>
    <n v="10"/>
    <n v="35"/>
    <n v="1539043.6950000001"/>
    <s v="BULTO"/>
    <s v="NO SOLICITADAS"/>
  </r>
  <r>
    <x v="12"/>
    <s v="02-02-01-002-007"/>
    <s v="02-02-01-002-007"/>
    <s v="Materiales y suministros - Artículos textiles (excepto prendas de vestir)"/>
    <s v="BOZAL PARA PERRO "/>
    <n v="10141610"/>
    <s v="MÍNIMA CUANTÍA"/>
    <n v="4"/>
    <n v="6"/>
    <n v="10"/>
    <n v="2"/>
    <n v="48289.081399999995"/>
    <s v="UNIDAD"/>
    <s v="NO SOLICITADAS"/>
  </r>
  <r>
    <x v="12"/>
    <s v="02-02-01-002-007"/>
    <s v="02-02-01-002-007"/>
    <s v="Materiales y suministros - Artículos textiles (excepto prendas de vestir)"/>
    <s v="CHALECO DE ENFRIAMIENTO PARA PERRO"/>
    <n v="46181507"/>
    <s v="MÍNIMA CUANTÍA"/>
    <n v="4"/>
    <n v="6"/>
    <n v="10"/>
    <n v="6"/>
    <n v="1118050.6007999999"/>
    <s v="UNIDAD"/>
    <s v="NO SOLICITADAS"/>
  </r>
  <r>
    <x v="12"/>
    <s v="02-02-01-002-007"/>
    <s v="02-02-01-002-007"/>
    <s v="Materiales y suministros - Artículos textiles (excepto prendas de vestir)"/>
    <s v="COLLAR PARA PERRO"/>
    <n v="10141600"/>
    <s v="MÍNIMA CUANTÍA"/>
    <n v="4"/>
    <n v="6"/>
    <n v="10"/>
    <n v="6"/>
    <n v="248218.88699999999"/>
    <s v="UNIDAD "/>
    <s v="NO SOLICITADAS"/>
  </r>
  <r>
    <x v="12"/>
    <s v="02-02-01-002-007"/>
    <s v="02-02-01-002-007"/>
    <s v="Materiales y suministros - Artículos textiles (excepto prendas de vestir)"/>
    <s v="JAQUIMA"/>
    <n v="10141604"/>
    <s v="MÍNIMA CUANTÍA"/>
    <n v="4"/>
    <n v="6"/>
    <n v="10"/>
    <n v="5"/>
    <n v="405256.28499999997"/>
    <s v="UNIDAD"/>
    <s v="NO SOLICITADAS"/>
  </r>
  <r>
    <x v="12"/>
    <s v="02-02-01-002-007"/>
    <s v="02-02-01-002-007"/>
    <s v="Materiales y suministros - Artículos textiles (excepto prendas de vestir)"/>
    <s v="PECHERA PARA ANCLAJE CANINO"/>
    <n v="10141608"/>
    <s v="MÍNIMA CUANTÍA"/>
    <n v="4"/>
    <n v="6"/>
    <n v="10"/>
    <n v="3"/>
    <n v="345177.3738"/>
    <s v="UNIDAD"/>
    <s v="NO SOLICITADAS"/>
  </r>
  <r>
    <x v="12"/>
    <s v="02-02-01-002-007"/>
    <s v="02-02-01-002-007"/>
    <s v="Materiales y suministros - Artículos textiles (excepto prendas de vestir)"/>
    <s v="PELLON TUPIDO PARA MONTAR"/>
    <n v="10141600"/>
    <s v="MÍNIMA CUANTÍA"/>
    <n v="4"/>
    <n v="6"/>
    <n v="10"/>
    <n v="5"/>
    <n v="145109.671"/>
    <s v="UNIDAD"/>
    <s v="NO SOLICITADAS"/>
  </r>
  <r>
    <x v="12"/>
    <s v="02-02-01-002-007"/>
    <s v="02-02-01-002-007"/>
    <s v="Materiales y suministros - Artículos textiles (excepto prendas de vestir)"/>
    <s v="TRAILLA PARA PERRO DE 2 MTS "/>
    <n v="42121514"/>
    <s v="MÍNIMA CUANTÍA"/>
    <n v="4"/>
    <n v="6"/>
    <n v="10"/>
    <n v="6"/>
    <n v="191127.94679999998"/>
    <s v="UNIDAD"/>
    <s v="NO SOLICITADAS"/>
  </r>
  <r>
    <x v="12"/>
    <s v="02-02-01-003-004"/>
    <s v="02-02-01-003-004-02"/>
    <s v="Materiales y suministros - Productos químicos inorgánicos básicos n. C. P."/>
    <s v="HIPOCLORITO DE SODIO"/>
    <n v="47131800"/>
    <s v="MÍNIMA CUANTÍA"/>
    <n v="4"/>
    <n v="6"/>
    <n v="10"/>
    <n v="6"/>
    <n v="91099.188599999994"/>
    <s v="UNIDAD"/>
    <s v="NO SOLICITADAS"/>
  </r>
  <r>
    <x v="12"/>
    <s v="02-02-01-003-004"/>
    <s v="02-02-01-003-004-06"/>
    <s v="Materiales y suministros - Abonos y plaguicidas"/>
    <s v="HERBICIDA"/>
    <n v="10171701"/>
    <s v="MÍNIMA CUANTÍA"/>
    <n v="4"/>
    <n v="6"/>
    <n v="10"/>
    <n v="5"/>
    <n v="1063470.0965"/>
    <s v="UNIDAD"/>
    <s v="NO SOLICITADAS"/>
  </r>
  <r>
    <x v="12"/>
    <s v="02-02-01-003-005"/>
    <s v="02-02-01-003-005-02"/>
    <s v="Materiales y suministros - Productos farmacéuticos"/>
    <s v="AGUA OXIGENADA"/>
    <n v="42121600"/>
    <s v="MÍNIMA CUANTÍA"/>
    <n v="4"/>
    <n v="6"/>
    <n v="10"/>
    <n v="6"/>
    <n v="22694.400000000001"/>
    <s v="UNIDAD"/>
    <s v="NO SOLICITADAS"/>
  </r>
  <r>
    <x v="12"/>
    <s v="02-02-01-003-005"/>
    <s v="02-02-01-003-005-02"/>
    <s v="Materiales y suministros - Productos farmacéuticos"/>
    <s v="ALCOHOL ANTISEPTICO"/>
    <n v="51102700"/>
    <s v="MÍNIMA CUANTÍA"/>
    <n v="4"/>
    <n v="6"/>
    <n v="10"/>
    <n v="4"/>
    <n v="24071.040000000001"/>
    <s v="LITRO"/>
    <s v="NO SOLICITADAS"/>
  </r>
  <r>
    <x v="12"/>
    <s v="02-02-01-003-005"/>
    <s v="02-02-01-003-005-02"/>
    <s v="Materiales y suministros - Productos farmacéuticos"/>
    <s v="ALGODÓN"/>
    <n v="42141501"/>
    <s v="MÍNIMA CUANTÍA"/>
    <n v="4"/>
    <n v="6"/>
    <n v="10"/>
    <n v="10"/>
    <n v="50072.1"/>
    <s v="UNIDAD"/>
    <s v="NO SOLICITADAS"/>
  </r>
  <r>
    <x v="12"/>
    <s v="02-02-01-003-005"/>
    <s v="02-02-01-003-005-02"/>
    <s v="Materiales y suministros - Productos farmacéuticos"/>
    <s v="ALGODÓN"/>
    <n v="42141501"/>
    <n v="0"/>
    <n v="0"/>
    <n v="0"/>
    <n v="10"/>
    <n v="3"/>
    <n v="15021.630000000001"/>
    <n v="0"/>
    <s v=""/>
  </r>
  <r>
    <x v="12"/>
    <s v="02-02-01-003-005"/>
    <s v="02-02-01-003-005-02"/>
    <s v="Materiales y suministros - Productos farmacéuticos"/>
    <s v="AMITRAZ"/>
    <n v="47131800"/>
    <s v="MÍNIMA CUANTÍA"/>
    <n v="4"/>
    <n v="6"/>
    <n v="10"/>
    <n v="3"/>
    <n v="131940.48000000001"/>
    <s v="UNIDAD"/>
    <s v="NO SOLICITADAS"/>
  </r>
  <r>
    <x v="12"/>
    <s v="02-02-01-003-005"/>
    <s v="02-02-01-003-005-02"/>
    <s v="Materiales y suministros - Productos farmacéuticos"/>
    <s v="AMOXICILINA"/>
    <n v="51101511"/>
    <s v="MÍNIMA CUANTÍA"/>
    <n v="4"/>
    <n v="6"/>
    <n v="10"/>
    <n v="10"/>
    <n v="301584"/>
    <s v="UNIDAD"/>
    <s v="NO SOLICITADAS"/>
  </r>
  <r>
    <x v="12"/>
    <s v="02-02-01-003-005"/>
    <s v="02-02-01-003-005-02"/>
    <s v="Materiales y suministros - Productos farmacéuticos"/>
    <s v="ANALGESICOS ANTIINFLAMATORIOS"/>
    <n v="51102600"/>
    <s v="MÍNIMA CUANTÍA"/>
    <n v="4"/>
    <n v="6"/>
    <n v="10"/>
    <n v="4"/>
    <n v="195376.32"/>
    <s v="UNIDAD"/>
    <s v="NO SOLICITADAS"/>
  </r>
  <r>
    <x v="12"/>
    <s v="02-02-01-003-005"/>
    <s v="02-02-01-003-005-02"/>
    <s v="Materiales y suministros - Productos farmacéuticos"/>
    <s v="ANESTESICO LOCAL"/>
    <n v="42121600"/>
    <s v="MÍNIMA CUANTÍA"/>
    <n v="4"/>
    <n v="6"/>
    <n v="10"/>
    <n v="3"/>
    <n v="34334.399999999994"/>
    <s v="UNIDAD"/>
    <s v="NO SOLICITADAS"/>
  </r>
  <r>
    <x v="12"/>
    <s v="02-02-01-003-005"/>
    <s v="02-02-01-003-005-02"/>
    <s v="Materiales y suministros - Productos farmacéuticos"/>
    <s v="ANESTESICO LOCAL TOPICO "/>
    <n v="51102600"/>
    <s v="MÍNIMA CUANTÍA"/>
    <n v="4"/>
    <n v="6"/>
    <n v="10"/>
    <n v="3"/>
    <n v="37000.32"/>
    <s v="UNIDAD"/>
    <s v="NO SOLICITADAS"/>
  </r>
  <r>
    <x v="12"/>
    <s v="02-02-01-003-005"/>
    <s v="02-02-01-003-005-02"/>
    <s v="Materiales y suministros - Productos farmacéuticos"/>
    <s v="ANTIBIOTICO"/>
    <n v="51101507"/>
    <s v="MÍNIMA CUANTÍA"/>
    <n v="4"/>
    <n v="6"/>
    <n v="10"/>
    <n v="4"/>
    <n v="162432"/>
    <s v="UNIDAD"/>
    <s v="NO SOLICITADAS"/>
  </r>
  <r>
    <x v="12"/>
    <s v="02-02-01-003-005"/>
    <s v="02-02-01-003-005-02"/>
    <s v="Materiales y suministros - Productos farmacéuticos"/>
    <s v="ANTIBIOTICO ANTIINFLAMATORIO"/>
    <n v="51101500"/>
    <s v="MÍNIMA CUANTÍA"/>
    <n v="4"/>
    <n v="6"/>
    <n v="10"/>
    <n v="3"/>
    <n v="62779.200000000004"/>
    <s v="UNIDAD"/>
    <s v="NO SOLICITADAS"/>
  </r>
  <r>
    <x v="12"/>
    <s v="02-02-01-003-005"/>
    <s v="02-02-01-003-005-02"/>
    <s v="Materiales y suministros - Productos farmacéuticos"/>
    <s v="ANTIBIÓTICO DE AMPLIO ESPECTRO"/>
    <n v="51102600"/>
    <s v="MÍNIMA CUANTÍA"/>
    <n v="4"/>
    <n v="6"/>
    <n v="10"/>
    <n v="1"/>
    <n v="61660.800000000003"/>
    <s v="UNIDAD"/>
    <s v="NO SOLICITADAS"/>
  </r>
  <r>
    <x v="12"/>
    <s v="02-02-01-003-005"/>
    <s v="02-02-01-003-005-02"/>
    <s v="Materiales y suministros - Productos farmacéuticos"/>
    <s v="ANTIDIARREICO "/>
    <n v="51102600"/>
    <s v="MÍNIMA CUANTÍA"/>
    <n v="4"/>
    <n v="6"/>
    <n v="10"/>
    <n v="2"/>
    <n v="80485.440000000002"/>
    <s v="UNIDAD"/>
    <s v="NO SOLICITADAS"/>
  </r>
  <r>
    <x v="12"/>
    <s v="02-02-01-003-005"/>
    <s v="02-02-01-003-005-02"/>
    <s v="Materiales y suministros - Productos farmacéuticos"/>
    <s v="ANTIFUNGICO"/>
    <n v="51102600"/>
    <s v="MÍNIMA CUANTÍA"/>
    <n v="4"/>
    <n v="6"/>
    <n v="10"/>
    <n v="4"/>
    <n v="196263.36"/>
    <s v="UNIDAD"/>
    <s v="NO SOLICITADAS"/>
  </r>
  <r>
    <x v="12"/>
    <s v="02-02-01-003-005"/>
    <s v="02-02-01-003-005-02"/>
    <s v="Materiales y suministros - Productos farmacéuticos"/>
    <s v="ANTIPARASITARIO DE USO EXTERNO PARA PERROS"/>
    <n v="42121600"/>
    <s v="MÍNIMA CUANTÍA"/>
    <n v="4"/>
    <n v="6"/>
    <n v="10"/>
    <n v="48"/>
    <n v="368655.35999999999"/>
    <s v="UNIDAD "/>
    <s v="NO SOLICITADAS"/>
  </r>
  <r>
    <x v="12"/>
    <s v="02-02-01-003-005"/>
    <s v="02-02-01-003-005-02"/>
    <s v="Materiales y suministros - Productos farmacéuticos"/>
    <s v="ANTIPARASITARIO DE USO INTERNO PARA PERROS"/>
    <n v="42121600"/>
    <s v="MÍNIMA CUANTÍA"/>
    <n v="4"/>
    <n v="6"/>
    <n v="10"/>
    <n v="48"/>
    <n v="4195959.3600000003"/>
    <s v="UNIDAD"/>
    <s v="NO SOLICITADAS"/>
  </r>
  <r>
    <x v="12"/>
    <s v="02-02-01-003-005"/>
    <s v="02-02-01-003-005-02"/>
    <s v="Materiales y suministros - Productos farmacéuticos"/>
    <s v="ANTISEPTICO LIMPIADOR DE HERIDAS"/>
    <n v="51102700"/>
    <s v="MÍNIMA CUANTÍA"/>
    <n v="4"/>
    <n v="6"/>
    <n v="10"/>
    <n v="4"/>
    <n v="72309.119999999995"/>
    <s v="UNIDAD"/>
    <s v="NO SOLICITADAS"/>
  </r>
  <r>
    <x v="12"/>
    <s v="02-02-01-003-005"/>
    <s v="02-02-01-003-005-02"/>
    <s v="Materiales y suministros - Productos farmacéuticos"/>
    <s v="ATROPINA "/>
    <n v="51101500"/>
    <s v="MÍNIMA CUANTÍA"/>
    <n v="4"/>
    <n v="6"/>
    <n v="10"/>
    <n v="2"/>
    <n v="61538.879999999997"/>
    <s v="UNIDAD"/>
    <s v="NO SOLICITADAS"/>
  </r>
  <r>
    <x v="12"/>
    <s v="02-02-01-003-005"/>
    <s v="02-02-01-003-005-02"/>
    <s v="Materiales y suministros - Productos farmacéuticos"/>
    <s v="CEFALEXINA 600MG "/>
    <n v="51101500"/>
    <s v="MÍNIMA CUANTÍA"/>
    <n v="4"/>
    <n v="6"/>
    <n v="10"/>
    <n v="6"/>
    <n v="186550.08000000002"/>
    <s v="UNIDAD"/>
    <s v="NO SOLICITADAS"/>
  </r>
  <r>
    <x v="12"/>
    <s v="02-02-01-003-005"/>
    <s v="02-02-01-003-005-02"/>
    <s v="Materiales y suministros - Productos farmacéuticos"/>
    <s v="CICATRIZANTES EQUINOS"/>
    <n v="51102600"/>
    <s v="MÍNIMA CUANTÍA"/>
    <n v="4"/>
    <n v="6"/>
    <n v="10"/>
    <n v="5"/>
    <n v="64858.549999999996"/>
    <s v="UNIDAD"/>
    <s v="NO SOLICITADAS"/>
  </r>
  <r>
    <x v="12"/>
    <s v="02-02-01-003-005"/>
    <s v="02-02-01-003-005-02"/>
    <s v="Materiales y suministros - Productos farmacéuticos"/>
    <s v="CLOTRIMAZOL"/>
    <n v="51102600"/>
    <s v="MÍNIMA CUANTÍA"/>
    <n v="4"/>
    <n v="6"/>
    <n v="10"/>
    <n v="2"/>
    <n v="35818.559999999998"/>
    <s v="UNIDAD"/>
    <s v="NO SOLICITADAS"/>
  </r>
  <r>
    <x v="12"/>
    <s v="02-02-01-003-005"/>
    <s v="02-02-01-003-005-02"/>
    <s v="Materiales y suministros - Productos farmacéuticos"/>
    <s v="CREMA DE OXIDO DE ZINC "/>
    <n v="51102600"/>
    <s v="MÍNIMA CUANTÍA"/>
    <n v="4"/>
    <n v="6"/>
    <n v="10"/>
    <n v="2"/>
    <n v="65316.480000000003"/>
    <s v="UNIDAD"/>
    <s v="NO SOLICITADAS"/>
  </r>
  <r>
    <x v="12"/>
    <s v="02-02-01-003-005"/>
    <s v="02-02-01-003-005-02"/>
    <s v="Materiales y suministros - Productos farmacéuticos"/>
    <s v="DESPARASITANTE EXTERNO EQUINOS"/>
    <n v="51102600"/>
    <s v="MÍNIMA CUANTÍA"/>
    <n v="4"/>
    <n v="6"/>
    <n v="10"/>
    <n v="3"/>
    <n v="157770"/>
    <s v="UNIDAD"/>
    <s v="NO SOLICITADAS"/>
  </r>
  <r>
    <x v="12"/>
    <s v="02-02-01-003-005"/>
    <s v="02-02-01-003-005-02"/>
    <s v="Materiales y suministros - Productos farmacéuticos"/>
    <s v="DESPARASITANTE EXTERNO EQUINOS"/>
    <n v="51102600"/>
    <n v="0"/>
    <n v="0"/>
    <n v="0"/>
    <n v="10"/>
    <n v="1"/>
    <n v="52590"/>
    <s v="UNIDAD"/>
    <s v=""/>
  </r>
  <r>
    <x v="12"/>
    <s v="02-02-01-003-005"/>
    <s v="02-02-01-003-005-02"/>
    <s v="Materiales y suministros - Productos farmacéuticos"/>
    <s v="DESPARASITANTE INTERNO EQUINOS"/>
    <n v="51102600"/>
    <s v="MÍNIMA CUANTÍA"/>
    <n v="4"/>
    <n v="6"/>
    <n v="10"/>
    <n v="40"/>
    <n v="1180342"/>
    <s v="UNIDAD"/>
    <s v="NO SOLICITADAS"/>
  </r>
  <r>
    <x v="12"/>
    <s v="02-02-01-003-005"/>
    <s v="02-02-01-003-005-02"/>
    <s v="Materiales y suministros - Productos farmacéuticos"/>
    <s v="DEXAMETASONA INYECTABLE"/>
    <n v="51101500"/>
    <s v="MÍNIMA CUANTÍA"/>
    <n v="4"/>
    <n v="6"/>
    <n v="10"/>
    <n v="2"/>
    <n v="155647.67999999999"/>
    <s v="CAJA"/>
    <s v="NO SOLICITADAS"/>
  </r>
  <r>
    <x v="12"/>
    <s v="02-02-01-003-005"/>
    <s v="02-02-01-003-005-02"/>
    <s v="Materiales y suministros - Productos farmacéuticos"/>
    <s v="DEXAMETASONA INYECTABLE"/>
    <n v="51101500"/>
    <n v="0"/>
    <n v="0"/>
    <n v="0"/>
    <n v="10"/>
    <n v="2"/>
    <n v="155647.67999999999"/>
    <s v="CAJA"/>
    <s v=""/>
  </r>
  <r>
    <x v="12"/>
    <s v="02-02-01-003-005"/>
    <s v="02-02-01-003-005-02"/>
    <s v="Materiales y suministros - Productos farmacéuticos"/>
    <s v="DIFENHIDRAMINA "/>
    <n v="51102600"/>
    <s v="MÍNIMA CUANTÍA"/>
    <n v="4"/>
    <n v="6"/>
    <n v="10"/>
    <n v="2"/>
    <n v="56904.959999999999"/>
    <s v="UNIDAD"/>
    <s v="NO SOLICITADAS"/>
  </r>
  <r>
    <x v="12"/>
    <s v="02-02-01-003-005"/>
    <s v="02-02-01-003-005-02"/>
    <s v="Materiales y suministros - Productos farmacéuticos"/>
    <s v="DOXICICLINA "/>
    <n v="51101557"/>
    <s v="MÍNIMA CUANTÍA"/>
    <n v="4"/>
    <n v="6"/>
    <n v="10"/>
    <n v="20"/>
    <n v="344121.60000000003"/>
    <s v="CAJA "/>
    <s v="NO SOLICITADAS"/>
  </r>
  <r>
    <x v="12"/>
    <s v="02-02-01-003-005"/>
    <s v="02-02-01-003-005-02"/>
    <s v="Materiales y suministros - Productos farmacéuticos"/>
    <s v="DOXICICLINA "/>
    <n v="51101557"/>
    <n v="0"/>
    <n v="0"/>
    <n v="0"/>
    <n v="10"/>
    <n v="20"/>
    <n v="344121.60000000003"/>
    <n v="0"/>
    <s v=""/>
  </r>
  <r>
    <x v="12"/>
    <s v="02-02-01-003-005"/>
    <s v="02-02-01-003-005-02"/>
    <s v="Materiales y suministros - Productos farmacéuticos"/>
    <s v="ENROFLOXACINA "/>
    <n v="42121600"/>
    <s v="MÍNIMA CUANTÍA"/>
    <n v="4"/>
    <n v="6"/>
    <n v="10"/>
    <n v="2"/>
    <n v="123679.67999999999"/>
    <s v="UNIDAD"/>
    <s v="NO SOLICITADAS"/>
  </r>
  <r>
    <x v="12"/>
    <s v="02-02-01-003-005"/>
    <s v="02-02-01-003-005-02"/>
    <s v="Materiales y suministros - Productos farmacéuticos"/>
    <s v="ESPARADRAPO "/>
    <n v="42143600"/>
    <s v="MÍNIMA CUANTÍA"/>
    <n v="4"/>
    <n v="6"/>
    <n v="10"/>
    <n v="6"/>
    <n v="148008.95999999999"/>
    <s v="UNIDAD"/>
    <s v="NO SOLICITADAS"/>
  </r>
  <r>
    <x v="12"/>
    <s v="02-02-01-003-005"/>
    <s v="02-02-01-003-005-02"/>
    <s v="Materiales y suministros - Productos farmacéuticos"/>
    <s v="FABOTERAPICO POLIVALENTE ANTIOFIDICO"/>
    <n v="42121600"/>
    <s v="MÍNIMA CUANTÍA"/>
    <n v="4"/>
    <n v="6"/>
    <n v="10"/>
    <n v="1"/>
    <n v="385272"/>
    <s v="UNIDAD"/>
    <s v="NO SOLICITADAS"/>
  </r>
  <r>
    <x v="12"/>
    <s v="02-02-01-003-005"/>
    <s v="02-02-01-003-005-02"/>
    <s v="Materiales y suministros - Productos farmacéuticos"/>
    <s v="FUROSEMIDA"/>
    <n v="51101500"/>
    <s v="MÍNIMA CUANTÍA"/>
    <n v="4"/>
    <n v="6"/>
    <n v="10"/>
    <n v="1"/>
    <n v="28440"/>
    <s v="CAJA"/>
    <s v="NO SOLICITADAS"/>
  </r>
  <r>
    <x v="12"/>
    <s v="02-02-01-003-005"/>
    <s v="02-02-01-003-005-02"/>
    <s v="Materiales y suministros - Productos farmacéuticos"/>
    <s v="HEMOSTÁTICO"/>
    <n v="42121600"/>
    <s v="MÍNIMA CUANTÍA"/>
    <n v="4"/>
    <n v="6"/>
    <n v="10"/>
    <n v="2"/>
    <n v="101929.60000000001"/>
    <s v="UNIDAD"/>
    <s v="NO SOLICITADAS"/>
  </r>
  <r>
    <x v="12"/>
    <s v="02-02-01-003-005"/>
    <s v="02-02-01-003-005-02"/>
    <s v="Materiales y suministros - Productos farmacéuticos"/>
    <s v="HEMOSTÁTICO"/>
    <n v="42121600"/>
    <n v="0"/>
    <n v="0"/>
    <n v="0"/>
    <n v="10"/>
    <n v="4"/>
    <n v="203859.20000000001"/>
    <n v="0"/>
    <s v=""/>
  </r>
  <r>
    <x v="12"/>
    <s v="02-02-01-003-005"/>
    <s v="02-02-01-003-005-02"/>
    <s v="Materiales y suministros - Productos farmacéuticos"/>
    <s v="HILO DE SUTURA "/>
    <n v="42292904"/>
    <s v="MÍNIMA CUANTÍA"/>
    <n v="4"/>
    <n v="6"/>
    <n v="10"/>
    <n v="1"/>
    <n v="108415.67999999999"/>
    <s v="CAJA"/>
    <s v="NO SOLICITADAS"/>
  </r>
  <r>
    <x v="12"/>
    <s v="02-02-01-003-005"/>
    <s v="02-02-01-003-005-02"/>
    <s v="Materiales y suministros - Productos farmacéuticos"/>
    <s v="ISODINE"/>
    <n v="47131800"/>
    <s v="MÍNIMA CUANTÍA"/>
    <n v="4"/>
    <n v="6"/>
    <n v="10"/>
    <n v="6"/>
    <n v="88391.040000000008"/>
    <s v="UNIDAD"/>
    <s v="NO SOLICITADAS"/>
  </r>
  <r>
    <x v="12"/>
    <s v="02-02-01-003-005"/>
    <s v="02-02-01-003-005-02"/>
    <s v="Materiales y suministros - Productos farmacéuticos"/>
    <s v="MELOXICAM"/>
    <n v="51101500"/>
    <s v="MÍNIMA CUANTÍA"/>
    <n v="4"/>
    <n v="6"/>
    <n v="10"/>
    <n v="6"/>
    <n v="156288.95999999999"/>
    <s v="UNIDAD"/>
    <s v="NO SOLICITADAS"/>
  </r>
  <r>
    <x v="12"/>
    <s v="02-02-01-003-005"/>
    <s v="02-02-01-003-005-02"/>
    <s v="Materiales y suministros - Productos farmacéuticos"/>
    <s v="MULTIVITAMIICO CON CALCIO Y FOSFORO"/>
    <n v="42121600"/>
    <s v="MÍNIMA CUANTÍA"/>
    <n v="4"/>
    <n v="6"/>
    <n v="10"/>
    <n v="12"/>
    <n v="110550.72"/>
    <s v="UNIDAD"/>
    <s v="NO SOLICITADAS"/>
  </r>
  <r>
    <x v="12"/>
    <s v="02-02-01-003-005"/>
    <s v="02-02-01-003-005-02"/>
    <s v="Materiales y suministros - Productos farmacéuticos"/>
    <s v="MULTIVITAMÍNICO + AMINOÁCIDOS"/>
    <n v="51191905"/>
    <s v="MÍNIMA CUANTÍA"/>
    <n v="4"/>
    <n v="6"/>
    <n v="10"/>
    <n v="2"/>
    <n v="195745.92000000001"/>
    <s v="UNIDAD "/>
    <s v="NO SOLICITADAS"/>
  </r>
  <r>
    <x v="12"/>
    <s v="02-02-01-003-005"/>
    <s v="02-02-01-003-005-02"/>
    <s v="Materiales y suministros - Productos farmacéuticos"/>
    <s v="OXITETRACICLINA"/>
    <n v="51101500"/>
    <s v="MÍNIMA CUANTÍA"/>
    <n v="4"/>
    <n v="6"/>
    <n v="10"/>
    <n v="1"/>
    <n v="31893.84"/>
    <s v="UNIDAD"/>
    <s v="NO SOLICITADAS"/>
  </r>
  <r>
    <x v="12"/>
    <s v="02-02-01-003-005"/>
    <s v="02-02-01-003-005-02"/>
    <s v="Materiales y suministros - Productos farmacéuticos"/>
    <s v="OXITETRACICLINA"/>
    <n v="51101500"/>
    <n v="0"/>
    <n v="0"/>
    <n v="0"/>
    <n v="10"/>
    <n v="3"/>
    <n v="95681.52"/>
    <n v="0"/>
    <s v=""/>
  </r>
  <r>
    <x v="12"/>
    <s v="02-02-01-003-005"/>
    <s v="02-02-01-003-005-02"/>
    <s v="Materiales y suministros - Productos farmacéuticos"/>
    <s v="POMADA A BASE DE MENTOL "/>
    <n v="51102600"/>
    <s v="MÍNIMA CUANTÍA"/>
    <n v="4"/>
    <n v="6"/>
    <n v="10"/>
    <n v="2"/>
    <n v="62050.559999999998"/>
    <s v="UNIDAD"/>
    <s v="NO SOLICITADAS"/>
  </r>
  <r>
    <x v="12"/>
    <s v="02-02-01-003-005"/>
    <s v="02-02-01-003-005-02"/>
    <s v="Materiales y suministros - Productos farmacéuticos"/>
    <s v="RANITIDINA"/>
    <n v="51101500"/>
    <s v="MÍNIMA CUANTÍA"/>
    <n v="4"/>
    <n v="6"/>
    <n v="10"/>
    <n v="2"/>
    <n v="38586.239999999998"/>
    <s v="UNIDAD"/>
    <s v="NO SOLICITADAS"/>
  </r>
  <r>
    <x v="12"/>
    <s v="02-02-01-003-005"/>
    <s v="02-02-01-003-005-02"/>
    <s v="Materiales y suministros - Productos farmacéuticos"/>
    <s v="REACTIVANTE"/>
    <n v="51191905"/>
    <s v="MÍNIMA CUANTÍA"/>
    <n v="4"/>
    <n v="6"/>
    <n v="10"/>
    <n v="5"/>
    <n v="150253.44999999998"/>
    <s v="UNIDAD"/>
    <s v="NO SOLICITADAS"/>
  </r>
  <r>
    <x v="12"/>
    <s v="02-02-01-003-005"/>
    <s v="02-02-01-003-005-02"/>
    <s v="Materiales y suministros - Productos farmacéuticos"/>
    <s v="SOLUCION ANTISEPTICA"/>
    <n v="42121600"/>
    <s v="MÍNIMA CUANTÍA"/>
    <n v="4"/>
    <n v="6"/>
    <n v="10"/>
    <n v="6"/>
    <n v="139859.51999999999"/>
    <s v="UNIDAD "/>
    <s v="NO SOLICITADAS"/>
  </r>
  <r>
    <x v="12"/>
    <s v="02-02-01-003-005"/>
    <s v="02-02-01-003-005-02"/>
    <s v="Materiales y suministros - Productos farmacéuticos"/>
    <s v="SOLUCION ANTISEPTICA ORAL "/>
    <n v="42121600"/>
    <s v="MÍNIMA CUANTÍA"/>
    <n v="4"/>
    <n v="6"/>
    <n v="10"/>
    <n v="6"/>
    <n v="217012.80000000002"/>
    <s v="UNIDAD"/>
    <s v="NO SOLICITADAS"/>
  </r>
  <r>
    <x v="12"/>
    <s v="02-02-01-003-005"/>
    <s v="02-02-01-003-005-02"/>
    <s v="Materiales y suministros - Productos farmacéuticos"/>
    <s v="SOLUCION OTICA"/>
    <n v="42121606"/>
    <s v="MÍNIMA CUANTÍA"/>
    <n v="4"/>
    <n v="6"/>
    <n v="10"/>
    <n v="6"/>
    <n v="100609.92"/>
    <s v="UNIDAD"/>
    <s v="NO SOLICITADAS"/>
  </r>
  <r>
    <x v="12"/>
    <s v="02-02-01-003-005"/>
    <s v="02-02-01-003-005-02"/>
    <s v="Materiales y suministros - Productos farmacéuticos"/>
    <s v="SOLUCION OTICA OFTALMOLOGICA"/>
    <n v="51101513"/>
    <s v="MÍNIMA CUANTÍA"/>
    <n v="4"/>
    <n v="6"/>
    <n v="10"/>
    <n v="6"/>
    <n v="81647.040000000008"/>
    <s v="UNIDAD"/>
    <s v="NO SOLICITADAS"/>
  </r>
  <r>
    <x v="12"/>
    <s v="02-02-01-003-005"/>
    <s v="02-02-01-003-005-02"/>
    <s v="Materiales y suministros - Productos farmacéuticos"/>
    <s v="SOLUCION RINGER"/>
    <n v="42281700"/>
    <s v="MÍNIMA CUANTÍA"/>
    <n v="4"/>
    <n v="6"/>
    <n v="10"/>
    <n v="10"/>
    <n v="29062.1"/>
    <s v="UNIDAD"/>
    <s v="NO SOLICITADAS"/>
  </r>
  <r>
    <x v="12"/>
    <s v="02-02-01-003-005"/>
    <s v="02-02-01-003-005-02"/>
    <s v="Materiales y suministros - Productos farmacéuticos"/>
    <s v="SOLUCION SALINA"/>
    <n v="51102600"/>
    <s v="MÍNIMA CUANTÍA"/>
    <n v="4"/>
    <n v="6"/>
    <n v="10"/>
    <n v="6"/>
    <n v="31720.32"/>
    <s v="UNIDAD"/>
    <s v="NO SOLICITADAS"/>
  </r>
  <r>
    <x v="12"/>
    <s v="02-02-01-003-005"/>
    <s v="02-02-01-003-005-02"/>
    <s v="Materiales y suministros - Productos farmacéuticos"/>
    <s v="TRANQUILIZANTE Y PREANESTECICO"/>
    <n v="42121600"/>
    <s v="MÍNIMA CUANTÍA"/>
    <n v="4"/>
    <n v="6"/>
    <n v="10"/>
    <n v="6"/>
    <n v="122137.92"/>
    <s v="CAJA"/>
    <s v="NO SOLICITADAS"/>
  </r>
  <r>
    <x v="12"/>
    <s v="02-02-01-003-005"/>
    <s v="02-02-01-003-005-02"/>
    <s v="Materiales y suministros - Productos farmacéuticos"/>
    <s v="TRANQUILIZANTES "/>
    <n v="42121600"/>
    <s v="MÍNIMA CUANTÍA"/>
    <n v="4"/>
    <n v="6"/>
    <n v="10"/>
    <n v="5"/>
    <n v="44953.9"/>
    <s v="UNIDAD"/>
    <s v="NO SOLICITADAS"/>
  </r>
  <r>
    <x v="12"/>
    <s v="02-02-01-003-005"/>
    <s v="02-02-01-003-005-02"/>
    <s v="Materiales y suministros - Productos farmacéuticos"/>
    <s v="TRATAMIENTO DENTAL PARA PERROS"/>
    <n v="42121600"/>
    <s v="MÍNIMA CUANTÍA"/>
    <n v="4"/>
    <n v="6"/>
    <n v="10"/>
    <n v="12"/>
    <n v="243460.80000000002"/>
    <s v="UNIDAD"/>
    <s v="NO SOLICITADAS"/>
  </r>
  <r>
    <x v="12"/>
    <s v="02-02-01-003-005"/>
    <s v="02-02-01-003-005-02"/>
    <s v="Materiales y suministros - Productos farmacéuticos"/>
    <s v="VACUNA HEXAVALENTE"/>
    <n v="42121600"/>
    <s v="MÍNIMA CUANTÍA"/>
    <n v="4"/>
    <n v="6"/>
    <n v="10"/>
    <n v="12"/>
    <n v="332102.40000000002"/>
    <s v="UNIDAD"/>
    <s v="NO SOLICITADAS"/>
  </r>
  <r>
    <x v="12"/>
    <s v="02-02-01-003-005"/>
    <s v="02-02-01-003-005-02"/>
    <s v="Materiales y suministros - Productos farmacéuticos"/>
    <s v="VACUNA POLIBALENTE EQUINOS"/>
    <n v="42121600"/>
    <s v="MÍNIMA CUANTÍA"/>
    <n v="4"/>
    <n v="6"/>
    <n v="10"/>
    <n v="10"/>
    <n v="734166.7"/>
    <s v="UNIDAD"/>
    <s v="NO SOLICITADAS"/>
  </r>
  <r>
    <x v="12"/>
    <s v="02-02-01-003-005"/>
    <s v="02-02-01-003-005-02"/>
    <s v="Materiales y suministros - Productos farmacéuticos"/>
    <s v="VENDAJE"/>
    <n v="42311500"/>
    <s v="MÍNIMA CUANTÍA"/>
    <n v="4"/>
    <n v="6"/>
    <n v="10"/>
    <n v="6"/>
    <n v="24860.159999999996"/>
    <s v="UNIDAD"/>
    <s v="NO SOLICITADAS"/>
  </r>
  <r>
    <x v="12"/>
    <s v="02-02-01-003-005"/>
    <s v="02-02-01-003-005-02"/>
    <s v="Materiales y suministros - Productos farmacéuticos"/>
    <s v="VENDAJES ADHESIVOS"/>
    <n v="42311500"/>
    <s v="MÍNIMA CUANTÍA"/>
    <n v="4"/>
    <n v="6"/>
    <n v="10"/>
    <n v="3"/>
    <n v="50772.479999999996"/>
    <s v="UNIDAD"/>
    <s v="NO SOLICITADAS"/>
  </r>
  <r>
    <x v="12"/>
    <s v="02-02-01-003-005"/>
    <s v="02-02-01-003-005-02"/>
    <s v="Materiales y suministros - Productos farmacéuticos"/>
    <s v="YODO DESINFECTANTE"/>
    <n v="51102722"/>
    <s v="MÍNIMA CUANTÍA"/>
    <n v="4"/>
    <n v="6"/>
    <n v="10"/>
    <n v="1"/>
    <n v="41767.68"/>
    <s v="LITRO"/>
    <s v="NO SOLICITADAS"/>
  </r>
  <r>
    <x v="12"/>
    <s v="02-02-01-003-005"/>
    <s v="02-02-01-003-005-03"/>
    <s v="Materiales y suministros - Jabón, preparados para limpieza, perfumes y preparados de tocador"/>
    <s v="BAÑO SECO TALCO CON AROMA  "/>
    <n v="42121600"/>
    <s v="MÍNIMA CUANTÍA"/>
    <n v="4"/>
    <n v="6"/>
    <n v="10"/>
    <n v="6"/>
    <n v="95809.919999999998"/>
    <s v="UNIDAD"/>
    <s v="NO SOLICITADAS"/>
  </r>
  <r>
    <x v="12"/>
    <s v="02-02-01-003-005"/>
    <s v="02-02-01-003-005-03"/>
    <s v="Materiales y suministros - Jabón, preparados para limpieza, perfumes y preparados de tocador"/>
    <s v="JABON PARA PERRO"/>
    <n v="42121600"/>
    <s v="MÍNIMA CUANTÍA"/>
    <n v="4"/>
    <n v="6"/>
    <n v="10"/>
    <n v="12"/>
    <n v="118444.79999999999"/>
    <s v="UNIDAD"/>
    <s v="NO SOLICITADAS"/>
  </r>
  <r>
    <x v="12"/>
    <s v="02-02-01-003-005"/>
    <s v="02-02-01-003-005-03"/>
    <s v="Materiales y suministros - Jabón, preparados para limpieza, perfumes y preparados de tocador"/>
    <s v="JABÓN QUIRÚRGICO "/>
    <n v="53131608"/>
    <s v="MÍNIMA CUANTÍA"/>
    <n v="4"/>
    <n v="6"/>
    <n v="10"/>
    <n v="1"/>
    <n v="82656"/>
    <s v="LITRO"/>
    <s v="NO SOLICITADAS"/>
  </r>
  <r>
    <x v="12"/>
    <s v="02-02-01-003-005"/>
    <s v="02-02-01-003-005-03"/>
    <s v="Materiales y suministros - Jabón, preparados para limpieza, perfumes y preparados de tocador"/>
    <s v="LOCIÓN CANINA "/>
    <n v="42121600"/>
    <s v="MÍNIMA CUANTÍA"/>
    <n v="4"/>
    <n v="6"/>
    <n v="10"/>
    <n v="6"/>
    <n v="122104.32000000001"/>
    <s v="UNIDAD"/>
    <s v="NO SOLICITADAS"/>
  </r>
  <r>
    <x v="12"/>
    <s v="02-02-01-003-005"/>
    <s v="02-02-01-003-005-03"/>
    <s v="Materiales y suministros - Jabón, preparados para limpieza, perfumes y preparados de tocador"/>
    <s v="SHAMPO MEDICADO PARA CANINO"/>
    <n v="42121600"/>
    <s v="MÍNIMA CUANTÍA"/>
    <n v="4"/>
    <n v="6"/>
    <n v="10"/>
    <n v="6"/>
    <n v="192666.23999999999"/>
    <s v="UNIDAD "/>
    <s v="NO SOLICITADAS"/>
  </r>
  <r>
    <x v="12"/>
    <s v="02-02-01-003-005"/>
    <s v="02-02-01-003-005-03"/>
    <s v="Materiales y suministros - Jabón, preparados para limpieza, perfumes y preparados de tocador"/>
    <s v="SHAMPOO PARA CABALLO"/>
    <n v="42121600"/>
    <s v="MÍNIMA CUANTÍA"/>
    <n v="4"/>
    <n v="6"/>
    <n v="10"/>
    <n v="6"/>
    <n v="448899.83999999997"/>
    <s v="UNIDAD"/>
    <s v="NO SOLICITADAS"/>
  </r>
  <r>
    <x v="12"/>
    <s v="02-02-01-003-005"/>
    <s v="02-02-01-003-005-03"/>
    <s v="Materiales y suministros - Jabón, preparados para limpieza, perfumes y preparados de tocador"/>
    <s v="SHAMPOO PARA CABALLO"/>
    <n v="42121600"/>
    <n v="0"/>
    <n v="0"/>
    <n v="0"/>
    <n v="10"/>
    <n v="1"/>
    <n v="74816.639999999999"/>
    <n v="0"/>
    <s v=""/>
  </r>
  <r>
    <x v="12"/>
    <s v="02-02-01-003-006"/>
    <s v="02-02-01-003-006-02"/>
    <s v="Materiales y suministros - Otros productos de caucho"/>
    <s v="CAJA DE GUANTES  DE LATEX X 100 TALLA M"/>
    <n v="42132201"/>
    <s v="MÍNIMA CUANTÍA"/>
    <n v="4"/>
    <n v="6"/>
    <n v="10"/>
    <n v="3"/>
    <n v="86875.909800000009"/>
    <s v="CAJA"/>
    <s v="NO SOLICITADAS"/>
  </r>
  <r>
    <x v="12"/>
    <s v="02-02-01-003-006"/>
    <s v="02-02-01-003-006-04"/>
    <s v="Materiales y suministros - Productos de empaque y envasado, de plástico"/>
    <s v="BOLSA PLASTICA TRANSPARENTE"/>
    <n v="24111514"/>
    <s v="MÍNIMA CUANTÍA"/>
    <n v="4"/>
    <n v="6"/>
    <n v="10"/>
    <n v="10"/>
    <n v="115039.68000000001"/>
    <s v="PAQUETE"/>
    <s v="NO SOLICITADAS"/>
  </r>
  <r>
    <x v="12"/>
    <s v="02-02-01-003-006"/>
    <s v="02-02-01-003-006-04"/>
    <s v="Materiales y suministros - Productos de empaque y envasado, de plástico"/>
    <s v="BOLSAS  BASURA ROJAS"/>
    <n v="24111503"/>
    <s v="MÍNIMA CUANTÍA"/>
    <n v="4"/>
    <n v="6"/>
    <n v="10"/>
    <n v="6"/>
    <n v="213715.62"/>
    <s v="PAQUETE"/>
    <s v="NO SOLICITADAS"/>
  </r>
  <r>
    <x v="12"/>
    <s v="02-02-01-003-008"/>
    <s v="02-02-01-003-008-05"/>
    <s v="Materiales y suministros - Juegos y Juguetes"/>
    <s v="JUGUETE PARA PERRO"/>
    <n v="10111301"/>
    <s v="MÍNIMA CUANTÍA"/>
    <n v="4"/>
    <n v="6"/>
    <n v="10"/>
    <n v="12"/>
    <n v="218151.70439999999"/>
    <s v="UNIDAD"/>
    <s v="NO SOLICITADAS"/>
  </r>
  <r>
    <x v="12"/>
    <s v="02-02-01-003-008"/>
    <s v="02-02-01-003-008-05"/>
    <s v="Materiales y suministros - Juegos y Juguetes"/>
    <s v="MORDEDORES"/>
    <n v="10111301"/>
    <s v="MÍNIMA CUANTÍA"/>
    <n v="4"/>
    <n v="6"/>
    <n v="10"/>
    <n v="3"/>
    <n v="57711.87030000001"/>
    <s v="UNIDAD"/>
    <s v="NO SOLICITADAS"/>
  </r>
  <r>
    <x v="12"/>
    <s v="02-02-01-003-008"/>
    <s v="02-02-01-003-008-09"/>
    <s v="Materiales y suministros - Otros artículos manufacturados n. C. P."/>
    <s v="CEPILLO DE DIENTES CANINO"/>
    <n v="42121608"/>
    <s v="MÍNIMA CUANTÍA"/>
    <n v="4"/>
    <n v="6"/>
    <n v="10"/>
    <n v="12"/>
    <n v="173752.7568"/>
    <s v="UNIDAD"/>
    <s v="NO SOLICITADAS"/>
  </r>
  <r>
    <x v="12"/>
    <s v="02-02-01-003-008"/>
    <s v="02-02-01-003-008-09"/>
    <s v="Materiales y suministros - Otros artículos manufacturados n. C. P."/>
    <s v="CEPILLO PARA CABALLO"/>
    <n v="27113000"/>
    <s v="MÍNIMA CUANTÍA"/>
    <n v="4"/>
    <n v="6"/>
    <n v="10"/>
    <n v="5"/>
    <n v="354495.58549999993"/>
    <s v="UNIDAD"/>
    <s v="NO SOLICITADAS"/>
  </r>
  <r>
    <x v="12"/>
    <s v="02-02-01-003-008"/>
    <s v="02-02-01-003-008-09"/>
    <s v="Materiales y suministros - Otros artículos manufacturados n. C. P."/>
    <s v="FRENO PARA CABALLO"/>
    <n v="10141600"/>
    <s v="MÍNIMA CUANTÍA"/>
    <n v="4"/>
    <n v="6"/>
    <n v="10"/>
    <n v="5"/>
    <n v="725689.90549999999"/>
    <s v="UNIDAD "/>
    <s v="NO SOLICITADAS"/>
  </r>
  <r>
    <x v="12"/>
    <s v="02-02-01-003-008"/>
    <s v="02-02-01-003-008-09"/>
    <s v="Materiales y suministros - Otros artículos manufacturados n. C. P."/>
    <s v="GUACALES GRANDE"/>
    <n v="10131603"/>
    <s v="MÍNIMA CUANTÍA"/>
    <n v="4"/>
    <n v="6"/>
    <n v="10"/>
    <n v="2"/>
    <n v="1154406.4335999999"/>
    <s v="UNIDAD"/>
    <s v="NO SOLICITADAS"/>
  </r>
  <r>
    <x v="12"/>
    <s v="02-02-01-003-008"/>
    <s v="02-02-01-003-008-09"/>
    <s v="Materiales y suministros - Otros artículos manufacturados n. C. P."/>
    <s v="PEINE PARA PERRO DE PELO CORTO LISO."/>
    <n v="42121600"/>
    <s v="MÍNIMA CUANTÍA"/>
    <n v="4"/>
    <n v="6"/>
    <n v="10"/>
    <n v="12"/>
    <n v="267405.85200000001"/>
    <s v="UNIDAD"/>
    <s v="NO SOLICITADAS"/>
  </r>
  <r>
    <x v="12"/>
    <s v="02-02-01-003-008"/>
    <s v="02-02-01-003-008-09"/>
    <s v="Materiales y suministros - Otros artículos manufacturados n. C. P."/>
    <s v="PROTECTORES PARA PATAS EQUINOS"/>
    <n v="10141500"/>
    <s v="MÍNIMA CUANTÍA"/>
    <n v="4"/>
    <n v="6"/>
    <n v="10"/>
    <n v="2"/>
    <n v="736573.82399999991"/>
    <s v="CAJA"/>
    <s v="NO SOLICITADAS"/>
  </r>
  <r>
    <x v="12"/>
    <s v="02-02-01-003-008"/>
    <s v="02-02-01-003-008-09"/>
    <s v="Materiales y suministros - Otros artículos manufacturados n. C. P."/>
    <s v="SILLA PARA MONTAR"/>
    <n v="10141501"/>
    <s v="MÍNIMA CUANTÍA"/>
    <n v="4"/>
    <n v="6"/>
    <n v="10"/>
    <n v="1"/>
    <n v="695786.50450000004"/>
    <s v="UNIDAD"/>
    <s v="NO SOLICITADAS"/>
  </r>
  <r>
    <x v="12"/>
    <s v="02-02-01-004-002"/>
    <s v="02-02-01-004-002"/>
    <s v="Materiales y suministros - Productos metálicos elaborados (excepto maquinaria y equipo)"/>
    <s v="ATRIL PORTA SUERO"/>
    <n v="42295400"/>
    <s v="MÍNIMA CUANTÍA"/>
    <n v="4"/>
    <n v="6"/>
    <n v="10"/>
    <n v="1"/>
    <n v="46026.605799999998"/>
    <s v="UNIDAD"/>
    <s v="NO SOLICITADAS"/>
  </r>
  <r>
    <x v="12"/>
    <s v="02-02-01-004-002"/>
    <s v="02-02-01-004-002"/>
    <s v="Materiales y suministros - Productos metálicos elaborados (excepto maquinaria y equipo)"/>
    <s v="CLAVOS PARA EQUINOS"/>
    <n v="31162000"/>
    <s v="MÍNIMA CUANTÍA"/>
    <n v="4"/>
    <n v="6"/>
    <n v="10"/>
    <n v="10"/>
    <n v="294482.51699999999"/>
    <s v="CAJA"/>
    <s v="NO SOLICITADAS"/>
  </r>
  <r>
    <x v="12"/>
    <s v="02-02-01-004-002"/>
    <s v="02-02-01-004-002"/>
    <s v="Materiales y suministros - Productos metálicos elaborados (excepto maquinaria y equipo)"/>
    <s v="CLAVOS PARA EQUINOS"/>
    <n v="31162000"/>
    <n v="0"/>
    <n v="0"/>
    <n v="0"/>
    <n v="10"/>
    <n v="8"/>
    <n v="235586.01360000001"/>
    <n v="0"/>
    <s v=""/>
  </r>
  <r>
    <x v="12"/>
    <s v="02-02-01-004-002"/>
    <s v="02-02-01-004-002"/>
    <s v="Materiales y suministros - Productos metálicos elaborados (excepto maquinaria y equipo)"/>
    <s v="CORTA UÑAS PARA PERRO"/>
    <n v="42121515"/>
    <s v="MÍNIMA CUANTÍA"/>
    <n v="4"/>
    <n v="6"/>
    <n v="10"/>
    <n v="2"/>
    <n v="49286.587"/>
    <s v="UNIDAD"/>
    <s v="NO SOLICITADAS"/>
  </r>
  <r>
    <x v="12"/>
    <s v="02-02-01-004-002"/>
    <s v="02-02-01-004-002"/>
    <s v="Materiales y suministros - Productos metálicos elaborados (excepto maquinaria y equipo)"/>
    <s v="JUEGO HERRADURAS FINAS (4HERRADURAS)"/>
    <n v="10141503"/>
    <s v="MÍNIMA CUANTÍA"/>
    <n v="4"/>
    <n v="6"/>
    <n v="10"/>
    <n v="54"/>
    <n v="975707.13239999989"/>
    <s v="JUEGO"/>
    <s v="NO SOLICITADAS"/>
  </r>
  <r>
    <x v="12"/>
    <s v="02-02-01-004-002"/>
    <s v="02-02-01-004-002"/>
    <s v="Materiales y suministros - Productos metálicos elaborados (excepto maquinaria y equipo)"/>
    <s v="JUEGO HERRADURAS FINAS (4HERRADURAS)"/>
    <n v="10141503"/>
    <n v="0"/>
    <n v="0"/>
    <n v="0"/>
    <n v="10"/>
    <n v="19"/>
    <n v="343304.36139999994"/>
    <n v="0"/>
    <s v=""/>
  </r>
  <r>
    <x v="12"/>
    <s v="02-02-01-004-002"/>
    <s v="02-02-01-004-002"/>
    <s v="Materiales y suministros - Productos metálicos elaborados (excepto maquinaria y equipo)"/>
    <s v="MOSQUETON DE SEGURIDAD EN COBRE 8 CM"/>
    <n v="46182300"/>
    <s v="MÍNIMA CUANTÍA"/>
    <n v="4"/>
    <n v="6"/>
    <n v="10"/>
    <n v="3"/>
    <n v="72139.811099999992"/>
    <s v="UNIDAD"/>
    <s v="NO SOLICITADAS"/>
  </r>
  <r>
    <x v="12"/>
    <s v="02-02-01-004-008"/>
    <s v="02-02-01-004-008-01"/>
    <s v="Materiales y suministros - Aparatos médicos y quirúrgicos y aparatos ortésicos y protésicos"/>
    <s v="CATETER INTRAVENOSO N° 22 "/>
    <n v="42142609"/>
    <s v="MÍNIMA CUANTÍA"/>
    <n v="4"/>
    <n v="6"/>
    <n v="10"/>
    <n v="1"/>
    <n v="70101.119999999995"/>
    <s v="CAJA"/>
    <s v="NO SOLICITADAS"/>
  </r>
  <r>
    <x v="12"/>
    <s v="02-02-01-004-008"/>
    <s v="02-02-01-004-008-01"/>
    <s v="Materiales y suministros - Aparatos médicos y quirúrgicos y aparatos ortésicos y protésicos"/>
    <s v="JERINGA DESECHABLE 10ML "/>
    <n v="42142609"/>
    <s v="MÍNIMA CUANTÍA"/>
    <n v="4"/>
    <n v="6"/>
    <n v="10"/>
    <n v="1"/>
    <n v="34309.440000000002"/>
    <s v="CAJA"/>
    <s v="NO SOLICITADAS"/>
  </r>
  <r>
    <x v="12"/>
    <s v="02-02-01-004-008"/>
    <s v="02-02-01-004-008-01"/>
    <s v="Materiales y suministros - Aparatos médicos y quirúrgicos y aparatos ortésicos y protésicos"/>
    <s v="JERINGA DESECHABLE 20ML "/>
    <n v="42142609"/>
    <s v="MÍNIMA CUANTÍA"/>
    <n v="4"/>
    <n v="6"/>
    <n v="10"/>
    <n v="30"/>
    <n v="16613.699999999997"/>
    <s v="UNIDAD"/>
    <s v="NO SOLICITADAS"/>
  </r>
  <r>
    <x v="12"/>
    <s v="02-02-01-004-008"/>
    <s v="02-02-01-004-008-01"/>
    <s v="Materiales y suministros - Aparatos médicos y quirúrgicos y aparatos ortésicos y protésicos"/>
    <s v="JERINGA DESECHABLE 5ML "/>
    <n v="42142609"/>
    <s v="MÍNIMA CUANTÍA"/>
    <n v="4"/>
    <n v="6"/>
    <n v="10"/>
    <n v="1"/>
    <n v="25650.240000000002"/>
    <s v="CAJA"/>
    <s v="NO SOLICITADAS"/>
  </r>
  <r>
    <x v="12"/>
    <s v="02-02-01-004-008"/>
    <s v="02-02-01-004-008-01"/>
    <s v="Materiales y suministros - Aparatos médicos y quirúrgicos y aparatos ortésicos y protésicos"/>
    <s v="VENOCLISIS MACROGOTEO"/>
    <n v="42142609"/>
    <s v="MÍNIMA CUANTÍA"/>
    <n v="4"/>
    <n v="6"/>
    <n v="10"/>
    <n v="20"/>
    <n v="69686.400000000009"/>
    <s v="UNIDAD"/>
    <s v="NO SOLICITADAS"/>
  </r>
  <r>
    <x v="12"/>
    <s v="02-02-01-004-008"/>
    <s v="02-02-01-004-008-01"/>
    <s v="Materiales y suministros - Aparatos médicos y quirúrgicos y aparatos ortésicos y protésicos"/>
    <s v="VENOCLISIS MICROGOTEO"/>
    <n v="42142609"/>
    <s v="MÍNIMA CUANTÍA"/>
    <n v="4"/>
    <n v="6"/>
    <n v="10"/>
    <n v="20"/>
    <n v="72886"/>
    <s v="UNIDAD"/>
    <s v="NO SOLICITADAS"/>
  </r>
  <r>
    <x v="12"/>
    <s v="02-02-01-004-008"/>
    <s v="02-02-01-004-008-02"/>
    <s v="Materiales y suministros - Instrumentos y aparatos de medición, verificación, análisis, de navegación y para otros fines (excepto instrumentos ópticos); instrumentos de control de procesos industriales, sus partes, piezas y accesorios"/>
    <s v="TERMOMETRO"/>
    <n v="42121509"/>
    <s v="MÍNIMA CUANTÍA"/>
    <n v="4"/>
    <n v="6"/>
    <n v="10"/>
    <n v="2"/>
    <n v="47130.55"/>
    <s v="UNIDAD"/>
    <s v="NO SOLICITADAS"/>
  </r>
  <r>
    <x v="12"/>
    <s v="02-02-02-008-007"/>
    <s v="02-02-02-008-007-01-1"/>
    <s v="Adquisición de servicios - Servicios de mantenimiento y reparación de productos metálicos elaborados, excepto maquinaria y equipo"/>
    <s v="RECARGA Y MANTENIMIENTO DE EXTINTOR EDIFICIO ACCOFA"/>
    <n v="72101516"/>
    <s v="MÍNIMA CUANTÍA"/>
    <n v="0"/>
    <n v="0"/>
    <n v="10"/>
    <n v="1"/>
    <n v="34507225.590000004"/>
    <s v="GLOBAL"/>
    <s v=""/>
  </r>
  <r>
    <x v="12"/>
    <s v="02-01-01-004-003"/>
    <s v="02-01-01-004-003-09"/>
    <s v="Activos fijos - Otras máquinas para usos generales y sus partes y piezas"/>
    <s v="EXTINTOR DE BIÓXIDO DE CARBONO (CO2) CAPACIDAD (10) LIBRAS"/>
    <n v="46191601"/>
    <s v="MÍNIMA CUANTÍA"/>
    <n v="5"/>
    <n v="3"/>
    <n v="10"/>
    <n v="1"/>
    <n v="180000"/>
    <s v="UNIDAD"/>
    <s v="NO SOLICITADAS"/>
  </r>
  <r>
    <x v="12"/>
    <s v="02-01-01-004-003"/>
    <s v="02-01-01-004-003-09"/>
    <s v="Activos fijos - Otras máquinas para usos generales y sus partes y piezas"/>
    <s v="EXTINTOR DE BIÓXIDO DE CARBONO (CO2) CAPACIDAD (15) LIBRAS"/>
    <n v="46191601"/>
    <s v="MÍNIMA CUANTÍA"/>
    <n v="5"/>
    <n v="3"/>
    <n v="10"/>
    <n v="2"/>
    <n v="480000"/>
    <s v="UNIDAD"/>
    <s v="NO SOLICITADAS"/>
  </r>
  <r>
    <x v="12"/>
    <s v="02-01-01-004-003"/>
    <s v="02-01-01-004-003-09"/>
    <s v="Activos fijos - Otras máquinas para usos generales y sus partes y piezas"/>
    <s v="EXTINTOR DE BIÓXIDO DE CARBONO (CO2) CAPACIDAD (50) LIBRAS"/>
    <n v="46191601"/>
    <s v="MÍNIMA CUANTÍA"/>
    <n v="5"/>
    <n v="3"/>
    <n v="10"/>
    <n v="2"/>
    <n v="2500000"/>
    <s v="UNIDAD"/>
    <s v="NO SOLICITADAS"/>
  </r>
  <r>
    <x v="12"/>
    <s v="02-01-01-004-003"/>
    <s v="02-01-01-004-003-09"/>
    <s v="Activos fijos - Otras máquinas para usos generales y sus partes y piezas"/>
    <s v="EXTINTOR POLVO QUÍMICO SECO ABC DE 10 LIBRAS"/>
    <n v="46191601"/>
    <s v="MÍNIMA CUANTÍA"/>
    <n v="5"/>
    <n v="3"/>
    <n v="10"/>
    <n v="23"/>
    <n v="828000"/>
    <s v="UNIDAD"/>
    <s v="NO SOLICITADAS"/>
  </r>
  <r>
    <x v="12"/>
    <s v="02-01-01-004-003"/>
    <s v="02-01-01-004-003-09"/>
    <s v="Activos fijos - Otras máquinas para usos generales y sus partes y piezas"/>
    <s v="EXTINTOR POLVO QUÍMICO SECO ABC DE 150 LIBRAS TIPO SATELITE"/>
    <n v="46191601"/>
    <s v="MÍNIMA CUANTÍA"/>
    <n v="5"/>
    <n v="3"/>
    <n v="10"/>
    <n v="1"/>
    <n v="790000"/>
    <s v="UNIDAD"/>
    <s v="NO SOLICITADAS"/>
  </r>
  <r>
    <x v="12"/>
    <s v="02-01-01-004-003"/>
    <s v="02-01-01-004-003-09"/>
    <s v="Activos fijos - Otras máquinas para usos generales y sus partes y piezas"/>
    <s v="EXTINTOR POLVO QUÍMICO SECO ABC DE 20 LIBRAS."/>
    <n v="46191601"/>
    <s v="MÍNIMA CUANTÍA"/>
    <n v="5"/>
    <n v="3"/>
    <n v="10"/>
    <n v="21"/>
    <n v="945000"/>
    <s v="UNIDAD"/>
    <s v="NO SOLICITADAS"/>
  </r>
  <r>
    <x v="12"/>
    <s v="02-01-01-004-003"/>
    <s v="02-01-01-004-003-09"/>
    <s v="Activos fijos - Otras máquinas para usos generales y sus partes y piezas"/>
    <s v="EXTINTOR POLVO QUÍMICO SECO ABC DE 30 LIBRAS."/>
    <n v="46191601"/>
    <s v="MÍNIMA CUANTÍA"/>
    <n v="5"/>
    <n v="3"/>
    <n v="10"/>
    <n v="15"/>
    <n v="720000"/>
    <s v="UNIDAD"/>
    <s v="NO SOLICITADAS"/>
  </r>
  <r>
    <x v="12"/>
    <s v="02-01-01-004-003"/>
    <s v="02-01-01-004-003-09"/>
    <s v="Activos fijos - Otras máquinas para usos generales y sus partes y piezas"/>
    <s v="EXTINTORES AGUA A PRESIÓN PENETRANTE DE 2.5 GALONES."/>
    <n v="46191601"/>
    <s v="MÍNIMA CUANTÍA"/>
    <n v="5"/>
    <n v="3"/>
    <n v="10"/>
    <n v="15"/>
    <n v="675000"/>
    <s v="UNIDAD"/>
    <s v="NO SOLICITADAS"/>
  </r>
  <r>
    <x v="12"/>
    <s v="02-02-01-003-008"/>
    <s v="02-02-01-003-008-09"/>
    <s v="Materiales y suministros - Otros artículos manufacturados n. C. P."/>
    <s v="JUEGO DE PALETAS DE PARE Y SIGA"/>
    <n v="41114220"/>
    <s v="MÍNIMA CUANTÍA"/>
    <n v="5"/>
    <n v="3"/>
    <n v="10"/>
    <n v="10"/>
    <n v="150000"/>
    <s v="UNIDAD"/>
    <s v="NO SOLICITADAS"/>
  </r>
  <r>
    <x v="12"/>
    <s v="02-02-02-008-007"/>
    <s v="02-02-02-008-007-01-1"/>
    <s v="Adquisición de servicios - Servicios de mantenimiento y reparación de productos metálicos elaborados, excepto maquinaria y equipo"/>
    <s v="MANTENIMIENTO Y RECARGA DE EXTINTORES"/>
    <n v="46191601"/>
    <s v="MÍNIMA CUANTÍA"/>
    <n v="4"/>
    <n v="4"/>
    <n v="10"/>
    <n v="1"/>
    <n v="14996400"/>
    <s v="GLOBAL"/>
    <s v="NO SOLICITADAS"/>
  </r>
  <r>
    <x v="12"/>
    <s v="02-02-02-008-007"/>
    <s v="02-02-02-008-007-01-5"/>
    <s v="Adquisición de servicios - Servicios de mantenimiento y reparación de otra maquinaria y otro equipo"/>
    <s v="MANTENIMIENTO  MAQUINARIA TIPO BARREDORAS ELÉCTRICAS "/>
    <n v="78181508"/>
    <s v="MÍNIMA CUANTÍA"/>
    <n v="4"/>
    <n v="4"/>
    <n v="10"/>
    <n v="1"/>
    <n v="16561735"/>
    <s v="GLOBAL"/>
    <s v="NO SOLICITADAS"/>
  </r>
  <r>
    <x v="12"/>
    <s v="02-02-02-008-007"/>
    <s v="02-02-02-008-007-01-4"/>
    <s v="Adquisición de servicios - Servicios de mantenimiento y reparación de maquinaria y equipo de transporte"/>
    <s v="MANTENIMIENTO VEHICULOS DE BOMBEROS"/>
    <n v="78181508"/>
    <s v="MÍNIMA CUANTÍA"/>
    <n v="4"/>
    <n v="6"/>
    <n v="10"/>
    <n v="1"/>
    <n v="39876000.359999999"/>
    <s v="GLOBAL"/>
    <s v="NO SOLICITADAS"/>
  </r>
  <r>
    <x v="12"/>
    <s v="02-02-01-003-005"/>
    <s v="02-02-01-003-005-04"/>
    <s v="Materiales y suministros - Productos químicos n. C. P."/>
    <s v="TACO MECHA"/>
    <n v="20121702"/>
    <s v="MÍNIMA CUANTÍA"/>
    <n v="4"/>
    <n v="4"/>
    <n v="10"/>
    <n v="1"/>
    <n v="754377"/>
    <s v="DOCENA"/>
    <s v="NO SOLICITADAS"/>
  </r>
  <r>
    <x v="12"/>
    <s v="02-02-01-004-009"/>
    <s v="02-02-01-004-009-01"/>
    <s v="Materiales y suministros - Vehículos automotores, remolques y semirremolques; y sus partes, piezas y accesorios"/>
    <s v="REPUESTOS AUTOMOTORES"/>
    <n v="20101805"/>
    <s v="MÍNIMA CUANTÍA"/>
    <n v="4"/>
    <n v="4"/>
    <n v="10"/>
    <n v="1"/>
    <n v="49999531"/>
    <s v="GLOBAL"/>
    <s v="NO SOLICITADAS"/>
  </r>
  <r>
    <x v="12"/>
    <s v="02-02-02-008-003"/>
    <s v="02-02-02-008-003-04-4"/>
    <s v="Adquisición de servicios - Servicios de ensayo y análisis técnicos"/>
    <s v="REVISIONES TECNICO MECANICAS"/>
    <n v="78181505"/>
    <s v="SELECCIÓN ABREVIADA MENOR CUANTÍA"/>
    <n v="7"/>
    <n v="4"/>
    <n v="10"/>
    <n v="1"/>
    <n v="15460000"/>
    <s v="GLOBAL"/>
    <s v="NO SOLICITADAS"/>
  </r>
  <r>
    <x v="12"/>
    <s v="02-02-02-008-007"/>
    <s v="02-02-02-008-007-01-4"/>
    <s v="Adquisición de servicios - Servicios de mantenimiento y reparación de maquinaria y equipo de transporte"/>
    <s v="MANTENIMIENTO VEHICULOS"/>
    <n v="78181500"/>
    <s v="SELECCIÓN ABREVIADA MENOR CUANTÍA"/>
    <n v="7"/>
    <n v="4"/>
    <n v="10"/>
    <n v="1"/>
    <n v="8000000"/>
    <s v="GLOBAL"/>
    <s v="NO SOLICITADAS"/>
  </r>
  <r>
    <x v="12"/>
    <s v="02-02-02-008-007"/>
    <s v="02-02-02-008-007-01-4"/>
    <s v="Adquisición de servicios - Servicios de mantenimiento y reparación de maquinaria y equipo de transporte"/>
    <s v="MANTENIMIENTO VEHICULOS INCLUYE MOTOS"/>
    <n v="78181500"/>
    <s v="SELECCIÓN ABREVIADA MENOR CUANTÍA"/>
    <n v="7"/>
    <n v="7"/>
    <n v="10"/>
    <n v="1"/>
    <n v="61985791.009999998"/>
    <s v="GLOBAL"/>
    <s v="NO SOLICITADAS"/>
  </r>
  <r>
    <x v="12"/>
    <s v="02-02-02-008-007"/>
    <s v="02-02-02-008-007-01-4"/>
    <s v="Adquisición de servicios - Servicios de mantenimiento y reparación de maquinaria y equipo de transporte"/>
    <s v="MANTENIMIENTO VEHICULOS INCLUYE MOTOS"/>
    <n v="78181500"/>
    <s v="SELECCIÓN ABREVIADA MENOR CUANTÍA"/>
    <n v="8"/>
    <n v="12"/>
    <n v="10"/>
    <n v="1"/>
    <n v="18000000"/>
    <s v="GLOBAL"/>
    <s v="SI APROBADAS"/>
  </r>
  <r>
    <x v="12"/>
    <s v="02-02-02-008-007"/>
    <s v="02-02-02-008-007-01-5"/>
    <s v="Adquisición de servicios - Servicios de mantenimiento y reparación de otra maquinaria y otro equipo"/>
    <s v="MANTENIMIENTO TRACTOCAMIONES"/>
    <n v="52131501"/>
    <s v="SELECCIÓN ABREVIADA MENOR CUANTÍA"/>
    <n v="7"/>
    <n v="4"/>
    <n v="10"/>
    <n v="1"/>
    <n v="12000000"/>
    <s v="GLOBAL"/>
    <s v="NO SOLICITADAS"/>
  </r>
  <r>
    <x v="12"/>
    <s v="02-02-02-008-007"/>
    <s v="02-02-02-008-007-01-5"/>
    <s v="Adquisición de servicios - Servicios de mantenimiento y reparación de otra maquinaria y otro equipo"/>
    <s v="MANTENIMIENTO TRACTORES (PARA 03 TRACTORES) "/>
    <n v="72151800"/>
    <s v="SELECCIÓN ABREVIADA MENOR CUANTÍA"/>
    <n v="7"/>
    <n v="4"/>
    <n v="10"/>
    <n v="1"/>
    <n v="25000000"/>
    <s v="GLOBAL"/>
    <s v="NO SOLICITADAS"/>
  </r>
  <r>
    <x v="12"/>
    <s v="02-02-02-008-007"/>
    <s v="02-02-02-008-007-01-5"/>
    <s v="Adquisición de servicios - Servicios de mantenimiento y reparación de otra maquinaria y otro equipo"/>
    <s v="MANTENIMIENTO VEHICULOS INCLUYE MOTOS"/>
    <n v="78181500"/>
    <s v="SELECCIÓN ABREVIADA MENOR CUANTÍA"/>
    <n v="7"/>
    <n v="0"/>
    <n v="10"/>
    <n v="1"/>
    <n v="30000000"/>
    <s v="GLOBAL"/>
    <s v="NO SOLICITADAS"/>
  </r>
  <r>
    <x v="12"/>
    <s v="02-02-02-008-007"/>
    <s v="02-02-02-008-007-01-5"/>
    <s v="Adquisición de servicios - Servicios de mantenimiento y reparación de otra maquinaria y otro equipo"/>
    <s v="MANTENIMIENTO CAJAS FUERTES TIPO ARCHIVADOR UBICADOS BÓVEDA GRUCO-11 ESCOM-111"/>
    <n v="72154037"/>
    <s v="MÍNIMA CUANTÍA"/>
    <n v="5"/>
    <n v="7"/>
    <n v="10"/>
    <n v="1"/>
    <n v="3850000"/>
    <s v="GLOBAL"/>
    <s v="NO SOLICITADAS"/>
  </r>
  <r>
    <x v="12"/>
    <s v="02-02-02-008-007"/>
    <s v="02-02-02-008-007-01-5"/>
    <s v="Adquisición de servicios - Servicios de mantenimiento y reparación de otra maquinaria y otro equipo"/>
    <s v="MANTENIMIENTO CUARTOS FRIOS ESIMA"/>
    <n v="72151207"/>
    <s v="MÍNIMA CUANTÍA"/>
    <n v="5"/>
    <n v="7"/>
    <n v="10"/>
    <n v="1"/>
    <n v="6400000"/>
    <s v="GLOBAL"/>
    <s v="NO SOLICITADAS"/>
  </r>
  <r>
    <x v="12"/>
    <s v="02-02-02-008-007"/>
    <s v="02-02-02-008-007-01-5"/>
    <s v="Adquisición de servicios - Servicios de mantenimiento y reparación de otra maquinaria y otro equipo"/>
    <s v="MANTENIMIENTO CUARTOS FRIOS, NEVERAS Y CONGELADORES"/>
    <n v="72151207"/>
    <s v="MÍNIMA CUANTÍA"/>
    <n v="5"/>
    <n v="7"/>
    <n v="10"/>
    <n v="1"/>
    <n v="9000000"/>
    <s v="GLOBAL"/>
    <s v="NO SOLICITADAS"/>
  </r>
  <r>
    <x v="12"/>
    <s v="02-02-02-008-007"/>
    <s v="02-02-02-008-007-01-5"/>
    <s v="Adquisición de servicios - Servicios de mantenimiento y reparación de otra maquinaria y otro equipo"/>
    <s v="MANTENIMIENTO DE LICUADORAS INDUSTRIALES, EXPRIMIDOR DE CITRICOS Y PELAPAPAS"/>
    <n v="73152108"/>
    <s v="MÍNIMA CUANTÍA"/>
    <n v="5"/>
    <n v="7"/>
    <n v="10"/>
    <n v="1"/>
    <n v="1830000"/>
    <s v="GLOBAL"/>
    <s v="NO SOLICITADAS"/>
  </r>
  <r>
    <x v="12"/>
    <s v="02-02-02-008-007"/>
    <s v="02-02-02-008-007-01-5"/>
    <s v="Adquisición de servicios - Servicios de mantenimiento y reparación de otra maquinaria y otro equipo"/>
    <s v="MANTENIMIENTO EQUIPOS DE PANADERIA"/>
    <n v="73152101"/>
    <s v="MÍNIMA CUANTÍA"/>
    <n v="5"/>
    <n v="7"/>
    <n v="16"/>
    <n v="1"/>
    <n v="3500000"/>
    <s v="GLOBAL"/>
    <s v="NO SOLICITADAS"/>
  </r>
  <r>
    <x v="12"/>
    <s v="02-02-02-008-007"/>
    <s v="02-02-02-008-007-01-5"/>
    <s v="Adquisición de servicios - Servicios de mantenimiento y reparación de otra maquinaria y otro equipo"/>
    <s v="MANTENIMIENTO ESTUFAS"/>
    <n v="72151003"/>
    <s v="MÍNIMA CUANTÍA"/>
    <n v="5"/>
    <n v="7"/>
    <n v="10"/>
    <n v="1"/>
    <n v="2000000"/>
    <s v="GLOBAL"/>
    <s v="NO SOLICITADAS"/>
  </r>
  <r>
    <x v="12"/>
    <s v="02-02-02-008-007"/>
    <s v="02-02-02-008-007-01-5"/>
    <s v="Adquisición de servicios - Servicios de mantenimiento y reparación de otra maquinaria y otro equipo"/>
    <s v="MANTENIMIENTO HORNOS, ESTUFA Y PLANCHAS"/>
    <n v="72151003"/>
    <s v="MÍNIMA CUANTÍA"/>
    <n v="5"/>
    <n v="7"/>
    <n v="16"/>
    <n v="1"/>
    <n v="5000000"/>
    <s v="GLOBAL"/>
    <s v="NO SOLICITADAS"/>
  </r>
  <r>
    <x v="12"/>
    <s v="02-02-02-008-007"/>
    <s v="02-02-02-008-007-01-5"/>
    <s v="Adquisición de servicios - Servicios de mantenimiento y reparación de otra maquinaria y otro equipo"/>
    <s v="MANTENIMIENTO LAVADORAS  Y SECADORAS  INDUSTRIALES "/>
    <n v="73152108"/>
    <s v="MÍNIMA CUANTÍA"/>
    <n v="5"/>
    <n v="7"/>
    <n v="10"/>
    <n v="1"/>
    <n v="12500000"/>
    <s v="GLOBAL"/>
    <s v="NO SOLICITADAS"/>
  </r>
  <r>
    <x v="12"/>
    <s v="02-02-02-008-007"/>
    <s v="02-02-02-008-007-01-5"/>
    <s v="Adquisición de servicios - Servicios de mantenimiento y reparación de otra maquinaria y otro equipo"/>
    <s v="MANTENIMIENTO LAVADORAS Y SECADORAS"/>
    <n v="72151200"/>
    <s v="MÍNIMA CUANTÍA"/>
    <n v="5"/>
    <n v="7"/>
    <n v="10"/>
    <n v="1"/>
    <n v="10000000"/>
    <s v="GLOBAL"/>
    <s v="NO SOLICITADAS"/>
  </r>
  <r>
    <x v="12"/>
    <s v="02-02-02-008-007"/>
    <s v="02-02-02-008-007-01-5"/>
    <s v="Adquisición de servicios - Servicios de mantenimiento y reparación de otra maquinaria y otro equipo"/>
    <s v="MANTENIMIENTO  REGULADOR 28 V – ESDEF-114"/>
    <n v="39121009"/>
    <s v="MÍNIMA CUANTÍA"/>
    <n v="5"/>
    <n v="7"/>
    <n v="10"/>
    <n v="1"/>
    <n v="1439900"/>
    <s v="GLOBAL"/>
    <s v="NO SOLICITADAS"/>
  </r>
  <r>
    <x v="12"/>
    <s v="02-02-02-008-007"/>
    <s v="02-02-02-008-007-01-5"/>
    <s v="Adquisición de servicios - Servicios de mantenimiento y reparación de otra maquinaria y otro equipo"/>
    <s v="MANTENIMIENTO  UPS-ESDEF-114"/>
    <n v="72154100"/>
    <s v="MÍNIMA CUANTÍA"/>
    <n v="5"/>
    <n v="7"/>
    <n v="10"/>
    <n v="1"/>
    <n v="9994011"/>
    <s v="GLOBAL"/>
    <s v="NO SOLICITADAS"/>
  </r>
  <r>
    <x v="12"/>
    <s v="02-02-02-008-007"/>
    <s v="02-02-02-008-007-01-5"/>
    <s v="Adquisición de servicios - Servicios de mantenimiento y reparación de otra maquinaria y otro equipo"/>
    <s v="MANTENIMIENTO DE SISTEMA RELOJ SATELITAL GPS"/>
    <n v="72154022"/>
    <s v="MÍNIMA CUANTÍA"/>
    <n v="5"/>
    <n v="7"/>
    <n v="10"/>
    <n v="1"/>
    <n v="3831800"/>
    <s v="GLOBAL"/>
    <s v="NO SOLICITADAS"/>
  </r>
  <r>
    <x v="12"/>
    <s v="02-02-02-008-007"/>
    <s v="02-02-02-008-007-01-5"/>
    <s v="Adquisición de servicios - Servicios de mantenimiento y reparación de otra maquinaria y otro equipo"/>
    <s v="MANTENIMIENTO UPS "/>
    <n v="72154100"/>
    <s v="MÍNIMA CUANTÍA"/>
    <n v="5"/>
    <n v="4"/>
    <n v="10"/>
    <n v="1"/>
    <n v="24913126"/>
    <s v="GLOBAL"/>
    <s v="NO SOLICITADAS"/>
  </r>
  <r>
    <x v="12"/>
    <s v="02-02-02-008-009"/>
    <s v="02-02-02-008-009-01"/>
    <s v="Adquisición de servicios - Servicios de edición, impresión y reproducción"/>
    <s v="CARTILLA IN FLIGHT GUIDE"/>
    <n v="55101500"/>
    <s v="MÍNIMA CUANTÍA"/>
    <n v="4"/>
    <n v="4"/>
    <n v="10"/>
    <n v="1"/>
    <n v="54740"/>
    <s v="GLOBAL"/>
    <s v="NO SOLICITADAS"/>
  </r>
  <r>
    <x v="12"/>
    <s v="02-02-02-008-009"/>
    <s v="02-02-02-008-009-01"/>
    <s v="Adquisición de servicios - Servicios de edición, impresión y reproducción"/>
    <s v="CARTILLA MANTA"/>
    <n v="55101500"/>
    <s v="MÍNIMA CUANTÍA"/>
    <n v="4"/>
    <n v="4"/>
    <n v="10"/>
    <n v="1"/>
    <n v="26180"/>
    <s v="GLOBAL"/>
    <s v="NO SOLICITADAS"/>
  </r>
  <r>
    <x v="12"/>
    <s v="02-02-02-008-009"/>
    <s v="02-02-02-008-009-01"/>
    <s v="Adquisición de servicios - Servicios de edición, impresión y reproducción"/>
    <s v="CARTILLA PIE"/>
    <n v="55101500"/>
    <s v="MÍNIMA CUANTÍA"/>
    <n v="4"/>
    <n v="4"/>
    <n v="10"/>
    <n v="1"/>
    <n v="30940"/>
    <s v="GLOBAL"/>
    <s v="NO SOLICITADAS"/>
  </r>
  <r>
    <x v="12"/>
    <s v="02-02-02-008-009"/>
    <s v="02-02-02-008-009-01"/>
    <s v="Adquisición de servicios - Servicios de edición, impresión y reproducción"/>
    <s v="DIPLOMAS ESIMA"/>
    <n v="55101500"/>
    <s v="MÍNIMA CUANTÍA"/>
    <n v="4"/>
    <n v="4"/>
    <n v="10"/>
    <n v="1"/>
    <n v="892500"/>
    <s v="GLOBAL"/>
    <s v="NO SOLICITADAS"/>
  </r>
  <r>
    <x v="12"/>
    <s v="02-02-02-008-009"/>
    <s v="02-02-02-008-009-01"/>
    <s v="Adquisición de servicios - Servicios de edición, impresión y reproducción"/>
    <s v="DIPLOMAS GRUEA"/>
    <n v="55101500"/>
    <s v="MÍNIMA CUANTÍA"/>
    <n v="4"/>
    <n v="4"/>
    <n v="10"/>
    <n v="1"/>
    <n v="1071000"/>
    <s v="GLOBAL"/>
    <s v="NO SOLICITADAS"/>
  </r>
  <r>
    <x v="12"/>
    <s v="02-02-02-008-009"/>
    <s v="02-02-02-008-009-01"/>
    <s v="Adquisición de servicios - Servicios de edición, impresión y reproducción"/>
    <s v="DIPLOMAS GRUSE"/>
    <n v="55101500"/>
    <s v="MÍNIMA CUANTÍA"/>
    <n v="4"/>
    <n v="4"/>
    <n v="10"/>
    <n v="1"/>
    <n v="535500"/>
    <s v="GLOBAL"/>
    <s v="NO SOLICITADAS"/>
  </r>
  <r>
    <x v="12"/>
    <s v="02-02-02-008-009"/>
    <s v="02-02-02-008-009-01"/>
    <s v="Adquisición de servicios - Servicios de edición, impresión y reproducción"/>
    <s v="FAC4-273T ANALISIS DE ACEITE DE MOTORES Y COMPONENTES LUBRICADOS "/>
    <n v="55101500"/>
    <s v="MÍNIMA CUANTÍA"/>
    <n v="4"/>
    <n v="4"/>
    <n v="10"/>
    <n v="1"/>
    <n v="71400"/>
    <s v="GLOBAL"/>
    <s v="NO SOLICITADAS"/>
  </r>
  <r>
    <x v="12"/>
    <s v="02-02-02-008-009"/>
    <s v="02-02-02-008-009-01"/>
    <s v="Adquisición de servicios - Servicios de edición, impresión y reproducción"/>
    <s v="FAJAS DE PROGRESO DE VUELO"/>
    <n v="55101500"/>
    <s v="MÍNIMA CUANTÍA"/>
    <n v="4"/>
    <n v="4"/>
    <n v="10"/>
    <n v="1"/>
    <n v="180800"/>
    <s v="GLOBAL"/>
    <s v="NO SOLICITADAS"/>
  </r>
  <r>
    <x v="12"/>
    <s v="02-02-02-008-009"/>
    <s v="02-02-02-008-009-01"/>
    <s v="Adquisición de servicios - Servicios de edición, impresión y reproducción"/>
    <s v="FAJAS DE PROGRESO DE VUELO"/>
    <n v="55101500"/>
    <s v="MÍNIMA CUANTÍA"/>
    <n v="4"/>
    <n v="4"/>
    <n v="10"/>
    <n v="1"/>
    <n v="113000"/>
    <s v="GLOBAL"/>
    <s v="NO SOLICITADAS"/>
  </r>
  <r>
    <x v="12"/>
    <s v="02-02-02-008-009"/>
    <s v="02-02-02-008-009-01"/>
    <s v="Adquisición de servicios - Servicios de edición, impresión y reproducción"/>
    <s v="FORMA  FAC4-041T ESTADO DE MATERIAL SERVIBLE"/>
    <n v="55101500"/>
    <s v="MÍNIMA CUANTÍA"/>
    <n v="4"/>
    <n v="4"/>
    <n v="10"/>
    <n v="1"/>
    <n v="133280"/>
    <s v="GLOBAL"/>
    <s v="NO SOLICITADAS"/>
  </r>
  <r>
    <x v="12"/>
    <s v="02-02-02-008-009"/>
    <s v="02-02-02-008-009-01"/>
    <s v="Adquisición de servicios - Servicios de edición, impresión y reproducción"/>
    <s v="FORMA  FAC4-286T-6 TIEMPO HELICOPTEROS HUEY II "/>
    <n v="55101500"/>
    <s v="MÍNIMA CUANTÍA"/>
    <n v="4"/>
    <n v="4"/>
    <n v="10"/>
    <n v="1"/>
    <n v="76160"/>
    <s v="GLOBAL"/>
    <s v="NO SOLICITADAS"/>
  </r>
  <r>
    <x v="12"/>
    <s v="02-02-02-008-009"/>
    <s v="02-02-02-008-009-01"/>
    <s v="Adquisición de servicios - Servicios de edición, impresión y reproducción"/>
    <s v="FORMA FAC4-042T MATERIAL REPARABLE"/>
    <n v="55101500"/>
    <s v="MÍNIMA CUANTÍA"/>
    <n v="4"/>
    <n v="4"/>
    <n v="10"/>
    <n v="1"/>
    <n v="166600"/>
    <s v="GLOBAL"/>
    <s v="NO SOLICITADAS"/>
  </r>
  <r>
    <x v="12"/>
    <s v="02-02-02-008-009"/>
    <s v="02-02-02-008-009-01"/>
    <s v="Adquisición de servicios - Servicios de edición, impresión y reproducción"/>
    <s v="FORMA FAC4-045T TARJETA DE CONDENACIÓN O RECHAZO"/>
    <n v="55101500"/>
    <s v="MÍNIMA CUANTÍA"/>
    <n v="4"/>
    <n v="4"/>
    <n v="10"/>
    <n v="1"/>
    <n v="119000"/>
    <s v="GLOBAL"/>
    <s v="NO SOLICITADAS"/>
  </r>
  <r>
    <x v="12"/>
    <s v="02-02-02-008-009"/>
    <s v="02-02-02-008-009-01"/>
    <s v="Adquisición de servicios - Servicios de edición, impresión y reproducción"/>
    <s v="FORMA FAC4-205T INSPECCION DIARIA DE EQUIPO MOTORIZADO"/>
    <n v="55101500"/>
    <s v="MÍNIMA CUANTÍA"/>
    <n v="4"/>
    <n v="4"/>
    <n v="10"/>
    <n v="1"/>
    <n v="89250"/>
    <s v="GLOBAL"/>
    <s v="NO SOLICITADAS"/>
  </r>
  <r>
    <x v="12"/>
    <s v="02-02-02-008-009"/>
    <s v="02-02-02-008-009-01"/>
    <s v="Adquisición de servicios - Servicios de edición, impresión y reproducción"/>
    <s v="FORMA FAC4-210L-6 LISTA DE CHEQUEO REGISTROS HISTORICOS Y LIBRO DE VUELO-1 "/>
    <n v="55101500"/>
    <s v="MÍNIMA CUANTÍA"/>
    <n v="4"/>
    <n v="4"/>
    <n v="10"/>
    <n v="1"/>
    <n v="33320"/>
    <s v="GLOBAL"/>
    <s v="NO SOLICITADAS"/>
  </r>
  <r>
    <x v="12"/>
    <s v="02-02-02-008-009"/>
    <s v="02-02-02-008-009-01"/>
    <s v="Adquisición de servicios - Servicios de edición, impresión y reproducción"/>
    <s v="FORMA FAC4-235T-1 SOLICITUD VUELO O VERIFICACIÓN OPERACIONAL POR REQUERIMIENTO DE MANTENIMIENTO "/>
    <n v="55101500"/>
    <s v="MÍNIMA CUANTÍA"/>
    <n v="4"/>
    <n v="4"/>
    <n v="10"/>
    <n v="1"/>
    <n v="124950"/>
    <s v="GLOBAL"/>
    <s v="NO SOLICITADAS"/>
  </r>
  <r>
    <x v="12"/>
    <s v="02-02-02-008-009"/>
    <s v="02-02-02-008-009-01"/>
    <s v="Adquisición de servicios - Servicios de edición, impresión y reproducción"/>
    <s v="FORMA FAC4-248T INSPECCION EQUIPO TERRESTRE DE APOYO AERONAUTICO"/>
    <n v="55101500"/>
    <s v="MÍNIMA CUANTÍA"/>
    <n v="4"/>
    <n v="4"/>
    <n v="10"/>
    <n v="1"/>
    <n v="83300"/>
    <s v="GLOBAL"/>
    <s v="NO SOLICITADAS"/>
  </r>
  <r>
    <x v="12"/>
    <s v="02-02-02-008-009"/>
    <s v="02-02-02-008-009-01"/>
    <s v="Adquisición de servicios - Servicios de edición, impresión y reproducción"/>
    <s v="FORMA FAC4-257T PORTADA REGISTROS EQUIPO ETAA Y SOLICTUD MATRICULA FAC"/>
    <n v="55101500"/>
    <s v="MÍNIMA CUANTÍA"/>
    <n v="4"/>
    <n v="4"/>
    <n v="10"/>
    <n v="1"/>
    <n v="66640"/>
    <s v="GLOBAL"/>
    <s v="NO SOLICITADAS"/>
  </r>
  <r>
    <x v="12"/>
    <s v="02-02-02-008-009"/>
    <s v="02-02-02-008-009-01"/>
    <s v="Adquisición de servicios - Servicios de edición, impresión y reproducción"/>
    <s v="FORMA FAC4-260T REGISTRO REMOCION E INSTALACION DE COMPONENTES Y ACCESORIOS"/>
    <n v="55101500"/>
    <s v="MÍNIMA CUANTÍA"/>
    <n v="4"/>
    <n v="4"/>
    <n v="10"/>
    <n v="1"/>
    <n v="53550"/>
    <s v="GLOBAL"/>
    <s v="NO SOLICITADAS"/>
  </r>
  <r>
    <x v="12"/>
    <s v="02-02-02-008-009"/>
    <s v="02-02-02-008-009-01"/>
    <s v="Adquisición de servicios - Servicios de edición, impresión y reproducción"/>
    <s v="FORMA FAC4-282T  REGISTRO DIARIO DE MANTENIMIENTO AERONAVES FEBRERO 2019"/>
    <n v="55101500"/>
    <s v="MÍNIMA CUANTÍA"/>
    <n v="4"/>
    <n v="4"/>
    <n v="10"/>
    <n v="1"/>
    <n v="124950"/>
    <s v="GLOBAL"/>
    <s v="NO SOLICITADAS"/>
  </r>
  <r>
    <x v="12"/>
    <s v="02-02-02-008-009"/>
    <s v="02-02-02-008-009-01"/>
    <s v="Adquisición de servicios - Servicios de edición, impresión y reproducción"/>
    <s v="FORMA FAC4-286T-4 TIEMPO DE AERONAVES Y MOTORES PT6A "/>
    <n v="55101500"/>
    <s v="MÍNIMA CUANTÍA"/>
    <n v="4"/>
    <n v="4"/>
    <n v="10"/>
    <n v="1"/>
    <n v="99008"/>
    <s v="GLOBAL"/>
    <s v="NO SOLICITADAS"/>
  </r>
  <r>
    <x v="12"/>
    <s v="02-02-02-008-009"/>
    <s v="02-02-02-008-009-01"/>
    <s v="Adquisición de servicios - Servicios de edición, impresión y reproducción"/>
    <s v="FORMA FAC4-288T INSPECCIONES ESPECIALES AERONAVES "/>
    <n v="55101500"/>
    <s v="MÍNIMA CUANTÍA"/>
    <n v="4"/>
    <n v="4"/>
    <n v="10"/>
    <n v="1"/>
    <n v="24633"/>
    <s v="GLOBAL"/>
    <s v="NO SOLICITADAS"/>
  </r>
  <r>
    <x v="12"/>
    <s v="02-02-02-008-009"/>
    <s v="02-02-02-008-009-01"/>
    <s v="Adquisición de servicios - Servicios de edición, impresión y reproducción"/>
    <s v="FORMA FAC4-389T LISTA DE VERIFICACIÓN PARA CONTROL  ESTADO OPERACIONAL AERONAVES FAC POR TÉRMINO DE MANTENIMIENTO PROGRAMADO."/>
    <n v="55101500"/>
    <s v="MÍNIMA CUANTÍA"/>
    <n v="4"/>
    <n v="4"/>
    <n v="10"/>
    <n v="1"/>
    <n v="19635"/>
    <s v="GLOBAL"/>
    <s v="NO SOLICITADAS"/>
  </r>
  <r>
    <x v="12"/>
    <s v="02-02-02-008-009"/>
    <s v="02-02-02-008-009-01"/>
    <s v="Adquisición de servicios - Servicios de edición, impresión y reproducción"/>
    <s v="IMPRESOS DEAIN"/>
    <n v="55101500"/>
    <s v="MÍNIMA CUANTÍA"/>
    <n v="4"/>
    <n v="4"/>
    <n v="10"/>
    <n v="1"/>
    <n v="1308000"/>
    <s v="GLOBAL"/>
    <s v="NO SOLICITADAS"/>
  </r>
  <r>
    <x v="12"/>
    <s v="02-02-02-008-009"/>
    <s v="02-02-02-008-009-01"/>
    <s v="Adquisición de servicios - Servicios de edición, impresión y reproducción"/>
    <s v="VOLANTES"/>
    <n v="55101500"/>
    <s v="MÍNIMA CUANTÍA"/>
    <n v="4"/>
    <n v="4"/>
    <n v="10"/>
    <n v="1"/>
    <n v="2124400"/>
    <s v="GLOBAL"/>
    <s v="NO SOLICITADAS"/>
  </r>
  <r>
    <x v="12"/>
    <s v="02-02-02-008-007"/>
    <s v="02-02-02-008-007-01-5"/>
    <s v="Adquisición de servicios - Servicios de mantenimiento y reparación de otra maquinaria y otro equipo"/>
    <s v="MANTENIMIENTO PLATAFORMA ELEVACION TIBU"/>
    <n v="72154500"/>
    <s v="MÍNIMA CUANTÍA"/>
    <n v="5"/>
    <n v="4"/>
    <n v="10"/>
    <n v="1"/>
    <n v="14962500"/>
    <s v="GLOBAL"/>
    <s v="NO SOLICITADAS"/>
  </r>
  <r>
    <x v="12"/>
    <s v="02-02-01-003-008"/>
    <s v="02-02-01-003-008-09"/>
    <s v="Materiales y suministros - Otros artículos manufacturados n. C. P."/>
    <s v="CINTA CLEAR RBN H2 INTM 1500 IMAGES FARGO HDP 5000"/>
    <n v="44103112"/>
    <s v="MÍNIMA CUANTÍA"/>
    <n v="5"/>
    <n v="4"/>
    <n v="16"/>
    <n v="2"/>
    <n v="1350000"/>
    <s v="UNIDAD"/>
    <s v="NO SOLICITADAS"/>
  </r>
  <r>
    <x v="12"/>
    <s v="02-02-01-003-008"/>
    <s v="02-02-01-003-008-09"/>
    <s v="Materiales y suministros - Otros artículos manufacturados n. C. P."/>
    <s v="CINTA NEGRA PARA IMPRESORA FARGO HDP 5000"/>
    <n v="44103112"/>
    <s v="MÍNIMA CUANTÍA"/>
    <n v="5"/>
    <n v="4"/>
    <n v="16"/>
    <n v="2"/>
    <n v="1100000"/>
    <s v="UNIDAD"/>
    <s v="NO SOLICITADAS"/>
  </r>
  <r>
    <x v="12"/>
    <s v="02-02-01-003-008"/>
    <s v="02-02-01-003-008-09"/>
    <s v="Materiales y suministros - Otros artículos manufacturados n. C. P."/>
    <s v="CINTA YMCK PARA IMPRESORA HDP 5000"/>
    <n v="44103112"/>
    <s v="MÍNIMA CUANTÍA"/>
    <n v="5"/>
    <n v="4"/>
    <n v="16"/>
    <n v="2"/>
    <n v="1350000"/>
    <s v="UNIDAD"/>
    <s v="NO SOLICITADAS"/>
  </r>
  <r>
    <x v="12"/>
    <s v="02-02-02-008-007"/>
    <s v="02-02-02-008-007-01-4"/>
    <s v="Adquisición de servicios - Servicios de mantenimiento y reparación de maquinaria y equipo de transporte"/>
    <s v="MANTENIMIENTO DE MOTORES FUERA DE BORDA"/>
    <n v="78181500"/>
    <s v="MÍNIMA CUANTÍA"/>
    <n v="5"/>
    <n v="4"/>
    <n v="10"/>
    <n v="1"/>
    <n v="25000000"/>
    <s v="GLOBAL"/>
    <s v="NO SOLICITADAS"/>
  </r>
  <r>
    <x v="12"/>
    <s v="02-02-02-008-007"/>
    <s v="02-02-02-008-007-01-4"/>
    <s v="Adquisición de servicios - Servicios de mantenimiento y reparación de maquinaria y equipo de transporte"/>
    <s v="MANTENIMIENTO DE MOTORES FUERA DE BORDA"/>
    <n v="78181500"/>
    <s v="MÍNIMA CUANTÍA"/>
    <n v="5"/>
    <n v="4"/>
    <n v="10"/>
    <n v="1"/>
    <n v="6000000"/>
    <s v="GLOBAL"/>
    <s v="NO SOLICITADAS"/>
  </r>
  <r>
    <x v="12"/>
    <s v="02-02-02-005-004"/>
    <s v="02-02-02-005-004-02-5"/>
    <s v="Adquisición de servicios - Servicios generales de construcción de tuberías y cables locales, y obras conexas"/>
    <s v="MANTENIMIENTO RED DE GASES HOSPITALARIOS"/>
    <n v="72154019"/>
    <s v="MÍNIMA CUANTÍA"/>
    <n v="5"/>
    <n v="4"/>
    <n v="10"/>
    <n v="1"/>
    <n v="11090000"/>
    <s v="GLOBAL"/>
    <s v="NO SOLICITADAS"/>
  </r>
  <r>
    <x v="12"/>
    <s v="02-02-02-008-005"/>
    <s v="02-02-02-008-005-03"/>
    <s v="Adquisición de servicios - Servicios de limpieza"/>
    <s v="SERVICIO DE ASEO Y LIMPIEZA DE LAS INSTALACIONES DEL ESM  AMARRE VF 2022"/>
    <n v="76111501"/>
    <s v="MÍNIMA CUANTÍA"/>
    <n v="8"/>
    <n v="4"/>
    <n v="10"/>
    <n v="1"/>
    <n v="23713938"/>
    <s v="GLOBAL"/>
    <s v="SI APROBADAS"/>
  </r>
  <r>
    <x v="12"/>
    <s v="02-02-02-008-007"/>
    <s v="02-02-02-008-007-01-5"/>
    <s v="Adquisición de servicios - Servicios de mantenimiento y reparación de otra maquinaria y otro equipo"/>
    <s v=" MANTENIMIENTO  EQUIPOS DE LA EMISORA"/>
    <n v="72154053"/>
    <s v="MÍNIMA CUANTÍA"/>
    <n v="5"/>
    <n v="4"/>
    <n v="10"/>
    <n v="1"/>
    <n v="3499330"/>
    <s v="GLOBAL"/>
    <s v="NO SOLICITADAS"/>
  </r>
  <r>
    <x v="12"/>
    <s v="02-02-02-008-007"/>
    <s v="02-02-02-008-007-01-5"/>
    <s v="Adquisición de servicios - Servicios de mantenimiento y reparación de otra maquinaria y otro equipo"/>
    <s v="MANTENIMIENTO ELECTROBOMBAS CENTRIFUGAS_x000a_"/>
    <n v="73152108"/>
    <s v="MÍNIMA CUANTÍA"/>
    <n v="4"/>
    <n v="4"/>
    <n v="10"/>
    <n v="1"/>
    <n v="894000"/>
    <s v="GLOBAL"/>
    <s v="NO SOLICITADAS"/>
  </r>
  <r>
    <x v="12"/>
    <s v="02-02-02-008-007"/>
    <s v="02-02-02-008-007-01-5"/>
    <s v="Adquisición de servicios - Servicios de mantenimiento y reparación de otra maquinaria y otro equipo"/>
    <s v="MANTENIMIENTO ELECTROBOMBAS DE LA UNIDAD"/>
    <n v="73152108"/>
    <s v="MÍNIMA CUANTÍA"/>
    <n v="4"/>
    <n v="4"/>
    <n v="10"/>
    <n v="1"/>
    <n v="6355700"/>
    <s v="GLOBAL"/>
    <s v="NO SOLICITADAS"/>
  </r>
  <r>
    <x v="12"/>
    <s v="08-03"/>
    <s v="08-03"/>
    <s v="Tasas y derechos administrativos"/>
    <s v="PAGO FACTURA 14203 TASA RETRIBUTIVA VERTIMIENTOS AÑO 2020"/>
    <n v="93161600"/>
    <n v="0"/>
    <n v="0"/>
    <n v="0"/>
    <n v="10"/>
    <n v="1"/>
    <n v="2808858"/>
    <s v="GLOBAL"/>
    <s v=""/>
  </r>
  <r>
    <x v="12"/>
    <s v="02-02-02-006-009"/>
    <s v="02-02-02-006-009-01"/>
    <s v="Adquisición de servicios - Servicios de distribución de electricidad, y servicios de distribución de gas (por cuenta propia)"/>
    <s v="PAGO SERVICIO ENERGÍA ELÉCTRICA"/>
    <n v="83101807"/>
    <s v="SOLICITUD DE INFORMACIÓN A LOS PROVEEDORES"/>
    <n v="1"/>
    <n v="12"/>
    <n v="10"/>
    <n v="1"/>
    <n v="1538390"/>
    <s v="GLOBAL"/>
    <s v="NO SOLICITADAS"/>
  </r>
  <r>
    <x v="12"/>
    <s v="02-02-02-006-009"/>
    <s v="02-02-02-006-009-01"/>
    <s v="Adquisición de servicios - Servicios de distribución de electricidad, y servicios de distribución de gas (por cuenta propia)"/>
    <s v="PAGO SERVICIO ENERGÍA ELÉCTRICA CONSUMO MES DICIEMBRE 2020"/>
    <n v="83101807"/>
    <s v="SOLICITUD DE INFORMACIÓN A LOS PROVEEDORES"/>
    <n v="1"/>
    <n v="12"/>
    <n v="10"/>
    <n v="1"/>
    <n v="108223206"/>
    <s v="GLOBAL"/>
    <s v="NO SOLICITADAS"/>
  </r>
  <r>
    <x v="12"/>
    <s v="02-02-02-006-009"/>
    <s v="02-02-02-006-009-01"/>
    <s v="Adquisición de servicios - Servicios de distribución de electricidad, y servicios de distribución de gas (por cuenta propia)"/>
    <s v="PAGO SERVICIO DE ENERGÍA ELÉCTRICA CONSUMO MES ENERO FACT FV8121 -FV8084"/>
    <n v="83101807"/>
    <s v="SELECCIÓN ABREVIADA MENOR CUANTÍA"/>
    <n v="0"/>
    <n v="0"/>
    <n v="10"/>
    <n v="1"/>
    <n v="286334666"/>
    <s v="GLOBAL"/>
    <s v="NO SOLICITADAS"/>
  </r>
  <r>
    <x v="12"/>
    <s v="02-02-02-006-009"/>
    <s v="02-02-02-006-009-01"/>
    <s v="Adquisición de servicios - Servicios de distribución de electricidad, y servicios de distribución de gas (por cuenta propia)"/>
    <s v="PAGO SERVICIO ENERGÍA ELÉCTRICA VELASQUEZ FACTURA 000149873894"/>
    <n v="83101807"/>
    <s v="SELECCIÓN ABREVIADA MENOR CUANTÍA"/>
    <n v="0"/>
    <n v="0"/>
    <n v="10"/>
    <n v="1"/>
    <n v="1426630"/>
    <s v="GLOBAL"/>
    <s v="NO SOLICITADAS"/>
  </r>
  <r>
    <x v="12"/>
    <s v="02-02-02-006-009"/>
    <s v="02-02-02-006-009-01"/>
    <s v="Adquisición de servicios - Servicios de distribución de electricidad, y servicios de distribución de gas (por cuenta propia)"/>
    <s v="PAGO SERVICIO ENERGÍA ELÉCTRICA CONSUMO MES FEBRERO FACTURA FV10411-FV10368"/>
    <n v="83101807"/>
    <s v="SOLICITUD DE INFORMACIÓN A LOS PROVEEDORES"/>
    <n v="1"/>
    <n v="12"/>
    <n v="10"/>
    <n v="1"/>
    <n v="270032897"/>
    <s v="GLOBAL"/>
    <s v="NO SOLICITADAS"/>
  </r>
  <r>
    <x v="12"/>
    <s v="02-02-02-006-009"/>
    <s v="02-02-02-006-009-01"/>
    <s v="Adquisición de servicios - Servicios de distribución de electricidad, y servicios de distribución de gas (por cuenta propia)"/>
    <s v="PAGO SERVICIO ENERGÍA ELÉCTRICA CONSUMO MES MARZO PREDIO VELASQUEZ FACTURA 000150647309"/>
    <n v="83101807"/>
    <s v="SOLICITUD DE INFORMACIÓN A LOS PROVEEDORES"/>
    <n v="1"/>
    <n v="12"/>
    <n v="10"/>
    <n v="1"/>
    <n v="1487680"/>
    <s v="GLOBAL"/>
    <s v="NO SOLICITADAS"/>
  </r>
  <r>
    <x v="12"/>
    <s v="02-02-02-006-009"/>
    <s v="02-02-02-006-009-01"/>
    <s v="Adquisición de servicios - Servicios de distribución de electricidad, y servicios de distribución de gas (por cuenta propia)"/>
    <s v="PAGO SERVICIO ENERGÍA ELÉCTRICA CONSUMO MES MARZO FV12348 - FV12382"/>
    <n v="83101807"/>
    <s v="SOLICITUD DE INFORMACIÓN A LOS PROVEEDORES"/>
    <n v="1"/>
    <n v="12"/>
    <n v="10"/>
    <n v="1"/>
    <n v="263028300"/>
    <s v="GLOBAL"/>
    <s v="NO SOLICITADAS"/>
  </r>
  <r>
    <x v="12"/>
    <s v="02-02-02-006-009"/>
    <s v="02-02-02-006-009-01"/>
    <s v="Adquisición de servicios - Servicios de distribución de electricidad, y servicios de distribución de gas (por cuenta propia)"/>
    <s v="PAGO SERVICIO ENERGÍA ELÉCTRICA CONSUMO MES MARZO FV12348 - FV12382"/>
    <n v="83101807"/>
    <s v="SOLICITUD DE INFORMACIÓN A LOS PROVEEDORES"/>
    <n v="1"/>
    <n v="12"/>
    <n v="16"/>
    <n v="1"/>
    <n v="50000000"/>
    <s v="GLOBAL"/>
    <s v="NO SOLICITADAS"/>
  </r>
  <r>
    <x v="12"/>
    <s v="02-02-02-006-009"/>
    <s v="02-02-02-006-009-01"/>
    <s v="Adquisición de servicios - Servicios de distribución de electricidad, y servicios de distribución de gas (por cuenta propia)"/>
    <s v="PAGO SERVICIO ENERGÍA  ELÉCTRICA CONSUMO MES MARZO - ABRIL FACT 000152551244"/>
    <n v="83101807"/>
    <s v="SOLICITUD DE INFORMACIÓN A LOS PROVEEDORES"/>
    <n v="1"/>
    <n v="12"/>
    <n v="10"/>
    <n v="1"/>
    <n v="932910"/>
    <s v="GLOBAL"/>
    <s v="NO SOLICITADAS"/>
  </r>
  <r>
    <x v="12"/>
    <s v="02-02-02-006-009"/>
    <s v="02-02-02-006-009-01"/>
    <s v="Adquisición de servicios - Servicios de distribución de electricidad, y servicios de distribución de gas (por cuenta propia)"/>
    <s v="PAGO SERVICIO ENERGÍA ELÉCTRICA CACOM-1 CONSUMO MES ABRIL FV14735-FV14751"/>
    <n v="83101807"/>
    <s v="SOLICITUD DE INFORMACIÓN A LOS PROVEEDORES"/>
    <n v="1"/>
    <n v="12"/>
    <n v="10"/>
    <n v="1"/>
    <n v="200795661.94"/>
    <s v="GLOBAL"/>
    <s v="NO SOLICITADAS"/>
  </r>
  <r>
    <x v="12"/>
    <s v="02-02-02-006-009"/>
    <s v="02-02-02-006-009-01"/>
    <s v="Adquisición de servicios - Servicios de distribución de electricidad, y servicios de distribución de gas (por cuenta propia)"/>
    <s v="PAGO SERVICIO ENERGÍA ELÉCTRICA CACOM-1 CONSUMO MES ABRIL FV14735-FV14751"/>
    <n v="83101807"/>
    <s v="SOLICITUD DE INFORMACIÓN A LOS PROVEEDORES"/>
    <n v="1"/>
    <n v="12"/>
    <n v="16"/>
    <n v="1"/>
    <n v="96064623.060000002"/>
    <s v="GLOBAL"/>
    <s v="NO SOLICITADAS"/>
  </r>
  <r>
    <x v="12"/>
    <s v="02-02-02-006-009"/>
    <s v="02-02-02-006-009-01"/>
    <s v="Adquisición de servicios - Servicios de distribución de electricidad, y servicios de distribución de gas (por cuenta propia)"/>
    <s v="PAGO SERVICIO ENERGÍA ELÉCTRICA VELASQUEZ CONSUMO DEL 17 DE ABRIL AL 16 DE MAYO FACTURA 000153631505"/>
    <n v="83101807"/>
    <s v="SOLICITUD DE INFORMACIÓN A LOS PROVEEDORES"/>
    <n v="1"/>
    <n v="12"/>
    <n v="10"/>
    <n v="1"/>
    <n v="1408580"/>
    <s v="GLOBAL"/>
    <s v="NO SOLICITADAS"/>
  </r>
  <r>
    <x v="12"/>
    <s v="02-02-02-006-009"/>
    <s v="02-02-02-006-009-01"/>
    <s v="Adquisición de servicios - Servicios de distribución de electricidad, y servicios de distribución de gas (por cuenta propia)"/>
    <s v="PAGO SERVICIO DE ENERGÍA ELÉCTRICA SEGÚN FACTURAS FV16748 - FV16880 CONSUMO MAYO 2021"/>
    <n v="83101807"/>
    <s v="SOLICITUD DE INFORMACIÓN A LOS PROVEEDORES"/>
    <n v="1"/>
    <n v="12"/>
    <n v="16"/>
    <n v="1"/>
    <n v="9835491.5299999993"/>
    <s v="GLOBAL"/>
    <s v="NO SOLICITADAS"/>
  </r>
  <r>
    <x v="12"/>
    <s v="02-02-02-006-009"/>
    <s v="02-02-02-006-009-01"/>
    <s v="Adquisición de servicios - Servicios de distribución de electricidad, y servicios de distribución de gas (por cuenta propia)"/>
    <s v="PAGO SERVICIO DE ENERGÍA ELÉCTRICA SEGÚN FACTURAS FV16748 - FV16880 CONSUMO MAYO 2021"/>
    <n v="83101807"/>
    <s v="SOLICITUD DE INFORMACIÓN A LOS PROVEEDORES"/>
    <n v="1"/>
    <n v="12"/>
    <n v="10"/>
    <n v="1"/>
    <n v="336862574.47000003"/>
    <s v="GLOBAL"/>
    <s v="NO SOLICITADAS"/>
  </r>
  <r>
    <x v="12"/>
    <s v="02-02-02-006-009"/>
    <s v="02-02-02-006-009-01"/>
    <s v="Adquisición de servicios - Servicios de distribución de electricidad, y servicios de distribución de gas (por cuenta propia)"/>
    <s v="PAGO SERVICIO DE ENERGÍA ELÉCTRICA VELASQUEZ DOCUMENTO EQUIVALENTE A LA FACTURA No. 000154491619 PERIODO 17/05/2021 - 16/06/2021"/>
    <n v="83101807"/>
    <s v="SOLICITUD DE INFORMACIÓN A LOS PROVEEDORES"/>
    <n v="1"/>
    <n v="12"/>
    <n v="10"/>
    <n v="1"/>
    <n v="965100"/>
    <s v="GLOBAL"/>
    <s v="NO SOLICITADAS"/>
  </r>
  <r>
    <x v="12"/>
    <s v="02-02-02-006-009"/>
    <s v="02-02-02-006-009-01"/>
    <s v="Adquisición de servicios - Servicios de distribución de electricidad, y servicios de distribución de gas (por cuenta propia)"/>
    <s v="SERVICIO DE ENERGÍA ELÉCTRICA CORRESPONDIENTE AL MES DE JUNIO SEGÚN FACTURAS FV19071-FV19225"/>
    <n v="83101807"/>
    <s v="SOLICITUD DE INFORMACIÓN A LOS PROVEEDORES"/>
    <n v="1"/>
    <n v="12"/>
    <n v="10"/>
    <n v="1"/>
    <n v="263185609"/>
    <s v="GLOBAL"/>
    <s v="NO SOLICITADAS"/>
  </r>
  <r>
    <x v="12"/>
    <s v="02-02-02-006-009"/>
    <s v="02-02-02-006-009-01"/>
    <s v="Adquisición de servicios - Servicios de distribución de electricidad, y servicios de distribución de gas (por cuenta propia)"/>
    <s v="SERVICIO DE ENERGÍA ELÉCTRICA CORRESPONDIENTE AL MES DE JUNIO SEGÚN FACTURAS FV19071-FV19225"/>
    <n v="83101807"/>
    <s v="SOLICITUD DE INFORMACIÓN A LOS PROVEEDORES"/>
    <n v="1"/>
    <n v="12"/>
    <n v="16"/>
    <n v="1"/>
    <n v="31814000"/>
    <s v="GLOBAL"/>
    <s v="NO SOLICITADAS"/>
  </r>
  <r>
    <x v="12"/>
    <s v="02-02-02-006-009"/>
    <s v="02-02-02-006-009-01"/>
    <s v="Adquisición de servicios - Servicios de distribución de electricidad, y servicios de distribución de gas (por cuenta propia)"/>
    <s v="PAGO SERVICIO ENERGÍA ELÉCTRICA CONSUMO MES JULIO VELASQUEZ"/>
    <n v="83101807"/>
    <s v="SOLICITUD DE INFORMACIÓN A LOS PROVEEDORES"/>
    <n v="1"/>
    <n v="12"/>
    <n v="10"/>
    <n v="1"/>
    <n v="1184200"/>
    <s v="GLOBAL"/>
    <s v="NO SOLICITADAS"/>
  </r>
  <r>
    <x v="12"/>
    <s v="02-02-02-006-009"/>
    <s v="02-02-02-006-009-01"/>
    <s v="Adquisición de servicios - Servicios de distribución de electricidad, y servicios de distribución de gas (por cuenta propia)"/>
    <s v="SERVICIO DE ENERGÍA ELÉCTRICA CORRESPONDIENTE AL MES DE JULIO SEGÚN FACTURAS FV21617-FV2208"/>
    <n v="83101807"/>
    <s v="SOLICITUD DE INFORMACIÓN A LOS PROVEEDORES"/>
    <n v="1"/>
    <n v="12"/>
    <n v="10"/>
    <n v="1"/>
    <n v="192024578.02000001"/>
    <s v="GLOBAL"/>
    <s v="NO SOLICITADAS"/>
  </r>
  <r>
    <x v="12"/>
    <s v="02-02-02-006-009"/>
    <s v="02-02-02-006-009-01"/>
    <s v="Adquisición de servicios - Servicios de distribución de electricidad, y servicios de distribución de gas (por cuenta propia)"/>
    <s v="SERVICIO DE ENERGÍA ELÉCTRICA CORRESPONDIENTE AL MES DE JULIO SEGÚN FACTURAS FV21617-FV2208"/>
    <n v="83101807"/>
    <s v="SOLICITUD DE INFORMACIÓN A LOS PROVEEDORES"/>
    <n v="1"/>
    <n v="12"/>
    <n v="16"/>
    <n v="1"/>
    <n v="105549689.98"/>
    <s v="GLOBAL"/>
    <s v="NO SOLICITADAS"/>
  </r>
  <r>
    <x v="12"/>
    <s v="02-02-02-006-009"/>
    <s v="02-02-02-006-009-01"/>
    <s v="Adquisición de servicios - Servicios de distribución de electricidad, y servicios de distribución de gas (por cuenta propia)"/>
    <s v="PAGO SERVICIO ENERGÍA ELÉCTRICA CONSUMO MES AGOSTO 2021 SEGUN FACTURAS FV-24011-FV-23787"/>
    <n v="83101807"/>
    <s v="SOLICITUD DE INFORMACIÓN A LOS PROVEEDORES"/>
    <n v="0"/>
    <n v="0"/>
    <n v="10"/>
    <n v="1"/>
    <n v="32000000"/>
    <s v="GLOBAL"/>
    <s v=""/>
  </r>
  <r>
    <x v="12"/>
    <s v="02-02-02-006-009"/>
    <s v="02-02-02-006-009-01"/>
    <s v="Adquisición de servicios - Servicios de distribución de electricidad, y servicios de distribución de gas (por cuenta propia)"/>
    <s v="SERVICIO DE ENERGÍA ELÉCTRICA CORRESPONDIENTE AL MES DE JULIO SEGÚN FACTURA 000157448743"/>
    <n v="83101807"/>
    <s v="SOLICITUD DE INFORMACIÓN A LOS PROVEEDORES"/>
    <n v="1"/>
    <n v="12"/>
    <n v="10"/>
    <n v="1"/>
    <n v="1701860"/>
    <s v="GLOBAL"/>
    <s v="NO SOLICITADAS"/>
  </r>
  <r>
    <x v="12"/>
    <s v="02-02-02-006-009"/>
    <s v="02-02-02-006-009-01"/>
    <s v="Adquisición de servicios - Servicios de distribución de electricidad, y servicios de distribución de gas (por cuenta propia)"/>
    <s v="PAGO SERVICIO ENERGÍA ELÉCTRICA CONSUMO MES AGOSTO 2021 SEGUN FACTURAS FV-24011-FV-23787"/>
    <n v="83101807"/>
    <s v="SOLICITUD DE INFORMACIÓN A LOS PROVEEDORES"/>
    <n v="1"/>
    <n v="12"/>
    <n v="10"/>
    <n v="1"/>
    <n v="297875883.56999999"/>
    <s v="GLOBAL"/>
    <s v="NO SOLICITADAS"/>
  </r>
  <r>
    <x v="12"/>
    <s v="02-02-02-006-009"/>
    <s v="02-02-02-006-009-01"/>
    <s v="Adquisición de servicios - Servicios de distribución de electricidad, y servicios de distribución de gas (por cuenta propia)"/>
    <s v="PAGO SERVICIO ENERGÍA ELÉCTRICA CONSUMO MES AGOSTO 2021 SEGUN FACTURAS FV-24011-FV-23787"/>
    <n v="83101807"/>
    <s v="SOLICITUD DE INFORMACIÓN A LOS PROVEEDORES"/>
    <n v="1"/>
    <n v="12"/>
    <n v="16"/>
    <n v="1"/>
    <n v="17603083.43"/>
    <s v="GLOBAL"/>
    <s v="NO SOLICITADAS"/>
  </r>
  <r>
    <x v="12"/>
    <s v="02-02-02-006-009"/>
    <s v="02-02-02-006-009-01"/>
    <s v="Adquisición de servicios - Servicios de distribución de electricidad, y servicios de distribución de gas (por cuenta propia)"/>
    <s v="PAGO SERVICIO ENERGÍA ELÉCTRICA VELASQUEZ CONSUMO MES SEPTIEMBRE"/>
    <n v="83101807"/>
    <s v="SOLICITUD DE INFORMACIÓN A LOS PROVEEDORES"/>
    <n v="1"/>
    <n v="12"/>
    <n v="10"/>
    <n v="1"/>
    <n v="1129770"/>
    <s v="GLOBAL"/>
    <s v="NO SOLICITADAS"/>
  </r>
  <r>
    <x v="12"/>
    <s v="02-02-02-006-009"/>
    <s v="02-02-02-006-009-01"/>
    <s v="Adquisición de servicios - Servicios de distribución de electricidad, y servicios de distribución de gas (por cuenta propia)"/>
    <s v="PAGO SERVICIO ENERGÍA ELÉCTRICA CONSUMO MES SEPTIEMBRE SEGÚN FACTURAS FV-26603-26125"/>
    <n v="83101807"/>
    <s v="SOLICITUD DE INFORMACIÓN A LOS PROVEEDORES"/>
    <n v="1"/>
    <n v="12"/>
    <n v="10"/>
    <n v="1"/>
    <n v="287321838"/>
    <s v="GLOBAL"/>
    <s v="NO SOLICITADAS"/>
  </r>
  <r>
    <x v="12"/>
    <s v="02-02-02-006-009"/>
    <s v="02-02-02-006-009-01"/>
    <s v="Adquisición de servicios - Servicios de distribución de electricidad, y servicios de distribución de gas (por cuenta propia)"/>
    <s v="PAGO SERVICIO ENERGÍA ELÉCTRICA CONSUMO MES SEPTIEMBRE SEGÚN FACTURAS FV-26603-26125"/>
    <n v="83101807"/>
    <s v="SOLICITUD DE INFORMACIÓN A LOS PROVEEDORES"/>
    <n v="1"/>
    <n v="12"/>
    <n v="16"/>
    <n v="1"/>
    <n v="19371800"/>
    <s v="GLOBAL"/>
    <s v="NO SOLICITADAS"/>
  </r>
  <r>
    <x v="12"/>
    <s v="02-02-02-006-009"/>
    <s v="02-02-02-006-009-01"/>
    <s v="Adquisición de servicios - Servicios de distribución de electricidad, y servicios de distribución de gas (por cuenta propia)"/>
    <s v="PAGO SERVICIO ENERGÍA ELÉCTRICA CONSUMO SEGÚN FACTURA No.000159877827"/>
    <n v="83101807"/>
    <s v="SOLICITUD DE INFORMACIÓN A LOS PROVEEDORES"/>
    <n v="1"/>
    <n v="12"/>
    <n v="10"/>
    <n v="1"/>
    <n v="1128250"/>
    <s v="GLOBAL"/>
    <s v="NO SOLICITADAS"/>
  </r>
  <r>
    <x v="12"/>
    <s v="02-02-02-006-009"/>
    <s v="02-02-02-006-009-01"/>
    <s v="Adquisición de servicios - Servicios de distribución de electricidad, y servicios de distribución de gas (por cuenta propia)"/>
    <s v="PAGO SERVICIO ENERGÍA ELÉCTRICA CONSUMO MES OCTUBRE 2021 FRA-FV28825-FV28478"/>
    <n v="83101807"/>
    <s v="SOLICITUD DE INFORMACIÓN A LOS PROVEEDORES"/>
    <n v="1"/>
    <n v="12"/>
    <n v="10"/>
    <n v="1"/>
    <n v="322042118"/>
    <s v="GLOBAL"/>
    <s v="NO SOLICITADAS"/>
  </r>
  <r>
    <x v="12"/>
    <s v="02-02-02-006-009"/>
    <s v="02-02-02-006-009-01"/>
    <s v="Adquisición de servicios - Servicios de distribución de electricidad, y servicios de distribución de gas (por cuenta propia)"/>
    <s v="PAGO SERVICIO DE ENERGÍA ELÉCTRICA SEGUN FACTURA No.160946497 CONSUMO MES OCTUBRE"/>
    <n v="83101807"/>
    <s v="SOLICITUD DE INFORMACIÓN A LOS PROVEEDORES"/>
    <n v="1"/>
    <n v="12"/>
    <n v="10"/>
    <n v="1"/>
    <n v="1030970"/>
    <s v="GLOBAL"/>
    <s v="NO SOLICITADAS"/>
  </r>
  <r>
    <x v="12"/>
    <s v="02-02-02-006-009"/>
    <s v="02-02-02-006-009-01"/>
    <s v="Adquisición de servicios - Servicios de distribución de electricidad, y servicios de distribución de gas (por cuenta propia)"/>
    <s v="PAGO SERVICIO ENEGÍA ELÉCTRICA CONSUMO MES NOVIEMBRE 2021"/>
    <n v="83101807"/>
    <s v="SOLICITUD DE INFORMACIÓN A LOS PROVEEDORES"/>
    <n v="1"/>
    <n v="12"/>
    <n v="10"/>
    <n v="1"/>
    <n v="300720144"/>
    <s v="GLOBAL"/>
    <s v="NO SOLICITADAS"/>
  </r>
  <r>
    <x v="12"/>
    <s v="02-02-02-006-009"/>
    <s v="02-02-02-006-009-01"/>
    <s v="Adquisición de servicios - Servicios de distribución de electricidad, y servicios de distribución de gas (por cuenta propia)"/>
    <s v="PAGO SERVICIO ENERGÍA ELÉCTRICA CONSUMO MES NOVIEMBRE"/>
    <n v="83101807"/>
    <s v="SOLICITUD DE INFORMACIÓN A LOS PROVEEDORES"/>
    <n v="1"/>
    <n v="12"/>
    <n v="16"/>
    <n v="1"/>
    <n v="1366590"/>
    <s v="GLOBAL"/>
    <s v="NO SOLICITADAS"/>
  </r>
  <r>
    <x v="12"/>
    <s v="02-02-02-006-009"/>
    <s v="02-02-02-006-009-01"/>
    <s v="Adquisición de servicios - Servicios de distribución de electricidad, y servicios de distribución de gas (por cuenta propia)"/>
    <s v="ABONO SERVICIO ENERGÍA CONSUMO MES DICIEMBRE"/>
    <n v="83101807"/>
    <s v="SOLICITUD DE INFORMACIÓN A LOS PROVEEDORES"/>
    <n v="1"/>
    <n v="12"/>
    <n v="10"/>
    <n v="1"/>
    <n v="48447108.939999998"/>
    <s v="GLOBAL"/>
    <s v="NO SOLICITADAS"/>
  </r>
  <r>
    <x v="12"/>
    <s v="02-02-02-006-009"/>
    <s v="02-02-02-006-009-01"/>
    <s v="Adquisición de servicios - Servicios de distribución de electricidad, y servicios de distribución de gas (por cuenta propia)"/>
    <s v="ABONO SERVICIO ENERGÍA CONSUMO MES DICIEMBRE"/>
    <n v="83101807"/>
    <s v="SOLICITUD DE INFORMACIÓN A LOS PROVEEDORES"/>
    <n v="1"/>
    <n v="12"/>
    <n v="16"/>
    <n v="1"/>
    <n v="8197051.2199999997"/>
    <s v="GLOBAL"/>
    <s v="NO SOLICITADAS"/>
  </r>
  <r>
    <x v="12"/>
    <s v="08-01-02-006"/>
    <s v="08-01-02-006"/>
    <s v="Impuestos - Impuesto sobre vehículos automotores"/>
    <s v="PAGO IMPUESTO VEHÍCULO MOTOCARRO PLACA 135ABY MARCA AKT FOMULARIO No.713598545"/>
    <n v="86141504"/>
    <n v="0"/>
    <n v="0"/>
    <n v="0"/>
    <n v="10"/>
    <n v="1"/>
    <n v="57000"/>
    <s v="GLOBAL"/>
    <s v=""/>
  </r>
  <r>
    <x v="12"/>
    <s v="08-01-02-006"/>
    <s v="08-01-02-006"/>
    <s v="Impuestos - Impuesto sobre vehículos automotores"/>
    <s v="PAGO IMPUESTO VEHÍCULO CAMIÓN  PLACA FDH956  MARCA CHEVROLET FORMULARIO No.21356095270"/>
    <n v="86141504"/>
    <n v="0"/>
    <n v="0"/>
    <n v="0"/>
    <n v="10"/>
    <n v="1"/>
    <n v="182400"/>
    <s v="GLOBAL"/>
    <s v=""/>
  </r>
  <r>
    <x v="12"/>
    <s v="08-01-02-006"/>
    <s v="08-01-02-006"/>
    <s v="Impuestos - Impuesto sobre vehículos automotores"/>
    <s v="PAGO IMPUESTO  VEHÍCULOS SEMAFORIZACIÓN FORMULARIO 05082021"/>
    <n v="93161600"/>
    <s v="SOLICITUD DE INFORMACIÓN A LOS PROVEEDORES"/>
    <n v="4"/>
    <n v="4"/>
    <n v="10"/>
    <n v="1"/>
    <n v="854000"/>
    <s v="GLOBAL"/>
    <s v="NO SOLICITADAS"/>
  </r>
  <r>
    <x v="12"/>
    <s v="08-01-02-006"/>
    <s v="08-01-02-006"/>
    <s v="Impuestos - Impuesto sobre vehículos automotores"/>
    <s v="PAGO IMPUESTO VEHÍCULO PLACA MNW687"/>
    <n v="93161600"/>
    <s v="SOLICITUD DE INFORMACIÓN A LOS PROVEEDORES"/>
    <n v="4"/>
    <n v="4"/>
    <n v="10"/>
    <n v="1"/>
    <n v="450900"/>
    <s v="GLOBAL"/>
    <s v="NO SOLICITADAS"/>
  </r>
  <r>
    <x v="12"/>
    <s v="08-01-02-006"/>
    <s v="08-01-02-006"/>
    <s v="Impuestos - Impuesto sobre vehículos automotores"/>
    <s v="PAGO IMPUESTO VEHÍCULO PLACA RHK676"/>
    <n v="93161600"/>
    <s v="SOLICITUD DE INFORMACIÓN A LOS PROVEEDORES"/>
    <n v="4"/>
    <n v="4"/>
    <n v="10"/>
    <n v="1"/>
    <n v="234000"/>
    <s v="GLOBAL"/>
    <s v="NO SOLICITADAS"/>
  </r>
  <r>
    <x v="12"/>
    <s v="08-01-02-001"/>
    <s v="08-01-02-001"/>
    <s v="Impuestos - Impuesto predial"/>
    <s v="PAGO IMPUESTO PREDIAL 2021 PREDIO VELASQUEZ FACT. 21010310002104"/>
    <n v="93161602"/>
    <s v="SOLICITUD DE INFORMACIÓN A LOS PROVEEDORES"/>
    <n v="4"/>
    <n v="4"/>
    <n v="10"/>
    <n v="1"/>
    <n v="18134788"/>
    <s v="GLOBAL"/>
    <s v="NO SOLICITADAS"/>
  </r>
  <r>
    <x v="12"/>
    <s v="08-01-02-001"/>
    <s v="08-01-02-001"/>
    <s v="Impuestos - Impuesto predial"/>
    <s v="IMPUESTO PREDIAL FACT. 2021000213"/>
    <n v="93161602"/>
    <s v="SOLICITUD DE INFORMACIÓN A LOS PROVEEDORES"/>
    <n v="4"/>
    <n v="4"/>
    <n v="10"/>
    <n v="1"/>
    <n v="521265212"/>
    <s v="GLOBAL"/>
    <s v="NO SOLICITADAS"/>
  </r>
  <r>
    <x v="12"/>
    <s v="08-01-02-001"/>
    <s v="08-01-02-001"/>
    <s v="Impuestos - Impuesto predial"/>
    <s v="IMPUESTO PREDIAL FACT. 2021000213"/>
    <n v="93161602"/>
    <n v="0"/>
    <n v="0"/>
    <n v="0"/>
    <n v="10"/>
    <n v="1"/>
    <n v="72756132"/>
    <s v="GLOBAL"/>
    <s v=""/>
  </r>
  <r>
    <x v="12"/>
    <s v="08-03"/>
    <s v="08-03"/>
    <s v="Tasas y derechos administrativos"/>
    <s v="PAGO SOBRETASA AMBIENTAL CAR PREDIAL FACT. 2021000213"/>
    <n v="93161600"/>
    <s v="SOLICITUD DE INFORMACIÓN A LOS PROVEEDORES"/>
    <n v="4"/>
    <n v="4"/>
    <n v="10"/>
    <n v="1"/>
    <n v="57400000"/>
    <s v="GLOBAL"/>
    <s v="NO SOLICITADAS"/>
  </r>
  <r>
    <x v="12"/>
    <s v="08-03"/>
    <s v="08-03"/>
    <s v="Tasas y derechos administrativos"/>
    <s v="PAGO SOBRETASA BOMBERIL  IMPUESTO PREDIAL FACT. 2021000213"/>
    <n v="93161600"/>
    <s v="SOLICITUD DE INFORMACIÓN A LOS PROVEEDORES"/>
    <n v="4"/>
    <n v="4"/>
    <n v="10"/>
    <n v="1"/>
    <n v="18400000"/>
    <s v="GLOBAL"/>
    <s v="NO SOLICITADAS"/>
  </r>
  <r>
    <x v="12"/>
    <s v="08-03"/>
    <s v="08-03"/>
    <s v="Tasas y derechos administrativos"/>
    <s v="PAGO SOBRETASA AMBIENTAL CAR PREDIAL  FACT. 2021000408"/>
    <n v="93161600"/>
    <s v="SOLICITUD DE INFORMACIÓN A LOS PROVEEDORES"/>
    <n v="4"/>
    <n v="4"/>
    <n v="10"/>
    <n v="1"/>
    <n v="6615884"/>
    <s v="GLOBAL"/>
    <s v="NO SOLICITADAS"/>
  </r>
  <r>
    <x v="12"/>
    <s v="08-03"/>
    <s v="08-03"/>
    <s v="Tasas y derechos administrativos"/>
    <s v="PAGO SOBRETASA BOMBERIL  IMPUESTO PREDIAL FACT. 2021000408"/>
    <n v="93161600"/>
    <s v="SOLICITUD DE INFORMACIÓN A LOS PROVEEDORES"/>
    <n v="4"/>
    <n v="4"/>
    <n v="10"/>
    <n v="1"/>
    <n v="2565459"/>
    <s v="GLOBAL"/>
    <s v="NO SOLICITADAS"/>
  </r>
  <r>
    <x v="12"/>
    <s v="08-03"/>
    <s v="08-03"/>
    <s v="Tasas y derechos administrativos"/>
    <s v="PAGO SOBRETASA AMBIENTAL CAR PREDIAL FACT. No.2021000552"/>
    <n v="93161600"/>
    <s v="SOLICITUD DE INFORMACIÓN A LOS PROVEEDORES"/>
    <n v="4"/>
    <n v="4"/>
    <n v="10"/>
    <n v="1"/>
    <n v="10860756"/>
    <s v="GLOBAL"/>
    <s v="NO SOLICITADAS"/>
  </r>
  <r>
    <x v="12"/>
    <s v="02-02-02-008-004"/>
    <s v="02-02-02-008-004-01"/>
    <s v="Adquisición de servicios - Servicios de telefonía y otras telecomunicaciones"/>
    <s v="PAGO SERVICIO TELEFONÍA FIJA CONSUMO MES DICIEMBRE 2020"/>
    <n v="83111502"/>
    <s v="SOLICITUD DE INFORMACIÓN A LOS PROVEEDORES"/>
    <n v="1"/>
    <n v="12"/>
    <n v="10"/>
    <n v="1"/>
    <n v="964162"/>
    <s v="GLOBAL"/>
    <s v="NO SOLICITADAS"/>
  </r>
  <r>
    <x v="12"/>
    <s v="02-02-02-008-004"/>
    <s v="02-02-02-008-004-01"/>
    <s v="Adquisición de servicios - Servicios de telefonía y otras telecomunicaciones"/>
    <s v="PAGO SERVICIO TELEFONÍA FIJA CONSUMO MES ENERO FACT 23075-24075-25075-25175-29075TELEFONO"/>
    <n v="83111502"/>
    <s v="SELECCIÓN ABREVIADA MENOR CUANTÍA"/>
    <n v="0"/>
    <n v="0"/>
    <n v="10"/>
    <n v="1"/>
    <n v="972135"/>
    <s v="GLOBAL"/>
    <s v="NO SOLICITADAS"/>
  </r>
  <r>
    <x v="12"/>
    <s v="02-02-02-008-004"/>
    <s v="02-02-02-008-004-01"/>
    <s v="Adquisición de servicios - Servicios de telefonía y otras telecomunicaciones"/>
    <s v="PAGO SERVICIO TELEFONÍA FIJA CONSUMO MES FEBRERO 2021  FACTURA 80099-63201-61946-70349-9956"/>
    <n v="83111502"/>
    <s v="SOLICITUD DE INFORMACIÓN A LOS PROVEEDORES"/>
    <n v="1"/>
    <n v="12"/>
    <n v="10"/>
    <n v="1"/>
    <n v="1026385"/>
    <s v="GLOBAL"/>
    <s v="NO SOLICITADAS"/>
  </r>
  <r>
    <x v="12"/>
    <s v="02-02-02-008-004"/>
    <s v="02-02-02-008-004-01"/>
    <s v="Adquisición de servicios - Servicios de telefonía y otras telecomunicaciones"/>
    <s v="PAGO SERVICIO TELEFONÍA FIJA CONSUMO MES MARZO 2021 FACT. BEC-3361-7280-7658-3474-5859"/>
    <n v="83111502"/>
    <s v="SOLICITUD DE INFORMACIÓN A LOS PROVEEDORES"/>
    <n v="1"/>
    <n v="12"/>
    <n v="10"/>
    <n v="1"/>
    <n v="945578"/>
    <s v="GLOBAL"/>
    <s v="NO SOLICITADAS"/>
  </r>
  <r>
    <x v="12"/>
    <s v="02-02-02-008-004"/>
    <s v="02-02-02-008-004-01"/>
    <s v="Adquisición de servicios - Servicios de telefonía y otras telecomunicaciones"/>
    <s v="PAGO SERVICIO TELEFONÍA FIJA CONSUMO MES ABRIL 2021 FACT. BEC-8154-8575-4279-7758-9871"/>
    <n v="83111502"/>
    <s v="SOLICITUD DE INFORMACIÓN A LOS PROVEEDORES"/>
    <n v="1"/>
    <n v="12"/>
    <n v="10"/>
    <n v="1"/>
    <n v="949794"/>
    <s v="GLOBAL"/>
    <s v="NO SOLICITADAS"/>
  </r>
  <r>
    <x v="12"/>
    <s v="02-02-02-008-004"/>
    <s v="02-02-02-008-004-01"/>
    <s v="Adquisición de servicios - Servicios de telefonía y otras telecomunicaciones"/>
    <s v="PAGO SERVICIO TELEFÓNICO SEGÚN FACTURAS 163575070-163575475-163570132-163575060-163562893-163556424-163548476-163544360"/>
    <n v="83111502"/>
    <s v="SOLICITUD DE INFORMACIÓN A LOS PROVEEDORES"/>
    <n v="1"/>
    <n v="12"/>
    <n v="10"/>
    <n v="1"/>
    <n v="916209"/>
    <s v="GLOBAL"/>
    <s v="NO SOLICITADAS"/>
  </r>
  <r>
    <x v="12"/>
    <s v="02-02-02-008-004"/>
    <s v="02-02-02-008-004-01"/>
    <s v="Adquisición de servicios - Servicios de telefonía y otras telecomunicaciones"/>
    <s v="PAGO SERVICIO DE TELEFONIA FIJA SEGÚN FACTURAS BEC-168719648 - BEC-168714050  - BEC-168654976 - BEC-168719637 - BEC-168675318"/>
    <n v="83111502"/>
    <s v="SOLICITUD DE INFORMACIÓN A LOS PROVEEDORES"/>
    <n v="1"/>
    <n v="12"/>
    <n v="10"/>
    <n v="1"/>
    <n v="940608"/>
    <s v="GLOBAL"/>
    <s v="NO SOLICITADAS"/>
  </r>
  <r>
    <x v="12"/>
    <s v="02-02-02-008-004"/>
    <s v="02-02-02-008-004-01"/>
    <s v="Adquisición de servicios - Servicios de telefonía y otras telecomunicaciones"/>
    <s v="PAGO SERVICIO TELEFONIA FIJA CONSUMO MES JULIO 2021 FACTURAS 2307-2407-2507-2517-2907-2627"/>
    <n v="83111502"/>
    <s v="SOLICITUD DE INFORMACIÓN A LOS PROVEEDORES"/>
    <n v="1"/>
    <n v="12"/>
    <n v="10"/>
    <n v="1"/>
    <n v="947810"/>
    <s v="GLOBAL"/>
    <s v="NO SOLICITADAS"/>
  </r>
  <r>
    <x v="12"/>
    <s v="02-02-02-008-004"/>
    <s v="02-02-02-008-004-01"/>
    <s v="Adquisición de servicios - Servicios de telefonía y otras telecomunicaciones"/>
    <s v="PAGO SERVICIO TELFONÍA FIJA CONSUMO MES AGOSTO 2021 SEGÚN FACTURAS BEC-40293-40689-41088-38824"/>
    <n v="83111502"/>
    <s v="SOLICITUD DE INFORMACIÓN A LOS PROVEEDORES"/>
    <n v="1"/>
    <n v="12"/>
    <n v="10"/>
    <n v="1"/>
    <n v="1195114"/>
    <s v="GLOBAL"/>
    <s v="NO SOLICITADAS"/>
  </r>
  <r>
    <x v="12"/>
    <s v="02-02-02-008-004"/>
    <s v="02-02-02-008-004-01"/>
    <s v="Adquisición de servicios - Servicios de telefonía y otras telecomunicaciones"/>
    <s v="PAGO SERVICIO TELEFONÍA FIJA CONSUMO MES SEPTIEMBRE SEGÚN FACTURAS BEC-29032-30697-31507-22624"/>
    <n v="83111502"/>
    <s v="SOLICITUD DE INFORMACIÓN A LOS PROVEEDORES"/>
    <n v="1"/>
    <n v="12"/>
    <n v="10"/>
    <n v="1"/>
    <n v="520698"/>
    <s v="GLOBAL"/>
    <s v="NO SOLICITADAS"/>
  </r>
  <r>
    <x v="12"/>
    <s v="02-02-02-008-004"/>
    <s v="02-02-02-008-004-01"/>
    <s v="Adquisición de servicios - Servicios de telefonía y otras telecomunicaciones"/>
    <s v="PAGO SERVICIO TELEFONÍA FIJA CONSUMO MES OCTUBRE 2021 SEGÚN FACTURAS BEC-4726-0720-1154-4714-3688"/>
    <n v="83111502"/>
    <s v="SOLICITUD DE INFORMACIÓN A LOS PROVEEDORES"/>
    <n v="1"/>
    <n v="12"/>
    <n v="10"/>
    <n v="1"/>
    <n v="1028296"/>
    <s v="GLOBAL"/>
    <s v="NO SOLICITADAS"/>
  </r>
  <r>
    <x v="12"/>
    <s v="02-02-02-008-004"/>
    <s v="02-02-02-008-004-01"/>
    <s v="Adquisición de servicios - Servicios de telefonía y otras telecomunicaciones"/>
    <s v="PAGO SERVICIO TELEFONÍA FIJA CONSUMO MES NOVIEMBRE SEGÚN FACTURAS BEC-7724-7834-2658-6634-0679"/>
    <n v="83111502"/>
    <s v="SOLICITUD DE INFORMACIÓN A LOS PROVEEDORES"/>
    <n v="1"/>
    <n v="12"/>
    <n v="10"/>
    <n v="1"/>
    <n v="903921"/>
    <s v="GLOBAL"/>
    <s v="NO SOLICITADAS"/>
  </r>
  <r>
    <x v="12"/>
    <s v="08-03"/>
    <s v="08-03"/>
    <s v="Tasas y derechos administrativos"/>
    <s v="PAGO CANCELACIÓN MATRICULAS PLACAS KHS90A - FBQ86D - FBQ87D"/>
    <n v="86141504"/>
    <n v="0"/>
    <n v="4"/>
    <n v="4"/>
    <n v="10"/>
    <n v="1"/>
    <n v="163533"/>
    <s v="GLOBAL"/>
    <s v="NO SOLICITADAS"/>
  </r>
  <r>
    <x v="12"/>
    <s v="08-03"/>
    <s v="08-03"/>
    <s v="Tasas y derechos administrativos"/>
    <s v="PAGO CANCELACIÓN MATRICULAS PLACAS KHS90A - FBQ86D - FBQ87D"/>
    <n v="86141504"/>
    <n v="0"/>
    <n v="4"/>
    <n v="4"/>
    <n v="10"/>
    <n v="1"/>
    <n v="9000"/>
    <s v="GLOBAL"/>
    <s v="NO SOLICITADAS"/>
  </r>
  <r>
    <x v="12"/>
    <s v="08-03"/>
    <s v="08-03"/>
    <s v="Tasas y derechos administrativos"/>
    <s v="PAGO CANCELACIÓN MATRICULA  PLACA NMF491-OUD122"/>
    <n v="86141504"/>
    <s v="SOLICITUD DE INFORMACIÓN A LOS PROVEEDORES"/>
    <n v="4"/>
    <n v="4"/>
    <n v="10"/>
    <n v="1"/>
    <n v="12600"/>
    <s v="GLOBAL"/>
    <s v="NO SOLICITADAS"/>
  </r>
  <r>
    <x v="12"/>
    <s v="08-03"/>
    <s v="08-03"/>
    <s v="Tasas y derechos administrativos"/>
    <s v="PAGO CANCELACIÓN MATRICULA  PLACA -OUD122"/>
    <n v="86141504"/>
    <s v="SOLICITUD DE INFORMACIÓN A LOS PROVEEDORES"/>
    <n v="4"/>
    <n v="4"/>
    <n v="10"/>
    <n v="1"/>
    <n v="75710"/>
    <s v="GLOBAL"/>
    <s v="NO SOLICITADAS"/>
  </r>
  <r>
    <x v="12"/>
    <s v="08-03"/>
    <s v="08-03"/>
    <s v="Tasas y derechos administrativos"/>
    <s v="PAGO CANCELACIÓN MATRÍCULA MOTO CARRO PLACA 135 ABY - MUNICIPIO DE HONDA"/>
    <n v="86141504"/>
    <n v="0"/>
    <n v="4"/>
    <n v="4"/>
    <n v="10"/>
    <n v="1"/>
    <n v="75458"/>
    <s v="GLOBAL"/>
    <s v="NO SOLICITADAS"/>
  </r>
  <r>
    <x v="12"/>
    <s v="08-03"/>
    <s v="08-03"/>
    <s v="Tasas y derechos administrativos"/>
    <s v="CERTIFICADOS PARA REVISIÓN TÉCNICA EN IDENTIFICACIÓN DE AUTOMOTORES PARA CHATARRIZAR"/>
    <n v="86141504"/>
    <n v="0"/>
    <n v="4"/>
    <n v="4"/>
    <n v="10"/>
    <n v="1"/>
    <n v="302840"/>
    <s v="GLOBAL"/>
    <s v="NO SOLICITADAS"/>
  </r>
  <r>
    <x v="12"/>
    <s v="08-03"/>
    <s v="08-03"/>
    <s v="Tasas y derechos administrativos"/>
    <s v="SOLICITUD BAJA DE VEHÍCULOS OFNo.FAC-S-2021-090109-CI CANCELACIÓN MATRICULAS"/>
    <n v="86141504"/>
    <n v="0"/>
    <n v="4"/>
    <n v="4"/>
    <n v="10"/>
    <n v="1"/>
    <n v="1900"/>
    <s v="GLOBAL"/>
    <s v="NO SOLICITADAS"/>
  </r>
  <r>
    <x v="12"/>
    <s v="02-02-02-009-004"/>
    <s v="02-02-02-009-004-01"/>
    <s v="Adquisición de servicios - Servicios de alcantarillado, servicios de limpieza, tratamiento de aguas residuales y tanques sépticos"/>
    <s v="PAGO SERVICIO DE DISPOSICIÓN FINAL, RECOLECCIÓN Y TRANSPORTE DE RESIDUOS SÓLIDOS ORDINARIOS DEL 01 AL 31 DE DICIEMBRE 2020"/>
    <n v="76121500"/>
    <s v="SOLICITUD DE INFORMACIÓN A LOS PROVEEDORES"/>
    <n v="1"/>
    <n v="12"/>
    <n v="10"/>
    <n v="1"/>
    <n v="5258095"/>
    <s v="GLOBAL"/>
    <s v="NO SOLICITADAS"/>
  </r>
  <r>
    <x v="12"/>
    <s v="02-02-02-009-004"/>
    <s v="02-02-02-009-004-01"/>
    <s v="Adquisición de servicios - Servicios de alcantarillado, servicios de limpieza, tratamiento de aguas residuales y tanques sépticos"/>
    <s v="SERVICIO DE DISPOSICIÓN FINAL, RECOLECCIÓN Y TRANSPORTE DE RESIDUOS SÓLIDOS ORDINARIOS DEL 01 AL 31 DE ENERO 2021 FACT. 4333"/>
    <n v="76121500"/>
    <s v="SOLICITUD DE INFORMACIÓN A LOS PROVEEDORES"/>
    <n v="1"/>
    <n v="12"/>
    <n v="10"/>
    <n v="1"/>
    <n v="5630104"/>
    <s v="GLOBAL"/>
    <s v="NO SOLICITADAS"/>
  </r>
  <r>
    <x v="12"/>
    <s v="02-02-02-009-004"/>
    <s v="02-02-02-009-004-01"/>
    <s v="Adquisición de servicios - Servicios de alcantarillado, servicios de limpieza, tratamiento de aguas residuales y tanques sépticos"/>
    <s v="PAGO SERVICIO DE DISPOSICIÓN FINAL, RECOLECCIÓN Y TRANSPORTE DE RESIDUOS SÓLIDOS ORDINARIOS DEL 01 AL 28 DE FEBRERO DE 2021"/>
    <n v="76121500"/>
    <s v="SOLICITUD DE INFORMACIÓN A LOS PROVEEDORES"/>
    <n v="1"/>
    <n v="12"/>
    <n v="10"/>
    <n v="1"/>
    <n v="5630104"/>
    <s v="GLOBAL"/>
    <s v="NO SOLICITADAS"/>
  </r>
  <r>
    <x v="12"/>
    <s v="02-02-02-009-004"/>
    <s v="02-02-02-009-004-01"/>
    <s v="Adquisición de servicios - Servicios de alcantarillado, servicios de limpieza, tratamiento de aguas residuales y tanques sépticos"/>
    <s v="PAGO SERVICIO DE DISPOSICIÓN FINAL, RECOLECCIÓN Y TRANSPORTE DE RESIDUOS SÓLIDOS ORDINARIOS DEL 01 AL 31 DE MARZO DE 2021  FACT. 4404"/>
    <n v="76121500"/>
    <s v="SOLICITUD DE INFORMACIÓN A LOS PROVEEDORES"/>
    <n v="1"/>
    <n v="12"/>
    <n v="16"/>
    <n v="1"/>
    <n v="5630104"/>
    <s v="GLOBAL"/>
    <s v="NO SOLICITADAS"/>
  </r>
  <r>
    <x v="12"/>
    <s v="02-02-02-009-004"/>
    <s v="02-02-02-009-004-01"/>
    <s v="Adquisición de servicios - Servicios de alcantarillado, servicios de limpieza, tratamiento de aguas residuales y tanques sépticos"/>
    <s v="SERVICIO DE DISPOSICIÓN FINAL, RECOLECCIÓN Y TRANSPORTE DE RESIDUOS SÓLIDOS ORDINARIOS DEL 01 AL 30 DE ABRIL DE 2021 FACT. E4439"/>
    <n v="76121500"/>
    <s v="SOLICITUD DE INFORMACIÓN A LOS PROVEEDORES"/>
    <n v="1"/>
    <n v="12"/>
    <n v="16"/>
    <n v="1"/>
    <n v="5630104"/>
    <s v="GLOBAL"/>
    <s v="NO SOLICITADAS"/>
  </r>
  <r>
    <x v="12"/>
    <s v="02-02-02-009-004"/>
    <s v="02-02-02-009-004-01"/>
    <s v="Adquisición de servicios - Servicios de alcantarillado, servicios de limpieza, tratamiento de aguas residuales y tanques sépticos"/>
    <s v="SERVICIO DE DISPOSICIÓN FINAL, RECOLECCIÓN Y TRANSPORTE DE RESIDUOS SÓLIDOS ORDINARIOS DEL 01 AL 31 DE MAYO 2021"/>
    <n v="76121500"/>
    <s v="SOLICITUD DE INFORMACIÓN A LOS PROVEEDORES"/>
    <n v="1"/>
    <n v="12"/>
    <n v="16"/>
    <n v="1"/>
    <n v="5630104"/>
    <s v="GLOBAL"/>
    <s v="NO SOLICITADAS"/>
  </r>
  <r>
    <x v="12"/>
    <s v="02-02-02-009-004"/>
    <s v="02-02-02-009-004-01"/>
    <s v="Adquisición de servicios - Servicios de alcantarillado, servicios de limpieza, tratamiento de aguas residuales y tanques sépticos"/>
    <s v="PAGO FACTURA No.E4525 SERVICIO DE RECOLECCIÓN Y TRANSPORTE DE RESIDUOS SÓLIDOS ORDINARIOS, SERVICIO DE DISPOSICIÓN FINAL DE RESIDUOS SÓLIDOS ORDINARIOS, Y SERVICIO DE COMERCIALIZACIÓN DEL 01 AL 30 DE JUNIO DE 2021"/>
    <n v="76121500"/>
    <s v="SOLICITUD DE INFORMACIÓN A LOS PROVEEDORES"/>
    <n v="1"/>
    <n v="12"/>
    <n v="16"/>
    <n v="1"/>
    <n v="5630104"/>
    <s v="GLOBAL"/>
    <s v="NO SOLICITADAS"/>
  </r>
  <r>
    <x v="12"/>
    <s v="02-02-02-009-004"/>
    <s v="02-02-02-009-004-01"/>
    <s v="Adquisición de servicios - Servicios de alcantarillado, servicios de limpieza, tratamiento de aguas residuales y tanques sépticos"/>
    <s v="PAGO SERVICIO DE RECOLECCIÓN Y TRANSPORTE DE RESIDUOS SÓLIDOS ORDINARIOS, SERVICIO DE DISPOSICIÓN FINAL DE RESIDUOS SÓLIDOS ORDINARIOS, SERVICIO DE COMERCIALIZACIÓN Y SERVICIO DE RECOLECCIÓN Y TRANSPORTE DE RESIDUOS SÓLIDOS ORDINARIOS MES JULIO"/>
    <n v="76121500"/>
    <n v="0"/>
    <n v="1"/>
    <n v="12"/>
    <n v="16"/>
    <n v="1"/>
    <n v="5630104"/>
    <s v="GLOBAL"/>
    <s v="NO SOLICITADAS"/>
  </r>
  <r>
    <x v="12"/>
    <s v="02-02-02-009-004"/>
    <s v="02-02-02-009-004-01"/>
    <s v="Adquisición de servicios - Servicios de alcantarillado, servicios de limpieza, tratamiento de aguas residuales y tanques sépticos"/>
    <s v="SERVICIO DE ASEO (RECOLECCIÓN DE BASURAS)"/>
    <n v="76121500"/>
    <s v="SOLICITUD DE INFORMACIÓN A LOS PROVEEDORES"/>
    <n v="1"/>
    <n v="12"/>
    <n v="10"/>
    <n v="1"/>
    <n v="2000000"/>
    <s v="GLOBAL"/>
    <s v="NO SOLICITADAS"/>
  </r>
  <r>
    <x v="12"/>
    <s v="02-02-02-009-004"/>
    <s v="02-02-02-009-004-01"/>
    <s v="Adquisición de servicios - Servicios de alcantarillado, servicios de limpieza, tratamiento de aguas residuales y tanques sépticos"/>
    <s v="SERVICIO DE RECOLECCIÓN Y TRANSPORTE DE RESIDUOS SÓLIDOS ORDINARIOS, SERVICIO DISPOSICIÓN FINAL DE RESIDUOS SÓLIDOS ORDINARIOS  Y SERVICIOS DE COMERCIALIZACIÓN MES AGOSTO"/>
    <n v="76121500"/>
    <s v="SOLICITUD DE INFORMACIÓN A LOS PROVEEDORES"/>
    <n v="1"/>
    <n v="12"/>
    <n v="10"/>
    <n v="1"/>
    <n v="20292"/>
    <s v="GLOBAL"/>
    <s v="NO SOLICITADAS"/>
  </r>
  <r>
    <x v="12"/>
    <s v="02-02-02-009-004"/>
    <s v="02-02-02-009-004-01"/>
    <s v="Adquisición de servicios - Servicios de alcantarillado, servicios de limpieza, tratamiento de aguas residuales y tanques sépticos"/>
    <s v="SERVICIO DE RECOLECCIÓN Y TRANSPORTE DE RESIDUOS SÓLIDOS ORDINARIOS, SERVICIO DISPOSICIÓN FINAL DE RESIDUOS SÓLIDOS ORDINARIOS  Y SERVICIOS DE COMERCIALIZACIÓN MES AGOSTO"/>
    <n v="76121500"/>
    <s v="SOLICITUD DE INFORMACIÓN A LOS PROVEEDORES"/>
    <n v="1"/>
    <n v="12"/>
    <n v="16"/>
    <n v="1"/>
    <n v="5609812"/>
    <s v="GLOBAL"/>
    <s v="NO SOLICITADAS"/>
  </r>
  <r>
    <x v="12"/>
    <s v="02-02-02-009-004"/>
    <s v="02-02-02-009-004-01"/>
    <s v="Adquisición de servicios - Servicios de alcantarillado, servicios de limpieza, tratamiento de aguas residuales y tanques sépticos"/>
    <s v="PAGO SERVICIO DE RECOLECCIÓN Y TRANSPORTE DE RESIDUOS SÓLIDOS ORDINARIOS, SERVICIO DE DISPOSICIÓN FINAL DE RESIDUOS SÓLIDOS ORDINARIOS Y SERVICIOS DE COMERCIALIZACIÓN FT.E4665 MES SEPTIEMBRE 2021"/>
    <n v="76121500"/>
    <n v="0"/>
    <n v="0"/>
    <n v="0"/>
    <n v="10"/>
    <n v="1"/>
    <n v="5630104"/>
    <s v="GLOBAL"/>
    <s v=""/>
  </r>
  <r>
    <x v="12"/>
    <s v="02-02-02-009-004"/>
    <s v="02-02-02-009-004-01"/>
    <s v="Adquisición de servicios - Servicios de alcantarillado, servicios de limpieza, tratamiento de aguas residuales y tanques sépticos"/>
    <s v="PAGO SERVICIO DE RECOLECCIÓN Y TRANSPORTE DE RESIDUOS SÓLIDOS ORDINARIOS, SERVICIO DE DISPOSICIÓN FINAL DE RESIDUOS SÓLIDOS ORDINARIOS Y SERVICIO DE COMERCIALIZACIÓN  CONSUMO MES DE OCTUBRE SEGÚN FACTURA No.E4706"/>
    <n v="76121500"/>
    <n v="0"/>
    <n v="0"/>
    <n v="0"/>
    <n v="10"/>
    <n v="1"/>
    <n v="5630104"/>
    <s v="GLOBAL"/>
    <s v=""/>
  </r>
  <r>
    <x v="12"/>
    <s v="02-02-02-009-004"/>
    <s v="02-02-02-009-004-01"/>
    <s v="Adquisición de servicios - Servicios de alcantarillado, servicios de limpieza, tratamiento de aguas residuales y tanques sépticos"/>
    <s v="PAGO SERVICIO DE RECOLECCIÓN Y TRANSPORTE DE RESIDUOS SÓLIDOS ORDINARIOS, SERVICIO DE DISPOSICIÓN FINAL DE RESIDUOS SÓLIDOS ORDINARIOS Y SERVICIO DE COMERCIALIZACIÓN"/>
    <n v="76121500"/>
    <n v="0"/>
    <n v="0"/>
    <n v="0"/>
    <n v="10"/>
    <n v="1"/>
    <n v="3630104"/>
    <s v="GLOBAL"/>
    <s v=""/>
  </r>
  <r>
    <x v="12"/>
    <s v="02-02-02-008-007"/>
    <s v="02-02-02-008-007-01-5"/>
    <s v="Adquisición de servicios - Servicios de mantenimiento y reparación de otra maquinaria y otro equipo"/>
    <s v="MANTENIMIENTO SIMULADOR AC-47T CACOM-1"/>
    <n v="72151802"/>
    <s v="SELECCIÓN ABREVIADA MENOR CUANTÍA"/>
    <n v="3"/>
    <n v="8"/>
    <n v="10"/>
    <n v="1"/>
    <n v="200000000"/>
    <s v="GLOBAL"/>
    <s v="NO SOLICITADAS"/>
  </r>
  <r>
    <x v="12"/>
    <s v="02-02-02-008-007"/>
    <s v="02-02-02-008-007-01-5"/>
    <s v="Adquisición de servicios - Servicios de mantenimiento y reparación de otra maquinaria y otro equipo"/>
    <s v="MANTENIMIENTO SIMULADORES"/>
    <n v="73152108"/>
    <s v="MÍNIMA CUANTÍA"/>
    <n v="3"/>
    <n v="8"/>
    <n v="10"/>
    <n v="1"/>
    <n v="34500000"/>
    <s v="GLOBAL"/>
    <s v="NO SOLICITADAS"/>
  </r>
  <r>
    <x v="12"/>
    <s v="02-02-02-008-007"/>
    <s v="02-02-02-008-007-01-5"/>
    <s v="Adquisición de servicios - Servicios de mantenimiento y reparación de otra maquinaria y otro equipo"/>
    <s v="MANTENIMIENTO PLANTAS ELECTRICAS"/>
    <n v="72101517"/>
    <s v="MÍNIMA CUANTÍA"/>
    <n v="4"/>
    <n v="4"/>
    <n v="10"/>
    <n v="1"/>
    <n v="59748710"/>
    <s v="GLOBAL"/>
    <s v="NO SOLICITADAS"/>
  </r>
  <r>
    <x v="12"/>
    <s v="02-02-02-008-007"/>
    <s v="02-02-02-008-007-01-5"/>
    <s v="Adquisición de servicios - Servicios de mantenimiento y reparación de otra maquinaria y otro equipo"/>
    <s v="MANTENIMIENTO BEBEDERO DE AGUA"/>
    <n v="72154022"/>
    <s v="MÍNIMA CUANTÍA"/>
    <n v="4"/>
    <n v="4"/>
    <n v="10"/>
    <n v="1"/>
    <n v="7475000"/>
    <s v="GLOBAL"/>
    <s v="NO SOLICITADAS"/>
  </r>
  <r>
    <x v="12"/>
    <s v="02-02-01-002-007"/>
    <s v="02-02-01-002-007"/>
    <s v="Materiales y suministros - Artículos textiles (excepto prendas de vestir)"/>
    <s v="SACOS TERREROS"/>
    <n v="24121500"/>
    <s v="MÍNIMA CUANTÍA"/>
    <n v="5"/>
    <n v="4"/>
    <n v="10"/>
    <n v="615"/>
    <n v="553500"/>
    <s v="UNIDAD"/>
    <s v="NO SOLICITADAS"/>
  </r>
  <r>
    <x v="12"/>
    <s v="02-02-01-003-008"/>
    <s v="02-02-01-003-008-09"/>
    <s v="Materiales y suministros - Otros artículos manufacturados n. C. P."/>
    <s v="LETRERO DE PUESTO DE CONTROL MILITAR FAC"/>
    <n v="46161504"/>
    <s v="MÍNIMA CUANTÍA"/>
    <n v="5"/>
    <n v="4"/>
    <n v="10"/>
    <n v="2"/>
    <n v="113200"/>
    <s v="UNIDAD"/>
    <s v="NO SOLICITADAS"/>
  </r>
  <r>
    <x v="12"/>
    <s v="02-02-01-004-002"/>
    <s v="02-02-01-004-002"/>
    <s v="Materiales y suministros - Productos metálicos elaborados (excepto maquinaria y equipo)"/>
    <s v="CABLE DE ACERO INOXIDABLE DE ¼ DE PULGADA."/>
    <n v="31152204"/>
    <s v="MÍNIMA CUANTÍA"/>
    <n v="5"/>
    <n v="4"/>
    <n v="10"/>
    <n v="2"/>
    <n v="169800"/>
    <s v="UNIDAD"/>
    <s v="NO SOLICITADAS"/>
  </r>
  <r>
    <x v="12"/>
    <s v="02-02-01-004-006"/>
    <s v="02-02-01-004-006-05"/>
    <s v="Materiales y suministros - Lámparas eléctricas de incandescencia o descarga; lámparas de arco, equipo para alumbrado eléctrico; sus partes y piezas"/>
    <s v="LAMPARA SOLAR "/>
    <n v="25172906"/>
    <s v="MÍNIMA CUANTÍA"/>
    <n v="5"/>
    <n v="4"/>
    <n v="10"/>
    <n v="5"/>
    <n v="11350000"/>
    <s v="UNIDAD"/>
    <s v="NO SOLICITADAS"/>
  </r>
  <r>
    <x v="12"/>
    <s v="02-02-01-004-006"/>
    <s v="02-02-01-004-006-05"/>
    <s v="Materiales y suministros - Lámparas eléctricas de incandescencia o descarga; lámparas de arco, equipo para alumbrado eléctrico; sus partes y piezas"/>
    <s v="REFLECTOR LED "/>
    <n v="25172906"/>
    <s v="MÍNIMA CUANTÍA"/>
    <n v="5"/>
    <n v="4"/>
    <n v="10"/>
    <n v="1"/>
    <n v="106000"/>
    <s v="UNIDAD"/>
    <s v="NO SOLICITADAS"/>
  </r>
  <r>
    <x v="12"/>
    <s v="02-02-01-004-010"/>
    <s v="02-02-01-004-010"/>
    <s v="Materiales y suministros - Partes Piezas y Accesorios de Equipo Militr y Policía"/>
    <s v="PIERNERA PORTA PROVEEDORES"/>
    <n v="53121705"/>
    <s v="MÍNIMA CUANTÍA"/>
    <n v="5"/>
    <n v="4"/>
    <n v="10"/>
    <n v="12"/>
    <n v="1231200"/>
    <s v="UNIDAD"/>
    <s v="NO SOLICITADAS"/>
  </r>
  <r>
    <x v="12"/>
    <s v="02-02-01-004-010"/>
    <s v="02-02-01-004-010"/>
    <s v="Materiales y suministros - Partes Piezas y Accesorios de Equipo Militr y Policía"/>
    <s v="PORTA PROVEEDORES "/>
    <n v="53121705"/>
    <s v="MÍNIMA CUANTÍA"/>
    <n v="5"/>
    <n v="4"/>
    <n v="10"/>
    <n v="40"/>
    <n v="5680000"/>
    <s v="UNIDAD"/>
    <s v=""/>
  </r>
  <r>
    <x v="12"/>
    <s v="02-02-01-003-004"/>
    <s v="02-02-01-003-004-01"/>
    <s v="Materiales y suministros - Químicos orgánicos básicos"/>
    <s v="GAS REFRIGERANTE"/>
    <n v="24131513"/>
    <s v="MÍNIMA CUANTÍA"/>
    <n v="5"/>
    <n v="4"/>
    <n v="10"/>
    <n v="1"/>
    <n v="9992000"/>
    <s v="GLOBAL"/>
    <s v="NO SOLICITADAS"/>
  </r>
  <r>
    <x v="12"/>
    <s v="02-02-01-003-005"/>
    <s v="02-02-01-003-005-03"/>
    <s v="Materiales y suministros - Jabón, preparados para limpieza, perfumes y preparados de tocador"/>
    <s v="MATERIALES Y REPUESTOS DE REFRIGERACION"/>
    <n v="47121805"/>
    <s v="MÍNIMA CUANTÍA"/>
    <n v="5"/>
    <n v="4"/>
    <n v="10"/>
    <n v="1"/>
    <n v="1590000"/>
    <s v="GLOBAL"/>
    <s v="NO SOLICITADAS"/>
  </r>
  <r>
    <x v="12"/>
    <s v="02-02-01-003-006"/>
    <s v="02-02-01-003-006-02"/>
    <s v="Materiales y suministros - Otros productos de caucho"/>
    <s v="MATERIALES Y REPUESTOS DE REFRIGERACION"/>
    <n v="41122704"/>
    <s v="MÍNIMA CUANTÍA"/>
    <n v="5"/>
    <n v="4"/>
    <n v="10"/>
    <n v="1"/>
    <n v="300000"/>
    <s v="GLOBAL"/>
    <s v="NO SOLICITADAS"/>
  </r>
  <r>
    <x v="12"/>
    <s v="02-02-01-003-006"/>
    <s v="02-02-01-003-006-09"/>
    <s v="Materiales y suministros - Otros productos plásticos"/>
    <s v="MATERIALES Y REPUESTOS DE REFRIGERACION"/>
    <n v="40141700"/>
    <s v="MÍNIMA CUANTÍA"/>
    <n v="5"/>
    <n v="4"/>
    <n v="10"/>
    <n v="1"/>
    <n v="400000"/>
    <s v="GLOBAL"/>
    <s v="NO SOLICITADAS"/>
  </r>
  <r>
    <x v="12"/>
    <s v="02-02-01-004-001"/>
    <s v="02-02-01-004-001"/>
    <s v="Materiales y suministros - Metales básicos"/>
    <s v="MATERIALES Y REPUESTOS DE REFRIGERACION"/>
    <n v="40141700"/>
    <s v="MÍNIMA CUANTÍA"/>
    <n v="5"/>
    <n v="4"/>
    <n v="10"/>
    <n v="1"/>
    <n v="2600000"/>
    <s v="GLOBAL"/>
    <s v="NO SOLICITADAS"/>
  </r>
  <r>
    <x v="12"/>
    <s v="02-02-01-004-002"/>
    <s v="02-02-01-004-002"/>
    <s v="Materiales y suministros - Productos metálicos elaborados (excepto maquinaria y equipo)"/>
    <s v="MATERIALES Y REPUESTOS DE REFRIGERACION"/>
    <n v="40141700"/>
    <s v="MÍNIMA CUANTÍA"/>
    <n v="5"/>
    <n v="4"/>
    <n v="10"/>
    <n v="1"/>
    <n v="280000"/>
    <s v="GLOBAL"/>
    <s v="NO SOLICITADAS"/>
  </r>
  <r>
    <x v="12"/>
    <s v="02-02-01-004-003"/>
    <s v="02-02-01-004-003-01"/>
    <s v="Materiales y suministros - Motores y turbinas y sus partes"/>
    <s v="MATERIALES Y REPUESTOS DE REFRIGERACION"/>
    <n v="39121000"/>
    <s v="MÍNIMA CUANTÍA"/>
    <n v="5"/>
    <n v="4"/>
    <n v="10"/>
    <n v="1"/>
    <n v="2480000"/>
    <s v="GLOBAL"/>
    <s v="NO SOLICITADAS"/>
  </r>
  <r>
    <x v="12"/>
    <s v="02-02-01-004-003"/>
    <s v="02-02-01-004-003-02"/>
    <s v="Materiales y suministros - Bombas, compresores, motores de fuerza hidráulica y motores de potencia neumática y válvulas y sus partes y piezas"/>
    <s v="MATERIALES Y REPUESTOS DE REFRIGERACION"/>
    <n v="40151600"/>
    <s v="MÍNIMA CUANTÍA"/>
    <n v="5"/>
    <n v="4"/>
    <n v="10"/>
    <n v="1"/>
    <n v="3100000"/>
    <s v="GLOBAL"/>
    <s v="NO SOLICITADAS"/>
  </r>
  <r>
    <x v="12"/>
    <s v="02-02-01-004-003"/>
    <s v="02-02-01-004-003-09"/>
    <s v="Materiales y suministros - Otras máquinas para usos generales y sus partes y piezas"/>
    <s v="MATERIALES Y REPUESTOS DE REFRIGERACION"/>
    <n v="32121500"/>
    <s v="MÍNIMA CUANTÍA"/>
    <n v="5"/>
    <n v="4"/>
    <n v="10"/>
    <n v="1"/>
    <n v="4400000"/>
    <s v="GLOBAL"/>
    <s v="NO SOLICITADAS"/>
  </r>
  <r>
    <x v="12"/>
    <s v="02-02-01-004-006"/>
    <s v="02-02-01-004-006-02"/>
    <s v="Materiales y suministros - Aparatos de control eléctrico y distribución de electricidad y sus partes y piezas"/>
    <s v="MATERIALES Y REPUESTOS DE REFRIGERACION"/>
    <n v="39121600"/>
    <s v="MÍNIMA CUANTÍA"/>
    <n v="5"/>
    <n v="4"/>
    <n v="10"/>
    <n v="1"/>
    <n v="4700000"/>
    <s v="GLOBAL"/>
    <s v="NO SOLICITADAS"/>
  </r>
  <r>
    <x v="12"/>
    <s v="02-02-02-009-005"/>
    <s v="02-02-02-009-005-01"/>
    <s v="Adquisición de servicios - Servicios proporcionados por organizaciones gremiales, comerciales y organizaciones de empleadores y de profesionales"/>
    <s v="SAYCO 2021 FACTURA  FE-6801 EMISORA  AL AIRE F.M. PUERTO SALGAR "/>
    <n v="80121604"/>
    <s v="SOLICITUD DE INFORMACIÓN A LOS PROVEEDORES"/>
    <n v="0"/>
    <n v="0"/>
    <n v="10"/>
    <n v="1"/>
    <n v="6541387"/>
    <s v="GLOBAL"/>
    <s v="NO SOLICITADAS"/>
  </r>
  <r>
    <x v="12"/>
    <s v="02-02-02-009-005"/>
    <s v="02-02-02-009-005-01"/>
    <s v="Adquisición de servicios - Servicios proporcionados por organizaciones gremiales, comerciales y organizaciones de empleadores y de profesionales"/>
    <s v="ACINPRO VALOR COMUNICACIÓN PUBLICA DE FONOGRAMAS REPRESENTADOS (DERECHOS CONEXOS) EMISORA AL AIRE  CACOM-1 AÑO 2021"/>
    <n v="80121604"/>
    <s v="SOLICITUD DE INFORMACIÓN A LOS PROVEEDORES"/>
    <n v="0"/>
    <n v="0"/>
    <n v="10"/>
    <n v="1"/>
    <n v="4746120"/>
    <s v="GLOBAL"/>
    <s v="NO SOLICITADAS"/>
  </r>
  <r>
    <x v="12"/>
    <s v="02-02-02-008-007"/>
    <s v="02-02-02-008-007-01-5"/>
    <s v="Adquisición de servicios - Servicios de mantenimiento y reparación de otra maquinaria y otro equipo"/>
    <s v="ARRANCADOR NEUMATICO AMJ-0781"/>
    <n v="72154501"/>
    <s v="SELECCIÓN ABREVIADA MENOR CUANTÍA"/>
    <n v="4"/>
    <n v="6"/>
    <n v="10"/>
    <n v="1"/>
    <n v="51540772"/>
    <s v="GLOBAL"/>
    <s v="NO SOLICITADAS"/>
  </r>
  <r>
    <x v="12"/>
    <s v="02-02-02-008-007"/>
    <s v="02-02-02-008-007-01-5"/>
    <s v="Adquisición de servicios - Servicios de mantenimiento y reparación de otra maquinaria y otro equipo"/>
    <s v="PLANTA HOBART AMD-0166"/>
    <n v="72101517"/>
    <s v="SELECCIÓN ABREVIADA MENOR CUANTÍA"/>
    <n v="4"/>
    <n v="6"/>
    <n v="10"/>
    <n v="1"/>
    <n v="46038023"/>
    <s v="GLOBAL"/>
    <s v="NO SOLICITADAS"/>
  </r>
  <r>
    <x v="12"/>
    <s v="02-02-02-008-007"/>
    <s v="02-02-02-008-007-01-5"/>
    <s v="Adquisición de servicios - Servicios de mantenimiento y reparación de otra maquinaria y otro equipo"/>
    <s v="REMOLCADOR TUG PARA  AERONAVES CON CAP.3000 LB. AMD 0529"/>
    <n v="72154501"/>
    <s v="SELECCIÓN ABREVIADA MENOR CUANTÍA"/>
    <n v="4"/>
    <n v="6"/>
    <n v="10"/>
    <n v="1"/>
    <n v="34859573"/>
    <s v="GLOBAL"/>
    <s v="NO SOLICITADAS"/>
  </r>
  <r>
    <x v="12"/>
    <s v="02-02-02-008-007"/>
    <s v="02-02-02-008-007-01-5"/>
    <s v="Adquisición de servicios - Servicios de mantenimiento y reparación de otra maquinaria y otro equipo"/>
    <s v="VEHCULO HARLAN AMD 0550"/>
    <n v="78181500"/>
    <s v="SELECCIÓN ABREVIADA MENOR CUANTÍA"/>
    <n v="4"/>
    <n v="6"/>
    <n v="10"/>
    <n v="1"/>
    <n v="26473146"/>
    <s v="GLOBAL"/>
    <s v="NO SOLICITADAS"/>
  </r>
  <r>
    <x v="12"/>
    <s v="02-02-02-008-007"/>
    <s v="02-02-02-008-007-01-5"/>
    <s v="Adquisición de servicios - Servicios de mantenimiento y reparación de otra maquinaria y otro equipo"/>
    <s v="VEHICULO HARLAN AMD 0569"/>
    <n v="78181500"/>
    <s v="SELECCIÓN ABREVIADA MENOR CUANTÍA"/>
    <n v="4"/>
    <n v="6"/>
    <n v="10"/>
    <n v="1"/>
    <n v="26895929"/>
    <s v="GLOBAL"/>
    <s v="NO SOLICITADAS"/>
  </r>
  <r>
    <x v="12"/>
    <s v="02-01-01-004-004"/>
    <s v="02-01-01-004-004-02"/>
    <s v="Activos fijos - Máquinas herramientas y sus partes, piezas y accesorios"/>
    <s v="EQUIPO DE OXICORTE"/>
    <n v="23241500"/>
    <s v="MÍNIMA CUANTÍA"/>
    <n v="4"/>
    <n v="4"/>
    <n v="10"/>
    <n v="1"/>
    <n v="844341.57"/>
    <s v="UNIDAD"/>
    <s v="NO SOLICITADAS"/>
  </r>
  <r>
    <x v="12"/>
    <s v="02-01-01-004-004"/>
    <s v="02-01-01-004-004-02"/>
    <s v="Activos fijos - Máquinas herramientas y sus partes, piezas y accesorios"/>
    <s v="JUEGO DE COPAS POCO PROFUNDAS (MM) CON CUADRO DE 1/2 - 6 PUNTAS "/>
    <n v="27112822"/>
    <s v="MÍNIMA CUANTÍA"/>
    <n v="4"/>
    <n v="4"/>
    <n v="10"/>
    <n v="1"/>
    <n v="1491916.7"/>
    <s v="UNIDAD"/>
    <s v="NO SOLICITADAS"/>
  </r>
  <r>
    <x v="12"/>
    <s v="02-01-01-004-004"/>
    <s v="02-01-01-004-004-02"/>
    <s v="Activos fijos - Máquinas herramientas y sus partes, piezas y accesorios"/>
    <s v="JUEGO DE COPAS POCO PROFUNDAS (MM) CON CUADRO DE 1/4 - 12 PUNTAS "/>
    <n v="27112822"/>
    <s v="MÍNIMA CUANTÍA"/>
    <n v="4"/>
    <n v="4"/>
    <n v="10"/>
    <n v="1"/>
    <n v="828435.45"/>
    <s v="UNIDAD"/>
    <s v="NO SOLICITADAS"/>
  </r>
  <r>
    <x v="12"/>
    <s v="02-01-01-004-004"/>
    <s v="02-01-01-004-004-02"/>
    <s v="Activos fijos - Máquinas herramientas y sus partes, piezas y accesorios"/>
    <s v="JUEGO DE COPAS POCO PROFUNDAS (MM) CON CUADRO DE 1/4 - 6 PUNTAS "/>
    <n v="27112822"/>
    <s v="MÍNIMA CUANTÍA"/>
    <n v="4"/>
    <n v="4"/>
    <n v="10"/>
    <n v="1"/>
    <n v="504412.58"/>
    <s v="UNIDAD"/>
    <s v="NO SOLICITADAS"/>
  </r>
  <r>
    <x v="12"/>
    <s v="02-01-01-004-004"/>
    <s v="02-01-01-004-004-02"/>
    <s v="Activos fijos - Máquinas herramientas y sus partes, piezas y accesorios"/>
    <s v="JUEGO DE COPAS POCO PROFUNDAS (PULGADAS) CON CUADRO DE 1/4 - 6 PUNTAS "/>
    <n v="27112822"/>
    <s v="MÍNIMA CUANTÍA"/>
    <n v="4"/>
    <n v="4"/>
    <n v="10"/>
    <n v="1"/>
    <n v="353618.17"/>
    <s v="UNIDAD"/>
    <s v="NO SOLICITADAS"/>
  </r>
  <r>
    <x v="12"/>
    <s v="02-01-01-004-004"/>
    <s v="02-01-01-004-004-02"/>
    <s v="Activos fijos - Máquinas herramientas y sus partes, piezas y accesorios"/>
    <s v="JUEGO DE COPAS PROFUNDAS (MM) CON CUADRO DE 1/2 - 6 PUNTAS "/>
    <n v="27112822"/>
    <s v="MÍNIMA CUANTÍA"/>
    <n v="4"/>
    <n v="4"/>
    <n v="10"/>
    <n v="1"/>
    <n v="1126544.8899999999"/>
    <s v="UNIDAD"/>
    <s v="NO SOLICITADAS"/>
  </r>
  <r>
    <x v="12"/>
    <s v="02-01-01-004-004"/>
    <s v="02-01-01-004-004-02"/>
    <s v="Activos fijos - Máquinas herramientas y sus partes, piezas y accesorios"/>
    <s v="JUEGO DE DESTORNILLADORES PUNTA (PLANA/PHILLIPS)"/>
    <n v="27111728"/>
    <s v="MÍNIMA CUANTÍA"/>
    <n v="4"/>
    <n v="4"/>
    <n v="10"/>
    <n v="1"/>
    <n v="410967.86"/>
    <s v="UNIDAD"/>
    <s v="NO SOLICITADAS"/>
  </r>
  <r>
    <x v="12"/>
    <s v="02-01-01-004-004"/>
    <s v="02-01-01-004-004-02"/>
    <s v="Activos fijos - Máquinas herramientas y sus partes, piezas y accesorios"/>
    <s v="JUEGO DE EXTENCIONES CON CUADRO DE 1/4"/>
    <n v="27112829"/>
    <s v="MÍNIMA CUANTÍA"/>
    <n v="4"/>
    <n v="4"/>
    <n v="10"/>
    <n v="1"/>
    <n v="403682.12"/>
    <s v="UNIDAD"/>
    <s v="NO SOLICITADAS"/>
  </r>
  <r>
    <x v="12"/>
    <s v="02-01-01-004-004"/>
    <s v="02-01-01-004-004-02"/>
    <s v="Activos fijos - Máquinas herramientas y sus partes, piezas y accesorios"/>
    <s v="JUEGO DE LLAVES AJUSTABLES "/>
    <n v="27111729"/>
    <s v="MÍNIMA CUANTÍA"/>
    <n v="4"/>
    <n v="4"/>
    <n v="10"/>
    <n v="1"/>
    <n v="778276.07"/>
    <s v="UNIDAD"/>
    <s v="NO SOLICITADAS"/>
  </r>
  <r>
    <x v="12"/>
    <s v="02-01-01-004-004"/>
    <s v="02-01-01-004-004-02"/>
    <s v="Activos fijos - Máquinas herramientas y sus partes, piezas y accesorios"/>
    <s v="JUEGO DE LLAVES CABEZA DE CUATRO ANGULOS PULG."/>
    <n v="27111729"/>
    <s v="MÍNIMA CUANTÍA"/>
    <n v="4"/>
    <n v="4"/>
    <n v="10"/>
    <n v="1"/>
    <n v="870195.24"/>
    <s v="UNIDAD"/>
    <s v="NO SOLICITADAS"/>
  </r>
  <r>
    <x v="12"/>
    <s v="02-01-01-004-004"/>
    <s v="02-01-01-004-004-02"/>
    <s v="Activos fijos - Máquinas herramientas y sus partes, piezas y accesorios"/>
    <s v="JUEGO DE LLAVES COMBINACION ABIERTA Y CERRADA  (MM)"/>
    <n v="27111729"/>
    <s v="MÍNIMA CUANTÍA"/>
    <n v="4"/>
    <n v="4"/>
    <n v="10"/>
    <n v="1"/>
    <n v="1141741.3600000001"/>
    <s v="UNIDAD"/>
    <s v="NO SOLICITADAS"/>
  </r>
  <r>
    <x v="12"/>
    <s v="02-01-01-004-004"/>
    <s v="02-01-01-004-004-02"/>
    <s v="Activos fijos - Máquinas herramientas y sus partes, piezas y accesorios"/>
    <s v="JUEGO DE LLAVES DE MEDIA LUNA "/>
    <n v="27111729"/>
    <s v="MÍNIMA CUANTÍA"/>
    <n v="4"/>
    <n v="4"/>
    <n v="10"/>
    <n v="1"/>
    <n v="922618.86"/>
    <s v="UNIDAD"/>
    <s v="NO SOLICITADAS"/>
  </r>
  <r>
    <x v="12"/>
    <s v="02-01-01-004-004"/>
    <s v="02-01-01-004-004-02"/>
    <s v="Activos fijos - Máquinas herramientas y sus partes, piezas y accesorios"/>
    <s v="JUEGO DE LLAVES EN FORMA DE S"/>
    <n v="27111729"/>
    <s v="MÍNIMA CUANTÍA"/>
    <n v="4"/>
    <n v="4"/>
    <n v="10"/>
    <n v="1"/>
    <n v="1053152.1399999999"/>
    <s v="UNIDAD"/>
    <s v="NO SOLICITADAS"/>
  </r>
  <r>
    <x v="12"/>
    <s v="02-01-01-004-004"/>
    <s v="02-01-01-004-004-02"/>
    <s v="Activos fijos - Máquinas herramientas y sus partes, piezas y accesorios"/>
    <s v="JUEGO DE LLAVES, TUERCA ABOCARDADA DE EXTREMO DOBLE (MM)"/>
    <n v="27111729"/>
    <s v="MÍNIMA CUANTÍA"/>
    <n v="4"/>
    <n v="4"/>
    <n v="10"/>
    <n v="1"/>
    <n v="808657.38"/>
    <s v="UNIDAD"/>
    <s v="NO SOLICITADAS"/>
  </r>
  <r>
    <x v="12"/>
    <s v="02-01-01-004-004"/>
    <s v="02-01-01-004-004-02"/>
    <s v="Activos fijos - Máquinas herramientas y sus partes, piezas y accesorios"/>
    <s v="LIJADORA ROTO ORBITAL"/>
    <n v="23101509"/>
    <s v="MÍNIMA CUANTÍA"/>
    <n v="4"/>
    <n v="4"/>
    <n v="10"/>
    <n v="1"/>
    <n v="290090.81"/>
    <s v="UNIDAD"/>
    <s v="NO SOLICITADAS"/>
  </r>
  <r>
    <x v="12"/>
    <s v="02-01-01-004-004"/>
    <s v="02-01-01-004-004-02"/>
    <s v="Activos fijos - Máquinas herramientas y sus partes, piezas y accesorios"/>
    <s v="LLAVES DE PIE CON CUADRO DE 3/8&quot;"/>
    <n v="27111729"/>
    <s v="MÍNIMA CUANTÍA"/>
    <n v="4"/>
    <n v="4"/>
    <n v="10"/>
    <n v="1"/>
    <n v="504341.19"/>
    <s v="UNIDAD"/>
    <s v="NO SOLICITADAS"/>
  </r>
  <r>
    <x v="12"/>
    <s v="02-01-01-004-004"/>
    <s v="02-01-01-004-004-02"/>
    <s v="Activos fijos - Máquinas herramientas y sus partes, piezas y accesorios"/>
    <s v="PINZAS DE FRENAR "/>
    <n v="27112105"/>
    <s v="MÍNIMA CUANTÍA"/>
    <n v="4"/>
    <n v="4"/>
    <n v="10"/>
    <n v="1"/>
    <n v="436423.14"/>
    <s v="UNIDAD"/>
    <s v="NO SOLICITADAS"/>
  </r>
  <r>
    <x v="12"/>
    <s v="02-01-01-004-004"/>
    <s v="02-01-01-004-004-02"/>
    <s v="Activos fijos - Máquinas herramientas y sus partes, piezas y accesorios"/>
    <s v="PULIDORA "/>
    <n v="23101510"/>
    <s v="MÍNIMA CUANTÍA"/>
    <n v="4"/>
    <n v="4"/>
    <n v="10"/>
    <n v="1"/>
    <n v="510474.07"/>
    <s v="UNIDAD"/>
    <s v="NO SOLICITADAS"/>
  </r>
  <r>
    <x v="12"/>
    <s v="02-01-01-004-004"/>
    <s v="02-01-01-004-004-02"/>
    <s v="Activos fijos - Máquinas herramientas y sus partes, piezas y accesorios"/>
    <s v="TALADRO PERCUTOR "/>
    <n v="23101502"/>
    <s v="MÍNIMA CUANTÍA"/>
    <n v="4"/>
    <n v="4"/>
    <n v="10"/>
    <n v="1"/>
    <n v="372157.07"/>
    <s v="UNIDAD"/>
    <s v="NO SOLICITADAS"/>
  </r>
  <r>
    <x v="12"/>
    <s v="02-01-01-004-004"/>
    <s v="02-01-01-004-004-02"/>
    <s v="Activos fijos - Máquinas herramientas y sus partes, piezas y accesorios"/>
    <s v="TRINQUETE (RACHS)CON CUADRO DE 1/2"/>
    <n v="27111711"/>
    <s v="MÍNIMA CUANTÍA"/>
    <n v="4"/>
    <n v="4"/>
    <n v="10"/>
    <n v="1"/>
    <n v="429358.16"/>
    <s v="UNIDAD"/>
    <s v="NO SOLICITADAS"/>
  </r>
  <r>
    <x v="12"/>
    <s v="02-01-01-004-004"/>
    <s v="02-01-01-004-004-02"/>
    <s v="Activos fijos - Máquinas herramientas y sus partes, piezas y accesorios"/>
    <s v="TRINQUETE (RACHS)CON CUADRO DE 1/4"/>
    <n v="27111711"/>
    <s v="MÍNIMA CUANTÍA"/>
    <n v="4"/>
    <n v="4"/>
    <n v="10"/>
    <n v="1"/>
    <n v="292247.98"/>
    <s v="UNIDAD"/>
    <s v="NO SOLICITADAS"/>
  </r>
  <r>
    <x v="12"/>
    <s v="02-01-01-004-004"/>
    <s v="02-01-01-004-004-02"/>
    <s v="Activos fijos - Máquinas herramientas y sus partes, piezas y accesorios"/>
    <s v="TRONZADORA DE METALES"/>
    <n v="23101508"/>
    <s v="MÍNIMA CUANTÍA"/>
    <n v="4"/>
    <n v="4"/>
    <n v="10"/>
    <n v="1"/>
    <n v="541618.16"/>
    <s v="UNIDAD"/>
    <s v="NO SOLICITADAS"/>
  </r>
  <r>
    <x v="12"/>
    <s v="02-01-01-004-008"/>
    <s v="02-01-01-004-008-02"/>
    <s v="Activos fijos - Instrumentos y aparatos de medición, verificación, análisis, de navegación y para otros fines (excepto instrumentos ópticos); instrumentos de control de procesos industriales, sus partes, piezas y accesorios"/>
    <s v="MEDIDOR DE CAMPO MAGNETICO"/>
    <n v="41113614"/>
    <s v="MÍNIMA CUANTÍA"/>
    <n v="4"/>
    <n v="4"/>
    <n v="10"/>
    <n v="1"/>
    <n v="2251718.62"/>
    <s v="UNIDAD"/>
    <s v="NO SOLICITADAS"/>
  </r>
  <r>
    <x v="12"/>
    <s v="02-01-01-004-008"/>
    <s v="02-01-01-004-008-02"/>
    <s v="Activos fijos - Instrumentos y aparatos de medición, verificación, análisis, de navegación y para otros fines (excepto instrumentos ópticos); instrumentos de control de procesos industriales, sus partes, piezas y accesorios"/>
    <s v="PESA DE PRUEBA PARA YUGO"/>
    <n v="41111505"/>
    <s v="MÍNIMA CUANTÍA"/>
    <n v="4"/>
    <n v="4"/>
    <n v="10"/>
    <n v="1"/>
    <n v="1111320.2"/>
    <s v="UNIDAD"/>
    <s v="NO SOLICITADAS"/>
  </r>
  <r>
    <x v="12"/>
    <s v="02-01-01-004-008"/>
    <s v="02-01-01-004-008-02"/>
    <s v="Activos fijos - Instrumentos y aparatos de medición, verificación, análisis, de navegación y para otros fines (excepto instrumentos ópticos); instrumentos de control de procesos industriales, sus partes, piezas y accesorios"/>
    <s v="REGULADOR DE BAJA PRESION 0-100 PSI"/>
    <n v="26101766"/>
    <s v="MÍNIMA CUANTÍA"/>
    <n v="4"/>
    <n v="4"/>
    <n v="10"/>
    <n v="1"/>
    <n v="1237785.6399999999"/>
    <s v="UNIDAD"/>
    <s v="NO SOLICITADAS"/>
  </r>
  <r>
    <x v="12"/>
    <s v="02-02-01-004-002"/>
    <s v="02-02-01-004-002"/>
    <s v="Materiales y suministros - Productos metálicos elaborados (excepto maquinaria y equipo)"/>
    <s v="BOQUILLA DE AIRE PARA CALIBRACION"/>
    <n v="40183105"/>
    <s v="MÍNIMA CUANTÍA"/>
    <n v="4"/>
    <n v="4"/>
    <n v="10"/>
    <n v="1"/>
    <n v="130870.25"/>
    <s v="UNIDAD"/>
    <s v="NO SOLICITADAS"/>
  </r>
  <r>
    <x v="12"/>
    <s v="02-02-01-004-002"/>
    <s v="02-02-01-004-002"/>
    <s v="Materiales y suministros - Productos metálicos elaborados (excepto maquinaria y equipo)"/>
    <s v="EMPUÑADURA CON CUADRO (ACELERADOR)"/>
    <n v="27112829"/>
    <s v="MÍNIMA CUANTÍA"/>
    <n v="4"/>
    <n v="4"/>
    <n v="10"/>
    <n v="1"/>
    <n v="350139.65"/>
    <s v="UNIDAD"/>
    <s v="NO SOLICITADAS"/>
  </r>
  <r>
    <x v="12"/>
    <s v="02-02-01-004-002"/>
    <s v="02-02-01-004-002"/>
    <s v="Materiales y suministros - Productos metálicos elaborados (excepto maquinaria y equipo)"/>
    <s v="JUEGO DE LLAVES EN FORMA DE ¨L¨ HEX.  (MM)"/>
    <n v="27111710"/>
    <s v="MÍNIMA CUANTÍA"/>
    <n v="4"/>
    <n v="4"/>
    <n v="10"/>
    <n v="1"/>
    <n v="164945.9"/>
    <s v="UNIDAD"/>
    <s v="NO SOLICITADAS"/>
  </r>
  <r>
    <x v="12"/>
    <s v="02-02-01-004-002"/>
    <s v="02-02-01-004-002"/>
    <s v="Materiales y suministros - Productos metálicos elaborados (excepto maquinaria y equipo)"/>
    <s v="JUEGO DE LLAVES EN FORMA DE ¨L¨ HEX.  (MM)"/>
    <n v="27111710"/>
    <s v="MÍNIMA CUANTÍA"/>
    <n v="4"/>
    <n v="4"/>
    <n v="10"/>
    <n v="1"/>
    <n v="155562.75"/>
    <s v="UNIDAD"/>
    <s v="NO SOLICITADAS"/>
  </r>
  <r>
    <x v="12"/>
    <s v="02-02-01-004-002"/>
    <s v="02-02-01-004-002"/>
    <s v="Materiales y suministros - Productos metálicos elaborados (excepto maquinaria y equipo)"/>
    <s v="Kit de inspeccion visual"/>
    <n v="46181700"/>
    <s v="MÍNIMA CUANTÍA"/>
    <n v="4"/>
    <n v="4"/>
    <n v="10"/>
    <n v="1"/>
    <n v="1812429.5"/>
    <s v="UNIDAD"/>
    <s v="NO SOLICITADAS"/>
  </r>
  <r>
    <x v="12"/>
    <s v="02-02-01-004-002"/>
    <s v="02-02-01-004-002"/>
    <s v="Materiales y suministros - Productos metálicos elaborados (excepto maquinaria y equipo)"/>
    <s v="KIT DE REPARACION DE ROSCA DE INSERCIÓN HELICOIDAL 5402-5"/>
    <n v="27112810"/>
    <s v="MÍNIMA CUANTÍA"/>
    <n v="4"/>
    <n v="4"/>
    <n v="10"/>
    <n v="1"/>
    <n v="471132.9"/>
    <s v="UNIDAD"/>
    <s v="NO SOLICITADAS"/>
  </r>
  <r>
    <x v="12"/>
    <s v="02-02-01-004-002"/>
    <s v="02-02-01-004-002"/>
    <s v="Materiales y suministros - Productos metálicos elaborados (excepto maquinaria y equipo)"/>
    <s v="PINZA DE CONECTORES ELECTRICOS "/>
    <n v="27112505"/>
    <s v="MÍNIMA CUANTÍA"/>
    <n v="4"/>
    <n v="4"/>
    <n v="10"/>
    <n v="1"/>
    <n v="225195.6"/>
    <s v="UNIDAD"/>
    <s v="NO SOLICITADAS"/>
  </r>
  <r>
    <x v="12"/>
    <s v="02-02-01-004-002"/>
    <s v="02-02-01-004-002"/>
    <s v="Materiales y suministros - Productos metálicos elaborados (excepto maquinaria y equipo)"/>
    <s v="PINZAS PARA MASA"/>
    <n v="27112105"/>
    <s v="MÍNIMA CUANTÍA"/>
    <n v="4"/>
    <n v="4"/>
    <n v="10"/>
    <n v="2"/>
    <n v="345932.38"/>
    <s v="UNIDAD"/>
    <s v="NO SOLICITADAS"/>
  </r>
  <r>
    <x v="12"/>
    <s v="02-02-01-004-002"/>
    <s v="02-02-01-004-002"/>
    <s v="Materiales y suministros - Productos metálicos elaborados (excepto maquinaria y equipo)"/>
    <s v="PUNTA  PHILLIPS No 4"/>
    <n v="31162503"/>
    <s v="MÍNIMA CUANTÍA"/>
    <n v="4"/>
    <n v="4"/>
    <n v="10"/>
    <n v="1"/>
    <n v="494146.31"/>
    <s v="UNIDAD"/>
    <s v="NO SOLICITADAS"/>
  </r>
  <r>
    <x v="12"/>
    <s v="02-02-01-004-002"/>
    <s v="02-02-01-004-002"/>
    <s v="Materiales y suministros - Productos metálicos elaborados (excepto maquinaria y equipo)"/>
    <s v="PUNTA PHILLIPS No 1"/>
    <n v="31162503"/>
    <s v="MÍNIMA CUANTÍA"/>
    <n v="4"/>
    <n v="4"/>
    <n v="10"/>
    <n v="1"/>
    <n v="129467.55"/>
    <s v="UNIDAD"/>
    <s v="NO SOLICITADAS"/>
  </r>
  <r>
    <x v="12"/>
    <s v="02-02-01-004-002"/>
    <s v="02-02-01-004-002"/>
    <s v="Materiales y suministros - Productos metálicos elaborados (excepto maquinaria y equipo)"/>
    <s v="PUNTA PHILLIPS No 1"/>
    <n v="31162503"/>
    <s v="MÍNIMA CUANTÍA"/>
    <n v="4"/>
    <n v="4"/>
    <n v="10"/>
    <n v="1"/>
    <n v="129467.55"/>
    <s v="UNIDAD"/>
    <s v="NO SOLICITADAS"/>
  </r>
  <r>
    <x v="12"/>
    <s v="02-02-01-004-002"/>
    <s v="02-02-01-004-002"/>
    <s v="Materiales y suministros - Productos metálicos elaborados (excepto maquinaria y equipo)"/>
    <s v="PUNTA PHILLIPS No 2"/>
    <n v="31162503"/>
    <s v="MÍNIMA CUANTÍA"/>
    <n v="4"/>
    <n v="4"/>
    <n v="10"/>
    <n v="1"/>
    <n v="150110.48000000001"/>
    <s v="UNIDAD"/>
    <s v="NO SOLICITADAS"/>
  </r>
  <r>
    <x v="12"/>
    <s v="02-02-01-004-002"/>
    <s v="02-02-01-004-002"/>
    <s v="Materiales y suministros - Productos metálicos elaborados (excepto maquinaria y equipo)"/>
    <s v="PUNTA PHILLIPS No 3"/>
    <n v="31162503"/>
    <s v="MÍNIMA CUANTÍA"/>
    <n v="4"/>
    <n v="4"/>
    <n v="10"/>
    <n v="1"/>
    <n v="95649.2"/>
    <s v="UNIDAD"/>
    <s v="NO SOLICITADAS"/>
  </r>
  <r>
    <x v="12"/>
    <s v="02-02-01-004-002"/>
    <s v="02-02-01-004-002"/>
    <s v="Materiales y suministros - Productos metálicos elaborados (excepto maquinaria y equipo)"/>
    <s v="PUNTA TORNILLO 5 MM"/>
    <n v="31162503"/>
    <s v="MÍNIMA CUANTÍA"/>
    <n v="4"/>
    <n v="4"/>
    <n v="10"/>
    <n v="1"/>
    <n v="437551.1"/>
    <s v="UNIDAD"/>
    <s v="NO SOLICITADAS"/>
  </r>
  <r>
    <x v="12"/>
    <s v="02-02-01-004-002"/>
    <s v="02-02-01-004-002"/>
    <s v="Materiales y suministros - Productos metálicos elaborados (excepto maquinaria y equipo)"/>
    <s v="PUNTAS TORQ SET Nª2"/>
    <n v="31162503"/>
    <s v="MÍNIMA CUANTÍA"/>
    <n v="4"/>
    <n v="4"/>
    <n v="10"/>
    <n v="1"/>
    <n v="137389.07"/>
    <s v="UNIDAD"/>
    <s v="NO SOLICITADAS"/>
  </r>
  <r>
    <x v="12"/>
    <s v="02-02-01-004-002"/>
    <s v="02-02-01-004-002"/>
    <s v="Materiales y suministros - Productos metálicos elaborados (excepto maquinaria y equipo)"/>
    <s v="RECOLECTOR DE ACEITE PORTATIL"/>
    <n v="27112910"/>
    <s v="MÍNIMA CUANTÍA"/>
    <n v="4"/>
    <n v="4"/>
    <n v="10"/>
    <n v="1"/>
    <n v="1308702.5"/>
    <s v="UNIDAD"/>
    <s v="NO SOLICITADAS"/>
  </r>
  <r>
    <x v="12"/>
    <s v="02-02-01-004-006"/>
    <s v="02-02-01-004-006-05"/>
    <s v="Materiales y suministros - Lámparas eléctricas de incandescencia o descarga; lámparas de arco, equipo para alumbrado eléctrico; sus partes y piezas"/>
    <s v="LAMPARAS DE ATERRIZAJE"/>
    <n v="39101600"/>
    <s v="MÍNIMA CUANTÍA"/>
    <n v="4"/>
    <n v="4"/>
    <n v="10"/>
    <n v="10"/>
    <n v="4711724.08"/>
    <s v="UNIDAD"/>
    <s v="NO SOLICITADAS"/>
  </r>
  <r>
    <x v="12"/>
    <s v="02-02-01-004-008"/>
    <s v="02-02-01-004-008-02"/>
    <s v="Materiales y suministros - Instrumentos y aparatos de medición, verificación, análisis, de navegación y para otros fines (excepto instrumentos ópticos); instrumentos de control de procesos industriales, sus partes, piezas y accesorios"/>
    <s v="NIVEL "/>
    <n v="41111950"/>
    <s v="MÍNIMA CUANTÍA"/>
    <n v="4"/>
    <n v="4"/>
    <n v="10"/>
    <n v="1"/>
    <n v="185450.22"/>
    <s v="UNIDAD"/>
    <s v="NO SOLICITADAS"/>
  </r>
  <r>
    <x v="12"/>
    <s v="02-02-01-004-008"/>
    <s v="02-02-01-004-008-03"/>
    <s v="Materiales y suministros - Instrumentos ópticos y equipo fotográfico; partes, piezas y accesorios"/>
    <s v="JUEGO DE LUPAS"/>
    <n v="41111714"/>
    <s v="MÍNIMA CUANTÍA"/>
    <n v="4"/>
    <n v="4"/>
    <n v="10"/>
    <n v="1"/>
    <n v="39631.67"/>
    <s v="UNIDAD"/>
    <s v="NO SOLICITADAS"/>
  </r>
  <r>
    <x v="12"/>
    <s v="02-02-01-003-006"/>
    <s v="02-02-01-003-006-01"/>
    <s v="Materiales y suministros - Llantas de caucho y neumáticos (cámaras de aire)"/>
    <s v="LLANTA  20.5X8.0-10"/>
    <n v="25172504"/>
    <s v="SELECCIÓN ABREVIADA MENOR CUANTÍA"/>
    <n v="4"/>
    <n v="6"/>
    <n v="10"/>
    <n v="2"/>
    <n v="678776"/>
    <s v="UNIDAD"/>
    <s v="NO SOLICITADAS"/>
  </r>
  <r>
    <x v="12"/>
    <s v="02-02-01-003-006"/>
    <s v="02-02-01-003-006-01"/>
    <s v="Materiales y suministros - Llantas de caucho y neumáticos (cámaras de aire)"/>
    <s v="LLANTA  37X12.50 R 16.5LT"/>
    <n v="25172504"/>
    <s v="SELECCIÓN ABREVIADA MENOR CUANTÍA"/>
    <n v="4"/>
    <n v="6"/>
    <n v="10"/>
    <n v="1"/>
    <n v="3258398.5"/>
    <s v="UNIDAD"/>
    <s v="NO SOLICITADAS"/>
  </r>
  <r>
    <x v="12"/>
    <s v="02-02-01-003-006"/>
    <s v="02-02-01-003-006-01"/>
    <s v="Materiales y suministros - Llantas de caucho y neumáticos (cámaras de aire)"/>
    <s v="LLANTA 4.10-6 NHS"/>
    <n v="25172504"/>
    <s v="SELECCIÓN ABREVIADA MENOR CUANTÍA"/>
    <n v="4"/>
    <n v="6"/>
    <n v="10"/>
    <n v="6"/>
    <n v="888930"/>
    <s v="UNIDAD"/>
    <s v="NO SOLICITADAS"/>
  </r>
  <r>
    <x v="12"/>
    <s v="02-02-01-003-006"/>
    <s v="02-02-01-003-006-01"/>
    <s v="Materiales y suministros - Llantas de caucho y neumáticos (cámaras de aire)"/>
    <s v="LLANTA 5.00-8 10PR NHS"/>
    <n v="25172504"/>
    <s v="SELECCIÓN ABREVIADA MENOR CUANTÍA"/>
    <n v="4"/>
    <n v="6"/>
    <n v="10"/>
    <n v="6"/>
    <n v="2370480"/>
    <s v="UNIDAD"/>
    <s v="NO SOLICITADAS"/>
  </r>
  <r>
    <x v="12"/>
    <s v="02-02-01-003-006"/>
    <s v="02-02-01-003-006-01"/>
    <s v="Materiales y suministros - Llantas de caucho y neumáticos (cámaras de aire)"/>
    <s v="LLANTA 5.30 - R12"/>
    <n v="25172504"/>
    <s v="SELECCIÓN ABREVIADA MENOR CUANTÍA"/>
    <n v="4"/>
    <n v="6"/>
    <n v="10"/>
    <n v="6"/>
    <n v="2903838"/>
    <s v="UNIDAD"/>
    <s v="NO SOLICITADAS"/>
  </r>
  <r>
    <x v="12"/>
    <s v="02-02-01-003-006"/>
    <s v="02-02-01-003-006-01"/>
    <s v="Materiales y suministros - Llantas de caucho y neumáticos (cámaras de aire)"/>
    <s v="LLANTA 6.00-9 NHS"/>
    <n v="25172504"/>
    <s v="SELECCIÓN ABREVIADA MENOR CUANTÍA"/>
    <n v="4"/>
    <n v="6"/>
    <n v="10"/>
    <n v="4"/>
    <n v="1543668"/>
    <s v="UNIDAD"/>
    <s v="NO SOLICITADAS"/>
  </r>
  <r>
    <x v="12"/>
    <s v="02-02-01-003-006"/>
    <s v="02-02-01-003-006-01"/>
    <s v="Materiales y suministros - Llantas de caucho y neumáticos (cámaras de aire)"/>
    <s v="LLANTA 650-10"/>
    <n v="25172504"/>
    <s v="SELECCIÓN ABREVIADA MENOR CUANTÍA"/>
    <n v="4"/>
    <n v="6"/>
    <n v="10"/>
    <n v="6"/>
    <n v="2446878"/>
    <s v="UNIDAD"/>
    <s v="NO SOLICITADAS"/>
  </r>
  <r>
    <x v="12"/>
    <s v="02-02-01-003-006"/>
    <s v="02-02-01-003-006-01"/>
    <s v="Materiales y suministros - Llantas de caucho y neumáticos (cámaras de aire)"/>
    <s v="LLANTA 750-10"/>
    <n v="25172504"/>
    <s v="SELECCIÓN ABREVIADA MENOR CUANTÍA"/>
    <n v="4"/>
    <n v="6"/>
    <n v="10"/>
    <n v="4"/>
    <n v="2212448"/>
    <s v="UNIDAD"/>
    <s v="NO SOLICITADAS"/>
  </r>
  <r>
    <x v="12"/>
    <s v="02-02-01-003-006"/>
    <s v="02-02-01-003-006-01"/>
    <s v="Materiales y suministros - Llantas de caucho y neumáticos (cámaras de aire)"/>
    <s v="LLANTA 8.75-16.5LT"/>
    <n v="25172504"/>
    <s v="SELECCIÓN ABREVIADA MENOR CUANTÍA"/>
    <n v="4"/>
    <n v="6"/>
    <n v="10"/>
    <n v="2"/>
    <n v="1106224"/>
    <s v="UNIDAD"/>
    <s v="NO SOLICITADAS"/>
  </r>
  <r>
    <x v="12"/>
    <s v="02-02-01-003-006"/>
    <s v="02-02-01-003-006-01"/>
    <s v="Materiales y suministros - Llantas de caucho y neumáticos (cámaras de aire)"/>
    <s v="LLANTA LT215/85-16"/>
    <n v="25172504"/>
    <s v="SELECCIÓN ABREVIADA MENOR CUANTÍA"/>
    <n v="4"/>
    <n v="6"/>
    <n v="10"/>
    <n v="2"/>
    <n v="938315"/>
    <s v="UNIDAD"/>
    <s v="NO SOLICITADAS"/>
  </r>
  <r>
    <x v="12"/>
    <s v="02-02-01-003-006"/>
    <s v="02-02-01-003-006-01"/>
    <s v="Materiales y suministros - Llantas de caucho y neumáticos (cámaras de aire)"/>
    <s v="LLANTA PARA  CARRO DE  OXIGENO TRONAIR ( WHEEL, PNEUMATIC)"/>
    <n v="25172504"/>
    <s v="SELECCIÓN ABREVIADA MENOR CUANTÍA"/>
    <n v="4"/>
    <n v="6"/>
    <n v="10"/>
    <n v="6"/>
    <n v="6222510"/>
    <s v="UNIDAD"/>
    <s v="NO SOLICITADAS"/>
  </r>
  <r>
    <x v="12"/>
    <s v="02-02-01-003-006"/>
    <s v="02-02-01-003-006-02"/>
    <s v="Materiales y suministros - Otros productos de caucho"/>
    <s v="CORREA DE REPARTICION PARA HARLAN "/>
    <n v="31151905"/>
    <s v="SELECCIÓN ABREVIADA MENOR CUANTÍA"/>
    <n v="4"/>
    <n v="6"/>
    <n v="10"/>
    <n v="1"/>
    <n v="25680.2"/>
    <s v="UNIDAD"/>
    <s v="NO SOLICITADAS"/>
  </r>
  <r>
    <x v="12"/>
    <s v="02-02-01-003-006"/>
    <s v="02-02-01-003-006-02"/>
    <s v="Materiales y suministros - Otros productos de caucho"/>
    <s v="CORREA DEL VENTILADOR (PARA HARLAN) 17490"/>
    <n v="31151905"/>
    <s v="SELECCIÓN ABREVIADA MENOR CUANTÍA"/>
    <n v="4"/>
    <n v="6"/>
    <n v="10"/>
    <n v="4"/>
    <n v="102720.8"/>
    <s v="UNIDAD"/>
    <s v="NO SOLICITADAS"/>
  </r>
  <r>
    <x v="12"/>
    <s v="02-02-01-003-006"/>
    <s v="02-02-01-003-006-02"/>
    <s v="Materiales y suministros - Otros productos de caucho"/>
    <s v="CORREAS PARA COMPRESOR KAESER MODELO BS-61"/>
    <n v="31151905"/>
    <s v="SELECCIÓN ABREVIADA MENOR CUANTÍA"/>
    <n v="4"/>
    <n v="6"/>
    <n v="10"/>
    <n v="6"/>
    <n v="3114510.84"/>
    <s v="UNIDAD"/>
    <s v="NO SOLICITADAS"/>
  </r>
  <r>
    <x v="12"/>
    <s v="02-02-01-003-006"/>
    <s v="02-02-01-003-006-02"/>
    <s v="Materiales y suministros - Otros productos de caucho"/>
    <s v="EMPAQUES DE CILINDROS (GATOS HIDRAULICOS TRONAIR)  K-1050"/>
    <n v="31181701"/>
    <s v="SELECCIÓN ABREVIADA MENOR CUANTÍA"/>
    <n v="4"/>
    <n v="6"/>
    <n v="10"/>
    <n v="5"/>
    <n v="3703875"/>
    <s v="UNIDAD"/>
    <s v="NO SOLICITADAS"/>
  </r>
  <r>
    <x v="12"/>
    <s v="02-02-01-003-006"/>
    <s v="02-02-01-003-006-02"/>
    <s v="Materiales y suministros - Otros productos de caucho"/>
    <s v="EMPAQUES. GATOS HIDRAULICOS TRONAIR) K-1001"/>
    <n v="31181701"/>
    <s v="SELECCIÓN ABREVIADA MENOR CUANTÍA"/>
    <n v="4"/>
    <n v="6"/>
    <n v="10"/>
    <n v="4"/>
    <n v="2413938.7999999998"/>
    <s v="UNIDAD"/>
    <s v="NO SOLICITADAS"/>
  </r>
  <r>
    <x v="12"/>
    <s v="02-02-01-003-006"/>
    <s v="02-02-01-003-006-02"/>
    <s v="Materiales y suministros - Otros productos de caucho"/>
    <s v="KIT EMPAQUETADURA  BOMBA GATOS HIDRAULICOS TRONAIR MODELO  02-0526-0110"/>
    <n v="31181701"/>
    <s v="SELECCIÓN ABREVIADA MENOR CUANTÍA"/>
    <n v="4"/>
    <n v="6"/>
    <n v="10"/>
    <n v="5"/>
    <n v="2460360.7000000002"/>
    <s v="UNIDAD"/>
    <s v="NO SOLICITADAS"/>
  </r>
  <r>
    <x v="12"/>
    <s v="02-02-01-003-006"/>
    <s v="02-02-01-003-006-02"/>
    <s v="Materiales y suministros - Otros productos de caucho"/>
    <s v="KIT EMPAQUETADURA  BOMBA GATOS HIDRAULICOS TRONAIR MODELO 02-7809-C0110"/>
    <n v="31181701"/>
    <s v="SELECCIÓN ABREVIADA MENOR CUANTÍA"/>
    <n v="4"/>
    <n v="6"/>
    <n v="10"/>
    <n v="2"/>
    <n v="8978193"/>
    <s v="UNIDAD"/>
    <s v="NO SOLICITADAS"/>
  </r>
  <r>
    <x v="12"/>
    <s v="02-02-01-003-006"/>
    <s v="02-02-01-003-006-02"/>
    <s v="Materiales y suministros - Otros productos de caucho"/>
    <s v="KIT EMPAQUETADURA GATOS HIDRAULICOS TRONAIR MODELO 02-0526-0110"/>
    <n v="31181701"/>
    <s v="SELECCIÓN ABREVIADA MENOR CUANTÍA"/>
    <n v="4"/>
    <n v="6"/>
    <n v="10"/>
    <n v="5"/>
    <n v="14938962.5"/>
    <s v="UNIDAD"/>
    <s v="NO SOLICITADAS"/>
  </r>
  <r>
    <x v="12"/>
    <s v="02-02-01-003-006"/>
    <s v="02-02-01-003-006-02"/>
    <s v="Materiales y suministros - Otros productos de caucho"/>
    <s v="KIT EMPAQUETADURA GATOS HIDRAULICOS TRONAIR MODELO 02-7809-C0110 K-4373"/>
    <n v="31181701"/>
    <s v="SELECCIÓN ABREVIADA MENOR CUANTÍA"/>
    <n v="4"/>
    <n v="6"/>
    <n v="10"/>
    <n v="5"/>
    <n v="987700"/>
    <s v="UNIDAD"/>
    <s v="NO SOLICITADAS"/>
  </r>
  <r>
    <x v="12"/>
    <s v="02-02-01-003-006"/>
    <s v="02-02-01-003-006-02"/>
    <s v="Materiales y suministros - Otros productos de caucho"/>
    <s v="MANGUERA JET AIR STAR "/>
    <n v="40142007"/>
    <s v="SELECCIÓN ABREVIADA MENOR CUANTÍA"/>
    <n v="4"/>
    <n v="6"/>
    <n v="10"/>
    <n v="1"/>
    <n v="11867314.27"/>
    <s v="UNIDAD"/>
    <s v="NO SOLICITADAS"/>
  </r>
  <r>
    <x v="12"/>
    <s v="02-02-01-003-006"/>
    <s v="02-02-01-003-006-02"/>
    <s v="Materiales y suministros - Otros productos de caucho"/>
    <s v="RUEDAS COMPLETAS PARA GATOS_x000a_TRONAIR K-2800"/>
    <n v="31162702"/>
    <s v="SELECCIÓN ABREVIADA MENOR CUANTÍA"/>
    <n v="4"/>
    <n v="6"/>
    <n v="10"/>
    <n v="4"/>
    <n v="3026707.88"/>
    <s v="UNIDAD"/>
    <s v="NO SOLICITADAS"/>
  </r>
  <r>
    <x v="12"/>
    <s v="02-02-01-003-006"/>
    <s v="02-02-01-003-006-02"/>
    <s v="Materiales y suministros - Otros productos de caucho"/>
    <s v="RUEDAS TIPO INDUSTRIAL PARA TRABAJO EN CONCRETO  GIRATORIAS Y FIJAS DE 10&quot;"/>
    <n v="31162702"/>
    <s v="SELECCIÓN ABREVIADA MENOR CUANTÍA"/>
    <n v="4"/>
    <n v="6"/>
    <n v="10"/>
    <n v="2"/>
    <n v="507713.5"/>
    <s v="UNIDAD"/>
    <s v="NO SOLICITADAS"/>
  </r>
  <r>
    <x v="12"/>
    <s v="02-02-01-003-006"/>
    <s v="02-02-01-003-006-02"/>
    <s v="Materiales y suministros - Otros productos de caucho"/>
    <s v="RUEDAS TIPO INDUSTRIAL PARA TRABAJO EN CONCRETO  GIRATORIAS Y FIJAS DE 4&quot;"/>
    <n v="31162702"/>
    <s v="SELECCIÓN ABREVIADA MENOR CUANTÍA"/>
    <n v="4"/>
    <n v="6"/>
    <n v="10"/>
    <n v="4"/>
    <n v="212391.2"/>
    <s v="UNIDAD"/>
    <s v="NO SOLICITADAS"/>
  </r>
  <r>
    <x v="12"/>
    <s v="02-02-01-003-006"/>
    <s v="02-02-01-003-006-02"/>
    <s v="Materiales y suministros - Otros productos de caucho"/>
    <s v="RUEDAS TIPO INDUSTRIAL PARA TRABAJO EN CONCRETO  GIRATORIAS Y FIJAS DE 6&quot;"/>
    <n v="31162702"/>
    <s v="SELECCIÓN ABREVIADA MENOR CUANTÍA"/>
    <n v="4"/>
    <n v="6"/>
    <n v="10"/>
    <n v="4"/>
    <n v="313112.8"/>
    <s v="UNIDAD"/>
    <s v="NO SOLICITADAS"/>
  </r>
  <r>
    <x v="12"/>
    <s v="02-02-01-003-006"/>
    <s v="02-02-01-003-006-02"/>
    <s v="Materiales y suministros - Otros productos de caucho"/>
    <s v="RUEDAS TIPO INDUSTRIAL PARA TRABAJO EN CONCRETO  GIRATORIAS Y FIJAS DE 8&quot;, CON BUJE DE NYLON O BALINERA."/>
    <n v="31162702"/>
    <s v="SELECCIÓN ABREVIADA MENOR CUANTÍA"/>
    <n v="4"/>
    <n v="6"/>
    <n v="10"/>
    <n v="4"/>
    <n v="708883"/>
    <s v="UNIDAD"/>
    <s v="NO SOLICITADAS"/>
  </r>
  <r>
    <x v="12"/>
    <s v="02-02-01-004-002"/>
    <s v="02-02-01-004-002"/>
    <s v="Materiales y suministros - Productos metálicos elaborados (excepto maquinaria y equipo)"/>
    <s v="ABRAZADERA INDUSTRIAL 96-102 MM "/>
    <n v="31162414"/>
    <s v="SELECCIÓN ABREVIADA MENOR CUANTÍA"/>
    <n v="4"/>
    <n v="6"/>
    <n v="10"/>
    <n v="2"/>
    <n v="14929.74"/>
    <s v="UNIDAD"/>
    <s v="NO SOLICITADAS"/>
  </r>
  <r>
    <x v="12"/>
    <s v="02-02-01-004-002"/>
    <s v="02-02-01-004-002"/>
    <s v="Materiales y suministros - Productos metálicos elaborados (excepto maquinaria y equipo)"/>
    <s v="BORNES PARA BATERIA "/>
    <n v="31163011"/>
    <s v="SELECCIÓN ABREVIADA MENOR CUANTÍA"/>
    <n v="4"/>
    <n v="6"/>
    <n v="10"/>
    <n v="14"/>
    <n v="124533.5"/>
    <s v="UNIDAD"/>
    <s v="NO SOLICITADAS"/>
  </r>
  <r>
    <x v="12"/>
    <s v="02-02-01-004-002"/>
    <s v="02-02-01-004-002"/>
    <s v="Materiales y suministros - Productos metálicos elaborados (excepto maquinaria y equipo)"/>
    <s v="EJE EXTENCION  PARA GATOS_x000a_TRONAIR HJ-225-04"/>
    <n v="30266400"/>
    <s v="SELECCIÓN ABREVIADA MENOR CUANTÍA"/>
    <n v="4"/>
    <n v="6"/>
    <n v="10"/>
    <n v="2"/>
    <n v="3763137"/>
    <s v="UNIDAD"/>
    <s v="NO SOLICITADAS"/>
  </r>
  <r>
    <x v="12"/>
    <s v="02-02-01-004-002"/>
    <s v="02-02-01-004-002"/>
    <s v="Materiales y suministros - Productos metálicos elaborados (excepto maquinaria y equipo)"/>
    <s v="LÍNEA, COMBUSTIBLE, FILTRO AL MOTOR 288010"/>
    <n v="40161500"/>
    <s v="SELECCIÓN ABREVIADA MENOR CUANTÍA"/>
    <n v="4"/>
    <n v="6"/>
    <n v="10"/>
    <n v="1"/>
    <n v="598693.76"/>
    <s v="UNIDAD"/>
    <s v="NO SOLICITADAS"/>
  </r>
  <r>
    <x v="12"/>
    <s v="02-02-01-004-003"/>
    <s v="02-02-01-004-003-02"/>
    <s v="Materiales y suministros - Bombas, compresores, motores de fuerza hidráulica y motores de potencia neumática y válvulas y sus partes y piezas"/>
    <s v=" VÁLVULA AUXILIAR DE DESCARGA COMBINADA) PÁRA COMPRESOR KAESER MODELO BS-61"/>
    <n v="40141600"/>
    <s v="SELECCIÓN ABREVIADA MENOR CUANTÍA"/>
    <n v="4"/>
    <n v="6"/>
    <n v="10"/>
    <n v="1"/>
    <n v="879274.34"/>
    <s v="UNIDAD"/>
    <s v="NO SOLICITADAS"/>
  </r>
  <r>
    <x v="12"/>
    <s v="02-02-01-004-003"/>
    <s v="02-02-01-004-003-02"/>
    <s v="Materiales y suministros - Bombas, compresores, motores de fuerza hidráulica y motores de potencia neumática y válvulas y sus partes y piezas"/>
    <s v="BOMBA DE MANO HIDRAULICA HC-1752"/>
    <n v="40151533"/>
    <s v="SELECCIÓN ABREVIADA MENOR CUANTÍA"/>
    <n v="4"/>
    <n v="6"/>
    <n v="10"/>
    <n v="2"/>
    <n v="6113863"/>
    <s v="UNIDAD"/>
    <s v="NO SOLICITADAS"/>
  </r>
  <r>
    <x v="12"/>
    <s v="02-02-01-004-003"/>
    <s v="02-02-01-004-003-02"/>
    <s v="Materiales y suministros - Bombas, compresores, motores de fuerza hidráulica y motores de potencia neumática y válvulas y sus partes y piezas"/>
    <s v="BOMBA ELECTRICA COMBUSTIBLE DE 12 VDC 227005"/>
    <n v="40151576"/>
    <s v="SELECCIÓN ABREVIADA MENOR CUANTÍA"/>
    <n v="4"/>
    <n v="6"/>
    <n v="10"/>
    <n v="1"/>
    <n v="156009"/>
    <s v="UNIDAD"/>
    <s v="NO SOLICITADAS"/>
  </r>
  <r>
    <x v="12"/>
    <s v="02-02-01-004-003"/>
    <s v="02-02-01-004-003-09"/>
    <s v="Materiales y suministros - Otras máquinas para usos generales y sus partes y piezas"/>
    <s v="FILTRO DE ACEITE (PARA EL COMMANDER 15i) "/>
    <n v="40161504"/>
    <s v="SELECCIÓN ABREVIADA MENOR CUANTÍA"/>
    <n v="4"/>
    <n v="6"/>
    <n v="10"/>
    <n v="2"/>
    <n v="265691.3"/>
    <s v="UNIDAD"/>
    <s v="NO SOLICITADAS"/>
  </r>
  <r>
    <x v="12"/>
    <s v="02-02-01-004-003"/>
    <s v="02-02-01-004-003-09"/>
    <s v="Materiales y suministros - Otras máquinas para usos generales y sus partes y piezas"/>
    <s v="FILTRO DE ACEITE A205SP"/>
    <n v="40161504"/>
    <s v="SELECCIÓN ABREVIADA MENOR CUANTÍA"/>
    <n v="4"/>
    <n v="6"/>
    <n v="10"/>
    <n v="2"/>
    <n v="67442.06"/>
    <s v="UNIDAD"/>
    <s v="NO SOLICITADAS"/>
  </r>
  <r>
    <x v="12"/>
    <s v="02-02-01-004-003"/>
    <s v="02-02-01-004-003-09"/>
    <s v="Materiales y suministros - Otras máquinas para usos generales y sus partes y piezas"/>
    <s v="FILTRO DE ACEITE A223"/>
    <n v="40161504"/>
    <s v="SELECCIÓN ABREVIADA MENOR CUANTÍA"/>
    <n v="4"/>
    <n v="6"/>
    <n v="10"/>
    <n v="2"/>
    <n v="15370.04"/>
    <s v="UNIDAD"/>
    <s v="NO SOLICITADAS"/>
  </r>
  <r>
    <x v="12"/>
    <s v="02-02-01-004-003"/>
    <s v="02-02-01-004-003-09"/>
    <s v="Materiales y suministros - Otras máquinas para usos generales y sus partes y piezas"/>
    <s v="FILTRO DE ACEITE AR17"/>
    <n v="40161504"/>
    <s v="SELECCIÓN ABREVIADA MENOR CUANTÍA"/>
    <n v="4"/>
    <n v="6"/>
    <n v="10"/>
    <n v="6"/>
    <n v="236819.52"/>
    <s v="UNIDAD"/>
    <s v="NO SOLICITADAS"/>
  </r>
  <r>
    <x v="12"/>
    <s v="02-02-01-004-003"/>
    <s v="02-02-01-004-003-09"/>
    <s v="Materiales y suministros - Otras máquinas para usos generales y sus partes y piezas"/>
    <s v="FILTRO DE ACEITE BT420"/>
    <n v="40161504"/>
    <s v="SELECCIÓN ABREVIADA MENOR CUANTÍA"/>
    <n v="4"/>
    <n v="6"/>
    <n v="10"/>
    <n v="2"/>
    <n v="116053.56"/>
    <s v="UNIDAD"/>
    <s v="NO SOLICITADAS"/>
  </r>
  <r>
    <x v="12"/>
    <s v="02-02-01-004-003"/>
    <s v="02-02-01-004-003-09"/>
    <s v="Materiales y suministros - Otras máquinas para usos generales y sus partes y piezas"/>
    <s v="FILTRO DE ACEITE LF9080"/>
    <n v="40161504"/>
    <s v="SELECCIÓN ABREVIADA MENOR CUANTÍA"/>
    <n v="4"/>
    <n v="6"/>
    <n v="10"/>
    <n v="2"/>
    <n v="492862.3"/>
    <s v="UNIDAD"/>
    <s v="NO SOLICITADAS"/>
  </r>
  <r>
    <x v="12"/>
    <s v="02-02-01-004-003"/>
    <s v="02-02-01-004-003-09"/>
    <s v="Materiales y suministros - Otras máquinas para usos generales y sus partes y piezas"/>
    <s v="FILTRO DE ACEITE MF22"/>
    <n v="40161504"/>
    <s v="SELECCIÓN ABREVIADA MENOR CUANTÍA"/>
    <n v="4"/>
    <n v="6"/>
    <n v="10"/>
    <n v="2"/>
    <n v="60925.62"/>
    <s v="UNIDAD"/>
    <s v="NO SOLICITADAS"/>
  </r>
  <r>
    <x v="12"/>
    <s v="02-02-01-004-003"/>
    <s v="02-02-01-004-003-09"/>
    <s v="Materiales y suministros - Otras máquinas para usos generales y sus partes y piezas"/>
    <s v="FILTRO DE ACEITE PARA ARRANCADOR TUG   LF14000NN"/>
    <n v="40161504"/>
    <s v="SELECCIÓN ABREVIADA MENOR CUANTÍA"/>
    <n v="4"/>
    <n v="6"/>
    <n v="10"/>
    <n v="2"/>
    <n v="353049.2"/>
    <s v="UNIDAD"/>
    <s v="NO SOLICITADAS"/>
  </r>
  <r>
    <x v="12"/>
    <s v="02-02-01-004-003"/>
    <s v="02-02-01-004-003-09"/>
    <s v="Materiales y suministros - Otras máquinas para usos generales y sus partes y piezas"/>
    <s v="FILTRO DE ACEITE TRO-4050"/>
    <n v="40161504"/>
    <s v="SELECCIÓN ABREVIADA MENOR CUANTÍA"/>
    <n v="4"/>
    <n v="6"/>
    <n v="10"/>
    <n v="6"/>
    <n v="74355.959999999992"/>
    <s v="UNIDAD"/>
    <s v="NO SOLICITADAS"/>
  </r>
  <r>
    <x v="12"/>
    <s v="02-02-01-004-003"/>
    <s v="02-02-01-004-003-09"/>
    <s v="Materiales y suministros - Otras máquinas para usos generales y sus partes y piezas"/>
    <s v="FILTRO DE AGUA PARA ARRANCADOR TUG WF2126"/>
    <n v="40161502"/>
    <s v="SELECCIÓN ABREVIADA MENOR CUANTÍA"/>
    <n v="4"/>
    <n v="6"/>
    <n v="10"/>
    <n v="2"/>
    <n v="424413.5"/>
    <s v="UNIDAD"/>
    <s v="NO SOLICITADAS"/>
  </r>
  <r>
    <x v="12"/>
    <s v="02-02-01-004-003"/>
    <s v="02-02-01-004-003-09"/>
    <s v="Materiales y suministros - Otras máquinas para usos generales y sus partes y piezas"/>
    <s v="FILTRO DE AIRE  (PARA PLANTAS HOBART) 290938/AF25960"/>
    <n v="40161505"/>
    <s v="SELECCIÓN ABREVIADA MENOR CUANTÍA"/>
    <n v="4"/>
    <n v="6"/>
    <n v="10"/>
    <n v="4"/>
    <n v="928438"/>
    <s v="UNIDAD"/>
    <s v="NO SOLICITADAS"/>
  </r>
  <r>
    <x v="12"/>
    <s v="02-02-01-004-003"/>
    <s v="02-02-01-004-003-09"/>
    <s v="Materiales y suministros - Otras máquinas para usos generales y sus partes y piezas"/>
    <s v="FILTRO DE AIRE  B085001 / DCO 21YB"/>
    <n v="40161505"/>
    <s v="SELECCIÓN ABREVIADA MENOR CUANTÍA"/>
    <n v="4"/>
    <n v="6"/>
    <n v="10"/>
    <n v="3"/>
    <n v="589506.96"/>
    <s v="UNIDAD"/>
    <s v="NO SOLICITADAS"/>
  </r>
  <r>
    <x v="12"/>
    <s v="02-02-01-004-003"/>
    <s v="02-02-01-004-003-09"/>
    <s v="Materiales y suministros - Otras máquinas para usos generales y sus partes y piezas"/>
    <s v="FILTRO DE AIRE (PARA EL COMMANDER 15i) P828889"/>
    <n v="40161505"/>
    <s v="SELECCIÓN ABREVIADA MENOR CUANTÍA"/>
    <n v="4"/>
    <n v="6"/>
    <n v="10"/>
    <n v="1"/>
    <n v="163563.12"/>
    <s v="UNIDAD"/>
    <s v="NO SOLICITADAS"/>
  </r>
  <r>
    <x v="12"/>
    <s v="02-02-01-004-003"/>
    <s v="02-02-01-004-003-09"/>
    <s v="Materiales y suministros - Otras máquinas para usos generales y sus partes y piezas"/>
    <s v="FILTRO DE AIRE 288048001"/>
    <n v="40161505"/>
    <s v="SELECCIÓN ABREVIADA MENOR CUANTÍA"/>
    <n v="4"/>
    <n v="6"/>
    <n v="10"/>
    <n v="3"/>
    <n v="589506.96"/>
    <s v="UNIDAD"/>
    <s v="NO SOLICITADAS"/>
  </r>
  <r>
    <x v="12"/>
    <s v="02-02-01-004-003"/>
    <s v="02-02-01-004-003-09"/>
    <s v="Materiales y suministros - Otras máquinas para usos generales y sus partes y piezas"/>
    <s v="FILTRO DE AIRE AF25960"/>
    <n v="40161505"/>
    <s v="SELECCIÓN ABREVIADA MENOR CUANTÍA"/>
    <n v="4"/>
    <n v="6"/>
    <n v="10"/>
    <n v="4"/>
    <n v="928438"/>
    <s v="UNIDAD"/>
    <s v="NO SOLICITADAS"/>
  </r>
  <r>
    <x v="12"/>
    <s v="02-02-01-004-003"/>
    <s v="02-02-01-004-003-09"/>
    <s v="Materiales y suministros - Otras máquinas para usos generales y sus partes y piezas"/>
    <s v="FILTRO DE AIRE P827653/P535770/ AZ253K"/>
    <n v="40161505"/>
    <s v="SELECCIÓN ABREVIADA MENOR CUANTÍA"/>
    <n v="4"/>
    <n v="6"/>
    <n v="10"/>
    <n v="3"/>
    <n v="182923.23"/>
    <s v="UNIDAD"/>
    <s v="NO SOLICITADAS"/>
  </r>
  <r>
    <x v="12"/>
    <s v="02-02-01-004-003"/>
    <s v="02-02-01-004-003-09"/>
    <s v="Materiales y suministros - Otras máquinas para usos generales y sus partes y piezas"/>
    <s v="FILTRO DE COMBUSTIBLE  A-96C"/>
    <n v="40161513"/>
    <s v="SELECCIÓN ABREVIADA MENOR CUANTÍA"/>
    <n v="4"/>
    <n v="6"/>
    <n v="10"/>
    <n v="6"/>
    <n v="158051.04"/>
    <s v="UNIDAD"/>
    <s v="NO SOLICITADAS"/>
  </r>
  <r>
    <x v="12"/>
    <s v="02-02-01-004-003"/>
    <s v="02-02-01-004-003-09"/>
    <s v="Materiales y suministros - Otras máquinas para usos generales y sus partes y piezas"/>
    <s v="FILTRO DE COMBUSTIBLE  A-97C"/>
    <n v="40161513"/>
    <s v="SELECCIÓN ABREVIADA MENOR CUANTÍA"/>
    <n v="4"/>
    <n v="6"/>
    <n v="10"/>
    <n v="6"/>
    <n v="163006.20000000001"/>
    <s v="UNIDAD"/>
    <s v="NO SOLICITADAS"/>
  </r>
  <r>
    <x v="12"/>
    <s v="02-02-01-004-003"/>
    <s v="02-02-01-004-003-09"/>
    <s v="Materiales y suministros - Otras máquinas para usos generales y sus partes y piezas"/>
    <s v="FILTRO DE COMBUSTIBLE  C1110PL /PF945"/>
    <n v="40161513"/>
    <s v="SELECCIÓN ABREVIADA MENOR CUANTÍA"/>
    <n v="4"/>
    <n v="6"/>
    <n v="10"/>
    <n v="4"/>
    <n v="689214.68"/>
    <s v="UNIDAD"/>
    <s v="NO SOLICITADAS"/>
  </r>
  <r>
    <x v="12"/>
    <s v="02-02-01-004-003"/>
    <s v="02-02-01-004-003-09"/>
    <s v="Materiales y suministros - Otras máquinas para usos generales y sus partes y piezas"/>
    <s v="FILTRO DE COMBUSTIBLE  MF 4053"/>
    <n v="40161513"/>
    <s v="SELECCIÓN ABREVIADA MENOR CUANTÍA"/>
    <n v="4"/>
    <n v="6"/>
    <n v="10"/>
    <n v="2"/>
    <n v="26848.78"/>
    <s v="UNIDAD"/>
    <s v="NO SOLICITADAS"/>
  </r>
  <r>
    <x v="12"/>
    <s v="02-02-01-004-003"/>
    <s v="02-02-01-004-003-09"/>
    <s v="Materiales y suministros - Otras máquinas para usos generales y sus partes y piezas"/>
    <s v="FILTRO DE COMBUSTIBLE 1R-0794"/>
    <n v="40161513"/>
    <s v="SELECCIÓN ABREVIADA MENOR CUANTÍA"/>
    <n v="4"/>
    <n v="6"/>
    <n v="10"/>
    <n v="3"/>
    <n v="288327.48"/>
    <s v="UNIDAD"/>
    <s v="NO SOLICITADAS"/>
  </r>
  <r>
    <x v="12"/>
    <s v="02-02-01-004-003"/>
    <s v="02-02-01-004-003-09"/>
    <s v="Materiales y suministros - Otras máquinas para usos generales y sus partes y piezas"/>
    <s v="FILTRO DE COMBUSTIBLE A4053SP"/>
    <n v="40161513"/>
    <s v="SELECCIÓN ABREVIADA MENOR CUANTÍA"/>
    <n v="4"/>
    <n v="6"/>
    <n v="10"/>
    <n v="6"/>
    <n v="128934.12"/>
    <s v="UNIDAD"/>
    <s v="NO SOLICITADAS"/>
  </r>
  <r>
    <x v="12"/>
    <s v="02-02-01-004-003"/>
    <s v="02-02-01-004-003-09"/>
    <s v="Materiales y suministros - Otras máquinas para usos generales y sus partes y piezas"/>
    <s v="FILTRO DE COMBUSTIBLE A-43"/>
    <n v="40161513"/>
    <s v="SELECCIÓN ABREVIADA MENOR CUANTÍA"/>
    <n v="4"/>
    <n v="6"/>
    <n v="10"/>
    <n v="4"/>
    <n v="97813.24"/>
    <s v="UNIDAD"/>
    <s v="NO SOLICITADAS"/>
  </r>
  <r>
    <x v="12"/>
    <s v="02-02-01-004-003"/>
    <s v="02-02-01-004-003-09"/>
    <s v="Materiales y suministros - Otras máquinas para usos generales y sus partes y piezas"/>
    <s v="FILTRO DE COMBUSTIBLE BF790"/>
    <n v="40161513"/>
    <s v="SELECCIÓN ABREVIADA MENOR CUANTÍA"/>
    <n v="4"/>
    <n v="6"/>
    <n v="10"/>
    <n v="6"/>
    <n v="125271.29999999999"/>
    <s v="UNIDAD"/>
    <s v="NO SOLICITADAS"/>
  </r>
  <r>
    <x v="12"/>
    <s v="02-02-01-004-003"/>
    <s v="02-02-01-004-003-09"/>
    <s v="Materiales y suministros - Otras máquinas para usos generales y sus partes y piezas"/>
    <s v="FILTRO DE COMBUSTIBLE FF5018"/>
    <n v="40161513"/>
    <s v="SELECCIÓN ABREVIADA MENOR CUANTÍA"/>
    <n v="4"/>
    <n v="6"/>
    <n v="10"/>
    <n v="2"/>
    <n v="72021.179999999993"/>
    <s v="UNIDAD"/>
    <s v="NO SOLICITADAS"/>
  </r>
  <r>
    <x v="12"/>
    <s v="02-02-01-004-003"/>
    <s v="02-02-01-004-003-09"/>
    <s v="Materiales y suministros - Otras máquinas para usos generales y sus partes y piezas"/>
    <s v="FILTRO DE COMBUSTIBLE FS20022"/>
    <n v="40161513"/>
    <s v="SELECCIÓN ABREVIADA MENOR CUANTÍA"/>
    <n v="4"/>
    <n v="6"/>
    <n v="10"/>
    <n v="3"/>
    <n v="1111012.56"/>
    <s v="UNIDAD"/>
    <s v="NO SOLICITADAS"/>
  </r>
  <r>
    <x v="12"/>
    <s v="02-02-01-004-003"/>
    <s v="02-02-01-004-003-09"/>
    <s v="Materiales y suministros - Otras máquinas para usos generales y sus partes y piezas"/>
    <s v="FILTRO DE COMBUSTIBLE MF 936P/BF592"/>
    <n v="40161513"/>
    <s v="SELECCIÓN ABREVIADA MENOR CUANTÍA"/>
    <n v="4"/>
    <n v="6"/>
    <n v="10"/>
    <n v="5"/>
    <n v="281738.45"/>
    <s v="UNIDAD"/>
    <s v="NO SOLICITADAS"/>
  </r>
  <r>
    <x v="12"/>
    <s v="02-02-01-004-003"/>
    <s v="02-02-01-004-003-09"/>
    <s v="Materiales y suministros - Otras máquinas para usos generales y sus partes y piezas"/>
    <s v="FILTRO DE COMBUSTIBLE P346P"/>
    <n v="40161513"/>
    <s v="SELECCIÓN ABREVIADA MENOR CUANTÍA"/>
    <n v="4"/>
    <n v="6"/>
    <n v="10"/>
    <n v="4"/>
    <n v="51960.160000000003"/>
    <s v="UNIDAD"/>
    <s v="NO SOLICITADAS"/>
  </r>
  <r>
    <x v="12"/>
    <s v="02-02-01-004-003"/>
    <s v="02-02-01-004-003-09"/>
    <s v="Materiales y suministros - Otras máquinas para usos generales y sus partes y piezas"/>
    <s v="FILTRO DE COMBUSTIBLE P550057"/>
    <n v="40161513"/>
    <s v="SELECCIÓN ABREVIADA MENOR CUANTÍA"/>
    <n v="4"/>
    <n v="6"/>
    <n v="10"/>
    <n v="3"/>
    <n v="49747.950000000004"/>
    <s v="UNIDAD"/>
    <s v="NO SOLICITADAS"/>
  </r>
  <r>
    <x v="12"/>
    <s v="02-02-01-004-003"/>
    <s v="02-02-01-004-003-09"/>
    <s v="Materiales y suministros - Otras máquinas para usos generales y sus partes y piezas"/>
    <s v="FILTRO DE COMBUSTIBLE PARA ARRANCADOR TUG 23533816"/>
    <n v="40161513"/>
    <s v="SELECCIÓN ABREVIADA MENOR CUANTÍA"/>
    <n v="4"/>
    <n v="6"/>
    <n v="10"/>
    <n v="1"/>
    <n v="57542.45"/>
    <s v="UNIDAD"/>
    <s v="NO SOLICITADAS"/>
  </r>
  <r>
    <x v="12"/>
    <s v="02-02-01-004-003"/>
    <s v="02-02-01-004-003-09"/>
    <s v="Materiales y suministros - Otras máquinas para usos generales y sus partes y piezas"/>
    <s v="FILTRO DE COMBUSTIBLE PRIMARIO 23530706"/>
    <n v="40161513"/>
    <s v="SELECCIÓN ABREVIADA MENOR CUANTÍA"/>
    <n v="4"/>
    <n v="6"/>
    <n v="10"/>
    <n v="1"/>
    <n v="80250.03"/>
    <s v="UNIDAD"/>
    <s v="NO SOLICITADAS"/>
  </r>
  <r>
    <x v="12"/>
    <s v="02-02-01-004-003"/>
    <s v="02-02-01-004-003-09"/>
    <s v="Materiales y suministros - Otras máquinas para usos generales y sus partes y piezas"/>
    <s v="FILTRO DE COMBUSTIBLE SECUNDARIO 23530645"/>
    <n v="40161513"/>
    <s v="SELECCIÓN ABREVIADA MENOR CUANTÍA"/>
    <n v="4"/>
    <n v="6"/>
    <n v="10"/>
    <n v="1"/>
    <n v="74027.520000000004"/>
    <s v="UNIDAD"/>
    <s v="NO SOLICITADAS"/>
  </r>
  <r>
    <x v="12"/>
    <s v="02-02-01-004-003"/>
    <s v="02-02-01-004-003-09"/>
    <s v="Materiales y suministros - Otras máquinas para usos generales y sus partes y piezas"/>
    <s v="FILTRO ORIGINAL DE COMBUSTIBLE (PARA EL COMMANDER 15i)  "/>
    <n v="40161513"/>
    <s v="SELECCIÓN ABREVIADA MENOR CUANTÍA"/>
    <n v="4"/>
    <n v="6"/>
    <n v="10"/>
    <n v="2"/>
    <n v="72021.179999999993"/>
    <s v="UNIDAD"/>
    <s v="NO SOLICITADAS"/>
  </r>
  <r>
    <x v="12"/>
    <s v="02-02-01-004-003"/>
    <s v="02-02-01-004-003-09"/>
    <s v="Materiales y suministros - Otras máquinas para usos generales y sus partes y piezas"/>
    <s v="FILTRO ORIGINAL DE COMBUSTIBLE (PARA EL COMMANDER 15i) 0211 3831"/>
    <n v="40161513"/>
    <s v="SELECCIÓN ABREVIADA MENOR CUANTÍA"/>
    <n v="4"/>
    <n v="6"/>
    <n v="10"/>
    <n v="2"/>
    <n v="1296455.02"/>
    <s v="UNIDAD"/>
    <s v="NO SOLICITADAS"/>
  </r>
  <r>
    <x v="12"/>
    <s v="02-02-01-004-003"/>
    <s v="02-02-01-004-003-09"/>
    <s v="Materiales y suministros - Otras máquinas para usos generales y sus partes y piezas"/>
    <s v="FITRO DE ACEITE  A-73 "/>
    <n v="40161504"/>
    <s v="SELECCIÓN ABREVIADA MENOR CUANTÍA"/>
    <n v="4"/>
    <n v="6"/>
    <n v="10"/>
    <n v="2"/>
    <n v="22852.76"/>
    <s v="UNIDAD"/>
    <s v="NO SOLICITADAS"/>
  </r>
  <r>
    <x v="12"/>
    <s v="02-02-01-004-003"/>
    <s v="02-02-01-004-003-09"/>
    <s v="Materiales y suministros - Otras máquinas para usos generales y sus partes y piezas"/>
    <s v="FITRO DE ACEITE  AD-092 / HCX-7041"/>
    <n v="40161504"/>
    <s v="SELECCIÓN ABREVIADA MENOR CUANTÍA"/>
    <n v="4"/>
    <n v="6"/>
    <n v="10"/>
    <n v="2"/>
    <n v="109739.42"/>
    <s v="UNIDAD"/>
    <s v="NO SOLICITADAS"/>
  </r>
  <r>
    <x v="12"/>
    <s v="02-02-01-004-003"/>
    <s v="02-02-01-004-003-09"/>
    <s v="Materiales y suministros - Otras máquinas para usos generales y sus partes y piezas"/>
    <s v="FITRO DE ACEITE IR-0734"/>
    <n v="40161504"/>
    <s v="SELECCIÓN ABREVIADA MENOR CUANTÍA"/>
    <n v="4"/>
    <n v="6"/>
    <n v="10"/>
    <n v="5"/>
    <n v="740775"/>
    <s v="UNIDAD"/>
    <s v="NO SOLICITADAS"/>
  </r>
  <r>
    <x v="12"/>
    <s v="02-02-01-004-003"/>
    <s v="02-02-01-004-003-09"/>
    <s v="Materiales y suministros - Otras máquinas para usos generales y sus partes y piezas"/>
    <s v="FITRO DE ACEITE MF-43/ AR-17 "/>
    <n v="40161504"/>
    <s v="SELECCIÓN ABREVIADA MENOR CUANTÍA"/>
    <n v="4"/>
    <n v="6"/>
    <n v="10"/>
    <n v="2"/>
    <n v="78939.839999999997"/>
    <s v="UNIDAD"/>
    <s v="NO SOLICITADAS"/>
  </r>
  <r>
    <x v="12"/>
    <s v="02-02-01-004-006"/>
    <s v="02-02-01-004-006-02"/>
    <s v="Materiales y suministros - Aparatos de control eléctrico y distribución de electricidad y sus partes y piezas"/>
    <s v="CONECTORES DE 115VAC,PLUG DE 6 POLOS"/>
    <n v="39121409"/>
    <s v="SELECCIÓN ABREVIADA MENOR CUANTÍA"/>
    <n v="4"/>
    <n v="6"/>
    <n v="10"/>
    <n v="2"/>
    <n v="2953223"/>
    <s v="UNIDAD"/>
    <s v="NO SOLICITADAS"/>
  </r>
  <r>
    <x v="12"/>
    <s v="02-02-01-004-006"/>
    <s v="02-02-01-004-006-02"/>
    <s v="Materiales y suministros - Aparatos de control eléctrico y distribución de electricidad y sus partes y piezas"/>
    <s v="CONECTORES DE 28 VDC, CON PLUG DE 3 POLOS"/>
    <n v="39121409"/>
    <s v="SELECCIÓN ABREVIADA MENOR CUANTÍA"/>
    <n v="4"/>
    <n v="6"/>
    <n v="10"/>
    <n v="3"/>
    <n v="3229779"/>
    <s v="UNIDAD"/>
    <s v="NO SOLICITADAS"/>
  </r>
  <r>
    <x v="12"/>
    <s v="02-02-01-004-006"/>
    <s v="02-02-01-004-006-02"/>
    <s v="Materiales y suministros - Aparatos de control eléctrico y distribución de electricidad y sus partes y piezas"/>
    <s v="CONTACTOR LINE, 3-POLE K-1 (PARA PLANTAS HOBART)  282130001"/>
    <n v="39121529"/>
    <s v="SELECCIÓN ABREVIADA MENOR CUANTÍA"/>
    <n v="4"/>
    <n v="6"/>
    <n v="10"/>
    <n v="1"/>
    <n v="3440455.41"/>
    <s v="UNIDAD"/>
    <s v="NO SOLICITADAS"/>
  </r>
  <r>
    <x v="12"/>
    <s v="02-02-01-004-006"/>
    <s v="02-02-01-004-006-02"/>
    <s v="Materiales y suministros - Aparatos de control eléctrico y distribución de electricidad y sus partes y piezas"/>
    <s v="CONTROL ELECTRICO GOVERNOR HOBART ESC63C-7"/>
    <n v="26111544"/>
    <s v="SELECCIÓN ABREVIADA MENOR CUANTÍA"/>
    <n v="4"/>
    <n v="6"/>
    <n v="10"/>
    <n v="1"/>
    <n v="8365819"/>
    <s v="UNIDAD"/>
    <s v="NO SOLICITADAS"/>
  </r>
  <r>
    <x v="12"/>
    <s v="02-02-01-004-006"/>
    <s v="02-02-01-004-006-02"/>
    <s v="Materiales y suministros - Aparatos de control eléctrico y distribución de electricidad y sus partes y piezas"/>
    <s v="FUSIBLE DE VIDRIO  10A"/>
    <n v="39121622"/>
    <s v="SELECCIÓN ABREVIADA MENOR CUANTÍA"/>
    <n v="4"/>
    <n v="6"/>
    <n v="10"/>
    <n v="1"/>
    <n v="1017.45"/>
    <s v="UNIDAD"/>
    <s v="NO SOLICITADAS"/>
  </r>
  <r>
    <x v="12"/>
    <s v="02-02-01-004-006"/>
    <s v="02-02-01-004-006-02"/>
    <s v="Materiales y suministros - Aparatos de control eléctrico y distribución de electricidad y sus partes y piezas"/>
    <s v="FUSIBLE DE VIDRIO  2A"/>
    <n v="39121622"/>
    <s v="SELECCIÓN ABREVIADA MENOR CUANTÍA"/>
    <n v="4"/>
    <n v="6"/>
    <n v="10"/>
    <n v="1"/>
    <n v="341.53"/>
    <s v="UNIDAD"/>
    <s v="NO SOLICITADAS"/>
  </r>
  <r>
    <x v="12"/>
    <s v="02-02-01-004-006"/>
    <s v="02-02-01-004-006-02"/>
    <s v="Materiales y suministros - Aparatos de control eléctrico y distribución de electricidad y sus partes y piezas"/>
    <s v="FUSIBLE PLANO AUTMOTRIZ ESTANDAR  2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ESTANDAR 10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ESTANDAR 15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ESTANDAR 20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ESTANDAR 25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ESTANDAR 30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ESTANDAR 5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ESTANDAR 5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ESTANDAR 7.5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MINI 10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MINI 15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MINI 20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MINI 25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MINI 2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MINI 30A"/>
    <n v="39121622"/>
    <s v="SELECCIÓN ABREVIADA MENOR CUANTÍA"/>
    <n v="4"/>
    <n v="6"/>
    <n v="10"/>
    <n v="1"/>
    <n v="684.25"/>
    <s v="UNIDAD"/>
    <s v="NO SOLICITADAS"/>
  </r>
  <r>
    <x v="12"/>
    <s v="02-02-01-004-006"/>
    <s v="02-02-01-004-006-02"/>
    <s v="Materiales y suministros - Aparatos de control eléctrico y distribución de electricidad y sus partes y piezas"/>
    <s v="FUSIBLE PLANO AUTMOTRIZ MINI 7.5A"/>
    <n v="39121622"/>
    <s v="SELECCIÓN ABREVIADA MENOR CUANTÍA"/>
    <n v="4"/>
    <n v="6"/>
    <n v="10"/>
    <n v="1"/>
    <n v="684.25"/>
    <s v="UNIDAD"/>
    <s v="NO SOLICITADAS"/>
  </r>
  <r>
    <x v="12"/>
    <s v="02-02-01-004-006"/>
    <s v="02-02-01-004-006-02"/>
    <s v="Materiales y suministros - Aparatos de control eléctrico y distribución de electricidad y sus partes y piezas"/>
    <s v="INDICADOR AMPERIOS AC (PARA PLANTAS HOBART) "/>
    <n v="41113637"/>
    <s v="SELECCIÓN ABREVIADA MENOR CUANTÍA"/>
    <n v="4"/>
    <n v="6"/>
    <n v="10"/>
    <n v="2"/>
    <n v="3160640"/>
    <s v="UNIDAD"/>
    <s v="NO SOLICITADAS"/>
  </r>
  <r>
    <x v="12"/>
    <s v="02-02-01-004-006"/>
    <s v="02-02-01-004-006-02"/>
    <s v="Materiales y suministros - Aparatos de control eléctrico y distribución de electricidad y sus partes y piezas"/>
    <s v="INDICADOR AMPERIOS DC (PARA PLANTAS HOBART) "/>
    <n v="41113637"/>
    <s v="SELECCIÓN ABREVIADA MENOR CUANTÍA"/>
    <n v="4"/>
    <n v="6"/>
    <n v="10"/>
    <n v="1"/>
    <n v="735836.5"/>
    <s v="UNIDAD"/>
    <s v="NO SOLICITADAS"/>
  </r>
  <r>
    <x v="12"/>
    <s v="02-02-01-004-006"/>
    <s v="02-02-01-004-006-02"/>
    <s v="Materiales y suministros - Aparatos de control eléctrico y distribución de electricidad y sus partes y piezas"/>
    <s v="INDICADOR FRECUENCIA (PARA PLANTAS HOBART) "/>
    <n v="41113637"/>
    <s v="SELECCIÓN ABREVIADA MENOR CUANTÍA"/>
    <n v="4"/>
    <n v="6"/>
    <n v="10"/>
    <n v="2"/>
    <n v="1708721"/>
    <s v="UNIDAD"/>
    <s v="NO SOLICITADAS"/>
  </r>
  <r>
    <x v="12"/>
    <s v="02-02-01-004-006"/>
    <s v="02-02-01-004-006-02"/>
    <s v="Materiales y suministros - Aparatos de control eléctrico y distribución de electricidad y sus partes y piezas"/>
    <s v="INDICADOR VOLTAJE AC (PARA PLANTAS HOBART)"/>
    <n v="41113637"/>
    <s v="SELECCIÓN ABREVIADA MENOR CUANTÍA"/>
    <n v="4"/>
    <n v="6"/>
    <n v="10"/>
    <n v="2"/>
    <n v="2103801"/>
    <s v="UNIDAD"/>
    <s v="NO SOLICITADAS"/>
  </r>
  <r>
    <x v="12"/>
    <s v="02-02-01-004-006"/>
    <s v="02-02-01-004-006-02"/>
    <s v="Materiales y suministros - Aparatos de control eléctrico y distribución de electricidad y sus partes y piezas"/>
    <s v="INDICADOR VOLTAJE DC (PARA PLANTAS HOBART)"/>
    <n v="41113637"/>
    <s v="SELECCIÓN ABREVIADA MENOR CUANTÍA"/>
    <n v="4"/>
    <n v="6"/>
    <n v="10"/>
    <n v="2"/>
    <n v="1382780"/>
    <s v="UNIDAD"/>
    <s v="NO SOLICITADAS"/>
  </r>
  <r>
    <x v="12"/>
    <s v="02-02-01-004-006"/>
    <s v="02-02-01-004-006-02"/>
    <s v="Materiales y suministros - Aparatos de control eléctrico y distribución de electricidad y sus partes y piezas"/>
    <s v="INTERRUPTOR 2 POSICIONES FW1312"/>
    <n v="39121633"/>
    <s v="SELECCIÓN ABREVIADA MENOR CUANTÍA"/>
    <n v="4"/>
    <n v="6"/>
    <n v="10"/>
    <n v="1"/>
    <n v="167909"/>
    <s v="UNIDAD"/>
    <s v="NO SOLICITADAS"/>
  </r>
  <r>
    <x v="12"/>
    <s v="02-02-01-004-006"/>
    <s v="02-02-01-004-006-02"/>
    <s v="Materiales y suministros - Aparatos de control eléctrico y distribución de electricidad y sus partes y piezas"/>
    <s v="INTERRUPTOR 3 POSICIONES 402662"/>
    <n v="39121633"/>
    <s v="SELECCIÓN ABREVIADA MENOR CUANTÍA"/>
    <n v="4"/>
    <n v="6"/>
    <n v="10"/>
    <n v="2"/>
    <n v="98770"/>
    <s v="UNIDAD"/>
    <s v="NO SOLICITADAS"/>
  </r>
  <r>
    <x v="12"/>
    <s v="02-02-01-004-006"/>
    <s v="02-02-01-004-006-02"/>
    <s v="Materiales y suministros - Aparatos de control eléctrico y distribución de electricidad y sus partes y piezas"/>
    <s v="INTERRUPTUR PULSADOR DE ARRANQUE 404100"/>
    <n v="39121633"/>
    <s v="SELECCIÓN ABREVIADA MENOR CUANTÍA"/>
    <n v="4"/>
    <n v="6"/>
    <n v="10"/>
    <n v="2"/>
    <n v="1254379"/>
    <s v="UNIDAD"/>
    <s v="NO SOLICITADAS"/>
  </r>
  <r>
    <x v="12"/>
    <s v="02-02-01-004-006"/>
    <s v="02-02-01-004-006-02"/>
    <s v="Materiales y suministros - Aparatos de control eléctrico y distribución de electricidad y sus partes y piezas"/>
    <s v="MICRO DE VELOCIDAD, INTERRUPTOR, PROXIMIDAD 12 &quot;PLOMO CON RECEPTÁCULO (ROXIMITY SWICH)  6225918002"/>
    <n v="41111926"/>
    <s v="SELECCIÓN ABREVIADA MENOR CUANTÍA"/>
    <n v="4"/>
    <n v="6"/>
    <n v="10"/>
    <n v="2"/>
    <n v="691390"/>
    <s v="UNIDAD"/>
    <s v="NO SOLICITADAS"/>
  </r>
  <r>
    <x v="12"/>
    <s v="02-02-01-004-006"/>
    <s v="02-02-01-004-006-02"/>
    <s v="Materiales y suministros - Aparatos de control eléctrico y distribución de electricidad y sus partes y piezas"/>
    <s v="PRESOSTATO AUTOMATICO DE BOTON 1 VIA 175PSI PARA COMPRESOR  VOLT. 240 AMP 15.(AUTOMÁTICO PARA COMPRESOR) "/>
    <n v="39121600"/>
    <s v="SELECCIÓN ABREVIADA MENOR CUANTÍA"/>
    <n v="4"/>
    <n v="6"/>
    <n v="10"/>
    <n v="3"/>
    <n v="459816"/>
    <s v="UNIDAD"/>
    <s v="NO SOLICITADAS"/>
  </r>
  <r>
    <x v="12"/>
    <s v="02-02-01-004-006"/>
    <s v="02-02-01-004-006-02"/>
    <s v="Materiales y suministros - Aparatos de control eléctrico y distribución de electricidad y sus partes y piezas"/>
    <s v="RELAY 12VDC 16DA-4004A-10 "/>
    <n v="39122318"/>
    <s v="SELECCIÓN ABREVIADA MENOR CUANTÍA"/>
    <n v="4"/>
    <n v="6"/>
    <n v="10"/>
    <n v="2"/>
    <n v="1728475"/>
    <s v="UNIDAD"/>
    <s v="NO SOLICITADAS"/>
  </r>
  <r>
    <x v="12"/>
    <s v="02-02-01-004-006"/>
    <s v="02-02-01-004-006-02"/>
    <s v="Materiales y suministros - Aparatos de control eléctrico y distribución de electricidad y sus partes y piezas"/>
    <s v="RELAY 24VDC 16DA-4004A-3 "/>
    <n v="39122318"/>
    <s v="SELECCIÓN ABREVIADA MENOR CUANTÍA"/>
    <n v="4"/>
    <n v="6"/>
    <n v="10"/>
    <n v="2"/>
    <n v="1728475"/>
    <s v="UNIDAD"/>
    <s v="NO SOLICITADAS"/>
  </r>
  <r>
    <x v="12"/>
    <s v="02-02-01-004-006"/>
    <s v="02-02-01-004-006-03"/>
    <s v="Materiales y suministros - Hilos y cables aislados; cable de fibra óptica"/>
    <s v="CABLE ELECTRICO AUTOMOTRIZ CALIBRE #12"/>
    <n v="26121600"/>
    <s v="SELECCIÓN ABREVIADA MENOR CUANTÍA"/>
    <n v="4"/>
    <n v="6"/>
    <n v="10"/>
    <n v="5"/>
    <n v="13685"/>
    <s v="METRO"/>
    <s v="NO SOLICITADAS"/>
  </r>
  <r>
    <x v="12"/>
    <s v="02-02-01-004-006"/>
    <s v="02-02-01-004-006-03"/>
    <s v="Materiales y suministros - Hilos y cables aislados; cable de fibra óptica"/>
    <s v="CABLE ELECTRICO AUTOMOTRIZ CALIBRE #14"/>
    <n v="26121600"/>
    <s v="SELECCIÓN ABREVIADA MENOR CUANTÍA"/>
    <n v="4"/>
    <n v="6"/>
    <n v="10"/>
    <n v="5"/>
    <n v="10263.75"/>
    <s v="METRO"/>
    <s v="NO SOLICITADAS"/>
  </r>
  <r>
    <x v="12"/>
    <s v="02-02-01-004-006"/>
    <s v="02-02-01-004-006-04"/>
    <s v="Materiales y suministros - Acumuladores, pilas y baterías primarias y sus partes y piezas"/>
    <s v="BATERIA 12 V REF. 27-900 AM"/>
    <n v="26111701"/>
    <s v="SELECCIÓN ABREVIADA MENOR CUANTÍA"/>
    <n v="4"/>
    <n v="6"/>
    <n v="10"/>
    <n v="4"/>
    <n v="1748000.52"/>
    <s v="UNIDAD"/>
    <s v="NO SOLICITADAS"/>
  </r>
  <r>
    <x v="12"/>
    <s v="02-02-01-004-006"/>
    <s v="02-02-01-004-006-04"/>
    <s v="Materiales y suministros - Acumuladores, pilas y baterías primarias y sus partes y piezas"/>
    <s v="BATERIA 12 V REF. 30H- 1000 AMP"/>
    <n v="26111701"/>
    <s v="SELECCIÓN ABREVIADA MENOR CUANTÍA"/>
    <n v="4"/>
    <n v="6"/>
    <n v="10"/>
    <n v="4"/>
    <n v="2083794.72"/>
    <s v="UNIDAD"/>
    <s v="NO SOLICITADAS"/>
  </r>
  <r>
    <x v="12"/>
    <s v="02-02-01-004-006"/>
    <s v="02-02-01-004-006-04"/>
    <s v="Materiales y suministros - Acumuladores, pilas y baterías primarias y sus partes y piezas"/>
    <s v="BATERIA 12 V. 12 V. REF. 24- 700 AMP"/>
    <n v="26111701"/>
    <s v="SELECCIÓN ABREVIADA MENOR CUANTÍA"/>
    <n v="4"/>
    <n v="6"/>
    <n v="10"/>
    <n v="4"/>
    <n v="1970640"/>
    <s v="UNIDAD"/>
    <s v="NO SOLICITADAS"/>
  </r>
  <r>
    <x v="12"/>
    <s v="02-02-01-004-006"/>
    <s v="02-02-01-004-006-05"/>
    <s v="Materiales y suministros - Lámparas eléctricas de incandescencia o descarga; lámparas de arco, equipo para alumbrado eléctrico; sus partes y piezas"/>
    <s v="BOMBILLO DE ALOGENO H1"/>
    <n v="39101601"/>
    <s v="SELECCIÓN ABREVIADA MENOR CUANTÍA"/>
    <n v="4"/>
    <n v="6"/>
    <n v="10"/>
    <n v="4"/>
    <n v="54192.6"/>
    <s v="UNIDAD"/>
    <s v="NO SOLICITADAS"/>
  </r>
  <r>
    <x v="12"/>
    <s v="02-02-01-004-006"/>
    <s v="02-02-01-004-006-05"/>
    <s v="Materiales y suministros - Lámparas eléctricas de incandescencia o descarga; lámparas de arco, equipo para alumbrado eléctrico; sus partes y piezas"/>
    <s v="BOMBILLO DE ALOGENO H3"/>
    <n v="39101601"/>
    <s v="SELECCIÓN ABREVIADA MENOR CUANTÍA"/>
    <n v="4"/>
    <n v="6"/>
    <n v="10"/>
    <n v="4"/>
    <n v="51455.6"/>
    <s v="UNIDAD"/>
    <s v="NO SOLICITADAS"/>
  </r>
  <r>
    <x v="12"/>
    <s v="02-02-01-004-006"/>
    <s v="02-02-01-004-006-05"/>
    <s v="Materiales y suministros - Lámparas eléctricas de incandescencia o descarga; lámparas de arco, equipo para alumbrado eléctrico; sus partes y piezas"/>
    <s v="BOMBILLOS 12 VOLT. 100W"/>
    <n v="39101601"/>
    <s v="SELECCIÓN ABREVIADA MENOR CUANTÍA"/>
    <n v="4"/>
    <n v="6"/>
    <n v="10"/>
    <n v="2"/>
    <n v="31968.16"/>
    <s v="UNIDAD"/>
    <s v="NO SOLICITADAS"/>
  </r>
  <r>
    <x v="12"/>
    <s v="02-02-01-004-006"/>
    <s v="02-02-01-004-006-05"/>
    <s v="Materiales y suministros - Lámparas eléctricas de incandescencia o descarga; lámparas de arco, equipo para alumbrado eléctrico; sus partes y piezas"/>
    <s v="EXPLORADORAS LED DE  12VOL."/>
    <n v="39111703"/>
    <s v="SELECCIÓN ABREVIADA MENOR CUANTÍA"/>
    <n v="4"/>
    <n v="6"/>
    <n v="10"/>
    <n v="2"/>
    <n v="287932.40000000002"/>
    <s v="UNIDAD"/>
    <s v="NO SOLICITADAS"/>
  </r>
  <r>
    <x v="12"/>
    <s v="02-02-01-004-006"/>
    <s v="02-02-01-004-006-09"/>
    <s v="Materiales y suministros - Otro equipo eléctrico y sus partes y piezas"/>
    <s v="SOLENOIDE STARTER 1114537"/>
    <n v="31251510"/>
    <s v="SELECCIÓN ABREVIADA MENOR CUANTÍA"/>
    <n v="4"/>
    <n v="6"/>
    <n v="10"/>
    <n v="2"/>
    <n v="203275.8"/>
    <s v="UNIDAD"/>
    <s v="NO SOLICITADAS"/>
  </r>
  <r>
    <x v="12"/>
    <s v="02-02-01-004-007"/>
    <s v="02-02-01-004-007-01"/>
    <s v="Materiales y suministros - Válvulas y tubos electrónicos; componentes electrónicos; sus partes y piezas"/>
    <s v=" TARJETA PC, AY, SENSOR DE ALTA FASE 485053"/>
    <n v="32101500"/>
    <s v="SELECCIÓN ABREVIADA MENOR CUANTÍA"/>
    <n v="4"/>
    <n v="6"/>
    <n v="10"/>
    <n v="2"/>
    <n v="5580009.96"/>
    <s v="UNIDAD"/>
    <s v="NO SOLICITADAS"/>
  </r>
  <r>
    <x v="12"/>
    <s v="02-02-01-004-007"/>
    <s v="02-02-01-004-007-01"/>
    <s v="Materiales y suministros - Válvulas y tubos electrónicos; componentes electrónicos; sus partes y piezas"/>
    <s v="MOTOR ESPECIFIC PC BOARD (PARA PLANTAS HOBART) 288745"/>
    <n v="32101500"/>
    <s v="SELECCIÓN ABREVIADA MENOR CUANTÍA"/>
    <n v="4"/>
    <n v="6"/>
    <n v="10"/>
    <n v="2"/>
    <n v="5645000.6200000001"/>
    <s v="UNIDAD"/>
    <s v="NO SOLICITADAS"/>
  </r>
  <r>
    <x v="12"/>
    <s v="02-02-01-004-007"/>
    <s v="02-02-01-004-007-01"/>
    <s v="Materiales y suministros - Válvulas y tubos electrónicos; componentes electrónicos; sus partes y piezas"/>
    <s v="REGULADOR DE VOLTAJE  TARJETAS, PC, (PARA PLANTAS HOBART)  288940B"/>
    <n v="32101500"/>
    <s v="SELECCIÓN ABREVIADA MENOR CUANTÍA"/>
    <n v="4"/>
    <n v="6"/>
    <n v="10"/>
    <n v="2"/>
    <n v="12780145.42"/>
    <s v="UNIDAD"/>
    <s v="NO SOLICITADAS"/>
  </r>
  <r>
    <x v="12"/>
    <s v="02-02-01-004-007"/>
    <s v="02-02-01-004-007-01"/>
    <s v="Materiales y suministros - Válvulas y tubos electrónicos; componentes electrónicos; sus partes y piezas"/>
    <s v="TABLERO, PC. AY, CONTROL-TARJETA ELECTRONICA (PARA PLANTAS HOBART) 289026-SP/292107"/>
    <n v="32101500"/>
    <s v="SELECCIÓN ABREVIADA MENOR CUANTÍA"/>
    <n v="4"/>
    <n v="6"/>
    <n v="10"/>
    <n v="1"/>
    <n v="4161031.35"/>
    <s v="UNIDAD"/>
    <s v="NO SOLICITADAS"/>
  </r>
  <r>
    <x v="12"/>
    <s v="02-02-01-004-007"/>
    <s v="02-02-01-004-007-01"/>
    <s v="Materiales y suministros - Válvulas y tubos electrónicos; componentes electrónicos; sus partes y piezas"/>
    <s v="TARJETA DE INTERFACE PARA MOTOR PC BOARTD_x000a_(PARA PLANTAS BOART) 288937"/>
    <n v="32101500"/>
    <s v="SELECCIÓN ABREVIADA MENOR CUANTÍA"/>
    <n v="4"/>
    <n v="6"/>
    <n v="10"/>
    <n v="2"/>
    <n v="9800649.5999999996"/>
    <s v="UNIDAD"/>
    <s v="NO SOLICITADAS"/>
  </r>
  <r>
    <x v="12"/>
    <s v="02-02-01-004-007"/>
    <s v="02-02-01-004-007-01"/>
    <s v="Materiales y suministros - Válvulas y tubos electrónicos; componentes electrónicos; sus partes y piezas"/>
    <s v="TARJETA DE MEMORIA._x000a_(BOARD ASSY MEMORY AND TIME DELAY) (PARA PLANTAS HOBART) 387736B / 387736D"/>
    <n v="32101500"/>
    <s v="SELECCIÓN ABREVIADA MENOR CUANTÍA"/>
    <n v="4"/>
    <n v="6"/>
    <n v="10"/>
    <n v="4"/>
    <n v="6007386.5599999996"/>
    <s v="UNIDAD"/>
    <s v="NO SOLICITADAS"/>
  </r>
  <r>
    <x v="12"/>
    <s v="02-02-01-004-007"/>
    <s v="02-02-01-004-007-01"/>
    <s v="Materiales y suministros - Válvulas y tubos electrónicos; componentes electrónicos; sus partes y piezas"/>
    <s v="TARJETA ELECTRONICA BOARD, PC OVER-UNDER VOLTAGE (PARA PLANTAS HOBART) 482038A / 382644 A"/>
    <n v="32101500"/>
    <s v="SELECCIÓN ABREVIADA MENOR CUANTÍA"/>
    <n v="4"/>
    <n v="6"/>
    <n v="10"/>
    <n v="2"/>
    <n v="2285340.2599999998"/>
    <s v="UNIDAD"/>
    <s v="NO SOLICITADAS"/>
  </r>
  <r>
    <x v="12"/>
    <s v="02-02-01-004-007"/>
    <s v="02-02-01-004-007-01"/>
    <s v="Materiales y suministros - Válvulas y tubos electrónicos; componentes electrónicos; sus partes y piezas"/>
    <s v="TARJETA ELECTRONICA T-R B  (PARA PLANTAS HOBART) 288914B "/>
    <n v="32101500"/>
    <s v="SELECCIÓN ABREVIADA MENOR CUANTÍA"/>
    <n v="4"/>
    <n v="6"/>
    <n v="10"/>
    <n v="2"/>
    <n v="7612203.9000000004"/>
    <s v="UNIDAD"/>
    <s v="NO SOLICITADAS"/>
  </r>
  <r>
    <x v="12"/>
    <s v="02-02-01-004-007"/>
    <s v="02-02-01-004-007-01"/>
    <s v="Materiales y suministros - Válvulas y tubos electrónicos; componentes electrónicos; sus partes y piezas"/>
    <s v="TARJETA ELECTRONICA, PC, OVER-UNDER FREQUENCY PARA PLANTAS HOBART) 482039 / 482039C"/>
    <n v="32101500"/>
    <s v="SELECCIÓN ABREVIADA MENOR CUANTÍA"/>
    <n v="4"/>
    <n v="6"/>
    <n v="10"/>
    <n v="2"/>
    <n v="3869313.56"/>
    <s v="UNIDAD"/>
    <s v="NO SOLICITADAS"/>
  </r>
  <r>
    <x v="12"/>
    <s v="02-02-01-002-007"/>
    <s v="02-02-01-002-007"/>
    <s v="Materiales y suministros - Artículos textiles (excepto prendas de vestir)"/>
    <s v="BAYETILLA ROJA"/>
    <n v="47131500"/>
    <s v="SELECCIÓN ABREVIADA SUBASTA INVERSA (NO DISPONIBLE)"/>
    <n v="3"/>
    <n v="7"/>
    <n v="10"/>
    <n v="9"/>
    <n v="68886.27"/>
    <s v="UNIDAD"/>
    <s v="NO SOLICITADAS"/>
  </r>
  <r>
    <x v="12"/>
    <s v="02-02-01-002-007"/>
    <s v="02-02-01-002-007"/>
    <s v="Materiales y suministros - Artículos textiles (excepto prendas de vestir)"/>
    <s v="TRAPO CARPETA COSIDO -COLORES VARIOS"/>
    <n v="47131501"/>
    <s v="SELECCIÓN ABREVIADA SUBASTA INVERSA (NO DISPONIBLE)"/>
    <n v="3"/>
    <n v="7"/>
    <n v="10"/>
    <n v="124"/>
    <n v="6827711.5600000005"/>
    <s v="UNIDAD"/>
    <s v="NO SOLICITADAS"/>
  </r>
  <r>
    <x v="12"/>
    <s v="02-02-01-003-002"/>
    <s v="02-02-01-003-002-01"/>
    <s v="Materiales y suministros - Pasta de papel, papel y cartón"/>
    <s v="PAPEL ABSORBENTE "/>
    <n v="47131502"/>
    <s v="SELECCIÓN ABREVIADA SUBASTA INVERSA (NO DISPONIBLE)"/>
    <n v="3"/>
    <n v="7"/>
    <n v="10"/>
    <n v="100"/>
    <n v="3639572"/>
    <s v="UNIDAD"/>
    <s v="NO SOLICITADAS"/>
  </r>
  <r>
    <x v="12"/>
    <s v="02-02-01-003-002"/>
    <s v="02-02-01-003-002-01"/>
    <s v="Materiales y suministros - Pasta de papel, papel y cartón"/>
    <s v="PAPEL DE ARROZ "/>
    <n v="60121149"/>
    <s v="SELECCIÓN ABREVIADA SUBASTA INVERSA (NO DISPONIBLE)"/>
    <n v="3"/>
    <n v="7"/>
    <n v="10"/>
    <n v="8"/>
    <n v="214312.95999999999"/>
    <s v="UNIDAD"/>
    <s v="NO SOLICITADAS"/>
  </r>
  <r>
    <x v="12"/>
    <s v="02-02-01-003-002"/>
    <s v="02-02-01-003-002-01"/>
    <s v="Materiales y suministros - Pasta de papel, papel y cartón"/>
    <s v="TOALLAS HUMEDOS "/>
    <n v="47131502"/>
    <s v="SELECCIÓN ABREVIADA SUBASTA INVERSA (NO DISPONIBLE)"/>
    <n v="3"/>
    <n v="7"/>
    <n v="10"/>
    <n v="20"/>
    <n v="164952.20000000001"/>
    <s v="UNIDAD"/>
    <s v="NO SOLICITADAS"/>
  </r>
  <r>
    <x v="12"/>
    <s v="02-02-01-003-004"/>
    <s v="02-02-01-003-004-01"/>
    <s v="Materiales y suministros - Químicos orgánicos básicos"/>
    <s v="ALCOHOL ISOPROPILICO"/>
    <n v="51102710"/>
    <s v="SELECCIÓN ABREVIADA SUBASTA INVERSA (NO DISPONIBLE)"/>
    <n v="3"/>
    <n v="7"/>
    <n v="10"/>
    <n v="5"/>
    <n v="12655323.689999999"/>
    <s v="UNIDAD"/>
    <s v="NO SOLICITADAS"/>
  </r>
  <r>
    <x v="12"/>
    <s v="02-02-01-003-005"/>
    <s v="02-02-01-003-005-03"/>
    <s v="Materiales y suministros - Jabón, preparados para limpieza, perfumes y preparados de tocador"/>
    <s v="DESENGRASANTE LIQUIDO "/>
    <n v="47131821"/>
    <s v="SELECCIÓN ABREVIADA SUBASTA INVERSA (NO DISPONIBLE)"/>
    <n v="3"/>
    <n v="7"/>
    <n v="10"/>
    <n v="22"/>
    <n v="324749.7"/>
    <s v="UNIDAD"/>
    <s v="NO SOLICITADAS"/>
  </r>
  <r>
    <x v="12"/>
    <s v="02-02-01-003-005"/>
    <s v="02-02-01-003-005-03"/>
    <s v="Materiales y suministros - Jabón, preparados para limpieza, perfumes y preparados de tocador"/>
    <s v="JABON DE MANOS LIQUIDO DESENGRASANTE"/>
    <n v="47131821"/>
    <s v="SELECCIÓN ABREVIADA SUBASTA INVERSA (NO DISPONIBLE)"/>
    <n v="3"/>
    <n v="7"/>
    <n v="10"/>
    <n v="15"/>
    <n v="433468.35"/>
    <s v="UNIDAD"/>
    <s v="NO SOLICITADAS"/>
  </r>
  <r>
    <x v="12"/>
    <s v="02-02-01-003-005"/>
    <s v="02-02-01-003-005-03"/>
    <s v="Materiales y suministros - Jabón, preparados para limpieza, perfumes y preparados de tocador"/>
    <s v="JABON FAST ORANGE "/>
    <n v="53131608"/>
    <s v="SELECCIÓN ABREVIADA SUBASTA INVERSA (NO DISPONIBLE)"/>
    <n v="3"/>
    <n v="7"/>
    <n v="10"/>
    <n v="80"/>
    <n v="4936072"/>
    <s v="UNIDAD"/>
    <s v="NO SOLICITADAS"/>
  </r>
  <r>
    <x v="12"/>
    <s v="02-02-01-003-005"/>
    <s v="02-02-01-003-005-03"/>
    <s v="Materiales y suministros - Jabón, preparados para limpieza, perfumes y preparados de tocador"/>
    <s v="LIMPIA CONTACTO SECO"/>
    <n v="47131825"/>
    <s v="SELECCIÓN ABREVIADA SUBASTA INVERSA (NO DISPONIBLE)"/>
    <n v="3"/>
    <n v="7"/>
    <n v="10"/>
    <n v="30"/>
    <n v="1405843.2000000002"/>
    <s v="UNIDAD"/>
    <s v="NO SOLICITADAS"/>
  </r>
  <r>
    <x v="12"/>
    <s v="02-02-01-003-005"/>
    <s v="02-02-01-003-005-03"/>
    <s v="Materiales y suministros - Jabón, preparados para limpieza, perfumes y preparados de tocador"/>
    <s v="SHAMPU PARA AERONAVES "/>
    <n v="53131628"/>
    <s v="SELECCIÓN ABREVIADA SUBASTA INVERSA (NO DISPONIBLE)"/>
    <n v="3"/>
    <n v="7"/>
    <n v="10"/>
    <n v="9"/>
    <n v="48009550.229999997"/>
    <s v="UNIDAD"/>
    <s v="NO SOLICITADAS"/>
  </r>
  <r>
    <x v="12"/>
    <s v="02-02-01-003-006"/>
    <s v="02-02-01-003-006-04"/>
    <s v="Materiales y suministros - Productos de empaque y envasado, de plástico"/>
    <s v="TARRO ATOMIZADOR"/>
    <n v="40141742"/>
    <s v="SELECCIÓN ABREVIADA SUBASTA INVERSA (NO DISPONIBLE)"/>
    <n v="3"/>
    <n v="7"/>
    <n v="10"/>
    <n v="40"/>
    <n v="133554.79999999999"/>
    <s v="UNIDAD"/>
    <s v="NO SOLICITADAS"/>
  </r>
  <r>
    <x v="12"/>
    <s v="02-02-01-003-007"/>
    <s v="02-02-01-003-007-01"/>
    <s v="Materiales y suministros - Vidrio y productos de vidrio"/>
    <s v="JARRA DE VIDRIO CLARO Y BRILLANTE"/>
    <n v="24112601"/>
    <s v="SELECCIÓN ABREVIADA SUBASTA INVERSA (NO DISPONIBLE)"/>
    <n v="3"/>
    <n v="7"/>
    <n v="10"/>
    <n v="11"/>
    <n v="61427.542000000001"/>
    <s v="UNIDAD"/>
    <s v="NO SOLICITADAS"/>
  </r>
  <r>
    <x v="12"/>
    <s v="02-02-01-003-007"/>
    <s v="02-02-01-003-007-09"/>
    <s v="Materiales y suministros - Otros productos minerales no metálicos n. C. P."/>
    <s v="ESPONJA SABRA"/>
    <n v="31191505"/>
    <s v="SELECCIÓN ABREVIADA SUBASTA INVERSA (NO DISPONIBLE)"/>
    <n v="3"/>
    <n v="7"/>
    <n v="10"/>
    <n v="1"/>
    <n v="124575.5"/>
    <s v="UNIDAD"/>
    <s v="NO SOLICITADAS"/>
  </r>
  <r>
    <x v="12"/>
    <s v="02-02-01-003-002"/>
    <s v="02-02-01-003-002-01"/>
    <s v="Materiales y suministros - Pasta de papel, papel y cartón"/>
    <s v="CAJAS DE CARTÓN CORRUGADO  CON CAPACIDAD DE 200 LIBRAS, DE 20 X 20 X 25”"/>
    <n v="24121503"/>
    <s v="SELECCIÓN ABREVIADA SUBASTA INVERSA (NO DISPONIBLE)"/>
    <n v="3"/>
    <n v="7"/>
    <n v="10"/>
    <n v="40"/>
    <n v="264906.8"/>
    <s v="UNIDAD"/>
    <s v="NO SOLICITADAS"/>
  </r>
  <r>
    <x v="12"/>
    <s v="02-02-01-003-002"/>
    <s v="02-02-01-003-002-01"/>
    <s v="Materiales y suministros - Pasta de papel, papel y cartón"/>
    <s v="CAJAS DE CARTÓN CORRUGADO . CON CAPACIDAD DE 200 LIBRAS, DE 20 X 20 X 20"/>
    <n v="24121503"/>
    <s v="SELECCIÓN ABREVIADA SUBASTA INVERSA (NO DISPONIBLE)"/>
    <n v="3"/>
    <n v="7"/>
    <n v="10"/>
    <n v="40"/>
    <n v="264906.8"/>
    <s v="UNIDAD"/>
    <s v="NO SOLICITADAS"/>
  </r>
  <r>
    <x v="12"/>
    <s v="02-02-01-003-002"/>
    <s v="02-02-01-003-002-01"/>
    <s v="Materiales y suministros - Pasta de papel, papel y cartón"/>
    <s v="CINTA DE ENMASCARAR  DE 1&quot;"/>
    <n v="31201503"/>
    <s v="SELECCIÓN ABREVIADA SUBASTA INVERSA (NO DISPONIBLE)"/>
    <n v="3"/>
    <n v="7"/>
    <n v="10"/>
    <n v="134"/>
    <n v="1366113.92"/>
    <s v="UNIDAD"/>
    <s v="NO SOLICITADAS"/>
  </r>
  <r>
    <x v="12"/>
    <s v="02-02-01-003-002"/>
    <s v="02-02-01-003-002-01"/>
    <s v="Materiales y suministros - Pasta de papel, papel y cartón"/>
    <s v="CINTA DE ENMASCARAR 1/2 PULGADA"/>
    <n v="31201503"/>
    <s v="SELECCIÓN ABREVIADA SUBASTA INVERSA (NO DISPONIBLE)"/>
    <n v="3"/>
    <n v="7"/>
    <n v="10"/>
    <n v="50"/>
    <n v="227488.50000000003"/>
    <s v="UNIDAD"/>
    <s v="NO SOLICITADAS"/>
  </r>
  <r>
    <x v="12"/>
    <s v="02-02-01-003-002"/>
    <s v="02-02-01-003-002-01"/>
    <s v="Materiales y suministros - Pasta de papel, papel y cartón"/>
    <s v="CINTA DE ENMASCARAR 233+ 24MM"/>
    <n v="31201503"/>
    <s v="SELECCIÓN ABREVIADA SUBASTA INVERSA (NO DISPONIBLE)"/>
    <n v="3"/>
    <n v="7"/>
    <n v="10"/>
    <n v="20"/>
    <n v="241035.2"/>
    <s v="UNIDAD"/>
    <s v="NO SOLICITADAS"/>
  </r>
  <r>
    <x v="12"/>
    <s v="02-02-01-003-002"/>
    <s v="02-02-01-003-002-01"/>
    <s v="Materiales y suministros - Pasta de papel, papel y cartón"/>
    <s v="CINTA ENMASCARAR 233+ 18MM X 55 MT"/>
    <n v="31201503"/>
    <s v="SELECCIÓN ABREVIADA SUBASTA INVERSA (NO DISPONIBLE)"/>
    <n v="3"/>
    <n v="7"/>
    <n v="10"/>
    <n v="20"/>
    <n v="125379"/>
    <s v="UNIDAD"/>
    <s v="NO SOLICITADAS"/>
  </r>
  <r>
    <x v="12"/>
    <s v="02-02-01-003-002"/>
    <s v="02-02-01-003-002-01"/>
    <s v="Materiales y suministros - Pasta de papel, papel y cartón"/>
    <s v="ETIQUETAS DE VINILO Material vinilo interior/exterior                                         "/>
    <n v="55121503"/>
    <s v="SELECCIÓN ABREVIADA SUBASTA INVERSA (NO DISPONIBLE)"/>
    <n v="3"/>
    <n v="7"/>
    <n v="10"/>
    <n v="1"/>
    <n v="298462.7"/>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363"/>
    <n v="12181601"/>
    <s v="SELECCIÓN ABREVIADA SUBASTA INVERSA (NO DISPONIBLE)"/>
    <n v="3"/>
    <n v="7"/>
    <n v="10"/>
    <n v="3"/>
    <n v="382517.31"/>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BOMBA DE VACIO EDWARS ULTRAGRADE 19"/>
    <n v="12181601"/>
    <s v="SELECCIÓN ABREVIADA SUBASTA INVERSA (NO DISPONIBLE)"/>
    <n v="3"/>
    <n v="7"/>
    <n v="10"/>
    <n v="2"/>
    <n v="689904.1"/>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PARA MAQUINA 68"/>
    <n v="12181601"/>
    <s v="SELECCIÓN ABREVIADA SUBASTA INVERSA (NO DISPONIBLE)"/>
    <n v="3"/>
    <n v="7"/>
    <n v="10"/>
    <n v="12"/>
    <n v="545989.07999999996"/>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ISO VG46 ULTRALUBE O ALTO SYNPAO 46"/>
    <n v="12181601"/>
    <s v="SELECCIÓN ABREVIADA SUBASTA INVERSA (NO DISPONIBLE)"/>
    <n v="3"/>
    <n v="7"/>
    <n v="10"/>
    <n v="15"/>
    <n v="676841.7"/>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
    <n v="12181601"/>
    <s v="SELECCIÓN ABREVIADA SUBASTA INVERSA (NO DISPONIBLE)"/>
    <n v="3"/>
    <n v="7"/>
    <n v="10"/>
    <n v="8"/>
    <n v="189274.64"/>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ES DIESEL 15W40"/>
    <n v="12181601"/>
    <s v="SELECCIÓN ABREVIADA SUBASTA INVERSA (NO DISPONIBLE)"/>
    <n v="3"/>
    <n v="7"/>
    <n v="10"/>
    <n v="80"/>
    <n v="1833195.2"/>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COMPRESOR KAESER S-460"/>
    <n v="12181601"/>
    <s v="SELECCIÓN ABREVIADA SUBASTA INVERSA (NO DISPONIBLE)"/>
    <n v="3"/>
    <n v="7"/>
    <n v="10"/>
    <n v="4"/>
    <n v="6494726.2800000003"/>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DISOLVENTE TINER"/>
    <n v="31211800"/>
    <s v="SELECCIÓN ABREVIADA SUBASTA INVERSA (NO DISPONIBLE)"/>
    <n v="3"/>
    <n v="7"/>
    <n v="10"/>
    <n v="10"/>
    <n v="141555"/>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AEROSHEEL NUMERO 5"/>
    <n v="15121902"/>
    <s v="SELECCIÓN ABREVIADA SUBASTA INVERSA (NO DISPONIBLE)"/>
    <n v="3"/>
    <n v="7"/>
    <n v="10"/>
    <n v="10"/>
    <n v="4734420.7"/>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FOMBLIN "/>
    <n v="15121902"/>
    <s v="SELECCIÓN ABREVIADA SUBASTA INVERSA (NO DISPONIBLE)"/>
    <n v="3"/>
    <n v="7"/>
    <n v="10"/>
    <n v="5"/>
    <n v="906595.70000000007"/>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PREMIUM"/>
    <n v="15121902"/>
    <s v="SELECCIÓN ABREVIADA SUBASTA INVERSA (NO DISPONIBLE)"/>
    <n v="3"/>
    <n v="7"/>
    <n v="10"/>
    <n v="2"/>
    <n v="95331.32"/>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ROYCO 43"/>
    <n v="15121902"/>
    <s v="SELECCIÓN ABREVIADA SUBASTA INVERSA (NO DISPONIBLE)"/>
    <n v="3"/>
    <n v="7"/>
    <n v="10"/>
    <n v="4"/>
    <n v="864390.08"/>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CAJA DE CAMBIOS"/>
    <n v="15121500"/>
    <s v="SELECCIÓN ABREVIADA SUBASTA INVERSA (NO DISPONIBLE)"/>
    <n v="3"/>
    <n v="7"/>
    <n v="10"/>
    <n v="8"/>
    <n v="233763.6"/>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ES ESTANDAR PARA PRUEBAS NDT DE ACEIT  D19-0 (Estandar de calibracion)"/>
    <n v="15121500"/>
    <s v="SELECCIÓN ABREVIADA SUBASTA INVERSA (NO DISPONIBLE)"/>
    <n v="3"/>
    <n v="7"/>
    <n v="10"/>
    <n v="2"/>
    <n v="206313.52"/>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ES ESTANDAR PARA PRUEBAS NDT DE ACEIT D12-05 (Estandar de calibracion)"/>
    <n v="15121500"/>
    <s v="SELECCIÓN ABREVIADA SUBASTA INVERSA (NO DISPONIBLE)"/>
    <n v="3"/>
    <n v="7"/>
    <n v="10"/>
    <n v="2"/>
    <n v="769848.02"/>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ES ESTANDAR PARA PRUEBAS NDT DE ACEIT D12-10 (Estandar de calibracion)"/>
    <n v="15121500"/>
    <s v="SELECCIÓN ABREVIADA SUBASTA INVERSA (NO DISPONIBLE)"/>
    <n v="3"/>
    <n v="7"/>
    <n v="10"/>
    <n v="2"/>
    <n v="837378.32"/>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ES ESTANDAR PARA PRUEBAS NDT DE ACEITD12-30 (Estandar de calibracion)"/>
    <n v="15121500"/>
    <s v="SELECCIÓN ABREVIADA SUBASTA INVERSA (NO DISPONIBLE)"/>
    <n v="3"/>
    <n v="7"/>
    <n v="10"/>
    <n v="1"/>
    <n v="452824.82"/>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ES ESTANDAR PARA PRUEBAS NDT DE ACEITE   D3-100 (Estandar de calibracion)"/>
    <n v="15121500"/>
    <s v="SELECCIÓN ABREVIADA SUBASTA INVERSA (NO DISPONIBLE)"/>
    <n v="3"/>
    <n v="7"/>
    <n v="10"/>
    <n v="2"/>
    <n v="675304.76"/>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ES ESTANDAR PARA PRUEBAS NDT DE ACEITE  75 base, 500ml (Estandar de calibracion)"/>
    <n v="15121500"/>
    <s v="SELECCIÓN ABREVIADA SUBASTA INVERSA (NO DISPONIBLE)"/>
    <n v="3"/>
    <n v="7"/>
    <n v="10"/>
    <n v="1"/>
    <n v="111418.75"/>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ES ESTANDAR PARA PRUEBAS NDT DE ACEITE  CS7 100ppm 200g (Estandar de calibracion)"/>
    <n v="15121500"/>
    <s v="SELECCIÓN ABREVIADA SUBASTA INVERSA (NO DISPONIBLE)"/>
    <n v="3"/>
    <n v="7"/>
    <n v="10"/>
    <n v="1"/>
    <n v="844131.41"/>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ES ESTANDAR PARA PRUEBAS NDT DE ACEITE  D12-100 (Estandar de calibracion)"/>
    <n v="15121500"/>
    <s v="SELECCIÓN ABREVIADA SUBASTA INVERSA (NO DISPONIBLE)"/>
    <n v="3"/>
    <n v="7"/>
    <n v="10"/>
    <n v="1"/>
    <n v="532267.68999999994"/>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ES ESTANDAR PARA PRUEBAS NDT DE ACEITE CS24 100ppm 200g (Estandar de calibracion)"/>
    <n v="15121500"/>
    <s v="SELECCIÓN ABREVIADA SUBASTA INVERSA (NO DISPONIBLE)"/>
    <n v="3"/>
    <n v="7"/>
    <n v="10"/>
    <n v="1"/>
    <n v="715823.31"/>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ES ESTANDAR PARA PRUEBAS NDT DE ACEITE SMA-900-200G (Estandar de calibracion)"/>
    <n v="15121500"/>
    <s v="SELECCIÓN ABREVIADA SUBASTA INVERSA (NO DISPONIBLE)"/>
    <n v="3"/>
    <n v="7"/>
    <n v="10"/>
    <n v="1"/>
    <n v="723008.11"/>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ACRÍLICO "/>
    <n v="31211800"/>
    <s v="SELECCIÓN ABREVIADA SUBASTA INVERSA (NO DISPONIBLE)"/>
    <n v="3"/>
    <n v="7"/>
    <n v="10"/>
    <n v="1"/>
    <n v="719338.53"/>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EXTRAFINO"/>
    <n v="31211800"/>
    <s v="SELECCIÓN ABREVIADA SUBASTA INVERSA (NO DISPONIBLE)"/>
    <n v="3"/>
    <n v="7"/>
    <n v="10"/>
    <n v="1"/>
    <n v="719338.53"/>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para Poliuretano"/>
    <n v="31211800"/>
    <s v="SELECCIÓN ABREVIADA SUBASTA INVERSA (NO DISPONIBLE)"/>
    <n v="3"/>
    <n v="7"/>
    <n v="10"/>
    <n v="10"/>
    <n v="141555"/>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n v="12191501"/>
    <s v="SELECCIÓN ABREVIADA SUBASTA INVERSA (NO DISPONIBLE)"/>
    <n v="3"/>
    <n v="7"/>
    <n v="10"/>
    <n v="2"/>
    <n v="1262265.1200000001"/>
    <s v="UNIDAD"/>
    <s v="NO SOLICITADAS"/>
  </r>
  <r>
    <x v="12"/>
    <s v="02-02-01-003-003"/>
    <s v="02-02-01-003-003-04"/>
    <s v="Materiales y suministros - Gas de petróleo y otros hidrocarburos gaseosos (excepto gas natural)"/>
    <s v="GAS PARA CAUTIN PRESENTACIÓN "/>
    <n v="15111505"/>
    <s v="SELECCIÓN ABREVIADA SUBASTA INVERSA (NO DISPONIBLE)"/>
    <n v="3"/>
    <n v="7"/>
    <n v="10"/>
    <n v="13"/>
    <n v="105155.83"/>
    <s v="UNIDAD"/>
    <s v="NO SOLICITADAS"/>
  </r>
  <r>
    <x v="12"/>
    <s v="02-02-01-003-004"/>
    <s v="02-02-01-003-004-01"/>
    <s v="Materiales y suministros - Químicos orgánicos básicos"/>
    <s v="ALCOHOL INDUSTRIAL AL 85%"/>
    <n v="12352104"/>
    <s v="SELECCIÓN ABREVIADA SUBASTA INVERSA (NO DISPONIBLE)"/>
    <n v="3"/>
    <n v="7"/>
    <n v="10"/>
    <n v="8"/>
    <n v="134568.56"/>
    <s v="UNIDAD"/>
    <s v="NO SOLICITADAS"/>
  </r>
  <r>
    <x v="12"/>
    <s v="02-02-01-003-004"/>
    <s v="02-02-01-003-004-02"/>
    <s v="Materiales y suministros - Productos químicos inorgánicos básicos n. C. P."/>
    <s v="AGUA PARA BATERIAS"/>
    <n v="41104213"/>
    <s v="SELECCIÓN ABREVIADA SUBASTA INVERSA (NO DISPONIBLE)"/>
    <n v="3"/>
    <n v="7"/>
    <n v="10"/>
    <n v="17"/>
    <n v="169254.72"/>
    <s v="UNIDAD"/>
    <s v="NO SOLICITADAS"/>
  </r>
  <r>
    <x v="12"/>
    <s v="02-02-01-003-004"/>
    <s v="02-02-01-003-004-07"/>
    <s v="Materiales y suministros - Plásticos en formas primarias"/>
    <s v="SILICONA EN AEROSOL X 16 ONZ"/>
    <n v="31201601"/>
    <s v="SELECCIÓN ABREVIADA SUBASTA INVERSA (NO DISPONIBLE)"/>
    <n v="3"/>
    <n v="7"/>
    <n v="10"/>
    <n v="29"/>
    <n v="226869.32"/>
    <s v="UNIDAD"/>
    <s v="NO SOLICITADAS"/>
  </r>
  <r>
    <x v="12"/>
    <s v="02-02-01-003-004"/>
    <s v="02-02-01-003-004-07"/>
    <s v="Materiales y suministros - Plásticos en formas primarias"/>
    <s v="SILICONA GRIS DE ALTA TEMPERATURA"/>
    <n v="31201601"/>
    <s v="SELECCIÓN ABREVIADA SUBASTA INVERSA (NO DISPONIBLE)"/>
    <n v="3"/>
    <n v="7"/>
    <n v="10"/>
    <n v="40"/>
    <n v="530588.39999999991"/>
    <s v="UNIDAD"/>
    <s v="NO SOLICITADAS"/>
  </r>
  <r>
    <x v="12"/>
    <s v="02-02-01-003-004"/>
    <s v="02-02-01-003-004-07"/>
    <s v="Materiales y suministros - Plásticos en formas primarias"/>
    <s v="SILICONA GRIS METAL"/>
    <n v="31201601"/>
    <s v="SELECCIÓN ABREVIADA SUBASTA INVERSA (NO DISPONIBLE)"/>
    <n v="3"/>
    <n v="7"/>
    <n v="10"/>
    <n v="12"/>
    <n v="288867.59999999998"/>
    <s v="UNIDAD"/>
    <s v="NO SOLICITADAS"/>
  </r>
  <r>
    <x v="12"/>
    <s v="02-02-01-003-004"/>
    <s v="02-02-01-003-004-07"/>
    <s v="Materiales y suministros - Plásticos en formas primarias"/>
    <s v="SILICONA MIL-A-46146B GROUP 1 TYPE 3"/>
    <n v="31201601"/>
    <s v="SELECCIÓN ABREVIADA SUBASTA INVERSA (NO DISPONIBLE)"/>
    <n v="3"/>
    <n v="7"/>
    <n v="10"/>
    <n v="10"/>
    <n v="1792777.7"/>
    <s v="UNIDAD"/>
    <s v="NO SOLICITADAS"/>
  </r>
  <r>
    <x v="12"/>
    <s v="02-02-01-003-004"/>
    <s v="02-02-01-003-004-07"/>
    <s v="Materiales y suministros - Plásticos en formas primarias"/>
    <s v="SILICONA NEGRA"/>
    <n v="31201601"/>
    <s v="SELECCIÓN ABREVIADA SUBASTA INVERSA (NO DISPONIBLE)"/>
    <n v="3"/>
    <n v="7"/>
    <n v="10"/>
    <n v="50"/>
    <n v="402759.5"/>
    <s v="UNIDAD"/>
    <s v="NO SOLICITADAS"/>
  </r>
  <r>
    <x v="12"/>
    <s v="02-02-01-003-004"/>
    <s v="02-02-01-003-004-07"/>
    <s v="Materiales y suministros - Plásticos en formas primarias"/>
    <s v="SILICONA ROJA"/>
    <n v="31201601"/>
    <s v="SELECCIÓN ABREVIADA SUBASTA INVERSA (NO DISPONIBLE)"/>
    <n v="3"/>
    <n v="7"/>
    <n v="10"/>
    <n v="25"/>
    <n v="176858.5"/>
    <s v="UNIDAD"/>
    <s v="NO SOLICITADAS"/>
  </r>
  <r>
    <x v="12"/>
    <s v="02-02-01-003-004"/>
    <s v="02-02-01-003-004-07"/>
    <s v="Materiales y suministros - Plásticos en formas primarias"/>
    <s v="SILICONA TRANSPARENTE 75 GRS"/>
    <n v="12161809"/>
    <s v="SELECCIÓN ABREVIADA SUBASTA INVERSA (NO DISPONIBLE)"/>
    <n v="3"/>
    <n v="7"/>
    <n v="10"/>
    <n v="40"/>
    <n v="306551.59999999998"/>
    <s v="UNIDAD"/>
    <s v="NO SOLICITADAS"/>
  </r>
  <r>
    <x v="12"/>
    <s v="02-02-01-003-005"/>
    <s v="02-02-01-003-005-01"/>
    <s v="Materiales y suministros - Pinturas y barnices y productos relacionados; colores para la pintura artística; tintas"/>
    <s v="AEROSOL AZUL"/>
    <n v="31211510"/>
    <s v="SELECCIÓN ABREVIADA SUBASTA INVERSA (NO DISPONIBLE)"/>
    <n v="3"/>
    <n v="7"/>
    <n v="10"/>
    <n v="2"/>
    <n v="10227.32"/>
    <s v="UNIDAD"/>
    <s v="NO SOLICITADAS"/>
  </r>
  <r>
    <x v="12"/>
    <s v="02-02-01-003-005"/>
    <s v="02-02-01-003-005-01"/>
    <s v="Materiales y suministros - Pinturas y barnices y productos relacionados; colores para la pintura artística; tintas"/>
    <s v="AEROSOL BASE GRIS"/>
    <n v="31211507"/>
    <s v="SELECCIÓN ABREVIADA SUBASTA INVERSA (NO DISPONIBLE)"/>
    <n v="3"/>
    <n v="7"/>
    <n v="10"/>
    <n v="4"/>
    <n v="20455.240000000002"/>
    <s v="UNIDAD"/>
    <s v="NO SOLICITADAS"/>
  </r>
  <r>
    <x v="12"/>
    <s v="02-02-01-003-005"/>
    <s v="02-02-01-003-005-01"/>
    <s v="Materiales y suministros - Pinturas y barnices y productos relacionados; colores para la pintura artística; tintas"/>
    <s v="AEROSOL GRIS MATE"/>
    <n v="31211507"/>
    <s v="SELECCIÓN ABREVIADA SUBASTA INVERSA (NO DISPONIBLE)"/>
    <n v="3"/>
    <n v="7"/>
    <n v="10"/>
    <n v="2"/>
    <n v="10227.32"/>
    <s v="UNIDAD"/>
    <s v="NO SOLICITADAS"/>
  </r>
  <r>
    <x v="12"/>
    <s v="02-02-01-003-005"/>
    <s v="02-02-01-003-005-01"/>
    <s v="Materiales y suministros - Pinturas y barnices y productos relacionados; colores para la pintura artística; tintas"/>
    <s v="AEROSOL NEGRO  BRILLANTE"/>
    <n v="31211507"/>
    <s v="SELECCIÓN ABREVIADA SUBASTA INVERSA (NO DISPONIBLE)"/>
    <n v="3"/>
    <n v="7"/>
    <n v="10"/>
    <n v="10"/>
    <n v="51137.200000000004"/>
    <s v="UNIDAD"/>
    <s v="NO SOLICITADAS"/>
  </r>
  <r>
    <x v="12"/>
    <s v="02-02-01-003-005"/>
    <s v="02-02-01-003-005-01"/>
    <s v="Materiales y suministros - Pinturas y barnices y productos relacionados; colores para la pintura artística; tintas"/>
    <s v="AEROSOL ROJO"/>
    <n v="31211507"/>
    <s v="SELECCIÓN ABREVIADA SUBASTA INVERSA (NO DISPONIBLE)"/>
    <n v="3"/>
    <n v="7"/>
    <n v="10"/>
    <n v="12"/>
    <n v="61365.120000000003"/>
    <s v="UNIDAD"/>
    <s v="NO SOLICITADAS"/>
  </r>
  <r>
    <x v="12"/>
    <s v="02-02-01-003-005"/>
    <s v="02-02-01-003-005-01"/>
    <s v="Materiales y suministros - Pinturas y barnices y productos relacionados; colores para la pintura artística; tintas"/>
    <s v="AEROSOL ROJO BRILLANTE"/>
    <n v="31211507"/>
    <s v="SELECCIÓN ABREVIADA SUBASTA INVERSA (NO DISPONIBLE)"/>
    <n v="3"/>
    <n v="7"/>
    <n v="10"/>
    <n v="1"/>
    <n v="5113.66"/>
    <s v="UNIDAD"/>
    <s v="NO SOLICITADAS"/>
  </r>
  <r>
    <x v="12"/>
    <s v="02-02-01-003-005"/>
    <s v="02-02-01-003-005-01"/>
    <s v="Materiales y suministros - Pinturas y barnices y productos relacionados; colores para la pintura artística; tintas"/>
    <s v="POLIURETANO AMARILLO"/>
    <n v="31211510"/>
    <s v="SELECCIÓN ABREVIADA SUBASTA INVERSA (NO DISPONIBLE)"/>
    <n v="3"/>
    <n v="7"/>
    <n v="10"/>
    <n v="4"/>
    <n v="1501902.88"/>
    <s v="UNIDAD"/>
    <s v="NO SOLICITADAS"/>
  </r>
  <r>
    <x v="12"/>
    <s v="02-02-01-003-005"/>
    <s v="02-02-01-003-005-01"/>
    <s v="Materiales y suministros - Pinturas y barnices y productos relacionados; colores para la pintura artística; tintas"/>
    <s v="POLIURETANO BLANCO"/>
    <n v="31211510"/>
    <s v="SELECCIÓN ABREVIADA SUBASTA INVERSA (NO DISPONIBLE)"/>
    <n v="3"/>
    <n v="7"/>
    <n v="10"/>
    <n v="6"/>
    <n v="2252853.7199999997"/>
    <s v="UNIDAD"/>
    <s v="NO SOLICITADAS"/>
  </r>
  <r>
    <x v="12"/>
    <s v="02-02-01-003-005"/>
    <s v="02-02-01-003-005-01"/>
    <s v="Materiales y suministros - Pinturas y barnices y productos relacionados; colores para la pintura artística; tintas"/>
    <s v="POLIURETANO COLOR GRIS CLARO  FS 16231"/>
    <n v="31211510"/>
    <s v="SELECCIÓN ABREVIADA SUBASTA INVERSA (NO DISPONIBLE)"/>
    <n v="3"/>
    <n v="7"/>
    <n v="10"/>
    <n v="7"/>
    <n v="8602983.6899999995"/>
    <s v="UNIDAD"/>
    <s v="NO SOLICITADAS"/>
  </r>
  <r>
    <x v="12"/>
    <s v="02-02-01-003-005"/>
    <s v="02-02-01-003-005-01"/>
    <s v="Materiales y suministros - Pinturas y barnices y productos relacionados; colores para la pintura artística; tintas"/>
    <s v="POLIURETANO COLOR GRIS fs16375"/>
    <n v="31211510"/>
    <s v="SELECCIÓN ABREVIADA SUBASTA INVERSA (NO DISPONIBLE)"/>
    <n v="3"/>
    <n v="7"/>
    <n v="10"/>
    <n v="7"/>
    <n v="8602983.6899999995"/>
    <s v="UNIDAD"/>
    <s v="NO SOLICITADAS"/>
  </r>
  <r>
    <x v="12"/>
    <s v="02-02-01-003-005"/>
    <s v="02-02-01-003-005-01"/>
    <s v="Materiales y suministros - Pinturas y barnices y productos relacionados; colores para la pintura artística; tintas"/>
    <s v="POLIURETANO COLOR GRIS OSCURO  FS 26118"/>
    <n v="31211510"/>
    <s v="SELECCIÓN ABREVIADA SUBASTA INVERSA (NO DISPONIBLE)"/>
    <n v="3"/>
    <n v="7"/>
    <n v="10"/>
    <n v="7"/>
    <n v="8602983.6899999995"/>
    <s v="UNIDAD"/>
    <s v="NO SOLICITADAS"/>
  </r>
  <r>
    <x v="12"/>
    <s v="02-02-01-003-005"/>
    <s v="02-02-01-003-005-01"/>
    <s v="Materiales y suministros - Pinturas y barnices y productos relacionados; colores para la pintura artística; tintas"/>
    <s v="POLIURETANO NEGRO BRILLANTE"/>
    <n v="31211510"/>
    <s v="SELECCIÓN ABREVIADA SUBASTA INVERSA (NO DISPONIBLE)"/>
    <n v="3"/>
    <n v="7"/>
    <n v="10"/>
    <n v="1"/>
    <n v="375475.41"/>
    <s v="UNIDAD"/>
    <s v="NO SOLICITADAS"/>
  </r>
  <r>
    <x v="12"/>
    <s v="02-02-01-003-005"/>
    <s v="02-02-01-003-005-01"/>
    <s v="Materiales y suministros - Pinturas y barnices y productos relacionados; colores para la pintura artística; tintas"/>
    <s v="POLIURETANO NEGRO MATE"/>
    <n v="31211510"/>
    <s v="SELECCIÓN ABREVIADA SUBASTA INVERSA (NO DISPONIBLE)"/>
    <n v="3"/>
    <n v="7"/>
    <n v="10"/>
    <n v="4"/>
    <n v="1501902.88"/>
    <s v="UNIDAD"/>
    <s v="NO SOLICITADAS"/>
  </r>
  <r>
    <x v="12"/>
    <s v="02-02-01-003-005"/>
    <s v="02-02-01-003-005-01"/>
    <s v="Materiales y suministros - Pinturas y barnices y productos relacionados; colores para la pintura artística; tintas"/>
    <s v="POLIURETANO ROJO"/>
    <n v="31211510"/>
    <s v="SELECCIÓN ABREVIADA SUBASTA INVERSA (NO DISPONIBLE)"/>
    <n v="3"/>
    <n v="7"/>
    <n v="10"/>
    <n v="4"/>
    <n v="1501902.88"/>
    <s v="UNIDAD"/>
    <s v="NO SOLICITADAS"/>
  </r>
  <r>
    <x v="12"/>
    <s v="02-02-01-003-005"/>
    <s v="02-02-01-003-005-03"/>
    <s v="Materiales y suministros - Jabón, preparados para limpieza, perfumes y preparados de tocador"/>
    <s v="TALCO INDUSTRIAL"/>
    <n v="11101518"/>
    <s v="SELECCIÓN ABREVIADA SUBASTA INVERSA (NO DISPONIBLE)"/>
    <n v="3"/>
    <n v="7"/>
    <n v="10"/>
    <n v="2"/>
    <n v="44031.360000000001"/>
    <s v="UNIDAD"/>
    <s v="NO SOLICITADAS"/>
  </r>
  <r>
    <x v="12"/>
    <s v="02-02-01-003-005"/>
    <s v="02-02-01-003-005-04"/>
    <s v="Materiales y suministros - Productos químicos n. C. P."/>
    <s v=" PEGANTE ESTRUCTURAL EA 934"/>
    <n v="31201601"/>
    <s v="SELECCIÓN ABREVIADA SUBASTA INVERSA (NO DISPONIBLE)"/>
    <n v="3"/>
    <n v="7"/>
    <n v="10"/>
    <n v="7"/>
    <n v="4561017.58"/>
    <s v="UNIDAD"/>
    <s v="NO SOLICITADAS"/>
  </r>
  <r>
    <x v="12"/>
    <s v="02-02-01-003-005"/>
    <s v="02-02-01-003-005-04"/>
    <s v="Materiales y suministros - Productos químicos n. C. P."/>
    <s v=" PEGANTE ESTRUCTURAL EA 960 F"/>
    <n v="31201601"/>
    <s v="SELECCIÓN ABREVIADA SUBASTA INVERSA (NO DISPONIBLE)"/>
    <n v="3"/>
    <n v="7"/>
    <n v="10"/>
    <n v="7"/>
    <n v="6557404.6299999999"/>
    <s v="UNIDAD"/>
    <s v="NO SOLICITADAS"/>
  </r>
  <r>
    <x v="12"/>
    <s v="02-02-01-003-005"/>
    <s v="02-02-01-003-005-04"/>
    <s v="Materiales y suministros - Productos químicos n. C. P."/>
    <s v="_x000a_BARNIZ POLIURETANO "/>
    <n v="31211705"/>
    <s v="SELECCIÓN ABREVIADA SUBASTA INVERSA (NO DISPONIBLE)"/>
    <n v="3"/>
    <n v="7"/>
    <n v="10"/>
    <n v="7"/>
    <n v="1569912.54"/>
    <s v="UNIDAD"/>
    <s v="NO SOLICITADAS"/>
  </r>
  <r>
    <x v="12"/>
    <s v="02-02-01-003-005"/>
    <s v="02-02-01-003-005-04"/>
    <s v="Materiales y suministros - Productos químicos n. C. P."/>
    <s v="ADHESIVO 1300 DE ALTO DESEMPEÑO"/>
    <n v="31201601"/>
    <s v="SELECCIÓN ABREVIADA SUBASTA INVERSA (NO DISPONIBLE)"/>
    <n v="3"/>
    <n v="7"/>
    <n v="10"/>
    <n v="5"/>
    <n v="892408.75"/>
    <s v="UNIDAD"/>
    <s v="NO SOLICITADAS"/>
  </r>
  <r>
    <x v="12"/>
    <s v="02-02-01-003-005"/>
    <s v="02-02-01-003-005-04"/>
    <s v="Materiales y suministros - Productos químicos n. C. P."/>
    <s v="ADHESIVO INSTANTANEO  460"/>
    <n v="31201601"/>
    <s v="SELECCIÓN ABREVIADA SUBASTA INVERSA (NO DISPONIBLE)"/>
    <n v="3"/>
    <n v="7"/>
    <n v="10"/>
    <n v="50"/>
    <n v="3764393"/>
    <s v="UNIDAD"/>
    <s v="NO SOLICITADAS"/>
  </r>
  <r>
    <x v="12"/>
    <s v="02-02-01-003-005"/>
    <s v="02-02-01-003-005-04"/>
    <s v="Materiales y suministros - Productos químicos n. C. P."/>
    <s v="AFLOJADOR PENETRANTE "/>
    <n v="15121806"/>
    <s v="SELECCIÓN ABREVIADA SUBASTA INVERSA (NO DISPONIBLE)"/>
    <n v="3"/>
    <n v="7"/>
    <n v="10"/>
    <n v="150"/>
    <n v="2698272"/>
    <s v="UNIDAD"/>
    <s v="NO SOLICITADAS"/>
  </r>
  <r>
    <x v="12"/>
    <s v="02-02-01-003-005"/>
    <s v="02-02-01-003-005-04"/>
    <s v="Materiales y suministros - Productos químicos n. C. P."/>
    <s v="COMPUESTO LUBRICANTE ALTA TEMPERATURA"/>
    <n v="15121520"/>
    <s v="SELECCIÓN ABREVIADA MENOR CUANTÍA"/>
    <n v="3"/>
    <n v="7"/>
    <n v="10"/>
    <n v="3"/>
    <n v="242674.08000000002"/>
    <s v="UNIDAD"/>
    <s v="NO SOLICITADAS"/>
  </r>
  <r>
    <x v="12"/>
    <s v="02-02-01-003-005"/>
    <s v="02-02-01-003-005-04"/>
    <s v="Materiales y suministros - Productos químicos n. C. P."/>
    <s v="ENDURECEDOR  X-20"/>
    <n v="12191602"/>
    <s v="SELECCIÓN ABREVIADA SUBASTA INVERSA (NO DISPONIBLE)"/>
    <n v="3"/>
    <n v="7"/>
    <n v="10"/>
    <n v="5"/>
    <n v="256639.1"/>
    <s v="UNIDAD"/>
    <s v="NO SOLICITADAS"/>
  </r>
  <r>
    <x v="12"/>
    <s v="02-02-01-003-005"/>
    <s v="02-02-01-003-005-04"/>
    <s v="Materiales y suministros - Productos químicos n. C. P."/>
    <s v="ENDURECEDOR 3090 X 1/4"/>
    <n v="12191602"/>
    <s v="SELECCIÓN ABREVIADA SUBASTA INVERSA (NO DISPONIBLE)"/>
    <n v="3"/>
    <n v="7"/>
    <n v="10"/>
    <n v="4"/>
    <n v="430153.72"/>
    <s v="UNIDAD"/>
    <s v="NO SOLICITADAS"/>
  </r>
  <r>
    <x v="12"/>
    <s v="02-02-01-003-005"/>
    <s v="02-02-01-003-005-04"/>
    <s v="Materiales y suministros - Productos químicos n. C. P."/>
    <s v="FIJADOR DE ROSCA 225"/>
    <n v="12352500"/>
    <s v="SELECCIÓN ABREVIADA SUBASTA INVERSA (NO DISPONIBLE)"/>
    <n v="3"/>
    <n v="7"/>
    <n v="10"/>
    <n v="10"/>
    <n v="1104231.5"/>
    <s v="UNIDAD"/>
    <s v="NO SOLICITADAS"/>
  </r>
  <r>
    <x v="12"/>
    <s v="02-02-01-003-005"/>
    <s v="02-02-01-003-005-04"/>
    <s v="Materiales y suministros - Productos químicos n. C. P."/>
    <s v="FIJADOR DE ROSCA 243"/>
    <n v="12352500"/>
    <s v="SELECCIÓN ABREVIADA SUBASTA INVERSA (NO DISPONIBLE)"/>
    <n v="3"/>
    <n v="7"/>
    <n v="10"/>
    <n v="10"/>
    <n v="616995.5"/>
    <s v="UNIDAD"/>
    <s v="NO SOLICITADAS"/>
  </r>
  <r>
    <x v="12"/>
    <s v="02-02-01-003-005"/>
    <s v="02-02-01-003-005-04"/>
    <s v="Materiales y suministros - Productos químicos n. C. P."/>
    <s v="FLUIDO DE DETECCION DE FUGAS X 300 ML"/>
    <n v="46171613"/>
    <s v="SELECCIÓN ABREVIADA SUBASTA INVERSA (NO DISPONIBLE)"/>
    <n v="3"/>
    <n v="7"/>
    <n v="10"/>
    <n v="20"/>
    <n v="757043.6"/>
    <s v="UNIDAD"/>
    <s v="NO SOLICITADAS"/>
  </r>
  <r>
    <x v="12"/>
    <s v="02-02-01-003-005"/>
    <s v="02-02-01-003-005-04"/>
    <s v="Materiales y suministros - Productos químicos n. C. P."/>
    <s v="FUNDENTE RESINOSO PARA SOLDADURA DE COMPONENTES ELECTRONICOS"/>
    <n v="23271802"/>
    <s v="SELECCIÓN ABREVIADA SUBASTA INVERSA (NO DISPONIBLE)"/>
    <n v="3"/>
    <n v="7"/>
    <n v="10"/>
    <n v="11"/>
    <n v="338753.69"/>
    <s v="UNIDAD"/>
    <s v="NO SOLICITADAS"/>
  </r>
  <r>
    <x v="12"/>
    <s v="02-02-01-003-005"/>
    <s v="02-02-01-003-005-04"/>
    <s v="Materiales y suministros - Productos químicos n. C. P."/>
    <s v="LIMPIADOR DE CONTACTOS  DIELECTRICO EN SPRAY DE 16 ONZAS"/>
    <n v="12163800"/>
    <s v="SELECCIÓN ABREVIADA SUBASTA INVERSA (NO DISPONIBLE)"/>
    <n v="3"/>
    <n v="7"/>
    <n v="10"/>
    <n v="150"/>
    <n v="2315979"/>
    <s v="UNIDAD"/>
    <s v="NO SOLICITADAS"/>
  </r>
  <r>
    <x v="12"/>
    <s v="02-02-01-003-005"/>
    <s v="02-02-01-003-005-04"/>
    <s v="Materiales y suministros - Productos químicos n. C. P."/>
    <s v="LIQUIDO DE FRENOS DTO4"/>
    <n v="15121509"/>
    <s v="SELECCIÓN ABREVIADA SUBASTA INVERSA (NO DISPONIBLE)"/>
    <n v="3"/>
    <n v="7"/>
    <n v="10"/>
    <n v="12"/>
    <n v="217544.76"/>
    <s v="UNIDAD"/>
    <s v="NO SOLICITADAS"/>
  </r>
  <r>
    <x v="12"/>
    <s v="02-02-01-003-005"/>
    <s v="02-02-01-003-005-04"/>
    <s v="Materiales y suministros - Productos químicos n. C. P."/>
    <s v="LIQUIDO REFRIGERANTE PARA MOTORES."/>
    <n v="24131513"/>
    <s v="SELECCIÓN ABREVIADA SUBASTA INVERSA (NO DISPONIBLE)"/>
    <n v="3"/>
    <n v="7"/>
    <n v="10"/>
    <n v="19"/>
    <n v="1953784.6300000001"/>
    <s v="UNIDAD"/>
    <s v="NO SOLICITADAS"/>
  </r>
  <r>
    <x v="12"/>
    <s v="02-02-01-003-005"/>
    <s v="02-02-01-003-005-04"/>
    <s v="Materiales y suministros - Productos químicos n. C. P."/>
    <s v="LUBRICANTE LIMPIADOR EN AEROSOL SPRAY DE 16 OZ."/>
    <n v="15121514"/>
    <s v="SELECCIÓN ABREVIADA SUBASTA INVERSA (NO DISPONIBLE)"/>
    <n v="3"/>
    <n v="7"/>
    <n v="10"/>
    <n v="100"/>
    <n v="1951750.9999999998"/>
    <s v="UNIDAD"/>
    <s v="NO SOLICITADAS"/>
  </r>
  <r>
    <x v="12"/>
    <s v="02-02-01-003-005"/>
    <s v="02-02-01-003-005-04"/>
    <s v="Materiales y suministros - Productos químicos n. C. P."/>
    <s v="LUBRICANTE PENETRANTE 556 EN AEROSOL SPRAY DE 16 OZ."/>
    <n v="15121514"/>
    <s v="SELECCIÓN ABREVIADA MENOR CUANTÍA"/>
    <n v="3"/>
    <n v="7"/>
    <n v="10"/>
    <n v="100"/>
    <n v="1696889"/>
    <s v="UNIDAD"/>
    <s v="NO SOLICITADAS"/>
  </r>
  <r>
    <x v="12"/>
    <s v="02-02-01-003-005"/>
    <s v="02-02-01-003-005-04"/>
    <s v="Materiales y suministros - Productos químicos n. C. P."/>
    <s v="LUBRICANTE TW-25B"/>
    <n v="15121520"/>
    <s v="SELECCIÓN ABREVIADA MENOR CUANTÍA"/>
    <n v="3"/>
    <n v="7"/>
    <n v="10"/>
    <n v="5"/>
    <n v="936179.05"/>
    <s v="UNIDAD"/>
    <s v="NO SOLICITADAS"/>
  </r>
  <r>
    <x v="12"/>
    <s v="02-02-01-003-005"/>
    <s v="02-02-01-003-005-04"/>
    <s v="Materiales y suministros - Productos químicos n. C. P."/>
    <s v="MICROBMONITOR 2"/>
    <n v="49241704"/>
    <s v="SELECCIÓN ABREVIADA SUBASTA INVERSA (NO DISPONIBLE)"/>
    <n v="3"/>
    <n v="7"/>
    <n v="10"/>
    <n v="3"/>
    <n v="4814596.1399999997"/>
    <s v="UNIDAD"/>
    <s v="NO SOLICITADAS"/>
  </r>
  <r>
    <x v="12"/>
    <s v="02-02-01-003-005"/>
    <s v="02-02-01-003-005-04"/>
    <s v="Materiales y suministros - Productos químicos n. C. P."/>
    <s v="PASTA PARA SOLDAR"/>
    <n v="23271802"/>
    <s v="SELECCIÓN ABREVIADA SUBASTA INVERSA (NO DISPONIBLE)"/>
    <n v="3"/>
    <n v="7"/>
    <n v="10"/>
    <n v="5"/>
    <n v="44616.800000000003"/>
    <s v="UNIDAD"/>
    <s v="NO SOLICITADAS"/>
  </r>
  <r>
    <x v="12"/>
    <s v="02-02-01-003-005"/>
    <s v="02-02-01-003-005-04"/>
    <s v="Materiales y suministros - Productos químicos n. C. P."/>
    <s v="PEGANTE INSTANTANEO"/>
    <n v="31201601"/>
    <s v="SELECCIÓN ABREVIADA SUBASTA INVERSA (NO DISPONIBLE)"/>
    <n v="3"/>
    <n v="7"/>
    <n v="10"/>
    <n v="30"/>
    <n v="1457263.8"/>
    <s v="UNIDAD"/>
    <s v="NO SOLICITADAS"/>
  </r>
  <r>
    <x v="12"/>
    <s v="02-02-01-003-005"/>
    <s v="02-02-01-003-005-04"/>
    <s v="Materiales y suministros - Productos químicos n. C. P."/>
    <s v="PEGANTE Pl-285 "/>
    <n v="31201601"/>
    <s v="SELECCIÓN ABREVIADA SUBASTA INVERSA (NO DISPONIBLE)"/>
    <n v="3"/>
    <n v="7"/>
    <n v="10"/>
    <n v="4"/>
    <n v="78476.320000000007"/>
    <s v="UNIDAD"/>
    <s v="NO SOLICITADAS"/>
  </r>
  <r>
    <x v="12"/>
    <s v="02-02-01-003-005"/>
    <s v="02-02-01-003-005-04"/>
    <s v="Materiales y suministros - Productos químicos n. C. P."/>
    <s v="PRIMER EPOXICO"/>
    <n v="31211510"/>
    <s v="SELECCIÓN ABREVIADA SUBASTA INVERSA (NO DISPONIBLE)"/>
    <n v="3"/>
    <n v="7"/>
    <n v="10"/>
    <n v="12"/>
    <n v="4502397.12"/>
    <s v="UNIDAD"/>
    <s v="NO SOLICITADAS"/>
  </r>
  <r>
    <x v="12"/>
    <s v="02-02-01-003-005"/>
    <s v="02-02-01-003-005-04"/>
    <s v="Materiales y suministros - Productos químicos n. C. P."/>
    <s v="REMOVEDOR DE PINTURAS"/>
    <n v="31211801"/>
    <s v="SELECCIÓN ABREVIADA SUBASTA INVERSA (NO DISPONIBLE)"/>
    <n v="3"/>
    <n v="7"/>
    <n v="10"/>
    <n v="1"/>
    <n v="328684.94"/>
    <s v="UNIDAD"/>
    <s v="NO SOLICITADAS"/>
  </r>
  <r>
    <x v="12"/>
    <s v="02-02-01-003-005"/>
    <s v="02-02-01-003-005-04"/>
    <s v="Materiales y suministros - Productos químicos n. C. P."/>
    <s v="SELLANTE  Mil-PRF-81733"/>
    <n v="31211704"/>
    <s v="SELECCIÓN ABREVIADA SUBASTA INVERSA (NO DISPONIBLE)"/>
    <n v="3"/>
    <n v="7"/>
    <n v="10"/>
    <n v="5"/>
    <n v="2216459.9500000002"/>
    <s v="UNIDAD"/>
    <s v="NO SOLICITADAS"/>
  </r>
  <r>
    <x v="12"/>
    <s v="02-02-01-003-005"/>
    <s v="02-02-01-003-005-04"/>
    <s v="Materiales y suministros - Productos químicos n. C. P."/>
    <s v="SELLANTE AERONAUTICO PR 1440 B 1/2"/>
    <n v="31211704"/>
    <s v="SELECCIÓN ABREVIADA SUBASTA INVERSA (NO DISPONIBLE)"/>
    <n v="3"/>
    <n v="7"/>
    <n v="10"/>
    <n v="15"/>
    <n v="9035242.3499999996"/>
    <s v="UNIDAD"/>
    <s v="NO SOLICITADAS"/>
  </r>
  <r>
    <x v="12"/>
    <s v="02-02-01-003-005"/>
    <s v="02-02-01-003-005-04"/>
    <s v="Materiales y suministros - Productos químicos n. C. P."/>
    <s v="SELLANTE DE ROSCAS  222MS"/>
    <n v="31211704"/>
    <s v="SELECCIÓN ABREVIADA SUBASTA INVERSA (NO DISPONIBLE)"/>
    <n v="3"/>
    <n v="7"/>
    <n v="10"/>
    <n v="10"/>
    <n v="718861"/>
    <s v="UNIDAD"/>
    <s v="NO SOLICITADAS"/>
  </r>
  <r>
    <x v="12"/>
    <s v="02-02-01-003-005"/>
    <s v="02-02-01-003-005-04"/>
    <s v="Materiales y suministros - Productos químicos n. C. P."/>
    <s v="SELLANTE ESTRUCTURAL 6398"/>
    <n v="31211704"/>
    <s v="SELECCIÓN ABREVIADA SUBASTA INVERSA (NO DISPONIBLE)"/>
    <n v="3"/>
    <n v="7"/>
    <n v="10"/>
    <n v="5"/>
    <n v="1756636.6500000001"/>
    <s v="UNIDAD"/>
    <s v="NO SOLICITADAS"/>
  </r>
  <r>
    <x v="12"/>
    <s v="02-02-01-003-005"/>
    <s v="02-02-01-003-005-04"/>
    <s v="Materiales y suministros - Productos químicos n. C. P."/>
    <s v="SELLANTE ESTRUCTURAL PR 2001 B1/2"/>
    <n v="31211704"/>
    <s v="SELECCIÓN ABREVIADA SUBASTA INVERSA (NO DISPONIBLE)"/>
    <n v="3"/>
    <n v="7"/>
    <n v="10"/>
    <n v="15"/>
    <n v="6959519.0999999996"/>
    <s v="UNIDAD"/>
    <s v="NO SOLICITADAS"/>
  </r>
  <r>
    <x v="12"/>
    <s v="02-02-01-003-005"/>
    <s v="02-02-01-003-005-04"/>
    <s v="Materiales y suministros - Productos químicos n. C. P."/>
    <s v="SELLANTE ESTRUCTURAL PR1425 B2"/>
    <n v="31211704"/>
    <s v="SELECCIÓN ABREVIADA SUBASTA INVERSA (NO DISPONIBLE)"/>
    <n v="3"/>
    <n v="7"/>
    <n v="10"/>
    <n v="15"/>
    <n v="7247815.2000000002"/>
    <s v="UNIDAD"/>
    <s v="NO SOLICITADAS"/>
  </r>
  <r>
    <x v="12"/>
    <s v="02-02-01-003-005"/>
    <s v="02-02-01-003-005-04"/>
    <s v="Materiales y suministros - Productos químicos n. C. P."/>
    <s v="SELLANTE ESTRUCTURAL PR-1435"/>
    <n v="31211704"/>
    <s v="SELECCIÓN ABREVIADA SUBASTA INVERSA (NO DISPONIBLE)"/>
    <n v="3"/>
    <n v="7"/>
    <n v="10"/>
    <n v="15"/>
    <n v="6903311.0999999996"/>
    <s v="UNIDAD"/>
    <s v="NO SOLICITADAS"/>
  </r>
  <r>
    <x v="12"/>
    <s v="02-02-01-003-005"/>
    <s v="02-02-01-003-005-04"/>
    <s v="Materiales y suministros - Productos químicos n. C. P."/>
    <s v="SELLANTE ESTRUCTURAL PR1440 A 1/2"/>
    <n v="31211704"/>
    <s v="SELECCIÓN ABREVIADA SUBASTA INVERSA (NO DISPONIBLE)"/>
    <n v="3"/>
    <n v="7"/>
    <n v="10"/>
    <n v="15"/>
    <n v="6671217.75"/>
    <s v="UNIDAD"/>
    <s v="NO SOLICITADAS"/>
  </r>
  <r>
    <x v="12"/>
    <s v="02-02-01-003-005"/>
    <s v="02-02-01-003-005-04"/>
    <s v="Materiales y suministros - Productos químicos n. C. P."/>
    <s v="SELLANTE ESTRUCTURAL PR1440 A-2"/>
    <n v="31211704"/>
    <s v="SELECCIÓN ABREVIADA SUBASTA INVERSA (NO DISPONIBLE)"/>
    <n v="3"/>
    <n v="7"/>
    <n v="10"/>
    <n v="15"/>
    <n v="7305471.4500000002"/>
    <s v="UNIDAD"/>
    <s v="NO SOLICITADAS"/>
  </r>
  <r>
    <x v="12"/>
    <s v="02-02-01-003-005"/>
    <s v="02-02-01-003-005-04"/>
    <s v="Materiales y suministros - Productos químicos n. C. P."/>
    <s v="SELLANTE ESTRUCTURAL PR1440 B 1/2"/>
    <n v="31211704"/>
    <s v="SELECCIÓN ABREVIADA SUBASTA INVERSA (NO DISPONIBLE)"/>
    <n v="3"/>
    <n v="7"/>
    <n v="10"/>
    <n v="15"/>
    <n v="6440588.8500000006"/>
    <s v="UNIDAD"/>
    <s v="NO SOLICITADAS"/>
  </r>
  <r>
    <x v="12"/>
    <s v="02-02-01-003-005"/>
    <s v="02-02-01-003-005-04"/>
    <s v="Materiales y suministros - Productos químicos n. C. P."/>
    <s v="SELLANTE ESTRUCTURAL PR1440 B-2"/>
    <n v="31211704"/>
    <s v="SELECCIÓN ABREVIADA SUBASTA INVERSA (NO DISPONIBLE)"/>
    <n v="3"/>
    <n v="7"/>
    <n v="10"/>
    <n v="15"/>
    <n v="6844202.25"/>
    <s v="UNIDAD"/>
    <s v="NO SOLICITADAS"/>
  </r>
  <r>
    <x v="12"/>
    <s v="02-02-01-003-005"/>
    <s v="02-02-01-003-005-04"/>
    <s v="Materiales y suministros - Productos químicos n. C. P."/>
    <s v="SELLANTE ESTRUCTURAL PR1750 A 1/2"/>
    <n v="31211704"/>
    <s v="SELECCIÓN ABREVIADA SUBASTA INVERSA (NO DISPONIBLE)"/>
    <n v="3"/>
    <n v="7"/>
    <n v="10"/>
    <n v="15"/>
    <n v="6267604.7999999998"/>
    <s v="UNIDAD"/>
    <s v="NO SOLICITADAS"/>
  </r>
  <r>
    <x v="12"/>
    <s v="02-02-01-003-005"/>
    <s v="02-02-01-003-005-04"/>
    <s v="Materiales y suministros - Productos químicos n. C. P."/>
    <s v="SELLANTE ESTRUCTURAL PR1750 A-2"/>
    <n v="31211704"/>
    <s v="SELECCIÓN ABREVIADA SUBASTA INVERSA (NO DISPONIBLE)"/>
    <n v="3"/>
    <n v="7"/>
    <n v="10"/>
    <n v="15"/>
    <n v="6152287.3499999996"/>
    <s v="UNIDAD"/>
    <s v="NO SOLICITADAS"/>
  </r>
  <r>
    <x v="12"/>
    <s v="02-02-01-003-005"/>
    <s v="02-02-01-003-005-04"/>
    <s v="Materiales y suministros - Productos químicos n. C. P."/>
    <s v="SELLANTE ESTRUCTURAL PR1750 B 1/2"/>
    <n v="31211704"/>
    <s v="SELECCIÓN ABREVIADA SUBASTA INVERSA (NO DISPONIBLE)"/>
    <n v="3"/>
    <n v="7"/>
    <n v="10"/>
    <n v="15"/>
    <n v="6152287.3499999996"/>
    <s v="UNIDAD"/>
    <s v="NO SOLICITADAS"/>
  </r>
  <r>
    <x v="12"/>
    <s v="02-02-01-003-005"/>
    <s v="02-02-01-003-005-04"/>
    <s v="Materiales y suministros - Productos químicos n. C. P."/>
    <s v="SELLANTE ESTRUCTURAL PR1750 B-2"/>
    <n v="31211704"/>
    <s v="SELECCIÓN ABREVIADA SUBASTA INVERSA (NO DISPONIBLE)"/>
    <n v="3"/>
    <n v="7"/>
    <n v="10"/>
    <n v="15"/>
    <n v="5979308.7000000002"/>
    <s v="UNIDAD"/>
    <s v="NO SOLICITADAS"/>
  </r>
  <r>
    <x v="12"/>
    <s v="02-02-01-003-005"/>
    <s v="02-02-01-003-005-04"/>
    <s v="Materiales y suministros - Productos químicos n. C. P."/>
    <s v="SELLANTE PARA PUERTAS DE ACCESO  PR 1428 B 2 "/>
    <n v="31211704"/>
    <s v="SELECCIÓN ABREVIADA SUBASTA INVERSA (NO DISPONIBLE)"/>
    <n v="3"/>
    <n v="7"/>
    <n v="10"/>
    <n v="5"/>
    <n v="2917406.5500000003"/>
    <s v="UNIDAD"/>
    <s v="NO SOLICITADAS"/>
  </r>
  <r>
    <x v="12"/>
    <s v="02-02-01-003-005"/>
    <s v="02-02-01-003-005-04"/>
    <s v="Materiales y suministros - Productos químicos n. C. P."/>
    <s v="SELLANTE PR 1005L "/>
    <n v="31211704"/>
    <s v="SELECCIÓN ABREVIADA SUBASTA INVERSA (NO DISPONIBLE)"/>
    <n v="3"/>
    <n v="7"/>
    <n v="10"/>
    <n v="10"/>
    <n v="4432920.5"/>
    <s v="UNIDAD"/>
    <s v="NO SOLICITADAS"/>
  </r>
  <r>
    <x v="12"/>
    <s v="02-02-01-003-005"/>
    <s v="02-02-01-003-005-04"/>
    <s v="Materiales y suministros - Productos químicos n. C. P."/>
    <s v="SUPERBONDER"/>
    <n v="31201601"/>
    <s v="SELECCIÓN ABREVIADA SUBASTA INVERSA (NO DISPONIBLE)"/>
    <n v="3"/>
    <n v="7"/>
    <n v="10"/>
    <n v="10"/>
    <n v="142972"/>
    <s v="UNIDAD"/>
    <s v="NO SOLICITADAS"/>
  </r>
  <r>
    <x v="12"/>
    <s v="02-02-01-003-005"/>
    <s v="02-02-01-003-005-04"/>
    <s v="Materiales y suministros - Productos químicos n. C. P."/>
    <s v="TORQUE SEAL"/>
    <n v="31211703"/>
    <s v="SELECCIÓN ABREVIADA SUBASTA INVERSA (NO DISPONIBLE)"/>
    <n v="3"/>
    <n v="7"/>
    <n v="10"/>
    <n v="5"/>
    <n v="92925.55"/>
    <s v="UNIDAD"/>
    <s v="NO SOLICITADAS"/>
  </r>
  <r>
    <x v="12"/>
    <s v="02-02-01-003-006"/>
    <s v="02-02-01-003-006-02"/>
    <s v="Materiales y suministros - Otros productos de caucho"/>
    <s v="GUANTES DE NITRILO"/>
    <n v="42132200"/>
    <s v="SELECCIÓN ABREVIADA SUBASTA INVERSA (NO DISPONIBLE)"/>
    <n v="3"/>
    <n v="7"/>
    <n v="10"/>
    <n v="20"/>
    <n v="697738.8"/>
    <s v="UNIDAD"/>
    <s v="NO SOLICITADAS"/>
  </r>
  <r>
    <x v="12"/>
    <s v="02-02-01-003-006"/>
    <s v="02-02-01-003-006-03"/>
    <s v="Materiales y suministros - Semimanufacturas de plástico"/>
    <s v="ESPATULA MEZCLA PINTURA"/>
    <n v="48101617"/>
    <s v="SELECCIÓN ABREVIADA SUBASTA INVERSA (NO DISPONIBLE)"/>
    <n v="3"/>
    <n v="7"/>
    <n v="10"/>
    <n v="3"/>
    <n v="9324.69"/>
    <s v="UNIDAD"/>
    <s v="NO SOLICITADAS"/>
  </r>
  <r>
    <x v="12"/>
    <s v="02-02-01-003-006"/>
    <s v="02-02-01-003-006-03"/>
    <s v="Materiales y suministros - Semimanufacturas de plástico"/>
    <s v="ESPATULA MEZCLA PINTURA  PARA TARROS DE 1 /4"/>
    <n v="48101617"/>
    <s v="SELECCIÓN ABREVIADA SUBASTA INVERSA (NO DISPONIBLE)"/>
    <n v="3"/>
    <n v="7"/>
    <n v="10"/>
    <n v="3"/>
    <n v="9324.69"/>
    <s v="UNIDAD"/>
    <s v="NO SOLICITADAS"/>
  </r>
  <r>
    <x v="12"/>
    <s v="02-02-01-003-006"/>
    <s v="02-02-01-003-006-03"/>
    <s v="Materiales y suministros - Semimanufacturas de plástico"/>
    <s v="LAMINA ACRILICA TRANSPARENTE 3mm"/>
    <n v="60121602"/>
    <s v="SELECCIÓN ABREVIADA SUBASTA INVERSA (NO DISPONIBLE)"/>
    <n v="3"/>
    <n v="7"/>
    <n v="10"/>
    <n v="4"/>
    <n v="2098299.6"/>
    <s v="UNIDAD"/>
    <s v="NO SOLICITADAS"/>
  </r>
  <r>
    <x v="12"/>
    <s v="02-02-01-003-006"/>
    <s v="02-02-01-003-006-03"/>
    <s v="Materiales y suministros - Semimanufacturas de plástico"/>
    <s v="LAMINA ACRILICA TRANSPARENTE 6mm"/>
    <n v="60121602"/>
    <s v="SELECCIÓN ABREVIADA SUBASTA INVERSA (NO DISPONIBLE)"/>
    <n v="3"/>
    <n v="7"/>
    <n v="10"/>
    <n v="4"/>
    <n v="1352316.48"/>
    <s v="UNIDAD"/>
    <s v="NO SOLICITADAS"/>
  </r>
  <r>
    <x v="12"/>
    <s v="02-02-01-003-006"/>
    <s v="02-02-01-003-006-03"/>
    <s v="Materiales y suministros - Semimanufacturas de plástico"/>
    <s v="PIPETAS DE TRANSFERENCIA"/>
    <n v="41121500"/>
    <s v="SELECCIÓN ABREVIADA SUBASTA INVERSA (NO DISPONIBLE)"/>
    <n v="3"/>
    <n v="7"/>
    <n v="10"/>
    <n v="1"/>
    <n v="579092.53"/>
    <s v="UNIDAD"/>
    <s v="NO SOLICITADAS"/>
  </r>
  <r>
    <x v="12"/>
    <s v="02-02-01-003-006"/>
    <s v="02-02-01-003-006-03"/>
    <s v="Materiales y suministros - Semimanufacturas de plástico"/>
    <s v="PLASTICO DE BURBUJA"/>
    <n v="31261601"/>
    <s v="SELECCIÓN ABREVIADA SUBASTA INVERSA (NO DISPONIBLE)"/>
    <n v="3"/>
    <n v="7"/>
    <n v="10"/>
    <n v="10"/>
    <n v="426168.8"/>
    <s v="UNIDAD"/>
    <s v="NO SOLICITADAS"/>
  </r>
  <r>
    <x v="12"/>
    <s v="02-02-01-003-006"/>
    <s v="02-02-01-003-006-03"/>
    <s v="Materiales y suministros - Semimanufacturas de plástico"/>
    <s v="POLIETILENO STRETCH "/>
    <n v="31261601"/>
    <s v="SELECCIÓN ABREVIADA SUBASTA INVERSA (NO DISPONIBLE)"/>
    <n v="3"/>
    <n v="7"/>
    <n v="10"/>
    <n v="10"/>
    <n v="402103.1"/>
    <s v="UNIDAD"/>
    <s v="NO SOLICITADAS"/>
  </r>
  <r>
    <x v="12"/>
    <s v="02-02-01-003-006"/>
    <s v="02-02-01-003-006-03"/>
    <s v="Materiales y suministros - Semimanufacturas de plástico"/>
    <s v="POLIETILENO STRETCH "/>
    <n v="31261601"/>
    <s v="SELECCIÓN ABREVIADA SUBASTA INVERSA (NO DISPONIBLE)"/>
    <n v="3"/>
    <n v="7"/>
    <n v="10"/>
    <n v="10"/>
    <n v="415427.2"/>
    <s v="UNIDAD"/>
    <s v="NO SOLICITADAS"/>
  </r>
  <r>
    <x v="12"/>
    <s v="02-02-01-003-006"/>
    <s v="02-02-01-003-006-03"/>
    <s v="Materiales y suministros - Semimanufacturas de plástico"/>
    <s v="POLIETILENO STRETCH "/>
    <n v="31261601"/>
    <s v="SELECCIÓN ABREVIADA SUBASTA INVERSA (NO DISPONIBLE)"/>
    <n v="3"/>
    <n v="7"/>
    <n v="10"/>
    <n v="10"/>
    <n v="416467.9"/>
    <s v="UNIDAD"/>
    <s v="NO SOLICITADAS"/>
  </r>
  <r>
    <x v="12"/>
    <s v="02-02-01-003-006"/>
    <s v="02-02-01-003-006-03"/>
    <s v="Materiales y suministros - Semimanufacturas de plástico"/>
    <s v="POLIETILENO STRETCH "/>
    <n v="31261601"/>
    <s v="SELECCIÓN ABREVIADA SUBASTA INVERSA (NO DISPONIBLE)"/>
    <n v="3"/>
    <n v="7"/>
    <n v="10"/>
    <n v="10"/>
    <n v="402103.1"/>
    <s v="UNIDAD"/>
    <s v="NO SOLICITADAS"/>
  </r>
  <r>
    <x v="12"/>
    <s v="02-02-01-003-006"/>
    <s v="02-02-01-003-006-04"/>
    <s v="Materiales y suministros - Productos de empaque y envasado, de plástico"/>
    <s v="PORTA MUESTRAS"/>
    <n v="41104017"/>
    <s v="SELECCIÓN ABREVIADA SUBASTA INVERSA (NO DISPONIBLE)"/>
    <n v="3"/>
    <n v="7"/>
    <n v="10"/>
    <n v="1"/>
    <n v="295891.46000000002"/>
    <s v="UNIDAD"/>
    <s v="NO SOLICITADAS"/>
  </r>
  <r>
    <x v="12"/>
    <s v="02-02-01-003-006"/>
    <s v="02-02-01-003-006-04"/>
    <s v="Materiales y suministros - Productos de empaque y envasado, de plástico"/>
    <s v="PORTA MUESTRAS CON SELPAS"/>
    <n v="41104017"/>
    <s v="SELECCIÓN ABREVIADA SUBASTA INVERSA (NO DISPONIBLE)"/>
    <n v="3"/>
    <n v="7"/>
    <n v="10"/>
    <n v="5"/>
    <n v="2144675.7999999998"/>
    <s v="UNIDAD"/>
    <s v="NO SOLICITADAS"/>
  </r>
  <r>
    <x v="12"/>
    <s v="02-02-01-003-006"/>
    <s v="02-02-01-003-006-09"/>
    <s v="Materiales y suministros - Otros productos plásticos"/>
    <s v="BRIDAS AMARRE  10 CM/2,5 MM"/>
    <n v="10141601"/>
    <s v="SELECCIÓN ABREVIADA SUBASTA INVERSA (NO DISPONIBLE)"/>
    <n v="3"/>
    <n v="7"/>
    <n v="10"/>
    <n v="2"/>
    <n v="3939.7"/>
    <s v="UNIDAD"/>
    <s v="NO SOLICITADAS"/>
  </r>
  <r>
    <x v="12"/>
    <s v="02-02-01-003-006"/>
    <s v="02-02-01-003-006-09"/>
    <s v="Materiales y suministros - Otros productos plásticos"/>
    <s v="BRIDAS AMARRE 15 CM/3.2MM"/>
    <n v="10141601"/>
    <s v="SELECCIÓN ABREVIADA SUBASTA INVERSA (NO DISPONIBLE)"/>
    <n v="3"/>
    <n v="7"/>
    <n v="10"/>
    <n v="2"/>
    <n v="4137.4799999999996"/>
    <s v="UNIDAD"/>
    <s v="NO SOLICITADAS"/>
  </r>
  <r>
    <x v="12"/>
    <s v="02-02-01-003-006"/>
    <s v="02-02-01-003-006-09"/>
    <s v="Materiales y suministros - Otros productos plásticos"/>
    <s v="BRIDAS DE NYLON BLANCA RU MS-3367 CV-080 "/>
    <n v="10141601"/>
    <s v="SELECCIÓN ABREVIADA SUBASTA INVERSA (NO DISPONIBLE)"/>
    <n v="3"/>
    <n v="7"/>
    <n v="10"/>
    <n v="1"/>
    <n v="3870.36"/>
    <s v="UNIDAD"/>
    <s v="NO SOLICITADAS"/>
  </r>
  <r>
    <x v="12"/>
    <s v="02-02-01-003-006"/>
    <s v="02-02-01-003-006-09"/>
    <s v="Materiales y suministros - Otros productos plásticos"/>
    <s v="BRIDAS DE NYLON BLANCA RU MS-3367 CV-120S"/>
    <n v="10141601"/>
    <s v="SELECCIÓN ABREVIADA SUBASTA INVERSA (NO DISPONIBLE)"/>
    <n v="3"/>
    <n v="7"/>
    <n v="10"/>
    <n v="1"/>
    <n v="3870.36"/>
    <s v="UNIDAD"/>
    <s v="NO SOLICITADAS"/>
  </r>
  <r>
    <x v="12"/>
    <s v="02-02-01-003-006"/>
    <s v="02-02-01-003-006-09"/>
    <s v="Materiales y suministros - Otros productos plásticos"/>
    <s v="BRIDAS DE NYLON BLANCA RU MS-3367 CV-120S"/>
    <n v="10141601"/>
    <s v="SELECCIÓN ABREVIADA SUBASTA INVERSA (NO DISPONIBLE)"/>
    <n v="3"/>
    <n v="7"/>
    <n v="10"/>
    <n v="1"/>
    <n v="3870.36"/>
    <s v="UNIDAD"/>
    <s v="NO SOLICITADAS"/>
  </r>
  <r>
    <x v="12"/>
    <s v="02-02-01-003-006"/>
    <s v="02-02-01-003-006-09"/>
    <s v="Materiales y suministros - Otros productos plásticos"/>
    <s v="BRIDAS DE NYLON BLANCA RU MS-3367 CV-200M"/>
    <n v="10141601"/>
    <s v="SELECCIÓN ABREVIADA SUBASTA INVERSA (NO DISPONIBLE)"/>
    <n v="3"/>
    <n v="7"/>
    <n v="10"/>
    <n v="1"/>
    <n v="3870.36"/>
    <s v="UNIDAD"/>
    <s v="NO SOLICITADAS"/>
  </r>
  <r>
    <x v="12"/>
    <s v="02-02-01-003-006"/>
    <s v="02-02-01-003-006-09"/>
    <s v="Materiales y suministros - Otros productos plásticos"/>
    <s v="BRIDAS DE NYLON BLANCA RU MS-3367 CV-400S"/>
    <n v="10141601"/>
    <s v="SELECCIÓN ABREVIADA SUBASTA INVERSA (NO DISPONIBLE)"/>
    <n v="3"/>
    <n v="7"/>
    <n v="10"/>
    <n v="1"/>
    <n v="3870.36"/>
    <s v="UNIDAD"/>
    <s v="NO SOLICITADAS"/>
  </r>
  <r>
    <x v="12"/>
    <s v="02-02-01-003-006"/>
    <s v="02-02-01-003-006-09"/>
    <s v="Materiales y suministros - Otros productos plásticos"/>
    <s v="Cartucho de gas y vapor, Serie 6000 "/>
    <n v="23151806"/>
    <s v="SELECCIÓN ABREVIADA SUBASTA INVERSA (NO DISPONIBLE)"/>
    <n v="3"/>
    <n v="7"/>
    <n v="10"/>
    <n v="10"/>
    <n v="742560.70000000007"/>
    <s v="UNIDAD"/>
    <s v="NO SOLICITADAS"/>
  </r>
  <r>
    <x v="12"/>
    <s v="02-02-01-003-006"/>
    <s v="02-02-01-003-006-09"/>
    <s v="Materiales y suministros - Otros productos plásticos"/>
    <s v="CINTA AISLANTE"/>
    <n v="31201500"/>
    <s v="SELECCIÓN ABREVIADA SUBASTA INVERSA (NO DISPONIBLE)"/>
    <n v="3"/>
    <n v="7"/>
    <n v="10"/>
    <n v="5"/>
    <n v="87682.25"/>
    <s v="UNIDAD"/>
    <s v="NO SOLICITADAS"/>
  </r>
  <r>
    <x v="12"/>
    <s v="02-02-01-003-006"/>
    <s v="02-02-01-003-006-09"/>
    <s v="Materiales y suministros - Otros productos plásticos"/>
    <s v="CINTA ANTIDESLIZANTES"/>
    <n v="31201513"/>
    <s v="SELECCIÓN ABREVIADA SUBASTA INVERSA (NO DISPONIBLE)"/>
    <n v="3"/>
    <n v="7"/>
    <n v="10"/>
    <n v="2"/>
    <n v="479931.84"/>
    <s v="UNIDAD"/>
    <s v="NO SOLICITADAS"/>
  </r>
  <r>
    <x v="12"/>
    <s v="02-02-01-003-006"/>
    <s v="02-02-01-003-006-09"/>
    <s v="Materiales y suministros - Otros productos plásticos"/>
    <s v="CINTA DE EMBALAJE 305 T 48 MM POR 100 METROS"/>
    <n v="31201512"/>
    <s v="SELECCIÓN ABREVIADA SUBASTA INVERSA (NO DISPONIBLE)"/>
    <n v="3"/>
    <n v="7"/>
    <n v="10"/>
    <n v="10"/>
    <n v="223638.80000000002"/>
    <s v="UNIDAD"/>
    <s v="NO SOLICITADAS"/>
  </r>
  <r>
    <x v="12"/>
    <s v="02-02-01-003-006"/>
    <s v="02-02-01-003-006-09"/>
    <s v="Materiales y suministros - Otros productos plásticos"/>
    <s v="CINTA ELECTRICA AUTOFUNDENTE PARA ALTO VOLTAGE"/>
    <n v="31201518"/>
    <s v="SELECCIÓN ABREVIADA SUBASTA INVERSA (NO DISPONIBLE)"/>
    <n v="3"/>
    <n v="7"/>
    <n v="10"/>
    <n v="5"/>
    <n v="174871.25"/>
    <s v="UNIDAD"/>
    <s v="NO SOLICITADAS"/>
  </r>
  <r>
    <x v="12"/>
    <s v="02-02-01-003-006"/>
    <s v="02-02-01-003-006-09"/>
    <s v="Materiales y suministros - Otros productos plásticos"/>
    <s v="CINTA REFLECTIVA 45.7M"/>
    <n v="31201516"/>
    <s v="SELECCIÓN ABREVIADA SUBASTA INVERSA (NO DISPONIBLE)"/>
    <n v="3"/>
    <n v="7"/>
    <n v="10"/>
    <n v="1"/>
    <n v="383242.07"/>
    <s v="UNIDAD"/>
    <s v="NO SOLICITADAS"/>
  </r>
  <r>
    <x v="12"/>
    <s v="02-02-01-003-006"/>
    <s v="02-02-01-003-006-09"/>
    <s v="Materiales y suministros - Otros productos plásticos"/>
    <s v="CINTA TEFLON"/>
    <n v="31201532"/>
    <s v="SELECCIÓN ABREVIADA SUBASTA INVERSA (NO DISPONIBLE)"/>
    <n v="3"/>
    <n v="7"/>
    <n v="10"/>
    <n v="30"/>
    <n v="44331.6"/>
    <s v="UNIDAD"/>
    <s v="NO SOLICITADAS"/>
  </r>
  <r>
    <x v="12"/>
    <s v="02-02-01-003-006"/>
    <s v="02-02-01-003-006-09"/>
    <s v="Materiales y suministros - Otros productos plásticos"/>
    <s v="EMPALME CONDUCTOR  AZUL"/>
    <n v="39121718"/>
    <s v="SELECCIÓN ABREVIADA SUBASTA INVERSA (NO DISPONIBLE)"/>
    <n v="3"/>
    <n v="7"/>
    <n v="10"/>
    <n v="1"/>
    <n v="8166.42"/>
    <s v="UNIDAD"/>
    <s v="NO SOLICITADAS"/>
  </r>
  <r>
    <x v="12"/>
    <s v="02-02-01-003-006"/>
    <s v="02-02-01-003-006-09"/>
    <s v="Materiales y suministros - Otros productos plásticos"/>
    <s v="EMPALME CONDUCTOR AMARILLO"/>
    <n v="39121718"/>
    <s v="SELECCIÓN ABREVIADA SUBASTA INVERSA (NO DISPONIBLE)"/>
    <n v="3"/>
    <n v="7"/>
    <n v="10"/>
    <n v="1"/>
    <n v="8166.42"/>
    <s v="UNIDAD"/>
    <s v="NO SOLICITADAS"/>
  </r>
  <r>
    <x v="12"/>
    <s v="02-02-01-003-006"/>
    <s v="02-02-01-003-006-09"/>
    <s v="Materiales y suministros - Otros productos plásticos"/>
    <s v="EMPALME CONDUCTOR ROJO"/>
    <n v="39121718"/>
    <s v="SELECCIÓN ABREVIADA SUBASTA INVERSA (NO DISPONIBLE)"/>
    <n v="3"/>
    <n v="7"/>
    <n v="10"/>
    <n v="1"/>
    <n v="8166.42"/>
    <s v="UNIDAD"/>
    <s v="NO SOLICITADAS"/>
  </r>
  <r>
    <x v="12"/>
    <s v="02-02-01-003-006"/>
    <s v="02-02-01-003-006-09"/>
    <s v="Materiales y suministros - Otros productos plásticos"/>
    <s v="JUEGO DE TUBOS  TERMOENCOGIBLE"/>
    <n v="39121718"/>
    <s v="SELECCIÓN ABREVIADA SUBASTA INVERSA (NO DISPONIBLE)"/>
    <n v="3"/>
    <n v="7"/>
    <n v="10"/>
    <n v="2"/>
    <n v="692262.86"/>
    <s v="UNIDAD"/>
    <s v="NO SOLICITADAS"/>
  </r>
  <r>
    <x v="12"/>
    <s v="02-02-01-003-006"/>
    <s v="02-02-01-003-006-09"/>
    <s v="Materiales y suministros - Otros productos plásticos"/>
    <s v="TERMO ENCOGIBLE (THERMOFIT) CALIBRE 10 (MM)"/>
    <n v="39121721"/>
    <s v="SELECCIÓN ABREVIADA SUBASTA INVERSA (NO DISPONIBLE)"/>
    <n v="3"/>
    <n v="7"/>
    <n v="10"/>
    <n v="15"/>
    <n v="14771.849999999999"/>
    <s v="UNIDAD"/>
    <s v="NO SOLICITADAS"/>
  </r>
  <r>
    <x v="12"/>
    <s v="02-02-01-003-006"/>
    <s v="02-02-01-003-006-09"/>
    <s v="Materiales y suministros - Otros productos plásticos"/>
    <s v="TERMO ENCOGIBLE (THERMOFIT) CALIBRE 12(MM)"/>
    <n v="39121721"/>
    <s v="SELECCIÓN ABREVIADA SUBASTA INVERSA (NO DISPONIBLE)"/>
    <n v="3"/>
    <n v="7"/>
    <n v="10"/>
    <n v="15"/>
    <n v="14771.849999999999"/>
    <s v="UNIDAD"/>
    <s v="NO SOLICITADAS"/>
  </r>
  <r>
    <x v="12"/>
    <s v="02-02-01-003-006"/>
    <s v="02-02-01-003-006-09"/>
    <s v="Materiales y suministros - Otros productos plásticos"/>
    <s v="TERMO ENCOGIBLE (THERMOFIT) CALIBRE 18 (MM)"/>
    <n v="39121721"/>
    <s v="SELECCIÓN ABREVIADA SUBASTA INVERSA (NO DISPONIBLE)"/>
    <n v="3"/>
    <n v="7"/>
    <n v="10"/>
    <n v="15"/>
    <n v="14771.849999999999"/>
    <s v="UNIDAD"/>
    <s v="NO SOLICITADAS"/>
  </r>
  <r>
    <x v="12"/>
    <s v="02-02-01-003-006"/>
    <s v="02-02-01-003-006-09"/>
    <s v="Materiales y suministros - Otros productos plásticos"/>
    <s v="TERMO ENCOGIBLE (THERMOFIT) CALIBRE 8MM"/>
    <n v="39121721"/>
    <s v="SELECCIÓN ABREVIADA SUBASTA INVERSA (NO DISPONIBLE)"/>
    <n v="3"/>
    <n v="7"/>
    <n v="10"/>
    <n v="15"/>
    <n v="14771.849999999999"/>
    <s v="UNIDAD"/>
    <s v="NO SOLICITADAS"/>
  </r>
  <r>
    <x v="12"/>
    <s v="02-02-01-003-006"/>
    <s v="02-02-01-003-006-09"/>
    <s v="Materiales y suministros - Otros productos plásticos"/>
    <s v="VELCRO HEMBRA DE 2 PULGADAS ADHESIVO"/>
    <n v="11162114"/>
    <s v="SELECCIÓN ABREVIADA SUBASTA INVERSA (NO DISPONIBLE)"/>
    <n v="3"/>
    <n v="7"/>
    <n v="10"/>
    <n v="2"/>
    <n v="2970248.3"/>
    <s v="UNIDAD"/>
    <s v="NO SOLICITADAS"/>
  </r>
  <r>
    <x v="12"/>
    <s v="02-02-01-003-006"/>
    <s v="02-02-01-003-006-09"/>
    <s v="Materiales y suministros - Otros productos plásticos"/>
    <s v="VELCRO MACHO DE 2 PULGADAS ADHESIVO"/>
    <n v="11162114"/>
    <s v="SELECCIÓN ABREVIADA SUBASTA INVERSA (NO DISPONIBLE)"/>
    <n v="3"/>
    <n v="7"/>
    <n v="10"/>
    <n v="2"/>
    <n v="2970248.3"/>
    <s v="UNIDAD"/>
    <s v="NO SOLICITADAS"/>
  </r>
  <r>
    <x v="12"/>
    <s v="02-02-01-003-007"/>
    <s v="02-02-01-003-007-01"/>
    <s v="Materiales y suministros - Vidrio y productos de vidrio"/>
    <s v="CINTA DE TELA DE VIDRIO CLASE H "/>
    <n v="31201507"/>
    <s v="SELECCIÓN ABREVIADA SUBASTA INVERSA (NO DISPONIBLE)"/>
    <n v="3"/>
    <n v="7"/>
    <n v="10"/>
    <n v="10"/>
    <n v="1092909.2"/>
    <s v="UNIDAD"/>
    <s v="NO SOLICITADAS"/>
  </r>
  <r>
    <x v="12"/>
    <s v="02-02-01-003-007"/>
    <s v="02-02-01-003-007-09"/>
    <s v="Materiales y suministros - Otros productos minerales no metálicos n. C. P."/>
    <s v="DISCO PARA LIJADO"/>
    <n v="31191506"/>
    <s v="SELECCIÓN ABREVIADA SUBASTA INVERSA (NO DISPONIBLE)"/>
    <n v="3"/>
    <n v="7"/>
    <n v="10"/>
    <n v="3"/>
    <n v="322263.48"/>
    <s v="UNIDAD"/>
    <s v="NO SOLICITADAS"/>
  </r>
  <r>
    <x v="12"/>
    <s v="02-02-01-003-007"/>
    <s v="02-02-01-003-007-09"/>
    <s v="Materiales y suministros - Otros productos minerales no metálicos n. C. P."/>
    <s v="DISCO PARA LIJADO  36175 5&quot;"/>
    <n v="31191506"/>
    <s v="SELECCIÓN ABREVIADA SUBASTA INVERSA (NO DISPONIBLE)"/>
    <n v="3"/>
    <n v="7"/>
    <n v="10"/>
    <n v="2"/>
    <n v="214842.32"/>
    <s v="UNIDAD"/>
    <s v="NO SOLICITADAS"/>
  </r>
  <r>
    <x v="12"/>
    <s v="02-02-01-003-007"/>
    <s v="02-02-01-003-007-09"/>
    <s v="Materiales y suministros - Otros productos minerales no metálicos n. C. P."/>
    <s v="DISCO PARA LIJADO 36177 5&quot;"/>
    <n v="31191506"/>
    <s v="SELECCIÓN ABREVIADA SUBASTA INVERSA (NO DISPONIBLE)"/>
    <n v="3"/>
    <n v="7"/>
    <n v="10"/>
    <n v="2"/>
    <n v="214842.32"/>
    <s v="UNIDAD"/>
    <s v="NO SOLICITADAS"/>
  </r>
  <r>
    <x v="12"/>
    <s v="02-02-01-003-007"/>
    <s v="02-02-01-003-007-09"/>
    <s v="Materiales y suministros - Otros productos minerales no metálicos n. C. P."/>
    <s v="DISCO PARA LIJADO 36180 5&quot;"/>
    <n v="31191506"/>
    <s v="SELECCIÓN ABREVIADA SUBASTA INVERSA (NO DISPONIBLE)"/>
    <n v="3"/>
    <n v="7"/>
    <n v="10"/>
    <n v="5"/>
    <n v="496164"/>
    <s v="UNIDAD"/>
    <s v="NO SOLICITADAS"/>
  </r>
  <r>
    <x v="12"/>
    <s v="02-02-01-003-007"/>
    <s v="02-02-01-003-007-09"/>
    <s v="Materiales y suministros - Otros productos minerales no metálicos n. C. P."/>
    <s v="DISCO PARA LIJADO REF 36174 5&quot; "/>
    <n v="31191506"/>
    <s v="SELECCIÓN ABREVIADA SUBASTA INVERSA (NO DISPONIBLE)"/>
    <n v="3"/>
    <n v="7"/>
    <n v="10"/>
    <n v="2"/>
    <n v="214842.32"/>
    <s v="UNIDAD"/>
    <s v="NO SOLICITADAS"/>
  </r>
  <r>
    <x v="12"/>
    <s v="02-02-01-003-007"/>
    <s v="02-02-01-003-007-09"/>
    <s v="Materiales y suministros - Otros productos minerales no metálicos n. C. P."/>
    <s v="DISCO PARA TRONZADORA DEWALT"/>
    <n v="31191506"/>
    <s v="SELECCIÓN ABREVIADA SUBASTA INVERSA (NO DISPONIBLE)"/>
    <n v="3"/>
    <n v="7"/>
    <n v="10"/>
    <n v="10"/>
    <n v="192495"/>
    <s v="UNIDAD"/>
    <s v="NO SOLICITADAS"/>
  </r>
  <r>
    <x v="12"/>
    <s v="02-02-01-003-007"/>
    <s v="02-02-01-003-007-09"/>
    <s v="Materiales y suministros - Otros productos minerales no metálicos n. C. P."/>
    <s v="DISCOS DE CORTE "/>
    <n v="31191506"/>
    <s v="SELECCIÓN ABREVIADA SUBASTA INVERSA (NO DISPONIBLE)"/>
    <n v="3"/>
    <n v="7"/>
    <n v="10"/>
    <n v="2"/>
    <n v="232373.82"/>
    <s v="UNIDAD"/>
    <s v="NO SOLICITADAS"/>
  </r>
  <r>
    <x v="12"/>
    <s v="02-02-01-003-007"/>
    <s v="02-02-01-003-007-09"/>
    <s v="Materiales y suministros - Otros productos minerales no metálicos n. C. P."/>
    <s v="LIJA 100"/>
    <n v="27111918"/>
    <s v="SELECCIÓN ABREVIADA SUBASTA INVERSA (NO DISPONIBLE)"/>
    <n v="3"/>
    <n v="7"/>
    <n v="10"/>
    <n v="5"/>
    <n v="168804.35"/>
    <s v="UNIDAD"/>
    <s v="NO SOLICITADAS"/>
  </r>
  <r>
    <x v="12"/>
    <s v="02-02-01-003-007"/>
    <s v="02-02-01-003-007-09"/>
    <s v="Materiales y suministros - Otros productos minerales no metálicos n. C. P."/>
    <s v="LIJA DE AGUA No 100"/>
    <n v="27111918"/>
    <s v="SELECCIÓN ABREVIADA SUBASTA INVERSA (NO DISPONIBLE)"/>
    <n v="3"/>
    <n v="7"/>
    <n v="10"/>
    <n v="50"/>
    <n v="47248.5"/>
    <s v="UNIDAD"/>
    <s v="NO SOLICITADAS"/>
  </r>
  <r>
    <x v="12"/>
    <s v="02-02-01-003-007"/>
    <s v="02-02-01-003-007-09"/>
    <s v="Materiales y suministros - Otros productos minerales no metálicos n. C. P."/>
    <s v="LIJA DE AGUA No 120"/>
    <n v="27111918"/>
    <s v="SELECCIÓN ABREVIADA SUBASTA INVERSA (NO DISPONIBLE)"/>
    <n v="3"/>
    <n v="7"/>
    <n v="10"/>
    <n v="50"/>
    <n v="47248.5"/>
    <s v="UNIDAD"/>
    <s v="NO SOLICITADAS"/>
  </r>
  <r>
    <x v="12"/>
    <s v="02-02-01-003-007"/>
    <s v="02-02-01-003-007-09"/>
    <s v="Materiales y suministros - Otros productos minerales no metálicos n. C. P."/>
    <s v="LIJA DE AGUA No 150"/>
    <n v="27111918"/>
    <s v="SELECCIÓN ABREVIADA SUBASTA INVERSA (NO DISPONIBLE)"/>
    <n v="3"/>
    <n v="7"/>
    <n v="10"/>
    <n v="50"/>
    <n v="47248.5"/>
    <s v="UNIDAD"/>
    <s v="NO SOLICITADAS"/>
  </r>
  <r>
    <x v="12"/>
    <s v="02-02-01-003-007"/>
    <s v="02-02-01-003-007-09"/>
    <s v="Materiales y suministros - Otros productos minerales no metálicos n. C. P."/>
    <s v="LIJA DE AGUA No 180"/>
    <n v="27111918"/>
    <s v="SELECCIÓN ABREVIADA SUBASTA INVERSA (NO DISPONIBLE)"/>
    <n v="3"/>
    <n v="7"/>
    <n v="10"/>
    <n v="50"/>
    <n v="47248.5"/>
    <s v="UNIDAD"/>
    <s v="NO SOLICITADAS"/>
  </r>
  <r>
    <x v="12"/>
    <s v="02-02-01-003-007"/>
    <s v="02-02-01-003-007-09"/>
    <s v="Materiales y suministros - Otros productos minerales no metálicos n. C. P."/>
    <s v="LIJA DE AGUA No 220"/>
    <n v="27111918"/>
    <s v="SELECCIÓN ABREVIADA SUBASTA INVERSA (NO DISPONIBLE)"/>
    <n v="3"/>
    <n v="7"/>
    <n v="10"/>
    <n v="50"/>
    <n v="47248.5"/>
    <s v="UNIDAD"/>
    <s v="NO SOLICITADAS"/>
  </r>
  <r>
    <x v="12"/>
    <s v="02-02-01-003-007"/>
    <s v="02-02-01-003-007-09"/>
    <s v="Materiales y suministros - Otros productos minerales no metálicos n. C. P."/>
    <s v="LIJA DE AGUA No 320"/>
    <n v="27111918"/>
    <s v="SELECCIÓN ABREVIADA SUBASTA INVERSA (NO DISPONIBLE)"/>
    <n v="3"/>
    <n v="7"/>
    <n v="10"/>
    <n v="50"/>
    <n v="47248.5"/>
    <s v="UNIDAD"/>
    <s v="NO SOLICITADAS"/>
  </r>
  <r>
    <x v="12"/>
    <s v="02-02-01-003-007"/>
    <s v="02-02-01-003-007-09"/>
    <s v="Materiales y suministros - Otros productos minerales no metálicos n. C. P."/>
    <s v="LIJA DE AGUA No 80"/>
    <n v="27111918"/>
    <s v="SELECCIÓN ABREVIADA SUBASTA INVERSA (NO DISPONIBLE)"/>
    <n v="3"/>
    <n v="7"/>
    <n v="10"/>
    <n v="50"/>
    <n v="47248.5"/>
    <s v="UNIDAD"/>
    <s v="NO SOLICITADAS"/>
  </r>
  <r>
    <x v="12"/>
    <s v="02-02-01-003-007"/>
    <s v="02-02-01-003-007-09"/>
    <s v="Materiales y suministros - Otros productos minerales no metálicos n. C. P."/>
    <s v="LIJA DE CARBURO DE SILICIO No 100"/>
    <n v="27111918"/>
    <s v="SELECCIÓN ABREVIADA SUBASTA INVERSA (NO DISPONIBLE)"/>
    <n v="3"/>
    <n v="7"/>
    <n v="10"/>
    <n v="50"/>
    <n v="214842.50000000003"/>
    <s v="UNIDAD"/>
    <s v="NO SOLICITADAS"/>
  </r>
  <r>
    <x v="12"/>
    <s v="02-02-01-003-007"/>
    <s v="02-02-01-003-007-09"/>
    <s v="Materiales y suministros - Otros productos minerales no metálicos n. C. P."/>
    <s v="LIJA DE CARBURO DE SILICIO No 220"/>
    <n v="27111918"/>
    <s v="SELECCIÓN ABREVIADA SUBASTA INVERSA (NO DISPONIBLE)"/>
    <n v="3"/>
    <n v="7"/>
    <n v="10"/>
    <n v="50"/>
    <n v="214842.50000000003"/>
    <s v="UNIDAD"/>
    <s v="NO SOLICITADAS"/>
  </r>
  <r>
    <x v="12"/>
    <s v="02-02-01-003-007"/>
    <s v="02-02-01-003-007-09"/>
    <s v="Materiales y suministros - Otros productos minerales no metálicos n. C. P."/>
    <s v="LIJA DE CARBURO DE SILICIO No 320"/>
    <n v="27111918"/>
    <s v="SELECCIÓN ABREVIADA SUBASTA INVERSA (NO DISPONIBLE)"/>
    <n v="3"/>
    <n v="7"/>
    <n v="10"/>
    <n v="50"/>
    <n v="214842.50000000003"/>
    <s v="UNIDAD"/>
    <s v="NO SOLICITADAS"/>
  </r>
  <r>
    <x v="12"/>
    <s v="02-02-01-003-007"/>
    <s v="02-02-01-003-007-09"/>
    <s v="Materiales y suministros - Otros productos minerales no metálicos n. C. P."/>
    <s v="LIJA DE CARBURO DE SILICIO No 400"/>
    <n v="27111918"/>
    <s v="SELECCIÓN ABREVIADA SUBASTA INVERSA (NO DISPONIBLE)"/>
    <n v="3"/>
    <n v="7"/>
    <n v="10"/>
    <n v="50"/>
    <n v="214842.50000000003"/>
    <s v="UNIDAD"/>
    <s v="NO SOLICITADAS"/>
  </r>
  <r>
    <x v="12"/>
    <s v="02-02-01-003-007"/>
    <s v="02-02-01-003-007-09"/>
    <s v="Materiales y suministros - Otros productos minerales no metálicos n. C. P."/>
    <s v="LIJA No. 120"/>
    <n v="27111918"/>
    <s v="SELECCIÓN ABREVIADA SUBASTA INVERSA (NO DISPONIBLE)"/>
    <n v="3"/>
    <n v="7"/>
    <n v="10"/>
    <n v="10"/>
    <n v="445028.6"/>
    <s v="UNIDAD"/>
    <s v="NO SOLICITADAS"/>
  </r>
  <r>
    <x v="12"/>
    <s v="02-02-01-003-007"/>
    <s v="02-02-01-003-007-09"/>
    <s v="Materiales y suministros - Otros productos minerales no metálicos n. C. P."/>
    <s v="LIJAS DE OXIDO DE ALUMINIO No. 100"/>
    <n v="27111918"/>
    <s v="SELECCIÓN ABREVIADA SUBASTA INVERSA (NO DISPONIBLE)"/>
    <n v="3"/>
    <n v="7"/>
    <n v="10"/>
    <n v="50"/>
    <n v="62298.5"/>
    <s v="UNIDAD"/>
    <s v="NO SOLICITADAS"/>
  </r>
  <r>
    <x v="12"/>
    <s v="02-02-01-003-007"/>
    <s v="02-02-01-003-007-09"/>
    <s v="Materiales y suministros - Otros productos minerales no metálicos n. C. P."/>
    <s v="LIJAS DE OXIDO DE ALUMINIO No. 120"/>
    <n v="27111918"/>
    <s v="SELECCIÓN ABREVIADA SUBASTA INVERSA (NO DISPONIBLE)"/>
    <n v="3"/>
    <n v="7"/>
    <n v="10"/>
    <n v="50"/>
    <n v="62298.5"/>
    <s v="UNIDAD"/>
    <s v="NO SOLICITADAS"/>
  </r>
  <r>
    <x v="12"/>
    <s v="02-02-01-003-007"/>
    <s v="02-02-01-003-007-09"/>
    <s v="Materiales y suministros - Otros productos minerales no metálicos n. C. P."/>
    <s v="LIJAS DE OXIDO DE ALUMINIO No. 150"/>
    <n v="27111918"/>
    <s v="SELECCIÓN ABREVIADA SUBASTA INVERSA (NO DISPONIBLE)"/>
    <n v="3"/>
    <n v="7"/>
    <n v="10"/>
    <n v="50"/>
    <n v="62298.5"/>
    <s v="UNIDAD"/>
    <s v="NO SOLICITADAS"/>
  </r>
  <r>
    <x v="12"/>
    <s v="02-02-01-003-007"/>
    <s v="02-02-01-003-007-09"/>
    <s v="Materiales y suministros - Otros productos minerales no metálicos n. C. P."/>
    <s v="LIJAS DE OXIDO DE ALUMINIO No. 1500"/>
    <n v="27111918"/>
    <s v="SELECCIÓN ABREVIADA SUBASTA INVERSA (NO DISPONIBLE)"/>
    <n v="3"/>
    <n v="7"/>
    <n v="10"/>
    <n v="50"/>
    <n v="62298.5"/>
    <s v="UNIDAD"/>
    <s v="NO SOLICITADAS"/>
  </r>
  <r>
    <x v="12"/>
    <s v="02-02-01-003-007"/>
    <s v="02-02-01-003-007-09"/>
    <s v="Materiales y suministros - Otros productos minerales no metálicos n. C. P."/>
    <s v="LIJAS DE OXIDO DE ALUMINIO No. 180"/>
    <n v="27111918"/>
    <s v="SELECCIÓN ABREVIADA SUBASTA INVERSA (NO DISPONIBLE)"/>
    <n v="3"/>
    <n v="7"/>
    <n v="10"/>
    <n v="50"/>
    <n v="62298.5"/>
    <s v="UNIDAD"/>
    <s v="NO SOLICITADAS"/>
  </r>
  <r>
    <x v="12"/>
    <s v="02-02-01-003-007"/>
    <s v="02-02-01-003-007-09"/>
    <s v="Materiales y suministros - Otros productos minerales no metálicos n. C. P."/>
    <s v="LIJAS DE OXIDO DE ALUMINIO No. 220"/>
    <n v="27111918"/>
    <s v="SELECCIÓN ABREVIADA SUBASTA INVERSA (NO DISPONIBLE)"/>
    <n v="3"/>
    <n v="7"/>
    <n v="10"/>
    <n v="50"/>
    <n v="62298.5"/>
    <s v="UNIDAD"/>
    <s v="NO SOLICITADAS"/>
  </r>
  <r>
    <x v="12"/>
    <s v="02-02-01-003-007"/>
    <s v="02-02-01-003-007-09"/>
    <s v="Materiales y suministros - Otros productos minerales no metálicos n. C. P."/>
    <s v="LIJAS DE OXIDO DE ALUMINIO No. 320"/>
    <n v="27111918"/>
    <s v="SELECCIÓN ABREVIADA SUBASTA INVERSA (NO DISPONIBLE)"/>
    <n v="3"/>
    <n v="7"/>
    <n v="10"/>
    <n v="50"/>
    <n v="62298.5"/>
    <s v="UNIDAD"/>
    <s v="NO SOLICITADAS"/>
  </r>
  <r>
    <x v="12"/>
    <s v="02-02-01-003-007"/>
    <s v="02-02-01-003-007-09"/>
    <s v="Materiales y suministros - Otros productos minerales no metálicos n. C. P."/>
    <s v="LIJAS DE OXIDO DE ALUMINIO No. 400"/>
    <n v="27111918"/>
    <s v="SELECCIÓN ABREVIADA SUBASTA INVERSA (NO DISPONIBLE)"/>
    <n v="3"/>
    <n v="7"/>
    <n v="10"/>
    <n v="50"/>
    <n v="62298.5"/>
    <s v="UNIDAD"/>
    <s v="NO SOLICITADAS"/>
  </r>
  <r>
    <x v="12"/>
    <s v="02-02-01-003-007"/>
    <s v="02-02-01-003-007-09"/>
    <s v="Materiales y suministros - Otros productos minerales no metálicos n. C. P."/>
    <s v="LIJAS DE OXIDO DE ALUMINIO No. 600"/>
    <n v="27111918"/>
    <s v="SELECCIÓN ABREVIADA SUBASTA INVERSA (NO DISPONIBLE)"/>
    <n v="3"/>
    <n v="7"/>
    <n v="10"/>
    <n v="50"/>
    <n v="62298.5"/>
    <s v="UNIDAD"/>
    <s v="NO SOLICITADAS"/>
  </r>
  <r>
    <x v="12"/>
    <s v="02-02-01-003-007"/>
    <s v="02-02-01-003-007-09"/>
    <s v="Materiales y suministros - Otros productos minerales no metálicos n. C. P."/>
    <s v="LIJAS DE OXIDO DE ALUMINIO No. 80"/>
    <n v="27111918"/>
    <s v="SELECCIÓN ABREVIADA SUBASTA INVERSA (NO DISPONIBLE)"/>
    <n v="3"/>
    <n v="7"/>
    <n v="10"/>
    <n v="80"/>
    <n v="99677.6"/>
    <s v="UNIDAD"/>
    <s v="NO SOLICITADAS"/>
  </r>
  <r>
    <x v="12"/>
    <s v="02-02-01-003-008"/>
    <s v="02-02-01-003-008-09"/>
    <s v="Materiales y suministros - Otros artículos manufacturados n. C. P."/>
    <s v="BROCHA DE 1 PULGADA"/>
    <n v="31211904"/>
    <s v="SELECCIÓN ABREVIADA SUBASTA INVERSA (NO DISPONIBLE)"/>
    <n v="3"/>
    <n v="7"/>
    <n v="10"/>
    <n v="30"/>
    <n v="60659.1"/>
    <s v="UNIDAD"/>
    <s v="NO SOLICITADAS"/>
  </r>
  <r>
    <x v="12"/>
    <s v="02-02-01-003-008"/>
    <s v="02-02-01-003-008-09"/>
    <s v="Materiales y suministros - Otros artículos manufacturados n. C. P."/>
    <s v="BROCHA DE 1/2 PULGADA"/>
    <n v="31211904"/>
    <s v="SELECCIÓN ABREVIADA SUBASTA INVERSA (NO DISPONIBLE)"/>
    <n v="3"/>
    <n v="7"/>
    <n v="10"/>
    <n v="5"/>
    <n v="10109.75"/>
    <s v="UNIDAD"/>
    <s v="NO SOLICITADAS"/>
  </r>
  <r>
    <x v="12"/>
    <s v="02-02-01-003-008"/>
    <s v="02-02-01-003-008-09"/>
    <s v="Materiales y suministros - Otros artículos manufacturados n. C. P."/>
    <s v="BROCHA DE 2&quot; CERDA SUAVE"/>
    <n v="31211904"/>
    <s v="SELECCIÓN ABREVIADA SUBASTA INVERSA (NO DISPONIBLE)"/>
    <n v="3"/>
    <n v="7"/>
    <n v="10"/>
    <n v="40"/>
    <n v="93018.799999999988"/>
    <s v="UNIDAD"/>
    <s v="NO SOLICITADAS"/>
  </r>
  <r>
    <x v="12"/>
    <s v="02-02-01-003-008"/>
    <s v="02-02-01-003-008-09"/>
    <s v="Materiales y suministros - Otros artículos manufacturados n. C. P."/>
    <s v="BROCHAS 3 PULGADAS"/>
    <n v="31211904"/>
    <s v="SELECCIÓN ABREVIADA SUBASTA INVERSA (NO DISPONIBLE)"/>
    <n v="3"/>
    <n v="7"/>
    <n v="10"/>
    <n v="35"/>
    <n v="109706.45"/>
    <s v="UNIDAD"/>
    <s v="NO SOLICITADAS"/>
  </r>
  <r>
    <x v="12"/>
    <s v="02-02-01-003-008"/>
    <s v="02-02-01-003-008-09"/>
    <s v="Materiales y suministros - Otros artículos manufacturados n. C. P."/>
    <s v="BROCHAS DE 2 PULGADAS"/>
    <n v="31211904"/>
    <s v="SELECCIÓN ABREVIADA SUBASTA INVERSA (NO DISPONIBLE)"/>
    <n v="3"/>
    <n v="7"/>
    <n v="10"/>
    <n v="5"/>
    <n v="11627.349999999999"/>
    <s v="UNIDAD"/>
    <s v="NO SOLICITADAS"/>
  </r>
  <r>
    <x v="12"/>
    <s v="02-02-01-003-008"/>
    <s v="02-02-01-003-008-09"/>
    <s v="Materiales y suministros - Otros artículos manufacturados n. C. P."/>
    <s v="BROCHAS DE 4 PULGADAS"/>
    <n v="31211904"/>
    <s v="SELECCIÓN ABREVIADA SUBASTA INVERSA (NO DISPONIBLE)"/>
    <n v="3"/>
    <n v="7"/>
    <n v="10"/>
    <n v="30"/>
    <n v="136493.1"/>
    <s v="UNIDAD"/>
    <s v="NO SOLICITADAS"/>
  </r>
  <r>
    <x v="12"/>
    <s v="02-02-01-003-008"/>
    <s v="02-02-01-003-008-09"/>
    <s v="Materiales y suministros - Otros artículos manufacturados n. C. P."/>
    <s v="CEPILLO BRONCE"/>
    <n v="27111900"/>
    <s v="SELECCIÓN ABREVIADA SUBASTA INVERSA (NO DISPONIBLE)"/>
    <n v="3"/>
    <n v="7"/>
    <n v="10"/>
    <n v="10"/>
    <n v="75830.600000000006"/>
    <s v="UNIDAD"/>
    <s v="NO SOLICITADAS"/>
  </r>
  <r>
    <x v="12"/>
    <s v="02-02-01-003-008"/>
    <s v="02-02-01-003-008-09"/>
    <s v="Materiales y suministros - Otros artículos manufacturados n. C. P."/>
    <s v="PINCEL Nº 5"/>
    <n v="60121241"/>
    <s v="SELECCIÓN ABREVIADA SUBASTA INVERSA (NO DISPONIBLE)"/>
    <n v="3"/>
    <n v="7"/>
    <n v="10"/>
    <n v="5"/>
    <n v="350784.45"/>
    <s v="UNIDAD"/>
    <s v="NO SOLICITADAS"/>
  </r>
  <r>
    <x v="12"/>
    <s v="02-02-01-004-001"/>
    <s v="02-02-01-004-001"/>
    <s v="Materiales y suministros - Metales básicos"/>
    <s v="LAMINA ACERO DE AVIACION QQS-698"/>
    <n v="30102004"/>
    <s v="SELECCIÓN ABREVIADA SUBASTA INVERSA (NO DISPONIBLE)"/>
    <n v="3"/>
    <n v="7"/>
    <n v="10"/>
    <n v="4"/>
    <n v="1846083.72"/>
    <s v="UNIDAD"/>
    <s v="NO SOLICITADAS"/>
  </r>
  <r>
    <x v="12"/>
    <s v="02-02-01-004-001"/>
    <s v="02-02-01-004-001"/>
    <s v="Materiales y suministros - Metales básicos"/>
    <s v="LAMINA DURALUMINIO CAL. 0,040¨"/>
    <n v="30102006"/>
    <s v="SELECCIÓN ABREVIADA SUBASTA INVERSA (NO DISPONIBLE)"/>
    <n v="3"/>
    <n v="7"/>
    <n v="10"/>
    <n v="7"/>
    <n v="4380464.13"/>
    <s v="UNIDAD"/>
    <s v="NO SOLICITADAS"/>
  </r>
  <r>
    <x v="12"/>
    <s v="02-02-01-004-001"/>
    <s v="02-02-01-004-001"/>
    <s v="Materiales y suministros - Metales básicos"/>
    <s v="LAMINA DURALUMINIO CAL. 0,040¨"/>
    <n v="30102006"/>
    <s v="SELECCIÓN ABREVIADA SUBASTA INVERSA (NO DISPONIBLE)"/>
    <n v="3"/>
    <n v="7"/>
    <n v="10"/>
    <n v="7"/>
    <n v="4380464.13"/>
    <s v="UNIDAD"/>
    <s v="NO SOLICITADAS"/>
  </r>
  <r>
    <x v="12"/>
    <s v="02-02-01-004-001"/>
    <s v="02-02-01-004-001"/>
    <s v="Materiales y suministros - Metales básicos"/>
    <s v="LAMINA DURALUMINIO CAL. 0,050¨"/>
    <n v="30102006"/>
    <s v="SELECCIÓN ABREVIADA SUBASTA INVERSA (NO DISPONIBLE)"/>
    <n v="3"/>
    <n v="7"/>
    <n v="10"/>
    <n v="7"/>
    <n v="5715776.0800000001"/>
    <s v="UNIDAD"/>
    <s v="NO SOLICITADAS"/>
  </r>
  <r>
    <x v="12"/>
    <s v="02-02-01-004-002"/>
    <s v="02-02-01-004-002"/>
    <s v="Materiales y suministros - Productos metálicos elaborados (excepto maquinaria y equipo)"/>
    <s v="ALAMBRE DE FRENADO No. 32"/>
    <n v="26121500"/>
    <s v="SELECCIÓN ABREVIADA SUBASTA INVERSA (NO DISPONIBLE)"/>
    <n v="3"/>
    <n v="7"/>
    <n v="10"/>
    <n v="10"/>
    <n v="184681.30000000002"/>
    <s v="UNIDAD"/>
    <s v="NO SOLICITADAS"/>
  </r>
  <r>
    <x v="12"/>
    <s v="02-02-01-004-002"/>
    <s v="02-02-01-004-002"/>
    <s v="Materiales y suministros - Productos metálicos elaborados (excepto maquinaria y equipo)"/>
    <s v="ALAMBRE SOLDADURA MIG"/>
    <n v="23271813"/>
    <s v="SELECCIÓN ABREVIADA SUBASTA INVERSA (NO DISPONIBLE)"/>
    <n v="3"/>
    <n v="7"/>
    <n v="10"/>
    <n v="5"/>
    <n v="285169.7"/>
    <s v="UNIDAD"/>
    <s v="NO SOLICITADAS"/>
  </r>
  <r>
    <x v="12"/>
    <s v="02-02-01-004-002"/>
    <s v="02-02-01-004-002"/>
    <s v="Materiales y suministros - Productos metálicos elaborados (excepto maquinaria y equipo)"/>
    <s v="ALAMBRE SOLDADURA MIG"/>
    <n v="23271813"/>
    <s v="SELECCIÓN ABREVIADA SUBASTA INVERSA (NO DISPONIBLE)"/>
    <n v="3"/>
    <n v="7"/>
    <n v="10"/>
    <n v="2"/>
    <n v="120110.94"/>
    <s v="UNIDAD"/>
    <s v="NO SOLICITADAS"/>
  </r>
  <r>
    <x v="12"/>
    <s v="02-02-01-004-002"/>
    <s v="02-02-01-004-002"/>
    <s v="Materiales y suministros - Productos metálicos elaborados (excepto maquinaria y equipo)"/>
    <s v="ANTORCHAS MIG "/>
    <n v="23271800"/>
    <s v="SELECCIÓN ABREVIADA SUBASTA INVERSA (NO DISPONIBLE)"/>
    <n v="3"/>
    <n v="7"/>
    <n v="10"/>
    <n v="2"/>
    <n v="4431715.22"/>
    <s v="UNIDAD"/>
    <s v="NO SOLICITADAS"/>
  </r>
  <r>
    <x v="12"/>
    <s v="02-02-01-004-002"/>
    <s v="02-02-01-004-002"/>
    <s v="Materiales y suministros - Productos metálicos elaborados (excepto maquinaria y equipo)"/>
    <s v="BALINERAS"/>
    <n v="31171539"/>
    <s v="SELECCIÓN ABREVIADA SUBASTA INVERSA (NO DISPONIBLE)"/>
    <n v="3"/>
    <n v="7"/>
    <n v="10"/>
    <n v="20"/>
    <n v="1029656.7999999999"/>
    <s v="UNIDAD"/>
    <s v="NO SOLICITADAS"/>
  </r>
  <r>
    <x v="12"/>
    <s v="02-02-01-004-002"/>
    <s v="02-02-01-004-002"/>
    <s v="Materiales y suministros - Productos metálicos elaborados (excepto maquinaria y equipo)"/>
    <s v="BROCA PARA METAL CON ALEACION DE COBALTO CO, 1/16&quot;"/>
    <n v="27112845"/>
    <s v="SELECCIÓN ABREVIADA SUBASTA INVERSA (NO DISPONIBLE)"/>
    <n v="3"/>
    <n v="7"/>
    <n v="10"/>
    <n v="100"/>
    <n v="652115"/>
    <s v="UNIDAD"/>
    <s v="NO SOLICITADAS"/>
  </r>
  <r>
    <x v="12"/>
    <s v="02-02-01-004-002"/>
    <s v="02-02-01-004-002"/>
    <s v="Materiales y suministros - Productos metálicos elaborados (excepto maquinaria y equipo)"/>
    <s v="BROCA PARA METAL CON ALEACION DE COBALTO CO, 1/8¨"/>
    <n v="27112845"/>
    <s v="SELECCIÓN ABREVIADA SUBASTA INVERSA (NO DISPONIBLE)"/>
    <n v="3"/>
    <n v="7"/>
    <n v="10"/>
    <n v="100"/>
    <n v="466780"/>
    <s v="UNIDAD"/>
    <s v="NO SOLICITADAS"/>
  </r>
  <r>
    <x v="12"/>
    <s v="02-02-01-004-002"/>
    <s v="02-02-01-004-002"/>
    <s v="Materiales y suministros - Productos metálicos elaborados (excepto maquinaria y equipo)"/>
    <s v="BROCA PARA METAL CON ALEACION DE COBALTO CO, 3/16¨"/>
    <n v="27112845"/>
    <s v="SELECCIÓN ABREVIADA SUBASTA INVERSA (NO DISPONIBLE)"/>
    <n v="3"/>
    <n v="7"/>
    <n v="10"/>
    <n v="100"/>
    <n v="580040"/>
    <s v="UNIDAD"/>
    <s v="NO SOLICITADAS"/>
  </r>
  <r>
    <x v="12"/>
    <s v="02-02-01-004-002"/>
    <s v="02-02-01-004-002"/>
    <s v="Materiales y suministros - Productos metálicos elaborados (excepto maquinaria y equipo)"/>
    <s v="BROCA PARA METAL CON ALEACION DE COBALTO CO, 3/32¨"/>
    <n v="27112845"/>
    <s v="SELECCIÓN ABREVIADA SUBASTA INVERSA (NO DISPONIBLE)"/>
    <n v="3"/>
    <n v="7"/>
    <n v="10"/>
    <n v="100"/>
    <n v="425702.00000000006"/>
    <s v="UNIDAD"/>
    <s v="NO SOLICITADAS"/>
  </r>
  <r>
    <x v="12"/>
    <s v="02-02-01-004-002"/>
    <s v="02-02-01-004-002"/>
    <s v="Materiales y suministros - Productos metálicos elaborados (excepto maquinaria y equipo)"/>
    <s v="BROCA PARA METAL CON ALEACION DE COBALTO CO, 5/32¨"/>
    <n v="27112845"/>
    <s v="SELECCIÓN ABREVIADA SUBASTA INVERSA (NO DISPONIBLE)"/>
    <n v="3"/>
    <n v="7"/>
    <n v="10"/>
    <n v="100"/>
    <n v="563860"/>
    <s v="UNIDAD"/>
    <s v="NO SOLICITADAS"/>
  </r>
  <r>
    <x v="12"/>
    <s v="02-02-01-004-002"/>
    <s v="02-02-01-004-002"/>
    <s v="Materiales y suministros - Productos metálicos elaborados (excepto maquinaria y equipo)"/>
    <s v="BRONCE HEXAGONAL"/>
    <n v="30102411"/>
    <s v="SELECCIÓN ABREVIADA SUBASTA INVERSA (NO DISPONIBLE)"/>
    <n v="3"/>
    <n v="7"/>
    <n v="10"/>
    <n v="3"/>
    <n v="160082.01"/>
    <s v="UNIDAD"/>
    <s v="NO SOLICITADAS"/>
  </r>
  <r>
    <x v="12"/>
    <s v="02-02-01-004-002"/>
    <s v="02-02-01-004-002"/>
    <s v="Materiales y suministros - Productos metálicos elaborados (excepto maquinaria y equipo)"/>
    <s v="BRONCE HEXAGONAL"/>
    <n v="30102411"/>
    <s v="SELECCIÓN ABREVIADA SUBASTA INVERSA (NO DISPONIBLE)"/>
    <n v="3"/>
    <n v="7"/>
    <n v="10"/>
    <n v="9"/>
    <n v="451873.35000000003"/>
    <s v="UNIDAD"/>
    <s v="NO SOLICITADAS"/>
  </r>
  <r>
    <x v="12"/>
    <s v="02-02-01-004-002"/>
    <s v="02-02-01-004-002"/>
    <s v="Materiales y suministros - Productos metálicos elaborados (excepto maquinaria y equipo)"/>
    <s v="BRONCE LATON CILINDRICO"/>
    <n v="30102410"/>
    <s v="SELECCIÓN ABREVIADA SUBASTA INVERSA (NO DISPONIBLE)"/>
    <n v="3"/>
    <n v="7"/>
    <n v="10"/>
    <n v="3"/>
    <n v="308553.51"/>
    <s v="UNIDAD"/>
    <s v="NO SOLICITADAS"/>
  </r>
  <r>
    <x v="12"/>
    <s v="02-02-01-004-002"/>
    <s v="02-02-01-004-002"/>
    <s v="Materiales y suministros - Productos metálicos elaborados (excepto maquinaria y equipo)"/>
    <s v="BURIL  HSS 1/4 X 2 1/2"/>
    <n v="27111910"/>
    <s v="SELECCIÓN ABREVIADA SUBASTA INVERSA (NO DISPONIBLE)"/>
    <n v="3"/>
    <n v="7"/>
    <n v="10"/>
    <n v="30"/>
    <n v="427754.1"/>
    <s v="UNIDAD"/>
    <s v="NO SOLICITADAS"/>
  </r>
  <r>
    <x v="12"/>
    <s v="02-02-01-004-002"/>
    <s v="02-02-01-004-002"/>
    <s v="Materiales y suministros - Productos metálicos elaborados (excepto maquinaria y equipo)"/>
    <s v="BURIL BURIL HSS 1/2 X 4"/>
    <n v="30102410"/>
    <s v="SELECCIÓN ABREVIADA SUBASTA INVERSA (NO DISPONIBLE)"/>
    <n v="3"/>
    <n v="7"/>
    <n v="10"/>
    <n v="25"/>
    <n v="356461.75"/>
    <s v="UNIDAD"/>
    <s v="NO SOLICITADAS"/>
  </r>
  <r>
    <x v="12"/>
    <s v="02-02-01-004-002"/>
    <s v="02-02-01-004-002"/>
    <s v="Materiales y suministros - Productos metálicos elaborados (excepto maquinaria y equipo)"/>
    <s v="BURIL BURIL HSS 5/16 X 2 1/2"/>
    <n v="30102410"/>
    <s v="SELECCIÓN ABREVIADA SUBASTA INVERSA (NO DISPONIBLE)"/>
    <n v="3"/>
    <n v="7"/>
    <n v="10"/>
    <n v="25"/>
    <n v="356461.75"/>
    <s v="UNIDAD"/>
    <s v="NO SOLICITADAS"/>
  </r>
  <r>
    <x v="12"/>
    <s v="02-02-01-004-002"/>
    <s v="02-02-01-004-002"/>
    <s v="Materiales y suministros - Productos metálicos elaborados (excepto maquinaria y equipo)"/>
    <s v="BURIL CUADRADO DE 3/8 X 6 PULGADAS HSS"/>
    <n v="30102410"/>
    <s v="SELECCIÓN ABREVIADA SUBASTA INVERSA (NO DISPONIBLE)"/>
    <n v="3"/>
    <n v="7"/>
    <n v="10"/>
    <n v="25"/>
    <n v="356461.75"/>
    <s v="UNIDAD"/>
    <s v="NO SOLICITADAS"/>
  </r>
  <r>
    <x v="12"/>
    <s v="02-02-01-004-002"/>
    <s v="02-02-01-004-002"/>
    <s v="Materiales y suministros - Productos metálicos elaborados (excepto maquinaria y equipo)"/>
    <s v="BURILES PARA EXTERIORES"/>
    <n v="30102410"/>
    <s v="SELECCIÓN ABREVIADA SUBASTA INVERSA (NO DISPONIBLE)"/>
    <n v="3"/>
    <n v="7"/>
    <n v="10"/>
    <n v="10"/>
    <n v="142584.9"/>
    <s v="UNIDAD"/>
    <s v="NO SOLICITADAS"/>
  </r>
  <r>
    <x v="12"/>
    <s v="02-02-01-004-002"/>
    <s v="02-02-01-004-002"/>
    <s v="Materiales y suministros - Productos metálicos elaborados (excepto maquinaria y equipo)"/>
    <s v="BURILES PARA EXTERIORES"/>
    <n v="30102410"/>
    <s v="SELECCIÓN ABREVIADA SUBASTA INVERSA (NO DISPONIBLE)"/>
    <n v="3"/>
    <n v="7"/>
    <n v="10"/>
    <n v="20"/>
    <n v="285169.8"/>
    <s v="UNIDAD"/>
    <s v="NO SOLICITADAS"/>
  </r>
  <r>
    <x v="12"/>
    <s v="02-02-01-004-002"/>
    <s v="02-02-01-004-002"/>
    <s v="Materiales y suministros - Productos metálicos elaborados (excepto maquinaria y equipo)"/>
    <s v="CANDADO DE SEGURIDAD GRANDE  SKU  0008814"/>
    <n v="46171501"/>
    <s v="SELECCIÓN ABREVIADA SUBASTA INVERSA (NO DISPONIBLE)"/>
    <n v="3"/>
    <n v="7"/>
    <n v="10"/>
    <n v="6"/>
    <n v="551467.55999999994"/>
    <s v="UNIDAD"/>
    <s v="NO SOLICITADAS"/>
  </r>
  <r>
    <x v="12"/>
    <s v="02-02-01-004-002"/>
    <s v="02-02-01-004-002"/>
    <s v="Materiales y suministros - Productos metálicos elaborados (excepto maquinaria y equipo)"/>
    <s v="CINTA CORTE SIERRA SIN FÍN (30 M LARGO X 1/2 ANCHO X 0.025 ESPESOR)"/>
    <n v="23231100"/>
    <s v="SELECCIÓN ABREVIADA SUBASTA INVERSA (NO DISPONIBLE)"/>
    <n v="3"/>
    <n v="7"/>
    <n v="10"/>
    <n v="5"/>
    <n v="180607.75"/>
    <s v="UNIDAD"/>
    <s v="NO SOLICITADAS"/>
  </r>
  <r>
    <x v="12"/>
    <s v="02-02-01-004-002"/>
    <s v="02-02-01-004-002"/>
    <s v="Materiales y suministros - Productos metálicos elaborados (excepto maquinaria y equipo)"/>
    <s v="CINTA CORTE SIERRA SIN FÍN (30 M LARGOX1/4 ANCHO  X 0.025 ESPESOR)"/>
    <n v="23231100"/>
    <s v="SELECCIÓN ABREVIADA SUBASTA INVERSA (NO DISPONIBLE)"/>
    <n v="3"/>
    <n v="7"/>
    <n v="10"/>
    <n v="5"/>
    <n v="180607.75"/>
    <s v="UNIDAD"/>
    <s v="NO SOLICITADAS"/>
  </r>
  <r>
    <x v="12"/>
    <s v="02-02-01-004-002"/>
    <s v="02-02-01-004-002"/>
    <s v="Materiales y suministros - Productos metálicos elaborados (excepto maquinaria y equipo)"/>
    <s v="CINTA DE ALUMINIO 2¨"/>
    <n v="31201530"/>
    <s v="SELECCIÓN ABREVIADA SUBASTA INVERSA (NO DISPONIBLE)"/>
    <n v="3"/>
    <n v="7"/>
    <n v="10"/>
    <n v="50"/>
    <n v="2683527"/>
    <s v="UNIDAD"/>
    <s v="NO SOLICITADAS"/>
  </r>
  <r>
    <x v="12"/>
    <s v="02-02-01-004-002"/>
    <s v="02-02-01-004-002"/>
    <s v="Materiales y suministros - Productos metálicos elaborados (excepto maquinaria y equipo)"/>
    <s v="HOJAS PARA SEGUETA 12X24"/>
    <n v="27112802"/>
    <s v="SELECCIÓN ABREVIADA SUBASTA INVERSA (NO DISPONIBLE)"/>
    <n v="3"/>
    <n v="7"/>
    <n v="10"/>
    <n v="40"/>
    <n v="117873.2"/>
    <s v="UNIDAD"/>
    <s v="NO SOLICITADAS"/>
  </r>
  <r>
    <x v="12"/>
    <s v="02-02-01-004-002"/>
    <s v="02-02-01-004-002"/>
    <s v="Materiales y suministros - Productos metálicos elaborados (excepto maquinaria y equipo)"/>
    <s v="HOJAS PARA SEGUETA12X18"/>
    <n v="27112802"/>
    <s v="SELECCIÓN ABREVIADA SUBASTA INVERSA (NO DISPONIBLE)"/>
    <n v="3"/>
    <n v="7"/>
    <n v="10"/>
    <n v="40"/>
    <n v="117873.2"/>
    <s v="UNIDAD"/>
    <s v="NO SOLICITADAS"/>
  </r>
  <r>
    <x v="12"/>
    <s v="02-02-01-004-002"/>
    <s v="02-02-01-004-002"/>
    <s v="Materiales y suministros - Productos metálicos elaborados (excepto maquinaria y equipo)"/>
    <s v="JUEGO BROCAS"/>
    <n v="27112845"/>
    <s v="SELECCIÓN ABREVIADA SUBASTA INVERSA (NO DISPONIBLE)"/>
    <n v="3"/>
    <n v="7"/>
    <n v="10"/>
    <n v="1"/>
    <n v="274809.15000000002"/>
    <s v="UNIDAD"/>
    <s v="NO SOLICITADAS"/>
  </r>
  <r>
    <x v="12"/>
    <s v="02-02-01-004-002"/>
    <s v="02-02-01-004-002"/>
    <s v="Materiales y suministros - Productos metálicos elaborados (excepto maquinaria y equipo)"/>
    <s v="NUCLEO DE SOLDADURA ESTAÑO RECINA"/>
    <n v="23271811"/>
    <s v="SELECCIÓN ABREVIADA SUBASTA INVERSA (NO DISPONIBLE)"/>
    <n v="3"/>
    <n v="7"/>
    <n v="10"/>
    <n v="5"/>
    <n v="404940.6"/>
    <s v="UNIDAD"/>
    <s v="NO SOLICITADAS"/>
  </r>
  <r>
    <x v="12"/>
    <s v="02-02-01-004-002"/>
    <s v="02-02-01-004-002"/>
    <s v="Materiales y suministros - Productos metálicos elaborados (excepto maquinaria y equipo)"/>
    <s v="PORTAELECTRODOS"/>
    <n v="23271810"/>
    <s v="SELECCIÓN ABREVIADA SUBASTA INVERSA (NO DISPONIBLE)"/>
    <n v="3"/>
    <n v="7"/>
    <n v="10"/>
    <n v="2"/>
    <n v="173002.1"/>
    <s v="UNIDAD"/>
    <s v="NO SOLICITADAS"/>
  </r>
  <r>
    <x v="12"/>
    <s v="02-02-01-004-002"/>
    <s v="02-02-01-004-002"/>
    <s v="Materiales y suministros - Productos metálicos elaborados (excepto maquinaria y equipo)"/>
    <s v="REMACHES CHERRY MAX CABEZA AVELLANADA CR3242-4-2"/>
    <n v="31162211"/>
    <s v="SELECCIÓN ABREVIADA SUBASTA INVERSA (NO DISPONIBLE)"/>
    <n v="3"/>
    <n v="7"/>
    <n v="10"/>
    <n v="5"/>
    <n v="721912.55"/>
    <s v="UNIDAD"/>
    <s v="NO SOLICITADAS"/>
  </r>
  <r>
    <x v="12"/>
    <s v="02-02-01-004-002"/>
    <s v="02-02-01-004-002"/>
    <s v="Materiales y suministros - Productos metálicos elaborados (excepto maquinaria y equipo)"/>
    <s v="REMACHES CHERRY MAX CABEZA AVELLANADA CR3242-4-3"/>
    <n v="31162211"/>
    <s v="SELECCIÓN ABREVIADA SUBASTA INVERSA (NO DISPONIBLE)"/>
    <n v="3"/>
    <n v="7"/>
    <n v="10"/>
    <n v="5"/>
    <n v="659137.14999999991"/>
    <s v="UNIDAD"/>
    <s v="NO SOLICITADAS"/>
  </r>
  <r>
    <x v="12"/>
    <s v="02-02-01-004-002"/>
    <s v="02-02-01-004-002"/>
    <s v="Materiales y suministros - Productos metálicos elaborados (excepto maquinaria y equipo)"/>
    <s v="REMACHES CHERRY MAX CABEZA AVELLANADA CR3242-4-4"/>
    <n v="31162211"/>
    <s v="SELECCIÓN ABREVIADA SUBASTA INVERSA (NO DISPONIBLE)"/>
    <n v="3"/>
    <n v="7"/>
    <n v="10"/>
    <n v="5"/>
    <n v="690524.55"/>
    <s v="UNIDAD"/>
    <s v="NO SOLICITADAS"/>
  </r>
  <r>
    <x v="12"/>
    <s v="02-02-01-004-002"/>
    <s v="02-02-01-004-002"/>
    <s v="Materiales y suministros - Productos metálicos elaborados (excepto maquinaria y equipo)"/>
    <s v="REMACHES CHERRY MAX CABEZA AVELLANADA, NOMINAL CR3212-4-2"/>
    <n v="31162211"/>
    <s v="SELECCIÓN ABREVIADA SUBASTA INVERSA (NO DISPONIBLE)"/>
    <n v="3"/>
    <n v="7"/>
    <n v="10"/>
    <n v="3"/>
    <n v="515342.16000000003"/>
    <s v="UNIDAD"/>
    <s v="NO SOLICITADAS"/>
  </r>
  <r>
    <x v="12"/>
    <s v="02-02-01-004-002"/>
    <s v="02-02-01-004-002"/>
    <s v="Materiales y suministros - Productos metálicos elaborados (excepto maquinaria y equipo)"/>
    <s v="REMACHES CHERRY MAX CABEZA AVELLANADA, NOMINAL CR3212-4-3"/>
    <n v="31162211"/>
    <s v="SELECCIÓN ABREVIADA SUBASTA INVERSA (NO DISPONIBLE)"/>
    <n v="3"/>
    <n v="7"/>
    <n v="10"/>
    <n v="5"/>
    <n v="690524.55"/>
    <s v="UNIDAD"/>
    <s v="NO SOLICITADAS"/>
  </r>
  <r>
    <x v="12"/>
    <s v="02-02-01-004-002"/>
    <s v="02-02-01-004-002"/>
    <s v="Materiales y suministros - Productos metálicos elaborados (excepto maquinaria y equipo)"/>
    <s v="REMACHES CHERRY MAX CABEZA AVELLANADA, NOMINAL CR3212-4-4"/>
    <n v="31162211"/>
    <s v="SELECCIÓN ABREVIADA SUBASTA INVERSA (NO DISPONIBLE)"/>
    <n v="3"/>
    <n v="7"/>
    <n v="10"/>
    <n v="5"/>
    <n v="753299.95"/>
    <s v="UNIDAD"/>
    <s v="NO SOLICITADAS"/>
  </r>
  <r>
    <x v="12"/>
    <s v="02-02-01-004-002"/>
    <s v="02-02-01-004-002"/>
    <s v="Materiales y suministros - Productos metálicos elaborados (excepto maquinaria y equipo)"/>
    <s v="REMACHES CHERRY MAX CABEZA UNIVERSAL CR3243-4-2"/>
    <n v="31162211"/>
    <s v="SELECCIÓN ABREVIADA SUBASTA INVERSA (NO DISPONIBLE)"/>
    <n v="3"/>
    <n v="7"/>
    <n v="10"/>
    <n v="5"/>
    <n v="706218.25"/>
    <s v="UNIDAD"/>
    <s v="NO SOLICITADAS"/>
  </r>
  <r>
    <x v="12"/>
    <s v="02-02-01-004-002"/>
    <s v="02-02-01-004-002"/>
    <s v="Materiales y suministros - Productos metálicos elaborados (excepto maquinaria y equipo)"/>
    <s v="REMACHES CHERRY MAX CABEZA UNIVERSAL CR3243-4-3"/>
    <n v="31162211"/>
    <s v="SELECCIÓN ABREVIADA SUBASTA INVERSA (NO DISPONIBLE)"/>
    <n v="3"/>
    <n v="7"/>
    <n v="10"/>
    <n v="5"/>
    <n v="690524.55"/>
    <s v="UNIDAD"/>
    <s v="NO SOLICITADAS"/>
  </r>
  <r>
    <x v="12"/>
    <s v="02-02-01-004-002"/>
    <s v="02-02-01-004-002"/>
    <s v="Materiales y suministros - Productos metálicos elaborados (excepto maquinaria y equipo)"/>
    <s v="REMACHES CHERRY MAX CABEZA UNIVERSAL CR3243-4-4"/>
    <n v="31162211"/>
    <s v="SELECCIÓN ABREVIADA SUBASTA INVERSA (NO DISPONIBLE)"/>
    <n v="3"/>
    <n v="7"/>
    <n v="10"/>
    <n v="5"/>
    <n v="706218.25"/>
    <s v="UNIDAD"/>
    <s v="NO SOLICITADAS"/>
  </r>
  <r>
    <x v="12"/>
    <s v="02-02-01-004-002"/>
    <s v="02-02-01-004-002"/>
    <s v="Materiales y suministros - Productos metálicos elaborados (excepto maquinaria y equipo)"/>
    <s v="REMACHES CHERRY MAX CABEZA UNIVERSAL, NOMINAL CR3213-4-2"/>
    <n v="31162211"/>
    <s v="SELECCIÓN ABREVIADA SUBASTA INVERSA (NO DISPONIBLE)"/>
    <n v="3"/>
    <n v="7"/>
    <n v="10"/>
    <n v="5"/>
    <n v="690524.55"/>
    <s v="UNIDAD"/>
    <s v="NO SOLICITADAS"/>
  </r>
  <r>
    <x v="12"/>
    <s v="02-02-01-004-002"/>
    <s v="02-02-01-004-002"/>
    <s v="Materiales y suministros - Productos metálicos elaborados (excepto maquinaria y equipo)"/>
    <s v="REMACHES CHERRY MAX CABEZA UNIVERSAL, NOMINAL CR3213-4-3"/>
    <n v="31162211"/>
    <s v="SELECCIÓN ABREVIADA SUBASTA INVERSA (NO DISPONIBLE)"/>
    <n v="3"/>
    <n v="7"/>
    <n v="10"/>
    <n v="5"/>
    <n v="721912.55"/>
    <s v="UNIDAD"/>
    <s v="NO SOLICITADAS"/>
  </r>
  <r>
    <x v="12"/>
    <s v="02-02-01-004-002"/>
    <s v="02-02-01-004-002"/>
    <s v="Materiales y suministros - Productos metálicos elaborados (excepto maquinaria y equipo)"/>
    <s v="REMACHES CHERRY MAX CABEZA UNIVERSAL, NOMINAL CR3213-4-4"/>
    <n v="31162211"/>
    <s v="SELECCIÓN ABREVIADA SUBASTA INVERSA (NO DISPONIBLE)"/>
    <n v="3"/>
    <n v="7"/>
    <n v="10"/>
    <n v="5"/>
    <n v="690524.55"/>
    <s v="UNIDAD"/>
    <s v="NO SOLICITADAS"/>
  </r>
  <r>
    <x v="12"/>
    <s v="02-02-01-004-002"/>
    <s v="02-02-01-004-002"/>
    <s v="Materiales y suministros - Productos metálicos elaborados (excepto maquinaria y equipo)"/>
    <s v="REMACHES SOLIDOS  CABEZA UNIVERSAL MS20426 E 8-24"/>
    <n v="31162211"/>
    <s v="SELECCIÓN ABREVIADA SUBASTA INVERSA (NO DISPONIBLE)"/>
    <n v="3"/>
    <n v="7"/>
    <n v="10"/>
    <n v="5"/>
    <n v="753299.95"/>
    <s v="UNIDAD"/>
    <s v="NO SOLICITADAS"/>
  </r>
  <r>
    <x v="12"/>
    <s v="02-02-01-004-002"/>
    <s v="02-02-01-004-002"/>
    <s v="Materiales y suministros - Productos metálicos elaborados (excepto maquinaria y equipo)"/>
    <s v="REMACHES SOLIDOS  CABEZA UNIVERSAL MS20470 E 8-24"/>
    <n v="31162211"/>
    <s v="SELECCIÓN ABREVIADA SUBASTA INVERSA (NO DISPONIBLE)"/>
    <n v="3"/>
    <n v="7"/>
    <n v="10"/>
    <n v="5"/>
    <n v="721912.55"/>
    <s v="UNIDAD"/>
    <s v="NO SOLICITADAS"/>
  </r>
  <r>
    <x v="12"/>
    <s v="02-02-01-004-002"/>
    <s v="02-02-01-004-002"/>
    <s v="Materiales y suministros - Productos metálicos elaborados (excepto maquinaria y equipo)"/>
    <s v="SOLDADURA BRONCE   3/32"/>
    <n v="23271812"/>
    <s v="SELECCIÓN ABREVIADA SUBASTA INVERSA (NO DISPONIBLE)"/>
    <n v="3"/>
    <n v="7"/>
    <n v="10"/>
    <n v="2"/>
    <n v="243344.58"/>
    <s v="UNIDAD"/>
    <s v="NO SOLICITADAS"/>
  </r>
  <r>
    <x v="12"/>
    <s v="02-02-01-004-002"/>
    <s v="02-02-01-004-002"/>
    <s v="Materiales y suministros - Productos metálicos elaborados (excepto maquinaria y equipo)"/>
    <s v="SOLDADURA MIG  0.030 CK515T61230"/>
    <n v="23271812"/>
    <s v="SELECCIÓN ABREVIADA SUBASTA INVERSA (NO DISPONIBLE)"/>
    <n v="3"/>
    <n v="7"/>
    <n v="10"/>
    <n v="2"/>
    <n v="631174.52"/>
    <s v="UNIDAD"/>
    <s v="NO SOLICITADAS"/>
  </r>
  <r>
    <x v="12"/>
    <s v="02-02-01-004-002"/>
    <s v="02-02-01-004-002"/>
    <s v="Materiales y suministros - Productos metálicos elaborados (excepto maquinaria y equipo)"/>
    <s v="SOLDADURA MIG 0.035 CK535XL1535"/>
    <n v="23271812"/>
    <s v="SELECCIÓN ABREVIADA SUBASTA INVERSA (NO DISPONIBLE)"/>
    <n v="3"/>
    <n v="7"/>
    <n v="10"/>
    <n v="2"/>
    <n v="631174.52"/>
    <s v="UNIDAD"/>
    <s v="NO SOLICITADAS"/>
  </r>
  <r>
    <x v="12"/>
    <s v="02-02-01-004-002"/>
    <s v="02-02-01-004-002"/>
    <s v="Materiales y suministros - Productos metálicos elaborados (excepto maquinaria y equipo)"/>
    <s v="SOLDADURAS DE ELECTRODO"/>
    <n v="23271812"/>
    <s v="SELECCIÓN ABREVIADA SUBASTA INVERSA (NO DISPONIBLE)"/>
    <n v="3"/>
    <n v="7"/>
    <n v="10"/>
    <n v="2"/>
    <n v="19200.48"/>
    <s v="UNIDAD"/>
    <s v="NO SOLICITADAS"/>
  </r>
  <r>
    <x v="12"/>
    <s v="02-02-01-004-002"/>
    <s v="02-02-01-004-002"/>
    <s v="Materiales y suministros - Productos metálicos elaborados (excepto maquinaria y equipo)"/>
    <s v="SOLDADURAS DE ELECTRODO 308 L X 3/32"/>
    <n v="23271812"/>
    <s v="SELECCIÓN ABREVIADA SUBASTA INVERSA (NO DISPONIBLE)"/>
    <n v="3"/>
    <n v="7"/>
    <n v="10"/>
    <n v="1"/>
    <n v="45816.7"/>
    <s v="UNIDAD"/>
    <s v="NO SOLICITADAS"/>
  </r>
  <r>
    <x v="12"/>
    <s v="02-02-01-004-002"/>
    <s v="02-02-01-004-002"/>
    <s v="Materiales y suministros - Productos metálicos elaborados (excepto maquinaria y equipo)"/>
    <s v="SOLDADURAS DE ELECTRODO 6013 X 1/8"/>
    <n v="23271812"/>
    <s v="SELECCIÓN ABREVIADA SUBASTA INVERSA (NO DISPONIBLE)"/>
    <n v="3"/>
    <n v="7"/>
    <n v="10"/>
    <n v="1"/>
    <n v="9695.51"/>
    <s v="UNIDAD"/>
    <s v="NO SOLICITADAS"/>
  </r>
  <r>
    <x v="12"/>
    <s v="02-02-01-004-002"/>
    <s v="02-02-01-004-002"/>
    <s v="Materiales y suministros - Productos metálicos elaborados (excepto maquinaria y equipo)"/>
    <s v="SOLDADURAS DE ELECTRODO SOLDADURA NIQUEL 100 X 1/8 "/>
    <n v="23271812"/>
    <s v="SELECCIÓN ABREVIADA SUBASTA INVERSA (NO DISPONIBLE)"/>
    <n v="3"/>
    <n v="7"/>
    <n v="10"/>
    <n v="5"/>
    <n v="559590.55000000005"/>
    <s v="UNIDAD"/>
    <s v="NO SOLICITADAS"/>
  </r>
  <r>
    <x v="12"/>
    <s v="02-02-01-004-002"/>
    <s v="02-02-01-004-002"/>
    <s v="Materiales y suministros - Productos metálicos elaborados (excepto maquinaria y equipo)"/>
    <s v="SOLDADURAS DE ELECTRODO7018 X 1/8 "/>
    <n v="23271812"/>
    <s v="SELECCIÓN ABREVIADA SUBASTA INVERSA (NO DISPONIBLE)"/>
    <n v="3"/>
    <n v="7"/>
    <n v="10"/>
    <n v="2"/>
    <n v="19136.560000000001"/>
    <s v="UNIDAD"/>
    <s v="NO SOLICITADAS"/>
  </r>
  <r>
    <x v="12"/>
    <s v="02-02-01-004-002"/>
    <s v="02-02-01-004-002"/>
    <s v="Materiales y suministros - Productos metálicos elaborados (excepto maquinaria y equipo)"/>
    <s v="TERMINAL LUG "/>
    <n v="39121432"/>
    <s v="SELECCIÓN ABREVIADA SUBASTA INVERSA (NO DISPONIBLE)"/>
    <n v="3"/>
    <n v="7"/>
    <n v="10"/>
    <n v="2"/>
    <n v="231530.9"/>
    <s v="UNIDAD"/>
    <s v="NO SOLICITADAS"/>
  </r>
  <r>
    <x v="12"/>
    <s v="02-02-01-004-002"/>
    <s v="02-02-01-004-002"/>
    <s v="Materiales y suministros - Productos metálicos elaborados (excepto maquinaria y equipo)"/>
    <s v="TERMINALES Military Standard MS25036-153 Blue #8 Terminal, Lug"/>
    <n v="39121432"/>
    <s v="SELECCIÓN ABREVIADA SUBASTA INVERSA (NO DISPONIBLE)"/>
    <n v="3"/>
    <n v="7"/>
    <n v="10"/>
    <n v="1"/>
    <n v="82156.160000000003"/>
    <s v="UNIDAD"/>
    <s v="NO SOLICITADAS"/>
  </r>
  <r>
    <x v="12"/>
    <s v="02-02-01-004-002"/>
    <s v="02-02-01-004-002"/>
    <s v="Materiales y suministros - Productos metálicos elaborados (excepto maquinaria y equipo)"/>
    <s v="TORNILLO  NAS601 -6P"/>
    <n v="31161500"/>
    <s v="SELECCIÓN ABREVIADA SUBASTA INVERSA (NO DISPONIBLE)"/>
    <n v="3"/>
    <n v="7"/>
    <n v="10"/>
    <n v="3"/>
    <n v="145640.04"/>
    <s v="UNIDAD"/>
    <s v="NO SOLICITADAS"/>
  </r>
  <r>
    <x v="12"/>
    <s v="02-02-01-004-002"/>
    <s v="02-02-01-004-002"/>
    <s v="Materiales y suministros - Productos metálicos elaborados (excepto maquinaria y equipo)"/>
    <s v="TORNILLO AN509-8 -R8"/>
    <n v="31161500"/>
    <s v="SELECCIÓN ABREVIADA SUBASTA INVERSA (NO DISPONIBLE)"/>
    <n v="3"/>
    <n v="7"/>
    <n v="10"/>
    <n v="3"/>
    <n v="12660.24"/>
    <s v="UNIDAD"/>
    <s v="NO SOLICITADAS"/>
  </r>
  <r>
    <x v="12"/>
    <s v="02-02-01-004-002"/>
    <s v="02-02-01-004-002"/>
    <s v="Materiales y suministros - Productos metálicos elaborados (excepto maquinaria y equipo)"/>
    <s v="TORNILLO AVELLANADO MS24694-S52"/>
    <n v="31161500"/>
    <s v="SELECCIÓN ABREVIADA SUBASTA INVERSA (NO DISPONIBLE)"/>
    <n v="3"/>
    <n v="7"/>
    <n v="10"/>
    <n v="3"/>
    <n v="145640.04"/>
    <s v="UNIDAD"/>
    <s v="NO SOLICITADAS"/>
  </r>
  <r>
    <x v="12"/>
    <s v="02-02-01-004-002"/>
    <s v="02-02-01-004-002"/>
    <s v="Materiales y suministros - Productos metálicos elaborados (excepto maquinaria y equipo)"/>
    <s v="TORNILLO NAS602-10P"/>
    <n v="31161500"/>
    <s v="SELECCIÓN ABREVIADA SUBASTA INVERSA (NO DISPONIBLE)"/>
    <n v="3"/>
    <n v="7"/>
    <n v="10"/>
    <n v="3"/>
    <n v="156842.91"/>
    <s v="UNIDAD"/>
    <s v="NO SOLICITADAS"/>
  </r>
  <r>
    <x v="12"/>
    <s v="02-02-01-004-002"/>
    <s v="02-02-01-004-002"/>
    <s v="Materiales y suministros - Productos metálicos elaborados (excepto maquinaria y equipo)"/>
    <s v="TORNILLO NAS602-8P"/>
    <n v="31161500"/>
    <s v="SELECCIÓN ABREVIADA SUBASTA INVERSA (NO DISPONIBLE)"/>
    <n v="3"/>
    <n v="7"/>
    <n v="10"/>
    <n v="3"/>
    <n v="280002.39"/>
    <s v="UNIDAD"/>
    <s v="NO SOLICITADAS"/>
  </r>
  <r>
    <x v="12"/>
    <s v="02-02-01-004-002"/>
    <s v="02-02-01-004-002"/>
    <s v="Materiales y suministros - Productos metálicos elaborados (excepto maquinaria y equipo)"/>
    <s v="TORNILLO NAS603-8P"/>
    <n v="31161500"/>
    <s v="SELECCIÓN ABREVIADA SUBASTA INVERSA (NO DISPONIBLE)"/>
    <n v="3"/>
    <n v="7"/>
    <n v="10"/>
    <n v="3"/>
    <n v="257671.98"/>
    <s v="UNIDAD"/>
    <s v="NO SOLICITADAS"/>
  </r>
  <r>
    <x v="12"/>
    <s v="02-02-01-004-002"/>
    <s v="02-02-01-004-002"/>
    <s v="Materiales y suministros - Productos metálicos elaborados (excepto maquinaria y equipo)"/>
    <s v="TORNILLO UNIVERSAL MS27039-1-08"/>
    <n v="31161500"/>
    <s v="SELECCIÓN ABREVIADA SUBASTA INVERSA (NO DISPONIBLE)"/>
    <n v="3"/>
    <n v="7"/>
    <n v="10"/>
    <n v="3"/>
    <n v="168046.41"/>
    <s v="UNIDAD"/>
    <s v="NO SOLICITADAS"/>
  </r>
  <r>
    <x v="12"/>
    <s v="02-02-01-004-003"/>
    <s v="02-02-01-004-003-09"/>
    <s v="Materiales y suministros - Otras máquinas para usos generales y sus partes y piezas"/>
    <s v="FILTRO DE AIRE PARA MOTOR POLARIS"/>
    <n v="40161505"/>
    <s v="SELECCIÓN ABREVIADA SUBASTA INVERSA (NO DISPONIBLE)"/>
    <n v="3"/>
    <n v="7"/>
    <n v="10"/>
    <n v="1"/>
    <n v="27344.59"/>
    <s v="UNIDAD"/>
    <s v="NO SOLICITADAS"/>
  </r>
  <r>
    <x v="12"/>
    <s v="02-02-01-004-006"/>
    <s v="02-02-01-004-006-02"/>
    <s v="Materiales y suministros - Aparatos de control eléctrico y distribución de electricidad y sus partes y piezas"/>
    <s v="FUSIBLES VIDRIO"/>
    <n v="39121622"/>
    <s v="SELECCIÓN ABREVIADA SUBASTA INVERSA (NO DISPONIBLE)"/>
    <n v="3"/>
    <n v="7"/>
    <n v="10"/>
    <n v="30"/>
    <n v="15175.800000000001"/>
    <s v="UNIDAD"/>
    <s v="NO SOLICITADAS"/>
  </r>
  <r>
    <x v="12"/>
    <s v="02-02-01-004-006"/>
    <s v="02-02-01-004-006-02"/>
    <s v="Materiales y suministros - Aparatos de control eléctrico y distribución de electricidad y sus partes y piezas"/>
    <s v="FUSIBLES VIDRIO"/>
    <n v="39121622"/>
    <s v="SELECCIÓN ABREVIADA SUBASTA INVERSA (NO DISPONIBLE)"/>
    <n v="3"/>
    <n v="7"/>
    <n v="10"/>
    <n v="30"/>
    <n v="15175.800000000001"/>
    <s v="UNIDAD"/>
    <s v="NO SOLICITADAS"/>
  </r>
  <r>
    <x v="12"/>
    <s v="02-02-01-004-006"/>
    <s v="02-02-01-004-006-04"/>
    <s v="Materiales y suministros - Acumuladores, pilas y baterías primarias y sus partes y piezas"/>
    <s v="BATERIA LITHIUM HALF SIZE AA 3,6 VDC                               _x000a_ SAFT  LS14250 Li-SOCI2"/>
    <n v="26111703"/>
    <s v="SELECCIÓN ABREVIADA SUBASTA INVERSA (NO DISPONIBLE)"/>
    <n v="3"/>
    <n v="7"/>
    <n v="10"/>
    <n v="20"/>
    <n v="880965.8"/>
    <s v="UNIDAD"/>
    <s v="NO SOLICITADAS"/>
  </r>
  <r>
    <x v="12"/>
    <s v="02-02-01-004-006"/>
    <s v="02-02-01-004-006-05"/>
    <s v="Materiales y suministros - Lámparas eléctricas de incandescencia o descarga; lámparas de arco, equipo para alumbrado eléctrico; sus partes y piezas"/>
    <s v="BOMBILLO 1959"/>
    <n v="39112501"/>
    <s v="SELECCIÓN ABREVIADA SUBASTA INVERSA (NO DISPONIBLE)"/>
    <n v="3"/>
    <n v="7"/>
    <n v="10"/>
    <n v="13"/>
    <n v="2627003.86"/>
    <s v="UNIDAD"/>
    <s v="NO SOLICITADAS"/>
  </r>
  <r>
    <x v="12"/>
    <s v="02-02-01-004-006"/>
    <s v="02-02-01-004-006-05"/>
    <s v="Materiales y suministros - Lámparas eléctricas de incandescencia o descarga; lámparas de arco, equipo para alumbrado eléctrico; sus partes y piezas"/>
    <s v="BOMBILLOS 6839"/>
    <n v="39112501"/>
    <s v="SELECCIÓN ABREVIADA SUBASTA INVERSA (NO DISPONIBLE)"/>
    <n v="3"/>
    <n v="7"/>
    <n v="10"/>
    <n v="19"/>
    <n v="75436.84"/>
    <s v="UNIDAD"/>
    <s v="NO SOLICITADAS"/>
  </r>
  <r>
    <x v="12"/>
    <s v="02-02-01-004-006"/>
    <s v="02-02-01-004-006-05"/>
    <s v="Materiales y suministros - Lámparas eléctricas de incandescencia o descarga; lámparas de arco, equipo para alumbrado eléctrico; sus partes y piezas"/>
    <s v="BOMBILLOS LED 313"/>
    <n v="39112501"/>
    <s v="SELECCIÓN ABREVIADA SUBASTA INVERSA (NO DISPONIBLE)"/>
    <n v="3"/>
    <n v="7"/>
    <n v="10"/>
    <n v="19"/>
    <n v="448846.5"/>
    <s v="UNIDAD"/>
    <s v="NO SOLICITADAS"/>
  </r>
  <r>
    <x v="12"/>
    <s v="02-02-01-004-006"/>
    <s v="02-02-01-004-006-09"/>
    <s v="Materiales y suministros - Otro equipo eléctrico y sus partes y piezas"/>
    <s v="ELECTRODOS DE BARRA"/>
    <n v="39121436"/>
    <s v="SELECCIÓN ABREVIADA SUBASTA INVERSA (NO DISPONIBLE)"/>
    <n v="3"/>
    <n v="7"/>
    <n v="10"/>
    <n v="1"/>
    <n v="641939.68000000005"/>
    <s v="UNIDAD"/>
    <s v="NO SOLICITADAS"/>
  </r>
  <r>
    <x v="12"/>
    <s v="02-02-01-004-006"/>
    <s v="02-02-01-004-006-09"/>
    <s v="Materiales y suministros - Otro equipo eléctrico y sus partes y piezas"/>
    <s v="ELECTRODOS DE DISCO"/>
    <n v="39121436"/>
    <s v="SELECCIÓN ABREVIADA SUBASTA INVERSA (NO DISPONIBLE)"/>
    <n v="3"/>
    <n v="7"/>
    <n v="10"/>
    <n v="1"/>
    <n v="1207006.8799999999"/>
    <s v="UNIDAD"/>
    <s v="NO SOLICITADAS"/>
  </r>
  <r>
    <x v="12"/>
    <s v="02-02-01-002-007"/>
    <s v="02-02-01-002-007"/>
    <s v="Materiales y suministros - Artículos textiles (excepto prendas de vestir)"/>
    <s v="LIMPIONES"/>
    <n v="52121703"/>
    <s v="SELECCIÓN ABREVIADA SUBASTA INVERSA (NO DISPONIBLE)"/>
    <n v="3"/>
    <n v="7"/>
    <n v="10"/>
    <n v="20"/>
    <n v="268498.8"/>
    <s v="PAQUETE"/>
    <s v="NO SOLICITADAS"/>
  </r>
  <r>
    <x v="12"/>
    <s v="02-02-01-002-007"/>
    <s v="02-02-01-002-007"/>
    <s v="Materiales y suministros - Artículos textiles (excepto prendas de vestir)"/>
    <s v="TAPABOCAS"/>
    <n v="42132200"/>
    <s v="SELECCIÓN ABREVIADA SUBASTA INVERSA (NO DISPONIBLE)"/>
    <n v="3"/>
    <n v="7"/>
    <n v="10"/>
    <n v="3"/>
    <n v="93974.58"/>
    <s v="CAJA"/>
    <s v="NO SOLICITADAS"/>
  </r>
  <r>
    <x v="12"/>
    <s v="02-02-01-002-007"/>
    <s v="02-02-01-002-007"/>
    <s v="Materiales y suministros - Artículos textiles (excepto prendas de vestir)"/>
    <s v="TAPABOCAS "/>
    <n v="46181709"/>
    <s v="SELECCIÓN ABREVIADA SUBASTA INVERSA (NO DISPONIBLE)"/>
    <n v="3"/>
    <n v="7"/>
    <n v="10"/>
    <n v="12"/>
    <n v="375898.32"/>
    <s v="CAJA"/>
    <s v="NO SOLICITADAS"/>
  </r>
  <r>
    <x v="12"/>
    <s v="02-02-01-002-008"/>
    <s v="02-02-01-002-008"/>
    <s v="Materiales y suministros - Dotación (prendas de vestir y calzado)"/>
    <s v="BATA PELUQUERIA"/>
    <n v="53102711"/>
    <s v="SELECCIÓN ABREVIADA SUBASTA INVERSA (NO DISPONIBLE)"/>
    <n v="3"/>
    <n v="7"/>
    <n v="16"/>
    <n v="3"/>
    <n v="228487.23"/>
    <s v="UNIDAD"/>
    <s v="NO SOLICITADAS"/>
  </r>
  <r>
    <x v="12"/>
    <s v="02-02-01-003-002"/>
    <s v="02-02-01-003-002-01"/>
    <s v="Materiales y suministros - Pasta de papel, papel y cartón"/>
    <s v="PAPEL HIGÍENICO"/>
    <n v="14111704"/>
    <s v="SELECCIÓN ABREVIADA SUBASTA INVERSA (NO DISPONIBLE)"/>
    <n v="3"/>
    <n v="7"/>
    <n v="10"/>
    <n v="10"/>
    <n v="252704.8"/>
    <s v="PAQUETE"/>
    <s v="NO SOLICITADAS"/>
  </r>
  <r>
    <x v="12"/>
    <s v="02-02-01-003-002"/>
    <s v="02-02-01-003-002-01"/>
    <s v="Materiales y suministros - Pasta de papel, papel y cartón"/>
    <s v="WYPAL 300 MTS PAÑO LIMPIADOR"/>
    <n v="47131502"/>
    <s v="SELECCIÓN ABREVIADA SUBASTA INVERSA (NO DISPONIBLE)"/>
    <n v="3"/>
    <n v="7"/>
    <n v="10"/>
    <n v="8"/>
    <n v="725122.32"/>
    <s v="ROLLO"/>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BARRERA FRENADO"/>
    <n v="15121504"/>
    <s v="SELECCIÓN ABREVIADA SUBASTA INVERSA (NO DISPONIBLE)"/>
    <n v="3"/>
    <n v="7"/>
    <n v="10"/>
    <n v="100"/>
    <n v="3887091.0000000005"/>
    <s v="LITRO"/>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BARRERA FRENADO"/>
    <n v="15121504"/>
    <s v="SELECCIÓN ABREVIADA SUBASTA INVERSA (NO DISPONIBLE)"/>
    <n v="3"/>
    <n v="7"/>
    <n v="10"/>
    <n v="100"/>
    <n v="4097678"/>
    <s v="LITRO"/>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COMPRESOR KAESER S-460"/>
    <n v="12181601"/>
    <s v="SELECCIÓN ABREVIADA SUBASTA INVERSA (NO DISPONIBLE)"/>
    <n v="3"/>
    <n v="7"/>
    <n v="10"/>
    <n v="1"/>
    <n v="383268.91"/>
    <s v="GALON"/>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LUBRICANTE RODAMIENTOS CADENAS"/>
    <n v="15121902"/>
    <s v="SELECCIÓN ABREVIADA SUBASTA INVERSA (NO DISPONIBLE)"/>
    <n v="3"/>
    <n v="7"/>
    <n v="10"/>
    <n v="1"/>
    <n v="874814.79"/>
    <s v="LIBRA"/>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ANTICORROSION"/>
    <n v="15121514"/>
    <s v="SELECCIÓN ABREVIADA SUBASTA INVERSA (NO DISPONIBLE)"/>
    <n v="3"/>
    <n v="7"/>
    <n v="10"/>
    <n v="8"/>
    <n v="138285.68"/>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n v="47131821"/>
    <s v="SELECCIÓN ABREVIADA SUBASTA INVERSA (NO DISPONIBLE)"/>
    <n v="3"/>
    <n v="7"/>
    <n v="10"/>
    <n v="55"/>
    <n v="728719.75"/>
    <s v="GALON"/>
    <s v="NO SOLICITADAS"/>
  </r>
  <r>
    <x v="12"/>
    <s v="02-02-01-003-004"/>
    <s v="02-02-01-003-004-01"/>
    <s v="Materiales y suministros - Químicos orgánicos básicos"/>
    <s v="ALCOHOL INDUSTRIAL"/>
    <n v="12352104"/>
    <s v="SELECCIÓN ABREVIADA SUBASTA INVERSA (NO DISPONIBLE)"/>
    <n v="3"/>
    <n v="7"/>
    <n v="10"/>
    <n v="40"/>
    <n v="1621522.4"/>
    <s v="GALON"/>
    <s v="NO SOLICITADAS"/>
  </r>
  <r>
    <x v="12"/>
    <s v="02-02-01-003-004"/>
    <s v="02-02-01-003-004-01"/>
    <s v="Materiales y suministros - Químicos orgánicos básicos"/>
    <s v="ALCOHOL ISOPROPILICO LIMPIEZA INSPECCIONES"/>
    <n v="12352104"/>
    <s v="SELECCIÓN ABREVIADA SUBASTA INVERSA (NO DISPONIBLE)"/>
    <n v="3"/>
    <n v="7"/>
    <n v="10"/>
    <n v="10"/>
    <n v="447936.8"/>
    <s v="GALON"/>
    <s v="NO SOLICITADAS"/>
  </r>
  <r>
    <x v="12"/>
    <s v="02-02-01-003-004"/>
    <s v="02-02-01-003-004-02"/>
    <s v="Materiales y suministros - Productos químicos inorgánicos básicos n. C. P."/>
    <s v="AGUA DESTILADA O DESMINERALIZADA"/>
    <n v="41104213"/>
    <s v="SELECCIÓN ABREVIADA SUBASTA INVERSA (NO DISPONIBLE)"/>
    <n v="3"/>
    <n v="7"/>
    <n v="10"/>
    <n v="50"/>
    <n v="686602.5"/>
    <s v="GALON"/>
    <s v="NO SOLICITADAS"/>
  </r>
  <r>
    <x v="12"/>
    <s v="02-02-01-003-004"/>
    <s v="02-02-01-003-004-02"/>
    <s v="Materiales y suministros - Productos químicos inorgánicos básicos n. C. P."/>
    <s v="HIPOCLORITO"/>
    <n v="47131807"/>
    <s v="SELECCIÓN ABREVIADA SUBASTA INVERSA (NO DISPONIBLE)"/>
    <n v="3"/>
    <n v="7"/>
    <n v="10"/>
    <n v="84"/>
    <n v="1628892.7200000002"/>
    <s v="GALON"/>
    <s v="NO SOLICITADAS"/>
  </r>
  <r>
    <x v="12"/>
    <s v="02-02-01-003-004"/>
    <s v="02-02-01-003-004-02"/>
    <s v="Materiales y suministros - Productos químicos inorgánicos básicos n. C. P."/>
    <s v="HIPOCLORITO"/>
    <n v="47131800"/>
    <s v="SELECCIÓN ABREVIADA SUBASTA INVERSA (NO DISPONIBLE)"/>
    <n v="3"/>
    <n v="7"/>
    <n v="10"/>
    <n v="66"/>
    <n v="1279844.28"/>
    <s v="GALON"/>
    <s v="NO SOLICITADAS"/>
  </r>
  <r>
    <x v="12"/>
    <s v="02-02-01-003-004"/>
    <s v="02-02-01-003-004-06"/>
    <s v="Materiales y suministros - Abonos y plaguicidas"/>
    <s v="INSECTICIDA "/>
    <n v="53131634"/>
    <s v="SELECCIÓN ABREVIADA SUBASTA INVERSA (NO DISPONIBLE)"/>
    <n v="3"/>
    <n v="7"/>
    <n v="10"/>
    <n v="25"/>
    <n v="669053.5"/>
    <s v="UNIDAD"/>
    <s v="NO SOLICITADAS"/>
  </r>
  <r>
    <x v="12"/>
    <s v="02-02-01-003-005"/>
    <s v="02-02-01-003-005-01"/>
    <s v="Materiales y suministros - Pinturas y barnices y productos relacionados; colores para la pintura artística; tintas"/>
    <s v="PINTURA ESMALTE AMARILLO AERONAUTICO"/>
    <n v="60121001"/>
    <s v="SELECCIÓN ABREVIADA SUBASTA INVERSA (NO DISPONIBLE)"/>
    <n v="3"/>
    <n v="7"/>
    <n v="10"/>
    <n v="15"/>
    <n v="408012.9"/>
    <s v="UNIDAD"/>
    <s v="NO SOLICITADAS"/>
  </r>
  <r>
    <x v="12"/>
    <s v="02-02-01-003-005"/>
    <s v="02-02-01-003-005-01"/>
    <s v="Materiales y suministros - Pinturas y barnices y productos relacionados; colores para la pintura artística; tintas"/>
    <s v="PRIMER ANTICORROSIVO"/>
    <n v="15121804"/>
    <s v="SELECCIÓN ABREVIADA SUBASTA INVERSA (NO DISPONIBLE)"/>
    <n v="3"/>
    <n v="7"/>
    <n v="10"/>
    <n v="2"/>
    <n v="19795.2"/>
    <s v="GALON"/>
    <s v="NO SOLICITADAS"/>
  </r>
  <r>
    <x v="12"/>
    <s v="02-02-01-003-005"/>
    <s v="02-02-01-003-005-02"/>
    <s v="Materiales y suministros - Productos farmacéuticos"/>
    <s v="GASA ESTERIL "/>
    <n v="42311500"/>
    <s v="SELECCIÓN ABREVIADA SUBASTA INVERSA (NO DISPONIBLE)"/>
    <n v="3"/>
    <n v="7"/>
    <n v="10"/>
    <n v="3"/>
    <n v="38432.19"/>
    <s v="CAJA"/>
    <s v="NO SOLICITADAS"/>
  </r>
  <r>
    <x v="12"/>
    <s v="02-02-01-003-005"/>
    <s v="02-02-01-003-005-03"/>
    <s v="Materiales y suministros - Jabón, preparados para limpieza, perfumes y preparados de tocador"/>
    <s v="AMBIENTADOR PARA HABITACIONES"/>
    <n v="47131812"/>
    <s v="SELECCIÓN ABREVIADA SUBASTA INVERSA (NO DISPONIBLE)"/>
    <n v="3"/>
    <n v="7"/>
    <n v="10"/>
    <n v="80"/>
    <n v="1284582.3999999999"/>
    <s v="GALON"/>
    <s v="NO SOLICITADAS"/>
  </r>
  <r>
    <x v="12"/>
    <s v="02-02-01-003-005"/>
    <s v="02-02-01-003-005-03"/>
    <s v="Materiales y suministros - Jabón, preparados para limpieza, perfumes y preparados de tocador"/>
    <s v="CERA"/>
    <n v="47131800"/>
    <s v="SELECCIÓN ABREVIADA SUBASTA INVERSA (NO DISPONIBLE)"/>
    <n v="3"/>
    <n v="7"/>
    <n v="10"/>
    <n v="30"/>
    <n v="413277.6"/>
    <s v="GALON"/>
    <s v="NO SOLICITADAS"/>
  </r>
  <r>
    <x v="12"/>
    <s v="02-02-01-003-005"/>
    <s v="02-02-01-003-005-03"/>
    <s v="Materiales y suministros - Jabón, preparados para limpieza, perfumes y preparados de tocador"/>
    <s v="CREMA DENTAL"/>
    <n v="53131502"/>
    <s v="SELECCIÓN ABREVIADA SUBASTA INVERSA (NO DISPONIBLE)"/>
    <n v="3"/>
    <n v="7"/>
    <n v="10"/>
    <n v="40"/>
    <n v="263234"/>
    <s v="UNIDAD"/>
    <s v="NO SOLICITADAS"/>
  </r>
  <r>
    <x v="12"/>
    <s v="02-02-01-003-005"/>
    <s v="02-02-01-003-005-03"/>
    <s v="Materiales y suministros - Jabón, preparados para limpieza, perfumes y preparados de tocador"/>
    <s v="DESINFECTANTE PARA USO GENERAL"/>
    <n v="47131800"/>
    <s v="SELECCIÓN ABREVIADA SUBASTA INVERSA (NO DISPONIBLE)"/>
    <n v="3"/>
    <n v="7"/>
    <n v="10"/>
    <n v="38"/>
    <n v="1937227.84"/>
    <s v="GALON"/>
    <s v="NO SOLICITADAS"/>
  </r>
  <r>
    <x v="12"/>
    <s v="02-02-01-003-005"/>
    <s v="02-02-01-003-005-03"/>
    <s v="Materiales y suministros - Jabón, preparados para limpieza, perfumes y preparados de tocador"/>
    <s v="DESMANCHADOR SIN CLORO"/>
    <n v="47131800"/>
    <s v="SELECCIÓN ABREVIADA SUBASTA INVERSA (NO DISPONIBLE)"/>
    <n v="3"/>
    <n v="7"/>
    <n v="10"/>
    <n v="50"/>
    <n v="1228426"/>
    <s v="GALON"/>
    <s v="NO SOLICITADAS"/>
  </r>
  <r>
    <x v="12"/>
    <s v="02-02-01-003-005"/>
    <s v="02-02-01-003-005-03"/>
    <s v="Materiales y suministros - Jabón, preparados para limpieza, perfumes y preparados de tocador"/>
    <s v="DETERGENTE MULTIUSOS"/>
    <n v="47131800"/>
    <s v="SELECCIÓN ABREVIADA SUBASTA INVERSA (NO DISPONIBLE)"/>
    <n v="3"/>
    <n v="7"/>
    <n v="10"/>
    <n v="29"/>
    <n v="483473.5"/>
    <s v="GALON"/>
    <s v="NO SOLICITADAS"/>
  </r>
  <r>
    <x v="12"/>
    <s v="02-02-01-003-005"/>
    <s v="02-02-01-003-005-03"/>
    <s v="Materiales y suministros - Jabón, preparados para limpieza, perfumes y preparados de tocador"/>
    <s v="DETERGENTE MULTIUSOS"/>
    <n v="47131800"/>
    <s v="SELECCIÓN ABREVIADA SUBASTA INVERSA (NO DISPONIBLE)"/>
    <n v="3"/>
    <n v="7"/>
    <n v="10"/>
    <n v="100"/>
    <n v="1667150"/>
    <s v="GALON"/>
    <s v="NO SOLICITADAS"/>
  </r>
  <r>
    <x v="12"/>
    <s v="02-02-01-003-005"/>
    <s v="02-02-01-003-005-03"/>
    <s v="Materiales y suministros - Jabón, preparados para limpieza, perfumes y preparados de tocador"/>
    <s v="GEL ANTIBACTERIAL PARA MANOS"/>
    <n v="53131612"/>
    <s v="SELECCIÓN ABREVIADA SUBASTA INVERSA (NO DISPONIBLE)"/>
    <n v="3"/>
    <n v="7"/>
    <n v="10"/>
    <n v="100"/>
    <n v="1403915"/>
    <s v="LITRO"/>
    <s v="NO SOLICITADAS"/>
  </r>
  <r>
    <x v="12"/>
    <s v="02-02-01-003-005"/>
    <s v="02-02-01-003-005-03"/>
    <s v="Materiales y suministros - Jabón, preparados para limpieza, perfumes y preparados de tocador"/>
    <s v="JABON BARRA "/>
    <n v="53131608"/>
    <s v="SELECCIÓN ABREVIADA SUBASTA INVERSA (NO DISPONIBLE)"/>
    <n v="3"/>
    <n v="7"/>
    <n v="10"/>
    <n v="40"/>
    <n v="368527.60000000003"/>
    <s v="PAQUETE"/>
    <s v="NO SOLICITADAS"/>
  </r>
  <r>
    <x v="12"/>
    <s v="02-02-01-003-005"/>
    <s v="02-02-01-003-005-03"/>
    <s v="Materiales y suministros - Jabón, preparados para limpieza, perfumes y preparados de tocador"/>
    <s v="JABON DE DISPENSADOR PARA MANOS"/>
    <n v="53131608"/>
    <s v="SELECCIÓN ABREVIADA SUBASTA INVERSA (NO DISPONIBLE)"/>
    <n v="3"/>
    <n v="7"/>
    <n v="10"/>
    <n v="55"/>
    <n v="429510.39999999997"/>
    <s v="LITRO"/>
    <s v="NO SOLICITADAS"/>
  </r>
  <r>
    <x v="12"/>
    <s v="02-02-01-003-005"/>
    <s v="02-02-01-003-005-03"/>
    <s v="Materiales y suministros - Jabón, preparados para limpieza, perfumes y preparados de tocador"/>
    <s v="JABÓN DE DISPENSADOR PARA MANOS"/>
    <n v="53131608"/>
    <s v="SELECCIÓN ABREVIADA SUBASTA INVERSA (NO DISPONIBLE)"/>
    <n v="3"/>
    <n v="7"/>
    <n v="10"/>
    <n v="145"/>
    <n v="1132345.5999999999"/>
    <s v="LITRO"/>
    <s v="NO SOLICITADAS"/>
  </r>
  <r>
    <x v="12"/>
    <s v="02-02-01-003-005"/>
    <s v="02-02-01-003-005-03"/>
    <s v="Materiales y suministros - Jabón, preparados para limpieza, perfumes y preparados de tocador"/>
    <s v="JABON DE TOCADOR "/>
    <n v="53131608"/>
    <s v="SELECCIÓN ABREVIADA SUBASTA INVERSA (NO DISPONIBLE)"/>
    <n v="3"/>
    <n v="7"/>
    <n v="10"/>
    <n v="100"/>
    <n v="355366"/>
    <s v="PAQUETE"/>
    <s v="NO SOLICITADAS"/>
  </r>
  <r>
    <x v="12"/>
    <s v="02-02-01-003-005"/>
    <s v="02-02-01-003-005-03"/>
    <s v="Materiales y suministros - Jabón, preparados para limpieza, perfumes y preparados de tocador"/>
    <s v="JABON LIQUIDO PARA LAVADORA"/>
    <n v="47131800"/>
    <s v="SELECCIÓN ABREVIADA SUBASTA INVERSA (NO DISPONIBLE)"/>
    <n v="3"/>
    <n v="7"/>
    <n v="10"/>
    <n v="110"/>
    <n v="3194785"/>
    <s v="GALON"/>
    <s v="NO SOLICITADAS"/>
  </r>
  <r>
    <x v="12"/>
    <s v="02-02-01-003-005"/>
    <s v="02-02-01-003-005-03"/>
    <s v="Materiales y suministros - Jabón, preparados para limpieza, perfumes y preparados de tocador"/>
    <s v="JABÓN PARA LOZA"/>
    <n v="47131800"/>
    <s v="SELECCIÓN ABREVIADA SUBASTA INVERSA (NO DISPONIBLE)"/>
    <n v="3"/>
    <n v="7"/>
    <n v="10"/>
    <n v="36"/>
    <n v="919213.55999999994"/>
    <s v="GALON"/>
    <s v="NO SOLICITADAS"/>
  </r>
  <r>
    <x v="12"/>
    <s v="02-02-01-003-005"/>
    <s v="02-02-01-003-005-03"/>
    <s v="Materiales y suministros - Jabón, preparados para limpieza, perfumes y preparados de tocador"/>
    <s v="JABON POLVO"/>
    <n v="47131800"/>
    <s v="SELECCIÓN ABREVIADA SUBASTA INVERSA (NO DISPONIBLE)"/>
    <n v="3"/>
    <n v="7"/>
    <n v="10"/>
    <n v="45"/>
    <n v="1646529.7500000002"/>
    <s v="UNIDAD"/>
    <s v="NO SOLICITADAS"/>
  </r>
  <r>
    <x v="12"/>
    <s v="02-02-01-003-005"/>
    <s v="02-02-01-003-005-03"/>
    <s v="Materiales y suministros - Jabón, preparados para limpieza, perfumes y preparados de tocador"/>
    <s v="JABON POLVO"/>
    <n v="53131608"/>
    <s v="SELECCIÓN ABREVIADA SUBASTA INVERSA (NO DISPONIBLE)"/>
    <n v="3"/>
    <n v="7"/>
    <n v="10"/>
    <n v="55"/>
    <n v="2012425.2500000002"/>
    <s v="UNIDAD"/>
    <s v="NO SOLICITADAS"/>
  </r>
  <r>
    <x v="12"/>
    <s v="02-02-01-003-005"/>
    <s v="02-02-01-003-005-03"/>
    <s v="Materiales y suministros - Jabón, preparados para limpieza, perfumes y preparados de tocador"/>
    <s v="LIMPIADOR CONTACTO DIELECTRICO 10 ONZ 300 ML"/>
    <n v="15121801"/>
    <s v="SELECCIÓN ABREVIADA SUBASTA INVERSA (NO DISPONIBLE)"/>
    <n v="3"/>
    <n v="7"/>
    <n v="10"/>
    <n v="5"/>
    <n v="149604.75"/>
    <s v="UNIDAD"/>
    <s v="NO SOLICITADAS"/>
  </r>
  <r>
    <x v="12"/>
    <s v="02-02-01-003-005"/>
    <s v="02-02-01-003-005-03"/>
    <s v="Materiales y suministros - Jabón, preparados para limpieza, perfumes y preparados de tocador"/>
    <s v="LIQUIDO PARA LIMPIAR EQUIPO DE OFICINA"/>
    <n v="47131800"/>
    <s v="SELECCIÓN ABREVIADA SUBASTA INVERSA (NO DISPONIBLE)"/>
    <n v="3"/>
    <n v="7"/>
    <n v="10"/>
    <n v="40"/>
    <n v="705467.6"/>
    <s v="LITRO"/>
    <s v="NO SOLICITADAS"/>
  </r>
  <r>
    <x v="12"/>
    <s v="02-02-01-003-005"/>
    <s v="02-02-01-003-005-03"/>
    <s v="Materiales y suministros - Jabón, preparados para limpieza, perfumes y preparados de tocador"/>
    <s v="LÍQUIDO PARA LIMPIAR VIDRIOS"/>
    <n v="47131824"/>
    <s v="SELECCIÓN ABREVIADA SUBASTA INVERSA (NO DISPONIBLE)"/>
    <n v="3"/>
    <n v="7"/>
    <n v="10"/>
    <n v="50"/>
    <n v="605438.5"/>
    <s v="UNIDAD"/>
    <s v="NO SOLICITADAS"/>
  </r>
  <r>
    <x v="12"/>
    <s v="02-02-01-003-005"/>
    <s v="02-02-01-003-005-03"/>
    <s v="Materiales y suministros - Jabón, preparados para limpieza, perfumes y preparados de tocador"/>
    <s v="LUSTRADOR DE MUEBLES "/>
    <n v="47131830"/>
    <s v="SELECCIÓN ABREVIADA SUBASTA INVERSA (NO DISPONIBLE)"/>
    <n v="3"/>
    <n v="7"/>
    <n v="10"/>
    <n v="30"/>
    <n v="384321.89999999997"/>
    <s v="UNIDAD"/>
    <s v="NO SOLICITADAS"/>
  </r>
  <r>
    <x v="12"/>
    <s v="02-02-01-003-005"/>
    <s v="02-02-01-003-005-03"/>
    <s v="Materiales y suministros - Jabón, preparados para limpieza, perfumes y preparados de tocador"/>
    <s v="SUAVIZANTE PARA ROPA"/>
    <n v="41104211"/>
    <s v="SELECCIÓN ABREVIADA SUBASTA INVERSA (NO DISPONIBLE)"/>
    <n v="3"/>
    <n v="7"/>
    <n v="10"/>
    <n v="80"/>
    <n v="2562145.6"/>
    <s v="GALON"/>
    <s v="NO SOLICITADAS"/>
  </r>
  <r>
    <x v="12"/>
    <s v="02-02-01-003-005"/>
    <s v="02-02-01-003-005-03"/>
    <s v="Materiales y suministros - Jabón, preparados para limpieza, perfumes y preparados de tocador"/>
    <s v="SUAVIZANTE PARA ROPA"/>
    <n v="47131830"/>
    <s v="SELECCIÓN ABREVIADA SUBASTA INVERSA (NO DISPONIBLE)"/>
    <n v="3"/>
    <n v="7"/>
    <n v="16"/>
    <n v="80"/>
    <n v="2562145.6"/>
    <s v="GALON"/>
    <s v="NO SOLICITADAS"/>
  </r>
  <r>
    <x v="12"/>
    <s v="02-02-01-003-005"/>
    <s v="02-02-01-003-005-04"/>
    <s v="Materiales y suministros - Productos químicos n. C. P."/>
    <s v="SILICONA ALTA TEMPERATURA"/>
    <n v="31201632"/>
    <s v="SELECCIÓN ABREVIADA SUBASTA INVERSA (NO DISPONIBLE)"/>
    <n v="3"/>
    <n v="7"/>
    <n v="10"/>
    <n v="5"/>
    <n v="84234.9"/>
    <s v="TUBO"/>
    <s v="NO SOLICITADAS"/>
  </r>
  <r>
    <x v="12"/>
    <s v="02-02-01-003-005"/>
    <s v="02-02-01-003-005-04"/>
    <s v="Materiales y suministros - Productos químicos n. C. P."/>
    <s v="SILICONA BLANCA"/>
    <n v="31201632"/>
    <s v="SELECCIÓN ABREVIADA SUBASTA INVERSA (NO DISPONIBLE)"/>
    <n v="3"/>
    <n v="7"/>
    <n v="10"/>
    <n v="5"/>
    <n v="34220.449999999997"/>
    <s v="TUBO"/>
    <s v="NO SOLICITADAS"/>
  </r>
  <r>
    <x v="12"/>
    <s v="02-02-01-003-005"/>
    <s v="02-02-01-003-005-04"/>
    <s v="Materiales y suministros - Productos químicos n. C. P."/>
    <s v="SILICONA NEGRA"/>
    <n v="31201632"/>
    <s v="SELECCIÓN ABREVIADA SUBASTA INVERSA (NO DISPONIBLE)"/>
    <n v="3"/>
    <n v="7"/>
    <n v="10"/>
    <n v="5"/>
    <n v="62298.75"/>
    <s v="TUBO"/>
    <s v="NO SOLICITADAS"/>
  </r>
  <r>
    <x v="12"/>
    <s v="02-02-01-003-005"/>
    <s v="02-02-01-003-005-04"/>
    <s v="Materiales y suministros - Productos químicos n. C. P."/>
    <s v="VASELINA PARA BORNES DE BATERIA"/>
    <n v="15121511"/>
    <s v="SELECCIÓN ABREVIADA SUBASTA INVERSA (NO DISPONIBLE)"/>
    <n v="3"/>
    <n v="7"/>
    <n v="10"/>
    <n v="2"/>
    <n v="71073.22"/>
    <s v="UNIDAD"/>
    <s v="NO SOLICITADAS"/>
  </r>
  <r>
    <x v="12"/>
    <s v="02-02-01-003-006"/>
    <s v="02-02-01-003-006-02"/>
    <s v="Materiales y suministros - Otros productos de caucho"/>
    <s v="DESTAPADOR PARA SANITARIO (CHUPA)"/>
    <n v="47131608"/>
    <s v="SELECCIÓN ABREVIADA SUBASTA INVERSA (NO DISPONIBLE)"/>
    <n v="3"/>
    <n v="7"/>
    <n v="10"/>
    <n v="10"/>
    <n v="61421.3"/>
    <s v="UNIDAD"/>
    <s v="NO SOLICITADAS"/>
  </r>
  <r>
    <x v="12"/>
    <s v="02-02-01-003-006"/>
    <s v="02-02-01-003-006-02"/>
    <s v="Materiales y suministros - Otros productos de caucho"/>
    <s v="GUANTES"/>
    <n v="46181504"/>
    <s v="SELECCIÓN ABREVIADA SUBASTA INVERSA (NO DISPONIBLE)"/>
    <n v="3"/>
    <n v="7"/>
    <n v="10"/>
    <n v="50"/>
    <n v="127230"/>
    <s v="PAR"/>
    <s v="NO SOLICITADAS"/>
  </r>
  <r>
    <x v="12"/>
    <s v="02-02-01-003-006"/>
    <s v="02-02-01-003-006-02"/>
    <s v="Materiales y suministros - Otros productos de caucho"/>
    <s v="GUANTES DE NITRILO"/>
    <n v="46181504"/>
    <s v="SELECCIÓN ABREVIADA SUBASTA INVERSA (NO DISPONIBLE)"/>
    <n v="3"/>
    <n v="7"/>
    <n v="10"/>
    <n v="8"/>
    <n v="894996.08"/>
    <s v="PAQUETE"/>
    <s v="NO SOLICITADAS"/>
  </r>
  <r>
    <x v="12"/>
    <s v="02-02-01-003-006"/>
    <s v="02-02-01-003-006-04"/>
    <s v="Materiales y suministros - Productos de empaque y envasado, de plástico"/>
    <s v="BOLSA PLÁSTICA MEDIANA"/>
    <n v="47121701"/>
    <s v="SELECCIÓN ABREVIADA SUBASTA INVERSA (NO DISPONIBLE)"/>
    <n v="3"/>
    <n v="7"/>
    <n v="10"/>
    <n v="20"/>
    <n v="210060.80000000002"/>
    <s v="PAQUETE"/>
    <s v="NO SOLICITADAS"/>
  </r>
  <r>
    <x v="12"/>
    <s v="02-02-01-003-006"/>
    <s v="02-02-01-003-006-04"/>
    <s v="Materiales y suministros - Productos de empaque y envasado, de plástico"/>
    <s v="BOLSAS PLÁSTICA"/>
    <n v="47121701"/>
    <s v="SELECCIÓN ABREVIADA SUBASTA INVERSA (NO DISPONIBLE)"/>
    <n v="3"/>
    <n v="7"/>
    <n v="10"/>
    <n v="30"/>
    <n v="315091.20000000001"/>
    <s v="PAQUETE"/>
    <s v="NO SOLICITADAS"/>
  </r>
  <r>
    <x v="12"/>
    <s v="02-02-01-003-006"/>
    <s v="02-02-01-003-006-09"/>
    <s v="Materiales y suministros - Otros productos plásticos"/>
    <s v="ABRAZADERA PLASTICA KIT"/>
    <n v="27112132"/>
    <s v="SELECCIÓN ABREVIADA SUBASTA INVERSA (NO DISPONIBLE)"/>
    <n v="3"/>
    <n v="7"/>
    <n v="10"/>
    <n v="3"/>
    <n v="15794.04"/>
    <s v="KIT"/>
    <s v="NO SOLICITADAS"/>
  </r>
  <r>
    <x v="12"/>
    <s v="02-02-01-003-006"/>
    <s v="02-02-01-003-006-09"/>
    <s v="Materiales y suministros - Otros productos plásticos"/>
    <s v="BALDES"/>
    <n v="47121804"/>
    <s v="SELECCIÓN ABREVIADA SUBASTA INVERSA (NO DISPONIBLE)"/>
    <n v="3"/>
    <n v="7"/>
    <n v="10"/>
    <n v="20"/>
    <n v="228136.19999999998"/>
    <s v="UNIDAD"/>
    <s v="NO SOLICITADAS"/>
  </r>
  <r>
    <x v="12"/>
    <s v="02-02-01-003-006"/>
    <s v="02-02-01-003-006-09"/>
    <s v="Materiales y suministros - Otros productos plásticos"/>
    <s v="BASURERO PLASTICO  DE PEDAL"/>
    <n v="47121702"/>
    <s v="SELECCIÓN ABREVIADA SUBASTA INVERSA (NO DISPONIBLE)"/>
    <n v="3"/>
    <n v="7"/>
    <n v="10"/>
    <n v="8"/>
    <n v="555248.56000000006"/>
    <s v="UNIDAD"/>
    <s v="NO SOLICITADAS"/>
  </r>
  <r>
    <x v="12"/>
    <s v="02-02-01-003-006"/>
    <s v="02-02-01-003-006-09"/>
    <s v="Materiales y suministros - Otros productos plásticos"/>
    <s v="CARETA PROTECCION FACIAL "/>
    <n v="46181702"/>
    <s v="SELECCIÓN ABREVIADA SUBASTA INVERSA (NO DISPONIBLE)"/>
    <n v="3"/>
    <n v="7"/>
    <n v="10"/>
    <n v="20"/>
    <n v="456272.60000000003"/>
    <s v="UNIDAD"/>
    <s v="NO SOLICITADAS"/>
  </r>
  <r>
    <x v="12"/>
    <s v="02-02-01-003-006"/>
    <s v="02-02-01-003-006-09"/>
    <s v="Materiales y suministros - Otros productos plásticos"/>
    <s v="CARROS PARA LIMPIEZA "/>
    <n v="47121806"/>
    <s v="SELECCIÓN ABREVIADA SUBASTA INVERSA (NO DISPONIBLE)"/>
    <n v="3"/>
    <n v="7"/>
    <n v="10"/>
    <n v="2"/>
    <n v="1454807.34"/>
    <s v="UNIDAD"/>
    <s v="NO SOLICITADAS"/>
  </r>
  <r>
    <x v="12"/>
    <s v="02-02-01-003-006"/>
    <s v="02-02-01-003-006-09"/>
    <s v="Materiales y suministros - Otros productos plásticos"/>
    <s v="CINTA AISLANTE AMARILLA SUPER 33 20 MTS"/>
    <n v="31201500"/>
    <s v="SELECCIÓN ABREVIADA SUBASTA INVERSA (NO DISPONIBLE)"/>
    <n v="3"/>
    <n v="7"/>
    <n v="10"/>
    <n v="5"/>
    <n v="105293.65"/>
    <s v="ROLLO"/>
    <s v="NO SOLICITADAS"/>
  </r>
  <r>
    <x v="12"/>
    <s v="02-02-01-003-006"/>
    <s v="02-02-01-003-006-09"/>
    <s v="Materiales y suministros - Otros productos plásticos"/>
    <s v="CINTA AISLANTE AUTOFUNDENTE 23 "/>
    <n v="31201500"/>
    <s v="SELECCIÓN ABREVIADA SUBASTA INVERSA (NO DISPONIBLE)"/>
    <n v="3"/>
    <n v="7"/>
    <n v="10"/>
    <n v="10"/>
    <n v="294822.2"/>
    <s v="ROLLO"/>
    <s v="NO SOLICITADAS"/>
  </r>
  <r>
    <x v="12"/>
    <s v="02-02-01-003-006"/>
    <s v="02-02-01-003-006-09"/>
    <s v="Materiales y suministros - Otros productos plásticos"/>
    <s v="CINTA AISLANTE AZUL SUPER 33 20 MTS"/>
    <n v="31201500"/>
    <s v="SELECCIÓN ABREVIADA SUBASTA INVERSA (NO DISPONIBLE)"/>
    <n v="3"/>
    <n v="7"/>
    <n v="10"/>
    <n v="5"/>
    <n v="106171.1"/>
    <s v="ROLLO"/>
    <s v="NO SOLICITADAS"/>
  </r>
  <r>
    <x v="12"/>
    <s v="02-02-01-003-006"/>
    <s v="02-02-01-003-006-09"/>
    <s v="Materiales y suministros - Otros productos plásticos"/>
    <s v="CINTA AISLANTE NEGRA 20 MTS"/>
    <n v="31201502"/>
    <s v="SELECCIÓN ABREVIADA SUBASTA INVERSA (NO DISPONIBLE)"/>
    <n v="3"/>
    <n v="7"/>
    <n v="10"/>
    <n v="8"/>
    <n v="169873.76"/>
    <s v="ROLLO"/>
    <s v="NO SOLICITADAS"/>
  </r>
  <r>
    <x v="12"/>
    <s v="02-02-01-003-006"/>
    <s v="02-02-01-003-006-09"/>
    <s v="Materiales y suministros - Otros productos plásticos"/>
    <s v="CINTA AISLANTE NEGRA SUPER 33 20 MTS"/>
    <n v="31201500"/>
    <s v="SELECCIÓN ABREVIADA SUBASTA INVERSA (NO DISPONIBLE)"/>
    <n v="3"/>
    <n v="7"/>
    <n v="10"/>
    <n v="10"/>
    <n v="212342.2"/>
    <s v="ROLLO"/>
    <s v="NO SOLICITADAS"/>
  </r>
  <r>
    <x v="12"/>
    <s v="02-02-01-003-006"/>
    <s v="02-02-01-003-006-09"/>
    <s v="Materiales y suministros - Otros productos plásticos"/>
    <s v="CINTA AISLANTE ROJA SUPER 33 20 MTS"/>
    <n v="31201500"/>
    <s v="SELECCIÓN ABREVIADA SUBASTA INVERSA (NO DISPONIBLE)"/>
    <n v="3"/>
    <n v="7"/>
    <n v="10"/>
    <n v="5"/>
    <n v="106171.1"/>
    <s v="ROLLO"/>
    <s v="NO SOLICITADAS"/>
  </r>
  <r>
    <x v="12"/>
    <s v="02-02-01-003-006"/>
    <s v="02-02-01-003-006-09"/>
    <s v="Materiales y suministros - Otros productos plásticos"/>
    <s v="CINTA AISLANTE VERDE SUPER 33 20 MTS"/>
    <n v="31201500"/>
    <s v="SELECCIÓN ABREVIADA SUBASTA INVERSA (NO DISPONIBLE)"/>
    <n v="3"/>
    <n v="7"/>
    <n v="10"/>
    <n v="5"/>
    <n v="106171.1"/>
    <s v="ROLLO"/>
    <s v="NO SOLICITADAS"/>
  </r>
  <r>
    <x v="12"/>
    <s v="02-02-01-003-006"/>
    <s v="02-02-01-003-006-09"/>
    <s v="Materiales y suministros - Otros productos plásticos"/>
    <s v="FUNDA TERMOENCOGIBLE KIT"/>
    <n v="39121723"/>
    <s v="SELECCIÓN ABREVIADA SUBASTA INVERSA (NO DISPONIBLE)"/>
    <n v="3"/>
    <n v="7"/>
    <n v="10"/>
    <n v="3"/>
    <n v="1058201.25"/>
    <s v="KIT"/>
    <s v="NO SOLICITADAS"/>
  </r>
  <r>
    <x v="12"/>
    <s v="02-02-01-003-006"/>
    <s v="02-02-01-003-006-09"/>
    <s v="Materiales y suministros - Otros productos plásticos"/>
    <s v="PAPELERA"/>
    <n v="24101510"/>
    <s v="SELECCIÓN ABREVIADA SUBASTA INVERSA (NO DISPONIBLE)"/>
    <n v="3"/>
    <n v="7"/>
    <n v="10"/>
    <n v="25"/>
    <n v="263234.25"/>
    <s v="UNIDAD"/>
    <s v="NO SOLICITADAS"/>
  </r>
  <r>
    <x v="12"/>
    <s v="02-02-01-003-006"/>
    <s v="02-02-01-003-006-09"/>
    <s v="Materiales y suministros - Otros productos plásticos"/>
    <s v="SEÑAL PELIGRO SUELO MOJADO"/>
    <n v="55121704"/>
    <s v="SELECCIÓN ABREVIADA SUBASTA INVERSA (NO DISPONIBLE)"/>
    <n v="3"/>
    <n v="7"/>
    <n v="10"/>
    <n v="15"/>
    <n v="184263.9"/>
    <s v="CAJA"/>
    <s v="NO SOLICITADAS"/>
  </r>
  <r>
    <x v="12"/>
    <s v="02-02-01-003-007"/>
    <s v="02-02-01-003-007-09"/>
    <s v="Materiales y suministros - Otros productos minerales no metálicos n. C. P."/>
    <s v="ROLLO LIJA NO. 150 50 MTS 4 BR C"/>
    <n v="11101502"/>
    <s v="SELECCIÓN ABREVIADA SUBASTA INVERSA (NO DISPONIBLE)"/>
    <n v="3"/>
    <n v="7"/>
    <n v="10"/>
    <n v="1"/>
    <n v="220590.21"/>
    <s v="ROLLO"/>
    <s v="NO SOLICITADAS"/>
  </r>
  <r>
    <x v="12"/>
    <s v="02-02-01-003-007"/>
    <s v="02-02-01-003-007-09"/>
    <s v="Materiales y suministros - Otros productos minerales no metálicos n. C. P."/>
    <s v="ROLLO LIJA NO. 80 50 MTS 4 BR C"/>
    <n v="11101502"/>
    <s v="SELECCIÓN ABREVIADA SUBASTA INVERSA (NO DISPONIBLE)"/>
    <n v="3"/>
    <n v="7"/>
    <n v="10"/>
    <n v="1"/>
    <n v="220590.21"/>
    <s v="ROLLO"/>
    <s v="NO SOLICITADAS"/>
  </r>
  <r>
    <x v="12"/>
    <s v="02-02-01-003-008"/>
    <s v="02-02-01-003-008-09"/>
    <s v="Materiales y suministros - Otros artículos manufacturados n. C. P."/>
    <s v="ATOMIZADORES "/>
    <n v="40141742"/>
    <s v="SELECCIÓN ABREVIADA SUBASTA INVERSA (NO DISPONIBLE)"/>
    <n v="3"/>
    <n v="7"/>
    <n v="10"/>
    <n v="30"/>
    <n v="88710"/>
    <s v="UNIDAD"/>
    <s v="NO SOLICITADAS"/>
  </r>
  <r>
    <x v="12"/>
    <s v="02-02-01-003-008"/>
    <s v="02-02-01-003-008-09"/>
    <s v="Materiales y suministros - Otros artículos manufacturados n. C. P."/>
    <s v="CEPILLO DIENTES "/>
    <n v="53131503"/>
    <s v="SELECCIÓN ABREVIADA SUBASTA INVERSA (NO DISPONIBLE)"/>
    <n v="3"/>
    <n v="7"/>
    <n v="10"/>
    <n v="10"/>
    <n v="92131.900000000009"/>
    <s v="UNIDAD"/>
    <s v="NO SOLICITADAS"/>
  </r>
  <r>
    <x v="12"/>
    <s v="02-02-01-003-008"/>
    <s v="02-02-01-003-008-09"/>
    <s v="Materiales y suministros - Otros artículos manufacturados n. C. P."/>
    <s v="CEPILLO PARA PAREDES Y TECHOS"/>
    <n v="47131605"/>
    <s v="SELECCIÓN ABREVIADA SUBASTA INVERSA (NO DISPONIBLE)"/>
    <n v="3"/>
    <n v="7"/>
    <n v="10"/>
    <n v="25"/>
    <n v="460659.75"/>
    <s v="UNIDAD"/>
    <s v="NO SOLICITADAS"/>
  </r>
  <r>
    <x v="12"/>
    <s v="02-02-01-003-008"/>
    <s v="02-02-01-003-008-09"/>
    <s v="Materiales y suministros - Otros artículos manufacturados n. C. P."/>
    <s v="CEPILLO PARA SANITARIO (CHURRUSCO)"/>
    <n v="47131608"/>
    <s v="SELECCIÓN ABREVIADA SUBASTA INVERSA (NO DISPONIBLE)"/>
    <n v="3"/>
    <n v="7"/>
    <n v="10"/>
    <n v="20"/>
    <n v="212342.2"/>
    <s v="UNIDAD"/>
    <s v="NO SOLICITADAS"/>
  </r>
  <r>
    <x v="12"/>
    <s v="02-02-01-003-008"/>
    <s v="02-02-01-003-008-09"/>
    <s v="Materiales y suministros - Otros artículos manufacturados n. C. P."/>
    <s v="ESCOBA  DURA"/>
    <n v="47131604"/>
    <s v="SELECCIÓN ABREVIADA SUBASTA INVERSA (NO DISPONIBLE)"/>
    <n v="3"/>
    <n v="7"/>
    <n v="10"/>
    <n v="82"/>
    <n v="755481.58000000007"/>
    <s v="UNIDAD"/>
    <s v="NO SOLICITADAS"/>
  </r>
  <r>
    <x v="12"/>
    <s v="02-02-01-003-008"/>
    <s v="02-02-01-003-008-09"/>
    <s v="Materiales y suministros - Otros artículos manufacturados n. C. P."/>
    <s v="ESCOBA DURA "/>
    <n v="47131604"/>
    <s v="SELECCIÓN ABREVIADA SUBASTA INVERSA (NO DISPONIBLE)"/>
    <n v="3"/>
    <n v="7"/>
    <n v="10"/>
    <n v="98"/>
    <n v="902892.62"/>
    <s v="UNIDAD"/>
    <s v="NO SOLICITADAS"/>
  </r>
  <r>
    <x v="12"/>
    <s v="02-02-01-003-008"/>
    <s v="02-02-01-003-008-09"/>
    <s v="Materiales y suministros - Otros artículos manufacturados n. C. P."/>
    <s v="ESCOBA SUAVE"/>
    <n v="47131604"/>
    <s v="SELECCIÓN ABREVIADA SUBASTA INVERSA (NO DISPONIBLE)"/>
    <n v="3"/>
    <n v="7"/>
    <n v="10"/>
    <n v="180"/>
    <n v="1658374.2000000002"/>
    <s v="UNIDAD"/>
    <s v="NO SOLICITADAS"/>
  </r>
  <r>
    <x v="12"/>
    <s v="02-02-01-003-008"/>
    <s v="02-02-01-003-008-09"/>
    <s v="Materiales y suministros - Otros artículos manufacturados n. C. P."/>
    <s v="MOPA SECA"/>
    <n v="47131700"/>
    <s v="SELECCIÓN ABREVIADA SUBASTA INVERSA (NO DISPONIBLE)"/>
    <n v="3"/>
    <n v="7"/>
    <n v="10"/>
    <n v="12"/>
    <n v="436968.72"/>
    <s v="UNIDAD"/>
    <s v="NO SOLICITADAS"/>
  </r>
  <r>
    <x v="12"/>
    <s v="02-02-01-003-008"/>
    <s v="02-02-01-003-008-09"/>
    <s v="Materiales y suministros - Otros artículos manufacturados n. C. P."/>
    <s v="RECOGEDOR DE BASURA"/>
    <n v="47131611"/>
    <s v="SELECCIÓN ABREVIADA SUBASTA INVERSA (NO DISPONIBLE)"/>
    <n v="3"/>
    <n v="7"/>
    <n v="10"/>
    <n v="20"/>
    <n v="170224.8"/>
    <s v="UNIDAD"/>
    <s v="NO SOLICITADAS"/>
  </r>
  <r>
    <x v="12"/>
    <s v="02-02-01-003-008"/>
    <s v="02-02-01-003-008-09"/>
    <s v="Materiales y suministros - Otros artículos manufacturados n. C. P."/>
    <s v="TAPETE PARA DESINFECCION "/>
    <n v="52101508"/>
    <s v="SELECCIÓN ABREVIADA SUBASTA INVERSA (NO DISPONIBLE)"/>
    <n v="3"/>
    <n v="7"/>
    <n v="10"/>
    <n v="16"/>
    <n v="3018418.08"/>
    <s v="UNIDAD"/>
    <s v="NO SOLICITADAS"/>
  </r>
  <r>
    <x v="12"/>
    <s v="02-02-01-003-008"/>
    <s v="02-02-01-003-008-09"/>
    <s v="Materiales y suministros - Otros artículos manufacturados n. C. P."/>
    <s v="TRAPERO"/>
    <n v="47131618"/>
    <s v="SELECCIÓN ABREVIADA SUBASTA INVERSA (NO DISPONIBLE)"/>
    <n v="3"/>
    <n v="7"/>
    <n v="10"/>
    <n v="65"/>
    <n v="598857.35"/>
    <s v="UNIDAD"/>
    <s v="NO SOLICITADAS"/>
  </r>
  <r>
    <x v="12"/>
    <s v="02-02-01-003-008"/>
    <s v="02-02-01-003-008-09"/>
    <s v="Materiales y suministros - Otros artículos manufacturados n. C. P."/>
    <s v="TRAPERO"/>
    <n v="47131600"/>
    <s v="SELECCIÓN ABREVIADA SUBASTA INVERSA (NO DISPONIBLE)"/>
    <n v="3"/>
    <n v="7"/>
    <n v="10"/>
    <n v="185"/>
    <n v="1704440.1500000001"/>
    <s v="UNIDAD"/>
    <s v="NO SOLICITADAS"/>
  </r>
  <r>
    <x v="12"/>
    <s v="02-02-01-004-002"/>
    <s v="02-02-01-004-002"/>
    <s v="Materiales y suministros - Productos metálicos elaborados (excepto maquinaria y equipo)"/>
    <s v="ESPONJILLA "/>
    <n v="47121803"/>
    <s v="SELECCIÓN ABREVIADA SUBASTA INVERSA (NO DISPONIBLE)"/>
    <n v="3"/>
    <n v="7"/>
    <n v="10"/>
    <n v="20"/>
    <n v="140391.6"/>
    <s v="PAQUETE"/>
    <s v="NO SOLICITADAS"/>
  </r>
  <r>
    <x v="12"/>
    <s v="02-02-01-004-002"/>
    <s v="02-02-01-004-002"/>
    <s v="Materiales y suministros - Productos metálicos elaborados (excepto maquinaria y equipo)"/>
    <s v="ESPONJILLA "/>
    <n v="47121803"/>
    <s v="SELECCIÓN ABREVIADA SUBASTA INVERSA (NO DISPONIBLE)"/>
    <n v="3"/>
    <n v="7"/>
    <n v="10"/>
    <n v="14"/>
    <n v="98274.12"/>
    <s v="UNIDAD"/>
    <s v="NO SOLICITADAS"/>
  </r>
  <r>
    <x v="12"/>
    <s v="02-02-01-004-002"/>
    <s v="02-02-01-004-002"/>
    <s v="Materiales y suministros - Productos metálicos elaborados (excepto maquinaria y equipo)"/>
    <s v="MAQUINA DE AFEITAR"/>
    <n v="53131603"/>
    <s v="SELECCIÓN ABREVIADA SUBASTA INVERSA (NO DISPONIBLE)"/>
    <n v="3"/>
    <n v="7"/>
    <n v="10"/>
    <n v="40"/>
    <n v="182509.19999999998"/>
    <s v="UNIDAD"/>
    <s v="NO SOLICITADAS"/>
  </r>
  <r>
    <x v="12"/>
    <s v="02-02-01-004-006"/>
    <s v="02-02-01-004-006-02"/>
    <s v="Materiales y suministros - Aparatos de control eléctrico y distribución de electricidad y sus partes y piezas"/>
    <s v="TOTALIZADOR"/>
    <n v="39121601"/>
    <s v="SELECCIÓN ABREVIADA SUBASTA INVERSA (NO DISPONIBLE)"/>
    <n v="3"/>
    <n v="7"/>
    <n v="10"/>
    <n v="1"/>
    <n v="447498.04"/>
    <s v="UNIDAD"/>
    <s v="NO SOLICITADAS"/>
  </r>
  <r>
    <x v="12"/>
    <s v="02-02-01-004-006"/>
    <s v="02-02-01-004-006-04"/>
    <s v="Materiales y suministros - Acumuladores, pilas y baterías primarias y sus partes y piezas"/>
    <s v="BATERIA 12V PLANTAS ELECTRICAS"/>
    <n v="26111703"/>
    <s v="SELECCIÓN ABREVIADA SUBASTA INVERSA (NO DISPONIBLE)"/>
    <n v="3"/>
    <n v="7"/>
    <n v="10"/>
    <n v="2"/>
    <n v="1030124.94"/>
    <s v="UNIDAD"/>
    <s v="NO SOLICITADAS"/>
  </r>
  <r>
    <x v="12"/>
    <s v="02-02-02-006-004"/>
    <s v="02-02-02-006-004"/>
    <s v="Adquisición de servicios - Servicios de transporte de pasajeros"/>
    <s v="PASAJES TERRESTRES CONSCRIPTOS - CACOM1-ESIMA"/>
    <n v="78111800"/>
    <s v="MÍNIMA CUANTÍA"/>
    <n v="2"/>
    <n v="10"/>
    <n v="16"/>
    <n v="1"/>
    <n v="65000000"/>
    <s v="GLOBAL"/>
    <s v="NO SOLICITADAS"/>
  </r>
  <r>
    <x v="12"/>
    <s v="02-02-02-006-004"/>
    <s v="02-02-02-006-004"/>
    <s v="Adquisición de servicios - Servicios de transporte de pasajeros"/>
    <s v="TIQUETES TERRESTRES"/>
    <n v="78111802"/>
    <s v="MÍNIMA CUANTÍA"/>
    <n v="1"/>
    <n v="3"/>
    <n v="10"/>
    <n v="1"/>
    <n v="25000000"/>
    <s v="GLOBAL"/>
    <s v="SI APROBADAS"/>
  </r>
  <r>
    <x v="12"/>
    <s v="02-02-02-008-007"/>
    <s v="02-02-02-008-007-01-5"/>
    <s v="Adquisición de servicios - Servicios de mantenimiento y reparación de otra maquinaria y otro equipo"/>
    <s v="MANTENIMIENTO FILTRO DE AGUA "/>
    <n v="72154022"/>
    <s v="SELECCIÓN ABREVIADA MENOR CUANTÍA"/>
    <n v="3"/>
    <n v="9"/>
    <n v="10"/>
    <n v="1"/>
    <n v="3300000"/>
    <s v="GLOBAL"/>
    <s v="NO SOLICITADAS"/>
  </r>
  <r>
    <x v="12"/>
    <s v="02-02-02-006-003"/>
    <s v="02-02-02-006-003-03"/>
    <s v="Adquisición de servicios - Servicios de suministro de comidas"/>
    <s v="REFRIGERIOS PARA EL PERSONAL DE CONSCRIPTOS - CACOM1  - ESIMA"/>
    <n v="90101801"/>
    <s v="MÍNIMA CUANTÍA"/>
    <n v="2"/>
    <n v="12"/>
    <n v="10"/>
    <n v="1"/>
    <n v="32998000"/>
    <s v="GLOBAL"/>
    <s v="NO SOLICITADAS"/>
  </r>
  <r>
    <x v="12"/>
    <s v="02-02-02-009-003"/>
    <s v="02-02-02-009-003-01"/>
    <s v="Adquisición de servicios - Servicios de salud humana"/>
    <s v="EXAMENES MEDICOS OCUPACIONALES PERSONAL CIVIL Y UN PERSONAL MILITAR CACOM 1"/>
    <n v="85121502"/>
    <s v="MÍNIMA CUANTÍA"/>
    <n v="2"/>
    <n v="8"/>
    <n v="10"/>
    <n v="1"/>
    <n v="17862000"/>
    <s v="GLOBAL"/>
    <s v="NO SOLICITADAS"/>
  </r>
  <r>
    <x v="12"/>
    <s v="02-01-01-004-010"/>
    <s v="02-01-01-004-010-04"/>
    <s v="Activos fijos - Equipo militar y de seguridad"/>
    <s v="ADQUISICION CONTAIDER DRAG DE LOS PARACAIDAS DE FRENADO"/>
    <n v="46182301"/>
    <s v="SELECCIÓN ABREVIADA MENOR CUANTÍA"/>
    <n v="3"/>
    <n v="8"/>
    <n v="10"/>
    <n v="1"/>
    <n v="120120000"/>
    <s v="GLOBAL"/>
    <s v="NO SOLICITADAS"/>
  </r>
  <r>
    <x v="12"/>
    <s v="02-02-01-004-010"/>
    <s v="02-02-01-004-010"/>
    <s v="Materiales y suministros - Partes Piezas y Accesorios de Equipo Militr y Policía"/>
    <s v="CINCHA"/>
    <n v="25201904"/>
    <s v="SELECCIÓN ABREVIADA MENOR CUANTÍA"/>
    <n v="3"/>
    <n v="8"/>
    <n v="10"/>
    <n v="61"/>
    <n v="153110000"/>
    <s v="UNIDAD"/>
    <s v="NO SOLICITADAS"/>
  </r>
  <r>
    <x v="12"/>
    <s v="02-02-01-004-010"/>
    <s v="02-02-01-004-010"/>
    <s v="Materiales y suministros - Partes Piezas y Accesorios de Equipo Militr y Policía"/>
    <s v="CIRCLIP"/>
    <n v="25201904"/>
    <s v="SELECCIÓN ABREVIADA MENOR CUANTÍA"/>
    <n v="0"/>
    <n v="0"/>
    <n v="10"/>
    <n v="31"/>
    <n v="57350"/>
    <s v="UNIDAD"/>
    <s v=""/>
  </r>
  <r>
    <x v="12"/>
    <s v="02-02-01-004-010"/>
    <s v="02-02-01-004-010"/>
    <s v="Materiales y suministros - Partes Piezas y Accesorios de Equipo Militr y Policía"/>
    <s v="CUERDA DE UNION"/>
    <n v="25201904"/>
    <s v="SELECCIÓN ABREVIADA MENOR CUANTÍA"/>
    <n v="3"/>
    <n v="8"/>
    <n v="10"/>
    <n v="19"/>
    <n v="1486750"/>
    <s v="UNIDAD"/>
    <s v="NO SOLICITADAS"/>
  </r>
  <r>
    <x v="12"/>
    <s v="02-02-01-004-010"/>
    <s v="02-02-01-004-010"/>
    <s v="Materiales y suministros - Partes Piezas y Accesorios de Equipo Militr y Policía"/>
    <s v="CUPULA CP5"/>
    <n v="25201904"/>
    <s v="SELECCIÓN ABREVIADA MENOR CUANTÍA"/>
    <n v="3"/>
    <n v="8"/>
    <n v="10"/>
    <n v="37"/>
    <n v="89429000"/>
    <s v="UNIDAD"/>
    <s v="NO SOLICITADAS"/>
  </r>
  <r>
    <x v="12"/>
    <s v="02-02-01-004-010"/>
    <s v="02-02-01-004-010"/>
    <s v="Materiales y suministros - Partes Piezas y Accesorios de Equipo Militr y Policía"/>
    <s v="CUPULA TELA EXTRACTORA"/>
    <n v="25201904"/>
    <s v="SELECCIÓN ABREVIADA MENOR CUANTÍA"/>
    <n v="3"/>
    <n v="8"/>
    <n v="10"/>
    <n v="33"/>
    <n v="93885000"/>
    <s v="UNIDAD"/>
    <s v="NO SOLICITADAS"/>
  </r>
  <r>
    <x v="12"/>
    <s v="02-02-01-004-010"/>
    <s v="02-02-01-004-010"/>
    <s v="Materiales y suministros - Partes Piezas y Accesorios de Equipo Militr y Policía"/>
    <s v="MANGA CONICA"/>
    <n v="25201904"/>
    <s v="SELECCIÓN ABREVIADA MENOR CUANTÍA"/>
    <n v="3"/>
    <n v="8"/>
    <n v="10"/>
    <n v="32"/>
    <n v="2518400"/>
    <s v="UNIDAD"/>
    <s v="NO SOLICITADAS"/>
  </r>
  <r>
    <x v="12"/>
    <s v="02-02-01-004-010"/>
    <s v="02-02-01-004-010"/>
    <s v="Materiales y suministros - Partes Piezas y Accesorios de Equipo Militr y Policía"/>
    <s v="MANGA RECTANGULAR"/>
    <n v="25201904"/>
    <s v="SELECCIÓN ABREVIADA MENOR CUANTÍA"/>
    <n v="3"/>
    <n v="8"/>
    <n v="10"/>
    <n v="43"/>
    <n v="4390300"/>
    <s v="UNIDAD"/>
    <s v="NO SOLICITADAS"/>
  </r>
  <r>
    <x v="12"/>
    <s v="02-02-01-004-010"/>
    <s v="02-02-01-004-010"/>
    <s v="Materiales y suministros - Partes Piezas y Accesorios de Equipo Militr y Policía"/>
    <s v="PARACAIDAS DE FRENADO"/>
    <n v="25201904"/>
    <s v="SELECCIÓN ABREVIADA MENOR CUANTÍA"/>
    <n v="3"/>
    <n v="8"/>
    <n v="10"/>
    <n v="22"/>
    <n v="407220000"/>
    <s v="UNIDAD"/>
    <s v="NO SOLICITADAS"/>
  </r>
  <r>
    <x v="12"/>
    <s v="02-02-01-004-010"/>
    <s v="02-02-01-004-010"/>
    <s v="Materiales y suministros - Partes Piezas y Accesorios de Equipo Militr y Policía"/>
    <s v="PIEZA CUERO PROTECTOR CINCHA"/>
    <n v="25201904"/>
    <s v="SELECCIÓN ABREVIADA MENOR CUANTÍA"/>
    <n v="3"/>
    <n v="8"/>
    <n v="10"/>
    <n v="34"/>
    <n v="4165000"/>
    <s v="UNIDAD"/>
    <s v="NO SOLICITADAS"/>
  </r>
  <r>
    <x v="12"/>
    <s v="02-02-01-004-010"/>
    <s v="02-02-01-004-010"/>
    <s v="Materiales y suministros - Partes Piezas y Accesorios de Equipo Militr y Policía"/>
    <s v="PIEZA CUERO PROTECTOR MUÑON SUJETADOR"/>
    <n v="25201904"/>
    <s v="SELECCIÓN ABREVIADA MENOR CUANTÍA"/>
    <n v="3"/>
    <n v="8"/>
    <n v="10"/>
    <n v="35"/>
    <n v="3570000"/>
    <s v="UNIDAD"/>
    <s v="NO SOLICITADAS"/>
  </r>
  <r>
    <x v="12"/>
    <s v="02-01-01-004-003"/>
    <s v="02-01-01-004-003-09"/>
    <s v="Activos fijos - Otras máquinas para usos generales y sus partes y piezas"/>
    <s v="ESCÁNER PARA AIRE ACONDICIONADO INVERTER"/>
    <n v="41112409"/>
    <s v="SELECCIÓN ABREVIADA SUBASTA INVERSA (NO DISPONIBLE)"/>
    <n v="4"/>
    <n v="4"/>
    <n v="16"/>
    <n v="1"/>
    <n v="771615.04"/>
    <s v="UNIDAD"/>
    <s v="NO SOLICITADAS"/>
  </r>
  <r>
    <x v="12"/>
    <s v="02-01-01-004-003"/>
    <s v="02-01-01-004-003-09"/>
    <s v="Activos fijos - Otras máquinas para usos generales y sus partes y piezas"/>
    <s v="ESCÁNER PARA AIRE ACONDICIONADO INVERTER "/>
    <n v="41112409"/>
    <s v="SELECCIÓN ABREVIADA SUBASTA INVERSA (NO DISPONIBLE)"/>
    <n v="4"/>
    <n v="4"/>
    <n v="16"/>
    <n v="1"/>
    <n v="771615.04"/>
    <s v="UNIDAD"/>
    <s v="NO SOLICITADAS"/>
  </r>
  <r>
    <x v="12"/>
    <s v="02-01-01-004-004"/>
    <s v="02-01-01-004-004-02"/>
    <s v="Activos fijos - Máquinas herramientas y sus partes, piezas y accesorios"/>
    <s v="ESCALERA ALUMINIO PLEGABLE 4 PASOS"/>
    <n v="30191507"/>
    <s v="SELECCIÓN ABREVIADA SUBASTA INVERSA (NO DISPONIBLE)"/>
    <n v="3"/>
    <n v="6"/>
    <n v="10"/>
    <n v="1"/>
    <n v="128848.44"/>
    <s v="UNIDAD"/>
    <s v="NO SOLICITADAS"/>
  </r>
  <r>
    <x v="12"/>
    <s v="02-01-01-004-004"/>
    <s v="02-01-01-004-004-02"/>
    <s v="Activos fijos - Máquinas herramientas y sus partes, piezas y accesorios"/>
    <s v="ESCALERA ALUMINIO TIJERA 4 PASOS"/>
    <n v="24101626"/>
    <s v="SELECCIÓN ABREVIADA SUBASTA INVERSA (NO DISPONIBLE)"/>
    <n v="4"/>
    <n v="4"/>
    <n v="10"/>
    <n v="1"/>
    <n v="149300.97"/>
    <s v="UNIDAD"/>
    <s v="NO SOLICITADAS"/>
  </r>
  <r>
    <x v="12"/>
    <s v="02-01-01-004-004"/>
    <s v="02-01-01-004-004-02"/>
    <s v="Activos fijos - Máquinas herramientas y sus partes, piezas y accesorios"/>
    <s v="ESCALERA TIPO I EXTENSION DIELECTRICA 20 PELADAÑOS"/>
    <n v="24101626"/>
    <s v="SELECCIÓN ABREVIADA SUBASTA INVERSA (NO DISPONIBLE)"/>
    <n v="4"/>
    <n v="4"/>
    <n v="10"/>
    <n v="1"/>
    <n v="725596.55"/>
    <s v="UNIDAD"/>
    <s v="NO SOLICITADAS"/>
  </r>
  <r>
    <x v="12"/>
    <s v="02-01-01-004-004"/>
    <s v="02-01-01-004-004-02"/>
    <s v="Activos fijos - Máquinas herramientas y sus partes, piezas y accesorios"/>
    <s v="ESCALERA TIPO TIJERA 10 PASOS"/>
    <n v="24101626"/>
    <s v="SELECCIÓN ABREVIADA SUBASTA INVERSA (NO DISPONIBLE)"/>
    <n v="4"/>
    <n v="4"/>
    <n v="10"/>
    <n v="1"/>
    <n v="475560.89"/>
    <s v="UNIDAD"/>
    <s v="NO SOLICITADAS"/>
  </r>
  <r>
    <x v="12"/>
    <s v="02-01-01-004-004"/>
    <s v="02-01-01-004-004-02"/>
    <s v="Activos fijos - Máquinas herramientas y sus partes, piezas y accesorios"/>
    <s v="ESCALERA TIPO TIJERA 7 PASOS"/>
    <n v="24101626"/>
    <s v="SELECCIÓN ABREVIADA SUBASTA INVERSA (NO DISPONIBLE)"/>
    <n v="4"/>
    <n v="4"/>
    <n v="10"/>
    <n v="2"/>
    <n v="535588.06000000006"/>
    <s v="UNIDAD"/>
    <s v="NO SOLICITADAS"/>
  </r>
  <r>
    <x v="12"/>
    <s v="02-01-01-004-004"/>
    <s v="02-01-01-004-004-02"/>
    <s v="Activos fijos - Máquinas herramientas y sus partes, piezas y accesorios"/>
    <s v="JUEGO DE COPAS"/>
    <n v="27112700"/>
    <s v="SELECCIÓN ABREVIADA SUBASTA INVERSA (NO DISPONIBLE)"/>
    <n v="0"/>
    <n v="0"/>
    <n v="10"/>
    <n v="1"/>
    <n v="210982.24"/>
    <s v="UNIDAD"/>
    <s v="NO SOLICITADAS"/>
  </r>
  <r>
    <x v="12"/>
    <s v="02-01-01-004-004"/>
    <s v="02-01-01-004-004-02"/>
    <s v="Activos fijos - Máquinas herramientas y sus partes, piezas y accesorios"/>
    <s v="JUEGO DE COPAS"/>
    <n v="25191719"/>
    <s v="SELECCIÓN ABREVIADA SUBASTA INVERSA (NO DISPONIBLE)"/>
    <n v="4"/>
    <n v="4"/>
    <n v="16"/>
    <n v="1"/>
    <n v="210982.24"/>
    <s v="UNIDAD"/>
    <s v="NO SOLICITADAS"/>
  </r>
  <r>
    <x v="12"/>
    <s v="02-01-01-004-004"/>
    <s v="02-01-01-004-004-02"/>
    <s v="Activos fijos - Máquinas herramientas y sus partes, piezas y accesorios"/>
    <s v="JUEGO DE DESTORNILLADORES 75 PZS"/>
    <n v="27111728"/>
    <s v="SELECCIÓN ABREVIADA SUBASTA INVERSA (NO DISPONIBLE)"/>
    <n v="3"/>
    <n v="6"/>
    <n v="10"/>
    <n v="1"/>
    <n v="161668.64000000001"/>
    <s v="UNIDAD"/>
    <s v="NO SOLICITADAS"/>
  </r>
  <r>
    <x v="12"/>
    <s v="02-01-01-004-004"/>
    <s v="02-01-01-004-004-02"/>
    <s v="Activos fijos - Máquinas herramientas y sus partes, piezas y accesorios"/>
    <s v="JUEGO DE EXPANSOR UEK1"/>
    <n v="43201605"/>
    <s v="SELECCIÓN ABREVIADA SUBASTA INVERSA (NO DISPONIBLE)"/>
    <n v="4"/>
    <n v="4"/>
    <n v="16"/>
    <n v="1"/>
    <n v="424298.07"/>
    <s v="UNIDAD"/>
    <s v="NO SOLICITADAS"/>
  </r>
  <r>
    <x v="12"/>
    <s v="02-01-01-004-004"/>
    <s v="02-01-01-004-004-02"/>
    <s v="Activos fijos - Máquinas herramientas y sus partes, piezas y accesorios"/>
    <s v="KIT DE HERRAMIENTAS EQUIPOS DE GUERRA ELECTRONICA"/>
    <n v="27112700"/>
    <s v="SELECCIÓN ABREVIADA SUBASTA INVERSA (NO DISPONIBLE)"/>
    <n v="0"/>
    <n v="0"/>
    <n v="10"/>
    <n v="1"/>
    <n v="576386.02"/>
    <s v="UNIDAD"/>
    <s v="NO SOLICITADAS"/>
  </r>
  <r>
    <x v="12"/>
    <s v="02-01-01-004-004"/>
    <s v="02-01-01-004-004-02"/>
    <s v="Activos fijos - Máquinas herramientas y sus partes, piezas y accesorios"/>
    <s v="PISTOLA GRASERA"/>
    <n v="40141736"/>
    <s v="SELECCIÓN ABREVIADA SUBASTA INVERSA (NO DISPONIBLE)"/>
    <n v="4"/>
    <n v="4"/>
    <n v="10"/>
    <n v="1"/>
    <n v="109532.36"/>
    <s v="UNIDAD"/>
    <s v="NO SOLICITADAS"/>
  </r>
  <r>
    <x v="12"/>
    <s v="02-01-01-004-004"/>
    <s v="02-01-01-004-004-02"/>
    <s v="Activos fijos - Máquinas herramientas y sus partes, piezas y accesorios"/>
    <s v="PULIDORA"/>
    <n v="22101625"/>
    <s v="SELECCIÓN ABREVIADA SUBASTA INVERSA (NO DISPONIBLE)"/>
    <n v="4"/>
    <n v="4"/>
    <n v="16"/>
    <n v="1"/>
    <n v="350576.38"/>
    <s v="UNIDAD"/>
    <s v="NO SOLICITADAS"/>
  </r>
  <r>
    <x v="12"/>
    <s v="02-01-01-004-004"/>
    <s v="02-01-01-004-004-02"/>
    <s v="Activos fijos - Máquinas herramientas y sus partes, piezas y accesorios"/>
    <s v="TALADRO INALAMBRICO DE 21 V PARA TRABAJO PESADO"/>
    <n v="20111609"/>
    <s v="SELECCIÓN ABREVIADA SUBASTA INVERSA (NO DISPONIBLE)"/>
    <n v="4"/>
    <n v="4"/>
    <n v="16"/>
    <n v="1"/>
    <n v="186795.49"/>
    <s v="UNIDAD"/>
    <s v="NO SOLICITADAS"/>
  </r>
  <r>
    <x v="12"/>
    <s v="02-01-01-004-004"/>
    <s v="02-01-01-004-004-02"/>
    <s v="Activos fijos - Máquinas herramientas y sus partes, piezas y accesorios"/>
    <s v="TALADRO INALÁMBRICO NÚMERO DE ENGRANAJES: 2RALENTÍ"/>
    <n v="20111609"/>
    <s v="SELECCIÓN ABREVIADA SUBASTA INVERSA (NO DISPONIBLE)"/>
    <n v="4"/>
    <n v="4"/>
    <n v="16"/>
    <n v="1"/>
    <n v="892720.15"/>
    <s v="UNIDAD"/>
    <s v="NO SOLICITADAS"/>
  </r>
  <r>
    <x v="12"/>
    <s v="02-01-01-004-004"/>
    <s v="02-01-01-004-004-02"/>
    <s v="Activos fijos - Máquinas herramientas y sus partes, piezas y accesorios"/>
    <s v="TALADRO PERCUTOR DE 1/2 500W"/>
    <n v="20111609"/>
    <s v="SELECCIÓN ABREVIADA SUBASTA INVERSA (NO DISPONIBLE)"/>
    <n v="4"/>
    <n v="4"/>
    <n v="16"/>
    <n v="1"/>
    <n v="95897.34"/>
    <s v="UNIDAD"/>
    <s v="NO SOLICITADAS"/>
  </r>
  <r>
    <x v="12"/>
    <s v="02-01-01-004-004"/>
    <s v="02-01-01-004-004-02"/>
    <s v="Activos fijos - Máquinas herramientas y sus partes, piezas y accesorios"/>
    <s v="TALADRO ROTORMARTILLO"/>
    <n v="20111609"/>
    <s v="SELECCIÓN ABREVIADA SUBASTA INVERSA (NO DISPONIBLE)"/>
    <n v="4"/>
    <n v="4"/>
    <n v="16"/>
    <n v="3"/>
    <n v="1705870.9500000002"/>
    <s v="UNIDAD"/>
    <s v="NO SOLICITADAS"/>
  </r>
  <r>
    <x v="12"/>
    <s v="02-01-01-004-004"/>
    <s v="02-01-01-004-004-02"/>
    <s v="Activos fijos - Máquinas herramientas y sus partes, piezas y accesorios"/>
    <s v="ZUNCHADORA PARA CINTA DE ACERO INOXIDABLE"/>
    <n v="27112208"/>
    <s v="SELECCIÓN ABREVIADA SUBASTA INVERSA (NO DISPONIBLE)"/>
    <n v="4"/>
    <n v="4"/>
    <n v="10"/>
    <n v="1"/>
    <n v="144074.49"/>
    <s v="UNIDAD"/>
    <s v="NO SOLICITADAS"/>
  </r>
  <r>
    <x v="12"/>
    <s v="02-01-01-004-008"/>
    <s v="02-01-01-004-008-02"/>
    <s v="Activos fijos - Instrumentos y aparatos de medición, verificación, análisis, de navegación y para otros fines (excepto instrumentos ópticos); instrumentos de control de procesos industriales, sus partes, piezas y accesorios"/>
    <s v="DISTANCIOMETRO"/>
    <n v="41111615"/>
    <s v="SELECCIÓN ABREVIADA SUBASTA INVERSA (NO DISPONIBLE)"/>
    <n v="4"/>
    <n v="4"/>
    <n v="16"/>
    <n v="2"/>
    <n v="365672.72"/>
    <s v="UNIDAD"/>
    <s v="NO SOLICITADAS"/>
  </r>
  <r>
    <x v="12"/>
    <s v="02-01-01-004-008"/>
    <s v="02-01-01-004-008-02"/>
    <s v="Activos fijos - Instrumentos y aparatos de medición, verificación, análisis, de navegación y para otros fines (excepto instrumentos ópticos); instrumentos de control de procesos industriales, sus partes, piezas y accesorios"/>
    <s v="JUEGO DE MANÓMETROS PARA REFRIGERACIÓN"/>
    <n v="41103311"/>
    <s v="SELECCIÓN ABREVIADA SUBASTA INVERSA (NO DISPONIBLE)"/>
    <n v="4"/>
    <n v="4"/>
    <n v="16"/>
    <n v="2"/>
    <n v="234710.84"/>
    <s v="UNIDAD"/>
    <s v="NO SOLICITADAS"/>
  </r>
  <r>
    <x v="12"/>
    <s v="02-01-01-004-008"/>
    <s v="02-01-01-004-008-02"/>
    <s v="Activos fijos - Instrumentos y aparatos de medición, verificación, análisis, de navegación y para otros fines (excepto instrumentos ópticos); instrumentos de control de procesos industriales, sus partes, piezas y accesorios"/>
    <s v="ODOMETRO DIGITAL MEDIDOR DE DISTANCIA"/>
    <n v="41111600"/>
    <s v="SELECCIÓN ABREVIADA SUBASTA INVERSA (NO DISPONIBLE)"/>
    <n v="4"/>
    <n v="4"/>
    <n v="16"/>
    <n v="1"/>
    <n v="175271.53"/>
    <s v="UNIDAD"/>
    <s v="NO SOLICITADAS"/>
  </r>
  <r>
    <x v="12"/>
    <s v="02-01-01-004-008"/>
    <s v="02-01-01-004-008-02"/>
    <s v="Activos fijos - Instrumentos y aparatos de medición, verificación, análisis, de navegación y para otros fines (excepto instrumentos ópticos); instrumentos de control de procesos industriales, sus partes, piezas y accesorios"/>
    <s v="PINZA VOLTIAMPERIMETRICA CON TEMPERATURA"/>
    <n v="27111750"/>
    <s v="SELECCIÓN ABREVIADA SUBASTA INVERSA (NO DISPONIBLE)"/>
    <n v="4"/>
    <n v="4"/>
    <n v="16"/>
    <n v="1"/>
    <n v="239582.7"/>
    <s v="UNIDAD"/>
    <s v="NO SOLICITADAS"/>
  </r>
  <r>
    <x v="12"/>
    <s v="02-01-01-004-008"/>
    <s v="02-01-01-004-008-02"/>
    <s v="Activos fijos - Instrumentos y aparatos de medición, verificación, análisis, de navegación y para otros fines (excepto instrumentos ópticos); instrumentos de control de procesos industriales, sus partes, piezas y accesorios"/>
    <s v="TELUROMETRO MEDIDOR DIGITAL DE LA RESISTENCIA DE SUELOS"/>
    <n v="41111606"/>
    <s v="SELECCIÓN ABREVIADA SUBASTA INVERSA (NO DISPONIBLE)"/>
    <n v="4"/>
    <n v="4"/>
    <n v="16"/>
    <n v="1"/>
    <n v="858665.92"/>
    <s v="UNIDAD"/>
    <s v="NO SOLICITADAS"/>
  </r>
  <r>
    <x v="12"/>
    <s v="02-01-01-004-008"/>
    <s v="02-01-01-004-008-02"/>
    <s v="Activos fijos - Instrumentos y aparatos de medición, verificación, análisis, de navegación y para otros fines (excepto instrumentos ópticos); instrumentos de control de procesos industriales, sus partes, piezas y accesorios"/>
    <s v="VACUOMETRO DIGITAL UVG"/>
    <n v="41112400"/>
    <s v="SELECCIÓN ABREVIADA SUBASTA INVERSA (NO DISPONIBLE)"/>
    <n v="4"/>
    <n v="4"/>
    <n v="16"/>
    <n v="1"/>
    <n v="629795.6"/>
    <s v="UNIDAD"/>
    <s v="NO SOLICITADAS"/>
  </r>
  <r>
    <x v="12"/>
    <s v="02-02-01-004-002"/>
    <s v="02-02-01-004-002"/>
    <s v="Materiales y suministros - Productos metálicos elaborados (excepto maquinaria y equipo)"/>
    <s v=" CAJA DE HERRAMIENTAS GABINETE METALICA TRABAJO PESADO"/>
    <n v="31261500"/>
    <s v="SELECCIÓN ABREVIADA SUBASTA INVERSA (NO DISPONIBLE)"/>
    <n v="4"/>
    <n v="4"/>
    <n v="10"/>
    <n v="1"/>
    <n v="112130.13"/>
    <s v="UNIDAD"/>
    <s v="NO SOLICITADAS"/>
  </r>
  <r>
    <x v="12"/>
    <s v="02-02-01-004-002"/>
    <s v="02-02-01-004-002"/>
    <s v="Materiales y suministros - Productos metálicos elaborados (excepto maquinaria y equipo)"/>
    <s v="ALICATE CORTAFRIO TRABAJO PESADO"/>
    <n v="27112113"/>
    <s v="SELECCIÓN ABREVIADA SUBASTA INVERSA (NO DISPONIBLE)"/>
    <n v="4"/>
    <n v="4"/>
    <n v="10"/>
    <n v="5"/>
    <n v="75642.350000000006"/>
    <s v="UNIDAD"/>
    <s v="NO SOLICITADAS"/>
  </r>
  <r>
    <x v="12"/>
    <s v="02-02-01-004-002"/>
    <s v="02-02-01-004-002"/>
    <s v="Materiales y suministros - Productos metálicos elaborados (excepto maquinaria y equipo)"/>
    <s v="ALICATE DOBLADOR"/>
    <n v="27112113"/>
    <s v="SELECCIÓN ABREVIADA SUBASTA INVERSA (NO DISPONIBLE)"/>
    <n v="4"/>
    <n v="4"/>
    <n v="10"/>
    <n v="1"/>
    <n v="104204.73"/>
    <s v="UNIDAD"/>
    <s v="NO SOLICITADAS"/>
  </r>
  <r>
    <x v="12"/>
    <s v="02-02-01-004-002"/>
    <s v="02-02-01-004-002"/>
    <s v="Materiales y suministros - Productos metálicos elaborados (excepto maquinaria y equipo)"/>
    <s v="ALICATE ELECTRICO 8 PULGADAS"/>
    <n v="27112108"/>
    <s v="SELECCIÓN ABREVIADA SUBASTA INVERSA (NO DISPONIBLE)"/>
    <n v="4"/>
    <n v="4"/>
    <n v="10"/>
    <n v="5"/>
    <n v="217347.55"/>
    <s v="UNIDAD"/>
    <s v="NO SOLICITADAS"/>
  </r>
  <r>
    <x v="12"/>
    <s v="02-02-01-004-002"/>
    <s v="02-02-01-004-002"/>
    <s v="Materiales y suministros - Productos metálicos elaborados (excepto maquinaria y equipo)"/>
    <s v="ALICATE KLEIN TOOLS 12 PULGADAS"/>
    <n v="27112100"/>
    <s v="SELECCIÓN ABREVIADA SUBASTA INVERSA (NO DISPONIBLE)"/>
    <n v="4"/>
    <n v="4"/>
    <n v="10"/>
    <n v="1"/>
    <n v="447965.98"/>
    <s v="UNIDAD"/>
    <s v="NO SOLICITADAS"/>
  </r>
  <r>
    <x v="12"/>
    <s v="02-02-01-004-002"/>
    <s v="02-02-01-004-002"/>
    <s v="Materiales y suministros - Productos metálicos elaborados (excepto maquinaria y equipo)"/>
    <s v="BARRA DE ACERO 1,60 METROS"/>
    <n v="30263301"/>
    <s v="SELECCIÓN ABREVIADA SUBASTA INVERSA (NO DISPONIBLE)"/>
    <n v="4"/>
    <n v="4"/>
    <n v="10"/>
    <n v="1"/>
    <n v="81288.899999999994"/>
    <s v="UNIDAD"/>
    <s v="NO SOLICITADAS"/>
  </r>
  <r>
    <x v="12"/>
    <s v="02-02-01-004-002"/>
    <s v="02-02-01-004-002"/>
    <s v="Materiales y suministros - Productos metálicos elaborados (excepto maquinaria y equipo)"/>
    <s v="BOQUILLA PARA SOLDAR"/>
    <n v="39131718"/>
    <s v="SELECCIÓN ABREVIADA SUBASTA INVERSA (NO DISPONIBLE)"/>
    <n v="4"/>
    <n v="4"/>
    <n v="10"/>
    <n v="1"/>
    <n v="306458.32"/>
    <s v="UNIDAD"/>
    <s v="NO SOLICITADAS"/>
  </r>
  <r>
    <x v="12"/>
    <s v="02-02-01-004-002"/>
    <s v="02-02-01-004-002"/>
    <s v="Materiales y suministros - Productos metálicos elaborados (excepto maquinaria y equipo)"/>
    <s v="CANDADOS DE SEGURIDAD "/>
    <n v="46171501"/>
    <s v="SELECCIÓN ABREVIADA SUBASTA INVERSA (NO DISPONIBLE)"/>
    <n v="0"/>
    <n v="0"/>
    <n v="10"/>
    <n v="22"/>
    <n v="954182.46"/>
    <s v="UNIDAD"/>
    <s v="NO SOLICITADAS"/>
  </r>
  <r>
    <x v="12"/>
    <s v="02-02-01-004-002"/>
    <s v="02-02-01-004-002"/>
    <s v="Materiales y suministros - Productos metálicos elaborados (excepto maquinaria y equipo)"/>
    <s v="CORTATUBO PEQUEÑO PARA REFRIGERACIÓN"/>
    <n v="27111508"/>
    <s v="SELECCIÓN ABREVIADA SUBASTA INVERSA (NO DISPONIBLE)"/>
    <n v="4"/>
    <n v="4"/>
    <n v="10"/>
    <n v="2"/>
    <n v="150956.26"/>
    <s v="UNIDAD"/>
    <s v="NO SOLICITADAS"/>
  </r>
  <r>
    <x v="12"/>
    <s v="02-02-01-004-002"/>
    <s v="02-02-01-004-002"/>
    <s v="Materiales y suministros - Productos metálicos elaborados (excepto maquinaria y equipo)"/>
    <s v="JUEGO DE ATORNILLADORES"/>
    <n v="27111701"/>
    <s v="SELECCIÓN ABREVIADA SUBASTA INVERSA (NO DISPONIBLE)"/>
    <n v="4"/>
    <n v="4"/>
    <n v="10"/>
    <n v="2"/>
    <n v="193743.9"/>
    <s v="UNIDAD"/>
    <s v="NO SOLICITADAS"/>
  </r>
  <r>
    <x v="12"/>
    <s v="02-02-01-004-002"/>
    <s v="02-02-01-004-002"/>
    <s v="Materiales y suministros - Productos metálicos elaborados (excepto maquinaria y equipo)"/>
    <s v="JUEGO DE CINCELES Y BOTADORES "/>
    <n v="27111906"/>
    <s v="SELECCIÓN ABREVIADA SUBASTA INVERSA (NO DISPONIBLE)"/>
    <n v="4"/>
    <n v="4"/>
    <n v="10"/>
    <n v="3"/>
    <n v="381383.1"/>
    <s v="JUEGO"/>
    <s v="NO SOLICITADAS"/>
  </r>
  <r>
    <x v="12"/>
    <s v="02-02-01-004-002"/>
    <s v="02-02-01-004-002"/>
    <s v="Materiales y suministros - Productos metálicos elaborados (excepto maquinaria y equipo)"/>
    <s v="JUEGO DE DESTORNILLADORES DIELECTRICO"/>
    <n v="27111701"/>
    <s v="SELECCIÓN ABREVIADA SUBASTA INVERSA (NO DISPONIBLE)"/>
    <n v="4"/>
    <n v="4"/>
    <n v="10"/>
    <n v="1"/>
    <n v="73497.97"/>
    <s v="UNIDAD"/>
    <s v="NO SOLICITADAS"/>
  </r>
  <r>
    <x v="12"/>
    <s v="02-02-01-004-002"/>
    <s v="02-02-01-004-002"/>
    <s v="Materiales y suministros - Productos metálicos elaborados (excepto maquinaria y equipo)"/>
    <s v="JUEGO DESTORNILLADOR "/>
    <n v="27111701"/>
    <s v="SELECCIÓN ABREVIADA SUBASTA INVERSA (NO DISPONIBLE)"/>
    <n v="4"/>
    <n v="4"/>
    <n v="10"/>
    <n v="1"/>
    <n v="94274.18"/>
    <s v="UNIDAD"/>
    <s v="NO SOLICITADAS"/>
  </r>
  <r>
    <x v="12"/>
    <s v="02-02-01-004-002"/>
    <s v="02-02-01-004-002"/>
    <s v="Materiales y suministros - Productos metálicos elaborados (excepto maquinaria y equipo)"/>
    <s v="MACETA DE 3 LIBRAS"/>
    <n v="56101609"/>
    <s v="SELECCIÓN ABREVIADA SUBASTA INVERSA (NO DISPONIBLE)"/>
    <n v="4"/>
    <n v="4"/>
    <n v="10"/>
    <n v="1"/>
    <n v="37463.58"/>
    <s v="UNIDAD"/>
    <s v="NO SOLICITADAS"/>
  </r>
  <r>
    <x v="12"/>
    <s v="02-02-01-004-002"/>
    <s v="02-02-01-004-002"/>
    <s v="Materiales y suministros - Productos metálicos elaborados (excepto maquinaria y equipo)"/>
    <s v="MARTILLO DE UÑA MANGO FIBRA DE VIDRIO"/>
    <n v="27131504"/>
    <s v="SELECCIÓN ABREVIADA SUBASTA INVERSA (NO DISPONIBLE)"/>
    <n v="4"/>
    <n v="4"/>
    <n v="10"/>
    <n v="1"/>
    <n v="31327.940000000002"/>
    <s v="UNIDAD"/>
    <s v="NO SOLICITADAS"/>
  </r>
  <r>
    <x v="12"/>
    <s v="02-02-01-004-002"/>
    <s v="02-02-01-004-002"/>
    <s v="Materiales y suministros - Productos metálicos elaborados (excepto maquinaria y equipo)"/>
    <s v="MAZA MACETA 2 LIBRAS"/>
    <n v="56101609"/>
    <s v="SELECCIÓN ABREVIADA SUBASTA INVERSA (NO DISPONIBLE)"/>
    <n v="4"/>
    <n v="4"/>
    <n v="10"/>
    <n v="1"/>
    <n v="27724.62"/>
    <s v="UNIDAD"/>
    <s v="NO SOLICITADAS"/>
  </r>
  <r>
    <x v="12"/>
    <s v="02-02-01-004-002"/>
    <s v="02-02-01-004-002"/>
    <s v="Materiales y suministros - Productos metálicos elaborados (excepto maquinaria y equipo)"/>
    <s v="PALA DRAGA HOYADORA"/>
    <n v="27112004"/>
    <s v="SELECCIÓN ABREVIADA SUBASTA INVERSA (NO DISPONIBLE)"/>
    <n v="4"/>
    <n v="4"/>
    <n v="10"/>
    <n v="1"/>
    <n v="100929.85"/>
    <s v="UNIDAD"/>
    <s v="NO SOLICITADAS"/>
  </r>
  <r>
    <x v="12"/>
    <s v="02-02-01-004-002"/>
    <s v="02-02-01-004-002"/>
    <s v="Materiales y suministros - Productos metálicos elaborados (excepto maquinaria y equipo)"/>
    <s v="PALA PALIN AHOYADOR CON MANGO"/>
    <n v="27112004"/>
    <s v="SELECCIÓN ABREVIADA SUBASTA INVERSA (NO DISPONIBLE)"/>
    <n v="4"/>
    <n v="4"/>
    <n v="10"/>
    <n v="1"/>
    <n v="43825.32"/>
    <s v="UNIDAD"/>
    <s v="NO SOLICITADAS"/>
  </r>
  <r>
    <x v="12"/>
    <s v="02-02-01-004-002"/>
    <s v="02-02-01-004-002"/>
    <s v="Materiales y suministros - Productos metálicos elaborados (excepto maquinaria y equipo)"/>
    <s v="PALA REDONDA MANGO LARGO"/>
    <n v="27112004"/>
    <s v="SELECCIÓN ABREVIADA SUBASTA INVERSA (NO DISPONIBLE)"/>
    <n v="4"/>
    <n v="4"/>
    <n v="10"/>
    <n v="1"/>
    <n v="44345.35"/>
    <s v="UNIDAD"/>
    <s v="NO SOLICITADAS"/>
  </r>
  <r>
    <x v="12"/>
    <s v="02-02-01-004-002"/>
    <s v="02-02-01-004-002"/>
    <s v="Materiales y suministros - Productos metálicos elaborados (excepto maquinaria y equipo)"/>
    <s v="PALUSTRE 10 PULGADAS MANGO DE MADERA"/>
    <n v="27112201"/>
    <s v="SELECCIÓN ABREVIADA SUBASTA INVERSA (NO DISPONIBLE)"/>
    <n v="4"/>
    <n v="4"/>
    <n v="10"/>
    <n v="1"/>
    <n v="21880.53"/>
    <s v="UNIDAD"/>
    <s v="NO SOLICITADAS"/>
  </r>
  <r>
    <x v="12"/>
    <s v="02-02-01-004-002"/>
    <s v="02-02-01-004-002"/>
    <s v="Materiales y suministros - Productos metálicos elaborados (excepto maquinaria y equipo)"/>
    <s v="PALUSTRE 5 PULGADAS MANGO PLASTICO"/>
    <n v="27112201"/>
    <s v="SELECCIÓN ABREVIADA SUBASTA INVERSA (NO DISPONIBLE)"/>
    <n v="4"/>
    <n v="4"/>
    <n v="10"/>
    <n v="1"/>
    <n v="9738.9599999999991"/>
    <s v="UNIDAD"/>
    <s v="NO SOLICITADAS"/>
  </r>
  <r>
    <x v="12"/>
    <s v="02-02-01-004-002"/>
    <s v="02-02-01-004-002"/>
    <s v="Materiales y suministros - Productos metálicos elaborados (excepto maquinaria y equipo)"/>
    <s v="PALUSTRE 8 PULGADAS MANGO MADERA"/>
    <n v="27112201"/>
    <s v="SELECCIÓN ABREVIADA SUBASTA INVERSA (NO DISPONIBLE)"/>
    <n v="4"/>
    <n v="4"/>
    <n v="10"/>
    <n v="1"/>
    <n v="20905.919999999998"/>
    <s v="UNIDAD"/>
    <s v="NO SOLICITADAS"/>
  </r>
  <r>
    <x v="12"/>
    <s v="02-02-01-004-002"/>
    <s v="02-02-01-004-002"/>
    <s v="Materiales y suministros - Productos metálicos elaborados (excepto maquinaria y equipo)"/>
    <s v="PUNTA DE CINCEL"/>
    <n v="27111906"/>
    <s v="SELECCIÓN ABREVIADA SUBASTA INVERSA (NO DISPONIBLE)"/>
    <n v="4"/>
    <n v="4"/>
    <n v="10"/>
    <n v="1"/>
    <n v="60837.56"/>
    <s v="UNIDAD"/>
    <s v="NO SOLICITADAS"/>
  </r>
  <r>
    <x v="12"/>
    <s v="02-02-01-004-002"/>
    <s v="02-02-01-004-002"/>
    <s v="Materiales y suministros - Productos metálicos elaborados (excepto maquinaria y equipo)"/>
    <s v="SEGUETA DE 12 PULGADAS CROMADA"/>
    <n v="27111508"/>
    <s v="SELECCIÓN ABREVIADA SUBASTA INVERSA (NO DISPONIBLE)"/>
    <n v="4"/>
    <n v="4"/>
    <n v="10"/>
    <n v="2"/>
    <n v="41326.32"/>
    <s v="UNIDAD"/>
    <s v="NO SOLICITADAS"/>
  </r>
  <r>
    <x v="12"/>
    <s v="02-02-01-004-002"/>
    <s v="02-02-01-004-002"/>
    <s v="Materiales y suministros - Productos metálicos elaborados (excepto maquinaria y equipo)"/>
    <s v="SERRUCHO TEFLON 18 PULGADAS "/>
    <n v="27111508"/>
    <s v="SELECCIÓN ABREVIADA SUBASTA INVERSA (NO DISPONIBLE)"/>
    <n v="4"/>
    <n v="4"/>
    <n v="10"/>
    <n v="1"/>
    <n v="53792.76"/>
    <s v="UNIDAD"/>
    <s v="NO SOLICITADAS"/>
  </r>
  <r>
    <x v="12"/>
    <s v="02-02-01-004-002"/>
    <s v="02-02-01-004-002"/>
    <s v="Materiales y suministros - Productos metálicos elaborados (excepto maquinaria y equipo)"/>
    <s v="SONDA CABLEADO ELECTRICO 30 METROS"/>
    <n v="27112040"/>
    <s v="SELECCIÓN ABREVIADA SUBASTA INVERSA (NO DISPONIBLE)"/>
    <n v="4"/>
    <n v="4"/>
    <n v="10"/>
    <n v="1"/>
    <n v="61356.4"/>
    <s v="UNIDAD"/>
    <s v="NO SOLICITADAS"/>
  </r>
  <r>
    <x v="12"/>
    <s v="02-02-01-004-002"/>
    <s v="02-02-01-004-002"/>
    <s v="Materiales y suministros - Productos metálicos elaborados (excepto maquinaria y equipo)"/>
    <s v="SONDA PESCA ELECTRICA 30 METROS"/>
    <n v="27112040"/>
    <s v="SELECCIÓN ABREVIADA SUBASTA INVERSA (NO DISPONIBLE)"/>
    <n v="4"/>
    <n v="4"/>
    <n v="10"/>
    <n v="1"/>
    <n v="64277.85"/>
    <s v="UNIDAD"/>
    <s v="NO SOLICITADAS"/>
  </r>
  <r>
    <x v="12"/>
    <s v="02-02-01-004-002"/>
    <s v="02-02-01-004-002"/>
    <s v="Materiales y suministros - Productos metálicos elaborados (excepto maquinaria y equipo)"/>
    <s v="TANQUES PARA ALMACENAR CONBUSTIBLE DE 25 GALONES"/>
    <n v="25172406"/>
    <s v="SELECCIÓN ABREVIADA SUBASTA INVERSA (NO DISPONIBLE)"/>
    <n v="0"/>
    <n v="0"/>
    <n v="10"/>
    <n v="5"/>
    <n v="285974.84999999998"/>
    <s v="UNIDAD"/>
    <s v="NO SOLICITADAS"/>
  </r>
  <r>
    <x v="12"/>
    <s v="02-02-01-004-002"/>
    <s v="02-02-01-004-002"/>
    <s v="Materiales y suministros - Productos metálicos elaborados (excepto maquinaria y equipo)"/>
    <s v="ZAPAPICOS PICA 5 LIBRAS MANGO MADERA"/>
    <n v="27112208"/>
    <s v="SELECCIÓN ABREVIADA SUBASTA INVERSA (NO DISPONIBLE)"/>
    <n v="4"/>
    <n v="4"/>
    <n v="10"/>
    <n v="1"/>
    <n v="57006.95"/>
    <s v="UNIDAD"/>
    <s v="NO SOLICITADAS"/>
  </r>
  <r>
    <x v="12"/>
    <s v="02-02-01-004-004"/>
    <s v="02-02-01-004-004-02"/>
    <s v="Materiales y suministros - Máquinas herramientas y sus partes, piezas y accesorios"/>
    <s v="CIZALLA MANUAL"/>
    <n v="27111506"/>
    <s v="SELECCIÓN ABREVIADA SUBASTA INVERSA (NO DISPONIBLE)"/>
    <n v="4"/>
    <n v="4"/>
    <n v="10"/>
    <n v="1"/>
    <n v="74373.81"/>
    <s v="UNIDAD"/>
    <s v="NO SOLICITADAS"/>
  </r>
  <r>
    <x v="12"/>
    <s v="02-02-01-004-004"/>
    <s v="02-02-01-004-004-02"/>
    <s v="Materiales y suministros - Máquinas herramientas y sus partes, piezas y accesorios"/>
    <s v="JUEGO DE BITS HERRAMIENTAS ELECTRICAS"/>
    <n v="27111701"/>
    <s v="SELECCIÓN ABREVIADA SUBASTA INVERSA (NO DISPONIBLE)"/>
    <n v="4"/>
    <n v="4"/>
    <n v="10"/>
    <n v="1"/>
    <n v="95085.759999999995"/>
    <s v="UNIDAD"/>
    <s v="NO SOLICITADAS"/>
  </r>
  <r>
    <x v="12"/>
    <s v="02-02-01-004-004"/>
    <s v="02-02-01-004-004-02"/>
    <s v="Materiales y suministros - Máquinas herramientas y sus partes, piezas y accesorios"/>
    <s v="MARCO DE ALTA TENSION DE 12 PULGADAS"/>
    <n v="39131718"/>
    <s v="SELECCIÓN ABREVIADA SUBASTA INVERSA (NO DISPONIBLE)"/>
    <n v="4"/>
    <n v="4"/>
    <n v="10"/>
    <n v="1"/>
    <n v="47428.639999999999"/>
    <s v="UNIDAD"/>
    <s v="NO SOLICITADAS"/>
  </r>
  <r>
    <x v="12"/>
    <s v="02-02-01-004-006"/>
    <s v="02-02-01-004-006-02"/>
    <s v="Materiales y suministros - Aparatos de control eléctrico y distribución de electricidad y sus partes y piezas"/>
    <s v="EXTENSIÓN ELÉCTRICA 30.5MTS 10A125V 1250W 16/3 SJTW"/>
    <n v="39121440"/>
    <s v="SELECCIÓN ABREVIADA SUBASTA INVERSA (NO DISPONIBLE)"/>
    <n v="3"/>
    <n v="6"/>
    <n v="10"/>
    <n v="2"/>
    <n v="116382"/>
    <s v="UNIDAD"/>
    <s v="NO SOLICITADAS"/>
  </r>
  <r>
    <x v="12"/>
    <s v="02-02-01-004-006"/>
    <s v="02-02-01-004-006-04"/>
    <s v="Materiales y suministros - Acumuladores, pilas y baterías primarias y sus partes y piezas"/>
    <s v="BATERIAS RECARGABLES DOBLE AA + CARGADOR"/>
    <n v="26111701"/>
    <s v="SELECCIÓN ABREVIADA SUBASTA INVERSA (NO DISPONIBLE)"/>
    <n v="0"/>
    <n v="0"/>
    <n v="10"/>
    <n v="24"/>
    <n v="850002.72"/>
    <s v="SET"/>
    <s v="NO SOLICITADAS"/>
  </r>
  <r>
    <x v="12"/>
    <s v="02-02-01-004-006"/>
    <s v="02-02-01-004-006-05"/>
    <s v="Materiales y suministros - Lámparas eléctricas de incandescencia o descarga; lámparas de arco, equipo para alumbrado eléctrico; sus partes y piezas"/>
    <s v="LAMPARAS PARA ALUMBRADO ELECTRICOS RADAR CACOM-1"/>
    <n v="39101601"/>
    <s v="SELECCIÓN ABREVIADA SUBASTA INVERSA (NO DISPONIBLE)"/>
    <n v="3"/>
    <n v="6"/>
    <n v="10"/>
    <n v="1"/>
    <n v="691801.74"/>
    <s v="GLOBAL"/>
    <s v="NO SOLICITADAS"/>
  </r>
  <r>
    <x v="12"/>
    <s v="02-02-01-004-006"/>
    <s v="02-02-01-004-006-05"/>
    <s v="Materiales y suministros - Lámparas eléctricas de incandescencia o descarga; lámparas de arco, equipo para alumbrado eléctrico; sus partes y piezas"/>
    <s v="LINTERNAS RECARGABLES  "/>
    <n v="39111610"/>
    <s v="SELECCIÓN ABREVIADA SUBASTA INVERSA (NO DISPONIBLE)"/>
    <n v="0"/>
    <n v="0"/>
    <n v="10"/>
    <n v="35"/>
    <n v="689890.6"/>
    <s v="UNIDAD"/>
    <s v="NO SOLICITADAS"/>
  </r>
  <r>
    <x v="12"/>
    <s v="02-02-01-004-006"/>
    <s v="02-02-01-004-006-05"/>
    <s v="Materiales y suministros - Lámparas eléctricas de incandescencia o descarga; lámparas de arco, equipo para alumbrado eléctrico; sus partes y piezas"/>
    <s v="LINTERNAS RECARGABLES  "/>
    <n v="39111610"/>
    <s v="SELECCIÓN ABREVIADA SUBASTA INVERSA (NO DISPONIBLE)"/>
    <n v="0"/>
    <n v="0"/>
    <n v="10"/>
    <n v="8"/>
    <n v="157689.28"/>
    <s v="UNIDAD"/>
    <s v="NO SOLICITADAS"/>
  </r>
  <r>
    <x v="12"/>
    <s v="02-02-01-004-006"/>
    <s v="02-02-01-004-006-05"/>
    <s v="Materiales y suministros - Lámparas eléctricas de incandescencia o descarga; lámparas de arco, equipo para alumbrado eléctrico; sus partes y piezas"/>
    <s v="LUMINARIA PANEL LUZ DE LED"/>
    <n v="39111500"/>
    <s v="SELECCIÓN ABREVIADA SUBASTA INVERSA (NO DISPONIBLE)"/>
    <n v="0"/>
    <n v="0"/>
    <n v="10"/>
    <n v="38"/>
    <n v="1110693.6399999999"/>
    <s v="UNIDAD"/>
    <s v=""/>
  </r>
  <r>
    <x v="12"/>
    <s v="02-02-01-004-008"/>
    <s v="02-02-01-004-008-02"/>
    <s v="Materiales y suministros - Instrumentos y aparatos de medición, verificación, análisis, de navegación y para otros fines (excepto instrumentos ópticos); instrumentos de control de procesos industriales, sus partes, piezas y accesorios"/>
    <s v="DECAMETRO CINTA METRICA"/>
    <n v="41111600"/>
    <s v="SELECCIÓN ABREVIADA SUBASTA INVERSA (NO DISPONIBLE)"/>
    <n v="4"/>
    <n v="4"/>
    <n v="10"/>
    <n v="1"/>
    <n v="70932.33"/>
    <s v="UNIDAD"/>
    <s v="NO SOLICITADAS"/>
  </r>
  <r>
    <x v="12"/>
    <s v="02-02-01-004-008"/>
    <s v="02-02-01-004-008-02"/>
    <s v="Materiales y suministros - Instrumentos y aparatos de medición, verificación, análisis, de navegación y para otros fines (excepto instrumentos ópticos); instrumentos de control de procesos industriales, sus partes, piezas y accesorios"/>
    <s v="ESCUADRA DE COMBINACION PROFESIONAL 12 PULGADAS"/>
    <n v="27111508"/>
    <s v="SELECCIÓN ABREVIADA SUBASTA INVERSA (NO DISPONIBLE)"/>
    <n v="4"/>
    <n v="4"/>
    <n v="10"/>
    <n v="1"/>
    <n v="66680.460000000006"/>
    <s v="UNIDAD"/>
    <s v="NO SOLICITADAS"/>
  </r>
  <r>
    <x v="12"/>
    <s v="02-02-01-004-008"/>
    <s v="02-02-01-004-008-02"/>
    <s v="Materiales y suministros - Instrumentos y aparatos de medición, verificación, análisis, de navegación y para otros fines (excepto instrumentos ópticos); instrumentos de control de procesos industriales, sus partes, piezas y accesorios"/>
    <s v="FLEXÓMETRO MAGNÉTICO"/>
    <n v="41111615"/>
    <s v="SELECCIÓN ABREVIADA SUBASTA INVERSA (NO DISPONIBLE)"/>
    <n v="4"/>
    <n v="4"/>
    <n v="10"/>
    <n v="12"/>
    <n v="326997.71999999997"/>
    <s v="UNIDAD"/>
    <s v="NO SOLICITADAS"/>
  </r>
  <r>
    <x v="12"/>
    <s v="02-02-01-004-008"/>
    <s v="02-02-01-004-008-02"/>
    <s v="Materiales y suministros - Instrumentos y aparatos de medición, verificación, análisis, de navegación y para otros fines (excepto instrumentos ópticos); instrumentos de control de procesos industriales, sus partes, piezas y accesorios"/>
    <s v="NIVEL DE ALUMINIO 18 PULGADAS"/>
    <n v="27111508"/>
    <s v="SELECCIÓN ABREVIADA SUBASTA INVERSA (NO DISPONIBLE)"/>
    <n v="4"/>
    <n v="4"/>
    <n v="10"/>
    <n v="1"/>
    <n v="30776.1"/>
    <s v="UNIDAD"/>
    <s v="NO SOLICITADAS"/>
  </r>
  <r>
    <x v="12"/>
    <s v="02-02-01-004-008"/>
    <s v="02-02-01-004-008-02"/>
    <s v="Materiales y suministros - Instrumentos y aparatos de medición, verificación, análisis, de navegación y para otros fines (excepto instrumentos ópticos); instrumentos de control de procesos industriales, sus partes, piezas y accesorios"/>
    <s v="TERMÓMETRO ANALÓGICO DE BOLSILLO 69901"/>
    <n v="41111601"/>
    <s v="SELECCIÓN ABREVIADA SUBASTA INVERSA (NO DISPONIBLE)"/>
    <n v="4"/>
    <n v="4"/>
    <n v="10"/>
    <n v="2"/>
    <n v="70638.399999999994"/>
    <s v="UNIDAD"/>
    <s v="NO SOLICITADAS"/>
  </r>
  <r>
    <x v="12"/>
    <s v="02-01-01-004-003"/>
    <s v="02-01-01-004-003-09"/>
    <s v="Activos fijos - Otras máquinas para usos generales y sus partes y piezas"/>
    <s v="HIDROLAVADORA INDUSTRIAL DIESEL"/>
    <n v="47121610"/>
    <s v="SELECCIÓN ABREVIADA MENOR CUANTÍA"/>
    <n v="3"/>
    <n v="6"/>
    <n v="10"/>
    <n v="1"/>
    <n v="2469279.0499999998"/>
    <s v="UNIDAD"/>
    <s v="NO SOLICITADAS"/>
  </r>
  <r>
    <x v="12"/>
    <s v="02-01-01-004-004"/>
    <s v="02-01-01-004-004-02"/>
    <s v="Activos fijos - Máquinas herramientas y sus partes, piezas y accesorios"/>
    <s v="BANCO DE TRABAJO PESADO MOVIL CON CAJONES"/>
    <n v="24102006"/>
    <s v="MÍNIMA CUANTÍA"/>
    <n v="3"/>
    <n v="6"/>
    <n v="10"/>
    <n v="1"/>
    <n v="2706554.47"/>
    <s v="UNIDAD"/>
    <s v="NO SOLICITADAS"/>
  </r>
  <r>
    <x v="12"/>
    <s v="02-01-01-004-004"/>
    <s v="02-01-01-004-004-02"/>
    <s v="Activos fijos - Máquinas herramientas y sus partes, piezas y accesorios"/>
    <s v="BANCO DE TRABAJO, PANEL CLICK , ESTANTERIA Y CAJONES"/>
    <n v="41122301"/>
    <s v="MÍNIMA CUANTÍA"/>
    <n v="3"/>
    <n v="6"/>
    <n v="10"/>
    <n v="1"/>
    <n v="1590197"/>
    <s v="UNIDAD"/>
    <s v="NO SOLICITADAS"/>
  </r>
  <r>
    <x v="12"/>
    <s v="02-01-01-004-004"/>
    <s v="02-01-01-004-004-02"/>
    <s v="Activos fijos - Máquinas herramientas y sus partes, piezas y accesorios"/>
    <s v="MALETIN DE HERRAMIENTAS"/>
    <n v="27113203"/>
    <s v="MÍNIMA CUANTÍA"/>
    <n v="3"/>
    <n v="6"/>
    <n v="10"/>
    <n v="1"/>
    <n v="790275.37"/>
    <s v="UNIDAD"/>
    <s v="NO SOLICITADAS"/>
  </r>
  <r>
    <x v="12"/>
    <s v="02-02-01-004-006"/>
    <s v="02-02-01-004-006-02"/>
    <s v="Materiales y suministros - Aparatos de control eléctrico y distribución de electricidad y sus partes y piezas"/>
    <s v="FUSIBLE VIDRIO 1 AMPERIO"/>
    <n v="32121602"/>
    <s v="SELECCIÓN ABREVIADA MENOR CUANTÍA"/>
    <n v="4"/>
    <n v="6"/>
    <n v="10"/>
    <n v="30"/>
    <n v="10245.9"/>
    <s v="UNIDAD"/>
    <s v="NO SOLICITADAS"/>
  </r>
  <r>
    <x v="12"/>
    <s v="02-02-01-004-006"/>
    <s v="02-02-01-004-006-02"/>
    <s v="Materiales y suministros - Aparatos de control eléctrico y distribución de electricidad y sus partes y piezas"/>
    <s v="FUSIBLE VIDRIO 1/2 AMPERIO"/>
    <n v="32121602"/>
    <s v="SELECCIÓN ABREVIADA MENOR CUANTÍA"/>
    <n v="4"/>
    <n v="6"/>
    <n v="10"/>
    <n v="30"/>
    <n v="10245.9"/>
    <s v="UNIDAD"/>
    <s v="NO SOLICITADAS"/>
  </r>
  <r>
    <x v="12"/>
    <s v="02-02-01-004-006"/>
    <s v="02-02-01-004-006-02"/>
    <s v="Materiales y suministros - Aparatos de control eléctrico y distribución de electricidad y sus partes y piezas"/>
    <s v="FUSIBLE VIDRIO 10 AMPERIO"/>
    <n v="32121602"/>
    <s v="SELECCIÓN ABREVIADA MENOR CUANTÍA"/>
    <n v="4"/>
    <n v="6"/>
    <n v="10"/>
    <n v="30"/>
    <n v="10245.9"/>
    <s v="UNIDAD"/>
    <s v="NO SOLICITADAS"/>
  </r>
  <r>
    <x v="12"/>
    <s v="02-02-01-004-006"/>
    <s v="02-02-01-004-006-02"/>
    <s v="Materiales y suministros - Aparatos de control eléctrico y distribución de electricidad y sus partes y piezas"/>
    <s v="FUSIBLE VIDRIO 15 AMPERIO"/>
    <n v="32121602"/>
    <s v="SELECCIÓN ABREVIADA MENOR CUANTÍA"/>
    <n v="4"/>
    <n v="6"/>
    <n v="10"/>
    <n v="30"/>
    <n v="10245.9"/>
    <s v="UNIDAD"/>
    <s v="NO SOLICITADAS"/>
  </r>
  <r>
    <x v="12"/>
    <s v="02-02-01-004-006"/>
    <s v="02-02-01-004-006-02"/>
    <s v="Materiales y suministros - Aparatos de control eléctrico y distribución de electricidad y sus partes y piezas"/>
    <s v="FUSIBLE VIDRIO 2 AMPERIO"/>
    <n v="32121602"/>
    <s v="SELECCIÓN ABREVIADA MENOR CUANTÍA"/>
    <n v="4"/>
    <n v="6"/>
    <n v="10"/>
    <n v="30"/>
    <n v="10245.9"/>
    <s v="UNIDAD"/>
    <s v="NO SOLICITADAS"/>
  </r>
  <r>
    <x v="12"/>
    <s v="02-02-01-004-006"/>
    <s v="02-02-01-004-006-02"/>
    <s v="Materiales y suministros - Aparatos de control eléctrico y distribución de electricidad y sus partes y piezas"/>
    <s v="FUSIBLE VIDRIO 3 AMPERIO"/>
    <n v="32121602"/>
    <s v="SELECCIÓN ABREVIADA MENOR CUANTÍA"/>
    <n v="4"/>
    <n v="6"/>
    <n v="10"/>
    <n v="30"/>
    <n v="10245.9"/>
    <s v="UNIDAD"/>
    <s v="NO SOLICITADAS"/>
  </r>
  <r>
    <x v="12"/>
    <s v="02-02-01-004-006"/>
    <s v="02-02-01-004-006-02"/>
    <s v="Materiales y suministros - Aparatos de control eléctrico y distribución de electricidad y sus partes y piezas"/>
    <s v="FUSIBLE VIDRIO 5 AMPERIO"/>
    <n v="32121602"/>
    <s v="SELECCIÓN ABREVIADA MENOR CUANTÍA"/>
    <n v="4"/>
    <n v="6"/>
    <n v="10"/>
    <n v="30"/>
    <n v="10245.9"/>
    <s v="UNIDAD"/>
    <s v="NO SOLICITADAS"/>
  </r>
  <r>
    <x v="12"/>
    <s v="02-02-02-006-004"/>
    <s v="02-02-02-006-004"/>
    <s v="Adquisición de servicios - Servicios de transporte de pasajeros"/>
    <s v="PASAJES TERRESTRES"/>
    <n v="78111802"/>
    <s v="MÍNIMA CUANTÍA"/>
    <n v="9"/>
    <n v="3"/>
    <n v="16"/>
    <n v="1"/>
    <n v="25000000"/>
    <s v="GLOBAL"/>
    <s v="SI APROBADAS"/>
  </r>
  <r>
    <x v="12"/>
    <s v="02-02-02-009-002"/>
    <s v="02-02-02-009-002-01"/>
    <s v="Adquisición de servicios - Servicios de educación de la primera infancia y preescolar"/>
    <s v="SERVICIO DOCENTES GIMFA PREESCOLAR "/>
    <n v="86101710"/>
    <s v="CONTRATACIÓN DIRECTA"/>
    <n v="10"/>
    <n v="2"/>
    <n v="16"/>
    <n v="1"/>
    <n v="9800000"/>
    <s v="GLOBAL"/>
    <s v="SI APROBADAS"/>
  </r>
  <r>
    <x v="12"/>
    <s v="02-02-02-009-002"/>
    <s v="02-02-02-009-002-02"/>
    <s v="Adquisición de servicios - Servicios de enseñanza primaria"/>
    <s v="SERVICIO DOCENTES GIMFA PRIMARIA "/>
    <n v="86101710"/>
    <s v="CONTRATACIÓN DIRECTA"/>
    <n v="10"/>
    <n v="2"/>
    <n v="16"/>
    <n v="1"/>
    <n v="34300000"/>
    <s v="GLOBAL"/>
    <s v="SI APROBADAS"/>
  </r>
  <r>
    <x v="12"/>
    <s v="02-02-02-009-002"/>
    <s v="02-02-02-009-002-03"/>
    <s v="Adquisición de servicios - Servicios de educación secundaria"/>
    <s v="SERVICIO DOCENTES GIMFA SECUNDARIA "/>
    <n v="86101710"/>
    <s v="CONTRATACIÓN DIRECTA"/>
    <n v="10"/>
    <n v="2"/>
    <n v="16"/>
    <n v="1"/>
    <n v="43420000"/>
    <s v="GLOBAL"/>
    <s v="SI APROBADAS"/>
  </r>
  <r>
    <x v="12"/>
    <s v="02-01-01-001-002"/>
    <s v="02-01-01-001-002-10"/>
    <s v="Activos fijos - Otros edificios distintos a viviendas edificios y estructuras para fines militares"/>
    <s v="OBRAS RELACIONADAS CON EL_x000a_MANTENIMIENTO PARA EL PÓLIGONO_x000a_AÉREO DEL CACOM-1"/>
    <n v="72102900"/>
    <s v="MÍNIMA CUANTÍA"/>
    <n v="4"/>
    <n v="6"/>
    <n v="10"/>
    <n v="1"/>
    <n v="44097723.640000001"/>
    <s v="GLOBAL"/>
    <s v="NO SOLICITADAS"/>
  </r>
  <r>
    <x v="12"/>
    <s v="02-02-02-008-007"/>
    <s v="02-02-02-008-007-01-5"/>
    <s v="Adquisición de servicios - Servicios de mantenimiento y reparación de otra maquinaria y otro equipo"/>
    <s v="MANTENIMIENTO SONIDO QSC"/>
    <n v="73152108"/>
    <n v="0"/>
    <n v="3"/>
    <n v="6"/>
    <n v="10"/>
    <n v="1"/>
    <n v="7000000"/>
    <s v="GLOBAL"/>
    <s v="NO SOLICITADAS"/>
  </r>
  <r>
    <x v="12"/>
    <s v="02-02-02-005-004"/>
    <s v="02-02-02-005-004-01-2"/>
    <s v="Adquisición de servicios - Servicios generales de construcción de edificaciones no residenciales"/>
    <s v="MANTENIMIENTO INSTALACIONES DEL GRUPO DE COMBATE - CETAC"/>
    <n v="72101507"/>
    <s v="SELECCIÓN ABREVIADA MENOR CUANTÍA"/>
    <n v="3"/>
    <n v="9"/>
    <n v="10"/>
    <n v="1"/>
    <n v="152608335"/>
    <s v="GLOBAL"/>
    <s v="NO SOLICITADAS"/>
  </r>
  <r>
    <x v="12"/>
    <s v="02-02-02-005-004"/>
    <s v="02-02-02-005-004-01-2"/>
    <s v="Adquisición de servicios - Servicios generales de construcción de edificaciones no residenciales"/>
    <s v="MANTENIMIENTO Y ADECUACIÓN DE LAS  INSTALACIONES  DE GRUEA PARA EL FUNCIONAMIENTO DE LA ESCUELA REGIONAL DE ALA FIJA"/>
    <n v="72101507"/>
    <s v="SELECCIÓN ABREVIADA MENOR CUANTÍA"/>
    <n v="2"/>
    <n v="9"/>
    <n v="10"/>
    <n v="1"/>
    <n v="365828767"/>
    <s v="GLOBAL"/>
    <s v="NO SOLICITADAS"/>
  </r>
  <r>
    <x v="12"/>
    <s v="02-02-01-004-006"/>
    <s v="02-02-01-004-006-02"/>
    <s v="Materiales y suministros - Aparatos de control eléctrico y distribución de electricidad y sus partes y piezas"/>
    <s v="TARJETA (MODULO DE CONTROL DEEP SEA 5220) AUTOMATICA PLANTA ELÉCTRICA DE ESM 3117"/>
    <n v="32101500"/>
    <s v="MÍNIMA CUANTÍA"/>
    <n v="3"/>
    <n v="1"/>
    <n v="10"/>
    <n v="1"/>
    <n v="2250000"/>
    <s v="UNIDAD"/>
    <s v="NO SOLICITADAS"/>
  </r>
  <r>
    <x v="12"/>
    <s v="02-02-01-002-007"/>
    <s v="02-02-01-002-007"/>
    <s v="Materiales y suministros - Artículos textiles (excepto prendas de vestir)"/>
    <s v="BLACKOUT PARA PROYECCIÓN 2 X 2 MT"/>
    <n v="52131501"/>
    <s v="MÍNIMA CUANTÍA"/>
    <n v="3"/>
    <n v="1"/>
    <n v="10"/>
    <n v="1"/>
    <n v="1250000"/>
    <s v="UNIDAD"/>
    <s v="NO SOLICITADAS"/>
  </r>
  <r>
    <x v="12"/>
    <s v="02-02-01-002-007"/>
    <s v="02-02-01-002-007"/>
    <s v="Materiales y suministros - Artículos textiles (excepto prendas de vestir)"/>
    <s v="CORTINA  PARA BAÑO 2 X 2 MT"/>
    <n v="52131501"/>
    <s v="MÍNIMA CUANTÍA"/>
    <n v="3"/>
    <n v="1"/>
    <n v="10"/>
    <n v="5"/>
    <n v="550000"/>
    <s v="UNIDAD"/>
    <s v="NO SOLICITADAS"/>
  </r>
  <r>
    <x v="12"/>
    <s v="02-02-01-002-007"/>
    <s v="02-02-01-002-007"/>
    <s v="Materiales y suministros - Artículos textiles (excepto prendas de vestir)"/>
    <s v="CORTINA  PARA BAÑO 2,8 X 2 MT"/>
    <n v="52131501"/>
    <s v="MÍNIMA CUANTÍA"/>
    <n v="3"/>
    <n v="1"/>
    <n v="10"/>
    <n v="6"/>
    <n v="720000"/>
    <s v="UNIDAD"/>
    <s v="NO SOLICITADAS"/>
  </r>
  <r>
    <x v="12"/>
    <s v="02-02-01-002-007"/>
    <s v="02-02-01-002-007"/>
    <s v="Materiales y suministros - Artículos textiles (excepto prendas de vestir)"/>
    <s v="ENRROLABLE BLACKOUT 1,7 X 1,45 MT"/>
    <n v="52131501"/>
    <s v="MÍNIMA CUANTÍA"/>
    <n v="3"/>
    <n v="1"/>
    <n v="10"/>
    <n v="1"/>
    <n v="120000"/>
    <s v="UNIDAD"/>
    <s v="NO SOLICITADAS"/>
  </r>
  <r>
    <x v="12"/>
    <s v="02-02-01-002-007"/>
    <s v="02-02-01-002-007"/>
    <s v="Materiales y suministros - Artículos textiles (excepto prendas de vestir)"/>
    <s v="ENRROLABLE BLACKOUT 1,7 X 1,7 MT"/>
    <n v="52131501"/>
    <s v="MÍNIMA CUANTÍA"/>
    <n v="3"/>
    <n v="1"/>
    <n v="10"/>
    <n v="1"/>
    <n v="120000"/>
    <s v="UNIDAD"/>
    <s v="NO SOLICITADAS"/>
  </r>
  <r>
    <x v="12"/>
    <s v="02-02-01-002-007"/>
    <s v="02-02-01-002-007"/>
    <s v="Materiales y suministros - Artículos textiles (excepto prendas de vestir)"/>
    <s v="ENRROLABLE BLACKOUT 1,70 X 1,8 MT"/>
    <n v="52131501"/>
    <s v="MÍNIMA CUANTÍA"/>
    <n v="3"/>
    <n v="1"/>
    <n v="10"/>
    <n v="12"/>
    <n v="1560000"/>
    <s v="UNIDAD"/>
    <s v="NO SOLICITADAS"/>
  </r>
  <r>
    <x v="12"/>
    <s v="02-02-01-002-007"/>
    <s v="02-02-01-002-007"/>
    <s v="Materiales y suministros - Artículos textiles (excepto prendas de vestir)"/>
    <s v="ENRROLABLE BLACKOUT 2,05 X 1,45 MT"/>
    <n v="52131501"/>
    <s v="MÍNIMA CUANTÍA"/>
    <n v="3"/>
    <n v="1"/>
    <n v="10"/>
    <n v="1"/>
    <n v="150000"/>
    <s v="UNIDAD"/>
    <s v="NO SOLICITADAS"/>
  </r>
  <r>
    <x v="12"/>
    <s v="02-02-01-002-007"/>
    <s v="02-02-01-002-007"/>
    <s v="Materiales y suministros - Artículos textiles (excepto prendas de vestir)"/>
    <s v="ENRROLABLE BLACKOUT 2,1 X 1,45 MT"/>
    <n v="52131501"/>
    <s v="MÍNIMA CUANTÍA"/>
    <n v="3"/>
    <n v="1"/>
    <n v="10"/>
    <n v="1"/>
    <n v="120000"/>
    <s v="UNIDAD"/>
    <s v="NO SOLICITADAS"/>
  </r>
  <r>
    <x v="12"/>
    <s v="02-02-01-002-007"/>
    <s v="02-02-01-002-007"/>
    <s v="Materiales y suministros - Artículos textiles (excepto prendas de vestir)"/>
    <s v="ENRROLABLE BLACKOUT 2,1 X 1,7 MT"/>
    <n v="52131501"/>
    <s v="MÍNIMA CUANTÍA"/>
    <n v="3"/>
    <n v="1"/>
    <n v="10"/>
    <n v="1"/>
    <n v="140000"/>
    <s v="UNIDAD"/>
    <s v="NO SOLICITADAS"/>
  </r>
  <r>
    <x v="12"/>
    <s v="02-02-01-002-007"/>
    <s v="02-02-01-002-007"/>
    <s v="Materiales y suministros - Artículos textiles (excepto prendas de vestir)"/>
    <s v="ENRROLABLE BLACKOUT 2,15 X 1,45 MT"/>
    <n v="52131501"/>
    <s v="MÍNIMA CUANTÍA"/>
    <n v="3"/>
    <n v="1"/>
    <n v="10"/>
    <n v="1"/>
    <n v="130000"/>
    <s v="UNIDAD"/>
    <s v="NO SOLICITADAS"/>
  </r>
  <r>
    <x v="12"/>
    <s v="02-02-01-002-007"/>
    <s v="02-02-01-002-007"/>
    <s v="Materiales y suministros - Artículos textiles (excepto prendas de vestir)"/>
    <s v="ENRROLABLE BLACKOUT 2,2 X 1,7 MT"/>
    <n v="52131501"/>
    <s v="MÍNIMA CUANTÍA"/>
    <n v="3"/>
    <n v="1"/>
    <n v="10"/>
    <n v="1"/>
    <n v="140000"/>
    <s v="UNIDAD"/>
    <s v="NO SOLICITADAS"/>
  </r>
  <r>
    <x v="12"/>
    <s v="02-02-01-002-007"/>
    <s v="02-02-01-002-007"/>
    <s v="Materiales y suministros - Artículos textiles (excepto prendas de vestir)"/>
    <s v="ENRROLABLE BLACKOUT 2,45 X 1,45 MT"/>
    <n v="52131501"/>
    <s v="MÍNIMA CUANTÍA"/>
    <n v="3"/>
    <n v="1"/>
    <n v="10"/>
    <n v="8"/>
    <n v="1280000"/>
    <s v="UNIDAD"/>
    <s v="NO SOLICITADAS"/>
  </r>
  <r>
    <x v="12"/>
    <s v="02-02-01-002-007"/>
    <s v="02-02-01-002-007"/>
    <s v="Materiales y suministros - Artículos textiles (excepto prendas de vestir)"/>
    <s v="PANEL SCREEN 5,64  X 3,4 MT"/>
    <n v="52131501"/>
    <s v="MÍNIMA CUANTÍA"/>
    <n v="3"/>
    <n v="1"/>
    <n v="10"/>
    <n v="1"/>
    <n v="1980000"/>
    <s v="UNIDAD"/>
    <s v="NO SOLICITADAS"/>
  </r>
  <r>
    <x v="12"/>
    <s v="02-02-01-002-007"/>
    <s v="02-02-01-002-007"/>
    <s v="Materiales y suministros - Artículos textiles (excepto prendas de vestir)"/>
    <s v="PANEL SCREEN 5,8 X 3,4 MT"/>
    <n v="52131501"/>
    <s v="MÍNIMA CUANTÍA"/>
    <n v="3"/>
    <n v="1"/>
    <n v="10"/>
    <n v="1"/>
    <n v="2200000"/>
    <s v="UNIDAD"/>
    <s v="NO SOLICITADAS"/>
  </r>
  <r>
    <x v="12"/>
    <s v="02-02-01-002-007"/>
    <s v="02-02-01-002-007"/>
    <s v="Materiales y suministros - Artículos textiles (excepto prendas de vestir)"/>
    <s v="PERSIANA ENRROLABLE  SCREEN  2,3 X 1,7 MT"/>
    <n v="52131501"/>
    <s v="MÍNIMA CUANTÍA"/>
    <n v="3"/>
    <n v="1"/>
    <n v="10"/>
    <n v="2"/>
    <n v="460000"/>
    <s v="UNIDAD"/>
    <s v="NO SOLICITADAS"/>
  </r>
  <r>
    <x v="12"/>
    <s v="02-02-01-002-007"/>
    <s v="02-02-01-002-007"/>
    <s v="Materiales y suministros - Artículos textiles (excepto prendas de vestir)"/>
    <s v="PERSIANA ENRROLABLE  SCREEN 2,07 x 1,5 MT"/>
    <n v="52131501"/>
    <s v="MÍNIMA CUANTÍA"/>
    <n v="3"/>
    <n v="1"/>
    <n v="10"/>
    <n v="1"/>
    <n v="180000"/>
    <s v="UNIDAD"/>
    <s v="NO SOLICITADAS"/>
  </r>
  <r>
    <x v="12"/>
    <s v="02-02-01-002-007"/>
    <s v="02-02-01-002-007"/>
    <s v="Materiales y suministros - Artículos textiles (excepto prendas de vestir)"/>
    <s v="PERSIANA ENRROLABLE  SCREEN 2,1 x 1,45 mt"/>
    <n v="52131501"/>
    <s v="MÍNIMA CUANTÍA"/>
    <n v="3"/>
    <n v="1"/>
    <n v="10"/>
    <n v="4"/>
    <n v="800000"/>
    <s v="UNIDAD"/>
    <s v="NO SOLICITADAS"/>
  </r>
  <r>
    <x v="12"/>
    <s v="02-02-01-002-007"/>
    <s v="02-02-01-002-007"/>
    <s v="Materiales y suministros - Artículos textiles (excepto prendas de vestir)"/>
    <s v="PERSIANA ENRROLABLE  SCREEN 2,26 X 1,7 MT"/>
    <n v="52131501"/>
    <s v="MÍNIMA CUANTÍA"/>
    <n v="3"/>
    <n v="1"/>
    <n v="10"/>
    <n v="1"/>
    <n v="225000"/>
    <s v="UNIDAD"/>
    <s v="NO SOLICITADAS"/>
  </r>
  <r>
    <x v="12"/>
    <s v="02-02-01-002-007"/>
    <s v="02-02-01-002-007"/>
    <s v="Materiales y suministros - Artículos textiles (excepto prendas de vestir)"/>
    <s v="PERSIANA ENRROLABLE  SCREEN 2,31 X 1,7 MT"/>
    <n v="52131501"/>
    <s v="MÍNIMA CUANTÍA"/>
    <n v="3"/>
    <n v="1"/>
    <n v="10"/>
    <n v="1"/>
    <n v="227000"/>
    <s v="UNIDAD"/>
    <s v="NO SOLICITADAS"/>
  </r>
  <r>
    <x v="12"/>
    <s v="02-02-01-002-007"/>
    <s v="02-02-01-002-007"/>
    <s v="Materiales y suministros - Artículos textiles (excepto prendas de vestir)"/>
    <s v="PERSIANA ENRROLABLE  SCREEN 2,36 x 1,7 MT"/>
    <n v="52131501"/>
    <s v="MÍNIMA CUANTÍA"/>
    <n v="3"/>
    <n v="1"/>
    <n v="10"/>
    <n v="2"/>
    <n v="480000"/>
    <s v="UNIDAD"/>
    <s v="NO SOLICITADAS"/>
  </r>
  <r>
    <x v="12"/>
    <s v="02-02-01-002-007"/>
    <s v="02-02-01-002-007"/>
    <s v="Materiales y suministros - Artículos textiles (excepto prendas de vestir)"/>
    <s v="PERSIANA ENRROLABLE  SCREEN 2,44 X 1,7 MT"/>
    <n v="52131501"/>
    <s v="MÍNIMA CUANTÍA"/>
    <n v="3"/>
    <n v="1"/>
    <n v="10"/>
    <n v="1"/>
    <n v="250000"/>
    <s v="UNIDAD"/>
    <s v="NO SOLICITADAS"/>
  </r>
  <r>
    <x v="12"/>
    <s v="02-01-01-004-003"/>
    <s v="02-01-01-004-003-09"/>
    <s v="Activos fijos - Otras máquinas para usos generales y sus partes y piezas"/>
    <s v="POZO SEPTICO "/>
    <n v="47101531"/>
    <s v="MÍNIMA CUANTÍA"/>
    <n v="3"/>
    <n v="1"/>
    <n v="10"/>
    <n v="1"/>
    <n v="4500000"/>
    <s v="UNIDAD"/>
    <s v="NO SOLICITADAS"/>
  </r>
  <r>
    <x v="12"/>
    <s v="02-02-01-003-001"/>
    <s v="02-02-01-003-001"/>
    <s v="Materiales y suministros - Productos de madera, corcho, cestería y espartería"/>
    <s v="LAMINA TRIPLEX 18 MM"/>
    <n v="11122001"/>
    <n v="0"/>
    <n v="3"/>
    <n v="6"/>
    <n v="10"/>
    <n v="4"/>
    <n v="540326.64"/>
    <s v="UNIDAD"/>
    <s v="NO SOLICITADAS"/>
  </r>
  <r>
    <x v="12"/>
    <s v="02-02-01-003-001"/>
    <s v="02-02-01-003-001"/>
    <s v="Materiales y suministros - Productos de madera, corcho, cestería y espartería"/>
    <s v="LAMINA TRIPLEX 4mm "/>
    <n v="11122001"/>
    <n v="0"/>
    <n v="3"/>
    <n v="6"/>
    <n v="10"/>
    <n v="10"/>
    <n v="299963.3"/>
    <s v="UNIDAD"/>
    <s v="NO SOLICITADAS"/>
  </r>
  <r>
    <x v="12"/>
    <s v="02-02-01-003-001"/>
    <s v="02-02-01-003-001"/>
    <s v="Materiales y suministros - Productos de madera, corcho, cestería y espartería"/>
    <s v="LAMINA TRIPLEX 9mm "/>
    <n v="11122001"/>
    <n v="0"/>
    <n v="3"/>
    <n v="6"/>
    <n v="10"/>
    <n v="4"/>
    <n v="350759.64"/>
    <s v="UNIDAD"/>
    <s v="NO SOLICITADAS"/>
  </r>
  <r>
    <x v="12"/>
    <s v="02-02-01-003-001"/>
    <s v="02-02-01-003-001"/>
    <s v="Materiales y suministros - Productos de madera, corcho, cestería y espartería"/>
    <s v="RASTRA DE CEDRO "/>
    <n v="11122000"/>
    <n v="0"/>
    <n v="3"/>
    <n v="6"/>
    <n v="10"/>
    <n v="5"/>
    <n v="852164.95"/>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CUATRO TIEMPOS X GALON"/>
    <n v="15121501"/>
    <n v="0"/>
    <n v="3"/>
    <n v="6"/>
    <n v="10"/>
    <n v="1"/>
    <n v="258200.25"/>
    <s v="GALON"/>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ER  X GALON"/>
    <n v="31211800"/>
    <n v="0"/>
    <n v="3"/>
    <n v="6"/>
    <n v="10"/>
    <n v="30"/>
    <n v="493017.00000000006"/>
    <s v="GALON"/>
    <s v="NO SOLICITADAS"/>
  </r>
  <r>
    <x v="12"/>
    <s v="02-02-01-003-005"/>
    <s v="02-02-01-003-005-01"/>
    <s v="Materiales y suministros - Pinturas y barnices y productos relacionados; colores para la pintura artística; tintas"/>
    <s v="ESTUCO X CUÑETE"/>
    <n v="31211500"/>
    <n v="0"/>
    <n v="3"/>
    <n v="6"/>
    <n v="10"/>
    <n v="26"/>
    <n v="1917661.2"/>
    <s v="Cuñete"/>
    <s v="NO SOLICITADAS"/>
  </r>
  <r>
    <x v="12"/>
    <s v="02-02-01-003-005"/>
    <s v="02-02-01-003-005-01"/>
    <s v="Materiales y suministros - Pinturas y barnices y productos relacionados; colores para la pintura artística; tintas"/>
    <s v="LACA NEGRA X GALON"/>
    <n v="31211703"/>
    <n v="0"/>
    <n v="3"/>
    <n v="6"/>
    <n v="10"/>
    <n v="3"/>
    <n v="300936.71999999997"/>
    <s v="GALON"/>
    <s v="NO SOLICITADAS"/>
  </r>
  <r>
    <x v="12"/>
    <s v="02-02-01-003-005"/>
    <s v="02-02-01-003-005-01"/>
    <s v="Materiales y suministros - Pinturas y barnices y productos relacionados; colores para la pintura artística; tintas"/>
    <s v="LACA PIROXILINA  X GALON"/>
    <n v="31211703"/>
    <n v="0"/>
    <n v="3"/>
    <n v="6"/>
    <n v="10"/>
    <n v="6"/>
    <n v="252241.91999999998"/>
    <s v="GALON"/>
    <s v="NO SOLICITADAS"/>
  </r>
  <r>
    <x v="12"/>
    <s v="02-02-01-003-005"/>
    <s v="02-02-01-003-005-01"/>
    <s v="Materiales y suministros - Pinturas y barnices y productos relacionados; colores para la pintura artística; tintas"/>
    <s v="PINTURA  VERDE AMAZONAS TIPO KORAZA X CUÑETE"/>
    <n v="31211500"/>
    <n v="0"/>
    <n v="3"/>
    <n v="6"/>
    <n v="10"/>
    <n v="5"/>
    <n v="1466544.1"/>
    <s v="Cuñete"/>
    <s v="NO SOLICITADAS"/>
  </r>
  <r>
    <x v="12"/>
    <s v="02-02-01-003-005"/>
    <s v="02-02-01-003-005-01"/>
    <s v="Materiales y suministros - Pinturas y barnices y productos relacionados; colores para la pintura artística; tintas"/>
    <s v="PINTURA BLANCA VINILO TIPO 1 X CUÑETE"/>
    <n v="31211500"/>
    <n v="0"/>
    <n v="3"/>
    <n v="6"/>
    <n v="10"/>
    <n v="20"/>
    <n v="3480107.4"/>
    <s v="Cuñete"/>
    <s v="NO SOLICITADAS"/>
  </r>
  <r>
    <x v="12"/>
    <s v="02-02-01-003-005"/>
    <s v="02-02-01-003-005-01"/>
    <s v="Materiales y suministros - Pinturas y barnices y productos relacionados; colores para la pintura artística; tintas"/>
    <s v="PINTURA BLANCA VINILO TIPO KORAZA  X CUÑETE"/>
    <n v="31211500"/>
    <n v="0"/>
    <n v="3"/>
    <n v="6"/>
    <n v="10"/>
    <n v="10"/>
    <n v="3359667.5"/>
    <s v="Cuñete"/>
    <s v="NO SOLICITADAS"/>
  </r>
  <r>
    <x v="12"/>
    <s v="02-02-01-003-005"/>
    <s v="02-02-01-003-005-01"/>
    <s v="Materiales y suministros - Pinturas y barnices y productos relacionados; colores para la pintura artística; tintas"/>
    <s v="PINTURA BLANCO ALMENDRA VINILO TIPO KORAZA   X CUÑETE"/>
    <n v="31211500"/>
    <n v="0"/>
    <n v="3"/>
    <n v="6"/>
    <n v="10"/>
    <n v="5"/>
    <n v="1562963.85"/>
    <s v="Cuñete"/>
    <s v="NO SOLICITADAS"/>
  </r>
  <r>
    <x v="12"/>
    <s v="02-02-01-003-005"/>
    <s v="02-02-01-003-005-01"/>
    <s v="Materiales y suministros - Pinturas y barnices y productos relacionados; colores para la pintura artística; tintas"/>
    <s v="PINTURA DE TRAFICO COLOR AMARILLO X CUÑETE"/>
    <n v="31211500"/>
    <n v="0"/>
    <n v="3"/>
    <n v="6"/>
    <n v="10"/>
    <n v="5"/>
    <n v="1677477.55"/>
    <s v="Cuñete"/>
    <s v="NO SOLICITADAS"/>
  </r>
  <r>
    <x v="12"/>
    <s v="02-02-01-003-005"/>
    <s v="02-02-01-003-005-01"/>
    <s v="Materiales y suministros - Pinturas y barnices y productos relacionados; colores para la pintura artística; tintas"/>
    <s v="PINTURA DE TRAFICO COLOR BLANCO X CUÑETE"/>
    <n v="31211500"/>
    <n v="0"/>
    <n v="3"/>
    <n v="6"/>
    <n v="10"/>
    <n v="3"/>
    <n v="1006486.53"/>
    <s v="Cuñete"/>
    <s v="NO SOLICITADAS"/>
  </r>
  <r>
    <x v="12"/>
    <s v="02-02-01-003-005"/>
    <s v="02-02-01-003-005-01"/>
    <s v="Materiales y suministros - Pinturas y barnices y productos relacionados; colores para la pintura artística; tintas"/>
    <s v="PINTURA EN ACEITE COLOR BLANCO  X GALON"/>
    <n v="31211500"/>
    <n v="0"/>
    <n v="3"/>
    <n v="6"/>
    <n v="10"/>
    <n v="20"/>
    <n v="842115.40000000014"/>
    <s v="GALON"/>
    <s v="NO SOLICITADAS"/>
  </r>
  <r>
    <x v="12"/>
    <s v="02-02-01-003-005"/>
    <s v="02-02-01-003-005-01"/>
    <s v="Materiales y suministros - Pinturas y barnices y productos relacionados; colores para la pintura artística; tintas"/>
    <s v="TINTE CAOBA X GALON"/>
    <n v="31211500"/>
    <n v="0"/>
    <n v="3"/>
    <n v="6"/>
    <n v="10"/>
    <n v="4"/>
    <n v="234253.88"/>
    <s v="GALON"/>
    <s v="NO SOLICITADAS"/>
  </r>
  <r>
    <x v="12"/>
    <s v="02-02-01-003-005"/>
    <s v="02-02-01-003-005-01"/>
    <s v="Materiales y suministros - Pinturas y barnices y productos relacionados; colores para la pintura artística; tintas"/>
    <s v="TINTE CARAMELO X GALON"/>
    <n v="31211500"/>
    <n v="0"/>
    <n v="3"/>
    <n v="6"/>
    <n v="10"/>
    <n v="2"/>
    <n v="117126.94"/>
    <s v="GALON"/>
    <s v="NO SOLICITADAS"/>
  </r>
  <r>
    <x v="12"/>
    <s v="02-02-01-003-005"/>
    <s v="02-02-01-003-005-04"/>
    <s v="Materiales y suministros - Productos químicos n. C. P."/>
    <s v="COLBON MADERA"/>
    <n v="31201600"/>
    <n v="0"/>
    <n v="3"/>
    <n v="6"/>
    <n v="10"/>
    <n v="2"/>
    <n v="77264.320000000007"/>
    <s v="GALON"/>
    <s v="NO SOLICITADAS"/>
  </r>
  <r>
    <x v="12"/>
    <s v="02-02-01-003-005"/>
    <s v="02-02-01-003-005-04"/>
    <s v="Materiales y suministros - Productos químicos n. C. P."/>
    <s v="SELLADOR X GALON"/>
    <n v="31211704"/>
    <n v="0"/>
    <n v="3"/>
    <n v="6"/>
    <n v="10"/>
    <n v="10"/>
    <n v="549601.5"/>
    <s v="GALON"/>
    <s v="NO SOLICITADAS"/>
  </r>
  <r>
    <x v="12"/>
    <s v="02-02-01-003-006"/>
    <s v="02-02-01-003-006-02"/>
    <s v="Materiales y suministros - Otros productos de caucho"/>
    <s v="RUBATEX 3/4 DIAMETRO INTERIOR "/>
    <n v="39121728"/>
    <n v="0"/>
    <n v="3"/>
    <n v="6"/>
    <n v="10"/>
    <n v="15"/>
    <n v="314088.59999999998"/>
    <s v="UNIDAD"/>
    <s v="NO SOLICITADAS"/>
  </r>
  <r>
    <x v="12"/>
    <s v="02-02-01-003-006"/>
    <s v="02-02-01-003-006-09"/>
    <s v="Materiales y suministros - Otros productos plásticos"/>
    <s v="CIELO RASO EN PVC COLOR A ELEGIR POR EL SUPERVISOR"/>
    <n v="30161600"/>
    <n v="0"/>
    <n v="3"/>
    <n v="6"/>
    <n v="10"/>
    <n v="210"/>
    <n v="7244850.9000000004"/>
    <s v="METRO CUADRADO"/>
    <s v="NO SOLICITADAS"/>
  </r>
  <r>
    <x v="12"/>
    <s v="02-02-01-003-006"/>
    <s v="02-02-01-003-006-09"/>
    <s v="Materiales y suministros - Otros productos plásticos"/>
    <s v="ESQUINEROS PARA CIELO RASO EN PVC X 6 MT"/>
    <n v="30161600"/>
    <n v="0"/>
    <n v="3"/>
    <n v="6"/>
    <n v="10"/>
    <n v="30"/>
    <n v="139694.1"/>
    <s v="UNIDAD"/>
    <s v="NO SOLICITADAS"/>
  </r>
  <r>
    <x v="12"/>
    <s v="02-02-01-003-006"/>
    <s v="02-02-01-003-006-09"/>
    <s v="Materiales y suministros - Otros productos plásticos"/>
    <s v="TAPA CIEGA PARA PVC CAJA  4 X 4"/>
    <n v="30161600"/>
    <n v="0"/>
    <n v="3"/>
    <n v="6"/>
    <n v="10"/>
    <n v="6"/>
    <n v="2934.54"/>
    <s v="UNIDAD"/>
    <s v="NO SOLICITADAS"/>
  </r>
  <r>
    <x v="12"/>
    <s v="02-02-01-003-007"/>
    <s v="02-02-01-003-007-09"/>
    <s v="Materiales y suministros - Otros productos minerales no metálicos n. C. P."/>
    <s v="LIJA # 180 X PLIEGO"/>
    <n v="11101502"/>
    <n v="0"/>
    <n v="3"/>
    <n v="6"/>
    <n v="10"/>
    <n v="30"/>
    <n v="38448.9"/>
    <s v="UNIDAD"/>
    <s v="NO SOLICITADAS"/>
  </r>
  <r>
    <x v="12"/>
    <s v="02-02-01-003-007"/>
    <s v="02-02-01-003-007-09"/>
    <s v="Materiales y suministros - Otros productos minerales no metálicos n. C. P."/>
    <s v="LIJA # 220 X PLIEGO"/>
    <n v="11101502"/>
    <n v="0"/>
    <n v="3"/>
    <n v="6"/>
    <n v="10"/>
    <n v="40"/>
    <n v="42840"/>
    <s v="UNIDAD"/>
    <s v="NO SOLICITADAS"/>
  </r>
  <r>
    <x v="12"/>
    <s v="02-02-01-003-008"/>
    <s v="02-02-01-003-008-09"/>
    <s v="Materiales y suministros - Otros artículos manufacturados n. C. P."/>
    <s v="BROCHAS 3&quot; "/>
    <n v="31211904"/>
    <n v="0"/>
    <n v="3"/>
    <n v="6"/>
    <n v="10"/>
    <n v="35"/>
    <n v="320413.45"/>
    <s v="UNIDAD"/>
    <s v="NO SOLICITADAS"/>
  </r>
  <r>
    <x v="12"/>
    <s v="02-02-01-003-008"/>
    <s v="02-02-01-003-008-09"/>
    <s v="Materiales y suministros - Otros artículos manufacturados n. C. P."/>
    <s v="BROCHAS 4&quot; "/>
    <n v="31211904"/>
    <n v="0"/>
    <n v="3"/>
    <n v="6"/>
    <n v="10"/>
    <n v="37"/>
    <n v="368707.22"/>
    <s v="UNIDAD"/>
    <s v="NO SOLICITADAS"/>
  </r>
  <r>
    <x v="12"/>
    <s v="02-02-01-003-008"/>
    <s v="02-02-01-003-008-09"/>
    <s v="Materiales y suministros - Otros artículos manufacturados n. C. P."/>
    <s v="MINI RODILLOS  DE FELPA PROFESIONAL  4&quot; MANGO PLASTICO"/>
    <n v="11161807"/>
    <n v="0"/>
    <n v="3"/>
    <n v="6"/>
    <n v="10"/>
    <n v="30"/>
    <n v="199634.4"/>
    <s v="UNIDAD"/>
    <s v="NO SOLICITADAS"/>
  </r>
  <r>
    <x v="12"/>
    <s v="02-02-01-003-008"/>
    <s v="02-02-01-003-008-09"/>
    <s v="Materiales y suministros - Otros artículos manufacturados n. C. P."/>
    <s v="RODILLO DE FELPA PROFESIONAL DE 9&quot;  RODILLOS CON UNIÓN METÁLICA Y MANGO TUBULAR PLÁSTICO"/>
    <n v="11161807"/>
    <n v="0"/>
    <n v="3"/>
    <n v="6"/>
    <n v="10"/>
    <n v="50"/>
    <n v="446368.99999999994"/>
    <s v="UNIDAD"/>
    <s v="NO SOLICITADAS"/>
  </r>
  <r>
    <x v="12"/>
    <s v="02-02-01-004-001"/>
    <s v="02-02-01-004-001"/>
    <s v="Materiales y suministros - Metales básicos"/>
    <s v="ANGULO GALVANIZADO PARA CIELO RASO EN DRY WALL X 2.44 MTS"/>
    <n v="31162300"/>
    <n v="0"/>
    <n v="3"/>
    <n v="6"/>
    <n v="10"/>
    <n v="100"/>
    <n v="256326.00000000003"/>
    <s v="UNIDAD"/>
    <s v="NO SOLICITADAS"/>
  </r>
  <r>
    <x v="12"/>
    <s v="02-02-01-004-001"/>
    <s v="02-02-01-004-001"/>
    <s v="Materiales y suministros - Metales básicos"/>
    <s v="OMEGA PARA DRY WALL X 3 MTS"/>
    <n v="31162300"/>
    <n v="0"/>
    <n v="3"/>
    <n v="6"/>
    <n v="10"/>
    <n v="250"/>
    <n v="900830"/>
    <s v="UNIDAD"/>
    <s v="NO SOLICITADAS"/>
  </r>
  <r>
    <x v="12"/>
    <s v="02-02-01-004-001"/>
    <s v="02-02-01-004-001"/>
    <s v="Materiales y suministros - Metales básicos"/>
    <s v="TUBERIA COBRE FLEXIBLE 3/4 ROLLO 15 M"/>
    <n v="40171600"/>
    <n v="0"/>
    <n v="3"/>
    <n v="6"/>
    <n v="10"/>
    <n v="3"/>
    <n v="1053382.05"/>
    <s v="UNIDAD"/>
    <s v="NO SOLICITADAS"/>
  </r>
  <r>
    <x v="12"/>
    <s v="02-02-01-004-001"/>
    <s v="02-02-01-004-001"/>
    <s v="Materiales y suministros - Metales básicos"/>
    <s v="TUBERIA COBRE FLEXIBLE 3/8  ROLLO 15 M"/>
    <n v="40171600"/>
    <n v="0"/>
    <n v="3"/>
    <n v="6"/>
    <n v="10"/>
    <n v="3"/>
    <n v="534675.32999999996"/>
    <s v="UNIDAD"/>
    <s v="NO SOLICITADAS"/>
  </r>
  <r>
    <x v="12"/>
    <s v="02-02-01-004-001"/>
    <s v="02-02-01-004-001"/>
    <s v="Materiales y suministros - Metales básicos"/>
    <s v="VIGUETA PARA DRY WALL X 3 MTS"/>
    <n v="31162300"/>
    <n v="0"/>
    <n v="3"/>
    <n v="6"/>
    <n v="10"/>
    <n v="250"/>
    <n v="957652.5"/>
    <s v="UNIDAD"/>
    <s v="NO SOLICITADAS"/>
  </r>
  <r>
    <x v="12"/>
    <s v="02-02-01-004-002"/>
    <s v="02-02-01-004-002"/>
    <s v="Materiales y suministros - Productos metálicos elaborados (excepto maquinaria y equipo)"/>
    <s v="CERRADURA TIPO BOLA ALCOBA"/>
    <n v="46171500"/>
    <n v="0"/>
    <n v="3"/>
    <n v="6"/>
    <n v="10"/>
    <n v="14"/>
    <n v="490853.58"/>
    <s v="UNIDAD"/>
    <s v="NO SOLICITADAS"/>
  </r>
  <r>
    <x v="12"/>
    <s v="02-02-01-004-002"/>
    <s v="02-02-01-004-002"/>
    <s v="Materiales y suministros - Productos metálicos elaborados (excepto maquinaria y equipo)"/>
    <s v="CHAZO PUNTILLA 1/4 X 2 1/4&quot;"/>
    <n v="31162104"/>
    <n v="0"/>
    <n v="3"/>
    <n v="6"/>
    <n v="10"/>
    <n v="50"/>
    <n v="6485.5"/>
    <s v="UNIDAD"/>
    <s v="NO SOLICITADAS"/>
  </r>
  <r>
    <x v="12"/>
    <s v="02-02-01-004-002"/>
    <s v="02-02-01-004-002"/>
    <s v="Materiales y suministros - Productos metálicos elaborados (excepto maquinaria y equipo)"/>
    <s v="CHAZOS METALICO 3/8* 2 1/2&quot;"/>
    <n v="31162104"/>
    <n v="0"/>
    <n v="3"/>
    <n v="6"/>
    <n v="10"/>
    <n v="50"/>
    <n v="33082"/>
    <s v="UNIDAD"/>
    <s v="NO SOLICITADAS"/>
  </r>
  <r>
    <x v="12"/>
    <s v="02-02-01-004-002"/>
    <s v="02-02-01-004-002"/>
    <s v="Materiales y suministros - Productos metálicos elaborados (excepto maquinaria y equipo)"/>
    <s v="TORNILLO CABEZA DE LENTEJA PUNTA AGUDA DE 1/2&quot;"/>
    <n v="31161500"/>
    <n v="0"/>
    <n v="3"/>
    <n v="6"/>
    <n v="10"/>
    <n v="5000"/>
    <n v="255850"/>
    <s v="UNIDAD"/>
    <s v="NO SOLICITADAS"/>
  </r>
  <r>
    <x v="12"/>
    <s v="02-02-01-004-006"/>
    <s v="02-02-01-004-006-03"/>
    <s v="Materiales y suministros - Hilos y cables aislados; cable de fibra óptica"/>
    <s v="CABLE DE POTENCIA 3 X 10 X MT"/>
    <n v="26121600"/>
    <n v="0"/>
    <n v="3"/>
    <n v="6"/>
    <n v="10"/>
    <n v="80"/>
    <n v="844043.2"/>
    <s v="UNIDAD"/>
    <s v="NO SOLICITADAS"/>
  </r>
  <r>
    <x v="12"/>
    <s v="02-02-01-004-006"/>
    <s v="02-02-01-004-006-03"/>
    <s v="Materiales y suministros - Hilos y cables aislados; cable de fibra óptica"/>
    <s v="CABLE SEÑAL ENCAUCHETADO 4 X 14 X MT"/>
    <n v="26121600"/>
    <n v="0"/>
    <n v="3"/>
    <n v="6"/>
    <n v="10"/>
    <n v="80"/>
    <n v="440204.79999999993"/>
    <s v="UNIDAD"/>
    <s v="NO SOLICITADAS"/>
  </r>
  <r>
    <x v="12"/>
    <s v="02-02-01-004-006"/>
    <s v="02-02-01-004-006-03"/>
    <s v="Materiales y suministros - Hilos y cables aislados; cable de fibra óptica"/>
    <s v="ROLLO 100 METROS CABLE 2 X N 12 DUPLEX "/>
    <n v="26121600"/>
    <n v="0"/>
    <n v="3"/>
    <n v="6"/>
    <n v="10"/>
    <n v="2"/>
    <n v="723938.88"/>
    <s v="UNIDAD"/>
    <s v="NO SOLICITADAS"/>
  </r>
  <r>
    <x v="12"/>
    <s v="02-02-01-004-006"/>
    <s v="02-02-01-004-006-05"/>
    <s v="Materiales y suministros - Lámparas eléctricas de incandescencia o descarga; lámparas de arco, equipo para alumbrado eléctrico; sus partes y piezas"/>
    <s v="BOMBILLO 20 W"/>
    <n v="39111500"/>
    <n v="0"/>
    <n v="3"/>
    <n v="6"/>
    <n v="10"/>
    <n v="10"/>
    <n v="174965.7"/>
    <s v="UNIDAD"/>
    <s v="NO SOLICITADAS"/>
  </r>
  <r>
    <x v="12"/>
    <s v="02-02-01-004-006"/>
    <s v="02-02-01-004-006-05"/>
    <s v="Materiales y suministros - Lámparas eléctricas de incandescencia o descarga; lámparas de arco, equipo para alumbrado eléctrico; sus partes y piezas"/>
    <s v="LUMINARIA LED SOLAR TIPO EXTERIOR, 30 LED, CON SENSOR "/>
    <n v="39111500"/>
    <n v="0"/>
    <n v="3"/>
    <n v="6"/>
    <n v="10"/>
    <n v="11"/>
    <n v="446382.09"/>
    <s v="UNIDAD"/>
    <s v="NO SOLICITADAS"/>
  </r>
  <r>
    <x v="12"/>
    <s v="02-02-01-004-006"/>
    <s v="02-02-01-004-006-05"/>
    <s v="Materiales y suministros - Lámparas eléctricas de incandescencia o descarga; lámparas de arco, equipo para alumbrado eléctrico; sus partes y piezas"/>
    <s v="LUMINARIA TIPO PANEL LED 60 X 60"/>
    <n v="39111500"/>
    <n v="0"/>
    <n v="3"/>
    <n v="6"/>
    <n v="10"/>
    <n v="21"/>
    <n v="2010445.5"/>
    <s v="UNIDAD"/>
    <s v="NO SOLICITADAS"/>
  </r>
  <r>
    <x v="12"/>
    <s v="02-02-01-004-006"/>
    <s v="02-02-01-004-006-05"/>
    <s v="Materiales y suministros - Lámparas eléctricas de incandescencia o descarga; lámparas de arco, equipo para alumbrado eléctrico; sus partes y piezas"/>
    <s v="REFLECTOR DE 200 W "/>
    <n v="39111500"/>
    <n v="0"/>
    <n v="3"/>
    <n v="6"/>
    <n v="10"/>
    <n v="6"/>
    <n v="1300943.7"/>
    <s v="UNIDAD"/>
    <s v="NO SOLICITADAS"/>
  </r>
  <r>
    <x v="12"/>
    <s v="02-02-01-004-006"/>
    <s v="02-02-01-004-006-05"/>
    <s v="Materiales y suministros - Lámparas eléctricas de incandescencia o descarga; lámparas de arco, equipo para alumbrado eléctrico; sus partes y piezas"/>
    <s v="REFLECTOR DE 400 W "/>
    <n v="39111500"/>
    <n v="0"/>
    <n v="3"/>
    <n v="6"/>
    <n v="10"/>
    <n v="6"/>
    <n v="2389322.46"/>
    <s v="UNIDAD"/>
    <s v="NO SOLICITADAS"/>
  </r>
  <r>
    <x v="12"/>
    <s v="02-01-01-004-004"/>
    <s v="02-01-01-004-004-02"/>
    <s v="Activos fijos - Máquinas herramientas y sus partes, piezas y accesorios"/>
    <s v="SOPLADORA DE HOJAS ELECTRICA INDUSTRIAL"/>
    <n v="47121607"/>
    <s v="SELECCIÓN ABREVIADA MENOR CUANTÍA"/>
    <n v="3"/>
    <n v="6"/>
    <n v="10"/>
    <n v="1"/>
    <n v="236982.55"/>
    <s v="UNIDAD"/>
    <s v="NO SOLICITADAS"/>
  </r>
  <r>
    <x v="12"/>
    <s v="02-01-01-004-003"/>
    <s v="02-01-01-004-003-09"/>
    <s v="Activos fijos - Otras máquinas para usos generales y sus partes y piezas"/>
    <s v="PLANTA PURIFICADORA DE AGUA "/>
    <n v="47101514"/>
    <s v="MÍNIMA CUANTÍA"/>
    <n v="3"/>
    <n v="3"/>
    <n v="10"/>
    <n v="1"/>
    <n v="10000000"/>
    <s v="UNIDAD"/>
    <s v="NO SOLICITADAS"/>
  </r>
  <r>
    <x v="12"/>
    <s v="02-01-01-004-003"/>
    <s v="02-01-01-004-003-09"/>
    <s v="Activos fijos - Otras máquinas para usos generales y sus partes y piezas"/>
    <s v="AIRE ACONDIICONADO 12.000 BTU"/>
    <n v="40101701"/>
    <s v="MÍNIMA CUANTÍA"/>
    <n v="0"/>
    <n v="0"/>
    <n v="10"/>
    <n v="6"/>
    <n v="10901400"/>
    <s v="GLOBAL"/>
    <s v="NO SOLICITADAS"/>
  </r>
  <r>
    <x v="12"/>
    <s v="02-01-01-004-003"/>
    <s v="02-01-01-004-003-09"/>
    <s v="Activos fijos - Otras máquinas para usos generales y sus partes y piezas"/>
    <s v="AIRE ACONDIICONADO 18.000 BTU"/>
    <n v="40101701"/>
    <s v="MÍNIMA CUANTÍA"/>
    <n v="0"/>
    <n v="0"/>
    <n v="10"/>
    <n v="13"/>
    <n v="30761900"/>
    <s v="GLOBAL"/>
    <s v="NO SOLICITADAS"/>
  </r>
  <r>
    <x v="12"/>
    <s v="02-01-01-004-003"/>
    <s v="02-01-01-004-003-09"/>
    <s v="Activos fijos - Otras máquinas para usos generales y sus partes y piezas"/>
    <s v="AIRE ACONDIICONADO 24.000BTU"/>
    <n v="40101701"/>
    <s v="MÍNIMA CUANTÍA"/>
    <n v="3"/>
    <n v="6"/>
    <n v="10"/>
    <n v="6"/>
    <n v="15900000"/>
    <s v="UNIDAD"/>
    <s v="NO SOLICITADAS"/>
  </r>
  <r>
    <x v="12"/>
    <s v="02-01-01-004-003"/>
    <s v="02-01-01-004-003-09"/>
    <s v="Activos fijos - Otras máquinas para usos generales y sus partes y piezas"/>
    <s v="AIRE ACONDIICONADO 24.000BTU"/>
    <n v="40101701"/>
    <s v="MÍNIMA CUANTÍA"/>
    <n v="3"/>
    <n v="6"/>
    <n v="10"/>
    <n v="1"/>
    <n v="7709000"/>
    <s v="GLOBAL"/>
    <s v="NO SOLICITADAS"/>
  </r>
  <r>
    <x v="12"/>
    <s v="02-01-01-004-003"/>
    <s v="02-01-01-004-003-09"/>
    <s v="Activos fijos - Otras máquinas para usos generales y sus partes y piezas"/>
    <s v="AIRES ACONDICIONADOS  DE 24.000 BTU"/>
    <n v="40101701"/>
    <s v="MÍNIMA CUANTÍA"/>
    <n v="3"/>
    <n v="6"/>
    <n v="10"/>
    <n v="6"/>
    <n v="18000000"/>
    <s v="UNIDAD"/>
    <s v="NO SOLICITADAS"/>
  </r>
  <r>
    <x v="12"/>
    <s v="02-01-01-004-006"/>
    <s v="02-01-01-004-006-02"/>
    <s v="Activos fijos - Aparatos de control eléctrico y distribución de electricidad y sus partes y piezas"/>
    <s v="TABLERO VARIADOR "/>
    <n v="39121100"/>
    <s v="MÍNIMA CUANTÍA"/>
    <n v="4"/>
    <n v="2"/>
    <n v="10"/>
    <n v="1"/>
    <n v="17694900"/>
    <s v="UNIDAD"/>
    <s v="NO SOLICITADAS"/>
  </r>
  <r>
    <x v="12"/>
    <s v="02-02-01-002-007"/>
    <s v="02-02-01-002-007"/>
    <s v="Materiales y suministros - Artículos textiles (excepto prendas de vestir)"/>
    <s v="ALFOMBRA "/>
    <n v="52101505"/>
    <s v="MÍNIMA CUANTÍA"/>
    <n v="5"/>
    <n v="3"/>
    <n v="10"/>
    <n v="70"/>
    <n v="3745000"/>
    <n v="0"/>
    <s v="NO SOLICITADAS"/>
  </r>
  <r>
    <x v="12"/>
    <s v="02-02-01-002-007"/>
    <s v="02-02-01-002-007"/>
    <s v="Materiales y suministros - Artículos textiles (excepto prendas de vestir)"/>
    <s v="OVEROL DE PARACAIDISMO"/>
    <n v="73141707"/>
    <s v="MÍNIMA CUANTÍA"/>
    <n v="5"/>
    <n v="3"/>
    <n v="10"/>
    <n v="12"/>
    <n v="12180000"/>
    <n v="0"/>
    <s v="NO SOLICITADAS"/>
  </r>
  <r>
    <x v="12"/>
    <s v="02-02-01-002-007"/>
    <s v="02-02-01-002-007"/>
    <s v="Materiales y suministros - Artículos textiles (excepto prendas de vestir)"/>
    <s v="REATA  "/>
    <n v="11162125"/>
    <s v="MÍNIMA CUANTÍA"/>
    <n v="5"/>
    <n v="3"/>
    <n v="10"/>
    <n v="40"/>
    <n v="1592000"/>
    <n v="0"/>
    <s v="NO SOLICITADAS"/>
  </r>
  <r>
    <x v="12"/>
    <s v="02-02-01-002-007"/>
    <s v="02-02-01-002-007"/>
    <s v="Materiales y suministros - Artículos textiles (excepto prendas de vestir)"/>
    <s v="SOBRECARPA  (CINTELA)"/>
    <n v="49121503"/>
    <s v="MÍNIMA CUANTÍA"/>
    <n v="5"/>
    <n v="3"/>
    <n v="10"/>
    <n v="40"/>
    <n v="7764000"/>
    <n v="0"/>
    <s v="NO SOLICITADAS"/>
  </r>
  <r>
    <x v="12"/>
    <s v="02-02-01-002-007"/>
    <s v="02-02-01-002-007"/>
    <s v="Materiales y suministros - Artículos textiles (excepto prendas de vestir)"/>
    <s v="TRAJE GHILLIE"/>
    <n v="73141707"/>
    <s v="MÍNIMA CUANTÍA"/>
    <n v="5"/>
    <n v="3"/>
    <n v="10"/>
    <n v="14"/>
    <n v="9783200"/>
    <n v="0"/>
    <s v="NO SOLICITADAS"/>
  </r>
  <r>
    <x v="12"/>
    <s v="02-02-01-003-005"/>
    <s v="02-02-01-003-005-04"/>
    <s v="Materiales y suministros - Productos químicos n. C. P."/>
    <s v="LUCES QUÍMICAS "/>
    <n v="39121534"/>
    <s v="MÍNIMA CUANTÍA"/>
    <n v="5"/>
    <n v="3"/>
    <n v="10"/>
    <n v="1000"/>
    <n v="4950000"/>
    <n v="0"/>
    <s v="NO SOLICITADAS"/>
  </r>
  <r>
    <x v="12"/>
    <s v="02-02-01-003-006"/>
    <s v="02-02-01-003-006-09"/>
    <s v="Materiales y suministros - Otros productos plásticos"/>
    <s v="CINTA DE DUCTO"/>
    <n v="60123203"/>
    <s v="MÍNIMA CUANTÍA"/>
    <n v="5"/>
    <n v="3"/>
    <n v="10"/>
    <n v="30"/>
    <n v="888000"/>
    <n v="0"/>
    <s v="NO SOLICITADAS"/>
  </r>
  <r>
    <x v="12"/>
    <s v="02-02-01-003-008"/>
    <s v="02-02-01-003-008-09"/>
    <s v="Materiales y suministros - Otros artículos manufacturados n. C. P."/>
    <s v="CASCO "/>
    <n v="46181704"/>
    <s v="MÍNIMA CUANTÍA"/>
    <n v="5"/>
    <n v="3"/>
    <n v="10"/>
    <n v="25"/>
    <n v="7487500"/>
    <n v="0"/>
    <s v="NO SOLICITADAS"/>
  </r>
  <r>
    <x v="12"/>
    <s v="02-02-01-003-008"/>
    <s v="02-02-01-003-008-09"/>
    <s v="Materiales y suministros - Otros artículos manufacturados n. C. P."/>
    <s v="RODILLERA  TÁCTICA"/>
    <n v="46181505"/>
    <s v="MÍNIMA CUANTÍA"/>
    <n v="5"/>
    <n v="3"/>
    <n v="10"/>
    <n v="55"/>
    <n v="10890000"/>
    <n v="0"/>
    <s v="NO SOLICITADAS"/>
  </r>
  <r>
    <x v="12"/>
    <s v="02-02-01-004-010"/>
    <s v="02-02-01-004-010"/>
    <s v="Materiales y suministros - Partes Piezas y Accesorios de Equipo Militr y Policía"/>
    <s v="FUNDAS PARA PISTOLA"/>
    <n v="53121705"/>
    <s v="MÍNIMA CUANTÍA"/>
    <n v="5"/>
    <n v="3"/>
    <n v="10"/>
    <n v="40"/>
    <n v="10360000"/>
    <n v="0"/>
    <s v="NO SOLICITADAS"/>
  </r>
  <r>
    <x v="12"/>
    <s v="02-02-02-008-007"/>
    <s v="02-02-02-008-007-01-5"/>
    <s v="Adquisición de servicios - Servicios de mantenimiento y reparación de otra maquinaria y otro equipo"/>
    <s v="MANTENIMIENTO EQUIPOS PARA EXTRACCION DE AGUA"/>
    <n v="73152108"/>
    <s v="MÍNIMA CUANTÍA"/>
    <n v="6"/>
    <n v="3"/>
    <n v="10"/>
    <n v="1"/>
    <n v="9949000"/>
    <s v="GLOBAL"/>
    <s v="NO SOLICITADAS"/>
  </r>
  <r>
    <x v="12"/>
    <s v="02-02-01-004-006"/>
    <s v="02-02-01-004-006-01"/>
    <s v="Materiales y suministros - Motores, generadores y transformadores eléctricos y sus partes y piezas"/>
    <s v="ADQUISICION ELEMENTOS Y EQUIPOS DE PROTECCION DEL SISTEMA ELECTRICO DE SEGURIDAD"/>
    <n v="39121600"/>
    <s v="MÍNIMA CUANTÍA"/>
    <n v="7"/>
    <n v="3"/>
    <n v="10"/>
    <n v="1"/>
    <n v="24155000"/>
    <s v="GLOBAL"/>
    <s v="NO SOLICITADAS"/>
  </r>
  <r>
    <x v="12"/>
    <s v="02-02-02-005-004"/>
    <s v="02-02-02-005-004-02-5"/>
    <s v="Adquisición de servicios - Servicios generales de construcción de tuberías y cables locales, y obras conexas"/>
    <s v="SERVICIO DE OPERACIÓN, MANTENIMIENTO CORRECTIVO Y PREVENTIVO PTAP"/>
    <n v="83101506"/>
    <s v="MÍNIMA CUANTÍA"/>
    <n v="10"/>
    <n v="2"/>
    <n v="16"/>
    <n v="1"/>
    <n v="2552000"/>
    <s v="GLOBAL"/>
    <s v="SI APROBADAS"/>
  </r>
  <r>
    <x v="12"/>
    <s v="02-02-02-005-004"/>
    <s v="02-02-02-005-004-02-5"/>
    <s v="Adquisición de servicios - Servicios generales de construcción de tuberías y cables locales, y obras conexas"/>
    <s v="SERVICIO DE OPERACIÓN, MANTENIMIENTO CORRECTIVO Y PREVENTIVO PTAR"/>
    <n v="77121704"/>
    <s v="MÍNIMA CUANTÍA"/>
    <n v="10"/>
    <n v="2"/>
    <n v="16"/>
    <n v="1"/>
    <n v="2772000"/>
    <s v="GLOBAL"/>
    <s v="SI APROBADAS"/>
  </r>
  <r>
    <x v="12"/>
    <s v="02-02-02-005-004"/>
    <s v="02-02-02-005-004-01-1"/>
    <s v="Adquisición de servicios - Servicios generales de construcción de edificaciones residenciales"/>
    <s v="MANTENIMIENTO VIVIENDA FISCAL Y BARRACAS"/>
    <n v="72101500"/>
    <s v="SELECCIÓN ABREVIADA MENOR CUANTÍA"/>
    <n v="8"/>
    <n v="4"/>
    <n v="16"/>
    <n v="1"/>
    <n v="411190261.02999997"/>
    <s v="GLOBAL"/>
    <s v="SI APROBADAS"/>
  </r>
  <r>
    <x v="12"/>
    <s v="02-02-01-003-004"/>
    <s v="02-02-01-003-004-01"/>
    <s v="Materiales y suministros - Químicos orgánicos básicos"/>
    <s v="ACETILENO"/>
    <n v="15111506"/>
    <n v="0"/>
    <n v="0"/>
    <n v="0"/>
    <n v="10"/>
    <n v="1"/>
    <n v="310359.14"/>
    <s v="GLOBAL"/>
    <s v=""/>
  </r>
  <r>
    <x v="12"/>
    <s v="02-02-01-003-004"/>
    <s v="02-02-01-003-004-02"/>
    <s v="Materiales y suministros - Productos químicos inorgánicos básicos n. C. P."/>
    <s v="AIRE SINTETICO"/>
    <n v="12142100"/>
    <n v="0"/>
    <n v="0"/>
    <n v="0"/>
    <n v="10"/>
    <n v="1"/>
    <n v="248686.2"/>
    <s v="GLOBAL"/>
    <s v=""/>
  </r>
  <r>
    <x v="12"/>
    <s v="02-02-01-003-004"/>
    <s v="02-02-01-003-004-02"/>
    <s v="Materiales y suministros - Productos químicos inorgánicos básicos n. C. P."/>
    <s v="ARGON GASEOSO"/>
    <n v="12142004"/>
    <n v="0"/>
    <n v="0"/>
    <n v="0"/>
    <n v="10"/>
    <n v="1"/>
    <n v="285815.63"/>
    <s v="GLOBAL"/>
    <s v=""/>
  </r>
  <r>
    <x v="12"/>
    <s v="02-02-01-003-004"/>
    <s v="02-02-01-003-004-02"/>
    <s v="Materiales y suministros - Productos químicos inorgánicos básicos n. C. P."/>
    <s v="MEZCLA CO2 Y ARGÓN"/>
    <n v="12142100"/>
    <n v="0"/>
    <n v="0"/>
    <n v="0"/>
    <n v="10"/>
    <n v="1"/>
    <n v="319709.21000000002"/>
    <s v="GLOBAL"/>
    <s v=""/>
  </r>
  <r>
    <x v="12"/>
    <s v="02-02-01-003-004"/>
    <s v="02-02-01-003-004-02"/>
    <s v="Materiales y suministros - Productos químicos inorgánicos básicos n. C. P."/>
    <s v="NITROGENO GASEOSO"/>
    <n v="12141903"/>
    <n v="0"/>
    <n v="0"/>
    <n v="0"/>
    <n v="10"/>
    <n v="1"/>
    <n v="2258739"/>
    <s v="GLOBAL"/>
    <s v=""/>
  </r>
  <r>
    <x v="12"/>
    <s v="02-02-01-003-004"/>
    <s v="02-02-01-003-004-02"/>
    <s v="Materiales y suministros - Productos químicos inorgánicos básicos n. C. P."/>
    <s v="NITROGENO UAP"/>
    <n v="12141903"/>
    <n v="0"/>
    <n v="0"/>
    <n v="0"/>
    <n v="10"/>
    <n v="1"/>
    <n v="1113223.58"/>
    <s v="GLOBAL"/>
    <s v=""/>
  </r>
  <r>
    <x v="12"/>
    <s v="02-02-01-003-004"/>
    <s v="02-02-01-003-004-02"/>
    <s v="Materiales y suministros - Productos químicos inorgánicos básicos n. C. P."/>
    <s v="OXIGENO"/>
    <n v="12141904"/>
    <n v="0"/>
    <n v="0"/>
    <n v="0"/>
    <n v="10"/>
    <n v="1"/>
    <n v="11845302.84"/>
    <s v="GLOBAL"/>
    <s v=""/>
  </r>
  <r>
    <x v="12"/>
    <s v="02-02-02-008-007"/>
    <s v="02-02-02-008-007-01-5"/>
    <s v="Adquisición de servicios - Servicios de mantenimiento y reparación de otra maquinaria y otro equipo"/>
    <s v="MANTENIMIENTO CENTRO DE ENTRENAMIENTO TACTICO KFIR (CETAC) EN CACOM 1 AMARRE 2022"/>
    <n v="72151802"/>
    <n v="0"/>
    <n v="0"/>
    <n v="0"/>
    <n v="10"/>
    <n v="1"/>
    <n v="150000000"/>
    <s v="GLOBAL"/>
    <s v=""/>
  </r>
  <r>
    <x v="12"/>
    <s v="02-02-01-003-004"/>
    <s v="02-02-01-003-004-02"/>
    <s v="Materiales y suministros - Productos químicos inorgánicos básicos n. C. P."/>
    <s v="POLICLORURO DE ALUMINIO"/>
    <n v="49241712"/>
    <s v="MÍNIMA CUANTÍA"/>
    <n v="8"/>
    <n v="2"/>
    <n v="10"/>
    <n v="2000"/>
    <n v="23800000"/>
    <s v="GALON"/>
    <s v="NO SOLICITADAS"/>
  </r>
  <r>
    <x v="12"/>
    <s v="02-02-01-003-002"/>
    <s v="02-02-01-003-002-01"/>
    <s v="Materiales y suministros - Pasta de papel, papel y cartón"/>
    <s v="PAPEL KRAFT 1 M POR ROLLO"/>
    <n v="60121124"/>
    <n v="0"/>
    <n v="0"/>
    <n v="0"/>
    <n v="10"/>
    <n v="1"/>
    <n v="185647"/>
    <s v="UNIDAD"/>
    <s v=""/>
  </r>
  <r>
    <x v="12"/>
    <s v="02-02-01-003-002"/>
    <s v="02-02-01-003-002-01"/>
    <s v="Materiales y suministros - Pasta de papel, papel y cartón"/>
    <s v="ROLLO WYPALL"/>
    <n v="47161502"/>
    <n v="0"/>
    <n v="0"/>
    <n v="0"/>
    <n v="10"/>
    <n v="8"/>
    <n v="725120"/>
    <s v="UNIDAD"/>
    <s v=""/>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DISOLVENTE D20 "/>
    <n v="12191501"/>
    <n v="0"/>
    <n v="0"/>
    <n v="0"/>
    <n v="10"/>
    <n v="20"/>
    <n v="1600800"/>
    <s v="UNIDAD"/>
    <s v=""/>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ER CANECA X 55 GALONES"/>
    <n v="31211800"/>
    <n v="0"/>
    <n v="0"/>
    <n v="0"/>
    <n v="10"/>
    <n v="1"/>
    <n v="719338"/>
    <s v="UNIDAD"/>
    <s v=""/>
  </r>
  <r>
    <x v="12"/>
    <s v="02-02-01-003-005"/>
    <s v="02-02-01-003-005-01"/>
    <s v="Materiales y suministros - Pinturas y barnices y productos relacionados; colores para la pintura artística; tintas"/>
    <s v="AEROSOL AMARILLO TARRO 16 ONZ"/>
    <n v="31211707"/>
    <n v="0"/>
    <n v="0"/>
    <n v="0"/>
    <n v="10"/>
    <n v="4"/>
    <n v="96472"/>
    <s v="UNIDAD"/>
    <s v=""/>
  </r>
  <r>
    <x v="12"/>
    <s v="02-02-01-003-005"/>
    <s v="02-02-01-003-005-01"/>
    <s v="Materiales y suministros - Pinturas y barnices y productos relacionados; colores para la pintura artística; tintas"/>
    <s v="AEROSOL AZUL TARRO 16 ONZ"/>
    <n v="31211707"/>
    <n v="0"/>
    <n v="0"/>
    <n v="0"/>
    <n v="10"/>
    <n v="4"/>
    <n v="20452"/>
    <s v="UNIDAD"/>
    <s v=""/>
  </r>
  <r>
    <x v="12"/>
    <s v="02-02-01-003-005"/>
    <s v="02-02-01-003-005-01"/>
    <s v="Materiales y suministros - Pinturas y barnices y productos relacionados; colores para la pintura artística; tintas"/>
    <s v="AEROSOL BLANCO TARRO 16 ONZ"/>
    <n v="31211707"/>
    <n v="0"/>
    <n v="0"/>
    <n v="0"/>
    <n v="10"/>
    <n v="4"/>
    <n v="96472"/>
    <s v="UNIDAD"/>
    <s v=""/>
  </r>
  <r>
    <x v="12"/>
    <s v="02-02-01-003-005"/>
    <s v="02-02-01-003-005-01"/>
    <s v="Materiales y suministros - Pinturas y barnices y productos relacionados; colores para la pintura artística; tintas"/>
    <s v="AEROSOL NEGRO MATE TARRO 16 ONZ"/>
    <n v="31211707"/>
    <n v="0"/>
    <n v="0"/>
    <n v="0"/>
    <n v="10"/>
    <n v="8"/>
    <n v="192944"/>
    <s v="UNIDAD"/>
    <s v=""/>
  </r>
  <r>
    <x v="12"/>
    <s v="02-02-01-003-005"/>
    <s v="02-02-01-003-005-01"/>
    <s v="Materiales y suministros - Pinturas y barnices y productos relacionados; colores para la pintura artística; tintas"/>
    <s v="APRESTO 521 "/>
    <n v="12191602"/>
    <n v="0"/>
    <n v="0"/>
    <n v="0"/>
    <n v="10"/>
    <n v="1"/>
    <n v="661006"/>
    <s v="UNIDAD"/>
    <s v=""/>
  </r>
  <r>
    <x v="12"/>
    <s v="02-02-01-003-005"/>
    <s v="02-02-01-003-005-01"/>
    <s v="Materiales y suministros - Pinturas y barnices y productos relacionados; colores para la pintura artística; tintas"/>
    <s v="BLANCO PURO POLIURETANO"/>
    <n v="31211510"/>
    <n v="0"/>
    <n v="0"/>
    <n v="0"/>
    <n v="10"/>
    <n v="8"/>
    <n v="3892040"/>
    <s v="UNIDAD"/>
    <s v=""/>
  </r>
  <r>
    <x v="12"/>
    <s v="02-02-01-003-005"/>
    <s v="02-02-01-003-005-01"/>
    <s v="Materiales y suministros - Pinturas y barnices y productos relacionados; colores para la pintura artística; tintas"/>
    <s v="NEGRO BRILLANTE POLIURETANO "/>
    <n v="31211510"/>
    <n v="0"/>
    <n v="0"/>
    <n v="0"/>
    <n v="10"/>
    <n v="7"/>
    <n v="3415615"/>
    <s v="UNIDAD"/>
    <s v=""/>
  </r>
  <r>
    <x v="12"/>
    <s v="02-02-01-003-005"/>
    <s v="02-02-01-003-005-04"/>
    <s v="Materiales y suministros - Productos químicos n. C. P."/>
    <s v="ACELERANTE  POR (1/4)"/>
    <n v="12191602"/>
    <n v="0"/>
    <n v="0"/>
    <n v="0"/>
    <n v="10"/>
    <n v="2"/>
    <n v="59038"/>
    <s v="UNIDAD"/>
    <s v=""/>
  </r>
  <r>
    <x v="12"/>
    <s v="02-02-01-003-005"/>
    <s v="02-02-01-003-005-04"/>
    <s v="Materiales y suministros - Productos químicos n. C. P."/>
    <s v="BARNIZ 70.000 POLIURETANO "/>
    <n v="31211801"/>
    <n v="0"/>
    <n v="0"/>
    <n v="0"/>
    <n v="10"/>
    <n v="7"/>
    <n v="1569911"/>
    <s v="UNIDAD"/>
    <s v=""/>
  </r>
  <r>
    <x v="12"/>
    <s v="02-02-01-003-005"/>
    <s v="02-02-01-003-005-04"/>
    <s v="Materiales y suministros - Productos químicos n. C. P."/>
    <s v="ENDURECEDOR X20 POR  (1/4)"/>
    <n v="12191602"/>
    <n v="0"/>
    <n v="0"/>
    <n v="0"/>
    <n v="10"/>
    <n v="12"/>
    <n v="615924"/>
    <s v="UNIDAD"/>
    <s v=""/>
  </r>
  <r>
    <x v="12"/>
    <s v="02-02-01-003-006"/>
    <s v="02-02-01-003-006-02"/>
    <s v="Materiales y suministros - Otros productos de caucho"/>
    <s v="GUANTES DE NITRILO  L -XL"/>
    <n v="42132200"/>
    <n v="0"/>
    <n v="0"/>
    <n v="0"/>
    <n v="10"/>
    <n v="3"/>
    <n v="335622"/>
    <s v="UNIDAD"/>
    <s v=""/>
  </r>
  <r>
    <x v="12"/>
    <s v="02-02-01-003-007"/>
    <s v="02-02-01-003-007-09"/>
    <s v="Materiales y suministros - Otros productos minerales no metálicos n. C. P."/>
    <s v="DISCO DE CORTE 14 INCH X 7/64 INCH"/>
    <n v="27112838"/>
    <n v="0"/>
    <n v="0"/>
    <n v="0"/>
    <n v="10"/>
    <n v="2"/>
    <n v="122692"/>
    <s v="UNIDAD"/>
    <s v=""/>
  </r>
  <r>
    <x v="12"/>
    <s v="02-02-01-003-007"/>
    <s v="02-02-01-003-007-09"/>
    <s v="Materiales y suministros - Otros productos minerales no metálicos n. C. P."/>
    <s v="DISCO PARA LIJADO  36175 "/>
    <n v="31191506"/>
    <n v="0"/>
    <n v="0"/>
    <n v="0"/>
    <n v="10"/>
    <n v="2"/>
    <n v="214842"/>
    <s v="UNIDAD"/>
    <s v=""/>
  </r>
  <r>
    <x v="12"/>
    <s v="02-02-01-003-007"/>
    <s v="02-02-01-003-007-09"/>
    <s v="Materiales y suministros - Otros productos minerales no metálicos n. C. P."/>
    <s v="DISCOS CORTE 4 INCH X 1/16 INCH"/>
    <n v="27112838"/>
    <n v="0"/>
    <n v="0"/>
    <n v="0"/>
    <n v="10"/>
    <n v="40"/>
    <n v="222760"/>
    <s v="UNIDAD"/>
    <s v=""/>
  </r>
  <r>
    <x v="12"/>
    <s v="02-02-01-003-007"/>
    <s v="02-02-01-003-007-09"/>
    <s v="Materiales y suministros - Otros productos minerales no metálicos n. C. P."/>
    <s v="DISCOS PARA PULIR 4 INCH X 1/4 INCH"/>
    <n v="27112838"/>
    <n v="0"/>
    <n v="0"/>
    <n v="0"/>
    <n v="10"/>
    <n v="40"/>
    <n v="353560"/>
    <s v="UNIDAD"/>
    <s v=""/>
  </r>
  <r>
    <x v="12"/>
    <s v="02-02-01-003-007"/>
    <s v="02-02-01-003-007-09"/>
    <s v="Materiales y suministros - Otros productos minerales no metálicos n. C. P."/>
    <s v="LIJA  ROTORBITAL DE VELCRO No 120  CAJAX100 UNIDADES"/>
    <n v="31191506"/>
    <n v="0"/>
    <n v="0"/>
    <n v="0"/>
    <n v="10"/>
    <n v="2"/>
    <n v="644572"/>
    <s v="UNIDAD"/>
    <s v=""/>
  </r>
  <r>
    <x v="12"/>
    <s v="02-02-01-003-007"/>
    <s v="02-02-01-003-007-09"/>
    <s v="Materiales y suministros - Otros productos minerales no metálicos n. C. P."/>
    <s v="LIJA  ROTORBITAL DE VELCRO No 80 CAJA X100 UNIDADES"/>
    <n v="31191506"/>
    <n v="0"/>
    <n v="0"/>
    <n v="0"/>
    <n v="10"/>
    <n v="1"/>
    <n v="322286"/>
    <s v="UNIDAD"/>
    <s v=""/>
  </r>
  <r>
    <x v="12"/>
    <s v="02-02-01-004-001"/>
    <s v="02-02-01-004-001"/>
    <s v="Materiales y suministros - Metales básicos"/>
    <s v="ANGULO DE 1/4 INCH X 2 INCH 6M"/>
    <n v="30101500"/>
    <n v="0"/>
    <n v="0"/>
    <n v="0"/>
    <n v="10"/>
    <n v="2"/>
    <n v="454018"/>
    <s v="UNIDAD"/>
    <s v=""/>
  </r>
  <r>
    <x v="12"/>
    <s v="02-02-01-004-001"/>
    <s v="02-02-01-004-001"/>
    <s v="Materiales y suministros - Metales básicos"/>
    <s v="LAMINA  COMPLETA  DE  ALUMINIO  2024  T0  DE  2.78INX 5.73IN"/>
    <n v="30102006"/>
    <n v="0"/>
    <n v="0"/>
    <n v="2"/>
    <n v="10"/>
    <n v="1"/>
    <n v="5563250"/>
    <n v="0"/>
    <s v="NO SOLICITADAS"/>
  </r>
  <r>
    <x v="12"/>
    <s v="02-02-01-004-001"/>
    <s v="02-02-01-004-001"/>
    <s v="Materiales y suministros - Metales básicos"/>
    <s v="LAMINA  COMPLETA  DE  ALUMINIO  2024  T0  DE  7.5INX2.34 N"/>
    <n v="30102006"/>
    <n v="0"/>
    <n v="0"/>
    <n v="2"/>
    <n v="10"/>
    <n v="1"/>
    <n v="6928180"/>
    <n v="0"/>
    <s v="NO SOLICITADAS"/>
  </r>
  <r>
    <x v="12"/>
    <s v="02-02-01-004-001"/>
    <s v="02-02-01-004-001"/>
    <s v="Materiales y suministros - Metales básicos"/>
    <s v="LAMINA HR 3/16 1X2 "/>
    <n v="30102006"/>
    <n v="0"/>
    <n v="0"/>
    <n v="0"/>
    <n v="10"/>
    <n v="3"/>
    <n v="2033571"/>
    <s v="UNIDAD"/>
    <s v=""/>
  </r>
  <r>
    <x v="12"/>
    <s v="02-02-01-004-001"/>
    <s v="02-02-01-004-001"/>
    <s v="Materiales y suministros - Metales básicos"/>
    <s v="PLATINA ACERO AL CARBONO 1/4 INCH"/>
    <n v="31231402"/>
    <n v="0"/>
    <n v="0"/>
    <n v="0"/>
    <n v="10"/>
    <n v="3"/>
    <n v="2219760"/>
    <s v="UNIDAD"/>
    <s v=""/>
  </r>
  <r>
    <x v="12"/>
    <s v="02-02-01-004-001"/>
    <s v="02-02-01-004-001"/>
    <s v="Materiales y suministros - Metales básicos"/>
    <s v="PLATINA ACERO AL CARBONO 3/8 INCH"/>
    <n v="31231402"/>
    <n v="0"/>
    <n v="0"/>
    <n v="0"/>
    <n v="10"/>
    <n v="3"/>
    <n v="5101200"/>
    <s v="UNIDAD"/>
    <s v=""/>
  </r>
  <r>
    <x v="12"/>
    <s v="02-02-01-004-001"/>
    <s v="02-02-01-004-001"/>
    <s v="Materiales y suministros - Metales básicos"/>
    <s v="TUBO DE PRESION  ACERO AL CARBONO DE 2.7 INCH"/>
    <n v="40171502"/>
    <s v="MÍNIMA CUANTÍA"/>
    <n v="0"/>
    <n v="0"/>
    <n v="10"/>
    <n v="30"/>
    <n v="3624480"/>
    <s v="UNIDAD"/>
    <s v=""/>
  </r>
  <r>
    <x v="12"/>
    <s v="02-02-01-004-002"/>
    <s v="02-02-01-004-002"/>
    <s v="Materiales y suministros - Productos metálicos elaborados (excepto maquinaria y equipo)"/>
    <s v="BISTURI PUNTA DE LANZA"/>
    <n v="23141600"/>
    <n v="0"/>
    <n v="0"/>
    <n v="0"/>
    <n v="10"/>
    <n v="3"/>
    <n v="57633"/>
    <s v="UNIDAD"/>
    <s v=""/>
  </r>
  <r>
    <x v="12"/>
    <s v="02-02-01-004-002"/>
    <s v="02-02-01-004-002"/>
    <s v="Materiales y suministros - Productos metálicos elaborados (excepto maquinaria y equipo)"/>
    <s v="BROCA DE COBALTO 3/4 INCH"/>
    <n v="27112841"/>
    <n v="0"/>
    <n v="0"/>
    <n v="0"/>
    <n v="10"/>
    <n v="4"/>
    <n v="97816"/>
    <s v="UNIDAD"/>
    <s v=""/>
  </r>
  <r>
    <x v="12"/>
    <s v="02-02-01-004-002"/>
    <s v="02-02-01-004-002"/>
    <s v="Materiales y suministros - Productos metálicos elaborados (excepto maquinaria y equipo)"/>
    <s v="BROCA DE COBALTO 3/8 INCH"/>
    <n v="27112841"/>
    <n v="0"/>
    <n v="0"/>
    <n v="0"/>
    <n v="10"/>
    <n v="3"/>
    <n v="139944"/>
    <s v="UNIDAD"/>
    <s v=""/>
  </r>
  <r>
    <x v="12"/>
    <s v="02-02-01-004-002"/>
    <s v="02-02-01-004-002"/>
    <s v="Materiales y suministros - Productos metálicos elaborados (excepto maquinaria y equipo)"/>
    <s v="BROCA  DE COBALTO DE 1 INCH"/>
    <n v="27112841"/>
    <n v="0"/>
    <n v="0"/>
    <n v="0"/>
    <n v="10"/>
    <n v="1"/>
    <n v="18683"/>
    <s v="UNIDAD"/>
    <s v=""/>
  </r>
  <r>
    <x v="12"/>
    <s v="02-02-01-004-002"/>
    <s v="02-02-01-004-002"/>
    <s v="Materiales y suministros - Productos metálicos elaborados (excepto maquinaria y equipo)"/>
    <s v="BROCHE (CAM LOC STUD) (0.150IN-0.179IN)"/>
    <n v="31162416"/>
    <n v="0"/>
    <n v="0"/>
    <n v="2"/>
    <n v="10"/>
    <n v="16"/>
    <n v="380800"/>
    <n v="0"/>
    <s v="NO SOLICITADAS"/>
  </r>
  <r>
    <x v="12"/>
    <s v="02-02-01-004-002"/>
    <s v="02-02-01-004-002"/>
    <s v="Materiales y suministros - Productos metálicos elaborados (excepto maquinaria y equipo)"/>
    <s v="ESPATULA METALICA PARA MEZCLA DE PINTURA TARRO DE 1/4 GALON"/>
    <n v="27111909"/>
    <n v="0"/>
    <n v="0"/>
    <n v="0"/>
    <n v="10"/>
    <n v="1"/>
    <n v="2927"/>
    <s v="UNIDAD"/>
    <s v=""/>
  </r>
  <r>
    <x v="12"/>
    <s v="02-02-01-004-002"/>
    <s v="02-02-01-004-002"/>
    <s v="Materiales y suministros - Productos metálicos elaborados (excepto maquinaria y equipo)"/>
    <s v="ESPATULA METALICA PARA MEZCLA DE PINTURA TARRO DE GALON"/>
    <n v="27111909"/>
    <n v="0"/>
    <n v="0"/>
    <n v="0"/>
    <n v="10"/>
    <n v="2"/>
    <n v="6226"/>
    <s v="UNIDAD"/>
    <s v=""/>
  </r>
  <r>
    <x v="12"/>
    <s v="02-02-01-004-002"/>
    <s v="02-02-01-004-002"/>
    <s v="Materiales y suministros - Productos metálicos elaborados (excepto maquinaria y equipo)"/>
    <s v="PLATO SOPORTE DISCO  DE VELCRO DE 5 INCH"/>
    <n v="31162508"/>
    <n v="0"/>
    <n v="0"/>
    <n v="0"/>
    <n v="10"/>
    <n v="2"/>
    <n v="188136"/>
    <s v="UNIDAD"/>
    <s v=""/>
  </r>
  <r>
    <x v="12"/>
    <s v="02-02-01-004-002"/>
    <s v="02-02-01-004-002"/>
    <s v="Materiales y suministros - Productos metálicos elaborados (excepto maquinaria y equipo)"/>
    <s v="SOLDADURA 6013 X 1/8"/>
    <n v="23271812"/>
    <n v="0"/>
    <n v="0"/>
    <n v="0"/>
    <n v="10"/>
    <n v="35"/>
    <n v="339325"/>
    <s v="UNIDAD"/>
    <s v=""/>
  </r>
  <r>
    <x v="12"/>
    <s v="02-02-01-004-002"/>
    <s v="02-02-01-004-002"/>
    <s v="Materiales y suministros - Productos metálicos elaborados (excepto maquinaria y equipo)"/>
    <s v="SOLDADURA 7018 X 1/8"/>
    <n v="23271812"/>
    <n v="0"/>
    <n v="0"/>
    <n v="0"/>
    <n v="10"/>
    <n v="35"/>
    <n v="334880"/>
    <s v="UNIDAD"/>
    <s v=""/>
  </r>
  <r>
    <x v="12"/>
    <s v="02-02-01-004-002"/>
    <s v="02-02-01-004-002"/>
    <s v="Materiales y suministros - Productos metálicos elaborados (excepto maquinaria y equipo)"/>
    <s v="TORNILLO 0.5 INCH X 2.5 INCH GRADO 8 CON TUERCA, ARANDELA Y GUASA"/>
    <n v="31161500"/>
    <n v="0"/>
    <n v="0"/>
    <n v="0"/>
    <n v="10"/>
    <n v="40"/>
    <n v="235520"/>
    <s v="UNIDAD"/>
    <s v=""/>
  </r>
  <r>
    <x v="12"/>
    <s v="02-02-01-004-002"/>
    <s v="02-02-01-004-002"/>
    <s v="Materiales y suministros - Productos metálicos elaborados (excepto maquinaria y equipo)"/>
    <s v="TORNILLO 10 INCH  X 1 INCH GRADO 8 CON TUERCA ARANDELA Y GUASA"/>
    <n v="31161500"/>
    <n v="0"/>
    <n v="0"/>
    <n v="0"/>
    <n v="10"/>
    <n v="2"/>
    <n v="111792"/>
    <s v="UNIDAD"/>
    <s v=""/>
  </r>
  <r>
    <x v="12"/>
    <s v="02-02-01-004-002"/>
    <s v="02-02-01-004-002"/>
    <s v="Materiales y suministros - Productos metálicos elaborados (excepto maquinaria y equipo)"/>
    <s v="TORNILLO 3/8 INCH X 2 INCH GRADO 8 CON TUERCA, ARANDELA Y GUASA"/>
    <n v="31161500"/>
    <n v="0"/>
    <n v="0"/>
    <n v="0"/>
    <n v="10"/>
    <n v="90"/>
    <n v="585990"/>
    <s v="UNIDAD"/>
    <s v=""/>
  </r>
  <r>
    <x v="12"/>
    <s v="02-02-01-004-002"/>
    <s v="02-02-01-004-002"/>
    <s v="Materiales y suministros - Productos metálicos elaborados (excepto maquinaria y equipo)"/>
    <s v="TORNILLO  3/4 INCH X 2 INCH GRADO 8 CON   TUERCA, ARANDELA Y GUASA"/>
    <n v="31161500"/>
    <n v="0"/>
    <n v="0"/>
    <n v="0"/>
    <n v="10"/>
    <n v="30"/>
    <n v="305010"/>
    <s v="UNIDAD"/>
    <s v=""/>
  </r>
  <r>
    <x v="12"/>
    <s v="02-02-01-004-002"/>
    <s v="02-02-01-004-002"/>
    <s v="Materiales y suministros - Productos metálicos elaborados (excepto maquinaria y equipo)"/>
    <s v="TUERCA (HEXAGÓN SELF LOCKING NUT)"/>
    <n v="31161700"/>
    <n v="0"/>
    <n v="0"/>
    <n v="2"/>
    <n v="10"/>
    <n v="32"/>
    <n v="171360"/>
    <n v="0"/>
    <s v="NO SOLICITADAS"/>
  </r>
  <r>
    <x v="12"/>
    <s v="02-02-01-004-006"/>
    <s v="02-02-01-004-006-02"/>
    <s v="Materiales y suministros - Aparatos de control eléctrico y distribución de electricidad y sus partes y piezas"/>
    <s v="EXTENSION ELECTRICA 110 V 30M"/>
    <n v="39121440"/>
    <n v="0"/>
    <n v="0"/>
    <n v="0"/>
    <n v="10"/>
    <n v="1"/>
    <n v="573601"/>
    <s v="UNIDAD"/>
    <s v=""/>
  </r>
  <r>
    <x v="12"/>
    <s v="02-02-01-004-006"/>
    <s v="02-02-01-004-006-02"/>
    <s v="Materiales y suministros - Aparatos de control eléctrico y distribución de electricidad y sus partes y piezas"/>
    <s v="EXTENSION ELECTRICA 220 V 30M"/>
    <n v="39121440"/>
    <n v="0"/>
    <n v="0"/>
    <n v="0"/>
    <n v="10"/>
    <n v="1"/>
    <n v="214200"/>
    <s v="UNIDAD"/>
    <s v=""/>
  </r>
  <r>
    <x v="12"/>
    <s v="02-01-01-004-005"/>
    <s v="02-01-01-004-005-02"/>
    <s v="Activos fijos - Maquinaria de informática y sus partes, piezas y accesorios"/>
    <s v="ADQUISICIÓN EQUIPOS PERIFERICOS DE ENTRADA Y SALIDA DE DATOS"/>
    <n v="45111812"/>
    <n v="0"/>
    <n v="0"/>
    <n v="0"/>
    <n v="10"/>
    <n v="6"/>
    <n v="88461408"/>
    <n v="0"/>
    <s v=""/>
  </r>
  <r>
    <x v="12"/>
    <s v="02-02-01-001-005"/>
    <s v="02-02-01-001-005"/>
    <s v="Materiales y suministros - Piedra, arena y arcilla"/>
    <s v="MATERIALES DE CONSTRUCCION"/>
    <n v="11111700"/>
    <s v="SELECCIÓN ABREVIADA SUBASTA INVERSA (NO DISPONIBLE)"/>
    <n v="0"/>
    <n v="0"/>
    <n v="10"/>
    <n v="1"/>
    <n v="1212447.57"/>
    <s v="GLOBAL"/>
    <s v=""/>
  </r>
  <r>
    <x v="12"/>
    <s v="02-02-01-003-001"/>
    <s v="02-02-01-003-001"/>
    <s v="Materiales y suministros - Productos de madera, corcho, cestería y espartería"/>
    <s v="MATERIALES DE CONSTRUCCION"/>
    <s v="31162800 "/>
    <s v="SELECCIÓN ABREVIADA SUBASTA INVERSA (NO DISPONIBLE)"/>
    <n v="0"/>
    <n v="0"/>
    <n v="10"/>
    <n v="1"/>
    <n v="119082.11"/>
    <s v="GLOBAL"/>
    <s v=""/>
  </r>
  <r>
    <x v="12"/>
    <s v="02-02-01-003-006"/>
    <s v="02-02-01-003-006-03"/>
    <s v="Materiales y suministros - Semimanufacturas de plástico"/>
    <s v="MATERIALES DE CONSTRUCCION"/>
    <n v="30102015"/>
    <s v="SELECCIÓN ABREVIADA SUBASTA INVERSA (NO DISPONIBLE)"/>
    <n v="0"/>
    <n v="0"/>
    <n v="10"/>
    <n v="1"/>
    <n v="43206.52"/>
    <s v="GLOBAL"/>
    <s v=""/>
  </r>
  <r>
    <x v="12"/>
    <s v="02-02-01-003-007"/>
    <s v="02-02-01-003-007-04"/>
    <s v="Materiales y suministros - Yeso, cal y cemento"/>
    <s v="MATERIALES DE CONSTRUCCION"/>
    <n v="30111600"/>
    <s v="SELECCIÓN ABREVIADA SUBASTA INVERSA (NO DISPONIBLE)"/>
    <n v="0"/>
    <n v="0"/>
    <n v="10"/>
    <n v="1"/>
    <n v="1815098.67"/>
    <s v="GLOBAL"/>
    <s v=""/>
  </r>
  <r>
    <x v="12"/>
    <s v="02-02-01-004-001"/>
    <s v="02-02-01-004-001"/>
    <s v="Materiales y suministros - Metales básicos"/>
    <s v="MATERIALES DE CONSTRUCCION"/>
    <n v="30102400"/>
    <s v="SELECCIÓN ABREVIADA SUBASTA INVERSA (NO DISPONIBLE)"/>
    <n v="0"/>
    <n v="0"/>
    <n v="10"/>
    <n v="1"/>
    <n v="1790194.35"/>
    <s v="GLOBAL"/>
    <s v=""/>
  </r>
  <r>
    <x v="12"/>
    <s v="02-02-01-004-002"/>
    <s v="02-02-01-004-002"/>
    <s v="Materiales y suministros - Productos metálicos elaborados (excepto maquinaria y equipo)"/>
    <s v="MATERIALES DE CONSTRUCCION"/>
    <n v="31162000"/>
    <s v="SELECCIÓN ABREVIADA SUBASTA INVERSA (NO DISPONIBLE)"/>
    <n v="0"/>
    <n v="0"/>
    <n v="10"/>
    <n v="1"/>
    <n v="8641.27"/>
    <s v="GLOBAL"/>
    <s v=""/>
  </r>
  <r>
    <x v="12"/>
    <s v="02-01-01-004-004"/>
    <s v="02-01-01-004-004-09"/>
    <s v="Activos fijos - Otra maquinaria para usos especiales y sus partes y piezas"/>
    <s v="SISTEMA DE FILTRADO PARA PISCINA"/>
    <n v="40161509"/>
    <n v="0"/>
    <n v="0"/>
    <n v="0"/>
    <n v="16"/>
    <n v="1"/>
    <n v="18400000"/>
    <s v="UNIDAD"/>
    <s v=""/>
  </r>
  <r>
    <x v="12"/>
    <s v="02-02-02-005-004"/>
    <s v="02-02-02-005-004-01-2"/>
    <s v="Adquisición de servicios - Servicios generales de construcción de edificaciones no residenciales"/>
    <s v="MANTENIMIENTO CUARTOS DE MAQUINAS PISCINA SUBOFICIALES"/>
    <n v="72102900"/>
    <n v="0"/>
    <n v="0"/>
    <n v="0"/>
    <n v="16"/>
    <n v="1"/>
    <n v="9706884"/>
    <s v="GLOBAL"/>
    <s v=""/>
  </r>
  <r>
    <x v="12"/>
    <s v="02-01-01-004-007"/>
    <s v="02-01-01-004-007-03"/>
    <s v="Activos fijos - Radiorreceptores y receptores de televisión; aparatos para la grabación y reproducción de sonido y video; micrófonos, altavoces, amplificadores, etc."/>
    <s v="CABINAS DE SONIDO"/>
    <n v="45111704"/>
    <n v="0"/>
    <n v="0"/>
    <n v="0"/>
    <n v="16"/>
    <n v="4"/>
    <n v="3399600"/>
    <s v="UNIDAD"/>
    <s v=""/>
  </r>
  <r>
    <x v="12"/>
    <s v="02-01-01-004-007"/>
    <s v="02-01-01-004-007-03"/>
    <s v="Activos fijos - Radiorreceptores y receptores de televisión; aparatos para la grabación y reproducción de sonido y video; micrófonos, altavoces, amplificadores, etc."/>
    <s v="TELEVISOR"/>
    <n v="52161505"/>
    <n v="0"/>
    <n v="0"/>
    <n v="0"/>
    <n v="16"/>
    <n v="1"/>
    <n v="4399900"/>
    <s v="UNIDAD"/>
    <s v=""/>
  </r>
  <r>
    <x v="12"/>
    <s v="02-01-01-004-007"/>
    <s v="02-01-01-004-007-03"/>
    <s v="Activos fijos - Radiorreceptores y receptores de televisión; aparatos para la grabación y reproducción de sonido y video; micrófonos, altavoces, amplificadores, etc."/>
    <s v="VIDEO BEAM"/>
    <n v="45111616"/>
    <n v="0"/>
    <n v="0"/>
    <n v="0"/>
    <n v="16"/>
    <n v="1"/>
    <n v="2659000"/>
    <s v="UNIDAD"/>
    <s v=""/>
  </r>
  <r>
    <x v="12"/>
    <s v="02-01-01-004-003"/>
    <s v="02-01-01-004-003-09"/>
    <s v="Activos fijos - Otras máquinas para usos generales y sus partes y piezas"/>
    <s v="UNIDAD CONDENSADORA (Unidad externa)"/>
    <n v="40101701"/>
    <s v="MÍNIMA CUANTÍA"/>
    <n v="11"/>
    <n v="1"/>
    <n v="10"/>
    <n v="3"/>
    <n v="36000000"/>
    <s v="GLOBAL"/>
    <s v="NO SOLICITADAS"/>
  </r>
  <r>
    <x v="12"/>
    <s v="02-01-01-004-003"/>
    <s v="02-01-01-004-003-09"/>
    <s v="Activos fijos - Otras máquinas para usos generales y sus partes y piezas"/>
    <s v="UNIDAD EVAPORADORA  (Unidad interna)"/>
    <n v="40101701"/>
    <s v="MÍNIMA CUANTÍA"/>
    <n v="11"/>
    <n v="1"/>
    <n v="10"/>
    <n v="3"/>
    <n v="54407534.939999998"/>
    <s v="GLOBAL"/>
    <s v="NO SOLICITADAS"/>
  </r>
  <r>
    <x v="12"/>
    <s v="02-02-02-008-007"/>
    <s v="02-02-02-008-007-01-5"/>
    <s v="Adquisición de servicios - Servicios de mantenimiento y reparación de otra maquinaria y otro equipo"/>
    <s v="SERVICIO DE MANTENIMIENTO ENTRENADORES DE VUELO RED-BIRD AMARRE VF-2.022"/>
    <n v="72151802"/>
    <s v="SELECCIÓN ABREVIADA MENOR CUANTÍA"/>
    <n v="11"/>
    <n v="1"/>
    <n v="10"/>
    <n v="1"/>
    <n v="14438319"/>
    <s v="GLOBAL"/>
    <s v="SI APROBADAS"/>
  </r>
  <r>
    <x v="12"/>
    <s v="02-02-02-008-007"/>
    <s v="02-02-02-008-007-01-5"/>
    <s v="Adquisición de servicios - Servicios de mantenimiento y reparación de otra maquinaria y otro equipo"/>
    <s v="MANTENIMIENTO GUADAÑAS, MOTOSIERRAS, CORTASETOS, FUMIGADORAS, SOPLADORAS."/>
    <n v="72151800"/>
    <s v="MÍNIMA CUANTÍA"/>
    <n v="12"/>
    <n v="1"/>
    <n v="16"/>
    <n v="1"/>
    <n v="19588481"/>
    <s v="GLOBAL"/>
    <s v="NO SOLICITADAS"/>
  </r>
  <r>
    <x v="12"/>
    <s v="02-02-02-008-007"/>
    <s v="02-02-02-008-007-01-5"/>
    <s v="Adquisición de servicios - Servicios de mantenimiento y reparación de otra maquinaria y otro equipo"/>
    <s v="MANTENIMIENTO GUADAÑAS, MOTOSIERRAS, CORTASETOS, FUMIGADORAS, SOPLADORAS."/>
    <n v="72151800"/>
    <s v="MÍNIMA CUANTÍA"/>
    <n v="12"/>
    <n v="1"/>
    <n v="10"/>
    <n v="1"/>
    <n v="10411419"/>
    <s v="GLOBAL"/>
    <s v="NO SOLICITADAS"/>
  </r>
  <r>
    <x v="12"/>
    <s v="02-02-01-002-007"/>
    <s v="02-02-01-002-007"/>
    <s v="Materiales y suministros - Artículos textiles (excepto prendas de vestir)"/>
    <s v="CHEESECLOTH   -  PAÑO DE LIMPIEZA EN TELA "/>
    <n v="42311512"/>
    <s v="MÍNIMA CUANTÍA"/>
    <n v="12"/>
    <n v="1"/>
    <n v="10"/>
    <n v="4"/>
    <n v="748590.92"/>
    <s v="UNIDAD"/>
    <s v="NO SOLICITADAS"/>
  </r>
  <r>
    <x v="12"/>
    <s v="02-02-01-002-007"/>
    <s v="02-02-01-002-007"/>
    <s v="Materiales y suministros - Artículos textiles (excepto prendas de vestir)"/>
    <s v="LINT-FREE CLOTH  -  PAÑO DE FRANELA LIGERO "/>
    <n v="52121601"/>
    <s v="MÍNIMA CUANTÍA"/>
    <n v="12"/>
    <n v="1"/>
    <n v="10"/>
    <n v="1"/>
    <n v="8272700.3099999996"/>
    <s v="UNIDAD"/>
    <s v="NO SOLICITADAS"/>
  </r>
  <r>
    <x v="12"/>
    <s v="02-02-01-002-007"/>
    <s v="02-02-01-002-007"/>
    <s v="Materiales y suministros - Artículos textiles (excepto prendas de vestir)"/>
    <s v="LINT-FREE CLOTH  -  PAÑO DE LIMPIEZA LIGERO"/>
    <n v="52121601"/>
    <s v="MÍNIMA CUANTÍA"/>
    <n v="12"/>
    <n v="1"/>
    <n v="10"/>
    <n v="3"/>
    <n v="917911.26"/>
    <s v="UNIDAD"/>
    <s v="NO SOLICITADAS"/>
  </r>
  <r>
    <x v="12"/>
    <s v="02-02-01-003-002"/>
    <s v="02-02-01-003-002-01"/>
    <s v="Materiales y suministros - Pasta de papel, papel y cartón"/>
    <s v="TAPE  -  CINTA"/>
    <n v="31201520"/>
    <s v="MÍNIMA CUANTÍA"/>
    <n v="12"/>
    <n v="1"/>
    <n v="10"/>
    <n v="1"/>
    <n v="1731971.22"/>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LEANER  -  DISOLVENTE DE LIMPIEZA"/>
    <n v="15121802"/>
    <s v="MÍNIMA CUANTÍA"/>
    <n v="12"/>
    <n v="1"/>
    <n v="10"/>
    <n v="1"/>
    <n v="2436329.84"/>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  -  GRASA"/>
    <n v="15121902"/>
    <s v="MÍNIMA CUANTÍA"/>
    <n v="12"/>
    <n v="1"/>
    <n v="10"/>
    <n v="1"/>
    <n v="489648.11"/>
    <s v="UNIDAD"/>
    <s v="NO SOLICITADAS"/>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OLVENT  -  SOLVENTE"/>
    <n v="12191602"/>
    <s v="MÍNIMA CUANTÍA"/>
    <n v="12"/>
    <n v="1"/>
    <n v="10"/>
    <n v="1"/>
    <n v="2807359.94"/>
    <s v="UNIDAD"/>
    <s v="NO SOLICITADAS"/>
  </r>
  <r>
    <x v="12"/>
    <s v="02-02-01-003-004"/>
    <s v="02-02-01-003-004-02"/>
    <s v="Materiales y suministros - Productos químicos inorgánicos básicos n. C. P."/>
    <s v="DISTILLED WATER  -  AGUA DESTILADA"/>
    <n v="41104213"/>
    <s v="MÍNIMA CUANTÍA"/>
    <n v="12"/>
    <n v="1"/>
    <n v="10"/>
    <n v="1"/>
    <n v="37887.22"/>
    <s v="UNIDAD"/>
    <s v="NO SOLICITADAS"/>
  </r>
  <r>
    <x v="12"/>
    <s v="02-02-01-003-005"/>
    <s v="02-02-01-003-005-01"/>
    <s v="Materiales y suministros - Pinturas y barnices y productos relacionados; colores para la pintura artística; tintas"/>
    <s v="PAINT  -  PINTURA"/>
    <n v="31211510"/>
    <s v="MÍNIMA CUANTÍA"/>
    <n v="12"/>
    <n v="1"/>
    <n v="10"/>
    <n v="1"/>
    <n v="4668497.33"/>
    <s v="UNIDAD"/>
    <s v="NO SOLICITADAS"/>
  </r>
  <r>
    <x v="12"/>
    <s v="02-02-01-003-005"/>
    <s v="02-02-01-003-005-04"/>
    <s v="Materiales y suministros - Productos químicos n. C. P."/>
    <s v="ANTI-SEIZE COMPOUND_x000a_COMPUESTO ANTI CONGELANTE A BASE DE NIQUEL Y GRAFITO "/>
    <n v="15121802"/>
    <s v="MÍNIMA CUANTÍA"/>
    <n v="12"/>
    <n v="1"/>
    <n v="10"/>
    <n v="1"/>
    <n v="6661047.6100000003"/>
    <s v="UNIDAD"/>
    <s v="NO SOLICITADAS"/>
  </r>
  <r>
    <x v="12"/>
    <s v="02-02-01-003-005"/>
    <s v="02-02-01-003-005-04"/>
    <s v="Materiales y suministros - Productos químicos n. C. P."/>
    <s v="CHEMICAL CONVERSION COATING_x000a_REVESTIMIENTO QUIIMICO PARA ALUMINIO Y SUS ALEACIONES "/>
    <n v="23153508"/>
    <s v="MÍNIMA CUANTÍA"/>
    <n v="12"/>
    <n v="1"/>
    <n v="10"/>
    <n v="2"/>
    <n v="2858263.38"/>
    <s v="UNIDAD"/>
    <s v="NO SOLICITADAS"/>
  </r>
  <r>
    <x v="12"/>
    <s v="02-02-01-003-005"/>
    <s v="02-02-01-003-005-04"/>
    <s v="Materiales y suministros - Productos químicos n. C. P."/>
    <s v="CHEMICAL CONVERSION SOLUTION_x000a_SOLUCION QUIMICA PARA REVESTIMIENTO DE ALUMINIO Y SUS ALEACIONES "/>
    <n v="23153508"/>
    <s v="MÍNIMA CUANTÍA"/>
    <n v="12"/>
    <n v="1"/>
    <n v="10"/>
    <n v="1"/>
    <n v="6639998.8899999997"/>
    <s v="UNIDAD"/>
    <s v="NO SOLICITADAS"/>
  </r>
  <r>
    <x v="12"/>
    <s v="02-02-01-003-005"/>
    <s v="02-02-01-003-005-04"/>
    <s v="Materiales y suministros - Productos químicos n. C. P."/>
    <s v="CORROSION INHIBITOR  -  INHIBIDOR DE CORROSIÓN"/>
    <n v="12163600"/>
    <s v="MÍNIMA CUANTÍA"/>
    <n v="12"/>
    <n v="1"/>
    <n v="10"/>
    <n v="1"/>
    <n v="464332.05"/>
    <s v="UNIDAD"/>
    <s v="NO SOLICITADAS"/>
  </r>
  <r>
    <x v="12"/>
    <s v="02-02-01-003-005"/>
    <s v="02-02-01-003-005-04"/>
    <s v="Materiales y suministros - Productos químicos n. C. P."/>
    <s v="GLOSS MATTERHORN WHITE _x000a_COMPUESTO / RESINA PARA EL RECUBRIMIENTO Y PRETRATAMIENTO DE METALES "/>
    <n v="23153508"/>
    <s v="MÍNIMA CUANTÍA"/>
    <n v="12"/>
    <n v="1"/>
    <n v="10"/>
    <n v="1"/>
    <n v="2450960.89"/>
    <s v="UNIDAD"/>
    <s v="NO SOLICITADAS"/>
  </r>
  <r>
    <x v="12"/>
    <s v="02-02-01-003-005"/>
    <s v="02-02-01-003-005-04"/>
    <s v="Materiales y suministros - Productos químicos n. C. P."/>
    <s v="HUMISEAL 1B31 CLEAR ACRYLIC  -  RECUBRIMIENTO ACRILICO_x000a_"/>
    <n v="31201601"/>
    <s v="MÍNIMA CUANTÍA"/>
    <n v="12"/>
    <n v="1"/>
    <n v="10"/>
    <n v="2"/>
    <n v="3444788.2"/>
    <s v="UNIDAD"/>
    <s v="NO SOLICITADAS"/>
  </r>
  <r>
    <x v="12"/>
    <s v="02-02-01-003-005"/>
    <s v="02-02-01-003-005-04"/>
    <s v="Materiales y suministros - Productos químicos n. C. P."/>
    <s v="PAINT PRIMER_x000a_RECUBRIMIENTO INTEGRAL PARA TANQUES DE COMBUSTIBLE "/>
    <n v="31211500"/>
    <s v="MÍNIMA CUANTÍA"/>
    <n v="12"/>
    <n v="1"/>
    <n v="10"/>
    <n v="2"/>
    <n v="2393592.1800000002"/>
    <s v="UNIDAD"/>
    <s v="NO SOLICITADAS"/>
  </r>
  <r>
    <x v="12"/>
    <s v="02-02-01-003-005"/>
    <s v="02-02-01-003-005-04"/>
    <s v="Materiales y suministros - Productos químicos n. C. P."/>
    <s v="PRIMER  -  RECUBRIMIENTO EPOXICO _x000a_"/>
    <n v="31211500"/>
    <s v="MÍNIMA CUANTÍA"/>
    <n v="12"/>
    <n v="1"/>
    <n v="10"/>
    <n v="1"/>
    <n v="1294725.95"/>
    <s v="UNIDAD"/>
    <s v="NO SOLICITADAS"/>
  </r>
  <r>
    <x v="12"/>
    <s v="02-02-01-003-005"/>
    <s v="02-02-01-003-005-04"/>
    <s v="Materiales y suministros - Productos químicos n. C. P."/>
    <s v="PRIMER PRETREATMENT_x000a_COMPUESTO / RESINA PARA EL RECUBRIMIENTO Y PRETRATAMIENTO DE METALES "/>
    <n v="31211500"/>
    <s v="MÍNIMA CUANTÍA"/>
    <n v="12"/>
    <n v="1"/>
    <n v="10"/>
    <n v="1"/>
    <n v="1805538.21"/>
    <s v="UNIDAD"/>
    <s v="NO SOLICITADAS"/>
  </r>
  <r>
    <x v="12"/>
    <s v="02-02-01-003-005"/>
    <s v="02-02-01-003-005-04"/>
    <s v="Materiales y suministros - Productos químicos n. C. P."/>
    <s v="RUST REMOVER  -  REMOVEDOR DE OXIDO"/>
    <n v="15121802"/>
    <s v="MÍNIMA CUANTÍA"/>
    <n v="12"/>
    <n v="1"/>
    <n v="10"/>
    <n v="1"/>
    <n v="209742.26"/>
    <s v="UNIDAD"/>
    <s v="NO SOLICITADAS"/>
  </r>
  <r>
    <x v="12"/>
    <s v="02-02-01-003-005"/>
    <s v="02-02-01-003-005-04"/>
    <s v="Materiales y suministros - Productos químicos n. C. P."/>
    <s v="SMOKE OIL -  ACEITE AHUMADO"/>
    <n v="12352100"/>
    <s v="MÍNIMA CUANTÍA"/>
    <n v="12"/>
    <n v="1"/>
    <n v="10"/>
    <n v="1"/>
    <n v="6985307.1399999997"/>
    <s v="UNIDAD"/>
    <s v="NO SOLICITADAS"/>
  </r>
  <r>
    <x v="12"/>
    <s v="02-02-01-003-005"/>
    <s v="02-02-01-003-005-04"/>
    <s v="Materiales y suministros - Productos químicos n. C. P."/>
    <s v="SUPER CORR A CORROSION PREVENTION COMPOUND -SUPERCORE PREVENCION DE CORROSION "/>
    <n v="12163600"/>
    <s v="MÍNIMA CUANTÍA"/>
    <n v="12"/>
    <n v="1"/>
    <n v="10"/>
    <n v="5"/>
    <n v="5692710.0999999996"/>
    <s v="UNIDAD"/>
    <s v="NO SOLICITADAS"/>
  </r>
  <r>
    <x v="12"/>
    <s v="02-02-01-003-006"/>
    <s v="02-02-01-003-006-09"/>
    <s v="Materiales y suministros - Otros productos plásticos"/>
    <s v="ANTI-CHAFE TAPE - CINTA PROTECTORA DE POLIURETANO  "/>
    <n v="31201502"/>
    <s v="MÍNIMA CUANTÍA"/>
    <n v="12"/>
    <n v="1"/>
    <n v="10"/>
    <n v="3"/>
    <n v="4878444.2700000005"/>
    <s v="UNIDAD"/>
    <s v="NO SOLICITADAS"/>
  </r>
  <r>
    <x v="12"/>
    <s v="02-02-01-003-006"/>
    <s v="02-02-01-003-006-09"/>
    <s v="Materiales y suministros - Otros productos plásticos"/>
    <s v="DUCT TAPE - CINTA ADHESIVA RESISTENTE A LA CORROSION"/>
    <n v="31201501"/>
    <s v="MÍNIMA CUANTÍA"/>
    <n v="12"/>
    <n v="1"/>
    <n v="10"/>
    <n v="1"/>
    <n v="1134594.79"/>
    <s v="UNIDAD"/>
    <s v="NO SOLICITADAS"/>
  </r>
  <r>
    <x v="12"/>
    <s v="02-02-01-003-006"/>
    <s v="02-02-01-003-006-09"/>
    <s v="Materiales y suministros - Otros productos plásticos"/>
    <s v="INSULATION TAPE  -  CINTA AISLANTE"/>
    <n v="31201502"/>
    <s v="MÍNIMA CUANTÍA"/>
    <n v="12"/>
    <n v="1"/>
    <n v="10"/>
    <n v="7"/>
    <n v="809800.95000000007"/>
    <s v="UNIDAD"/>
    <s v="NO SOLICITADAS"/>
  </r>
  <r>
    <x v="12"/>
    <s v="02-02-01-003-007"/>
    <s v="02-02-01-003-007-09"/>
    <s v="Materiales y suministros - Otros productos minerales no metálicos n. C. P."/>
    <s v="SANDPAPER - PAPEL DE LIJA"/>
    <n v="27111918"/>
    <s v="MÍNIMA CUANTÍA"/>
    <n v="12"/>
    <n v="1"/>
    <n v="10"/>
    <n v="1"/>
    <n v="75497.17"/>
    <s v="UNIDAD"/>
    <s v="NO SOLICITADAS"/>
  </r>
  <r>
    <x v="12"/>
    <s v="02-02-01-004-002"/>
    <s v="02-02-01-004-002"/>
    <s v="Materiales y suministros - Productos metálicos elaborados (excepto maquinaria y equipo)"/>
    <s v="NUT - TUERCA 130909N29"/>
    <n v="31161705"/>
    <s v="MÍNIMA CUANTÍA"/>
    <n v="12"/>
    <n v="1"/>
    <n v="10"/>
    <n v="1"/>
    <n v="224134.12"/>
    <s v="UNIDAD"/>
    <s v="NO SOLICITADAS"/>
  </r>
  <r>
    <x v="12"/>
    <s v="02-02-01-004-002"/>
    <s v="02-02-01-004-002"/>
    <s v="Materiales y suministros - Productos metálicos elaborados (excepto maquinaria y equipo)"/>
    <s v="NUT  -  TUERCA 130909N48"/>
    <n v="31161705"/>
    <s v="MÍNIMA CUANTÍA"/>
    <n v="12"/>
    <n v="1"/>
    <n v="10"/>
    <n v="1"/>
    <n v="200315.08"/>
    <s v="UNIDAD"/>
    <s v="NO SOLICITADAS"/>
  </r>
  <r>
    <x v="12"/>
    <s v="02-02-01-004-002"/>
    <s v="02-02-01-004-002"/>
    <s v="Materiales y suministros - Productos metálicos elaborados (excepto maquinaria y equipo)"/>
    <s v="NUT  -  TUERCA 52LH2935-048"/>
    <n v="31161705"/>
    <s v="MÍNIMA CUANTÍA"/>
    <n v="12"/>
    <n v="1"/>
    <n v="10"/>
    <n v="4"/>
    <n v="268368.8"/>
    <s v="UNIDAD"/>
    <s v="NO SOLICITADAS"/>
  </r>
  <r>
    <x v="12"/>
    <s v="02-02-01-004-002"/>
    <s v="02-02-01-004-002"/>
    <s v="Materiales y suministros - Productos metálicos elaborados (excepto maquinaria y equipo)"/>
    <s v="WASHER  -  ARANDELA"/>
    <n v="31161801"/>
    <s v="MÍNIMA CUANTÍA"/>
    <n v="12"/>
    <n v="1"/>
    <n v="10"/>
    <n v="2"/>
    <n v="80853.36"/>
    <s v="UNIDAD"/>
    <s v="NO SOLICITADAS"/>
  </r>
  <r>
    <x v="12"/>
    <s v="02-02-01-004-002"/>
    <s v="02-02-01-004-002"/>
    <s v="Materiales y suministros - Productos metálicos elaborados (excepto maquinaria y equipo)"/>
    <s v="WASHER  -  ARANDELA PLANA"/>
    <n v="31161801"/>
    <s v="MÍNIMA CUANTÍA"/>
    <n v="12"/>
    <n v="1"/>
    <n v="10"/>
    <n v="2"/>
    <n v="74682.02"/>
    <s v="UNIDAD"/>
    <s v="NO SOLICITADAS"/>
  </r>
  <r>
    <x v="12"/>
    <s v="02-02-01-004-003"/>
    <s v="02-02-01-004-003-02"/>
    <s v="Materiales y suministros - Bombas, compresores, motores de fuerza hidráulica y motores de potencia neumática y válvulas y sus partes y piezas"/>
    <s v="FITTING LUBRICATION  -  RACOR DE LUBRICACIÓN"/>
    <n v="40141736"/>
    <s v="MÍNIMA CUANTÍA"/>
    <n v="12"/>
    <n v="1"/>
    <n v="10"/>
    <n v="4"/>
    <n v="90382.88"/>
    <s v="UNIDAD"/>
    <s v="NO SOLICITADAS"/>
  </r>
  <r>
    <x v="12"/>
    <s v="02-02-01-004-006"/>
    <s v="02-02-01-004-006-02"/>
    <s v="Materiales y suministros - Aparatos de control eléctrico y distribución de electricidad y sus partes y piezas"/>
    <s v="FUSIBLE DE PEQUEÑAS DIMENSIONES_x000a_BUSS SMALL DIMENSION FUSE"/>
    <n v="39121622"/>
    <s v="MÍNIMA CUANTÍA"/>
    <n v="12"/>
    <n v="1"/>
    <n v="10"/>
    <n v="2"/>
    <n v="3199779.1"/>
    <s v="UNIDAD"/>
    <s v="NO SOLICITADAS"/>
  </r>
  <r>
    <x v="12"/>
    <s v="02-02-01-004-006"/>
    <s v="02-02-01-004-006-02"/>
    <s v="Materiales y suministros - Aparatos de control eléctrico y distribución de electricidad y sus partes y piezas"/>
    <s v="PLUG FITTING  -  TAPON DE AGUJERO DE LUBRICACIÓN"/>
    <n v="44122111"/>
    <s v="MÍNIMA CUANTÍA"/>
    <n v="12"/>
    <n v="1"/>
    <n v="10"/>
    <n v="7"/>
    <n v="390627.02"/>
    <s v="UNIDAD"/>
    <s v="NO SOLICITADAS"/>
  </r>
  <r>
    <x v="12"/>
    <s v="02-02-01-004-006"/>
    <s v="02-02-01-004-006-02"/>
    <s v="Materiales y suministros - Aparatos de control eléctrico y distribución de electricidad y sus partes y piezas"/>
    <s v="RESISTOR 200 OHM"/>
    <n v="39121622"/>
    <s v="MÍNIMA CUANTÍA"/>
    <n v="12"/>
    <n v="1"/>
    <n v="10"/>
    <n v="14"/>
    <n v="1555677.48"/>
    <s v="UNIDAD"/>
    <s v="NO SOLICITADAS"/>
  </r>
  <r>
    <x v="12"/>
    <s v="02-02-01-004-006"/>
    <s v="02-02-01-004-006-02"/>
    <s v="Materiales y suministros - Aparatos de control eléctrico y distribución de electricidad y sus partes y piezas"/>
    <s v="TERMINAL BOAR  -  TABLERO DE TERMINALES"/>
    <n v="39121432"/>
    <s v="MÍNIMA CUANTÍA"/>
    <n v="12"/>
    <n v="1"/>
    <n v="10"/>
    <n v="12"/>
    <n v="1314888.1199999999"/>
    <s v="UNIDAD"/>
    <s v="NO SOLICITADAS"/>
  </r>
  <r>
    <x v="12"/>
    <s v="02-02-01-004-006"/>
    <s v="02-02-01-004-006-03"/>
    <s v="Materiales y suministros - Hilos y cables aislados; cable de fibra óptica"/>
    <s v="CABLE No. 20"/>
    <n v="26121500"/>
    <s v="MÍNIMA CUANTÍA"/>
    <n v="12"/>
    <n v="1"/>
    <n v="10"/>
    <n v="25"/>
    <n v="8874663"/>
    <s v="UNIDAD"/>
    <s v="NO SOLICITADAS"/>
  </r>
  <r>
    <x v="12"/>
    <s v="02-01-01-004-003"/>
    <s v="02-01-01-004-003-09"/>
    <s v="Activos fijos - Otras máquinas para usos generales y sus partes y piezas"/>
    <s v="AIRE ACONDICIONADO MINISPLIT 36.000 BTU/h"/>
    <n v="72151800"/>
    <s v="MÍNIMA CUANTÍA"/>
    <n v="11"/>
    <n v="1"/>
    <n v="10"/>
    <n v="2"/>
    <n v="14699800"/>
    <s v="UNIDAD"/>
    <s v="NO SOLICITADAS"/>
  </r>
  <r>
    <x v="12"/>
    <s v="02-01-01-004-003"/>
    <s v="02-01-01-004-003-09"/>
    <s v="Activos fijos - Otras máquinas para usos generales y sus partes y piezas"/>
    <s v="AIRE ACONDICIONADO MINISPLIT 24.000 BTU/h"/>
    <n v="72151800"/>
    <s v="MÍNIMA CUANTÍA"/>
    <n v="11"/>
    <n v="1"/>
    <n v="10"/>
    <n v="4"/>
    <n v="13960000"/>
    <s v="UNIDAD"/>
    <s v="NO SOLICITADAS"/>
  </r>
  <r>
    <x v="12"/>
    <s v="02-01-01-004-004"/>
    <s v="02-01-01-004-004-08"/>
    <s v="Activos fijos - Aparatos de uso doméstico y sus partes y piezas"/>
    <s v="LAVADORA CARGA FRONTAL"/>
    <n v="47111502"/>
    <s v="MÍNIMA CUANTÍA"/>
    <n v="11"/>
    <n v="1"/>
    <n v="10"/>
    <n v="1"/>
    <n v="3319900"/>
    <s v="UNIDAD"/>
    <s v="NO SOLICITADAS"/>
  </r>
  <r>
    <x v="12"/>
    <s v="02-01-01-004-007"/>
    <s v="02-01-01-004-007-03"/>
    <s v="Activos fijos - Radiorreceptores y receptores de televisión; aparatos para la grabación y reproducción de sonido y video; micrófonos, altavoces, amplificadores, etc."/>
    <s v="TV SMART "/>
    <n v="52161505"/>
    <s v="MÍNIMA CUANTÍA"/>
    <n v="11"/>
    <n v="1"/>
    <n v="10"/>
    <n v="1"/>
    <n v="190008"/>
    <s v="UNIDAD"/>
    <s v="NO SOLICITADAS"/>
  </r>
  <r>
    <x v="12"/>
    <s v="02-01-01-004-007"/>
    <s v="02-01-01-004-007-03"/>
    <s v="Activos fijos - Radiorreceptores y receptores de televisión; aparatos para la grabación y reproducción de sonido y video; micrófonos, altavoces, amplificadores, etc."/>
    <s v="TV SMART "/>
    <n v="52161505"/>
    <s v="MÍNIMA CUANTÍA"/>
    <n v="11"/>
    <n v="1"/>
    <n v="10"/>
    <n v="1"/>
    <n v="2338592"/>
    <s v="UNIDAD"/>
    <s v="NO SOLICITADAS"/>
  </r>
  <r>
    <x v="12"/>
    <s v="02-01-01-004-007"/>
    <s v="02-01-01-004-007-03"/>
    <s v="Activos fijos - Radiorreceptores y receptores de televisión; aparatos para la grabación y reproducción de sonido y video; micrófonos, altavoces, amplificadores, etc."/>
    <s v="TV SMART "/>
    <n v="52161505"/>
    <s v="MÍNIMA CUANTÍA"/>
    <n v="11"/>
    <n v="1"/>
    <n v="16"/>
    <n v="1"/>
    <n v="451300"/>
    <s v="UNIDAD"/>
    <s v="NO SOLICITADAS"/>
  </r>
  <r>
    <x v="12"/>
    <s v="02-02-02-008-007"/>
    <s v="02-02-02-008-007-01-5"/>
    <s v="Adquisición de servicios - Servicios de mantenimiento y reparación de otra maquinaria y otro equipo"/>
    <s v="MANTENIMIENTO EQUIPOS DE PODA MARCA TORO "/>
    <n v="72151800"/>
    <s v="CONTRATACIÓN DIRECTA"/>
    <n v="12"/>
    <n v="1"/>
    <n v="10"/>
    <n v="1"/>
    <n v="39998280"/>
    <s v="GLOBAL"/>
    <s v="NO SOLICITADAS"/>
  </r>
  <r>
    <x v="12"/>
    <s v="02-01-01-004-004"/>
    <s v="02-01-01-004-004-09"/>
    <s v="Activos fijos - Otra maquinaria para usos especiales y sus partes y piezas"/>
    <s v="SALDO SISTEMA DE FILTRADO Y MTTO CUARTO DE MAQUINAS PISCINA SUBOFICIALES"/>
    <n v="0"/>
    <n v="0"/>
    <n v="0"/>
    <n v="0"/>
    <n v="16"/>
    <n v="1"/>
    <n v="45000"/>
    <n v="0"/>
    <s v=""/>
  </r>
  <r>
    <x v="12"/>
    <s v="02-01-01-004-007"/>
    <s v="02-01-01-004-007-03"/>
    <s v="Activos fijos - Radiorreceptores y receptores de televisión; aparatos para la grabación y reproducción de sonido y video; micrófonos, altavoces, amplificadores, etc."/>
    <s v="SALDO  LAVADORA Y TV GRUSE"/>
    <n v="0"/>
    <n v="0"/>
    <n v="0"/>
    <n v="0"/>
    <n v="16"/>
    <n v="1"/>
    <n v="540100"/>
    <n v="0"/>
    <s v=""/>
  </r>
  <r>
    <x v="12"/>
    <s v="02-01-01-004-007"/>
    <s v="02-01-01-004-007-03"/>
    <s v="Activos fijos - Radiorreceptores y receptores de televisión; aparatos para la grabación y reproducción de sonido y video; micrófonos, altavoces, amplificadores, etc."/>
    <s v="SALDO  REDUCCION POR PAGO EQUIPOS SALON SOCIAL SUBOFICIALES"/>
    <n v="0"/>
    <n v="0"/>
    <n v="0"/>
    <n v="0"/>
    <n v="16"/>
    <n v="1"/>
    <n v="50100"/>
    <n v="0"/>
    <s v=""/>
  </r>
  <r>
    <x v="12"/>
    <s v="02-02-01-001-005"/>
    <s v="02-02-01-001-005"/>
    <s v="Materiales y suministros - Piedra, arena y arcilla"/>
    <s v="SALDO MATERIALES DE CONSTRUCCION"/>
    <n v="0"/>
    <n v="0"/>
    <n v="0"/>
    <n v="0"/>
    <n v="16"/>
    <n v="1"/>
    <n v="1892.660000000149"/>
    <n v="0"/>
    <s v=""/>
  </r>
  <r>
    <x v="12"/>
    <s v="02-02-01-002-003"/>
    <s v="02-02-01-002-003-06"/>
    <s v="Materiales y suministros - Cacao, chocolate y confitería"/>
    <s v="SALDO VIVERES"/>
    <n v="0"/>
    <n v="0"/>
    <n v="0"/>
    <n v="0"/>
    <n v="16"/>
    <n v="1"/>
    <n v="190"/>
    <n v="0"/>
    <s v=""/>
  </r>
  <r>
    <x v="12"/>
    <s v="02-02-01-002-003"/>
    <s v="02-02-01-002-003-09"/>
    <s v="Materiales y suministros - Otros productos alimenticios n. C. P."/>
    <s v="SALDO VIVERES"/>
    <n v="0"/>
    <n v="0"/>
    <n v="0"/>
    <n v="0"/>
    <n v="16"/>
    <n v="1"/>
    <n v="140"/>
    <n v="0"/>
    <s v=""/>
  </r>
  <r>
    <x v="12"/>
    <s v="02-02-01-002-004"/>
    <s v="02-02-01-002-004-02"/>
    <s v="Materiales y suministros - Vinos"/>
    <s v="SALDO VIVERES"/>
    <n v="0"/>
    <n v="0"/>
    <n v="0"/>
    <n v="0"/>
    <n v="16"/>
    <n v="1"/>
    <n v="6340"/>
    <n v="0"/>
    <s v=""/>
  </r>
  <r>
    <x v="12"/>
    <s v="02-02-01-002-004"/>
    <s v="02-02-01-002-004-04"/>
    <s v="Materiales y suministros - Bebidas no alcohólicas; aguas minerales embotelladas"/>
    <s v="SALDO VIVERES"/>
    <n v="0"/>
    <n v="0"/>
    <n v="0"/>
    <n v="0"/>
    <n v="16"/>
    <n v="1"/>
    <n v="330"/>
    <n v="0"/>
    <s v=""/>
  </r>
  <r>
    <x v="12"/>
    <s v="02-02-01-003-001"/>
    <s v="02-02-01-003-001"/>
    <s v="Materiales y suministros - Productos de madera, corcho, cestería y espartería"/>
    <s v="SALDO MATERIALES DE CONSTRUCCION"/>
    <n v="0"/>
    <n v="0"/>
    <n v="0"/>
    <n v="0"/>
    <n v="16"/>
    <n v="1"/>
    <n v="187.95000000018626"/>
    <n v="0"/>
    <s v=""/>
  </r>
  <r>
    <x v="12"/>
    <s v="02-02-01-003-002"/>
    <s v="02-02-01-003-002-01"/>
    <s v="Materiales y suministros - Pasta de papel, papel y cartón"/>
    <s v="SALDO MATERIALES DE CONSTRUCCION"/>
    <n v="0"/>
    <n v="0"/>
    <n v="0"/>
    <n v="0"/>
    <n v="16"/>
    <n v="1"/>
    <n v="4742.4699999999721"/>
    <n v="0"/>
    <s v=""/>
  </r>
  <r>
    <x v="1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ALDO MATERIALES DE CONSTRUCCION"/>
    <n v="0"/>
    <n v="0"/>
    <n v="0"/>
    <n v="0"/>
    <n v="16"/>
    <n v="1"/>
    <n v="1910.2700000000186"/>
    <n v="0"/>
    <s v=""/>
  </r>
  <r>
    <x v="12"/>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SALDO MATERIALES DE CONSTRUCCION"/>
    <n v="0"/>
    <n v="0"/>
    <n v="0"/>
    <n v="0"/>
    <n v="16"/>
    <n v="1"/>
    <n v="35586.080000000075"/>
    <n v="0"/>
    <s v=""/>
  </r>
  <r>
    <x v="12"/>
    <s v="02-02-01-003-004"/>
    <s v="02-02-01-003-004-03"/>
    <s v="Materiales y suministros - Extractos tintóreos y curtientes; taninos y sus derivados; sustancias colorantes n. C. P."/>
    <s v="SALDO MATERIALES DE CONSTRUCCION"/>
    <n v="0"/>
    <n v="0"/>
    <n v="0"/>
    <n v="0"/>
    <n v="16"/>
    <n v="1"/>
    <n v="5469.7999999998137"/>
    <n v="0"/>
    <s v=""/>
  </r>
  <r>
    <x v="12"/>
    <s v="02-02-01-003-004"/>
    <s v="02-02-01-003-004-07"/>
    <s v="Materiales y suministros - Plásticos en formas primarias"/>
    <s v="SALDO MATERIALES DE CONSTRUCCION"/>
    <n v="0"/>
    <n v="0"/>
    <n v="0"/>
    <n v="0"/>
    <n v="16"/>
    <n v="1"/>
    <n v="112.17999999993481"/>
    <n v="0"/>
    <s v=""/>
  </r>
  <r>
    <x v="12"/>
    <s v="02-02-01-003-005"/>
    <s v="02-02-01-003-005-01"/>
    <s v="Materiales y suministros - Pinturas y barnices y productos relacionados; colores para la pintura artística; tintas"/>
    <s v="SALDO MATERIALES DE CONSTRUCCION"/>
    <n v="0"/>
    <n v="0"/>
    <n v="0"/>
    <n v="0"/>
    <n v="16"/>
    <n v="1"/>
    <n v="6098.4200000017881"/>
    <n v="0"/>
    <s v=""/>
  </r>
  <r>
    <x v="12"/>
    <s v="02-02-01-003-005"/>
    <s v="02-02-01-003-005-04"/>
    <s v="Materiales y suministros - Productos químicos n. C. P."/>
    <s v="SALDO MATERIALES DE CONSTRUCCION"/>
    <n v="0"/>
    <n v="0"/>
    <n v="0"/>
    <n v="0"/>
    <n v="16"/>
    <n v="1"/>
    <n v="4275.1200000001118"/>
    <n v="0"/>
    <s v=""/>
  </r>
  <r>
    <x v="12"/>
    <s v="02-02-01-003-006"/>
    <s v="02-02-01-003-006-02"/>
    <s v="Materiales y suministros - Otros productos de caucho"/>
    <s v="SALDO MATERIALES DE CONSTRUCCION"/>
    <n v="0"/>
    <n v="0"/>
    <n v="0"/>
    <n v="0"/>
    <n v="16"/>
    <n v="1"/>
    <n v="1225.9399999999441"/>
    <n v="0"/>
    <s v=""/>
  </r>
  <r>
    <x v="12"/>
    <s v="02-02-01-003-006"/>
    <s v="02-02-01-003-006-03"/>
    <s v="Materiales y suministros - Semimanufacturas de plástico"/>
    <s v="SALDO MATERIALES DE CONSTRUCCION"/>
    <n v="0"/>
    <n v="0"/>
    <n v="0"/>
    <n v="0"/>
    <n v="16"/>
    <n v="1"/>
    <n v="20.100000001490116"/>
    <n v="0"/>
    <s v=""/>
  </r>
  <r>
    <x v="12"/>
    <s v="02-02-01-003-006"/>
    <s v="02-02-01-003-006-09"/>
    <s v="Materiales y suministros - Otros productos plásticos"/>
    <s v="SALDO MATERIALES DE CONSTRUCCION"/>
    <n v="0"/>
    <n v="0"/>
    <n v="0"/>
    <n v="0"/>
    <n v="16"/>
    <n v="1"/>
    <n v="86.089999999850988"/>
    <n v="0"/>
    <s v=""/>
  </r>
  <r>
    <x v="12"/>
    <s v="02-02-01-003-007"/>
    <s v="02-02-01-003-007-01"/>
    <s v="Materiales y suministros - Vidrio y productos de vidrio"/>
    <s v="SALDO MATERIALES DE CONSTRUCCION"/>
    <n v="0"/>
    <n v="0"/>
    <n v="0"/>
    <n v="0"/>
    <n v="16"/>
    <n v="1"/>
    <n v="2662.3500000000931"/>
    <n v="0"/>
    <s v=""/>
  </r>
  <r>
    <x v="12"/>
    <s v="02-02-01-003-007"/>
    <s v="02-02-01-003-007-02"/>
    <s v="Materiales y suministros - Artículos de cerámica no estructural"/>
    <s v="SALDO MATERIALES DE CONSTRUCCION"/>
    <n v="0"/>
    <n v="0"/>
    <n v="0"/>
    <n v="0"/>
    <n v="16"/>
    <n v="1"/>
    <n v="8551.6599999999162"/>
    <n v="0"/>
    <s v=""/>
  </r>
  <r>
    <x v="12"/>
    <s v="02-02-01-003-007"/>
    <s v="02-02-01-003-007-03"/>
    <s v="Materiales y suministros - Productos refractarios y productos estructurales no refractarios de arcilla"/>
    <s v="SALDO MATERIALES DE CONSTRUCCION"/>
    <n v="0"/>
    <n v="0"/>
    <n v="0"/>
    <n v="0"/>
    <n v="16"/>
    <n v="1"/>
    <n v="783.98000000044703"/>
    <n v="0"/>
    <s v=""/>
  </r>
  <r>
    <x v="12"/>
    <s v="02-02-01-003-007"/>
    <s v="02-02-01-003-007-04"/>
    <s v="Materiales y suministros - Yeso, cal y cemento"/>
    <s v="SALDO MATERIALES DE CONSTRUCCION"/>
    <n v="0"/>
    <n v="0"/>
    <n v="0"/>
    <n v="0"/>
    <n v="16"/>
    <n v="1"/>
    <n v="1169.7000000001863"/>
    <n v="0"/>
    <s v=""/>
  </r>
  <r>
    <x v="12"/>
    <s v="02-02-01-003-007"/>
    <s v="02-02-01-003-007-05"/>
    <s v="Materiales y suministros - Artículos de concreto, cemento y yeso"/>
    <s v="SALDO MATERIALES DE CONSTRUCCION"/>
    <n v="0"/>
    <n v="0"/>
    <n v="0"/>
    <n v="0"/>
    <n v="16"/>
    <n v="1"/>
    <n v="4185.7099999999627"/>
    <n v="0"/>
    <s v=""/>
  </r>
  <r>
    <x v="12"/>
    <s v="02-02-01-003-007"/>
    <s v="02-02-01-003-007-09"/>
    <s v="Materiales y suministros - Otros productos minerales no metálicos n. C. P."/>
    <s v="SALDO MATERIALES DE CONSTRUCCION"/>
    <n v="0"/>
    <n v="0"/>
    <n v="0"/>
    <n v="0"/>
    <n v="16"/>
    <n v="1"/>
    <n v="362.39999999990687"/>
    <n v="0"/>
    <s v=""/>
  </r>
  <r>
    <x v="12"/>
    <s v="02-02-01-003-008"/>
    <s v="02-02-01-003-008-09"/>
    <s v="Materiales y suministros - Otros artículos manufacturados n. C. P."/>
    <s v="SALDO MATERIALES DE CONSTRUCCION"/>
    <n v="0"/>
    <n v="0"/>
    <n v="0"/>
    <n v="0"/>
    <n v="16"/>
    <n v="1"/>
    <n v="1770.1699999999255"/>
    <n v="0"/>
    <s v=""/>
  </r>
  <r>
    <x v="12"/>
    <s v="02-02-01-004-001"/>
    <s v="02-02-01-004-001"/>
    <s v="Materiales y suministros - Metales básicos"/>
    <s v="SALDO MATERIALES DE CONSTRUCCION"/>
    <n v="0"/>
    <n v="0"/>
    <n v="0"/>
    <n v="0"/>
    <n v="16"/>
    <n v="1"/>
    <n v="188.82000000029802"/>
    <n v="0"/>
    <s v=""/>
  </r>
  <r>
    <x v="12"/>
    <s v="02-02-01-004-002"/>
    <s v="02-02-01-004-002"/>
    <s v="Materiales y suministros - Productos metálicos elaborados (excepto maquinaria y equipo)"/>
    <s v="SALDO MATERIALES DE CONSTRUCCION"/>
    <n v="0"/>
    <n v="0"/>
    <n v="0"/>
    <n v="0"/>
    <n v="16"/>
    <n v="1"/>
    <n v="7.0700000002980232"/>
    <n v="0"/>
    <s v=""/>
  </r>
  <r>
    <x v="12"/>
    <s v="02-02-01-004-003"/>
    <s v="02-02-01-004-003-02"/>
    <s v="Materiales y suministros - Bombas, compresores, motores de fuerza hidráulica y motores de potencia neumática y válvulas y sus partes y piezas"/>
    <s v="SALDO MATERIALES DE CONSTRUCCION"/>
    <n v="0"/>
    <n v="0"/>
    <n v="0"/>
    <n v="0"/>
    <n v="16"/>
    <n v="1"/>
    <n v="1499.5600000000559"/>
    <n v="0"/>
    <s v=""/>
  </r>
  <r>
    <x v="12"/>
    <s v="02-02-02-006-008"/>
    <s v="02-02-02-006-008"/>
    <s v="Adquisición de servicios - Servicios postales y de mensajería"/>
    <s v="SALDO CORREO"/>
    <n v="0"/>
    <n v="0"/>
    <n v="0"/>
    <n v="0"/>
    <n v="16"/>
    <n v="1"/>
    <n v="1020760"/>
    <s v="GLOBAL"/>
    <s v=""/>
  </r>
  <r>
    <x v="12"/>
    <s v="02-02-02-008-005"/>
    <s v="02-02-02-008-005-03"/>
    <s v="Adquisición de servicios - Servicios de limpieza"/>
    <s v="SALDO SERVICIO ASEO  "/>
    <n v="0"/>
    <n v="0"/>
    <n v="0"/>
    <n v="0"/>
    <n v="16"/>
    <n v="1"/>
    <n v="533875.56000000006"/>
    <s v="GLOBAL"/>
    <s v=""/>
  </r>
  <r>
    <x v="12"/>
    <s v="02-02-02-009-004"/>
    <s v="02-02-02-009-004-03"/>
    <s v="Adquisición de servicios - Servicios de tratamiento y disposición de desechos"/>
    <s v="SALDO SERVICIO DE TRATAMIENTO DE RESIDUOS PELIGROSOS Y ESPECIALES"/>
    <n v="0"/>
    <n v="0"/>
    <n v="0"/>
    <n v="0"/>
    <n v="16"/>
    <n v="1"/>
    <n v="7.1"/>
    <s v="GLOBAL"/>
    <s v=""/>
  </r>
  <r>
    <x v="12"/>
    <s v="02-02-02-010"/>
    <s v="02-02-02-010"/>
    <s v="Adquisición de servicios - Viáticos de los funcionarios en comisión"/>
    <s v="SALDO VIATICOS CONVENIO"/>
    <n v="0"/>
    <n v="0"/>
    <n v="0"/>
    <n v="0"/>
    <n v="16"/>
    <n v="1"/>
    <n v="8000"/>
    <s v="GLOBAL"/>
    <s v=""/>
  </r>
  <r>
    <x v="12"/>
    <s v="08-03"/>
    <s v="08-03"/>
    <s v="Tasas y derechos administrativos"/>
    <s v="CANCELACIÓN DE MATRICULA MOTOCICLETA FACTURA TR155275"/>
    <n v="86141504"/>
    <n v="0"/>
    <n v="4"/>
    <n v="4"/>
    <n v="10"/>
    <n v="1"/>
    <n v="54511"/>
    <s v="GLOBAL"/>
    <s v="NO SOLICITADAS"/>
  </r>
  <r>
    <x v="12"/>
    <s v="08-03"/>
    <s v="08-03"/>
    <s v="Tasas y derechos administrativos"/>
    <s v="SOBRANTE TRASPASOS Y CANCELACION MATRICULAS"/>
    <n v="0"/>
    <n v="0"/>
    <n v="0"/>
    <n v="0"/>
    <n v="10"/>
    <n v="1"/>
    <n v="41183"/>
    <s v="GLOBAL"/>
    <s v=""/>
  </r>
  <r>
    <x v="12"/>
    <s v="02-02-02-010"/>
    <s v="02-02-02-010"/>
    <s v="Adquisición de servicios - Viáticos de los funcionarios en comisión"/>
    <s v="  PLANILLA No.01 AUXILIO DE MARCHA-PLLA01"/>
    <n v="90111503"/>
    <s v="SOLICITUD DE INFORMACIÓN A LOS PROVEEDORES"/>
    <n v="1"/>
    <n v="12"/>
    <n v="10"/>
    <n v="1"/>
    <n v="49173"/>
    <s v="GLOBAL"/>
    <s v="NO SOLICITADAS"/>
  </r>
  <r>
    <x v="12"/>
    <s v="02-02-02-010"/>
    <s v="02-02-02-010"/>
    <s v="Adquisición de servicios - Viáticos de los funcionarios en comisión"/>
    <s v="  PLANILLA No.01 AUXILIO DE MARCHA-PLLA01"/>
    <n v="90111503"/>
    <s v="SOLICITUD DE INFORMACIÓN A LOS PROVEEDORES"/>
    <n v="1"/>
    <n v="12"/>
    <n v="10"/>
    <n v="1"/>
    <n v="94173"/>
    <s v="GLOBAL"/>
    <s v="NO SOLICITADAS"/>
  </r>
  <r>
    <x v="12"/>
    <s v="02-02-02-010"/>
    <s v="02-02-02-010"/>
    <s v="Adquisición de servicios - Viáticos de los funcionarios en comisión"/>
    <s v="  PLANILLA No.01 AUXILIO DE MARCHA-PLLA01"/>
    <n v="90111503"/>
    <s v="SOLICITUD DE INFORMACIÓN A LOS PROVEEDORES"/>
    <n v="1"/>
    <n v="12"/>
    <n v="10"/>
    <n v="1"/>
    <n v="69173"/>
    <s v="GLOBAL"/>
    <s v="NO SOLICITADAS"/>
  </r>
  <r>
    <x v="12"/>
    <s v="02-02-02-010"/>
    <s v="02-02-02-010"/>
    <s v="Adquisición de servicios - Viáticos de los funcionarios en comisión"/>
    <s v="  PLANILLA No.01 AUXILIO DE MARCHA-PLLA01"/>
    <n v="90111503"/>
    <s v="SOLICITUD DE INFORMACIÓN A LOS PROVEEDORES"/>
    <n v="1"/>
    <n v="12"/>
    <n v="10"/>
    <n v="1"/>
    <n v="64173"/>
    <s v="GLOBAL"/>
    <s v="NO SOLICITADAS"/>
  </r>
  <r>
    <x v="12"/>
    <s v="02-02-02-010"/>
    <s v="02-02-02-010"/>
    <s v="Adquisición de servicios - Viáticos de los funcionarios en comisión"/>
    <s v="  PLANILLA No.01 AUXILIO DE MARCHA-PLLA01"/>
    <n v="90111503"/>
    <s v="SOLICITUD DE INFORMACIÓN A LOS PROVEEDORES"/>
    <n v="1"/>
    <n v="12"/>
    <n v="10"/>
    <n v="1"/>
    <n v="79173"/>
    <s v="GLOBAL"/>
    <s v="NO SOLICITADAS"/>
  </r>
  <r>
    <x v="12"/>
    <s v="02-02-02-010"/>
    <s v="02-02-02-010"/>
    <s v="Adquisición de servicios - Viáticos de los funcionarios en comisión"/>
    <s v="  PLANILLA No.01 AUXILIO DE MARCHA-PLLA01"/>
    <n v="90111503"/>
    <s v="SOLICITUD DE INFORMACIÓN A LOS PROVEEDORES"/>
    <n v="1"/>
    <n v="12"/>
    <n v="10"/>
    <n v="1"/>
    <n v="74173"/>
    <s v="GLOBAL"/>
    <s v="NO SOLICITADAS"/>
  </r>
  <r>
    <x v="12"/>
    <s v="02-02-02-010"/>
    <s v="02-02-02-010"/>
    <s v="Adquisición de servicios - Viáticos de los funcionarios en comisión"/>
    <s v="  PLANILLA No.01 AUXILIO DE MARCHA-PLLA01"/>
    <n v="90111503"/>
    <s v="SOLICITUD DE INFORMACIÓN A LOS PROVEEDORES"/>
    <n v="1"/>
    <n v="12"/>
    <n v="10"/>
    <n v="1"/>
    <n v="119173"/>
    <s v="GLOBAL"/>
    <s v="NO SOLICITADAS"/>
  </r>
  <r>
    <x v="12"/>
    <s v="02-02-02-010"/>
    <s v="02-02-02-010"/>
    <s v="Adquisición de servicios - Viáticos de los funcionarios en comisión"/>
    <s v="  PLANILLA No.01 AUXILIO DE MARCHA-PLLA01"/>
    <n v="90111503"/>
    <s v="SOLICITUD DE INFORMACIÓN A LOS PROVEEDORES"/>
    <n v="1"/>
    <n v="12"/>
    <n v="10"/>
    <n v="1"/>
    <n v="54173"/>
    <s v="GLOBAL"/>
    <s v="NO SOLICITADAS"/>
  </r>
  <r>
    <x v="12"/>
    <s v="02-02-02-010"/>
    <s v="02-02-02-010"/>
    <s v="Adquisición de servicios - Viáticos de los funcionarios en comisión"/>
    <s v="  PLANILLA No.01 AUXILIO DE MARCHA-PLLA01"/>
    <n v="90111503"/>
    <s v="SOLICITUD DE INFORMACIÓN A LOS PROVEEDORES"/>
    <n v="1"/>
    <n v="12"/>
    <n v="10"/>
    <n v="1"/>
    <n v="79173"/>
    <s v="GLOBAL"/>
    <s v="NO SOLICITADAS"/>
  </r>
  <r>
    <x v="12"/>
    <s v="02-02-02-010"/>
    <s v="02-02-02-010"/>
    <s v="Adquisición de servicios - Viáticos de los funcionarios en comisión"/>
    <s v="  PLANILLA No.01 AUXILIO DE MARCHA-PLLA01"/>
    <n v="90111503"/>
    <s v="SOLICITUD DE INFORMACIÓN A LOS PROVEEDORES"/>
    <n v="1"/>
    <n v="12"/>
    <n v="10"/>
    <n v="1"/>
    <n v="34173"/>
    <s v="GLOBAL"/>
    <s v="NO SOLICITADAS"/>
  </r>
  <r>
    <x v="12"/>
    <s v="02-02-02-010"/>
    <s v="02-02-02-010"/>
    <s v="Adquisición de servicios - Viáticos de los funcionarios en comisión"/>
    <s v="  PLANILLA No.01 AUXILIO DE MARCHA-PLLA01"/>
    <n v="90111503"/>
    <s v="SOLICITUD DE INFORMACIÓN A LOS PROVEEDORES"/>
    <n v="1"/>
    <n v="12"/>
    <n v="10"/>
    <n v="1"/>
    <n v="79173"/>
    <s v="GLOBAL"/>
    <s v="NO SOLICITADAS"/>
  </r>
  <r>
    <x v="12"/>
    <s v="02-02-02-010"/>
    <s v="02-02-02-010"/>
    <s v="Adquisición de servicios - Viáticos de los funcionarios en comisión"/>
    <s v="  PLANILLA No.01 AUXILIO DE MARCHA-PLLA01"/>
    <n v="90111503"/>
    <s v="SOLICITUD DE INFORMACIÓN A LOS PROVEEDORES"/>
    <n v="1"/>
    <n v="12"/>
    <n v="10"/>
    <n v="1"/>
    <n v="99173"/>
    <s v="GLOBAL"/>
    <s v="NO SOLICITADAS"/>
  </r>
  <r>
    <x v="12"/>
    <s v="02-02-02-010"/>
    <s v="02-02-02-010"/>
    <s v="Adquisición de servicios - Viáticos de los funcionarios en comisión"/>
    <s v="  PLANILLA No.01 AUXILIO DE MARCHA-PLLA01"/>
    <n v="90111503"/>
    <s v="SOLICITUD DE INFORMACIÓN A LOS PROVEEDORES"/>
    <n v="1"/>
    <n v="12"/>
    <n v="10"/>
    <n v="1"/>
    <n v="79173"/>
    <s v="GLOBAL"/>
    <s v="NO SOLICITADAS"/>
  </r>
  <r>
    <x v="12"/>
    <s v="02-02-02-010"/>
    <s v="02-02-02-010"/>
    <s v="Adquisición de servicios - Viáticos de los funcionarios en comisión"/>
    <s v="  PLANILLA No.01 AUXILIO DE MARCHA-PLLA01"/>
    <n v="90111503"/>
    <s v="SOLICITUD DE INFORMACIÓN A LOS PROVEEDORES"/>
    <n v="1"/>
    <n v="12"/>
    <n v="10"/>
    <n v="1"/>
    <n v="74173"/>
    <s v="GLOBAL"/>
    <s v="NO SOLICITADAS"/>
  </r>
  <r>
    <x v="12"/>
    <s v="02-02-02-010"/>
    <s v="02-02-02-010"/>
    <s v="Adquisición de servicios - Viáticos de los funcionarios en comisión"/>
    <s v="  PLANILLA No.01 AUXILIO DE MARCHA-PLLA01"/>
    <n v="90111503"/>
    <s v="SOLICITUD DE INFORMACIÓN A LOS PROVEEDORES"/>
    <n v="1"/>
    <n v="12"/>
    <n v="10"/>
    <n v="1"/>
    <n v="54173"/>
    <s v="GLOBAL"/>
    <s v="NO SOLICITADAS"/>
  </r>
  <r>
    <x v="12"/>
    <s v="02-02-02-010"/>
    <s v="02-02-02-010"/>
    <s v="Adquisición de servicios - Viáticos de los funcionarios en comisión"/>
    <s v="  PLANILLA No.01 AUXILIO DE MARCHA-PLLA01"/>
    <n v="90111503"/>
    <s v="SOLICITUD DE INFORMACIÓN A LOS PROVEEDORES"/>
    <n v="1"/>
    <n v="12"/>
    <n v="10"/>
    <n v="1"/>
    <n v="54173"/>
    <s v="GLOBAL"/>
    <s v="NO SOLICITADAS"/>
  </r>
  <r>
    <x v="12"/>
    <s v="02-02-02-010"/>
    <s v="02-02-02-010"/>
    <s v="Adquisición de servicios - Viáticos de los funcionarios en comisión"/>
    <s v="  PLANILLA No.01 AUXILIO DE MARCHA-PLLA01"/>
    <n v="90111503"/>
    <s v="SOLICITUD DE INFORMACIÓN A LOS PROVEEDORES"/>
    <n v="1"/>
    <n v="12"/>
    <n v="10"/>
    <n v="1"/>
    <n v="104173"/>
    <s v="GLOBAL"/>
    <s v="NO SOLICITADAS"/>
  </r>
  <r>
    <x v="12"/>
    <s v="02-02-02-010"/>
    <s v="02-02-02-010"/>
    <s v="Adquisición de servicios - Viáticos de los funcionarios en comisión"/>
    <s v="  PLANILLA No.01 AUXILIO DE MARCHA-PLLA01"/>
    <n v="90111503"/>
    <s v="SOLICITUD DE INFORMACIÓN A LOS PROVEEDORES"/>
    <n v="1"/>
    <n v="12"/>
    <n v="10"/>
    <n v="1"/>
    <n v="49173"/>
    <s v="GLOBAL"/>
    <s v="NO SOLICITADAS"/>
  </r>
  <r>
    <x v="12"/>
    <s v="02-02-02-010"/>
    <s v="02-02-02-010"/>
    <s v="Adquisición de servicios - Viáticos de los funcionarios en comisión"/>
    <s v="  PLANILLA No.01 AUXILIO DE MARCHA-PLLA01"/>
    <n v="90111503"/>
    <s v="SOLICITUD DE INFORMACIÓN A LOS PROVEEDORES"/>
    <n v="1"/>
    <n v="12"/>
    <n v="10"/>
    <n v="1"/>
    <n v="79173"/>
    <s v="GLOBAL"/>
    <s v="NO SOLICITADAS"/>
  </r>
  <r>
    <x v="12"/>
    <s v="02-02-02-010"/>
    <s v="02-02-02-010"/>
    <s v="Adquisición de servicios - Viáticos de los funcionarios en comisión"/>
    <s v="  PLANILLA No.01 AUXILIO DE MARCHA-PLLA01"/>
    <n v="90111503"/>
    <s v="SOLICITUD DE INFORMACIÓN A LOS PROVEEDORES"/>
    <n v="1"/>
    <n v="12"/>
    <n v="10"/>
    <n v="1"/>
    <n v="79173"/>
    <s v="GLOBAL"/>
    <s v="NO SOLICITADAS"/>
  </r>
  <r>
    <x v="12"/>
    <s v="02-02-02-010"/>
    <s v="02-02-02-010"/>
    <s v="Adquisición de servicios - Viáticos de los funcionarios en comisión"/>
    <s v="  PLANILLA No.01 AUXILIO DE MARCHA-PLLA01"/>
    <n v="90111503"/>
    <s v="SOLICITUD DE INFORMACIÓN A LOS PROVEEDORES"/>
    <n v="1"/>
    <n v="12"/>
    <n v="10"/>
    <n v="1"/>
    <n v="44173"/>
    <s v="GLOBAL"/>
    <s v="NO SOLICITADAS"/>
  </r>
  <r>
    <x v="12"/>
    <s v="02-02-02-010"/>
    <s v="02-02-02-010"/>
    <s v="Adquisición de servicios - Viáticos de los funcionarios en comisión"/>
    <s v="  PLANILLA No.01 AUXILIO DE MARCHA-PLLA01"/>
    <n v="90111503"/>
    <s v="SOLICITUD DE INFORMACIÓN A LOS PROVEEDORES"/>
    <n v="1"/>
    <n v="12"/>
    <n v="10"/>
    <n v="1"/>
    <n v="79173"/>
    <s v="GLOBAL"/>
    <s v="NO SOLICITADAS"/>
  </r>
  <r>
    <x v="12"/>
    <s v="02-02-02-010"/>
    <s v="02-02-02-010"/>
    <s v="Adquisición de servicios - Viáticos de los funcionarios en comisión"/>
    <s v="  PLANILLA No.01 AUXILIO DE MARCHA-PLLA01"/>
    <n v="90111503"/>
    <s v="SOLICITUD DE INFORMACIÓN A LOS PROVEEDORES"/>
    <n v="1"/>
    <n v="12"/>
    <n v="10"/>
    <n v="1"/>
    <n v="99173"/>
    <s v="GLOBAL"/>
    <s v="NO SOLICITADAS"/>
  </r>
  <r>
    <x v="12"/>
    <s v="02-02-02-010"/>
    <s v="02-02-02-010"/>
    <s v="Adquisición de servicios - Viáticos de los funcionarios en comisión"/>
    <s v="  PLANILLA No.01 AUXILIO DE MARCHA-PLLA01"/>
    <n v="90111503"/>
    <s v="SOLICITUD DE INFORMACIÓN A LOS PROVEEDORES"/>
    <n v="1"/>
    <n v="12"/>
    <n v="10"/>
    <n v="1"/>
    <n v="94173"/>
    <s v="GLOBAL"/>
    <s v="NO SOLICITADAS"/>
  </r>
  <r>
    <x v="12"/>
    <s v="02-02-02-010"/>
    <s v="02-02-02-010"/>
    <s v="Adquisición de servicios - Viáticos de los funcionarios en comisión"/>
    <s v="  PLANILLA No.01 AUXILIO DE MARCHA-PLLA01"/>
    <n v="90111503"/>
    <s v="SOLICITUD DE INFORMACIÓN A LOS PROVEEDORES"/>
    <n v="1"/>
    <n v="12"/>
    <n v="10"/>
    <n v="1"/>
    <n v="79173"/>
    <s v="GLOBAL"/>
    <s v="NO SOLICITADAS"/>
  </r>
  <r>
    <x v="12"/>
    <s v="02-02-02-010"/>
    <s v="02-02-02-010"/>
    <s v="Adquisición de servicios - Viáticos de los funcionarios en comisión"/>
    <s v="  PLANILLA No.01 AUXILIO DE MARCHA-PLLA01"/>
    <n v="90111503"/>
    <s v="SOLICITUD DE INFORMACIÓN A LOS PROVEEDORES"/>
    <n v="1"/>
    <n v="12"/>
    <n v="10"/>
    <n v="1"/>
    <n v="139173"/>
    <s v="GLOBAL"/>
    <s v="NO SOLICITADAS"/>
  </r>
  <r>
    <x v="12"/>
    <s v="02-02-02-010"/>
    <s v="02-02-02-010"/>
    <s v="Adquisición de servicios - Viáticos de los funcionarios en comisión"/>
    <s v="  PLANILLA No.01 AUXILIO DE MARCHA-PLLA01"/>
    <n v="90111503"/>
    <s v="SOLICITUD DE INFORMACIÓN A LOS PROVEEDORES"/>
    <n v="1"/>
    <n v="12"/>
    <n v="10"/>
    <n v="1"/>
    <n v="79173"/>
    <s v="GLOBAL"/>
    <s v="NO SOLICITADAS"/>
  </r>
  <r>
    <x v="12"/>
    <s v="02-02-02-010"/>
    <s v="02-02-02-010"/>
    <s v="Adquisición de servicios - Viáticos de los funcionarios en comisión"/>
    <s v="  PLANILLA No.01 AUXILIO DE MARCHA-PLLA01"/>
    <n v="90111503"/>
    <s v="SOLICITUD DE INFORMACIÓN A LOS PROVEEDORES"/>
    <n v="1"/>
    <n v="12"/>
    <n v="10"/>
    <n v="1"/>
    <n v="16173"/>
    <s v="GLOBAL"/>
    <s v="NO SOLICITADAS"/>
  </r>
  <r>
    <x v="12"/>
    <s v="02-02-02-010"/>
    <s v="02-02-02-010"/>
    <s v="Adquisición de servicios - Viáticos de los funcionarios en comisión"/>
    <s v="  PLANILLA No.01 AUXILIO DE MARCHA-PLLA01"/>
    <n v="90111503"/>
    <s v="SOLICITUD DE INFORMACIÓN A LOS PROVEEDORES"/>
    <n v="1"/>
    <n v="12"/>
    <n v="10"/>
    <n v="1"/>
    <n v="139173"/>
    <s v="GLOBAL"/>
    <s v="NO SOLICITADAS"/>
  </r>
  <r>
    <x v="12"/>
    <s v="02-02-02-010"/>
    <s v="02-02-02-010"/>
    <s v="Adquisición de servicios - Viáticos de los funcionarios en comisión"/>
    <s v="  PLANILLA No.01 AUXILIO DE MARCHA-PLLA01"/>
    <n v="90111503"/>
    <s v="SOLICITUD DE INFORMACIÓN A LOS PROVEEDORES"/>
    <n v="1"/>
    <n v="12"/>
    <n v="10"/>
    <n v="1"/>
    <n v="99173"/>
    <s v="GLOBAL"/>
    <s v="NO SOLICITADAS"/>
  </r>
  <r>
    <x v="12"/>
    <s v="02-02-02-010"/>
    <s v="02-02-02-010"/>
    <s v="Adquisición de servicios - Viáticos de los funcionarios en comisión"/>
    <s v="  PLANILLA No.01 AUXILIO DE MARCHA-PLLA01"/>
    <n v="90111503"/>
    <s v="SOLICITUD DE INFORMACIÓN A LOS PROVEEDORES"/>
    <n v="1"/>
    <n v="12"/>
    <n v="10"/>
    <n v="1"/>
    <n v="139173"/>
    <s v="GLOBAL"/>
    <s v="NO SOLICITADAS"/>
  </r>
  <r>
    <x v="12"/>
    <s v="02-02-02-010"/>
    <s v="02-02-02-010"/>
    <s v="Adquisición de servicios - Viáticos de los funcionarios en comisión"/>
    <s v="  PLANILLA No.01 AUXILIO DE MARCHA-PLLA01"/>
    <n v="90111503"/>
    <s v="SOLICITUD DE INFORMACIÓN A LOS PROVEEDORES"/>
    <n v="1"/>
    <n v="12"/>
    <n v="10"/>
    <n v="1"/>
    <n v="34173"/>
    <s v="GLOBAL"/>
    <s v="NO SOLICITADAS"/>
  </r>
  <r>
    <x v="12"/>
    <s v="02-02-02-010"/>
    <s v="02-02-02-010"/>
    <s v="Adquisición de servicios - Viáticos de los funcionarios en comisión"/>
    <s v="  PLANILLA No.01 AUXILIO DE MARCHA-PLLA01"/>
    <n v="90111503"/>
    <s v="SOLICITUD DE INFORMACIÓN A LOS PROVEEDORES"/>
    <n v="1"/>
    <n v="12"/>
    <n v="10"/>
    <n v="1"/>
    <n v="79173"/>
    <s v="GLOBAL"/>
    <s v="NO SOLICITADAS"/>
  </r>
  <r>
    <x v="12"/>
    <s v="02-02-02-010"/>
    <s v="02-02-02-010"/>
    <s v="Adquisición de servicios - Viáticos de los funcionarios en comisión"/>
    <s v="  PLANILLA No.02 AUXILIO DE MARCHA-PLLA02"/>
    <n v="90111503"/>
    <s v="SOLICITUD DE INFORMACIÓN A LOS PROVEEDORES"/>
    <n v="1"/>
    <n v="12"/>
    <n v="10"/>
    <n v="1"/>
    <n v="64173"/>
    <s v="GLOBAL"/>
    <s v="NO SOLICITADAS"/>
  </r>
  <r>
    <x v="12"/>
    <s v="02-02-02-010"/>
    <s v="02-02-02-010"/>
    <s v="Adquisición de servicios - Viáticos de los funcionarios en comisión"/>
    <s v="  PLANILLA No.02 AUXILIO DE MARCHA-PLLA02"/>
    <n v="90111503"/>
    <s v="SOLICITUD DE INFORMACIÓN A LOS PROVEEDORES"/>
    <n v="1"/>
    <n v="12"/>
    <n v="10"/>
    <n v="1"/>
    <n v="79173"/>
    <s v="GLOBAL"/>
    <s v="NO SOLICITADAS"/>
  </r>
  <r>
    <x v="12"/>
    <s v="02-02-02-010"/>
    <s v="02-02-02-010"/>
    <s v="Adquisición de servicios - Viáticos de los funcionarios en comisión"/>
    <s v="  PLANILLA No.02 AUXILIO DE MARCHA-PLLA02"/>
    <n v="90111503"/>
    <s v="SOLICITUD DE INFORMACIÓN A LOS PROVEEDORES"/>
    <n v="1"/>
    <n v="12"/>
    <n v="10"/>
    <n v="1"/>
    <n v="129173"/>
    <s v="GLOBAL"/>
    <s v="NO SOLICITADAS"/>
  </r>
  <r>
    <x v="12"/>
    <s v="02-02-02-010"/>
    <s v="02-02-02-010"/>
    <s v="Adquisición de servicios - Viáticos de los funcionarios en comisión"/>
    <s v="  PLANILLA No.02 AUXILIO DE MARCHA-PLLA02"/>
    <n v="90111503"/>
    <s v="SOLICITUD DE INFORMACIÓN A LOS PROVEEDORES"/>
    <n v="1"/>
    <n v="12"/>
    <n v="10"/>
    <n v="1"/>
    <n v="49173"/>
    <s v="GLOBAL"/>
    <s v="NO SOLICITADAS"/>
  </r>
  <r>
    <x v="12"/>
    <s v="02-02-02-010"/>
    <s v="02-02-02-010"/>
    <s v="Adquisición de servicios - Viáticos de los funcionarios en comisión"/>
    <s v="  PLANILLA No.02 AUXILIO DE MARCHA-PLLA02"/>
    <n v="90111503"/>
    <s v="SOLICITUD DE INFORMACIÓN A LOS PROVEEDORES"/>
    <n v="1"/>
    <n v="12"/>
    <n v="10"/>
    <n v="1"/>
    <n v="79173"/>
    <s v="GLOBAL"/>
    <s v="NO SOLICITADAS"/>
  </r>
  <r>
    <x v="12"/>
    <s v="02-02-02-010"/>
    <s v="02-02-02-010"/>
    <s v="Adquisición de servicios - Viáticos de los funcionarios en comisión"/>
    <s v="  PLANILLA No.02 AUXILIO DE MARCHA-PLLA02"/>
    <n v="90111503"/>
    <s v="SOLICITUD DE INFORMACIÓN A LOS PROVEEDORES"/>
    <n v="1"/>
    <n v="12"/>
    <n v="10"/>
    <n v="1"/>
    <n v="94173"/>
    <s v="GLOBAL"/>
    <s v="NO SOLICITADAS"/>
  </r>
  <r>
    <x v="12"/>
    <s v="02-02-02-010"/>
    <s v="02-02-02-010"/>
    <s v="Adquisición de servicios - Viáticos de los funcionarios en comisión"/>
    <s v="  PLANILLA No.02 AUXILIO DE MARCHA-PLLA02"/>
    <n v="90111503"/>
    <s v="SOLICITUD DE INFORMACIÓN A LOS PROVEEDORES"/>
    <n v="1"/>
    <n v="12"/>
    <n v="10"/>
    <n v="1"/>
    <n v="79173"/>
    <s v="GLOBAL"/>
    <s v="NO SOLICITADAS"/>
  </r>
  <r>
    <x v="12"/>
    <s v="02-02-02-010"/>
    <s v="02-02-02-010"/>
    <s v="Adquisición de servicios - Viáticos de los funcionarios en comisión"/>
    <s v="  PLANILLA No.02 AUXILIO DE MARCHA-PLLA02"/>
    <n v="90111503"/>
    <s v="SOLICITUD DE INFORMACIÓN A LOS PROVEEDORES"/>
    <n v="1"/>
    <n v="12"/>
    <n v="10"/>
    <n v="1"/>
    <n v="129173"/>
    <s v="GLOBAL"/>
    <s v="NO SOLICITADAS"/>
  </r>
  <r>
    <x v="12"/>
    <s v="02-02-02-010"/>
    <s v="02-02-02-010"/>
    <s v="Adquisición de servicios - Viáticos de los funcionarios en comisión"/>
    <s v="  PLANILLA No.02 AUXILIO DE MARCHA-PLLA02"/>
    <n v="90111503"/>
    <s v="SOLICITUD DE INFORMACIÓN A LOS PROVEEDORES"/>
    <n v="1"/>
    <n v="12"/>
    <n v="10"/>
    <n v="1"/>
    <n v="16173"/>
    <s v="GLOBAL"/>
    <s v="NO SOLICITADAS"/>
  </r>
  <r>
    <x v="12"/>
    <s v="02-02-02-010"/>
    <s v="02-02-02-010"/>
    <s v="Adquisición de servicios - Viáticos de los funcionarios en comisión"/>
    <s v="  PLANILLA No.02 AUXILIO DE MARCHA-PLLA02"/>
    <n v="90111503"/>
    <s v="SOLICITUD DE INFORMACIÓN A LOS PROVEEDORES"/>
    <n v="1"/>
    <n v="12"/>
    <n v="10"/>
    <n v="1"/>
    <n v="104173"/>
    <s v="GLOBAL"/>
    <s v="NO SOLICITADAS"/>
  </r>
  <r>
    <x v="12"/>
    <s v="02-02-02-010"/>
    <s v="02-02-02-010"/>
    <s v="Adquisición de servicios - Viáticos de los funcionarios en comisión"/>
    <s v="  PLANILLA No.02 AUXILIO DE MARCHA-PLLA02"/>
    <n v="90111503"/>
    <s v="SOLICITUD DE INFORMACIÓN A LOS PROVEEDORES"/>
    <n v="1"/>
    <n v="12"/>
    <n v="10"/>
    <n v="1"/>
    <n v="79173"/>
    <s v="GLOBAL"/>
    <s v="NO SOLICITADAS"/>
  </r>
  <r>
    <x v="12"/>
    <s v="02-02-02-010"/>
    <s v="02-02-02-010"/>
    <s v="Adquisición de servicios - Viáticos de los funcionarios en comisión"/>
    <s v="  PLANILLA No.02 AUXILIO DE MARCHA-PLLA02"/>
    <n v="90111503"/>
    <s v="SOLICITUD DE INFORMACIÓN A LOS PROVEEDORES"/>
    <n v="1"/>
    <n v="12"/>
    <n v="10"/>
    <n v="1"/>
    <n v="169173"/>
    <s v="GLOBAL"/>
    <s v="NO SOLICITADAS"/>
  </r>
  <r>
    <x v="12"/>
    <s v="02-02-02-010"/>
    <s v="02-02-02-010"/>
    <s v="Adquisición de servicios - Viáticos de los funcionarios en comisión"/>
    <s v="  PLANILLA No.02 AUXILIO DE MARCHA-PLLA02"/>
    <n v="90111503"/>
    <s v="SOLICITUD DE INFORMACIÓN A LOS PROVEEDORES"/>
    <n v="1"/>
    <n v="12"/>
    <n v="10"/>
    <n v="1"/>
    <n v="79173"/>
    <s v="GLOBAL"/>
    <s v="NO SOLICITADAS"/>
  </r>
  <r>
    <x v="12"/>
    <s v="02-02-02-010"/>
    <s v="02-02-02-010"/>
    <s v="Adquisición de servicios - Viáticos de los funcionarios en comisión"/>
    <s v="  PLANILLA No.03 AUXILIO DE MARCHA-PLLA03"/>
    <n v="90111503"/>
    <s v="SOLICITUD DE INFORMACIÓN A LOS PROVEEDORES"/>
    <n v="1"/>
    <n v="12"/>
    <n v="10"/>
    <n v="1"/>
    <n v="39173"/>
    <s v="GLOBAL"/>
    <s v="NO SOLICITADAS"/>
  </r>
  <r>
    <x v="12"/>
    <s v="02-02-02-010"/>
    <s v="02-02-02-010"/>
    <s v="Adquisición de servicios - Viáticos de los funcionarios en comisión"/>
    <s v="  PLANILLA No.03 AUXILIO DE MARCHA-PLLA03"/>
    <n v="90111503"/>
    <s v="SOLICITUD DE INFORMACIÓN A LOS PROVEEDORES"/>
    <n v="1"/>
    <n v="12"/>
    <n v="10"/>
    <n v="1"/>
    <n v="139173"/>
    <s v="GLOBAL"/>
    <s v="NO SOLICITADAS"/>
  </r>
  <r>
    <x v="12"/>
    <s v="02-02-02-010"/>
    <s v="02-02-02-010"/>
    <s v="Adquisición de servicios - Viáticos de los funcionarios en comisión"/>
    <s v="  PLANILLA No.03 AUXILIO DE MARCHA-PLLA03"/>
    <n v="90111503"/>
    <s v="SOLICITUD DE INFORMACIÓN A LOS PROVEEDORES"/>
    <n v="1"/>
    <n v="12"/>
    <n v="10"/>
    <n v="1"/>
    <n v="34173"/>
    <s v="GLOBAL"/>
    <s v="NO SOLICITADAS"/>
  </r>
  <r>
    <x v="12"/>
    <s v="02-02-02-010"/>
    <s v="02-02-02-010"/>
    <s v="Adquisición de servicios - Viáticos de los funcionarios en comisión"/>
    <s v="  PLANILLA No.03 AUXILIO DE MARCHA-PLLA03"/>
    <n v="90111503"/>
    <s v="SOLICITUD DE INFORMACIÓN A LOS PROVEEDORES"/>
    <n v="1"/>
    <n v="12"/>
    <n v="10"/>
    <n v="1"/>
    <n v="129173"/>
    <s v="GLOBAL"/>
    <s v="NO SOLICITADAS"/>
  </r>
  <r>
    <x v="12"/>
    <s v="02-02-02-010"/>
    <s v="02-02-02-010"/>
    <s v="Adquisición de servicios - Viáticos de los funcionarios en comisión"/>
    <s v="  PLANILLA No.03 AUXILIO DE MARCHA-PLLA03"/>
    <n v="90111503"/>
    <s v="SOLICITUD DE INFORMACIÓN A LOS PROVEEDORES"/>
    <n v="1"/>
    <n v="12"/>
    <n v="10"/>
    <n v="1"/>
    <n v="139173"/>
    <s v="GLOBAL"/>
    <s v="NO SOLICITADAS"/>
  </r>
  <r>
    <x v="12"/>
    <s v="02-02-02-010"/>
    <s v="02-02-02-010"/>
    <s v="Adquisición de servicios - Viáticos de los funcionarios en comisión"/>
    <s v="  PLANILLA No.03 AUXILIO DE MARCHA-PLLA03"/>
    <n v="90111503"/>
    <s v="SOLICITUD DE INFORMACIÓN A LOS PROVEEDORES"/>
    <n v="1"/>
    <n v="12"/>
    <n v="10"/>
    <n v="1"/>
    <n v="16173"/>
    <s v="GLOBAL"/>
    <s v="NO SOLICITADAS"/>
  </r>
  <r>
    <x v="12"/>
    <s v="02-02-02-010"/>
    <s v="02-02-02-010"/>
    <s v="Adquisición de servicios - Viáticos de los funcionarios en comisión"/>
    <s v="  PLANILLA No.03 AUXILIO DE MARCHA-PLLA03"/>
    <n v="90111503"/>
    <s v="SOLICITUD DE INFORMACIÓN A LOS PROVEEDORES"/>
    <n v="1"/>
    <n v="12"/>
    <n v="10"/>
    <n v="1"/>
    <n v="79173"/>
    <s v="GLOBAL"/>
    <s v="NO SOLICITADAS"/>
  </r>
  <r>
    <x v="12"/>
    <s v="02-02-02-010"/>
    <s v="02-02-02-010"/>
    <s v="Adquisición de servicios - Viáticos de los funcionarios en comisión"/>
    <s v="  PLANILLA No.03 AUXILIO DE MARCHA-PLLA03"/>
    <n v="90111503"/>
    <s v="SOLICITUD DE INFORMACIÓN A LOS PROVEEDORES"/>
    <n v="1"/>
    <n v="12"/>
    <n v="10"/>
    <n v="1"/>
    <n v="16173"/>
    <s v="GLOBAL"/>
    <s v="NO SOLICITADAS"/>
  </r>
  <r>
    <x v="12"/>
    <s v="02-02-02-010"/>
    <s v="02-02-02-010"/>
    <s v="Adquisición de servicios - Viáticos de los funcionarios en comisión"/>
    <s v="  PLANILLA No.03 AUXILIO DE MARCHA-PLLA03"/>
    <n v="90111503"/>
    <s v="SOLICITUD DE INFORMACIÓN A LOS PROVEEDORES"/>
    <n v="1"/>
    <n v="12"/>
    <n v="10"/>
    <n v="1"/>
    <n v="16173"/>
    <s v="GLOBAL"/>
    <s v="NO SOLICITADAS"/>
  </r>
  <r>
    <x v="12"/>
    <s v="02-02-02-010"/>
    <s v="02-02-02-010"/>
    <s v="Adquisición de servicios - Viáticos de los funcionarios en comisión"/>
    <s v="  PLANILLA No.03 AUXILIO DE MARCHA-PLLA03"/>
    <n v="90111503"/>
    <s v="SOLICITUD DE INFORMACIÓN A LOS PROVEEDORES"/>
    <n v="1"/>
    <n v="12"/>
    <n v="10"/>
    <n v="1"/>
    <n v="79173"/>
    <s v="GLOBAL"/>
    <s v="NO SOLICITADAS"/>
  </r>
  <r>
    <x v="12"/>
    <s v="02-02-02-010"/>
    <s v="02-02-02-010"/>
    <s v="Adquisición de servicios - Viáticos de los funcionarios en comisión"/>
    <s v="  PLANILLA No.03 AUXILIO DE MARCHA-PLLA03"/>
    <n v="90111503"/>
    <s v="SOLICITUD DE INFORMACIÓN A LOS PROVEEDORES"/>
    <n v="1"/>
    <n v="12"/>
    <n v="10"/>
    <n v="1"/>
    <n v="34173"/>
    <s v="GLOBAL"/>
    <s v="NO SOLICITADAS"/>
  </r>
  <r>
    <x v="12"/>
    <s v="02-02-02-010"/>
    <s v="02-02-02-010"/>
    <s v="Adquisición de servicios - Viáticos de los funcionarios en comisión"/>
    <s v="  PLANILLA No.03 AUXILIO DE MARCHA-PLLA03"/>
    <n v="90111503"/>
    <s v="SOLICITUD DE INFORMACIÓN A LOS PROVEEDORES"/>
    <n v="1"/>
    <n v="12"/>
    <n v="10"/>
    <n v="1"/>
    <n v="14173"/>
    <s v="GLOBAL"/>
    <s v="NO SOLICITADAS"/>
  </r>
  <r>
    <x v="12"/>
    <s v="02-02-02-010"/>
    <s v="02-02-02-010"/>
    <s v="Adquisición de servicios - Viáticos de los funcionarios en comisión"/>
    <s v="  PLANILLA No.03 AUXILIO DE MARCHA-PLLA03"/>
    <n v="90111503"/>
    <s v="SOLICITUD DE INFORMACIÓN A LOS PROVEEDORES"/>
    <n v="1"/>
    <n v="12"/>
    <n v="10"/>
    <n v="1"/>
    <n v="139173"/>
    <s v="GLOBAL"/>
    <s v="NO SOLICITADAS"/>
  </r>
  <r>
    <x v="12"/>
    <s v="02-02-02-010"/>
    <s v="02-02-02-010"/>
    <s v="Adquisición de servicios - Viáticos de los funcionarios en comisión"/>
    <s v="  PLANILLA No.04 AUXILIO DE MARCHA-PLLA04"/>
    <n v="90111503"/>
    <s v="SOLICITUD DE INFORMACIÓN A LOS PROVEEDORES"/>
    <n v="1"/>
    <n v="12"/>
    <n v="10"/>
    <n v="1"/>
    <n v="129173"/>
    <s v="GLOBAL"/>
    <s v="NO SOLICITADAS"/>
  </r>
  <r>
    <x v="12"/>
    <s v="02-02-02-010"/>
    <s v="02-02-02-010"/>
    <s v="Adquisición de servicios - Viáticos de los funcionarios en comisión"/>
    <s v="  PLANILLA No.04 AUXILIO DE MARCHA-PLLA04"/>
    <n v="90111503"/>
    <s v="SOLICITUD DE INFORMACIÓN A LOS PROVEEDORES"/>
    <n v="1"/>
    <n v="12"/>
    <n v="10"/>
    <n v="1"/>
    <n v="89173"/>
    <s v="GLOBAL"/>
    <s v="NO SOLICITADAS"/>
  </r>
  <r>
    <x v="12"/>
    <s v="02-02-02-010"/>
    <s v="02-02-02-010"/>
    <s v="Adquisición de servicios - Viáticos de los funcionarios en comisión"/>
    <s v="  PLANILLA No.04 AUXILIO DE MARCHA-PLLA04"/>
    <n v="90111503"/>
    <s v="SOLICITUD DE INFORMACIÓN A LOS PROVEEDORES"/>
    <n v="1"/>
    <n v="12"/>
    <n v="10"/>
    <n v="1"/>
    <n v="79173"/>
    <s v="GLOBAL"/>
    <s v="NO SOLICITADAS"/>
  </r>
  <r>
    <x v="12"/>
    <s v="02-02-02-010"/>
    <s v="02-02-02-010"/>
    <s v="Adquisición de servicios - Viáticos de los funcionarios en comisión"/>
    <s v="  PLANILLA No.04 AUXILIO DE MARCHA-PLLA04"/>
    <n v="90111503"/>
    <s v="SOLICITUD DE INFORMACIÓN A LOS PROVEEDORES"/>
    <n v="1"/>
    <n v="12"/>
    <n v="10"/>
    <n v="1"/>
    <n v="139173"/>
    <s v="GLOBAL"/>
    <s v="NO SOLICITADAS"/>
  </r>
  <r>
    <x v="12"/>
    <s v="02-02-02-010"/>
    <s v="02-02-02-010"/>
    <s v="Adquisición de servicios - Viáticos de los funcionarios en comisión"/>
    <s v="  PLANILLA No.04 AUXILIO DE MARCHA-PLLA04"/>
    <n v="90111503"/>
    <s v="SOLICITUD DE INFORMACIÓN A LOS PROVEEDORES"/>
    <n v="1"/>
    <n v="12"/>
    <n v="10"/>
    <n v="1"/>
    <n v="99173"/>
    <s v="GLOBAL"/>
    <s v="NO SOLICITADAS"/>
  </r>
  <r>
    <x v="12"/>
    <s v="02-02-02-010"/>
    <s v="02-02-02-010"/>
    <s v="Adquisición de servicios - Viáticos de los funcionarios en comisión"/>
    <s v="  PLANILLA No.04 AUXILIO DE MARCHA-PLLA04"/>
    <n v="90111503"/>
    <s v="SOLICITUD DE INFORMACIÓN A LOS PROVEEDORES"/>
    <n v="1"/>
    <n v="12"/>
    <n v="10"/>
    <n v="1"/>
    <n v="129173"/>
    <s v="GLOBAL"/>
    <s v="NO SOLICITADAS"/>
  </r>
  <r>
    <x v="12"/>
    <s v="02-02-02-010"/>
    <s v="02-02-02-010"/>
    <s v="Adquisición de servicios - Viáticos de los funcionarios en comisión"/>
    <s v="  PLANILLA No.04 AUXILIO DE MARCHA-PLLA04"/>
    <n v="90111503"/>
    <s v="SOLICITUD DE INFORMACIÓN A LOS PROVEEDORES"/>
    <n v="1"/>
    <n v="12"/>
    <n v="10"/>
    <n v="1"/>
    <n v="79173"/>
    <s v="GLOBAL"/>
    <s v="NO SOLICITADAS"/>
  </r>
  <r>
    <x v="12"/>
    <s v="02-02-02-010"/>
    <s v="02-02-02-010"/>
    <s v="Adquisición de servicios - Viáticos de los funcionarios en comisión"/>
    <s v="  PLANILLA No.04 AUXILIO DE MARCHA-PLLA04"/>
    <n v="90111503"/>
    <s v="SOLICITUD DE INFORMACIÓN A LOS PROVEEDORES"/>
    <n v="1"/>
    <n v="12"/>
    <n v="10"/>
    <n v="1"/>
    <n v="129173"/>
    <s v="GLOBAL"/>
    <s v="NO SOLICITADAS"/>
  </r>
  <r>
    <x v="12"/>
    <s v="02-02-02-010"/>
    <s v="02-02-02-010"/>
    <s v="Adquisición de servicios - Viáticos de los funcionarios en comisión"/>
    <s v="  PLANILLA No.04 AUXILIO DE MARCHA-PLLA04"/>
    <n v="90111503"/>
    <s v="SOLICITUD DE INFORMACIÓN A LOS PROVEEDORES"/>
    <n v="1"/>
    <n v="12"/>
    <n v="10"/>
    <n v="1"/>
    <n v="79173"/>
    <s v="GLOBAL"/>
    <s v="NO SOLICITADAS"/>
  </r>
  <r>
    <x v="12"/>
    <s v="02-02-02-010"/>
    <s v="02-02-02-010"/>
    <s v="Adquisición de servicios - Viáticos de los funcionarios en comisión"/>
    <s v="  PLANILLA No.04 AUXILIO DE MARCHA-PLLA04"/>
    <n v="90111503"/>
    <s v="SOLICITUD DE INFORMACIÓN A LOS PROVEEDORES"/>
    <n v="1"/>
    <n v="12"/>
    <n v="10"/>
    <n v="1"/>
    <n v="79173"/>
    <s v="GLOBAL"/>
    <s v="NO SOLICITADAS"/>
  </r>
  <r>
    <x v="12"/>
    <s v="02-02-02-010"/>
    <s v="02-02-02-010"/>
    <s v="Adquisición de servicios - Viáticos de los funcionarios en comisión"/>
    <s v="  PLANILLA No.04 AUXILIO DE MARCHA-PLLA04"/>
    <n v="90111503"/>
    <s v="SOLICITUD DE INFORMACIÓN A LOS PROVEEDORES"/>
    <n v="1"/>
    <n v="12"/>
    <n v="10"/>
    <n v="1"/>
    <n v="94173"/>
    <s v="GLOBAL"/>
    <s v="NO SOLICITADAS"/>
  </r>
  <r>
    <x v="12"/>
    <s v="02-02-02-010"/>
    <s v="02-02-02-010"/>
    <s v="Adquisición de servicios - Viáticos de los funcionarios en comisión"/>
    <s v="  PLANILLA No.04 AUXILIO DE MARCHA-PLLA04"/>
    <n v="90111503"/>
    <s v="SOLICITUD DE INFORMACIÓN A LOS PROVEEDORES"/>
    <n v="1"/>
    <n v="12"/>
    <n v="10"/>
    <n v="1"/>
    <n v="89173"/>
    <s v="GLOBAL"/>
    <s v="NO SOLICITADAS"/>
  </r>
  <r>
    <x v="12"/>
    <s v="02-02-02-010"/>
    <s v="02-02-02-010"/>
    <s v="Adquisición de servicios - Viáticos de los funcionarios en comisión"/>
    <s v="  PLANILLA No.04 AUXILIO DE MARCHA-PLLA04"/>
    <n v="90111503"/>
    <s v="SOLICITUD DE INFORMACIÓN A LOS PROVEEDORES"/>
    <n v="1"/>
    <n v="12"/>
    <n v="10"/>
    <n v="1"/>
    <n v="59173"/>
    <s v="GLOBAL"/>
    <s v="NO SOLICITADAS"/>
  </r>
  <r>
    <x v="12"/>
    <s v="02-02-02-010"/>
    <s v="02-02-02-010"/>
    <s v="Adquisición de servicios - Viáticos de los funcionarios en comisión"/>
    <s v="  PLANILLA No.04 AUXILIO DE MARCHA-PLLA04"/>
    <n v="90111503"/>
    <s v="SOLICITUD DE INFORMACIÓN A LOS PROVEEDORES"/>
    <n v="1"/>
    <n v="12"/>
    <n v="10"/>
    <n v="1"/>
    <n v="129173"/>
    <s v="GLOBAL"/>
    <s v="NO SOLICITADAS"/>
  </r>
  <r>
    <x v="12"/>
    <s v="02-02-02-010"/>
    <s v="02-02-02-010"/>
    <s v="Adquisición de servicios - Viáticos de los funcionarios en comisión"/>
    <s v="  PLANILLA No.04 AUXILIO DE MARCHA-PLLA04"/>
    <n v="90111503"/>
    <s v="SOLICITUD DE INFORMACIÓN A LOS PROVEEDORES"/>
    <n v="1"/>
    <n v="12"/>
    <n v="10"/>
    <n v="1"/>
    <n v="49173"/>
    <s v="GLOBAL"/>
    <s v="NO SOLICITADAS"/>
  </r>
  <r>
    <x v="12"/>
    <s v="02-02-02-010"/>
    <s v="02-02-02-010"/>
    <s v="Adquisición de servicios - Viáticos de los funcionarios en comisión"/>
    <s v="  PLANILLA No.04 AUXILIO DE MARCHA-PLLA04"/>
    <n v="90111503"/>
    <s v="SOLICITUD DE INFORMACIÓN A LOS PROVEEDORES"/>
    <n v="1"/>
    <n v="12"/>
    <n v="10"/>
    <n v="1"/>
    <n v="16173"/>
    <s v="GLOBAL"/>
    <s v="NO SOLICITADAS"/>
  </r>
  <r>
    <x v="12"/>
    <s v="02-02-02-010"/>
    <s v="02-02-02-010"/>
    <s v="Adquisición de servicios - Viáticos de los funcionarios en comisión"/>
    <s v="  PLANILLA No.04 AUXILIO DE MARCHA-PLLA04"/>
    <n v="90111503"/>
    <s v="SOLICITUD DE INFORMACIÓN A LOS PROVEEDORES"/>
    <n v="1"/>
    <n v="12"/>
    <n v="10"/>
    <n v="1"/>
    <n v="61173"/>
    <s v="GLOBAL"/>
    <s v="NO SOLICITADAS"/>
  </r>
  <r>
    <x v="12"/>
    <s v="02-02-02-010"/>
    <s v="02-02-02-010"/>
    <s v="Adquisición de servicios - Viáticos de los funcionarios en comisión"/>
    <s v="  PLANILLA No.04 AUXILIO DE MARCHA-PLLA04"/>
    <n v="90111503"/>
    <s v="SOLICITUD DE INFORMACIÓN A LOS PROVEEDORES"/>
    <n v="1"/>
    <n v="12"/>
    <n v="10"/>
    <n v="1"/>
    <n v="79173"/>
    <s v="GLOBAL"/>
    <s v="NO SOLICITADAS"/>
  </r>
  <r>
    <x v="12"/>
    <s v="02-02-02-010"/>
    <s v="02-02-02-010"/>
    <s v="Adquisición de servicios - Viáticos de los funcionarios en comisión"/>
    <s v="  PLANILLA No.04 AUXILIO DE MARCHA-PLLA04"/>
    <n v="90111503"/>
    <s v="SOLICITUD DE INFORMACIÓN A LOS PROVEEDORES"/>
    <n v="1"/>
    <n v="12"/>
    <n v="10"/>
    <n v="1"/>
    <n v="79173"/>
    <s v="GLOBAL"/>
    <s v="NO SOLICITADAS"/>
  </r>
  <r>
    <x v="12"/>
    <s v="02-02-02-010"/>
    <s v="02-02-02-010"/>
    <s v="Adquisición de servicios - Viáticos de los funcionarios en comisión"/>
    <s v="  PLANILLA No.04 AUXILIO DE MARCHA-PLLA04"/>
    <n v="90111503"/>
    <s v="SOLICITUD DE INFORMACIÓN A LOS PROVEEDORES"/>
    <n v="1"/>
    <n v="12"/>
    <n v="10"/>
    <n v="1"/>
    <n v="94173"/>
    <s v="GLOBAL"/>
    <s v="NO SOLICITADAS"/>
  </r>
  <r>
    <x v="12"/>
    <s v="02-02-02-010"/>
    <s v="02-02-02-010"/>
    <s v="Adquisición de servicios - Viáticos de los funcionarios en comisión"/>
    <s v="  PLANILLA No.04 AUXILIO DE MARCHA-PLLA04"/>
    <n v="90111503"/>
    <s v="SOLICITUD DE INFORMACIÓN A LOS PROVEEDORES"/>
    <n v="1"/>
    <n v="12"/>
    <n v="10"/>
    <n v="1"/>
    <n v="89173"/>
    <s v="GLOBAL"/>
    <s v="NO SOLICITADAS"/>
  </r>
  <r>
    <x v="12"/>
    <s v="02-02-02-010"/>
    <s v="02-02-02-010"/>
    <s v="Adquisición de servicios - Viáticos de los funcionarios en comisión"/>
    <s v="  PLANILLA No.04 AUXILIO DE MARCHA-PLLA04"/>
    <n v="90111503"/>
    <s v="SOLICITUD DE INFORMACIÓN A LOS PROVEEDORES"/>
    <n v="1"/>
    <n v="12"/>
    <n v="10"/>
    <n v="1"/>
    <n v="129173"/>
    <s v="GLOBAL"/>
    <s v="NO SOLICITADAS"/>
  </r>
  <r>
    <x v="12"/>
    <s v="02-02-02-010"/>
    <s v="02-02-02-010"/>
    <s v="Adquisición de servicios - Viáticos de los funcionarios en comisión"/>
    <s v="  PLANILLA No.04 AUXILIO DE MARCHA-PLLA04"/>
    <n v="90111503"/>
    <s v="SOLICITUD DE INFORMACIÓN A LOS PROVEEDORES"/>
    <n v="1"/>
    <n v="12"/>
    <n v="10"/>
    <n v="1"/>
    <n v="74173"/>
    <s v="GLOBAL"/>
    <s v="NO SOLICITADAS"/>
  </r>
  <r>
    <x v="12"/>
    <s v="02-02-02-010"/>
    <s v="02-02-02-010"/>
    <s v="Adquisición de servicios - Viáticos de los funcionarios en comisión"/>
    <s v="  PLANILLA No.04 AUXILIO DE MARCHA-PLLA04"/>
    <n v="90111503"/>
    <s v="SOLICITUD DE INFORMACIÓN A LOS PROVEEDORES"/>
    <n v="1"/>
    <n v="12"/>
    <n v="10"/>
    <n v="1"/>
    <n v="79173"/>
    <s v="GLOBAL"/>
    <s v="NO SOLICITADAS"/>
  </r>
  <r>
    <x v="12"/>
    <s v="02-02-02-010"/>
    <s v="02-02-02-010"/>
    <s v="Adquisición de servicios - Viáticos de los funcionarios en comisión"/>
    <s v="  PLANILLA No.04 AUXILIO DE MARCHA-PLLA04"/>
    <n v="90111503"/>
    <s v="SOLICITUD DE INFORMACIÓN A LOS PROVEEDORES"/>
    <n v="1"/>
    <n v="12"/>
    <n v="10"/>
    <n v="1"/>
    <n v="79173"/>
    <s v="GLOBAL"/>
    <s v="NO SOLICITADAS"/>
  </r>
  <r>
    <x v="12"/>
    <s v="02-02-02-010"/>
    <s v="02-02-02-010"/>
    <s v="Adquisición de servicios - Viáticos de los funcionarios en comisión"/>
    <s v="  PLANILLA No.04 AUXILIO DE MARCHA-PLLA04"/>
    <n v="90111503"/>
    <s v="SOLICITUD DE INFORMACIÓN A LOS PROVEEDORES"/>
    <n v="1"/>
    <n v="12"/>
    <n v="10"/>
    <n v="1"/>
    <n v="29173"/>
    <s v="GLOBAL"/>
    <s v="NO SOLICITADAS"/>
  </r>
  <r>
    <x v="12"/>
    <s v="02-02-02-010"/>
    <s v="02-02-02-010"/>
    <s v="Adquisición de servicios - Viáticos de los funcionarios en comisión"/>
    <s v="  PLANILLA No.04 AUXILIO DE MARCHA-PLLA04"/>
    <n v="90111503"/>
    <s v="SOLICITUD DE INFORMACIÓN A LOS PROVEEDORES"/>
    <n v="1"/>
    <n v="12"/>
    <n v="10"/>
    <n v="1"/>
    <n v="139173"/>
    <s v="GLOBAL"/>
    <s v="NO SOLICITADAS"/>
  </r>
  <r>
    <x v="12"/>
    <s v="02-02-02-010"/>
    <s v="02-02-02-010"/>
    <s v="Adquisición de servicios - Viáticos de los funcionarios en comisión"/>
    <s v="  PLANILLA No.04 AUXILIO DE MARCHA-PLLA04"/>
    <n v="90111503"/>
    <s v="SOLICITUD DE INFORMACIÓN A LOS PROVEEDORES"/>
    <n v="1"/>
    <n v="12"/>
    <n v="10"/>
    <n v="1"/>
    <n v="79173"/>
    <s v="GLOBAL"/>
    <s v="NO SOLICITADAS"/>
  </r>
  <r>
    <x v="12"/>
    <s v="02-02-02-010"/>
    <s v="02-02-02-010"/>
    <s v="Adquisición de servicios - Viáticos de los funcionarios en comisión"/>
    <s v="  PLANILLA No.04 AUXILIO DE MARCHA-PLLA04"/>
    <n v="90111503"/>
    <s v="SOLICITUD DE INFORMACIÓN A LOS PROVEEDORES"/>
    <n v="1"/>
    <n v="12"/>
    <n v="10"/>
    <n v="1"/>
    <n v="94173"/>
    <s v="GLOBAL"/>
    <s v="NO SOLICITADAS"/>
  </r>
  <r>
    <x v="12"/>
    <s v="02-02-02-010"/>
    <s v="02-02-02-010"/>
    <s v="Adquisición de servicios - Viáticos de los funcionarios en comisión"/>
    <s v="  PLANILLA No.04 AUXILIO DE MARCHA-PLLA04"/>
    <n v="90111503"/>
    <s v="SOLICITUD DE INFORMACIÓN A LOS PROVEEDORES"/>
    <n v="1"/>
    <n v="12"/>
    <n v="10"/>
    <n v="1"/>
    <n v="129173"/>
    <s v="GLOBAL"/>
    <s v="NO SOLICITADAS"/>
  </r>
  <r>
    <x v="12"/>
    <s v="02-02-02-010"/>
    <s v="02-02-02-010"/>
    <s v="Adquisición de servicios - Viáticos de los funcionarios en comisión"/>
    <s v="  PLANILLA No.04 AUXILIO DE MARCHA-PLLA04"/>
    <n v="90111503"/>
    <s v="SOLICITUD DE INFORMACIÓN A LOS PROVEEDORES"/>
    <n v="1"/>
    <n v="12"/>
    <n v="10"/>
    <n v="1"/>
    <n v="129173"/>
    <s v="GLOBAL"/>
    <s v="NO SOLICITADAS"/>
  </r>
  <r>
    <x v="12"/>
    <s v="02-02-02-010"/>
    <s v="02-02-02-010"/>
    <s v="Adquisición de servicios - Viáticos de los funcionarios en comisión"/>
    <s v="  PAGO AUXILIO DE MARCHA PLANILLA No.005-PLANILLA No.005"/>
    <n v="90111503"/>
    <s v="SOLICITUD DE INFORMACIÓN A LOS PROVEEDORES"/>
    <n v="1"/>
    <n v="12"/>
    <n v="10"/>
    <n v="1"/>
    <n v="79173"/>
    <s v="GLOBAL"/>
    <s v="NO SOLICITADAS"/>
  </r>
  <r>
    <x v="12"/>
    <s v="02-02-02-010"/>
    <s v="02-02-02-010"/>
    <s v="Adquisición de servicios - Viáticos de los funcionarios en comisión"/>
    <s v="  PLANILLA No.06 AUXILIO DE MARCHA-PLLA06"/>
    <n v="90111503"/>
    <s v="SOLICITUD DE INFORMACIÓN A LOS PROVEEDORES"/>
    <n v="1"/>
    <n v="12"/>
    <n v="10"/>
    <n v="1"/>
    <n v="49173"/>
    <s v="GLOBAL"/>
    <s v="NO SOLICITADAS"/>
  </r>
  <r>
    <x v="12"/>
    <s v="02-02-02-010"/>
    <s v="02-02-02-010"/>
    <s v="Adquisición de servicios - Viáticos de los funcionarios en comisión"/>
    <s v="  PLANILLA No.06 AUXILIO DE MARCHA-PLLA06"/>
    <n v="90111503"/>
    <s v="SOLICITUD DE INFORMACIÓN A LOS PROVEEDORES"/>
    <n v="1"/>
    <n v="12"/>
    <n v="10"/>
    <n v="1"/>
    <n v="34173"/>
    <s v="GLOBAL"/>
    <s v="NO SOLICITADAS"/>
  </r>
  <r>
    <x v="12"/>
    <s v="02-02-02-010"/>
    <s v="02-02-02-010"/>
    <s v="Adquisición de servicios - Viáticos de los funcionarios en comisión"/>
    <s v="  PLANILLA No.06 AUXILIO DE MARCHA-PLLA06"/>
    <n v="90111503"/>
    <s v="SOLICITUD DE INFORMACIÓN A LOS PROVEEDORES"/>
    <n v="1"/>
    <n v="12"/>
    <n v="10"/>
    <n v="1"/>
    <n v="44173"/>
    <s v="GLOBAL"/>
    <s v="NO SOLICITADAS"/>
  </r>
  <r>
    <x v="12"/>
    <s v="02-02-02-010"/>
    <s v="02-02-02-010"/>
    <s v="Adquisición de servicios - Viáticos de los funcionarios en comisión"/>
    <s v="  PLANILLA No.06 AUXILIO DE MARCHA-PLLA06"/>
    <n v="90111503"/>
    <s v="SOLICITUD DE INFORMACIÓN A LOS PROVEEDORES"/>
    <n v="1"/>
    <n v="12"/>
    <n v="10"/>
    <n v="1"/>
    <n v="159173"/>
    <s v="GLOBAL"/>
    <s v="NO SOLICITADAS"/>
  </r>
  <r>
    <x v="12"/>
    <s v="02-02-02-010"/>
    <s v="02-02-02-010"/>
    <s v="Adquisición de servicios - Viáticos de los funcionarios en comisión"/>
    <s v="  PLANILLA No.06 AUXILIO DE MARCHA-PLLA06"/>
    <n v="90111503"/>
    <s v="SOLICITUD DE INFORMACIÓN A LOS PROVEEDORES"/>
    <n v="1"/>
    <n v="12"/>
    <n v="10"/>
    <n v="1"/>
    <n v="49173"/>
    <s v="GLOBAL"/>
    <s v="NO SOLICITADAS"/>
  </r>
  <r>
    <x v="12"/>
    <s v="02-02-02-010"/>
    <s v="02-02-02-010"/>
    <s v="Adquisición de servicios - Viáticos de los funcionarios en comisión"/>
    <s v="  PLANILLA No.06 AUXILIO DE MARCHA-PLLA06"/>
    <n v="90111503"/>
    <s v="SOLICITUD DE INFORMACIÓN A LOS PROVEEDORES"/>
    <n v="1"/>
    <n v="12"/>
    <n v="10"/>
    <n v="1"/>
    <n v="49173"/>
    <s v="GLOBAL"/>
    <s v="NO SOLICITADAS"/>
  </r>
  <r>
    <x v="12"/>
    <s v="02-02-02-010"/>
    <s v="02-02-02-010"/>
    <s v="Adquisición de servicios - Viáticos de los funcionarios en comisión"/>
    <s v="  PLANILLA No.06 AUXILIO DE MARCHA-PLLA06"/>
    <n v="90111503"/>
    <s v="SOLICITUD DE INFORMACIÓN A LOS PROVEEDORES"/>
    <n v="1"/>
    <n v="12"/>
    <n v="10"/>
    <n v="1"/>
    <n v="49173"/>
    <s v="GLOBAL"/>
    <s v="NO SOLICITADAS"/>
  </r>
  <r>
    <x v="12"/>
    <s v="02-02-02-010"/>
    <s v="02-02-02-010"/>
    <s v="Adquisición de servicios - Viáticos de los funcionarios en comisión"/>
    <s v="  PLANILLA No.06 AUXILIO DE MARCHA-PLLA06"/>
    <n v="90111503"/>
    <s v="SOLICITUD DE INFORMACIÓN A LOS PROVEEDORES"/>
    <n v="1"/>
    <n v="12"/>
    <n v="10"/>
    <n v="1"/>
    <n v="89173"/>
    <s v="GLOBAL"/>
    <s v="NO SOLICITADAS"/>
  </r>
  <r>
    <x v="12"/>
    <s v="02-02-02-010"/>
    <s v="02-02-02-010"/>
    <s v="Adquisición de servicios - Viáticos de los funcionarios en comisión"/>
    <s v="  PLANILLA No.06 AUXILIO DE MARCHA-PLLA06"/>
    <n v="90111503"/>
    <s v="SOLICITUD DE INFORMACIÓN A LOS PROVEEDORES"/>
    <n v="1"/>
    <n v="12"/>
    <n v="10"/>
    <n v="1"/>
    <n v="169173"/>
    <s v="GLOBAL"/>
    <s v="NO SOLICITADAS"/>
  </r>
  <r>
    <x v="12"/>
    <s v="02-02-02-010"/>
    <s v="02-02-02-010"/>
    <s v="Adquisición de servicios - Viáticos de los funcionarios en comisión"/>
    <s v="  PLANILLA No.06 AUXILIO DE MARCHA-PLLA06"/>
    <n v="90111503"/>
    <s v="SOLICITUD DE INFORMACIÓN A LOS PROVEEDORES"/>
    <n v="1"/>
    <n v="12"/>
    <n v="10"/>
    <n v="1"/>
    <n v="49173"/>
    <s v="GLOBAL"/>
    <s v="NO SOLICITADAS"/>
  </r>
  <r>
    <x v="12"/>
    <s v="02-02-02-010"/>
    <s v="02-02-02-010"/>
    <s v="Adquisición de servicios - Viáticos de los funcionarios en comisión"/>
    <s v="  PLANILLA No.06 AUXILIO DE MARCHA-PLLA06"/>
    <n v="90111503"/>
    <s v="SOLICITUD DE INFORMACIÓN A LOS PROVEEDORES"/>
    <n v="1"/>
    <n v="12"/>
    <n v="10"/>
    <n v="1"/>
    <n v="49173"/>
    <s v="GLOBAL"/>
    <s v="NO SOLICITADAS"/>
  </r>
  <r>
    <x v="12"/>
    <s v="02-02-02-010"/>
    <s v="02-02-02-010"/>
    <s v="Adquisición de servicios - Viáticos de los funcionarios en comisión"/>
    <s v="  PLANILLA No.06 AUXILIO DE MARCHA-PLLA06"/>
    <n v="90111503"/>
    <s v="SOLICITUD DE INFORMACIÓN A LOS PROVEEDORES"/>
    <n v="1"/>
    <n v="12"/>
    <n v="10"/>
    <n v="1"/>
    <n v="16173"/>
    <s v="GLOBAL"/>
    <s v="NO SOLICITADAS"/>
  </r>
  <r>
    <x v="12"/>
    <s v="02-02-02-010"/>
    <s v="02-02-02-010"/>
    <s v="Adquisición de servicios - Viáticos de los funcionarios en comisión"/>
    <s v="  PLANILLA No.06 AUXILIO DE MARCHA-PLLA06"/>
    <n v="90111503"/>
    <s v="SOLICITUD DE INFORMACIÓN A LOS PROVEEDORES"/>
    <n v="1"/>
    <n v="12"/>
    <n v="10"/>
    <n v="1"/>
    <n v="49173"/>
    <s v="GLOBAL"/>
    <s v="NO SOLICITADAS"/>
  </r>
  <r>
    <x v="12"/>
    <s v="02-02-02-010"/>
    <s v="02-02-02-010"/>
    <s v="Adquisición de servicios - Viáticos de los funcionarios en comisión"/>
    <s v="  PLANILLA No.06 AUXILIO DE MARCHA-PLLA06"/>
    <n v="90111503"/>
    <s v="SOLICITUD DE INFORMACIÓN A LOS PROVEEDORES"/>
    <n v="1"/>
    <n v="12"/>
    <n v="10"/>
    <n v="1"/>
    <n v="79173"/>
    <s v="GLOBAL"/>
    <s v="NO SOLICITADAS"/>
  </r>
  <r>
    <x v="12"/>
    <s v="02-02-02-010"/>
    <s v="02-02-02-010"/>
    <s v="Adquisición de servicios - Viáticos de los funcionarios en comisión"/>
    <s v="  PLANILLA No.06 AUXILIO DE MARCHA-PLLA06"/>
    <n v="90111503"/>
    <s v="SOLICITUD DE INFORMACIÓN A LOS PROVEEDORES"/>
    <n v="1"/>
    <n v="12"/>
    <n v="10"/>
    <n v="1"/>
    <n v="16173"/>
    <s v="GLOBAL"/>
    <s v="NO SOLICITADAS"/>
  </r>
  <r>
    <x v="12"/>
    <s v="02-02-02-010"/>
    <s v="02-02-02-010"/>
    <s v="Adquisición de servicios - Viáticos de los funcionarios en comisión"/>
    <s v="  PLANILLA No.06 AUXILIO DE MARCHA-PLLA06"/>
    <n v="90111503"/>
    <s v="SOLICITUD DE INFORMACIÓN A LOS PROVEEDORES"/>
    <n v="1"/>
    <n v="12"/>
    <n v="10"/>
    <n v="1"/>
    <n v="44173"/>
    <s v="GLOBAL"/>
    <s v="NO SOLICITADAS"/>
  </r>
  <r>
    <x v="12"/>
    <s v="02-02-02-010"/>
    <s v="02-02-02-010"/>
    <s v="Adquisición de servicios - Viáticos de los funcionarios en comisión"/>
    <s v="  PLANILLA No.06 AUXILIO DE MARCHA-PLLA06"/>
    <n v="90111503"/>
    <s v="SOLICITUD DE INFORMACIÓN A LOS PROVEEDORES"/>
    <n v="1"/>
    <n v="12"/>
    <n v="10"/>
    <n v="1"/>
    <n v="169173"/>
    <s v="GLOBAL"/>
    <s v="NO SOLICITADAS"/>
  </r>
  <r>
    <x v="12"/>
    <s v="02-02-02-010"/>
    <s v="02-02-02-010"/>
    <s v="Adquisición de servicios - Viáticos de los funcionarios en comisión"/>
    <s v="  PLANILLA No.06 AUXILIO DE MARCHA-PLLA06"/>
    <n v="90111503"/>
    <s v="SOLICITUD DE INFORMACIÓN A LOS PROVEEDORES"/>
    <n v="1"/>
    <n v="12"/>
    <n v="10"/>
    <n v="1"/>
    <n v="139173"/>
    <s v="GLOBAL"/>
    <s v="NO SOLICITADAS"/>
  </r>
  <r>
    <x v="12"/>
    <s v="02-02-02-010"/>
    <s v="02-02-02-010"/>
    <s v="Adquisición de servicios - Viáticos de los funcionarios en comisión"/>
    <s v="  PLANILLA No.06 AUXILIO DE MARCHA-PLLA06"/>
    <n v="90111503"/>
    <s v="SOLICITUD DE INFORMACIÓN A LOS PROVEEDORES"/>
    <n v="1"/>
    <n v="12"/>
    <n v="10"/>
    <n v="1"/>
    <n v="16173"/>
    <s v="GLOBAL"/>
    <s v="NO SOLICITADAS"/>
  </r>
  <r>
    <x v="12"/>
    <s v="02-02-02-010"/>
    <s v="02-02-02-010"/>
    <s v="Adquisición de servicios - Viáticos de los funcionarios en comisión"/>
    <s v="  PLANILLA No.06 AUXILIO DE MARCHA-PLLA06"/>
    <n v="90111503"/>
    <s v="SOLICITUD DE INFORMACIÓN A LOS PROVEEDORES"/>
    <n v="1"/>
    <n v="12"/>
    <n v="10"/>
    <n v="1"/>
    <n v="49173"/>
    <s v="GLOBAL"/>
    <s v="NO SOLICITADAS"/>
  </r>
  <r>
    <x v="12"/>
    <s v="02-02-02-010"/>
    <s v="02-02-02-010"/>
    <s v="Adquisición de servicios - Viáticos de los funcionarios en comisión"/>
    <s v="  PLANILLA No.06 AUXILIO DE MARCHA-PLLA06"/>
    <n v="90111503"/>
    <s v="SOLICITUD DE INFORMACIÓN A LOS PROVEEDORES"/>
    <n v="1"/>
    <n v="12"/>
    <n v="10"/>
    <n v="1"/>
    <n v="14173"/>
    <s v="GLOBAL"/>
    <s v="NO SOLICITADAS"/>
  </r>
  <r>
    <x v="12"/>
    <s v="02-02-02-010"/>
    <s v="02-02-02-010"/>
    <s v="Adquisición de servicios - Viáticos de los funcionarios en comisión"/>
    <s v="  PLANILLA No.06 AUXILIO DE MARCHA-PLLA06"/>
    <n v="90111503"/>
    <s v="SOLICITUD DE INFORMACIÓN A LOS PROVEEDORES"/>
    <n v="1"/>
    <n v="12"/>
    <n v="10"/>
    <n v="1"/>
    <n v="34173"/>
    <s v="GLOBAL"/>
    <s v="NO SOLICITADAS"/>
  </r>
  <r>
    <x v="12"/>
    <s v="02-02-02-010"/>
    <s v="02-02-02-010"/>
    <s v="Adquisición de servicios - Viáticos de los funcionarios en comisión"/>
    <s v="  PLANILLA No.06 AUXILIO DE MARCHA-PLLA06"/>
    <n v="90111503"/>
    <s v="SOLICITUD DE INFORMACIÓN A LOS PROVEEDORES"/>
    <n v="1"/>
    <n v="12"/>
    <n v="10"/>
    <n v="1"/>
    <n v="49173"/>
    <s v="GLOBAL"/>
    <s v="NO SOLICITADAS"/>
  </r>
  <r>
    <x v="12"/>
    <s v="02-02-02-010"/>
    <s v="02-02-02-010"/>
    <s v="Adquisición de servicios - Viáticos de los funcionarios en comisión"/>
    <s v="  PLANILLA No.06 AUXILIO DE MARCHA-PLLA06"/>
    <n v="90111503"/>
    <s v="SOLICITUD DE INFORMACIÓN A LOS PROVEEDORES"/>
    <n v="1"/>
    <n v="12"/>
    <n v="10"/>
    <n v="1"/>
    <n v="49173"/>
    <s v="GLOBAL"/>
    <s v="NO SOLICITADAS"/>
  </r>
  <r>
    <x v="12"/>
    <s v="02-02-02-010"/>
    <s v="02-02-02-010"/>
    <s v="Adquisición de servicios - Viáticos de los funcionarios en comisión"/>
    <s v="  PLANILLA No.06 AUXILIO DE MARCHA-PLLA06"/>
    <n v="90111503"/>
    <s v="SOLICITUD DE INFORMACIÓN A LOS PROVEEDORES"/>
    <n v="1"/>
    <n v="12"/>
    <n v="10"/>
    <n v="1"/>
    <n v="79173"/>
    <s v="GLOBAL"/>
    <s v="NO SOLICITADAS"/>
  </r>
  <r>
    <x v="12"/>
    <s v="02-02-02-010"/>
    <s v="02-02-02-010"/>
    <s v="Adquisición de servicios - Viáticos de los funcionarios en comisión"/>
    <s v="  PLANILLA No.06 AUXILIO DE MARCHA-PLLA06"/>
    <n v="90111503"/>
    <s v="SOLICITUD DE INFORMACIÓN A LOS PROVEEDORES"/>
    <n v="1"/>
    <n v="12"/>
    <n v="10"/>
    <n v="1"/>
    <n v="169173"/>
    <s v="GLOBAL"/>
    <s v="NO SOLICITADAS"/>
  </r>
  <r>
    <x v="12"/>
    <s v="02-02-02-010"/>
    <s v="02-02-02-010"/>
    <s v="Adquisición de servicios - Viáticos de los funcionarios en comisión"/>
    <s v="  PLANILLA No.06 AUXILIO DE MARCHA-PLLA06"/>
    <n v="90111503"/>
    <s v="SOLICITUD DE INFORMACIÓN A LOS PROVEEDORES"/>
    <n v="1"/>
    <n v="12"/>
    <n v="10"/>
    <n v="1"/>
    <n v="129173"/>
    <s v="GLOBAL"/>
    <s v="NO SOLICITADAS"/>
  </r>
  <r>
    <x v="12"/>
    <s v="02-02-02-010"/>
    <s v="02-02-02-010"/>
    <s v="Adquisición de servicios - Viáticos de los funcionarios en comisión"/>
    <s v="  PLANILLA No.06 AUXILIO DE MARCHA-PLLA06"/>
    <n v="90111503"/>
    <s v="SOLICITUD DE INFORMACIÓN A LOS PROVEEDORES"/>
    <n v="1"/>
    <n v="12"/>
    <n v="10"/>
    <n v="1"/>
    <n v="139173"/>
    <s v="GLOBAL"/>
    <s v="NO SOLICITADAS"/>
  </r>
  <r>
    <x v="12"/>
    <s v="02-02-02-010"/>
    <s v="02-02-02-010"/>
    <s v="Adquisición de servicios - Viáticos de los funcionarios en comisión"/>
    <s v="  PLANILLA No.06 AUXILIO DE MARCHA-PLLA06"/>
    <n v="90111503"/>
    <s v="SOLICITUD DE INFORMACIÓN A LOS PROVEEDORES"/>
    <n v="1"/>
    <n v="12"/>
    <n v="10"/>
    <n v="1"/>
    <n v="126173"/>
    <s v="GLOBAL"/>
    <s v="NO SOLICITADAS"/>
  </r>
  <r>
    <x v="12"/>
    <s v="02-02-02-010"/>
    <s v="02-02-02-010"/>
    <s v="Adquisición de servicios - Viáticos de los funcionarios en comisión"/>
    <s v="  PLANILLA No.06 AUXILIO DE MARCHA-PLLA06"/>
    <n v="90111503"/>
    <s v="SOLICITUD DE INFORMACIÓN A LOS PROVEEDORES"/>
    <n v="1"/>
    <n v="12"/>
    <n v="10"/>
    <n v="1"/>
    <n v="169173"/>
    <s v="GLOBAL"/>
    <s v="NO SOLICITADAS"/>
  </r>
  <r>
    <x v="12"/>
    <s v="02-02-02-010"/>
    <s v="02-02-02-010"/>
    <s v="Adquisición de servicios - Viáticos de los funcionarios en comisión"/>
    <s v="  PLANILLA No.06 AUXILIO DE MARCHA-PLLA06"/>
    <n v="90111503"/>
    <s v="SOLICITUD DE INFORMACIÓN A LOS PROVEEDORES"/>
    <n v="1"/>
    <n v="12"/>
    <n v="10"/>
    <n v="1"/>
    <n v="159173"/>
    <s v="GLOBAL"/>
    <s v="NO SOLICITADAS"/>
  </r>
  <r>
    <x v="12"/>
    <s v="02-02-02-010"/>
    <s v="02-02-02-010"/>
    <s v="Adquisición de servicios - Viáticos de los funcionarios en comisión"/>
    <s v="  PLANILLA No.06 AUXILIO DE MARCHA-PLLA06"/>
    <n v="90111503"/>
    <s v="SOLICITUD DE INFORMACIÓN A LOS PROVEEDORES"/>
    <n v="1"/>
    <n v="12"/>
    <n v="10"/>
    <n v="1"/>
    <n v="16173"/>
    <s v="GLOBAL"/>
    <s v="NO SOLICITADAS"/>
  </r>
  <r>
    <x v="12"/>
    <s v="02-02-02-010"/>
    <s v="02-02-02-010"/>
    <s v="Adquisición de servicios - Viáticos de los funcionarios en comisión"/>
    <s v="  PLANILLA No.06 AUXILIO DE MARCHA-PLLA06"/>
    <n v="90111503"/>
    <s v="SOLICITUD DE INFORMACIÓN A LOS PROVEEDORES"/>
    <n v="1"/>
    <n v="12"/>
    <n v="10"/>
    <n v="1"/>
    <n v="79173"/>
    <s v="GLOBAL"/>
    <s v="NO SOLICITADAS"/>
  </r>
  <r>
    <x v="12"/>
    <s v="02-02-02-010"/>
    <s v="02-02-02-010"/>
    <s v="Adquisición de servicios - Viáticos de los funcionarios en comisión"/>
    <s v="  PLANILLA No.06 AUXILIO DE MARCHA-PLLA06"/>
    <n v="90111503"/>
    <s v="SOLICITUD DE INFORMACIÓN A LOS PROVEEDORES"/>
    <n v="1"/>
    <n v="12"/>
    <n v="10"/>
    <n v="1"/>
    <n v="16173"/>
    <s v="GLOBAL"/>
    <s v="NO SOLICITADAS"/>
  </r>
  <r>
    <x v="12"/>
    <s v="02-02-02-010"/>
    <s v="02-02-02-010"/>
    <s v="Adquisición de servicios - Viáticos de los funcionarios en comisión"/>
    <s v="  PLANILLA No.06 AUXILIO DE MARCHA-PLLA06"/>
    <n v="90111503"/>
    <s v="SOLICITUD DE INFORMACIÓN A LOS PROVEEDORES"/>
    <n v="1"/>
    <n v="12"/>
    <n v="10"/>
    <n v="1"/>
    <n v="169173"/>
    <s v="GLOBAL"/>
    <s v="NO SOLICITADAS"/>
  </r>
  <r>
    <x v="12"/>
    <s v="02-02-02-010"/>
    <s v="02-02-02-010"/>
    <s v="Adquisición de servicios - Viáticos de los funcionarios en comisión"/>
    <s v="  PLANILLA No.06 AUXILIO DE MARCHA-PLLA06"/>
    <n v="90111503"/>
    <s v="SOLICITUD DE INFORMACIÓN A LOS PROVEEDORES"/>
    <n v="1"/>
    <n v="12"/>
    <n v="10"/>
    <n v="1"/>
    <n v="89173"/>
    <s v="GLOBAL"/>
    <s v="NO SOLICITADAS"/>
  </r>
  <r>
    <x v="12"/>
    <s v="02-02-02-010"/>
    <s v="02-02-02-010"/>
    <s v="Adquisición de servicios - Viáticos de los funcionarios en comisión"/>
    <s v="  PLANILLA No.07 AUXILIO DE MARCHA-PLLA07"/>
    <n v="90111503"/>
    <s v="SOLICITUD DE INFORMACIÓN A LOS PROVEEDORES"/>
    <n v="1"/>
    <n v="12"/>
    <n v="10"/>
    <n v="1"/>
    <n v="24173"/>
    <s v="GLOBAL"/>
    <s v="NO SOLICITADAS"/>
  </r>
  <r>
    <x v="12"/>
    <s v="02-02-02-010"/>
    <s v="02-02-02-010"/>
    <s v="Adquisición de servicios - Viáticos de los funcionarios en comisión"/>
    <s v="  PLANILLA No.07 AUXILIO DE MARCHA-PLLA07"/>
    <n v="90111503"/>
    <s v="SOLICITUD DE INFORMACIÓN A LOS PROVEEDORES"/>
    <n v="1"/>
    <n v="12"/>
    <n v="10"/>
    <n v="1"/>
    <n v="139173"/>
    <s v="GLOBAL"/>
    <s v="NO SOLICITADAS"/>
  </r>
  <r>
    <x v="12"/>
    <s v="02-02-02-010"/>
    <s v="02-02-02-010"/>
    <s v="Adquisición de servicios - Viáticos de los funcionarios en comisión"/>
    <s v="  PLANILLA No.07 AUXILIO DE MARCHA-PLLA07"/>
    <n v="90111503"/>
    <s v="SOLICITUD DE INFORMACIÓN A LOS PROVEEDORES"/>
    <n v="1"/>
    <n v="12"/>
    <n v="10"/>
    <n v="1"/>
    <n v="16173"/>
    <s v="GLOBAL"/>
    <s v="NO SOLICITADAS"/>
  </r>
  <r>
    <x v="12"/>
    <s v="02-02-02-010"/>
    <s v="02-02-02-010"/>
    <s v="Adquisición de servicios - Viáticos de los funcionarios en comisión"/>
    <s v="  PLANILLA No.07 AUXILIO DE MARCHA-PLLA07"/>
    <n v="90111503"/>
    <s v="SOLICITUD DE INFORMACIÓN A LOS PROVEEDORES"/>
    <n v="1"/>
    <n v="12"/>
    <n v="10"/>
    <n v="1"/>
    <n v="24173"/>
    <s v="GLOBAL"/>
    <s v="NO SOLICITADAS"/>
  </r>
  <r>
    <x v="12"/>
    <s v="02-02-02-010"/>
    <s v="02-02-02-010"/>
    <s v="Adquisición de servicios - Viáticos de los funcionarios en comisión"/>
    <s v="  PLANILLA No.07 AUXILIO DE MARCHA-PLLA07"/>
    <n v="90111503"/>
    <s v="SOLICITUD DE INFORMACIÓN A LOS PROVEEDORES"/>
    <n v="1"/>
    <n v="12"/>
    <n v="10"/>
    <n v="1"/>
    <n v="169173"/>
    <s v="GLOBAL"/>
    <s v="NO SOLICITADAS"/>
  </r>
  <r>
    <x v="12"/>
    <s v="02-02-02-010"/>
    <s v="02-02-02-010"/>
    <s v="Adquisición de servicios - Viáticos de los funcionarios en comisión"/>
    <s v="  PLANILLA No.07 AUXILIO DE MARCHA-PLLA07"/>
    <n v="90111503"/>
    <s v="SOLICITUD DE INFORMACIÓN A LOS PROVEEDORES"/>
    <n v="1"/>
    <n v="12"/>
    <n v="10"/>
    <n v="1"/>
    <n v="14173"/>
    <s v="GLOBAL"/>
    <s v="NO SOLICITADAS"/>
  </r>
  <r>
    <x v="12"/>
    <s v="02-02-02-010"/>
    <s v="02-02-02-010"/>
    <s v="Adquisición de servicios - Viáticos de los funcionarios en comisión"/>
    <s v="  PLANILLA No.07 AUXILIO DE MARCHA-PLLA07"/>
    <n v="90111503"/>
    <s v="SOLICITUD DE INFORMACIÓN A LOS PROVEEDORES"/>
    <n v="1"/>
    <n v="12"/>
    <n v="10"/>
    <n v="1"/>
    <n v="104173"/>
    <s v="GLOBAL"/>
    <s v="NO SOLICITADAS"/>
  </r>
  <r>
    <x v="12"/>
    <s v="02-02-02-010"/>
    <s v="02-02-02-010"/>
    <s v="Adquisición de servicios - Viáticos de los funcionarios en comisión"/>
    <s v="  PLANILLA No.07 AUXILIO DE MARCHA-PLLA07"/>
    <n v="90111503"/>
    <s v="SOLICITUD DE INFORMACIÓN A LOS PROVEEDORES"/>
    <n v="1"/>
    <n v="12"/>
    <n v="10"/>
    <n v="1"/>
    <n v="79173"/>
    <s v="GLOBAL"/>
    <s v="NO SOLICITADAS"/>
  </r>
  <r>
    <x v="12"/>
    <s v="02-02-02-010"/>
    <s v="02-02-02-010"/>
    <s v="Adquisición de servicios - Viáticos de los funcionarios en comisión"/>
    <s v="  PLANILLA No.07 AUXILIO DE MARCHA-PLLA07"/>
    <n v="90111503"/>
    <s v="SOLICITUD DE INFORMACIÓN A LOS PROVEEDORES"/>
    <n v="1"/>
    <n v="12"/>
    <n v="10"/>
    <n v="1"/>
    <n v="159173"/>
    <s v="GLOBAL"/>
    <s v="NO SOLICITADAS"/>
  </r>
  <r>
    <x v="12"/>
    <s v="02-02-02-010"/>
    <s v="02-02-02-010"/>
    <s v="Adquisición de servicios - Viáticos de los funcionarios en comisión"/>
    <s v="  PLANILLA No.07 AUXILIO DE MARCHA-PLLA07"/>
    <n v="90111503"/>
    <s v="SOLICITUD DE INFORMACIÓN A LOS PROVEEDORES"/>
    <n v="1"/>
    <n v="12"/>
    <n v="10"/>
    <n v="1"/>
    <n v="79173"/>
    <s v="GLOBAL"/>
    <s v="NO SOLICITADAS"/>
  </r>
  <r>
    <x v="12"/>
    <s v="02-02-02-010"/>
    <s v="02-02-02-010"/>
    <s v="Adquisición de servicios - Viáticos de los funcionarios en comisión"/>
    <s v="  PLANILLA No.07 AUXILIO DE MARCHA-PLLA07"/>
    <n v="90111503"/>
    <s v="SOLICITUD DE INFORMACIÓN A LOS PROVEEDORES"/>
    <n v="1"/>
    <n v="12"/>
    <n v="10"/>
    <n v="1"/>
    <n v="34173"/>
    <s v="GLOBAL"/>
    <s v="NO SOLICITADAS"/>
  </r>
  <r>
    <x v="12"/>
    <s v="02-02-02-010"/>
    <s v="02-02-02-010"/>
    <s v="Adquisición de servicios - Viáticos de los funcionarios en comisión"/>
    <s v="  PLANILLA No.07 AUXILIO DE MARCHA-PLLA07"/>
    <n v="90111503"/>
    <s v="SOLICITUD DE INFORMACIÓN A LOS PROVEEDORES"/>
    <n v="1"/>
    <n v="12"/>
    <n v="10"/>
    <n v="1"/>
    <n v="139173"/>
    <s v="GLOBAL"/>
    <s v="NO SOLICITADAS"/>
  </r>
  <r>
    <x v="12"/>
    <s v="02-02-02-010"/>
    <s v="02-02-02-010"/>
    <s v="Adquisición de servicios - Viáticos de los funcionarios en comisión"/>
    <s v="  PLANILLA No.07 AUXILIO DE MARCHA-PLLA07"/>
    <n v="90111503"/>
    <s v="SOLICITUD DE INFORMACIÓN A LOS PROVEEDORES"/>
    <n v="1"/>
    <n v="12"/>
    <n v="10"/>
    <n v="1"/>
    <n v="79173"/>
    <s v="GLOBAL"/>
    <s v="NO SOLICITADAS"/>
  </r>
  <r>
    <x v="12"/>
    <s v="02-02-02-010"/>
    <s v="02-02-02-010"/>
    <s v="Adquisición de servicios - Viáticos de los funcionarios en comisión"/>
    <s v="  PLANILLA No.07 AUXILIO DE MARCHA-PLLA07"/>
    <n v="90111503"/>
    <s v="SOLICITUD DE INFORMACIÓN A LOS PROVEEDORES"/>
    <n v="1"/>
    <n v="12"/>
    <n v="10"/>
    <n v="1"/>
    <n v="159173"/>
    <s v="GLOBAL"/>
    <s v="NO SOLICITADAS"/>
  </r>
  <r>
    <x v="12"/>
    <s v="02-02-02-010"/>
    <s v="02-02-02-010"/>
    <s v="Adquisición de servicios - Viáticos de los funcionarios en comisión"/>
    <s v="  PLANILLA No.07 AUXILIO DE MARCHA-PLLA07"/>
    <n v="90111503"/>
    <s v="SOLICITUD DE INFORMACIÓN A LOS PROVEEDORES"/>
    <n v="1"/>
    <n v="12"/>
    <n v="10"/>
    <n v="1"/>
    <n v="79173"/>
    <s v="GLOBAL"/>
    <s v="NO SOLICITADAS"/>
  </r>
  <r>
    <x v="12"/>
    <s v="02-02-02-010"/>
    <s v="02-02-02-010"/>
    <s v="Adquisición de servicios - Viáticos de los funcionarios en comisión"/>
    <s v="  PLANILLA No.07 AUXILIO DE MARCHA-PLLA07"/>
    <n v="90111503"/>
    <s v="SOLICITUD DE INFORMACIÓN A LOS PROVEEDORES"/>
    <n v="1"/>
    <n v="12"/>
    <n v="10"/>
    <n v="1"/>
    <n v="159173"/>
    <s v="GLOBAL"/>
    <s v="NO SOLICITADAS"/>
  </r>
  <r>
    <x v="12"/>
    <s v="02-02-02-010"/>
    <s v="02-02-02-010"/>
    <s v="Adquisición de servicios - Viáticos de los funcionarios en comisión"/>
    <s v="  PLANILLA No.07 AUXILIO DE MARCHA-PLLA07"/>
    <n v="90111503"/>
    <s v="SOLICITUD DE INFORMACIÓN A LOS PROVEEDORES"/>
    <n v="1"/>
    <n v="12"/>
    <n v="10"/>
    <n v="1"/>
    <n v="79173"/>
    <s v="GLOBAL"/>
    <s v="NO SOLICITADAS"/>
  </r>
  <r>
    <x v="12"/>
    <s v="02-02-02-010"/>
    <s v="02-02-02-010"/>
    <s v="Adquisición de servicios - Viáticos de los funcionarios en comisión"/>
    <s v="  PLANILLA No.07 AUXILIO DE MARCHA-PLLA07"/>
    <n v="90111503"/>
    <s v="SOLICITUD DE INFORMACIÓN A LOS PROVEEDORES"/>
    <n v="1"/>
    <n v="12"/>
    <n v="10"/>
    <n v="1"/>
    <n v="69173"/>
    <s v="GLOBAL"/>
    <s v="NO SOLICITADAS"/>
  </r>
  <r>
    <x v="12"/>
    <s v="02-02-02-010"/>
    <s v="02-02-02-010"/>
    <s v="Adquisición de servicios - Viáticos de los funcionarios en comisión"/>
    <s v="  PLANILLA No.07 AUXILIO DE MARCHA-PLLA07"/>
    <n v="90111503"/>
    <s v="SOLICITUD DE INFORMACIÓN A LOS PROVEEDORES"/>
    <n v="1"/>
    <n v="12"/>
    <n v="10"/>
    <n v="1"/>
    <n v="24173"/>
    <s v="GLOBAL"/>
    <s v="NO SOLICITADAS"/>
  </r>
  <r>
    <x v="12"/>
    <s v="02-02-02-010"/>
    <s v="02-02-02-010"/>
    <s v="Adquisición de servicios - Viáticos de los funcionarios en comisión"/>
    <s v="  PLANILLA No.07 AUXILIO DE MARCHA-PLLA07"/>
    <n v="90111503"/>
    <s v="SOLICITUD DE INFORMACIÓN A LOS PROVEEDORES"/>
    <n v="1"/>
    <n v="12"/>
    <n v="10"/>
    <n v="1"/>
    <n v="59173"/>
    <s v="GLOBAL"/>
    <s v="NO SOLICITADAS"/>
  </r>
  <r>
    <x v="12"/>
    <s v="02-02-02-010"/>
    <s v="02-02-02-010"/>
    <s v="Adquisición de servicios - Viáticos de los funcionarios en comisión"/>
    <s v="  PLANILLA No.07 AUXILIO DE MARCHA-PLLA07"/>
    <n v="90111503"/>
    <s v="SOLICITUD DE INFORMACIÓN A LOS PROVEEDORES"/>
    <n v="1"/>
    <n v="12"/>
    <n v="10"/>
    <n v="1"/>
    <n v="129173"/>
    <s v="GLOBAL"/>
    <s v="NO SOLICITADAS"/>
  </r>
  <r>
    <x v="12"/>
    <s v="02-02-02-010"/>
    <s v="02-02-02-010"/>
    <s v="Adquisición de servicios - Viáticos de los funcionarios en comisión"/>
    <s v="  PLANILLA No.07 AUXILIO DE MARCHA-PLLA07"/>
    <n v="90111503"/>
    <s v="SOLICITUD DE INFORMACIÓN A LOS PROVEEDORES"/>
    <n v="1"/>
    <n v="12"/>
    <n v="10"/>
    <n v="1"/>
    <n v="79173"/>
    <s v="GLOBAL"/>
    <s v="NO SOLICITADAS"/>
  </r>
  <r>
    <x v="12"/>
    <s v="02-02-02-010"/>
    <s v="02-02-02-010"/>
    <s v="Adquisición de servicios - Viáticos de los funcionarios en comisión"/>
    <s v="  PLANILLA No.07 AUXILIO DE MARCHA-PLLA07"/>
    <n v="90111503"/>
    <s v="SOLICITUD DE INFORMACIÓN A LOS PROVEEDORES"/>
    <n v="1"/>
    <n v="12"/>
    <n v="10"/>
    <n v="1"/>
    <n v="14173"/>
    <s v="GLOBAL"/>
    <s v="NO SOLICITADAS"/>
  </r>
  <r>
    <x v="12"/>
    <s v="02-02-02-010"/>
    <s v="02-02-02-010"/>
    <s v="Adquisición de servicios - Viáticos de los funcionarios en comisión"/>
    <s v="  PLANILLA No.08  AUXILIO DE MARCHA-PLLA08"/>
    <n v="90111503"/>
    <s v="SOLICITUD DE INFORMACIÓN A LOS PROVEEDORES"/>
    <n v="1"/>
    <n v="12"/>
    <n v="10"/>
    <n v="1"/>
    <n v="99173"/>
    <s v="GLOBAL"/>
    <s v="NO SOLICITADAS"/>
  </r>
  <r>
    <x v="12"/>
    <s v="02-02-02-010"/>
    <s v="02-02-02-010"/>
    <s v="Adquisición de servicios - Viáticos de los funcionarios en comisión"/>
    <s v="  PLANILLA No.09 AUXILIO DE MARCHA-PLLA09"/>
    <n v="90111503"/>
    <s v="SOLICITUD DE INFORMACIÓN A LOS PROVEEDORES"/>
    <n v="1"/>
    <n v="12"/>
    <n v="10"/>
    <n v="1"/>
    <n v="159173"/>
    <s v="GLOBAL"/>
    <s v="NO SOLICITADAS"/>
  </r>
  <r>
    <x v="12"/>
    <s v="02-02-02-010"/>
    <s v="02-02-02-010"/>
    <s v="Adquisición de servicios - Viáticos de los funcionarios en comisión"/>
    <s v="  PLANILLA No.09 AUXILIO DE MARCHA-PLLA09"/>
    <n v="90111503"/>
    <s v="SOLICITUD DE INFORMACIÓN A LOS PROVEEDORES"/>
    <n v="1"/>
    <n v="12"/>
    <n v="10"/>
    <n v="1"/>
    <n v="139173"/>
    <s v="GLOBAL"/>
    <s v="NO SOLICITADAS"/>
  </r>
  <r>
    <x v="12"/>
    <s v="02-02-02-010"/>
    <s v="02-02-02-010"/>
    <s v="Adquisición de servicios - Viáticos de los funcionarios en comisión"/>
    <s v="  PLANILLA No.09 AUXILIO DE MARCHA-PLLA09"/>
    <n v="90111503"/>
    <s v="SOLICITUD DE INFORMACIÓN A LOS PROVEEDORES"/>
    <n v="1"/>
    <n v="12"/>
    <n v="10"/>
    <n v="1"/>
    <n v="16173"/>
    <s v="GLOBAL"/>
    <s v="NO SOLICITADAS"/>
  </r>
  <r>
    <x v="12"/>
    <s v="02-02-02-010"/>
    <s v="02-02-02-010"/>
    <s v="Adquisición de servicios - Viáticos de los funcionarios en comisión"/>
    <s v="  PLANILLA No.09 AUXILIO DE MARCHA-PLLA09"/>
    <n v="90111503"/>
    <s v="SOLICITUD DE INFORMACIÓN A LOS PROVEEDORES"/>
    <n v="1"/>
    <n v="12"/>
    <n v="10"/>
    <n v="1"/>
    <n v="159173"/>
    <s v="GLOBAL"/>
    <s v="NO SOLICITADAS"/>
  </r>
  <r>
    <x v="12"/>
    <s v="02-02-02-010"/>
    <s v="02-02-02-010"/>
    <s v="Adquisición de servicios - Viáticos de los funcionarios en comisión"/>
    <s v="  PLANILLA No.09 AUXILIO DE MARCHA-PLLA09"/>
    <n v="90111503"/>
    <s v="SOLICITUD DE INFORMACIÓN A LOS PROVEEDORES"/>
    <n v="1"/>
    <n v="12"/>
    <n v="10"/>
    <n v="1"/>
    <n v="79173"/>
    <s v="GLOBAL"/>
    <s v="NO SOLICITADAS"/>
  </r>
  <r>
    <x v="12"/>
    <s v="02-02-02-010"/>
    <s v="02-02-02-010"/>
    <s v="Adquisición de servicios - Viáticos de los funcionarios en comisión"/>
    <s v="  PLANILLA No.09 AUXILIO DE MARCHA-PLLA09"/>
    <n v="90111503"/>
    <s v="SOLICITUD DE INFORMACIÓN A LOS PROVEEDORES"/>
    <n v="1"/>
    <n v="12"/>
    <n v="10"/>
    <n v="1"/>
    <n v="64173"/>
    <s v="GLOBAL"/>
    <s v="NO SOLICITADAS"/>
  </r>
  <r>
    <x v="12"/>
    <s v="02-02-02-010"/>
    <s v="02-02-02-010"/>
    <s v="Adquisición de servicios - Viáticos de los funcionarios en comisión"/>
    <s v="  PLANILLA No.09 AUXILIO DE MARCHA-PLLA09"/>
    <n v="90111503"/>
    <s v="SOLICITUD DE INFORMACIÓN A LOS PROVEEDORES"/>
    <n v="1"/>
    <n v="12"/>
    <n v="10"/>
    <n v="1"/>
    <n v="159173"/>
    <s v="GLOBAL"/>
    <s v="NO SOLICITADAS"/>
  </r>
  <r>
    <x v="12"/>
    <s v="02-02-02-010"/>
    <s v="02-02-02-010"/>
    <s v="Adquisición de servicios - Viáticos de los funcionarios en comisión"/>
    <s v="  PLANILLA No.09 AUXILIO DE MARCHA-PLLA09"/>
    <n v="90111503"/>
    <s v="SOLICITUD DE INFORMACIÓN A LOS PROVEEDORES"/>
    <n v="1"/>
    <n v="12"/>
    <n v="10"/>
    <n v="1"/>
    <n v="29173"/>
    <s v="GLOBAL"/>
    <s v="NO SOLICITADAS"/>
  </r>
  <r>
    <x v="12"/>
    <s v="02-02-02-010"/>
    <s v="02-02-02-010"/>
    <s v="Adquisición de servicios - Viáticos de los funcionarios en comisión"/>
    <s v="  PLANILLA No.09 AUXILIO DE MARCHA-PLLA09"/>
    <n v="90111503"/>
    <s v="SOLICITUD DE INFORMACIÓN A LOS PROVEEDORES"/>
    <n v="1"/>
    <n v="12"/>
    <n v="10"/>
    <n v="1"/>
    <n v="79173"/>
    <s v="GLOBAL"/>
    <s v="NO SOLICITADAS"/>
  </r>
  <r>
    <x v="12"/>
    <s v="02-02-02-010"/>
    <s v="02-02-02-010"/>
    <s v="Adquisición de servicios - Viáticos de los funcionarios en comisión"/>
    <s v="  PLANILLA No.09 AUXILIO DE MARCHA-PLLA09"/>
    <n v="90111503"/>
    <s v="SOLICITUD DE INFORMACIÓN A LOS PROVEEDORES"/>
    <n v="1"/>
    <n v="12"/>
    <n v="10"/>
    <n v="1"/>
    <n v="74173"/>
    <s v="GLOBAL"/>
    <s v="NO SOLICITADAS"/>
  </r>
  <r>
    <x v="12"/>
    <s v="02-02-02-010"/>
    <s v="02-02-02-010"/>
    <s v="Adquisición de servicios - Viáticos de los funcionarios en comisión"/>
    <s v="  PLANILLA No.09 AUXILIO DE MARCHA-PLLA09"/>
    <n v="90111503"/>
    <s v="SOLICITUD DE INFORMACIÓN A LOS PROVEEDORES"/>
    <n v="1"/>
    <n v="12"/>
    <n v="10"/>
    <n v="1"/>
    <n v="79173"/>
    <s v="GLOBAL"/>
    <s v="NO SOLICITADAS"/>
  </r>
  <r>
    <x v="12"/>
    <s v="02-02-02-010"/>
    <s v="02-02-02-010"/>
    <s v="Adquisición de servicios - Viáticos de los funcionarios en comisión"/>
    <s v="  PLANILLA No.09 AUXILIO DE MARCHA-PLLA09"/>
    <n v="90111503"/>
    <s v="SOLICITUD DE INFORMACIÓN A LOS PROVEEDORES"/>
    <n v="1"/>
    <n v="12"/>
    <n v="10"/>
    <n v="1"/>
    <n v="159173"/>
    <s v="GLOBAL"/>
    <s v="NO SOLICITADAS"/>
  </r>
  <r>
    <x v="12"/>
    <s v="02-02-02-010"/>
    <s v="02-02-02-010"/>
    <s v="Adquisición de servicios - Viáticos de los funcionarios en comisión"/>
    <s v="  PLANILLA No.010 AUXILIO DE MARCHA-PLLA010"/>
    <n v="90111503"/>
    <s v="SOLICITUD DE INFORMACIÓN A LOS PROVEEDORES"/>
    <n v="1"/>
    <n v="12"/>
    <n v="10"/>
    <n v="1"/>
    <n v="24613"/>
    <s v="GLOBAL"/>
    <s v="NO SOLICITADAS"/>
  </r>
  <r>
    <x v="12"/>
    <s v="02-02-02-010"/>
    <s v="02-02-02-010"/>
    <s v="Adquisición de servicios - Viáticos de los funcionarios en comisión"/>
    <s v="  PLANILLA No.010 AUXILIO DE MARCHA-PLLA010"/>
    <n v="90111503"/>
    <s v="SOLICITUD DE INFORMACIÓN A LOS PROVEEDORES"/>
    <n v="1"/>
    <n v="12"/>
    <n v="10"/>
    <n v="1"/>
    <n v="79613"/>
    <s v="GLOBAL"/>
    <s v="NO SOLICITADAS"/>
  </r>
  <r>
    <x v="12"/>
    <s v="02-02-02-010"/>
    <s v="02-02-02-010"/>
    <s v="Adquisición de servicios - Viáticos de los funcionarios en comisión"/>
    <s v="  PLANILLA No.011 AUXILIO DE MARCHA-PLLA011"/>
    <n v="90111503"/>
    <s v="SOLICITUD DE INFORMACIÓN A LOS PROVEEDORES"/>
    <n v="1"/>
    <n v="12"/>
    <n v="10"/>
    <n v="1"/>
    <n v="79173"/>
    <s v="GLOBAL"/>
    <s v="NO SOLICITADAS"/>
  </r>
  <r>
    <x v="12"/>
    <s v="02-02-02-010"/>
    <s v="02-02-02-010"/>
    <s v="Adquisición de servicios - Viáticos de los funcionarios en comisión"/>
    <s v="  PAGO AUXILIO DE MARCHA PERSONAL DE SOLDADOS BACHILLERES VOTANTES CONT. 2/2020-PLLA 012"/>
    <n v="90111503"/>
    <s v="SOLICITUD DE INFORMACIÓN A LOS PROVEEDORES"/>
    <n v="1"/>
    <n v="12"/>
    <n v="10"/>
    <n v="1"/>
    <n v="49613"/>
    <s v="GLOBAL"/>
    <s v="NO SOLICITADAS"/>
  </r>
  <r>
    <x v="12"/>
    <s v="02-02-02-010"/>
    <s v="02-02-02-010"/>
    <s v="Adquisición de servicios - Viáticos de los funcionarios en comisión"/>
    <s v="  PAGO AUXILIO DE MARCHA PERSONAL DE SOLDADOS BACHILLERES VOTANTES CONT. 2/2020-PLLA 012"/>
    <n v="90111503"/>
    <s v="SOLICITUD DE INFORMACIÓN A LOS PROVEEDORES"/>
    <n v="1"/>
    <n v="12"/>
    <n v="10"/>
    <n v="1"/>
    <n v="49613"/>
    <s v="GLOBAL"/>
    <s v="NO SOLICITADAS"/>
  </r>
  <r>
    <x v="12"/>
    <s v="02-02-02-010"/>
    <s v="02-02-02-010"/>
    <s v="Adquisición de servicios - Viáticos de los funcionarios en comisión"/>
    <s v="  PAGO AUXILIO DE MARCHA PERSONAL DE SOLDADOS BACHILLERES VOTANTES CONT. 2/2020-PLLA 012"/>
    <n v="90111503"/>
    <s v="SOLICITUD DE INFORMACIÓN A LOS PROVEEDORES"/>
    <n v="1"/>
    <n v="12"/>
    <n v="10"/>
    <n v="1"/>
    <n v="49613"/>
    <s v="GLOBAL"/>
    <s v="NO SOLICITADAS"/>
  </r>
  <r>
    <x v="12"/>
    <s v="02-02-02-010"/>
    <s v="02-02-02-010"/>
    <s v="Adquisición de servicios - Viáticos de los funcionarios en comisión"/>
    <s v="  PAGO AUXILIO DE MARCHA PERSONAL DE SOLDADOS BACHILLERES VOTANTES CONT. 2/2020-PLLA 012"/>
    <n v="90111503"/>
    <s v="SOLICITUD DE INFORMACIÓN A LOS PROVEEDORES"/>
    <n v="1"/>
    <n v="12"/>
    <n v="10"/>
    <n v="1"/>
    <n v="49613"/>
    <s v="GLOBAL"/>
    <s v="NO SOLICITADAS"/>
  </r>
  <r>
    <x v="12"/>
    <s v="02-02-02-010"/>
    <s v="02-02-02-010"/>
    <s v="Adquisición de servicios - Viáticos de los funcionarios en comisión"/>
    <s v="  PAGO AUXILIO DE MARCHA PERSONAL DE SOLDADOS BACHILLERES VOTANTES CONT. 2/2020-PLLA 012"/>
    <n v="90111503"/>
    <s v="SOLICITUD DE INFORMACIÓN A LOS PROVEEDORES"/>
    <n v="1"/>
    <n v="12"/>
    <n v="10"/>
    <n v="1"/>
    <n v="49613"/>
    <s v="GLOBAL"/>
    <s v="NO SOLICITADAS"/>
  </r>
  <r>
    <x v="12"/>
    <s v="02-02-02-010"/>
    <s v="02-02-02-010"/>
    <s v="Adquisición de servicios - Viáticos de los funcionarios en comisión"/>
    <s v="  PAGO AUXILIO DE MARCHA PERSONAL DE SOLDADOS BACHILLERES VOTANTES CONT. 2/2020-PLLA 012"/>
    <n v="90111503"/>
    <s v="SOLICITUD DE INFORMACIÓN A LOS PROVEEDORES"/>
    <n v="1"/>
    <n v="12"/>
    <n v="10"/>
    <n v="1"/>
    <n v="49613"/>
    <s v="GLOBAL"/>
    <s v="NO SOLICITADAS"/>
  </r>
  <r>
    <x v="12"/>
    <s v="02-02-02-010"/>
    <s v="02-02-02-010"/>
    <s v="Adquisición de servicios - Viáticos de los funcionarios en comisión"/>
    <s v="  PAGO AUXILIO DE MARCHA PERSONAL DE SOLDADOS BACHILLERES VOTANTES CONT. 2/2020-PLLA 012"/>
    <n v="90111503"/>
    <s v="SOLICITUD DE INFORMACIÓN A LOS PROVEEDORES"/>
    <n v="1"/>
    <n v="12"/>
    <n v="10"/>
    <n v="1"/>
    <n v="49613"/>
    <s v="GLOBAL"/>
    <s v="NO SOLICITADAS"/>
  </r>
  <r>
    <x v="12"/>
    <s v="02-02-02-010"/>
    <s v="02-02-02-010"/>
    <s v="Adquisición de servicios - Viáticos de los funcionarios en comisión"/>
    <s v="  PAGO AUXILIO DE MARCHA PERSONAL DE SOLDADOS BACHILLERES VOTANTES CONT. 2/2020-PLLA 012"/>
    <n v="90111503"/>
    <s v="SOLICITUD DE INFORMACIÓN A LOS PROVEEDORES"/>
    <n v="1"/>
    <n v="12"/>
    <n v="10"/>
    <n v="1"/>
    <n v="49613"/>
    <s v="GLOBAL"/>
    <s v="NO SOLICITADAS"/>
  </r>
  <r>
    <x v="12"/>
    <s v="02-02-02-010"/>
    <s v="02-02-02-010"/>
    <s v="Adquisición de servicios - Viáticos de los funcionarios en comisión"/>
    <s v="  PAGO AUXILIO DE MARCHA PERSONAL DE SOLDADOS BACHILLERES VOTANTES CONT. 2/2020-PLLA 012"/>
    <n v="90111503"/>
    <s v="SOLICITUD DE INFORMACIÓN A LOS PROVEEDORES"/>
    <n v="1"/>
    <n v="12"/>
    <n v="10"/>
    <n v="1"/>
    <n v="49613"/>
    <s v="GLOBAL"/>
    <s v="NO SOLICITADAS"/>
  </r>
  <r>
    <x v="12"/>
    <s v="02-02-02-010"/>
    <s v="02-02-02-010"/>
    <s v="Adquisición de servicios - Viáticos de los funcionarios en comisión"/>
    <s v="  PAGO AUXILIO DE MARCHA PERSONAL DE SOLDADOS BACHILLERES VOTANTES CONT. 2/2020-PLLA 012"/>
    <n v="90111503"/>
    <s v="SOLICITUD DE INFORMACIÓN A LOS PROVEEDORES"/>
    <n v="1"/>
    <n v="12"/>
    <n v="10"/>
    <n v="1"/>
    <n v="49613"/>
    <s v="GLOBAL"/>
    <s v="NO SOLICITADAS"/>
  </r>
  <r>
    <x v="12"/>
    <s v="02-02-02-010"/>
    <s v="02-02-02-010"/>
    <s v="Adquisición de servicios - Viáticos de los funcionarios en comisión"/>
    <s v="  PAGO AUXILIO DE MARCHA PERSONAL DE SOLDADOS BACHILLERES VOTANTES CONT. 2/2020-PLLA 012"/>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89613"/>
    <s v="GLOBAL"/>
    <s v="NO SOLICITADAS"/>
  </r>
  <r>
    <x v="12"/>
    <s v="02-02-02-010"/>
    <s v="02-02-02-010"/>
    <s v="Adquisición de servicios - Viáticos de los funcionarios en comisión"/>
    <s v="  PLANILLA No.013 AUXILIO DE MARCHA-PLLA013"/>
    <n v="90111503"/>
    <s v="SOLICITUD DE INFORMACIÓN A LOS PROVEEDORES"/>
    <n v="1"/>
    <n v="12"/>
    <n v="10"/>
    <n v="1"/>
    <n v="1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3 AUXILIO DE MARCHA-PLLA013"/>
    <n v="90111503"/>
    <s v="SOLICITUD DE INFORMACIÓN A LOS PROVEEDORES"/>
    <n v="1"/>
    <n v="12"/>
    <n v="10"/>
    <n v="1"/>
    <n v="49613"/>
    <s v="GLOBAL"/>
    <s v="NO SOLICITADAS"/>
  </r>
  <r>
    <x v="12"/>
    <s v="02-02-02-010"/>
    <s v="02-02-02-010"/>
    <s v="Adquisición de servicios - Viáticos de los funcionarios en comisión"/>
    <s v="  PLANILLA No.014 AUXILIO DE MARCHA-PLLA014"/>
    <n v="90111503"/>
    <s v="SOLICITUD DE INFORMACIÓN A LOS PROVEEDORES"/>
    <n v="1"/>
    <n v="12"/>
    <n v="10"/>
    <n v="1"/>
    <n v="79613"/>
    <s v="GLOBAL"/>
    <s v="NO SOLICITADAS"/>
  </r>
  <r>
    <x v="12"/>
    <s v="02-02-02-010"/>
    <s v="02-02-02-010"/>
    <s v="Adquisición de servicios - Viáticos de los funcionarios en comisión"/>
    <s v="  PLANILLA No.014 AUXILIO DE MARCHA-PLLA014"/>
    <n v="90111503"/>
    <s v="SOLICITUD DE INFORMACIÓN A LOS PROVEEDORES"/>
    <n v="1"/>
    <n v="12"/>
    <n v="10"/>
    <n v="1"/>
    <n v="39613"/>
    <s v="GLOBAL"/>
    <s v="NO SOLICITADAS"/>
  </r>
  <r>
    <x v="12"/>
    <s v="02-02-02-010"/>
    <s v="02-02-02-010"/>
    <s v="Adquisición de servicios - Viáticos de los funcionarios en comisión"/>
    <s v="  PLANILLA No.014 AUXILIO DE MARCHA-PLLA014"/>
    <n v="90111503"/>
    <s v="SOLICITUD DE INFORMACIÓN A LOS PROVEEDORES"/>
    <n v="1"/>
    <n v="12"/>
    <n v="10"/>
    <n v="1"/>
    <n v="59613"/>
    <s v="GLOBAL"/>
    <s v="NO SOLICITADAS"/>
  </r>
  <r>
    <x v="12"/>
    <s v="02-02-02-010"/>
    <s v="02-02-02-010"/>
    <s v="Adquisición de servicios - Viáticos de los funcionarios en comisión"/>
    <s v="  PLANILLA No.014 AUXILIO DE MARCHA-PLLA014"/>
    <n v="90111503"/>
    <s v="SOLICITUD DE INFORMACIÓN A LOS PROVEEDORES"/>
    <n v="1"/>
    <n v="12"/>
    <n v="10"/>
    <n v="1"/>
    <n v="74613"/>
    <s v="GLOBAL"/>
    <s v="NO SOLICITADAS"/>
  </r>
  <r>
    <x v="12"/>
    <s v="02-02-02-010"/>
    <s v="02-02-02-010"/>
    <s v="Adquisición de servicios - Viáticos de los funcionarios en comisión"/>
    <s v="  PLANILLA No.014 AUXILIO DE MARCHA-PLLA014"/>
    <n v="90111503"/>
    <s v="SOLICITUD DE INFORMACIÓN A LOS PROVEEDORES"/>
    <n v="1"/>
    <n v="12"/>
    <n v="10"/>
    <n v="1"/>
    <n v="74613"/>
    <s v="GLOBAL"/>
    <s v="NO SOLICITADAS"/>
  </r>
  <r>
    <x v="12"/>
    <s v="02-02-02-010"/>
    <s v="02-02-02-010"/>
    <s v="Adquisición de servicios - Viáticos de los funcionarios en comisión"/>
    <s v="  PLANILLA No.014 AUXILIO DE MARCHA-PLLA014"/>
    <n v="90111503"/>
    <s v="SOLICITUD DE INFORMACIÓN A LOS PROVEEDORES"/>
    <n v="1"/>
    <n v="12"/>
    <n v="10"/>
    <n v="1"/>
    <n v="79613"/>
    <s v="GLOBAL"/>
    <s v="NO SOLICITADAS"/>
  </r>
  <r>
    <x v="12"/>
    <s v="02-02-02-010"/>
    <s v="02-02-02-010"/>
    <s v="Adquisición de servicios - Viáticos de los funcionarios en comisión"/>
    <s v="  PLANILLA No.014 AUXILIO DE MARCHA-PLLA014"/>
    <n v="90111503"/>
    <s v="SOLICITUD DE INFORMACIÓN A LOS PROVEEDORES"/>
    <n v="1"/>
    <n v="12"/>
    <n v="10"/>
    <n v="1"/>
    <n v="169613"/>
    <s v="GLOBAL"/>
    <s v="NO SOLICITADAS"/>
  </r>
  <r>
    <x v="12"/>
    <s v="02-02-02-010"/>
    <s v="02-02-02-010"/>
    <s v="Adquisición de servicios - Viáticos de los funcionarios en comisión"/>
    <s v="  PLANILLA No.014 AUXILIO DE MARCHA-PLLA014"/>
    <n v="90111503"/>
    <s v="SOLICITUD DE INFORMACIÓN A LOS PROVEEDORES"/>
    <n v="1"/>
    <n v="12"/>
    <n v="10"/>
    <n v="1"/>
    <n v="74613"/>
    <s v="GLOBAL"/>
    <s v="NO SOLICITADAS"/>
  </r>
  <r>
    <x v="12"/>
    <s v="02-02-02-010"/>
    <s v="02-02-02-010"/>
    <s v="Adquisición de servicios - Viáticos de los funcionarios en comisión"/>
    <s v="  PLANILLA No.014 AUXILIO DE MARCHA-PLLA014"/>
    <n v="90111503"/>
    <s v="SOLICITUD DE INFORMACIÓN A LOS PROVEEDORES"/>
    <n v="1"/>
    <n v="12"/>
    <n v="10"/>
    <n v="1"/>
    <n v="94613"/>
    <s v="GLOBAL"/>
    <s v="NO SOLICITADAS"/>
  </r>
  <r>
    <x v="12"/>
    <s v="02-02-02-010"/>
    <s v="02-02-02-010"/>
    <s v="Adquisición de servicios - Viáticos de los funcionarios en comisión"/>
    <s v="  PLANILLA No.014 AUXILIO DE MARCHA-PLLA014"/>
    <n v="90111503"/>
    <s v="SOLICITUD DE INFORMACIÓN A LOS PROVEEDORES"/>
    <n v="1"/>
    <n v="12"/>
    <n v="10"/>
    <n v="1"/>
    <n v="16613"/>
    <s v="GLOBAL"/>
    <s v="NO SOLICITADAS"/>
  </r>
  <r>
    <x v="12"/>
    <s v="02-02-02-010"/>
    <s v="02-02-02-010"/>
    <s v="Adquisición de servicios - Viáticos de los funcionarios en comisión"/>
    <s v="  PLANILLA No.014 AUXILIO DE MARCHA-PLLA014"/>
    <n v="90111503"/>
    <s v="SOLICITUD DE INFORMACIÓN A LOS PROVEEDORES"/>
    <n v="1"/>
    <n v="12"/>
    <n v="10"/>
    <n v="1"/>
    <n v="74613"/>
    <s v="GLOBAL"/>
    <s v="NO SOLICITADAS"/>
  </r>
  <r>
    <x v="12"/>
    <s v="02-02-02-010"/>
    <s v="02-02-02-010"/>
    <s v="Adquisición de servicios - Viáticos de los funcionarios en comisión"/>
    <s v="  PLANILLA No.014 AUXILIO DE MARCHA-PLLA014"/>
    <n v="90111503"/>
    <s v="SOLICITUD DE INFORMACIÓN A LOS PROVEEDORES"/>
    <n v="1"/>
    <n v="12"/>
    <n v="10"/>
    <n v="1"/>
    <n v="79613"/>
    <s v="GLOBAL"/>
    <s v="NO SOLICITADAS"/>
  </r>
  <r>
    <x v="12"/>
    <s v="02-02-02-010"/>
    <s v="02-02-02-010"/>
    <s v="Adquisición de servicios - Viáticos de los funcionarios en comisión"/>
    <s v="  PLANILLA No.014 AUXILIO DE MARCHA-PLLA014"/>
    <n v="90111503"/>
    <s v="SOLICITUD DE INFORMACIÓN A LOS PROVEEDORES"/>
    <n v="1"/>
    <n v="12"/>
    <n v="10"/>
    <n v="1"/>
    <n v="129613"/>
    <s v="GLOBAL"/>
    <s v="NO SOLICITADAS"/>
  </r>
  <r>
    <x v="12"/>
    <s v="02-02-02-010"/>
    <s v="02-02-02-010"/>
    <s v="Adquisición de servicios - Viáticos de los funcionarios en comisión"/>
    <s v="  PLANILLA No.014 AUXILIO DE MARCHA-PLLA014"/>
    <n v="90111503"/>
    <s v="SOLICITUD DE INFORMACIÓN A LOS PROVEEDORES"/>
    <n v="1"/>
    <n v="12"/>
    <n v="10"/>
    <n v="1"/>
    <n v="16613"/>
    <s v="GLOBAL"/>
    <s v="NO SOLICITADAS"/>
  </r>
  <r>
    <x v="12"/>
    <s v="02-02-02-010"/>
    <s v="02-02-02-010"/>
    <s v="Adquisición de servicios - Viáticos de los funcionarios en comisión"/>
    <s v="  PLANILLA No.014 AUXILIO DE MARCHA-PLLA014"/>
    <n v="90111503"/>
    <s v="SOLICITUD DE INFORMACIÓN A LOS PROVEEDORES"/>
    <n v="1"/>
    <n v="12"/>
    <n v="10"/>
    <n v="1"/>
    <n v="129613"/>
    <s v="GLOBAL"/>
    <s v="NO SOLICITADAS"/>
  </r>
  <r>
    <x v="12"/>
    <s v="02-02-02-010"/>
    <s v="02-02-02-010"/>
    <s v="Adquisición de servicios - Viáticos de los funcionarios en comisión"/>
    <s v="  PLANILLA No.014 AUXILIO DE MARCHA-PLLA014"/>
    <n v="90111503"/>
    <s v="SOLICITUD DE INFORMACIÓN A LOS PROVEEDORES"/>
    <n v="1"/>
    <n v="12"/>
    <n v="10"/>
    <n v="1"/>
    <n v="14613"/>
    <s v="GLOBAL"/>
    <s v="NO SOLICITADAS"/>
  </r>
  <r>
    <x v="12"/>
    <s v="02-02-02-010"/>
    <s v="02-02-02-010"/>
    <s v="Adquisición de servicios - Viáticos de los funcionarios en comisión"/>
    <s v="  PLANILLA No.014 AUXILIO DE MARCHA-PLLA014"/>
    <n v="90111503"/>
    <s v="SOLICITUD DE INFORMACIÓN A LOS PROVEEDORES"/>
    <n v="1"/>
    <n v="12"/>
    <n v="10"/>
    <n v="1"/>
    <n v="89613"/>
    <s v="GLOBAL"/>
    <s v="NO SOLICITADAS"/>
  </r>
  <r>
    <x v="12"/>
    <s v="02-02-02-010"/>
    <s v="02-02-02-010"/>
    <s v="Adquisición de servicios - Viáticos de los funcionarios en comisión"/>
    <s v="  PLANILLA No.014 AUXILIO DE MARCHA-PLLA014"/>
    <n v="90111503"/>
    <s v="SOLICITUD DE INFORMACIÓN A LOS PROVEEDORES"/>
    <n v="1"/>
    <n v="12"/>
    <n v="10"/>
    <n v="1"/>
    <n v="64613"/>
    <s v="GLOBAL"/>
    <s v="NO SOLICITADAS"/>
  </r>
  <r>
    <x v="12"/>
    <s v="02-02-02-010"/>
    <s v="02-02-02-010"/>
    <s v="Adquisición de servicios - Viáticos de los funcionarios en comisión"/>
    <s v="  PLANILLA No.014 AUXILIO DE MARCHA-PLLA014"/>
    <n v="90111503"/>
    <s v="SOLICITUD DE INFORMACIÓN A LOS PROVEEDORES"/>
    <n v="1"/>
    <n v="12"/>
    <n v="10"/>
    <n v="1"/>
    <n v="169613"/>
    <s v="GLOBAL"/>
    <s v="NO SOLICITADAS"/>
  </r>
  <r>
    <x v="12"/>
    <s v="02-02-02-010"/>
    <s v="02-02-02-010"/>
    <s v="Adquisición de servicios - Viáticos de los funcionarios en comisión"/>
    <s v="  PLANILLA No.015 AUXILIO DE MARCHA-PLLA015"/>
    <n v="90111503"/>
    <s v="SOLICITUD DE INFORMACIÓN A LOS PROVEEDORES"/>
    <n v="1"/>
    <n v="12"/>
    <n v="10"/>
    <n v="1"/>
    <n v="89613"/>
    <s v="GLOBAL"/>
    <s v="NO SOLICITADAS"/>
  </r>
  <r>
    <x v="12"/>
    <s v="02-02-02-010"/>
    <s v="02-02-02-010"/>
    <s v="Adquisición de servicios - Viáticos de los funcionarios en comisión"/>
    <s v="  PLANILLA No.015 AUXILIO DE MARCHA-PLLA015"/>
    <n v="90111503"/>
    <s v="SOLICITUD DE INFORMACIÓN A LOS PROVEEDORES"/>
    <n v="1"/>
    <n v="12"/>
    <n v="10"/>
    <n v="1"/>
    <n v="79613"/>
    <s v="GLOBAL"/>
    <s v="NO SOLICITADAS"/>
  </r>
  <r>
    <x v="12"/>
    <s v="02-02-02-010"/>
    <s v="02-02-02-010"/>
    <s v="Adquisición de servicios - Viáticos de los funcionarios en comisión"/>
    <s v="  PLANILLA No.015 AUXILIO DE MARCHA-PLLA015"/>
    <n v="90111503"/>
    <s v="SOLICITUD DE INFORMACIÓN A LOS PROVEEDORES"/>
    <n v="1"/>
    <n v="12"/>
    <n v="10"/>
    <n v="1"/>
    <n v="159613"/>
    <s v="GLOBAL"/>
    <s v="NO SOLICITADAS"/>
  </r>
  <r>
    <x v="12"/>
    <s v="02-02-02-010"/>
    <s v="02-02-02-010"/>
    <s v="Adquisición de servicios - Viáticos de los funcionarios en comisión"/>
    <s v="  PLANILLA No.015 AUXILIO DE MARCHA-PLLA015"/>
    <n v="90111503"/>
    <s v="SOLICITUD DE INFORMACIÓN A LOS PROVEEDORES"/>
    <n v="1"/>
    <n v="12"/>
    <n v="10"/>
    <n v="1"/>
    <n v="64613"/>
    <s v="GLOBAL"/>
    <s v="NO SOLICITADAS"/>
  </r>
  <r>
    <x v="12"/>
    <s v="02-02-02-010"/>
    <s v="02-02-02-010"/>
    <s v="Adquisición de servicios - Viáticos de los funcionarios en comisión"/>
    <s v="  PLANILLA No.015 AUXILIO DE MARCHA-PLLA015"/>
    <n v="90111503"/>
    <s v="SOLICITUD DE INFORMACIÓN A LOS PROVEEDORES"/>
    <n v="1"/>
    <n v="12"/>
    <n v="10"/>
    <n v="1"/>
    <n v="59613"/>
    <s v="GLOBAL"/>
    <s v="NO SOLICITADAS"/>
  </r>
  <r>
    <x v="12"/>
    <s v="02-02-02-010"/>
    <s v="02-02-02-010"/>
    <s v="Adquisición de servicios - Viáticos de los funcionarios en comisión"/>
    <s v="  PLANILLA No.015 AUXILIO DE MARCHA-PLLA015"/>
    <n v="90111503"/>
    <s v="SOLICITUD DE INFORMACIÓN A LOS PROVEEDORES"/>
    <n v="1"/>
    <n v="12"/>
    <n v="10"/>
    <n v="1"/>
    <n v="49613"/>
    <s v="GLOBAL"/>
    <s v="NO SOLICITADAS"/>
  </r>
  <r>
    <x v="12"/>
    <s v="02-02-02-010"/>
    <s v="02-02-02-010"/>
    <s v="Adquisición de servicios - Viáticos de los funcionarios en comisión"/>
    <s v="  PLANILLA No.016 AUXILIO DE MARCHA-PLLA016"/>
    <n v="90111503"/>
    <s v="SOLICITUD DE INFORMACIÓN A LOS PROVEEDORES"/>
    <n v="1"/>
    <n v="12"/>
    <n v="10"/>
    <n v="1"/>
    <n v="103613"/>
    <s v="GLOBAL"/>
    <s v="NO SOLICITADAS"/>
  </r>
  <r>
    <x v="12"/>
    <s v="02-02-02-010"/>
    <s v="02-02-02-010"/>
    <s v="Adquisición de servicios - Viáticos de los funcionarios en comisión"/>
    <s v="  PLANILLA No.016 AUXILIO DE MARCHA-PLLA016"/>
    <n v="90111503"/>
    <s v="SOLICITUD DE INFORMACIÓN A LOS PROVEEDORES"/>
    <n v="1"/>
    <n v="12"/>
    <n v="10"/>
    <n v="1"/>
    <n v="129613"/>
    <s v="GLOBAL"/>
    <s v="NO SOLICITADAS"/>
  </r>
  <r>
    <x v="12"/>
    <s v="02-02-02-010"/>
    <s v="02-02-02-010"/>
    <s v="Adquisición de servicios - Viáticos de los funcionarios en comisión"/>
    <s v="  PLANILLA No.016 AUXILIO DE MARCHA-PLLA016"/>
    <n v="90111503"/>
    <s v="SOLICITUD DE INFORMACIÓN A LOS PROVEEDORES"/>
    <n v="1"/>
    <n v="12"/>
    <n v="10"/>
    <n v="1"/>
    <n v="99613"/>
    <s v="GLOBAL"/>
    <s v="NO SOLICITADAS"/>
  </r>
  <r>
    <x v="12"/>
    <s v="02-02-02-010"/>
    <s v="02-02-02-010"/>
    <s v="Adquisición de servicios - Viáticos de los funcionarios en comisión"/>
    <s v="  PLANILLA No.016 AUXILIO DE MARCHA-PLLA016"/>
    <n v="90111503"/>
    <s v="SOLICITUD DE INFORMACIÓN A LOS PROVEEDORES"/>
    <n v="1"/>
    <n v="12"/>
    <n v="10"/>
    <n v="1"/>
    <n v="79613"/>
    <s v="GLOBAL"/>
    <s v="NO SOLICITADAS"/>
  </r>
  <r>
    <x v="12"/>
    <s v="02-02-02-010"/>
    <s v="02-02-02-010"/>
    <s v="Adquisición de servicios - Viáticos de los funcionarios en comisión"/>
    <s v="  PLANILLA No.016 AUXILIO DE MARCHA-PLLA016"/>
    <n v="90111503"/>
    <s v="SOLICITUD DE INFORMACIÓN A LOS PROVEEDORES"/>
    <n v="1"/>
    <n v="12"/>
    <n v="10"/>
    <n v="1"/>
    <n v="79613"/>
    <s v="GLOBAL"/>
    <s v="NO SOLICITADAS"/>
  </r>
  <r>
    <x v="12"/>
    <s v="02-02-02-010"/>
    <s v="02-02-02-010"/>
    <s v="Adquisición de servicios - Viáticos de los funcionarios en comisión"/>
    <s v="  PLANILLA No.016 AUXILIO DE MARCHA-PLLA016"/>
    <n v="90111503"/>
    <s v="SOLICITUD DE INFORMACIÓN A LOS PROVEEDORES"/>
    <n v="1"/>
    <n v="12"/>
    <n v="10"/>
    <n v="1"/>
    <n v="79613"/>
    <s v="GLOBAL"/>
    <s v="NO SOLICITADAS"/>
  </r>
  <r>
    <x v="12"/>
    <s v="02-02-02-010"/>
    <s v="02-02-02-010"/>
    <s v="Adquisición de servicios - Viáticos de los funcionarios en comisión"/>
    <s v="  PLANILLA No.016 AUXILIO DE MARCHA-PLLA016"/>
    <n v="90111503"/>
    <s v="SOLICITUD DE INFORMACIÓN A LOS PROVEEDORES"/>
    <n v="1"/>
    <n v="12"/>
    <n v="10"/>
    <n v="1"/>
    <n v="79613"/>
    <s v="GLOBAL"/>
    <s v="NO SOLICITADAS"/>
  </r>
  <r>
    <x v="12"/>
    <s v="02-02-02-010"/>
    <s v="02-02-02-010"/>
    <s v="Adquisición de servicios - Viáticos de los funcionarios en comisión"/>
    <s v="  PLANILLA No.016 AUXILIO DE MARCHA-PLLA016"/>
    <n v="90111503"/>
    <s v="SOLICITUD DE INFORMACIÓN A LOS PROVEEDORES"/>
    <n v="1"/>
    <n v="12"/>
    <n v="10"/>
    <n v="1"/>
    <n v="117613"/>
    <s v="GLOBAL"/>
    <s v="NO SOLICITADAS"/>
  </r>
  <r>
    <x v="12"/>
    <s v="02-02-02-010"/>
    <s v="02-02-02-010"/>
    <s v="Adquisición de servicios - Viáticos de los funcionarios en comisión"/>
    <s v="  PLANILLA No.016 AUXILIO DE MARCHA-PLLA016"/>
    <n v="90111503"/>
    <s v="SOLICITUD DE INFORMACIÓN A LOS PROVEEDORES"/>
    <n v="1"/>
    <n v="12"/>
    <n v="10"/>
    <n v="1"/>
    <n v="79613"/>
    <s v="GLOBAL"/>
    <s v="NO SOLICITADAS"/>
  </r>
  <r>
    <x v="12"/>
    <s v="02-02-02-010"/>
    <s v="02-02-02-010"/>
    <s v="Adquisición de servicios - Viáticos de los funcionarios en comisión"/>
    <s v="  PLANILLA No.016 AUXILIO DE MARCHA-PLLA016"/>
    <n v="90111503"/>
    <s v="SOLICITUD DE INFORMACIÓN A LOS PROVEEDORES"/>
    <n v="1"/>
    <n v="12"/>
    <n v="10"/>
    <n v="1"/>
    <n v="79613"/>
    <s v="GLOBAL"/>
    <s v="NO SOLICITADAS"/>
  </r>
  <r>
    <x v="12"/>
    <s v="02-02-02-010"/>
    <s v="02-02-02-010"/>
    <s v="Adquisición de servicios - Viáticos de los funcionarios en comisión"/>
    <s v="  PLANILLA No.016 AUXILIO DE MARCHA-PLLA016"/>
    <n v="90111503"/>
    <s v="SOLICITUD DE INFORMACIÓN A LOS PROVEEDORES"/>
    <n v="1"/>
    <n v="12"/>
    <n v="10"/>
    <n v="1"/>
    <n v="44613"/>
    <s v="GLOBAL"/>
    <s v="NO SOLICITADAS"/>
  </r>
  <r>
    <x v="12"/>
    <s v="02-02-02-010"/>
    <s v="02-02-02-010"/>
    <s v="Adquisición de servicios - Viáticos de los funcionarios en comisión"/>
    <s v="  PLANILLA No.016 AUXILIO DE MARCHA-PLLA016"/>
    <n v="90111503"/>
    <s v="SOLICITUD DE INFORMACIÓN A LOS PROVEEDORES"/>
    <n v="1"/>
    <n v="12"/>
    <n v="10"/>
    <n v="1"/>
    <n v="34613"/>
    <s v="GLOBAL"/>
    <s v="NO SOLICITADAS"/>
  </r>
  <r>
    <x v="12"/>
    <s v="02-02-02-010"/>
    <s v="02-02-02-010"/>
    <s v="Adquisición de servicios - Viáticos de los funcionarios en comisión"/>
    <s v="  PLANILLA No.016 AUXILIO DE MARCHA-PLLA016"/>
    <n v="90111503"/>
    <s v="SOLICITUD DE INFORMACIÓN A LOS PROVEEDORES"/>
    <n v="1"/>
    <n v="12"/>
    <n v="10"/>
    <n v="1"/>
    <n v="49613"/>
    <s v="GLOBAL"/>
    <s v="NO SOLICITADAS"/>
  </r>
  <r>
    <x v="12"/>
    <s v="02-02-02-010"/>
    <s v="02-02-02-010"/>
    <s v="Adquisición de servicios - Viáticos de los funcionarios en comisión"/>
    <s v="  PLANILLA No.016 AUXILIO DE MARCHA-PLLA016"/>
    <n v="90111503"/>
    <s v="SOLICITUD DE INFORMACIÓN A LOS PROVEEDORES"/>
    <n v="1"/>
    <n v="12"/>
    <n v="10"/>
    <n v="1"/>
    <n v="159613"/>
    <s v="GLOBAL"/>
    <s v="NO SOLICITADAS"/>
  </r>
  <r>
    <x v="12"/>
    <s v="02-02-02-010"/>
    <s v="02-02-02-010"/>
    <s v="Adquisición de servicios - Viáticos de los funcionarios en comisión"/>
    <s v="  PLANILLA No.016 AUXILIO DE MARCHA-PLLA016"/>
    <n v="90111503"/>
    <s v="SOLICITUD DE INFORMACIÓN A LOS PROVEEDORES"/>
    <n v="1"/>
    <n v="12"/>
    <n v="10"/>
    <n v="1"/>
    <n v="159613"/>
    <s v="GLOBAL"/>
    <s v="NO SOLICITADAS"/>
  </r>
  <r>
    <x v="12"/>
    <s v="02-02-02-010"/>
    <s v="02-02-02-010"/>
    <s v="Adquisición de servicios - Viáticos de los funcionarios en comisión"/>
    <s v="  PLANILLA No.016 AUXILIO DE MARCHA-PLLA016"/>
    <n v="90111503"/>
    <s v="SOLICITUD DE INFORMACIÓN A LOS PROVEEDORES"/>
    <n v="1"/>
    <n v="12"/>
    <n v="10"/>
    <n v="1"/>
    <n v="159613"/>
    <s v="GLOBAL"/>
    <s v="NO SOLICITADAS"/>
  </r>
  <r>
    <x v="12"/>
    <s v="02-02-02-010"/>
    <s v="02-02-02-010"/>
    <s v="Adquisición de servicios - Viáticos de los funcionarios en comisión"/>
    <s v="  PLANILLA No.016 AUXILIO DE MARCHA-PLLA016"/>
    <n v="90111503"/>
    <s v="SOLICITUD DE INFORMACIÓN A LOS PROVEEDORES"/>
    <n v="1"/>
    <n v="12"/>
    <n v="10"/>
    <n v="1"/>
    <n v="169613"/>
    <s v="GLOBAL"/>
    <s v="NO SOLICITADAS"/>
  </r>
  <r>
    <x v="12"/>
    <s v="02-02-02-010"/>
    <s v="02-02-02-010"/>
    <s v="Adquisición de servicios - Viáticos de los funcionarios en comisión"/>
    <s v="  PLANILLA No.016 AUXILIO DE MARCHA-PLLA016"/>
    <n v="90111503"/>
    <s v="SOLICITUD DE INFORMACIÓN A LOS PROVEEDORES"/>
    <n v="1"/>
    <n v="12"/>
    <n v="10"/>
    <n v="1"/>
    <n v="169613"/>
    <s v="GLOBAL"/>
    <s v="NO SOLICITADAS"/>
  </r>
  <r>
    <x v="12"/>
    <s v="02-02-02-010"/>
    <s v="02-02-02-010"/>
    <s v="Adquisición de servicios - Viáticos de los funcionarios en comisión"/>
    <s v="  PLANILLA No.016 AUXILIO DE MARCHA-PLLA016"/>
    <n v="90111503"/>
    <s v="SOLICITUD DE INFORMACIÓN A LOS PROVEEDORES"/>
    <n v="1"/>
    <n v="12"/>
    <n v="10"/>
    <n v="1"/>
    <n v="16613"/>
    <s v="GLOBAL"/>
    <s v="NO SOLICITADAS"/>
  </r>
  <r>
    <x v="12"/>
    <s v="02-02-02-010"/>
    <s v="02-02-02-010"/>
    <s v="Adquisición de servicios - Viáticos de los funcionarios en comisión"/>
    <s v="  PLANILLA No.016 AUXILIO DE MARCHA-PLLA016"/>
    <n v="90111503"/>
    <s v="SOLICITUD DE INFORMACIÓN A LOS PROVEEDORES"/>
    <n v="1"/>
    <n v="12"/>
    <n v="10"/>
    <n v="1"/>
    <n v="16613"/>
    <s v="GLOBAL"/>
    <s v="NO SOLICITADAS"/>
  </r>
  <r>
    <x v="12"/>
    <s v="02-02-02-010"/>
    <s v="02-02-02-010"/>
    <s v="Adquisición de servicios - Viáticos de los funcionarios en comisión"/>
    <s v="  PLANILLA No.016 AUXILIO DE MARCHA-PLLA016"/>
    <n v="90111503"/>
    <s v="SOLICITUD DE INFORMACIÓN A LOS PROVEEDORES"/>
    <n v="1"/>
    <n v="12"/>
    <n v="10"/>
    <n v="1"/>
    <n v="16613"/>
    <s v="GLOBAL"/>
    <s v="NO SOLICITADAS"/>
  </r>
  <r>
    <x v="12"/>
    <s v="02-02-02-010"/>
    <s v="02-02-02-010"/>
    <s v="Adquisición de servicios - Viáticos de los funcionarios en comisión"/>
    <s v="  PLANILLA No.016 AUXILIO DE MARCHA-PLLA016"/>
    <n v="90111503"/>
    <s v="SOLICITUD DE INFORMACIÓN A LOS PROVEEDORES"/>
    <n v="1"/>
    <n v="12"/>
    <n v="10"/>
    <n v="1"/>
    <n v="16613"/>
    <s v="GLOBAL"/>
    <s v="NO SOLICITADAS"/>
  </r>
  <r>
    <x v="12"/>
    <s v="02-02-02-010"/>
    <s v="02-02-02-010"/>
    <s v="Adquisición de servicios - Viáticos de los funcionarios en comisión"/>
    <s v="  PLANILLA No.016 AUXILIO DE MARCHA-PLLA016"/>
    <n v="90111503"/>
    <s v="SOLICITUD DE INFORMACIÓN A LOS PROVEEDORES"/>
    <n v="1"/>
    <n v="12"/>
    <n v="10"/>
    <n v="1"/>
    <n v="34613"/>
    <s v="GLOBAL"/>
    <s v="NO SOLICITADAS"/>
  </r>
  <r>
    <x v="12"/>
    <s v="02-02-02-010"/>
    <s v="02-02-02-010"/>
    <s v="Adquisición de servicios - Viáticos de los funcionarios en comisión"/>
    <s v="  PLANILLA No.016 AUXILIO DE MARCHA-PLLA016"/>
    <n v="90111503"/>
    <s v="SOLICITUD DE INFORMACIÓN A LOS PROVEEDORES"/>
    <n v="1"/>
    <n v="12"/>
    <n v="10"/>
    <n v="1"/>
    <n v="79613"/>
    <s v="GLOBAL"/>
    <s v="NO SOLICITADAS"/>
  </r>
  <r>
    <x v="12"/>
    <s v="02-02-02-010"/>
    <s v="02-02-02-010"/>
    <s v="Adquisición de servicios - Viáticos de los funcionarios en comisión"/>
    <s v="  PLANILLA No.016 AUXILIO DE MARCHA-PLLA016"/>
    <n v="90111503"/>
    <s v="SOLICITUD DE INFORMACIÓN A LOS PROVEEDORES"/>
    <n v="1"/>
    <n v="12"/>
    <n v="10"/>
    <n v="1"/>
    <n v="59613"/>
    <s v="GLOBAL"/>
    <s v="NO SOLICITADAS"/>
  </r>
  <r>
    <x v="12"/>
    <s v="02-02-02-010"/>
    <s v="02-02-02-010"/>
    <s v="Adquisición de servicios - Viáticos de los funcionarios en comisión"/>
    <s v="  PLANILLA No.016 AUXILIO DE MARCHA-PLLA016"/>
    <n v="90111503"/>
    <s v="SOLICITUD DE INFORMACIÓN A LOS PROVEEDORES"/>
    <n v="1"/>
    <n v="12"/>
    <n v="10"/>
    <n v="1"/>
    <n v="59613"/>
    <s v="GLOBAL"/>
    <s v="NO SOLICITADAS"/>
  </r>
  <r>
    <x v="12"/>
    <s v="02-02-02-010"/>
    <s v="02-02-02-010"/>
    <s v="Adquisición de servicios - Viáticos de los funcionarios en comisión"/>
    <s v="  PLANILLA No.016 AUXILIO DE MARCHA-PLLA016"/>
    <n v="90111503"/>
    <s v="SOLICITUD DE INFORMACIÓN A LOS PROVEEDORES"/>
    <n v="1"/>
    <n v="12"/>
    <n v="10"/>
    <n v="1"/>
    <n v="159613"/>
    <s v="GLOBAL"/>
    <s v="NO SOLICITADAS"/>
  </r>
  <r>
    <x v="12"/>
    <s v="02-02-02-010"/>
    <s v="02-02-02-010"/>
    <s v="Adquisición de servicios - Viáticos de los funcionarios en comisión"/>
    <s v="  PLANILLA No.016 AUXILIO DE MARCHA-PLLA016"/>
    <n v="90111503"/>
    <s v="SOLICITUD DE INFORMACIÓN A LOS PROVEEDORES"/>
    <n v="1"/>
    <n v="12"/>
    <n v="10"/>
    <n v="1"/>
    <n v="103613"/>
    <s v="GLOBAL"/>
    <s v="NO SOLICITADAS"/>
  </r>
  <r>
    <x v="12"/>
    <s v="02-02-02-010"/>
    <s v="02-02-02-010"/>
    <s v="Adquisición de servicios - Viáticos de los funcionarios en comisión"/>
    <s v="  PLANILLA No.017 AUXILIO DE MARCHA-PLLA017"/>
    <n v="90111503"/>
    <s v="SOLICITUD DE INFORMACIÓN A LOS PROVEEDORES"/>
    <n v="1"/>
    <n v="12"/>
    <n v="10"/>
    <n v="1"/>
    <n v="104613"/>
    <s v="GLOBAL"/>
    <s v="NO SOLICITADAS"/>
  </r>
  <r>
    <x v="12"/>
    <s v="02-02-02-010"/>
    <s v="02-02-02-010"/>
    <s v="Adquisición de servicios - Viáticos de los funcionarios en comisión"/>
    <s v="  PLANILLA No.017 AUXILIO DE MARCHA-PLLA017"/>
    <n v="90111503"/>
    <s v="SOLICITUD DE INFORMACIÓN A LOS PROVEEDORES"/>
    <n v="1"/>
    <n v="12"/>
    <n v="10"/>
    <n v="1"/>
    <n v="29613"/>
    <s v="GLOBAL"/>
    <s v="NO SOLICITADAS"/>
  </r>
  <r>
    <x v="12"/>
    <s v="02-02-02-010"/>
    <s v="02-02-02-010"/>
    <s v="Adquisición de servicios - Viáticos de los funcionarios en comisión"/>
    <s v="  PLANILLA No.017 AUXILIO DE MARCHA-PLLA017"/>
    <n v="90111503"/>
    <s v="SOLICITUD DE INFORMACIÓN A LOS PROVEEDORES"/>
    <n v="1"/>
    <n v="12"/>
    <n v="10"/>
    <n v="1"/>
    <n v="59613"/>
    <s v="GLOBAL"/>
    <s v="NO SOLICITADAS"/>
  </r>
  <r>
    <x v="12"/>
    <s v="02-02-02-010"/>
    <s v="02-02-02-010"/>
    <s v="Adquisición de servicios - Viáticos de los funcionarios en comisión"/>
    <s v="  PLANILLA No.017 AUXILIO DE MARCHA-PLLA017"/>
    <n v="90111503"/>
    <s v="SOLICITUD DE INFORMACIÓN A LOS PROVEEDORES"/>
    <n v="1"/>
    <n v="12"/>
    <n v="10"/>
    <n v="1"/>
    <n v="129613"/>
    <s v="GLOBAL"/>
    <s v="NO SOLICITADAS"/>
  </r>
  <r>
    <x v="12"/>
    <s v="02-02-02-010"/>
    <s v="02-02-02-010"/>
    <s v="Adquisición de servicios - Viáticos de los funcionarios en comisión"/>
    <s v="  PLANILLA No.017 AUXILIO DE MARCHA-PLLA017"/>
    <n v="90111503"/>
    <s v="SOLICITUD DE INFORMACIÓN A LOS PROVEEDORES"/>
    <n v="1"/>
    <n v="12"/>
    <n v="10"/>
    <n v="1"/>
    <n v="149613"/>
    <s v="GLOBAL"/>
    <s v="NO SOLICITADAS"/>
  </r>
  <r>
    <x v="12"/>
    <s v="02-02-02-010"/>
    <s v="02-02-02-010"/>
    <s v="Adquisición de servicios - Viáticos de los funcionarios en comisión"/>
    <s v="  PLANILLA No.018 AUXILIO DE MARCHA-PLLA018"/>
    <n v="90111503"/>
    <s v="SOLICITUD DE INFORMACIÓN A LOS PROVEEDORES"/>
    <n v="1"/>
    <n v="12"/>
    <n v="10"/>
    <n v="1"/>
    <n v="139613"/>
    <s v="GLOBAL"/>
    <s v="NO SOLICITADAS"/>
  </r>
  <r>
    <x v="12"/>
    <s v="02-02-02-010"/>
    <s v="02-02-02-010"/>
    <s v="Adquisición de servicios - Viáticos de los funcionarios en comisión"/>
    <s v="  PLANILLA No.018 AUXILIO DE MARCHA-PLLA018"/>
    <n v="90111503"/>
    <s v="SOLICITUD DE INFORMACIÓN A LOS PROVEEDORES"/>
    <n v="1"/>
    <n v="12"/>
    <n v="10"/>
    <n v="1"/>
    <n v="59613"/>
    <s v="GLOBAL"/>
    <s v="NO SOLICITADAS"/>
  </r>
  <r>
    <x v="12"/>
    <s v="02-02-02-010"/>
    <s v="02-02-02-010"/>
    <s v="Adquisición de servicios - Viáticos de los funcionarios en comisión"/>
    <s v="  PLANILLA No.018 AUXILIO DE MARCHA-PLLA018"/>
    <n v="90111503"/>
    <s v="SOLICITUD DE INFORMACIÓN A LOS PROVEEDORES"/>
    <n v="1"/>
    <n v="12"/>
    <n v="10"/>
    <n v="1"/>
    <n v="89613"/>
    <s v="GLOBAL"/>
    <s v="NO SOLICITADAS"/>
  </r>
  <r>
    <x v="12"/>
    <s v="02-02-02-010"/>
    <s v="02-02-02-010"/>
    <s v="Adquisición de servicios - Viáticos de los funcionarios en comisión"/>
    <s v="  PLANILLA No.018 AUXILIO DE MARCHA-PLLA018"/>
    <n v="90111503"/>
    <s v="SOLICITUD DE INFORMACIÓN A LOS PROVEEDORES"/>
    <n v="1"/>
    <n v="12"/>
    <n v="10"/>
    <n v="1"/>
    <n v="49613"/>
    <s v="GLOBAL"/>
    <s v="NO SOLICITADAS"/>
  </r>
  <r>
    <x v="12"/>
    <s v="02-02-02-010"/>
    <s v="02-02-02-010"/>
    <s v="Adquisición de servicios - Viáticos de los funcionarios en comisión"/>
    <s v="  PLANILLA No.018 AUXILIO DE MARCHA-PLLA018"/>
    <n v="90111503"/>
    <s v="SOLICITUD DE INFORMACIÓN A LOS PROVEEDORES"/>
    <n v="1"/>
    <n v="12"/>
    <n v="10"/>
    <n v="1"/>
    <n v="79613"/>
    <s v="GLOBAL"/>
    <s v="NO SOLICITADAS"/>
  </r>
  <r>
    <x v="12"/>
    <s v="02-02-02-010"/>
    <s v="02-02-02-010"/>
    <s v="Adquisición de servicios - Viáticos de los funcionarios en comisión"/>
    <s v="  PLANILLA No.018 AUXILIO DE MARCHA-PLLA018"/>
    <n v="90111503"/>
    <s v="SOLICITUD DE INFORMACIÓN A LOS PROVEEDORES"/>
    <n v="1"/>
    <n v="12"/>
    <n v="10"/>
    <n v="1"/>
    <n v="99613"/>
    <s v="GLOBAL"/>
    <s v="NO SOLICITADAS"/>
  </r>
  <r>
    <x v="12"/>
    <s v="02-02-02-010"/>
    <s v="02-02-02-010"/>
    <s v="Adquisición de servicios - Viáticos de los funcionarios en comisión"/>
    <s v="  PLANILLA No.018 AUXILIO DE MARCHA-PLLA018"/>
    <n v="90111503"/>
    <s v="SOLICITUD DE INFORMACIÓN A LOS PROVEEDORES"/>
    <n v="1"/>
    <n v="12"/>
    <n v="10"/>
    <n v="1"/>
    <n v="79613"/>
    <s v="GLOBAL"/>
    <s v="NO SOLICITADAS"/>
  </r>
  <r>
    <x v="12"/>
    <s v="02-02-02-010"/>
    <s v="02-02-02-010"/>
    <s v="Adquisición de servicios - Viáticos de los funcionarios en comisión"/>
    <s v="  PLANILLA No.018 AUXILIO DE MARCHA-PLLA018"/>
    <n v="90111503"/>
    <s v="SOLICITUD DE INFORMACIÓN A LOS PROVEEDORES"/>
    <n v="1"/>
    <n v="12"/>
    <n v="10"/>
    <n v="1"/>
    <n v="59613"/>
    <s v="GLOBAL"/>
    <s v="NO SOLICITADAS"/>
  </r>
  <r>
    <x v="12"/>
    <s v="02-02-02-010"/>
    <s v="02-02-02-010"/>
    <s v="Adquisición de servicios - Viáticos de los funcionarios en comisión"/>
    <s v="  PLANILLA No.018 AUXILIO DE MARCHA-PLLA018"/>
    <n v="90111503"/>
    <s v="SOLICITUD DE INFORMACIÓN A LOS PROVEEDORES"/>
    <n v="1"/>
    <n v="12"/>
    <n v="10"/>
    <n v="1"/>
    <n v="49613"/>
    <s v="GLOBAL"/>
    <s v="NO SOLICITADAS"/>
  </r>
  <r>
    <x v="12"/>
    <s v="02-02-02-010"/>
    <s v="02-02-02-010"/>
    <s v="Adquisición de servicios - Viáticos de los funcionarios en comisión"/>
    <s v="  PLANILLA No.018 AUXILIO DE MARCHA-PLLA018"/>
    <n v="90111503"/>
    <s v="SOLICITUD DE INFORMACIÓN A LOS PROVEEDORES"/>
    <n v="1"/>
    <n v="12"/>
    <n v="10"/>
    <n v="1"/>
    <n v="79613"/>
    <s v="GLOBAL"/>
    <s v="NO SOLICITADAS"/>
  </r>
  <r>
    <x v="12"/>
    <s v="02-02-02-010"/>
    <s v="02-02-02-010"/>
    <s v="Adquisición de servicios - Viáticos de los funcionarios en comisión"/>
    <s v="  PLANILLA No.018 AUXILIO DE MARCHA-PLLA018"/>
    <n v="90111503"/>
    <s v="SOLICITUD DE INFORMACIÓN A LOS PROVEEDORES"/>
    <n v="1"/>
    <n v="12"/>
    <n v="10"/>
    <n v="1"/>
    <n v="139613"/>
    <s v="GLOBAL"/>
    <s v="NO SOLICITADAS"/>
  </r>
  <r>
    <x v="12"/>
    <s v="02-02-02-010"/>
    <s v="02-02-02-010"/>
    <s v="Adquisición de servicios - Viáticos de los funcionarios en comisión"/>
    <s v="  PLANILLA No.018 AUXILIO DE MARCHA-PLLA018"/>
    <n v="90111503"/>
    <s v="SOLICITUD DE INFORMACIÓN A LOS PROVEEDORES"/>
    <n v="1"/>
    <n v="12"/>
    <n v="10"/>
    <n v="1"/>
    <n v="89613"/>
    <s v="GLOBAL"/>
    <s v="NO SOLICITADAS"/>
  </r>
  <r>
    <x v="12"/>
    <s v="02-02-02-010"/>
    <s v="02-02-02-010"/>
    <s v="Adquisición de servicios - Viáticos de los funcionarios en comisión"/>
    <s v="  PLANILLA No.018 AUXILIO DE MARCHA-PLLA018"/>
    <n v="90111503"/>
    <s v="SOLICITUD DE INFORMACIÓN A LOS PROVEEDORES"/>
    <n v="1"/>
    <n v="12"/>
    <n v="10"/>
    <n v="1"/>
    <n v="139613"/>
    <s v="GLOBAL"/>
    <s v="NO SOLICITADAS"/>
  </r>
  <r>
    <x v="12"/>
    <s v="02-02-02-010"/>
    <s v="02-02-02-010"/>
    <s v="Adquisición de servicios - Viáticos de los funcionarios en comisión"/>
    <s v="  PLANILLA No.018 AUXILIO DE MARCHA-PLLA018"/>
    <n v="90111503"/>
    <s v="SOLICITUD DE INFORMACIÓN A LOS PROVEEDORES"/>
    <n v="1"/>
    <n v="12"/>
    <n v="10"/>
    <n v="1"/>
    <n v="79613"/>
    <s v="GLOBAL"/>
    <s v="NO SOLICITADAS"/>
  </r>
  <r>
    <x v="12"/>
    <s v="02-02-02-010"/>
    <s v="02-02-02-010"/>
    <s v="Adquisición de servicios - Viáticos de los funcionarios en comisión"/>
    <s v="  PLANILLA No.018 AUXILIO DE MARCHA-PLLA018"/>
    <n v="90111503"/>
    <s v="SOLICITUD DE INFORMACIÓN A LOS PROVEEDORES"/>
    <n v="1"/>
    <n v="12"/>
    <n v="10"/>
    <n v="1"/>
    <n v="139613"/>
    <s v="GLOBAL"/>
    <s v="NO SOLICITADAS"/>
  </r>
  <r>
    <x v="12"/>
    <s v="02-02-02-010"/>
    <s v="02-02-02-010"/>
    <s v="Adquisición de servicios - Viáticos de los funcionarios en comisión"/>
    <s v="  PLANILLA No.018 AUXILIO DE MARCHA-PLLA018"/>
    <n v="90111503"/>
    <s v="SOLICITUD DE INFORMACIÓN A LOS PROVEEDORES"/>
    <n v="1"/>
    <n v="12"/>
    <n v="10"/>
    <n v="1"/>
    <n v="79613"/>
    <s v="GLOBAL"/>
    <s v="NO SOLICITADAS"/>
  </r>
  <r>
    <x v="12"/>
    <s v="02-02-02-010"/>
    <s v="02-02-02-010"/>
    <s v="Adquisición de servicios - Viáticos de los funcionarios en comisión"/>
    <s v="  PLANILLA No.018 AUXILIO DE MARCHA-PLLA018"/>
    <n v="90111503"/>
    <s v="SOLICITUD DE INFORMACIÓN A LOS PROVEEDORES"/>
    <n v="1"/>
    <n v="12"/>
    <n v="10"/>
    <n v="1"/>
    <n v="94613"/>
    <s v="GLOBAL"/>
    <s v="NO SOLICITADAS"/>
  </r>
  <r>
    <x v="12"/>
    <s v="02-02-02-010"/>
    <s v="02-02-02-010"/>
    <s v="Adquisición de servicios - Viáticos de los funcionarios en comisión"/>
    <s v="  PLANILLA No.018 AUXILIO DE MARCHA-PLLA018"/>
    <n v="90111503"/>
    <s v="SOLICITUD DE INFORMACIÓN A LOS PROVEEDORES"/>
    <n v="1"/>
    <n v="12"/>
    <n v="10"/>
    <n v="1"/>
    <n v="99613"/>
    <s v="GLOBAL"/>
    <s v="NO SOLICITADAS"/>
  </r>
  <r>
    <x v="12"/>
    <s v="02-02-02-010"/>
    <s v="02-02-02-010"/>
    <s v="Adquisición de servicios - Viáticos de los funcionarios en comisión"/>
    <s v="  PLANILLA No.018 AUXILIO DE MARCHA-PLLA018"/>
    <n v="90111503"/>
    <s v="SOLICITUD DE INFORMACIÓN A LOS PROVEEDORES"/>
    <n v="1"/>
    <n v="12"/>
    <n v="10"/>
    <n v="1"/>
    <n v="69613"/>
    <s v="GLOBAL"/>
    <s v="NO SOLICITADAS"/>
  </r>
  <r>
    <x v="12"/>
    <s v="02-02-02-010"/>
    <s v="02-02-02-010"/>
    <s v="Adquisición de servicios - Viáticos de los funcionarios en comisión"/>
    <s v="  PLANILLA No.018 AUXILIO DE MARCHA-PLLA018"/>
    <n v="90111503"/>
    <s v="SOLICITUD DE INFORMACIÓN A LOS PROVEEDORES"/>
    <n v="1"/>
    <n v="12"/>
    <n v="10"/>
    <n v="1"/>
    <n v="139613"/>
    <s v="GLOBAL"/>
    <s v="NO SOLICITADAS"/>
  </r>
  <r>
    <x v="12"/>
    <s v="02-02-02-010"/>
    <s v="02-02-02-010"/>
    <s v="Adquisición de servicios - Viáticos de los funcionarios en comisión"/>
    <s v="  PLANILLA No.018 AUXILIO DE MARCHA-PLLA018"/>
    <n v="90111503"/>
    <s v="SOLICITUD DE INFORMACIÓN A LOS PROVEEDORES"/>
    <n v="1"/>
    <n v="12"/>
    <n v="10"/>
    <n v="1"/>
    <n v="129613"/>
    <s v="GLOBAL"/>
    <s v="NO SOLICITADAS"/>
  </r>
  <r>
    <x v="12"/>
    <s v="02-02-02-010"/>
    <s v="02-02-02-010"/>
    <s v="Adquisición de servicios - Viáticos de los funcionarios en comisión"/>
    <s v="  PLANILLA No.018 AUXILIO DE MARCHA-PLLA018"/>
    <n v="90111503"/>
    <s v="SOLICITUD DE INFORMACIÓN A LOS PROVEEDORES"/>
    <n v="1"/>
    <n v="12"/>
    <n v="10"/>
    <n v="1"/>
    <n v="89613"/>
    <s v="GLOBAL"/>
    <s v="NO SOLICITADAS"/>
  </r>
  <r>
    <x v="12"/>
    <s v="02-02-02-010"/>
    <s v="02-02-02-010"/>
    <s v="Adquisición de servicios - Viáticos de los funcionarios en comisión"/>
    <s v="  PLANILLA No.018 AUXILIO DE MARCHA-PLLA018"/>
    <n v="90111503"/>
    <s v="SOLICITUD DE INFORMACIÓN A LOS PROVEEDORES"/>
    <n v="1"/>
    <n v="12"/>
    <n v="10"/>
    <n v="1"/>
    <n v="104613"/>
    <s v="GLOBAL"/>
    <s v="NO SOLICITADAS"/>
  </r>
  <r>
    <x v="12"/>
    <s v="02-02-02-010"/>
    <s v="02-02-02-010"/>
    <s v="Adquisición de servicios - Viáticos de los funcionarios en comisión"/>
    <s v="  PLANILLA No.018 AUXILIO DE MARCHA-PLLA018"/>
    <n v="90111503"/>
    <s v="SOLICITUD DE INFORMACIÓN A LOS PROVEEDORES"/>
    <n v="1"/>
    <n v="12"/>
    <n v="10"/>
    <n v="1"/>
    <n v="104613"/>
    <s v="GLOBAL"/>
    <s v="NO SOLICITADAS"/>
  </r>
  <r>
    <x v="12"/>
    <s v="02-02-02-010"/>
    <s v="02-02-02-010"/>
    <s v="Adquisición de servicios - Viáticos de los funcionarios en comisión"/>
    <s v="  PLANILLA No.018 AUXILIO DE MARCHA-PLLA018"/>
    <n v="90111503"/>
    <s v="SOLICITUD DE INFORMACIÓN A LOS PROVEEDORES"/>
    <n v="1"/>
    <n v="12"/>
    <n v="10"/>
    <n v="1"/>
    <n v="104613"/>
    <s v="GLOBAL"/>
    <s v="NO SOLICITADAS"/>
  </r>
  <r>
    <x v="12"/>
    <s v="02-02-02-010"/>
    <s v="02-02-02-010"/>
    <s v="Adquisición de servicios - Viáticos de los funcionarios en comisión"/>
    <s v="  PLANILLA No.018 AUXILIO DE MARCHA-PLLA018"/>
    <n v="90111503"/>
    <s v="SOLICITUD DE INFORMACIÓN A LOS PROVEEDORES"/>
    <n v="1"/>
    <n v="12"/>
    <n v="10"/>
    <n v="1"/>
    <n v="49613"/>
    <s v="GLOBAL"/>
    <s v="NO SOLICITADAS"/>
  </r>
  <r>
    <x v="12"/>
    <s v="02-02-02-010"/>
    <s v="02-02-02-010"/>
    <s v="Adquisición de servicios - Viáticos de los funcionarios en comisión"/>
    <s v="  PLANILLA No.018 AUXILIO DE MARCHA-PLLA018"/>
    <n v="90111503"/>
    <s v="SOLICITUD DE INFORMACIÓN A LOS PROVEEDORES"/>
    <n v="1"/>
    <n v="12"/>
    <n v="10"/>
    <n v="1"/>
    <n v="119613"/>
    <s v="GLOBAL"/>
    <s v="NO SOLICITADAS"/>
  </r>
  <r>
    <x v="12"/>
    <s v="02-02-02-010"/>
    <s v="02-02-02-010"/>
    <s v="Adquisición de servicios - Viáticos de los funcionarios en comisión"/>
    <s v="  PLANILLA 019 AUXILIO DE MARCHA-PLANILLA 019"/>
    <n v="90111503"/>
    <s v="SOLICITUD DE INFORMACIÓN A LOS PROVEEDORES"/>
    <n v="1"/>
    <n v="12"/>
    <n v="10"/>
    <n v="1"/>
    <n v="59613"/>
    <s v="GLOBAL"/>
    <s v="NO SOLICITADAS"/>
  </r>
  <r>
    <x v="12"/>
    <s v="02-02-02-010"/>
    <s v="02-02-02-010"/>
    <s v="Adquisición de servicios - Viáticos de los funcionarios en comisión"/>
    <s v="VIATICOS  GRUCO- BLART TIBU-11521"/>
    <n v="90111503"/>
    <s v="SOLICITUD DE INFORMACIÓN A LOS PROVEEDORES"/>
    <n v="4"/>
    <n v="12"/>
    <n v="10"/>
    <n v="1"/>
    <n v="1420000"/>
    <s v="GLOBAL"/>
    <s v="NO SOLICITADAS"/>
  </r>
  <r>
    <x v="12"/>
    <s v="02-02-02-010"/>
    <s v="02-02-02-010"/>
    <s v="Adquisición de servicios - Viáticos de los funcionarios en comisión"/>
    <s v="VIATICOS  GRUCO- OPERATIVA ART-11621"/>
    <n v="90111503"/>
    <s v="SOLICITUD DE INFORMACIÓN A LOS PROVEEDORES"/>
    <n v="4"/>
    <n v="12"/>
    <n v="10"/>
    <n v="1"/>
    <n v="76000"/>
    <s v="GLOBAL"/>
    <s v="NO SOLICITADAS"/>
  </r>
  <r>
    <x v="12"/>
    <s v="02-02-02-010"/>
    <s v="02-02-02-010"/>
    <s v="Adquisición de servicios - Viáticos de los funcionarios en comisión"/>
    <s v="VIATICOS  GRUCO-OPERATIVA ART-11621"/>
    <n v="90111503"/>
    <s v="SOLICITUD DE INFORMACIÓN A LOS PROVEEDORES"/>
    <n v="4"/>
    <n v="12"/>
    <n v="10"/>
    <n v="1"/>
    <n v="76000"/>
    <s v="GLOBAL"/>
    <s v="NO SOLICITADAS"/>
  </r>
  <r>
    <x v="12"/>
    <s v="02-02-02-010"/>
    <s v="02-02-02-010"/>
    <s v="Adquisición de servicios - Viáticos de los funcionarios en comisión"/>
    <s v="VIATICOS  GRUCO-OPERATIVA ART-11621"/>
    <n v="90111503"/>
    <s v="SOLICITUD DE INFORMACIÓN A LOS PROVEEDORES"/>
    <n v="4"/>
    <n v="12"/>
    <n v="10"/>
    <n v="1"/>
    <n v="76000"/>
    <s v="GLOBAL"/>
    <s v="NO SOLICITADAS"/>
  </r>
  <r>
    <x v="12"/>
    <s v="02-02-02-010"/>
    <s v="02-02-02-010"/>
    <s v="Adquisición de servicios - Viáticos de los funcionarios en comisión"/>
    <s v="VIATICOS  GRUCO-OPERATIVA ART-11621"/>
    <n v="90111503"/>
    <s v="SOLICITUD DE INFORMACIÓN A LOS PROVEEDORES"/>
    <n v="4"/>
    <n v="12"/>
    <n v="10"/>
    <n v="1"/>
    <n v="76000"/>
    <s v="GLOBAL"/>
    <s v="NO SOLICITADAS"/>
  </r>
  <r>
    <x v="12"/>
    <s v="02-02-02-010"/>
    <s v="02-02-02-010"/>
    <s v="Adquisición de servicios - Viáticos de los funcionarios en comisión"/>
    <s v="VIATICOS  GRUCO-OPERATIVA ART-11621"/>
    <n v="90111503"/>
    <s v="SOLICITUD DE INFORMACIÓN A LOS PROVEEDORES"/>
    <n v="4"/>
    <n v="12"/>
    <n v="10"/>
    <n v="1"/>
    <n v="76000"/>
    <s v="GLOBAL"/>
    <s v="NO SOLICITADAS"/>
  </r>
  <r>
    <x v="12"/>
    <s v="02-02-02-010"/>
    <s v="02-02-02-010"/>
    <s v="Adquisición de servicios - Viáticos de los funcionarios en comisión"/>
    <s v="VIATICOS  GRUCO- OPERATIVA ART-11621"/>
    <n v="90111503"/>
    <s v="SOLICITUD DE INFORMACIÓN A LOS PROVEEDORES"/>
    <n v="4"/>
    <n v="12"/>
    <n v="10"/>
    <n v="1"/>
    <n v="76000"/>
    <s v="GLOBAL"/>
    <s v="NO SOLICITADAS"/>
  </r>
  <r>
    <x v="12"/>
    <s v="02-02-02-010"/>
    <s v="02-02-02-010"/>
    <s v="Adquisición de servicios - Viáticos de los funcionarios en comisión"/>
    <s v="VIATICOS  GRUCO- OPERATIVA-PACART AGUACHICA-11921"/>
    <n v="90111503"/>
    <s v="SOLICITUD DE INFORMACIÓN A LOS PROVEEDORES"/>
    <n v="4"/>
    <n v="12"/>
    <n v="10"/>
    <n v="1"/>
    <n v="1064000"/>
    <s v="GLOBAL"/>
    <s v="NO SOLICITADAS"/>
  </r>
  <r>
    <x v="12"/>
    <s v="02-02-02-010"/>
    <s v="02-02-02-010"/>
    <s v="Adquisición de servicios - Viáticos de los funcionarios en comisión"/>
    <s v="VIATICOS  GRUCO-OPERATIVA PACART AGUACHICA-11921"/>
    <n v="90111503"/>
    <s v="SOLICITUD DE INFORMACIÓN A LOS PROVEEDORES"/>
    <n v="4"/>
    <n v="12"/>
    <n v="10"/>
    <n v="1"/>
    <n v="1064000"/>
    <s v="GLOBAL"/>
    <s v="NO SOLICITADAS"/>
  </r>
  <r>
    <x v="12"/>
    <s v="02-02-02-010"/>
    <s v="02-02-02-010"/>
    <s v="Adquisición de servicios - Viáticos de los funcionarios en comisión"/>
    <s v="VIATICOS  GRUCO-COMSIÓN OPERATIVA-11921"/>
    <n v="90111503"/>
    <s v="SOLICITUD DE INFORMACIÓN A LOS PROVEEDORES"/>
    <n v="4"/>
    <n v="12"/>
    <n v="10"/>
    <n v="1"/>
    <n v="1064000"/>
    <s v="GLOBAL"/>
    <s v="NO SOLICITADAS"/>
  </r>
  <r>
    <x v="12"/>
    <s v="02-02-02-010"/>
    <s v="02-02-02-010"/>
    <s v="Adquisición de servicios - Viáticos de los funcionarios en comisión"/>
    <s v="VIATICOS  GRUCO- COMISION OPERATIVA-11921"/>
    <n v="90111503"/>
    <s v="SOLICITUD DE INFORMACIÓN A LOS PROVEEDORES"/>
    <n v="4"/>
    <n v="12"/>
    <n v="10"/>
    <n v="1"/>
    <n v="1064000"/>
    <s v="GLOBAL"/>
    <s v="NO SOLICITADAS"/>
  </r>
  <r>
    <x v="12"/>
    <s v="02-02-02-010"/>
    <s v="02-02-02-010"/>
    <s v="Adquisición de servicios - Viáticos de los funcionarios en comisión"/>
    <s v="VIATICOS  GRUCO- COMISION OPERATIVA-11921"/>
    <n v="90111503"/>
    <s v="SOLICITUD DE INFORMACIÓN A LOS PROVEEDORES"/>
    <n v="4"/>
    <n v="12"/>
    <n v="10"/>
    <n v="1"/>
    <n v="1064000"/>
    <s v="GLOBAL"/>
    <s v="NO SOLICITADAS"/>
  </r>
  <r>
    <x v="12"/>
    <s v="02-02-02-010"/>
    <s v="02-02-02-010"/>
    <s v="Adquisición de servicios - Viáticos de los funcionarios en comisión"/>
    <s v="VIATICOS  GRUCO- COMISION OPERATIVA-11921"/>
    <n v="90111503"/>
    <s v="SOLICITUD DE INFORMACIÓN A LOS PROVEEDORES"/>
    <n v="4"/>
    <n v="12"/>
    <n v="10"/>
    <n v="1"/>
    <n v="1064000"/>
    <s v="GLOBAL"/>
    <s v="NO SOLICITADAS"/>
  </r>
  <r>
    <x v="12"/>
    <s v="02-02-02-010"/>
    <s v="02-02-02-010"/>
    <s v="Adquisición de servicios - Viáticos de los funcionarios en comisión"/>
    <s v="VIATICOS  GRUCO-COMISION OPERATIVA-11921"/>
    <n v="90111503"/>
    <s v="SOLICITUD DE INFORMACIÓN A LOS PROVEEDORES"/>
    <n v="4"/>
    <n v="12"/>
    <n v="10"/>
    <n v="1"/>
    <n v="1064000"/>
    <s v="GLOBAL"/>
    <s v="NO SOLICITADAS"/>
  </r>
  <r>
    <x v="12"/>
    <s v="02-02-02-010"/>
    <s v="02-02-02-010"/>
    <s v="Adquisición de servicios - Viáticos de los funcionarios en comisión"/>
    <s v="VIATICOS  COMISIÓN OPERATIVA-13421"/>
    <n v="90111503"/>
    <s v="SOLICITUD DE INFORMACIÓN A LOS PROVEEDORES"/>
    <n v="4"/>
    <n v="12"/>
    <n v="10"/>
    <n v="1"/>
    <n v="1200000"/>
    <s v="GLOBAL"/>
    <s v="NO SOLICITADAS"/>
  </r>
  <r>
    <x v="12"/>
    <s v="02-02-02-010"/>
    <s v="02-02-02-010"/>
    <s v="Adquisición de servicios - Viáticos de los funcionarios en comisión"/>
    <s v="VIATICOS  GRUCO-COMISION OPERATIVA-13721"/>
    <n v="90111503"/>
    <s v="SOLICITUD DE INFORMACIÓN A LOS PROVEEDORES"/>
    <n v="4"/>
    <n v="12"/>
    <n v="10"/>
    <n v="1"/>
    <n v="76000"/>
    <s v="GLOBAL"/>
    <s v="NO SOLICITADAS"/>
  </r>
  <r>
    <x v="12"/>
    <s v="02-02-02-010"/>
    <s v="02-02-02-010"/>
    <s v="Adquisición de servicios - Viáticos de los funcionarios en comisión"/>
    <s v="VIATICOS  GRUCO-COMISION OPERATIVA-13721"/>
    <n v="90111503"/>
    <s v="SOLICITUD DE INFORMACIÓN A LOS PROVEEDORES"/>
    <n v="4"/>
    <n v="12"/>
    <n v="10"/>
    <n v="1"/>
    <n v="76000"/>
    <s v="GLOBAL"/>
    <s v="NO SOLICITADAS"/>
  </r>
  <r>
    <x v="12"/>
    <s v="02-02-02-010"/>
    <s v="02-02-02-010"/>
    <s v="Adquisición de servicios - Viáticos de los funcionarios en comisión"/>
    <s v="VIATICOS  GRUCO-COMISION OPERATIVA-13721"/>
    <n v="90111503"/>
    <s v="SOLICITUD DE INFORMACIÓN A LOS PROVEEDORES"/>
    <n v="4"/>
    <n v="12"/>
    <n v="10"/>
    <n v="1"/>
    <n v="76000"/>
    <s v="GLOBAL"/>
    <s v="NO SOLICITADAS"/>
  </r>
  <r>
    <x v="12"/>
    <s v="02-02-02-010"/>
    <s v="02-02-02-010"/>
    <s v="Adquisición de servicios - Viáticos de los funcionarios en comisión"/>
    <s v="VIATICOS  GRUCO-COMISION OPERATIVA-13721"/>
    <n v="90111503"/>
    <s v="SOLICITUD DE INFORMACIÓN A LOS PROVEEDORES"/>
    <n v="4"/>
    <n v="12"/>
    <n v="10"/>
    <n v="1"/>
    <n v="76000"/>
    <s v="GLOBAL"/>
    <s v="NO SOLICITADAS"/>
  </r>
  <r>
    <x v="12"/>
    <s v="02-02-02-010"/>
    <s v="02-02-02-010"/>
    <s v="Adquisición de servicios - Viáticos de los funcionarios en comisión"/>
    <s v="VIATICOS  GRUCO-COMISION OPERATIVA-13721"/>
    <n v="90111503"/>
    <s v="SOLICITUD DE INFORMACIÓN A LOS PROVEEDORES"/>
    <n v="4"/>
    <n v="12"/>
    <n v="10"/>
    <n v="1"/>
    <n v="76000"/>
    <s v="GLOBAL"/>
    <s v="NO SOLICITADAS"/>
  </r>
  <r>
    <x v="12"/>
    <s v="02-02-02-010"/>
    <s v="02-02-02-010"/>
    <s v="Adquisición de servicios - Viáticos de los funcionarios en comisión"/>
    <s v="VIATICOS  GRUCO-COMISION OPERATIVA-13721"/>
    <n v="90111503"/>
    <s v="SOLICITUD DE INFORMACIÓN A LOS PROVEEDORES"/>
    <n v="4"/>
    <n v="12"/>
    <n v="10"/>
    <n v="1"/>
    <n v="76000"/>
    <s v="GLOBAL"/>
    <s v="NO SOLICITADAS"/>
  </r>
  <r>
    <x v="12"/>
    <s v="02-02-02-010"/>
    <s v="02-02-02-010"/>
    <s v="Adquisición de servicios - Viáticos de los funcionarios en comisión"/>
    <s v="VIATICOS  GRUCO-COMISION OPERATIVA-13721"/>
    <n v="90111503"/>
    <s v="SOLICITUD DE INFORMACIÓN A LOS PROVEEDORES"/>
    <n v="4"/>
    <n v="12"/>
    <n v="10"/>
    <n v="1"/>
    <n v="76000"/>
    <s v="GLOBAL"/>
    <s v="NO SOLICITADAS"/>
  </r>
  <r>
    <x v="12"/>
    <s v="02-02-02-010"/>
    <s v="02-02-02-010"/>
    <s v="Adquisición de servicios - Viáticos de los funcionarios en comisión"/>
    <s v="VIATICOS  GRUCO-COMISION OPERATIVA-13721"/>
    <n v="90111503"/>
    <s v="SOLICITUD DE INFORMACIÓN A LOS PROVEEDORES"/>
    <n v="4"/>
    <n v="12"/>
    <n v="10"/>
    <n v="1"/>
    <n v="76000"/>
    <s v="GLOBAL"/>
    <s v="NO SOLICITADAS"/>
  </r>
  <r>
    <x v="12"/>
    <s v="02-02-02-010"/>
    <s v="02-02-02-010"/>
    <s v="Adquisición de servicios - Viáticos de los funcionarios en comisión"/>
    <s v="VIATICOS  GRUCO-COMISION OPERATIVA-13921"/>
    <n v="90111503"/>
    <s v="SOLICITUD DE INFORMACIÓN A LOS PROVEEDORES"/>
    <n v="4"/>
    <n v="12"/>
    <n v="10"/>
    <n v="1"/>
    <n v="76000"/>
    <s v="GLOBAL"/>
    <s v="NO SOLICITADAS"/>
  </r>
  <r>
    <x v="12"/>
    <s v="02-02-02-010"/>
    <s v="02-02-02-010"/>
    <s v="Adquisición de servicios - Viáticos de los funcionarios en comisión"/>
    <s v="VIATICOS  GRUCO-COMISION OPERATIVA-13921"/>
    <n v="90111503"/>
    <s v="SOLICITUD DE INFORMACIÓN A LOS PROVEEDORES"/>
    <n v="4"/>
    <n v="12"/>
    <n v="10"/>
    <n v="1"/>
    <n v="76000"/>
    <s v="GLOBAL"/>
    <s v="NO SOLICITADAS"/>
  </r>
  <r>
    <x v="12"/>
    <s v="02-02-02-010"/>
    <s v="02-02-02-010"/>
    <s v="Adquisición de servicios - Viáticos de los funcionarios en comisión"/>
    <s v="VIATICOS  GRUCO-COMISION OPERATIVA-13921"/>
    <n v="90111503"/>
    <s v="SOLICITUD DE INFORMACIÓN A LOS PROVEEDORES"/>
    <n v="4"/>
    <n v="12"/>
    <n v="10"/>
    <n v="1"/>
    <n v="76000"/>
    <s v="GLOBAL"/>
    <s v="NO SOLICITADAS"/>
  </r>
  <r>
    <x v="12"/>
    <s v="02-02-02-010"/>
    <s v="02-02-02-010"/>
    <s v="Adquisición de servicios - Viáticos de los funcionarios en comisión"/>
    <s v="VIATICOS  GRUCO-COMISION OPERATIVA-13921"/>
    <n v="90111503"/>
    <s v="SOLICITUD DE INFORMACIÓN A LOS PROVEEDORES"/>
    <n v="4"/>
    <n v="12"/>
    <n v="10"/>
    <n v="1"/>
    <n v="76000"/>
    <s v="GLOBAL"/>
    <s v="NO SOLICITADAS"/>
  </r>
  <r>
    <x v="12"/>
    <s v="02-02-02-010"/>
    <s v="02-02-02-010"/>
    <s v="Adquisición de servicios - Viáticos de los funcionarios en comisión"/>
    <s v="VIATICOS  GRUCO-COMISION OPERATIVA-13921"/>
    <n v="90111503"/>
    <s v="SOLICITUD DE INFORMACIÓN A LOS PROVEEDORES"/>
    <n v="4"/>
    <n v="12"/>
    <n v="10"/>
    <n v="1"/>
    <n v="76000"/>
    <s v="GLOBAL"/>
    <s v="NO SOLICITADAS"/>
  </r>
  <r>
    <x v="12"/>
    <s v="02-02-02-010"/>
    <s v="02-02-02-010"/>
    <s v="Adquisición de servicios - Viáticos de los funcionarios en comisión"/>
    <s v="VIATICOS  GRUCO-COMISIÓN OPERATIVA PACART TIBU-14721"/>
    <n v="90111503"/>
    <s v="SOLICITUD DE INFORMACIÓN A LOS PROVEEDORES"/>
    <n v="4"/>
    <n v="12"/>
    <n v="10"/>
    <n v="1"/>
    <n v="1064000"/>
    <s v="GLOBAL"/>
    <s v="NO SOLICITADAS"/>
  </r>
  <r>
    <x v="12"/>
    <s v="02-02-02-010"/>
    <s v="02-02-02-010"/>
    <s v="Adquisición de servicios - Viáticos de los funcionarios en comisión"/>
    <s v="VIATICOS  GRUCO-COMISIÓN OPERATIVA PACART TIBU-14721"/>
    <n v="90111503"/>
    <s v="SOLICITUD DE INFORMACIÓN A LOS PROVEEDORES"/>
    <n v="4"/>
    <n v="12"/>
    <n v="10"/>
    <n v="1"/>
    <n v="1064000"/>
    <s v="GLOBAL"/>
    <s v="NO SOLICITADAS"/>
  </r>
  <r>
    <x v="12"/>
    <s v="02-02-02-010"/>
    <s v="02-02-02-010"/>
    <s v="Adquisición de servicios - Viáticos de los funcionarios en comisión"/>
    <s v="VIATICOS  GRUCO-COMSIÓN OPERATIVA BLART TIBÚ-14721"/>
    <n v="90111503"/>
    <s v="SOLICITUD DE INFORMACIÓN A LOS PROVEEDORES"/>
    <n v="4"/>
    <n v="12"/>
    <n v="10"/>
    <n v="1"/>
    <n v="988000"/>
    <s v="GLOBAL"/>
    <s v="NO SOLICITADAS"/>
  </r>
  <r>
    <x v="12"/>
    <s v="02-02-02-010"/>
    <s v="02-02-02-010"/>
    <s v="Adquisición de servicios - Viáticos de los funcionarios en comisión"/>
    <s v="VIATICOS  GRUCO-COMSIÓN OPERATIVA BLART TIBÚ-14721"/>
    <n v="90111503"/>
    <s v="SOLICITUD DE INFORMACIÓN A LOS PROVEEDORES"/>
    <n v="4"/>
    <n v="12"/>
    <n v="10"/>
    <n v="1"/>
    <n v="988000"/>
    <s v="GLOBAL"/>
    <s v="NO SOLICITADAS"/>
  </r>
  <r>
    <x v="12"/>
    <s v="02-02-02-010"/>
    <s v="02-02-02-010"/>
    <s v="Adquisición de servicios - Viáticos de los funcionarios en comisión"/>
    <s v="VIATICOS  GRUCO-COMSIÓN OPERATIVA BLART TIBÚ-14721"/>
    <n v="90111503"/>
    <s v="SOLICITUD DE INFORMACIÓN A LOS PROVEEDORES"/>
    <n v="4"/>
    <n v="12"/>
    <n v="10"/>
    <n v="1"/>
    <n v="608000"/>
    <s v="GLOBAL"/>
    <s v="NO SOLICITADAS"/>
  </r>
  <r>
    <x v="12"/>
    <s v="02-02-02-010"/>
    <s v="02-02-02-010"/>
    <s v="Adquisición de servicios - Viáticos de los funcionarios en comisión"/>
    <s v="VIATICOS  GRUCO-COMSIÓN OPERATIVA BLART TIBÚ-14721"/>
    <n v="90111503"/>
    <s v="SOLICITUD DE INFORMACIÓN A LOS PROVEEDORES"/>
    <n v="4"/>
    <n v="12"/>
    <n v="10"/>
    <n v="1"/>
    <n v="988000"/>
    <s v="GLOBAL"/>
    <s v="NO SOLICITADAS"/>
  </r>
  <r>
    <x v="12"/>
    <s v="02-02-02-010"/>
    <s v="02-02-02-010"/>
    <s v="Adquisición de servicios - Viáticos de los funcionarios en comisión"/>
    <s v="VIATICOS  GRUCO-COMSIÓN OPERATIVA BLART TIBÚ-14721"/>
    <n v="90111503"/>
    <s v="SOLICITUD DE INFORMACIÓN A LOS PROVEEDORES"/>
    <n v="4"/>
    <n v="12"/>
    <n v="10"/>
    <n v="1"/>
    <n v="988000"/>
    <s v="GLOBAL"/>
    <s v="NO SOLICITADAS"/>
  </r>
  <r>
    <x v="12"/>
    <s v="02-02-02-010"/>
    <s v="02-02-02-010"/>
    <s v="Adquisición de servicios - Viáticos de los funcionarios en comisión"/>
    <s v="VIATICOS  GRUCO-SERVICIO-BLART QUIMERA-16621"/>
    <n v="90111503"/>
    <s v="SOLICITUD DE INFORMACIÓN A LOS PROVEEDORES"/>
    <n v="4"/>
    <n v="12"/>
    <n v="10"/>
    <n v="1"/>
    <n v="140000"/>
    <s v="GLOBAL"/>
    <s v="NO SOLICITADAS"/>
  </r>
  <r>
    <x v="12"/>
    <s v="02-02-02-010"/>
    <s v="02-02-02-010"/>
    <s v="Adquisición de servicios - Viáticos de los funcionarios en comisión"/>
    <s v="VIATICOS  GRUCO-BLART QUIMERA-16621"/>
    <n v="90111503"/>
    <s v="SOLICITUD DE INFORMACIÓN A LOS PROVEEDORES"/>
    <n v="4"/>
    <n v="12"/>
    <n v="10"/>
    <n v="1"/>
    <n v="140000"/>
    <s v="GLOBAL"/>
    <s v="NO SOLICITADAS"/>
  </r>
  <r>
    <x v="12"/>
    <s v="02-02-02-010"/>
    <s v="02-02-02-010"/>
    <s v="Adquisición de servicios - Viáticos de los funcionarios en comisión"/>
    <s v="VIATICOS  GRUCO- BLART QUIMERA-16621"/>
    <n v="90111503"/>
    <s v="SOLICITUD DE INFORMACIÓN A LOS PROVEEDORES"/>
    <n v="4"/>
    <n v="12"/>
    <n v="10"/>
    <n v="1"/>
    <n v="136000"/>
    <s v="GLOBAL"/>
    <s v="NO SOLICITADAS"/>
  </r>
  <r>
    <x v="12"/>
    <s v="02-02-02-010"/>
    <s v="02-02-02-010"/>
    <s v="Adquisición de servicios - Viáticos de los funcionarios en comisión"/>
    <s v="VIATICOS  GRUCO-BLART TIBU-16621"/>
    <n v="90111503"/>
    <s v="SOLICITUD DE INFORMACIÓN A LOS PROVEEDORES"/>
    <n v="4"/>
    <n v="12"/>
    <n v="10"/>
    <n v="1"/>
    <n v="140000"/>
    <s v="GLOBAL"/>
    <s v="NO SOLICITADAS"/>
  </r>
  <r>
    <x v="12"/>
    <s v="02-02-02-010"/>
    <s v="02-02-02-010"/>
    <s v="Adquisición de servicios - Viáticos de los funcionarios en comisión"/>
    <s v="VIATICOS  GRUCO-BLART QUIMERA-16721"/>
    <n v="90111503"/>
    <s v="SOLICITUD DE INFORMACIÓN A LOS PROVEEDORES"/>
    <n v="4"/>
    <n v="12"/>
    <n v="10"/>
    <n v="1"/>
    <n v="152000"/>
    <s v="GLOBAL"/>
    <s v="NO SOLICITADAS"/>
  </r>
  <r>
    <x v="12"/>
    <s v="02-02-02-010"/>
    <s v="02-02-02-010"/>
    <s v="Adquisición de servicios - Viáticos de los funcionarios en comisión"/>
    <s v="VIATICOS  GRUCO-BLART QUIMERA-16721"/>
    <n v="90111503"/>
    <s v="SOLICITUD DE INFORMACIÓN A LOS PROVEEDORES"/>
    <n v="4"/>
    <n v="12"/>
    <n v="10"/>
    <n v="1"/>
    <n v="152000"/>
    <s v="GLOBAL"/>
    <s v="NO SOLICITADAS"/>
  </r>
  <r>
    <x v="12"/>
    <s v="02-02-02-010"/>
    <s v="02-02-02-010"/>
    <s v="Adquisición de servicios - Viáticos de los funcionarios en comisión"/>
    <s v="VIATICOS  GRUCO- ART BLART QUIMERA-16721"/>
    <n v="90111503"/>
    <s v="SOLICITUD DE INFORMACIÓN A LOS PROVEEDORES"/>
    <n v="4"/>
    <n v="12"/>
    <n v="10"/>
    <n v="1"/>
    <n v="152000"/>
    <s v="GLOBAL"/>
    <s v="NO SOLICITADAS"/>
  </r>
  <r>
    <x v="12"/>
    <s v="02-02-02-010"/>
    <s v="02-02-02-010"/>
    <s v="Adquisición de servicios - Viáticos de los funcionarios en comisión"/>
    <s v="VIATICOS  GRUCO- BLART QUIMERA-16721"/>
    <n v="90111503"/>
    <s v="SOLICITUD DE INFORMACIÓN A LOS PROVEEDORES"/>
    <n v="4"/>
    <n v="12"/>
    <n v="10"/>
    <n v="1"/>
    <n v="152000"/>
    <s v="GLOBAL"/>
    <s v="NO SOLICITADAS"/>
  </r>
  <r>
    <x v="12"/>
    <s v="02-02-02-010"/>
    <s v="02-02-02-010"/>
    <s v="Adquisición de servicios - Viáticos de los funcionarios en comisión"/>
    <s v="VIATICOS  GRUCO- PACART-16721"/>
    <n v="90111503"/>
    <s v="SOLICITUD DE INFORMACIÓN A LOS PROVEEDORES"/>
    <n v="4"/>
    <n v="12"/>
    <n v="10"/>
    <n v="1"/>
    <n v="76000"/>
    <s v="GLOBAL"/>
    <s v="NO SOLICITADAS"/>
  </r>
  <r>
    <x v="12"/>
    <s v="02-02-02-010"/>
    <s v="02-02-02-010"/>
    <s v="Adquisición de servicios - Viáticos de los funcionarios en comisión"/>
    <s v="VIATICOS  GRUCO- OPERATIVA PACART-16721"/>
    <n v="90111503"/>
    <s v="SOLICITUD DE INFORMACIÓN A LOS PROVEEDORES"/>
    <n v="4"/>
    <n v="12"/>
    <n v="10"/>
    <n v="1"/>
    <n v="76000"/>
    <s v="GLOBAL"/>
    <s v="NO SOLICITADAS"/>
  </r>
  <r>
    <x v="12"/>
    <s v="02-02-02-010"/>
    <s v="02-02-02-010"/>
    <s v="Adquisición de servicios - Viáticos de los funcionarios en comisión"/>
    <s v="VIATICOS  GRUCO-OPERATIVA BLART QUIMERA-16521"/>
    <n v="90111503"/>
    <s v="SOLICITUD DE INFORMACIÓN A LOS PROVEEDORES"/>
    <n v="4"/>
    <n v="12"/>
    <n v="10"/>
    <n v="1"/>
    <n v="912000"/>
    <s v="GLOBAL"/>
    <s v="NO SOLICITADAS"/>
  </r>
  <r>
    <x v="12"/>
    <s v="02-02-02-010"/>
    <s v="02-02-02-010"/>
    <s v="Adquisición de servicios - Viáticos de los funcionarios en comisión"/>
    <s v="VIATICOS  GRUCO-OPERATIVA BLART QUIMERA-16521"/>
    <n v="90111503"/>
    <s v="SOLICITUD DE INFORMACIÓN A LOS PROVEEDORES"/>
    <n v="4"/>
    <n v="12"/>
    <n v="10"/>
    <n v="1"/>
    <n v="912000"/>
    <s v="GLOBAL"/>
    <s v="NO SOLICITADAS"/>
  </r>
  <r>
    <x v="12"/>
    <s v="02-02-02-010"/>
    <s v="02-02-02-010"/>
    <s v="Adquisición de servicios - Viáticos de los funcionarios en comisión"/>
    <s v="VIATICOS  GRUCO-OPERATIVA BLART QUIMERA-16521"/>
    <n v="90111503"/>
    <s v="SOLICITUD DE INFORMACIÓN A LOS PROVEEDORES"/>
    <n v="4"/>
    <n v="12"/>
    <n v="10"/>
    <n v="1"/>
    <n v="912000"/>
    <s v="GLOBAL"/>
    <s v="NO SOLICITADAS"/>
  </r>
  <r>
    <x v="12"/>
    <s v="02-02-02-010"/>
    <s v="02-02-02-010"/>
    <s v="Adquisición de servicios - Viáticos de los funcionarios en comisión"/>
    <s v="VIATICOS  GRUCO-OPERATIVA BLART QUIMERA-16521"/>
    <n v="90111503"/>
    <s v="SOLICITUD DE INFORMACIÓN A LOS PROVEEDORES"/>
    <n v="4"/>
    <n v="12"/>
    <n v="10"/>
    <n v="1"/>
    <n v="912000"/>
    <s v="GLOBAL"/>
    <s v="NO SOLICITADAS"/>
  </r>
  <r>
    <x v="12"/>
    <s v="02-02-02-010"/>
    <s v="02-02-02-010"/>
    <s v="Adquisición de servicios - Viáticos de los funcionarios en comisión"/>
    <s v="VIATICOS  GRUCO-OPERATIVA BLART ART-16521"/>
    <n v="90111503"/>
    <s v="SOLICITUD DE INFORMACIÓN A LOS PROVEEDORES"/>
    <n v="4"/>
    <n v="12"/>
    <n v="10"/>
    <n v="1"/>
    <n v="912000"/>
    <s v="GLOBAL"/>
    <s v="NO SOLICITADAS"/>
  </r>
  <r>
    <x v="12"/>
    <s v="02-02-02-010"/>
    <s v="02-02-02-010"/>
    <s v="Adquisición de servicios - Viáticos de los funcionarios en comisión"/>
    <s v="VIATICOS  GRUCO-OPERATIVA BLART ART-16521"/>
    <n v="90111503"/>
    <s v="SOLICITUD DE INFORMACIÓN A LOS PROVEEDORES"/>
    <n v="4"/>
    <n v="12"/>
    <n v="10"/>
    <n v="1"/>
    <n v="912000"/>
    <s v="GLOBAL"/>
    <s v="NO SOLICITADAS"/>
  </r>
  <r>
    <x v="12"/>
    <s v="02-02-02-010"/>
    <s v="02-02-02-010"/>
    <s v="Adquisición de servicios - Viáticos de los funcionarios en comisión"/>
    <s v="VIATICOS  GRUCO- OPERATIVA PACART-16521"/>
    <n v="90111503"/>
    <s v="SOLICITUD DE INFORMACIÓN A LOS PROVEEDORES"/>
    <n v="4"/>
    <n v="12"/>
    <n v="10"/>
    <n v="1"/>
    <n v="140000"/>
    <s v="GLOBAL"/>
    <s v="NO SOLICITADAS"/>
  </r>
  <r>
    <x v="12"/>
    <s v="02-02-02-010"/>
    <s v="02-02-02-010"/>
    <s v="Adquisición de servicios - Viáticos de los funcionarios en comisión"/>
    <s v="VIATICOS  GRUCO-OPERATIVA PACART-16521"/>
    <n v="90111503"/>
    <s v="SOLICITUD DE INFORMACIÓN A LOS PROVEEDORES"/>
    <n v="4"/>
    <n v="12"/>
    <n v="10"/>
    <n v="1"/>
    <n v="136000"/>
    <s v="GLOBAL"/>
    <s v="NO SOLICITADAS"/>
  </r>
  <r>
    <x v="12"/>
    <s v="02-02-02-010"/>
    <s v="02-02-02-010"/>
    <s v="Adquisición de servicios - Viáticos de los funcionarios en comisión"/>
    <s v="VIATICOS  GRUCO- OPERATIVA BLART QUIMERA-16521"/>
    <n v="90111503"/>
    <s v="SOLICITUD DE INFORMACIÓN A LOS PROVEEDORES"/>
    <n v="4"/>
    <n v="12"/>
    <n v="10"/>
    <n v="1"/>
    <n v="136000"/>
    <s v="GLOBAL"/>
    <s v="NO SOLICITADAS"/>
  </r>
  <r>
    <x v="12"/>
    <s v="02-02-02-010"/>
    <s v="02-02-02-010"/>
    <s v="Adquisición de servicios - Viáticos de los funcionarios en comisión"/>
    <s v="VIATICOS  GRUCO- OPERATIVA BLART QUIMERA-16921"/>
    <n v="90111503"/>
    <s v="SOLICITUD DE INFORMACIÓN A LOS PROVEEDORES"/>
    <n v="4"/>
    <n v="12"/>
    <n v="10"/>
    <n v="1"/>
    <n v="76000"/>
    <s v="GLOBAL"/>
    <s v="NO SOLICITADAS"/>
  </r>
  <r>
    <x v="12"/>
    <s v="02-02-02-010"/>
    <s v="02-02-02-010"/>
    <s v="Adquisición de servicios - Viáticos de los funcionarios en comisión"/>
    <s v="VIATICOS  GRUCO- OPERATIVA BLART QUIMERA-16921"/>
    <n v="90111503"/>
    <s v="SOLICITUD DE INFORMACIÓN A LOS PROVEEDORES"/>
    <n v="4"/>
    <n v="12"/>
    <n v="10"/>
    <n v="1"/>
    <n v="76000"/>
    <s v="GLOBAL"/>
    <s v="NO SOLICITADAS"/>
  </r>
  <r>
    <x v="12"/>
    <s v="02-02-02-010"/>
    <s v="02-02-02-010"/>
    <s v="Adquisición de servicios - Viáticos de los funcionarios en comisión"/>
    <s v="VIATICOS  GRUCO-OPERATIVA BLART QUIMERA-16921"/>
    <n v="90111503"/>
    <s v="SOLICITUD DE INFORMACIÓN A LOS PROVEEDORES"/>
    <n v="4"/>
    <n v="12"/>
    <n v="10"/>
    <n v="1"/>
    <n v="76000"/>
    <s v="GLOBAL"/>
    <s v="NO SOLICITADAS"/>
  </r>
  <r>
    <x v="12"/>
    <s v="02-02-02-010"/>
    <s v="02-02-02-010"/>
    <s v="Adquisición de servicios - Viáticos de los funcionarios en comisión"/>
    <s v="VIATICOS  GRUCO-OPERATIVA BLART QUIMERA-16921"/>
    <n v="90111503"/>
    <s v="SOLICITUD DE INFORMACIÓN A LOS PROVEEDORES"/>
    <n v="4"/>
    <n v="12"/>
    <n v="10"/>
    <n v="1"/>
    <n v="76000"/>
    <s v="GLOBAL"/>
    <s v="NO SOLICITADAS"/>
  </r>
  <r>
    <x v="12"/>
    <s v="02-02-02-010"/>
    <s v="02-02-02-010"/>
    <s v="Adquisición de servicios - Viáticos de los funcionarios en comisión"/>
    <s v="VIATICOS  GRUCO-OPERATIVA BLART QUIMERA-16921"/>
    <n v="90111503"/>
    <s v="SOLICITUD DE INFORMACIÓN A LOS PROVEEDORES"/>
    <n v="4"/>
    <n v="12"/>
    <n v="10"/>
    <n v="1"/>
    <n v="76000"/>
    <s v="GLOBAL"/>
    <s v="NO SOLICITADAS"/>
  </r>
  <r>
    <x v="12"/>
    <s v="02-02-02-010"/>
    <s v="02-02-02-010"/>
    <s v="Adquisición de servicios - Viáticos de los funcionarios en comisión"/>
    <s v="VIATICOS  GRUCO- OPERATIVA PACART-16921"/>
    <n v="90111503"/>
    <s v="SOLICITUD DE INFORMACIÓN A LOS PROVEEDORES"/>
    <n v="4"/>
    <n v="12"/>
    <n v="10"/>
    <n v="1"/>
    <n v="152000"/>
    <s v="GLOBAL"/>
    <s v="NO SOLICITADAS"/>
  </r>
  <r>
    <x v="12"/>
    <s v="02-02-02-010"/>
    <s v="02-02-02-010"/>
    <s v="Adquisición de servicios - Viáticos de los funcionarios en comisión"/>
    <s v="VIATICOS  GRUCO- OPERATIVA PACART-16921"/>
    <n v="90111503"/>
    <s v="SOLICITUD DE INFORMACIÓN A LOS PROVEEDORES"/>
    <n v="4"/>
    <n v="12"/>
    <n v="10"/>
    <n v="1"/>
    <n v="152000"/>
    <s v="GLOBAL"/>
    <s v="NO SOLICITADAS"/>
  </r>
  <r>
    <x v="12"/>
    <s v="02-02-02-010"/>
    <s v="02-02-02-010"/>
    <s v="Adquisición de servicios - Viáticos de los funcionarios en comisión"/>
    <s v="VIATICOS  GRUCO-OPERATIVA BLART TIBU-18621"/>
    <n v="90111503"/>
    <s v="SOLICITUD DE INFORMACIÓN A LOS PROVEEDORES"/>
    <n v="4"/>
    <n v="12"/>
    <n v="10"/>
    <n v="1"/>
    <n v="228000"/>
    <s v="GLOBAL"/>
    <s v="NO SOLICITADAS"/>
  </r>
  <r>
    <x v="12"/>
    <s v="02-02-02-010"/>
    <s v="02-02-02-010"/>
    <s v="Adquisición de servicios - Viáticos de los funcionarios en comisión"/>
    <s v="VIATICOS  GRUCO-OPERATIVA BLART TIBU-18621"/>
    <n v="90111503"/>
    <s v="SOLICITUD DE INFORMACIÓN A LOS PROVEEDORES"/>
    <n v="4"/>
    <n v="12"/>
    <n v="10"/>
    <n v="1"/>
    <n v="228000"/>
    <s v="GLOBAL"/>
    <s v="NO SOLICITADAS"/>
  </r>
  <r>
    <x v="12"/>
    <s v="02-02-02-010"/>
    <s v="02-02-02-010"/>
    <s v="Adquisición de servicios - Viáticos de los funcionarios en comisión"/>
    <s v="VIATICOS  GRUCO-OPERATIVA BLART TIBU-18621"/>
    <n v="90111503"/>
    <s v="SOLICITUD DE INFORMACIÓN A LOS PROVEEDORES"/>
    <n v="4"/>
    <n v="12"/>
    <n v="10"/>
    <n v="1"/>
    <n v="228000"/>
    <s v="GLOBAL"/>
    <s v="NO SOLICITADAS"/>
  </r>
  <r>
    <x v="12"/>
    <s v="02-02-02-010"/>
    <s v="02-02-02-010"/>
    <s v="Adquisición de servicios - Viáticos de los funcionarios en comisión"/>
    <s v="VIATICOS  GRUCO-OPERATIVA BLART TIBU-18621"/>
    <n v="90111503"/>
    <s v="SOLICITUD DE INFORMACIÓN A LOS PROVEEDORES"/>
    <n v="4"/>
    <n v="12"/>
    <n v="10"/>
    <n v="1"/>
    <n v="228000"/>
    <s v="GLOBAL"/>
    <s v="NO SOLICITADAS"/>
  </r>
  <r>
    <x v="12"/>
    <s v="02-02-02-010"/>
    <s v="02-02-02-010"/>
    <s v="Adquisición de servicios - Viáticos de los funcionarios en comisión"/>
    <s v="VIATICOS  GRUCO-OPERATIVA PACART-18621"/>
    <n v="90111503"/>
    <s v="SOLICITUD DE INFORMACIÓN A LOS PROVEEDORES"/>
    <n v="4"/>
    <n v="12"/>
    <n v="10"/>
    <n v="1"/>
    <n v="228000"/>
    <s v="GLOBAL"/>
    <s v="NO SOLICITADAS"/>
  </r>
  <r>
    <x v="12"/>
    <s v="02-02-02-010"/>
    <s v="02-02-02-010"/>
    <s v="Adquisición de servicios - Viáticos de los funcionarios en comisión"/>
    <s v="VIATICOS  GRUCO-OPERATIVA PACART-18621"/>
    <n v="90111503"/>
    <s v="SOLICITUD DE INFORMACIÓN A LOS PROVEEDORES"/>
    <n v="4"/>
    <n v="12"/>
    <n v="10"/>
    <n v="1"/>
    <n v="228000"/>
    <s v="GLOBAL"/>
    <s v="NO SOLICITADAS"/>
  </r>
  <r>
    <x v="12"/>
    <s v="02-02-02-010"/>
    <s v="02-02-02-010"/>
    <s v="Adquisición de servicios - Viáticos de los funcionarios en comisión"/>
    <s v="VIATICOS  GRUCO- OPERATIVA BLART TIBU-18621"/>
    <n v="90111503"/>
    <s v="SOLICITUD DE INFORMACIÓN A LOS PROVEEDORES"/>
    <n v="4"/>
    <n v="12"/>
    <n v="10"/>
    <n v="1"/>
    <n v="1216000"/>
    <s v="GLOBAL"/>
    <s v="NO SOLICITADAS"/>
  </r>
  <r>
    <x v="12"/>
    <s v="02-02-02-010"/>
    <s v="02-02-02-010"/>
    <s v="Adquisición de servicios - Viáticos de los funcionarios en comisión"/>
    <s v="VIATICOS  GRUCO-OPERATIVA BLART TIBU-18621"/>
    <n v="90111503"/>
    <s v="SOLICITUD DE INFORMACIÓN A LOS PROVEEDORES"/>
    <n v="4"/>
    <n v="12"/>
    <n v="10"/>
    <n v="1"/>
    <n v="228000"/>
    <s v="GLOBAL"/>
    <s v="NO SOLICITADAS"/>
  </r>
  <r>
    <x v="12"/>
    <s v="02-02-02-010"/>
    <s v="02-02-02-010"/>
    <s v="Adquisición de servicios - Viáticos de los funcionarios en comisión"/>
    <s v="VIATICOS  GRUCO-OPERATIVA BLART TIBU-18821"/>
    <n v="90111503"/>
    <s v="SOLICITUD DE INFORMACIÓN A LOS PROVEEDORES"/>
    <n v="4"/>
    <n v="12"/>
    <n v="10"/>
    <n v="1"/>
    <n v="76000"/>
    <s v="GLOBAL"/>
    <s v="NO SOLICITADAS"/>
  </r>
  <r>
    <x v="12"/>
    <s v="02-02-02-010"/>
    <s v="02-02-02-010"/>
    <s v="Adquisición de servicios - Viáticos de los funcionarios en comisión"/>
    <s v="VIATICOS  GRUCO-OPERATIVA BLART TIBU-18821"/>
    <n v="90111503"/>
    <s v="SOLICITUD DE INFORMACIÓN A LOS PROVEEDORES"/>
    <n v="4"/>
    <n v="12"/>
    <n v="10"/>
    <n v="1"/>
    <n v="76000"/>
    <s v="GLOBAL"/>
    <s v="NO SOLICITADAS"/>
  </r>
  <r>
    <x v="12"/>
    <s v="02-02-02-010"/>
    <s v="02-02-02-010"/>
    <s v="Adquisición de servicios - Viáticos de los funcionarios en comisión"/>
    <s v="VIATICOS  GRUCO-OPERATIVA BLART TIBU-18821"/>
    <n v="90111503"/>
    <s v="SOLICITUD DE INFORMACIÓN A LOS PROVEEDORES"/>
    <n v="4"/>
    <n v="12"/>
    <n v="10"/>
    <n v="1"/>
    <n v="76000"/>
    <s v="GLOBAL"/>
    <s v="NO SOLICITADAS"/>
  </r>
  <r>
    <x v="12"/>
    <s v="02-02-02-010"/>
    <s v="02-02-02-010"/>
    <s v="Adquisición de servicios - Viáticos de los funcionarios en comisión"/>
    <s v="VIATICOS  GRUCO-OPERATIVA BLART TIBU-18821"/>
    <n v="90111503"/>
    <s v="SOLICITUD DE INFORMACIÓN A LOS PROVEEDORES"/>
    <n v="4"/>
    <n v="12"/>
    <n v="10"/>
    <n v="1"/>
    <n v="76000"/>
    <s v="GLOBAL"/>
    <s v="NO SOLICITADAS"/>
  </r>
  <r>
    <x v="12"/>
    <s v="02-02-02-010"/>
    <s v="02-02-02-010"/>
    <s v="Adquisición de servicios - Viáticos de los funcionarios en comisión"/>
    <s v="VIATICOS  GRUCO-OPERATIVA BLART TIBU-18821"/>
    <n v="90111503"/>
    <s v="SOLICITUD DE INFORMACIÓN A LOS PROVEEDORES"/>
    <n v="4"/>
    <n v="12"/>
    <n v="10"/>
    <n v="1"/>
    <n v="76000"/>
    <s v="GLOBAL"/>
    <s v="NO SOLICITADAS"/>
  </r>
  <r>
    <x v="12"/>
    <s v="02-02-02-010"/>
    <s v="02-02-02-010"/>
    <s v="Adquisición de servicios - Viáticos de los funcionarios en comisión"/>
    <s v="VIATICOS  GRUCO-OPERATIVA PACART-18821"/>
    <n v="90111503"/>
    <s v="SOLICITUD DE INFORMACIÓN A LOS PROVEEDORES"/>
    <n v="4"/>
    <n v="12"/>
    <n v="10"/>
    <n v="1"/>
    <n v="76000"/>
    <s v="GLOBAL"/>
    <s v="NO SOLICITADAS"/>
  </r>
  <r>
    <x v="12"/>
    <s v="02-02-02-010"/>
    <s v="02-02-02-010"/>
    <s v="Adquisición de servicios - Viáticos de los funcionarios en comisión"/>
    <s v="VIATICOS  GRUCO-OPERATIVA PACART-18821"/>
    <n v="90111503"/>
    <s v="SOLICITUD DE INFORMACIÓN A LOS PROVEEDORES"/>
    <n v="4"/>
    <n v="12"/>
    <n v="10"/>
    <n v="1"/>
    <n v="76000"/>
    <s v="GLOBAL"/>
    <s v="NO SOLICITADAS"/>
  </r>
  <r>
    <x v="12"/>
    <s v="02-02-02-010"/>
    <s v="02-02-02-010"/>
    <s v="Adquisición de servicios - Viáticos de los funcionarios en comisión"/>
    <s v="VIATICOS  GRUCO - COMISIÓN OPERATIVA ART-SOLICITUD COMISION 19021"/>
    <n v="90111503"/>
    <s v="SOLICITUD DE INFORMACIÓN A LOS PROVEEDORES"/>
    <n v="4"/>
    <n v="12"/>
    <n v="10"/>
    <n v="1"/>
    <n v="760000"/>
    <s v="GLOBAL"/>
    <s v="NO SOLICITADAS"/>
  </r>
  <r>
    <x v="12"/>
    <s v="02-02-02-010"/>
    <s v="02-02-02-010"/>
    <s v="Adquisición de servicios - Viáticos de los funcionarios en comisión"/>
    <s v="VIATICOS  GRUCO - COMISIÓN OPERATIVA ART-SOLICITUD COMISION 19021"/>
    <n v="90111503"/>
    <s v="SOLICITUD DE INFORMACIÓN A LOS PROVEEDORES"/>
    <n v="4"/>
    <n v="12"/>
    <n v="10"/>
    <n v="1"/>
    <n v="760000"/>
    <s v="GLOBAL"/>
    <s v="NO SOLICITADAS"/>
  </r>
  <r>
    <x v="12"/>
    <s v="02-02-02-010"/>
    <s v="02-02-02-010"/>
    <s v="Adquisición de servicios - Viáticos de los funcionarios en comisión"/>
    <s v="VIATICOS  GRUCO - COMISIÓN OPERATIVA ART-SOLICITUD COMISION 19021"/>
    <n v="90111503"/>
    <s v="SOLICITUD DE INFORMACIÓN A LOS PROVEEDORES"/>
    <n v="4"/>
    <n v="12"/>
    <n v="10"/>
    <n v="1"/>
    <n v="76000"/>
    <s v="GLOBAL"/>
    <s v="NO SOLICITADAS"/>
  </r>
  <r>
    <x v="12"/>
    <s v="02-02-02-010"/>
    <s v="02-02-02-010"/>
    <s v="Adquisición de servicios - Viáticos de los funcionarios en comisión"/>
    <s v="VIATICOS  GRUCO - COMISIÓN OPERATIVA ART-SOLICITUD COMISION 19021"/>
    <n v="90111503"/>
    <s v="SOLICITUD DE INFORMACIÓN A LOS PROVEEDORES"/>
    <n v="4"/>
    <n v="12"/>
    <n v="10"/>
    <n v="1"/>
    <n v="76000"/>
    <s v="GLOBAL"/>
    <s v="NO SOLICITADAS"/>
  </r>
  <r>
    <x v="12"/>
    <s v="02-02-02-010"/>
    <s v="02-02-02-010"/>
    <s v="Adquisición de servicios - Viáticos de los funcionarios en comisión"/>
    <s v="VIATICOS  GRUCO - COMISIÓN OPERATIVA ART-SOLICITUD COMISION 19021"/>
    <n v="90111503"/>
    <s v="SOLICITUD DE INFORMACIÓN A LOS PROVEEDORES"/>
    <n v="4"/>
    <n v="12"/>
    <n v="10"/>
    <n v="1"/>
    <n v="76000"/>
    <s v="GLOBAL"/>
    <s v="NO SOLICITADAS"/>
  </r>
  <r>
    <x v="12"/>
    <s v="02-02-02-010"/>
    <s v="02-02-02-010"/>
    <s v="Adquisición de servicios - Viáticos de los funcionarios en comisión"/>
    <s v="VIATICOS  GRUCO - COMISIÓN OPERATIVA ART-SOLICITUD COMISION 19021"/>
    <n v="90111503"/>
    <s v="SOLICITUD DE INFORMACIÓN A LOS PROVEEDORES"/>
    <n v="4"/>
    <n v="12"/>
    <n v="10"/>
    <n v="1"/>
    <n v="76000"/>
    <s v="GLOBAL"/>
    <s v="NO SOLICITADAS"/>
  </r>
  <r>
    <x v="12"/>
    <s v="02-02-02-010"/>
    <s v="02-02-02-010"/>
    <s v="Adquisición de servicios - Viáticos de los funcionarios en comisión"/>
    <s v="VIATICOS  GRUCO - COMISIÓN OPERATIVA ART-SOLICITUD COMISION 19021"/>
    <n v="90111503"/>
    <s v="SOLICITUD DE INFORMACIÓN A LOS PROVEEDORES"/>
    <n v="4"/>
    <n v="12"/>
    <n v="10"/>
    <n v="1"/>
    <n v="76000"/>
    <s v="GLOBAL"/>
    <s v="NO SOLICITADAS"/>
  </r>
  <r>
    <x v="12"/>
    <s v="02-02-02-010"/>
    <s v="02-02-02-010"/>
    <s v="Adquisición de servicios - Viáticos de los funcionarios en comisión"/>
    <s v="VIATICOS  GRUCO-COMISIÓN OPERATIVA  BLART QUIMERA-19121"/>
    <n v="90111503"/>
    <s v="SOLICITUD DE INFORMACIÓN A LOS PROVEEDORES"/>
    <n v="4"/>
    <n v="12"/>
    <n v="10"/>
    <n v="1"/>
    <n v="836000"/>
    <s v="GLOBAL"/>
    <s v="NO SOLICITADAS"/>
  </r>
  <r>
    <x v="12"/>
    <s v="02-02-02-010"/>
    <s v="02-02-02-010"/>
    <s v="Adquisición de servicios - Viáticos de los funcionarios en comisión"/>
    <s v="VIATICOS  GRUCO-COMISIÓN OPERATIVA  BLART QUIMERA-19121"/>
    <n v="90111503"/>
    <s v="SOLICITUD DE INFORMACIÓN A LOS PROVEEDORES"/>
    <n v="4"/>
    <n v="12"/>
    <n v="10"/>
    <n v="1"/>
    <n v="836000"/>
    <s v="GLOBAL"/>
    <s v="NO SOLICITADAS"/>
  </r>
  <r>
    <x v="12"/>
    <s v="02-02-02-010"/>
    <s v="02-02-02-010"/>
    <s v="Adquisición de servicios - Viáticos de los funcionarios en comisión"/>
    <s v="VIATICOS  GRUCO-COMISIÓN OPERATIVA  BLART QUIMERA-19121"/>
    <n v="90111503"/>
    <s v="SOLICITUD DE INFORMACIÓN A LOS PROVEEDORES"/>
    <n v="4"/>
    <n v="12"/>
    <n v="10"/>
    <n v="1"/>
    <n v="836000"/>
    <s v="GLOBAL"/>
    <s v="NO SOLICITADAS"/>
  </r>
  <r>
    <x v="12"/>
    <s v="02-02-02-010"/>
    <s v="02-02-02-010"/>
    <s v="Adquisición de servicios - Viáticos de los funcionarios en comisión"/>
    <s v="VIATICOS  GRUCO-COMISIÓN OPERATIVA  BLART QUIMERA-19121"/>
    <n v="90111503"/>
    <s v="SOLICITUD DE INFORMACIÓN A LOS PROVEEDORES"/>
    <n v="4"/>
    <n v="12"/>
    <n v="10"/>
    <n v="1"/>
    <n v="836000"/>
    <s v="GLOBAL"/>
    <s v="NO SOLICITADAS"/>
  </r>
  <r>
    <x v="12"/>
    <s v="02-02-02-010"/>
    <s v="02-02-02-010"/>
    <s v="Adquisición de servicios - Viáticos de los funcionarios en comisión"/>
    <s v="VIATICOS  GRUCO-COMISIÓN OPERATIVA  PACART-20121"/>
    <n v="90111503"/>
    <s v="SOLICITUD DE INFORMACIÓN A LOS PROVEEDORES"/>
    <n v="4"/>
    <n v="12"/>
    <n v="10"/>
    <n v="1"/>
    <n v="1292000"/>
    <s v="GLOBAL"/>
    <s v="NO SOLICITADAS"/>
  </r>
  <r>
    <x v="12"/>
    <s v="02-02-02-010"/>
    <s v="02-02-02-010"/>
    <s v="Adquisición de servicios - Viáticos de los funcionarios en comisión"/>
    <s v="VIATICOS  GRUCO-COMISIÓN OPERATIVA  PACART-20121"/>
    <n v="90111503"/>
    <s v="SOLICITUD DE INFORMACIÓN A LOS PROVEEDORES"/>
    <n v="4"/>
    <n v="12"/>
    <n v="10"/>
    <n v="1"/>
    <n v="1292000"/>
    <s v="GLOBAL"/>
    <s v="NO SOLICITADAS"/>
  </r>
  <r>
    <x v="12"/>
    <s v="02-02-02-010"/>
    <s v="02-02-02-010"/>
    <s v="Adquisición de servicios - Viáticos de los funcionarios en comisión"/>
    <s v="VIATICOS  GRUCO-COMISIÓN OPERATIVA  BLART QUIMERA-20121"/>
    <n v="90111503"/>
    <s v="SOLICITUD DE INFORMACIÓN A LOS PROVEEDORES"/>
    <n v="4"/>
    <n v="12"/>
    <n v="10"/>
    <n v="1"/>
    <n v="152000"/>
    <s v="GLOBAL"/>
    <s v="NO SOLICITADAS"/>
  </r>
  <r>
    <x v="12"/>
    <s v="02-02-02-010"/>
    <s v="02-02-02-010"/>
    <s v="Adquisición de servicios - Viáticos de los funcionarios en comisión"/>
    <s v="VIATICOS  GRUCO-COMISIÓN OPERATIVA  BLART QUIMERA-20121"/>
    <n v="90111503"/>
    <s v="SOLICITUD DE INFORMACIÓN A LOS PROVEEDORES"/>
    <n v="4"/>
    <n v="12"/>
    <n v="10"/>
    <n v="1"/>
    <n v="152000"/>
    <s v="GLOBAL"/>
    <s v="NO SOLICITADAS"/>
  </r>
  <r>
    <x v="12"/>
    <s v="02-02-02-010"/>
    <s v="02-02-02-010"/>
    <s v="Adquisición de servicios - Viáticos de los funcionarios en comisión"/>
    <s v="VIATICOS  GRUCO-COMISIÓN OPERATIVA  BLART QUIMERA-20121"/>
    <n v="90111503"/>
    <s v="SOLICITUD DE INFORMACIÓN A LOS PROVEEDORES"/>
    <n v="4"/>
    <n v="12"/>
    <n v="10"/>
    <n v="1"/>
    <n v="152000"/>
    <s v="GLOBAL"/>
    <s v="NO SOLICITADAS"/>
  </r>
  <r>
    <x v="12"/>
    <s v="02-02-02-010"/>
    <s v="02-02-02-010"/>
    <s v="Adquisición de servicios - Viáticos de los funcionarios en comisión"/>
    <s v="VIATICOS  GRUCO-COMISIÓN OPERATIVA  BLART QUIMERA-20121"/>
    <n v="90111503"/>
    <s v="SOLICITUD DE INFORMACIÓN A LOS PROVEEDORES"/>
    <n v="4"/>
    <n v="12"/>
    <n v="10"/>
    <n v="1"/>
    <n v="152000"/>
    <s v="GLOBAL"/>
    <s v="NO SOLICITADAS"/>
  </r>
  <r>
    <x v="12"/>
    <s v="02-02-02-010"/>
    <s v="02-02-02-010"/>
    <s v="Adquisición de servicios - Viáticos de los funcionarios en comisión"/>
    <s v="VIATICOS  GRUCO-COMISIÓN OPERATIVA  BLART QUIMERA-20121"/>
    <n v="90111503"/>
    <s v="SOLICITUD DE INFORMACIÓN A LOS PROVEEDORES"/>
    <n v="4"/>
    <n v="12"/>
    <n v="10"/>
    <n v="1"/>
    <n v="152000"/>
    <s v="GLOBAL"/>
    <s v="NO SOLICITADAS"/>
  </r>
  <r>
    <x v="12"/>
    <s v="02-02-02-010"/>
    <s v="02-02-02-010"/>
    <s v="Adquisición de servicios - Viáticos de los funcionarios en comisión"/>
    <s v="VIATICOS  GRUCO-COMISIÓN OPERATIVA  PACART-20121"/>
    <n v="90111503"/>
    <s v="SOLICITUD DE INFORMACIÓN A LOS PROVEEDORES"/>
    <n v="4"/>
    <n v="12"/>
    <n v="10"/>
    <n v="1"/>
    <n v="76000"/>
    <s v="GLOBAL"/>
    <s v="NO SOLICITADAS"/>
  </r>
  <r>
    <x v="12"/>
    <s v="02-02-02-010"/>
    <s v="02-02-02-010"/>
    <s v="Adquisición de servicios - Viáticos de los funcionarios en comisión"/>
    <s v="VIATICOS  GRUCO-COMISIÓN OPERATIVA  PACART-20121"/>
    <n v="90111503"/>
    <s v="SOLICITUD DE INFORMACIÓN A LOS PROVEEDORES"/>
    <n v="4"/>
    <n v="12"/>
    <n v="10"/>
    <n v="1"/>
    <n v="76000"/>
    <s v="GLOBAL"/>
    <s v="NO SOLICITADAS"/>
  </r>
  <r>
    <x v="12"/>
    <s v="02-02-02-010"/>
    <s v="02-02-02-010"/>
    <s v="Adquisición de servicios - Viáticos de los funcionarios en comisión"/>
    <s v="VIATICOS  GRUCO-COMISIÓN OPERATIVA  BLART QUIMERA-20521"/>
    <n v="90111503"/>
    <s v="SOLICITUD DE INFORMACIÓN A LOS PROVEEDORES"/>
    <n v="4"/>
    <n v="12"/>
    <n v="10"/>
    <n v="1"/>
    <n v="76000"/>
    <s v="GLOBAL"/>
    <s v="NO SOLICITADAS"/>
  </r>
  <r>
    <x v="12"/>
    <s v="02-02-02-010"/>
    <s v="02-02-02-010"/>
    <s v="Adquisición de servicios - Viáticos de los funcionarios en comisión"/>
    <s v="VIATICOS  GRUCO-COMISIÓN OPERATIVA  BLART QUIMERA-20521"/>
    <n v="90111503"/>
    <s v="SOLICITUD DE INFORMACIÓN A LOS PROVEEDORES"/>
    <n v="4"/>
    <n v="12"/>
    <n v="10"/>
    <n v="1"/>
    <n v="76000"/>
    <s v="GLOBAL"/>
    <s v="NO SOLICITADAS"/>
  </r>
  <r>
    <x v="12"/>
    <s v="02-02-02-010"/>
    <s v="02-02-02-010"/>
    <s v="Adquisición de servicios - Viáticos de los funcionarios en comisión"/>
    <s v="VIATICOS  GRUCO-COMISIÓN OPERATIVA  BLART QUIMERA-20521"/>
    <n v="90111503"/>
    <s v="SOLICITUD DE INFORMACIÓN A LOS PROVEEDORES"/>
    <n v="4"/>
    <n v="12"/>
    <n v="10"/>
    <n v="1"/>
    <n v="76000"/>
    <s v="GLOBAL"/>
    <s v="NO SOLICITADAS"/>
  </r>
  <r>
    <x v="12"/>
    <s v="02-02-02-010"/>
    <s v="02-02-02-010"/>
    <s v="Adquisición de servicios - Viáticos de los funcionarios en comisión"/>
    <s v="VIATICOS  GRUCO-COMISIÓN OPERATIVA  BLART QUIMERA-20521"/>
    <n v="90111503"/>
    <s v="SOLICITUD DE INFORMACIÓN A LOS PROVEEDORES"/>
    <n v="4"/>
    <n v="12"/>
    <n v="10"/>
    <n v="1"/>
    <n v="76000"/>
    <s v="GLOBAL"/>
    <s v="NO SOLICITADAS"/>
  </r>
  <r>
    <x v="12"/>
    <s v="02-02-02-010"/>
    <s v="02-02-02-010"/>
    <s v="Adquisición de servicios - Viáticos de los funcionarios en comisión"/>
    <s v="VIATICOS  GRUCO-COMISIÓN OPERATIVA  BLART QUIMERA-20521"/>
    <n v="90111503"/>
    <s v="SOLICITUD DE INFORMACIÓN A LOS PROVEEDORES"/>
    <n v="4"/>
    <n v="12"/>
    <n v="10"/>
    <n v="1"/>
    <n v="76000"/>
    <s v="GLOBAL"/>
    <s v="NO SOLICITADAS"/>
  </r>
  <r>
    <x v="12"/>
    <s v="02-02-02-010"/>
    <s v="02-02-02-010"/>
    <s v="Adquisición de servicios - Viáticos de los funcionarios en comisión"/>
    <s v="VIATICOS  GRUCO-COMISIÓN OPERATIVA  BLART QUIMERA-20921"/>
    <n v="90111503"/>
    <s v="SOLICITUD DE INFORMACIÓN A LOS PROVEEDORES"/>
    <n v="4"/>
    <n v="12"/>
    <n v="10"/>
    <n v="1"/>
    <n v="76000"/>
    <s v="GLOBAL"/>
    <s v="NO SOLICITADAS"/>
  </r>
  <r>
    <x v="12"/>
    <s v="02-02-02-010"/>
    <s v="02-02-02-010"/>
    <s v="Adquisición de servicios - Viáticos de los funcionarios en comisión"/>
    <s v="VIATICOS  GRUCO-COMISIÓN OPERATIVA  BLART QUIMERA-20921"/>
    <n v="90111503"/>
    <s v="SOLICITUD DE INFORMACIÓN A LOS PROVEEDORES"/>
    <n v="4"/>
    <n v="12"/>
    <n v="10"/>
    <n v="1"/>
    <n v="76000"/>
    <s v="GLOBAL"/>
    <s v="NO SOLICITADAS"/>
  </r>
  <r>
    <x v="12"/>
    <s v="02-02-02-010"/>
    <s v="02-02-02-010"/>
    <s v="Adquisición de servicios - Viáticos de los funcionarios en comisión"/>
    <s v="VIATICOS  GRUCO-COMISIÓN OPERATIVA  BLART QUIMERA-20921"/>
    <n v="90111503"/>
    <s v="SOLICITUD DE INFORMACIÓN A LOS PROVEEDORES"/>
    <n v="4"/>
    <n v="12"/>
    <n v="10"/>
    <n v="1"/>
    <n v="76000"/>
    <s v="GLOBAL"/>
    <s v="NO SOLICITADAS"/>
  </r>
  <r>
    <x v="12"/>
    <s v="02-02-02-010"/>
    <s v="02-02-02-010"/>
    <s v="Adquisición de servicios - Viáticos de los funcionarios en comisión"/>
    <s v="VIATICOS  GRUCO-COMISIÓN OPERATIVA  BLART QUIMERA-20921"/>
    <n v="90111503"/>
    <s v="SOLICITUD DE INFORMACIÓN A LOS PROVEEDORES"/>
    <n v="4"/>
    <n v="12"/>
    <n v="10"/>
    <n v="1"/>
    <n v="76000"/>
    <s v="GLOBAL"/>
    <s v="NO SOLICITADAS"/>
  </r>
  <r>
    <x v="12"/>
    <s v="02-02-02-010"/>
    <s v="02-02-02-010"/>
    <s v="Adquisición de servicios - Viáticos de los funcionarios en comisión"/>
    <s v="VIATICOS  GRUCO- COMISION OPERATIVA-21821"/>
    <n v="90111503"/>
    <s v="SOLICITUD DE INFORMACIÓN A LOS PROVEEDORES"/>
    <n v="4"/>
    <n v="12"/>
    <n v="10"/>
    <n v="1"/>
    <n v="532000"/>
    <s v="GLOBAL"/>
    <s v="NO SOLICITADAS"/>
  </r>
  <r>
    <x v="12"/>
    <s v="02-02-02-010"/>
    <s v="02-02-02-010"/>
    <s v="Adquisición de servicios - Viáticos de los funcionarios en comisión"/>
    <s v="VIATICOS  GRUCO-COMISION OPERATIVA-21821"/>
    <n v="90111503"/>
    <s v="SOLICITUD DE INFORMACIÓN A LOS PROVEEDORES"/>
    <n v="4"/>
    <n v="12"/>
    <n v="10"/>
    <n v="1"/>
    <n v="532000"/>
    <s v="GLOBAL"/>
    <s v="NO SOLICITADAS"/>
  </r>
  <r>
    <x v="12"/>
    <s v="02-02-02-010"/>
    <s v="02-02-02-010"/>
    <s v="Adquisición de servicios - Viáticos de los funcionarios en comisión"/>
    <s v="VIATICOS  GRUCO-COMISION OPERATIVA-21821"/>
    <n v="90111503"/>
    <s v="SOLICITUD DE INFORMACIÓN A LOS PROVEEDORES"/>
    <n v="4"/>
    <n v="12"/>
    <n v="10"/>
    <n v="1"/>
    <n v="532000"/>
    <s v="GLOBAL"/>
    <s v="NO SOLICITADAS"/>
  </r>
  <r>
    <x v="12"/>
    <s v="02-02-02-010"/>
    <s v="02-02-02-010"/>
    <s v="Adquisición de servicios - Viáticos de los funcionarios en comisión"/>
    <s v="VIATICOS  GRUCO-COMISION OPERATIVA-21821"/>
    <n v="90111503"/>
    <s v="SOLICITUD DE INFORMACIÓN A LOS PROVEEDORES"/>
    <n v="4"/>
    <n v="12"/>
    <n v="10"/>
    <n v="1"/>
    <n v="532000"/>
    <s v="GLOBAL"/>
    <s v="NO SOLICITADAS"/>
  </r>
  <r>
    <x v="12"/>
    <s v="02-02-02-010"/>
    <s v="02-02-02-010"/>
    <s v="Adquisición de servicios - Viáticos de los funcionarios en comisión"/>
    <s v="VIATICOS  COMISIÓN OPERATIVA ART-FAC-S-2021-039625-AG"/>
    <n v="90111503"/>
    <s v="SOLICITUD DE INFORMACIÓN A LOS PROVEEDORES"/>
    <n v="4"/>
    <n v="12"/>
    <n v="10"/>
    <n v="1"/>
    <n v="76000"/>
    <s v="GLOBAL"/>
    <s v="NO SOLICITADAS"/>
  </r>
  <r>
    <x v="12"/>
    <s v="02-02-02-010"/>
    <s v="02-02-02-010"/>
    <s v="Adquisición de servicios - Viáticos de los funcionarios en comisión"/>
    <s v="VIATICOS  COMISIÓN OPERATIVA ART-FAC-S-2021-039625-AG"/>
    <n v="90111503"/>
    <s v="SOLICITUD DE INFORMACIÓN A LOS PROVEEDORES"/>
    <n v="4"/>
    <n v="12"/>
    <n v="10"/>
    <n v="1"/>
    <n v="228000"/>
    <s v="GLOBAL"/>
    <s v="NO SOLICITADAS"/>
  </r>
  <r>
    <x v="12"/>
    <s v="02-02-02-010"/>
    <s v="02-02-02-010"/>
    <s v="Adquisición de servicios - Viáticos de los funcionarios en comisión"/>
    <s v="VIATICOS  COMISIÓN OPERATIVA ART-FAC-S-2021-039625-AG"/>
    <n v="90111503"/>
    <s v="SOLICITUD DE INFORMACIÓN A LOS PROVEEDORES"/>
    <n v="4"/>
    <n v="12"/>
    <n v="10"/>
    <n v="1"/>
    <n v="140000"/>
    <s v="GLOBAL"/>
    <s v="NO SOLICITADAS"/>
  </r>
  <r>
    <x v="12"/>
    <s v="02-02-02-010"/>
    <s v="02-02-02-010"/>
    <s v="Adquisición de servicios - Viáticos de los funcionarios en comisión"/>
    <s v="VIATICOS  COMISIÓN OPERATIVA ART-FAC-S-2021-039625-AG"/>
    <n v="90111503"/>
    <s v="SOLICITUD DE INFORMACIÓN A LOS PROVEEDORES"/>
    <n v="4"/>
    <n v="12"/>
    <n v="10"/>
    <n v="1"/>
    <n v="228000"/>
    <s v="GLOBAL"/>
    <s v="NO SOLICITADAS"/>
  </r>
  <r>
    <x v="12"/>
    <s v="02-02-02-010"/>
    <s v="02-02-02-010"/>
    <s v="Adquisición de servicios - Viáticos de los funcionarios en comisión"/>
    <s v="VIATICOS  COMISIÓN OPERATIVA ART-FAC-S-2021-039625-AG"/>
    <n v="90111503"/>
    <s v="SOLICITUD DE INFORMACIÓN A LOS PROVEEDORES"/>
    <n v="4"/>
    <n v="12"/>
    <n v="10"/>
    <n v="1"/>
    <n v="140000"/>
    <s v="GLOBAL"/>
    <s v="NO SOLICITADAS"/>
  </r>
  <r>
    <x v="12"/>
    <s v="02-02-02-010"/>
    <s v="02-02-02-010"/>
    <s v="Adquisición de servicios - Viáticos de los funcionarios en comisión"/>
    <s v="VIATICOS  COMISIÓN OPERATIVA ART-FAC-S-2021-039625-AG"/>
    <n v="90111503"/>
    <s v="SOLICITUD DE INFORMACIÓN A LOS PROVEEDORES"/>
    <n v="4"/>
    <n v="12"/>
    <n v="10"/>
    <n v="1"/>
    <n v="76000"/>
    <s v="GLOBAL"/>
    <s v="NO SOLICITADAS"/>
  </r>
  <r>
    <x v="12"/>
    <s v="02-02-02-010"/>
    <s v="02-02-02-010"/>
    <s v="Adquisición de servicios - Viáticos de los funcionarios en comisión"/>
    <s v="VIATICOS  COMISIÓN OPERATIVA ART-FAC-S-2021-039625-AG"/>
    <n v="90111503"/>
    <s v="SOLICITUD DE INFORMACIÓN A LOS PROVEEDORES"/>
    <n v="4"/>
    <n v="12"/>
    <n v="10"/>
    <n v="1"/>
    <n v="228000"/>
    <s v="GLOBAL"/>
    <s v="NO SOLICITADAS"/>
  </r>
  <r>
    <x v="12"/>
    <s v="02-02-02-010"/>
    <s v="02-02-02-010"/>
    <s v="Adquisición de servicios - Viáticos de los funcionarios en comisión"/>
    <s v="VIATICOS  COMISIÓN OPERATIVA ART-FAC-S-2021-039625-AG"/>
    <n v="90111503"/>
    <s v="SOLICITUD DE INFORMACIÓN A LOS PROVEEDORES"/>
    <n v="4"/>
    <n v="12"/>
    <n v="10"/>
    <n v="1"/>
    <n v="136000"/>
    <s v="GLOBAL"/>
    <s v="NO SOLICITADAS"/>
  </r>
  <r>
    <x v="12"/>
    <s v="02-02-02-010"/>
    <s v="02-02-02-010"/>
    <s v="Adquisición de servicios - Viáticos de los funcionarios en comisión"/>
    <s v="VIATICOS  COMISIÓN OPERATIVA ART-FAC-S-2021-039625-AG"/>
    <n v="90111503"/>
    <s v="SOLICITUD DE INFORMACIÓN A LOS PROVEEDORES"/>
    <n v="4"/>
    <n v="12"/>
    <n v="10"/>
    <n v="1"/>
    <n v="136000"/>
    <s v="GLOBAL"/>
    <s v="NO SOLICITADAS"/>
  </r>
  <r>
    <x v="12"/>
    <s v="02-02-02-010"/>
    <s v="02-02-02-010"/>
    <s v="Adquisición de servicios - Viáticos de los funcionarios en comisión"/>
    <s v="VIATICOS  COMISIÓN OPERATIVA ART-FAC-S-2021-039625-AG"/>
    <n v="90111503"/>
    <s v="SOLICITUD DE INFORMACIÓN A LOS PROVEEDORES"/>
    <n v="4"/>
    <n v="12"/>
    <n v="10"/>
    <n v="1"/>
    <n v="228000"/>
    <s v="GLOBAL"/>
    <s v="NO SOLICITADAS"/>
  </r>
  <r>
    <x v="12"/>
    <s v="02-02-02-010"/>
    <s v="02-02-02-010"/>
    <s v="Adquisición de servicios - Viáticos de los funcionarios en comisión"/>
    <s v="VIATICOS  COMISIÓN OPERATIVA ART-FAC-S-2021-039625-AG"/>
    <n v="90111503"/>
    <s v="SOLICITUD DE INFORMACIÓN A LOS PROVEEDORES"/>
    <n v="4"/>
    <n v="12"/>
    <n v="10"/>
    <n v="1"/>
    <n v="228000"/>
    <s v="GLOBAL"/>
    <s v="NO SOLICITADAS"/>
  </r>
  <r>
    <x v="12"/>
    <s v="02-02-02-010"/>
    <s v="02-02-02-010"/>
    <s v="Adquisición de servicios - Viáticos de los funcionarios en comisión"/>
    <s v="VIATICOS  GRUCO- OPERATIVA DIA DE MARCHA RELEVO TECNICO ART-22321"/>
    <n v="90111503"/>
    <s v="SOLICITUD DE INFORMACIÓN A LOS PROVEEDORES"/>
    <n v="4"/>
    <n v="12"/>
    <n v="10"/>
    <n v="1"/>
    <n v="140000"/>
    <s v="GLOBAL"/>
    <s v="NO SOLICITADAS"/>
  </r>
  <r>
    <x v="12"/>
    <s v="02-02-02-010"/>
    <s v="02-02-02-010"/>
    <s v="Adquisición de servicios - Viáticos de los funcionarios en comisión"/>
    <s v="VIATICOS  GRUCO-COMISION OPERATIVA BLART QUIMERA-22521"/>
    <n v="90111503"/>
    <s v="SOLICITUD DE INFORMACIÓN A LOS PROVEEDORES"/>
    <n v="4"/>
    <n v="12"/>
    <n v="10"/>
    <n v="1"/>
    <n v="760000"/>
    <s v="GLOBAL"/>
    <s v="NO SOLICITADAS"/>
  </r>
  <r>
    <x v="12"/>
    <s v="02-02-02-010"/>
    <s v="02-02-02-010"/>
    <s v="Adquisición de servicios - Viáticos de los funcionarios en comisión"/>
    <s v="VIATICOS  COMISIÓN OPERATIVA ART-ACTA No.FAC-S-2021-040833"/>
    <n v="90111503"/>
    <s v="SOLICITUD DE INFORMACIÓN A LOS PROVEEDORES"/>
    <n v="4"/>
    <n v="12"/>
    <n v="10"/>
    <n v="1"/>
    <n v="1216000"/>
    <s v="GLOBAL"/>
    <s v="NO SOLICITADAS"/>
  </r>
  <r>
    <x v="12"/>
    <s v="02-02-02-010"/>
    <s v="02-02-02-010"/>
    <s v="Adquisición de servicios - Viáticos de los funcionarios en comisión"/>
    <s v="VIATICOS  GRUCO-COMSIÓN OPERATIVA BLART QUIMERA-227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27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27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27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27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2721"/>
    <n v="90111503"/>
    <s v="SOLICITUD DE INFORMACIÓN A LOS PROVEEDORES"/>
    <n v="4"/>
    <n v="12"/>
    <n v="10"/>
    <n v="1"/>
    <n v="152000"/>
    <s v="GLOBAL"/>
    <s v="NO SOLICITADAS"/>
  </r>
  <r>
    <x v="12"/>
    <s v="02-02-02-010"/>
    <s v="02-02-02-010"/>
    <s v="Adquisición de servicios - Viáticos de los funcionarios en comisión"/>
    <s v="VIATICOS  COMISION OPERATIVA ART-23121"/>
    <n v="90111503"/>
    <s v="SOLICITUD DE INFORMACIÓN A LOS PROVEEDORES"/>
    <n v="4"/>
    <n v="12"/>
    <n v="10"/>
    <n v="1"/>
    <n v="76000"/>
    <s v="GLOBAL"/>
    <s v="NO SOLICITADAS"/>
  </r>
  <r>
    <x v="12"/>
    <s v="02-02-02-010"/>
    <s v="02-02-02-010"/>
    <s v="Adquisición de servicios - Viáticos de los funcionarios en comisión"/>
    <s v="VIATICOS  COMISION OPERATIVA ART-23121"/>
    <n v="90111503"/>
    <s v="SOLICITUD DE INFORMACIÓN A LOS PROVEEDORES"/>
    <n v="4"/>
    <n v="12"/>
    <n v="10"/>
    <n v="1"/>
    <n v="76000"/>
    <s v="GLOBAL"/>
    <s v="NO SOLICITADAS"/>
  </r>
  <r>
    <x v="12"/>
    <s v="02-02-02-010"/>
    <s v="02-02-02-010"/>
    <s v="Adquisición de servicios - Viáticos de los funcionarios en comisión"/>
    <s v="VIATICOS  COMISION OPERATIVA ART-23121"/>
    <n v="90111503"/>
    <s v="SOLICITUD DE INFORMACIÓN A LOS PROVEEDORES"/>
    <n v="4"/>
    <n v="12"/>
    <n v="10"/>
    <n v="1"/>
    <n v="76000"/>
    <s v="GLOBAL"/>
    <s v="NO SOLICITADAS"/>
  </r>
  <r>
    <x v="12"/>
    <s v="02-02-02-010"/>
    <s v="02-02-02-010"/>
    <s v="Adquisición de servicios - Viáticos de los funcionarios en comisión"/>
    <s v="VIATICOS  COMISION OPERATIVA ART-23121"/>
    <n v="90111503"/>
    <s v="SOLICITUD DE INFORMACIÓN A LOS PROVEEDORES"/>
    <n v="4"/>
    <n v="12"/>
    <n v="10"/>
    <n v="1"/>
    <n v="76000"/>
    <s v="GLOBAL"/>
    <s v="NO SOLICITADAS"/>
  </r>
  <r>
    <x v="12"/>
    <s v="02-02-02-010"/>
    <s v="02-02-02-010"/>
    <s v="Adquisición de servicios - Viáticos de los funcionarios en comisión"/>
    <s v="VIATICOS  COMISION OPERATIVA ART-23121"/>
    <n v="90111503"/>
    <s v="SOLICITUD DE INFORMACIÓN A LOS PROVEEDORES"/>
    <n v="4"/>
    <n v="12"/>
    <n v="10"/>
    <n v="1"/>
    <n v="1140000"/>
    <s v="GLOBAL"/>
    <s v="NO SOLICITADAS"/>
  </r>
  <r>
    <x v="12"/>
    <s v="02-02-02-010"/>
    <s v="02-02-02-010"/>
    <s v="Adquisición de servicios - Viáticos de los funcionarios en comisión"/>
    <s v="VIATICOS  COMISION OPERATIVA ART-23121"/>
    <n v="90111503"/>
    <s v="SOLICITUD DE INFORMACIÓN A LOS PROVEEDORES"/>
    <n v="4"/>
    <n v="12"/>
    <n v="10"/>
    <n v="1"/>
    <n v="988000"/>
    <s v="GLOBAL"/>
    <s v="NO SOLICITADAS"/>
  </r>
  <r>
    <x v="12"/>
    <s v="02-02-02-010"/>
    <s v="02-02-02-010"/>
    <s v="Adquisición de servicios - Viáticos de los funcionarios en comisión"/>
    <s v="VIATICOS  GRUCO - COMISIÓN OPERATIVA ART-SOLICITUD 25121"/>
    <n v="90111503"/>
    <s v="SOLICITUD DE INFORMACIÓN A LOS PROVEEDORES"/>
    <n v="4"/>
    <n v="12"/>
    <n v="10"/>
    <n v="1"/>
    <n v="304000"/>
    <s v="GLOBAL"/>
    <s v="NO SOLICITADAS"/>
  </r>
  <r>
    <x v="12"/>
    <s v="02-02-02-010"/>
    <s v="02-02-02-010"/>
    <s v="Adquisición de servicios - Viáticos de los funcionarios en comisión"/>
    <s v="VIATICOS  GRUCO - COMISIÓN OPERATIVA ART-SOLICITUD 25121"/>
    <n v="90111503"/>
    <s v="SOLICITUD DE INFORMACIÓN A LOS PROVEEDORES"/>
    <n v="4"/>
    <n v="12"/>
    <n v="10"/>
    <n v="1"/>
    <n v="1064000"/>
    <s v="GLOBAL"/>
    <s v="NO SOLICITADAS"/>
  </r>
  <r>
    <x v="12"/>
    <s v="02-02-02-010"/>
    <s v="02-02-02-010"/>
    <s v="Adquisición de servicios - Viáticos de los funcionarios en comisión"/>
    <s v="VIATICOS  GRUCO - COMISIÓN OPERATIVA ART-SOLICITUD 25121"/>
    <n v="90111503"/>
    <s v="SOLICITUD DE INFORMACIÓN A LOS PROVEEDORES"/>
    <n v="4"/>
    <n v="12"/>
    <n v="10"/>
    <n v="1"/>
    <n v="1064000"/>
    <s v="GLOBAL"/>
    <s v="NO SOLICITADAS"/>
  </r>
  <r>
    <x v="12"/>
    <s v="02-02-02-010"/>
    <s v="02-02-02-010"/>
    <s v="Adquisición de servicios - Viáticos de los funcionarios en comisión"/>
    <s v="VIATICOS  GRUCO - COMISIÓN OPERATIVA ART-SOLICITUD 25121"/>
    <n v="90111503"/>
    <s v="SOLICITUD DE INFORMACIÓN A LOS PROVEEDORES"/>
    <n v="4"/>
    <n v="12"/>
    <n v="10"/>
    <n v="1"/>
    <n v="1064000"/>
    <s v="GLOBAL"/>
    <s v="NO SOLICITADAS"/>
  </r>
  <r>
    <x v="12"/>
    <s v="02-02-02-010"/>
    <s v="02-02-02-010"/>
    <s v="Adquisición de servicios - Viáticos de los funcionarios en comisión"/>
    <s v="VIATICOS  GRUCO - COMISIÓN OPERATIVA ART-SOLICITUD 25121"/>
    <n v="90111503"/>
    <s v="SOLICITUD DE INFORMACIÓN A LOS PROVEEDORES"/>
    <n v="4"/>
    <n v="12"/>
    <n v="10"/>
    <n v="1"/>
    <n v="304000"/>
    <s v="GLOBAL"/>
    <s v="NO SOLICITADAS"/>
  </r>
  <r>
    <x v="12"/>
    <s v="02-02-02-010"/>
    <s v="02-02-02-010"/>
    <s v="Adquisición de servicios - Viáticos de los funcionarios en comisión"/>
    <s v="VIATICOS  GRUCO-Comisión Operativa PACART-25521"/>
    <n v="90111503"/>
    <s v="SOLICITUD DE INFORMACIÓN A LOS PROVEEDORES"/>
    <n v="4"/>
    <n v="12"/>
    <n v="10"/>
    <n v="1"/>
    <n v="456000"/>
    <s v="GLOBAL"/>
    <s v="NO SOLICITADAS"/>
  </r>
  <r>
    <x v="12"/>
    <s v="02-02-02-010"/>
    <s v="02-02-02-010"/>
    <s v="Adquisición de servicios - Viáticos de los funcionarios en comisión"/>
    <s v="VIATICOS  GRUCO-EFECTUAR EL RELEVO POR TIERRA DE LA TRIPULACIÓN DE AGUACHICA CESAR EN LA RUTA (PALANQUERO -...-26121"/>
    <n v="90111503"/>
    <s v="SOLICITUD DE INFORMACIÓN A LOS PROVEEDORES"/>
    <n v="4"/>
    <n v="12"/>
    <n v="10"/>
    <n v="1"/>
    <n v="38000"/>
    <s v="GLOBAL"/>
    <s v="NO SOLICITADAS"/>
  </r>
  <r>
    <x v="12"/>
    <s v="02-02-02-010"/>
    <s v="02-02-02-010"/>
    <s v="Adquisición de servicios - Viáticos de los funcionarios en comisión"/>
    <s v="VIATICOS  GRUCO-COMISION OPERATIVA-26221"/>
    <n v="90111503"/>
    <s v="SOLICITUD DE INFORMACIÓN A LOS PROVEEDORES"/>
    <n v="4"/>
    <n v="12"/>
    <n v="10"/>
    <n v="1"/>
    <n v="228000"/>
    <s v="GLOBAL"/>
    <s v="NO SOLICITADAS"/>
  </r>
  <r>
    <x v="12"/>
    <s v="02-02-02-010"/>
    <s v="02-02-02-010"/>
    <s v="Adquisición de servicios - Viáticos de los funcionarios en comisión"/>
    <s v="VIATICOS  GRUCO-OPERATIVA BLART QUIMERA-26521"/>
    <n v="90111503"/>
    <s v="SOLICITUD DE INFORMACIÓN A LOS PROVEEDORES"/>
    <n v="4"/>
    <n v="12"/>
    <n v="10"/>
    <n v="1"/>
    <n v="1140000"/>
    <s v="GLOBAL"/>
    <s v="NO SOLICITADAS"/>
  </r>
  <r>
    <x v="12"/>
    <s v="02-02-02-010"/>
    <s v="02-02-02-010"/>
    <s v="Adquisición de servicios - Viáticos de los funcionarios en comisión"/>
    <s v="VIATICOS  GRUCO - COMISIÓN OPERATIVA ART-SOLICITUD COMISION 26821"/>
    <n v="90111503"/>
    <s v="SOLICITUD DE INFORMACIÓN A LOS PROVEEDORES"/>
    <n v="4"/>
    <n v="12"/>
    <n v="10"/>
    <n v="1"/>
    <n v="304000"/>
    <s v="GLOBAL"/>
    <s v="NO SOLICITADAS"/>
  </r>
  <r>
    <x v="12"/>
    <s v="02-02-02-010"/>
    <s v="02-02-02-010"/>
    <s v="Adquisición de servicios - Viáticos de los funcionarios en comisión"/>
    <s v="VIATICOS  GRUCO - COMISIÓN OPERATIVA ART-SOLICITUD COMISION 26821"/>
    <n v="90111503"/>
    <s v="SOLICITUD DE INFORMACIÓN A LOS PROVEEDORES"/>
    <n v="4"/>
    <n v="12"/>
    <n v="10"/>
    <n v="1"/>
    <n v="1140000"/>
    <s v="GLOBAL"/>
    <s v="NO SOLICITADAS"/>
  </r>
  <r>
    <x v="12"/>
    <s v="02-02-02-010"/>
    <s v="02-02-02-010"/>
    <s v="Adquisición de servicios - Viáticos de los funcionarios en comisión"/>
    <s v="VIATICOS  GRUCO - COMISIÓN OPERATIVA ART-SOLICITUD COMISION 26821"/>
    <n v="90111503"/>
    <s v="SOLICITUD DE INFORMACIÓN A LOS PROVEEDORES"/>
    <n v="4"/>
    <n v="12"/>
    <n v="10"/>
    <n v="1"/>
    <n v="456000"/>
    <s v="GLOBAL"/>
    <s v="NO SOLICITADAS"/>
  </r>
  <r>
    <x v="12"/>
    <s v="02-02-02-010"/>
    <s v="02-02-02-010"/>
    <s v="Adquisición de servicios - Viáticos de los funcionarios en comisión"/>
    <s v="VIATICOS  GRUCO - COMISIÓN OPERATIVA ART-SOLICITUD COMISION 26821"/>
    <n v="90111503"/>
    <s v="SOLICITUD DE INFORMACIÓN A LOS PROVEEDORES"/>
    <n v="4"/>
    <n v="12"/>
    <n v="10"/>
    <n v="1"/>
    <n v="988000"/>
    <s v="GLOBAL"/>
    <s v="NO SOLICITADAS"/>
  </r>
  <r>
    <x v="12"/>
    <s v="02-02-02-010"/>
    <s v="02-02-02-010"/>
    <s v="Adquisición de servicios - Viáticos de los funcionarios en comisión"/>
    <s v="VIATICOS  GRUCO - COMISIÓN OPERATIVA ART-SOLICITUD COMISION 26821"/>
    <n v="90111503"/>
    <s v="SOLICITUD DE INFORMACIÓN A LOS PROVEEDORES"/>
    <n v="4"/>
    <n v="12"/>
    <n v="10"/>
    <n v="1"/>
    <n v="988000"/>
    <s v="GLOBAL"/>
    <s v="NO SOLICITADAS"/>
  </r>
  <r>
    <x v="12"/>
    <s v="02-02-02-010"/>
    <s v="02-02-02-010"/>
    <s v="Adquisición de servicios - Viáticos de los funcionarios en comisión"/>
    <s v="VIATICOS  GRUCO - COMISIÓN OPERATIVA ART-SOLICITUD COMISION 26821"/>
    <n v="90111503"/>
    <s v="SOLICITUD DE INFORMACIÓN A LOS PROVEEDORES"/>
    <n v="4"/>
    <n v="12"/>
    <n v="10"/>
    <n v="1"/>
    <n v="988000"/>
    <s v="GLOBAL"/>
    <s v="NO SOLICITADAS"/>
  </r>
  <r>
    <x v="12"/>
    <s v="02-02-02-010"/>
    <s v="02-02-02-010"/>
    <s v="Adquisición de servicios - Viáticos de los funcionarios en comisión"/>
    <s v="VIATICOS  COMISIÓN OPERATIVA ART-ACTA No.FAC-S-2021-046322-AG"/>
    <n v="90111503"/>
    <s v="SOLICITUD DE INFORMACIÓN A LOS PROVEEDORES"/>
    <n v="4"/>
    <n v="12"/>
    <n v="10"/>
    <n v="1"/>
    <n v="76000"/>
    <s v="GLOBAL"/>
    <s v="NO SOLICITADAS"/>
  </r>
  <r>
    <x v="12"/>
    <s v="02-02-02-010"/>
    <s v="02-02-02-010"/>
    <s v="Adquisición de servicios - Viáticos de los funcionarios en comisión"/>
    <s v="VIATICOS  GRUCO-COMISIÓN OPERATIVA OPERADOR PACART AGUACHICA-27721"/>
    <n v="90111503"/>
    <s v="SOLICITUD DE INFORMACIÓN A LOS PROVEEDORES"/>
    <n v="4"/>
    <n v="12"/>
    <n v="10"/>
    <n v="1"/>
    <n v="836000"/>
    <s v="GLOBAL"/>
    <s v="NO SOLICITADAS"/>
  </r>
  <r>
    <x v="12"/>
    <s v="02-02-02-010"/>
    <s v="02-02-02-010"/>
    <s v="Adquisición de servicios - Viáticos de los funcionarios en comisión"/>
    <s v="VIATICOS  GRUCO-TRANSITO PARA EFECTUAR RELEVO CMA-OPR DEL BLART-PACART QUIMERA-27721"/>
    <n v="90111503"/>
    <s v="SOLICITUD DE INFORMACIÓN A LOS PROVEEDORES"/>
    <n v="4"/>
    <n v="12"/>
    <n v="10"/>
    <n v="1"/>
    <n v="76000"/>
    <s v="GLOBAL"/>
    <s v="NO SOLICITADAS"/>
  </r>
  <r>
    <x v="12"/>
    <s v="02-02-02-010"/>
    <s v="02-02-02-010"/>
    <s v="Adquisición de servicios - Viáticos de los funcionarios en comisión"/>
    <s v="VIATICOS  GRUCO-TRANSITO PARA EFECTUAR RELEVO CMA-OPR DEL BLART-PACART QUIMERA-27721"/>
    <n v="90111503"/>
    <s v="SOLICITUD DE INFORMACIÓN A LOS PROVEEDORES"/>
    <n v="4"/>
    <n v="12"/>
    <n v="10"/>
    <n v="1"/>
    <n v="76000"/>
    <s v="GLOBAL"/>
    <s v="NO SOLICITADAS"/>
  </r>
  <r>
    <x v="12"/>
    <s v="02-02-02-010"/>
    <s v="02-02-02-010"/>
    <s v="Adquisición de servicios - Viáticos de los funcionarios en comisión"/>
    <s v="VIATICOS  GRUCO-COMISIÓN OPERATIVA COMANDANTE DE MISIÒN BLART QUIMERA-27721"/>
    <n v="90111503"/>
    <s v="SOLICITUD DE INFORMACIÓN A LOS PROVEEDORES"/>
    <n v="4"/>
    <n v="12"/>
    <n v="10"/>
    <n v="1"/>
    <n v="532000"/>
    <s v="GLOBAL"/>
    <s v="NO SOLICITADAS"/>
  </r>
  <r>
    <x v="12"/>
    <s v="02-02-02-010"/>
    <s v="02-02-02-010"/>
    <s v="Adquisición de servicios - Viáticos de los funcionarios en comisión"/>
    <s v="VIATICOS  GRUCO-COMISIÓN OPERATIVA BLART QUIMERA-28421"/>
    <n v="90111503"/>
    <s v="SOLICITUD DE INFORMACIÓN A LOS PROVEEDORES"/>
    <n v="4"/>
    <n v="12"/>
    <n v="10"/>
    <n v="1"/>
    <n v="1292000"/>
    <s v="GLOBAL"/>
    <s v="NO SOLICITADAS"/>
  </r>
  <r>
    <x v="12"/>
    <s v="02-02-02-010"/>
    <s v="02-02-02-010"/>
    <s v="Adquisición de servicios - Viáticos de los funcionarios en comisión"/>
    <s v="VIATICOS  GRUCO-COMSIÓN OPERATIVA BLART QUIMERA-286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8621"/>
    <n v="90111503"/>
    <s v="SOLICITUD DE INFORMACIÓN A LOS PROVEEDORES"/>
    <n v="4"/>
    <n v="12"/>
    <n v="10"/>
    <n v="1"/>
    <n v="152000"/>
    <s v="GLOBAL"/>
    <s v="NO SOLICITADAS"/>
  </r>
  <r>
    <x v="12"/>
    <s v="02-02-02-010"/>
    <s v="02-02-02-010"/>
    <s v="Adquisición de servicios - Viáticos de los funcionarios en comisión"/>
    <s v="VIATICOS  GRUCO-COMISION OPERATIVA-28621"/>
    <n v="90111503"/>
    <s v="SOLICITUD DE INFORMACIÓN A LOS PROVEEDORES"/>
    <n v="4"/>
    <n v="12"/>
    <n v="10"/>
    <n v="1"/>
    <n v="912000"/>
    <s v="GLOBAL"/>
    <s v="NO SOLICITADAS"/>
  </r>
  <r>
    <x v="12"/>
    <s v="02-02-02-010"/>
    <s v="02-02-02-010"/>
    <s v="Adquisición de servicios - Viáticos de los funcionarios en comisión"/>
    <s v="VIATICOS  GRUCO-COMSIÓN OPERATIVA BLART QUIMERA-286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86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86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88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88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8821"/>
    <n v="90111503"/>
    <s v="SOLICITUD DE INFORMACIÓN A LOS PROVEEDORES"/>
    <n v="4"/>
    <n v="12"/>
    <n v="10"/>
    <n v="1"/>
    <n v="152000"/>
    <s v="GLOBAL"/>
    <s v="NO SOLICITADAS"/>
  </r>
  <r>
    <x v="12"/>
    <s v="02-02-02-010"/>
    <s v="02-02-02-010"/>
    <s v="Adquisición de servicios - Viáticos de los funcionarios en comisión"/>
    <s v="VIATICOS  GRUCO-COMISION OPERATIVA TECNICO DE CAMAN-28821"/>
    <n v="90111503"/>
    <s v="SOLICITUD DE INFORMACIÓN A LOS PROVEEDORES"/>
    <n v="4"/>
    <n v="12"/>
    <n v="10"/>
    <n v="1"/>
    <n v="152000"/>
    <s v="GLOBAL"/>
    <s v="NO SOLICITADAS"/>
  </r>
  <r>
    <x v="12"/>
    <s v="02-02-02-010"/>
    <s v="02-02-02-010"/>
    <s v="Adquisición de servicios - Viáticos de los funcionarios en comisión"/>
    <s v="VIATICOS  GRUCO-COMSIÓN OPERATIVA BLART QUIMERA-28821"/>
    <n v="90111503"/>
    <s v="SOLICITUD DE INFORMACIÓN A LOS PROVEEDORES"/>
    <n v="4"/>
    <n v="12"/>
    <n v="10"/>
    <n v="1"/>
    <n v="152000"/>
    <s v="GLOBAL"/>
    <s v="NO SOLICITADAS"/>
  </r>
  <r>
    <x v="12"/>
    <s v="02-02-02-010"/>
    <s v="02-02-02-010"/>
    <s v="Adquisición de servicios - Viáticos de los funcionarios en comisión"/>
    <s v="VIATICOS  GRUCO-COMSIÓN OPERATIVA-29121"/>
    <n v="90111503"/>
    <s v="SOLICITUD DE INFORMACIÓN A LOS PROVEEDORES"/>
    <n v="4"/>
    <n v="12"/>
    <n v="10"/>
    <n v="1"/>
    <n v="76000"/>
    <s v="GLOBAL"/>
    <s v="NO SOLICITADAS"/>
  </r>
  <r>
    <x v="12"/>
    <s v="02-02-02-010"/>
    <s v="02-02-02-010"/>
    <s v="Adquisición de servicios - Viáticos de los funcionarios en comisión"/>
    <s v="VIATICOS  GRUCO-COMSIÓN OPERATIVA-29121"/>
    <n v="90111503"/>
    <s v="SOLICITUD DE INFORMACIÓN A LOS PROVEEDORES"/>
    <n v="4"/>
    <n v="12"/>
    <n v="10"/>
    <n v="1"/>
    <n v="76000"/>
    <s v="GLOBAL"/>
    <s v="NO SOLICITADAS"/>
  </r>
  <r>
    <x v="12"/>
    <s v="02-02-02-010"/>
    <s v="02-02-02-010"/>
    <s v="Adquisición de servicios - Viáticos de los funcionarios en comisión"/>
    <s v="VIATICOS  GRUCO-COMISION OPERATIVA-30421"/>
    <n v="90111503"/>
    <s v="SOLICITUD DE INFORMACIÓN A LOS PROVEEDORES"/>
    <n v="4"/>
    <n v="12"/>
    <n v="10"/>
    <n v="1"/>
    <n v="912000"/>
    <s v="GLOBAL"/>
    <s v="NO SOLICITADAS"/>
  </r>
  <r>
    <x v="12"/>
    <s v="02-02-02-010"/>
    <s v="02-02-02-010"/>
    <s v="Adquisición de servicios - Viáticos de los funcionarios en comisión"/>
    <s v="VIATICOS  GRUTE-EFECTUAR DESMONTE PACART-30421"/>
    <n v="90111503"/>
    <s v="SOLICITUD DE INFORMACIÓN A LOS PROVEEDORES"/>
    <n v="4"/>
    <n v="12"/>
    <n v="10"/>
    <n v="1"/>
    <n v="76000"/>
    <s v="GLOBAL"/>
    <s v="NO SOLICITADAS"/>
  </r>
  <r>
    <x v="12"/>
    <s v="02-02-02-010"/>
    <s v="02-02-02-010"/>
    <s v="Adquisición de servicios - Viáticos de los funcionarios en comisión"/>
    <s v="VIATICOS  GRUTE-EFECTUAR DESMONTE PACART-30421"/>
    <n v="90111503"/>
    <s v="SOLICITUD DE INFORMACIÓN A LOS PROVEEDORES"/>
    <n v="4"/>
    <n v="12"/>
    <n v="10"/>
    <n v="1"/>
    <n v="76000"/>
    <s v="GLOBAL"/>
    <s v="NO SOLICITADAS"/>
  </r>
  <r>
    <x v="12"/>
    <s v="02-02-02-010"/>
    <s v="02-02-02-010"/>
    <s v="Adquisición de servicios - Viáticos de los funcionarios en comisión"/>
    <s v="VIATICOS  GRUCO-COMISION OPERATIVA-30421"/>
    <n v="90111503"/>
    <s v="SOLICITUD DE INFORMACIÓN A LOS PROVEEDORES"/>
    <n v="4"/>
    <n v="12"/>
    <n v="10"/>
    <n v="1"/>
    <n v="912000"/>
    <s v="GLOBAL"/>
    <s v="NO SOLICITADAS"/>
  </r>
  <r>
    <x v="12"/>
    <s v="02-02-02-010"/>
    <s v="02-02-02-010"/>
    <s v="Adquisición de servicios - Viáticos de los funcionarios en comisión"/>
    <s v="VIATICOS  GRUCO-COMISION OPERATIVA-30421"/>
    <n v="90111503"/>
    <s v="SOLICITUD DE INFORMACIÓN A LOS PROVEEDORES"/>
    <n v="4"/>
    <n v="12"/>
    <n v="10"/>
    <n v="1"/>
    <n v="912000"/>
    <s v="GLOBAL"/>
    <s v="NO SOLICITADAS"/>
  </r>
  <r>
    <x v="12"/>
    <s v="02-02-02-010"/>
    <s v="02-02-02-010"/>
    <s v="Adquisición de servicios - Viáticos de los funcionarios en comisión"/>
    <s v="VIATICOS  GRUCO-COMSIÓN OPERATIVA-31121"/>
    <n v="90111503"/>
    <s v="SOLICITUD DE INFORMACIÓN A LOS PROVEEDORES"/>
    <n v="4"/>
    <n v="12"/>
    <n v="10"/>
    <n v="1"/>
    <n v="76000"/>
    <s v="GLOBAL"/>
    <s v="NO SOLICITADAS"/>
  </r>
  <r>
    <x v="12"/>
    <s v="02-02-02-010"/>
    <s v="02-02-02-010"/>
    <s v="Adquisición de servicios - Viáticos de los funcionarios en comisión"/>
    <s v="VIATICOS  GRUCO-COMSIÓN OPERATIVA-31121"/>
    <n v="90111503"/>
    <s v="SOLICITUD DE INFORMACIÓN A LOS PROVEEDORES"/>
    <n v="4"/>
    <n v="12"/>
    <n v="10"/>
    <n v="1"/>
    <n v="76000"/>
    <s v="GLOBAL"/>
    <s v="NO SOLICITADAS"/>
  </r>
  <r>
    <x v="12"/>
    <s v="02-02-02-010"/>
    <s v="02-02-02-010"/>
    <s v="Adquisición de servicios - Viáticos de los funcionarios en comisión"/>
    <s v="VIATICOS  GRUCO-COMSIÓN OPERATIVA-31121"/>
    <n v="90111503"/>
    <s v="SOLICITUD DE INFORMACIÓN A LOS PROVEEDORES"/>
    <n v="4"/>
    <n v="12"/>
    <n v="10"/>
    <n v="1"/>
    <n v="76000"/>
    <s v="GLOBAL"/>
    <s v="NO SOLICITADAS"/>
  </r>
  <r>
    <x v="12"/>
    <s v="02-02-02-010"/>
    <s v="02-02-02-010"/>
    <s v="Adquisición de servicios - Viáticos de los funcionarios en comisión"/>
    <s v="VIATICOS  GRUCO-COMSIÓN OPERATIVA-31121"/>
    <n v="90111503"/>
    <s v="SOLICITUD DE INFORMACIÓN A LOS PROVEEDORES"/>
    <n v="4"/>
    <n v="12"/>
    <n v="10"/>
    <n v="1"/>
    <n v="76000"/>
    <s v="GLOBAL"/>
    <s v="NO SOLICITADAS"/>
  </r>
  <r>
    <x v="12"/>
    <s v="02-02-02-010"/>
    <s v="02-02-02-010"/>
    <s v="Adquisición de servicios - Viáticos de los funcionarios en comisión"/>
    <s v="VIATICOS  COMISIÓN OPERATIVA BLART QUIMERA-31121"/>
    <n v="90111503"/>
    <s v="SOLICITUD DE INFORMACIÓN A LOS PROVEEDORES"/>
    <n v="4"/>
    <n v="12"/>
    <n v="10"/>
    <n v="1"/>
    <n v="228000"/>
    <s v="GLOBAL"/>
    <s v="NO SOLICITADAS"/>
  </r>
  <r>
    <x v="12"/>
    <s v="02-02-02-010"/>
    <s v="02-02-02-010"/>
    <s v="Adquisición de servicios - Viáticos de los funcionarios en comisión"/>
    <s v="VIATICOS  COMISIÓN OPERATIVA BLART QUIMERA-31921"/>
    <n v="90111503"/>
    <s v="SOLICITUD DE INFORMACIÓN A LOS PROVEEDORES"/>
    <n v="4"/>
    <n v="12"/>
    <n v="10"/>
    <n v="1"/>
    <n v="76000"/>
    <s v="GLOBAL"/>
    <s v="NO SOLICITADAS"/>
  </r>
  <r>
    <x v="12"/>
    <s v="02-02-02-010"/>
    <s v="02-02-02-010"/>
    <s v="Adquisición de servicios - Viáticos de los funcionarios en comisión"/>
    <s v="VIATICOS  GRUCO-COMSIÓN OPERATIVA-31921"/>
    <n v="90111503"/>
    <s v="SOLICITUD DE INFORMACIÓN A LOS PROVEEDORES"/>
    <n v="4"/>
    <n v="12"/>
    <n v="10"/>
    <n v="1"/>
    <n v="76000"/>
    <s v="GLOBAL"/>
    <s v="NO SOLICITADAS"/>
  </r>
  <r>
    <x v="12"/>
    <s v="02-02-02-010"/>
    <s v="02-02-02-010"/>
    <s v="Adquisición de servicios - Viáticos de los funcionarios en comisión"/>
    <s v="VIATICOS  GRUCO-COMSIÓN OPERATIVA-31921"/>
    <n v="90111503"/>
    <s v="SOLICITUD DE INFORMACIÓN A LOS PROVEEDORES"/>
    <n v="4"/>
    <n v="12"/>
    <n v="10"/>
    <n v="1"/>
    <n v="76000"/>
    <s v="GLOBAL"/>
    <s v="NO SOLICITADAS"/>
  </r>
  <r>
    <x v="12"/>
    <s v="02-02-02-010"/>
    <s v="02-02-02-010"/>
    <s v="Adquisición de servicios - Viáticos de los funcionarios en comisión"/>
    <s v="VIATICOS  GRUCO-COMSIÓN OPERATIVA-31921"/>
    <n v="90111503"/>
    <s v="SOLICITUD DE INFORMACIÓN A LOS PROVEEDORES"/>
    <n v="4"/>
    <n v="12"/>
    <n v="10"/>
    <n v="1"/>
    <n v="76000"/>
    <s v="GLOBAL"/>
    <s v="NO SOLICITADAS"/>
  </r>
  <r>
    <x v="12"/>
    <s v="02-02-02-010"/>
    <s v="02-02-02-010"/>
    <s v="Adquisición de servicios - Viáticos de los funcionarios en comisión"/>
    <s v="VIATICOS  GRUCO-COMSIÓN OPERATIVA-31921"/>
    <n v="90111503"/>
    <s v="SOLICITUD DE INFORMACIÓN A LOS PROVEEDORES"/>
    <n v="4"/>
    <n v="12"/>
    <n v="10"/>
    <n v="1"/>
    <n v="76000"/>
    <s v="GLOBAL"/>
    <s v="NO SOLICITADAS"/>
  </r>
  <r>
    <x v="12"/>
    <s v="02-02-02-010"/>
    <s v="02-02-02-010"/>
    <s v="Adquisición de servicios - Viáticos de los funcionarios en comisión"/>
    <s v="VIATICOS  GRUCO-COMSIÓN OPERATIVA-32221"/>
    <n v="90111503"/>
    <s v="SOLICITUD DE INFORMACIÓN A LOS PROVEEDORES"/>
    <n v="4"/>
    <n v="12"/>
    <n v="10"/>
    <n v="1"/>
    <n v="76000"/>
    <s v="GLOBAL"/>
    <s v="NO SOLICITADAS"/>
  </r>
  <r>
    <x v="12"/>
    <s v="02-02-02-010"/>
    <s v="02-02-02-010"/>
    <s v="Adquisición de servicios - Viáticos de los funcionarios en comisión"/>
    <s v="VIATICOS  GRUCO-COMSIÓN OPERATIVA-32221"/>
    <n v="90111503"/>
    <s v="SOLICITUD DE INFORMACIÓN A LOS PROVEEDORES"/>
    <n v="4"/>
    <n v="12"/>
    <n v="10"/>
    <n v="1"/>
    <n v="76000"/>
    <s v="GLOBAL"/>
    <s v="NO SOLICITADAS"/>
  </r>
  <r>
    <x v="12"/>
    <s v="02-02-02-010"/>
    <s v="02-02-02-010"/>
    <s v="Adquisición de servicios - Viáticos de los funcionarios en comisión"/>
    <s v="VIATICOS  GRUCO-COMSIÓN OPERATIVA-32221"/>
    <n v="90111503"/>
    <s v="SOLICITUD DE INFORMACIÓN A LOS PROVEEDORES"/>
    <n v="4"/>
    <n v="12"/>
    <n v="10"/>
    <n v="1"/>
    <n v="76000"/>
    <s v="GLOBAL"/>
    <s v="NO SOLICITADAS"/>
  </r>
  <r>
    <x v="12"/>
    <s v="02-02-02-010"/>
    <s v="02-02-02-010"/>
    <s v="Adquisición de servicios - Viáticos de los funcionarios en comisión"/>
    <s v="VIATICOS  COMISIÓN OPERATIVA BLART QUIMERA-32221"/>
    <n v="90111503"/>
    <s v="SOLICITUD DE INFORMACIÓN A LOS PROVEEDORES"/>
    <n v="4"/>
    <n v="12"/>
    <n v="10"/>
    <n v="1"/>
    <n v="76000"/>
    <s v="GLOBAL"/>
    <s v="NO SOLICITADAS"/>
  </r>
  <r>
    <x v="12"/>
    <s v="02-02-02-010"/>
    <s v="02-02-02-010"/>
    <s v="Adquisición de servicios - Viáticos de los funcionarios en comisión"/>
    <s v="VIATICOS  GRUCO-COMSIÓN OPERATIVA-32221"/>
    <n v="90111503"/>
    <s v="SOLICITUD DE INFORMACIÓN A LOS PROVEEDORES"/>
    <n v="4"/>
    <n v="12"/>
    <n v="10"/>
    <n v="1"/>
    <n v="76000"/>
    <s v="GLOBAL"/>
    <s v="NO SOLICITADAS"/>
  </r>
  <r>
    <x v="12"/>
    <s v="02-02-02-010"/>
    <s v="02-02-02-010"/>
    <s v="Adquisición de servicios - Viáticos de los funcionarios en comisión"/>
    <s v="VIATICOS  GRUCO - TRANSITO COMISION OPERATIVA ART-SOLICITUD 32421"/>
    <n v="90111503"/>
    <s v="SOLICITUD DE INFORMACIÓN A LOS PROVEEDORES"/>
    <n v="4"/>
    <n v="12"/>
    <n v="10"/>
    <n v="1"/>
    <n v="76000"/>
    <s v="GLOBAL"/>
    <s v="NO SOLICITADAS"/>
  </r>
  <r>
    <x v="12"/>
    <s v="02-02-02-010"/>
    <s v="02-02-02-010"/>
    <s v="Adquisición de servicios - Viáticos de los funcionarios en comisión"/>
    <s v="VIATICOS  GRUCO - TRANSITO COMISION OPERATIVA ART-SOLICITUD 32421"/>
    <n v="90111503"/>
    <s v="SOLICITUD DE INFORMACIÓN A LOS PROVEEDORES"/>
    <n v="4"/>
    <n v="12"/>
    <n v="10"/>
    <n v="1"/>
    <n v="76000"/>
    <s v="GLOBAL"/>
    <s v="NO SOLICITADAS"/>
  </r>
  <r>
    <x v="12"/>
    <s v="02-02-02-010"/>
    <s v="02-02-02-010"/>
    <s v="Adquisición de servicios - Viáticos de los funcionarios en comisión"/>
    <s v="VIATICOS  GRUCO - COMISIÓN OPERATIVA ART-SOLICITUD 32421"/>
    <n v="90111503"/>
    <s v="SOLICITUD DE INFORMACIÓN A LOS PROVEEDORES"/>
    <n v="4"/>
    <n v="12"/>
    <n v="10"/>
    <n v="1"/>
    <n v="228000"/>
    <s v="GLOBAL"/>
    <s v="NO SOLICITADAS"/>
  </r>
  <r>
    <x v="12"/>
    <s v="02-02-02-010"/>
    <s v="02-02-02-010"/>
    <s v="Adquisición de servicios - Viáticos de los funcionarios en comisión"/>
    <s v="VIATICOS  GRUCO - COMISIÓN OPERATIVA ART-SOLICITUD 32421"/>
    <n v="90111503"/>
    <s v="SOLICITUD DE INFORMACIÓN A LOS PROVEEDORES"/>
    <n v="4"/>
    <n v="12"/>
    <n v="10"/>
    <n v="1"/>
    <n v="228000"/>
    <s v="GLOBAL"/>
    <s v="NO SOLICITADAS"/>
  </r>
  <r>
    <x v="12"/>
    <s v="02-02-02-010"/>
    <s v="02-02-02-010"/>
    <s v="Adquisición de servicios - Viáticos de los funcionarios en comisión"/>
    <s v="VIATICOS  GRUCO - COMISIÓN OPERATIVA ART-SOLICITUD 32421"/>
    <n v="90111503"/>
    <s v="SOLICITUD DE INFORMACIÓN A LOS PROVEEDORES"/>
    <n v="4"/>
    <n v="12"/>
    <n v="10"/>
    <n v="1"/>
    <n v="228000"/>
    <s v="GLOBAL"/>
    <s v="NO SOLICITADAS"/>
  </r>
  <r>
    <x v="12"/>
    <s v="02-02-02-010"/>
    <s v="02-02-02-010"/>
    <s v="Adquisición de servicios - Viáticos de los funcionarios en comisión"/>
    <s v="VIATICOS  GRUCO - TRANSITO COMISION OPERATIVA ART-SOLICITUD 32421"/>
    <n v="90111503"/>
    <s v="SOLICITUD DE INFORMACIÓN A LOS PROVEEDORES"/>
    <n v="4"/>
    <n v="12"/>
    <n v="10"/>
    <n v="1"/>
    <n v="76000"/>
    <s v="GLOBAL"/>
    <s v="NO SOLICITADAS"/>
  </r>
  <r>
    <x v="12"/>
    <s v="02-02-02-010"/>
    <s v="02-02-02-010"/>
    <s v="Adquisición de servicios - Viáticos de los funcionarios en comisión"/>
    <s v="VIATICOS  GRUCO - COMISIÓN OPERATIVA ART-SOLICITUD 32421"/>
    <n v="90111503"/>
    <s v="SOLICITUD DE INFORMACIÓN A LOS PROVEEDORES"/>
    <n v="4"/>
    <n v="12"/>
    <n v="10"/>
    <n v="1"/>
    <n v="228000"/>
    <s v="GLOBAL"/>
    <s v="NO SOLICITADAS"/>
  </r>
  <r>
    <x v="12"/>
    <s v="02-02-02-010"/>
    <s v="02-02-02-010"/>
    <s v="Adquisición de servicios - Viáticos de los funcionarios en comisión"/>
    <s v="VIATICOS  GRUCO - COMISIÓN OPERATIVA ART-SOLICITUD 32421"/>
    <n v="90111503"/>
    <s v="SOLICITUD DE INFORMACIÓN A LOS PROVEEDORES"/>
    <n v="4"/>
    <n v="12"/>
    <n v="10"/>
    <n v="1"/>
    <n v="304000"/>
    <s v="GLOBAL"/>
    <s v="NO SOLICITADAS"/>
  </r>
  <r>
    <x v="12"/>
    <s v="02-02-02-010"/>
    <s v="02-02-02-010"/>
    <s v="Adquisición de servicios - Viáticos de los funcionarios en comisión"/>
    <s v="VIATICOS  GRUCO - TRANSITO COMISION OPERATIVA ART-SOLICITUD 32421"/>
    <n v="90111503"/>
    <s v="SOLICITUD DE INFORMACIÓN A LOS PROVEEDORES"/>
    <n v="4"/>
    <n v="12"/>
    <n v="10"/>
    <n v="1"/>
    <n v="76000"/>
    <s v="GLOBAL"/>
    <s v="NO SOLICITADAS"/>
  </r>
  <r>
    <x v="12"/>
    <s v="02-02-02-010"/>
    <s v="02-02-02-010"/>
    <s v="Adquisición de servicios - Viáticos de los funcionarios en comisión"/>
    <s v="VIATICOS  GRUCO -  COMISIÓN OPERATIVA BLART QUIMERA-32621"/>
    <n v="90111503"/>
    <s v="SOLICITUD DE INFORMACIÓN A LOS PROVEEDORES"/>
    <n v="4"/>
    <n v="12"/>
    <n v="10"/>
    <n v="1"/>
    <n v="684000"/>
    <s v="GLOBAL"/>
    <s v="NO SOLICITADAS"/>
  </r>
  <r>
    <x v="12"/>
    <s v="02-02-02-010"/>
    <s v="02-02-02-010"/>
    <s v="Adquisición de servicios - Viáticos de los funcionarios en comisión"/>
    <s v="VIATICOS  GRUCO - COMISIÓN OPERATIVA ART-32621"/>
    <n v="90111503"/>
    <s v="SOLICITUD DE INFORMACIÓN A LOS PROVEEDORES"/>
    <n v="4"/>
    <n v="12"/>
    <n v="10"/>
    <n v="1"/>
    <n v="608000"/>
    <s v="GLOBAL"/>
    <s v="NO SOLICITADAS"/>
  </r>
  <r>
    <x v="12"/>
    <s v="02-02-02-010"/>
    <s v="02-02-02-010"/>
    <s v="Adquisición de servicios - Viáticos de los funcionarios en comisión"/>
    <s v="VIATICOS  GRUCO - COMISIÓN OPERATIVA ART-32621"/>
    <n v="90111503"/>
    <s v="SOLICITUD DE INFORMACIÓN A LOS PROVEEDORES"/>
    <n v="4"/>
    <n v="12"/>
    <n v="10"/>
    <n v="1"/>
    <n v="608000"/>
    <s v="GLOBAL"/>
    <s v="NO SOLICITADAS"/>
  </r>
  <r>
    <x v="12"/>
    <s v="02-02-02-010"/>
    <s v="02-02-02-010"/>
    <s v="Adquisición de servicios - Viáticos de los funcionarios en comisión"/>
    <s v="VIATICOS  GRUCO - COMISIÓN OPERATIVA ART-32621"/>
    <n v="90111503"/>
    <s v="SOLICITUD DE INFORMACIÓN A LOS PROVEEDORES"/>
    <n v="4"/>
    <n v="12"/>
    <n v="10"/>
    <n v="1"/>
    <n v="608000"/>
    <s v="GLOBAL"/>
    <s v="NO SOLICITADAS"/>
  </r>
  <r>
    <x v="12"/>
    <s v="02-02-02-010"/>
    <s v="02-02-02-010"/>
    <s v="Adquisición de servicios - Viáticos de los funcionarios en comisión"/>
    <s v="VIATICOS  GRUCO - COMISIÓN OPERATIVA ART-32621"/>
    <n v="90111503"/>
    <s v="SOLICITUD DE INFORMACIÓN A LOS PROVEEDORES"/>
    <n v="4"/>
    <n v="12"/>
    <n v="10"/>
    <n v="1"/>
    <n v="608000"/>
    <s v="GLOBAL"/>
    <s v="NO SOLICITADAS"/>
  </r>
  <r>
    <x v="12"/>
    <s v="02-02-02-010"/>
    <s v="02-02-02-010"/>
    <s v="Adquisición de servicios - Viáticos de los funcionarios en comisión"/>
    <s v="VIATICOS  GRUCO- COMISIÓN OPERATIVA BLART QUIMERA-33421"/>
    <n v="90111503"/>
    <s v="SOLICITUD DE INFORMACIÓN A LOS PROVEEDORES"/>
    <n v="4"/>
    <n v="12"/>
    <n v="10"/>
    <n v="1"/>
    <n v="608000"/>
    <s v="GLOBAL"/>
    <s v="NO SOLICITADAS"/>
  </r>
  <r>
    <x v="12"/>
    <s v="02-02-02-010"/>
    <s v="02-02-02-010"/>
    <s v="Adquisición de servicios - Viáticos de los funcionarios en comisión"/>
    <s v="VIATICOS  GRUCO- COMISIÓN OPERATIVA BLART QUIMERA-33421"/>
    <n v="90111503"/>
    <s v="SOLICITUD DE INFORMACIÓN A LOS PROVEEDORES"/>
    <n v="4"/>
    <n v="12"/>
    <n v="10"/>
    <n v="1"/>
    <n v="608000"/>
    <s v="GLOBAL"/>
    <s v="NO SOLICITADAS"/>
  </r>
  <r>
    <x v="12"/>
    <s v="02-02-02-010"/>
    <s v="02-02-02-010"/>
    <s v="Adquisición de servicios - Viáticos de los funcionarios en comisión"/>
    <s v="VIATICOS  GRUCO- COMISIÓN OPERATIVA BLART QUIMERA-33421"/>
    <n v="90111503"/>
    <s v="SOLICITUD DE INFORMACIÓN A LOS PROVEEDORES"/>
    <n v="4"/>
    <n v="12"/>
    <n v="10"/>
    <n v="1"/>
    <n v="608000"/>
    <s v="GLOBAL"/>
    <s v="NO SOLICITADAS"/>
  </r>
  <r>
    <x v="12"/>
    <s v="02-02-02-010"/>
    <s v="02-02-02-010"/>
    <s v="Adquisición de servicios - Viáticos de los funcionarios en comisión"/>
    <s v="VIATICOS  GRUCO- COMISIÓN OPERATIVA BLART QUIMERA-33421"/>
    <n v="90111503"/>
    <s v="SOLICITUD DE INFORMACIÓN A LOS PROVEEDORES"/>
    <n v="4"/>
    <n v="12"/>
    <n v="10"/>
    <n v="1"/>
    <n v="608000"/>
    <s v="GLOBAL"/>
    <s v="NO SOLICITADAS"/>
  </r>
  <r>
    <x v="12"/>
    <s v="02-02-02-010"/>
    <s v="02-02-02-010"/>
    <s v="Adquisición de servicios - Viáticos de los funcionarios en comisión"/>
    <s v="VIATICOS  GRUCO- COMISIÓN OPERATIVA BLART QUIMERA-33421"/>
    <n v="90111503"/>
    <s v="SOLICITUD DE INFORMACIÓN A LOS PROVEEDORES"/>
    <n v="4"/>
    <n v="12"/>
    <n v="10"/>
    <n v="1"/>
    <n v="608000"/>
    <s v="GLOBAL"/>
    <s v="NO SOLICITADAS"/>
  </r>
  <r>
    <x v="12"/>
    <s v="02-02-02-010"/>
    <s v="02-02-02-010"/>
    <s v="Adquisición de servicios - Viáticos de los funcionarios en comisión"/>
    <s v="VIATICOS  COMISIÓN OPERATIVA ART-ACTA FAC-S-2021-056586"/>
    <n v="90111503"/>
    <s v="SOLICITUD DE INFORMACIÓN A LOS PROVEEDORES"/>
    <n v="4"/>
    <n v="12"/>
    <n v="10"/>
    <n v="1"/>
    <n v="228000"/>
    <s v="GLOBAL"/>
    <s v="NO SOLICITADAS"/>
  </r>
  <r>
    <x v="12"/>
    <s v="02-02-02-010"/>
    <s v="02-02-02-010"/>
    <s v="Adquisición de servicios - Viáticos de los funcionarios en comisión"/>
    <s v="VIATICOS  GRUCO - COMISIÓN OPERATIVA ART-34721"/>
    <n v="90111503"/>
    <s v="SOLICITUD DE INFORMACIÓN A LOS PROVEEDORES"/>
    <n v="4"/>
    <n v="12"/>
    <n v="10"/>
    <n v="1"/>
    <n v="1216000"/>
    <s v="GLOBAL"/>
    <s v="NO SOLICITADAS"/>
  </r>
  <r>
    <x v="12"/>
    <s v="02-02-02-010"/>
    <s v="02-02-02-010"/>
    <s v="Adquisición de servicios - Viáticos de los funcionarios en comisión"/>
    <s v="VIATICOS  GRUCO - COMISIÓN OPERATIVA ART-34721"/>
    <n v="90111503"/>
    <s v="SOLICITUD DE INFORMACIÓN A LOS PROVEEDORES"/>
    <n v="4"/>
    <n v="12"/>
    <n v="10"/>
    <n v="1"/>
    <n v="1216000"/>
    <s v="GLOBAL"/>
    <s v="NO SOLICITADAS"/>
  </r>
  <r>
    <x v="12"/>
    <s v="02-02-02-010"/>
    <s v="02-02-02-010"/>
    <s v="Adquisición de servicios - Viáticos de los funcionarios en comisión"/>
    <s v="VIATICOS  GRUCO - COMISIÓN OPERATIVA ART-34721"/>
    <n v="90111503"/>
    <s v="SOLICITUD DE INFORMACIÓN A LOS PROVEEDORES"/>
    <n v="4"/>
    <n v="12"/>
    <n v="10"/>
    <n v="1"/>
    <n v="1216000"/>
    <s v="GLOBAL"/>
    <s v="NO SOLICITADAS"/>
  </r>
  <r>
    <x v="12"/>
    <s v="02-02-02-010"/>
    <s v="02-02-02-010"/>
    <s v="Adquisición de servicios - Viáticos de los funcionarios en comisión"/>
    <s v="VIATICOS  GRUCO - COMISIÓN OPERATIVA ART-34721"/>
    <n v="90111503"/>
    <s v="SOLICITUD DE INFORMACIÓN A LOS PROVEEDORES"/>
    <n v="4"/>
    <n v="12"/>
    <n v="10"/>
    <n v="1"/>
    <n v="1216000"/>
    <s v="GLOBAL"/>
    <s v="NO SOLICITADAS"/>
  </r>
  <r>
    <x v="12"/>
    <s v="02-02-02-010"/>
    <s v="02-02-02-010"/>
    <s v="Adquisición de servicios - Viáticos de los funcionarios en comisión"/>
    <s v="VIATICOS  GRUCO - COMISIÓN OPERATIVA ART-34721"/>
    <n v="90111503"/>
    <s v="SOLICITUD DE INFORMACIÓN A LOS PROVEEDORES"/>
    <n v="4"/>
    <n v="12"/>
    <n v="10"/>
    <n v="1"/>
    <n v="304000"/>
    <s v="GLOBAL"/>
    <s v="NO SOLICITADAS"/>
  </r>
  <r>
    <x v="12"/>
    <s v="02-02-02-010"/>
    <s v="02-02-02-010"/>
    <s v="Adquisición de servicios - Viáticos de los funcionarios en comisión"/>
    <s v="VIATICOS  GRUCO - COMISIÓN OPERATIVA ART-34721"/>
    <n v="90111503"/>
    <s v="SOLICITUD DE INFORMACIÓN A LOS PROVEEDORES"/>
    <n v="4"/>
    <n v="12"/>
    <n v="10"/>
    <n v="1"/>
    <n v="1520000"/>
    <s v="GLOBAL"/>
    <s v="NO SOLICITADAS"/>
  </r>
  <r>
    <x v="12"/>
    <s v="02-02-02-010"/>
    <s v="02-02-02-010"/>
    <s v="Adquisición de servicios - Viáticos de los funcionarios en comisión"/>
    <s v="VIATICOS  GRUCO-COMSIÓN OPERATIVA ART-35621"/>
    <n v="90111503"/>
    <s v="SOLICITUD DE INFORMACIÓN A LOS PROVEEDORES"/>
    <n v="4"/>
    <n v="12"/>
    <n v="10"/>
    <n v="1"/>
    <n v="456000"/>
    <s v="GLOBAL"/>
    <s v="NO SOLICITADAS"/>
  </r>
  <r>
    <x v="12"/>
    <s v="02-02-02-010"/>
    <s v="02-02-02-010"/>
    <s v="Adquisición de servicios - Viáticos de los funcionarios en comisión"/>
    <s v="VIATICOS  GRUCO - COMISIÓN OPERATIVA ART-36321"/>
    <n v="90111503"/>
    <s v="SOLICITUD DE INFORMACIÓN A LOS PROVEEDORES"/>
    <n v="4"/>
    <n v="12"/>
    <n v="10"/>
    <n v="1"/>
    <n v="1064000"/>
    <s v="GLOBAL"/>
    <s v="NO SOLICITADAS"/>
  </r>
  <r>
    <x v="12"/>
    <s v="02-02-02-010"/>
    <s v="02-02-02-010"/>
    <s v="Adquisición de servicios - Viáticos de los funcionarios en comisión"/>
    <s v="VIATICOS  GRUCO - COMISIÓN OPERATIVA ART-36321"/>
    <n v="90111503"/>
    <s v="SOLICITUD DE INFORMACIÓN A LOS PROVEEDORES"/>
    <n v="4"/>
    <n v="12"/>
    <n v="10"/>
    <n v="1"/>
    <n v="1064000"/>
    <s v="GLOBAL"/>
    <s v="NO SOLICITADAS"/>
  </r>
  <r>
    <x v="12"/>
    <s v="02-02-02-010"/>
    <s v="02-02-02-010"/>
    <s v="Adquisición de servicios - Viáticos de los funcionarios en comisión"/>
    <s v="VIATICOS  GRUCO - COMISIÓN OPERATIVA ART-36321"/>
    <n v="90111503"/>
    <s v="SOLICITUD DE INFORMACIÓN A LOS PROVEEDORES"/>
    <n v="4"/>
    <n v="12"/>
    <n v="10"/>
    <n v="1"/>
    <n v="1064000"/>
    <s v="GLOBAL"/>
    <s v="NO SOLICITADAS"/>
  </r>
  <r>
    <x v="12"/>
    <s v="02-02-02-010"/>
    <s v="02-02-02-010"/>
    <s v="Adquisición de servicios - Viáticos de los funcionarios en comisión"/>
    <s v="VIATICOS  GRUCO - COMISIÓN OPERATIVA ART-36321"/>
    <n v="90111503"/>
    <s v="SOLICITUD DE INFORMACIÓN A LOS PROVEEDORES"/>
    <n v="4"/>
    <n v="12"/>
    <n v="10"/>
    <n v="1"/>
    <n v="1064000"/>
    <s v="GLOBAL"/>
    <s v="NO SOLICITADAS"/>
  </r>
  <r>
    <x v="12"/>
    <s v="02-02-02-010"/>
    <s v="02-02-02-010"/>
    <s v="Adquisición de servicios - Viáticos de los funcionarios en comisión"/>
    <s v="VIATICOS  GRUCO -EXTENSION COMISIÓN OPERATIVA ART-36621"/>
    <n v="90111503"/>
    <s v="SOLICITUD DE INFORMACIÓN A LOS PROVEEDORES"/>
    <n v="4"/>
    <n v="12"/>
    <n v="10"/>
    <n v="1"/>
    <n v="304000"/>
    <s v="GLOBAL"/>
    <s v="NO SOLICITADAS"/>
  </r>
  <r>
    <x v="12"/>
    <s v="02-02-02-010"/>
    <s v="02-02-02-010"/>
    <s v="Adquisición de servicios - Viáticos de los funcionarios en comisión"/>
    <s v="VIATICOS  GRUCO-COMIISON OPERATIVA ART-37921"/>
    <n v="90111503"/>
    <s v="SOLICITUD DE INFORMACIÓN A LOS PROVEEDORES"/>
    <n v="4"/>
    <n v="12"/>
    <n v="10"/>
    <n v="1"/>
    <n v="76000"/>
    <s v="GLOBAL"/>
    <s v="NO SOLICITADAS"/>
  </r>
  <r>
    <x v="12"/>
    <s v="02-02-02-010"/>
    <s v="02-02-02-010"/>
    <s v="Adquisición de servicios - Viáticos de los funcionarios en comisión"/>
    <s v="VIATICOS  GRUCO-COMIISON OPERATIVA ART-37921"/>
    <n v="90111503"/>
    <s v="SOLICITUD DE INFORMACIÓN A LOS PROVEEDORES"/>
    <n v="4"/>
    <n v="12"/>
    <n v="10"/>
    <n v="1"/>
    <n v="1596000"/>
    <s v="GLOBAL"/>
    <s v="NO SOLICITADAS"/>
  </r>
  <r>
    <x v="12"/>
    <s v="02-02-02-010"/>
    <s v="02-02-02-010"/>
    <s v="Adquisición de servicios - Viáticos de los funcionarios en comisión"/>
    <s v="VIATICOS  GRUCO - COMISIÓN OPERATIVA ART-SOLICITUD COMISIN 38221"/>
    <n v="90111503"/>
    <s v="SOLICITUD DE INFORMACIÓN A LOS PROVEEDORES"/>
    <n v="4"/>
    <n v="12"/>
    <n v="10"/>
    <n v="1"/>
    <n v="140000"/>
    <s v="GLOBAL"/>
    <s v="NO SOLICITADAS"/>
  </r>
  <r>
    <x v="12"/>
    <s v="02-02-02-010"/>
    <s v="02-02-02-010"/>
    <s v="Adquisición de servicios - Viáticos de los funcionarios en comisión"/>
    <s v="VIATICOS  gruco-COMISION TECNICO DE CAMAN EN BLART QUIMETA ART-39121"/>
    <n v="90111503"/>
    <s v="SOLICITUD DE INFORMACIÓN A LOS PROVEEDORES"/>
    <n v="4"/>
    <n v="12"/>
    <n v="10"/>
    <n v="1"/>
    <n v="1216000"/>
    <s v="GLOBAL"/>
    <s v="NO SOLICITADAS"/>
  </r>
  <r>
    <x v="12"/>
    <s v="02-02-02-010"/>
    <s v="02-02-02-010"/>
    <s v="Adquisición de servicios - Viáticos de los funcionarios en comisión"/>
    <s v="VIATICOS  GRUCO-COMISION OPERATOVA BLART-39621"/>
    <n v="90111503"/>
    <s v="SOLICITUD DE INFORMACIÓN A LOS PROVEEDORES"/>
    <n v="4"/>
    <n v="12"/>
    <n v="10"/>
    <n v="1"/>
    <n v="76000"/>
    <s v="GLOBAL"/>
    <s v="NO SOLICITADAS"/>
  </r>
  <r>
    <x v="12"/>
    <s v="02-02-02-010"/>
    <s v="02-02-02-010"/>
    <s v="Adquisición de servicios - Viáticos de los funcionarios en comisión"/>
    <s v="VIATICOS  GRUCO-COMISION OPERATOVA BLART-39621"/>
    <n v="90111503"/>
    <s v="SOLICITUD DE INFORMACIÓN A LOS PROVEEDORES"/>
    <n v="4"/>
    <n v="12"/>
    <n v="10"/>
    <n v="1"/>
    <n v="76000"/>
    <s v="GLOBAL"/>
    <s v="NO SOLICITADAS"/>
  </r>
  <r>
    <x v="12"/>
    <s v="02-02-02-010"/>
    <s v="02-02-02-010"/>
    <s v="Adquisición de servicios - Viáticos de los funcionarios en comisión"/>
    <s v="VIATICOS  GRUCO-COMISION OPERATOVA BLART-39621"/>
    <n v="90111503"/>
    <s v="SOLICITUD DE INFORMACIÓN A LOS PROVEEDORES"/>
    <n v="4"/>
    <n v="12"/>
    <n v="10"/>
    <n v="1"/>
    <n v="76000"/>
    <s v="GLOBAL"/>
    <s v="NO SOLICITADAS"/>
  </r>
  <r>
    <x v="12"/>
    <s v="02-02-02-010"/>
    <s v="02-02-02-010"/>
    <s v="Adquisición de servicios - Viáticos de los funcionarios en comisión"/>
    <s v="VIATICOS  GRUCO-COMISION OPERATOVA BLART-39621"/>
    <n v="90111503"/>
    <s v="SOLICITUD DE INFORMACIÓN A LOS PROVEEDORES"/>
    <n v="4"/>
    <n v="12"/>
    <n v="10"/>
    <n v="1"/>
    <n v="76000"/>
    <s v="GLOBAL"/>
    <s v="NO SOLICITADAS"/>
  </r>
  <r>
    <x v="12"/>
    <s v="02-02-02-010"/>
    <s v="02-02-02-010"/>
    <s v="Adquisición de servicios - Viáticos de los funcionarios en comisión"/>
    <s v="VIATICOS  GRUCO-COMISION OPERATIVA ART-39921"/>
    <n v="90111503"/>
    <s v="SOLICITUD DE INFORMACIÓN A LOS PROVEEDORES"/>
    <n v="4"/>
    <n v="12"/>
    <n v="10"/>
    <n v="1"/>
    <n v="1064000"/>
    <s v="GLOBAL"/>
    <s v="NO SOLICITADAS"/>
  </r>
  <r>
    <x v="12"/>
    <s v="02-02-02-010"/>
    <s v="02-02-02-010"/>
    <s v="Adquisición de servicios - Viáticos de los funcionarios en comisión"/>
    <s v="VIATICOS  GRUCO-COMISION OPERATIVA ART-39921"/>
    <n v="90111503"/>
    <s v="SOLICITUD DE INFORMACIÓN A LOS PROVEEDORES"/>
    <n v="4"/>
    <n v="12"/>
    <n v="10"/>
    <n v="1"/>
    <n v="1064000"/>
    <s v="GLOBAL"/>
    <s v="NO SOLICITADAS"/>
  </r>
  <r>
    <x v="12"/>
    <s v="02-02-02-010"/>
    <s v="02-02-02-010"/>
    <s v="Adquisición de servicios - Viáticos de los funcionarios en comisión"/>
    <s v="VIATICOS  GRUCO-COMISION OPERATIVA ART-39921"/>
    <n v="90111503"/>
    <s v="SOLICITUD DE INFORMACIÓN A LOS PROVEEDORES"/>
    <n v="4"/>
    <n v="12"/>
    <n v="10"/>
    <n v="1"/>
    <n v="1064000"/>
    <s v="GLOBAL"/>
    <s v="NO SOLICITADAS"/>
  </r>
  <r>
    <x v="12"/>
    <s v="02-02-02-010"/>
    <s v="02-02-02-010"/>
    <s v="Adquisición de servicios - Viáticos de los funcionarios en comisión"/>
    <s v="VIATICOS  GRUCO-Comisión operativa PACART AGUACHICA-41721"/>
    <n v="90111503"/>
    <s v="SOLICITUD DE INFORMACIÓN A LOS PROVEEDORES"/>
    <n v="4"/>
    <n v="12"/>
    <n v="10"/>
    <n v="1"/>
    <n v="1216000"/>
    <s v="GLOBAL"/>
    <s v="NO SOLICITADAS"/>
  </r>
  <r>
    <x v="12"/>
    <s v="02-02-02-010"/>
    <s v="02-02-02-010"/>
    <s v="Adquisición de servicios - Viáticos de los funcionarios en comisión"/>
    <s v="VIATICOS  GRUCO-Comisión operativa PACART AGUACHICA-41721"/>
    <n v="90111503"/>
    <s v="SOLICITUD DE INFORMACIÓN A LOS PROVEEDORES"/>
    <n v="4"/>
    <n v="12"/>
    <n v="10"/>
    <n v="1"/>
    <n v="1216000"/>
    <s v="GLOBAL"/>
    <s v="NO SOLICITADAS"/>
  </r>
  <r>
    <x v="12"/>
    <s v="02-02-02-010"/>
    <s v="02-02-02-010"/>
    <s v="Adquisición de servicios - Viáticos de los funcionarios en comisión"/>
    <s v="VIATICOS  GRUCO - EXTENSION COMISION TTS DE JEPHU EN BLART QUIMETA ART-SOLICITUD COMISION 43321"/>
    <n v="90111503"/>
    <s v="SOLICITUD DE INFORMACIÓN A LOS PROVEEDORES"/>
    <n v="4"/>
    <n v="12"/>
    <n v="10"/>
    <n v="1"/>
    <n v="152000"/>
    <s v="GLOBAL"/>
    <s v="NO SOLICITADAS"/>
  </r>
  <r>
    <x v="12"/>
    <s v="02-02-02-010"/>
    <s v="02-02-02-010"/>
    <s v="Adquisición de servicios - Viáticos de los funcionarios en comisión"/>
    <s v="VIATICOS  GRUCO - COMISION OPERATIVA EN BLART QUIMETA ART-SOLICITUD COMISION 43321"/>
    <n v="90111503"/>
    <s v="SOLICITUD DE INFORMACIÓN A LOS PROVEEDORES"/>
    <n v="4"/>
    <n v="12"/>
    <n v="10"/>
    <n v="1"/>
    <n v="76000"/>
    <s v="GLOBAL"/>
    <s v="NO SOLICITADAS"/>
  </r>
  <r>
    <x v="12"/>
    <s v="02-02-02-010"/>
    <s v="02-02-02-010"/>
    <s v="Adquisición de servicios - Viáticos de los funcionarios en comisión"/>
    <s v="VIATICOS  GRUCO - COMISION OPERATIVA EN BLART QUIMETA ART-SOLICITUD COMISION 43321"/>
    <n v="90111503"/>
    <s v="SOLICITUD DE INFORMACIÓN A LOS PROVEEDORES"/>
    <n v="4"/>
    <n v="12"/>
    <n v="10"/>
    <n v="1"/>
    <n v="76000"/>
    <s v="GLOBAL"/>
    <s v="NO SOLICITADAS"/>
  </r>
  <r>
    <x v="12"/>
    <s v="02-02-02-010"/>
    <s v="02-02-02-010"/>
    <s v="Adquisición de servicios - Viáticos de los funcionarios en comisión"/>
    <s v="VIATICOS  GRUCO - COMISION OPERATIVA EN BLART QUIMETA ART-SOLICITUD COMISION 43321"/>
    <n v="90111503"/>
    <s v="SOLICITUD DE INFORMACIÓN A LOS PROVEEDORES"/>
    <n v="4"/>
    <n v="12"/>
    <n v="10"/>
    <n v="1"/>
    <n v="76000"/>
    <s v="GLOBAL"/>
    <s v="NO SOLICITADAS"/>
  </r>
  <r>
    <x v="12"/>
    <s v="02-02-02-010"/>
    <s v="02-02-02-010"/>
    <s v="Adquisición de servicios - Viáticos de los funcionarios en comisión"/>
    <s v="VIATICOS  GRUCO - COMISION TECNICO DE CAMAN EN BLART QUIMETA ART-SOLICITUD COMISION 43321"/>
    <n v="90111503"/>
    <s v="SOLICITUD DE INFORMACIÓN A LOS PROVEEDORES"/>
    <n v="4"/>
    <n v="12"/>
    <n v="10"/>
    <n v="1"/>
    <n v="152000"/>
    <s v="GLOBAL"/>
    <s v="NO SOLICITADAS"/>
  </r>
  <r>
    <x v="12"/>
    <s v="02-02-02-010"/>
    <s v="02-02-02-010"/>
    <s v="Adquisición de servicios - Viáticos de los funcionarios en comisión"/>
    <s v="VIATICOS  GRUCO - COMISION OPERATIVA EN BLART QUIMETA ART-SOLICITUD COMISION 43721"/>
    <n v="90111503"/>
    <s v="SOLICITUD DE INFORMACIÓN A LOS PROVEEDORES"/>
    <n v="4"/>
    <n v="12"/>
    <n v="10"/>
    <n v="1"/>
    <n v="912000"/>
    <s v="GLOBAL"/>
    <s v="NO SOLICITADAS"/>
  </r>
  <r>
    <x v="12"/>
    <s v="02-02-02-010"/>
    <s v="02-02-02-010"/>
    <s v="Adquisición de servicios - Viáticos de los funcionarios en comisión"/>
    <s v="VIATICOS  GRUCO - COMISION OPERATIVA EN BLART QUIMETA ART-SOLICITUD COMISION 43721"/>
    <n v="90111503"/>
    <s v="SOLICITUD DE INFORMACIÓN A LOS PROVEEDORES"/>
    <n v="4"/>
    <n v="12"/>
    <n v="10"/>
    <n v="1"/>
    <n v="912000"/>
    <s v="GLOBAL"/>
    <s v="NO SOLICITADAS"/>
  </r>
  <r>
    <x v="12"/>
    <s v="02-02-02-010"/>
    <s v="02-02-02-010"/>
    <s v="Adquisición de servicios - Viáticos de los funcionarios en comisión"/>
    <s v="VIATICOS  GRUCO - COMISION OPERATIVA EN BLART QUIMETA ART-SOLICITUD COMISION 43721"/>
    <n v="90111503"/>
    <s v="SOLICITUD DE INFORMACIÓN A LOS PROVEEDORES"/>
    <n v="4"/>
    <n v="12"/>
    <n v="10"/>
    <n v="1"/>
    <n v="912000"/>
    <s v="GLOBAL"/>
    <s v="NO SOLICITADAS"/>
  </r>
  <r>
    <x v="12"/>
    <s v="02-02-02-010"/>
    <s v="02-02-02-010"/>
    <s v="Adquisición de servicios - Viáticos de los funcionarios en comisión"/>
    <s v="VIATICOS  GRUCO - COMISION OPERATIVA EN BLART QUIMETA ART-SOLICITUD COMISION 43721"/>
    <n v="90111503"/>
    <s v="SOLICITUD DE INFORMACIÓN A LOS PROVEEDORES"/>
    <n v="4"/>
    <n v="12"/>
    <n v="10"/>
    <n v="1"/>
    <n v="912000"/>
    <s v="GLOBAL"/>
    <s v="NO SOLICITADAS"/>
  </r>
  <r>
    <x v="12"/>
    <s v="02-02-02-010"/>
    <s v="02-02-02-010"/>
    <s v="Adquisición de servicios - Viáticos de los funcionarios en comisión"/>
    <s v="VIATICOS  GRUCO - COMISION OPERATIVA EN BLART QUIMETA ART-SOLICITUD COMISION 43721"/>
    <n v="90111503"/>
    <s v="SOLICITUD DE INFORMACIÓN A LOS PROVEEDORES"/>
    <n v="4"/>
    <n v="12"/>
    <n v="10"/>
    <n v="1"/>
    <n v="76000"/>
    <s v="GLOBAL"/>
    <s v="NO SOLICITADAS"/>
  </r>
  <r>
    <x v="12"/>
    <s v="02-02-02-010"/>
    <s v="02-02-02-010"/>
    <s v="Adquisición de servicios - Viáticos de los funcionarios en comisión"/>
    <s v="VIATICOS  GRUCO - COMISION OPERATIVA EN BLART QUIMETA ART-SOLICITUD COMISION 43721"/>
    <n v="90111503"/>
    <s v="SOLICITUD DE INFORMACIÓN A LOS PROVEEDORES"/>
    <n v="4"/>
    <n v="12"/>
    <n v="10"/>
    <n v="1"/>
    <n v="836000"/>
    <s v="GLOBAL"/>
    <s v="NO SOLICITADAS"/>
  </r>
  <r>
    <x v="12"/>
    <s v="02-02-02-010"/>
    <s v="02-02-02-010"/>
    <s v="Adquisición de servicios - Viáticos de los funcionarios en comisión"/>
    <s v="VIATICOS  GRUCO - COMISION OPERATIVA EN BLART QUIMETA ART-SOLICITUD COMISION 43721"/>
    <n v="90111503"/>
    <s v="SOLICITUD DE INFORMACIÓN A LOS PROVEEDORES"/>
    <n v="4"/>
    <n v="12"/>
    <n v="10"/>
    <n v="1"/>
    <n v="76000"/>
    <s v="GLOBAL"/>
    <s v="NO SOLICITADAS"/>
  </r>
  <r>
    <x v="12"/>
    <s v="02-02-02-010"/>
    <s v="02-02-02-010"/>
    <s v="Adquisición de servicios - Viáticos de los funcionarios en comisión"/>
    <s v="VIATICOS  GRUCO - EXTENSION COMISION TTS DE JEPHU EN BLART QUIMETA ART-SOLICITUD COMISION 43721"/>
    <n v="90111503"/>
    <s v="SOLICITUD DE INFORMACIÓN A LOS PROVEEDORES"/>
    <n v="4"/>
    <n v="12"/>
    <n v="10"/>
    <n v="1"/>
    <n v="140000"/>
    <s v="GLOBAL"/>
    <s v="NO SOLICITADAS"/>
  </r>
  <r>
    <x v="12"/>
    <s v="02-02-02-010"/>
    <s v="02-02-02-010"/>
    <s v="Adquisición de servicios - Viáticos de los funcionarios en comisión"/>
    <s v="VIATICOS  GRUCO - COMISION OPERATIVA EN BLART QUIMETA ART-SOLICITUD COMISION 43721"/>
    <n v="90111503"/>
    <s v="SOLICITUD DE INFORMACIÓN A LOS PROVEEDORES"/>
    <n v="4"/>
    <n v="12"/>
    <n v="10"/>
    <n v="1"/>
    <n v="76000"/>
    <s v="GLOBAL"/>
    <s v="NO SOLICITADAS"/>
  </r>
  <r>
    <x v="12"/>
    <s v="02-02-02-010"/>
    <s v="02-02-02-010"/>
    <s v="Adquisición de servicios - Viáticos de los funcionarios en comisión"/>
    <s v="VIATICOS  GRUCO - COMISIÓN OPERATIVA OPR DE ART EN PACART AGUACHICA-SOLICITUD COMISION 45521"/>
    <n v="90111503"/>
    <s v="SOLICITUD DE INFORMACIÓN A LOS PROVEEDORES"/>
    <n v="4"/>
    <n v="12"/>
    <n v="10"/>
    <n v="1"/>
    <n v="836000"/>
    <s v="GLOBAL"/>
    <s v="NO SOLICITADAS"/>
  </r>
  <r>
    <x v="12"/>
    <s v="02-02-02-010"/>
    <s v="02-02-02-010"/>
    <s v="Adquisición de servicios - Viáticos de los funcionarios en comisión"/>
    <s v="VIATICOS  GRUCO - COMISION OPERATIVA PACART AGUACHICA-SOLICITUD COMISION 46421"/>
    <n v="90111503"/>
    <s v="SOLICITUD DE INFORMACIÓN A LOS PROVEEDORES"/>
    <n v="4"/>
    <n v="12"/>
    <n v="10"/>
    <n v="1"/>
    <n v="836000"/>
    <s v="GLOBAL"/>
    <s v="NO SOLICITADAS"/>
  </r>
  <r>
    <x v="12"/>
    <s v="02-02-02-010"/>
    <s v="02-02-02-010"/>
    <s v="Adquisición de servicios - Viáticos de los funcionarios en comisión"/>
    <s v="VIATICOS  GRUCO - COMISION OPERATIVA BLART QUIMERA-SOLICITUD COMISION 46421"/>
    <n v="90111503"/>
    <s v="SOLICITUD DE INFORMACIÓN A LOS PROVEEDORES"/>
    <n v="4"/>
    <n v="12"/>
    <n v="10"/>
    <n v="1"/>
    <n v="747000"/>
    <s v="GLOBAL"/>
    <s v="NO SOLICITADAS"/>
  </r>
  <r>
    <x v="12"/>
    <s v="02-02-02-010"/>
    <s v="02-02-02-010"/>
    <s v="Adquisición de servicios - Viáticos de los funcionarios en comisión"/>
    <s v="VIATICOS  GRUCO - COMISION OPERATIVA PACART AGUACHICA-SOLICITUD COMISION 46421"/>
    <n v="90111503"/>
    <s v="SOLICITUD DE INFORMACIÓN A LOS PROVEEDORES"/>
    <n v="4"/>
    <n v="12"/>
    <n v="10"/>
    <n v="1"/>
    <n v="216000"/>
    <s v="GLOBAL"/>
    <s v="NO SOLICITADAS"/>
  </r>
  <r>
    <x v="12"/>
    <s v="02-02-02-010"/>
    <s v="02-02-02-010"/>
    <s v="Adquisición de servicios - Viáticos de los funcionarios en comisión"/>
    <s v="VIATICOS  GRUCO-EXTENSION COMISION OPERATIVA BLART QUIMERA-46921"/>
    <n v="90111503"/>
    <s v="SOLICITUD DE INFORMACIÓN A LOS PROVEEDORES"/>
    <n v="4"/>
    <n v="12"/>
    <n v="10"/>
    <n v="1"/>
    <n v="228000"/>
    <s v="GLOBAL"/>
    <s v="NO SOLICITADAS"/>
  </r>
  <r>
    <x v="12"/>
    <s v="02-02-02-010"/>
    <s v="02-02-02-010"/>
    <s v="Adquisición de servicios - Viáticos de los funcionarios en comisión"/>
    <s v="VIATICOS  GRUCO-EXTENSION COMISION OPERATIVA BLART QUIMERA-46921"/>
    <n v="90111503"/>
    <s v="SOLICITUD DE INFORMACIÓN A LOS PROVEEDORES"/>
    <n v="4"/>
    <n v="12"/>
    <n v="10"/>
    <n v="1"/>
    <n v="228000"/>
    <s v="GLOBAL"/>
    <s v="NO SOLICITADAS"/>
  </r>
  <r>
    <x v="12"/>
    <s v="02-02-02-010"/>
    <s v="02-02-02-010"/>
    <s v="Adquisición de servicios - Viáticos de los funcionarios en comisión"/>
    <s v="VIATICOS  GRUCO-EXTENSION COMISION OPERATIVA BLART QUIMERA-46921"/>
    <n v="90111503"/>
    <s v="SOLICITUD DE INFORMACIÓN A LOS PROVEEDORES"/>
    <n v="4"/>
    <n v="12"/>
    <n v="10"/>
    <n v="1"/>
    <n v="228000"/>
    <s v="GLOBAL"/>
    <s v="NO SOLICITADAS"/>
  </r>
  <r>
    <x v="12"/>
    <s v="02-02-02-010"/>
    <s v="02-02-02-010"/>
    <s v="Adquisición de servicios - Viáticos de los funcionarios en comisión"/>
    <s v="VIATICOS  GRUCO-EXTENSION COMISION OPERATIVA BLART QUIMERA-46921"/>
    <n v="90111503"/>
    <s v="SOLICITUD DE INFORMACIÓN A LOS PROVEEDORES"/>
    <n v="4"/>
    <n v="12"/>
    <n v="10"/>
    <n v="1"/>
    <n v="228000"/>
    <s v="GLOBAL"/>
    <s v="NO SOLICITADAS"/>
  </r>
  <r>
    <x v="12"/>
    <s v="02-02-02-010"/>
    <s v="02-02-02-010"/>
    <s v="Adquisición de servicios - Viáticos de los funcionarios en comisión"/>
    <s v="VIATICOS  GRUCO - EXTENSION COMISION OPERATIVA BLART QUIMERA-SOLICITUD COMISION 47321"/>
    <n v="90111503"/>
    <s v="SOLICITUD DE INFORMACIÓN A LOS PROVEEDORES"/>
    <n v="4"/>
    <n v="12"/>
    <n v="10"/>
    <n v="1"/>
    <n v="76000"/>
    <s v="GLOBAL"/>
    <s v="NO SOLICITADAS"/>
  </r>
  <r>
    <x v="12"/>
    <s v="02-02-02-010"/>
    <s v="02-02-02-010"/>
    <s v="Adquisición de servicios - Viáticos de los funcionarios en comisión"/>
    <s v="VIATICOS  GRUCO - EXTENSION COMISION OPERATIVA BLART QUIMERA-SOLICITUD COMISION 47321"/>
    <n v="90111503"/>
    <s v="SOLICITUD DE INFORMACIÓN A LOS PROVEEDORES"/>
    <n v="4"/>
    <n v="12"/>
    <n v="10"/>
    <n v="1"/>
    <n v="76000"/>
    <s v="GLOBAL"/>
    <s v="NO SOLICITADAS"/>
  </r>
  <r>
    <x v="12"/>
    <s v="02-02-02-010"/>
    <s v="02-02-02-010"/>
    <s v="Adquisición de servicios - Viáticos de los funcionarios en comisión"/>
    <s v="VIATICOS  GRUCO - EXTENSION COMISION OPERATIVA BLART QUIMERA-SOLICITUD COMISION 47321"/>
    <n v="90111503"/>
    <s v="SOLICITUD DE INFORMACIÓN A LOS PROVEEDORES"/>
    <n v="4"/>
    <n v="12"/>
    <n v="10"/>
    <n v="1"/>
    <n v="76000"/>
    <s v="GLOBAL"/>
    <s v="NO SOLICITADAS"/>
  </r>
  <r>
    <x v="12"/>
    <s v="02-02-02-010"/>
    <s v="02-02-02-010"/>
    <s v="Adquisición de servicios - Viáticos de los funcionarios en comisión"/>
    <s v="VIATICOS  GRUCO - EXTENSION COMISION OPERATIVA BLART QUIMERA-SOLICITUD COMISION 47321"/>
    <n v="90111503"/>
    <s v="SOLICITUD DE INFORMACIÓN A LOS PROVEEDORES"/>
    <n v="4"/>
    <n v="12"/>
    <n v="10"/>
    <n v="1"/>
    <n v="76000"/>
    <s v="GLOBAL"/>
    <s v="NO SOLICITADAS"/>
  </r>
  <r>
    <x v="12"/>
    <s v="02-02-02-010"/>
    <s v="02-02-02-010"/>
    <s v="Adquisición de servicios - Viáticos de los funcionarios en comisión"/>
    <s v="VIATICOS  GRUCO-EXTENSION COMISION OPERATIVA BLART QUIMERA-48021"/>
    <n v="90111503"/>
    <s v="SOLICITUD DE INFORMACIÓN A LOS PROVEEDORES"/>
    <n v="4"/>
    <n v="12"/>
    <n v="10"/>
    <n v="1"/>
    <n v="76000"/>
    <s v="GLOBAL"/>
    <s v="NO SOLICITADAS"/>
  </r>
  <r>
    <x v="12"/>
    <s v="02-02-02-010"/>
    <s v="02-02-02-010"/>
    <s v="Adquisición de servicios - Viáticos de los funcionarios en comisión"/>
    <s v="VIATICOS  GRUCO-EXTENSION COMISION OPERATIVA BLART QUIMERA-48021"/>
    <n v="90111503"/>
    <s v="SOLICITUD DE INFORMACIÓN A LOS PROVEEDORES"/>
    <n v="4"/>
    <n v="12"/>
    <n v="10"/>
    <n v="1"/>
    <n v="76000"/>
    <s v="GLOBAL"/>
    <s v="NO SOLICITADAS"/>
  </r>
  <r>
    <x v="12"/>
    <s v="02-02-02-010"/>
    <s v="02-02-02-010"/>
    <s v="Adquisición de servicios - Viáticos de los funcionarios en comisión"/>
    <s v="VIATICOS  GRUCO-EXTENSION COMISION OPERATIVA BLART QUIMERA-48021"/>
    <n v="90111503"/>
    <s v="SOLICITUD DE INFORMACIÓN A LOS PROVEEDORES"/>
    <n v="4"/>
    <n v="12"/>
    <n v="10"/>
    <n v="1"/>
    <n v="76000"/>
    <s v="GLOBAL"/>
    <s v="NO SOLICITADAS"/>
  </r>
  <r>
    <x v="12"/>
    <s v="02-02-02-010"/>
    <s v="02-02-02-010"/>
    <s v="Adquisición de servicios - Viáticos de los funcionarios en comisión"/>
    <s v="VIATICOS  GRUCO-EXTENSION COMISION OPERATIVA BLART QUIMERA-48021"/>
    <n v="90111503"/>
    <s v="SOLICITUD DE INFORMACIÓN A LOS PROVEEDORES"/>
    <n v="4"/>
    <n v="12"/>
    <n v="10"/>
    <n v="1"/>
    <n v="76000"/>
    <s v="GLOBAL"/>
    <s v="NO SOLICITADAS"/>
  </r>
  <r>
    <x v="12"/>
    <s v="02-02-02-010"/>
    <s v="02-02-02-010"/>
    <s v="Adquisición de servicios - Viáticos de los funcionarios en comisión"/>
    <s v="VIATICOS  GRUCO-COMISION OPERATIVA BLART QUIMERA-48621"/>
    <n v="90111503"/>
    <s v="SOLICITUD DE INFORMACIÓN A LOS PROVEEDORES"/>
    <n v="4"/>
    <n v="12"/>
    <n v="10"/>
    <n v="1"/>
    <n v="1216000"/>
    <s v="GLOBAL"/>
    <s v="NO SOLICITADAS"/>
  </r>
  <r>
    <x v="12"/>
    <s v="02-02-02-010"/>
    <s v="02-02-02-010"/>
    <s v="Adquisición de servicios - Viáticos de los funcionarios en comisión"/>
    <s v="VIATICOS  GRUCO-COMISION OPERATIVA BLART QUIMERA-48621"/>
    <n v="90111503"/>
    <s v="SOLICITUD DE INFORMACIÓN A LOS PROVEEDORES"/>
    <n v="4"/>
    <n v="12"/>
    <n v="10"/>
    <n v="1"/>
    <n v="1216000"/>
    <s v="GLOBAL"/>
    <s v="NO SOLICITADAS"/>
  </r>
  <r>
    <x v="12"/>
    <s v="02-02-02-010"/>
    <s v="02-02-02-010"/>
    <s v="Adquisición de servicios - Viáticos de los funcionarios en comisión"/>
    <s v="VIATICOS  GRUCO-COMISION OPERATIVA BLART QUIMERA-48621"/>
    <n v="90111503"/>
    <s v="SOLICITUD DE INFORMACIÓN A LOS PROVEEDORES"/>
    <n v="4"/>
    <n v="12"/>
    <n v="10"/>
    <n v="1"/>
    <n v="1216000"/>
    <s v="GLOBAL"/>
    <s v="NO SOLICITADAS"/>
  </r>
  <r>
    <x v="12"/>
    <s v="02-02-02-010"/>
    <s v="02-02-02-010"/>
    <s v="Adquisición de servicios - Viáticos de los funcionarios en comisión"/>
    <s v="VIATICOS  GRUCO-COMISION OPERATIVA BLART QUIMERA-48621"/>
    <n v="90111503"/>
    <s v="SOLICITUD DE INFORMACIÓN A LOS PROVEEDORES"/>
    <n v="4"/>
    <n v="12"/>
    <n v="10"/>
    <n v="1"/>
    <n v="1216000"/>
    <s v="GLOBAL"/>
    <s v="NO SOLICITADAS"/>
  </r>
  <r>
    <x v="12"/>
    <s v="02-02-02-010"/>
    <s v="02-02-02-010"/>
    <s v="Adquisición de servicios - Viáticos de los funcionarios en comisión"/>
    <s v="VIATICOS  GRUCO-COMISION OPERATIVA BLART QUIMERA-48621"/>
    <n v="90111503"/>
    <s v="SOLICITUD DE INFORMACIÓN A LOS PROVEEDORES"/>
    <n v="4"/>
    <n v="12"/>
    <n v="10"/>
    <n v="1"/>
    <n v="1216000"/>
    <s v="GLOBAL"/>
    <s v="NO SOLICITADAS"/>
  </r>
  <r>
    <x v="12"/>
    <s v="02-02-02-010"/>
    <s v="02-02-02-010"/>
    <s v="Adquisición de servicios - Viáticos de los funcionarios en comisión"/>
    <s v="VIATICOS  GRUSE - COORDINACIONES DE SEGURIDAD-48421"/>
    <n v="90111503"/>
    <s v="SOLICITUD DE INFORMACIÓN A LOS PROVEEDORES"/>
    <n v="4"/>
    <n v="12"/>
    <n v="10"/>
    <n v="1"/>
    <n v="1064000"/>
    <s v="GLOBAL"/>
    <s v="NO SOLICITADAS"/>
  </r>
  <r>
    <x v="12"/>
    <s v="02-02-02-010"/>
    <s v="02-02-02-010"/>
    <s v="Adquisición de servicios - Viáticos de los funcionarios en comisión"/>
    <s v="VIATICOS  GRUCO - COMISIÓN OPERATIVA ART-48421"/>
    <n v="90111503"/>
    <s v="SOLICITUD DE INFORMACIÓN A LOS PROVEEDORES"/>
    <n v="4"/>
    <n v="12"/>
    <n v="10"/>
    <n v="1"/>
    <n v="76000"/>
    <s v="GLOBAL"/>
    <s v="NO SOLICITADAS"/>
  </r>
  <r>
    <x v="12"/>
    <s v="02-02-02-010"/>
    <s v="02-02-02-010"/>
    <s v="Adquisición de servicios - Viáticos de los funcionarios en comisión"/>
    <s v="VIATICOS  GRUCO - COMISIÓN OPERATIVA ART-48421"/>
    <n v="90111503"/>
    <s v="SOLICITUD DE INFORMACIÓN A LOS PROVEEDORES"/>
    <n v="4"/>
    <n v="12"/>
    <n v="10"/>
    <n v="1"/>
    <n v="76000"/>
    <s v="GLOBAL"/>
    <s v="NO SOLICITADAS"/>
  </r>
  <r>
    <x v="12"/>
    <s v="02-02-02-010"/>
    <s v="02-02-02-010"/>
    <s v="Adquisición de servicios - Viáticos de los funcionarios en comisión"/>
    <s v="VIATICOS  GRUCO - COMISIÓN OPERATIVA ART-48421"/>
    <n v="90111503"/>
    <s v="SOLICITUD DE INFORMACIÓN A LOS PROVEEDORES"/>
    <n v="4"/>
    <n v="12"/>
    <n v="10"/>
    <n v="1"/>
    <n v="76000"/>
    <s v="GLOBAL"/>
    <s v="NO SOLICITADAS"/>
  </r>
  <r>
    <x v="12"/>
    <s v="02-02-02-010"/>
    <s v="02-02-02-010"/>
    <s v="Adquisición de servicios - Viáticos de los funcionarios en comisión"/>
    <s v="VIATICOS  GRUCO - COMISIÓN OPERATIVA ART-48421"/>
    <n v="90111503"/>
    <s v="SOLICITUD DE INFORMACIÓN A LOS PROVEEDORES"/>
    <n v="4"/>
    <n v="12"/>
    <n v="10"/>
    <n v="1"/>
    <n v="76000"/>
    <s v="GLOBAL"/>
    <s v="NO SOLICITADAS"/>
  </r>
  <r>
    <x v="12"/>
    <s v="02-02-02-010"/>
    <s v="02-02-02-010"/>
    <s v="Adquisición de servicios - Viáticos de los funcionarios en comisión"/>
    <s v="VIATICOS  GRUSE - COMISIÓN SEGURIDAD ART-49121"/>
    <n v="90111503"/>
    <s v="SOLICITUD DE INFORMACIÓN A LOS PROVEEDORES"/>
    <n v="4"/>
    <n v="12"/>
    <n v="10"/>
    <n v="1"/>
    <n v="135000"/>
    <s v="GLOBAL"/>
    <s v="NO SOLICITADAS"/>
  </r>
  <r>
    <x v="12"/>
    <s v="02-02-02-010"/>
    <s v="02-02-02-010"/>
    <s v="Adquisición de servicios - Viáticos de los funcionarios en comisión"/>
    <s v="VIATICOS  GRUCO - COMISIÓN OPERATIVA ART-49121"/>
    <n v="90111503"/>
    <s v="SOLICITUD DE INFORMACIÓN A LOS PROVEEDORES"/>
    <n v="4"/>
    <n v="12"/>
    <n v="10"/>
    <n v="1"/>
    <n v="152000"/>
    <s v="GLOBAL"/>
    <s v="NO SOLICITADAS"/>
  </r>
  <r>
    <x v="12"/>
    <s v="02-02-02-010"/>
    <s v="02-02-02-010"/>
    <s v="Adquisición de servicios - Viáticos de los funcionarios en comisión"/>
    <s v="VIATICOS  GRUCO - COMISIÓN OPERATIVA ART-49121"/>
    <n v="90111503"/>
    <s v="SOLICITUD DE INFORMACIÓN A LOS PROVEEDORES"/>
    <n v="4"/>
    <n v="12"/>
    <n v="10"/>
    <n v="1"/>
    <n v="38000"/>
    <s v="GLOBAL"/>
    <s v="NO SOLICITADAS"/>
  </r>
  <r>
    <x v="12"/>
    <s v="02-02-02-010"/>
    <s v="02-02-02-010"/>
    <s v="Adquisición de servicios - Viáticos de los funcionarios en comisión"/>
    <s v="VIATICOS  COMISIÓN OPERATIVA ART-ACTA No.FAC-S-2021-077167-AG"/>
    <n v="90111503"/>
    <s v="SOLICITUD DE INFORMACIÓN A LOS PROVEEDORES"/>
    <n v="4"/>
    <n v="12"/>
    <n v="10"/>
    <n v="1"/>
    <n v="140000"/>
    <s v="GLOBAL"/>
    <s v="NO SOLICITADAS"/>
  </r>
  <r>
    <x v="12"/>
    <s v="02-02-02-010"/>
    <s v="02-02-02-010"/>
    <s v="Adquisición de servicios - Viáticos de los funcionarios en comisión"/>
    <s v="VIATICOS  COMISIÓN OPERATIVA ART-ACTA No.FAC-S-2021-077167-AG"/>
    <n v="90111503"/>
    <s v="SOLICITUD DE INFORMACIÓN A LOS PROVEEDORES"/>
    <n v="4"/>
    <n v="12"/>
    <n v="10"/>
    <n v="1"/>
    <n v="140000"/>
    <s v="GLOBAL"/>
    <s v="NO SOLICITADAS"/>
  </r>
  <r>
    <x v="12"/>
    <s v="02-02-02-010"/>
    <s v="02-02-02-010"/>
    <s v="Adquisición de servicios - Viáticos de los funcionarios en comisión"/>
    <s v="VIATICOS  COMISIÓN OPERATIVA ART-ACTA No.FAC-S-2021-077167-AG"/>
    <n v="90111503"/>
    <s v="SOLICITUD DE INFORMACIÓN A LOS PROVEEDORES"/>
    <n v="4"/>
    <n v="12"/>
    <n v="10"/>
    <n v="1"/>
    <n v="140000"/>
    <s v="GLOBAL"/>
    <s v="NO SOLICITADAS"/>
  </r>
  <r>
    <x v="12"/>
    <s v="02-02-02-010"/>
    <s v="02-02-02-010"/>
    <s v="Adquisición de servicios - Viáticos de los funcionarios en comisión"/>
    <s v="VIATICOS  COMISIÓN OPERATIVA ART-ACTA No.FAC-S-2021-077167-AG"/>
    <n v="90111503"/>
    <s v="SOLICITUD DE INFORMACIÓN A LOS PROVEEDORES"/>
    <n v="4"/>
    <n v="12"/>
    <n v="10"/>
    <n v="1"/>
    <n v="139000"/>
    <s v="GLOBAL"/>
    <s v="NO SOLICITADAS"/>
  </r>
  <r>
    <x v="12"/>
    <s v="02-02-02-010"/>
    <s v="02-02-02-010"/>
    <s v="Adquisición de servicios - Viáticos de los funcionarios en comisión"/>
    <s v="VIATICOS  GRUCO - COMISIÓN OPERATIVA ART-51121"/>
    <n v="90111503"/>
    <s v="SOLICITUD DE INFORMACIÓN A LOS PROVEEDORES"/>
    <n v="4"/>
    <n v="12"/>
    <n v="10"/>
    <n v="1"/>
    <n v="152000"/>
    <s v="GLOBAL"/>
    <s v="NO SOLICITADAS"/>
  </r>
  <r>
    <x v="12"/>
    <s v="02-02-02-010"/>
    <s v="02-02-02-010"/>
    <s v="Adquisición de servicios - Viáticos de los funcionarios en comisión"/>
    <s v="VIATICOS  GRUCO - COMISIÓN OPERATIVA ART-51121"/>
    <n v="90111503"/>
    <s v="SOLICITUD DE INFORMACIÓN A LOS PROVEEDORES"/>
    <n v="4"/>
    <n v="12"/>
    <n v="10"/>
    <n v="1"/>
    <n v="76000"/>
    <s v="GLOBAL"/>
    <s v="NO SOLICITADAS"/>
  </r>
  <r>
    <x v="12"/>
    <s v="02-02-02-010"/>
    <s v="02-02-02-010"/>
    <s v="Adquisición de servicios - Viáticos de los funcionarios en comisión"/>
    <s v="VIATICOS  GRUCO-TRÁNSITO COMISION OPERATIVA BLART QUIMERA-51521"/>
    <n v="90111503"/>
    <s v="SOLICITUD DE INFORMACIÓN A LOS PROVEEDORES"/>
    <n v="4"/>
    <n v="12"/>
    <n v="10"/>
    <n v="1"/>
    <n v="76000"/>
    <s v="GLOBAL"/>
    <s v="NO SOLICITADAS"/>
  </r>
  <r>
    <x v="12"/>
    <s v="02-02-02-010"/>
    <s v="02-02-02-010"/>
    <s v="Adquisición de servicios - Viáticos de los funcionarios en comisión"/>
    <s v="VIATICOS  GRUSE-SEGURIDAD ART-51821"/>
    <n v="90111503"/>
    <s v="SOLICITUD DE INFORMACIÓN A LOS PROVEEDORES"/>
    <n v="4"/>
    <n v="12"/>
    <n v="10"/>
    <n v="1"/>
    <n v="140000"/>
    <s v="GLOBAL"/>
    <s v="NO SOLICITADAS"/>
  </r>
  <r>
    <x v="12"/>
    <s v="02-02-02-010"/>
    <s v="02-02-02-010"/>
    <s v="Adquisición de servicios - Viáticos de los funcionarios en comisión"/>
    <s v="VIATICOS  GRUSE-SEGURIDAD ART-51821"/>
    <n v="90111503"/>
    <s v="SOLICITUD DE INFORMACIÓN A LOS PROVEEDORES"/>
    <n v="4"/>
    <n v="12"/>
    <n v="10"/>
    <n v="1"/>
    <n v="988000"/>
    <s v="GLOBAL"/>
    <s v="NO SOLICITADAS"/>
  </r>
  <r>
    <x v="12"/>
    <s v="02-02-02-010"/>
    <s v="02-02-02-010"/>
    <s v="Adquisición de servicios - Viáticos de los funcionarios en comisión"/>
    <s v="VIATICOS  GRUCO - COMISIÓN OPERATIVA ART-52821"/>
    <n v="90111503"/>
    <s v="SOLICITUD DE INFORMACIÓN A LOS PROVEEDORES"/>
    <n v="4"/>
    <n v="12"/>
    <n v="10"/>
    <n v="1"/>
    <n v="1292000"/>
    <s v="GLOBAL"/>
    <s v="NO SOLICITADAS"/>
  </r>
  <r>
    <x v="12"/>
    <s v="02-02-02-010"/>
    <s v="02-02-02-010"/>
    <s v="Adquisición de servicios - Viáticos de los funcionarios en comisión"/>
    <s v="VIATICOS  GRUCO - COMISIÓN OPERATIVA ART-52821"/>
    <n v="90111503"/>
    <s v="SOLICITUD DE INFORMACIÓN A LOS PROVEEDORES"/>
    <n v="4"/>
    <n v="12"/>
    <n v="10"/>
    <n v="1"/>
    <n v="1216000"/>
    <s v="GLOBAL"/>
    <s v="NO SOLICITADAS"/>
  </r>
  <r>
    <x v="12"/>
    <s v="02-02-02-010"/>
    <s v="02-02-02-010"/>
    <s v="Adquisición de servicios - Viáticos de los funcionarios en comisión"/>
    <s v="VIATICOS  GRUCO - COMISIÓN OPERATIVA ART-52821"/>
    <n v="90111503"/>
    <s v="SOLICITUD DE INFORMACIÓN A LOS PROVEEDORES"/>
    <n v="4"/>
    <n v="12"/>
    <n v="10"/>
    <n v="1"/>
    <n v="139000"/>
    <s v="GLOBAL"/>
    <s v="NO SOLICITADAS"/>
  </r>
  <r>
    <x v="12"/>
    <s v="02-02-02-010"/>
    <s v="02-02-02-010"/>
    <s v="Adquisición de servicios - Viáticos de los funcionarios en comisión"/>
    <s v="VIATICOS  GRUCO - COMISIÓN OPERATIVA ART-52821"/>
    <n v="90111503"/>
    <s v="SOLICITUD DE INFORMACIÓN A LOS PROVEEDORES"/>
    <n v="4"/>
    <n v="12"/>
    <n v="10"/>
    <n v="1"/>
    <n v="760000"/>
    <s v="GLOBAL"/>
    <s v="NO SOLICITADAS"/>
  </r>
  <r>
    <x v="12"/>
    <s v="02-02-02-010"/>
    <s v="02-02-02-010"/>
    <s v="Adquisición de servicios - Viáticos de los funcionarios en comisión"/>
    <s v="VIATICOS  GRUCO - COMISIÓN OPERATIVA ART-52821"/>
    <n v="90111503"/>
    <s v="SOLICITUD DE INFORMACIÓN A LOS PROVEEDORES"/>
    <n v="4"/>
    <n v="12"/>
    <n v="10"/>
    <n v="1"/>
    <n v="139000"/>
    <s v="GLOBAL"/>
    <s v="NO SOLICITADAS"/>
  </r>
  <r>
    <x v="12"/>
    <s v="02-02-02-010"/>
    <s v="02-02-02-010"/>
    <s v="Adquisición de servicios - Viáticos de los funcionarios en comisión"/>
    <s v="VIATICOS  GRUCO - COMISIÓN OPERATIVA ART-52821"/>
    <n v="90111503"/>
    <s v="SOLICITUD DE INFORMACIÓN A LOS PROVEEDORES"/>
    <n v="4"/>
    <n v="12"/>
    <n v="10"/>
    <n v="1"/>
    <n v="140000"/>
    <s v="GLOBAL"/>
    <s v="NO SOLICITADAS"/>
  </r>
  <r>
    <x v="12"/>
    <s v="02-02-02-010"/>
    <s v="02-02-02-010"/>
    <s v="Adquisición de servicios - Viáticos de los funcionarios en comisión"/>
    <s v="VIATICOS  GRUCO - COMISIÓN OPERATIVA ART-52821"/>
    <n v="90111503"/>
    <s v="SOLICITUD DE INFORMACIÓN A LOS PROVEEDORES"/>
    <n v="4"/>
    <n v="12"/>
    <n v="10"/>
    <n v="1"/>
    <n v="140000"/>
    <s v="GLOBAL"/>
    <s v="NO SOLICITADAS"/>
  </r>
  <r>
    <x v="12"/>
    <s v="02-02-02-010"/>
    <s v="02-02-02-010"/>
    <s v="Adquisición de servicios - Viáticos de los funcionarios en comisión"/>
    <s v="VIATICOS  COORDINACIONES DE SEGURIDAD EN EL BLART-TIBÚ-ACTA No.FAC-S-2021-081528-AG"/>
    <n v="90111503"/>
    <s v="SOLICITUD DE INFORMACIÓN A LOS PROVEEDORES"/>
    <n v="4"/>
    <n v="12"/>
    <n v="10"/>
    <n v="1"/>
    <n v="76000"/>
    <s v="GLOBAL"/>
    <s v="NO SOLICITADAS"/>
  </r>
  <r>
    <x v="12"/>
    <s v="02-02-02-010"/>
    <s v="02-02-02-010"/>
    <s v="Adquisición de servicios - Viáticos de los funcionarios en comisión"/>
    <s v="VIATICOS  GRUCO-COMISION OPERATIVA BLART QUIMERA-55221"/>
    <n v="90111503"/>
    <s v="SOLICITUD DE INFORMACIÓN A LOS PROVEEDORES"/>
    <n v="4"/>
    <n v="12"/>
    <n v="10"/>
    <n v="1"/>
    <n v="76000"/>
    <s v="GLOBAL"/>
    <s v="NO SOLICITADAS"/>
  </r>
  <r>
    <x v="12"/>
    <s v="02-02-02-010"/>
    <s v="02-02-02-010"/>
    <s v="Adquisición de servicios - Viáticos de los funcionarios en comisión"/>
    <s v="VIATICOS  GRUSE-COORDINACIONES DE SEGURIDAD EN EL BLART-TIBÚ-55221"/>
    <n v="90111503"/>
    <s v="SOLICITUD DE INFORMACIÓN A LOS PROVEEDORES"/>
    <n v="4"/>
    <n v="12"/>
    <n v="10"/>
    <n v="1"/>
    <n v="152000"/>
    <s v="GLOBAL"/>
    <s v="NO SOLICITADAS"/>
  </r>
  <r>
    <x v="12"/>
    <s v="02-02-02-010"/>
    <s v="02-02-02-010"/>
    <s v="Adquisición de servicios - Viáticos de los funcionarios en comisión"/>
    <s v="VIATICOS  GRUCO - COMISIÓN OPERATIVA ART-55821"/>
    <n v="90111503"/>
    <s v="SOLICITUD DE INFORMACIÓN A LOS PROVEEDORES"/>
    <n v="4"/>
    <n v="12"/>
    <n v="10"/>
    <n v="1"/>
    <n v="139000"/>
    <s v="GLOBAL"/>
    <s v="NO SOLICITADAS"/>
  </r>
  <r>
    <x v="12"/>
    <s v="02-02-02-010"/>
    <s v="02-02-02-010"/>
    <s v="Adquisición de servicios - Viáticos de los funcionarios en comisión"/>
    <s v="VIATICOS  GRUCO - COMISIÓN OPERATIVA ART-55821"/>
    <n v="90111503"/>
    <s v="SOLICITUD DE INFORMACIÓN A LOS PROVEEDORES"/>
    <n v="4"/>
    <n v="12"/>
    <n v="10"/>
    <n v="1"/>
    <n v="988000"/>
    <s v="GLOBAL"/>
    <s v="NO SOLICITADAS"/>
  </r>
  <r>
    <x v="12"/>
    <s v="02-02-02-010"/>
    <s v="02-02-02-010"/>
    <s v="Adquisición de servicios - Viáticos de los funcionarios en comisión"/>
    <s v="VIATICOS  GRUCO - COMISIÓN OPERATIVA ART-55821"/>
    <n v="90111503"/>
    <s v="SOLICITUD DE INFORMACIÓN A LOS PROVEEDORES"/>
    <n v="4"/>
    <n v="12"/>
    <n v="10"/>
    <n v="1"/>
    <n v="988000"/>
    <s v="GLOBAL"/>
    <s v="NO SOLICITADAS"/>
  </r>
  <r>
    <x v="12"/>
    <s v="02-02-02-010"/>
    <s v="02-02-02-010"/>
    <s v="Adquisición de servicios - Viáticos de los funcionarios en comisión"/>
    <s v="VIATICOS  GRUCO - COMISIÓN OPERATIVA ART-55821"/>
    <n v="90111503"/>
    <s v="SOLICITUD DE INFORMACIÓN A LOS PROVEEDORES"/>
    <n v="4"/>
    <n v="12"/>
    <n v="10"/>
    <n v="1"/>
    <n v="988000"/>
    <s v="GLOBAL"/>
    <s v="NO SOLICITADAS"/>
  </r>
  <r>
    <x v="12"/>
    <s v="02-02-02-010"/>
    <s v="02-02-02-010"/>
    <s v="Adquisición de servicios - Viáticos de los funcionarios en comisión"/>
    <s v="VIATICOS  GRUSE - COMISION SEGURIDAD-55821"/>
    <n v="90111503"/>
    <s v="SOLICITUD DE INFORMACIÓN A LOS PROVEEDORES"/>
    <n v="4"/>
    <n v="12"/>
    <n v="10"/>
    <n v="1"/>
    <n v="988000"/>
    <s v="GLOBAL"/>
    <s v="NO SOLICITADAS"/>
  </r>
  <r>
    <x v="12"/>
    <s v="02-02-02-010"/>
    <s v="02-02-02-010"/>
    <s v="Adquisición de servicios - Viáticos de los funcionarios en comisión"/>
    <s v="VIATICOS  GRUCO-TRÁNSITO COMISION OPERATIVA BLART QUIMERA-56321"/>
    <n v="90111503"/>
    <s v="SOLICITUD DE INFORMACIÓN A LOS PROVEEDORES"/>
    <n v="4"/>
    <n v="12"/>
    <n v="10"/>
    <n v="1"/>
    <n v="76000"/>
    <s v="GLOBAL"/>
    <s v="NO SOLICITADAS"/>
  </r>
  <r>
    <x v="12"/>
    <s v="02-02-02-010"/>
    <s v="02-02-02-010"/>
    <s v="Adquisición de servicios - Viáticos de los funcionarios en comisión"/>
    <s v="VIATICOS  GRUCO - COMISIÓN OPERATIVA ART-57021"/>
    <n v="90111503"/>
    <s v="SOLICITUD DE INFORMACIÓN A LOS PROVEEDORES"/>
    <n v="4"/>
    <n v="12"/>
    <n v="10"/>
    <n v="1"/>
    <n v="456000"/>
    <s v="GLOBAL"/>
    <s v="NO SOLICITADAS"/>
  </r>
  <r>
    <x v="12"/>
    <s v="02-02-02-010"/>
    <s v="02-02-02-010"/>
    <s v="Adquisición de servicios - Viáticos de los funcionarios en comisión"/>
    <s v="VIATICOS  GRUCO - COMISIÓN OPERATIVA ART-57021"/>
    <n v="90111503"/>
    <s v="SOLICITUD DE INFORMACIÓN A LOS PROVEEDORES"/>
    <n v="4"/>
    <n v="12"/>
    <n v="10"/>
    <n v="1"/>
    <n v="456000"/>
    <s v="GLOBAL"/>
    <s v="NO SOLICITADAS"/>
  </r>
  <r>
    <x v="12"/>
    <s v="02-02-02-010"/>
    <s v="02-02-02-010"/>
    <s v="Adquisición de servicios - Viáticos de los funcionarios en comisión"/>
    <s v="VIATICOS  SEGURIDAD BLART TIBÚ-ACTA No.FAC-S-2021-085802-AG"/>
    <n v="90111503"/>
    <s v="SOLICITUD DE INFORMACIÓN A LOS PROVEEDORES"/>
    <n v="4"/>
    <n v="12"/>
    <n v="10"/>
    <n v="1"/>
    <n v="76000"/>
    <s v="GLOBAL"/>
    <s v="NO SOLICITADAS"/>
  </r>
  <r>
    <x v="12"/>
    <s v="02-02-02-010"/>
    <s v="02-02-02-010"/>
    <s v="Adquisición de servicios - Viáticos de los funcionarios en comisión"/>
    <s v="VIATICOS  COMISIÓN OEPRATIVA ART-ACTA No.FAC-S-2021-086047 AG"/>
    <n v="90111503"/>
    <s v="SOLICITUD DE INFORMACIÓN A LOS PROVEEDORES"/>
    <n v="4"/>
    <n v="12"/>
    <n v="10"/>
    <n v="1"/>
    <n v="139000"/>
    <s v="GLOBAL"/>
    <s v="NO SOLICITADAS"/>
  </r>
  <r>
    <x v="12"/>
    <s v="02-02-02-010"/>
    <s v="02-02-02-010"/>
    <s v="Adquisición de servicios - Viáticos de los funcionarios en comisión"/>
    <s v="VIATICOS  GRUCO-COMISION OPERATIVA BLART QUIMERA-58421"/>
    <n v="90111503"/>
    <s v="SOLICITUD DE INFORMACIÓN A LOS PROVEEDORES"/>
    <n v="4"/>
    <n v="12"/>
    <n v="10"/>
    <n v="1"/>
    <n v="76000"/>
    <s v="GLOBAL"/>
    <s v="NO SOLICITADAS"/>
  </r>
  <r>
    <x v="12"/>
    <s v="02-02-02-010"/>
    <s v="02-02-02-010"/>
    <s v="Adquisición de servicios - Viáticos de los funcionarios en comisión"/>
    <s v="VIATICOS  GRUCO-COMISION OPERATIVA BLART QUIMERA-58421"/>
    <n v="90111503"/>
    <s v="SOLICITUD DE INFORMACIÓN A LOS PROVEEDORES"/>
    <n v="4"/>
    <n v="12"/>
    <n v="10"/>
    <n v="1"/>
    <n v="76000"/>
    <s v="GLOBAL"/>
    <s v="NO SOLICITADAS"/>
  </r>
  <r>
    <x v="12"/>
    <s v="02-02-02-010"/>
    <s v="02-02-02-010"/>
    <s v="Adquisición de servicios - Viáticos de los funcionarios en comisión"/>
    <s v="VIATICOS  GRUCO-COMISION OPERATIVA BLART QUIMERA-58421"/>
    <n v="90111503"/>
    <s v="SOLICITUD DE INFORMACIÓN A LOS PROVEEDORES"/>
    <n v="4"/>
    <n v="12"/>
    <n v="10"/>
    <n v="1"/>
    <n v="76000"/>
    <s v="GLOBAL"/>
    <s v="NO SOLICITADAS"/>
  </r>
  <r>
    <x v="12"/>
    <s v="02-02-02-010"/>
    <s v="02-02-02-010"/>
    <s v="Adquisición de servicios - Viáticos de los funcionarios en comisión"/>
    <s v="VIATICOS  GRUSE-CORDINACIONES DE SEGURIDAD-58521"/>
    <n v="90111503"/>
    <s v="SOLICITUD DE INFORMACIÓN A LOS PROVEEDORES"/>
    <n v="4"/>
    <n v="12"/>
    <n v="10"/>
    <n v="1"/>
    <n v="76000"/>
    <s v="GLOBAL"/>
    <s v="NO SOLICITADAS"/>
  </r>
  <r>
    <x v="12"/>
    <s v="02-02-02-010"/>
    <s v="02-02-02-010"/>
    <s v="Adquisición de servicios - Viáticos de los funcionarios en comisión"/>
    <s v="VIATICOS  GRUCO - COMISIÓN OPERATIVA ART-58521"/>
    <n v="90111503"/>
    <s v="SOLICITUD DE INFORMACIÓN A LOS PROVEEDORES"/>
    <n v="4"/>
    <n v="12"/>
    <n v="10"/>
    <n v="1"/>
    <n v="76000"/>
    <s v="GLOBAL"/>
    <s v="NO SOLICITADAS"/>
  </r>
  <r>
    <x v="12"/>
    <s v="02-02-02-010"/>
    <s v="02-02-02-010"/>
    <s v="Adquisición de servicios - Viáticos de los funcionarios en comisión"/>
    <s v="VIATICOS  GRUCO - COMISIÓN OPERATIVA ART-58521"/>
    <n v="90111503"/>
    <s v="SOLICITUD DE INFORMACIÓN A LOS PROVEEDORES"/>
    <n v="4"/>
    <n v="12"/>
    <n v="10"/>
    <n v="1"/>
    <n v="76000"/>
    <s v="GLOBAL"/>
    <s v="NO SOLICITADAS"/>
  </r>
  <r>
    <x v="12"/>
    <s v="02-02-02-010"/>
    <s v="02-02-02-010"/>
    <s v="Adquisición de servicios - Viáticos de los funcionarios en comisión"/>
    <s v="VIATICOS  GRUCO - COMISIÓN OPERATIVA ART-58521"/>
    <n v="90111503"/>
    <s v="SOLICITUD DE INFORMACIÓN A LOS PROVEEDORES"/>
    <n v="4"/>
    <n v="12"/>
    <n v="10"/>
    <n v="1"/>
    <n v="76000"/>
    <s v="GLOBAL"/>
    <s v="NO SOLICITADAS"/>
  </r>
  <r>
    <x v="12"/>
    <s v="02-02-02-010"/>
    <s v="02-02-02-010"/>
    <s v="Adquisición de servicios - Viáticos de los funcionarios en comisión"/>
    <s v="VIATICOS  GRUCO - COMISIÓN OPERATIVA ART-59121"/>
    <n v="90111503"/>
    <s v="SOLICITUD DE INFORMACIÓN A LOS PROVEEDORES"/>
    <n v="4"/>
    <n v="12"/>
    <n v="10"/>
    <n v="1"/>
    <n v="76000"/>
    <s v="GLOBAL"/>
    <s v="NO SOLICITADAS"/>
  </r>
  <r>
    <x v="12"/>
    <s v="02-02-02-010"/>
    <s v="02-02-02-010"/>
    <s v="Adquisición de servicios - Viáticos de los funcionarios en comisión"/>
    <s v="VIATICOS  GRUCO - COMISIÓN OPERATIVA ART-59121"/>
    <n v="90111503"/>
    <s v="SOLICITUD DE INFORMACIÓN A LOS PROVEEDORES"/>
    <n v="4"/>
    <n v="12"/>
    <n v="10"/>
    <n v="1"/>
    <n v="76000"/>
    <s v="GLOBAL"/>
    <s v="NO SOLICITADAS"/>
  </r>
  <r>
    <x v="12"/>
    <s v="02-02-02-010"/>
    <s v="02-02-02-010"/>
    <s v="Adquisición de servicios - Viáticos de los funcionarios en comisión"/>
    <s v="VIATICOS  GRUCO - COMISIÓN OPERATIVA ART-59121"/>
    <n v="90111503"/>
    <s v="SOLICITUD DE INFORMACIÓN A LOS PROVEEDORES"/>
    <n v="4"/>
    <n v="12"/>
    <n v="10"/>
    <n v="1"/>
    <n v="152000"/>
    <s v="GLOBAL"/>
    <s v="NO SOLICITADAS"/>
  </r>
  <r>
    <x v="12"/>
    <s v="02-02-02-010"/>
    <s v="02-02-02-010"/>
    <s v="Adquisición de servicios - Viáticos de los funcionarios en comisión"/>
    <s v="VIATICOS  GRUCO-COMISION OPERATIVA FAC5066-34321"/>
    <n v="90111503"/>
    <s v="SOLICITUD DE INFORMACIÓN A LOS PROVEEDORES"/>
    <n v="8"/>
    <n v="12"/>
    <n v="16"/>
    <n v="1"/>
    <n v="140000"/>
    <s v="GLOBAL"/>
    <s v="NO SOLICITADAS"/>
  </r>
  <r>
    <x v="12"/>
    <s v="02-02-02-010"/>
    <s v="02-02-02-010"/>
    <s v="Adquisición de servicios - Viáticos de los funcionarios en comisión"/>
    <s v="VIATICOS  GRUCO-COMISION OPERATIVA FAC5066-34321"/>
    <n v="90111503"/>
    <s v="SOLICITUD DE INFORMACIÓN A LOS PROVEEDORES"/>
    <n v="8"/>
    <n v="12"/>
    <n v="16"/>
    <n v="1"/>
    <n v="136000"/>
    <s v="GLOBAL"/>
    <s v="NO SOLICITADAS"/>
  </r>
  <r>
    <x v="12"/>
    <s v="02-02-02-010"/>
    <s v="02-02-02-010"/>
    <s v="Adquisición de servicios - Viáticos de los funcionarios en comisión"/>
    <s v="VIATICOS  GRUCO-COMISION OPERATIVA FAC4526 -OCAÑA BISAN-35421"/>
    <n v="90111503"/>
    <s v="SOLICITUD DE INFORMACIÓN A LOS PROVEEDORES"/>
    <n v="8"/>
    <n v="12"/>
    <n v="16"/>
    <n v="1"/>
    <n v="76000"/>
    <s v="GLOBAL"/>
    <s v="NO SOLICITADAS"/>
  </r>
  <r>
    <x v="12"/>
    <s v="02-02-02-010"/>
    <s v="02-02-02-010"/>
    <s v="Adquisición de servicios - Viáticos de los funcionarios en comisión"/>
    <s v="VIATICOS  GRUCO-COMISIÓN OPERATIVA ENLACE CCOES-37521"/>
    <n v="90111503"/>
    <s v="SOLICITUD DE INFORMACIÓN A LOS PROVEEDORES"/>
    <n v="8"/>
    <n v="12"/>
    <n v="16"/>
    <n v="1"/>
    <n v="1140000"/>
    <s v="GLOBAL"/>
    <s v="NO SOLICITADAS"/>
  </r>
  <r>
    <x v="12"/>
    <s v="02-02-02-010"/>
    <s v="02-02-02-010"/>
    <s v="Adquisición de servicios - Viáticos de los funcionarios en comisión"/>
    <s v="VIATICOS  GRUCO-COMISION OPERATIVA FAC5069-37521"/>
    <n v="90111503"/>
    <s v="SOLICITUD DE INFORMACIÓN A LOS PROVEEDORES"/>
    <n v="8"/>
    <n v="12"/>
    <n v="16"/>
    <n v="1"/>
    <n v="380000"/>
    <s v="GLOBAL"/>
    <s v="NO SOLICITADAS"/>
  </r>
  <r>
    <x v="12"/>
    <s v="02-02-02-010"/>
    <s v="02-02-02-010"/>
    <s v="Adquisición de servicios - Viáticos de los funcionarios en comisión"/>
    <s v="VIATICOS  GRUCO-COMISION OPERATIVA FAC5069-37521"/>
    <n v="90111503"/>
    <s v="SOLICITUD DE INFORMACIÓN A LOS PROVEEDORES"/>
    <n v="8"/>
    <n v="12"/>
    <n v="16"/>
    <n v="1"/>
    <n v="380000"/>
    <s v="GLOBAL"/>
    <s v="NO SOLICITADAS"/>
  </r>
  <r>
    <x v="12"/>
    <s v="02-02-02-010"/>
    <s v="02-02-02-010"/>
    <s v="Adquisición de servicios - Viáticos de los funcionarios en comisión"/>
    <s v="VIATICOS  GRUCO - COMISIÓN OPERATIVA AC-47T-SOLICITUD COMISIN 38121"/>
    <n v="90111503"/>
    <s v="SOLICITUD DE INFORMACIÓN A LOS PROVEEDORES"/>
    <n v="8"/>
    <n v="12"/>
    <n v="16"/>
    <n v="1"/>
    <n v="228000"/>
    <s v="GLOBAL"/>
    <s v="NO SOLICITADAS"/>
  </r>
  <r>
    <x v="12"/>
    <s v="02-02-02-010"/>
    <s v="02-02-02-010"/>
    <s v="Adquisición de servicios - Viáticos de los funcionarios en comisión"/>
    <s v="VIATICOS  GRUCO - COMISIÓN OPERATIVA AC-47T-SOLICITUD COMISIN 38121"/>
    <n v="90111503"/>
    <s v="SOLICITUD DE INFORMACIÓN A LOS PROVEEDORES"/>
    <n v="8"/>
    <n v="12"/>
    <n v="16"/>
    <n v="1"/>
    <n v="228000"/>
    <s v="GLOBAL"/>
    <s v="NO SOLICITADAS"/>
  </r>
  <r>
    <x v="12"/>
    <s v="02-02-02-010"/>
    <s v="02-02-02-010"/>
    <s v="Adquisición de servicios - Viáticos de los funcionarios en comisión"/>
    <s v="VIATICOS  GRUCO - COMISIÓN OPERATIVA HUEY-II FAC-4526 BISAN-SOLICITUD COMISIN 38121"/>
    <n v="90111503"/>
    <s v="SOLICITUD DE INFORMACIÓN A LOS PROVEEDORES"/>
    <n v="8"/>
    <n v="12"/>
    <n v="16"/>
    <n v="1"/>
    <n v="380000"/>
    <s v="GLOBAL"/>
    <s v="NO SOLICITADAS"/>
  </r>
  <r>
    <x v="12"/>
    <s v="02-02-02-010"/>
    <s v="02-02-02-010"/>
    <s v="Adquisición de servicios - Viáticos de los funcionarios en comisión"/>
    <s v="VIATICOS  GRUCO - COMISIÓN OPERATIVA AC-47T-SOLICITUD COMISIN 38121"/>
    <n v="90111503"/>
    <s v="SOLICITUD DE INFORMACIÓN A LOS PROVEEDORES"/>
    <n v="8"/>
    <n v="12"/>
    <n v="16"/>
    <n v="1"/>
    <n v="228000"/>
    <s v="GLOBAL"/>
    <s v="NO SOLICITADAS"/>
  </r>
  <r>
    <x v="12"/>
    <s v="02-02-02-010"/>
    <s v="02-02-02-010"/>
    <s v="Adquisición de servicios - Viáticos de los funcionarios en comisión"/>
    <s v="VIATICOS  GRUCO - COMISIÓN OPERATIVA AC-47T-SOLICITUD COMISIN 38121"/>
    <n v="90111503"/>
    <s v="SOLICITUD DE INFORMACIÓN A LOS PROVEEDORES"/>
    <n v="8"/>
    <n v="12"/>
    <n v="16"/>
    <n v="1"/>
    <n v="228000"/>
    <s v="GLOBAL"/>
    <s v="NO SOLICITADAS"/>
  </r>
  <r>
    <x v="12"/>
    <s v="02-02-02-010"/>
    <s v="02-02-02-010"/>
    <s v="Adquisición de servicios - Viáticos de los funcionarios en comisión"/>
    <s v="VIATICOS  GRUCO - COMISIÓN OPERATIVA AC-47T-SOLICITUD COMISIN 38121"/>
    <n v="90111503"/>
    <s v="SOLICITUD DE INFORMACIÓN A LOS PROVEEDORES"/>
    <n v="8"/>
    <n v="12"/>
    <n v="16"/>
    <n v="1"/>
    <n v="228000"/>
    <s v="GLOBAL"/>
    <s v="NO SOLICITADAS"/>
  </r>
  <r>
    <x v="12"/>
    <s v="02-02-02-010"/>
    <s v="02-02-02-010"/>
    <s v="Adquisición de servicios - Viáticos de los funcionarios en comisión"/>
    <s v="VIATICOS  GRUCO - COMISIÓN OPERATIVA AC-47T-SOLICITUD COMISIN 38121"/>
    <n v="90111503"/>
    <s v="SOLICITUD DE INFORMACIÓN A LOS PROVEEDORES"/>
    <n v="8"/>
    <n v="12"/>
    <n v="16"/>
    <n v="1"/>
    <n v="228000"/>
    <s v="GLOBAL"/>
    <s v="NO SOLICITADAS"/>
  </r>
  <r>
    <x v="12"/>
    <s v="02-02-02-010"/>
    <s v="02-02-02-010"/>
    <s v="Adquisición de servicios - Viáticos de los funcionarios en comisión"/>
    <s v="VIATICOS  GRUCO - COMISIÓN OPERATIVA AC-47T-SOLICITUD COMISIN 38121"/>
    <n v="90111503"/>
    <s v="SOLICITUD DE INFORMACIÓN A LOS PROVEEDORES"/>
    <n v="8"/>
    <n v="12"/>
    <n v="16"/>
    <n v="1"/>
    <n v="228000"/>
    <s v="GLOBAL"/>
    <s v="NO SOLICITADAS"/>
  </r>
  <r>
    <x v="12"/>
    <s v="02-02-02-010"/>
    <s v="02-02-02-010"/>
    <s v="Adquisición de servicios - Viáticos de los funcionarios en comisión"/>
    <s v="VIATICOS  GRUCO - COMISIÓN OPERATIVA AC-47T-SOLICITUD COMISIN 38121"/>
    <n v="90111503"/>
    <s v="SOLICITUD DE INFORMACIÓN A LOS PROVEEDORES"/>
    <n v="8"/>
    <n v="12"/>
    <n v="16"/>
    <n v="1"/>
    <n v="228000"/>
    <s v="GLOBAL"/>
    <s v="NO SOLICITADAS"/>
  </r>
  <r>
    <x v="12"/>
    <s v="02-02-02-010"/>
    <s v="02-02-02-010"/>
    <s v="Adquisición de servicios - Viáticos de los funcionarios en comisión"/>
    <s v="VIATICOS  GRUCO - COMISIÓN OPERATIVA HUEY-II FAC-4526 BISAN-SOLICITUD COMISIN 38121"/>
    <n v="90111503"/>
    <s v="SOLICITUD DE INFORMACIÓN A LOS PROVEEDORES"/>
    <n v="8"/>
    <n v="12"/>
    <n v="16"/>
    <n v="1"/>
    <n v="380000"/>
    <s v="GLOBAL"/>
    <s v="NO SOLICITADAS"/>
  </r>
  <r>
    <x v="12"/>
    <s v="02-02-02-010"/>
    <s v="02-02-02-010"/>
    <s v="Adquisición de servicios - Viáticos de los funcionarios en comisión"/>
    <s v="VIATICOS  GRUCO-COMISION OPERATICA AC47-38321"/>
    <n v="90111503"/>
    <s v="SOLICITUD DE INFORMACIÓN A LOS PROVEEDORES"/>
    <n v="8"/>
    <n v="12"/>
    <n v="16"/>
    <n v="1"/>
    <n v="456000"/>
    <s v="GLOBAL"/>
    <s v="NO SOLICITADAS"/>
  </r>
  <r>
    <x v="12"/>
    <s v="02-02-02-010"/>
    <s v="02-02-02-010"/>
    <s v="Adquisición de servicios - Viáticos de los funcionarios en comisión"/>
    <s v="VIATICOS  GRUCO-COMISION OPERATICA AC47-38321"/>
    <n v="90111503"/>
    <s v="SOLICITUD DE INFORMACIÓN A LOS PROVEEDORES"/>
    <n v="8"/>
    <n v="12"/>
    <n v="16"/>
    <n v="1"/>
    <n v="456000"/>
    <s v="GLOBAL"/>
    <s v="NO SOLICITADAS"/>
  </r>
  <r>
    <x v="12"/>
    <s v="02-02-02-010"/>
    <s v="02-02-02-010"/>
    <s v="Adquisición de servicios - Viáticos de los funcionarios en comisión"/>
    <s v="VIATICOS  GRUCO-COMISION OPERATICA AC47-38321"/>
    <n v="90111503"/>
    <s v="SOLICITUD DE INFORMACIÓN A LOS PROVEEDORES"/>
    <n v="8"/>
    <n v="12"/>
    <n v="16"/>
    <n v="1"/>
    <n v="456000"/>
    <s v="GLOBAL"/>
    <s v="NO SOLICITADAS"/>
  </r>
  <r>
    <x v="12"/>
    <s v="02-02-02-010"/>
    <s v="02-02-02-010"/>
    <s v="Adquisición de servicios - Viáticos de los funcionarios en comisión"/>
    <s v="VIATICOS  GRUCO-COMISION OPERATICA AC47-38321"/>
    <n v="90111503"/>
    <s v="SOLICITUD DE INFORMACIÓN A LOS PROVEEDORES"/>
    <n v="8"/>
    <n v="12"/>
    <n v="16"/>
    <n v="1"/>
    <n v="456000"/>
    <s v="GLOBAL"/>
    <s v="NO SOLICITADAS"/>
  </r>
  <r>
    <x v="12"/>
    <s v="02-02-02-010"/>
    <s v="02-02-02-010"/>
    <s v="Adquisición de servicios - Viáticos de los funcionarios en comisión"/>
    <s v="VIATICOS  GRUCO-COMISION OPERATIVA AC47-38321"/>
    <n v="90111503"/>
    <s v="SOLICITUD DE INFORMACIÓN A LOS PROVEEDORES"/>
    <n v="8"/>
    <n v="12"/>
    <n v="16"/>
    <n v="1"/>
    <n v="456000"/>
    <s v="GLOBAL"/>
    <s v="NO SOLICITADAS"/>
  </r>
  <r>
    <x v="12"/>
    <s v="02-02-02-010"/>
    <s v="02-02-02-010"/>
    <s v="Adquisición de servicios - Viáticos de los funcionarios en comisión"/>
    <s v="VIATICOS  GRUCO-COMISION OPERATICA AC47-38321"/>
    <n v="90111503"/>
    <s v="SOLICITUD DE INFORMACIÓN A LOS PROVEEDORES"/>
    <n v="8"/>
    <n v="12"/>
    <n v="16"/>
    <n v="1"/>
    <n v="456000"/>
    <s v="GLOBAL"/>
    <s v="NO SOLICITADAS"/>
  </r>
  <r>
    <x v="12"/>
    <s v="02-02-02-010"/>
    <s v="02-02-02-010"/>
    <s v="Adquisición de servicios - Viáticos de los funcionarios en comisión"/>
    <s v="VIATICOS  GRUCO-COMISION OPERATICA AC47-38321"/>
    <n v="90111503"/>
    <s v="SOLICITUD DE INFORMACIÓN A LOS PROVEEDORES"/>
    <n v="8"/>
    <n v="12"/>
    <n v="16"/>
    <n v="1"/>
    <n v="456000"/>
    <s v="GLOBAL"/>
    <s v="NO SOLICITADAS"/>
  </r>
  <r>
    <x v="12"/>
    <s v="02-02-02-010"/>
    <s v="02-02-02-010"/>
    <s v="Adquisición de servicios - Viáticos de los funcionarios en comisión"/>
    <s v="VIATICOS  GRUCO-COMISION OPERATICA AC47-38321"/>
    <n v="90111503"/>
    <s v="SOLICITUD DE INFORMACIÓN A LOS PROVEEDORES"/>
    <n v="8"/>
    <n v="12"/>
    <n v="16"/>
    <n v="1"/>
    <n v="456000"/>
    <s v="GLOBAL"/>
    <s v="NO SOLICITADAS"/>
  </r>
  <r>
    <x v="12"/>
    <s v="02-02-02-010"/>
    <s v="02-02-02-010"/>
    <s v="Adquisición de servicios - Viáticos de los funcionarios en comisión"/>
    <s v="VIATICOS  GRUCO-OPERATIVA AC47T FAC1683-39021"/>
    <n v="90111503"/>
    <s v="SOLICITUD DE INFORMACIÓN A LOS PROVEEDORES"/>
    <n v="8"/>
    <n v="12"/>
    <n v="16"/>
    <n v="1"/>
    <n v="280000"/>
    <s v="GLOBAL"/>
    <s v="NO SOLICITADAS"/>
  </r>
  <r>
    <x v="12"/>
    <s v="02-02-02-010"/>
    <s v="02-02-02-010"/>
    <s v="Adquisición de servicios - Viáticos de los funcionarios en comisión"/>
    <s v="VIATICOS  GRUCO-OPERATIVA AC47T FAC1683-39021"/>
    <n v="90111503"/>
    <s v="SOLICITUD DE INFORMACIÓN A LOS PROVEEDORES"/>
    <n v="8"/>
    <n v="12"/>
    <n v="16"/>
    <n v="1"/>
    <n v="280000"/>
    <s v="GLOBAL"/>
    <s v="NO SOLICITADAS"/>
  </r>
  <r>
    <x v="12"/>
    <s v="02-02-02-010"/>
    <s v="02-02-02-010"/>
    <s v="Adquisición de servicios - Viáticos de los funcionarios en comisión"/>
    <s v="VIATICOS  GRUCO-OPERATIVA AC47T FAC1683-39021"/>
    <n v="90111503"/>
    <s v="SOLICITUD DE INFORMACIÓN A LOS PROVEEDORES"/>
    <n v="8"/>
    <n v="12"/>
    <n v="16"/>
    <n v="1"/>
    <n v="280000"/>
    <s v="GLOBAL"/>
    <s v="NO SOLICITADAS"/>
  </r>
  <r>
    <x v="12"/>
    <s v="02-02-02-010"/>
    <s v="02-02-02-010"/>
    <s v="Adquisición de servicios - Viáticos de los funcionarios en comisión"/>
    <s v="VIATICOS  GRUCO-OPERATIVA AC47T FAC1683-39021"/>
    <n v="90111503"/>
    <s v="SOLICITUD DE INFORMACIÓN A LOS PROVEEDORES"/>
    <n v="8"/>
    <n v="12"/>
    <n v="16"/>
    <n v="1"/>
    <n v="280000"/>
    <s v="GLOBAL"/>
    <s v="NO SOLICITADAS"/>
  </r>
  <r>
    <x v="12"/>
    <s v="02-02-02-010"/>
    <s v="02-02-02-010"/>
    <s v="Adquisición de servicios - Viáticos de los funcionarios en comisión"/>
    <s v="VIATICOS  GRUCO-OPERATIVA AC47T FAC1683-39021"/>
    <n v="90111503"/>
    <s v="SOLICITUD DE INFORMACIÓN A LOS PROVEEDORES"/>
    <n v="8"/>
    <n v="12"/>
    <n v="16"/>
    <n v="1"/>
    <n v="280000"/>
    <s v="GLOBAL"/>
    <s v="NO SOLICITADAS"/>
  </r>
  <r>
    <x v="12"/>
    <s v="02-02-02-010"/>
    <s v="02-02-02-010"/>
    <s v="Adquisición de servicios - Viáticos de los funcionarios en comisión"/>
    <s v="VIATICOS  GRUCO-OPERATIVA AC47T FAC1683-39021"/>
    <n v="90111503"/>
    <s v="SOLICITUD DE INFORMACIÓN A LOS PROVEEDORES"/>
    <n v="8"/>
    <n v="12"/>
    <n v="16"/>
    <n v="1"/>
    <n v="280000"/>
    <s v="GLOBAL"/>
    <s v="NO SOLICITADAS"/>
  </r>
  <r>
    <x v="12"/>
    <s v="02-02-02-010"/>
    <s v="02-02-02-010"/>
    <s v="Adquisición de servicios - Viáticos de los funcionarios en comisión"/>
    <s v="VIATICOS  GRUCO-OPERATIVA AC47T FAC1683-39021"/>
    <n v="90111503"/>
    <s v="SOLICITUD DE INFORMACIÓN A LOS PROVEEDORES"/>
    <n v="8"/>
    <n v="12"/>
    <n v="16"/>
    <n v="1"/>
    <n v="280000"/>
    <s v="GLOBAL"/>
    <s v="NO SOLICITADAS"/>
  </r>
  <r>
    <x v="12"/>
    <s v="02-02-02-010"/>
    <s v="02-02-02-010"/>
    <s v="Adquisición de servicios - Viáticos de los funcionarios en comisión"/>
    <s v="VIATICOS  GRUCO-COMISION OPERATIVA FAC5069-39221"/>
    <n v="90111503"/>
    <s v="SOLICITUD DE INFORMACIÓN A LOS PROVEEDORES"/>
    <n v="8"/>
    <n v="12"/>
    <n v="16"/>
    <n v="1"/>
    <n v="1216000"/>
    <s v="GLOBAL"/>
    <s v="NO SOLICITADAS"/>
  </r>
  <r>
    <x v="12"/>
    <s v="02-02-02-010"/>
    <s v="02-02-02-010"/>
    <s v="Adquisición de servicios - Viáticos de los funcionarios en comisión"/>
    <s v="VIATICOS  GRUCO-COMIISON OPERATIVA CATATUMBO-39221"/>
    <n v="90111503"/>
    <s v="SOLICITUD DE INFORMACIÓN A LOS PROVEEDORES"/>
    <n v="8"/>
    <n v="12"/>
    <n v="16"/>
    <n v="1"/>
    <n v="140000"/>
    <s v="GLOBAL"/>
    <s v="NO SOLICITADAS"/>
  </r>
  <r>
    <x v="12"/>
    <s v="02-02-02-010"/>
    <s v="02-02-02-010"/>
    <s v="Adquisición de servicios - Viáticos de los funcionarios en comisión"/>
    <s v="VIATICOS  GRUCO-COMISION OPERATIVA FAC5069-39221"/>
    <n v="90111503"/>
    <s v="SOLICITUD DE INFORMACIÓN A LOS PROVEEDORES"/>
    <n v="8"/>
    <n v="12"/>
    <n v="16"/>
    <n v="1"/>
    <n v="1216000"/>
    <s v="GLOBAL"/>
    <s v="NO SOLICITADAS"/>
  </r>
  <r>
    <x v="12"/>
    <s v="02-02-02-010"/>
    <s v="02-02-02-010"/>
    <s v="Adquisición de servicios - Viáticos de los funcionarios en comisión"/>
    <s v="VIATICOS  GRUCO-COMIISON OPERATIVA CATATUMBO-39221"/>
    <n v="90111503"/>
    <s v="SOLICITUD DE INFORMACIÓN A LOS PROVEEDORES"/>
    <n v="8"/>
    <n v="12"/>
    <n v="16"/>
    <n v="1"/>
    <n v="139000"/>
    <s v="GLOBAL"/>
    <s v="NO SOLICITADAS"/>
  </r>
  <r>
    <x v="12"/>
    <s v="02-02-02-010"/>
    <s v="02-02-02-010"/>
    <s v="Adquisición de servicios - Viáticos de los funcionarios en comisión"/>
    <s v="VIATICOS  GRUCO-COMISION OPERATIVA CATATUMBO-39721"/>
    <n v="90111503"/>
    <s v="SOLICITUD DE INFORMACIÓN A LOS PROVEEDORES"/>
    <n v="8"/>
    <n v="12"/>
    <n v="16"/>
    <n v="1"/>
    <n v="140000"/>
    <s v="GLOBAL"/>
    <s v="NO SOLICITADAS"/>
  </r>
  <r>
    <x v="12"/>
    <s v="02-02-02-010"/>
    <s v="02-02-02-010"/>
    <s v="Adquisición de servicios - Viáticos de los funcionarios en comisión"/>
    <s v="VIATICOS  GRUCO-COMISION OPERATIVA CATATUMBO-39721"/>
    <n v="90111503"/>
    <s v="SOLICITUD DE INFORMACIÓN A LOS PROVEEDORES"/>
    <n v="8"/>
    <n v="12"/>
    <n v="16"/>
    <n v="1"/>
    <n v="139000"/>
    <s v="GLOBAL"/>
    <s v="NO SOLICITADAS"/>
  </r>
  <r>
    <x v="12"/>
    <s v="02-02-02-010"/>
    <s v="02-02-02-010"/>
    <s v="Adquisición de servicios - Viáticos de los funcionarios en comisión"/>
    <s v="VIATICOS  GRUCO-COMISION OPERATIVA FAC4526 -OCAÑA BISAN-39821"/>
    <n v="90111503"/>
    <s v="SOLICITUD DE INFORMACIÓN A LOS PROVEEDORES"/>
    <n v="8"/>
    <n v="12"/>
    <n v="16"/>
    <n v="1"/>
    <n v="1128000"/>
    <s v="GLOBAL"/>
    <s v="NO SOLICITADAS"/>
  </r>
  <r>
    <x v="12"/>
    <s v="02-02-02-010"/>
    <s v="02-02-02-010"/>
    <s v="Adquisición de servicios - Viáticos de los funcionarios en comisión"/>
    <s v="VIATICOS  GRUCO-COMISION OPERATIVA FAC4526 -OCAÑA BISAN-39821"/>
    <n v="90111503"/>
    <s v="SOLICITUD DE INFORMACIÓN A LOS PROVEEDORES"/>
    <n v="8"/>
    <n v="12"/>
    <n v="16"/>
    <n v="1"/>
    <n v="1127000"/>
    <s v="GLOBAL"/>
    <s v="NO SOLICITADAS"/>
  </r>
  <r>
    <x v="12"/>
    <s v="02-02-02-010"/>
    <s v="02-02-02-010"/>
    <s v="Adquisición de servicios - Viáticos de los funcionarios en comisión"/>
    <s v="VIATICOS  GRUCO-COMISION OPERATIVA FAC4526 -OCAÑA BISAN-40021"/>
    <n v="90111503"/>
    <s v="SOLICITUD DE INFORMACIÓN A LOS PROVEEDORES"/>
    <n v="8"/>
    <n v="12"/>
    <n v="16"/>
    <n v="1"/>
    <n v="988000"/>
    <s v="GLOBAL"/>
    <s v="NO SOLICITADAS"/>
  </r>
  <r>
    <x v="12"/>
    <s v="02-02-02-010"/>
    <s v="02-02-02-010"/>
    <s v="Adquisición de servicios - Viáticos de los funcionarios en comisión"/>
    <s v="VIATICOS  GRUCO-COMISION OPERATIVA FAC4526 -OCAÑA BISAN-40021"/>
    <n v="90111503"/>
    <s v="SOLICITUD DE INFORMACIÓN A LOS PROVEEDORES"/>
    <n v="8"/>
    <n v="12"/>
    <n v="16"/>
    <n v="1"/>
    <n v="988000"/>
    <s v="GLOBAL"/>
    <s v="NO SOLICITADAS"/>
  </r>
  <r>
    <x v="12"/>
    <s v="02-02-02-010"/>
    <s v="02-02-02-010"/>
    <s v="Adquisición de servicios - Viáticos de los funcionarios en comisión"/>
    <s v="VIATICOS  GRUCO - COMISION OPERATIVA FAC1683 AC-47T-SOLICITUD COMISION 40121"/>
    <n v="90111503"/>
    <s v="SOLICITUD DE INFORMACIÓN A LOS PROVEEDORES"/>
    <n v="8"/>
    <n v="12"/>
    <n v="16"/>
    <n v="1"/>
    <n v="76000"/>
    <s v="GLOBAL"/>
    <s v="NO SOLICITADAS"/>
  </r>
  <r>
    <x v="12"/>
    <s v="02-02-02-010"/>
    <s v="02-02-02-010"/>
    <s v="Adquisición de servicios - Viáticos de los funcionarios en comisión"/>
    <s v="VIATICOS  GRUCO - COMISION OPERATIVA FAC1683 AC-47T-SOLICITUD COMISION 40121"/>
    <n v="90111503"/>
    <s v="SOLICITUD DE INFORMACIÓN A LOS PROVEEDORES"/>
    <n v="8"/>
    <n v="12"/>
    <n v="16"/>
    <n v="1"/>
    <n v="76000"/>
    <s v="GLOBAL"/>
    <s v="NO SOLICITADAS"/>
  </r>
  <r>
    <x v="12"/>
    <s v="02-02-02-010"/>
    <s v="02-02-02-010"/>
    <s v="Adquisición de servicios - Viáticos de los funcionarios en comisión"/>
    <s v="VIATICOS  GRUCO -  COMISION OPERATIVA FAC1683 AC-47T-SOLICITUD COMISION 40121"/>
    <n v="90111503"/>
    <s v="SOLICITUD DE INFORMACIÓN A LOS PROVEEDORES"/>
    <n v="8"/>
    <n v="12"/>
    <n v="16"/>
    <n v="1"/>
    <n v="76000"/>
    <s v="GLOBAL"/>
    <s v="NO SOLICITADAS"/>
  </r>
  <r>
    <x v="12"/>
    <s v="02-02-02-010"/>
    <s v="02-02-02-010"/>
    <s v="Adquisición de servicios - Viáticos de los funcionarios en comisión"/>
    <s v="VIATICOS  GRUCO - COMISION OPERATIVA FAC1683 AC-47T-SOLICITUD COMISION 40121"/>
    <n v="90111503"/>
    <s v="SOLICITUD DE INFORMACIÓN A LOS PROVEEDORES"/>
    <n v="8"/>
    <n v="12"/>
    <n v="16"/>
    <n v="1"/>
    <n v="76000"/>
    <s v="GLOBAL"/>
    <s v="NO SOLICITADAS"/>
  </r>
  <r>
    <x v="12"/>
    <s v="02-02-02-010"/>
    <s v="02-02-02-010"/>
    <s v="Adquisición de servicios - Viáticos de los funcionarios en comisión"/>
    <s v="VIATICOS  GRUCO  - COMISION OPERATIVA FAC1683 AC-47T-SOLICITUD COMISION 40121"/>
    <n v="90111503"/>
    <s v="SOLICITUD DE INFORMACIÓN A LOS PROVEEDORES"/>
    <n v="8"/>
    <n v="12"/>
    <n v="16"/>
    <n v="1"/>
    <n v="76000"/>
    <s v="GLOBAL"/>
    <s v="NO SOLICITADAS"/>
  </r>
  <r>
    <x v="12"/>
    <s v="02-02-02-010"/>
    <s v="02-02-02-010"/>
    <s v="Adquisición de servicios - Viáticos de los funcionarios en comisión"/>
    <s v="VIATICOS  GRUCO - COMISION OPERATIVA FAC1683 AC-47T-SOLICITUD COMISION 40121"/>
    <n v="90111503"/>
    <s v="SOLICITUD DE INFORMACIÓN A LOS PROVEEDORES"/>
    <n v="8"/>
    <n v="12"/>
    <n v="16"/>
    <n v="1"/>
    <n v="76000"/>
    <s v="GLOBAL"/>
    <s v="NO SOLICITADAS"/>
  </r>
  <r>
    <x v="12"/>
    <s v="02-02-02-010"/>
    <s v="02-02-02-010"/>
    <s v="Adquisición de servicios - Viáticos de los funcionarios en comisión"/>
    <s v="VIATICOS  GRUCO -  COMISION OPERATIVA FAC1683 AC-47T-SOLICITUD COMISION 40121"/>
    <n v="90111503"/>
    <s v="SOLICITUD DE INFORMACIÓN A LOS PROVEEDORES"/>
    <n v="8"/>
    <n v="12"/>
    <n v="16"/>
    <n v="1"/>
    <n v="76000"/>
    <s v="GLOBAL"/>
    <s v="NO SOLICITADAS"/>
  </r>
  <r>
    <x v="12"/>
    <s v="02-02-02-010"/>
    <s v="02-02-02-010"/>
    <s v="Adquisición de servicios - Viáticos de los funcionarios en comisión"/>
    <s v="VIATICOS  GRUCO - COMISION OPERATIVA FAC4526 -OCAÑA BISAN-SOLICITUD COMISION 42121"/>
    <n v="90111503"/>
    <s v="SOLICITUD DE INFORMACIÓN A LOS PROVEEDORES"/>
    <n v="8"/>
    <n v="12"/>
    <n v="16"/>
    <n v="1"/>
    <n v="76000"/>
    <s v="GLOBAL"/>
    <s v="NO SOLICITADAS"/>
  </r>
  <r>
    <x v="12"/>
    <s v="02-02-02-010"/>
    <s v="02-02-02-010"/>
    <s v="Adquisición de servicios - Viáticos de los funcionarios en comisión"/>
    <s v="VIATICOS  GRUCO - COMISION OPERATIVA FAC4526 -OCAÑA BISAN-SOLICITUD COMISION 42121"/>
    <n v="90111503"/>
    <s v="SOLICITUD DE INFORMACIÓN A LOS PROVEEDORES"/>
    <n v="8"/>
    <n v="12"/>
    <n v="16"/>
    <n v="1"/>
    <n v="76000"/>
    <s v="GLOBAL"/>
    <s v="NO SOLICITADAS"/>
  </r>
  <r>
    <x v="12"/>
    <s v="02-02-02-010"/>
    <s v="02-02-02-010"/>
    <s v="Adquisición de servicios - Viáticos de los funcionarios en comisión"/>
    <s v="VIATICOS  GRUCO - COMISIÓN OPERATIVA HUEY-II FAC-4526-SOLICITUD 42321"/>
    <n v="90111503"/>
    <s v="SOLICITUD DE INFORMACIÓN A LOS PROVEEDORES"/>
    <n v="8"/>
    <n v="12"/>
    <n v="16"/>
    <n v="1"/>
    <n v="152000"/>
    <s v="GLOBAL"/>
    <s v="NO SOLICITADAS"/>
  </r>
  <r>
    <x v="12"/>
    <s v="02-02-02-010"/>
    <s v="02-02-02-010"/>
    <s v="Adquisición de servicios - Viáticos de los funcionarios en comisión"/>
    <s v="VIATICOS  GRUCO - COMISIÓN OPERATIVA HUEY-II FAC-4526-SOLICITUD 42321"/>
    <n v="90111503"/>
    <s v="SOLICITUD DE INFORMACIÓN A LOS PROVEEDORES"/>
    <n v="8"/>
    <n v="12"/>
    <n v="16"/>
    <n v="1"/>
    <n v="152000"/>
    <s v="GLOBAL"/>
    <s v="NO SOLICITADAS"/>
  </r>
  <r>
    <x v="12"/>
    <s v="02-02-02-010"/>
    <s v="02-02-02-010"/>
    <s v="Adquisición de servicios - Viáticos de los funcionarios en comisión"/>
    <s v="VIATICOS  COMISIÓN OPERATIVA ENLACE FUVUL-ACTA No.FAC-S-2021-069049-AG"/>
    <n v="90111503"/>
    <s v="SOLICITUD DE INFORMACIÓN A LOS PROVEEDORES"/>
    <n v="8"/>
    <n v="12"/>
    <n v="16"/>
    <n v="1"/>
    <n v="1064000"/>
    <s v="GLOBAL"/>
    <s v="NO SOLICITADAS"/>
  </r>
  <r>
    <x v="12"/>
    <s v="02-02-02-010"/>
    <s v="02-02-02-010"/>
    <s v="Adquisición de servicios - Viáticos de los funcionarios en comisión"/>
    <s v="VIATICOS  GRUCO - COMISIÓN OPERATIVA FAC1683-SOLICITUD COMISION 43521"/>
    <n v="90111503"/>
    <s v="SOLICITUD DE INFORMACIÓN A LOS PROVEEDORES"/>
    <n v="8"/>
    <n v="12"/>
    <n v="16"/>
    <n v="1"/>
    <n v="380000"/>
    <s v="GLOBAL"/>
    <s v="NO SOLICITADAS"/>
  </r>
  <r>
    <x v="12"/>
    <s v="02-02-02-010"/>
    <s v="02-02-02-010"/>
    <s v="Adquisición de servicios - Viáticos de los funcionarios en comisión"/>
    <s v="VIATICOS  GRUCO - COMISIÓN OPERATIVA FAC1683-SOLICITUD COMISION 43521"/>
    <n v="90111503"/>
    <s v="SOLICITUD DE INFORMACIÓN A LOS PROVEEDORES"/>
    <n v="8"/>
    <n v="12"/>
    <n v="16"/>
    <n v="1"/>
    <n v="380000"/>
    <s v="GLOBAL"/>
    <s v="NO SOLICITADAS"/>
  </r>
  <r>
    <x v="12"/>
    <s v="02-02-02-010"/>
    <s v="02-02-02-010"/>
    <s v="Adquisición de servicios - Viáticos de los funcionarios en comisión"/>
    <s v="VIATICOS  GRUCO - COMISIÓN OPERATIVA FAC1683-SOLICITUD COMISION 43521"/>
    <n v="90111503"/>
    <s v="SOLICITUD DE INFORMACIÓN A LOS PROVEEDORES"/>
    <n v="8"/>
    <n v="12"/>
    <n v="16"/>
    <n v="1"/>
    <n v="380000"/>
    <s v="GLOBAL"/>
    <s v="NO SOLICITADAS"/>
  </r>
  <r>
    <x v="12"/>
    <s v="02-02-02-010"/>
    <s v="02-02-02-010"/>
    <s v="Adquisición de servicios - Viáticos de los funcionarios en comisión"/>
    <s v="VIATICOS  GRUCO - COMISIÓN OPERATIVA FAC1683-SOLICITUD COMISION 43521"/>
    <n v="90111503"/>
    <s v="SOLICITUD DE INFORMACIÓN A LOS PROVEEDORES"/>
    <n v="8"/>
    <n v="12"/>
    <n v="16"/>
    <n v="1"/>
    <n v="380000"/>
    <s v="GLOBAL"/>
    <s v="NO SOLICITADAS"/>
  </r>
  <r>
    <x v="12"/>
    <s v="02-02-02-010"/>
    <s v="02-02-02-010"/>
    <s v="Adquisición de servicios - Viáticos de los funcionarios en comisión"/>
    <s v="VIATICOS  GRUCO -  COMISIÓN OPERATIVA FAC1683-SOLICITUD COMISION 43521"/>
    <n v="90111503"/>
    <s v="SOLICITUD DE INFORMACIÓN A LOS PROVEEDORES"/>
    <n v="8"/>
    <n v="12"/>
    <n v="16"/>
    <n v="1"/>
    <n v="380000"/>
    <s v="GLOBAL"/>
    <s v="NO SOLICITADAS"/>
  </r>
  <r>
    <x v="12"/>
    <s v="02-02-02-010"/>
    <s v="02-02-02-010"/>
    <s v="Adquisición de servicios - Viáticos de los funcionarios en comisión"/>
    <s v="VIATICOS  GRUCO - COMISIÓN OPERATIVA FAC1683-SOLICITUD COMISION 43521"/>
    <n v="90111503"/>
    <s v="SOLICITUD DE INFORMACIÓN A LOS PROVEEDORES"/>
    <n v="8"/>
    <n v="12"/>
    <n v="16"/>
    <n v="1"/>
    <n v="380000"/>
    <s v="GLOBAL"/>
    <s v="NO SOLICITADAS"/>
  </r>
  <r>
    <x v="12"/>
    <s v="02-02-02-010"/>
    <s v="02-02-02-010"/>
    <s v="Adquisición de servicios - Viáticos de los funcionarios en comisión"/>
    <s v="VIATICOS  GRUCO - COMISIÓN OPERATIVA FAC1683-SOLICITUD COMISION 43521"/>
    <n v="90111503"/>
    <s v="SOLICITUD DE INFORMACIÓN A LOS PROVEEDORES"/>
    <n v="8"/>
    <n v="12"/>
    <n v="16"/>
    <n v="1"/>
    <n v="380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CO - COMISION OPERATIVA C-208B-SOLICITUD COMISION 43821"/>
    <n v="90111503"/>
    <s v="SOLICITUD DE INFORMACIÓN A LOS PROVEEDORES"/>
    <n v="8"/>
    <n v="12"/>
    <n v="16"/>
    <n v="1"/>
    <n v="912000"/>
    <s v="GLOBAL"/>
    <s v="NO SOLICITADAS"/>
  </r>
  <r>
    <x v="12"/>
    <s v="02-02-02-010"/>
    <s v="02-02-02-010"/>
    <s v="Adquisición de servicios - Viáticos de los funcionarios en comisión"/>
    <s v="VIATICOS  GRUCO - COMISION OPERATIVA C-208B-SOLICITUD COMISION 43821"/>
    <n v="90111503"/>
    <s v="SOLICITUD DE INFORMACIÓN A LOS PROVEEDORES"/>
    <n v="8"/>
    <n v="12"/>
    <n v="16"/>
    <n v="1"/>
    <n v="76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CO - COMISION OPERATIVA C-208B-SOLICITUD COMISION 43821"/>
    <n v="90111503"/>
    <s v="SOLICITUD DE INFORMACIÓN A LOS PROVEEDORES"/>
    <n v="8"/>
    <n v="12"/>
    <n v="16"/>
    <n v="1"/>
    <n v="1140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CO - COMISION OPERATIVA C-208B-SOLICITUD COMISION 43821"/>
    <n v="90111503"/>
    <s v="SOLICITUD DE INFORMACIÓN A LOS PROVEEDORES"/>
    <n v="8"/>
    <n v="12"/>
    <n v="16"/>
    <n v="1"/>
    <n v="76000"/>
    <s v="GLOBAL"/>
    <s v="NO SOLICITADAS"/>
  </r>
  <r>
    <x v="12"/>
    <s v="02-02-02-010"/>
    <s v="02-02-02-010"/>
    <s v="Adquisición de servicios - Viáticos de los funcionarios en comisión"/>
    <s v="VIATICOS  GRUCO - COMISION OPERATIVA C-208B-SOLICITUD COMISION 43821"/>
    <n v="90111503"/>
    <s v="SOLICITUD DE INFORMACIÓN A LOS PROVEEDORES"/>
    <n v="8"/>
    <n v="12"/>
    <n v="16"/>
    <n v="1"/>
    <n v="76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TE - DESPLAZAMIENTO FLOTA KFIR-SOLICITUD COMISION 43821"/>
    <n v="90111503"/>
    <s v="SOLICITUD DE INFORMACIÓN A LOS PROVEEDORES"/>
    <n v="8"/>
    <n v="12"/>
    <n v="16"/>
    <n v="1"/>
    <n v="228000"/>
    <s v="GLOBAL"/>
    <s v="NO SOLICITADAS"/>
  </r>
  <r>
    <x v="12"/>
    <s v="02-02-02-010"/>
    <s v="02-02-02-010"/>
    <s v="Adquisición de servicios - Viáticos de los funcionarios en comisión"/>
    <s v="VIATICOS  GRUCO-COMISION OPERATIVA FAC4526 -OCAÑA BISAN-SOLICITUD COMISIÓN 43921"/>
    <n v="90111503"/>
    <s v="SOLICITUD DE INFORMACIÓN A LOS PROVEEDORES"/>
    <n v="8"/>
    <n v="12"/>
    <n v="16"/>
    <n v="1"/>
    <n v="76000"/>
    <s v="GLOBAL"/>
    <s v="NO SOLICITADAS"/>
  </r>
  <r>
    <x v="12"/>
    <s v="02-02-02-010"/>
    <s v="02-02-02-010"/>
    <s v="Adquisición de servicios - Viáticos de los funcionarios en comisión"/>
    <s v="VIATICOS  GRUCO-COMISION OPERATIVA FAC4526 - OCAÑA BISAN-SOLICITUD COMISIÓN 43921"/>
    <n v="90111503"/>
    <s v="SOLICITUD DE INFORMACIÓN A LOS PROVEEDORES"/>
    <n v="8"/>
    <n v="12"/>
    <n v="16"/>
    <n v="1"/>
    <n v="1064000"/>
    <s v="GLOBAL"/>
    <s v="NO SOLICITADAS"/>
  </r>
  <r>
    <x v="12"/>
    <s v="02-02-02-010"/>
    <s v="02-02-02-010"/>
    <s v="Adquisición de servicios - Viáticos de los funcionarios en comisión"/>
    <s v="VIATICOS  GRUCO-COMISIÓN OPERATIVA CONTROL ESPACIO AÉREO DE ACUERDO A ORDEN COAES-SOLICITUD COMISIÓN 43921"/>
    <n v="90111503"/>
    <s v="SOLICITUD DE INFORMACIÓN A LOS PROVEEDORES"/>
    <n v="8"/>
    <n v="12"/>
    <n v="16"/>
    <n v="1"/>
    <n v="228000"/>
    <s v="GLOBAL"/>
    <s v="NO SOLICITADAS"/>
  </r>
  <r>
    <x v="12"/>
    <s v="02-02-02-010"/>
    <s v="02-02-02-010"/>
    <s v="Adquisición de servicios - Viáticos de los funcionarios en comisión"/>
    <s v="VIATICOS  GRUCO-COMISION OPERATIVA FAC4526 -OCAÑA BISAN-SOLICITUD COMISIÓN 43921"/>
    <n v="90111503"/>
    <s v="SOLICITUD DE INFORMACIÓN A LOS PROVEEDORES"/>
    <n v="8"/>
    <n v="12"/>
    <n v="16"/>
    <n v="1"/>
    <n v="76000"/>
    <s v="GLOBAL"/>
    <s v="NO SOLICITADAS"/>
  </r>
  <r>
    <x v="12"/>
    <s v="02-02-02-010"/>
    <s v="02-02-02-010"/>
    <s v="Adquisición de servicios - Viáticos de los funcionarios en comisión"/>
    <s v="VIATICOS  GRUCO-COMISIÓN OPERATIVA CONTROL ESPACIO AÉREO DE ACUERDO A ORDEN COAES-SOLICITUD COMISIÓN 43921"/>
    <n v="90111503"/>
    <s v="SOLICITUD DE INFORMACIÓN A LOS PROVEEDORES"/>
    <n v="8"/>
    <n v="12"/>
    <n v="16"/>
    <n v="1"/>
    <n v="228000"/>
    <s v="GLOBAL"/>
    <s v="NO SOLICITADAS"/>
  </r>
  <r>
    <x v="12"/>
    <s v="02-02-02-010"/>
    <s v="02-02-02-010"/>
    <s v="Adquisición de servicios - Viáticos de los funcionarios en comisión"/>
    <s v="VIATICOS  GRUCO-COMISIÓN OPERATIVA FAC4521 - CUCUTA TRIGESIMA BRIGADA-SOLICITUD COMISIÓN 43921"/>
    <n v="90111503"/>
    <s v="SOLICITUD DE INFORMACIÓN A LOS PROVEEDORES"/>
    <n v="8"/>
    <n v="12"/>
    <n v="16"/>
    <n v="1"/>
    <n v="912000"/>
    <s v="GLOBAL"/>
    <s v="NO SOLICITADAS"/>
  </r>
  <r>
    <x v="12"/>
    <s v="02-02-02-010"/>
    <s v="02-02-02-010"/>
    <s v="Adquisición de servicios - Viáticos de los funcionarios en comisión"/>
    <s v="VIATICOS  GRUCO-COMISION OPERATIVA FAC4526 - OCAÑA BISAN-SOLICITUD COMISIÓN 43921"/>
    <n v="90111503"/>
    <s v="SOLICITUD DE INFORMACIÓN A LOS PROVEEDORES"/>
    <n v="8"/>
    <n v="12"/>
    <n v="16"/>
    <n v="1"/>
    <n v="1064000"/>
    <s v="GLOBAL"/>
    <s v="NO SOLICITADAS"/>
  </r>
  <r>
    <x v="12"/>
    <s v="02-02-02-010"/>
    <s v="02-02-02-010"/>
    <s v="Adquisición de servicios - Viáticos de los funcionarios en comisión"/>
    <s v="VIATICOS  GRUCO-COMISIÓN OPERATIVA CONTROL ESPACIO AÉREO DE ACUERDO A ORDEN COAES-SOLICITUD COMISIÓN 43921"/>
    <n v="90111503"/>
    <s v="SOLICITUD DE INFORMACIÓN A LOS PROVEEDORES"/>
    <n v="8"/>
    <n v="12"/>
    <n v="16"/>
    <n v="1"/>
    <n v="228000"/>
    <s v="GLOBAL"/>
    <s v="NO SOLICITADAS"/>
  </r>
  <r>
    <x v="12"/>
    <s v="02-02-02-010"/>
    <s v="02-02-02-010"/>
    <s v="Adquisición de servicios - Viáticos de los funcionarios en comisión"/>
    <s v="VIATICOS  GRUCO - COMISIÓN OPERATIVA KFIR-SOLICITUD COMISION 44121"/>
    <n v="90111503"/>
    <s v="SOLICITUD DE INFORMACIÓN A LOS PROVEEDORES"/>
    <n v="8"/>
    <n v="12"/>
    <n v="16"/>
    <n v="1"/>
    <n v="152000"/>
    <s v="GLOBAL"/>
    <s v="NO SOLICITADAS"/>
  </r>
  <r>
    <x v="12"/>
    <s v="02-02-02-010"/>
    <s v="02-02-02-010"/>
    <s v="Adquisición de servicios - Viáticos de los funcionarios en comisión"/>
    <s v="VIATICOS  GRUCO-COMISION OPERATIVA MANTENIMIENTO FAC5067-44321"/>
    <n v="90111503"/>
    <s v="SOLICITUD DE INFORMACIÓN A LOS PROVEEDORES"/>
    <n v="8"/>
    <n v="12"/>
    <n v="16"/>
    <n v="1"/>
    <n v="76000"/>
    <s v="GLOBAL"/>
    <s v="NO SOLICITADAS"/>
  </r>
  <r>
    <x v="12"/>
    <s v="02-02-02-010"/>
    <s v="02-02-02-010"/>
    <s v="Adquisición de servicios - Viáticos de los funcionarios en comisión"/>
    <s v="VIATICOS  GRUCO-COMISION OPERATIVA MANTENIMIENTO FAC5067-44321"/>
    <n v="90111503"/>
    <s v="SOLICITUD DE INFORMACIÓN A LOS PROVEEDORES"/>
    <n v="8"/>
    <n v="12"/>
    <n v="16"/>
    <n v="1"/>
    <n v="76000"/>
    <s v="GLOBAL"/>
    <s v="NO SOLICITADAS"/>
  </r>
  <r>
    <x v="12"/>
    <s v="02-02-02-010"/>
    <s v="02-02-02-010"/>
    <s v="Adquisición de servicios - Viáticos de los funcionarios en comisión"/>
    <s v="VIATICOS  GRUCO-COMISION OPERATIVA MANTENIMIENTO FAC5067-44321"/>
    <n v="90111503"/>
    <s v="SOLICITUD DE INFORMACIÓN A LOS PROVEEDORES"/>
    <n v="8"/>
    <n v="12"/>
    <n v="16"/>
    <n v="1"/>
    <n v="76000"/>
    <s v="GLOBAL"/>
    <s v="NO SOLICITADAS"/>
  </r>
  <r>
    <x v="12"/>
    <s v="02-02-02-010"/>
    <s v="02-02-02-010"/>
    <s v="Adquisición de servicios - Viáticos de los funcionarios en comisión"/>
    <s v="VIATICOS  GRUCO - COMISIÓN OPERATIVA KFIR-SOLICITUD COMISION 44521"/>
    <n v="90111503"/>
    <s v="SOLICITUD DE INFORMACIÓN A LOS PROVEEDORES"/>
    <n v="8"/>
    <n v="12"/>
    <n v="16"/>
    <n v="1"/>
    <n v="152000"/>
    <s v="GLOBAL"/>
    <s v="NO SOLICITADAS"/>
  </r>
  <r>
    <x v="12"/>
    <s v="02-02-02-010"/>
    <s v="02-02-02-010"/>
    <s v="Adquisición de servicios - Viáticos de los funcionarios en comisión"/>
    <s v="VIATICOS  GRUCO - COMISIÓN OPERATIVA C-208B FAC-5067-SOLICITUD COMISION 44521"/>
    <n v="90111503"/>
    <s v="SOLICITUD DE INFORMACIÓN A LOS PROVEEDORES"/>
    <n v="8"/>
    <n v="12"/>
    <n v="16"/>
    <n v="1"/>
    <n v="76000"/>
    <s v="GLOBAL"/>
    <s v="NO SOLICITADAS"/>
  </r>
  <r>
    <x v="12"/>
    <s v="02-02-02-010"/>
    <s v="02-02-02-010"/>
    <s v="Adquisición de servicios - Viáticos de los funcionarios en comisión"/>
    <s v="VIATICOS  GRUCO - COMISIÓN OPERATIVA C-208B FAC-5067-SOLICITUD COMISION 44521"/>
    <n v="90111503"/>
    <s v="SOLICITUD DE INFORMACIÓN A LOS PROVEEDORES"/>
    <n v="8"/>
    <n v="12"/>
    <n v="16"/>
    <n v="1"/>
    <n v="76000"/>
    <s v="GLOBAL"/>
    <s v="NO SOLICITADAS"/>
  </r>
  <r>
    <x v="12"/>
    <s v="02-02-02-010"/>
    <s v="02-02-02-010"/>
    <s v="Adquisición de servicios - Viáticos de los funcionarios en comisión"/>
    <s v="VIATICOS  GRUCO - COMISIÓN OPERATIVA C-208B FAC-5067-SOLICITUD COMISION 44521"/>
    <n v="90111503"/>
    <s v="SOLICITUD DE INFORMACIÓN A LOS PROVEEDORES"/>
    <n v="8"/>
    <n v="12"/>
    <n v="16"/>
    <n v="1"/>
    <n v="76000"/>
    <s v="GLOBAL"/>
    <s v="NO SOLICITADAS"/>
  </r>
  <r>
    <x v="12"/>
    <s v="02-02-02-010"/>
    <s v="02-02-02-010"/>
    <s v="Adquisición de servicios - Viáticos de los funcionarios en comisión"/>
    <s v="VIATICOS  GRUCO-COMISION OPERATIVA FAC5069-44821"/>
    <n v="90111503"/>
    <s v="SOLICITUD DE INFORMACIÓN A LOS PROVEEDORES"/>
    <n v="8"/>
    <n v="12"/>
    <n v="16"/>
    <n v="1"/>
    <n v="76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CO-COMISION OPERATIVA FAC5069-44821"/>
    <n v="90111503"/>
    <s v="SOLICITUD DE INFORMACIÓN A LOS PROVEEDORES"/>
    <n v="8"/>
    <n v="12"/>
    <n v="16"/>
    <n v="1"/>
    <n v="76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CO-COMISION OPERATIVA FAC5069-44821"/>
    <n v="90111503"/>
    <s v="SOLICITUD DE INFORMACIÓN A LOS PROVEEDORES"/>
    <n v="8"/>
    <n v="12"/>
    <n v="16"/>
    <n v="1"/>
    <n v="76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CO-EXTENSIIÓN COMISIÓN OPERATIVA CONTROL ESPACIO AÉREO DE ACUERDO A ORDEN COAES-44821"/>
    <n v="90111503"/>
    <s v="SOLICITUD DE INFORMACIÓN A LOS PROVEEDORES"/>
    <n v="8"/>
    <n v="12"/>
    <n v="16"/>
    <n v="1"/>
    <n v="152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CO-EXTENSIIÓN COMISIÓN OPERATIVA CONTROL ESPACIO AÉREO DE ACUERDO A ORDEN COAES-44821"/>
    <n v="90111503"/>
    <s v="SOLICITUD DE INFORMACIÓN A LOS PROVEEDORES"/>
    <n v="8"/>
    <n v="12"/>
    <n v="16"/>
    <n v="1"/>
    <n v="152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CO-EXTENSIIÓN COMISIÓN OPERATIVA CONTROL ESPACIO AÉREO DE ACUERDO A ORDEN COAES-44821"/>
    <n v="90111503"/>
    <s v="SOLICITUD DE INFORMACIÓN A LOS PROVEEDORES"/>
    <n v="8"/>
    <n v="12"/>
    <n v="16"/>
    <n v="1"/>
    <n v="152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TE-DESPLAZAMIENTO FLOTA KFIR-44821"/>
    <n v="90111503"/>
    <s v="SOLICITUD DE INFORMACIÓN A LOS PROVEEDORES"/>
    <n v="8"/>
    <n v="12"/>
    <n v="16"/>
    <n v="1"/>
    <n v="380000"/>
    <s v="GLOBAL"/>
    <s v="NO SOLICITADAS"/>
  </r>
  <r>
    <x v="12"/>
    <s v="02-02-02-010"/>
    <s v="02-02-02-010"/>
    <s v="Adquisición de servicios - Viáticos de los funcionarios en comisión"/>
    <s v="VIATICOS  GRUCO-EXTENSIIÓN COMISIÓN OPERATIVA CONTROL ESPACIO AÉREO DE ACUERDO A ORDEN COAES-44821"/>
    <n v="90111503"/>
    <s v="SOLICITUD DE INFORMACIÓN A LOS PROVEEDORES"/>
    <n v="8"/>
    <n v="12"/>
    <n v="16"/>
    <n v="1"/>
    <n v="76000"/>
    <s v="GLOBAL"/>
    <s v="NO SOLICITADAS"/>
  </r>
  <r>
    <x v="12"/>
    <s v="02-02-02-010"/>
    <s v="02-02-02-010"/>
    <s v="Adquisición de servicios - Viáticos de los funcionarios en comisión"/>
    <s v="VIATICOS  GRUCO-EXTENSIÓN COMISIÓN OPERATIVA CONTROL ESPACIO AÉREO DE ACUERDO A ORDEN COAES-45321"/>
    <n v="90111503"/>
    <s v="SOLICITUD DE INFORMACIÓN A LOS PROVEEDORES"/>
    <n v="8"/>
    <n v="12"/>
    <n v="16"/>
    <n v="1"/>
    <n v="152000"/>
    <s v="GLOBAL"/>
    <s v="NO SOLICITADAS"/>
  </r>
  <r>
    <x v="12"/>
    <s v="02-02-02-010"/>
    <s v="02-02-02-010"/>
    <s v="Adquisición de servicios - Viáticos de los funcionarios en comisión"/>
    <s v="VIATICOS  GRUCO-EXTENSIÓN COMISIÓN OPERATIVA CONTROL ESPACIO AÉREO DE ACUERDO A ORDEN COAES-45321"/>
    <n v="90111503"/>
    <s v="SOLICITUD DE INFORMACIÓN A LOS PROVEEDORES"/>
    <n v="8"/>
    <n v="12"/>
    <n v="16"/>
    <n v="1"/>
    <n v="152000"/>
    <s v="GLOBAL"/>
    <s v="NO SOLICITADAS"/>
  </r>
  <r>
    <x v="12"/>
    <s v="02-02-02-010"/>
    <s v="02-02-02-010"/>
    <s v="Adquisición de servicios - Viáticos de los funcionarios en comisión"/>
    <s v="VIATICOS  GRUCO-EXTENSIÓN COMISIÓN OPERATIVA CONTROL ESPACIO AÉREO DE ACUERDO A ORDEN COAES-45321"/>
    <n v="90111503"/>
    <s v="SOLICITUD DE INFORMACIÓN A LOS PROVEEDORES"/>
    <n v="8"/>
    <n v="12"/>
    <n v="16"/>
    <n v="1"/>
    <n v="152000"/>
    <s v="GLOBAL"/>
    <s v="NO SOLICITADAS"/>
  </r>
  <r>
    <x v="12"/>
    <s v="02-02-02-010"/>
    <s v="02-02-02-010"/>
    <s v="Adquisición de servicios - Viáticos de los funcionarios en comisión"/>
    <s v="VIATICOS  GRUCO-EXTENSIÓN COMISIÓN OPERATIVA CONTROL ESPACIO AÉREO DE ACUERDO A ORDEN COAES-45321"/>
    <n v="90111503"/>
    <s v="SOLICITUD DE INFORMACIÓN A LOS PROVEEDORES"/>
    <n v="8"/>
    <n v="12"/>
    <n v="16"/>
    <n v="1"/>
    <n v="152000"/>
    <s v="GLOBAL"/>
    <s v="NO SOLICITADAS"/>
  </r>
  <r>
    <x v="12"/>
    <s v="02-02-02-010"/>
    <s v="02-02-02-010"/>
    <s v="Adquisición de servicios - Viáticos de los funcionarios en comisión"/>
    <s v="VIATICOS  GRUCO - EXTENSIÓN COMISIÓN OPERATIVA CONTROL ESPACIO AÉREO DE ACUERDO A ORDEN COAES-SOLICITUD COMISION 45621"/>
    <n v="90111503"/>
    <s v="SOLICITUD DE INFORMACIÓN A LOS PROVEEDORES"/>
    <n v="8"/>
    <n v="12"/>
    <n v="16"/>
    <n v="1"/>
    <n v="76000"/>
    <s v="GLOBAL"/>
    <s v="NO SOLICITADAS"/>
  </r>
  <r>
    <x v="12"/>
    <s v="02-02-02-010"/>
    <s v="02-02-02-010"/>
    <s v="Adquisición de servicios - Viáticos de los funcionarios en comisión"/>
    <s v="VIATICOS  GRUCO - LEGALIZACIÓN OMISIÓN OPERATIVA CONTROL ESPACIO AÉREO DE ACUERDO A ORDEN COAES-SOLICITUD COMISION 45621"/>
    <n v="90111503"/>
    <s v="SOLICITUD DE INFORMACIÓN A LOS PROVEEDORES"/>
    <n v="8"/>
    <n v="12"/>
    <n v="16"/>
    <n v="1"/>
    <n v="228000"/>
    <s v="GLOBAL"/>
    <s v="NO SOLICITADAS"/>
  </r>
  <r>
    <x v="12"/>
    <s v="02-02-02-010"/>
    <s v="02-02-02-010"/>
    <s v="Adquisición de servicios - Viáticos de los funcionarios en comisión"/>
    <s v="VIATICOS  GRUCO - COMISIÓN OPERATIVA KFIR-SOLICITUD COMISION 45821"/>
    <n v="90111503"/>
    <s v="SOLICITUD DE INFORMACIÓN A LOS PROVEEDORES"/>
    <n v="8"/>
    <n v="12"/>
    <n v="16"/>
    <n v="1"/>
    <n v="76000"/>
    <s v="GLOBAL"/>
    <s v="NO SOLICITADAS"/>
  </r>
  <r>
    <x v="12"/>
    <s v="02-02-02-010"/>
    <s v="02-02-02-010"/>
    <s v="Adquisición de servicios - Viáticos de los funcionarios en comisión"/>
    <s v="VIATICOS  GRUCO - COMISIÓN OPERATIVA KFIR-SOLICITUD COMISION 45821"/>
    <n v="90111503"/>
    <s v="SOLICITUD DE INFORMACIÓN A LOS PROVEEDORES"/>
    <n v="8"/>
    <n v="12"/>
    <n v="16"/>
    <n v="1"/>
    <n v="76000"/>
    <s v="GLOBAL"/>
    <s v="NO SOLICITADAS"/>
  </r>
  <r>
    <x v="12"/>
    <s v="02-02-02-010"/>
    <s v="02-02-02-010"/>
    <s v="Adquisición de servicios - Viáticos de los funcionarios en comisión"/>
    <s v="VIATICOS  GRUCO - COMISIÓN OPERATIVA C-208B FAC-5067-SOLICITUD COMISIN 45921"/>
    <n v="90111503"/>
    <s v="SOLICITUD DE INFORMACIÓN A LOS PROVEEDORES"/>
    <n v="8"/>
    <n v="12"/>
    <n v="16"/>
    <n v="1"/>
    <n v="76000"/>
    <s v="GLOBAL"/>
    <s v="NO SOLICITADAS"/>
  </r>
  <r>
    <x v="12"/>
    <s v="02-02-02-010"/>
    <s v="02-02-02-010"/>
    <s v="Adquisición de servicios - Viáticos de los funcionarios en comisión"/>
    <s v="VIATICOS  GRUCO - COMISIÓN OPERATIVA C-208B FAC-5067-SOLICITUD COMISIN 45921"/>
    <n v="90111503"/>
    <s v="SOLICITUD DE INFORMACIÓN A LOS PROVEEDORES"/>
    <n v="8"/>
    <n v="12"/>
    <n v="16"/>
    <n v="1"/>
    <n v="76000"/>
    <s v="GLOBAL"/>
    <s v="NO SOLICITADAS"/>
  </r>
  <r>
    <x v="12"/>
    <s v="02-02-02-010"/>
    <s v="02-02-02-010"/>
    <s v="Adquisición de servicios - Viáticos de los funcionarios en comisión"/>
    <s v="VIATICOS  GRUCO - COMISIÓN OPERATIVA C-208B FAC-5067-SOLICITUD COMISIN 45921"/>
    <n v="90111503"/>
    <s v="SOLICITUD DE INFORMACIÓN A LOS PROVEEDORES"/>
    <n v="8"/>
    <n v="12"/>
    <n v="16"/>
    <n v="1"/>
    <n v="76000"/>
    <s v="GLOBAL"/>
    <s v="NO SOLICITADAS"/>
  </r>
  <r>
    <x v="12"/>
    <s v="02-02-02-010"/>
    <s v="02-02-02-010"/>
    <s v="Adquisición de servicios - Viáticos de los funcionarios en comisión"/>
    <s v="VIATICOS  GRUCO - Comision Operativa FAC5067-SOLICITUD COMISION 46121"/>
    <n v="90111503"/>
    <s v="SOLICITUD DE INFORMACIÓN A LOS PROVEEDORES"/>
    <n v="8"/>
    <n v="12"/>
    <n v="16"/>
    <n v="1"/>
    <n v="76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CO - Comision Operativa FAC5067-SOLICITUD COMISION 46121"/>
    <n v="90111503"/>
    <s v="SOLICITUD DE INFORMACIÓN A LOS PROVEEDORES"/>
    <n v="8"/>
    <n v="12"/>
    <n v="16"/>
    <n v="1"/>
    <n v="76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CO - Comision Operativa FAC5067-SOLICITUD COMISION 46121"/>
    <n v="90111503"/>
    <s v="SOLICITUD DE INFORMACIÓN A LOS PROVEEDORES"/>
    <n v="8"/>
    <n v="12"/>
    <n v="16"/>
    <n v="1"/>
    <n v="76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TE - DESPLAZAMIENTO FLOTA KFIR-SOLICITUD COMISION 46121"/>
    <n v="90111503"/>
    <s v="SOLICITUD DE INFORMACIÓN A LOS PROVEEDORES"/>
    <n v="8"/>
    <n v="12"/>
    <n v="16"/>
    <n v="1"/>
    <n v="152000"/>
    <s v="GLOBAL"/>
    <s v="NO SOLICITADAS"/>
  </r>
  <r>
    <x v="12"/>
    <s v="02-02-02-010"/>
    <s v="02-02-02-010"/>
    <s v="Adquisición de servicios - Viáticos de los funcionarios en comisión"/>
    <s v="VIATICOS  GRUCO - EXTENSIÓN COMISIÓN OPERATIVA CONTROL ESPACIO AÉREO DE ACUERDO A ORDEN COAES-SOLICITUD COMISION 46221"/>
    <n v="90111503"/>
    <s v="SOLICITUD DE INFORMACIÓN A LOS PROVEEDORES"/>
    <n v="8"/>
    <n v="12"/>
    <n v="16"/>
    <n v="1"/>
    <n v="76000"/>
    <s v="GLOBAL"/>
    <s v="NO SOLICITADAS"/>
  </r>
  <r>
    <x v="12"/>
    <s v="02-02-02-010"/>
    <s v="02-02-02-010"/>
    <s v="Adquisición de servicios - Viáticos de los funcionarios en comisión"/>
    <s v="VIATICOS  GRUCO-EXTENSIÓN COMISIÓN OPERATIVA CONTROL ESPACIO AÉREO DE ACUERDO A ORDEN COAES-46621"/>
    <n v="90111503"/>
    <s v="SOLICITUD DE INFORMACIÓN A LOS PROVEEDORES"/>
    <n v="8"/>
    <n v="12"/>
    <n v="16"/>
    <n v="1"/>
    <n v="76000"/>
    <s v="GLOBAL"/>
    <s v="NO SOLICITADAS"/>
  </r>
  <r>
    <x v="12"/>
    <s v="02-02-02-010"/>
    <s v="02-02-02-010"/>
    <s v="Adquisición de servicios - Viáticos de los funcionarios en comisión"/>
    <s v="VIATICOS  COMISIÓN OPERATIVA KFIR-ACTA No.FAC-S-2021-074296-AG"/>
    <n v="90111503"/>
    <s v="SOLICITUD DE INFORMACIÓN A LOS PROVEEDORES"/>
    <n v="8"/>
    <n v="12"/>
    <n v="16"/>
    <n v="1"/>
    <n v="76000"/>
    <s v="GLOBAL"/>
    <s v="NO SOLICITADAS"/>
  </r>
  <r>
    <x v="12"/>
    <s v="02-02-02-010"/>
    <s v="02-02-02-010"/>
    <s v="Adquisición de servicios - Viáticos de los funcionarios en comisión"/>
    <s v="VIATICOS  COMISIÓN OPERATIVA KFIR-ACTA No.FAC-S-2021-074296-AG"/>
    <n v="90111503"/>
    <s v="SOLICITUD DE INFORMACIÓN A LOS PROVEEDORES"/>
    <n v="8"/>
    <n v="12"/>
    <n v="16"/>
    <n v="1"/>
    <n v="76000"/>
    <s v="GLOBAL"/>
    <s v="NO SOLICITADAS"/>
  </r>
  <r>
    <x v="12"/>
    <s v="02-02-02-010"/>
    <s v="02-02-02-010"/>
    <s v="Adquisición de servicios - Viáticos de los funcionarios en comisión"/>
    <s v="VIATICOS  GRUCO-COMISIÓN OPERATIVA FAC4521 - CUCUTA TRIGESIMA BRIGADA-47021"/>
    <n v="90111503"/>
    <s v="SOLICITUD DE INFORMACIÓN A LOS PROVEEDORES"/>
    <n v="8"/>
    <n v="12"/>
    <n v="16"/>
    <n v="1"/>
    <n v="304000"/>
    <s v="GLOBAL"/>
    <s v="NO SOLICITADAS"/>
  </r>
  <r>
    <x v="12"/>
    <s v="02-02-02-010"/>
    <s v="02-02-02-010"/>
    <s v="Adquisición de servicios - Viáticos de los funcionarios en comisión"/>
    <s v="VIATICOS  GRUCO-COMISION OPERATIVA FAC4526 - OCAÑA BISAN-47021"/>
    <n v="90111503"/>
    <s v="SOLICITUD DE INFORMACIÓN A LOS PROVEEDORES"/>
    <n v="8"/>
    <n v="12"/>
    <n v="16"/>
    <n v="1"/>
    <n v="304000"/>
    <s v="GLOBAL"/>
    <s v="NO SOLICITADAS"/>
  </r>
  <r>
    <x v="12"/>
    <s v="02-02-02-010"/>
    <s v="02-02-02-010"/>
    <s v="Adquisición de servicios - Viáticos de los funcionarios en comisión"/>
    <s v="VIATICOS  GRUCO-COMISIÓN OPERATIVA FAC4521 - CUCUTA TRIGESIMA BRIGADA-47021"/>
    <n v="90111503"/>
    <s v="SOLICITUD DE INFORMACIÓN A LOS PROVEEDORES"/>
    <n v="8"/>
    <n v="12"/>
    <n v="16"/>
    <n v="1"/>
    <n v="304000"/>
    <s v="GLOBAL"/>
    <s v="NO SOLICITADAS"/>
  </r>
  <r>
    <x v="12"/>
    <s v="02-02-02-010"/>
    <s v="02-02-02-010"/>
    <s v="Adquisición de servicios - Viáticos de los funcionarios en comisión"/>
    <s v="VIATICOS  GRUCO-COMISION OPERATIVA FAC4526 - OCAÑA BISAN-47021"/>
    <n v="90111503"/>
    <s v="SOLICITUD DE INFORMACIÓN A LOS PROVEEDORES"/>
    <n v="8"/>
    <n v="12"/>
    <n v="16"/>
    <n v="1"/>
    <n v="304000"/>
    <s v="GLOBAL"/>
    <s v="NO SOLICITADAS"/>
  </r>
  <r>
    <x v="12"/>
    <s v="02-02-02-010"/>
    <s v="02-02-02-010"/>
    <s v="Adquisición de servicios - Viáticos de los funcionarios en comisión"/>
    <s v="VIATICOS  GRUCO - COMISION OPERATIVA MELGAR-SOLICITUD COMISION 47221"/>
    <n v="90111503"/>
    <s v="SOLICITUD DE INFORMACIÓN A LOS PROVEEDORES"/>
    <n v="8"/>
    <n v="12"/>
    <n v="16"/>
    <n v="1"/>
    <n v="228000"/>
    <s v="GLOBAL"/>
    <s v="NO SOLICITADAS"/>
  </r>
  <r>
    <x v="12"/>
    <s v="02-02-02-010"/>
    <s v="02-02-02-010"/>
    <s v="Adquisición de servicios - Viáticos de los funcionarios en comisión"/>
    <s v="VIATICOS  GRUCO – COMISIÓN OPERATIVA C-208B-SOLICITUD COMISION 47721"/>
    <n v="90111503"/>
    <s v="SOLICITUD DE INFORMACIÓN A LOS PROVEEDORES"/>
    <n v="8"/>
    <n v="12"/>
    <n v="16"/>
    <n v="1"/>
    <n v="228000"/>
    <s v="GLOBAL"/>
    <s v="NO SOLICITADAS"/>
  </r>
  <r>
    <x v="12"/>
    <s v="02-02-02-010"/>
    <s v="02-02-02-010"/>
    <s v="Adquisición de servicios - Viáticos de los funcionarios en comisión"/>
    <s v="VIATICOS  GRUCO – COMISIÓN OPERATIVA AC-47T-SOLICITUD COMISION 47721"/>
    <n v="90111503"/>
    <s v="SOLICITUD DE INFORMACIÓN A LOS PROVEEDORES"/>
    <n v="8"/>
    <n v="12"/>
    <n v="16"/>
    <n v="1"/>
    <n v="76000"/>
    <s v="GLOBAL"/>
    <s v="NO SOLICITADAS"/>
  </r>
  <r>
    <x v="12"/>
    <s v="02-02-02-010"/>
    <s v="02-02-02-010"/>
    <s v="Adquisición de servicios - Viáticos de los funcionarios en comisión"/>
    <s v="VIATICOS  GRUCO – COMISIÓN OPERATIVA AC-47T-SOLICITUD COMISION 47721"/>
    <n v="90111503"/>
    <s v="SOLICITUD DE INFORMACIÓN A LOS PROVEEDORES"/>
    <n v="8"/>
    <n v="12"/>
    <n v="16"/>
    <n v="1"/>
    <n v="76000"/>
    <s v="GLOBAL"/>
    <s v="NO SOLICITADAS"/>
  </r>
  <r>
    <x v="12"/>
    <s v="02-02-02-010"/>
    <s v="02-02-02-010"/>
    <s v="Adquisición de servicios - Viáticos de los funcionarios en comisión"/>
    <s v="VIATICOS  GRUCO – COMISIÓN OPERATIVA C-208B-SOLICITUD COMISION 47721"/>
    <n v="90111503"/>
    <s v="SOLICITUD DE INFORMACIÓN A LOS PROVEEDORES"/>
    <n v="8"/>
    <n v="12"/>
    <n v="16"/>
    <n v="1"/>
    <n v="420000"/>
    <s v="GLOBAL"/>
    <s v="NO SOLICITADAS"/>
  </r>
  <r>
    <x v="12"/>
    <s v="02-02-02-010"/>
    <s v="02-02-02-010"/>
    <s v="Adquisición de servicios - Viáticos de los funcionarios en comisión"/>
    <s v="VIATICOS  GRUCO – COMISIÓN OPERATIVA C-208B-SOLICITUD COMISION 47721"/>
    <n v="90111503"/>
    <s v="SOLICITUD DE INFORMACIÓN A LOS PROVEEDORES"/>
    <n v="8"/>
    <n v="12"/>
    <n v="16"/>
    <n v="1"/>
    <n v="420000"/>
    <s v="GLOBAL"/>
    <s v="NO SOLICITADAS"/>
  </r>
  <r>
    <x v="12"/>
    <s v="02-02-02-010"/>
    <s v="02-02-02-010"/>
    <s v="Adquisición de servicios - Viáticos de los funcionarios en comisión"/>
    <s v="VIATICOS  GRUCO – COMISIÓN OPERATIVA AC-47T-SOLICITUD COMISION 47721"/>
    <n v="90111503"/>
    <s v="SOLICITUD DE INFORMACIÓN A LOS PROVEEDORES"/>
    <n v="8"/>
    <n v="12"/>
    <n v="16"/>
    <n v="1"/>
    <n v="76000"/>
    <s v="GLOBAL"/>
    <s v="NO SOLICITADAS"/>
  </r>
  <r>
    <x v="12"/>
    <s v="02-02-02-010"/>
    <s v="02-02-02-010"/>
    <s v="Adquisición de servicios - Viáticos de los funcionarios en comisión"/>
    <s v="VIATICOS  GRUCO - COMISIÓN OPERATIVA AC-47T-SOLICITUD COMISION 47721"/>
    <n v="90111503"/>
    <s v="SOLICITUD DE INFORMACIÓN A LOS PROVEEDORES"/>
    <n v="8"/>
    <n v="12"/>
    <n v="16"/>
    <n v="1"/>
    <n v="76000"/>
    <s v="GLOBAL"/>
    <s v="NO SOLICITADAS"/>
  </r>
  <r>
    <x v="12"/>
    <s v="02-02-02-010"/>
    <s v="02-02-02-010"/>
    <s v="Adquisición de servicios - Viáticos de los funcionarios en comisión"/>
    <s v="VIATICOS  GRUCO – COMISIÓN OPERATIVA C-208B-SOLICITUD COMISION 47721"/>
    <n v="90111503"/>
    <s v="SOLICITUD DE INFORMACIÓN A LOS PROVEEDORES"/>
    <n v="8"/>
    <n v="12"/>
    <n v="16"/>
    <n v="1"/>
    <n v="420000"/>
    <s v="GLOBAL"/>
    <s v="NO SOLICITADAS"/>
  </r>
  <r>
    <x v="12"/>
    <s v="02-02-02-010"/>
    <s v="02-02-02-010"/>
    <s v="Adquisición de servicios - Viáticos de los funcionarios en comisión"/>
    <s v="VIATICOS  GRUCO – COMISIÓN OPERATIVA AC-47T-SOLICITUD COMISION 47721"/>
    <n v="90111503"/>
    <s v="SOLICITUD DE INFORMACIÓN A LOS PROVEEDORES"/>
    <n v="8"/>
    <n v="12"/>
    <n v="16"/>
    <n v="1"/>
    <n v="76000"/>
    <s v="GLOBAL"/>
    <s v="NO SOLICITADAS"/>
  </r>
  <r>
    <x v="12"/>
    <s v="02-02-02-010"/>
    <s v="02-02-02-010"/>
    <s v="Adquisición de servicios - Viáticos de los funcionarios en comisión"/>
    <s v="VIATICOS  GRUCO – COMISIÓN OPERATIVA AC-47T-SOLICITUD COMISION 47721"/>
    <n v="90111503"/>
    <s v="SOLICITUD DE INFORMACIÓN A LOS PROVEEDORES"/>
    <n v="8"/>
    <n v="12"/>
    <n v="16"/>
    <n v="1"/>
    <n v="76000"/>
    <s v="GLOBAL"/>
    <s v="NO SOLICITADAS"/>
  </r>
  <r>
    <x v="12"/>
    <s v="02-02-02-010"/>
    <s v="02-02-02-010"/>
    <s v="Adquisición de servicios - Viáticos de los funcionarios en comisión"/>
    <s v="VIATICOS  GRUCO – COMISIÓN OPERATIVA C-208B-SOLICITUD COMISION 47721"/>
    <n v="90111503"/>
    <s v="SOLICITUD DE INFORMACIÓN A LOS PROVEEDORES"/>
    <n v="8"/>
    <n v="12"/>
    <n v="16"/>
    <n v="1"/>
    <n v="228000"/>
    <s v="GLOBAL"/>
    <s v="NO SOLICITADAS"/>
  </r>
  <r>
    <x v="12"/>
    <s v="02-02-02-010"/>
    <s v="02-02-02-010"/>
    <s v="Adquisición de servicios - Viáticos de los funcionarios en comisión"/>
    <s v="VIATICOS  GRUCO-COMISION OPERATIVA CUCUTA-48121"/>
    <n v="90111503"/>
    <s v="SOLICITUD DE INFORMACIÓN A LOS PROVEEDORES"/>
    <n v="8"/>
    <n v="12"/>
    <n v="16"/>
    <n v="1"/>
    <n v="76000"/>
    <s v="GLOBAL"/>
    <s v="NO SOLICITADAS"/>
  </r>
  <r>
    <x v="12"/>
    <s v="02-02-02-010"/>
    <s v="02-02-02-010"/>
    <s v="Adquisición de servicios - Viáticos de los funcionarios en comisión"/>
    <s v="VIATICOS  GRUCO-COMISION OPERATIVA OCAÑA-48121"/>
    <n v="90111503"/>
    <s v="SOLICITUD DE INFORMACIÓN A LOS PROVEEDORES"/>
    <n v="8"/>
    <n v="12"/>
    <n v="16"/>
    <n v="1"/>
    <n v="76000"/>
    <s v="GLOBAL"/>
    <s v="NO SOLICITADAS"/>
  </r>
  <r>
    <x v="12"/>
    <s v="02-02-02-010"/>
    <s v="02-02-02-010"/>
    <s v="Adquisición de servicios - Viáticos de los funcionarios en comisión"/>
    <s v="VIATICOS  GRUCO-COMISION OPERATIVA OCAÑA-48121"/>
    <n v="90111503"/>
    <s v="SOLICITUD DE INFORMACIÓN A LOS PROVEEDORES"/>
    <n v="8"/>
    <n v="12"/>
    <n v="16"/>
    <n v="1"/>
    <n v="76000"/>
    <s v="GLOBAL"/>
    <s v="NO SOLICITADAS"/>
  </r>
  <r>
    <x v="12"/>
    <s v="02-02-02-010"/>
    <s v="02-02-02-010"/>
    <s v="Adquisición de servicios - Viáticos de los funcionarios en comisión"/>
    <s v="VIATICOS  GRUCO-COMISION OPERATIVA FAC 5069-48721"/>
    <n v="90111503"/>
    <s v="SOLICITUD DE INFORMACIÓN A LOS PROVEEDORES"/>
    <n v="8"/>
    <n v="12"/>
    <n v="16"/>
    <n v="1"/>
    <n v="76000"/>
    <s v="GLOBAL"/>
    <s v="NO SOLICITADAS"/>
  </r>
  <r>
    <x v="12"/>
    <s v="02-02-02-010"/>
    <s v="02-02-02-010"/>
    <s v="Adquisición de servicios - Viáticos de los funcionarios en comisión"/>
    <s v="VIATICOS  GRUCO-COMISION OPERATIVA FAC 5069-48721"/>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ACTA No.FAC-S-2021-074137-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COMISIÓN OPERATIVA EQUIPO KFIR-ACTA No.FAC-S-2021-074137"/>
    <n v="90111503"/>
    <s v="SOLICITUD DE INFORMACIÓN A LOS PROVEEDORES"/>
    <n v="8"/>
    <n v="12"/>
    <n v="16"/>
    <n v="1"/>
    <n v="76000"/>
    <s v="GLOBAL"/>
    <s v="NO SOLICITADAS"/>
  </r>
  <r>
    <x v="12"/>
    <s v="02-02-02-010"/>
    <s v="02-02-02-010"/>
    <s v="Adquisición de servicios - Viáticos de los funcionarios en comisión"/>
    <s v="VIATICOS  GRUCO-COMISION OPERATIVA FAC5069-48921"/>
    <n v="90111503"/>
    <s v="SOLICITUD DE INFORMACIÓN A LOS PROVEEDORES"/>
    <n v="8"/>
    <n v="12"/>
    <n v="16"/>
    <n v="1"/>
    <n v="760000"/>
    <s v="GLOBAL"/>
    <s v="NO SOLICITADAS"/>
  </r>
  <r>
    <x v="12"/>
    <s v="02-02-02-010"/>
    <s v="02-02-02-010"/>
    <s v="Adquisición de servicios - Viáticos de los funcionarios en comisión"/>
    <s v="VIATICOS  GRUCO-COMISION OPERATIVA OCAÑA-48321"/>
    <n v="90111503"/>
    <s v="SOLICITUD DE INFORMACIÓN A LOS PROVEEDORES"/>
    <n v="8"/>
    <n v="12"/>
    <n v="16"/>
    <n v="1"/>
    <n v="1064000"/>
    <s v="GLOBAL"/>
    <s v="NO SOLICITADAS"/>
  </r>
  <r>
    <x v="12"/>
    <s v="02-02-02-010"/>
    <s v="02-02-02-010"/>
    <s v="Adquisición de servicios - Viáticos de los funcionarios en comisión"/>
    <s v="VIATICOS  GRUCO-COMISION OPERATIVA OCAÑA-48321"/>
    <n v="90111503"/>
    <s v="SOLICITUD DE INFORMACIÓN A LOS PROVEEDORES"/>
    <n v="8"/>
    <n v="12"/>
    <n v="16"/>
    <n v="1"/>
    <n v="76000"/>
    <s v="GLOBAL"/>
    <s v="NO SOLICITADAS"/>
  </r>
  <r>
    <x v="12"/>
    <s v="02-02-02-010"/>
    <s v="02-02-02-010"/>
    <s v="Adquisición de servicios - Viáticos de los funcionarios en comisión"/>
    <s v="VIATICOS  GRUCO-COMISION OPERATIVA-48321"/>
    <n v="90111503"/>
    <s v="SOLICITUD DE INFORMACIÓN A LOS PROVEEDORES"/>
    <n v="8"/>
    <n v="12"/>
    <n v="16"/>
    <n v="1"/>
    <n v="1064000"/>
    <s v="GLOBAL"/>
    <s v="NO SOLICITADAS"/>
  </r>
  <r>
    <x v="12"/>
    <s v="02-02-02-010"/>
    <s v="02-02-02-010"/>
    <s v="Adquisición de servicios - Viáticos de los funcionarios en comisión"/>
    <s v="VIATICOS  GRUCO-COMISION OPERATIVA-48321"/>
    <n v="90111503"/>
    <s v="SOLICITUD DE INFORMACIÓN A LOS PROVEEDORES"/>
    <n v="8"/>
    <n v="12"/>
    <n v="16"/>
    <n v="1"/>
    <n v="76000"/>
    <s v="GLOBAL"/>
    <s v="NO SOLICITADAS"/>
  </r>
  <r>
    <x v="12"/>
    <s v="02-02-02-010"/>
    <s v="02-02-02-010"/>
    <s v="Adquisición de servicios - Viáticos de los funcionarios en comisión"/>
    <s v="VIATICOS  GRUCO-COMISION OPERATIVA OCAÑA-48321"/>
    <n v="90111503"/>
    <s v="SOLICITUD DE INFORMACIÓN A LOS PROVEEDORES"/>
    <n v="8"/>
    <n v="12"/>
    <n v="16"/>
    <n v="1"/>
    <n v="1064000"/>
    <s v="GLOBAL"/>
    <s v="NO SOLICITADAS"/>
  </r>
  <r>
    <x v="12"/>
    <s v="02-02-02-010"/>
    <s v="02-02-02-010"/>
    <s v="Adquisición de servicios - Viáticos de los funcionarios en comisión"/>
    <s v="VIATICOS  GRUCO-COMISION OPERATIVA-48321"/>
    <n v="90111503"/>
    <s v="SOLICITUD DE INFORMACIÓN A LOS PROVEEDORES"/>
    <n v="8"/>
    <n v="12"/>
    <n v="16"/>
    <n v="1"/>
    <n v="1064000"/>
    <s v="GLOBAL"/>
    <s v="NO SOLICITADAS"/>
  </r>
  <r>
    <x v="12"/>
    <s v="02-02-02-010"/>
    <s v="02-02-02-010"/>
    <s v="Adquisición de servicios - Viáticos de los funcionarios en comisión"/>
    <s v="VIATICOS  GRUCO-COMISION OPERATIVA OCAÑA-48321"/>
    <n v="90111503"/>
    <s v="SOLICITUD DE INFORMACIÓN A LOS PROVEEDORES"/>
    <n v="8"/>
    <n v="12"/>
    <n v="16"/>
    <n v="1"/>
    <n v="76000"/>
    <s v="GLOBAL"/>
    <s v="NO SOLICITADAS"/>
  </r>
  <r>
    <x v="12"/>
    <s v="02-02-02-010"/>
    <s v="02-02-02-010"/>
    <s v="Adquisición de servicios - Viáticos de los funcionarios en comisión"/>
    <s v="VIATICOS  GRUCO-COMISION OPERATIVA FAC 5067-49221"/>
    <n v="90111503"/>
    <s v="SOLICITUD DE INFORMACIÓN A LOS PROVEEDORES"/>
    <n v="8"/>
    <n v="12"/>
    <n v="16"/>
    <n v="1"/>
    <n v="114000"/>
    <s v="GLOBAL"/>
    <s v="NO SOLICITADAS"/>
  </r>
  <r>
    <x v="12"/>
    <s v="02-02-02-010"/>
    <s v="02-02-02-010"/>
    <s v="Adquisición de servicios - Viáticos de los funcionarios en comisión"/>
    <s v="VIATICOS  GRUCO-COMISION OPERATIVA FAC 5067-49221"/>
    <n v="90111503"/>
    <s v="SOLICITUD DE INFORMACIÓN A LOS PROVEEDORES"/>
    <n v="8"/>
    <n v="12"/>
    <n v="16"/>
    <n v="1"/>
    <n v="38000"/>
    <s v="GLOBAL"/>
    <s v="NO SOLICITADAS"/>
  </r>
  <r>
    <x v="12"/>
    <s v="02-02-02-010"/>
    <s v="02-02-02-010"/>
    <s v="Adquisición de servicios - Viáticos de los funcionarios en comisión"/>
    <s v="VIATICOS  GRUCO-COMISION OPERATIVA FAC 5067-49221"/>
    <n v="90111503"/>
    <s v="SOLICITUD DE INFORMACIÓN A LOS PROVEEDORES"/>
    <n v="8"/>
    <n v="12"/>
    <n v="16"/>
    <n v="1"/>
    <n v="114000"/>
    <s v="GLOBAL"/>
    <s v="NO SOLICITADAS"/>
  </r>
  <r>
    <x v="12"/>
    <s v="02-02-02-010"/>
    <s v="02-02-02-010"/>
    <s v="Adquisición de servicios - Viáticos de los funcionarios en comisión"/>
    <s v="VIATICOS  GRUCO-COMISION OPERATIVA FAC 5067-49221"/>
    <n v="90111503"/>
    <s v="SOLICITUD DE INFORMACIÓN A LOS PROVEEDORES"/>
    <n v="8"/>
    <n v="12"/>
    <n v="16"/>
    <n v="1"/>
    <n v="114000"/>
    <s v="GLOBAL"/>
    <s v="NO SOLICITADAS"/>
  </r>
  <r>
    <x v="12"/>
    <s v="02-02-02-010"/>
    <s v="02-02-02-010"/>
    <s v="Adquisición de servicios - Viáticos de los funcionarios en comisión"/>
    <s v="VIATICOS  GRUCO-COMISION OPERATIVA FAC 5041-49221"/>
    <n v="90111503"/>
    <s v="SOLICITUD DE INFORMACIÓN A LOS PROVEEDORES"/>
    <n v="8"/>
    <n v="12"/>
    <n v="16"/>
    <n v="1"/>
    <n v="76000"/>
    <s v="GLOBAL"/>
    <s v="NO SOLICITADAS"/>
  </r>
  <r>
    <x v="12"/>
    <s v="02-02-02-010"/>
    <s v="02-02-02-010"/>
    <s v="Adquisición de servicios - Viáticos de los funcionarios en comisión"/>
    <s v="VIATICOS  COMISION OPERATIVA TRIPULANTES DE BUHO-ACTA No.FAC-S-2021-077167-AG"/>
    <n v="90111503"/>
    <s v="SOLICITUD DE INFORMACIÓN A LOS PROVEEDORES"/>
    <n v="8"/>
    <n v="12"/>
    <n v="16"/>
    <n v="1"/>
    <n v="139000"/>
    <s v="GLOBAL"/>
    <s v="NO SOLICITADAS"/>
  </r>
  <r>
    <x v="12"/>
    <s v="02-02-02-010"/>
    <s v="02-02-02-010"/>
    <s v="Adquisición de servicios - Viáticos de los funcionarios en comisión"/>
    <s v="VIATICOS  COMISION OPERATIVA TRIPULANTES DE BUHO-ACTA No.FAC-S-2021-077167-AG"/>
    <n v="90111503"/>
    <s v="SOLICITUD DE INFORMACIÓN A LOS PROVEEDORES"/>
    <n v="8"/>
    <n v="12"/>
    <n v="16"/>
    <n v="1"/>
    <n v="76000"/>
    <s v="GLOBAL"/>
    <s v="NO SOLICITADAS"/>
  </r>
  <r>
    <x v="12"/>
    <s v="02-02-02-010"/>
    <s v="02-02-02-010"/>
    <s v="Adquisición de servicios - Viáticos de los funcionarios en comisión"/>
    <s v="VIATICOS  COMISION OPERATIVA TRIPULANTES DE BUHO-ACTA No.FAC-S-2021-077167-AG"/>
    <n v="90111503"/>
    <s v="SOLICITUD DE INFORMACIÓN A LOS PROVEEDORES"/>
    <n v="8"/>
    <n v="12"/>
    <n v="16"/>
    <n v="1"/>
    <n v="76000"/>
    <s v="GLOBAL"/>
    <s v="NO SOLICITADAS"/>
  </r>
  <r>
    <x v="12"/>
    <s v="02-02-02-010"/>
    <s v="02-02-02-010"/>
    <s v="Adquisición de servicios - Viáticos de los funcionarios en comisión"/>
    <s v="VIATICOS  COMISION OPERATIVA TRIPULANTES DE BUHO-ACTA No.FAC-S-2021-077167-AG"/>
    <n v="90111503"/>
    <s v="SOLICITUD DE INFORMACIÓN A LOS PROVEEDORES"/>
    <n v="8"/>
    <n v="12"/>
    <n v="16"/>
    <n v="1"/>
    <n v="76000"/>
    <s v="GLOBAL"/>
    <s v="NO SOLICITADAS"/>
  </r>
  <r>
    <x v="12"/>
    <s v="02-02-02-010"/>
    <s v="02-02-02-010"/>
    <s v="Adquisición de servicios - Viáticos de los funcionarios en comisión"/>
    <s v="VIATICOS  GRUCO-COMISION OPERATIVA FAC 5069-49841"/>
    <n v="90111503"/>
    <s v="SOLICITUD DE INFORMACIÓN A LOS PROVEEDORES"/>
    <n v="8"/>
    <n v="12"/>
    <n v="16"/>
    <n v="1"/>
    <n v="76000"/>
    <s v="GLOBAL"/>
    <s v="NO SOLICITADAS"/>
  </r>
  <r>
    <x v="12"/>
    <s v="02-02-02-010"/>
    <s v="02-02-02-010"/>
    <s v="Adquisición de servicios - Viáticos de los funcionarios en comisión"/>
    <s v="VIATICOS  GRUCO-COMISION OPERATIVA AC47-50621"/>
    <n v="90111503"/>
    <s v="SOLICITUD DE INFORMACIÓN A LOS PROVEEDORES"/>
    <n v="8"/>
    <n v="12"/>
    <n v="16"/>
    <n v="1"/>
    <n v="76000"/>
    <s v="GLOBAL"/>
    <s v="NO SOLICITADAS"/>
  </r>
  <r>
    <x v="12"/>
    <s v="02-02-02-010"/>
    <s v="02-02-02-010"/>
    <s v="Adquisición de servicios - Viáticos de los funcionarios en comisión"/>
    <s v="VIATICOS  GRUCO-COMISION OPERATIVA AC47-50621"/>
    <n v="90111503"/>
    <s v="SOLICITUD DE INFORMACIÓN A LOS PROVEEDORES"/>
    <n v="8"/>
    <n v="12"/>
    <n v="16"/>
    <n v="1"/>
    <n v="76000"/>
    <s v="GLOBAL"/>
    <s v="NO SOLICITADAS"/>
  </r>
  <r>
    <x v="12"/>
    <s v="02-02-02-010"/>
    <s v="02-02-02-010"/>
    <s v="Adquisición de servicios - Viáticos de los funcionarios en comisión"/>
    <s v="VIATICOS  GRUCO-COMISION OPERATIVA AC47-50621"/>
    <n v="90111503"/>
    <s v="SOLICITUD DE INFORMACIÓN A LOS PROVEEDORES"/>
    <n v="8"/>
    <n v="12"/>
    <n v="16"/>
    <n v="1"/>
    <n v="76000"/>
    <s v="GLOBAL"/>
    <s v="NO SOLICITADAS"/>
  </r>
  <r>
    <x v="12"/>
    <s v="02-02-02-010"/>
    <s v="02-02-02-010"/>
    <s v="Adquisición de servicios - Viáticos de los funcionarios en comisión"/>
    <s v="VIATICOS  GRUCO-COMISION OPERATIVA AC47-50621"/>
    <n v="90111503"/>
    <s v="SOLICITUD DE INFORMACIÓN A LOS PROVEEDORES"/>
    <n v="8"/>
    <n v="12"/>
    <n v="16"/>
    <n v="1"/>
    <n v="76000"/>
    <s v="GLOBAL"/>
    <s v="NO SOLICITADAS"/>
  </r>
  <r>
    <x v="12"/>
    <s v="02-02-02-010"/>
    <s v="02-02-02-010"/>
    <s v="Adquisición de servicios - Viáticos de los funcionarios en comisión"/>
    <s v="VIATICOS  GRUCO-COMISION OPERATIVA CUCUTA-50821"/>
    <n v="90111503"/>
    <s v="SOLICITUD DE INFORMACIÓN A LOS PROVEEDORES"/>
    <n v="8"/>
    <n v="12"/>
    <n v="16"/>
    <n v="1"/>
    <n v="228000"/>
    <s v="GLOBAL"/>
    <s v="NO SOLICITADAS"/>
  </r>
  <r>
    <x v="12"/>
    <s v="02-02-02-010"/>
    <s v="02-02-02-010"/>
    <s v="Adquisición de servicios - Viáticos de los funcionarios en comisión"/>
    <s v="VIATICOS  GRUCO-COMISION OPERATIVA CUCUTA-50821"/>
    <n v="90111503"/>
    <s v="SOLICITUD DE INFORMACIÓN A LOS PROVEEDORES"/>
    <n v="8"/>
    <n v="12"/>
    <n v="16"/>
    <n v="1"/>
    <n v="228000"/>
    <s v="GLOBAL"/>
    <s v="NO SOLICITADAS"/>
  </r>
  <r>
    <x v="12"/>
    <s v="02-02-02-010"/>
    <s v="02-02-02-010"/>
    <s v="Adquisición de servicios - Viáticos de los funcionarios en comisión"/>
    <s v="VIATICOS  GRUCO-COMISION OPERATIVA OCAÑA-50821"/>
    <n v="90111503"/>
    <s v="SOLICITUD DE INFORMACIÓN A LOS PROVEEDORES"/>
    <n v="8"/>
    <n v="12"/>
    <n v="16"/>
    <n v="1"/>
    <n v="228000"/>
    <s v="GLOBAL"/>
    <s v="NO SOLICITADAS"/>
  </r>
  <r>
    <x v="12"/>
    <s v="02-02-02-010"/>
    <s v="02-02-02-010"/>
    <s v="Adquisición de servicios - Viáticos de los funcionarios en comisión"/>
    <s v="VIATICOS  GRUCO-COMISION OPERATIVA OCAÑA-50821"/>
    <n v="90111503"/>
    <s v="SOLICITUD DE INFORMACIÓN A LOS PROVEEDORES"/>
    <n v="8"/>
    <n v="12"/>
    <n v="16"/>
    <n v="1"/>
    <n v="228000"/>
    <s v="GLOBAL"/>
    <s v="NO SOLICITADAS"/>
  </r>
  <r>
    <x v="12"/>
    <s v="02-02-02-010"/>
    <s v="02-02-02-010"/>
    <s v="Adquisición de servicios - Viáticos de los funcionarios en comisión"/>
    <s v="VIATICOS  gruco-COMISION OPERATIVA FAC 5069-50821"/>
    <n v="90111503"/>
    <s v="SOLICITUD DE INFORMACIÓN A LOS PROVEEDORES"/>
    <n v="8"/>
    <n v="12"/>
    <n v="16"/>
    <n v="1"/>
    <n v="76000"/>
    <s v="GLOBAL"/>
    <s v="NO SOLICITADAS"/>
  </r>
  <r>
    <x v="12"/>
    <s v="02-02-02-010"/>
    <s v="02-02-02-010"/>
    <s v="Adquisición de servicios - Viáticos de los funcionarios en comisión"/>
    <s v="VIATICOS  GRUCO - COMISIÓN OPERATIVA C-208B-51321"/>
    <n v="90111503"/>
    <s v="SOLICITUD DE INFORMACIÓN A LOS PROVEEDORES"/>
    <n v="8"/>
    <n v="12"/>
    <n v="16"/>
    <n v="1"/>
    <n v="140000"/>
    <s v="GLOBAL"/>
    <s v="NO SOLICITADAS"/>
  </r>
  <r>
    <x v="12"/>
    <s v="02-02-02-010"/>
    <s v="02-02-02-010"/>
    <s v="Adquisición de servicios - Viáticos de los funcionarios en comisión"/>
    <s v="VIATICOS  GRUCO - COMISIÓN OPERATIVA AC-47T FAC-1683-51321"/>
    <n v="90111503"/>
    <s v="SOLICITUD DE INFORMACIÓN A LOS PROVEEDORES"/>
    <n v="8"/>
    <n v="12"/>
    <n v="16"/>
    <n v="1"/>
    <n v="140000"/>
    <s v="GLOBAL"/>
    <s v="NO SOLICITADAS"/>
  </r>
  <r>
    <x v="12"/>
    <s v="02-02-02-010"/>
    <s v="02-02-02-010"/>
    <s v="Adquisición de servicios - Viáticos de los funcionarios en comisión"/>
    <s v="VIATICOS  GRUCO - COMISIÓN OPERATIVA AC-47T FAC-1683-51321"/>
    <n v="90111503"/>
    <s v="SOLICITUD DE INFORMACIÓN A LOS PROVEEDORES"/>
    <n v="8"/>
    <n v="12"/>
    <n v="16"/>
    <n v="1"/>
    <n v="140000"/>
    <s v="GLOBAL"/>
    <s v="NO SOLICITADAS"/>
  </r>
  <r>
    <x v="12"/>
    <s v="02-02-02-010"/>
    <s v="02-02-02-010"/>
    <s v="Adquisición de servicios - Viáticos de los funcionarios en comisión"/>
    <s v="VIATICOS  GRUCO - COMISIÓN OPERATIVA C-208B-51321"/>
    <n v="90111503"/>
    <s v="SOLICITUD DE INFORMACIÓN A LOS PROVEEDORES"/>
    <n v="8"/>
    <n v="12"/>
    <n v="16"/>
    <n v="1"/>
    <n v="140000"/>
    <s v="GLOBAL"/>
    <s v="NO SOLICITADAS"/>
  </r>
  <r>
    <x v="12"/>
    <s v="02-02-02-010"/>
    <s v="02-02-02-010"/>
    <s v="Adquisición de servicios - Viáticos de los funcionarios en comisión"/>
    <s v="VIATICOS  GRUCO - COMISIÓN OPERATIVA C-208B-51321"/>
    <n v="90111503"/>
    <s v="SOLICITUD DE INFORMACIÓN A LOS PROVEEDORES"/>
    <n v="8"/>
    <n v="12"/>
    <n v="16"/>
    <n v="1"/>
    <n v="140000"/>
    <s v="GLOBAL"/>
    <s v="NO SOLICITADAS"/>
  </r>
  <r>
    <x v="12"/>
    <s v="02-02-02-010"/>
    <s v="02-02-02-010"/>
    <s v="Adquisición de servicios - Viáticos de los funcionarios en comisión"/>
    <s v="VIATICOS  GRUCO - COMISIÓN OPERATIVA C-208B-51321"/>
    <n v="90111503"/>
    <s v="SOLICITUD DE INFORMACIÓN A LOS PROVEEDORES"/>
    <n v="8"/>
    <n v="12"/>
    <n v="16"/>
    <n v="1"/>
    <n v="140000"/>
    <s v="GLOBAL"/>
    <s v="NO SOLICITADAS"/>
  </r>
  <r>
    <x v="12"/>
    <s v="02-02-02-010"/>
    <s v="02-02-02-010"/>
    <s v="Adquisición de servicios - Viáticos de los funcionarios en comisión"/>
    <s v="VIATICOS  GRUCO-COMISION OPERATIVA C-208B EN CÙCUTA-51621"/>
    <n v="90111503"/>
    <s v="SOLICITUD DE INFORMACIÓN A LOS PROVEEDORES"/>
    <n v="8"/>
    <n v="12"/>
    <n v="16"/>
    <n v="1"/>
    <n v="140000"/>
    <s v="GLOBAL"/>
    <s v="NO SOLICITADAS"/>
  </r>
  <r>
    <x v="12"/>
    <s v="02-02-02-010"/>
    <s v="02-02-02-010"/>
    <s v="Adquisición de servicios - Viáticos de los funcionarios en comisión"/>
    <s v="VIATICOS  GRUCO-COMISION OPERATIVA C-208B EN CÙCUTA-51621"/>
    <n v="90111503"/>
    <s v="SOLICITUD DE INFORMACIÓN A LOS PROVEEDORES"/>
    <n v="8"/>
    <n v="12"/>
    <n v="16"/>
    <n v="1"/>
    <n v="140000"/>
    <s v="GLOBAL"/>
    <s v="NO SOLICITADAS"/>
  </r>
  <r>
    <x v="12"/>
    <s v="02-02-02-010"/>
    <s v="02-02-02-010"/>
    <s v="Adquisición de servicios - Viáticos de los funcionarios en comisión"/>
    <s v="VIATICOS  GRUCO-COMISION OPERATIVA C-208B EN CÙCUTA-51621"/>
    <n v="90111503"/>
    <s v="SOLICITUD DE INFORMACIÓN A LOS PROVEEDORES"/>
    <n v="8"/>
    <n v="12"/>
    <n v="16"/>
    <n v="1"/>
    <n v="140000"/>
    <s v="GLOBAL"/>
    <s v="NO SOLICITADAS"/>
  </r>
  <r>
    <x v="12"/>
    <s v="02-02-02-010"/>
    <s v="02-02-02-010"/>
    <s v="Adquisición de servicios - Viáticos de los funcionarios en comisión"/>
    <s v="VIATICOS  GRUCO-COMISION OPERATIVA C-208B EN CÙCUTA-51621"/>
    <n v="90111503"/>
    <s v="SOLICITUD DE INFORMACIÓN A LOS PROVEEDORES"/>
    <n v="8"/>
    <n v="12"/>
    <n v="16"/>
    <n v="1"/>
    <n v="140000"/>
    <s v="GLOBAL"/>
    <s v="NO SOLICITADAS"/>
  </r>
  <r>
    <x v="12"/>
    <s v="02-02-02-010"/>
    <s v="02-02-02-010"/>
    <s v="Adquisición de servicios - Viáticos de los funcionarios en comisión"/>
    <s v="VIATICOS  GRUCO-COMISION OPERATIVA C-208B EN CÙCUTA-51621"/>
    <n v="90111503"/>
    <s v="SOLICITUD DE INFORMACIÓN A LOS PROVEEDORES"/>
    <n v="8"/>
    <n v="12"/>
    <n v="16"/>
    <n v="1"/>
    <n v="140000"/>
    <s v="GLOBAL"/>
    <s v="NO SOLICITADAS"/>
  </r>
  <r>
    <x v="12"/>
    <s v="02-02-02-010"/>
    <s v="02-02-02-010"/>
    <s v="Adquisición de servicios - Viáticos de los funcionarios en comisión"/>
    <s v="VIATICOS  GRUCO-COMISION OPERATIVA C208-52621"/>
    <n v="90111503"/>
    <s v="SOLICITUD DE INFORMACIÓN A LOS PROVEEDORES"/>
    <n v="8"/>
    <n v="12"/>
    <n v="16"/>
    <n v="1"/>
    <n v="140000"/>
    <s v="GLOBAL"/>
    <s v="NO SOLICITADAS"/>
  </r>
  <r>
    <x v="12"/>
    <s v="02-02-02-010"/>
    <s v="02-02-02-010"/>
    <s v="Adquisición de servicios - Viáticos de los funcionarios en comisión"/>
    <s v="VIATICOS  GRUCO-COMISION OPERATIVA C208-52621"/>
    <n v="90111503"/>
    <s v="SOLICITUD DE INFORMACIÓN A LOS PROVEEDORES"/>
    <n v="8"/>
    <n v="12"/>
    <n v="16"/>
    <n v="1"/>
    <n v="140000"/>
    <s v="GLOBAL"/>
    <s v="NO SOLICITADAS"/>
  </r>
  <r>
    <x v="12"/>
    <s v="02-02-02-010"/>
    <s v="02-02-02-010"/>
    <s v="Adquisición de servicios - Viáticos de los funcionarios en comisión"/>
    <s v="VIATICOS  GRUCO-COMISION OPERATIVA C208-52621"/>
    <n v="90111503"/>
    <s v="SOLICITUD DE INFORMACIÓN A LOS PROVEEDORES"/>
    <n v="8"/>
    <n v="12"/>
    <n v="16"/>
    <n v="1"/>
    <n v="140000"/>
    <s v="GLOBAL"/>
    <s v="NO SOLICITADAS"/>
  </r>
  <r>
    <x v="12"/>
    <s v="02-02-02-010"/>
    <s v="02-02-02-010"/>
    <s v="Adquisición de servicios - Viáticos de los funcionarios en comisión"/>
    <s v="VIATICOS  GRUCO-COMISION OPERATIVA C208-52621"/>
    <n v="90111503"/>
    <s v="SOLICITUD DE INFORMACIÓN A LOS PROVEEDORES"/>
    <n v="8"/>
    <n v="12"/>
    <n v="16"/>
    <n v="1"/>
    <n v="140000"/>
    <s v="GLOBAL"/>
    <s v="NO SOLICITADAS"/>
  </r>
  <r>
    <x v="12"/>
    <s v="02-02-02-010"/>
    <s v="02-02-02-010"/>
    <s v="Adquisición de servicios - Viáticos de los funcionarios en comisión"/>
    <s v="VIATICOS  GRUCO-COMISION OPERATIVA C208-52621"/>
    <n v="90111503"/>
    <s v="SOLICITUD DE INFORMACIÓN A LOS PROVEEDORES"/>
    <n v="8"/>
    <n v="12"/>
    <n v="16"/>
    <n v="1"/>
    <n v="140000"/>
    <s v="GLOBAL"/>
    <s v="NO SOLICITADAS"/>
  </r>
  <r>
    <x v="12"/>
    <s v="02-02-02-010"/>
    <s v="02-02-02-010"/>
    <s v="Adquisición de servicios - Viáticos de los funcionarios en comisión"/>
    <s v="VIATICOS  GRUCO-COMISION OPERATIVA C-208B EN CÙCUTA-55521"/>
    <n v="90111503"/>
    <s v="SOLICITUD DE INFORMACIÓN A LOS PROVEEDORES"/>
    <n v="8"/>
    <n v="12"/>
    <n v="16"/>
    <n v="1"/>
    <n v="140000"/>
    <s v="GLOBAL"/>
    <s v="NO SOLICITADAS"/>
  </r>
  <r>
    <x v="12"/>
    <s v="02-02-02-010"/>
    <s v="02-02-02-010"/>
    <s v="Adquisición de servicios - Viáticos de los funcionarios en comisión"/>
    <s v="VIATICOS  GRUCO-COMISION OPERATIVA C-208B EN CÙCUTA-55521"/>
    <n v="90111503"/>
    <s v="SOLICITUD DE INFORMACIÓN A LOS PROVEEDORES"/>
    <n v="8"/>
    <n v="12"/>
    <n v="16"/>
    <n v="1"/>
    <n v="140000"/>
    <s v="GLOBAL"/>
    <s v="NO SOLICITADAS"/>
  </r>
  <r>
    <x v="12"/>
    <s v="02-02-02-010"/>
    <s v="02-02-02-010"/>
    <s v="Adquisición de servicios - Viáticos de los funcionarios en comisión"/>
    <s v="VIATICOS  GRUCO-COMISION OPERATIVA C-208B EN CÙCUTA-55521"/>
    <n v="90111503"/>
    <s v="SOLICITUD DE INFORMACIÓN A LOS PROVEEDORES"/>
    <n v="8"/>
    <n v="12"/>
    <n v="16"/>
    <n v="1"/>
    <n v="140000"/>
    <s v="GLOBAL"/>
    <s v="NO SOLICITADAS"/>
  </r>
  <r>
    <x v="12"/>
    <s v="02-02-02-010"/>
    <s v="02-02-02-010"/>
    <s v="Adquisición de servicios - Viáticos de los funcionarios en comisión"/>
    <s v="VIATICOS  GRUCO-COMISION OPERATIVA C-208B EN CÙCUTA-55521"/>
    <n v="90111503"/>
    <s v="SOLICITUD DE INFORMACIÓN A LOS PROVEEDORES"/>
    <n v="8"/>
    <n v="12"/>
    <n v="16"/>
    <n v="1"/>
    <n v="140000"/>
    <s v="GLOBAL"/>
    <s v="NO SOLICITADAS"/>
  </r>
  <r>
    <x v="12"/>
    <s v="02-02-02-010"/>
    <s v="02-02-02-010"/>
    <s v="Adquisición de servicios - Viáticos de los funcionarios en comisión"/>
    <s v="VIATICOS  GRUCO-COMISION OPERATIVA C-208B EN CÙCUTA-55521"/>
    <n v="90111503"/>
    <s v="SOLICITUD DE INFORMACIÓN A LOS PROVEEDORES"/>
    <n v="8"/>
    <n v="12"/>
    <n v="16"/>
    <n v="1"/>
    <n v="140000"/>
    <s v="GLOBAL"/>
    <s v="NO SOLICITADAS"/>
  </r>
  <r>
    <x v="12"/>
    <s v="02-02-02-010"/>
    <s v="02-02-02-010"/>
    <s v="Adquisición de servicios - Viáticos de los funcionarios en comisión"/>
    <s v="VIATICOS  GRUCO-COMISION OPERATIVA C-208B EN CÙCUTA-55521"/>
    <n v="90111503"/>
    <s v="SOLICITUD DE INFORMACIÓN A LOS PROVEEDORES"/>
    <n v="8"/>
    <n v="12"/>
    <n v="16"/>
    <n v="1"/>
    <n v="140000"/>
    <s v="GLOBAL"/>
    <s v="NO SOLICITADAS"/>
  </r>
  <r>
    <x v="12"/>
    <s v="02-02-02-010"/>
    <s v="02-02-02-010"/>
    <s v="Adquisición de servicios - Viáticos de los funcionarios en comisión"/>
    <s v="VIATICOS  GRUCOCOMISION OPERATIVA ARL POR REQUISITO DE ASCENSO SEGÚN RADIOGRAMA FAC-S-2021-010897-RD-55921"/>
    <n v="90111503"/>
    <s v="SOLICITUD DE INFORMACIÓN A LOS PROVEEDORES"/>
    <n v="8"/>
    <n v="12"/>
    <n v="16"/>
    <n v="1"/>
    <n v="532000"/>
    <s v="GLOBAL"/>
    <s v="NO SOLICITADAS"/>
  </r>
  <r>
    <x v="12"/>
    <s v="02-02-02-010"/>
    <s v="02-02-02-010"/>
    <s v="Adquisición de servicios - Viáticos de los funcionarios en comisión"/>
    <s v="VIATICOS  GRUCO-COMISION OPERATIVA FAC 5069-56221"/>
    <n v="90111503"/>
    <s v="SOLICITUD DE INFORMACIÓN A LOS PROVEEDORES"/>
    <n v="8"/>
    <n v="12"/>
    <n v="16"/>
    <n v="1"/>
    <n v="456000"/>
    <s v="GLOBAL"/>
    <s v="NO SOLICITADAS"/>
  </r>
  <r>
    <x v="12"/>
    <s v="02-02-02-010"/>
    <s v="02-02-02-010"/>
    <s v="Adquisición de servicios - Viáticos de los funcionarios en comisión"/>
    <s v="VIATICOS  GRUCO-COMISION OPERATIVA FAC 5069-56221"/>
    <n v="90111503"/>
    <s v="SOLICITUD DE INFORMACIÓN A LOS PROVEEDORES"/>
    <n v="8"/>
    <n v="12"/>
    <n v="16"/>
    <n v="1"/>
    <n v="456000"/>
    <s v="GLOBAL"/>
    <s v="NO SOLICITADAS"/>
  </r>
  <r>
    <x v="12"/>
    <s v="02-02-02-010"/>
    <s v="02-02-02-010"/>
    <s v="Adquisición de servicios - Viáticos de los funcionarios en comisión"/>
    <s v="VIATICOS  GRUCO-COMISION OPERATIVA C-208B EN EL GACAS-56221"/>
    <n v="90111503"/>
    <s v="SOLICITUD DE INFORMACIÓN A LOS PROVEEDORES"/>
    <n v="8"/>
    <n v="12"/>
    <n v="16"/>
    <n v="1"/>
    <n v="76000"/>
    <s v="GLOBAL"/>
    <s v="NO SOLICITADAS"/>
  </r>
  <r>
    <x v="12"/>
    <s v="02-02-02-010"/>
    <s v="02-02-02-010"/>
    <s v="Adquisición de servicios - Viáticos de los funcionarios en comisión"/>
    <s v="VIATICOS  GRUCO-COMISION OPERATIVA C-208B EN EL GACAS-56221"/>
    <n v="90111503"/>
    <s v="SOLICITUD DE INFORMACIÓN A LOS PROVEEDORES"/>
    <n v="8"/>
    <n v="12"/>
    <n v="16"/>
    <n v="1"/>
    <n v="76000"/>
    <s v="GLOBAL"/>
    <s v="NO SOLICITADAS"/>
  </r>
  <r>
    <x v="12"/>
    <s v="02-02-02-010"/>
    <s v="02-02-02-010"/>
    <s v="Adquisición de servicios - Viáticos de los funcionarios en comisión"/>
    <s v="VIATICOS  GRUCO-COMISION OPERATIVA C-208B EN EL GACAS-56221"/>
    <n v="90111503"/>
    <s v="SOLICITUD DE INFORMACIÓN A LOS PROVEEDORES"/>
    <n v="8"/>
    <n v="12"/>
    <n v="16"/>
    <n v="1"/>
    <n v="76000"/>
    <s v="GLOBAL"/>
    <s v="NO SOLICITADAS"/>
  </r>
  <r>
    <x v="12"/>
    <s v="02-02-02-010"/>
    <s v="02-02-02-010"/>
    <s v="Adquisición de servicios - Viáticos de los funcionarios en comisión"/>
    <s v="VIATICOS  GRUCO-COMISION OPERATIVA C-208B EN EL GACAS-57321"/>
    <n v="90111503"/>
    <s v="SOLICITUD DE INFORMACIÓN A LOS PROVEEDORES"/>
    <n v="8"/>
    <n v="12"/>
    <n v="16"/>
    <n v="1"/>
    <n v="76000"/>
    <s v="GLOBAL"/>
    <s v="NO SOLICITADAS"/>
  </r>
  <r>
    <x v="12"/>
    <s v="02-02-02-010"/>
    <s v="02-02-02-010"/>
    <s v="Adquisición de servicios - Viáticos de los funcionarios en comisión"/>
    <s v="VIATICOS  GRUCO-COMISION OPERATIVA C-208B EN EL GACAS-57321"/>
    <n v="90111503"/>
    <s v="SOLICITUD DE INFORMACIÓN A LOS PROVEEDORES"/>
    <n v="8"/>
    <n v="12"/>
    <n v="16"/>
    <n v="1"/>
    <n v="76000"/>
    <s v="GLOBAL"/>
    <s v="NO SOLICITADAS"/>
  </r>
  <r>
    <x v="12"/>
    <s v="02-02-02-010"/>
    <s v="02-02-02-010"/>
    <s v="Adquisición de servicios - Viáticos de los funcionarios en comisión"/>
    <s v="VIATICOS  GRUCO-COMISION OPERATIVA C-208B EN EL GACAS-57321"/>
    <n v="90111503"/>
    <s v="SOLICITUD DE INFORMACIÓN A LOS PROVEEDORES"/>
    <n v="8"/>
    <n v="12"/>
    <n v="16"/>
    <n v="1"/>
    <n v="76000"/>
    <s v="GLOBAL"/>
    <s v="NO SOLICITADAS"/>
  </r>
  <r>
    <x v="12"/>
    <s v="02-02-02-010"/>
    <s v="02-02-02-010"/>
    <s v="Adquisición de servicios - Viáticos de los funcionarios en comisión"/>
    <s v="VIATICOS  &quot; Realizar desplazamiento de la ciudad de  Bogora con el fin de cumplir ordenes del comando CACOM...-14621"/>
    <n v="90111503"/>
    <s v="SOLICITUD DE INFORMACIÓN A LOS PROVEEDORES"/>
    <n v="1"/>
    <n v="12"/>
    <n v="10"/>
    <n v="1"/>
    <n v="38000"/>
    <s v="GLOBAL"/>
    <s v="NO SOLICITADAS"/>
  </r>
  <r>
    <x v="12"/>
    <s v="02-02-02-010"/>
    <s v="02-02-02-010"/>
    <s v="Adquisición de servicios - Viáticos de los funcionarios en comisión"/>
    <s v="VIATICOS  &quot; TRÁMITES  ADMINISTRATIVOS  Y PRESENTACIÓN  ANTE COFAC POR  COMISIÓN AL  EXTERIOR, ACUERDO  RESO...-9421"/>
    <n v="90111503"/>
    <s v="SOLICITUD DE INFORMACIÓN A LOS PROVEEDORES"/>
    <n v="1"/>
    <n v="12"/>
    <n v="10"/>
    <n v="1"/>
    <n v="152000"/>
    <s v="GLOBAL"/>
    <s v="NO SOLICITADAS"/>
  </r>
  <r>
    <x v="12"/>
    <s v="02-02-02-010"/>
    <s v="02-02-02-010"/>
    <s v="Adquisición de servicios - Viáticos de los funcionarios en comisión"/>
    <s v="VIATICOS  Acompañamiento a la calamidad  de salud ocurrida a la ST. Gomez Jaramillo Veronica en el Hospital...-13321"/>
    <n v="90111503"/>
    <s v="SOLICITUD DE INFORMACIÓN A LOS PROVEEDORES"/>
    <n v="1"/>
    <n v="12"/>
    <n v="10"/>
    <n v="1"/>
    <n v="228000"/>
    <s v="GLOBAL"/>
    <s v="NO SOLICITADAS"/>
  </r>
  <r>
    <x v="12"/>
    <s v="02-02-02-010"/>
    <s v="02-02-02-010"/>
    <s v="Adquisición de servicios - Viáticos de los funcionarios en comisión"/>
    <s v="VIATICOS  AL INTERIOR DEL PAIS-5721"/>
    <n v="90111503"/>
    <s v="SOLICITUD DE INFORMACIÓN A LOS PROVEEDORES"/>
    <n v="1"/>
    <n v="12"/>
    <n v="10"/>
    <n v="1"/>
    <n v="1064000"/>
    <s v="GLOBAL"/>
    <s v="NO SOLICITADAS"/>
  </r>
  <r>
    <x v="12"/>
    <s v="02-02-02-010"/>
    <s v="02-02-02-010"/>
    <s v="Adquisición de servicios - Viáticos de los funcionarios en comisión"/>
    <s v="VIATICOS  AL INTERIOR DEL PAIS-5821"/>
    <n v="90111503"/>
    <s v="SOLICITUD DE INFORMACIÓN A LOS PROVEEDORES"/>
    <n v="1"/>
    <n v="12"/>
    <n v="10"/>
    <n v="1"/>
    <n v="1216000"/>
    <s v="GLOBAL"/>
    <s v="NO SOLICITADAS"/>
  </r>
  <r>
    <x v="12"/>
    <s v="02-02-02-010"/>
    <s v="02-02-02-010"/>
    <s v="Adquisición de servicios - Viáticos de los funcionarios en comisión"/>
    <s v="VIATICOS  AL INTERIOR DEL PAIS-5921"/>
    <n v="90111503"/>
    <s v="SOLICITUD DE INFORMACIÓN A LOS PROVEEDORES"/>
    <n v="1"/>
    <n v="12"/>
    <n v="10"/>
    <n v="1"/>
    <n v="1210000"/>
    <s v="GLOBAL"/>
    <s v="NO SOLICITADAS"/>
  </r>
  <r>
    <x v="12"/>
    <s v="02-02-02-010"/>
    <s v="02-02-02-010"/>
    <s v="Adquisición de servicios - Viáticos de los funcionarios en comisión"/>
    <s v="VIATICOS  AL INTERIOR DEL PAIS-6021"/>
    <n v="90111503"/>
    <s v="SOLICITUD DE INFORMACIÓN A LOS PROVEEDORES"/>
    <n v="1"/>
    <n v="12"/>
    <n v="10"/>
    <n v="1"/>
    <n v="874000"/>
    <s v="GLOBAL"/>
    <s v="NO SOLICITADAS"/>
  </r>
  <r>
    <x v="12"/>
    <s v="02-02-02-010"/>
    <s v="02-02-02-010"/>
    <s v="Adquisición de servicios - Viáticos de los funcionarios en comisión"/>
    <s v="VIATICOS  AL INTERIOR DEL PAIS-6221"/>
    <n v="90111503"/>
    <s v="SOLICITUD DE INFORMACIÓN A LOS PROVEEDORES"/>
    <n v="1"/>
    <n v="12"/>
    <n v="10"/>
    <n v="1"/>
    <n v="8436000"/>
    <s v="GLOBAL"/>
    <s v="NO SOLICITADAS"/>
  </r>
  <r>
    <x v="12"/>
    <s v="02-02-02-010"/>
    <s v="02-02-02-010"/>
    <s v="Adquisición de servicios - Viáticos de los funcionarios en comisión"/>
    <s v="VIATICOS  AL INTERIOR DEL PAIS-6621"/>
    <n v="90111503"/>
    <s v="SOLICITUD DE INFORMACIÓN A LOS PROVEEDORES"/>
    <n v="1"/>
    <n v="12"/>
    <n v="10"/>
    <n v="1"/>
    <n v="190000"/>
    <s v="GLOBAL"/>
    <s v="NO SOLICITADAS"/>
  </r>
  <r>
    <x v="12"/>
    <s v="02-02-02-010"/>
    <s v="02-02-02-010"/>
    <s v="Adquisición de servicios - Viáticos de los funcionarios en comisión"/>
    <s v="VIATICOS  AL INTERIOR DEL PAIS-SOLICITUD COMISIÓN 421"/>
    <n v="90111503"/>
    <s v="SOLICITUD DE INFORMACIÓN A LOS PROVEEDORES"/>
    <n v="1"/>
    <n v="12"/>
    <n v="10"/>
    <n v="1"/>
    <n v="630000"/>
    <s v="GLOBAL"/>
    <s v="NO SOLICITADAS"/>
  </r>
  <r>
    <x v="12"/>
    <s v="02-02-02-010"/>
    <s v="02-02-02-010"/>
    <s v="Adquisición de servicios - Viáticos de los funcionarios en comisión"/>
    <s v="VIATICOS  AL INTERIOR DEL PAIS-SOLICITUD COMISIÓN 521"/>
    <n v="90111503"/>
    <s v="SOLICITUD DE INFORMACIÓN A LOS PROVEEDORES"/>
    <n v="1"/>
    <n v="12"/>
    <n v="10"/>
    <n v="1"/>
    <n v="5460000"/>
    <s v="GLOBAL"/>
    <s v="NO SOLICITADAS"/>
  </r>
  <r>
    <x v="12"/>
    <s v="02-02-02-010"/>
    <s v="02-02-02-010"/>
    <s v="Adquisición de servicios - Viáticos de los funcionarios en comisión"/>
    <s v="VIATICOS  ALISTAMINETO DE LA AERONAVE KFIR-ACTA No.019"/>
    <n v="90111503"/>
    <s v="SOLICITUD DE INFORMACIÓN A LOS PROVEEDORES"/>
    <n v="1"/>
    <n v="12"/>
    <n v="10"/>
    <n v="1"/>
    <n v="760000"/>
    <s v="GLOBAL"/>
    <s v="NO SOLICITADAS"/>
  </r>
  <r>
    <x v="12"/>
    <s v="02-02-02-010"/>
    <s v="02-02-02-010"/>
    <s v="Adquisición de servicios - Viáticos de los funcionarios en comisión"/>
    <s v="VIATICOS  APOYO BANDA DE GUERRA CACOM-1-ACTA No.FAC-S-2021-070174-AG"/>
    <n v="90111503"/>
    <s v="SOLICITUD DE INFORMACIÓN A LOS PROVEEDORES"/>
    <n v="1"/>
    <n v="12"/>
    <n v="10"/>
    <n v="1"/>
    <n v="456000"/>
    <s v="GLOBAL"/>
    <s v="NO SOLICITADAS"/>
  </r>
  <r>
    <x v="12"/>
    <s v="02-02-02-010"/>
    <s v="02-02-02-010"/>
    <s v="Adquisición de servicios - Viáticos de los funcionarios en comisión"/>
    <s v="VIATICOS  APOYO DE MANTENIMIENTO POR DESPLAZAMIENTO OPERATIVO DEL EQUIPO K-FIR A GACAR-7521"/>
    <n v="90111503"/>
    <s v="SOLICITUD DE INFORMACIÓN A LOS PROVEEDORES"/>
    <n v="1"/>
    <n v="12"/>
    <n v="10"/>
    <n v="1"/>
    <n v="7988000"/>
    <s v="GLOBAL"/>
    <s v="NO SOLICITADAS"/>
  </r>
  <r>
    <x v="12"/>
    <s v="02-02-02-010"/>
    <s v="02-02-02-010"/>
    <s v="Adquisición de servicios - Viáticos de los funcionarios en comisión"/>
    <s v="VIATICOS  APOYO INSPECCION NDT POR RADIOGRAFIA INDUSTRIAL AL FAC 3058, FAC 3059, FAC 3049 Y FAC 2126 DE ACU...-SOLICITUD COMISIÓN No.7921"/>
    <n v="90111503"/>
    <s v="SOLICITUD DE INFORMACIÓN A LOS PROVEEDORES"/>
    <n v="1"/>
    <n v="12"/>
    <n v="10"/>
    <n v="1"/>
    <n v="1120000"/>
    <s v="GLOBAL"/>
    <s v="NO SOLICITADAS"/>
  </r>
  <r>
    <x v="12"/>
    <s v="02-02-02-010"/>
    <s v="02-02-02-010"/>
    <s v="Adquisición de servicios - Viáticos de los funcionarios en comisión"/>
    <s v="VIATICOS  APOYO LOGÍSTICO CELEBRACIÓN BICENTENARIO-ACTA No.FAC-S-2021-069438-AG"/>
    <n v="90111503"/>
    <s v="SOLICITUD DE INFORMACIÓN A LOS PROVEEDORES"/>
    <n v="1"/>
    <n v="12"/>
    <n v="10"/>
    <n v="1"/>
    <n v="2094000"/>
    <s v="GLOBAL"/>
    <s v="NO SOLICITADAS"/>
  </r>
  <r>
    <x v="12"/>
    <s v="02-02-02-010"/>
    <s v="02-02-02-010"/>
    <s v="Adquisición de servicios - Viáticos de los funcionarios en comisión"/>
    <s v="VIATICOS  APOYO LOGÍSTICO DEPLAZAMIENTO KFIR-ACTA No.019"/>
    <n v="90111503"/>
    <s v="SOLICITUD DE INFORMACIÓN A LOS PROVEEDORES"/>
    <n v="1"/>
    <n v="12"/>
    <n v="10"/>
    <n v="1"/>
    <n v="70000"/>
    <s v="GLOBAL"/>
    <s v="NO SOLICITADAS"/>
  </r>
  <r>
    <x v="12"/>
    <s v="02-02-02-010"/>
    <s v="02-02-02-010"/>
    <s v="Adquisición de servicios - Viáticos de los funcionarios en comisión"/>
    <s v="VIATICOS  APOYO RECOLECCION AMORTIGUADOR TREN NARIZ CN-235-9621"/>
    <n v="90111503"/>
    <s v="SOLICITUD DE INFORMACIÓN A LOS PROVEEDORES"/>
    <n v="1"/>
    <n v="12"/>
    <n v="10"/>
    <n v="1"/>
    <n v="38000"/>
    <s v="GLOBAL"/>
    <s v="NO SOLICITADAS"/>
  </r>
  <r>
    <x v="12"/>
    <s v="02-02-02-010"/>
    <s v="02-02-02-010"/>
    <s v="Adquisición de servicios - Viáticos de los funcionarios en comisión"/>
    <s v="VIATICOS  APOYO TECNICO C-208 FAC-5067-ACTA No.024"/>
    <n v="90111503"/>
    <s v="SOLICITUD DE INFORMACIÓN A LOS PROVEEDORES"/>
    <n v="1"/>
    <n v="12"/>
    <n v="10"/>
    <n v="1"/>
    <n v="76000"/>
    <s v="GLOBAL"/>
    <s v="NO SOLICITADAS"/>
  </r>
  <r>
    <x v="12"/>
    <s v="02-02-02-010"/>
    <s v="02-02-02-010"/>
    <s v="Adquisición de servicios - Viáticos de los funcionarios en comisión"/>
    <s v="VIATICOS  APOYO TECNICO COMISION  EQUIPO KFIR-ACTA No.FAC-S-2021-060177"/>
    <n v="90111503"/>
    <s v="SOLICITUD DE INFORMACIÓN A LOS PROVEEDORES"/>
    <n v="1"/>
    <n v="12"/>
    <n v="10"/>
    <n v="1"/>
    <n v="76000"/>
    <s v="GLOBAL"/>
    <s v="NO SOLICITADAS"/>
  </r>
  <r>
    <x v="12"/>
    <s v="02-02-02-010"/>
    <s v="02-02-02-010"/>
    <s v="Adquisición de servicios - Viáticos de los funcionarios en comisión"/>
    <s v="VIATICOS  APOYO TÉCNICO DE VUELO ARTILLERO AERONAVE FAC-4521-ACTA No.FAC-S-2021-073460-AG"/>
    <n v="90111503"/>
    <s v="SOLICITUD DE INFORMACIÓN A LOS PROVEEDORES"/>
    <n v="1"/>
    <n v="12"/>
    <n v="10"/>
    <n v="1"/>
    <n v="668000"/>
    <s v="GLOBAL"/>
    <s v="NO SOLICITADAS"/>
  </r>
  <r>
    <x v="12"/>
    <s v="02-02-02-010"/>
    <s v="02-02-02-010"/>
    <s v="Adquisición de servicios - Viáticos de los funcionarios en comisión"/>
    <s v="VIATICOS  APOYO TÉCNICO POR DESPLAZAMIENTO DE LA FLOTA KFIR-ACTA No.018"/>
    <n v="90111503"/>
    <s v="SOLICITUD DE INFORMACIÓN A LOS PROVEEDORES"/>
    <n v="1"/>
    <n v="12"/>
    <n v="10"/>
    <n v="1"/>
    <n v="380000"/>
    <s v="GLOBAL"/>
    <s v="NO SOLICITADAS"/>
  </r>
  <r>
    <x v="12"/>
    <s v="02-02-02-010"/>
    <s v="02-02-02-010"/>
    <s v="Adquisición de servicios - Viáticos de los funcionarios en comisión"/>
    <s v="VIATICOS  APOYO TECNICO Y TRABAJOS REPARACION PACART AGUACHICA-ACTA No.FAC-S-2021-043404-AG"/>
    <n v="90111503"/>
    <s v="SOLICITUD DE INFORMACIÓN A LOS PROVEEDORES"/>
    <n v="1"/>
    <n v="12"/>
    <n v="10"/>
    <n v="1"/>
    <n v="276000"/>
    <s v="GLOBAL"/>
    <s v="NO SOLICITADAS"/>
  </r>
  <r>
    <x v="12"/>
    <s v="02-02-02-010"/>
    <s v="02-02-02-010"/>
    <s v="Adquisición de servicios - Viáticos de los funcionarios en comisión"/>
    <s v="VIATICOS  ASESORIA EN ADECUACION, INSTALACION Y PRUEBAS FUNCIONALES DE EQUIPO SANDBLASTING-ACTA No.2021022AA"/>
    <n v="90111503"/>
    <s v="SOLICITUD DE INFORMACIÓN A LOS PROVEEDORES"/>
    <n v="1"/>
    <n v="12"/>
    <n v="10"/>
    <n v="1"/>
    <n v="76000"/>
    <s v="GLOBAL"/>
    <s v="NO SOLICITADAS"/>
  </r>
  <r>
    <x v="12"/>
    <s v="02-02-02-010"/>
    <s v="02-02-02-010"/>
    <s v="Adquisición de servicios - Viáticos de los funcionarios en comisión"/>
    <s v="VIATICOS  CANCELACIÓN TRÁMITES ADMINISTRATIVOS Y PASAJES AÉREOS INTERNACIONALES SIMULADOR DE VUELO CN-235-9621"/>
    <n v="90111503"/>
    <s v="SOLICITUD DE INFORMACIÓN A LOS PROVEEDORES"/>
    <n v="1"/>
    <n v="12"/>
    <n v="10"/>
    <n v="1"/>
    <n v="456000"/>
    <s v="GLOBAL"/>
    <s v="NO SOLICITADAS"/>
  </r>
  <r>
    <x v="12"/>
    <s v="02-02-02-010"/>
    <s v="02-02-02-010"/>
    <s v="Adquisición de servicios - Viáticos de los funcionarios en comisión"/>
    <s v="VIATICOS  COMISION AL INTERIOR DEL PAIS-9521"/>
    <n v="90111503"/>
    <s v="SOLICITUD DE INFORMACIÓN A LOS PROVEEDORES"/>
    <n v="1"/>
    <n v="12"/>
    <n v="10"/>
    <n v="1"/>
    <n v="560000"/>
    <s v="GLOBAL"/>
    <s v="NO SOLICITADAS"/>
  </r>
  <r>
    <x v="12"/>
    <s v="02-02-02-010"/>
    <s v="02-02-02-010"/>
    <s v="Adquisición de servicios - Viáticos de los funcionarios en comisión"/>
    <s v="VIATICOS  COMISIÓN LOGÍSTICA EN CACOM-1 PARA PROGRAMACIÓN DE VALISAS TEXAN-ACTA No.FAC-S-2021-079227-AG"/>
    <n v="90111503"/>
    <s v="SOLICITUD DE INFORMACIÓN A LOS PROVEEDORES"/>
    <n v="1"/>
    <n v="12"/>
    <n v="10"/>
    <n v="1"/>
    <n v="76000"/>
    <s v="GLOBAL"/>
    <s v="NO SOLICITADAS"/>
  </r>
  <r>
    <x v="12"/>
    <s v="02-02-02-010"/>
    <s v="02-02-02-010"/>
    <s v="Adquisición de servicios - Viáticos de los funcionarios en comisión"/>
    <s v="VIATICOS  COMISIÓN OPERATIVA  HUEYII EN EL CATATUMBO-9421"/>
    <n v="90111503"/>
    <s v="SOLICITUD DE INFORMACIÓN A LOS PROVEEDORES"/>
    <n v="1"/>
    <n v="12"/>
    <n v="10"/>
    <n v="1"/>
    <n v="760000"/>
    <s v="GLOBAL"/>
    <s v="NO SOLICITADAS"/>
  </r>
  <r>
    <x v="12"/>
    <s v="02-02-02-010"/>
    <s v="02-02-02-010"/>
    <s v="Adquisición de servicios - Viáticos de los funcionarios en comisión"/>
    <s v="VIATICOS  COMISIÓN OPERATIVA A REQUERIMIENTO DE LA PRESIDENCIA DE LA REPUBLICA-ACTA No.068"/>
    <n v="90111503"/>
    <s v="SOLICITUD DE INFORMACIÓN A LOS PROVEEDORES"/>
    <n v="1"/>
    <n v="12"/>
    <n v="10"/>
    <n v="1"/>
    <n v="1368000"/>
    <s v="GLOBAL"/>
    <s v="NO SOLICITADAS"/>
  </r>
  <r>
    <x v="12"/>
    <s v="02-02-02-010"/>
    <s v="02-02-02-010"/>
    <s v="Adquisición de servicios - Viáticos de los funcionarios en comisión"/>
    <s v="VIATICOS  COMISIÓN OPERATIVA A REQUERIMIENTO DE LA PRESIDENCIA DE LA REPUBLICA-ACTA No.140"/>
    <n v="90111503"/>
    <s v="SOLICITUD DE INFORMACIÓN A LOS PROVEEDORES"/>
    <n v="1"/>
    <n v="12"/>
    <n v="10"/>
    <n v="1"/>
    <n v="456000"/>
    <s v="GLOBAL"/>
    <s v="NO SOLICITADAS"/>
  </r>
  <r>
    <x v="12"/>
    <s v="02-02-02-010"/>
    <s v="02-02-02-010"/>
    <s v="Adquisición de servicios - Viáticos de los funcionarios en comisión"/>
    <s v="VIATICOS  COMISION OPERATIVA AC-47T FAC-1683-ACTA No.102"/>
    <n v="90111503"/>
    <s v="SOLICITUD DE INFORMACIÓN A LOS PROVEEDORES"/>
    <n v="1"/>
    <n v="12"/>
    <n v="10"/>
    <n v="1"/>
    <n v="1140000"/>
    <s v="GLOBAL"/>
    <s v="NO SOLICITADAS"/>
  </r>
  <r>
    <x v="12"/>
    <s v="02-02-02-010"/>
    <s v="02-02-02-010"/>
    <s v="Adquisición de servicios - Viáticos de los funcionarios en comisión"/>
    <s v="VIATICOS  COMISIÓN OPERATIVA AC-47T FAC-1683-ACTA No.309"/>
    <n v="90111503"/>
    <s v="SOLICITUD DE INFORMACIÓN A LOS PROVEEDORES"/>
    <n v="1"/>
    <n v="12"/>
    <n v="10"/>
    <n v="1"/>
    <n v="456000"/>
    <s v="GLOBAL"/>
    <s v="NO SOLICITADAS"/>
  </r>
  <r>
    <x v="12"/>
    <s v="02-02-02-010"/>
    <s v="02-02-02-010"/>
    <s v="Adquisición de servicios - Viáticos de los funcionarios en comisión"/>
    <s v="VIATICOS  COMISIÓN OPERATIVA AC-47T FAC-1683-ACTA No.FAC-S-2021-085782-AG"/>
    <n v="90111503"/>
    <s v="SOLICITUD DE INFORMACIÓN A LOS PROVEEDORES"/>
    <n v="1"/>
    <n v="12"/>
    <n v="10"/>
    <n v="1"/>
    <n v="559000"/>
    <s v="GLOBAL"/>
    <s v="NO SOLICITADAS"/>
  </r>
  <r>
    <x v="12"/>
    <s v="02-02-02-010"/>
    <s v="02-02-02-010"/>
    <s v="Adquisición de servicios - Viáticos de los funcionarios en comisión"/>
    <s v="VIATICOS  COMISIÓN OPERATIVA AC-47T FAC-1683-FAC-S-2021-039625-AG"/>
    <n v="90111503"/>
    <s v="SOLICITUD DE INFORMACIÓN A LOS PROVEEDORES"/>
    <n v="1"/>
    <n v="12"/>
    <n v="10"/>
    <n v="1"/>
    <n v="456000"/>
    <s v="GLOBAL"/>
    <s v="NO SOLICITADAS"/>
  </r>
  <r>
    <x v="12"/>
    <s v="02-02-02-010"/>
    <s v="02-02-02-010"/>
    <s v="Adquisición de servicios - Viáticos de los funcionarios en comisión"/>
    <s v="VIATICOS  COMISIÓN OPERATIVA ANGEL UH-60 FAC-4136-FAC-S-2021-039625-AG"/>
    <n v="90111503"/>
    <s v="SOLICITUD DE INFORMACIÓN A LOS PROVEEDORES"/>
    <n v="1"/>
    <n v="12"/>
    <n v="10"/>
    <n v="1"/>
    <n v="380000"/>
    <s v="GLOBAL"/>
    <s v="NO SOLICITADAS"/>
  </r>
  <r>
    <x v="12"/>
    <s v="02-02-02-010"/>
    <s v="02-02-02-010"/>
    <s v="Adquisición de servicios - Viáticos de los funcionarios en comisión"/>
    <s v="VIATICOS  COMISIÓN OPERATIVA APOYO TRÁNSITO AÉREO AERONAVES KFIR-7521"/>
    <n v="90111503"/>
    <s v="SOLICITUD DE INFORMACIÓN A LOS PROVEEDORES"/>
    <n v="1"/>
    <n v="12"/>
    <n v="10"/>
    <n v="1"/>
    <n v="816000"/>
    <s v="GLOBAL"/>
    <s v="NO SOLICITADAS"/>
  </r>
  <r>
    <x v="12"/>
    <s v="02-02-02-010"/>
    <s v="02-02-02-010"/>
    <s v="Adquisición de servicios - Viáticos de los funcionarios en comisión"/>
    <s v="VIATICOS  COMISIÓN OPERATIVA ARAVA FAC-1952 RELEVO CATATUMBO-ACTA No.041"/>
    <n v="90111503"/>
    <s v="SOLICITUD DE INFORMACIÓN A LOS PROVEEDORES"/>
    <n v="1"/>
    <n v="12"/>
    <n v="10"/>
    <n v="1"/>
    <n v="140000"/>
    <s v="GLOBAL"/>
    <s v="NO SOLICITADAS"/>
  </r>
  <r>
    <x v="12"/>
    <s v="02-02-02-010"/>
    <s v="02-02-02-010"/>
    <s v="Adquisición de servicios - Viáticos de los funcionarios en comisión"/>
    <s v="VIATICOS  COMISIÓN OPERATIVA ART-SOLICITUD COMISIÓN No.7921"/>
    <n v="90111503"/>
    <s v="SOLICITUD DE INFORMACIÓN A LOS PROVEEDORES"/>
    <n v="1"/>
    <n v="12"/>
    <n v="10"/>
    <n v="1"/>
    <n v="152000"/>
    <s v="GLOBAL"/>
    <s v="NO SOLICITADAS"/>
  </r>
  <r>
    <x v="12"/>
    <s v="02-02-02-010"/>
    <s v="02-02-02-010"/>
    <s v="Adquisición de servicios - Viáticos de los funcionarios en comisión"/>
    <s v="VIATICOS  COMISION OPERATIVA BLART TIBU / ORGANICO DE CAMAN, PERNOCTA EN HOTEL POR DISPONIBILIDAD DE ALOJAM...-SOLICITUD COMISIÓN No.7921"/>
    <n v="90111503"/>
    <s v="SOLICITUD DE INFORMACIÓN A LOS PROVEEDORES"/>
    <n v="1"/>
    <n v="12"/>
    <n v="10"/>
    <n v="1"/>
    <n v="280000"/>
    <s v="GLOBAL"/>
    <s v="NO SOLICITADAS"/>
  </r>
  <r>
    <x v="12"/>
    <s v="02-02-02-010"/>
    <s v="02-02-02-010"/>
    <s v="Adquisición de servicios - Viáticos de los funcionarios en comisión"/>
    <s v="VIATICOS  COMISIÓN OPERATIVA BLART TIBU-SOLICITUD COMISIÓN No.7921"/>
    <n v="90111503"/>
    <s v="SOLICITUD DE INFORMACIÓN A LOS PROVEEDORES"/>
    <n v="1"/>
    <n v="12"/>
    <n v="10"/>
    <n v="1"/>
    <n v="152000"/>
    <s v="GLOBAL"/>
    <s v="NO SOLICITADAS"/>
  </r>
  <r>
    <x v="12"/>
    <s v="02-02-02-010"/>
    <s v="02-02-02-010"/>
    <s v="Adquisición de servicios - Viáticos de los funcionarios en comisión"/>
    <s v="VIATICOS  COMISIÓN OPERATIVA C-208B FAC-5066 CACOM-5-ACTA No.041"/>
    <n v="90111503"/>
    <s v="SOLICITUD DE INFORMACIÓN A LOS PROVEEDORES"/>
    <n v="1"/>
    <n v="12"/>
    <n v="10"/>
    <n v="1"/>
    <n v="630000"/>
    <s v="GLOBAL"/>
    <s v="NO SOLICITADAS"/>
  </r>
  <r>
    <x v="12"/>
    <s v="02-02-02-010"/>
    <s v="02-02-02-010"/>
    <s v="Adquisición de servicios - Viáticos de los funcionarios en comisión"/>
    <s v="VIATICOS  COMISIÓN OPERATIVA C-208B FAC-5066-ACTA No.FAC-S-2021-074089-AG"/>
    <n v="90111503"/>
    <s v="SOLICITUD DE INFORMACIÓN A LOS PROVEEDORES"/>
    <n v="1"/>
    <n v="12"/>
    <n v="10"/>
    <n v="1"/>
    <n v="228000"/>
    <s v="GLOBAL"/>
    <s v="NO SOLICITADAS"/>
  </r>
  <r>
    <x v="12"/>
    <s v="02-02-02-010"/>
    <s v="02-02-02-010"/>
    <s v="Adquisición de servicios - Viáticos de los funcionarios en comisión"/>
    <s v="VIATICOS  COMISIÓN OPERATIVA C-208B FAC-5067-ACTA No.308"/>
    <n v="90111503"/>
    <s v="SOLICITUD DE INFORMACIÓN A LOS PROVEEDORES"/>
    <n v="1"/>
    <n v="12"/>
    <n v="10"/>
    <n v="1"/>
    <n v="700000"/>
    <s v="GLOBAL"/>
    <s v="NO SOLICITADAS"/>
  </r>
  <r>
    <x v="12"/>
    <s v="02-02-02-010"/>
    <s v="02-02-02-010"/>
    <s v="Adquisición de servicios - Viáticos de los funcionarios en comisión"/>
    <s v="VIATICOS  COMISION OPERATIVA C-208B FAC-5067-SOLICITUD COMISION 9721"/>
    <n v="90111503"/>
    <s v="SOLICITUD DE INFORMACIÓN A LOS PROVEEDORES"/>
    <n v="1"/>
    <n v="12"/>
    <n v="10"/>
    <n v="1"/>
    <n v="304000"/>
    <s v="GLOBAL"/>
    <s v="NO SOLICITADAS"/>
  </r>
  <r>
    <x v="12"/>
    <s v="02-02-02-010"/>
    <s v="02-02-02-010"/>
    <s v="Adquisición de servicios - Viáticos de los funcionarios en comisión"/>
    <s v="VIATICOS  COMISIÓN OPERATIVA C-208B FAC-5069 EN CACOM-4-ACTA No.125"/>
    <n v="90111503"/>
    <s v="SOLICITUD DE INFORMACIÓN A LOS PROVEEDORES"/>
    <n v="1"/>
    <n v="12"/>
    <n v="10"/>
    <n v="1"/>
    <n v="608000"/>
    <s v="GLOBAL"/>
    <s v="NO SOLICITADAS"/>
  </r>
  <r>
    <x v="12"/>
    <s v="02-02-02-010"/>
    <s v="02-02-02-010"/>
    <s v="Adquisición de servicios - Viáticos de los funcionarios en comisión"/>
    <s v="VIATICOS  COMISIÓN OPERATIVA C-208B FAC-5069 EN CACOM-4-ACTA No.138"/>
    <n v="90111503"/>
    <s v="SOLICITUD DE INFORMACIÓN A LOS PROVEEDORES"/>
    <n v="1"/>
    <n v="12"/>
    <n v="10"/>
    <n v="1"/>
    <n v="228000"/>
    <s v="GLOBAL"/>
    <s v="NO SOLICITADAS"/>
  </r>
  <r>
    <x v="12"/>
    <s v="02-02-02-010"/>
    <s v="02-02-02-010"/>
    <s v="Adquisición de servicios - Viáticos de los funcionarios en comisión"/>
    <s v="VIATICOS  COMISIÓN OPERATIVA C-208B FAC-5069-FAC-S-2021-039625-AG"/>
    <n v="90111503"/>
    <s v="SOLICITUD DE INFORMACIÓN A LOS PROVEEDORES"/>
    <n v="1"/>
    <n v="12"/>
    <n v="10"/>
    <n v="1"/>
    <n v="456000"/>
    <s v="GLOBAL"/>
    <s v="NO SOLICITADAS"/>
  </r>
  <r>
    <x v="12"/>
    <s v="02-02-02-010"/>
    <s v="02-02-02-010"/>
    <s v="Adquisición de servicios - Viáticos de los funcionarios en comisión"/>
    <s v="VIATICOS  COMISIÓN OPERATIVA C-208B-ACTA No.FAC-S-2021-046322-AG"/>
    <n v="90111503"/>
    <s v="SOLICITUD DE INFORMACIÓN A LOS PROVEEDORES"/>
    <n v="1"/>
    <n v="12"/>
    <n v="10"/>
    <n v="1"/>
    <n v="1368000"/>
    <s v="GLOBAL"/>
    <s v="NO SOLICITADAS"/>
  </r>
  <r>
    <x v="12"/>
    <s v="02-02-02-010"/>
    <s v="02-02-02-010"/>
    <s v="Adquisición de servicios - Viáticos de los funcionarios en comisión"/>
    <s v="VIATICOS  COMISIÓN OPERATIVA CAMAN-FAC4403 HUEY II-13521"/>
    <n v="90111503"/>
    <s v="SOLICITUD DE INFORMACIÓN A LOS PROVEEDORES"/>
    <n v="1"/>
    <n v="12"/>
    <n v="10"/>
    <n v="1"/>
    <n v="152000"/>
    <s v="GLOBAL"/>
    <s v="NO SOLICITADAS"/>
  </r>
  <r>
    <x v="12"/>
    <s v="02-02-02-010"/>
    <s v="02-02-02-010"/>
    <s v="Adquisición de servicios - Viáticos de los funcionarios en comisión"/>
    <s v="VIATICOS  COMISIÓN OPERATIVA EJERCICIO DE AGUAS ABIERTAS-SOLICITUD COMISIÓN No.7921"/>
    <n v="90111503"/>
    <s v="SOLICITUD DE INFORMACIÓN A LOS PROVEEDORES"/>
    <n v="1"/>
    <n v="12"/>
    <n v="10"/>
    <n v="1"/>
    <n v="2660000"/>
    <s v="GLOBAL"/>
    <s v="NO SOLICITADAS"/>
  </r>
  <r>
    <x v="12"/>
    <s v="02-02-02-010"/>
    <s v="02-02-02-010"/>
    <s v="Adquisición de servicios - Viáticos de los funcionarios en comisión"/>
    <s v="VIATICOS  COMISIÓN OPERATIVA ENLACE FUVUL EN EL CATATUMBO-ACTA No.FAC-S-2021-078672-AG"/>
    <n v="90111503"/>
    <s v="SOLICITUD DE INFORMACIÓN A LOS PROVEEDORES"/>
    <n v="1"/>
    <n v="12"/>
    <n v="10"/>
    <n v="1"/>
    <n v="2280000"/>
    <s v="GLOBAL"/>
    <s v="NO SOLICITADAS"/>
  </r>
  <r>
    <x v="12"/>
    <s v="02-02-02-010"/>
    <s v="02-02-02-010"/>
    <s v="Adquisición de servicios - Viáticos de los funcionarios en comisión"/>
    <s v="VIATICOS  COMISIÓN OPERATIVA ENLACE FUVUL EN EL CATATUMBO-SOLICITUD COMISIÓN No.7921"/>
    <n v="90111503"/>
    <s v="SOLICITUD DE INFORMACIÓN A LOS PROVEEDORES"/>
    <n v="1"/>
    <n v="12"/>
    <n v="10"/>
    <n v="1"/>
    <n v="76000"/>
    <s v="GLOBAL"/>
    <s v="NO SOLICITADAS"/>
  </r>
  <r>
    <x v="12"/>
    <s v="02-02-02-010"/>
    <s v="02-02-02-010"/>
    <s v="Adquisición de servicios - Viáticos de los funcionarios en comisión"/>
    <s v="VIATICOS  COMISIÓN OPERATIVA FAC 1952-ACTA No.041"/>
    <n v="90111503"/>
    <s v="SOLICITUD DE INFORMACIÓN A LOS PROVEEDORES"/>
    <n v="1"/>
    <n v="12"/>
    <n v="10"/>
    <n v="1"/>
    <n v="280000"/>
    <s v="GLOBAL"/>
    <s v="NO SOLICITADAS"/>
  </r>
  <r>
    <x v="12"/>
    <s v="02-02-02-010"/>
    <s v="02-02-02-010"/>
    <s v="Adquisición de servicios - Viáticos de los funcionarios en comisión"/>
    <s v="VIATICOS  COMISIÓN OPERATIVA FAC 4108-FAC-S-2021-035877-AG"/>
    <n v="90111503"/>
    <s v="SOLICITUD DE INFORMACIÓN A LOS PROVEEDORES"/>
    <n v="1"/>
    <n v="12"/>
    <n v="10"/>
    <n v="1"/>
    <n v="1140000"/>
    <s v="GLOBAL"/>
    <s v="NO SOLICITADAS"/>
  </r>
  <r>
    <x v="12"/>
    <s v="02-02-02-010"/>
    <s v="02-02-02-010"/>
    <s v="Adquisición de servicios - Viáticos de los funcionarios en comisión"/>
    <s v="VIATICOS  COMISIÓN OPERATIVA FAC 5069  EL CACOM-4-9421"/>
    <n v="90111503"/>
    <s v="SOLICITUD DE INFORMACIÓN A LOS PROVEEDORES"/>
    <n v="1"/>
    <n v="12"/>
    <n v="10"/>
    <n v="1"/>
    <n v="228000"/>
    <s v="GLOBAL"/>
    <s v="NO SOLICITADAS"/>
  </r>
  <r>
    <x v="12"/>
    <s v="02-02-02-010"/>
    <s v="02-02-02-010"/>
    <s v="Adquisición de servicios - Viáticos de los funcionarios en comisión"/>
    <s v="VIATICOS  COMISIÓN OPERATIVA FAC 5069  EL CACOM-4-9621"/>
    <n v="90111503"/>
    <s v="SOLICITUD DE INFORMACIÓN A LOS PROVEEDORES"/>
    <n v="1"/>
    <n v="12"/>
    <n v="10"/>
    <n v="1"/>
    <n v="228000"/>
    <s v="GLOBAL"/>
    <s v="NO SOLICITADAS"/>
  </r>
  <r>
    <x v="12"/>
    <s v="02-02-02-010"/>
    <s v="02-02-02-010"/>
    <s v="Adquisición de servicios - Viáticos de los funcionarios en comisión"/>
    <s v="VIATICOS  COMISIÓN OPERATIVA FAC-1658 AC-47T-ACTA FAC-S-2021-044866-AG"/>
    <n v="90111503"/>
    <s v="SOLICITUD DE INFORMACIÓN A LOS PROVEEDORES"/>
    <n v="1"/>
    <n v="12"/>
    <n v="10"/>
    <n v="1"/>
    <n v="152000"/>
    <s v="GLOBAL"/>
    <s v="NO SOLICITADAS"/>
  </r>
  <r>
    <x v="12"/>
    <s v="02-02-02-010"/>
    <s v="02-02-02-010"/>
    <s v="Adquisición de servicios - Viáticos de los funcionarios en comisión"/>
    <s v="VIATICOS  COMISIÓN OPERATIVA FAC-1658 AC-47T-ACTA-FAC-S-2021-044866-AG"/>
    <n v="90111503"/>
    <s v="SOLICITUD DE INFORMACIÓN A LOS PROVEEDORES"/>
    <n v="1"/>
    <n v="12"/>
    <n v="10"/>
    <n v="1"/>
    <n v="76000"/>
    <s v="GLOBAL"/>
    <s v="NO SOLICITADAS"/>
  </r>
  <r>
    <x v="12"/>
    <s v="02-02-02-010"/>
    <s v="02-02-02-010"/>
    <s v="Adquisición de servicios - Viáticos de los funcionarios en comisión"/>
    <s v="VIATICOS  COMISION OPERATIVA FAC1658-13321"/>
    <n v="90111503"/>
    <s v="SOLICITUD DE INFORMACIÓN A LOS PROVEEDORES"/>
    <n v="1"/>
    <n v="12"/>
    <n v="10"/>
    <n v="1"/>
    <n v="456000"/>
    <s v="GLOBAL"/>
    <s v="NO SOLICITADAS"/>
  </r>
  <r>
    <x v="12"/>
    <s v="02-02-02-010"/>
    <s v="02-02-02-010"/>
    <s v="Adquisición de servicios - Viáticos de los funcionarios en comisión"/>
    <s v="VIATICOS  COMISION OPERATIVA -FAC1683-21921"/>
    <n v="90111503"/>
    <s v="SOLICITUD DE INFORMACIÓN A LOS PROVEEDORES"/>
    <n v="1"/>
    <n v="12"/>
    <n v="10"/>
    <n v="1"/>
    <n v="152000"/>
    <s v="GLOBAL"/>
    <s v="NO SOLICITADAS"/>
  </r>
  <r>
    <x v="12"/>
    <s v="02-02-02-010"/>
    <s v="02-02-02-010"/>
    <s v="Adquisición de servicios - Viáticos de los funcionarios en comisión"/>
    <s v="VIATICOS  COMISION OPERATIVA FAC1952 ARAVA-9621"/>
    <n v="90111503"/>
    <s v="SOLICITUD DE INFORMACIÓN A LOS PROVEEDORES"/>
    <n v="1"/>
    <n v="12"/>
    <n v="10"/>
    <n v="1"/>
    <n v="152000"/>
    <s v="GLOBAL"/>
    <s v="NO SOLICITADAS"/>
  </r>
  <r>
    <x v="12"/>
    <s v="02-02-02-010"/>
    <s v="02-02-02-010"/>
    <s v="Adquisición de servicios - Viáticos de los funcionarios en comisión"/>
    <s v="VIATICOS  COMISIÓN OPERATIVA FAC4520 EN EL CATATUMBO-SOLICITUD COMISIÓN No.7921"/>
    <n v="90111503"/>
    <s v="SOLICITUD DE INFORMACIÓN A LOS PROVEEDORES"/>
    <n v="1"/>
    <n v="12"/>
    <n v="10"/>
    <n v="1"/>
    <n v="152000"/>
    <s v="GLOBAL"/>
    <s v="NO SOLICITADAS"/>
  </r>
  <r>
    <x v="12"/>
    <s v="02-02-02-010"/>
    <s v="02-02-02-010"/>
    <s v="Adquisición de servicios - Viáticos de los funcionarios en comisión"/>
    <s v="VIATICOS  COMISION OPERATIVA FAC4520-13321"/>
    <n v="90111503"/>
    <s v="SOLICITUD DE INFORMACIÓN A LOS PROVEEDORES"/>
    <n v="1"/>
    <n v="12"/>
    <n v="10"/>
    <n v="1"/>
    <n v="152000"/>
    <s v="GLOBAL"/>
    <s v="NO SOLICITADAS"/>
  </r>
  <r>
    <x v="12"/>
    <s v="02-02-02-010"/>
    <s v="02-02-02-010"/>
    <s v="Adquisición de servicios - Viáticos de los funcionarios en comisión"/>
    <s v="VIATICOS  COMISIÓN OPERATIVA FAC-5066  EN CAMAN-ACTA No.049"/>
    <n v="90111503"/>
    <s v="SOLICITUD DE INFORMACIÓN A LOS PROVEEDORES"/>
    <n v="1"/>
    <n v="12"/>
    <n v="10"/>
    <n v="1"/>
    <n v="70000"/>
    <s v="GLOBAL"/>
    <s v="NO SOLICITADAS"/>
  </r>
  <r>
    <x v="12"/>
    <s v="02-02-02-010"/>
    <s v="02-02-02-010"/>
    <s v="Adquisición de servicios - Viáticos de los funcionarios en comisión"/>
    <s v="VIATICOS  COMISIÓN OPERATIVA FAC5069 EN EL CACOM-4-SOLICITUD COMISIÓN No.7921"/>
    <n v="90111503"/>
    <s v="SOLICITUD DE INFORMACIÓN A LOS PROVEEDORES"/>
    <n v="1"/>
    <n v="12"/>
    <n v="10"/>
    <n v="1"/>
    <n v="304000"/>
    <s v="GLOBAL"/>
    <s v="NO SOLICITADAS"/>
  </r>
  <r>
    <x v="12"/>
    <s v="02-02-02-010"/>
    <s v="02-02-02-010"/>
    <s v="Adquisición de servicios - Viáticos de los funcionarios en comisión"/>
    <s v="VIATICOS  COMISIÓN OPERATIVA FAC5069-16321"/>
    <n v="90111503"/>
    <s v="SOLICITUD DE INFORMACIÓN A LOS PROVEEDORES"/>
    <n v="1"/>
    <n v="12"/>
    <n v="10"/>
    <n v="1"/>
    <n v="456000"/>
    <s v="GLOBAL"/>
    <s v="NO SOLICITADAS"/>
  </r>
  <r>
    <x v="12"/>
    <s v="02-02-02-010"/>
    <s v="02-02-02-010"/>
    <s v="Adquisición de servicios - Viáticos de los funcionarios en comisión"/>
    <s v="VIATICOS  COMISIÓN OPERATIVA HUEY  FAC-4521-ACTA No.FAC-S-2021-058661"/>
    <n v="90111503"/>
    <s v="SOLICITUD DE INFORMACIÓN A LOS PROVEEDORES"/>
    <n v="1"/>
    <n v="12"/>
    <n v="10"/>
    <n v="1"/>
    <n v="428000"/>
    <s v="GLOBAL"/>
    <s v="NO SOLICITADAS"/>
  </r>
  <r>
    <x v="12"/>
    <s v="02-02-02-010"/>
    <s v="02-02-02-010"/>
    <s v="Adquisición de servicios - Viáticos de los funcionarios en comisión"/>
    <s v="VIATICOS  COMISIÓN OPERATIVA HUEY FAC-4424-FAC-S-2021-039625-AG"/>
    <n v="90111503"/>
    <s v="SOLICITUD DE INFORMACIÓN A LOS PROVEEDORES"/>
    <n v="1"/>
    <n v="12"/>
    <n v="10"/>
    <n v="1"/>
    <n v="280000"/>
    <s v="GLOBAL"/>
    <s v="NO SOLICITADAS"/>
  </r>
  <r>
    <x v="12"/>
    <s v="02-02-02-010"/>
    <s v="02-02-02-010"/>
    <s v="Adquisición de servicios - Viáticos de los funcionarios en comisión"/>
    <s v="VIATICOS  COMISIÓN OPERATIVA HUEY-II FAC4403-SOLICITUD COMISIÓN No.7921"/>
    <n v="90111503"/>
    <s v="SOLICITUD DE INFORMACIÓN A LOS PROVEEDORES"/>
    <n v="1"/>
    <n v="12"/>
    <n v="10"/>
    <n v="1"/>
    <n v="456000"/>
    <s v="GLOBAL"/>
    <s v="NO SOLICITADAS"/>
  </r>
  <r>
    <x v="12"/>
    <s v="02-02-02-010"/>
    <s v="02-02-02-010"/>
    <s v="Adquisición de servicios - Viáticos de los funcionarios en comisión"/>
    <s v="VIATICOS  COMISIÓN OPERATIVA HUEY-II_x000a_FAC-4427-ACTA No.FAC-S-2021-058661"/>
    <n v="90111503"/>
    <s v="SOLICITUD DE INFORMACIÓN A LOS PROVEEDORES"/>
    <n v="1"/>
    <n v="12"/>
    <n v="10"/>
    <n v="1"/>
    <n v="140000"/>
    <s v="GLOBAL"/>
    <s v="NO SOLICITADAS"/>
  </r>
  <r>
    <x v="12"/>
    <s v="02-02-02-010"/>
    <s v="02-02-02-010"/>
    <s v="Adquisición de servicios - Viáticos de los funcionarios en comisión"/>
    <s v="VIATICOS  COMISIÓN OPERATIVA KFIR - AISLAMIENTO POR COVID-ACTA No.025"/>
    <n v="90111503"/>
    <s v="SOLICITUD DE INFORMACIÓN A LOS PROVEEDORES"/>
    <n v="1"/>
    <n v="12"/>
    <n v="10"/>
    <n v="1"/>
    <n v="760000"/>
    <s v="GLOBAL"/>
    <s v="NO SOLICITADAS"/>
  </r>
  <r>
    <x v="12"/>
    <s v="02-02-02-010"/>
    <s v="02-02-02-010"/>
    <s v="Adquisición de servicios - Viáticos de los funcionarios en comisión"/>
    <s v="VIATICOS  COMISIÓN OPERATIVA KFIR ORDENADA POR COFAC-13321"/>
    <n v="90111503"/>
    <s v="SOLICITUD DE INFORMACIÓN A LOS PROVEEDORES"/>
    <n v="1"/>
    <n v="12"/>
    <n v="10"/>
    <n v="1"/>
    <n v="380000"/>
    <s v="GLOBAL"/>
    <s v="NO SOLICITADAS"/>
  </r>
  <r>
    <x v="12"/>
    <s v="02-02-02-010"/>
    <s v="02-02-02-010"/>
    <s v="Adquisición de servicios - Viáticos de los funcionarios en comisión"/>
    <s v="VIATICOS  COMISIÓN OPERATIVA KFIR-7521"/>
    <n v="90111503"/>
    <s v="SOLICITUD DE INFORMACIÓN A LOS PROVEEDORES"/>
    <n v="1"/>
    <n v="12"/>
    <n v="10"/>
    <n v="1"/>
    <n v="840000"/>
    <s v="GLOBAL"/>
    <s v="NO SOLICITADAS"/>
  </r>
  <r>
    <x v="12"/>
    <s v="02-02-02-010"/>
    <s v="02-02-02-010"/>
    <s v="Adquisición de servicios - Viáticos de los funcionarios en comisión"/>
    <s v="VIATICOS  COMISION OPERATIVA KFIR-7621"/>
    <n v="90111503"/>
    <s v="SOLICITUD DE INFORMACIÓN A LOS PROVEEDORES"/>
    <n v="1"/>
    <n v="12"/>
    <n v="10"/>
    <n v="1"/>
    <n v="2380000"/>
    <s v="GLOBAL"/>
    <s v="NO SOLICITADAS"/>
  </r>
  <r>
    <x v="12"/>
    <s v="02-02-02-010"/>
    <s v="02-02-02-010"/>
    <s v="Adquisición de servicios - Viáticos de los funcionarios en comisión"/>
    <s v="VIATICOS  COMISIÓN OPERATIVA MEDIOS VIATICOS ARAVA FAC1952 APOYO CEATA-SOLICITUD COMISIÓN No.7921"/>
    <n v="90111503"/>
    <s v="SOLICITUD DE INFORMACIÓN A LOS PROVEEDORES"/>
    <n v="1"/>
    <n v="12"/>
    <n v="10"/>
    <n v="1"/>
    <n v="152000"/>
    <s v="GLOBAL"/>
    <s v="NO SOLICITADAS"/>
  </r>
  <r>
    <x v="12"/>
    <s v="02-02-02-010"/>
    <s v="02-02-02-010"/>
    <s v="Adquisición de servicios - Viáticos de los funcionarios en comisión"/>
    <s v="VIATICOS  COMISIÓN OPERATIVA PACART-SOLICITUD COMISIÓN No.7921"/>
    <n v="90111503"/>
    <s v="SOLICITUD DE INFORMACIÓN A LOS PROVEEDORES"/>
    <n v="1"/>
    <n v="12"/>
    <n v="10"/>
    <n v="1"/>
    <n v="152000"/>
    <s v="GLOBAL"/>
    <s v="NO SOLICITADAS"/>
  </r>
  <r>
    <x v="12"/>
    <s v="02-02-02-010"/>
    <s v="02-02-02-010"/>
    <s v="Adquisición de servicios - Viáticos de los funcionarios en comisión"/>
    <s v="VIATICOS  COMISION OPERATIVA PILOTO AC-47T / NO ORGANICO CACOM-1-SOLICITUD COMISIÓN No.7921"/>
    <n v="90111503"/>
    <s v="SOLICITUD DE INFORMACIÓN A LOS PROVEEDORES"/>
    <n v="1"/>
    <n v="12"/>
    <n v="10"/>
    <n v="1"/>
    <n v="152000"/>
    <s v="GLOBAL"/>
    <s v="NO SOLICITADAS"/>
  </r>
  <r>
    <x v="12"/>
    <s v="02-02-02-010"/>
    <s v="02-02-02-010"/>
    <s v="Adquisición de servicios - Viáticos de los funcionarios en comisión"/>
    <s v="VIATICOS  COMISIÓN OPERATIVA PILOTO AC-47T-16321"/>
    <n v="90111503"/>
    <s v="SOLICITUD DE INFORMACIÓN A LOS PROVEEDORES"/>
    <n v="1"/>
    <n v="12"/>
    <n v="10"/>
    <n v="1"/>
    <n v="836000"/>
    <s v="GLOBAL"/>
    <s v="NO SOLICITADAS"/>
  </r>
  <r>
    <x v="12"/>
    <s v="02-02-02-010"/>
    <s v="02-02-02-010"/>
    <s v="Adquisición de servicios - Viáticos de los funcionarios en comisión"/>
    <s v="VIATICOS  COMISIÓN OPERATIVA PREPARACIÓN RFR-21-13521"/>
    <n v="90111503"/>
    <s v="SOLICITUD DE INFORMACIÓN A LOS PROVEEDORES"/>
    <n v="1"/>
    <n v="12"/>
    <n v="10"/>
    <n v="1"/>
    <n v="6080000"/>
    <s v="GLOBAL"/>
    <s v="NO SOLICITADAS"/>
  </r>
  <r>
    <x v="12"/>
    <s v="02-02-02-010"/>
    <s v="02-02-02-010"/>
    <s v="Adquisición de servicios - Viáticos de los funcionarios en comisión"/>
    <s v="VIATICOS  COMISIÓN OPERATIVA REUNIÓN INDICADORES Y PLAN DE GUERRA-SOLICITUD COMISIÓN No.7921"/>
    <n v="90111503"/>
    <s v="SOLICITUD DE INFORMACIÓN A LOS PROVEEDORES"/>
    <n v="1"/>
    <n v="12"/>
    <n v="10"/>
    <n v="1"/>
    <n v="152000"/>
    <s v="GLOBAL"/>
    <s v="NO SOLICITADAS"/>
  </r>
  <r>
    <x v="12"/>
    <s v="02-02-02-010"/>
    <s v="02-02-02-010"/>
    <s v="Adquisición de servicios - Viáticos de los funcionarios en comisión"/>
    <s v="VIATICOS  COMISION ORDEN PÚBLICO FAC 4472 (ASUME VIATICOS CACOM-1)-58321"/>
    <n v="90111503"/>
    <s v="SOLICITUD DE INFORMACIÓN A LOS PROVEEDORES"/>
    <n v="1"/>
    <n v="12"/>
    <n v="10"/>
    <n v="1"/>
    <n v="304000"/>
    <s v="GLOBAL"/>
    <s v="NO SOLICITADAS"/>
  </r>
  <r>
    <x v="12"/>
    <s v="02-02-02-010"/>
    <s v="02-02-02-010"/>
    <s v="Adquisición de servicios - Viáticos de los funcionarios en comisión"/>
    <s v="VIATICOS  COMISIÓN POR RELEASE OPERACIONAL PIL EN EQUIPO C-208-ACTA No.068"/>
    <n v="90111503"/>
    <s v="SOLICITUD DE INFORMACIÓN A LOS PROVEEDORES"/>
    <n v="1"/>
    <n v="12"/>
    <n v="10"/>
    <n v="1"/>
    <n v="76000"/>
    <s v="GLOBAL"/>
    <s v="NO SOLICITADAS"/>
  </r>
  <r>
    <x v="12"/>
    <s v="02-02-02-010"/>
    <s v="02-02-02-010"/>
    <s v="Adquisición de servicios - Viáticos de los funcionarios en comisión"/>
    <s v="VIATICOS  Comisión Seguridad Aeródromo Velasquez-7721"/>
    <n v="90111503"/>
    <s v="SOLICITUD DE INFORMACIÓN A LOS PROVEEDORES"/>
    <n v="1"/>
    <n v="12"/>
    <n v="10"/>
    <n v="1"/>
    <n v="532000"/>
    <s v="GLOBAL"/>
    <s v="NO SOLICITADAS"/>
  </r>
  <r>
    <x v="12"/>
    <s v="02-02-02-010"/>
    <s v="02-02-02-010"/>
    <s v="Adquisición de servicios - Viáticos de los funcionarios en comisión"/>
    <s v="VIATICOS  COMISIONES AL INTERIOR DEL PAIS CACOM-1-SOLICITUD COMISION 5221"/>
    <n v="90111503"/>
    <s v="SOLICITUD DE INFORMACIÓN A LOS PROVEEDORES"/>
    <n v="1"/>
    <n v="12"/>
    <n v="10"/>
    <n v="1"/>
    <n v="304000"/>
    <s v="GLOBAL"/>
    <s v="NO SOLICITADAS"/>
  </r>
  <r>
    <x v="12"/>
    <s v="02-02-02-010"/>
    <s v="02-02-02-010"/>
    <s v="Adquisición de servicios - Viáticos de los funcionarios en comisión"/>
    <s v="VIATICOS  COMISIONES AL INTERIOR DEL PAIS.-40521"/>
    <n v="90111503"/>
    <s v="SOLICITUD DE INFORMACIÓN A LOS PROVEEDORES"/>
    <n v="1"/>
    <n v="12"/>
    <n v="10"/>
    <n v="1"/>
    <n v="38000"/>
    <s v="GLOBAL"/>
    <s v="NO SOLICITADAS"/>
  </r>
  <r>
    <x v="12"/>
    <s v="02-02-02-010"/>
    <s v="02-02-02-010"/>
    <s v="Adquisición de servicios - Viáticos de los funcionarios en comisión"/>
    <s v="VIATICOS  COMISIONES AL INTERIOR DEL PAIS.-50921"/>
    <n v="90111503"/>
    <s v="SOLICITUD DE INFORMACIÓN A LOS PROVEEDORES"/>
    <n v="1"/>
    <n v="12"/>
    <n v="10"/>
    <n v="1"/>
    <n v="38000"/>
    <s v="GLOBAL"/>
    <s v="NO SOLICITADAS"/>
  </r>
  <r>
    <x v="12"/>
    <s v="02-02-02-010"/>
    <s v="02-02-02-010"/>
    <s v="Adquisición de servicios - Viáticos de los funcionarios en comisión"/>
    <s v="VIATICOS  COMISIONES AL INTERIOR DEL PAIS.-51421"/>
    <n v="90111503"/>
    <s v="SOLICITUD DE INFORMACIÓN A LOS PROVEEDORES"/>
    <n v="1"/>
    <n v="12"/>
    <n v="10"/>
    <n v="1"/>
    <n v="1280000"/>
    <s v="GLOBAL"/>
    <s v="NO SOLICITADAS"/>
  </r>
  <r>
    <x v="12"/>
    <s v="02-02-02-010"/>
    <s v="02-02-02-010"/>
    <s v="Adquisición de servicios - Viáticos de los funcionarios en comisión"/>
    <s v="VIATICOS  COMISIONES AL INTERIOR DEL PAIS-20221"/>
    <n v="90111503"/>
    <s v="SOLICITUD DE INFORMACIÓN A LOS PROVEEDORES"/>
    <n v="1"/>
    <n v="12"/>
    <n v="10"/>
    <n v="1"/>
    <n v="280000"/>
    <s v="GLOBAL"/>
    <s v="NO SOLICITADAS"/>
  </r>
  <r>
    <x v="12"/>
    <s v="02-02-02-010"/>
    <s v="02-02-02-010"/>
    <s v="Adquisición de servicios - Viáticos de los funcionarios en comisión"/>
    <s v="VIATICOS  COMSIÓN OPERATIVA AC-47 EN GAORI-SOLICITUD COMISIÓN No.7921"/>
    <n v="90111503"/>
    <s v="SOLICITUD DE INFORMACIÓN A LOS PROVEEDORES"/>
    <n v="1"/>
    <n v="12"/>
    <n v="10"/>
    <n v="1"/>
    <n v="1064000"/>
    <s v="GLOBAL"/>
    <s v="NO SOLICITADAS"/>
  </r>
  <r>
    <x v="12"/>
    <s v="02-02-02-010"/>
    <s v="02-02-02-010"/>
    <s v="Adquisición de servicios - Viáticos de los funcionarios en comisión"/>
    <s v="VIATICOS  COMSIÓN OPERATIVA AC-47-13521"/>
    <n v="90111503"/>
    <s v="SOLICITUD DE INFORMACIÓN A LOS PROVEEDORES"/>
    <n v="1"/>
    <n v="12"/>
    <n v="10"/>
    <n v="1"/>
    <n v="228000"/>
    <s v="GLOBAL"/>
    <s v="NO SOLICITADAS"/>
  </r>
  <r>
    <x v="12"/>
    <s v="02-02-02-010"/>
    <s v="02-02-02-010"/>
    <s v="Adquisición de servicios - Viáticos de los funcionarios en comisión"/>
    <s v="VIATICOS  COMSIÓN OPERATIVA AC-47-7721"/>
    <n v="90111503"/>
    <s v="SOLICITUD DE INFORMACIÓN A LOS PROVEEDORES"/>
    <n v="1"/>
    <n v="12"/>
    <n v="10"/>
    <n v="1"/>
    <n v="2128000"/>
    <s v="GLOBAL"/>
    <s v="NO SOLICITADAS"/>
  </r>
  <r>
    <x v="12"/>
    <s v="02-02-02-010"/>
    <s v="02-02-02-010"/>
    <s v="Adquisición de servicios - Viáticos de los funcionarios en comisión"/>
    <s v="VIATICOS  COMSIÓN OPERATIVA ART BLART TIBU-9621"/>
    <n v="90111503"/>
    <s v="SOLICITUD DE INFORMACIÓN A LOS PROVEEDORES"/>
    <n v="1"/>
    <n v="12"/>
    <n v="10"/>
    <n v="1"/>
    <n v="304000"/>
    <s v="GLOBAL"/>
    <s v="NO SOLICITADAS"/>
  </r>
  <r>
    <x v="12"/>
    <s v="02-02-02-010"/>
    <s v="02-02-02-010"/>
    <s v="Adquisición de servicios - Viáticos de los funcionarios en comisión"/>
    <s v="VIATICOS  COMSIÓN OPERATIVA BLART TIBU-9621"/>
    <n v="90111503"/>
    <s v="SOLICITUD DE INFORMACIÓN A LOS PROVEEDORES"/>
    <n v="1"/>
    <n v="12"/>
    <n v="10"/>
    <n v="1"/>
    <n v="76000"/>
    <s v="GLOBAL"/>
    <s v="NO SOLICITADAS"/>
  </r>
  <r>
    <x v="12"/>
    <s v="02-02-02-010"/>
    <s v="02-02-02-010"/>
    <s v="Adquisición de servicios - Viáticos de los funcionarios en comisión"/>
    <s v="VIATICOS  COMSIÓN OPERATIVA KFIR ORDENADA POR COFAC-16321"/>
    <n v="90111503"/>
    <s v="SOLICITUD DE INFORMACIÓN A LOS PROVEEDORES"/>
    <n v="1"/>
    <n v="12"/>
    <n v="10"/>
    <n v="1"/>
    <n v="1292000"/>
    <s v="GLOBAL"/>
    <s v="NO SOLICITADAS"/>
  </r>
  <r>
    <x v="12"/>
    <s v="02-02-02-010"/>
    <s v="02-02-02-010"/>
    <s v="Adquisición de servicios - Viáticos de los funcionarios en comisión"/>
    <s v="VIATICOS  COMSIÓN OPERATIVA PACART AGUACHICA-9621"/>
    <n v="90111503"/>
    <s v="SOLICITUD DE INFORMACIÓN A LOS PROVEEDORES"/>
    <n v="1"/>
    <n v="12"/>
    <n v="10"/>
    <n v="1"/>
    <n v="152000"/>
    <s v="GLOBAL"/>
    <s v="NO SOLICITADAS"/>
  </r>
  <r>
    <x v="12"/>
    <s v="02-02-02-010"/>
    <s v="02-02-02-010"/>
    <s v="Adquisición de servicios - Viáticos de los funcionarios en comisión"/>
    <s v="VIATICOS  CONFERENCIA GENERAL LAURA RICHARDSON COMANDANTE COMANDO SUR - TOLEMAIDA-ACTA No.FAC-S-2021-081844-AG"/>
    <n v="90111503"/>
    <s v="SOLICITUD DE INFORMACIÓN A LOS PROVEEDORES"/>
    <n v="1"/>
    <n v="12"/>
    <n v="10"/>
    <n v="1"/>
    <n v="152000"/>
    <s v="GLOBAL"/>
    <s v="NO SOLICITADAS"/>
  </r>
  <r>
    <x v="12"/>
    <s v="02-02-02-010"/>
    <s v="02-02-02-010"/>
    <s v="Adquisición de servicios - Viáticos de los funcionarios en comisión"/>
    <s v="VIATICOS  CONSEJO DE SEGURIDAD CON MINDEFENSA-ACTA No.FAC-S-2021-084521"/>
    <n v="90111503"/>
    <s v="SOLICITUD DE INFORMACIÓN A LOS PROVEEDORES"/>
    <n v="1"/>
    <n v="12"/>
    <n v="10"/>
    <n v="1"/>
    <n v="76000"/>
    <s v="GLOBAL"/>
    <s v="NO SOLICITADAS"/>
  </r>
  <r>
    <x v="12"/>
    <s v="02-02-02-010"/>
    <s v="02-02-02-010"/>
    <s v="Adquisición de servicios - Viáticos de los funcionarios en comisión"/>
    <s v="VIATICOS  CORDINACIONES CON LOS ORGANISMOS DE INTELIGENCIA PARA LA VISITA DEL SR. PRESIDENTE DE LA REPÚBLICA-ACTA No.FAC-S-2021-069643-AG"/>
    <n v="90111503"/>
    <s v="SOLICITUD DE INFORMACIÓN A LOS PROVEEDORES"/>
    <n v="1"/>
    <n v="12"/>
    <n v="10"/>
    <n v="1"/>
    <n v="228000"/>
    <s v="GLOBAL"/>
    <s v="NO SOLICITADAS"/>
  </r>
  <r>
    <x v="12"/>
    <s v="02-02-02-010"/>
    <s v="02-02-02-010"/>
    <s v="Adquisición de servicios - Viáticos de los funcionarios en comisión"/>
    <s v="VIATICOS  DEDHU-REALIZAR LA ENTREGA DE LOS FORMATOS FISICOS DEL PERSONAL DE CANDIDATOS PARA CONDECORACIONES...-20821"/>
    <n v="90111503"/>
    <s v="SOLICITUD DE INFORMACIÓN A LOS PROVEEDORES"/>
    <n v="1"/>
    <n v="12"/>
    <n v="10"/>
    <n v="1"/>
    <n v="76000"/>
    <s v="GLOBAL"/>
    <s v="NO SOLICITADAS"/>
  </r>
  <r>
    <x v="12"/>
    <s v="02-02-02-010"/>
    <s v="02-02-02-010"/>
    <s v="Adquisición de servicios - Viáticos de los funcionarios en comisión"/>
    <s v="VIATICOS  DESIGNACIÓN ESPECIALISTAS EIMEX PARA ESCOLTA DE MATERIAL Y ACOMPAÑAMIENTO EN LOS TRABAJOS REQUERI...-7821"/>
    <n v="90111503"/>
    <s v="SOLICITUD DE INFORMACIÓN A LOS PROVEEDORES"/>
    <n v="1"/>
    <n v="12"/>
    <n v="10"/>
    <n v="1"/>
    <n v="840000"/>
    <s v="GLOBAL"/>
    <s v="NO SOLICITADAS"/>
  </r>
  <r>
    <x v="12"/>
    <s v="02-02-02-010"/>
    <s v="02-02-02-010"/>
    <s v="Adquisición de servicios - Viáticos de los funcionarios en comisión"/>
    <s v="VIATICOS  DESOP -  INVESTIGACION SUCESO OPERACIONAL ART FAC 6082-SOLICITUD COMISIN 20621"/>
    <n v="90111503"/>
    <s v="SOLICITUD DE INFORMACIÓN A LOS PROVEEDORES"/>
    <n v="1"/>
    <n v="12"/>
    <n v="10"/>
    <n v="1"/>
    <n v="76000"/>
    <s v="GLOBAL"/>
    <s v="NO SOLICITADAS"/>
  </r>
  <r>
    <x v="12"/>
    <s v="02-02-02-010"/>
    <s v="02-02-02-010"/>
    <s v="Adquisición de servicios - Viáticos de los funcionarios en comisión"/>
    <s v="VIATICOS  DESOP- EJERCICIO SKYHAWK EN SKVL-31021"/>
    <n v="90111503"/>
    <s v="SOLICITUD DE INFORMACIÓN A LOS PROVEEDORES"/>
    <n v="1"/>
    <n v="12"/>
    <n v="10"/>
    <n v="1"/>
    <n v="152000"/>
    <s v="GLOBAL"/>
    <s v="NO SOLICITADAS"/>
  </r>
  <r>
    <x v="12"/>
    <s v="02-02-02-010"/>
    <s v="02-02-02-010"/>
    <s v="Adquisición de servicios - Viáticos de los funcionarios en comisión"/>
    <s v="VIATICOS  DESOP-SEGURIDAD EJERCICIO ANGEL DE LOS ANDES-32321"/>
    <n v="90111503"/>
    <s v="SOLICITUD DE INFORMACIÓN A LOS PROVEEDORES"/>
    <n v="1"/>
    <n v="12"/>
    <n v="10"/>
    <n v="1"/>
    <n v="228000"/>
    <s v="GLOBAL"/>
    <s v="NO SOLICITADAS"/>
  </r>
  <r>
    <x v="12"/>
    <s v="02-02-02-010"/>
    <s v="02-02-02-010"/>
    <s v="Adquisición de servicios - Viáticos de los funcionarios en comisión"/>
    <s v="VIATICOS  DESPLAZAMIENTO EQUIPO KFIR EN CACOM-3-ACTA No.287"/>
    <n v="90111503"/>
    <s v="SOLICITUD DE INFORMACIÓN A LOS PROVEEDORES"/>
    <n v="1"/>
    <n v="12"/>
    <n v="10"/>
    <n v="1"/>
    <n v="304000"/>
    <s v="GLOBAL"/>
    <s v="NO SOLICITADAS"/>
  </r>
  <r>
    <x v="12"/>
    <s v="02-02-02-010"/>
    <s v="02-02-02-010"/>
    <s v="Adquisición de servicios - Viáticos de los funcionarios en comisión"/>
    <s v="VIATICOS  DESPLAZAMIENTO EQUIPO KFIR POR SITUACIÓN DE ORDEN PÚBLICO-ACTA No.150"/>
    <n v="90111503"/>
    <s v="SOLICITUD DE INFORMACIÓN A LOS PROVEEDORES"/>
    <n v="1"/>
    <n v="12"/>
    <n v="10"/>
    <n v="1"/>
    <n v="608000"/>
    <s v="GLOBAL"/>
    <s v="NO SOLICITADAS"/>
  </r>
  <r>
    <x v="12"/>
    <s v="02-02-02-010"/>
    <s v="02-02-02-010"/>
    <s v="Adquisición de servicios - Viáticos de los funcionarios en comisión"/>
    <s v="VIATICOS  DESPLAZAMIENTO OPERACIONAL FLOTA KFIR-ACTA No.020"/>
    <n v="90111503"/>
    <s v="SOLICITUD DE INFORMACIÓN A LOS PROVEEDORES"/>
    <n v="1"/>
    <n v="12"/>
    <n v="10"/>
    <n v="1"/>
    <n v="1064000"/>
    <s v="GLOBAL"/>
    <s v="NO SOLICITADAS"/>
  </r>
  <r>
    <x v="12"/>
    <s v="02-02-02-010"/>
    <s v="02-02-02-010"/>
    <s v="Adquisición de servicios - Viáticos de los funcionarios en comisión"/>
    <s v="VIATICOS  DESPLIEGUE OPERACIONAL ECN-235-ACTA No.FAC-S-2021-053172"/>
    <n v="90111503"/>
    <s v="SOLICITUD DE INFORMACIÓN A LOS PROVEEDORES"/>
    <n v="1"/>
    <n v="12"/>
    <n v="10"/>
    <n v="1"/>
    <n v="304000"/>
    <s v="GLOBAL"/>
    <s v="NO SOLICITADAS"/>
  </r>
  <r>
    <x v="12"/>
    <s v="02-02-02-010"/>
    <s v="02-02-02-010"/>
    <s v="Adquisición de servicios - Viáticos de los funcionarios en comisión"/>
    <s v="VIATICOS  Disponibilidad RP en la FTC OMEGA-9621"/>
    <n v="90111503"/>
    <s v="SOLICITUD DE INFORMACIÓN A LOS PROVEEDORES"/>
    <n v="1"/>
    <n v="12"/>
    <n v="10"/>
    <n v="1"/>
    <n v="1292000"/>
    <s v="GLOBAL"/>
    <s v="NO SOLICITADAS"/>
  </r>
  <r>
    <x v="12"/>
    <s v="02-02-02-010"/>
    <s v="02-02-02-010"/>
    <s v="Adquisición de servicios - Viáticos de los funcionarios en comisión"/>
    <s v="VIATICOS  EFECTUAR INSPECCION MENSUAL PACART AGUACHICA CESAR-7521"/>
    <n v="90111503"/>
    <s v="SOLICITUD DE INFORMACIÓN A LOS PROVEEDORES"/>
    <n v="1"/>
    <n v="12"/>
    <n v="10"/>
    <n v="1"/>
    <n v="152000"/>
    <s v="GLOBAL"/>
    <s v="NO SOLICITADAS"/>
  </r>
  <r>
    <x v="12"/>
    <s v="02-02-02-010"/>
    <s v="02-02-02-010"/>
    <s v="Adquisición de servicios - Viáticos de los funcionarios en comisión"/>
    <s v="VIATICOS  EJERCICIO RELAMPAGO-ACTA No.FAC-S-2021-046113-AG"/>
    <n v="90111503"/>
    <s v="SOLICITUD DE INFORMACIÓN A LOS PROVEEDORES"/>
    <n v="1"/>
    <n v="12"/>
    <n v="10"/>
    <n v="1"/>
    <n v="76000"/>
    <s v="GLOBAL"/>
    <s v="NO SOLICITADAS"/>
  </r>
  <r>
    <x v="12"/>
    <s v="02-02-02-010"/>
    <s v="02-02-02-010"/>
    <s v="Adquisición de servicios - Viáticos de los funcionarios en comisión"/>
    <s v="VIATICOS  EJERCICIO RELAMPAGO-ACTA No.FAC-S-2021-048392-AG"/>
    <n v="90111503"/>
    <s v="SOLICITUD DE INFORMACIÓN A LOS PROVEEDORES"/>
    <n v="1"/>
    <n v="12"/>
    <n v="10"/>
    <n v="1"/>
    <n v="2812000"/>
    <s v="GLOBAL"/>
    <s v="NO SOLICITADAS"/>
  </r>
  <r>
    <x v="12"/>
    <s v="02-02-02-010"/>
    <s v="02-02-02-010"/>
    <s v="Adquisición de servicios - Viáticos de los funcionarios en comisión"/>
    <s v="VIATICOS  ENLACE DE INSTELIGENCIA-ACTA No.FAC-S-2021-068459-AG"/>
    <n v="90111503"/>
    <s v="SOLICITUD DE INFORMACIÓN A LOS PROVEEDORES"/>
    <n v="1"/>
    <n v="12"/>
    <n v="10"/>
    <n v="1"/>
    <n v="304000"/>
    <s v="GLOBAL"/>
    <s v="NO SOLICITADAS"/>
  </r>
  <r>
    <x v="12"/>
    <s v="02-02-02-010"/>
    <s v="02-02-02-010"/>
    <s v="Adquisición de servicios - Viáticos de los funcionarios en comisión"/>
    <s v="VIATICOS  ESDAN- ACOMPAÑAMIENTO A PERSONAL EXTRANJERO-30621"/>
    <n v="90111503"/>
    <s v="SOLICITUD DE INFORMACIÓN A LOS PROVEEDORES"/>
    <n v="1"/>
    <n v="12"/>
    <n v="10"/>
    <n v="1"/>
    <n v="304000"/>
    <s v="GLOBAL"/>
    <s v="NO SOLICITADAS"/>
  </r>
  <r>
    <x v="12"/>
    <s v="02-02-02-010"/>
    <s v="02-02-02-010"/>
    <s v="Adquisición de servicios - Viáticos de los funcionarios en comisión"/>
    <s v="VIATICOS  ESDAN- ACOMPAÑAMIENTO PERSONAL EXTRANJERO-33721"/>
    <n v="90111503"/>
    <s v="SOLICITUD DE INFORMACIÓN A LOS PROVEEDORES"/>
    <n v="1"/>
    <n v="12"/>
    <n v="10"/>
    <n v="1"/>
    <n v="228000"/>
    <s v="GLOBAL"/>
    <s v="NO SOLICITADAS"/>
  </r>
  <r>
    <x v="12"/>
    <s v="02-02-02-010"/>
    <s v="02-02-02-010"/>
    <s v="Adquisición de servicios - Viáticos de los funcionarios en comisión"/>
    <s v="VIATICOS  ESDAN- ACOMPAÑAMIENTO PERSONAL EXTRANJERO-36221"/>
    <n v="90111503"/>
    <s v="SOLICITUD DE INFORMACIÓN A LOS PROVEEDORES"/>
    <n v="1"/>
    <n v="12"/>
    <n v="10"/>
    <n v="1"/>
    <n v="228000"/>
    <s v="GLOBAL"/>
    <s v="NO SOLICITADAS"/>
  </r>
  <r>
    <x v="12"/>
    <s v="02-02-02-010"/>
    <s v="02-02-02-010"/>
    <s v="Adquisición de servicios - Viáticos de los funcionarios en comisión"/>
    <s v="VIATICOS  ESDAN-Acompañamiento personal de alumnos alférez DIMAE-49721"/>
    <n v="90111503"/>
    <s v="SOLICITUD DE INFORMACIÓN A LOS PROVEEDORES"/>
    <n v="1"/>
    <n v="12"/>
    <n v="10"/>
    <n v="1"/>
    <n v="152000"/>
    <s v="GLOBAL"/>
    <s v="NO SOLICITADAS"/>
  </r>
  <r>
    <x v="12"/>
    <s v="02-02-02-010"/>
    <s v="02-02-02-010"/>
    <s v="Adquisición de servicios - Viáticos de los funcionarios en comisión"/>
    <s v="VIATICOS  ESDAN-ACOMPAÑAMIENTO SALIDA DEL PAIS PERSONAL EXTRANJERO-35521"/>
    <n v="90111503"/>
    <s v="SOLICITUD DE INFORMACIÓN A LOS PROVEEDORES"/>
    <n v="1"/>
    <n v="12"/>
    <n v="10"/>
    <n v="1"/>
    <n v="228000"/>
    <s v="GLOBAL"/>
    <s v="NO SOLICITADAS"/>
  </r>
  <r>
    <x v="12"/>
    <s v="02-02-02-010"/>
    <s v="02-02-02-010"/>
    <s v="Adquisición de servicios - Viáticos de los funcionarios en comisión"/>
    <s v="VIATICOS  ESDAN-ENLACE PERSONAL EXTRANJERO-30621"/>
    <n v="90111503"/>
    <s v="SOLICITUD DE INFORMACIÓN A LOS PROVEEDORES"/>
    <n v="1"/>
    <n v="12"/>
    <n v="10"/>
    <n v="1"/>
    <n v="380000"/>
    <s v="GLOBAL"/>
    <s v="NO SOLICITADAS"/>
  </r>
  <r>
    <x v="12"/>
    <s v="02-02-02-010"/>
    <s v="02-02-02-010"/>
    <s v="Adquisición de servicios - Viáticos de los funcionarios en comisión"/>
    <s v="VIATICOS  ESDAN-ENLACE PERSONAL EXTRANJERO-33721"/>
    <n v="90111503"/>
    <s v="SOLICITUD DE INFORMACIÓN A LOS PROVEEDORES"/>
    <n v="1"/>
    <n v="12"/>
    <n v="10"/>
    <n v="1"/>
    <n v="304000"/>
    <s v="GLOBAL"/>
    <s v="NO SOLICITADAS"/>
  </r>
  <r>
    <x v="12"/>
    <s v="02-02-02-010"/>
    <s v="02-02-02-010"/>
    <s v="Adquisición de servicios - Viáticos de los funcionarios en comisión"/>
    <s v="VIATICOS  ESDAN-LLEGADA ALUMNOS EXTRANJEROS-18521"/>
    <n v="90111503"/>
    <s v="SOLICITUD DE INFORMACIÓN A LOS PROVEEDORES"/>
    <n v="1"/>
    <n v="12"/>
    <n v="10"/>
    <n v="1"/>
    <n v="760000"/>
    <s v="GLOBAL"/>
    <s v="NO SOLICITADAS"/>
  </r>
  <r>
    <x v="12"/>
    <s v="02-02-02-010"/>
    <s v="02-02-02-010"/>
    <s v="Adquisición de servicios - Viáticos de los funcionarios en comisión"/>
    <s v="VIATICOS  ESDAN-LLEVAR PERSONAL EXTRANJERO QUE CULMINA CURSO DE CAPACITACIÓN EN LA ESCUELA DEL SISTEMA DE D...-25421"/>
    <n v="90111503"/>
    <s v="SOLICITUD DE INFORMACIÓN A LOS PROVEEDORES"/>
    <n v="1"/>
    <n v="12"/>
    <n v="10"/>
    <n v="1"/>
    <n v="228000"/>
    <s v="GLOBAL"/>
    <s v="NO SOLICITADAS"/>
  </r>
  <r>
    <x v="12"/>
    <s v="02-02-02-010"/>
    <s v="02-02-02-010"/>
    <s v="Adquisición de servicios - Viáticos de los funcionarios en comisión"/>
    <s v="VIATICOS  ESDAN-PARTICIPACION EN EL EJERCICIO OPERACIONAL RELAMPAGO-24921"/>
    <n v="90111503"/>
    <s v="SOLICITUD DE INFORMACIÓN A LOS PROVEEDORES"/>
    <n v="1"/>
    <n v="12"/>
    <n v="10"/>
    <n v="1"/>
    <n v="1128000"/>
    <s v="GLOBAL"/>
    <s v="NO SOLICITADAS"/>
  </r>
  <r>
    <x v="12"/>
    <s v="02-02-02-010"/>
    <s v="02-02-02-010"/>
    <s v="Adquisición de servicios - Viáticos de los funcionarios en comisión"/>
    <s v="VIATICOS  ESDAN-RECOGER UN  PERSONAL  QUE LLEGA A COLOMBIA A REALIZAR CURSO DE CAPACITACIÓN-25421"/>
    <n v="90111503"/>
    <s v="SOLICITUD DE INFORMACIÓN A LOS PROVEEDORES"/>
    <n v="1"/>
    <n v="12"/>
    <n v="10"/>
    <n v="1"/>
    <n v="228000"/>
    <s v="GLOBAL"/>
    <s v="NO SOLICITADAS"/>
  </r>
  <r>
    <x v="12"/>
    <s v="02-02-02-010"/>
    <s v="02-02-02-010"/>
    <s v="Adquisición de servicios - Viáticos de los funcionarios en comisión"/>
    <s v="VIATICOS  ESDAN-Taller de Prospectiva Mando y Control 2042-31821"/>
    <n v="90111503"/>
    <s v="SOLICITUD DE INFORMACIÓN A LOS PROVEEDORES"/>
    <n v="1"/>
    <n v="12"/>
    <n v="10"/>
    <n v="1"/>
    <n v="76000"/>
    <s v="GLOBAL"/>
    <s v="NO SOLICITADAS"/>
  </r>
  <r>
    <x v="12"/>
    <s v="02-02-02-010"/>
    <s v="02-02-02-010"/>
    <s v="Adquisición de servicios - Viáticos de los funcionarios en comisión"/>
    <s v="VIATICOS  ESDAN-TRANSPORTE ALUMNOS EXTRANGEROS  PUERTO SALGAR-BOGOTA-20421"/>
    <n v="90111503"/>
    <s v="SOLICITUD DE INFORMACIÓN A LOS PROVEEDORES"/>
    <n v="1"/>
    <n v="12"/>
    <n v="10"/>
    <n v="1"/>
    <n v="76000"/>
    <s v="GLOBAL"/>
    <s v="NO SOLICITADAS"/>
  </r>
  <r>
    <x v="12"/>
    <s v="02-02-02-010"/>
    <s v="02-02-02-010"/>
    <s v="Adquisición de servicios - Viáticos de los funcionarios en comisión"/>
    <s v="VIATICOS  ESDAN-TRANSPORTE ALUMNOS EXTRANGEROS  PUERTO SALGAR-BOGOTA-20821"/>
    <n v="90111503"/>
    <s v="SOLICITUD DE INFORMACIÓN A LOS PROVEEDORES"/>
    <n v="1"/>
    <n v="12"/>
    <n v="10"/>
    <n v="1"/>
    <n v="76000"/>
    <s v="GLOBAL"/>
    <s v="NO SOLICITADAS"/>
  </r>
  <r>
    <x v="12"/>
    <s v="02-02-02-010"/>
    <s v="02-02-02-010"/>
    <s v="Adquisición de servicios - Viáticos de los funcionarios en comisión"/>
    <s v="VIATICOS  ESDAN-TRANSPORTE DE ELEMENTOS ELECTRONICOS A ESUFA-11721"/>
    <n v="90111503"/>
    <s v="SOLICITUD DE INFORMACIÓN A LOS PROVEEDORES"/>
    <n v="1"/>
    <n v="12"/>
    <n v="10"/>
    <n v="1"/>
    <n v="38000"/>
    <s v="GLOBAL"/>
    <s v="NO SOLICITADAS"/>
  </r>
  <r>
    <x v="12"/>
    <s v="02-02-02-010"/>
    <s v="02-02-02-010"/>
    <s v="Adquisición de servicios - Viáticos de los funcionarios en comisión"/>
    <s v="VIATICOS  ESDAN-TRANSPORTE PERSONAL EXTRANJERO-35321"/>
    <n v="90111503"/>
    <s v="SOLICITUD DE INFORMACIÓN A LOS PROVEEDORES"/>
    <n v="1"/>
    <n v="12"/>
    <n v="10"/>
    <n v="1"/>
    <n v="38000"/>
    <s v="GLOBAL"/>
    <s v="NO SOLICITADAS"/>
  </r>
  <r>
    <x v="12"/>
    <s v="02-02-02-010"/>
    <s v="02-02-02-010"/>
    <s v="Adquisición de servicios - Viáticos de los funcionarios en comisión"/>
    <s v="VIATICOS  ESDAN-VISITA ASESORAMIENTO TECNOLOGÍA EN DEFENSA AÉREA-26021"/>
    <n v="90111503"/>
    <s v="SOLICITUD DE INFORMACIÓN A LOS PROVEEDORES"/>
    <n v="1"/>
    <n v="12"/>
    <n v="10"/>
    <n v="1"/>
    <n v="152000"/>
    <s v="GLOBAL"/>
    <s v="NO SOLICITADAS"/>
  </r>
  <r>
    <x v="12"/>
    <s v="02-02-02-010"/>
    <s v="02-02-02-010"/>
    <s v="Adquisición de servicios - Viáticos de los funcionarios en comisión"/>
    <s v="VIATICOS  ESDEF- TAURUS-19221"/>
    <n v="90111503"/>
    <s v="SOLICITUD DE INFORMACIÓN A LOS PROVEEDORES"/>
    <n v="1"/>
    <n v="12"/>
    <n v="10"/>
    <n v="1"/>
    <n v="132000"/>
    <s v="GLOBAL"/>
    <s v="NO SOLICITADAS"/>
  </r>
  <r>
    <x v="12"/>
    <s v="02-02-02-010"/>
    <s v="02-02-02-010"/>
    <s v="Adquisición de servicios - Viáticos de los funcionarios en comisión"/>
    <s v="VIATICOS  ESEDF-TAURUS-19221"/>
    <n v="90111503"/>
    <s v="SOLICITUD DE INFORMACIÓN A LOS PROVEEDORES"/>
    <n v="1"/>
    <n v="12"/>
    <n v="10"/>
    <n v="1"/>
    <n v="140000"/>
    <s v="GLOBAL"/>
    <s v="NO SOLICITADAS"/>
  </r>
  <r>
    <x v="12"/>
    <s v="02-02-02-010"/>
    <s v="02-02-02-010"/>
    <s v="Adquisición de servicios - Viáticos de los funcionarios en comisión"/>
    <s v="VIATICOS  ESIMA -  COMISION APOYO DE INSTRUCTORES Y RESCATISTAS EN EL EJERCICIO DE BUSQUEDA Y RESCATE EN AG...-SOLICITUD COMISION 40221"/>
    <n v="90111503"/>
    <s v="SOLICITUD DE INFORMACIÓN A LOS PROVEEDORES"/>
    <n v="1"/>
    <n v="12"/>
    <n v="10"/>
    <n v="1"/>
    <n v="840000"/>
    <s v="GLOBAL"/>
    <s v="NO SOLICITADAS"/>
  </r>
  <r>
    <x v="12"/>
    <s v="02-02-02-010"/>
    <s v="02-02-02-010"/>
    <s v="Adquisición de servicios - Viáticos de los funcionarios en comisión"/>
    <s v="VIATICOS  ESIMA - COMISION APOYO DE INSTRUCTORES Y RESCATISTAS EN EL EJERCICIO DE BUSQUEDA Y RESCATE EN AGU...-SOLICITUD COMISION 40221"/>
    <n v="90111503"/>
    <s v="SOLICITUD DE INFORMACIÓN A LOS PROVEEDORES"/>
    <n v="1"/>
    <n v="12"/>
    <n v="10"/>
    <n v="1"/>
    <n v="840000"/>
    <s v="GLOBAL"/>
    <s v="NO SOLICITADAS"/>
  </r>
  <r>
    <x v="12"/>
    <s v="02-02-02-010"/>
    <s v="02-02-02-010"/>
    <s v="Adquisición de servicios - Viáticos de los funcionarios en comisión"/>
    <s v="VIATICOS  ESIMA - COMISIÓN APOYO DISPOSITIVO DE SEGURIDAD BICENTENARIO DE LA REPUBLICA-SOLICITUD COMISIN 38021"/>
    <n v="90111503"/>
    <s v="SOLICITUD DE INFORMACIÓN A LOS PROVEEDORES"/>
    <n v="1"/>
    <n v="12"/>
    <n v="10"/>
    <n v="1"/>
    <n v="700000"/>
    <s v="GLOBAL"/>
    <s v="NO SOLICITADAS"/>
  </r>
  <r>
    <x v="12"/>
    <s v="02-02-02-010"/>
    <s v="02-02-02-010"/>
    <s v="Adquisición de servicios - Viáticos de los funcionarios en comisión"/>
    <s v="VIATICOS  ESIMA - DISPONIBILIDAD DE RP EN LA FTC OMEGA-SOLICITUD 59221"/>
    <n v="90111503"/>
    <s v="SOLICITUD DE INFORMACIÓN A LOS PROVEEDORES"/>
    <n v="1"/>
    <n v="12"/>
    <n v="10"/>
    <n v="1"/>
    <n v="152000"/>
    <s v="GLOBAL"/>
    <s v="NO SOLICITADAS"/>
  </r>
  <r>
    <x v="12"/>
    <s v="02-02-02-010"/>
    <s v="02-02-02-010"/>
    <s v="Adquisición de servicios - Viáticos de los funcionarios en comisión"/>
    <s v="VIATICOS  ESIMA - E13 COMISION APOYO DE INSTRUCTORES Y RESCATISTAS EN EL EJERCICIO DE BUSQUEDA Y RESCATE EN...-SOLICITUD COMISION 40221"/>
    <n v="90111503"/>
    <s v="SOLICITUD DE INFORMACIÓN A LOS PROVEEDORES"/>
    <n v="1"/>
    <n v="12"/>
    <n v="10"/>
    <n v="1"/>
    <n v="840000"/>
    <s v="GLOBAL"/>
    <s v="NO SOLICITADAS"/>
  </r>
  <r>
    <x v="12"/>
    <s v="02-02-02-010"/>
    <s v="02-02-02-010"/>
    <s v="Adquisición de servicios - Viáticos de los funcionarios en comisión"/>
    <s v="VIATICOS  ESIMA - INSTRUCTOR CURSO DE EXPLOSIVOS FASE INTERMEDIA-SOLICITUD COMISION 45721"/>
    <n v="90111503"/>
    <s v="SOLICITUD DE INFORMACIÓN A LOS PROVEEDORES"/>
    <n v="1"/>
    <n v="12"/>
    <n v="10"/>
    <n v="1"/>
    <n v="1140000"/>
    <s v="GLOBAL"/>
    <s v="NO SOLICITADAS"/>
  </r>
  <r>
    <x v="12"/>
    <s v="02-02-02-010"/>
    <s v="02-02-02-010"/>
    <s v="Adquisición de servicios - Viáticos de los funcionarios en comisión"/>
    <s v="VIATICOS  ESIMA - INSTRUCTORES CURSO BASICO E INTERMEDIO DE EXPLOSIVOS-SOLICITUD COMISION 43621"/>
    <n v="90111503"/>
    <s v="SOLICITUD DE INFORMACIÓN A LOS PROVEEDORES"/>
    <n v="1"/>
    <n v="12"/>
    <n v="10"/>
    <n v="1"/>
    <n v="4408000"/>
    <s v="GLOBAL"/>
    <s v="NO SOLICITADAS"/>
  </r>
  <r>
    <x v="12"/>
    <s v="02-02-02-010"/>
    <s v="02-02-02-010"/>
    <s v="Adquisición de servicios - Viáticos de los funcionarios en comisión"/>
    <s v="VIATICOS  ESIMA - INSTRUCTORES CURSO BASICO E INTERMEDIO DE EXPLOSIVOS-SOLICITUD COMISION 44421"/>
    <n v="90111503"/>
    <s v="SOLICITUD DE INFORMACIÓN A LOS PROVEEDORES"/>
    <n v="1"/>
    <n v="12"/>
    <n v="10"/>
    <n v="1"/>
    <n v="4256000"/>
    <s v="GLOBAL"/>
    <s v="NO SOLICITADAS"/>
  </r>
  <r>
    <x v="12"/>
    <s v="02-02-02-010"/>
    <s v="02-02-02-010"/>
    <s v="Adquisición de servicios - Viáticos de los funcionarios en comisión"/>
    <s v="VIATICOS  ESIMA - PRESTAR DISPONIBILIDAD DE RP EN LA FTC OMEGA-SOLICITUD COMISION 54021"/>
    <n v="90111503"/>
    <s v="SOLICITUD DE INFORMACIÓN A LOS PROVEEDORES"/>
    <n v="1"/>
    <n v="12"/>
    <n v="10"/>
    <n v="1"/>
    <n v="1140000"/>
    <s v="GLOBAL"/>
    <s v="NO SOLICITADAS"/>
  </r>
  <r>
    <x v="12"/>
    <s v="02-02-02-010"/>
    <s v="02-02-02-010"/>
    <s v="Adquisición de servicios - Viáticos de los funcionarios en comisión"/>
    <s v="VIATICOS  ESIMA - RECOGER TELEVISORES Y BASES SOPORTES PARA EL PERSONAL DE SOLDADOS-SOLICITUD COMISION 30821"/>
    <n v="90111503"/>
    <s v="SOLICITUD DE INFORMACIÓN A LOS PROVEEDORES"/>
    <n v="1"/>
    <n v="12"/>
    <n v="10"/>
    <n v="1"/>
    <n v="38000"/>
    <s v="GLOBAL"/>
    <s v="NO SOLICITADAS"/>
  </r>
  <r>
    <x v="12"/>
    <s v="02-02-02-010"/>
    <s v="02-02-02-010"/>
    <s v="Adquisición de servicios - Viáticos de los funcionarios en comisión"/>
    <s v="VIATICOS  ESIMA - Se desempeñaran como instructores en el entrenamiento de DITCHING-SOLICITUD COMISION 45421"/>
    <n v="90111503"/>
    <s v="SOLICITUD DE INFORMACIÓN A LOS PROVEEDORES"/>
    <n v="1"/>
    <n v="12"/>
    <n v="10"/>
    <n v="1"/>
    <n v="456000"/>
    <s v="GLOBAL"/>
    <s v="NO SOLICITADAS"/>
  </r>
  <r>
    <x v="12"/>
    <s v="02-02-02-010"/>
    <s v="02-02-02-010"/>
    <s v="Adquisición de servicios - Viáticos de los funcionarios en comisión"/>
    <s v="VIATICOS  ESIMA-ACOMPAÑAMIENTO A SOLDADO AL HOSMIC-49521"/>
    <n v="90111503"/>
    <s v="SOLICITUD DE INFORMACIÓN A LOS PROVEEDORES"/>
    <n v="1"/>
    <n v="12"/>
    <n v="10"/>
    <n v="1"/>
    <n v="76000"/>
    <s v="GLOBAL"/>
    <s v="NO SOLICITADAS"/>
  </r>
  <r>
    <x v="12"/>
    <s v="02-02-02-010"/>
    <s v="02-02-02-010"/>
    <s v="Adquisición de servicios - Viáticos de los funcionarios en comisión"/>
    <s v="VIATICOS  ESIMA-ACOMPAÑAMIENTO SINFONICA FAC-55121"/>
    <n v="90111503"/>
    <s v="SOLICITUD DE INFORMACIÓN A LOS PROVEEDORES"/>
    <n v="1"/>
    <n v="12"/>
    <n v="10"/>
    <n v="1"/>
    <n v="76000"/>
    <s v="GLOBAL"/>
    <s v="NO SOLICITADAS"/>
  </r>
  <r>
    <x v="12"/>
    <s v="02-02-02-010"/>
    <s v="02-02-02-010"/>
    <s v="Adquisición de servicios - Viáticos de los funcionarios en comisión"/>
    <s v="VIATICOS  ESIMA-ACOMPAÑAMIENTO SOLDADO DESACUARTELADO-58321"/>
    <n v="90111503"/>
    <s v="SOLICITUD DE INFORMACIÓN A LOS PROVEEDORES"/>
    <n v="1"/>
    <n v="12"/>
    <n v="10"/>
    <n v="1"/>
    <n v="76000"/>
    <s v="GLOBAL"/>
    <s v="NO SOLICITADAS"/>
  </r>
  <r>
    <x v="12"/>
    <s v="02-02-02-010"/>
    <s v="02-02-02-010"/>
    <s v="Adquisición de servicios - Viáticos de los funcionarios en comisión"/>
    <s v="VIATICOS  ESIMA-ACOMPAÑAMIENTO SOLDADO OROZCO, REMITIDO POR SIQUIATRIA.-47921"/>
    <n v="90111503"/>
    <s v="SOLICITUD DE INFORMACIÓN A LOS PROVEEDORES"/>
    <n v="1"/>
    <n v="12"/>
    <n v="10"/>
    <n v="1"/>
    <n v="76000"/>
    <s v="GLOBAL"/>
    <s v="NO SOLICITADAS"/>
  </r>
  <r>
    <x v="12"/>
    <s v="02-02-02-010"/>
    <s v="02-02-02-010"/>
    <s v="Adquisición de servicios - Viáticos de los funcionarios en comisión"/>
    <s v="VIATICOS  ESIMA-ACOMPAÑAMIENTO Y ENTREGA DE 04 SOLDADOS AL GRUSE DE CATAM-12021"/>
    <n v="90111503"/>
    <s v="SOLICITUD DE INFORMACIÓN A LOS PROVEEDORES"/>
    <n v="1"/>
    <n v="12"/>
    <n v="10"/>
    <n v="1"/>
    <n v="38000"/>
    <s v="GLOBAL"/>
    <s v="NO SOLICITADAS"/>
  </r>
  <r>
    <x v="12"/>
    <s v="02-02-02-010"/>
    <s v="02-02-02-010"/>
    <s v="Adquisición de servicios - Viáticos de los funcionarios en comisión"/>
    <s v="VIATICOS  ESIMA-EJERCICIO ANGEL DE LOS ANDES-32921"/>
    <n v="90111503"/>
    <s v="SOLICITUD DE INFORMACIÓN A LOS PROVEEDORES"/>
    <n v="1"/>
    <n v="12"/>
    <n v="10"/>
    <n v="1"/>
    <n v="2136000"/>
    <s v="GLOBAL"/>
    <s v="NO SOLICITADAS"/>
  </r>
  <r>
    <x v="12"/>
    <s v="02-02-02-010"/>
    <s v="02-02-02-010"/>
    <s v="Adquisición de servicios - Viáticos de los funcionarios en comisión"/>
    <s v="VIATICOS  ESIMA-ENTRENAMIENTO PARACAIDISMO IABA-27821"/>
    <n v="90111503"/>
    <s v="SOLICITUD DE INFORMACIÓN A LOS PROVEEDORES"/>
    <n v="1"/>
    <n v="12"/>
    <n v="10"/>
    <n v="1"/>
    <n v="152000"/>
    <s v="GLOBAL"/>
    <s v="NO SOLICITADAS"/>
  </r>
  <r>
    <x v="12"/>
    <s v="02-02-02-010"/>
    <s v="02-02-02-010"/>
    <s v="Adquisición de servicios - Viáticos de los funcionarios en comisión"/>
    <s v="VIATICOS  ESIMA-INSTRUCTOR CURSO DE TEPLA-46521"/>
    <n v="90111503"/>
    <s v="SOLICITUD DE INFORMACIÓN A LOS PROVEEDORES"/>
    <n v="1"/>
    <n v="12"/>
    <n v="10"/>
    <n v="1"/>
    <n v="1748000"/>
    <s v="GLOBAL"/>
    <s v="NO SOLICITADAS"/>
  </r>
  <r>
    <x v="12"/>
    <s v="02-02-02-010"/>
    <s v="02-02-02-010"/>
    <s v="Adquisición de servicios - Viáticos de los funcionarios en comisión"/>
    <s v="VIATICOS  ESIMA-PRESENTACION EQUIPO AGUILA DE GULES CONMEMORACION UNDECIMO ANIVERSARIO GACAS-51421"/>
    <n v="90111503"/>
    <s v="SOLICITUD DE INFORMACIÓN A LOS PROVEEDORES"/>
    <n v="1"/>
    <n v="12"/>
    <n v="10"/>
    <n v="1"/>
    <n v="456000"/>
    <s v="GLOBAL"/>
    <s v="NO SOLICITADAS"/>
  </r>
  <r>
    <x v="12"/>
    <s v="02-02-02-010"/>
    <s v="02-02-02-010"/>
    <s v="Adquisición de servicios - Viáticos de los funcionarios en comisión"/>
    <s v="VIATICOS  ESIMA-REALIZAR BUSQUEDA DE SOLDADO VALENCIA-49421"/>
    <n v="90111503"/>
    <s v="SOLICITUD DE INFORMACIÓN A LOS PROVEEDORES"/>
    <n v="1"/>
    <n v="12"/>
    <n v="10"/>
    <n v="1"/>
    <n v="152000"/>
    <s v="GLOBAL"/>
    <s v="NO SOLICITADAS"/>
  </r>
  <r>
    <x v="12"/>
    <s v="02-02-02-010"/>
    <s v="02-02-02-010"/>
    <s v="Adquisición de servicios - Viáticos de los funcionarios en comisión"/>
    <s v="VIATICOS  ESIMA-REALIZAR BUSQUEDA DEL SOLDADO VALENCIA-49621"/>
    <n v="90111503"/>
    <s v="SOLICITUD DE INFORMACIÓN A LOS PROVEEDORES"/>
    <n v="1"/>
    <n v="12"/>
    <n v="10"/>
    <n v="1"/>
    <n v="76000"/>
    <s v="GLOBAL"/>
    <s v="NO SOLICITADAS"/>
  </r>
  <r>
    <x v="12"/>
    <s v="02-02-02-010"/>
    <s v="02-02-02-010"/>
    <s v="Adquisición de servicios - Viáticos de los funcionarios en comisión"/>
    <s v="VIATICOS  ESIMA-RP-30621"/>
    <n v="90111503"/>
    <s v="SOLICITUD DE INFORMACIÓN A LOS PROVEEDORES"/>
    <n v="1"/>
    <n v="12"/>
    <n v="10"/>
    <n v="1"/>
    <n v="1064000"/>
    <s v="GLOBAL"/>
    <s v="NO SOLICITADAS"/>
  </r>
  <r>
    <x v="12"/>
    <s v="02-02-02-010"/>
    <s v="02-02-02-010"/>
    <s v="Adquisición de servicios - Viáticos de los funcionarios en comisión"/>
    <s v="VIATICOS  ESIMA-SEGURIDAD CEREMONIA-37821"/>
    <n v="90111503"/>
    <s v="SOLICITUD DE INFORMACIÓN A LOS PROVEEDORES"/>
    <n v="1"/>
    <n v="12"/>
    <n v="10"/>
    <n v="1"/>
    <n v="1802000"/>
    <s v="GLOBAL"/>
    <s v="NO SOLICITADAS"/>
  </r>
  <r>
    <x v="12"/>
    <s v="02-02-02-010"/>
    <s v="02-02-02-010"/>
    <s v="Adquisición de servicios - Viáticos de los funcionarios en comisión"/>
    <s v="VIATICOS  ESIMA-SEGURIDAD EJERCICIO ANGEL DE LOS ANDES-32321"/>
    <n v="90111503"/>
    <s v="SOLICITUD DE INFORMACIÓN A LOS PROVEEDORES"/>
    <n v="1"/>
    <n v="12"/>
    <n v="10"/>
    <n v="1"/>
    <n v="1216000"/>
    <s v="GLOBAL"/>
    <s v="NO SOLICITADAS"/>
  </r>
  <r>
    <x v="12"/>
    <s v="02-02-02-010"/>
    <s v="02-02-02-010"/>
    <s v="Adquisición de servicios - Viáticos de los funcionarios en comisión"/>
    <s v="VIATICOS  ESIMA-SERVICIO- EJERCICIO OPERACIONAL MTT CSAR-10221"/>
    <n v="90111503"/>
    <s v="SOLICITUD DE INFORMACIÓN A LOS PROVEEDORES"/>
    <n v="1"/>
    <n v="12"/>
    <n v="10"/>
    <n v="1"/>
    <n v="380000"/>
    <s v="GLOBAL"/>
    <s v="NO SOLICITADAS"/>
  </r>
  <r>
    <x v="12"/>
    <s v="02-02-02-010"/>
    <s v="02-02-02-010"/>
    <s v="Adquisición de servicios - Viáticos de los funcionarios en comisión"/>
    <s v="VIATICOS  ESIMA-SERVICIO-DISPONIBLE RP-10021"/>
    <n v="90111503"/>
    <s v="SOLICITUD DE INFORMACIÓN A LOS PROVEEDORES"/>
    <n v="1"/>
    <n v="12"/>
    <n v="10"/>
    <n v="1"/>
    <n v="1292000"/>
    <s v="GLOBAL"/>
    <s v="NO SOLICITADAS"/>
  </r>
  <r>
    <x v="12"/>
    <s v="02-02-02-010"/>
    <s v="02-02-02-010"/>
    <s v="Adquisición de servicios - Viáticos de los funcionarios en comisión"/>
    <s v="VIATICOS  ESIMA-SERVICIO-EJERCICIO OPERACIONAL MTT CSAR-10221"/>
    <n v="90111503"/>
    <s v="SOLICITUD DE INFORMACIÓN A LOS PROVEEDORES"/>
    <n v="1"/>
    <n v="12"/>
    <n v="10"/>
    <n v="1"/>
    <n v="380000"/>
    <s v="GLOBAL"/>
    <s v="NO SOLICITADAS"/>
  </r>
  <r>
    <x v="12"/>
    <s v="02-02-02-010"/>
    <s v="02-02-02-010"/>
    <s v="Adquisición de servicios - Viáticos de los funcionarios en comisión"/>
    <s v="VIATICOS  ESIMA-VISITA TECNICA SIMULADOR DE TIRO-50721"/>
    <n v="90111503"/>
    <s v="SOLICITUD DE INFORMACIÓN A LOS PROVEEDORES"/>
    <n v="1"/>
    <n v="12"/>
    <n v="10"/>
    <n v="1"/>
    <n v="76000"/>
    <s v="GLOBAL"/>
    <s v="NO SOLICITADAS"/>
  </r>
  <r>
    <x v="12"/>
    <s v="02-02-02-010"/>
    <s v="02-02-02-010"/>
    <s v="Adquisición de servicios - Viáticos de los funcionarios en comisión"/>
    <s v="VIATICOS  ESM117-TRASLADO DE PACIENTE EN AMBULANCIA BASICA AL HMC EN BOGOTA-25421"/>
    <n v="90111503"/>
    <s v="SOLICITUD DE INFORMACIÓN A LOS PROVEEDORES"/>
    <n v="1"/>
    <n v="12"/>
    <n v="10"/>
    <n v="1"/>
    <n v="38000"/>
    <s v="GLOBAL"/>
    <s v="NO SOLICITADAS"/>
  </r>
  <r>
    <x v="12"/>
    <s v="02-02-02-010"/>
    <s v="02-02-02-010"/>
    <s v="Adquisición de servicios - Viáticos de los funcionarios en comisión"/>
    <s v="VIATICOS  ESM3117 - TRASLADO MEDICO-17121"/>
    <n v="90111503"/>
    <s v="SOLICITUD DE INFORMACIÓN A LOS PROVEEDORES"/>
    <n v="1"/>
    <n v="12"/>
    <n v="10"/>
    <n v="1"/>
    <n v="38000"/>
    <s v="GLOBAL"/>
    <s v="NO SOLICITADAS"/>
  </r>
  <r>
    <x v="12"/>
    <s v="02-02-02-010"/>
    <s v="02-02-02-010"/>
    <s v="Adquisición de servicios - Viáticos de los funcionarios en comisión"/>
    <s v="VIATICOS  ESM3117- BRIGADA DE MAMOGRAFIAS-13621"/>
    <n v="90111503"/>
    <s v="SOLICITUD DE INFORMACIÓN A LOS PROVEEDORES"/>
    <n v="1"/>
    <n v="12"/>
    <n v="10"/>
    <n v="1"/>
    <n v="38000"/>
    <s v="GLOBAL"/>
    <s v="NO SOLICITADAS"/>
  </r>
  <r>
    <x v="12"/>
    <s v="02-02-02-010"/>
    <s v="02-02-02-010"/>
    <s v="Adquisición de servicios - Viáticos de los funcionarios en comisión"/>
    <s v="VIATICOS  ESM3117- TRANSPORTE PRUEBAS MAMOGRAFIAS-22221"/>
    <n v="90111503"/>
    <s v="SOLICITUD DE INFORMACIÓN A LOS PROVEEDORES"/>
    <n v="1"/>
    <n v="12"/>
    <n v="10"/>
    <n v="1"/>
    <n v="38000"/>
    <s v="GLOBAL"/>
    <s v="NO SOLICITADAS"/>
  </r>
  <r>
    <x v="12"/>
    <s v="02-02-02-010"/>
    <s v="02-02-02-010"/>
    <s v="Adquisición de servicios - Viáticos de los funcionarios en comisión"/>
    <s v="VIATICOS  ESM3117- TRASLADO EMDICO PACIENTE AL HOSMIC-33221"/>
    <n v="90111503"/>
    <s v="SOLICITUD DE INFORMACIÓN A LOS PROVEEDORES"/>
    <n v="1"/>
    <n v="12"/>
    <n v="10"/>
    <n v="1"/>
    <n v="38000"/>
    <s v="GLOBAL"/>
    <s v="NO SOLICITADAS"/>
  </r>
  <r>
    <x v="12"/>
    <s v="02-02-02-010"/>
    <s v="02-02-02-010"/>
    <s v="Adquisición de servicios - Viáticos de los funcionarios en comisión"/>
    <s v="VIATICOS  ESM3117- TRASLADO MEDICO AL HOSMIC-31021"/>
    <n v="90111503"/>
    <s v="SOLICITUD DE INFORMACIÓN A LOS PROVEEDORES"/>
    <n v="1"/>
    <n v="12"/>
    <n v="10"/>
    <n v="1"/>
    <n v="152000"/>
    <s v="GLOBAL"/>
    <s v="NO SOLICITADAS"/>
  </r>
  <r>
    <x v="12"/>
    <s v="02-02-02-010"/>
    <s v="02-02-02-010"/>
    <s v="Adquisición de servicios - Viáticos de los funcionarios en comisión"/>
    <s v="VIATICOS  ESM3117- TRASLADO MEDICO AL HOSMIC-32321"/>
    <n v="90111503"/>
    <s v="SOLICITUD DE INFORMACIÓN A LOS PROVEEDORES"/>
    <n v="1"/>
    <n v="12"/>
    <n v="10"/>
    <n v="1"/>
    <n v="152000"/>
    <s v="GLOBAL"/>
    <s v="NO SOLICITADAS"/>
  </r>
  <r>
    <x v="12"/>
    <s v="02-02-02-010"/>
    <s v="02-02-02-010"/>
    <s v="Adquisición de servicios - Viáticos de los funcionarios en comisión"/>
    <s v="VIATICOS  ESM-3117 TRASLADO MEDICO AL HOSMIC-33221"/>
    <n v="90111503"/>
    <s v="SOLICITUD DE INFORMACIÓN A LOS PROVEEDORES"/>
    <n v="1"/>
    <n v="12"/>
    <n v="10"/>
    <n v="1"/>
    <n v="38000"/>
    <s v="GLOBAL"/>
    <s v="NO SOLICITADAS"/>
  </r>
  <r>
    <x v="12"/>
    <s v="02-02-02-010"/>
    <s v="02-02-02-010"/>
    <s v="Adquisición de servicios - Viáticos de los funcionarios en comisión"/>
    <s v="VIATICOS  ESM3117- TRASLADO MEDICO AL HOSMIC-33321"/>
    <n v="90111503"/>
    <s v="SOLICITUD DE INFORMACIÓN A LOS PROVEEDORES"/>
    <n v="1"/>
    <n v="12"/>
    <n v="10"/>
    <n v="1"/>
    <n v="152000"/>
    <s v="GLOBAL"/>
    <s v="NO SOLICITADAS"/>
  </r>
  <r>
    <x v="12"/>
    <s v="02-02-02-010"/>
    <s v="02-02-02-010"/>
    <s v="Adquisición de servicios - Viáticos de los funcionarios en comisión"/>
    <s v="VIATICOS  ESM-3117 TRASLADO MEDICO AL HOSMIC-49521"/>
    <n v="90111503"/>
    <s v="SOLICITUD DE INFORMACIÓN A LOS PROVEEDORES"/>
    <n v="1"/>
    <n v="12"/>
    <n v="10"/>
    <n v="1"/>
    <n v="38000"/>
    <s v="GLOBAL"/>
    <s v="NO SOLICITADAS"/>
  </r>
  <r>
    <x v="12"/>
    <s v="02-02-02-010"/>
    <s v="02-02-02-010"/>
    <s v="Adquisición de servicios - Viáticos de los funcionarios en comisión"/>
    <s v="VIATICOS  ESM3117- TRASLADO MEDICO-13121"/>
    <n v="90111503"/>
    <s v="SOLICITUD DE INFORMACIÓN A LOS PROVEEDORES"/>
    <n v="1"/>
    <n v="12"/>
    <n v="10"/>
    <n v="1"/>
    <n v="228000"/>
    <s v="GLOBAL"/>
    <s v="NO SOLICITADAS"/>
  </r>
  <r>
    <x v="12"/>
    <s v="02-02-02-010"/>
    <s v="02-02-02-010"/>
    <s v="Adquisición de servicios - Viáticos de los funcionarios en comisión"/>
    <s v="VIATICOS  ESM3117- TRASLADO MEDICO-17121"/>
    <n v="90111503"/>
    <s v="SOLICITUD DE INFORMACIÓN A LOS PROVEEDORES"/>
    <n v="1"/>
    <n v="12"/>
    <n v="10"/>
    <n v="1"/>
    <n v="38000"/>
    <s v="GLOBAL"/>
    <s v="NO SOLICITADAS"/>
  </r>
  <r>
    <x v="12"/>
    <s v="02-02-02-010"/>
    <s v="02-02-02-010"/>
    <s v="Adquisición de servicios - Viáticos de los funcionarios en comisión"/>
    <s v="VIATICOS  ESM3117- TRASLADO MEDICO-27621"/>
    <n v="90111503"/>
    <s v="SOLICITUD DE INFORMACIÓN A LOS PROVEEDORES"/>
    <n v="1"/>
    <n v="12"/>
    <n v="10"/>
    <n v="1"/>
    <n v="38000"/>
    <s v="GLOBAL"/>
    <s v="NO SOLICITADAS"/>
  </r>
  <r>
    <x v="12"/>
    <s v="02-02-02-010"/>
    <s v="02-02-02-010"/>
    <s v="Adquisición de servicios - Viáticos de los funcionarios en comisión"/>
    <s v="VIATICOS  ESM3117- TRASLADO MEDICO-49021"/>
    <n v="90111503"/>
    <s v="SOLICITUD DE INFORMACIÓN A LOS PROVEEDORES"/>
    <n v="1"/>
    <n v="12"/>
    <n v="10"/>
    <n v="1"/>
    <n v="38000"/>
    <s v="GLOBAL"/>
    <s v="NO SOLICITADAS"/>
  </r>
  <r>
    <x v="12"/>
    <s v="02-02-02-010"/>
    <s v="02-02-02-010"/>
    <s v="Adquisición de servicios - Viáticos de los funcionarios en comisión"/>
    <s v="VIATICOS  ESM3117-&quot;TRASLADO DE PACIENTE EN AMBULANCIA BASICA AL HMC EN BOGOTA &quot;-14821"/>
    <n v="90111503"/>
    <s v="SOLICITUD DE INFORMACIÓN A LOS PROVEEDORES"/>
    <n v="1"/>
    <n v="12"/>
    <n v="10"/>
    <n v="1"/>
    <n v="38000"/>
    <s v="GLOBAL"/>
    <s v="NO SOLICITADAS"/>
  </r>
  <r>
    <x v="12"/>
    <s v="02-02-02-010"/>
    <s v="02-02-02-010"/>
    <s v="Adquisición de servicios - Viáticos de los funcionarios en comisión"/>
    <s v="VIATICOS  ESM3117-EJERCICIO  SKYHAWK-30921"/>
    <n v="90111503"/>
    <s v="SOLICITUD DE INFORMACIÓN A LOS PROVEEDORES"/>
    <n v="1"/>
    <n v="12"/>
    <n v="10"/>
    <n v="1"/>
    <n v="152000"/>
    <s v="GLOBAL"/>
    <s v="NO SOLICITADAS"/>
  </r>
  <r>
    <x v="12"/>
    <s v="02-02-02-010"/>
    <s v="02-02-02-010"/>
    <s v="Adquisición de servicios - Viáticos de los funcionarios en comisión"/>
    <s v="VIATICOS  ESM3117-TRASLADO DE PACIENTE EN AMBULANCIA BASICA AL HMC EN BOGOTA-14821"/>
    <n v="90111503"/>
    <s v="SOLICITUD DE INFORMACIÓN A LOS PROVEEDORES"/>
    <n v="1"/>
    <n v="12"/>
    <n v="10"/>
    <n v="1"/>
    <n v="38000"/>
    <s v="GLOBAL"/>
    <s v="NO SOLICITADAS"/>
  </r>
  <r>
    <x v="12"/>
    <s v="02-02-02-010"/>
    <s v="02-02-02-010"/>
    <s v="Adquisición de servicios - Viáticos de los funcionarios en comisión"/>
    <s v="VIATICOS  ESM3117-TRASLADO DE PACIENTE EN AMBULANCIA BASICA AL HMC EN BOGOTA-25421"/>
    <n v="90111503"/>
    <s v="SOLICITUD DE INFORMACIÓN A LOS PROVEEDORES"/>
    <n v="1"/>
    <n v="12"/>
    <n v="10"/>
    <n v="1"/>
    <n v="38000"/>
    <s v="GLOBAL"/>
    <s v="NO SOLICITADAS"/>
  </r>
  <r>
    <x v="12"/>
    <s v="02-02-02-010"/>
    <s v="02-02-02-010"/>
    <s v="Adquisición de servicios - Viáticos de los funcionarios en comisión"/>
    <s v="VIATICOS  ESM3117-TRASLADO DE PACIENTE EN AMBULANCIA BASICA AL HMC EN BOGOTA-25821"/>
    <n v="90111503"/>
    <s v="SOLICITUD DE INFORMACIÓN A LOS PROVEEDORES"/>
    <n v="1"/>
    <n v="12"/>
    <n v="10"/>
    <n v="1"/>
    <n v="76000"/>
    <s v="GLOBAL"/>
    <s v="NO SOLICITADAS"/>
  </r>
  <r>
    <x v="12"/>
    <s v="02-02-02-010"/>
    <s v="02-02-02-010"/>
    <s v="Adquisición de servicios - Viáticos de los funcionarios en comisión"/>
    <s v="VIATICOS  ESM3117-TRASLADO MEDICO AL HOSMIC-28521"/>
    <n v="90111503"/>
    <s v="SOLICITUD DE INFORMACIÓN A LOS PROVEEDORES"/>
    <n v="1"/>
    <n v="12"/>
    <n v="10"/>
    <n v="1"/>
    <n v="76000"/>
    <s v="GLOBAL"/>
    <s v="NO SOLICITADAS"/>
  </r>
  <r>
    <x v="12"/>
    <s v="02-02-02-010"/>
    <s v="02-02-02-010"/>
    <s v="Adquisición de servicios - Viáticos de los funcionarios en comisión"/>
    <s v="VIATICOS  ESM3117-TRASLADO MEDICO AL HOSMIC-28721"/>
    <n v="90111503"/>
    <s v="SOLICITUD DE INFORMACIÓN A LOS PROVEEDORES"/>
    <n v="1"/>
    <n v="12"/>
    <n v="10"/>
    <n v="1"/>
    <n v="76000"/>
    <s v="GLOBAL"/>
    <s v="NO SOLICITADAS"/>
  </r>
  <r>
    <x v="12"/>
    <s v="02-02-02-010"/>
    <s v="02-02-02-010"/>
    <s v="Adquisición de servicios - Viáticos de los funcionarios en comisión"/>
    <s v="VIATICOS  ESM3117-TRASLADO MEDICO AL HOSMIC-30721"/>
    <n v="90111503"/>
    <s v="SOLICITUD DE INFORMACIÓN A LOS PROVEEDORES"/>
    <n v="1"/>
    <n v="12"/>
    <n v="10"/>
    <n v="1"/>
    <n v="76000"/>
    <s v="GLOBAL"/>
    <s v="NO SOLICITADAS"/>
  </r>
  <r>
    <x v="12"/>
    <s v="02-02-02-010"/>
    <s v="02-02-02-010"/>
    <s v="Adquisición de servicios - Viáticos de los funcionarios en comisión"/>
    <s v="VIATICOS  ESM3117-TRASLADO MEDICO AL HOSMIC-31821"/>
    <n v="90111503"/>
    <s v="SOLICITUD DE INFORMACIÓN A LOS PROVEEDORES"/>
    <n v="1"/>
    <n v="12"/>
    <n v="10"/>
    <n v="1"/>
    <n v="152000"/>
    <s v="GLOBAL"/>
    <s v="NO SOLICITADAS"/>
  </r>
  <r>
    <x v="12"/>
    <s v="02-02-02-010"/>
    <s v="02-02-02-010"/>
    <s v="Adquisición de servicios - Viáticos de los funcionarios en comisión"/>
    <s v="VIATICOS  ESM3117-TRASLADO MEDICO AL HOSMIC-34821"/>
    <n v="90111503"/>
    <s v="SOLICITUD DE INFORMACIÓN A LOS PROVEEDORES"/>
    <n v="1"/>
    <n v="12"/>
    <n v="10"/>
    <n v="1"/>
    <n v="76000"/>
    <s v="GLOBAL"/>
    <s v="NO SOLICITADAS"/>
  </r>
  <r>
    <x v="12"/>
    <s v="02-02-02-010"/>
    <s v="02-02-02-010"/>
    <s v="Adquisición de servicios - Viáticos de los funcionarios en comisión"/>
    <s v="VIATICOS  ESM3117-TRASLADO MEDICO AL HOSMIC-34921"/>
    <n v="90111503"/>
    <s v="SOLICITUD DE INFORMACIÓN A LOS PROVEEDORES"/>
    <n v="1"/>
    <n v="12"/>
    <n v="10"/>
    <n v="1"/>
    <n v="76000"/>
    <s v="GLOBAL"/>
    <s v="NO SOLICITADAS"/>
  </r>
  <r>
    <x v="12"/>
    <s v="02-02-02-010"/>
    <s v="02-02-02-010"/>
    <s v="Adquisición de servicios - Viáticos de los funcionarios en comisión"/>
    <s v="VIATICOS  ESM3117-TRASLADO MEDICO AL HOSMIC-36521"/>
    <n v="90111503"/>
    <s v="SOLICITUD DE INFORMACIÓN A LOS PROVEEDORES"/>
    <n v="1"/>
    <n v="12"/>
    <n v="10"/>
    <n v="1"/>
    <n v="152000"/>
    <s v="GLOBAL"/>
    <s v="NO SOLICITADAS"/>
  </r>
  <r>
    <x v="12"/>
    <s v="02-02-02-010"/>
    <s v="02-02-02-010"/>
    <s v="Adquisición de servicios - Viáticos de los funcionarios en comisión"/>
    <s v="VIATICOS  ESM3117-TRASLADO MEDICO AL HOSMIC-49521"/>
    <n v="90111503"/>
    <s v="SOLICITUD DE INFORMACIÓN A LOS PROVEEDORES"/>
    <n v="1"/>
    <n v="12"/>
    <n v="10"/>
    <n v="1"/>
    <n v="38000"/>
    <s v="GLOBAL"/>
    <s v="NO SOLICITADAS"/>
  </r>
  <r>
    <x v="12"/>
    <s v="02-02-02-010"/>
    <s v="02-02-02-010"/>
    <s v="Adquisición de servicios - Viáticos de los funcionarios en comisión"/>
    <s v="VIATICOS  ESM3117-TRASLADO MEDICO AL HOSMIC-51721"/>
    <n v="90111503"/>
    <s v="SOLICITUD DE INFORMACIÓN A LOS PROVEEDORES"/>
    <n v="1"/>
    <n v="12"/>
    <n v="10"/>
    <n v="1"/>
    <n v="152000"/>
    <s v="GLOBAL"/>
    <s v="NO SOLICITADAS"/>
  </r>
  <r>
    <x v="12"/>
    <s v="02-02-02-010"/>
    <s v="02-02-02-010"/>
    <s v="Adquisición de servicios - Viáticos de los funcionarios en comisión"/>
    <s v="VIATICOS  ESM3117-TRASLADO MEDICO-10021"/>
    <n v="90111503"/>
    <s v="SOLICITUD DE INFORMACIÓN A LOS PROVEEDORES"/>
    <n v="1"/>
    <n v="12"/>
    <n v="10"/>
    <n v="1"/>
    <n v="76000"/>
    <s v="GLOBAL"/>
    <s v="NO SOLICITADAS"/>
  </r>
  <r>
    <x v="12"/>
    <s v="02-02-02-010"/>
    <s v="02-02-02-010"/>
    <s v="Adquisición de servicios - Viáticos de los funcionarios en comisión"/>
    <s v="VIATICOS  ESM3117-TRASLADO MEDICO-27621"/>
    <n v="90111503"/>
    <s v="SOLICITUD DE INFORMACIÓN A LOS PROVEEDORES"/>
    <n v="1"/>
    <n v="12"/>
    <n v="10"/>
    <n v="1"/>
    <n v="38000"/>
    <s v="GLOBAL"/>
    <s v="NO SOLICITADAS"/>
  </r>
  <r>
    <x v="12"/>
    <s v="02-02-02-010"/>
    <s v="02-02-02-010"/>
    <s v="Adquisición de servicios - Viáticos de los funcionarios en comisión"/>
    <s v="VIATICOS  ESM3317-BRIGADA MAMOGRAFIAS-31821"/>
    <n v="90111503"/>
    <s v="SOLICITUD DE INFORMACIÓN A LOS PROVEEDORES"/>
    <n v="1"/>
    <n v="12"/>
    <n v="10"/>
    <n v="1"/>
    <n v="76000"/>
    <s v="GLOBAL"/>
    <s v="NO SOLICITADAS"/>
  </r>
  <r>
    <x v="12"/>
    <s v="02-02-02-010"/>
    <s v="02-02-02-010"/>
    <s v="Adquisición de servicios - Viáticos de los funcionarios en comisión"/>
    <s v="VIATICOS  ESM3317-RECOGER INSUMOS-31821"/>
    <n v="90111503"/>
    <s v="SOLICITUD DE INFORMACIÓN A LOS PROVEEDORES"/>
    <n v="1"/>
    <n v="12"/>
    <n v="10"/>
    <n v="1"/>
    <n v="38000"/>
    <s v="GLOBAL"/>
    <s v="NO SOLICITADAS"/>
  </r>
  <r>
    <x v="12"/>
    <s v="02-02-02-010"/>
    <s v="02-02-02-010"/>
    <s v="Adquisición de servicios - Viáticos de los funcionarios en comisión"/>
    <s v="VIATICOS  ESM5117-TRASLADO DE PACIENTE EN AMBULANCIA BASICA AL HMC EN BOGOTA-17821"/>
    <n v="90111503"/>
    <s v="SOLICITUD DE INFORMACIÓN A LOS PROVEEDORES"/>
    <n v="1"/>
    <n v="12"/>
    <n v="10"/>
    <n v="1"/>
    <n v="152000"/>
    <s v="GLOBAL"/>
    <s v="NO SOLICITADAS"/>
  </r>
  <r>
    <x v="12"/>
    <s v="02-02-02-010"/>
    <s v="02-02-02-010"/>
    <s v="Adquisición de servicios - Viáticos de los funcionarios en comisión"/>
    <s v="VIATICOS  ESMAY -  Realizar desplazamiento a la ciudad de Bogota entregar documentaciòn correspondiente a p...-SOLICITUD COMISION 40221"/>
    <n v="90111503"/>
    <s v="SOLICITUD DE INFORMACIÓN A LOS PROVEEDORES"/>
    <n v="1"/>
    <n v="12"/>
    <n v="10"/>
    <n v="1"/>
    <n v="76000"/>
    <s v="GLOBAL"/>
    <s v="NO SOLICITADAS"/>
  </r>
  <r>
    <x v="12"/>
    <s v="02-02-02-010"/>
    <s v="02-02-02-010"/>
    <s v="Adquisición de servicios - Viáticos de los funcionarios en comisión"/>
    <s v="VIATICOS  ESMAY - ASISITENCIA A CEREMONIA CON PRESIDENCIA-SOLICITUD COMISION 40221"/>
    <n v="90111503"/>
    <s v="SOLICITUD DE INFORMACIÓN A LOS PROVEEDORES"/>
    <n v="1"/>
    <n v="12"/>
    <n v="10"/>
    <n v="1"/>
    <n v="140000"/>
    <s v="GLOBAL"/>
    <s v="NO SOLICITADAS"/>
  </r>
  <r>
    <x v="12"/>
    <s v="02-02-02-010"/>
    <s v="02-02-02-010"/>
    <s v="Adquisición de servicios - Viáticos de los funcionarios en comisión"/>
    <s v="VIATICOS  ESMAY - ASISTE A CONSEJO DE SEGURIDAD ORDENADO POR MINDEFENSA-SOLICITUD COMISION 32821"/>
    <n v="90111503"/>
    <s v="SOLICITUD DE INFORMACIÓN A LOS PROVEEDORES"/>
    <n v="1"/>
    <n v="12"/>
    <n v="10"/>
    <n v="1"/>
    <n v="216000"/>
    <s v="GLOBAL"/>
    <s v="NO SOLICITADAS"/>
  </r>
  <r>
    <x v="12"/>
    <s v="02-02-02-010"/>
    <s v="02-02-02-010"/>
    <s v="Adquisición de servicios - Viáticos de los funcionarios en comisión"/>
    <s v="VIATICOS  ESMAY - ASISTIR A LA CEREMONIA NOCHE DE LOS MEJORES FAC-51221"/>
    <n v="90111503"/>
    <s v="SOLICITUD DE INFORMACIÓN A LOS PROVEEDORES"/>
    <n v="1"/>
    <n v="12"/>
    <n v="10"/>
    <n v="1"/>
    <n v="76000"/>
    <s v="GLOBAL"/>
    <s v="NO SOLICITADAS"/>
  </r>
  <r>
    <x v="12"/>
    <s v="02-02-02-010"/>
    <s v="02-02-02-010"/>
    <s v="Adquisición de servicios - Viáticos de los funcionarios en comisión"/>
    <s v="VIATICOS  ESMAY - CITA CON LA GOBERNACION DE CUNDINAMARCA-SOLICITUD COMISION 47821"/>
    <n v="90111503"/>
    <s v="SOLICITUD DE INFORMACIÓN A LOS PROVEEDORES"/>
    <n v="1"/>
    <n v="12"/>
    <n v="10"/>
    <n v="1"/>
    <n v="76000"/>
    <s v="GLOBAL"/>
    <s v="NO SOLICITADAS"/>
  </r>
  <r>
    <x v="12"/>
    <s v="02-02-02-010"/>
    <s v="02-02-02-010"/>
    <s v="Adquisición de servicios - Viáticos de los funcionarios en comisión"/>
    <s v="VIATICOS  ESMAY - COMISIÓN ORDENADA POR  MINDEFENSA-SOLICITUD 59221"/>
    <n v="90111503"/>
    <s v="SOLICITUD DE INFORMACIÓN A LOS PROVEEDORES"/>
    <n v="1"/>
    <n v="12"/>
    <n v="10"/>
    <n v="1"/>
    <n v="38000"/>
    <s v="GLOBAL"/>
    <s v="NO SOLICITADAS"/>
  </r>
  <r>
    <x v="12"/>
    <s v="02-02-02-010"/>
    <s v="02-02-02-010"/>
    <s v="Adquisición de servicios - Viáticos de los funcionarios en comisión"/>
    <s v="VIATICOS  ESMAY - Realizar desplazamiento a la ciudad de Ibague para recoger los permisos de porte y bolsil...-SOLICITUD COMISION 44421"/>
    <n v="90111503"/>
    <s v="SOLICITUD DE INFORMACIÓN A LOS PROVEEDORES"/>
    <n v="1"/>
    <n v="12"/>
    <n v="10"/>
    <n v="1"/>
    <n v="38000"/>
    <s v="GLOBAL"/>
    <s v="NO SOLICITADAS"/>
  </r>
  <r>
    <x v="12"/>
    <s v="02-02-02-010"/>
    <s v="02-02-02-010"/>
    <s v="Adquisición de servicios - Viáticos de los funcionarios en comisión"/>
    <s v="VIATICOS  ESMAY - TRÁMITES ADMINISTRATIVOS PORTE Y BOLSILLOS DE SEGURIDAD-SOLICITUD COMISION 32721"/>
    <n v="90111503"/>
    <s v="SOLICITUD DE INFORMACIÓN A LOS PROVEEDORES"/>
    <n v="1"/>
    <n v="12"/>
    <n v="10"/>
    <n v="1"/>
    <n v="38000"/>
    <s v="GLOBAL"/>
    <s v="NO SOLICITADAS"/>
  </r>
  <r>
    <x v="12"/>
    <s v="02-02-02-010"/>
    <s v="02-02-02-010"/>
    <s v="Adquisición de servicios - Viáticos de los funcionarios en comisión"/>
    <s v="VIATICOS  ESMAY- ENTREGA DOCUMENTOS SUCIV-55121"/>
    <n v="90111503"/>
    <s v="SOLICITUD DE INFORMACIÓN A LOS PROVEEDORES"/>
    <n v="1"/>
    <n v="12"/>
    <n v="10"/>
    <n v="1"/>
    <n v="76000"/>
    <s v="GLOBAL"/>
    <s v="NO SOLICITADAS"/>
  </r>
  <r>
    <x v="12"/>
    <s v="02-02-02-010"/>
    <s v="02-02-02-010"/>
    <s v="Adquisición de servicios - Viáticos de los funcionarios en comisión"/>
    <s v="VIATICOS  ESMAY- Visita interdisciplinaria requerida por el contratista  UNION  UT SETMA 2021 con el fin de...-44721"/>
    <n v="90111503"/>
    <s v="SOLICITUD DE INFORMACIÓN A LOS PROVEEDORES"/>
    <n v="1"/>
    <n v="12"/>
    <n v="10"/>
    <n v="1"/>
    <n v="76000"/>
    <s v="GLOBAL"/>
    <s v="NO SOLICITADAS"/>
  </r>
  <r>
    <x v="12"/>
    <s v="02-02-02-010"/>
    <s v="02-02-02-010"/>
    <s v="Adquisición de servicios - Viáticos de los funcionarios en comisión"/>
    <s v="VIATICOS  ESMAY- Visita interdisciplinaria requerida por el contratista  UNION  UT SETMA 2021-44721"/>
    <n v="90111503"/>
    <s v="SOLICITUD DE INFORMACIÓN A LOS PROVEEDORES"/>
    <n v="1"/>
    <n v="12"/>
    <n v="10"/>
    <n v="1"/>
    <n v="152000"/>
    <s v="GLOBAL"/>
    <s v="NO SOLICITADAS"/>
  </r>
  <r>
    <x v="12"/>
    <s v="02-02-02-010"/>
    <s v="02-02-02-010"/>
    <s v="Adquisición de servicios - Viáticos de los funcionarios en comisión"/>
    <s v="VIATICOS  ESMAY-ADMINISTRATIVA INDUMIL PERMISOS-13621"/>
    <n v="90111503"/>
    <s v="SOLICITUD DE INFORMACIÓN A LOS PROVEEDORES"/>
    <n v="1"/>
    <n v="12"/>
    <n v="10"/>
    <n v="1"/>
    <n v="38000"/>
    <s v="GLOBAL"/>
    <s v="NO SOLICITADAS"/>
  </r>
  <r>
    <x v="12"/>
    <s v="02-02-02-010"/>
    <s v="02-02-02-010"/>
    <s v="Adquisición de servicios - Viáticos de los funcionarios en comisión"/>
    <s v="VIATICOS  ESMAY-APOYO DEAIN FAMILIAR-35821"/>
    <n v="90111503"/>
    <s v="SOLICITUD DE INFORMACIÓN A LOS PROVEEDORES"/>
    <n v="1"/>
    <n v="12"/>
    <n v="10"/>
    <n v="1"/>
    <n v="76000"/>
    <s v="GLOBAL"/>
    <s v="NO SOLICITADAS"/>
  </r>
  <r>
    <x v="12"/>
    <s v="02-02-02-010"/>
    <s v="02-02-02-010"/>
    <s v="Adquisición de servicios - Viáticos de los funcionarios en comisión"/>
    <s v="VIATICOS  ESMAY-APOYO ORDENES COMANDO-35021"/>
    <n v="90111503"/>
    <s v="SOLICITUD DE INFORMACIÓN A LOS PROVEEDORES"/>
    <n v="1"/>
    <n v="12"/>
    <n v="10"/>
    <n v="1"/>
    <n v="38000"/>
    <s v="GLOBAL"/>
    <s v="NO SOLICITADAS"/>
  </r>
  <r>
    <x v="12"/>
    <s v="02-02-02-010"/>
    <s v="02-02-02-010"/>
    <s v="Adquisición de servicios - Viáticos de los funcionarios en comisión"/>
    <s v="VIATICOS  ESMAY-APOYO REQUERIMIENTO EVALUACIONES JURIDICAS DECON-16421"/>
    <n v="90111503"/>
    <s v="SOLICITUD DE INFORMACIÓN A LOS PROVEEDORES"/>
    <n v="1"/>
    <n v="12"/>
    <n v="10"/>
    <n v="1"/>
    <n v="304000"/>
    <s v="GLOBAL"/>
    <s v="NO SOLICITADAS"/>
  </r>
  <r>
    <x v="12"/>
    <s v="02-02-02-010"/>
    <s v="02-02-02-010"/>
    <s v="Adquisición de servicios - Viáticos de los funcionarios en comisión"/>
    <s v="VIATICOS  ESMAY-ASISTE EUCARISTIA MOTIVO ANIVERSARIO 102 FAC-46821"/>
    <n v="90111503"/>
    <s v="SOLICITUD DE INFORMACIÓN A LOS PROVEEDORES"/>
    <n v="1"/>
    <n v="12"/>
    <n v="10"/>
    <n v="1"/>
    <n v="38000"/>
    <s v="GLOBAL"/>
    <s v="NO SOLICITADAS"/>
  </r>
  <r>
    <x v="12"/>
    <s v="02-02-02-010"/>
    <s v="02-02-02-010"/>
    <s v="Adquisición de servicios - Viáticos de los funcionarios en comisión"/>
    <s v="VIATICOS  ESMAY-ASISTE REUNION CON PRESIDENCIA Y GOBERNACIÓN DE CALDAS-44221"/>
    <n v="90111503"/>
    <s v="SOLICITUD DE INFORMACIÓN A LOS PROVEEDORES"/>
    <n v="1"/>
    <n v="12"/>
    <n v="10"/>
    <n v="1"/>
    <n v="76000"/>
    <s v="GLOBAL"/>
    <s v="NO SOLICITADAS"/>
  </r>
  <r>
    <x v="12"/>
    <s v="02-02-02-010"/>
    <s v="02-02-02-010"/>
    <s v="Adquisición de servicios - Viáticos de los funcionarios en comisión"/>
    <s v="VIATICOS  ESMAY-Asiste reunión de Comandantes acuerdo radicado # FAC-S-2021-008056-CR-28221"/>
    <n v="90111503"/>
    <s v="SOLICITUD DE INFORMACIÓN A LOS PROVEEDORES"/>
    <n v="1"/>
    <n v="12"/>
    <n v="10"/>
    <n v="1"/>
    <n v="228000"/>
    <s v="GLOBAL"/>
    <s v="NO SOLICITADAS"/>
  </r>
  <r>
    <x v="12"/>
    <s v="02-02-02-010"/>
    <s v="02-02-02-010"/>
    <s v="Adquisición de servicios - Viáticos de los funcionarios en comisión"/>
    <s v="VIATICOS  ESMAY-ASISTENCIA ANIVERSARIO FAC-48221"/>
    <n v="90111503"/>
    <s v="SOLICITUD DE INFORMACIÓN A LOS PROVEEDORES"/>
    <n v="1"/>
    <n v="12"/>
    <n v="10"/>
    <n v="1"/>
    <n v="152000"/>
    <s v="GLOBAL"/>
    <s v="NO SOLICITADAS"/>
  </r>
  <r>
    <x v="12"/>
    <s v="02-02-02-010"/>
    <s v="02-02-02-010"/>
    <s v="Adquisición de servicios - Viáticos de los funcionarios en comisión"/>
    <s v="VIATICOS  ESMAY-ASISTENCIA COMIT CAEM-49021"/>
    <n v="90111503"/>
    <s v="SOLICITUD DE INFORMACIÓN A LOS PROVEEDORES"/>
    <n v="1"/>
    <n v="12"/>
    <n v="10"/>
    <n v="1"/>
    <n v="152000"/>
    <s v="GLOBAL"/>
    <s v="NO SOLICITADAS"/>
  </r>
  <r>
    <x v="12"/>
    <s v="02-02-02-010"/>
    <s v="02-02-02-010"/>
    <s v="Adquisición de servicios - Viáticos de los funcionarios en comisión"/>
    <s v="VIATICOS  ESMAY-ASISTIR A CEREMONIA DEL COMAND DE OPERACIONES AEREAS EN EL CLOFA-55121"/>
    <n v="90111503"/>
    <s v="SOLICITUD DE INFORMACIÓN A LOS PROVEEDORES"/>
    <n v="1"/>
    <n v="12"/>
    <n v="10"/>
    <n v="1"/>
    <n v="38000"/>
    <s v="GLOBAL"/>
    <s v="NO SOLICITADAS"/>
  </r>
  <r>
    <x v="12"/>
    <s v="02-02-02-010"/>
    <s v="02-02-02-010"/>
    <s v="Adquisición de servicios - Viáticos de los funcionarios en comisión"/>
    <s v="VIATICOS  ESMAY-CEREMONIA PROTOCOLARIA-55721"/>
    <n v="90111503"/>
    <s v="SOLICITUD DE INFORMACIÓN A LOS PROVEEDORES"/>
    <n v="1"/>
    <n v="12"/>
    <n v="10"/>
    <n v="1"/>
    <n v="38000"/>
    <s v="GLOBAL"/>
    <s v="NO SOLICITADAS"/>
  </r>
  <r>
    <x v="12"/>
    <s v="02-02-02-010"/>
    <s v="02-02-02-010"/>
    <s v="Adquisición de servicios - Viáticos de los funcionarios en comisión"/>
    <s v="VIATICOS  ESMAY-CONSEJO DE SEGURIDAD ORDENADO POR PRESIDENCIA-34221"/>
    <n v="90111503"/>
    <s v="SOLICITUD DE INFORMACIÓN A LOS PROVEEDORES"/>
    <n v="1"/>
    <n v="12"/>
    <n v="10"/>
    <n v="1"/>
    <n v="38000"/>
    <s v="GLOBAL"/>
    <s v="NO SOLICITADAS"/>
  </r>
  <r>
    <x v="12"/>
    <s v="02-02-02-010"/>
    <s v="02-02-02-010"/>
    <s v="Adquisición de servicios - Viáticos de los funcionarios en comisión"/>
    <s v="VIATICOS  ESMAY-CONSEJO DE SEGURIDAD-22221"/>
    <n v="90111503"/>
    <s v="SOLICITUD DE INFORMACIÓN A LOS PROVEEDORES"/>
    <n v="1"/>
    <n v="12"/>
    <n v="10"/>
    <n v="1"/>
    <n v="140000"/>
    <s v="GLOBAL"/>
    <s v="NO SOLICITADAS"/>
  </r>
  <r>
    <x v="12"/>
    <s v="02-02-02-010"/>
    <s v="02-02-02-010"/>
    <s v="Adquisición de servicios - Viáticos de los funcionarios en comisión"/>
    <s v="VIATICOS  ESMAY-CUMPLIMIENTO ORDEN COMANDO CACOM-1-57121"/>
    <n v="90111503"/>
    <s v="SOLICITUD DE INFORMACIÓN A LOS PROVEEDORES"/>
    <n v="1"/>
    <n v="12"/>
    <n v="10"/>
    <n v="1"/>
    <n v="228000"/>
    <s v="GLOBAL"/>
    <s v="NO SOLICITADAS"/>
  </r>
  <r>
    <x v="12"/>
    <s v="02-02-02-010"/>
    <s v="02-02-02-010"/>
    <s v="Adquisición de servicios - Viáticos de los funcionarios en comisión"/>
    <s v="VIATICOS  ESMAY-CUMPLIMIENTO ORDENES CACOM1-34821"/>
    <n v="90111503"/>
    <s v="SOLICITUD DE INFORMACIÓN A LOS PROVEEDORES"/>
    <n v="1"/>
    <n v="12"/>
    <n v="10"/>
    <n v="1"/>
    <n v="76000"/>
    <s v="GLOBAL"/>
    <s v="NO SOLICITADAS"/>
  </r>
  <r>
    <x v="12"/>
    <s v="02-02-02-010"/>
    <s v="02-02-02-010"/>
    <s v="Adquisición de servicios - Viáticos de los funcionarios en comisión"/>
    <s v="VIATICOS  ESMAY-CUMPLIMIENTO ORDENES CACOM1-ACTA No.FAC-S-2021-057938"/>
    <n v="90111503"/>
    <s v="SOLICITUD DE INFORMACIÓN A LOS PROVEEDORES"/>
    <n v="1"/>
    <n v="12"/>
    <n v="10"/>
    <n v="1"/>
    <n v="38000"/>
    <s v="GLOBAL"/>
    <s v="NO SOLICITADAS"/>
  </r>
  <r>
    <x v="12"/>
    <s v="02-02-02-010"/>
    <s v="02-02-02-010"/>
    <s v="Adquisición de servicios - Viáticos de los funcionarios en comisión"/>
    <s v="VIATICOS  ESMAY-CUMPLIMIENTO ORDENES COMANDO CACOM-1-52721"/>
    <n v="90111503"/>
    <s v="SOLICITUD DE INFORMACIÓN A LOS PROVEEDORES"/>
    <n v="1"/>
    <n v="12"/>
    <n v="10"/>
    <n v="1"/>
    <n v="76000"/>
    <s v="GLOBAL"/>
    <s v="NO SOLICITADAS"/>
  </r>
  <r>
    <x v="12"/>
    <s v="02-02-02-010"/>
    <s v="02-02-02-010"/>
    <s v="Adquisición de servicios - Viáticos de los funcionarios en comisión"/>
    <s v="VIATICOS  ESMAY-DE ACUERDO A OFICIO FAC-S-2021-157650-CI DEL 19-AGO-21 DEBE ASISTIR A REUNION ADMINISTRATIV...-32021"/>
    <n v="90111503"/>
    <s v="SOLICITUD DE INFORMACIÓN A LOS PROVEEDORES"/>
    <n v="1"/>
    <n v="12"/>
    <n v="10"/>
    <n v="1"/>
    <n v="76000"/>
    <s v="GLOBAL"/>
    <s v="NO SOLICITADAS"/>
  </r>
  <r>
    <x v="12"/>
    <s v="02-02-02-010"/>
    <s v="02-02-02-010"/>
    <s v="Adquisición de servicios - Viáticos de los funcionarios en comisión"/>
    <s v="VIATICOS  ESMAY-DILIGENCIA OFICINA INDUMIL-28521"/>
    <n v="90111503"/>
    <s v="SOLICITUD DE INFORMACIÓN A LOS PROVEEDORES"/>
    <n v="1"/>
    <n v="12"/>
    <n v="10"/>
    <n v="1"/>
    <n v="38000"/>
    <s v="GLOBAL"/>
    <s v="NO SOLICITADAS"/>
  </r>
  <r>
    <x v="12"/>
    <s v="02-02-02-010"/>
    <s v="02-02-02-010"/>
    <s v="Adquisición de servicios - Viáticos de los funcionarios en comisión"/>
    <s v="VIATICOS  ESMAY-Realizar desplazamiento a la ciudad de Bogotá para llevar la documentacion de los usuarios ...-18121"/>
    <n v="90111503"/>
    <s v="SOLICITUD DE INFORMACIÓN A LOS PROVEEDORES"/>
    <n v="1"/>
    <n v="12"/>
    <n v="10"/>
    <n v="1"/>
    <n v="76000"/>
    <s v="GLOBAL"/>
    <s v="NO SOLICITADAS"/>
  </r>
  <r>
    <x v="12"/>
    <s v="02-02-02-010"/>
    <s v="02-02-02-010"/>
    <s v="Adquisición de servicios - Viáticos de los funcionarios en comisión"/>
    <s v="VIATICOS  ESMAY-Realizar desplazamiento a la ciudad de Ibague para recoger los permisos de porte y bolsillo...-18121"/>
    <n v="90111503"/>
    <s v="SOLICITUD DE INFORMACIÓN A LOS PROVEEDORES"/>
    <n v="1"/>
    <n v="12"/>
    <n v="10"/>
    <n v="1"/>
    <n v="38000"/>
    <s v="GLOBAL"/>
    <s v="NO SOLICITADAS"/>
  </r>
  <r>
    <x v="12"/>
    <s v="02-02-02-010"/>
    <s v="02-02-02-010"/>
    <s v="Adquisición de servicios - Viáticos de los funcionarios en comisión"/>
    <s v="VIATICOS  ESMAY-Realizar desplazamiento a la ciudad de Ibague para recoger los permisos de porte y bolsillo...-22121"/>
    <n v="90111503"/>
    <s v="SOLICITUD DE INFORMACIÓN A LOS PROVEEDORES"/>
    <n v="1"/>
    <n v="12"/>
    <n v="10"/>
    <n v="1"/>
    <n v="38000"/>
    <s v="GLOBAL"/>
    <s v="NO SOLICITADAS"/>
  </r>
  <r>
    <x v="12"/>
    <s v="02-02-02-010"/>
    <s v="02-02-02-010"/>
    <s v="Adquisición de servicios - Viáticos de los funcionarios en comisión"/>
    <s v="VIATICOS  ESMAY-REUNION ALTO MANDO-54121"/>
    <n v="90111503"/>
    <s v="SOLICITUD DE INFORMACIÓN A LOS PROVEEDORES"/>
    <n v="1"/>
    <n v="12"/>
    <n v="10"/>
    <n v="1"/>
    <n v="304000"/>
    <s v="GLOBAL"/>
    <s v="NO SOLICITADAS"/>
  </r>
  <r>
    <x v="12"/>
    <s v="02-02-02-010"/>
    <s v="02-02-02-010"/>
    <s v="Adquisición de servicios - Viáticos de los funcionarios en comisión"/>
    <s v="VIATICOS  ESMAY-REUNION ALTOS MANDOS-22921"/>
    <n v="90111503"/>
    <s v="SOLICITUD DE INFORMACIÓN A LOS PROVEEDORES"/>
    <n v="1"/>
    <n v="12"/>
    <n v="10"/>
    <n v="1"/>
    <n v="38000"/>
    <s v="GLOBAL"/>
    <s v="NO SOLICITADAS"/>
  </r>
  <r>
    <x v="12"/>
    <s v="02-02-02-010"/>
    <s v="02-02-02-010"/>
    <s v="Adquisición de servicios - Viáticos de los funcionarios en comisión"/>
    <s v="VIATICOS  ESMAY-REUNION COMANDANTES FFMM-13621"/>
    <n v="90111503"/>
    <s v="SOLICITUD DE INFORMACIÓN A LOS PROVEEDORES"/>
    <n v="1"/>
    <n v="12"/>
    <n v="10"/>
    <n v="1"/>
    <n v="76000"/>
    <s v="GLOBAL"/>
    <s v="NO SOLICITADAS"/>
  </r>
  <r>
    <x v="12"/>
    <s v="02-02-02-010"/>
    <s v="02-02-02-010"/>
    <s v="Adquisición de servicios - Viáticos de los funcionarios en comisión"/>
    <s v="VIATICOS  ESMAY-REUNION GOBERNACION CUNDINAMARCA-32521"/>
    <n v="90111503"/>
    <s v="SOLICITUD DE INFORMACIÓN A LOS PROVEEDORES"/>
    <n v="1"/>
    <n v="12"/>
    <n v="10"/>
    <n v="1"/>
    <n v="152000"/>
    <s v="GLOBAL"/>
    <s v="NO SOLICITADAS"/>
  </r>
  <r>
    <x v="12"/>
    <s v="02-02-02-010"/>
    <s v="02-02-02-010"/>
    <s v="Adquisición de servicios - Viáticos de los funcionarios en comisión"/>
    <s v="VIATICOS  ESMAY-REUNION MINDEFENSA Y ALTO MANDO-36221"/>
    <n v="90111503"/>
    <s v="SOLICITUD DE INFORMACIÓN A LOS PROVEEDORES"/>
    <n v="1"/>
    <n v="12"/>
    <n v="10"/>
    <n v="1"/>
    <n v="76000"/>
    <s v="GLOBAL"/>
    <s v="NO SOLICITADAS"/>
  </r>
  <r>
    <x v="12"/>
    <s v="02-02-02-010"/>
    <s v="02-02-02-010"/>
    <s v="Adquisición de servicios - Viáticos de los funcionarios en comisión"/>
    <s v="VIATICOS  ESMAY-REUNION ORDENADA MDN-33021"/>
    <n v="90111503"/>
    <s v="SOLICITUD DE INFORMACIÓN A LOS PROVEEDORES"/>
    <n v="1"/>
    <n v="12"/>
    <n v="10"/>
    <n v="1"/>
    <n v="140000"/>
    <s v="GLOBAL"/>
    <s v="NO SOLICITADAS"/>
  </r>
  <r>
    <x v="12"/>
    <s v="02-02-02-010"/>
    <s v="02-02-02-010"/>
    <s v="Adquisición de servicios - Viáticos de los funcionarios en comisión"/>
    <s v="VIATICOS  ESMAY-REUNION ORDENADA POR COFAC-35121"/>
    <n v="90111503"/>
    <s v="SOLICITUD DE INFORMACIÓN A LOS PROVEEDORES"/>
    <n v="1"/>
    <n v="12"/>
    <n v="10"/>
    <n v="1"/>
    <n v="76000"/>
    <s v="GLOBAL"/>
    <s v="NO SOLICITADAS"/>
  </r>
  <r>
    <x v="12"/>
    <s v="02-02-02-010"/>
    <s v="02-02-02-010"/>
    <s v="Adquisición de servicios - Viáticos de los funcionarios en comisión"/>
    <s v="VIATICOS  ESMAY-REUNIÓN PARA INSTRUCCIÓN SOBRE LAS NORMAS Y PROCEDIMIENTOS QUE RIGEN EL FUNCIONAMIENTO DE L...-20821"/>
    <n v="90111503"/>
    <s v="SOLICITUD DE INFORMACIÓN A LOS PROVEEDORES"/>
    <n v="1"/>
    <n v="12"/>
    <n v="10"/>
    <n v="1"/>
    <n v="76000"/>
    <s v="GLOBAL"/>
    <s v="NO SOLICITADAS"/>
  </r>
  <r>
    <x v="12"/>
    <s v="02-02-02-010"/>
    <s v="02-02-02-010"/>
    <s v="Adquisición de servicios - Viáticos de los funcionarios en comisión"/>
    <s v="VIATICOS  ESMAY-REUNIÓN PLANEACION DISPOSITIVO DE SEGURIDAD PARA LA CONMEMORACIÓN DEL BICENTENARIO DE LA CO...-36721"/>
    <n v="90111503"/>
    <s v="SOLICITUD DE INFORMACIÓN A LOS PROVEEDORES"/>
    <n v="1"/>
    <n v="12"/>
    <n v="10"/>
    <n v="1"/>
    <n v="38000"/>
    <s v="GLOBAL"/>
    <s v="NO SOLICITADAS"/>
  </r>
  <r>
    <x v="12"/>
    <s v="02-02-02-010"/>
    <s v="02-02-02-010"/>
    <s v="Adquisición de servicios - Viáticos de los funcionarios en comisión"/>
    <s v="VIATICOS  ESMAY-REUNION SEGURIDAD BICENTENARIO-37721"/>
    <n v="90111503"/>
    <s v="SOLICITUD DE INFORMACIÓN A LOS PROVEEDORES"/>
    <n v="1"/>
    <n v="12"/>
    <n v="10"/>
    <n v="1"/>
    <n v="1960000"/>
    <s v="GLOBAL"/>
    <s v="NO SOLICITADAS"/>
  </r>
  <r>
    <x v="12"/>
    <s v="02-02-02-010"/>
    <s v="02-02-02-010"/>
    <s v="Adquisición de servicios - Viáticos de los funcionarios en comisión"/>
    <s v="VIATICOS  ESMAY-REUNION TJC-26421"/>
    <n v="90111503"/>
    <s v="SOLICITUD DE INFORMACIÓN A LOS PROVEEDORES"/>
    <n v="1"/>
    <n v="12"/>
    <n v="10"/>
    <n v="1"/>
    <n v="76000"/>
    <s v="GLOBAL"/>
    <s v="NO SOLICITADAS"/>
  </r>
  <r>
    <x v="12"/>
    <s v="02-02-02-010"/>
    <s v="02-02-02-010"/>
    <s v="Adquisición de servicios - Viáticos de los funcionarios en comisión"/>
    <s v="VIATICOS  ESMAY-SEMINARIO JURIDICO OPERACIONAL-36521"/>
    <n v="90111503"/>
    <s v="SOLICITUD DE INFORMACIÓN A LOS PROVEEDORES"/>
    <n v="1"/>
    <n v="12"/>
    <n v="10"/>
    <n v="1"/>
    <n v="152000"/>
    <s v="GLOBAL"/>
    <s v="NO SOLICITADAS"/>
  </r>
  <r>
    <x v="12"/>
    <s v="02-02-02-010"/>
    <s v="02-02-02-010"/>
    <s v="Adquisición de servicios - Viáticos de los funcionarios en comisión"/>
    <s v="VIATICOS  ESMAY-SERVICIO CAMPAÑA NAVIDEÑA-54121"/>
    <n v="90111503"/>
    <s v="SOLICITUD DE INFORMACIÓN A LOS PROVEEDORES"/>
    <n v="1"/>
    <n v="12"/>
    <n v="10"/>
    <n v="1"/>
    <n v="216000"/>
    <s v="GLOBAL"/>
    <s v="NO SOLICITADAS"/>
  </r>
  <r>
    <x v="12"/>
    <s v="02-02-02-010"/>
    <s v="02-02-02-010"/>
    <s v="Adquisición de servicios - Viáticos de los funcionarios en comisión"/>
    <s v="VIATICOS  ESMAY-TRAMITES ADMINISTRATIVOS COMISION AL EXTERIOR-49021"/>
    <n v="90111503"/>
    <s v="SOLICITUD DE INFORMACIÓN A LOS PROVEEDORES"/>
    <n v="1"/>
    <n v="12"/>
    <n v="10"/>
    <n v="1"/>
    <n v="76000"/>
    <s v="GLOBAL"/>
    <s v="NO SOLICITADAS"/>
  </r>
  <r>
    <x v="12"/>
    <s v="02-02-02-010"/>
    <s v="02-02-02-010"/>
    <s v="Adquisición de servicios - Viáticos de los funcionarios en comisión"/>
    <s v="VIATICOS  ESMAY-TRANSPORTE DEL SEÑOR BG COMANDANTE CACOM1-51721"/>
    <n v="90111503"/>
    <s v="SOLICITUD DE INFORMACIÓN A LOS PROVEEDORES"/>
    <n v="1"/>
    <n v="12"/>
    <n v="10"/>
    <n v="1"/>
    <n v="76000"/>
    <s v="GLOBAL"/>
    <s v="NO SOLICITADAS"/>
  </r>
  <r>
    <x v="12"/>
    <s v="02-02-02-010"/>
    <s v="02-02-02-010"/>
    <s v="Adquisición de servicios - Viáticos de los funcionarios en comisión"/>
    <s v="VIATICOS  ESMAY-TRANSPORTE DEL SEÑOR COMANDANTE DEL CACOM-1-48521"/>
    <n v="90111503"/>
    <s v="SOLICITUD DE INFORMACIÓN A LOS PROVEEDORES"/>
    <n v="1"/>
    <n v="12"/>
    <n v="10"/>
    <n v="1"/>
    <n v="152000"/>
    <s v="GLOBAL"/>
    <s v="NO SOLICITADAS"/>
  </r>
  <r>
    <x v="12"/>
    <s v="02-02-02-010"/>
    <s v="02-02-02-010"/>
    <s v="Adquisición de servicios - Viáticos de los funcionarios en comisión"/>
    <s v="VIATICOS  ESMAY-VISITA TECNICA MARDEPLAST-36921"/>
    <n v="90111503"/>
    <s v="SOLICITUD DE INFORMACIÓN A LOS PROVEEDORES"/>
    <n v="1"/>
    <n v="12"/>
    <n v="10"/>
    <n v="1"/>
    <n v="76000"/>
    <s v="GLOBAL"/>
    <s v="NO SOLICITADAS"/>
  </r>
  <r>
    <x v="12"/>
    <s v="02-02-02-010"/>
    <s v="02-02-02-010"/>
    <s v="Adquisición de servicios - Viáticos de los funcionarios en comisión"/>
    <s v="VIATICOS  ESM-TRASLADO MEDICO-18521"/>
    <n v="90111503"/>
    <s v="SOLICITUD DE INFORMACIÓN A LOS PROVEEDORES"/>
    <n v="1"/>
    <n v="12"/>
    <n v="10"/>
    <n v="1"/>
    <n v="76000"/>
    <s v="GLOBAL"/>
    <s v="NO SOLICITADAS"/>
  </r>
  <r>
    <x v="12"/>
    <s v="02-02-02-010"/>
    <s v="02-02-02-010"/>
    <s v="Adquisición de servicios - Viáticos de los funcionarios en comisión"/>
    <s v="VIATICOS  ESTRUCTURACIÓN PROYECTOS DE OBRAS  ASIGNADOS AL CACOM-1-ACTA No.041"/>
    <n v="90111503"/>
    <s v="SOLICITUD DE INFORMACIÓN A LOS PROVEEDORES"/>
    <n v="1"/>
    <n v="12"/>
    <n v="10"/>
    <n v="1"/>
    <n v="70000"/>
    <s v="GLOBAL"/>
    <s v="NO SOLICITADAS"/>
  </r>
  <r>
    <x v="12"/>
    <s v="02-02-02-010"/>
    <s v="02-02-02-010"/>
    <s v="Adquisición de servicios - Viáticos de los funcionarios en comisión"/>
    <s v="VIATICOS  GRCO-OPERACIÓN TAURUS-52721"/>
    <n v="90111503"/>
    <s v="SOLICITUD DE INFORMACIÓN A LOS PROVEEDORES"/>
    <n v="1"/>
    <n v="12"/>
    <n v="10"/>
    <n v="1"/>
    <n v="419000"/>
    <s v="GLOBAL"/>
    <s v="NO SOLICITADAS"/>
  </r>
  <r>
    <x v="12"/>
    <s v="02-02-02-010"/>
    <s v="02-02-02-010"/>
    <s v="Adquisición de servicios - Viáticos de los funcionarios en comisión"/>
    <s v="VIATICOS  GRTUCO-OPERATIVA FAC1942-16821"/>
    <n v="90111503"/>
    <s v="SOLICITUD DE INFORMACIÓN A LOS PROVEEDORES"/>
    <n v="1"/>
    <n v="12"/>
    <n v="10"/>
    <n v="1"/>
    <n v="140000"/>
    <s v="GLOBAL"/>
    <s v="NO SOLICITADAS"/>
  </r>
  <r>
    <x v="12"/>
    <s v="02-02-02-010"/>
    <s v="02-02-02-010"/>
    <s v="Adquisición de servicios - Viáticos de los funcionarios en comisión"/>
    <s v="VIATICOS  GRUAL -  Apoyo comunicaciones radar y verificación sistema eléctrico-SOLICITUD COMISION 40221"/>
    <n v="90111503"/>
    <s v="SOLICITUD DE INFORMACIÓN A LOS PROVEEDORES"/>
    <n v="1"/>
    <n v="12"/>
    <n v="10"/>
    <n v="1"/>
    <n v="76000"/>
    <s v="GLOBAL"/>
    <s v="NO SOLICITADAS"/>
  </r>
  <r>
    <x v="12"/>
    <s v="02-02-02-010"/>
    <s v="02-02-02-010"/>
    <s v="Adquisición de servicios - Viáticos de los funcionarios en comisión"/>
    <s v="VIATICOS  GRUAL - Apoyo comunicaciones radar y verificación sistema eléctrico-SOLICITUD COMISION 40221"/>
    <n v="90111503"/>
    <s v="SOLICITUD DE INFORMACIÓN A LOS PROVEEDORES"/>
    <n v="1"/>
    <n v="12"/>
    <n v="10"/>
    <n v="1"/>
    <n v="38000"/>
    <s v="GLOBAL"/>
    <s v="NO SOLICITADAS"/>
  </r>
  <r>
    <x v="12"/>
    <s v="02-02-02-010"/>
    <s v="02-02-02-010"/>
    <s v="Adquisición de servicios - Viáticos de los funcionarios en comisión"/>
    <s v="VIATICOS  GRUAL - APOYO TÉCNICO INSTALACIÓN RADAR Y COMUNICACIONES BICENTENARIO-SOLICITUD COMISIN 38021"/>
    <n v="90111503"/>
    <s v="SOLICITUD DE INFORMACIÓN A LOS PROVEEDORES"/>
    <n v="1"/>
    <n v="12"/>
    <n v="10"/>
    <n v="1"/>
    <n v="3406000"/>
    <s v="GLOBAL"/>
    <s v="NO SOLICITADAS"/>
  </r>
  <r>
    <x v="12"/>
    <s v="02-02-02-010"/>
    <s v="02-02-02-010"/>
    <s v="Adquisición de servicios - Viáticos de los funcionarios en comisión"/>
    <s v="VIATICOS  GRUAL - Desplazamiento a la ciudad de Bogotá el día 20-10-2021, fin transportar personal del Escu...-41921"/>
    <n v="90111503"/>
    <s v="SOLICITUD DE INFORMACIÓN A LOS PROVEEDORES"/>
    <n v="1"/>
    <n v="12"/>
    <n v="10"/>
    <n v="1"/>
    <n v="38000"/>
    <s v="GLOBAL"/>
    <s v="NO SOLICITADAS"/>
  </r>
  <r>
    <x v="12"/>
    <s v="02-02-02-010"/>
    <s v="02-02-02-010"/>
    <s v="Adquisición de servicios - Viáticos de los funcionarios en comisión"/>
    <s v="VIATICOS  GRUAL - Desplazamiento a la ciudad de Melgar el día 21-10-2021, fin transportar (01) técnico de C...-SOLICITUD COMISION 42021"/>
    <n v="90111503"/>
    <s v="SOLICITUD DE INFORMACIÓN A LOS PROVEEDORES"/>
    <n v="1"/>
    <n v="12"/>
    <n v="10"/>
    <n v="1"/>
    <n v="76000"/>
    <s v="GLOBAL"/>
    <s v="NO SOLICITADAS"/>
  </r>
  <r>
    <x v="12"/>
    <s v="02-02-02-010"/>
    <s v="02-02-02-010"/>
    <s v="Adquisición de servicios - Viáticos de los funcionarios en comisión"/>
    <s v="VIATICOS  GRUAL - Despliegue Logístico Actividad Bicentenario-SOLICITUD COMISION 40221"/>
    <n v="90111503"/>
    <s v="SOLICITUD DE INFORMACIÓN A LOS PROVEEDORES"/>
    <n v="1"/>
    <n v="12"/>
    <n v="10"/>
    <n v="1"/>
    <n v="140000"/>
    <s v="GLOBAL"/>
    <s v="NO SOLICITADAS"/>
  </r>
  <r>
    <x v="12"/>
    <s v="02-02-02-010"/>
    <s v="02-02-02-010"/>
    <s v="Adquisición de servicios - Viáticos de los funcionarios en comisión"/>
    <s v="VIATICOS  GRUAL - E13 Realizar traslado a la ciudad de Bogotá el día 22-10-2021, con el fin de cumplir requ...-SOLICITUD COMISION 43421"/>
    <n v="90111503"/>
    <s v="SOLICITUD DE INFORMACIÓN A LOS PROVEEDORES"/>
    <n v="1"/>
    <n v="12"/>
    <n v="10"/>
    <n v="1"/>
    <n v="38000"/>
    <s v="GLOBAL"/>
    <s v="NO SOLICITADAS"/>
  </r>
  <r>
    <x v="12"/>
    <s v="02-02-02-010"/>
    <s v="02-02-02-010"/>
    <s v="Adquisición de servicios - Viáticos de los funcionarios en comisión"/>
    <s v="VIATICOS  GRUAL - Instalación antena de comunicación radio VHF-SOLICITUD COMISION 46321"/>
    <n v="90111503"/>
    <s v="SOLICITUD DE INFORMACIÓN A LOS PROVEEDORES"/>
    <n v="1"/>
    <n v="12"/>
    <n v="10"/>
    <n v="1"/>
    <n v="1336000"/>
    <s v="GLOBAL"/>
    <s v="NO SOLICITADAS"/>
  </r>
  <r>
    <x v="12"/>
    <s v="02-02-02-010"/>
    <s v="02-02-02-010"/>
    <s v="Adquisición de servicios - Viáticos de los funcionarios en comisión"/>
    <s v="VIATICOS  GRUAL - Instalación antena de comunicación radio VHF-SOLICITUD COMISION 47121"/>
    <n v="90111503"/>
    <s v="SOLICITUD DE INFORMACIÓN A LOS PROVEEDORES"/>
    <n v="1"/>
    <n v="12"/>
    <n v="10"/>
    <n v="1"/>
    <n v="38000"/>
    <s v="GLOBAL"/>
    <s v="NO SOLICITADAS"/>
  </r>
  <r>
    <x v="12"/>
    <s v="02-02-02-010"/>
    <s v="02-02-02-010"/>
    <s v="Adquisición de servicios - Viáticos de los funcionarios en comisión"/>
    <s v="VIATICOS  GRUAL - LLEVAR G-10 DE LA UNIDAD CON EL FIN DE PROGRAMARLO Y ACTUALIZARLO-SOLICITUD COMISION 44421"/>
    <n v="90111503"/>
    <s v="SOLICITUD DE INFORMACIÓN A LOS PROVEEDORES"/>
    <n v="1"/>
    <n v="12"/>
    <n v="10"/>
    <n v="1"/>
    <n v="76000"/>
    <s v="GLOBAL"/>
    <s v="NO SOLICITADAS"/>
  </r>
  <r>
    <x v="12"/>
    <s v="02-02-02-010"/>
    <s v="02-02-02-010"/>
    <s v="Adquisición de servicios - Viáticos de los funcionarios en comisión"/>
    <s v="VIATICOS  GRUAL - MANTENIMIENTO COMUNICACIONES DEL BLART-SOLICITUD COMISIN 38021"/>
    <n v="90111503"/>
    <s v="SOLICITUD DE INFORMACIÓN A LOS PROVEEDORES"/>
    <n v="1"/>
    <n v="12"/>
    <n v="10"/>
    <n v="1"/>
    <n v="140000"/>
    <s v="GLOBAL"/>
    <s v="NO SOLICITADAS"/>
  </r>
  <r>
    <x v="12"/>
    <s v="02-02-02-010"/>
    <s v="02-02-02-010"/>
    <s v="Adquisición de servicios - Viáticos de los funcionarios en comisión"/>
    <s v="VIATICOS  GRUAL - Proceder a la ciudad de Bogotá el día 02-11-2021 en apoyo al GRUAL, fin transportar inten...-SOLICITUD COMISION 45421"/>
    <n v="90111503"/>
    <s v="SOLICITUD DE INFORMACIÓN A LOS PROVEEDORES"/>
    <n v="1"/>
    <n v="12"/>
    <n v="10"/>
    <n v="1"/>
    <n v="38000"/>
    <s v="GLOBAL"/>
    <s v="NO SOLICITADAS"/>
  </r>
  <r>
    <x v="12"/>
    <s v="02-02-02-010"/>
    <s v="02-02-02-010"/>
    <s v="Adquisición de servicios - Viáticos de los funcionarios en comisión"/>
    <s v="VIATICOS  GRUAL - Proceder a la ciudad de Bogotá el día 20-10-2021 en apoyo al GRUTE, fin transporta materi...-41921"/>
    <n v="90111503"/>
    <s v="SOLICITUD DE INFORMACIÓN A LOS PROVEEDORES"/>
    <n v="1"/>
    <n v="12"/>
    <n v="10"/>
    <n v="1"/>
    <n v="76000"/>
    <s v="GLOBAL"/>
    <s v="NO SOLICITADAS"/>
  </r>
  <r>
    <x v="12"/>
    <s v="02-02-02-010"/>
    <s v="02-02-02-010"/>
    <s v="Adquisición de servicios - Viáticos de los funcionarios en comisión"/>
    <s v="VIATICOS  GRUAL - Proceder a la ciudad de Bogotá el día 27-10-2021 en apoyo al GRUTE, fin transportar mater...-SOLICITUD COMISION 44421"/>
    <n v="90111503"/>
    <s v="SOLICITUD DE INFORMACIÓN A LOS PROVEEDORES"/>
    <n v="1"/>
    <n v="12"/>
    <n v="10"/>
    <n v="1"/>
    <n v="76000"/>
    <s v="GLOBAL"/>
    <s v="NO SOLICITADAS"/>
  </r>
  <r>
    <x v="12"/>
    <s v="02-02-02-010"/>
    <s v="02-02-02-010"/>
    <s v="Adquisición de servicios - Viáticos de los funcionarios en comisión"/>
    <s v="VIATICOS  GRUAL - REALIZA APOYO LOGÍSTICO DE ACUERDO A LO ORDENADO POR EL COMANDO DE LA UNIDAD-SOLICITUD COMISION 53121"/>
    <n v="90111503"/>
    <s v="SOLICITUD DE INFORMACIÓN A LOS PROVEEDORES"/>
    <n v="1"/>
    <n v="12"/>
    <n v="10"/>
    <n v="1"/>
    <n v="38000"/>
    <s v="GLOBAL"/>
    <s v="NO SOLICITADAS"/>
  </r>
  <r>
    <x v="12"/>
    <s v="02-02-02-010"/>
    <s v="02-02-02-010"/>
    <s v="Adquisición de servicios - Viáticos de los funcionarios en comisión"/>
    <s v="VIATICOS  GRUAL - Realizar desplazamiento a Bogotá, fin transportar en la ruta: PALANQUERO - BOGOTÁ, un gru...-SOLICITUD COMISION 47121"/>
    <n v="90111503"/>
    <s v="SOLICITUD DE INFORMACIÓN A LOS PROVEEDORES"/>
    <n v="1"/>
    <n v="12"/>
    <n v="10"/>
    <n v="1"/>
    <n v="38000"/>
    <s v="GLOBAL"/>
    <s v="NO SOLICITADAS"/>
  </r>
  <r>
    <x v="12"/>
    <s v="02-02-02-010"/>
    <s v="02-02-02-010"/>
    <s v="Adquisición de servicios - Viáticos de los funcionarios en comisión"/>
    <s v="VIATICOS  GRUAL - Realizar desplazamiento a Bogotá, para realizar envio de documentación por parte del DEDH...-SOLICITUD COMISION 43621"/>
    <n v="90111503"/>
    <s v="SOLICITUD DE INFORMACIÓN A LOS PROVEEDORES"/>
    <n v="1"/>
    <n v="12"/>
    <n v="10"/>
    <n v="1"/>
    <n v="38000"/>
    <s v="GLOBAL"/>
    <s v="NO SOLICITADAS"/>
  </r>
  <r>
    <x v="12"/>
    <s v="02-02-02-010"/>
    <s v="02-02-02-010"/>
    <s v="Adquisición de servicios - Viáticos de los funcionarios en comisión"/>
    <s v="VIATICOS  GRUAL - Realizar desplazamiento a Melgar con el fin de transportar instrumentos musicales de la b...-SOLICITUD COMISION 46021"/>
    <n v="90111503"/>
    <s v="SOLICITUD DE INFORMACIÓN A LOS PROVEEDORES"/>
    <n v="1"/>
    <n v="12"/>
    <n v="10"/>
    <n v="1"/>
    <n v="38000"/>
    <s v="GLOBAL"/>
    <s v="NO SOLICITADAS"/>
  </r>
  <r>
    <x v="12"/>
    <s v="02-02-02-010"/>
    <s v="02-02-02-010"/>
    <s v="Adquisición de servicios - Viáticos de los funcionarios en comisión"/>
    <s v="VIATICOS  GRUAL - REALIZAR TRÁMITES DEL COMANDO DE LA UNIDAD-46521"/>
    <n v="90111503"/>
    <s v="SOLICITUD DE INFORMACIÓN A LOS PROVEEDORES"/>
    <n v="1"/>
    <n v="12"/>
    <n v="10"/>
    <n v="1"/>
    <n v="38000"/>
    <s v="GLOBAL"/>
    <s v="NO SOLICITADAS"/>
  </r>
  <r>
    <x v="12"/>
    <s v="02-02-02-010"/>
    <s v="02-02-02-010"/>
    <s v="Adquisición de servicios - Viáticos de los funcionarios en comisión"/>
    <s v="VIATICOS  GRUAL - Recoger camión NPR de placas MZQ244 asignado al GRUSE15 en taller de mantenimieno contrat...-SOLICITUD COMISION 54021"/>
    <n v="90111503"/>
    <s v="SOLICITUD DE INFORMACIÓN A LOS PROVEEDORES"/>
    <n v="1"/>
    <n v="12"/>
    <n v="10"/>
    <n v="1"/>
    <n v="38000"/>
    <s v="GLOBAL"/>
    <s v="NO SOLICITADAS"/>
  </r>
  <r>
    <x v="12"/>
    <s v="02-02-02-010"/>
    <s v="02-02-02-010"/>
    <s v="Adquisición de servicios - Viáticos de los funcionarios en comisión"/>
    <s v="VIATICOS  GRUAL - Traer alumbrado Navideño-SOLICITUD COMISION 54021"/>
    <n v="90111503"/>
    <s v="SOLICITUD DE INFORMACIÓN A LOS PROVEEDORES"/>
    <n v="1"/>
    <n v="12"/>
    <n v="10"/>
    <n v="1"/>
    <n v="38000"/>
    <s v="GLOBAL"/>
    <s v="NO SOLICITADAS"/>
  </r>
  <r>
    <x v="12"/>
    <s v="02-02-02-010"/>
    <s v="02-02-02-010"/>
    <s v="Adquisición de servicios - Viáticos de los funcionarios en comisión"/>
    <s v="VIATICOS  GRUAL - Traer arreglos navideños de las Empresas Publicas de Medellin para decoración de la unida...-SOLICITUD COMISION 54021"/>
    <n v="90111503"/>
    <s v="SOLICITUD DE INFORMACIÓN A LOS PROVEEDORES"/>
    <n v="1"/>
    <n v="12"/>
    <n v="10"/>
    <n v="1"/>
    <n v="38000"/>
    <s v="GLOBAL"/>
    <s v="NO SOLICITADAS"/>
  </r>
  <r>
    <x v="12"/>
    <s v="02-02-02-010"/>
    <s v="02-02-02-010"/>
    <s v="Adquisición de servicios - Viáticos de los funcionarios en comisión"/>
    <s v="VIATICOS  GRUAL - TRANSPORTE DE MATERIAL AERONÁUTICO Y OTROS-SOLICITUD COMISION 32721"/>
    <n v="90111503"/>
    <s v="SOLICITUD DE INFORMACIÓN A LOS PROVEEDORES"/>
    <n v="1"/>
    <n v="12"/>
    <n v="10"/>
    <n v="1"/>
    <n v="76000"/>
    <s v="GLOBAL"/>
    <s v="NO SOLICITADAS"/>
  </r>
  <r>
    <x v="12"/>
    <s v="02-02-02-010"/>
    <s v="02-02-02-010"/>
    <s v="Adquisición de servicios - Viáticos de los funcionarios en comisión"/>
    <s v="VIATICOS  GRUAL - TRANSPORTE DE MATERIAL LOGÍSTICO Y 02 CANINOS-51221"/>
    <n v="90111503"/>
    <s v="SOLICITUD DE INFORMACIÓN A LOS PROVEEDORES"/>
    <n v="1"/>
    <n v="12"/>
    <n v="10"/>
    <n v="1"/>
    <n v="76000"/>
    <s v="GLOBAL"/>
    <s v="NO SOLICITADAS"/>
  </r>
  <r>
    <x v="12"/>
    <s v="02-02-02-010"/>
    <s v="02-02-02-010"/>
    <s v="Adquisición de servicios - Viáticos de los funcionarios en comisión"/>
    <s v="VIATICOS  GRUAL - TRANSPORTE DE PERSONAL-SOLICITUD 25021"/>
    <n v="90111503"/>
    <s v="SOLICITUD DE INFORMACIÓN A LOS PROVEEDORES"/>
    <n v="1"/>
    <n v="12"/>
    <n v="10"/>
    <n v="1"/>
    <n v="38000"/>
    <s v="GLOBAL"/>
    <s v="NO SOLICITADAS"/>
  </r>
  <r>
    <x v="12"/>
    <s v="02-02-02-010"/>
    <s v="02-02-02-010"/>
    <s v="Adquisición de servicios - Viáticos de los funcionarios en comisión"/>
    <s v="VIATICOS  GRUAL - TRANSPORTE DE PERSONAL-SOLICITUD COMISIN 38021"/>
    <n v="90111503"/>
    <s v="SOLICITUD DE INFORMACIÓN A LOS PROVEEDORES"/>
    <n v="1"/>
    <n v="12"/>
    <n v="10"/>
    <n v="1"/>
    <n v="304000"/>
    <s v="GLOBAL"/>
    <s v="NO SOLICITADAS"/>
  </r>
  <r>
    <x v="12"/>
    <s v="02-02-02-010"/>
    <s v="02-02-02-010"/>
    <s v="Adquisición de servicios - Viáticos de los funcionarios en comisión"/>
    <s v="VIATICOS  GRUAL - TRANSPORTE DE PLACAS Y RECORDATORIOS PARA EL PERSONAL TRASLADADO-SOLICITUD 25021"/>
    <n v="90111503"/>
    <s v="SOLICITUD DE INFORMACIÓN A LOS PROVEEDORES"/>
    <n v="1"/>
    <n v="12"/>
    <n v="10"/>
    <n v="1"/>
    <n v="38000"/>
    <s v="GLOBAL"/>
    <s v="NO SOLICITADAS"/>
  </r>
  <r>
    <x v="12"/>
    <s v="02-02-02-010"/>
    <s v="02-02-02-010"/>
    <s v="Adquisición de servicios - Viáticos de los funcionarios en comisión"/>
    <s v="VIATICOS  GRUAL - TRANSPORTE DE TRIPULACIÓN DEL AC-47T-SOLICITUD COMISION 40421"/>
    <n v="90111503"/>
    <s v="SOLICITUD DE INFORMACIÓN A LOS PROVEEDORES"/>
    <n v="1"/>
    <n v="12"/>
    <n v="10"/>
    <n v="1"/>
    <n v="38000"/>
    <s v="GLOBAL"/>
    <s v="NO SOLICITADAS"/>
  </r>
  <r>
    <x v="12"/>
    <s v="02-02-02-010"/>
    <s v="02-02-02-010"/>
    <s v="Adquisición de servicios - Viáticos de los funcionarios en comisión"/>
    <s v="VIATICOS  GRUAL - TRANSPORTE DE UN PERSONAL DE ALFEREZ AL DIMAE-SOLICITUD COMISION 30821"/>
    <n v="90111503"/>
    <s v="SOLICITUD DE INFORMACIÓN A LOS PROVEEDORES"/>
    <n v="1"/>
    <n v="12"/>
    <n v="10"/>
    <n v="1"/>
    <n v="76000"/>
    <s v="GLOBAL"/>
    <s v="NO SOLICITADAS"/>
  </r>
  <r>
    <x v="12"/>
    <s v="02-02-02-010"/>
    <s v="02-02-02-010"/>
    <s v="Adquisición de servicios - Viáticos de los funcionarios en comisión"/>
    <s v="VIATICOS  GRUAL - TRANSPORTE DE UN PERSONAL DE OFICIALES Y SUBOFICIALES POR TERMINO DE COMISIÓN-SOLICITUD COMISION 32821"/>
    <n v="90111503"/>
    <s v="SOLICITUD DE INFORMACIÓN A LOS PROVEEDORES"/>
    <n v="1"/>
    <n v="12"/>
    <n v="10"/>
    <n v="1"/>
    <n v="38000"/>
    <s v="GLOBAL"/>
    <s v="NO SOLICITADAS"/>
  </r>
  <r>
    <x v="12"/>
    <s v="02-02-02-010"/>
    <s v="02-02-02-010"/>
    <s v="Adquisición de servicios - Viáticos de los funcionarios en comisión"/>
    <s v="VIATICOS  GRUAL - TRANSPORTE DE UNA TRIPULACIÓN-SOLICITUD COMISION 32821"/>
    <n v="90111503"/>
    <s v="SOLICITUD DE INFORMACIÓN A LOS PROVEEDORES"/>
    <n v="1"/>
    <n v="12"/>
    <n v="10"/>
    <n v="1"/>
    <n v="76000"/>
    <s v="GLOBAL"/>
    <s v="NO SOLICITADAS"/>
  </r>
  <r>
    <x v="12"/>
    <s v="02-02-02-010"/>
    <s v="02-02-02-010"/>
    <s v="Adquisición de servicios - Viáticos de los funcionarios en comisión"/>
    <s v="VIATICOS  GRUAL - TRANSPORTE DE VEHÍCULO POR MANTENIMIENTO-51221"/>
    <n v="90111503"/>
    <s v="SOLICITUD DE INFORMACIÓN A LOS PROVEEDORES"/>
    <n v="1"/>
    <n v="12"/>
    <n v="10"/>
    <n v="1"/>
    <n v="152000"/>
    <s v="GLOBAL"/>
    <s v="NO SOLICITADAS"/>
  </r>
  <r>
    <x v="12"/>
    <s v="02-02-02-010"/>
    <s v="02-02-02-010"/>
    <s v="Adquisición de servicios - Viáticos de los funcionarios en comisión"/>
    <s v="VIATICOS  GRUAL - TRANSPORTE MATERIAL A CATAM-SOLICITUD COMISION 26721"/>
    <n v="90111503"/>
    <s v="SOLICITUD DE INFORMACIÓN A LOS PROVEEDORES"/>
    <n v="1"/>
    <n v="12"/>
    <n v="10"/>
    <n v="1"/>
    <n v="152000"/>
    <s v="GLOBAL"/>
    <s v="NO SOLICITADAS"/>
  </r>
  <r>
    <x v="12"/>
    <s v="02-02-02-010"/>
    <s v="02-02-02-010"/>
    <s v="Adquisición de servicios - Viáticos de los funcionarios en comisión"/>
    <s v="VIATICOS  GRUAL - TRANSPORTE MATERIAL LOGÍSTICO EN APOYO AL EJERCICIO RELAMPAGO-SOLICITUD COMISION 26721"/>
    <n v="90111503"/>
    <s v="SOLICITUD DE INFORMACIÓN A LOS PROVEEDORES"/>
    <n v="1"/>
    <n v="12"/>
    <n v="10"/>
    <n v="1"/>
    <n v="76000"/>
    <s v="GLOBAL"/>
    <s v="NO SOLICITADAS"/>
  </r>
  <r>
    <x v="12"/>
    <s v="02-02-02-010"/>
    <s v="02-02-02-010"/>
    <s v="Adquisición de servicios - Viáticos de los funcionarios en comisión"/>
    <s v="VIATICOS  GRUAL - TRASLADO DE PESONAL A TOMA DE MAMOGRAFÍAS-51221"/>
    <n v="90111503"/>
    <s v="SOLICITUD DE INFORMACIÓN A LOS PROVEEDORES"/>
    <n v="1"/>
    <n v="12"/>
    <n v="10"/>
    <n v="1"/>
    <n v="38000"/>
    <s v="GLOBAL"/>
    <s v="NO SOLICITADAS"/>
  </r>
  <r>
    <x v="12"/>
    <s v="02-02-02-010"/>
    <s v="02-02-02-010"/>
    <s v="Adquisición de servicios - Viáticos de los funcionarios en comisión"/>
    <s v="VIATICOS  GRUAL - VISITA EPM CONTRATO ENERGÍA Y PROYECTO ENERGÍA SOLAR-SOLICITUD COMISION 26921"/>
    <n v="90111503"/>
    <s v="SOLICITUD DE INFORMACIÓN A LOS PROVEEDORES"/>
    <n v="1"/>
    <n v="12"/>
    <n v="10"/>
    <n v="1"/>
    <n v="76000"/>
    <s v="GLOBAL"/>
    <s v="NO SOLICITADAS"/>
  </r>
  <r>
    <x v="12"/>
    <s v="02-02-02-010"/>
    <s v="02-02-02-010"/>
    <s v="Adquisición de servicios - Viáticos de los funcionarios en comisión"/>
    <s v="VIATICOS  GRUAL- APOYO CASCARILLA PARA PISTAS DE PARACAIDISMO-30921"/>
    <n v="90111503"/>
    <s v="SOLICITUD DE INFORMACIÓN A LOS PROVEEDORES"/>
    <n v="1"/>
    <n v="12"/>
    <n v="10"/>
    <n v="1"/>
    <n v="38000"/>
    <s v="GLOBAL"/>
    <s v="NO SOLICITADAS"/>
  </r>
  <r>
    <x v="12"/>
    <s v="02-02-02-010"/>
    <s v="02-02-02-010"/>
    <s v="Adquisición de servicios - Viáticos de los funcionarios en comisión"/>
    <s v="VIATICOS  GRUAL- CUMPLIMIENTO ORDEN COMANDO CACOM-1-9321"/>
    <n v="90111503"/>
    <s v="SOLICITUD DE INFORMACIÓN A LOS PROVEEDORES"/>
    <n v="1"/>
    <n v="12"/>
    <n v="10"/>
    <n v="1"/>
    <n v="38000"/>
    <s v="GLOBAL"/>
    <s v="NO SOLICITADAS"/>
  </r>
  <r>
    <x v="12"/>
    <s v="02-02-02-010"/>
    <s v="02-02-02-010"/>
    <s v="Adquisición de servicios - Viáticos de los funcionarios en comisión"/>
    <s v="VIATICOS  GRUAL- LLEVA R Y TRAER MATERIAL AERONAUTICO-49021"/>
    <n v="90111503"/>
    <s v="SOLICITUD DE INFORMACIÓN A LOS PROVEEDORES"/>
    <n v="1"/>
    <n v="12"/>
    <n v="10"/>
    <n v="1"/>
    <n v="76000"/>
    <s v="GLOBAL"/>
    <s v="NO SOLICITADAS"/>
  </r>
  <r>
    <x v="12"/>
    <s v="02-02-02-010"/>
    <s v="02-02-02-010"/>
    <s v="Adquisición de servicios - Viáticos de los funcionarios en comisión"/>
    <s v="VIATICOS  GRUAL- MANETIMIENTO BLART-15921"/>
    <n v="90111503"/>
    <s v="SOLICITUD DE INFORMACIÓN A LOS PROVEEDORES"/>
    <n v="1"/>
    <n v="12"/>
    <n v="10"/>
    <n v="1"/>
    <n v="140000"/>
    <s v="GLOBAL"/>
    <s v="NO SOLICITADAS"/>
  </r>
  <r>
    <x v="12"/>
    <s v="02-02-02-010"/>
    <s v="02-02-02-010"/>
    <s v="Adquisición de servicios - Viáticos de los funcionarios en comisión"/>
    <s v="VIATICOS  GRUAL- MANTENIMIENTO PREVENTIVO Y CORRECTIVO A LOS RADIOS PERTENECIENTES A LA RED AM2-35321"/>
    <n v="90111503"/>
    <s v="SOLICITUD DE INFORMACIÓN A LOS PROVEEDORES"/>
    <n v="1"/>
    <n v="12"/>
    <n v="10"/>
    <n v="1"/>
    <n v="544000"/>
    <s v="GLOBAL"/>
    <s v="NO SOLICITADAS"/>
  </r>
  <r>
    <x v="12"/>
    <s v="02-02-02-010"/>
    <s v="02-02-02-010"/>
    <s v="Adquisición de servicios - Viáticos de los funcionarios en comisión"/>
    <s v="VIATICOS  GRUAL- SERVICIO- TRANSPORTE INTENDENCIA-11721"/>
    <n v="90111503"/>
    <s v="SOLICITUD DE INFORMACIÓN A LOS PROVEEDORES"/>
    <n v="1"/>
    <n v="12"/>
    <n v="10"/>
    <n v="1"/>
    <n v="38000"/>
    <s v="GLOBAL"/>
    <s v="NO SOLICITADAS"/>
  </r>
  <r>
    <x v="12"/>
    <s v="02-02-02-010"/>
    <s v="02-02-02-010"/>
    <s v="Adquisición de servicios - Viáticos de los funcionarios en comisión"/>
    <s v="VIATICOS  GRUAL- SERVICIO- TRANSPORTE MAQUINARIA PESADA-8021"/>
    <n v="90111503"/>
    <s v="SOLICITUD DE INFORMACIÓN A LOS PROVEEDORES"/>
    <n v="1"/>
    <n v="12"/>
    <n v="10"/>
    <n v="1"/>
    <n v="76000"/>
    <s v="GLOBAL"/>
    <s v="NO SOLICITADAS"/>
  </r>
  <r>
    <x v="12"/>
    <s v="02-02-02-010"/>
    <s v="02-02-02-010"/>
    <s v="Adquisición de servicios - Viáticos de los funcionarios en comisión"/>
    <s v="VIATICOS  GRUAL- SERVICIO- TRANSPORTE MATERIAL AERONAUTICO-11721"/>
    <n v="90111503"/>
    <s v="SOLICITUD DE INFORMACIÓN A LOS PROVEEDORES"/>
    <n v="1"/>
    <n v="12"/>
    <n v="10"/>
    <n v="1"/>
    <n v="76000"/>
    <s v="GLOBAL"/>
    <s v="NO SOLICITADAS"/>
  </r>
  <r>
    <x v="12"/>
    <s v="02-02-02-010"/>
    <s v="02-02-02-010"/>
    <s v="Adquisición de servicios - Viáticos de los funcionarios en comisión"/>
    <s v="VIATICOS  GRUAL- SERVICIO- TRANSPORTE MATERIAL GRUTE-8021"/>
    <n v="90111503"/>
    <s v="SOLICITUD DE INFORMACIÓN A LOS PROVEEDORES"/>
    <n v="1"/>
    <n v="12"/>
    <n v="10"/>
    <n v="1"/>
    <n v="76000"/>
    <s v="GLOBAL"/>
    <s v="NO SOLICITADAS"/>
  </r>
  <r>
    <x v="12"/>
    <s v="02-02-02-010"/>
    <s v="02-02-02-010"/>
    <s v="Adquisición de servicios - Viáticos de los funcionarios en comisión"/>
    <s v="VIATICOS  GRUAL- SERVICIO-LLEVAR Y TRAER MATERIAL AERONÁUTICO-8021"/>
    <n v="90111503"/>
    <s v="SOLICITUD DE INFORMACIÓN A LOS PROVEEDORES"/>
    <n v="1"/>
    <n v="12"/>
    <n v="10"/>
    <n v="1"/>
    <n v="76000"/>
    <s v="GLOBAL"/>
    <s v="NO SOLICITADAS"/>
  </r>
  <r>
    <x v="12"/>
    <s v="02-02-02-010"/>
    <s v="02-02-02-010"/>
    <s v="Adquisición de servicios - Viáticos de los funcionarios en comisión"/>
    <s v="VIATICOS  GRUAL- SERVICIO-ORDEN CACOM-1-11721"/>
    <n v="90111503"/>
    <s v="SOLICITUD DE INFORMACIÓN A LOS PROVEEDORES"/>
    <n v="1"/>
    <n v="12"/>
    <n v="10"/>
    <n v="1"/>
    <n v="38000"/>
    <s v="GLOBAL"/>
    <s v="NO SOLICITADAS"/>
  </r>
  <r>
    <x v="12"/>
    <s v="02-02-02-010"/>
    <s v="02-02-02-010"/>
    <s v="Adquisición de servicios - Viáticos de los funcionarios en comisión"/>
    <s v="VIATICOS  GRUAL- TRAMITES ADTIVOS CONTRATO MANTENIMIENTO-57121"/>
    <n v="90111503"/>
    <s v="SOLICITUD DE INFORMACIÓN A LOS PROVEEDORES"/>
    <n v="1"/>
    <n v="12"/>
    <n v="10"/>
    <n v="1"/>
    <n v="76000"/>
    <s v="GLOBAL"/>
    <s v="NO SOLICITADAS"/>
  </r>
  <r>
    <x v="12"/>
    <s v="02-02-02-010"/>
    <s v="02-02-02-010"/>
    <s v="Adquisición de servicios - Viáticos de los funcionarios en comisión"/>
    <s v="VIATICOS  GRUAL- TRANSPORTE DE PERSONAL CACOM-1-21721"/>
    <n v="90111503"/>
    <s v="SOLICITUD DE INFORMACIÓN A LOS PROVEEDORES"/>
    <n v="1"/>
    <n v="12"/>
    <n v="10"/>
    <n v="1"/>
    <n v="38000"/>
    <s v="GLOBAL"/>
    <s v="NO SOLICITADAS"/>
  </r>
  <r>
    <x v="12"/>
    <s v="02-02-02-010"/>
    <s v="02-02-02-010"/>
    <s v="Adquisición de servicios - Viáticos de los funcionarios en comisión"/>
    <s v="VIATICOS  GRUAL- TRANSPORTE PERSONAL ORGANICO CACOM-1-36521"/>
    <n v="90111503"/>
    <s v="SOLICITUD DE INFORMACIÓN A LOS PROVEEDORES"/>
    <n v="1"/>
    <n v="12"/>
    <n v="10"/>
    <n v="1"/>
    <n v="76000"/>
    <s v="GLOBAL"/>
    <s v="NO SOLICITADAS"/>
  </r>
  <r>
    <x v="12"/>
    <s v="02-02-02-010"/>
    <s v="02-02-02-010"/>
    <s v="Adquisición de servicios - Viáticos de los funcionarios en comisión"/>
    <s v="VIATICOS  grual-_x0009_MANTENIMIENTO DE INSTALACIONES EN PRO DE LOS EJERCICIOS OPERACIONALES ANGEL DE LOS ANDES -...-22221"/>
    <n v="90111503"/>
    <s v="SOLICITUD DE INFORMACIÓN A LOS PROVEEDORES"/>
    <n v="1"/>
    <n v="12"/>
    <n v="10"/>
    <n v="1"/>
    <n v="1064000"/>
    <s v="GLOBAL"/>
    <s v="NO SOLICITADAS"/>
  </r>
  <r>
    <x v="12"/>
    <s v="02-02-02-010"/>
    <s v="02-02-02-010"/>
    <s v="Adquisición de servicios - Viáticos de los funcionarios en comisión"/>
    <s v="VIATICOS  GRUAL-&quot;Realizar desplazamiento a la ciudad de Bogota el dia 16-06-2021 con el fin de transportar ...-20421"/>
    <n v="90111503"/>
    <s v="SOLICITUD DE INFORMACIÓN A LOS PROVEEDORES"/>
    <n v="1"/>
    <n v="12"/>
    <n v="10"/>
    <n v="1"/>
    <n v="76000"/>
    <s v="GLOBAL"/>
    <s v="NO SOLICITADAS"/>
  </r>
  <r>
    <x v="12"/>
    <s v="02-02-02-010"/>
    <s v="02-02-02-010"/>
    <s v="Adquisición de servicios - Viáticos de los funcionarios en comisión"/>
    <s v="VIATICOS  GRUAL-&quot;Realizar desplazamiento a la ciudad de Melgar el dia 10-07-2021 con el fin de Realizar tra...-25721"/>
    <n v="90111503"/>
    <s v="SOLICITUD DE INFORMACIÓN A LOS PROVEEDORES"/>
    <n v="1"/>
    <n v="12"/>
    <n v="10"/>
    <n v="1"/>
    <n v="38000"/>
    <s v="GLOBAL"/>
    <s v="NO SOLICITADAS"/>
  </r>
  <r>
    <x v="12"/>
    <s v="02-02-02-010"/>
    <s v="02-02-02-010"/>
    <s v="Adquisición de servicios - Viáticos de los funcionarios en comisión"/>
    <s v="VIATICOS  GRUAL-ADMINISTRATIVA COTIZAR MATERIAL-13021"/>
    <n v="90111503"/>
    <s v="SOLICITUD DE INFORMACIÓN A LOS PROVEEDORES"/>
    <n v="1"/>
    <n v="12"/>
    <n v="10"/>
    <n v="1"/>
    <n v="38000"/>
    <s v="GLOBAL"/>
    <s v="NO SOLICITADAS"/>
  </r>
  <r>
    <x v="12"/>
    <s v="02-02-02-010"/>
    <s v="02-02-02-010"/>
    <s v="Adquisición de servicios - Viáticos de los funcionarios en comisión"/>
    <s v="VIATICOS  GRUAL-Apoyo actividades desarme y transporte del Simulador AATD MCX REDBIRD FAC 740-56021"/>
    <n v="90111503"/>
    <s v="SOLICITUD DE INFORMACIÓN A LOS PROVEEDORES"/>
    <n v="1"/>
    <n v="12"/>
    <n v="10"/>
    <n v="1"/>
    <n v="152000"/>
    <s v="GLOBAL"/>
    <s v="NO SOLICITADAS"/>
  </r>
  <r>
    <x v="12"/>
    <s v="02-02-02-010"/>
    <s v="02-02-02-010"/>
    <s v="Adquisición de servicios - Viáticos de los funcionarios en comisión"/>
    <s v="VIATICOS  GRUAL-APOYO DESARME DE SIMULADOR-57121"/>
    <n v="90111503"/>
    <s v="SOLICITUD DE INFORMACIÓN A LOS PROVEEDORES"/>
    <n v="1"/>
    <n v="12"/>
    <n v="10"/>
    <n v="1"/>
    <n v="304000"/>
    <s v="GLOBAL"/>
    <s v="NO SOLICITADAS"/>
  </r>
  <r>
    <x v="12"/>
    <s v="02-02-02-010"/>
    <s v="02-02-02-010"/>
    <s v="Adquisición de servicios - Viáticos de los funcionarios en comisión"/>
    <s v="VIATICOS  GRUAL-APOYO DESARME SIMULADOR-54121"/>
    <n v="90111503"/>
    <s v="SOLICITUD DE INFORMACIÓN A LOS PROVEEDORES"/>
    <n v="1"/>
    <n v="12"/>
    <n v="10"/>
    <n v="1"/>
    <n v="1216000"/>
    <s v="GLOBAL"/>
    <s v="NO SOLICITADAS"/>
  </r>
  <r>
    <x v="12"/>
    <s v="02-02-02-010"/>
    <s v="02-02-02-010"/>
    <s v="Adquisición de servicios - Viáticos de los funcionarios en comisión"/>
    <s v="VIATICOS  GRUAL-APOYO DESARME SIMULADOR-56521"/>
    <n v="90111503"/>
    <s v="SOLICITUD DE INFORMACIÓN A LOS PROVEEDORES"/>
    <n v="1"/>
    <n v="12"/>
    <n v="10"/>
    <n v="1"/>
    <n v="456000"/>
    <s v="GLOBAL"/>
    <s v="NO SOLICITADAS"/>
  </r>
  <r>
    <x v="12"/>
    <s v="02-02-02-010"/>
    <s v="02-02-02-010"/>
    <s v="Adquisición de servicios - Viáticos de los funcionarios en comisión"/>
    <s v="VIATICOS  GRUAL-APOYO RECOGER ELEMENTOS DE ESM-32021"/>
    <n v="90111503"/>
    <s v="SOLICITUD DE INFORMACIÓN A LOS PROVEEDORES"/>
    <n v="1"/>
    <n v="12"/>
    <n v="10"/>
    <n v="1"/>
    <n v="76000"/>
    <s v="GLOBAL"/>
    <s v="NO SOLICITADAS"/>
  </r>
  <r>
    <x v="12"/>
    <s v="02-02-02-010"/>
    <s v="02-02-02-010"/>
    <s v="Adquisición de servicios - Viáticos de los funcionarios en comisión"/>
    <s v="VIATICOS  GRUAL-Apoyo Reemplazo Titular Casino Suboficiales-25821"/>
    <n v="90111503"/>
    <s v="SOLICITUD DE INFORMACIÓN A LOS PROVEEDORES"/>
    <n v="1"/>
    <n v="12"/>
    <n v="10"/>
    <n v="1"/>
    <n v="1368000"/>
    <s v="GLOBAL"/>
    <s v="NO SOLICITADAS"/>
  </r>
  <r>
    <x v="12"/>
    <s v="02-02-02-010"/>
    <s v="02-02-02-010"/>
    <s v="Adquisición de servicios - Viáticos de los funcionarios en comisión"/>
    <s v="VIATICOS  GRUAL-CMOVIENTO PERSONAL ESDEF-31321"/>
    <n v="90111503"/>
    <s v="SOLICITUD DE INFORMACIÓN A LOS PROVEEDORES"/>
    <n v="1"/>
    <n v="12"/>
    <n v="10"/>
    <n v="1"/>
    <n v="190000"/>
    <s v="GLOBAL"/>
    <s v="NO SOLICITADAS"/>
  </r>
  <r>
    <x v="12"/>
    <s v="02-02-02-010"/>
    <s v="02-02-02-010"/>
    <s v="Adquisición de servicios - Viáticos de los funcionarios en comisión"/>
    <s v="VIATICOS  GRUAL-COMISION MANTENIMIENTO CARAVAN FAC 5067-34421"/>
    <n v="90111503"/>
    <s v="SOLICITUD DE INFORMACIÓN A LOS PROVEEDORES"/>
    <n v="1"/>
    <n v="12"/>
    <n v="10"/>
    <n v="1"/>
    <n v="228000"/>
    <s v="GLOBAL"/>
    <s v="NO SOLICITADAS"/>
  </r>
  <r>
    <x v="12"/>
    <s v="02-02-02-010"/>
    <s v="02-02-02-010"/>
    <s v="Adquisición de servicios - Viáticos de los funcionarios en comisión"/>
    <s v="VIATICOS  GRUAL-Desplazamiento a la ciudad de Aguachica el día 15-10-2021, fin transportar (01) Técnico Tri...-41521"/>
    <n v="90111503"/>
    <s v="SOLICITUD DE INFORMACIÓN A LOS PROVEEDORES"/>
    <n v="1"/>
    <n v="12"/>
    <n v="10"/>
    <n v="1"/>
    <n v="171000"/>
    <s v="GLOBAL"/>
    <s v="NO SOLICITADAS"/>
  </r>
  <r>
    <x v="12"/>
    <s v="02-02-02-010"/>
    <s v="02-02-02-010"/>
    <s v="Adquisición de servicios - Viáticos de los funcionarios en comisión"/>
    <s v="VIATICOS  GRUAL-Desplazamiento a la ciudad de Bogotá el día 01-12-2021, fin recoger músicos para actividad ...-53021"/>
    <n v="90111503"/>
    <s v="SOLICITUD DE INFORMACIÓN A LOS PROVEEDORES"/>
    <n v="1"/>
    <n v="12"/>
    <n v="10"/>
    <n v="1"/>
    <n v="76000"/>
    <s v="GLOBAL"/>
    <s v="NO SOLICITADAS"/>
  </r>
  <r>
    <x v="12"/>
    <s v="02-02-02-010"/>
    <s v="02-02-02-010"/>
    <s v="Adquisición de servicios - Viáticos de los funcionarios en comisión"/>
    <s v="VIATICOS  GRUAL-Desplazamiento a la ciudad de Bogotá el día 14-10-2021, fin realizar visita comité técnico ...-41321"/>
    <n v="90111503"/>
    <s v="SOLICITUD DE INFORMACIÓN A LOS PROVEEDORES"/>
    <n v="1"/>
    <n v="12"/>
    <n v="10"/>
    <n v="1"/>
    <n v="351000"/>
    <s v="GLOBAL"/>
    <s v="NO SOLICITADAS"/>
  </r>
  <r>
    <x v="12"/>
    <s v="02-02-02-010"/>
    <s v="02-02-02-010"/>
    <s v="Adquisición de servicios - Viáticos de los funcionarios en comisión"/>
    <s v="VIATICOS  GRUAL-Desplazamiento a la ciudad de Madrid el día 22-11-2021, fin transportar tripulación AC47T p...-49721"/>
    <n v="90111503"/>
    <s v="SOLICITUD DE INFORMACIÓN A LOS PROVEEDORES"/>
    <n v="1"/>
    <n v="12"/>
    <n v="10"/>
    <n v="1"/>
    <n v="76000"/>
    <s v="GLOBAL"/>
    <s v="NO SOLICITADAS"/>
  </r>
  <r>
    <x v="12"/>
    <s v="02-02-02-010"/>
    <s v="02-02-02-010"/>
    <s v="Adquisición de servicios - Viáticos de los funcionarios en comisión"/>
    <s v="VIATICOS  GRUAL-Desplazamiento a la ciudad de Melgar Con el fin de realizar traslado del SR AS.11 HERNANDEZ...-17721"/>
    <n v="90111503"/>
    <s v="SOLICITUD DE INFORMACIÓN A LOS PROVEEDORES"/>
    <n v="1"/>
    <n v="12"/>
    <n v="10"/>
    <n v="1"/>
    <n v="38000"/>
    <s v="GLOBAL"/>
    <s v="NO SOLICITADAS"/>
  </r>
  <r>
    <x v="12"/>
    <s v="02-02-02-010"/>
    <s v="02-02-02-010"/>
    <s v="Adquisición de servicios - Viáticos de los funcionarios en comisión"/>
    <s v="VIATICOS  GRUAL-DESPLAZAMIENTO PERSONAL DEL GRUSE RECEPCION MATERIALES DE GUERRA-32321"/>
    <n v="90111503"/>
    <s v="SOLICITUD DE INFORMACIÓN A LOS PROVEEDORES"/>
    <n v="1"/>
    <n v="12"/>
    <n v="10"/>
    <n v="1"/>
    <n v="76000"/>
    <s v="GLOBAL"/>
    <s v="NO SOLICITADAS"/>
  </r>
  <r>
    <x v="12"/>
    <s v="02-02-02-010"/>
    <s v="02-02-02-010"/>
    <s v="Adquisición de servicios - Viáticos de los funcionarios en comisión"/>
    <s v="VIATICOS  GRUAL-DESPLAZMIENTO AL CACOM 5 FIN TRANSPORTAR APOYO TECNICO EQUIPO KFIR-26421"/>
    <n v="90111503"/>
    <s v="SOLICITUD DE INFORMACIÓN A LOS PROVEEDORES"/>
    <n v="1"/>
    <n v="12"/>
    <n v="10"/>
    <n v="1"/>
    <n v="76000"/>
    <s v="GLOBAL"/>
    <s v="NO SOLICITADAS"/>
  </r>
  <r>
    <x v="12"/>
    <s v="02-02-02-010"/>
    <s v="02-02-02-010"/>
    <s v="Adquisición de servicios - Viáticos de los funcionarios en comisión"/>
    <s v="VIATICOS  GRUAL-EFECTUAR TAREAS DE MANTENIMIENTO A LA RED TRONCALIZADA Y CAMBIO DE LA ODU-35521"/>
    <n v="90111503"/>
    <s v="SOLICITUD DE INFORMACIÓN A LOS PROVEEDORES"/>
    <n v="1"/>
    <n v="12"/>
    <n v="10"/>
    <n v="1"/>
    <n v="76000"/>
    <s v="GLOBAL"/>
    <s v="NO SOLICITADAS"/>
  </r>
  <r>
    <x v="12"/>
    <s v="02-02-02-010"/>
    <s v="02-02-02-010"/>
    <s v="Adquisición de servicios - Viáticos de los funcionarios en comisión"/>
    <s v="VIATICOS  GRUAL-INSTALACION SIMULADOR-49021"/>
    <n v="90111503"/>
    <s v="SOLICITUD DE INFORMACIÓN A LOS PROVEEDORES"/>
    <n v="1"/>
    <n v="12"/>
    <n v="10"/>
    <n v="1"/>
    <n v="304000"/>
    <s v="GLOBAL"/>
    <s v="NO SOLICITADAS"/>
  </r>
  <r>
    <x v="12"/>
    <s v="02-02-02-010"/>
    <s v="02-02-02-010"/>
    <s v="Adquisición de servicios - Viáticos de los funcionarios en comisión"/>
    <s v="VIATICOS  GRUAL-INSTALACIÓN Y OPERACIÓN SIMULADOR BARRENASPARA EVENTO CYBERWINGS-48221"/>
    <n v="90111503"/>
    <s v="SOLICITUD DE INFORMACIÓN A LOS PROVEEDORES"/>
    <n v="1"/>
    <n v="12"/>
    <n v="10"/>
    <n v="1"/>
    <n v="836000"/>
    <s v="GLOBAL"/>
    <s v="NO SOLICITADAS"/>
  </r>
  <r>
    <x v="12"/>
    <s v="02-02-02-010"/>
    <s v="02-02-02-010"/>
    <s v="Adquisición de servicios - Viáticos de los funcionarios en comisión"/>
    <s v="VIATICOS  GRUAL-LLEVAR Y TRAER MATERIAL AERONÁUTICO-22621"/>
    <n v="90111503"/>
    <s v="SOLICITUD DE INFORMACIÓN A LOS PROVEEDORES"/>
    <n v="1"/>
    <n v="12"/>
    <n v="10"/>
    <n v="1"/>
    <n v="76000"/>
    <s v="GLOBAL"/>
    <s v="NO SOLICITADAS"/>
  </r>
  <r>
    <x v="12"/>
    <s v="02-02-02-010"/>
    <s v="02-02-02-010"/>
    <s v="Adquisición de servicios - Viáticos de los funcionarios en comisión"/>
    <s v="VIATICOS  GRUAL-LLEVAR Y TRAER MATERIAL AERONAUTICO-34821"/>
    <n v="90111503"/>
    <s v="SOLICITUD DE INFORMACIÓN A LOS PROVEEDORES"/>
    <n v="1"/>
    <n v="12"/>
    <n v="10"/>
    <n v="1"/>
    <n v="76000"/>
    <s v="GLOBAL"/>
    <s v="NO SOLICITADAS"/>
  </r>
  <r>
    <x v="12"/>
    <s v="02-02-02-010"/>
    <s v="02-02-02-010"/>
    <s v="Adquisición de servicios - Viáticos de los funcionarios en comisión"/>
    <s v="VIATICOS  GRUAL-LLEVAR Y TRAER MATERIAL AERONAUTICO-49621"/>
    <n v="90111503"/>
    <s v="SOLICITUD DE INFORMACIÓN A LOS PROVEEDORES"/>
    <n v="1"/>
    <n v="12"/>
    <n v="10"/>
    <n v="1"/>
    <n v="152000"/>
    <s v="GLOBAL"/>
    <s v="NO SOLICITADAS"/>
  </r>
  <r>
    <x v="12"/>
    <s v="02-02-02-010"/>
    <s v="02-02-02-010"/>
    <s v="Adquisición de servicios - Viáticos de los funcionarios en comisión"/>
    <s v="VIATICOS  GRUAL-MANTENIMIENTO BLART-16121"/>
    <n v="90111503"/>
    <s v="SOLICITUD DE INFORMACIÓN A LOS PROVEEDORES"/>
    <n v="1"/>
    <n v="12"/>
    <n v="10"/>
    <n v="1"/>
    <n v="140000"/>
    <s v="GLOBAL"/>
    <s v="NO SOLICITADAS"/>
  </r>
  <r>
    <x v="12"/>
    <s v="02-02-02-010"/>
    <s v="02-02-02-010"/>
    <s v="Adquisición de servicios - Viáticos de los funcionarios en comisión"/>
    <s v="VIATICOS  GRUAL-MANTENIMIENTO DE INSTALACIONES EN PRO DE LOS EJERCICIOS OPERACIONALES ANGEL DE LOS ANDES - ...-22221"/>
    <n v="90111503"/>
    <s v="SOLICITUD DE INFORMACIÓN A LOS PROVEEDORES"/>
    <n v="1"/>
    <n v="12"/>
    <n v="10"/>
    <n v="1"/>
    <n v="532000"/>
    <s v="GLOBAL"/>
    <s v="NO SOLICITADAS"/>
  </r>
  <r>
    <x v="12"/>
    <s v="02-02-02-010"/>
    <s v="02-02-02-010"/>
    <s v="Adquisición de servicios - Viáticos de los funcionarios en comisión"/>
    <s v="VIATICOS  GRUAL-Mantenimiento de instalaciones en pro de los ejercicios operacionales Angel de los Andes- Relámpago. Extensión Comisión de acuerdo con Radiograma fac-s-2021-005594-RD-24921"/>
    <n v="90111503"/>
    <s v="SOLICITUD DE INFORMACIÓN A LOS PROVEEDORES"/>
    <n v="1"/>
    <n v="12"/>
    <n v="10"/>
    <n v="1"/>
    <n v="1064000"/>
    <s v="GLOBAL"/>
    <s v="NO SOLICITADAS"/>
  </r>
  <r>
    <x v="12"/>
    <s v="02-02-02-010"/>
    <s v="02-02-02-010"/>
    <s v="Adquisición de servicios - Viáticos de los funcionarios en comisión"/>
    <s v="VIATICOS  GRUAL-MANTENIMIENTO PLANTA ELECTRICA PACART-19421"/>
    <n v="90111503"/>
    <s v="SOLICITUD DE INFORMACIÓN A LOS PROVEEDORES"/>
    <n v="1"/>
    <n v="12"/>
    <n v="10"/>
    <n v="1"/>
    <n v="235000"/>
    <s v="GLOBAL"/>
    <s v="NO SOLICITADAS"/>
  </r>
  <r>
    <x v="12"/>
    <s v="02-02-02-010"/>
    <s v="02-02-02-010"/>
    <s v="Adquisición de servicios - Viáticos de los funcionarios en comisión"/>
    <s v="VIATICOS  GRUAL-MANTENIMIENTO PLATA ELECTRICA-19421"/>
    <n v="90111503"/>
    <s v="SOLICITUD DE INFORMACIÓN A LOS PROVEEDORES"/>
    <n v="1"/>
    <n v="12"/>
    <n v="10"/>
    <n v="1"/>
    <n v="89000"/>
    <s v="GLOBAL"/>
    <s v="NO SOLICITADAS"/>
  </r>
  <r>
    <x v="12"/>
    <s v="02-02-02-010"/>
    <s v="02-02-02-010"/>
    <s v="Adquisición de servicios - Viáticos de los funcionarios en comisión"/>
    <s v="VIATICOS  GRUAL-Proceder a la ciudad de Bogotá el día 04-11-2021 en apoyo al GRUAL, fin transportar intende...-46521"/>
    <n v="90111503"/>
    <s v="SOLICITUD DE INFORMACIÓN A LOS PROVEEDORES"/>
    <n v="1"/>
    <n v="12"/>
    <n v="10"/>
    <n v="1"/>
    <n v="76000"/>
    <s v="GLOBAL"/>
    <s v="NO SOLICITADAS"/>
  </r>
  <r>
    <x v="12"/>
    <s v="02-02-02-010"/>
    <s v="02-02-02-010"/>
    <s v="Adquisición de servicios - Viáticos de los funcionarios en comisión"/>
    <s v="VIATICOS  GRUAL-Proceder a la ciudad de Bogotá el día 13-10-2021, fin transportar material aeronáutico-40521"/>
    <n v="90111503"/>
    <s v="SOLICITUD DE INFORMACIÓN A LOS PROVEEDORES"/>
    <n v="1"/>
    <n v="12"/>
    <n v="10"/>
    <n v="1"/>
    <n v="76000"/>
    <s v="GLOBAL"/>
    <s v="NO SOLICITADAS"/>
  </r>
  <r>
    <x v="12"/>
    <s v="02-02-02-010"/>
    <s v="02-02-02-010"/>
    <s v="Adquisición de servicios - Viáticos de los funcionarios en comisión"/>
    <s v="VIATICOS  GRUAL-Proceder a la ciudad de Bogotá el día 13-10-2021, fin transportar material de armamento res...-40521"/>
    <n v="90111503"/>
    <s v="SOLICITUD DE INFORMACIÓN A LOS PROVEEDORES"/>
    <n v="1"/>
    <n v="12"/>
    <n v="10"/>
    <n v="1"/>
    <n v="76000"/>
    <s v="GLOBAL"/>
    <s v="NO SOLICITADAS"/>
  </r>
  <r>
    <x v="12"/>
    <s v="02-02-02-010"/>
    <s v="02-02-02-010"/>
    <s v="Adquisición de servicios - Viáticos de los funcionarios en comisión"/>
    <s v="VIATICOS  GRUAL-Proceder a la ciudad de Bogotá x enlace logístico fin recoger elementos GRUAL/GRUTE._x0009__x0009__x0009__x0009__x0009__x0009__x0009_...-20421"/>
    <n v="90111503"/>
    <s v="SOLICITUD DE INFORMACIÓN A LOS PROVEEDORES"/>
    <n v="1"/>
    <n v="12"/>
    <n v="10"/>
    <n v="1"/>
    <n v="76000"/>
    <s v="GLOBAL"/>
    <s v="NO SOLICITADAS"/>
  </r>
  <r>
    <x v="12"/>
    <s v="02-02-02-010"/>
    <s v="02-02-02-010"/>
    <s v="Adquisición de servicios - Viáticos de los funcionarios en comisión"/>
    <s v="VIATICOS  GRUAL-Proceder a la ciudad de Ibague para recoger camioneta DMAX del GRUSE 16.-19321"/>
    <n v="90111503"/>
    <s v="SOLICITUD DE INFORMACIÓN A LOS PROVEEDORES"/>
    <n v="1"/>
    <n v="12"/>
    <n v="10"/>
    <n v="1"/>
    <n v="38000"/>
    <s v="GLOBAL"/>
    <s v="NO SOLICITADAS"/>
  </r>
  <r>
    <x v="12"/>
    <s v="02-02-02-010"/>
    <s v="02-02-02-010"/>
    <s v="Adquisición de servicios - Viáticos de los funcionarios en comisión"/>
    <s v="VIATICOS  grual-Realizar desplazamiento a Bogota con fin de Cumplir Ordenes de Comando GRUAL.-56021"/>
    <n v="90111503"/>
    <s v="SOLICITUD DE INFORMACIÓN A LOS PROVEEDORES"/>
    <n v="1"/>
    <n v="12"/>
    <n v="10"/>
    <n v="1"/>
    <n v="38000"/>
    <s v="GLOBAL"/>
    <s v="NO SOLICITADAS"/>
  </r>
  <r>
    <x v="12"/>
    <s v="02-02-02-010"/>
    <s v="02-02-02-010"/>
    <s v="Adquisición de servicios - Viáticos de los funcionarios en comisión"/>
    <s v="VIATICOS  GRUAL-Realizar desplazamiento a Bogota con fin de transportar un personal de soldados  (07) de CA...-58221"/>
    <n v="90111503"/>
    <s v="SOLICITUD DE INFORMACIÓN A LOS PROVEEDORES"/>
    <n v="1"/>
    <n v="12"/>
    <n v="10"/>
    <n v="1"/>
    <n v="38000"/>
    <s v="GLOBAL"/>
    <s v="NO SOLICITADAS"/>
  </r>
  <r>
    <x v="12"/>
    <s v="02-02-02-010"/>
    <s v="02-02-02-010"/>
    <s v="Adquisición de servicios - Viáticos de los funcionarios en comisión"/>
    <s v="VIATICOS  GRUAL-Realizar desplazamiento a Bogota, con fin de transportar personal de mamografias posterior ...-41521"/>
    <n v="90111503"/>
    <s v="SOLICITUD DE INFORMACIÓN A LOS PROVEEDORES"/>
    <n v="1"/>
    <n v="12"/>
    <n v="10"/>
    <n v="1"/>
    <n v="38000"/>
    <s v="GLOBAL"/>
    <s v="NO SOLICITADAS"/>
  </r>
  <r>
    <x v="12"/>
    <s v="02-02-02-010"/>
    <s v="02-02-02-010"/>
    <s v="Adquisición de servicios - Viáticos de los funcionarios en comisión"/>
    <s v="VIATICOS  GRUAL-Realizar desplazamiento a Fusagasugá para entregar un sonido que fue contratado y tambien i...-53221"/>
    <n v="90111503"/>
    <s v="SOLICITUD DE INFORMACIÓN A LOS PROVEEDORES"/>
    <n v="1"/>
    <n v="12"/>
    <n v="10"/>
    <n v="1"/>
    <n v="76000"/>
    <s v="GLOBAL"/>
    <s v="NO SOLICITADAS"/>
  </r>
  <r>
    <x v="12"/>
    <s v="02-02-02-010"/>
    <s v="02-02-02-010"/>
    <s v="Adquisición de servicios - Viáticos de los funcionarios en comisión"/>
    <s v="VIATICOS  GRUAL-Realizar desplazamiento a la ciudad de Bogota  el dia 10-06-2021 con el fin de transportar ...-19921"/>
    <n v="90111503"/>
    <s v="SOLICITUD DE INFORMACIÓN A LOS PROVEEDORES"/>
    <n v="1"/>
    <n v="12"/>
    <n v="10"/>
    <n v="1"/>
    <n v="76000"/>
    <s v="GLOBAL"/>
    <s v="NO SOLICITADAS"/>
  </r>
  <r>
    <x v="12"/>
    <s v="02-02-02-010"/>
    <s v="02-02-02-010"/>
    <s v="Adquisición de servicios - Viáticos de los funcionarios en comisión"/>
    <s v="VIATICOS  GRUAL-Realizar desplazamiento a la ciudad de Bogota  el dia 27-05-2021 con el fin de transportar ...-18121"/>
    <n v="90111503"/>
    <s v="SOLICITUD DE INFORMACIÓN A LOS PROVEEDORES"/>
    <n v="1"/>
    <n v="12"/>
    <n v="10"/>
    <n v="1"/>
    <n v="76000"/>
    <s v="GLOBAL"/>
    <s v="NO SOLICITADAS"/>
  </r>
  <r>
    <x v="12"/>
    <s v="02-02-02-010"/>
    <s v="02-02-02-010"/>
    <s v="Adquisición de servicios - Viáticos de los funcionarios en comisión"/>
    <s v="VIATICOS  GRUAL-Realizar desplazamiento a la ciudad de Bogotá con el fin de Devolver músicos y retornar al ...-53221"/>
    <n v="90111503"/>
    <s v="SOLICITUD DE INFORMACIÓN A LOS PROVEEDORES"/>
    <n v="1"/>
    <n v="12"/>
    <n v="10"/>
    <n v="1"/>
    <n v="76000"/>
    <s v="GLOBAL"/>
    <s v="NO SOLICITADAS"/>
  </r>
  <r>
    <x v="12"/>
    <s v="02-02-02-010"/>
    <s v="02-02-02-010"/>
    <s v="Adquisición de servicios - Viáticos de los funcionarios en comisión"/>
    <s v="VIATICOS  grual-Realizar desplazamiento a la ciudad de Bogotá con el fin de transportar en la ruta CACOM1 -...-46821"/>
    <n v="90111503"/>
    <s v="SOLICITUD DE INFORMACIÓN A LOS PROVEEDORES"/>
    <n v="1"/>
    <n v="12"/>
    <n v="10"/>
    <n v="1"/>
    <n v="38000"/>
    <s v="GLOBAL"/>
    <s v="NO SOLICITADAS"/>
  </r>
  <r>
    <x v="12"/>
    <s v="02-02-02-010"/>
    <s v="02-02-02-010"/>
    <s v="Adquisición de servicios - Viáticos de los funcionarios en comisión"/>
    <s v="VIATICOS  GRUAL-Realizar desplazamiento a la ciudad de Bogota con fin de cumplir orden de comando CACOM-1._x0009_...-41321"/>
    <n v="90111503"/>
    <s v="SOLICITUD DE INFORMACIÓN A LOS PROVEEDORES"/>
    <n v="1"/>
    <n v="12"/>
    <n v="10"/>
    <n v="1"/>
    <n v="38000"/>
    <s v="GLOBAL"/>
    <s v="NO SOLICITADAS"/>
  </r>
  <r>
    <x v="12"/>
    <s v="02-02-02-010"/>
    <s v="02-02-02-010"/>
    <s v="Adquisición de servicios - Viáticos de los funcionarios en comisión"/>
    <s v="VIATICOS  GRUAL-Realizar desplazamiento a la ciudad de Bogota con fin de traer camion que se encontraba en ...-41621"/>
    <n v="90111503"/>
    <s v="SOLICITUD DE INFORMACIÓN A LOS PROVEEDORES"/>
    <n v="1"/>
    <n v="12"/>
    <n v="10"/>
    <n v="1"/>
    <n v="76000"/>
    <s v="GLOBAL"/>
    <s v="NO SOLICITADAS"/>
  </r>
  <r>
    <x v="12"/>
    <s v="02-02-02-010"/>
    <s v="02-02-02-010"/>
    <s v="Adquisición de servicios - Viáticos de los funcionarios en comisión"/>
    <s v="VIATICOS  GRUAL-Realizar desplazamiento a la ciudad de Bogotá el día 01-07-2021 con el fin de recoger donac...-22921"/>
    <n v="90111503"/>
    <s v="SOLICITUD DE INFORMACIÓN A LOS PROVEEDORES"/>
    <n v="1"/>
    <n v="12"/>
    <n v="10"/>
    <n v="1"/>
    <n v="38000"/>
    <s v="GLOBAL"/>
    <s v="NO SOLICITADAS"/>
  </r>
  <r>
    <x v="12"/>
    <s v="02-02-02-010"/>
    <s v="02-02-02-010"/>
    <s v="Adquisición de servicios - Viáticos de los funcionarios en comisión"/>
    <s v="VIATICOS  GRUAL-Realizar desplazamiento a la ciudad de Bogotá el día 03-12-2021 con el fin de transportar m...-53221"/>
    <n v="90111503"/>
    <s v="SOLICITUD DE INFORMACIÓN A LOS PROVEEDORES"/>
    <n v="1"/>
    <n v="12"/>
    <n v="10"/>
    <n v="1"/>
    <n v="76000"/>
    <s v="GLOBAL"/>
    <s v="NO SOLICITADAS"/>
  </r>
  <r>
    <x v="12"/>
    <s v="02-02-02-010"/>
    <s v="02-02-02-010"/>
    <s v="Adquisición de servicios - Viáticos de los funcionarios en comisión"/>
    <s v="VIATICOS  GRUAL-Realizar desplazamiento a la ciudad de Bogotá el día 15-12-2021, fin llevar elementos y car...-56021"/>
    <n v="90111503"/>
    <s v="SOLICITUD DE INFORMACIÓN A LOS PROVEEDORES"/>
    <n v="1"/>
    <n v="12"/>
    <n v="10"/>
    <n v="1"/>
    <n v="76000"/>
    <s v="GLOBAL"/>
    <s v="NO SOLICITADAS"/>
  </r>
  <r>
    <x v="12"/>
    <s v="02-02-02-010"/>
    <s v="02-02-02-010"/>
    <s v="Adquisición de servicios - Viáticos de los funcionarios en comisión"/>
    <s v="VIATICOS  GRUAL-Realizar desplazamiento a la ciudad de Bogotá el día 21-11-2021, fin transportar personal q...-49721"/>
    <n v="90111503"/>
    <s v="SOLICITUD DE INFORMACIÓN A LOS PROVEEDORES"/>
    <n v="1"/>
    <n v="12"/>
    <n v="10"/>
    <n v="1"/>
    <n v="38000"/>
    <s v="GLOBAL"/>
    <s v="NO SOLICITADAS"/>
  </r>
  <r>
    <x v="12"/>
    <s v="02-02-02-010"/>
    <s v="02-02-02-010"/>
    <s v="Adquisición de servicios - Viáticos de los funcionarios en comisión"/>
    <s v="VIATICOS  GRUAL-Realizar desplazamiento a la ciudad de Bogotá el día 24-11-2021, fin transportar material a...-50921"/>
    <n v="90111503"/>
    <s v="SOLICITUD DE INFORMACIÓN A LOS PROVEEDORES"/>
    <n v="1"/>
    <n v="12"/>
    <n v="10"/>
    <n v="1"/>
    <n v="38000"/>
    <s v="GLOBAL"/>
    <s v="NO SOLICITADAS"/>
  </r>
  <r>
    <x v="12"/>
    <s v="02-02-02-010"/>
    <s v="02-02-02-010"/>
    <s v="Adquisición de servicios - Viáticos de los funcionarios en comisión"/>
    <s v="VIATICOS  GRUAL-Realizar desplazamiento a la ciudad de Fusagasugá el día 01-12-2021, fin recoger equipo de ...-53021"/>
    <n v="90111503"/>
    <s v="SOLICITUD DE INFORMACIÓN A LOS PROVEEDORES"/>
    <n v="1"/>
    <n v="12"/>
    <n v="10"/>
    <n v="1"/>
    <n v="38000"/>
    <s v="GLOBAL"/>
    <s v="NO SOLICITADAS"/>
  </r>
  <r>
    <x v="12"/>
    <s v="02-02-02-010"/>
    <s v="02-02-02-010"/>
    <s v="Adquisición de servicios - Viáticos de los funcionarios en comisión"/>
    <s v="VIATICOS  GRUAL-Realizar desplazamiento a la ciudad de Ibague con el fin de cumplir requerimiento de llevar...-18121"/>
    <n v="90111503"/>
    <s v="SOLICITUD DE INFORMACIÓN A LOS PROVEEDORES"/>
    <n v="1"/>
    <n v="12"/>
    <n v="10"/>
    <n v="1"/>
    <n v="38000"/>
    <s v="GLOBAL"/>
    <s v="NO SOLICITADAS"/>
  </r>
  <r>
    <x v="12"/>
    <s v="02-02-02-010"/>
    <s v="02-02-02-010"/>
    <s v="Adquisición de servicios - Viáticos de los funcionarios en comisión"/>
    <s v="VIATICOS  GRUAL-Realizar desplazamiento a la ciudad de Ibagué con el fin de transportar vehículo en grúa, y...-48821"/>
    <n v="90111503"/>
    <s v="SOLICITUD DE INFORMACIÓN A LOS PROVEEDORES"/>
    <n v="1"/>
    <n v="12"/>
    <n v="10"/>
    <n v="1"/>
    <n v="152000"/>
    <s v="GLOBAL"/>
    <s v="NO SOLICITADAS"/>
  </r>
  <r>
    <x v="12"/>
    <s v="02-02-02-010"/>
    <s v="02-02-02-010"/>
    <s v="Adquisición de servicios - Viáticos de los funcionarios en comisión"/>
    <s v="VIATICOS  GRUAL-Realizar desplazamiento a la ciudad de Madrid - Cundinamarca, fin trasladar camabaja asigna...-17921"/>
    <n v="90111503"/>
    <s v="SOLICITUD DE INFORMACIÓN A LOS PROVEEDORES"/>
    <n v="1"/>
    <n v="12"/>
    <n v="10"/>
    <n v="1"/>
    <n v="38000"/>
    <s v="GLOBAL"/>
    <s v="NO SOLICITADAS"/>
  </r>
  <r>
    <x v="12"/>
    <s v="02-02-02-010"/>
    <s v="02-02-02-010"/>
    <s v="Adquisición de servicios - Viáticos de los funcionarios en comisión"/>
    <s v="VIATICOS  GRUAL-Realizar desplazamiento a la ciudad de Melgar CACOM-4 el día 22-11-2021, fin transportar ra...-49721"/>
    <n v="90111503"/>
    <s v="SOLICITUD DE INFORMACIÓN A LOS PROVEEDORES"/>
    <n v="1"/>
    <n v="12"/>
    <n v="10"/>
    <n v="1"/>
    <n v="76000"/>
    <s v="GLOBAL"/>
    <s v="NO SOLICITADAS"/>
  </r>
  <r>
    <x v="12"/>
    <s v="02-02-02-010"/>
    <s v="02-02-02-010"/>
    <s v="Adquisición de servicios - Viáticos de los funcionarios en comisión"/>
    <s v="VIATICOS  GRUAL-Realizar desplazamiento a la ciudad de Rionegro el día 24-11-2021, fin recoger material aer...-50921"/>
    <n v="90111503"/>
    <s v="SOLICITUD DE INFORMACIÓN A LOS PROVEEDORES"/>
    <n v="1"/>
    <n v="12"/>
    <n v="10"/>
    <n v="1"/>
    <n v="38000"/>
    <s v="GLOBAL"/>
    <s v="NO SOLICITADAS"/>
  </r>
  <r>
    <x v="12"/>
    <s v="02-02-02-010"/>
    <s v="02-02-02-010"/>
    <s v="Adquisición de servicios - Viáticos de los funcionarios en comisión"/>
    <s v="VIATICOS  GRUAL-Realizar desplazamiento a Melgar para transportar 11 funcionarios Suboficiales que tendrán ...-44221"/>
    <n v="90111503"/>
    <s v="SOLICITUD DE INFORMACIÓN A LOS PROVEEDORES"/>
    <n v="1"/>
    <n v="12"/>
    <n v="10"/>
    <n v="1"/>
    <n v="38000"/>
    <s v="GLOBAL"/>
    <s v="NO SOLICITADAS"/>
  </r>
  <r>
    <x v="12"/>
    <s v="02-02-02-010"/>
    <s v="02-02-02-010"/>
    <s v="Adquisición de servicios - Viáticos de los funcionarios en comisión"/>
    <s v="VIATICOS  GRUAL-Realizar desplazamiento al municipio de Villeta el día 20-11-2021, fin transportar personal...-49721"/>
    <n v="90111503"/>
    <s v="SOLICITUD DE INFORMACIÓN A LOS PROVEEDORES"/>
    <n v="1"/>
    <n v="12"/>
    <n v="10"/>
    <n v="1"/>
    <n v="38000"/>
    <s v="GLOBAL"/>
    <s v="NO SOLICITADAS"/>
  </r>
  <r>
    <x v="12"/>
    <s v="02-02-02-010"/>
    <s v="02-02-02-010"/>
    <s v="Adquisición de servicios - Viáticos de los funcionarios en comisión"/>
    <s v="VIATICOS  GRUAL-Realizar desplazamiento de carro tanque de agua desde CACOM-1 a CACOM-4, entregarlo a la un...-17721"/>
    <n v="90111503"/>
    <s v="SOLICITUD DE INFORMACIÓN A LOS PROVEEDORES"/>
    <n v="1"/>
    <n v="12"/>
    <n v="10"/>
    <n v="1"/>
    <n v="38000"/>
    <s v="GLOBAL"/>
    <s v="NO SOLICITADAS"/>
  </r>
  <r>
    <x v="12"/>
    <s v="02-02-02-010"/>
    <s v="02-02-02-010"/>
    <s v="Adquisición de servicios - Viáticos de los funcionarios en comisión"/>
    <s v="VIATICOS  GRUAL-REALIZAR TRANSPORTE DE BULLDOZER A TOLEMAIDA PARA MANTENIMIENTO-9221"/>
    <n v="90111503"/>
    <s v="SOLICITUD DE INFORMACIÓN A LOS PROVEEDORES"/>
    <n v="1"/>
    <n v="12"/>
    <n v="10"/>
    <n v="1"/>
    <n v="76000"/>
    <s v="GLOBAL"/>
    <s v="NO SOLICITADAS"/>
  </r>
  <r>
    <x v="12"/>
    <s v="02-02-02-010"/>
    <s v="02-02-02-010"/>
    <s v="Adquisición de servicios - Viáticos de los funcionarios en comisión"/>
    <s v="VIATICOS  GRUAL-Realizar transporte de personal al municipio de Anapoima el día 11-09-2021, en apoyo Alcadi...-35121"/>
    <n v="90111503"/>
    <s v="SOLICITUD DE INFORMACIÓN A LOS PROVEEDORES"/>
    <n v="1"/>
    <n v="12"/>
    <n v="10"/>
    <n v="1"/>
    <n v="76000"/>
    <s v="GLOBAL"/>
    <s v="NO SOLICITADAS"/>
  </r>
  <r>
    <x v="12"/>
    <s v="02-02-02-010"/>
    <s v="02-02-02-010"/>
    <s v="Adquisición de servicios - Viáticos de los funcionarios en comisión"/>
    <s v="VIATICOS  GRUAL-REALIZAR TRANSPORTE DE PERSONAL EXTRANJERO DE VISITA A LA CIUDAD DE BOGOTÁ POR TERMINO DE C...-20821"/>
    <n v="90111503"/>
    <s v="SOLICITUD DE INFORMACIÓN A LOS PROVEEDORES"/>
    <n v="1"/>
    <n v="12"/>
    <n v="10"/>
    <n v="1"/>
    <n v="76000"/>
    <s v="GLOBAL"/>
    <s v="NO SOLICITADAS"/>
  </r>
  <r>
    <x v="12"/>
    <s v="02-02-02-010"/>
    <s v="02-02-02-010"/>
    <s v="Adquisición de servicios - Viáticos de los funcionarios en comisión"/>
    <s v="VIATICOS  GRUAL-Realizar traslado del señor AS16. DIAZ RUBIANO LUIS FERNANDO al CACOM-5, con el fin de reco...-20421"/>
    <n v="90111503"/>
    <s v="SOLICITUD DE INFORMACIÓN A LOS PROVEEDORES"/>
    <n v="1"/>
    <n v="12"/>
    <n v="10"/>
    <n v="1"/>
    <n v="38000"/>
    <s v="GLOBAL"/>
    <s v="NO SOLICITADAS"/>
  </r>
  <r>
    <x v="12"/>
    <s v="02-02-02-010"/>
    <s v="02-02-02-010"/>
    <s v="Adquisición de servicios - Viáticos de los funcionarios en comisión"/>
    <s v="VIATICOS  GRUAL-Realizar traslado del señor BG. Comandante CACOM-1 a la ciudad de Bogotá el día 25-11-2021,...-51221"/>
    <n v="90111503"/>
    <s v="SOLICITUD DE INFORMACIÓN A LOS PROVEEDORES"/>
    <n v="1"/>
    <n v="12"/>
    <n v="10"/>
    <n v="1"/>
    <n v="38000"/>
    <s v="GLOBAL"/>
    <s v="NO SOLICITADAS"/>
  </r>
  <r>
    <x v="12"/>
    <s v="02-02-02-010"/>
    <s v="02-02-02-010"/>
    <s v="Adquisición de servicios - Viáticos de los funcionarios en comisión"/>
    <s v="VIATICOS  GRUAL-Realizar traslado del señor BG. Comandante CACOM-1 a la ciudad de Bogotá el día 26-11-2021,...-51421"/>
    <n v="90111503"/>
    <s v="SOLICITUD DE INFORMACIÓN A LOS PROVEEDORES"/>
    <n v="1"/>
    <n v="12"/>
    <n v="10"/>
    <n v="1"/>
    <n v="76000"/>
    <s v="GLOBAL"/>
    <s v="NO SOLICITADAS"/>
  </r>
  <r>
    <x v="12"/>
    <s v="02-02-02-010"/>
    <s v="02-02-02-010"/>
    <s v="Adquisición de servicios - Viáticos de los funcionarios en comisión"/>
    <s v="VIATICOS  GRUAL-Realizar traslado del tractocamión desde CACOM-5 al CACOM-1.-20421"/>
    <n v="90111503"/>
    <s v="SOLICITUD DE INFORMACIÓN A LOS PROVEEDORES"/>
    <n v="1"/>
    <n v="12"/>
    <n v="10"/>
    <n v="1"/>
    <n v="38000"/>
    <s v="GLOBAL"/>
    <s v="NO SOLICITADAS"/>
  </r>
  <r>
    <x v="12"/>
    <s v="02-02-02-010"/>
    <s v="02-02-02-010"/>
    <s v="Adquisición de servicios - Viáticos de los funcionarios en comisión"/>
    <s v="VIATICOS  GRUAL-RECOGER AUTOMOTOR QUE ESTABA MI-49621"/>
    <n v="90111503"/>
    <s v="SOLICITUD DE INFORMACIÓN A LOS PROVEEDORES"/>
    <n v="1"/>
    <n v="12"/>
    <n v="10"/>
    <n v="1"/>
    <n v="76000"/>
    <s v="GLOBAL"/>
    <s v="NO SOLICITADAS"/>
  </r>
  <r>
    <x v="12"/>
    <s v="02-02-02-010"/>
    <s v="02-02-02-010"/>
    <s v="Adquisición de servicios - Viáticos de los funcionarios en comisión"/>
    <s v="VIATICOS  GRUAL-RECOGER CASCARILLA DE ARROZ PARA PISTA DE PARACAIDISMO-35521"/>
    <n v="90111503"/>
    <s v="SOLICITUD DE INFORMACIÓN A LOS PROVEEDORES"/>
    <n v="1"/>
    <n v="12"/>
    <n v="10"/>
    <n v="1"/>
    <n v="38000"/>
    <s v="GLOBAL"/>
    <s v="NO SOLICITADAS"/>
  </r>
  <r>
    <x v="12"/>
    <s v="02-02-02-010"/>
    <s v="02-02-02-010"/>
    <s v="Adquisición de servicios - Viáticos de los funcionarios en comisión"/>
    <s v="VIATICOS  GRUAL-RECOGER DONACION DIAN-SOLICITUD COMISION 23021"/>
    <n v="90111503"/>
    <s v="SOLICITUD DE INFORMACIÓN A LOS PROVEEDORES"/>
    <n v="1"/>
    <n v="12"/>
    <n v="10"/>
    <n v="1"/>
    <n v="76000"/>
    <s v="GLOBAL"/>
    <s v="NO SOLICITADAS"/>
  </r>
  <r>
    <x v="12"/>
    <s v="02-02-02-010"/>
    <s v="02-02-02-010"/>
    <s v="Adquisición de servicios - Viáticos de los funcionarios en comisión"/>
    <s v="VIATICOS  GRUAL-RECOGER INTENDENCIA PARA SOLDADOS 4TO CONTINGENTE-34921"/>
    <n v="90111503"/>
    <s v="SOLICITUD DE INFORMACIÓN A LOS PROVEEDORES"/>
    <n v="1"/>
    <n v="12"/>
    <n v="10"/>
    <n v="1"/>
    <n v="38000"/>
    <s v="GLOBAL"/>
    <s v="NO SOLICITADAS"/>
  </r>
  <r>
    <x v="12"/>
    <s v="02-02-02-010"/>
    <s v="02-02-02-010"/>
    <s v="Adquisición de servicios - Viáticos de los funcionarios en comisión"/>
    <s v="VIATICOS  GRUAL-RECOGER INTENDENCIA-25421"/>
    <n v="90111503"/>
    <s v="SOLICITUD DE INFORMACIÓN A LOS PROVEEDORES"/>
    <n v="1"/>
    <n v="12"/>
    <n v="10"/>
    <n v="1"/>
    <n v="76000"/>
    <s v="GLOBAL"/>
    <s v="NO SOLICITADAS"/>
  </r>
  <r>
    <x v="12"/>
    <s v="02-02-02-010"/>
    <s v="02-02-02-010"/>
    <s v="Adquisición de servicios - Viáticos de los funcionarios en comisión"/>
    <s v="VIATICOS  GRUAL-RECOGER TRIPULACION-22621"/>
    <n v="90111503"/>
    <s v="SOLICITUD DE INFORMACIÓN A LOS PROVEEDORES"/>
    <n v="1"/>
    <n v="12"/>
    <n v="10"/>
    <n v="1"/>
    <n v="38000"/>
    <s v="GLOBAL"/>
    <s v="NO SOLICITADAS"/>
  </r>
  <r>
    <x v="12"/>
    <s v="02-02-02-010"/>
    <s v="02-02-02-010"/>
    <s v="Adquisición de servicios - Viáticos de los funcionarios en comisión"/>
    <s v="VIATICOS  GRUAL-RECOGER VEHICULO QUE TERMINA FASE DE MANTENIMIENTO-58321"/>
    <n v="90111503"/>
    <s v="SOLICITUD DE INFORMACIÓN A LOS PROVEEDORES"/>
    <n v="1"/>
    <n v="12"/>
    <n v="10"/>
    <n v="1"/>
    <n v="76000"/>
    <s v="GLOBAL"/>
    <s v="NO SOLICITADAS"/>
  </r>
  <r>
    <x v="12"/>
    <s v="02-02-02-010"/>
    <s v="02-02-02-010"/>
    <s v="Adquisición de servicios - Viáticos de los funcionarios en comisión"/>
    <s v="VIATICOS  GRUAL-RECOGER VEHICULOS EN MANTENIMIENTO-51721"/>
    <n v="90111503"/>
    <s v="SOLICITUD DE INFORMACIÓN A LOS PROVEEDORES"/>
    <n v="1"/>
    <n v="12"/>
    <n v="10"/>
    <n v="1"/>
    <n v="76000"/>
    <s v="GLOBAL"/>
    <s v="NO SOLICITADAS"/>
  </r>
  <r>
    <x v="12"/>
    <s v="02-02-02-010"/>
    <s v="02-02-02-010"/>
    <s v="Adquisición de servicios - Viáticos de los funcionarios en comisión"/>
    <s v="VIATICOS  GRUAL-Relaizar desplazamiento a la ciudad de Bogotá el día 08-07-2021 con el fin de recoger mater...-25421"/>
    <n v="90111503"/>
    <s v="SOLICITUD DE INFORMACIÓN A LOS PROVEEDORES"/>
    <n v="1"/>
    <n v="12"/>
    <n v="10"/>
    <n v="1"/>
    <n v="76000"/>
    <s v="GLOBAL"/>
    <s v="NO SOLICITADAS"/>
  </r>
  <r>
    <x v="12"/>
    <s v="02-02-02-010"/>
    <s v="02-02-02-010"/>
    <s v="Adquisición de servicios - Viáticos de los funcionarios en comisión"/>
    <s v="VIATICOS  GRUAL-REPARACIÓN RADIOENLACE DE ART TIBÚ PALANQUERO-44721"/>
    <n v="90111503"/>
    <s v="SOLICITUD DE INFORMACIÓN A LOS PROVEEDORES"/>
    <n v="1"/>
    <n v="12"/>
    <n v="10"/>
    <n v="1"/>
    <n v="152000"/>
    <s v="GLOBAL"/>
    <s v="NO SOLICITADAS"/>
  </r>
  <r>
    <x v="12"/>
    <s v="02-02-02-010"/>
    <s v="02-02-02-010"/>
    <s v="Adquisición de servicios - Viáticos de los funcionarios en comisión"/>
    <s v="VIATICOS  GRUAL-REPARACIÓN RADIOENLACE DE ART TIBÚ PALANQUERO-SOLICITUD COMISIÓN 44021"/>
    <n v="90111503"/>
    <s v="SOLICITUD DE INFORMACIÓN A LOS PROVEEDORES"/>
    <n v="1"/>
    <n v="12"/>
    <n v="10"/>
    <n v="1"/>
    <n v="304000"/>
    <s v="GLOBAL"/>
    <s v="NO SOLICITADAS"/>
  </r>
  <r>
    <x v="12"/>
    <s v="02-02-02-010"/>
    <s v="02-02-02-010"/>
    <s v="Adquisición de servicios - Viáticos de los funcionarios en comisión"/>
    <s v="VIATICOS  GRUAL-SE VA A RECOGER UN TABLERO DIGITAL DE ACUERDO A LO ORDENO A LA CIUDAD DE BOGOTA-18221"/>
    <n v="90111503"/>
    <s v="SOLICITUD DE INFORMACIÓN A LOS PROVEEDORES"/>
    <n v="1"/>
    <n v="12"/>
    <n v="10"/>
    <n v="1"/>
    <n v="76000"/>
    <s v="GLOBAL"/>
    <s v="NO SOLICITADAS"/>
  </r>
  <r>
    <x v="12"/>
    <s v="02-02-02-010"/>
    <s v="02-02-02-010"/>
    <s v="Adquisición de servicios - Viáticos de los funcionarios en comisión"/>
    <s v="VIATICOS  GRUAL-SERVICIO- RECOGER VEHICULOS-11721"/>
    <n v="90111503"/>
    <s v="SOLICITUD DE INFORMACIÓN A LOS PROVEEDORES"/>
    <n v="1"/>
    <n v="12"/>
    <n v="10"/>
    <n v="1"/>
    <n v="38000"/>
    <s v="GLOBAL"/>
    <s v="NO SOLICITADAS"/>
  </r>
  <r>
    <x v="12"/>
    <s v="02-02-02-010"/>
    <s v="02-02-02-010"/>
    <s v="Adquisición de servicios - Viáticos de los funcionarios en comisión"/>
    <s v="VIATICOS  GRUAL-SERVICIO- TRANSPORTE MATERIAL-9821"/>
    <n v="90111503"/>
    <s v="SOLICITUD DE INFORMACIÓN A LOS PROVEEDORES"/>
    <n v="1"/>
    <n v="12"/>
    <n v="10"/>
    <n v="1"/>
    <n v="76000"/>
    <s v="GLOBAL"/>
    <s v="NO SOLICITADAS"/>
  </r>
  <r>
    <x v="12"/>
    <s v="02-02-02-010"/>
    <s v="02-02-02-010"/>
    <s v="Adquisición de servicios - Viáticos de los funcionarios en comisión"/>
    <s v="VIATICOS  GRUAL-SERVICIO-FIN TRANSPORTAR UN RIN AERONAUTICO-10621"/>
    <n v="90111503"/>
    <s v="SOLICITUD DE INFORMACIÓN A LOS PROVEEDORES"/>
    <n v="1"/>
    <n v="12"/>
    <n v="10"/>
    <n v="1"/>
    <n v="38000"/>
    <s v="GLOBAL"/>
    <s v="NO SOLICITADAS"/>
  </r>
  <r>
    <x v="12"/>
    <s v="02-02-02-010"/>
    <s v="02-02-02-010"/>
    <s v="Adquisición de servicios - Viáticos de los funcionarios en comisión"/>
    <s v="VIATICOS  GRUAL-SERVICIO-RECOGER VEHICULO-11721"/>
    <n v="90111503"/>
    <s v="SOLICITUD DE INFORMACIÓN A LOS PROVEEDORES"/>
    <n v="1"/>
    <n v="12"/>
    <n v="10"/>
    <n v="1"/>
    <n v="76000"/>
    <s v="GLOBAL"/>
    <s v="NO SOLICITADAS"/>
  </r>
  <r>
    <x v="12"/>
    <s v="02-02-02-010"/>
    <s v="02-02-02-010"/>
    <s v="Adquisición de servicios - Viáticos de los funcionarios en comisión"/>
    <s v="VIATICOS  GRUAL-SERVICIO-RECOGER VEHICULO-13621"/>
    <n v="90111503"/>
    <s v="SOLICITUD DE INFORMACIÓN A LOS PROVEEDORES"/>
    <n v="1"/>
    <n v="12"/>
    <n v="10"/>
    <n v="1"/>
    <n v="114000"/>
    <s v="GLOBAL"/>
    <s v="NO SOLICITADAS"/>
  </r>
  <r>
    <x v="12"/>
    <s v="02-02-02-010"/>
    <s v="02-02-02-010"/>
    <s v="Adquisición de servicios - Viáticos de los funcionarios en comisión"/>
    <s v="VIATICOS  GRUAL-SERVICIO-REVOGER VEHICULO  FAC 6-J0459-9321"/>
    <n v="90111503"/>
    <s v="SOLICITUD DE INFORMACIÓN A LOS PROVEEDORES"/>
    <n v="1"/>
    <n v="12"/>
    <n v="10"/>
    <n v="1"/>
    <n v="38000"/>
    <s v="GLOBAL"/>
    <s v="NO SOLICITADAS"/>
  </r>
  <r>
    <x v="12"/>
    <s v="02-02-02-010"/>
    <s v="02-02-02-010"/>
    <s v="Adquisición de servicios - Viáticos de los funcionarios en comisión"/>
    <s v="VIATICOS  GRUAL-SERVICIO-transportar carga del GRUTE la cual es transporte de material aeronautico-10621"/>
    <n v="90111503"/>
    <s v="SOLICITUD DE INFORMACIÓN A LOS PROVEEDORES"/>
    <n v="1"/>
    <n v="12"/>
    <n v="10"/>
    <n v="1"/>
    <n v="76000"/>
    <s v="GLOBAL"/>
    <s v="NO SOLICITADAS"/>
  </r>
  <r>
    <x v="12"/>
    <s v="02-02-02-010"/>
    <s v="02-02-02-010"/>
    <s v="Adquisición de servicios - Viáticos de los funcionarios en comisión"/>
    <s v="VIATICOS  GRUAL-SERVICIO-TRANSPORTAR TRIPULACION-18721"/>
    <n v="90111503"/>
    <s v="SOLICITUD DE INFORMACIÓN A LOS PROVEEDORES"/>
    <n v="1"/>
    <n v="12"/>
    <n v="10"/>
    <n v="1"/>
    <n v="38000"/>
    <s v="GLOBAL"/>
    <s v="NO SOLICITADAS"/>
  </r>
  <r>
    <x v="12"/>
    <s v="02-02-02-010"/>
    <s v="02-02-02-010"/>
    <s v="Adquisición de servicios - Viáticos de los funcionarios en comisión"/>
    <s v="VIATICOS  GRUAL-SERVICIO-TRANSPORTE DE TRACTOR-13121"/>
    <n v="90111503"/>
    <s v="SOLICITUD DE INFORMACIÓN A LOS PROVEEDORES"/>
    <n v="1"/>
    <n v="12"/>
    <n v="10"/>
    <n v="1"/>
    <n v="165000"/>
    <s v="GLOBAL"/>
    <s v="NO SOLICITADAS"/>
  </r>
  <r>
    <x v="12"/>
    <s v="02-02-02-010"/>
    <s v="02-02-02-010"/>
    <s v="Adquisición de servicios - Viáticos de los funcionarios en comisión"/>
    <s v="VIATICOS  GRUAL-SERVICIO-TRANSPORTE DE UN AUTOMOTOR KGF-018-9321"/>
    <n v="90111503"/>
    <s v="SOLICITUD DE INFORMACIÓN A LOS PROVEEDORES"/>
    <n v="1"/>
    <n v="12"/>
    <n v="10"/>
    <n v="1"/>
    <n v="38000"/>
    <s v="GLOBAL"/>
    <s v="NO SOLICITADAS"/>
  </r>
  <r>
    <x v="12"/>
    <s v="02-02-02-010"/>
    <s v="02-02-02-010"/>
    <s v="Adquisición de servicios - Viáticos de los funcionarios en comisión"/>
    <s v="VIATICOS  GRUAL-SERVICIO-TRANSPORTE INTENDENCIA-11421"/>
    <n v="90111503"/>
    <s v="SOLICITUD DE INFORMACIÓN A LOS PROVEEDORES"/>
    <n v="1"/>
    <n v="12"/>
    <n v="10"/>
    <n v="1"/>
    <n v="38000"/>
    <s v="GLOBAL"/>
    <s v="NO SOLICITADAS"/>
  </r>
  <r>
    <x v="12"/>
    <s v="02-02-02-010"/>
    <s v="02-02-02-010"/>
    <s v="Adquisición de servicios - Viáticos de los funcionarios en comisión"/>
    <s v="VIATICOS  GRUAL-SERVICIO-TRANSPORTE PERSONAL MILITAR-9221"/>
    <n v="90111503"/>
    <s v="SOLICITUD DE INFORMACIÓN A LOS PROVEEDORES"/>
    <n v="1"/>
    <n v="12"/>
    <n v="10"/>
    <n v="1"/>
    <n v="76000"/>
    <s v="GLOBAL"/>
    <s v="NO SOLICITADAS"/>
  </r>
  <r>
    <x v="12"/>
    <s v="02-02-02-010"/>
    <s v="02-02-02-010"/>
    <s v="Adquisición de servicios - Viáticos de los funcionarios en comisión"/>
    <s v="VIATICOS  GRUAL-SERVICIO-TRANSPORTE VEHICULO-10721"/>
    <n v="90111503"/>
    <s v="SOLICITUD DE INFORMACIÓN A LOS PROVEEDORES"/>
    <n v="1"/>
    <n v="12"/>
    <n v="10"/>
    <n v="1"/>
    <n v="38000"/>
    <s v="GLOBAL"/>
    <s v="NO SOLICITADAS"/>
  </r>
  <r>
    <x v="12"/>
    <s v="02-02-02-010"/>
    <s v="02-02-02-010"/>
    <s v="Adquisición de servicios - Viáticos de los funcionarios en comisión"/>
    <s v="VIATICOS  GRUAL-SERVICIO-TRANSPORTE VEHICULO-8321"/>
    <n v="90111503"/>
    <s v="SOLICITUD DE INFORMACIÓN A LOS PROVEEDORES"/>
    <n v="1"/>
    <n v="12"/>
    <n v="10"/>
    <n v="1"/>
    <n v="38000"/>
    <s v="GLOBAL"/>
    <s v="NO SOLICITADAS"/>
  </r>
  <r>
    <x v="12"/>
    <s v="02-02-02-010"/>
    <s v="02-02-02-010"/>
    <s v="Adquisición de servicios - Viáticos de los funcionarios en comisión"/>
    <s v="VIATICOS  GRUAL-SERVICIO-TRANSPORTE VEHICULOS-8321"/>
    <n v="90111503"/>
    <s v="SOLICITUD DE INFORMACIÓN A LOS PROVEEDORES"/>
    <n v="1"/>
    <n v="12"/>
    <n v="10"/>
    <n v="1"/>
    <n v="76000"/>
    <s v="GLOBAL"/>
    <s v="NO SOLICITADAS"/>
  </r>
  <r>
    <x v="12"/>
    <s v="02-02-02-010"/>
    <s v="02-02-02-010"/>
    <s v="Adquisición de servicios - Viáticos de los funcionarios en comisión"/>
    <s v="VIATICOS  GRUAL-SERVICIO-TRASNPORTE MATERIAL CONSTRUCCION-10521"/>
    <n v="90111503"/>
    <s v="SOLICITUD DE INFORMACIÓN A LOS PROVEEDORES"/>
    <n v="1"/>
    <n v="12"/>
    <n v="10"/>
    <n v="1"/>
    <n v="38000"/>
    <s v="GLOBAL"/>
    <s v="NO SOLICITADAS"/>
  </r>
  <r>
    <x v="12"/>
    <s v="02-02-02-010"/>
    <s v="02-02-02-010"/>
    <s v="Adquisición de servicios - Viáticos de los funcionarios en comisión"/>
    <s v="VIATICOS  GRUAL-Terminación bilateral contrato energía 2020 con EPM-41321"/>
    <n v="90111503"/>
    <s v="SOLICITUD DE INFORMACIÓN A LOS PROVEEDORES"/>
    <n v="1"/>
    <n v="12"/>
    <n v="10"/>
    <n v="1"/>
    <n v="140000"/>
    <s v="GLOBAL"/>
    <s v="NO SOLICITADAS"/>
  </r>
  <r>
    <x v="12"/>
    <s v="02-02-02-010"/>
    <s v="02-02-02-010"/>
    <s v="Adquisición de servicios - Viáticos de los funcionarios en comisión"/>
    <s v="VIATICOS  GRUAL-TRAER 03 VEHICULOS QUE TERMINAN FASE DE MANTENIMIENTO-15921"/>
    <n v="90111503"/>
    <s v="SOLICITUD DE INFORMACIÓN A LOS PROVEEDORES"/>
    <n v="1"/>
    <n v="12"/>
    <n v="10"/>
    <n v="1"/>
    <n v="131000"/>
    <s v="GLOBAL"/>
    <s v="NO SOLICITADAS"/>
  </r>
  <r>
    <x v="12"/>
    <s v="02-02-02-010"/>
    <s v="02-02-02-010"/>
    <s v="Adquisición de servicios - Viáticos de los funcionarios en comisión"/>
    <s v="VIATICOS  GRUAL-Traer alumbrado Navideño-55021"/>
    <n v="90111503"/>
    <s v="SOLICITUD DE INFORMACIÓN A LOS PROVEEDORES"/>
    <n v="1"/>
    <n v="12"/>
    <n v="10"/>
    <n v="1"/>
    <n v="38000"/>
    <s v="GLOBAL"/>
    <s v="NO SOLICITADAS"/>
  </r>
  <r>
    <x v="12"/>
    <s v="02-02-02-010"/>
    <s v="02-02-02-010"/>
    <s v="Adquisición de servicios - Viáticos de los funcionarios en comisión"/>
    <s v="VIATICOS  GRUAL-TRAER TARJETA PARA PLANTA ELECTRICA-35521"/>
    <n v="90111503"/>
    <s v="SOLICITUD DE INFORMACIÓN A LOS PROVEEDORES"/>
    <n v="1"/>
    <n v="12"/>
    <n v="10"/>
    <n v="1"/>
    <n v="38000"/>
    <s v="GLOBAL"/>
    <s v="NO SOLICITADAS"/>
  </r>
  <r>
    <x v="12"/>
    <s v="02-02-02-010"/>
    <s v="02-02-02-010"/>
    <s v="Adquisición de servicios - Viáticos de los funcionarios en comisión"/>
    <s v="VIATICOS  GRUAL-TRANSPORTAR CILINDROS DE OXIGENO-25921"/>
    <n v="90111503"/>
    <s v="SOLICITUD DE INFORMACIÓN A LOS PROVEEDORES"/>
    <n v="1"/>
    <n v="12"/>
    <n v="10"/>
    <n v="1"/>
    <n v="76000"/>
    <s v="GLOBAL"/>
    <s v="NO SOLICITADAS"/>
  </r>
  <r>
    <x v="12"/>
    <s v="02-02-02-010"/>
    <s v="02-02-02-010"/>
    <s v="Adquisición de servicios - Viáticos de los funcionarios en comisión"/>
    <s v="VIATICOS  GRUAL-TRANSPORTAR ELEMENTOS EN APOYO A GRUPO TECNICO.-12621"/>
    <n v="90111503"/>
    <s v="SOLICITUD DE INFORMACIÓN A LOS PROVEEDORES"/>
    <n v="1"/>
    <n v="12"/>
    <n v="10"/>
    <n v="1"/>
    <n v="76000"/>
    <s v="GLOBAL"/>
    <s v="NO SOLICITADAS"/>
  </r>
  <r>
    <x v="12"/>
    <s v="02-02-02-010"/>
    <s v="02-02-02-010"/>
    <s v="Adquisición de servicios - Viáticos de los funcionarios en comisión"/>
    <s v="VIATICOS  GRUAL-TRANSPORTAR HASTA EL CACOM-5 AL SEÑOR AS11. EFREN FONSECA CC. 10176942, FIN APOYAR REQUERIM...-19321"/>
    <n v="90111503"/>
    <s v="SOLICITUD DE INFORMACIÓN A LOS PROVEEDORES"/>
    <n v="1"/>
    <n v="12"/>
    <n v="10"/>
    <n v="1"/>
    <n v="76000"/>
    <s v="GLOBAL"/>
    <s v="NO SOLICITADAS"/>
  </r>
  <r>
    <x v="12"/>
    <s v="02-02-02-010"/>
    <s v="02-02-02-010"/>
    <s v="Adquisición de servicios - Viáticos de los funcionarios en comisión"/>
    <s v="VIATICOS  GRUAL-TRANSPORTAR PERSONAL EXTRANJERO-36021"/>
    <n v="90111503"/>
    <s v="SOLICITUD DE INFORMACIÓN A LOS PROVEEDORES"/>
    <n v="1"/>
    <n v="12"/>
    <n v="10"/>
    <n v="1"/>
    <n v="38000"/>
    <s v="GLOBAL"/>
    <s v="NO SOLICITADAS"/>
  </r>
  <r>
    <x v="12"/>
    <s v="02-02-02-010"/>
    <s v="02-02-02-010"/>
    <s v="Adquisición de servicios - Viáticos de los funcionarios en comisión"/>
    <s v="VIATICOS  GRUAL-TRANSPORTAR TRIPULACIONES-10921"/>
    <n v="90111503"/>
    <s v="SOLICITUD DE INFORMACIÓN A LOS PROVEEDORES"/>
    <n v="1"/>
    <n v="12"/>
    <n v="10"/>
    <n v="1"/>
    <n v="38000"/>
    <s v="GLOBAL"/>
    <s v="NO SOLICITADAS"/>
  </r>
  <r>
    <x v="12"/>
    <s v="02-02-02-010"/>
    <s v="02-02-02-010"/>
    <s v="Adquisición de servicios - Viáticos de los funcionarios en comisión"/>
    <s v="VIATICOS  GRUAL-TRANSPORTE A PERSONAL A HOSMIC-13821"/>
    <n v="90111503"/>
    <s v="SOLICITUD DE INFORMACIÓN A LOS PROVEEDORES"/>
    <n v="1"/>
    <n v="12"/>
    <n v="10"/>
    <n v="1"/>
    <n v="76000"/>
    <s v="GLOBAL"/>
    <s v="NO SOLICITADAS"/>
  </r>
  <r>
    <x v="12"/>
    <s v="02-02-02-010"/>
    <s v="02-02-02-010"/>
    <s v="Adquisición de servicios - Viáticos de los funcionarios en comisión"/>
    <s v="VIATICOS  GRUAL-TRANSPORTE A UNA TRIPULACIOND E AC-47-30621"/>
    <n v="90111503"/>
    <s v="SOLICITUD DE INFORMACIÓN A LOS PROVEEDORES"/>
    <n v="1"/>
    <n v="12"/>
    <n v="10"/>
    <n v="1"/>
    <n v="38000"/>
    <s v="GLOBAL"/>
    <s v="NO SOLICITADAS"/>
  </r>
  <r>
    <x v="12"/>
    <s v="02-02-02-010"/>
    <s v="02-02-02-010"/>
    <s v="Adquisición de servicios - Viáticos de los funcionarios en comisión"/>
    <s v="VIATICOS  GRUAL-TRANSPORTE ALIMENTO CANINOS-19221"/>
    <n v="90111503"/>
    <s v="SOLICITUD DE INFORMACIÓN A LOS PROVEEDORES"/>
    <n v="1"/>
    <n v="12"/>
    <n v="10"/>
    <n v="1"/>
    <n v="76000"/>
    <s v="GLOBAL"/>
    <s v="NO SOLICITADAS"/>
  </r>
  <r>
    <x v="12"/>
    <s v="02-02-02-010"/>
    <s v="02-02-02-010"/>
    <s v="Adquisición de servicios - Viáticos de los funcionarios en comisión"/>
    <s v="VIATICOS  GRUAL-TRANSPORTE COMANDO CACOM-1-28121"/>
    <n v="90111503"/>
    <s v="SOLICITUD DE INFORMACIÓN A LOS PROVEEDORES"/>
    <n v="1"/>
    <n v="12"/>
    <n v="10"/>
    <n v="1"/>
    <n v="38000"/>
    <s v="GLOBAL"/>
    <s v="NO SOLICITADAS"/>
  </r>
  <r>
    <x v="12"/>
    <s v="02-02-02-010"/>
    <s v="02-02-02-010"/>
    <s v="Adquisición de servicios - Viáticos de los funcionarios en comisión"/>
    <s v="VIATICOS  GRUAL-TRANSPORTE DE BANCOS KFIR-57121"/>
    <n v="90111503"/>
    <s v="SOLICITUD DE INFORMACIÓN A LOS PROVEEDORES"/>
    <n v="1"/>
    <n v="12"/>
    <n v="10"/>
    <n v="1"/>
    <n v="38000"/>
    <s v="GLOBAL"/>
    <s v="NO SOLICITADAS"/>
  </r>
  <r>
    <x v="12"/>
    <s v="02-02-02-010"/>
    <s v="02-02-02-010"/>
    <s v="Adquisición de servicios - Viáticos de los funcionarios en comisión"/>
    <s v="VIATICOS  GRUAL-TRANSPORTE DE CARGA EN APOYO AL CACOM-1, RUTA PTO SALGAR - BOGOTA - PTO SALGAR-14621"/>
    <n v="90111503"/>
    <s v="SOLICITUD DE INFORMACIÓN A LOS PROVEEDORES"/>
    <n v="1"/>
    <n v="12"/>
    <n v="10"/>
    <n v="1"/>
    <n v="152000"/>
    <s v="GLOBAL"/>
    <s v="NO SOLICITADAS"/>
  </r>
  <r>
    <x v="12"/>
    <s v="02-02-02-010"/>
    <s v="02-02-02-010"/>
    <s v="Adquisición de servicios - Viáticos de los funcionarios en comisión"/>
    <s v="VIATICOS  GRUAL-TRANSPORTE DE MATERIAL AERONAUTICO A CATAM Y RECOGER MATERIAL EN APOYO SANIDAD MILITAR CACO...-6321"/>
    <n v="90111503"/>
    <s v="SOLICITUD DE INFORMACIÓN A LOS PROVEEDORES"/>
    <n v="1"/>
    <n v="12"/>
    <n v="10"/>
    <n v="1"/>
    <n v="38000"/>
    <s v="GLOBAL"/>
    <s v="NO SOLICITADAS"/>
  </r>
  <r>
    <x v="12"/>
    <s v="02-02-02-010"/>
    <s v="02-02-02-010"/>
    <s v="Adquisición de servicios - Viáticos de los funcionarios en comisión"/>
    <s v="VIATICOS  GRUAL-TRANSPORTE DE TRIPULACION OPERATIVA-55121"/>
    <n v="90111503"/>
    <s v="SOLICITUD DE INFORMACIÓN A LOS PROVEEDORES"/>
    <n v="1"/>
    <n v="12"/>
    <n v="10"/>
    <n v="1"/>
    <n v="38000"/>
    <s v="GLOBAL"/>
    <s v="NO SOLICITADAS"/>
  </r>
  <r>
    <x v="12"/>
    <s v="02-02-02-010"/>
    <s v="02-02-02-010"/>
    <s v="Adquisición de servicios - Viáticos de los funcionarios en comisión"/>
    <s v="VIATICOS  GRUAL-TRANSPORTE DE TRIPULACIONES-ACTA No.FAC-S-2021-057938"/>
    <n v="90111503"/>
    <s v="SOLICITUD DE INFORMACIÓN A LOS PROVEEDORES"/>
    <n v="1"/>
    <n v="12"/>
    <n v="10"/>
    <n v="1"/>
    <n v="76000"/>
    <s v="GLOBAL"/>
    <s v="NO SOLICITADAS"/>
  </r>
  <r>
    <x v="12"/>
    <s v="02-02-02-010"/>
    <s v="02-02-02-010"/>
    <s v="Adquisición de servicios - Viáticos de los funcionarios en comisión"/>
    <s v="VIATICOS  GRUAL-TRANSPORTE DE UN SEÑOR OFICIAL-30221"/>
    <n v="90111503"/>
    <s v="SOLICITUD DE INFORMACIÓN A LOS PROVEEDORES"/>
    <n v="1"/>
    <n v="12"/>
    <n v="10"/>
    <n v="1"/>
    <n v="76000"/>
    <s v="GLOBAL"/>
    <s v="NO SOLICITADAS"/>
  </r>
  <r>
    <x v="12"/>
    <s v="02-02-02-010"/>
    <s v="02-02-02-010"/>
    <s v="Adquisición de servicios - Viáticos de los funcionarios en comisión"/>
    <s v="VIATICOS  GRUAL-TRANSPORTE DE VEHICULO HINO-55721"/>
    <n v="90111503"/>
    <s v="SOLICITUD DE INFORMACIÓN A LOS PROVEEDORES"/>
    <n v="1"/>
    <n v="12"/>
    <n v="10"/>
    <n v="1"/>
    <n v="38000"/>
    <s v="GLOBAL"/>
    <s v="NO SOLICITADAS"/>
  </r>
  <r>
    <x v="12"/>
    <s v="02-02-02-010"/>
    <s v="02-02-02-010"/>
    <s v="Adquisición de servicios - Viáticos de los funcionarios en comisión"/>
    <s v="VIATICOS  GRUAL-TRANSPORTE ELEMENTOS DEAIN-55721"/>
    <n v="90111503"/>
    <s v="SOLICITUD DE INFORMACIÓN A LOS PROVEEDORES"/>
    <n v="1"/>
    <n v="12"/>
    <n v="10"/>
    <n v="1"/>
    <n v="38000"/>
    <s v="GLOBAL"/>
    <s v="NO SOLICITADAS"/>
  </r>
  <r>
    <x v="12"/>
    <s v="02-02-02-010"/>
    <s v="02-02-02-010"/>
    <s v="Adquisición de servicios - Viáticos de los funcionarios en comisión"/>
    <s v="VIATICOS  GRUAL-TRANSPORTE FE PESONAL REQUERIDO-49021"/>
    <n v="90111503"/>
    <s v="SOLICITUD DE INFORMACIÓN A LOS PROVEEDORES"/>
    <n v="1"/>
    <n v="12"/>
    <n v="10"/>
    <n v="1"/>
    <n v="38000"/>
    <s v="GLOBAL"/>
    <s v="NO SOLICITADAS"/>
  </r>
  <r>
    <x v="12"/>
    <s v="02-02-02-010"/>
    <s v="02-02-02-010"/>
    <s v="Adquisición de servicios - Viáticos de los funcionarios en comisión"/>
    <s v="VIATICOS  GRUAL-TRANSPORTE FUNCIONARIO CIVIL-19221"/>
    <n v="90111503"/>
    <s v="SOLICITUD DE INFORMACIÓN A LOS PROVEEDORES"/>
    <n v="1"/>
    <n v="12"/>
    <n v="10"/>
    <n v="1"/>
    <n v="76000"/>
    <s v="GLOBAL"/>
    <s v="NO SOLICITADAS"/>
  </r>
  <r>
    <x v="12"/>
    <s v="02-02-02-010"/>
    <s v="02-02-02-010"/>
    <s v="Adquisición de servicios - Viáticos de los funcionarios en comisión"/>
    <s v="VIATICOS  GRUAL-TRANSPORTE INSTRUMENTOS-38821"/>
    <n v="90111503"/>
    <s v="SOLICITUD DE INFORMACIÓN A LOS PROVEEDORES"/>
    <n v="1"/>
    <n v="12"/>
    <n v="10"/>
    <n v="1"/>
    <n v="38000"/>
    <s v="GLOBAL"/>
    <s v="NO SOLICITADAS"/>
  </r>
  <r>
    <x v="12"/>
    <s v="02-02-02-010"/>
    <s v="02-02-02-010"/>
    <s v="Adquisición de servicios - Viáticos de los funcionarios en comisión"/>
    <s v="VIATICOS  GRUAL-TRANSPORTE INTENDENCIA SOLDADOS-21721"/>
    <n v="90111503"/>
    <s v="SOLICITUD DE INFORMACIÓN A LOS PROVEEDORES"/>
    <n v="1"/>
    <n v="12"/>
    <n v="10"/>
    <n v="1"/>
    <n v="228000"/>
    <s v="GLOBAL"/>
    <s v="NO SOLICITADAS"/>
  </r>
  <r>
    <x v="12"/>
    <s v="02-02-02-010"/>
    <s v="02-02-02-010"/>
    <s v="Adquisición de servicios - Viáticos de los funcionarios en comisión"/>
    <s v="VIATICOS  GRUAL-TRANSPORTE MAQUINARIA PESADA-12321"/>
    <n v="90111503"/>
    <s v="SOLICITUD DE INFORMACIÓN A LOS PROVEEDORES"/>
    <n v="1"/>
    <n v="12"/>
    <n v="10"/>
    <n v="1"/>
    <n v="38000"/>
    <s v="GLOBAL"/>
    <s v="NO SOLICITADAS"/>
  </r>
  <r>
    <x v="12"/>
    <s v="02-02-02-010"/>
    <s v="02-02-02-010"/>
    <s v="Adquisición de servicios - Viáticos de los funcionarios en comisión"/>
    <s v="VIATICOS  GRUAL-TRANSPORTE MAQUINARIA PESADA-13221"/>
    <n v="90111503"/>
    <s v="SOLICITUD DE INFORMACIÓN A LOS PROVEEDORES"/>
    <n v="1"/>
    <n v="12"/>
    <n v="10"/>
    <n v="1"/>
    <n v="114000"/>
    <s v="GLOBAL"/>
    <s v="NO SOLICITADAS"/>
  </r>
  <r>
    <x v="12"/>
    <s v="02-02-02-010"/>
    <s v="02-02-02-010"/>
    <s v="Adquisición de servicios - Viáticos de los funcionarios en comisión"/>
    <s v="VIATICOS  GRUAL-TRANSPORTE MATERIAL AERONAUTICO-13021"/>
    <n v="90111503"/>
    <s v="SOLICITUD DE INFORMACIÓN A LOS PROVEEDORES"/>
    <n v="1"/>
    <n v="12"/>
    <n v="10"/>
    <n v="1"/>
    <n v="38000"/>
    <s v="GLOBAL"/>
    <s v="NO SOLICITADAS"/>
  </r>
  <r>
    <x v="12"/>
    <s v="02-02-02-010"/>
    <s v="02-02-02-010"/>
    <s v="Adquisición de servicios - Viáticos de los funcionarios en comisión"/>
    <s v="VIATICOS  GRUAL-TRANSPORTE MATERIAL AERONAUTICO-30721"/>
    <n v="90111503"/>
    <s v="SOLICITUD DE INFORMACIÓN A LOS PROVEEDORES"/>
    <n v="1"/>
    <n v="12"/>
    <n v="10"/>
    <n v="1"/>
    <n v="76000"/>
    <s v="GLOBAL"/>
    <s v="NO SOLICITADAS"/>
  </r>
  <r>
    <x v="12"/>
    <s v="02-02-02-010"/>
    <s v="02-02-02-010"/>
    <s v="Adquisición de servicios - Viáticos de los funcionarios en comisión"/>
    <s v="VIATICOS  GRUAL-TRANSPORTE MATERIAL AERONAUTICO-35321"/>
    <n v="90111503"/>
    <s v="SOLICITUD DE INFORMACIÓN A LOS PROVEEDORES"/>
    <n v="1"/>
    <n v="12"/>
    <n v="10"/>
    <n v="1"/>
    <n v="76000"/>
    <s v="GLOBAL"/>
    <s v="NO SOLICITADAS"/>
  </r>
  <r>
    <x v="12"/>
    <s v="02-02-02-010"/>
    <s v="02-02-02-010"/>
    <s v="Adquisición de servicios - Viáticos de los funcionarios en comisión"/>
    <s v="VIATICOS  GRUAL-TRANSPORTE MATERIAL AERONAUTICO-36021"/>
    <n v="90111503"/>
    <s v="SOLICITUD DE INFORMACIÓN A LOS PROVEEDORES"/>
    <n v="1"/>
    <n v="12"/>
    <n v="10"/>
    <n v="1"/>
    <n v="76000"/>
    <s v="GLOBAL"/>
    <s v="NO SOLICITADAS"/>
  </r>
  <r>
    <x v="12"/>
    <s v="02-02-02-010"/>
    <s v="02-02-02-010"/>
    <s v="Adquisición de servicios - Viáticos de los funcionarios en comisión"/>
    <s v="VIATICOS  GRUAL-TRANSPORTE MATERIAL AERONAUTICO-36721"/>
    <n v="90111503"/>
    <s v="SOLICITUD DE INFORMACIÓN A LOS PROVEEDORES"/>
    <n v="1"/>
    <n v="12"/>
    <n v="10"/>
    <n v="1"/>
    <n v="76000"/>
    <s v="GLOBAL"/>
    <s v="NO SOLICITADAS"/>
  </r>
  <r>
    <x v="12"/>
    <s v="02-02-02-010"/>
    <s v="02-02-02-010"/>
    <s v="Adquisición de servicios - Viáticos de los funcionarios en comisión"/>
    <s v="VIATICOS  GRUAL-TRANSPORTE MATERIAL AERONAUTICO-39321"/>
    <n v="90111503"/>
    <s v="SOLICITUD DE INFORMACIÓN A LOS PROVEEDORES"/>
    <n v="1"/>
    <n v="12"/>
    <n v="10"/>
    <n v="1"/>
    <n v="76000"/>
    <s v="GLOBAL"/>
    <s v="NO SOLICITADAS"/>
  </r>
  <r>
    <x v="12"/>
    <s v="02-02-02-010"/>
    <s v="02-02-02-010"/>
    <s v="Adquisición de servicios - Viáticos de los funcionarios en comisión"/>
    <s v="VIATICOS  GRUAL-TRANSPORTE MATERIAL AERONAUTICO-57521"/>
    <n v="90111503"/>
    <s v="SOLICITUD DE INFORMACIÓN A LOS PROVEEDORES"/>
    <n v="1"/>
    <n v="12"/>
    <n v="10"/>
    <n v="1"/>
    <n v="38000"/>
    <s v="GLOBAL"/>
    <s v="NO SOLICITADAS"/>
  </r>
  <r>
    <x v="12"/>
    <s v="02-02-02-010"/>
    <s v="02-02-02-010"/>
    <s v="Adquisición de servicios - Viáticos de los funcionarios en comisión"/>
    <s v="VIATICOS  GRUAL-TRANSPORTE PERSONAL CIVIL ESTANDARIZADORES-30521"/>
    <n v="90111503"/>
    <s v="SOLICITUD DE INFORMACIÓN A LOS PROVEEDORES"/>
    <n v="1"/>
    <n v="12"/>
    <n v="10"/>
    <n v="1"/>
    <n v="38000"/>
    <s v="GLOBAL"/>
    <s v="NO SOLICITADAS"/>
  </r>
  <r>
    <x v="12"/>
    <s v="02-02-02-010"/>
    <s v="02-02-02-010"/>
    <s v="Adquisición de servicios - Viáticos de los funcionarios en comisión"/>
    <s v="VIATICOS  GRUAL-TRANSPORTE PERSONAL CIVIL-16421"/>
    <n v="90111503"/>
    <s v="SOLICITUD DE INFORMACIÓN A LOS PROVEEDORES"/>
    <n v="1"/>
    <n v="12"/>
    <n v="10"/>
    <n v="1"/>
    <n v="38000"/>
    <s v="GLOBAL"/>
    <s v="NO SOLICITADAS"/>
  </r>
  <r>
    <x v="12"/>
    <s v="02-02-02-010"/>
    <s v="02-02-02-010"/>
    <s v="Adquisición de servicios - Viáticos de los funcionarios en comisión"/>
    <s v="VIATICOS  GRUAL-TRANSPORTE PERSONAL DE DEAIN-35821"/>
    <n v="90111503"/>
    <s v="SOLICITUD DE INFORMACIÓN A LOS PROVEEDORES"/>
    <n v="1"/>
    <n v="12"/>
    <n v="10"/>
    <n v="1"/>
    <n v="76000"/>
    <s v="GLOBAL"/>
    <s v="NO SOLICITADAS"/>
  </r>
  <r>
    <x v="12"/>
    <s v="02-02-02-010"/>
    <s v="02-02-02-010"/>
    <s v="Adquisición de servicios - Viáticos de los funcionarios en comisión"/>
    <s v="VIATICOS  GRUAL-TRANSPORTE PERSONAL EXTRANJERO-30921"/>
    <n v="90111503"/>
    <s v="SOLICITUD DE INFORMACIÓN A LOS PROVEEDORES"/>
    <n v="1"/>
    <n v="12"/>
    <n v="10"/>
    <n v="1"/>
    <n v="76000"/>
    <s v="GLOBAL"/>
    <s v="NO SOLICITADAS"/>
  </r>
  <r>
    <x v="12"/>
    <s v="02-02-02-010"/>
    <s v="02-02-02-010"/>
    <s v="Adquisición de servicios - Viáticos de los funcionarios en comisión"/>
    <s v="VIATICOS  GRUAL-TRANSPORTE PERSONAL MILITAR GRUEA-28721"/>
    <n v="90111503"/>
    <s v="SOLICITUD DE INFORMACIÓN A LOS PROVEEDORES"/>
    <n v="1"/>
    <n v="12"/>
    <n v="10"/>
    <n v="1"/>
    <n v="76000"/>
    <s v="GLOBAL"/>
    <s v="NO SOLICITADAS"/>
  </r>
  <r>
    <x v="12"/>
    <s v="02-02-02-010"/>
    <s v="02-02-02-010"/>
    <s v="Adquisición de servicios - Viáticos de los funcionarios en comisión"/>
    <s v="VIATICOS  GRUALTRANSPORTE PERSONAL MILITAR-30321"/>
    <n v="90111503"/>
    <s v="SOLICITUD DE INFORMACIÓN A LOS PROVEEDORES"/>
    <n v="1"/>
    <n v="12"/>
    <n v="10"/>
    <n v="1"/>
    <n v="76000"/>
    <s v="GLOBAL"/>
    <s v="NO SOLICITADAS"/>
  </r>
  <r>
    <x v="12"/>
    <s v="02-02-02-010"/>
    <s v="02-02-02-010"/>
    <s v="Adquisición de servicios - Viáticos de los funcionarios en comisión"/>
    <s v="VIATICOS  GRUAL-TRANSPORTE PERSONAL POLICIA AURORA-30321"/>
    <n v="90111503"/>
    <s v="SOLICITUD DE INFORMACIÓN A LOS PROVEEDORES"/>
    <n v="1"/>
    <n v="12"/>
    <n v="10"/>
    <n v="1"/>
    <n v="76000"/>
    <s v="GLOBAL"/>
    <s v="NO SOLICITADAS"/>
  </r>
  <r>
    <x v="12"/>
    <s v="02-02-02-010"/>
    <s v="02-02-02-010"/>
    <s v="Adquisición de servicios - Viáticos de los funcionarios en comisión"/>
    <s v="VIATICOS  GRUAL-TRANSPORTE PERSONAL Y CARGA DE ACUERDO A REQ CACOM 1 RUTA PTO SALGAR - BOGOTÁ- PTO SALGAR-22921"/>
    <n v="90111503"/>
    <s v="SOLICITUD DE INFORMACIÓN A LOS PROVEEDORES"/>
    <n v="1"/>
    <n v="12"/>
    <n v="10"/>
    <n v="1"/>
    <n v="38000"/>
    <s v="GLOBAL"/>
    <s v="NO SOLICITADAS"/>
  </r>
  <r>
    <x v="12"/>
    <s v="02-02-02-010"/>
    <s v="02-02-02-010"/>
    <s v="Adquisición de servicios - Viáticos de los funcionarios en comisión"/>
    <s v="VIATICOS  GRUAL-TRANSPORTE REPUESTOS AERONAUTICOS-39521"/>
    <n v="90111503"/>
    <s v="SOLICITUD DE INFORMACIÓN A LOS PROVEEDORES"/>
    <n v="1"/>
    <n v="12"/>
    <n v="10"/>
    <n v="1"/>
    <n v="76000"/>
    <s v="GLOBAL"/>
    <s v="NO SOLICITADAS"/>
  </r>
  <r>
    <x v="12"/>
    <s v="02-02-02-010"/>
    <s v="02-02-02-010"/>
    <s v="Adquisición de servicios - Viáticos de los funcionarios en comisión"/>
    <s v="VIATICOS  GRUAL-TRANSPORTE TANQUETA-16421"/>
    <n v="90111503"/>
    <s v="SOLICITUD DE INFORMACIÓN A LOS PROVEEDORES"/>
    <n v="1"/>
    <n v="12"/>
    <n v="10"/>
    <n v="1"/>
    <n v="76000"/>
    <s v="GLOBAL"/>
    <s v="NO SOLICITADAS"/>
  </r>
  <r>
    <x v="12"/>
    <s v="02-02-02-010"/>
    <s v="02-02-02-010"/>
    <s v="Adquisición de servicios - Viáticos de los funcionarios en comisión"/>
    <s v="VIATICOS  GRUAL-TRANSPORTE VEHICULO REVISION MECANICA-56521"/>
    <n v="90111503"/>
    <s v="SOLICITUD DE INFORMACIÓN A LOS PROVEEDORES"/>
    <n v="1"/>
    <n v="12"/>
    <n v="10"/>
    <n v="1"/>
    <n v="76000"/>
    <s v="GLOBAL"/>
    <s v="NO SOLICITADAS"/>
  </r>
  <r>
    <x v="12"/>
    <s v="02-02-02-010"/>
    <s v="02-02-02-010"/>
    <s v="Adquisición de servicios - Viáticos de los funcionarios en comisión"/>
    <s v="VIATICOS  GRUAL-TRANSPORTYE VEHICULO PESADO-56521"/>
    <n v="90111503"/>
    <s v="SOLICITUD DE INFORMACIÓN A LOS PROVEEDORES"/>
    <n v="1"/>
    <n v="12"/>
    <n v="10"/>
    <n v="1"/>
    <n v="152000"/>
    <s v="GLOBAL"/>
    <s v="NO SOLICITADAS"/>
  </r>
  <r>
    <x v="12"/>
    <s v="02-02-02-010"/>
    <s v="02-02-02-010"/>
    <s v="Adquisición de servicios - Viáticos de los funcionarios en comisión"/>
    <s v="VIATICOS  GRUAL-Trasladar la camioneta DMAX EZJ 054 desde la ciudad Ibague a Puerto Salgar por termino de g...-19321"/>
    <n v="90111503"/>
    <s v="SOLICITUD DE INFORMACIÓN A LOS PROVEEDORES"/>
    <n v="1"/>
    <n v="12"/>
    <n v="10"/>
    <n v="1"/>
    <n v="38000"/>
    <s v="GLOBAL"/>
    <s v="NO SOLICITADAS"/>
  </r>
  <r>
    <x v="12"/>
    <s v="02-02-02-010"/>
    <s v="02-02-02-010"/>
    <s v="Adquisición de servicios - Viáticos de los funcionarios en comisión"/>
    <s v="VIATICOS  grual-Trasladarse a la ciudad de Medellín fin recoger T2 Arias Molina Fernando y requerimientos G...-27621"/>
    <n v="90111503"/>
    <s v="SOLICITUD DE INFORMACIÓN A LOS PROVEEDORES"/>
    <n v="1"/>
    <n v="12"/>
    <n v="10"/>
    <n v="1"/>
    <n v="76000"/>
    <s v="GLOBAL"/>
    <s v="NO SOLICITADAS"/>
  </r>
  <r>
    <x v="12"/>
    <s v="02-02-02-010"/>
    <s v="02-02-02-010"/>
    <s v="Adquisición de servicios - Viáticos de los funcionarios en comisión"/>
    <s v="VIATICOS  GRUAL-Trasladarse a la ciudad de rionegro fin recoger personal civil por termino de comisión en el CACOM-5-24921"/>
    <n v="90111503"/>
    <s v="SOLICITUD DE INFORMACIÓN A LOS PROVEEDORES"/>
    <n v="1"/>
    <n v="12"/>
    <n v="10"/>
    <n v="1"/>
    <n v="76000"/>
    <s v="GLOBAL"/>
    <s v="NO SOLICITADAS"/>
  </r>
  <r>
    <x v="12"/>
    <s v="02-02-02-010"/>
    <s v="02-02-02-010"/>
    <s v="Adquisición de servicios - Viáticos de los funcionarios en comisión"/>
    <s v="VIATICOS  GRUAL-Trasladarse a la ciudad de rionegro fin rrecoger material aeronautico apoyo cacom-1_x0009__x0009__x0009__x0009__x0009__x0009__x0009__x0009_...-22121"/>
    <n v="90111503"/>
    <s v="SOLICITUD DE INFORMACIÓN A LOS PROVEEDORES"/>
    <n v="1"/>
    <n v="12"/>
    <n v="10"/>
    <n v="1"/>
    <n v="38000"/>
    <s v="GLOBAL"/>
    <s v="NO SOLICITADAS"/>
  </r>
  <r>
    <x v="12"/>
    <s v="02-02-02-010"/>
    <s v="02-02-02-010"/>
    <s v="Adquisición de servicios - Viáticos de los funcionarios en comisión"/>
    <s v="VIATICOS  GRUAL-TRASLADO VEHICULO FIN MANTENIMIENTO-28121"/>
    <n v="90111503"/>
    <s v="SOLICITUD DE INFORMACIÓN A LOS PROVEEDORES"/>
    <n v="1"/>
    <n v="12"/>
    <n v="10"/>
    <n v="1"/>
    <n v="76000"/>
    <s v="GLOBAL"/>
    <s v="NO SOLICITADAS"/>
  </r>
  <r>
    <x v="12"/>
    <s v="02-02-02-010"/>
    <s v="02-02-02-010"/>
    <s v="Adquisición de servicios - Viáticos de los funcionarios en comisión"/>
    <s v="VIATICOS  GRUAL-Verificación polígono virtual PONAL-50921"/>
    <n v="90111503"/>
    <s v="SOLICITUD DE INFORMACIÓN A LOS PROVEEDORES"/>
    <n v="1"/>
    <n v="12"/>
    <n v="10"/>
    <n v="1"/>
    <n v="76000"/>
    <s v="GLOBAL"/>
    <s v="NO SOLICITADAS"/>
  </r>
  <r>
    <x v="12"/>
    <s v="02-02-02-010"/>
    <s v="02-02-02-010"/>
    <s v="Adquisición de servicios - Viáticos de los funcionarios en comisión"/>
    <s v="VIATICOS  GRUCO - COMISIÓN B-206-SOLICITUD COMISION 54021"/>
    <n v="90111503"/>
    <s v="SOLICITUD DE INFORMACIÓN A LOS PROVEEDORES"/>
    <n v="1"/>
    <n v="12"/>
    <n v="10"/>
    <n v="1"/>
    <n v="152000"/>
    <s v="GLOBAL"/>
    <s v="NO SOLICITADAS"/>
  </r>
  <r>
    <x v="12"/>
    <s v="02-02-02-010"/>
    <s v="02-02-02-010"/>
    <s v="Adquisición de servicios - Viáticos de los funcionarios en comisión"/>
    <s v="VIATICOS  GRUCO - COMISION FAC 1686-SOLICITUD COMISION 54021"/>
    <n v="90111503"/>
    <s v="SOLICITUD DE INFORMACIÓN A LOS PROVEEDORES"/>
    <n v="1"/>
    <n v="12"/>
    <n v="10"/>
    <n v="1"/>
    <n v="980000"/>
    <s v="GLOBAL"/>
    <s v="NO SOLICITADAS"/>
  </r>
  <r>
    <x v="12"/>
    <s v="02-02-02-010"/>
    <s v="02-02-02-010"/>
    <s v="Adquisición de servicios - Viáticos de los funcionarios en comisión"/>
    <s v="VIATICOS  GRUCO - COMISIÓN OPERATIVA AC-47 FAC-4424-SOLICITUD 25021"/>
    <n v="90111503"/>
    <s v="SOLICITUD DE INFORMACIÓN A LOS PROVEEDORES"/>
    <n v="1"/>
    <n v="12"/>
    <n v="10"/>
    <n v="1"/>
    <n v="912000"/>
    <s v="GLOBAL"/>
    <s v="NO SOLICITADAS"/>
  </r>
  <r>
    <x v="12"/>
    <s v="02-02-02-010"/>
    <s v="02-02-02-010"/>
    <s v="Adquisición de servicios - Viáticos de los funcionarios en comisión"/>
    <s v="VIATICOS  GRUCO - COMISIÓN OPERATIVA AC-47 FAC-4427-SOLICITUD 25021"/>
    <n v="90111503"/>
    <s v="SOLICITUD DE INFORMACIÓN A LOS PROVEEDORES"/>
    <n v="1"/>
    <n v="12"/>
    <n v="10"/>
    <n v="1"/>
    <n v="1216000"/>
    <s v="GLOBAL"/>
    <s v="NO SOLICITADAS"/>
  </r>
  <r>
    <x v="12"/>
    <s v="02-02-02-010"/>
    <s v="02-02-02-010"/>
    <s v="Adquisición de servicios - Viáticos de los funcionarios en comisión"/>
    <s v="VIATICOS  GRUCO - COMISION OPERATIVA AC-47T FAC-1658-SOLICITUD COMISION 32721"/>
    <n v="90111503"/>
    <s v="SOLICITUD DE INFORMACIÓN A LOS PROVEEDORES"/>
    <n v="1"/>
    <n v="12"/>
    <n v="10"/>
    <n v="1"/>
    <n v="3116000"/>
    <s v="GLOBAL"/>
    <s v="NO SOLICITADAS"/>
  </r>
  <r>
    <x v="12"/>
    <s v="02-02-02-010"/>
    <s v="02-02-02-010"/>
    <s v="Adquisición de servicios - Viáticos de los funcionarios en comisión"/>
    <s v="VIATICOS  GRUCO - COMISION OPERATIVA ARL POR REQUISITO DE ASCENSO-SOLICITUD COMISION 40221"/>
    <n v="90111503"/>
    <s v="SOLICITUD DE INFORMACIÓN A LOS PROVEEDORES"/>
    <n v="1"/>
    <n v="12"/>
    <n v="10"/>
    <n v="1"/>
    <n v="912000"/>
    <s v="GLOBAL"/>
    <s v="NO SOLICITADAS"/>
  </r>
  <r>
    <x v="12"/>
    <s v="02-02-02-010"/>
    <s v="02-02-02-010"/>
    <s v="Adquisición de servicios - Viáticos de los funcionarios en comisión"/>
    <s v="VIATICOS  GRUCO - COMISIÓN OPERATIVA ARL-SOLICITUD COMISIN 38021"/>
    <n v="90111503"/>
    <s v="SOLICITUD DE INFORMACIÓN A LOS PROVEEDORES"/>
    <n v="1"/>
    <n v="12"/>
    <n v="10"/>
    <n v="1"/>
    <n v="380000"/>
    <s v="GLOBAL"/>
    <s v="NO SOLICITADAS"/>
  </r>
  <r>
    <x v="12"/>
    <s v="02-02-02-010"/>
    <s v="02-02-02-010"/>
    <s v="Adquisición de servicios - Viáticos de los funcionarios en comisión"/>
    <s v="VIATICOS  GRUCO - COMISIÓN OPERATIVA B-206 FAC-4473-SOLICITUD COMISIN 38021"/>
    <n v="90111503"/>
    <s v="SOLICITUD DE INFORMACIÓN A LOS PROVEEDORES"/>
    <n v="1"/>
    <n v="12"/>
    <n v="10"/>
    <n v="1"/>
    <n v="152000"/>
    <s v="GLOBAL"/>
    <s v="NO SOLICITADAS"/>
  </r>
  <r>
    <x v="12"/>
    <s v="02-02-02-010"/>
    <s v="02-02-02-010"/>
    <s v="Adquisición de servicios - Viáticos de los funcionarios en comisión"/>
    <s v="VIATICOS  GRUCO - COMISIÓN OPERATIVA B-206 FAC-4481-SOLICITUD COMISION 44421"/>
    <n v="90111503"/>
    <s v="SOLICITUD DE INFORMACIÓN A LOS PROVEEDORES"/>
    <n v="1"/>
    <n v="12"/>
    <n v="10"/>
    <n v="1"/>
    <n v="152000"/>
    <s v="GLOBAL"/>
    <s v="NO SOLICITADAS"/>
  </r>
  <r>
    <x v="12"/>
    <s v="02-02-02-010"/>
    <s v="02-02-02-010"/>
    <s v="Adquisición de servicios - Viáticos de los funcionarios en comisión"/>
    <s v="VIATICOS  GRUCO - COMISIÓN OPERATIVA C-208B FAC-5067 EN EL GACAS-SOLICITUD COMISION 32721"/>
    <n v="90111503"/>
    <s v="SOLICITUD DE INFORMACIÓN A LOS PROVEEDORES"/>
    <n v="1"/>
    <n v="12"/>
    <n v="10"/>
    <n v="1"/>
    <n v="228000"/>
    <s v="GLOBAL"/>
    <s v="NO SOLICITADAS"/>
  </r>
  <r>
    <x v="12"/>
    <s v="02-02-02-010"/>
    <s v="02-02-02-010"/>
    <s v="Adquisición de servicios - Viáticos de los funcionarios en comisión"/>
    <s v="VIATICOS  GRUCO - COMISION OPERATIVA C-208-B-SOLICITUD COMISION 18921"/>
    <n v="90111503"/>
    <s v="SOLICITUD DE INFORMACIÓN A LOS PROVEEDORES"/>
    <n v="1"/>
    <n v="12"/>
    <n v="10"/>
    <n v="1"/>
    <n v="2052000"/>
    <s v="GLOBAL"/>
    <s v="NO SOLICITADAS"/>
  </r>
  <r>
    <x v="12"/>
    <s v="02-02-02-010"/>
    <s v="02-02-02-010"/>
    <s v="Adquisición de servicios - Viáticos de los funcionarios en comisión"/>
    <s v="VIATICOS  GRUCO - COMISION OPERATIVA C-208B-SOLICITUD COMISION 45421"/>
    <n v="90111503"/>
    <s v="SOLICITUD DE INFORMACIÓN A LOS PROVEEDORES"/>
    <n v="1"/>
    <n v="12"/>
    <n v="10"/>
    <n v="1"/>
    <n v="532000"/>
    <s v="GLOBAL"/>
    <s v="NO SOLICITADAS"/>
  </r>
  <r>
    <x v="12"/>
    <s v="02-02-02-010"/>
    <s v="02-02-02-010"/>
    <s v="Adquisición de servicios - Viáticos de los funcionarios en comisión"/>
    <s v="VIATICOS  GRUCO - COMISION OPERATIVA CARAVAN RELEASE OPERACIONAL-SOLICITUD COMISION 53121"/>
    <n v="90111503"/>
    <s v="SOLICITUD DE INFORMACIÓN A LOS PROVEEDORES"/>
    <n v="1"/>
    <n v="12"/>
    <n v="10"/>
    <n v="1"/>
    <n v="76000"/>
    <s v="GLOBAL"/>
    <s v="NO SOLICITADAS"/>
  </r>
  <r>
    <x v="12"/>
    <s v="02-02-02-010"/>
    <s v="02-02-02-010"/>
    <s v="Adquisición de servicios - Viáticos de los funcionarios en comisión"/>
    <s v="VIATICOS  GRUCO - COMISIÓN OPERATIVA CONTROLADOR DE TRANSITO AÉREO-SOLICITUD COMISIN 38021"/>
    <n v="90111503"/>
    <s v="SOLICITUD DE INFORMACIÓN A LOS PROVEEDORES"/>
    <n v="1"/>
    <n v="12"/>
    <n v="10"/>
    <n v="1"/>
    <n v="700000"/>
    <s v="GLOBAL"/>
    <s v="NO SOLICITADAS"/>
  </r>
  <r>
    <x v="12"/>
    <s v="02-02-02-010"/>
    <s v="02-02-02-010"/>
    <s v="Adquisición de servicios - Viáticos de los funcionarios en comisión"/>
    <s v="VIATICOS  GRUCO - COMISIÓN OPERATIVA EJERCICIO COMBINADO COOPERACIÓN VII ANGEL DE LOS ANDES 2021-SOLICITUD COMISION 32721"/>
    <n v="90111503"/>
    <s v="SOLICITUD DE INFORMACIÓN A LOS PROVEEDORES"/>
    <n v="1"/>
    <n v="12"/>
    <n v="10"/>
    <n v="1"/>
    <n v="228000"/>
    <s v="GLOBAL"/>
    <s v="NO SOLICITADAS"/>
  </r>
  <r>
    <x v="12"/>
    <s v="02-02-02-010"/>
    <s v="02-02-02-010"/>
    <s v="Adquisición de servicios - Viáticos de los funcionarios en comisión"/>
    <s v="VIATICOS  GRUCO - COMISION OPERATIVA FAC 5069-SOLICITUD COMISION 54021"/>
    <n v="90111503"/>
    <s v="SOLICITUD DE INFORMACIÓN A LOS PROVEEDORES"/>
    <n v="1"/>
    <n v="12"/>
    <n v="10"/>
    <n v="1"/>
    <n v="1216000"/>
    <s v="GLOBAL"/>
    <s v="NO SOLICITADAS"/>
  </r>
  <r>
    <x v="12"/>
    <s v="02-02-02-010"/>
    <s v="02-02-02-010"/>
    <s v="Adquisición de servicios - Viáticos de los funcionarios en comisión"/>
    <s v="VIATICOS  GRUCO - COMISION OPERATIVA FAC-4426 CACOM-1-SOLICITUD COMISION 26721"/>
    <n v="90111503"/>
    <s v="SOLICITUD DE INFORMACIÓN A LOS PROVEEDORES"/>
    <n v="1"/>
    <n v="12"/>
    <n v="10"/>
    <n v="1"/>
    <n v="380000"/>
    <s v="GLOBAL"/>
    <s v="NO SOLICITADAS"/>
  </r>
  <r>
    <x v="12"/>
    <s v="02-02-02-010"/>
    <s v="02-02-02-010"/>
    <s v="Adquisición de servicios - Viáticos de los funcionarios en comisión"/>
    <s v="VIATICOS  GRUCO - COMISIÓN OPERATIVA FAC4521 - CUCUTA TRIGESIMA BRIGADA-SOLICITUD COMISION 43621"/>
    <n v="90111503"/>
    <s v="SOLICITUD DE INFORMACIÓN A LOS PROVEEDORES"/>
    <n v="1"/>
    <n v="12"/>
    <n v="10"/>
    <n v="1"/>
    <n v="1064000"/>
    <s v="GLOBAL"/>
    <s v="NO SOLICITADAS"/>
  </r>
  <r>
    <x v="12"/>
    <s v="02-02-02-010"/>
    <s v="02-02-02-010"/>
    <s v="Adquisición de servicios - Viáticos de los funcionarios en comisión"/>
    <s v="VIATICOS  GRUCO - COMISION OPERATIVA HUEY-II FAC4427-SOLICITUD COMISION 26721"/>
    <n v="90111503"/>
    <s v="SOLICITUD DE INFORMACIÓN A LOS PROVEEDORES"/>
    <n v="1"/>
    <n v="12"/>
    <n v="10"/>
    <n v="1"/>
    <n v="416000"/>
    <s v="GLOBAL"/>
    <s v="NO SOLICITADAS"/>
  </r>
  <r>
    <x v="12"/>
    <s v="02-02-02-010"/>
    <s v="02-02-02-010"/>
    <s v="Adquisición de servicios - Viáticos de los funcionarios en comisión"/>
    <s v="VIATICOS  GRUCO - COMISIÓN OPERATIVA HUEY-II FAC-4521-SOLICITUD 25021"/>
    <n v="90111503"/>
    <s v="SOLICITUD DE INFORMACIÓN A LOS PROVEEDORES"/>
    <n v="1"/>
    <n v="12"/>
    <n v="10"/>
    <n v="1"/>
    <n v="2128000"/>
    <s v="GLOBAL"/>
    <s v="NO SOLICITADAS"/>
  </r>
  <r>
    <x v="12"/>
    <s v="02-02-02-010"/>
    <s v="02-02-02-010"/>
    <s v="Adquisición de servicios - Viáticos de los funcionarios en comisión"/>
    <s v="VIATICOS  GRUCO - COMISIÓN OPERATIVA HUEY-II FAC-4526-SOLICITUD 25021"/>
    <n v="90111503"/>
    <s v="SOLICITUD DE INFORMACIÓN A LOS PROVEEDORES"/>
    <n v="1"/>
    <n v="12"/>
    <n v="10"/>
    <n v="1"/>
    <n v="2128000"/>
    <s v="GLOBAL"/>
    <s v="NO SOLICITADAS"/>
  </r>
  <r>
    <x v="12"/>
    <s v="02-02-02-010"/>
    <s v="02-02-02-010"/>
    <s v="Adquisición de servicios - Viáticos de los funcionarios en comisión"/>
    <s v="VIATICOS  GRUCO - COMISIÓN OPERATIVA HUEY-II FAC-4526-SOLICITUD COMISION 18921"/>
    <n v="90111503"/>
    <s v="SOLICITUD DE INFORMACIÓN A LOS PROVEEDORES"/>
    <n v="1"/>
    <n v="12"/>
    <n v="10"/>
    <n v="1"/>
    <n v="152000"/>
    <s v="GLOBAL"/>
    <s v="NO SOLICITADAS"/>
  </r>
  <r>
    <x v="12"/>
    <s v="02-02-02-010"/>
    <s v="02-02-02-010"/>
    <s v="Adquisición de servicios - Viáticos de los funcionarios en comisión"/>
    <s v="VIATICOS  GRUCO - COMISION OPERATIVA HUEY-II-SOLICITUD COMISION 26721"/>
    <n v="90111503"/>
    <s v="SOLICITUD DE INFORMACIÓN A LOS PROVEEDORES"/>
    <n v="1"/>
    <n v="12"/>
    <n v="10"/>
    <n v="1"/>
    <n v="4560000"/>
    <s v="GLOBAL"/>
    <s v="NO SOLICITADAS"/>
  </r>
  <r>
    <x v="12"/>
    <s v="02-02-02-010"/>
    <s v="02-02-02-010"/>
    <s v="Adquisición de servicios - Viáticos de los funcionarios en comisión"/>
    <s v="VIATICOS  GRUCO - COMISION OPERATIVA KFIR POR ORDEN DE COAES-SOLICITUD COMISION 30821"/>
    <n v="90111503"/>
    <s v="SOLICITUD DE INFORMACIÓN A LOS PROVEEDORES"/>
    <n v="1"/>
    <n v="12"/>
    <n v="10"/>
    <n v="1"/>
    <n v="76000"/>
    <s v="GLOBAL"/>
    <s v="NO SOLICITADAS"/>
  </r>
  <r>
    <x v="12"/>
    <s v="02-02-02-010"/>
    <s v="02-02-02-010"/>
    <s v="Adquisición de servicios - Viáticos de los funcionarios en comisión"/>
    <s v="VIATICOS  GRUCO - COMISIÓN OPERATIVA KFIR RELAMPAGO 2021-SOLICITUD COMISION 26921"/>
    <n v="90111503"/>
    <s v="SOLICITUD DE INFORMACIÓN A LOS PROVEEDORES"/>
    <n v="1"/>
    <n v="12"/>
    <n v="10"/>
    <n v="1"/>
    <n v="1368000"/>
    <s v="GLOBAL"/>
    <s v="NO SOLICITADAS"/>
  </r>
  <r>
    <x v="12"/>
    <s v="02-02-02-010"/>
    <s v="02-02-02-010"/>
    <s v="Adquisición de servicios - Viáticos de los funcionarios en comisión"/>
    <s v="VIATICOS  GRUCO - COMISIÓN OPERATIVA SUPERVISOR TRANSITO AEREO-SOLICITUD 25021"/>
    <n v="90111503"/>
    <s v="SOLICITUD DE INFORMACIÓN A LOS PROVEEDORES"/>
    <n v="1"/>
    <n v="12"/>
    <n v="10"/>
    <n v="1"/>
    <n v="304000"/>
    <s v="GLOBAL"/>
    <s v="NO SOLICITADAS"/>
  </r>
  <r>
    <x v="12"/>
    <s v="02-02-02-010"/>
    <s v="02-02-02-010"/>
    <s v="Adquisición de servicios - Viáticos de los funcionarios en comisión"/>
    <s v="VIATICOS  GRUCO - COMISIÓN ORDEN PÚBLICO FAC 4478-SOLICITUD COMISION 54221"/>
    <n v="90111503"/>
    <s v="SOLICITUD DE INFORMACIÓN A LOS PROVEEDORES"/>
    <n v="1"/>
    <n v="12"/>
    <n v="10"/>
    <n v="1"/>
    <n v="76000"/>
    <s v="GLOBAL"/>
    <s v="NO SOLICITADAS"/>
  </r>
  <r>
    <x v="12"/>
    <s v="02-02-02-010"/>
    <s v="02-02-02-010"/>
    <s v="Adquisición de servicios - Viáticos de los funcionarios en comisión"/>
    <s v="VIATICOS  GRUCO - COMISIÓN ORDEN PÚBLICO FAC-4478-SOLICITUD COMISION 54221"/>
    <n v="90111503"/>
    <s v="SOLICITUD DE INFORMACIÓN A LOS PROVEEDORES"/>
    <n v="1"/>
    <n v="12"/>
    <n v="10"/>
    <n v="1"/>
    <n v="76000"/>
    <s v="GLOBAL"/>
    <s v="NO SOLICITADAS"/>
  </r>
  <r>
    <x v="12"/>
    <s v="02-02-02-010"/>
    <s v="02-02-02-010"/>
    <s v="Adquisición de servicios - Viáticos de los funcionarios en comisión"/>
    <s v="VIATICOS  GRUCO - COMISION PILOTO SUPERVISOR C-208B-SOLICITUD 25021"/>
    <n v="90111503"/>
    <s v="SOLICITUD DE INFORMACIÓN A LOS PROVEEDORES"/>
    <n v="1"/>
    <n v="12"/>
    <n v="10"/>
    <n v="1"/>
    <n v="76000"/>
    <s v="GLOBAL"/>
    <s v="NO SOLICITADAS"/>
  </r>
  <r>
    <x v="12"/>
    <s v="02-02-02-010"/>
    <s v="02-02-02-010"/>
    <s v="Adquisición de servicios - Viáticos de los funcionarios en comisión"/>
    <s v="VIATICOS  GRUCO - COMSIÓN OPERATIVA KFIR POR DISPOSITIVO 20 DE JULIO-SOLICITUD COMISION 26721"/>
    <n v="90111503"/>
    <s v="SOLICITUD DE INFORMACIÓN A LOS PROVEEDORES"/>
    <n v="1"/>
    <n v="12"/>
    <n v="10"/>
    <n v="1"/>
    <n v="152000"/>
    <s v="GLOBAL"/>
    <s v="NO SOLICITADAS"/>
  </r>
  <r>
    <x v="12"/>
    <s v="02-02-02-010"/>
    <s v="02-02-02-010"/>
    <s v="Adquisición de servicios - Viáticos de los funcionarios en comisión"/>
    <s v="VIATICOS  GRUCO - COMSIÓN OPERATIVA KFIR RELAMPAGO 2021-SOLICITUD COMISION 26721"/>
    <n v="90111503"/>
    <s v="SOLICITUD DE INFORMACIÓN A LOS PROVEEDORES"/>
    <n v="1"/>
    <n v="12"/>
    <n v="10"/>
    <n v="1"/>
    <n v="304000"/>
    <s v="GLOBAL"/>
    <s v="NO SOLICITADAS"/>
  </r>
  <r>
    <x v="12"/>
    <s v="02-02-02-010"/>
    <s v="02-02-02-010"/>
    <s v="Adquisición de servicios - Viáticos de los funcionarios en comisión"/>
    <s v="VIATICOS  GRUCO - DESPLIEGUE OPERATIVO CELEBRACIÓN BICENTENARIO-SOLICITUD COMISIN 38021"/>
    <n v="90111503"/>
    <s v="SOLICITUD DE INFORMACIÓN A LOS PROVEEDORES"/>
    <n v="1"/>
    <n v="12"/>
    <n v="10"/>
    <n v="1"/>
    <n v="3495000"/>
    <s v="GLOBAL"/>
    <s v="NO SOLICITADAS"/>
  </r>
  <r>
    <x v="12"/>
    <s v="02-02-02-010"/>
    <s v="02-02-02-010"/>
    <s v="Adquisición de servicios - Viáticos de los funcionarios en comisión"/>
    <s v="VIATICOS  GRUCO - EFECTUAR OPERACIÓN TAURUS ESDEF-114-SOLICITUD COMISION 18921"/>
    <n v="90111503"/>
    <s v="SOLICITUD DE INFORMACIÓN A LOS PROVEEDORES"/>
    <n v="1"/>
    <n v="12"/>
    <n v="10"/>
    <n v="1"/>
    <n v="272000"/>
    <s v="GLOBAL"/>
    <s v="NO SOLICITADAS"/>
  </r>
  <r>
    <x v="12"/>
    <s v="02-02-02-010"/>
    <s v="02-02-02-010"/>
    <s v="Adquisición de servicios - Viáticos de los funcionarios en comisión"/>
    <s v="VIATICOS  GRUCO - OFICIAL ENLACE FUVUL-SOLICITUD COMISION 26621"/>
    <n v="90111503"/>
    <s v="SOLICITUD DE INFORMACIÓN A LOS PROVEEDORES"/>
    <n v="1"/>
    <n v="12"/>
    <n v="10"/>
    <n v="1"/>
    <n v="76000"/>
    <s v="GLOBAL"/>
    <s v="NO SOLICITADAS"/>
  </r>
  <r>
    <x v="12"/>
    <s v="02-02-02-010"/>
    <s v="02-02-02-010"/>
    <s v="Adquisición de servicios - Viáticos de los funcionarios en comisión"/>
    <s v="VIATICOS  GRUCO - PRESENTACION COFAC COMISIÓN EXTERIOR-SOLICITUD COMISION 54021"/>
    <n v="90111503"/>
    <s v="SOLICITUD DE INFORMACIÓN A LOS PROVEEDORES"/>
    <n v="1"/>
    <n v="12"/>
    <n v="10"/>
    <n v="1"/>
    <n v="76000"/>
    <s v="GLOBAL"/>
    <s v="NO SOLICITADAS"/>
  </r>
  <r>
    <x v="12"/>
    <s v="02-02-02-010"/>
    <s v="02-02-02-010"/>
    <s v="Adquisición de servicios - Viáticos de los funcionarios en comisión"/>
    <s v="VIATICOS  GRUCO - RELEVAR LAS TRIPULACIONES EN EL CATATUMBO-SOLICITUD COMISION 18921"/>
    <n v="90111503"/>
    <s v="SOLICITUD DE INFORMACIÓN A LOS PROVEEDORES"/>
    <n v="1"/>
    <n v="12"/>
    <n v="10"/>
    <n v="1"/>
    <n v="152000"/>
    <s v="GLOBAL"/>
    <s v="NO SOLICITADAS"/>
  </r>
  <r>
    <x v="12"/>
    <s v="02-02-02-010"/>
    <s v="02-02-02-010"/>
    <s v="Adquisición de servicios - Viáticos de los funcionarios en comisión"/>
    <s v="VIATICOS  GRUCO - SEMINARIO JURIDICO OPERACIONAL-SOLICITUD COMISION 42021"/>
    <n v="90111503"/>
    <s v="SOLICITUD DE INFORMACIÓN A LOS PROVEEDORES"/>
    <n v="1"/>
    <n v="12"/>
    <n v="10"/>
    <n v="1"/>
    <n v="152000"/>
    <s v="GLOBAL"/>
    <s v="NO SOLICITADAS"/>
  </r>
  <r>
    <x v="12"/>
    <s v="02-02-02-010"/>
    <s v="02-02-02-010"/>
    <s v="Adquisición de servicios - Viáticos de los funcionarios en comisión"/>
    <s v="VIATICOS  GRUCO - SUPERVISOR TRÁNSITO AÉREO-SOLICITUD COMISION 26721"/>
    <n v="90111503"/>
    <s v="SOLICITUD DE INFORMACIÓN A LOS PROVEEDORES"/>
    <n v="1"/>
    <n v="12"/>
    <n v="10"/>
    <n v="1"/>
    <n v="304000"/>
    <s v="GLOBAL"/>
    <s v="NO SOLICITADAS"/>
  </r>
  <r>
    <x v="12"/>
    <s v="02-02-02-010"/>
    <s v="02-02-02-010"/>
    <s v="Adquisición de servicios - Viáticos de los funcionarios en comisión"/>
    <s v="VIATICOS  GRUCO - TRASLADO DE AERONAVE AC-47T FAC-1667-SOLICITUD COMISION 30821"/>
    <n v="90111503"/>
    <s v="SOLICITUD DE INFORMACIÓN A LOS PROVEEDORES"/>
    <n v="1"/>
    <n v="12"/>
    <n v="10"/>
    <n v="1"/>
    <n v="152000"/>
    <s v="GLOBAL"/>
    <s v="NO SOLICITADAS"/>
  </r>
  <r>
    <x v="12"/>
    <s v="02-02-02-010"/>
    <s v="02-02-02-010"/>
    <s v="Adquisición de servicios - Viáticos de los funcionarios en comisión"/>
    <s v="VIATICOS  GRUCO - VUELO DE PRUEBA AERONAVE AC-47T-SOLICITUD COMISION 26721"/>
    <n v="90111503"/>
    <s v="SOLICITUD DE INFORMACIÓN A LOS PROVEEDORES"/>
    <n v="1"/>
    <n v="12"/>
    <n v="10"/>
    <n v="1"/>
    <n v="304000"/>
    <s v="GLOBAL"/>
    <s v="NO SOLICITADAS"/>
  </r>
  <r>
    <x v="12"/>
    <s v="02-02-02-010"/>
    <s v="02-02-02-010"/>
    <s v="Adquisición de servicios - Viáticos de los funcionarios en comisión"/>
    <s v="VIATICOS  GRUCO- ART-6321"/>
    <n v="90111503"/>
    <s v="SOLICITUD DE INFORMACIÓN A LOS PROVEEDORES"/>
    <n v="1"/>
    <n v="12"/>
    <n v="10"/>
    <n v="1"/>
    <n v="76000"/>
    <s v="GLOBAL"/>
    <s v="NO SOLICITADAS"/>
  </r>
  <r>
    <x v="12"/>
    <s v="02-02-02-010"/>
    <s v="02-02-02-010"/>
    <s v="Adquisición de servicios - Viáticos de los funcionarios en comisión"/>
    <s v="VIATICOS  GRUCO- BLART OPERATIVA-8121"/>
    <n v="90111503"/>
    <s v="SOLICITUD DE INFORMACIÓN A LOS PROVEEDORES"/>
    <n v="1"/>
    <n v="12"/>
    <n v="10"/>
    <n v="1"/>
    <n v="76000"/>
    <s v="GLOBAL"/>
    <s v="NO SOLICITADAS"/>
  </r>
  <r>
    <x v="12"/>
    <s v="02-02-02-010"/>
    <s v="02-02-02-010"/>
    <s v="Adquisición de servicios - Viáticos de los funcionarios en comisión"/>
    <s v="VIATICOS  GRUCO- COMISIÓN OPERATIVA ARAVA FAC1952-6621"/>
    <n v="90111503"/>
    <s v="SOLICITUD DE INFORMACIÓN A LOS PROVEEDORES"/>
    <n v="1"/>
    <n v="12"/>
    <n v="10"/>
    <n v="1"/>
    <n v="342000"/>
    <s v="GLOBAL"/>
    <s v="NO SOLICITADAS"/>
  </r>
  <r>
    <x v="12"/>
    <s v="02-02-02-010"/>
    <s v="02-02-02-010"/>
    <s v="Adquisición de servicios - Viáticos de los funcionarios en comisión"/>
    <s v="VIATICOS  GRUCO- COMISIÓN OPERATIVA ART BLART-QUIMERA-6621"/>
    <n v="90111503"/>
    <s v="SOLICITUD DE INFORMACIÓN A LOS PROVEEDORES"/>
    <n v="1"/>
    <n v="12"/>
    <n v="10"/>
    <n v="1"/>
    <n v="836000"/>
    <s v="GLOBAL"/>
    <s v="NO SOLICITADAS"/>
  </r>
  <r>
    <x v="12"/>
    <s v="02-02-02-010"/>
    <s v="02-02-02-010"/>
    <s v="Adquisición de servicios - Viáticos de los funcionarios en comisión"/>
    <s v="VIATICOS  GRUCO- COMISIÓN OPERATIVA C208B FAC5067-6321"/>
    <n v="90111503"/>
    <s v="SOLICITUD DE INFORMACIÓN A LOS PROVEEDORES"/>
    <n v="1"/>
    <n v="12"/>
    <n v="10"/>
    <n v="1"/>
    <n v="280000"/>
    <s v="GLOBAL"/>
    <s v="NO SOLICITADAS"/>
  </r>
  <r>
    <x v="12"/>
    <s v="02-02-02-010"/>
    <s v="02-02-02-010"/>
    <s v="Adquisición de servicios - Viáticos de los funcionarios en comisión"/>
    <s v="VIATICOS  GRUCO- COMISIÓN OPERATIVA C208B FAC5067-7421"/>
    <n v="90111503"/>
    <s v="SOLICITUD DE INFORMACIÓN A LOS PROVEEDORES"/>
    <n v="1"/>
    <n v="12"/>
    <n v="10"/>
    <n v="1"/>
    <n v="280000"/>
    <s v="GLOBAL"/>
    <s v="NO SOLICITADAS"/>
  </r>
  <r>
    <x v="12"/>
    <s v="02-02-02-010"/>
    <s v="02-02-02-010"/>
    <s v="Adquisición de servicios - Viáticos de los funcionarios en comisión"/>
    <s v="VIATICOS  GRUCO- COMISIÓN OPERATIVA EJERCICIO CSAR-2-12321"/>
    <n v="90111503"/>
    <s v="SOLICITUD DE INFORMACIÓN A LOS PROVEEDORES"/>
    <n v="1"/>
    <n v="12"/>
    <n v="10"/>
    <n v="1"/>
    <n v="5320000"/>
    <s v="GLOBAL"/>
    <s v="NO SOLICITADAS"/>
  </r>
  <r>
    <x v="12"/>
    <s v="02-02-02-010"/>
    <s v="02-02-02-010"/>
    <s v="Adquisición de servicios - Viáticos de los funcionarios en comisión"/>
    <s v="VIATICOS  GRUCO- COMISION OPERATIVA FAC 1952-30321"/>
    <n v="90111503"/>
    <s v="SOLICITUD DE INFORMACIÓN A LOS PROVEEDORES"/>
    <n v="1"/>
    <n v="12"/>
    <n v="10"/>
    <n v="1"/>
    <n v="560000"/>
    <s v="GLOBAL"/>
    <s v="NO SOLICITADAS"/>
  </r>
  <r>
    <x v="12"/>
    <s v="02-02-02-010"/>
    <s v="02-02-02-010"/>
    <s v="Adquisición de servicios - Viáticos de los funcionarios en comisión"/>
    <s v="VIATICOS  GRUCO- COMISIÓN OPERATIVA FAC 5069 EN CACOM-4-7621"/>
    <n v="90111503"/>
    <s v="SOLICITUD DE INFORMACIÓN A LOS PROVEEDORES"/>
    <n v="1"/>
    <n v="12"/>
    <n v="10"/>
    <n v="1"/>
    <n v="152000"/>
    <s v="GLOBAL"/>
    <s v="NO SOLICITADAS"/>
  </r>
  <r>
    <x v="12"/>
    <s v="02-02-02-010"/>
    <s v="02-02-02-010"/>
    <s v="Adquisición de servicios - Viáticos de los funcionarios en comisión"/>
    <s v="VIATICOS  GRUCO- COMISION OPERATIVA-25821"/>
    <n v="90111503"/>
    <s v="SOLICITUD DE INFORMACIÓN A LOS PROVEEDORES"/>
    <n v="1"/>
    <n v="12"/>
    <n v="10"/>
    <n v="1"/>
    <n v="76000"/>
    <s v="GLOBAL"/>
    <s v="NO SOLICITADAS"/>
  </r>
  <r>
    <x v="12"/>
    <s v="02-02-02-010"/>
    <s v="02-02-02-010"/>
    <s v="Adquisición de servicios - Viáticos de los funcionarios en comisión"/>
    <s v="VIATICOS  GRUCO- COMSIÓN OPERATIVA CARAVAN C-208B FAC 5067-10621"/>
    <n v="90111503"/>
    <s v="SOLICITUD DE INFORMACIÓN A LOS PROVEEDORES"/>
    <n v="1"/>
    <n v="12"/>
    <n v="10"/>
    <n v="1"/>
    <n v="280000"/>
    <s v="GLOBAL"/>
    <s v="NO SOLICITADAS"/>
  </r>
  <r>
    <x v="12"/>
    <s v="02-02-02-010"/>
    <s v="02-02-02-010"/>
    <s v="Adquisición de servicios - Viáticos de los funcionarios en comisión"/>
    <s v="VIATICOS  GRUCO- COMSIÓN OPERATIVA PACART-9921"/>
    <n v="90111503"/>
    <s v="SOLICITUD DE INFORMACIÓN A LOS PROVEEDORES"/>
    <n v="1"/>
    <n v="12"/>
    <n v="10"/>
    <n v="1"/>
    <n v="2280000"/>
    <s v="GLOBAL"/>
    <s v="NO SOLICITADAS"/>
  </r>
  <r>
    <x v="12"/>
    <s v="02-02-02-010"/>
    <s v="02-02-02-010"/>
    <s v="Adquisición de servicios - Viáticos de los funcionarios en comisión"/>
    <s v="VIATICOS  GRUCO- DESPLAZAMIENTO KFIR-10521"/>
    <n v="90111503"/>
    <s v="SOLICITUD DE INFORMACIÓN A LOS PROVEEDORES"/>
    <n v="1"/>
    <n v="12"/>
    <n v="10"/>
    <n v="1"/>
    <n v="228000"/>
    <s v="GLOBAL"/>
    <s v="NO SOLICITADAS"/>
  </r>
  <r>
    <x v="12"/>
    <s v="02-02-02-010"/>
    <s v="02-02-02-010"/>
    <s v="Adquisición de servicios - Viáticos de los funcionarios en comisión"/>
    <s v="VIATICOS  GRUCO- ENLACE FUVUL-11821"/>
    <n v="90111503"/>
    <s v="SOLICITUD DE INFORMACIÓN A LOS PROVEEDORES"/>
    <n v="1"/>
    <n v="12"/>
    <n v="10"/>
    <n v="1"/>
    <n v="2204000"/>
    <s v="GLOBAL"/>
    <s v="NO SOLICITADAS"/>
  </r>
  <r>
    <x v="12"/>
    <s v="02-02-02-010"/>
    <s v="02-02-02-010"/>
    <s v="Adquisición de servicios - Viáticos de los funcionarios en comisión"/>
    <s v="VIATICOS  GRUCO- ENLACE FUVUL-16421"/>
    <n v="90111503"/>
    <s v="SOLICITUD DE INFORMACIÓN A LOS PROVEEDORES"/>
    <n v="1"/>
    <n v="12"/>
    <n v="10"/>
    <n v="1"/>
    <n v="140000"/>
    <s v="GLOBAL"/>
    <s v="NO SOLICITADAS"/>
  </r>
  <r>
    <x v="12"/>
    <s v="02-02-02-010"/>
    <s v="02-02-02-010"/>
    <s v="Adquisición de servicios - Viáticos de los funcionarios en comisión"/>
    <s v="VIATICOS  GRUCO- MISION ZULU-30321"/>
    <n v="90111503"/>
    <s v="SOLICITUD DE INFORMACIÓN A LOS PROVEEDORES"/>
    <n v="1"/>
    <n v="12"/>
    <n v="10"/>
    <n v="1"/>
    <n v="38000"/>
    <s v="GLOBAL"/>
    <s v="NO SOLICITADAS"/>
  </r>
  <r>
    <x v="12"/>
    <s v="02-02-02-010"/>
    <s v="02-02-02-010"/>
    <s v="Adquisición de servicios - Viáticos de los funcionarios en comisión"/>
    <s v="VIATICOS  GRUCO- OPERACION TAURUS-19521"/>
    <n v="90111503"/>
    <s v="SOLICITUD DE INFORMACIÓN A LOS PROVEEDORES"/>
    <n v="1"/>
    <n v="12"/>
    <n v="10"/>
    <n v="1"/>
    <n v="152000"/>
    <s v="GLOBAL"/>
    <s v="NO SOLICITADAS"/>
  </r>
  <r>
    <x v="12"/>
    <s v="02-02-02-010"/>
    <s v="02-02-02-010"/>
    <s v="Adquisición de servicios - Viáticos de los funcionarios en comisión"/>
    <s v="VIATICOS  GRUCO- OPERACION TAURUS-6321"/>
    <n v="90111503"/>
    <s v="SOLICITUD DE INFORMACIÓN A LOS PROVEEDORES"/>
    <n v="1"/>
    <n v="12"/>
    <n v="10"/>
    <n v="1"/>
    <n v="114000"/>
    <s v="GLOBAL"/>
    <s v="NO SOLICITADAS"/>
  </r>
  <r>
    <x v="12"/>
    <s v="02-02-02-010"/>
    <s v="02-02-02-010"/>
    <s v="Adquisición de servicios - Viáticos de los funcionarios en comisión"/>
    <s v="VIATICOS  GRUCO- OPERATIVA  FAC5069-16421"/>
    <n v="90111503"/>
    <s v="SOLICITUD DE INFORMACIÓN A LOS PROVEEDORES"/>
    <n v="1"/>
    <n v="12"/>
    <n v="10"/>
    <n v="1"/>
    <n v="1368000"/>
    <s v="GLOBAL"/>
    <s v="NO SOLICITADAS"/>
  </r>
  <r>
    <x v="12"/>
    <s v="02-02-02-010"/>
    <s v="02-02-02-010"/>
    <s v="Adquisición de servicios - Viáticos de los funcionarios en comisión"/>
    <s v="VIATICOS  GRUCO- OPERATIVA BÚHO FAC 4521-58621"/>
    <n v="90111503"/>
    <s v="SOLICITUD DE INFORMACIÓN A LOS PROVEEDORES"/>
    <n v="1"/>
    <n v="12"/>
    <n v="10"/>
    <n v="1"/>
    <n v="76000"/>
    <s v="GLOBAL"/>
    <s v="NO SOLICITADAS"/>
  </r>
  <r>
    <x v="12"/>
    <s v="02-02-02-010"/>
    <s v="02-02-02-010"/>
    <s v="Adquisición de servicios - Viáticos de los funcionarios en comisión"/>
    <s v="VIATICOS  GRUCO- OPERATIVA BÚHO FAC 4521-58721"/>
    <n v="90111503"/>
    <s v="SOLICITUD DE INFORMACIÓN A LOS PROVEEDORES"/>
    <n v="1"/>
    <n v="12"/>
    <n v="10"/>
    <n v="1"/>
    <n v="152000"/>
    <s v="GLOBAL"/>
    <s v="NO SOLICITADAS"/>
  </r>
  <r>
    <x v="12"/>
    <s v="02-02-02-010"/>
    <s v="02-02-02-010"/>
    <s v="Adquisición de servicios - Viáticos de los funcionarios en comisión"/>
    <s v="VIATICOS  GRUCO- OPERATIVA ENLACE CENOR EN EL CATATUMBO-55121"/>
    <n v="90111503"/>
    <s v="SOLICITUD DE INFORMACIÓN A LOS PROVEEDORES"/>
    <n v="1"/>
    <n v="12"/>
    <n v="10"/>
    <n v="1"/>
    <n v="1064000"/>
    <s v="GLOBAL"/>
    <s v="NO SOLICITADAS"/>
  </r>
  <r>
    <x v="12"/>
    <s v="02-02-02-010"/>
    <s v="02-02-02-010"/>
    <s v="Adquisición de servicios - Viáticos de los funcionarios en comisión"/>
    <s v="VIATICOS  GRUCO- OPERATIVA FAC 1952-16421"/>
    <n v="90111503"/>
    <s v="SOLICITUD DE INFORMACIÓN A LOS PROVEEDORES"/>
    <n v="1"/>
    <n v="12"/>
    <n v="10"/>
    <n v="1"/>
    <n v="38000"/>
    <s v="GLOBAL"/>
    <s v="NO SOLICITADAS"/>
  </r>
  <r>
    <x v="12"/>
    <s v="02-02-02-010"/>
    <s v="02-02-02-010"/>
    <s v="Adquisición de servicios - Viáticos de los funcionarios en comisión"/>
    <s v="VIATICOS  GRUCO- OPERATIVA FAC 4472-58121"/>
    <n v="90111503"/>
    <s v="SOLICITUD DE INFORMACIÓN A LOS PROVEEDORES"/>
    <n v="1"/>
    <n v="12"/>
    <n v="10"/>
    <n v="1"/>
    <n v="304000"/>
    <s v="GLOBAL"/>
    <s v="NO SOLICITADAS"/>
  </r>
  <r>
    <x v="12"/>
    <s v="02-02-02-010"/>
    <s v="02-02-02-010"/>
    <s v="Adquisición de servicios - Viáticos de los funcionarios en comisión"/>
    <s v="VIATICOS  GRUCO- OPERATIVA FAC 4526-16421"/>
    <n v="90111503"/>
    <s v="SOLICITUD DE INFORMACIÓN A LOS PROVEEDORES"/>
    <n v="1"/>
    <n v="12"/>
    <n v="10"/>
    <n v="1"/>
    <n v="912000"/>
    <s v="GLOBAL"/>
    <s v="NO SOLICITADAS"/>
  </r>
  <r>
    <x v="12"/>
    <s v="02-02-02-010"/>
    <s v="02-02-02-010"/>
    <s v="Adquisición de servicios - Viáticos de los funcionarios en comisión"/>
    <s v="VIATICOS  GRUCO- OPERATIVA FAC1952-16821"/>
    <n v="90111503"/>
    <s v="SOLICITUD DE INFORMACIÓN A LOS PROVEEDORES"/>
    <n v="1"/>
    <n v="12"/>
    <n v="10"/>
    <n v="1"/>
    <n v="76000"/>
    <s v="GLOBAL"/>
    <s v="NO SOLICITADAS"/>
  </r>
  <r>
    <x v="12"/>
    <s v="02-02-02-010"/>
    <s v="02-02-02-010"/>
    <s v="Adquisición de servicios - Viáticos de los funcionarios en comisión"/>
    <s v="VIATICOS  GRUCO- OPERATIVA HUEY II-18521"/>
    <n v="90111503"/>
    <s v="SOLICITUD DE INFORMACIÓN A LOS PROVEEDORES"/>
    <n v="1"/>
    <n v="12"/>
    <n v="10"/>
    <n v="1"/>
    <n v="304000"/>
    <s v="GLOBAL"/>
    <s v="NO SOLICITADAS"/>
  </r>
  <r>
    <x v="12"/>
    <s v="02-02-02-010"/>
    <s v="02-02-02-010"/>
    <s v="Adquisición de servicios - Viáticos de los funcionarios en comisión"/>
    <s v="VIATICOS  GRUCO- OPERATIVA HUEY II-18721"/>
    <n v="90111503"/>
    <s v="SOLICITUD DE INFORMACIÓN A LOS PROVEEDORES"/>
    <n v="1"/>
    <n v="12"/>
    <n v="10"/>
    <n v="1"/>
    <n v="152000"/>
    <s v="GLOBAL"/>
    <s v="NO SOLICITADAS"/>
  </r>
  <r>
    <x v="12"/>
    <s v="02-02-02-010"/>
    <s v="02-02-02-010"/>
    <s v="Adquisición de servicios - Viáticos de los funcionarios en comisión"/>
    <s v="VIATICOS  GRUCO- OPERATIVA KFIR-16421"/>
    <n v="90111503"/>
    <s v="SOLICITUD DE INFORMACIÓN A LOS PROVEEDORES"/>
    <n v="1"/>
    <n v="12"/>
    <n v="10"/>
    <n v="1"/>
    <n v="152000"/>
    <s v="GLOBAL"/>
    <s v="NO SOLICITADAS"/>
  </r>
  <r>
    <x v="12"/>
    <s v="02-02-02-010"/>
    <s v="02-02-02-010"/>
    <s v="Adquisición de servicios - Viáticos de los funcionarios en comisión"/>
    <s v="VIATICOS  GRUCO- OPERATIVA MISION ZULU-30321"/>
    <n v="90111503"/>
    <s v="SOLICITUD DE INFORMACIÓN A LOS PROVEEDORES"/>
    <n v="1"/>
    <n v="12"/>
    <n v="10"/>
    <n v="1"/>
    <n v="266000"/>
    <s v="GLOBAL"/>
    <s v="NO SOLICITADAS"/>
  </r>
  <r>
    <x v="12"/>
    <s v="02-02-02-010"/>
    <s v="02-02-02-010"/>
    <s v="Adquisición de servicios - Viáticos de los funcionarios en comisión"/>
    <s v="VIATICOS  GRUCO- OPERATIVA TTV-TVR-55721"/>
    <n v="90111503"/>
    <s v="SOLICITUD DE INFORMACIÓN A LOS PROVEEDORES"/>
    <n v="1"/>
    <n v="12"/>
    <n v="10"/>
    <n v="1"/>
    <n v="152000"/>
    <s v="GLOBAL"/>
    <s v="NO SOLICITADAS"/>
  </r>
  <r>
    <x v="12"/>
    <s v="02-02-02-010"/>
    <s v="02-02-02-010"/>
    <s v="Adquisición de servicios - Viáticos de los funcionarios en comisión"/>
    <s v="VIATICOS  GRUCO- OPERATIVA-BLART-8021"/>
    <n v="90111503"/>
    <s v="SOLICITUD DE INFORMACIÓN A LOS PROVEEDORES"/>
    <n v="1"/>
    <n v="12"/>
    <n v="10"/>
    <n v="1"/>
    <n v="1064000"/>
    <s v="GLOBAL"/>
    <s v="NO SOLICITADAS"/>
  </r>
  <r>
    <x v="12"/>
    <s v="02-02-02-010"/>
    <s v="02-02-02-010"/>
    <s v="Adquisición de servicios - Viáticos de los funcionarios en comisión"/>
    <s v="VIATICOS  GRUCO- SERVICIO- OPERACION TAURUS-11721"/>
    <n v="90111503"/>
    <s v="SOLICITUD DE INFORMACIÓN A LOS PROVEEDORES"/>
    <n v="1"/>
    <n v="12"/>
    <n v="10"/>
    <n v="1"/>
    <n v="280000"/>
    <s v="GLOBAL"/>
    <s v="NO SOLICITADAS"/>
  </r>
  <r>
    <x v="12"/>
    <s v="02-02-02-010"/>
    <s v="02-02-02-010"/>
    <s v="Adquisición de servicios - Viáticos de los funcionarios en comisión"/>
    <s v="VIATICOS  GRUCO- TRASLADO AERONAVE-25721"/>
    <n v="90111503"/>
    <s v="SOLICITUD DE INFORMACIÓN A LOS PROVEEDORES"/>
    <n v="1"/>
    <n v="12"/>
    <n v="10"/>
    <n v="1"/>
    <n v="76000"/>
    <s v="GLOBAL"/>
    <s v="NO SOLICITADAS"/>
  </r>
  <r>
    <x v="12"/>
    <s v="02-02-02-010"/>
    <s v="02-02-02-010"/>
    <s v="Adquisición de servicios - Viáticos de los funcionarios en comisión"/>
    <s v="VIATICOS  GRUCO- VUELO DE PRUEBA FAC 1667-6621"/>
    <n v="90111503"/>
    <s v="SOLICITUD DE INFORMACIÓN A LOS PROVEEDORES"/>
    <n v="1"/>
    <n v="12"/>
    <n v="10"/>
    <n v="1"/>
    <n v="432000"/>
    <s v="GLOBAL"/>
    <s v="NO SOLICITADAS"/>
  </r>
  <r>
    <x v="12"/>
    <s v="02-02-02-010"/>
    <s v="02-02-02-010"/>
    <s v="Adquisición de servicios - Viáticos de los funcionarios en comisión"/>
    <s v="VIATICOS  GRUCO-ADMNINISTRATIVA REUNION WORK SHOP-21721"/>
    <n v="90111503"/>
    <s v="SOLICITUD DE INFORMACIÓN A LOS PROVEEDORES"/>
    <n v="1"/>
    <n v="12"/>
    <n v="10"/>
    <n v="1"/>
    <n v="152000"/>
    <s v="GLOBAL"/>
    <s v="NO SOLICITADAS"/>
  </r>
  <r>
    <x v="12"/>
    <s v="02-02-02-010"/>
    <s v="02-02-02-010"/>
    <s v="Adquisición de servicios - Viáticos de los funcionarios en comisión"/>
    <s v="VIATICOS  GRUCO-APOYO COMISION PILOTO SUPERVISOR C-208B-22821"/>
    <n v="90111503"/>
    <s v="SOLICITUD DE INFORMACIÓN A LOS PROVEEDORES"/>
    <n v="1"/>
    <n v="12"/>
    <n v="10"/>
    <n v="1"/>
    <n v="456000"/>
    <s v="GLOBAL"/>
    <s v="NO SOLICITADAS"/>
  </r>
  <r>
    <x v="12"/>
    <s v="02-02-02-010"/>
    <s v="02-02-02-010"/>
    <s v="Adquisición de servicios - Viáticos de los funcionarios en comisión"/>
    <s v="VIATICOS  GRUCO-ART-6321"/>
    <n v="90111503"/>
    <s v="SOLICITUD DE INFORMACIÓN A LOS PROVEEDORES"/>
    <n v="1"/>
    <n v="12"/>
    <n v="10"/>
    <n v="1"/>
    <n v="76000"/>
    <s v="GLOBAL"/>
    <s v="NO SOLICITADAS"/>
  </r>
  <r>
    <x v="12"/>
    <s v="02-02-02-010"/>
    <s v="02-02-02-010"/>
    <s v="Adquisición de servicios - Viáticos de los funcionarios en comisión"/>
    <s v="VIATICOS  GRUCO-AVANZADA PARA LA CELEBRACIÓN BICENTENARIO DE LA CONSTITUCIÓN-36721"/>
    <n v="90111503"/>
    <s v="SOLICITUD DE INFORMACIÓN A LOS PROVEEDORES"/>
    <n v="1"/>
    <n v="12"/>
    <n v="10"/>
    <n v="1"/>
    <n v="2800000"/>
    <s v="GLOBAL"/>
    <s v="NO SOLICITADAS"/>
  </r>
  <r>
    <x v="12"/>
    <s v="02-02-02-010"/>
    <s v="02-02-02-010"/>
    <s v="Adquisición de servicios - Viáticos de los funcionarios en comisión"/>
    <s v="VIATICOS  GRUCO-COMISION ANGEL DE LOS ANDES-30621"/>
    <n v="90111503"/>
    <s v="SOLICITUD DE INFORMACIÓN A LOS PROVEEDORES"/>
    <n v="1"/>
    <n v="12"/>
    <n v="10"/>
    <n v="1"/>
    <n v="684000"/>
    <s v="GLOBAL"/>
    <s v="NO SOLICITADAS"/>
  </r>
  <r>
    <x v="12"/>
    <s v="02-02-02-010"/>
    <s v="02-02-02-010"/>
    <s v="Adquisición de servicios - Viáticos de los funcionarios en comisión"/>
    <s v="VIATICOS  GRUCO-COMISION EJERCICIO ANGEL DE LOS ANDES-28921"/>
    <n v="90111503"/>
    <s v="SOLICITUD DE INFORMACIÓN A LOS PROVEEDORES"/>
    <n v="1"/>
    <n v="12"/>
    <n v="10"/>
    <n v="1"/>
    <n v="100000"/>
    <s v="GLOBAL"/>
    <s v="NO SOLICITADAS"/>
  </r>
  <r>
    <x v="12"/>
    <s v="02-02-02-010"/>
    <s v="02-02-02-010"/>
    <s v="Adquisición de servicios - Viáticos de los funcionarios en comisión"/>
    <s v="VIATICOS  GRUCO-COMISION ENTRENAMIENTO OPERATIVO CONTROLADOR TRANSITO AEREO.-49721"/>
    <n v="90111503"/>
    <s v="SOLICITUD DE INFORMACIÓN A LOS PROVEEDORES"/>
    <n v="1"/>
    <n v="12"/>
    <n v="10"/>
    <n v="1"/>
    <n v="304000"/>
    <s v="GLOBAL"/>
    <s v="NO SOLICITADAS"/>
  </r>
  <r>
    <x v="12"/>
    <s v="02-02-02-010"/>
    <s v="02-02-02-010"/>
    <s v="Adquisición de servicios - Viáticos de los funcionarios en comisión"/>
    <s v="VIATICOS  GRUCO-COMISION ENTRENAMIENTO OPERATIVO CONTROLADOR TRANSITO AEREO.-SOLICITUD COMISION 43621"/>
    <n v="90111503"/>
    <s v="SOLICITUD DE INFORMACIÓN A LOS PROVEEDORES"/>
    <n v="1"/>
    <n v="12"/>
    <n v="10"/>
    <n v="1"/>
    <n v="304000"/>
    <s v="GLOBAL"/>
    <s v="NO SOLICITADAS"/>
  </r>
  <r>
    <x v="12"/>
    <s v="02-02-02-010"/>
    <s v="02-02-02-010"/>
    <s v="Adquisición de servicios - Viáticos de los funcionarios en comisión"/>
    <s v="VIATICOS  GRUCO-COMISIÓN FAC 5055-55721"/>
    <n v="90111503"/>
    <s v="SOLICITUD DE INFORMACIÓN A LOS PROVEEDORES"/>
    <n v="1"/>
    <n v="12"/>
    <n v="10"/>
    <n v="1"/>
    <n v="152000"/>
    <s v="GLOBAL"/>
    <s v="NO SOLICITADAS"/>
  </r>
  <r>
    <x v="12"/>
    <s v="02-02-02-010"/>
    <s v="02-02-02-010"/>
    <s v="Adquisición de servicios - Viáticos de los funcionarios en comisión"/>
    <s v="VIATICOS  GRUCO-COMISION FAC1683-55621"/>
    <n v="90111503"/>
    <s v="SOLICITUD DE INFORMACIÓN A LOS PROVEEDORES"/>
    <n v="1"/>
    <n v="12"/>
    <n v="10"/>
    <n v="1"/>
    <n v="152000"/>
    <s v="GLOBAL"/>
    <s v="NO SOLICITADAS"/>
  </r>
  <r>
    <x v="12"/>
    <s v="02-02-02-010"/>
    <s v="02-02-02-010"/>
    <s v="Adquisición de servicios - Viáticos de los funcionarios en comisión"/>
    <s v="VIATICOS  GRUCO-COMISION MANTENIMIENTO-54121"/>
    <n v="90111503"/>
    <s v="SOLICITUD DE INFORMACIÓN A LOS PROVEEDORES"/>
    <n v="1"/>
    <n v="12"/>
    <n v="10"/>
    <n v="1"/>
    <n v="456000"/>
    <s v="GLOBAL"/>
    <s v="NO SOLICITADAS"/>
  </r>
  <r>
    <x v="12"/>
    <s v="02-02-02-010"/>
    <s v="02-02-02-010"/>
    <s v="Adquisición de servicios - Viáticos de los funcionarios en comisión"/>
    <s v="VIATICOS  GRUCO-COMISION OPERATIVA AC47-58621"/>
    <n v="90111503"/>
    <s v="SOLICITUD DE INFORMACIÓN A LOS PROVEEDORES"/>
    <n v="1"/>
    <n v="12"/>
    <n v="10"/>
    <n v="1"/>
    <n v="456000"/>
    <s v="GLOBAL"/>
    <s v="NO SOLICITADAS"/>
  </r>
  <r>
    <x v="12"/>
    <s v="02-02-02-010"/>
    <s v="02-02-02-010"/>
    <s v="Adquisición de servicios - Viáticos de los funcionarios en comisión"/>
    <s v="VIATICOS  GRUCO-COMISION OPERATIVA AC-47T FAC 1683-30621"/>
    <n v="90111503"/>
    <s v="SOLICITUD DE INFORMACIÓN A LOS PROVEEDORES"/>
    <n v="1"/>
    <n v="12"/>
    <n v="10"/>
    <n v="1"/>
    <n v="1018000"/>
    <s v="GLOBAL"/>
    <s v="NO SOLICITADAS"/>
  </r>
  <r>
    <x v="12"/>
    <s v="02-02-02-010"/>
    <s v="02-02-02-010"/>
    <s v="Adquisición de servicios - Viáticos de los funcionarios en comisión"/>
    <s v="VIATICOS  GRUCO-COMISION OPERATIVA AC47T-58321"/>
    <n v="90111503"/>
    <s v="SOLICITUD DE INFORMACIÓN A LOS PROVEEDORES"/>
    <n v="1"/>
    <n v="12"/>
    <n v="10"/>
    <n v="1"/>
    <n v="456000"/>
    <s v="GLOBAL"/>
    <s v="NO SOLICITADAS"/>
  </r>
  <r>
    <x v="12"/>
    <s v="02-02-02-010"/>
    <s v="02-02-02-010"/>
    <s v="Adquisición de servicios - Viáticos de los funcionarios en comisión"/>
    <s v="VIATICOS  GRUCO-COMISION OPERATIVA AERONAVE FAC 1667-34921"/>
    <n v="90111503"/>
    <s v="SOLICITUD DE INFORMACIÓN A LOS PROVEEDORES"/>
    <n v="1"/>
    <n v="12"/>
    <n v="10"/>
    <n v="1"/>
    <n v="980000"/>
    <s v="GLOBAL"/>
    <s v="NO SOLICITADAS"/>
  </r>
  <r>
    <x v="12"/>
    <s v="02-02-02-010"/>
    <s v="02-02-02-010"/>
    <s v="Adquisición de servicios - Viáticos de los funcionarios en comisión"/>
    <s v="VIATICOS  GRUCO-COMISION OPERATIVA AERONAVE FAC 1667-35221"/>
    <n v="90111503"/>
    <s v="SOLICITUD DE INFORMACIÓN A LOS PROVEEDORES"/>
    <n v="1"/>
    <n v="12"/>
    <n v="10"/>
    <n v="1"/>
    <n v="980000"/>
    <s v="GLOBAL"/>
    <s v="NO SOLICITADAS"/>
  </r>
  <r>
    <x v="12"/>
    <s v="02-02-02-010"/>
    <s v="02-02-02-010"/>
    <s v="Adquisición de servicios - Viáticos de los funcionarios en comisión"/>
    <s v="VIATICOS  GRUCO-COMISION OPERATIVA APOYO RANGER-49021"/>
    <n v="90111503"/>
    <s v="SOLICITUD DE INFORMACIÓN A LOS PROVEEDORES"/>
    <n v="1"/>
    <n v="12"/>
    <n v="10"/>
    <n v="1"/>
    <n v="432000"/>
    <s v="GLOBAL"/>
    <s v="NO SOLICITADAS"/>
  </r>
  <r>
    <x v="12"/>
    <s v="02-02-02-010"/>
    <s v="02-02-02-010"/>
    <s v="Adquisición de servicios - Viáticos de los funcionarios en comisión"/>
    <s v="VIATICOS  GRUCO-COMISIÓN OPERATIVA ARAVA FAC1952-15821"/>
    <n v="90111503"/>
    <s v="SOLICITUD DE INFORMACIÓN A LOS PROVEEDORES"/>
    <n v="1"/>
    <n v="12"/>
    <n v="10"/>
    <n v="1"/>
    <n v="556000"/>
    <s v="GLOBAL"/>
    <s v="NO SOLICITADAS"/>
  </r>
  <r>
    <x v="12"/>
    <s v="02-02-02-010"/>
    <s v="02-02-02-010"/>
    <s v="Adquisición de servicios - Viáticos de los funcionarios en comisión"/>
    <s v="VIATICOS  GRUCO-COMISIÓN OPERATIVA ARAVA FAC1952-6621"/>
    <n v="90111503"/>
    <s v="SOLICITUD DE INFORMACIÓN A LOS PROVEEDORES"/>
    <n v="1"/>
    <n v="12"/>
    <n v="10"/>
    <n v="1"/>
    <n v="114000"/>
    <s v="GLOBAL"/>
    <s v="NO SOLICITADAS"/>
  </r>
  <r>
    <x v="12"/>
    <s v="02-02-02-010"/>
    <s v="02-02-02-010"/>
    <s v="Adquisición de servicios - Viáticos de los funcionarios en comisión"/>
    <s v="VIATICOS  GRUCO-COMISIÓN OPERATIVA BLART TIBU-8021"/>
    <n v="90111503"/>
    <s v="SOLICITUD DE INFORMACIÓN A LOS PROVEEDORES"/>
    <n v="1"/>
    <n v="12"/>
    <n v="10"/>
    <n v="1"/>
    <n v="4332000"/>
    <s v="GLOBAL"/>
    <s v="NO SOLICITADAS"/>
  </r>
  <r>
    <x v="12"/>
    <s v="02-02-02-010"/>
    <s v="02-02-02-010"/>
    <s v="Adquisición de servicios - Viáticos de los funcionarios en comisión"/>
    <s v="VIATICOS  GRUCO-COMISION OPERATIVA C208-52721"/>
    <n v="90111503"/>
    <s v="SOLICITUD DE INFORMACIÓN A LOS PROVEEDORES"/>
    <n v="1"/>
    <n v="12"/>
    <n v="10"/>
    <n v="1"/>
    <n v="700000"/>
    <s v="GLOBAL"/>
    <s v="NO SOLICITADAS"/>
  </r>
  <r>
    <x v="12"/>
    <s v="02-02-02-010"/>
    <s v="02-02-02-010"/>
    <s v="Adquisición de servicios - Viáticos de los funcionarios en comisión"/>
    <s v="VIATICOS  GRUCO-COMISION OPERATIVA C208-58321"/>
    <n v="90111503"/>
    <s v="SOLICITUD DE INFORMACIÓN A LOS PROVEEDORES"/>
    <n v="1"/>
    <n v="12"/>
    <n v="10"/>
    <n v="1"/>
    <n v="304000"/>
    <s v="GLOBAL"/>
    <s v="NO SOLICITADAS"/>
  </r>
  <r>
    <x v="12"/>
    <s v="02-02-02-010"/>
    <s v="02-02-02-010"/>
    <s v="Adquisición de servicios - Viáticos de los funcionarios en comisión"/>
    <s v="VIATICOS  GRUCO-COMISION OPERATIVA C-208B EN CÙCUTA-54421"/>
    <n v="90111503"/>
    <s v="SOLICITUD DE INFORMACIÓN A LOS PROVEEDORES"/>
    <n v="1"/>
    <n v="12"/>
    <n v="10"/>
    <n v="1"/>
    <n v="840000"/>
    <s v="GLOBAL"/>
    <s v="NO SOLICITADAS"/>
  </r>
  <r>
    <x v="12"/>
    <s v="02-02-02-010"/>
    <s v="02-02-02-010"/>
    <s v="Adquisición de servicios - Viáticos de los funcionarios en comisión"/>
    <s v="VIATICOS  GRUCO-COMISION OPERATIVA C-208B EN EL GACAS-56421"/>
    <n v="90111503"/>
    <s v="SOLICITUD DE INFORMACIÓN A LOS PROVEEDORES"/>
    <n v="1"/>
    <n v="12"/>
    <n v="10"/>
    <n v="1"/>
    <n v="608000"/>
    <s v="GLOBAL"/>
    <s v="NO SOLICITADAS"/>
  </r>
  <r>
    <x v="12"/>
    <s v="02-02-02-010"/>
    <s v="02-02-02-010"/>
    <s v="Adquisición de servicios - Viáticos de los funcionarios en comisión"/>
    <s v="VIATICOS  GRUCO-COMISION OPERATIVA C-208B EN EL GACAS-58221"/>
    <n v="90111503"/>
    <s v="SOLICITUD DE INFORMACIÓN A LOS PROVEEDORES"/>
    <n v="1"/>
    <n v="12"/>
    <n v="10"/>
    <n v="1"/>
    <n v="228000"/>
    <s v="GLOBAL"/>
    <s v="NO SOLICITADAS"/>
  </r>
  <r>
    <x v="12"/>
    <s v="02-02-02-010"/>
    <s v="02-02-02-010"/>
    <s v="Adquisición de servicios - Viáticos de los funcionarios en comisión"/>
    <s v="VIATICOS  GRUCO-COMISION OPERATIVA C-208B FAC5067-36121"/>
    <n v="90111503"/>
    <s v="SOLICITUD DE INFORMACIÓN A LOS PROVEEDORES"/>
    <n v="1"/>
    <n v="12"/>
    <n v="10"/>
    <n v="1"/>
    <n v="190000"/>
    <s v="GLOBAL"/>
    <s v="NO SOLICITADAS"/>
  </r>
  <r>
    <x v="12"/>
    <s v="02-02-02-010"/>
    <s v="02-02-02-010"/>
    <s v="Adquisición de servicios - Viáticos de los funcionarios en comisión"/>
    <s v="VIATICOS  GRUCO-COMISIÓN OPERATIVA C208B FAC5067-6321"/>
    <n v="90111503"/>
    <s v="SOLICITUD DE INFORMACIÓN A LOS PROVEEDORES"/>
    <n v="1"/>
    <n v="12"/>
    <n v="10"/>
    <n v="1"/>
    <n v="1120000"/>
    <s v="GLOBAL"/>
    <s v="NO SOLICITADAS"/>
  </r>
  <r>
    <x v="12"/>
    <s v="02-02-02-010"/>
    <s v="02-02-02-010"/>
    <s v="Adquisición de servicios - Viáticos de los funcionarios en comisión"/>
    <s v="VIATICOS  GRUCO-COMISION OPERATIVA C-208B FAC5069-28221"/>
    <n v="90111503"/>
    <s v="SOLICITUD DE INFORMACIÓN A LOS PROVEEDORES"/>
    <n v="1"/>
    <n v="12"/>
    <n v="10"/>
    <n v="1"/>
    <n v="684000"/>
    <s v="GLOBAL"/>
    <s v="NO SOLICITADAS"/>
  </r>
  <r>
    <x v="12"/>
    <s v="02-02-02-010"/>
    <s v="02-02-02-010"/>
    <s v="Adquisición de servicios - Viáticos de los funcionarios en comisión"/>
    <s v="VIATICOS  GRUCO-COMISION OPERATIVA C-208B FAC5069-28921"/>
    <n v="90111503"/>
    <s v="SOLICITUD DE INFORMACIÓN A LOS PROVEEDORES"/>
    <n v="1"/>
    <n v="12"/>
    <n v="10"/>
    <n v="1"/>
    <n v="456000"/>
    <s v="GLOBAL"/>
    <s v="NO SOLICITADAS"/>
  </r>
  <r>
    <x v="12"/>
    <s v="02-02-02-010"/>
    <s v="02-02-02-010"/>
    <s v="Adquisición de servicios - Viáticos de los funcionarios en comisión"/>
    <s v="VIATICOS  GRUCO-COMISIÓN OPERATIVA C208B FAC5069-8121"/>
    <n v="90111503"/>
    <s v="SOLICITUD DE INFORMACIÓN A LOS PROVEEDORES"/>
    <n v="1"/>
    <n v="12"/>
    <n v="10"/>
    <n v="1"/>
    <n v="1824000"/>
    <s v="GLOBAL"/>
    <s v="NO SOLICITADAS"/>
  </r>
  <r>
    <x v="12"/>
    <s v="02-02-02-010"/>
    <s v="02-02-02-010"/>
    <s v="Adquisición de servicios - Viáticos de los funcionarios en comisión"/>
    <s v="VIATICOS  GRUCO-COMISION OPERATIVA C-208B-26421"/>
    <n v="90111503"/>
    <s v="SOLICITUD DE INFORMACIÓN A LOS PROVEEDORES"/>
    <n v="1"/>
    <n v="12"/>
    <n v="10"/>
    <n v="1"/>
    <n v="2280000"/>
    <s v="GLOBAL"/>
    <s v="NO SOLICITADAS"/>
  </r>
  <r>
    <x v="12"/>
    <s v="02-02-02-010"/>
    <s v="02-02-02-010"/>
    <s v="Adquisición de servicios - Viáticos de los funcionarios en comisión"/>
    <s v="VIATICOS  GRUCO-COMISION OPERATIVA C-208B-30221"/>
    <n v="90111503"/>
    <s v="SOLICITUD DE INFORMACIÓN A LOS PROVEEDORES"/>
    <n v="1"/>
    <n v="12"/>
    <n v="10"/>
    <n v="1"/>
    <n v="76000"/>
    <s v="GLOBAL"/>
    <s v="NO SOLICITADAS"/>
  </r>
  <r>
    <x v="12"/>
    <s v="02-02-02-010"/>
    <s v="02-02-02-010"/>
    <s v="Adquisición de servicios - Viáticos de los funcionarios en comisión"/>
    <s v="VIATICOS  GRUCO-COMISION OPERATIVA C-208B-48221"/>
    <n v="90111503"/>
    <s v="SOLICITUD DE INFORMACIÓN A LOS PROVEEDORES"/>
    <n v="1"/>
    <n v="12"/>
    <n v="10"/>
    <n v="1"/>
    <n v="836000"/>
    <s v="GLOBAL"/>
    <s v="NO SOLICITADAS"/>
  </r>
  <r>
    <x v="12"/>
    <s v="02-02-02-010"/>
    <s v="02-02-02-010"/>
    <s v="Adquisición de servicios - Viáticos de los funcionarios en comisión"/>
    <s v="VIATICOS  GRUCO-COMISION OPERATIVA C-208B-57521"/>
    <n v="90111503"/>
    <s v="SOLICITUD DE INFORMACIÓN A LOS PROVEEDORES"/>
    <n v="1"/>
    <n v="12"/>
    <n v="10"/>
    <n v="1"/>
    <n v="456000"/>
    <s v="GLOBAL"/>
    <s v="NO SOLICITADAS"/>
  </r>
  <r>
    <x v="12"/>
    <s v="02-02-02-010"/>
    <s v="02-02-02-010"/>
    <s v="Adquisición de servicios - Viáticos de los funcionarios en comisión"/>
    <s v="VIATICOS  GRUCO-COMISION OPERATIVA CAMAN-FAC1654 AC-47T-15121"/>
    <n v="90111503"/>
    <s v="SOLICITUD DE INFORMACIÓN A LOS PROVEEDORES"/>
    <n v="1"/>
    <n v="12"/>
    <n v="10"/>
    <n v="1"/>
    <n v="912000"/>
    <s v="GLOBAL"/>
    <s v="NO SOLICITADAS"/>
  </r>
  <r>
    <x v="12"/>
    <s v="02-02-02-010"/>
    <s v="02-02-02-010"/>
    <s v="Adquisición de servicios - Viáticos de los funcionarios en comisión"/>
    <s v="VIATICOS  GRUCO-COMISIÓN OPERATIVA CAMAN-FAC1654 AC-47T-15821"/>
    <n v="90111503"/>
    <s v="SOLICITUD DE INFORMACIÓN A LOS PROVEEDORES"/>
    <n v="1"/>
    <n v="12"/>
    <n v="10"/>
    <n v="1"/>
    <n v="456000"/>
    <s v="GLOBAL"/>
    <s v="NO SOLICITADAS"/>
  </r>
  <r>
    <x v="12"/>
    <s v="02-02-02-010"/>
    <s v="02-02-02-010"/>
    <s v="Adquisición de servicios - Viáticos de los funcionarios en comisión"/>
    <s v="VIATICOS  GRUCO-COMISION OPERATIVA CARAVAN RELEASE OPERACIONAL-52921"/>
    <n v="90111503"/>
    <s v="SOLICITUD DE INFORMACIÓN A LOS PROVEEDORES"/>
    <n v="1"/>
    <n v="12"/>
    <n v="10"/>
    <n v="1"/>
    <n v="152000"/>
    <s v="GLOBAL"/>
    <s v="NO SOLICITADAS"/>
  </r>
  <r>
    <x v="12"/>
    <s v="02-02-02-010"/>
    <s v="02-02-02-010"/>
    <s v="Adquisición de servicios - Viáticos de los funcionarios en comisión"/>
    <s v="VIATICOS  GRUCO-COMISION OPERATIVA CATATUMBO-34821"/>
    <n v="90111503"/>
    <s v="SOLICITUD DE INFORMACIÓN A LOS PROVEEDORES"/>
    <n v="1"/>
    <n v="12"/>
    <n v="10"/>
    <n v="1"/>
    <n v="4864000"/>
    <s v="GLOBAL"/>
    <s v="NO SOLICITADAS"/>
  </r>
  <r>
    <x v="12"/>
    <s v="02-02-02-010"/>
    <s v="02-02-02-010"/>
    <s v="Adquisición de servicios - Viáticos de los funcionarios en comisión"/>
    <s v="VIATICOS  GRUCO-COMISION OPERATIVA CATATUMBO-36221"/>
    <n v="90111503"/>
    <s v="SOLICITUD DE INFORMACIÓN A LOS PROVEEDORES"/>
    <n v="1"/>
    <n v="12"/>
    <n v="10"/>
    <n v="1"/>
    <n v="1976000"/>
    <s v="GLOBAL"/>
    <s v="NO SOLICITADAS"/>
  </r>
  <r>
    <x v="12"/>
    <s v="02-02-02-010"/>
    <s v="02-02-02-010"/>
    <s v="Adquisición de servicios - Viáticos de los funcionarios en comisión"/>
    <s v="VIATICOS  GRUCO-COMISIÓN OPERATIVA CONTROL ESPACIO AÉREO AERÓDROMO VELÀSQUEZ - EJERCICIO SKYHAWK-31321"/>
    <n v="90111503"/>
    <s v="SOLICITUD DE INFORMACIÓN A LOS PROVEEDORES"/>
    <n v="1"/>
    <n v="12"/>
    <n v="10"/>
    <n v="1"/>
    <n v="456000"/>
    <s v="GLOBAL"/>
    <s v="NO SOLICITADAS"/>
  </r>
  <r>
    <x v="12"/>
    <s v="02-02-02-010"/>
    <s v="02-02-02-010"/>
    <s v="Adquisición de servicios - Viáticos de los funcionarios en comisión"/>
    <s v="VIATICOS  GRUCO-COMISION OPERATIVA CUCUTA-47921"/>
    <n v="90111503"/>
    <s v="SOLICITUD DE INFORMACIÓN A LOS PROVEEDORES"/>
    <n v="1"/>
    <n v="12"/>
    <n v="10"/>
    <n v="1"/>
    <n v="76000"/>
    <s v="GLOBAL"/>
    <s v="NO SOLICITADAS"/>
  </r>
  <r>
    <x v="12"/>
    <s v="02-02-02-010"/>
    <s v="02-02-02-010"/>
    <s v="Adquisición de servicios - Viáticos de los funcionarios en comisión"/>
    <s v="VIATICOS  GRUCO-COMISIÓN OPERATIVA CUCUTA-FAC5067 C-208-21921"/>
    <n v="90111503"/>
    <s v="SOLICITUD DE INFORMACIÓN A LOS PROVEEDORES"/>
    <n v="1"/>
    <n v="12"/>
    <n v="10"/>
    <n v="1"/>
    <n v="700000"/>
    <s v="GLOBAL"/>
    <s v="NO SOLICITADAS"/>
  </r>
  <r>
    <x v="12"/>
    <s v="02-02-02-010"/>
    <s v="02-02-02-010"/>
    <s v="Adquisición de servicios - Viáticos de los funcionarios en comisión"/>
    <s v="VIATICOS  GRUCO-COMISIÓN OPERATIVA EJERCICIO CSAR-2 PREPARACIÓN RFR-21-10921"/>
    <n v="90111503"/>
    <s v="SOLICITUD DE INFORMACIÓN A LOS PROVEEDORES"/>
    <n v="1"/>
    <n v="12"/>
    <n v="10"/>
    <n v="1"/>
    <n v="1824000"/>
    <s v="GLOBAL"/>
    <s v="NO SOLICITADAS"/>
  </r>
  <r>
    <x v="12"/>
    <s v="02-02-02-010"/>
    <s v="02-02-02-010"/>
    <s v="Adquisición de servicios - Viáticos de los funcionarios en comisión"/>
    <s v="VIATICOS  GRUCO-COMISIÓN OPERATIVA EJERCICIO RELAMPAGO GCI-25821"/>
    <n v="90111503"/>
    <s v="SOLICITUD DE INFORMACIÓN A LOS PROVEEDORES"/>
    <n v="1"/>
    <n v="12"/>
    <n v="10"/>
    <n v="1"/>
    <n v="760000"/>
    <s v="GLOBAL"/>
    <s v="NO SOLICITADAS"/>
  </r>
  <r>
    <x v="12"/>
    <s v="02-02-02-010"/>
    <s v="02-02-02-010"/>
    <s v="Adquisición de servicios - Viáticos de los funcionarios en comisión"/>
    <s v="VIATICOS  GRUCO-COMISIÓN OPERATIVA ENLACE FUVUL EN EL CATATUMBO-20321"/>
    <n v="90111503"/>
    <s v="SOLICITUD DE INFORMACIÓN A LOS PROVEEDORES"/>
    <n v="1"/>
    <n v="12"/>
    <n v="10"/>
    <n v="1"/>
    <n v="76000"/>
    <s v="GLOBAL"/>
    <s v="NO SOLICITADAS"/>
  </r>
  <r>
    <x v="12"/>
    <s v="02-02-02-010"/>
    <s v="02-02-02-010"/>
    <s v="Adquisición de servicios - Viáticos de los funcionarios en comisión"/>
    <s v="VIATICOS  GRUCO-COMISIÓN OPERATIVA ENLACE FUVUL EN EL CATATUMBO-20821"/>
    <n v="90111503"/>
    <s v="SOLICITUD DE INFORMACIÓN A LOS PROVEEDORES"/>
    <n v="1"/>
    <n v="12"/>
    <n v="10"/>
    <n v="1"/>
    <n v="76000"/>
    <s v="GLOBAL"/>
    <s v="NO SOLICITADAS"/>
  </r>
  <r>
    <x v="12"/>
    <s v="02-02-02-010"/>
    <s v="02-02-02-010"/>
    <s v="Adquisición de servicios - Viáticos de los funcionarios en comisión"/>
    <s v="VIATICOS  GRUCO-COMISIÓN OPERATIVA ENLACE FUVUL EN EL CATATUMBO-31821"/>
    <n v="90111503"/>
    <s v="SOLICITUD DE INFORMACIÓN A LOS PROVEEDORES"/>
    <n v="1"/>
    <n v="12"/>
    <n v="10"/>
    <n v="1"/>
    <n v="76000"/>
    <s v="GLOBAL"/>
    <s v="NO SOLICITADAS"/>
  </r>
  <r>
    <x v="12"/>
    <s v="02-02-02-010"/>
    <s v="02-02-02-010"/>
    <s v="Adquisición de servicios - Viáticos de los funcionarios en comisión"/>
    <s v="VIATICOS  GRUCO-COMISIÓN OPERATIVA ENLACE FUVUL EN EL CATATUMBO-32021"/>
    <n v="90111503"/>
    <s v="SOLICITUD DE INFORMACIÓN A LOS PROVEEDORES"/>
    <n v="1"/>
    <n v="12"/>
    <n v="10"/>
    <n v="1"/>
    <n v="76000"/>
    <s v="GLOBAL"/>
    <s v="NO SOLICITADAS"/>
  </r>
  <r>
    <x v="12"/>
    <s v="02-02-02-010"/>
    <s v="02-02-02-010"/>
    <s v="Adquisición de servicios - Viáticos de los funcionarios en comisión"/>
    <s v="VIATICOS  GRUCO-COMISIÓN OPERATIVA ENLACE FUVUL EN EL CATATUMBO-41321"/>
    <n v="90111503"/>
    <s v="SOLICITUD DE INFORMACIÓN A LOS PROVEEDORES"/>
    <n v="1"/>
    <n v="12"/>
    <n v="10"/>
    <n v="1"/>
    <n v="76000"/>
    <s v="GLOBAL"/>
    <s v="NO SOLICITADAS"/>
  </r>
  <r>
    <x v="12"/>
    <s v="02-02-02-010"/>
    <s v="02-02-02-010"/>
    <s v="Adquisición de servicios - Viáticos de los funcionarios en comisión"/>
    <s v="VIATICOS  GRUCO-COMISIÓN OPERATIVA ENLACE FUVUL-31021"/>
    <n v="90111503"/>
    <s v="SOLICITUD DE INFORMACIÓN A LOS PROVEEDORES"/>
    <n v="1"/>
    <n v="12"/>
    <n v="10"/>
    <n v="1"/>
    <n v="228000"/>
    <s v="GLOBAL"/>
    <s v="NO SOLICITADAS"/>
  </r>
  <r>
    <x v="12"/>
    <s v="02-02-02-010"/>
    <s v="02-02-02-010"/>
    <s v="Adquisición de servicios - Viáticos de los funcionarios en comisión"/>
    <s v="VIATICOS  GRUCO-COMISIÓN OPERATIVA ENLACE FUVUL-32321"/>
    <n v="90111503"/>
    <s v="SOLICITUD DE INFORMACIÓN A LOS PROVEEDORES"/>
    <n v="1"/>
    <n v="12"/>
    <n v="10"/>
    <n v="1"/>
    <n v="2052000"/>
    <s v="GLOBAL"/>
    <s v="NO SOLICITADAS"/>
  </r>
  <r>
    <x v="12"/>
    <s v="02-02-02-010"/>
    <s v="02-02-02-010"/>
    <s v="Adquisición de servicios - Viáticos de los funcionarios en comisión"/>
    <s v="VIATICOS  GRUCO-COMISION OPERATIVA EQUIPO AC47T-49721"/>
    <n v="90111503"/>
    <s v="SOLICITUD DE INFORMACIÓN A LOS PROVEEDORES"/>
    <n v="1"/>
    <n v="12"/>
    <n v="10"/>
    <n v="1"/>
    <n v="38000"/>
    <s v="GLOBAL"/>
    <s v="NO SOLICITADAS"/>
  </r>
  <r>
    <x v="12"/>
    <s v="02-02-02-010"/>
    <s v="02-02-02-010"/>
    <s v="Adquisición de servicios - Viáticos de los funcionarios en comisión"/>
    <s v="VIATICOS  GRUCO-COMISION OPERATIVA FAC 1658-6621"/>
    <n v="90111503"/>
    <s v="SOLICITUD DE INFORMACIÓN A LOS PROVEEDORES"/>
    <n v="1"/>
    <n v="12"/>
    <n v="10"/>
    <n v="1"/>
    <n v="380000"/>
    <s v="GLOBAL"/>
    <s v="NO SOLICITADAS"/>
  </r>
  <r>
    <x v="12"/>
    <s v="02-02-02-010"/>
    <s v="02-02-02-010"/>
    <s v="Adquisición de servicios - Viáticos de los funcionarios en comisión"/>
    <s v="VIATICOS  GRUCO-COMISION OPERATIVA FAC 1658-7421"/>
    <n v="90111503"/>
    <s v="SOLICITUD DE INFORMACIÓN A LOS PROVEEDORES"/>
    <n v="1"/>
    <n v="12"/>
    <n v="10"/>
    <n v="1"/>
    <n v="2380000"/>
    <s v="GLOBAL"/>
    <s v="NO SOLICITADAS"/>
  </r>
  <r>
    <x v="12"/>
    <s v="02-02-02-010"/>
    <s v="02-02-02-010"/>
    <s v="Adquisición de servicios - Viáticos de los funcionarios en comisión"/>
    <s v="VIATICOS  GRUCO-COMISION OPERATIVA FAC 1667-58121"/>
    <n v="90111503"/>
    <s v="SOLICITUD DE INFORMACIÓN A LOS PROVEEDORES"/>
    <n v="1"/>
    <n v="12"/>
    <n v="10"/>
    <n v="1"/>
    <n v="152000"/>
    <s v="GLOBAL"/>
    <s v="NO SOLICITADAS"/>
  </r>
  <r>
    <x v="12"/>
    <s v="02-02-02-010"/>
    <s v="02-02-02-010"/>
    <s v="Adquisición de servicios - Viáticos de los funcionarios en comisión"/>
    <s v="VIATICOS  GRUCO-COMISIÒN OPERATIVA FAC 1952-30221"/>
    <n v="90111503"/>
    <s v="SOLICITUD DE INFORMACIÓN A LOS PROVEEDORES"/>
    <n v="1"/>
    <n v="12"/>
    <n v="10"/>
    <n v="1"/>
    <n v="560000"/>
    <s v="GLOBAL"/>
    <s v="NO SOLICITADAS"/>
  </r>
  <r>
    <x v="12"/>
    <s v="02-02-02-010"/>
    <s v="02-02-02-010"/>
    <s v="Adquisición de servicios - Viáticos de los funcionarios en comisión"/>
    <s v="VIATICOS  GRUCO-COMISIÓN OPERATIVA FAC 4476-48521"/>
    <n v="90111503"/>
    <s v="SOLICITUD DE INFORMACIÓN A LOS PROVEEDORES"/>
    <n v="1"/>
    <n v="12"/>
    <n v="10"/>
    <n v="1"/>
    <n v="152000"/>
    <s v="GLOBAL"/>
    <s v="NO SOLICITADAS"/>
  </r>
  <r>
    <x v="12"/>
    <s v="02-02-02-010"/>
    <s v="02-02-02-010"/>
    <s v="Adquisición de servicios - Viáticos de los funcionarios en comisión"/>
    <s v="VIATICOS  GRUCO-COMISIÓN OPERATIVA FAC 4480-56021"/>
    <n v="90111503"/>
    <s v="SOLICITUD DE INFORMACIÓN A LOS PROVEEDORES"/>
    <n v="1"/>
    <n v="12"/>
    <n v="10"/>
    <n v="1"/>
    <n v="1824000"/>
    <s v="GLOBAL"/>
    <s v="NO SOLICITADAS"/>
  </r>
  <r>
    <x v="12"/>
    <s v="02-02-02-010"/>
    <s v="02-02-02-010"/>
    <s v="Adquisición de servicios - Viáticos de los funcionarios en comisión"/>
    <s v="VIATICOS  GRUCO-COMISION OPERATIVA FAC 4526-20821"/>
    <n v="90111503"/>
    <s v="SOLICITUD DE INFORMACIÓN A LOS PROVEEDORES"/>
    <n v="1"/>
    <n v="12"/>
    <n v="10"/>
    <n v="1"/>
    <n v="1152000"/>
    <s v="GLOBAL"/>
    <s v="NO SOLICITADAS"/>
  </r>
  <r>
    <x v="12"/>
    <s v="02-02-02-010"/>
    <s v="02-02-02-010"/>
    <s v="Adquisición de servicios - Viáticos de los funcionarios en comisión"/>
    <s v="VIATICOS  GRUCO-COMISIÓN OPERATIVA FAC 5067 C-208B-8021"/>
    <n v="90111503"/>
    <s v="SOLICITUD DE INFORMACIÓN A LOS PROVEEDORES"/>
    <n v="1"/>
    <n v="12"/>
    <n v="10"/>
    <n v="1"/>
    <n v="1400000"/>
    <s v="GLOBAL"/>
    <s v="NO SOLICITADAS"/>
  </r>
  <r>
    <x v="12"/>
    <s v="02-02-02-010"/>
    <s v="02-02-02-010"/>
    <s v="Adquisición de servicios - Viáticos de los funcionarios en comisión"/>
    <s v="VIATICOS  GRUCO-COMISIÓN OPERATIVA FAC 5067 EN APOYO A CACOM-3-9221"/>
    <n v="90111503"/>
    <s v="SOLICITUD DE INFORMACIÓN A LOS PROVEEDORES"/>
    <n v="1"/>
    <n v="12"/>
    <n v="10"/>
    <n v="1"/>
    <n v="304000"/>
    <s v="GLOBAL"/>
    <s v="NO SOLICITADAS"/>
  </r>
  <r>
    <x v="12"/>
    <s v="02-02-02-010"/>
    <s v="02-02-02-010"/>
    <s v="Adquisición de servicios - Viáticos de los funcionarios en comisión"/>
    <s v="VIATICOS  GRUCO-COMISIÓN OPERATIVA FAC 5067-33321"/>
    <n v="90111503"/>
    <s v="SOLICITUD DE INFORMACIÓN A LOS PROVEEDORES"/>
    <n v="1"/>
    <n v="12"/>
    <n v="10"/>
    <n v="1"/>
    <n v="76000"/>
    <s v="GLOBAL"/>
    <s v="NO SOLICITADAS"/>
  </r>
  <r>
    <x v="12"/>
    <s v="02-02-02-010"/>
    <s v="02-02-02-010"/>
    <s v="Adquisición de servicios - Viáticos de los funcionarios en comisión"/>
    <s v="VIATICOS  GRUCO-COMISIÓN OPERATIVA FAC 5069 EN CACOM-4-7621"/>
    <n v="90111503"/>
    <s v="SOLICITUD DE INFORMACIÓN A LOS PROVEEDORES"/>
    <n v="1"/>
    <n v="12"/>
    <n v="10"/>
    <n v="1"/>
    <n v="912000"/>
    <s v="GLOBAL"/>
    <s v="NO SOLICITADAS"/>
  </r>
  <r>
    <x v="12"/>
    <s v="02-02-02-010"/>
    <s v="02-02-02-010"/>
    <s v="Adquisición de servicios - Viáticos de los funcionarios en comisión"/>
    <s v="VIATICOS  GRUCO-COMISIÓN OPERATIVA FAC 5069 EN EL CACOM-4-36021"/>
    <n v="90111503"/>
    <s v="SOLICITUD DE INFORMACIÓN A LOS PROVEEDORES"/>
    <n v="1"/>
    <n v="12"/>
    <n v="10"/>
    <n v="1"/>
    <n v="1216000"/>
    <s v="GLOBAL"/>
    <s v="NO SOLICITADAS"/>
  </r>
  <r>
    <x v="12"/>
    <s v="02-02-02-010"/>
    <s v="02-02-02-010"/>
    <s v="Adquisición de servicios - Viáticos de los funcionarios en comisión"/>
    <s v="VIATICOS  GRUCO-COMISIÓN OPERATIVA FAC 5069-10321"/>
    <n v="90111503"/>
    <s v="SOLICITUD DE INFORMACIÓN A LOS PROVEEDORES"/>
    <n v="1"/>
    <n v="12"/>
    <n v="10"/>
    <n v="1"/>
    <n v="1596000"/>
    <s v="GLOBAL"/>
    <s v="NO SOLICITADAS"/>
  </r>
  <r>
    <x v="12"/>
    <s v="02-02-02-010"/>
    <s v="02-02-02-010"/>
    <s v="Adquisición de servicios - Viáticos de los funcionarios en comisión"/>
    <s v="VIATICOS  GRUCO-COMISION OPERATIVA FAC 5069-30321"/>
    <n v="90111503"/>
    <s v="SOLICITUD DE INFORMACIÓN A LOS PROVEEDORES"/>
    <n v="1"/>
    <n v="12"/>
    <n v="10"/>
    <n v="1"/>
    <n v="2508000"/>
    <s v="GLOBAL"/>
    <s v="NO SOLICITADAS"/>
  </r>
  <r>
    <x v="12"/>
    <s v="02-02-02-010"/>
    <s v="02-02-02-010"/>
    <s v="Adquisición de servicios - Viáticos de los funcionarios en comisión"/>
    <s v="VIATICOS  GRUCO-COMISIÓN OPERATIVA FAC 5069-31821"/>
    <n v="90111503"/>
    <s v="SOLICITUD DE INFORMACIÓN A LOS PROVEEDORES"/>
    <n v="1"/>
    <n v="12"/>
    <n v="10"/>
    <n v="1"/>
    <n v="2280000"/>
    <s v="GLOBAL"/>
    <s v="NO SOLICITADAS"/>
  </r>
  <r>
    <x v="12"/>
    <s v="02-02-02-010"/>
    <s v="02-02-02-010"/>
    <s v="Adquisición de servicios - Viáticos de los funcionarios en comisión"/>
    <s v="VIATICOS  GRUCO-COMISIÓN OPERATIVA FAC 5069-33321"/>
    <n v="90111503"/>
    <s v="SOLICITUD DE INFORMACIÓN A LOS PROVEEDORES"/>
    <n v="1"/>
    <n v="12"/>
    <n v="10"/>
    <n v="1"/>
    <n v="228000"/>
    <s v="GLOBAL"/>
    <s v="NO SOLICITADAS"/>
  </r>
  <r>
    <x v="12"/>
    <s v="02-02-02-010"/>
    <s v="02-02-02-010"/>
    <s v="Adquisición de servicios - Viáticos de los funcionarios en comisión"/>
    <s v="VIATICOS  GRUCO-COMISIÓN OPERATIVA FAC 5069-35221"/>
    <n v="90111503"/>
    <s v="SOLICITUD DE INFORMACIÓN A LOS PROVEEDORES"/>
    <n v="1"/>
    <n v="12"/>
    <n v="10"/>
    <n v="1"/>
    <n v="1368000"/>
    <s v="GLOBAL"/>
    <s v="NO SOLICITADAS"/>
  </r>
  <r>
    <x v="12"/>
    <s v="02-02-02-010"/>
    <s v="02-02-02-010"/>
    <s v="Adquisición de servicios - Viáticos de los funcionarios en comisión"/>
    <s v="VIATICOS  GRUCO-COMISION OPERATIVA FAC 5069-58121"/>
    <n v="90111503"/>
    <s v="SOLICITUD DE INFORMACIÓN A LOS PROVEEDORES"/>
    <n v="1"/>
    <n v="12"/>
    <n v="10"/>
    <n v="1"/>
    <n v="456000"/>
    <s v="GLOBAL"/>
    <s v="NO SOLICITADAS"/>
  </r>
  <r>
    <x v="12"/>
    <s v="02-02-02-010"/>
    <s v="02-02-02-010"/>
    <s v="Adquisición de servicios - Viáticos de los funcionarios en comisión"/>
    <s v="VIATICOS  GRUCO-COMISION OPERATIVA FAC 5069-58321"/>
    <n v="90111503"/>
    <s v="SOLICITUD DE INFORMACIÓN A LOS PROVEEDORES"/>
    <n v="1"/>
    <n v="12"/>
    <n v="10"/>
    <n v="1"/>
    <n v="304000"/>
    <s v="GLOBAL"/>
    <s v="NO SOLICITADAS"/>
  </r>
  <r>
    <x v="12"/>
    <s v="02-02-02-010"/>
    <s v="02-02-02-010"/>
    <s v="Adquisición de servicios - Viáticos de los funcionarios en comisión"/>
    <s v="VIATICOS  GRUCO-COMISION OPERATIVA FAC 5069-58621"/>
    <n v="90111503"/>
    <s v="SOLICITUD DE INFORMACIÓN A LOS PROVEEDORES"/>
    <n v="1"/>
    <n v="12"/>
    <n v="10"/>
    <n v="1"/>
    <n v="456000"/>
    <s v="GLOBAL"/>
    <s v="NO SOLICITADAS"/>
  </r>
  <r>
    <x v="12"/>
    <s v="02-02-02-010"/>
    <s v="02-02-02-010"/>
    <s v="Adquisición de servicios - Viáticos de los funcionarios en comisión"/>
    <s v="VIATICOS  GRUCO-COMISION OPERATIVA FAC 5069-ACTA No.FAC-S-2021-057938"/>
    <n v="90111503"/>
    <s v="SOLICITUD DE INFORMACIÓN A LOS PROVEEDORES"/>
    <n v="1"/>
    <n v="12"/>
    <n v="10"/>
    <n v="1"/>
    <n v="456000"/>
    <s v="GLOBAL"/>
    <s v="NO SOLICITADAS"/>
  </r>
  <r>
    <x v="12"/>
    <s v="02-02-02-010"/>
    <s v="02-02-02-010"/>
    <s v="Adquisición de servicios - Viáticos de los funcionarios en comisión"/>
    <s v="VIATICOS  GRUCO-COMISIÓN OPERATIVA FAC1654-16421"/>
    <n v="90111503"/>
    <s v="SOLICITUD DE INFORMACIÓN A LOS PROVEEDORES"/>
    <n v="1"/>
    <n v="12"/>
    <n v="10"/>
    <n v="1"/>
    <n v="8512000"/>
    <s v="GLOBAL"/>
    <s v="NO SOLICITADAS"/>
  </r>
  <r>
    <x v="12"/>
    <s v="02-02-02-010"/>
    <s v="02-02-02-010"/>
    <s v="Adquisición de servicios - Viáticos de los funcionarios en comisión"/>
    <s v="VIATICOS  GRUCO-COMISION OPERATIVA -FAC1654-19421"/>
    <n v="90111503"/>
    <s v="SOLICITUD DE INFORMACIÓN A LOS PROVEEDORES"/>
    <n v="1"/>
    <n v="12"/>
    <n v="10"/>
    <n v="1"/>
    <n v="912000"/>
    <s v="GLOBAL"/>
    <s v="NO SOLICITADAS"/>
  </r>
  <r>
    <x v="12"/>
    <s v="02-02-02-010"/>
    <s v="02-02-02-010"/>
    <s v="Adquisición de servicios - Viáticos de los funcionarios en comisión"/>
    <s v="VIATICOS  GRUCO-COMISION OPERATIVA -FAC1654-20221"/>
    <n v="90111503"/>
    <s v="SOLICITUD DE INFORMACIÓN A LOS PROVEEDORES"/>
    <n v="1"/>
    <n v="12"/>
    <n v="10"/>
    <n v="1"/>
    <n v="1680000"/>
    <s v="GLOBAL"/>
    <s v="NO SOLICITADAS"/>
  </r>
  <r>
    <x v="12"/>
    <s v="02-02-02-010"/>
    <s v="02-02-02-010"/>
    <s v="Adquisición de servicios - Viáticos de los funcionarios en comisión"/>
    <s v="VIATICOS  GRUCO-COMISION OPERATIVA FAC1658-22121"/>
    <n v="90111503"/>
    <s v="SOLICITUD DE INFORMACIÓN A LOS PROVEEDORES"/>
    <n v="1"/>
    <n v="12"/>
    <n v="10"/>
    <n v="1"/>
    <n v="228000"/>
    <s v="GLOBAL"/>
    <s v="NO SOLICITADAS"/>
  </r>
  <r>
    <x v="12"/>
    <s v="02-02-02-010"/>
    <s v="02-02-02-010"/>
    <s v="Adquisición de servicios - Viáticos de los funcionarios en comisión"/>
    <s v="VIATICOS  GRUCO-COMISION OPERATIVA FAC1658-30921"/>
    <n v="90111503"/>
    <s v="SOLICITUD DE INFORMACIÓN A LOS PROVEEDORES"/>
    <n v="1"/>
    <n v="12"/>
    <n v="10"/>
    <n v="1"/>
    <n v="266000"/>
    <s v="GLOBAL"/>
    <s v="NO SOLICITADAS"/>
  </r>
  <r>
    <x v="12"/>
    <s v="02-02-02-010"/>
    <s v="02-02-02-010"/>
    <s v="Adquisición de servicios - Viáticos de los funcionarios en comisión"/>
    <s v="VIATICOS  GRUCO-COMISION OPERATIVA FAC1658-31021"/>
    <n v="90111503"/>
    <s v="SOLICITUD DE INFORMACIÓN A LOS PROVEEDORES"/>
    <n v="1"/>
    <n v="12"/>
    <n v="10"/>
    <n v="1"/>
    <n v="760000"/>
    <s v="GLOBAL"/>
    <s v="NO SOLICITADAS"/>
  </r>
  <r>
    <x v="12"/>
    <s v="02-02-02-010"/>
    <s v="02-02-02-010"/>
    <s v="Adquisición de servicios - Viáticos de los funcionarios en comisión"/>
    <s v="VIATICOS  GRUCO-COMISION OPERATIVA FAC1658-31321"/>
    <n v="90111503"/>
    <s v="SOLICITUD DE INFORMACIÓN A LOS PROVEEDORES"/>
    <n v="1"/>
    <n v="12"/>
    <n v="10"/>
    <n v="1"/>
    <n v="304000"/>
    <s v="GLOBAL"/>
    <s v="NO SOLICITADAS"/>
  </r>
  <r>
    <x v="12"/>
    <s v="02-02-02-010"/>
    <s v="02-02-02-010"/>
    <s v="Adquisición de servicios - Viáticos de los funcionarios en comisión"/>
    <s v="VIATICOS  GRUCO-COMISION OPERATIVA FAC1658-31821"/>
    <n v="90111503"/>
    <s v="SOLICITUD DE INFORMACIÓN A LOS PROVEEDORES"/>
    <n v="1"/>
    <n v="12"/>
    <n v="10"/>
    <n v="1"/>
    <n v="1064000"/>
    <s v="GLOBAL"/>
    <s v="NO SOLICITADAS"/>
  </r>
  <r>
    <x v="12"/>
    <s v="02-02-02-010"/>
    <s v="02-02-02-010"/>
    <s v="Adquisición de servicios - Viáticos de los funcionarios en comisión"/>
    <s v="VIATICOS  GRUCO-COMISION OPERATIVA FAC1658-32321"/>
    <n v="90111503"/>
    <s v="SOLICITUD DE INFORMACIÓN A LOS PROVEEDORES"/>
    <n v="1"/>
    <n v="12"/>
    <n v="10"/>
    <n v="1"/>
    <n v="1444000"/>
    <s v="GLOBAL"/>
    <s v="NO SOLICITADAS"/>
  </r>
  <r>
    <x v="12"/>
    <s v="02-02-02-010"/>
    <s v="02-02-02-010"/>
    <s v="Adquisición de servicios - Viáticos de los funcionarios en comisión"/>
    <s v="VIATICOS  GRUCO-COMISION OPERATIVA FAC1658-32521"/>
    <n v="90111503"/>
    <s v="SOLICITUD DE INFORMACIÓN A LOS PROVEEDORES"/>
    <n v="1"/>
    <n v="12"/>
    <n v="10"/>
    <n v="1"/>
    <n v="684000"/>
    <s v="GLOBAL"/>
    <s v="NO SOLICITADAS"/>
  </r>
  <r>
    <x v="12"/>
    <s v="02-02-02-010"/>
    <s v="02-02-02-010"/>
    <s v="Adquisición de servicios - Viáticos de los funcionarios en comisión"/>
    <s v="VIATICOS  GRUCO-COMISIÓN OPERATIVA FAC1658-33321"/>
    <n v="90111503"/>
    <s v="SOLICITUD DE INFORMACIÓN A LOS PROVEEDORES"/>
    <n v="1"/>
    <n v="12"/>
    <n v="10"/>
    <n v="1"/>
    <n v="912000"/>
    <s v="GLOBAL"/>
    <s v="NO SOLICITADAS"/>
  </r>
  <r>
    <x v="12"/>
    <s v="02-02-02-010"/>
    <s v="02-02-02-010"/>
    <s v="Adquisición de servicios - Viáticos de los funcionarios en comisión"/>
    <s v="VIATICOS  GRUCO-COMISION OPERATIVA FAC1658-34921"/>
    <n v="90111503"/>
    <s v="SOLICITUD DE INFORMACIÓN A LOS PROVEEDORES"/>
    <n v="1"/>
    <n v="12"/>
    <n v="10"/>
    <n v="1"/>
    <n v="2128000"/>
    <s v="GLOBAL"/>
    <s v="NO SOLICITADAS"/>
  </r>
  <r>
    <x v="12"/>
    <s v="02-02-02-010"/>
    <s v="02-02-02-010"/>
    <s v="Adquisición de servicios - Viáticos de los funcionarios en comisión"/>
    <s v="VIATICOS  GRUCO-COMISION OPERATIVA FAC1658-35221"/>
    <n v="90111503"/>
    <s v="SOLICITUD DE INFORMACIÓN A LOS PROVEEDORES"/>
    <n v="1"/>
    <n v="12"/>
    <n v="10"/>
    <n v="1"/>
    <n v="1064000"/>
    <s v="GLOBAL"/>
    <s v="NO SOLICITADAS"/>
  </r>
  <r>
    <x v="12"/>
    <s v="02-02-02-010"/>
    <s v="02-02-02-010"/>
    <s v="Adquisición de servicios - Viáticos de los funcionarios en comisión"/>
    <s v="VIATICOS  GRUCO-COMISION OPERATIVA FAC1658-35321"/>
    <n v="90111503"/>
    <s v="SOLICITUD DE INFORMACIÓN A LOS PROVEEDORES"/>
    <n v="1"/>
    <n v="12"/>
    <n v="10"/>
    <n v="1"/>
    <n v="1064000"/>
    <s v="GLOBAL"/>
    <s v="NO SOLICITADAS"/>
  </r>
  <r>
    <x v="12"/>
    <s v="02-02-02-010"/>
    <s v="02-02-02-010"/>
    <s v="Adquisición de servicios - Viáticos de los funcionarios en comisión"/>
    <s v="VIATICOS  GRUCO-COMISION OPERATIVA FAC1658-35521"/>
    <n v="90111503"/>
    <s v="SOLICITUD DE INFORMACIÓN A LOS PROVEEDORES"/>
    <n v="1"/>
    <n v="12"/>
    <n v="10"/>
    <n v="1"/>
    <n v="1596000"/>
    <s v="GLOBAL"/>
    <s v="NO SOLICITADAS"/>
  </r>
  <r>
    <x v="12"/>
    <s v="02-02-02-010"/>
    <s v="02-02-02-010"/>
    <s v="Adquisición de servicios - Viáticos de los funcionarios en comisión"/>
    <s v="VIATICOS  GRUCO-COMISION OPERATIVA FAC1658-ACTA No.FAC-S-2021-057938"/>
    <n v="90111503"/>
    <s v="SOLICITUD DE INFORMACIÓN A LOS PROVEEDORES"/>
    <n v="1"/>
    <n v="12"/>
    <n v="10"/>
    <n v="1"/>
    <n v="532000"/>
    <s v="GLOBAL"/>
    <s v="NO SOLICITADAS"/>
  </r>
  <r>
    <x v="12"/>
    <s v="02-02-02-010"/>
    <s v="02-02-02-010"/>
    <s v="Adquisición de servicios - Viáticos de los funcionarios en comisión"/>
    <s v="VIATICOS  GRUCO-COMISION OPERATIVA -FAC1667-22221"/>
    <n v="90111503"/>
    <s v="SOLICITUD DE INFORMACIÓN A LOS PROVEEDORES"/>
    <n v="1"/>
    <n v="12"/>
    <n v="10"/>
    <n v="1"/>
    <n v="1116000"/>
    <s v="GLOBAL"/>
    <s v="NO SOLICITADAS"/>
  </r>
  <r>
    <x v="12"/>
    <s v="02-02-02-010"/>
    <s v="02-02-02-010"/>
    <s v="Adquisición de servicios - Viáticos de los funcionarios en comisión"/>
    <s v="VIATICOS  GRUCO-COMISION OPERATIVA -FAC1667-22421"/>
    <n v="90111503"/>
    <s v="SOLICITUD DE INFORMACIÓN A LOS PROVEEDORES"/>
    <n v="1"/>
    <n v="12"/>
    <n v="10"/>
    <n v="1"/>
    <n v="76000"/>
    <s v="GLOBAL"/>
    <s v="NO SOLICITADAS"/>
  </r>
  <r>
    <x v="12"/>
    <s v="02-02-02-010"/>
    <s v="02-02-02-010"/>
    <s v="Adquisición de servicios - Viáticos de los funcionarios en comisión"/>
    <s v="VIATICOS  GRUCO-COMISION OPERATIVA FAC1667-34421"/>
    <n v="90111503"/>
    <s v="SOLICITUD DE INFORMACIÓN A LOS PROVEEDORES"/>
    <n v="1"/>
    <n v="12"/>
    <n v="10"/>
    <n v="1"/>
    <n v="266000"/>
    <s v="GLOBAL"/>
    <s v="NO SOLICITADAS"/>
  </r>
  <r>
    <x v="12"/>
    <s v="02-02-02-010"/>
    <s v="02-02-02-010"/>
    <s v="Adquisición de servicios - Viáticos de los funcionarios en comisión"/>
    <s v="VIATICOS  GRUCO-COMISION OPERATIVA FAC1683 AC47-14921"/>
    <n v="90111503"/>
    <s v="SOLICITUD DE INFORMACIÓN A LOS PROVEEDORES"/>
    <n v="1"/>
    <n v="12"/>
    <n v="10"/>
    <n v="1"/>
    <n v="228000"/>
    <s v="GLOBAL"/>
    <s v="NO SOLICITADAS"/>
  </r>
  <r>
    <x v="12"/>
    <s v="02-02-02-010"/>
    <s v="02-02-02-010"/>
    <s v="Adquisición de servicios - Viáticos de los funcionarios en comisión"/>
    <s v="VIATICOS  GRUCO-COMISION OPERATIVA FAC1683-12421"/>
    <n v="90111503"/>
    <s v="SOLICITUD DE INFORMACIÓN A LOS PROVEEDORES"/>
    <n v="1"/>
    <n v="12"/>
    <n v="10"/>
    <n v="1"/>
    <n v="152000"/>
    <s v="GLOBAL"/>
    <s v="NO SOLICITADAS"/>
  </r>
  <r>
    <x v="12"/>
    <s v="02-02-02-010"/>
    <s v="02-02-02-010"/>
    <s v="Adquisición de servicios - Viáticos de los funcionarios en comisión"/>
    <s v="VIATICOS  GRUCO-COMISION OPERATIVA FAC1683-13021"/>
    <n v="90111503"/>
    <s v="SOLICITUD DE INFORMACIÓN A LOS PROVEEDORES"/>
    <n v="1"/>
    <n v="12"/>
    <n v="10"/>
    <n v="1"/>
    <n v="456000"/>
    <s v="GLOBAL"/>
    <s v="NO SOLICITADAS"/>
  </r>
  <r>
    <x v="12"/>
    <s v="02-02-02-010"/>
    <s v="02-02-02-010"/>
    <s v="Adquisición de servicios - Viáticos de los funcionarios en comisión"/>
    <s v="VIATICOS  GRUCO-COMISION OPERATIVA -FAC1683-21921"/>
    <n v="90111503"/>
    <s v="SOLICITUD DE INFORMACIÓN A LOS PROVEEDORES"/>
    <n v="1"/>
    <n v="12"/>
    <n v="10"/>
    <n v="1"/>
    <n v="76000"/>
    <s v="GLOBAL"/>
    <s v="NO SOLICITADAS"/>
  </r>
  <r>
    <x v="12"/>
    <s v="02-02-02-010"/>
    <s v="02-02-02-010"/>
    <s v="Adquisición de servicios - Viáticos de los funcionarios en comisión"/>
    <s v="VIATICOS  GRUCO-COMISIÓN OPERATIVA FAC1686-18521"/>
    <n v="90111503"/>
    <s v="SOLICITUD DE INFORMACIÓN A LOS PROVEEDORES"/>
    <n v="1"/>
    <n v="12"/>
    <n v="10"/>
    <n v="1"/>
    <n v="76000"/>
    <s v="GLOBAL"/>
    <s v="NO SOLICITADAS"/>
  </r>
  <r>
    <x v="12"/>
    <s v="02-02-02-010"/>
    <s v="02-02-02-010"/>
    <s v="Adquisición de servicios - Viáticos de los funcionarios en comisión"/>
    <s v="VIATICOS  GRUCO-COMISION OPERATIVA FAC1952-17621"/>
    <n v="90111503"/>
    <s v="SOLICITUD DE INFORMACIÓN A LOS PROVEEDORES"/>
    <n v="1"/>
    <n v="12"/>
    <n v="10"/>
    <n v="1"/>
    <n v="560000"/>
    <s v="GLOBAL"/>
    <s v="NO SOLICITADAS"/>
  </r>
  <r>
    <x v="12"/>
    <s v="02-02-02-010"/>
    <s v="02-02-02-010"/>
    <s v="Adquisición de servicios - Viáticos de los funcionarios en comisión"/>
    <s v="VIATICOS  GRUCO-COMISION OPERATIVA FAC1952-9921"/>
    <n v="90111503"/>
    <s v="SOLICITUD DE INFORMACIÓN A LOS PROVEEDORES"/>
    <n v="1"/>
    <n v="12"/>
    <n v="10"/>
    <n v="1"/>
    <n v="152000"/>
    <s v="GLOBAL"/>
    <s v="NO SOLICITADAS"/>
  </r>
  <r>
    <x v="12"/>
    <s v="02-02-02-010"/>
    <s v="02-02-02-010"/>
    <s v="Adquisición de servicios - Viáticos de los funcionarios en comisión"/>
    <s v="VIATICOS  GRUCO-Comision Operativa FAC4478-46521"/>
    <n v="90111503"/>
    <s v="SOLICITUD DE INFORMACIÓN A LOS PROVEEDORES"/>
    <n v="1"/>
    <n v="12"/>
    <n v="10"/>
    <n v="1"/>
    <n v="152000"/>
    <s v="GLOBAL"/>
    <s v="NO SOLICITADAS"/>
  </r>
  <r>
    <x v="12"/>
    <s v="02-02-02-010"/>
    <s v="02-02-02-010"/>
    <s v="Adquisición de servicios - Viáticos de los funcionarios en comisión"/>
    <s v="VIATICOS  GRUCO-COMISION OPERATIVA FAC4481-44721"/>
    <n v="90111503"/>
    <s v="SOLICITUD DE INFORMACIÓN A LOS PROVEEDORES"/>
    <n v="1"/>
    <n v="12"/>
    <n v="10"/>
    <n v="1"/>
    <n v="152000"/>
    <s v="GLOBAL"/>
    <s v="NO SOLICITADAS"/>
  </r>
  <r>
    <x v="12"/>
    <s v="02-02-02-010"/>
    <s v="02-02-02-010"/>
    <s v="Adquisición de servicios - Viáticos de los funcionarios en comisión"/>
    <s v="VIATICOS  GRUCO-Comision Operativa FAC4481-45221"/>
    <n v="90111503"/>
    <s v="SOLICITUD DE INFORMACIÓN A LOS PROVEEDORES"/>
    <n v="1"/>
    <n v="12"/>
    <n v="10"/>
    <n v="1"/>
    <n v="152000"/>
    <s v="GLOBAL"/>
    <s v="NO SOLICITADAS"/>
  </r>
  <r>
    <x v="12"/>
    <s v="02-02-02-010"/>
    <s v="02-02-02-010"/>
    <s v="Adquisición de servicios - Viáticos de los funcionarios en comisión"/>
    <s v="VIATICOS  GRUCO-COMISIÓN OPERATIVA FAC4520-11721"/>
    <n v="90111503"/>
    <s v="SOLICITUD DE INFORMACIÓN A LOS PROVEEDORES"/>
    <n v="1"/>
    <n v="12"/>
    <n v="10"/>
    <n v="1"/>
    <n v="76000"/>
    <s v="GLOBAL"/>
    <s v="NO SOLICITADAS"/>
  </r>
  <r>
    <x v="12"/>
    <s v="02-02-02-010"/>
    <s v="02-02-02-010"/>
    <s v="Adquisición de servicios - Viáticos de los funcionarios en comisión"/>
    <s v="VIATICOS  GRUCO-COMISIÓN OPERATIVA FAC4520-13821"/>
    <n v="90111503"/>
    <s v="SOLICITUD DE INFORMACIÓN A LOS PROVEEDORES"/>
    <n v="1"/>
    <n v="12"/>
    <n v="10"/>
    <n v="1"/>
    <n v="152000"/>
    <s v="GLOBAL"/>
    <s v="NO SOLICITADAS"/>
  </r>
  <r>
    <x v="12"/>
    <s v="02-02-02-010"/>
    <s v="02-02-02-010"/>
    <s v="Adquisición de servicios - Viáticos de los funcionarios en comisión"/>
    <s v="VIATICOS  GRUCO-COMISION OPERATIVA FAC4520-9921"/>
    <n v="90111503"/>
    <s v="SOLICITUD DE INFORMACIÓN A LOS PROVEEDORES"/>
    <n v="1"/>
    <n v="12"/>
    <n v="10"/>
    <n v="1"/>
    <n v="2052000"/>
    <s v="GLOBAL"/>
    <s v="NO SOLICITADAS"/>
  </r>
  <r>
    <x v="12"/>
    <s v="02-02-02-010"/>
    <s v="02-02-02-010"/>
    <s v="Adquisición de servicios - Viáticos de los funcionarios en comisión"/>
    <s v="VIATICOS  GRUCO-COMISION OPERATIVA FAC4521-20821"/>
    <n v="90111503"/>
    <s v="SOLICITUD DE INFORMACIÓN A LOS PROVEEDORES"/>
    <n v="1"/>
    <n v="12"/>
    <n v="10"/>
    <n v="1"/>
    <n v="2280000"/>
    <s v="GLOBAL"/>
    <s v="NO SOLICITADAS"/>
  </r>
  <r>
    <x v="12"/>
    <s v="02-02-02-010"/>
    <s v="02-02-02-010"/>
    <s v="Adquisición de servicios - Viáticos de los funcionarios en comisión"/>
    <s v="VIATICOS  GRUCO-COMISION OPERATIVA FAC4521-32021"/>
    <n v="90111503"/>
    <s v="SOLICITUD DE INFORMACIÓN A LOS PROVEEDORES"/>
    <n v="1"/>
    <n v="12"/>
    <n v="10"/>
    <n v="1"/>
    <n v="152000"/>
    <s v="GLOBAL"/>
    <s v="NO SOLICITADAS"/>
  </r>
  <r>
    <x v="12"/>
    <s v="02-02-02-010"/>
    <s v="02-02-02-010"/>
    <s v="Adquisición de servicios - Viáticos de los funcionarios en comisión"/>
    <s v="VIATICOS  GRUCO-COMISION OPERATIVA FAC4521-32321"/>
    <n v="90111503"/>
    <s v="SOLICITUD DE INFORMACIÓN A LOS PROVEEDORES"/>
    <n v="1"/>
    <n v="12"/>
    <n v="10"/>
    <n v="1"/>
    <n v="760000"/>
    <s v="GLOBAL"/>
    <s v="NO SOLICITADAS"/>
  </r>
  <r>
    <x v="12"/>
    <s v="02-02-02-010"/>
    <s v="02-02-02-010"/>
    <s v="Adquisición de servicios - Viáticos de los funcionarios en comisión"/>
    <s v="VIATICOS  GRUCO-COMISION OPERATIVA FAC4526-19221"/>
    <n v="90111503"/>
    <s v="SOLICITUD DE INFORMACIÓN A LOS PROVEEDORES"/>
    <n v="1"/>
    <n v="12"/>
    <n v="10"/>
    <n v="1"/>
    <n v="3120000"/>
    <s v="GLOBAL"/>
    <s v="NO SOLICITADAS"/>
  </r>
  <r>
    <x v="12"/>
    <s v="02-02-02-010"/>
    <s v="02-02-02-010"/>
    <s v="Adquisición de servicios - Viáticos de los funcionarios en comisión"/>
    <s v="VIATICOS  GRUCO-COMISIÓN OPERATIVA FAC4526-19221"/>
    <n v="90111503"/>
    <s v="SOLICITUD DE INFORMACIÓN A LOS PROVEEDORES"/>
    <n v="1"/>
    <n v="12"/>
    <n v="10"/>
    <n v="1"/>
    <n v="152000"/>
    <s v="GLOBAL"/>
    <s v="NO SOLICITADAS"/>
  </r>
  <r>
    <x v="12"/>
    <s v="02-02-02-010"/>
    <s v="02-02-02-010"/>
    <s v="Adquisición de servicios - Viáticos de los funcionarios en comisión"/>
    <s v="VIATICOS  GRUCO-COMISION OPERATIVA -FAC4526-20421"/>
    <n v="90111503"/>
    <s v="SOLICITUD DE INFORMACIÓN A LOS PROVEEDORES"/>
    <n v="1"/>
    <n v="12"/>
    <n v="10"/>
    <n v="1"/>
    <n v="1320000"/>
    <s v="GLOBAL"/>
    <s v="NO SOLICITADAS"/>
  </r>
  <r>
    <x v="12"/>
    <s v="02-02-02-010"/>
    <s v="02-02-02-010"/>
    <s v="Adquisición de servicios - Viáticos de los funcionarios en comisión"/>
    <s v="VIATICOS  GRUCO-COMISION OPERATIVA FAC4526-32021"/>
    <n v="90111503"/>
    <s v="SOLICITUD DE INFORMACIÓN A LOS PROVEEDORES"/>
    <n v="1"/>
    <n v="12"/>
    <n v="10"/>
    <n v="1"/>
    <n v="1672000"/>
    <s v="GLOBAL"/>
    <s v="NO SOLICITADAS"/>
  </r>
  <r>
    <x v="12"/>
    <s v="02-02-02-010"/>
    <s v="02-02-02-010"/>
    <s v="Adquisición de servicios - Viáticos de los funcionarios en comisión"/>
    <s v="VIATICOS  GRUCO-COMISION OPERATIVA FAC4526-35221"/>
    <n v="90111503"/>
    <s v="SOLICITUD DE INFORMACIÓN A LOS PROVEEDORES"/>
    <n v="1"/>
    <n v="12"/>
    <n v="10"/>
    <n v="1"/>
    <n v="152000"/>
    <s v="GLOBAL"/>
    <s v="NO SOLICITADAS"/>
  </r>
  <r>
    <x v="12"/>
    <s v="02-02-02-010"/>
    <s v="02-02-02-010"/>
    <s v="Adquisición de servicios - Viáticos de los funcionarios en comisión"/>
    <s v="VIATICOS  GRUCO-COMISION OPERATIVA -FAC4526-SOLICITUD COMISION 23021"/>
    <n v="90111503"/>
    <s v="SOLICITUD DE INFORMACIÓN A LOS PROVEEDORES"/>
    <n v="1"/>
    <n v="12"/>
    <n v="10"/>
    <n v="1"/>
    <n v="152000"/>
    <s v="GLOBAL"/>
    <s v="NO SOLICITADAS"/>
  </r>
  <r>
    <x v="12"/>
    <s v="02-02-02-010"/>
    <s v="02-02-02-010"/>
    <s v="Adquisición de servicios - Viáticos de los funcionarios en comisión"/>
    <s v="VIATICOS  GRUCO-COMISION OPERATIVA FAC5066-34421"/>
    <n v="90111503"/>
    <s v="SOLICITUD DE INFORMACIÓN A LOS PROVEEDORES"/>
    <n v="1"/>
    <n v="12"/>
    <n v="10"/>
    <n v="1"/>
    <n v="228000"/>
    <s v="GLOBAL"/>
    <s v="NO SOLICITADAS"/>
  </r>
  <r>
    <x v="12"/>
    <s v="02-02-02-010"/>
    <s v="02-02-02-010"/>
    <s v="Adquisición de servicios - Viáticos de los funcionarios en comisión"/>
    <s v="VIATICOS  GRUCO-COMISION OPERATIVA FAC5066-34621"/>
    <n v="90111503"/>
    <s v="SOLICITUD DE INFORMACIÓN A LOS PROVEEDORES"/>
    <n v="1"/>
    <n v="12"/>
    <n v="10"/>
    <n v="1"/>
    <n v="356000"/>
    <s v="GLOBAL"/>
    <s v="NO SOLICITADAS"/>
  </r>
  <r>
    <x v="12"/>
    <s v="02-02-02-010"/>
    <s v="02-02-02-010"/>
    <s v="Adquisición de servicios - Viáticos de los funcionarios en comisión"/>
    <s v="VIATICOS  GRUCO-COMISION OPERATIVA FAC5067-10721"/>
    <n v="90111503"/>
    <s v="SOLICITUD DE INFORMACIÓN A LOS PROVEEDORES"/>
    <n v="1"/>
    <n v="12"/>
    <n v="10"/>
    <n v="1"/>
    <n v="696000"/>
    <s v="GLOBAL"/>
    <s v="NO SOLICITADAS"/>
  </r>
  <r>
    <x v="12"/>
    <s v="02-02-02-010"/>
    <s v="02-02-02-010"/>
    <s v="Adquisición de servicios - Viáticos de los funcionarios en comisión"/>
    <s v="VIATICOS  GRUCO-COMISION OPERATIVA FAC5067-10821"/>
    <n v="90111503"/>
    <s v="SOLICITUD DE INFORMACIÓN A LOS PROVEEDORES"/>
    <n v="1"/>
    <n v="12"/>
    <n v="10"/>
    <n v="1"/>
    <n v="696000"/>
    <s v="GLOBAL"/>
    <s v="NO SOLICITADAS"/>
  </r>
  <r>
    <x v="12"/>
    <s v="02-02-02-010"/>
    <s v="02-02-02-010"/>
    <s v="Adquisición de servicios - Viáticos de los funcionarios en comisión"/>
    <s v="VIATICOS  GRUCO-COMISIÓN OPERATIVA FAC5067-12621"/>
    <n v="90111503"/>
    <s v="SOLICITUD DE INFORMACIÓN A LOS PROVEEDORES"/>
    <n v="1"/>
    <n v="12"/>
    <n v="10"/>
    <n v="1"/>
    <n v="700000"/>
    <s v="GLOBAL"/>
    <s v="NO SOLICITADAS"/>
  </r>
  <r>
    <x v="12"/>
    <s v="02-02-02-010"/>
    <s v="02-02-02-010"/>
    <s v="Adquisición de servicios - Viáticos de los funcionarios en comisión"/>
    <s v="VIATICOS  GRUCO-COMISIÓN OPERATIVA FAC5067-12721"/>
    <n v="90111503"/>
    <s v="SOLICITUD DE INFORMACIÓN A LOS PROVEEDORES"/>
    <n v="1"/>
    <n v="12"/>
    <n v="10"/>
    <n v="1"/>
    <n v="700000"/>
    <s v="GLOBAL"/>
    <s v="NO SOLICITADAS"/>
  </r>
  <r>
    <x v="12"/>
    <s v="02-02-02-010"/>
    <s v="02-02-02-010"/>
    <s v="Adquisición de servicios - Viáticos de los funcionarios en comisión"/>
    <s v="VIATICOS  GRUCO-COMISIÓN OPERATIVA FAC5067-14821"/>
    <n v="90111503"/>
    <s v="SOLICITUD DE INFORMACIÓN A LOS PROVEEDORES"/>
    <n v="1"/>
    <n v="12"/>
    <n v="10"/>
    <n v="1"/>
    <n v="560000"/>
    <s v="GLOBAL"/>
    <s v="NO SOLICITADAS"/>
  </r>
  <r>
    <x v="12"/>
    <s v="02-02-02-010"/>
    <s v="02-02-02-010"/>
    <s v="Adquisición de servicios - Viáticos de los funcionarios en comisión"/>
    <s v="VIATICOS  GRUCO-COMISION OPERATIVA FAC5067-15121"/>
    <n v="90111503"/>
    <s v="SOLICITUD DE INFORMACIÓN A LOS PROVEEDORES"/>
    <n v="1"/>
    <n v="12"/>
    <n v="10"/>
    <n v="1"/>
    <n v="1120000"/>
    <s v="GLOBAL"/>
    <s v="NO SOLICITADAS"/>
  </r>
  <r>
    <x v="12"/>
    <s v="02-02-02-010"/>
    <s v="02-02-02-010"/>
    <s v="Adquisición de servicios - Viáticos de los funcionarios en comisión"/>
    <s v="VIATICOS  GRUCO-COMISIÓN OPERATIVA FAC5067-15921"/>
    <n v="90111503"/>
    <s v="SOLICITUD DE INFORMACIÓN A LOS PROVEEDORES"/>
    <n v="1"/>
    <n v="12"/>
    <n v="10"/>
    <n v="1"/>
    <n v="304000"/>
    <s v="GLOBAL"/>
    <s v="NO SOLICITADAS"/>
  </r>
  <r>
    <x v="12"/>
    <s v="02-02-02-010"/>
    <s v="02-02-02-010"/>
    <s v="Adquisición de servicios - Viáticos de los funcionarios en comisión"/>
    <s v="VIATICOS  GRUCO-COMISIÓN OPERATIVA FAC5067-16021"/>
    <n v="90111503"/>
    <s v="SOLICITUD DE INFORMACIÓN A LOS PROVEEDORES"/>
    <n v="1"/>
    <n v="12"/>
    <n v="10"/>
    <n v="1"/>
    <n v="304000"/>
    <s v="GLOBAL"/>
    <s v="NO SOLICITADAS"/>
  </r>
  <r>
    <x v="12"/>
    <s v="02-02-02-010"/>
    <s v="02-02-02-010"/>
    <s v="Adquisición de servicios - Viáticos de los funcionarios en comisión"/>
    <s v="VIATICOS  GRUCO-COMISION OPERATIVA FAC5067-27621"/>
    <n v="90111503"/>
    <s v="SOLICITUD DE INFORMACIÓN A LOS PROVEEDORES"/>
    <n v="1"/>
    <n v="12"/>
    <n v="10"/>
    <n v="1"/>
    <n v="190000"/>
    <s v="GLOBAL"/>
    <s v="NO SOLICITADAS"/>
  </r>
  <r>
    <x v="12"/>
    <s v="02-02-02-010"/>
    <s v="02-02-02-010"/>
    <s v="Adquisición de servicios - Viáticos de los funcionarios en comisión"/>
    <s v="VIATICOS  GRUCO-COMISION OPERATIVA FAC5067-9921"/>
    <n v="90111503"/>
    <s v="SOLICITUD DE INFORMACIÓN A LOS PROVEEDORES"/>
    <n v="1"/>
    <n v="12"/>
    <n v="10"/>
    <n v="1"/>
    <n v="304000"/>
    <s v="GLOBAL"/>
    <s v="NO SOLICITADAS"/>
  </r>
  <r>
    <x v="12"/>
    <s v="02-02-02-010"/>
    <s v="02-02-02-010"/>
    <s v="Adquisición de servicios - Viáticos de los funcionarios en comisión"/>
    <s v="VIATICOS  GRUCO-COMISION OPERATIVA FAC5069 EN EL CACOM-4-14621"/>
    <n v="90111503"/>
    <s v="SOLICITUD DE INFORMACIÓN A LOS PROVEEDORES"/>
    <n v="1"/>
    <n v="12"/>
    <n v="10"/>
    <n v="1"/>
    <n v="304000"/>
    <s v="GLOBAL"/>
    <s v="NO SOLICITADAS"/>
  </r>
  <r>
    <x v="12"/>
    <s v="02-02-02-010"/>
    <s v="02-02-02-010"/>
    <s v="Adquisición de servicios - Viáticos de los funcionarios en comisión"/>
    <s v="VIATICOS  GRUCO-COMISION OPERATIVA FAC5069-13021"/>
    <n v="90111503"/>
    <s v="SOLICITUD DE INFORMACIÓN A LOS PROVEEDORES"/>
    <n v="1"/>
    <n v="12"/>
    <n v="10"/>
    <n v="1"/>
    <n v="684000"/>
    <s v="GLOBAL"/>
    <s v="NO SOLICITADAS"/>
  </r>
  <r>
    <x v="12"/>
    <s v="02-02-02-010"/>
    <s v="02-02-02-010"/>
    <s v="Adquisición de servicios - Viáticos de los funcionarios en comisión"/>
    <s v="VIATICOS  GRUCO-COMISION OPERATIVA FAC5069-14921"/>
    <n v="90111503"/>
    <s v="SOLICITUD DE INFORMACIÓN A LOS PROVEEDORES"/>
    <n v="1"/>
    <n v="12"/>
    <n v="10"/>
    <n v="1"/>
    <n v="152000"/>
    <s v="GLOBAL"/>
    <s v="NO SOLICITADAS"/>
  </r>
  <r>
    <x v="12"/>
    <s v="02-02-02-010"/>
    <s v="02-02-02-010"/>
    <s v="Adquisición de servicios - Viáticos de los funcionarios en comisión"/>
    <s v="VIATICOS  GRUCO-COMISIÓN OPERATIVA FAC5069-15121"/>
    <n v="90111503"/>
    <s v="SOLICITUD DE INFORMACIÓN A LOS PROVEEDORES"/>
    <n v="1"/>
    <n v="12"/>
    <n v="10"/>
    <n v="1"/>
    <n v="1368000"/>
    <s v="GLOBAL"/>
    <s v="NO SOLICITADAS"/>
  </r>
  <r>
    <x v="12"/>
    <s v="02-02-02-010"/>
    <s v="02-02-02-010"/>
    <s v="Adquisición de servicios - Viáticos de los funcionarios en comisión"/>
    <s v="VIATICOS  GRUCO-COMISION OPERATIVA FAC5069-17621"/>
    <n v="90111503"/>
    <s v="SOLICITUD DE INFORMACIÓN A LOS PROVEEDORES"/>
    <n v="1"/>
    <n v="12"/>
    <n v="10"/>
    <n v="1"/>
    <n v="228000"/>
    <s v="GLOBAL"/>
    <s v="NO SOLICITADAS"/>
  </r>
  <r>
    <x v="12"/>
    <s v="02-02-02-010"/>
    <s v="02-02-02-010"/>
    <s v="Adquisición de servicios - Viáticos de los funcionarios en comisión"/>
    <s v="VIATICOS  GRUCO-COMISION OPERATIVA FAC5069-17821"/>
    <n v="90111503"/>
    <s v="SOLICITUD DE INFORMACIÓN A LOS PROVEEDORES"/>
    <n v="1"/>
    <n v="12"/>
    <n v="10"/>
    <n v="1"/>
    <n v="2736000"/>
    <s v="GLOBAL"/>
    <s v="NO SOLICITADAS"/>
  </r>
  <r>
    <x v="12"/>
    <s v="02-02-02-010"/>
    <s v="02-02-02-010"/>
    <s v="Adquisición de servicios - Viáticos de los funcionarios en comisión"/>
    <s v="VIATICOS  gruco-COMISION OPERATIVA FAC5069-20021"/>
    <n v="90111503"/>
    <s v="SOLICITUD DE INFORMACIÓN A LOS PROVEEDORES"/>
    <n v="1"/>
    <n v="12"/>
    <n v="10"/>
    <n v="1"/>
    <n v="2052000"/>
    <s v="GLOBAL"/>
    <s v="NO SOLICITADAS"/>
  </r>
  <r>
    <x v="12"/>
    <s v="02-02-02-010"/>
    <s v="02-02-02-010"/>
    <s v="Adquisición de servicios - Viáticos de los funcionarios en comisión"/>
    <s v="VIATICOS  GRUCO-COMISION OPERATIVA FAC5069-21921"/>
    <n v="90111503"/>
    <s v="SOLICITUD DE INFORMACIÓN A LOS PROVEEDORES"/>
    <n v="1"/>
    <n v="12"/>
    <n v="10"/>
    <n v="1"/>
    <n v="2964000"/>
    <s v="GLOBAL"/>
    <s v="NO SOLICITADAS"/>
  </r>
  <r>
    <x v="12"/>
    <s v="02-02-02-010"/>
    <s v="02-02-02-010"/>
    <s v="Adquisición de servicios - Viáticos de los funcionarios en comisión"/>
    <s v="VIATICOS  GRUCO-COMISION OPERATIVA FAC5069-31321"/>
    <n v="90111503"/>
    <s v="SOLICITUD DE INFORMACIÓN A LOS PROVEEDORES"/>
    <n v="1"/>
    <n v="12"/>
    <n v="10"/>
    <n v="1"/>
    <n v="456000"/>
    <s v="GLOBAL"/>
    <s v="NO SOLICITADAS"/>
  </r>
  <r>
    <x v="12"/>
    <s v="02-02-02-010"/>
    <s v="02-02-02-010"/>
    <s v="Adquisición de servicios - Viáticos de los funcionarios en comisión"/>
    <s v="VIATICOS  GRUCO-COMISION OPERATIVA FAC5069-34421"/>
    <n v="90111503"/>
    <s v="SOLICITUD DE INFORMACIÓN A LOS PROVEEDORES"/>
    <n v="1"/>
    <n v="12"/>
    <n v="10"/>
    <n v="1"/>
    <n v="608000"/>
    <s v="GLOBAL"/>
    <s v="NO SOLICITADAS"/>
  </r>
  <r>
    <x v="12"/>
    <s v="02-02-02-010"/>
    <s v="02-02-02-010"/>
    <s v="Adquisición de servicios - Viáticos de los funcionarios en comisión"/>
    <s v="VIATICOS  GRUCO-COMISION OPERATIVA FAC5069-35221"/>
    <n v="90111503"/>
    <s v="SOLICITUD DE INFORMACIÓN A LOS PROVEEDORES"/>
    <n v="1"/>
    <n v="12"/>
    <n v="10"/>
    <n v="1"/>
    <n v="304000"/>
    <s v="GLOBAL"/>
    <s v="NO SOLICITADAS"/>
  </r>
  <r>
    <x v="12"/>
    <s v="02-02-02-010"/>
    <s v="02-02-02-010"/>
    <s v="Adquisición de servicios - Viáticos de los funcionarios en comisión"/>
    <s v="VIATICOS  GRUCO-COMISION OPERATIVA FAC5069-9921"/>
    <n v="90111503"/>
    <s v="SOLICITUD DE INFORMACIÓN A LOS PROVEEDORES"/>
    <n v="1"/>
    <n v="12"/>
    <n v="10"/>
    <n v="1"/>
    <n v="228000"/>
    <s v="GLOBAL"/>
    <s v="NO SOLICITADAS"/>
  </r>
  <r>
    <x v="12"/>
    <s v="02-02-02-010"/>
    <s v="02-02-02-010"/>
    <s v="Adquisición de servicios - Viáticos de los funcionarios en comisión"/>
    <s v="VIATICOS  GRUCO-COMISIÓN OPERATIVA GAORI FAC1667-32921"/>
    <n v="90111503"/>
    <s v="SOLICITUD DE INFORMACIÓN A LOS PROVEEDORES"/>
    <n v="1"/>
    <n v="12"/>
    <n v="10"/>
    <n v="1"/>
    <n v="760000"/>
    <s v="GLOBAL"/>
    <s v="NO SOLICITADAS"/>
  </r>
  <r>
    <x v="12"/>
    <s v="02-02-02-010"/>
    <s v="02-02-02-010"/>
    <s v="Adquisición de servicios - Viáticos de los funcionarios en comisión"/>
    <s v="VIATICOS  GRUCO-COMISIÓN OPERATIVA GAORI FAC1667-33321"/>
    <n v="90111503"/>
    <s v="SOLICITUD DE INFORMACIÓN A LOS PROVEEDORES"/>
    <n v="1"/>
    <n v="12"/>
    <n v="10"/>
    <n v="1"/>
    <n v="608000"/>
    <s v="GLOBAL"/>
    <s v="NO SOLICITADAS"/>
  </r>
  <r>
    <x v="12"/>
    <s v="02-02-02-010"/>
    <s v="02-02-02-010"/>
    <s v="Adquisición de servicios - Viáticos de los funcionarios en comisión"/>
    <s v="VIATICOS  GRUCO-COMISION OPERATIVA HORAS DE VUELO ARL-6621"/>
    <n v="90111503"/>
    <s v="SOLICITUD DE INFORMACIÓN A LOS PROVEEDORES"/>
    <n v="1"/>
    <n v="12"/>
    <n v="10"/>
    <n v="1"/>
    <n v="380000"/>
    <s v="GLOBAL"/>
    <s v="NO SOLICITADAS"/>
  </r>
  <r>
    <x v="12"/>
    <s v="02-02-02-010"/>
    <s v="02-02-02-010"/>
    <s v="Adquisición de servicios - Viáticos de los funcionarios en comisión"/>
    <s v="VIATICOS  GRUCO-COMISION OPERATIVA HUEY CATATUMBO-28921"/>
    <n v="90111503"/>
    <s v="SOLICITUD DE INFORMACIÓN A LOS PROVEEDORES"/>
    <n v="1"/>
    <n v="12"/>
    <n v="10"/>
    <n v="1"/>
    <n v="5060000"/>
    <s v="GLOBAL"/>
    <s v="NO SOLICITADAS"/>
  </r>
  <r>
    <x v="12"/>
    <s v="02-02-02-010"/>
    <s v="02-02-02-010"/>
    <s v="Adquisición de servicios - Viáticos de los funcionarios en comisión"/>
    <s v="VIATICOS  GRUCO-COMISIÓN OPERATIVA HUEY II FAC4520-10921"/>
    <n v="90111503"/>
    <s v="SOLICITUD DE INFORMACIÓN A LOS PROVEEDORES"/>
    <n v="1"/>
    <n v="12"/>
    <n v="10"/>
    <n v="1"/>
    <n v="1368000"/>
    <s v="GLOBAL"/>
    <s v="NO SOLICITADAS"/>
  </r>
  <r>
    <x v="12"/>
    <s v="02-02-02-010"/>
    <s v="02-02-02-010"/>
    <s v="Adquisición de servicios - Viáticos de los funcionarios en comisión"/>
    <s v="VIATICOS  GRUCO-COMISION OPERATIVA HUEY-II CATATUMBO-31021"/>
    <n v="90111503"/>
    <s v="SOLICITUD DE INFORMACIÓN A LOS PROVEEDORES"/>
    <n v="1"/>
    <n v="12"/>
    <n v="10"/>
    <n v="1"/>
    <n v="912000"/>
    <s v="GLOBAL"/>
    <s v="NO SOLICITADAS"/>
  </r>
  <r>
    <x v="12"/>
    <s v="02-02-02-010"/>
    <s v="02-02-02-010"/>
    <s v="Adquisición de servicios - Viáticos de los funcionarios en comisión"/>
    <s v="VIATICOS  GRUCO-COMISION OPERATIVA HUEY-II CATATUMBO-31821"/>
    <n v="90111503"/>
    <s v="SOLICITUD DE INFORMACIÓN A LOS PROVEEDORES"/>
    <n v="1"/>
    <n v="12"/>
    <n v="10"/>
    <n v="1"/>
    <n v="304000"/>
    <s v="GLOBAL"/>
    <s v="NO SOLICITADAS"/>
  </r>
  <r>
    <x v="12"/>
    <s v="02-02-02-010"/>
    <s v="02-02-02-010"/>
    <s v="Adquisición de servicios - Viáticos de los funcionarios en comisión"/>
    <s v="VIATICOS  GRUCO-COMISIÓN OPERATIVA HUEY-II EN EL CACOM-4-9221"/>
    <n v="90111503"/>
    <s v="SOLICITUD DE INFORMACIÓN A LOS PROVEEDORES"/>
    <n v="1"/>
    <n v="12"/>
    <n v="10"/>
    <n v="1"/>
    <n v="304000"/>
    <s v="GLOBAL"/>
    <s v="NO SOLICITADAS"/>
  </r>
  <r>
    <x v="12"/>
    <s v="02-02-02-010"/>
    <s v="02-02-02-010"/>
    <s v="Adquisición de servicios - Viáticos de los funcionarios en comisión"/>
    <s v="VIATICOS  GRUCO-COMISIÓN OPERATIVA HUEY-II EN EL CATATUMBO-8021"/>
    <n v="90111503"/>
    <s v="SOLICITUD DE INFORMACIÓN A LOS PROVEEDORES"/>
    <n v="1"/>
    <n v="12"/>
    <n v="10"/>
    <n v="1"/>
    <n v="760000"/>
    <s v="GLOBAL"/>
    <s v="NO SOLICITADAS"/>
  </r>
  <r>
    <x v="12"/>
    <s v="02-02-02-010"/>
    <s v="02-02-02-010"/>
    <s v="Adquisición de servicios - Viáticos de los funcionarios en comisión"/>
    <s v="VIATICOS  GRUCO-COMISIÓN OPERATIVA HUEY-II FAC4403-13621"/>
    <n v="90111503"/>
    <s v="SOLICITUD DE INFORMACIÓN A LOS PROVEEDORES"/>
    <n v="1"/>
    <n v="12"/>
    <n v="10"/>
    <n v="1"/>
    <n v="152000"/>
    <s v="GLOBAL"/>
    <s v="NO SOLICITADAS"/>
  </r>
  <r>
    <x v="12"/>
    <s v="02-02-02-010"/>
    <s v="02-02-02-010"/>
    <s v="Adquisición de servicios - Viáticos de los funcionarios en comisión"/>
    <s v="VIATICOS  GRUCO-COMISIÓN OPERATIVA HUEY-II FAC4520-14621"/>
    <n v="90111503"/>
    <s v="SOLICITUD DE INFORMACIÓN A LOS PROVEEDORES"/>
    <n v="1"/>
    <n v="12"/>
    <n v="10"/>
    <n v="1"/>
    <n v="2128000"/>
    <s v="GLOBAL"/>
    <s v="NO SOLICITADAS"/>
  </r>
  <r>
    <x v="12"/>
    <s v="02-02-02-010"/>
    <s v="02-02-02-010"/>
    <s v="Adquisición de servicios - Viáticos de los funcionarios en comisión"/>
    <s v="VIATICOS  GRUCO-COMISION OPERATIVA HUEY-II-31321"/>
    <n v="90111503"/>
    <s v="SOLICITUD DE INFORMACIÓN A LOS PROVEEDORES"/>
    <n v="1"/>
    <n v="12"/>
    <n v="10"/>
    <n v="1"/>
    <n v="408000"/>
    <s v="GLOBAL"/>
    <s v="NO SOLICITADAS"/>
  </r>
  <r>
    <x v="12"/>
    <s v="02-02-02-010"/>
    <s v="02-02-02-010"/>
    <s v="Adquisición de servicios - Viáticos de los funcionarios en comisión"/>
    <s v="VIATICOS  GRUCO-COMISION OPERATIVA HUEY-II-31821"/>
    <n v="90111503"/>
    <s v="SOLICITUD DE INFORMACIÓN A LOS PROVEEDORES"/>
    <n v="1"/>
    <n v="12"/>
    <n v="10"/>
    <n v="1"/>
    <n v="136000"/>
    <s v="GLOBAL"/>
    <s v="NO SOLICITADAS"/>
  </r>
  <r>
    <x v="12"/>
    <s v="02-02-02-010"/>
    <s v="02-02-02-010"/>
    <s v="Adquisición de servicios - Viáticos de los funcionarios en comisión"/>
    <s v="VIATICOS  GRUCO-COMISION OPERATIVA HUEY-II-32521"/>
    <n v="90111503"/>
    <s v="SOLICITUD DE INFORMACIÓN A LOS PROVEEDORES"/>
    <n v="1"/>
    <n v="12"/>
    <n v="10"/>
    <n v="1"/>
    <n v="760000"/>
    <s v="GLOBAL"/>
    <s v="NO SOLICITADAS"/>
  </r>
  <r>
    <x v="12"/>
    <s v="02-02-02-010"/>
    <s v="02-02-02-010"/>
    <s v="Adquisición de servicios - Viáticos de los funcionarios en comisión"/>
    <s v="VIATICOS  GRUCO-COMISIÓN OPERATIVA HUEY-II-8021"/>
    <n v="90111503"/>
    <s v="SOLICITUD DE INFORMACIÓN A LOS PROVEEDORES"/>
    <n v="1"/>
    <n v="12"/>
    <n v="10"/>
    <n v="1"/>
    <n v="152000"/>
    <s v="GLOBAL"/>
    <s v="NO SOLICITADAS"/>
  </r>
  <r>
    <x v="12"/>
    <s v="02-02-02-010"/>
    <s v="02-02-02-010"/>
    <s v="Adquisición de servicios - Viáticos de los funcionarios en comisión"/>
    <s v="VIATICOS  GRUCO-COMISION OPERATIVA KFIR-30321"/>
    <n v="90111503"/>
    <s v="SOLICITUD DE INFORMACIÓN A LOS PROVEEDORES"/>
    <n v="1"/>
    <n v="12"/>
    <n v="10"/>
    <n v="1"/>
    <n v="1824000"/>
    <s v="GLOBAL"/>
    <s v="NO SOLICITADAS"/>
  </r>
  <r>
    <x v="12"/>
    <s v="02-02-02-010"/>
    <s v="02-02-02-010"/>
    <s v="Adquisición de servicios - Viáticos de los funcionarios en comisión"/>
    <s v="VIATICOS  GRUCO-COMISION OPERATIVA OCAÑA HELICÓPTERO HUEY II BÚHO FAC 4521-58321"/>
    <n v="90111503"/>
    <s v="SOLICITUD DE INFORMACIÓN A LOS PROVEEDORES"/>
    <n v="1"/>
    <n v="12"/>
    <n v="10"/>
    <n v="1"/>
    <n v="152000"/>
    <s v="GLOBAL"/>
    <s v="NO SOLICITADAS"/>
  </r>
  <r>
    <x v="12"/>
    <s v="02-02-02-010"/>
    <s v="02-02-02-010"/>
    <s v="Adquisición de servicios - Viáticos de los funcionarios en comisión"/>
    <s v="VIATICOS  GRUCO-COMISIÓN OPERATIVA ORDEN COFAC-10521"/>
    <n v="90111503"/>
    <s v="SOLICITUD DE INFORMACIÓN A LOS PROVEEDORES"/>
    <n v="1"/>
    <n v="12"/>
    <n v="10"/>
    <n v="1"/>
    <n v="152000"/>
    <s v="GLOBAL"/>
    <s v="NO SOLICITADAS"/>
  </r>
  <r>
    <x v="12"/>
    <s v="02-02-02-010"/>
    <s v="02-02-02-010"/>
    <s v="Adquisición de servicios - Viáticos de los funcionarios en comisión"/>
    <s v="VIATICOS  GRUCO-COMISIÓN OPERATIVA PACART-8021"/>
    <n v="90111503"/>
    <s v="SOLICITUD DE INFORMACIÓN A LOS PROVEEDORES"/>
    <n v="1"/>
    <n v="12"/>
    <n v="10"/>
    <n v="1"/>
    <n v="1976000"/>
    <s v="GLOBAL"/>
    <s v="NO SOLICITADAS"/>
  </r>
  <r>
    <x v="12"/>
    <s v="02-02-02-010"/>
    <s v="02-02-02-010"/>
    <s v="Adquisición de servicios - Viáticos de los funcionarios en comisión"/>
    <s v="VIATICOS  GRUCO-COMISIÓN OPERATIVA SITE SURVEY DESPLIEGUE OPERACIONAL F-16-10921"/>
    <n v="90111503"/>
    <s v="SOLICITUD DE INFORMACIÓN A LOS PROVEEDORES"/>
    <n v="1"/>
    <n v="12"/>
    <n v="10"/>
    <n v="1"/>
    <n v="152000"/>
    <s v="GLOBAL"/>
    <s v="NO SOLICITADAS"/>
  </r>
  <r>
    <x v="12"/>
    <s v="02-02-02-010"/>
    <s v="02-02-02-010"/>
    <s v="Adquisición de servicios - Viáticos de los funcionarios en comisión"/>
    <s v="VIATICOS  GRUCO-COMISION OPERATIVA SUPERVISOR TRANSITO AEREO.-25821"/>
    <n v="90111503"/>
    <s v="SOLICITUD DE INFORMACIÓN A LOS PROVEEDORES"/>
    <n v="1"/>
    <n v="12"/>
    <n v="10"/>
    <n v="1"/>
    <n v="304000"/>
    <s v="GLOBAL"/>
    <s v="NO SOLICITADAS"/>
  </r>
  <r>
    <x v="12"/>
    <s v="02-02-02-010"/>
    <s v="02-02-02-010"/>
    <s v="Adquisición de servicios - Viáticos de los funcionarios en comisión"/>
    <s v="VIATICOS  GRUCO-COMISION OPERATIVA SUPERVISOR TRANSITO AEREO-22221"/>
    <n v="90111503"/>
    <s v="SOLICITUD DE INFORMACIÓN A LOS PROVEEDORES"/>
    <n v="1"/>
    <n v="12"/>
    <n v="10"/>
    <n v="1"/>
    <n v="304000"/>
    <s v="GLOBAL"/>
    <s v="NO SOLICITADAS"/>
  </r>
  <r>
    <x v="12"/>
    <s v="02-02-02-010"/>
    <s v="02-02-02-010"/>
    <s v="Adquisición de servicios - Viáticos de los funcionarios en comisión"/>
    <s v="VIATICOS  GRUCO-COMISIÓN OPERATIVA TRANSPORTE URANO 6 Y GRUCO 11-9321"/>
    <n v="90111503"/>
    <s v="SOLICITUD DE INFORMACIÓN A LOS PROVEEDORES"/>
    <n v="1"/>
    <n v="12"/>
    <n v="10"/>
    <n v="1"/>
    <n v="152000"/>
    <s v="GLOBAL"/>
    <s v="NO SOLICITADAS"/>
  </r>
  <r>
    <x v="12"/>
    <s v="02-02-02-010"/>
    <s v="02-02-02-010"/>
    <s v="Adquisición de servicios - Viáticos de los funcionarios en comisión"/>
    <s v="VIATICOS  GRUCO-COMISIÓN OPERATIVA TTV FAC4520-11821"/>
    <n v="90111503"/>
    <s v="SOLICITUD DE INFORMACIÓN A LOS PROVEEDORES"/>
    <n v="1"/>
    <n v="12"/>
    <n v="10"/>
    <n v="1"/>
    <n v="1064000"/>
    <s v="GLOBAL"/>
    <s v="NO SOLICITADAS"/>
  </r>
  <r>
    <x v="12"/>
    <s v="02-02-02-010"/>
    <s v="02-02-02-010"/>
    <s v="Adquisición de servicios - Viáticos de los funcionarios en comisión"/>
    <s v="VIATICOS  GRUCO-COMISION OPERATIVA TTV-TVR BUHO - OCAÑA-51421"/>
    <n v="90111503"/>
    <s v="SOLICITUD DE INFORMACIÓN A LOS PROVEEDORES"/>
    <n v="1"/>
    <n v="12"/>
    <n v="10"/>
    <n v="1"/>
    <n v="2951000"/>
    <s v="GLOBAL"/>
    <s v="NO SOLICITADAS"/>
  </r>
  <r>
    <x v="12"/>
    <s v="02-02-02-010"/>
    <s v="02-02-02-010"/>
    <s v="Adquisición de servicios - Viáticos de los funcionarios en comisión"/>
    <s v="VIATICOS  GRUCO-COMISION OPERATIVA TTV-TVR BUHO - OCAÑA-55121"/>
    <n v="90111503"/>
    <s v="SOLICITUD DE INFORMACIÓN A LOS PROVEEDORES"/>
    <n v="1"/>
    <n v="12"/>
    <n v="10"/>
    <n v="1"/>
    <n v="152000"/>
    <s v="GLOBAL"/>
    <s v="NO SOLICITADAS"/>
  </r>
  <r>
    <x v="12"/>
    <s v="02-02-02-010"/>
    <s v="02-02-02-010"/>
    <s v="Adquisición de servicios - Viáticos de los funcionarios en comisión"/>
    <s v="VIATICOS  GRUCO-COMISION OPERATIVA-25821"/>
    <n v="90111503"/>
    <s v="SOLICITUD DE INFORMACIÓN A LOS PROVEEDORES"/>
    <n v="1"/>
    <n v="12"/>
    <n v="10"/>
    <n v="1"/>
    <n v="228000"/>
    <s v="GLOBAL"/>
    <s v="NO SOLICITADAS"/>
  </r>
  <r>
    <x v="12"/>
    <s v="02-02-02-010"/>
    <s v="02-02-02-010"/>
    <s v="Adquisición de servicios - Viáticos de los funcionarios en comisión"/>
    <s v="VIATICOS  GRUCO-COMISION OPERATIVA-48221"/>
    <n v="90111503"/>
    <s v="SOLICITUD DE INFORMACIÓN A LOS PROVEEDORES"/>
    <n v="1"/>
    <n v="12"/>
    <n v="10"/>
    <n v="1"/>
    <n v="76000"/>
    <s v="GLOBAL"/>
    <s v="NO SOLICITADAS"/>
  </r>
  <r>
    <x v="12"/>
    <s v="02-02-02-010"/>
    <s v="02-02-02-010"/>
    <s v="Adquisición de servicios - Viáticos de los funcionarios en comisión"/>
    <s v="VIATICOS  GRUCO-COMISION OPERATIVA-52721"/>
    <n v="90111503"/>
    <s v="SOLICITUD DE INFORMACIÓN A LOS PROVEEDORES"/>
    <n v="1"/>
    <n v="12"/>
    <n v="10"/>
    <n v="1"/>
    <n v="456000"/>
    <s v="GLOBAL"/>
    <s v="NO SOLICITADAS"/>
  </r>
  <r>
    <x v="12"/>
    <s v="02-02-02-010"/>
    <s v="02-02-02-010"/>
    <s v="Adquisición de servicios - Viáticos de los funcionarios en comisión"/>
    <s v="VIATICOS  GRUCO-COMISION OPERATIVA-55721"/>
    <n v="90111503"/>
    <s v="SOLICITUD DE INFORMACIÓN A LOS PROVEEDORES"/>
    <n v="1"/>
    <n v="12"/>
    <n v="10"/>
    <n v="1"/>
    <n v="1976000"/>
    <s v="GLOBAL"/>
    <s v="NO SOLICITADAS"/>
  </r>
  <r>
    <x v="12"/>
    <s v="02-02-02-010"/>
    <s v="02-02-02-010"/>
    <s v="Adquisición de servicios - Viáticos de los funcionarios en comisión"/>
    <s v="VIATICOS  GRUCO-COMISIÓN OPERATIVAOPERATIVA FAC 5069-13121"/>
    <n v="90111503"/>
    <s v="SOLICITUD DE INFORMACIÓN A LOS PROVEEDORES"/>
    <n v="1"/>
    <n v="12"/>
    <n v="10"/>
    <n v="1"/>
    <n v="1216000"/>
    <s v="GLOBAL"/>
    <s v="NO SOLICITADAS"/>
  </r>
  <r>
    <x v="12"/>
    <s v="02-02-02-010"/>
    <s v="02-02-02-010"/>
    <s v="Adquisición de servicios - Viáticos de los funcionarios en comisión"/>
    <s v="VIATICOS  GRUCO-COMISION ORDEN PÚBLICO FAC 4472 (ASUME VIATICOS CACOM-1)-58321"/>
    <n v="90111503"/>
    <s v="SOLICITUD DE INFORMACIÓN A LOS PROVEEDORES"/>
    <n v="1"/>
    <n v="12"/>
    <n v="10"/>
    <n v="1"/>
    <n v="304000"/>
    <s v="GLOBAL"/>
    <s v="NO SOLICITADAS"/>
  </r>
  <r>
    <x v="12"/>
    <s v="02-02-02-010"/>
    <s v="02-02-02-010"/>
    <s v="Adquisición de servicios - Viáticos de los funcionarios en comisión"/>
    <s v="VIATICOS  GRUCO-COMISION ORDEN PUBLICO FAC 4473-57121"/>
    <n v="90111503"/>
    <s v="SOLICITUD DE INFORMACIÓN A LOS PROVEEDORES"/>
    <n v="1"/>
    <n v="12"/>
    <n v="10"/>
    <n v="1"/>
    <n v="304000"/>
    <s v="GLOBAL"/>
    <s v="NO SOLICITADAS"/>
  </r>
  <r>
    <x v="12"/>
    <s v="02-02-02-010"/>
    <s v="02-02-02-010"/>
    <s v="Adquisición de servicios - Viáticos de los funcionarios en comisión"/>
    <s v="VIATICOS  GRUCO-COMISIÓN ORDEN PÚBLICO FAC 4478-53021"/>
    <n v="90111503"/>
    <s v="SOLICITUD DE INFORMACIÓN A LOS PROVEEDORES"/>
    <n v="1"/>
    <n v="12"/>
    <n v="10"/>
    <n v="1"/>
    <n v="152000"/>
    <s v="GLOBAL"/>
    <s v="NO SOLICITADAS"/>
  </r>
  <r>
    <x v="12"/>
    <s v="02-02-02-010"/>
    <s v="02-02-02-010"/>
    <s v="Adquisición de servicios - Viáticos de los funcionarios en comisión"/>
    <s v="VIATICOS  GRUCO-COMSIÓN OPERATIVA AC-47 COMSIÓN OPERATIVA AC-47 FAC1667-13221"/>
    <n v="90111503"/>
    <s v="SOLICITUD DE INFORMACIÓN A LOS PROVEEDORES"/>
    <n v="1"/>
    <n v="12"/>
    <n v="10"/>
    <n v="1"/>
    <n v="152000"/>
    <s v="GLOBAL"/>
    <s v="NO SOLICITADAS"/>
  </r>
  <r>
    <x v="12"/>
    <s v="02-02-02-010"/>
    <s v="02-02-02-010"/>
    <s v="Adquisición de servicios - Viáticos de los funcionarios en comisión"/>
    <s v="VIATICOS  GRUCO-COMSIÓN OPERATIVA AC-47 FAC1658-10321"/>
    <n v="90111503"/>
    <s v="SOLICITUD DE INFORMACIÓN A LOS PROVEEDORES"/>
    <n v="1"/>
    <n v="12"/>
    <n v="10"/>
    <n v="1"/>
    <n v="3648000"/>
    <s v="GLOBAL"/>
    <s v="NO SOLICITADAS"/>
  </r>
  <r>
    <x v="12"/>
    <s v="02-02-02-010"/>
    <s v="02-02-02-010"/>
    <s v="Adquisición de servicios - Viáticos de los funcionarios en comisión"/>
    <s v="VIATICOS  GRUCO-COMSIÓN OPERATIVA AC-47 FAC1658-10921"/>
    <n v="90111503"/>
    <s v="SOLICITUD DE INFORMACIÓN A LOS PROVEEDORES"/>
    <n v="1"/>
    <n v="12"/>
    <n v="10"/>
    <n v="1"/>
    <n v="4712000"/>
    <s v="GLOBAL"/>
    <s v="NO SOLICITADAS"/>
  </r>
  <r>
    <x v="12"/>
    <s v="02-02-02-010"/>
    <s v="02-02-02-010"/>
    <s v="Adquisición de servicios - Viáticos de los funcionarios en comisión"/>
    <s v="VIATICOS  GRUCO-COMSIÓN OPERATIVA AC-47 FAC1667-13221"/>
    <n v="90111503"/>
    <s v="SOLICITUD DE INFORMACIÓN A LOS PROVEEDORES"/>
    <n v="1"/>
    <n v="12"/>
    <n v="10"/>
    <n v="1"/>
    <n v="152000"/>
    <s v="GLOBAL"/>
    <s v="NO SOLICITADAS"/>
  </r>
  <r>
    <x v="12"/>
    <s v="02-02-02-010"/>
    <s v="02-02-02-010"/>
    <s v="Adquisición de servicios - Viáticos de los funcionarios en comisión"/>
    <s v="VIATICOS  GRUCO-COMSIÓN OPERATIVA AC-47 FAC1683-12421"/>
    <n v="90111503"/>
    <s v="SOLICITUD DE INFORMACIÓN A LOS PROVEEDORES"/>
    <n v="1"/>
    <n v="12"/>
    <n v="10"/>
    <n v="1"/>
    <n v="228000"/>
    <s v="GLOBAL"/>
    <s v="NO SOLICITADAS"/>
  </r>
  <r>
    <x v="12"/>
    <s v="02-02-02-010"/>
    <s v="02-02-02-010"/>
    <s v="Adquisición de servicios - Viáticos de los funcionarios en comisión"/>
    <s v="VIATICOS  GRUCO-COMSIÓN OPERATIVA AC-47 FAC1683-12521"/>
    <n v="90111503"/>
    <s v="SOLICITUD DE INFORMACIÓN A LOS PROVEEDORES"/>
    <n v="1"/>
    <n v="12"/>
    <n v="10"/>
    <n v="1"/>
    <n v="304000"/>
    <s v="GLOBAL"/>
    <s v="NO SOLICITADAS"/>
  </r>
  <r>
    <x v="12"/>
    <s v="02-02-02-010"/>
    <s v="02-02-02-010"/>
    <s v="Adquisición de servicios - Viáticos de los funcionarios en comisión"/>
    <s v="VIATICOS  GRUCO-COMSIÓN OPERATIVA AC-47 FAC1683-13221"/>
    <n v="90111503"/>
    <s v="SOLICITUD DE INFORMACIÓN A LOS PROVEEDORES"/>
    <n v="1"/>
    <n v="12"/>
    <n v="10"/>
    <n v="1"/>
    <n v="304000"/>
    <s v="GLOBAL"/>
    <s v="NO SOLICITADAS"/>
  </r>
  <r>
    <x v="12"/>
    <s v="02-02-02-010"/>
    <s v="02-02-02-010"/>
    <s v="Adquisición de servicios - Viáticos de los funcionarios en comisión"/>
    <s v="VIATICOS  GRUCO-COMSIÓN OPERATIVA AC-47-13621"/>
    <n v="90111503"/>
    <s v="SOLICITUD DE INFORMACIÓN A LOS PROVEEDORES"/>
    <n v="1"/>
    <n v="12"/>
    <n v="10"/>
    <n v="1"/>
    <n v="228000"/>
    <s v="GLOBAL"/>
    <s v="NO SOLICITADAS"/>
  </r>
  <r>
    <x v="12"/>
    <s v="02-02-02-010"/>
    <s v="02-02-02-010"/>
    <s v="Adquisición de servicios - Viáticos de los funcionarios en comisión"/>
    <s v="VIATICOS  GRUCO-COMSIÓN OPERATIVA AC-47-14621"/>
    <n v="90111503"/>
    <s v="SOLICITUD DE INFORMACIÓN A LOS PROVEEDORES"/>
    <n v="1"/>
    <n v="12"/>
    <n v="10"/>
    <n v="1"/>
    <n v="1140000"/>
    <s v="GLOBAL"/>
    <s v="NO SOLICITADAS"/>
  </r>
  <r>
    <x v="12"/>
    <s v="02-02-02-010"/>
    <s v="02-02-02-010"/>
    <s v="Adquisición de servicios - Viáticos de los funcionarios en comisión"/>
    <s v="VIATICOS  GRUCO-COMSIÓN OPERATIVA AC-47-8121"/>
    <n v="90111503"/>
    <s v="SOLICITUD DE INFORMACIÓN A LOS PROVEEDORES"/>
    <n v="1"/>
    <n v="12"/>
    <n v="10"/>
    <n v="1"/>
    <n v="532000"/>
    <s v="GLOBAL"/>
    <s v="NO SOLICITADAS"/>
  </r>
  <r>
    <x v="12"/>
    <s v="02-02-02-010"/>
    <s v="02-02-02-010"/>
    <s v="Adquisición de servicios - Viáticos de los funcionarios en comisión"/>
    <s v="VIATICOS  GRUCO-COMSIÓN OPERATIVA BLART TIBU-9921"/>
    <n v="90111503"/>
    <s v="SOLICITUD DE INFORMACIÓN A LOS PROVEEDORES"/>
    <n v="1"/>
    <n v="12"/>
    <n v="10"/>
    <n v="1"/>
    <n v="4560000"/>
    <s v="GLOBAL"/>
    <s v="NO SOLICITADAS"/>
  </r>
  <r>
    <x v="12"/>
    <s v="02-02-02-010"/>
    <s v="02-02-02-010"/>
    <s v="Adquisición de servicios - Viáticos de los funcionarios en comisión"/>
    <s v="VIATICOS  GRUCO-COMSIÓN OPERATIVA BLART TIBÚ-9921"/>
    <n v="90111503"/>
    <s v="SOLICITUD DE INFORMACIÓN A LOS PROVEEDORES"/>
    <n v="1"/>
    <n v="12"/>
    <n v="10"/>
    <n v="1"/>
    <n v="1216000"/>
    <s v="GLOBAL"/>
    <s v="NO SOLICITADAS"/>
  </r>
  <r>
    <x v="12"/>
    <s v="02-02-02-010"/>
    <s v="02-02-02-010"/>
    <s v="Adquisición de servicios - Viáticos de los funcionarios en comisión"/>
    <s v="VIATICOS  GRUCO-COMSIÓN OPERATIVA C-208 FAC5069-10921"/>
    <n v="90111503"/>
    <s v="SOLICITUD DE INFORMACIÓN A LOS PROVEEDORES"/>
    <n v="1"/>
    <n v="12"/>
    <n v="10"/>
    <n v="1"/>
    <n v="2508000"/>
    <s v="GLOBAL"/>
    <s v="NO SOLICITADAS"/>
  </r>
  <r>
    <x v="12"/>
    <s v="02-02-02-010"/>
    <s v="02-02-02-010"/>
    <s v="Adquisición de servicios - Viáticos de los funcionarios en comisión"/>
    <s v="VIATICOS  GRUCO-COMSIÓN OPERATIVA C-208B-25921"/>
    <n v="90111503"/>
    <s v="SOLICITUD DE INFORMACIÓN A LOS PROVEEDORES"/>
    <n v="1"/>
    <n v="12"/>
    <n v="10"/>
    <n v="1"/>
    <n v="456000"/>
    <s v="GLOBAL"/>
    <s v="NO SOLICITADAS"/>
  </r>
  <r>
    <x v="12"/>
    <s v="02-02-02-010"/>
    <s v="02-02-02-010"/>
    <s v="Adquisición de servicios - Viáticos de los funcionarios en comisión"/>
    <s v="VIATICOS  GRUCO-COMSIÓN OPERATIVA CARAVAN C-208B FAC 5067-10321"/>
    <n v="90111503"/>
    <s v="SOLICITUD DE INFORMACIÓN A LOS PROVEEDORES"/>
    <n v="1"/>
    <n v="12"/>
    <n v="10"/>
    <n v="1"/>
    <n v="2100000"/>
    <s v="GLOBAL"/>
    <s v="NO SOLICITADAS"/>
  </r>
  <r>
    <x v="12"/>
    <s v="02-02-02-010"/>
    <s v="02-02-02-010"/>
    <s v="Adquisición de servicios - Viáticos de los funcionarios en comisión"/>
    <s v="VIATICOS  GRUCO-COMSIÓN OPERATIVA CARAVAN C-208B FAC 5067-10621"/>
    <n v="90111503"/>
    <s v="SOLICITUD DE INFORMACIÓN A LOS PROVEEDORES"/>
    <n v="1"/>
    <n v="12"/>
    <n v="10"/>
    <n v="1"/>
    <n v="420000"/>
    <s v="GLOBAL"/>
    <s v="NO SOLICITADAS"/>
  </r>
  <r>
    <x v="12"/>
    <s v="02-02-02-010"/>
    <s v="02-02-02-010"/>
    <s v="Adquisición de servicios - Viáticos de los funcionarios en comisión"/>
    <s v="VIATICOS  GRUCO-COMSIÓN OPERATIVA CARAVAN C-208B FAC 5067-14621"/>
    <n v="90111503"/>
    <s v="SOLICITUD DE INFORMACIÓN A LOS PROVEEDORES"/>
    <n v="1"/>
    <n v="12"/>
    <n v="10"/>
    <n v="1"/>
    <n v="1680000"/>
    <s v="GLOBAL"/>
    <s v="NO SOLICITADAS"/>
  </r>
  <r>
    <x v="12"/>
    <s v="02-02-02-010"/>
    <s v="02-02-02-010"/>
    <s v="Adquisición de servicios - Viáticos de los funcionarios en comisión"/>
    <s v="VIATICOS  GRUCO-COMSIÓN OPERATIVA CARAVAN C-208B-10521"/>
    <n v="90111503"/>
    <s v="SOLICITUD DE INFORMACIÓN A LOS PROVEEDORES"/>
    <n v="1"/>
    <n v="12"/>
    <n v="10"/>
    <n v="1"/>
    <n v="140000"/>
    <s v="GLOBAL"/>
    <s v="NO SOLICITADAS"/>
  </r>
  <r>
    <x v="12"/>
    <s v="02-02-02-010"/>
    <s v="02-02-02-010"/>
    <s v="Adquisición de servicios - Viáticos de los funcionarios en comisión"/>
    <s v="VIATICOS  GRUCO-COMSIÓN OPERATIVA KFIR ORDENADA POR COFAC-12721"/>
    <n v="90111503"/>
    <s v="SOLICITUD DE INFORMACIÓN A LOS PROVEEDORES"/>
    <n v="1"/>
    <n v="12"/>
    <n v="10"/>
    <n v="1"/>
    <n v="2280000"/>
    <s v="GLOBAL"/>
    <s v="NO SOLICITADAS"/>
  </r>
  <r>
    <x v="12"/>
    <s v="02-02-02-010"/>
    <s v="02-02-02-010"/>
    <s v="Adquisición de servicios - Viáticos de los funcionarios en comisión"/>
    <s v="VIATICOS  GRUCO-COMSIÓN OPERATIVA KFIR RELAMPAGO 2021-25821"/>
    <n v="90111503"/>
    <s v="SOLICITUD DE INFORMACIÓN A LOS PROVEEDORES"/>
    <n v="1"/>
    <n v="12"/>
    <n v="10"/>
    <n v="1"/>
    <n v="1520000"/>
    <s v="GLOBAL"/>
    <s v="NO SOLICITADAS"/>
  </r>
  <r>
    <x v="12"/>
    <s v="02-02-02-010"/>
    <s v="02-02-02-010"/>
    <s v="Adquisición de servicios - Viáticos de los funcionarios en comisión"/>
    <s v="VIATICOS  GRUCO-COMSIÓN OPERATIVA KFIR RELAMPAGO 2021-28321"/>
    <n v="90111503"/>
    <s v="SOLICITUD DE INFORMACIÓN A LOS PROVEEDORES"/>
    <n v="1"/>
    <n v="12"/>
    <n v="10"/>
    <n v="1"/>
    <n v="152000"/>
    <s v="GLOBAL"/>
    <s v="NO SOLICITADAS"/>
  </r>
  <r>
    <x v="12"/>
    <s v="02-02-02-010"/>
    <s v="02-02-02-010"/>
    <s v="Adquisición de servicios - Viáticos de los funcionarios en comisión"/>
    <s v="VIATICOS  GRUCO-COMSIÓN OPERATIVA KFIR-12321"/>
    <n v="90111503"/>
    <s v="SOLICITUD DE INFORMACIÓN A LOS PROVEEDORES"/>
    <n v="1"/>
    <n v="12"/>
    <n v="10"/>
    <n v="1"/>
    <n v="608000"/>
    <s v="GLOBAL"/>
    <s v="NO SOLICITADAS"/>
  </r>
  <r>
    <x v="12"/>
    <s v="02-02-02-010"/>
    <s v="02-02-02-010"/>
    <s v="Adquisición de servicios - Viáticos de los funcionarios en comisión"/>
    <s v="VIATICOS  GRUCO-COMSIÓN OPERATIVA KFIR-14921"/>
    <n v="90111503"/>
    <s v="SOLICITUD DE INFORMACIÓN A LOS PROVEEDORES"/>
    <n v="1"/>
    <n v="12"/>
    <n v="10"/>
    <n v="1"/>
    <n v="1900000"/>
    <s v="GLOBAL"/>
    <s v="NO SOLICITADAS"/>
  </r>
  <r>
    <x v="12"/>
    <s v="02-02-02-010"/>
    <s v="02-02-02-010"/>
    <s v="Adquisición de servicios - Viáticos de los funcionarios en comisión"/>
    <s v="VIATICOS  GRUCO-COMSIÓN OPERATIVA KFIR-15921"/>
    <n v="90111503"/>
    <s v="SOLICITUD DE INFORMACIÓN A LOS PROVEEDORES"/>
    <n v="1"/>
    <n v="12"/>
    <n v="10"/>
    <n v="1"/>
    <n v="608000"/>
    <s v="GLOBAL"/>
    <s v="NO SOLICITADAS"/>
  </r>
  <r>
    <x v="12"/>
    <s v="02-02-02-010"/>
    <s v="02-02-02-010"/>
    <s v="Adquisición de servicios - Viáticos de los funcionarios en comisión"/>
    <s v="VIATICOS  GRUCO-COMSIÓN OPERATIVA REEMPLAZO PILOTO OPERATIVO AC-47-9321"/>
    <n v="90111503"/>
    <s v="SOLICITUD DE INFORMACIÓN A LOS PROVEEDORES"/>
    <n v="1"/>
    <n v="12"/>
    <n v="10"/>
    <n v="1"/>
    <n v="912000"/>
    <s v="GLOBAL"/>
    <s v="NO SOLICITADAS"/>
  </r>
  <r>
    <x v="12"/>
    <s v="02-02-02-010"/>
    <s v="02-02-02-010"/>
    <s v="Adquisición de servicios - Viáticos de los funcionarios en comisión"/>
    <s v="VIATICOS  GRUCO-COMSIÓN OPERATIVA-21721"/>
    <n v="90111503"/>
    <s v="SOLICITUD DE INFORMACIÓN A LOS PROVEEDORES"/>
    <n v="1"/>
    <n v="12"/>
    <n v="10"/>
    <n v="1"/>
    <n v="380000"/>
    <s v="GLOBAL"/>
    <s v="NO SOLICITADAS"/>
  </r>
  <r>
    <x v="12"/>
    <s v="02-02-02-010"/>
    <s v="02-02-02-010"/>
    <s v="Adquisición de servicios - Viáticos de los funcionarios en comisión"/>
    <s v="VIATICOS  GRUCO-CUMPLIMIENTO DE MISION OPERATIVA EN PLATAFORMAS ARL POR REQUISITOS DE ASCENSO-48821"/>
    <n v="90111503"/>
    <s v="SOLICITUD DE INFORMACIÓN A LOS PROVEEDORES"/>
    <n v="1"/>
    <n v="12"/>
    <n v="10"/>
    <n v="1"/>
    <n v="836000"/>
    <s v="GLOBAL"/>
    <s v="NO SOLICITADAS"/>
  </r>
  <r>
    <x v="12"/>
    <s v="02-02-02-010"/>
    <s v="02-02-02-010"/>
    <s v="Adquisición de servicios - Viáticos de los funcionarios en comisión"/>
    <s v="VIATICOS  GRUCO-DESPLIEGUE LOGISTICO BICENTENARIO-37421"/>
    <n v="90111503"/>
    <s v="SOLICITUD DE INFORMACIÓN A LOS PROVEEDORES"/>
    <n v="1"/>
    <n v="12"/>
    <n v="10"/>
    <n v="1"/>
    <n v="2935000"/>
    <s v="GLOBAL"/>
    <s v="NO SOLICITADAS"/>
  </r>
  <r>
    <x v="12"/>
    <s v="02-02-02-010"/>
    <s v="02-02-02-010"/>
    <s v="Adquisición de servicios - Viáticos de los funcionarios en comisión"/>
    <s v="VIATICOS  GRUCO-EFECTUAR CAMBIO MOTOR FAC-6023-12021"/>
    <n v="90111503"/>
    <s v="SOLICITUD DE INFORMACIÓN A LOS PROVEEDORES"/>
    <n v="1"/>
    <n v="12"/>
    <n v="10"/>
    <n v="1"/>
    <n v="76000"/>
    <s v="GLOBAL"/>
    <s v="NO SOLICITADAS"/>
  </r>
  <r>
    <x v="12"/>
    <s v="02-02-02-010"/>
    <s v="02-02-02-010"/>
    <s v="Adquisición de servicios - Viáticos de los funcionarios en comisión"/>
    <s v="VIATICOS  GRUCO-EFECTUAR DESPLIEGUE OPERACIONAL POR FINALIZACION EJERCICIO OPERACIONAL RFR-21-17921"/>
    <n v="90111503"/>
    <s v="SOLICITUD DE INFORMACIÓN A LOS PROVEEDORES"/>
    <n v="1"/>
    <n v="12"/>
    <n v="10"/>
    <n v="1"/>
    <n v="228000"/>
    <s v="GLOBAL"/>
    <s v="NO SOLICITADAS"/>
  </r>
  <r>
    <x v="12"/>
    <s v="02-02-02-010"/>
    <s v="02-02-02-010"/>
    <s v="Adquisición de servicios - Viáticos de los funcionarios en comisión"/>
    <s v="VIATICOS  GRUCO-EFECTUAR DESPLIEGUE OPERACIONAL POR FINALIZACION EJERCICIO OPERACIONAL RFR-21-18021"/>
    <n v="90111503"/>
    <s v="SOLICITUD DE INFORMACIÓN A LOS PROVEEDORES"/>
    <n v="1"/>
    <n v="12"/>
    <n v="10"/>
    <n v="1"/>
    <n v="988000"/>
    <s v="GLOBAL"/>
    <s v="NO SOLICITADAS"/>
  </r>
  <r>
    <x v="12"/>
    <s v="02-02-02-010"/>
    <s v="02-02-02-010"/>
    <s v="Adquisición de servicios - Viáticos de los funcionarios en comisión"/>
    <s v="VIATICOS  GRUCO-EFECTUAR MISION ZULU EN CUMPLIMIENTO A ORDEN DE OPERACIONES LUCIA-2021-19921"/>
    <n v="90111503"/>
    <s v="SOLICITUD DE INFORMACIÓN A LOS PROVEEDORES"/>
    <n v="1"/>
    <n v="12"/>
    <n v="10"/>
    <n v="1"/>
    <n v="532000"/>
    <s v="GLOBAL"/>
    <s v="NO SOLICITADAS"/>
  </r>
  <r>
    <x v="12"/>
    <s v="02-02-02-010"/>
    <s v="02-02-02-010"/>
    <s v="Adquisición de servicios - Viáticos de los funcionarios en comisión"/>
    <s v="VIATICOS  GRUCO-EFECTUAR MISION ZULU-31821"/>
    <n v="90111503"/>
    <s v="SOLICITUD DE INFORMACIÓN A LOS PROVEEDORES"/>
    <n v="1"/>
    <n v="12"/>
    <n v="10"/>
    <n v="1"/>
    <n v="608000"/>
    <s v="GLOBAL"/>
    <s v="NO SOLICITADAS"/>
  </r>
  <r>
    <x v="12"/>
    <s v="02-02-02-010"/>
    <s v="02-02-02-010"/>
    <s v="Adquisición de servicios - Viáticos de los funcionarios en comisión"/>
    <s v="VIATICOS  GRUCO-EFECTUAR MISION ZULU-32021"/>
    <n v="90111503"/>
    <s v="SOLICITUD DE INFORMACIÓN A LOS PROVEEDORES"/>
    <n v="1"/>
    <n v="12"/>
    <n v="10"/>
    <n v="1"/>
    <n v="608000"/>
    <s v="GLOBAL"/>
    <s v="NO SOLICITADAS"/>
  </r>
  <r>
    <x v="12"/>
    <s v="02-02-02-010"/>
    <s v="02-02-02-010"/>
    <s v="Adquisición de servicios - Viáticos de los funcionarios en comisión"/>
    <s v="VIATICOS  GRUCO-EFECTUAR OPERACIÓN AURORA ESDEF-114-30221"/>
    <n v="90111503"/>
    <s v="SOLICITUD DE INFORMACIÓN A LOS PROVEEDORES"/>
    <n v="1"/>
    <n v="12"/>
    <n v="10"/>
    <n v="1"/>
    <n v="420000"/>
    <s v="GLOBAL"/>
    <s v="NO SOLICITADAS"/>
  </r>
  <r>
    <x v="12"/>
    <s v="02-02-02-010"/>
    <s v="02-02-02-010"/>
    <s v="Adquisición de servicios - Viáticos de los funcionarios en comisión"/>
    <s v="VIATICOS  GRUCO-EFECTUAR OPERACIÓN TAURUS ESDEF-114-20421"/>
    <n v="90111503"/>
    <s v="SOLICITUD DE INFORMACIÓN A LOS PROVEEDORES"/>
    <n v="1"/>
    <n v="12"/>
    <n v="10"/>
    <n v="1"/>
    <n v="1096000"/>
    <s v="GLOBAL"/>
    <s v="NO SOLICITADAS"/>
  </r>
  <r>
    <x v="12"/>
    <s v="02-02-02-010"/>
    <s v="02-02-02-010"/>
    <s v="Adquisición de servicios - Viáticos de los funcionarios en comisión"/>
    <s v="VIATICOS  GRUCO-EFECTUAR OPERACIÓN TAURUS ESDEF-114-25421"/>
    <n v="90111503"/>
    <s v="SOLICITUD DE INFORMACIÓN A LOS PROVEEDORES"/>
    <n v="1"/>
    <n v="12"/>
    <n v="10"/>
    <n v="1"/>
    <n v="140000"/>
    <s v="GLOBAL"/>
    <s v="NO SOLICITADAS"/>
  </r>
  <r>
    <x v="12"/>
    <s v="02-02-02-010"/>
    <s v="02-02-02-010"/>
    <s v="Adquisición de servicios - Viáticos de los funcionarios en comisión"/>
    <s v="VIATICOS  GRUCO-EFECTUAR OPERACIÓN ZULU ESDEF-114-35221"/>
    <n v="90111503"/>
    <s v="SOLICITUD DE INFORMACIÓN A LOS PROVEEDORES"/>
    <n v="1"/>
    <n v="12"/>
    <n v="10"/>
    <n v="1"/>
    <n v="608000"/>
    <s v="GLOBAL"/>
    <s v="NO SOLICITADAS"/>
  </r>
  <r>
    <x v="12"/>
    <s v="02-02-02-010"/>
    <s v="02-02-02-010"/>
    <s v="Adquisición de servicios - Viáticos de los funcionarios en comisión"/>
    <s v="VIATICOS  GRUCO-EJERCICIO ANGEL DE LOS ANDES-32921"/>
    <n v="90111503"/>
    <s v="SOLICITUD DE INFORMACIÓN A LOS PROVEEDORES"/>
    <n v="1"/>
    <n v="12"/>
    <n v="10"/>
    <n v="1"/>
    <n v="304000"/>
    <s v="GLOBAL"/>
    <s v="NO SOLICITADAS"/>
  </r>
  <r>
    <x v="12"/>
    <s v="02-02-02-010"/>
    <s v="02-02-02-010"/>
    <s v="Adquisición de servicios - Viáticos de los funcionarios en comisión"/>
    <s v="VIATICOS  GRUCO-EJERCICIO COMBINADO COOPERACION VII ANGEL-ACTA No.FAC-S-2021-057938"/>
    <n v="90111503"/>
    <s v="SOLICITUD DE INFORMACIÓN A LOS PROVEEDORES"/>
    <n v="1"/>
    <n v="12"/>
    <n v="10"/>
    <n v="1"/>
    <n v="228000"/>
    <s v="GLOBAL"/>
    <s v="NO SOLICITADAS"/>
  </r>
  <r>
    <x v="12"/>
    <s v="02-02-02-010"/>
    <s v="02-02-02-010"/>
    <s v="Adquisición de servicios - Viáticos de los funcionarios en comisión"/>
    <s v="VIATICOS  GRUCO-ENLACE CENOR-49021"/>
    <n v="90111503"/>
    <s v="SOLICITUD DE INFORMACIÓN A LOS PROVEEDORES"/>
    <n v="1"/>
    <n v="12"/>
    <n v="10"/>
    <n v="1"/>
    <n v="2344000"/>
    <s v="GLOBAL"/>
    <s v="NO SOLICITADAS"/>
  </r>
  <r>
    <x v="12"/>
    <s v="02-02-02-010"/>
    <s v="02-02-02-010"/>
    <s v="Adquisición de servicios - Viáticos de los funcionarios en comisión"/>
    <s v="VIATICOS  GRUCO-ENLACE CENOR-55121"/>
    <n v="90111503"/>
    <s v="SOLICITUD DE INFORMACIÓN A LOS PROVEEDORES"/>
    <n v="1"/>
    <n v="12"/>
    <n v="10"/>
    <n v="1"/>
    <n v="76000"/>
    <s v="GLOBAL"/>
    <s v="NO SOLICITADAS"/>
  </r>
  <r>
    <x v="12"/>
    <s v="02-02-02-010"/>
    <s v="02-02-02-010"/>
    <s v="Adquisición de servicios - Viáticos de los funcionarios en comisión"/>
    <s v="VIATICOS  GRUCO-ENLACE CENOR-55721"/>
    <n v="90111503"/>
    <s v="SOLICITUD DE INFORMACIÓN A LOS PROVEEDORES"/>
    <n v="1"/>
    <n v="12"/>
    <n v="10"/>
    <n v="1"/>
    <n v="76000"/>
    <s v="GLOBAL"/>
    <s v="NO SOLICITADAS"/>
  </r>
  <r>
    <x v="12"/>
    <s v="02-02-02-010"/>
    <s v="02-02-02-010"/>
    <s v="Adquisición de servicios - Viáticos de los funcionarios en comisión"/>
    <s v="VIATICOS  GRUCO-ENLACE CENOR-58621"/>
    <n v="90111503"/>
    <s v="SOLICITUD DE INFORMACIÓN A LOS PROVEEDORES"/>
    <n v="1"/>
    <n v="12"/>
    <n v="10"/>
    <n v="1"/>
    <n v="76000"/>
    <s v="GLOBAL"/>
    <s v="NO SOLICITADAS"/>
  </r>
  <r>
    <x v="12"/>
    <s v="02-02-02-010"/>
    <s v="02-02-02-010"/>
    <s v="Adquisición de servicios - Viáticos de los funcionarios en comisión"/>
    <s v="VIATICOS  GRUCO-ENLACE CENOR-58721"/>
    <n v="90111503"/>
    <s v="SOLICITUD DE INFORMACIÓN A LOS PROVEEDORES"/>
    <n v="1"/>
    <n v="12"/>
    <n v="10"/>
    <n v="1"/>
    <n v="228000"/>
    <s v="GLOBAL"/>
    <s v="NO SOLICITADAS"/>
  </r>
  <r>
    <x v="12"/>
    <s v="02-02-02-010"/>
    <s v="02-02-02-010"/>
    <s v="Adquisición de servicios - Viáticos de los funcionarios en comisión"/>
    <s v="VIATICOS  GRUCO-ENLACE FAC-CACOM1 PMU-18421"/>
    <n v="90111503"/>
    <s v="SOLICITUD DE INFORMACIÓN A LOS PROVEEDORES"/>
    <n v="1"/>
    <n v="12"/>
    <n v="10"/>
    <n v="1"/>
    <n v="532000"/>
    <s v="GLOBAL"/>
    <s v="NO SOLICITADAS"/>
  </r>
  <r>
    <x v="12"/>
    <s v="02-02-02-010"/>
    <s v="02-02-02-010"/>
    <s v="Adquisición de servicios - Viáticos de los funcionarios en comisión"/>
    <s v="VIATICOS  GRUCO-ENLACE FUVUL-13021"/>
    <n v="90111503"/>
    <s v="SOLICITUD DE INFORMACIÓN A LOS PROVEEDORES"/>
    <n v="1"/>
    <n v="12"/>
    <n v="10"/>
    <n v="1"/>
    <n v="76000"/>
    <s v="GLOBAL"/>
    <s v="NO SOLICITADAS"/>
  </r>
  <r>
    <x v="12"/>
    <s v="02-02-02-010"/>
    <s v="02-02-02-010"/>
    <s v="Adquisición de servicios - Viáticos de los funcionarios en comisión"/>
    <s v="VIATICOS  GRUCO-ENLACE FUVUL-16421"/>
    <n v="90111503"/>
    <s v="SOLICITUD DE INFORMACIÓN A LOS PROVEEDORES"/>
    <n v="1"/>
    <n v="12"/>
    <n v="10"/>
    <n v="1"/>
    <n v="2204000"/>
    <s v="GLOBAL"/>
    <s v="NO SOLICITADAS"/>
  </r>
  <r>
    <x v="12"/>
    <s v="02-02-02-010"/>
    <s v="02-02-02-010"/>
    <s v="Adquisición de servicios - Viáticos de los funcionarios en comisión"/>
    <s v="VIATICOS  GRUCO-ENLACE FUVUL-17021"/>
    <n v="90111503"/>
    <s v="SOLICITUD DE INFORMACIÓN A LOS PROVEEDORES"/>
    <n v="1"/>
    <n v="12"/>
    <n v="10"/>
    <n v="1"/>
    <n v="152000"/>
    <s v="GLOBAL"/>
    <s v="NO SOLICITADAS"/>
  </r>
  <r>
    <x v="12"/>
    <s v="02-02-02-010"/>
    <s v="02-02-02-010"/>
    <s v="Adquisición de servicios - Viáticos de los funcionarios en comisión"/>
    <s v="VIATICOS  GRUCO-ENLACE FUVUL-20721"/>
    <n v="90111503"/>
    <s v="SOLICITUD DE INFORMACIÓN A LOS PROVEEDORES"/>
    <n v="1"/>
    <n v="12"/>
    <n v="10"/>
    <n v="1"/>
    <n v="76000"/>
    <s v="GLOBAL"/>
    <s v="NO SOLICITADAS"/>
  </r>
  <r>
    <x v="12"/>
    <s v="02-02-02-010"/>
    <s v="02-02-02-010"/>
    <s v="Adquisición de servicios - Viáticos de los funcionarios en comisión"/>
    <s v="VIATICOS  GRUCO-ENLACE FUVUL-26421"/>
    <n v="90111503"/>
    <s v="SOLICITUD DE INFORMACIÓN A LOS PROVEEDORES"/>
    <n v="1"/>
    <n v="12"/>
    <n v="10"/>
    <n v="1"/>
    <n v="2280000"/>
    <s v="GLOBAL"/>
    <s v="NO SOLICITADAS"/>
  </r>
  <r>
    <x v="12"/>
    <s v="02-02-02-010"/>
    <s v="02-02-02-010"/>
    <s v="Adquisición de servicios - Viáticos de los funcionarios en comisión"/>
    <s v="VIATICOS  GRUCO-ENLACE FUVUL-8021"/>
    <n v="90111503"/>
    <s v="SOLICITUD DE INFORMACIÓN A LOS PROVEEDORES"/>
    <n v="1"/>
    <n v="12"/>
    <n v="10"/>
    <n v="1"/>
    <n v="2356000"/>
    <s v="GLOBAL"/>
    <s v="NO SOLICITADAS"/>
  </r>
  <r>
    <x v="12"/>
    <s v="02-02-02-010"/>
    <s v="02-02-02-010"/>
    <s v="Adquisición de servicios - Viáticos de los funcionarios en comisión"/>
    <s v="VIATICOS  GRUCO-GRUCO-COMISION OPERATIVA PILOTO AC-47T-28921"/>
    <n v="90111503"/>
    <s v="SOLICITUD DE INFORMACIÓN A LOS PROVEEDORES"/>
    <n v="1"/>
    <n v="12"/>
    <n v="10"/>
    <n v="1"/>
    <n v="228000"/>
    <s v="GLOBAL"/>
    <s v="NO SOLICITADAS"/>
  </r>
  <r>
    <x v="12"/>
    <s v="02-02-02-010"/>
    <s v="02-02-02-010"/>
    <s v="Adquisición de servicios - Viáticos de los funcionarios en comisión"/>
    <s v="VIATICOS  GRUCO-MANTENIMIENTO AUTONOMIA EN CA FUTCO-55721"/>
    <n v="90111503"/>
    <s v="SOLICITUD DE INFORMACIÓN A LOS PROVEEDORES"/>
    <n v="1"/>
    <n v="12"/>
    <n v="10"/>
    <n v="1"/>
    <n v="912000"/>
    <s v="GLOBAL"/>
    <s v="NO SOLICITADAS"/>
  </r>
  <r>
    <x v="12"/>
    <s v="02-02-02-010"/>
    <s v="02-02-02-010"/>
    <s v="Adquisición de servicios - Viáticos de los funcionarios en comisión"/>
    <s v="VIATICOS  GRUCO-MISION ZULU OPERACION LUCIA-30921"/>
    <n v="90111503"/>
    <s v="SOLICITUD DE INFORMACIÓN A LOS PROVEEDORES"/>
    <n v="1"/>
    <n v="12"/>
    <n v="10"/>
    <n v="1"/>
    <n v="608000"/>
    <s v="GLOBAL"/>
    <s v="NO SOLICITADAS"/>
  </r>
  <r>
    <x v="12"/>
    <s v="02-02-02-010"/>
    <s v="02-02-02-010"/>
    <s v="Adquisición de servicios - Viáticos de los funcionarios en comisión"/>
    <s v="VIATICOS  GRUCO-OFICIAL ESCOM 111 EJERCICIOS JUEGOS DE GUERRA-49621"/>
    <n v="90111503"/>
    <s v="SOLICITUD DE INFORMACIÓN A LOS PROVEEDORES"/>
    <n v="1"/>
    <n v="12"/>
    <n v="10"/>
    <n v="1"/>
    <n v="456000"/>
    <s v="GLOBAL"/>
    <s v="NO SOLICITADAS"/>
  </r>
  <r>
    <x v="12"/>
    <s v="02-02-02-010"/>
    <s v="02-02-02-010"/>
    <s v="Adquisición de servicios - Viáticos de los funcionarios en comisión"/>
    <s v="VIATICOS  GRUCO-OPERACIÓN AURORA-28721"/>
    <n v="90111503"/>
    <s v="SOLICITUD DE INFORMACIÓN A LOS PROVEEDORES"/>
    <n v="1"/>
    <n v="12"/>
    <n v="10"/>
    <n v="1"/>
    <n v="532000"/>
    <s v="GLOBAL"/>
    <s v="NO SOLICITADAS"/>
  </r>
  <r>
    <x v="12"/>
    <s v="02-02-02-010"/>
    <s v="02-02-02-010"/>
    <s v="Adquisición de servicios - Viáticos de los funcionarios en comisión"/>
    <s v="VIATICOS  GRUCO-OPERACIÓN AURORA-28921"/>
    <n v="90111503"/>
    <s v="SOLICITUD DE INFORMACIÓN A LOS PROVEEDORES"/>
    <n v="1"/>
    <n v="12"/>
    <n v="10"/>
    <n v="1"/>
    <n v="532000"/>
    <s v="GLOBAL"/>
    <s v="NO SOLICITADAS"/>
  </r>
  <r>
    <x v="12"/>
    <s v="02-02-02-010"/>
    <s v="02-02-02-010"/>
    <s v="Adquisición de servicios - Viáticos de los funcionarios en comisión"/>
    <s v="VIATICOS  GRUCO-OPERACIÓN TAURUS ESDEF 114-48521"/>
    <n v="90111503"/>
    <s v="SOLICITUD DE INFORMACIÓN A LOS PROVEEDORES"/>
    <n v="1"/>
    <n v="12"/>
    <n v="10"/>
    <n v="1"/>
    <n v="280000"/>
    <s v="GLOBAL"/>
    <s v="NO SOLICITADAS"/>
  </r>
  <r>
    <x v="12"/>
    <s v="02-02-02-010"/>
    <s v="02-02-02-010"/>
    <s v="Adquisición de servicios - Viáticos de los funcionarios en comisión"/>
    <s v="VIATICOS  GRUCO-OPERACIÓN TAURUS ESDEF 114-49921"/>
    <n v="90111503"/>
    <s v="SOLICITUD DE INFORMACIÓN A LOS PROVEEDORES"/>
    <n v="1"/>
    <n v="12"/>
    <n v="10"/>
    <n v="1"/>
    <n v="456000"/>
    <s v="GLOBAL"/>
    <s v="NO SOLICITADAS"/>
  </r>
  <r>
    <x v="12"/>
    <s v="02-02-02-010"/>
    <s v="02-02-02-010"/>
    <s v="Adquisición de servicios - Viáticos de los funcionarios en comisión"/>
    <s v="VIATICOS  GRUCO-OPERACIÓN TAURUS ESDEF 114-50921"/>
    <n v="90111503"/>
    <s v="SOLICITUD DE INFORMACIÓN A LOS PROVEEDORES"/>
    <n v="1"/>
    <n v="12"/>
    <n v="10"/>
    <n v="1"/>
    <n v="836000"/>
    <s v="GLOBAL"/>
    <s v="NO SOLICITADAS"/>
  </r>
  <r>
    <x v="12"/>
    <s v="02-02-02-010"/>
    <s v="02-02-02-010"/>
    <s v="Adquisición de servicios - Viáticos de los funcionarios en comisión"/>
    <s v="VIATICOS  GRUCO-OPERACIÓN TAURUS ESDEF 114-52921"/>
    <n v="90111503"/>
    <s v="SOLICITUD DE INFORMACIÓN A LOS PROVEEDORES"/>
    <n v="1"/>
    <n v="12"/>
    <n v="10"/>
    <n v="1"/>
    <n v="419000"/>
    <s v="GLOBAL"/>
    <s v="NO SOLICITADAS"/>
  </r>
  <r>
    <x v="12"/>
    <s v="02-02-02-010"/>
    <s v="02-02-02-010"/>
    <s v="Adquisición de servicios - Viáticos de los funcionarios en comisión"/>
    <s v="VIATICOS  GRUCO-OPERACIÓN TAURUS ESDEF 114-53021"/>
    <n v="90111503"/>
    <s v="SOLICITUD DE INFORMACIÓN A LOS PROVEEDORES"/>
    <n v="1"/>
    <n v="12"/>
    <n v="10"/>
    <n v="1"/>
    <n v="419000"/>
    <s v="GLOBAL"/>
    <s v="NO SOLICITADAS"/>
  </r>
  <r>
    <x v="12"/>
    <s v="02-02-02-010"/>
    <s v="02-02-02-010"/>
    <s v="Adquisición de servicios - Viáticos de los funcionarios en comisión"/>
    <s v="VIATICOS  GRUCO-OPERACION TAURUS-10721"/>
    <n v="90111503"/>
    <s v="SOLICITUD DE INFORMACIÓN A LOS PROVEEDORES"/>
    <n v="1"/>
    <n v="12"/>
    <n v="10"/>
    <n v="1"/>
    <n v="280000"/>
    <s v="GLOBAL"/>
    <s v="NO SOLICITADAS"/>
  </r>
  <r>
    <x v="12"/>
    <s v="02-02-02-010"/>
    <s v="02-02-02-010"/>
    <s v="Adquisición de servicios - Viáticos de los funcionarios en comisión"/>
    <s v="VIATICOS  GRUCO-OPERACION TAURUS-19521"/>
    <n v="90111503"/>
    <s v="SOLICITUD DE INFORMACIÓN A LOS PROVEEDORES"/>
    <n v="1"/>
    <n v="12"/>
    <n v="10"/>
    <n v="1"/>
    <n v="456000"/>
    <s v="GLOBAL"/>
    <s v="NO SOLICITADAS"/>
  </r>
  <r>
    <x v="12"/>
    <s v="02-02-02-010"/>
    <s v="02-02-02-010"/>
    <s v="Adquisición de servicios - Viáticos de los funcionarios en comisión"/>
    <s v="VIATICOS  GRUCO-OPERACION TAURUS-25421"/>
    <n v="90111503"/>
    <s v="SOLICITUD DE INFORMACIÓN A LOS PROVEEDORES"/>
    <n v="1"/>
    <n v="12"/>
    <n v="10"/>
    <n v="1"/>
    <n v="140000"/>
    <s v="GLOBAL"/>
    <s v="NO SOLICITADAS"/>
  </r>
  <r>
    <x v="12"/>
    <s v="02-02-02-010"/>
    <s v="02-02-02-010"/>
    <s v="Adquisición de servicios - Viáticos de los funcionarios en comisión"/>
    <s v="VIATICOS  GRUCO-OPERACIÓN TAURUS-36021"/>
    <n v="90111503"/>
    <s v="SOLICITUD DE INFORMACIÓN A LOS PROVEEDORES"/>
    <n v="1"/>
    <n v="12"/>
    <n v="10"/>
    <n v="1"/>
    <n v="280000"/>
    <s v="GLOBAL"/>
    <s v="NO SOLICITADAS"/>
  </r>
  <r>
    <x v="12"/>
    <s v="02-02-02-010"/>
    <s v="02-02-02-010"/>
    <s v="Adquisición de servicios - Viáticos de los funcionarios en comisión"/>
    <s v="VIATICOS  GRUCO-OPERACIÓN TAURUS-41621"/>
    <n v="90111503"/>
    <s v="SOLICITUD DE INFORMACIÓN A LOS PROVEEDORES"/>
    <n v="1"/>
    <n v="12"/>
    <n v="10"/>
    <n v="1"/>
    <n v="560000"/>
    <s v="GLOBAL"/>
    <s v="NO SOLICITADAS"/>
  </r>
  <r>
    <x v="12"/>
    <s v="02-02-02-010"/>
    <s v="02-02-02-010"/>
    <s v="Adquisición de servicios - Viáticos de los funcionarios en comisión"/>
    <s v="VIATICOS  GRUCO-OPERATICA 4480-58721"/>
    <n v="90111503"/>
    <s v="SOLICITUD DE INFORMACIÓN A LOS PROVEEDORES"/>
    <n v="1"/>
    <n v="12"/>
    <n v="10"/>
    <n v="1"/>
    <n v="152000"/>
    <s v="GLOBAL"/>
    <s v="NO SOLICITADAS"/>
  </r>
  <r>
    <x v="12"/>
    <s v="02-02-02-010"/>
    <s v="02-02-02-010"/>
    <s v="Adquisición de servicios - Viáticos de los funcionarios en comisión"/>
    <s v="VIATICOS  GRUCO-OPERATIVA  FAC4526-16421"/>
    <n v="90111503"/>
    <s v="SOLICITUD DE INFORMACIÓN A LOS PROVEEDORES"/>
    <n v="1"/>
    <n v="12"/>
    <n v="10"/>
    <n v="1"/>
    <n v="912000"/>
    <s v="GLOBAL"/>
    <s v="NO SOLICITADAS"/>
  </r>
  <r>
    <x v="12"/>
    <s v="02-02-02-010"/>
    <s v="02-02-02-010"/>
    <s v="Adquisición de servicios - Viáticos de los funcionarios en comisión"/>
    <s v="VIATICOS  GRUCO-OPERATIVA AC-47 FAC1654-18521"/>
    <n v="90111503"/>
    <s v="SOLICITUD DE INFORMACIÓN A LOS PROVEEDORES"/>
    <n v="1"/>
    <n v="12"/>
    <n v="10"/>
    <n v="1"/>
    <n v="1292000"/>
    <s v="GLOBAL"/>
    <s v="NO SOLICITADAS"/>
  </r>
  <r>
    <x v="12"/>
    <s v="02-02-02-010"/>
    <s v="02-02-02-010"/>
    <s v="Adquisición de servicios - Viáticos de los funcionarios en comisión"/>
    <s v="VIATICOS  GRUCO-OPERATIVA AC-47 FAC1654-18721"/>
    <n v="90111503"/>
    <s v="SOLICITUD DE INFORMACIÓN A LOS PROVEEDORES"/>
    <n v="1"/>
    <n v="12"/>
    <n v="10"/>
    <n v="1"/>
    <n v="608000"/>
    <s v="GLOBAL"/>
    <s v="NO SOLICITADAS"/>
  </r>
  <r>
    <x v="12"/>
    <s v="02-02-02-010"/>
    <s v="02-02-02-010"/>
    <s v="Adquisición de servicios - Viáticos de los funcionarios en comisión"/>
    <s v="VIATICOS  GRUCO-OPERATIVA APOYO-6321"/>
    <n v="90111503"/>
    <s v="SOLICITUD DE INFORMACIÓN A LOS PROVEEDORES"/>
    <n v="1"/>
    <n v="12"/>
    <n v="10"/>
    <n v="1"/>
    <n v="76000"/>
    <s v="GLOBAL"/>
    <s v="NO SOLICITADAS"/>
  </r>
  <r>
    <x v="12"/>
    <s v="02-02-02-010"/>
    <s v="02-02-02-010"/>
    <s v="Adquisición de servicios - Viáticos de los funcionarios en comisión"/>
    <s v="VIATICOS  GRUCO-OPERATIVA ARAVA FAC1952-18521"/>
    <n v="90111503"/>
    <s v="SOLICITUD DE INFORMACIÓN A LOS PROVEEDORES"/>
    <n v="1"/>
    <n v="12"/>
    <n v="10"/>
    <n v="1"/>
    <n v="304000"/>
    <s v="GLOBAL"/>
    <s v="NO SOLICITADAS"/>
  </r>
  <r>
    <x v="12"/>
    <s v="02-02-02-010"/>
    <s v="02-02-02-010"/>
    <s v="Adquisición de servicios - Viáticos de los funcionarios en comisión"/>
    <s v="VIATICOS  GRUCO-OPERATIVA BUHO FAC 4521-58621"/>
    <n v="90111503"/>
    <s v="SOLICITUD DE INFORMACIÓN A LOS PROVEEDORES"/>
    <n v="1"/>
    <n v="12"/>
    <n v="10"/>
    <n v="1"/>
    <n v="76000"/>
    <s v="GLOBAL"/>
    <s v="NO SOLICITADAS"/>
  </r>
  <r>
    <x v="12"/>
    <s v="02-02-02-010"/>
    <s v="02-02-02-010"/>
    <s v="Adquisición de servicios - Viáticos de los funcionarios en comisión"/>
    <s v="VIATICOS  GRUCO-OPERATIVA C-208B EN EL GACAS-56421"/>
    <n v="90111503"/>
    <s v="SOLICITUD DE INFORMACIÓN A LOS PROVEEDORES"/>
    <n v="1"/>
    <n v="12"/>
    <n v="10"/>
    <n v="1"/>
    <n v="304000"/>
    <s v="GLOBAL"/>
    <s v="NO SOLICITADAS"/>
  </r>
  <r>
    <x v="12"/>
    <s v="02-02-02-010"/>
    <s v="02-02-02-010"/>
    <s v="Adquisición de servicios - Viáticos de los funcionarios en comisión"/>
    <s v="VIATICOS  GRUCO-OPERATIVA CAMAN-FAC1654-16021"/>
    <n v="90111503"/>
    <s v="SOLICITUD DE INFORMACIÓN A LOS PROVEEDORES"/>
    <n v="1"/>
    <n v="12"/>
    <n v="10"/>
    <n v="1"/>
    <n v="456000"/>
    <s v="GLOBAL"/>
    <s v="NO SOLICITADAS"/>
  </r>
  <r>
    <x v="12"/>
    <s v="02-02-02-010"/>
    <s v="02-02-02-010"/>
    <s v="Adquisición de servicios - Viáticos de los funcionarios en comisión"/>
    <s v="VIATICOS  GRUCO-OPERATIVA CARAVAN C-208B FAC 5067-10521"/>
    <n v="90111503"/>
    <s v="SOLICITUD DE INFORMACIÓN A LOS PROVEEDORES"/>
    <n v="1"/>
    <n v="12"/>
    <n v="10"/>
    <n v="1"/>
    <n v="560000"/>
    <s v="GLOBAL"/>
    <s v="NO SOLICITADAS"/>
  </r>
  <r>
    <x v="12"/>
    <s v="02-02-02-010"/>
    <s v="02-02-02-010"/>
    <s v="Adquisición de servicios - Viáticos de los funcionarios en comisión"/>
    <s v="VIATICOS  GRUCO-OPERATIVA DESPLAZAMIENTO KFIR-10521"/>
    <n v="90111503"/>
    <s v="SOLICITUD DE INFORMACIÓN A LOS PROVEEDORES"/>
    <n v="1"/>
    <n v="12"/>
    <n v="10"/>
    <n v="1"/>
    <n v="76000"/>
    <s v="GLOBAL"/>
    <s v="NO SOLICITADAS"/>
  </r>
  <r>
    <x v="12"/>
    <s v="02-02-02-010"/>
    <s v="02-02-02-010"/>
    <s v="Adquisición de servicios - Viáticos de los funcionarios en comisión"/>
    <s v="VIATICOS  GRUCO-OPERATIVA DESPLIEGUE KFIR ORDEN COA-10021"/>
    <n v="90111503"/>
    <s v="SOLICITUD DE INFORMACIÓN A LOS PROVEEDORES"/>
    <n v="1"/>
    <n v="12"/>
    <n v="10"/>
    <n v="1"/>
    <n v="1368000"/>
    <s v="GLOBAL"/>
    <s v="NO SOLICITADAS"/>
  </r>
  <r>
    <x v="12"/>
    <s v="02-02-02-010"/>
    <s v="02-02-02-010"/>
    <s v="Adquisición de servicios - Viáticos de los funcionarios en comisión"/>
    <s v="VIATICOS  GRUCO-OPERATIVA EJERCICIO CSAR-2-13121"/>
    <n v="90111503"/>
    <s v="SOLICITUD DE INFORMACIÓN A LOS PROVEEDORES"/>
    <n v="1"/>
    <n v="12"/>
    <n v="10"/>
    <n v="1"/>
    <n v="6080000"/>
    <s v="GLOBAL"/>
    <s v="NO SOLICITADAS"/>
  </r>
  <r>
    <x v="12"/>
    <s v="02-02-02-010"/>
    <s v="02-02-02-010"/>
    <s v="Adquisición de servicios - Viáticos de los funcionarios en comisión"/>
    <s v="VIATICOS  GRUCO-OPERATIVA ENLACE FUVUL-21721"/>
    <n v="90111503"/>
    <s v="SOLICITUD DE INFORMACIÓN A LOS PROVEEDORES"/>
    <n v="1"/>
    <n v="12"/>
    <n v="10"/>
    <n v="1"/>
    <n v="1748000"/>
    <s v="GLOBAL"/>
    <s v="NO SOLICITADAS"/>
  </r>
  <r>
    <x v="12"/>
    <s v="02-02-02-010"/>
    <s v="02-02-02-010"/>
    <s v="Adquisición de servicios - Viáticos de los funcionarios en comisión"/>
    <s v="VIATICOS  GRUCO-OPERATIVA FAC 1942-16821"/>
    <n v="90111503"/>
    <s v="SOLICITUD DE INFORMACIÓN A LOS PROVEEDORES"/>
    <n v="1"/>
    <n v="12"/>
    <n v="10"/>
    <n v="1"/>
    <n v="140000"/>
    <s v="GLOBAL"/>
    <s v="NO SOLICITADAS"/>
  </r>
  <r>
    <x v="12"/>
    <s v="02-02-02-010"/>
    <s v="02-02-02-010"/>
    <s v="Adquisición de servicios - Viáticos de los funcionarios en comisión"/>
    <s v="VIATICOS  GRUCOOPERATIVA FAC 1952-16421"/>
    <n v="90111503"/>
    <s v="SOLICITUD DE INFORMACIÓN A LOS PROVEEDORES"/>
    <n v="1"/>
    <n v="12"/>
    <n v="10"/>
    <n v="1"/>
    <n v="38000"/>
    <s v="GLOBAL"/>
    <s v="NO SOLICITADAS"/>
  </r>
  <r>
    <x v="12"/>
    <s v="02-02-02-010"/>
    <s v="02-02-02-010"/>
    <s v="Adquisición de servicios - Viáticos de los funcionarios en comisión"/>
    <s v="VIATICOS  GRUCO-OPERATIVA FAC 4480-58321"/>
    <n v="90111503"/>
    <s v="SOLICITUD DE INFORMACIÓN A LOS PROVEEDORES"/>
    <n v="1"/>
    <n v="12"/>
    <n v="10"/>
    <n v="1"/>
    <n v="152000"/>
    <s v="GLOBAL"/>
    <s v="NO SOLICITADAS"/>
  </r>
  <r>
    <x v="12"/>
    <s v="02-02-02-010"/>
    <s v="02-02-02-010"/>
    <s v="Adquisición de servicios - Viáticos de los funcionarios en comisión"/>
    <s v="VIATICOS  GRUCO-OPERATIVA FAC 5069-55721"/>
    <n v="90111503"/>
    <s v="SOLICITUD DE INFORMACIÓN A LOS PROVEEDORES"/>
    <n v="1"/>
    <n v="12"/>
    <n v="10"/>
    <n v="1"/>
    <n v="152000"/>
    <s v="GLOBAL"/>
    <s v="NO SOLICITADAS"/>
  </r>
  <r>
    <x v="12"/>
    <s v="02-02-02-010"/>
    <s v="02-02-02-010"/>
    <s v="Adquisición de servicios - Viáticos de los funcionarios en comisión"/>
    <s v="VIATICOS  GRUCO-OPERATIVA FAC1683-21721"/>
    <n v="90111503"/>
    <s v="SOLICITUD DE INFORMACIÓN A LOS PROVEEDORES"/>
    <n v="1"/>
    <n v="12"/>
    <n v="10"/>
    <n v="1"/>
    <n v="228000"/>
    <s v="GLOBAL"/>
    <s v="NO SOLICITADAS"/>
  </r>
  <r>
    <x v="12"/>
    <s v="02-02-02-010"/>
    <s v="02-02-02-010"/>
    <s v="Adquisición de servicios - Viáticos de los funcionarios en comisión"/>
    <s v="VIATICOS  GRUCO-OPERATIVA FAC1942-16821"/>
    <n v="90111503"/>
    <s v="SOLICITUD DE INFORMACIÓN A LOS PROVEEDORES"/>
    <n v="1"/>
    <n v="12"/>
    <n v="10"/>
    <n v="1"/>
    <n v="280000"/>
    <s v="GLOBAL"/>
    <s v="NO SOLICITADAS"/>
  </r>
  <r>
    <x v="12"/>
    <s v="02-02-02-010"/>
    <s v="02-02-02-010"/>
    <s v="Adquisición de servicios - Viáticos de los funcionarios en comisión"/>
    <s v="VIATICOS  GRUCO-OPERATIVA FAC4526-16821"/>
    <n v="90111503"/>
    <s v="SOLICITUD DE INFORMACIÓN A LOS PROVEEDORES"/>
    <n v="1"/>
    <n v="12"/>
    <n v="10"/>
    <n v="1"/>
    <n v="152000"/>
    <s v="GLOBAL"/>
    <s v="NO SOLICITADAS"/>
  </r>
  <r>
    <x v="12"/>
    <s v="02-02-02-010"/>
    <s v="02-02-02-010"/>
    <s v="Adquisición de servicios - Viáticos de los funcionarios en comisión"/>
    <s v="VIATICOS  GRUCO-OPERATIVA FAC5066-16421"/>
    <n v="90111503"/>
    <s v="SOLICITUD DE INFORMACIÓN A LOS PROVEEDORES"/>
    <n v="1"/>
    <n v="12"/>
    <n v="10"/>
    <n v="1"/>
    <n v="700000"/>
    <s v="GLOBAL"/>
    <s v="NO SOLICITADAS"/>
  </r>
  <r>
    <x v="12"/>
    <s v="02-02-02-010"/>
    <s v="02-02-02-010"/>
    <s v="Adquisición de servicios - Viáticos de los funcionarios en comisión"/>
    <s v="VIATICOS  GRUCO-OPERATIVA FAC5069-21721"/>
    <n v="90111503"/>
    <s v="SOLICITUD DE INFORMACIÓN A LOS PROVEEDORES"/>
    <n v="1"/>
    <n v="12"/>
    <n v="10"/>
    <n v="1"/>
    <n v="228000"/>
    <s v="GLOBAL"/>
    <s v="NO SOLICITADAS"/>
  </r>
  <r>
    <x v="12"/>
    <s v="02-02-02-010"/>
    <s v="02-02-02-010"/>
    <s v="Adquisición de servicios - Viáticos de los funcionarios en comisión"/>
    <s v="VIATICOS  GRUCO-OPERATIVA KFIR RELAMPAGO-28121"/>
    <n v="90111503"/>
    <s v="SOLICITUD DE INFORMACIÓN A LOS PROVEEDORES"/>
    <n v="1"/>
    <n v="12"/>
    <n v="10"/>
    <n v="1"/>
    <n v="3192000"/>
    <s v="GLOBAL"/>
    <s v="NO SOLICITADAS"/>
  </r>
  <r>
    <x v="12"/>
    <s v="02-02-02-010"/>
    <s v="02-02-02-010"/>
    <s v="Adquisición de servicios - Viáticos de los funcionarios en comisión"/>
    <s v="VIATICOS  GRUCO-OPERATIVA-TAURUS-9321"/>
    <n v="90111503"/>
    <s v="SOLICITUD DE INFORMACIÓN A LOS PROVEEDORES"/>
    <n v="1"/>
    <n v="12"/>
    <n v="10"/>
    <n v="1"/>
    <n v="140000"/>
    <s v="GLOBAL"/>
    <s v="NO SOLICITADAS"/>
  </r>
  <r>
    <x v="12"/>
    <s v="02-02-02-010"/>
    <s v="02-02-02-010"/>
    <s v="Adquisición de servicios - Viáticos de los funcionarios en comisión"/>
    <s v="VIATICOS  GRUCO-ORDEN DE OPERACIONES LUCIA-19621"/>
    <n v="90111503"/>
    <s v="SOLICITUD DE INFORMACIÓN A LOS PROVEEDORES"/>
    <n v="1"/>
    <n v="12"/>
    <n v="10"/>
    <n v="1"/>
    <n v="532000"/>
    <s v="GLOBAL"/>
    <s v="NO SOLICITADAS"/>
  </r>
  <r>
    <x v="12"/>
    <s v="02-02-02-010"/>
    <s v="02-02-02-010"/>
    <s v="Adquisición de servicios - Viáticos de los funcionarios en comisión"/>
    <s v="VIATICOS  GRUCO-ORDEN PUBLICA FAC 4475-58621"/>
    <n v="90111503"/>
    <s v="SOLICITUD DE INFORMACIÓN A LOS PROVEEDORES"/>
    <n v="1"/>
    <n v="12"/>
    <n v="10"/>
    <n v="1"/>
    <n v="608000"/>
    <s v="GLOBAL"/>
    <s v="NO SOLICITADAS"/>
  </r>
  <r>
    <x v="12"/>
    <s v="02-02-02-010"/>
    <s v="02-02-02-010"/>
    <s v="Adquisición de servicios - Viáticos de los funcionarios en comisión"/>
    <s v="VIATICOS  GRUCO-PRESENTACION ANTE COFAC COMISION EN EL EXTERIOR-30321"/>
    <n v="90111503"/>
    <s v="SOLICITUD DE INFORMACIÓN A LOS PROVEEDORES"/>
    <n v="1"/>
    <n v="12"/>
    <n v="10"/>
    <n v="1"/>
    <n v="76000"/>
    <s v="GLOBAL"/>
    <s v="NO SOLICITADAS"/>
  </r>
  <r>
    <x v="12"/>
    <s v="02-02-02-010"/>
    <s v="02-02-02-010"/>
    <s v="Adquisición de servicios - Viáticos de los funcionarios en comisión"/>
    <s v="VIATICOS  GRUCO-REALIZAR INSTRUCION MISIONES DE VUELO A PERSONAL DE CACOM-7-27621"/>
    <n v="90111503"/>
    <s v="SOLICITUD DE INFORMACIÓN A LOS PROVEEDORES"/>
    <n v="1"/>
    <n v="12"/>
    <n v="10"/>
    <n v="1"/>
    <n v="228000"/>
    <s v="GLOBAL"/>
    <s v="NO SOLICITADAS"/>
  </r>
  <r>
    <x v="12"/>
    <s v="02-02-02-010"/>
    <s v="02-02-02-010"/>
    <s v="Adquisición de servicios - Viáticos de los funcionarios en comisión"/>
    <s v="VIATICOS  GRUCO-RELEVO TRIPULACIONES-19221"/>
    <n v="90111503"/>
    <s v="SOLICITUD DE INFORMACIÓN A LOS PROVEEDORES"/>
    <n v="1"/>
    <n v="12"/>
    <n v="10"/>
    <n v="1"/>
    <n v="276000"/>
    <s v="GLOBAL"/>
    <s v="NO SOLICITADAS"/>
  </r>
  <r>
    <x v="12"/>
    <s v="02-02-02-010"/>
    <s v="02-02-02-010"/>
    <s v="Adquisición de servicios - Viáticos de los funcionarios en comisión"/>
    <s v="VIATICOS  GRUCO-SERVICIO- TAURUS-9321"/>
    <n v="90111503"/>
    <s v="SOLICITUD DE INFORMACIÓN A LOS PROVEEDORES"/>
    <n v="1"/>
    <n v="12"/>
    <n v="10"/>
    <n v="1"/>
    <n v="140000"/>
    <s v="GLOBAL"/>
    <s v="NO SOLICITADAS"/>
  </r>
  <r>
    <x v="12"/>
    <s v="02-02-02-010"/>
    <s v="02-02-02-010"/>
    <s v="Adquisición de servicios - Viáticos de los funcionarios en comisión"/>
    <s v="VIATICOS  GRUCO-SERVICIO-APOYO CACOM-7-10421"/>
    <n v="90111503"/>
    <s v="SOLICITUD DE INFORMACIÓN A LOS PROVEEDORES"/>
    <n v="1"/>
    <n v="12"/>
    <n v="10"/>
    <n v="1"/>
    <n v="76000"/>
    <s v="GLOBAL"/>
    <s v="NO SOLICITADAS"/>
  </r>
  <r>
    <x v="12"/>
    <s v="02-02-02-010"/>
    <s v="02-02-02-010"/>
    <s v="Adquisición de servicios - Viáticos de los funcionarios en comisión"/>
    <s v="VIATICOS  GRUCO-SERVICIO-COMISIÓN OPERATIVA RELEVO CATATUMBO-8021"/>
    <n v="90111503"/>
    <s v="SOLICITUD DE INFORMACIÓN A LOS PROVEEDORES"/>
    <n v="1"/>
    <n v="12"/>
    <n v="10"/>
    <n v="1"/>
    <n v="556000"/>
    <s v="GLOBAL"/>
    <s v="NO SOLICITADAS"/>
  </r>
  <r>
    <x v="12"/>
    <s v="02-02-02-010"/>
    <s v="02-02-02-010"/>
    <s v="Adquisición de servicios - Viáticos de los funcionarios en comisión"/>
    <s v="VIATICOS  GRUCO-SERVIICO-KFIR ORDEN COA-10221"/>
    <n v="90111503"/>
    <s v="SOLICITUD DE INFORMACIÓN A LOS PROVEEDORES"/>
    <n v="1"/>
    <n v="12"/>
    <n v="10"/>
    <n v="1"/>
    <n v="456000"/>
    <s v="GLOBAL"/>
    <s v="NO SOLICITADAS"/>
  </r>
  <r>
    <x v="12"/>
    <s v="02-02-02-010"/>
    <s v="02-02-02-010"/>
    <s v="Adquisición de servicios - Viáticos de los funcionarios en comisión"/>
    <s v="VIATICOS  GRUCO-TRASLADO AERONAVE FAC 1681-6621"/>
    <n v="90111503"/>
    <s v="SOLICITUD DE INFORMACIÓN A LOS PROVEEDORES"/>
    <n v="1"/>
    <n v="12"/>
    <n v="10"/>
    <n v="1"/>
    <n v="76000"/>
    <s v="GLOBAL"/>
    <s v="NO SOLICITADAS"/>
  </r>
  <r>
    <x v="12"/>
    <s v="02-02-02-010"/>
    <s v="02-02-02-010"/>
    <s v="Adquisición de servicios - Viáticos de los funcionarios en comisión"/>
    <s v="VIATICOS  GRUCO-TRASLADO AERONAVE FAC1667-30621"/>
    <n v="90111503"/>
    <s v="SOLICITUD DE INFORMACIÓN A LOS PROVEEDORES"/>
    <n v="1"/>
    <n v="12"/>
    <n v="10"/>
    <n v="1"/>
    <n v="114000"/>
    <s v="GLOBAL"/>
    <s v="NO SOLICITADAS"/>
  </r>
  <r>
    <x v="12"/>
    <s v="02-02-02-010"/>
    <s v="02-02-02-010"/>
    <s v="Adquisición de servicios - Viáticos de los funcionarios en comisión"/>
    <s v="VIATICOS  GRUCO-TRASLADO AERONAVE FAC5066-18121"/>
    <n v="90111503"/>
    <s v="SOLICITUD DE INFORMACIÓN A LOS PROVEEDORES"/>
    <n v="1"/>
    <n v="12"/>
    <n v="10"/>
    <n v="1"/>
    <n v="456000"/>
    <s v="GLOBAL"/>
    <s v="NO SOLICITADAS"/>
  </r>
  <r>
    <x v="12"/>
    <s v="02-02-02-010"/>
    <s v="02-02-02-010"/>
    <s v="Adquisición de servicios - Viáticos de los funcionarios en comisión"/>
    <s v="VIATICOS  GRUCO-TRASLADO AERONAVE FAC5066-18421"/>
    <n v="90111503"/>
    <s v="SOLICITUD DE INFORMACIÓN A LOS PROVEEDORES"/>
    <n v="1"/>
    <n v="12"/>
    <n v="10"/>
    <n v="1"/>
    <n v="456000"/>
    <s v="GLOBAL"/>
    <s v="NO SOLICITADAS"/>
  </r>
  <r>
    <x v="12"/>
    <s v="02-02-02-010"/>
    <s v="02-02-02-010"/>
    <s v="Adquisición de servicios - Viáticos de los funcionarios en comisión"/>
    <s v="VIATICOS  GRUCO-TRASLADO AERONAVE-25721"/>
    <n v="90111503"/>
    <s v="SOLICITUD DE INFORMACIÓN A LOS PROVEEDORES"/>
    <n v="1"/>
    <n v="12"/>
    <n v="10"/>
    <n v="1"/>
    <n v="152000"/>
    <s v="GLOBAL"/>
    <s v="NO SOLICITADAS"/>
  </r>
  <r>
    <x v="12"/>
    <s v="02-02-02-010"/>
    <s v="02-02-02-010"/>
    <s v="Adquisición de servicios - Viáticos de los funcionarios en comisión"/>
    <s v="VIATICOS  GRUCO-TRASLADO DE AERONAVE-25721"/>
    <n v="90111503"/>
    <s v="SOLICITUD DE INFORMACIÓN A LOS PROVEEDORES"/>
    <n v="1"/>
    <n v="12"/>
    <n v="10"/>
    <n v="1"/>
    <n v="76000"/>
    <s v="GLOBAL"/>
    <s v="NO SOLICITADAS"/>
  </r>
  <r>
    <x v="12"/>
    <s v="02-02-02-010"/>
    <s v="02-02-02-010"/>
    <s v="Adquisición de servicios - Viáticos de los funcionarios en comisión"/>
    <s v="VIATICOS  GRUCO-Visita Técnica Simulador F16-25621"/>
    <n v="90111503"/>
    <s v="SOLICITUD DE INFORMACIÓN A LOS PROVEEDORES"/>
    <n v="1"/>
    <n v="12"/>
    <n v="10"/>
    <n v="1"/>
    <n v="228000"/>
    <s v="GLOBAL"/>
    <s v="NO SOLICITADAS"/>
  </r>
  <r>
    <x v="12"/>
    <s v="02-02-02-010"/>
    <s v="02-02-02-010"/>
    <s v="Adquisición de servicios - Viáticos de los funcionarios en comisión"/>
    <s v="VIATICOS  GRUCO-VUELO DE PRUEBA AC-47-26421"/>
    <n v="90111503"/>
    <s v="SOLICITUD DE INFORMACIÓN A LOS PROVEEDORES"/>
    <n v="1"/>
    <n v="12"/>
    <n v="10"/>
    <n v="1"/>
    <n v="304000"/>
    <s v="GLOBAL"/>
    <s v="NO SOLICITADAS"/>
  </r>
  <r>
    <x v="12"/>
    <s v="02-02-02-010"/>
    <s v="02-02-02-010"/>
    <s v="Adquisición de servicios - Viáticos de los funcionarios en comisión"/>
    <s v="VIATICOS  GRUCO-VUELO DE PRUEBA FAC 1667-6621"/>
    <n v="90111503"/>
    <s v="SOLICITUD DE INFORMACIÓN A LOS PROVEEDORES"/>
    <n v="1"/>
    <n v="12"/>
    <n v="10"/>
    <n v="1"/>
    <n v="292000"/>
    <s v="GLOBAL"/>
    <s v="NO SOLICITADAS"/>
  </r>
  <r>
    <x v="12"/>
    <s v="02-02-02-010"/>
    <s v="02-02-02-010"/>
    <s v="Adquisición de servicios - Viáticos de los funcionarios en comisión"/>
    <s v="VIATICOS  GRUCO-VUELO DE PRUEBA FAC1683-36521"/>
    <n v="90111503"/>
    <s v="SOLICITUD DE INFORMACIÓN A LOS PROVEEDORES"/>
    <n v="1"/>
    <n v="12"/>
    <n v="10"/>
    <n v="1"/>
    <n v="304000"/>
    <s v="GLOBAL"/>
    <s v="NO SOLICITADAS"/>
  </r>
  <r>
    <x v="12"/>
    <s v="02-02-02-010"/>
    <s v="02-02-02-010"/>
    <s v="Adquisición de servicios - Viáticos de los funcionarios en comisión"/>
    <s v="VIATICOS  GRUCO-VUELO DE PRUEBA FAC1686 AC-47T-180121"/>
    <n v="90111503"/>
    <s v="SOLICITUD DE INFORMACIÓN A LOS PROVEEDORES"/>
    <n v="1"/>
    <n v="12"/>
    <n v="10"/>
    <n v="1"/>
    <n v="76000"/>
    <s v="GLOBAL"/>
    <s v="NO SOLICITADAS"/>
  </r>
  <r>
    <x v="12"/>
    <s v="02-02-02-010"/>
    <s v="02-02-02-010"/>
    <s v="Adquisición de servicios - Viáticos de los funcionarios en comisión"/>
    <s v="VIATICOS  GRUCO-VUELO DE PRUEBA FAC1686 AC-47T-18121"/>
    <n v="90111503"/>
    <s v="SOLICITUD DE INFORMACIÓN A LOS PROVEEDORES"/>
    <n v="1"/>
    <n v="12"/>
    <n v="10"/>
    <n v="1"/>
    <n v="152000"/>
    <s v="GLOBAL"/>
    <s v="NO SOLICITADAS"/>
  </r>
  <r>
    <x v="12"/>
    <s v="02-02-02-010"/>
    <s v="02-02-02-010"/>
    <s v="Adquisición de servicios - Viáticos de los funcionarios en comisión"/>
    <s v="VIATICOS  GRUEA - COMISIÓN DEL SERVICIO, DICTAR CURSO DE TIERRA A LOS ALFÉRECES ALUMNOS DE T-6C EN LAS INST...-SOLICITUD COMISION 54021"/>
    <n v="90111503"/>
    <s v="SOLICITUD DE INFORMACIÓN A LOS PROVEEDORES"/>
    <n v="1"/>
    <n v="12"/>
    <n v="10"/>
    <n v="1"/>
    <n v="608000"/>
    <s v="GLOBAL"/>
    <s v="NO SOLICITADAS"/>
  </r>
  <r>
    <x v="12"/>
    <s v="02-02-02-010"/>
    <s v="02-02-02-010"/>
    <s v="Adquisición de servicios - Viáticos de los funcionarios en comisión"/>
    <s v="VIATICOS  GRUEA - COMISIÓN OPERATIVA AC-47-SOLICITUD 25021"/>
    <n v="90111503"/>
    <s v="SOLICITUD DE INFORMACIÓN A LOS PROVEEDORES"/>
    <n v="1"/>
    <n v="12"/>
    <n v="10"/>
    <n v="1"/>
    <n v="304000"/>
    <s v="GLOBAL"/>
    <s v="NO SOLICITADAS"/>
  </r>
  <r>
    <x v="12"/>
    <s v="02-02-02-010"/>
    <s v="02-02-02-010"/>
    <s v="Adquisición de servicios - Viáticos de los funcionarios en comisión"/>
    <s v="VIATICOS  GRUEA - MISIÓN OPERATIVA, TRANSPORTA AL SEÑOR BRIGADIER GENERAL COMANDANTE COMANDO AÉREO DE COMBA...-SOLICITUD COMISION 47121"/>
    <n v="90111503"/>
    <s v="SOLICITUD DE INFORMACIÓN A LOS PROVEEDORES"/>
    <n v="1"/>
    <n v="12"/>
    <n v="10"/>
    <n v="1"/>
    <n v="38000"/>
    <s v="GLOBAL"/>
    <s v="NO SOLICITADAS"/>
  </r>
  <r>
    <x v="12"/>
    <s v="02-02-02-010"/>
    <s v="02-02-02-010"/>
    <s v="Adquisición de servicios - Viáticos de los funcionarios en comisión"/>
    <s v="VIATICOS  GRUEA - OMISIÓN CRUCERO PILOTO BÁSICO T6-C A UN (1)  ALUMNO  PERTENECIENTE CURSO 94-SOLICITUD COMISION 43621"/>
    <n v="90111503"/>
    <s v="SOLICITUD DE INFORMACIÓN A LOS PROVEEDORES"/>
    <n v="1"/>
    <n v="12"/>
    <n v="10"/>
    <n v="1"/>
    <n v="228000"/>
    <s v="GLOBAL"/>
    <s v="NO SOLICITADAS"/>
  </r>
  <r>
    <x v="12"/>
    <s v="02-02-02-010"/>
    <s v="02-02-02-010"/>
    <s v="Adquisición de servicios - Viáticos de los funcionarios en comisión"/>
    <s v="VIATICOS  GRUEA - PRESENTACIONES ANTE COMANDO FUERZA AÉREA, MOTIVO COMISIÓN DEL SERVICIO AL EXTERIOR. (WICH...-SOLICITUD COMISION 54021"/>
    <n v="90111503"/>
    <s v="SOLICITUD DE INFORMACIÓN A LOS PROVEEDORES"/>
    <n v="1"/>
    <n v="12"/>
    <n v="10"/>
    <n v="1"/>
    <n v="76000"/>
    <s v="GLOBAL"/>
    <s v="NO SOLICITADAS"/>
  </r>
  <r>
    <x v="12"/>
    <s v="02-02-02-010"/>
    <s v="02-02-02-010"/>
    <s v="Adquisición de servicios - Viáticos de los funcionarios en comisión"/>
    <s v="VIATICOS  GRUEA - TRÁMITES ADMINISTRATIVOS CON MOTIVO REALIZACIÓN SIMULADOR EE.UU-SOLICITUD COMISIN 40321"/>
    <n v="90111503"/>
    <s v="SOLICITUD DE INFORMACIÓN A LOS PROVEEDORES"/>
    <n v="1"/>
    <n v="12"/>
    <n v="10"/>
    <n v="1"/>
    <n v="76000"/>
    <s v="GLOBAL"/>
    <s v="NO SOLICITADAS"/>
  </r>
  <r>
    <x v="12"/>
    <s v="02-02-02-010"/>
    <s v="02-02-02-010"/>
    <s v="Adquisición de servicios - Viáticos de los funcionarios en comisión"/>
    <s v="VIATICOS  GRUEA- TRANSPORTE DE UN PERSONAL DE ALFERECES-49021"/>
    <n v="90111503"/>
    <s v="SOLICITUD DE INFORMACIÓN A LOS PROVEEDORES"/>
    <n v="1"/>
    <n v="12"/>
    <n v="10"/>
    <n v="1"/>
    <n v="76000"/>
    <s v="GLOBAL"/>
    <s v="NO SOLICITADAS"/>
  </r>
  <r>
    <x v="12"/>
    <s v="02-02-02-010"/>
    <s v="02-02-02-010"/>
    <s v="Adquisición de servicios - Viáticos de los funcionarios en comisión"/>
    <s v="VIATICOS  GRUEA-&quot; TRÁMITES  ADMINISTRATIVOS  Y PRESENTACIÓN  ANTE COFAC POR  COMISIÓN AL  EXTERIOR, ACUERDO...-40521"/>
    <n v="90111503"/>
    <s v="SOLICITUD DE INFORMACIÓN A LOS PROVEEDORES"/>
    <n v="1"/>
    <n v="12"/>
    <n v="10"/>
    <n v="1"/>
    <n v="76000"/>
    <s v="GLOBAL"/>
    <s v="NO SOLICITADAS"/>
  </r>
  <r>
    <x v="12"/>
    <s v="02-02-02-010"/>
    <s v="02-02-02-010"/>
    <s v="Adquisición de servicios - Viáticos de los funcionarios en comisión"/>
    <s v="VIATICOS  GRUEA-&quot;COMISIÓN CRUCERO PILOTO BÁSICO T6-C A UN (1)  ALUMNO  PERTENECIENTE CURSO 94, ACUERDO A RA...-45221"/>
    <n v="90111503"/>
    <s v="SOLICITUD DE INFORMACIÓN A LOS PROVEEDORES"/>
    <n v="1"/>
    <n v="12"/>
    <n v="10"/>
    <n v="1"/>
    <n v="152000"/>
    <s v="GLOBAL"/>
    <s v="NO SOLICITADAS"/>
  </r>
  <r>
    <x v="12"/>
    <s v="02-02-02-010"/>
    <s v="02-02-02-010"/>
    <s v="Adquisición de servicios - Viáticos de los funcionarios en comisión"/>
    <s v="VIATICOS  GRUEA-ADMINISTRATIVA-PRESENTACION ANTE COFAC COMISION AL EXTERIOR-13621"/>
    <n v="90111503"/>
    <s v="SOLICITUD DE INFORMACIÓN A LOS PROVEEDORES"/>
    <n v="1"/>
    <n v="12"/>
    <n v="10"/>
    <n v="1"/>
    <n v="304000"/>
    <s v="GLOBAL"/>
    <s v="NO SOLICITADAS"/>
  </r>
  <r>
    <x v="12"/>
    <s v="02-02-02-010"/>
    <s v="02-02-02-010"/>
    <s v="Adquisición de servicios - Viáticos de los funcionarios en comisión"/>
    <s v="VIATICOS  GRUEA-ASISTENCIA&quot; SEMINARIO DE ESTANDARIZACIÓN DEL PROGRAMA DE LENGUAS  EXTRANJERAS-8021"/>
    <n v="90111503"/>
    <s v="SOLICITUD DE INFORMACIÓN A LOS PROVEEDORES"/>
    <n v="1"/>
    <n v="12"/>
    <n v="10"/>
    <n v="1"/>
    <n v="456000"/>
    <s v="GLOBAL"/>
    <s v="NO SOLICITADAS"/>
  </r>
  <r>
    <x v="12"/>
    <s v="02-02-02-010"/>
    <s v="02-02-02-010"/>
    <s v="Adquisición de servicios - Viáticos de los funcionarios en comisión"/>
    <s v="VIATICOS  GRUEA-COMISIÓN DEL SERVICIO PARA MESA DE TRABAJO MANUAL DE INTRUCCIÓN Y ENTRENAMIENTO DE VUELO FA...-54121"/>
    <n v="90111503"/>
    <s v="SOLICITUD DE INFORMACIÓN A LOS PROVEEDORES"/>
    <n v="1"/>
    <n v="12"/>
    <n v="10"/>
    <n v="1"/>
    <n v="304000"/>
    <s v="GLOBAL"/>
    <s v="NO SOLICITADAS"/>
  </r>
  <r>
    <x v="12"/>
    <s v="02-02-02-010"/>
    <s v="02-02-02-010"/>
    <s v="Adquisición de servicios - Viáticos de los funcionarios en comisión"/>
    <s v="VIATICOS  GRUEA-COMISION OPERATIVA T-37-22221"/>
    <n v="90111503"/>
    <s v="SOLICITUD DE INFORMACIÓN A LOS PROVEEDORES"/>
    <n v="1"/>
    <n v="12"/>
    <n v="10"/>
    <n v="1"/>
    <n v="76000"/>
    <s v="GLOBAL"/>
    <s v="NO SOLICITADAS"/>
  </r>
  <r>
    <x v="12"/>
    <s v="02-02-02-010"/>
    <s v="02-02-02-010"/>
    <s v="Adquisición de servicios - Viáticos de los funcionarios en comisión"/>
    <s v="VIATICOS  GRUEA-EFECTUAR PRESENTACIÓN ANTE EL COMANDO FUERZA AÉREA Y TRAMITES PARA VIAJE AL EXTERIOR POR TR...-41321"/>
    <n v="90111503"/>
    <s v="SOLICITUD DE INFORMACIÓN A LOS PROVEEDORES"/>
    <n v="1"/>
    <n v="12"/>
    <n v="10"/>
    <n v="1"/>
    <n v="76000"/>
    <s v="GLOBAL"/>
    <s v="NO SOLICITADAS"/>
  </r>
  <r>
    <x v="12"/>
    <s v="02-02-02-010"/>
    <s v="02-02-02-010"/>
    <s v="Adquisición de servicios - Viáticos de los funcionarios en comisión"/>
    <s v="VIATICOS  GRUEA-INSTRUCTOR CURSO DE TIERRA-56921"/>
    <n v="90111503"/>
    <s v="SOLICITUD DE INFORMACIÓN A LOS PROVEEDORES"/>
    <n v="1"/>
    <n v="12"/>
    <n v="10"/>
    <n v="1"/>
    <n v="152000"/>
    <s v="GLOBAL"/>
    <s v="NO SOLICITADAS"/>
  </r>
  <r>
    <x v="12"/>
    <s v="02-02-02-010"/>
    <s v="02-02-02-010"/>
    <s v="Adquisición de servicios - Viáticos de los funcionarios en comisión"/>
    <s v="VIATICOS  GRUEA-INSTRUCTOR CURSO PRUEBAS NO DESTRUCTIVAS NIVEL I Y NIVEL II / CORRIENTES INDUCIDAS-22021"/>
    <n v="90111503"/>
    <s v="SOLICITUD DE INFORMACIÓN A LOS PROVEEDORES"/>
    <n v="1"/>
    <n v="12"/>
    <n v="10"/>
    <n v="1"/>
    <n v="380000"/>
    <s v="GLOBAL"/>
    <s v="NO SOLICITADAS"/>
  </r>
  <r>
    <x v="12"/>
    <s v="02-02-02-010"/>
    <s v="02-02-02-010"/>
    <s v="Adquisición de servicios - Viáticos de los funcionarios en comisión"/>
    <s v="VIATICOS  GRUEA-PRESENTACI{ON ANTE COFAC POR COMISION AL EXTERIOR-49521"/>
    <n v="90111503"/>
    <s v="SOLICITUD DE INFORMACIÓN A LOS PROVEEDORES"/>
    <n v="1"/>
    <n v="12"/>
    <n v="10"/>
    <n v="1"/>
    <n v="76000"/>
    <s v="GLOBAL"/>
    <s v="NO SOLICITADAS"/>
  </r>
  <r>
    <x v="12"/>
    <s v="02-02-02-010"/>
    <s v="02-02-02-010"/>
    <s v="Adquisición de servicios - Viáticos de los funcionarios en comisión"/>
    <s v="VIATICOS  GRUEA-PRESENTACION ANTE COFAC COMISION EN EL EXTERIOR-32321"/>
    <n v="90111503"/>
    <s v="SOLICITUD DE INFORMACIÓN A LOS PROVEEDORES"/>
    <n v="1"/>
    <n v="12"/>
    <n v="10"/>
    <n v="1"/>
    <n v="76000"/>
    <s v="GLOBAL"/>
    <s v="NO SOLICITADAS"/>
  </r>
  <r>
    <x v="12"/>
    <s v="02-02-02-010"/>
    <s v="02-02-02-010"/>
    <s v="Adquisición de servicios - Viáticos de los funcionarios en comisión"/>
    <s v="VIATICOS  GRUEA-PRESENTACION ANTE COFAC POR COMISION AL EXTERIOR-35521"/>
    <n v="90111503"/>
    <s v="SOLICITUD DE INFORMACIÓN A LOS PROVEEDORES"/>
    <n v="1"/>
    <n v="12"/>
    <n v="10"/>
    <n v="1"/>
    <n v="228000"/>
    <s v="GLOBAL"/>
    <s v="NO SOLICITADAS"/>
  </r>
  <r>
    <x v="12"/>
    <s v="02-02-02-010"/>
    <s v="02-02-02-010"/>
    <s v="Adquisición de servicios - Viáticos de los funcionarios en comisión"/>
    <s v="VIATICOS  GRUEA-PRESENTACION ANTE COFAC X COMISION AL EXTERIOR-35821"/>
    <n v="90111503"/>
    <s v="SOLICITUD DE INFORMACIÓN A LOS PROVEEDORES"/>
    <n v="1"/>
    <n v="12"/>
    <n v="10"/>
    <n v="1"/>
    <n v="456000"/>
    <s v="GLOBAL"/>
    <s v="NO SOLICITADAS"/>
  </r>
  <r>
    <x v="12"/>
    <s v="02-02-02-010"/>
    <s v="02-02-02-010"/>
    <s v="Adquisición de servicios - Viáticos de los funcionarios en comisión"/>
    <s v="VIATICOS  GRUEA-PRESENTACION ANTE COFAC X COMISION AL EXTERIOR-35921"/>
    <n v="90111503"/>
    <s v="SOLICITUD DE INFORMACIÓN A LOS PROVEEDORES"/>
    <n v="1"/>
    <n v="12"/>
    <n v="10"/>
    <n v="1"/>
    <n v="76000"/>
    <s v="GLOBAL"/>
    <s v="NO SOLICITADAS"/>
  </r>
  <r>
    <x v="12"/>
    <s v="02-02-02-010"/>
    <s v="02-02-02-010"/>
    <s v="Adquisición de servicios - Viáticos de los funcionarios en comisión"/>
    <s v="VIATICOS  GRUEA-PRESENTACION ANTE COFAC X COMISION AL EXTERIOR-36021"/>
    <n v="90111503"/>
    <s v="SOLICITUD DE INFORMACIÓN A LOS PROVEEDORES"/>
    <n v="1"/>
    <n v="12"/>
    <n v="10"/>
    <n v="1"/>
    <n v="228000"/>
    <s v="GLOBAL"/>
    <s v="NO SOLICITADAS"/>
  </r>
  <r>
    <x v="12"/>
    <s v="02-02-02-010"/>
    <s v="02-02-02-010"/>
    <s v="Adquisición de servicios - Viáticos de los funcionarios en comisión"/>
    <s v="VIATICOS  GRUEA-PRESENTACION ANTE COFAC X COMISION FUERA DEL PAIS-36921"/>
    <n v="90111503"/>
    <s v="SOLICITUD DE INFORMACIÓN A LOS PROVEEDORES"/>
    <n v="1"/>
    <n v="12"/>
    <n v="10"/>
    <n v="1"/>
    <n v="152000"/>
    <s v="GLOBAL"/>
    <s v="NO SOLICITADAS"/>
  </r>
  <r>
    <x v="12"/>
    <s v="02-02-02-010"/>
    <s v="02-02-02-010"/>
    <s v="Adquisición de servicios - Viáticos de los funcionarios en comisión"/>
    <s v="VIATICOS  GRUEA-TRÁMITES  ADMINISTRATIVOS  Y PRESENTACIÓN  ANTE COFAC POR  COMISIÓN AL  EXTERIOR-11821"/>
    <n v="90111503"/>
    <s v="SOLICITUD DE INFORMACIÓN A LOS PROVEEDORES"/>
    <n v="1"/>
    <n v="12"/>
    <n v="10"/>
    <n v="1"/>
    <n v="304000"/>
    <s v="GLOBAL"/>
    <s v="NO SOLICITADAS"/>
  </r>
  <r>
    <x v="12"/>
    <s v="02-02-02-010"/>
    <s v="02-02-02-010"/>
    <s v="Adquisición de servicios - Viáticos de los funcionarios en comisión"/>
    <s v="VIATICOS  GRUEA-TRÁMITES  ADMINISTRATIVOS  Y PRESENTACIÓN  ANTE COFAC-21721"/>
    <n v="90111503"/>
    <s v="SOLICITUD DE INFORMACIÓN A LOS PROVEEDORES"/>
    <n v="1"/>
    <n v="12"/>
    <n v="10"/>
    <n v="1"/>
    <n v="76000"/>
    <s v="GLOBAL"/>
    <s v="NO SOLICITADAS"/>
  </r>
  <r>
    <x v="12"/>
    <s v="02-02-02-010"/>
    <s v="02-02-02-010"/>
    <s v="Adquisición de servicios - Viáticos de los funcionarios en comisión"/>
    <s v="VIATICOS  GRUEA-TRAMITES ADMINISTRATIVOS Y PRESENTACION ANTE COFAC POR COMISION AL EXTERIOR, DE ACUERDO A R...-57121"/>
    <n v="90111503"/>
    <s v="SOLICITUD DE INFORMACIÓN A LOS PROVEEDORES"/>
    <n v="1"/>
    <n v="12"/>
    <n v="10"/>
    <n v="1"/>
    <n v="76000"/>
    <s v="GLOBAL"/>
    <s v="NO SOLICITADAS"/>
  </r>
  <r>
    <x v="12"/>
    <s v="02-02-02-010"/>
    <s v="02-02-02-010"/>
    <s v="Adquisición de servicios - Viáticos de los funcionarios en comisión"/>
    <s v="VIATICOS  GRUEA-TRANSPORTA Y ACOMPAÑA AL SEÑOR BRIGADIER GENERAL COMANDANTE COMANDO AÉREO DE COMBATE No.1 A...-46521"/>
    <n v="90111503"/>
    <s v="SOLICITUD DE INFORMACIÓN A LOS PROVEEDORES"/>
    <n v="1"/>
    <n v="12"/>
    <n v="10"/>
    <n v="1"/>
    <n v="38000"/>
    <s v="GLOBAL"/>
    <s v="NO SOLICITADAS"/>
  </r>
  <r>
    <x v="12"/>
    <s v="02-02-02-010"/>
    <s v="02-02-02-010"/>
    <s v="Adquisición de servicios - Viáticos de los funcionarios en comisión"/>
    <s v="VIATICOS  GRUIA-ASISTENCIA A SEMINARIO-50721"/>
    <n v="90111503"/>
    <s v="SOLICITUD DE INFORMACIÓN A LOS PROVEEDORES"/>
    <n v="1"/>
    <n v="12"/>
    <n v="10"/>
    <n v="1"/>
    <n v="152000"/>
    <s v="GLOBAL"/>
    <s v="NO SOLICITADAS"/>
  </r>
  <r>
    <x v="12"/>
    <s v="02-02-02-010"/>
    <s v="02-02-02-010"/>
    <s v="Adquisición de servicios - Viáticos de los funcionarios en comisión"/>
    <s v="VIATICOS  GRUIA-COMISION DE INTELIGENCIA-40521"/>
    <n v="90111503"/>
    <s v="SOLICITUD DE INFORMACIÓN A LOS PROVEEDORES"/>
    <n v="1"/>
    <n v="12"/>
    <n v="10"/>
    <n v="1"/>
    <n v="2100000"/>
    <s v="GLOBAL"/>
    <s v="NO SOLICITADAS"/>
  </r>
  <r>
    <x v="12"/>
    <s v="02-02-02-010"/>
    <s v="02-02-02-010"/>
    <s v="Adquisición de servicios - Viáticos de los funcionarios en comisión"/>
    <s v="VIATICOS  GRUIA-SEMINARIO ANALISIS DE LA AMENAZA-30621"/>
    <n v="90111503"/>
    <s v="SOLICITUD DE INFORMACIÓN A LOS PROVEEDORES"/>
    <n v="1"/>
    <n v="12"/>
    <n v="10"/>
    <n v="1"/>
    <n v="380000"/>
    <s v="GLOBAL"/>
    <s v="NO SOLICITADAS"/>
  </r>
  <r>
    <x v="12"/>
    <s v="02-02-02-010"/>
    <s v="02-02-02-010"/>
    <s v="Adquisición de servicios - Viáticos de los funcionarios en comisión"/>
    <s v="VIATICOS  GRUIA-SEMINARIO DOCTRINA-39321"/>
    <n v="90111503"/>
    <s v="SOLICITUD DE INFORMACIÓN A LOS PROVEEDORES"/>
    <n v="1"/>
    <n v="12"/>
    <n v="10"/>
    <n v="1"/>
    <n v="152000"/>
    <s v="GLOBAL"/>
    <s v="NO SOLICITADAS"/>
  </r>
  <r>
    <x v="12"/>
    <s v="02-02-02-010"/>
    <s v="02-02-02-010"/>
    <s v="Adquisición de servicios - Viáticos de los funcionarios en comisión"/>
    <s v="VIATICOS  GRUSE -  SEGURIDAD AL AERÓDROMO ZDS VELASQUEZ-41921"/>
    <n v="90111503"/>
    <s v="SOLICITUD DE INFORMACIÓN A LOS PROVEEDORES"/>
    <n v="1"/>
    <n v="12"/>
    <n v="10"/>
    <n v="1"/>
    <n v="1064000"/>
    <s v="GLOBAL"/>
    <s v="NO SOLICITADAS"/>
  </r>
  <r>
    <x v="12"/>
    <s v="02-02-02-010"/>
    <s v="02-02-02-010"/>
    <s v="Adquisición de servicios - Viáticos de los funcionarios en comisión"/>
    <s v="VIATICOS  GRUSE - EJERCICIO OPERACIONAL RELÁMPAGO-SOLICITUD 25021"/>
    <n v="90111503"/>
    <s v="SOLICITUD DE INFORMACIÓN A LOS PROVEEDORES"/>
    <n v="1"/>
    <n v="12"/>
    <n v="10"/>
    <n v="1"/>
    <n v="1476000"/>
    <s v="GLOBAL"/>
    <s v="NO SOLICITADAS"/>
  </r>
  <r>
    <x v="12"/>
    <s v="02-02-02-010"/>
    <s v="02-02-02-010"/>
    <s v="Adquisición de servicios - Viáticos de los funcionarios en comisión"/>
    <s v="VIATICOS  GRUSE - ENTREGA DE DOS 02 SEMOVIENTES CANINOS A LA ESCAM CAMAN-51221"/>
    <n v="90111503"/>
    <s v="SOLICITUD DE INFORMACIÓN A LOS PROVEEDORES"/>
    <n v="1"/>
    <n v="12"/>
    <n v="10"/>
    <n v="1"/>
    <n v="38000"/>
    <s v="GLOBAL"/>
    <s v="NO SOLICITADAS"/>
  </r>
  <r>
    <x v="12"/>
    <s v="02-02-02-010"/>
    <s v="02-02-02-010"/>
    <s v="Adquisición de servicios - Viáticos de los funcionarios en comisión"/>
    <s v="VIATICOS  GRUSE - ENTREGA DE ELEMENTOS DE LA BANDA DE GUERRA Y RECLAMAR ASADOR CLUB EN EL CLUB SUBOFICIALES...-SOLICITUD COMISION 46021"/>
    <n v="90111503"/>
    <s v="SOLICITUD DE INFORMACIÓN A LOS PROVEEDORES"/>
    <n v="1"/>
    <n v="12"/>
    <n v="10"/>
    <n v="1"/>
    <n v="38000"/>
    <s v="GLOBAL"/>
    <s v="NO SOLICITADAS"/>
  </r>
  <r>
    <x v="12"/>
    <s v="02-02-02-010"/>
    <s v="02-02-02-010"/>
    <s v="Adquisición de servicios - Viáticos de los funcionarios en comisión"/>
    <s v="VIATICOS  GRUSE - INSTRUCTOR PARA EL DESARROLLO DEL CURSO BÁSICO DE OPERADOR DE DRONES TÁCTICOS (ODT)-SOLICITUD COMISION 46321"/>
    <n v="90111503"/>
    <s v="SOLICITUD DE INFORMACIÓN A LOS PROVEEDORES"/>
    <n v="1"/>
    <n v="12"/>
    <n v="10"/>
    <n v="1"/>
    <n v="1368000"/>
    <s v="GLOBAL"/>
    <s v="NO SOLICITADAS"/>
  </r>
  <r>
    <x v="12"/>
    <s v="02-02-02-010"/>
    <s v="02-02-02-010"/>
    <s v="Adquisición de servicios - Viáticos de los funcionarios en comisión"/>
    <s v="VIATICOS  GRUSE - PARTICIPACIÓN EJERCICIO COMBINADO COOPERACIÓN VII-ANGEL DE LOS ANDES 2021-SOLICITUD COMISION 32721"/>
    <n v="90111503"/>
    <s v="SOLICITUD DE INFORMACIÓN A LOS PROVEEDORES"/>
    <n v="1"/>
    <n v="12"/>
    <n v="10"/>
    <n v="1"/>
    <n v="2160000"/>
    <s v="GLOBAL"/>
    <s v="NO SOLICITADAS"/>
  </r>
  <r>
    <x v="12"/>
    <s v="02-02-02-010"/>
    <s v="02-02-02-010"/>
    <s v="Adquisición de servicios - Viáticos de los funcionarios en comisión"/>
    <s v="VIATICOS  GRUSE - RECOGER LIBRETAS MILITARES DEL PERSONAL DE SOLDADOS PRÓXIMOS A LICENCIARSE Y ENTREGA DE F...-SOLICITUD COMISION 43621"/>
    <n v="90111503"/>
    <s v="SOLICITUD DE INFORMACIÓN A LOS PROVEEDORES"/>
    <n v="1"/>
    <n v="12"/>
    <n v="10"/>
    <n v="1"/>
    <n v="38000"/>
    <s v="GLOBAL"/>
    <s v="NO SOLICITADAS"/>
  </r>
  <r>
    <x v="12"/>
    <s v="02-02-02-010"/>
    <s v="02-02-02-010"/>
    <s v="Adquisición de servicios - Viáticos de los funcionarios en comisión"/>
    <s v="VIATICOS  GRUSE - RECOLECCIÓN DE AIRES ACONDICIONADOS Y TELEVISORES-SOLICITUD COMISIN 44621"/>
    <n v="90111503"/>
    <s v="SOLICITUD DE INFORMACIÓN A LOS PROVEEDORES"/>
    <n v="1"/>
    <n v="12"/>
    <n v="10"/>
    <n v="1"/>
    <n v="38000"/>
    <s v="GLOBAL"/>
    <s v="NO SOLICITADAS"/>
  </r>
  <r>
    <x v="12"/>
    <s v="02-02-02-010"/>
    <s v="02-02-02-010"/>
    <s v="Adquisición de servicios - Viáticos de los funcionarios en comisión"/>
    <s v="VIATICOS  GRUSE - SEGURIDAD AERÓDROMO VELASQUEZ-SOLICITUD COMISION 32821"/>
    <n v="90111503"/>
    <s v="SOLICITUD DE INFORMACIÓN A LOS PROVEEDORES"/>
    <n v="1"/>
    <n v="12"/>
    <n v="10"/>
    <n v="1"/>
    <n v="456000"/>
    <s v="GLOBAL"/>
    <s v="NO SOLICITADAS"/>
  </r>
  <r>
    <x v="12"/>
    <s v="02-02-02-010"/>
    <s v="02-02-02-010"/>
    <s v="Adquisición de servicios - Viáticos de los funcionarios en comisión"/>
    <s v="VIATICOS  GRUSE - SEGURIDAD CEREMONIA BICENTENARIO-SOLICITUD COMISIN 38021"/>
    <n v="90111503"/>
    <s v="SOLICITUD DE INFORMACIÓN A LOS PROVEEDORES"/>
    <n v="1"/>
    <n v="12"/>
    <n v="10"/>
    <n v="1"/>
    <n v="1800000"/>
    <s v="GLOBAL"/>
    <s v="NO SOLICITADAS"/>
  </r>
  <r>
    <x v="12"/>
    <s v="02-02-02-010"/>
    <s v="02-02-02-010"/>
    <s v="Adquisición de servicios - Viáticos de los funcionarios en comisión"/>
    <s v="VIATICOS  GRUSE - SEGURIDAD EJERCICIO ANGEL DE LOS ANDES-SOLICITUD COMISION 32821"/>
    <n v="90111503"/>
    <s v="SOLICITUD DE INFORMACIÓN A LOS PROVEEDORES"/>
    <n v="1"/>
    <n v="12"/>
    <n v="10"/>
    <n v="1"/>
    <n v="2432000"/>
    <s v="GLOBAL"/>
    <s v="NO SOLICITADAS"/>
  </r>
  <r>
    <x v="12"/>
    <s v="02-02-02-010"/>
    <s v="02-02-02-010"/>
    <s v="Adquisición de servicios - Viáticos de los funcionarios en comisión"/>
    <s v="VIATICOS  GRUSE - SEGURIDAD VELASQUEZ-51221"/>
    <n v="90111503"/>
    <s v="SOLICITUD DE INFORMACIÓN A LOS PROVEEDORES"/>
    <n v="1"/>
    <n v="12"/>
    <n v="10"/>
    <n v="1"/>
    <n v="76000"/>
    <s v="GLOBAL"/>
    <s v="NO SOLICITADAS"/>
  </r>
  <r>
    <x v="12"/>
    <s v="02-02-02-010"/>
    <s v="02-02-02-010"/>
    <s v="Adquisición de servicios - Viáticos de los funcionarios en comisión"/>
    <s v="VIATICOS  GRUSE - SUPERVISIÓN Y CONTROL DE LABORES DE DESPEJE Y MANTENIMIENTO DE LOS MEDIOS PARA LA SEGURID...-SOLICITUD COMISION 43621"/>
    <n v="90111503"/>
    <s v="SOLICITUD DE INFORMACIÓN A LOS PROVEEDORES"/>
    <n v="1"/>
    <n v="12"/>
    <n v="10"/>
    <n v="1"/>
    <n v="456000"/>
    <s v="GLOBAL"/>
    <s v="NO SOLICITADAS"/>
  </r>
  <r>
    <x v="12"/>
    <s v="02-02-02-010"/>
    <s v="02-02-02-010"/>
    <s v="Adquisición de servicios - Viáticos de los funcionarios en comisión"/>
    <s v="VIATICOS  GRUSE - SUPERVISIÓN Y CONTROL DE LABORES DE DESPEJE Y MANTENIMIENTO DE LOS MEDIOS PARA LA SEGURID...-SOLICITUD COMISION 47121"/>
    <n v="90111503"/>
    <s v="SOLICITUD DE INFORMACIÓN A LOS PROVEEDORES"/>
    <n v="1"/>
    <n v="12"/>
    <n v="10"/>
    <n v="1"/>
    <n v="152000"/>
    <s v="GLOBAL"/>
    <s v="NO SOLICITADAS"/>
  </r>
  <r>
    <x v="12"/>
    <s v="02-02-02-010"/>
    <s v="02-02-02-010"/>
    <s v="Adquisición de servicios - Viáticos de los funcionarios en comisión"/>
    <s v="VIATICOS  GRUSE- SEGURIDAD EJERCICIO RELAMPAGO-25821"/>
    <n v="90111503"/>
    <s v="SOLICITUD DE INFORMACIÓN A LOS PROVEEDORES"/>
    <n v="1"/>
    <n v="12"/>
    <n v="10"/>
    <n v="1"/>
    <n v="76000"/>
    <s v="GLOBAL"/>
    <s v="NO SOLICITADAS"/>
  </r>
  <r>
    <x v="12"/>
    <s v="02-02-02-010"/>
    <s v="02-02-02-010"/>
    <s v="Adquisición de servicios - Viáticos de los funcionarios en comisión"/>
    <s v="VIATICOS  GRUSE- SEGURIDAD VELASQUEZ-26421"/>
    <n v="90111503"/>
    <s v="SOLICITUD DE INFORMACIÓN A LOS PROVEEDORES"/>
    <n v="1"/>
    <n v="12"/>
    <n v="10"/>
    <n v="1"/>
    <n v="1064000"/>
    <s v="GLOBAL"/>
    <s v="NO SOLICITADAS"/>
  </r>
  <r>
    <x v="12"/>
    <s v="02-02-02-010"/>
    <s v="02-02-02-010"/>
    <s v="Adquisición de servicios - Viáticos de los funcionarios en comisión"/>
    <s v="VIATICOS  GRUSE- SEGURIDAD VELASQUEZ-SOLICITUD COMISION 23021"/>
    <n v="90111503"/>
    <s v="SOLICITUD DE INFORMACIÓN A LOS PROVEEDORES"/>
    <n v="1"/>
    <n v="12"/>
    <n v="10"/>
    <n v="1"/>
    <n v="532000"/>
    <s v="GLOBAL"/>
    <s v="NO SOLICITADAS"/>
  </r>
  <r>
    <x v="12"/>
    <s v="02-02-02-010"/>
    <s v="02-02-02-010"/>
    <s v="Adquisición de servicios - Viáticos de los funcionarios en comisión"/>
    <s v="VIATICOS  GRUSE- SERVICIO-6321"/>
    <n v="90111503"/>
    <s v="SOLICITUD DE INFORMACIÓN A LOS PROVEEDORES"/>
    <n v="1"/>
    <n v="12"/>
    <n v="10"/>
    <n v="1"/>
    <n v="532000"/>
    <s v="GLOBAL"/>
    <s v="NO SOLICITADAS"/>
  </r>
  <r>
    <x v="12"/>
    <s v="02-02-02-010"/>
    <s v="02-02-02-010"/>
    <s v="Adquisición de servicios - Viáticos de los funcionarios en comisión"/>
    <s v="VIATICOS  GRUSE- SERVICIO-COMISION VELASQUEZ-8221"/>
    <n v="90111503"/>
    <s v="SOLICITUD DE INFORMACIÓN A LOS PROVEEDORES"/>
    <n v="1"/>
    <n v="12"/>
    <n v="10"/>
    <n v="1"/>
    <n v="532000"/>
    <s v="GLOBAL"/>
    <s v="NO SOLICITADAS"/>
  </r>
  <r>
    <x v="12"/>
    <s v="02-02-02-010"/>
    <s v="02-02-02-010"/>
    <s v="Adquisición de servicios - Viáticos de los funcionarios en comisión"/>
    <s v="VIATICOS  GRUSE-&quot; SUPERVISIÓN Y CONTROL DE LABORES DE DESPEJE Y MANTENIMIENTO DE LOS MEDIOS PARA LA SEGURID...-45221"/>
    <n v="90111503"/>
    <s v="SOLICITUD DE INFORMACIÓN A LOS PROVEEDORES"/>
    <n v="1"/>
    <n v="12"/>
    <n v="10"/>
    <n v="1"/>
    <n v="456000"/>
    <s v="GLOBAL"/>
    <s v="NO SOLICITADAS"/>
  </r>
  <r>
    <x v="12"/>
    <s v="02-02-02-010"/>
    <s v="02-02-02-010"/>
    <s v="Adquisición de servicios - Viáticos de los funcionarios en comisión"/>
    <s v="VIATICOS  GRUSE-15-SEGURIDAD-19921"/>
    <n v="90111503"/>
    <s v="SOLICITUD DE INFORMACIÓN A LOS PROVEEDORES"/>
    <n v="1"/>
    <n v="12"/>
    <n v="10"/>
    <n v="1"/>
    <n v="532000"/>
    <s v="GLOBAL"/>
    <s v="NO SOLICITADAS"/>
  </r>
  <r>
    <x v="12"/>
    <s v="02-02-02-010"/>
    <s v="02-02-02-010"/>
    <s v="Adquisición de servicios - Viáticos de los funcionarios en comisión"/>
    <s v="VIATICOS  GRUSE-Acompañamiento del SL.MARTINEZ FORERO ELIAN HARRINSON por traslado a CATAM y visita al SL. ...-41621"/>
    <n v="90111503"/>
    <s v="SOLICITUD DE INFORMACIÓN A LOS PROVEEDORES"/>
    <n v="1"/>
    <n v="12"/>
    <n v="10"/>
    <n v="1"/>
    <n v="76000"/>
    <s v="GLOBAL"/>
    <s v="NO SOLICITADAS"/>
  </r>
  <r>
    <x v="12"/>
    <s v="02-02-02-010"/>
    <s v="02-02-02-010"/>
    <s v="Adquisición de servicios - Viáticos de los funcionarios en comisión"/>
    <s v="VIATICOS  GRUSE-ASISTENCIA A REUNIÓN CON LA OFICIAL COMANDANTE U.S. SOUTHERN COMMAND-49421"/>
    <n v="90111503"/>
    <s v="SOLICITUD DE INFORMACIÓN A LOS PROVEEDORES"/>
    <n v="1"/>
    <n v="12"/>
    <n v="10"/>
    <n v="1"/>
    <n v="76000"/>
    <s v="GLOBAL"/>
    <s v="NO SOLICITADAS"/>
  </r>
  <r>
    <x v="12"/>
    <s v="02-02-02-010"/>
    <s v="02-02-02-010"/>
    <s v="Adquisición de servicios - Viáticos de los funcionarios en comisión"/>
    <s v="VIATICOS  GRUSE-ASISTENCIA REUNIÓN GOBERNACIÓN DE CUNDINAMARCA Y LA CAR PARA ASIGNACIÓN DE RECURSOS PARA LA...-41621"/>
    <n v="90111503"/>
    <s v="SOLICITUD DE INFORMACIÓN A LOS PROVEEDORES"/>
    <n v="1"/>
    <n v="12"/>
    <n v="10"/>
    <n v="1"/>
    <n v="76000"/>
    <s v="GLOBAL"/>
    <s v="NO SOLICITADAS"/>
  </r>
  <r>
    <x v="12"/>
    <s v="02-02-02-010"/>
    <s v="02-02-02-010"/>
    <s v="Adquisición de servicios - Viáticos de los funcionarios en comisión"/>
    <s v="VIATICOS  GRUSE-COMISION DE SERVICIO-19321"/>
    <n v="90111503"/>
    <s v="SOLICITUD DE INFORMACIÓN A LOS PROVEEDORES"/>
    <n v="1"/>
    <n v="12"/>
    <n v="10"/>
    <n v="1"/>
    <n v="456000"/>
    <s v="GLOBAL"/>
    <s v="NO SOLICITADAS"/>
  </r>
  <r>
    <x v="12"/>
    <s v="02-02-02-010"/>
    <s v="02-02-02-010"/>
    <s v="Adquisición de servicios - Viáticos de los funcionarios en comisión"/>
    <s v="VIATICOS  GRUSE-COMISION VELASQUEZ-10821"/>
    <n v="90111503"/>
    <s v="SOLICITUD DE INFORMACIÓN A LOS PROVEEDORES"/>
    <n v="1"/>
    <n v="12"/>
    <n v="10"/>
    <n v="1"/>
    <n v="456000"/>
    <s v="GLOBAL"/>
    <s v="NO SOLICITADAS"/>
  </r>
  <r>
    <x v="12"/>
    <s v="02-02-02-010"/>
    <s v="02-02-02-010"/>
    <s v="Adquisición de servicios - Viáticos de los funcionarios en comisión"/>
    <s v="VIATICOS  GRUSE-COORDINACIONES DE SEGURIDAD EN EL BLART-TIBÚ-58321"/>
    <n v="90111503"/>
    <s v="SOLICITUD DE INFORMACIÓN A LOS PROVEEDORES"/>
    <n v="1"/>
    <n v="12"/>
    <n v="10"/>
    <n v="1"/>
    <n v="76000"/>
    <s v="GLOBAL"/>
    <s v="NO SOLICITADAS"/>
  </r>
  <r>
    <x v="12"/>
    <s v="02-02-02-010"/>
    <s v="02-02-02-010"/>
    <s v="Adquisición de servicios - Viáticos de los funcionarios en comisión"/>
    <s v="VIATICOS  GRUSE-CORDINACIONES DE SEGURIDAD-58721"/>
    <n v="90111503"/>
    <s v="SOLICITUD DE INFORMACIÓN A LOS PROVEEDORES"/>
    <n v="1"/>
    <n v="12"/>
    <n v="10"/>
    <n v="1"/>
    <n v="152000"/>
    <s v="GLOBAL"/>
    <s v="NO SOLICITADAS"/>
  </r>
  <r>
    <x v="12"/>
    <s v="02-02-02-010"/>
    <s v="02-02-02-010"/>
    <s v="Adquisición de servicios - Viáticos de los funcionarios en comisión"/>
    <s v="VIATICOS  GRUSE-CORDINACIONES SEGURIDAD BLART-56021"/>
    <n v="90111503"/>
    <s v="SOLICITUD DE INFORMACIÓN A LOS PROVEEDORES"/>
    <n v="1"/>
    <n v="12"/>
    <n v="10"/>
    <n v="1"/>
    <n v="140000"/>
    <s v="GLOBAL"/>
    <s v="NO SOLICITADAS"/>
  </r>
  <r>
    <x v="12"/>
    <s v="02-02-02-010"/>
    <s v="02-02-02-010"/>
    <s v="Adquisición de servicios - Viáticos de los funcionarios en comisión"/>
    <s v="VIATICOS  GRUSE-DESIGNACIÓN ESPECIALISTAS EIMEX PARA ACOMPAÑAMIENTO EN LOS TRABAJOS REQUERIDOS POR CACOM-1-9221"/>
    <n v="90111503"/>
    <s v="SOLICITUD DE INFORMACIÓN A LOS PROVEEDORES"/>
    <n v="1"/>
    <n v="12"/>
    <n v="10"/>
    <n v="1"/>
    <n v="280000"/>
    <s v="GLOBAL"/>
    <s v="NO SOLICITADAS"/>
  </r>
  <r>
    <x v="12"/>
    <s v="02-02-02-010"/>
    <s v="02-02-02-010"/>
    <s v="Adquisición de servicios - Viáticos de los funcionarios en comisión"/>
    <s v="VIATICOS  GRUSE-Dirigir los montajes musicales y marciales de la Banda de Guerra del CACOM-1 por ceremonia ...-41321"/>
    <n v="90111503"/>
    <s v="SOLICITUD DE INFORMACIÓN A LOS PROVEEDORES"/>
    <n v="1"/>
    <n v="12"/>
    <n v="10"/>
    <n v="1"/>
    <n v="152000"/>
    <s v="GLOBAL"/>
    <s v="NO SOLICITADAS"/>
  </r>
  <r>
    <x v="12"/>
    <s v="02-02-02-010"/>
    <s v="02-02-02-010"/>
    <s v="Adquisición de servicios - Viáticos de los funcionarios en comisión"/>
    <s v="VIATICOS  GRUSE-DISPONIBILIDAD DE RECUPERACIÓN DE PERSONAL EN APOYO A LA FUERZA DE TAREA CONJUNTA OMEGA._x0009__x0009__x0009_...-53221"/>
    <n v="90111503"/>
    <s v="SOLICITUD DE INFORMACIÓN A LOS PROVEEDORES"/>
    <n v="1"/>
    <n v="12"/>
    <n v="10"/>
    <n v="1"/>
    <n v="1216000"/>
    <s v="GLOBAL"/>
    <s v="NO SOLICITADAS"/>
  </r>
  <r>
    <x v="12"/>
    <s v="02-02-02-010"/>
    <s v="02-02-02-010"/>
    <s v="Adquisición de servicios - Viáticos de los funcionarios en comisión"/>
    <s v="VIATICOS  GRUSE-Ejercicio Binacional paracaidismo operaciones especiales-6321"/>
    <n v="90111503"/>
    <s v="SOLICITUD DE INFORMACIÓN A LOS PROVEEDORES"/>
    <n v="1"/>
    <n v="12"/>
    <n v="10"/>
    <n v="1"/>
    <n v="152000"/>
    <s v="GLOBAL"/>
    <s v="NO SOLICITADAS"/>
  </r>
  <r>
    <x v="12"/>
    <s v="02-02-02-010"/>
    <s v="02-02-02-010"/>
    <s v="Adquisición de servicios - Viáticos de los funcionarios en comisión"/>
    <s v="VIATICOS  GRUSE-EJERCICIO ESTRATEGICO MULTINACIONAL HIDRA II-27621"/>
    <n v="90111503"/>
    <s v="SOLICITUD DE INFORMACIÓN A LOS PROVEEDORES"/>
    <n v="1"/>
    <n v="12"/>
    <n v="10"/>
    <n v="1"/>
    <n v="560000"/>
    <s v="GLOBAL"/>
    <s v="NO SOLICITADAS"/>
  </r>
  <r>
    <x v="12"/>
    <s v="02-02-02-010"/>
    <s v="02-02-02-010"/>
    <s v="Adquisición de servicios - Viáticos de los funcionarios en comisión"/>
    <s v="VIATICOS  GRUSE-EJERCICIO OPERACIONAL AGUAS ABIERTAS-39521"/>
    <n v="90111503"/>
    <s v="SOLICITUD DE INFORMACIÓN A LOS PROVEEDORES"/>
    <n v="1"/>
    <n v="12"/>
    <n v="10"/>
    <n v="1"/>
    <n v="840000"/>
    <s v="GLOBAL"/>
    <s v="NO SOLICITADAS"/>
  </r>
  <r>
    <x v="12"/>
    <s v="02-02-02-010"/>
    <s v="02-02-02-010"/>
    <s v="Adquisición de servicios - Viáticos de los funcionarios en comisión"/>
    <s v="VIATICOS  GRUSE-EJERCIICO AGUAS ABIERTAS-39421"/>
    <n v="90111503"/>
    <s v="SOLICITUD DE INFORMACIÓN A LOS PROVEEDORES"/>
    <n v="1"/>
    <n v="12"/>
    <n v="10"/>
    <n v="1"/>
    <n v="2490000"/>
    <s v="GLOBAL"/>
    <s v="NO SOLICITADAS"/>
  </r>
  <r>
    <x v="12"/>
    <s v="02-02-02-010"/>
    <s v="02-02-02-010"/>
    <s v="Adquisición de servicios - Viáticos de los funcionarios en comisión"/>
    <s v="VIATICOS  GRUSE-ESQUEMA DE SEGURIDAD CACOM-1-49021"/>
    <n v="90111503"/>
    <s v="SOLICITUD DE INFORMACIÓN A LOS PROVEEDORES"/>
    <n v="1"/>
    <n v="12"/>
    <n v="10"/>
    <n v="1"/>
    <n v="152000"/>
    <s v="GLOBAL"/>
    <s v="NO SOLICITADAS"/>
  </r>
  <r>
    <x v="12"/>
    <s v="02-02-02-010"/>
    <s v="02-02-02-010"/>
    <s v="Adquisición de servicios - Viáticos de los funcionarios en comisión"/>
    <s v="VIATICOS  GRUSE-Estudio de la Seguridad del Blart Tibu y verificación para instalar cámaras-20221"/>
    <n v="90111503"/>
    <s v="SOLICITUD DE INFORMACIÓN A LOS PROVEEDORES"/>
    <n v="1"/>
    <n v="12"/>
    <n v="10"/>
    <n v="1"/>
    <n v="76000"/>
    <s v="GLOBAL"/>
    <s v="NO SOLICITADAS"/>
  </r>
  <r>
    <x v="12"/>
    <s v="02-02-02-010"/>
    <s v="02-02-02-010"/>
    <s v="Adquisición de servicios - Viáticos de los funcionarios en comisión"/>
    <s v="VIATICOS  GRUSE-Estudio de la Seguridad del Blart Tibu y verificación para instalar cámaras-20421"/>
    <n v="90111503"/>
    <s v="SOLICITUD DE INFORMACIÓN A LOS PROVEEDORES"/>
    <n v="1"/>
    <n v="12"/>
    <n v="10"/>
    <n v="1"/>
    <n v="76000"/>
    <s v="GLOBAL"/>
    <s v="NO SOLICITADAS"/>
  </r>
  <r>
    <x v="12"/>
    <s v="02-02-02-010"/>
    <s v="02-02-02-010"/>
    <s v="Adquisición de servicios - Viáticos de los funcionarios en comisión"/>
    <s v="VIATICOS  GRUSE-ESTUDIO DE SEGURIDAD AEROPUERTO-56921"/>
    <n v="90111503"/>
    <s v="SOLICITUD DE INFORMACIÓN A LOS PROVEEDORES"/>
    <n v="1"/>
    <n v="12"/>
    <n v="10"/>
    <n v="1"/>
    <n v="76000"/>
    <s v="GLOBAL"/>
    <s v="NO SOLICITADAS"/>
  </r>
  <r>
    <x v="12"/>
    <s v="02-02-02-010"/>
    <s v="02-02-02-010"/>
    <s v="Adquisición de servicios - Viáticos de los funcionarios en comisión"/>
    <s v="VIATICOS  GRUSE-ESTUDIO DE SEGURIDAD DEL AEROPUERTO INTERNACIONAL CAMILO DAZA-56021"/>
    <n v="90111503"/>
    <s v="SOLICITUD DE INFORMACIÓN A LOS PROVEEDORES"/>
    <n v="1"/>
    <n v="12"/>
    <n v="10"/>
    <n v="1"/>
    <n v="152000"/>
    <s v="GLOBAL"/>
    <s v="NO SOLICITADAS"/>
  </r>
  <r>
    <x v="12"/>
    <s v="02-02-02-010"/>
    <s v="02-02-02-010"/>
    <s v="Adquisición de servicios - Viáticos de los funcionarios en comisión"/>
    <s v="VIATICOS  GRUSE-ESTUDIO DE SEGURIDAD DEL AEROPUERTO INTERNACIONAL CAMILO DAZA-57121"/>
    <n v="90111503"/>
    <s v="SOLICITUD DE INFORMACIÓN A LOS PROVEEDORES"/>
    <n v="1"/>
    <n v="12"/>
    <n v="10"/>
    <n v="1"/>
    <n v="152000"/>
    <s v="GLOBAL"/>
    <s v="NO SOLICITADAS"/>
  </r>
  <r>
    <x v="12"/>
    <s v="02-02-02-010"/>
    <s v="02-02-02-010"/>
    <s v="Adquisición de servicios - Viáticos de los funcionarios en comisión"/>
    <s v="VIATICOS  GRUSE-INSTRUCTOR CURSO DE OPERADORES DRONES TÁCTICOS-28121"/>
    <n v="90111503"/>
    <s v="SOLICITUD DE INFORMACIÓN A LOS PROVEEDORES"/>
    <n v="1"/>
    <n v="12"/>
    <n v="10"/>
    <n v="1"/>
    <n v="1368000"/>
    <s v="GLOBAL"/>
    <s v="NO SOLICITADAS"/>
  </r>
  <r>
    <x v="12"/>
    <s v="02-02-02-010"/>
    <s v="02-02-02-010"/>
    <s v="Adquisición de servicios - Viáticos de los funcionarios en comisión"/>
    <s v="VIATICOS  GRUSE-INSTRUCTOR CURSO DE OPERADORES DRONES TÁCTICOS-35221"/>
    <n v="90111503"/>
    <s v="SOLICITUD DE INFORMACIÓN A LOS PROVEEDORES"/>
    <n v="1"/>
    <n v="12"/>
    <n v="10"/>
    <n v="1"/>
    <n v="1368000"/>
    <s v="GLOBAL"/>
    <s v="NO SOLICITADAS"/>
  </r>
  <r>
    <x v="12"/>
    <s v="02-02-02-010"/>
    <s v="02-02-02-010"/>
    <s v="Adquisición de servicios - Viáticos de los funcionarios en comisión"/>
    <s v="VIATICOS  GRUSE-NOCHE DE LOS MEJORES-51421"/>
    <n v="90111503"/>
    <s v="SOLICITUD DE INFORMACIÓN A LOS PROVEEDORES"/>
    <n v="1"/>
    <n v="12"/>
    <n v="10"/>
    <n v="1"/>
    <n v="76000"/>
    <s v="GLOBAL"/>
    <s v="NO SOLICITADAS"/>
  </r>
  <r>
    <x v="12"/>
    <s v="02-02-02-010"/>
    <s v="02-02-02-010"/>
    <s v="Adquisición de servicios - Viáticos de los funcionarios en comisión"/>
    <s v="VIATICOS  GRUSE-Proceder a la ciudad de Bogotá el día 28-10-2021 en apoyo a MISCELANEOS, fin recoger materi...-44721"/>
    <n v="90111503"/>
    <s v="SOLICITUD DE INFORMACIÓN A LOS PROVEEDORES"/>
    <n v="1"/>
    <n v="12"/>
    <n v="10"/>
    <n v="1"/>
    <n v="38000"/>
    <s v="GLOBAL"/>
    <s v="NO SOLICITADAS"/>
  </r>
  <r>
    <x v="12"/>
    <s v="02-02-02-010"/>
    <s v="02-02-02-010"/>
    <s v="Adquisición de servicios - Viáticos de los funcionarios en comisión"/>
    <s v="VIATICOS  GRUSE-PUNTOS DE SEGURIDAD CON DRON-34821"/>
    <n v="90111503"/>
    <s v="SOLICITUD DE INFORMACIÓN A LOS PROVEEDORES"/>
    <n v="1"/>
    <n v="12"/>
    <n v="10"/>
    <n v="1"/>
    <n v="304000"/>
    <s v="GLOBAL"/>
    <s v="NO SOLICITADAS"/>
  </r>
  <r>
    <x v="12"/>
    <s v="02-02-02-010"/>
    <s v="02-02-02-010"/>
    <s v="Adquisición de servicios - Viáticos de los funcionarios en comisión"/>
    <s v="VIATICOS  GRUSE-Realizar desplazamiento a la ciudad de Bogota  el dia 10-12-2021 con el fin de transportar ...-55021"/>
    <n v="90111503"/>
    <s v="SOLICITUD DE INFORMACIÓN A LOS PROVEEDORES"/>
    <n v="1"/>
    <n v="12"/>
    <n v="10"/>
    <n v="1"/>
    <n v="76000"/>
    <s v="GLOBAL"/>
    <s v="NO SOLICITADAS"/>
  </r>
  <r>
    <x v="12"/>
    <s v="02-02-02-010"/>
    <s v="02-02-02-010"/>
    <s v="Adquisición de servicios - Viáticos de los funcionarios en comisión"/>
    <s v="VIATICOS  GRUSE-RECLAMAR LIBRETAS 1 DEL 20-31821"/>
    <n v="90111503"/>
    <s v="SOLICITUD DE INFORMACIÓN A LOS PROVEEDORES"/>
    <n v="1"/>
    <n v="12"/>
    <n v="10"/>
    <n v="1"/>
    <n v="38000"/>
    <s v="GLOBAL"/>
    <s v="NO SOLICITADAS"/>
  </r>
  <r>
    <x v="12"/>
    <s v="02-02-02-010"/>
    <s v="02-02-02-010"/>
    <s v="Adquisición de servicios - Viáticos de los funcionarios en comisión"/>
    <s v="VIATICOS  GRUSE-RECOLECCIÓN DE AIRES ACONDICIONADOS Y TELEVISORES-44721"/>
    <n v="90111503"/>
    <s v="SOLICITUD DE INFORMACIÓN A LOS PROVEEDORES"/>
    <n v="1"/>
    <n v="12"/>
    <n v="10"/>
    <n v="1"/>
    <n v="38000"/>
    <s v="GLOBAL"/>
    <s v="NO SOLICITADAS"/>
  </r>
  <r>
    <x v="12"/>
    <s v="02-02-02-010"/>
    <s v="02-02-02-010"/>
    <s v="Adquisición de servicios - Viáticos de los funcionarios en comisión"/>
    <s v="VIATICOS  GRUSE-RELEVO VELASQUEZ-11721"/>
    <n v="90111503"/>
    <s v="SOLICITUD DE INFORMACIÓN A LOS PROVEEDORES"/>
    <n v="1"/>
    <n v="12"/>
    <n v="10"/>
    <n v="1"/>
    <n v="532000"/>
    <s v="GLOBAL"/>
    <s v="NO SOLICITADAS"/>
  </r>
  <r>
    <x v="12"/>
    <s v="02-02-02-010"/>
    <s v="02-02-02-010"/>
    <s v="Adquisición de servicios - Viáticos de los funcionarios en comisión"/>
    <s v="VIATICOS  GRUSE-REUNIÓN PLANEACION DISPOSITIVO DE SEGURIDAD PARA LA CONMEMORACIÓN DEL BICENTENARIO DE LA CO...-36721"/>
    <n v="90111503"/>
    <s v="SOLICITUD DE INFORMACIÓN A LOS PROVEEDORES"/>
    <n v="1"/>
    <n v="12"/>
    <n v="10"/>
    <n v="1"/>
    <n v="38000"/>
    <s v="GLOBAL"/>
    <s v="NO SOLICITADAS"/>
  </r>
  <r>
    <x v="12"/>
    <s v="02-02-02-010"/>
    <s v="02-02-02-010"/>
    <s v="Adquisición de servicios - Viáticos de los funcionarios en comisión"/>
    <s v="VIATICOS  GRUSE-RP-30621"/>
    <n v="90111503"/>
    <s v="SOLICITUD DE INFORMACIÓN A LOS PROVEEDORES"/>
    <n v="1"/>
    <n v="12"/>
    <n v="10"/>
    <n v="1"/>
    <n v="988000"/>
    <s v="GLOBAL"/>
    <s v="NO SOLICITADAS"/>
  </r>
  <r>
    <x v="12"/>
    <s v="02-02-02-010"/>
    <s v="02-02-02-010"/>
    <s v="Adquisición de servicios - Viáticos de los funcionarios en comisión"/>
    <s v="VIATICOS  GRUSE-SEGUIDAD VELASQUEZ-55721"/>
    <n v="90111503"/>
    <s v="SOLICITUD DE INFORMACIÓN A LOS PROVEEDORES"/>
    <n v="1"/>
    <n v="12"/>
    <n v="10"/>
    <n v="1"/>
    <n v="988000"/>
    <s v="GLOBAL"/>
    <s v="NO SOLICITADAS"/>
  </r>
  <r>
    <x v="12"/>
    <s v="02-02-02-010"/>
    <s v="02-02-02-010"/>
    <s v="Adquisición de servicios - Viáticos de los funcionarios en comisión"/>
    <s v="VIATICOS  GRUSE-SEGURIDAD AERÓDROMO-30621"/>
    <n v="90111503"/>
    <s v="SOLICITUD DE INFORMACIÓN A LOS PROVEEDORES"/>
    <n v="1"/>
    <n v="12"/>
    <n v="10"/>
    <n v="1"/>
    <n v="1064000"/>
    <s v="GLOBAL"/>
    <s v="NO SOLICITADAS"/>
  </r>
  <r>
    <x v="12"/>
    <s v="02-02-02-010"/>
    <s v="02-02-02-010"/>
    <s v="Adquisición de servicios - Viáticos de los funcionarios en comisión"/>
    <s v="VIATICOS  GRUSE-SEGURIDAD AERÓDROMO-33721"/>
    <n v="90111503"/>
    <s v="SOLICITUD DE INFORMACIÓN A LOS PROVEEDORES"/>
    <n v="1"/>
    <n v="12"/>
    <n v="10"/>
    <n v="1"/>
    <n v="532000"/>
    <s v="GLOBAL"/>
    <s v="NO SOLICITADAS"/>
  </r>
  <r>
    <x v="12"/>
    <s v="02-02-02-010"/>
    <s v="02-02-02-010"/>
    <s v="Adquisición de servicios - Viáticos de los funcionarios en comisión"/>
    <s v="VIATICOS  GRUSE-SEGURIDAD AERÓDROMO-57521"/>
    <n v="90111503"/>
    <s v="SOLICITUD DE INFORMACIÓN A LOS PROVEEDORES"/>
    <n v="1"/>
    <n v="12"/>
    <n v="10"/>
    <n v="1"/>
    <n v="76000"/>
    <s v="GLOBAL"/>
    <s v="NO SOLICITADAS"/>
  </r>
  <r>
    <x v="12"/>
    <s v="02-02-02-010"/>
    <s v="02-02-02-010"/>
    <s v="Adquisición de servicios - Viáticos de los funcionarios en comisión"/>
    <s v="VIATICOS  GRUSE-SEGURIDAD BLART-58721"/>
    <n v="90111503"/>
    <s v="SOLICITUD DE INFORMACIÓN A LOS PROVEEDORES"/>
    <n v="1"/>
    <n v="12"/>
    <n v="10"/>
    <n v="1"/>
    <n v="76000"/>
    <s v="GLOBAL"/>
    <s v="NO SOLICITADAS"/>
  </r>
  <r>
    <x v="12"/>
    <s v="02-02-02-010"/>
    <s v="02-02-02-010"/>
    <s v="Adquisición de servicios - Viáticos de los funcionarios en comisión"/>
    <s v="VIATICOS  GRUSE-SEGURIDAD CEREMONIA-37721"/>
    <n v="90111503"/>
    <s v="SOLICITUD DE INFORMACIÓN A LOS PROVEEDORES"/>
    <n v="1"/>
    <n v="12"/>
    <n v="10"/>
    <n v="1"/>
    <n v="3664000"/>
    <s v="GLOBAL"/>
    <s v="NO SOLICITADAS"/>
  </r>
  <r>
    <x v="12"/>
    <s v="02-02-02-010"/>
    <s v="02-02-02-010"/>
    <s v="Adquisición de servicios - Viáticos de los funcionarios en comisión"/>
    <s v="VIATICOS  GRUSE-SEGURIDAD COMANDO CACOM1-58621"/>
    <n v="90111503"/>
    <s v="SOLICITUD DE INFORMACIÓN A LOS PROVEEDORES"/>
    <n v="1"/>
    <n v="12"/>
    <n v="10"/>
    <n v="1"/>
    <n v="76000"/>
    <s v="GLOBAL"/>
    <s v="NO SOLICITADAS"/>
  </r>
  <r>
    <x v="12"/>
    <s v="02-02-02-010"/>
    <s v="02-02-02-010"/>
    <s v="Adquisición de servicios - Viáticos de los funcionarios en comisión"/>
    <s v="VIATICOS  GRUSE-SEGURIDAD COMANDO CACOM-1-9221"/>
    <n v="90111503"/>
    <s v="SOLICITUD DE INFORMACIÓN A LOS PROVEEDORES"/>
    <n v="1"/>
    <n v="12"/>
    <n v="10"/>
    <n v="1"/>
    <n v="76000"/>
    <s v="GLOBAL"/>
    <s v="NO SOLICITADAS"/>
  </r>
  <r>
    <x v="12"/>
    <s v="02-02-02-010"/>
    <s v="02-02-02-010"/>
    <s v="Adquisición de servicios - Viáticos de los funcionarios en comisión"/>
    <s v="VIATICOS  gruse-SEGURIDAD DEL AERÓDROMO NO CONTROLADO VELASQUEZ-46521"/>
    <n v="90111503"/>
    <s v="SOLICITUD DE INFORMACIÓN A LOS PROVEEDORES"/>
    <n v="1"/>
    <n v="12"/>
    <n v="10"/>
    <n v="1"/>
    <n v="1064000"/>
    <s v="GLOBAL"/>
    <s v="NO SOLICITADAS"/>
  </r>
  <r>
    <x v="12"/>
    <s v="02-02-02-010"/>
    <s v="02-02-02-010"/>
    <s v="Adquisición de servicios - Viáticos de los funcionarios en comisión"/>
    <s v="VIATICOS  GRUSE-SEGURIDAD DEL AERÓDROMO NO CONTROLADO VELASQUEZ-53221"/>
    <n v="90111503"/>
    <s v="SOLICITUD DE INFORMACIÓN A LOS PROVEEDORES"/>
    <n v="1"/>
    <n v="12"/>
    <n v="10"/>
    <n v="1"/>
    <n v="1064000"/>
    <s v="GLOBAL"/>
    <s v="NO SOLICITADAS"/>
  </r>
  <r>
    <x v="12"/>
    <s v="02-02-02-010"/>
    <s v="02-02-02-010"/>
    <s v="Adquisición de servicios - Viáticos de los funcionarios en comisión"/>
    <s v="VIATICOS  GRUSE-SEGURIDAD EJERCICIO RELAMPAGO-22221"/>
    <n v="90111503"/>
    <s v="SOLICITUD DE INFORMACIÓN A LOS PROVEEDORES"/>
    <n v="1"/>
    <n v="12"/>
    <n v="10"/>
    <n v="1"/>
    <n v="6612000"/>
    <s v="GLOBAL"/>
    <s v="NO SOLICITADAS"/>
  </r>
  <r>
    <x v="12"/>
    <s v="02-02-02-010"/>
    <s v="02-02-02-010"/>
    <s v="Adquisición de servicios - Viáticos de los funcionarios en comisión"/>
    <s v="VIATICOS  GRUSE-SEGURIDAD EJERCICIO RELAMPAGO-25821"/>
    <n v="90111503"/>
    <s v="SOLICITUD DE INFORMACIÓN A LOS PROVEEDORES"/>
    <n v="1"/>
    <n v="12"/>
    <n v="10"/>
    <n v="1"/>
    <n v="76000"/>
    <s v="GLOBAL"/>
    <s v="NO SOLICITADAS"/>
  </r>
  <r>
    <x v="12"/>
    <s v="02-02-02-010"/>
    <s v="02-02-02-010"/>
    <s v="Adquisición de servicios - Viáticos de los funcionarios en comisión"/>
    <s v="VIATICOS  GRUSE-SEGURIDAD EJERCICIO RELAMPAGO-28221"/>
    <n v="90111503"/>
    <s v="SOLICITUD DE INFORMACIÓN A LOS PROVEEDORES"/>
    <n v="1"/>
    <n v="12"/>
    <n v="10"/>
    <n v="1"/>
    <n v="684000"/>
    <s v="GLOBAL"/>
    <s v="NO SOLICITADAS"/>
  </r>
  <r>
    <x v="12"/>
    <s v="02-02-02-010"/>
    <s v="02-02-02-010"/>
    <s v="Adquisición de servicios - Viáticos de los funcionarios en comisión"/>
    <s v="VIATICOS  GRUSE-SEGURIDAD EJERCICIO RELAMPAGO-28921"/>
    <n v="90111503"/>
    <s v="SOLICITUD DE INFORMACIÓN A LOS PROVEEDORES"/>
    <n v="1"/>
    <n v="12"/>
    <n v="10"/>
    <n v="1"/>
    <n v="684000"/>
    <s v="GLOBAL"/>
    <s v="NO SOLICITADAS"/>
  </r>
  <r>
    <x v="12"/>
    <s v="02-02-02-010"/>
    <s v="02-02-02-010"/>
    <s v="Adquisición de servicios - Viáticos de los funcionarios en comisión"/>
    <s v="VIATICOS  GRUSE-SEGURIDAD VELASQUEZ-13621"/>
    <n v="90111503"/>
    <s v="SOLICITUD DE INFORMACIÓN A LOS PROVEEDORES"/>
    <n v="1"/>
    <n v="12"/>
    <n v="10"/>
    <n v="1"/>
    <n v="532000"/>
    <s v="GLOBAL"/>
    <s v="NO SOLICITADAS"/>
  </r>
  <r>
    <x v="12"/>
    <s v="02-02-02-010"/>
    <s v="02-02-02-010"/>
    <s v="Adquisición de servicios - Viáticos de los funcionarios en comisión"/>
    <s v="VIATICOS  GRUSE-SEGURIDAD VELASQUEZ-17621"/>
    <n v="90111503"/>
    <s v="SOLICITUD DE INFORMACIÓN A LOS PROVEEDORES"/>
    <n v="1"/>
    <n v="12"/>
    <n v="10"/>
    <n v="1"/>
    <n v="532000"/>
    <s v="GLOBAL"/>
    <s v="NO SOLICITADAS"/>
  </r>
  <r>
    <x v="12"/>
    <s v="02-02-02-010"/>
    <s v="02-02-02-010"/>
    <s v="Adquisición de servicios - Viáticos de los funcionarios en comisión"/>
    <s v="VIATICOS  GRUSE-SEGURIDAD VELASQUEZ-22021"/>
    <n v="90111503"/>
    <s v="SOLICITUD DE INFORMACIÓN A LOS PROVEEDORES"/>
    <n v="1"/>
    <n v="12"/>
    <n v="10"/>
    <n v="1"/>
    <n v="532000"/>
    <s v="GLOBAL"/>
    <s v="NO SOLICITADAS"/>
  </r>
  <r>
    <x v="12"/>
    <s v="02-02-02-010"/>
    <s v="02-02-02-010"/>
    <s v="Adquisición de servicios - Viáticos de los funcionarios en comisión"/>
    <s v="VIATICOS  GRUSE-SEGURIDAD VELASQUEZ-25421"/>
    <n v="90111503"/>
    <s v="SOLICITUD DE INFORMACIÓN A LOS PROVEEDORES"/>
    <n v="1"/>
    <n v="12"/>
    <n v="10"/>
    <n v="1"/>
    <n v="532000"/>
    <s v="GLOBAL"/>
    <s v="NO SOLICITADAS"/>
  </r>
  <r>
    <x v="12"/>
    <s v="02-02-02-010"/>
    <s v="02-02-02-010"/>
    <s v="Adquisición de servicios - Viáticos de los funcionarios en comisión"/>
    <s v="VIATICOS  GRUSE-SEGURIDAD VELASQUEZ-28521"/>
    <n v="90111503"/>
    <s v="SOLICITUD DE INFORMACIÓN A LOS PROVEEDORES"/>
    <n v="1"/>
    <n v="12"/>
    <n v="10"/>
    <n v="1"/>
    <n v="1064000"/>
    <s v="GLOBAL"/>
    <s v="NO SOLICITADAS"/>
  </r>
  <r>
    <x v="12"/>
    <s v="02-02-02-010"/>
    <s v="02-02-02-010"/>
    <s v="Adquisición de servicios - Viáticos de los funcionarios en comisión"/>
    <s v="VIATICOS  GRUSE-SEGURIDAD VELASQUEZ-35021"/>
    <n v="90111503"/>
    <s v="SOLICITUD DE INFORMACIÓN A LOS PROVEEDORES"/>
    <n v="1"/>
    <n v="12"/>
    <n v="10"/>
    <n v="1"/>
    <n v="76000"/>
    <s v="GLOBAL"/>
    <s v="NO SOLICITADAS"/>
  </r>
  <r>
    <x v="12"/>
    <s v="02-02-02-010"/>
    <s v="02-02-02-010"/>
    <s v="Adquisición de servicios - Viáticos de los funcionarios en comisión"/>
    <s v="VIATICOS  GRUSE-SEGURIDAD VELASQUEZ-35221"/>
    <n v="90111503"/>
    <s v="SOLICITUD DE INFORMACIÓN A LOS PROVEEDORES"/>
    <n v="1"/>
    <n v="12"/>
    <n v="10"/>
    <n v="1"/>
    <n v="1064000"/>
    <s v="GLOBAL"/>
    <s v="NO SOLICITADAS"/>
  </r>
  <r>
    <x v="12"/>
    <s v="02-02-02-010"/>
    <s v="02-02-02-010"/>
    <s v="Adquisición de servicios - Viáticos de los funcionarios en comisión"/>
    <s v="VIATICOS  GRUSE-SEGURIDAD VELASQUEZ-36421"/>
    <n v="90111503"/>
    <s v="SOLICITUD DE INFORMACIÓN A LOS PROVEEDORES"/>
    <n v="1"/>
    <n v="12"/>
    <n v="10"/>
    <n v="1"/>
    <n v="988000"/>
    <s v="GLOBAL"/>
    <s v="NO SOLICITADAS"/>
  </r>
  <r>
    <x v="12"/>
    <s v="02-02-02-010"/>
    <s v="02-02-02-010"/>
    <s v="Adquisición de servicios - Viáticos de los funcionarios en comisión"/>
    <s v="VIATICOS  GRUSE-SEGURIDAD VELASQUEZ-39521"/>
    <n v="90111503"/>
    <s v="SOLICITUD DE INFORMACIÓN A LOS PROVEEDORES"/>
    <n v="1"/>
    <n v="12"/>
    <n v="10"/>
    <n v="1"/>
    <n v="1140000"/>
    <s v="GLOBAL"/>
    <s v="NO SOLICITADAS"/>
  </r>
  <r>
    <x v="12"/>
    <s v="02-02-02-010"/>
    <s v="02-02-02-010"/>
    <s v="Adquisición de servicios - Viáticos de los funcionarios en comisión"/>
    <s v="VIATICOS  GRUSE-SEGURIDAD VELASQUEZ-49521"/>
    <n v="90111503"/>
    <s v="SOLICITUD DE INFORMACIÓN A LOS PROVEEDORES"/>
    <n v="1"/>
    <n v="12"/>
    <n v="10"/>
    <n v="1"/>
    <n v="988000"/>
    <s v="GLOBAL"/>
    <s v="NO SOLICITADAS"/>
  </r>
  <r>
    <x v="12"/>
    <s v="02-02-02-010"/>
    <s v="02-02-02-010"/>
    <s v="Adquisición de servicios - Viáticos de los funcionarios en comisión"/>
    <s v="VIATICOS  GRUSE-SEGURIDAD VELASQUEZ-58721"/>
    <n v="90111503"/>
    <s v="SOLICITUD DE INFORMACIÓN A LOS PROVEEDORES"/>
    <n v="1"/>
    <n v="12"/>
    <n v="10"/>
    <n v="1"/>
    <n v="76000"/>
    <s v="GLOBAL"/>
    <s v="NO SOLICITADAS"/>
  </r>
  <r>
    <x v="12"/>
    <s v="02-02-02-010"/>
    <s v="02-02-02-010"/>
    <s v="Adquisición de servicios - Viáticos de los funcionarios en comisión"/>
    <s v="VIATICOS  GRUSE-SEGURIDAD-18221"/>
    <n v="90111503"/>
    <s v="SOLICITUD DE INFORMACIÓN A LOS PROVEEDORES"/>
    <n v="1"/>
    <n v="12"/>
    <n v="10"/>
    <n v="1"/>
    <n v="532000"/>
    <s v="GLOBAL"/>
    <s v="NO SOLICITADAS"/>
  </r>
  <r>
    <x v="12"/>
    <s v="02-02-02-010"/>
    <s v="02-02-02-010"/>
    <s v="Adquisición de servicios - Viáticos de los funcionarios en comisión"/>
    <s v="VIATICOS  GRUSE-SEGURIDAD-20421"/>
    <n v="90111503"/>
    <s v="SOLICITUD DE INFORMACIÓN A LOS PROVEEDORES"/>
    <n v="1"/>
    <n v="12"/>
    <n v="10"/>
    <n v="1"/>
    <n v="532000"/>
    <s v="GLOBAL"/>
    <s v="NO SOLICITADAS"/>
  </r>
  <r>
    <x v="12"/>
    <s v="02-02-02-010"/>
    <s v="02-02-02-010"/>
    <s v="Adquisición de servicios - Viáticos de los funcionarios en comisión"/>
    <s v="VIATICOS  GRUSE-SEGURODAD EJERCICIO RELAMPAGO-25821"/>
    <n v="90111503"/>
    <s v="SOLICITUD DE INFORMACIÓN A LOS PROVEEDORES"/>
    <n v="1"/>
    <n v="12"/>
    <n v="10"/>
    <n v="1"/>
    <n v="76000"/>
    <s v="GLOBAL"/>
    <s v="NO SOLICITADAS"/>
  </r>
  <r>
    <x v="12"/>
    <s v="02-02-02-010"/>
    <s v="02-02-02-010"/>
    <s v="Adquisición de servicios - Viáticos de los funcionarios en comisión"/>
    <s v="VIATICOS  GRUSE-SERVICIO- TRANSPORTE SEMOVIENTE-8121"/>
    <n v="90111503"/>
    <s v="SOLICITUD DE INFORMACIÓN A LOS PROVEEDORES"/>
    <n v="1"/>
    <n v="12"/>
    <n v="10"/>
    <n v="1"/>
    <n v="38000"/>
    <s v="GLOBAL"/>
    <s v="NO SOLICITADAS"/>
  </r>
  <r>
    <x v="12"/>
    <s v="02-02-02-010"/>
    <s v="02-02-02-010"/>
    <s v="Adquisición de servicios - Viáticos de los funcionarios en comisión"/>
    <s v="VIATICOS  GRUSE-SERVICIO-ejercicio operacional Mobile Training Team - MTT CSAR-10221"/>
    <n v="90111503"/>
    <s v="SOLICITUD DE INFORMACIÓN A LOS PROVEEDORES"/>
    <n v="1"/>
    <n v="12"/>
    <n v="10"/>
    <n v="1"/>
    <n v="380000"/>
    <s v="GLOBAL"/>
    <s v="NO SOLICITADAS"/>
  </r>
  <r>
    <x v="12"/>
    <s v="02-02-02-010"/>
    <s v="02-02-02-010"/>
    <s v="Adquisición de servicios - Viáticos de los funcionarios en comisión"/>
    <s v="VIATICOS  GRUSE-SERVICIO-MANTENIMIENTO A VISORES NOCTURNOS-10521"/>
    <n v="90111503"/>
    <s v="SOLICITUD DE INFORMACIÓN A LOS PROVEEDORES"/>
    <n v="1"/>
    <n v="12"/>
    <n v="10"/>
    <n v="1"/>
    <n v="304000"/>
    <s v="GLOBAL"/>
    <s v="NO SOLICITADAS"/>
  </r>
  <r>
    <x v="12"/>
    <s v="02-02-02-010"/>
    <s v="02-02-02-010"/>
    <s v="Adquisición de servicios - Viáticos de los funcionarios en comisión"/>
    <s v="VIATICOS  GRUSE-SERVICIO-ORDEN CACOM-1-9321"/>
    <n v="90111503"/>
    <s v="SOLICITUD DE INFORMACIÓN A LOS PROVEEDORES"/>
    <n v="1"/>
    <n v="12"/>
    <n v="10"/>
    <n v="1"/>
    <n v="38000"/>
    <s v="GLOBAL"/>
    <s v="NO SOLICITADAS"/>
  </r>
  <r>
    <x v="12"/>
    <s v="02-02-02-010"/>
    <s v="02-02-02-010"/>
    <s v="Adquisición de servicios - Viáticos de los funcionarios en comisión"/>
    <s v="VIATICOS  GRUSE-SERVICIO-SEGURIDAD VELASQUEZ-15121"/>
    <n v="90111503"/>
    <s v="SOLICITUD DE INFORMACIÓN A LOS PROVEEDORES"/>
    <n v="1"/>
    <n v="12"/>
    <n v="10"/>
    <n v="1"/>
    <n v="532000"/>
    <s v="GLOBAL"/>
    <s v="NO SOLICITADAS"/>
  </r>
  <r>
    <x v="12"/>
    <s v="02-02-02-010"/>
    <s v="02-02-02-010"/>
    <s v="Adquisición de servicios - Viáticos de los funcionarios en comisión"/>
    <s v="VIATICOS  GRUSE-SEVICIO-ejercicio operacional Mobile Training Team - MTT CSAR-10221"/>
    <n v="90111503"/>
    <s v="SOLICITUD DE INFORMACIÓN A LOS PROVEEDORES"/>
    <n v="1"/>
    <n v="12"/>
    <n v="10"/>
    <n v="1"/>
    <n v="380000"/>
    <s v="GLOBAL"/>
    <s v="NO SOLICITADAS"/>
  </r>
  <r>
    <x v="12"/>
    <s v="02-02-02-010"/>
    <s v="02-02-02-010"/>
    <s v="Adquisición de servicios - Viáticos de los funcionarios en comisión"/>
    <s v="VIATICOS  GRUSE-TRANSITO EN LA UMA-57521"/>
    <n v="90111503"/>
    <s v="SOLICITUD DE INFORMACIÓN A LOS PROVEEDORES"/>
    <n v="1"/>
    <n v="12"/>
    <n v="10"/>
    <n v="1"/>
    <n v="76000"/>
    <s v="GLOBAL"/>
    <s v="NO SOLICITADAS"/>
  </r>
  <r>
    <x v="12"/>
    <s v="02-02-02-010"/>
    <s v="02-02-02-010"/>
    <s v="Adquisición de servicios - Viáticos de los funcionarios en comisión"/>
    <s v="VIATICOS  GRUSE-TRÁNSITO POR RETORNO A LA UMA. EL SUBOFICIAL SE ENVIÓ A REALIZAR ESTUDIO DE SEGURIDAD AEROP...-57321"/>
    <n v="90111503"/>
    <s v="SOLICITUD DE INFORMACIÓN A LOS PROVEEDORES"/>
    <n v="1"/>
    <n v="12"/>
    <n v="10"/>
    <n v="1"/>
    <n v="76000"/>
    <s v="GLOBAL"/>
    <s v="NO SOLICITADAS"/>
  </r>
  <r>
    <x v="12"/>
    <s v="02-02-02-010"/>
    <s v="02-02-02-010"/>
    <s v="Adquisición de servicios - Viáticos de los funcionarios en comisión"/>
    <s v="VIATICOS  GRUSE-VERIFICACION  PUNTOS DE SEGURIDAD PARA INSTALACIONES SISTEMAS DE CAMARAS-18421"/>
    <n v="90111503"/>
    <s v="SOLICITUD DE INFORMACIÓN A LOS PROVEEDORES"/>
    <n v="1"/>
    <n v="12"/>
    <n v="10"/>
    <n v="1"/>
    <n v="988000"/>
    <s v="GLOBAL"/>
    <s v="NO SOLICITADAS"/>
  </r>
  <r>
    <x v="12"/>
    <s v="02-02-02-010"/>
    <s v="02-02-02-010"/>
    <s v="Adquisición de servicios - Viáticos de los funcionarios en comisión"/>
    <s v="VIATICOS  GRUSE-VERIFICACION  PUNTOS DE SEGURIDAD PARA INSTALACIONES SISTEMAS DE CAMARAS-20821"/>
    <n v="90111503"/>
    <s v="SOLICITUD DE INFORMACIÓN A LOS PROVEEDORES"/>
    <n v="1"/>
    <n v="12"/>
    <n v="10"/>
    <n v="1"/>
    <n v="76000"/>
    <s v="GLOBAL"/>
    <s v="NO SOLICITADAS"/>
  </r>
  <r>
    <x v="12"/>
    <s v="02-02-02-010"/>
    <s v="02-02-02-010"/>
    <s v="Adquisición de servicios - Viáticos de los funcionarios en comisión"/>
    <s v="VIATICOS  GRUSE-VERIFICACION  PUNTOS DE SEGURIDAD-35021"/>
    <n v="90111503"/>
    <s v="SOLICITUD DE INFORMACIÓN A LOS PROVEEDORES"/>
    <n v="1"/>
    <n v="12"/>
    <n v="10"/>
    <n v="1"/>
    <n v="38000"/>
    <s v="GLOBAL"/>
    <s v="NO SOLICITADAS"/>
  </r>
  <r>
    <x v="12"/>
    <s v="02-02-02-010"/>
    <s v="02-02-02-010"/>
    <s v="Adquisición de servicios - Viáticos de los funcionarios en comisión"/>
    <s v="VIATICOS  GRUTE - APOYO TÉCNICO EN PINTURA A LAS AERONAVES MUSEO-SOLICITUD COMISIN 38021"/>
    <n v="90111503"/>
    <s v="SOLICITUD DE INFORMACIÓN A LOS PROVEEDORES"/>
    <n v="1"/>
    <n v="12"/>
    <n v="10"/>
    <n v="1"/>
    <n v="440000"/>
    <s v="GLOBAL"/>
    <s v="NO SOLICITADAS"/>
  </r>
  <r>
    <x v="12"/>
    <s v="02-02-02-010"/>
    <s v="02-02-02-010"/>
    <s v="Adquisición de servicios - Viáticos de los funcionarios en comisión"/>
    <s v="VIATICOS  GRUTE - APOYO TECNICO HELICOPTERO HUEY II 4526  INSPECCION Y REEPACK DE HANGARES Y ACOPLES FLEXIB...-SOLICITUD COMISION 45421"/>
    <n v="90111503"/>
    <s v="SOLICITUD DE INFORMACIÓN A LOS PROVEEDORES"/>
    <n v="1"/>
    <n v="12"/>
    <n v="10"/>
    <n v="1"/>
    <n v="304000"/>
    <s v="GLOBAL"/>
    <s v="NO SOLICITADAS"/>
  </r>
  <r>
    <x v="12"/>
    <s v="02-02-02-010"/>
    <s v="02-02-02-010"/>
    <s v="Adquisición de servicios - Viáticos de los funcionarios en comisión"/>
    <s v="VIATICOS  GRUTE - COMISIÓN MANTENIMIENTO CARAVAN FAC-5067-SOLICITUD COMISION 32721"/>
    <n v="90111503"/>
    <s v="SOLICITUD DE INFORMACIÓN A LOS PROVEEDORES"/>
    <n v="1"/>
    <n v="12"/>
    <n v="10"/>
    <n v="1"/>
    <n v="836000"/>
    <s v="GLOBAL"/>
    <s v="NO SOLICITADAS"/>
  </r>
  <r>
    <x v="12"/>
    <s v="02-02-02-010"/>
    <s v="02-02-02-010"/>
    <s v="Adquisición de servicios - Viáticos de los funcionarios en comisión"/>
    <s v="VIATICOS  GRUTE - EJERCICIO RELAMPAGO-SOLICITUD COMISION 26621"/>
    <n v="90111503"/>
    <s v="SOLICITUD DE INFORMACIÓN A LOS PROVEEDORES"/>
    <n v="1"/>
    <n v="12"/>
    <n v="10"/>
    <n v="1"/>
    <n v="3040000"/>
    <s v="GLOBAL"/>
    <s v="NO SOLICITADAS"/>
  </r>
  <r>
    <x v="12"/>
    <s v="02-02-02-010"/>
    <s v="02-02-02-010"/>
    <s v="Adquisición de servicios - Viáticos de los funcionarios en comisión"/>
    <s v="VIATICOS  GRUTE - EJERCICIO RELAMPAGO-SOLICITUD COMISION 26921"/>
    <n v="90111503"/>
    <s v="SOLICITUD DE INFORMACIÓN A LOS PROVEEDORES"/>
    <n v="1"/>
    <n v="12"/>
    <n v="10"/>
    <n v="1"/>
    <n v="8816000"/>
    <s v="GLOBAL"/>
    <s v="NO SOLICITADAS"/>
  </r>
  <r>
    <x v="12"/>
    <s v="02-02-02-010"/>
    <s v="02-02-02-010"/>
    <s v="Adquisición de servicios - Viáticos de los funcionarios en comisión"/>
    <s v="VIATICOS  GRUTE - ESTANDARIZACION CONFIABILIDAD AERONAUTICA-SOLICITUD COMISION 46021"/>
    <n v="90111503"/>
    <s v="SOLICITUD DE INFORMACIÓN A LOS PROVEEDORES"/>
    <n v="1"/>
    <n v="12"/>
    <n v="10"/>
    <n v="1"/>
    <n v="560000"/>
    <s v="GLOBAL"/>
    <s v="NO SOLICITADAS"/>
  </r>
  <r>
    <x v="12"/>
    <s v="02-02-02-010"/>
    <s v="02-02-02-010"/>
    <s v="Adquisición de servicios - Viáticos de los funcionarios en comisión"/>
    <s v="VIATICOS  GRUTE - INSTALACIÓN TUBO REABASTECIMIENTO AERONAVE MIRAGUE-SOLICITUD COMISION 32821"/>
    <n v="90111503"/>
    <s v="SOLICITUD DE INFORMACIÓN A LOS PROVEEDORES"/>
    <n v="1"/>
    <n v="12"/>
    <n v="10"/>
    <n v="1"/>
    <n v="304000"/>
    <s v="GLOBAL"/>
    <s v="NO SOLICITADAS"/>
  </r>
  <r>
    <x v="12"/>
    <s v="02-02-02-010"/>
    <s v="02-02-02-010"/>
    <s v="Adquisición de servicios - Viáticos de los funcionarios en comisión"/>
    <s v="VIATICOS  GRUTE - LLEVAR Y TRAER MATERIAL AERONÁUTICO PARA ALISTAMIETO DE LAS AERONAVES ASIGNADAS AL CACOM-...-SOLICITUD COMISION 46321"/>
    <n v="90111503"/>
    <s v="SOLICITUD DE INFORMACIÓN A LOS PROVEEDORES"/>
    <n v="1"/>
    <n v="12"/>
    <n v="10"/>
    <n v="1"/>
    <n v="76000"/>
    <s v="GLOBAL"/>
    <s v="NO SOLICITADAS"/>
  </r>
  <r>
    <x v="12"/>
    <s v="02-02-02-010"/>
    <s v="02-02-02-010"/>
    <s v="Adquisición de servicios - Viáticos de los funcionarios en comisión"/>
    <s v="VIATICOS  GRUTE - Revista Puntos de custodia Armamento Aéreo-SOLICITUD COMISION 46321"/>
    <n v="90111503"/>
    <s v="SOLICITUD DE INFORMACIÓN A LOS PROVEEDORES"/>
    <n v="1"/>
    <n v="12"/>
    <n v="10"/>
    <n v="1"/>
    <n v="76000"/>
    <s v="GLOBAL"/>
    <s v="NO SOLICITADAS"/>
  </r>
  <r>
    <x v="12"/>
    <s v="02-02-02-010"/>
    <s v="02-02-02-010"/>
    <s v="Adquisición de servicios - Viáticos de los funcionarios en comisión"/>
    <s v="VIATICOS  GRUTE - TRABAJOS MANTENIMIENTO INSPECCION ANUAL Y 200 HORAS FAC-5067-SOLICITUD COMISION 18921"/>
    <n v="90111503"/>
    <s v="SOLICITUD DE INFORMACIÓN A LOS PROVEEDORES"/>
    <n v="1"/>
    <n v="12"/>
    <n v="10"/>
    <n v="1"/>
    <n v="76000"/>
    <s v="GLOBAL"/>
    <s v="NO SOLICITADAS"/>
  </r>
  <r>
    <x v="12"/>
    <s v="02-02-02-010"/>
    <s v="02-02-02-010"/>
    <s v="Adquisición de servicios - Viáticos de los funcionarios en comisión"/>
    <s v="VIATICOS  GRUTE - TRANSPORTE DE MATERIAL AERONÁUTICO-SOLICITUD COMISION 32721"/>
    <n v="90111503"/>
    <s v="SOLICITUD DE INFORMACIÓN A LOS PROVEEDORES"/>
    <n v="1"/>
    <n v="12"/>
    <n v="10"/>
    <n v="1"/>
    <n v="76000"/>
    <s v="GLOBAL"/>
    <s v="NO SOLICITADAS"/>
  </r>
  <r>
    <x v="12"/>
    <s v="02-02-02-010"/>
    <s v="02-02-02-010"/>
    <s v="Adquisición de servicios - Viáticos de los funcionarios en comisión"/>
    <s v="VIATICOS  GRUTE- EFECTUAR CAMBIO MOTOR FAC-6023-12321"/>
    <n v="90111503"/>
    <s v="SOLICITUD DE INFORMACIÓN A LOS PROVEEDORES"/>
    <n v="1"/>
    <n v="12"/>
    <n v="10"/>
    <n v="1"/>
    <n v="304000"/>
    <s v="GLOBAL"/>
    <s v="NO SOLICITADAS"/>
  </r>
  <r>
    <x v="12"/>
    <s v="02-02-02-010"/>
    <s v="02-02-02-010"/>
    <s v="Adquisición de servicios - Viáticos de los funcionarios en comisión"/>
    <s v="VIATICOS  GRUTE- EJERCICIO RELAMPAGO-25921"/>
    <n v="90111503"/>
    <s v="SOLICITUD DE INFORMACIÓN A LOS PROVEEDORES"/>
    <n v="1"/>
    <n v="12"/>
    <n v="10"/>
    <n v="1"/>
    <n v="304000"/>
    <s v="GLOBAL"/>
    <s v="NO SOLICITADAS"/>
  </r>
  <r>
    <x v="12"/>
    <s v="02-02-02-010"/>
    <s v="02-02-02-010"/>
    <s v="Adquisición de servicios - Viáticos de los funcionarios en comisión"/>
    <s v="VIATICOS  GRUTE- ENTREGAR MATERIAL ECN235-12321"/>
    <n v="90111503"/>
    <s v="SOLICITUD DE INFORMACIÓN A LOS PROVEEDORES"/>
    <n v="1"/>
    <n v="12"/>
    <n v="10"/>
    <n v="1"/>
    <n v="532000"/>
    <s v="GLOBAL"/>
    <s v="NO SOLICITADAS"/>
  </r>
  <r>
    <x v="12"/>
    <s v="02-02-02-010"/>
    <s v="02-02-02-010"/>
    <s v="Adquisición de servicios - Viáticos de los funcionarios en comisión"/>
    <s v="VIATICOS  GRUTE- MANETIMIENTO BLART-15921"/>
    <n v="90111503"/>
    <s v="SOLICITUD DE INFORMACIÓN A LOS PROVEEDORES"/>
    <n v="1"/>
    <n v="12"/>
    <n v="10"/>
    <n v="1"/>
    <n v="152000"/>
    <s v="GLOBAL"/>
    <s v="NO SOLICITADAS"/>
  </r>
  <r>
    <x v="12"/>
    <s v="02-02-02-010"/>
    <s v="02-02-02-010"/>
    <s v="Adquisición de servicios - Viáticos de los funcionarios en comisión"/>
    <s v="VIATICOS  GRUTE MANTENIMIENTO INSPECCION ANUAL Y 200 HORAS FAC-5067-15821"/>
    <n v="90111503"/>
    <s v="SOLICITUD DE INFORMACIÓN A LOS PROVEEDORES"/>
    <n v="1"/>
    <n v="12"/>
    <n v="10"/>
    <n v="1"/>
    <n v="1064000"/>
    <s v="GLOBAL"/>
    <s v="NO SOLICITADAS"/>
  </r>
  <r>
    <x v="12"/>
    <s v="02-02-02-010"/>
    <s v="02-02-02-010"/>
    <s v="Adquisición de servicios - Viáticos de los funcionarios en comisión"/>
    <s v="VIATICOS  GRUTE- MANTENIMINETO IMPREVISTOS FAC 1667-13621"/>
    <n v="90111503"/>
    <s v="SOLICITUD DE INFORMACIÓN A LOS PROVEEDORES"/>
    <n v="1"/>
    <n v="12"/>
    <n v="10"/>
    <n v="1"/>
    <n v="152000"/>
    <s v="GLOBAL"/>
    <s v="NO SOLICITADAS"/>
  </r>
  <r>
    <x v="12"/>
    <s v="02-02-02-010"/>
    <s v="02-02-02-010"/>
    <s v="Adquisición de servicios - Viáticos de los funcionarios en comisión"/>
    <s v="VIATICOS  GRUTE- MANTENIMINETO IMPREVISTOS FAC 1667-15121"/>
    <n v="90111503"/>
    <s v="SOLICITUD DE INFORMACIÓN A LOS PROVEEDORES"/>
    <n v="1"/>
    <n v="12"/>
    <n v="10"/>
    <n v="1"/>
    <n v="304000"/>
    <s v="GLOBAL"/>
    <s v="NO SOLICITADAS"/>
  </r>
  <r>
    <x v="12"/>
    <s v="02-02-02-010"/>
    <s v="02-02-02-010"/>
    <s v="Adquisición de servicios - Viáticos de los funcionarios en comisión"/>
    <s v="VIATICOS  GRUTE- MANTENIMINETO IMPREVISTOS FAC 1667-15821"/>
    <n v="90111503"/>
    <s v="SOLICITUD DE INFORMACIÓN A LOS PROVEEDORES"/>
    <n v="1"/>
    <n v="12"/>
    <n v="10"/>
    <n v="1"/>
    <n v="760000"/>
    <s v="GLOBAL"/>
    <s v="NO SOLICITADAS"/>
  </r>
  <r>
    <x v="12"/>
    <s v="02-02-02-010"/>
    <s v="02-02-02-010"/>
    <s v="Adquisición de servicios - Viáticos de los funcionarios en comisión"/>
    <s v="VIATICOS  GRUTE- SERVICIO-APOYO LOGISTICO DESPLAZAMIENTO KFIR-SOLICITUD COMISIÓN 321"/>
    <n v="90111503"/>
    <s v="SOLICITUD DE INFORMACIÓN A LOS PROVEEDORES"/>
    <n v="1"/>
    <n v="12"/>
    <n v="10"/>
    <n v="1"/>
    <n v="420000"/>
    <s v="GLOBAL"/>
    <s v="NO SOLICITADAS"/>
  </r>
  <r>
    <x v="12"/>
    <s v="02-02-02-010"/>
    <s v="02-02-02-010"/>
    <s v="Adquisición de servicios - Viáticos de los funcionarios en comisión"/>
    <s v="VIATICOS  GRUTE- TRANSPORTE MATERIAL AERONAUTICO-36721"/>
    <n v="90111503"/>
    <s v="SOLICITUD DE INFORMACIÓN A LOS PROVEEDORES"/>
    <n v="1"/>
    <n v="12"/>
    <n v="10"/>
    <n v="1"/>
    <n v="76000"/>
    <s v="GLOBAL"/>
    <s v="NO SOLICITADAS"/>
  </r>
  <r>
    <x v="12"/>
    <s v="02-02-02-010"/>
    <s v="02-02-02-010"/>
    <s v="Adquisición de servicios - Viáticos de los funcionarios en comisión"/>
    <s v="VIATICOS  GRUTE-ACOMPAÑAMIENTO COMO COMANDANTE SOLDADO MONDRAGON REMITIDO, HOSPITAL MILITA-17821"/>
    <n v="90111503"/>
    <s v="SOLICITUD DE INFORMACIÓN A LOS PROVEEDORES"/>
    <n v="1"/>
    <n v="12"/>
    <n v="10"/>
    <n v="1"/>
    <n v="76000"/>
    <s v="GLOBAL"/>
    <s v="NO SOLICITADAS"/>
  </r>
  <r>
    <x v="12"/>
    <s v="02-02-02-010"/>
    <s v="02-02-02-010"/>
    <s v="Adquisición de servicios - Viáticos de los funcionarios en comisión"/>
    <s v="VIATICOS  GRUTE-ADECUACION MONTAJE AERONAVE T37-38821"/>
    <n v="90111503"/>
    <s v="SOLICITUD DE INFORMACIÓN A LOS PROVEEDORES"/>
    <n v="1"/>
    <n v="12"/>
    <n v="10"/>
    <n v="1"/>
    <n v="1508000"/>
    <s v="GLOBAL"/>
    <s v="NO SOLICITADAS"/>
  </r>
  <r>
    <x v="12"/>
    <s v="02-02-02-010"/>
    <s v="02-02-02-010"/>
    <s v="Adquisición de servicios - Viáticos de los funcionarios en comisión"/>
    <s v="VIATICOS  GRUTE-APOYO INSPECCION NDT  ELEMENTOS FAC2126-9221"/>
    <n v="90111503"/>
    <s v="SOLICITUD DE INFORMACIÓN A LOS PROVEEDORES"/>
    <n v="1"/>
    <n v="12"/>
    <n v="10"/>
    <n v="1"/>
    <n v="532000"/>
    <s v="GLOBAL"/>
    <s v="NO SOLICITADAS"/>
  </r>
  <r>
    <x v="12"/>
    <s v="02-02-02-010"/>
    <s v="02-02-02-010"/>
    <s v="Adquisición de servicios - Viáticos de los funcionarios en comisión"/>
    <s v="VIATICOS  GRUTE-APOYO INSPECTOR FAC5069-28121"/>
    <n v="90111503"/>
    <s v="SOLICITUD DE INFORMACIÓN A LOS PROVEEDORES"/>
    <n v="1"/>
    <n v="12"/>
    <n v="10"/>
    <n v="1"/>
    <n v="684000"/>
    <s v="GLOBAL"/>
    <s v="NO SOLICITADAS"/>
  </r>
  <r>
    <x v="12"/>
    <s v="02-02-02-010"/>
    <s v="02-02-02-010"/>
    <s v="Adquisición de servicios - Viáticos de los funcionarios en comisión"/>
    <s v="VIATICOS  GRUTE-APOYO MANTENIMIENTO AERONAVE MIRAGE-33721"/>
    <n v="90111503"/>
    <s v="SOLICITUD DE INFORMACIÓN A LOS PROVEEDORES"/>
    <n v="1"/>
    <n v="12"/>
    <n v="10"/>
    <n v="1"/>
    <n v="380000"/>
    <s v="GLOBAL"/>
    <s v="NO SOLICITADAS"/>
  </r>
  <r>
    <x v="12"/>
    <s v="02-02-02-010"/>
    <s v="02-02-02-010"/>
    <s v="Adquisición de servicios - Viáticos de los funcionarios en comisión"/>
    <s v="VIATICOS  GRUTE-APOYO MATERIAL  DE MUEBLES Y ENSERES PARA LAS INSTALACIONES DEL GRUTE-14621"/>
    <n v="90111503"/>
    <s v="SOLICITUD DE INFORMACIÓN A LOS PROVEEDORES"/>
    <n v="1"/>
    <n v="12"/>
    <n v="10"/>
    <n v="1"/>
    <n v="304000"/>
    <s v="GLOBAL"/>
    <s v="NO SOLICITADAS"/>
  </r>
  <r>
    <x v="12"/>
    <s v="02-02-02-010"/>
    <s v="02-02-02-010"/>
    <s v="Adquisición de servicios - Viáticos de los funcionarios en comisión"/>
    <s v="VIATICOS  GRUTE-APOYO MATERIAL  DE MUEBLES Y ENSERES PARA LAS INSTALACIONES DEL GRUTE-14821"/>
    <n v="90111503"/>
    <s v="SOLICITUD DE INFORMACIÓN A LOS PROVEEDORES"/>
    <n v="1"/>
    <n v="12"/>
    <n v="10"/>
    <n v="1"/>
    <n v="76000"/>
    <s v="GLOBAL"/>
    <s v="NO SOLICITADAS"/>
  </r>
  <r>
    <x v="12"/>
    <s v="02-02-02-010"/>
    <s v="02-02-02-010"/>
    <s v="Adquisición de servicios - Viáticos de los funcionarios en comisión"/>
    <s v="VIATICOS  GRUTE-APOYO SERVICIO-9221"/>
    <n v="90111503"/>
    <s v="SOLICITUD DE INFORMACIÓN A LOS PROVEEDORES"/>
    <n v="1"/>
    <n v="12"/>
    <n v="10"/>
    <n v="1"/>
    <n v="560000"/>
    <s v="GLOBAL"/>
    <s v="NO SOLICITADAS"/>
  </r>
  <r>
    <x v="12"/>
    <s v="02-02-02-010"/>
    <s v="02-02-02-010"/>
    <s v="Adquisición de servicios - Viáticos de los funcionarios en comisión"/>
    <s v="VIATICOS  GRUTE-APOYO TECNICO ANTENA ESTATICA PACART AGUACHICA-21921"/>
    <n v="90111503"/>
    <s v="SOLICITUD DE INFORMACIÓN A LOS PROVEEDORES"/>
    <n v="1"/>
    <n v="12"/>
    <n v="10"/>
    <n v="1"/>
    <n v="76000"/>
    <s v="GLOBAL"/>
    <s v="NO SOLICITADAS"/>
  </r>
  <r>
    <x v="12"/>
    <s v="02-02-02-010"/>
    <s v="02-02-02-010"/>
    <s v="Adquisición de servicios - Viáticos de los funcionarios en comisión"/>
    <s v="VIATICOS  GRUTE-APOYO TECNICO C-208 FAC5067-13121"/>
    <n v="90111503"/>
    <s v="SOLICITUD DE INFORMACIÓN A LOS PROVEEDORES"/>
    <n v="1"/>
    <n v="12"/>
    <n v="10"/>
    <n v="1"/>
    <n v="76000"/>
    <s v="GLOBAL"/>
    <s v="NO SOLICITADAS"/>
  </r>
  <r>
    <x v="12"/>
    <s v="02-02-02-010"/>
    <s v="02-02-02-010"/>
    <s v="Adquisición de servicios - Viáticos de los funcionarios en comisión"/>
    <s v="VIATICOS  GRUTE-APOYO TECNICO EN PINTURA AERONAVES MUSEO-34421"/>
    <n v="90111503"/>
    <s v="SOLICITUD DE INFORMACIÓN A LOS PROVEEDORES"/>
    <n v="1"/>
    <n v="12"/>
    <n v="10"/>
    <n v="1"/>
    <n v="2140000"/>
    <s v="GLOBAL"/>
    <s v="NO SOLICITADAS"/>
  </r>
  <r>
    <x v="12"/>
    <s v="02-02-02-010"/>
    <s v="02-02-02-010"/>
    <s v="Adquisición de servicios - Viáticos de los funcionarios en comisión"/>
    <s v="VIATICOS  GRUTE-APOYO TECNICO EN PINTURA AERONAVES MUSEO-36721"/>
    <n v="90111503"/>
    <s v="SOLICITUD DE INFORMACIÓN A LOS PROVEEDORES"/>
    <n v="1"/>
    <n v="12"/>
    <n v="10"/>
    <n v="1"/>
    <n v="1100000"/>
    <s v="GLOBAL"/>
    <s v="NO SOLICITADAS"/>
  </r>
  <r>
    <x v="12"/>
    <s v="02-02-02-010"/>
    <s v="02-02-02-010"/>
    <s v="Adquisición de servicios - Viáticos de los funcionarios en comisión"/>
    <s v="VIATICOS  GRUTE-APOYO TÉCNICO PARA TRABAJOS CON EQUIPOS DE RAYOS X-28221"/>
    <n v="90111503"/>
    <s v="SOLICITUD DE INFORMACIÓN A LOS PROVEEDORES"/>
    <n v="1"/>
    <n v="12"/>
    <n v="10"/>
    <n v="1"/>
    <n v="1380000"/>
    <s v="GLOBAL"/>
    <s v="NO SOLICITADAS"/>
  </r>
  <r>
    <x v="12"/>
    <s v="02-02-02-010"/>
    <s v="02-02-02-010"/>
    <s v="Adquisición de servicios - Viáticos de los funcionarios en comisión"/>
    <s v="VIATICOS  GRUTE-APOYO TRABAJOS DE CALIBRACION INSTRUMENTO DE VELOCIMETRO Y ALTIMETRO EQUIPO CN-235 FAC1262_x0009_...-SOLICITUD COMISION 43621"/>
    <n v="90111503"/>
    <s v="SOLICITUD DE INFORMACIÓN A LOS PROVEEDORES"/>
    <n v="1"/>
    <n v="12"/>
    <n v="10"/>
    <n v="1"/>
    <n v="304000"/>
    <s v="GLOBAL"/>
    <s v="NO SOLICITADAS"/>
  </r>
  <r>
    <x v="12"/>
    <s v="02-02-02-010"/>
    <s v="02-02-02-010"/>
    <s v="Adquisición de servicios - Viáticos de los funcionarios en comisión"/>
    <s v="VIATICOS  GRUTE-APOYO TRABAJOS NDT  INSPECCION MAYOR KFIR FAC3059-47921"/>
    <n v="90111503"/>
    <s v="SOLICITUD DE INFORMACIÓN A LOS PROVEEDORES"/>
    <n v="1"/>
    <n v="12"/>
    <n v="10"/>
    <n v="1"/>
    <n v="76000"/>
    <s v="GLOBAL"/>
    <s v="NO SOLICITADAS"/>
  </r>
  <r>
    <x v="12"/>
    <s v="02-02-02-010"/>
    <s v="02-02-02-010"/>
    <s v="Adquisición de servicios - Viáticos de los funcionarios en comisión"/>
    <s v="VIATICOS  GRUTE-APOYO TRABAJOS TREN PRINCIPAL IZQUIERDO AERONAVE CN-235 FAC 1262-54121"/>
    <n v="90111503"/>
    <s v="SOLICITUD DE INFORMACIÓN A LOS PROVEEDORES"/>
    <n v="1"/>
    <n v="12"/>
    <n v="10"/>
    <n v="1"/>
    <n v="380000"/>
    <s v="GLOBAL"/>
    <s v="NO SOLICITADAS"/>
  </r>
  <r>
    <x v="12"/>
    <s v="02-02-02-010"/>
    <s v="02-02-02-010"/>
    <s v="Adquisición de servicios - Viáticos de los funcionarios en comisión"/>
    <s v="VIATICOS  GRUTE-APOYO-ASESORIA EN ADECUACION, INSTALACION Y PRUEBAS FUNCIONALES DE EQUIPO SANDBLASTING-17121"/>
    <n v="90111503"/>
    <s v="SOLICITUD DE INFORMACIÓN A LOS PROVEEDORES"/>
    <n v="1"/>
    <n v="12"/>
    <n v="10"/>
    <n v="1"/>
    <n v="228000"/>
    <s v="GLOBAL"/>
    <s v="NO SOLICITADAS"/>
  </r>
  <r>
    <x v="12"/>
    <s v="02-02-02-010"/>
    <s v="02-02-02-010"/>
    <s v="Adquisición de servicios - Viáticos de los funcionarios en comisión"/>
    <s v="VIATICOS  GRUTE-ASISTENCIA CEREMONIA BIEN HECHO-49721"/>
    <n v="90111503"/>
    <s v="SOLICITUD DE INFORMACIÓN A LOS PROVEEDORES"/>
    <n v="1"/>
    <n v="12"/>
    <n v="10"/>
    <n v="1"/>
    <n v="76000"/>
    <s v="GLOBAL"/>
    <s v="NO SOLICITADAS"/>
  </r>
  <r>
    <x v="12"/>
    <s v="02-02-02-010"/>
    <s v="02-02-02-010"/>
    <s v="Adquisición de servicios - Viáticos de los funcionarios en comisión"/>
    <s v="VIATICOS  GRUTE-COMISION OPERATIVA KFIR-30321"/>
    <n v="90111503"/>
    <s v="SOLICITUD DE INFORMACIÓN A LOS PROVEEDORES"/>
    <n v="1"/>
    <n v="12"/>
    <n v="10"/>
    <n v="1"/>
    <n v="6916000"/>
    <s v="GLOBAL"/>
    <s v="NO SOLICITADAS"/>
  </r>
  <r>
    <x v="12"/>
    <s v="02-02-02-010"/>
    <s v="02-02-02-010"/>
    <s v="Adquisición de servicios - Viáticos de los funcionarios en comisión"/>
    <s v="VIATICOS  GRUTE-COMISIÓN OPERATIVA REVISTA ESTÁTICA EQUIPO T-6C-28221"/>
    <n v="90111503"/>
    <s v="SOLICITUD DE INFORMACIÓN A LOS PROVEEDORES"/>
    <n v="1"/>
    <n v="12"/>
    <n v="10"/>
    <n v="1"/>
    <n v="684000"/>
    <s v="GLOBAL"/>
    <s v="NO SOLICITADAS"/>
  </r>
  <r>
    <x v="12"/>
    <s v="02-02-02-010"/>
    <s v="02-02-02-010"/>
    <s v="Adquisición de servicios - Viáticos de los funcionarios en comisión"/>
    <s v="VIATICOS  GRUTE-DESPLAZAMIENTO FLOTA KFIR-13121"/>
    <n v="90111503"/>
    <s v="SOLICITUD DE INFORMACIÓN A LOS PROVEEDORES"/>
    <n v="1"/>
    <n v="12"/>
    <n v="10"/>
    <n v="1"/>
    <n v="1824000"/>
    <s v="GLOBAL"/>
    <s v="NO SOLICITADAS"/>
  </r>
  <r>
    <x v="12"/>
    <s v="02-02-02-010"/>
    <s v="02-02-02-010"/>
    <s v="Adquisición de servicios - Viáticos de los funcionarios en comisión"/>
    <s v="VIATICOS  GRUTE-DESPLAZAMIENTO FLOTA KFIR-13221"/>
    <n v="90111503"/>
    <s v="SOLICITUD DE INFORMACIÓN A LOS PROVEEDORES"/>
    <n v="1"/>
    <n v="12"/>
    <n v="10"/>
    <n v="1"/>
    <n v="304000"/>
    <s v="GLOBAL"/>
    <s v="NO SOLICITADAS"/>
  </r>
  <r>
    <x v="12"/>
    <s v="02-02-02-010"/>
    <s v="02-02-02-010"/>
    <s v="Adquisición de servicios - Viáticos de los funcionarios en comisión"/>
    <s v="VIATICOS  GRUTE-DESPLAZAMIENTO FLOTA KFIR-34821"/>
    <n v="90111503"/>
    <s v="SOLICITUD DE INFORMACIÓN A LOS PROVEEDORES"/>
    <n v="1"/>
    <n v="12"/>
    <n v="10"/>
    <n v="1"/>
    <n v="228000"/>
    <s v="GLOBAL"/>
    <s v="NO SOLICITADAS"/>
  </r>
  <r>
    <x v="12"/>
    <s v="02-02-02-010"/>
    <s v="02-02-02-010"/>
    <s v="Adquisición de servicios - Viáticos de los funcionarios en comisión"/>
    <s v="VIATICOS  GRUTE-DESPLAZAMIENTO KFIR-34921"/>
    <n v="90111503"/>
    <s v="SOLICITUD DE INFORMACIÓN A LOS PROVEEDORES"/>
    <n v="1"/>
    <n v="12"/>
    <n v="10"/>
    <n v="1"/>
    <n v="152000"/>
    <s v="GLOBAL"/>
    <s v="NO SOLICITADAS"/>
  </r>
  <r>
    <x v="12"/>
    <s v="02-02-02-010"/>
    <s v="02-02-02-010"/>
    <s v="Adquisición de servicios - Viáticos de los funcionarios en comisión"/>
    <s v="VIATICOS  GRUTE-EFECTUAR CAMBIO MOTOR FAC-6023-11821"/>
    <n v="90111503"/>
    <s v="SOLICITUD DE INFORMACIÓN A LOS PROVEEDORES"/>
    <n v="1"/>
    <n v="12"/>
    <n v="10"/>
    <n v="1"/>
    <n v="76000"/>
    <s v="GLOBAL"/>
    <s v="NO SOLICITADAS"/>
  </r>
  <r>
    <x v="12"/>
    <s v="02-02-02-010"/>
    <s v="02-02-02-010"/>
    <s v="Adquisición de servicios - Viáticos de los funcionarios en comisión"/>
    <s v="VIATICOS  GRUTE-EFECTUAR ENTREGA DE MOTOR J-79 S/N 461342 EN ACED-58121"/>
    <n v="90111503"/>
    <s v="SOLICITUD DE INFORMACIÓN A LOS PROVEEDORES"/>
    <n v="1"/>
    <n v="12"/>
    <n v="10"/>
    <n v="1"/>
    <n v="76000"/>
    <s v="GLOBAL"/>
    <s v="NO SOLICITADAS"/>
  </r>
  <r>
    <x v="12"/>
    <s v="02-02-02-010"/>
    <s v="02-02-02-010"/>
    <s v="Adquisición de servicios - Viáticos de los funcionarios en comisión"/>
    <s v="VIATICOS  GRUTE-EFECTUAR INSPECCION MENSUAL PACART-10821"/>
    <n v="90111503"/>
    <s v="SOLICITUD DE INFORMACIÓN A LOS PROVEEDORES"/>
    <n v="1"/>
    <n v="12"/>
    <n v="10"/>
    <n v="1"/>
    <n v="152000"/>
    <s v="GLOBAL"/>
    <s v="NO SOLICITADAS"/>
  </r>
  <r>
    <x v="12"/>
    <s v="02-02-02-010"/>
    <s v="02-02-02-010"/>
    <s v="Adquisición de servicios - Viáticos de los funcionarios en comisión"/>
    <s v="VIATICOS  GRUTE-EFECTUAR INSPECCION MENSUAL PACART-16221"/>
    <n v="90111503"/>
    <s v="SOLICITUD DE INFORMACIÓN A LOS PROVEEDORES"/>
    <n v="1"/>
    <n v="12"/>
    <n v="10"/>
    <n v="1"/>
    <n v="276000"/>
    <s v="GLOBAL"/>
    <s v="NO SOLICITADAS"/>
  </r>
  <r>
    <x v="12"/>
    <s v="02-02-02-010"/>
    <s v="02-02-02-010"/>
    <s v="Adquisición de servicios - Viáticos de los funcionarios en comisión"/>
    <s v="VIATICOS  grute-EFECTUAR INSTALACION EQUIPO ILUMINACION FAC 3035 MIRAGE M5, MUSEO AERO ESPACIAL-44221"/>
    <n v="90111503"/>
    <s v="SOLICITUD DE INFORMACIÓN A LOS PROVEEDORES"/>
    <n v="1"/>
    <n v="12"/>
    <n v="10"/>
    <n v="1"/>
    <n v="750000"/>
    <s v="GLOBAL"/>
    <s v="NO SOLICITADAS"/>
  </r>
  <r>
    <x v="12"/>
    <s v="02-02-02-010"/>
    <s v="02-02-02-010"/>
    <s v="Adquisición de servicios - Viáticos de los funcionarios en comisión"/>
    <s v="VIATICOS  GRUTE-EFECTUAR INSTALACION EQUIPO ILUMINACION FAC 3035 MIRAGE M5, MUSEO AERO ESPACIAL-45221"/>
    <n v="90111503"/>
    <s v="SOLICITUD DE INFORMACIÓN A LOS PROVEEDORES"/>
    <n v="1"/>
    <n v="12"/>
    <n v="10"/>
    <n v="1"/>
    <n v="152000"/>
    <s v="GLOBAL"/>
    <s v="NO SOLICITADAS"/>
  </r>
  <r>
    <x v="12"/>
    <s v="02-02-02-010"/>
    <s v="02-02-02-010"/>
    <s v="Adquisición de servicios - Viáticos de los funcionarios en comisión"/>
    <s v="VIATICOS  GRUTE-EFECTUAR TAREAS DE MANTENIMIENTO A NIVEL D EN PERCHAS DE KFIR-28321"/>
    <n v="90111503"/>
    <s v="SOLICITUD DE INFORMACIÓN A LOS PROVEEDORES"/>
    <n v="1"/>
    <n v="12"/>
    <n v="10"/>
    <n v="1"/>
    <n v="76000"/>
    <s v="GLOBAL"/>
    <s v="NO SOLICITADAS"/>
  </r>
  <r>
    <x v="12"/>
    <s v="02-02-02-010"/>
    <s v="02-02-02-010"/>
    <s v="Adquisición de servicios - Viáticos de los funcionarios en comisión"/>
    <s v="VIATICOS  GRUTE-EFECTUAR VERIFICACION Y MANTENIMIENTO PLATAFORMA DE ELEVACION DEL SKYHOOK EN EL BLART DE TI...-15821"/>
    <n v="90111503"/>
    <s v="SOLICITUD DE INFORMACIÓN A LOS PROVEEDORES"/>
    <n v="1"/>
    <n v="12"/>
    <n v="10"/>
    <n v="1"/>
    <n v="152000"/>
    <s v="GLOBAL"/>
    <s v="NO SOLICITADAS"/>
  </r>
  <r>
    <x v="12"/>
    <s v="02-02-02-010"/>
    <s v="02-02-02-010"/>
    <s v="Adquisición de servicios - Viáticos de los funcionarios en comisión"/>
    <s v="VIATICOS  GRUTE-EGUNIEMTO AL CONTRATO 036-00-D-CACOM-1-GRUTE-31021"/>
    <n v="90111503"/>
    <s v="SOLICITUD DE INFORMACIÓN A LOS PROVEEDORES"/>
    <n v="1"/>
    <n v="12"/>
    <n v="10"/>
    <n v="1"/>
    <n v="152000"/>
    <s v="GLOBAL"/>
    <s v="NO SOLICITADAS"/>
  </r>
  <r>
    <x v="12"/>
    <s v="02-02-02-010"/>
    <s v="02-02-02-010"/>
    <s v="Adquisición de servicios - Viáticos de los funcionarios en comisión"/>
    <s v="VIATICOS  GRUTE-EJERCICIO RELAMPAGO-25921"/>
    <n v="90111503"/>
    <s v="SOLICITUD DE INFORMACIÓN A LOS PROVEEDORES"/>
    <n v="1"/>
    <n v="12"/>
    <n v="10"/>
    <n v="1"/>
    <n v="4104000"/>
    <s v="GLOBAL"/>
    <s v="NO SOLICITADAS"/>
  </r>
  <r>
    <x v="12"/>
    <s v="02-02-02-010"/>
    <s v="02-02-02-010"/>
    <s v="Adquisición de servicios - Viáticos de los funcionarios en comisión"/>
    <s v="VIATICOS  GRUTE-EJERCICIO RELAMPAGO-26021"/>
    <n v="90111503"/>
    <s v="SOLICITUD DE INFORMACIÓN A LOS PROVEEDORES"/>
    <n v="1"/>
    <n v="12"/>
    <n v="10"/>
    <n v="1"/>
    <n v="228000"/>
    <s v="GLOBAL"/>
    <s v="NO SOLICITADAS"/>
  </r>
  <r>
    <x v="12"/>
    <s v="02-02-02-010"/>
    <s v="02-02-02-010"/>
    <s v="Adquisición de servicios - Viáticos de los funcionarios en comisión"/>
    <s v="VIATICOS  GRUTE-EJERCICIO SKYHAWK-31021"/>
    <n v="90111503"/>
    <s v="SOLICITUD DE INFORMACIÓN A LOS PROVEEDORES"/>
    <n v="1"/>
    <n v="12"/>
    <n v="10"/>
    <n v="1"/>
    <n v="304000"/>
    <s v="GLOBAL"/>
    <s v="NO SOLICITADAS"/>
  </r>
  <r>
    <x v="12"/>
    <s v="02-02-02-010"/>
    <s v="02-02-02-010"/>
    <s v="Adquisición de servicios - Viáticos de los funcionarios en comisión"/>
    <s v="VIATICOS  GRUTE-ENTREGAR MATERIAL CN-235 RED FLAG-13121"/>
    <n v="90111503"/>
    <s v="SOLICITUD DE INFORMACIÓN A LOS PROVEEDORES"/>
    <n v="1"/>
    <n v="12"/>
    <n v="10"/>
    <n v="1"/>
    <n v="304000"/>
    <s v="GLOBAL"/>
    <s v="NO SOLICITADAS"/>
  </r>
  <r>
    <x v="12"/>
    <s v="02-02-02-010"/>
    <s v="02-02-02-010"/>
    <s v="Adquisición de servicios - Viáticos de los funcionarios en comisión"/>
    <s v="VIATICOS  GRUTE-FACTOR MULTIPLICADOR SISTEMA EYECCIÓN Y ESCAPE EQUIPO TEXAN II-54321"/>
    <n v="90111503"/>
    <s v="SOLICITUD DE INFORMACIÓN A LOS PROVEEDORES"/>
    <n v="1"/>
    <n v="12"/>
    <n v="10"/>
    <n v="1"/>
    <n v="152000"/>
    <s v="GLOBAL"/>
    <s v="NO SOLICITADAS"/>
  </r>
  <r>
    <x v="12"/>
    <s v="02-02-02-010"/>
    <s v="02-02-02-010"/>
    <s v="Adquisición de servicios - Viáticos de los funcionarios en comisión"/>
    <s v="VIATICOS  GRUTE-INSPECCION 200 HORAS Y TBO GENERADOR FAC 5067-56021"/>
    <n v="90111503"/>
    <s v="SOLICITUD DE INFORMACIÓN A LOS PROVEEDORES"/>
    <n v="1"/>
    <n v="12"/>
    <n v="10"/>
    <n v="1"/>
    <n v="1064000"/>
    <s v="GLOBAL"/>
    <s v="NO SOLICITADAS"/>
  </r>
  <r>
    <x v="12"/>
    <s v="02-02-02-010"/>
    <s v="02-02-02-010"/>
    <s v="Adquisición de servicios - Viáticos de los funcionarios en comisión"/>
    <s v="VIATICOS  GRUTE-INSPECCION 200 HORAS Y TBO GENERADOR FAC 5067-58121"/>
    <n v="90111503"/>
    <s v="SOLICITUD DE INFORMACIÓN A LOS PROVEEDORES"/>
    <n v="1"/>
    <n v="12"/>
    <n v="10"/>
    <n v="1"/>
    <n v="304000"/>
    <s v="GLOBAL"/>
    <s v="NO SOLICITADAS"/>
  </r>
  <r>
    <x v="12"/>
    <s v="02-02-02-010"/>
    <s v="02-02-02-010"/>
    <s v="Adquisición de servicios - Viáticos de los funcionarios en comisión"/>
    <s v="VIATICOS  GRUTE-INSPECCION ANUAL Y 200 HORAS FAC-5067-19221"/>
    <n v="90111503"/>
    <s v="SOLICITUD DE INFORMACIÓN A LOS PROVEEDORES"/>
    <n v="1"/>
    <n v="12"/>
    <n v="10"/>
    <n v="1"/>
    <n v="76000"/>
    <s v="GLOBAL"/>
    <s v="NO SOLICITADAS"/>
  </r>
  <r>
    <x v="12"/>
    <s v="02-02-02-010"/>
    <s v="02-02-02-010"/>
    <s v="Adquisición de servicios - Viáticos de los funcionarios en comisión"/>
    <s v="VIATICOS  GRUTE-INSPECCION MATERIAL ACED-9221"/>
    <n v="90111503"/>
    <s v="SOLICITUD DE INFORMACIÓN A LOS PROVEEDORES"/>
    <n v="1"/>
    <n v="12"/>
    <n v="10"/>
    <n v="1"/>
    <n v="608000"/>
    <s v="GLOBAL"/>
    <s v="NO SOLICITADAS"/>
  </r>
  <r>
    <x v="12"/>
    <s v="02-02-02-010"/>
    <s v="02-02-02-010"/>
    <s v="Adquisición de servicios - Viáticos de los funcionarios en comisión"/>
    <s v="VIATICOS  GRUTE-INSPECCION MENSUAL PACART AGUACHICA-54321"/>
    <n v="90111503"/>
    <s v="SOLICITUD DE INFORMACIÓN A LOS PROVEEDORES"/>
    <n v="1"/>
    <n v="12"/>
    <n v="10"/>
    <n v="1"/>
    <n v="279000"/>
    <s v="GLOBAL"/>
    <s v="NO SOLICITADAS"/>
  </r>
  <r>
    <x v="12"/>
    <s v="02-02-02-010"/>
    <s v="02-02-02-010"/>
    <s v="Adquisición de servicios - Viáticos de los funcionarios en comisión"/>
    <s v="VIATICOS  GRUTE-INSPECCION MENSUAL PACART-19421"/>
    <n v="90111503"/>
    <s v="SOLICITUD DE INFORMACIÓN A LOS PROVEEDORES"/>
    <n v="1"/>
    <n v="12"/>
    <n v="10"/>
    <n v="1"/>
    <n v="276000"/>
    <s v="GLOBAL"/>
    <s v="NO SOLICITADAS"/>
  </r>
  <r>
    <x v="12"/>
    <s v="02-02-02-010"/>
    <s v="02-02-02-010"/>
    <s v="Adquisición de servicios - Viáticos de los funcionarios en comisión"/>
    <s v="VIATICOS  GRUTE-INSPECCION Y REPARACION PIBOT, TREN PRINCIPAL IZQUIERDO FAC 1262 CN-235-53221"/>
    <n v="90111503"/>
    <s v="SOLICITUD DE INFORMACIÓN A LOS PROVEEDORES"/>
    <n v="1"/>
    <n v="12"/>
    <n v="10"/>
    <n v="1"/>
    <n v="380000"/>
    <s v="GLOBAL"/>
    <s v="NO SOLICITADAS"/>
  </r>
  <r>
    <x v="12"/>
    <s v="02-02-02-010"/>
    <s v="02-02-02-010"/>
    <s v="Adquisición de servicios - Viáticos de los funcionarios en comisión"/>
    <s v="VIATICOS  GRUTE-INSTALACION PACART ART-41321"/>
    <n v="90111503"/>
    <s v="SOLICITUD DE INFORMACIÓN A LOS PROVEEDORES"/>
    <n v="1"/>
    <n v="12"/>
    <n v="10"/>
    <n v="1"/>
    <n v="216000"/>
    <s v="GLOBAL"/>
    <s v="NO SOLICITADAS"/>
  </r>
  <r>
    <x v="12"/>
    <s v="02-02-02-010"/>
    <s v="02-02-02-010"/>
    <s v="Adquisición de servicios - Viáticos de los funcionarios en comisión"/>
    <s v="VIATICOS  GRUTE-INSTALACION TUBO REABASTECIMIENTO AERONAVE MIRAGUE-33221"/>
    <n v="90111503"/>
    <s v="SOLICITUD DE INFORMACIÓN A LOS PROVEEDORES"/>
    <n v="1"/>
    <n v="12"/>
    <n v="10"/>
    <n v="1"/>
    <n v="608000"/>
    <s v="GLOBAL"/>
    <s v="NO SOLICITADAS"/>
  </r>
  <r>
    <x v="12"/>
    <s v="02-02-02-010"/>
    <s v="02-02-02-010"/>
    <s v="Adquisición de servicios - Viáticos de los funcionarios en comisión"/>
    <s v="VIATICOS  GRUTE-LLEVAR Y TRAER MATERIAL AERONÁUTICO PARA ALISTAMIETO DE LAS AERONAVES ASIGNADAS AL CACOM-1 ...-18121"/>
    <n v="90111503"/>
    <s v="SOLICITUD DE INFORMACIÓN A LOS PROVEEDORES"/>
    <n v="1"/>
    <n v="12"/>
    <n v="10"/>
    <n v="1"/>
    <n v="76000"/>
    <s v="GLOBAL"/>
    <s v="NO SOLICITADAS"/>
  </r>
  <r>
    <x v="12"/>
    <s v="02-02-02-010"/>
    <s v="02-02-02-010"/>
    <s v="Adquisición de servicios - Viáticos de los funcionarios en comisión"/>
    <s v="VIATICOS  GRUTE-LLEVAR Y TRAER MATERIAL AERONÁUTICO PARA ALISTAMIETO DE LAS AERONAVES ASIGNADAS AL CACOM-1 ...-40521"/>
    <n v="90111503"/>
    <s v="SOLICITUD DE INFORMACIÓN A LOS PROVEEDORES"/>
    <n v="1"/>
    <n v="12"/>
    <n v="10"/>
    <n v="1"/>
    <n v="76000"/>
    <s v="GLOBAL"/>
    <s v="NO SOLICITADAS"/>
  </r>
  <r>
    <x v="12"/>
    <s v="02-02-02-010"/>
    <s v="02-02-02-010"/>
    <s v="Adquisición de servicios - Viáticos de los funcionarios en comisión"/>
    <s v="VIATICOS  GRUTE-LLEVAR Y TRAER MATERIAL AERONÁUTICO PARA ALISTAMIETO DE LAS AERONAVES ASIGNADAS AL CACOM-1 ...-41821"/>
    <n v="90111503"/>
    <s v="SOLICITUD DE INFORMACIÓN A LOS PROVEEDORES"/>
    <n v="1"/>
    <n v="12"/>
    <n v="10"/>
    <n v="1"/>
    <n v="76000"/>
    <s v="GLOBAL"/>
    <s v="NO SOLICITADAS"/>
  </r>
  <r>
    <x v="12"/>
    <s v="02-02-02-010"/>
    <s v="02-02-02-010"/>
    <s v="Adquisición de servicios - Viáticos de los funcionarios en comisión"/>
    <s v="VIATICOS  GRUTE-LLEVAR Y TRAER MATERIAL AERONÁUTICO PARA ALISTAMIETO DE LAS AERONAVES ASIGNADAS AL CACOM-1 ...-44221"/>
    <n v="90111503"/>
    <s v="SOLICITUD DE INFORMACIÓN A LOS PROVEEDORES"/>
    <n v="1"/>
    <n v="12"/>
    <n v="10"/>
    <n v="1"/>
    <n v="76000"/>
    <s v="GLOBAL"/>
    <s v="NO SOLICITADAS"/>
  </r>
  <r>
    <x v="12"/>
    <s v="02-02-02-010"/>
    <s v="02-02-02-010"/>
    <s v="Adquisición de servicios - Viáticos de los funcionarios en comisión"/>
    <s v="VIATICOS  GRUTE-LLEVAR Y TRAER MATERIAL AERONÁUTICO PARA ALISTAMIETO DE LAS AERONAVES ASIGNADAS AL CACOM-1 ...-47921"/>
    <n v="90111503"/>
    <s v="SOLICITUD DE INFORMACIÓN A LOS PROVEEDORES"/>
    <n v="1"/>
    <n v="12"/>
    <n v="10"/>
    <n v="1"/>
    <n v="76000"/>
    <s v="GLOBAL"/>
    <s v="NO SOLICITADAS"/>
  </r>
  <r>
    <x v="12"/>
    <s v="02-02-02-010"/>
    <s v="02-02-02-010"/>
    <s v="Adquisición de servicios - Viáticos de los funcionarios en comisión"/>
    <s v="VIATICOS  GRUTE-LLEVAR Y TRAER MATERIAL AERONÁUTICO PARA ALISTAMIETO DE LAS AERONAVES ASIGNADAS AL CACOM-1 ...-53221"/>
    <n v="90111503"/>
    <s v="SOLICITUD DE INFORMACIÓN A LOS PROVEEDORES"/>
    <n v="1"/>
    <n v="12"/>
    <n v="10"/>
    <n v="1"/>
    <n v="76000"/>
    <s v="GLOBAL"/>
    <s v="NO SOLICITADAS"/>
  </r>
  <r>
    <x v="12"/>
    <s v="02-02-02-010"/>
    <s v="02-02-02-010"/>
    <s v="Adquisición de servicios - Viáticos de los funcionarios en comisión"/>
    <s v="VIATICOS  GRUTE-LLEVAR Y TRAER MATERIAL AERONÁUTICO PARA ALISTAMIETO DE LAS AERONAVES ASIGNADAS AL CACOM-1 ...-54321"/>
    <n v="90111503"/>
    <s v="SOLICITUD DE INFORMACIÓN A LOS PROVEEDORES"/>
    <n v="1"/>
    <n v="12"/>
    <n v="10"/>
    <n v="1"/>
    <n v="76000"/>
    <s v="GLOBAL"/>
    <s v="NO SOLICITADAS"/>
  </r>
  <r>
    <x v="12"/>
    <s v="02-02-02-010"/>
    <s v="02-02-02-010"/>
    <s v="Adquisición de servicios - Viáticos de los funcionarios en comisión"/>
    <s v="VIATICOS  GRUTE-LLEVAR Y TRAER MATERIAL AERONÁUTICO PARA ALISTAMIETO DE LAS AERONAVES ASIGNADAS AL CACOM-1-31321"/>
    <n v="90111503"/>
    <s v="SOLICITUD DE INFORMACIÓN A LOS PROVEEDORES"/>
    <n v="1"/>
    <n v="12"/>
    <n v="10"/>
    <n v="1"/>
    <n v="76000"/>
    <s v="GLOBAL"/>
    <s v="NO SOLICITADAS"/>
  </r>
  <r>
    <x v="12"/>
    <s v="02-02-02-010"/>
    <s v="02-02-02-010"/>
    <s v="Adquisición de servicios - Viáticos de los funcionarios en comisión"/>
    <s v="VIATICOS  GRUTE-LLEVAR Y TRAER MATERIAL AERONÁUTICO PARA ALISTAMIETO DE LAS AERONAVES ASIGNADAS AL CACOM-1-9821"/>
    <n v="90111503"/>
    <s v="SOLICITUD DE INFORMACIÓN A LOS PROVEEDORES"/>
    <n v="1"/>
    <n v="12"/>
    <n v="10"/>
    <n v="1"/>
    <n v="76000"/>
    <s v="GLOBAL"/>
    <s v="NO SOLICITADAS"/>
  </r>
  <r>
    <x v="12"/>
    <s v="02-02-02-010"/>
    <s v="02-02-02-010"/>
    <s v="Adquisición de servicios - Viáticos de los funcionarios en comisión"/>
    <s v="VIATICOS  GRUTE-LLEVAR Y TRAER MATERIAL AERONÁUTICO-11421"/>
    <n v="90111503"/>
    <s v="SOLICITUD DE INFORMACIÓN A LOS PROVEEDORES"/>
    <n v="1"/>
    <n v="12"/>
    <n v="10"/>
    <n v="1"/>
    <n v="76000"/>
    <s v="GLOBAL"/>
    <s v="NO SOLICITADAS"/>
  </r>
  <r>
    <x v="12"/>
    <s v="02-02-02-010"/>
    <s v="02-02-02-010"/>
    <s v="Adquisición de servicios - Viáticos de los funcionarios en comisión"/>
    <s v="VIATICOS  GRUTE-LLEVAR Y TRAER MATERIAL AERONÁUTICO-12621"/>
    <n v="90111503"/>
    <s v="SOLICITUD DE INFORMACIÓN A LOS PROVEEDORES"/>
    <n v="1"/>
    <n v="12"/>
    <n v="10"/>
    <n v="1"/>
    <n v="76000"/>
    <s v="GLOBAL"/>
    <s v="NO SOLICITADAS"/>
  </r>
  <r>
    <x v="12"/>
    <s v="02-02-02-010"/>
    <s v="02-02-02-010"/>
    <s v="Adquisición de servicios - Viáticos de los funcionarios en comisión"/>
    <s v="VIATICOS  GRUTE-LLEVAR Y TRAER MATERIAL AERONÁUTICO-22621"/>
    <n v="90111503"/>
    <s v="SOLICITUD DE INFORMACIÓN A LOS PROVEEDORES"/>
    <n v="1"/>
    <n v="12"/>
    <n v="10"/>
    <n v="1"/>
    <n v="76000"/>
    <s v="GLOBAL"/>
    <s v="NO SOLICITADAS"/>
  </r>
  <r>
    <x v="12"/>
    <s v="02-02-02-010"/>
    <s v="02-02-02-010"/>
    <s v="Adquisición de servicios - Viáticos de los funcionarios en comisión"/>
    <s v="VIATICOS  GRUTE-LLEVAR Y TRAER MATERIAL AERONAUTICO-28121"/>
    <n v="90111503"/>
    <s v="SOLICITUD DE INFORMACIÓN A LOS PROVEEDORES"/>
    <n v="1"/>
    <n v="12"/>
    <n v="10"/>
    <n v="1"/>
    <n v="76000"/>
    <s v="GLOBAL"/>
    <s v="NO SOLICITADAS"/>
  </r>
  <r>
    <x v="12"/>
    <s v="02-02-02-010"/>
    <s v="02-02-02-010"/>
    <s v="Adquisición de servicios - Viáticos de los funcionarios en comisión"/>
    <s v="VIATICOS  GRUTE-LLEVAR Y TRAER MATERIAL AERONAUTICO-33721"/>
    <n v="90111503"/>
    <s v="SOLICITUD DE INFORMACIÓN A LOS PROVEEDORES"/>
    <n v="1"/>
    <n v="12"/>
    <n v="10"/>
    <n v="1"/>
    <n v="152000"/>
    <s v="GLOBAL"/>
    <s v="NO SOLICITADAS"/>
  </r>
  <r>
    <x v="12"/>
    <s v="02-02-02-010"/>
    <s v="02-02-02-010"/>
    <s v="Adquisición de servicios - Viáticos de los funcionarios en comisión"/>
    <s v="VIATICOS  GRUTE-LLEVAR Y TRAER MATERIAL AERONAUTICO-34821"/>
    <n v="90111503"/>
    <s v="SOLICITUD DE INFORMACIÓN A LOS PROVEEDORES"/>
    <n v="1"/>
    <n v="12"/>
    <n v="10"/>
    <n v="1"/>
    <n v="76000"/>
    <s v="GLOBAL"/>
    <s v="NO SOLICITADAS"/>
  </r>
  <r>
    <x v="12"/>
    <s v="02-02-02-010"/>
    <s v="02-02-02-010"/>
    <s v="Adquisición de servicios - Viáticos de los funcionarios en comisión"/>
    <s v="VIATICOS  GRUTE-LLEVAR Y TRAER MATERIAL AERONAUTICO-35321"/>
    <n v="90111503"/>
    <s v="SOLICITUD DE INFORMACIÓN A LOS PROVEEDORES"/>
    <n v="1"/>
    <n v="12"/>
    <n v="10"/>
    <n v="1"/>
    <n v="76000"/>
    <s v="GLOBAL"/>
    <s v="NO SOLICITADAS"/>
  </r>
  <r>
    <x v="12"/>
    <s v="02-02-02-010"/>
    <s v="02-02-02-010"/>
    <s v="Adquisición de servicios - Viáticos de los funcionarios en comisión"/>
    <s v="VIATICOS  GRUTE-LLEVAR Y TRAER MATERIAL AERONAUTICO-38821"/>
    <n v="90111503"/>
    <s v="SOLICITUD DE INFORMACIÓN A LOS PROVEEDORES"/>
    <n v="1"/>
    <n v="12"/>
    <n v="10"/>
    <n v="1"/>
    <n v="76000"/>
    <s v="GLOBAL"/>
    <s v="NO SOLICITADAS"/>
  </r>
  <r>
    <x v="12"/>
    <s v="02-02-02-010"/>
    <s v="02-02-02-010"/>
    <s v="Adquisición de servicios - Viáticos de los funcionarios en comisión"/>
    <s v="VIATICOS  GRUTE-LLEVAR Y TRAER MATERIAL AERONAUTICO-50721"/>
    <n v="90111503"/>
    <s v="SOLICITUD DE INFORMACIÓN A LOS PROVEEDORES"/>
    <n v="1"/>
    <n v="12"/>
    <n v="10"/>
    <n v="1"/>
    <n v="76000"/>
    <s v="GLOBAL"/>
    <s v="NO SOLICITADAS"/>
  </r>
  <r>
    <x v="12"/>
    <s v="02-02-02-010"/>
    <s v="02-02-02-010"/>
    <s v="Adquisición de servicios - Viáticos de los funcionarios en comisión"/>
    <s v="VIATICOS  GRUTE-MANTENIMIENTO  NIVEL  &quot;D&quot; PERCHAS KFIR-18221"/>
    <n v="90111503"/>
    <s v="SOLICITUD DE INFORMACIÓN A LOS PROVEEDORES"/>
    <n v="1"/>
    <n v="12"/>
    <n v="10"/>
    <n v="1"/>
    <n v="380000"/>
    <s v="GLOBAL"/>
    <s v="NO SOLICITADAS"/>
  </r>
  <r>
    <x v="12"/>
    <s v="02-02-02-010"/>
    <s v="02-02-02-010"/>
    <s v="Adquisición de servicios - Viáticos de los funcionarios en comisión"/>
    <s v="VIATICOS  GRUTE-MANTENIMIENTO PROGRAMADO INSPECCION MENSUAL PACART AGUACHICA-25721"/>
    <n v="90111503"/>
    <s v="SOLICITUD DE INFORMACIÓN A LOS PROVEEDORES"/>
    <n v="1"/>
    <n v="12"/>
    <n v="10"/>
    <n v="1"/>
    <n v="276000"/>
    <s v="GLOBAL"/>
    <s v="NO SOLICITADAS"/>
  </r>
  <r>
    <x v="12"/>
    <s v="02-02-02-010"/>
    <s v="02-02-02-010"/>
    <s v="Adquisición de servicios - Viáticos de los funcionarios en comisión"/>
    <s v="VIATICOS  GRUTE-MANTENIMINETO IMPREVISTOS FAC 1667-13121"/>
    <n v="90111503"/>
    <s v="SOLICITUD DE INFORMACIÓN A LOS PROVEEDORES"/>
    <n v="1"/>
    <n v="12"/>
    <n v="10"/>
    <n v="1"/>
    <n v="760000"/>
    <s v="GLOBAL"/>
    <s v="NO SOLICITADAS"/>
  </r>
  <r>
    <x v="12"/>
    <s v="02-02-02-010"/>
    <s v="02-02-02-010"/>
    <s v="Adquisición de servicios - Viáticos de los funcionarios en comisión"/>
    <s v="VIATICOS  GRUTE-MATERIAL RESERVADO ACED-56021"/>
    <n v="90111503"/>
    <s v="SOLICITUD DE INFORMACIÓN A LOS PROVEEDORES"/>
    <n v="1"/>
    <n v="12"/>
    <n v="10"/>
    <n v="1"/>
    <n v="76000"/>
    <s v="GLOBAL"/>
    <s v="NO SOLICITADAS"/>
  </r>
  <r>
    <x v="12"/>
    <s v="02-02-02-010"/>
    <s v="02-02-02-010"/>
    <s v="Adquisición de servicios - Viáticos de los funcionarios en comisión"/>
    <s v="VIATICOS  GRUTE-MONTAJE AERONATE T37-36021"/>
    <n v="90111503"/>
    <s v="SOLICITUD DE INFORMACIÓN A LOS PROVEEDORES"/>
    <n v="1"/>
    <n v="12"/>
    <n v="10"/>
    <n v="1"/>
    <n v="2790000"/>
    <s v="GLOBAL"/>
    <s v="NO SOLICITADAS"/>
  </r>
  <r>
    <x v="12"/>
    <s v="02-02-02-010"/>
    <s v="02-02-02-010"/>
    <s v="Adquisición de servicios - Viáticos de los funcionarios en comisión"/>
    <s v="VIATICOS  GRUTE-MONTAJE AERONAVE T37 MUSEO-36521"/>
    <n v="90111503"/>
    <s v="SOLICITUD DE INFORMACIÓN A LOS PROVEEDORES"/>
    <n v="1"/>
    <n v="12"/>
    <n v="10"/>
    <n v="1"/>
    <n v="1116000"/>
    <s v="GLOBAL"/>
    <s v="NO SOLICITADAS"/>
  </r>
  <r>
    <x v="12"/>
    <s v="02-02-02-010"/>
    <s v="02-02-02-010"/>
    <s v="Adquisición de servicios - Viáticos de los funcionarios en comisión"/>
    <s v="VIATICOS  GRUTE-MONTAJE FUSELAJE MIRAGE MUSEO AERO ESPACIAL-35321"/>
    <n v="90111503"/>
    <s v="SOLICITUD DE INFORMACIÓN A LOS PROVEEDORES"/>
    <n v="1"/>
    <n v="12"/>
    <n v="10"/>
    <n v="1"/>
    <n v="140000"/>
    <s v="GLOBAL"/>
    <s v="NO SOLICITADAS"/>
  </r>
  <r>
    <x v="12"/>
    <s v="02-02-02-010"/>
    <s v="02-02-02-010"/>
    <s v="Adquisición de servicios - Viáticos de los funcionarios en comisión"/>
    <s v="VIATICOS  GRUTE-MONTAJE FUSELAJE MIRAGE, MUSEO AERO ESPACIA-35721"/>
    <n v="90111503"/>
    <s v="SOLICITUD DE INFORMACIÓN A LOS PROVEEDORES"/>
    <n v="1"/>
    <n v="12"/>
    <n v="10"/>
    <n v="1"/>
    <n v="534000"/>
    <s v="GLOBAL"/>
    <s v="NO SOLICITADAS"/>
  </r>
  <r>
    <x v="12"/>
    <s v="02-02-02-010"/>
    <s v="02-02-02-010"/>
    <s v="Adquisición de servicios - Viáticos de los funcionarios en comisión"/>
    <s v="VIATICOS  GRUTE-MONTAJE FUSELAJE MIRAGE, MUSEO AERO ESPACIAL-35721"/>
    <n v="90111503"/>
    <s v="SOLICITUD DE INFORMACIÓN A LOS PROVEEDORES"/>
    <n v="1"/>
    <n v="12"/>
    <n v="10"/>
    <n v="1"/>
    <n v="3952000"/>
    <s v="GLOBAL"/>
    <s v="NO SOLICITADAS"/>
  </r>
  <r>
    <x v="12"/>
    <s v="02-02-02-010"/>
    <s v="02-02-02-010"/>
    <s v="Adquisición de servicios - Viáticos de los funcionarios en comisión"/>
    <s v="VIATICOS  GRUTE-MONTAJE FUSILAJE MUSEO-36521"/>
    <n v="90111503"/>
    <s v="SOLICITUD DE INFORMACIÓN A LOS PROVEEDORES"/>
    <n v="1"/>
    <n v="12"/>
    <n v="10"/>
    <n v="1"/>
    <n v="695000"/>
    <s v="GLOBAL"/>
    <s v="NO SOLICITADAS"/>
  </r>
  <r>
    <x v="12"/>
    <s v="02-02-02-010"/>
    <s v="02-02-02-010"/>
    <s v="Adquisición de servicios - Viáticos de los funcionarios en comisión"/>
    <s v="VIATICOS  GRUTE-OPERARIO EQUIPO ETAA EJERCICIO RELAMPAGO-28121"/>
    <n v="90111503"/>
    <s v="SOLICITUD DE INFORMACIÓN A LOS PROVEEDORES"/>
    <n v="1"/>
    <n v="12"/>
    <n v="10"/>
    <n v="1"/>
    <n v="304000"/>
    <s v="GLOBAL"/>
    <s v="NO SOLICITADAS"/>
  </r>
  <r>
    <x v="12"/>
    <s v="02-02-02-010"/>
    <s v="02-02-02-010"/>
    <s v="Adquisición de servicios - Viáticos de los funcionarios en comisión"/>
    <s v="VIATICOS  GRUTE-PINTURA AERONAVE-39321"/>
    <n v="90111503"/>
    <s v="SOLICITUD DE INFORMACIÓN A LOS PROVEEDORES"/>
    <n v="1"/>
    <n v="12"/>
    <n v="10"/>
    <n v="1"/>
    <n v="1286000"/>
    <s v="GLOBAL"/>
    <s v="NO SOLICITADAS"/>
  </r>
  <r>
    <x v="12"/>
    <s v="02-02-02-010"/>
    <s v="02-02-02-010"/>
    <s v="Adquisición de servicios - Viáticos de los funcionarios en comisión"/>
    <s v="VIATICOS  GRUTE-PRESENTACION JEFSA-34421"/>
    <n v="90111503"/>
    <s v="SOLICITUD DE INFORMACIÓN A LOS PROVEEDORES"/>
    <n v="1"/>
    <n v="12"/>
    <n v="10"/>
    <n v="1"/>
    <n v="76000"/>
    <s v="GLOBAL"/>
    <s v="NO SOLICITADAS"/>
  </r>
  <r>
    <x v="12"/>
    <s v="02-02-02-010"/>
    <s v="02-02-02-010"/>
    <s v="Adquisición de servicios - Viáticos de los funcionarios en comisión"/>
    <s v="VIATICOS  GRUTE-REALIZAR APOYO SOLICITADO POR SUBAR PARA ESTUDIO DE CAMPO-9221"/>
    <n v="90111503"/>
    <s v="SOLICITUD DE INFORMACIÓN A LOS PROVEEDORES"/>
    <n v="1"/>
    <n v="12"/>
    <n v="10"/>
    <n v="1"/>
    <n v="76000"/>
    <s v="GLOBAL"/>
    <s v="NO SOLICITADAS"/>
  </r>
  <r>
    <x v="12"/>
    <s v="02-02-02-010"/>
    <s v="02-02-02-010"/>
    <s v="Adquisición de servicios - Viáticos de los funcionarios en comisión"/>
    <s v="VIATICOS  GRUTE-REALIZAR APOYO TECNICO KFIR-10021"/>
    <n v="90111503"/>
    <s v="SOLICITUD DE INFORMACIÓN A LOS PROVEEDORES"/>
    <n v="1"/>
    <n v="12"/>
    <n v="10"/>
    <n v="1"/>
    <n v="8208000"/>
    <s v="GLOBAL"/>
    <s v="NO SOLICITADAS"/>
  </r>
  <r>
    <x v="12"/>
    <s v="02-02-02-010"/>
    <s v="02-02-02-010"/>
    <s v="Adquisición de servicios - Viáticos de los funcionarios en comisión"/>
    <s v="VIATICOS  GRUTE-REALIZAR APOYO TECNICO PARA EL DESPLAZAMIENTO DE LAS AERONAVES KFIR.-12321"/>
    <n v="90111503"/>
    <s v="SOLICITUD DE INFORMACIÓN A LOS PROVEEDORES"/>
    <n v="1"/>
    <n v="12"/>
    <n v="10"/>
    <n v="1"/>
    <n v="7296000"/>
    <s v="GLOBAL"/>
    <s v="NO SOLICITADAS"/>
  </r>
  <r>
    <x v="12"/>
    <s v="02-02-02-010"/>
    <s v="02-02-02-010"/>
    <s v="Adquisición de servicios - Viáticos de los funcionarios en comisión"/>
    <s v="VIATICOS  GRUTE-REALIZAR APOYO TECNICO PARA EL DESPLAZAMIENTO DE LAS AERONAVES KFIR.-12421"/>
    <n v="90111503"/>
    <s v="SOLICITUD DE INFORMACIÓN A LOS PROVEEDORES"/>
    <n v="1"/>
    <n v="12"/>
    <n v="10"/>
    <n v="1"/>
    <n v="1216000"/>
    <s v="GLOBAL"/>
    <s v="NO SOLICITADAS"/>
  </r>
  <r>
    <x v="12"/>
    <s v="02-02-02-010"/>
    <s v="02-02-02-010"/>
    <s v="Adquisición de servicios - Viáticos de los funcionarios en comisión"/>
    <s v="VIATICOS  GRUTE-REALIZAR APOYO TECNICO PARA EL DESPLAZAMIENTO DE LAS AERONAVES KFIR.-14921"/>
    <n v="90111503"/>
    <s v="SOLICITUD DE INFORMACIÓN A LOS PROVEEDORES"/>
    <n v="1"/>
    <n v="12"/>
    <n v="10"/>
    <n v="1"/>
    <n v="13680000"/>
    <s v="GLOBAL"/>
    <s v="NO SOLICITADAS"/>
  </r>
  <r>
    <x v="12"/>
    <s v="02-02-02-010"/>
    <s v="02-02-02-010"/>
    <s v="Adquisición de servicios - Viáticos de los funcionarios en comisión"/>
    <s v="VIATICOS  GRUTE-REALIZAR APOYO TECNICO PARA EL DESPLAZAMIENTO DE LAS AERONAVES KFIR.-15021"/>
    <n v="90111503"/>
    <s v="SOLICITUD DE INFORMACIÓN A LOS PROVEEDORES"/>
    <n v="1"/>
    <n v="12"/>
    <n v="10"/>
    <n v="1"/>
    <n v="2280000"/>
    <s v="GLOBAL"/>
    <s v="NO SOLICITADAS"/>
  </r>
  <r>
    <x v="12"/>
    <s v="02-02-02-010"/>
    <s v="02-02-02-010"/>
    <s v="Adquisición de servicios - Viáticos de los funcionarios en comisión"/>
    <s v="VIATICOS  GRUTE-REALIZAR TRABAJAOS DE MANTENIMINETO IMPREVISTOS FAC 1667-14621"/>
    <n v="90111503"/>
    <s v="SOLICITUD DE INFORMACIÓN A LOS PROVEEDORES"/>
    <n v="1"/>
    <n v="12"/>
    <n v="10"/>
    <n v="1"/>
    <n v="304000"/>
    <s v="GLOBAL"/>
    <s v="NO SOLICITADAS"/>
  </r>
  <r>
    <x v="12"/>
    <s v="02-02-02-010"/>
    <s v="02-02-02-010"/>
    <s v="Adquisición de servicios - Viáticos de los funcionarios en comisión"/>
    <s v="VIATICOS  GRUTE-REALIZAR TRABAJAOS DE MANTENIMINETO IMPREVISTOS FAC 1667-14821"/>
    <n v="90111503"/>
    <s v="SOLICITUD DE INFORMACIÓN A LOS PROVEEDORES"/>
    <n v="1"/>
    <n v="12"/>
    <n v="10"/>
    <n v="1"/>
    <n v="152000"/>
    <s v="GLOBAL"/>
    <s v="NO SOLICITADAS"/>
  </r>
  <r>
    <x v="12"/>
    <s v="02-02-02-010"/>
    <s v="02-02-02-010"/>
    <s v="Adquisición de servicios - Viáticos de los funcionarios en comisión"/>
    <s v="VIATICOS  GRUTE-REALIZAR TRABAJAOS DE MANTENIMINETO IMPREVISTOS FAC 1667-14921"/>
    <n v="90111503"/>
    <s v="SOLICITUD DE INFORMACIÓN A LOS PROVEEDORES"/>
    <n v="1"/>
    <n v="12"/>
    <n v="10"/>
    <n v="1"/>
    <n v="152000"/>
    <s v="GLOBAL"/>
    <s v="NO SOLICITADAS"/>
  </r>
  <r>
    <x v="12"/>
    <s v="02-02-02-010"/>
    <s v="02-02-02-010"/>
    <s v="Adquisición de servicios - Viáticos de los funcionarios en comisión"/>
    <s v="VIATICOS  GRUTE-REALIZAR TRABAJOS DE MANTENIMIENTO FAC-1667-14621"/>
    <n v="90111503"/>
    <s v="SOLICITUD DE INFORMACIÓN A LOS PROVEEDORES"/>
    <n v="1"/>
    <n v="12"/>
    <n v="10"/>
    <n v="1"/>
    <n v="304000"/>
    <s v="GLOBAL"/>
    <s v="NO SOLICITADAS"/>
  </r>
  <r>
    <x v="12"/>
    <s v="02-02-02-010"/>
    <s v="02-02-02-010"/>
    <s v="Adquisición de servicios - Viáticos de los funcionarios en comisión"/>
    <s v="VIATICOS  GRUTE-RECOGER 55 GL. DE SMOKE OIL PARA PRUEBAS DE FUNCIONAMIENTO AERONAVE TEXAN-22121"/>
    <n v="90111503"/>
    <s v="SOLICITUD DE INFORMACIÓN A LOS PROVEEDORES"/>
    <n v="1"/>
    <n v="12"/>
    <n v="10"/>
    <n v="1"/>
    <n v="76000"/>
    <s v="GLOBAL"/>
    <s v="NO SOLICITADAS"/>
  </r>
  <r>
    <x v="12"/>
    <s v="02-02-02-010"/>
    <s v="02-02-02-010"/>
    <s v="Adquisición de servicios - Viáticos de los funcionarios en comisión"/>
    <s v="VIATICOS  GRUTE-SERVICIO-10221"/>
    <n v="90111503"/>
    <s v="SOLICITUD DE INFORMACIÓN A LOS PROVEEDORES"/>
    <n v="1"/>
    <n v="12"/>
    <n v="10"/>
    <n v="1"/>
    <n v="304000"/>
    <s v="GLOBAL"/>
    <s v="NO SOLICITADAS"/>
  </r>
  <r>
    <x v="12"/>
    <s v="02-02-02-010"/>
    <s v="02-02-02-010"/>
    <s v="Adquisición de servicios - Viáticos de los funcionarios en comisión"/>
    <s v="VIATICOS  GRUTE-SERVICIO-LLEVAR Y TRAER MATERIAL AERONÁUTICO-10521"/>
    <n v="90111503"/>
    <s v="SOLICITUD DE INFORMACIÓN A LOS PROVEEDORES"/>
    <n v="1"/>
    <n v="12"/>
    <n v="10"/>
    <n v="1"/>
    <n v="76000"/>
    <s v="GLOBAL"/>
    <s v="NO SOLICITADAS"/>
  </r>
  <r>
    <x v="12"/>
    <s v="02-02-02-010"/>
    <s v="02-02-02-010"/>
    <s v="Adquisición de servicios - Viáticos de los funcionarios en comisión"/>
    <s v="VIATICOS  GRUTE-SERVICIO-TRANSPORTAR MATERIAL AERONAUTICO-13121"/>
    <n v="90111503"/>
    <s v="SOLICITUD DE INFORMACIÓN A LOS PROVEEDORES"/>
    <n v="1"/>
    <n v="12"/>
    <n v="10"/>
    <n v="1"/>
    <n v="76000"/>
    <s v="GLOBAL"/>
    <s v="NO SOLICITADAS"/>
  </r>
  <r>
    <x v="12"/>
    <s v="02-02-02-010"/>
    <s v="02-02-02-010"/>
    <s v="Adquisición de servicios - Viáticos de los funcionarios en comisión"/>
    <s v="VIATICOS  GRUTE-SERVICIO-TRANSPORTE DE ELEMENTOS ELECTRONICOS A ESUFA-10621"/>
    <n v="90111503"/>
    <s v="SOLICITUD DE INFORMACIÓN A LOS PROVEEDORES"/>
    <n v="1"/>
    <n v="12"/>
    <n v="10"/>
    <n v="1"/>
    <n v="76000"/>
    <s v="GLOBAL"/>
    <s v="NO SOLICITADAS"/>
  </r>
  <r>
    <x v="12"/>
    <s v="02-02-02-010"/>
    <s v="02-02-02-010"/>
    <s v="Adquisición de servicios - Viáticos de los funcionarios en comisión"/>
    <s v="VIATICOS  GRUTE-TRABAJOS AVIONICA AERONAVA FAC1262 CN-235-13621"/>
    <n v="90111503"/>
    <s v="SOLICITUD DE INFORMACIÓN A LOS PROVEEDORES"/>
    <n v="1"/>
    <n v="12"/>
    <n v="10"/>
    <n v="1"/>
    <n v="228000"/>
    <s v="GLOBAL"/>
    <s v="NO SOLICITADAS"/>
  </r>
  <r>
    <x v="12"/>
    <s v="02-02-02-010"/>
    <s v="02-02-02-010"/>
    <s v="Adquisición de servicios - Viáticos de los funcionarios en comisión"/>
    <s v="VIATICOS  GRUTE-TRABAJOS DE MANTENIMIENTO PERCHAS KFIR-20821"/>
    <n v="90111503"/>
    <s v="SOLICITUD DE INFORMACIÓN A LOS PROVEEDORES"/>
    <n v="1"/>
    <n v="12"/>
    <n v="10"/>
    <n v="1"/>
    <n v="76000"/>
    <s v="GLOBAL"/>
    <s v="NO SOLICITADAS"/>
  </r>
  <r>
    <x v="12"/>
    <s v="02-02-02-010"/>
    <s v="02-02-02-010"/>
    <s v="Adquisición de servicios - Viáticos de los funcionarios en comisión"/>
    <s v="VIATICOS  GRUTE-TRABAJOS DL FORK - FAC 1952-35021"/>
    <n v="90111503"/>
    <s v="SOLICITUD DE INFORMACIÓN A LOS PROVEEDORES"/>
    <n v="1"/>
    <n v="12"/>
    <n v="10"/>
    <n v="1"/>
    <n v="380000"/>
    <s v="GLOBAL"/>
    <s v="NO SOLICITADAS"/>
  </r>
  <r>
    <x v="12"/>
    <s v="02-02-02-010"/>
    <s v="02-02-02-010"/>
    <s v="Adquisición de servicios - Viáticos de los funcionarios en comisión"/>
    <s v="VIATICOS  GRUTE-TRABAJOS MANTENIMIENTO INSPECCION ANUAL Y 200 HORAS FAC-5067-17821"/>
    <n v="90111503"/>
    <s v="SOLICITUD DE INFORMACIÓN A LOS PROVEEDORES"/>
    <n v="1"/>
    <n v="12"/>
    <n v="10"/>
    <n v="1"/>
    <n v="228000"/>
    <s v="GLOBAL"/>
    <s v="NO SOLICITADAS"/>
  </r>
  <r>
    <x v="12"/>
    <s v="02-02-02-010"/>
    <s v="02-02-02-010"/>
    <s v="Adquisición de servicios - Viáticos de los funcionarios en comisión"/>
    <s v="VIATICOS  GRUTE-TRABAJOS MANTENIMIENTO INSPECCION ANUAL Y 200 HORAS FAC-5067-18221"/>
    <n v="90111503"/>
    <s v="SOLICITUD DE INFORMACIÓN A LOS PROVEEDORES"/>
    <n v="1"/>
    <n v="12"/>
    <n v="10"/>
    <n v="1"/>
    <n v="152000"/>
    <s v="GLOBAL"/>
    <s v="NO SOLICITADAS"/>
  </r>
  <r>
    <x v="12"/>
    <s v="02-02-02-010"/>
    <s v="02-02-02-010"/>
    <s v="Adquisición de servicios - Viáticos de los funcionarios en comisión"/>
    <s v="VIATICOS  GRUTE-TRABAJOS MANTENIMIENTO INSPECCION ANUAL Y 200 HORAS FAC-5067-18521"/>
    <n v="90111503"/>
    <s v="SOLICITUD DE INFORMACIÓN A LOS PROVEEDORES"/>
    <n v="1"/>
    <n v="12"/>
    <n v="10"/>
    <n v="1"/>
    <n v="304000"/>
    <s v="GLOBAL"/>
    <s v="NO SOLICITADAS"/>
  </r>
  <r>
    <x v="12"/>
    <s v="02-02-02-010"/>
    <s v="02-02-02-010"/>
    <s v="Adquisición de servicios - Viáticos de los funcionarios en comisión"/>
    <s v="VIATICOS  GRUTE-TRABAJOS MANTENIMIENTO NIVEL EN PERCHAS KFIR-19321"/>
    <n v="90111503"/>
    <s v="SOLICITUD DE INFORMACIÓN A LOS PROVEEDORES"/>
    <n v="1"/>
    <n v="12"/>
    <n v="10"/>
    <n v="1"/>
    <n v="228000"/>
    <s v="GLOBAL"/>
    <s v="NO SOLICITADAS"/>
  </r>
  <r>
    <x v="12"/>
    <s v="02-02-02-010"/>
    <s v="02-02-02-010"/>
    <s v="Adquisición de servicios - Viáticos de los funcionarios en comisión"/>
    <s v="VIATICOS  GRUTE-TRAER MATERIAR DE MANTENIMIENTO AERONAUTICO-57121"/>
    <n v="90111503"/>
    <s v="SOLICITUD DE INFORMACIÓN A LOS PROVEEDORES"/>
    <n v="1"/>
    <n v="12"/>
    <n v="10"/>
    <n v="1"/>
    <n v="76000"/>
    <s v="GLOBAL"/>
    <s v="NO SOLICITADAS"/>
  </r>
  <r>
    <x v="12"/>
    <s v="02-02-02-010"/>
    <s v="02-02-02-010"/>
    <s v="Adquisición de servicios - Viáticos de los funcionarios en comisión"/>
    <s v="VIATICOS  GRUTE-TRANSPORTE MATERIAL AERONAUTICO-30721"/>
    <n v="90111503"/>
    <s v="SOLICITUD DE INFORMACIÓN A LOS PROVEEDORES"/>
    <n v="1"/>
    <n v="12"/>
    <n v="10"/>
    <n v="1"/>
    <n v="76000"/>
    <s v="GLOBAL"/>
    <s v="NO SOLICITADAS"/>
  </r>
  <r>
    <x v="12"/>
    <s v="02-02-02-010"/>
    <s v="02-02-02-010"/>
    <s v="Adquisición de servicios - Viáticos de los funcionarios en comisión"/>
    <s v="VIATICOS  GRUTE-TRANSPORTE MATERIAL AERONAUTICO-36021"/>
    <n v="90111503"/>
    <s v="SOLICITUD DE INFORMACIÓN A LOS PROVEEDORES"/>
    <n v="1"/>
    <n v="12"/>
    <n v="10"/>
    <n v="1"/>
    <n v="76000"/>
    <s v="GLOBAL"/>
    <s v="NO SOLICITADAS"/>
  </r>
  <r>
    <x v="12"/>
    <s v="02-02-02-010"/>
    <s v="02-02-02-010"/>
    <s v="Adquisición de servicios - Viáticos de los funcionarios en comisión"/>
    <s v="VIATICOS  GRUTE-VERIFICACIÓN BANCO DISPARO CAÑON DEFA 552-19221"/>
    <n v="90111503"/>
    <s v="SOLICITUD DE INFORMACIÓN A LOS PROVEEDORES"/>
    <n v="1"/>
    <n v="12"/>
    <n v="10"/>
    <n v="1"/>
    <n v="76000"/>
    <s v="GLOBAL"/>
    <s v="NO SOLICITADAS"/>
  </r>
  <r>
    <x v="12"/>
    <s v="02-02-02-010"/>
    <s v="02-02-02-010"/>
    <s v="Adquisición de servicios - Viáticos de los funcionarios en comisión"/>
    <s v="VIATICOS  INSTRUCTOR EJERCICIO AGUAS ABIERTAS-ACTA No.095"/>
    <n v="90111503"/>
    <s v="SOLICITUD DE INFORMACIÓN A LOS PROVEEDORES"/>
    <n v="1"/>
    <n v="12"/>
    <n v="10"/>
    <n v="1"/>
    <n v="304000"/>
    <s v="GLOBAL"/>
    <s v="NO SOLICITADAS"/>
  </r>
  <r>
    <x v="12"/>
    <s v="02-02-02-010"/>
    <s v="02-02-02-010"/>
    <s v="Adquisición de servicios - Viáticos de los funcionarios en comisión"/>
    <s v="VIATICOS  INSTRUCTOR EJERCICIO OPERACIONAL MTT - MOBILE TRAINING TEAM-ACTA No.068"/>
    <n v="90111503"/>
    <s v="SOLICITUD DE INFORMACIÓN A LOS PROVEEDORES"/>
    <n v="1"/>
    <n v="12"/>
    <n v="10"/>
    <n v="1"/>
    <n v="304000"/>
    <s v="GLOBAL"/>
    <s v="NO SOLICITADAS"/>
  </r>
  <r>
    <x v="12"/>
    <s v="02-02-02-010"/>
    <s v="02-02-02-010"/>
    <s v="Adquisición de servicios - Viáticos de los funcionarios en comisión"/>
    <s v="VIATICOS  INSTRUCTORES EJERCICIO AGUAS ABIERTAS Y DITCHING DE ACUERDO A RADIOGRAMA No. FAC-S-2021-001667-RD-7621"/>
    <n v="90111503"/>
    <s v="SOLICITUD DE INFORMACIÓN A LOS PROVEEDORES"/>
    <n v="1"/>
    <n v="12"/>
    <n v="10"/>
    <n v="1"/>
    <n v="1216000"/>
    <s v="GLOBAL"/>
    <s v="NO SOLICITADAS"/>
  </r>
  <r>
    <x v="12"/>
    <s v="02-02-02-010"/>
    <s v="02-02-02-010"/>
    <s v="Adquisición de servicios - Viáticos de los funcionarios en comisión"/>
    <s v="VIATICOS  LLEVAR Y TRAER MATERIAL AERONÁUTICO PARA ALISTAMIETO DE LAS AERONAVES ASIGNADAS AL CACOM-1-7521"/>
    <n v="90111503"/>
    <s v="SOLICITUD DE INFORMACIÓN A LOS PROVEEDORES"/>
    <n v="1"/>
    <n v="12"/>
    <n v="10"/>
    <n v="1"/>
    <n v="76000"/>
    <s v="GLOBAL"/>
    <s v="NO SOLICITADAS"/>
  </r>
  <r>
    <x v="12"/>
    <s v="02-02-02-010"/>
    <s v="02-02-02-010"/>
    <s v="Adquisición de servicios - Viáticos de los funcionarios en comisión"/>
    <s v="VIATICOS  MANTENIMIENTO DE INSTALACIONES EN PRO DE LOS EJERCICIOS OPERACIONALES ANGEL DE LOS ANDES - RELÁMPAGO-ACTA No.FAC-S-2021-045520-AG"/>
    <n v="90111503"/>
    <s v="SOLICITUD DE INFORMACIÓN A LOS PROVEEDORES"/>
    <n v="1"/>
    <n v="12"/>
    <n v="10"/>
    <n v="1"/>
    <n v="6004000"/>
    <s v="GLOBAL"/>
    <s v="NO SOLICITADAS"/>
  </r>
  <r>
    <x v="12"/>
    <s v="02-02-02-010"/>
    <s v="02-02-02-010"/>
    <s v="Adquisición de servicios - Viáticos de los funcionarios en comisión"/>
    <s v="VIATICOS  MISIÓN DE ENTRENAMIENTO A PILOTO INSTRUCTOR T-6C-ACTA No.FAC-S-2021-070971-AG"/>
    <n v="90111503"/>
    <s v="SOLICITUD DE INFORMACIÓN A LOS PROVEEDORES"/>
    <n v="1"/>
    <n v="12"/>
    <n v="10"/>
    <n v="1"/>
    <n v="76000"/>
    <s v="GLOBAL"/>
    <s v="NO SOLICITADAS"/>
  </r>
  <r>
    <x v="12"/>
    <s v="02-02-02-010"/>
    <s v="02-02-02-010"/>
    <s v="Adquisición de servicios - Viáticos de los funcionarios en comisión"/>
    <s v="VIATICOS  OFICIAL ENLACE FUVUL-FAC-S-2021-039625-AG"/>
    <n v="90111503"/>
    <s v="SOLICITUD DE INFORMACIÓN A LOS PROVEEDORES"/>
    <n v="1"/>
    <n v="12"/>
    <n v="10"/>
    <n v="1"/>
    <n v="444000"/>
    <s v="GLOBAL"/>
    <s v="NO SOLICITADAS"/>
  </r>
  <r>
    <x v="12"/>
    <s v="02-02-02-010"/>
    <s v="02-02-02-010"/>
    <s v="Adquisición de servicios - Viáticos de los funcionarios en comisión"/>
    <s v="VIATICOS  OPERACIÓN TAURUS-ACTA No.308"/>
    <n v="90111503"/>
    <s v="SOLICITUD DE INFORMACIÓN A LOS PROVEEDORES"/>
    <n v="1"/>
    <n v="12"/>
    <n v="10"/>
    <n v="1"/>
    <n v="280000"/>
    <s v="GLOBAL"/>
    <s v="NO SOLICITADAS"/>
  </r>
  <r>
    <x v="12"/>
    <s v="02-02-02-010"/>
    <s v="02-02-02-010"/>
    <s v="Adquisición de servicios - Viáticos de los funcionarios en comisión"/>
    <s v="VIATICOS  OPERACIÓN TAURUS-ACTA No.FAC-S-2021-046322-AG"/>
    <n v="90111503"/>
    <s v="SOLICITUD DE INFORMACIÓN A LOS PROVEEDORES"/>
    <n v="1"/>
    <n v="12"/>
    <n v="10"/>
    <n v="1"/>
    <n v="280000"/>
    <s v="GLOBAL"/>
    <s v="NO SOLICITADAS"/>
  </r>
  <r>
    <x v="12"/>
    <s v="02-02-02-010"/>
    <s v="02-02-02-010"/>
    <s v="Adquisición de servicios - Viáticos de los funcionarios en comisión"/>
    <s v="VIATICOS  OPERATIVA -  COMISIÓN OPERATIVA KFIR-ACTA No.017"/>
    <n v="90111503"/>
    <s v="SOLICITUD DE INFORMACIÓN A LOS PROVEEDORES"/>
    <n v="1"/>
    <n v="12"/>
    <n v="10"/>
    <n v="1"/>
    <n v="70000"/>
    <s v="GLOBAL"/>
    <s v="NO SOLICITADAS"/>
  </r>
  <r>
    <x v="12"/>
    <s v="02-02-02-010"/>
    <s v="02-02-02-010"/>
    <s v="Adquisición de servicios - Viáticos de los funcionarios en comisión"/>
    <s v="VIATICOS  OPERATIVA - COMISIÓN OPERATIVA A REQUERIMIENTO DE LA PRESIDENCIA DE LA REPUBLICA-SOLICITUD COMISIÓN 6121"/>
    <n v="90111503"/>
    <s v="SOLICITUD DE INFORMACIÓN A LOS PROVEEDORES"/>
    <n v="1"/>
    <n v="12"/>
    <n v="10"/>
    <n v="1"/>
    <n v="456000"/>
    <s v="GLOBAL"/>
    <s v="NO SOLICITADAS"/>
  </r>
  <r>
    <x v="12"/>
    <s v="02-02-02-010"/>
    <s v="02-02-02-010"/>
    <s v="Adquisición de servicios - Viáticos de los funcionarios en comisión"/>
    <s v="VIATICOS  OPERATIVA - COMISIÓN OPERATIVA AC-47 FAC-1667-SOLICITUD COMISION 2421"/>
    <n v="90111503"/>
    <s v="SOLICITUD DE INFORMACIÓN A LOS PROVEEDORES"/>
    <n v="1"/>
    <n v="12"/>
    <n v="10"/>
    <n v="1"/>
    <n v="980000"/>
    <s v="GLOBAL"/>
    <s v="NO SOLICITADAS"/>
  </r>
  <r>
    <x v="12"/>
    <s v="02-02-02-010"/>
    <s v="02-02-02-010"/>
    <s v="Adquisición de servicios - Viáticos de los funcionarios en comisión"/>
    <s v="VIATICOS  OPERATIVA - COMISIÓN OPERATIVA AC-47T FAC-1686-SOLICITUD COMISION 1121"/>
    <n v="90111503"/>
    <s v="SOLICITUD DE INFORMACIÓN A LOS PROVEEDORES"/>
    <n v="1"/>
    <n v="12"/>
    <n v="10"/>
    <n v="1"/>
    <n v="70000"/>
    <s v="GLOBAL"/>
    <s v="NO SOLICITADAS"/>
  </r>
  <r>
    <x v="12"/>
    <s v="02-02-02-010"/>
    <s v="02-02-02-010"/>
    <s v="Adquisición de servicios - Viáticos de los funcionarios en comisión"/>
    <s v="VIATICOS  OPERATIVA - COMISIÓN OPERATIVA ARAVA FAC-1952 EN CACOM-2-SOLICITUD COMISION 1721"/>
    <n v="90111503"/>
    <s v="SOLICITUD DE INFORMACIÓN A LOS PROVEEDORES"/>
    <n v="1"/>
    <n v="12"/>
    <n v="10"/>
    <n v="1"/>
    <n v="280000"/>
    <s v="GLOBAL"/>
    <s v="NO SOLICITADAS"/>
  </r>
  <r>
    <x v="12"/>
    <s v="02-02-02-010"/>
    <s v="02-02-02-010"/>
    <s v="Adquisición de servicios - Viáticos de los funcionarios en comisión"/>
    <s v="VIATICOS  OPERATIVA - COMISIÓN OPERATIVA ARAVA-SOLICITUD COMISION 4621"/>
    <n v="90111503"/>
    <s v="SOLICITUD DE INFORMACIÓN A LOS PROVEEDORES"/>
    <n v="1"/>
    <n v="12"/>
    <n v="10"/>
    <n v="1"/>
    <n v="152000"/>
    <s v="GLOBAL"/>
    <s v="NO SOLICITADAS"/>
  </r>
  <r>
    <x v="12"/>
    <s v="02-02-02-010"/>
    <s v="02-02-02-010"/>
    <s v="Adquisición de servicios - Viáticos de los funcionarios en comisión"/>
    <s v="VIATICOS  OPERATIVA - COMISIÓN OPERATIVA ART-SOLICITUD COMISION 121"/>
    <n v="90111503"/>
    <s v="SOLICITUD DE INFORMACIÓN A LOS PROVEEDORES"/>
    <n v="1"/>
    <n v="12"/>
    <n v="10"/>
    <n v="1"/>
    <n v="5880000"/>
    <s v="GLOBAL"/>
    <s v="NO SOLICITADAS"/>
  </r>
  <r>
    <x v="12"/>
    <s v="02-02-02-010"/>
    <s v="02-02-02-010"/>
    <s v="Adquisición de servicios - Viáticos de los funcionarios en comisión"/>
    <s v="VIATICOS  OPERATIVA - COMISIÓN OPERATIVA ART-SOLICITUD COMISION 2021"/>
    <n v="90111503"/>
    <s v="SOLICITUD DE INFORMACIÓN A LOS PROVEEDORES"/>
    <n v="1"/>
    <n v="12"/>
    <n v="10"/>
    <n v="1"/>
    <n v="1890000"/>
    <s v="GLOBAL"/>
    <s v="NO SOLICITADAS"/>
  </r>
  <r>
    <x v="12"/>
    <s v="02-02-02-010"/>
    <s v="02-02-02-010"/>
    <s v="Adquisición de servicios - Viáticos de los funcionarios en comisión"/>
    <s v="VIATICOS  OPERATIVA - COMISIÓN OPERATIVA ART-SOLICITUD COMISION 2421"/>
    <n v="90111503"/>
    <s v="SOLICITUD DE INFORMACIÓN A LOS PROVEEDORES"/>
    <n v="1"/>
    <n v="12"/>
    <n v="10"/>
    <n v="1"/>
    <n v="8536000"/>
    <s v="GLOBAL"/>
    <s v="NO SOLICITADAS"/>
  </r>
  <r>
    <x v="12"/>
    <s v="02-02-02-010"/>
    <s v="02-02-02-010"/>
    <s v="Adquisición de servicios - Viáticos de los funcionarios en comisión"/>
    <s v="VIATICOS  OPERATIVA - COMISIÓN OPERATIVA ART-SOLICITUD COMISIÓN 3821"/>
    <n v="90111503"/>
    <s v="SOLICITUD DE INFORMACIÓN A LOS PROVEEDORES"/>
    <n v="1"/>
    <n v="12"/>
    <n v="10"/>
    <n v="1"/>
    <n v="8512000"/>
    <s v="GLOBAL"/>
    <s v="NO SOLICITADAS"/>
  </r>
  <r>
    <x v="12"/>
    <s v="02-02-02-010"/>
    <s v="02-02-02-010"/>
    <s v="Adquisición de servicios - Viáticos de los funcionarios en comisión"/>
    <s v="VIATICOS  OPERATIVA - COMISIÓN OPERATIVA ART-SOLICITUD COMISIÓN 6121"/>
    <n v="90111503"/>
    <s v="SOLICITUD DE INFORMACIÓN A LOS PROVEEDORES"/>
    <n v="1"/>
    <n v="12"/>
    <n v="10"/>
    <n v="1"/>
    <n v="668000"/>
    <s v="GLOBAL"/>
    <s v="NO SOLICITADAS"/>
  </r>
  <r>
    <x v="12"/>
    <s v="02-02-02-010"/>
    <s v="02-02-02-010"/>
    <s v="Adquisición de servicios - Viáticos de los funcionarios en comisión"/>
    <s v="VIATICOS  OPERATIVA - COMISIÓN OPERATIVA ART-SOLICITUD COMISION 621"/>
    <n v="90111503"/>
    <s v="SOLICITUD DE INFORMACIÓN A LOS PROVEEDORES"/>
    <n v="1"/>
    <n v="12"/>
    <n v="10"/>
    <n v="1"/>
    <n v="2240000"/>
    <s v="GLOBAL"/>
    <s v="NO SOLICITADAS"/>
  </r>
  <r>
    <x v="12"/>
    <s v="02-02-02-010"/>
    <s v="02-02-02-010"/>
    <s v="Adquisición de servicios - Viáticos de los funcionarios en comisión"/>
    <s v="VIATICOS  OPERATIVA - COMISIÓN OPERATIVA ART-SOLICITUD COMISION 6421"/>
    <n v="90111503"/>
    <s v="SOLICITUD DE INFORMACIÓN A LOS PROVEEDORES"/>
    <n v="1"/>
    <n v="12"/>
    <n v="10"/>
    <n v="1"/>
    <n v="152000"/>
    <s v="GLOBAL"/>
    <s v="NO SOLICITADAS"/>
  </r>
  <r>
    <x v="12"/>
    <s v="02-02-02-010"/>
    <s v="02-02-02-010"/>
    <s v="Adquisición de servicios - Viáticos de los funcionarios en comisión"/>
    <s v="VIATICOS  OPERATIVA - COMISIÓN OPERATIVA ART-SOLICITUD COMISION 721"/>
    <n v="90111503"/>
    <s v="SOLICITUD DE INFORMACIÓN A LOS PROVEEDORES"/>
    <n v="1"/>
    <n v="12"/>
    <n v="10"/>
    <n v="1"/>
    <n v="210000"/>
    <s v="GLOBAL"/>
    <s v="NO SOLICITADAS"/>
  </r>
  <r>
    <x v="12"/>
    <s v="02-02-02-010"/>
    <s v="02-02-02-010"/>
    <s v="Adquisición de servicios - Viáticos de los funcionarios en comisión"/>
    <s v="VIATICOS  OPERATIVA - COMISIÓN OPERATIVA ART-SOLICITUD COMISION 821"/>
    <n v="90111503"/>
    <s v="SOLICITUD DE INFORMACIÓN A LOS PROVEEDORES"/>
    <n v="1"/>
    <n v="12"/>
    <n v="10"/>
    <n v="1"/>
    <n v="210000"/>
    <s v="GLOBAL"/>
    <s v="NO SOLICITADAS"/>
  </r>
  <r>
    <x v="12"/>
    <s v="02-02-02-010"/>
    <s v="02-02-02-010"/>
    <s v="Adquisición de servicios - Viáticos de los funcionarios en comisión"/>
    <s v="VIATICOS  OPERATIVA - COMISIÓN OPERATIVA ART-SOLICITUD COMISION 921"/>
    <n v="90111503"/>
    <s v="SOLICITUD DE INFORMACIÓN A LOS PROVEEDORES"/>
    <n v="1"/>
    <n v="12"/>
    <n v="10"/>
    <n v="1"/>
    <n v="3500000"/>
    <s v="GLOBAL"/>
    <s v="NO SOLICITADAS"/>
  </r>
  <r>
    <x v="12"/>
    <s v="02-02-02-010"/>
    <s v="02-02-02-010"/>
    <s v="Adquisición de servicios - Viáticos de los funcionarios en comisión"/>
    <s v="VIATICOS  OPERATIVA - COMISIÓN OPERATIVA C-208B EN GACAS-SOLICITUD COMISION 3121"/>
    <n v="90111503"/>
    <s v="SOLICITUD DE INFORMACIÓN A LOS PROVEEDORES"/>
    <n v="1"/>
    <n v="12"/>
    <n v="10"/>
    <n v="1"/>
    <n v="280000"/>
    <s v="GLOBAL"/>
    <s v="NO SOLICITADAS"/>
  </r>
  <r>
    <x v="12"/>
    <s v="02-02-02-010"/>
    <s v="02-02-02-010"/>
    <s v="Adquisición de servicios - Viáticos de los funcionarios en comisión"/>
    <s v="VIATICOS  OPERATIVA - COMISIÓN OPERATIVA C-208B FAC-5066 CACOM-3-SOLICITUD COMISION 2421"/>
    <n v="90111503"/>
    <s v="SOLICITUD DE INFORMACIÓN A LOS PROVEEDORES"/>
    <n v="1"/>
    <n v="12"/>
    <n v="10"/>
    <n v="1"/>
    <n v="140000"/>
    <s v="GLOBAL"/>
    <s v="NO SOLICITADAS"/>
  </r>
  <r>
    <x v="12"/>
    <s v="02-02-02-010"/>
    <s v="02-02-02-010"/>
    <s v="Adquisición de servicios - Viáticos de los funcionarios en comisión"/>
    <s v="VIATICOS  OPERATIVA - COMISIÓN OPERATIVA C-208B FAC-5066-SOLICITUD COMISIÓN 1621"/>
    <n v="90111503"/>
    <s v="SOLICITUD DE INFORMACIÓN A LOS PROVEEDORES"/>
    <n v="1"/>
    <n v="12"/>
    <n v="10"/>
    <n v="1"/>
    <n v="630000"/>
    <s v="GLOBAL"/>
    <s v="NO SOLICITADAS"/>
  </r>
  <r>
    <x v="12"/>
    <s v="02-02-02-010"/>
    <s v="02-02-02-010"/>
    <s v="Adquisición de servicios - Viáticos de los funcionarios en comisión"/>
    <s v="VIATICOS  OPERATIVA - COMISIÓN OPERATIVA C-208B FAC-5067 ENCACOM-3-SOLICITUD COMISIÓN 3821"/>
    <n v="90111503"/>
    <s v="SOLICITUD DE INFORMACIÓN A LOS PROVEEDORES"/>
    <n v="1"/>
    <n v="12"/>
    <n v="10"/>
    <n v="1"/>
    <n v="608000"/>
    <s v="GLOBAL"/>
    <s v="NO SOLICITADAS"/>
  </r>
  <r>
    <x v="12"/>
    <s v="02-02-02-010"/>
    <s v="02-02-02-010"/>
    <s v="Adquisición de servicios - Viáticos de los funcionarios en comisión"/>
    <s v="VIATICOS  OPERATIVA - COMISIÓN OPERATIVA C-208B FAC-5067-SOLICITUD COMISION 4821"/>
    <n v="90111503"/>
    <s v="SOLICITUD DE INFORMACIÓN A LOS PROVEEDORES"/>
    <n v="1"/>
    <n v="12"/>
    <n v="10"/>
    <n v="1"/>
    <n v="556000"/>
    <s v="GLOBAL"/>
    <s v="NO SOLICITADAS"/>
  </r>
  <r>
    <x v="12"/>
    <s v="02-02-02-010"/>
    <s v="02-02-02-010"/>
    <s v="Adquisición de servicios - Viáticos de los funcionarios en comisión"/>
    <s v="VIATICOS  OPERATIVA - COMISIÓN OPERATIVA C-208B FAC-5067-SOLICITUD COMISION 5021"/>
    <n v="90111503"/>
    <s v="SOLICITUD DE INFORMACIÓN A LOS PROVEEDORES"/>
    <n v="1"/>
    <n v="12"/>
    <n v="10"/>
    <n v="1"/>
    <n v="556000"/>
    <s v="GLOBAL"/>
    <s v="NO SOLICITADAS"/>
  </r>
  <r>
    <x v="12"/>
    <s v="02-02-02-010"/>
    <s v="02-02-02-010"/>
    <s v="Adquisición de servicios - Viáticos de los funcionarios en comisión"/>
    <s v="VIATICOS  OPERATIVA - COMISIÓN OPERATIVA C-208B FAC-5067-SOLICITUD COMISION 6521"/>
    <n v="90111503"/>
    <s v="SOLICITUD DE INFORMACIÓN A LOS PROVEEDORES"/>
    <n v="1"/>
    <n v="12"/>
    <n v="10"/>
    <n v="1"/>
    <n v="1120000"/>
    <s v="GLOBAL"/>
    <s v="NO SOLICITADAS"/>
  </r>
  <r>
    <x v="12"/>
    <s v="02-02-02-010"/>
    <s v="02-02-02-010"/>
    <s v="Adquisición de servicios - Viáticos de los funcionarios en comisión"/>
    <s v="VIATICOS  OPERATIVA - COMISIÓN OPERATIVA C-208B FAC-5069 EN CACOM-4-SOLICITUD COMISION 4821"/>
    <n v="90111503"/>
    <s v="SOLICITUD DE INFORMACIÓN A LOS PROVEEDORES"/>
    <n v="1"/>
    <n v="12"/>
    <n v="10"/>
    <n v="1"/>
    <n v="304000"/>
    <s v="GLOBAL"/>
    <s v="NO SOLICITADAS"/>
  </r>
  <r>
    <x v="12"/>
    <s v="02-02-02-010"/>
    <s v="02-02-02-010"/>
    <s v="Adquisición de servicios - Viáticos de los funcionarios en comisión"/>
    <s v="VIATICOS  OPERATIVA - COMISIÓN OPERATIVA C-208B FAC-5069-SOLICITUD COMISION 1121"/>
    <n v="90111503"/>
    <s v="SOLICITUD DE INFORMACIÓN A LOS PROVEEDORES"/>
    <n v="1"/>
    <n v="12"/>
    <n v="10"/>
    <n v="1"/>
    <n v="980000"/>
    <s v="GLOBAL"/>
    <s v="NO SOLICITADAS"/>
  </r>
  <r>
    <x v="12"/>
    <s v="02-02-02-010"/>
    <s v="02-02-02-010"/>
    <s v="Adquisición de servicios - Viáticos de los funcionarios en comisión"/>
    <s v="VIATICOS  OPERATIVA - COMISIÓN OPERATIVA C-208B FAC-5069-SOLICITUD COMISION 121"/>
    <n v="90111503"/>
    <s v="SOLICITUD DE INFORMACIÓN A LOS PROVEEDORES"/>
    <n v="1"/>
    <n v="12"/>
    <n v="10"/>
    <n v="1"/>
    <n v="1120000"/>
    <s v="GLOBAL"/>
    <s v="NO SOLICITADAS"/>
  </r>
  <r>
    <x v="12"/>
    <s v="02-02-02-010"/>
    <s v="02-02-02-010"/>
    <s v="Adquisición de servicios - Viáticos de los funcionarios en comisión"/>
    <s v="VIATICOS  OPERATIVA - COMISIÓN OPERATIVA C-208B FAC-5069-SOLICITUD COMISION 1721"/>
    <n v="90111503"/>
    <s v="SOLICITUD DE INFORMACIÓN A LOS PROVEEDORES"/>
    <n v="1"/>
    <n v="12"/>
    <n v="10"/>
    <n v="1"/>
    <n v="980000"/>
    <s v="GLOBAL"/>
    <s v="NO SOLICITADAS"/>
  </r>
  <r>
    <x v="12"/>
    <s v="02-02-02-010"/>
    <s v="02-02-02-010"/>
    <s v="Adquisición de servicios - Viáticos de los funcionarios en comisión"/>
    <s v="VIATICOS  OPERATIVA - COMISIÓN OPERATIVA C-208B FAC-5069-SOLICITUD COMISION 2821"/>
    <n v="90111503"/>
    <s v="SOLICITUD DE INFORMACIÓN A LOS PROVEEDORES"/>
    <n v="1"/>
    <n v="12"/>
    <n v="10"/>
    <n v="1"/>
    <n v="1916000"/>
    <s v="GLOBAL"/>
    <s v="NO SOLICITADAS"/>
  </r>
  <r>
    <x v="12"/>
    <s v="02-02-02-010"/>
    <s v="02-02-02-010"/>
    <s v="Adquisición de servicios - Viáticos de los funcionarios en comisión"/>
    <s v="VIATICOS  OPERATIVA - COMISIÓN OPERATIVA C-208B VUELO DE SUPERVISIÓN-SOLICITUD COMISION 1221"/>
    <n v="90111503"/>
    <s v="SOLICITUD DE INFORMACIÓN A LOS PROVEEDORES"/>
    <n v="1"/>
    <n v="12"/>
    <n v="10"/>
    <n v="1"/>
    <n v="140000"/>
    <s v="GLOBAL"/>
    <s v="NO SOLICITADAS"/>
  </r>
  <r>
    <x v="12"/>
    <s v="02-02-02-010"/>
    <s v="02-02-02-010"/>
    <s v="Adquisición de servicios - Viáticos de los funcionarios en comisión"/>
    <s v="VIATICOS  OPERATIVA - COMISIÓN OPERATIVA C-208B-SOLICITUD COMISION 621"/>
    <n v="90111503"/>
    <s v="SOLICITUD DE INFORMACIÓN A LOS PROVEEDORES"/>
    <n v="1"/>
    <n v="12"/>
    <n v="10"/>
    <n v="1"/>
    <n v="420000"/>
    <s v="GLOBAL"/>
    <s v="NO SOLICITADAS"/>
  </r>
  <r>
    <x v="12"/>
    <s v="02-02-02-010"/>
    <s v="02-02-02-010"/>
    <s v="Adquisición de servicios - Viáticos de los funcionarios en comisión"/>
    <s v="VIATICOS  OPERATIVA - COMISIÓN OPERATIVA DESPLIEGUE LOGISTICO KFIR ORDEN COA-SOLICITUD COMISION 3121"/>
    <n v="90111503"/>
    <s v="SOLICITUD DE INFORMACIÓN A LOS PROVEEDORES"/>
    <n v="1"/>
    <n v="12"/>
    <n v="10"/>
    <n v="1"/>
    <n v="105000"/>
    <s v="GLOBAL"/>
    <s v="NO SOLICITADAS"/>
  </r>
  <r>
    <x v="12"/>
    <s v="02-02-02-010"/>
    <s v="02-02-02-010"/>
    <s v="Adquisición de servicios - Viáticos de los funcionarios en comisión"/>
    <s v="VIATICOS  OPERATIVA - COMISIÓN OPERATIVA DISPONIBILIDAD C-208B-SOLICITUD COMISION 6421"/>
    <n v="90111503"/>
    <s v="SOLICITUD DE INFORMACIÓN A LOS PROVEEDORES"/>
    <n v="1"/>
    <n v="12"/>
    <n v="10"/>
    <n v="1"/>
    <n v="76000"/>
    <s v="GLOBAL"/>
    <s v="NO SOLICITADAS"/>
  </r>
  <r>
    <x v="12"/>
    <s v="02-02-02-010"/>
    <s v="02-02-02-010"/>
    <s v="Adquisición de servicios - Viáticos de los funcionarios en comisión"/>
    <s v="VIATICOS  OPERATIVA - COMISIÓN OPERATIVA ELEMENTOS BACOF-SOLICITUD COMISION 5221"/>
    <n v="90111503"/>
    <s v="SOLICITUD DE INFORMACIÓN A LOS PROVEEDORES"/>
    <n v="1"/>
    <n v="12"/>
    <n v="10"/>
    <n v="1"/>
    <n v="76000"/>
    <s v="GLOBAL"/>
    <s v="NO SOLICITADAS"/>
  </r>
  <r>
    <x v="12"/>
    <s v="02-02-02-010"/>
    <s v="02-02-02-010"/>
    <s v="Adquisición de servicios - Viáticos de los funcionarios en comisión"/>
    <s v="VIATICOS  OPERATIVA - COMISIÓN OPERATIVA ENLACE FUVUL EN EL CATATUMBO-SOLICITUD COMISIÓN 3821"/>
    <n v="90111503"/>
    <s v="SOLICITUD DE INFORMACIÓN A LOS PROVEEDORES"/>
    <n v="1"/>
    <n v="12"/>
    <n v="10"/>
    <n v="1"/>
    <n v="228000"/>
    <s v="GLOBAL"/>
    <s v="NO SOLICITADAS"/>
  </r>
  <r>
    <x v="12"/>
    <s v="02-02-02-010"/>
    <s v="02-02-02-010"/>
    <s v="Adquisición de servicios - Viáticos de los funcionarios en comisión"/>
    <s v="VIATICOS  OPERATIVA - COMISIÓN OPERATIVA ENLACE FUVUL EN EL CATATUMBO-SOLICITUD COMISION 4421"/>
    <n v="90111503"/>
    <s v="SOLICITUD DE INFORMACIÓN A LOS PROVEEDORES"/>
    <n v="1"/>
    <n v="12"/>
    <n v="10"/>
    <n v="1"/>
    <n v="380000"/>
    <s v="GLOBAL"/>
    <s v="NO SOLICITADAS"/>
  </r>
  <r>
    <x v="12"/>
    <s v="02-02-02-010"/>
    <s v="02-02-02-010"/>
    <s v="Adquisición de servicios - Viáticos de los funcionarios en comisión"/>
    <s v="VIATICOS  OPERATIVA - COMISION OPERATIVA HORAS DE VUELO ARL-SOLICITUD COMISION 5221"/>
    <n v="90111503"/>
    <s v="SOLICITUD DE INFORMACIÓN A LOS PROVEEDORES"/>
    <n v="1"/>
    <n v="12"/>
    <n v="10"/>
    <n v="1"/>
    <n v="836000"/>
    <s v="GLOBAL"/>
    <s v="NO SOLICITADAS"/>
  </r>
  <r>
    <x v="12"/>
    <s v="02-02-02-010"/>
    <s v="02-02-02-010"/>
    <s v="Adquisición de servicios - Viáticos de los funcionarios en comisión"/>
    <s v="VIATICOS  OPERATIVA - COMISIÓN OPERATIVA HUEY II-SOLICITUD COMISION 121"/>
    <n v="90111503"/>
    <s v="SOLICITUD DE INFORMACIÓN A LOS PROVEEDORES"/>
    <n v="1"/>
    <n v="12"/>
    <n v="10"/>
    <n v="1"/>
    <n v="3570000"/>
    <s v="GLOBAL"/>
    <s v="NO SOLICITADAS"/>
  </r>
  <r>
    <x v="12"/>
    <s v="02-02-02-010"/>
    <s v="02-02-02-010"/>
    <s v="Adquisición de servicios - Viáticos de los funcionarios en comisión"/>
    <s v="VIATICOS  OPERATIVA - COMISIÓN OPERATIVA HUEY II-SOLICITUD COMISION 2021"/>
    <n v="90111503"/>
    <s v="SOLICITUD DE INFORMACIÓN A LOS PROVEEDORES"/>
    <n v="1"/>
    <n v="12"/>
    <n v="10"/>
    <n v="1"/>
    <n v="420000"/>
    <s v="GLOBAL"/>
    <s v="NO SOLICITADAS"/>
  </r>
  <r>
    <x v="12"/>
    <s v="02-02-02-010"/>
    <s v="02-02-02-010"/>
    <s v="Adquisición de servicios - Viáticos de los funcionarios en comisión"/>
    <s v="VIATICOS  OPERATIVA - COMISIÓN OPERATIVA HUEY II-SOLICITUD COMISION 2421"/>
    <n v="90111503"/>
    <s v="SOLICITUD DE INFORMACIÓN A LOS PROVEEDORES"/>
    <n v="1"/>
    <n v="12"/>
    <n v="10"/>
    <n v="1"/>
    <n v="1576000"/>
    <s v="GLOBAL"/>
    <s v="NO SOLICITADAS"/>
  </r>
  <r>
    <x v="12"/>
    <s v="02-02-02-010"/>
    <s v="02-02-02-010"/>
    <s v="Adquisición de servicios - Viáticos de los funcionarios en comisión"/>
    <s v="VIATICOS  OPERATIVA - COMISIÓN OPERATIVA HUEY II-SOLICITUD COMISION 721"/>
    <n v="90111503"/>
    <s v="SOLICITUD DE INFORMACIÓN A LOS PROVEEDORES"/>
    <n v="1"/>
    <n v="12"/>
    <n v="10"/>
    <n v="1"/>
    <n v="420000"/>
    <s v="GLOBAL"/>
    <s v="NO SOLICITADAS"/>
  </r>
  <r>
    <x v="12"/>
    <s v="02-02-02-010"/>
    <s v="02-02-02-010"/>
    <s v="Adquisición de servicios - Viáticos de los funcionarios en comisión"/>
    <s v="VIATICOS  OPERATIVA - COMISIÓN OPERATIVA HUEY-II FAC-4403-SOLICITUD COMISIN 3321"/>
    <n v="90111503"/>
    <s v="SOLICITUD DE INFORMACIÓN A LOS PROVEEDORES"/>
    <n v="1"/>
    <n v="12"/>
    <n v="10"/>
    <n v="1"/>
    <n v="280000"/>
    <s v="GLOBAL"/>
    <s v="NO SOLICITADAS"/>
  </r>
  <r>
    <x v="12"/>
    <s v="02-02-02-010"/>
    <s v="02-02-02-010"/>
    <s v="Adquisición de servicios - Viáticos de los funcionarios en comisión"/>
    <s v="VIATICOS  OPERATIVA - COMISIÓN OPERATIVA HUEY-II FAC-4520-SOLICITUD COMISIÓN 3821"/>
    <n v="90111503"/>
    <s v="SOLICITUD DE INFORMACIÓN A LOS PROVEEDORES"/>
    <n v="1"/>
    <n v="12"/>
    <n v="10"/>
    <n v="1"/>
    <n v="2736000"/>
    <s v="GLOBAL"/>
    <s v="NO SOLICITADAS"/>
  </r>
  <r>
    <x v="12"/>
    <s v="02-02-02-010"/>
    <s v="02-02-02-010"/>
    <s v="Adquisición de servicios - Viáticos de los funcionarios en comisión"/>
    <s v="VIATICOS  OPERATIVA - COMISIÓN OPERATIVA HUEY-SOLICITUD COMISION 921"/>
    <n v="90111503"/>
    <s v="SOLICITUD DE INFORMACIÓN A LOS PROVEEDORES"/>
    <n v="1"/>
    <n v="12"/>
    <n v="10"/>
    <n v="1"/>
    <n v="2940000"/>
    <s v="GLOBAL"/>
    <s v="NO SOLICITADAS"/>
  </r>
  <r>
    <x v="12"/>
    <s v="02-02-02-010"/>
    <s v="02-02-02-010"/>
    <s v="Adquisición de servicios - Viáticos de los funcionarios en comisión"/>
    <s v="VIATICOS  OPERATIVA - COMISIÓN OPERATIVA KFIR POR ORDEN DE COFAC-SOLICITUD COMISION 3621"/>
    <n v="90111503"/>
    <s v="SOLICITUD DE INFORMACIÓN A LOS PROVEEDORES"/>
    <n v="1"/>
    <n v="12"/>
    <n v="10"/>
    <n v="1"/>
    <n v="152000"/>
    <s v="GLOBAL"/>
    <s v="NO SOLICITADAS"/>
  </r>
  <r>
    <x v="12"/>
    <s v="02-02-02-010"/>
    <s v="02-02-02-010"/>
    <s v="Adquisición de servicios - Viáticos de los funcionarios en comisión"/>
    <s v="VIATICOS  OPERATIVA - COMISIÓN OPERATIVA KFIR POR ORDEN DE COFAC-SOLICITUD COMISION 3721"/>
    <n v="90111503"/>
    <s v="SOLICITUD DE INFORMACIÓN A LOS PROVEEDORES"/>
    <n v="1"/>
    <n v="12"/>
    <n v="10"/>
    <n v="1"/>
    <n v="76000"/>
    <s v="GLOBAL"/>
    <s v="NO SOLICITADAS"/>
  </r>
  <r>
    <x v="12"/>
    <s v="02-02-02-010"/>
    <s v="02-02-02-010"/>
    <s v="Adquisición de servicios - Viáticos de los funcionarios en comisión"/>
    <s v="VIATICOS  OPERATIVA - COMISIÓN OPERATIVA KFIR POR ORDEN DE COFAC-SOLICITUD COMISIÓN 3821"/>
    <n v="90111503"/>
    <s v="SOLICITUD DE INFORMACIÓN A LOS PROVEEDORES"/>
    <n v="1"/>
    <n v="12"/>
    <n v="10"/>
    <n v="1"/>
    <n v="152000"/>
    <s v="GLOBAL"/>
    <s v="NO SOLICITADAS"/>
  </r>
  <r>
    <x v="12"/>
    <s v="02-02-02-010"/>
    <s v="02-02-02-010"/>
    <s v="Adquisición de servicios - Viáticos de los funcionarios en comisión"/>
    <s v="VIATICOS  OPERATIVA - COMISIÓN PERATIVA AC-47T EN CAMAN-SOLICITUD COMISION 1021"/>
    <n v="90111503"/>
    <s v="SOLICITUD DE INFORMACIÓN A LOS PROVEEDORES"/>
    <n v="1"/>
    <n v="12"/>
    <n v="10"/>
    <n v="1"/>
    <n v="560000"/>
    <s v="GLOBAL"/>
    <s v="NO SOLICITADAS"/>
  </r>
  <r>
    <x v="12"/>
    <s v="02-02-02-010"/>
    <s v="02-02-02-010"/>
    <s v="Adquisición de servicios - Viáticos de los funcionarios en comisión"/>
    <s v="VIATICOS  OPERATIVA - COMISIÓN PERATIVA AC-47T EN CAMAN-SOLICITUD COMISION 921"/>
    <n v="90111503"/>
    <s v="SOLICITUD DE INFORMACIÓN A LOS PROVEEDORES"/>
    <n v="1"/>
    <n v="12"/>
    <n v="10"/>
    <n v="1"/>
    <n v="560000"/>
    <s v="GLOBAL"/>
    <s v="NO SOLICITADAS"/>
  </r>
  <r>
    <x v="12"/>
    <s v="02-02-02-010"/>
    <s v="02-02-02-010"/>
    <s v="Adquisición de servicios - Viáticos de los funcionarios en comisión"/>
    <s v="VIATICOS  OPERATIVA - COMSIÓN OPERATIVA CARAVAN C-208B EN CACOM-4.-SOLICITUD COMISION 5121"/>
    <n v="90111503"/>
    <s v="SOLICITUD DE INFORMACIÓN A LOS PROVEEDORES"/>
    <n v="1"/>
    <n v="12"/>
    <n v="10"/>
    <n v="1"/>
    <n v="304000"/>
    <s v="GLOBAL"/>
    <s v="NO SOLICITADAS"/>
  </r>
  <r>
    <x v="12"/>
    <s v="02-02-02-010"/>
    <s v="02-02-02-010"/>
    <s v="Adquisición de servicios - Viáticos de los funcionarios en comisión"/>
    <s v="VIATICOS  OPERATIVA - COMSIÓN OPERATIVA CARAVAN C-208B FAC-5069-SOLICITUD COMISION 5221"/>
    <n v="90111503"/>
    <s v="SOLICITUD DE INFORMACIÓN A LOS PROVEEDORES"/>
    <n v="1"/>
    <n v="12"/>
    <n v="10"/>
    <n v="1"/>
    <n v="456000"/>
    <s v="GLOBAL"/>
    <s v="NO SOLICITADAS"/>
  </r>
  <r>
    <x v="12"/>
    <s v="02-02-02-010"/>
    <s v="02-02-02-010"/>
    <s v="Adquisición de servicios - Viáticos de los funcionarios en comisión"/>
    <s v="VIATICOS  OPERATIVA - COMSIÓN OPERATIVA KFIR POR ORDEN DE COFAC-SOLICITUD COMISIN 3321"/>
    <n v="90111503"/>
    <s v="SOLICITUD DE INFORMACIÓN A LOS PROVEEDORES"/>
    <n v="1"/>
    <n v="12"/>
    <n v="10"/>
    <n v="1"/>
    <n v="292000"/>
    <s v="GLOBAL"/>
    <s v="NO SOLICITADAS"/>
  </r>
  <r>
    <x v="12"/>
    <s v="02-02-02-010"/>
    <s v="02-02-02-010"/>
    <s v="Adquisición de servicios - Viáticos de los funcionarios en comisión"/>
    <s v="VIATICOS  OPERATIVA - COMSIÓN OPERATIVA KFIR POR ORDEN DE COFAC-SOLICITUD COMISION 2521"/>
    <n v="90111503"/>
    <s v="SOLICITUD DE INFORMACIÓN A LOS PROVEEDORES"/>
    <n v="1"/>
    <n v="12"/>
    <n v="10"/>
    <n v="1"/>
    <n v="1692000"/>
    <s v="GLOBAL"/>
    <s v="NO SOLICITADAS"/>
  </r>
  <r>
    <x v="12"/>
    <s v="02-02-02-010"/>
    <s v="02-02-02-010"/>
    <s v="Adquisición de servicios - Viáticos de los funcionarios en comisión"/>
    <s v="VIATICOS  OPERATIVA - DISPONIBILIDAD C-208B FAC-5067 EN CACOM-1-SOLICITUD COMISION 5121"/>
    <n v="90111503"/>
    <s v="SOLICITUD DE INFORMACIÓN A LOS PROVEEDORES"/>
    <n v="1"/>
    <n v="12"/>
    <n v="10"/>
    <n v="1"/>
    <n v="228000"/>
    <s v="GLOBAL"/>
    <s v="NO SOLICITADAS"/>
  </r>
  <r>
    <x v="12"/>
    <s v="02-02-02-010"/>
    <s v="02-02-02-010"/>
    <s v="Adquisición de servicios - Viáticos de los funcionarios en comisión"/>
    <s v="VIATICOS  OPERATIVA - DISPONIBILIDAD C-208B FAC-5067 EN CACOM-1-SOLICITUD COMISION 5221"/>
    <n v="90111503"/>
    <s v="SOLICITUD DE INFORMACIÓN A LOS PROVEEDORES"/>
    <n v="1"/>
    <n v="12"/>
    <n v="10"/>
    <n v="1"/>
    <n v="76000"/>
    <s v="GLOBAL"/>
    <s v="NO SOLICITADAS"/>
  </r>
  <r>
    <x v="12"/>
    <s v="02-02-02-010"/>
    <s v="02-02-02-010"/>
    <s v="Adquisición de servicios - Viáticos de los funcionarios en comisión"/>
    <s v="VIATICOS  OPERATIVA - DISPONIBILIDAD RP EN FTC OMEGA-SOLICITUD COMISION 1421"/>
    <n v="90111503"/>
    <s v="SOLICITUD DE INFORMACIÓN A LOS PROVEEDORES"/>
    <n v="1"/>
    <n v="12"/>
    <n v="10"/>
    <n v="1"/>
    <n v="1984000"/>
    <s v="GLOBAL"/>
    <s v="NO SOLICITADAS"/>
  </r>
  <r>
    <x v="12"/>
    <s v="02-02-02-010"/>
    <s v="02-02-02-010"/>
    <s v="Adquisición de servicios - Viáticos de los funcionarios en comisión"/>
    <s v="VIATICOS  OPERATIVA - MANTENIMIENTO PROGRAMADO AERONAVE C-208B FAC-5066 EN GACAS-SOLICITUD COMISION 3121"/>
    <n v="90111503"/>
    <s v="SOLICITUD DE INFORMACIÓN A LOS PROVEEDORES"/>
    <n v="1"/>
    <n v="12"/>
    <n v="10"/>
    <n v="1"/>
    <n v="824000"/>
    <s v="GLOBAL"/>
    <s v="NO SOLICITADAS"/>
  </r>
  <r>
    <x v="12"/>
    <s v="02-02-02-010"/>
    <s v="02-02-02-010"/>
    <s v="Adquisición de servicios - Viáticos de los funcionarios en comisión"/>
    <s v="VIATICOS  OPERATIVA - OFICIAL ENLACE FUVUL-SOLICITUD COMISION 121"/>
    <n v="90111503"/>
    <s v="SOLICITUD DE INFORMACIÓN A LOS PROVEEDORES"/>
    <n v="1"/>
    <n v="12"/>
    <n v="10"/>
    <n v="1"/>
    <n v="910000"/>
    <s v="GLOBAL"/>
    <s v="NO SOLICITADAS"/>
  </r>
  <r>
    <x v="12"/>
    <s v="02-02-02-010"/>
    <s v="02-02-02-010"/>
    <s v="Adquisición de servicios - Viáticos de los funcionarios en comisión"/>
    <s v="VIATICOS  OPERATIVA - OFICIAL ENLACE FUVUL-SOLICITUD COMISION 5121"/>
    <n v="90111503"/>
    <s v="SOLICITUD DE INFORMACIÓN A LOS PROVEEDORES"/>
    <n v="1"/>
    <n v="12"/>
    <n v="10"/>
    <n v="1"/>
    <n v="1748000"/>
    <s v="GLOBAL"/>
    <s v="NO SOLICITADAS"/>
  </r>
  <r>
    <x v="12"/>
    <s v="02-02-02-010"/>
    <s v="02-02-02-010"/>
    <s v="Adquisición de servicios - Viáticos de los funcionarios en comisión"/>
    <s v="VIATICOS  OPERATIVA - OFICIAL ENLACE FUVUL-SOLICITUD COMISION 721"/>
    <n v="90111503"/>
    <s v="SOLICITUD DE INFORMACIÓN A LOS PROVEEDORES"/>
    <n v="1"/>
    <n v="12"/>
    <n v="10"/>
    <n v="1"/>
    <n v="70000"/>
    <s v="GLOBAL"/>
    <s v="NO SOLICITADAS"/>
  </r>
  <r>
    <x v="12"/>
    <s v="02-02-02-010"/>
    <s v="02-02-02-010"/>
    <s v="Adquisición de servicios - Viáticos de los funcionarios en comisión"/>
    <s v="VIATICOS  OPERATIVA - OFICIAL ENLACE FUVUL-SOLICITUD COMISION 821"/>
    <n v="90111503"/>
    <s v="SOLICITUD DE INFORMACIÓN A LOS PROVEEDORES"/>
    <n v="1"/>
    <n v="12"/>
    <n v="10"/>
    <n v="1"/>
    <n v="70000"/>
    <s v="GLOBAL"/>
    <s v="NO SOLICITADAS"/>
  </r>
  <r>
    <x v="12"/>
    <s v="02-02-02-010"/>
    <s v="02-02-02-010"/>
    <s v="Adquisición de servicios - Viáticos de los funcionarios en comisión"/>
    <s v="VIATICOS  OPERATIVA - OFICIAL ENLACE FUVUL-SOLICITUD COMISION 921"/>
    <n v="90111503"/>
    <s v="SOLICITUD DE INFORMACIÓN A LOS PROVEEDORES"/>
    <n v="1"/>
    <n v="12"/>
    <n v="10"/>
    <n v="1"/>
    <n v="1908000"/>
    <s v="GLOBAL"/>
    <s v="NO SOLICITADAS"/>
  </r>
  <r>
    <x v="12"/>
    <s v="02-02-02-010"/>
    <s v="02-02-02-010"/>
    <s v="Adquisición de servicios - Viáticos de los funcionarios en comisión"/>
    <s v="VIATICOS  OPERATIVA - OPERACIÓN TAURUS-SOLICITUD COMISION 1721"/>
    <n v="90111503"/>
    <s v="SOLICITUD DE INFORMACIÓN A LOS PROVEEDORES"/>
    <n v="1"/>
    <n v="12"/>
    <n v="10"/>
    <n v="1"/>
    <n v="105000"/>
    <s v="GLOBAL"/>
    <s v="NO SOLICITADAS"/>
  </r>
  <r>
    <x v="12"/>
    <s v="02-02-02-010"/>
    <s v="02-02-02-010"/>
    <s v="Adquisición de servicios - Viáticos de los funcionarios en comisión"/>
    <s v="VIATICOS  OPERATIVA - OPERACIÓN TAURUS-SOLICITUD COMISION 2521"/>
    <n v="90111503"/>
    <s v="SOLICITUD DE INFORMACIÓN A LOS PROVEEDORES"/>
    <n v="1"/>
    <n v="12"/>
    <n v="10"/>
    <n v="1"/>
    <n v="105000"/>
    <s v="GLOBAL"/>
    <s v="NO SOLICITADAS"/>
  </r>
  <r>
    <x v="12"/>
    <s v="02-02-02-010"/>
    <s v="02-02-02-010"/>
    <s v="Adquisición de servicios - Viáticos de los funcionarios en comisión"/>
    <s v="VIATICOS  OPERATIVA - OPERACIÓN TAURUS-SOLICITUD COMISION 3521"/>
    <n v="90111503"/>
    <s v="SOLICITUD DE INFORMACIÓN A LOS PROVEEDORES"/>
    <n v="1"/>
    <n v="12"/>
    <n v="10"/>
    <n v="1"/>
    <n v="76000"/>
    <s v="GLOBAL"/>
    <s v="NO SOLICITADAS"/>
  </r>
  <r>
    <x v="12"/>
    <s v="02-02-02-010"/>
    <s v="02-02-02-010"/>
    <s v="Adquisición de servicios - Viáticos de los funcionarios en comisión"/>
    <s v="VIATICOS  OPERATIVA - OPERACIÓN TAURUS-SOLICITUD COMISION 4621"/>
    <n v="90111503"/>
    <s v="SOLICITUD DE INFORMACIÓN A LOS PROVEEDORES"/>
    <n v="1"/>
    <n v="12"/>
    <n v="10"/>
    <n v="1"/>
    <n v="114000"/>
    <s v="GLOBAL"/>
    <s v="NO SOLICITADAS"/>
  </r>
  <r>
    <x v="12"/>
    <s v="02-02-02-010"/>
    <s v="02-02-02-010"/>
    <s v="Adquisición de servicios - Viáticos de los funcionarios en comisión"/>
    <s v="VIATICOS  OPERATIVA - OPERACIÓN TAURUS-SOLICITUD COMISION 5221"/>
    <n v="90111503"/>
    <s v="SOLICITUD DE INFORMACIÓN A LOS PROVEEDORES"/>
    <n v="1"/>
    <n v="12"/>
    <n v="10"/>
    <n v="1"/>
    <n v="228000"/>
    <s v="GLOBAL"/>
    <s v="NO SOLICITADAS"/>
  </r>
  <r>
    <x v="12"/>
    <s v="02-02-02-010"/>
    <s v="02-02-02-010"/>
    <s v="Adquisición de servicios - Viáticos de los funcionarios en comisión"/>
    <s v="VIATICOS  OPERATIVA - OPERATIVA - COMISIÓN OPERATIVA DISPONIBILIDAD AC-47T-SOLICITUD COMISION 6521"/>
    <n v="90111503"/>
    <s v="SOLICITUD DE INFORMACIÓN A LOS PROVEEDORES"/>
    <n v="1"/>
    <n v="12"/>
    <n v="10"/>
    <n v="1"/>
    <n v="76000"/>
    <s v="GLOBAL"/>
    <s v="NO SOLICITADAS"/>
  </r>
  <r>
    <x v="12"/>
    <s v="02-02-02-010"/>
    <s v="02-02-02-010"/>
    <s v="Adquisición de servicios - Viáticos de los funcionarios en comisión"/>
    <s v="VIATICOS  OPERATIVA - REALIZAR APOYO TECNICO PARA EL DESPLAZAMIENTO DE LAS AERONAVES KFIR-SOLICITUD COMISIN 2721"/>
    <n v="90111503"/>
    <s v="SOLICITUD DE INFORMACIÓN A LOS PROVEEDORES"/>
    <n v="1"/>
    <n v="12"/>
    <n v="10"/>
    <n v="1"/>
    <n v="6864000"/>
    <s v="GLOBAL"/>
    <s v="NO SOLICITADAS"/>
  </r>
  <r>
    <x v="12"/>
    <s v="02-02-02-010"/>
    <s v="02-02-02-010"/>
    <s v="Adquisición de servicios - Viáticos de los funcionarios en comisión"/>
    <s v="VIATICOS  OPERATIVA - REALIZAR APOYO TECNICO PARA EL DESPLAZAMIENTO DE LAS AERONAVES KFIR-SOLICITUD COMISION 3721"/>
    <n v="90111503"/>
    <s v="SOLICITUD DE INFORMACIÓN A LOS PROVEEDORES"/>
    <n v="1"/>
    <n v="12"/>
    <n v="10"/>
    <n v="1"/>
    <n v="912000"/>
    <s v="GLOBAL"/>
    <s v="NO SOLICITADAS"/>
  </r>
  <r>
    <x v="12"/>
    <s v="02-02-02-010"/>
    <s v="02-02-02-010"/>
    <s v="Adquisición de servicios - Viáticos de los funcionarios en comisión"/>
    <s v="VIATICOS  OPERATIVA - REALIZAR APOYO TECNICO PARA EL DESPLAZAMIENTO DE LAS AERONAVES KFIR-SOLICITUD COMISIÓN 3821"/>
    <n v="90111503"/>
    <s v="SOLICITUD DE INFORMACIÓN A LOS PROVEEDORES"/>
    <n v="1"/>
    <n v="12"/>
    <n v="10"/>
    <n v="1"/>
    <n v="1824000"/>
    <s v="GLOBAL"/>
    <s v="NO SOLICITADAS"/>
  </r>
  <r>
    <x v="12"/>
    <s v="02-02-02-010"/>
    <s v="02-02-02-010"/>
    <s v="Adquisición de servicios - Viáticos de los funcionarios en comisión"/>
    <s v="VIATICOS  OPERATIVA - RELEVO TRIPULACIONES EN ARAVA FAC-1952-SOLICITUD COMISION  4421"/>
    <n v="90111503"/>
    <s v="SOLICITUD DE INFORMACIÓN A LOS PROVEEDORES"/>
    <n v="1"/>
    <n v="12"/>
    <n v="10"/>
    <n v="1"/>
    <n v="38000"/>
    <s v="GLOBAL"/>
    <s v="NO SOLICITADAS"/>
  </r>
  <r>
    <x v="12"/>
    <s v="02-02-02-010"/>
    <s v="02-02-02-010"/>
    <s v="Adquisición de servicios - Viáticos de los funcionarios en comisión"/>
    <s v="VIATICOS  OPERATIVA - RELEVO TRIPULACIONES EN ARAVA FAC-1952-SOLICITUD COMISION 4421"/>
    <n v="90111503"/>
    <s v="SOLICITUD DE INFORMACIÓN A LOS PROVEEDORES"/>
    <n v="1"/>
    <n v="12"/>
    <n v="10"/>
    <n v="1"/>
    <n v="114000"/>
    <s v="GLOBAL"/>
    <s v="NO SOLICITADAS"/>
  </r>
  <r>
    <x v="12"/>
    <s v="02-02-02-010"/>
    <s v="02-02-02-010"/>
    <s v="Adquisición de servicios - Viáticos de los funcionarios en comisión"/>
    <s v="VIATICOS  PRESENTACIÓN EN COFAC POR TRÁMITE COMISIÓN AL EXTERIOR-ACTA No.026"/>
    <n v="90111503"/>
    <s v="SOLICITUD DE INFORMACIÓN A LOS PROVEEDORES"/>
    <n v="1"/>
    <n v="12"/>
    <n v="10"/>
    <n v="1"/>
    <n v="228000"/>
    <s v="GLOBAL"/>
    <s v="NO SOLICITADAS"/>
  </r>
  <r>
    <x v="12"/>
    <s v="02-02-02-010"/>
    <s v="02-02-02-010"/>
    <s v="Adquisición de servicios - Viáticos de los funcionarios en comisión"/>
    <s v="VIATICOS  PRESENTACION Y TRAMITES ADMINISTRATIVOS POR SALIDA AL EXTERIOR-9421"/>
    <n v="90111503"/>
    <s v="SOLICITUD DE INFORMACIÓN A LOS PROVEEDORES"/>
    <n v="1"/>
    <n v="12"/>
    <n v="10"/>
    <n v="1"/>
    <n v="76000"/>
    <s v="GLOBAL"/>
    <s v="NO SOLICITADAS"/>
  </r>
  <r>
    <x v="12"/>
    <s v="02-02-02-010"/>
    <s v="02-02-02-010"/>
    <s v="Adquisición de servicios - Viáticos de los funcionarios en comisión"/>
    <s v="VIATICOS  PROCEDER A LA CIUDAD DE BOGOTÁ A RECOGER ELEMTOS EN APOYO AL ESCUADRON DE ABASTECIMIENTO  DEL GRU...-7621"/>
    <n v="90111503"/>
    <s v="SOLICITUD DE INFORMACIÓN A LOS PROVEEDORES"/>
    <n v="1"/>
    <n v="12"/>
    <n v="10"/>
    <n v="1"/>
    <n v="76000"/>
    <s v="GLOBAL"/>
    <s v="NO SOLICITADAS"/>
  </r>
  <r>
    <x v="12"/>
    <s v="02-02-02-010"/>
    <s v="02-02-02-010"/>
    <s v="Adquisición de servicios - Viáticos de los funcionarios en comisión"/>
    <s v="VIATICOS  PROCEDER A LA CIUDAD DE BOGOTA FIN TRANSPORTAR ELEMENTOS EN APOYO A GRUPO DE SEGURDIAD.-7721"/>
    <n v="90111503"/>
    <s v="SOLICITUD DE INFORMACIÓN A LOS PROVEEDORES"/>
    <n v="1"/>
    <n v="12"/>
    <n v="10"/>
    <n v="1"/>
    <n v="38000"/>
    <s v="GLOBAL"/>
    <s v="NO SOLICITADAS"/>
  </r>
  <r>
    <x v="12"/>
    <s v="02-02-02-010"/>
    <s v="02-02-02-010"/>
    <s v="Adquisición de servicios - Viáticos de los funcionarios en comisión"/>
    <s v="VIATICOS  PROCEDER A LA CIUDAD DE BOGOTA FIN TRANSPORTAR ELEMENTOS EN APOYO A GRUPO TECNICO.-13321"/>
    <n v="90111503"/>
    <s v="SOLICITUD DE INFORMACIÓN A LOS PROVEEDORES"/>
    <n v="1"/>
    <n v="12"/>
    <n v="10"/>
    <n v="1"/>
    <n v="76000"/>
    <s v="GLOBAL"/>
    <s v="NO SOLICITADAS"/>
  </r>
  <r>
    <x v="12"/>
    <s v="02-02-02-010"/>
    <s v="02-02-02-010"/>
    <s v="Adquisición de servicios - Viáticos de los funcionarios en comisión"/>
    <s v="VIATICOS  PROCEDER AL MUNICIPIO DE TOLEMAIDA A LA UNIDAD MILITAR FIN RECOGER BULLDOZER DE ACUERDO A REQUERI...-7821"/>
    <n v="90111503"/>
    <s v="SOLICITUD DE INFORMACIÓN A LOS PROVEEDORES"/>
    <n v="1"/>
    <n v="12"/>
    <n v="10"/>
    <n v="1"/>
    <n v="76000"/>
    <s v="GLOBAL"/>
    <s v="NO SOLICITADAS"/>
  </r>
  <r>
    <x v="12"/>
    <s v="02-02-02-010"/>
    <s v="02-02-02-010"/>
    <s v="Adquisición de servicios - Viáticos de los funcionarios en comisión"/>
    <s v="VIATICOS  RANSPORTAR TRACTOR Y CEMENTO EN APOYO AL CACOM-2-SOLICITUD COMISION 18921"/>
    <n v="90111503"/>
    <s v="SOLICITUD DE INFORMACIÓN A LOS PROVEEDORES"/>
    <n v="1"/>
    <n v="12"/>
    <n v="10"/>
    <n v="1"/>
    <n v="76000"/>
    <s v="GLOBAL"/>
    <s v="NO SOLICITADAS"/>
  </r>
  <r>
    <x v="12"/>
    <s v="02-02-02-010"/>
    <s v="02-02-02-010"/>
    <s v="Adquisición de servicios - Viáticos de los funcionarios en comisión"/>
    <s v="VIATICOS  REALIZAR APOYO TECNICO PARA EL DESPLAZAMIENTO DE LAS AERONAVES KFIR.-13321"/>
    <n v="90111503"/>
    <s v="SOLICITUD DE INFORMACIÓN A LOS PROVEEDORES"/>
    <n v="1"/>
    <n v="12"/>
    <n v="10"/>
    <n v="1"/>
    <n v="3420000"/>
    <s v="GLOBAL"/>
    <s v="NO SOLICITADAS"/>
  </r>
  <r>
    <x v="12"/>
    <s v="02-02-02-010"/>
    <s v="02-02-02-010"/>
    <s v="Adquisición de servicios - Viáticos de los funcionarios en comisión"/>
    <s v="VIATICOS  Realizar desplazamiento a la ciudad de Barrancabermeja a traer una doniacion y luego retornara a ...-7821"/>
    <n v="90111503"/>
    <s v="SOLICITUD DE INFORMACIÓN A LOS PROVEEDORES"/>
    <n v="1"/>
    <n v="12"/>
    <n v="10"/>
    <n v="1"/>
    <n v="76000"/>
    <s v="GLOBAL"/>
    <s v="NO SOLICITADAS"/>
  </r>
  <r>
    <x v="12"/>
    <s v="02-02-02-010"/>
    <s v="02-02-02-010"/>
    <s v="Adquisición de servicios - Viáticos de los funcionarios en comisión"/>
    <s v="VIATICOS  Realizar desplazamiento a la ciudad de Bogota  el dia 25-03-2021 con el fin de transportar carga ...-9421"/>
    <n v="90111503"/>
    <s v="SOLICITUD DE INFORMACIÓN A LOS PROVEEDORES"/>
    <n v="1"/>
    <n v="12"/>
    <n v="10"/>
    <n v="1"/>
    <n v="76000"/>
    <s v="GLOBAL"/>
    <s v="NO SOLICITADAS"/>
  </r>
  <r>
    <x v="12"/>
    <s v="02-02-02-010"/>
    <s v="02-02-02-010"/>
    <s v="Adquisición de servicios - Viáticos de los funcionarios en comisión"/>
    <s v="VIATICOS  Realizar desplazamiento a la ciudad de Bogota  el dia 26-03-2021 con el fin de transportar carga ...-9421"/>
    <n v="90111503"/>
    <s v="SOLICITUD DE INFORMACIÓN A LOS PROVEEDORES"/>
    <n v="1"/>
    <n v="12"/>
    <n v="10"/>
    <n v="1"/>
    <n v="38000"/>
    <s v="GLOBAL"/>
    <s v="NO SOLICITADAS"/>
  </r>
  <r>
    <x v="12"/>
    <s v="02-02-02-010"/>
    <s v="02-02-02-010"/>
    <s v="Adquisición de servicios - Viáticos de los funcionarios en comisión"/>
    <s v="VIATICOS  Realizar desplazamiento a la ciudad de Bogotá el día 15-03-2021 para cumplir requerimiento GRUAL,...-SOLICITUD COMISIÓN No.7921"/>
    <n v="90111503"/>
    <s v="SOLICITUD DE INFORMACIÓN A LOS PROVEEDORES"/>
    <n v="1"/>
    <n v="12"/>
    <n v="10"/>
    <n v="1"/>
    <n v="38000"/>
    <s v="GLOBAL"/>
    <s v="NO SOLICITADAS"/>
  </r>
  <r>
    <x v="12"/>
    <s v="02-02-02-010"/>
    <s v="02-02-02-010"/>
    <s v="Adquisición de servicios - Viáticos de los funcionarios en comisión"/>
    <s v="VIATICOS  Realizar desplazamiento a la ciudad de Ibague para recoger los permisos de porte y bolsillos de s...-13321"/>
    <n v="90111503"/>
    <s v="SOLICITUD DE INFORMACIÓN A LOS PROVEEDORES"/>
    <n v="1"/>
    <n v="12"/>
    <n v="10"/>
    <n v="1"/>
    <n v="38000"/>
    <s v="GLOBAL"/>
    <s v="NO SOLICITADAS"/>
  </r>
  <r>
    <x v="12"/>
    <s v="02-02-02-010"/>
    <s v="02-02-02-010"/>
    <s v="Adquisición de servicios - Viáticos de los funcionarios en comisión"/>
    <s v="VIATICOS  REALIZAR MANTENIMIENTO RED LAND EN EL BLAR DE AGUACHICA-7621"/>
    <n v="90111503"/>
    <s v="SOLICITUD DE INFORMACIÓN A LOS PROVEEDORES"/>
    <n v="1"/>
    <n v="12"/>
    <n v="10"/>
    <n v="1"/>
    <n v="76000"/>
    <s v="GLOBAL"/>
    <s v="NO SOLICITADAS"/>
  </r>
  <r>
    <x v="12"/>
    <s v="02-02-02-010"/>
    <s v="02-02-02-010"/>
    <s v="Adquisición de servicios - Viáticos de los funcionarios en comisión"/>
    <s v="VIATICOS  REALIZAR TRABAJAOS DE MANTENIMINETO IMPREVISTOS FAC 1667-16321"/>
    <n v="90111503"/>
    <s v="SOLICITUD DE INFORMACIÓN A LOS PROVEEDORES"/>
    <n v="1"/>
    <n v="12"/>
    <n v="10"/>
    <n v="1"/>
    <n v="152000"/>
    <s v="GLOBAL"/>
    <s v="NO SOLICITADAS"/>
  </r>
  <r>
    <x v="12"/>
    <s v="02-02-02-010"/>
    <s v="02-02-02-010"/>
    <s v="Adquisición de servicios - Viáticos de los funcionarios en comisión"/>
    <s v="VIATICOS  REALIZAR TRASLADO AL CACOM-3 DE TRACTOR Y OPERARIO SL. PRIETO PIANETTA ANTONHY, QUIEN SE ENCONTRA...-13521"/>
    <n v="90111503"/>
    <s v="SOLICITUD DE INFORMACIÓN A LOS PROVEEDORES"/>
    <n v="1"/>
    <n v="12"/>
    <n v="10"/>
    <n v="1"/>
    <n v="165000"/>
    <s v="GLOBAL"/>
    <s v="NO SOLICITADAS"/>
  </r>
  <r>
    <x v="12"/>
    <s v="02-02-02-010"/>
    <s v="02-02-02-010"/>
    <s v="Adquisición de servicios - Viáticos de los funcionarios en comisión"/>
    <s v="VIATICOS  RECOGER INTENDENCIA DEL PERSONAL MILITAR  DE LA UNIDAD-9521"/>
    <n v="90111503"/>
    <s v="SOLICITUD DE INFORMACIÓN A LOS PROVEEDORES"/>
    <n v="1"/>
    <n v="12"/>
    <n v="10"/>
    <n v="1"/>
    <n v="38000"/>
    <s v="GLOBAL"/>
    <s v="NO SOLICITADAS"/>
  </r>
  <r>
    <x v="12"/>
    <s v="02-02-02-010"/>
    <s v="02-02-02-010"/>
    <s v="Adquisición de servicios - Viáticos de los funcionarios en comisión"/>
    <s v="VIATICOS  Recoger personal tecnico para mantenimiento en las intalaciones del CACOM-1 , Milton Urrego CC801...-14621"/>
    <n v="90111503"/>
    <s v="SOLICITUD DE INFORMACIÓN A LOS PROVEEDORES"/>
    <n v="1"/>
    <n v="12"/>
    <n v="10"/>
    <n v="1"/>
    <n v="38000"/>
    <s v="GLOBAL"/>
    <s v="NO SOLICITADAS"/>
  </r>
  <r>
    <x v="12"/>
    <s v="02-02-02-010"/>
    <s v="02-02-02-010"/>
    <s v="Adquisición de servicios - Viáticos de los funcionarios en comisión"/>
    <s v="VIATICOS  REEMPLAZAR PILOTO OPERATIVO AC-47T-21921"/>
    <n v="90111503"/>
    <s v="SOLICITUD DE INFORMACIÓN A LOS PROVEEDORES"/>
    <n v="1"/>
    <n v="12"/>
    <n v="10"/>
    <n v="1"/>
    <n v="152000"/>
    <s v="GLOBAL"/>
    <s v="NO SOLICITADAS"/>
  </r>
  <r>
    <x v="12"/>
    <s v="02-02-02-010"/>
    <s v="02-02-02-010"/>
    <s v="Adquisición de servicios - Viáticos de los funcionarios en comisión"/>
    <s v="VIATICOS  REPARACIÓN RADIO ENLACE DE ART TIBÚ-ACTA No.FAC-S-075830-AG"/>
    <n v="90111503"/>
    <s v="SOLICITUD DE INFORMACIÓN A LOS PROVEEDORES"/>
    <n v="1"/>
    <n v="12"/>
    <n v="10"/>
    <n v="1"/>
    <n v="304000"/>
    <s v="GLOBAL"/>
    <s v="NO SOLICITADAS"/>
  </r>
  <r>
    <x v="12"/>
    <s v="02-02-02-010"/>
    <s v="02-02-02-010"/>
    <s v="Adquisición de servicios - Viáticos de los funcionarios en comisión"/>
    <s v="VIATICOS  RETORNO COMISIÓN OPERATIVA KFIR-ACTA No.200"/>
    <n v="90111503"/>
    <s v="SOLICITUD DE INFORMACIÓN A LOS PROVEEDORES"/>
    <n v="1"/>
    <n v="12"/>
    <n v="10"/>
    <n v="1"/>
    <n v="228000"/>
    <s v="GLOBAL"/>
    <s v="NO SOLICITADAS"/>
  </r>
  <r>
    <x v="12"/>
    <s v="02-02-02-010"/>
    <s v="02-02-02-010"/>
    <s v="Adquisición de servicios - Viáticos de los funcionarios en comisión"/>
    <s v="VIATICOS  Reunión CENIT-9421"/>
    <n v="90111503"/>
    <s v="SOLICITUD DE INFORMACIÓN A LOS PROVEEDORES"/>
    <n v="1"/>
    <n v="12"/>
    <n v="10"/>
    <n v="1"/>
    <n v="76000"/>
    <s v="GLOBAL"/>
    <s v="NO SOLICITADAS"/>
  </r>
  <r>
    <x v="12"/>
    <s v="02-02-02-010"/>
    <s v="02-02-02-010"/>
    <s v="Adquisición de servicios - Viáticos de los funcionarios en comisión"/>
    <s v="VIATICOS  REUNIÓN CON AGENCIAS DE INTELIGENCIA-ACTA No.061"/>
    <n v="90111503"/>
    <s v="SOLICITUD DE INFORMACIÓN A LOS PROVEEDORES"/>
    <n v="1"/>
    <n v="12"/>
    <n v="10"/>
    <n v="1"/>
    <n v="140000"/>
    <s v="GLOBAL"/>
    <s v="NO SOLICITADAS"/>
  </r>
  <r>
    <x v="12"/>
    <s v="02-02-02-010"/>
    <s v="02-02-02-010"/>
    <s v="Adquisición de servicios - Viáticos de los funcionarios en comisión"/>
    <s v="VIATICOS  REUNIÓN CON LA FISCALIA GENERAL DE LA NACIÓN-ACTA No.054"/>
    <n v="90111503"/>
    <s v="SOLICITUD DE INFORMACIÓN A LOS PROVEEDORES"/>
    <n v="1"/>
    <n v="12"/>
    <n v="10"/>
    <n v="1"/>
    <n v="76000"/>
    <s v="GLOBAL"/>
    <s v="NO SOLICITADAS"/>
  </r>
  <r>
    <x v="12"/>
    <s v="02-02-02-010"/>
    <s v="02-02-02-010"/>
    <s v="Adquisición de servicios - Viáticos de los funcionarios en comisión"/>
    <s v="VIATICOS  REUNIÓN PARA INSTRUCCIÓN SOBRE LAS NORMAS Y PROCEDIMIENTOS QUE RIGEN EL FUNCIONAMIENTO DE LA SECCIONAL DE CONTROL DE ARMAS No. 34-FAC-S-2021-039625-AG"/>
    <n v="90111503"/>
    <s v="SOLICITUD DE INFORMACIÓN A LOS PROVEEDORES"/>
    <n v="1"/>
    <n v="12"/>
    <n v="10"/>
    <n v="1"/>
    <n v="76000"/>
    <s v="GLOBAL"/>
    <s v="NO SOLICITADAS"/>
  </r>
  <r>
    <x v="12"/>
    <s v="02-02-02-010"/>
    <s v="02-02-02-010"/>
    <s v="Adquisición de servicios - Viáticos de los funcionarios en comisión"/>
    <s v="VIATICOS  SANIDAD - TRASLADO DE PESONAL A TOMA DE MAMOGRAFÍAS-51221"/>
    <n v="90111503"/>
    <s v="SOLICITUD DE INFORMACIÓN A LOS PROVEEDORES"/>
    <n v="1"/>
    <n v="12"/>
    <n v="10"/>
    <n v="1"/>
    <n v="38000"/>
    <s v="GLOBAL"/>
    <s v="NO SOLICITADAS"/>
  </r>
  <r>
    <x v="12"/>
    <s v="02-02-02-010"/>
    <s v="02-02-02-010"/>
    <s v="Adquisición de servicios - Viáticos de los funcionarios en comisión"/>
    <s v="VIATICOS  SANIDAD - TRASLADO MÉDICO AL HOSMIC-SOLICITUD 25021"/>
    <n v="90111503"/>
    <s v="SOLICITUD DE INFORMACIÓN A LOS PROVEEDORES"/>
    <n v="1"/>
    <n v="12"/>
    <n v="10"/>
    <n v="1"/>
    <n v="76000"/>
    <s v="GLOBAL"/>
    <s v="NO SOLICITADAS"/>
  </r>
  <r>
    <x v="12"/>
    <s v="02-02-02-010"/>
    <s v="02-02-02-010"/>
    <s v="Adquisición de servicios - Viáticos de los funcionarios en comisión"/>
    <s v="VIATICOS  SANIDAD - TRASLADO MÉDICO AL HOSMIC-SOLICITUD COMISION 18921"/>
    <n v="90111503"/>
    <s v="SOLICITUD DE INFORMACIÓN A LOS PROVEEDORES"/>
    <n v="1"/>
    <n v="12"/>
    <n v="10"/>
    <n v="1"/>
    <n v="152000"/>
    <s v="GLOBAL"/>
    <s v="NO SOLICITADAS"/>
  </r>
  <r>
    <x v="12"/>
    <s v="02-02-02-010"/>
    <s v="02-02-02-010"/>
    <s v="Adquisición de servicios - Viáticos de los funcionarios en comisión"/>
    <s v="VIATICOS  SANIDAD - TRASLADO MÉDICO AL HOSMIC-SOLICITUD COMISION 42221"/>
    <n v="90111503"/>
    <s v="SOLICITUD DE INFORMACIÓN A LOS PROVEEDORES"/>
    <n v="1"/>
    <n v="12"/>
    <n v="10"/>
    <n v="1"/>
    <n v="152000"/>
    <s v="GLOBAL"/>
    <s v="NO SOLICITADAS"/>
  </r>
  <r>
    <x v="12"/>
    <s v="02-02-02-010"/>
    <s v="02-02-02-010"/>
    <s v="Adquisición de servicios - Viáticos de los funcionarios en comisión"/>
    <s v="VIATICOS  SANIDAD - TRASLADO MÉDICO AL HOSMIC-SOLICITUD COMISION 45721"/>
    <n v="90111503"/>
    <s v="SOLICITUD DE INFORMACIÓN A LOS PROVEEDORES"/>
    <n v="1"/>
    <n v="12"/>
    <n v="10"/>
    <n v="1"/>
    <n v="152000"/>
    <s v="GLOBAL"/>
    <s v="NO SOLICITADAS"/>
  </r>
  <r>
    <x v="12"/>
    <s v="02-02-02-010"/>
    <s v="02-02-02-010"/>
    <s v="Adquisición de servicios - Viáticos de los funcionarios en comisión"/>
    <s v="VIATICOS  SEGURIDAD AERÓDROMO VELASQUEZ-16321"/>
    <n v="90111503"/>
    <s v="SOLICITUD DE INFORMACIÓN A LOS PROVEEDORES"/>
    <n v="1"/>
    <n v="12"/>
    <n v="10"/>
    <n v="1"/>
    <n v="532000"/>
    <s v="GLOBAL"/>
    <s v="NO SOLICITADAS"/>
  </r>
  <r>
    <x v="12"/>
    <s v="02-02-02-010"/>
    <s v="02-02-02-010"/>
    <s v="Adquisición de servicios - Viáticos de los funcionarios en comisión"/>
    <s v="VIATICOS  Seguridad Aeródromo Velasquez-9421"/>
    <n v="90111503"/>
    <s v="SOLICITUD DE INFORMACIÓN A LOS PROVEEDORES"/>
    <n v="1"/>
    <n v="12"/>
    <n v="10"/>
    <n v="1"/>
    <n v="532000"/>
    <s v="GLOBAL"/>
    <s v="NO SOLICITADAS"/>
  </r>
  <r>
    <x v="12"/>
    <s v="02-02-02-010"/>
    <s v="02-02-02-010"/>
    <s v="Adquisición de servicios - Viáticos de los funcionarios en comisión"/>
    <s v="VIATICOS  Seguridad Aeródromo Velasquez-9621"/>
    <n v="90111503"/>
    <s v="SOLICITUD DE INFORMACIÓN A LOS PROVEEDORES"/>
    <n v="1"/>
    <n v="12"/>
    <n v="10"/>
    <n v="1"/>
    <n v="532000"/>
    <s v="GLOBAL"/>
    <s v="NO SOLICITADAS"/>
  </r>
  <r>
    <x v="12"/>
    <s v="02-02-02-010"/>
    <s v="02-02-02-010"/>
    <s v="Adquisición de servicios - Viáticos de los funcionarios en comisión"/>
    <s v="VIATICOS  SEGURIDAD AERÓDROMO VELASQUEZ-ACTA No.082"/>
    <n v="90111503"/>
    <s v="SOLICITUD DE INFORMACIÓN A LOS PROVEEDORES"/>
    <n v="1"/>
    <n v="12"/>
    <n v="10"/>
    <n v="1"/>
    <n v="532000"/>
    <s v="GLOBAL"/>
    <s v="NO SOLICITADAS"/>
  </r>
  <r>
    <x v="12"/>
    <s v="02-02-02-010"/>
    <s v="02-02-02-010"/>
    <s v="Adquisición de servicios - Viáticos de los funcionarios en comisión"/>
    <s v="VIATICOS  SEGURIDAD EJERCICIO RELAMPAGO-ACTA No.FAC-S-2021-053172"/>
    <n v="90111503"/>
    <s v="SOLICITUD DE INFORMACIÓN A LOS PROVEEDORES"/>
    <n v="1"/>
    <n v="12"/>
    <n v="10"/>
    <n v="1"/>
    <n v="228000"/>
    <s v="GLOBAL"/>
    <s v="NO SOLICITADAS"/>
  </r>
  <r>
    <x v="12"/>
    <s v="02-02-02-010"/>
    <s v="02-02-02-010"/>
    <s v="Adquisición de servicios - Viáticos de los funcionarios en comisión"/>
    <s v="VIATICOS  SEMINARIO INTERNACIONAL DE DOCTRINA 2021-ACTA No.FAC-S-2021-067972-AG"/>
    <n v="90111503"/>
    <s v="SOLICITUD DE INFORMACIÓN A LOS PROVEEDORES"/>
    <n v="1"/>
    <n v="12"/>
    <n v="10"/>
    <n v="1"/>
    <n v="152000"/>
    <s v="GLOBAL"/>
    <s v="NO SOLICITADAS"/>
  </r>
  <r>
    <x v="12"/>
    <s v="02-02-02-010"/>
    <s v="02-02-02-010"/>
    <s v="Adquisición de servicios - Viáticos de los funcionarios en comisión"/>
    <s v="VIATICOS  SERVICIO - ACOMPAAMIENTO SOLDADO POR CITA MÉDICA EN EL HOSMIC-SOLICITUD COMISION 2421"/>
    <n v="90111503"/>
    <s v="SOLICITUD DE INFORMACIÓN A LOS PROVEEDORES"/>
    <n v="1"/>
    <n v="12"/>
    <n v="10"/>
    <n v="1"/>
    <n v="35000"/>
    <s v="GLOBAL"/>
    <s v="NO SOLICITADAS"/>
  </r>
  <r>
    <x v="12"/>
    <s v="02-02-02-010"/>
    <s v="02-02-02-010"/>
    <s v="Adquisición de servicios - Viáticos de los funcionarios en comisión"/>
    <s v="VIATICOS  SERVICIO - BUSQUEDA DE INFORMACIÓN Y APOYO A LAS AGENCIAS EXTERNAS-SOLICITUD COMISION 221"/>
    <n v="90111503"/>
    <s v="SOLICITUD DE INFORMACIÓN A LOS PROVEEDORES"/>
    <n v="1"/>
    <n v="12"/>
    <n v="10"/>
    <n v="1"/>
    <n v="1064000"/>
    <s v="GLOBAL"/>
    <s v="NO SOLICITADAS"/>
  </r>
  <r>
    <x v="12"/>
    <s v="02-02-02-010"/>
    <s v="02-02-02-010"/>
    <s v="Adquisición de servicios - Viáticos de los funcionarios en comisión"/>
    <s v="VIATICOS  SERVICIO - COMISIÓN DE PRESENTACIÓN PARA COMISIÓN AL EXTERIOR, ENTRENAMIENTO TÉCNICO TEXAN T-6C-SOLICITUD COMISIÓN 6121"/>
    <n v="90111503"/>
    <s v="SOLICITUD DE INFORMACIÓN A LOS PROVEEDORES"/>
    <n v="1"/>
    <n v="12"/>
    <n v="10"/>
    <n v="1"/>
    <n v="228000"/>
    <s v="GLOBAL"/>
    <s v="NO SOLICITADAS"/>
  </r>
  <r>
    <x v="12"/>
    <s v="02-02-02-010"/>
    <s v="02-02-02-010"/>
    <s v="Adquisición de servicios - Viáticos de los funcionarios en comisión"/>
    <s v="VIATICOS  SERVICIO - CONSEJO DEPARTAMENTAL DE SEGURIDAD GOBERNACIÓN NORTE DE SANTANDER-SOLICITUD COMISION 5221"/>
    <n v="90111503"/>
    <s v="SOLICITUD DE INFORMACIÓN A LOS PROVEEDORES"/>
    <n v="1"/>
    <n v="12"/>
    <n v="10"/>
    <n v="1"/>
    <n v="228000"/>
    <s v="GLOBAL"/>
    <s v="NO SOLICITADAS"/>
  </r>
  <r>
    <x v="12"/>
    <s v="02-02-02-010"/>
    <s v="02-02-02-010"/>
    <s v="Adquisición de servicios - Viáticos de los funcionarios en comisión"/>
    <s v="VIATICOS  SERVICIO - CORREGIR NOVEDADES CON CONTRATISTA-SOLICITUD COMISION 4521"/>
    <n v="90111503"/>
    <s v="SOLICITUD DE INFORMACIÓN A LOS PROVEEDORES"/>
    <n v="1"/>
    <n v="12"/>
    <n v="10"/>
    <n v="1"/>
    <n v="38000"/>
    <s v="GLOBAL"/>
    <s v="NO SOLICITADAS"/>
  </r>
  <r>
    <x v="12"/>
    <s v="02-02-02-010"/>
    <s v="02-02-02-010"/>
    <s v="Adquisición de servicios - Viáticos de los funcionarios en comisión"/>
    <s v="VIATICOS  SERVICIO - CUMPLIMIENTO ORDENES COMANDO CACOM-1-SOLICITUD COMISION 3721"/>
    <n v="90111503"/>
    <s v="SOLICITUD DE INFORMACIÓN A LOS PROVEEDORES"/>
    <n v="1"/>
    <n v="12"/>
    <n v="10"/>
    <n v="1"/>
    <n v="38000"/>
    <s v="GLOBAL"/>
    <s v="NO SOLICITADAS"/>
  </r>
  <r>
    <x v="12"/>
    <s v="02-02-02-010"/>
    <s v="02-02-02-010"/>
    <s v="Adquisición de servicios - Viáticos de los funcionarios en comisión"/>
    <s v="VIATICOS  SERVICIO - CUMPLIMIENTO ORDENES DEL COMANDO-SOLICITUD COMISION 821"/>
    <n v="90111503"/>
    <s v="SOLICITUD DE INFORMACIÓN A LOS PROVEEDORES"/>
    <n v="1"/>
    <n v="12"/>
    <n v="10"/>
    <n v="1"/>
    <n v="210000"/>
    <s v="GLOBAL"/>
    <s v="NO SOLICITADAS"/>
  </r>
  <r>
    <x v="12"/>
    <s v="02-02-02-010"/>
    <s v="02-02-02-010"/>
    <s v="Adquisición de servicios - Viáticos de los funcionarios en comisión"/>
    <s v="VIATICOS  SERVICIO - CUMPLIR CON LOS REQUERIMIENTOS DEL COMANDO DE LA UNIDAD-SOLICITUD COMISION 6421"/>
    <n v="90111503"/>
    <s v="SOLICITUD DE INFORMACIÓN A LOS PROVEEDORES"/>
    <n v="1"/>
    <n v="12"/>
    <n v="10"/>
    <n v="1"/>
    <n v="152000"/>
    <s v="GLOBAL"/>
    <s v="NO SOLICITADAS"/>
  </r>
  <r>
    <x v="12"/>
    <s v="02-02-02-010"/>
    <s v="02-02-02-010"/>
    <s v="Adquisición de servicios - Viáticos de los funcionarios en comisión"/>
    <s v="VIATICOS  SERVICIO - DISEÑO BANCO PARA DISPARO EN TIERRA CAÑON-SOLICITUD COMISION 2821"/>
    <n v="90111503"/>
    <s v="SOLICITUD DE INFORMACIÓN A LOS PROVEEDORES"/>
    <n v="1"/>
    <n v="12"/>
    <n v="10"/>
    <n v="1"/>
    <n v="70000"/>
    <s v="GLOBAL"/>
    <s v="NO SOLICITADAS"/>
  </r>
  <r>
    <x v="12"/>
    <s v="02-02-02-010"/>
    <s v="02-02-02-010"/>
    <s v="Adquisición de servicios - Viáticos de los funcionarios en comisión"/>
    <s v="VIATICOS  SERVICIO - EFECTUAR INSPECCIÓN MENSUAL AL BLART-SOLICITUD COMISIÓN 3821"/>
    <n v="90111503"/>
    <s v="SOLICITUD DE INFORMACIÓN A LOS PROVEEDORES"/>
    <n v="1"/>
    <n v="12"/>
    <n v="10"/>
    <n v="1"/>
    <n v="76000"/>
    <s v="GLOBAL"/>
    <s v="NO SOLICITADAS"/>
  </r>
  <r>
    <x v="12"/>
    <s v="02-02-02-010"/>
    <s v="02-02-02-010"/>
    <s v="Adquisición de servicios - Viáticos de los funcionarios en comisión"/>
    <s v="VIATICOS  SERVICIO - EFECTUAR INSPECCIÓN RPACK COMO INSPECTOR DEL EQUIPO FAC-4520-SOLICITUD COMISIÓN 3821"/>
    <n v="90111503"/>
    <s v="SOLICITUD DE INFORMACIÓN A LOS PROVEEDORES"/>
    <n v="1"/>
    <n v="12"/>
    <n v="10"/>
    <n v="1"/>
    <n v="152000"/>
    <s v="GLOBAL"/>
    <s v="NO SOLICITADAS"/>
  </r>
  <r>
    <x v="12"/>
    <s v="02-02-02-010"/>
    <s v="02-02-02-010"/>
    <s v="Adquisición de servicios - Viáticos de los funcionarios en comisión"/>
    <s v="VIATICOS  SERVICIO - EFECTUAR TAREAS POR MANTENIMIENTO IMPREVISTO EN EL PACART-SOLICITUD COMISION 3121"/>
    <n v="90111503"/>
    <s v="SOLICITUD DE INFORMACIÓN A LOS PROVEEDORES"/>
    <n v="1"/>
    <n v="12"/>
    <n v="10"/>
    <n v="1"/>
    <n v="70000"/>
    <s v="GLOBAL"/>
    <s v="NO SOLICITADAS"/>
  </r>
  <r>
    <x v="12"/>
    <s v="02-02-02-010"/>
    <s v="02-02-02-010"/>
    <s v="Adquisición de servicios - Viáticos de los funcionarios en comisión"/>
    <s v="VIATICOS  SERVICIO - EFECTUAR TAREAS POR MANTENIMIENTO PROGRAMADO AERONAVE FAC-1658 AC-47T EN CAMAN-SOLICITUD COMISION 4821"/>
    <n v="90111503"/>
    <s v="SOLICITUD DE INFORMACIÓN A LOS PROVEEDORES"/>
    <n v="1"/>
    <n v="12"/>
    <n v="10"/>
    <n v="1"/>
    <n v="304000"/>
    <s v="GLOBAL"/>
    <s v="NO SOLICITADAS"/>
  </r>
  <r>
    <x v="12"/>
    <s v="02-02-02-010"/>
    <s v="02-02-02-010"/>
    <s v="Adquisición de servicios - Viáticos de los funcionarios en comisión"/>
    <s v="VIATICOS  SERVICIO - EFECTUAR TAREAS POR MANTENIMIENTO PROGRAMADO AERONAVE FAC-1667 AC-47T EN CAMAN-SOLICITUD COMISION 4821"/>
    <n v="90111503"/>
    <s v="SOLICITUD DE INFORMACIÓN A LOS PROVEEDORES"/>
    <n v="1"/>
    <n v="12"/>
    <n v="10"/>
    <n v="1"/>
    <n v="304000"/>
    <s v="GLOBAL"/>
    <s v="NO SOLICITADAS"/>
  </r>
  <r>
    <x v="12"/>
    <s v="02-02-02-010"/>
    <s v="02-02-02-010"/>
    <s v="Adquisición de servicios - Viáticos de los funcionarios en comisión"/>
    <s v="VIATICOS  SERVICIO - EFECTUAR TAREAS POR MANTENIMIENTO PROGRAMADO AERONAVE FAC-5066 C-208B EN GACAS-SOLICITUD COMISION 4821"/>
    <n v="90111503"/>
    <s v="SOLICITUD DE INFORMACIÓN A LOS PROVEEDORES"/>
    <n v="1"/>
    <n v="12"/>
    <n v="10"/>
    <n v="1"/>
    <n v="380000"/>
    <s v="GLOBAL"/>
    <s v="NO SOLICITADAS"/>
  </r>
  <r>
    <x v="12"/>
    <s v="02-02-02-010"/>
    <s v="02-02-02-010"/>
    <s v="Adquisición de servicios - Viáticos de los funcionarios en comisión"/>
    <s v="VIATICOS  SERVICIO - EJERCICIO BINACIONAL PARACAIDISMO OPERACIONES ESPECIALES-SOLICITUD COMISIÓN 6121"/>
    <n v="90111503"/>
    <s v="SOLICITUD DE INFORMACIÓN A LOS PROVEEDORES"/>
    <n v="1"/>
    <n v="12"/>
    <n v="10"/>
    <n v="1"/>
    <n v="304000"/>
    <s v="GLOBAL"/>
    <s v="NO SOLICITADAS"/>
  </r>
  <r>
    <x v="12"/>
    <s v="02-02-02-010"/>
    <s v="02-02-02-010"/>
    <s v="Adquisición de servicios - Viáticos de los funcionarios en comisión"/>
    <s v="VIATICOS  SERVICIO - EMPAQUE, EMSAMBLE Y MANTENIMIENTO DE PARACAIDAS DE ALTO RENDIMIENTO-SOLICITUD COMISION 1221"/>
    <n v="90111503"/>
    <s v="SOLICITUD DE INFORMACIÓN A LOS PROVEEDORES"/>
    <n v="1"/>
    <n v="12"/>
    <n v="10"/>
    <n v="1"/>
    <n v="350000"/>
    <s v="GLOBAL"/>
    <s v="NO SOLICITADAS"/>
  </r>
  <r>
    <x v="12"/>
    <s v="02-02-02-010"/>
    <s v="02-02-02-010"/>
    <s v="Adquisición de servicios - Viáticos de los funcionarios en comisión"/>
    <s v="VIATICOS  SERVICIO - ESCOLTA TRACTOCAMIÓN QUE REALIZARÁ TRANSPORTE DE MATERIAL-SOLICITUD COMISION 2621"/>
    <n v="90111503"/>
    <s v="SOLICITUD DE INFORMACIÓN A LOS PROVEEDORES"/>
    <n v="1"/>
    <n v="12"/>
    <n v="10"/>
    <n v="1"/>
    <n v="35000"/>
    <s v="GLOBAL"/>
    <s v="NO SOLICITADAS"/>
  </r>
  <r>
    <x v="12"/>
    <s v="02-02-02-010"/>
    <s v="02-02-02-010"/>
    <s v="Adquisición de servicios - Viáticos de los funcionarios en comisión"/>
    <s v="VIATICOS  SERVICIO - ESTRUCTURACIÓN PROYECTOS DE OBRAS ASIGNADOS AL CACOM 1-SOLICITUD COMISION 2421"/>
    <n v="90111503"/>
    <s v="SOLICITUD DE INFORMACIÓN A LOS PROVEEDORES"/>
    <n v="1"/>
    <n v="12"/>
    <n v="10"/>
    <n v="1"/>
    <n v="280000"/>
    <s v="GLOBAL"/>
    <s v="NO SOLICITADAS"/>
  </r>
  <r>
    <x v="12"/>
    <s v="02-02-02-010"/>
    <s v="02-02-02-010"/>
    <s v="Adquisición de servicios - Viáticos de los funcionarios en comisión"/>
    <s v="VIATICOS  SERVICIO - INSPECCIÓN MENSUAL PACART AGUACHICA-SOLICITUD COMISION 621"/>
    <n v="90111503"/>
    <s v="SOLICITUD DE INFORMACIÓN A LOS PROVEEDORES"/>
    <n v="1"/>
    <n v="12"/>
    <n v="10"/>
    <n v="1"/>
    <n v="140000"/>
    <s v="GLOBAL"/>
    <s v="NO SOLICITADAS"/>
  </r>
  <r>
    <x v="12"/>
    <s v="02-02-02-010"/>
    <s v="02-02-02-010"/>
    <s v="Adquisición de servicios - Viáticos de los funcionarios en comisión"/>
    <s v="VIATICOS  SERVICIO - INSTRUCTOR CURSO DE AUDITOR DE SOBREVUELOS  UAEAC-SOLICITUD COMISIÓN 6121"/>
    <n v="90111503"/>
    <s v="SOLICITUD DE INFORMACIÓN A LOS PROVEEDORES"/>
    <n v="1"/>
    <n v="12"/>
    <n v="10"/>
    <n v="1"/>
    <n v="456000"/>
    <s v="GLOBAL"/>
    <s v="NO SOLICITADAS"/>
  </r>
  <r>
    <x v="12"/>
    <s v="02-02-02-010"/>
    <s v="02-02-02-010"/>
    <s v="Adquisición de servicios - Viáticos de los funcionarios en comisión"/>
    <s v="VIATICOS  SERVICIO - INSTRUCTOR EJERCICIO OPERACIONAL MTT - MOBILE TRAINING TEAM-SOLICITUD COMISIÓN 6121"/>
    <n v="90111503"/>
    <s v="SOLICITUD DE INFORMACIÓN A LOS PROVEEDORES"/>
    <n v="1"/>
    <n v="12"/>
    <n v="10"/>
    <n v="1"/>
    <n v="1976000"/>
    <s v="GLOBAL"/>
    <s v="NO SOLICITADAS"/>
  </r>
  <r>
    <x v="12"/>
    <s v="02-02-02-010"/>
    <s v="02-02-02-010"/>
    <s v="Adquisición de servicios - Viáticos de los funcionarios en comisión"/>
    <s v="VIATICOS  SERVICIO - MANTENIMIENTO A LAS INSTALACIONES DEL BLART-SOLICITUD COMISION 921"/>
    <n v="90111503"/>
    <s v="SOLICITUD DE INFORMACIÓN A LOS PROVEEDORES"/>
    <n v="1"/>
    <n v="12"/>
    <n v="10"/>
    <n v="1"/>
    <n v="175000"/>
    <s v="GLOBAL"/>
    <s v="NO SOLICITADAS"/>
  </r>
  <r>
    <x v="12"/>
    <s v="02-02-02-010"/>
    <s v="02-02-02-010"/>
    <s v="Adquisición de servicios - Viáticos de los funcionarios en comisión"/>
    <s v="VIATICOS  SERVICIO - MANTENIMIENTO DE PERCHAS KFIR-SOLICITUD COMISION 1221"/>
    <n v="90111503"/>
    <s v="SOLICITUD DE INFORMACIÓN A LOS PROVEEDORES"/>
    <n v="1"/>
    <n v="12"/>
    <n v="10"/>
    <n v="1"/>
    <n v="420000"/>
    <s v="GLOBAL"/>
    <s v="NO SOLICITADAS"/>
  </r>
  <r>
    <x v="12"/>
    <s v="02-02-02-010"/>
    <s v="02-02-02-010"/>
    <s v="Adquisición de servicios - Viáticos de los funcionarios en comisión"/>
    <s v="VIATICOS  SERVICIO - MANTENIMIENTO PROGRAMADO AERONAVE AC-47T FAC-1658 EN CAMAN-SOLICITUD COMISION 3121"/>
    <n v="90111503"/>
    <s v="SOLICITUD DE INFORMACIÓN A LOS PROVEEDORES"/>
    <n v="1"/>
    <n v="12"/>
    <n v="10"/>
    <n v="1"/>
    <n v="754000"/>
    <s v="GLOBAL"/>
    <s v="NO SOLICITADAS"/>
  </r>
  <r>
    <x v="12"/>
    <s v="02-02-02-010"/>
    <s v="02-02-02-010"/>
    <s v="Adquisición de servicios - Viáticos de los funcionarios en comisión"/>
    <s v="VIATICOS  SERVICIO - MANTENIMIENTO PROGRAMADO AERONAVE AC-47T FAC-1667 EN CAMAN-SOLICITUD COMISION 3121"/>
    <n v="90111503"/>
    <s v="SOLICITUD DE INFORMACIÓN A LOS PROVEEDORES"/>
    <n v="1"/>
    <n v="12"/>
    <n v="10"/>
    <n v="1"/>
    <n v="754000"/>
    <s v="GLOBAL"/>
    <s v="NO SOLICITADAS"/>
  </r>
  <r>
    <x v="12"/>
    <s v="02-02-02-010"/>
    <s v="02-02-02-010"/>
    <s v="Adquisición de servicios - Viáticos de los funcionarios en comisión"/>
    <s v="VIATICOS  SERVICIO - MANTENIMIENTO PROGRAMADO AERONAVE FAC-1658 AC-47T EN CAMAN-SOLICITUD COMISION 5221"/>
    <n v="90111503"/>
    <s v="SOLICITUD DE INFORMACIÓN A LOS PROVEEDORES"/>
    <n v="1"/>
    <n v="12"/>
    <n v="10"/>
    <n v="1"/>
    <n v="152000"/>
    <s v="GLOBAL"/>
    <s v="NO SOLICITADAS"/>
  </r>
  <r>
    <x v="12"/>
    <s v="02-02-02-010"/>
    <s v="02-02-02-010"/>
    <s v="Adquisición de servicios - Viáticos de los funcionarios en comisión"/>
    <s v="VIATICOS  SERVICIO - MANTENIMIENTO PROGRAMADO AERONAVE FAC-1667 AC-47T EN CAMAN-SOLICITUD COMISION 5221"/>
    <n v="90111503"/>
    <s v="SOLICITUD DE INFORMACIÓN A LOS PROVEEDORES"/>
    <n v="1"/>
    <n v="12"/>
    <n v="10"/>
    <n v="1"/>
    <n v="152000"/>
    <s v="GLOBAL"/>
    <s v="NO SOLICITADAS"/>
  </r>
  <r>
    <x v="12"/>
    <s v="02-02-02-010"/>
    <s v="02-02-02-010"/>
    <s v="Adquisición de servicios - Viáticos de los funcionarios en comisión"/>
    <s v="VIATICOS  SERVICIO - MESA DE TRABAJO OPERACIONAL-SOLICITUD COMISION 1021"/>
    <n v="90111503"/>
    <s v="SOLICITUD DE INFORMACIÓN A LOS PROVEEDORES"/>
    <n v="1"/>
    <n v="12"/>
    <n v="10"/>
    <n v="1"/>
    <n v="210000"/>
    <s v="GLOBAL"/>
    <s v="NO SOLICITADAS"/>
  </r>
  <r>
    <x v="12"/>
    <s v="02-02-02-010"/>
    <s v="02-02-02-010"/>
    <s v="Adquisición de servicios - Viáticos de los funcionarios en comisión"/>
    <s v="VIATICOS  SERVICIO - PRESENTACIÓN ANTE COFAC Y TRÁMITES ADMINISTRATIVOS POR COMISIÓN AL EXTERIOR-SOLICITUD COMISION 5221"/>
    <n v="90111503"/>
    <s v="SOLICITUD DE INFORMACIÓN A LOS PROVEEDORES"/>
    <n v="1"/>
    <n v="12"/>
    <n v="10"/>
    <n v="1"/>
    <n v="456000"/>
    <s v="GLOBAL"/>
    <s v="NO SOLICITADAS"/>
  </r>
  <r>
    <x v="12"/>
    <s v="02-02-02-010"/>
    <s v="02-02-02-010"/>
    <s v="Adquisición de servicios - Viáticos de los funcionarios en comisión"/>
    <s v="VIATICOS  SERVICIO - PRESENTACIÓN COFAC PARA TRÁMITES ADMINISTRATIVOS POR COMISIÓN AL EXTERIOR-SOLICITUD COMISION 4521"/>
    <n v="90111503"/>
    <s v="SOLICITUD DE INFORMACIÓN A LOS PROVEEDORES"/>
    <n v="1"/>
    <n v="12"/>
    <n v="10"/>
    <n v="1"/>
    <n v="76000"/>
    <s v="GLOBAL"/>
    <s v="NO SOLICITADAS"/>
  </r>
  <r>
    <x v="12"/>
    <s v="02-02-02-010"/>
    <s v="02-02-02-010"/>
    <s v="Adquisición de servicios - Viáticos de los funcionarios en comisión"/>
    <s v="VIATICOS  SERVICIO - RECEPCIÓN LICENCIAS DE INSTRUCTOR Y ESTUDIANTE DEL CONTRATO 174-00-A-COFAC-COP-2020-SOLICITUD COMISION 3421"/>
    <n v="90111503"/>
    <s v="SOLICITUD DE INFORMACIÓN A LOS PROVEEDORES"/>
    <n v="1"/>
    <n v="12"/>
    <n v="10"/>
    <n v="1"/>
    <n v="152000"/>
    <s v="GLOBAL"/>
    <s v="NO SOLICITADAS"/>
  </r>
  <r>
    <x v="12"/>
    <s v="02-02-02-010"/>
    <s v="02-02-02-010"/>
    <s v="Adquisición de servicios - Viáticos de los funcionarios en comisión"/>
    <s v="VIATICOS  SERVICIO - RECEPCIÓN MATERIAL DE RECUPERACIÓN DE PERSONAL ASIGNADO A LA ESIMA-SOLICITUD COMISIÓN 3821"/>
    <n v="90111503"/>
    <s v="SOLICITUD DE INFORMACIÓN A LOS PROVEEDORES"/>
    <n v="1"/>
    <n v="12"/>
    <n v="10"/>
    <n v="1"/>
    <n v="38000"/>
    <s v="GLOBAL"/>
    <s v="NO SOLICITADAS"/>
  </r>
  <r>
    <x v="12"/>
    <s v="02-02-02-010"/>
    <s v="02-02-02-010"/>
    <s v="Adquisición de servicios - Viáticos de los funcionarios en comisión"/>
    <s v="VIATICOS  SERVICIO - RECLAMAR DOTACIÓN DE ESCRITORIOS Y SILLAS EN COFAC-SOLICITUD COMISION 6421"/>
    <n v="90111503"/>
    <s v="SOLICITUD DE INFORMACIÓN A LOS PROVEEDORES"/>
    <n v="1"/>
    <n v="12"/>
    <n v="10"/>
    <n v="1"/>
    <n v="456000"/>
    <s v="GLOBAL"/>
    <s v="NO SOLICITADAS"/>
  </r>
  <r>
    <x v="12"/>
    <s v="02-02-02-010"/>
    <s v="02-02-02-010"/>
    <s v="Adquisición de servicios - Viáticos de los funcionarios en comisión"/>
    <s v="VIATICOS  SERVICIO - RECOGER ELEMENTOS EN EL SALMA-SOLICITUD COMISION 4521"/>
    <n v="90111503"/>
    <s v="SOLICITUD DE INFORMACIÓN A LOS PROVEEDORES"/>
    <n v="1"/>
    <n v="12"/>
    <n v="10"/>
    <n v="1"/>
    <n v="38000"/>
    <s v="GLOBAL"/>
    <s v="NO SOLICITADAS"/>
  </r>
  <r>
    <x v="12"/>
    <s v="02-02-02-010"/>
    <s v="02-02-02-010"/>
    <s v="Adquisición de servicios - Viáticos de los funcionarios en comisión"/>
    <s v="VIATICOS  SERVICIO - REEMPLAZO DEL TITULAR DE SUPERVISOR DE OBRAS-SOLICITUD COMISION 621"/>
    <n v="90111503"/>
    <s v="SOLICITUD DE INFORMACIÓN A LOS PROVEEDORES"/>
    <n v="1"/>
    <n v="12"/>
    <n v="10"/>
    <n v="1"/>
    <n v="910000"/>
    <s v="GLOBAL"/>
    <s v="NO SOLICITADAS"/>
  </r>
  <r>
    <x v="12"/>
    <s v="02-02-02-010"/>
    <s v="02-02-02-010"/>
    <s v="Adquisición de servicios - Viáticos de los funcionarios en comisión"/>
    <s v="VIATICOS  SERVICIO - REUNIÓN CON LA EMPRESAS PÚBLICAS DE MEDELLIN  POR PROYECTO DE ENERGIA SOLAR-SOLICITUD COMISION 2821"/>
    <n v="90111503"/>
    <s v="SOLICITUD DE INFORMACIÓN A LOS PROVEEDORES"/>
    <n v="1"/>
    <n v="12"/>
    <n v="10"/>
    <n v="1"/>
    <n v="70000"/>
    <s v="GLOBAL"/>
    <s v="NO SOLICITADAS"/>
  </r>
  <r>
    <x v="12"/>
    <s v="02-02-02-010"/>
    <s v="02-02-02-010"/>
    <s v="Adquisición de servicios - Viáticos de los funcionarios en comisión"/>
    <s v="VIATICOS  SERVICIO - REUNIÓN DE GENERALES EL LA ESCUELA MILITAR DE CADETES JOSÉ MARÍA CÓRDOBA-SOLICITUD COMISION 221"/>
    <n v="90111503"/>
    <s v="SOLICITUD DE INFORMACIÓN A LOS PROVEEDORES"/>
    <n v="1"/>
    <n v="12"/>
    <n v="10"/>
    <n v="1"/>
    <n v="35000"/>
    <s v="GLOBAL"/>
    <s v="NO SOLICITADAS"/>
  </r>
  <r>
    <x v="12"/>
    <s v="02-02-02-010"/>
    <s v="02-02-02-010"/>
    <s v="Adquisición de servicios - Viáticos de los funcionarios en comisión"/>
    <s v="VIATICOS  SERVICIO - SEGURIDAD AERÓDROMO VELASQUEZ-SOLICITUD COMISIN 2721"/>
    <n v="90111503"/>
    <s v="SOLICITUD DE INFORMACIÓN A LOS PROVEEDORES"/>
    <n v="1"/>
    <n v="12"/>
    <n v="10"/>
    <n v="1"/>
    <n v="502000"/>
    <s v="GLOBAL"/>
    <s v="NO SOLICITADAS"/>
  </r>
  <r>
    <x v="12"/>
    <s v="02-02-02-010"/>
    <s v="02-02-02-010"/>
    <s v="Adquisición de servicios - Viáticos de los funcionarios en comisión"/>
    <s v="VIATICOS  SERVICIO - SEGURIDAD AERÓDROMO VELASQUEZ-SOLICITUD COMISION 1021"/>
    <n v="90111503"/>
    <s v="SOLICITUD DE INFORMACIÓN A LOS PROVEEDORES"/>
    <n v="1"/>
    <n v="12"/>
    <n v="10"/>
    <n v="1"/>
    <n v="490000"/>
    <s v="GLOBAL"/>
    <s v="NO SOLICITADAS"/>
  </r>
  <r>
    <x v="12"/>
    <s v="02-02-02-010"/>
    <s v="02-02-02-010"/>
    <s v="Adquisición de servicios - Viáticos de los funcionarios en comisión"/>
    <s v="VIATICOS  SERVICIO - SEGURIDAD AERÓDROMO VELASQUEZ-SOLICITUD COMISION 121"/>
    <n v="90111503"/>
    <s v="SOLICITUD DE INFORMACIÓN A LOS PROVEEDORES"/>
    <n v="1"/>
    <n v="12"/>
    <n v="10"/>
    <n v="1"/>
    <n v="980000"/>
    <s v="GLOBAL"/>
    <s v="NO SOLICITADAS"/>
  </r>
  <r>
    <x v="12"/>
    <s v="02-02-02-010"/>
    <s v="02-02-02-010"/>
    <s v="Adquisición de servicios - Viáticos de los funcionarios en comisión"/>
    <s v="VIATICOS  SERVICIO - SEGURIDAD AERÓDROMO VELASQUEZ-SOLICITUD COMISION 1921"/>
    <n v="90111503"/>
    <s v="SOLICITUD DE INFORMACIÓN A LOS PROVEEDORES"/>
    <n v="1"/>
    <n v="12"/>
    <n v="10"/>
    <n v="1"/>
    <n v="490000"/>
    <s v="GLOBAL"/>
    <s v="NO SOLICITADAS"/>
  </r>
  <r>
    <x v="12"/>
    <s v="02-02-02-010"/>
    <s v="02-02-02-010"/>
    <s v="Adquisición de servicios - Viáticos de los funcionarios en comisión"/>
    <s v="VIATICOS  SERVICIO - SEGURIDAD AERÓDROMO VELASQUEZ-SOLICITUD COMISION 3621"/>
    <n v="90111503"/>
    <s v="SOLICITUD DE INFORMACIÓN A LOS PROVEEDORES"/>
    <n v="1"/>
    <n v="12"/>
    <n v="10"/>
    <n v="1"/>
    <n v="532000"/>
    <s v="GLOBAL"/>
    <s v="NO SOLICITADAS"/>
  </r>
  <r>
    <x v="12"/>
    <s v="02-02-02-010"/>
    <s v="02-02-02-010"/>
    <s v="Adquisición de servicios - Viáticos de los funcionarios en comisión"/>
    <s v="VIATICOS  SERVICIO - SEGURIDAD AERÓDROMO VELASQUEZ-SOLICITUD COMISION 4921"/>
    <n v="90111503"/>
    <s v="SOLICITUD DE INFORMACIÓN A LOS PROVEEDORES"/>
    <n v="1"/>
    <n v="12"/>
    <n v="10"/>
    <n v="1"/>
    <n v="532000"/>
    <s v="GLOBAL"/>
    <s v="NO SOLICITADAS"/>
  </r>
  <r>
    <x v="12"/>
    <s v="02-02-02-010"/>
    <s v="02-02-02-010"/>
    <s v="Adquisición de servicios - Viáticos de los funcionarios en comisión"/>
    <s v="VIATICOS  SERVICIO - SEGURIDAD AERÓDROMO VELASQUEZ-SOLICITUD COMISION 921"/>
    <n v="90111503"/>
    <s v="SOLICITUD DE INFORMACIÓN A LOS PROVEEDORES"/>
    <n v="1"/>
    <n v="12"/>
    <n v="10"/>
    <n v="1"/>
    <n v="420000"/>
    <s v="GLOBAL"/>
    <s v="NO SOLICITADAS"/>
  </r>
  <r>
    <x v="12"/>
    <s v="02-02-02-010"/>
    <s v="02-02-02-010"/>
    <s v="Adquisición de servicios - Viáticos de los funcionarios en comisión"/>
    <s v="VIATICOS  SERVICIO - SERVICIO - REUNIÓN CON LA EMPRESAS PÚBLICAS DE MEDELLIN  POR PROYECTO DE ENERGIA SOLAR-SOLICITUD COMISIN 3321"/>
    <n v="90111503"/>
    <s v="SOLICITUD DE INFORMACIÓN A LOS PROVEEDORES"/>
    <n v="1"/>
    <n v="12"/>
    <n v="10"/>
    <n v="1"/>
    <n v="70000"/>
    <s v="GLOBAL"/>
    <s v="NO SOLICITADAS"/>
  </r>
  <r>
    <x v="12"/>
    <s v="02-02-02-010"/>
    <s v="02-02-02-010"/>
    <s v="Adquisición de servicios - Viáticos de los funcionarios en comisión"/>
    <s v="VIATICOS  SERVICIO - TRABAJOS DE MANTENIMIENTO AC-47 FAC-1658-SOLICITUD COMISION 1821"/>
    <n v="90111503"/>
    <s v="SOLICITUD DE INFORMACIÓN A LOS PROVEEDORES"/>
    <n v="1"/>
    <n v="12"/>
    <n v="10"/>
    <n v="1"/>
    <n v="840000"/>
    <s v="GLOBAL"/>
    <s v="NO SOLICITADAS"/>
  </r>
  <r>
    <x v="12"/>
    <s v="02-02-02-010"/>
    <s v="02-02-02-010"/>
    <s v="Adquisición de servicios - Viáticos de los funcionarios en comisión"/>
    <s v="VIATICOS  SERVICIO - TRABAJOS DE MANTENIMIENTO DEL AVION AC-47T FAC-1658-SOLICITUD COMISION 3121"/>
    <n v="90111503"/>
    <s v="SOLICITUD DE INFORMACIÓN A LOS PROVEEDORES"/>
    <n v="1"/>
    <n v="12"/>
    <n v="10"/>
    <n v="1"/>
    <n v="70000"/>
    <s v="GLOBAL"/>
    <s v="NO SOLICITADAS"/>
  </r>
  <r>
    <x v="12"/>
    <s v="02-02-02-010"/>
    <s v="02-02-02-010"/>
    <s v="Adquisición de servicios - Viáticos de los funcionarios en comisión"/>
    <s v="VIATICOS  SERVICIO - TRABAJOS DE MANTENIMIENTO DEL AVION AC-47T FAC-1658-SOLICITUD COMISION 3421"/>
    <n v="90111503"/>
    <s v="SOLICITUD DE INFORMACIÓN A LOS PROVEEDORES"/>
    <n v="1"/>
    <n v="12"/>
    <n v="10"/>
    <n v="1"/>
    <n v="152000"/>
    <s v="GLOBAL"/>
    <s v="NO SOLICITADAS"/>
  </r>
  <r>
    <x v="12"/>
    <s v="02-02-02-010"/>
    <s v="02-02-02-010"/>
    <s v="Adquisición de servicios - Viáticos de los funcionarios en comisión"/>
    <s v="VIATICOS  SERVICIO - TRABAJOS DE MANTENIMINETO DE PERCHA-SOLICITUD COMISION 1321"/>
    <n v="90111503"/>
    <s v="SOLICITUD DE INFORMACIÓN A LOS PROVEEDORES"/>
    <n v="1"/>
    <n v="12"/>
    <n v="10"/>
    <n v="1"/>
    <n v="350000"/>
    <s v="GLOBAL"/>
    <s v="NO SOLICITADAS"/>
  </r>
  <r>
    <x v="12"/>
    <s v="02-02-02-010"/>
    <s v="02-02-02-010"/>
    <s v="Adquisición de servicios - Viáticos de los funcionarios en comisión"/>
    <s v="VIATICOS  SERVICIO - TRÁMITE PERMISOS DE PORTE Y BOLSILLOS DE SEGURIDAD-SOLICITUD COMISION 2421"/>
    <n v="90111503"/>
    <s v="SOLICITUD DE INFORMACIÓN A LOS PROVEEDORES"/>
    <n v="1"/>
    <n v="12"/>
    <n v="10"/>
    <n v="1"/>
    <n v="35000"/>
    <s v="GLOBAL"/>
    <s v="NO SOLICITADAS"/>
  </r>
  <r>
    <x v="12"/>
    <s v="02-02-02-010"/>
    <s v="02-02-02-010"/>
    <s v="Adquisición de servicios - Viáticos de los funcionarios en comisión"/>
    <s v="VIATICOS  SERVICIO - TRÁMITES ADMINISTRATIVOS EN HONDA PARA LA MIGRACIÓN DE LA PLATAFORMA RUNT-SOLICITUD COMISIÓN 1621"/>
    <n v="90111503"/>
    <s v="SOLICITUD DE INFORMACIÓN A LOS PROVEEDORES"/>
    <n v="1"/>
    <n v="12"/>
    <n v="10"/>
    <n v="1"/>
    <n v="35000"/>
    <s v="GLOBAL"/>
    <s v="NO SOLICITADAS"/>
  </r>
  <r>
    <x v="12"/>
    <s v="02-02-02-010"/>
    <s v="02-02-02-010"/>
    <s v="Adquisición de servicios - Viáticos de los funcionarios en comisión"/>
    <s v="VIATICOS  SERVICIO - TRÁMITES ADMINISTRATIVOS LICENCIAMIENTO SOLDADO HOSPITALIZADO EN EL HOSMIC-SOLICITUD COMISION 1421"/>
    <n v="90111503"/>
    <s v="SOLICITUD DE INFORMACIÓN A LOS PROVEEDORES"/>
    <n v="1"/>
    <n v="12"/>
    <n v="10"/>
    <n v="1"/>
    <n v="70000"/>
    <s v="GLOBAL"/>
    <s v="NO SOLICITADAS"/>
  </r>
  <r>
    <x v="12"/>
    <s v="02-02-02-010"/>
    <s v="02-02-02-010"/>
    <s v="Adquisición de servicios - Viáticos de los funcionarios en comisión"/>
    <s v="VIATICOS  SERVICIO - TRÁMITES ADMINISTRATIVOS POR PRESENTACIÓN A COFAC PARA COMISIÓN AL EXTERIOR-SOLICITUD COMISION 4921"/>
    <n v="90111503"/>
    <s v="SOLICITUD DE INFORMACIÓN A LOS PROVEEDORES"/>
    <n v="1"/>
    <n v="12"/>
    <n v="10"/>
    <n v="1"/>
    <n v="456000"/>
    <s v="GLOBAL"/>
    <s v="NO SOLICITADAS"/>
  </r>
  <r>
    <x v="12"/>
    <s v="02-02-02-010"/>
    <s v="02-02-02-010"/>
    <s v="Adquisición de servicios - Viáticos de los funcionarios en comisión"/>
    <s v="VIATICOS  SERVICIO - TRANSPORTE DE CAMIONETA PARA MANTENIMIENTO-SOLICITUD COMISION 3421"/>
    <n v="90111503"/>
    <s v="SOLICITUD DE INFORMACIÓN A LOS PROVEEDORES"/>
    <n v="1"/>
    <n v="12"/>
    <n v="10"/>
    <n v="1"/>
    <n v="38000"/>
    <s v="GLOBAL"/>
    <s v="NO SOLICITADAS"/>
  </r>
  <r>
    <x v="12"/>
    <s v="02-02-02-010"/>
    <s v="02-02-02-010"/>
    <s v="Adquisición de servicios - Viáticos de los funcionarios en comisión"/>
    <s v="VIATICOS  SERVICIO - TRANSPORTE DE CAMIONETA-SOLICITUD COMISION 4721"/>
    <n v="90111503"/>
    <s v="SOLICITUD DE INFORMACIÓN A LOS PROVEEDORES"/>
    <n v="1"/>
    <n v="12"/>
    <n v="10"/>
    <n v="1"/>
    <n v="76000"/>
    <s v="GLOBAL"/>
    <s v="NO SOLICITADAS"/>
  </r>
  <r>
    <x v="12"/>
    <s v="02-02-02-010"/>
    <s v="02-02-02-010"/>
    <s v="Adquisición de servicios - Viáticos de los funcionarios en comisión"/>
    <s v="VIATICOS  SERVICIO - TRANSPORTE DE CARGA EN APOYO A GRUEA-SOLICITUD COMISION 5221"/>
    <n v="90111503"/>
    <s v="SOLICITUD DE INFORMACIÓN A LOS PROVEEDORES"/>
    <n v="1"/>
    <n v="12"/>
    <n v="10"/>
    <n v="1"/>
    <n v="76000"/>
    <s v="GLOBAL"/>
    <s v="NO SOLICITADAS"/>
  </r>
  <r>
    <x v="12"/>
    <s v="02-02-02-010"/>
    <s v="02-02-02-010"/>
    <s v="Adquisición de servicios - Viáticos de los funcionarios en comisión"/>
    <s v="VIATICOS  SERVICIO - TRANSPORTE DE CARGA EN APOYO A LA ESCUADRILLA MEDIO AMBIENTE-SOLICITUD COMISION 5221"/>
    <n v="90111503"/>
    <s v="SOLICITUD DE INFORMACIÓN A LOS PROVEEDORES"/>
    <n v="1"/>
    <n v="12"/>
    <n v="10"/>
    <n v="1"/>
    <n v="76000"/>
    <s v="GLOBAL"/>
    <s v="NO SOLICITADAS"/>
  </r>
  <r>
    <x v="12"/>
    <s v="02-02-02-010"/>
    <s v="02-02-02-010"/>
    <s v="Adquisición de servicios - Viáticos de los funcionarios en comisión"/>
    <s v="VIATICOS  SERVICIO - TRANSPORTE DE INTENDENCIA-SOLICITUD COMISIN 2721"/>
    <n v="90111503"/>
    <s v="SOLICITUD DE INFORMACIÓN A LOS PROVEEDORES"/>
    <n v="1"/>
    <n v="12"/>
    <n v="10"/>
    <n v="1"/>
    <n v="35000"/>
    <s v="GLOBAL"/>
    <s v="NO SOLICITADAS"/>
  </r>
  <r>
    <x v="12"/>
    <s v="02-02-02-010"/>
    <s v="02-02-02-010"/>
    <s v="Adquisición de servicios - Viáticos de los funcionarios en comisión"/>
    <s v="VIATICOS  SERVICIO - TRANSPORTE DE INTENDENCIA-SOLICITUD COMISION 2621"/>
    <n v="90111503"/>
    <s v="SOLICITUD DE INFORMACIÓN A LOS PROVEEDORES"/>
    <n v="1"/>
    <n v="12"/>
    <n v="10"/>
    <n v="1"/>
    <n v="35000"/>
    <s v="GLOBAL"/>
    <s v="NO SOLICITADAS"/>
  </r>
  <r>
    <x v="12"/>
    <s v="02-02-02-010"/>
    <s v="02-02-02-010"/>
    <s v="Adquisición de servicios - Viáticos de los funcionarios en comisión"/>
    <s v="VIATICOS  SERVICIO - TRANSPORTE DE MATERIAL AERONÁUTICO-SOLICITUD COMISION 1121"/>
    <n v="90111503"/>
    <s v="SOLICITUD DE INFORMACIÓN A LOS PROVEEDORES"/>
    <n v="1"/>
    <n v="12"/>
    <n v="10"/>
    <n v="1"/>
    <n v="70000"/>
    <s v="GLOBAL"/>
    <s v="NO SOLICITADAS"/>
  </r>
  <r>
    <x v="12"/>
    <s v="02-02-02-010"/>
    <s v="02-02-02-010"/>
    <s v="Adquisición de servicios - Viáticos de los funcionarios en comisión"/>
    <s v="VIATICOS  SERVICIO - TRANSPORTE DE MATERIAL AERONÁUTICO-SOLICITUD COMISION 121"/>
    <n v="90111503"/>
    <s v="SOLICITUD DE INFORMACIÓN A LOS PROVEEDORES"/>
    <n v="1"/>
    <n v="12"/>
    <n v="10"/>
    <n v="1"/>
    <n v="70000"/>
    <s v="GLOBAL"/>
    <s v="NO SOLICITADAS"/>
  </r>
  <r>
    <x v="12"/>
    <s v="02-02-02-010"/>
    <s v="02-02-02-010"/>
    <s v="Adquisición de servicios - Viáticos de los funcionarios en comisión"/>
    <s v="VIATICOS  SERVICIO - TRANSPORTE DE MATERIAL AERONÁUTICO-SOLICITUD COMISION 221"/>
    <n v="90111503"/>
    <s v="SOLICITUD DE INFORMACIÓN A LOS PROVEEDORES"/>
    <n v="1"/>
    <n v="12"/>
    <n v="10"/>
    <n v="1"/>
    <n v="70000"/>
    <s v="GLOBAL"/>
    <s v="NO SOLICITADAS"/>
  </r>
  <r>
    <x v="12"/>
    <s v="02-02-02-010"/>
    <s v="02-02-02-010"/>
    <s v="Adquisición de servicios - Viáticos de los funcionarios en comisión"/>
    <s v="VIATICOS  SERVICIO - TRANSPORTE DE MATERIAL AERONÁUTICO-SOLICITUD COMISION 2421"/>
    <n v="90111503"/>
    <s v="SOLICITUD DE INFORMACIÓN A LOS PROVEEDORES"/>
    <n v="1"/>
    <n v="12"/>
    <n v="10"/>
    <n v="1"/>
    <n v="70000"/>
    <s v="GLOBAL"/>
    <s v="NO SOLICITADAS"/>
  </r>
  <r>
    <x v="12"/>
    <s v="02-02-02-010"/>
    <s v="02-02-02-010"/>
    <s v="Adquisición de servicios - Viáticos de los funcionarios en comisión"/>
    <s v="VIATICOS  SERVICIO - TRANSPORTE DE MATERIAL AERONÁUTICO-SOLICITUD COMISION 2521"/>
    <n v="90111503"/>
    <s v="SOLICITUD DE INFORMACIÓN A LOS PROVEEDORES"/>
    <n v="1"/>
    <n v="12"/>
    <n v="10"/>
    <n v="1"/>
    <n v="70000"/>
    <s v="GLOBAL"/>
    <s v="NO SOLICITADAS"/>
  </r>
  <r>
    <x v="12"/>
    <s v="02-02-02-010"/>
    <s v="02-02-02-010"/>
    <s v="Adquisición de servicios - Viáticos de los funcionarios en comisión"/>
    <s v="VIATICOS  SERVICIO - TRANSPORTE DE MATERIAL AERONÁUTICO-SOLICITUD COMISION 3421"/>
    <n v="90111503"/>
    <s v="SOLICITUD DE INFORMACIÓN A LOS PROVEEDORES"/>
    <n v="1"/>
    <n v="12"/>
    <n v="10"/>
    <n v="1"/>
    <n v="82000"/>
    <s v="GLOBAL"/>
    <s v="NO SOLICITADAS"/>
  </r>
  <r>
    <x v="12"/>
    <s v="02-02-02-010"/>
    <s v="02-02-02-010"/>
    <s v="Adquisición de servicios - Viáticos de los funcionarios en comisión"/>
    <s v="VIATICOS  SERVICIO - TRANSPORTE DE MATERIAL AERONÁUTICO-SOLICITUD COMISION 4521"/>
    <n v="90111503"/>
    <s v="SOLICITUD DE INFORMACIÓN A LOS PROVEEDORES"/>
    <n v="1"/>
    <n v="12"/>
    <n v="10"/>
    <n v="1"/>
    <n v="76000"/>
    <s v="GLOBAL"/>
    <s v="NO SOLICITADAS"/>
  </r>
  <r>
    <x v="12"/>
    <s v="02-02-02-010"/>
    <s v="02-02-02-010"/>
    <s v="Adquisición de servicios - Viáticos de los funcionarios en comisión"/>
    <s v="VIATICOS  SERVICIO - TRANSPORTE DE MODULARES DESDE LA CIUDAD DE BOGOTA AL CACOM-1-SOLICITUD COMISION 6421"/>
    <n v="90111503"/>
    <s v="SOLICITUD DE INFORMACIÓN A LOS PROVEEDORES"/>
    <n v="1"/>
    <n v="12"/>
    <n v="10"/>
    <n v="1"/>
    <n v="38000"/>
    <s v="GLOBAL"/>
    <s v="NO SOLICITADAS"/>
  </r>
  <r>
    <x v="12"/>
    <s v="02-02-02-010"/>
    <s v="02-02-02-010"/>
    <s v="Adquisición de servicios - Viáticos de los funcionarios en comisión"/>
    <s v="VIATICOS  SERVICIO - TRANSPORTE DE PERSONAL Y CARGA-SOLICITUD COMISION 4921"/>
    <n v="90111503"/>
    <s v="SOLICITUD DE INFORMACIÓN A LOS PROVEEDORES"/>
    <n v="1"/>
    <n v="12"/>
    <n v="10"/>
    <n v="1"/>
    <n v="76000"/>
    <s v="GLOBAL"/>
    <s v="NO SOLICITADAS"/>
  </r>
  <r>
    <x v="12"/>
    <s v="02-02-02-010"/>
    <s v="02-02-02-010"/>
    <s v="Adquisición de servicios - Viáticos de los funcionarios en comisión"/>
    <s v="VIATICOS  SERVICIO - TRANSPORTE DE PERSONAL Y MATERIAL AERONÁUTICO-SOLICITUD COMISIÓN 3821"/>
    <n v="90111503"/>
    <s v="SOLICITUD DE INFORMACIÓN A LOS PROVEEDORES"/>
    <n v="1"/>
    <n v="12"/>
    <n v="10"/>
    <n v="1"/>
    <n v="38000"/>
    <s v="GLOBAL"/>
    <s v="NO SOLICITADAS"/>
  </r>
  <r>
    <x v="12"/>
    <s v="02-02-02-010"/>
    <s v="02-02-02-010"/>
    <s v="Adquisición de servicios - Viáticos de los funcionarios en comisión"/>
    <s v="VIATICOS  SERVICIO - TRANSPORTE DE PERSONAL-SOLICITUD COMISION 2421"/>
    <n v="90111503"/>
    <s v="SOLICITUD DE INFORMACIÓN A LOS PROVEEDORES"/>
    <n v="1"/>
    <n v="12"/>
    <n v="10"/>
    <n v="1"/>
    <n v="35000"/>
    <s v="GLOBAL"/>
    <s v="NO SOLICITADAS"/>
  </r>
  <r>
    <x v="12"/>
    <s v="02-02-02-010"/>
    <s v="02-02-02-010"/>
    <s v="Adquisición de servicios - Viáticos de los funcionarios en comisión"/>
    <s v="VIATICOS  SERVICIO - TRANSPORTE DE PERSONAL-SOLICITUD COMISIÓN 3821"/>
    <n v="90111503"/>
    <s v="SOLICITUD DE INFORMACIÓN A LOS PROVEEDORES"/>
    <n v="1"/>
    <n v="12"/>
    <n v="10"/>
    <n v="1"/>
    <n v="38000"/>
    <s v="GLOBAL"/>
    <s v="NO SOLICITADAS"/>
  </r>
  <r>
    <x v="12"/>
    <s v="02-02-02-010"/>
    <s v="02-02-02-010"/>
    <s v="Adquisición de servicios - Viáticos de los funcionarios en comisión"/>
    <s v="VIATICOS  SERVICIO - TRANSPORTE DE TANQUE DE COMBUSTIBLE PARA EL RADAR-SOLICITUD COMISION 3421"/>
    <n v="90111503"/>
    <s v="SOLICITUD DE INFORMACIÓN A LOS PROVEEDORES"/>
    <n v="1"/>
    <n v="12"/>
    <n v="10"/>
    <n v="1"/>
    <n v="76000"/>
    <s v="GLOBAL"/>
    <s v="NO SOLICITADAS"/>
  </r>
  <r>
    <x v="12"/>
    <s v="02-02-02-010"/>
    <s v="02-02-02-010"/>
    <s v="Adquisición de servicios - Viáticos de los funcionarios en comisión"/>
    <s v="VIATICOS  SERVICIO - TRANSPORTE DE TRIPULACIÓN C-208B AL CACOM-1-SOLICITUD COMISION 3121"/>
    <n v="90111503"/>
    <s v="SOLICITUD DE INFORMACIÓN A LOS PROVEEDORES"/>
    <n v="1"/>
    <n v="12"/>
    <n v="10"/>
    <n v="1"/>
    <n v="35000"/>
    <s v="GLOBAL"/>
    <s v="NO SOLICITADAS"/>
  </r>
  <r>
    <x v="12"/>
    <s v="02-02-02-010"/>
    <s v="02-02-02-010"/>
    <s v="Adquisición de servicios - Viáticos de los funcionarios en comisión"/>
    <s v="VIATICOS  SERVICIO - TRANSPORTE DE TRIPULACIÓN EQUIPO C-208B AL CACOM-1-SOLICITUD COMISIN 2721"/>
    <n v="90111503"/>
    <s v="SOLICITUD DE INFORMACIÓN A LOS PROVEEDORES"/>
    <n v="1"/>
    <n v="12"/>
    <n v="10"/>
    <n v="1"/>
    <n v="105000"/>
    <s v="GLOBAL"/>
    <s v="NO SOLICITADAS"/>
  </r>
  <r>
    <x v="12"/>
    <s v="02-02-02-010"/>
    <s v="02-02-02-010"/>
    <s v="Adquisición de servicios - Viáticos de los funcionarios en comisión"/>
    <s v="VIATICOS  SERVICIO - TRANSPORTE DE UN MATERIAL DE INTENDENCIA-SOLICITUD COMISION 2621"/>
    <n v="90111503"/>
    <s v="SOLICITUD DE INFORMACIÓN A LOS PROVEEDORES"/>
    <n v="1"/>
    <n v="12"/>
    <n v="10"/>
    <n v="1"/>
    <n v="70000"/>
    <s v="GLOBAL"/>
    <s v="NO SOLICITADAS"/>
  </r>
  <r>
    <x v="12"/>
    <s v="02-02-02-010"/>
    <s v="02-02-02-010"/>
    <s v="Adquisición de servicios - Viáticos de los funcionarios en comisión"/>
    <s v="VIATICOS  SERVICIO - TRANSPORTE DE UN SEÑOR OFICIAL POR TERMINO DE DISPONIBILIDAD EN CACOM-1-SOLICITUD COMISION 1021"/>
    <n v="90111503"/>
    <s v="SOLICITUD DE INFORMACIÓN A LOS PROVEEDORES"/>
    <n v="1"/>
    <n v="12"/>
    <n v="10"/>
    <n v="1"/>
    <n v="35000"/>
    <s v="GLOBAL"/>
    <s v="NO SOLICITADAS"/>
  </r>
  <r>
    <x v="12"/>
    <s v="02-02-02-010"/>
    <s v="02-02-02-010"/>
    <s v="Adquisición de servicios - Viáticos de los funcionarios en comisión"/>
    <s v="VIATICOS  SERVICIO - TRANSPORTE DE UNA BREMA DE CONTENCIÓN DESDE EL CACOM-1 AL CACOM-4-SOLICITUD COMISION 721"/>
    <n v="90111503"/>
    <s v="SOLICITUD DE INFORMACIÓN A LOS PROVEEDORES"/>
    <n v="1"/>
    <n v="12"/>
    <n v="10"/>
    <n v="1"/>
    <n v="70000"/>
    <s v="GLOBAL"/>
    <s v="NO SOLICITADAS"/>
  </r>
  <r>
    <x v="12"/>
    <s v="02-02-02-010"/>
    <s v="02-02-02-010"/>
    <s v="Adquisición de servicios - Viáticos de los funcionarios en comisión"/>
    <s v="VIATICOS  SERVICIO - TRANSPORTE DE VEHÍCULO POR TERMINO DE MANTENIMIENTO-SOLICITUD COMISION 2421"/>
    <n v="90111503"/>
    <s v="SOLICITUD DE INFORMACIÓN A LOS PROVEEDORES"/>
    <n v="1"/>
    <n v="12"/>
    <n v="10"/>
    <n v="1"/>
    <n v="35000"/>
    <s v="GLOBAL"/>
    <s v="NO SOLICITADAS"/>
  </r>
  <r>
    <x v="12"/>
    <s v="02-02-02-010"/>
    <s v="02-02-02-010"/>
    <s v="Adquisición de servicios - Viáticos de los funcionarios en comisión"/>
    <s v="VIATICOS  SERVICIO - TRANSPORTE DE VEHÍCULO POR TERMINO DE MANTENIMIENTO-SOLICITUD COMISION 3521"/>
    <n v="90111503"/>
    <s v="SOLICITUD DE INFORMACIÓN A LOS PROVEEDORES"/>
    <n v="1"/>
    <n v="12"/>
    <n v="10"/>
    <n v="1"/>
    <n v="38000"/>
    <s v="GLOBAL"/>
    <s v="NO SOLICITADAS"/>
  </r>
  <r>
    <x v="12"/>
    <s v="02-02-02-010"/>
    <s v="02-02-02-010"/>
    <s v="Adquisición de servicios - Viáticos de los funcionarios en comisión"/>
    <s v="VIATICOS  SERVICIO - TRANSPORTE DE VEHÍCULO POR TERMINO DE MANTENIMIENTO-SOLICITUD COMISION 4521"/>
    <n v="90111503"/>
    <s v="SOLICITUD DE INFORMACIÓN A LOS PROVEEDORES"/>
    <n v="1"/>
    <n v="12"/>
    <n v="10"/>
    <n v="1"/>
    <n v="38000"/>
    <s v="GLOBAL"/>
    <s v="NO SOLICITADAS"/>
  </r>
  <r>
    <x v="12"/>
    <s v="02-02-02-010"/>
    <s v="02-02-02-010"/>
    <s v="Adquisición de servicios - Viáticos de los funcionarios en comisión"/>
    <s v="VIATICOS  SERVICIO - TRANSPORTE DE VEHÍCULO Y PERSONAL-SOLICITUD COMISION 4721"/>
    <n v="90111503"/>
    <s v="SOLICITUD DE INFORMACIÓN A LOS PROVEEDORES"/>
    <n v="1"/>
    <n v="12"/>
    <n v="10"/>
    <n v="1"/>
    <n v="76000"/>
    <s v="GLOBAL"/>
    <s v="NO SOLICITADAS"/>
  </r>
  <r>
    <x v="12"/>
    <s v="02-02-02-010"/>
    <s v="02-02-02-010"/>
    <s v="Adquisición de servicios - Viáticos de los funcionarios en comisión"/>
    <s v="VIATICOS  SERVICIO - TRANSPORTE INTENDENCIA SOLDADOS-SOLICITUD COMISION 3121"/>
    <n v="90111503"/>
    <s v="SOLICITUD DE INFORMACIÓN A LOS PROVEEDORES"/>
    <n v="1"/>
    <n v="12"/>
    <n v="10"/>
    <n v="1"/>
    <n v="70000"/>
    <s v="GLOBAL"/>
    <s v="NO SOLICITADAS"/>
  </r>
  <r>
    <x v="12"/>
    <s v="02-02-02-010"/>
    <s v="02-02-02-010"/>
    <s v="Adquisición de servicios - Viáticos de los funcionarios en comisión"/>
    <s v="VIATICOS  SERVICIO - TRANSPORTE MATERIAL AERONÁUTICO-SOLICITUD COMISION 4821"/>
    <n v="90111503"/>
    <s v="SOLICITUD DE INFORMACIÓN A LOS PROVEEDORES"/>
    <n v="1"/>
    <n v="12"/>
    <n v="10"/>
    <n v="1"/>
    <n v="76000"/>
    <s v="GLOBAL"/>
    <s v="NO SOLICITADAS"/>
  </r>
  <r>
    <x v="12"/>
    <s v="02-02-02-010"/>
    <s v="02-02-02-010"/>
    <s v="Adquisición de servicios - Viáticos de los funcionarios en comisión"/>
    <s v="VIATICOS  SERVICIO - TRANSPORTE MATERIAL AERONÁUTICO-SOLICITUD COMISION 621"/>
    <n v="90111503"/>
    <s v="SOLICITUD DE INFORMACIÓN A LOS PROVEEDORES"/>
    <n v="1"/>
    <n v="12"/>
    <n v="10"/>
    <n v="1"/>
    <n v="35000"/>
    <s v="GLOBAL"/>
    <s v="NO SOLICITADAS"/>
  </r>
  <r>
    <x v="12"/>
    <s v="02-02-02-010"/>
    <s v="02-02-02-010"/>
    <s v="Adquisición de servicios - Viáticos de los funcionarios en comisión"/>
    <s v="VIATICOS  SERVICIO - TRANSPORTE PERSONAL Y CARGA CON EL FIN DE RECOGER INTENDENCIA SOLDADOS-SOLICITUD COMISION 3121"/>
    <n v="90111503"/>
    <s v="SOLICITUD DE INFORMACIÓN A LOS PROVEEDORES"/>
    <n v="1"/>
    <n v="12"/>
    <n v="10"/>
    <n v="1"/>
    <n v="70000"/>
    <s v="GLOBAL"/>
    <s v="NO SOLICITADAS"/>
  </r>
  <r>
    <x v="12"/>
    <s v="02-02-02-010"/>
    <s v="02-02-02-010"/>
    <s v="Adquisición de servicios - Viáticos de los funcionarios en comisión"/>
    <s v="VIATICOS  SERVICIO - TRASLADO DE VEHÍCULO PARA MANTENIMIENTO-SOLICITUD COMISION 1321"/>
    <n v="90111503"/>
    <s v="SOLICITUD DE INFORMACIÓN A LOS PROVEEDORES"/>
    <n v="1"/>
    <n v="12"/>
    <n v="10"/>
    <n v="1"/>
    <n v="35000"/>
    <s v="GLOBAL"/>
    <s v="NO SOLICITADAS"/>
  </r>
  <r>
    <x v="12"/>
    <s v="02-02-02-010"/>
    <s v="02-02-02-010"/>
    <s v="Adquisición de servicios - Viáticos de los funcionarios en comisión"/>
    <s v="VIATICOS  SERVICIO - TRASLADO DE VEHÍCULO POR MANTENIMIENTO-SOLICITUD COMISIÓN 1621"/>
    <n v="90111503"/>
    <s v="SOLICITUD DE INFORMACIÓN A LOS PROVEEDORES"/>
    <n v="1"/>
    <n v="12"/>
    <n v="10"/>
    <n v="1"/>
    <n v="35000"/>
    <s v="GLOBAL"/>
    <s v="NO SOLICITADAS"/>
  </r>
  <r>
    <x v="12"/>
    <s v="02-02-02-010"/>
    <s v="02-02-02-010"/>
    <s v="Adquisición de servicios - Viáticos de los funcionarios en comisión"/>
    <s v="VIATICOS  SERVICIO - TRASLADO DE VEHÍCULO POR TERMINO DE INSPECCIÓN-SOLICITUD COMISION 4921"/>
    <n v="90111503"/>
    <s v="SOLICITUD DE INFORMACIÓN A LOS PROVEEDORES"/>
    <n v="1"/>
    <n v="12"/>
    <n v="10"/>
    <n v="1"/>
    <n v="38000"/>
    <s v="GLOBAL"/>
    <s v="NO SOLICITADAS"/>
  </r>
  <r>
    <x v="12"/>
    <s v="02-02-02-010"/>
    <s v="02-02-02-010"/>
    <s v="Adquisición de servicios - Viáticos de los funcionarios en comisión"/>
    <s v="VIATICOS  SERVICIO - TRASLADO MÉDICO AL HOSMIC-SOLICITUD COMISION 1121"/>
    <n v="90111503"/>
    <s v="SOLICITUD DE INFORMACIÓN A LOS PROVEEDORES"/>
    <n v="1"/>
    <n v="12"/>
    <n v="10"/>
    <n v="1"/>
    <n v="210000"/>
    <s v="GLOBAL"/>
    <s v="NO SOLICITADAS"/>
  </r>
  <r>
    <x v="12"/>
    <s v="02-02-02-010"/>
    <s v="02-02-02-010"/>
    <s v="Adquisición de servicios - Viáticos de los funcionarios en comisión"/>
    <s v="VIATICOS  SERVICIO - TRASLADO MÉDICO AL HOSMIC-SOLICITUD COMISION 121"/>
    <n v="90111503"/>
    <s v="SOLICITUD DE INFORMACIÓN A LOS PROVEEDORES"/>
    <n v="1"/>
    <n v="12"/>
    <n v="10"/>
    <n v="1"/>
    <n v="140000"/>
    <s v="GLOBAL"/>
    <s v="NO SOLICITADAS"/>
  </r>
  <r>
    <x v="12"/>
    <s v="02-02-02-010"/>
    <s v="02-02-02-010"/>
    <s v="Adquisición de servicios - Viáticos de los funcionarios en comisión"/>
    <s v="VIATICOS  SERVICIO - TRASLADO MÉDICO AL HOSMIC-SOLICITUD COMISION 1321"/>
    <n v="90111503"/>
    <s v="SOLICITUD DE INFORMACIÓN A LOS PROVEEDORES"/>
    <n v="1"/>
    <n v="12"/>
    <n v="10"/>
    <n v="1"/>
    <n v="140000"/>
    <s v="GLOBAL"/>
    <s v="NO SOLICITADAS"/>
  </r>
  <r>
    <x v="12"/>
    <s v="02-02-02-010"/>
    <s v="02-02-02-010"/>
    <s v="Adquisición de servicios - Viáticos de los funcionarios en comisión"/>
    <s v="VIATICOS  SERVICIO - TRASLADO MÉDICO AL HOSMIC-SOLICITUD COMISION 2021"/>
    <n v="90111503"/>
    <s v="SOLICITUD DE INFORMACIÓN A LOS PROVEEDORES"/>
    <n v="1"/>
    <n v="12"/>
    <n v="10"/>
    <n v="1"/>
    <n v="70000"/>
    <s v="GLOBAL"/>
    <s v="NO SOLICITADAS"/>
  </r>
  <r>
    <x v="12"/>
    <s v="02-02-02-010"/>
    <s v="02-02-02-010"/>
    <s v="Adquisición de servicios - Viáticos de los funcionarios en comisión"/>
    <s v="VIATICOS  SERVICIO - TRASLADO MÉDICO AL HOSMIC-SOLICITUD COMISION 2521"/>
    <n v="90111503"/>
    <s v="SOLICITUD DE INFORMACIÓN A LOS PROVEEDORES"/>
    <n v="1"/>
    <n v="12"/>
    <n v="10"/>
    <n v="1"/>
    <n v="70000"/>
    <s v="GLOBAL"/>
    <s v="NO SOLICITADAS"/>
  </r>
  <r>
    <x v="12"/>
    <s v="02-02-02-010"/>
    <s v="02-02-02-010"/>
    <s v="Adquisición de servicios - Viáticos de los funcionarios en comisión"/>
    <s v="VIATICOS  SERVICIO - TRASLADO MÉDICO AL HOSMIC-SOLICITUD COMISION 2821"/>
    <n v="90111503"/>
    <s v="SOLICITUD DE INFORMACIÓN A LOS PROVEEDORES"/>
    <n v="1"/>
    <n v="12"/>
    <n v="10"/>
    <n v="1"/>
    <n v="70000"/>
    <s v="GLOBAL"/>
    <s v="NO SOLICITADAS"/>
  </r>
  <r>
    <x v="12"/>
    <s v="02-02-02-010"/>
    <s v="02-02-02-010"/>
    <s v="Adquisición de servicios - Viáticos de los funcionarios en comisión"/>
    <s v="VIATICOS  SERVICIO - VERIFICACIÓN Y TRASLADO MOBILIARIO CAF - CACOM1-SOLICITUD COMISION 5121"/>
    <n v="90111503"/>
    <s v="SOLICITUD DE INFORMACIÓN A LOS PROVEEDORES"/>
    <n v="1"/>
    <n v="12"/>
    <n v="10"/>
    <n v="1"/>
    <n v="228000"/>
    <s v="GLOBAL"/>
    <s v="NO SOLICITADAS"/>
  </r>
  <r>
    <x v="12"/>
    <s v="02-02-02-010"/>
    <s v="02-02-02-010"/>
    <s v="Adquisición de servicios - Viáticos de los funcionarios en comisión"/>
    <s v="VIATICOS  SERVICIO - VERIFICACIÓN Y TRASLADO MOBILIARIO CAF-SOLICITUD COMISION 5221"/>
    <n v="90111503"/>
    <s v="SOLICITUD DE INFORMACIÓN A LOS PROVEEDORES"/>
    <n v="1"/>
    <n v="12"/>
    <n v="10"/>
    <n v="1"/>
    <n v="152000"/>
    <s v="GLOBAL"/>
    <s v="NO SOLICITADAS"/>
  </r>
  <r>
    <x v="12"/>
    <s v="02-02-02-010"/>
    <s v="02-02-02-010"/>
    <s v="Adquisición de servicios - Viáticos de los funcionarios en comisión"/>
    <s v="VIATICOS  SERVICIO - VISITA TÉCNICA ESTRUCTURACIÓN CONTRATO MANTENIMIENTO PLANTAS ELECTRICAS-SOLICITUD COMISION 2421"/>
    <n v="90111503"/>
    <s v="SOLICITUD DE INFORMACIÓN A LOS PROVEEDORES"/>
    <n v="1"/>
    <n v="12"/>
    <n v="10"/>
    <n v="1"/>
    <n v="140000"/>
    <s v="GLOBAL"/>
    <s v="NO SOLICITADAS"/>
  </r>
  <r>
    <x v="12"/>
    <s v="02-02-02-010"/>
    <s v="02-02-02-010"/>
    <s v="Adquisición de servicios - Viáticos de los funcionarios en comisión"/>
    <s v="VIATICOS  SERVICIO -TRANSPORTE DEL COMANDANTE DE LA UNIDAD-SOLICITUD COMISION 5221"/>
    <n v="90111503"/>
    <s v="SOLICITUD DE INFORMACIÓN A LOS PROVEEDORES"/>
    <n v="1"/>
    <n v="12"/>
    <n v="10"/>
    <n v="1"/>
    <n v="304000"/>
    <s v="GLOBAL"/>
    <s v="NO SOLICITADAS"/>
  </r>
  <r>
    <x v="12"/>
    <s v="02-02-02-010"/>
    <s v="02-02-02-010"/>
    <s v="Adquisición de servicios - Viáticos de los funcionarios en comisión"/>
    <s v="VIATICOS  SUPERVISIÓN Y CONTROL DE LABORES  DE DESPEJE Y MANTENIMIENTO DE LOS  MEDIOS PARA LA SEGURIDAD.-ACTA No.FAC-S-2021-078605-AG"/>
    <n v="90111503"/>
    <s v="SOLICITUD DE INFORMACIÓN A LOS PROVEEDORES"/>
    <n v="1"/>
    <n v="12"/>
    <n v="10"/>
    <n v="1"/>
    <n v="304000"/>
    <s v="GLOBAL"/>
    <s v="NO SOLICITADAS"/>
  </r>
  <r>
    <x v="12"/>
    <s v="02-02-02-010"/>
    <s v="02-02-02-010"/>
    <s v="Adquisición de servicios - Viáticos de los funcionarios en comisión"/>
    <s v="VIATICOS  TRABAJOS DE MANTENMIENTO C-208B FAC-5066-ACTA No.041"/>
    <n v="90111503"/>
    <s v="SOLICITUD DE INFORMACIÓN A LOS PROVEEDORES"/>
    <n v="1"/>
    <n v="12"/>
    <n v="10"/>
    <n v="1"/>
    <n v="210000"/>
    <s v="GLOBAL"/>
    <s v="NO SOLICITADAS"/>
  </r>
  <r>
    <x v="12"/>
    <s v="02-02-02-010"/>
    <s v="02-02-02-010"/>
    <s v="Adquisición de servicios - Viáticos de los funcionarios en comisión"/>
    <s v="VIATICOS  traer una camioneta que esta lista en el BACOF.-SOLICITUD COMISIÓN No.7921"/>
    <n v="90111503"/>
    <s v="SOLICITUD DE INFORMACIÓN A LOS PROVEEDORES"/>
    <n v="1"/>
    <n v="12"/>
    <n v="10"/>
    <n v="1"/>
    <n v="38000"/>
    <s v="GLOBAL"/>
    <s v="NO SOLICITADAS"/>
  </r>
  <r>
    <x v="12"/>
    <s v="02-02-02-010"/>
    <s v="02-02-02-010"/>
    <s v="Adquisición de servicios - Viáticos de los funcionarios en comisión"/>
    <s v="VIATICOS  TRÁMITES  ADMINISTRATIVOS  Y PRESENTACIÓN  ANTE COFAC POR  COMISIÓN AL  EXTERIOR-ACTA No.068"/>
    <n v="90111503"/>
    <s v="SOLICITUD DE INFORMACIÓN A LOS PROVEEDORES"/>
    <n v="1"/>
    <n v="12"/>
    <n v="10"/>
    <n v="1"/>
    <n v="76000"/>
    <s v="GLOBAL"/>
    <s v="NO SOLICITADAS"/>
  </r>
  <r>
    <x v="12"/>
    <s v="02-02-02-010"/>
    <s v="02-02-02-010"/>
    <s v="Adquisición de servicios - Viáticos de los funcionarios en comisión"/>
    <s v="VIATICOS  TRANPORTE SEÑOR OFICIAL POR CALAMIDAD-ACTA No.140"/>
    <n v="90111503"/>
    <s v="SOLICITUD DE INFORMACIÓN A LOS PROVEEDORES"/>
    <n v="1"/>
    <n v="12"/>
    <n v="10"/>
    <n v="1"/>
    <n v="76000"/>
    <s v="GLOBAL"/>
    <s v="NO SOLICITADAS"/>
  </r>
  <r>
    <x v="12"/>
    <s v="02-02-02-010"/>
    <s v="02-02-02-010"/>
    <s v="Adquisición de servicios - Viáticos de los funcionarios en comisión"/>
    <s v="VIATICOS  Transportar cascarilla de arroz del molino de arroz diana en el municipio de Lerida tolima para a...-7721"/>
    <n v="90111503"/>
    <s v="SOLICITUD DE INFORMACIÓN A LOS PROVEEDORES"/>
    <n v="1"/>
    <n v="12"/>
    <n v="10"/>
    <n v="1"/>
    <n v="38000"/>
    <s v="GLOBAL"/>
    <s v="NO SOLICITADAS"/>
  </r>
  <r>
    <x v="12"/>
    <s v="02-02-02-010"/>
    <s v="02-02-02-010"/>
    <s v="Adquisición de servicios - Viáticos de los funcionarios en comisión"/>
    <s v="VIATICOS  TRANSPORTE BULLDOZER A TOLEMAIDA-ACTA No.028"/>
    <n v="90111503"/>
    <s v="SOLICITUD DE INFORMACIÓN A LOS PROVEEDORES"/>
    <n v="1"/>
    <n v="12"/>
    <n v="10"/>
    <n v="1"/>
    <n v="76000"/>
    <s v="GLOBAL"/>
    <s v="NO SOLICITADAS"/>
  </r>
  <r>
    <x v="12"/>
    <s v="02-02-02-010"/>
    <s v="02-02-02-010"/>
    <s v="Adquisición de servicios - Viáticos de los funcionarios en comisión"/>
    <s v="VIATICOS  TRANSPORTE DE INTENDENCIA-ACTA No.FAC-S-2021-068459-AG"/>
    <n v="90111503"/>
    <s v="SOLICITUD DE INFORMACIÓN A LOS PROVEEDORES"/>
    <n v="1"/>
    <n v="12"/>
    <n v="10"/>
    <n v="1"/>
    <n v="38000"/>
    <s v="GLOBAL"/>
    <s v="NO SOLICITADAS"/>
  </r>
  <r>
    <x v="12"/>
    <s v="02-02-02-010"/>
    <s v="02-02-02-010"/>
    <s v="Adquisición de servicios - Viáticos de los funcionarios en comisión"/>
    <s v="VIATICOS  Transporte de material aeronáutico y elementos del grual en ruta Puerto Salgar-Madrid-Bogotà-puer...-9621"/>
    <n v="90111503"/>
    <s v="SOLICITUD DE INFORMACIÓN A LOS PROVEEDORES"/>
    <n v="1"/>
    <n v="12"/>
    <n v="10"/>
    <n v="1"/>
    <n v="38000"/>
    <s v="GLOBAL"/>
    <s v="NO SOLICITADAS"/>
  </r>
  <r>
    <x v="12"/>
    <s v="02-02-02-010"/>
    <s v="02-02-02-010"/>
    <s v="Adquisición de servicios - Viáticos de los funcionarios en comisión"/>
    <s v="VIATICOS  TRANSPORTE DE MATERIAL AERONÁUTICO-ACTA No.FAC-S-2021-046322-AG"/>
    <n v="90111503"/>
    <s v="SOLICITUD DE INFORMACIÓN A LOS PROVEEDORES"/>
    <n v="1"/>
    <n v="12"/>
    <n v="10"/>
    <n v="1"/>
    <n v="76000"/>
    <s v="GLOBAL"/>
    <s v="NO SOLICITADAS"/>
  </r>
  <r>
    <x v="12"/>
    <s v="02-02-02-010"/>
    <s v="02-02-02-010"/>
    <s v="Adquisición de servicios - Viáticos de los funcionarios en comisión"/>
    <s v="VIATICOS  TRANSPORTE DE MATERIAL AERONÁUTICO-ACTA No.FAC-S-2021-053172"/>
    <n v="90111503"/>
    <s v="SOLICITUD DE INFORMACIÓN A LOS PROVEEDORES"/>
    <n v="1"/>
    <n v="12"/>
    <n v="10"/>
    <n v="1"/>
    <n v="152000"/>
    <s v="GLOBAL"/>
    <s v="NO SOLICITADAS"/>
  </r>
  <r>
    <x v="12"/>
    <s v="02-02-02-010"/>
    <s v="02-02-02-010"/>
    <s v="Adquisición de servicios - Viáticos de los funcionarios en comisión"/>
    <s v="VIATICOS  TRANSPORTE DE MATERIAL RESERVADO-ACTA FAC-S-2021-044958-AG"/>
    <n v="90111503"/>
    <s v="SOLICITUD DE INFORMACIÓN A LOS PROVEEDORES"/>
    <n v="1"/>
    <n v="12"/>
    <n v="10"/>
    <n v="1"/>
    <n v="76000"/>
    <s v="GLOBAL"/>
    <s v="NO SOLICITADAS"/>
  </r>
  <r>
    <x v="12"/>
    <s v="02-02-02-010"/>
    <s v="02-02-02-010"/>
    <s v="Adquisición de servicios - Viáticos de los funcionarios en comisión"/>
    <s v="VIATICOS  TRANSPORTE DE MATERIAL RESERVADO-ACTA-FAC-S-2021-044958-AG"/>
    <n v="90111503"/>
    <s v="SOLICITUD DE INFORMACIÓN A LOS PROVEEDORES"/>
    <n v="1"/>
    <n v="12"/>
    <n v="10"/>
    <n v="1"/>
    <n v="76000"/>
    <s v="GLOBAL"/>
    <s v="NO SOLICITADAS"/>
  </r>
  <r>
    <x v="12"/>
    <s v="02-02-02-010"/>
    <s v="02-02-02-010"/>
    <s v="Adquisición de servicios - Viáticos de los funcionarios en comisión"/>
    <s v="VIATICOS  TRANSPORTE DE MATERIALES DE SEGURIDAD Y FOD-ACTA No.068"/>
    <n v="90111503"/>
    <s v="SOLICITUD DE INFORMACIÓN A LOS PROVEEDORES"/>
    <n v="1"/>
    <n v="12"/>
    <n v="10"/>
    <n v="1"/>
    <n v="76000"/>
    <s v="GLOBAL"/>
    <s v="NO SOLICITADAS"/>
  </r>
  <r>
    <x v="12"/>
    <s v="02-02-02-010"/>
    <s v="02-02-02-010"/>
    <s v="Adquisición de servicios - Viáticos de los funcionarios en comisión"/>
    <s v="VIATICOS  TRANSPORTE DE MODULARES PARA OFICINA CACOM-1-ACTA No.068"/>
    <n v="90111503"/>
    <s v="SOLICITUD DE INFORMACIÓN A LOS PROVEEDORES"/>
    <n v="1"/>
    <n v="12"/>
    <n v="10"/>
    <n v="1"/>
    <n v="76000"/>
    <s v="GLOBAL"/>
    <s v="NO SOLICITADAS"/>
  </r>
  <r>
    <x v="12"/>
    <s v="02-02-02-010"/>
    <s v="02-02-02-010"/>
    <s v="Adquisición de servicios - Viáticos de los funcionarios en comisión"/>
    <s v="VIATICOS  TRANSPORTE DE UN MATERIAL DE CONSTRUCCIÓN AL CACOM-1-ACTA No.068"/>
    <n v="90111503"/>
    <s v="SOLICITUD DE INFORMACIÓN A LOS PROVEEDORES"/>
    <n v="1"/>
    <n v="12"/>
    <n v="10"/>
    <n v="1"/>
    <n v="76000"/>
    <s v="GLOBAL"/>
    <s v="NO SOLICITADAS"/>
  </r>
  <r>
    <x v="12"/>
    <s v="02-02-02-010"/>
    <s v="02-02-02-010"/>
    <s v="Adquisición de servicios - Viáticos de los funcionarios en comisión"/>
    <s v="VIATICOS  TRANSPORTE DE UN VEHICULO TACTICO PARA REPARACION EN EL BACOF-SOLICITUD COMISIÓN 6121"/>
    <n v="90111503"/>
    <s v="SOLICITUD DE INFORMACIÓN A LOS PROVEEDORES"/>
    <n v="1"/>
    <n v="12"/>
    <n v="10"/>
    <n v="1"/>
    <n v="76000"/>
    <s v="GLOBAL"/>
    <s v="NO SOLICITADAS"/>
  </r>
  <r>
    <x v="12"/>
    <s v="02-02-02-010"/>
    <s v="02-02-02-010"/>
    <s v="Adquisición de servicios - Viáticos de los funcionarios en comisión"/>
    <s v="VIATICOS  TRANSPORTE DE UNA TRIPULACIÓN EQUIPO AC-47T A LA CIUDAD DE MADRID, POSTERIOR PROCEDER A  BOGOTÁ P...-SOLICITUD COMISIÓN No.7921"/>
    <n v="90111503"/>
    <s v="SOLICITUD DE INFORMACIÓN A LOS PROVEEDORES"/>
    <n v="1"/>
    <n v="12"/>
    <n v="10"/>
    <n v="1"/>
    <n v="38000"/>
    <s v="GLOBAL"/>
    <s v="NO SOLICITADAS"/>
  </r>
  <r>
    <x v="12"/>
    <s v="02-02-02-010"/>
    <s v="02-02-02-010"/>
    <s v="Adquisición de servicios - Viáticos de los funcionarios en comisión"/>
    <s v="VIATICOS  TRANSPORTE MAQUINARIA PESADA-ACTA No.019"/>
    <n v="90111503"/>
    <s v="SOLICITUD DE INFORMACIÓN A LOS PROVEEDORES"/>
    <n v="1"/>
    <n v="12"/>
    <n v="10"/>
    <n v="1"/>
    <n v="76000"/>
    <s v="GLOBAL"/>
    <s v="NO SOLICITADAS"/>
  </r>
  <r>
    <x v="12"/>
    <s v="02-02-02-010"/>
    <s v="02-02-02-010"/>
    <s v="Adquisición de servicios - Viáticos de los funcionarios en comisión"/>
    <s v="VIATICOS  TRANSPORTE PERSONAL EXTRANJERO-ACTA No.FAC-S-2021-046322-AG"/>
    <n v="90111503"/>
    <s v="SOLICITUD DE INFORMACIÓN A LOS PROVEEDORES"/>
    <n v="1"/>
    <n v="12"/>
    <n v="10"/>
    <n v="1"/>
    <n v="76000"/>
    <s v="GLOBAL"/>
    <s v="NO SOLICITADAS"/>
  </r>
  <r>
    <x v="12"/>
    <s v="02-02-02-010"/>
    <s v="02-02-02-010"/>
    <s v="Adquisición de servicios - Viáticos de los funcionarios en comisión"/>
    <s v="VIATICOS  TRANSPORTE PERSONAL POR MANTENIMIENTO DE PLANTAS EN EL PACART-ACTA No.034"/>
    <n v="90111503"/>
    <s v="SOLICITUD DE INFORMACIÓN A LOS PROVEEDORES"/>
    <n v="1"/>
    <n v="12"/>
    <n v="10"/>
    <n v="1"/>
    <n v="93000"/>
    <s v="GLOBAL"/>
    <s v="NO SOLICITADAS"/>
  </r>
  <r>
    <x v="12"/>
    <s v="02-02-02-010"/>
    <s v="02-02-02-010"/>
    <s v="Adquisición de servicios - Viáticos de los funcionarios en comisión"/>
    <s v="VIATICOS  TRASLADO DE PACIENTE EN AMBULANCIA BASICA AL HMC EN BOGOTA-7621"/>
    <n v="90111503"/>
    <s v="SOLICITUD DE INFORMACIÓN A LOS PROVEEDORES"/>
    <n v="1"/>
    <n v="12"/>
    <n v="10"/>
    <n v="1"/>
    <n v="152000"/>
    <s v="GLOBAL"/>
    <s v="NO SOLICITADAS"/>
  </r>
  <r>
    <x v="12"/>
    <s v="02-02-02-010"/>
    <s v="02-02-02-010"/>
    <s v="Adquisición de servicios - Viáticos de los funcionarios en comisión"/>
    <s v="VIATICOS  TRASLADO DE PACIENTE EN AMBULANCIA BASICA AL HMC EN BOGOTA-SOLICITUD COMISIÓN No.7921"/>
    <n v="90111503"/>
    <s v="SOLICITUD DE INFORMACIÓN A LOS PROVEEDORES"/>
    <n v="1"/>
    <n v="12"/>
    <n v="10"/>
    <n v="1"/>
    <n v="76000"/>
    <s v="GLOBAL"/>
    <s v="NO SOLICITADAS"/>
  </r>
  <r>
    <x v="12"/>
    <s v="02-02-02-010"/>
    <s v="02-02-02-010"/>
    <s v="Adquisición de servicios - Viáticos de los funcionarios en comisión"/>
    <s v="VIATICOS  TRASLADO DE UN PERSONAL, Y COMPRA DE REPUESTOS-FAC-S-2021-039625-AG"/>
    <n v="90111503"/>
    <s v="SOLICITUD DE INFORMACIÓN A LOS PROVEEDORES"/>
    <n v="1"/>
    <n v="12"/>
    <n v="10"/>
    <n v="1"/>
    <n v="38000"/>
    <s v="GLOBAL"/>
    <s v="NO SOLICITADAS"/>
  </r>
  <r>
    <x v="12"/>
    <s v="02-02-02-010"/>
    <s v="02-02-02-010"/>
    <s v="Adquisición de servicios - Viáticos de los funcionarios en comisión"/>
    <s v="VIATICOS  TRASLADO DE UN SEÑOR SUBOFICIAL POR TERMINO DE COMISIÓN-FAC-S-2021-039625-AG"/>
    <n v="90111503"/>
    <s v="SOLICITUD DE INFORMACIÓN A LOS PROVEEDORES"/>
    <n v="1"/>
    <n v="12"/>
    <n v="10"/>
    <n v="1"/>
    <n v="38000"/>
    <s v="GLOBAL"/>
    <s v="NO SOLICITADAS"/>
  </r>
  <r>
    <x v="12"/>
    <s v="02-02-02-010"/>
    <s v="02-02-02-010"/>
    <s v="Adquisición de servicios - Viáticos de los funcionarios en comisión"/>
    <s v="VIATICOS  TRASLADO DE VEHÍCULO  PARA MANTENIMIENTO PREVENTIVO-SOLICITUD COMISION 4921"/>
    <n v="90111503"/>
    <s v="SOLICITUD DE INFORMACIÓN A LOS PROVEEDORES"/>
    <n v="1"/>
    <n v="12"/>
    <n v="10"/>
    <n v="1"/>
    <n v="133000"/>
    <s v="GLOBAL"/>
    <s v="NO SOLICITADAS"/>
  </r>
  <r>
    <x v="12"/>
    <s v="02-02-02-010"/>
    <s v="02-02-02-010"/>
    <s v="Adquisición de servicios - Viáticos de los funcionarios en comisión"/>
    <s v="VIATICOS  TRASLADO MÉDICO AL HOSMIC-ACTA No.020"/>
    <n v="90111503"/>
    <s v="SOLICITUD DE INFORMACIÓN A LOS PROVEEDORES"/>
    <n v="1"/>
    <n v="12"/>
    <n v="10"/>
    <n v="1"/>
    <n v="152000"/>
    <s v="GLOBAL"/>
    <s v="NO SOLICITADAS"/>
  </r>
  <r>
    <x v="12"/>
    <s v="02-02-02-010"/>
    <s v="02-02-02-010"/>
    <s v="Adquisición de servicios - Viáticos de los funcionarios en comisión"/>
    <s v="VIATICOS  TRASLADO MÉDICO AL HOSMIC-ACTA No.045"/>
    <n v="90111503"/>
    <s v="SOLICITUD DE INFORMACIÓN A LOS PROVEEDORES"/>
    <n v="1"/>
    <n v="12"/>
    <n v="10"/>
    <n v="1"/>
    <n v="152000"/>
    <s v="GLOBAL"/>
    <s v="NO SOLICITADAS"/>
  </r>
  <r>
    <x v="12"/>
    <s v="02-02-02-010"/>
    <s v="02-02-02-010"/>
    <s v="Adquisición de servicios - Viáticos de los funcionarios en comisión"/>
    <s v="VIATICOS  TRASLADO MÉDICO AL HOSMIC-ACTA No.172"/>
    <n v="90111503"/>
    <s v="SOLICITUD DE INFORMACIÓN A LOS PROVEEDORES"/>
    <n v="1"/>
    <n v="12"/>
    <n v="10"/>
    <n v="1"/>
    <n v="152000"/>
    <s v="GLOBAL"/>
    <s v="NO SOLICITADAS"/>
  </r>
  <r>
    <x v="12"/>
    <s v="02-02-02-010"/>
    <s v="02-02-02-010"/>
    <s v="Adquisición de servicios - Viáticos de los funcionarios en comisión"/>
    <s v="VIATICOS  TRASLADO MÉDICO AL HOSMIC-FAC-S-2021-037467-AG"/>
    <n v="90111503"/>
    <s v="SOLICITUD DE INFORMACIÓN A LOS PROVEEDORES"/>
    <n v="1"/>
    <n v="12"/>
    <n v="10"/>
    <n v="1"/>
    <n v="228000"/>
    <s v="GLOBAL"/>
    <s v="NO SOLICITADAS"/>
  </r>
  <r>
    <x v="12"/>
    <s v="02-02-02-010"/>
    <s v="02-02-02-010"/>
    <s v="Adquisición de servicios - Viáticos de los funcionarios en comisión"/>
    <s v="VIATICOS  TRASLADO MÉDICO AL HOSMIC-FAC-S-2021-039625-AG"/>
    <n v="90111503"/>
    <s v="SOLICITUD DE INFORMACIÓN A LOS PROVEEDORES"/>
    <n v="1"/>
    <n v="12"/>
    <n v="10"/>
    <n v="1"/>
    <n v="152000"/>
    <s v="GLOBAL"/>
    <s v="NO SOLICITADAS"/>
  </r>
  <r>
    <x v="12"/>
    <s v="02-02-02-010"/>
    <s v="02-02-02-010"/>
    <s v="Adquisición de servicios - Viáticos de los funcionarios en comisión"/>
    <s v="VIATICOS  TRASLADO PACIENTE AL HOSMIC-ACTA No.FAC-S-2021-046322-AG"/>
    <n v="90111503"/>
    <s v="SOLICITUD DE INFORMACIÓN A LOS PROVEEDORES"/>
    <n v="1"/>
    <n v="12"/>
    <n v="10"/>
    <n v="1"/>
    <n v="76000"/>
    <s v="GLOBAL"/>
    <s v="NO SOLICITADAS"/>
  </r>
  <r>
    <x v="12"/>
    <s v="02-02-02-010"/>
    <s v="02-02-02-010"/>
    <s v="Adquisición de servicios - Viáticos de los funcionarios en comisión"/>
    <s v="VIATICOS  VERIFICACION  PUNTOS DE SEGURIDAD PARA INSTALACIONES SISTEMAS DE CAMARAS-FAC-S-2021-039625-AG"/>
    <n v="90111503"/>
    <s v="SOLICITUD DE INFORMACIÓN A LOS PROVEEDORES"/>
    <n v="1"/>
    <n v="12"/>
    <n v="10"/>
    <n v="1"/>
    <n v="76000"/>
    <s v="GLOBAL"/>
    <s v="NO SOLICITADAS"/>
  </r>
  <r>
    <x v="12"/>
    <s v="02-02-02-010"/>
    <s v="02-02-02-010"/>
    <s v="Adquisición de servicios - Viáticos de los funcionarios en comisión"/>
    <s v="VIATICOS  VISITA Y VERIFICACIÓN AL TALLER DE PROPONENTES CTO. 071-ACTA No.FAC-S-2021-046322-AG"/>
    <n v="90111503"/>
    <s v="SOLICITUD DE INFORMACIÓN A LOS PROVEEDORES"/>
    <n v="1"/>
    <n v="12"/>
    <n v="10"/>
    <n v="1"/>
    <n v="152000"/>
    <s v="GLOBAL"/>
    <s v="NO SOLICITADAS"/>
  </r>
  <r>
    <x v="12"/>
    <s v="01-01-03-027"/>
    <s v="01-01-03-027"/>
    <s v="Planta permanente - Partida alimentación soldados"/>
    <s v="PARTIDA ALIMENTACION SOLDADOS"/>
    <s v="90101501_x000a_90101604"/>
    <s v="CONTRATACIÓN DIRECTA"/>
    <n v="1"/>
    <n v="12"/>
    <n v="10"/>
    <n v="1"/>
    <n v="82462539"/>
    <s v="GLOBAL"/>
    <s v="NO SOLICITADAS"/>
  </r>
  <r>
    <x v="12"/>
    <s v="A-01-01-03-035"/>
    <s v="01-01-03-035"/>
    <s v="ALIMENTACIÓN ALUMNOS"/>
    <s v="ALIMENTACIÓN ALUMNOS"/>
    <n v="0"/>
    <s v="CONTRATACIÓN DIRECTA"/>
    <n v="1"/>
    <n v="12"/>
    <n v="10"/>
    <n v="1"/>
    <n v="2420300"/>
    <s v="GLOBAL"/>
    <s v="NO SOLICITADAS"/>
  </r>
  <r>
    <x v="13"/>
    <s v="1502-0100-39-0-1502089-02"/>
    <s v="02-02-02-005-004-01-2"/>
    <s v="ADQUISICIÓN DE BIENES Y SERVICIOS - INFRAESTRUCTURA OPERACIONAL CON MANTENIMIENTO MAYOR - FORTALECIMIENTO DE LOS SISTEMAS DE ARMAS, AUTO PROTECCIÓN Y SUMINISTRO DE ARMAMENTO AÉREO PARA LA FAC A NIVEL  NACIONAL"/>
    <s v="CONSERVACION  DEPOSITOS DE ARMAMENTO AEREO DEL CACOM1"/>
    <n v="72121008"/>
    <s v="LICITACIÓN PÚBLICA"/>
    <n v="5"/>
    <n v="6"/>
    <n v="11"/>
    <n v="1"/>
    <n v="937983562"/>
    <s v="GLOBAL"/>
    <s v="NO SOLICITADAS"/>
  </r>
  <r>
    <x v="13"/>
    <s v="1502-0100-39-0-1502089-02"/>
    <s v="02-02-02-005-004-01-2"/>
    <s v="ADQUISICIÓN DE BIENES Y SERVICIOS - INFRAESTRUCTURA OPERACIONAL CON MANTENIMIENTO MAYOR - FORTALECIMIENTO DE LOS SISTEMAS DE ARMAS, AUTO PROTECCIÓN Y SUMINISTRO DE ARMAMENTO AÉREO PARA LA FAC A NIVEL  NACIONAL"/>
    <s v="INTERVENTORIA TÉCNICA, ADMINISTRATIVA, FINANCIERA, CONTABLE Y JURÍDICA DE LAS OBRAS PARA EL MANTENIMIENTO, ADECUACION Y MEJORA PARA LA CONSERVACION DE LOS DEPOSITOS DE ARMAMENTO AEREO CACOM-1"/>
    <n v="81101500"/>
    <s v="MÍNIMA CUANTÍA"/>
    <n v="3"/>
    <n v="6"/>
    <n v="11"/>
    <n v="1"/>
    <n v="53766580"/>
    <s v="GLOBAL"/>
    <s v="NO SOLICITADAS"/>
  </r>
  <r>
    <x v="13"/>
    <s v="1502-0100-34-0-1502089-02"/>
    <s v="02-02-02-005-004-01-2"/>
    <s v="ADQUISICIÓN DE BIENES Y SERVICIOS - INFRAESTRUCTURA OPERACIONAL CON MANTENIMIENTO MAYOR - FORTALECIMIENTO DE LA INFRAESTRUCTURA EN LA FUERZA AÉREA COLOMBIANA CON EL FIN DE SOPORTAR LAS OPERACIONES AÉREAS A NIVEL   NACIONAL"/>
    <s v="OBRA PÚBLICA PARA EL MANTENIMIENTO MAYOR HANGAR NORTE CACOM-1"/>
    <n v="72121100"/>
    <s v="SELECCIÓN ABREVIADA MENOR CUANTÍA"/>
    <n v="5"/>
    <n v="6"/>
    <n v="11"/>
    <n v="1"/>
    <n v="782634807"/>
    <s v="GLOBAL"/>
    <s v="NO SOLICITADAS"/>
  </r>
  <r>
    <x v="13"/>
    <s v="1502-0100-39-0-1502089-02"/>
    <s v="02-01-01-004-003-09"/>
    <s v="ADQUISICIÓN DE BIENES Y SERVICIOS - INFRAESTRUCTURA OPERACIONAL CON MANTENIMIENTO MAYOR - FORTALECIMIENTO DE LOS SISTEMAS DE ARMAS, AUTO PROTECCIÓN Y SUMINISTRO DE ARMAMENTO AÉREO PARA LA FAC A NIVEL  NACIONAL"/>
    <s v="AIRE ACONDICIONADO MINISPLIT 36.000 BTU/h PARA ADECUACION DE LOS DEPOSITOS y TALLERES DE ARMAMENTO AEREO   "/>
    <n v="40101700"/>
    <s v="MÍNIMA CUANTÍA"/>
    <n v="9"/>
    <n v="6"/>
    <n v="11"/>
    <n v="3"/>
    <n v="22049700"/>
    <s v="GLOBAL"/>
    <s v="NO SOLICITADAS"/>
  </r>
  <r>
    <x v="13"/>
    <s v="1502-0100-39-0-1502089-02"/>
    <s v="02-01-01-004-003-09"/>
    <s v="ADQUISICIÓN DE BIENES Y SERVICIOS - INFRAESTRUCTURA OPERACIONAL CON MANTENIMIENTO MAYOR - FORTALECIMIENTO DE LOS SISTEMAS DE ARMAS, AUTO PROTECCIÓN Y SUMINISTRO DE ARMAMENTO AÉREO PARA LA FAC A NIVEL  NACIONAL"/>
    <s v="AIRE ACONDICIONADO MINISPLIT 24.000 BTU/h PARA ADECUACION DE LOS DEPOSITOS y TALLERES DE ARMAMENTO AEREO   "/>
    <n v="40101700"/>
    <s v="MÍNIMA CUANTÍA"/>
    <n v="9"/>
    <n v="6"/>
    <n v="11"/>
    <n v="10"/>
    <n v="34900000"/>
    <s v="GLOBAL"/>
    <s v="NO SOLICITADAS"/>
  </r>
  <r>
    <x v="13"/>
    <s v="1502-0100-39-0-1502089-02"/>
    <s v="02-01-01-004-003-09"/>
    <s v="ADQUISICIÓN DE BIENES Y SERVICIOS - INFRAESTRUCTURA OPERACIONAL CON MANTENIMIENTO MAYOR - FORTALECIMIENTO DE LOS SISTEMAS DE ARMAS, AUTO PROTECCIÓN Y SUMINISTRO DE ARMAMENTO AÉREO PARA LA FAC A NIVEL  NACIONAL"/>
    <s v="SALDOS AIRES DEPOSITOS Y TALLERES ARMAMENTO AEREO"/>
    <n v="40101700"/>
    <s v="MÍNIMA CUANTÍA"/>
    <n v="9"/>
    <n v="6"/>
    <n v="11"/>
    <n v="1"/>
    <n v="1300158"/>
    <s v="GLOBAL"/>
    <s v="NO SOLICITADAS"/>
  </r>
  <r>
    <x v="14"/>
    <s v="1502-0100-39-0-1502089-02"/>
    <m/>
    <m/>
    <m/>
    <m/>
    <m/>
    <m/>
    <m/>
    <m/>
    <m/>
    <m/>
    <m/>
    <m/>
  </r>
  <r>
    <x v="14"/>
    <m/>
    <m/>
    <m/>
    <m/>
    <m/>
    <m/>
    <m/>
    <m/>
    <m/>
    <m/>
    <m/>
    <m/>
    <m/>
  </r>
  <r>
    <x v="13"/>
    <s v="1502-0100-34-0-1502088-02"/>
    <s v="02-02-02-005-004-01-2"/>
    <s v="ADQUISICIÓN DE BIENES Y SERVICIOS - INFRAESTRUCTURA OPERACIONAL CON MANTENIMIENTO MAYOR - FORTALECIMIENTO DE LA INFRAESTRUCTURA EN LA FUERZA AÉREA COLOMBIANA CON EL FIN DE SOPORTAR LAS OPERACIONES AÉREAS A NIVEL   NACIONAL"/>
    <s v="SALDO CONSTRUCCIÓN CERRAMIENTO PARA LA ZONA OPERATIVA EN EL COMANDO AÉREO DE COMBATE NO.1"/>
    <n v="72151900"/>
    <s v="SELECCIÓN ABREVIADA MENOR CUANTÍA"/>
    <m/>
    <n v="6"/>
    <n v="11"/>
    <n v="1"/>
    <n v="2959204.67"/>
    <s v="GLOBAL"/>
    <s v="NO SOLICITADAS"/>
  </r>
  <r>
    <x v="13"/>
    <s v="1502-0100-34-0-1502088-02"/>
    <s v="02-01-01-001-004"/>
    <s v="ADQUISICIÓN DE BIENES Y SERVICIOS - INFRAESTRUCTURA ESTRATÉGICA OPERACIONAL CONSTRUIDA - FORTALECIMIENTO DE LA INFRAESTRUCTURA EN LA FUERZA AÉREA COLOMBIANA CON EL FIN DE SOPORTAR LAS OPERACIONES AÉREAS A NIVEL   NACIONAL"/>
    <s v="CONSTRUCCIÓN CERRAMIENTO PARA LA ZONA OPERATIVA EN EL COMANDO AÉREO DE COMBATE NO.1"/>
    <n v="72151900"/>
    <s v="SELECCIÓN ABREVIADA MENOR CUANTÍA"/>
    <m/>
    <n v="6"/>
    <n v="11"/>
    <n v="1"/>
    <n v="473960056.32999998"/>
    <s v="GLOBAL"/>
    <s v="NO SOLICITADAS"/>
  </r>
  <r>
    <x v="15"/>
    <s v="02-02-02-008-007"/>
    <s v="02-02-02-008-007-01-5"/>
    <s v="Adquisición de servicios - Servicios de mantenimiento y reparación de otra maquinaria y otro equipo"/>
    <s v="SEGUNDA FASE DEL SERVICIO DE MANTENIMIENTO CORRECTIVO A TODO COSTO DEL SIMULADOR  DE VUELO T-27M DE LA FUERZA AÉREA COLOMBIANA CONFORME ANEXO TÉCNICO. "/>
    <n v="72151800"/>
    <s v="CONTRATACIÓN DIRECTA"/>
    <n v="1"/>
    <n v="8"/>
    <n v="10"/>
    <n v="1"/>
    <n v="1100000000"/>
    <s v="GLOBAL"/>
    <s v="SI APROBADAS"/>
  </r>
  <r>
    <x v="15"/>
    <s v="02-01-01-003-008"/>
    <s v="02-01-01-003-008-04"/>
    <s v="Activos fijos - Artículos de deporte"/>
    <s v="MAQUINAS GIMNASIO"/>
    <n v="49201611"/>
    <s v="MÍNIMA CUANTÍA"/>
    <n v="2"/>
    <n v="2"/>
    <n v="10"/>
    <n v="1"/>
    <n v="73520580"/>
    <s v="UNIDAD"/>
    <s v="NO SOLICITADAS"/>
  </r>
  <r>
    <x v="15"/>
    <s v="02-02-01-003-005"/>
    <s v="02-02-01-003-005-04"/>
    <s v="Materiales y suministros - Productos químicos n. C. P."/>
    <s v="ADQUISICIÓN DE ELEMENTOS PIROTÉCNICOS PARA CONTROL Y DISPERSIÓN DEL PELIGRO AVIAR "/>
    <n v="12131601"/>
    <s v="MÍNIMA CUANTÍA"/>
    <n v="2"/>
    <n v="2"/>
    <n v="10"/>
    <n v="232"/>
    <n v="4640000"/>
    <s v="DOCENA"/>
    <s v="NO SOLICITADAS"/>
  </r>
  <r>
    <x v="15"/>
    <s v="02-02-01-003-006"/>
    <s v="02-02-01-003-006-02"/>
    <s v="Materiales y suministros - Otros productos de caucho"/>
    <s v="ADQUISICIÓN DE CONOS PARA  SEÑALIZACIÓN DE POSICIONES DE PARQUEO DE AERONAVES."/>
    <n v="46161508"/>
    <s v="MÍNIMA CUANTÍA"/>
    <n v="2"/>
    <n v="2"/>
    <n v="10"/>
    <n v="46"/>
    <n v="1352400"/>
    <s v="UNIDAD"/>
    <s v="NO SOLICITADAS"/>
  </r>
  <r>
    <x v="15"/>
    <s v="02-01-01-004-003"/>
    <s v="02-01-01-004-003-09"/>
    <s v="Activos fijos - Otras máquinas para usos generales y sus partes y piezas"/>
    <s v="ADQUISICIÓN DE CAÑONES DE GAS PARA CONTROL DEL PELIGRO AVIAR EN EL CACOM-2"/>
    <n v="27131500"/>
    <s v="MÍNIMA CUANTÍA"/>
    <n v="2"/>
    <n v="2"/>
    <n v="10"/>
    <n v="2"/>
    <n v="5902400"/>
    <s v="UNIDAD"/>
    <s v="NO SOLICITADAS"/>
  </r>
  <r>
    <x v="15"/>
    <s v="02-02-02-010"/>
    <s v="02-02-02-010"/>
    <s v="Adquisición de servicios - Viáticos de los funcionarios en comisión"/>
    <s v="VIATICOS"/>
    <n v="85121502"/>
    <s v="SOLICITUD DE INFORMACIÓN A LOS PROVEEDORES"/>
    <n v="1"/>
    <n v="12"/>
    <n v="10"/>
    <n v="1"/>
    <n v="785264500"/>
    <s v="GLOBAL"/>
    <s v="NO SOLICITADAS"/>
  </r>
  <r>
    <x v="15"/>
    <s v="02-02-02-010"/>
    <s v="02-02-02-010"/>
    <s v="Adquisición de servicios - Viáticos de los funcionarios en comisión"/>
    <s v="APOYO NIVELACION VIATICOS"/>
    <n v="85121502"/>
    <s v="SOLICITUD DE INFORMACIÓN A LOS PROVEEDORES"/>
    <n v="1"/>
    <n v="12"/>
    <n v="10"/>
    <n v="1"/>
    <n v="18398500"/>
    <s v="GLOBAL"/>
    <s v="NO SOLICITADAS"/>
  </r>
  <r>
    <x v="15"/>
    <s v="02-01-01-003-008"/>
    <s v="02-01-01-003-008-01-4"/>
    <s v="Activos fijos - Otros muebles n. C. P."/>
    <s v="CAMILLAS"/>
    <n v="56121201"/>
    <s v="MÍNIMA CUANTÍA"/>
    <n v="2"/>
    <n v="4"/>
    <n v="10"/>
    <n v="19"/>
    <n v="3117900"/>
    <s v="UNIDAD"/>
    <s v="NO SOLICITADAS"/>
  </r>
  <r>
    <x v="15"/>
    <s v="02-02-01-002-007"/>
    <s v="02-02-01-002-007"/>
    <s v="Materiales y suministros - Artículos textiles (excepto prendas de vestir)"/>
    <s v="CHALECOS"/>
    <n v="46181507"/>
    <s v="MÍNIMA CUANTÍA"/>
    <n v="2"/>
    <n v="4"/>
    <n v="10"/>
    <n v="40"/>
    <n v="1365960"/>
    <s v="UNIDAD"/>
    <s v="NO SOLICITADAS"/>
  </r>
  <r>
    <x v="15"/>
    <s v="02-02-01-003-006"/>
    <s v="02-02-01-003-006-09"/>
    <s v="Materiales y suministros - Otros productos plásticos"/>
    <s v="CINTA PELIGRO"/>
    <n v="41122703"/>
    <s v="MÍNIMA CUANTÍA"/>
    <n v="2"/>
    <n v="4"/>
    <n v="10"/>
    <n v="10"/>
    <n v="315500"/>
    <s v="UNIDAD"/>
    <s v="NO SOLICITADAS"/>
  </r>
  <r>
    <x v="15"/>
    <s v="02-02-01-003-006"/>
    <s v="02-02-01-003-006-09"/>
    <s v="Materiales y suministros - Otros productos plásticos"/>
    <s v="CINTA DEMARCACIÓN PELIGRO"/>
    <n v="41122703"/>
    <s v="MÍNIMA CUANTÍA"/>
    <n v="2"/>
    <n v="4"/>
    <n v="10"/>
    <n v="10"/>
    <n v="157500"/>
    <s v="UNIDAD"/>
    <s v="NO SOLICITADAS"/>
  </r>
  <r>
    <x v="15"/>
    <s v="02-02-02-006-008"/>
    <s v="02-02-02-006-008"/>
    <s v="Adquisición de servicios - Servicios postales y de mensajería"/>
    <s v="CORREO CACOM-2"/>
    <n v="78102203"/>
    <s v="MÍNIMA CUANTÍA"/>
    <n v="2"/>
    <n v="10"/>
    <n v="10"/>
    <n v="1"/>
    <n v="3690500"/>
    <s v="GLOBAL"/>
    <s v="NO SOLICITADAS"/>
  </r>
  <r>
    <x v="15"/>
    <s v="02-02-02-010"/>
    <s v="02-02-02-010"/>
    <s v="Adquisición de servicios - Viáticos de los funcionarios en comisión"/>
    <s v="AUXILIO DE MARCHA"/>
    <n v="72152000"/>
    <s v="SOLICITUD DE INFORMACIÓN A LOS PROVEEDORES"/>
    <n v="1"/>
    <n v="12"/>
    <n v="10"/>
    <n v="1"/>
    <n v="13515245"/>
    <s v="GLOBAL"/>
    <s v="NO SOLICITADAS"/>
  </r>
  <r>
    <x v="15"/>
    <s v="02-02-01-002-003"/>
    <s v="02-02-01-002-003-03"/>
    <s v="Materiales y suministros - Preparaciones utilizadas en la alimentación de animales"/>
    <s v="ALIMENTO PECUARIO COMPLEMENTO PARA EQUINOS PRESENTACION BULTO X 4O KILOS"/>
    <n v="10122100"/>
    <s v="MÍNIMA CUANTÍA"/>
    <n v="2"/>
    <n v="9"/>
    <n v="10"/>
    <n v="100"/>
    <n v="9599999"/>
    <s v="UNIDAD"/>
    <s v="NO SOLICITADAS"/>
  </r>
  <r>
    <x v="15"/>
    <s v="02-02-01-002-003"/>
    <s v="02-02-01-002-003-03"/>
    <s v="Materiales y suministros - Preparaciones utilizadas en la alimentación de animales"/>
    <s v="COMIDA ENLATADA, CARNE EN LATA  PRESENTACION LATA X 415 GRAMOS APROX ,ALIMENTO SECO, EXTRUIDO, PROCESADO PARA PERROS ADULTOS  DE TODAS LAS RAZAS."/>
    <n v="10121802"/>
    <s v="MÍNIMA CUANTÍA"/>
    <n v="2"/>
    <n v="9"/>
    <n v="10"/>
    <n v="30"/>
    <n v="449999.7"/>
    <s v="UNIDAD"/>
    <s v="NO SOLICITADAS"/>
  </r>
  <r>
    <x v="15"/>
    <s v="02-02-01-002-003"/>
    <s v="02-02-01-002-003-03"/>
    <s v="Materiales y suministros - Preparaciones utilizadas en la alimentación de animales"/>
    <s v="MELAZA. PRESENTACION BULTO X 30 KILOS,SUPLEMENTO ENERGÉTICO ALIMENTICIO A BASE DE CAÑA DE AZÚCAR PARA EQUINOS"/>
    <n v="10122100"/>
    <s v="MÍNIMA CUANTÍA"/>
    <n v="2"/>
    <n v="9"/>
    <n v="10"/>
    <n v="20"/>
    <n v="1779999.8"/>
    <s v="UNIDAD"/>
    <s v="NO SOLICITADAS"/>
  </r>
  <r>
    <x v="15"/>
    <s v="02-02-01-001-006"/>
    <s v="02-02-01-001-006-02"/>
    <s v="Materiales y suministros - Cloruro de sodio puro y sus sales, agua de mar"/>
    <s v="CLORURO DE SODIO. BOLSA X 500 ML,APORTE  HIDROELECTROLÍTICO   EN  ESTADOS  DE  DESHIDRATACIÓNHIPOTÓNICA.    HIPONATREMIA"/>
    <n v="51102702"/>
    <s v="MÍNIMA CUANTÍA"/>
    <n v="2"/>
    <n v="9"/>
    <n v="10"/>
    <n v="30"/>
    <n v="135000"/>
    <s v="UNIDAD"/>
    <s v="NO SOLICITADAS"/>
  </r>
  <r>
    <x v="15"/>
    <s v="02-02-01-001-006"/>
    <s v="02-02-01-001-006-02"/>
    <s v="Materiales y suministros - Cloruro de sodio puro y sus sales, agua de mar"/>
    <s v="SUERO LACTATO RINGER. BOLSA X 500 ML"/>
    <n v="51191906"/>
    <s v="MÍNIMA CUANTÍA"/>
    <n v="2"/>
    <n v="9"/>
    <n v="10"/>
    <n v="15"/>
    <n v="72000"/>
    <s v="UNIDAD"/>
    <s v="NO SOLICITADAS"/>
  </r>
  <r>
    <x v="15"/>
    <s v="02-02-01-004-008"/>
    <s v="02-02-01-004-008-01"/>
    <s v="Materiales y suministros - Aparatos médicos y quirúrgicos y aparatos ortésicos y protésicos"/>
    <s v="JERINGAS X 20 ML"/>
    <n v="42142609"/>
    <s v="MÍNIMA CUANTÍA"/>
    <n v="2"/>
    <n v="9"/>
    <n v="10"/>
    <n v="30"/>
    <n v="45000"/>
    <s v="UNIDAD"/>
    <s v="NO SOLICITADAS"/>
  </r>
  <r>
    <x v="15"/>
    <s v="02-02-01-004-008"/>
    <s v="02-02-01-004-008-01"/>
    <s v="Materiales y suministros - Aparatos médicos y quirúrgicos y aparatos ortésicos y protésicos"/>
    <s v="JUEGO DE VENOCLISIS"/>
    <n v="42142604"/>
    <s v="MÍNIMA CUANTÍA"/>
    <n v="2"/>
    <n v="9"/>
    <n v="10"/>
    <n v="15"/>
    <n v="57000"/>
    <s v="UNIDAD"/>
    <s v="NO SOLICITADAS"/>
  </r>
  <r>
    <x v="15"/>
    <s v="02-02-01-004-008"/>
    <s v="02-02-01-004-008-01"/>
    <s v="Materiales y suministros - Aparatos médicos y quirúrgicos y aparatos ortésicos y protésicos"/>
    <s v="CATETER"/>
    <n v="42142604"/>
    <s v="MÍNIMA CUANTÍA"/>
    <n v="2"/>
    <n v="9"/>
    <n v="10"/>
    <n v="15"/>
    <n v="63000"/>
    <s v="UNIDAD"/>
    <s v="NO SOLICITADAS"/>
  </r>
  <r>
    <x v="15"/>
    <s v="02-02-01-002-007"/>
    <s v="02-02-01-002-007"/>
    <s v="Materiales y suministros - Artículos textiles (excepto prendas de vestir)"/>
    <s v="APERO DE CABEZA CABALGATA SENCILLO REJO CON HERRAJE EN ACERO INOXIDABLE COMPLETO HECHO 100%  A MANO "/>
    <n v="10141607"/>
    <s v="MÍNIMA CUANTÍA"/>
    <n v="2"/>
    <n v="9"/>
    <n v="10"/>
    <n v="4"/>
    <n v="719999.96"/>
    <s v="UNIDAD"/>
    <s v="NO SOLICITADAS"/>
  </r>
  <r>
    <x v="15"/>
    <s v="02-02-01-002-007"/>
    <s v="02-02-01-002-007"/>
    <s v="Materiales y suministros - Artículos textiles (excepto prendas de vestir)"/>
    <s v="PECHERA  RESISTENTE_x000a_DISEÑADA PARA PERROS GRANDES Y GIGANTES EN RIATA DE NYLON DE 30MM, MÁS ANCHA QUE LAS ESTÁNDAR PARA DAR  RESISTENCIA EN  LA TRACCION "/>
    <n v="10131604"/>
    <s v="MÍNIMA CUANTÍA"/>
    <n v="2"/>
    <n v="9"/>
    <n v="10"/>
    <n v="4"/>
    <n v="600000"/>
    <s v="UNIDAD"/>
    <s v="NO SOLICITADAS"/>
  </r>
  <r>
    <x v="15"/>
    <s v="02-02-01-002-007"/>
    <s v="02-02-01-002-007"/>
    <s v="Materiales y suministros - Artículos textiles (excepto prendas de vestir)"/>
    <s v="CINCHA PARA CABALLOS"/>
    <n v="10141501"/>
    <s v="MÍNIMA CUANTÍA"/>
    <n v="2"/>
    <n v="9"/>
    <n v="10"/>
    <n v="5"/>
    <n v="700000"/>
    <s v="UNIDAD"/>
    <s v="NO SOLICITADAS"/>
  </r>
  <r>
    <x v="15"/>
    <s v="02-02-01-002-007"/>
    <s v="02-02-01-002-007"/>
    <s v="Materiales y suministros - Artículos textiles (excepto prendas de vestir)"/>
    <s v="CABEZADAS Y CABEZALES, JAQUIMÓN O CABEZADA EN REJO CRUDO"/>
    <n v="10141608"/>
    <s v="MÍNIMA CUANTÍA"/>
    <n v="2"/>
    <n v="9"/>
    <n v="10"/>
    <n v="4"/>
    <n v="719999.96"/>
    <s v="UNIDAD"/>
    <s v="NO SOLICITADAS"/>
  </r>
  <r>
    <x v="15"/>
    <s v="02-02-01-002-007"/>
    <s v="02-02-01-002-007"/>
    <s v="Materiales y suministros - Artículos textiles (excepto prendas de vestir)"/>
    <s v="BOZAL CANASTILLA NO.7 BOZAL EN CUERO CON FRENTE EN MALLA INTERIOR DE MATERIAL ANATOMICO PARA PERROS ROTWEILER"/>
    <n v="10141610"/>
    <s v="MÍNIMA CUANTÍA"/>
    <n v="2"/>
    <n v="9"/>
    <n v="10"/>
    <n v="5"/>
    <n v="290000"/>
    <s v="UNIDAD"/>
    <s v="NO SOLICITADAS"/>
  </r>
  <r>
    <x v="15"/>
    <s v="02-02-01-002-007"/>
    <s v="02-02-01-002-007"/>
    <s v="Materiales y suministros - Artículos textiles (excepto prendas de vestir)"/>
    <s v="BOZAL CANASTILLA NO.6 BOZAL EN CUERO CON FRENTE EN MALLA INTERIOR DE MATERIAL ANATOMICO PARA PERROS DE TRABAJO PASTOR BELGA"/>
    <n v="10141610"/>
    <s v="MÍNIMA CUANTÍA"/>
    <n v="2"/>
    <n v="9"/>
    <n v="10"/>
    <n v="5"/>
    <n v="175000"/>
    <s v="UNIDAD"/>
    <s v="NO SOLICITADAS"/>
  </r>
  <r>
    <x v="15"/>
    <s v="02-02-01-002-007"/>
    <s v="02-02-01-002-007"/>
    <s v="Materiales y suministros - Artículos textiles (excepto prendas de vestir)"/>
    <s v="FILETE RECTO DE GOMA RIGIDA, FILETE CON ANILLAS DE 70MM"/>
    <n v="10111301"/>
    <s v="MÍNIMA CUANTÍA"/>
    <n v="2"/>
    <n v="9"/>
    <n v="10"/>
    <n v="3"/>
    <n v="749999.97"/>
    <s v="UNIDAD"/>
    <s v="NO SOLICITADAS"/>
  </r>
  <r>
    <x v="15"/>
    <s v="02-02-01-002-007"/>
    <s v="02-02-01-002-007"/>
    <s v="Materiales y suministros - Artículos textiles (excepto prendas de vestir)"/>
    <s v=" JÁQUIMAS O PISADORES EN REATA, ARTICULO PARA TRABAJO DE EQUINOS"/>
    <n v="10141609"/>
    <s v="MÍNIMA CUANTÍA"/>
    <n v="2"/>
    <n v="9"/>
    <n v="10"/>
    <n v="3"/>
    <n v="299999.97000000003"/>
    <s v="UNIDAD"/>
    <s v="NO SOLICITADAS"/>
  </r>
  <r>
    <x v="15"/>
    <s v="02-02-01-003-003"/>
    <s v="02-02-01-003-003-02"/>
    <s v="Materiales y suministros - Alquitrán de carbón, de carbón lignito, hulla y otras tortas minerales"/>
    <s v="ALQUITRAN DE HULLA GALON  ANTISÉPTICO Y DESINFECTANTE"/>
    <n v="42121606"/>
    <s v="MÍNIMA CUANTÍA"/>
    <n v="2"/>
    <n v="9"/>
    <n v="10"/>
    <n v="5"/>
    <n v="440000"/>
    <s v="UNIDAD"/>
    <s v="NO SOLICITADAS"/>
  </r>
  <r>
    <x v="15"/>
    <s v="02-02-01-002-007"/>
    <s v="02-02-01-002-007"/>
    <s v="Materiales y suministros - Artículos textiles (excepto prendas de vestir)"/>
    <s v="GUARDA PISONES (PAR)"/>
    <n v="39121719"/>
    <s v="MÍNIMA CUANTÍA"/>
    <n v="2"/>
    <n v="9"/>
    <n v="10"/>
    <n v="4"/>
    <n v="1359998.64"/>
    <s v="UNIDAD"/>
    <s v="NO SOLICITADAS"/>
  </r>
  <r>
    <x v="15"/>
    <s v="02-02-01-003-005"/>
    <s v="02-02-01-003-005-02"/>
    <s v="Materiales y suministros - Productos farmacéuticos"/>
    <s v="DESINFECTANTE YODOFORO, X GALON 3,785, ES UN DESINFECTANTE BACTERICIDA, VIRICIDA Y FUNGICIDA"/>
    <n v="42121606"/>
    <s v="MÍNIMA CUANTÍA"/>
    <n v="2"/>
    <n v="9"/>
    <n v="10"/>
    <n v="5"/>
    <n v="300000"/>
    <s v="GALON"/>
    <s v="NO SOLICITADAS"/>
  </r>
  <r>
    <x v="15"/>
    <s v="02-02-01-003-005"/>
    <s v="02-02-01-003-005-02"/>
    <s v="Materiales y suministros - Productos farmacéuticos"/>
    <s v="MULTIVITAMICO PARA CABALLOS. AMPOLLA X 100 ML, ES UNA SOLUCIÓN INYECTABLE CON VITAMINAS DEL COMPLEJO B :TIAMINA CLORHIDRATO (B1)"/>
    <n v="51251001"/>
    <s v="MÍNIMA CUANTÍA"/>
    <n v="2"/>
    <n v="9"/>
    <n v="10"/>
    <n v="8"/>
    <n v="624000"/>
    <s v="UNIDAD"/>
    <s v="NO SOLICITADAS"/>
  </r>
  <r>
    <x v="15"/>
    <s v="02-02-01-003-005"/>
    <s v="02-02-01-003-005-02"/>
    <s v="Materiales y suministros - Productos farmacéuticos"/>
    <s v="MULTIVITAMICO PARA CANINOS "/>
    <n v="51191905"/>
    <s v="MÍNIMA CUANTÍA"/>
    <n v="2"/>
    <n v="9"/>
    <n v="10"/>
    <n v="10"/>
    <n v="650000"/>
    <s v="UNIDAD"/>
    <s v="NO SOLICITADAS"/>
  </r>
  <r>
    <x v="15"/>
    <s v="02-02-01-003-005"/>
    <s v="02-02-01-003-005-02"/>
    <s v="Materiales y suministros - Productos farmacéuticos"/>
    <s v="LARVISIDA, FRASCO X 375 ML,COMPOSICIÓN: CADA 100 ML _x000a_INDICACIÓN: LARVICIDA Y ANTISÉPTICO PARA GUSANERAS (MIASIS) Y HERIDAS, AFECCIONES"/>
    <n v="42121606"/>
    <s v="MÍNIMA CUANTÍA"/>
    <n v="2"/>
    <n v="9"/>
    <n v="10"/>
    <n v="15"/>
    <n v="525000"/>
    <s v="UNIDAD"/>
    <s v="NO SOLICITADAS"/>
  </r>
  <r>
    <x v="15"/>
    <s v="02-02-01-003-005"/>
    <s v="02-02-01-003-005-02"/>
    <s v="Materiales y suministros - Productos farmacéuticos"/>
    <s v="ECTOPARASITICIDA COMPRIMIDO MASTICABLE, TABLETA 20-40 KG, COMPOSICIÓN"/>
    <n v="42121601"/>
    <s v="MÍNIMA CUANTÍA"/>
    <n v="2"/>
    <n v="9"/>
    <n v="10"/>
    <n v="68"/>
    <n v="5440000"/>
    <s v="UNIDAD"/>
    <s v="NO SOLICITADAS"/>
  </r>
  <r>
    <x v="15"/>
    <s v="02-02-01-003-005"/>
    <s v="02-02-01-003-005-02"/>
    <s v="Materiales y suministros - Productos farmacéuticos"/>
    <s v="LIMPIADOR AUDICULAR INDICADO PARA PERROS FRASCO X 120 ML,ES UNA SOLUCIÓN EN EL ASEO DEL CANAL AUDITIVO"/>
    <n v="42121606"/>
    <s v="MÍNIMA CUANTÍA"/>
    <n v="2"/>
    <n v="9"/>
    <n v="10"/>
    <n v="8"/>
    <n v="240000"/>
    <s v="UNIDAD"/>
    <s v="NO SOLICITADAS"/>
  </r>
  <r>
    <x v="15"/>
    <s v="02-02-01-003-005"/>
    <s v="02-02-01-003-005-02"/>
    <s v="Materiales y suministros - Productos farmacéuticos"/>
    <s v="FLUNIXIN MEGLUMINA FRASCO X 100 ML,ANTIINFLAMATORIO NO ESTEROIDAL CON EFECTO ANALGÉSICO Y ANTIPIRÉTICO"/>
    <n v="42121601"/>
    <s v="MÍNIMA CUANTÍA"/>
    <n v="2"/>
    <n v="9"/>
    <n v="10"/>
    <n v="4"/>
    <n v="320000"/>
    <s v="UNIDAD"/>
    <s v="NO SOLICITADAS"/>
  </r>
  <r>
    <x v="15"/>
    <s v="02-02-01-003-005"/>
    <s v="02-02-01-003-005-02"/>
    <s v="Materiales y suministros - Productos farmacéuticos"/>
    <s v="ANITPARASITARIO PARA CABALLOS,ANTIPARASITARIO ORAL DE AMPLIO ESPECTRO PARA EL TRATAMIENTO DE INFESTACIONES MIXTAS DEL CABALLO"/>
    <n v="42121601"/>
    <s v="MÍNIMA CUANTÍA"/>
    <n v="2"/>
    <n v="9"/>
    <n v="10"/>
    <n v="42"/>
    <n v="1470000"/>
    <s v="UNIDAD"/>
    <s v="NO SOLICITADAS"/>
  </r>
  <r>
    <x v="15"/>
    <s v="02-02-01-003-005"/>
    <s v="02-02-01-003-005-02"/>
    <s v="Materiales y suministros - Productos farmacéuticos"/>
    <s v="CREMA UNGÜENTO ANTINFLAMATPORIA,ANTOFLOGISTICA Y ANALGESICA DE 500 GRS,COMPOSICIÓN: CADA 100 G CONTIENEN: MENTOL 1.0 G ALCANFOR 5.0 G"/>
    <n v="42121606"/>
    <s v="MÍNIMA CUANTÍA"/>
    <n v="2"/>
    <n v="9"/>
    <n v="10"/>
    <n v="6"/>
    <n v="300000"/>
    <s v="UNIDAD"/>
    <s v="NO SOLICITADAS"/>
  </r>
  <r>
    <x v="15"/>
    <s v="02-02-01-003-005"/>
    <s v="02-02-01-003-005-03"/>
    <s v="Materiales y suministros - Jabón, preparados para limpieza, perfumes y preparados de tocador"/>
    <s v="BAÑO SECO PERFUMADO. FRASCO X 100 GR,SE INDICA COMO ANTISÉPTICO, DESODORIZANTE, AROMATIZANTE PARA PERROS"/>
    <n v="42121606"/>
    <s v="MÍNIMA CUANTÍA"/>
    <n v="2"/>
    <n v="9"/>
    <n v="10"/>
    <n v="30"/>
    <n v="600000"/>
    <s v="UNIDAD"/>
    <s v="NO SOLICITADAS"/>
  </r>
  <r>
    <x v="15"/>
    <s v="02-02-01-003-005"/>
    <s v="02-02-01-003-005-03"/>
    <s v="Materiales y suministros - Jabón, preparados para limpieza, perfumes y preparados de tocador"/>
    <s v="JABON DESINFECTANTE PARA PERRO, ANTIPULGAS PARA PERROS DE USO TÓPICO Y EFECTIVO PARA ACTUAR EN CONTRA DE LAS INFESTACIONES DE PULGAS, PIOJOS Y GARRAPATAS. "/>
    <n v="42121606"/>
    <s v="MÍNIMA CUANTÍA"/>
    <n v="2"/>
    <n v="9"/>
    <n v="10"/>
    <n v="40"/>
    <n v="1000000"/>
    <s v="UNIDAD"/>
    <s v="NO SOLICITADAS"/>
  </r>
  <r>
    <x v="15"/>
    <s v="02-02-01-003-005"/>
    <s v="02-02-01-003-005-03"/>
    <s v="Materiales y suministros - Jabón, preparados para limpieza, perfumes y preparados de tocador"/>
    <s v="SHAMPOO ANTISEPTICO. FRASCO X 240ML, SHAMPOO Y ACONDICIONADOR CON CLORHEXIDINA PARA UNA LIMPIEZA PROFUNDA"/>
    <n v="42121606"/>
    <s v="MÍNIMA CUANTÍA"/>
    <n v="2"/>
    <n v="9"/>
    <n v="10"/>
    <n v="15"/>
    <n v="450000"/>
    <s v="UNIDAD"/>
    <s v="NO SOLICITADAS"/>
  </r>
  <r>
    <x v="15"/>
    <s v="02-02-01-003-005"/>
    <s v="02-02-01-003-005-03"/>
    <s v="Materiales y suministros - Jabón, preparados para limpieza, perfumes y preparados de tocador"/>
    <s v="SHAMPOO PARA EQUINOS. FRASCO X 2 LITROS, SHAMPOO HUMECTANTE, DESODORANTE Y ACONDICIONADOR A BASE DE DEYQUART 2 G, COMPERLAND KD,  7 GR Y GENAPOL "/>
    <n v="42121606"/>
    <s v="MÍNIMA CUANTÍA"/>
    <n v="2"/>
    <n v="9"/>
    <n v="10"/>
    <n v="7"/>
    <n v="315000"/>
    <s v="UNIDAD"/>
    <s v="NO SOLICITADAS"/>
  </r>
  <r>
    <x v="15"/>
    <s v="02-02-01-003-005"/>
    <s v="02-02-01-003-005-02"/>
    <s v="Materiales y suministros - Productos farmacéuticos"/>
    <s v="ECTOPARASITICIDA  DE 1000 ML, SOLUCIÓN TÓPICA LISTA PARA USAR POUR-ON (FIPRONIL 1%). CONTROL Y TRATAMIENTO PROLONGADO DE NUCHES, GARRAPATAS, MOSCAS,"/>
    <n v="42121606"/>
    <s v="MÍNIMA CUANTÍA"/>
    <n v="2"/>
    <n v="9"/>
    <n v="10"/>
    <n v="10"/>
    <n v="980000"/>
    <s v="UNIDAD"/>
    <s v="NO SOLICITADAS"/>
  </r>
  <r>
    <x v="15"/>
    <s v="02-02-01-002-007"/>
    <s v="02-02-01-002-007"/>
    <s v="Materiales y suministros - Artículos textiles (excepto prendas de vestir)"/>
    <s v="FRENOS DE GOZE MATECALEÑO CABALLO CRIOLLO,FRENO PARA CABALLO ESTILO MANTECALEÑO BARRA REDONDA CON PATA DE BOBA"/>
    <n v="10141605"/>
    <s v="MÍNIMA CUANTÍA"/>
    <n v="2"/>
    <n v="9"/>
    <n v="10"/>
    <n v="2"/>
    <n v="459999.98"/>
    <s v="UNIDAD"/>
    <s v="NO SOLICITADAS"/>
  </r>
  <r>
    <x v="15"/>
    <s v="02-02-01-004-002"/>
    <s v="02-02-01-004-002"/>
    <s v="Materiales y suministros - Productos metálicos elaborados (excepto maquinaria y equipo)"/>
    <s v="TIJERAS PARA VALONAR ,TIJERAS EQUINOS TIJERAS EN COBRE PESADAS PARA ESQUILAR"/>
    <n v="21101909"/>
    <s v="MÍNIMA CUANTÍA"/>
    <n v="2"/>
    <n v="9"/>
    <n v="10"/>
    <n v="2"/>
    <n v="130000"/>
    <s v="UNIDAD"/>
    <s v="NO SOLICITADAS"/>
  </r>
  <r>
    <x v="15"/>
    <s v="02-02-01-003-005"/>
    <s v="02-02-01-003-005-02"/>
    <s v="Materiales y suministros - Productos farmacéuticos"/>
    <s v="ECTOPARASITICIDA  UNGÜENTO ANTIPARASITARIO EXTERNO DE 400 G,COMPOSICIÓN CONTENIDO_x000a_TRICLORFÓN 3 G_x000a_FENOL 1 G"/>
    <n v="42121606"/>
    <s v="MÍNIMA CUANTÍA"/>
    <n v="2"/>
    <n v="9"/>
    <n v="10"/>
    <n v="6"/>
    <n v="420000"/>
    <s v="UNIDAD"/>
    <s v="NO SOLICITADAS"/>
  </r>
  <r>
    <x v="15"/>
    <s v="02-02-01-003-005"/>
    <s v="02-02-01-003-005-02"/>
    <s v="Materiales y suministros - Productos farmacéuticos"/>
    <s v="CREMA  CICATRIZANTE, SECANTE, DESINFECTANTE Y REPELENTE DE INSECTOS DE 500 GRS,COMPOSICIÓN CONTENIDO_x000a_ÁCIDO FÉNICO 1.5 G_x000a_ÓXIDO DE ZINC 7 G"/>
    <n v="42121606"/>
    <s v="MÍNIMA CUANTÍA"/>
    <n v="2"/>
    <n v="9"/>
    <n v="10"/>
    <n v="5"/>
    <n v="275000"/>
    <s v="UNIDAD"/>
    <s v="NO SOLICITADAS"/>
  </r>
  <r>
    <x v="15"/>
    <s v="02-02-01-002-007"/>
    <s v="02-02-01-002-007"/>
    <s v="Materiales y suministros - Artículos textiles (excepto prendas de vestir)"/>
    <s v="ESTRIBOS"/>
    <n v="10141605"/>
    <s v="MÍNIMA CUANTÍA"/>
    <n v="2"/>
    <n v="9"/>
    <n v="10"/>
    <n v="3"/>
    <n v="1139999.97"/>
    <s v="UNIDAD"/>
    <s v="NO SOLICITADAS"/>
  </r>
  <r>
    <x v="15"/>
    <s v="02-02-01-002-007"/>
    <s v="02-02-01-002-007"/>
    <s v="Materiales y suministros - Artículos textiles (excepto prendas de vestir)"/>
    <s v="ALFOMBRA PROTECTORA PARA CABALLOS"/>
    <n v="52101502"/>
    <s v="MÍNIMA CUANTÍA"/>
    <n v="2"/>
    <n v="9"/>
    <n v="10"/>
    <n v="5"/>
    <n v="399999.95"/>
    <s v="UNIDAD"/>
    <s v="NO SOLICITADAS"/>
  </r>
  <r>
    <x v="15"/>
    <s v="02-02-01-003-006"/>
    <s v="02-02-01-003-006-02"/>
    <s v="Materiales y suministros - Otros productos de caucho"/>
    <s v="PELOTAS DE GOMA PARA PERRO CON TRUFA GRANDE"/>
    <n v="10111306"/>
    <s v="MÍNIMA CUANTÍA"/>
    <n v="2"/>
    <n v="9"/>
    <n v="10"/>
    <n v="6"/>
    <n v="149999.94"/>
    <s v="UNIDAD"/>
    <s v="NO SOLICITADAS"/>
  </r>
  <r>
    <x v="15"/>
    <s v="02-02-01-003-006"/>
    <s v="02-02-01-003-006-09"/>
    <s v="Materiales y suministros - Otros productos plásticos"/>
    <s v="GUACAL PARA PERRO GRANDE"/>
    <n v="10131507"/>
    <s v="MÍNIMA CUANTÍA"/>
    <n v="2"/>
    <n v="9"/>
    <n v="10"/>
    <n v="1"/>
    <n v="337000"/>
    <s v="UNIDAD"/>
    <s v="NO SOLICITADAS"/>
  </r>
  <r>
    <x v="15"/>
    <s v="02-02-01-002-008"/>
    <s v="02-02-01-002-008"/>
    <s v="Materiales y suministros - Dotación (prendas de vestir y calzado)"/>
    <s v="GUANTES DE CARNAZA MANGA LARGA"/>
    <n v="46181504"/>
    <s v="MÍNIMA CUANTÍA"/>
    <n v="2"/>
    <n v="9"/>
    <n v="10"/>
    <n v="30"/>
    <n v="210000"/>
    <s v="UNIDAD"/>
    <s v="NO SOLICITADAS"/>
  </r>
  <r>
    <x v="15"/>
    <s v="02-01-01-004-004"/>
    <s v="02-01-01-004-004-01"/>
    <s v="Activos fijos - Maquinaria agropecuaria o silvícola y sus partes y piezas"/>
    <s v="GUADAÑADORAS FS 280,CILINDRADA MAXIMA 40 CC_x000a_POTENCIA MINIMA 2,6 CV DIN  _x000a_PESO MAXIMO:  7.9 KG"/>
    <n v="27112006"/>
    <s v="MÍNIMA CUANTÍA"/>
    <n v="2"/>
    <n v="9"/>
    <n v="10"/>
    <n v="7"/>
    <n v="10745000"/>
    <s v="UNIDAD"/>
    <s v="NO SOLICITADAS"/>
  </r>
  <r>
    <x v="15"/>
    <s v="02-02-01-004-002"/>
    <s v="02-02-01-004-002"/>
    <s v="Materiales y suministros - Productos metálicos elaborados (excepto maquinaria y equipo)"/>
    <s v="TORNILLO GRASERO , TORNILLO DE CIERRE PARA FS 280 REPUESTOS ORIGINALES STIHL,P/N: 41197136500  "/>
    <n v="31161505"/>
    <s v="MÍNIMA CUANTÍA"/>
    <n v="2"/>
    <n v="9"/>
    <n v="10"/>
    <n v="20"/>
    <n v="278000"/>
    <s v="UNIDAD"/>
    <s v="NO SOLICITADAS"/>
  </r>
  <r>
    <x v="15"/>
    <s v="02-02-01-004-004"/>
    <s v="02-02-01-004-004-01"/>
    <s v="Materiales y suministros - Maquinaria agropecuaria o silvícola y sus partes y piezas"/>
    <s v="CAJA REDUCTORA PARA FS 280 REPUESTOS ORIGINALES STIHL,P/N: 41286400101 "/>
    <n v="31171500"/>
    <s v="MÍNIMA CUANTÍA"/>
    <n v="2"/>
    <n v="9"/>
    <n v="10"/>
    <n v="5"/>
    <n v="2521455"/>
    <s v="UNIDAD"/>
    <s v="NO SOLICITADAS"/>
  </r>
  <r>
    <x v="15"/>
    <s v="02-02-01-004-004"/>
    <s v="02-02-01-004-004-01"/>
    <s v="Materiales y suministros - Maquinaria agropecuaria o silvícola y sus partes y piezas"/>
    <s v="PISTON Ø 40 MM INCLUYE 2 ANILLOS PARA FS 280 REPUESTOS ORIGINALES STIHL,P/N. 41190302004 "/>
    <n v="26101736"/>
    <s v="MÍNIMA CUANTÍA"/>
    <n v="2"/>
    <n v="9"/>
    <n v="10"/>
    <n v="8"/>
    <n v="1036000"/>
    <s v="UNIDAD"/>
    <s v="NO SOLICITADAS"/>
  </r>
  <r>
    <x v="15"/>
    <s v="02-02-01-004-004"/>
    <s v="02-02-01-004-004-01"/>
    <s v="Materiales y suministros - Maquinaria agropecuaria o silvícola y sus partes y piezas"/>
    <s v="CARBURADOR C1S - S3G PARA GUADAÑA FS 280"/>
    <n v="26101710"/>
    <s v="MÍNIMA CUANTÍA"/>
    <n v="2"/>
    <n v="9"/>
    <n v="10"/>
    <n v="9"/>
    <n v="2430000"/>
    <s v="UNIDAD"/>
    <s v="NO SOLICITADAS"/>
  </r>
  <r>
    <x v="15"/>
    <s v="02-02-01-004-004"/>
    <s v="02-02-01-004-004-01"/>
    <s v="Materiales y suministros - Maquinaria agropecuaria o silvícola y sus partes y piezas"/>
    <s v="ARBOL DE ACCIONAMIENTO PARA FS 280 REPUESTOS ORIGINALES STHIL,P/N: 41197113201"/>
    <n v="23153100"/>
    <s v="MÍNIMA CUANTÍA"/>
    <n v="2"/>
    <n v="9"/>
    <n v="10"/>
    <n v="7"/>
    <n v="703500"/>
    <s v="UNIDAD"/>
    <s v="NO SOLICITADAS"/>
  </r>
  <r>
    <x v="15"/>
    <s v="02-02-01-004-004"/>
    <s v="02-02-01-004-004-01"/>
    <s v="Materiales y suministros - Maquinaria agropecuaria o silvícola y sus partes y piezas"/>
    <s v="CABLE BOWDEN PARA FS 280 REPUESTOS ORIGINALES STIHL,P/N:41191801103 "/>
    <n v="23153138"/>
    <s v="MÍNIMA CUANTÍA"/>
    <n v="2"/>
    <n v="9"/>
    <n v="10"/>
    <n v="10"/>
    <n v="540000"/>
    <s v="UNIDAD"/>
    <s v="NO SOLICITADAS"/>
  </r>
  <r>
    <x v="15"/>
    <s v="02-02-01-004-004"/>
    <s v="02-02-01-004-004-01"/>
    <s v="Materiales y suministros - Maquinaria agropecuaria o silvícola y sus partes y piezas"/>
    <s v="CUCHILLA PARA GUADAÑA FS 280 2 PUNTAS"/>
    <n v="22101703"/>
    <s v="MÍNIMA CUANTÍA"/>
    <n v="2"/>
    <n v="9"/>
    <n v="10"/>
    <n v="150"/>
    <n v="1170000"/>
    <s v="UNIDAD"/>
    <s v="NO SOLICITADAS"/>
  </r>
  <r>
    <x v="15"/>
    <s v="02-02-01-004-004"/>
    <s v="02-02-01-004-004-01"/>
    <s v="Materiales y suministros - Maquinaria agropecuaria o silvícola y sus partes y piezas"/>
    <s v="CABEZAL DE CORTE TRIMCUT 41-2 MANUAL PARA FS 280 REPUESTOS ORIGINALES STIHL,TRIMCUT 41-2  P/N: 40037102104"/>
    <n v="23153138"/>
    <s v="MÍNIMA CUANTÍA"/>
    <n v="2"/>
    <n v="9"/>
    <n v="10"/>
    <n v="20"/>
    <n v="1080000"/>
    <s v="UNIDAD"/>
    <s v="NO SOLICITADAS"/>
  </r>
  <r>
    <x v="15"/>
    <s v="02-02-01-004-004"/>
    <s v="02-02-01-004-004-01"/>
    <s v="Materiales y suministros - Maquinaria agropecuaria o silvícola y sus partes y piezas"/>
    <s v="JUEGO DE CUCHILLAS PARA ZTRACK HUSQUARNA"/>
    <n v="22101703"/>
    <s v="MÍNIMA CUANTÍA"/>
    <n v="2"/>
    <n v="9"/>
    <n v="10"/>
    <n v="6"/>
    <n v="1435200"/>
    <s v="UNIDAD"/>
    <s v="NO SOLICITADAS"/>
  </r>
  <r>
    <x v="15"/>
    <s v="02-02-01-004-002"/>
    <s v="02-02-01-004-002"/>
    <s v="Materiales y suministros - Productos metálicos elaborados (excepto maquinaria y equipo)"/>
    <s v="MACHETES DE 22 PULGADAS"/>
    <n v="22101703"/>
    <s v="MÍNIMA CUANTÍA"/>
    <n v="2"/>
    <n v="9"/>
    <n v="10"/>
    <n v="15"/>
    <n v="208500"/>
    <s v="UNIDAD"/>
    <s v="NO SOLICITADAS"/>
  </r>
  <r>
    <x v="15"/>
    <s v="02-01-01-004-004"/>
    <s v="02-01-01-004-004-01"/>
    <s v="Activos fijos - Maquinaria agropecuaria o silvícola y sus partes y piezas"/>
    <s v="SOPLADORA DE MOCHILA   BR 420"/>
    <n v="27112000"/>
    <s v="MÍNIMA CUANTÍA"/>
    <n v="2"/>
    <n v="9"/>
    <n v="10"/>
    <n v="3"/>
    <n v="5054100"/>
    <s v="UNIDAD"/>
    <s v="NO SOLICITADAS"/>
  </r>
  <r>
    <x v="15"/>
    <s v="02-02-01-003-004"/>
    <s v="02-02-01-003-004-07"/>
    <s v="Materiales y suministros - Plásticos en formas primarias"/>
    <s v="NYLON  HILO CORTE REDONDO Ø 3,3 MM X 591 M PARA FS 280"/>
    <n v="31151504"/>
    <s v="MÍNIMA CUANTÍA"/>
    <n v="2"/>
    <n v="9"/>
    <n v="10"/>
    <n v="6"/>
    <n v="1424430"/>
    <s v="UNIDAD"/>
    <s v="NO SOLICITADAS"/>
  </r>
  <r>
    <x v="15"/>
    <s v="02-02-01-004-004"/>
    <s v="02-02-01-004-004-01"/>
    <s v="Materiales y suministros - Maquinaria agropecuaria o silvícola y sus partes y piezas"/>
    <s v="CORREA PARA ZTRACK CUCHILLAS HUSQUARNA,85B "/>
    <n v="26111804"/>
    <s v="MÍNIMA CUANTÍA"/>
    <n v="2"/>
    <n v="9"/>
    <n v="10"/>
    <n v="4"/>
    <n v="1936800"/>
    <s v="UNIDAD"/>
    <s v="NO SOLICITADAS"/>
  </r>
  <r>
    <x v="15"/>
    <s v="02-02-01-004-004"/>
    <s v="02-02-01-004-004-01"/>
    <s v="Materiales y suministros - Maquinaria agropecuaria o silvícola y sus partes y piezas"/>
    <s v="CORREA DE MOVIMIENTO ZTRACK 540M"/>
    <n v="26111802"/>
    <s v="MÍNIMA CUANTÍA"/>
    <n v="2"/>
    <n v="9"/>
    <n v="10"/>
    <n v="4"/>
    <n v="1072800"/>
    <s v="UNIDAD"/>
    <s v="NO SOLICITADAS"/>
  </r>
  <r>
    <x v="15"/>
    <s v="02-02-01-004-004"/>
    <s v="02-02-01-004-004-01"/>
    <s v="Materiales y suministros - Maquinaria agropecuaria o silvícola y sus partes y piezas"/>
    <s v="CADENA 36 RM RAPID MICRO  75 CM,P/N : 3652-000-0096"/>
    <n v="27112746"/>
    <s v="MÍNIMA CUANTÍA"/>
    <n v="2"/>
    <n v="9"/>
    <n v="10"/>
    <n v="3"/>
    <n v="333900"/>
    <s v="UNIDAD"/>
    <s v="NO SOLICITADAS"/>
  </r>
  <r>
    <x v="15"/>
    <s v="02-02-01-004-002"/>
    <s v="02-02-01-004-002"/>
    <s v="Materiales y suministros - Productos metálicos elaborados (excepto maquinaria y equipo)"/>
    <s v="LIMA REDONDA 325&quot; 4,8X200 MM,P/N 56057724806"/>
    <n v="27111923"/>
    <s v="MÍNIMA CUANTÍA"/>
    <n v="2"/>
    <n v="9"/>
    <n v="10"/>
    <n v="10"/>
    <n v="65000"/>
    <s v="UNIDAD"/>
    <s v="NO SOLICITADAS"/>
  </r>
  <r>
    <x v="15"/>
    <s v="02-02-01-004-004"/>
    <s v="02-02-01-004-004-01"/>
    <s v="Materiales y suministros - Maquinaria agropecuaria o silvícola y sus partes y piezas"/>
    <s v="PROTECCIÓN DE SALPIQUE FS280 PARA FS 280"/>
    <n v="31211903"/>
    <s v="MÍNIMA CUANTÍA"/>
    <n v="2"/>
    <n v="9"/>
    <n v="10"/>
    <n v="10"/>
    <n v="585000"/>
    <s v="UNIDAD"/>
    <s v="NO SOLICITADAS"/>
  </r>
  <r>
    <x v="15"/>
    <s v="02-02-01-004-004"/>
    <s v="02-02-01-004-004-01"/>
    <s v="Materiales y suministros - Maquinaria agropecuaria o silvícola y sus partes y piezas"/>
    <s v="BUJÍAS PARA FS 280 REPUESTOS ORIGINALES STIHL,WSR GF P/N : 11104007005  "/>
    <n v="26101757"/>
    <s v="MÍNIMA CUANTÍA"/>
    <n v="2"/>
    <n v="9"/>
    <n v="10"/>
    <n v="20"/>
    <n v="346000"/>
    <s v="UNIDAD"/>
    <s v="NO SOLICITADAS"/>
  </r>
  <r>
    <x v="15"/>
    <s v="02-02-01-003-004"/>
    <s v="02-02-01-003-004-06"/>
    <s v="Materiales y suministros - Abonos y plaguicidas"/>
    <s v="HERBICIDA X GALÓN INGREDIENTE ACTIVO GLIFOSATO N(FOSFONOMETIL) GLICINAEN FORMA DE SAL ISOPROPILAMINA  48,00%"/>
    <n v="70141604"/>
    <s v="MÍNIMA CUANTÍA"/>
    <n v="2"/>
    <n v="9"/>
    <n v="10"/>
    <n v="20"/>
    <n v="1282000"/>
    <s v="UNIDAD"/>
    <s v="NO SOLICITADAS"/>
  </r>
  <r>
    <x v="15"/>
    <s v="02-02-01-004-002"/>
    <s v="02-02-01-004-002"/>
    <s v="Materiales y suministros - Productos metálicos elaborados (excepto maquinaria y equipo)"/>
    <s v="TORNILLO CILÍNDRICO IS-D6X28,P/N 90754784712"/>
    <n v="31161500"/>
    <s v="MÍNIMA CUANTÍA"/>
    <n v="2"/>
    <n v="9"/>
    <n v="10"/>
    <n v="40"/>
    <n v="128000"/>
    <s v="UNIDAD"/>
    <s v="NO SOLICITADAS"/>
  </r>
  <r>
    <x v="15"/>
    <s v="02-02-01-003-006"/>
    <s v="02-02-01-003-006-02"/>
    <s v="Materiales y suministros - Otros productos de caucho"/>
    <s v="CABEZAL DE ASPIRACIÓN  REPUESTOS ORIGINALES STIHL,P/N 00003503502 "/>
    <n v="23153130"/>
    <s v="MÍNIMA CUANTÍA"/>
    <n v="2"/>
    <n v="9"/>
    <n v="10"/>
    <n v="8"/>
    <n v="100912"/>
    <s v="UNIDAD"/>
    <s v="NO SOLICITADAS"/>
  </r>
  <r>
    <x v="15"/>
    <s v="02-02-01-004-006"/>
    <s v="02-02-01-004-006-02"/>
    <s v="Materiales y suministros - Aparatos de control eléctrico y distribución de electricidad y sus partes y piezas"/>
    <s v="CABLES DE CORRIENTE PARA INICIO DE MOTORES VOLTAJE (12/24 V)."/>
    <n v="26111612"/>
    <s v="MÍNIMA CUANTÍA"/>
    <n v="2"/>
    <n v="9"/>
    <n v="10"/>
    <n v="3"/>
    <n v="89250"/>
    <s v="UNIDAD"/>
    <s v="NO SOLICITADAS"/>
  </r>
  <r>
    <x v="15"/>
    <s v="02-02-01-004-002"/>
    <s v="02-02-01-004-002"/>
    <s v="Materiales y suministros - Productos metálicos elaborados (excepto maquinaria y equipo)"/>
    <s v="CRUCETAS (DE 3/16 - 5/8 Y NÚMERO 19)"/>
    <n v="39122109"/>
    <s v="MÍNIMA CUANTÍA"/>
    <n v="2"/>
    <n v="9"/>
    <n v="10"/>
    <n v="2"/>
    <n v="138130"/>
    <s v="UNIDAD"/>
    <s v="NO SOLICITADAS"/>
  </r>
  <r>
    <x v="15"/>
    <s v="02-02-01-004-004"/>
    <s v="02-02-01-004-004-01"/>
    <s v="Materiales y suministros - Maquinaria agropecuaria o silvícola y sus partes y piezas"/>
    <s v="DISCO DE CORTE 9&quot;"/>
    <n v="23151604"/>
    <s v="MÍNIMA CUANTÍA"/>
    <n v="2"/>
    <n v="9"/>
    <n v="10"/>
    <n v="10"/>
    <n v="139000"/>
    <s v="UNIDAD"/>
    <s v="NO SOLICITADAS"/>
  </r>
  <r>
    <x v="15"/>
    <s v="02-02-01-004-002"/>
    <s v="02-02-01-004-002"/>
    <s v="Materiales y suministros - Productos metálicos elaborados (excepto maquinaria y equipo)"/>
    <s v="DISCO DE PULIR 9&quot;"/>
    <n v="23101510"/>
    <s v="MÍNIMA CUANTÍA"/>
    <n v="2"/>
    <n v="9"/>
    <n v="10"/>
    <n v="10"/>
    <n v="200000"/>
    <s v="UNIDAD"/>
    <s v="NO SOLICITADAS"/>
  </r>
  <r>
    <x v="15"/>
    <s v="02-02-01-004-002"/>
    <s v="02-02-01-004-002"/>
    <s v="Materiales y suministros - Productos metálicos elaborados (excepto maquinaria y equipo)"/>
    <s v="LIMA TRIANGULAR LARGA (PARA AFILAR MACHETES)"/>
    <n v="27111933"/>
    <s v="MÍNIMA CUANTÍA"/>
    <n v="2"/>
    <n v="9"/>
    <n v="10"/>
    <n v="5"/>
    <n v="30500"/>
    <s v="UNIDAD"/>
    <s v="NO SOLICITADAS"/>
  </r>
  <r>
    <x v="15"/>
    <s v="02-02-01-003-008"/>
    <s v="02-02-01-003-008-09"/>
    <s v="Materiales y suministros - Otros artículos manufacturados n. C. P."/>
    <s v="CARETAS DE MALLA ,MALLLA QUE IMPIDA PIEDRAS Y OBJETOS CONTUNDENTES SE INTRODUZCAN"/>
    <n v="31211903"/>
    <s v="MÍNIMA CUANTÍA"/>
    <n v="2"/>
    <n v="9"/>
    <n v="10"/>
    <n v="20"/>
    <n v="368900"/>
    <s v="UNIDAD"/>
    <s v="NO SOLICITADAS"/>
  </r>
  <r>
    <x v="15"/>
    <s v="02-02-01-003-004"/>
    <s v="02-02-01-003-004-07"/>
    <s v="Materiales y suministros - Plásticos en formas primarias"/>
    <s v="TUBO FLEXIBLE 3,1 X 5,7 MM X 1 M R3 P/N 00009302803"/>
    <n v="32141021"/>
    <s v="MÍNIMA CUANTÍA"/>
    <n v="2"/>
    <n v="9"/>
    <n v="10"/>
    <n v="5"/>
    <n v="1933750"/>
    <s v="UNIDAD"/>
    <s v="NO SOLICITADAS"/>
  </r>
  <r>
    <x v="15"/>
    <s v="02-02-01-004-004"/>
    <s v="02-02-01-004-004-01"/>
    <s v="Materiales y suministros - Maquinaria agropecuaria o silvícola y sus partes y piezas"/>
    <s v="RESORTE DE TRACCIÓN P/N 00009976205"/>
    <n v="27113301"/>
    <s v="MÍNIMA CUANTÍA"/>
    <n v="2"/>
    <n v="9"/>
    <n v="10"/>
    <n v="8"/>
    <n v="54400"/>
    <s v="UNIDAD"/>
    <s v="NO SOLICITADAS"/>
  </r>
  <r>
    <x v="15"/>
    <s v="02-02-01-004-004"/>
    <s v="02-02-01-004-004-01"/>
    <s v="Materiales y suministros - Maquinaria agropecuaria o silvícola y sus partes y piezas"/>
    <s v="EMBRAGUE COMPLETO P/N 41191602001"/>
    <n v="26111903"/>
    <s v="MÍNIMA CUANTÍA"/>
    <n v="2"/>
    <n v="9"/>
    <n v="10"/>
    <n v="8"/>
    <n v="702400"/>
    <s v="UNIDAD"/>
    <s v="NO SOLICITADAS"/>
  </r>
  <r>
    <x v="15"/>
    <s v="02-02-02-008-007"/>
    <s v="02-02-02-008-007-01-5"/>
    <s v="Adquisición de servicios - Servicios de mantenimiento y reparación de otra maquinaria y otro equipo"/>
    <s v="MANTENIMIENTO PODADORAS ZTRACK Z540M A TODO COSTO"/>
    <n v="25102100"/>
    <s v="MÍNIMA CUANTÍA"/>
    <n v="2"/>
    <n v="9"/>
    <n v="10"/>
    <n v="1"/>
    <n v="5950000"/>
    <s v="GLOBAL"/>
    <s v="NO SOLICITADAS"/>
  </r>
  <r>
    <x v="15"/>
    <s v="02-02-01-004-002"/>
    <s v="02-02-01-004-002"/>
    <s v="Materiales y suministros - Productos metálicos elaborados (excepto maquinaria y equipo)"/>
    <s v="ALMA DEL EJE P/N 41477113301,P"/>
    <n v="27112006"/>
    <s v="MÍNIMA CUANTÍA"/>
    <n v="2"/>
    <n v="9"/>
    <n v="10"/>
    <n v="3"/>
    <n v="416100"/>
    <s v="UNIDAD"/>
    <s v="NO SOLICITADAS"/>
  </r>
  <r>
    <x v="15"/>
    <s v="02-01-01-003-008"/>
    <s v="02-01-01-003-008-03"/>
    <s v="Activos fijos - Instrumentos musicales"/>
    <s v="LIRAS"/>
    <n v="60131406"/>
    <s v="MÍNIMA CUANTÍA"/>
    <n v="2"/>
    <n v="9"/>
    <n v="10"/>
    <n v="5"/>
    <n v="1740005"/>
    <s v="UNIDAD"/>
    <s v="NO SOLICITADAS"/>
  </r>
  <r>
    <x v="15"/>
    <s v="02-01-01-003-008"/>
    <s v="02-01-01-003-008-03"/>
    <s v="Activos fijos - Instrumentos musicales"/>
    <s v="CAJAS "/>
    <n v="60131400"/>
    <s v="MÍNIMA CUANTÍA"/>
    <n v="2"/>
    <n v="9"/>
    <n v="10"/>
    <n v="5"/>
    <n v="1200000"/>
    <s v="UNIDAD"/>
    <s v="NO SOLICITADAS"/>
  </r>
  <r>
    <x v="15"/>
    <s v="02-02-01-003-008"/>
    <s v="02-02-01-003-008-03"/>
    <s v="Materiales y suministros -Instrumentos Musicales"/>
    <s v="BAQUETAS (PAR)"/>
    <n v="60131500"/>
    <s v="MÍNIMA CUANTÍA"/>
    <n v="2"/>
    <n v="9"/>
    <n v="10"/>
    <n v="20"/>
    <n v="280000"/>
    <s v="UNIDAD"/>
    <s v="NO SOLICITADAS"/>
  </r>
  <r>
    <x v="15"/>
    <s v="02-01-01-003-008"/>
    <s v="02-01-01-003-008-03"/>
    <s v="Activos fijos - Instrumentos musicales"/>
    <s v="GRANADERA CON ACCESORIOS"/>
    <n v="60131400"/>
    <s v="MÍNIMA CUANTÍA"/>
    <n v="2"/>
    <n v="9"/>
    <n v="10"/>
    <n v="5"/>
    <n v="1100000"/>
    <s v="UNIDAD"/>
    <s v="NO SOLICITADAS"/>
  </r>
  <r>
    <x v="15"/>
    <s v="02-01-01-003-008"/>
    <s v="02-01-01-003-008-03"/>
    <s v="Activos fijos - Instrumentos musicales"/>
    <s v="REDOBLANTE CON ACCESORIOS"/>
    <n v="60131400"/>
    <s v="MÍNIMA CUANTÍA"/>
    <n v="2"/>
    <n v="9"/>
    <n v="10"/>
    <n v="5"/>
    <n v="1050000"/>
    <s v="UNIDAD"/>
    <s v="NO SOLICITADAS"/>
  </r>
  <r>
    <x v="15"/>
    <s v="02-01-01-003-008"/>
    <s v="02-01-01-003-008-03"/>
    <s v="Activos fijos - Instrumentos musicales"/>
    <s v="CORNETAS"/>
    <n v="60131205"/>
    <s v="MÍNIMA CUANTÍA"/>
    <n v="2"/>
    <n v="9"/>
    <n v="10"/>
    <n v="5"/>
    <n v="1000000"/>
    <s v="UNIDAD"/>
    <s v="NO SOLICITADAS"/>
  </r>
  <r>
    <x v="15"/>
    <s v="02-02-01-003-008"/>
    <s v="02-02-01-003-008-03"/>
    <s v="Materiales y suministros -Instrumentos Musicales"/>
    <s v="GOLPEADOR PLASTICO PARA LIRA"/>
    <n v="60131500"/>
    <s v="MÍNIMA CUANTÍA"/>
    <n v="2"/>
    <n v="9"/>
    <n v="10"/>
    <n v="10"/>
    <n v="88000"/>
    <s v="UNIDAD"/>
    <s v="NO SOLICITADAS"/>
  </r>
  <r>
    <x v="15"/>
    <s v="02-02-01-003-008"/>
    <s v="02-02-01-003-008-03"/>
    <s v="Materiales y suministros -Instrumentos Musicales"/>
    <s v="PARCHE PARA GRANADERA"/>
    <n v="60131500"/>
    <s v="MÍNIMA CUANTÍA"/>
    <n v="2"/>
    <n v="9"/>
    <n v="10"/>
    <n v="10"/>
    <n v="600000"/>
    <s v="UNIDAD"/>
    <s v="NO SOLICITADAS"/>
  </r>
  <r>
    <x v="15"/>
    <s v="02-02-01-003-008"/>
    <s v="02-02-01-003-008-03"/>
    <s v="Materiales y suministros -Instrumentos Musicales"/>
    <s v="PARCHE PARA REDOBLANTE"/>
    <n v="60131500"/>
    <s v="MÍNIMA CUANTÍA"/>
    <n v="2"/>
    <n v="9"/>
    <n v="10"/>
    <n v="9"/>
    <n v="243000"/>
    <s v="UNIDAD"/>
    <s v="NO SOLICITADAS"/>
  </r>
  <r>
    <x v="15"/>
    <s v="02-02-01-003-008"/>
    <s v="02-02-01-003-008-03"/>
    <s v="Materiales y suministros -Instrumentos Musicales"/>
    <s v="ENTORCHADOS PARA REDOBLANTE"/>
    <n v="60131500"/>
    <s v="MÍNIMA CUANTÍA"/>
    <n v="2"/>
    <n v="9"/>
    <n v="10"/>
    <n v="15"/>
    <n v="525000"/>
    <s v="UNIDAD"/>
    <s v="NO SOLICITADAS"/>
  </r>
  <r>
    <x v="15"/>
    <s v="02-02-01-002-007"/>
    <s v="02-02-01-002-007"/>
    <s v="Materiales y suministros - Artículos textiles (excepto prendas de vestir)"/>
    <s v="ROLLOS DE CORDON TRICOLOR"/>
    <n v="11161503"/>
    <s v="MÍNIMA CUANTÍA"/>
    <n v="2"/>
    <n v="9"/>
    <n v="10"/>
    <n v="5"/>
    <n v="1500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IQUIDO LIMPIADOR DE TROMPETAS"/>
    <n v="12181600"/>
    <s v="MÍNIMA CUANTÍA"/>
    <n v="2"/>
    <n v="9"/>
    <n v="10"/>
    <n v="15"/>
    <n v="4200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 ACEITE PARA TROMPETAS"/>
    <n v="12181600"/>
    <s v="MÍNIMA CUANTÍA"/>
    <n v="2"/>
    <n v="9"/>
    <n v="10"/>
    <n v="5"/>
    <n v="117500"/>
    <s v="UNIDAD"/>
    <s v="NO SOLICITADAS"/>
  </r>
  <r>
    <x v="15"/>
    <s v="02-02-02-008-003"/>
    <s v="02-02-02-008-003-05"/>
    <s v="Adquisición de servicios - Servicios veterinarios"/>
    <s v="SERVICIO ATENCION VETERINARIA PARA  EQUINOS ATODO COSTO (CONSULTA, CONTROL, EXAMENES DE LABORATORIO,HOSPITALIZACION, TOMA DE EXAMENES, PARA LOS SEMOVIENTES, PEQUEÑAS CIRUGIAS"/>
    <n v="70122005"/>
    <s v="MÍNIMA CUANTÍA"/>
    <n v="2"/>
    <n v="9"/>
    <n v="10"/>
    <n v="1"/>
    <n v="4108000"/>
    <s v="GLOBAL"/>
    <s v="NO SOLICITADAS"/>
  </r>
  <r>
    <x v="15"/>
    <s v="02-02-02-008-003"/>
    <s v="02-02-02-008-003-05"/>
    <s v="Adquisición de servicios - Servicios veterinarios"/>
    <s v="SERVICIO HERRAJE, INCLUYE CLAVOS  Y HERRADURA PARA HERRAR.14 CABALLOS"/>
    <n v="72154024"/>
    <s v="MÍNIMA CUANTÍA"/>
    <n v="2"/>
    <n v="9"/>
    <n v="10"/>
    <n v="1"/>
    <n v="4200000"/>
    <s v="GLOBAL"/>
    <s v="NO SOLICITADAS"/>
  </r>
  <r>
    <x v="15"/>
    <s v="02-02-02-008-003"/>
    <s v="02-02-02-008-003-05"/>
    <s v="Adquisición de servicios - Servicios veterinarios"/>
    <s v="SERVICIOS DE CUIDADO ANIMAL CANINO A TODO COSTO(CONSULTA, CONTROL, EXAMENES DE LABORATORIO,HOSPITALIZACION, TOMA DE EXAMENES, PARA LOS SEMOVIENTES, CANINOS Y PEQUEÑAS CIRUGIAS"/>
    <n v="70122005"/>
    <s v="MÍNIMA CUANTÍA"/>
    <n v="2"/>
    <n v="9"/>
    <n v="10"/>
    <n v="1"/>
    <n v="2717000"/>
    <s v="GLOBAL"/>
    <s v="NO SOLICITADAS"/>
  </r>
  <r>
    <x v="15"/>
    <s v="02-02-02-006-005"/>
    <s v="02-02-02-006-005-01"/>
    <s v="Adquisición de servicios - Servicios de transporte de carga por vía terrestre"/>
    <s v="SERVICIO DE TRANSPORTE  DE CARGA COMO SOPORTE LOGISTICO DESDE EL CACOM 2 HASTA EL CERRO MILITAR EL TIGRE. VIGENCIAS FUTURAS "/>
    <n v="78101802"/>
    <s v="MÍNIMA CUANTÍA"/>
    <n v="1"/>
    <n v="10"/>
    <n v="10"/>
    <n v="1"/>
    <n v="29000000"/>
    <s v="GLOBAL"/>
    <s v="SI APROBADAS"/>
  </r>
  <r>
    <x v="15"/>
    <s v="02-02-02-006-005"/>
    <s v="02-02-02-006-005-01"/>
    <s v="Adquisición de servicios - Servicios de transporte de carga por vía terrestre"/>
    <s v="SERVICIO DE TRANSPORTE  DE CARGA COMO SOPORTE LOGISTICO DESDE EL CACOM 2 HASTA EL CERRO MILITAR EL TIGRE. AMARRE VIGENCIA FUTURA"/>
    <n v="78101802"/>
    <s v="MÍNIMA CUANTÍA"/>
    <n v="11"/>
    <n v="2"/>
    <n v="10"/>
    <n v="1"/>
    <n v="5200000"/>
    <s v="GLOBAL"/>
    <s v="NO SOLICITADAS"/>
  </r>
  <r>
    <x v="15"/>
    <s v="02-02-02-009-002"/>
    <s v="02-02-02-009-002-09"/>
    <s v="Adquisición de servicios - Otros tipos de educación y servicios de apoyo educativo"/>
    <s v="CAPACITACION EN INSTRUMENTOS BANDA DE GUERRA 2 HORAS X 2 DIAS EN LA SEMANA "/>
    <n v="86101810"/>
    <s v="MÍNIMA CUANTÍA"/>
    <n v="2"/>
    <n v="9"/>
    <n v="10"/>
    <n v="1"/>
    <n v="5000000"/>
    <s v="GLOBAL"/>
    <s v="NO SOLICITADAS"/>
  </r>
  <r>
    <x v="15"/>
    <s v="02-02-02-008-007"/>
    <s v="02-02-02-008-007-01-5"/>
    <s v="Adquisición de servicios - Servicios de mantenimiento y reparación de otra maquinaria y otro equipo"/>
    <s v="01-MANTENIMIENTO INSTRUMENTOS  TODO COSTO   "/>
    <n v="73151500"/>
    <s v="MÍNIMA CUANTÍA"/>
    <n v="2"/>
    <n v="9"/>
    <n v="10"/>
    <n v="1"/>
    <n v="2000000"/>
    <s v="GLOBAL"/>
    <s v="NO SOLICITADAS"/>
  </r>
  <r>
    <x v="15"/>
    <s v="02-02-01-002-006"/>
    <s v="02-02-01-002-006"/>
    <s v="Materiales y suministros - Hilados e hilos; tejidos de fibras textiles incluso afelpados"/>
    <s v="BANDERINES "/>
    <n v="55121715"/>
    <s v="MÍNIMA CUANTÍA"/>
    <n v="2"/>
    <n v="9"/>
    <n v="10"/>
    <n v="14"/>
    <n v="2800000"/>
    <s v="UNIDAD"/>
    <s v="NO SOLICITADAS"/>
  </r>
  <r>
    <x v="15"/>
    <s v="02-02-01-002-006"/>
    <s v="02-02-01-002-006"/>
    <s v="Materiales y suministros - Hilados e hilos; tejidos de fibras textiles incluso afelpados"/>
    <s v="CARGADOR DE PECHO"/>
    <n v="55121715"/>
    <s v="MÍNIMA CUANTÍA"/>
    <n v="2"/>
    <n v="9"/>
    <n v="10"/>
    <n v="14"/>
    <n v="1120000"/>
    <s v="UNIDAD"/>
    <s v="NO SOLICITADAS"/>
  </r>
  <r>
    <x v="15"/>
    <s v="02-02-01-004-002"/>
    <s v="02-02-01-004-002"/>
    <s v="Materiales y suministros - Productos metálicos elaborados (excepto maquinaria y equipo)"/>
    <s v="BANDEJAS METALICAS"/>
    <n v="41122808"/>
    <s v="MÍNIMA CUANTÍA"/>
    <n v="2"/>
    <n v="9"/>
    <n v="10"/>
    <n v="4"/>
    <n v="560000"/>
    <s v="UNIDAD"/>
    <s v="NO SOLICITADAS"/>
  </r>
  <r>
    <x v="15"/>
    <s v="02-02-01-002-006"/>
    <s v="02-02-01-002-006"/>
    <s v="Materiales y suministros - Hilados e hilos; tejidos de fibras textiles incluso afelpados"/>
    <s v="BANDERINES DE PISO "/>
    <n v="55121715"/>
    <s v="MÍNIMA CUANTÍA"/>
    <n v="2"/>
    <n v="9"/>
    <n v="10"/>
    <n v="40"/>
    <n v="400000"/>
    <s v="UNIDAD"/>
    <s v="NO SOLICITADAS"/>
  </r>
  <r>
    <x v="15"/>
    <s v="02-02-01-002-006"/>
    <s v="02-02-01-002-006"/>
    <s v="Materiales y suministros - Hilados e hilos; tejidos de fibras textiles incluso afelpados"/>
    <s v="BANDERINES  (GRUCO)"/>
    <n v="55121715"/>
    <s v="MÍNIMA CUANTÍA"/>
    <n v="2"/>
    <n v="9"/>
    <n v="10"/>
    <n v="7"/>
    <n v="455000"/>
    <s v="UNIDAD"/>
    <s v="NO SOLICITADAS"/>
  </r>
  <r>
    <x v="15"/>
    <s v="02-02-01-002-006"/>
    <s v="02-02-01-002-006"/>
    <s v="Materiales y suministros - Hilados e hilos; tejidos de fibras textiles incluso afelpados"/>
    <s v="BANDERAS DE 1.35 X 1.100 (GRUCO)"/>
    <n v="55121715"/>
    <s v="MÍNIMA CUANTÍA"/>
    <n v="2"/>
    <n v="9"/>
    <n v="10"/>
    <n v="6"/>
    <n v="1080000"/>
    <s v="UNIDAD"/>
    <s v="NO SOLICITADAS"/>
  </r>
  <r>
    <x v="15"/>
    <s v="02-02-01-002-006"/>
    <s v="02-02-01-002-006"/>
    <s v="Materiales y suministros - Hilados e hilos; tejidos de fibras textiles incluso afelpados"/>
    <s v="BANDERA (PABELLON NACIONAL)"/>
    <n v="55121715"/>
    <s v="MÍNIMA CUANTÍA"/>
    <n v="2"/>
    <n v="9"/>
    <n v="10"/>
    <n v="7"/>
    <n v="2660000"/>
    <s v="UNIDAD"/>
    <s v="NO SOLICITADAS"/>
  </r>
  <r>
    <x v="15"/>
    <s v="02-02-01-002-007"/>
    <s v="02-02-01-002-007"/>
    <s v="Materiales y suministros - Artículos textiles (excepto prendas de vestir)"/>
    <s v="ARNES PELVICO"/>
    <n v="46182306"/>
    <s v="MÍNIMA CUANTÍA"/>
    <n v="2"/>
    <n v="9"/>
    <n v="10"/>
    <n v="10"/>
    <n v="3500000"/>
    <s v="UNIDAD"/>
    <s v="NO SOLICITADAS"/>
  </r>
  <r>
    <x v="15"/>
    <s v="02-02-01-002-007"/>
    <s v="02-02-01-002-007"/>
    <s v="Materiales y suministros - Artículos textiles (excepto prendas de vestir)"/>
    <s v="LINEA DE VIDA VERTICAL"/>
    <n v="46182314"/>
    <s v="MÍNIMA CUANTÍA"/>
    <n v="2"/>
    <n v="9"/>
    <n v="10"/>
    <n v="10"/>
    <n v="2626700"/>
    <s v="UNIDAD"/>
    <s v="NO SOLICITADAS"/>
  </r>
  <r>
    <x v="15"/>
    <s v="02-02-01-002-008"/>
    <s v="02-02-01-002-008"/>
    <s v="Materiales y suministros - Dotación (prendas de vestir y calzado)"/>
    <s v="GUANTES DE CARNAZA MANGA LARGA"/>
    <n v="46181504"/>
    <s v="MÍNIMA CUANTÍA"/>
    <n v="2"/>
    <n v="9"/>
    <n v="10"/>
    <n v="50"/>
    <n v="325000"/>
    <s v="UNIDAD"/>
    <s v="NO SOLICITADAS"/>
  </r>
  <r>
    <x v="15"/>
    <s v="02-02-01-003-005"/>
    <s v="02-02-01-003-005-02"/>
    <s v="Materiales y suministros - Productos farmacéuticos"/>
    <s v="TAPABOCAS INDUSTRIAL "/>
    <n v="39121719"/>
    <s v="MÍNIMA CUANTÍA"/>
    <n v="2"/>
    <n v="9"/>
    <n v="10"/>
    <n v="1200"/>
    <n v="600000"/>
    <s v="UNIDAD"/>
    <s v="NO SOLICITADAS"/>
  </r>
  <r>
    <x v="15"/>
    <s v="02-02-01-003-006"/>
    <s v="02-02-01-003-006-09"/>
    <s v="Materiales y suministros - Otros productos plásticos"/>
    <s v="CASCO DE SEGURIDAD "/>
    <n v="46181704"/>
    <s v="MÍNIMA CUANTÍA"/>
    <n v="2"/>
    <n v="9"/>
    <n v="10"/>
    <n v="20"/>
    <n v="400000"/>
    <s v="UNIDAD"/>
    <s v="NO SOLICITADAS"/>
  </r>
  <r>
    <x v="15"/>
    <s v="02-02-01-003-006"/>
    <s v="02-02-01-003-006-09"/>
    <s v="Materiales y suministros - Otros productos plásticos"/>
    <s v="CASCO PARA MOTOCICLETA"/>
    <n v="46181705"/>
    <s v="MÍNIMA CUANTÍA"/>
    <n v="2"/>
    <n v="9"/>
    <n v="10"/>
    <n v="30"/>
    <n v="4105500"/>
    <s v="UNIDAD"/>
    <s v="NO SOLICITADAS"/>
  </r>
  <r>
    <x v="15"/>
    <s v="02-02-01-003-008"/>
    <s v="02-02-01-003-008-09"/>
    <s v="Materiales y suministros - Otros artículos manufacturados n. C. P."/>
    <s v="KIT DE PROTECCION PARA MOTOCICLETA"/>
    <n v="24141500"/>
    <s v="MÍNIMA CUANTÍA"/>
    <n v="2"/>
    <n v="9"/>
    <n v="10"/>
    <n v="20"/>
    <n v="2618000"/>
    <s v="UNIDAD"/>
    <s v="NO SOLICITADAS"/>
  </r>
  <r>
    <x v="15"/>
    <s v="02-02-01-002-007"/>
    <s v="02-02-01-002-007"/>
    <s v="Materiales y suministros - Artículos textiles (excepto prendas de vestir)"/>
    <s v="CHALECOS REFLECTIVOS PARA MOTOCICLETA"/>
    <n v="46181507"/>
    <s v="MÍNIMA CUANTÍA"/>
    <n v="2"/>
    <n v="9"/>
    <n v="10"/>
    <n v="15"/>
    <n v="600000"/>
    <s v="UNIDAD"/>
    <s v="NO SOLICITADAS"/>
  </r>
  <r>
    <x v="15"/>
    <s v="02-02-01-003-008"/>
    <s v="02-02-01-003-008-09"/>
    <s v="Materiales y suministros - Otros artículos manufacturados n. C. P."/>
    <s v="TAPAOIDOS TIPO DIADEMA"/>
    <n v="46181902"/>
    <s v="MÍNIMA CUANTÍA"/>
    <n v="2"/>
    <n v="9"/>
    <n v="10"/>
    <n v="33"/>
    <n v="594000"/>
    <s v="UNIDAD"/>
    <s v="NO SOLICITADAS"/>
  </r>
  <r>
    <x v="15"/>
    <s v="02-02-01-003-006"/>
    <s v="02-02-01-003-006-09"/>
    <s v="Materiales y suministros - Otros productos plásticos"/>
    <s v="CANILLERA PROTECTORA PLASTICA "/>
    <n v="46181520"/>
    <s v="MÍNIMA CUANTÍA"/>
    <n v="2"/>
    <n v="9"/>
    <n v="10"/>
    <n v="30"/>
    <n v="1500000"/>
    <s v="UNIDAD"/>
    <s v="NO SOLICITADAS"/>
  </r>
  <r>
    <x v="15"/>
    <s v="02-02-01-002-007"/>
    <s v="02-02-01-002-007"/>
    <s v="Materiales y suministros - Artículos textiles (excepto prendas de vestir)"/>
    <s v="PETO EN CARNAZA"/>
    <n v="46181548"/>
    <s v="MÍNIMA CUANTÍA"/>
    <n v="2"/>
    <n v="9"/>
    <n v="10"/>
    <n v="10"/>
    <n v="400000"/>
    <s v="UNIDAD"/>
    <s v="NO SOLICITADAS"/>
  </r>
  <r>
    <x v="15"/>
    <s v="02-02-01-002-007"/>
    <s v="02-02-01-002-007"/>
    <s v="Materiales y suministros - Artículos textiles (excepto prendas de vestir)"/>
    <s v="GUANTE EN CUERO PARA MOTOCICLETA"/>
    <n v="46181504"/>
    <s v="MÍNIMA CUANTÍA"/>
    <n v="2"/>
    <n v="9"/>
    <n v="10"/>
    <n v="20"/>
    <n v="1700000"/>
    <s v="UNIDAD"/>
    <s v="NO SOLICITADAS"/>
  </r>
  <r>
    <x v="15"/>
    <s v="02-02-01-003-008"/>
    <s v="02-02-01-003-008-09"/>
    <s v="Materiales y suministros - Otros artículos manufacturados n. C. P."/>
    <s v="IMPERMEABLE "/>
    <n v="23141607"/>
    <s v="MÍNIMA CUANTÍA"/>
    <n v="2"/>
    <n v="9"/>
    <n v="10"/>
    <n v="21"/>
    <n v="1874250"/>
    <s v="UNIDAD"/>
    <s v="NO SOLICITADAS"/>
  </r>
  <r>
    <x v="15"/>
    <s v="02-02-01-003-006"/>
    <s v="02-02-01-003-006-02"/>
    <s v="Materiales y suministros - Otros productos de caucho"/>
    <s v="CONOS DE SEÑALIZACION"/>
    <n v="46161508"/>
    <s v="MÍNIMA CUANTÍA"/>
    <n v="2"/>
    <n v="9"/>
    <n v="10"/>
    <n v="30"/>
    <n v="1384530"/>
    <s v="UNIDAD"/>
    <s v="NO SOLICITADAS"/>
  </r>
  <r>
    <x v="15"/>
    <s v="02-02-01-004-005"/>
    <s v="02-02-01-004-005-02"/>
    <s v="Materiales y suministros - Maquinaria de informática y sus partes, piezas y accesorios"/>
    <s v="CINTA COLOR MARCA ZEBRA REF 800033-348"/>
    <n v="44103112"/>
    <s v="MÍNIMA CUANTÍA"/>
    <n v="2"/>
    <n v="9"/>
    <n v="16"/>
    <n v="10"/>
    <n v="3558100"/>
    <s v="UNIDAD"/>
    <s v="NO SOLICITADAS"/>
  </r>
  <r>
    <x v="15"/>
    <s v="02-02-01-004-007"/>
    <s v="02-02-01-004-007-09"/>
    <s v="Materiales y suministros - Tarjetas con bandas magnéticas o plaquetas (chip)"/>
    <s v="TARJETA MINIFARE 4K CALIBRE 30"/>
    <n v="55121802"/>
    <s v="MÍNIMA CUANTÍA"/>
    <n v="2"/>
    <n v="9"/>
    <n v="16"/>
    <n v="500"/>
    <n v="2006244.8"/>
    <s v="UNIDAD"/>
    <s v="NO SOLICITADAS"/>
  </r>
  <r>
    <x v="15"/>
    <s v="02-02-01-003-006"/>
    <s v="02-02-01-003-006-09"/>
    <s v="Materiales y suministros - Otros productos plásticos"/>
    <s v="PORTA CARNET VERTICAL "/>
    <n v="60101405"/>
    <s v="MÍNIMA CUANTÍA"/>
    <n v="2"/>
    <n v="9"/>
    <n v="16"/>
    <n v="1000"/>
    <n v="247520"/>
    <s v="UNIDAD"/>
    <s v="NO SOLICITADAS"/>
  </r>
  <r>
    <x v="15"/>
    <s v="02-02-01-003-006"/>
    <s v="02-02-01-003-006-09"/>
    <s v="Materiales y suministros - Otros productos plásticos"/>
    <s v="PORTA CARNET HORIZONTA"/>
    <n v="60101405"/>
    <s v="MÍNIMA CUANTÍA"/>
    <n v="2"/>
    <n v="9"/>
    <n v="16"/>
    <n v="1000"/>
    <n v="247520"/>
    <s v="UNIDAD"/>
    <s v="NO SOLICITADAS"/>
  </r>
  <r>
    <x v="15"/>
    <s v="02-02-01-004-005"/>
    <s v="02-02-01-004-005-02"/>
    <s v="Materiales y suministros - Maquinaria de informática y sus partes, piezas y accesorios"/>
    <s v="CINTA A COLOR IMPRESIÓN PVC, DATACARD 800"/>
    <n v="44103112"/>
    <s v="MÍNIMA CUANTÍA"/>
    <n v="2"/>
    <n v="9"/>
    <n v="16"/>
    <n v="5"/>
    <n v="2570400"/>
    <s v="UNIDAD"/>
    <s v="NO SOLICITADAS"/>
  </r>
  <r>
    <x v="15"/>
    <s v="02-02-01-003-006"/>
    <s v="02-02-01-003-006-09"/>
    <s v="Materiales y suministros - Otros productos plásticos"/>
    <s v="GANCHO PORTA CARNET TIPO CAIMAN "/>
    <n v="60101405"/>
    <s v="MÍNIMA CUANTÍA"/>
    <n v="2"/>
    <n v="9"/>
    <n v="16"/>
    <n v="1500"/>
    <n v="446250"/>
    <s v="UNIDAD"/>
    <s v="NO SOLICITADAS"/>
  </r>
  <r>
    <x v="15"/>
    <s v="02-02-01-004-002"/>
    <s v="02-02-01-004-002"/>
    <s v="Materiales y suministros - Productos metálicos elaborados (excepto maquinaria y equipo)"/>
    <s v="CUCHARON ACERO "/>
    <n v="48101800"/>
    <s v="MÍNIMA CUANTÍA"/>
    <n v="2"/>
    <n v="3"/>
    <n v="10"/>
    <n v="3"/>
    <n v="54000"/>
    <s v="UNIDAD"/>
    <s v="NO SOLICITADAS"/>
  </r>
  <r>
    <x v="15"/>
    <s v="02-02-01-004-002"/>
    <s v="02-02-01-004-002"/>
    <s v="Materiales y suministros - Productos metálicos elaborados (excepto maquinaria y equipo)"/>
    <s v="CUCHILLO CARNE 36 CM"/>
    <n v="52151702"/>
    <s v="MÍNIMA CUANTÍA"/>
    <n v="2"/>
    <n v="3"/>
    <n v="10"/>
    <n v="3"/>
    <n v="285000"/>
    <s v="UNIDAD"/>
    <s v="NO SOLICITADAS"/>
  </r>
  <r>
    <x v="15"/>
    <s v="02-02-01-004-002"/>
    <s v="02-02-01-004-002"/>
    <s v="Materiales y suministros - Productos metálicos elaborados (excepto maquinaria y equipo)"/>
    <s v=" CUCHILLO PARA CARNES 15 CM"/>
    <n v="52151702"/>
    <s v="MÍNIMA CUANTÍA"/>
    <n v="2"/>
    <n v="3"/>
    <n v="10"/>
    <n v="2"/>
    <n v="120000"/>
    <s v="UNIDAD"/>
    <s v="NO SOLICITADAS"/>
  </r>
  <r>
    <x v="15"/>
    <s v="02-02-01-003-006"/>
    <s v="02-02-01-003-006-09"/>
    <s v="Materiales y suministros - Otros productos plásticos"/>
    <s v="TABLA CORTAR 34 X 25 CM  EN PLASTICO + TIJERA DE COCINA"/>
    <n v="52151606"/>
    <s v="MÍNIMA CUANTÍA"/>
    <n v="2"/>
    <n v="3"/>
    <n v="10"/>
    <n v="2"/>
    <n v="200000"/>
    <s v="UNIDAD"/>
    <s v="NO SOLICITADAS"/>
  </r>
  <r>
    <x v="15"/>
    <s v="02-02-01-004-002"/>
    <s v="02-02-01-004-002"/>
    <s v="Materiales y suministros - Productos metálicos elaborados (excepto maquinaria y equipo)"/>
    <s v="OLLA CALDERO DE 20 LITROS"/>
    <n v="52151807"/>
    <s v="MÍNIMA CUANTÍA"/>
    <n v="2"/>
    <n v="3"/>
    <n v="10"/>
    <n v="1"/>
    <n v="71000"/>
    <s v="UNIDAD"/>
    <s v="NO SOLICITADAS"/>
  </r>
  <r>
    <x v="15"/>
    <s v="02-02-01-004-002"/>
    <s v="02-02-01-004-002"/>
    <s v="Materiales y suministros - Productos metálicos elaborados (excepto maquinaria y equipo)"/>
    <s v="CALDERO OLLA CORRIENTE 11,5 LITROS"/>
    <n v="52151807"/>
    <s v="MÍNIMA CUANTÍA"/>
    <n v="2"/>
    <n v="3"/>
    <n v="10"/>
    <n v="3"/>
    <n v="180000"/>
    <s v="UNIDAD"/>
    <s v="NO SOLICITADAS"/>
  </r>
  <r>
    <x v="15"/>
    <s v="02-02-01-004-002"/>
    <s v="02-02-01-004-002"/>
    <s v="Materiales y suministros - Productos metálicos elaborados (excepto maquinaria y equipo)"/>
    <s v="SET DE OLLAS X 5 "/>
    <n v="52151807"/>
    <s v="MÍNIMA CUANTÍA"/>
    <n v="2"/>
    <n v="3"/>
    <n v="10"/>
    <n v="2"/>
    <n v="200000"/>
    <s v="UNIDAD"/>
    <s v="NO SOLICITADAS"/>
  </r>
  <r>
    <x v="15"/>
    <s v="02-01-01-004-004"/>
    <s v="02-01-01-004-004-09"/>
    <s v="Activos fijos - Otra maquinaria para usos especiales y sus partes y piezas"/>
    <s v="LICUADORA INDUSTRIAL"/>
    <n v="52141524"/>
    <s v="MÍNIMA CUANTÍA"/>
    <n v="2"/>
    <n v="3"/>
    <n v="10"/>
    <n v="1"/>
    <n v="659376"/>
    <s v="UNIDAD"/>
    <s v="NO SOLICITADAS"/>
  </r>
  <r>
    <x v="15"/>
    <s v="02-02-01-003-001"/>
    <s v="02-02-01-003-001"/>
    <s v="Materiales y suministros - Productos de madera, corcho, cestería y espartería"/>
    <s v="MODULO EN MADERA PARA MICROHONDAS"/>
    <n v="56101518"/>
    <s v="MÍNIMA CUANTÍA"/>
    <n v="2"/>
    <n v="3"/>
    <n v="10"/>
    <n v="1"/>
    <n v="260800"/>
    <s v="UNIDAD"/>
    <s v="NO SOLICITADAS"/>
  </r>
  <r>
    <x v="15"/>
    <s v="02-02-01-003-006"/>
    <s v="02-02-01-003-006-09"/>
    <s v="Materiales y suministros - Otros productos plásticos"/>
    <s v="JARRAS PLASTICAS DE 2 LITROS"/>
    <n v="48101907"/>
    <s v="MÍNIMA CUANTÍA"/>
    <n v="2"/>
    <n v="3"/>
    <n v="10"/>
    <n v="3"/>
    <n v="75000"/>
    <s v="UNIDAD"/>
    <s v="NO SOLICITADAS"/>
  </r>
  <r>
    <x v="15"/>
    <s v="02-02-01-004-004"/>
    <s v="02-02-01-004-004-09"/>
    <s v="Materiales y suministros - Otra maquinaria para usos especiales y sus partes y piezas"/>
    <s v="FREIDORA INDUSTRIAL"/>
    <n v="48101509"/>
    <s v="MÍNIMA CUANTÍA"/>
    <n v="2"/>
    <n v="3"/>
    <n v="10"/>
    <n v="1"/>
    <n v="1900000"/>
    <s v="UNIDAD"/>
    <s v="NO SOLICITADAS"/>
  </r>
  <r>
    <x v="15"/>
    <s v="02-02-01-004-002"/>
    <s v="02-02-01-004-002"/>
    <s v="Materiales y suministros - Productos metálicos elaborados (excepto maquinaria y equipo)"/>
    <s v="OLLA A PRESION 13 LITROS"/>
    <n v="52151808"/>
    <s v="MÍNIMA CUANTÍA"/>
    <n v="2"/>
    <n v="3"/>
    <n v="10"/>
    <n v="1"/>
    <n v="278000"/>
    <s v="UNIDAD"/>
    <s v="NO SOLICITADAS"/>
  </r>
  <r>
    <x v="15"/>
    <s v="02-02-01-004-002"/>
    <s v="02-02-01-004-002"/>
    <s v="Materiales y suministros - Productos metálicos elaborados (excepto maquinaria y equipo)"/>
    <s v="COLADOR METALICO EN ACERO INOXIDABLE 18 CM CIRCUNFERENCIA"/>
    <n v="52151604"/>
    <s v="MÍNIMA CUANTÍA"/>
    <n v="2"/>
    <n v="3"/>
    <n v="10"/>
    <n v="3"/>
    <n v="90000"/>
    <s v="UNIDAD"/>
    <s v="NO SOLICITADAS"/>
  </r>
  <r>
    <x v="15"/>
    <s v="02-02-01-004-002"/>
    <s v="02-02-01-004-002"/>
    <s v="Materiales y suministros - Productos metálicos elaborados (excepto maquinaria y equipo)"/>
    <s v="RALLADOR 4 USOS"/>
    <n v="52151603"/>
    <s v="MÍNIMA CUANTÍA"/>
    <n v="2"/>
    <n v="3"/>
    <n v="10"/>
    <n v="1"/>
    <n v="60000"/>
    <s v="UNIDAD"/>
    <s v="NO SOLICITADAS"/>
  </r>
  <r>
    <x v="15"/>
    <s v="02-02-01-003-006"/>
    <s v="02-02-01-003-006-09"/>
    <s v="Materiales y suministros - Otros productos plásticos"/>
    <s v="TABLA CORTAR 34 X 25 CM MEDIANA EN PLASTICO"/>
    <n v="52151606"/>
    <s v="MÍNIMA CUANTÍA"/>
    <n v="2"/>
    <n v="3"/>
    <n v="10"/>
    <n v="1"/>
    <n v="66000"/>
    <s v="UNIDAD"/>
    <s v="NO SOLICITADAS"/>
  </r>
  <r>
    <x v="15"/>
    <s v="02-02-01-003-006"/>
    <s v="02-02-01-003-006-09"/>
    <s v="Materiales y suministros - Otros productos plásticos"/>
    <s v="THERMO MULTIPROPOSITO 5 LT"/>
    <n v="13101723"/>
    <s v="MÍNIMA CUANTÍA"/>
    <n v="2"/>
    <n v="3"/>
    <n v="10"/>
    <n v="4"/>
    <n v="320000"/>
    <s v="UNIDAD"/>
    <s v="NO SOLICITADAS"/>
  </r>
  <r>
    <x v="15"/>
    <s v="02-02-01-003-006"/>
    <s v="02-02-01-003-006-09"/>
    <s v="Materiales y suministros - Otros productos plásticos"/>
    <s v="TERMO CON VALVULA TIPO  POPOTAMO 15 LT"/>
    <n v="13101723"/>
    <s v="MÍNIMA CUANTÍA"/>
    <n v="2"/>
    <n v="3"/>
    <n v="10"/>
    <n v="2"/>
    <n v="263000"/>
    <s v="UNIDAD"/>
    <s v="NO SOLICITADAS"/>
  </r>
  <r>
    <x v="15"/>
    <s v="02-02-01-004-002"/>
    <s v="02-02-01-004-002"/>
    <s v="Materiales y suministros - Productos metálicos elaborados (excepto maquinaria y equipo)"/>
    <s v="SOPORTE PARA TELEVISOR"/>
    <n v="45111802"/>
    <s v="MÍNIMA CUANTÍA"/>
    <n v="2"/>
    <n v="3"/>
    <n v="10"/>
    <n v="1"/>
    <n v="119900"/>
    <s v="UNIDAD"/>
    <s v="NO SOLICITADAS"/>
  </r>
  <r>
    <x v="15"/>
    <s v="02-02-01-004-007"/>
    <s v="02-02-01-004-007-02"/>
    <s v="Materiales y suministros - Aparatos transmisores de televisión y radio; televisión, video y cámaras digitales; teléfonos"/>
    <s v="TELEVISOR 55&quot; (PANTALLA INFORMATICA)"/>
    <n v="52161505"/>
    <s v="MÍNIMA CUANTÍA"/>
    <n v="2"/>
    <n v="3"/>
    <n v="10"/>
    <n v="1"/>
    <n v="1785000"/>
    <s v="UNIDAD"/>
    <s v="NO SOLICITADAS"/>
  </r>
  <r>
    <x v="15"/>
    <s v="02-02-01-004-007"/>
    <s v="02-02-01-004-007-02"/>
    <s v="Materiales y suministros - Aparatos transmisores de televisión y radio; televisión, video y cámaras digitales; teléfonos"/>
    <s v="MINICOMPONENTE"/>
    <n v="52161512"/>
    <s v="MÍNIMA CUANTÍA"/>
    <n v="2"/>
    <n v="3"/>
    <n v="10"/>
    <n v="1"/>
    <n v="727000"/>
    <s v="UNIDAD"/>
    <s v="NO SOLICITADAS"/>
  </r>
  <r>
    <x v="15"/>
    <s v="02-02-01-004-003"/>
    <s v="02-02-01-004-003-09"/>
    <s v="Materiales y suministros - Otras máquinas para usos generales y sus partes y piezas"/>
    <s v="ESTUFA INDUSTRIAL DE 4 PUESTOS CON BASE Y EN ACERO INOXIDABLE"/>
    <n v="52141525"/>
    <s v="MÍNIMA CUANTÍA"/>
    <n v="2"/>
    <n v="3"/>
    <n v="10"/>
    <n v="1"/>
    <n v="2400000"/>
    <s v="UNIDAD"/>
    <s v="NO SOLICITADAS"/>
  </r>
  <r>
    <x v="15"/>
    <s v="02-01-01-004-004"/>
    <s v="02-01-01-004-004-08"/>
    <s v="Activos fijos - Aparatos de uso doméstico y sus partes y piezas"/>
    <s v="NEVERA DE 298 LITROS"/>
    <n v="52141501"/>
    <s v="MÍNIMA CUANTÍA"/>
    <n v="2"/>
    <n v="3"/>
    <n v="10"/>
    <n v="1"/>
    <n v="1429900"/>
    <s v="UNIDAD"/>
    <s v="NO SOLICITADAS"/>
  </r>
  <r>
    <x v="15"/>
    <s v="02-02-01-004-002"/>
    <s v="02-02-01-004-002"/>
    <s v="Materiales y suministros - Productos metálicos elaborados (excepto maquinaria y equipo)"/>
    <s v="SET JUEGO DE OLLETAS CHOCOLATERA"/>
    <n v="52151807"/>
    <s v="MÍNIMA CUANTÍA"/>
    <n v="2"/>
    <n v="3"/>
    <n v="10"/>
    <n v="4"/>
    <n v="720000"/>
    <s v="UNIDAD"/>
    <s v="NO SOLICITADAS"/>
  </r>
  <r>
    <x v="15"/>
    <s v="08-01-02-001"/>
    <s v="08-01-02-001"/>
    <s v="Impuestos - Impuesto predial"/>
    <s v="IMPUESTO BELLO HORIZONTE"/>
    <n v="93161701"/>
    <s v="CONTRATACIÓN DIRECTA"/>
    <n v="2"/>
    <n v="2"/>
    <n v="10"/>
    <n v="1"/>
    <n v="32237018"/>
    <s v="GLOBAL"/>
    <s v="NO SOLICITADAS"/>
  </r>
  <r>
    <x v="15"/>
    <s v="02-02-02-006-004"/>
    <s v="02-02-02-006-004"/>
    <s v="Adquisición de servicios - Servicios de transporte de pasajeros"/>
    <s v="TIQUETES PARA TRANSPORTE TERRESTRE"/>
    <n v="78111800"/>
    <s v="MÍNIMA CUANTÍA"/>
    <n v="1"/>
    <n v="9"/>
    <n v="10"/>
    <n v="1"/>
    <n v="18989000"/>
    <s v="GLOBAL"/>
    <s v="NO SOLICITADAS"/>
  </r>
  <r>
    <x v="15"/>
    <s v="02-02-02-008-007"/>
    <s v="02-02-02-008-007-01-1"/>
    <s v="Adquisición de servicios - Servicios de mantenimiento y reparación de productos metálicos elaborados, excepto maquinaria y equipo"/>
    <s v="SERVICIO DE MANTENIMIENTO Y RECARGA DE EXTINTORES"/>
    <n v="46191601"/>
    <s v="MÍNIMA CUANTÍA"/>
    <n v="4"/>
    <n v="7"/>
    <n v="10"/>
    <n v="1"/>
    <n v="2101440"/>
    <s v="GLOBAL"/>
    <s v="NO SOLICITADAS"/>
  </r>
  <r>
    <x v="15"/>
    <s v="02-02-02-009-004"/>
    <s v="02-02-02-009-004-09"/>
    <s v="Adquisición de servicios - Otros servicios de protección del medio ambiente n. C. P."/>
    <s v="ESTUDIOS AMBIENTALES PARA PERMISOS DE VERTIMIENTO Y/O CONSESION DE AGUAS PARA EL CACOM 2"/>
    <n v="77101504"/>
    <s v="MÍNIMA CUANTÍA"/>
    <n v="3"/>
    <n v="2"/>
    <n v="10"/>
    <n v="1"/>
    <n v="38000000"/>
    <s v="GLOBAL"/>
    <s v="NO SOLICITADAS"/>
  </r>
  <r>
    <x v="15"/>
    <s v="02-02-02-008-005"/>
    <s v="02-02-02-008-005-03"/>
    <s v="Adquisición de servicios - Servicios de limpieza"/>
    <s v="SERVICIO DE ASEO Y LIMPIEZA A TODO COSTO PARA LAS INSTALACIONES DEL CACOM-2  Y SANIDAD VIGENCIA FUTURA"/>
    <n v="76111501"/>
    <s v="MÍNIMA CUANTÍA"/>
    <n v="12"/>
    <n v="1"/>
    <n v="10"/>
    <n v="1"/>
    <n v="14477539.98"/>
    <s v="GLOBAL"/>
    <s v="NO SOLICITADAS"/>
  </r>
  <r>
    <x v="15"/>
    <s v="02-02-02-006-009"/>
    <s v="02-02-02-006-009-01"/>
    <s v="Adquisición de servicios - Servicios de distribución de electricidad, y servicios de distribución de gas (por cuenta propia)"/>
    <s v="SERVICIO DE ENERGIA CERRO EL TIGRE"/>
    <n v="83101803"/>
    <s v="CONTRATACIÓN DIRECTA"/>
    <n v="1"/>
    <n v="12"/>
    <n v="10"/>
    <n v="1"/>
    <n v="80000000"/>
    <s v="GLOBAL"/>
    <s v="NO SOLICITADAS"/>
  </r>
  <r>
    <x v="15"/>
    <s v="02-02-02-006-009"/>
    <s v="02-02-02-006-009-01"/>
    <s v="Adquisición de servicios - Servicios de distribución de electricidad, y servicios de distribución de gas (por cuenta propia)"/>
    <s v="SERVICIO DE ENERGIA E ILUMINACION CACOM-2"/>
    <n v="83101803"/>
    <s v="CONTRATACIÓN DIRECTA"/>
    <n v="1"/>
    <n v="12"/>
    <n v="10"/>
    <n v="1"/>
    <n v="694714429"/>
    <s v="GLOBAL"/>
    <s v="NO SOLICITADAS"/>
  </r>
  <r>
    <x v="15"/>
    <s v="02-02-02-006-009"/>
    <s v="02-02-02-006-009-01"/>
    <s v="Adquisición de servicios - Servicios de distribución de electricidad, y servicios de distribución de gas (por cuenta propia)"/>
    <s v="SERVICIO DE ENERGIA E ILUMINACION CACOM-2"/>
    <n v="83101803"/>
    <s v="CONTRATACIÓN DIRECTA"/>
    <n v="1"/>
    <n v="12"/>
    <n v="16"/>
    <n v="1"/>
    <n v="1044609495"/>
    <s v="GLOBAL"/>
    <s v="NO SOLICITADAS"/>
  </r>
  <r>
    <x v="15"/>
    <s v="02-02-02-006-009"/>
    <s v="02-02-02-006-009-01"/>
    <s v="Adquisición de servicios - Servicios de distribución de electricidad, y servicios de distribución de gas (por cuenta propia)"/>
    <s v="SERVICIO DE GAS NATURAL CACOM-2"/>
    <n v="83101601"/>
    <s v="CONTRATACIÓN DIRECTA"/>
    <n v="1"/>
    <n v="12"/>
    <n v="10"/>
    <n v="1"/>
    <n v="34000000"/>
    <s v="GLOBAL"/>
    <s v="NO SOLICITADAS"/>
  </r>
  <r>
    <x v="15"/>
    <s v="02-02-02-006-009"/>
    <s v="02-02-02-006-009-01"/>
    <s v="Adquisición de servicios - Servicios de distribución de electricidad, y servicios de distribución de gas (por cuenta propia)"/>
    <s v="SERVICIO DE GAS NATURAL CACOM-2"/>
    <n v="83101601"/>
    <s v="CONTRATACIÓN DIRECTA"/>
    <n v="1"/>
    <n v="12"/>
    <n v="16"/>
    <n v="1"/>
    <n v="54312561"/>
    <s v="GLOBAL"/>
    <s v="NO SOLICITADAS"/>
  </r>
  <r>
    <x v="15"/>
    <s v="02-02-02-006-009"/>
    <s v="02-02-02-006-009-01"/>
    <s v="Adquisición de servicios - Servicios de distribución de electricidad, y servicios de distribución de gas (por cuenta propia)"/>
    <s v="SERVICIO DE GAS NATURAL TIGRE"/>
    <n v="83101601"/>
    <s v="CONTRATACIÓN DIRECTA"/>
    <n v="1"/>
    <n v="12"/>
    <n v="16"/>
    <n v="1"/>
    <n v="6947200"/>
    <s v="GLOBAL"/>
    <s v="NO SOLICITADAS"/>
  </r>
  <r>
    <x v="15"/>
    <s v="02-02-02-005-004"/>
    <s v="02-02-02-005-004-05"/>
    <s v="Adquisición de servicios - Servicios especiales de construcción"/>
    <s v="SERVICIO DE MANO DE OBRA, CUADRILLAS PARA EL MANTENIMIENTO DE LAS INSTALACIONES DEL COMANDO AÉREO DE COMBATE NO 2"/>
    <n v="72101500"/>
    <s v="MÍNIMA CUANTÍA"/>
    <n v="4"/>
    <n v="11"/>
    <n v="10"/>
    <n v="1"/>
    <n v="9000000"/>
    <s v="GLOBAL"/>
    <s v="NO SOLICITADAS"/>
  </r>
  <r>
    <x v="15"/>
    <s v="02-02-02-005-004"/>
    <s v="02-02-02-005-004-05"/>
    <s v="Adquisición de servicios - Servicios especiales de construcción"/>
    <s v="SERVICIO DE MANO DE OBRA, CUADRILLAS PARA EL MANTENIMIENTO DE LAS INSTALACIONES DEL COMANDO AÉREO DE COMBATE NO 2"/>
    <n v="72101500"/>
    <s v="MÍNIMA CUANTÍA"/>
    <n v="4"/>
    <n v="11"/>
    <n v="10"/>
    <n v="1"/>
    <n v="51000000"/>
    <s v="GLOBAL"/>
    <s v="NO SOLICITADAS"/>
  </r>
  <r>
    <x v="15"/>
    <s v="02-02-02-005-004"/>
    <s v="02-02-02-005-004-02-5"/>
    <s v="Adquisición de servicios - Servicios generales de construcción de tuberías y cables locales, y obras conexas"/>
    <s v="SERVICIO DE MANTENIMIENTO DE SISTEMAS DE EXTRACCION DE AGUA DEL COMANDO AÉREO DE COMBATE NO.2"/>
    <n v="95121805"/>
    <s v="MÍNIMA CUANTÍA"/>
    <n v="4"/>
    <n v="11"/>
    <n v="10"/>
    <n v="1"/>
    <n v="21120000"/>
    <s v="GLOBAL"/>
    <s v="NO SOLICITADAS"/>
  </r>
  <r>
    <x v="15"/>
    <s v="02-02-02-008-007"/>
    <s v="02-02-02-008-007-01-5"/>
    <s v="Adquisición de servicios - Servicios de mantenimiento y reparación de otra maquinaria y otro equipo"/>
    <s v="SERVICIO DE MANTENIMIENTO PLANTAS , TRANSFORMADORES Y SUBESTACIÓN ELÉCTRICA DEL COMANDO AÉREO DE COMBATE NO.2"/>
    <n v="73152108"/>
    <s v="SELECCIÓN ABREVIADA MENOR CUANTÍA"/>
    <n v="5"/>
    <n v="3"/>
    <n v="10"/>
    <n v="1"/>
    <n v="131309375.69"/>
    <s v="GLOBAL"/>
    <s v="NO SOLICITADAS"/>
  </r>
  <r>
    <x v="15"/>
    <s v="02-02-02-005-004"/>
    <s v="02-02-02-005-004-02-5"/>
    <s v="Adquisición de servicios - Servicios generales de construcción de tuberías y cables locales, y obras conexas"/>
    <s v="SERVICIO DE OPERACIÓN Y MANTENIMIENTO DE: PLANTA DE TRATAMIENTO DE AGUA POTABLE “PTAP”, PLANTAS DE TRATAMIENTO DE AGUAS RESIDUALES “PTAR”, CENTROS DE ENTRENAMIENTO ACUÁTICOS Y ELECTROBOMBAS DEL CACOM-2"/>
    <n v="83101506"/>
    <s v="SELECCIÓN ABREVIADA MENOR CUANTÍA"/>
    <n v="1"/>
    <n v="11"/>
    <n v="10"/>
    <n v="1"/>
    <n v="180464000"/>
    <s v="GLOBAL"/>
    <s v="SI APROBADAS"/>
  </r>
  <r>
    <x v="15"/>
    <s v="02-02-02-005-004"/>
    <s v="02-02-02-005-004-02-5"/>
    <s v="Adquisición de servicios - Servicios generales de construcción de tuberías y cables locales, y obras conexas"/>
    <s v="SERVICIO DE OPERACIÓN Y MANTENIMIENTO DE: PLANTA DE TRATAMIENTO DE AGUA POTABLE “PTAP”, PLANTAS DE TRATAMIENTO DE AGUAS RESIDUALES “PTAR”, CENTROS DE ENTRENAMIENTO ACUÁTICOS Y ELECTROBOMBAS DEL CACOM-2 (VIGENCIAS FUTURAS)"/>
    <n v="83101506"/>
    <s v="MÍNIMA CUANTÍA"/>
    <n v="12"/>
    <n v="1"/>
    <n v="10"/>
    <n v="1"/>
    <n v="35436610"/>
    <s v="GLOBAL"/>
    <s v="NO SOLICITADAS"/>
  </r>
  <r>
    <x v="15"/>
    <s v="02-02-02-009-004"/>
    <s v="02-02-02-009-004-01"/>
    <s v="Adquisición de servicios - Servicios de alcantarillado, servicios de limpieza, tratamiento de aguas residuales y tanques sépticos"/>
    <s v="SERVICIO DE RECOLECCIÓN DE RESIDUOS SOLIDOS"/>
    <n v="24101510"/>
    <s v="CONTRATACIÓN DIRECTA"/>
    <n v="1"/>
    <n v="12"/>
    <n v="10"/>
    <n v="1"/>
    <n v="9942881"/>
    <s v="GLOBAL"/>
    <s v="NO SOLICITADAS"/>
  </r>
  <r>
    <x v="15"/>
    <s v="02-02-02-009-004"/>
    <s v="02-02-02-009-004-01"/>
    <s v="Adquisición de servicios - Servicios de alcantarillado, servicios de limpieza, tratamiento de aguas residuales y tanques sépticos"/>
    <s v="SERVICIO DE RECOLECCIÓN DE RESIDUOS SOLIDOS"/>
    <n v="24101510"/>
    <s v="CONTRATACIÓN DIRECTA"/>
    <n v="1"/>
    <n v="12"/>
    <n v="16"/>
    <n v="1"/>
    <n v="50320000"/>
    <s v="GLOBAL"/>
    <s v="NO SOLICITADAS"/>
  </r>
  <r>
    <x v="15"/>
    <s v="02-02-02-008-004"/>
    <s v="02-02-02-008-004-01"/>
    <s v="Adquisición de servicios - Servicios de telefonía y otras telecomunicaciones"/>
    <s v="SERVICIO DE TELEFONIA E INTERNET"/>
    <n v="83111501"/>
    <s v="CONTRATACIÓN DIRECTA"/>
    <n v="1"/>
    <n v="12"/>
    <n v="10"/>
    <n v="1"/>
    <n v="10186902"/>
    <s v="GLOBAL"/>
    <s v="NO SOLICITADAS"/>
  </r>
  <r>
    <x v="15"/>
    <s v="02-02-02-008-004"/>
    <s v="02-02-02-008-004-01"/>
    <s v="Adquisición de servicios - Servicios de telefonía y otras telecomunicaciones"/>
    <s v="SERVICIO DE TELEFONIA, TELEVISIÓN E INTERNET"/>
    <n v="81112100"/>
    <s v="CONTRATACIÓN DIRECTA"/>
    <n v="1"/>
    <n v="12"/>
    <n v="16"/>
    <n v="1"/>
    <n v="19063880"/>
    <s v="GLOBAL"/>
    <s v="NO SOLICITADAS"/>
  </r>
  <r>
    <x v="15"/>
    <s v="02-02-02-008-005"/>
    <s v="02-02-02-008-005-03"/>
    <s v="Adquisición de servicios - Servicios de limpieza"/>
    <s v="SERVICIOS MEDIO AMBIENTALES (FUMIGACIÓN, LAVADO DE TANQUES) PARA EL COMANDO AÉREO DE COMBATE NO.2"/>
    <n v="70111712"/>
    <s v="MÍNIMA CUANTÍA"/>
    <n v="3"/>
    <n v="9"/>
    <n v="10"/>
    <n v="1"/>
    <n v="6642361"/>
    <s v="GLOBAL"/>
    <s v="NO SOLICITADAS"/>
  </r>
  <r>
    <x v="15"/>
    <s v="02-02-02-009-004"/>
    <s v="02-02-02-009-004-03"/>
    <s v="Adquisición de servicios - Servicios de tratamiento y disposición de desechos"/>
    <s v="INCINERACIÓN DE MATERIAL DE INTENDENCIA"/>
    <n v="76122202"/>
    <s v="MÍNIMA CUANTÍA"/>
    <n v="4"/>
    <n v="7"/>
    <n v="10"/>
    <n v="1"/>
    <n v="7498000"/>
    <s v="GLOBAL"/>
    <s v="NO SOLICITADAS"/>
  </r>
  <r>
    <x v="15"/>
    <s v="02-02-02-005-004"/>
    <s v="02-02-02-005-004-01-1"/>
    <s v="Adquisición de servicios - Servicios generales de construcción de edificaciones residenciales"/>
    <s v="MANTENIMIENTO ADECUACIÓN Y MEJORAMIENTO DE VIVIENDA FISCAL Y ALOJAMIENTO MILITAR "/>
    <n v="72102900"/>
    <s v="SELECCIÓN ABREVIADA MENOR CUANTÍA"/>
    <n v="4"/>
    <n v="11"/>
    <n v="16"/>
    <n v="1"/>
    <n v="410823839"/>
    <s v="GLOBAL"/>
    <s v="NO SOLICITADAS"/>
  </r>
  <r>
    <x v="15"/>
    <s v="02-02-02-005-004"/>
    <s v="02-02-02-005-004-01-2"/>
    <s v="Adquisición de servicios - Servicios generales de construcción de edificaciones no residenciales"/>
    <s v="MANTENIMIENTO, ADECUACIÓN Y MEJORAMIENTO DE BIENES INMUEBLES DEL COMANDO AEREO DE COMBATE NO. 2"/>
    <n v="72101507"/>
    <s v="MÍNIMA CUANTÍA"/>
    <n v="4"/>
    <n v="11"/>
    <n v="10"/>
    <n v="1"/>
    <n v="537310088.00999999"/>
    <s v="GLOBAL"/>
    <s v="NO SOLICITADAS"/>
  </r>
  <r>
    <x v="15"/>
    <s v="02-02-02-005-004"/>
    <s v="02-02-02-005-004-06"/>
    <s v="Adquisición de servicios - Servicios de instalaciones"/>
    <s v="MANTENIMIENTO REDES ELECTRICAS"/>
    <n v="72151502"/>
    <s v="MÍNIMA CUANTÍA"/>
    <n v="4"/>
    <n v="3"/>
    <n v="10"/>
    <n v="1"/>
    <n v="218.51"/>
    <s v="GLOBAL"/>
    <s v="NO SOLICITADAS"/>
  </r>
  <r>
    <x v="15"/>
    <s v="02-02-02-008-007"/>
    <s v="02-02-02-008-007-01-5"/>
    <s v="Adquisición de servicios - Servicios de mantenimiento y reparación de otra maquinaria y otro equipo"/>
    <s v="MANTENIMIENTO SISTEMAS INTEGRADO DE PROTECCION CONTRA RAYOS  (SIPRA)"/>
    <n v="72151704"/>
    <s v="MÍNIMA CUANTÍA"/>
    <n v="4"/>
    <n v="2"/>
    <n v="10"/>
    <n v="1"/>
    <n v="20000000"/>
    <s v="GLOBAL"/>
    <s v="NO SOLICITADAS"/>
  </r>
  <r>
    <x v="15"/>
    <s v="02-02-02-008-005"/>
    <s v="02-02-02-008-005-09-7"/>
    <s v="Adquisición de servicios - Servicios de mantenimiento y cuidado del paisaje"/>
    <s v="SERVICIO DE MANTENIMIENTO DE ZONAS VERDES Y PODA DE ARBOLES DEL COMANDO AÉREO DE COMBATE NO.2"/>
    <n v="70111500"/>
    <s v="SELECCIÓN ABREVIADA MENOR CUANTÍA"/>
    <n v="12"/>
    <n v="11"/>
    <n v="10"/>
    <n v="1"/>
    <n v="157080000"/>
    <s v="GLOBAL"/>
    <s v="SI APROBADAS"/>
  </r>
  <r>
    <x v="15"/>
    <s v="02-02-02-008-005"/>
    <s v="02-02-02-008-005-09-7"/>
    <s v="Adquisición de servicios - Servicios de mantenimiento y cuidado del paisaje"/>
    <s v="SERVICIO DE MANTENIMIENTO DE ZONAS VERDES Y PODA DE ARBOLES DEL COMANDO AÉREO DE COMBATE NO.2, VIGENCIA FUTURA"/>
    <n v="70111500"/>
    <s v="MÍNIMA CUANTÍA"/>
    <n v="12"/>
    <n v="1"/>
    <n v="10"/>
    <n v="1"/>
    <n v="15565000"/>
    <s v="GLOBAL"/>
    <s v="NO SOLICITADAS"/>
  </r>
  <r>
    <x v="15"/>
    <s v="02-02-02-008-005"/>
    <s v="02-02-02-008-005-09-5"/>
    <s v="Adquisición de servicios - Servicios auxiliares especializados de oficina"/>
    <s v="SERVICIO  DE  ARRENDAMIENTO  DE  IMPRESORAS PARA  FOTOCOPIADO, ESCANEO E IMPRESIONES"/>
    <n v="80161801"/>
    <s v="MÍNIMA CUANTÍA"/>
    <n v="1"/>
    <n v="11"/>
    <n v="10"/>
    <n v="1"/>
    <n v="39228362"/>
    <s v="GLOBAL"/>
    <s v="SI APROBADAS"/>
  </r>
  <r>
    <x v="15"/>
    <s v="02-02-02-008-005"/>
    <s v="02-02-02-008-005-09-5"/>
    <s v="Adquisición de servicios - Servicios auxiliares especializados de oficina"/>
    <s v="SERVICIO  DE  ARRENDAMIENTO  DE  IMPRESORAS PARA  FOTOCOPIADO, ESCANEO E IMPRESIONES, VIGENCIA FUTURA"/>
    <n v="80161801"/>
    <s v="MÍNIMA CUANTÍA"/>
    <n v="12"/>
    <n v="1"/>
    <n v="10"/>
    <n v="1"/>
    <n v="5861238"/>
    <s v="GLOBAL"/>
    <s v="NO SOLICITADAS"/>
  </r>
  <r>
    <x v="15"/>
    <s v="08-03"/>
    <s v="08-03"/>
    <s v="Tasas y derechos administrativos"/>
    <s v="PAGO DE IMPUESTOS    &quot;TASAS RETRIBUTIVAS POR VERTIMIENTO DE AGUA &quot;CORMACARENA"/>
    <n v="93151510"/>
    <s v="MÍNIMA CUANTÍA"/>
    <n v="3"/>
    <n v="9"/>
    <n v="10"/>
    <n v="1"/>
    <n v="1695782"/>
    <s v="GLOBAL"/>
    <s v="NO SOLICITADAS"/>
  </r>
  <r>
    <x v="15"/>
    <s v="02-02-02-008-007"/>
    <s v="02-02-02-008-007-01-4"/>
    <s v="Adquisición de servicios - Servicios de mantenimiento y reparación de maquinaria y equipo de transporte"/>
    <s v="SERVICIO DE MANTENIMIENTO PREVENTIVO Y CORRECTIVO A TODO COSTO DEL PARQUE AUTOMOTOR Y EQUIPO AGRÍCOLA DEL CACOM-2."/>
    <n v="78181507"/>
    <s v="SELECCIÓN ABREVIADA MENOR CUANTÍA"/>
    <n v="1"/>
    <n v="6"/>
    <n v="10"/>
    <n v="1"/>
    <n v="80000000"/>
    <s v="GLOBAL"/>
    <s v="NO SOLICITADAS"/>
  </r>
  <r>
    <x v="15"/>
    <s v="02-02-02-008-007"/>
    <s v="02-02-02-008-007-01-4"/>
    <s v="Adquisición de servicios - Servicios de mantenimiento y reparación de maquinaria y equipo de transporte"/>
    <s v="SERVICIO DE MANTENIMIENTO PREVENTIVO Y CORRECTIVO A TODO COSTO DEL PARQUE AUTOMOTOR Y EQUIPO AGRÍCOLA DEL CACOM-2., VIGENCIA FUTURA"/>
    <n v="78181507"/>
    <s v="MÍNIMA CUANTÍA"/>
    <n v="12"/>
    <n v="1"/>
    <n v="10"/>
    <n v="1"/>
    <n v="80000000"/>
    <s v="GLOBAL"/>
    <s v="SI APROBADAS"/>
  </r>
  <r>
    <x v="15"/>
    <s v="02-02-02-008-003"/>
    <s v="02-02-02-008-003-04-4"/>
    <s v="Adquisición de servicios - Servicios de ensayo y análisis técnicos"/>
    <s v="SERVICIO DE ANALISIS FISICO QUIMICO Y BACTERIOLOGICO DE AGUA POTABLE Y RESIDUAL  PARA EL COMANDO AEREO DE COMBATE N.2"/>
    <n v="77121707"/>
    <s v="MÍNIMA CUANTÍA"/>
    <n v="10"/>
    <n v="11"/>
    <n v="10"/>
    <n v="1"/>
    <n v="5958330"/>
    <s v="GLOBAL"/>
    <s v="SI APROBADAS"/>
  </r>
  <r>
    <x v="15"/>
    <s v="02-02-02-008-003"/>
    <s v="02-02-02-008-003-04-4"/>
    <s v="Adquisición de servicios - Servicios de ensayo y análisis técnicos"/>
    <s v="SERVICIO DE ANALISIS FISICO QUIMICO Y BACTERIOLOGICO DE AGUA POTABLE Y RESIDUAL  PARA EL COMANDO AEREO DE COMBATE N.2 (VIGENCIAS FUTURAS-AMARRE)"/>
    <n v="77121707"/>
    <s v="MÍNIMA CUANTÍA"/>
    <n v="11"/>
    <n v="2"/>
    <n v="10"/>
    <n v="1"/>
    <n v="1499400"/>
    <s v="GLOBAL"/>
    <s v="NO SOLICITADAS"/>
  </r>
  <r>
    <x v="15"/>
    <s v="02-02-02-008-005"/>
    <s v="02-02-02-008-005-03"/>
    <s v="Adquisición de servicios - Servicios de limpieza"/>
    <s v="SERVICIO DE ASEO Y LIMPIEZA A TODO COSTO PARA LAS INSTALACIONES DEL CACOM-2  Y SANIDAD"/>
    <n v="76111501"/>
    <s v="SELECCIÓN ABREVIADA MENOR CUANTÍA"/>
    <n v="1"/>
    <n v="11"/>
    <n v="10"/>
    <n v="1"/>
    <n v="167892339.06"/>
    <s v="GLOBAL"/>
    <s v="SI APROBADAS"/>
  </r>
  <r>
    <x v="15"/>
    <s v="02-02-02-008-007"/>
    <s v="02-02-02-008-007-01-5"/>
    <s v="Adquisición de servicios - Servicios de mantenimiento y reparación de otra maquinaria y otro equipo"/>
    <s v="MANTENIMIENTO DE UPS"/>
    <n v="73152108"/>
    <s v="MÍNIMA CUANTÍA"/>
    <n v="4"/>
    <n v="2"/>
    <n v="10"/>
    <n v="1"/>
    <n v="4307800"/>
    <s v="GLOBAL"/>
    <s v="NO SOLICITADAS"/>
  </r>
  <r>
    <x v="15"/>
    <s v="02-02-02-008-003"/>
    <s v="02-02-02-008-003-04-4"/>
    <s v="Adquisición de servicios - Servicios de ensayo y análisis técnicos"/>
    <s v="REVISION TECNOMECANICA"/>
    <n v="77111501"/>
    <s v="MÍNIMA CUANTÍA"/>
    <n v="5"/>
    <n v="7"/>
    <n v="10"/>
    <n v="1"/>
    <n v="11709293"/>
    <s v="GLOBAL"/>
    <s v="NO SOLICITADAS"/>
  </r>
  <r>
    <x v="15"/>
    <s v="02-02-02-008-007"/>
    <s v="02-02-02-008-007-01-5"/>
    <s v="Adquisición de servicios - Servicios de mantenimiento y reparación de otra maquinaria y otro equipo"/>
    <s v="MANTENIMIENTO PREVENTIVO, CORRECTIVO Y/O RECUPERATIVO DE EQUIPOS Y ENSERES (AIRES, ESTUFAS Y LAVADORAS)"/>
    <n v="73152101"/>
    <s v="MÍNIMA CUANTÍA"/>
    <n v="4"/>
    <n v="5"/>
    <n v="10"/>
    <n v="1"/>
    <n v="49675262.239999995"/>
    <s v="GLOBAL"/>
    <s v="NO SOLICITADAS"/>
  </r>
  <r>
    <x v="15"/>
    <s v="02-01-01-004-003"/>
    <s v="02-01-01-004-003-09"/>
    <s v="Activos fijos - Otras máquinas para usos generales y sus partes y piezas"/>
    <s v="SUMINISTRO, INSTALACION Y PUESTA AL SERVICIO DE AIRES ACONDICIONADOS"/>
    <n v="72101511"/>
    <s v="MÍNIMA CUANTÍA"/>
    <n v="4"/>
    <n v="5"/>
    <n v="10"/>
    <n v="1"/>
    <n v="31498400"/>
    <s v="GLOBAL"/>
    <s v="NO SOLICITADAS"/>
  </r>
  <r>
    <x v="15"/>
    <s v="02-02-02-008-007"/>
    <s v="02-02-02-008-007-01-5"/>
    <s v="Adquisición de servicios - Servicios de mantenimiento y reparación de otra maquinaria y otro equipo"/>
    <s v="MANTENIMIENTO PREVENTIVO, CORRECTIVO Y/O RECUPERATIVO DE EQUIPOS Y ENSERES (AIRES, ESTUFAS Y LAVADORAS)"/>
    <n v="72101511"/>
    <s v="MÍNIMA CUANTÍA"/>
    <n v="4"/>
    <n v="5"/>
    <n v="16"/>
    <n v="1"/>
    <n v="7497318"/>
    <s v="GLOBAL"/>
    <s v="NO SOLICITADAS"/>
  </r>
  <r>
    <x v="15"/>
    <s v="02-02-02-008-007"/>
    <s v="02-02-02-008-007-01-5"/>
    <s v="Adquisición de servicios - Servicios de mantenimiento y reparación de otra maquinaria y otro equipo"/>
    <s v="MANTENIIMIENTO DE EQUIPOS DE COCINA"/>
    <n v="72151001"/>
    <s v="MÍNIMA CUANTÍA"/>
    <n v="3"/>
    <n v="7"/>
    <n v="10"/>
    <n v="1"/>
    <n v="7861000"/>
    <s v="GLOBAL"/>
    <s v="NO SOLICITADAS"/>
  </r>
  <r>
    <x v="15"/>
    <s v="02-02-02-008-007"/>
    <s v="02-02-02-008-007-01-5"/>
    <s v="Adquisición de servicios - Servicios de mantenimiento y reparación de otra maquinaria y otro equipo"/>
    <s v="MANTENIMIENTO DE CUARTOS FRIOS DE REFRIGERACION Y CUARTOS DE CONGELACION "/>
    <n v="24131605"/>
    <s v="MÍNIMA CUANTÍA"/>
    <n v="3"/>
    <n v="7"/>
    <n v="10"/>
    <n v="1"/>
    <n v="12000000"/>
    <s v="GLOBAL"/>
    <s v="NO SOLICITADAS"/>
  </r>
  <r>
    <x v="15"/>
    <s v="02-02-02-008-007"/>
    <s v="02-02-02-008-007-01-5"/>
    <s v="Adquisición de servicios - Servicios de mantenimiento y reparación de otra maquinaria y otro equipo"/>
    <s v="MANTENIMIENTO PREVENTIVO  DISPENSADORES DE JUGO "/>
    <n v="27111517"/>
    <s v="MÍNIMA CUANTÍA"/>
    <n v="3"/>
    <n v="7"/>
    <n v="10"/>
    <n v="1"/>
    <n v="1000000"/>
    <s v="GLOBAL"/>
    <s v="NO SOLICITADAS"/>
  </r>
  <r>
    <x v="15"/>
    <s v="02-02-02-008-007"/>
    <s v="02-02-02-008-007-01-5"/>
    <s v="Adquisición de servicios - Servicios de mantenimiento y reparación de otra maquinaria y otro equipo"/>
    <s v="MANTENIMIENTO PREVENTIVO CALDERA GRUSE"/>
    <n v="72151001"/>
    <s v="MÍNIMA CUANTÍA"/>
    <n v="3"/>
    <n v="7"/>
    <n v="10"/>
    <n v="1"/>
    <n v="4000000"/>
    <s v="GLOBAL"/>
    <s v="NO SOLICITADAS"/>
  </r>
  <r>
    <x v="15"/>
    <s v="02-02-02-005-004"/>
    <s v="02-02-02-005-004-01-2"/>
    <s v="Adquisición de servicios - Servicios generales de construcción de edificaciones no residenciales"/>
    <s v="MANTENIMEINTO bienes inmuebles"/>
    <n v="15111511"/>
    <s v="MÍNIMA CUANTÍA"/>
    <n v="3"/>
    <n v="2"/>
    <n v="16"/>
    <n v="1"/>
    <n v="6000000"/>
    <s v="GLOBAL"/>
    <s v="NO SOLICITADAS"/>
  </r>
  <r>
    <x v="15"/>
    <s v="02-01-01-004-006"/>
    <s v="02-01-01-004-006-02"/>
    <s v="Activos fijos - Aparatos de control eléctrico y distribución de electricidad y sus partes y piezas"/>
    <s v="ADQUISICIÓN UPS DE 20KVA "/>
    <n v="39121004"/>
    <s v="MÍNIMA CUANTÍA"/>
    <n v="2"/>
    <n v="1"/>
    <n v="10"/>
    <n v="1"/>
    <n v="18980449.280000001"/>
    <s v="UNIDAD"/>
    <s v="NO SOLICITADAS"/>
  </r>
  <r>
    <x v="15"/>
    <s v="02-01-01-004-006"/>
    <s v="02-01-01-004-006-02"/>
    <s v="Activos fijos - Aparatos de control eléctrico y distribución de electricidad y sus partes y piezas"/>
    <s v="ADQUISICIÓN UPS DE 6 KVA "/>
    <n v="39121004"/>
    <s v="MÍNIMA CUANTÍA"/>
    <n v="0"/>
    <n v="0"/>
    <n v="10"/>
    <n v="3"/>
    <n v="17814300"/>
    <s v="UNIDAD"/>
    <s v="NO SOLICITADAS"/>
  </r>
  <r>
    <x v="15"/>
    <s v="02-02-01-003-004"/>
    <s v="02-02-01-003-004-02"/>
    <s v="Materiales y suministros - Productos químicos inorgánicos básicos n. C. P."/>
    <s v="ACIDO MURIATICO PRESENTACION POR 3785 ML"/>
    <n v="47131831"/>
    <s v="MÍNIMA CUANTÍA"/>
    <n v="3"/>
    <n v="3"/>
    <n v="16"/>
    <n v="20"/>
    <n v="699720"/>
    <s v="GALON"/>
    <s v="NO SOLICITADAS"/>
  </r>
  <r>
    <x v="15"/>
    <s v="02-02-01-003-004"/>
    <s v="02-02-01-003-004-01"/>
    <s v="Materiales y suministros - Químicos orgánicos básicos"/>
    <s v="ALCOHOL INDUSTRIAL. PRESENTACION  GALON X 3785 CC"/>
    <n v="12352104"/>
    <s v="MÍNIMA CUANTÍA"/>
    <n v="3"/>
    <n v="3"/>
    <n v="16"/>
    <n v="28"/>
    <n v="545999.72000000009"/>
    <s v="GALON"/>
    <s v="NO SOLICITADAS"/>
  </r>
  <r>
    <x v="15"/>
    <s v="02-02-01-003-004"/>
    <s v="02-02-01-003-004-01"/>
    <s v="Materiales y suministros - Químicos orgánicos básicos"/>
    <s v="ALCOHOL X 750 CM "/>
    <n v="12352104"/>
    <s v="MÍNIMA CUANTÍA"/>
    <n v="3"/>
    <n v="3"/>
    <n v="16"/>
    <n v="30"/>
    <n v="150000"/>
    <s v="UNIDAD"/>
    <s v="NO SOLICITADAS"/>
  </r>
  <r>
    <x v="15"/>
    <s v="02-02-01-003-005"/>
    <s v="02-02-01-003-005-03"/>
    <s v="Materiales y suministros - Jabón, preparados para limpieza, perfumes y preparados de tocador"/>
    <s v="AMBIENTADOR EN AEROSOL DESINFECTANTE AROMAS VARIADOS, PRESENTACION DE 400 C.C."/>
    <n v="47131816"/>
    <s v="MÍNIMA CUANTÍA"/>
    <n v="3"/>
    <n v="3"/>
    <n v="16"/>
    <n v="30"/>
    <n v="323070"/>
    <s v="UNIDAD"/>
    <s v="NO SOLICITADAS"/>
  </r>
  <r>
    <x v="15"/>
    <s v="02-02-01-003-005"/>
    <s v="02-02-01-003-005-03"/>
    <s v="Materiales y suministros - Jabón, preparados para limpieza, perfumes y preparados de tocador"/>
    <s v="AMBIENTADOR ESPACIOS REDUCIDOS 30  A 50 GR  GEL"/>
    <n v="47131816"/>
    <s v="MÍNIMA CUANTÍA"/>
    <n v="3"/>
    <n v="3"/>
    <n v="16"/>
    <n v="24"/>
    <n v="156000"/>
    <s v="UNIDAD"/>
    <s v="NO SOLICITADAS"/>
  </r>
  <r>
    <x v="15"/>
    <s v="02-02-01-004-002"/>
    <s v="02-02-01-004-002"/>
    <s v="Materiales y suministros - Productos metálicos elaborados (excepto maquinaria y equipo)"/>
    <s v="ATOMIZADOR METÁLICO"/>
    <n v="40141742"/>
    <s v="MÍNIMA CUANTÍA"/>
    <n v="3"/>
    <n v="3"/>
    <n v="16"/>
    <n v="2"/>
    <n v="40000"/>
    <s v="UNIDAD"/>
    <s v="NO SOLICITADAS"/>
  </r>
  <r>
    <x v="15"/>
    <s v="02-02-01-003-006"/>
    <s v="02-02-01-003-006-09"/>
    <s v="Materiales y suministros - Otros productos plásticos"/>
    <s v="BALDE DE 12 LITROS REDONDO CON MANGO RESISTENTE"/>
    <n v="47121804"/>
    <s v="MÍNIMA CUANTÍA"/>
    <n v="3"/>
    <n v="3"/>
    <n v="16"/>
    <n v="10"/>
    <n v="80003.7"/>
    <s v="UNIDAD"/>
    <s v="NO SOLICITADAS"/>
  </r>
  <r>
    <x v="15"/>
    <s v="02-02-01-004-002"/>
    <s v="02-02-01-004-002"/>
    <s v="Materiales y suministros - Productos metálicos elaborados (excepto maquinaria y equipo)"/>
    <s v="BARBERA PARA HOJA DE CUCHILLA"/>
    <n v="27111502"/>
    <s v="MÍNIMA CUANTÍA"/>
    <n v="3"/>
    <n v="3"/>
    <n v="16"/>
    <n v="2"/>
    <n v="32000"/>
    <s v="UNIDAD"/>
    <s v="NO SOLICITADAS"/>
  </r>
  <r>
    <x v="15"/>
    <s v="02-02-01-002-007"/>
    <s v="02-02-01-002-007"/>
    <s v="Materiales y suministros - Artículos textiles (excepto prendas de vestir)"/>
    <s v="BAYETILLA DE ALGODÓN "/>
    <n v="47131501"/>
    <s v="MÍNIMA CUANTÍA"/>
    <n v="3"/>
    <n v="3"/>
    <n v="16"/>
    <n v="40"/>
    <n v="119000"/>
    <s v="UNIDAD"/>
    <s v="NO SOLICITADAS"/>
  </r>
  <r>
    <x v="15"/>
    <s v="02-02-01-003-005"/>
    <s v="02-02-01-003-005-03"/>
    <s v="Materiales y suministros - Jabón, preparados para limpieza, perfumes y preparados de tocador"/>
    <s v="BLANQUEADOR DESINFECTANTE EN GALON "/>
    <n v="47131803"/>
    <s v="MÍNIMA CUANTÍA"/>
    <n v="3"/>
    <n v="3"/>
    <n v="16"/>
    <n v="125"/>
    <n v="899250"/>
    <s v="GALON"/>
    <s v="NO SOLICITADAS"/>
  </r>
  <r>
    <x v="15"/>
    <s v="02-02-01-003-005"/>
    <s v="02-02-01-003-005-03"/>
    <s v="Materiales y suministros - Jabón, preparados para limpieza, perfumes y preparados de tocador"/>
    <s v="BLANQUEADOR DESINFECTANTE HIPOCLORITO PRESENTACION POR 5 GLNS"/>
    <n v="47131803"/>
    <s v="MÍNIMA CUANTÍA"/>
    <n v="3"/>
    <n v="3"/>
    <n v="16"/>
    <n v="19"/>
    <n v="1045000"/>
    <s v="GALON"/>
    <s v="NO SOLICITADAS"/>
  </r>
  <r>
    <x v="15"/>
    <s v="02-02-01-003-006"/>
    <s v="02-02-01-003-006-04"/>
    <s v="Materiales y suministros - Productos de empaque y envasado, de plástico"/>
    <s v="BOLSA DE BASURA INDUSTRIAL NEGRA GRANDE "/>
    <n v="47121701"/>
    <s v="MÍNIMA CUANTÍA"/>
    <n v="3"/>
    <n v="3"/>
    <n v="16"/>
    <n v="361"/>
    <n v="794311.91"/>
    <s v="UNIDAD"/>
    <s v="NO SOLICITADAS"/>
  </r>
  <r>
    <x v="15"/>
    <s v="02-02-01-003-006"/>
    <s v="02-02-01-003-006-04"/>
    <s v="Materiales y suministros - Productos de empaque y envasado, de plástico"/>
    <s v="BOLSA DE BASURA ROJA PARA DESECHOS CONTAMINANTES "/>
    <n v="47121701"/>
    <s v="MÍNIMA CUANTÍA"/>
    <n v="3"/>
    <n v="3"/>
    <n v="16"/>
    <n v="220"/>
    <n v="219911.99999999997"/>
    <s v="UNIDAD"/>
    <s v="NO SOLICITADAS"/>
  </r>
  <r>
    <x v="15"/>
    <s v="02-02-01-003-006"/>
    <s v="02-02-01-003-006-04"/>
    <s v="Materiales y suministros - Productos de empaque y envasado, de plástico"/>
    <s v="BOLSAS VERDES 55X65 PAQUETE X 25"/>
    <n v="47121701"/>
    <s v="MÍNIMA CUANTÍA"/>
    <n v="3"/>
    <n v="3"/>
    <n v="16"/>
    <n v="150"/>
    <n v="149940"/>
    <s v="UNIDAD"/>
    <s v="NO SOLICITADAS"/>
  </r>
  <r>
    <x v="15"/>
    <s v="02-02-01-003-006"/>
    <s v="02-02-01-003-006-04"/>
    <s v="Materiales y suministros - Productos de empaque y envasado, de plástico"/>
    <s v="BOLSAS GRISES 55X65 PAQUETE X 25"/>
    <n v="47121701"/>
    <s v="MÍNIMA CUANTÍA"/>
    <n v="3"/>
    <n v="3"/>
    <n v="16"/>
    <n v="121"/>
    <n v="120951.59999999999"/>
    <s v="UNIDAD"/>
    <s v="NO SOLICITADAS"/>
  </r>
  <r>
    <x v="15"/>
    <s v="02-02-01-003-008"/>
    <s v="02-02-01-003-008-09"/>
    <s v="Materiales y suministros - Otros artículos manufacturados n. C. P."/>
    <s v="CEPILLO PARA BARRIDO DE CALLES"/>
    <n v="47131605"/>
    <s v="MÍNIMA CUANTÍA"/>
    <n v="3"/>
    <n v="3"/>
    <n v="16"/>
    <n v="70"/>
    <n v="700000"/>
    <s v="UNIDAD"/>
    <s v="NO SOLICITADAS"/>
  </r>
  <r>
    <x v="15"/>
    <s v="02-02-01-003-008"/>
    <s v="02-02-01-003-008-09"/>
    <s v="Materiales y suministros - Otros artículos manufacturados n. C. P."/>
    <s v="CEPILLO PARA PAREDES Y TECHO TELARAÑERO "/>
    <n v="47131605"/>
    <s v="MÍNIMA CUANTÍA"/>
    <n v="3"/>
    <n v="3"/>
    <n v="16"/>
    <n v="30"/>
    <n v="507000"/>
    <s v="UNIDAD"/>
    <s v="NO SOLICITADAS"/>
  </r>
  <r>
    <x v="15"/>
    <s v="02-02-01-003-008"/>
    <s v="02-02-01-003-008-09"/>
    <s v="Materiales y suministros - Otros artículos manufacturados n. C. P."/>
    <s v="CEPILLO SANITARIO "/>
    <n v="47131605"/>
    <s v="MÍNIMA CUANTÍA"/>
    <n v="3"/>
    <n v="3"/>
    <n v="16"/>
    <n v="10"/>
    <n v="85500"/>
    <s v="UNIDAD"/>
    <s v="NO SOLICITADAS"/>
  </r>
  <r>
    <x v="15"/>
    <s v="02-02-01-003-008"/>
    <s v="02-02-01-003-008-09"/>
    <s v="Materiales y suministros - Otros artículos manufacturados n. C. P."/>
    <s v="CEPILLO DE MANO"/>
    <n v="47131605"/>
    <s v="MÍNIMA CUANTÍA"/>
    <n v="3"/>
    <n v="3"/>
    <n v="16"/>
    <n v="1"/>
    <n v="977.84"/>
    <s v="UNIDAD"/>
    <s v="NO SOLICITADAS"/>
  </r>
  <r>
    <x v="15"/>
    <s v="02-02-01-003-005"/>
    <s v="02-02-01-003-005-03"/>
    <s v="Materiales y suministros - Jabón, preparados para limpieza, perfumes y preparados de tocador"/>
    <s v="CERA LIQUIDA EMULSIONADA, AUTOBRILLANTE, ANTIDESLIZANTE DE ALTA RESISTENCIA"/>
    <n v="47131802"/>
    <s v="MÍNIMA CUANTÍA"/>
    <n v="3"/>
    <n v="3"/>
    <n v="16"/>
    <n v="58"/>
    <n v="1798000"/>
    <s v="GALON"/>
    <s v="NO SOLICITADAS"/>
  </r>
  <r>
    <x v="15"/>
    <s v="02-02-01-003-005"/>
    <s v="02-02-01-003-005-03"/>
    <s v="Materiales y suministros - Jabón, preparados para limpieza, perfumes y preparados de tocador"/>
    <s v="CERA PARA PISOS LIQUIDA POLIMERICA, AUTOBRILLANTE, EMPAQUE EN POLIETILENO, CON FRAGANCIA, PRSEENTACION POR 3750 CC / COLOR ROJO"/>
    <n v="47131802"/>
    <s v="MÍNIMA CUANTÍA"/>
    <n v="3"/>
    <n v="3"/>
    <n v="16"/>
    <n v="10"/>
    <n v="310000"/>
    <s v="GALON"/>
    <s v="NO SOLICITADAS"/>
  </r>
  <r>
    <x v="15"/>
    <s v="02-02-01-003-006"/>
    <s v="02-02-01-003-006-02"/>
    <s v="Materiales y suministros - Otros productos de caucho"/>
    <s v="CHUPA PARA SANITARIO, TIPO CAMPANA SENCILLA, CON MANGO FABRICADO EN PLASTICO"/>
    <n v="47131600"/>
    <s v="MÍNIMA CUANTÍA"/>
    <n v="3"/>
    <n v="3"/>
    <n v="16"/>
    <n v="20"/>
    <n v="79991.8"/>
    <s v="UNIDAD"/>
    <s v="NO SOLICITADAS"/>
  </r>
  <r>
    <x v="15"/>
    <s v="02-02-01-003-004"/>
    <s v="02-02-01-003-004-02"/>
    <s v="Materiales y suministros - Productos químicos inorgánicos básicos n. C. P."/>
    <s v="CREOLINA"/>
    <n v="47131800"/>
    <s v="MÍNIMA CUANTÍA"/>
    <n v="3"/>
    <n v="3"/>
    <n v="16"/>
    <n v="19"/>
    <n v="664734"/>
    <s v="GALON"/>
    <s v="NO SOLICITADAS"/>
  </r>
  <r>
    <x v="15"/>
    <s v="02-02-01-003-005"/>
    <s v="02-02-01-003-005-03"/>
    <s v="Materiales y suministros - Jabón, preparados para limpieza, perfumes y preparados de tocador"/>
    <s v="DESENGRASANTE MULTISUPERFICIES "/>
    <n v="47131800"/>
    <s v="MÍNIMA CUANTÍA"/>
    <n v="3"/>
    <n v="3"/>
    <n v="16"/>
    <n v="50"/>
    <n v="350000"/>
    <s v="UNIDAD"/>
    <s v="NO SOLICITADAS"/>
  </r>
  <r>
    <x v="15"/>
    <s v="02-02-01-003-005"/>
    <s v="02-02-01-003-005-03"/>
    <s v="Materiales y suministros - Jabón, preparados para limpieza, perfumes y preparados de tocador"/>
    <s v="DETERGENTE EN POLVO"/>
    <n v="47131800"/>
    <s v="MÍNIMA CUANTÍA"/>
    <n v="3"/>
    <n v="3"/>
    <n v="16"/>
    <n v="449"/>
    <n v="3427666"/>
    <s v="UNIDAD"/>
    <s v="NO SOLICITADAS"/>
  </r>
  <r>
    <x v="15"/>
    <s v="02-02-01-003-006"/>
    <s v="02-02-01-003-006-09"/>
    <s v="Materiales y suministros - Otros productos plásticos"/>
    <s v="DISPENSADOR DE PAPEL HIGIENICO JUMBO SNOW / SMOKE R500"/>
    <n v="47131702"/>
    <s v="MÍNIMA CUANTÍA"/>
    <n v="3"/>
    <n v="3"/>
    <n v="16"/>
    <n v="15"/>
    <n v="59993.85"/>
    <s v="UNIDAD"/>
    <s v="NO SOLICITADAS"/>
  </r>
  <r>
    <x v="15"/>
    <s v="02-02-01-003-006"/>
    <s v="02-02-01-003-006-09"/>
    <s v="Materiales y suministros - Otros productos plásticos"/>
    <s v="DISPENSADORES DE TOALLAS DE PAPEL"/>
    <n v="47131701"/>
    <s v="MÍNIMA CUANTÍA"/>
    <n v="3"/>
    <n v="3"/>
    <n v="16"/>
    <n v="15"/>
    <n v="44999.85"/>
    <s v="UNIDAD"/>
    <s v="NO SOLICITADAS"/>
  </r>
  <r>
    <x v="15"/>
    <s v="02-02-01-003-008"/>
    <s v="02-02-01-003-008-09"/>
    <s v="Materiales y suministros - Otros artículos manufacturados n. C. P."/>
    <s v="ESCOBA SUAVE "/>
    <n v="47131604"/>
    <s v="MÍNIMA CUANTÍA"/>
    <n v="3"/>
    <n v="3"/>
    <n v="16"/>
    <n v="150"/>
    <n v="978900"/>
    <s v="UNIDAD"/>
    <s v="NO SOLICITADAS"/>
  </r>
  <r>
    <x v="15"/>
    <s v="02-02-01-003-006"/>
    <s v="02-02-01-003-006-09"/>
    <s v="Materiales y suministros - Otros productos plásticos"/>
    <s v="ESPUMA EN CUADROS PARA SACUDIR CABELLO Y TALCO"/>
    <n v="13101504"/>
    <s v="MÍNIMA CUANTÍA"/>
    <n v="3"/>
    <n v="3"/>
    <n v="16"/>
    <n v="3"/>
    <n v="8999.9699999999993"/>
    <s v="UNIDAD"/>
    <s v="NO SOLICITADAS"/>
  </r>
  <r>
    <x v="15"/>
    <s v="02-02-01-003-005"/>
    <s v="02-02-01-003-005-03"/>
    <s v="Materiales y suministros - Jabón, preparados para limpieza, perfumes y preparados de tocador"/>
    <s v="GEL FIJADOR X 1000 GRAMOS O CREMA PARA PEINAR"/>
    <n v="53131602"/>
    <s v="MÍNIMA CUANTÍA"/>
    <n v="3"/>
    <n v="3"/>
    <n v="16"/>
    <n v="1"/>
    <n v="6271.01"/>
    <s v="UNIDAD"/>
    <s v="NO SOLICITADAS"/>
  </r>
  <r>
    <x v="15"/>
    <s v="02-02-01-003-006"/>
    <s v="02-02-01-003-006-02"/>
    <s v="Materiales y suministros - Otros productos de caucho"/>
    <s v="GUANTE DOMESTICO CON LABRADO EN LA PALMA "/>
    <n v="46181504"/>
    <s v="MÍNIMA CUANTÍA"/>
    <n v="3"/>
    <n v="3"/>
    <n v="16"/>
    <n v="90"/>
    <n v="359963.10000000003"/>
    <s v="UNIDAD"/>
    <s v="NO SOLICITADAS"/>
  </r>
  <r>
    <x v="15"/>
    <s v="02-02-01-003-006"/>
    <s v="02-02-01-003-006-02"/>
    <s v="Materiales y suministros - Otros productos de caucho"/>
    <s v="GUANTES DESECHABLES SILICONA  CAJA POR 100 UNIDADES"/>
    <n v="42132205"/>
    <s v="MÍNIMA CUANTÍA"/>
    <n v="3"/>
    <n v="3"/>
    <n v="16"/>
    <n v="31"/>
    <n v="681985.42999999993"/>
    <s v="UNIDAD"/>
    <s v="NO SOLICITADAS"/>
  </r>
  <r>
    <x v="15"/>
    <s v="02-02-01-003-006"/>
    <s v="02-02-01-003-006-09"/>
    <s v="Materiales y suministros - Otros productos plásticos"/>
    <s v="GUARDIÁN*CONTENEDOR PARA CORTO PUNZANTES"/>
    <n v="42142531"/>
    <s v="MÍNIMA CUANTÍA"/>
    <n v="3"/>
    <n v="3"/>
    <n v="16"/>
    <n v="4"/>
    <n v="22000.719999999998"/>
    <s v="UNIDAD"/>
    <s v="NO SOLICITADAS"/>
  </r>
  <r>
    <x v="15"/>
    <s v="02-02-01-003-004"/>
    <s v="02-02-01-003-004-06"/>
    <s v="Materiales y suministros - Abonos y plaguicidas"/>
    <s v="INSECTICIDA EN AEROSOL"/>
    <n v="10191500"/>
    <s v="MÍNIMA CUANTÍA"/>
    <n v="3"/>
    <n v="3"/>
    <n v="16"/>
    <n v="35"/>
    <n v="276500"/>
    <s v="UNIDAD"/>
    <s v="NO SOLICITADAS"/>
  </r>
  <r>
    <x v="15"/>
    <s v="02-02-01-003-005"/>
    <s v="02-02-01-003-005-03"/>
    <s v="Materiales y suministros - Jabón, preparados para limpieza, perfumes y preparados de tocador"/>
    <s v="JABON LAVAPLATOS TIPO CREMA"/>
    <n v="47131704"/>
    <s v="MÍNIMA CUANTÍA"/>
    <n v="3"/>
    <n v="3"/>
    <n v="16"/>
    <n v="30"/>
    <n v="116640"/>
    <s v="UNIDAD"/>
    <s v="NO SOLICITADAS"/>
  </r>
  <r>
    <x v="15"/>
    <s v="02-02-01-003-005"/>
    <s v="02-02-01-003-005-03"/>
    <s v="Materiales y suministros - Jabón, preparados para limpieza, perfumes y preparados de tocador"/>
    <s v="JABON LAVAPLATOS LIQUIDO, CON PRESENTACION DE 5 LITROS"/>
    <n v="47131704"/>
    <s v="MÍNIMA CUANTÍA"/>
    <n v="3"/>
    <n v="3"/>
    <n v="16"/>
    <n v="30"/>
    <n v="360000"/>
    <s v="UNIDAD"/>
    <s v="NO SOLICITADAS"/>
  </r>
  <r>
    <x v="15"/>
    <s v="02-02-01-003-005"/>
    <s v="02-02-01-003-005-03"/>
    <s v="Materiales y suministros - Jabón, preparados para limpieza, perfumes y preparados de tocador"/>
    <s v="JABON LIQUIDO PARA MANOS ANTIBACTERIAL "/>
    <n v="47131704"/>
    <s v="MÍNIMA CUANTÍA"/>
    <n v="3"/>
    <n v="3"/>
    <n v="16"/>
    <n v="50"/>
    <n v="303450"/>
    <s v="UNIDAD"/>
    <s v="NO SOLICITADAS"/>
  </r>
  <r>
    <x v="15"/>
    <s v="02-02-01-003-008"/>
    <s v="02-02-01-003-008-09"/>
    <s v="Materiales y suministros - Otros artículos manufacturados n. C. P."/>
    <s v="KIT PARA DERRAMES "/>
    <n v="47131905"/>
    <s v="MÍNIMA CUANTÍA"/>
    <n v="3"/>
    <n v="3"/>
    <n v="16"/>
    <n v="4"/>
    <n v="72000"/>
    <s v="UNIDAD"/>
    <s v="NO SOLICITADAS"/>
  </r>
  <r>
    <x v="15"/>
    <s v="02-02-01-003-005"/>
    <s v="02-02-01-003-005-03"/>
    <s v="Materiales y suministros - Jabón, preparados para limpieza, perfumes y preparados de tocador"/>
    <s v="LIMPIADOR DESINFECTANTE  MULTIUSOS ANTIBACTERIAL  LIQUIDO CON FRAGANCIAS VARIADAS"/>
    <n v="47131803"/>
    <s v="MÍNIMA CUANTÍA"/>
    <n v="3"/>
    <n v="3"/>
    <n v="16"/>
    <n v="173"/>
    <n v="2058181"/>
    <s v="GALON"/>
    <s v="NO SOLICITADAS"/>
  </r>
  <r>
    <x v="15"/>
    <s v="02-02-01-003-005"/>
    <s v="02-02-01-003-005-03"/>
    <s v="Materiales y suministros - Jabón, preparados para limpieza, perfumes y preparados de tocador"/>
    <s v="LIMPIAVIDRIO CON AROMA"/>
    <n v="47131800"/>
    <s v="MÍNIMA CUANTÍA"/>
    <n v="3"/>
    <n v="3"/>
    <n v="16"/>
    <n v="41"/>
    <n v="179990"/>
    <s v="UNIDAD"/>
    <s v="NO SOLICITADAS"/>
  </r>
  <r>
    <x v="15"/>
    <s v="02-02-01-002-007"/>
    <s v="02-02-01-002-007"/>
    <s v="Materiales y suministros - Artículos textiles (excepto prendas de vestir)"/>
    <s v="LIMPIÓN DE TOALLA 80 X 60 CM"/>
    <n v="47131500"/>
    <s v="MÍNIMA CUANTÍA"/>
    <n v="3"/>
    <n v="3"/>
    <n v="16"/>
    <n v="80"/>
    <n v="637840"/>
    <s v="UNIDAD"/>
    <s v="NO SOLICITADAS"/>
  </r>
  <r>
    <x v="15"/>
    <s v="02-02-01-002-007"/>
    <s v="02-02-01-002-007"/>
    <s v="Materiales y suministros - Artículos textiles (excepto prendas de vestir)"/>
    <s v="LIMPION INDUSTRIAL DESECHABLE PRE CORTADO HS 2 "/>
    <n v="14111703"/>
    <s v="MÍNIMA CUANTÍA"/>
    <n v="3"/>
    <n v="3"/>
    <n v="16"/>
    <n v="24"/>
    <n v="599760"/>
    <s v="UNIDAD"/>
    <s v="NO SOLICITADAS"/>
  </r>
  <r>
    <x v="15"/>
    <s v="02-02-01-003-004"/>
    <s v="02-02-01-003-004-01"/>
    <s v="Materiales y suministros - Químicos orgánicos básicos"/>
    <s v="LIQUIDO ESTERILIZANTE PARA PIEL X 1000 ML"/>
    <n v="42281603"/>
    <s v="MÍNIMA CUANTÍA"/>
    <n v="3"/>
    <n v="3"/>
    <n v="16"/>
    <n v="10"/>
    <n v="139230"/>
    <s v="UNIDAD"/>
    <s v="NO SOLICITADAS"/>
  </r>
  <r>
    <x v="15"/>
    <s v="02-02-01-003-005"/>
    <s v="02-02-01-003-005-03"/>
    <s v="Materiales y suministros - Jabón, preparados para limpieza, perfumes y preparados de tocador"/>
    <s v="LUSTRAMUEBLE, PRESENTACION LIQUIDA"/>
    <n v="47131806"/>
    <s v="MÍNIMA CUANTÍA"/>
    <n v="3"/>
    <n v="3"/>
    <n v="16"/>
    <n v="30"/>
    <n v="117810"/>
    <s v="UNIDAD"/>
    <s v="NO SOLICITADAS"/>
  </r>
  <r>
    <x v="15"/>
    <s v="02-02-01-003-002"/>
    <s v="02-02-01-003-002-01"/>
    <s v="Materiales y suministros - Pasta de papel, papel y cartón"/>
    <s v="PAÑUELO FACIAL, TIPO TOCADOR DE HOJA DOBLE"/>
    <n v="14111701"/>
    <s v="MÍNIMA CUANTÍA"/>
    <n v="3"/>
    <n v="3"/>
    <n v="16"/>
    <n v="20"/>
    <n v="127480"/>
    <s v="UNIDAD"/>
    <s v="NO SOLICITADAS"/>
  </r>
  <r>
    <x v="15"/>
    <s v="02-02-01-003-002"/>
    <s v="02-02-01-003-002-01"/>
    <s v="Materiales y suministros - Pasta de papel, papel y cartón"/>
    <s v="PAPEL HIGIENICO DE HOJA DOBLE"/>
    <n v="14111704"/>
    <s v="MÍNIMA CUANTÍA"/>
    <n v="3"/>
    <n v="3"/>
    <n v="16"/>
    <n v="195"/>
    <n v="2369250"/>
    <s v="UNIDAD"/>
    <s v="NO SOLICITADAS"/>
  </r>
  <r>
    <x v="15"/>
    <s v="02-02-01-003-002"/>
    <s v="02-02-01-003-002-01"/>
    <s v="Materiales y suministros - Pasta de papel, papel y cartón"/>
    <s v="PAPEL HIGIENICO TRIPLE HOJA, COLOR BLANCO"/>
    <n v="14111704"/>
    <s v="MÍNIMA CUANTÍA"/>
    <n v="3"/>
    <n v="3"/>
    <n v="16"/>
    <n v="1"/>
    <n v="9226"/>
    <s v="UNIDAD"/>
    <s v="NO SOLICITADAS"/>
  </r>
  <r>
    <x v="15"/>
    <s v="02-02-01-003-008"/>
    <s v="02-02-01-003-008-09"/>
    <s v="Materiales y suministros - Otros artículos manufacturados n. C. P."/>
    <s v="PEINETA EN CARBONO DIENTES ANCHOS Y TUPIDOS"/>
    <n v="53131604"/>
    <s v="MÍNIMA CUANTÍA"/>
    <n v="3"/>
    <n v="3"/>
    <n v="16"/>
    <n v="6"/>
    <n v="66372"/>
    <s v="UNIDAD"/>
    <s v="NO SOLICITADAS"/>
  </r>
  <r>
    <x v="15"/>
    <s v="02-02-01-003-008"/>
    <s v="02-02-01-003-008-09"/>
    <s v="Materiales y suministros - Otros artículos manufacturados n. C. P."/>
    <s v="PORTA TRAPERO 1,54 X 0,14 X 0,19 CM"/>
    <n v="47131613"/>
    <s v="MÍNIMA CUANTÍA"/>
    <n v="3"/>
    <n v="3"/>
    <n v="16"/>
    <n v="10"/>
    <n v="10500"/>
    <s v="UNIDAD"/>
    <s v="NO SOLICITADAS"/>
  </r>
  <r>
    <x v="15"/>
    <s v="02-02-01-003-008"/>
    <s v="02-02-01-003-008-09"/>
    <s v="Materiales y suministros - Otros artículos manufacturados n. C. P."/>
    <s v="RASTRILLOS "/>
    <n v="47131608"/>
    <s v="MÍNIMA CUANTÍA"/>
    <n v="3"/>
    <n v="3"/>
    <n v="16"/>
    <n v="60"/>
    <n v="660000"/>
    <s v="UNIDAD"/>
    <s v="NO SOLICITADAS"/>
  </r>
  <r>
    <x v="15"/>
    <s v="02-02-01-003-008"/>
    <s v="02-02-01-003-008-09"/>
    <s v="Materiales y suministros - Otros artículos manufacturados n. C. P."/>
    <s v="RECOGEDOR DE PLASTICO RIGIDO RESISTENTE"/>
    <n v="47131611"/>
    <s v="MÍNIMA CUANTÍA"/>
    <n v="3"/>
    <n v="3"/>
    <n v="16"/>
    <n v="78"/>
    <n v="280800"/>
    <s v="UNIDAD"/>
    <s v="NO SOLICITADAS"/>
  </r>
  <r>
    <x v="15"/>
    <s v="02-02-01-004-002"/>
    <s v="02-02-01-004-002"/>
    <s v="Materiales y suministros - Productos metálicos elaborados (excepto maquinaria y equipo)"/>
    <s v="REPUESTO DE CUCHILLA PARA MÁQUINA DE PELUQUERÍA"/>
    <n v="42294957"/>
    <s v="MÍNIMA CUANTÍA"/>
    <n v="3"/>
    <n v="3"/>
    <n v="16"/>
    <n v="5"/>
    <n v="325000"/>
    <s v="UNIDAD"/>
    <s v="NO SOLICITADAS"/>
  </r>
  <r>
    <x v="15"/>
    <s v="02-02-01-003-005"/>
    <s v="02-02-01-003-005-03"/>
    <s v="Materiales y suministros - Jabón, preparados para limpieza, perfumes y preparados de tocador"/>
    <s v="REPUESTO EN ACEITE PARA AMBIENTADOR ELECTRICO "/>
    <n v="47131816"/>
    <s v="MÍNIMA CUANTÍA"/>
    <n v="3"/>
    <n v="3"/>
    <n v="16"/>
    <n v="28"/>
    <n v="590968"/>
    <s v="UNIDAD"/>
    <s v="NO SOLICITADAS"/>
  </r>
  <r>
    <x v="15"/>
    <s v="02-02-01-003-005"/>
    <s v="02-02-01-003-005-03"/>
    <s v="Materiales y suministros - Jabón, preparados para limpieza, perfumes y preparados de tocador"/>
    <s v="RINSE O BÁLSAMO A BASE DE HIERBAS"/>
    <n v="53131602"/>
    <s v="MÍNIMA CUANTÍA"/>
    <n v="3"/>
    <n v="3"/>
    <n v="16"/>
    <n v="4"/>
    <n v="172000"/>
    <s v="GALON"/>
    <s v="NO SOLICITADAS"/>
  </r>
  <r>
    <x v="15"/>
    <s v="02-02-01-003-005"/>
    <s v="02-02-01-003-005-03"/>
    <s v="Materiales y suministros - Jabón, preparados para limpieza, perfumes y preparados de tocador"/>
    <s v="SHAMPOO PARA PELUQUERÍA"/>
    <n v="53131602"/>
    <s v="MÍNIMA CUANTÍA"/>
    <n v="3"/>
    <n v="3"/>
    <n v="16"/>
    <n v="7"/>
    <n v="147000"/>
    <s v="GALON"/>
    <s v="NO SOLICITADAS"/>
  </r>
  <r>
    <x v="15"/>
    <s v="02-02-01-003-005"/>
    <s v="02-02-01-003-005-03"/>
    <s v="Materiales y suministros - Jabón, preparados para limpieza, perfumes y preparados de tocador"/>
    <s v="SUAVIZANTE DE ROPA CON FRAGANCIA GALON"/>
    <n v="47131811"/>
    <s v="MÍNIMA CUANTÍA"/>
    <n v="3"/>
    <n v="3"/>
    <n v="16"/>
    <n v="53"/>
    <n v="1325000"/>
    <s v="UNIDAD"/>
    <s v="NO SOLICITADAS"/>
  </r>
  <r>
    <x v="15"/>
    <s v="02-02-01-004-002"/>
    <s v="02-02-01-004-002"/>
    <s v="Materiales y suministros - Productos metálicos elaborados (excepto maquinaria y equipo)"/>
    <s v="TIJERA DE ACERO INOXIDABLE"/>
    <n v="44121618"/>
    <s v="MÍNIMA CUANTÍA"/>
    <n v="3"/>
    <n v="3"/>
    <n v="16"/>
    <n v="20"/>
    <n v="300000"/>
    <s v="UNIDAD"/>
    <s v="NO SOLICITADAS"/>
  </r>
  <r>
    <x v="15"/>
    <s v="02-02-01-004-002"/>
    <s v="02-02-01-004-002"/>
    <s v="Materiales y suministros - Productos metálicos elaborados (excepto maquinaria y equipo)"/>
    <s v="TIJERA ENTRESACADORA METALICA"/>
    <n v="27111531"/>
    <s v="MÍNIMA CUANTÍA"/>
    <n v="3"/>
    <n v="3"/>
    <n v="16"/>
    <n v="2"/>
    <n v="136422"/>
    <s v="UNIDAD"/>
    <s v="NO SOLICITADAS"/>
  </r>
  <r>
    <x v="15"/>
    <s v="02-02-01-004-002"/>
    <s v="02-02-01-004-002"/>
    <s v="Materiales y suministros - Productos metálicos elaborados (excepto maquinaria y equipo)"/>
    <s v="TIJERA PARA PELUQUERÍA METALICA CORTE FINO"/>
    <n v="27111531"/>
    <s v="MÍNIMA CUANTÍA"/>
    <n v="3"/>
    <n v="3"/>
    <n v="16"/>
    <n v="2"/>
    <n v="145710"/>
    <s v="UNIDAD"/>
    <s v="NO SOLICITADAS"/>
  </r>
  <r>
    <x v="15"/>
    <s v="02-02-01-003-002"/>
    <s v="02-02-01-003-002-01"/>
    <s v="Materiales y suministros - Pasta de papel, papel y cartón"/>
    <s v="PAÑO SEMIDESECHABLE FAMITEX 510 CAJA POR 5 PAQUETES"/>
    <n v="14111703"/>
    <s v="MÍNIMA CUANTÍA"/>
    <n v="3"/>
    <n v="3"/>
    <n v="16"/>
    <n v="20"/>
    <n v="252000"/>
    <s v="UNIDAD"/>
    <s v="NO SOLICITADAS"/>
  </r>
  <r>
    <x v="15"/>
    <s v="02-02-01-003-002"/>
    <s v="02-02-01-003-002-01"/>
    <s v="Materiales y suministros - Pasta de papel, papel y cartón"/>
    <s v="TOALLA DE PAPEL, TIPO ROLLO, DE HOJA DOBLE, COLOR BLANCO"/>
    <n v="14111703"/>
    <s v="MÍNIMA CUANTÍA"/>
    <n v="3"/>
    <n v="3"/>
    <n v="16"/>
    <n v="28"/>
    <n v="219324"/>
    <s v="UNIDAD"/>
    <s v="NO SOLICITADAS"/>
  </r>
  <r>
    <x v="15"/>
    <s v="02-02-01-003-002"/>
    <s v="02-02-01-003-002-01"/>
    <s v="Materiales y suministros - Pasta de papel, papel y cartón"/>
    <s v="TOALLAS DE MANOS DOBLADA EN Z BLANCA HOJA DOBLE "/>
    <n v="14111703"/>
    <s v="MÍNIMA CUANTÍA"/>
    <n v="3"/>
    <n v="3"/>
    <n v="16"/>
    <n v="23"/>
    <n v="618700"/>
    <s v="UNIDAD"/>
    <s v="NO SOLICITADAS"/>
  </r>
  <r>
    <x v="15"/>
    <s v="02-02-01-003-002"/>
    <s v="02-02-01-003-002-01"/>
    <s v="Materiales y suministros - Pasta de papel, papel y cartón"/>
    <s v="TOALLAS DE MANOS EN ROLLO CONTINUA "/>
    <n v="14111703"/>
    <s v="MÍNIMA CUANTÍA"/>
    <n v="3"/>
    <n v="3"/>
    <n v="16"/>
    <n v="18"/>
    <n v="738000"/>
    <s v="UNIDAD"/>
    <s v="NO SOLICITADAS"/>
  </r>
  <r>
    <x v="15"/>
    <s v="02-02-01-003-008"/>
    <s v="02-02-01-003-008-09"/>
    <s v="Materiales y suministros - Otros artículos manufacturados n. C. P."/>
    <s v="TRAPEADOR EN  ALGODÓN"/>
    <n v="47131618"/>
    <s v="MÍNIMA CUANTÍA"/>
    <n v="3"/>
    <n v="3"/>
    <n v="16"/>
    <n v="107"/>
    <n v="2782000"/>
    <s v="UNIDAD"/>
    <s v="NO SOLICITADAS"/>
  </r>
  <r>
    <x v="15"/>
    <s v="02-02-01-003-008"/>
    <s v="02-02-01-003-008-09"/>
    <s v="Materiales y suministros - Otros artículos manufacturados n. C. P."/>
    <s v="TRAPEADOR INDUSTRIAL DE ALTA CALIDAD PARA POLVO DE 60 X 20"/>
    <n v="47131618"/>
    <s v="MÍNIMA CUANTÍA"/>
    <n v="3"/>
    <n v="3"/>
    <n v="16"/>
    <n v="8"/>
    <n v="8000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ANTIBACTERIAL "/>
    <n v="42281604"/>
    <s v="MÍNIMA CUANTÍA"/>
    <n v="2"/>
    <n v="1"/>
    <n v="16"/>
    <n v="24"/>
    <n v="442680"/>
    <s v="GALON"/>
    <s v="NO SOLICITADAS"/>
  </r>
  <r>
    <x v="15"/>
    <s v="02-02-01-002-003"/>
    <s v="02-02-01-002-003-09"/>
    <s v="Materiales y suministros - Otros productos alimenticios n. C. P."/>
    <s v="AROMATICA SABORES SURTIDOS CAJA POR 20 BOLSAS "/>
    <n v="50201713"/>
    <s v="MÍNIMA CUANTÍA"/>
    <n v="2"/>
    <n v="1"/>
    <n v="16"/>
    <n v="132"/>
    <n v="455400"/>
    <s v="UNIDAD"/>
    <s v="NO SOLICITADAS"/>
  </r>
  <r>
    <x v="15"/>
    <s v="02-02-01-002-003"/>
    <s v="02-02-01-002-003-05"/>
    <s v="Materiales y suministros - Azúcar"/>
    <s v="AZÚCAR DIETÉTICA"/>
    <n v="50161509"/>
    <s v="MÍNIMA CUANTÍA"/>
    <n v="2"/>
    <n v="1"/>
    <n v="16"/>
    <n v="21"/>
    <n v="316050"/>
    <s v="UNIDAD"/>
    <s v="NO SOLICITADAS"/>
  </r>
  <r>
    <x v="15"/>
    <s v="02-02-01-002-003"/>
    <s v="02-02-01-002-003-05"/>
    <s v="Materiales y suministros - Azúcar"/>
    <s v="AZÚCAR REFINADA GRANULADA, PRESENTACIÓN X 5 GMS "/>
    <n v="50161509"/>
    <s v="MÍNIMA CUANTÍA"/>
    <n v="2"/>
    <n v="1"/>
    <n v="16"/>
    <n v="50"/>
    <n v="218000"/>
    <s v="UNIDAD"/>
    <s v="NO SOLICITADAS"/>
  </r>
  <r>
    <x v="15"/>
    <s v="02-02-01-002-003"/>
    <s v="02-02-01-002-003-05"/>
    <s v="Materiales y suministros - Azúcar"/>
    <s v="AZÚCAR REFINADA, PRESENTACIÓN X 1000 GMS"/>
    <n v="50161509"/>
    <s v="MÍNIMA CUANTÍA"/>
    <n v="2"/>
    <n v="1"/>
    <n v="16"/>
    <n v="50"/>
    <n v="162500"/>
    <s v="KILOGRAMO"/>
    <s v="NO SOLICITADAS"/>
  </r>
  <r>
    <x v="15"/>
    <s v="02-02-01-002-003"/>
    <s v="02-02-01-002-003-08"/>
    <s v="Materiales y suministros - Productos del café"/>
    <s v="CAFÉ DE CONSUMO NACIONAL MOLIDO SIN DESCAFEINAR EN BOLSA METALIZADA X 500 GMS."/>
    <n v="50201706"/>
    <s v="MÍNIMA CUANTÍA"/>
    <n v="2"/>
    <n v="1"/>
    <n v="16"/>
    <n v="360"/>
    <n v="3013200"/>
    <s v="UNIDAD"/>
    <s v="NO SOLICITADAS"/>
  </r>
  <r>
    <x v="15"/>
    <s v="02-02-01-002-003"/>
    <s v="02-02-01-002-003-08"/>
    <s v="Materiales y suministros - Productos del café"/>
    <s v="CAFÉ DE CONSUMO NACIONAL SOLUBLE EN FRASCO DE VIDRIO X 170 GRAMOS"/>
    <n v="50201706"/>
    <s v="MÍNIMA CUANTÍA"/>
    <n v="2"/>
    <n v="1"/>
    <n v="16"/>
    <n v="50"/>
    <n v="635000"/>
    <s v="UNIDAD"/>
    <s v="NO SOLICITADAS"/>
  </r>
  <r>
    <x v="15"/>
    <s v="02-02-01-002-003"/>
    <s v="02-02-01-002-003-09"/>
    <s v="Materiales y suministros - Otros productos alimenticios n. C. P."/>
    <s v="CREMA PARA PREPARAR CON CAFE PAQUETE X 100 UNIDADES PRESENTACION POR 4 GMS"/>
    <n v="50201714"/>
    <s v="MÍNIMA CUANTÍA"/>
    <n v="3"/>
    <n v="2"/>
    <n v="16"/>
    <n v="35"/>
    <n v="189700"/>
    <s v="UNIDAD"/>
    <s v="NO SOLICITADAS"/>
  </r>
  <r>
    <x v="15"/>
    <s v="02-02-01-004-009"/>
    <s v="02-02-01-004-009-01"/>
    <s v="Materiales y suministros - Vehículos automotores, remolques y semirremolques; y sus partes, piezas y accesorios"/>
    <s v="REPUESTOS PARA VEHICULOS"/>
    <n v="20101805"/>
    <s v="SELECCIÓN ABREVIADA MENOR CUANTÍA"/>
    <n v="2"/>
    <n v="3"/>
    <n v="10"/>
    <n v="1"/>
    <n v="15720000"/>
    <s v="GLOBAL"/>
    <s v="NO SOLICITADAS"/>
  </r>
  <r>
    <x v="15"/>
    <s v="02-01-01-004-003"/>
    <s v="02-01-01-004-003-04"/>
    <s v="Activos fijos - Hornos y quemadores para alimentación de hogares y sus partes y piezas"/>
    <s v="ESTUFAS"/>
    <n v="48101716"/>
    <s v="MÍNIMA CUANTÍA"/>
    <n v="5"/>
    <n v="2"/>
    <n v="10"/>
    <n v="1"/>
    <n v="2600003"/>
    <s v="UNIDAD"/>
    <s v="NO SOLICITADAS"/>
  </r>
  <r>
    <x v="15"/>
    <s v="02-01-01-004-008"/>
    <s v="02-01-01-004-008-02"/>
    <s v="Activos fijos - Instrumentos y aparatos de medición, verificación, análisis, de navegación y para otros fines (excepto instrumentos ópticos); instrumentos de control de procesos industriales, sus partes, piezas y accesorios"/>
    <s v="TERMOMETRO DE TEMPERATURA "/>
    <n v="52151648"/>
    <s v="MÍNIMA CUANTÍA"/>
    <n v="5"/>
    <n v="2"/>
    <n v="10"/>
    <n v="1"/>
    <n v="85000"/>
    <s v="UNIDAD"/>
    <s v="NO SOLICITADAS"/>
  </r>
  <r>
    <x v="15"/>
    <s v="02-01-01-004-003"/>
    <s v="02-01-01-004-003-09"/>
    <s v="Activos fijos - Otras máquinas para usos generales y sus partes y piezas"/>
    <s v="BALANZA ELECTRONICA DE MESA 40 KG"/>
    <n v="41111507"/>
    <s v="MÍNIMA CUANTÍA"/>
    <n v="5"/>
    <n v="2"/>
    <n v="10"/>
    <n v="2"/>
    <n v="320000"/>
    <s v="UNIDAD"/>
    <s v="NO SOLICITADAS"/>
  </r>
  <r>
    <x v="15"/>
    <s v="02-01-01-004-003"/>
    <s v="02-01-01-004-003-09"/>
    <s v="Activos fijos - Otras máquinas para usos generales y sus partes y piezas"/>
    <s v="BASCULA DIGITAL DE PISO 300 KG."/>
    <n v="41111509"/>
    <s v="MÍNIMA CUANTÍA"/>
    <n v="5"/>
    <n v="2"/>
    <n v="10"/>
    <n v="1"/>
    <n v="410000"/>
    <s v="UNIDAD"/>
    <s v="NO SOLICITADAS"/>
  </r>
  <r>
    <x v="15"/>
    <s v="02-02-01-004-002"/>
    <s v="02-02-01-004-002"/>
    <s v="Materiales y suministros - Productos metálicos elaborados (excepto maquinaria y equipo)"/>
    <s v="PORTA COMIDAS METALICO"/>
    <n v="52152002"/>
    <s v="MÍNIMA CUANTÍA"/>
    <n v="5"/>
    <n v="2"/>
    <n v="10"/>
    <n v="60"/>
    <n v="750000"/>
    <s v="UNIDAD"/>
    <s v="NO SOLICITADAS"/>
  </r>
  <r>
    <x v="15"/>
    <s v="02-02-01-003-006"/>
    <s v="02-02-01-003-006-09"/>
    <s v="Materiales y suministros - Otros productos plásticos"/>
    <s v="TERMO MULTIPROPOSITO 5 LT"/>
    <n v="13101723"/>
    <s v="MÍNIMA CUANTÍA"/>
    <n v="5"/>
    <n v="2"/>
    <n v="10"/>
    <n v="8"/>
    <n v="640000"/>
    <s v="UNIDAD"/>
    <s v="NO SOLICITADAS"/>
  </r>
  <r>
    <x v="15"/>
    <s v="02-02-01-003-006"/>
    <s v="02-02-01-003-006-09"/>
    <s v="Materiales y suministros - Otros productos plásticos"/>
    <s v="RECIPIENTE TIPO POPOTAMO 15 LT"/>
    <n v="24121807"/>
    <s v="MÍNIMA CUANTÍA"/>
    <n v="5"/>
    <n v="2"/>
    <n v="10"/>
    <n v="4"/>
    <n v="400000"/>
    <s v="UNIDAD"/>
    <s v="NO SOLICITADAS"/>
  </r>
  <r>
    <x v="15"/>
    <s v="02-02-01-003-006"/>
    <s v="02-02-01-003-006-09"/>
    <s v="Materiales y suministros - Otros productos plásticos"/>
    <s v="TERMO TIPO POPOTAMO PLASTICO 22  LTS"/>
    <n v="13101723"/>
    <s v="MÍNIMA CUANTÍA"/>
    <n v="5"/>
    <n v="2"/>
    <n v="10"/>
    <n v="4"/>
    <n v="600000"/>
    <s v="UNIDAD"/>
    <s v="NO SOLICITADAS"/>
  </r>
  <r>
    <x v="15"/>
    <s v="02-01-01-004-004"/>
    <s v="02-01-01-004-004-08"/>
    <s v="Activos fijos - Aparatos de uso doméstico y sus partes y piezas"/>
    <s v="REFRIGERADOR VERTICAL  216 LT"/>
    <n v="52141501"/>
    <s v="MÍNIMA CUANTÍA"/>
    <n v="3"/>
    <n v="2"/>
    <n v="10"/>
    <n v="1"/>
    <n v="1950000"/>
    <s v="UNIDAD"/>
    <s v="NO SOLICITADAS"/>
  </r>
  <r>
    <x v="15"/>
    <s v="02-01-01-004-004"/>
    <s v="02-01-01-004-004-09"/>
    <s v="Activos fijos - Otra maquinaria para usos especiales y sus partes y piezas"/>
    <s v="ASPIRADORA CON FILTRO DE AGUA"/>
    <n v="47121604"/>
    <s v="MÍNIMA CUANTÍA"/>
    <n v="3"/>
    <n v="2"/>
    <n v="10"/>
    <n v="1"/>
    <n v="830000"/>
    <s v="UNIDAD"/>
    <s v="NO SOLICITADAS"/>
  </r>
  <r>
    <x v="15"/>
    <s v="02-02-01-003-008"/>
    <s v="02-02-01-003-008-09"/>
    <s v="Materiales y suministros - Otros artículos manufacturados n. C. P."/>
    <s v="ALMOHADILLA DE TINTA EXTRA GRANDE RECARGABLE"/>
    <n v="44121905"/>
    <s v="MÍNIMA CUANTÍA"/>
    <n v="4"/>
    <n v="2"/>
    <n v="10"/>
    <n v="1"/>
    <n v="39966.58"/>
    <s v="UNIDAD"/>
    <s v="NO SOLICITADAS"/>
  </r>
  <r>
    <x v="15"/>
    <s v="02-02-01-003-006"/>
    <s v="02-02-01-003-006-09"/>
    <s v="Materiales y suministros - Otros productos plásticos"/>
    <s v="PAPEL CONTACT X ROLLO"/>
    <n v="14111616"/>
    <s v="MÍNIMA CUANTÍA"/>
    <n v="4"/>
    <n v="2"/>
    <n v="10"/>
    <n v="15"/>
    <n v="692580"/>
    <s v="UNIDAD"/>
    <s v="NO SOLICITADAS"/>
  </r>
  <r>
    <x v="15"/>
    <s v="02-02-01-003-002"/>
    <s v="02-02-01-003-002-01"/>
    <s v="Materiales y suministros - Pasta de papel, papel y cartón"/>
    <s v="BANDERITAS-MINI-BANDERITAS- SEÑALES AUTOADHESIVAS"/>
    <n v="55121616"/>
    <s v="MÍNIMA CUANTÍA"/>
    <n v="4"/>
    <n v="2"/>
    <n v="10"/>
    <n v="50"/>
    <n v="135000"/>
    <s v="UNIDAD"/>
    <s v="NO SOLICITADAS"/>
  </r>
  <r>
    <x v="15"/>
    <s v="02-02-01-003-006"/>
    <s v="02-02-01-003-006-09"/>
    <s v="Materiales y suministros - Otros productos plásticos"/>
    <s v="PAPEL PARA LAMINAR TAMAÑO OFICIO X HOJA"/>
    <n v="44102001"/>
    <s v="MÍNIMA CUANTÍA"/>
    <n v="4"/>
    <n v="2"/>
    <n v="10"/>
    <n v="20"/>
    <n v="3467660"/>
    <s v="UNIDAD"/>
    <s v="NO SOLICITADAS"/>
  </r>
  <r>
    <x v="15"/>
    <s v="02-02-01-003-002"/>
    <s v="02-02-01-003-002-01"/>
    <s v="Materiales y suministros - Pasta de papel, papel y cartón"/>
    <s v="PAPEL CARBON"/>
    <n v="14121810"/>
    <s v="MÍNIMA CUANTÍA"/>
    <n v="4"/>
    <n v="2"/>
    <n v="10"/>
    <n v="2"/>
    <n v="28200"/>
    <s v="UNIDAD"/>
    <s v="NO SOLICITADAS"/>
  </r>
  <r>
    <x v="15"/>
    <s v="02-02-01-003-002"/>
    <s v="02-02-01-003-002-01"/>
    <s v="Materiales y suministros - Pasta de papel, papel y cartón"/>
    <s v="PAPEL FOTOGRÁFICO"/>
    <n v="14121812"/>
    <s v="MÍNIMA CUANTÍA"/>
    <n v="4"/>
    <n v="2"/>
    <n v="10"/>
    <n v="1"/>
    <n v="244838"/>
    <s v="UNIDAD"/>
    <s v="NO SOLICITADAS"/>
  </r>
  <r>
    <x v="15"/>
    <s v="02-02-01-003-005"/>
    <s v="02-02-01-003-005-04"/>
    <s v="Materiales y suministros - Productos químicos n. C. P."/>
    <s v="PEGANTE EN BARRA"/>
    <n v="60105704"/>
    <s v="MÍNIMA CUANTÍA"/>
    <n v="4"/>
    <n v="2"/>
    <n v="10"/>
    <n v="31"/>
    <n v="84847"/>
    <s v="UNIDAD"/>
    <s v="NO SOLICITADAS"/>
  </r>
  <r>
    <x v="15"/>
    <s v="02-02-01-004-002"/>
    <s v="02-02-01-004-002"/>
    <s v="Materiales y suministros - Productos metálicos elaborados (excepto maquinaria y equipo)"/>
    <s v="BISTURÍ  GRANDE METÁLICO"/>
    <n v="27111503"/>
    <s v="MÍNIMA CUANTÍA"/>
    <n v="4"/>
    <n v="2"/>
    <n v="10"/>
    <n v="30"/>
    <n v="30000"/>
    <s v="UNIDAD"/>
    <s v="NO SOLICITADAS"/>
  </r>
  <r>
    <x v="15"/>
    <s v="02-02-01-003-006"/>
    <s v="02-02-01-003-006-02"/>
    <s v="Materiales y suministros - Otros productos de caucho"/>
    <s v="BORRADOR DE NATA"/>
    <n v="60121534"/>
    <s v="MÍNIMA CUANTÍA"/>
    <n v="4"/>
    <n v="2"/>
    <n v="10"/>
    <n v="62"/>
    <n v="23622"/>
    <s v="UNIDAD"/>
    <s v="NO SOLICITADAS"/>
  </r>
  <r>
    <x v="15"/>
    <s v="02-02-01-003-008"/>
    <s v="02-02-01-003-008-09"/>
    <s v="Materiales y suministros - Otros artículos manufacturados n. C. P."/>
    <s v="BORRADOR PARA TABLERO"/>
    <n v="44111912"/>
    <s v="MÍNIMA CUANTÍA"/>
    <n v="4"/>
    <n v="2"/>
    <n v="10"/>
    <n v="10"/>
    <n v="17850"/>
    <s v="UNIDAD"/>
    <s v="NO SOLICITADAS"/>
  </r>
  <r>
    <x v="15"/>
    <s v="02-02-01-003-008"/>
    <s v="02-02-01-003-008-09"/>
    <s v="Materiales y suministros - Otros artículos manufacturados n. C. P."/>
    <s v="CORRECTOR DE LAPICERO"/>
    <n v="44103113"/>
    <s v="MÍNIMA CUANTÍA"/>
    <n v="4"/>
    <n v="2"/>
    <n v="10"/>
    <n v="20"/>
    <n v="100000"/>
    <s v="UNIDAD"/>
    <s v="NO SOLICITADAS"/>
  </r>
  <r>
    <x v="15"/>
    <s v="02-02-01-003-002"/>
    <s v="02-02-01-003-002-01"/>
    <s v="Materiales y suministros - Pasta de papel, papel y cartón"/>
    <s v="CAJAS PARA ARCHIVO CENTRAL REFERENCIA X-200 MEMBRETEADA. "/>
    <n v="44111515"/>
    <s v="MÍNIMA CUANTÍA"/>
    <n v="4"/>
    <n v="2"/>
    <n v="10"/>
    <n v="1800"/>
    <n v="5569200"/>
    <s v="UNIDAD"/>
    <s v="NO SOLICITADAS"/>
  </r>
  <r>
    <x v="15"/>
    <s v="02-02-01-003-002"/>
    <s v="02-02-01-003-002-01"/>
    <s v="Materiales y suministros - Pasta de papel, papel y cartón"/>
    <s v="CARPETAS CON SOLAPA LATERALES (4 ALETAS)"/>
    <n v="44122003"/>
    <s v="MÍNIMA CUANTÍA"/>
    <n v="4"/>
    <n v="2"/>
    <n v="10"/>
    <n v="7931"/>
    <n v="17931991"/>
    <s v="UNIDAD"/>
    <s v="NO SOLICITADAS"/>
  </r>
  <r>
    <x v="15"/>
    <s v="02-02-01-003-002"/>
    <s v="02-02-01-003-002-01"/>
    <s v="Materiales y suministros - Pasta de papel, papel y cartón"/>
    <s v="CARPETA 3 ARGOLLAS TIPO (O) CTA BLANCA 0.5´"/>
    <n v="44122003"/>
    <s v="MÍNIMA CUANTÍA"/>
    <n v="4"/>
    <n v="2"/>
    <n v="10"/>
    <n v="15"/>
    <n v="150000"/>
    <s v="UNIDAD"/>
    <s v="NO SOLICITADAS"/>
  </r>
  <r>
    <x v="15"/>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CERA PARA CONTAR - CERA DACTILAR CUENTA FÁCIL "/>
    <n v="46151702"/>
    <s v="MÍNIMA CUANTÍA"/>
    <n v="4"/>
    <n v="2"/>
    <n v="10"/>
    <n v="5"/>
    <n v="12435"/>
    <s v="UNIDAD"/>
    <s v="NO SOLICITADAS"/>
  </r>
  <r>
    <x v="15"/>
    <s v="02-02-01-004-002"/>
    <s v="02-02-01-004-002"/>
    <s v="Materiales y suministros - Productos metálicos elaborados (excepto maquinaria y equipo)"/>
    <s v="CHINCHES CABEZA CUBIERTA EN PVC X CAJA X 50 UND"/>
    <n v="31162001"/>
    <s v="MÍNIMA CUANTÍA"/>
    <n v="4"/>
    <n v="2"/>
    <n v="10"/>
    <n v="20"/>
    <n v="24760"/>
    <s v="UNIDAD"/>
    <s v="NO SOLICITADAS"/>
  </r>
  <r>
    <x v="15"/>
    <s v="02-02-01-003-006"/>
    <s v="02-02-01-003-006-09"/>
    <s v="Materiales y suministros - Otros productos plásticos"/>
    <s v="CINTA ADHESIVA TRANSPARENTE GRANDE"/>
    <n v="31201512"/>
    <s v="MÍNIMA CUANTÍA"/>
    <n v="4"/>
    <n v="2"/>
    <n v="10"/>
    <n v="30"/>
    <n v="146370"/>
    <s v="UNIDAD"/>
    <s v="NO SOLICITADAS"/>
  </r>
  <r>
    <x v="15"/>
    <s v="02-02-01-003-006"/>
    <s v="02-02-01-003-006-09"/>
    <s v="Materiales y suministros - Otros productos plásticos"/>
    <s v="CINTA ADHESIVA TRANSPARENTE PEQUEÑA"/>
    <n v="31201512"/>
    <s v="MÍNIMA CUANTÍA"/>
    <n v="4"/>
    <n v="2"/>
    <n v="10"/>
    <n v="30"/>
    <n v="32130"/>
    <s v="UNIDAD"/>
    <s v="NO SOLICITADAS"/>
  </r>
  <r>
    <x v="15"/>
    <s v="02-02-01-003-002"/>
    <s v="02-02-01-003-002-01"/>
    <s v="Materiales y suministros - Pasta de papel, papel y cartón"/>
    <s v="CINTA DE ENMASCARAR GRUESA DE 24 MM"/>
    <n v="31201503"/>
    <s v="MÍNIMA CUANTÍA"/>
    <n v="4"/>
    <n v="2"/>
    <n v="10"/>
    <n v="31"/>
    <n v="248000"/>
    <s v="UNIDAD"/>
    <s v="NO SOLICITADAS"/>
  </r>
  <r>
    <x v="15"/>
    <s v="02-02-01-004-002"/>
    <s v="02-02-01-004-002"/>
    <s v="Materiales y suministros - Productos metálicos elaborados (excepto maquinaria y equipo)"/>
    <s v="CLIP JUMBO X 100 UND"/>
    <n v="44122104"/>
    <s v="MÍNIMA CUANTÍA"/>
    <n v="4"/>
    <n v="2"/>
    <n v="10"/>
    <n v="20"/>
    <n v="49740"/>
    <s v="UNIDAD"/>
    <s v="NO SOLICITADAS"/>
  </r>
  <r>
    <x v="15"/>
    <s v="02-02-01-004-002"/>
    <s v="02-02-01-004-002"/>
    <s v="Materiales y suministros - Productos metálicos elaborados (excepto maquinaria y equipo)"/>
    <s v="CLIP X CAJA PEQUEÑO FORRADO X 100 UND"/>
    <n v="44122104"/>
    <s v="MÍNIMA CUANTÍA"/>
    <n v="4"/>
    <n v="2"/>
    <n v="10"/>
    <n v="40"/>
    <n v="64280"/>
    <s v="UNIDAD"/>
    <s v="NO SOLICITADAS"/>
  </r>
  <r>
    <x v="15"/>
    <s v="02-02-01-004-002"/>
    <s v="02-02-01-004-002"/>
    <s v="Materiales y suministros - Productos metálicos elaborados (excepto maquinaria y equipo)"/>
    <s v="CLIPS METALICOS CAJAS X 100 UNIDADES"/>
    <n v="44122104"/>
    <s v="MÍNIMA CUANTÍA"/>
    <n v="4"/>
    <n v="2"/>
    <n v="10"/>
    <n v="44"/>
    <n v="38236"/>
    <s v="UNIDAD"/>
    <s v="NO SOLICITADAS"/>
  </r>
  <r>
    <x v="15"/>
    <s v="02-02-01-003-008"/>
    <s v="02-02-01-003-008-09"/>
    <s v="Materiales y suministros - Otros artículos manufacturados n. C. P."/>
    <s v="ALMOHADILLA DACTILAR CIRCULAR"/>
    <n v="46151702"/>
    <s v="MÍNIMA CUANTÍA"/>
    <n v="4"/>
    <n v="2"/>
    <n v="10"/>
    <n v="10"/>
    <n v="47600"/>
    <s v="UNIDAD"/>
    <s v="NO SOLICITADAS"/>
  </r>
  <r>
    <x v="15"/>
    <s v="02-02-01-003-008"/>
    <s v="02-02-01-003-008-09"/>
    <s v="Materiales y suministros - Otros artículos manufacturados n. C. P."/>
    <s v="BOLIGRAFO NEGRO"/>
    <n v="44121702"/>
    <s v="MÍNIMA CUANTÍA"/>
    <n v="4"/>
    <n v="2"/>
    <n v="10"/>
    <n v="1500"/>
    <n v="714000"/>
    <s v="UNIDAD"/>
    <s v="NO SOLICITADAS"/>
  </r>
  <r>
    <x v="15"/>
    <s v="02-02-01-003-008"/>
    <s v="02-02-01-003-008-09"/>
    <s v="Materiales y suministros - Otros artículos manufacturados n. C. P."/>
    <s v="BOLIGRAFO ROJO"/>
    <n v="44121702"/>
    <s v="MÍNIMA CUANTÍA"/>
    <n v="4"/>
    <n v="2"/>
    <n v="10"/>
    <n v="30"/>
    <n v="14280"/>
    <s v="UNIDAD"/>
    <s v="NO SOLICITADAS"/>
  </r>
  <r>
    <x v="15"/>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FOLDER COLGANTE DE VARILLA METALICA  "/>
    <n v="44122017"/>
    <s v="MÍNIMA CUANTÍA"/>
    <n v="4"/>
    <n v="2"/>
    <n v="10"/>
    <n v="50"/>
    <n v="59500"/>
    <s v="UNIDAD"/>
    <s v="NO SOLICITADAS"/>
  </r>
  <r>
    <x v="15"/>
    <s v="02-02-01-003-008"/>
    <s v="02-02-01-003-008-09"/>
    <s v="Materiales y suministros - Otros artículos manufacturados n. C. P."/>
    <s v="LAPICES NEGROS CAJAX 12 UND"/>
    <n v="44121702"/>
    <s v="MÍNIMA CUANTÍA"/>
    <n v="4"/>
    <n v="2"/>
    <n v="10"/>
    <n v="200"/>
    <n v="186600"/>
    <s v="UNIDAD"/>
    <s v="NO SOLICITADAS"/>
  </r>
  <r>
    <x v="15"/>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MINUTA 100 FOLIOS"/>
    <n v="14111823"/>
    <s v="MÍNIMA CUANTÍA"/>
    <n v="4"/>
    <n v="2"/>
    <n v="10"/>
    <n v="20"/>
    <n v="159460"/>
    <s v="UNIDAD"/>
    <s v="NO SOLICITADAS"/>
  </r>
  <r>
    <x v="15"/>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MINUTA 200 FOLIOS"/>
    <n v="14111823"/>
    <s v="MÍNIMA CUANTÍA"/>
    <n v="4"/>
    <n v="2"/>
    <n v="10"/>
    <n v="110"/>
    <n v="1361360"/>
    <s v="UNIDAD"/>
    <s v="NO SOLICITADAS"/>
  </r>
  <r>
    <x v="15"/>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MINUTA 300 FOLIOS"/>
    <n v="14111823"/>
    <s v="MÍNIMA CUANTÍA"/>
    <n v="4"/>
    <n v="2"/>
    <n v="10"/>
    <n v="100"/>
    <n v="2415700"/>
    <s v="UNIDAD"/>
    <s v="NO SOLICITADAS"/>
  </r>
  <r>
    <x v="15"/>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S DE MINUTA OFICIO DE 400 FOLIOS"/>
    <n v="14111823"/>
    <s v="MÍNIMA CUANTÍA"/>
    <n v="4"/>
    <n v="2"/>
    <n v="10"/>
    <n v="1"/>
    <n v="255226"/>
    <s v="UNIDAD"/>
    <s v="NO SOLICITADAS"/>
  </r>
  <r>
    <x v="15"/>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CUADERNOS 100 HOJAS COSIDOS"/>
    <n v="14111514"/>
    <s v="MÍNIMA CUANTÍA"/>
    <n v="4"/>
    <n v="2"/>
    <n v="10"/>
    <n v="60"/>
    <n v="138180"/>
    <s v="UNIDAD"/>
    <s v="NO SOLICITADAS"/>
  </r>
  <r>
    <x v="15"/>
    <s v="02-02-01-003-006"/>
    <s v="02-02-01-003-006-09"/>
    <s v="Materiales y suministros - Otros productos plásticos"/>
    <s v="GANCHO LEGAJADOR X CAJA 20 UNIDADES"/>
    <n v="44122016"/>
    <s v="MÍNIMA CUANTÍA"/>
    <n v="4"/>
    <n v="2"/>
    <n v="10"/>
    <n v="40"/>
    <n v="114240"/>
    <s v="UNIDAD"/>
    <s v="NO SOLICITADAS"/>
  </r>
  <r>
    <x v="15"/>
    <s v="02-02-01-003-008"/>
    <s v="02-02-01-003-008-09"/>
    <s v="Materiales y suministros - Otros artículos manufacturados n. C. P."/>
    <s v="MARCADOR BORRABLE COLORES SURTIDOS"/>
    <n v="44121708"/>
    <s v="MÍNIMA CUANTÍA"/>
    <n v="4"/>
    <n v="2"/>
    <n v="10"/>
    <n v="50"/>
    <n v="101150"/>
    <s v="UNIDAD"/>
    <s v="NO SOLICITADAS"/>
  </r>
  <r>
    <x v="15"/>
    <s v="02-02-01-003-008"/>
    <s v="02-02-01-003-008-09"/>
    <s v="Materiales y suministros - Otros artículos manufacturados n. C. P."/>
    <s v="MARCADOR PERMANENTE "/>
    <n v="44121708"/>
    <s v="MÍNIMA CUANTÍA"/>
    <n v="4"/>
    <n v="2"/>
    <n v="10"/>
    <n v="60"/>
    <n v="71400"/>
    <s v="UNIDAD"/>
    <s v="NO SOLICITADAS"/>
  </r>
  <r>
    <x v="15"/>
    <s v="02-02-01-003-008"/>
    <s v="02-02-01-003-008-09"/>
    <s v="Materiales y suministros - Otros artículos manufacturados n. C. P."/>
    <s v="MARCADOR PERMANENTE PUNTA FINA "/>
    <n v="44121708"/>
    <s v="SELECCIÓN ABREVIADA SUBASTA INVERSA (NO DISPONIBLE)"/>
    <n v="4"/>
    <n v="2"/>
    <n v="10"/>
    <n v="35"/>
    <n v="79135"/>
    <s v="UNIDAD"/>
    <s v="NO SOLICITADAS"/>
  </r>
  <r>
    <x v="15"/>
    <s v="02-02-01-004-005"/>
    <s v="02-02-01-004-005-01"/>
    <s v="Materiales y suministros - Máquinas para oficina y contabilidad, y sus partes y accesorios"/>
    <s v="GUILLOTINA"/>
    <n v="60121301"/>
    <s v="MÍNIMA CUANTÍA"/>
    <n v="4"/>
    <n v="2"/>
    <n v="10"/>
    <n v="1"/>
    <n v="85505"/>
    <s v="UNIDAD"/>
    <s v="NO SOLICITADAS"/>
  </r>
  <r>
    <x v="15"/>
    <s v="02-02-01-003-002"/>
    <s v="02-02-01-003-002-01"/>
    <s v="Materiales y suministros - Pasta de papel, papel y cartón"/>
    <s v="HOJAS DE PAPEL OPALINA"/>
    <n v="14111519"/>
    <s v="MÍNIMA CUANTÍA"/>
    <n v="4"/>
    <n v="2"/>
    <n v="10"/>
    <n v="15"/>
    <n v="449820"/>
    <s v="UNIDAD"/>
    <s v="NO SOLICITADAS"/>
  </r>
  <r>
    <x v="15"/>
    <s v="02-02-01-003-005"/>
    <s v="02-02-01-003-005-04"/>
    <s v="Materiales y suministros - Productos químicos n. C. P."/>
    <s v="PEGANTE LIQUIDO"/>
    <n v="60105704"/>
    <s v="MÍNIMA CUANTÍA"/>
    <n v="4"/>
    <n v="2"/>
    <n v="10"/>
    <n v="40"/>
    <n v="212760"/>
    <s v="UNIDAD"/>
    <s v="NO SOLICITADAS"/>
  </r>
  <r>
    <x v="15"/>
    <s v="02-02-01-004-005"/>
    <s v="02-02-01-004-005-01"/>
    <s v="Materiales y suministros - Máquinas para oficina y contabilidad, y sus partes y accesorios"/>
    <s v="PERFORADORA 3 HUECOS"/>
    <n v="44101602"/>
    <s v="MÍNIMA CUANTÍA"/>
    <n v="4"/>
    <n v="2"/>
    <n v="10"/>
    <n v="1"/>
    <n v="99561"/>
    <s v="UNIDAD"/>
    <s v="NO SOLICITADAS"/>
  </r>
  <r>
    <x v="15"/>
    <s v="02-02-01-004-008"/>
    <s v="02-02-01-004-008-02"/>
    <s v="Materiales y suministros - Instrumentos y aparatos de medición, verificación, análisis, de navegación y para otros fines (excepto instrumentos ópticos); instrumentos de control de procesos industriales, sus partes, piezas y accesorios"/>
    <s v="REGLA"/>
    <n v="41111604"/>
    <s v="MÍNIMA CUANTÍA"/>
    <n v="4"/>
    <n v="2"/>
    <n v="10"/>
    <n v="18"/>
    <n v="24642"/>
    <s v="UNIDAD"/>
    <s v="NO SOLICITADAS"/>
  </r>
  <r>
    <x v="15"/>
    <s v="02-02-01-003-008"/>
    <s v="02-02-01-003-008-09"/>
    <s v="Materiales y suministros - Otros artículos manufacturados n. C. P."/>
    <s v="RESALTADOR DESECHABLE"/>
    <n v="44121716"/>
    <s v="MÍNIMA CUANTÍA"/>
    <n v="4"/>
    <n v="2"/>
    <n v="10"/>
    <n v="60"/>
    <n v="78540"/>
    <s v="UNIDAD"/>
    <s v="NO SOLICITADAS"/>
  </r>
  <r>
    <x v="15"/>
    <s v="02-02-01-003-002"/>
    <s v="02-02-01-003-002-01"/>
    <s v="Materiales y suministros - Pasta de papel, papel y cartón"/>
    <s v="ROLLO DE PAPEL KRAFT"/>
    <n v="60121124"/>
    <s v="MÍNIMA CUANTÍA"/>
    <n v="4"/>
    <n v="2"/>
    <n v="10"/>
    <n v="2"/>
    <n v="125188"/>
    <s v="UNIDAD"/>
    <s v="NO SOLICITADAS"/>
  </r>
  <r>
    <x v="15"/>
    <s v="02-02-01-004-005"/>
    <s v="02-02-01-004-005-01"/>
    <s v="Materiales y suministros - Máquinas para oficina y contabilidad, y sus partes y accesorios"/>
    <s v="SACAGANCHOS "/>
    <n v="44121613"/>
    <s v="MÍNIMA CUANTÍA"/>
    <n v="4"/>
    <n v="2"/>
    <n v="10"/>
    <n v="38"/>
    <n v="54264"/>
    <s v="UNIDAD"/>
    <s v="NO SOLICITADAS"/>
  </r>
  <r>
    <x v="15"/>
    <s v="02-02-01-003-006"/>
    <s v="02-02-01-003-006-09"/>
    <s v="Materiales y suministros - Otros productos plásticos"/>
    <s v="SEPARADOR PLÁSTICO CARTA PAQUETE X 5 "/>
    <n v="44122010"/>
    <s v="MÍNIMA CUANTÍA"/>
    <n v="4"/>
    <n v="2"/>
    <n v="10"/>
    <n v="1"/>
    <n v="1479"/>
    <s v="UNIDAD"/>
    <s v="NO SOLICITADAS"/>
  </r>
  <r>
    <x v="15"/>
    <s v="02-02-01-003-006"/>
    <s v="02-02-01-003-006-09"/>
    <s v="Materiales y suministros - Otros productos plásticos"/>
    <s v="SEPARADOR PLÁSTICO OFICIO PAQUETE X 5 "/>
    <n v="44122010"/>
    <s v="SELECCIÓN ABREVIADA SUBASTA INVERSA (NO DISPONIBLE)"/>
    <n v="1"/>
    <n v="8"/>
    <n v="10"/>
    <n v="1"/>
    <n v="1800"/>
    <s v="UNIDAD"/>
    <s v="NO SOLICITADAS"/>
  </r>
  <r>
    <x v="15"/>
    <s v="02-02-01-003-002"/>
    <s v="02-02-01-003-002-01"/>
    <s v="Materiales y suministros - Pasta de papel, papel y cartón"/>
    <s v="SOBRE DE MANILA TAMAÑO OFICIO, CAJA POR 100"/>
    <n v="44121503"/>
    <s v="MÍNIMA CUANTÍA"/>
    <n v="4"/>
    <n v="2"/>
    <n v="10"/>
    <n v="15"/>
    <n v="375000"/>
    <s v="UNIDAD"/>
    <s v="NO SOLICITADAS"/>
  </r>
  <r>
    <x v="15"/>
    <s v="02-02-01-004-005"/>
    <s v="02-02-01-004-005-01"/>
    <s v="Materiales y suministros - Máquinas para oficina y contabilidad, y sus partes y accesorios"/>
    <s v="TABLA DE APOYO EN ACRILICO, PLANILLERA Y PORTA DOCUMENTOS."/>
    <n v="44111914"/>
    <s v="MÍNIMA CUANTÍA"/>
    <n v="4"/>
    <n v="2"/>
    <n v="10"/>
    <n v="5"/>
    <n v="50000"/>
    <s v="UNIDAD"/>
    <s v="NO SOLICITADAS"/>
  </r>
  <r>
    <x v="15"/>
    <s v="02-02-01-004-005"/>
    <s v="02-02-01-004-005-01"/>
    <s v="Materiales y suministros - Máquinas para oficina y contabilidad, y sus partes y accesorios"/>
    <s v="TAJALAPIZ"/>
    <n v="44121619"/>
    <s v="MÍNIMA CUANTÍA"/>
    <n v="4"/>
    <n v="2"/>
    <n v="10"/>
    <n v="60"/>
    <n v="35700"/>
    <s v="UNIDAD"/>
    <s v="NO SOLICITADAS"/>
  </r>
  <r>
    <x v="15"/>
    <s v="02-02-01-004-002"/>
    <s v="02-02-01-004-002"/>
    <s v="Materiales y suministros - Productos metálicos elaborados (excepto maquinaria y equipo)"/>
    <s v="TIJERA"/>
    <n v="44121618"/>
    <s v="MÍNIMA CUANTÍA"/>
    <n v="4"/>
    <n v="2"/>
    <n v="10"/>
    <n v="32"/>
    <n v="95200"/>
    <s v="UNIDAD"/>
    <s v="NO SOLICITADAS"/>
  </r>
  <r>
    <x v="15"/>
    <s v="02-01-01-003-008"/>
    <s v="02-01-01-003-008-01-4"/>
    <s v="Activos fijos - Otros muebles n. C. P."/>
    <s v="TABLERO ACRILICO LISO DE 123 CM X 80 CM CON MARCO EN ALUMINIO"/>
    <n v="25172608"/>
    <s v="MÍNIMA CUANTÍA"/>
    <n v="4"/>
    <n v="2"/>
    <n v="10"/>
    <n v="2"/>
    <n v="261704"/>
    <s v="UNIDAD"/>
    <s v="NO SOLICITADAS"/>
  </r>
  <r>
    <x v="15"/>
    <s v="02-02-01-003-005"/>
    <s v="02-02-01-003-005-01"/>
    <s v="Materiales y suministros - Pinturas y barnices y productos relacionados; colores para la pintura artística; tintas"/>
    <s v="TINTA NEGRA PARA ALMOHADILLAS"/>
    <n v="12171703"/>
    <s v="MÍNIMA CUANTÍA"/>
    <n v="4"/>
    <n v="2"/>
    <n v="10"/>
    <n v="1"/>
    <n v="28917"/>
    <s v="UNIDAD"/>
    <s v="NO SOLICITADAS"/>
  </r>
  <r>
    <x v="15"/>
    <s v="02-01-01-003-008"/>
    <s v="02-01-01-003-008-01-4"/>
    <s v="Activos fijos - Otros muebles n. C. P."/>
    <s v="MANTENIMIENTO DE LA TARIMA  PARA CEREMONIAS"/>
    <n v="72154066"/>
    <s v="MÍNIMA CUANTÍA"/>
    <n v="3"/>
    <n v="2"/>
    <n v="10"/>
    <n v="1"/>
    <n v="18009460"/>
    <s v="UNIDAD"/>
    <s v="NO SOLICITADAS"/>
  </r>
  <r>
    <x v="15"/>
    <s v="02-02-01-003-006"/>
    <s v="02-02-01-003-006-03"/>
    <s v="Materiales y suministros - Semimanufacturas de plástico"/>
    <s v="ADAPTADOR TERMINAL PVC MACHO DIAMETRO  1/2&quot;"/>
    <n v="39131707"/>
    <s v="SELECCIÓN ABREVIADA MENOR CUANTÍA"/>
    <n v="3"/>
    <n v="3"/>
    <n v="10"/>
    <n v="40"/>
    <n v="12000"/>
    <s v="UNIDAD"/>
    <s v="NO SOLICITADAS"/>
  </r>
  <r>
    <x v="15"/>
    <s v="02-02-01-004-006"/>
    <s v="02-02-01-004-006-02"/>
    <s v="Materiales y suministros - Aparatos de control eléctrico y distribución de electricidad y sus partes y piezas"/>
    <s v="ARRANCCADOR PARA LUZ DE SODIO, TIPO SEMIPARALELO, VOLTAJE 208-240 V, POTENCIA 100-400 W "/>
    <n v="39111616"/>
    <s v="SELECCIÓN ABREVIADA MENOR CUANTÍA"/>
    <n v="3"/>
    <n v="3"/>
    <n v="10"/>
    <n v="20"/>
    <n v="160000"/>
    <s v="UNIDAD"/>
    <s v="NO SOLICITADAS"/>
  </r>
  <r>
    <x v="15"/>
    <s v="02-02-01-004-006"/>
    <s v="02-02-01-004-006-04"/>
    <s v="Materiales y suministros - Acumuladores, pilas y baterías primarias y sus partes y piezas"/>
    <s v="BATERIA DE MEDIA LR20 D 1,5V "/>
    <n v="26111701"/>
    <s v="SELECCIÓN ABREVIADA MENOR CUANTÍA"/>
    <n v="3"/>
    <n v="3"/>
    <n v="10"/>
    <n v="4"/>
    <n v="60000"/>
    <s v="PAR"/>
    <s v="NO SOLICITADAS"/>
  </r>
  <r>
    <x v="15"/>
    <s v="02-02-01-004-006"/>
    <s v="02-02-01-004-006-05"/>
    <s v="Materiales y suministros - Lámparas eléctricas de incandescencia o descarga; lámparas de arco, equipo para alumbrado eléctrico; sus partes y piezas"/>
    <s v="BOMBILLO LED CON SENSOR, POTENCIA 9 W, EN FORMA DE BULBO TRADICIONAL, LUZ BLANCA 6,500K, BASE E27, TENSION DE OPERACIÓN 100-240V VIDA UTIL 15,000 H, IP20.ACABADO OPALIZADO. SENSOR CON ALCANCE DE 360°, 3MTS, RETARDO DE APAGADO 30 SEG. ENCENDIDO INSTANTANEO."/>
    <n v="39101600"/>
    <s v="SELECCIÓN ABREVIADA MENOR CUANTÍA"/>
    <n v="3"/>
    <n v="3"/>
    <n v="10"/>
    <n v="10"/>
    <n v="100000"/>
    <s v="UNIDAD"/>
    <s v="NO SOLICITADAS"/>
  </r>
  <r>
    <x v="15"/>
    <s v="02-02-01-004-006"/>
    <s v="02-02-01-004-006-05"/>
    <s v="Materiales y suministros - Lámparas eléctricas de incandescencia o descarga; lámparas de arco, equipo para alumbrado eléctrico; sus partes y piezas"/>
    <s v="BOMBILLO LED, POTENCIA 40 W DE ALTA POTENCIA Y ALTO FLUJO, DISEÑOR ROBUSTO, LUZ BLANCA 6,500K, BASE E27, TENSION DE OPERACIÓN 100-240V VIDA UTIL 25,000 H, IP20."/>
    <n v="39101600"/>
    <s v="SELECCIÓN ABREVIADA MENOR CUANTÍA"/>
    <n v="3"/>
    <n v="3"/>
    <n v="10"/>
    <n v="4"/>
    <n v="140000"/>
    <s v="UNIDAD"/>
    <s v="NO SOLICITADAS"/>
  </r>
  <r>
    <x v="15"/>
    <s v="02-02-01-004-006"/>
    <s v="02-02-01-004-006-05"/>
    <s v="Materiales y suministros - Lámparas eléctricas de incandescencia o descarga; lámparas de arco, equipo para alumbrado eléctrico; sus partes y piezas"/>
    <s v="BOMBILLO LED, POTENCIA 12 W, EN FORMA DE BULBO TRADICIONAL, LUZ BLANCA 6,500K, BASE E27, TENSION DE OPERACIÓN 100-240V VIDA UTIL 15,000 H, IP20.ACABADO OPALIZADO"/>
    <n v="39101600"/>
    <s v="SELECCIÓN ABREVIADA MENOR CUANTÍA"/>
    <n v="3"/>
    <n v="3"/>
    <n v="10"/>
    <n v="8"/>
    <n v="120000"/>
    <s v="UNIDAD"/>
    <s v="NO SOLICITADAS"/>
  </r>
  <r>
    <x v="15"/>
    <s v="02-02-01-004-006"/>
    <s v="02-02-01-004-006-05"/>
    <s v="Materiales y suministros - Lámparas eléctricas de incandescencia o descarga; lámparas de arco, equipo para alumbrado eléctrico; sus partes y piezas"/>
    <s v="BOMBILLO LED, POTENCIA 15 W, EN FORMA DE BULBO TRADICIONAL, LUZ BLANCA 6,500K, BASE E27, TENSION DE OPERACIÓN 100-240V VIDA UTIL 15,000 H, IP20.ACABADO OPALIZADO"/>
    <n v="39101600"/>
    <s v="SELECCIÓN ABREVIADA MENOR CUANTÍA"/>
    <n v="3"/>
    <n v="3"/>
    <n v="10"/>
    <n v="8"/>
    <n v="120000"/>
    <s v="UNIDAD"/>
    <s v="NO SOLICITADAS"/>
  </r>
  <r>
    <x v="15"/>
    <s v="02-02-01-004-006"/>
    <s v="02-02-01-004-006-05"/>
    <s v="Materiales y suministros - Lámparas eléctricas de incandescencia o descarga; lámparas de arco, equipo para alumbrado eléctrico; sus partes y piezas"/>
    <s v="BOMBILLO OJO DE BUEY LED ATENUABLE,  BASE GU10, LUZ BLANCA 3000K, ACABADO BLANCO, POTENCIA 5 W, TENSION 120 VIDA UTIL 15,000 H, DIMENSIONES (DXH) 50X54 MM"/>
    <n v="39101600"/>
    <s v="SELECCIÓN ABREVIADA MENOR CUANTÍA"/>
    <n v="3"/>
    <n v="3"/>
    <n v="10"/>
    <n v="8"/>
    <n v="96000"/>
    <s v="UNIDAD"/>
    <s v="NO SOLICITADAS"/>
  </r>
  <r>
    <x v="15"/>
    <s v="02-02-01-004-006"/>
    <s v="02-02-01-004-006-02"/>
    <s v="Materiales y suministros - Aparatos de control eléctrico y distribución de electricidad y sus partes y piezas"/>
    <s v="CORTA CIRCUITOS 60A P/N EZC100B"/>
    <n v="39121601"/>
    <s v="SELECCIÓN ABREVIADA MENOR CUANTÍA"/>
    <n v="3"/>
    <n v="3"/>
    <n v="10"/>
    <n v="2"/>
    <n v="40000"/>
    <s v="UNIDAD"/>
    <s v="NO SOLICITADAS"/>
  </r>
  <r>
    <x v="15"/>
    <s v="02-02-01-004-006"/>
    <s v="02-02-01-004-006-02"/>
    <s v="Materiales y suministros - Aparatos de control eléctrico y distribución de electricidad y sus partes y piezas"/>
    <s v="CORTA CIRCUITOS 50A P/N EZC100B"/>
    <n v="39121601"/>
    <s v="SELECCIÓN ABREVIADA MENOR CUANTÍA"/>
    <n v="3"/>
    <n v="3"/>
    <n v="10"/>
    <n v="2"/>
    <n v="40000"/>
    <s v="UNIDAD"/>
    <s v="NO SOLICITADAS"/>
  </r>
  <r>
    <x v="15"/>
    <s v="02-02-01-004-006"/>
    <s v="02-02-01-004-006-02"/>
    <s v="Materiales y suministros - Aparatos de control eléctrico y distribución de electricidad y sus partes y piezas"/>
    <s v="CONTACTOR P/N CHINT  NC2-185  //  IEC/EN 6097-4-1"/>
    <n v="39121529"/>
    <s v="SELECCIÓN ABREVIADA MENOR CUANTÍA"/>
    <n v="3"/>
    <n v="3"/>
    <n v="10"/>
    <n v="2"/>
    <n v="120000"/>
    <s v="UNIDAD"/>
    <s v="NO SOLICITADAS"/>
  </r>
  <r>
    <x v="15"/>
    <s v="02-02-01-004-006"/>
    <s v="02-02-01-004-006-02"/>
    <s v="Materiales y suministros - Aparatos de control eléctrico y distribución de electricidad y sus partes y piezas"/>
    <s v="BREAKER BIPOLAR DE 30 A TIPO PIN "/>
    <n v="39121601"/>
    <s v="SELECCIÓN ABREVIADA MENOR CUANTÍA"/>
    <n v="3"/>
    <n v="3"/>
    <n v="10"/>
    <n v="3"/>
    <n v="120000"/>
    <s v="UNIDAD"/>
    <s v="NO SOLICITADAS"/>
  </r>
  <r>
    <x v="15"/>
    <s v="02-02-01-004-006"/>
    <s v="02-02-01-004-006-02"/>
    <s v="Materiales y suministros - Aparatos de control eléctrico y distribución de electricidad y sus partes y piezas"/>
    <s v="BREAKER DE 20 A DSE"/>
    <n v="39121601"/>
    <s v="SELECCIÓN ABREVIADA MENOR CUANTÍA"/>
    <n v="3"/>
    <n v="3"/>
    <n v="10"/>
    <n v="8"/>
    <n v="62400"/>
    <s v="UNIDAD"/>
    <s v="NO SOLICITADAS"/>
  </r>
  <r>
    <x v="15"/>
    <s v="02-02-01-004-006"/>
    <s v="02-02-01-004-006-03"/>
    <s v="Materiales y suministros - Hilos y cables aislados; cable de fibra óptica"/>
    <s v="CABLE CALIBRE DE 10 AWG, 600V THHN"/>
    <n v="26121613"/>
    <s v="SELECCIÓN ABREVIADA MENOR CUANTÍA"/>
    <n v="3"/>
    <n v="3"/>
    <n v="10"/>
    <n v="100"/>
    <n v="180000"/>
    <s v="METRO"/>
    <s v="NO SOLICITADAS"/>
  </r>
  <r>
    <x v="15"/>
    <s v="02-02-01-004-006"/>
    <s v="02-02-01-004-006-03"/>
    <s v="Materiales y suministros - Hilos y cables aislados; cable de fibra óptica"/>
    <s v="CABLE CALIBRE DE 2X12 AWG, 600V THHN"/>
    <n v="26121613"/>
    <s v="SELECCIÓN ABREVIADA MENOR CUANTÍA"/>
    <n v="3"/>
    <n v="3"/>
    <n v="10"/>
    <n v="100"/>
    <n v="250000"/>
    <s v="METRO"/>
    <s v="NO SOLICITADAS"/>
  </r>
  <r>
    <x v="15"/>
    <s v="02-02-01-004-006"/>
    <s v="02-02-01-004-006-03"/>
    <s v="Materiales y suministros - Hilos y cables aislados; cable de fibra óptica"/>
    <s v="CABLE CALIBRE DE 12 AWG, 600V THHN"/>
    <n v="26121613"/>
    <s v="SELECCIÓN ABREVIADA MENOR CUANTÍA"/>
    <n v="3"/>
    <n v="3"/>
    <n v="10"/>
    <n v="100"/>
    <n v="130000"/>
    <s v="METRO"/>
    <s v="NO SOLICITADAS"/>
  </r>
  <r>
    <x v="15"/>
    <s v="02-02-01-004-006"/>
    <s v="02-02-01-004-006-03"/>
    <s v="Materiales y suministros - Hilos y cables aislados; cable de fibra óptica"/>
    <s v="CABLE CALIBRE DE 3X10 AWG, 600V THHN"/>
    <n v="26121613"/>
    <s v="SELECCIÓN ABREVIADA MENOR CUANTÍA"/>
    <n v="3"/>
    <n v="3"/>
    <n v="10"/>
    <n v="100"/>
    <n v="350000"/>
    <s v="METRO"/>
    <s v="NO SOLICITADAS"/>
  </r>
  <r>
    <x v="15"/>
    <s v="02-02-01-004-006"/>
    <s v="02-02-01-004-006-03"/>
    <s v="Materiales y suministros - Hilos y cables aislados; cable de fibra óptica"/>
    <s v="CABLE CALIBRE DE 8 AWG, 600V THHN"/>
    <n v="26121613"/>
    <s v="SELECCIÓN ABREVIADA MENOR CUANTÍA"/>
    <n v="3"/>
    <n v="3"/>
    <n v="10"/>
    <n v="50"/>
    <n v="135000"/>
    <s v="METRO"/>
    <s v="NO SOLICITADAS"/>
  </r>
  <r>
    <x v="15"/>
    <s v="02-02-01-003-006"/>
    <s v="02-02-01-003-006-03"/>
    <s v="Materiales y suministros - Semimanufacturas de plástico"/>
    <s v="CAJA 2400 PVC"/>
    <n v="39131713"/>
    <s v="SELECCIÓN ABREVIADA MENOR CUANTÍA"/>
    <n v="3"/>
    <n v="3"/>
    <n v="10"/>
    <n v="12"/>
    <n v="18000"/>
    <s v="UNIDAD"/>
    <s v="NO SOLICITADAS"/>
  </r>
  <r>
    <x v="15"/>
    <s v="02-02-01-003-006"/>
    <s v="02-02-01-003-006-03"/>
    <s v="Materiales y suministros - Semimanufacturas de plástico"/>
    <s v="CAJA 5800 PVC"/>
    <n v="39131713"/>
    <s v="SELECCIÓN ABREVIADA MENOR CUANTÍA"/>
    <n v="3"/>
    <n v="3"/>
    <n v="10"/>
    <n v="12"/>
    <n v="12000"/>
    <s v="UNIDAD"/>
    <s v="NO SOLICITADAS"/>
  </r>
  <r>
    <x v="15"/>
    <s v="02-02-01-003-006"/>
    <s v="02-02-01-003-006-03"/>
    <s v="Materiales y suministros - Semimanufacturas de plástico"/>
    <s v="CAJA OTAGONAL PVC"/>
    <n v="39131713"/>
    <s v="SELECCIÓN ABREVIADA MENOR CUANTÍA"/>
    <n v="3"/>
    <n v="3"/>
    <n v="10"/>
    <n v="10"/>
    <n v="15000"/>
    <s v="UNIDAD"/>
    <s v="NO SOLICITADAS"/>
  </r>
  <r>
    <x v="15"/>
    <s v="02-02-01-003-006"/>
    <s v="02-02-01-003-006-04"/>
    <s v="Materiales y suministros - Productos de empaque y envasado, de plástico"/>
    <s v="CANALETA PLASTICA DE 20 MM X 12 MM X 2 MTS CON ADHESIVO"/>
    <n v="39131714"/>
    <s v="SELECCIÓN ABREVIADA MENOR CUANTÍA"/>
    <n v="3"/>
    <n v="3"/>
    <n v="10"/>
    <n v="5"/>
    <n v="30000"/>
    <s v="UNIDAD"/>
    <s v="NO SOLICITADAS"/>
  </r>
  <r>
    <x v="15"/>
    <s v="02-02-01-004-006"/>
    <s v="02-02-01-004-006-04"/>
    <s v="Materiales y suministros - Acumuladores, pilas y baterías primarias y sus partes y piezas"/>
    <s v="CARGADOR DE BATERIAS TIPO AAA, AA, CUADRADAS"/>
    <n v="26111704"/>
    <s v="SELECCIÓN ABREVIADA MENOR CUANTÍA"/>
    <n v="3"/>
    <n v="3"/>
    <n v="10"/>
    <n v="1"/>
    <n v="90000"/>
    <s v="UNIDAD"/>
    <s v="NO SOLICITADAS"/>
  </r>
  <r>
    <x v="15"/>
    <s v="02-02-01-003-006"/>
    <s v="02-02-01-003-006-09"/>
    <s v="Materiales y suministros - Otros productos plásticos"/>
    <s v="CINTA AILANTE  33"/>
    <n v="31201502"/>
    <s v="SELECCIÓN ABREVIADA MENOR CUANTÍA"/>
    <n v="3"/>
    <n v="3"/>
    <n v="10"/>
    <n v="12"/>
    <n v="204000"/>
    <s v="UNIDAD"/>
    <s v="NO SOLICITADAS"/>
  </r>
  <r>
    <x v="15"/>
    <s v="02-02-01-004-006"/>
    <s v="02-02-01-004-006-02"/>
    <s v="Materiales y suministros - Aparatos de control eléctrico y distribución de electricidad y sus partes y piezas"/>
    <s v="CLAVIJA DE 15 A CON POLO A TIERRA, ABRAZADERA DE SEGURIDAD,  "/>
    <n v="39121700"/>
    <s v="SELECCIÓN ABREVIADA MENOR CUANTÍA"/>
    <n v="3"/>
    <n v="3"/>
    <n v="10"/>
    <n v="4"/>
    <n v="30996"/>
    <s v="UNIDAD"/>
    <s v="NO SOLICITADAS"/>
  </r>
  <r>
    <x v="15"/>
    <s v="02-02-01-004-006"/>
    <s v="02-02-01-004-006-02"/>
    <s v="Materiales y suministros - Aparatos de control eléctrico y distribución de electricidad y sus partes y piezas"/>
    <s v="CLAVIJA MIRADA CHINAA  20A CON POLO A TIERRA 220V"/>
    <n v="39121700"/>
    <s v="SELECCIÓN ABREVIADA MENOR CUANTÍA"/>
    <n v="3"/>
    <n v="3"/>
    <n v="10"/>
    <n v="6"/>
    <n v="33564"/>
    <s v="UNIDAD"/>
    <s v="NO SOLICITADAS"/>
  </r>
  <r>
    <x v="15"/>
    <s v="02-02-01-004-006"/>
    <s v="02-02-01-004-006-02"/>
    <s v="Materiales y suministros - Aparatos de control eléctrico y distribución de electricidad y sus partes y piezas"/>
    <s v="CONECTOR BIMETALICO NO 2 UN PERNO"/>
    <n v="39121705"/>
    <s v="SELECCIÓN ABREVIADA MENOR CUANTÍA"/>
    <n v="3"/>
    <n v="3"/>
    <n v="10"/>
    <n v="6"/>
    <n v="10800"/>
    <s v="UNIDAD"/>
    <s v="NO SOLICITADAS"/>
  </r>
  <r>
    <x v="15"/>
    <s v="02-02-01-004-006"/>
    <s v="02-02-01-004-006-02"/>
    <s v="Materiales y suministros - Aparatos de control eléctrico y distribución de electricidad y sus partes y piezas"/>
    <s v="CONTACTOR TRIPOLAR BOBINA 220V, 20 A, CON CONTATOS AUXILIARES NO/NC"/>
    <n v="39121529"/>
    <s v="SELECCIÓN ABREVIADA MENOR CUANTÍA"/>
    <n v="3"/>
    <n v="3"/>
    <n v="10"/>
    <n v="4"/>
    <n v="180000"/>
    <s v="UNIDAD"/>
    <s v="NO SOLICITADAS"/>
  </r>
  <r>
    <x v="15"/>
    <s v="02-02-01-004-006"/>
    <s v="02-02-01-004-006-02"/>
    <s v="Materiales y suministros - Aparatos de control eléctrico y distribución de electricidad y sus partes y piezas"/>
    <s v="FUSIBLE TIPO EXPULSION  15 KV 3 AMP"/>
    <n v="39121625"/>
    <s v="SELECCIÓN ABREVIADA MENOR CUANTÍA"/>
    <n v="3"/>
    <n v="3"/>
    <n v="10"/>
    <n v="4"/>
    <n v="18000"/>
    <s v="UNIDAD"/>
    <s v="NO SOLICITADAS"/>
  </r>
  <r>
    <x v="15"/>
    <s v="02-02-01-004-006"/>
    <s v="02-02-01-004-006-02"/>
    <s v="Materiales y suministros - Aparatos de control eléctrico y distribución de electricidad y sus partes y piezas"/>
    <s v="FUSIBLE TIPO EXPULSION  15 KV 30 AMP"/>
    <n v="39121625"/>
    <s v="SELECCIÓN ABREVIADA MENOR CUANTÍA"/>
    <n v="3"/>
    <n v="3"/>
    <n v="10"/>
    <n v="4"/>
    <n v="20000"/>
    <s v="UNIDAD"/>
    <s v="NO SOLICITADAS"/>
  </r>
  <r>
    <x v="15"/>
    <s v="02-02-01-004-006"/>
    <s v="02-02-01-004-006-02"/>
    <s v="Materiales y suministros - Aparatos de control eléctrico y distribución de electricidad y sus partes y piezas"/>
    <s v="FUSIBLE TIPO EXPULSION  15 KV 4 AMP"/>
    <n v="39121625"/>
    <s v="SELECCIÓN ABREVIADA MENOR CUANTÍA"/>
    <n v="3"/>
    <n v="3"/>
    <n v="10"/>
    <n v="4"/>
    <n v="18000"/>
    <s v="UNIDAD"/>
    <s v="NO SOLICITADAS"/>
  </r>
  <r>
    <x v="15"/>
    <s v="02-02-01-004-006"/>
    <s v="02-02-01-004-006-02"/>
    <s v="Materiales y suministros - Aparatos de control eléctrico y distribución de electricidad y sus partes y piezas"/>
    <s v="FUSIBLE TIPO EXPULSION  15 KV 40 AMP"/>
    <n v="39121625"/>
    <s v="SELECCIÓN ABREVIADA MENOR CUANTÍA"/>
    <n v="3"/>
    <n v="3"/>
    <n v="10"/>
    <n v="4"/>
    <n v="24000"/>
    <s v="UNIDAD"/>
    <s v="NO SOLICITADAS"/>
  </r>
  <r>
    <x v="15"/>
    <s v="02-02-01-004-006"/>
    <s v="02-02-01-004-006-02"/>
    <s v="Materiales y suministros - Aparatos de control eléctrico y distribución de electricidad y sus partes y piezas"/>
    <s v="FUSIBLE TIPO EXPULSION  15 KV 6 AMP"/>
    <n v="39121625"/>
    <s v="SELECCIÓN ABREVIADA MENOR CUANTÍA"/>
    <n v="3"/>
    <n v="3"/>
    <n v="10"/>
    <n v="4"/>
    <n v="18000"/>
    <s v="UNIDAD"/>
    <s v="NO SOLICITADAS"/>
  </r>
  <r>
    <x v="15"/>
    <s v="02-02-01-004-006"/>
    <s v="02-02-01-004-006-02"/>
    <s v="Materiales y suministros - Aparatos de control eléctrico y distribución de electricidad y sus partes y piezas"/>
    <s v="FUSIBLE TIPO EXPULSION  15 KV 60 AMP"/>
    <n v="39121625"/>
    <s v="SELECCIÓN ABREVIADA MENOR CUANTÍA"/>
    <n v="3"/>
    <n v="3"/>
    <n v="10"/>
    <n v="4"/>
    <n v="24000"/>
    <s v="UNIDAD"/>
    <s v="NO SOLICITADAS"/>
  </r>
  <r>
    <x v="15"/>
    <s v="02-02-01-004-006"/>
    <s v="02-02-01-004-006-02"/>
    <s v="Materiales y suministros - Aparatos de control eléctrico y distribución de electricidad y sus partes y piezas"/>
    <s v="FUSIBLE TIPO EXPULSION  15 KV 8 AMP"/>
    <n v="39121625"/>
    <s v="SELECCIÓN ABREVIADA MENOR CUANTÍA"/>
    <n v="3"/>
    <n v="3"/>
    <n v="10"/>
    <n v="4"/>
    <n v="18000"/>
    <s v="UNIDAD"/>
    <s v="NO SOLICITADAS"/>
  </r>
  <r>
    <x v="15"/>
    <s v="02-02-01-004-006"/>
    <s v="02-02-01-004-006-02"/>
    <s v="Materiales y suministros - Aparatos de control eléctrico y distribución de electricidad y sus partes y piezas"/>
    <s v="FUSIBLE TIPO EXPULSION  34 KV 50 AMP"/>
    <n v="39121625"/>
    <s v="SELECCIÓN ABREVIADA MENOR CUANTÍA"/>
    <n v="3"/>
    <n v="3"/>
    <n v="10"/>
    <n v="4"/>
    <n v="24000"/>
    <s v="UNIDAD"/>
    <s v="NO SOLICITADAS"/>
  </r>
  <r>
    <x v="15"/>
    <s v="02-02-01-004-006"/>
    <s v="02-02-01-004-006-02"/>
    <s v="Materiales y suministros - Aparatos de control eléctrico y distribución de electricidad y sus partes y piezas"/>
    <s v="INTERRUPTOR DOBLE "/>
    <n v="39122233"/>
    <s v="SELECCIÓN ABREVIADA MENOR CUANTÍA"/>
    <n v="3"/>
    <n v="3"/>
    <n v="10"/>
    <n v="6"/>
    <n v="42000"/>
    <s v="UNIDAD"/>
    <s v="NO SOLICITADAS"/>
  </r>
  <r>
    <x v="15"/>
    <s v="02-02-01-004-006"/>
    <s v="02-02-01-004-006-02"/>
    <s v="Materiales y suministros - Aparatos de control eléctrico y distribución de electricidad y sus partes y piezas"/>
    <s v="INTERRUPOR SENCILLO "/>
    <n v="39122233"/>
    <s v="SELECCIÓN ABREVIADA MENOR CUANTÍA"/>
    <n v="3"/>
    <n v="3"/>
    <n v="10"/>
    <n v="8"/>
    <n v="40000"/>
    <s v="UNIDAD"/>
    <s v="NO SOLICITADAS"/>
  </r>
  <r>
    <x v="15"/>
    <s v="02-02-01-004-006"/>
    <s v="02-02-01-004-006-02"/>
    <s v="Materiales y suministros - Aparatos de control eléctrico y distribución de electricidad y sus partes y piezas"/>
    <s v="INTERRUPOR TRIPLE"/>
    <n v="39122233"/>
    <s v="SELECCIÓN ABREVIADA MENOR CUANTÍA"/>
    <n v="3"/>
    <n v="3"/>
    <n v="10"/>
    <n v="8"/>
    <n v="60000"/>
    <s v="UNIDAD"/>
    <s v="NO SOLICITADAS"/>
  </r>
  <r>
    <x v="15"/>
    <s v="02-02-01-004-006"/>
    <s v="02-02-01-004-006-05"/>
    <s v="Materiales y suministros - Lámparas eléctricas de incandescencia o descarga; lámparas de arco, equipo para alumbrado eléctrico; sus partes y piezas"/>
    <s v="LAMPARA HERMETICA LED T-8 2 X 18 W CHASIS Y CUBIERTA EN CON POLICARBONATO SOBREPONER"/>
    <n v="39101600"/>
    <s v="SELECCIÓN ABREVIADA MENOR CUANTÍA"/>
    <n v="3"/>
    <n v="3"/>
    <n v="10"/>
    <n v="3"/>
    <n v="210000"/>
    <s v="UNIDAD"/>
    <s v="NO SOLICITADAS"/>
  </r>
  <r>
    <x v="15"/>
    <s v="02-02-01-004-006"/>
    <s v="02-02-01-004-006-05"/>
    <s v="Materiales y suministros - Lámparas eléctricas de incandescencia o descarga; lámparas de arco, equipo para alumbrado eléctrico; sus partes y piezas"/>
    <s v="PANEL CUADRADO DE INCRUSTAR LED  40W CON CLIP DE FIJACION CON RESORTE PARA FACIL INSTALACION DE 60CM X 60CM X 2 10.5 MM, 3.200 LUMENES, ANGULO DE APERTURA 120 GRADOS, 6000 K."/>
    <n v="39101600"/>
    <s v="SELECCIÓN ABREVIADA MENOR CUANTÍA"/>
    <n v="3"/>
    <n v="3"/>
    <n v="10"/>
    <n v="6"/>
    <n v="570000"/>
    <s v="UNIDAD"/>
    <s v="NO SOLICITADAS"/>
  </r>
  <r>
    <x v="15"/>
    <s v="02-02-01-004-006"/>
    <s v="02-02-01-004-006-05"/>
    <s v="Materiales y suministros - Lámparas eléctricas de incandescencia o descarga; lámparas de arco, equipo para alumbrado eléctrico; sus partes y piezas"/>
    <s v="PANEL LED DE 12W REDONDO DE INCRUSTAR CON CLIP DE FIJACION CON RESORTE PARA FACIL INSTALACION, DISEÑO ULTRADELGADO, MARCO MOLDEADO CON DIFUSOR OPALIZADO, DISIPADOR DE CALOR INTEGRADO, TENSION  100-240 V, VIDA UTIL 30,000, TEMPERATURA COLOR 6,500K, IP20, CHASIS EN ALUMINIO + PC, DIMESIONES (DXH) 170X18MM, ACABADO EN BLANCO"/>
    <n v="39101600"/>
    <s v="SELECCIÓN ABREVIADA MENOR CUANTÍA"/>
    <n v="3"/>
    <n v="3"/>
    <n v="10"/>
    <n v="4"/>
    <n v="100000"/>
    <s v="UNIDAD"/>
    <s v="NO SOLICITADAS"/>
  </r>
  <r>
    <x v="15"/>
    <s v="02-02-01-004-006"/>
    <s v="02-02-01-004-006-05"/>
    <s v="Materiales y suministros - Lámparas eléctricas de incandescencia o descarga; lámparas de arco, equipo para alumbrado eléctrico; sus partes y piezas"/>
    <s v="PANEL LED DE 12W REDONDO DE SOBREPONER, MARCO MOLDEADO CON DIFUSOR OPALIZADO, DISIPADOR DE CALOR INTEGRADO, TENSION  100-240 V, VIDA UTIL 25,000, TEMPERATURA COLOR 6,500K, IP20, CHASIS EN ALUMINIO + PC, DIMESIONES (DXH) 175X50MM, ACABADO BLANCO"/>
    <n v="39101600"/>
    <s v="SELECCIÓN ABREVIADA MENOR CUANTÍA"/>
    <n v="3"/>
    <n v="3"/>
    <n v="10"/>
    <n v="4"/>
    <n v="80000"/>
    <s v="UNIDAD"/>
    <s v="NO SOLICITADAS"/>
  </r>
  <r>
    <x v="15"/>
    <s v="02-02-01-004-006"/>
    <s v="02-02-01-004-006-05"/>
    <s v="Materiales y suministros - Lámparas eléctricas de incandescencia o descarga; lámparas de arco, equipo para alumbrado eléctrico; sus partes y piezas"/>
    <s v="PANEL LED DE 18W REDONDO DE INCRUSTAR CON CLIP DE FIJACION CON RESORTE PARA FACIL INSTALACION, DISEÑO ULTRADELGADO, MARCO MOLDEADO CON DIFUSOR OPALIZADO, DISIPADOR DE CALOR INTEGRADO, TENSION  100-240 V, VIDA UTIL 30,000, TEMPERATURA COLOR 6,500K, IP20, CHASIS EN ALUMINIO + PC, DIMESIONES (DXH) 225X18MM, ACABADO EN BLANCO"/>
    <n v="39101600"/>
    <s v="SELECCIÓN ABREVIADA MENOR CUANTÍA"/>
    <n v="3"/>
    <n v="3"/>
    <n v="10"/>
    <n v="4"/>
    <n v="112000"/>
    <s v="UNIDAD"/>
    <s v="NO SOLICITADAS"/>
  </r>
  <r>
    <x v="15"/>
    <s v="02-02-01-004-006"/>
    <s v="02-02-01-004-006-05"/>
    <s v="Materiales y suministros - Lámparas eléctricas de incandescencia o descarga; lámparas de arco, equipo para alumbrado eléctrico; sus partes y piezas"/>
    <s v="PANEL LED DE 18W CUADRADO DE INCRUSTAR CON CLIP DE FIJACION CON RESORTE PARA FACIL INSTALACION, DISEÑO ULTRADELGADO, MARCO MOLDEADO CON DIFUSOR OPALIZADO, DISIPADOR DE CALOR INTEGRADO, TENSION  100-240 V, VIDA UTIL 25,000, TEMPERATURA COLOR 6,500K, IP20, CHASIS EN ALUMINIO + PC, DIMESIONES (DXH) 225X50MM, ACABADO BLANCO"/>
    <n v="39101600"/>
    <s v="SELECCIÓN ABREVIADA MENOR CUANTÍA"/>
    <n v="3"/>
    <n v="3"/>
    <n v="10"/>
    <n v="4"/>
    <n v="112000"/>
    <s v="UNIDAD"/>
    <s v="NO SOLICITADAS"/>
  </r>
  <r>
    <x v="15"/>
    <s v="02-02-01-004-006"/>
    <s v="02-02-01-004-006-05"/>
    <s v="Materiales y suministros - Lámparas eléctricas de incandescencia o descarga; lámparas de arco, equipo para alumbrado eléctrico; sus partes y piezas"/>
    <s v="PANEL LED DE 9W REDONDO DE INCRUSTAR CON CLIP DE FIJACION CON RESORTE PARA FACIL INSTALACION, DISEÑO ULTRADELGADO, MARCO MOLDEADO CON DIFUSOR OPALIZADO, DISIPADOR DE CALOR INTEGRADO, TENSION  100-240 V, VIDA UTIL 30,000, TEMPERATURA COLOR 6,500K, IP20, CHASIS EN ALUMINIO + PC, DIMESIONES (DXH) 148X18MM, ACABADO EN BLANCO"/>
    <n v="39101600"/>
    <s v="SELECCIÓN ABREVIADA MENOR CUANTÍA"/>
    <n v="3"/>
    <n v="3"/>
    <n v="10"/>
    <n v="4"/>
    <n v="72000"/>
    <s v="UNIDAD"/>
    <s v="NO SOLICITADAS"/>
  </r>
  <r>
    <x v="15"/>
    <s v="02-02-01-004-006"/>
    <s v="02-02-01-004-006-05"/>
    <s v="Materiales y suministros - Lámparas eléctricas de incandescencia o descarga; lámparas de arco, equipo para alumbrado eléctrico; sus partes y piezas"/>
    <s v="PANEL LED POTENCIA 40W, DE INCRUSTAR, DISEÑO ULTRADELGADO Y LIVIANO, ACABADO COLOR BLANCO,  TEMPERATURA DE COLOR 6000K, TENSION 100-277V, VIDA UTIL 35,000 HORAS, DIFUSOR OPALIZADO, CON DISIPADOR DE CALOR INTEGRADO, ENCENDIDO INSTANTANEO, IP 20, DIMENSIONES (LXWXH)1195X295X10,5 MM, CHASIS DE ALUMINIO. "/>
    <n v="39101600"/>
    <s v="SELECCIÓN ABREVIADA MENOR CUANTÍA"/>
    <n v="3"/>
    <n v="3"/>
    <n v="10"/>
    <n v="4"/>
    <n v="320000"/>
    <s v="UNIDAD"/>
    <s v="NO SOLICITADAS"/>
  </r>
  <r>
    <x v="15"/>
    <s v="02-02-01-004-006"/>
    <s v="02-02-01-004-006-05"/>
    <s v="Materiales y suministros - Lámparas eléctricas de incandescencia o descarga; lámparas de arco, equipo para alumbrado eléctrico; sus partes y piezas"/>
    <s v="PANEL LED POTENCIA 40W, DE INCRUSTAR, DISEÑO ULTRADELGADO Y LIVIANO, ACABADO COLOR BLANCO, , TEMPERATURA DE COLOR 6000K, TENSION 100-277V, VIDA UTIL 35,000 HORAS, DIFUSOR OPALIZADO, CON DISIPADOR DE CALOR INTEGRADO, ENCENDIDO INSTANTANEO, IP 20, DIMENSIONES 595X595X10,5 MM, CHASIS DE ALUMINIO. "/>
    <n v="39101600"/>
    <s v="SELECCIÓN ABREVIADA MENOR CUANTÍA"/>
    <n v="3"/>
    <n v="3"/>
    <n v="10"/>
    <n v="4"/>
    <n v="320000"/>
    <s v="UNIDAD"/>
    <s v="NO SOLICITADAS"/>
  </r>
  <r>
    <x v="15"/>
    <s v="02-02-01-004-006"/>
    <s v="02-02-01-004-006-02"/>
    <s v="Materiales y suministros - Aparatos de control eléctrico y distribución de electricidad y sus partes y piezas"/>
    <s v="PARARRAYOS DE LINEA POLIMERICOS 10KV"/>
    <n v="39121634"/>
    <s v="SELECCIÓN ABREVIADA MENOR CUANTÍA"/>
    <n v="3"/>
    <n v="3"/>
    <n v="10"/>
    <n v="3"/>
    <n v="285000"/>
    <s v="UNIDAD"/>
    <s v="NO SOLICITADAS"/>
  </r>
  <r>
    <x v="15"/>
    <s v="02-02-01-004-006"/>
    <s v="02-02-01-004-006-02"/>
    <s v="Materiales y suministros - Aparatos de control eléctrico y distribución de electricidad y sus partes y piezas"/>
    <s v="PULSADOR DOBLE LUMINOSO ON/OFF"/>
    <n v="39112402"/>
    <s v="SELECCIÓN ABREVIADA MENOR CUANTÍA"/>
    <n v="3"/>
    <n v="3"/>
    <n v="10"/>
    <n v="2"/>
    <n v="50000"/>
    <s v="UNIDAD"/>
    <s v="NO SOLICITADAS"/>
  </r>
  <r>
    <x v="15"/>
    <s v="02-02-01-004-006"/>
    <s v="02-02-01-004-006-05"/>
    <s v="Materiales y suministros - Lámparas eléctricas de incandescencia o descarga; lámparas de arco, equipo para alumbrado eléctrico; sus partes y piezas"/>
    <s v="REFLECTOR LED DE 50W, IP 65, DISEÑO DELGADO, PARA SOBREPONER CON SOPORTE, CARCASA FABRICADA EN SLUMINIO FUNDIDO Y VIDRIO TEMPLADO CLARO, COLOR NEGRO, TENSION DE OPERACIÓN 100-240V, TEMPERATURA COLOR 6,500K, VIDA UTIL 30,000 HORAS."/>
    <n v="39101600"/>
    <s v="SELECCIÓN ABREVIADA MENOR CUANTÍA"/>
    <n v="3"/>
    <n v="3"/>
    <n v="10"/>
    <n v="2"/>
    <n v="130000"/>
    <s v="UNIDAD"/>
    <s v="NO SOLICITADAS"/>
  </r>
  <r>
    <x v="15"/>
    <s v="02-02-01-004-006"/>
    <s v="02-02-01-004-006-05"/>
    <s v="Materiales y suministros - Lámparas eléctricas de incandescencia o descarga; lámparas de arco, equipo para alumbrado eléctrico; sus partes y piezas"/>
    <s v="REFLECTOR LED, POTENCIA 300W, CLASIFICIACION DE SEGUIRDAD ELECTRICA CLASE I, COLOR TEMPERATURA 5,000K, TENSION DE OPERACION 100-277V, VIDA UTIL 100,000 HORAS, IP65, IK08"/>
    <n v="39101600"/>
    <s v="SELECCIÓN ABREVIADA MENOR CUANTÍA"/>
    <n v="3"/>
    <n v="3"/>
    <n v="10"/>
    <n v="1"/>
    <n v="1500000"/>
    <s v="UNIDAD"/>
    <s v="NO SOLICITADAS"/>
  </r>
  <r>
    <x v="15"/>
    <s v="02-02-01-004-006"/>
    <s v="02-02-01-004-006-02"/>
    <s v="Materiales y suministros - Aparatos de control eléctrico y distribución de electricidad y sus partes y piezas"/>
    <s v="SENSOR DE MOVIMIENTO DE TECHO PARA ILUMINAION  ANGULO DE DETECCION 360°, GRADO DE PROTECCION IP 44"/>
    <n v="39122236"/>
    <s v="SELECCIÓN ABREVIADA MENOR CUANTÍA"/>
    <n v="3"/>
    <n v="3"/>
    <n v="10"/>
    <n v="2"/>
    <n v="60000"/>
    <s v="UNIDAD"/>
    <s v="NO SOLICITADAS"/>
  </r>
  <r>
    <x v="15"/>
    <s v="02-02-01-004-006"/>
    <s v="02-02-01-004-006-02"/>
    <s v="Materiales y suministros - Aparatos de control eléctrico y distribución de electricidad y sus partes y piezas"/>
    <s v="SOCKETS TUBO T8 LED  "/>
    <n v="39101803"/>
    <s v="SELECCIÓN ABREVIADA MENOR CUANTÍA"/>
    <n v="3"/>
    <n v="3"/>
    <n v="10"/>
    <n v="6"/>
    <n v="9000"/>
    <s v="UNIDAD"/>
    <s v="NO SOLICITADAS"/>
  </r>
  <r>
    <x v="15"/>
    <s v="02-02-01-004-006"/>
    <s v="02-02-01-004-006-02"/>
    <s v="Materiales y suministros - Aparatos de control eléctrico y distribución de electricidad y sus partes y piezas"/>
    <s v="SOCKETS TUBO T8 ROBUSTO NORMAL "/>
    <n v="39101803"/>
    <s v="SELECCIÓN ABREVIADA MENOR CUANTÍA"/>
    <n v="3"/>
    <n v="3"/>
    <n v="10"/>
    <n v="6"/>
    <n v="9000"/>
    <s v="UNIDAD"/>
    <s v="NO SOLICITADAS"/>
  </r>
  <r>
    <x v="15"/>
    <s v="02-02-01-004-006"/>
    <s v="02-02-01-004-006-02"/>
    <s v="Materiales y suministros - Aparatos de control eléctrico y distribución de electricidad y sus partes y piezas"/>
    <s v="SOCKETS BASE GU10"/>
    <n v="39101803"/>
    <s v="SELECCIÓN ABREVIADA MENOR CUANTÍA"/>
    <n v="3"/>
    <n v="3"/>
    <n v="10"/>
    <n v="4"/>
    <n v="10000"/>
    <s v="UNIDAD"/>
    <s v="NO SOLICITADAS"/>
  </r>
  <r>
    <x v="15"/>
    <s v="02-02-01-003-006"/>
    <s v="02-02-01-003-006-03"/>
    <s v="Materiales y suministros - Semimanufacturas de plástico"/>
    <s v="SUPLEMENTO PARA CAJA 2400 PVC"/>
    <n v="39131713"/>
    <s v="SELECCIÓN ABREVIADA MENOR CUANTÍA"/>
    <n v="3"/>
    <n v="3"/>
    <n v="10"/>
    <n v="12"/>
    <n v="6000"/>
    <s v="UNIDAD"/>
    <s v="NO SOLICITADAS"/>
  </r>
  <r>
    <x v="15"/>
    <s v="02-02-01-003-006"/>
    <s v="02-02-01-003-006-03"/>
    <s v="Materiales y suministros - Semimanufacturas de plástico"/>
    <s v="TAPA CIEGA PVC 2400"/>
    <n v="39131713"/>
    <s v="SELECCIÓN ABREVIADA MENOR CUANTÍA"/>
    <n v="3"/>
    <n v="3"/>
    <n v="10"/>
    <n v="12"/>
    <n v="12000"/>
    <s v="UNIDAD"/>
    <s v="NO SOLICITADAS"/>
  </r>
  <r>
    <x v="15"/>
    <s v="02-02-01-003-006"/>
    <s v="02-02-01-003-006-03"/>
    <s v="Materiales y suministros - Semimanufacturas de plástico"/>
    <s v="TAPA CIEGA PVC 5800"/>
    <n v="39131713"/>
    <s v="SELECCIÓN ABREVIADA MENOR CUANTÍA"/>
    <n v="3"/>
    <n v="3"/>
    <n v="10"/>
    <n v="12"/>
    <n v="9600"/>
    <s v="UNIDAD"/>
    <s v="NO SOLICITADAS"/>
  </r>
  <r>
    <x v="15"/>
    <s v="02-02-01-003-006"/>
    <s v="02-02-01-003-006-03"/>
    <s v="Materiales y suministros - Semimanufacturas de plástico"/>
    <s v="TAPA CIEGA PVC OCTAGONAL"/>
    <n v="39131713"/>
    <s v="SELECCIÓN ABREVIADA MENOR CUANTÍA"/>
    <n v="3"/>
    <n v="3"/>
    <n v="10"/>
    <n v="12"/>
    <n v="9600"/>
    <s v="UNIDAD"/>
    <s v="NO SOLICITADAS"/>
  </r>
  <r>
    <x v="15"/>
    <s v="02-02-01-004-006"/>
    <s v="02-02-01-004-006-02"/>
    <s v="Materiales y suministros - Aparatos de control eléctrico y distribución de electricidad y sus partes y piezas"/>
    <s v="TEMPORIZADOR ELECTRICO SEMANARIO 220V CON PILA RECARGABLE"/>
    <n v="39121523"/>
    <s v="SELECCIÓN ABREVIADA MENOR CUANTÍA"/>
    <n v="3"/>
    <n v="3"/>
    <n v="10"/>
    <n v="1"/>
    <n v="90000"/>
    <s v="UNIDAD"/>
    <s v="NO SOLICITADAS"/>
  </r>
  <r>
    <x v="15"/>
    <s v="02-02-01-004-006"/>
    <s v="02-02-01-004-006-02"/>
    <s v="Materiales y suministros - Aparatos de control eléctrico y distribución de electricidad y sus partes y piezas"/>
    <s v="TEMPORIZADOR ELECTRONICO MODULAR GUIN DIN , MULTIFUNCION, MULTIESCALA, MULTITENSION, ELECTRONICO 12/240 VAC 02 CONTACTOS CONMUTABLES, 0,06S / 100H IP40, "/>
    <n v="39121523"/>
    <s v="SELECCIÓN ABREVIADA MENOR CUANTÍA"/>
    <n v="3"/>
    <n v="3"/>
    <n v="10"/>
    <n v="1"/>
    <n v="227612"/>
    <s v="UNIDAD"/>
    <s v="NO SOLICITADAS"/>
  </r>
  <r>
    <x v="15"/>
    <s v="02-02-01-004-006"/>
    <s v="02-02-01-004-006-02"/>
    <s v="Materiales y suministros - Aparatos de control eléctrico y distribución de electricidad y sus partes y piezas"/>
    <s v="TOMACORRIENTE DOBLE DE 15 AMPERIOS 120 VOLTIOS CON TAPA"/>
    <n v="39121700"/>
    <s v="SELECCIÓN ABREVIADA MENOR CUANTÍA"/>
    <n v="3"/>
    <n v="3"/>
    <n v="10"/>
    <n v="4"/>
    <n v="36000"/>
    <s v="UNIDAD"/>
    <s v="NO SOLICITADAS"/>
  </r>
  <r>
    <x v="15"/>
    <s v="02-02-01-004-006"/>
    <s v="02-02-01-004-006-02"/>
    <s v="Materiales y suministros - Aparatos de control eléctrico y distribución de electricidad y sus partes y piezas"/>
    <s v="TOMACORRIENTE MIRADA CHINA 2 X 20 A +T 220V"/>
    <n v="39121700"/>
    <s v="SELECCIÓN ABREVIADA MENOR CUANTÍA"/>
    <n v="3"/>
    <n v="3"/>
    <n v="10"/>
    <n v="3"/>
    <n v="20115"/>
    <s v="UNIDAD"/>
    <s v="NO SOLICITADAS"/>
  </r>
  <r>
    <x v="15"/>
    <s v="02-02-01-004-006"/>
    <s v="02-02-01-004-006-05"/>
    <s v="Materiales y suministros - Lámparas eléctricas de incandescencia o descarga; lámparas de arco, equipo para alumbrado eléctrico; sus partes y piezas"/>
    <s v="TUBO T8 LED EN POLICARBONATO ROBUSTO Y DURADERO DE 18 W, 1,20 MTS, TENSION 100-277V, VIDA UTIL 40,000 H, DISEÑO DE TUBO TRADICIONAL CON CUERPO OPALIZADO, IP20, CASQUILLO G13. TEMPERATURA COLO 6,500K."/>
    <n v="39101600"/>
    <s v="SELECCIÓN ABREVIADA MENOR CUANTÍA"/>
    <n v="3"/>
    <n v="3"/>
    <n v="10"/>
    <n v="12"/>
    <n v="180000"/>
    <s v="UNIDAD"/>
    <s v="NO SOLICITADAS"/>
  </r>
  <r>
    <x v="15"/>
    <s v="02-02-01-004-006"/>
    <s v="02-02-01-004-006-05"/>
    <s v="Materiales y suministros - Lámparas eléctricas de incandescencia o descarga; lámparas de arco, equipo para alumbrado eléctrico; sus partes y piezas"/>
    <s v="TUBO T8 LED EN POLICARBONATO ROBUSTO Y DURADERO DE 9 W, 0,60 MTS, TENSION 100-277V, VIDA UTIL 40,000 H, DISEÑO DE TUBO TRADICIONAL CON CUERPO OPALIZADO, IP20, CASQUILLO G13. TEMPERATURA COLO 6,500K."/>
    <n v="39101600"/>
    <s v="SELECCIÓN ABREVIADA MENOR CUANTÍA"/>
    <n v="3"/>
    <n v="3"/>
    <n v="10"/>
    <n v="4"/>
    <n v="40000"/>
    <s v="UNIDAD"/>
    <s v="NO SOLICITADAS"/>
  </r>
  <r>
    <x v="15"/>
    <s v="02-02-01-004-002"/>
    <s v="02-02-01-004-002"/>
    <s v="Materiales y suministros - Productos metálicos elaborados (excepto maquinaria y equipo)"/>
    <s v="DISCO PARA PULIDORA DE 1/4"/>
    <n v="31191500"/>
    <s v="SELECCIÓN ABREVIADA MENOR CUANTÍA"/>
    <n v="3"/>
    <n v="3"/>
    <n v="10"/>
    <n v="4"/>
    <n v="20000"/>
    <s v="UNIDAD"/>
    <s v="NO SOLICITADAS"/>
  </r>
  <r>
    <x v="15"/>
    <s v="02-02-01-004-006"/>
    <s v="02-02-01-004-006-05"/>
    <s v="Materiales y suministros - Lámparas eléctricas de incandescencia o descarga; lámparas de arco, equipo para alumbrado eléctrico; sus partes y piezas"/>
    <s v="TUBO T8 LED EN VIDRIO CON SENSOR DE MOVIMIENTO INCORPORADO DE 18 W, 1,20 MTS, TENSION 100-240V, VIDA UTIL 25,000 H, DISEÑO DE TUBO TRADICIONAL CCON CUERPO OPALIZADO, SENSOR DE MOVIMIENTO TIPO RADAR INCORMPORADO EN EL CASQUILLO DEL TUBO. IP20, CASQUILLO G13. TEMPERATURA COLO 6,500K."/>
    <n v="39101600"/>
    <s v="SELECCIÓN ABREVIADA MENOR CUANTÍA"/>
    <n v="3"/>
    <n v="3"/>
    <n v="10"/>
    <n v="4"/>
    <n v="180000"/>
    <s v="UNIDAD"/>
    <s v="NO SOLICITADAS"/>
  </r>
  <r>
    <x v="15"/>
    <s v="02-02-01-004-002"/>
    <s v="02-02-01-004-002"/>
    <s v="Materiales y suministros - Productos metálicos elaborados (excepto maquinaria y equipo)"/>
    <s v="ELECTRODO DE SOLDADURA XL 610 1/8 PULGADA X 1 KILO ELECTRODO, RECUBIERTO DE MATERIAL RESISTENTE PARA FACILITAR SU MANIPULACIÓN.REVESTIMIENTO CELULÓSICO - SÓDICO DE USO METALMECANICA"/>
    <s v="23271810 "/>
    <s v="SELECCIÓN ABREVIADA MENOR CUANTÍA"/>
    <n v="3"/>
    <n v="3"/>
    <n v="10"/>
    <n v="2"/>
    <n v="34000"/>
    <s v="KILOGRAMO"/>
    <s v="NO SOLICITADAS"/>
  </r>
  <r>
    <x v="15"/>
    <s v="02-02-01-004-006"/>
    <s v="02-02-01-004-006-05"/>
    <s v="Materiales y suministros - Lámparas eléctricas de incandescencia o descarga; lámparas de arco, equipo para alumbrado eléctrico; sus partes y piezas"/>
    <s v="PANEL CUADRADO DE INCRUSTAR LED  40W CON CLIP DE FIJACION CON RESORTE PARA FACIL INSTALACION DE 120 CM X 30CM X 4000 LM 5000 K 100-277 V"/>
    <n v="39101600"/>
    <s v="SELECCIÓN ABREVIADA MENOR CUANTÍA"/>
    <n v="3"/>
    <n v="3"/>
    <n v="10"/>
    <n v="2"/>
    <n v="419800"/>
    <s v="UNIDAD"/>
    <s v="NO SOLICITADAS"/>
  </r>
  <r>
    <x v="15"/>
    <s v="02-01-01-004-006"/>
    <s v="02-01-01-004-006-02"/>
    <s v="Activos fijos - Aparatos de control eléctrico y distribución de electricidad y sus partes y piezas"/>
    <s v="REGULADORES DE VOLTAGE"/>
    <n v="39121004"/>
    <s v="SELECCIÓN ABREVIADA MENOR CUANTÍA"/>
    <n v="3"/>
    <n v="3"/>
    <n v="10"/>
    <n v="20"/>
    <n v="2200000"/>
    <s v="UNIDAD"/>
    <s v="NO SOLICITADAS"/>
  </r>
  <r>
    <x v="15"/>
    <s v="02-02-01-004-006"/>
    <s v="02-02-01-004-006-09"/>
    <s v="Materiales y suministros - Otro equipo eléctrico y sus partes y piezas"/>
    <s v="ASPA DE VENTILACION DE 24&quot; METALICA PARA CONDENSADORA DE TRES PALAS "/>
    <n v="40101600"/>
    <s v="SELECCIÓN ABREVIADA MENOR CUANTÍA"/>
    <n v="3"/>
    <n v="3"/>
    <n v="10"/>
    <n v="1"/>
    <n v="147000"/>
    <s v="UNIDAD"/>
    <s v="NO SOLICITADAS"/>
  </r>
  <r>
    <x v="15"/>
    <s v="02-02-01-004-006"/>
    <s v="02-02-01-004-006-09"/>
    <s v="Materiales y suministros - Otro equipo eléctrico y sus partes y piezas"/>
    <s v="ASPA PARA CONDENSADORA LG DE 12.000 BTU/H MINISPLIT PLASTICAS DE TRES PALAS "/>
    <n v="40101600"/>
    <s v="SELECCIÓN ABREVIADA MENOR CUANTÍA"/>
    <n v="3"/>
    <n v="3"/>
    <n v="10"/>
    <n v="1"/>
    <n v="135000"/>
    <s v="UNIDAD"/>
    <s v="NO SOLICITADAS"/>
  </r>
  <r>
    <x v="15"/>
    <s v="02-02-01-004-006"/>
    <s v="02-02-01-004-006-09"/>
    <s v="Materiales y suministros - Otro equipo eléctrico y sus partes y piezas"/>
    <s v="ASPA CONDENSADORA LG DE 24.000 BTU/H MINISPLIT PLASTICAS DE TRES PALAS "/>
    <n v="40101600"/>
    <s v="SELECCIÓN ABREVIADA MENOR CUANTÍA"/>
    <n v="3"/>
    <n v="3"/>
    <n v="10"/>
    <n v="1"/>
    <n v="135000"/>
    <s v="UNIDAD"/>
    <s v="NO SOLICITADAS"/>
  </r>
  <r>
    <x v="15"/>
    <s v="02-02-01-004-006"/>
    <s v="02-02-01-004-006-09"/>
    <s v="Materiales y suministros - Otro equipo eléctrico y sus partes y piezas"/>
    <s v="BANDA DE TRASMICION AIRE ACONDICIONADO TIPO PAQUETE DE 4 A 20 TONELADAS ( REF B-78)"/>
    <n v="30266501"/>
    <s v="SELECCIÓN ABREVIADA MENOR CUANTÍA"/>
    <n v="3"/>
    <n v="3"/>
    <n v="10"/>
    <n v="3"/>
    <n v="75000"/>
    <s v="UNIDAD"/>
    <s v="NO SOLICITADAS"/>
  </r>
  <r>
    <x v="15"/>
    <s v="02-02-01-004-006"/>
    <s v="02-02-01-004-006-09"/>
    <s v="Materiales y suministros - Otro equipo eléctrico y sus partes y piezas"/>
    <s v="COMPRESOR RECIPROCANTE DE 2 T.R. PARA BAJA TEMPERATURA CON KIT DE ARRANQUE Y CAUCHOS ANTI VIBRACION 208 V,  R-22"/>
    <n v="40151606"/>
    <s v="SELECCIÓN ABREVIADA MENOR CUANTÍA"/>
    <n v="3"/>
    <n v="3"/>
    <n v="10"/>
    <n v="2"/>
    <n v="900000"/>
    <s v="UNIDAD"/>
    <s v="NO SOLICITADAS"/>
  </r>
  <r>
    <x v="15"/>
    <s v="02-02-01-004-006"/>
    <s v="02-02-01-004-006-09"/>
    <s v="Materiales y suministros - Otro equipo eléctrico y sus partes y piezas"/>
    <s v="COMPRESOR ROTATIVO DE 12,000 BTU. PARA AIRE ACONDICIONADO TIPO MINI SPLIT R-22 208 V CON KIT DE ARRANQUE Y CAUCHOS ANTIVIBRACION "/>
    <n v="40151608"/>
    <s v="SELECCIÓN ABREVIADA MENOR CUANTÍA"/>
    <n v="3"/>
    <n v="3"/>
    <n v="10"/>
    <n v="2"/>
    <n v="930000"/>
    <s v="UNIDAD"/>
    <s v="NO SOLICITADAS"/>
  </r>
  <r>
    <x v="15"/>
    <s v="02-02-01-004-006"/>
    <s v="02-02-01-004-006-09"/>
    <s v="Materiales y suministros - Otro equipo eléctrico y sus partes y piezas"/>
    <s v="COMPRESOR ROTATIVO DE 4 T.R. PARA AIRE ACONDICIONADO TIPO SPLIT R-22 208 V TRIFASICO Y CAUCHOS ANTIVIBRACION "/>
    <n v="40151608"/>
    <s v="SELECCIÓN ABREVIADA MENOR CUANTÍA"/>
    <n v="3"/>
    <n v="3"/>
    <n v="10"/>
    <n v="2"/>
    <n v="2000000"/>
    <s v="UNIDAD"/>
    <s v="NO SOLICITADAS"/>
  </r>
  <r>
    <x v="15"/>
    <s v="02-02-01-004-006"/>
    <s v="02-02-01-004-006-09"/>
    <s v="Materiales y suministros - Otro equipo eléctrico y sus partes y piezas"/>
    <s v="CONDENSADOR DE  2,0 MFD - 440 VAC"/>
    <n v="32121500"/>
    <s v="SELECCIÓN ABREVIADA MENOR CUANTÍA"/>
    <n v="3"/>
    <n v="3"/>
    <n v="10"/>
    <n v="3"/>
    <n v="45000"/>
    <s v="UNIDAD"/>
    <s v="NO SOLICITADAS"/>
  </r>
  <r>
    <x v="15"/>
    <s v="02-02-01-004-006"/>
    <s v="02-02-01-004-006-09"/>
    <s v="Materiales y suministros - Otro equipo eléctrico y sus partes y piezas"/>
    <s v="CONDENSADOR DE  6,0 MFD - 440 VAC"/>
    <n v="32121500"/>
    <s v="SELECCIÓN ABREVIADA MENOR CUANTÍA"/>
    <n v="3"/>
    <n v="3"/>
    <n v="10"/>
    <n v="3"/>
    <n v="55500"/>
    <s v="UNIDAD"/>
    <s v="NO SOLICITADAS"/>
  </r>
  <r>
    <x v="15"/>
    <s v="02-02-01-004-006"/>
    <s v="02-02-01-004-006-09"/>
    <s v="Materiales y suministros - Otro equipo eléctrico y sus partes y piezas"/>
    <s v="CONDENSADOR DE 10 MF 440 V"/>
    <n v="32121500"/>
    <s v="SELECCIÓN ABREVIADA MENOR CUANTÍA"/>
    <n v="3"/>
    <n v="3"/>
    <n v="10"/>
    <n v="3"/>
    <n v="22500"/>
    <s v="UNIDAD"/>
    <s v="NO SOLICITADAS"/>
  </r>
  <r>
    <x v="15"/>
    <s v="02-02-01-004-006"/>
    <s v="02-02-01-004-006-09"/>
    <s v="Materiales y suministros - Otro equipo eléctrico y sus partes y piezas"/>
    <s v="CONDENSADOR DE 30 MFD - 440 VAC"/>
    <n v="32121500"/>
    <s v="SELECCIÓN ABREVIADA MENOR CUANTÍA"/>
    <n v="3"/>
    <n v="3"/>
    <n v="10"/>
    <n v="3"/>
    <n v="70845"/>
    <s v="UNIDAD"/>
    <s v="NO SOLICITADAS"/>
  </r>
  <r>
    <x v="15"/>
    <s v="02-02-01-004-006"/>
    <s v="02-02-01-004-006-09"/>
    <s v="Materiales y suministros - Otro equipo eléctrico y sus partes y piezas"/>
    <s v="CONDENSADOR DE 40 MFD - 440 VAC"/>
    <n v="32121500"/>
    <s v="SELECCIÓN ABREVIADA MENOR CUANTÍA"/>
    <n v="3"/>
    <n v="3"/>
    <n v="10"/>
    <n v="20"/>
    <n v="510000"/>
    <s v="UNIDAD"/>
    <s v="NO SOLICITADAS"/>
  </r>
  <r>
    <x v="15"/>
    <s v="02-02-01-004-006"/>
    <s v="02-02-01-004-006-09"/>
    <s v="Materiales y suministros - Otro equipo eléctrico y sus partes y piezas"/>
    <s v="CONDENSADOR DE 50 MFD -440 VAC "/>
    <n v="32121500"/>
    <s v="SELECCIÓN ABREVIADA MENOR CUANTÍA"/>
    <n v="3"/>
    <n v="3"/>
    <n v="10"/>
    <n v="5"/>
    <n v="131775"/>
    <s v="UNIDAD"/>
    <s v="NO SOLICITADAS"/>
  </r>
  <r>
    <x v="15"/>
    <s v="02-02-01-003-004"/>
    <s v="02-02-01-003-004-01"/>
    <s v="Materiales y suministros - Químicos orgánicos básicos"/>
    <s v="GAS MAPP PARA SOLDAR  14,1 OZ"/>
    <n v="15111509"/>
    <s v="SELECCIÓN ABREVIADA MENOR CUANTÍA"/>
    <n v="3"/>
    <n v="3"/>
    <n v="10"/>
    <n v="5"/>
    <n v="193750"/>
    <s v="UNIDAD"/>
    <s v="NO SOLICITADAS"/>
  </r>
  <r>
    <x v="15"/>
    <s v="02-02-01-003-004"/>
    <s v="02-02-01-003-004-01"/>
    <s v="Materiales y suministros - Químicos orgánicos básicos"/>
    <s v="GAS REFRIGERANTE R141B X 30 LBS"/>
    <n v="24131513"/>
    <s v="SELECCIÓN ABREVIADA MENOR CUANTÍA"/>
    <n v="3"/>
    <n v="3"/>
    <n v="10"/>
    <n v="2"/>
    <n v="730000"/>
    <s v="UNIDAD"/>
    <s v="NO SOLICITADAS"/>
  </r>
  <r>
    <x v="15"/>
    <s v="02-02-01-003-004"/>
    <s v="02-02-01-003-004-01"/>
    <s v="Materiales y suministros - Químicos orgánicos básicos"/>
    <s v="GAS REFRIGERANTE R 22 X 30 LBS"/>
    <n v="24131513"/>
    <s v="SELECCIÓN ABREVIADA MENOR CUANTÍA"/>
    <n v="3"/>
    <n v="3"/>
    <n v="10"/>
    <n v="9"/>
    <n v="2612160"/>
    <s v="UNIDAD"/>
    <s v="NO SOLICITADAS"/>
  </r>
  <r>
    <x v="15"/>
    <s v="02-02-01-003-004"/>
    <s v="02-02-01-003-004-01"/>
    <s v="Materiales y suministros - Químicos orgánicos básicos"/>
    <s v="GAS REFRIGERANTE R 404A X 30 LBS"/>
    <n v="24131513"/>
    <s v="SELECCIÓN ABREVIADA MENOR CUANTÍA"/>
    <n v="3"/>
    <n v="3"/>
    <n v="10"/>
    <n v="2"/>
    <n v="620000"/>
    <s v="UNIDAD"/>
    <s v="NO SOLICITADAS"/>
  </r>
  <r>
    <x v="15"/>
    <s v="02-02-01-003-004"/>
    <s v="02-02-01-003-004-01"/>
    <s v="Materiales y suministros - Químicos orgánicos básicos"/>
    <s v="GAS REFRIGERANTE R 410A X 30 LBS"/>
    <n v="24131513"/>
    <s v="SELECCIÓN ABREVIADA MENOR CUANTÍA"/>
    <n v="3"/>
    <n v="3"/>
    <n v="10"/>
    <n v="2"/>
    <n v="750000"/>
    <s v="UNIDAD"/>
    <s v="NO SOLICITADAS"/>
  </r>
  <r>
    <x v="15"/>
    <s v="02-02-01-003-004"/>
    <s v="02-02-01-003-004-01"/>
    <s v="Materiales y suministros - Químicos orgánicos básicos"/>
    <s v="LIQUIDO AFLOJADOR DE TUERCAS  AW-40 PRESENTACION  400 ML"/>
    <n v="47131800"/>
    <s v="SELECCIÓN ABREVIADA MENOR CUANTÍA"/>
    <n v="3"/>
    <n v="3"/>
    <n v="10"/>
    <n v="3"/>
    <n v="270000"/>
    <s v="UNIDAD"/>
    <s v="NO SOLICITADAS"/>
  </r>
  <r>
    <x v="15"/>
    <s v="02-02-01-003-004"/>
    <s v="02-02-01-003-004-01"/>
    <s v="Materiales y suministros - Químicos orgánicos básicos"/>
    <s v="LIQUIDO DESINCRUSTANTE ACIDO, PARA CALCIO, OXIDO, CARBONATOS Y SALES MINERALES. CON ALTA DETERGENCIA,  DE ESPUMA CONTROLADA Y GRAN SOLUBILIDAD PARA AIRE ACONDICIONADO."/>
    <n v="47131821"/>
    <s v="SELECCIÓN ABREVIADA MENOR CUANTÍA"/>
    <n v="3"/>
    <n v="3"/>
    <n v="10"/>
    <n v="2"/>
    <n v="240000"/>
    <s v="GALON"/>
    <s v="NO SOLICITADAS"/>
  </r>
  <r>
    <x v="15"/>
    <s v="02-02-01-003-006"/>
    <s v="02-02-01-003-006-09"/>
    <s v="Materiales y suministros - Otros productos plásticos"/>
    <s v="MANGUERA PLASTICA DE 1/2 TRANSPARENTE "/>
    <n v="40142008"/>
    <s v="SELECCIÓN ABREVIADA MENOR CUANTÍA"/>
    <n v="3"/>
    <n v="3"/>
    <n v="10"/>
    <n v="10"/>
    <n v="5000"/>
    <s v="METRO"/>
    <s v="NO SOLICITADAS"/>
  </r>
  <r>
    <x v="15"/>
    <s v="02-02-01-004-006"/>
    <s v="02-02-01-004-006-09"/>
    <s v="Materiales y suministros - Otro equipo eléctrico y sus partes y piezas"/>
    <s v="MOTOR VENTILADOR PARA AIRE ACONDICIONADO LG DE 18.000 BTU/H 208 V PARA CONDENSADORA "/>
    <n v="40101721"/>
    <s v="SELECCIÓN ABREVIADA MENOR CUANTÍA"/>
    <n v="3"/>
    <n v="3"/>
    <n v="10"/>
    <n v="2"/>
    <n v="400000"/>
    <s v="UNIDAD"/>
    <s v="NO SOLICITADAS"/>
  </r>
  <r>
    <x v="15"/>
    <s v="02-02-01-004-002"/>
    <s v="02-02-01-004-002"/>
    <s v="Materiales y suministros - Productos metálicos elaborados (excepto maquinaria y equipo)"/>
    <s v="TUBO DE COBRE DE 1/2&quot; FLEXIBLE "/>
    <n v="40171511"/>
    <s v="SELECCIÓN ABREVIADA MENOR CUANTÍA"/>
    <n v="3"/>
    <n v="3"/>
    <n v="10"/>
    <n v="3"/>
    <n v="39060"/>
    <s v="METRO"/>
    <s v="NO SOLICITADAS"/>
  </r>
  <r>
    <x v="15"/>
    <s v="02-02-01-004-006"/>
    <s v="02-02-01-004-006-09"/>
    <s v="Materiales y suministros - Otro equipo eléctrico y sus partes y piezas"/>
    <s v="CONTROLADOR ELECTRONICO CON SENSOR DE TEMPERATURA PARA CUARTO FRIO "/>
    <n v="41113001"/>
    <s v="SELECCIÓN ABREVIADA MENOR CUANTÍA"/>
    <n v="3"/>
    <n v="3"/>
    <n v="10"/>
    <n v="1"/>
    <n v="100000"/>
    <s v="UNIDAD"/>
    <s v="NO SOLICITADAS"/>
  </r>
  <r>
    <x v="15"/>
    <s v="02-02-01-004-002"/>
    <s v="02-02-01-004-002"/>
    <s v="Materiales y suministros - Productos metálicos elaborados (excepto maquinaria y equipo)"/>
    <s v="JUEGO DE DESTORNILLADOR  10 PIEZAS DE PALA Y ESTRELLA"/>
    <n v="27111728"/>
    <s v="SELECCIÓN ABREVIADA MENOR CUANTÍA"/>
    <n v="3"/>
    <n v="3"/>
    <n v="10"/>
    <n v="2"/>
    <n v="90000"/>
    <s v="UNIDAD"/>
    <s v="NO SOLICITADAS"/>
  </r>
  <r>
    <x v="15"/>
    <s v="02-02-01-004-008"/>
    <s v="02-02-01-004-008-02"/>
    <s v="Materiales y suministros - Instrumentos y aparatos de medición, verificación, análisis, de navegación y para otros fines (excepto instrumentos ópticos); instrumentos de control de procesos industriales, sus partes, piezas y accesorios"/>
    <s v="PINZA VOLTIAMPERIMETRICA DIGITAL AVANZADA TRUE RSM IFLEX, 999,9 A, 2.500 A, 1000,0 V, 999,9 A, , FLUKE, "/>
    <n v="27112105"/>
    <s v="SELECCIÓN ABREVIADA MENOR CUANTÍA"/>
    <n v="3"/>
    <n v="3"/>
    <n v="10"/>
    <n v="1"/>
    <n v="792989"/>
    <s v="UNIDAD"/>
    <s v="NO SOLICITADAS"/>
  </r>
  <r>
    <x v="15"/>
    <s v="02-02-01-004-008"/>
    <s v="02-02-01-004-008-02"/>
    <s v="Materiales y suministros - Instrumentos y aparatos de medición, verificación, análisis, de navegación y para otros fines (excepto instrumentos ópticos); instrumentos de control de procesos industriales, sus partes, piezas y accesorios"/>
    <s v="AMPERIMETRO PARA ALTA TENSION TIPO GANCHO, 0-1999 AMPERIOS, 0,1 AMPERIOS, 69 KV AC, LCD, MODO CONGELACION O RASTREO, 5,8 X 9,4 CM, HDELECTRIC"/>
    <n v="41113602"/>
    <s v="SELECCIÓN ABREVIADA MENOR CUANTÍA"/>
    <n v="3"/>
    <n v="3"/>
    <n v="10"/>
    <n v="1"/>
    <n v="350000"/>
    <s v="UNIDAD"/>
    <s v="NO SOLICITADAS"/>
  </r>
  <r>
    <x v="15"/>
    <s v="02-02-01-004-006"/>
    <s v="02-02-01-004-006-05"/>
    <s v="Materiales y suministros - Lámparas eléctricas de incandescencia o descarga; lámparas de arco, equipo para alumbrado eléctrico; sus partes y piezas"/>
    <s v="LINTERNA RECARGABLE 2,000,000 LUMENEX"/>
    <n v="39111610"/>
    <s v="SELECCIÓN ABREVIADA MENOR CUANTÍA"/>
    <n v="3"/>
    <n v="3"/>
    <n v="10"/>
    <n v="1"/>
    <n v="100000"/>
    <s v="UNIDAD"/>
    <s v="NO SOLICITADAS"/>
  </r>
  <r>
    <x v="15"/>
    <s v="02-02-01-004-002"/>
    <s v="02-02-01-004-002"/>
    <s v="Materiales y suministros - Productos metálicos elaborados (excepto maquinaria y equipo)"/>
    <s v="JUEGO DE 3 ALICATE 6PG 1,000V CON AGARRE PARA MATERIALES PLANOS Y REDONDOS,MAGOS ANATOMICOS  FABRICADOS EN POLIMERO CON TOPES DE SEGUIRDAD QUE EVITAN RESBALAMIENTOS Y CONTACTOS CON LA PARTE NO AISLADA."/>
    <n v="27111711"/>
    <s v="SELECCIÓN ABREVIADA MENOR CUANTÍA"/>
    <n v="3"/>
    <n v="3"/>
    <n v="10"/>
    <n v="1"/>
    <n v="78106"/>
    <s v="UNIDAD"/>
    <s v="NO SOLICITADAS"/>
  </r>
  <r>
    <x v="15"/>
    <s v="02-01-01-004-003"/>
    <s v="02-01-01-004-003-05"/>
    <s v="Activos fijos - Equipo de elevación y manipulación y sus partes y piezas"/>
    <s v="ESCALERA DE TIJERA DIELECTRICA 10 PASOS"/>
    <n v="30191501"/>
    <s v="SELECCIÓN ABREVIADA MENOR CUANTÍA"/>
    <n v="3"/>
    <n v="3"/>
    <n v="10"/>
    <n v="1"/>
    <n v="700000"/>
    <s v="UNIDAD"/>
    <s v="NO SOLICITADAS"/>
  </r>
  <r>
    <x v="15"/>
    <s v="02-01-01-004-003"/>
    <s v="02-01-01-004-003-05"/>
    <s v="Activos fijos - Equipo de elevación y manipulación y sus partes y piezas"/>
    <s v="ESCALERA DE TIJERA DIELECTRICA 9 PASOS"/>
    <n v="30191501"/>
    <s v="SELECCIÓN ABREVIADA MENOR CUANTÍA"/>
    <n v="3"/>
    <n v="3"/>
    <n v="10"/>
    <n v="1"/>
    <n v="650000"/>
    <s v="UNIDAD"/>
    <s v="NO SOLICITADAS"/>
  </r>
  <r>
    <x v="15"/>
    <s v="02-02-01-004-002"/>
    <s v="02-02-01-004-002"/>
    <s v="Materiales y suministros - Productos metálicos elaborados (excepto maquinaria y equipo)"/>
    <s v="JUEGO DE BROCAS BIMETALICAS DE 3/16 A 3/8."/>
    <n v="27111543"/>
    <s v="SELECCIÓN ABREVIADA MENOR CUANTÍA"/>
    <n v="3"/>
    <n v="3"/>
    <n v="10"/>
    <n v="2"/>
    <n v="100000"/>
    <s v="UNIDAD"/>
    <s v="NO SOLICITADAS"/>
  </r>
  <r>
    <x v="15"/>
    <s v="02-02-01-004-002"/>
    <s v="02-02-01-004-002"/>
    <s v="Materiales y suministros - Productos metálicos elaborados (excepto maquinaria y equipo)"/>
    <s v="JUEGO DE SIERRA COPA BI-METALICA 1/2&quot; A 3&quot;  CON MANDRIL"/>
    <s v="27111729 "/>
    <s v="SELECCIÓN ABREVIADA MENOR CUANTÍA"/>
    <n v="3"/>
    <n v="3"/>
    <n v="10"/>
    <n v="2"/>
    <n v="200000"/>
    <s v="UNIDAD"/>
    <s v="NO SOLICITADAS"/>
  </r>
  <r>
    <x v="15"/>
    <s v="02-02-01-004-002"/>
    <s v="02-02-01-004-002"/>
    <s v="Materiales y suministros - Productos metálicos elaborados (excepto maquinaria y equipo)"/>
    <s v="TIJERA PARA LAMINA CON CORTE ANGULAR "/>
    <n v="27111519"/>
    <s v="SELECCIÓN ABREVIADA MENOR CUANTÍA"/>
    <n v="3"/>
    <n v="3"/>
    <n v="10"/>
    <n v="1"/>
    <n v="250000"/>
    <s v="UNIDAD"/>
    <s v="NO SOLICITADAS"/>
  </r>
  <r>
    <x v="15"/>
    <s v="02-01-01-004-004"/>
    <s v="02-01-01-004-004-02"/>
    <s v="Activos fijos - Máquinas herramientas y sus partes, piezas y accesorios"/>
    <s v="PULIDORA LARGA CON 6 VELOCIDADES DE 5 PULGADAS PROFESIONAL"/>
    <n v="23241411"/>
    <s v="SELECCIÓN ABREVIADA MENOR CUANTÍA"/>
    <n v="3"/>
    <n v="3"/>
    <n v="10"/>
    <n v="1"/>
    <n v="150000"/>
    <s v="UNIDAD"/>
    <s v="NO SOLICITADAS"/>
  </r>
  <r>
    <x v="15"/>
    <s v="02-02-01-004-002"/>
    <s v="02-02-01-004-002"/>
    <s v="Materiales y suministros - Productos metálicos elaborados (excepto maquinaria y equipo)"/>
    <s v="SEGUETA CON MARCO FIJO  PARA HIERRO 12&quot;"/>
    <n v="27111508"/>
    <s v="SELECCIÓN ABREVIADA MENOR CUANTÍA"/>
    <n v="3"/>
    <n v="3"/>
    <n v="10"/>
    <n v="1"/>
    <n v="20000"/>
    <s v="UNIDAD"/>
    <s v="NO SOLICITADAS"/>
  </r>
  <r>
    <x v="15"/>
    <s v="02-02-01-004-002"/>
    <s v="02-02-01-004-002"/>
    <s v="Materiales y suministros - Productos metálicos elaborados (excepto maquinaria y equipo)"/>
    <s v="NIVEL DE MANO INMANTADO 12&quot;"/>
    <s v="41113710 "/>
    <s v="SELECCIÓN ABREVIADA MENOR CUANTÍA"/>
    <n v="3"/>
    <n v="3"/>
    <n v="10"/>
    <n v="1"/>
    <n v="20000"/>
    <s v="UNIDAD"/>
    <s v="NO SOLICITADAS"/>
  </r>
  <r>
    <x v="15"/>
    <s v="02-02-01-004-002"/>
    <s v="02-02-01-004-002"/>
    <s v="Materiales y suministros - Productos metálicos elaborados (excepto maquinaria y equipo)"/>
    <s v="POLEA PARA LINEAS DE 1/2&quot;"/>
    <n v="31171804"/>
    <s v="SELECCIÓN ABREVIADA MENOR CUANTÍA"/>
    <n v="3"/>
    <n v="3"/>
    <n v="10"/>
    <n v="1"/>
    <n v="60000"/>
    <s v="UNIDAD"/>
    <s v="NO SOLICITADAS"/>
  </r>
  <r>
    <x v="15"/>
    <s v="02-02-01-004-004"/>
    <s v="02-02-01-004-004-02"/>
    <s v="Materiales y suministros - Máquinas herramientas y sus partes, piezas y accesorios"/>
    <s v="CAUTIN FINO RESISTENCIA EN CERAMICA PARA SOLDAR DE 40 WATTS"/>
    <n v="23271806"/>
    <s v="SELECCIÓN ABREVIADA MENOR CUANTÍA"/>
    <n v="3"/>
    <n v="3"/>
    <n v="10"/>
    <n v="1"/>
    <n v="20538"/>
    <s v="UNIDAD"/>
    <s v="NO SOLICITADAS"/>
  </r>
  <r>
    <x v="15"/>
    <s v="02-01-01-004-004"/>
    <s v="02-01-01-004-004-02"/>
    <s v="Activos fijos - Máquinas herramientas y sus partes, piezas y accesorios"/>
    <s v="TALADRO PERCUTOR 1/2 PULG  700 WATTS VELOCIDAD 3.150 RPM"/>
    <n v="23101502"/>
    <s v="SELECCIÓN ABREVIADA MENOR CUANTÍA"/>
    <n v="3"/>
    <n v="3"/>
    <n v="10"/>
    <n v="1"/>
    <n v="450000"/>
    <s v="UNIDAD"/>
    <s v="NO SOLICITADAS"/>
  </r>
  <r>
    <x v="15"/>
    <s v="02-02-01-004-002"/>
    <s v="02-02-01-004-002"/>
    <s v="Materiales y suministros - Productos metálicos elaborados (excepto maquinaria y equipo)"/>
    <s v="BISTURI RETRACTIL INDUSTRIAL"/>
    <n v="44121612"/>
    <s v="SELECCIÓN ABREVIADA MENOR CUANTÍA"/>
    <n v="3"/>
    <n v="3"/>
    <n v="10"/>
    <n v="5"/>
    <n v="75000"/>
    <s v="UNIDAD"/>
    <s v="NO SOLICITADAS"/>
  </r>
  <r>
    <x v="15"/>
    <s v="02-02-01-004-002"/>
    <s v="02-02-01-004-002"/>
    <s v="Materiales y suministros - Productos metálicos elaborados (excepto maquinaria y equipo)"/>
    <s v="JUEGO DE COPAS CUADRANTE DE 1/2 29 PIEZAS MILIMETRICO "/>
    <n v="27111753"/>
    <s v="SELECCIÓN ABREVIADA MENOR CUANTÍA"/>
    <n v="3"/>
    <n v="3"/>
    <n v="10"/>
    <n v="1"/>
    <n v="400000"/>
    <s v="UNIDAD"/>
    <s v="NO SOLICITADAS"/>
  </r>
  <r>
    <x v="15"/>
    <s v="02-02-01-004-002"/>
    <s v="02-02-01-004-002"/>
    <s v="Materiales y suministros - Productos metálicos elaborados (excepto maquinaria y equipo)"/>
    <s v="JUEGO DE LLAVES TORX 9 PIEZAS"/>
    <n v="27111710"/>
    <s v="SELECCIÓN ABREVIADA MENOR CUANTÍA"/>
    <n v="3"/>
    <n v="3"/>
    <n v="10"/>
    <n v="1"/>
    <n v="50198"/>
    <s v="UNIDAD"/>
    <s v="NO SOLICITADAS"/>
  </r>
  <r>
    <x v="15"/>
    <s v="02-02-01-002-007"/>
    <s v="02-02-01-002-007"/>
    <s v="Materiales y suministros - Artículos textiles (excepto prendas de vestir)"/>
    <s v="SOGA ESTATICA DE 1/2 PULGADA 13MM"/>
    <n v="31151504"/>
    <s v="SELECCIÓN ABREVIADA MENOR CUANTÍA"/>
    <n v="3"/>
    <n v="3"/>
    <n v="10"/>
    <n v="50"/>
    <n v="88583"/>
    <s v="UNIDAD"/>
    <s v="NO SOLICITADAS"/>
  </r>
  <r>
    <x v="15"/>
    <s v="02-02-01-004-002"/>
    <s v="02-02-01-004-002"/>
    <s v="Materiales y suministros - Productos metálicos elaborados (excepto maquinaria y equipo)"/>
    <s v="JUEGO DE LLAVES BOCA FIJA 6MM-32MM"/>
    <s v="27111729 "/>
    <s v="SELECCIÓN ABREVIADA MENOR CUANTÍA"/>
    <n v="3"/>
    <n v="3"/>
    <n v="10"/>
    <n v="1"/>
    <n v="230000"/>
    <s v="UNIDAD"/>
    <s v="NO SOLICITADAS"/>
  </r>
  <r>
    <x v="15"/>
    <s v="02-02-01-004-008"/>
    <s v="02-02-01-004-008-02"/>
    <s v="Materiales y suministros - Instrumentos y aparatos de medición, verificación, análisis, de navegación y para otros fines (excepto instrumentos ópticos); instrumentos de control de procesos industriales, sus partes, piezas y accesorios"/>
    <s v="FLEXÓMETRO DE 8 M FLEXÓMETRO CON GRADUACIÓN EN ML Y PULGADAS, RECUBRIMIENTO DE PVC PARA RESISTIR LA HUMEDAD,"/>
    <n v="31201521"/>
    <s v="SELECCIÓN ABREVIADA MENOR CUANTÍA"/>
    <n v="3"/>
    <n v="3"/>
    <n v="10"/>
    <n v="5"/>
    <n v="125000"/>
    <s v="UNIDAD"/>
    <s v="NO SOLICITADAS"/>
  </r>
  <r>
    <x v="15"/>
    <s v="02-02-01-004-002"/>
    <s v="02-02-01-004-002"/>
    <s v="Materiales y suministros - Productos metálicos elaborados (excepto maquinaria y equipo)"/>
    <s v="LIMA MEDIA CAÑA 8” MANGO PLÁSTICO"/>
    <n v="27111919"/>
    <s v="SELECCIÓN ABREVIADA MENOR CUANTÍA"/>
    <n v="3"/>
    <n v="3"/>
    <n v="10"/>
    <n v="1"/>
    <n v="15000"/>
    <s v="UNIDAD"/>
    <s v="NO SOLICITADAS"/>
  </r>
  <r>
    <x v="15"/>
    <s v="02-02-01-004-002"/>
    <s v="02-02-01-004-002"/>
    <s v="Materiales y suministros - Productos metálicos elaborados (excepto maquinaria y equipo)"/>
    <s v="LIMA TRIANGULAR 8” 3 CARAS DE LIMA MANGO PLÁSTICO"/>
    <n v="27111919"/>
    <s v="SELECCIÓN ABREVIADA MENOR CUANTÍA"/>
    <n v="3"/>
    <n v="3"/>
    <n v="10"/>
    <n v="1"/>
    <n v="15000"/>
    <s v="UNIDAD"/>
    <s v="NO SOLICITADAS"/>
  </r>
  <r>
    <x v="15"/>
    <s v="02-01-01-004-004"/>
    <s v="02-01-01-004-004-02"/>
    <s v="Activos fijos - Máquinas herramientas y sus partes, piezas y accesorios"/>
    <s v="GOETLAND JUEGO DE MANÓMETRO CON DIAGNÓSTICO PARA REFRIGERACIÓN"/>
    <n v="31162400"/>
    <s v="SELECCIÓN ABREVIADA MENOR CUANTÍA"/>
    <n v="3"/>
    <n v="3"/>
    <n v="10"/>
    <n v="1"/>
    <n v="250000"/>
    <s v="UNIDAD"/>
    <s v="NO SOLICITADAS"/>
  </r>
  <r>
    <x v="15"/>
    <s v="02-02-01-001-005"/>
    <s v="02-02-01-001-005"/>
    <s v="Materiales y suministros - Piedra, arena y arcilla"/>
    <s v="ARENA DE PEÑA - VIAJE DE 5 M3"/>
    <n v="11111700"/>
    <s v="SELECCIÓN ABREVIADA MENOR CUANTÍA"/>
    <n v="3"/>
    <n v="3"/>
    <n v="10"/>
    <n v="2"/>
    <n v="577150"/>
    <s v="UNIDAD"/>
    <s v="NO SOLICITADAS"/>
  </r>
  <r>
    <x v="15"/>
    <s v="02-02-01-001-005"/>
    <s v="02-02-01-001-005"/>
    <s v="Materiales y suministros - Piedra, arena y arcilla"/>
    <s v="PIEDRA DE AFILAR PROFESIONAL JAPONESA GRANO 3000 Y 8000"/>
    <n v="27111908"/>
    <s v="SELECCIÓN ABREVIADA MENOR CUANTÍA"/>
    <n v="3"/>
    <n v="3"/>
    <n v="10"/>
    <n v="1"/>
    <n v="190552"/>
    <s v="UNIDAD"/>
    <s v="NO SOLICITADAS"/>
  </r>
  <r>
    <x v="15"/>
    <s v="02-02-01-003-005"/>
    <s v="02-02-01-003-005-05"/>
    <s v="Materiales y suministros - Fibras textiles manufacturadas"/>
    <s v="ESTOPA PEINADA X 1 KG"/>
    <n v="11162116"/>
    <s v="SELECCIÓN ABREVIADA MENOR CUANTÍA"/>
    <n v="3"/>
    <n v="3"/>
    <n v="10"/>
    <n v="20"/>
    <n v="186380"/>
    <s v="UNIDAD"/>
    <s v="NO SOLICITADAS"/>
  </r>
  <r>
    <x v="15"/>
    <s v="02-02-01-003-001"/>
    <s v="02-02-01-003-001"/>
    <s v="Materiales y suministros - Productos de madera, corcho, cestería y espartería"/>
    <s v="CHAPILLA EN MADERA CEDRO 2,5 M X 40 CM  ESPESOR DE 1,5 MM COLOR PERILLO"/>
    <n v="13111220"/>
    <s v="SELECCIÓN ABREVIADA MENOR CUANTÍA"/>
    <n v="3"/>
    <n v="3"/>
    <n v="10"/>
    <n v="1"/>
    <n v="267802.31"/>
    <s v="UNIDAD"/>
    <s v="NO SOLICITADAS"/>
  </r>
  <r>
    <x v="15"/>
    <s v="02-02-01-003-001"/>
    <s v="02-02-01-003-001"/>
    <s v="Materiales y suministros - Productos de madera, corcho, cestería y espartería"/>
    <s v="LAMINA  MELAMININICO RH 15MM X 2.15 X 2.44 M COLORES A ESCOGER "/>
    <n v="13111029"/>
    <s v="SELECCIÓN ABREVIADA MENOR CUANTÍA"/>
    <n v="3"/>
    <n v="3"/>
    <n v="10"/>
    <n v="50"/>
    <n v="14500000"/>
    <s v="UNIDAD"/>
    <s v="NO SOLICITADAS"/>
  </r>
  <r>
    <x v="15"/>
    <s v="02-02-01-003-001"/>
    <s v="02-02-01-003-001"/>
    <s v="Materiales y suministros - Productos de madera, corcho, cestería y espartería"/>
    <s v="LAMINA AGLOMERADO CRUDO 2,15 X 2,44 MT X 12 MM"/>
    <n v="13111029"/>
    <s v="SELECCIÓN ABREVIADA MENOR CUANTÍA"/>
    <n v="3"/>
    <n v="3"/>
    <n v="10"/>
    <n v="6"/>
    <n v="1170000"/>
    <s v="UNIDAD"/>
    <s v="NO SOLICITADAS"/>
  </r>
  <r>
    <x v="15"/>
    <s v="02-02-01-003-001"/>
    <s v="02-02-01-003-001"/>
    <s v="Materiales y suministros - Productos de madera, corcho, cestería y espartería"/>
    <s v="TABLA BURRA  30 CM X 3CM X 300 CM"/>
    <n v="30103605"/>
    <s v="SELECCIÓN ABREVIADA MENOR CUANTÍA"/>
    <n v="3"/>
    <n v="3"/>
    <n v="10"/>
    <n v="20"/>
    <n v="799680"/>
    <s v="UNIDAD"/>
    <s v="NO SOLICITADAS"/>
  </r>
  <r>
    <x v="15"/>
    <s v="02-02-01-003-001"/>
    <s v="02-02-01-003-001"/>
    <s v="Materiales y suministros - Productos de madera, corcho, cestería y espartería"/>
    <s v="TRIPLEX 15MM"/>
    <n v="11122001"/>
    <s v="SELECCIÓN ABREVIADA MENOR CUANTÍA"/>
    <n v="3"/>
    <n v="3"/>
    <n v="10"/>
    <n v="3"/>
    <n v="336186"/>
    <s v="UNIDAD"/>
    <s v="NO SOLICITADAS"/>
  </r>
  <r>
    <x v="15"/>
    <s v="02-02-01-003-001"/>
    <s v="02-02-01-003-001"/>
    <s v="Materiales y suministros - Productos de madera, corcho, cestería y espartería"/>
    <s v="TRIPLEX 4MM"/>
    <n v="11122001"/>
    <s v="SELECCIÓN ABREVIADA MENOR CUANTÍA"/>
    <n v="3"/>
    <n v="3"/>
    <n v="10"/>
    <n v="10"/>
    <n v="378990"/>
    <s v="UNIDAD"/>
    <s v="NO SOLICITADAS"/>
  </r>
  <r>
    <x v="15"/>
    <s v="02-02-01-003-001"/>
    <s v="02-02-01-003-001"/>
    <s v="Materiales y suministros - Productos de madera, corcho, cestería y espartería"/>
    <s v="TRIPLEX 9MM"/>
    <n v="11122001"/>
    <s v="SELECCIÓN ABREVIADA MENOR CUANTÍA"/>
    <n v="3"/>
    <n v="3"/>
    <n v="10"/>
    <n v="5"/>
    <n v="383570"/>
    <s v="UNIDAD"/>
    <s v="NO SOLICITADAS"/>
  </r>
  <r>
    <x v="15"/>
    <s v="02-02-01-003-001"/>
    <s v="02-02-01-003-001"/>
    <s v="Materiales y suministros - Productos de madera, corcho, cestería y espartería"/>
    <s v="LAMINA AGLOMERADO CRUDO 2,15 X 2,44 MT X 12 MM"/>
    <n v="13111029"/>
    <s v="SELECCIÓN ABREVIADA MENOR CUANTÍA"/>
    <n v="3"/>
    <n v="3"/>
    <n v="10"/>
    <n v="4"/>
    <n v="780000"/>
    <s v="UNIDAD"/>
    <s v="NO SOLICITADAS"/>
  </r>
  <r>
    <x v="15"/>
    <s v="02-02-01-003-001"/>
    <s v="02-02-01-003-001"/>
    <s v="Materiales y suministros - Productos de madera, corcho, cestería y espartería"/>
    <s v="LAMINA RH 2,15 X 2,44 MT DE 6M  PARA PUERTAS BLANCO ARTIKO"/>
    <n v="13111029"/>
    <s v="SELECCIÓN ABREVIADA MENOR CUANTÍA"/>
    <n v="3"/>
    <n v="3"/>
    <n v="10"/>
    <n v="5"/>
    <n v="900000"/>
    <s v="UNIDAD"/>
    <s v="NO SOLICITADAS"/>
  </r>
  <r>
    <x v="15"/>
    <s v="02-02-01-003-001"/>
    <s v="02-02-01-003-001"/>
    <s v="Materiales y suministros - Productos de madera, corcho, cestería y espartería"/>
    <s v="LAMINA RH 2,15 X 2,44 MT DE 6M BLANCO BLANCO PARA FONDO DE COCINA "/>
    <n v="13111029"/>
    <s v="SELECCIÓN ABREVIADA MENOR CUANTÍA"/>
    <n v="3"/>
    <n v="3"/>
    <n v="10"/>
    <n v="5"/>
    <n v="900000"/>
    <s v="UNIDAD"/>
    <s v="NO SOLICITADAS"/>
  </r>
  <r>
    <x v="15"/>
    <s v="02-02-01-003-001"/>
    <s v="02-02-01-003-001"/>
    <s v="Materiales y suministros - Productos de madera, corcho, cestería y espartería"/>
    <s v="TABLA PLANCHON  30 CM X 4,5 CM X 300 CM"/>
    <n v="30103606"/>
    <s v="SELECCIÓN ABREVIADA MENOR CUANTÍA"/>
    <n v="3"/>
    <n v="3"/>
    <n v="10"/>
    <n v="15"/>
    <n v="216384"/>
    <s v="UNIDAD"/>
    <s v="NO SOLICITADAS"/>
  </r>
  <r>
    <x v="15"/>
    <s v="02-02-01-003-002"/>
    <s v="02-02-01-003-002-01"/>
    <s v="Materiales y suministros - Pasta de papel, papel y cartón"/>
    <s v="CINTA DE ENMASCARAR DE 1/2 X 40 MT"/>
    <n v="31201503"/>
    <s v="SELECCIÓN ABREVIADA MENOR CUANTÍA"/>
    <n v="3"/>
    <n v="3"/>
    <n v="10"/>
    <n v="15"/>
    <n v="78945"/>
    <s v="UNIDAD"/>
    <s v="NO SOLICITADAS"/>
  </r>
  <r>
    <x v="15"/>
    <s v="02-02-01-003-002"/>
    <s v="02-02-01-003-002-01"/>
    <s v="Materiales y suministros - Pasta de papel, papel y cartón"/>
    <s v="CINTA DE ENMASCARAR DE 1/4 X 40 MT"/>
    <n v="31201503"/>
    <s v="SELECCIÓN ABREVIADA MENOR CUANTÍA"/>
    <n v="3"/>
    <n v="3"/>
    <n v="10"/>
    <n v="8"/>
    <n v="55292"/>
    <s v="UNIDAD"/>
    <s v="NO SOLICITADAS"/>
  </r>
  <r>
    <x v="15"/>
    <s v="02-02-01-003-002"/>
    <s v="02-02-01-003-002-01"/>
    <s v="Materiales y suministros - Pasta de papel, papel y cartón"/>
    <s v="CINTA DE ENMASCARAR DE 3/4 X 40 MT"/>
    <n v="31201503"/>
    <s v="SELECCIÓN ABREVIADA MENOR CUANTÍA"/>
    <n v="3"/>
    <n v="3"/>
    <n v="10"/>
    <n v="15"/>
    <n v="98190"/>
    <s v="UNIDAD"/>
    <s v="NO SOLICITADAS"/>
  </r>
  <r>
    <x v="15"/>
    <s v="02-02-01-003-002"/>
    <s v="02-02-01-003-002-01"/>
    <s v="Materiales y suministros - Pasta de papel, papel y cartón"/>
    <s v="CINTA ENMASCARAR DE 1&quot; 24 MM X 40 MT"/>
    <n v="31201503"/>
    <s v="SELECCIÓN ABREVIADA MENOR CUANTÍA"/>
    <n v="3"/>
    <n v="3"/>
    <n v="10"/>
    <n v="5"/>
    <n v="30000"/>
    <s v="UNIDAD"/>
    <s v="NO SOLICITADAS"/>
  </r>
  <r>
    <x v="15"/>
    <s v="02-02-01-003-007"/>
    <s v="02-02-01-003-007-09"/>
    <s v="Materiales y suministros - Otros productos minerales no metálicos n. C. P."/>
    <s v="LIJA  DE AGUA NO. 180 PLIEGO PAQUETE  X 10"/>
    <n v="27111918"/>
    <s v="SELECCIÓN ABREVIADA MENOR CUANTÍA"/>
    <n v="3"/>
    <n v="3"/>
    <n v="10"/>
    <n v="2"/>
    <n v="32704"/>
    <s v="UNIDAD"/>
    <s v="NO SOLICITADAS"/>
  </r>
  <r>
    <x v="15"/>
    <s v="02-02-01-003-007"/>
    <s v="02-02-01-003-007-09"/>
    <s v="Materiales y suministros - Otros productos minerales no metálicos n. C. P."/>
    <s v="LIJA  PARA MADERA NO. 400 PLIEGO PAQUETE 50 HOJAS"/>
    <n v="27111918"/>
    <s v="SELECCIÓN ABREVIADA MENOR CUANTÍA"/>
    <n v="3"/>
    <n v="3"/>
    <n v="10"/>
    <n v="1"/>
    <n v="71399.41"/>
    <s v="UNIDAD"/>
    <s v="NO SOLICITADAS"/>
  </r>
  <r>
    <x v="15"/>
    <s v="02-02-01-003-007"/>
    <s v="02-02-01-003-007-09"/>
    <s v="Materiales y suministros - Otros productos minerales no metálicos n. C. P."/>
    <s v="LIJA AGUA NO. 1500 PLIEGO"/>
    <n v="27111918"/>
    <s v="SELECCIÓN ABREVIADA MENOR CUANTÍA"/>
    <n v="3"/>
    <n v="3"/>
    <n v="10"/>
    <n v="12"/>
    <n v="28800"/>
    <s v="UNIDAD"/>
    <s v="NO SOLICITADAS"/>
  </r>
  <r>
    <x v="15"/>
    <s v="02-02-01-003-007"/>
    <s v="02-02-01-003-007-09"/>
    <s v="Materiales y suministros - Otros productos minerales no metálicos n. C. P."/>
    <s v="LIJA AGUA NO.  2000 PLIEGO"/>
    <n v="27111918"/>
    <s v="SELECCIÓN ABREVIADA MENOR CUANTÍA"/>
    <n v="3"/>
    <n v="3"/>
    <n v="10"/>
    <n v="10"/>
    <n v="24370"/>
    <s v="UNIDAD"/>
    <s v="NO SOLICITADAS"/>
  </r>
  <r>
    <x v="15"/>
    <s v="02-02-01-003-007"/>
    <s v="02-02-01-003-007-09"/>
    <s v="Materiales y suministros - Otros productos minerales no metálicos n. C. P."/>
    <s v="LIJA PARA LIJAR EN SECO NO. 180 PLIEGO"/>
    <n v="27111918"/>
    <s v="SELECCIÓN ABREVIADA MENOR CUANTÍA"/>
    <n v="3"/>
    <n v="3"/>
    <n v="10"/>
    <n v="5"/>
    <n v="5380"/>
    <s v="UNIDAD"/>
    <s v="NO SOLICITADAS"/>
  </r>
  <r>
    <x v="15"/>
    <s v="02-02-01-003-007"/>
    <s v="02-02-01-003-007-09"/>
    <s v="Materiales y suministros - Otros productos minerales no metálicos n. C. P."/>
    <s v="LIJA PARA LIJAR EN SECO NO. 320 PLIEGO"/>
    <n v="27111918"/>
    <s v="SELECCIÓN ABREVIADA MENOR CUANTÍA"/>
    <n v="3"/>
    <n v="3"/>
    <n v="10"/>
    <n v="5"/>
    <n v="7345"/>
    <s v="UNIDAD"/>
    <s v="NO SOLICITADAS"/>
  </r>
  <r>
    <x v="15"/>
    <s v="02-02-01-003-007"/>
    <s v="02-02-01-003-007-09"/>
    <s v="Materiales y suministros - Otros productos minerales no metálicos n. C. P."/>
    <s v="LIJA PARA LIJAR EN SECO NO. 360 PLIEGO"/>
    <n v="27111918"/>
    <s v="SELECCIÓN ABREVIADA MENOR CUANTÍA"/>
    <n v="3"/>
    <n v="3"/>
    <n v="10"/>
    <n v="10"/>
    <n v="13170"/>
    <s v="UNIDAD"/>
    <s v="NO SOLICITADAS"/>
  </r>
  <r>
    <x v="15"/>
    <s v="02-02-01-003-007"/>
    <s v="02-02-01-003-007-09"/>
    <s v="Materiales y suministros - Otros productos minerales no metálicos n. C. P."/>
    <s v="LIJA PARA LIJAR EN SECO NO. 400 PLIEGO"/>
    <n v="27111918"/>
    <s v="SELECCIÓN ABREVIADA MENOR CUANTÍA"/>
    <n v="3"/>
    <n v="3"/>
    <n v="10"/>
    <n v="10"/>
    <n v="15120"/>
    <s v="UNIDAD"/>
    <s v="NO SOLICITADAS"/>
  </r>
  <r>
    <x v="15"/>
    <s v="02-02-01-003-007"/>
    <s v="02-02-01-003-007-09"/>
    <s v="Materiales y suministros - Otros productos minerales no metálicos n. C. P."/>
    <s v="LIJA ROJA PARA MADERA  NO. 120 PLIEGO"/>
    <n v="27111918"/>
    <s v="SELECCIÓN ABREVIADA MENOR CUANTÍA"/>
    <n v="3"/>
    <n v="3"/>
    <n v="10"/>
    <n v="10"/>
    <n v="15160"/>
    <s v="UNIDAD"/>
    <s v="NO SOLICITADAS"/>
  </r>
  <r>
    <x v="15"/>
    <s v="02-02-01-003-007"/>
    <s v="02-02-01-003-007-09"/>
    <s v="Materiales y suministros - Otros productos minerales no metálicos n. C. P."/>
    <s v="LIJA PARA LIJAR EN SECO NO. 100 PLIEGO"/>
    <n v="27111918"/>
    <s v="SELECCIÓN ABREVIADA MENOR CUANTÍA"/>
    <n v="3"/>
    <n v="3"/>
    <n v="10"/>
    <n v="10"/>
    <n v="12420"/>
    <s v="UNIDAD"/>
    <s v="NO SOLICITADAS"/>
  </r>
  <r>
    <x v="15"/>
    <s v="02-02-01-003-007"/>
    <s v="02-02-01-003-007-09"/>
    <s v="Materiales y suministros - Otros productos minerales no metálicos n. C. P."/>
    <s v="LIJA  DE AGUA NO. 80 PLIEGO PAQUETE 10 HOJAS "/>
    <n v="27111918"/>
    <s v="SELECCIÓN ABREVIADA MENOR CUANTÍA"/>
    <n v="3"/>
    <n v="3"/>
    <n v="10"/>
    <n v="10"/>
    <n v="163520"/>
    <s v="UNIDAD"/>
    <s v="NO SOLICITADAS"/>
  </r>
  <r>
    <x v="15"/>
    <s v="02-02-01-003-004"/>
    <s v="02-02-01-003-004-08"/>
    <s v="Materiales y suministros - Caucho sintético y facticio derivado del petróleo, mezclas de estos cauchos con caucho natural y gomas naturales similares, en formas primarias o en planchas, hojas o tiras"/>
    <s v="ANTIADHERENTE SIN SILICONA PARA ENCHAPADOS  SPRAY DE 16 ONZAS"/>
    <n v="12352310"/>
    <s v="SELECCIÓN ABREVIADA MENOR CUANTÍA"/>
    <n v="3"/>
    <n v="3"/>
    <n v="10"/>
    <n v="3"/>
    <n v="177000"/>
    <s v="UNIDAD"/>
    <s v="NO SOLICITADAS"/>
  </r>
  <r>
    <x v="15"/>
    <s v="02-02-01-003-004"/>
    <s v="02-02-01-003-004-02"/>
    <s v="Materiales y suministros - Productos químicos inorgánicos básicos n. C. P."/>
    <s v="SOLDADURA LÍQUIDA CONTENIDO 1/4 GALONES, PARA USO EN TUBERÍA DE PVC "/>
    <n v="31201616"/>
    <s v="SELECCIÓN ABREVIADA MENOR CUANTÍA"/>
    <n v="3"/>
    <n v="3"/>
    <n v="10"/>
    <n v="5"/>
    <n v="238000"/>
    <s v="UNIDAD"/>
    <s v="NO SOLICITADAS"/>
  </r>
  <r>
    <x v="15"/>
    <s v="02-02-01-003-004"/>
    <s v="02-02-01-003-004-02"/>
    <s v="Materiales y suministros - Productos químicos inorgánicos básicos n. C. P."/>
    <s v="SOLDADURA LÍQUIDA CONTENIDO 1/8 GALONES , PARA USO EN TUBERÍA DE PVC"/>
    <n v="31201616"/>
    <s v="SELECCIÓN ABREVIADA MENOR CUANTÍA"/>
    <n v="3"/>
    <n v="3"/>
    <n v="10"/>
    <n v="3"/>
    <n v="85680"/>
    <s v="UNIDAD"/>
    <s v="NO SOLICITADAS"/>
  </r>
  <r>
    <x v="15"/>
    <s v="02-02-01-003-005"/>
    <s v="02-02-01-003-005-01"/>
    <s v="Materiales y suministros - Pinturas y barnices y productos relacionados; colores para la pintura artística; tintas"/>
    <s v="BARNIZ POLIURETANO AUTOMOTRIZ USO PROFESIONAL "/>
    <n v="31211604"/>
    <s v="SELECCIÓN ABREVIADA MENOR CUANTÍA"/>
    <n v="3"/>
    <n v="3"/>
    <n v="10"/>
    <n v="1"/>
    <n v="200000"/>
    <s v="GALON"/>
    <s v="NO SOLICITADAS"/>
  </r>
  <r>
    <x v="15"/>
    <s v="02-02-01-003-005"/>
    <s v="02-02-01-003-005-01"/>
    <s v="Materiales y suministros - Pinturas y barnices y productos relacionados; colores para la pintura artística; tintas"/>
    <s v="DISOLVENTE D-807"/>
    <n v="31211604"/>
    <s v="SELECCIÓN ABREVIADA MENOR CUANTÍA"/>
    <n v="3"/>
    <n v="3"/>
    <n v="10"/>
    <n v="1"/>
    <n v="90606"/>
    <s v="GALON"/>
    <s v="NO SOLICITADAS"/>
  </r>
  <r>
    <x v="15"/>
    <s v="02-02-01-003-005"/>
    <s v="02-02-01-003-005-01"/>
    <s v="Materiales y suministros - Pinturas y barnices y productos relacionados; colores para la pintura artística; tintas"/>
    <s v="DISOLVENTE U-203 "/>
    <n v="31211604"/>
    <s v="SELECCIÓN ABREVIADA MENOR CUANTÍA"/>
    <n v="3"/>
    <n v="3"/>
    <n v="10"/>
    <n v="1"/>
    <n v="48110"/>
    <s v="GALON"/>
    <s v="NO SOLICITADAS"/>
  </r>
  <r>
    <x v="15"/>
    <s v="02-02-01-003-005"/>
    <s v="02-02-01-003-005-01"/>
    <s v="Materiales y suministros - Pinturas y barnices y productos relacionados; colores para la pintura artística; tintas"/>
    <s v="ESTUCO ACRÍLICO 30 K PARA EXTERIORES"/>
    <n v="30151800"/>
    <s v="SELECCIÓN ABREVIADA MENOR CUANTÍA"/>
    <n v="3"/>
    <n v="3"/>
    <n v="10"/>
    <n v="20"/>
    <n v="1899240"/>
    <s v="UNIDAD"/>
    <s v="NO SOLICITADAS"/>
  </r>
  <r>
    <x v="15"/>
    <s v="02-02-01-003-005"/>
    <s v="02-02-01-003-005-01"/>
    <s v="Materiales y suministros - Pinturas y barnices y productos relacionados; colores para la pintura artística; tintas"/>
    <s v="ESTUCO PLÁSTICO PRESENTACIÓN POR 5 GALONES"/>
    <n v="30151800"/>
    <s v="SELECCIÓN ABREVIADA MENOR CUANTÍA"/>
    <n v="3"/>
    <n v="3"/>
    <n v="10"/>
    <n v="12"/>
    <n v="615348"/>
    <s v="UNIDAD"/>
    <s v="NO SOLICITADAS"/>
  </r>
  <r>
    <x v="15"/>
    <s v="02-02-01-003-005"/>
    <s v="02-02-01-003-005-01"/>
    <s v="Materiales y suministros - Pinturas y barnices y productos relacionados; colores para la pintura artística; tintas"/>
    <s v="PROTECTOR IMPERMEABILIZANTE ANTICORROSIVO E INSONORIZANTE USO PROFESIONAL AUTOMOTRIZ GRIS POR 1 LITRO"/>
    <n v="31211604"/>
    <s v="SELECCIÓN ABREVIADA MENOR CUANTÍA"/>
    <n v="3"/>
    <n v="3"/>
    <n v="10"/>
    <n v="1"/>
    <n v="13556"/>
    <s v="LITRO"/>
    <s v="NO SOLICITADAS"/>
  </r>
  <r>
    <x v="15"/>
    <s v="02-02-01-003-005"/>
    <s v="02-02-01-003-005-01"/>
    <s v="Materiales y suministros - Pinturas y barnices y productos relacionados; colores para la pintura artística; tintas"/>
    <s v="PROTECTOR IMPERMEABILIZANTE ANTICORROSIVO E INSONORIZANTE USO PROFESIONAL AUTOMOTRIZ GRIS POR 1/4 DE GALON"/>
    <n v="31211604"/>
    <s v="SELECCIÓN ABREVIADA MENOR CUANTÍA"/>
    <n v="3"/>
    <n v="3"/>
    <n v="10"/>
    <n v="1"/>
    <n v="13933"/>
    <s v="UNIDAD"/>
    <s v="NO SOLICITADAS"/>
  </r>
  <r>
    <x v="15"/>
    <s v="02-02-01-003-005"/>
    <s v="02-02-01-003-005-01"/>
    <s v="Materiales y suministros - Pinturas y barnices y productos relacionados; colores para la pintura artística; tintas"/>
    <s v="IMPERMEABILIZANTE A BASE EMULSIÓN ASFÁLTICA X GALÓN "/>
    <n v="12164900"/>
    <s v="SELECCIÓN ABREVIADA MENOR CUANTÍA"/>
    <n v="3"/>
    <n v="3"/>
    <n v="10"/>
    <n v="20"/>
    <n v="438240"/>
    <s v="UNIDAD"/>
    <s v="NO SOLICITADAS"/>
  </r>
  <r>
    <x v="15"/>
    <s v="02-02-01-003-005"/>
    <s v="02-02-01-003-005-01"/>
    <s v="Materiales y suministros - Pinturas y barnices y productos relacionados; colores para la pintura artística; tintas"/>
    <s v="IMPERMEABILIZANTE ACRÍLICO MEJORADO CON FIBRAS PARA IMPERMEABILIZAR CUBIERTAS.  CUÑETE DE 5 GALONES "/>
    <n v="12164900"/>
    <s v="SELECCIÓN ABREVIADA MENOR CUANTÍA"/>
    <n v="3"/>
    <n v="3"/>
    <n v="10"/>
    <n v="10"/>
    <n v="2950000"/>
    <s v="UNIDAD"/>
    <s v="NO SOLICITADAS"/>
  </r>
  <r>
    <x v="15"/>
    <s v="02-02-01-003-005"/>
    <s v="02-02-01-003-005-01"/>
    <s v="Materiales y suministros - Pinturas y barnices y productos relacionados; colores para la pintura artística; tintas"/>
    <s v="IMPERMEABILIZANTE MORTERO, RECUBRIMIENTO PARA TANQUES Y PISCINAS PRESENTACIÓN SACO DE 25 KL COLOR BLANCO"/>
    <n v="12164900"/>
    <s v="SELECCIÓN ABREVIADA MENOR CUANTÍA"/>
    <n v="3"/>
    <n v="3"/>
    <n v="10"/>
    <n v="25"/>
    <n v="3103900"/>
    <s v="UNIDAD"/>
    <s v="NO SOLICITADAS"/>
  </r>
  <r>
    <x v="15"/>
    <s v="02-02-01-003-005"/>
    <s v="02-02-01-003-005-01"/>
    <s v="Materiales y suministros - Pinturas y barnices y productos relacionados; colores para la pintura artística; tintas"/>
    <s v="IMPERMEABILIZANTE CON POLIMEROS ACRILICOS RESINAS ACRÍLICAS  CONTENIDO 5 GALONES"/>
    <n v="12164900"/>
    <s v="SELECCIÓN ABREVIADA MENOR CUANTÍA"/>
    <n v="3"/>
    <n v="3"/>
    <n v="10"/>
    <n v="10"/>
    <n v="3179600"/>
    <s v="UNIDAD"/>
    <s v="NO SOLICITADAS"/>
  </r>
  <r>
    <x v="15"/>
    <s v="02-02-01-003-005"/>
    <s v="02-02-01-003-005-01"/>
    <s v="Materiales y suministros - Pinturas y barnices y productos relacionados; colores para la pintura artística; tintas"/>
    <s v="IMPERMEABILIZANTE CONTRA HUMEDAD ASCENDENTE INYECTABLE POR 5 GALONES "/>
    <n v="12164900"/>
    <s v="SELECCIÓN ABREVIADA MENOR CUANTÍA"/>
    <n v="3"/>
    <n v="3"/>
    <n v="10"/>
    <n v="1"/>
    <n v="298409"/>
    <s v="UNIDAD"/>
    <s v="NO SOLICITADAS"/>
  </r>
  <r>
    <x v="15"/>
    <s v="02-02-01-003-005"/>
    <s v="02-02-01-003-005-01"/>
    <s v="Materiales y suministros - Pinturas y barnices y productos relacionados; colores para la pintura artística; tintas"/>
    <s v="MASILLA ELÁSTICA PARA JUNTAS FLEXIBLES SOBRE PANELES DE FIBROCEMENTO X 1 GALON"/>
    <n v="31201605"/>
    <s v="SELECCIÓN ABREVIADA MENOR CUANTÍA"/>
    <n v="3"/>
    <n v="3"/>
    <n v="10"/>
    <n v="1"/>
    <n v="59976"/>
    <s v="UNIDAD"/>
    <s v="NO SOLICITADAS"/>
  </r>
  <r>
    <x v="15"/>
    <s v="02-02-01-003-005"/>
    <s v="02-02-01-003-005-01"/>
    <s v="Materiales y suministros - Pinturas y barnices y productos relacionados; colores para la pintura artística; tintas"/>
    <s v="MASILLA PARA MADERA NEUTRO POR 1/16 GALÓN X 0,3 KILOGRAMOS"/>
    <n v="31201605"/>
    <s v="SELECCIÓN ABREVIADA MENOR CUANTÍA"/>
    <n v="3"/>
    <n v="3"/>
    <n v="10"/>
    <n v="1"/>
    <n v="15793"/>
    <s v="GALON"/>
    <s v="NO SOLICITADAS"/>
  </r>
  <r>
    <x v="15"/>
    <s v="02-02-01-003-005"/>
    <s v="02-02-01-003-005-01"/>
    <s v="Materiales y suministros - Pinturas y barnices y productos relacionados; colores para la pintura artística; tintas"/>
    <s v="MASILLA POLIÉSTER POLIURETANO BLANCA  X1/4 DE GALON"/>
    <n v="31201605"/>
    <s v="SELECCIÓN ABREVIADA MENOR CUANTÍA"/>
    <n v="3"/>
    <n v="3"/>
    <n v="10"/>
    <n v="2"/>
    <n v="140000"/>
    <s v="UNIDAD"/>
    <s v="NO SOLICITADAS"/>
  </r>
  <r>
    <x v="15"/>
    <s v="02-02-01-003-005"/>
    <s v="02-02-01-003-005-01"/>
    <s v="Materiales y suministros - Pinturas y barnices y productos relacionados; colores para la pintura artística; tintas"/>
    <s v="MASILLA POLIESTER X1/4"/>
    <n v="31201605"/>
    <s v="SELECCIÓN ABREVIADA MENOR CUANTÍA"/>
    <n v="3"/>
    <n v="3"/>
    <n v="10"/>
    <n v="2"/>
    <n v="64046"/>
    <s v="UNIDAD"/>
    <s v="NO SOLICITADAS"/>
  </r>
  <r>
    <x v="15"/>
    <s v="02-02-01-003-005"/>
    <s v="02-02-01-003-005-01"/>
    <s v="Materiales y suministros - Pinturas y barnices y productos relacionados; colores para la pintura artística; tintas"/>
    <s v="PINTURA 3 EN 1  A BASE DE POLÍMEROS  100%  ACRÍLICA BLANCO X 5 GALONES PARA EXTERIORES"/>
    <n v="31211502"/>
    <s v="SELECCIÓN ABREVIADA MENOR CUANTÍA"/>
    <n v="3"/>
    <n v="3"/>
    <n v="10"/>
    <n v="20"/>
    <n v="6397440"/>
    <s v="UNIDAD"/>
    <s v="NO SOLICITADAS"/>
  </r>
  <r>
    <x v="15"/>
    <s v="02-02-01-003-005"/>
    <s v="02-02-01-003-005-01"/>
    <s v="Materiales y suministros - Pinturas y barnices y productos relacionados; colores para la pintura artística; tintas"/>
    <s v="PINTURA ANTICORROSIVA ALQUIDICA, BLANCO, 1 GALÓN, 1 COMPONENTE, 35% DE SOLIDOS "/>
    <n v="31211518"/>
    <s v="SELECCIÓN ABREVIADA MENOR CUANTÍA"/>
    <n v="3"/>
    <n v="3"/>
    <n v="10"/>
    <n v="5"/>
    <n v="233370"/>
    <s v="UNIDAD"/>
    <s v="NO SOLICITADAS"/>
  </r>
  <r>
    <x v="15"/>
    <s v="02-02-01-003-005"/>
    <s v="02-02-01-003-005-01"/>
    <s v="Materiales y suministros - Pinturas y barnices y productos relacionados; colores para la pintura artística; tintas"/>
    <s v="PINTURA ARQUITECTÓNICA Y DECORATIVA, ACRÍLICA DILUIBLE CON AGUA TIPO 1, DE COLOR ROJO COLONIAL, CON ACABADO MATE, X 1 GALONES"/>
    <n v="31211502"/>
    <s v="SELECCIÓN ABREVIADA MENOR CUANTÍA"/>
    <n v="3"/>
    <n v="3"/>
    <n v="10"/>
    <n v="1"/>
    <n v="85000"/>
    <s v="GALON"/>
    <s v="NO SOLICITADAS"/>
  </r>
  <r>
    <x v="15"/>
    <s v="02-02-01-003-005"/>
    <s v="02-02-01-003-005-01"/>
    <s v="Materiales y suministros - Pinturas y barnices y productos relacionados; colores para la pintura artística; tintas"/>
    <s v="PINTURA ARQUITECTÓNICA Y DECORATIVA, ESMALTE ALQUIDICO A BASE DE ACEITE DE COLOR BLANCO CON ACABADO BRILLANTE, X 1 GALONES "/>
    <n v="31211502"/>
    <s v="SELECCIÓN ABREVIADA MENOR CUANTÍA"/>
    <n v="3"/>
    <n v="3"/>
    <n v="10"/>
    <n v="20"/>
    <n v="1376800"/>
    <s v="GALON"/>
    <s v="NO SOLICITADAS"/>
  </r>
  <r>
    <x v="15"/>
    <s v="02-02-01-003-005"/>
    <s v="02-02-01-003-005-01"/>
    <s v="Materiales y suministros - Pinturas y barnices y productos relacionados; colores para la pintura artística; tintas"/>
    <s v="PINTURA EPOXICA POLIAMIDA  BLANCA POR GALON."/>
    <n v="31211522"/>
    <s v="SELECCIÓN ABREVIADA MENOR CUANTÍA"/>
    <n v="3"/>
    <n v="3"/>
    <n v="10"/>
    <n v="10"/>
    <n v="1131300"/>
    <s v="GALON"/>
    <s v="NO SOLICITADAS"/>
  </r>
  <r>
    <x v="15"/>
    <s v="02-02-01-003-005"/>
    <s v="02-02-01-003-005-01"/>
    <s v="Materiales y suministros - Pinturas y barnices y productos relacionados; colores para la pintura artística; tintas"/>
    <s v="PINTURA IMPERMEABILIZANTE BLANCO 5 GALONES"/>
    <n v="31211522"/>
    <s v="SELECCIÓN ABREVIADA MENOR CUANTÍA"/>
    <n v="3"/>
    <n v="3"/>
    <n v="10"/>
    <n v="5"/>
    <n v="1814750"/>
    <s v="UNIDAD"/>
    <s v="NO SOLICITADAS"/>
  </r>
  <r>
    <x v="15"/>
    <s v="02-02-01-003-005"/>
    <s v="02-02-01-003-005-01"/>
    <s v="Materiales y suministros - Pinturas y barnices y productos relacionados; colores para la pintura artística; tintas"/>
    <s v="PINTURA PARA DEMARCACIÓN VIAL, ALQUIDICA CON CAUCHO CLORADO, DE COLOR AMARILLO, X 5 GALONES, CON 52% DE SÓLIDOS "/>
    <n v="31211522"/>
    <s v="SELECCIÓN ABREVIADA MENOR CUANTÍA"/>
    <n v="3"/>
    <n v="3"/>
    <n v="10"/>
    <n v="20"/>
    <n v="6412420"/>
    <s v="UNIDAD"/>
    <s v="NO SOLICITADAS"/>
  </r>
  <r>
    <x v="15"/>
    <s v="02-02-01-003-005"/>
    <s v="02-02-01-003-005-01"/>
    <s v="Materiales y suministros - Pinturas y barnices y productos relacionados; colores para la pintura artística; tintas"/>
    <s v="PINTURA POLIURETANO BLANCO"/>
    <n v="60121001"/>
    <s v="SELECCIÓN ABREVIADA MENOR CUANTÍA"/>
    <n v="3"/>
    <n v="3"/>
    <n v="10"/>
    <n v="1"/>
    <n v="141102"/>
    <s v="GALON"/>
    <s v="NO SOLICITADAS"/>
  </r>
  <r>
    <x v="15"/>
    <s v="02-02-01-003-005"/>
    <s v="02-02-01-003-005-01"/>
    <s v="Materiales y suministros - Pinturas y barnices y productos relacionados; colores para la pintura artística; tintas"/>
    <s v="PINTURA POLIURETANO NEGRO"/>
    <n v="60121001"/>
    <s v="SELECCIÓN ABREVIADA MENOR CUANTÍA"/>
    <n v="3"/>
    <n v="3"/>
    <n v="10"/>
    <n v="1"/>
    <n v="139366"/>
    <s v="GALON"/>
    <s v="NO SOLICITADAS"/>
  </r>
  <r>
    <x v="15"/>
    <s v="02-02-01-003-005"/>
    <s v="02-02-01-003-005-01"/>
    <s v="Materiales y suministros - Pinturas y barnices y productos relacionados; colores para la pintura artística; tintas"/>
    <s v="PINTURA TIPO 1* DILUIBLE CON AGUA, FABRICADA A PARTIR DE COPOLÍMEROS ACRÍLICOS. CUENTA CON UNA EMULSIÓN SILICONADA QUE PERMITE MÁXIMA LAVABILIDAD, RESISTENCIA AL FROTE  COLOR GRIS BASALTO, CON ACABADO MATE, X 5 GALONES "/>
    <n v="31211502"/>
    <s v="SELECCIÓN ABREVIADA MENOR CUANTÍA"/>
    <n v="3"/>
    <n v="3"/>
    <n v="10"/>
    <n v="20"/>
    <n v="6300000"/>
    <s v="UNIDAD"/>
    <s v="NO SOLICITADAS"/>
  </r>
  <r>
    <x v="15"/>
    <s v="02-02-01-003-005"/>
    <s v="02-02-01-003-005-01"/>
    <s v="Materiales y suministros - Pinturas y barnices y productos relacionados; colores para la pintura artística; tintas"/>
    <s v="PRIMER GRIS"/>
    <n v="31211604"/>
    <s v="SELECCIÓN ABREVIADA MENOR CUANTÍA"/>
    <n v="3"/>
    <n v="3"/>
    <n v="10"/>
    <n v="2"/>
    <n v="189864"/>
    <s v="GALON"/>
    <s v="NO SOLICITADAS"/>
  </r>
  <r>
    <x v="15"/>
    <s v="02-02-01-003-005"/>
    <s v="02-02-01-003-005-01"/>
    <s v="Materiales y suministros - Pinturas y barnices y productos relacionados; colores para la pintura artística; tintas"/>
    <s v="PRIMER NEGRO"/>
    <n v="31211604"/>
    <s v="SELECCIÓN ABREVIADA MENOR CUANTÍA"/>
    <n v="3"/>
    <n v="3"/>
    <n v="10"/>
    <n v="2"/>
    <n v="206452"/>
    <s v="GALON"/>
    <s v="NO SOLICITADAS"/>
  </r>
  <r>
    <x v="15"/>
    <s v="02-02-01-003-005"/>
    <s v="02-02-01-003-005-01"/>
    <s v="Materiales y suministros - Pinturas y barnices y productos relacionados; colores para la pintura artística; tintas"/>
    <s v="SELLADOR LIJABLE ALTOS SÓLIDOS, DE COLOR INCOLORO, CON ACABADO SEMIBRILLANTE, X 1 GALÓN, CON 38% DE SÓLIDOS"/>
    <n v="31201619"/>
    <s v="SELECCIÓN ABREVIADA MENOR CUANTÍA"/>
    <n v="3"/>
    <n v="3"/>
    <n v="10"/>
    <n v="10"/>
    <n v="609480"/>
    <s v="UNIDAD"/>
    <s v="NO SOLICITADAS"/>
  </r>
  <r>
    <x v="15"/>
    <s v="02-02-01-003-005"/>
    <s v="02-02-01-003-005-01"/>
    <s v="Materiales y suministros - Pinturas y barnices y productos relacionados; colores para la pintura artística; tintas"/>
    <s v="SELLADOR P-25 NEGRO 1/4"/>
    <n v="31201605"/>
    <s v="SELECCIÓN ABREVIADA MENOR CUANTÍA"/>
    <n v="3"/>
    <n v="3"/>
    <n v="10"/>
    <n v="1"/>
    <n v="14695"/>
    <s v="UNIDAD"/>
    <s v="NO SOLICITADAS"/>
  </r>
  <r>
    <x v="15"/>
    <s v="02-02-01-003-005"/>
    <s v="02-02-01-003-005-01"/>
    <s v="Materiales y suministros - Pinturas y barnices y productos relacionados; colores para la pintura artística; tintas"/>
    <s v="SELLADOR PROFESIONAL DE ALTO DESEMPEÑO POLIURETANO CARTUCHO DE 300 ML COLOR BLANCO."/>
    <n v="31201619"/>
    <s v="SELECCIÓN ABREVIADA MENOR CUANTÍA"/>
    <n v="3"/>
    <n v="3"/>
    <n v="10"/>
    <n v="30"/>
    <n v="840000"/>
    <s v="UNIDAD"/>
    <s v="NO SOLICITADAS"/>
  </r>
  <r>
    <x v="15"/>
    <s v="02-02-01-003-005"/>
    <s v="02-02-01-003-005-01"/>
    <s v="Materiales y suministros - Pinturas y barnices y productos relacionados; colores para la pintura artística; tintas"/>
    <s v="SELLADOR PROFESIONAL DE ALTO DESEMPEÑO POLIURETANO CARTUCHO DE 300 ML COLOR NEGRO."/>
    <n v="31201619"/>
    <s v="SELECCIÓN ABREVIADA MENOR CUANTÍA"/>
    <n v="3"/>
    <n v="3"/>
    <n v="10"/>
    <n v="40"/>
    <n v="11200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EXTRAFINO"/>
    <n v="31211803"/>
    <s v="SELECCIÓN ABREVIADA MENOR CUANTÍA"/>
    <n v="3"/>
    <n v="3"/>
    <n v="10"/>
    <n v="50"/>
    <n v="2000000"/>
    <s v="GALON"/>
    <s v="NO SOLICITADAS"/>
  </r>
  <r>
    <x v="15"/>
    <s v="02-02-01-003-005"/>
    <s v="02-02-01-003-005-01"/>
    <s v="Materiales y suministros - Pinturas y barnices y productos relacionados; colores para la pintura artística; tintas"/>
    <s v="TINTE PARA MADERA COLOR WENGUE X 1/4 DE GALON"/>
    <n v="31211510"/>
    <s v="SELECCIÓN ABREVIADA MENOR CUANTÍA"/>
    <n v="3"/>
    <n v="3"/>
    <n v="10"/>
    <n v="2"/>
    <n v="68638"/>
    <s v="UNIDAD"/>
    <s v="NO SOLICITADAS"/>
  </r>
  <r>
    <x v="15"/>
    <s v="02-02-01-003-005"/>
    <s v="02-02-01-003-005-01"/>
    <s v="Materiales y suministros - Pinturas y barnices y productos relacionados; colores para la pintura artística; tintas"/>
    <s v="X-20 ENDURECEDOR"/>
    <n v="31211604"/>
    <s v="SELECCIÓN ABREVIADA MENOR CUANTÍA"/>
    <n v="3"/>
    <n v="3"/>
    <n v="10"/>
    <n v="1"/>
    <n v="166690"/>
    <s v="GALON"/>
    <s v="NO SOLICITADAS"/>
  </r>
  <r>
    <x v="15"/>
    <s v="02-02-01-003-005"/>
    <s v="02-02-01-003-005-01"/>
    <s v="Materiales y suministros - Pinturas y barnices y productos relacionados; colores para la pintura artística; tintas"/>
    <s v="PINTURA ARQUITECTÓNICA Y DECORATIVA, 100% ACRÍLICA PARA EXTERIORES DILUIBLE CON AGUA, DE COLOR BLANCO, CON ACABADO MATE, X 5 GALONES  DURACION HASTA DE 5 AÑOS"/>
    <n v="31211502"/>
    <s v="SELECCIÓN ABREVIADA MENOR CUANTÍA"/>
    <n v="3"/>
    <n v="3"/>
    <n v="10"/>
    <n v="90"/>
    <n v="28598310"/>
    <s v="UNIDAD"/>
    <s v="NO SOLICITADAS"/>
  </r>
  <r>
    <x v="15"/>
    <s v="02-02-01-003-005"/>
    <s v="02-02-01-003-005-01"/>
    <s v="Materiales y suministros - Pinturas y barnices y productos relacionados; colores para la pintura artística; tintas"/>
    <s v="PINTURA PARA MADERA, LACA CATALIZADA DE COLOR BLANCO, CON ACABADO SEMIMATE, X 1 GALÓN, CON 29% DE SÓLIDOS. "/>
    <n v="31211704"/>
    <s v="SELECCIÓN ABREVIADA MENOR CUANTÍA"/>
    <n v="3"/>
    <n v="3"/>
    <n v="10"/>
    <n v="2"/>
    <n v="109956"/>
    <s v="UNIDAD"/>
    <s v="NO SOLICITADAS"/>
  </r>
  <r>
    <x v="15"/>
    <s v="02-02-01-003-005"/>
    <s v="02-02-01-003-005-01"/>
    <s v="Materiales y suministros - Pinturas y barnices y productos relacionados; colores para la pintura artística; tintas"/>
    <s v="PINTURA PARA MADERA, LACA CATALIZADA DE COLOR TRANSPARENTE, CON ACABADO MATE, X 1 GALÓN, CON 29% DE SÓLIDOS. "/>
    <n v="31211704"/>
    <s v="SELECCIÓN ABREVIADA MENOR CUANTÍA"/>
    <n v="3"/>
    <n v="3"/>
    <n v="10"/>
    <n v="4"/>
    <n v="243792"/>
    <s v="UNIDAD"/>
    <s v="NO SOLICITADAS"/>
  </r>
  <r>
    <x v="15"/>
    <s v="02-02-01-003-005"/>
    <s v="02-02-01-003-005-01"/>
    <s v="Materiales y suministros - Pinturas y barnices y productos relacionados; colores para la pintura artística; tintas"/>
    <s v="PINTURA PARA MADERA, SELLADOR CATALIZADO AL ÁCIDO ALTOS SÓLIDOS, DE COLOR INCOLORO, CON ACABADO SEMIMATE, X 1 GALÓN, CON 38% DE SÓLIDOS"/>
    <n v="31211704"/>
    <s v="SELECCIÓN ABREVIADA MENOR CUANTÍA"/>
    <n v="3"/>
    <n v="3"/>
    <n v="10"/>
    <n v="10"/>
    <n v="615340"/>
    <s v="UNIDAD"/>
    <s v="NO SOLICITADAS"/>
  </r>
  <r>
    <x v="15"/>
    <s v="02-02-01-003-005"/>
    <s v="02-02-01-003-005-01"/>
    <s v="Materiales y suministros - Pinturas y barnices y productos relacionados; colores para la pintura artística; tintas"/>
    <s v="PINTURA PARA MADERA, LACA CATALIZADA DE COLOR TRANSPARENTE, CON ACABADO MATE, X 1 GALÓN, CON 29% DE SÓLIDOS. "/>
    <n v="31211704"/>
    <s v="SELECCIÓN ABREVIADA MENOR CUANTÍA"/>
    <n v="3"/>
    <n v="3"/>
    <n v="10"/>
    <n v="10"/>
    <n v="609480"/>
    <s v="UNIDAD"/>
    <s v="NO SOLICITADAS"/>
  </r>
  <r>
    <x v="15"/>
    <s v="02-02-01-003-005"/>
    <s v="02-02-01-003-005-01"/>
    <s v="Materiales y suministros - Pinturas y barnices y productos relacionados; colores para la pintura artística; tintas"/>
    <s v="SELLADOR LIJABLE ALTOS SÓLIDOS, DE COLOR INCOLORO, CON ACABADO SEMIBRILLANTE, X 1 GALÓN, CON 38% DE SÓLIDOS"/>
    <n v="31201619"/>
    <s v="SELECCIÓN ABREVIADA MENOR CUANTÍA"/>
    <n v="3"/>
    <n v="3"/>
    <n v="10"/>
    <n v="10"/>
    <n v="609480"/>
    <s v="UNIDAD"/>
    <s v="NO SOLICITADAS"/>
  </r>
  <r>
    <x v="15"/>
    <s v="02-02-01-003-005"/>
    <s v="02-02-01-003-005-04"/>
    <s v="Materiales y suministros - Productos químicos n. C. P."/>
    <s v="PEGANTE ADHESIVO INDUSTRIAL A  BASE DE CLOROPRENO USO PROFESIONAL DE ALTA EXIGENCIA X GALON"/>
    <n v="31201610"/>
    <s v="SELECCIÓN ABREVIADA MENOR CUANTÍA"/>
    <n v="3"/>
    <n v="3"/>
    <n v="10"/>
    <n v="10"/>
    <n v="779680"/>
    <s v="UNIDAD"/>
    <s v="NO SOLICITADAS"/>
  </r>
  <r>
    <x v="15"/>
    <s v="02-02-01-003-005"/>
    <s v="02-02-01-003-005-04"/>
    <s v="Materiales y suministros - Productos químicos n. C. P."/>
    <s v="PEGANTE PARA MADERA PROFESIONAL DE ALTA EXIGENCIA   X 20 KILOS"/>
    <n v="31201610"/>
    <s v="SELECCIÓN ABREVIADA MENOR CUANTÍA"/>
    <n v="3"/>
    <n v="3"/>
    <n v="10"/>
    <n v="2"/>
    <n v="343902"/>
    <s v="UNIDAD"/>
    <s v="NO SOLICITADAS"/>
  </r>
  <r>
    <x v="15"/>
    <s v="02-02-01-003-005"/>
    <s v="02-02-01-003-005-04"/>
    <s v="Materiales y suministros - Productos químicos n. C. P."/>
    <s v="SILICONA ACÉTICA ANTIHONGOS PARA EL SELLO DE JUNTAS O UNIONES DE VIDRIO CON ALUMINIO, BRONCE O METALES NO OXIDABLES  COLOR TRANSPARENTE CONTENIDO DE 300 CC CARTUCHO FECHA FABRICACION MAXIMO 30 DIAS"/>
    <n v="31201632"/>
    <s v="SELECCIÓN ABREVIADA MENOR CUANTÍA"/>
    <n v="3"/>
    <n v="3"/>
    <n v="10"/>
    <n v="50"/>
    <n v="1599350"/>
    <s v="UNIDAD"/>
    <s v="NO SOLICITADAS"/>
  </r>
  <r>
    <x v="15"/>
    <s v="02-02-01-003-005"/>
    <s v="02-02-01-003-005-04"/>
    <s v="Materiales y suministros - Productos químicos n. C. P."/>
    <s v="BOTE DE PEGANTE GRANULADO COLA TERMOFUSIBLE GRANULADA ESPECIAL BULTO DE 25 KL"/>
    <n v="31201610"/>
    <s v="SELECCIÓN ABREVIADA MENOR CUANTÍA"/>
    <n v="3"/>
    <n v="3"/>
    <n v="10"/>
    <n v="1"/>
    <n v="560000"/>
    <s v="UNIDAD"/>
    <s v="NO SOLICITADAS"/>
  </r>
  <r>
    <x v="15"/>
    <s v="02-02-01-003-006"/>
    <s v="02-02-01-003-006-09"/>
    <s v="Materiales y suministros - Otros productos plásticos"/>
    <s v="ANGEO EN FIBRA DE VIDRIO ROLLO DE 30 MT X 1,50"/>
    <n v="11162110"/>
    <s v="SELECCIÓN ABREVIADA MENOR CUANTÍA"/>
    <n v="3"/>
    <n v="3"/>
    <n v="10"/>
    <n v="1"/>
    <n v="131503"/>
    <s v="UNIDAD"/>
    <s v="NO SOLICITADAS"/>
  </r>
  <r>
    <x v="15"/>
    <s v="02-02-01-003-006"/>
    <s v="02-02-01-003-006-03"/>
    <s v="Materiales y suministros - Semimanufacturas de plástico"/>
    <s v="ASIENTO PARA SANITARIO BLANCO"/>
    <n v="14111702"/>
    <s v="SELECCIÓN ABREVIADA MENOR CUANTÍA"/>
    <n v="3"/>
    <n v="3"/>
    <n v="10"/>
    <n v="15"/>
    <n v="367350"/>
    <s v="UNIDAD"/>
    <s v="NO SOLICITADAS"/>
  </r>
  <r>
    <x v="15"/>
    <s v="02-02-01-003-006"/>
    <s v="02-02-01-003-006-03"/>
    <s v="Materiales y suministros - Semimanufacturas de plástico"/>
    <s v="CANTO PVC FLEXIBLE 19 MMX 200 ROLLO COLOR A ESCOGER  "/>
    <n v="13111220"/>
    <s v="SELECCIÓN ABREVIADA MENOR CUANTÍA"/>
    <n v="3"/>
    <n v="3"/>
    <n v="10"/>
    <n v="5"/>
    <n v="958930"/>
    <s v="UNIDAD"/>
    <s v="NO SOLICITADAS"/>
  </r>
  <r>
    <x v="15"/>
    <s v="02-02-01-003-006"/>
    <s v="02-02-01-003-006-03"/>
    <s v="Materiales y suministros - Semimanufacturas de plástico"/>
    <s v="CHAZO PLÁSTICO 5/16 BOLSA DE 500 UNIDADES"/>
    <n v="31163230"/>
    <s v="SELECCIÓN ABREVIADA MENOR CUANTÍA"/>
    <n v="3"/>
    <n v="3"/>
    <n v="10"/>
    <n v="1"/>
    <n v="112624"/>
    <s v="UNIDAD"/>
    <s v="NO SOLICITADAS"/>
  </r>
  <r>
    <x v="15"/>
    <s v="02-02-01-003-006"/>
    <s v="02-02-01-003-006-09"/>
    <s v="Materiales y suministros - Otros productos plásticos"/>
    <s v="CINTA TEFLÓN DE 3/4&quot;  POR 50 MTS"/>
    <n v="31201532"/>
    <s v="SELECCIÓN ABREVIADA MENOR CUANTÍA"/>
    <n v="3"/>
    <n v="3"/>
    <n v="10"/>
    <n v="20"/>
    <n v="108020"/>
    <s v="UNIDAD"/>
    <s v="NO SOLICITADAS"/>
  </r>
  <r>
    <x v="15"/>
    <s v="02-02-01-003-006"/>
    <s v="02-02-01-003-006-09"/>
    <s v="Materiales y suministros - Otros productos plásticos"/>
    <s v="CINTAS ASFÁLTICA  IMPERMEABLE AUTOADHESIVA PARA CUBIERTA  ASFÁLTICA DE 10 CM DE ANCHO X 10 METROS"/>
    <n v="31201500"/>
    <s v="SELECCIÓN ABREVIADA MENOR CUANTÍA"/>
    <n v="3"/>
    <n v="3"/>
    <n v="10"/>
    <n v="5"/>
    <n v="399840"/>
    <s v="UNIDAD"/>
    <s v="NO SOLICITADAS"/>
  </r>
  <r>
    <x v="15"/>
    <s v="02-02-01-003-006"/>
    <s v="02-02-01-003-006-03"/>
    <s v="Materiales y suministros - Semimanufacturas de plástico"/>
    <s v="CONJUNTO GRIFERÍA ENTRADA Y SALIDA  DE TANQUE SANITARIO ATLANTIS"/>
    <n v="30181605"/>
    <s v="SELECCIÓN ABREVIADA MENOR CUANTÍA"/>
    <n v="3"/>
    <n v="3"/>
    <n v="10"/>
    <n v="30"/>
    <n v="1500000"/>
    <s v="UNIDAD"/>
    <s v="NO SOLICITADAS"/>
  </r>
  <r>
    <x v="15"/>
    <s v="02-02-01-003-006"/>
    <s v="02-02-01-003-006-03"/>
    <s v="Materiales y suministros - Semimanufacturas de plástico"/>
    <s v="DESAGÜE PARA LAVAMANOS COMPLETO."/>
    <n v="30181605"/>
    <s v="SELECCIÓN ABREVIADA MENOR CUANTÍA"/>
    <n v="3"/>
    <n v="3"/>
    <n v="10"/>
    <n v="30"/>
    <n v="782730"/>
    <s v="UNIDAD"/>
    <s v="NO SOLICITADAS"/>
  </r>
  <r>
    <x v="15"/>
    <s v="02-02-01-003-006"/>
    <s v="02-02-01-003-006-03"/>
    <s v="Materiales y suministros - Semimanufacturas de plástico"/>
    <s v="GRIFERÍA LAVAMANOS SENCILLA "/>
    <n v="30181804"/>
    <s v="SELECCIÓN ABREVIADA MENOR CUANTÍA"/>
    <n v="3"/>
    <n v="3"/>
    <n v="10"/>
    <n v="40"/>
    <n v="807520"/>
    <s v="UNIDAD"/>
    <s v="NO SOLICITADAS"/>
  </r>
  <r>
    <x v="15"/>
    <s v="02-02-01-003-006"/>
    <s v="02-02-01-003-006-03"/>
    <s v="Materiales y suministros - Semimanufacturas de plástico"/>
    <s v="GRIFERÍA ORINAL TIPO PUSH AHORRADOR"/>
    <n v="30181804"/>
    <s v="SELECCIÓN ABREVIADA MENOR CUANTÍA"/>
    <n v="3"/>
    <n v="3"/>
    <n v="10"/>
    <n v="20"/>
    <n v="1600000"/>
    <s v="UNIDAD"/>
    <s v="NO SOLICITADAS"/>
  </r>
  <r>
    <x v="15"/>
    <s v="02-02-01-003-006"/>
    <s v="02-02-01-003-006-03"/>
    <s v="Materiales y suministros - Semimanufacturas de plástico"/>
    <s v="GRIFERÍA PARA LAVAMANOS 4"/>
    <n v="30181804"/>
    <s v="SELECCIÓN ABREVIADA MENOR CUANTÍA"/>
    <n v="3"/>
    <n v="3"/>
    <n v="10"/>
    <n v="40"/>
    <n v="2680000"/>
    <s v="UNIDAD"/>
    <s v="NO SOLICITADAS"/>
  </r>
  <r>
    <x v="15"/>
    <s v="02-02-01-003-006"/>
    <s v="02-02-01-003-006-03"/>
    <s v="Materiales y suministros - Semimanufacturas de plástico"/>
    <s v="GRIFERÍA PARA LAVAMANOS TIPO ALTA MONOCONTROL"/>
    <n v="30181804"/>
    <s v="SELECCIÓN ABREVIADA MENOR CUANTÍA"/>
    <n v="3"/>
    <n v="3"/>
    <n v="10"/>
    <n v="40"/>
    <n v="5096000"/>
    <s v="UNIDAD"/>
    <s v="NO SOLICITADAS"/>
  </r>
  <r>
    <x v="15"/>
    <s v="02-02-01-003-006"/>
    <s v="02-02-01-003-006-03"/>
    <s v="Materiales y suministros - Semimanufacturas de plástico"/>
    <s v="GRIFERÍA PARA LAVAPLATOS  DE 8&quot; ÉPICA "/>
    <n v="30181804"/>
    <s v="SELECCIÓN ABREVIADA MENOR CUANTÍA"/>
    <n v="3"/>
    <n v="3"/>
    <n v="10"/>
    <n v="30"/>
    <n v="2384040"/>
    <s v="UNIDAD"/>
    <s v="NO SOLICITADAS"/>
  </r>
  <r>
    <x v="15"/>
    <s v="02-02-01-003-006"/>
    <s v="02-02-01-003-006-02"/>
    <s v="Materiales y suministros - Otros productos de caucho"/>
    <s v="GRIFERÍA SANITARIA TIPO BOTÓN AHORRADOR"/>
    <n v="30181804"/>
    <s v="SELECCIÓN ABREVIADA MENOR CUANTÍA"/>
    <n v="3"/>
    <n v="3"/>
    <n v="10"/>
    <n v="10"/>
    <n v="775850"/>
    <s v="UNIDAD"/>
    <s v="NO SOLICITADAS"/>
  </r>
  <r>
    <x v="15"/>
    <s v="02-02-01-003-006"/>
    <s v="02-02-01-003-006-02"/>
    <s v="Materiales y suministros - Otros productos de caucho"/>
    <s v="GRIFERÍA PARA LAVAPLATOS  DE 8&quot; "/>
    <n v="30181804"/>
    <s v="SELECCIÓN ABREVIADA MENOR CUANTÍA"/>
    <n v="3"/>
    <n v="3"/>
    <n v="10"/>
    <n v="30"/>
    <n v="2384040"/>
    <s v="UNIDAD"/>
    <s v="NO SOLICITADAS"/>
  </r>
  <r>
    <x v="15"/>
    <s v="02-02-01-003-006"/>
    <s v="02-02-01-003-006-03"/>
    <s v="Materiales y suministros - Semimanufacturas de plástico"/>
    <s v="GRIFERÍA SANITARIA TIPO BOTÓN SENCILLA"/>
    <n v="30181804"/>
    <s v="SELECCIÓN ABREVIADA MENOR CUANTÍA"/>
    <n v="3"/>
    <n v="3"/>
    <n v="10"/>
    <n v="20"/>
    <n v="1000000"/>
    <s v="UNIDAD"/>
    <s v="NO SOLICITADAS"/>
  </r>
  <r>
    <x v="15"/>
    <s v="02-02-01-004-002"/>
    <s v="02-02-01-004-002"/>
    <s v="Materiales y suministros - Productos metálicos elaborados (excepto maquinaria y equipo)"/>
    <s v="LLAVE PARA LAVAPLATOS SENCILLA DE MESA"/>
    <n v="30181804"/>
    <s v="SELECCIÓN ABREVIADA MENOR CUANTÍA"/>
    <n v="3"/>
    <n v="3"/>
    <n v="10"/>
    <n v="20"/>
    <n v="629860"/>
    <s v="UNIDAD"/>
    <s v="NO SOLICITADAS"/>
  </r>
  <r>
    <x v="15"/>
    <s v="02-02-01-003-006"/>
    <s v="02-02-01-003-006-03"/>
    <s v="Materiales y suministros - Semimanufacturas de plástico"/>
    <s v="KIT REGADERA DUCHA 4&quot;"/>
    <n v="30181503"/>
    <s v="SELECCIÓN ABREVIADA MENOR CUANTÍA"/>
    <n v="3"/>
    <n v="3"/>
    <n v="10"/>
    <n v="20"/>
    <n v="829660"/>
    <s v="UNIDAD"/>
    <s v="NO SOLICITADAS"/>
  </r>
  <r>
    <x v="15"/>
    <s v="02-02-01-003-006"/>
    <s v="02-02-01-003-006-09"/>
    <s v="Materiales y suministros - Otros productos plásticos"/>
    <s v="MANGUERA DE LABORATORIO TRANSPARENTE DE  3/8 DE PULGADA POR 20 METROS."/>
    <n v="40142008"/>
    <s v="SELECCIÓN ABREVIADA MENOR CUANTÍA"/>
    <n v="3"/>
    <n v="3"/>
    <n v="10"/>
    <n v="1"/>
    <n v="23681"/>
    <s v="UNIDAD"/>
    <s v="NO SOLICITADAS"/>
  </r>
  <r>
    <x v="15"/>
    <s v="02-02-01-003-006"/>
    <s v="02-02-01-003-006-03"/>
    <s v="Materiales y suministros - Semimanufacturas de plástico"/>
    <s v="SIFÓN PARA LAVAPLATOS, FABRICADO EN PLÁSTICO, EN FORMA INTEGRAL, CON CANASTILLA Y 1 1/4&quot; DE DIÁMETRO"/>
    <n v="30181605"/>
    <s v="SELECCIÓN ABREVIADA MENOR CUANTÍA"/>
    <n v="3"/>
    <n v="3"/>
    <n v="10"/>
    <n v="15"/>
    <n v="452805"/>
    <s v="UNIDAD"/>
    <s v="NO SOLICITADAS"/>
  </r>
  <r>
    <x v="15"/>
    <s v="02-02-01-003-006"/>
    <s v="02-02-01-003-006-03"/>
    <s v="Materiales y suministros - Semimanufacturas de plástico"/>
    <s v="SIFÓN SANITARIO DE PVC DIÁMETRO DE 3&quot;, "/>
    <n v="30181605"/>
    <s v="SELECCIÓN ABREVIADA MENOR CUANTÍA"/>
    <n v="3"/>
    <n v="3"/>
    <n v="10"/>
    <n v="4"/>
    <n v="30280"/>
    <s v="UNIDAD"/>
    <s v="NO SOLICITADAS"/>
  </r>
  <r>
    <x v="15"/>
    <s v="02-02-01-004-002"/>
    <s v="02-02-01-004-002"/>
    <s v="Materiales y suministros - Productos metálicos elaborados (excepto maquinaria y equipo)"/>
    <s v="TUBERÍA ESTRUCTURAL CERRADA X 6 M 38 X 76 MM ESPESOR DE 2MM "/>
    <n v="30241701"/>
    <s v="SELECCIÓN ABREVIADA MENOR CUANTÍA"/>
    <n v="3"/>
    <n v="3"/>
    <n v="10"/>
    <n v="20"/>
    <n v="774580"/>
    <s v="UNIDAD"/>
    <s v="NO SOLICITADAS"/>
  </r>
  <r>
    <x v="15"/>
    <s v="02-02-01-003-006"/>
    <s v="02-02-01-003-006-03"/>
    <s v="Materiales y suministros - Semimanufacturas de plástico"/>
    <s v="TUBERÍA DE PRESIÓN PVC, RDE 21,  DIÁMETRO 1&quot;, LONGITUD DE 6 M"/>
    <n v="39121728"/>
    <s v="SELECCIÓN ABREVIADA MENOR CUANTÍA"/>
    <n v="3"/>
    <n v="3"/>
    <n v="10"/>
    <n v="20"/>
    <n v="140000"/>
    <s v="UNIDAD"/>
    <s v="NO SOLICITADAS"/>
  </r>
  <r>
    <x v="15"/>
    <s v="02-02-01-003-006"/>
    <s v="02-02-01-003-006-03"/>
    <s v="Materiales y suministros - Semimanufacturas de plástico"/>
    <s v="TUBO EN PVC, DIAMETRO 1 1/2&quot;, LONGITUD DE 6 M"/>
    <n v="39121728"/>
    <s v="SELECCIÓN ABREVIADA MENOR CUANTÍA"/>
    <n v="3"/>
    <n v="3"/>
    <n v="10"/>
    <n v="6"/>
    <n v="72000"/>
    <s v="UNIDAD"/>
    <s v="NO SOLICITADAS"/>
  </r>
  <r>
    <x v="15"/>
    <s v="02-02-01-003-006"/>
    <s v="02-02-01-003-006-03"/>
    <s v="Materiales y suministros - Semimanufacturas de plástico"/>
    <s v="TUBERÍA DE PRESIÓN  PVC, RDE 13.5,  DIÁMETRO 1/2 &quot;, LONGITUD DE 6 M"/>
    <n v="39121728"/>
    <s v="SELECCIÓN ABREVIADA MENOR CUANTÍA"/>
    <n v="3"/>
    <n v="3"/>
    <n v="10"/>
    <n v="20"/>
    <n v="70000"/>
    <s v="UNIDAD"/>
    <s v="NO SOLICITADAS"/>
  </r>
  <r>
    <x v="15"/>
    <s v="02-02-01-003-006"/>
    <s v="02-02-01-003-006-03"/>
    <s v="Materiales y suministros - Semimanufacturas de plástico"/>
    <s v="TUBERÍA DE PRESIÓN PVC, RDE 21 DIÁMETRO 3/4&quot;, LONGITUD DE 6 M"/>
    <n v="39121728"/>
    <s v="SELECCIÓN ABREVIADA MENOR CUANTÍA"/>
    <n v="3"/>
    <n v="3"/>
    <n v="10"/>
    <n v="10"/>
    <n v="60000"/>
    <s v="UNIDAD"/>
    <s v="NO SOLICITADAS"/>
  </r>
  <r>
    <x v="15"/>
    <s v="02-02-01-003-006"/>
    <s v="02-02-01-003-006-02"/>
    <s v="Materiales y suministros - Otros productos de caucho"/>
    <s v="ACOPLE LAVAMANOS CON VÁLVULA DE REGULACIÓN  "/>
    <n v="40172608"/>
    <s v="SELECCIÓN ABREVIADA MENOR CUANTÍA"/>
    <n v="3"/>
    <n v="3"/>
    <n v="10"/>
    <n v="20"/>
    <n v="568820"/>
    <s v="UNIDAD"/>
    <s v="NO SOLICITADAS"/>
  </r>
  <r>
    <x v="15"/>
    <s v="02-02-01-003-006"/>
    <s v="02-02-01-003-006-02"/>
    <s v="Materiales y suministros - Otros productos de caucho"/>
    <s v="ACOPLE LAVAMANOS CON VÁLVULA DE REGULACIÓN DE 2 SALIDAS    "/>
    <n v="40172608"/>
    <s v="SELECCIÓN ABREVIADA MENOR CUANTÍA"/>
    <n v="3"/>
    <n v="3"/>
    <n v="10"/>
    <n v="20"/>
    <n v="647360"/>
    <s v="UNIDAD"/>
    <s v="NO SOLICITADAS"/>
  </r>
  <r>
    <x v="15"/>
    <s v="02-02-01-004-002"/>
    <s v="02-02-01-004-002"/>
    <s v="Materiales y suministros - Productos metálicos elaborados (excepto maquinaria y equipo)"/>
    <s v="ACOPLE SANITARIO CON VÁLVULA DE REGULADOR METÁLICO  "/>
    <n v="40172608"/>
    <s v="SELECCIÓN ABREVIADA MENOR CUANTÍA"/>
    <n v="3"/>
    <n v="3"/>
    <n v="10"/>
    <n v="30"/>
    <n v="1025100"/>
    <s v="UNIDAD"/>
    <s v="NO SOLICITADAS"/>
  </r>
  <r>
    <x v="15"/>
    <s v="02-02-01-003-006"/>
    <s v="02-02-01-003-006-03"/>
    <s v="Materiales y suministros - Semimanufacturas de plástico"/>
    <s v="ACOPLE SANITARIO CON VÁLVULA DE REGULADOR PLÁSTICOS  "/>
    <n v="40172608"/>
    <s v="SELECCIÓN ABREVIADA MENOR CUANTÍA"/>
    <n v="3"/>
    <n v="3"/>
    <n v="10"/>
    <n v="30"/>
    <n v="456060"/>
    <s v="UNIDAD"/>
    <s v="NO SOLICITADAS"/>
  </r>
  <r>
    <x v="15"/>
    <s v="02-02-01-003-006"/>
    <s v="02-02-01-003-006-03"/>
    <s v="Materiales y suministros - Semimanufacturas de plástico"/>
    <s v="ADAPTADOR PVC HEMBRA DIAMETRO DE 1 1/2&quot; "/>
    <n v="40171708"/>
    <s v="SELECCIÓN ABREVIADA MENOR CUANTÍA"/>
    <n v="3"/>
    <n v="3"/>
    <n v="10"/>
    <n v="10"/>
    <n v="61930"/>
    <s v="UNIDAD"/>
    <s v="NO SOLICITADAS"/>
  </r>
  <r>
    <x v="15"/>
    <s v="02-02-01-003-006"/>
    <s v="02-02-01-003-006-03"/>
    <s v="Materiales y suministros - Semimanufacturas de plástico"/>
    <s v="ADAPTADOR PVC HEMBRA DIAMETRO DE 1&quot; "/>
    <n v="40171708"/>
    <s v="SELECCIÓN ABREVIADA MENOR CUANTÍA"/>
    <n v="3"/>
    <n v="3"/>
    <n v="10"/>
    <n v="60"/>
    <n v="152400"/>
    <s v="UNIDAD"/>
    <s v="NO SOLICITADAS"/>
  </r>
  <r>
    <x v="15"/>
    <s v="02-02-01-003-006"/>
    <s v="02-02-01-003-006-03"/>
    <s v="Materiales y suministros - Semimanufacturas de plástico"/>
    <s v="ADAPTADOR PVC HEMBRA DIAMETRO DE 1/2&quot; "/>
    <n v="40171708"/>
    <s v="SELECCIÓN ABREVIADA MENOR CUANTÍA"/>
    <n v="3"/>
    <n v="3"/>
    <n v="10"/>
    <n v="50"/>
    <n v="200800"/>
    <s v="UNIDAD"/>
    <s v="NO SOLICITADAS"/>
  </r>
  <r>
    <x v="15"/>
    <s v="02-02-01-003-006"/>
    <s v="02-02-01-003-006-03"/>
    <s v="Materiales y suministros - Semimanufacturas de plástico"/>
    <s v="ADAPTADOR PVC, CON AJUSTE MACHO, DIAMETRO DE 1 1/2&quot; "/>
    <n v="40171708"/>
    <s v="SELECCIÓN ABREVIADA MENOR CUANTÍA"/>
    <n v="3"/>
    <n v="3"/>
    <n v="10"/>
    <n v="5"/>
    <n v="30975"/>
    <s v="UNIDAD"/>
    <s v="NO SOLICITADAS"/>
  </r>
  <r>
    <x v="15"/>
    <s v="02-02-01-003-006"/>
    <s v="02-02-01-003-006-03"/>
    <s v="Materiales y suministros - Semimanufacturas de plástico"/>
    <s v="ADAPTADOR PVC, CON AJUSTE MACHO, DIAMETRO DE 1&quot; "/>
    <n v="40171708"/>
    <s v="SELECCIÓN ABREVIADA MENOR CUANTÍA"/>
    <n v="3"/>
    <n v="3"/>
    <n v="10"/>
    <n v="50"/>
    <n v="130000"/>
    <s v="UNIDAD"/>
    <s v="NO SOLICITADAS"/>
  </r>
  <r>
    <x v="15"/>
    <s v="02-02-01-003-006"/>
    <s v="02-02-01-003-006-03"/>
    <s v="Materiales y suministros - Semimanufacturas de plástico"/>
    <s v="ADAPTADOR PVC, CON AJUSTE MACHO, DIAMETRO DE 1/2&quot; "/>
    <n v="40171708"/>
    <s v="SELECCIÓN ABREVIADA MENOR CUANTÍA"/>
    <n v="3"/>
    <n v="3"/>
    <n v="10"/>
    <n v="90"/>
    <n v="63540"/>
    <s v="UNIDAD"/>
    <s v="NO SOLICITADAS"/>
  </r>
  <r>
    <x v="15"/>
    <s v="02-02-01-003-006"/>
    <s v="02-02-01-003-006-03"/>
    <s v="Materiales y suministros - Semimanufacturas de plástico"/>
    <s v="ADAPTADOR PVC, CON AJUSTE MACHO, DIAMETRO DE 3/4&quot; "/>
    <n v="40171708"/>
    <s v="SELECCIÓN ABREVIADA MENOR CUANTÍA"/>
    <n v="3"/>
    <n v="3"/>
    <n v="10"/>
    <n v="10"/>
    <n v="19560"/>
    <s v="UNIDAD"/>
    <s v="NO SOLICITADAS"/>
  </r>
  <r>
    <x v="15"/>
    <s v="02-02-01-003-006"/>
    <s v="02-02-01-003-006-09"/>
    <s v="Materiales y suministros - Otros productos plásticos"/>
    <s v="CINTA DE SEGURIDAD DIMENSIONES 48 MM X 100 MTS"/>
    <n v="41122703"/>
    <s v="SELECCIÓN ABREVIADA MENOR CUANTÍA"/>
    <n v="3"/>
    <n v="3"/>
    <n v="10"/>
    <n v="5"/>
    <n v="142175"/>
    <s v="UNIDAD"/>
    <s v="NO SOLICITADAS"/>
  </r>
  <r>
    <x v="15"/>
    <s v="02-02-01-003-006"/>
    <s v="02-02-01-003-006-09"/>
    <s v="Materiales y suministros - Otros productos plásticos"/>
    <s v="CINTA MALLA X 90 MT"/>
    <n v="31201500"/>
    <s v="SELECCIÓN ABREVIADA MENOR CUANTÍA"/>
    <n v="3"/>
    <n v="3"/>
    <n v="10"/>
    <n v="1"/>
    <n v="9996"/>
    <s v="UNIDAD"/>
    <s v="NO SOLICITADAS"/>
  </r>
  <r>
    <x v="15"/>
    <s v="02-02-01-003-006"/>
    <s v="02-02-01-003-006-03"/>
    <s v="Materiales y suministros - Semimanufacturas de plástico"/>
    <s v="CODO 45°  PVC PRESION DE 1/2&quot;"/>
    <n v="40172808"/>
    <s v="SELECCIÓN ABREVIADA MENOR CUANTÍA"/>
    <n v="3"/>
    <n v="3"/>
    <n v="10"/>
    <n v="20"/>
    <n v="11900"/>
    <s v="UNIDAD"/>
    <s v="NO SOLICITADAS"/>
  </r>
  <r>
    <x v="15"/>
    <s v="02-02-01-003-006"/>
    <s v="02-02-01-003-006-03"/>
    <s v="Materiales y suministros - Semimanufacturas de plástico"/>
    <s v="CODO 45° PVC PRESION DE 1 1/2&quot; "/>
    <n v="40172808"/>
    <s v="SELECCIÓN ABREVIADA MENOR CUANTÍA"/>
    <n v="3"/>
    <n v="3"/>
    <n v="10"/>
    <n v="1"/>
    <n v="4046"/>
    <s v="UNIDAD"/>
    <s v="NO SOLICITADAS"/>
  </r>
  <r>
    <x v="15"/>
    <s v="02-02-01-003-006"/>
    <s v="02-02-01-003-006-03"/>
    <s v="Materiales y suministros - Semimanufacturas de plástico"/>
    <s v="CODO 90°  PVC PRESION DE 1&quot;"/>
    <n v="40172808"/>
    <s v="SELECCIÓN ABREVIADA MENOR CUANTÍA"/>
    <n v="3"/>
    <n v="3"/>
    <n v="10"/>
    <n v="35"/>
    <n v="39550"/>
    <s v="UNIDAD"/>
    <s v="NO SOLICITADAS"/>
  </r>
  <r>
    <x v="15"/>
    <s v="02-02-01-003-006"/>
    <s v="02-02-01-003-006-03"/>
    <s v="Materiales y suministros - Semimanufacturas de plástico"/>
    <s v="CODO 90°  PVC PRESION DE 1/2&quot;"/>
    <n v="40172808"/>
    <s v="SELECCIÓN ABREVIADA MENOR CUANTÍA"/>
    <n v="3"/>
    <n v="3"/>
    <n v="10"/>
    <n v="90"/>
    <n v="53010"/>
    <s v="UNIDAD"/>
    <s v="NO SOLICITADAS"/>
  </r>
  <r>
    <x v="15"/>
    <s v="02-02-01-003-006"/>
    <s v="02-02-01-003-006-03"/>
    <s v="Materiales y suministros - Semimanufacturas de plástico"/>
    <s v="CODO SANITARIO PVC 1 1/2 &quot; ANGULO DE 90G C X C."/>
    <n v="47131705"/>
    <s v="SELECCIÓN ABREVIADA MENOR CUANTÍA"/>
    <n v="3"/>
    <n v="3"/>
    <n v="10"/>
    <n v="5"/>
    <n v="44030"/>
    <s v="UNIDAD"/>
    <s v="NO SOLICITADAS"/>
  </r>
  <r>
    <x v="15"/>
    <s v="02-02-01-003-006"/>
    <s v="02-02-01-003-006-09"/>
    <s v="Materiales y suministros - Otros productos plásticos"/>
    <s v="MANGUERA VERDE REFORZADA 3 CAPAS ROLLO DE 30 METROS "/>
    <n v="40142008"/>
    <s v="SELECCIÓN ABREVIADA MENOR CUANTÍA"/>
    <n v="3"/>
    <n v="3"/>
    <n v="10"/>
    <n v="1"/>
    <n v="95549"/>
    <s v="UNIDAD"/>
    <s v="NO SOLICITADAS"/>
  </r>
  <r>
    <x v="15"/>
    <s v="02-02-01-003-006"/>
    <s v="02-02-01-003-006-03"/>
    <s v="Materiales y suministros - Semimanufacturas de plástico"/>
    <s v="SEMICODO  SANITARIO PVC  4&quot; ÁNGULO DE 45G C X C"/>
    <n v="40141751"/>
    <s v="SELECCIÓN ABREVIADA MENOR CUANTÍA"/>
    <n v="3"/>
    <n v="3"/>
    <n v="10"/>
    <n v="4"/>
    <n v="30680"/>
    <s v="GALON"/>
    <s v="NO SOLICITADAS"/>
  </r>
  <r>
    <x v="15"/>
    <s v="02-02-01-003-006"/>
    <s v="02-02-01-003-006-03"/>
    <s v="Materiales y suministros - Semimanufacturas de plástico"/>
    <s v="SIFÓN SANITARIO DE PVC DIÁMETRO DE 2&quot;, "/>
    <n v="30181605"/>
    <s v="SELECCIÓN ABREVIADA MENOR CUANTÍA"/>
    <n v="3"/>
    <n v="3"/>
    <n v="10"/>
    <n v="5"/>
    <n v="22930"/>
    <s v="UNIDAD"/>
    <s v="NO SOLICITADAS"/>
  </r>
  <r>
    <x v="15"/>
    <s v="02-02-01-003-006"/>
    <s v="02-02-01-003-006-03"/>
    <s v="Materiales y suministros - Semimanufacturas de plástico"/>
    <s v="TEE PVC DE 1/2"/>
    <n v="40171708"/>
    <s v="SELECCIÓN ABREVIADA MENOR CUANTÍA"/>
    <n v="3"/>
    <n v="3"/>
    <n v="10"/>
    <n v="40"/>
    <n v="23880"/>
    <s v="UNIDAD"/>
    <s v="NO SOLICITADAS"/>
  </r>
  <r>
    <x v="15"/>
    <s v="02-02-01-003-006"/>
    <s v="02-02-01-003-006-03"/>
    <s v="Materiales y suministros - Semimanufacturas de plástico"/>
    <s v="UNION CANAL AMAZONA"/>
    <n v="40141758"/>
    <s v="SELECCIÓN ABREVIADA MENOR CUANTÍA"/>
    <n v="3"/>
    <n v="3"/>
    <n v="10"/>
    <n v="2"/>
    <n v="28812"/>
    <s v="UNIDAD"/>
    <s v="NO SOLICITADAS"/>
  </r>
  <r>
    <x v="15"/>
    <s v="02-02-01-003-006"/>
    <s v="02-02-01-003-006-03"/>
    <s v="Materiales y suministros - Semimanufacturas de plástico"/>
    <s v="UNION LISA 1/2&quot; PVC"/>
    <n v="40174908"/>
    <s v="SELECCIÓN ABREVIADA MENOR CUANTÍA"/>
    <n v="3"/>
    <n v="3"/>
    <n v="10"/>
    <n v="90"/>
    <n v="36000"/>
    <s v="UNIDAD"/>
    <s v="NO SOLICITADAS"/>
  </r>
  <r>
    <x v="15"/>
    <s v="02-02-01-003-006"/>
    <s v="02-02-01-003-006-03"/>
    <s v="Materiales y suministros - Semimanufacturas de plástico"/>
    <s v="UNION LISA PVC DE 1&quot;"/>
    <n v="40171708"/>
    <s v="SELECCIÓN ABREVIADA MENOR CUANTÍA"/>
    <n v="3"/>
    <n v="3"/>
    <n v="10"/>
    <n v="20"/>
    <n v="30000"/>
    <s v="UNIDAD"/>
    <s v="NO SOLICITADAS"/>
  </r>
  <r>
    <x v="15"/>
    <s v="02-02-01-003-006"/>
    <s v="02-02-01-003-006-03"/>
    <s v="Materiales y suministros - Semimanufacturas de plástico"/>
    <s v="UNION PVC REPARACION 1&quot;"/>
    <n v="40174908"/>
    <s v="SELECCIÓN ABREVIADA MENOR CUANTÍA"/>
    <n v="3"/>
    <n v="3"/>
    <n v="10"/>
    <n v="40"/>
    <n v="138600"/>
    <s v="UNIDAD"/>
    <s v="NO SOLICITADAS"/>
  </r>
  <r>
    <x v="15"/>
    <s v="02-02-01-003-006"/>
    <s v="02-02-01-003-006-03"/>
    <s v="Materiales y suministros - Semimanufacturas de plástico"/>
    <s v="UNION PVC REPARACION 1/2&quot;"/>
    <n v="40174908"/>
    <s v="SELECCIÓN ABREVIADA MENOR CUANTÍA"/>
    <n v="3"/>
    <n v="3"/>
    <n v="10"/>
    <n v="40"/>
    <n v="91960"/>
    <s v="UNIDAD"/>
    <s v="NO SOLICITADAS"/>
  </r>
  <r>
    <x v="15"/>
    <s v="02-02-01-003-006"/>
    <s v="02-02-01-003-006-03"/>
    <s v="Materiales y suministros - Semimanufacturas de plástico"/>
    <s v="UNION PVC REPARACION 3/4&quot;"/>
    <n v="40174908"/>
    <s v="SELECCIÓN ABREVIADA MENOR CUANTÍA"/>
    <n v="3"/>
    <n v="3"/>
    <n v="10"/>
    <n v="10"/>
    <n v="15440"/>
    <s v="UNIDAD"/>
    <s v="NO SOLICITADAS"/>
  </r>
  <r>
    <x v="15"/>
    <s v="02-02-01-003-006"/>
    <s v="02-02-01-003-006-03"/>
    <s v="Materiales y suministros - Semimanufacturas de plástico"/>
    <s v="UNION SANITARIA EN PVC DIAMETRO DE 1 1/2"/>
    <n v="40174908"/>
    <s v="SELECCIÓN ABREVIADA MENOR CUANTÍA"/>
    <n v="3"/>
    <n v="3"/>
    <n v="10"/>
    <n v="1"/>
    <n v="2933"/>
    <s v="UNIDAD"/>
    <s v="NO SOLICITADAS"/>
  </r>
  <r>
    <x v="15"/>
    <s v="02-02-01-003-006"/>
    <s v="02-02-01-003-006-03"/>
    <s v="Materiales y suministros - Semimanufacturas de plástico"/>
    <s v="UNION SANITARIA EN PVC, DIÁMETRO DE 2&quot;"/>
    <n v="40174908"/>
    <s v="SELECCIÓN ABREVIADA MENOR CUANTÍA"/>
    <n v="3"/>
    <n v="3"/>
    <n v="10"/>
    <n v="2"/>
    <n v="4076"/>
    <s v="UNIDAD"/>
    <s v="NO SOLICITADAS"/>
  </r>
  <r>
    <x v="15"/>
    <s v="02-02-01-003-006"/>
    <s v="02-02-01-003-006-03"/>
    <s v="Materiales y suministros - Semimanufacturas de plástico"/>
    <s v="UNIVERSAL DE 1&quot; PVC PRESION "/>
    <n v="40141600"/>
    <s v="SELECCIÓN ABREVIADA MENOR CUANTÍA"/>
    <n v="3"/>
    <n v="3"/>
    <n v="10"/>
    <n v="60"/>
    <n v="838320"/>
    <s v="UNIDAD"/>
    <s v="NO SOLICITADAS"/>
  </r>
  <r>
    <x v="15"/>
    <s v="02-02-01-003-006"/>
    <s v="02-02-01-003-006-03"/>
    <s v="Materiales y suministros - Semimanufacturas de plástico"/>
    <s v="UNIVERSAL DE 2&quot; PVC PRESION"/>
    <n v="40141600"/>
    <s v="SELECCIÓN ABREVIADA MENOR CUANTÍA"/>
    <n v="3"/>
    <n v="3"/>
    <n v="10"/>
    <n v="10"/>
    <n v="319970"/>
    <s v="UNIDAD"/>
    <s v="NO SOLICITADAS"/>
  </r>
  <r>
    <x v="15"/>
    <s v="02-02-01-003-006"/>
    <s v="02-02-01-003-006-03"/>
    <s v="Materiales y suministros - Semimanufacturas de plástico"/>
    <s v="TAPA PARA REGISTRO EN PVC DE 15 X 15 CM"/>
    <n v="30181701"/>
    <s v="SELECCIÓN ABREVIADA MENOR CUANTÍA"/>
    <n v="3"/>
    <n v="3"/>
    <n v="10"/>
    <n v="40"/>
    <n v="440000"/>
    <s v="UNIDAD"/>
    <s v="NO SOLICITADAS"/>
  </r>
  <r>
    <x v="15"/>
    <s v="02-02-01-003-006"/>
    <s v="02-02-01-003-006-03"/>
    <s v="Materiales y suministros - Semimanufacturas de plástico"/>
    <s v="TAPA PARA REGISTRO EN PVC 20 X 20 CM"/>
    <n v="30181701"/>
    <s v="SELECCIÓN ABREVIADA MENOR CUANTÍA"/>
    <n v="3"/>
    <n v="3"/>
    <n v="10"/>
    <n v="40"/>
    <n v="520000"/>
    <s v="UNIDAD"/>
    <s v="NO SOLICITADAS"/>
  </r>
  <r>
    <x v="15"/>
    <s v="02-02-01-003-006"/>
    <s v="02-02-01-003-006-03"/>
    <s v="Materiales y suministros - Semimanufacturas de plástico"/>
    <s v="TAPON LISO SOLDADO PVC DE 1/2"/>
    <n v="40171708"/>
    <s v="SELECCIÓN ABREVIADA MENOR CUANTÍA"/>
    <n v="3"/>
    <n v="3"/>
    <n v="10"/>
    <n v="20"/>
    <n v="10000"/>
    <s v="UNIDAD"/>
    <s v="NO SOLICITADAS"/>
  </r>
  <r>
    <x v="15"/>
    <s v="02-02-01-003-006"/>
    <s v="02-02-01-003-006-03"/>
    <s v="Materiales y suministros - Semimanufacturas de plástico"/>
    <s v="TAPON LISO SOLDADO PVC DE 1&quot;"/>
    <n v="40171708"/>
    <s v="SELECCIÓN ABREVIADA MENOR CUANTÍA"/>
    <n v="3"/>
    <n v="3"/>
    <n v="10"/>
    <n v="20"/>
    <n v="38000"/>
    <s v="UNIDAD"/>
    <s v="NO SOLICITADAS"/>
  </r>
  <r>
    <x v="15"/>
    <s v="02-02-01-003-006"/>
    <s v="02-02-01-003-006-03"/>
    <s v="Materiales y suministros - Semimanufacturas de plástico"/>
    <s v="TAPON ROSCADO DE 1&quot; PVC"/>
    <n v="40171708"/>
    <s v="SELECCIÓN ABREVIADA MENOR CUANTÍA"/>
    <n v="3"/>
    <n v="3"/>
    <n v="10"/>
    <n v="20"/>
    <n v="58000"/>
    <s v="UNIDAD"/>
    <s v="NO SOLICITADAS"/>
  </r>
  <r>
    <x v="15"/>
    <s v="02-02-01-003-006"/>
    <s v="02-02-01-003-006-03"/>
    <s v="Materiales y suministros - Semimanufacturas de plástico"/>
    <s v="TAPON ROSCADO DE 1/2&quot; PVC"/>
    <n v="40171708"/>
    <s v="SELECCIÓN ABREVIADA MENOR CUANTÍA"/>
    <n v="3"/>
    <n v="3"/>
    <n v="10"/>
    <n v="20"/>
    <n v="10000"/>
    <s v="UNIDAD"/>
    <s v="NO SOLICITADAS"/>
  </r>
  <r>
    <x v="15"/>
    <s v="02-02-01-003-006"/>
    <s v="02-02-01-003-006-03"/>
    <s v="Materiales y suministros - Semimanufacturas de plástico"/>
    <s v="ACOPLE MONOCONTROL DE 1/2&quot; PVC"/>
    <n v="40172608"/>
    <s v="SELECCIÓN ABREVIADA MENOR CUANTÍA"/>
    <n v="3"/>
    <n v="3"/>
    <n v="10"/>
    <n v="10"/>
    <n v="313970"/>
    <s v="UNIDAD"/>
    <s v="NO SOLICITADAS"/>
  </r>
  <r>
    <x v="15"/>
    <s v="02-02-01-003-006"/>
    <s v="02-02-01-003-006-09"/>
    <s v="Materiales y suministros - Otros productos plásticos"/>
    <s v="CINTA AILANTE  33"/>
    <n v="31201502"/>
    <s v="SELECCIÓN ABREVIADA MENOR CUANTÍA"/>
    <n v="3"/>
    <n v="3"/>
    <n v="10"/>
    <n v="10"/>
    <n v="150000"/>
    <s v="UNIDAD"/>
    <s v="NO SOLICITADAS"/>
  </r>
  <r>
    <x v="15"/>
    <s v="02-02-01-003-007"/>
    <s v="02-02-01-003-007-02"/>
    <s v="Materiales y suministros - Artículos de cerámica no estructural"/>
    <s v="SANITARIO 1 PIEZA DUAL"/>
    <n v="30181505"/>
    <s v="SELECCIÓN ABREVIADA MENOR CUANTÍA"/>
    <n v="3"/>
    <n v="3"/>
    <n v="10"/>
    <n v="2"/>
    <n v="590000"/>
    <s v="UNIDAD"/>
    <s v="NO SOLICITADAS"/>
  </r>
  <r>
    <x v="15"/>
    <s v="02-02-01-003-007"/>
    <s v="02-02-01-003-007-02"/>
    <s v="Materiales y suministros - Artículos de cerámica no estructural"/>
    <s v="LAVAMANOS EN PORCELANA DE PARED CLASICO"/>
    <n v="30181504"/>
    <s v="SELECCIÓN ABREVIADA MENOR CUANTÍA"/>
    <n v="3"/>
    <n v="3"/>
    <n v="10"/>
    <n v="5"/>
    <n v="445000"/>
    <s v="UNIDAD"/>
    <s v="NO SOLICITADAS"/>
  </r>
  <r>
    <x v="15"/>
    <s v="02-02-01-003-007"/>
    <s v="02-02-01-003-007-02"/>
    <s v="Materiales y suministros - Artículos de cerámica no estructural"/>
    <s v="ENCHAPE  PARA  PISO  DE 45 X 45 TRAFICO TIPO PESADO (DISEÑO Y MODELO A DEFINIR)"/>
    <n v="30131704"/>
    <s v="SELECCIÓN ABREVIADA MENOR CUANTÍA"/>
    <n v="3"/>
    <n v="3"/>
    <n v="10"/>
    <n v="20"/>
    <n v="1565446"/>
    <s v="METRO CUADRADO"/>
    <s v="NO SOLICITADAS"/>
  </r>
  <r>
    <x v="15"/>
    <s v="02-02-01-003-007"/>
    <s v="02-02-01-003-007-02"/>
    <s v="Materiales y suministros - Artículos de cerámica no estructural"/>
    <s v="ENCHAPE DE PARED  30 X 60 MACERATA "/>
    <n v="30131704"/>
    <s v="SELECCIÓN ABREVIADA MENOR CUANTÍA"/>
    <n v="3"/>
    <n v="3"/>
    <n v="10"/>
    <n v="25"/>
    <n v="910625"/>
    <s v="METRO CUADRADO"/>
    <s v="NO SOLICITADAS"/>
  </r>
  <r>
    <x v="15"/>
    <s v="02-02-01-003-007"/>
    <s v="02-02-01-003-007-02"/>
    <s v="Materiales y suministros - Artículos de cerámica no estructural"/>
    <s v="CERAMICA  PARA EXTERIORES FACHADAS EDIFICACIONES MUROS BAJOS"/>
    <n v="30131704"/>
    <s v="SELECCIÓN ABREVIADA MENOR CUANTÍA"/>
    <n v="3"/>
    <n v="3"/>
    <n v="10"/>
    <n v="100"/>
    <n v="5100000"/>
    <s v="METRO CUADRADO"/>
    <s v="NO SOLICITADAS"/>
  </r>
  <r>
    <x v="15"/>
    <s v="02-02-01-003-007"/>
    <s v="02-02-01-003-007-02"/>
    <s v="Materiales y suministros - Artículos de cerámica no estructural"/>
    <s v="LADRILLO DIVISORIO EN ARCILLA NO. 5. DE  30 X 20 X 12."/>
    <n v="30131607"/>
    <s v="SELECCIÓN ABREVIADA MENOR CUANTÍA"/>
    <n v="3"/>
    <n v="3"/>
    <n v="10"/>
    <n v="50"/>
    <n v="55000"/>
    <s v="UNIDAD"/>
    <s v="NO SOLICITADAS"/>
  </r>
  <r>
    <x v="15"/>
    <s v="02-02-01-003-007"/>
    <s v="02-02-01-003-007-02"/>
    <s v="Materiales y suministros - Artículos de cerámica no estructural"/>
    <s v="LADRILLO DIVISORIO EN ARCILLA NO. 4. DE  30 X 20 X 10."/>
    <n v="30131608"/>
    <s v="SELECCIÓN ABREVIADA MENOR CUANTÍA"/>
    <n v="3"/>
    <n v="3"/>
    <n v="10"/>
    <n v="200"/>
    <n v="190000"/>
    <s v="UNIDAD"/>
    <s v="NO SOLICITADAS"/>
  </r>
  <r>
    <x v="15"/>
    <s v="02-02-01-003-007"/>
    <s v="02-02-01-003-007-03"/>
    <s v="Materiales y suministros - Productos refractarios y productos estructurales no refractarios de arcilla"/>
    <s v="ADHESIVO PARA ENCHAPES CON BASE EN CEMENTO, EN PRESENTACIÓN BULTO DE 25 KG BAJO EN POLVO  GARANTIA 10 AÑOS"/>
    <n v="31201600"/>
    <s v="SELECCIÓN ABREVIADA MENOR CUANTÍA"/>
    <n v="3"/>
    <n v="3"/>
    <n v="10"/>
    <n v="50"/>
    <n v="1600000"/>
    <s v="UNIDAD"/>
    <s v="NO SOLICITADAS"/>
  </r>
  <r>
    <x v="15"/>
    <s v="02-02-01-003-007"/>
    <s v="02-02-01-003-007-04"/>
    <s v="Materiales y suministros - Yeso, cal y cemento"/>
    <s v="CEMENTO BLANCO TIPO 1 PRESENTACIÓN X 20 KL"/>
    <n v="30111601"/>
    <s v="SELECCIÓN ABREVIADA MENOR CUANTÍA"/>
    <n v="3"/>
    <n v="3"/>
    <n v="10"/>
    <n v="10"/>
    <n v="243270"/>
    <s v="UNIDAD"/>
    <s v="NO SOLICITADAS"/>
  </r>
  <r>
    <x v="15"/>
    <s v="02-02-01-003-007"/>
    <s v="02-02-01-003-007-04"/>
    <s v="Materiales y suministros - Yeso, cal y cemento"/>
    <s v="CEMENTO GRIS TIPO 1 PRESENTACIÓN X 50 KL (EN BOLSA PLASTICA NEGRA SELLADA)"/>
    <n v="30111601"/>
    <s v="SELECCIÓN ABREVIADA MENOR CUANTÍA"/>
    <n v="3"/>
    <n v="3"/>
    <n v="10"/>
    <n v="60"/>
    <n v="1740600"/>
    <s v="UNIDAD"/>
    <s v="NO SOLICITADAS"/>
  </r>
  <r>
    <x v="15"/>
    <s v="02-02-01-003-007"/>
    <s v="02-02-01-003-007-03"/>
    <s v="Materiales y suministros - Productos refractarios y productos estructurales no refractarios de arcilla"/>
    <s v="GRANIPLAS BLANCO 30KG ESGRAFIADO ANTI HONGOS 4 GALONES"/>
    <n v="30151800"/>
    <s v="SELECCIÓN ABREVIADA MENOR CUANTÍA"/>
    <n v="3"/>
    <n v="3"/>
    <n v="10"/>
    <n v="2"/>
    <n v="226058"/>
    <s v="UNIDAD"/>
    <s v="NO SOLICITADAS"/>
  </r>
  <r>
    <x v="15"/>
    <s v="02-02-01-003-007"/>
    <s v="02-02-01-003-007-05"/>
    <s v="Materiales y suministros - Artículos de concreto, cemento y yeso"/>
    <s v="LAMINA DE YESO CARTÓN DRYWALL DE 1/2&quot; MEDIDAS DE 1,22 MT X 2,44 MT."/>
    <n v="30161503"/>
    <s v="SELECCIÓN ABREVIADA MENOR CUANTÍA"/>
    <n v="3"/>
    <n v="3"/>
    <n v="10"/>
    <n v="2"/>
    <n v="56776"/>
    <s v="UNIDAD"/>
    <s v="NO SOLICITADAS"/>
  </r>
  <r>
    <x v="15"/>
    <s v="02-02-01-003-007"/>
    <s v="02-02-01-003-007-04"/>
    <s v="Materiales y suministros - Yeso, cal y cemento"/>
    <s v="YESO CONSTRUCCION 25KG"/>
    <n v="11111601"/>
    <s v="SELECCIÓN ABREVIADA MENOR CUANTÍA"/>
    <n v="3"/>
    <n v="3"/>
    <n v="10"/>
    <n v="3"/>
    <n v="76611"/>
    <s v="UNIDAD"/>
    <s v="NO SOLICITADAS"/>
  </r>
  <r>
    <x v="15"/>
    <s v="02-02-01-003-007"/>
    <s v="02-02-01-003-007-05"/>
    <s v="Materiales y suministros - Artículos de concreto, cemento y yeso"/>
    <s v="TEJA ONDULADA EN FIBROCEMENTO, PERFIL 7, DE 1,220 M DE LONGITUD POR 0,920 M DE ANCHO NO. 4"/>
    <n v="30151511"/>
    <s v="SELECCIÓN ABREVIADA MENOR CUANTÍA"/>
    <n v="3"/>
    <n v="3"/>
    <n v="10"/>
    <n v="15"/>
    <n v="277380"/>
    <s v="UNIDAD"/>
    <s v="NO SOLICITADAS"/>
  </r>
  <r>
    <x v="15"/>
    <s v="02-02-01-003-007"/>
    <s v="02-02-01-003-007-05"/>
    <s v="Materiales y suministros - Artículos de concreto, cemento y yeso"/>
    <s v="TEJA ONDULADA EN FIBROCEMENTO, PERFIL 7, DE 1,520 M DE LONGITUD POR 0,920 M DE ANCHO NO. 5"/>
    <n v="30151511"/>
    <s v="SELECCIÓN ABREVIADA MENOR CUANTÍA"/>
    <n v="3"/>
    <n v="3"/>
    <n v="10"/>
    <n v="20"/>
    <n v="441820"/>
    <s v="UNIDAD"/>
    <s v="NO SOLICITADAS"/>
  </r>
  <r>
    <x v="15"/>
    <s v="02-02-01-003-007"/>
    <s v="02-02-01-003-007-05"/>
    <s v="Materiales y suministros - Artículos de concreto, cemento y yeso"/>
    <s v="TEJA ONDULADA EN FIBROCEMENTO, PERFIL 7, DE 1,830 M DE LONGITUD POR 0,920 M DE ANCHO NO. 6"/>
    <n v="30151511"/>
    <s v="SELECCIÓN ABREVIADA MENOR CUANTÍA"/>
    <n v="3"/>
    <n v="3"/>
    <n v="10"/>
    <n v="50"/>
    <n v="1296500"/>
    <s v="UNIDAD"/>
    <s v="NO SOLICITADAS"/>
  </r>
  <r>
    <x v="15"/>
    <s v="02-02-01-001-005"/>
    <s v="02-02-01-001-005"/>
    <s v="Materiales y suministros - Piedra, arena y arcilla"/>
    <s v="GRAVA DE 1/2 (MIXTO) - VIAJE DE 5 M3"/>
    <n v="11111611"/>
    <s v="SELECCIÓN ABREVIADA MENOR CUANTÍA"/>
    <n v="3"/>
    <n v="3"/>
    <n v="10"/>
    <n v="1"/>
    <n v="322439"/>
    <s v="UNIDAD"/>
    <s v="NO SOLICITADAS"/>
  </r>
  <r>
    <x v="15"/>
    <s v="02-02-01-003-008"/>
    <s v="02-02-01-003-008-09"/>
    <s v="Materiales y suministros - Otros artículos manufacturados n. C. P."/>
    <s v="CEPILLO EN MADERA CERDAS RUSTICAS PARA LIMPIAR MAQUINAS"/>
    <n v="47131605"/>
    <s v="SELECCIÓN ABREVIADA MENOR CUANTÍA"/>
    <n v="3"/>
    <n v="3"/>
    <n v="10"/>
    <n v="2"/>
    <n v="52000"/>
    <s v="UNIDAD"/>
    <s v="NO SOLICITADAS"/>
  </r>
  <r>
    <x v="15"/>
    <s v="02-02-01-003-008"/>
    <s v="02-02-01-003-008-09"/>
    <s v="Materiales y suministros - Otros artículos manufacturados n. C. P."/>
    <s v="RODILLO EPOXICO DE 9&quot;"/>
    <n v="31211906"/>
    <s v="SELECCIÓN ABREVIADA MENOR CUANTÍA"/>
    <n v="3"/>
    <n v="3"/>
    <n v="10"/>
    <n v="15"/>
    <n v="211980"/>
    <s v="UNIDAD"/>
    <s v="NO SOLICITADAS"/>
  </r>
  <r>
    <x v="15"/>
    <s v="02-02-01-003-008"/>
    <s v="02-02-01-003-008-09"/>
    <s v="Materiales y suministros - Otros artículos manufacturados n. C. P."/>
    <s v="RODILLO PARA PINTAR PROFESIONAL DE FELPA ACRILICA  DE 9 "/>
    <n v="31211906"/>
    <s v="SELECCIÓN ABREVIADA MENOR CUANTÍA"/>
    <n v="3"/>
    <n v="3"/>
    <n v="10"/>
    <n v="150"/>
    <n v="2302650"/>
    <s v="UNIDAD"/>
    <s v="NO SOLICITADAS"/>
  </r>
  <r>
    <x v="15"/>
    <s v="02-02-01-003-008"/>
    <s v="02-02-01-003-008-09"/>
    <s v="Materiales y suministros - Otros artículos manufacturados n. C. P."/>
    <s v="RODILLO PROFESIONAL FELPA ACRÍLICA PARA PINTURA A BASE DE AGUA SUPERFICIES LISAS DE 4&quot;"/>
    <n v="31211906"/>
    <s v="SELECCIÓN ABREVIADA MENOR CUANTÍA"/>
    <n v="3"/>
    <n v="3"/>
    <n v="10"/>
    <n v="70"/>
    <n v="502950"/>
    <s v="UNIDAD"/>
    <s v="NO SOLICITADAS"/>
  </r>
  <r>
    <x v="15"/>
    <s v="02-02-01-003-008"/>
    <s v="02-02-01-003-008-09"/>
    <s v="Materiales y suministros - Otros artículos manufacturados n. C. P."/>
    <s v="BROCHA PROFESIONAL PARA PINTAR EN CERDA MONA  CABO AZUL DE 3&quot;"/>
    <n v="31211904"/>
    <s v="SELECCIÓN ABREVIADA MENOR CUANTÍA"/>
    <n v="3"/>
    <n v="3"/>
    <n v="10"/>
    <n v="90"/>
    <n v="1080000"/>
    <s v="UNIDAD"/>
    <s v="NO SOLICITADAS"/>
  </r>
  <r>
    <x v="15"/>
    <s v="02-02-01-004-001"/>
    <s v="02-02-01-004-001"/>
    <s v="Materiales y suministros - Metales básicos"/>
    <s v="SOLDADURA 6013X1/8&quot;"/>
    <n v="23271812"/>
    <s v="SELECCIÓN ABREVIADA MENOR CUANTÍA"/>
    <n v="3"/>
    <n v="3"/>
    <n v="10"/>
    <n v="15"/>
    <n v="190035"/>
    <s v="KILOGRAMO"/>
    <s v="NO SOLICITADAS"/>
  </r>
  <r>
    <x v="15"/>
    <s v="02-02-01-004-002"/>
    <s v="02-02-01-004-002"/>
    <s v="Materiales y suministros - Productos metálicos elaborados (excepto maquinaria y equipo)"/>
    <s v="ALICATE 8&quot; 1,000V, CON AGARRE PARA MATERIALES PLANOS Y REDONDOS, MAGOS ANATOMICOS"/>
    <n v="27111500"/>
    <s v="SELECCIÓN ABREVIADA MENOR CUANTÍA"/>
    <n v="3"/>
    <n v="3"/>
    <n v="10"/>
    <n v="10"/>
    <n v="571200"/>
    <s v="UNIDAD"/>
    <s v="NO SOLICITADAS"/>
  </r>
  <r>
    <x v="15"/>
    <s v="02-02-01-004-002"/>
    <s v="02-02-01-004-002"/>
    <s v="Materiales y suministros - Productos metálicos elaborados (excepto maquinaria y equipo)"/>
    <s v="ALICATE HOMBRESOLO  RECTO PROFESIONAL 10R"/>
    <n v="27111500"/>
    <s v="SELECCIÓN ABREVIADA MENOR CUANTÍA"/>
    <n v="3"/>
    <n v="3"/>
    <n v="10"/>
    <n v="5"/>
    <n v="249900"/>
    <s v="UNIDAD"/>
    <s v="NO SOLICITADAS"/>
  </r>
  <r>
    <x v="15"/>
    <s v="02-02-01-004-002"/>
    <s v="02-02-01-004-002"/>
    <s v="Materiales y suministros - Productos metálicos elaborados (excepto maquinaria y equipo)"/>
    <s v="ALMADANAS CON CABO DE MADERA DE 3 LIBRAS"/>
    <n v="27111615"/>
    <s v="SELECCIÓN ABREVIADA MENOR CUANTÍA"/>
    <n v="3"/>
    <n v="3"/>
    <n v="10"/>
    <n v="4"/>
    <n v="151844"/>
    <s v="UNIDAD"/>
    <s v="NO SOLICITADAS"/>
  </r>
  <r>
    <x v="15"/>
    <s v="02-02-01-004-002"/>
    <s v="02-02-01-004-002"/>
    <s v="Materiales y suministros - Productos metálicos elaborados (excepto maquinaria y equipo)"/>
    <s v="GUÍA EXTENSIBLE PARA CAJÓN GALVANIZADA 31MM X 50 CM, JUEGO"/>
    <n v="30161808"/>
    <s v="SELECCIÓN ABREVIADA MENOR CUANTÍA"/>
    <n v="3"/>
    <n v="3"/>
    <n v="10"/>
    <n v="40"/>
    <n v="670840"/>
    <s v="UNIDAD"/>
    <s v="NO SOLICITADAS"/>
  </r>
  <r>
    <x v="15"/>
    <s v="02-02-01-004-002"/>
    <s v="02-02-01-004-002"/>
    <s v="Materiales y suministros - Productos metálicos elaborados (excepto maquinaria y equipo)"/>
    <s v="JUEGO DE LLAVES BRISTOL O HEXAGONALES EN MILIMETROS LARGAS DE 9 PIEZAS "/>
    <n v="27111710"/>
    <s v="SELECCIÓN ABREVIADA MENOR CUANTÍA"/>
    <n v="3"/>
    <n v="3"/>
    <n v="10"/>
    <n v="3"/>
    <n v="81753"/>
    <s v="UNIDAD"/>
    <s v="NO SOLICITADAS"/>
  </r>
  <r>
    <x v="15"/>
    <s v="02-02-01-004-002"/>
    <s v="02-02-01-004-002"/>
    <s v="Materiales y suministros - Productos metálicos elaborados (excepto maquinaria y equipo)"/>
    <s v="JUEGO DE TRAZADO (CIMBRA) DE TRES PIEZAS "/>
    <n v="27111800"/>
    <s v="SELECCIÓN ABREVIADA MENOR CUANTÍA"/>
    <n v="3"/>
    <n v="3"/>
    <n v="10"/>
    <n v="2"/>
    <n v="78302"/>
    <s v="UNIDAD"/>
    <s v="NO SOLICITADAS"/>
  </r>
  <r>
    <x v="15"/>
    <s v="02-02-01-004-002"/>
    <s v="02-02-01-004-002"/>
    <s v="Materiales y suministros - Productos metálicos elaborados (excepto maquinaria y equipo)"/>
    <s v="LIJADORA DE PALMA"/>
    <n v="23101509"/>
    <s v="SELECCIÓN ABREVIADA MENOR CUANTÍA"/>
    <n v="3"/>
    <n v="3"/>
    <n v="10"/>
    <n v="1"/>
    <n v="341149"/>
    <s v="UNIDAD"/>
    <s v="NO SOLICITADAS"/>
  </r>
  <r>
    <x v="15"/>
    <s v="02-02-01-004-002"/>
    <s v="02-02-01-004-002"/>
    <s v="Materiales y suministros - Productos metálicos elaborados (excepto maquinaria y equipo)"/>
    <s v="LIMA ESCOFINA 14 PULGADAS"/>
    <n v="27111919"/>
    <s v="SELECCIÓN ABREVIADA MENOR CUANTÍA"/>
    <n v="3"/>
    <n v="3"/>
    <n v="10"/>
    <n v="1"/>
    <n v="119300"/>
    <s v="UNIDAD"/>
    <s v="NO SOLICITADAS"/>
  </r>
  <r>
    <x v="15"/>
    <s v="02-02-01-004-002"/>
    <s v="02-02-01-004-002"/>
    <s v="Materiales y suministros - Productos metálicos elaborados (excepto maquinaria y equipo)"/>
    <s v="LIMA PLANA BASTARDA DE 14&quot;"/>
    <n v="27111908"/>
    <s v="SELECCIÓN ABREVIADA MENOR CUANTÍA"/>
    <n v="3"/>
    <n v="3"/>
    <n v="10"/>
    <n v="2"/>
    <n v="35700"/>
    <s v="UNIDAD"/>
    <s v="NO SOLICITADAS"/>
  </r>
  <r>
    <x v="15"/>
    <s v="02-02-01-004-002"/>
    <s v="02-02-01-004-002"/>
    <s v="Materiales y suministros - Productos metálicos elaborados (excepto maquinaria y equipo)"/>
    <s v="LIMA TRIANGULAR DE 7&quot; CON MANGO "/>
    <n v="27111908"/>
    <s v="SELECCIÓN ABREVIADA MENOR CUANTÍA"/>
    <n v="3"/>
    <n v="3"/>
    <n v="10"/>
    <n v="2"/>
    <n v="23800"/>
    <s v="UNIDAD"/>
    <s v="NO SOLICITADAS"/>
  </r>
  <r>
    <x v="15"/>
    <s v="02-02-01-004-002"/>
    <s v="02-02-01-004-002"/>
    <s v="Materiales y suministros - Productos metálicos elaborados (excepto maquinaria y equipo)"/>
    <s v="LLAVE DE TUBO  DE 10 PULGADAS"/>
    <n v="27111723"/>
    <s v="SELECCIÓN ABREVIADA MENOR CUANTÍA"/>
    <n v="3"/>
    <n v="3"/>
    <n v="10"/>
    <n v="1"/>
    <n v="42840"/>
    <s v="UNIDAD"/>
    <s v="NO SOLICITADAS"/>
  </r>
  <r>
    <x v="15"/>
    <s v="02-02-01-004-002"/>
    <s v="02-02-01-004-002"/>
    <s v="Materiales y suministros - Productos metálicos elaborados (excepto maquinaria y equipo)"/>
    <s v="LLAVE INGLESA (LLAVE EXPANSIÓN 12 PULGADAS )"/>
    <n v="27111707"/>
    <s v="SELECCIÓN ABREVIADA MENOR CUANTÍA"/>
    <n v="3"/>
    <n v="3"/>
    <n v="10"/>
    <n v="2"/>
    <n v="134476"/>
    <s v="UNIDAD"/>
    <s v="NO SOLICITADAS"/>
  </r>
  <r>
    <x v="15"/>
    <s v="02-02-01-004-002"/>
    <s v="02-02-01-004-002"/>
    <s v="Materiales y suministros - Productos metálicos elaborados (excepto maquinaria y equipo)"/>
    <s v="LLAVE PARA TUBO DE 14 PULGADAS"/>
    <n v="27111723"/>
    <s v="SELECCIÓN ABREVIADA MENOR CUANTÍA"/>
    <n v="3"/>
    <n v="3"/>
    <n v="10"/>
    <n v="2"/>
    <n v="160000"/>
    <s v="UNIDAD"/>
    <s v="NO SOLICITADAS"/>
  </r>
  <r>
    <x v="15"/>
    <s v="02-02-01-004-002"/>
    <s v="02-02-01-004-002"/>
    <s v="Materiales y suministros - Productos metálicos elaborados (excepto maquinaria y equipo)"/>
    <s v="MARTILLO DE UÑA DE 13 ONZAS MANGO EN MADERA "/>
    <n v="27111602"/>
    <s v="SELECCIÓN ABREVIADA MENOR CUANTÍA"/>
    <n v="3"/>
    <n v="3"/>
    <n v="10"/>
    <n v="3"/>
    <n v="71043"/>
    <s v="UNIDAD"/>
    <s v="NO SOLICITADAS"/>
  </r>
  <r>
    <x v="15"/>
    <s v="02-02-01-004-002"/>
    <s v="02-02-01-004-002"/>
    <s v="Materiales y suministros - Productos metálicos elaborados (excepto maquinaria y equipo)"/>
    <s v="NIVEL DE TRES GOTAS EN ALUMINIO DE 18 PULGADAS RESINA ESTRUCTURAL  "/>
    <n v="41111950"/>
    <s v="SELECCIÓN ABREVIADA MENOR CUANTÍA"/>
    <n v="3"/>
    <n v="3"/>
    <n v="10"/>
    <n v="4"/>
    <n v="160000"/>
    <s v="UNIDAD"/>
    <s v="NO SOLICITADAS"/>
  </r>
  <r>
    <x v="15"/>
    <s v="02-02-01-004-002"/>
    <s v="02-02-01-004-002"/>
    <s v="Materiales y suministros - Productos metálicos elaborados (excepto maquinaria y equipo)"/>
    <s v="PALA REDONDA NO. 2 CON CABO "/>
    <n v="27112004"/>
    <s v="SELECCIÓN ABREVIADA MENOR CUANTÍA"/>
    <n v="3"/>
    <n v="3"/>
    <n v="10"/>
    <n v="2"/>
    <n v="69972"/>
    <s v="UNIDAD"/>
    <s v="NO SOLICITADAS"/>
  </r>
  <r>
    <x v="15"/>
    <s v="02-02-01-004-002"/>
    <s v="02-02-01-004-002"/>
    <s v="Materiales y suministros - Productos metálicos elaborados (excepto maquinaria y equipo)"/>
    <s v="BISAGRA DE PRESION PARA MUEBLES 105 GRADOS 35 MM, PRESENTACIÓN POR PAR"/>
    <n v="31162403"/>
    <s v="SELECCIÓN ABREVIADA MENOR CUANTÍA"/>
    <n v="3"/>
    <n v="3"/>
    <n v="10"/>
    <n v="40"/>
    <n v="380000"/>
    <s v="UNIDAD"/>
    <s v="NO SOLICITADAS"/>
  </r>
  <r>
    <x v="15"/>
    <s v="02-02-01-004-002"/>
    <s v="02-02-01-004-002"/>
    <s v="Materiales y suministros - Productos metálicos elaborados (excepto maquinaria y equipo)"/>
    <s v="TORNILLO AUTOPERFORANTE DE 1 1/2&quot; X 400 UNIDADES "/>
    <n v="31161528"/>
    <s v="SELECCIÓN ABREVIADA MENOR CUANTÍA"/>
    <n v="3"/>
    <n v="3"/>
    <n v="10"/>
    <n v="4"/>
    <n v="153000"/>
    <s v="UNIDAD"/>
    <s v="NO SOLICITADAS"/>
  </r>
  <r>
    <x v="15"/>
    <s v="02-02-01-004-002"/>
    <s v="02-02-01-004-002"/>
    <s v="Materiales y suministros - Productos metálicos elaborados (excepto maquinaria y equipo)"/>
    <s v="TORNILLO AUTOPERFORANTE DE 2 &quot; X 1000 UNIDADES "/>
    <n v="31161528"/>
    <s v="SELECCIÓN ABREVIADA MENOR CUANTÍA"/>
    <n v="3"/>
    <n v="3"/>
    <n v="10"/>
    <n v="4"/>
    <n v="405596"/>
    <s v="UNIDAD"/>
    <s v="NO SOLICITADAS"/>
  </r>
  <r>
    <x v="15"/>
    <s v="02-02-01-004-002"/>
    <s v="02-02-01-004-002"/>
    <s v="Materiales y suministros - Productos metálicos elaborados (excepto maquinaria y equipo)"/>
    <s v="MANIJA  EN ALUMINIO 160 MM"/>
    <n v="31162400"/>
    <s v="SELECCIÓN ABREVIADA MENOR CUANTÍA"/>
    <n v="3"/>
    <n v="3"/>
    <n v="10"/>
    <n v="40"/>
    <n v="290360"/>
    <s v="UNIDAD"/>
    <s v="NO SOLICITADAS"/>
  </r>
  <r>
    <x v="15"/>
    <s v="02-02-01-004-002"/>
    <s v="02-02-01-004-002"/>
    <s v="Materiales y suministros - Productos metálicos elaborados (excepto maquinaria y equipo)"/>
    <s v="TORNILLO AUTOPERFORANTE DE 2 1/2 &quot; X 1000 UNIDADES "/>
    <n v="31161528"/>
    <s v="SELECCIÓN ABREVIADA MENOR CUANTÍA"/>
    <n v="3"/>
    <n v="3"/>
    <n v="10"/>
    <n v="1"/>
    <n v="120012"/>
    <s v="UNIDAD"/>
    <s v="NO SOLICITADAS"/>
  </r>
  <r>
    <x v="15"/>
    <s v="02-02-01-004-002"/>
    <s v="02-02-01-004-002"/>
    <s v="Materiales y suministros - Productos metálicos elaborados (excepto maquinaria y equipo)"/>
    <s v="TUBO ROPERO PARA CLOSET  EN  ACERO INOXIDABLE Y/O ACERO CROMADO DE 3 METROS OVALADO "/>
    <n v="31162400"/>
    <s v="SELECCIÓN ABREVIADA MENOR CUANTÍA"/>
    <n v="3"/>
    <n v="3"/>
    <n v="10"/>
    <n v="8"/>
    <n v="160000"/>
    <s v="UNIDAD"/>
    <s v="NO SOLICITADAS"/>
  </r>
  <r>
    <x v="15"/>
    <s v="02-02-01-004-002"/>
    <s v="02-02-01-004-002"/>
    <s v="Materiales y suministros - Productos metálicos elaborados (excepto maquinaria y equipo)"/>
    <s v="SOPORTE PARA TUBO OVALADO NIQUELADO DE 30 X 15 MM"/>
    <n v="31162400"/>
    <s v="SELECCIÓN ABREVIADA MENOR CUANTÍA"/>
    <n v="3"/>
    <n v="3"/>
    <n v="10"/>
    <n v="30"/>
    <n v="600000"/>
    <s v="UNIDAD"/>
    <s v="NO SOLICITADAS"/>
  </r>
  <r>
    <x v="15"/>
    <s v="02-02-01-004-002"/>
    <s v="02-02-01-004-002"/>
    <s v="Materiales y suministros - Productos metálicos elaborados (excepto maquinaria y equipo)"/>
    <s v="BROCA O FRESA DE 35 MM PARA CAJAS DE BISAGRAS DE PARCHE EN MATERIAL TUGSTENO"/>
    <n v="27111537"/>
    <s v="SELECCIÓN ABREVIADA MENOR CUANTÍA"/>
    <n v="3"/>
    <n v="3"/>
    <n v="10"/>
    <n v="2"/>
    <n v="80000"/>
    <s v="UNIDAD"/>
    <s v="NO SOLICITADAS"/>
  </r>
  <r>
    <x v="15"/>
    <s v="02-02-01-004-002"/>
    <s v="02-02-01-004-002"/>
    <s v="Materiales y suministros - Productos metálicos elaborados (excepto maquinaria y equipo)"/>
    <s v="AMARRE TEJA TAPA METÁLICA 26CM CAL 18 X 100 UNIDADES"/>
    <n v="39111616"/>
    <s v="SELECCIÓN ABREVIADA MENOR CUANTÍA"/>
    <n v="3"/>
    <n v="3"/>
    <n v="10"/>
    <n v="3"/>
    <n v="57444"/>
    <s v="UNIDAD"/>
    <s v="NO SOLICITADAS"/>
  </r>
  <r>
    <x v="15"/>
    <s v="02-02-01-004-002"/>
    <s v="02-02-01-004-002"/>
    <s v="Materiales y suministros - Productos metálicos elaborados (excepto maquinaria y equipo)"/>
    <s v="ANGULO  1 1/4&quot;X 3/16&quot; X 6 METROS"/>
    <n v="30101500"/>
    <s v="SELECCIÓN ABREVIADA MENOR CUANTÍA"/>
    <n v="3"/>
    <n v="3"/>
    <n v="10"/>
    <n v="1"/>
    <n v="45491"/>
    <s v="UNIDAD"/>
    <s v="NO SOLICITADAS"/>
  </r>
  <r>
    <x v="15"/>
    <s v="02-02-01-004-002"/>
    <s v="02-02-01-004-002"/>
    <s v="Materiales y suministros - Productos metálicos elaborados (excepto maquinaria y equipo)"/>
    <s v="ANGULO DE 1 1/4&quot; &quot; X 1/8&quot; X 6 METROS DE LARGO."/>
    <n v="30101500"/>
    <s v="SELECCIÓN ABREVIADA MENOR CUANTÍA"/>
    <n v="3"/>
    <n v="3"/>
    <n v="10"/>
    <n v="8"/>
    <n v="200000"/>
    <s v="UNIDAD"/>
    <s v="NO SOLICITADAS"/>
  </r>
  <r>
    <x v="15"/>
    <s v="02-02-01-004-002"/>
    <s v="02-02-01-004-002"/>
    <s v="Materiales y suministros - Productos metálicos elaborados (excepto maquinaria y equipo)"/>
    <s v=" ANGULO DE 1 &quot; 1/2&quot; X 3/16 X 6 METROS"/>
    <n v="30101500"/>
    <s v="SELECCIÓN ABREVIADA MENOR CUANTÍA"/>
    <n v="3"/>
    <n v="3"/>
    <n v="10"/>
    <n v="1"/>
    <n v="49234"/>
    <s v="UNIDAD"/>
    <s v="NO SOLICITADAS"/>
  </r>
  <r>
    <x v="15"/>
    <s v="02-02-01-004-002"/>
    <s v="02-02-01-004-002"/>
    <s v="Materiales y suministros - Productos metálicos elaborados (excepto maquinaria y equipo)"/>
    <s v="ANGULO DE 1&quot;1/2X1/8 X 6 METROS"/>
    <n v="30101500"/>
    <s v="SELECCIÓN ABREVIADA MENOR CUANTÍA"/>
    <n v="3"/>
    <n v="3"/>
    <n v="10"/>
    <n v="1"/>
    <n v="34000"/>
    <s v="UNIDAD"/>
    <s v="NO SOLICITADAS"/>
  </r>
  <r>
    <x v="15"/>
    <s v="02-02-01-004-002"/>
    <s v="02-02-01-004-002"/>
    <s v="Materiales y suministros - Productos metálicos elaborados (excepto maquinaria y equipo)"/>
    <s v="BARRA LISA DE ACERO W60  CON DIÁMETRO DE 3/8&quot; Y CON UNA LONGITUD DE 6 M NORMA NTC 2289"/>
    <n v="31231116"/>
    <s v="SELECCIÓN ABREVIADA MENOR CUANTÍA"/>
    <n v="3"/>
    <n v="3"/>
    <n v="10"/>
    <n v="1"/>
    <n v="16536"/>
    <s v="UNIDAD"/>
    <s v="NO SOLICITADAS"/>
  </r>
  <r>
    <x v="15"/>
    <s v="02-02-01-004-002"/>
    <s v="02-02-01-004-002"/>
    <s v="Materiales y suministros - Productos metálicos elaborados (excepto maquinaria y equipo)"/>
    <s v="BARRA LISA DE ACERO W60 CON DIÁMETRO DE 1/4 PULGADAS Y CON UNA LONGITUD DE 6 METROS NORMA NTC 2289"/>
    <n v="30263700"/>
    <s v="SELECCIÓN ABREVIADA MENOR CUANTÍA"/>
    <n v="3"/>
    <n v="3"/>
    <n v="10"/>
    <n v="1"/>
    <n v="20394"/>
    <s v="UNIDAD"/>
    <s v="NO SOLICITADAS"/>
  </r>
  <r>
    <x v="15"/>
    <s v="02-02-01-004-002"/>
    <s v="02-02-01-004-002"/>
    <s v="Materiales y suministros - Productos metálicos elaborados (excepto maquinaria y equipo)"/>
    <s v="BISAGRAS DE 3&quot; X 3&quot; COBRE OMEGA NUDO CON TORNILLOS PARA MADERA PRESENTACIÓN POR PAR"/>
    <n v="31162403"/>
    <s v="SELECCIÓN ABREVIADA MENOR CUANTÍA"/>
    <n v="3"/>
    <n v="3"/>
    <n v="10"/>
    <n v="12"/>
    <n v="72384"/>
    <s v="UNIDAD"/>
    <s v="NO SOLICITADAS"/>
  </r>
  <r>
    <x v="15"/>
    <s v="02-02-01-004-002"/>
    <s v="02-02-01-004-002"/>
    <s v="Materiales y suministros - Productos metálicos elaborados (excepto maquinaria y equipo)"/>
    <s v="BOQUILLA  CAJA DE 5 KILOS COLOR BLANCO"/>
    <n v="40141731"/>
    <s v="SELECCIÓN ABREVIADA MENOR CUANTÍA"/>
    <n v="3"/>
    <n v="3"/>
    <n v="10"/>
    <n v="20"/>
    <n v="445180"/>
    <s v="UNIDAD"/>
    <s v="NO SOLICITADAS"/>
  </r>
  <r>
    <x v="15"/>
    <s v="02-02-01-004-002"/>
    <s v="02-02-01-004-002"/>
    <s v="Materiales y suministros - Productos metálicos elaborados (excepto maquinaria y equipo)"/>
    <s v="BROCA ESPADA PARA MADERA DE 1&quot;"/>
    <n v="27111537"/>
    <s v="SELECCIÓN ABREVIADA MENOR CUANTÍA"/>
    <n v="3"/>
    <n v="3"/>
    <n v="10"/>
    <n v="2"/>
    <n v="15298"/>
    <s v="UNIDAD"/>
    <s v="NO SOLICITADAS"/>
  </r>
  <r>
    <x v="15"/>
    <s v="02-02-01-004-002"/>
    <s v="02-02-01-004-002"/>
    <s v="Materiales y suministros - Productos metálicos elaborados (excepto maquinaria y equipo)"/>
    <s v="BROCA ESPADA PARA MADERA DE 7/8 "/>
    <n v="27111537"/>
    <s v="SELECCIÓN ABREVIADA MENOR CUANTÍA"/>
    <n v="3"/>
    <n v="3"/>
    <n v="10"/>
    <n v="2"/>
    <n v="18360"/>
    <s v="UNIDAD"/>
    <s v="NO SOLICITADAS"/>
  </r>
  <r>
    <x v="15"/>
    <s v="02-02-01-004-002"/>
    <s v="02-02-01-004-002"/>
    <s v="Materiales y suministros - Productos metálicos elaborados (excepto maquinaria y equipo)"/>
    <s v="BROCA HSS DE 3/32&quot;"/>
    <n v="27112845"/>
    <s v="SELECCIÓN ABREVIADA MENOR CUANTÍA"/>
    <n v="3"/>
    <n v="3"/>
    <n v="10"/>
    <n v="3"/>
    <n v="7500"/>
    <s v="UNIDAD"/>
    <s v="NO SOLICITADAS"/>
  </r>
  <r>
    <x v="15"/>
    <s v="02-02-01-004-002"/>
    <s v="02-02-01-004-002"/>
    <s v="Materiales y suministros - Productos metálicos elaborados (excepto maquinaria y equipo)"/>
    <s v="BROCA HSS DE 3/8&quot;"/>
    <n v="27112845"/>
    <s v="SELECCIÓN ABREVIADA MENOR CUANTÍA"/>
    <n v="3"/>
    <n v="3"/>
    <n v="10"/>
    <n v="2"/>
    <n v="14830"/>
    <s v="UNIDAD"/>
    <s v="NO SOLICITADAS"/>
  </r>
  <r>
    <x v="15"/>
    <s v="02-02-01-004-002"/>
    <s v="02-02-01-004-002"/>
    <s v="Materiales y suministros - Productos metálicos elaborados (excepto maquinaria y equipo)"/>
    <s v="BROCA HSS DE 7/64&quot;"/>
    <n v="27112845"/>
    <s v="SELECCIÓN ABREVIADA MENOR CUANTÍA"/>
    <n v="3"/>
    <n v="3"/>
    <n v="10"/>
    <n v="2"/>
    <n v="14482"/>
    <s v="UNIDAD"/>
    <s v="NO SOLICITADAS"/>
  </r>
  <r>
    <x v="15"/>
    <s v="02-02-01-004-002"/>
    <s v="02-02-01-004-002"/>
    <s v="Materiales y suministros - Productos metálicos elaborados (excepto maquinaria y equipo)"/>
    <s v="BROCA SDS PLUS DE 1/2&quot; X 6 1/4&quot;  "/>
    <n v="27112845"/>
    <s v="SELECCIÓN ABREVIADA MENOR CUANTÍA"/>
    <n v="3"/>
    <n v="3"/>
    <n v="10"/>
    <n v="2"/>
    <n v="28140"/>
    <s v="UNIDAD"/>
    <s v="NO SOLICITADAS"/>
  </r>
  <r>
    <x v="15"/>
    <s v="02-02-01-004-002"/>
    <s v="02-02-01-004-002"/>
    <s v="Materiales y suministros - Productos metálicos elaborados (excepto maquinaria y equipo)"/>
    <s v="BROCA SDS PLUS DE 1/4&quot; X 6 1/4&quot;"/>
    <n v="27112845"/>
    <s v="SELECCIÓN ABREVIADA MENOR CUANTÍA"/>
    <n v="3"/>
    <n v="3"/>
    <n v="10"/>
    <n v="2"/>
    <n v="14944"/>
    <s v="UNIDAD"/>
    <s v="NO SOLICITADAS"/>
  </r>
  <r>
    <x v="15"/>
    <s v="02-02-01-004-002"/>
    <s v="02-02-01-004-002"/>
    <s v="Materiales y suministros - Productos metálicos elaborados (excepto maquinaria y equipo)"/>
    <s v="BROCA SDS PLUS DE 3/8&quot; X 4&quot; X 6&quot;"/>
    <n v="27112845"/>
    <s v="SELECCIÓN ABREVIADA MENOR CUANTÍA"/>
    <n v="3"/>
    <n v="3"/>
    <n v="10"/>
    <n v="1"/>
    <n v="29103"/>
    <s v="UNIDAD"/>
    <s v="NO SOLICITADAS"/>
  </r>
  <r>
    <x v="15"/>
    <s v="02-02-01-004-002"/>
    <s v="02-02-01-004-002"/>
    <s v="Materiales y suministros - Productos metálicos elaborados (excepto maquinaria y equipo)"/>
    <s v="CANDADO TIPO ITALIANO DE 50 MM ARCO GRADUABLE"/>
    <n v="46171501"/>
    <s v="SELECCIÓN ABREVIADA MENOR CUANTÍA"/>
    <n v="3"/>
    <n v="3"/>
    <n v="10"/>
    <n v="2"/>
    <n v="90000"/>
    <s v="UNIDAD"/>
    <s v="NO SOLICITADAS"/>
  </r>
  <r>
    <x v="15"/>
    <s v="02-02-01-004-002"/>
    <s v="02-02-01-004-002"/>
    <s v="Materiales y suministros - Productos metálicos elaborados (excepto maquinaria y equipo)"/>
    <s v="CERRADURA CILÍNDRICA PARA ALCOBA, POMO MADERA LINEA PROFESIONAL  NORMA  NTC 4289"/>
    <n v="31162402"/>
    <s v="SELECCIÓN ABREVIADA MENOR CUANTÍA"/>
    <n v="3"/>
    <n v="3"/>
    <n v="10"/>
    <n v="80"/>
    <n v="3375920"/>
    <s v="UNIDAD"/>
    <s v="NO SOLICITADAS"/>
  </r>
  <r>
    <x v="15"/>
    <s v="02-02-01-004-002"/>
    <s v="02-02-01-004-002"/>
    <s v="Materiales y suministros - Productos metálicos elaborados (excepto maquinaria y equipo)"/>
    <s v="CERRADURA DE SOBREPONER, PARA PUERTAS BATIENTES, 2 PASADORES ACORAZADA"/>
    <n v="31162402"/>
    <s v="SELECCIÓN ABREVIADA MENOR CUANTÍA"/>
    <n v="3"/>
    <n v="3"/>
    <n v="10"/>
    <n v="2"/>
    <n v="169728"/>
    <s v="UNIDAD"/>
    <s v="NO SOLICITADAS"/>
  </r>
  <r>
    <x v="15"/>
    <s v="02-02-01-004-002"/>
    <s v="02-02-01-004-002"/>
    <s v="Materiales y suministros - Productos metálicos elaborados (excepto maquinaria y equipo)"/>
    <s v="DISCO ABRASIVO PARA CORTE DE METAL DE 4 1/2&quot;  X  1/8&quot;"/>
    <n v="31191506"/>
    <s v="SELECCIÓN ABREVIADA MENOR CUANTÍA"/>
    <n v="3"/>
    <n v="3"/>
    <n v="10"/>
    <n v="7"/>
    <n v="42000"/>
    <s v="UNIDAD"/>
    <s v="NO SOLICITADAS"/>
  </r>
  <r>
    <x v="15"/>
    <s v="02-02-01-004-002"/>
    <s v="02-02-01-004-002"/>
    <s v="Materiales y suministros - Productos metálicos elaborados (excepto maquinaria y equipo)"/>
    <s v="DISCO DE PULIDORA DIAMANTADO DE 4,5&quot; "/>
    <n v="31191509"/>
    <s v="SELECCIÓN ABREVIADA MENOR CUANTÍA"/>
    <n v="3"/>
    <n v="3"/>
    <n v="10"/>
    <n v="4"/>
    <n v="168916"/>
    <s v="UNIDAD"/>
    <s v="NO SOLICITADAS"/>
  </r>
  <r>
    <x v="15"/>
    <s v="02-02-01-004-002"/>
    <s v="02-02-01-004-002"/>
    <s v="Materiales y suministros - Productos metálicos elaborados (excepto maquinaria y equipo)"/>
    <s v="DISCO DE PULIDORA DIAMANTADO DE 9&quot; "/>
    <n v="31191509"/>
    <s v="SELECCIÓN ABREVIADA MENOR CUANTÍA"/>
    <n v="3"/>
    <n v="3"/>
    <n v="10"/>
    <n v="4"/>
    <n v="285600"/>
    <s v="UNIDAD"/>
    <s v="NO SOLICITADAS"/>
  </r>
  <r>
    <x v="15"/>
    <s v="02-02-01-004-002"/>
    <s v="02-02-01-004-002"/>
    <s v="Materiales y suministros - Productos metálicos elaborados (excepto maquinaria y equipo)"/>
    <s v="DISCO PARA PULIDORA 7&quot;X1/4 PULIR METAL"/>
    <n v="31191509"/>
    <s v="SELECCIÓN ABREVIADA MENOR CUANTÍA"/>
    <n v="3"/>
    <n v="3"/>
    <n v="10"/>
    <n v="3"/>
    <n v="30885"/>
    <s v="UNIDAD"/>
    <s v="NO SOLICITADAS"/>
  </r>
  <r>
    <x v="15"/>
    <s v="02-02-01-004-002"/>
    <s v="02-02-01-004-002"/>
    <s v="Materiales y suministros - Productos metálicos elaborados (excepto maquinaria y equipo)"/>
    <s v="DISCO PARA TRONZADORA 14&quot;X 3/32"/>
    <n v="31191509"/>
    <s v="SELECCIÓN ABREVIADA MENOR CUANTÍA"/>
    <n v="3"/>
    <n v="3"/>
    <n v="10"/>
    <n v="4"/>
    <n v="76000"/>
    <s v="UNIDAD"/>
    <s v="NO SOLICITADAS"/>
  </r>
  <r>
    <x v="15"/>
    <s v="02-02-01-004-002"/>
    <s v="02-02-01-004-002"/>
    <s v="Materiales y suministros - Productos metálicos elaborados (excepto maquinaria y equipo)"/>
    <s v="HOJA DE SEGUETA BIMETÁLICA POR 10 UNIDADES"/>
    <n v="27111552"/>
    <s v="SELECCIÓN ABREVIADA MENOR CUANTÍA"/>
    <n v="3"/>
    <n v="3"/>
    <n v="10"/>
    <n v="10"/>
    <n v="489600"/>
    <s v="UNIDAD"/>
    <s v="NO SOLICITADAS"/>
  </r>
  <r>
    <x v="15"/>
    <s v="02-02-01-004-002"/>
    <s v="02-02-01-004-002"/>
    <s v="Materiales y suministros - Productos metálicos elaborados (excepto maquinaria y equipo)"/>
    <s v="JUEGO DE BROCA DE TUNGSTENO 7 PIEZAS"/>
    <n v="27112845"/>
    <s v="SELECCIÓN ABREVIADA MENOR CUANTÍA"/>
    <n v="3"/>
    <n v="3"/>
    <n v="10"/>
    <n v="2"/>
    <n v="88580"/>
    <s v="UNIDAD"/>
    <s v="NO SOLICITADAS"/>
  </r>
  <r>
    <x v="15"/>
    <s v="02-02-01-004-002"/>
    <s v="02-02-01-004-002"/>
    <s v="Materiales y suministros - Productos metálicos elaborados (excepto maquinaria y equipo)"/>
    <s v="JUEGO DE BROCAS PARA METAL 6 PIEZAS "/>
    <n v="27112845"/>
    <s v="SELECCIÓN ABREVIADA MENOR CUANTÍA"/>
    <n v="3"/>
    <n v="3"/>
    <n v="10"/>
    <n v="2"/>
    <n v="45492"/>
    <s v="UNIDAD"/>
    <s v="NO SOLICITADAS"/>
  </r>
  <r>
    <x v="15"/>
    <s v="02-02-01-004-002"/>
    <s v="02-02-01-004-002"/>
    <s v="Materiales y suministros - Productos metálicos elaborados (excepto maquinaria y equipo)"/>
    <s v="LAMINA DE ALFAJOR  1/8 X 2,44 X1,22"/>
    <n v="30264100"/>
    <s v="SELECCIÓN ABREVIADA MENOR CUANTÍA"/>
    <n v="3"/>
    <n v="3"/>
    <n v="10"/>
    <n v="1"/>
    <n v="78000"/>
    <s v="UNIDAD"/>
    <s v="NO SOLICITADAS"/>
  </r>
  <r>
    <x v="15"/>
    <s v="02-02-01-004-002"/>
    <s v="02-02-01-004-002"/>
    <s v="Materiales y suministros - Productos metálicos elaborados (excepto maquinaria y equipo)"/>
    <s v="LAMINA HR CALIBRE 12* 2X1"/>
    <n v="30264100"/>
    <s v="SELECCIÓN ABREVIADA MENOR CUANTÍA"/>
    <n v="3"/>
    <n v="3"/>
    <n v="10"/>
    <n v="1"/>
    <n v="44686"/>
    <s v="UNIDAD"/>
    <s v="NO SOLICITADAS"/>
  </r>
  <r>
    <x v="15"/>
    <s v="02-02-01-004-002"/>
    <s v="02-02-01-004-002"/>
    <s v="Materiales y suministros - Productos metálicos elaborados (excepto maquinaria y equipo)"/>
    <s v="MANIJA TUBULAR EN ACERO INOXIDABLE 128 MM"/>
    <n v="31162400"/>
    <s v="SELECCIÓN ABREVIADA MENOR CUANTÍA"/>
    <n v="3"/>
    <n v="3"/>
    <n v="10"/>
    <n v="30"/>
    <n v="217770"/>
    <s v="UNIDAD"/>
    <s v="NO SOLICITADAS"/>
  </r>
  <r>
    <x v="15"/>
    <s v="02-02-01-004-002"/>
    <s v="02-02-01-004-002"/>
    <s v="Materiales y suministros - Productos metálicos elaborados (excepto maquinaria y equipo)"/>
    <s v="NIPLES GALVANIZADO LARGO 2&quot; X 1/2&quot;"/>
    <n v="40141720"/>
    <s v="SELECCIÓN ABREVIADA MENOR CUANTÍA"/>
    <n v="3"/>
    <n v="3"/>
    <n v="10"/>
    <n v="5"/>
    <n v="5775"/>
    <s v="UNIDAD"/>
    <s v="NO SOLICITADAS"/>
  </r>
  <r>
    <x v="15"/>
    <s v="02-02-01-004-002"/>
    <s v="02-02-01-004-002"/>
    <s v="Materiales y suministros - Productos metálicos elaborados (excepto maquinaria y equipo)"/>
    <s v="NIPLES GALVANIZADO LARGO 4&quot; X 1/2&quot;"/>
    <n v="40141720"/>
    <s v="SELECCIÓN ABREVIADA MENOR CUANTÍA"/>
    <n v="3"/>
    <n v="3"/>
    <n v="10"/>
    <n v="1"/>
    <n v="1469"/>
    <s v="UNIDAD"/>
    <s v="NO SOLICITADAS"/>
  </r>
  <r>
    <x v="15"/>
    <s v="02-02-01-004-002"/>
    <s v="02-02-01-004-002"/>
    <s v="Materiales y suministros - Productos metálicos elaborados (excepto maquinaria y equipo)"/>
    <s v="NIPLES GALVANIZADO LARGO 6&quot; X 1/2&quot;"/>
    <n v="40141720"/>
    <s v="SELECCIÓN ABREVIADA MENOR CUANTÍA"/>
    <n v="3"/>
    <n v="3"/>
    <n v="10"/>
    <n v="1"/>
    <n v="2059"/>
    <s v="UNIDAD"/>
    <s v="NO SOLICITADAS"/>
  </r>
  <r>
    <x v="15"/>
    <s v="02-02-01-004-002"/>
    <s v="02-02-01-004-002"/>
    <s v="Materiales y suministros - Productos metálicos elaborados (excepto maquinaria y equipo)"/>
    <s v="NIPLES GALVANIZADO LARGO 8&quot;X 1/2&quot;"/>
    <n v="40141720"/>
    <s v="SELECCIÓN ABREVIADA MENOR CUANTÍA"/>
    <n v="3"/>
    <n v="3"/>
    <n v="10"/>
    <n v="5"/>
    <n v="12235"/>
    <s v="UNIDAD"/>
    <s v="NO SOLICITADAS"/>
  </r>
  <r>
    <x v="15"/>
    <s v="02-02-01-004-002"/>
    <s v="02-02-01-004-002"/>
    <s v="Materiales y suministros - Productos metálicos elaborados (excepto maquinaria y equipo)"/>
    <s v="PLATINA DE 1&quot; X 3/16"/>
    <n v="40141700"/>
    <s v="SELECCIÓN ABREVIADA MENOR CUANTÍA"/>
    <n v="3"/>
    <n v="3"/>
    <n v="10"/>
    <n v="1"/>
    <n v="45276"/>
    <s v="UNIDAD"/>
    <s v="NO SOLICITADAS"/>
  </r>
  <r>
    <x v="15"/>
    <s v="02-02-01-004-002"/>
    <s v="02-02-01-004-002"/>
    <s v="Materiales y suministros - Productos metálicos elaborados (excepto maquinaria y equipo)"/>
    <s v="PLATINA DE HIERRO DE 1/2 X 3/16 X 6 METROS"/>
    <n v="40141700"/>
    <s v="SELECCIÓN ABREVIADA MENOR CUANTÍA"/>
    <n v="3"/>
    <n v="3"/>
    <n v="10"/>
    <n v="1"/>
    <n v="12694"/>
    <s v="UNIDAD"/>
    <s v="NO SOLICITADAS"/>
  </r>
  <r>
    <x v="15"/>
    <s v="02-02-01-004-002"/>
    <s v="02-02-01-004-002"/>
    <s v="Materiales y suministros - Productos metálicos elaborados (excepto maquinaria y equipo)"/>
    <s v="REGISTRO DE DUCHA DE 1/2&quot; EN CUERPO DE BRONCE"/>
    <n v="30181701"/>
    <s v="SELECCIÓN ABREVIADA MENOR CUANTÍA"/>
    <n v="3"/>
    <n v="3"/>
    <n v="10"/>
    <n v="35"/>
    <n v="1074290"/>
    <s v="UNIDAD"/>
    <s v="NO SOLICITADAS"/>
  </r>
  <r>
    <x v="15"/>
    <s v="02-02-01-004-002"/>
    <s v="02-02-01-004-002"/>
    <s v="Materiales y suministros - Productos metálicos elaborados (excepto maquinaria y equipo)"/>
    <s v="REJILLA ANTI CUCARACHA DE ALUMINIO 3&quot; X 2&quot; "/>
    <n v="30103203"/>
    <s v="SELECCIÓN ABREVIADA MENOR CUANTÍA"/>
    <n v="3"/>
    <n v="3"/>
    <n v="10"/>
    <n v="1"/>
    <n v="12950"/>
    <s v="UNIDAD"/>
    <s v="NO SOLICITADAS"/>
  </r>
  <r>
    <x v="15"/>
    <s v="02-02-01-004-002"/>
    <s v="02-02-01-004-002"/>
    <s v="Materiales y suministros - Productos metálicos elaborados (excepto maquinaria y equipo)"/>
    <s v="REJILLA ANTI CUCARACHA DE ALUMINIO 4&quot; X 3&quot; "/>
    <n v="30103203"/>
    <s v="SELECCIÓN ABREVIADA MENOR CUANTÍA"/>
    <n v="3"/>
    <n v="3"/>
    <n v="10"/>
    <n v="1"/>
    <n v="8652"/>
    <s v="UNIDAD"/>
    <s v="NO SOLICITADAS"/>
  </r>
  <r>
    <x v="15"/>
    <s v="02-02-01-004-002"/>
    <s v="02-02-01-004-002"/>
    <s v="Materiales y suministros - Productos metálicos elaborados (excepto maquinaria y equipo)"/>
    <s v="SOPORTE CANAL"/>
    <n v="40141758"/>
    <s v="SELECCIÓN ABREVIADA MENOR CUANTÍA"/>
    <n v="3"/>
    <n v="3"/>
    <n v="10"/>
    <n v="9"/>
    <n v="23850"/>
    <s v="UNIDAD"/>
    <s v="NO SOLICITADAS"/>
  </r>
  <r>
    <x v="15"/>
    <s v="02-02-01-004-002"/>
    <s v="02-02-01-004-002"/>
    <s v="Materiales y suministros - Productos metálicos elaborados (excepto maquinaria y equipo)"/>
    <s v="TORNILLO AUTOPERFORANTE 1 &quot; X 200 UNIDADES "/>
    <n v="31161528"/>
    <s v="SELECCIÓN ABREVIADA MENOR CUANTÍA"/>
    <n v="3"/>
    <n v="3"/>
    <n v="10"/>
    <n v="1"/>
    <n v="13468"/>
    <s v="UNIDAD"/>
    <s v="NO SOLICITADAS"/>
  </r>
  <r>
    <x v="15"/>
    <s v="02-02-01-004-002"/>
    <s v="02-02-01-004-002"/>
    <s v="Materiales y suministros - Productos metálicos elaborados (excepto maquinaria y equipo)"/>
    <s v="TORNILLO AUTOPERFORANTE DE 1 1/2&quot;  X 400 UNIDADES "/>
    <n v="31161528"/>
    <s v="SELECCIÓN ABREVIADA MENOR CUANTÍA"/>
    <n v="3"/>
    <n v="3"/>
    <n v="10"/>
    <n v="6"/>
    <n v="229500"/>
    <s v="UNIDAD"/>
    <s v="NO SOLICITADAS"/>
  </r>
  <r>
    <x v="15"/>
    <s v="02-02-01-004-002"/>
    <s v="02-02-01-004-002"/>
    <s v="Materiales y suministros - Productos metálicos elaborados (excepto maquinaria y equipo)"/>
    <s v="TORNILLO AUTOPERFORANTE DE 2 &quot;  X 1000 UNIDADES "/>
    <n v="31161528"/>
    <s v="SELECCIÓN ABREVIADA MENOR CUANTÍA"/>
    <n v="3"/>
    <n v="3"/>
    <n v="10"/>
    <n v="5"/>
    <n v="506995"/>
    <s v="UNIDAD"/>
    <s v="NO SOLICITADAS"/>
  </r>
  <r>
    <x v="15"/>
    <s v="02-02-01-004-002"/>
    <s v="02-02-01-004-002"/>
    <s v="Materiales y suministros - Productos metálicos elaborados (excepto maquinaria y equipo)"/>
    <s v="TORNILLO AUTOPERFORANTE DE 3/4&quot;  X 500 UNIDADES "/>
    <n v="31161528"/>
    <s v="SELECCIÓN ABREVIADA MENOR CUANTÍA"/>
    <n v="3"/>
    <n v="3"/>
    <n v="10"/>
    <n v="1"/>
    <n v="11844"/>
    <s v="UNIDAD"/>
    <s v="NO SOLICITADAS"/>
  </r>
  <r>
    <x v="15"/>
    <s v="02-02-01-004-002"/>
    <s v="02-02-01-004-002"/>
    <s v="Materiales y suministros - Productos metálicos elaborados (excepto maquinaria y equipo)"/>
    <s v="VÁLVULA CHEQUE  1 1/2&quot;   MATERIAL DEL CUERPO BRONCE."/>
    <n v="40141600"/>
    <s v="SELECCIÓN ABREVIADA MENOR CUANTÍA"/>
    <n v="3"/>
    <n v="3"/>
    <n v="10"/>
    <n v="1"/>
    <n v="160000"/>
    <s v="UNIDAD"/>
    <s v="NO SOLICITADAS"/>
  </r>
  <r>
    <x v="15"/>
    <s v="02-02-01-004-002"/>
    <s v="02-02-01-004-002"/>
    <s v="Materiales y suministros - Productos metálicos elaborados (excepto maquinaria y equipo)"/>
    <s v="VÁLVULA CHEQUE CORTINA 1&quot;  MATERIAL DEL CUERPO BRONCE."/>
    <n v="40141600"/>
    <s v="SELECCIÓN ABREVIADA MENOR CUANTÍA"/>
    <n v="3"/>
    <n v="3"/>
    <n v="10"/>
    <n v="10"/>
    <n v="1100000"/>
    <s v="UNIDAD"/>
    <s v="NO SOLICITADAS"/>
  </r>
  <r>
    <x v="15"/>
    <s v="02-02-01-004-002"/>
    <s v="02-02-01-004-002"/>
    <s v="Materiales y suministros - Productos metálicos elaborados (excepto maquinaria y equipo)"/>
    <s v="VÁLVULA DE BOLA DE 175 PSI  1/2&quot;, MATERIAL DEL CUERPO BRONCE."/>
    <n v="40141600"/>
    <s v="SELECCIÓN ABREVIADA MENOR CUANTÍA"/>
    <n v="3"/>
    <n v="3"/>
    <n v="10"/>
    <n v="30"/>
    <n v="900000"/>
    <s v="UNIDAD"/>
    <s v="NO SOLICITADAS"/>
  </r>
  <r>
    <x v="15"/>
    <s v="02-02-01-004-002"/>
    <s v="02-02-01-004-002"/>
    <s v="Materiales y suministros - Productos metálicos elaborados (excepto maquinaria y equipo)"/>
    <s v="VÁLVULA DE BOLA DE 175 PSI 1  1/2&quot;, MATERIAL DEL CUERPO BRONCE."/>
    <n v="40141600"/>
    <s v="SELECCIÓN ABREVIADA MENOR CUANTÍA"/>
    <n v="3"/>
    <n v="3"/>
    <n v="10"/>
    <n v="3"/>
    <n v="294000"/>
    <s v="UNIDAD"/>
    <s v="NO SOLICITADAS"/>
  </r>
  <r>
    <x v="15"/>
    <s v="02-02-01-004-002"/>
    <s v="02-02-01-004-002"/>
    <s v="Materiales y suministros - Productos metálicos elaborados (excepto maquinaria y equipo)"/>
    <s v="VÁLVULA DE BOLA DE 175 PSI 1 &quot;, MATERIAL DEL CUERPO BRONCE."/>
    <n v="40141600"/>
    <s v="SELECCIÓN ABREVIADA MENOR CUANTÍA"/>
    <n v="3"/>
    <n v="3"/>
    <n v="10"/>
    <n v="15"/>
    <n v="900000"/>
    <s v="UNIDAD"/>
    <s v="NO SOLICITADAS"/>
  </r>
  <r>
    <x v="15"/>
    <s v="02-02-01-004-002"/>
    <s v="02-02-01-004-002"/>
    <s v="Materiales y suministros - Productos metálicos elaborados (excepto maquinaria y equipo)"/>
    <s v="VÁLVULA DE BOLA DE 175 PSI 2 1/2&quot;, MATERIAL DEL CUERPO BRONCE."/>
    <n v="40141600"/>
    <s v="SELECCIÓN ABREVIADA MENOR CUANTÍA"/>
    <n v="3"/>
    <n v="3"/>
    <n v="10"/>
    <n v="1"/>
    <n v="120000"/>
    <s v="UNIDAD"/>
    <s v="NO SOLICITADAS"/>
  </r>
  <r>
    <x v="15"/>
    <s v="02-02-01-004-002"/>
    <s v="02-02-01-004-002"/>
    <s v="Materiales y suministros - Productos metálicos elaborados (excepto maquinaria y equipo)"/>
    <s v="VÁLVULA DE BOLA DE 175 PSI 3/4 &quot;, MATERIAL DEL CUERPO BRONCE."/>
    <n v="40141600"/>
    <s v="SELECCIÓN ABREVIADA MENOR CUANTÍA"/>
    <n v="3"/>
    <n v="3"/>
    <n v="10"/>
    <n v="3"/>
    <n v="114000"/>
    <s v="UNIDAD"/>
    <s v="NO SOLICITADAS"/>
  </r>
  <r>
    <x v="15"/>
    <s v="02-02-01-004-002"/>
    <s v="02-02-01-004-002"/>
    <s v="Materiales y suministros - Productos metálicos elaborados (excepto maquinaria y equipo)"/>
    <s v="GRIFERIA COMPLETA PARA TANQUE DE ALMACENAMIENTO EN BRONCE DE 1/2&quot;"/>
    <n v="40141600"/>
    <s v="SELECCIÓN ABREVIADA MENOR CUANTÍA"/>
    <n v="3"/>
    <n v="3"/>
    <n v="10"/>
    <n v="20"/>
    <n v="1800000"/>
    <s v="UNIDAD"/>
    <s v="NO SOLICITADAS"/>
  </r>
  <r>
    <x v="15"/>
    <s v="02-02-01-004-002"/>
    <s v="02-02-01-004-002"/>
    <s v="Materiales y suministros - Productos metálicos elaborados (excepto maquinaria y equipo)"/>
    <s v="GRIFERIA COMPLETA PARA TANQUE DE ALMACENAMIENTO EN BRONCE DE 1&quot;"/>
    <n v="40141600"/>
    <s v="SELECCIÓN ABREVIADA MENOR CUANTÍA"/>
    <n v="3"/>
    <n v="3"/>
    <n v="10"/>
    <n v="5"/>
    <n v="650000"/>
    <s v="UNIDAD"/>
    <s v="NO SOLICITADAS"/>
  </r>
  <r>
    <x v="15"/>
    <s v="02-02-01-004-002"/>
    <s v="02-02-01-004-002"/>
    <s v="Materiales y suministros - Productos metálicos elaborados (excepto maquinaria y equipo)"/>
    <s v="GRIFERIA COMPLETA PARA TANQUE DE ALMACENAMIENTO EN BRONCE DE 3/4&quot;"/>
    <n v="40141600"/>
    <s v="SELECCIÓN ABREVIADA MENOR CUANTÍA"/>
    <n v="3"/>
    <n v="3"/>
    <n v="10"/>
    <n v="1"/>
    <n v="100000"/>
    <s v="UNIDAD"/>
    <s v="NO SOLICITADAS"/>
  </r>
  <r>
    <x v="15"/>
    <s v="02-02-01-004-002"/>
    <s v="02-02-01-004-002"/>
    <s v="Materiales y suministros - Productos metálicos elaborados (excepto maquinaria y equipo)"/>
    <s v="VARILLA CUADRADA 10,5X10,5 X 6 METROS"/>
    <n v="30263700"/>
    <s v="SELECCIÓN ABREVIADA MENOR CUANTÍA"/>
    <n v="3"/>
    <n v="3"/>
    <n v="10"/>
    <n v="2"/>
    <n v="32134"/>
    <s v="UNIDAD"/>
    <s v="NO SOLICITADAS"/>
  </r>
  <r>
    <x v="15"/>
    <s v="02-02-01-004-002"/>
    <s v="02-02-01-004-002"/>
    <s v="Materiales y suministros - Productos metálicos elaborados (excepto maquinaria y equipo)"/>
    <s v="VARILLA LISA 5 1/8 X 6 METROS"/>
    <n v="30263700"/>
    <s v="SELECCIÓN ABREVIADA MENOR CUANTÍA"/>
    <n v="3"/>
    <n v="3"/>
    <n v="10"/>
    <n v="2"/>
    <n v="48880"/>
    <s v="UNIDAD"/>
    <s v="NO SOLICITADAS"/>
  </r>
  <r>
    <x v="15"/>
    <s v="02-02-01-004-002"/>
    <s v="02-02-01-004-002"/>
    <s v="Materiales y suministros - Productos metálicos elaborados (excepto maquinaria y equipo)"/>
    <s v="ESPATULA 5&quot;"/>
    <n v="31211904"/>
    <s v="SELECCIÓN ABREVIADA MENOR CUANTÍA"/>
    <n v="3"/>
    <n v="3"/>
    <n v="10"/>
    <n v="4"/>
    <n v="100000"/>
    <s v="UNIDAD"/>
    <s v="NO SOLICITADAS"/>
  </r>
  <r>
    <x v="15"/>
    <s v="02-02-01-004-002"/>
    <s v="02-02-01-004-002"/>
    <s v="Materiales y suministros - Productos metálicos elaborados (excepto maquinaria y equipo)"/>
    <s v="LLANA LISA EN ACERO INOXIDABLE"/>
    <n v="31211904"/>
    <s v="SELECCIÓN ABREVIADA MENOR CUANTÍA"/>
    <n v="3"/>
    <n v="3"/>
    <n v="10"/>
    <n v="8"/>
    <n v="240000"/>
    <s v="UNIDAD"/>
    <s v="NO SOLICITADAS"/>
  </r>
  <r>
    <x v="15"/>
    <s v="02-02-01-004-002"/>
    <s v="02-02-01-004-002"/>
    <s v="Materiales y suministros - Productos metálicos elaborados (excepto maquinaria y equipo)"/>
    <s v="LLAVE TERMINAL PARA JARDIN TIPO PESADA"/>
    <n v="30181701"/>
    <s v="SELECCIÓN ABREVIADA MENOR CUANTÍA"/>
    <n v="3"/>
    <n v="3"/>
    <n v="10"/>
    <n v="30"/>
    <n v="895500"/>
    <s v="UNIDAD"/>
    <s v="NO SOLICITADAS"/>
  </r>
  <r>
    <x v="15"/>
    <s v="02-02-01-004-002"/>
    <s v="02-02-01-004-002"/>
    <s v="Materiales y suministros - Productos metálicos elaborados (excepto maquinaria y equipo)"/>
    <s v="REGISTRO DE DUCHA DE 1/2&quot; EN CUERPO DE BRONCE PASO DE BOLA"/>
    <n v="30181701"/>
    <s v="SELECCIÓN ABREVIADA MENOR CUANTÍA"/>
    <n v="3"/>
    <n v="3"/>
    <n v="10"/>
    <n v="10"/>
    <n v="550000"/>
    <s v="UNIDAD"/>
    <s v="NO SOLICITADAS"/>
  </r>
  <r>
    <x v="15"/>
    <s v="02-02-01-004-002"/>
    <s v="02-02-01-004-002"/>
    <s v="Materiales y suministros - Productos metálicos elaborados (excepto maquinaria y equipo)"/>
    <s v="SONDA DESTANQUEADORA ENRROLLABLE LAGO 6 METROS ESPESOR 6 MM"/>
    <n v="27112040"/>
    <s v="SELECCIÓN ABREVIADA MENOR CUANTÍA"/>
    <n v="3"/>
    <n v="3"/>
    <n v="10"/>
    <n v="1"/>
    <n v="42900"/>
    <s v="UNIDAD"/>
    <s v="NO SOLICITADAS"/>
  </r>
  <r>
    <x v="15"/>
    <s v="02-02-01-004-002"/>
    <s v="02-02-01-004-002"/>
    <s v="Materiales y suministros - Productos metálicos elaborados (excepto maquinaria y equipo)"/>
    <s v="VÁLVULA CHEQUE  1/2&quot;   MATERIAL DEL CUERPO BRONCE."/>
    <n v="40141600"/>
    <s v="SELECCIÓN ABREVIADA MENOR CUANTÍA"/>
    <n v="3"/>
    <n v="3"/>
    <n v="10"/>
    <n v="5"/>
    <n v="350000"/>
    <s v="UNIDAD"/>
    <s v="NO SOLICITADAS"/>
  </r>
  <r>
    <x v="15"/>
    <s v="02-02-01-004-002"/>
    <s v="02-02-01-004-002"/>
    <s v="Materiales y suministros - Productos metálicos elaborados (excepto maquinaria y equipo)"/>
    <s v="BOQUILLERA DE ALUMINIO"/>
    <n v="30102306"/>
    <s v="SELECCIÓN ABREVIADA MENOR CUANTÍA"/>
    <n v="3"/>
    <n v="3"/>
    <n v="10"/>
    <n v="3"/>
    <n v="78000"/>
    <s v="UNIDAD"/>
    <s v="NO SOLICITADAS"/>
  </r>
  <r>
    <x v="15"/>
    <s v="02-02-01-004-002"/>
    <s v="02-02-01-004-002"/>
    <s v="Materiales y suministros - Productos metálicos elaborados (excepto maquinaria y equipo)"/>
    <s v="TUBERIA REDONDA NEGRA DE 2  1/2&quot;   X 6 METROS, ESPESOR DE 0,075&quot;. "/>
    <n v="40171603"/>
    <s v="SELECCIÓN ABREVIADA MENOR CUANTÍA"/>
    <n v="3"/>
    <n v="3"/>
    <n v="10"/>
    <n v="5"/>
    <n v="425000"/>
    <s v="UNIDAD"/>
    <s v="NO SOLICITADAS"/>
  </r>
  <r>
    <x v="15"/>
    <s v="02-02-01-004-002"/>
    <s v="02-02-01-004-002"/>
    <s v="Materiales y suministros - Productos metálicos elaborados (excepto maquinaria y equipo)"/>
    <s v="MALLA ELECTROSOLDADA D-84 ROLLO 18 METROS "/>
    <n v="30103623"/>
    <s v="SELECCIÓN ABREVIADA MENOR CUANTÍA"/>
    <n v="3"/>
    <n v="3"/>
    <n v="10"/>
    <n v="1"/>
    <n v="160000"/>
    <s v="UNIDAD"/>
    <s v="NO SOLICITADAS"/>
  </r>
  <r>
    <x v="15"/>
    <s v="02-02-01-004-002"/>
    <s v="02-02-01-004-002"/>
    <s v="Materiales y suministros - Productos metálicos elaborados (excepto maquinaria y equipo)"/>
    <s v="UNION GALVANIZADA DE 1&quot;"/>
    <n v="40141720"/>
    <s v="SELECCIÓN ABREVIADA MENOR CUANTÍA"/>
    <n v="3"/>
    <n v="3"/>
    <n v="10"/>
    <n v="10"/>
    <n v="30000"/>
    <s v="UNIDAD"/>
    <s v="NO SOLICITADAS"/>
  </r>
  <r>
    <x v="15"/>
    <s v="02-02-01-004-002"/>
    <s v="02-02-01-004-002"/>
    <s v="Materiales y suministros - Productos metálicos elaborados (excepto maquinaria y equipo)"/>
    <s v="GUÍA O RIEL EXTENSIBLE PARA CAJÓN GALVANIZADA 31MM X 50 CM, PAR"/>
    <n v="30161808"/>
    <s v="SELECCIÓN ABREVIADA MENOR CUANTÍA"/>
    <n v="3"/>
    <n v="3"/>
    <n v="10"/>
    <n v="12"/>
    <n v="201252"/>
    <s v="UNIDAD"/>
    <s v="NO SOLICITADAS"/>
  </r>
  <r>
    <x v="15"/>
    <s v="02-02-01-004-002"/>
    <s v="02-02-01-004-002"/>
    <s v="Materiales y suministros - Productos metálicos elaborados (excepto maquinaria y equipo)"/>
    <s v="MANIJA SAN LUIS EN ALUMINIO 160 MM"/>
    <n v="31162400"/>
    <s v="SELECCIÓN ABREVIADA MENOR CUANTÍA"/>
    <n v="3"/>
    <n v="3"/>
    <n v="10"/>
    <n v="5"/>
    <n v="36295"/>
    <s v="UNIDAD"/>
    <s v="NO SOLICITADAS"/>
  </r>
  <r>
    <x v="15"/>
    <s v="02-02-01-004-002"/>
    <s v="02-02-01-004-002"/>
    <s v="Materiales y suministros - Productos metálicos elaborados (excepto maquinaria y equipo)"/>
    <s v="TORNILLO AUTOPERFORANTE DE 2 1/2 &quot; X 1000 UNIDADES "/>
    <n v="31161528"/>
    <s v="SELECCIÓN ABREVIADA MENOR CUANTÍA"/>
    <n v="3"/>
    <n v="3"/>
    <n v="10"/>
    <n v="2"/>
    <n v="240024"/>
    <s v="UNIDAD"/>
    <s v="NO SOLICITADAS"/>
  </r>
  <r>
    <x v="15"/>
    <s v="02-01-01-004-009"/>
    <s v="02-01-01-004-009-09-3"/>
    <s v="Activos fijos - Vehículos n. C. P. Sin propulsión mecánica"/>
    <s v="CARRETILLA ANTIPINCHAZO  DE TOLVA DE 5 PIES TOLVA METALICA RIN METALICO."/>
    <n v="24101507"/>
    <s v="SELECCIÓN ABREVIADA MENOR CUANTÍA"/>
    <n v="3"/>
    <n v="3"/>
    <n v="10"/>
    <n v="1"/>
    <n v="119555.34"/>
    <s v="UNIDAD"/>
    <s v="NO SOLICITADAS"/>
  </r>
  <r>
    <x v="15"/>
    <s v="02-02-01-004-008"/>
    <s v="02-02-01-004-008-02"/>
    <s v="Materiales y suministros - Instrumentos y aparatos de medición, verificación, análisis, de navegación y para otros fines (excepto instrumentos ópticos); instrumentos de control de procesos industriales, sus partes, piezas y accesorios"/>
    <s v="CINTA METRICA FLEXOMETRO METALICO DE 5 METROS X ANCHO DE CINTA DE 3/4&quot;"/>
    <n v="27111801"/>
    <s v="SELECCIÓN ABREVIADA MENOR CUANTÍA"/>
    <n v="3"/>
    <n v="3"/>
    <n v="10"/>
    <n v="4"/>
    <n v="105004"/>
    <s v="UNIDAD"/>
    <s v="NO SOLICITADAS"/>
  </r>
  <r>
    <x v="15"/>
    <s v="02-01-01-004-003"/>
    <s v="02-01-01-004-003-05"/>
    <s v="Activos fijos - Equipo de elevación y manipulación y sus partes y piezas"/>
    <s v="ESCALERA TIJERA  4.3M, 14 PELDAÑOS, ALUMINIO"/>
    <n v="30191501"/>
    <s v="SELECCIÓN ABREVIADA MENOR CUANTÍA"/>
    <n v="3"/>
    <n v="3"/>
    <n v="10"/>
    <n v="1"/>
    <n v="378000"/>
    <s v="UNIDAD"/>
    <s v="NO SOLICITADAS"/>
  </r>
  <r>
    <x v="15"/>
    <s v="02-01-01-004-003"/>
    <s v="02-01-01-004-003-05"/>
    <s v="Activos fijos - Equipo de elevación y manipulación y sus partes y piezas"/>
    <s v="ESCALERA TIJERA 2.4M, 7 PELDAÑOS, FIBRA DE VIDRIO"/>
    <n v="30191501"/>
    <s v="SELECCIÓN ABREVIADA MENOR CUANTÍA"/>
    <n v="3"/>
    <n v="3"/>
    <n v="10"/>
    <n v="1"/>
    <n v="450000"/>
    <s v="UNIDAD"/>
    <s v="NO SOLICITADAS"/>
  </r>
  <r>
    <x v="15"/>
    <s v="02-02-01-004-003"/>
    <s v="02-02-01-004-003-09"/>
    <s v="Materiales y suministros - Otras máquinas para usos generales y sus partes y piezas"/>
    <s v="PISTOLA AEROGRAFO NO. 8"/>
    <n v="31211908"/>
    <s v="SELECCIÓN ABREVIADA MENOR CUANTÍA"/>
    <n v="3"/>
    <n v="3"/>
    <n v="10"/>
    <n v="1"/>
    <n v="83423"/>
    <s v="UNIDAD"/>
    <s v="NO SOLICITADAS"/>
  </r>
  <r>
    <x v="15"/>
    <s v="02-02-01-004-003"/>
    <s v="02-02-01-004-003-09"/>
    <s v="Materiales y suministros - Otras máquinas para usos generales y sus partes y piezas"/>
    <s v="PISTOLA DE CALAFATEO TUBO DE ALUMINIO"/>
    <n v="31201606"/>
    <s v="SELECCIÓN ABREVIADA MENOR CUANTÍA"/>
    <n v="3"/>
    <n v="3"/>
    <n v="10"/>
    <n v="1"/>
    <n v="23990"/>
    <s v="UNIDAD"/>
    <s v="NO SOLICITADAS"/>
  </r>
  <r>
    <x v="15"/>
    <s v="02-02-01-004-003"/>
    <s v="02-02-01-004-003-09"/>
    <s v="Materiales y suministros - Otras máquinas para usos generales y sus partes y piezas"/>
    <s v="PISTOLA GGB W-960 (600CC) METALICA 1,4"/>
    <n v="31211908"/>
    <s v="SELECCIÓN ABREVIADA MENOR CUANTÍA"/>
    <n v="3"/>
    <n v="3"/>
    <n v="10"/>
    <n v="1"/>
    <n v="109549"/>
    <s v="UNIDAD"/>
    <s v="NO SOLICITADAS"/>
  </r>
  <r>
    <x v="15"/>
    <s v="02-02-01-004-003"/>
    <s v="02-02-01-004-003-09"/>
    <s v="Materiales y suministros - Otras máquinas para usos generales y sus partes y piezas"/>
    <s v="PISTOLA GRAVEDAD W-960 (600CC) PLASTICA"/>
    <n v="31211908"/>
    <s v="SELECCIÓN ABREVIADA MENOR CUANTÍA"/>
    <n v="3"/>
    <n v="3"/>
    <n v="10"/>
    <n v="1"/>
    <n v="96478"/>
    <s v="UNIDAD"/>
    <s v="NO SOLICITADAS"/>
  </r>
  <r>
    <x v="15"/>
    <s v="02-02-01-004-002"/>
    <s v="02-02-01-004-002"/>
    <s v="Materiales y suministros - Productos metálicos elaborados (excepto maquinaria y equipo)"/>
    <s v="PLOMADA METALICA CON CENTRO 200 G "/>
    <n v="27111804"/>
    <s v="SELECCIÓN ABREVIADA MENOR CUANTÍA"/>
    <n v="3"/>
    <n v="3"/>
    <n v="10"/>
    <n v="1"/>
    <n v="16065"/>
    <s v="UNIDAD"/>
    <s v="NO SOLICITADAS"/>
  </r>
  <r>
    <x v="15"/>
    <s v="02-02-01-004-002"/>
    <s v="02-02-01-004-002"/>
    <s v="Materiales y suministros - Productos metálicos elaborados (excepto maquinaria y equipo)"/>
    <s v="POMO PARA PULIDORA "/>
    <n v="31162801"/>
    <s v="SELECCIÓN ABREVIADA MENOR CUANTÍA"/>
    <n v="3"/>
    <n v="3"/>
    <n v="10"/>
    <n v="1"/>
    <n v="140000"/>
    <s v="UNIDAD"/>
    <s v="NO SOLICITADAS"/>
  </r>
  <r>
    <x v="15"/>
    <s v="02-01-01-004-004"/>
    <s v="02-01-01-004-004-02"/>
    <s v="Activos fijos - Máquinas herramientas y sus partes, piezas y accesorios"/>
    <s v="PULIDORA INDUSTRIAL 5&quot; POTENCIA 1,200 W VOLTAJE 120 V  HZ 60 VELOCIDAD (RPM) 11 000/MIN  TRES(3) AÑOS DE GARANTÍA"/>
    <n v="27112702"/>
    <s v="SELECCIÓN ABREVIADA MENOR CUANTÍA"/>
    <n v="3"/>
    <n v="3"/>
    <n v="10"/>
    <n v="1"/>
    <n v="445443"/>
    <s v="UNIDAD"/>
    <s v="NO SOLICITADAS"/>
  </r>
  <r>
    <x v="15"/>
    <s v="02-02-01-004-003"/>
    <s v="02-02-01-004-003-09"/>
    <s v="Materiales y suministros - Otras máquinas para usos generales y sus partes y piezas"/>
    <s v="PUNTAS PARA TALADRO  SET DE 4 PIEZAS "/>
    <n v="20102104"/>
    <s v="SELECCIÓN ABREVIADA MENOR CUANTÍA"/>
    <n v="3"/>
    <n v="3"/>
    <n v="10"/>
    <n v="1"/>
    <n v="23684"/>
    <s v="UNIDAD"/>
    <s v="NO SOLICITADAS"/>
  </r>
  <r>
    <x v="15"/>
    <s v="02-02-01-004-003"/>
    <s v="02-02-01-004-003-09"/>
    <s v="Materiales y suministros - Otras máquinas para usos generales y sus partes y piezas"/>
    <s v="REFILADOR DE CANTO FLEXIBLE "/>
    <n v="23101500"/>
    <s v="SELECCIÓN ABREVIADA MENOR CUANTÍA"/>
    <n v="3"/>
    <n v="3"/>
    <n v="10"/>
    <n v="1"/>
    <n v="54014"/>
    <s v="UNIDAD"/>
    <s v="NO SOLICITADAS"/>
  </r>
  <r>
    <x v="15"/>
    <s v="02-02-01-004-003"/>
    <s v="02-02-01-004-003-09"/>
    <s v="Materiales y suministros - Otras máquinas para usos generales y sus partes y piezas"/>
    <s v="RODEL 10 MM PARA CORTE CERÁMICA PROFESIONAL "/>
    <n v="23101508"/>
    <s v="SELECCIÓN ABREVIADA MENOR CUANTÍA"/>
    <n v="3"/>
    <n v="3"/>
    <n v="10"/>
    <n v="1"/>
    <n v="61399"/>
    <s v="UNIDAD"/>
    <s v="NO SOLICITADAS"/>
  </r>
  <r>
    <x v="15"/>
    <s v="02-02-01-004-003"/>
    <s v="02-02-01-004-003-09"/>
    <s v="Materiales y suministros - Otras máquinas para usos generales y sus partes y piezas"/>
    <s v="TALADRO 1/2 PERCUTOR 860W 0-3200RPM USO PROFESIONAL "/>
    <n v="27112703"/>
    <s v="SELECCIÓN ABREVIADA MENOR CUANTÍA"/>
    <n v="3"/>
    <n v="3"/>
    <n v="10"/>
    <n v="1"/>
    <n v="418450"/>
    <s v="UNIDAD"/>
    <s v="NO SOLICITADAS"/>
  </r>
  <r>
    <x v="15"/>
    <s v="02-02-01-004-003"/>
    <s v="02-02-01-004-003-09"/>
    <s v="Materiales y suministros - Otras máquinas para usos generales y sus partes y piezas"/>
    <s v="ESCUADRA METALICA DE  12 &quot;"/>
    <n v="27111803"/>
    <s v="SELECCIÓN ABREVIADA MENOR CUANTÍA"/>
    <n v="3"/>
    <n v="3"/>
    <n v="10"/>
    <n v="1"/>
    <n v="17419.900000000001"/>
    <s v="UNIDAD"/>
    <s v="NO SOLICITADAS"/>
  </r>
  <r>
    <x v="15"/>
    <s v="02-01-01-004-003"/>
    <s v="02-01-01-004-003-02"/>
    <s v="Activos fijos - Bombas, compresores, motores de fuerza hidráulica y motores de potencia neumática y válvulas y sus partes y piezas"/>
    <s v="BOMBAS SUMERGIBLES"/>
    <n v="40151513"/>
    <s v="MÍNIMA CUANTÍA"/>
    <n v="3"/>
    <n v="3"/>
    <n v="10"/>
    <n v="1"/>
    <n v="2600000"/>
    <s v="UNIDAD"/>
    <s v="NO SOLICITADAS"/>
  </r>
  <r>
    <x v="15"/>
    <s v="02-01-01-004-003"/>
    <s v="02-01-01-004-003-02"/>
    <s v="Activos fijos - Bombas, compresores, motores de fuerza hidráulica y motores de potencia neumática y válvulas y sus partes y piezas"/>
    <s v="BOMBAS DOSIFICADORAS"/>
    <n v="40151505"/>
    <s v="MÍNIMA CUANTÍA"/>
    <n v="3"/>
    <n v="3"/>
    <n v="10"/>
    <n v="1"/>
    <n v="3400000"/>
    <s v="UNIDAD"/>
    <s v="NO SOLICITADAS"/>
  </r>
  <r>
    <x v="15"/>
    <s v="02-02-02-008-007"/>
    <s v="02-02-02-008-007-02-4"/>
    <s v="Adquisición de servicios - Servicios de reparación de muebles"/>
    <s v="MANTENIMIENTO DE SILLAS Y ESCRITORIOS"/>
    <n v="72154066"/>
    <s v="MÍNIMA CUANTÍA"/>
    <n v="4"/>
    <n v="2"/>
    <n v="10"/>
    <n v="1"/>
    <n v="9994810"/>
    <s v="GLOBAL"/>
    <s v="NO SOLICITADAS"/>
  </r>
  <r>
    <x v="15"/>
    <s v="02-02-01-003-006"/>
    <s v="02-02-01-003-006-09"/>
    <s v="Materiales y suministros - Otros productos plásticos"/>
    <s v="DISPENSADOR DE JABON"/>
    <n v="30181614"/>
    <s v="MÍNIMA CUANTÍA"/>
    <n v="2"/>
    <n v="3"/>
    <n v="10"/>
    <n v="3"/>
    <n v="210001.68"/>
    <s v="UNIDAD"/>
    <s v="NO SOLICITADAS"/>
  </r>
  <r>
    <x v="15"/>
    <s v="02-02-01-003-004"/>
    <s v="02-02-01-003-004-01"/>
    <s v="Materiales y suministros - Químicos orgánicos básicos"/>
    <s v="GEL ANTIBACTERIAL"/>
    <n v="12352104"/>
    <s v="MÍNIMA CUANTÍA"/>
    <n v="2"/>
    <n v="3"/>
    <n v="10"/>
    <n v="30"/>
    <n v="210000"/>
    <s v="UNIDAD"/>
    <s v="NO SOLICITADAS"/>
  </r>
  <r>
    <x v="15"/>
    <s v="02-02-01-003-008"/>
    <s v="02-02-01-003-008-09"/>
    <s v="Materiales y suministros - Otros artículos manufacturados n. C. P."/>
    <s v="CEPILLO SANITARIO"/>
    <n v="47131605"/>
    <s v="MÍNIMA CUANTÍA"/>
    <n v="2"/>
    <n v="3"/>
    <n v="10"/>
    <n v="12"/>
    <n v="90006.84"/>
    <s v="UNIDAD"/>
    <s v="NO SOLICITADAS"/>
  </r>
  <r>
    <x v="15"/>
    <s v="02-02-01-003-006"/>
    <s v="02-02-01-003-006-02"/>
    <s v="Materiales y suministros - Otros productos de caucho"/>
    <s v="CHUPA PARA SANITARIO, TIPO CAMPANA SENCILLA, CON MANGO FABRICADO EN PLASTICO"/>
    <n v="47131600"/>
    <s v="MÍNIMA CUANTÍA"/>
    <n v="2"/>
    <n v="3"/>
    <n v="10"/>
    <n v="8"/>
    <n v="31996.719999999998"/>
    <s v="UNIDAD"/>
    <s v="NO SOLICITADAS"/>
  </r>
  <r>
    <x v="15"/>
    <s v="02-02-01-003-002"/>
    <s v="02-02-01-003-002-01"/>
    <s v="Materiales y suministros - Pasta de papel, papel y cartón"/>
    <s v="PAPEL HIGIENICO DE HOJA DOBLE"/>
    <n v="14111704"/>
    <s v="MÍNIMA CUANTÍA"/>
    <n v="2"/>
    <n v="3"/>
    <n v="10"/>
    <n v="90"/>
    <n v="899640"/>
    <s v="UNIDAD"/>
    <s v="NO SOLICITADAS"/>
  </r>
  <r>
    <x v="15"/>
    <s v="02-02-01-004-004"/>
    <s v="02-02-01-004-004-09"/>
    <s v="Materiales y suministros - Otra maquinaria para usos especiales y sus partes y piezas"/>
    <s v="MAQUINA DE AFEITAR"/>
    <n v="53131603"/>
    <s v="MÍNIMA CUANTÍA"/>
    <n v="2"/>
    <n v="3"/>
    <n v="10"/>
    <n v="180"/>
    <n v="364140"/>
    <s v="UNIDAD"/>
    <s v="NO SOLICITADAS"/>
  </r>
  <r>
    <x v="15"/>
    <s v="02-02-01-003-005"/>
    <s v="02-02-01-003-005-03"/>
    <s v="Materiales y suministros - Jabón, preparados para limpieza, perfumes y preparados de tocador"/>
    <s v="JABON DE BAÑO"/>
    <n v="53131600"/>
    <s v="MÍNIMA CUANTÍA"/>
    <n v="2"/>
    <n v="3"/>
    <n v="10"/>
    <n v="100"/>
    <n v="130000"/>
    <s v="UNIDAD"/>
    <s v="NO SOLICITADAS"/>
  </r>
  <r>
    <x v="15"/>
    <s v="02-02-01-003-005"/>
    <s v="02-02-01-003-005-03"/>
    <s v="Materiales y suministros - Jabón, preparados para limpieza, perfumes y preparados de tocador"/>
    <s v="DESODORANTE ROLL ON"/>
    <n v="53131606"/>
    <s v="MÍNIMA CUANTÍA"/>
    <n v="2"/>
    <n v="3"/>
    <n v="10"/>
    <n v="100"/>
    <n v="500000"/>
    <s v="UNIDAD"/>
    <s v="NO SOLICITADAS"/>
  </r>
  <r>
    <x v="15"/>
    <s v="02-02-01-003-008"/>
    <s v="02-02-01-003-008-09"/>
    <s v="Materiales y suministros - Otros artículos manufacturados n. C. P."/>
    <s v="CEPILLO DE DIENTES"/>
    <n v="53131503"/>
    <s v="MÍNIMA CUANTÍA"/>
    <n v="2"/>
    <n v="3"/>
    <n v="10"/>
    <n v="100"/>
    <n v="150059"/>
    <s v="UNIDAD"/>
    <s v="NO SOLICITADAS"/>
  </r>
  <r>
    <x v="15"/>
    <s v="02-02-01-003-005"/>
    <s v="02-02-01-003-005-03"/>
    <s v="Materiales y suministros - Jabón, preparados para limpieza, perfumes y preparados de tocador"/>
    <s v="CREMA DENTAL"/>
    <n v="53131500"/>
    <s v="MÍNIMA CUANTÍA"/>
    <n v="2"/>
    <n v="3"/>
    <n v="10"/>
    <n v="100"/>
    <n v="300000"/>
    <s v="UNIDAD"/>
    <s v="NO SOLICITADAS"/>
  </r>
  <r>
    <x v="15"/>
    <s v="02-02-01-003-005"/>
    <s v="02-02-01-003-005-03"/>
    <s v="Materiales y suministros - Jabón, preparados para limpieza, perfumes y preparados de tocador"/>
    <s v="JABON REPELENTE"/>
    <n v="53131600"/>
    <s v="MÍNIMA CUANTÍA"/>
    <n v="2"/>
    <n v="3"/>
    <n v="10"/>
    <n v="1"/>
    <n v="667216.6"/>
    <s v="UNIDAD"/>
    <s v="NO SOLICITADAS"/>
  </r>
  <r>
    <x v="15"/>
    <s v="02-02-01-003-005"/>
    <s v="02-02-01-003-005-03"/>
    <s v="Materiales y suministros - Jabón, preparados para limpieza, perfumes y preparados de tocador"/>
    <s v="TALCOS PARA PIES"/>
    <n v="53131614"/>
    <s v="MÍNIMA CUANTÍA"/>
    <n v="2"/>
    <n v="3"/>
    <n v="10"/>
    <n v="80"/>
    <n v="800000"/>
    <s v="UNIDAD"/>
    <s v="NO SOLICITADAS"/>
  </r>
  <r>
    <x v="15"/>
    <s v="02-02-01-003-005"/>
    <s v="02-02-01-003-005-03"/>
    <s v="Materiales y suministros - Jabón, preparados para limpieza, perfumes y preparados de tocador"/>
    <s v="JABON LIQUIDO PARA MANOS ANTIBACTERIAL"/>
    <n v="47131704"/>
    <s v="MÍNIMA CUANTÍA"/>
    <n v="2"/>
    <n v="3"/>
    <n v="10"/>
    <n v="40"/>
    <n v="242760"/>
    <s v="UNIDAD"/>
    <s v="NO SOLICITADAS"/>
  </r>
  <r>
    <x v="15"/>
    <s v="02-02-01-003-006"/>
    <s v="02-02-01-003-006-02"/>
    <s v="Materiales y suministros - Otros productos de caucho"/>
    <s v="TAPEPTE DE DESINFECCIÓN"/>
    <n v="52101508"/>
    <s v="MÍNIMA CUANTÍA"/>
    <n v="2"/>
    <n v="3"/>
    <n v="10"/>
    <n v="3"/>
    <n v="240000.38999999996"/>
    <s v="UNIDAD"/>
    <s v="NO SOLICITADAS"/>
  </r>
  <r>
    <x v="15"/>
    <s v="02-02-01-003-004"/>
    <s v="02-02-01-003-004-01"/>
    <s v="Materiales y suministros - Químicos orgánicos básicos"/>
    <s v="ALCOHOL POR LITRO"/>
    <n v="12352104"/>
    <s v="MÍNIMA CUANTÍA"/>
    <n v="2"/>
    <n v="3"/>
    <n v="10"/>
    <n v="25"/>
    <n v="125000"/>
    <s v="UNIDAD"/>
    <s v="NO SOLICITADAS"/>
  </r>
  <r>
    <x v="15"/>
    <s v="02-02-01-004-004"/>
    <s v="02-02-01-004-004-09"/>
    <s v="Materiales y suministros - Otra maquinaria para usos especiales y sus partes y piezas"/>
    <s v="MAQUINA PARA CORTE DE CABELLO"/>
    <n v="53131643"/>
    <s v="MÍNIMA CUANTÍA"/>
    <n v="2"/>
    <n v="3"/>
    <n v="10"/>
    <n v="1"/>
    <n v="209915.2"/>
    <s v="UNIDAD"/>
    <s v="NO SOLICITADAS"/>
  </r>
  <r>
    <x v="15"/>
    <s v="02-02-01-003-006"/>
    <s v="02-02-01-003-006-09"/>
    <s v="Materiales y suministros - Otros productos plásticos"/>
    <s v="CANECA DE BASAURA CON RUEDAS"/>
    <n v="47121702"/>
    <s v="MÍNIMA CUANTÍA"/>
    <n v="2"/>
    <n v="3"/>
    <n v="10"/>
    <n v="1"/>
    <n v="149999.5"/>
    <s v="UNIDAD"/>
    <s v="NO SOLICITADAS"/>
  </r>
  <r>
    <x v="15"/>
    <s v="02-02-01-002-008"/>
    <s v="02-02-01-002-008"/>
    <s v="Materiales y suministros - Dotación (prendas de vestir y calzado)"/>
    <s v="GUANTES DE NITRILO"/>
    <n v="46181504"/>
    <s v="MÍNIMA CUANTÍA"/>
    <n v="2"/>
    <n v="3"/>
    <n v="10"/>
    <n v="10"/>
    <n v="209440"/>
    <s v="UNIDAD"/>
    <s v="NO SOLICITADAS"/>
  </r>
  <r>
    <x v="15"/>
    <s v="02-02-01-003-008"/>
    <s v="02-02-01-003-008-01-4"/>
    <s v="Materiales y suministros -Otros Muebles N.C.P."/>
    <s v="MESAS PLASTICAS"/>
    <s v="56101519"/>
    <s v="MÍNIMA CUANTÍA"/>
    <n v="2"/>
    <n v="3"/>
    <n v="10"/>
    <n v="3"/>
    <n v="365211"/>
    <s v="UNIDAD"/>
    <s v="NO SOLICITADAS"/>
  </r>
  <r>
    <x v="15"/>
    <s v="02-01-01-003-008"/>
    <s v="02-01-01-003-008-01-1"/>
    <s v="Activos fijos - Asientos"/>
    <s v="SILLAS PLASTICAS"/>
    <n v="48102001"/>
    <s v="MÍNIMA CUANTÍA"/>
    <n v="2"/>
    <n v="3"/>
    <n v="10"/>
    <n v="12"/>
    <n v="443880"/>
    <s v="UNIDAD"/>
    <s v="NO SOLICITADAS"/>
  </r>
  <r>
    <x v="15"/>
    <s v="02-02-01-003-002"/>
    <s v="02-02-01-003-002-01"/>
    <s v="Materiales y suministros - Pasta de papel, papel y cartón"/>
    <s v="TOALLAS DE MANOS DOBLADA EN Z"/>
    <n v="14111703"/>
    <s v="MÍNIMA CUANTÍA"/>
    <n v="2"/>
    <n v="3"/>
    <n v="10"/>
    <n v="40"/>
    <n v="238000"/>
    <s v="UNIDAD"/>
    <s v="NO SOLICITADAS"/>
  </r>
  <r>
    <x v="15"/>
    <s v="02-02-01-002-007"/>
    <s v="02-02-01-002-007"/>
    <s v="Materiales y suministros - Artículos textiles (excepto prendas de vestir)"/>
    <s v="TAPABOCAS"/>
    <n v="46181500"/>
    <s v="MÍNIMA CUANTÍA"/>
    <n v="2"/>
    <n v="3"/>
    <n v="10"/>
    <n v="8"/>
    <n v="76000"/>
    <s v="UNIDAD"/>
    <s v="NO SOLICITADAS"/>
  </r>
  <r>
    <x v="15"/>
    <s v="02-02-02-008-007"/>
    <s v="02-02-02-008-007-01-4"/>
    <s v="Adquisición de servicios - Servicios de mantenimiento y reparación de maquinaria y equipo de transporte"/>
    <s v="MANTENIMIENTO PREVENTIVO Y CORRECTIVO DE VEHICULOS"/>
    <n v="78181507"/>
    <s v="MÍNIMA CUANTÍA"/>
    <n v="2"/>
    <n v="3"/>
    <n v="10"/>
    <n v="1"/>
    <n v="10000000"/>
    <s v="GLOBAL"/>
    <s v="NO SOLICITADAS"/>
  </r>
  <r>
    <x v="15"/>
    <s v="02-02-02-005-004"/>
    <s v="02-02-02-005-004-01-2"/>
    <s v="Adquisición de servicios - Servicios generales de construcción de edificaciones no residenciales"/>
    <s v="MANTENIMIENTO INFRAESTRUCTURA"/>
    <n v="72101500"/>
    <s v="MÍNIMA CUANTÍA"/>
    <n v="2"/>
    <n v="3"/>
    <n v="10"/>
    <n v="1"/>
    <n v="10000000"/>
    <s v="GLOBAL"/>
    <s v="NO SOLICITADAS"/>
  </r>
  <r>
    <x v="15"/>
    <s v="02-02-02-005-004"/>
    <s v="02-02-02-005-004-02-5"/>
    <s v="Adquisición de servicios - Servicios generales de construcción de tuberías y cables locales, y obras conexas"/>
    <s v="SERVICIO DE OPERACIÓN Y MANTENIMIENTO DE ELECTROBOMBAS RED DE AGUA POTABLE “PTAP”, PLANTAS DE TRATAMIENTO DE AGUAS RESIDUALES “PTAR”"/>
    <n v="83101506"/>
    <s v="MÍNIMA CUANTÍA"/>
    <n v="2"/>
    <n v="3"/>
    <n v="10"/>
    <n v="1"/>
    <n v="1000000"/>
    <s v="GLOBAL"/>
    <s v="NO SOLICITADAS"/>
  </r>
  <r>
    <x v="15"/>
    <s v="02-02-02-008-007"/>
    <s v="02-02-02-008-007-01-5"/>
    <s v="Adquisición de servicios - Servicios de mantenimiento y reparación de otra maquinaria y otro equipo"/>
    <s v="MANTENIMIENTO PREVENTIVO, CORRECTIVO Y/O RECUPERATIVO DE EQUIPOS Y ENSERES (AIRES, LAVADORA Y LAVADORA/SECADORA)"/>
    <n v="72101511"/>
    <s v="MÍNIMA CUANTÍA"/>
    <n v="2"/>
    <n v="3"/>
    <n v="10"/>
    <n v="1"/>
    <n v="4000000"/>
    <s v="GLOBAL"/>
    <s v="NO SOLICITADAS"/>
  </r>
  <r>
    <x v="15"/>
    <s v="02-02-02-008-005"/>
    <s v="02-02-02-008-005-09-7"/>
    <s v="Adquisición de servicios - Servicios de mantenimiento y cuidado del paisaje"/>
    <s v="SERVICIO DE MANTENIMIENTO DE ZONAS VERDES Y PODA DE ARBOLES"/>
    <n v="70111500"/>
    <s v="MÍNIMA CUANTÍA"/>
    <n v="2"/>
    <n v="3"/>
    <n v="10"/>
    <n v="1"/>
    <n v="500000"/>
    <s v="GLOBAL"/>
    <s v="NO SOLICITADAS"/>
  </r>
  <r>
    <x v="15"/>
    <s v="02-02-02-006-009"/>
    <s v="02-02-02-006-009-01"/>
    <s v="Adquisición de servicios - Servicios de distribución de electricidad, y servicios de distribución de gas (por cuenta propia)"/>
    <s v="SERVICIO DE ENERGIA"/>
    <n v="83101803"/>
    <s v="MÍNIMA CUANTÍA"/>
    <n v="2"/>
    <n v="3"/>
    <n v="10"/>
    <n v="1"/>
    <n v="15000000"/>
    <s v="GLOBAL"/>
    <s v="NO SOLICITADAS"/>
  </r>
  <r>
    <x v="15"/>
    <s v="02-02-02-008-005"/>
    <s v="02-02-02-008-005-03"/>
    <s v="Adquisición de servicios - Servicios de limpieza"/>
    <s v="SERVICIOS MEDIO AMBIENTALES (FUMIGACIÓN, LAVADO DE TANQUES) PARA LA CPMS Y OFAPC"/>
    <n v="70111712"/>
    <s v="MÍNIMA CUANTÍA"/>
    <n v="2"/>
    <n v="3"/>
    <n v="10"/>
    <n v="1"/>
    <n v="557139"/>
    <s v="GLOBAL"/>
    <s v="NO SOLICITADAS"/>
  </r>
  <r>
    <x v="15"/>
    <s v="02-02-02-008-005"/>
    <s v="02-02-02-008-005-09-5"/>
    <s v="Adquisición de servicios - Servicios auxiliares especializados de oficina"/>
    <s v="SERVICIO DE ARRENDAMIENTO DE IMPRESORAS PARA FOTOCOPIADO, ESCANEO E IMPRESIONES"/>
    <n v="80161801"/>
    <s v="MÍNIMA CUANTÍA"/>
    <n v="2"/>
    <n v="3"/>
    <n v="10"/>
    <n v="1"/>
    <n v="2347681"/>
    <s v="GLOBAL"/>
    <s v="NO SOLICITADAS"/>
  </r>
  <r>
    <x v="15"/>
    <s v="02-02-02-008-007"/>
    <s v="02-02-02-008-007-01-1"/>
    <s v="Adquisición de servicios - Servicios de mantenimiento y reparación de productos metálicos elaborados, excepto maquinaria y equipo"/>
    <s v="SERVICIO DE RECARGA DE EXTINTORES"/>
    <n v="46191601"/>
    <s v="MÍNIMA CUANTÍA"/>
    <n v="2"/>
    <n v="3"/>
    <n v="10"/>
    <n v="1"/>
    <n v="700000"/>
    <s v="GLOBAL"/>
    <s v="NO SOLICITADAS"/>
  </r>
  <r>
    <x v="15"/>
    <s v="02-02-02-008-004"/>
    <s v="02-02-02-008-004-01"/>
    <s v="Adquisición de servicios - Servicios de telefonía y otras telecomunicaciones"/>
    <s v="SERVICIO DE  INTERNET Y TELEVISION"/>
    <n v="81112100"/>
    <s v="MÍNIMA CUANTÍA"/>
    <n v="2"/>
    <n v="3"/>
    <n v="10"/>
    <n v="1"/>
    <n v="1500000"/>
    <s v="GLOBAL"/>
    <s v="NO SOLICITADAS"/>
  </r>
  <r>
    <x v="15"/>
    <s v="02-02-02-006-008"/>
    <s v="02-02-02-006-008"/>
    <s v="Adquisición de servicios - Servicios postales y de mensajería"/>
    <s v="SERVICIOS POSTALES"/>
    <n v="78102200"/>
    <s v="MÍNIMA CUANTÍA"/>
    <n v="2"/>
    <n v="3"/>
    <n v="10"/>
    <n v="1"/>
    <n v="300000"/>
    <s v="GLOBAL"/>
    <s v="NO SOLICITADAS"/>
  </r>
  <r>
    <x v="15"/>
    <s v="02-02-01-003-008"/>
    <s v="02-02-01-003-008-09"/>
    <s v="Materiales y suministros - Otros artículos manufacturados n. C. P."/>
    <s v="BROCHAS DE 1 1/2 PULGADA  "/>
    <n v="31211904"/>
    <s v="MÍNIMA CUANTÍA"/>
    <n v="2"/>
    <n v="3"/>
    <n v="10"/>
    <n v="5"/>
    <n v="25000"/>
    <s v="UNIDAD"/>
    <s v="NO SOLICITADAS"/>
  </r>
  <r>
    <x v="15"/>
    <s v="02-02-01-003-008"/>
    <s v="02-02-01-003-008-09"/>
    <s v="Materiales y suministros - Otros artículos manufacturados n. C. P."/>
    <s v="BROCHAS DE 2 PULGADA  "/>
    <n v="31211904"/>
    <s v="MÍNIMA CUANTÍA"/>
    <n v="2"/>
    <n v="3"/>
    <n v="10"/>
    <n v="5"/>
    <n v="35000"/>
    <s v="UNIDAD"/>
    <s v="NO SOLICITADAS"/>
  </r>
  <r>
    <x v="15"/>
    <s v="02-02-01-003-008"/>
    <s v="02-02-01-003-008-09"/>
    <s v="Materiales y suministros - Otros artículos manufacturados n. C. P."/>
    <s v="BROCHAS DE 3 PULGADA  "/>
    <n v="31211904"/>
    <s v="MÍNIMA CUANTÍA"/>
    <n v="2"/>
    <n v="3"/>
    <n v="10"/>
    <n v="5"/>
    <n v="50000"/>
    <s v="UNIDAD"/>
    <s v="NO SOLICITADAS"/>
  </r>
  <r>
    <x v="15"/>
    <s v="02-01-01-004-003"/>
    <s v="02-01-01-004-003-02"/>
    <s v="Activos fijos - Bombas, compresores, motores de fuerza hidráulica y motores de potencia neumática y válvulas y sus partes y piezas"/>
    <s v="COMPRESOR CON PISTOLA"/>
    <n v="40151600"/>
    <s v="MÍNIMA CUANTÍA"/>
    <n v="2"/>
    <n v="3"/>
    <n v="10"/>
    <n v="1"/>
    <n v="500000"/>
    <s v="UNIDAD"/>
    <s v="NO SOLICITADAS"/>
  </r>
  <r>
    <x v="15"/>
    <s v="02-02-01-004-006"/>
    <s v="02-02-01-004-006-05"/>
    <s v="Materiales y suministros - Lámparas eléctricas de incandescencia o descarga; lámparas de arco, equipo para alumbrado eléctrico; sus partes y piezas"/>
    <s v="LAMPARAS BOMBILLAS TIPO LED"/>
    <n v="39101600"/>
    <s v="MÍNIMA CUANTÍA"/>
    <n v="2"/>
    <n v="3"/>
    <n v="10"/>
    <n v="15"/>
    <n v="300000"/>
    <s v="UNIDAD"/>
    <s v="NO SOLICITADAS"/>
  </r>
  <r>
    <x v="15"/>
    <s v="02-02-01-003-006"/>
    <s v="02-02-01-003-006-09"/>
    <s v="Materiales y suministros - Otros productos plásticos"/>
    <s v="MANGUERA RIEGO AGRÍCOLA 1/2 PULGADA, CON PISTOLA Y CARRETE 50 METROS"/>
    <n v="40142008"/>
    <s v="MÍNIMA CUANTÍA"/>
    <n v="2"/>
    <n v="3"/>
    <n v="10"/>
    <n v="1"/>
    <n v="797830"/>
    <s v="UNIDAD"/>
    <s v="NO SOLICITADAS"/>
  </r>
  <r>
    <x v="15"/>
    <s v="02-02-01-003-005"/>
    <s v="02-02-01-003-005-01"/>
    <s v="Materiales y suministros - Pinturas y barnices y productos relacionados; colores para la pintura artística; tintas"/>
    <s v="PINTURA DE ACEITE 1 GALON (BLANCA, AZUL,GRIS)"/>
    <n v="31211505"/>
    <s v="MÍNIMA CUANTÍA"/>
    <n v="2"/>
    <n v="3"/>
    <n v="10"/>
    <n v="10"/>
    <n v="800000"/>
    <s v="UNIDAD"/>
    <s v="NO SOLICITADAS"/>
  </r>
  <r>
    <x v="15"/>
    <s v="02-02-01-003-005"/>
    <s v="02-02-01-003-005-01"/>
    <s v="Materiales y suministros - Pinturas y barnices y productos relacionados; colores para la pintura artística; tintas"/>
    <s v="PINTURA DE AGUA X 5 GALONES (BLANCO)"/>
    <n v="31211502"/>
    <s v="MÍNIMA CUANTÍA"/>
    <n v="2"/>
    <n v="3"/>
    <n v="10"/>
    <n v="3"/>
    <n v="9900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ER"/>
    <n v="31211803"/>
    <s v="MÍNIMA CUANTÍA"/>
    <n v="2"/>
    <n v="3"/>
    <n v="10"/>
    <n v="3"/>
    <n v="51000"/>
    <s v="UNIDAD"/>
    <s v="NO SOLICITADAS"/>
  </r>
  <r>
    <x v="15"/>
    <s v="02-02-01-003-006"/>
    <s v="02-02-01-003-006-09"/>
    <s v="Materiales y suministros - Otros productos plásticos"/>
    <s v="CINTA ANTIDESLIZANTE REFLECTIVA POR METRO"/>
    <n v="31201513"/>
    <s v="MÍNIMA CUANTÍA"/>
    <n v="2"/>
    <n v="3"/>
    <n v="10"/>
    <n v="80"/>
    <n v="1040000"/>
    <s v="UNIDAD"/>
    <s v="NO SOLICITADAS"/>
  </r>
  <r>
    <x v="15"/>
    <s v="02-01-01-004-004"/>
    <s v="02-01-01-004-004-01"/>
    <s v="Activos fijos - Maquinaria agropecuaria o silvícola y sus partes y piezas"/>
    <s v="GUADAÑADORA CON YOYO, CUCHILLAS (3), LIMAS, JUEGO DE COPAS, "/>
    <n v="27112006"/>
    <s v="MÍNIMA CUANTÍA"/>
    <n v="2"/>
    <n v="3"/>
    <n v="10"/>
    <n v="1"/>
    <n v="1997350"/>
    <s v="UNIDAD"/>
    <s v="NO SOLICITADAS"/>
  </r>
  <r>
    <x v="15"/>
    <s v="02-02-01-004-002"/>
    <s v="02-02-01-004-002"/>
    <s v="Materiales y suministros - Productos metálicos elaborados (excepto maquinaria y equipo)"/>
    <s v="MACHETES "/>
    <n v="22101703"/>
    <s v="MÍNIMA CUANTÍA"/>
    <n v="2"/>
    <n v="3"/>
    <n v="10"/>
    <n v="6"/>
    <n v="83400"/>
    <s v="UNIDAD"/>
    <s v="NO SOLICITADAS"/>
  </r>
  <r>
    <x v="15"/>
    <s v="02-01-01-003-008"/>
    <s v="02-01-01-003-008-04"/>
    <s v="Activos fijos - Artículos de deporte"/>
    <s v="MESA DE PIN PONG, RAQUETAS Y PELOTAS"/>
    <n v="49181507"/>
    <s v="MÍNIMA CUANTÍA"/>
    <n v="2"/>
    <n v="3"/>
    <n v="10"/>
    <n v="1"/>
    <n v="1160250"/>
    <s v="UNIDAD"/>
    <s v="NO SOLICITADAS"/>
  </r>
  <r>
    <x v="15"/>
    <s v="02-02-01-003-008"/>
    <s v="02-02-01-003-008-04"/>
    <s v="Materiales y suministros -Articulos Deportivos"/>
    <s v="LAZOS DEPORTIVO"/>
    <n v="49201512"/>
    <s v="MÍNIMA CUANTÍA"/>
    <n v="2"/>
    <n v="3"/>
    <n v="10"/>
    <n v="9"/>
    <n v="139230"/>
    <s v="UNIDAD"/>
    <s v="NO SOLICITADAS"/>
  </r>
  <r>
    <x v="15"/>
    <s v="02-02-01-003-008"/>
    <s v="02-02-01-003-008-05"/>
    <s v="Materiales y suministros - Juegos y Juguetes"/>
    <s v="CARTA UNO JUEGO DE MESA"/>
    <n v="60141102"/>
    <s v="MÍNIMA CUANTÍA"/>
    <n v="2"/>
    <n v="3"/>
    <n v="10"/>
    <n v="3"/>
    <n v="46410"/>
    <s v="UNIDAD"/>
    <s v="NO SOLICITADAS"/>
  </r>
  <r>
    <x v="15"/>
    <s v="02-02-01-003-008"/>
    <s v="02-02-01-003-008-05"/>
    <s v="Materiales y suministros - Juegos y Juguetes"/>
    <s v="AJEDREZ"/>
    <n v="60141102"/>
    <s v="MÍNIMA CUANTÍA"/>
    <n v="2"/>
    <n v="3"/>
    <n v="10"/>
    <n v="2"/>
    <n v="108290"/>
    <s v="UNIDAD"/>
    <s v="NO SOLICITADAS"/>
  </r>
  <r>
    <x v="15"/>
    <s v="02-02-01-003-008"/>
    <s v="02-02-01-003-008-09"/>
    <s v="Materiales y suministros - Otros artículos manufacturados n. C. P."/>
    <s v="BALON DE MICROFUTBOL"/>
    <n v="49161504"/>
    <s v="MÍNIMA CUANTÍA"/>
    <n v="2"/>
    <n v="3"/>
    <n v="10"/>
    <n v="5"/>
    <n v="252280"/>
    <s v="UNIDAD"/>
    <s v="NO SOLICITADAS"/>
  </r>
  <r>
    <x v="15"/>
    <s v="02-02-01-003-008"/>
    <s v="02-02-01-003-008-04"/>
    <s v="Materiales y suministros -Articulos Deportivos"/>
    <s v="BALON DE BASKETBALL"/>
    <n v="49161603"/>
    <s v="MÍNIMA CUANTÍA"/>
    <n v="2"/>
    <n v="3"/>
    <n v="10"/>
    <n v="4"/>
    <n v="247520"/>
    <s v="UNIDAD"/>
    <s v="NO SOLICITADAS"/>
  </r>
  <r>
    <x v="15"/>
    <s v="02-02-01-003-008"/>
    <s v="02-02-01-003-008-04"/>
    <s v="Materiales y suministros -Articulos Deportivos"/>
    <s v="BALON DE VOLLEYBALL"/>
    <n v="49161608"/>
    <s v="MÍNIMA CUANTÍA"/>
    <n v="2"/>
    <n v="3"/>
    <n v="10"/>
    <n v="3"/>
    <n v="162435"/>
    <s v="UNIDAD"/>
    <s v="NO SOLICITADAS"/>
  </r>
  <r>
    <x v="15"/>
    <s v="02-01-01-003-008"/>
    <s v="02-01-01-003-008-01-4"/>
    <s v="Activos fijos - Otros muebles n. C. P."/>
    <s v="CARPA EN LONA"/>
    <n v="49121503"/>
    <s v="MÍNIMA CUANTÍA"/>
    <n v="2"/>
    <n v="3"/>
    <n v="10"/>
    <n v="1"/>
    <n v="3094000"/>
    <s v="UNIDAD"/>
    <s v="NO SOLICITADAS"/>
  </r>
  <r>
    <x v="15"/>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FOLDER COLGANTE DE VARILLA METALICA  "/>
    <n v="44122017"/>
    <s v="MÍNIMA CUANTÍA"/>
    <n v="2"/>
    <n v="3"/>
    <n v="10"/>
    <n v="100"/>
    <n v="120000"/>
    <s v="UNIDAD"/>
    <s v="NO SOLICITADAS"/>
  </r>
  <r>
    <x v="15"/>
    <s v="02-02-01-003-002"/>
    <s v="02-02-01-003-002-01"/>
    <s v="Materiales y suministros - Pasta de papel, papel y cartón"/>
    <s v="CINTA DE ENMASCARAR"/>
    <n v="31201503"/>
    <s v="MÍNIMA CUANTÍA"/>
    <n v="2"/>
    <n v="3"/>
    <n v="10"/>
    <n v="10"/>
    <n v="84000"/>
    <s v="UNIDAD"/>
    <s v="NO SOLICITADAS"/>
  </r>
  <r>
    <x v="15"/>
    <s v="02-02-01-003-006"/>
    <s v="02-02-01-003-006-09"/>
    <s v="Materiales y suministros - Otros productos plásticos"/>
    <s v="CINTA DOBLE FAZ"/>
    <n v="31201505"/>
    <s v="MÍNIMA CUANTÍA"/>
    <n v="2"/>
    <n v="3"/>
    <n v="10"/>
    <n v="10"/>
    <n v="144600"/>
    <s v="UNIDAD"/>
    <s v="NO SOLICITADAS"/>
  </r>
  <r>
    <x v="15"/>
    <s v="02-02-01-003-006"/>
    <s v="02-02-01-003-006-09"/>
    <s v="Materiales y suministros - Otros productos plásticos"/>
    <s v="CINTA TRANSPARENTE GRANDE 48 MM X 100 M"/>
    <n v="31201512"/>
    <s v="MÍNIMA CUANTÍA"/>
    <n v="2"/>
    <n v="3"/>
    <n v="10"/>
    <n v="10"/>
    <n v="150000"/>
    <s v="UNIDAD"/>
    <s v="NO SOLICITADAS"/>
  </r>
  <r>
    <x v="15"/>
    <s v="02-02-01-003-006"/>
    <s v="02-02-01-003-006-09"/>
    <s v="Materiales y suministros - Otros productos plásticos"/>
    <s v="GANCHO LEGAJADOR X CAJA 20 UNIDADES"/>
    <n v="44122016"/>
    <s v="MÍNIMA CUANTÍA"/>
    <n v="2"/>
    <n v="3"/>
    <n v="10"/>
    <n v="6"/>
    <n v="21000"/>
    <s v="UNIDAD"/>
    <s v="NO SOLICITADAS"/>
  </r>
  <r>
    <x v="15"/>
    <s v="02-02-01-003-006"/>
    <s v="02-02-01-003-006-09"/>
    <s v="Materiales y suministros - Otros productos plásticos"/>
    <s v="PAPEL CONTACT X ROLLO"/>
    <n v="14111616"/>
    <s v="MÍNIMA CUANTÍA"/>
    <n v="2"/>
    <n v="3"/>
    <n v="10"/>
    <n v="6"/>
    <n v="277032"/>
    <s v="UNIDAD"/>
    <s v="NO SOLICITADAS"/>
  </r>
  <r>
    <x v="15"/>
    <s v="02-01-01-003-008"/>
    <s v="02-01-01-003-008-01-4"/>
    <s v="Activos fijos - Otros muebles n. C. P."/>
    <s v="ESTANTE"/>
    <n v="24102004"/>
    <s v="MÍNIMA CUANTÍA"/>
    <n v="2"/>
    <n v="3"/>
    <n v="10"/>
    <n v="1"/>
    <n v="566986.21"/>
    <s v="UNIDAD"/>
    <s v="NO SOLICITADAS"/>
  </r>
  <r>
    <x v="15"/>
    <s v="02-01-01-003-008"/>
    <s v="02-01-01-003-008-01-4"/>
    <s v="Activos fijos - Otros muebles n. C. P."/>
    <s v="CASILLERO"/>
    <n v="56101520"/>
    <s v="MÍNIMA CUANTÍA"/>
    <n v="2"/>
    <n v="3"/>
    <n v="10"/>
    <n v="1"/>
    <n v="793437.26"/>
    <s v="UNIDAD"/>
    <s v="NO SOLICITADAS"/>
  </r>
  <r>
    <x v="15"/>
    <s v="02-02-02-006-004"/>
    <s v="02-02-02-006-004"/>
    <s v="Adquisición de servicios - Servicios de transporte de pasajeros"/>
    <s v="TIQUETES TERRESTRES"/>
    <n v="78111800"/>
    <s v="MÍNIMA CUANTÍA"/>
    <n v="2"/>
    <n v="3"/>
    <n v="10"/>
    <n v="1"/>
    <n v="1000000"/>
    <s v="GLOBAL"/>
    <s v="NO SOLICITADAS"/>
  </r>
  <r>
    <x v="15"/>
    <s v="02-02-02-010"/>
    <s v="02-02-02-010"/>
    <s v="Adquisición de servicios - Viáticos de los funcionarios en comisión"/>
    <s v="VIATICOS"/>
    <n v="72152000"/>
    <s v="MÍNIMA CUANTÍA"/>
    <n v="2"/>
    <n v="3"/>
    <n v="10"/>
    <n v="1"/>
    <n v="1000000"/>
    <s v="GLOBAL"/>
    <s v="NO SOLICITADAS"/>
  </r>
  <r>
    <x v="15"/>
    <s v="02-01-01-004-003"/>
    <s v="02-01-01-004-003-09"/>
    <s v="Activos fijos - Otras máquinas para usos generales y sus partes y piezas"/>
    <s v="VENTILADOR"/>
    <n v="40101604"/>
    <s v="MÍNIMA CUANTÍA"/>
    <n v="2"/>
    <n v="3"/>
    <n v="10"/>
    <n v="5"/>
    <n v="679500"/>
    <s v="UNIDAD"/>
    <s v="NO SOLICITADAS"/>
  </r>
  <r>
    <x v="15"/>
    <s v="02-02-02-005-004"/>
    <s v="02-02-02-005-004-01-1"/>
    <s v="Adquisición de servicios - Servicios generales de construcción de edificaciones residenciales"/>
    <s v="MANTENIMIENTO HOTEL "/>
    <n v="72102900"/>
    <s v="SELECCIÓN ABREVIADA MENOR CUANTÍA"/>
    <n v="4"/>
    <n v="11"/>
    <n v="10"/>
    <n v="1"/>
    <n v="95000000"/>
    <s v="GLOBAL"/>
    <s v="NO SOLICITADAS"/>
  </r>
  <r>
    <x v="15"/>
    <s v="02-02-02-005-004"/>
    <s v="02-02-02-005-004-01-2"/>
    <s v="Adquisición de servicios - Servicios generales de construcción de edificaciones no residenciales"/>
    <s v="MANTENIMIENTO GRUPOS OPERATIVOS"/>
    <n v="72102900"/>
    <s v="SELECCIÓN ABREVIADA MENOR CUANTÍA"/>
    <n v="4"/>
    <n v="11"/>
    <n v="10"/>
    <n v="1"/>
    <n v="280000000"/>
    <s v="GLOBAL"/>
    <s v="NO SOLICITADAS"/>
  </r>
  <r>
    <x v="15"/>
    <s v="02-02-02-005-004"/>
    <s v="02-02-02-005-004-01-2"/>
    <s v="Adquisición de servicios - Servicios generales de construcción de edificaciones no residenciales"/>
    <s v="MANTENIMIENTO CASINO OFICIALES"/>
    <n v="72102900"/>
    <s v="SELECCIÓN ABREVIADA MENOR CUANTÍA"/>
    <n v="4"/>
    <n v="11"/>
    <n v="10"/>
    <n v="1"/>
    <n v="25000000"/>
    <s v="GLOBAL"/>
    <s v="NO SOLICITADAS"/>
  </r>
  <r>
    <x v="15"/>
    <s v="02-02-02-009-003"/>
    <s v="02-02-02-009-003-01"/>
    <s v="Adquisición de servicios - Servicios de salud humana"/>
    <s v="EXAMENES MEDICOS OCUPACIONALES PERSONAL CIVIL Y UN PERSONAL MILITAR CACOM 2"/>
    <n v="85121502"/>
    <s v="MÍNIMA CUANTÍA"/>
    <n v="2"/>
    <n v="8"/>
    <n v="10"/>
    <n v="1"/>
    <n v="17000000"/>
    <s v="GLOBAL"/>
    <s v="NO SOLICITADAS"/>
  </r>
  <r>
    <x v="15"/>
    <s v="02-02-02-005-004"/>
    <s v="02-02-02-005-004-02-3"/>
    <s v="Adquisición de servicios - Servicios generales de construcción de puertos, canales, presas, sistemas de riego y otras obras hidráulicas"/>
    <s v="MANTENIMIENTO RED HIDRÁULICA SHELTERS Y EDIFICIO ART"/>
    <n v="72101507"/>
    <s v="MÍNIMA CUANTÍA"/>
    <n v="3"/>
    <n v="8"/>
    <n v="10"/>
    <n v="1"/>
    <n v="10000000"/>
    <s v="GLOBAL"/>
    <s v="NO SOLICITADAS"/>
  </r>
  <r>
    <x v="15"/>
    <s v="02-02-02-005-004"/>
    <s v="02-02-02-005-004-06"/>
    <s v="Adquisición de servicios - Servicios de instalaciones"/>
    <s v="SUMINISTRO E INSTALACIÓN DE CERRAMIENTO TIPO SLATS PARA ZONA DE GENERADOR ELÉCTRICO"/>
    <n v="30191617"/>
    <s v="MÍNIMA CUANTÍA"/>
    <n v="6"/>
    <n v="6"/>
    <n v="10"/>
    <n v="1"/>
    <n v="34606791"/>
    <s v="GLOBAL"/>
    <s v="NO SOLICITADAS"/>
  </r>
  <r>
    <x v="15"/>
    <s v="02-01-01-004-004"/>
    <s v="02-01-01-004-004-02"/>
    <s v="Activos fijos - Máquinas herramientas y sus partes, piezas y accesorios"/>
    <s v="GRÚA HIDRÁULICA P/N: 04-6152-0120"/>
    <n v="24101630"/>
    <s v="SELECCIÓN ABREVIADA SUBASTA INVERSA (NO DISPONIBLE)"/>
    <n v="2"/>
    <n v="9"/>
    <n v="10"/>
    <n v="1"/>
    <n v="119952164.06999999"/>
    <s v="UNIDAD"/>
    <s v="NO SOLICITADAS"/>
  </r>
  <r>
    <x v="15"/>
    <s v="02-01-01-004-004"/>
    <s v="02-01-01-004-004-02"/>
    <s v="Activos fijos - Máquinas herramientas y sus partes, piezas y accesorios"/>
    <s v="PISTOLA ENGRASADORA INALÁMBRICA DE 18V P/N CGG8850"/>
    <n v="40141736"/>
    <s v="SELECCIÓN ABREVIADA SUBASTA INVERSA (NO DISPONIBLE)"/>
    <n v="2"/>
    <n v="9"/>
    <n v="10"/>
    <n v="1"/>
    <n v="3332000"/>
    <s v="UNIDAD"/>
    <s v="NO SOLICITADAS"/>
  </r>
  <r>
    <x v="15"/>
    <s v="02-01-01-004-004"/>
    <s v="02-01-01-004-004-02"/>
    <s v="Activos fijos - Máquinas herramientas y sus partes, piezas y accesorios"/>
    <s v="KIT DE HERRAMIENTAS PARA FRENADO DE TUERCAS Y PERNOS P/N  DMC1000-20R "/>
    <n v="27112105"/>
    <s v="SELECCIÓN ABREVIADA SUBASTA INVERSA (NO DISPONIBLE)"/>
    <n v="2"/>
    <n v="9"/>
    <n v="10"/>
    <n v="1"/>
    <n v="12376000"/>
    <s v="UNIDAD"/>
    <s v="NO SOLICITADAS"/>
  </r>
  <r>
    <x v="15"/>
    <s v="02-01-01-004-004"/>
    <s v="02-01-01-004-004-09"/>
    <s v="Activos fijos - Otra maquinaria para usos especiales y sus partes y piezas"/>
    <s v="PROGRAMADOR ELT PARA RADIO BALIZAS  P/N.453-2000 "/>
    <n v="41113600"/>
    <s v="SELECCIÓN ABREVIADA SUBASTA INVERSA (NO DISPONIBLE)"/>
    <n v="2"/>
    <n v="9"/>
    <n v="10"/>
    <n v="1"/>
    <n v="41650000"/>
    <s v="UNIDAD"/>
    <s v="NO SOLICITADAS"/>
  </r>
  <r>
    <x v="15"/>
    <s v="02-01-01-004-004"/>
    <s v="02-01-01-004-004-02"/>
    <s v="Activos fijos - Máquinas herramientas y sus partes, piezas y accesorios"/>
    <s v="CAUTÍN A GAS RECARGABLE / PARA SOLDADURA CON ESTAÑO PORTÁTIL P/N: YAKS42"/>
    <n v="23271806"/>
    <s v="SELECCIÓN ABREVIADA SUBASTA INVERSA (NO DISPONIBLE)"/>
    <n v="2"/>
    <n v="9"/>
    <n v="10"/>
    <n v="8"/>
    <n v="6854400"/>
    <s v="UNIDAD"/>
    <s v="NO SOLICITADAS"/>
  </r>
  <r>
    <x v="15"/>
    <s v="02-01-01-004-004"/>
    <s v="02-01-01-004-004-02"/>
    <s v="Activos fijos - Máquinas herramientas y sus partes, piezas y accesorios"/>
    <s v="HERRAMIENTA DE CABLE DE SEGURIDAD P/N WTSTC323 "/>
    <n v="27111518"/>
    <s v="SELECCIÓN ABREVIADA SUBASTA INVERSA (NO DISPONIBLE)"/>
    <n v="2"/>
    <n v="9"/>
    <n v="10"/>
    <n v="1"/>
    <n v="2427600"/>
    <s v="UNIDAD"/>
    <s v="NO SOLICITADAS"/>
  </r>
  <r>
    <x v="15"/>
    <s v="02-01-01-004-004"/>
    <s v="02-01-01-004-004-02"/>
    <s v="Activos fijos - Máquinas herramientas y sus partes, piezas y accesorios"/>
    <s v="PISTOLA PARA APLICAR SILICONA P/N 22801"/>
    <n v="27112719"/>
    <s v="SELECCIÓN ABREVIADA SUBASTA INVERSA (NO DISPONIBLE)"/>
    <n v="2"/>
    <n v="9"/>
    <n v="10"/>
    <n v="4"/>
    <n v="142800"/>
    <s v="UNIDAD"/>
    <s v="NO SOLICITADAS"/>
  </r>
  <r>
    <x v="15"/>
    <s v="02-01-01-004-004"/>
    <s v="02-01-01-004-004-02"/>
    <s v="Activos fijos - Máquinas herramientas y sus partes, piezas y accesorios"/>
    <s v="LAMPARA HALOGENA P/N: ES-RCFLD50W-DL"/>
    <n v="39101601"/>
    <s v="SELECCIÓN ABREVIADA SUBASTA INVERSA (NO DISPONIBLE)"/>
    <n v="2"/>
    <n v="9"/>
    <n v="10"/>
    <n v="6"/>
    <n v="1428000"/>
    <s v="UNIDAD"/>
    <s v="NO SOLICITADAS"/>
  </r>
  <r>
    <x v="15"/>
    <s v="02-01-01-004-004"/>
    <s v="02-01-01-004-004-02"/>
    <s v="Activos fijos - Máquinas herramientas y sus partes, piezas y accesorios"/>
    <s v="UNIDAD DE SERVICIO HIDRAULICO P/N: 06-4035-0500"/>
    <n v="41114524"/>
    <s v="SELECCIÓN ABREVIADA SUBASTA INVERSA (NO DISPONIBLE)"/>
    <n v="2"/>
    <n v="9"/>
    <n v="10"/>
    <n v="1"/>
    <n v="14280000"/>
    <s v="UNIDAD"/>
    <s v="NO SOLICITADAS"/>
  </r>
  <r>
    <x v="15"/>
    <s v="02-01-01-004-004"/>
    <s v="02-01-01-004-004-02"/>
    <s v="Activos fijos - Máquinas herramientas y sus partes, piezas y accesorios"/>
    <s v="CARGADOR DE BATERIAS P/N: BC50BS  "/>
    <n v="26111729"/>
    <s v="SELECCIÓN ABREVIADA SUBASTA INVERSA (NO DISPONIBLE)"/>
    <n v="2"/>
    <n v="9"/>
    <n v="10"/>
    <n v="1"/>
    <n v="666400"/>
    <s v="UNIDAD"/>
    <s v="NO SOLICITADAS"/>
  </r>
  <r>
    <x v="15"/>
    <s v="02-01-01-004-004"/>
    <s v="02-01-01-004-004-02"/>
    <s v="Activos fijos - Máquinas herramientas y sus partes, piezas y accesorios"/>
    <s v="COPA PARA LLAVE ALLEN 1/4 &quot; DRIVE SAE 9/64&quot; P/N TMA4.5E"/>
    <n v="27111715"/>
    <s v="SELECCIÓN ABREVIADA SUBASTA INVERSA (NO DISPONIBLE)"/>
    <n v="2"/>
    <n v="9"/>
    <n v="10"/>
    <n v="5"/>
    <n v="571200"/>
    <s v="UNIDAD"/>
    <s v="NO SOLICITADAS"/>
  </r>
  <r>
    <x v="15"/>
    <s v="02-01-01-004-004"/>
    <s v="02-01-01-004-004-02"/>
    <s v="Activos fijos - Máquinas herramientas y sus partes, piezas y accesorios"/>
    <s v="KIT AVANZADO CON CALIFICADOR DE CABLEADO P/N CIQ-KIT"/>
    <n v="39121700"/>
    <s v="SELECCIÓN ABREVIADA SUBASTA INVERSA (NO DISPONIBLE)"/>
    <n v="2"/>
    <n v="9"/>
    <n v="10"/>
    <n v="1"/>
    <n v="14280000"/>
    <s v="UNIDAD"/>
    <s v="NO SOLICITADAS"/>
  </r>
  <r>
    <x v="15"/>
    <s v="02-01-01-004-004"/>
    <s v="02-01-01-004-004-02"/>
    <s v="Activos fijos - Máquinas herramientas y sus partes, piezas y accesorios"/>
    <s v="CAJA DE HERRAMIENTAS VACIA P/N STMT81417-1"/>
    <n v="24112401"/>
    <s v="SELECCIÓN ABREVIADA SUBASTA INVERSA (NO DISPONIBLE)"/>
    <n v="2"/>
    <n v="9"/>
    <n v="10"/>
    <n v="3"/>
    <n v="14280000"/>
    <s v="UNIDAD"/>
    <s v="NO SOLICITADAS"/>
  </r>
  <r>
    <x v="15"/>
    <s v="02-01-01-004-004"/>
    <s v="02-01-01-004-004-09"/>
    <s v="Activos fijos - Otra maquinaria para usos especiales y sus partes y piezas"/>
    <s v="INDICADOR DE CAMPO GAUSS P/N 105645"/>
    <n v="41112223"/>
    <s v="SELECCIÓN ABREVIADA SUBASTA INVERSA (NO DISPONIBLE)"/>
    <n v="2"/>
    <n v="9"/>
    <n v="10"/>
    <n v="1"/>
    <n v="3332000"/>
    <s v="UNIDAD"/>
    <s v="NO SOLICITADAS"/>
  </r>
  <r>
    <x v="15"/>
    <s v="02-01-01-004-004"/>
    <s v="02-01-01-004-004-02"/>
    <s v="Activos fijos - Máquinas herramientas y sus partes, piezas y accesorios"/>
    <s v="TIJERA CORTA LAMINA IZQUIERDA P/N 10504315N SL"/>
    <n v="44121618"/>
    <s v="SELECCIÓN ABREVIADA SUBASTA INVERSA (NO DISPONIBLE)"/>
    <n v="2"/>
    <n v="9"/>
    <n v="10"/>
    <n v="1"/>
    <n v="190400"/>
    <s v="UNIDAD"/>
    <s v="NO SOLICITADAS"/>
  </r>
  <r>
    <x v="15"/>
    <s v="02-01-01-004-004"/>
    <s v="02-01-01-004-004-02"/>
    <s v="Activos fijos - Máquinas herramientas y sus partes, piezas y accesorios"/>
    <s v="TIJERA CORTA LAMINA DERECHA P/N 10504315N SR"/>
    <n v="44121618"/>
    <s v="SELECCIÓN ABREVIADA SUBASTA INVERSA (NO DISPONIBLE)"/>
    <n v="2"/>
    <n v="9"/>
    <n v="10"/>
    <n v="1"/>
    <n v="190400"/>
    <s v="UNIDAD"/>
    <s v="NO SOLICITADAS"/>
  </r>
  <r>
    <x v="15"/>
    <s v="02-01-01-004-004"/>
    <s v="02-01-01-004-004-02"/>
    <s v="Activos fijos - Máquinas herramientas y sus partes, piezas y accesorios"/>
    <s v="CIZALLA NEUMATICA P/N P-2041"/>
    <n v="27131525"/>
    <s v="SELECCIÓN ABREVIADA SUBASTA INVERSA (NO DISPONIBLE)"/>
    <n v="2"/>
    <n v="9"/>
    <n v="10"/>
    <n v="1"/>
    <n v="2380000"/>
    <s v="UNIDAD"/>
    <s v="NO SOLICITADAS"/>
  </r>
  <r>
    <x v="15"/>
    <s v="02-01-01-004-004"/>
    <s v="02-01-01-004-004-02"/>
    <s v="Activos fijos - Máquinas herramientas y sus partes, piezas y accesorios"/>
    <s v="REMACHADORA DE BORDE NEUMATICA P/N 34-214C"/>
    <n v="27112409"/>
    <s v="SELECCIÓN ABREVIADA SUBASTA INVERSA (NO DISPONIBLE)"/>
    <n v="2"/>
    <n v="9"/>
    <n v="10"/>
    <n v="1"/>
    <n v="3332000"/>
    <s v="UNIDAD"/>
    <s v="NO SOLICITADAS"/>
  </r>
  <r>
    <x v="15"/>
    <s v="02-01-01-004-004"/>
    <s v="02-01-01-004-004-02"/>
    <s v="Activos fijos - Máquinas herramientas y sus partes, piezas y accesorios"/>
    <s v="MARCO PARA SEGUETA P/N STHT20140"/>
    <n v="27111552"/>
    <s v="SELECCIÓN ABREVIADA SUBASTA INVERSA (NO DISPONIBLE)"/>
    <n v="2"/>
    <n v="9"/>
    <n v="10"/>
    <n v="1"/>
    <n v="119000"/>
    <s v="UNIDAD"/>
    <s v="NO SOLICITADAS"/>
  </r>
  <r>
    <x v="15"/>
    <s v="02-01-01-004-004"/>
    <s v="02-01-01-004-004-02"/>
    <s v="Activos fijos - Máquinas herramientas y sus partes, piezas y accesorios"/>
    <s v="MARTILLO 17 OZ P/N  FMHT51244 "/>
    <n v="27111602"/>
    <s v="SELECCIÓN ABREVIADA SUBASTA INVERSA (NO DISPONIBLE)"/>
    <n v="2"/>
    <n v="9"/>
    <n v="10"/>
    <n v="1"/>
    <n v="171360"/>
    <s v="UNIDAD"/>
    <s v="NO SOLICITADAS"/>
  </r>
  <r>
    <x v="15"/>
    <s v="02-01-01-004-004"/>
    <s v="02-01-01-004-004-02"/>
    <s v="Activos fijos - Máquinas herramientas y sus partes, piezas y accesorios"/>
    <s v="ASPIRADORA INALAMBRICA 18/20 V P/N DCV580 "/>
    <n v="47121602"/>
    <s v="SELECCIÓN ABREVIADA SUBASTA INVERSA (NO DISPONIBLE)"/>
    <n v="2"/>
    <n v="9"/>
    <n v="10"/>
    <n v="2"/>
    <n v="4284000"/>
    <s v="UNIDAD"/>
    <s v="NO SOLICITADAS"/>
  </r>
  <r>
    <x v="15"/>
    <s v="02-01-01-004-004"/>
    <s v="02-01-01-004-004-02"/>
    <s v="Activos fijos - Máquinas herramientas y sus partes, piezas y accesorios"/>
    <s v="REMACHADORA NEUMATICA CON CABEZAL DE TRACCION P/N H782"/>
    <n v="27112409"/>
    <s v="SELECCIÓN ABREVIADA SUBASTA INVERSA (NO DISPONIBLE)"/>
    <n v="2"/>
    <n v="9"/>
    <n v="10"/>
    <n v="1"/>
    <n v="7140000"/>
    <s v="UNIDAD"/>
    <s v="NO SOLICITADAS"/>
  </r>
  <r>
    <x v="15"/>
    <s v="02-01-01-004-004"/>
    <s v="02-01-01-004-004-02"/>
    <s v="Activos fijos - Máquinas herramientas y sus partes, piezas y accesorios"/>
    <s v="DINAMOMETRO DIGITAL 100KG ESCALA DE 100G P/N PESOLA 100 KG"/>
    <n v="41114501"/>
    <s v="SELECCIÓN ABREVIADA SUBASTA INVERSA (NO DISPONIBLE)"/>
    <n v="2"/>
    <n v="9"/>
    <n v="10"/>
    <n v="1"/>
    <n v="2380000"/>
    <s v="UNIDAD"/>
    <s v="NO SOLICITADAS"/>
  </r>
  <r>
    <x v="15"/>
    <s v="02-01-01-004-004"/>
    <s v="02-01-01-004-004-02"/>
    <s v="Activos fijos - Máquinas herramientas y sus partes, piezas y accesorios"/>
    <s v="DINAMOMETRO DIGITAL 200KG ESCALA DE 200G P/N PESOLA 200 KG"/>
    <n v="41114501"/>
    <s v="SELECCIÓN ABREVIADA SUBASTA INVERSA (NO DISPONIBLE)"/>
    <n v="2"/>
    <n v="9"/>
    <n v="10"/>
    <n v="1"/>
    <n v="2380000"/>
    <s v="UNIDAD"/>
    <s v="NO SOLICITADAS"/>
  </r>
  <r>
    <x v="15"/>
    <s v="02-01-01-004-004"/>
    <s v="02-01-01-004-004-02"/>
    <s v="Activos fijos - Máquinas herramientas y sus partes, piezas y accesorios"/>
    <s v="TENSIOMETRO PARA CABLE DIGITAL DE 1/16 A 1/4 P/N 102-03108 MODELO CT12A"/>
    <n v="41114509"/>
    <s v="SELECCIÓN ABREVIADA SUBASTA INVERSA (NO DISPONIBLE)"/>
    <n v="2"/>
    <n v="9"/>
    <n v="10"/>
    <n v="1"/>
    <n v="22020394.539999999"/>
    <s v="UNIDAD"/>
    <s v="NO SOLICITADAS"/>
  </r>
  <r>
    <x v="15"/>
    <s v="02-01-01-004-004"/>
    <s v="02-01-01-004-004-02"/>
    <s v="Activos fijos - Máquinas herramientas y sus partes, piezas y accesorios"/>
    <s v="JUEGO DE MACHUELOS 17 PIEZAS P/N 5EWK9"/>
    <n v="27111712"/>
    <s v="SELECCIÓN ABREVIADA SUBASTA INVERSA (NO DISPONIBLE)"/>
    <n v="2"/>
    <n v="9"/>
    <n v="10"/>
    <n v="1"/>
    <n v="523600"/>
    <s v="UNIDAD"/>
    <s v="NO SOLICITADAS"/>
  </r>
  <r>
    <x v="15"/>
    <s v="02-01-01-004-004"/>
    <s v="02-01-01-004-004-02"/>
    <s v="Activos fijos - Máquinas herramientas y sus partes, piezas y accesorios"/>
    <n v="0"/>
    <n v="41114509"/>
    <s v="SELECCIÓN ABREVIADA SUBASTA INVERSA (NO DISPONIBLE)"/>
    <n v="2"/>
    <n v="9"/>
    <n v="10"/>
    <n v="1"/>
    <n v="0.03"/>
    <s v="UNIDAD"/>
    <s v="NO SOLICITADAS"/>
  </r>
  <r>
    <x v="15"/>
    <s v="02-01-01-004-004"/>
    <s v="02-01-01-004-004-09"/>
    <s v="Activos fijos - Otra maquinaria para usos especiales y sus partes y piezas"/>
    <s v="MEDIDOR DE ESPESORES P/N PCE-CT 24FN"/>
    <n v="41111617"/>
    <s v="SELECCIÓN ABREVIADA SUBASTA INVERSA (NO DISPONIBLE)"/>
    <n v="2"/>
    <n v="9"/>
    <n v="10"/>
    <n v="1"/>
    <n v="2856000"/>
    <s v="UNIDAD"/>
    <s v="NO SOLICITADAS"/>
  </r>
  <r>
    <x v="15"/>
    <s v="02-01-01-004-004"/>
    <s v="02-01-01-004-004-02"/>
    <s v="Activos fijos - Máquinas herramientas y sus partes, piezas y accesorios"/>
    <s v="LLAVE DE TORQUE CUADRANTE DE 3/8 DE 1/4 P/N FRES8"/>
    <n v="27111702"/>
    <s v="SELECCIÓN ABREVIADA SUBASTA INVERSA (NO DISPONIBLE)"/>
    <n v="2"/>
    <n v="9"/>
    <n v="10"/>
    <n v="1"/>
    <n v="228480"/>
    <s v="UNIDAD"/>
    <s v="NO SOLICITADAS"/>
  </r>
  <r>
    <x v="15"/>
    <s v="02-01-01-004-004"/>
    <s v="02-01-01-004-004-02"/>
    <s v="Activos fijos - Máquinas herramientas y sus partes, piezas y accesorios"/>
    <s v="LLAVE DE TORQUE CUADRANTE DE 3/8 DE 5/16 P/N FRES10"/>
    <n v="27111702"/>
    <s v="SELECCIÓN ABREVIADA SUBASTA INVERSA (NO DISPONIBLE)"/>
    <n v="2"/>
    <n v="9"/>
    <n v="10"/>
    <n v="1"/>
    <n v="228480"/>
    <s v="UNIDAD"/>
    <s v="NO SOLICITADAS"/>
  </r>
  <r>
    <x v="15"/>
    <s v="02-01-01-004-004"/>
    <s v="02-01-01-004-004-02"/>
    <s v="Activos fijos - Máquinas herramientas y sus partes, piezas y accesorios"/>
    <s v="LLAVE DE TORQUE CUADRANTE DE 3/8 DE 3/8 P/N FRES12"/>
    <n v="27111702"/>
    <s v="SELECCIÓN ABREVIADA SUBASTA INVERSA (NO DISPONIBLE)"/>
    <n v="2"/>
    <n v="9"/>
    <n v="10"/>
    <n v="1"/>
    <n v="228480"/>
    <s v="UNIDAD"/>
    <s v="NO SOLICITADAS"/>
  </r>
  <r>
    <x v="15"/>
    <s v="02-01-01-004-004"/>
    <s v="02-01-01-004-004-02"/>
    <s v="Activos fijos - Máquinas herramientas y sus partes, piezas y accesorios"/>
    <s v="LLAVE DE TORQUE CUADRANTE DE 3/8 DE 7/16 P/N FRES14"/>
    <n v="27111702"/>
    <s v="SELECCIÓN ABREVIADA SUBASTA INVERSA (NO DISPONIBLE)"/>
    <n v="2"/>
    <n v="9"/>
    <n v="10"/>
    <n v="1"/>
    <n v="228480"/>
    <s v="UNIDAD"/>
    <s v="NO SOLICITADAS"/>
  </r>
  <r>
    <x v="15"/>
    <s v="02-01-01-004-004"/>
    <s v="02-01-01-004-004-02"/>
    <s v="Activos fijos - Máquinas herramientas y sus partes, piezas y accesorios"/>
    <s v="LLAVE DE TORQUE CUADRANTE DE 3/8 DE 1/2 P/N FRES16"/>
    <n v="27111702"/>
    <s v="SELECCIÓN ABREVIADA SUBASTA INVERSA (NO DISPONIBLE)"/>
    <n v="2"/>
    <n v="9"/>
    <n v="10"/>
    <n v="1"/>
    <n v="228480"/>
    <s v="UNIDAD"/>
    <s v="NO SOLICITADAS"/>
  </r>
  <r>
    <x v="15"/>
    <s v="02-01-01-004-004"/>
    <s v="02-01-01-004-004-02"/>
    <s v="Activos fijos - Máquinas herramientas y sus partes, piezas y accesorios"/>
    <s v="LLAVE DE TORQUE CUADRANTE DE 3/8 DE 9/16 P/N FRES18"/>
    <n v="27111702"/>
    <s v="SELECCIÓN ABREVIADA SUBASTA INVERSA (NO DISPONIBLE)"/>
    <n v="2"/>
    <n v="9"/>
    <n v="10"/>
    <n v="1"/>
    <n v="228480"/>
    <s v="UNIDAD"/>
    <s v="NO SOLICITADAS"/>
  </r>
  <r>
    <x v="15"/>
    <s v="02-01-01-004-004"/>
    <s v="02-01-01-004-004-02"/>
    <s v="Activos fijos - Máquinas herramientas y sus partes, piezas y accesorios"/>
    <s v="LLAVE DE TORQUE CUADRANTE DE 3/8 DE 5/8 P/N FRES20"/>
    <n v="27111702"/>
    <s v="SELECCIÓN ABREVIADA SUBASTA INVERSA (NO DISPONIBLE)"/>
    <n v="2"/>
    <n v="9"/>
    <n v="10"/>
    <n v="1"/>
    <n v="261800"/>
    <s v="UNIDAD"/>
    <s v="NO SOLICITADAS"/>
  </r>
  <r>
    <x v="15"/>
    <s v="02-01-01-004-004"/>
    <s v="02-01-01-004-004-02"/>
    <s v="Activos fijos - Máquinas herramientas y sus partes, piezas y accesorios"/>
    <s v="LLAVE DE TORQUE CUADRANTE DE 3/8 DE 11/16 P/N FRES22"/>
    <n v="27111702"/>
    <s v="SELECCIÓN ABREVIADA SUBASTA INVERSA (NO DISPONIBLE)"/>
    <n v="2"/>
    <n v="9"/>
    <n v="10"/>
    <n v="1"/>
    <n v="285600"/>
    <s v="UNIDAD"/>
    <s v="NO SOLICITADAS"/>
  </r>
  <r>
    <x v="15"/>
    <s v="02-01-01-004-004"/>
    <s v="02-01-01-004-004-02"/>
    <s v="Activos fijos - Máquinas herramientas y sus partes, piezas y accesorios"/>
    <s v="LLAVE DE TORQUE CUADRANTE DE 3/8 DE 3/4 P/N FRES24"/>
    <n v="27111702"/>
    <s v="SELECCIÓN ABREVIADA SUBASTA INVERSA (NO DISPONIBLE)"/>
    <n v="2"/>
    <n v="9"/>
    <n v="10"/>
    <n v="1"/>
    <n v="285600"/>
    <s v="UNIDAD"/>
    <s v="NO SOLICITADAS"/>
  </r>
  <r>
    <x v="15"/>
    <s v="02-01-01-004-004"/>
    <s v="02-01-01-004-004-09"/>
    <s v="Activos fijos - Otra maquinaria para usos especiales y sus partes y piezas"/>
    <s v="MULTIMETRO DE AISLAMIENTO P/N FLUKE1587 FC "/>
    <n v="41113630"/>
    <s v="SELECCIÓN ABREVIADA SUBASTA INVERSA (NO DISPONIBLE)"/>
    <n v="2"/>
    <n v="9"/>
    <n v="10"/>
    <n v="1"/>
    <n v="7140000"/>
    <s v="UNIDAD"/>
    <s v="NO SOLICITADAS"/>
  </r>
  <r>
    <x v="15"/>
    <s v="02-01-01-004-004"/>
    <s v="02-01-01-004-004-02"/>
    <s v="Activos fijos - Máquinas herramientas y sus partes, piezas y accesorios"/>
    <s v="KIT MAQUINA DE ETIQUETAS PARA MARCAR MATERIAL AERONAUTICO P/N BMP21-PLUS-KIT1"/>
    <n v="27112406"/>
    <s v="SELECCIÓN ABREVIADA SUBASTA INVERSA (NO DISPONIBLE)"/>
    <n v="2"/>
    <n v="9"/>
    <n v="10"/>
    <n v="1"/>
    <n v="1904000"/>
    <s v="UNIDAD"/>
    <s v="NO SOLICITADAS"/>
  </r>
  <r>
    <x v="15"/>
    <s v="02-01-01-004-004"/>
    <s v="02-01-01-004-004-02"/>
    <s v="Activos fijos - Máquinas herramientas y sus partes, piezas y accesorios"/>
    <s v="GATO HIDRAULICO TRIPODE 5 TONELADAS P/N 02-7822C0110"/>
    <n v="24101612"/>
    <s v="SELECCIÓN ABREVIADA SUBASTA INVERSA (NO DISPONIBLE)"/>
    <n v="2"/>
    <n v="9"/>
    <n v="10"/>
    <n v="1"/>
    <n v="29000000"/>
    <s v="UNIDAD"/>
    <s v="NO SOLICITADAS"/>
  </r>
  <r>
    <x v="15"/>
    <s v="02-02-01-003-004"/>
    <s v="02-02-01-003-004-02"/>
    <s v="Materiales y suministros - Productos químicos inorgánicos básicos n. C. P."/>
    <s v="OXIGENO GASEOSO INDUSTRIAL (2900 - 3000 PSI)"/>
    <n v="12141904"/>
    <s v="MÍNIMA CUANTÍA"/>
    <n v="1"/>
    <n v="11"/>
    <n v="10"/>
    <n v="1"/>
    <n v="12553455"/>
    <s v="METRO CUBICO"/>
    <s v="SI APROBADAS"/>
  </r>
  <r>
    <x v="15"/>
    <s v="02-02-01-003-004"/>
    <s v="02-02-01-003-004-02"/>
    <s v="Materiales y suministros - Productos químicos inorgánicos básicos n. C. P."/>
    <s v="NITROGENO GASEOSO INDUSTRIAL (2900 - 3000 PSI)"/>
    <n v="12141903"/>
    <s v="MÍNIMA CUANTÍA"/>
    <n v="1"/>
    <n v="11"/>
    <n v="10"/>
    <n v="1"/>
    <n v="4243465"/>
    <s v="METRO CUBICO"/>
    <s v="SI APROBADAS"/>
  </r>
  <r>
    <x v="15"/>
    <s v="02-02-01-003-004"/>
    <s v="02-02-01-003-004-01"/>
    <s v="Materiales y suministros - Químicos orgánicos básicos"/>
    <s v="ACETILENO INDUSTRIAL"/>
    <n v="15111506"/>
    <s v="MÍNIMA CUANTÍA"/>
    <n v="1"/>
    <n v="11"/>
    <n v="10"/>
    <n v="2"/>
    <n v="72472"/>
    <s v="KILOGRAMO"/>
    <s v="SI APROBADAS"/>
  </r>
  <r>
    <x v="15"/>
    <s v="02-02-01-003-004"/>
    <s v="02-02-01-003-004-02"/>
    <s v="Materiales y suministros - Productos químicos inorgánicos básicos n. C. P."/>
    <s v="OXIGENO GASEOSO INDUSTRIAL (2900 - 3000 PSI) (AMARRE VIEGENCIAS FUTURAS - 2022)"/>
    <n v="12141904"/>
    <s v="MÍNIMA CUANTÍA"/>
    <n v="11"/>
    <n v="2"/>
    <n v="10"/>
    <n v="528"/>
    <n v="4488000"/>
    <s v="METRO CUBICO"/>
    <s v="NO SOLICITADAS"/>
  </r>
  <r>
    <x v="15"/>
    <s v="02-02-01-003-004"/>
    <s v="02-02-01-003-004-02"/>
    <s v="Materiales y suministros - Productos químicos inorgánicos básicos n. C. P."/>
    <s v="NITROGENO GASEOSO INDUSTRIAL (2900 - 3000 PSI) (AMARRE VIEGENCIAS FUTURAS - 2022)"/>
    <n v="12141903"/>
    <s v="MÍNIMA CUANTÍA"/>
    <n v="11"/>
    <n v="2"/>
    <n v="10"/>
    <n v="256"/>
    <n v="2380800"/>
    <s v="METRO CUBICO"/>
    <s v="NO SOLICITADAS"/>
  </r>
  <r>
    <x v="15"/>
    <s v="02-02-01-003-004"/>
    <s v="02-02-01-003-004-01"/>
    <s v="Materiales y suministros - Químicos orgánicos básicos"/>
    <s v="ACETILENO INDUSTRIAL (AMARRE VIEGENCIAS FUTURAS - 2022)"/>
    <n v="15111506"/>
    <s v="MÍNIMA CUANTÍA"/>
    <n v="11"/>
    <n v="2"/>
    <n v="10"/>
    <n v="5"/>
    <n v="132340"/>
    <s v="KILOGRAMO"/>
    <s v="NO SOLICITADAS"/>
  </r>
  <r>
    <x v="15"/>
    <s v="02-02-01-004-009"/>
    <s v="02-02-01-004-009-01"/>
    <s v="Materiales y suministros - Vehículos automotores, remolques y semirremolques; y sus partes, piezas y accesorios"/>
    <s v="FILTRO DE ACEITE P/N A-223"/>
    <n v="40161504"/>
    <s v="SELECCIÓN ABREVIADA SUBASTA INVERSA (NO DISPONIBLE)"/>
    <n v="2"/>
    <n v="9"/>
    <n v="10"/>
    <n v="3"/>
    <n v="60000"/>
    <s v="UNIDAD"/>
    <s v="NO SOLICITADAS"/>
  </r>
  <r>
    <x v="15"/>
    <s v="02-02-01-004-009"/>
    <s v="02-02-01-004-009-01"/>
    <s v="Materiales y suministros - Vehículos automotores, remolques y semirremolques; y sus partes, piezas y accesorios"/>
    <s v="FILTRO COMBUSTIBLE P/N BT-364"/>
    <n v="40161513"/>
    <s v="SELECCIÓN ABREVIADA SUBASTA INVERSA (NO DISPONIBLE)"/>
    <n v="2"/>
    <n v="9"/>
    <n v="10"/>
    <n v="2"/>
    <n v="218960"/>
    <s v="UNIDAD"/>
    <s v="NO SOLICITADAS"/>
  </r>
  <r>
    <x v="15"/>
    <s v="02-02-01-004-009"/>
    <s v="02-02-01-004-009-01"/>
    <s v="Materiales y suministros - Vehículos automotores, remolques y semirremolques; y sus partes, piezas y accesorios"/>
    <s v="FILTRO DE ACEITE P/N P 555680"/>
    <n v="40161504"/>
    <s v="SELECCIÓN ABREVIADA SUBASTA INVERSA (NO DISPONIBLE)"/>
    <n v="2"/>
    <n v="9"/>
    <n v="10"/>
    <n v="2"/>
    <n v="218960"/>
    <s v="UNIDAD"/>
    <s v="NO SOLICITADAS"/>
  </r>
  <r>
    <x v="15"/>
    <s v="02-02-01-004-009"/>
    <s v="02-02-01-004-009-01"/>
    <s v="Materiales y suministros - Vehículos automotores, remolques y semirremolques; y sus partes, piezas y accesorios"/>
    <s v="FILTRO DE COMBUSTIBLE/SECUNDARIO P/N BT 259"/>
    <n v="40161513"/>
    <s v="SELECCIÓN ABREVIADA SUBASTA INVERSA (NO DISPONIBLE)"/>
    <n v="2"/>
    <n v="9"/>
    <n v="10"/>
    <n v="3"/>
    <n v="328440"/>
    <s v="UNIDAD"/>
    <s v="NO SOLICITADAS"/>
  </r>
  <r>
    <x v="15"/>
    <s v="02-02-01-004-009"/>
    <s v="02-02-01-004-009-01"/>
    <s v="Materiales y suministros - Vehículos automotores, remolques y semirremolques; y sus partes, piezas y accesorios"/>
    <s v="FILTRO DE AIRE P/N AR 1596"/>
    <n v="40161505"/>
    <s v="SELECCIÓN ABREVIADA SUBASTA INVERSA (NO DISPONIBLE)"/>
    <n v="2"/>
    <n v="9"/>
    <n v="10"/>
    <n v="3"/>
    <n v="300000"/>
    <s v="UNIDAD"/>
    <s v="NO SOLICITADAS"/>
  </r>
  <r>
    <x v="15"/>
    <s v="02-02-01-004-009"/>
    <s v="02-02-01-004-009-01"/>
    <s v="Materiales y suministros - Vehículos automotores, remolques y semirremolques; y sus partes, piezas y accesorios"/>
    <s v="FILTROS DE ACEITE/PARMO P/N A-20"/>
    <n v="40161504"/>
    <s v="SELECCIÓN ABREVIADA SUBASTA INVERSA (NO DISPONIBLE)"/>
    <n v="2"/>
    <n v="9"/>
    <n v="10"/>
    <n v="3"/>
    <n v="34050"/>
    <s v="UNIDAD"/>
    <s v="NO SOLICITADAS"/>
  </r>
  <r>
    <x v="15"/>
    <s v="02-02-01-004-009"/>
    <s v="02-02-01-004-009-01"/>
    <s v="Materiales y suministros - Vehículos automotores, remolques y semirremolques; y sus partes, piezas y accesorios"/>
    <s v="FILTRO DE COMBUSTIBLE/ SEPARADOR DE AGUA P/N BF 5813"/>
    <n v="40161513"/>
    <s v="SELECCIÓN ABREVIADA SUBASTA INVERSA (NO DISPONIBLE)"/>
    <n v="2"/>
    <n v="9"/>
    <n v="10"/>
    <n v="3"/>
    <n v="267000"/>
    <s v="UNIDAD"/>
    <s v="NO SOLICITADAS"/>
  </r>
  <r>
    <x v="15"/>
    <s v="02-02-01-004-009"/>
    <s v="02-02-01-004-009-01"/>
    <s v="Materiales y suministros - Vehículos automotores, remolques y semirremolques; y sus partes, piezas y accesorios"/>
    <s v="FILTRO COMBUTIBLE P/N BF 5800 "/>
    <n v="40161513"/>
    <s v="SELECCIÓN ABREVIADA SUBASTA INVERSA (NO DISPONIBLE)"/>
    <n v="2"/>
    <n v="9"/>
    <n v="10"/>
    <n v="4"/>
    <n v="280000"/>
    <s v="UNIDAD"/>
    <s v="NO SOLICITADAS"/>
  </r>
  <r>
    <x v="15"/>
    <s v="02-02-01-004-009"/>
    <s v="02-02-01-004-009-01"/>
    <s v="Materiales y suministros - Vehículos automotores, remolques y semirremolques; y sus partes, piezas y accesorios"/>
    <s v="FILTRO DE COMBUTIBLE /SECUNDARIO P/N BF 593"/>
    <n v="40161513"/>
    <s v="SELECCIÓN ABREVIADA SUBASTA INVERSA (NO DISPONIBLE)"/>
    <n v="2"/>
    <n v="9"/>
    <n v="10"/>
    <n v="6"/>
    <n v="300000"/>
    <s v="UNIDAD"/>
    <s v="NO SOLICITADAS"/>
  </r>
  <r>
    <x v="15"/>
    <s v="02-02-01-004-009"/>
    <s v="02-02-01-004-009-01"/>
    <s v="Materiales y suministros - Vehículos automotores, remolques y semirremolques; y sus partes, piezas y accesorios"/>
    <s v="FILTRO DE AIRE P/N DA2265 "/>
    <n v="40161505"/>
    <s v="SELECCIÓN ABREVIADA SUBASTA INVERSA (NO DISPONIBLE)"/>
    <n v="2"/>
    <n v="9"/>
    <n v="10"/>
    <n v="2"/>
    <n v="900000"/>
    <s v="UNIDAD"/>
    <s v="NO SOLICITADAS"/>
  </r>
  <r>
    <x v="15"/>
    <s v="02-02-01-004-009"/>
    <s v="02-02-01-004-009-01"/>
    <s v="Materiales y suministros - Vehículos automotores, remolques y semirremolques; y sus partes, piezas y accesorios"/>
    <s v="FILTRO DE ACEITE P/N HCX-46 "/>
    <n v="40161504"/>
    <s v="SELECCIÓN ABREVIADA SUBASTA INVERSA (NO DISPONIBLE)"/>
    <n v="2"/>
    <n v="9"/>
    <n v="10"/>
    <n v="12"/>
    <n v="180000"/>
    <s v="UNIDAD"/>
    <s v="NO SOLICITADAS"/>
  </r>
  <r>
    <x v="15"/>
    <s v="02-02-01-004-009"/>
    <s v="02-02-01-004-009-01"/>
    <s v="Materiales y suministros - Vehículos automotores, remolques y semirremolques; y sus partes, piezas y accesorios"/>
    <s v="FILTRO DE AIRE P/N 1574111 "/>
    <n v="40161505"/>
    <s v="SELECCIÓN ABREVIADA SUBASTA INVERSA (NO DISPONIBLE)"/>
    <n v="2"/>
    <n v="9"/>
    <n v="10"/>
    <n v="2"/>
    <n v="180000"/>
    <s v="UNIDAD"/>
    <s v="NO SOLICITADAS"/>
  </r>
  <r>
    <x v="15"/>
    <s v="02-02-01-004-009"/>
    <s v="02-02-01-004-009-01"/>
    <s v="Materiales y suministros - Vehículos automotores, remolques y semirremolques; y sus partes, piezas y accesorios"/>
    <s v="FILTRO  HIDRAULICO P/N  BT8426-MPG"/>
    <n v="40161515"/>
    <s v="SELECCIÓN ABREVIADA SUBASTA INVERSA (NO DISPONIBLE)"/>
    <n v="2"/>
    <n v="9"/>
    <n v="10"/>
    <n v="3"/>
    <n v="1050000"/>
    <s v="UNIDAD"/>
    <s v="NO SOLICITADAS"/>
  </r>
  <r>
    <x v="15"/>
    <s v="02-02-01-004-009"/>
    <s v="02-02-01-004-009-01"/>
    <s v="Materiales y suministros - Vehículos automotores, remolques y semirremolques; y sus partes, piezas y accesorios"/>
    <s v="FILTRO DE COMBUSTIBLE P/N 02113831"/>
    <n v="40161513"/>
    <s v="SELECCIÓN ABREVIADA SUBASTA INVERSA (NO DISPONIBLE)"/>
    <n v="2"/>
    <n v="9"/>
    <n v="10"/>
    <n v="2"/>
    <n v="360000"/>
    <s v="UNIDAD"/>
    <s v="NO SOLICITADAS"/>
  </r>
  <r>
    <x v="15"/>
    <s v="02-02-01-004-009"/>
    <s v="02-02-01-004-009-01"/>
    <s v="Materiales y suministros - Vehículos automotores, remolques y semirremolques; y sus partes, piezas y accesorios"/>
    <s v="FILTRO DE AIRE P/N P82889 "/>
    <n v="40161505"/>
    <s v="SELECCIÓN ABREVIADA SUBASTA INVERSA (NO DISPONIBLE)"/>
    <n v="2"/>
    <n v="9"/>
    <n v="10"/>
    <n v="2"/>
    <n v="560000"/>
    <s v="UNIDAD"/>
    <s v="NO SOLICITADAS"/>
  </r>
  <r>
    <x v="15"/>
    <s v="02-02-01-004-009"/>
    <s v="02-02-01-004-009-01"/>
    <s v="Materiales y suministros - Vehículos automotores, remolques y semirremolques; y sus partes, piezas y accesorios"/>
    <s v="FILTRO HIDRAULICO P/N K-3492"/>
    <n v="40161515"/>
    <s v="SELECCIÓN ABREVIADA SUBASTA INVERSA (NO DISPONIBLE)"/>
    <n v="2"/>
    <n v="9"/>
    <n v="10"/>
    <n v="2"/>
    <n v="1200000"/>
    <s v="UNIDAD"/>
    <s v="NO SOLICITADAS"/>
  </r>
  <r>
    <x v="15"/>
    <s v="02-02-01-004-009"/>
    <s v="02-02-01-004-009-01"/>
    <s v="Materiales y suministros - Vehículos automotores, remolques y semirremolques; y sus partes, piezas y accesorios"/>
    <s v="FILTRO HIDRAULICO P/N K-3751"/>
    <n v="40161515"/>
    <s v="SELECCIÓN ABREVIADA SUBASTA INVERSA (NO DISPONIBLE)"/>
    <n v="2"/>
    <n v="9"/>
    <n v="10"/>
    <n v="2"/>
    <n v="1200000"/>
    <s v="UNIDAD"/>
    <s v="NO SOLICITADAS"/>
  </r>
  <r>
    <x v="15"/>
    <s v="02-02-01-004-009"/>
    <s v="02-02-01-004-009-01"/>
    <s v="Materiales y suministros - Vehículos automotores, remolques y semirremolques; y sus partes, piezas y accesorios"/>
    <s v="FILTRO HIDRAULICO P/N K-3493"/>
    <n v="40161515"/>
    <s v="SELECCIÓN ABREVIADA SUBASTA INVERSA (NO DISPONIBLE)"/>
    <n v="2"/>
    <n v="9"/>
    <n v="10"/>
    <n v="2"/>
    <n v="1600000"/>
    <s v="UNIDAD"/>
    <s v="NO SOLICITADAS"/>
  </r>
  <r>
    <x v="15"/>
    <s v="02-02-01-004-009"/>
    <s v="02-02-01-004-009-01"/>
    <s v="Materiales y suministros - Vehículos automotores, remolques y semirremolques; y sus partes, piezas y accesorios"/>
    <s v="FILTRO HIDRAULICO P/N HC-1906-01 "/>
    <n v="40161515"/>
    <s v="SELECCIÓN ABREVIADA SUBASTA INVERSA (NO DISPONIBLE)"/>
    <n v="2"/>
    <n v="9"/>
    <n v="10"/>
    <n v="2"/>
    <n v="3600000"/>
    <s v="UNIDAD"/>
    <s v="NO SOLICITADAS"/>
  </r>
  <r>
    <x v="15"/>
    <s v="02-02-01-004-009"/>
    <s v="02-02-01-004-009-01"/>
    <s v="Materiales y suministros - Vehículos automotores, remolques y semirremolques; y sus partes, piezas y accesorios"/>
    <s v="FILTRO HIDRAULICO P/N HC-1454"/>
    <n v="40161515"/>
    <s v="SELECCIÓN ABREVIADA SUBASTA INVERSA (NO DISPONIBLE)"/>
    <n v="2"/>
    <n v="9"/>
    <n v="10"/>
    <n v="2"/>
    <n v="1200000"/>
    <s v="UNIDAD"/>
    <s v="NO SOLICITADAS"/>
  </r>
  <r>
    <x v="15"/>
    <s v="02-02-01-004-009"/>
    <s v="02-02-01-004-009-01"/>
    <s v="Materiales y suministros - Vehículos automotores, remolques y semirremolques; y sus partes, piezas y accesorios"/>
    <s v="FILTRO HIDRAULICO P/N K-1414"/>
    <n v="40161515"/>
    <s v="SELECCIÓN ABREVIADA SUBASTA INVERSA (NO DISPONIBLE)"/>
    <n v="2"/>
    <n v="9"/>
    <n v="10"/>
    <n v="2"/>
    <n v="4000000"/>
    <s v="UNIDAD"/>
    <s v="NO SOLICITADAS"/>
  </r>
  <r>
    <x v="15"/>
    <s v="02-02-01-003-005"/>
    <s v="02-02-01-003-005-04"/>
    <s v="Materiales y suministros - Productos químicos n. C. P."/>
    <s v="SELLANTE P/N PRC 1440 B2"/>
    <n v="31211704"/>
    <s v="SELECCIÓN ABREVIADA SUBASTA INVERSA (NO DISPONIBLE)"/>
    <n v="2"/>
    <n v="9"/>
    <n v="10"/>
    <n v="12"/>
    <n v="6960000"/>
    <s v="UNIDAD"/>
    <s v="NO SOLICITADAS"/>
  </r>
  <r>
    <x v="15"/>
    <s v="02-02-01-003-005"/>
    <s v="02-02-01-003-005-04"/>
    <s v="Materiales y suministros - Productos químicos n. C. P."/>
    <s v="SELLANTE P/N PRC 1440 A1/2"/>
    <n v="31211704"/>
    <s v="SELECCIÓN ABREVIADA SUBASTA INVERSA (NO DISPONIBLE)"/>
    <n v="2"/>
    <n v="9"/>
    <n v="10"/>
    <n v="12"/>
    <n v="6960000"/>
    <s v="UNIDAD"/>
    <s v="NO SOLICITADAS"/>
  </r>
  <r>
    <x v="15"/>
    <s v="02-02-01-003-005"/>
    <s v="02-02-01-003-005-04"/>
    <s v="Materiales y suministros - Productos químicos n. C. P."/>
    <s v="SELLANTE P/N PRC 1440 B1/2"/>
    <n v="31211704"/>
    <s v="SELECCIÓN ABREVIADA SUBASTA INVERSA (NO DISPONIBLE)"/>
    <n v="2"/>
    <n v="9"/>
    <n v="10"/>
    <n v="12"/>
    <n v="5400000"/>
    <s v="UNIDAD"/>
    <s v="NO SOLICITADAS"/>
  </r>
  <r>
    <x v="15"/>
    <s v="02-02-01-003-005"/>
    <s v="02-02-01-003-005-04"/>
    <s v="Materiales y suministros - Productos químicos n. C. P."/>
    <s v="SELLANTE P/N PRC 1422 A1/2"/>
    <n v="31211704"/>
    <s v="SELECCIÓN ABREVIADA SUBASTA INVERSA (NO DISPONIBLE)"/>
    <n v="2"/>
    <n v="9"/>
    <n v="10"/>
    <n v="6"/>
    <n v="3720000"/>
    <s v="UNIDAD"/>
    <s v="NO SOLICITADAS"/>
  </r>
  <r>
    <x v="15"/>
    <s v="02-02-01-003-005"/>
    <s v="02-02-01-003-005-04"/>
    <s v="Materiales y suministros - Productos químicos n. C. P."/>
    <s v="SELLANTE P/N PRC 1428 B2 "/>
    <n v="31211704"/>
    <s v="SELECCIÓN ABREVIADA SUBASTA INVERSA (NO DISPONIBLE)"/>
    <n v="2"/>
    <n v="9"/>
    <n v="10"/>
    <n v="7"/>
    <n v="3640000"/>
    <s v="UNIDAD"/>
    <s v="NO SOLICITADAS"/>
  </r>
  <r>
    <x v="15"/>
    <s v="02-02-01-003-005"/>
    <s v="02-02-01-003-005-04"/>
    <s v="Materiales y suministros - Productos químicos n. C. P."/>
    <s v="SELLANTE P/N PRC 1425 B2 "/>
    <n v="31211704"/>
    <s v="SELECCIÓN ABREVIADA SUBASTA INVERSA (NO DISPONIBLE)"/>
    <n v="2"/>
    <n v="9"/>
    <n v="10"/>
    <n v="15"/>
    <n v="10200000"/>
    <s v="UNIDAD"/>
    <s v="NO SOLICITADAS"/>
  </r>
  <r>
    <x v="15"/>
    <s v="02-02-01-003-005"/>
    <s v="02-02-01-003-005-04"/>
    <s v="Materiales y suministros - Productos químicos n. C. P."/>
    <s v="SELLANTE P/N PRC 870 B2 "/>
    <n v="31211704"/>
    <s v="SELECCIÓN ABREVIADA SUBASTA INVERSA (NO DISPONIBLE)"/>
    <n v="2"/>
    <n v="9"/>
    <n v="10"/>
    <n v="12"/>
    <n v="8160000"/>
    <s v="UNIDAD"/>
    <s v="NO SOLICITADAS"/>
  </r>
  <r>
    <x v="15"/>
    <s v="02-02-01-003-005"/>
    <s v="02-02-01-003-005-04"/>
    <s v="Materiales y suministros - Productos químicos n. C. P."/>
    <s v="LIJA ADHESIVA DE 6&quot; DIÁMETRO 180 P/N 216U / 236U"/>
    <n v="27112742"/>
    <s v="SELECCIÓN ABREVIADA SUBASTA INVERSA (NO DISPONIBLE)"/>
    <n v="2"/>
    <n v="9"/>
    <n v="10"/>
    <n v="100"/>
    <n v="595000"/>
    <s v="UNIDAD"/>
    <s v="NO SOLICITADAS"/>
  </r>
  <r>
    <x v="15"/>
    <s v="02-02-01-003-005"/>
    <s v="02-02-01-003-005-04"/>
    <s v="Materiales y suministros - Productos químicos n. C. P."/>
    <s v="LIJA ADHESIVA DE 6&quot; DIÁMETRO 220 P/N 216U / 236U"/>
    <n v="27112742"/>
    <s v="SELECCIÓN ABREVIADA SUBASTA INVERSA (NO DISPONIBLE)"/>
    <n v="2"/>
    <n v="9"/>
    <n v="10"/>
    <n v="100"/>
    <n v="833000"/>
    <s v="UNIDAD"/>
    <s v="NO SOLICITADAS"/>
  </r>
  <r>
    <x v="15"/>
    <s v="02-02-01-003-005"/>
    <s v="02-02-01-003-005-04"/>
    <s v="Materiales y suministros - Productos químicos n. C. P."/>
    <s v="LIJA ADHESIVA DE 6&quot; DIÁMETRO 320 P/N 216U / 236U"/>
    <n v="27112742"/>
    <s v="SELECCIÓN ABREVIADA SUBASTA INVERSA (NO DISPONIBLE)"/>
    <n v="2"/>
    <n v="9"/>
    <n v="10"/>
    <n v="100"/>
    <n v="833000"/>
    <s v="UNIDAD"/>
    <s v="NO SOLICITADAS"/>
  </r>
  <r>
    <x v="15"/>
    <s v="02-02-01-003-005"/>
    <s v="02-02-01-003-005-04"/>
    <s v="Materiales y suministros - Productos químicos n. C. P."/>
    <s v="LIJA ADHESIVA DE 6&quot; DIÁMETRO 80 P/N 216U / 236U"/>
    <n v="27112742"/>
    <s v="SELECCIÓN ABREVIADA SUBASTA INVERSA (NO DISPONIBLE)"/>
    <n v="2"/>
    <n v="9"/>
    <n v="10"/>
    <n v="100"/>
    <n v="833000"/>
    <s v="UNIDAD"/>
    <s v="NO SOLICITADAS"/>
  </r>
  <r>
    <x v="15"/>
    <s v="02-02-01-003-005"/>
    <s v="02-02-01-003-005-04"/>
    <s v="Materiales y suministros - Productos químicos n. C. P."/>
    <s v="PINTURA POLIURETANO AMARILLO P/N  C201-1019G / FS13655"/>
    <n v="31211510"/>
    <s v="SELECCIÓN ABREVIADA SUBASTA INVERSA (NO DISPONIBLE)"/>
    <n v="2"/>
    <n v="9"/>
    <n v="10"/>
    <n v="1"/>
    <n v="2200000"/>
    <s v="GALON"/>
    <s v="NO SOLICITADAS"/>
  </r>
  <r>
    <x v="15"/>
    <s v="02-02-01-003-005"/>
    <s v="02-02-01-003-005-04"/>
    <s v="Materiales y suministros - Productos químicos n. C. P."/>
    <s v="PINTURA POLIURETANO BLANCO P/N C201-1000G / FS17925  "/>
    <n v="31211510"/>
    <s v="SELECCIÓN ABREVIADA SUBASTA INVERSA (NO DISPONIBLE)"/>
    <n v="2"/>
    <n v="9"/>
    <n v="10"/>
    <n v="1"/>
    <n v="1801320"/>
    <s v="GALON"/>
    <s v="NO SOLICITADAS"/>
  </r>
  <r>
    <x v="15"/>
    <s v="02-02-01-003-005"/>
    <s v="02-02-01-003-005-04"/>
    <s v="Materiales y suministros - Productos químicos n. C. P."/>
    <s v="PINTURA POLIURETANO GRIS OSCURO SEMI BRILLANTE P/N: C202-1070G / FS26373 DARK GRAY"/>
    <n v="31211510"/>
    <s v="SELECCIÓN ABREVIADA SUBASTA INVERSA (NO DISPONIBLE)"/>
    <n v="2"/>
    <n v="9"/>
    <n v="10"/>
    <n v="2"/>
    <n v="3800000"/>
    <s v="GALON"/>
    <s v="NO SOLICITADAS"/>
  </r>
  <r>
    <x v="15"/>
    <s v="02-02-01-003-005"/>
    <s v="02-02-01-003-005-04"/>
    <s v="Materiales y suministros - Productos químicos n. C. P."/>
    <s v="PINTURA POLIURETANO GRIS P/N: C203-1003G / FS36375"/>
    <n v="31211510"/>
    <s v="SELECCIÓN ABREVIADA SUBASTA INVERSA (NO DISPONIBLE)"/>
    <n v="2"/>
    <n v="9"/>
    <n v="10"/>
    <n v="1"/>
    <n v="1900000"/>
    <s v="GALON"/>
    <s v="NO SOLICITADAS"/>
  </r>
  <r>
    <x v="15"/>
    <s v="02-02-01-003-005"/>
    <s v="02-02-01-003-005-04"/>
    <s v="Materiales y suministros - Productos químicos n. C. P."/>
    <s v="PINTURA POLIURETANO NEGRO SEMI BRILLANTE P/N: C202-1005G / FS27038"/>
    <n v="31211510"/>
    <s v="SELECCIÓN ABREVIADA SUBASTA INVERSA (NO DISPONIBLE)"/>
    <n v="2"/>
    <n v="9"/>
    <n v="10"/>
    <n v="2"/>
    <n v="2900000"/>
    <s v="GALON"/>
    <s v="NO SOLICITADAS"/>
  </r>
  <r>
    <x v="15"/>
    <s v="02-02-01-003-005"/>
    <s v="02-02-01-003-005-04"/>
    <s v="Materiales y suministros - Productos químicos n. C. P."/>
    <s v="PRIMER AMARILLO ANTICORROSIVO - BASE IMPRIMANTE P/N: P-1004B"/>
    <n v="31211510"/>
    <s v="SELECCIÓN ABREVIADA SUBASTA INVERSA (NO DISPONIBLE)"/>
    <n v="2"/>
    <n v="9"/>
    <n v="10"/>
    <n v="2"/>
    <n v="2200000"/>
    <s v="GALON"/>
    <s v="NO SOLICITADAS"/>
  </r>
  <r>
    <x v="15"/>
    <s v="02-02-01-003-005"/>
    <s v="02-02-01-003-005-04"/>
    <s v="Materiales y suministros - Productos químicos n. C. P."/>
    <s v="PRIMER CONDUCTIVO ANTISTATIC P/N: P-1002G"/>
    <n v="31211510"/>
    <s v="SELECCIÓN ABREVIADA SUBASTA INVERSA (NO DISPONIBLE)"/>
    <n v="2"/>
    <n v="9"/>
    <n v="10"/>
    <n v="1"/>
    <n v="1589340"/>
    <s v="GALON"/>
    <s v="NO SOLICITADAS"/>
  </r>
  <r>
    <x v="15"/>
    <s v="02-02-01-003-005"/>
    <s v="02-02-01-003-005-04"/>
    <s v="Materiales y suministros - Productos químicos n. C. P."/>
    <s v="PINTURA NEGRA ANTIDESLIZANTE P/N AS23-1000"/>
    <n v="31211510"/>
    <s v="SELECCIÓN ABREVIADA SUBASTA INVERSA (NO DISPONIBLE)"/>
    <n v="2"/>
    <n v="9"/>
    <n v="10"/>
    <n v="2"/>
    <n v="3808000"/>
    <s v="GALON"/>
    <s v="NO SOLICITADAS"/>
  </r>
  <r>
    <x v="15"/>
    <s v="02-02-01-003-005"/>
    <s v="02-02-01-003-005-04"/>
    <s v="Materiales y suministros - Productos químicos n. C. P."/>
    <s v="PINTURA POLIURETANO GRIS SEMI BRILLANTE P/N: C202-1017G / FS 26293"/>
    <n v="31211510"/>
    <s v="SELECCIÓN ABREVIADA SUBASTA INVERSA (NO DISPONIBLE)"/>
    <n v="2"/>
    <n v="9"/>
    <n v="10"/>
    <n v="3"/>
    <n v="6000000"/>
    <s v="GALON"/>
    <s v="NO SOLICITADAS"/>
  </r>
  <r>
    <x v="15"/>
    <s v="02-02-01-003-005"/>
    <s v="02-02-01-003-005-04"/>
    <s v="Materiales y suministros - Productos químicos n. C. P."/>
    <s v="PINTURA POLIURETANO GRIS SEMI BRILLANTE P/N: C202-1069G FS  26293 LIGHT GRAY"/>
    <n v="31211510"/>
    <s v="SELECCIÓN ABREVIADA SUBASTA INVERSA (NO DISPONIBLE)"/>
    <n v="2"/>
    <n v="9"/>
    <n v="10"/>
    <n v="1"/>
    <n v="2485550.9900000002"/>
    <s v="GALON"/>
    <s v="NO SOLICITADAS"/>
  </r>
  <r>
    <x v="15"/>
    <s v="02-02-01-003-005"/>
    <s v="02-02-01-003-005-04"/>
    <s v="Materiales y suministros - Productos químicos n. C. P."/>
    <s v="PINTURA POLIURETANO GRIS SEMI BRILLANTE P/N: C201-1018G / FS16440"/>
    <n v="31211510"/>
    <s v="SELECCIÓN ABREVIADA SUBASTA INVERSA (NO DISPONIBLE)"/>
    <n v="2"/>
    <n v="9"/>
    <n v="10"/>
    <n v="1"/>
    <n v="2486245"/>
    <s v="GALON"/>
    <s v="NO SOLICITADAS"/>
  </r>
  <r>
    <x v="15"/>
    <s v="02-02-01-003-005"/>
    <s v="02-02-01-003-005-04"/>
    <s v="Materiales y suministros - Productos químicos n. C. P."/>
    <s v="PINTURA POLIURETANO GRIS SEMI BRILLANTE P/N: C201-1011G / FS16473"/>
    <n v="31211510"/>
    <s v="SELECCIÓN ABREVIADA SUBASTA INVERSA (NO DISPONIBLE)"/>
    <n v="2"/>
    <n v="9"/>
    <n v="10"/>
    <n v="1"/>
    <n v="2500000"/>
    <s v="GALON"/>
    <s v="NO SOLICITADAS"/>
  </r>
  <r>
    <x v="15"/>
    <s v="02-02-01-003-005"/>
    <s v="02-02-01-003-005-04"/>
    <s v="Materiales y suministros - Productos químicos n. C. P."/>
    <s v="PRIMER PARA MATERIAL COMPUESTO P/N P1069B"/>
    <n v="31211510"/>
    <s v="SELECCIÓN ABREVIADA SUBASTA INVERSA (NO DISPONIBLE)"/>
    <n v="2"/>
    <n v="9"/>
    <n v="10"/>
    <n v="2"/>
    <n v="5200000"/>
    <s v="GALON"/>
    <s v="NO SOLICITADAS"/>
  </r>
  <r>
    <x v="15"/>
    <s v="02-02-01-004-002"/>
    <s v="02-02-01-004-002"/>
    <s v="Materiales y suministros - Productos metálicos elaborados (excepto maquinaria y equipo)"/>
    <s v="DISCO DE LIJADO 2&quot; P/N 348D, CAJA POR 100 UNIDADES"/>
    <n v="31191506"/>
    <s v="SELECCIÓN ABREVIADA SUBASTA INVERSA (NO DISPONIBLE)"/>
    <n v="2"/>
    <n v="9"/>
    <n v="10"/>
    <n v="1"/>
    <n v="297500"/>
    <s v="UNIDAD"/>
    <s v="NO SOLICITADAS"/>
  </r>
  <r>
    <x v="15"/>
    <s v="02-02-01-004-002"/>
    <s v="02-02-01-004-002"/>
    <s v="Materiales y suministros - Productos metálicos elaborados (excepto maquinaria y equipo)"/>
    <s v="DISCO DE LIJADO 3&quot; P/N 361F, CAJA POR 100 UNIDADES"/>
    <n v="31191506"/>
    <s v="SELECCIÓN ABREVIADA SUBASTA INVERSA (NO DISPONIBLE)"/>
    <n v="2"/>
    <n v="9"/>
    <n v="10"/>
    <n v="1"/>
    <n v="297500"/>
    <s v="UNIDAD"/>
    <s v="NO SOLICITADAS"/>
  </r>
  <r>
    <x v="15"/>
    <s v="02-02-01-004-002"/>
    <s v="02-02-01-004-002"/>
    <s v="Materiales y suministros - Productos metálicos elaborados (excepto maquinaria y equipo)"/>
    <s v="TIJERA P/N HCS2036-01-053R"/>
    <n v="44121618"/>
    <s v="SELECCIÓN ABREVIADA SUBASTA INVERSA (NO DISPONIBLE)"/>
    <n v="2"/>
    <n v="9"/>
    <n v="10"/>
    <n v="1"/>
    <n v="297500"/>
    <s v="UNIDAD"/>
    <s v="NO SOLICITADAS"/>
  </r>
  <r>
    <x v="15"/>
    <s v="02-02-01-004-002"/>
    <s v="02-02-01-004-002"/>
    <s v="Materiales y suministros - Productos metálicos elaborados (excepto maquinaria y equipo)"/>
    <s v="RESINA EPOXICA EPON 828 KIT EPICURE3223"/>
    <n v="11121502"/>
    <s v="SELECCIÓN ABREVIADA SUBASTA INVERSA (NO DISPONIBLE)"/>
    <n v="2"/>
    <n v="9"/>
    <n v="10"/>
    <n v="2"/>
    <n v="1200000"/>
    <s v="GALON"/>
    <s v="NO SOLICITADAS"/>
  </r>
  <r>
    <x v="15"/>
    <s v="02-02-01-004-008"/>
    <s v="02-02-01-004-008-03"/>
    <s v="Materiales y suministros - Instrumentos ópticos y equipo fotográfico; partes, piezas y accesorios"/>
    <s v="LUPA DE 10X P/N USATCO70663"/>
    <n v="41111714"/>
    <s v="SELECCIÓN ABREVIADA SUBASTA INVERSA (NO DISPONIBLE)"/>
    <n v="2"/>
    <n v="9"/>
    <n v="10"/>
    <n v="2"/>
    <n v="952000"/>
    <s v="UNIDAD"/>
    <s v="NO SOLICITADAS"/>
  </r>
  <r>
    <x v="15"/>
    <s v="02-02-01-003-006"/>
    <s v="02-02-01-003-006-09"/>
    <s v="Materiales y suministros - Otros productos plásticos"/>
    <s v="MANGUERA TRIPLE CAPA 1/2 PULGADA, ROLLO X 200 MTS"/>
    <n v="40142000"/>
    <s v="SELECCIÓN ABREVIADA SUBASTA INVERSA (NO DISPONIBLE)"/>
    <n v="2"/>
    <n v="9"/>
    <n v="10"/>
    <n v="1"/>
    <n v="554799.30000000005"/>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TÁNDAR ESPECTOFOTOMETRICO D12-100 / 240 ML / P/N NSN 9150-00-179-5142"/>
    <n v="15121806"/>
    <s v="SELECCIÓN ABREVIADA SUBASTA INVERSA (NO DISPONIBLE)"/>
    <n v="2"/>
    <n v="9"/>
    <n v="10"/>
    <n v="2"/>
    <n v="21420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TÁNDAR ESPECTOFOTOMETRICO D12-5  / 240 ML P/N NSN 9150-01-307-3343"/>
    <n v="15121806"/>
    <s v="SELECCIÓN ABREVIADA SUBASTA INVERSA (NO DISPONIBLE)"/>
    <n v="2"/>
    <n v="9"/>
    <n v="10"/>
    <n v="1"/>
    <n v="10710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TÁNDAR ESPECTOFOTOMETRICO D19-0 / 240 ML / P/N NSN 9150-00-179-5137"/>
    <n v="15121806"/>
    <s v="SELECCIÓN ABREVIADA SUBASTA INVERSA (NO DISPONIBLE)"/>
    <n v="2"/>
    <n v="9"/>
    <n v="10"/>
    <n v="2"/>
    <n v="21420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TÁNDAR ESPECTOFOTOMETRICO D3-100 / 240 ML / P/N NSN 9150-01-283-0249"/>
    <n v="15121806"/>
    <s v="SELECCIÓN ABREVIADA SUBASTA INVERSA (NO DISPONIBLE)"/>
    <n v="2"/>
    <n v="9"/>
    <n v="10"/>
    <n v="2"/>
    <n v="2142000"/>
    <s v="UNIDAD"/>
    <s v="NO SOLICITADAS"/>
  </r>
  <r>
    <x v="15"/>
    <s v="02-02-01-004-006"/>
    <s v="02-02-01-004-006-09"/>
    <s v="Materiales y suministros - Otro equipo eléctrico y sus partes y piezas"/>
    <s v="ELECTRODOS DE BARRA, CAJA POR 50 UNIDADES P/N M97009"/>
    <n v="11101507"/>
    <s v="SELECCIÓN ABREVIADA SUBASTA INVERSA (NO DISPONIBLE)"/>
    <n v="2"/>
    <n v="9"/>
    <n v="10"/>
    <n v="2"/>
    <n v="2856000"/>
    <s v="UNIDAD"/>
    <s v="NO SOLICITADAS"/>
  </r>
  <r>
    <x v="15"/>
    <s v="02-02-01-004-006"/>
    <s v="02-02-01-004-006-09"/>
    <s v="Materiales y suministros - Otro equipo eléctrico y sus partes y piezas"/>
    <s v="ELECTRODOS DE DISCO, CAJA POR 50 UNIDADES P/N M97700"/>
    <n v="11101507"/>
    <s v="SELECCIÓN ABREVIADA SUBASTA INVERSA (NO DISPONIBLE)"/>
    <n v="2"/>
    <n v="9"/>
    <n v="10"/>
    <n v="2"/>
    <n v="2856000"/>
    <s v="UNIDAD"/>
    <s v="NO SOLICITADAS"/>
  </r>
  <r>
    <x v="15"/>
    <s v="02-02-01-003-002"/>
    <s v="02-02-01-003-002-01"/>
    <s v="Materiales y suministros - Pasta de papel, papel y cartón"/>
    <s v="PAÑO KIMTECH 11X21 CM, CAJA DE 280 UNI / ANÁLISIS ACEITE "/>
    <n v="47131502"/>
    <s v="SELECCIÓN ABREVIADA SUBASTA INVERSA (NO DISPONIBLE)"/>
    <n v="2"/>
    <n v="9"/>
    <n v="10"/>
    <n v="2"/>
    <n v="172550"/>
    <s v="UNIDAD"/>
    <s v="NO SOLICITADAS"/>
  </r>
  <r>
    <x v="15"/>
    <s v="02-02-01-003-002"/>
    <s v="02-02-01-003-002-01"/>
    <s v="Materiales y suministros - Pasta de papel, papel y cartón"/>
    <s v="PAÑO // TOALLA LIMPIADORA INDUSTRIAL P/N  X80 "/>
    <n v="47131502"/>
    <s v="SELECCIÓN ABREVIADA SUBASTA INVERSA (NO DISPONIBLE)"/>
    <n v="2"/>
    <n v="9"/>
    <n v="10"/>
    <n v="500"/>
    <n v="35700000"/>
    <s v="UNIDAD"/>
    <s v="NO SOLICITADAS"/>
  </r>
  <r>
    <x v="15"/>
    <s v="02-02-01-003-005"/>
    <s v="02-02-01-003-005-04"/>
    <s v="Materiales y suministros - Productos químicos n. C. P."/>
    <s v="SKC-S LIMPIADOR, CAJA POR 12 UNIDADES P/N 01-5750-78"/>
    <n v="15121806"/>
    <s v="SELECCIÓN ABREVIADA SUBASTA INVERSA (NO DISPONIBLE)"/>
    <n v="2"/>
    <n v="9"/>
    <n v="10"/>
    <n v="2"/>
    <n v="2900000"/>
    <s v="UNIDAD"/>
    <s v="NO SOLICITADAS"/>
  </r>
  <r>
    <x v="15"/>
    <s v="02-02-01-003-004"/>
    <s v="02-02-01-003-004-01"/>
    <s v="Materiales y suministros - Químicos orgánicos básicos"/>
    <s v="SUSPENSIÓN DE PARTÍCULAS MAGNÉTICAS, CAJA POR 12 UNIDADES P/N 01-0145-78 "/>
    <n v="15121806"/>
    <s v="SELECCIÓN ABREVIADA SUBASTA INVERSA (NO DISPONIBLE)"/>
    <n v="2"/>
    <n v="9"/>
    <n v="10"/>
    <n v="2"/>
    <n v="3570000"/>
    <s v="UNIDAD"/>
    <s v="NO SOLICITADAS"/>
  </r>
  <r>
    <x v="15"/>
    <s v="02-02-01-003-004"/>
    <s v="02-02-01-003-004-01"/>
    <s v="Materiales y suministros - Químicos orgánicos básicos"/>
    <s v="ACOPLANTE ULTRASONICO DE ALTO RENDIMIENTO &quot;SOUNDSAFE&quot; SONOTECH P/N 20-901"/>
    <n v="42201708"/>
    <s v="SELECCIÓN ABREVIADA SUBASTA INVERSA (NO DISPONIBLE)"/>
    <n v="2"/>
    <n v="9"/>
    <n v="10"/>
    <n v="1"/>
    <n v="363199.48"/>
    <s v="GALON"/>
    <s v="NO SOLICITADAS"/>
  </r>
  <r>
    <x v="15"/>
    <s v="02-02-01-004-006"/>
    <s v="02-02-01-004-006-09"/>
    <s v="Materiales y suministros - Otro equipo eléctrico y sus partes y piezas"/>
    <s v="ELECTRO DE TUNGSTEN P/N M41402A"/>
    <n v="12141747"/>
    <s v="SELECCIÓN ABREVIADA SUBASTA INVERSA (NO DISPONIBLE)"/>
    <n v="2"/>
    <n v="9"/>
    <n v="10"/>
    <n v="4"/>
    <n v="9163000"/>
    <s v="UNIDAD"/>
    <s v="NO SOLICITADAS"/>
  </r>
  <r>
    <x v="15"/>
    <s v="02-02-01-003-008"/>
    <s v="02-02-01-003-008-09"/>
    <s v="Materiales y suministros - Otros artículos manufacturados n. C. P."/>
    <s v="CEPILLO METALICO BRONCE P/N 1204H "/>
    <n v="27111907"/>
    <s v="SELECCIÓN ABREVIADA SUBASTA INVERSA (NO DISPONIBLE)"/>
    <n v="2"/>
    <n v="9"/>
    <n v="10"/>
    <n v="20"/>
    <n v="1071000"/>
    <s v="UNIDAD"/>
    <s v="NO SOLICITADAS"/>
  </r>
  <r>
    <x v="15"/>
    <s v="02-02-01-003-004"/>
    <s v="02-02-01-003-004-02"/>
    <s v="Materiales y suministros - Productos químicos inorgánicos básicos n. C. P."/>
    <s v="REFRIGERANTE R134A PARA SISTEMAS DE AIRE ACONDICIONADO AERONAVE T-27 P/N R134A"/>
    <n v="24131513"/>
    <s v="SELECCIÓN ABREVIADA SUBASTA INVERSA (NO DISPONIBLE)"/>
    <n v="2"/>
    <n v="9"/>
    <n v="10"/>
    <n v="11"/>
    <n v="51051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MULTIPROPOSITO P/N WD-40,  AEROSOL DE 11 OZ Ó 382 ML"/>
    <n v="15121520"/>
    <s v="SELECCIÓN ABREVIADA SUBASTA INVERSA (NO DISPONIBLE)"/>
    <n v="2"/>
    <n v="9"/>
    <n v="10"/>
    <n v="600"/>
    <n v="14280000"/>
    <s v="UNIDAD"/>
    <s v="NO SOLICITADAS"/>
  </r>
  <r>
    <x v="15"/>
    <s v="02-02-01-004-009"/>
    <s v="02-02-01-004-009-01"/>
    <s v="Materiales y suministros - Vehículos automotores, remolques y semirremolques; y sus partes, piezas y accesorios"/>
    <s v="FILTRO SECADOR PARA BANCO DE SERVICIO DE AIRE ACONDICIONADO T-27 P/N 34724  Ó  EEAC325A1 "/>
    <n v="40161505"/>
    <s v="SELECCIÓN ABREVIADA SUBASTA INVERSA (NO DISPONIBLE)"/>
    <n v="2"/>
    <n v="9"/>
    <n v="10"/>
    <n v="5"/>
    <n v="3250000"/>
    <s v="UNIDAD"/>
    <s v="NO SOLICITADAS"/>
  </r>
  <r>
    <x v="15"/>
    <s v="02-02-01-003-008"/>
    <s v="02-02-01-003-008-09"/>
    <s v="Materiales y suministros - Otros artículos manufacturados n. C. P."/>
    <s v="ATOMIZADOR INDUSTRIAL 0.9 LITROS REFERENCIAPARA USO PESADO  P/N  FG9C03060000"/>
    <n v="40141742"/>
    <s v="SELECCIÓN ABREVIADA SUBASTA INVERSA (NO DISPONIBLE)"/>
    <n v="2"/>
    <n v="9"/>
    <n v="10"/>
    <n v="60"/>
    <n v="1071000"/>
    <s v="UNIDAD"/>
    <s v="NO SOLICITADAS"/>
  </r>
  <r>
    <x v="15"/>
    <s v="02-02-01-003-005"/>
    <s v="02-02-01-003-005-04"/>
    <s v="Materiales y suministros - Productos químicos n. C. P."/>
    <s v="PEGANTE 1300 L  P/N 62140365305, TARRO DE 947 ML (01 QT)"/>
    <n v="31201616"/>
    <s v="SELECCIÓN ABREVIADA SUBASTA INVERSA (NO DISPONIBLE)"/>
    <n v="2"/>
    <n v="9"/>
    <n v="10"/>
    <n v="6"/>
    <n v="2325000"/>
    <s v="UNIDAD"/>
    <s v="NO SOLICITADAS"/>
  </r>
  <r>
    <x v="15"/>
    <s v="02-02-01-003-005"/>
    <s v="02-02-01-003-005-04"/>
    <s v="Materiales y suministros - Productos químicos n. C. P."/>
    <s v="PEGANTE 1300 TUBO P/N 62130026313, TUBO  5 ONZAS 148 ML"/>
    <n v="31201616"/>
    <s v="SELECCIÓN ABREVIADA SUBASTA INVERSA (NO DISPONIBLE)"/>
    <n v="2"/>
    <n v="9"/>
    <n v="10"/>
    <n v="30"/>
    <n v="3000000"/>
    <s v="UNIDAD"/>
    <s v="NO SOLICITADAS"/>
  </r>
  <r>
    <x v="15"/>
    <s v="02-02-01-003-006"/>
    <s v="02-02-01-003-006-09"/>
    <s v="Materiales y suministros - Otros productos plásticos"/>
    <s v="CINTA TEFLON,  P/N 135322"/>
    <n v="31201514"/>
    <s v="SELECCIÓN ABREVIADA SUBASTA INVERSA (NO DISPONIBLE)"/>
    <n v="2"/>
    <n v="9"/>
    <n v="10"/>
    <n v="60"/>
    <n v="635460"/>
    <s v="UNIDAD"/>
    <s v="NO SOLICITADAS"/>
  </r>
  <r>
    <x v="15"/>
    <s v="02-02-01-003-005"/>
    <s v="02-02-01-003-005-03"/>
    <s v="Materiales y suministros - Jabón, preparados para limpieza, perfumes y preparados de tocador"/>
    <s v="JABON PARA MANOS  P/N 35105"/>
    <n v="53131608"/>
    <s v="SELECCIÓN ABREVIADA SUBASTA INVERSA (NO DISPONIBLE)"/>
    <n v="2"/>
    <n v="9"/>
    <n v="10"/>
    <n v="60"/>
    <n v="3213000"/>
    <s v="GALON"/>
    <s v="NO SOLICITADAS"/>
  </r>
  <r>
    <x v="15"/>
    <s v="02-02-01-003-008"/>
    <s v="02-02-01-003-008-09"/>
    <s v="Materiales y suministros - Otros artículos manufacturados n. C. P."/>
    <s v="ALAMBRE DE FRENAR CALIBRE 0,032&quot;  P/N  MS20995-C32"/>
    <n v="30264700"/>
    <s v="SELECCIÓN ABREVIADA SUBASTA INVERSA (NO DISPONIBLE)"/>
    <n v="2"/>
    <n v="9"/>
    <n v="10"/>
    <n v="10"/>
    <n v="654500"/>
    <s v="UNIDAD"/>
    <s v="NO SOLICITADAS"/>
  </r>
  <r>
    <x v="15"/>
    <s v="02-02-01-003-008"/>
    <s v="02-02-01-003-008-09"/>
    <s v="Materiales y suministros - Otros artículos manufacturados n. C. P."/>
    <s v="ALAMBRE DE FRENAR CALIBRE 0,025 &quot;  P/N  MS20995-C20"/>
    <n v="30264700"/>
    <s v="SELECCIÓN ABREVIADA SUBASTA INVERSA (NO DISPONIBLE)"/>
    <n v="2"/>
    <n v="9"/>
    <n v="10"/>
    <n v="8"/>
    <n v="523600"/>
    <s v="UNIDAD"/>
    <s v="NO SOLICITADAS"/>
  </r>
  <r>
    <x v="15"/>
    <s v="02-02-01-003-008"/>
    <s v="02-02-01-003-008-09"/>
    <s v="Materiales y suministros - Otros artículos manufacturados n. C. P."/>
    <s v="PASTA DELIMITADORA PARA LINEAS DE FE Y TORQUE DE COLOR NARANJA DE 1 OZ P/N 83314"/>
    <n v="24141504"/>
    <s v="SELECCIÓN ABREVIADA SUBASTA INVERSA (NO DISPONIBLE)"/>
    <n v="2"/>
    <n v="9"/>
    <n v="10"/>
    <n v="80"/>
    <n v="1428000"/>
    <s v="UNIDAD"/>
    <s v="NO SOLICITADAS"/>
  </r>
  <r>
    <x v="15"/>
    <s v="02-02-01-003-005"/>
    <s v="02-02-01-003-005-04"/>
    <s v="Materiales y suministros - Productos químicos n. C. P."/>
    <s v="SILICONA GRIS P/N 18718 // 5699"/>
    <n v="12352310"/>
    <s v="SELECCIÓN ABREVIADA SUBASTA INVERSA (NO DISPONIBLE)"/>
    <n v="2"/>
    <n v="9"/>
    <n v="10"/>
    <n v="200"/>
    <n v="5950000"/>
    <s v="UNIDAD"/>
    <s v="NO SOLICITADAS"/>
  </r>
  <r>
    <x v="15"/>
    <s v="02-02-01-003-005"/>
    <s v="02-02-01-003-005-04"/>
    <s v="Materiales y suministros - Productos químicos n. C. P."/>
    <s v="LIMPIADOR DIELECTRICO P/N 10229146, AEROSOL DE DE 16 OZ Ó  430 ML"/>
    <n v="12161803"/>
    <s v="SELECCIÓN ABREVIADA SUBASTA INVERSA (NO DISPONIBLE)"/>
    <n v="2"/>
    <n v="9"/>
    <n v="10"/>
    <n v="100"/>
    <n v="6188000"/>
    <s v="UNIDAD"/>
    <s v="NO SOLICITADAS"/>
  </r>
  <r>
    <x v="15"/>
    <s v="02-02-01-004-002"/>
    <s v="02-02-01-004-002"/>
    <s v="Materiales y suministros - Productos metálicos elaborados (excepto maquinaria y equipo)"/>
    <s v="INSERTADOR / EXTRACTOR DE PINES AZUL Y BLANCO METAL P/N: M81696/1401"/>
    <n v="27112603"/>
    <s v="SELECCIÓN ABREVIADA SUBASTA INVERSA (NO DISPONIBLE)"/>
    <n v="2"/>
    <n v="9"/>
    <n v="10"/>
    <n v="50"/>
    <n v="3500000"/>
    <s v="UNIDAD"/>
    <s v="NO SOLICITADAS"/>
  </r>
  <r>
    <x v="15"/>
    <s v="02-02-01-004-002"/>
    <s v="02-02-01-004-002"/>
    <s v="Materiales y suministros - Productos metálicos elaborados (excepto maquinaria y equipo)"/>
    <s v="INSERTADOR / EXTRACTOR DE PINES ROJO Y BLANCO METAL P/N: M81969/1-02"/>
    <n v="27112603"/>
    <s v="SELECCIÓN ABREVIADA SUBASTA INVERSA (NO DISPONIBLE)"/>
    <n v="2"/>
    <n v="9"/>
    <n v="10"/>
    <n v="50"/>
    <n v="3500000"/>
    <s v="UNIDAD"/>
    <s v="NO SOLICITADAS"/>
  </r>
  <r>
    <x v="15"/>
    <s v="02-02-01-004-002"/>
    <s v="02-02-01-004-002"/>
    <s v="Materiales y suministros - Productos metálicos elaborados (excepto maquinaria y equipo)"/>
    <s v="INSERTADOR / EXTRACTOR DE PINES ROJO Y BLANCO PLÁSTICO P/N: M81696/14-11"/>
    <n v="27112603"/>
    <s v="SELECCIÓN ABREVIADA SUBASTA INVERSA (NO DISPONIBLE)"/>
    <n v="2"/>
    <n v="9"/>
    <n v="10"/>
    <n v="50"/>
    <n v="250000"/>
    <s v="UNIDAD"/>
    <s v="NO SOLICITADAS"/>
  </r>
  <r>
    <x v="15"/>
    <s v="02-02-01-003-008"/>
    <s v="02-02-01-003-008-09"/>
    <s v="Materiales y suministros - Otros artículos manufacturados n. C. P."/>
    <s v="KIT DE CABLE Y FELULA ,032 P/N C10-218PKG"/>
    <n v="26121508"/>
    <s v="SELECCIÓN ABREVIADA SUBASTA INVERSA (NO DISPONIBLE)"/>
    <n v="2"/>
    <n v="9"/>
    <n v="10"/>
    <n v="2"/>
    <n v="1338750"/>
    <s v="UNIDAD"/>
    <s v="NO SOLICITADAS"/>
  </r>
  <r>
    <x v="15"/>
    <s v="02-02-01-003-004"/>
    <s v="02-02-01-003-004-01"/>
    <s v="Materiales y suministros - Químicos orgánicos básicos"/>
    <s v="ALCOHOL ISOPROPILICO PROPANOL CANECA X 55 GALONES P/N TT-I-735"/>
    <n v="12352104"/>
    <s v="SELECCIÓN ABREVIADA SUBASTA INVERSA (NO DISPONIBLE)"/>
    <n v="2"/>
    <n v="9"/>
    <n v="10"/>
    <n v="15"/>
    <n v="26775000"/>
    <s v="UNIDAD"/>
    <s v="NO SOLICITADAS"/>
  </r>
  <r>
    <x v="15"/>
    <s v="02-02-01-003-005"/>
    <s v="02-02-01-003-005-03"/>
    <s v="Materiales y suministros - Jabón, preparados para limpieza, perfumes y preparados de tocador"/>
    <s v="LIMPIADOR DE CARLINGAS SPRAY PRIST AEROSOL TARRO 13 OZ. (368, 5 G) P/N MIL-P-008184D "/>
    <n v="47131824"/>
    <s v="SELECCIÓN ABREVIADA SUBASTA INVERSA (NO DISPONIBLE)"/>
    <n v="2"/>
    <n v="9"/>
    <n v="10"/>
    <n v="200"/>
    <n v="9520000"/>
    <s v="UNIDAD"/>
    <s v="NO SOLICITADAS"/>
  </r>
  <r>
    <x v="15"/>
    <s v="02-02-01-004-002"/>
    <s v="02-02-01-004-002"/>
    <s v="Materiales y suministros - Productos metálicos elaborados (excepto maquinaria y equipo)"/>
    <s v="PUNTA TORQ SET # 8 ACERO P/N: TS212-8"/>
    <n v="27112830"/>
    <s v="SELECCIÓN ABREVIADA SUBASTA INVERSA (NO DISPONIBLE)"/>
    <n v="2"/>
    <n v="9"/>
    <n v="10"/>
    <n v="150"/>
    <n v="750000"/>
    <s v="UNIDAD"/>
    <s v="NO SOLICITADAS"/>
  </r>
  <r>
    <x v="15"/>
    <s v="02-02-01-003-005"/>
    <s v="02-02-01-003-005-04"/>
    <s v="Materiales y suministros - Productos químicos n. C. P."/>
    <s v="INHIBIDOR DE CORROSION P/N SP-400"/>
    <n v="15121802"/>
    <s v="SELECCIÓN ABREVIADA SUBASTA INVERSA (NO DISPONIBLE)"/>
    <n v="2"/>
    <n v="9"/>
    <n v="10"/>
    <n v="50"/>
    <n v="3867500"/>
    <s v="UNIDAD"/>
    <s v="NO SOLICITADAS"/>
  </r>
  <r>
    <x v="15"/>
    <s v="02-02-01-003-005"/>
    <s v="02-02-01-003-005-04"/>
    <s v="Materiales y suministros - Productos químicos n. C. P."/>
    <s v="SILICONA BLANCA DOW CORNING P/N  780"/>
    <n v="12352310"/>
    <s v="SELECCIÓN ABREVIADA SUBASTA INVERSA (NO DISPONIBLE)"/>
    <n v="2"/>
    <n v="9"/>
    <n v="10"/>
    <n v="10"/>
    <n v="1725500"/>
    <s v="UNIDAD"/>
    <s v="NO SOLICITADAS"/>
  </r>
  <r>
    <x v="15"/>
    <s v="02-02-01-003-008"/>
    <s v="02-02-01-003-008-09"/>
    <s v="Materiales y suministros - Otros artículos manufacturados n. C. P."/>
    <s v="BROCHA 1/2 PULGADA"/>
    <n v="31211904"/>
    <s v="SELECCIÓN ABREVIADA SUBASTA INVERSA (NO DISPONIBLE)"/>
    <n v="2"/>
    <n v="9"/>
    <n v="10"/>
    <n v="100"/>
    <n v="380800"/>
    <s v="UNIDAD"/>
    <s v="NO SOLICITADAS"/>
  </r>
  <r>
    <x v="15"/>
    <s v="02-02-01-003-008"/>
    <s v="02-02-01-003-008-09"/>
    <s v="Materiales y suministros - Otros artículos manufacturados n. C. P."/>
    <s v="BROCHA DE 1&quot; "/>
    <n v="31211904"/>
    <s v="SELECCIÓN ABREVIADA SUBASTA INVERSA (NO DISPONIBLE)"/>
    <n v="2"/>
    <n v="9"/>
    <n v="10"/>
    <n v="200"/>
    <n v="999600"/>
    <s v="UNIDAD"/>
    <s v="NO SOLICITADAS"/>
  </r>
  <r>
    <x v="15"/>
    <s v="02-02-01-003-008"/>
    <s v="02-02-01-003-008-09"/>
    <s v="Materiales y suministros - Otros artículos manufacturados n. C. P."/>
    <s v="BROCHA DE 2&quot; "/>
    <n v="31211904"/>
    <s v="SELECCIÓN ABREVIADA SUBASTA INVERSA (NO DISPONIBLE)"/>
    <n v="2"/>
    <n v="9"/>
    <n v="10"/>
    <n v="100"/>
    <n v="618800"/>
    <s v="UNIDAD"/>
    <s v="NO SOLICITADAS"/>
  </r>
  <r>
    <x v="15"/>
    <s v="02-02-01-003-005"/>
    <s v="02-02-01-003-005-04"/>
    <s v="Materiales y suministros - Productos químicos n. C. P."/>
    <s v="BIOBOR JF ADITIVO PARA COMBUSTIBLE DE AVIACIÓN P/N BBJUG04US MIL-S-53021A TARRO POR GALON"/>
    <n v="12164001"/>
    <s v="SELECCIÓN ABREVIADA SUBASTA INVERSA (NO DISPONIBLE)"/>
    <n v="2"/>
    <n v="9"/>
    <n v="10"/>
    <n v="1"/>
    <n v="800000"/>
    <s v="UNIDAD"/>
    <s v="NO SOLICITADAS"/>
  </r>
  <r>
    <x v="15"/>
    <s v="02-02-01-003-005"/>
    <s v="02-02-01-003-005-04"/>
    <s v="Materiales y suministros - Productos químicos n. C. P."/>
    <s v="DETERGENTE AUTOMOTIVO NEUTRO ESPECIFICACIÓN  MEP 21-012"/>
    <n v="47131828"/>
    <s v="SELECCIÓN ABREVIADA SUBASTA INVERSA (NO DISPONIBLE)"/>
    <n v="2"/>
    <n v="9"/>
    <n v="10"/>
    <n v="10"/>
    <n v="2975000"/>
    <s v="GALON"/>
    <s v="NO SOLICITADAS"/>
  </r>
  <r>
    <x v="15"/>
    <s v="02-02-01-003-006"/>
    <s v="02-02-01-003-006-09"/>
    <s v="Materiales y suministros - Otros productos plásticos"/>
    <s v="CINTA ADHESIVA DE ALTA RESISTENCIA GRIS P/N 6969, ROLLO 55 METROS"/>
    <n v="31201501"/>
    <s v="SELECCIÓN ABREVIADA SUBASTA INVERSA (NO DISPONIBLE)"/>
    <n v="2"/>
    <n v="9"/>
    <n v="10"/>
    <n v="25"/>
    <n v="1933750"/>
    <s v="UNIDAD"/>
    <s v="NO SOLICITADAS"/>
  </r>
  <r>
    <x v="15"/>
    <s v="02-02-01-003-006"/>
    <s v="02-02-01-003-006-09"/>
    <s v="Materiales y suministros - Otros productos plásticos"/>
    <s v="CINTA AUTOADHESIVA ZIG-ZAG 60° COLOR BLANCA (TURBILATOR X 40 FT) P/N M16400375"/>
    <n v="31201500"/>
    <s v="SELECCIÓN ABREVIADA SUBASTA INVERSA (NO DISPONIBLE)"/>
    <n v="2"/>
    <n v="9"/>
    <n v="10"/>
    <n v="1"/>
    <n v="77350"/>
    <s v="UNIDAD"/>
    <s v="NO SOLICITADAS"/>
  </r>
  <r>
    <x v="15"/>
    <s v="02-02-01-003-004"/>
    <s v="02-02-01-003-004-01"/>
    <s v="Materiales y suministros - Químicos orgánicos básicos"/>
    <s v="FLUIDO DE DETECCIÓN DE FUGAS P/N: LEAK-TEC 372E"/>
    <n v="41111932"/>
    <s v="SELECCIÓN ABREVIADA SUBASTA INVERSA (NO DISPONIBLE)"/>
    <n v="2"/>
    <n v="9"/>
    <n v="10"/>
    <n v="10"/>
    <n v="952000"/>
    <s v="UNIDAD"/>
    <s v="NO SOLICITADAS"/>
  </r>
  <r>
    <x v="15"/>
    <s v="02-02-01-004-006"/>
    <s v="02-02-01-004-006-04"/>
    <s v="Materiales y suministros - Acumuladores, pilas y baterías primarias y sus partes y piezas"/>
    <s v="BATERIAS PARA VEHICULOS/ P/N  48D-850"/>
    <n v="26111703"/>
    <s v="SELECCIÓN ABREVIADA SUBASTA INVERSA (NO DISPONIBLE)"/>
    <n v="2"/>
    <n v="9"/>
    <n v="10"/>
    <n v="6"/>
    <n v="6961500"/>
    <s v="UNIDAD"/>
    <s v="NO SOLICITADAS"/>
  </r>
  <r>
    <x v="15"/>
    <s v="02-02-01-004-006"/>
    <s v="02-02-01-004-006-04"/>
    <s v="Materiales y suministros - Acumuladores, pilas y baterías primarias y sus partes y piezas"/>
    <s v="BATERIAS PARA VEHICULOS/ P/N  4D"/>
    <n v="26111703"/>
    <s v="SELECCIÓN ABREVIADA SUBASTA INVERSA (NO DISPONIBLE)"/>
    <n v="2"/>
    <n v="9"/>
    <n v="10"/>
    <n v="2"/>
    <n v="1785000"/>
    <s v="UNIDAD"/>
    <s v="NO SOLICITADAS"/>
  </r>
  <r>
    <x v="15"/>
    <s v="02-02-01-004-006"/>
    <s v="02-02-01-004-006-04"/>
    <s v="Materiales y suministros - Acumuladores, pilas y baterías primarias y sus partes y piezas"/>
    <s v="BATERIAS PARA VEHICULOS/REF: P/N  NS40L670MC"/>
    <n v="26111703"/>
    <s v="SELECCIÓN ABREVIADA SUBASTA INVERSA (NO DISPONIBLE)"/>
    <n v="2"/>
    <n v="9"/>
    <n v="10"/>
    <n v="2"/>
    <n v="952000"/>
    <s v="UNIDAD"/>
    <s v="NO SOLICITADAS"/>
  </r>
  <r>
    <x v="15"/>
    <s v="02-02-01-004-006"/>
    <s v="02-02-01-004-006-04"/>
    <s v="Materiales y suministros - Acumuladores, pilas y baterías primarias y sus partes y piezas"/>
    <s v="BATERIAS PARA VEHICULOS P/N  1000/30H"/>
    <n v="26111703"/>
    <s v="SELECCIÓN ABREVIADA SUBASTA INVERSA (NO DISPONIBLE)"/>
    <n v="2"/>
    <n v="9"/>
    <n v="10"/>
    <n v="6"/>
    <n v="3927000"/>
    <s v="UNIDAD"/>
    <s v="NO SOLICITADAS"/>
  </r>
  <r>
    <x v="15"/>
    <s v="02-02-01-003-006"/>
    <s v="02-02-01-003-006-03"/>
    <s v="Materiales y suministros - Semimanufacturas de plástico"/>
    <s v="PLASTICOS TERMOPLASTICOS/FLUOROPOLIMEROS PTFE, DIAMETRO  1/2&quot;, SOLIDAS SIN INTERVALOS"/>
    <n v="13102008"/>
    <s v="SELECCIÓN ABREVIADA SUBASTA INVERSA (NO DISPONIBLE)"/>
    <n v="2"/>
    <n v="9"/>
    <n v="10"/>
    <n v="2"/>
    <n v="107100"/>
    <s v="METRO"/>
    <s v="NO SOLICITADAS"/>
  </r>
  <r>
    <x v="15"/>
    <s v="02-02-01-003-006"/>
    <s v="02-02-01-003-006-03"/>
    <s v="Materiales y suministros - Semimanufacturas de plástico"/>
    <s v="PLASTICOS TERMOPLASTICOS/FLUOROPOLIMEROS PTFE,  DIAMETRO  1&quot;, SOLIDAS SIN INTERVALOS."/>
    <n v="13102008"/>
    <s v="SELECCIÓN ABREVIADA SUBASTA INVERSA (NO DISPONIBLE)"/>
    <n v="2"/>
    <n v="9"/>
    <n v="10"/>
    <n v="2"/>
    <n v="154700"/>
    <s v="METRO"/>
    <s v="NO SOLICITADAS"/>
  </r>
  <r>
    <x v="15"/>
    <s v="02-02-01-003-006"/>
    <s v="02-02-01-003-006-03"/>
    <s v="Materiales y suministros - Semimanufacturas de plástico"/>
    <s v="PLASTICOS TERMOPLASTICOS/FLUOROPOLIMEROS PTFE, DIAMETRO  2&quot;, SOLIDAS SIN INTERVALOS."/>
    <n v="13102008"/>
    <s v="SELECCIÓN ABREVIADA SUBASTA INVERSA (NO DISPONIBLE)"/>
    <n v="2"/>
    <n v="9"/>
    <n v="10"/>
    <n v="2"/>
    <n v="321300"/>
    <s v="METRO"/>
    <s v="NO SOLICITADAS"/>
  </r>
  <r>
    <x v="15"/>
    <s v="02-02-01-003-006"/>
    <s v="02-02-01-003-006-03"/>
    <s v="Materiales y suministros - Semimanufacturas de plástico"/>
    <s v="PLASTICOS TERMOPLASTICOS/FLUOROPOLIMEROS PTFE, DIAMETRO  3&quot;, SOLIDAS SIN INTERVALOS."/>
    <n v="13102008"/>
    <s v="SELECCIÓN ABREVIADA SUBASTA INVERSA (NO DISPONIBLE)"/>
    <n v="2"/>
    <n v="9"/>
    <n v="10"/>
    <n v="2"/>
    <n v="833000"/>
    <s v="METRO"/>
    <s v="NO SOLICITADAS"/>
  </r>
  <r>
    <x v="15"/>
    <s v="02-02-01-003-006"/>
    <s v="02-02-01-003-006-03"/>
    <s v="Materiales y suministros - Semimanufacturas de plástico"/>
    <s v="PLASTICOS TERMOPLASTICOS/FLUOROPOLIMEROS PTFE,  4&quot;, SOLIDAS SIN INTERVALOS."/>
    <n v="13102008"/>
    <s v="SELECCIÓN ABREVIADA SUBASTA INVERSA (NO DISPONIBLE)"/>
    <n v="2"/>
    <n v="9"/>
    <n v="10"/>
    <n v="2"/>
    <n v="1547000"/>
    <s v="METRO"/>
    <s v="NO SOLICITADAS"/>
  </r>
  <r>
    <x v="15"/>
    <s v="02-02-01-003-006"/>
    <s v="02-02-01-003-006-03"/>
    <s v="Materiales y suministros - Semimanufacturas de plástico"/>
    <s v="PLASTICO TERMOPLASTICO/POLIURETANO TERMOPLASTICO RIGIDO RPTUDURALEX,  DIAMETRO 4&quot;, SOLIDAS SIN INTERVALOS."/>
    <n v="13102029"/>
    <s v="SELECCIÓN ABREVIADA SUBASTA INVERSA (NO DISPONIBLE)"/>
    <n v="2"/>
    <n v="9"/>
    <n v="10"/>
    <n v="2"/>
    <n v="261800"/>
    <s v="METRO"/>
    <s v="NO SOLICITADAS"/>
  </r>
  <r>
    <x v="15"/>
    <s v="02-02-01-003-006"/>
    <s v="02-02-01-003-006-03"/>
    <s v="Materiales y suministros - Semimanufacturas de plástico"/>
    <s v="DURAFLEX , BARRAS CILINDRICAS DIAMETRO 3&quot;, SOLIDAS SIN INTERVALOS."/>
    <n v="13102029"/>
    <s v="SELECCIÓN ABREVIADA SUBASTA INVERSA (NO DISPONIBLE)"/>
    <n v="2"/>
    <n v="9"/>
    <n v="10"/>
    <n v="2"/>
    <n v="833000"/>
    <s v="METRO"/>
    <s v="NO SOLICITADAS"/>
  </r>
  <r>
    <x v="15"/>
    <s v="02-02-01-004-002"/>
    <s v="02-02-01-004-002"/>
    <s v="Materiales y suministros - Productos metálicos elaborados (excepto maquinaria y equipo)"/>
    <s v="BURILES/REF: P40AL"/>
    <n v="27111910"/>
    <s v="SELECCIÓN ABREVIADA SUBASTA INVERSA (NO DISPONIBLE)"/>
    <n v="2"/>
    <n v="9"/>
    <n v="10"/>
    <n v="10"/>
    <n v="110000"/>
    <s v="UNIDAD"/>
    <s v="NO SOLICITADAS"/>
  </r>
  <r>
    <x v="15"/>
    <s v="02-02-01-004-002"/>
    <s v="02-02-01-004-002"/>
    <s v="Materiales y suministros - Productos metálicos elaborados (excepto maquinaria y equipo)"/>
    <s v="BURILES/REF: ISO7"/>
    <n v="27111910"/>
    <s v="SELECCIÓN ABREVIADA SUBASTA INVERSA (NO DISPONIBLE)"/>
    <n v="2"/>
    <n v="9"/>
    <n v="10"/>
    <n v="5"/>
    <n v="200000"/>
    <s v="UNIDAD"/>
    <s v="NO SOLICITADAS"/>
  </r>
  <r>
    <x v="15"/>
    <s v="02-02-01-004-002"/>
    <s v="02-02-01-004-002"/>
    <s v="Materiales y suministros - Productos metálicos elaborados (excepto maquinaria y equipo)"/>
    <s v="BURILES/REF: UFWTR"/>
    <n v="27111910"/>
    <s v="SELECCIÓN ABREVIADA SUBASTA INVERSA (NO DISPONIBLE)"/>
    <n v="2"/>
    <n v="9"/>
    <n v="10"/>
    <n v="5"/>
    <n v="150000"/>
    <s v="UNIDAD"/>
    <s v="NO SOLICITADAS"/>
  </r>
  <r>
    <x v="15"/>
    <s v="02-02-01-004-002"/>
    <s v="02-02-01-004-002"/>
    <s v="Materiales y suministros - Productos metálicos elaborados (excepto maquinaria y equipo)"/>
    <s v="BURILES/REF: ISO 9"/>
    <n v="27111910"/>
    <s v="SELECCIÓN ABREVIADA SUBASTA INVERSA (NO DISPONIBLE)"/>
    <n v="2"/>
    <n v="9"/>
    <n v="10"/>
    <n v="5"/>
    <n v="150000"/>
    <s v="UNIDAD"/>
    <s v="NO SOLICITADAS"/>
  </r>
  <r>
    <x v="15"/>
    <s v="02-02-01-004-002"/>
    <s v="02-02-01-004-002"/>
    <s v="Materiales y suministros - Productos metálicos elaborados (excepto maquinaria y equipo)"/>
    <s v="BURILES/REF:P40AR"/>
    <n v="27111910"/>
    <s v="SELECCIÓN ABREVIADA SUBASTA INVERSA (NO DISPONIBLE)"/>
    <n v="2"/>
    <n v="9"/>
    <n v="10"/>
    <n v="10"/>
    <n v="350000"/>
    <s v="UNIDAD"/>
    <s v="NO SOLICITADAS"/>
  </r>
  <r>
    <x v="15"/>
    <s v="02-02-01-004-008"/>
    <s v="02-02-01-004-008-02"/>
    <s v="Materiales y suministros - Instrumentos y aparatos de medición, verificación, análisis, de navegación y para otros fines (excepto instrumentos ópticos); instrumentos de control de procesos industriales, sus partes, piezas y accesorios"/>
    <s v="MANOMETROS P/N HC-2144"/>
    <n v="41103311"/>
    <s v="SELECCIÓN ABREVIADA SUBASTA INVERSA (NO DISPONIBLE)"/>
    <n v="2"/>
    <n v="9"/>
    <n v="10"/>
    <n v="2"/>
    <n v="2856000"/>
    <s v="UNIDAD"/>
    <s v="NO SOLICITADAS"/>
  </r>
  <r>
    <x v="15"/>
    <s v="02-02-01-004-003"/>
    <s v="02-02-01-004-003-02"/>
    <s v="Materiales y suministros - Bombas, compresores, motores de fuerza hidráulica y motores de potencia neumática y válvulas y sus partes y piezas"/>
    <s v="BOMBAS/BOMBAS DE COMBUSTIBLE P/N 4132A018 ALT VPD3064"/>
    <n v="40151532"/>
    <s v="SELECCIÓN ABREVIADA SUBASTA INVERSA (NO DISPONIBLE)"/>
    <n v="2"/>
    <n v="9"/>
    <n v="10"/>
    <n v="2"/>
    <n v="1428000"/>
    <s v="UNIDAD"/>
    <s v="NO SOLICITADAS"/>
  </r>
  <r>
    <x v="15"/>
    <s v="02-02-01-003-004"/>
    <s v="02-02-01-003-004-08"/>
    <s v="Materiales y suministros - Caucho sintético y facticio derivado del petróleo, mezclas de estos cauchos con caucho natural y gomas naturales similares, en formas primarias o en planchas, hojas o tiras"/>
    <s v="KIT EMPAQUETADURAS/EMPAQUES P/N A 568"/>
    <n v="31181701"/>
    <s v="SELECCIÓN ABREVIADA SUBASTA INVERSA (NO DISPONIBLE)"/>
    <n v="2"/>
    <n v="9"/>
    <n v="10"/>
    <n v="1"/>
    <n v="93936"/>
    <s v="UNIDAD"/>
    <s v="NO SOLICITADAS"/>
  </r>
  <r>
    <x v="15"/>
    <s v="02-02-01-003-004"/>
    <s v="02-02-01-003-004-08"/>
    <s v="Materiales y suministros - Caucho sintético y facticio derivado del petróleo, mezclas de estos cauchos con caucho natural y gomas naturales similares, en formas primarias o en planchas, hojas o tiras"/>
    <s v="KIT EMPAQUETADURAS/EMPAQUES P/N J-A"/>
    <n v="31181701"/>
    <s v="SELECCIÓN ABREVIADA SUBASTA INVERSA (NO DISPONIBLE)"/>
    <n v="2"/>
    <n v="9"/>
    <n v="10"/>
    <n v="1"/>
    <n v="1428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ES A GASOLINA /P/N 5W30"/>
    <n v="15121501"/>
    <s v="SELECCIÓN ABREVIADA SUBASTA INVERSA (NO DISPONIBLE)"/>
    <n v="2"/>
    <n v="9"/>
    <n v="10"/>
    <n v="10"/>
    <n v="1428000"/>
    <s v="GALON"/>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ES/ DIESEL P/N  15W40 CANECA X 55 GALONES"/>
    <n v="15121501"/>
    <s v="SELECCIÓN ABREVIADA SUBASTA INVERSA (NO DISPONIBLE)"/>
    <n v="2"/>
    <n v="9"/>
    <n v="10"/>
    <n v="1"/>
    <n v="24990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ES A GASOLINA/ P/N  20W50 CANECA X 55 GALONES"/>
    <n v="15121501"/>
    <s v="SELECCIÓN ABREVIADA SUBASTA INVERSA (NO DISPONIBLE)"/>
    <n v="2"/>
    <n v="9"/>
    <n v="10"/>
    <n v="1"/>
    <n v="2499000"/>
    <s v="UNIDAD"/>
    <s v="NO SOLICITADAS"/>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P/N  TELLUS S2 M68"/>
    <n v="15121504"/>
    <s v="SELECCIÓN ABREVIADA SUBASTA INVERSA (NO DISPONIBLE)"/>
    <n v="2"/>
    <n v="9"/>
    <n v="10"/>
    <n v="55"/>
    <n v="6414100"/>
    <s v="GALON"/>
    <s v="NO SOLICITADAS"/>
  </r>
  <r>
    <x v="15"/>
    <s v="02-02-01-003-004"/>
    <s v="02-02-01-003-004-01"/>
    <s v="Materiales y suministros - Químicos orgánicos básicos"/>
    <s v="LIQUIDO DE FRENOS DOT 4 SUPER PLUS, PINTA"/>
    <n v="15121509"/>
    <s v="SELECCIÓN ABREVIADA SUBASTA INVERSA (NO DISPONIBLE)"/>
    <n v="2"/>
    <n v="9"/>
    <n v="10"/>
    <n v="10"/>
    <n v="339150"/>
    <s v="UNIDAD"/>
    <s v="NO SOLICITADAS"/>
  </r>
  <r>
    <x v="15"/>
    <s v="02-02-01-004-002"/>
    <s v="02-02-01-004-002"/>
    <s v="Materiales y suministros - Productos metálicos elaborados (excepto maquinaria y equipo)"/>
    <s v="BALDE METALICO  15 LITROS "/>
    <n v="47121804"/>
    <s v="SELECCIÓN ABREVIADA SUBASTA INVERSA (NO DISPONIBLE)"/>
    <n v="2"/>
    <n v="9"/>
    <n v="10"/>
    <n v="5"/>
    <n v="195000"/>
    <s v="UNIDAD"/>
    <s v="NO SOLICITADAS"/>
  </r>
  <r>
    <x v="15"/>
    <s v="02-02-01-003-002"/>
    <s v="02-02-01-003-002-01"/>
    <s v="Materiales y suministros - Pasta de papel, papel y cartón"/>
    <s v="PAÑOS ABSORBENTES PARA HIDROCARBUROS P/N HP-156, BOLSA POR 100 UNIDADES."/>
    <n v="47131910"/>
    <s v="SELECCIÓN ABREVIADA SUBASTA INVERSA (NO DISPONIBLE)"/>
    <n v="2"/>
    <n v="9"/>
    <n v="10"/>
    <n v="5"/>
    <n v="3123750"/>
    <s v="UNIDAD"/>
    <s v="NO SOLICITADAS"/>
  </r>
  <r>
    <x v="15"/>
    <s v="02-02-01-003-007"/>
    <s v="02-02-01-003-007-09"/>
    <s v="Materiales y suministros - Otros productos minerales no metálicos n. C. P."/>
    <s v="MATERIAL ABSORBENTE  BIODEGRADABLE GRANULAR CLEAN SORB, BULTO 5 KILOGRAMOS."/>
    <n v="47131902"/>
    <s v="SELECCIÓN ABREVIADA SUBASTA INVERSA (NO DISPONIBLE)"/>
    <n v="2"/>
    <n v="9"/>
    <n v="10"/>
    <n v="20"/>
    <n v="1666000"/>
    <s v="UNIDAD"/>
    <s v="NO SOLICITADAS"/>
  </r>
  <r>
    <x v="15"/>
    <s v="02-02-01-004-004"/>
    <s v="02-02-01-004-004-02"/>
    <s v="Materiales y suministros - Máquinas herramientas y sus partes, piezas y accesorios"/>
    <s v="PISTOLA SUMINISTRO POR GRAVEDAD P/N  OPW-295"/>
    <n v="25191506"/>
    <s v="SELECCIÓN ABREVIADA SUBASTA INVERSA (NO DISPONIBLE)"/>
    <n v="2"/>
    <n v="9"/>
    <n v="10"/>
    <n v="1"/>
    <n v="6128500"/>
    <s v="UNIDAD"/>
    <s v="NO SOLICITADAS"/>
  </r>
  <r>
    <x v="15"/>
    <s v="02-02-01-004-004"/>
    <s v="02-02-01-004-004-02"/>
    <s v="Materiales y suministros - Máquinas herramientas y sus partes, piezas y accesorios"/>
    <s v="BOQUILLA SUMINISTRO P/N F-145"/>
    <n v="25191506"/>
    <s v="SELECCIÓN ABREVIADA SUBASTA INVERSA (NO DISPONIBLE)"/>
    <n v="2"/>
    <n v="9"/>
    <n v="10"/>
    <n v="1"/>
    <n v="9282000"/>
    <s v="UNIDAD"/>
    <s v="NO SOLICITADAS"/>
  </r>
  <r>
    <x v="15"/>
    <s v="02-02-01-004-006"/>
    <s v="02-02-01-004-006-05"/>
    <s v="Materiales y suministros - Lámparas eléctricas de incandescencia o descarga; lámparas de arco, equipo para alumbrado eléctrico; sus partes y piezas"/>
    <s v="LINTERNAS PARA  CABEZA (MANOS LIBRES) ANTI EXPLOSION P/N 2755"/>
    <n v="39111610"/>
    <s v="SELECCIÓN ABREVIADA SUBASTA INVERSA (NO DISPONIBLE)"/>
    <n v="2"/>
    <n v="9"/>
    <n v="10"/>
    <n v="6"/>
    <n v="1785000"/>
    <s v="UNIDAD"/>
    <s v="NO SOLICITADAS"/>
  </r>
  <r>
    <x v="15"/>
    <s v="02-02-01-003-006"/>
    <s v="02-02-01-003-006-01"/>
    <s v="Materiales y suministros - Llantas de caucho y neumáticos (cámaras de aire)"/>
    <s v="LLANTAS P/N 295/80R22.5"/>
    <n v="25172503"/>
    <s v="SELECCIÓN ABREVIADA SUBASTA INVERSA (NO DISPONIBLE)"/>
    <n v="2"/>
    <n v="9"/>
    <n v="10"/>
    <n v="2"/>
    <n v="3570000"/>
    <s v="UNIDAD"/>
    <s v="NO SOLICITADAS"/>
  </r>
  <r>
    <x v="15"/>
    <s v="02-02-01-003-006"/>
    <s v="02-02-01-003-006-04"/>
    <s v="Materiales y suministros - Productos de empaque y envasado, de plástico"/>
    <s v="BOLSA / PROTECTOR HERMÉTICO 25X35 CMS (TIPO ZIPLOC)"/>
    <n v="24111514"/>
    <s v="SELECCIÓN ABREVIADA SUBASTA INVERSA (NO DISPONIBLE)"/>
    <n v="2"/>
    <n v="9"/>
    <n v="10"/>
    <n v="330"/>
    <n v="98175"/>
    <s v="UNIDAD"/>
    <s v="NO SOLICITADAS"/>
  </r>
  <r>
    <x v="15"/>
    <s v="02-02-01-004-003"/>
    <s v="02-02-01-004-003-02"/>
    <s v="Materiales y suministros - Bombas, compresores, motores de fuerza hidráulica y motores de potencia neumática y válvulas y sus partes y piezas"/>
    <s v="BOMBA MANUAL PLASTICA PARA TAMBOR"/>
    <n v="40151506"/>
    <s v="SELECCIÓN ABREVIADA SUBASTA INVERSA (NO DISPONIBLE)"/>
    <n v="2"/>
    <n v="9"/>
    <n v="10"/>
    <n v="2"/>
    <n v="714000"/>
    <s v="UNIDAD"/>
    <s v="NO SOLICITADAS"/>
  </r>
  <r>
    <x v="15"/>
    <s v="02-02-01-003-006"/>
    <s v="02-02-01-003-006-09"/>
    <s v="Materiales y suministros - Otros productos plásticos"/>
    <s v="CINTA ADHESIVA INDUSTRIAL TAMAÑO GRANDE P/N 90111, ROLLO CINTA TRANSPARENTE ADHESIVA  ANCHO 48 MM, LARGO 100 MT"/>
    <n v="31201512"/>
    <s v="SELECCIÓN ABREVIADA SUBASTA INVERSA (NO DISPONIBLE)"/>
    <n v="2"/>
    <n v="9"/>
    <n v="10"/>
    <n v="200"/>
    <n v="1071000"/>
    <s v="UNIDAD"/>
    <s v="NO SOLICITADAS"/>
  </r>
  <r>
    <x v="15"/>
    <s v="02-02-01-003-006"/>
    <s v="02-02-01-003-006-03"/>
    <s v="Materiales y suministros - Semimanufacturas de plástico"/>
    <s v="PLÁSTICO BURBUJA TAMAÑO GRANDE X ROLLO, MEDIDAS: 120CM X 150METROS"/>
    <n v="24141601"/>
    <s v="SELECCIÓN ABREVIADA SUBASTA INVERSA (NO DISPONIBLE)"/>
    <n v="2"/>
    <n v="9"/>
    <n v="10"/>
    <n v="5"/>
    <n v="654500"/>
    <s v="UNIDAD"/>
    <s v="NO SOLICITADAS"/>
  </r>
  <r>
    <x v="15"/>
    <s v="02-02-01-003-006"/>
    <s v="02-02-01-003-006-03"/>
    <s v="Materiales y suministros - Semimanufacturas de plástico"/>
    <s v="PLÁSTICO BURBUJA TAMAÑO PEQUEÑA X ROLLO, MEDIDAS: 120CM X 150METROS"/>
    <n v="24141601"/>
    <s v="SELECCIÓN ABREVIADA SUBASTA INVERSA (NO DISPONIBLE)"/>
    <n v="2"/>
    <n v="9"/>
    <n v="10"/>
    <n v="5"/>
    <n v="208250"/>
    <s v="UNIDAD"/>
    <s v="NO SOLICITADAS"/>
  </r>
  <r>
    <x v="15"/>
    <s v="02-02-01-003-006"/>
    <s v="02-02-01-003-006-03"/>
    <s v="Materiales y suministros - Semimanufacturas de plástico"/>
    <s v="PLASTICO VINIPEL PARA EMBALAJE 20CM X 300M X ROLLO"/>
    <n v="24112902"/>
    <s v="SELECCIÓN ABREVIADA SUBASTA INVERSA (NO DISPONIBLE)"/>
    <n v="2"/>
    <n v="9"/>
    <n v="10"/>
    <n v="30"/>
    <n v="1606500"/>
    <s v="UNIDAD"/>
    <s v="NO SOLICITADAS"/>
  </r>
  <r>
    <x v="15"/>
    <s v="02-02-01-003-006"/>
    <s v="02-02-01-003-006-03"/>
    <s v="Materiales y suministros - Semimanufacturas de plástico"/>
    <s v="PLASTICO VINIPEL PARA EMBALAJE 30CM X 300M X ROLLO"/>
    <n v="24112902"/>
    <s v="SELECCIÓN ABREVIADA SUBASTA INVERSA (NO DISPONIBLE)"/>
    <n v="2"/>
    <n v="9"/>
    <n v="10"/>
    <n v="30"/>
    <n v="89250"/>
    <s v="UNIDAD"/>
    <s v="NO SOLICITADAS"/>
  </r>
  <r>
    <x v="15"/>
    <s v="02-02-01-003-002"/>
    <s v="02-02-01-003-002-01"/>
    <s v="Materiales y suministros - Pasta de papel, papel y cartón"/>
    <s v="SOBRE DE MANILA CON PROTECCIÓN PLÁSTICO BURBUJA # 5 -10 1/2X16&quot; CON  ADHESIVO P/N 483460"/>
    <n v="44121503"/>
    <s v="SELECCIÓN ABREVIADA SUBASTA INVERSA (NO DISPONIBLE)"/>
    <n v="2"/>
    <n v="9"/>
    <n v="10"/>
    <n v="200"/>
    <n v="71400"/>
    <s v="UNIDAD"/>
    <s v="NO SOLICITADAS"/>
  </r>
  <r>
    <x v="15"/>
    <s v="02-02-01-003-006"/>
    <s v="02-02-01-003-006-04"/>
    <s v="Materiales y suministros - Productos de empaque y envasado, de plástico"/>
    <s v="BOLSA / PROTECTOR HERMÉTICO 25X15 CMS (TIPO ZIPLOC)"/>
    <n v="24111514"/>
    <s v="SELECCIÓN ABREVIADA SUBASTA INVERSA (NO DISPONIBLE)"/>
    <n v="2"/>
    <n v="9"/>
    <n v="10"/>
    <n v="330"/>
    <n v="98175"/>
    <s v="UNIDAD"/>
    <s v="NO SOLICITADAS"/>
  </r>
  <r>
    <x v="15"/>
    <s v="02-02-01-003-006"/>
    <s v="02-02-01-003-006-04"/>
    <s v="Materiales y suministros - Productos de empaque y envasado, de plástico"/>
    <s v="BOLSA / PROTECTOR HERMÉTICO 14X16  CMS (TIPO ZIPLOC)"/>
    <n v="24111514"/>
    <s v="SELECCIÓN ABREVIADA SUBASTA INVERSA (NO DISPONIBLE)"/>
    <n v="2"/>
    <n v="9"/>
    <n v="10"/>
    <n v="330"/>
    <n v="98175"/>
    <s v="UNIDAD"/>
    <s v="NO SOLICITADAS"/>
  </r>
  <r>
    <x v="15"/>
    <s v="02-02-01-003-006"/>
    <s v="02-02-01-003-006-04"/>
    <s v="Materiales y suministros - Productos de empaque y envasado, de plástico"/>
    <s v="BOLSA / PROTECTOR HERMÉTICO 7X14 CMS (TIPO ZIPLOC)"/>
    <n v="24111514"/>
    <s v="SELECCIÓN ABREVIADA SUBASTA INVERSA (NO DISPONIBLE)"/>
    <n v="2"/>
    <n v="9"/>
    <n v="10"/>
    <n v="330"/>
    <n v="98175"/>
    <s v="UNIDAD"/>
    <s v="NO SOLICITADAS"/>
  </r>
  <r>
    <x v="15"/>
    <s v="02-02-01-004-002"/>
    <s v="02-02-01-004-002"/>
    <s v="Materiales y suministros - Productos metálicos elaborados (excepto maquinaria y equipo)"/>
    <s v="BISTURI INDUSTRIAL CON CUCHILLAS P/N SKU 191010423"/>
    <n v="27111503"/>
    <s v="SELECCIÓN ABREVIADA SUBASTA INVERSA (NO DISPONIBLE)"/>
    <n v="2"/>
    <n v="9"/>
    <n v="10"/>
    <n v="10"/>
    <n v="180000"/>
    <s v="UNIDAD"/>
    <s v="NO SOLICITADAS"/>
  </r>
  <r>
    <x v="15"/>
    <s v="02-02-01-004-002"/>
    <s v="02-02-01-004-002"/>
    <s v="Materiales y suministros - Productos metálicos elaborados (excepto maquinaria y equipo)"/>
    <s v="LAPIZ GRABADOR ELECTRICO P/N SKU 23517 "/>
    <n v="27112309"/>
    <s v="SELECCIÓN ABREVIADA SUBASTA INVERSA (NO DISPONIBLE)"/>
    <n v="2"/>
    <n v="9"/>
    <n v="10"/>
    <n v="2"/>
    <n v="340000"/>
    <s v="UNIDAD"/>
    <s v="NO SOLICITADAS"/>
  </r>
  <r>
    <x v="15"/>
    <s v="02-02-01-004-006"/>
    <s v="02-02-01-004-006-04"/>
    <s v="Materiales y suministros - Acumuladores, pilas y baterías primarias y sus partes y piezas"/>
    <s v="BATERIA  TIPO &quot;C&quot; ALCALINA P/N GP14AUP"/>
    <n v="26111702"/>
    <s v="SELECCIÓN ABREVIADA SUBASTA INVERSA (NO DISPONIBLE)"/>
    <n v="2"/>
    <n v="9"/>
    <n v="10"/>
    <n v="12"/>
    <n v="285600"/>
    <s v="UNIDAD"/>
    <s v="NO SOLICITADAS"/>
  </r>
  <r>
    <x v="15"/>
    <s v="02-02-01-004-004"/>
    <s v="02-02-01-004-004-02"/>
    <s v="Materiales y suministros - Máquinas herramientas y sus partes, piezas y accesorios"/>
    <s v="CORREA DE AMARRE P/N DT14 JS026-1"/>
    <n v="31151906"/>
    <s v="SELECCIÓN ABREVIADA SUBASTA INVERSA (NO DISPONIBLE)"/>
    <n v="2"/>
    <n v="9"/>
    <n v="10"/>
    <n v="3"/>
    <n v="2677500"/>
    <s v="UNIDAD"/>
    <s v="NO SOLICITADAS"/>
  </r>
  <r>
    <x v="15"/>
    <s v="02-02-01-004-006"/>
    <s v="02-02-01-004-006-05"/>
    <s v="Materiales y suministros - Lámparas eléctricas de incandescencia o descarga; lámparas de arco, equipo para alumbrado eléctrico; sus partes y piezas"/>
    <s v="LAMPARA LED DE ALTA 150W P/N GC350 "/>
    <n v="39101601"/>
    <s v="SELECCIÓN ABREVIADA SUBASTA INVERSA (NO DISPONIBLE)"/>
    <n v="2"/>
    <n v="9"/>
    <n v="10"/>
    <n v="3"/>
    <n v="714000"/>
    <s v="UNIDAD"/>
    <s v="NO SOLICITADAS"/>
  </r>
  <r>
    <x v="15"/>
    <s v="02-02-01-004-006"/>
    <s v="02-02-01-004-006-05"/>
    <s v="Materiales y suministros - Lámparas eléctricas de incandescencia o descarga; lámparas de arco, equipo para alumbrado eléctrico; sus partes y piezas"/>
    <s v="REFLECTOR LED 50W P/N P28639 "/>
    <n v="39111611"/>
    <s v="SELECCIÓN ABREVIADA SUBASTA INVERSA (NO DISPONIBLE)"/>
    <n v="2"/>
    <n v="9"/>
    <n v="10"/>
    <n v="2"/>
    <n v="226100"/>
    <s v="UNIDAD"/>
    <s v="NO SOLICITADAS"/>
  </r>
  <r>
    <x v="15"/>
    <s v="02-02-01-003-004"/>
    <s v="02-02-01-003-004-01"/>
    <s v="Materiales y suministros - Químicos orgánicos básicos"/>
    <s v="LIMPIADOR ESPUMOSO DE EQUIPOS P/N 10230595"/>
    <s v="44102912 "/>
    <s v="SELECCIÓN ABREVIADA SUBASTA INVERSA (NO DISPONIBLE)"/>
    <n v="2"/>
    <n v="9"/>
    <n v="10"/>
    <n v="12"/>
    <n v="714000"/>
    <s v="UNIDAD"/>
    <s v="NO SOLICITADAS"/>
  </r>
  <r>
    <x v="15"/>
    <s v="02-02-01-003-005"/>
    <s v="02-02-01-003-005-04"/>
    <s v="Materiales y suministros - Productos químicos n. C. P."/>
    <s v="SILICONA ROJA ALTA TEMPERATURA P/N 285956"/>
    <n v="12352310"/>
    <s v="SELECCIÓN ABREVIADA SUBASTA INVERSA (NO DISPONIBLE)"/>
    <n v="2"/>
    <n v="9"/>
    <n v="10"/>
    <n v="30"/>
    <n v="642600"/>
    <s v="UNIDAD"/>
    <s v="NO SOLICITADAS"/>
  </r>
  <r>
    <x v="15"/>
    <s v="02-02-01-003-004"/>
    <s v="02-02-01-003-004-01"/>
    <s v="Materiales y suministros - Químicos orgánicos básicos"/>
    <s v="LIQUIDO ANTICONGELANTE PARA AERONAVES HERMES 900 X 2,5 GALONES P/N AVL-TKS2.5-CS"/>
    <n v="15121807"/>
    <s v="SELECCIÓN ABREVIADA SUBASTA INVERSA (NO DISPONIBLE)"/>
    <n v="2"/>
    <n v="9"/>
    <n v="10"/>
    <n v="20"/>
    <n v="5950000"/>
    <s v="UNIDAD"/>
    <s v="NO SOLICITADAS"/>
  </r>
  <r>
    <x v="15"/>
    <s v="02-02-01-003-005"/>
    <s v="02-02-01-003-005-04"/>
    <s v="Materiales y suministros - Productos químicos n. C. P."/>
    <s v="ADHESIVO HYSOL P/N 9309.3NA"/>
    <n v="31211704"/>
    <s v="SELECCIÓN ABREVIADA SUBASTA INVERSA (NO DISPONIBLE)"/>
    <n v="2"/>
    <n v="9"/>
    <n v="10"/>
    <n v="5"/>
    <n v="8925000"/>
    <s v="UNIDAD"/>
    <s v="NO SOLICITADAS"/>
  </r>
  <r>
    <x v="15"/>
    <s v="02-02-01-003-005"/>
    <s v="02-02-01-003-005-04"/>
    <s v="Materiales y suministros - Productos químicos n. C. P."/>
    <s v="ADHESIVO P/N 960"/>
    <n v="31211704"/>
    <s v="SELECCIÓN ABREVIADA SUBASTA INVERSA (NO DISPONIBLE)"/>
    <n v="2"/>
    <n v="9"/>
    <n v="10"/>
    <n v="2"/>
    <n v="3570000"/>
    <s v="UNIDAD"/>
    <s v="NO SOLICITADAS"/>
  </r>
  <r>
    <x v="15"/>
    <s v="02-02-01-003-005"/>
    <s v="02-02-01-003-005-04"/>
    <s v="Materiales y suministros - Productos químicos n. C. P."/>
    <s v="ADHESIVO P/N 934"/>
    <n v="31211704"/>
    <s v="SELECCIÓN ABREVIADA SUBASTA INVERSA (NO DISPONIBLE)"/>
    <n v="2"/>
    <n v="9"/>
    <n v="10"/>
    <n v="3"/>
    <n v="4462500"/>
    <s v="UNIDAD"/>
    <s v="NO SOLICITADAS"/>
  </r>
  <r>
    <x v="15"/>
    <s v="02-02-01-003-005"/>
    <s v="02-02-01-003-005-04"/>
    <s v="Materiales y suministros - Productos químicos n. C. P."/>
    <s v="ADHESIVO P/N 956"/>
    <n v="31211704"/>
    <s v="SELECCIÓN ABREVIADA SUBASTA INVERSA (NO DISPONIBLE)"/>
    <n v="2"/>
    <n v="9"/>
    <n v="10"/>
    <n v="2"/>
    <n v="2000000"/>
    <s v="UNIDAD"/>
    <s v="NO SOLICITADAS"/>
  </r>
  <r>
    <x v="15"/>
    <s v="02-02-01-003-005"/>
    <s v="02-02-01-003-005-04"/>
    <s v="Materiales y suministros - Productos químicos n. C. P."/>
    <s v="ADHESIVO P/N 9320NA"/>
    <n v="31211704"/>
    <s v="SELECCIÓN ABREVIADA SUBASTA INVERSA (NO DISPONIBLE)"/>
    <n v="2"/>
    <n v="9"/>
    <n v="10"/>
    <n v="2"/>
    <n v="1800000"/>
    <s v="UNIDAD"/>
    <s v="NO SOLICITADAS"/>
  </r>
  <r>
    <x v="15"/>
    <s v="02-02-01-003-002"/>
    <s v="02-02-01-003-002-01"/>
    <s v="Materiales y suministros - Pasta de papel, papel y cartón"/>
    <s v="CINTA DE ENMASCARAR DE ALTO DESEMPEÑO  233+ DE 1&quot; P/N 26336"/>
    <n v="23271706"/>
    <s v="SELECCIÓN ABREVIADA SUBASTA INVERSA (NO DISPONIBLE)"/>
    <n v="2"/>
    <n v="9"/>
    <n v="10"/>
    <n v="500"/>
    <n v="7140000"/>
    <s v="UNIDAD"/>
    <s v="NO SOLICITADAS"/>
  </r>
  <r>
    <x v="15"/>
    <s v="02-02-01-003-005"/>
    <s v="02-02-01-003-005-04"/>
    <s v="Materiales y suministros - Productos químicos n. C. P."/>
    <s v="ALUMIPREM X 1 GALÓN"/>
    <n v="47101606"/>
    <s v="SELECCIÓN ABREVIADA SUBASTA INVERSA (NO DISPONIBLE)"/>
    <n v="2"/>
    <n v="9"/>
    <n v="10"/>
    <n v="8"/>
    <n v="3046400"/>
    <s v="GALON"/>
    <s v="NO SOLICITADAS"/>
  </r>
  <r>
    <x v="15"/>
    <s v="02-02-01-003-005"/>
    <s v="02-02-01-003-005-04"/>
    <s v="Materiales y suministros - Productos químicos n. C. P."/>
    <s v="INHIBIDOR DE CORROSION / ALODINE 5700 X 1 GALÓN"/>
    <n v="47101606"/>
    <s v="SELECCIÓN ABREVIADA SUBASTA INVERSA (NO DISPONIBLE)"/>
    <n v="2"/>
    <n v="9"/>
    <n v="10"/>
    <n v="6"/>
    <n v="1892100"/>
    <s v="GALON"/>
    <s v="NO SOLICITADAS"/>
  </r>
  <r>
    <x v="15"/>
    <s v="02-02-01-003-008"/>
    <s v="02-02-01-003-008-09"/>
    <s v="Materiales y suministros - Otros artículos manufacturados n. C. P."/>
    <s v="ESCOBA CON CABEZA A 90°"/>
    <n v="47131600"/>
    <s v="SELECCIÓN ABREVIADA SUBASTA INVERSA (NO DISPONIBLE)"/>
    <n v="2"/>
    <n v="9"/>
    <n v="10"/>
    <n v="20"/>
    <n v="285600"/>
    <s v="UNIDAD"/>
    <s v="NO SOLICITADAS"/>
  </r>
  <r>
    <x v="15"/>
    <s v="02-02-01-003-004"/>
    <s v="02-02-01-003-004-01"/>
    <s v="Materiales y suministros - Químicos orgánicos básicos"/>
    <s v="THINNER LIQUIDO CANECA X 55 GALONES"/>
    <n v="31211800"/>
    <s v="SELECCIÓN ABREVIADA SUBASTA INVERSA (NO DISPONIBLE)"/>
    <n v="2"/>
    <n v="9"/>
    <n v="10"/>
    <n v="2"/>
    <n v="1785000"/>
    <s v="UNIDAD"/>
    <s v="NO SOLICITADAS"/>
  </r>
  <r>
    <x v="15"/>
    <s v="02-02-01-003-008"/>
    <s v="02-02-01-003-008-09"/>
    <s v="Materiales y suministros - Otros artículos manufacturados n. C. P."/>
    <s v="CEPILLO BRONCE 3X11CM"/>
    <n v="27111907"/>
    <s v="SELECCIÓN ABREVIADA SUBASTA INVERSA (NO DISPONIBLE)"/>
    <n v="2"/>
    <n v="9"/>
    <n v="10"/>
    <n v="30"/>
    <n v="535500"/>
    <s v="UNIDAD"/>
    <s v="NO SOLICITADAS"/>
  </r>
  <r>
    <x v="15"/>
    <s v="02-02-01-003-005"/>
    <s v="02-02-01-003-005-04"/>
    <s v="Materiales y suministros - Productos químicos n. C. P."/>
    <s v="LIMPIADOR ANTIESTÁTICO DE EQUIPOS ELECTRÓNICOS P/N: MMMCL600"/>
    <n v="44102912"/>
    <s v="SELECCIÓN ABREVIADA SUBASTA INVERSA (NO DISPONIBLE)"/>
    <n v="2"/>
    <n v="9"/>
    <n v="10"/>
    <n v="12"/>
    <n v="1785000"/>
    <s v="UNIDAD"/>
    <s v="NO SOLICITADAS"/>
  </r>
  <r>
    <x v="15"/>
    <s v="02-02-01-002-007"/>
    <s v="02-02-01-002-007"/>
    <s v="Materiales y suministros - Artículos textiles (excepto prendas de vestir)"/>
    <s v="ESPONJA ABRASIVA / SABRA X 5 METROS  P/N 051131-0785"/>
    <n v="47121803"/>
    <s v="SELECCIÓN ABREVIADA SUBASTA INVERSA (NO DISPONIBLE)"/>
    <n v="2"/>
    <n v="9"/>
    <n v="10"/>
    <n v="24"/>
    <n v="1713600"/>
    <s v="UNIDAD"/>
    <s v="NO SOLICITADAS"/>
  </r>
  <r>
    <x v="15"/>
    <s v="02-02-01-004-006"/>
    <s v="02-02-01-004-006-04"/>
    <s v="Materiales y suministros - Acumuladores, pilas y baterías primarias y sus partes y piezas"/>
    <s v="BATERIA ALCALINA AA (PILAS AA)  P/N LR6"/>
    <n v="26111702"/>
    <s v="SELECCIÓN ABREVIADA SUBASTA INVERSA (NO DISPONIBLE)"/>
    <n v="2"/>
    <n v="9"/>
    <n v="10"/>
    <n v="500"/>
    <n v="5057500"/>
    <s v="UNIDAD"/>
    <s v="NO SOLICITADAS"/>
  </r>
  <r>
    <x v="15"/>
    <s v="02-02-01-002-008"/>
    <s v="02-02-01-002-008"/>
    <s v="Materiales y suministros - Dotación (prendas de vestir y calzado)"/>
    <s v="GUANTES DE NITRILO  P/N PSD-NI8-L CAJA POR 50 UNIDADES"/>
    <n v="46181504"/>
    <s v="SELECCIÓN ABREVIADA SUBASTA INVERSA (NO DISPONIBLE)"/>
    <n v="2"/>
    <n v="9"/>
    <n v="10"/>
    <n v="63"/>
    <n v="5997600"/>
    <s v="UNIDAD"/>
    <s v="NO SOLICITADAS"/>
  </r>
  <r>
    <x v="15"/>
    <s v="02-02-01-004-006"/>
    <s v="02-02-01-004-006-05"/>
    <s v="Materiales y suministros - Lámparas eléctricas de incandescencia o descarga; lámparas de arco, equipo para alumbrado eléctrico; sus partes y piezas"/>
    <s v="LINTERNA LED/MODELO  P/N MAGST2D016"/>
    <n v="39111610"/>
    <s v="SELECCIÓN ABREVIADA SUBASTA INVERSA (NO DISPONIBLE)"/>
    <n v="2"/>
    <n v="9"/>
    <n v="10"/>
    <n v="6"/>
    <n v="1428000"/>
    <s v="UNIDAD"/>
    <s v="NO SOLICITADAS"/>
  </r>
  <r>
    <x v="15"/>
    <s v="02-02-01-003-006"/>
    <s v="02-02-01-003-006-03"/>
    <s v="Materiales y suministros - Semimanufacturas de plástico"/>
    <s v="ESPUMA DE POLIETILENO PLACA 2MT X 1 MT X 3CM "/>
    <n v="13111304"/>
    <s v="SELECCIÓN ABREVIADA SUBASTA INVERSA (NO DISPONIBLE)"/>
    <n v="2"/>
    <n v="9"/>
    <n v="10"/>
    <n v="20"/>
    <n v="3927000"/>
    <s v="UNIDAD"/>
    <s v="NO SOLICITADAS"/>
  </r>
  <r>
    <x v="15"/>
    <s v="02-02-01-004-006"/>
    <s v="02-02-01-004-006-04"/>
    <s v="Materiales y suministros - Acumuladores, pilas y baterías primarias y sus partes y piezas"/>
    <s v="BATERIA DE LITIO DE 4800MAH PARA FLUKE 190-104  P/N BP291"/>
    <n v="26111711"/>
    <s v="SELECCIÓN ABREVIADA SUBASTA INVERSA (NO DISPONIBLE)"/>
    <n v="2"/>
    <n v="9"/>
    <n v="10"/>
    <n v="2"/>
    <n v="3522400"/>
    <s v="UNIDAD"/>
    <s v="NO SOLICITADAS"/>
  </r>
  <r>
    <x v="15"/>
    <s v="02-02-01-004-006"/>
    <s v="02-02-01-004-006-04"/>
    <s v="Materiales y suministros - Acumuladores, pilas y baterías primarias y sus partes y piezas"/>
    <s v="BATERIA RECARGABLE DE NIMH DE 7,2 V Y 3500 MAH  P/N BP190"/>
    <n v="26111711"/>
    <s v="SELECCIÓN ABREVIADA SUBASTA INVERSA (NO DISPONIBLE)"/>
    <n v="2"/>
    <n v="9"/>
    <n v="10"/>
    <n v="1"/>
    <n v="948459.96"/>
    <s v="UNIDAD"/>
    <s v="NO SOLICITADAS"/>
  </r>
  <r>
    <x v="15"/>
    <s v="02-02-01-003-005"/>
    <s v="02-02-01-003-005-03"/>
    <s v="Materiales y suministros - Jabón, preparados para limpieza, perfumes y preparados de tocador"/>
    <s v="SHAMPOO AERONAVES ART HERMES CANECA X 55 GALONES P/N MIL-PRF-87937D TYPE IV"/>
    <n v="47131805"/>
    <s v="SELECCIÓN ABREVIADA SUBASTA INVERSA (NO DISPONIBLE)"/>
    <n v="2"/>
    <n v="9"/>
    <n v="10"/>
    <n v="1"/>
    <n v="3332000"/>
    <s v="UNIDAD"/>
    <s v="NO SOLICITADAS"/>
  </r>
  <r>
    <x v="15"/>
    <s v="02-02-01-003-005"/>
    <s v="02-02-01-003-005-03"/>
    <s v="Materiales y suministros - Jabón, preparados para limpieza, perfumes y preparados de tocador"/>
    <s v="SHAMPOO PARA AERONAVES CANECA X 55 GALONES  P/N MIL-PRF-85570 II"/>
    <n v="47131805"/>
    <s v="SELECCIÓN ABREVIADA SUBASTA INVERSA (NO DISPONIBLE)"/>
    <n v="2"/>
    <n v="9"/>
    <n v="10"/>
    <n v="8"/>
    <n v="26656000"/>
    <s v="UNIDAD"/>
    <s v="NO SOLICITADAS"/>
  </r>
  <r>
    <x v="15"/>
    <s v="02-02-01-003-005"/>
    <s v="02-02-01-003-005-03"/>
    <s v="Materiales y suministros - Jabón, preparados para limpieza, perfumes y preparados de tocador"/>
    <s v="DESENGRASANTE GREEN POWER CANECA X 55 GALONES P/N 10228558"/>
    <n v="47131821"/>
    <s v="SELECCIÓN ABREVIADA SUBASTA INVERSA (NO DISPONIBLE)"/>
    <n v="2"/>
    <n v="9"/>
    <n v="10"/>
    <n v="4"/>
    <n v="8092000"/>
    <s v="UNIDAD"/>
    <s v="NO SOLICITADAS"/>
  </r>
  <r>
    <x v="15"/>
    <s v="02-02-01-004-004"/>
    <s v="02-02-01-004-004-02"/>
    <s v="Materiales y suministros - Máquinas herramientas y sus partes, piezas y accesorios"/>
    <s v=" KIT DE DISCOS PULIDORES  P/N AT403ACCKIT"/>
    <n v="31191506"/>
    <s v="SELECCIÓN ABREVIADA SUBASTA INVERSA (NO DISPONIBLE)"/>
    <n v="2"/>
    <n v="9"/>
    <n v="10"/>
    <n v="1"/>
    <n v="892500"/>
    <s v="UNIDAD"/>
    <s v="NO SOLICITADAS"/>
  </r>
  <r>
    <x v="15"/>
    <s v="02-02-01-004-009"/>
    <s v="02-02-01-004-009-01"/>
    <s v="Materiales y suministros - Vehículos automotores, remolques y semirremolques; y sus partes, piezas y accesorios"/>
    <s v="FILTRO DE AIRE  P/N BF530A"/>
    <n v="40161505"/>
    <s v="SELECCIÓN ABREVIADA SUBASTA INVERSA (NO DISPONIBLE)"/>
    <n v="2"/>
    <n v="9"/>
    <n v="10"/>
    <n v="1"/>
    <n v="700847.24"/>
    <s v="UNIDAD"/>
    <s v="NO SOLICITADAS"/>
  </r>
  <r>
    <x v="15"/>
    <s v="02-02-01-004-002"/>
    <s v="02-02-01-004-002"/>
    <s v="Materiales y suministros - Productos metálicos elaborados (excepto maquinaria y equipo)"/>
    <s v="KIT HELICOIL  P/N 5401-05"/>
    <n v="27112845"/>
    <s v="SELECCIÓN ABREVIADA SUBASTA INVERSA (NO DISPONIBLE)"/>
    <n v="2"/>
    <n v="9"/>
    <n v="10"/>
    <n v="1"/>
    <n v="569350"/>
    <s v="UNIDAD"/>
    <s v="NO SOLICITADAS"/>
  </r>
  <r>
    <x v="15"/>
    <s v="02-02-01-004-002"/>
    <s v="02-02-01-004-002"/>
    <s v="Materiales y suministros - Productos metálicos elaborados (excepto maquinaria y equipo)"/>
    <s v="KIT HELICOIL  P/N 5402-06"/>
    <n v="27112845"/>
    <s v="SELECCIÓN ABREVIADA SUBASTA INVERSA (NO DISPONIBLE)"/>
    <n v="2"/>
    <n v="9"/>
    <n v="10"/>
    <n v="1"/>
    <n v="300000"/>
    <s v="UNIDAD"/>
    <s v="NO SOLICITADAS"/>
  </r>
  <r>
    <x v="15"/>
    <s v="02-02-01-004-008"/>
    <s v="02-02-01-004-008-03"/>
    <s v="Materiales y suministros - Instrumentos ópticos y equipo fotográfico; partes, piezas y accesorios"/>
    <s v="LENTE FRONTAL 4 MM PARA VIDEOSCOPO  P/N 120DF"/>
    <n v="31241501"/>
    <s v="SELECCIÓN ABREVIADA SUBASTA INVERSA (NO DISPONIBLE)"/>
    <n v="2"/>
    <n v="9"/>
    <n v="10"/>
    <n v="1"/>
    <n v="3569999.46"/>
    <s v="UNIDAD"/>
    <s v="NO SOLICITADAS"/>
  </r>
  <r>
    <x v="15"/>
    <s v="02-02-01-004-004"/>
    <s v="02-02-01-004-004-02"/>
    <s v="Materiales y suministros - Máquinas herramientas y sus partes, piezas y accesorios"/>
    <s v="CABEZAL DE TRACCION PARA REMACHADORA CHERRY MAX  P/N H782"/>
    <n v="27112409"/>
    <s v="SELECCIÓN ABREVIADA SUBASTA INVERSA (NO DISPONIBLE)"/>
    <n v="2"/>
    <n v="9"/>
    <n v="10"/>
    <n v="1"/>
    <n v="2459850"/>
    <s v="UNIDAD"/>
    <s v="NO SOLICITADAS"/>
  </r>
  <r>
    <x v="15"/>
    <s v="02-02-01-004-004"/>
    <s v="02-02-01-004-004-02"/>
    <s v="Materiales y suministros - Máquinas herramientas y sus partes, piezas y accesorios"/>
    <s v="CABLE PARA FOTOCELDA  P/N 902-10185-50 ALTERNO 10185-50"/>
    <n v="26121545"/>
    <s v="SELECCIÓN ABREVIADA SUBASTA INVERSA (NO DISPONIBLE)"/>
    <n v="2"/>
    <n v="9"/>
    <n v="10"/>
    <n v="1"/>
    <n v="3665200"/>
    <s v="UNIDAD"/>
    <s v="NO SOLICITADAS"/>
  </r>
  <r>
    <x v="15"/>
    <s v="02-02-01-004-004"/>
    <s v="02-02-01-004-004-02"/>
    <s v="Materiales y suministros - Máquinas herramientas y sus partes, piezas y accesorios"/>
    <s v="OPTICAL PROBE  P/N  901-10200A ALTERNO 10200-1"/>
    <n v="25201709"/>
    <s v="SELECCIÓN ABREVIADA SUBASTA INVERSA (NO DISPONIBLE)"/>
    <n v="2"/>
    <n v="9"/>
    <n v="10"/>
    <n v="1"/>
    <n v="18400000"/>
    <s v="UNIDAD"/>
    <s v="NO SOLICITADAS"/>
  </r>
  <r>
    <x v="15"/>
    <s v="02-02-01-003-006"/>
    <s v="02-02-01-003-006-09"/>
    <s v="Materiales y suministros - Otros productos plásticos"/>
    <s v="MANGUERA DE POLIURETANO PARA AIRE  P/N AIRHOSE100,  3/8  PULGADA, LONGITUD DE MANGUERA,  100 PIES"/>
    <n v="40142002"/>
    <s v="SELECCIÓN ABREVIADA SUBASTA INVERSA (NO DISPONIBLE)"/>
    <n v="2"/>
    <n v="9"/>
    <n v="10"/>
    <n v="2"/>
    <n v="1428000"/>
    <s v="UNIDAD"/>
    <s v="NO SOLICITADAS"/>
  </r>
  <r>
    <x v="15"/>
    <s v="02-02-01-004-004"/>
    <s v="02-02-01-004-004-02"/>
    <s v="Materiales y suministros - Máquinas herramientas y sus partes, piezas y accesorios"/>
    <s v="CARTUCHO PARA MARCAR MATERIAL AERONAUTICO  P/N  149529"/>
    <n v="55121612"/>
    <s v="SELECCIÓN ABREVIADA SUBASTA INVERSA (NO DISPONIBLE)"/>
    <n v="2"/>
    <n v="9"/>
    <n v="10"/>
    <n v="2"/>
    <n v="1380400"/>
    <s v="UNIDAD"/>
    <s v="NO SOLICITADAS"/>
  </r>
  <r>
    <x v="15"/>
    <s v="02-02-01-003-004"/>
    <s v="02-02-01-003-004-01"/>
    <s v="Materiales y suministros - Químicos orgánicos básicos"/>
    <s v="ALCOHOL DESNATURALIZADO X 1/4 DE GALON  P/N QKGA75003"/>
    <n v="12191601"/>
    <s v="SELECCIÓN ABREVIADA SUBASTA INVERSA (NO DISPONIBLE)"/>
    <n v="2"/>
    <n v="9"/>
    <n v="10"/>
    <n v="15"/>
    <n v="446250"/>
    <s v="UNIDAD"/>
    <s v="NO SOLICITADAS"/>
  </r>
  <r>
    <x v="15"/>
    <s v="02-02-01-003-005"/>
    <s v="02-02-01-003-005-02"/>
    <s v="Materiales y suministros - Productos farmacéuticos"/>
    <s v="SOLUCION DESINFECTANTE HALOMIST, POR GALON"/>
    <n v="42281600"/>
    <s v="SELECCIÓN ABREVIADA SUBASTA INVERSA (NO DISPONIBLE)"/>
    <n v="2"/>
    <n v="9"/>
    <n v="10"/>
    <n v="6"/>
    <n v="1785000"/>
    <s v="UNIDAD"/>
    <s v="NO SOLICITADAS"/>
  </r>
  <r>
    <x v="15"/>
    <s v="02-02-01-003-005"/>
    <s v="02-02-01-003-005-02"/>
    <s v="Materiales y suministros - Productos farmacéuticos"/>
    <s v="TIRAS DE PRUEBA DE INDICADOR QUÍMICO H2O2 X 50 TIRAS  P/N H2O2STPS-50"/>
    <n v="41113035"/>
    <s v="SELECCIÓN ABREVIADA SUBASTA INVERSA (NO DISPONIBLE)"/>
    <n v="2"/>
    <n v="9"/>
    <n v="10"/>
    <n v="2"/>
    <n v="1190000"/>
    <s v="UNIDAD"/>
    <s v="NO SOLICITADAS"/>
  </r>
  <r>
    <x v="15"/>
    <s v="02-02-01-004-006"/>
    <s v="02-02-01-004-006-04"/>
    <s v="Materiales y suministros - Acumuladores, pilas y baterías primarias y sus partes y piezas"/>
    <s v="BATERIA ALKALINA 45V  P/N EXELL415A"/>
    <n v="26111702"/>
    <s v="SELECCIÓN ABREVIADA SUBASTA INVERSA (NO DISPONIBLE)"/>
    <n v="2"/>
    <n v="9"/>
    <n v="10"/>
    <n v="1"/>
    <n v="97145"/>
    <s v="UNIDAD"/>
    <s v="NO SOLICITADAS"/>
  </r>
  <r>
    <x v="15"/>
    <s v="02-02-01-004-006"/>
    <s v="02-02-01-004-006-05"/>
    <s v="Materiales y suministros - Lámparas eléctricas de incandescencia o descarga; lámparas de arco, equipo para alumbrado eléctrico; sus partes y piezas"/>
    <s v="BASTON LUMINOSO RECARGABLE PARA PARQUEO DE AERONAVES"/>
    <n v="39121534"/>
    <s v="SELECCIÓN ABREVIADA SUBASTA INVERSA (NO DISPONIBLE)"/>
    <n v="2"/>
    <n v="9"/>
    <n v="10"/>
    <n v="4"/>
    <n v="714000"/>
    <s v="UNIDAD"/>
    <s v="NO SOLICITADAS"/>
  </r>
  <r>
    <x v="15"/>
    <s v="02-02-01-003-006"/>
    <s v="02-02-01-003-006-04"/>
    <s v="Materiales y suministros - Productos de empaque y envasado, de plástico"/>
    <s v="FRASCO RECOLECTOR MUESTRA DE ACEITE CON TAPA DE ROSCA"/>
    <n v="24112602"/>
    <s v="SELECCIÓN ABREVIADA SUBASTA INVERSA (NO DISPONIBLE)"/>
    <n v="2"/>
    <n v="9"/>
    <n v="10"/>
    <n v="320"/>
    <n v="152320"/>
    <s v="UNIDAD"/>
    <s v="NO SOLICITADAS"/>
  </r>
  <r>
    <x v="15"/>
    <s v="02-02-01-004-002"/>
    <s v="02-02-01-004-002"/>
    <s v="Materiales y suministros - Productos metálicos elaborados (excepto maquinaria y equipo)"/>
    <s v="REMACHE AVELLANADO 5/32 MS20426AD5-4"/>
    <n v="31162203"/>
    <s v="SELECCIÓN ABREVIADA SUBASTA INVERSA (NO DISPONIBLE)"/>
    <n v="2"/>
    <n v="9"/>
    <n v="10"/>
    <n v="100"/>
    <n v="40000"/>
    <s v="UNIDAD"/>
    <s v="NO SOLICITADAS"/>
  </r>
  <r>
    <x v="15"/>
    <s v="02-02-01-004-002"/>
    <s v="02-02-01-004-002"/>
    <s v="Materiales y suministros - Productos metálicos elaborados (excepto maquinaria y equipo)"/>
    <s v="REMACHE CHERRY UNIVERSAL NOMINAL P/N CR3213-4-2"/>
    <n v="31162203"/>
    <s v="SELECCIÓN ABREVIADA SUBASTA INVERSA (NO DISPONIBLE)"/>
    <n v="2"/>
    <n v="9"/>
    <n v="10"/>
    <n v="600"/>
    <n v="900000"/>
    <s v="UNIDAD"/>
    <s v="NO SOLICITADAS"/>
  </r>
  <r>
    <x v="15"/>
    <s v="02-02-01-004-002"/>
    <s v="02-02-01-004-002"/>
    <s v="Materiales y suministros - Productos metálicos elaborados (excepto maquinaria y equipo)"/>
    <s v="REMACHE CHERRY UNIVERSAL NOMINAL P/N CR3213-4-3"/>
    <n v="31162203"/>
    <s v="SELECCIÓN ABREVIADA SUBASTA INVERSA (NO DISPONIBLE)"/>
    <n v="2"/>
    <n v="9"/>
    <n v="10"/>
    <n v="600"/>
    <n v="960000"/>
    <s v="UNIDAD"/>
    <s v="NO SOLICITADAS"/>
  </r>
  <r>
    <x v="15"/>
    <s v="02-02-01-004-002"/>
    <s v="02-02-01-004-002"/>
    <s v="Materiales y suministros - Productos metálicos elaborados (excepto maquinaria y equipo)"/>
    <s v="REMACHE CHERRY UNIVERSAL NOMINAL P/N CR3213-4-4"/>
    <n v="31162203"/>
    <s v="SELECCIÓN ABREVIADA SUBASTA INVERSA (NO DISPONIBLE)"/>
    <n v="2"/>
    <n v="9"/>
    <n v="10"/>
    <n v="600"/>
    <n v="960000"/>
    <s v="UNIDAD"/>
    <s v="NO SOLICITADAS"/>
  </r>
  <r>
    <x v="15"/>
    <s v="02-02-01-004-002"/>
    <s v="02-02-01-004-002"/>
    <s v="Materiales y suministros - Productos metálicos elaborados (excepto maquinaria y equipo)"/>
    <s v="REMACHE CHERRY UNIVERSAL NOMINAL P/N CR3213-4-5"/>
    <n v="31162203"/>
    <s v="SELECCIÓN ABREVIADA SUBASTA INVERSA (NO DISPONIBLE)"/>
    <n v="2"/>
    <n v="9"/>
    <n v="10"/>
    <n v="200"/>
    <n v="320000"/>
    <s v="UNIDAD"/>
    <s v="NO SOLICITADAS"/>
  </r>
  <r>
    <x v="15"/>
    <s v="02-02-01-004-002"/>
    <s v="02-02-01-004-002"/>
    <s v="Materiales y suministros - Productos metálicos elaborados (excepto maquinaria y equipo)"/>
    <s v="REMACHE CHERRY UNIVERSAL NOMINAL P/N CR3213-4-6"/>
    <n v="31162203"/>
    <s v="SELECCIÓN ABREVIADA SUBASTA INVERSA (NO DISPONIBLE)"/>
    <n v="2"/>
    <n v="9"/>
    <n v="10"/>
    <n v="300"/>
    <n v="870000"/>
    <s v="UNIDAD"/>
    <s v="NO SOLICITADAS"/>
  </r>
  <r>
    <x v="15"/>
    <s v="02-02-01-004-002"/>
    <s v="02-02-01-004-002"/>
    <s v="Materiales y suministros - Productos metálicos elaborados (excepto maquinaria y equipo)"/>
    <s v="REMACHE CHERRY UNIVERSAL NOMINAL P/N CR3552E-4-3"/>
    <n v="31162203"/>
    <s v="SELECCIÓN ABREVIADA SUBASTA INVERSA (NO DISPONIBLE)"/>
    <n v="2"/>
    <n v="9"/>
    <n v="10"/>
    <n v="200"/>
    <n v="1780000"/>
    <s v="UNIDAD"/>
    <s v="NO SOLICITADAS"/>
  </r>
  <r>
    <x v="15"/>
    <s v="02-02-01-004-002"/>
    <s v="02-02-01-004-002"/>
    <s v="Materiales y suministros - Productos metálicos elaborados (excepto maquinaria y equipo)"/>
    <s v="REMACHE CHERRY UNIVERSAL OVERSIZE P/N CR3243-4-2"/>
    <n v="31162203"/>
    <s v="SELECCIÓN ABREVIADA SUBASTA INVERSA (NO DISPONIBLE)"/>
    <n v="2"/>
    <n v="9"/>
    <n v="10"/>
    <n v="500"/>
    <n v="1309000"/>
    <s v="UNIDAD"/>
    <s v="NO SOLICITADAS"/>
  </r>
  <r>
    <x v="15"/>
    <s v="02-02-01-004-002"/>
    <s v="02-02-01-004-002"/>
    <s v="Materiales y suministros - Productos metálicos elaborados (excepto maquinaria y equipo)"/>
    <s v="REMACHE CHERRY UNIVERSAL OVERSIZE P/N CR3243-4-3"/>
    <n v="31162203"/>
    <s v="SELECCIÓN ABREVIADA SUBASTA INVERSA (NO DISPONIBLE)"/>
    <n v="2"/>
    <n v="9"/>
    <n v="10"/>
    <n v="500"/>
    <n v="1000000"/>
    <s v="UNIDAD"/>
    <s v="NO SOLICITADAS"/>
  </r>
  <r>
    <x v="15"/>
    <s v="02-02-01-004-002"/>
    <s v="02-02-01-004-002"/>
    <s v="Materiales y suministros - Productos metálicos elaborados (excepto maquinaria y equipo)"/>
    <s v="REMACHE CHERRY UNIVERSAL OVERSIZE P/N CR3243-4-4"/>
    <n v="31162203"/>
    <s v="SELECCIÓN ABREVIADA SUBASTA INVERSA (NO DISPONIBLE)"/>
    <n v="2"/>
    <n v="9"/>
    <n v="10"/>
    <n v="500"/>
    <n v="1000000"/>
    <s v="UNIDAD"/>
    <s v="NO SOLICITADAS"/>
  </r>
  <r>
    <x v="15"/>
    <s v="02-02-01-004-002"/>
    <s v="02-02-01-004-002"/>
    <s v="Materiales y suministros - Productos metálicos elaborados (excepto maquinaria y equipo)"/>
    <s v="REMACHE CHERRY UNIVERSAL OVERSIZE P/N CR3243-4-5"/>
    <n v="31162203"/>
    <s v="SELECCIÓN ABREVIADA SUBASTA INVERSA (NO DISPONIBLE)"/>
    <n v="2"/>
    <n v="9"/>
    <n v="10"/>
    <n v="200"/>
    <n v="400000"/>
    <s v="UNIDAD"/>
    <s v="NO SOLICITADAS"/>
  </r>
  <r>
    <x v="15"/>
    <s v="02-02-01-004-002"/>
    <s v="02-02-01-004-002"/>
    <s v="Materiales y suministros - Productos metálicos elaborados (excepto maquinaria y equipo)"/>
    <s v="REMACHE CHERRY AVELLANADO OVERSIZE P/N CR3212-4-1"/>
    <n v="31162203"/>
    <s v="SELECCIÓN ABREVIADA SUBASTA INVERSA (NO DISPONIBLE)"/>
    <n v="2"/>
    <n v="9"/>
    <n v="10"/>
    <n v="300"/>
    <n v="600000"/>
    <s v="UNIDAD"/>
    <s v="NO SOLICITADAS"/>
  </r>
  <r>
    <x v="15"/>
    <s v="02-02-01-004-002"/>
    <s v="02-02-01-004-002"/>
    <s v="Materiales y suministros - Productos metálicos elaborados (excepto maquinaria y equipo)"/>
    <s v="REMACHE CHERRY AVELLANADO NOMINAL P/N CR3212-4-2"/>
    <n v="31162203"/>
    <s v="SELECCIÓN ABREVIADA SUBASTA INVERSA (NO DISPONIBLE)"/>
    <n v="2"/>
    <n v="9"/>
    <n v="10"/>
    <n v="500"/>
    <n v="1000000"/>
    <s v="UNIDAD"/>
    <s v="NO SOLICITADAS"/>
  </r>
  <r>
    <x v="15"/>
    <s v="02-02-01-004-002"/>
    <s v="02-02-01-004-002"/>
    <s v="Materiales y suministros - Productos metálicos elaborados (excepto maquinaria y equipo)"/>
    <s v="REMACHE CHERRY AVELLANADO NOMINAL P/N CR3212-4-3"/>
    <n v="31162203"/>
    <s v="SELECCIÓN ABREVIADA SUBASTA INVERSA (NO DISPONIBLE)"/>
    <n v="2"/>
    <n v="9"/>
    <n v="10"/>
    <n v="600"/>
    <n v="1200000"/>
    <s v="UNIDAD"/>
    <s v="NO SOLICITADAS"/>
  </r>
  <r>
    <x v="15"/>
    <s v="02-02-01-004-002"/>
    <s v="02-02-01-004-002"/>
    <s v="Materiales y suministros - Productos metálicos elaborados (excepto maquinaria y equipo)"/>
    <s v="REMACHE CHERRY AVELLANADO NOMINAL P/N CR3212-4-4"/>
    <n v="31162203"/>
    <s v="SELECCIÓN ABREVIADA SUBASTA INVERSA (NO DISPONIBLE)"/>
    <n v="2"/>
    <n v="9"/>
    <n v="10"/>
    <n v="100"/>
    <n v="200000"/>
    <s v="UNIDAD"/>
    <s v="NO SOLICITADAS"/>
  </r>
  <r>
    <x v="15"/>
    <s v="02-02-01-004-002"/>
    <s v="02-02-01-004-002"/>
    <s v="Materiales y suministros - Productos metálicos elaborados (excepto maquinaria y equipo)"/>
    <s v="REMACHE CHERRY AVELLANADO NOMINAL P/N CR3212-4-5"/>
    <n v="31162203"/>
    <s v="SELECCIÓN ABREVIADA SUBASTA INVERSA (NO DISPONIBLE)"/>
    <n v="2"/>
    <n v="9"/>
    <n v="10"/>
    <n v="200"/>
    <n v="40000"/>
    <s v="UNIDAD"/>
    <s v="NO SOLICITADAS"/>
  </r>
  <r>
    <x v="15"/>
    <s v="02-02-01-004-002"/>
    <s v="02-02-01-004-002"/>
    <s v="Materiales y suministros - Productos metálicos elaborados (excepto maquinaria y equipo)"/>
    <s v="REMACHE UNIVERSAL MONEL 1/8 MS20615-5M-3, LIBRA"/>
    <n v="31162203"/>
    <s v="SELECCIÓN ABREVIADA SUBASTA INVERSA (NO DISPONIBLE)"/>
    <n v="2"/>
    <n v="9"/>
    <n v="10"/>
    <n v="1"/>
    <n v="297000"/>
    <s v="UNIDAD"/>
    <s v="NO SOLICITADAS"/>
  </r>
  <r>
    <x v="15"/>
    <s v="02-02-01-004-002"/>
    <s v="02-02-01-004-002"/>
    <s v="Materiales y suministros - Productos metálicos elaborados (excepto maquinaria y equipo)"/>
    <s v="REMACHE UNIVERSAL MONEL 1/8 MS20615-5M-4, LIBRA"/>
    <n v="31162203"/>
    <s v="SELECCIÓN ABREVIADA SUBASTA INVERSA (NO DISPONIBLE)"/>
    <n v="2"/>
    <n v="9"/>
    <n v="10"/>
    <n v="1"/>
    <n v="234000"/>
    <s v="UNIDAD"/>
    <s v="NO SOLICITADAS"/>
  </r>
  <r>
    <x v="15"/>
    <s v="02-02-01-004-002"/>
    <s v="02-02-01-004-002"/>
    <s v="Materiales y suministros - Productos metálicos elaborados (excepto maquinaria y equipo)"/>
    <s v="REMACHES PARA REPARACIONES AERONÁUTICAS MS20427-4-3, LIBRA"/>
    <n v="31162203"/>
    <s v="SELECCIÓN ABREVIADA SUBASTA INVERSA (NO DISPONIBLE)"/>
    <n v="2"/>
    <n v="9"/>
    <n v="10"/>
    <n v="1"/>
    <n v="250000"/>
    <s v="UNIDAD"/>
    <s v="NO SOLICITADAS"/>
  </r>
  <r>
    <x v="15"/>
    <s v="02-02-01-004-002"/>
    <s v="02-02-01-004-002"/>
    <s v="Materiales y suministros - Productos metálicos elaborados (excepto maquinaria y equipo)"/>
    <s v="REMACHES PARA REPARACIONES AERONÁUTICAS MS20427-4-4 , LIBRA"/>
    <n v="31162203"/>
    <s v="SELECCIÓN ABREVIADA SUBASTA INVERSA (NO DISPONIBLE)"/>
    <n v="2"/>
    <n v="9"/>
    <n v="10"/>
    <n v="1"/>
    <n v="250000"/>
    <s v="UNIDAD"/>
    <s v="NO SOLICITADAS"/>
  </r>
  <r>
    <x v="15"/>
    <s v="02-02-01-004-002"/>
    <s v="02-02-01-004-002"/>
    <s v="Materiales y suministros - Productos metálicos elaborados (excepto maquinaria y equipo)"/>
    <s v="REMACHES PARA REPARACIONES AERONÁUTICAS MS20427-4-5, LIBRA"/>
    <n v="31162203"/>
    <s v="SELECCIÓN ABREVIADA SUBASTA INVERSA (NO DISPONIBLE)"/>
    <n v="2"/>
    <n v="9"/>
    <n v="10"/>
    <n v="1"/>
    <n v="260000"/>
    <s v="UNIDAD"/>
    <s v="NO SOLICITADAS"/>
  </r>
  <r>
    <x v="15"/>
    <s v="02-02-01-004-002"/>
    <s v="02-02-01-004-002"/>
    <s v="Materiales y suministros - Productos metálicos elaborados (excepto maquinaria y equipo)"/>
    <s v="REMACHES PARA REPARACIONES AERONÁUTICAS MS20427-5-2, LIBRA"/>
    <n v="31162203"/>
    <s v="SELECCIÓN ABREVIADA SUBASTA INVERSA (NO DISPONIBLE)"/>
    <n v="2"/>
    <n v="9"/>
    <n v="10"/>
    <n v="2"/>
    <n v="280000"/>
    <s v="UNIDAD"/>
    <s v="NO SOLICITADAS"/>
  </r>
  <r>
    <x v="15"/>
    <s v="02-02-01-004-002"/>
    <s v="02-02-01-004-002"/>
    <s v="Materiales y suministros - Productos metálicos elaborados (excepto maquinaria y equipo)"/>
    <s v="REMACHES PARA REPARACIONES AERONÁUTICAS MS20427-5-3, LIBRA"/>
    <n v="31162203"/>
    <s v="SELECCIÓN ABREVIADA SUBASTA INVERSA (NO DISPONIBLE)"/>
    <n v="2"/>
    <n v="9"/>
    <n v="10"/>
    <n v="2"/>
    <n v="240000"/>
    <s v="UNIDAD"/>
    <s v="NO SOLICITADAS"/>
  </r>
  <r>
    <x v="15"/>
    <s v="02-02-01-004-002"/>
    <s v="02-02-01-004-002"/>
    <s v="Materiales y suministros - Productos metálicos elaborados (excepto maquinaria y equipo)"/>
    <s v="REMACHES PARA REPARACIONES AERONÁUTICAS MS20427-5-4, LIBRA"/>
    <n v="31162203"/>
    <s v="SELECCIÓN ABREVIADA SUBASTA INVERSA (NO DISPONIBLE)"/>
    <n v="2"/>
    <n v="9"/>
    <n v="10"/>
    <n v="1"/>
    <n v="120000"/>
    <s v="UNIDAD"/>
    <s v="NO SOLICITADAS"/>
  </r>
  <r>
    <x v="15"/>
    <s v="02-02-01-004-002"/>
    <s v="02-02-01-004-002"/>
    <s v="Materiales y suministros - Productos metálicos elaborados (excepto maquinaria y equipo)"/>
    <s v="REMACHES PARA REPARACIONES AERONÁUTICAS MS20427-5-5, LIBRA"/>
    <n v="31162203"/>
    <s v="SELECCIÓN ABREVIADA SUBASTA INVERSA (NO DISPONIBLE)"/>
    <n v="2"/>
    <n v="9"/>
    <n v="10"/>
    <n v="1"/>
    <n v="120000"/>
    <s v="UNIDAD"/>
    <s v="NO SOLICITADAS"/>
  </r>
  <r>
    <x v="15"/>
    <s v="02-02-01-004-002"/>
    <s v="02-02-01-004-002"/>
    <s v="Materiales y suministros - Productos metálicos elaborados (excepto maquinaria y equipo)"/>
    <s v="REMACHES PARA REPARACIONES AERONÁUTICAS MS20615-4M-3, LIBRA"/>
    <n v="31162203"/>
    <s v="SELECCIÓN ABREVIADA SUBASTA INVERSA (NO DISPONIBLE)"/>
    <n v="2"/>
    <n v="9"/>
    <n v="10"/>
    <n v="1"/>
    <n v="120000"/>
    <s v="UNIDAD"/>
    <s v="NO SOLICITADAS"/>
  </r>
  <r>
    <x v="15"/>
    <s v="02-02-01-004-002"/>
    <s v="02-02-01-004-002"/>
    <s v="Materiales y suministros - Productos metálicos elaborados (excepto maquinaria y equipo)"/>
    <s v="REMACHES PARA REPARACIONES AERONÁUTICAS MS20615-4M-4, LIBRA"/>
    <n v="31162203"/>
    <s v="SELECCIÓN ABREVIADA SUBASTA INVERSA (NO DISPONIBLE)"/>
    <n v="2"/>
    <n v="9"/>
    <n v="10"/>
    <n v="1"/>
    <n v="120000"/>
    <s v="UNIDAD"/>
    <s v="NO SOLICITADAS"/>
  </r>
  <r>
    <x v="15"/>
    <s v="02-02-01-004-006"/>
    <s v="02-02-01-004-006-04"/>
    <s v="Materiales y suministros - Acumuladores, pilas y baterías primarias y sus partes y piezas"/>
    <s v="BATERIA BATERIA DE 7,2V  - 1150MAH MIN 1080MAH OLYMPUS P/N IB-1"/>
    <n v="26111701"/>
    <s v="SELECCIÓN ABREVIADA SUBASTA INVERSA (NO DISPONIBLE)"/>
    <n v="2"/>
    <n v="9"/>
    <n v="10"/>
    <n v="1"/>
    <n v="1307825"/>
    <s v="UNIDAD"/>
    <s v="NO SOLICITADAS"/>
  </r>
  <r>
    <x v="15"/>
    <s v="02-02-01-004-004"/>
    <s v="02-02-01-004-004-02"/>
    <s v="Materiales y suministros - Máquinas herramientas y sus partes, piezas y accesorios"/>
    <s v="ACELEROMETRO EQUIPO VXP, P/N 7310, NSN: 6680-01-342-9904. "/>
    <n v="25201709"/>
    <s v="SELECCIÓN ABREVIADA SUBASTA INVERSA (NO DISPONIBLE)"/>
    <n v="2"/>
    <n v="9"/>
    <n v="10"/>
    <n v="2"/>
    <n v="28000000"/>
    <s v="UNIDAD"/>
    <s v="NO SOLICITADAS"/>
  </r>
  <r>
    <x v="15"/>
    <s v="02-02-01-004-004"/>
    <s v="02-02-01-004-004-02"/>
    <s v="Materiales y suministros - Máquinas herramientas y sus partes, piezas y accesorios"/>
    <s v="ESLINGA CON RATCHET PARA SUJETAR CARGA 2″ X 4.5 MT P/N TDB-45"/>
    <n v="24101611"/>
    <s v="SELECCIÓN ABREVIADA SUBASTA INVERSA (NO DISPONIBLE)"/>
    <n v="2"/>
    <n v="9"/>
    <n v="10"/>
    <n v="2"/>
    <n v="1852000"/>
    <s v="UNIDAD"/>
    <s v="NO SOLICITADAS"/>
  </r>
  <r>
    <x v="15"/>
    <s v="02-02-01-004-001"/>
    <s v="02-02-01-004-001"/>
    <s v="Materiales y suministros - Metales básicos"/>
    <s v="BARRA DE ACERO LISA SAE 1010 REDONDA DE 5/16 DE DIAMETRO, 3 METROS DE LARGO."/>
    <n v="30263601"/>
    <s v="SELECCIÓN ABREVIADA SUBASTA INVERSA (NO DISPONIBLE)"/>
    <n v="2"/>
    <n v="9"/>
    <n v="10"/>
    <n v="1"/>
    <n v="29749.13"/>
    <s v="UNIDAD"/>
    <s v="NO SOLICITADAS"/>
  </r>
  <r>
    <x v="15"/>
    <s v="02-02-01-004-001"/>
    <s v="02-02-01-004-001"/>
    <s v="Materiales y suministros - Metales básicos"/>
    <s v="BARRA DE ACERO LISA SAE 1020 REDONDA DE 5/16 DE DIAMETRO, 3 METROS DE LARGO."/>
    <n v="30263601"/>
    <s v="SELECCIÓN ABREVIADA SUBASTA INVERSA (NO DISPONIBLE)"/>
    <n v="2"/>
    <n v="9"/>
    <n v="10"/>
    <n v="1"/>
    <n v="40835"/>
    <s v="UNIDAD"/>
    <s v="NO SOLICITADAS"/>
  </r>
  <r>
    <x v="15"/>
    <s v="02-01-01-003-008"/>
    <s v="02-01-01-003-008-01-4"/>
    <s v="Activos fijos - Otros muebles n. C. P."/>
    <s v="ESTANTERIA GRUPO TECNICO NO. 23"/>
    <n v="24102000"/>
    <s v="MÍNIMA CUANTÍA"/>
    <n v="2"/>
    <n v="9"/>
    <n v="10"/>
    <n v="1"/>
    <n v="25048561.09"/>
    <s v="GLOBAL"/>
    <s v="NO SOLICITADAS"/>
  </r>
  <r>
    <x v="15"/>
    <s v="02-02-02-008-007"/>
    <s v="02-02-02-008-007-01-5"/>
    <s v="Adquisición de servicios - Servicios de mantenimiento y reparación de otra maquinaria y otro equipo"/>
    <s v="MANTENIMIENTO CENTRO SERVICIO AIRE ACONDICIONADO KOOL KARE PLUS S/N 204210"/>
    <n v="72101511"/>
    <s v="SELECCIÓN ABREVIADA MENOR CUANTÍA"/>
    <n v="3"/>
    <n v="7"/>
    <n v="10"/>
    <n v="1"/>
    <n v="1422248.73"/>
    <s v="GLOBAL"/>
    <s v="NO SOLICITADAS"/>
  </r>
  <r>
    <x v="15"/>
    <s v="02-02-02-008-007"/>
    <s v="02-02-02-008-007-01-5"/>
    <s v="Adquisición de servicios - Servicios de mantenimiento y reparación de otra maquinaria y otro equipo"/>
    <s v="MANTENIMIENTO CENTRO SERVICIO AIRE ACONDICIONADO KOOL KARE PLUS S/N 204536"/>
    <n v="72101511"/>
    <s v="SELECCIÓN ABREVIADA MENOR CUANTÍA"/>
    <n v="3"/>
    <n v="7"/>
    <n v="10"/>
    <n v="1"/>
    <n v="1422248.73"/>
    <s v="GLOBAL"/>
    <s v="NO SOLICITADAS"/>
  </r>
  <r>
    <x v="15"/>
    <s v="02-02-02-008-007"/>
    <s v="02-02-02-008-007-01-5"/>
    <s v="Adquisición de servicios - Servicios de mantenimiento y reparación de otra maquinaria y otro equipo"/>
    <s v="MANTENIMIENTO FLUSHING UNIT PARA REFRIGERANTE 134A S/N 751426"/>
    <n v="72101511"/>
    <s v="SELECCIÓN ABREVIADA MENOR CUANTÍA"/>
    <n v="3"/>
    <n v="7"/>
    <n v="10"/>
    <n v="1"/>
    <n v="1422248.73"/>
    <s v="GLOBAL"/>
    <s v="NO SOLICITADAS"/>
  </r>
  <r>
    <x v="15"/>
    <s v="02-02-02-008-007"/>
    <s v="02-02-02-008-007-01-5"/>
    <s v="Adquisición de servicios - Servicios de mantenimiento y reparación de otra maquinaria y otro equipo"/>
    <s v="MANTENIMIENTO PLANTA HOBART AMD-0107"/>
    <n v="72101511"/>
    <s v="SELECCIÓN ABREVIADA MENOR CUANTÍA"/>
    <n v="3"/>
    <n v="7"/>
    <n v="10"/>
    <n v="1"/>
    <n v="1819174.0034999999"/>
    <s v="GLOBAL"/>
    <s v="NO SOLICITADAS"/>
  </r>
  <r>
    <x v="15"/>
    <s v="02-02-02-008-007"/>
    <s v="02-02-02-008-007-01-5"/>
    <s v="Adquisición de servicios - Servicios de mantenimiento y reparación de otra maquinaria y otro equipo"/>
    <s v="MANTENIMIENTO PLANTA AUXILIAR HOBART AMD-0130"/>
    <n v="72101511"/>
    <s v="SELECCIÓN ABREVIADA MENOR CUANTÍA"/>
    <n v="3"/>
    <n v="7"/>
    <n v="10"/>
    <n v="1"/>
    <n v="2207650.0033"/>
    <s v="GLOBAL"/>
    <s v="NO SOLICITADAS"/>
  </r>
  <r>
    <x v="15"/>
    <s v="02-02-02-008-007"/>
    <s v="02-02-02-008-007-01-5"/>
    <s v="Adquisición de servicios - Servicios de mantenimiento y reparación de otra maquinaria y otro equipo"/>
    <s v="MANTENIMIENTO PLANTA AUXILIAR HOBART AMD-0131"/>
    <n v="72101511"/>
    <s v="SELECCIÓN ABREVIADA MENOR CUANTÍA"/>
    <n v="3"/>
    <n v="7"/>
    <n v="10"/>
    <n v="1"/>
    <n v="2207650.0033"/>
    <s v="GLOBAL"/>
    <s v="NO SOLICITADAS"/>
  </r>
  <r>
    <x v="15"/>
    <s v="02-02-02-008-007"/>
    <s v="02-02-02-008-007-01-5"/>
    <s v="Adquisición de servicios - Servicios de mantenimiento y reparación de otra maquinaria y otro equipo"/>
    <s v="MANTENIMIENTO PLANTA AUXILIAR JET EX5D AMD-0211"/>
    <n v="72101511"/>
    <s v="SELECCIÓN ABREVIADA MENOR CUANTÍA"/>
    <n v="3"/>
    <n v="7"/>
    <n v="10"/>
    <n v="1"/>
    <n v="2207650.0033"/>
    <s v="GLOBAL"/>
    <s v="NO SOLICITADAS"/>
  </r>
  <r>
    <x v="15"/>
    <s v="02-02-02-008-007"/>
    <s v="02-02-02-008-007-01-5"/>
    <s v="Adquisición de servicios - Servicios de mantenimiento y reparación de otra maquinaria y otro equipo"/>
    <s v="MANTENIMIENTO PLANTA AUXILIAR JET EX5D AMD-0212"/>
    <n v="72101511"/>
    <s v="SELECCIÓN ABREVIADA MENOR CUANTÍA"/>
    <n v="3"/>
    <n v="7"/>
    <n v="10"/>
    <n v="1"/>
    <n v="2267650.0055999998"/>
    <s v="GLOBAL"/>
    <s v="NO SOLICITADAS"/>
  </r>
  <r>
    <x v="15"/>
    <s v="02-02-02-008-007"/>
    <s v="02-02-02-008-007-01-5"/>
    <s v="Adquisición de servicios - Servicios de mantenimiento y reparación de otra maquinaria y otro equipo"/>
    <s v="GROUND POWER UNIT GPU60KVA-28VDC AMD-0222"/>
    <n v="72101511"/>
    <s v="SELECCIÓN ABREVIADA MENOR CUANTÍA"/>
    <n v="3"/>
    <n v="7"/>
    <n v="10"/>
    <n v="1"/>
    <n v="2267650.0055999998"/>
    <s v="GLOBAL"/>
    <s v="NO SOLICITADAS"/>
  </r>
  <r>
    <x v="15"/>
    <s v="02-02-02-008-007"/>
    <s v="02-02-02-008-007-01-5"/>
    <s v="Adquisición de servicios - Servicios de mantenimiento y reparación de otra maquinaria y otro equipo"/>
    <s v="MANTENIMIENTO PLANTA AUXILIAR 115 VAC.  AMD-0115"/>
    <n v="72101511"/>
    <s v="SELECCIÓN ABREVIADA MENOR CUANTÍA"/>
    <n v="3"/>
    <n v="7"/>
    <n v="10"/>
    <n v="1"/>
    <n v="16917249.999299999"/>
    <s v="GLOBAL"/>
    <s v="NO SOLICITADAS"/>
  </r>
  <r>
    <x v="15"/>
    <s v="02-02-02-008-007"/>
    <s v="02-02-02-008-007-01-5"/>
    <s v="Adquisición de servicios - Servicios de mantenimiento y reparación de otra maquinaria y otro equipo"/>
    <s v="MANTENIMIENTO PLANTA AUXILIAR HOBART AMD-0147"/>
    <n v="72101511"/>
    <s v="SELECCIÓN ABREVIADA MENOR CUANTÍA"/>
    <n v="3"/>
    <n v="7"/>
    <n v="10"/>
    <n v="1"/>
    <n v="14977750.002599999"/>
    <s v="GLOBAL"/>
    <s v="NO SOLICITADAS"/>
  </r>
  <r>
    <x v="15"/>
    <s v="02-02-02-008-007"/>
    <s v="02-02-02-008-007-01-5"/>
    <s v="Adquisición de servicios - Servicios de mantenimiento y reparación de otra maquinaria y otro equipo"/>
    <s v="MANTENIMIENTO PLANTA AUXILIAR HOBOART AMD-0148"/>
    <n v="72101511"/>
    <s v="SELECCIÓN ABREVIADA MENOR CUANTÍA"/>
    <n v="3"/>
    <n v="7"/>
    <n v="10"/>
    <n v="1"/>
    <n v="2207650.0033"/>
    <s v="GLOBAL"/>
    <s v="NO SOLICITADAS"/>
  </r>
  <r>
    <x v="15"/>
    <s v="02-02-02-008-007"/>
    <s v="02-02-02-008-007-01-5"/>
    <s v="Adquisición de servicios - Servicios de mantenimiento y reparación de otra maquinaria y otro equipo"/>
    <s v="MANTENIMIENTO PLANTA AUXILIAR HOBART AMD-0149"/>
    <n v="72101511"/>
    <s v="SELECCIÓN ABREVIADA MENOR CUANTÍA"/>
    <n v="3"/>
    <n v="7"/>
    <n v="10"/>
    <n v="1"/>
    <n v="2207650.0033"/>
    <s v="GLOBAL"/>
    <s v="NO SOLICITADAS"/>
  </r>
  <r>
    <x v="15"/>
    <s v="02-02-02-008-007"/>
    <s v="02-02-02-008-007-01-5"/>
    <s v="Adquisición de servicios - Servicios de mantenimiento y reparación de otra maquinaria y otro equipo"/>
    <s v="MANTENIMIENTO PLANTA AUXILIAR HOBART AMD-0162"/>
    <n v="72101511"/>
    <s v="SELECCIÓN ABREVIADA MENOR CUANTÍA"/>
    <n v="3"/>
    <n v="7"/>
    <n v="10"/>
    <n v="1"/>
    <n v="2207650.0033"/>
    <s v="GLOBAL"/>
    <s v="NO SOLICITADAS"/>
  </r>
  <r>
    <x v="15"/>
    <s v="02-02-02-008-007"/>
    <s v="02-02-02-008-007-01-5"/>
    <s v="Adquisición de servicios - Servicios de mantenimiento y reparación de otra maquinaria y otro equipo"/>
    <s v="MANTENIMIENTO PLANTA HOBART AMD-0182"/>
    <n v="72101511"/>
    <s v="SELECCIÓN ABREVIADA MENOR CUANTÍA"/>
    <n v="3"/>
    <n v="7"/>
    <n v="10"/>
    <n v="1"/>
    <n v="2207650.0033"/>
    <s v="GLOBAL"/>
    <s v="NO SOLICITADAS"/>
  </r>
  <r>
    <x v="15"/>
    <s v="02-02-02-008-007"/>
    <s v="02-02-02-008-007-01-5"/>
    <s v="Adquisición de servicios - Servicios de mantenimiento y reparación de otra maquinaria y otro equipo"/>
    <s v="MANTENIMIENTO TRACTOR TUG AMD-0528"/>
    <n v="72101511"/>
    <s v="SELECCIÓN ABREVIADA MENOR CUANTÍA"/>
    <n v="3"/>
    <n v="7"/>
    <n v="10"/>
    <n v="1"/>
    <n v="13645803.779999999"/>
    <s v="GLOBAL"/>
    <s v="NO SOLICITADAS"/>
  </r>
  <r>
    <x v="15"/>
    <s v="02-02-02-008-007"/>
    <s v="02-02-02-008-007-01-5"/>
    <s v="Adquisición de servicios - Servicios de mantenimiento y reparación de otra maquinaria y otro equipo"/>
    <s v="MANTENIMIENTO UNITED TRACTOR AMG-0539"/>
    <n v="72101511"/>
    <s v="SELECCIÓN ABREVIADA MENOR CUANTÍA"/>
    <n v="3"/>
    <n v="7"/>
    <n v="10"/>
    <n v="1"/>
    <n v="11770098.41"/>
    <s v="GLOBAL"/>
    <s v="NO SOLICITADAS"/>
  </r>
  <r>
    <x v="15"/>
    <s v="02-02-02-008-007"/>
    <s v="02-02-02-008-007-01-5"/>
    <s v="Adquisición de servicios - Servicios de mantenimiento y reparación de otra maquinaria y otro equipo"/>
    <s v="MANTENIMIENTO CARRO LEVANTA BOMBAS MJ1C AMD-0992"/>
    <n v="72101511"/>
    <s v="SELECCIÓN ABREVIADA MENOR CUANTÍA"/>
    <n v="3"/>
    <n v="7"/>
    <n v="10"/>
    <n v="1"/>
    <n v="16917242.300000001"/>
    <s v="GLOBAL"/>
    <s v="NO SOLICITADAS"/>
  </r>
  <r>
    <x v="15"/>
    <s v="02-02-02-008-007"/>
    <s v="02-02-02-008-007-01-5"/>
    <s v="Adquisición de servicios - Servicios de mantenimiento y reparación de otra maquinaria y otro equipo"/>
    <s v="MANTENIMIENTO CARRO LEVANTA BOMBAS MJ-1B AMD-0943"/>
    <n v="72101511"/>
    <s v="SELECCIÓN ABREVIADA MENOR CUANTÍA"/>
    <n v="3"/>
    <n v="7"/>
    <n v="10"/>
    <n v="1"/>
    <n v="16917242.300000001"/>
    <s v="GLOBAL"/>
    <s v="NO SOLICITADAS"/>
  </r>
  <r>
    <x v="15"/>
    <s v="02-02-02-008-007"/>
    <s v="02-02-02-008-007-01-5"/>
    <s v="Adquisición de servicios - Servicios de mantenimiento y reparación de otra maquinaria y otro equipo"/>
    <s v="MANTENIMIENTO MONTACARGA AMD-0948"/>
    <n v="72101511"/>
    <s v="SELECCIÓN ABREVIADA MENOR CUANTÍA"/>
    <n v="3"/>
    <n v="7"/>
    <n v="10"/>
    <n v="1"/>
    <n v="15477749.280000001"/>
    <s v="GLOBAL"/>
    <s v="NO SOLICITADAS"/>
  </r>
  <r>
    <x v="15"/>
    <s v="02-02-02-008-007"/>
    <s v="02-02-02-008-007-01-5"/>
    <s v="Adquisición de servicios - Servicios de mantenimiento y reparación de otra maquinaria y otro equipo"/>
    <s v="MANTENIMIENTO POWER SUPPLY HIDRAULIC-TESTER HIDRAULICO AME-0412"/>
    <n v="72101511"/>
    <s v="SELECCIÓN ABREVIADA MENOR CUANTÍA"/>
    <n v="3"/>
    <n v="7"/>
    <n v="10"/>
    <n v="1"/>
    <n v="7378998.4100000001"/>
    <s v="GLOBAL"/>
    <s v="NO SOLICITADAS"/>
  </r>
  <r>
    <x v="15"/>
    <s v="02-02-02-008-007"/>
    <s v="02-02-02-008-007-01-5"/>
    <s v="Adquisición de servicios - Servicios de mantenimiento y reparación de otra maquinaria y otro equipo"/>
    <s v="MANTENIMIENTO GENERADOR DE 115V-400 CONVERTIDOR TRAILER AME-0288"/>
    <n v="72101511"/>
    <s v="SELECCIÓN ABREVIADA MENOR CUANTÍA"/>
    <n v="3"/>
    <n v="7"/>
    <n v="10"/>
    <n v="1"/>
    <n v="6301368.9199999999"/>
    <s v="GLOBAL"/>
    <s v="NO SOLICITADAS"/>
  </r>
  <r>
    <x v="15"/>
    <s v="02-02-02-008-007"/>
    <s v="02-02-02-008-007-01-5"/>
    <s v="Adquisición de servicios - Servicios de mantenimiento y reparación de otra maquinaria y otro equipo"/>
    <s v="MANTENIMIENTO REMACHADORA CHERRY KIT S/N 08-1-7565"/>
    <n v="72101511"/>
    <s v="SELECCIÓN ABREVIADA MENOR CUANTÍA"/>
    <n v="3"/>
    <n v="7"/>
    <n v="10"/>
    <n v="1"/>
    <n v="4077436.23"/>
    <s v="GLOBAL"/>
    <s v="NO SOLICITADAS"/>
  </r>
  <r>
    <x v="15"/>
    <s v="02-02-02-008-007"/>
    <s v="02-02-02-008-007-01-5"/>
    <s v="Adquisición de servicios - Servicios de mantenimiento y reparación de otra maquinaria y otro equipo"/>
    <s v="MANTENIMIENTO REMACHADORA CHERRY S/N 99-3-6650"/>
    <n v="72101511"/>
    <s v="SELECCIÓN ABREVIADA MENOR CUANTÍA"/>
    <n v="3"/>
    <n v="7"/>
    <n v="10"/>
    <n v="1"/>
    <n v="4077436.23"/>
    <s v="GLOBAL"/>
    <s v="NO SOLICITADAS"/>
  </r>
  <r>
    <x v="15"/>
    <s v="02-02-02-008-007"/>
    <s v="02-02-02-008-007-01-5"/>
    <s v="Adquisición de servicios - Servicios de mantenimiento y reparación de otra maquinaria y otro equipo"/>
    <s v="MANTENIMIENTO FRESADORA DE TORRETA CON SOPORTE TME-1212"/>
    <n v="72101511"/>
    <s v="SELECCIÓN ABREVIADA MENOR CUANTÍA"/>
    <n v="3"/>
    <n v="7"/>
    <n v="10"/>
    <n v="1"/>
    <n v="1850748.69"/>
    <s v="GLOBAL"/>
    <s v="NO SOLICITADAS"/>
  </r>
  <r>
    <x v="15"/>
    <s v="02-02-02-008-007"/>
    <s v="02-02-02-008-007-01-5"/>
    <s v="Adquisición de servicios - Servicios de mantenimiento y reparación de otra maquinaria y otro equipo"/>
    <s v="MANTENIMIENTO HIDROLAVADORA INDUSTRIAL PADU S/N 3EB4043"/>
    <n v="72101511"/>
    <s v="SELECCIÓN ABREVIADA MENOR CUANTÍA"/>
    <n v="3"/>
    <n v="7"/>
    <n v="10"/>
    <n v="1"/>
    <n v="2763698.84"/>
    <s v="GLOBAL"/>
    <s v="NO SOLICITADAS"/>
  </r>
  <r>
    <x v="15"/>
    <s v="02-02-02-008-007"/>
    <s v="02-02-02-008-007-01-5"/>
    <s v="Adquisición de servicios - Servicios de mantenimiento y reparación de otra maquinaria y otro equipo"/>
    <s v="MANTENIMIENTO HIDROLAVADORA A GASOLINA S/N 13478"/>
    <n v="72101511"/>
    <s v="SELECCIÓN ABREVIADA MENOR CUANTÍA"/>
    <n v="3"/>
    <n v="7"/>
    <n v="10"/>
    <n v="1"/>
    <n v="1550748.5"/>
    <s v="GLOBAL"/>
    <s v="NO SOLICITADAS"/>
  </r>
  <r>
    <x v="15"/>
    <s v="02-02-02-008-007"/>
    <s v="02-02-02-008-007-01-5"/>
    <s v="Adquisición de servicios - Servicios de mantenimiento y reparación de otra maquinaria y otro equipo"/>
    <s v="PUENTE GRUA S/N 3EB4498"/>
    <n v="72101511"/>
    <s v="SELECCIÓN ABREVIADA MENOR CUANTÍA"/>
    <n v="3"/>
    <n v="7"/>
    <n v="10"/>
    <n v="1"/>
    <n v="1760249.19"/>
    <s v="GLOBAL"/>
    <s v="NO SOLICITADAS"/>
  </r>
  <r>
    <x v="15"/>
    <s v="02-02-02-008-007"/>
    <s v="02-02-02-008-007-01-5"/>
    <s v="Adquisición de servicios - Servicios de mantenimiento y reparación de otra maquinaria y otro equipo"/>
    <s v="GRUA DIFERENCIAL ELECTRICA CON CADENA TME-2936"/>
    <n v="72101511"/>
    <s v="SELECCIÓN ABREVIADA MENOR CUANTÍA"/>
    <n v="3"/>
    <n v="7"/>
    <n v="10"/>
    <n v="1"/>
    <n v="2072624.19"/>
    <s v="GLOBAL"/>
    <s v="NO SOLICITADAS"/>
  </r>
  <r>
    <x v="15"/>
    <s v="02-02-01-003-005"/>
    <s v="02-02-01-003-005-01"/>
    <s v="Materiales y suministros - Pinturas y barnices y productos relacionados; colores para la pintura artística; tintas"/>
    <s v="MATERIALES Y SUMINISTROS PINTURAS RADAR CACOM-2"/>
    <n v="31211518"/>
    <s v="SELECCIÓN ABREVIADA MENOR CUANTÍA"/>
    <n v="3"/>
    <n v="6"/>
    <n v="10"/>
    <n v="1"/>
    <n v="3790000"/>
    <s v="GLOBAL"/>
    <s v="NO SOLICITADAS"/>
  </r>
  <r>
    <x v="15"/>
    <s v="02-02-01-003-008"/>
    <s v="02-02-01-003-008-09"/>
    <s v="Materiales y suministros - Otros artículos manufacturados n. C. P."/>
    <s v="RODILLO DE FELPA  DE 9 PULGADAS"/>
    <n v="31211906"/>
    <s v="SELECCIÓN ABREVIADA MENOR CUANTÍA"/>
    <n v="3"/>
    <n v="6"/>
    <n v="10"/>
    <n v="6"/>
    <n v="204000"/>
    <s v="UNIDAD"/>
    <s v="NO SOLICITADAS"/>
  </r>
  <r>
    <x v="15"/>
    <s v="02-02-01-004-006"/>
    <s v="02-02-01-004-006-05"/>
    <s v="Materiales y suministros - Lámparas eléctricas de incandescencia o descarga; lámparas de arco, equipo para alumbrado eléctrico; sus partes y piezas"/>
    <s v="LAMPARAS PARA ALUMBRADO"/>
    <n v="39111611"/>
    <s v="SELECCIÓN ABREVIADA MENOR CUANTÍA"/>
    <n v="3"/>
    <n v="6"/>
    <n v="10"/>
    <n v="1"/>
    <n v="1190000"/>
    <s v="GLOBAL"/>
    <s v="NO SOLICITADAS"/>
  </r>
  <r>
    <x v="15"/>
    <s v="02-02-01-003-006"/>
    <s v="02-02-01-003-006-02"/>
    <s v="Materiales y suministros - Otros productos de caucho"/>
    <s v="MANGUERA DE RIEGO X 50 MTS"/>
    <n v="40142008"/>
    <s v="SELECCIÓN ABREVIADA MENOR CUANTÍA"/>
    <n v="3"/>
    <n v="6"/>
    <n v="10"/>
    <n v="2"/>
    <n v="196000"/>
    <s v="UNIDAD"/>
    <s v="NO SOLICITADAS"/>
  </r>
  <r>
    <x v="15"/>
    <s v="02-01-01-004-003"/>
    <s v="02-01-01-004-003-09"/>
    <s v="Activos fijos - Otras máquinas para usos generales y sus partes y piezas"/>
    <s v="ADQUISICIÓN DE AIRES ACONDICIONADOS INVERTER DE 12000 BTU INSTALACIONES RADAR SAN JOSÉ"/>
    <n v="40101701"/>
    <s v="SELECCIÓN ABREVIADA MENOR CUANTÍA"/>
    <n v="3"/>
    <n v="6"/>
    <n v="10"/>
    <n v="6"/>
    <n v="8999400"/>
    <s v="UNIDAD"/>
    <s v="NO SOLICITADAS"/>
  </r>
  <r>
    <x v="15"/>
    <s v="02-02-02-005-004"/>
    <s v="02-02-02-005-004-01-2"/>
    <s v="Adquisición de servicios - Servicios generales de construcción de edificaciones no residenciales"/>
    <s v="MANTENIMIENTO PREVENTIVO Y CORRECTIVO DE LAS INSTALACIONES DEL RADAR SAN JOSE."/>
    <n v="72101507"/>
    <s v="SELECCIÓN ABREVIADA MENOR CUANTÍA"/>
    <n v="3"/>
    <n v="6"/>
    <n v="10"/>
    <n v="1"/>
    <n v="71690000"/>
    <s v="GLOBAL"/>
    <s v="NO SOLICITADAS"/>
  </r>
  <r>
    <x v="15"/>
    <s v="02-02-02-008-007"/>
    <s v="02-02-02-008-007-01-4"/>
    <s v="Adquisición de servicios - Servicios de mantenimiento y reparación de maquinaria y equipo de transporte"/>
    <s v="MANTENIMIENTO PREVENTIVO Y CORRECTIVO DE CAMIONETA"/>
    <n v="78181507"/>
    <s v="SELECCIÓN ABREVIADA MENOR CUANTÍA"/>
    <n v="3"/>
    <n v="6"/>
    <n v="10"/>
    <n v="1"/>
    <n v="5000000"/>
    <s v="GLOBAL"/>
    <s v="NO SOLICITADAS"/>
  </r>
  <r>
    <x v="15"/>
    <s v="02-02-02-008-007"/>
    <s v="02-02-02-008-007-01-4"/>
    <s v="Adquisición de servicios - Servicios de mantenimiento y reparación de maquinaria y equipo de transporte"/>
    <s v="MANTENIMIENTO PREVENTIVO Y CORRECTIVO DE MONTACARGA 5 TONELADAS"/>
    <n v="78181508"/>
    <s v="SELECCIÓN ABREVIADA MENOR CUANTÍA"/>
    <n v="3"/>
    <n v="6"/>
    <n v="10"/>
    <n v="1"/>
    <n v="3353898.38"/>
    <s v="GLOBAL"/>
    <s v="NO SOLICITADAS"/>
  </r>
  <r>
    <x v="15"/>
    <s v="02-02-02-008-007"/>
    <s v="02-02-02-008-007-01-5"/>
    <s v="Adquisición de servicios - Servicios de mantenimiento y reparación de otra maquinaria y otro equipo"/>
    <s v="MANTENIMIENTO DE EXTRACTORES DE CALOR"/>
    <n v="73152108"/>
    <s v="SELECCIÓN ABREVIADA MENOR CUANTÍA"/>
    <n v="3"/>
    <n v="6"/>
    <n v="10"/>
    <n v="1"/>
    <n v="1200000"/>
    <s v="GLOBAL"/>
    <s v="NO SOLICITADAS"/>
  </r>
  <r>
    <x v="15"/>
    <s v="02-02-02-008-007"/>
    <s v="02-02-02-008-007-01-5"/>
    <s v="Adquisición de servicios - Servicios de mantenimiento y reparación de otra maquinaria y otro equipo"/>
    <s v="MANTENIMIENTO PREVENTIVO CORRECTIVO  HIDROLAVADORA 1200 PSI MODELO HONDA GX390  "/>
    <n v="72154302"/>
    <s v="SELECCIÓN ABREVIADA MENOR CUANTÍA"/>
    <n v="3"/>
    <n v="6"/>
    <n v="10"/>
    <n v="1"/>
    <n v="833000"/>
    <s v="GLOBAL"/>
    <s v="NO SOLICITADAS"/>
  </r>
  <r>
    <x v="15"/>
    <s v="02-02-02-008-007"/>
    <s v="02-02-02-008-007-01-5"/>
    <s v="Adquisición de servicios - Servicios de mantenimiento y reparación de otra maquinaria y otro equipo"/>
    <s v="MANTENIMIENTO PREVENTIVO CORRECTIVO DE AIRES ACONDICIONADOS DE 12000 Y 24000 BTU "/>
    <n v="72101511"/>
    <s v="SELECCIÓN ABREVIADA MENOR CUANTÍA"/>
    <n v="3"/>
    <n v="6"/>
    <n v="10"/>
    <n v="1"/>
    <n v="13000000"/>
    <s v="GLOBAL"/>
    <s v="NO SOLICITADAS"/>
  </r>
  <r>
    <x v="15"/>
    <s v="02-02-02-008-007"/>
    <s v="02-02-02-008-007-01-5"/>
    <s v="Adquisición de servicios - Servicios de mantenimiento y reparación de otra maquinaria y otro equipo"/>
    <s v="MANTENIMIENTO PREVENTIVO Y CORRECTIVO DE COMPRESOR DE AIRE"/>
    <n v="72154101"/>
    <s v="SELECCIÓN ABREVIADA MENOR CUANTÍA"/>
    <n v="3"/>
    <n v="6"/>
    <n v="10"/>
    <n v="1"/>
    <n v="833000"/>
    <s v="GLOBAL"/>
    <s v="NO SOLICITADAS"/>
  </r>
  <r>
    <x v="15"/>
    <s v="02-02-02-008-007"/>
    <s v="02-02-02-008-007-01-5"/>
    <s v="Adquisición de servicios - Servicios de mantenimiento y reparación de otra maquinaria y otro equipo"/>
    <s v="MANTENIMIENTO PREVENTIVO Y CORRECTIVO DE HIDROLAVADORA ELÉCTRICA"/>
    <n v="72154302"/>
    <s v="SELECCIÓN ABREVIADA MENOR CUANTÍA"/>
    <n v="3"/>
    <n v="6"/>
    <n v="10"/>
    <n v="1"/>
    <n v="833000"/>
    <s v="GLOBAL"/>
    <s v="NO SOLICITADAS"/>
  </r>
  <r>
    <x v="15"/>
    <s v="02-02-02-008-007"/>
    <s v="02-02-02-008-007-01-5"/>
    <s v="Adquisición de servicios - Servicios de mantenimiento y reparación de otra maquinaria y otro equipo"/>
    <s v="MANTENIMIENTO PREVENTIVO Y CORRECTIVO DE ELECTROBOMBAS DEL SITIO RADAR SAN JOSÉ"/>
    <n v="72154109"/>
    <s v="SELECCIÓN ABREVIADA MENOR CUANTÍA"/>
    <n v="3"/>
    <n v="6"/>
    <n v="10"/>
    <n v="1"/>
    <n v="1190000"/>
    <s v="GLOBAL"/>
    <s v="NO SOLICITADAS"/>
  </r>
  <r>
    <x v="15"/>
    <s v="02-02-02-008-007"/>
    <s v="02-02-02-008-007-01-5"/>
    <s v="Adquisición de servicios - Servicios de mantenimiento y reparación de otra maquinaria y otro equipo"/>
    <s v="MANTENIMIENTO PREVENTIVO-CORRECTIVO DE AIRES ACONDICIONADOS CARRIER DE 5 TONELADAS"/>
    <n v="72101511"/>
    <s v="SELECCIÓN ABREVIADA MENOR CUANTÍA"/>
    <n v="3"/>
    <n v="6"/>
    <n v="10"/>
    <n v="1"/>
    <n v="6000000"/>
    <s v="GLOBAL"/>
    <s v="NO SOLICITADAS"/>
  </r>
  <r>
    <x v="15"/>
    <s v="02-02-02-006-009"/>
    <s v="02-02-02-006-009-01"/>
    <s v="Adquisición de servicios - Servicios de distribución de electricidad, y servicios de distribución de gas (por cuenta propia)"/>
    <s v="CONSUMO ENERGÍA ELÉCTRICA ESTACIÓN RADAR SAN JOSÉ CACOM-2"/>
    <n v="83101803"/>
    <s v="SELECCIÓN ABREVIADA MENOR CUANTÍA"/>
    <n v="3"/>
    <n v="6"/>
    <n v="10"/>
    <n v="1"/>
    <n v="230000000"/>
    <s v="GLOBAL"/>
    <s v="NO SOLICITADAS"/>
  </r>
  <r>
    <x v="15"/>
    <s v="02-02-02-008-007"/>
    <s v="02-02-02-008-007-01-5"/>
    <s v="Adquisición de servicios - Servicios de mantenimiento y reparación de otra maquinaria y otro equipo"/>
    <s v="MANTENIMIENTO DEL SIMULADOR DE ALA FIJA C-208 DE LA FUERZA AÉREA COLOMBIANA EN CACOM-2"/>
    <n v="0"/>
    <s v="SELECCIÓN ABREVIADA MENOR CUANTÍA"/>
    <n v="0"/>
    <n v="0"/>
    <n v="10"/>
    <n v="1"/>
    <n v="200000000"/>
    <s v="GLOBAL"/>
    <s v="NO SOLICITADAS"/>
  </r>
  <r>
    <x v="15"/>
    <s v="02-01-01-001-002"/>
    <s v="02-01-01-001-002-10"/>
    <s v="Activos fijos - Otros edificios distintos a viviendas edificios y estructuras para fines militares"/>
    <s v="OBRAS RELACIONADAS CON EL MANTENIMIENTO PARA EL POLIGONO AÉREO DEL CACOM-2"/>
    <n v="72102900"/>
    <s v="SELECCIÓN ABREVIADA MENOR CUANTÍA"/>
    <n v="0"/>
    <n v="0"/>
    <n v="10"/>
    <n v="1"/>
    <n v="65727710.030000001"/>
    <s v="GLOBAL"/>
    <s v="NO SOLICITADAS"/>
  </r>
  <r>
    <x v="15"/>
    <s v="02-02-01-003-005"/>
    <s v="02-02-01-003-005-04"/>
    <s v="Materiales y suministros - Productos químicos n. C. P."/>
    <s v="CPA 65 DESOP SOBRA"/>
    <n v="0"/>
    <n v="0"/>
    <n v="0"/>
    <n v="0"/>
    <n v="10"/>
    <n v="1"/>
    <n v="0.13"/>
    <s v="GLOBAL"/>
    <s v=""/>
  </r>
  <r>
    <x v="15"/>
    <s v="02-02-01-003-008"/>
    <s v="02-02-01-003-008-09"/>
    <s v="Materiales y suministros - Otros artículos manufacturados n. C. P."/>
    <s v="CPA 37 SOBRA CPMS"/>
    <n v="0"/>
    <n v="0"/>
    <n v="0"/>
    <n v="0"/>
    <n v="10"/>
    <n v="1"/>
    <n v="0.42"/>
    <s v="GLOBAL"/>
    <s v=""/>
  </r>
  <r>
    <x v="15"/>
    <s v="02-02-01-003-002"/>
    <s v="02-02-01-003-002-01"/>
    <s v="Materiales y suministros - Pasta de papel, papel y cartón"/>
    <s v="CPA 46 SOBRA PAPELERIA"/>
    <n v="0"/>
    <n v="0"/>
    <n v="0"/>
    <n v="0"/>
    <n v="10"/>
    <n v="1"/>
    <n v="0.72"/>
    <s v="GLOBAL"/>
    <s v=""/>
  </r>
  <r>
    <x v="15"/>
    <s v="02-02-01-004-008"/>
    <s v="02-02-01-004-008-02"/>
    <s v="Materiales y suministros - Instrumentos y aparatos de medición, verificación, análisis, de navegación y para otros fines (excepto instrumentos ópticos); instrumentos de control de procesos industriales, sus partes, piezas y accesorios"/>
    <s v="CPA 46 SOBRA PAPELERIA"/>
    <n v="0"/>
    <n v="0"/>
    <n v="0"/>
    <n v="0"/>
    <n v="10"/>
    <n v="1"/>
    <n v="0.54"/>
    <s v="GLOBAL"/>
    <s v=""/>
  </r>
  <r>
    <x v="15"/>
    <s v="02-01-01-003-008"/>
    <s v="02-01-01-003-008-01-1"/>
    <s v="Activos fijos - Asientos"/>
    <s v="Sillas para oficina"/>
    <n v="0"/>
    <n v="0"/>
    <n v="0"/>
    <n v="0"/>
    <n v="10"/>
    <n v="1"/>
    <n v="174516"/>
    <s v="GLOBAL"/>
    <s v=""/>
  </r>
  <r>
    <x v="15"/>
    <s v="02-01-01-004-003"/>
    <s v="02-01-01-004-003-09"/>
    <s v="Activos fijos - Otras máquinas para usos generales y sus partes y piezas"/>
    <s v="CPA 32 A.A SOBRA"/>
    <n v="0"/>
    <n v="0"/>
    <n v="0"/>
    <n v="0"/>
    <n v="16"/>
    <n v="1"/>
    <n v="130"/>
    <s v="GLOBAL"/>
    <s v=""/>
  </r>
  <r>
    <x v="15"/>
    <s v="02-02-01-002-003"/>
    <s v="02-02-01-002-003-05"/>
    <s v="Materiales y suministros - Azúcar"/>
    <s v="CPA 46 SOBRA CAFETERIA"/>
    <n v="0"/>
    <n v="0"/>
    <n v="0"/>
    <n v="0"/>
    <n v="16"/>
    <n v="1"/>
    <n v="452"/>
    <s v="GLOBAL"/>
    <s v=""/>
  </r>
  <r>
    <x v="15"/>
    <s v="02-01-01-004-006"/>
    <s v="02-01-01-004-006-02"/>
    <s v="Activos fijos - Aparatos de control eléctrico y distribución de electricidad y sus partes y piezas"/>
    <s v="CPA 34 SOBRA UPS"/>
    <n v="0"/>
    <n v="0"/>
    <n v="0"/>
    <n v="0"/>
    <n v="10"/>
    <n v="1"/>
    <n v="0.02"/>
    <s v="GLOBAL"/>
    <s v=""/>
  </r>
  <r>
    <x v="15"/>
    <s v="02-02-01-002-003"/>
    <s v="02-02-01-002-003-03"/>
    <s v="Materiales y suministros - Preparaciones utilizadas en la alimentación de animales"/>
    <s v="CPA 59 SEMOVIENTES SOBRA"/>
    <n v="0"/>
    <n v="0"/>
    <n v="0"/>
    <n v="0"/>
    <n v="10"/>
    <n v="1"/>
    <n v="0.24"/>
    <s v="GLOBAL"/>
    <s v=""/>
  </r>
  <r>
    <x v="15"/>
    <s v="02-02-01-002-007"/>
    <s v="02-02-01-002-007"/>
    <s v="Materiales y suministros - Artículos textiles (excepto prendas de vestir)"/>
    <s v="CPA 59 SEMOVIENTES SOBRA"/>
    <n v="0"/>
    <n v="0"/>
    <n v="0"/>
    <n v="0"/>
    <n v="10"/>
    <n v="1"/>
    <n v="0.76"/>
    <s v="GLOBAL"/>
    <s v=""/>
  </r>
  <r>
    <x v="15"/>
    <s v="02-02-01-003-001"/>
    <s v="02-02-01-003-001"/>
    <s v="Materiales y suministros - Productos de madera, corcho, cestería y espartería"/>
    <s v="CPA 74 SOBRA"/>
    <n v="0"/>
    <n v="0"/>
    <n v="0"/>
    <n v="0"/>
    <n v="10"/>
    <n v="1"/>
    <n v="0.69"/>
    <s v="GLOBAL"/>
    <s v=""/>
  </r>
  <r>
    <x v="15"/>
    <s v="02-01-01-003-008"/>
    <s v="02-01-01-003-008-01-1"/>
    <s v="Activos fijos - Asientos"/>
    <s v="CPA 75 TIENDA VIRTUAL"/>
    <n v="0"/>
    <n v="0"/>
    <n v="0"/>
    <n v="0"/>
    <n v="16"/>
    <n v="1"/>
    <n v="30"/>
    <s v="GLOBAL"/>
    <s v=""/>
  </r>
  <r>
    <x v="15"/>
    <s v="02-02-01-004-007"/>
    <s v="02-02-01-004-007-02"/>
    <s v="Materiales y suministros - Aparatos transmisores de televisión y radio; televisión, video y cámaras digitales; teléfonos"/>
    <s v="CPA 75 TIENDA VIRTUAL"/>
    <n v="0"/>
    <n v="0"/>
    <n v="0"/>
    <n v="0"/>
    <n v="16"/>
    <n v="1"/>
    <n v="255.2"/>
    <s v="GLOBAL"/>
    <s v=""/>
  </r>
  <r>
    <x v="15"/>
    <s v="02-01-01-003-008"/>
    <s v="02-01-01-003-008-01-1"/>
    <s v="Activos fijos - Asientos"/>
    <s v="Sillas para oficina"/>
    <n v="56121502"/>
    <s v="MÍNIMA CUANTÍA"/>
    <n v="4"/>
    <n v="2"/>
    <n v="10"/>
    <n v="10"/>
    <n v="3000000"/>
    <s v="UNIDAD"/>
    <s v="NO SOLICITADAS"/>
  </r>
  <r>
    <x v="15"/>
    <s v="02-02-02-005-004"/>
    <s v="02-02-02-005-004-01-2"/>
    <s v="Adquisición de servicios - Servicios generales de construcción de edificaciones no residenciales"/>
    <s v="Mantenimiento instalaciones del GRUCO 21"/>
    <n v="72151600"/>
    <s v="MÍNIMA CUANTÍA"/>
    <n v="4"/>
    <n v="2"/>
    <n v="10"/>
    <n v="1"/>
    <n v="40000000"/>
    <s v="GLOBAL"/>
    <s v="NO SOLICITADAS"/>
  </r>
  <r>
    <x v="15"/>
    <s v="02-01-01-004-004"/>
    <s v="02-01-01-004-004-08"/>
    <s v="Activos fijos - Aparatos de uso doméstico y sus partes y piezas"/>
    <s v="Nevera"/>
    <n v="52141501"/>
    <n v="0"/>
    <n v="0"/>
    <n v="0"/>
    <n v="10"/>
    <n v="1"/>
    <n v="1779435"/>
    <s v="UNIDAD"/>
    <s v=""/>
  </r>
  <r>
    <x v="15"/>
    <s v="02-01-01-004-004"/>
    <s v="02-01-01-004-004-08"/>
    <s v="Activos fijos - Aparatos de uso doméstico y sus partes y piezas"/>
    <s v="Horno Microondas"/>
    <n v="52141502"/>
    <n v="0"/>
    <n v="0"/>
    <n v="0"/>
    <n v="10"/>
    <n v="1"/>
    <n v="369899.97"/>
    <s v="UNIDAD"/>
    <s v=""/>
  </r>
  <r>
    <x v="15"/>
    <s v="02-02-01-004-002"/>
    <s v="02-02-01-004-002"/>
    <s v="Materiales y suministros - Productos metálicos elaborados (excepto maquinaria y equipo)"/>
    <s v="Bandejas Metálicas"/>
    <n v="41122808"/>
    <n v="0"/>
    <n v="0"/>
    <n v="0"/>
    <n v="10"/>
    <n v="2"/>
    <n v="74999.88"/>
    <s v="UNIDAD"/>
    <s v=""/>
  </r>
  <r>
    <x v="15"/>
    <s v="02-02-01-004-006"/>
    <s v="02-02-01-004-006-02"/>
    <s v="Materiales y suministros - Aparatos de control eléctrico y distribución de electricidad y sus partes y piezas"/>
    <s v="Extensión eléctrica"/>
    <n v="26121545"/>
    <n v="0"/>
    <n v="0"/>
    <n v="0"/>
    <n v="10"/>
    <n v="2"/>
    <n v="600000"/>
    <s v="UNIDAD"/>
    <s v=""/>
  </r>
  <r>
    <x v="15"/>
    <s v="02-01-01-004-004"/>
    <s v="02-01-01-004-004-09"/>
    <s v="Activos fijos - Otra maquinaria para usos especiales y sus partes y piezas"/>
    <s v="HidroLavadora"/>
    <n v="47121805"/>
    <n v="0"/>
    <n v="0"/>
    <n v="0"/>
    <n v="10"/>
    <n v="1"/>
    <n v="1800000"/>
    <s v="UNIDAD"/>
    <s v=""/>
  </r>
  <r>
    <x v="15"/>
    <s v="02-02-01-004-002"/>
    <s v="02-02-01-004-002"/>
    <s v="Materiales y suministros - Productos metálicos elaborados (excepto maquinaria y equipo)"/>
    <s v="Porta comidas"/>
    <n v="52152002"/>
    <n v="0"/>
    <n v="0"/>
    <n v="0"/>
    <n v="10"/>
    <n v="34"/>
    <n v="425000"/>
    <s v="UNIDAD"/>
    <s v=""/>
  </r>
  <r>
    <x v="15"/>
    <s v="02-02-02-005-004"/>
    <s v="02-02-02-005-004-01-2"/>
    <s v="Adquisición de servicios - Servicios generales de construcción de edificaciones no residenciales"/>
    <s v="Mantenimiento infraestructura (baños y vidrios)"/>
    <n v="72101500"/>
    <n v="0"/>
    <n v="0"/>
    <n v="0"/>
    <n v="10"/>
    <n v="1"/>
    <n v="3500000"/>
    <s v="GLOBAL"/>
    <s v=""/>
  </r>
  <r>
    <x v="15"/>
    <s v="02-02-02-005-004"/>
    <s v="02-02-02-005-004-05"/>
    <s v="Adquisición de servicios - Servicios especiales de construcción"/>
    <s v="Servicio de mano de obra, cuadrillas para el mantenimiento de las instalaciones"/>
    <n v="72101507"/>
    <n v="0"/>
    <n v="0"/>
    <n v="0"/>
    <n v="10"/>
    <n v="1"/>
    <n v="10230000"/>
    <s v="GLOBAL"/>
    <s v=""/>
  </r>
  <r>
    <x v="15"/>
    <s v="02-02-01-004-002"/>
    <s v="02-02-01-004-002"/>
    <s v="Materiales y suministros - Productos metálicos elaborados (excepto maquinaria y equipo)"/>
    <s v="CPA 62 BANDERAS"/>
    <n v="0"/>
    <n v="0"/>
    <n v="0"/>
    <n v="0"/>
    <n v="10"/>
    <n v="1"/>
    <n v="0.12"/>
    <s v="GLOBAL"/>
    <s v=""/>
  </r>
  <r>
    <x v="15"/>
    <s v="02-01-01-003-008"/>
    <s v="02-01-01-003-008-01-4"/>
    <s v="Activos fijos - Otros muebles n. C. P."/>
    <s v="casilleros metalicos "/>
    <n v="56101520"/>
    <n v="0"/>
    <n v="0"/>
    <n v="0"/>
    <n v="10"/>
    <n v="28"/>
    <n v="26119314.760000002"/>
    <s v="UNIDAD"/>
    <s v=""/>
  </r>
  <r>
    <x v="15"/>
    <s v="02-02-01-003-004"/>
    <s v="02-02-01-003-004-02"/>
    <s v="Materiales y suministros - Productos químicos inorgánicos básicos n. C. P."/>
    <s v="CPA 11 SUMINISTROS GRUTE SOBRA"/>
    <n v="0"/>
    <n v="0"/>
    <n v="0"/>
    <n v="0"/>
    <n v="16"/>
    <n v="1"/>
    <n v="7712.74"/>
    <n v="0"/>
    <s v=""/>
  </r>
  <r>
    <x v="15"/>
    <s v="02-02-01-004-001"/>
    <s v="02-02-01-004-001"/>
    <s v="Materiales y suministros - Metales básicos"/>
    <s v="CPA 11 SUMINISTROS GRUTE SOBRA"/>
    <n v="0"/>
    <n v="0"/>
    <n v="0"/>
    <n v="0"/>
    <n v="10"/>
    <n v="1"/>
    <n v="0.87"/>
    <n v="0"/>
    <s v=""/>
  </r>
  <r>
    <x v="15"/>
    <s v="02-02-01-004-003"/>
    <s v="02-02-01-004-003-02"/>
    <s v="Materiales y suministros - Bombas, compresores, motores de fuerza hidráulica y motores de potencia neumática y válvulas y sus partes y piezas"/>
    <s v="CPA 11 SUMINISTROS GRUTE SOBRA"/>
    <n v="0"/>
    <n v="0"/>
    <n v="0"/>
    <n v="0"/>
    <n v="10"/>
    <n v="1"/>
    <n v="0.1"/>
    <n v="0"/>
    <s v=""/>
  </r>
  <r>
    <x v="15"/>
    <s v="02-02-01-004-004"/>
    <s v="02-02-01-004-004-02"/>
    <s v="Materiales y suministros - Máquinas herramientas y sus partes, piezas y accesorios"/>
    <s v="CPA 11 SUMINISTROS GRUTE SOBRA"/>
    <n v="0"/>
    <n v="0"/>
    <n v="0"/>
    <n v="0"/>
    <n v="10"/>
    <n v="1"/>
    <n v="0.8"/>
    <n v="0"/>
    <s v=""/>
  </r>
  <r>
    <x v="15"/>
    <s v="02-02-01-004-006"/>
    <s v="02-02-01-004-006-04"/>
    <s v="Materiales y suministros - Acumuladores, pilas y baterías primarias y sus partes y piezas"/>
    <s v="CPA 11 SUMINISTROS GRUTE SOBRA"/>
    <n v="0"/>
    <n v="0"/>
    <n v="0"/>
    <n v="0"/>
    <n v="10"/>
    <n v="1"/>
    <n v="0.04"/>
    <n v="0"/>
    <s v=""/>
  </r>
  <r>
    <x v="15"/>
    <s v="02-02-02-005-004"/>
    <s v="02-02-02-005-004-01-1"/>
    <s v="Adquisición de servicios - Servicios generales de construcción de edificaciones residenciales"/>
    <s v="MANTENIMIENTO VIVIENDA"/>
    <n v="0"/>
    <n v="0"/>
    <n v="0"/>
    <n v="0"/>
    <n v="10"/>
    <n v="1"/>
    <n v="43391908.480000004"/>
    <s v="GLOBAL"/>
    <s v=""/>
  </r>
  <r>
    <x v="15"/>
    <s v="02-02-02-005-004"/>
    <s v="02-02-02-005-004-06"/>
    <s v="Adquisición de servicios - Servicios de instalaciones"/>
    <s v="Adecuación sistema de iluminación hangar regulación de motores"/>
    <n v="0"/>
    <n v="0"/>
    <n v="0"/>
    <n v="0"/>
    <n v="10"/>
    <n v="1"/>
    <n v="20000000"/>
    <s v="GLOBAL"/>
    <s v=""/>
  </r>
  <r>
    <x v="15"/>
    <s v="02-02-02-005-004"/>
    <s v="02-02-02-005-004-01-2"/>
    <s v="Adquisición de servicios - Servicios generales de construcción de edificaciones no residenciales"/>
    <s v="Sistema de contención guardia principal"/>
    <n v="0"/>
    <n v="0"/>
    <n v="0"/>
    <n v="0"/>
    <n v="10"/>
    <n v="1"/>
    <n v="10000000"/>
    <s v="GLOBAL"/>
    <s v=""/>
  </r>
  <r>
    <x v="15"/>
    <s v="02-02-02-008-007"/>
    <s v="02-02-02-008-007-01-5"/>
    <s v="Adquisición de servicios - Servicios de mantenimiento y reparación de otra maquinaria y otro equipo"/>
    <s v="MANTENIMIENTO EQUIPOS DE COCINA"/>
    <n v="0"/>
    <n v="0"/>
    <n v="0"/>
    <n v="0"/>
    <n v="16"/>
    <n v="1"/>
    <n v="4499340"/>
    <s v="GLOBAL"/>
    <s v=""/>
  </r>
  <r>
    <x v="15"/>
    <s v="02-02-01-003-006"/>
    <s v="02-02-01-003-006-09"/>
    <s v="Materiales y suministros - Otros productos plásticos"/>
    <s v="Escurridor para piso"/>
    <n v="52151650"/>
    <n v="0"/>
    <n v="0"/>
    <n v="0"/>
    <n v="10"/>
    <n v="1"/>
    <n v="164899.49"/>
    <n v="0"/>
    <s v=""/>
  </r>
  <r>
    <x v="15"/>
    <s v="02-02-01-003-006"/>
    <s v="02-02-01-003-006-09"/>
    <s v="Materiales y suministros - Otros productos plásticos"/>
    <s v="Tablas de cocina para picar"/>
    <n v="48101534"/>
    <n v="0"/>
    <n v="0"/>
    <n v="0"/>
    <n v="10"/>
    <n v="2"/>
    <n v="78000"/>
    <n v="0"/>
    <s v=""/>
  </r>
  <r>
    <x v="15"/>
    <s v="02-02-01-003-006"/>
    <s v="02-02-01-003-006-09"/>
    <s v="Materiales y suministros - Otros productos plásticos"/>
    <s v="Balde plastico 5 litros"/>
    <n v="47121804"/>
    <n v="0"/>
    <n v="0"/>
    <n v="0"/>
    <n v="10"/>
    <n v="5"/>
    <n v="43000"/>
    <n v="0"/>
    <s v=""/>
  </r>
  <r>
    <x v="15"/>
    <s v="02-02-01-003-006"/>
    <s v="02-02-01-003-006-09"/>
    <s v="Materiales y suministros - Otros productos plásticos"/>
    <s v="Picador de Verduras"/>
    <n v="23181603"/>
    <n v="0"/>
    <n v="0"/>
    <n v="0"/>
    <n v="10"/>
    <n v="1"/>
    <n v="260080.77"/>
    <n v="0"/>
    <s v=""/>
  </r>
  <r>
    <x v="15"/>
    <s v="02-02-01-003-006"/>
    <s v="02-02-01-003-006-09"/>
    <s v="Materiales y suministros - Otros productos plásticos"/>
    <s v="Jarra plastica 4 litros"/>
    <n v="24112601"/>
    <n v="0"/>
    <n v="0"/>
    <n v="0"/>
    <n v="10"/>
    <n v="6"/>
    <n v="72000"/>
    <n v="0"/>
    <s v=""/>
  </r>
  <r>
    <x v="15"/>
    <s v="02-02-01-003-006"/>
    <s v="02-02-01-003-006-09"/>
    <s v="Materiales y suministros - Otros productos plásticos"/>
    <s v="Jarra plastica 4 litros"/>
    <n v="24112601"/>
    <n v="0"/>
    <n v="0"/>
    <n v="0"/>
    <n v="10"/>
    <n v="5"/>
    <n v="60000"/>
    <n v="0"/>
    <s v=""/>
  </r>
  <r>
    <x v="15"/>
    <s v="02-02-01-003-006"/>
    <s v="02-02-01-003-006-09"/>
    <s v="Materiales y suministros - Otros productos plásticos"/>
    <s v="Termos de 2 litros"/>
    <n v="48101909"/>
    <n v="0"/>
    <n v="0"/>
    <n v="0"/>
    <n v="10"/>
    <n v="3"/>
    <n v="125700"/>
    <n v="0"/>
    <s v=""/>
  </r>
  <r>
    <x v="15"/>
    <s v="02-02-01-003-006"/>
    <s v="02-02-01-003-006-09"/>
    <s v="Materiales y suministros - Otros productos plásticos"/>
    <s v="Vasos Plasticos"/>
    <n v="48101903"/>
    <n v="0"/>
    <n v="0"/>
    <n v="0"/>
    <n v="10"/>
    <n v="60"/>
    <n v="174000"/>
    <n v="0"/>
    <s v=""/>
  </r>
  <r>
    <x v="15"/>
    <s v="02-02-01-003-002"/>
    <s v="02-02-01-003-002-01"/>
    <s v="Materiales y suministros - Pasta de papel, papel y cartón"/>
    <s v="CPA 76 ASEO SOBRA"/>
    <n v="0"/>
    <n v="0"/>
    <n v="0"/>
    <n v="0"/>
    <n v="16"/>
    <n v="1"/>
    <n v="10"/>
    <n v="0"/>
    <s v=""/>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PA 76 ASEO SOBRA"/>
    <n v="0"/>
    <n v="0"/>
    <n v="0"/>
    <n v="0"/>
    <n v="16"/>
    <n v="1"/>
    <n v="18862.560000000001"/>
    <n v="0"/>
    <s v=""/>
  </r>
  <r>
    <x v="15"/>
    <s v="02-02-01-003-005"/>
    <s v="02-02-01-003-005-03"/>
    <s v="Materiales y suministros - Jabón, preparados para limpieza, perfumes y preparados de tocador"/>
    <s v="CPA 76 ASEO SOBRA"/>
    <n v="0"/>
    <n v="0"/>
    <n v="0"/>
    <n v="0"/>
    <n v="16"/>
    <n v="1"/>
    <n v="4769.9399999999996"/>
    <n v="0"/>
    <s v=""/>
  </r>
  <r>
    <x v="15"/>
    <s v="02-02-01-003-006"/>
    <s v="02-02-01-003-006-02"/>
    <s v="Materiales y suministros - Otros productos de caucho"/>
    <s v="CPA 76 ASEO SOBRA"/>
    <n v="0"/>
    <n v="0"/>
    <n v="0"/>
    <n v="0"/>
    <n v="16"/>
    <n v="1"/>
    <n v="2231.09"/>
    <n v="0"/>
    <s v=""/>
  </r>
  <r>
    <x v="15"/>
    <s v="02-02-01-003-008"/>
    <s v="02-02-01-003-008-09"/>
    <s v="Materiales y suministros - Otros artículos manufacturados n. C. P."/>
    <s v="CPA 76 ASEO SOBRA"/>
    <n v="0"/>
    <n v="0"/>
    <n v="0"/>
    <n v="0"/>
    <n v="16"/>
    <n v="1"/>
    <n v="3270.1600000000003"/>
    <n v="0"/>
    <s v=""/>
  </r>
  <r>
    <x v="15"/>
    <s v="02-01-01-003-008"/>
    <s v="02-01-01-003-008-01-4"/>
    <s v="Activos fijos - Otros muebles n. C. P."/>
    <s v="ESTANTERIA GRUPO TECNICO NO. 23"/>
    <n v="0"/>
    <n v="0"/>
    <n v="0"/>
    <n v="0"/>
    <n v="10"/>
    <n v="1"/>
    <n v="4951438.91"/>
    <n v="0"/>
    <s v=""/>
  </r>
  <r>
    <x v="15"/>
    <s v="02-01-01-003-008"/>
    <s v="02-01-01-003-008-01-4"/>
    <s v="Activos fijos - Otros muebles n. C. P."/>
    <s v="casilleros metalicos "/>
    <n v="0"/>
    <n v="0"/>
    <n v="0"/>
    <n v="0"/>
    <n v="10"/>
    <n v="1"/>
    <n v="553498.11"/>
    <n v="0"/>
    <s v=""/>
  </r>
  <r>
    <x v="15"/>
    <s v="02-02-02-005-004"/>
    <s v="02-02-02-005-004-01-2"/>
    <s v="Adquisición de servicios - Servicios generales de construcción de edificaciones no residenciales"/>
    <s v="Mantenimiento bienes inmuebles"/>
    <n v="0"/>
    <n v="0"/>
    <n v="0"/>
    <n v="0"/>
    <n v="10"/>
    <n v="1"/>
    <n v="6155993"/>
    <s v="GLOBAL"/>
    <s v=""/>
  </r>
  <r>
    <x v="15"/>
    <s v="02-02-02-005-004"/>
    <s v="02-02-02-005-004-01-2"/>
    <s v="Adquisición de servicios - Servicios generales de construcción de edificaciones no residenciales"/>
    <s v="MANTENIMIENTO GRUCO"/>
    <n v="0"/>
    <n v="0"/>
    <n v="0"/>
    <n v="0"/>
    <n v="10"/>
    <n v="1"/>
    <n v="106047029.03"/>
    <s v="GLOBAL"/>
    <s v=""/>
  </r>
  <r>
    <x v="15"/>
    <s v="02-02-02-005-004"/>
    <s v="02-02-02-005-004-01-2"/>
    <s v="Adquisición de servicios - Servicios generales de construcción de edificaciones no residenciales"/>
    <s v="MANTENIMIENTO INFRAESTRUCTURA"/>
    <n v="0"/>
    <n v="0"/>
    <n v="0"/>
    <n v="0"/>
    <n v="10"/>
    <n v="1"/>
    <n v="15000000"/>
    <s v="GLOBAL"/>
    <s v=""/>
  </r>
  <r>
    <x v="15"/>
    <s v="02-01-01-004-007"/>
    <s v="02-01-01-004-007-03"/>
    <s v="Activos fijos - Radiorreceptores y receptores de televisión; aparatos para la grabación y reproducción de sonido y video; micrófonos, altavoces, amplificadores, etc."/>
    <s v="PANTALLAS INTERACTIVAS"/>
    <n v="0"/>
    <n v="0"/>
    <n v="0"/>
    <n v="0"/>
    <n v="10"/>
    <n v="4"/>
    <n v="71451000"/>
    <s v="UNIDAD"/>
    <s v=""/>
  </r>
  <r>
    <x v="15"/>
    <s v="02-02-02-008-007"/>
    <s v="02-02-02-008-007-01-1"/>
    <s v="Adquisición de servicios - Servicios de mantenimiento y reparación de productos metálicos elaborados, excepto maquinaria y equipo"/>
    <s v="MANTENIMIENTO SHELTERS CACOM-2"/>
    <n v="0"/>
    <n v="0"/>
    <n v="0"/>
    <n v="0"/>
    <n v="10"/>
    <n v="1"/>
    <n v="100507833.73999999"/>
    <s v="GLOBAL"/>
    <s v=""/>
  </r>
  <r>
    <x v="15"/>
    <s v="02-02-02-005-004"/>
    <s v="02-02-02-005-004-01-1"/>
    <s v="Adquisición de servicios - Servicios generales de construcción de edificaciones residenciales"/>
    <s v="ADECUACIÓN EN CONCRETO DE COMODAS DE SOLDADOS"/>
    <n v="0"/>
    <n v="0"/>
    <n v="0"/>
    <n v="0"/>
    <n v="10"/>
    <n v="1"/>
    <n v="60000000"/>
    <s v="GLOBAL"/>
    <s v=""/>
  </r>
  <r>
    <x v="15"/>
    <s v="02-02-01-004-007"/>
    <s v="02-02-01-004-007-02"/>
    <s v="Materiales y suministros - Aparatos transmisores de televisión y radio; televisión, video y cámaras digitales; teléfonos"/>
    <s v="MODEMS"/>
    <n v="0"/>
    <n v="0"/>
    <n v="0"/>
    <n v="0"/>
    <n v="10"/>
    <n v="2"/>
    <n v="600000"/>
    <n v="0"/>
    <s v=""/>
  </r>
  <r>
    <x v="15"/>
    <s v="02-02-02-005-004"/>
    <s v="02-02-02-005-004-01-1"/>
    <s v="Adquisición de servicios - Servicios generales de construcción de edificaciones residenciales"/>
    <s v="MANTENIMIENTO DE BARRACAS"/>
    <n v="0"/>
    <n v="0"/>
    <n v="0"/>
    <n v="0"/>
    <n v="10"/>
    <n v="1"/>
    <n v="25000000"/>
    <s v="GLOBAL"/>
    <s v=""/>
  </r>
  <r>
    <x v="15"/>
    <s v="02-02-02-008-007"/>
    <s v="02-02-02-008-007-01-5"/>
    <s v="Adquisición de servicios - Servicios de mantenimiento y reparación de otra maquinaria y otro equipo"/>
    <s v="MANTENIMIENTO EQUIPO AUDIOVISUAL"/>
    <n v="0"/>
    <n v="0"/>
    <n v="0"/>
    <n v="0"/>
    <n v="10"/>
    <n v="1"/>
    <n v="5994564"/>
    <s v="GLOBAL"/>
    <s v=""/>
  </r>
  <r>
    <x v="15"/>
    <s v="02-02-02-005-004"/>
    <s v="02-02-02-005-004-05"/>
    <s v="Adquisición de servicios - Servicios especiales de construcción"/>
    <s v="CUADRILLAS"/>
    <n v="0"/>
    <n v="0"/>
    <n v="0"/>
    <n v="0"/>
    <n v="16"/>
    <n v="1"/>
    <n v="1936435.04"/>
    <s v="GLOBAL"/>
    <s v=""/>
  </r>
  <r>
    <x v="15"/>
    <s v="02-01-01-003-008"/>
    <s v="02-01-01-003-008-01-2"/>
    <s v="Activos fijos - Muebles, del tipo utilizado en oficinas"/>
    <s v="ESCRITORIOS"/>
    <n v="0"/>
    <n v="0"/>
    <n v="0"/>
    <n v="0"/>
    <n v="10"/>
    <n v="13"/>
    <n v="12040301"/>
    <n v="0"/>
    <s v=""/>
  </r>
  <r>
    <x v="15"/>
    <s v="02-01-01-004-004"/>
    <s v="02-01-01-004-004-02"/>
    <s v="Activos fijos - Máquinas herramientas y sus partes, piezas y accesorios"/>
    <s v="MAQUINA PARA AFILAR DISCOS"/>
    <n v="0"/>
    <n v="0"/>
    <n v="0"/>
    <n v="0"/>
    <n v="10"/>
    <n v="1"/>
    <n v="9969094.6600000001"/>
    <n v="0"/>
    <s v=""/>
  </r>
  <r>
    <x v="15"/>
    <s v="02-01-01-004-009"/>
    <s v="02-01-01-004-009-09-1"/>
    <s v="Activos fijos - Motocicletas y sidecares (vehículos laterales a las motocicletas)"/>
    <s v="PATINETAS"/>
    <n v="0"/>
    <n v="0"/>
    <n v="0"/>
    <n v="0"/>
    <n v="10"/>
    <n v="4"/>
    <n v="12396000"/>
    <s v="UNIDAD"/>
    <s v=""/>
  </r>
  <r>
    <x v="15"/>
    <s v="02-01-01-004-009"/>
    <s v="02-01-01-004-009-09-2"/>
    <s v="Activos fijos - Bicicletas y sillones de ruedas para discapacitados"/>
    <s v="BICICLETAS"/>
    <n v="0"/>
    <n v="0"/>
    <n v="0"/>
    <n v="0"/>
    <n v="10"/>
    <n v="4"/>
    <n v="7199960"/>
    <s v="UNIDAD"/>
    <s v=""/>
  </r>
  <r>
    <x v="15"/>
    <s v="02-02-02-010"/>
    <s v="02-02-02-010"/>
    <s v="Adquisición de servicios - Viáticos de los funcionarios en comisión"/>
    <s v="VIATICOS"/>
    <n v="0"/>
    <n v="0"/>
    <n v="0"/>
    <n v="0"/>
    <n v="16"/>
    <n v="1"/>
    <n v="200000000"/>
    <s v="GLOBAL"/>
    <s v=""/>
  </r>
  <r>
    <x v="15"/>
    <s v="02-02-02-008-007"/>
    <s v="02-02-02-008-007-01-5"/>
    <s v="Adquisición de servicios - Servicios de mantenimiento y reparación de otra maquinaria y otro equipo"/>
    <s v="MANTENIMIENTO EQUIPOS Y HERRAMIENTAAS"/>
    <n v="0"/>
    <n v="0"/>
    <n v="0"/>
    <n v="0"/>
    <n v="10"/>
    <n v="1"/>
    <n v="4403000"/>
    <s v="GLOBAL"/>
    <s v=""/>
  </r>
  <r>
    <x v="15"/>
    <s v="02-02-01-001-005"/>
    <s v="02-02-01-001-005"/>
    <s v="Materiales y suministros - Piedra, arena y arcilla"/>
    <s v="MATERIALES DE CONSTRUCCION"/>
    <n v="0"/>
    <n v="0"/>
    <n v="0"/>
    <n v="0"/>
    <n v="16"/>
    <n v="1"/>
    <n v="12424138.470000001"/>
    <n v="0"/>
    <s v=""/>
  </r>
  <r>
    <x v="15"/>
    <s v="02-02-01-003-001"/>
    <s v="02-02-01-003-001"/>
    <s v="Materiales y suministros - Productos de madera, corcho, cestería y espartería"/>
    <s v="MATERIALES DE CONSTRUCCION"/>
    <n v="0"/>
    <n v="0"/>
    <n v="0"/>
    <n v="0"/>
    <n v="16"/>
    <n v="1"/>
    <n v="13230690"/>
    <n v="0"/>
    <s v=""/>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MATERIALES DE CONSTRUCCION"/>
    <n v="0"/>
    <n v="0"/>
    <n v="0"/>
    <n v="0"/>
    <n v="16"/>
    <n v="1"/>
    <n v="4950107.4400000004"/>
    <n v="0"/>
    <s v=""/>
  </r>
  <r>
    <x v="15"/>
    <s v="02-02-01-003-004"/>
    <s v="02-02-01-003-004-02"/>
    <s v="Materiales y suministros - Productos químicos inorgánicos básicos n. C. P."/>
    <s v="MATERIALES DE CONSTRUCCION"/>
    <n v="0"/>
    <n v="0"/>
    <n v="0"/>
    <n v="0"/>
    <n v="16"/>
    <n v="1"/>
    <n v="507719.54"/>
    <n v="0"/>
    <s v=""/>
  </r>
  <r>
    <x v="15"/>
    <s v="02-02-01-003-005"/>
    <s v="02-02-01-003-005-01"/>
    <s v="Materiales y suministros - Pinturas y barnices y productos relacionados; colores para la pintura artística; tintas"/>
    <s v="MATERIALES DE CONSTRUCCION"/>
    <n v="0"/>
    <n v="0"/>
    <n v="0"/>
    <n v="0"/>
    <n v="16"/>
    <n v="1"/>
    <n v="27995231.049999997"/>
    <n v="0"/>
    <s v=""/>
  </r>
  <r>
    <x v="15"/>
    <s v="02-02-01-003-007"/>
    <s v="02-02-01-003-007-01"/>
    <s v="Materiales y suministros - Vidrio y productos de vidrio"/>
    <s v="MATERIALES DE CONSTRUCCION"/>
    <n v="0"/>
    <n v="0"/>
    <n v="0"/>
    <n v="0"/>
    <n v="16"/>
    <n v="1"/>
    <n v="3948722.96"/>
    <n v="0"/>
    <s v=""/>
  </r>
  <r>
    <x v="15"/>
    <s v="02-02-01-003-007"/>
    <s v="02-02-01-003-007-03"/>
    <s v="Materiales y suministros - Productos refractarios y productos estructurales no refractarios de arcilla"/>
    <s v="MATERIALES DE CONSTRUCCION"/>
    <n v="0"/>
    <n v="0"/>
    <n v="0"/>
    <n v="0"/>
    <n v="16"/>
    <n v="1"/>
    <n v="8862774"/>
    <n v="0"/>
    <s v=""/>
  </r>
  <r>
    <x v="15"/>
    <s v="02-02-01-003-006"/>
    <s v="02-02-01-003-006-03"/>
    <s v="Materiales y suministros - Semimanufacturas de plástico"/>
    <s v="MATERIALES DE CONSTRUCCION"/>
    <n v="0"/>
    <n v="0"/>
    <n v="0"/>
    <n v="0"/>
    <n v="16"/>
    <n v="1"/>
    <n v="25997768.98"/>
    <n v="0"/>
    <s v=""/>
  </r>
  <r>
    <x v="15"/>
    <s v="02-02-01-003-007"/>
    <s v="02-02-01-003-007-04"/>
    <s v="Materiales y suministros - Yeso, cal y cemento"/>
    <s v="MATERIALES DE CONSTRUCCION"/>
    <n v="0"/>
    <n v="0"/>
    <n v="0"/>
    <n v="0"/>
    <n v="16"/>
    <n v="1"/>
    <n v="7000000"/>
    <n v="0"/>
    <s v=""/>
  </r>
  <r>
    <x v="15"/>
    <s v="02-02-01-004-002"/>
    <s v="02-02-01-004-002"/>
    <s v="Materiales y suministros - Productos metálicos elaborados (excepto maquinaria y equipo)"/>
    <s v="MATERIALES DE CONSTRUCCION"/>
    <n v="0"/>
    <n v="0"/>
    <n v="0"/>
    <n v="0"/>
    <n v="16"/>
    <n v="1"/>
    <n v="5000000"/>
    <n v="0"/>
    <s v=""/>
  </r>
  <r>
    <x v="15"/>
    <s v="02-02-02-005-004"/>
    <s v="02-02-02-005-004-05"/>
    <s v="Adquisición de servicios - Servicios especiales de construcción"/>
    <s v="CUADRILLAS"/>
    <n v="0"/>
    <n v="0"/>
    <n v="0"/>
    <n v="0"/>
    <n v="16"/>
    <n v="1"/>
    <n v="15000000"/>
    <s v="GLOBAL"/>
    <s v=""/>
  </r>
  <r>
    <x v="15"/>
    <s v="02-02-02-005-004"/>
    <s v="02-02-02-005-004-01-1"/>
    <s v="Adquisición de servicios - Servicios generales de construcción de edificaciones residenciales"/>
    <s v="MANTENIMIENTO VIVIENDA"/>
    <n v="0"/>
    <n v="0"/>
    <n v="0"/>
    <n v="0"/>
    <n v="16"/>
    <n v="1"/>
    <n v="23999070.009999998"/>
    <s v="GLOBAL"/>
    <s v=""/>
  </r>
  <r>
    <x v="15"/>
    <s v="02-02-02-005-004"/>
    <s v="02-02-02-005-004-02-9"/>
    <s v="Adquisición de servicios - Servicios generales de construcción de otras obras de ingeniería civil"/>
    <s v="MANTENIMIENTO GAVIONES EL TIGRE"/>
    <n v="0"/>
    <n v="0"/>
    <n v="0"/>
    <n v="0"/>
    <n v="10"/>
    <n v="1"/>
    <n v="79999982.969999999"/>
    <s v="GLOBAL"/>
    <s v=""/>
  </r>
  <r>
    <x v="15"/>
    <s v="02-01-01-003-008"/>
    <s v="02-01-01-003-008-01-5"/>
    <s v="Activos fijos - Somieres, colchones con muelles, rellenos o guarnecidos interiormente con cualquier material, de caucho o plásticos celulares, recubiertos o no"/>
    <s v="COLCHONES"/>
    <n v="0"/>
    <n v="0"/>
    <n v="0"/>
    <n v="0"/>
    <n v="16"/>
    <n v="30"/>
    <n v="19708362"/>
    <n v="0"/>
    <s v=""/>
  </r>
  <r>
    <x v="15"/>
    <s v="02-01-01-004-003"/>
    <s v="02-01-01-004-003-09"/>
    <s v="Activos fijos - Otras máquinas para usos generales y sus partes y piezas"/>
    <s v="AIRES ACONDICIONADOS"/>
    <n v="0"/>
    <n v="0"/>
    <n v="0"/>
    <n v="0"/>
    <n v="16"/>
    <n v="1"/>
    <n v="4026350"/>
    <n v="0"/>
    <s v=""/>
  </r>
  <r>
    <x v="15"/>
    <s v="02-01-01-004-008"/>
    <s v="02-01-01-004-008-02"/>
    <s v="Activos fijos - Instrumentos y aparatos de medición, verificación, análisis, de navegación y para otros fines (excepto instrumentos ópticos); instrumentos de control de procesos industriales, sus partes, piezas y accesorios"/>
    <s v="MEDIDOR PRESION MOTORES A GAS"/>
    <n v="0"/>
    <n v="0"/>
    <n v="0"/>
    <n v="0"/>
    <n v="16"/>
    <n v="1"/>
    <n v="265000"/>
    <n v="0"/>
    <s v=""/>
  </r>
  <r>
    <x v="15"/>
    <s v="02-01-01-004-008"/>
    <s v="02-01-01-004-008-02"/>
    <s v="Activos fijos - Instrumentos y aparatos de medición, verificación, análisis, de navegación y para otros fines (excepto instrumentos ópticos); instrumentos de control de procesos industriales, sus partes, piezas y accesorios"/>
    <s v="MEDIDOR PRESION MOTORES A GASOLINA"/>
    <n v="0"/>
    <n v="0"/>
    <n v="0"/>
    <n v="0"/>
    <n v="16"/>
    <n v="1"/>
    <n v="500000"/>
    <n v="0"/>
    <s v=""/>
  </r>
  <r>
    <x v="15"/>
    <s v="02-01-01-003-008"/>
    <s v="02-01-01-003-008-01-2"/>
    <s v="Activos fijos - Muebles, del tipo utilizado en oficinas"/>
    <s v="ESCRITORIOS"/>
    <n v="0"/>
    <n v="0"/>
    <n v="0"/>
    <n v="0"/>
    <n v="16"/>
    <n v="9"/>
    <n v="8335593"/>
    <n v="0"/>
    <s v=""/>
  </r>
  <r>
    <x v="15"/>
    <s v="02-01-01-004-003"/>
    <s v="02-01-01-004-003-09"/>
    <s v="Activos fijos - Otras máquinas para usos generales y sus partes y piezas"/>
    <s v="AIRES ACONDICIONADOS"/>
    <n v="0"/>
    <n v="0"/>
    <n v="0"/>
    <n v="0"/>
    <n v="16"/>
    <n v="1"/>
    <n v="10469029"/>
    <n v="0"/>
    <s v=""/>
  </r>
  <r>
    <x v="15"/>
    <s v="02-02-01-003-005"/>
    <s v="02-02-01-003-005-01"/>
    <s v="Materiales y suministros - Pinturas y barnices y productos relacionados; colores para la pintura artística; tintas"/>
    <s v="GALONES POLIUTERANO ALUMINIO COMPLETO"/>
    <n v="0"/>
    <n v="0"/>
    <n v="0"/>
    <n v="0"/>
    <n v="10"/>
    <n v="8"/>
    <n v="1880000"/>
    <n v="0"/>
    <s v=""/>
  </r>
  <r>
    <x v="15"/>
    <s v="02-02-01-003-005"/>
    <s v="02-02-01-003-005-01"/>
    <s v="Materiales y suministros - Pinturas y barnices y productos relacionados; colores para la pintura artística; tintas"/>
    <s v="GALONES BARNIZ POLIURETANO"/>
    <n v="0"/>
    <n v="0"/>
    <n v="0"/>
    <n v="0"/>
    <n v="10"/>
    <n v="10"/>
    <n v="1750000"/>
    <n v="0"/>
    <s v=""/>
  </r>
  <r>
    <x v="15"/>
    <s v="02-02-01-003-007"/>
    <s v="02-02-01-003-007-09"/>
    <s v="Materiales y suministros - Otros productos minerales no metálicos n. C. P."/>
    <s v="DISCO VELCRO REDONDO 6 PULGADAS *80"/>
    <n v="0"/>
    <n v="0"/>
    <n v="0"/>
    <n v="0"/>
    <n v="10"/>
    <n v="70"/>
    <n v="266000"/>
    <n v="0"/>
    <s v=""/>
  </r>
  <r>
    <x v="15"/>
    <s v="02-02-01-003-007"/>
    <s v="02-02-01-003-007-09"/>
    <s v="Materiales y suministros - Otros productos minerales no metálicos n. C. P."/>
    <s v="DISCO VELCRO REDONDO 6 PULGADAS *150"/>
    <n v="0"/>
    <n v="0"/>
    <n v="0"/>
    <n v="0"/>
    <n v="10"/>
    <n v="50"/>
    <n v="150000"/>
    <n v="0"/>
    <s v=""/>
  </r>
  <r>
    <x v="15"/>
    <s v="02-02-01-003-007"/>
    <s v="02-02-01-003-007-09"/>
    <s v="Materiales y suministros - Otros productos minerales no metálicos n. C. P."/>
    <s v="DISCO VELCRO REDONDO 6 PULGADAS *180"/>
    <n v="0"/>
    <n v="0"/>
    <n v="0"/>
    <n v="0"/>
    <n v="10"/>
    <n v="70"/>
    <n v="266000"/>
    <n v="0"/>
    <s v=""/>
  </r>
  <r>
    <x v="15"/>
    <s v="02-02-01-003-007"/>
    <s v="02-02-01-003-007-09"/>
    <s v="Materiales y suministros - Otros productos minerales no metálicos n. C. P."/>
    <s v="DISCO VELCRO REDONDO 6 PULGADAS *220"/>
    <n v="0"/>
    <n v="0"/>
    <n v="0"/>
    <n v="0"/>
    <n v="10"/>
    <n v="80"/>
    <n v="264000"/>
    <n v="0"/>
    <s v=""/>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LONES DE THINER"/>
    <n v="0"/>
    <n v="0"/>
    <n v="0"/>
    <n v="0"/>
    <n v="10"/>
    <n v="33"/>
    <n v="620400"/>
    <n v="0"/>
    <s v=""/>
  </r>
  <r>
    <x v="15"/>
    <s v="02-02-01-003-005"/>
    <s v="02-02-01-003-005-01"/>
    <s v="Materiales y suministros - Pinturas y barnices y productos relacionados; colores para la pintura artística; tintas"/>
    <s v="GALON DE POLIURETANO BLANCO COMPLETO"/>
    <n v="0"/>
    <n v="0"/>
    <n v="0"/>
    <n v="0"/>
    <n v="10"/>
    <n v="1"/>
    <n v="171998.88"/>
    <n v="0"/>
    <s v=""/>
  </r>
  <r>
    <x v="15"/>
    <s v="02-02-01-003-005"/>
    <s v="02-02-01-003-005-01"/>
    <s v="Materiales y suministros - Pinturas y barnices y productos relacionados; colores para la pintura artística; tintas"/>
    <s v="GALON DE MASILLA"/>
    <n v="0"/>
    <n v="0"/>
    <n v="0"/>
    <n v="0"/>
    <n v="10"/>
    <n v="1"/>
    <n v="60913"/>
    <n v="0"/>
    <s v=""/>
  </r>
  <r>
    <x v="15"/>
    <s v="02-02-01-004-002"/>
    <s v="02-02-01-004-002"/>
    <s v="Materiales y suministros - Productos metálicos elaborados (excepto maquinaria y equipo)"/>
    <s v="JUEGO DE ESPATULAS METALICAS"/>
    <n v="0"/>
    <n v="0"/>
    <n v="0"/>
    <n v="0"/>
    <n v="10"/>
    <n v="4"/>
    <n v="40000"/>
    <n v="0"/>
    <s v=""/>
  </r>
  <r>
    <x v="15"/>
    <s v="02-02-01-003-007"/>
    <s v="02-02-01-003-007-09"/>
    <s v="Materiales y suministros - Otros productos minerales no metálicos n. C. P."/>
    <s v="TRIZACT REDONDO NUMERO 3000"/>
    <n v="0"/>
    <n v="0"/>
    <n v="0"/>
    <n v="0"/>
    <n v="10"/>
    <n v="20"/>
    <n v="300000"/>
    <n v="0"/>
    <s v=""/>
  </r>
  <r>
    <x v="15"/>
    <s v="02-02-01-003-007"/>
    <s v="02-02-01-003-007-09"/>
    <s v="Materiales y suministros - Otros productos minerales no metálicos n. C. P."/>
    <s v="TRIZACT REDONDO NUMERO 5000"/>
    <n v="0"/>
    <n v="0"/>
    <n v="0"/>
    <n v="0"/>
    <n v="10"/>
    <n v="20"/>
    <n v="300000"/>
    <n v="0"/>
    <s v=""/>
  </r>
  <r>
    <x v="15"/>
    <s v="02-02-01-002-007"/>
    <s v="02-02-01-002-007"/>
    <s v="Materiales y suministros - Artículos textiles (excepto prendas de vestir)"/>
    <s v="POMOS PARA PULIR"/>
    <n v="0"/>
    <n v="0"/>
    <n v="0"/>
    <n v="0"/>
    <n v="10"/>
    <n v="2"/>
    <n v="160000"/>
    <n v="0"/>
    <s v=""/>
  </r>
  <r>
    <x v="15"/>
    <s v="02-02-01-003-002"/>
    <s v="02-02-01-003-002-06"/>
    <s v="Materiales y suministros - Sellos, chequeras, billetes de banco, títulos de acciones, catálogos y folletos, material para anuncios publicitarios y otros materiales impresos"/>
    <s v="KIT STIKERS O CALCOMANIAS OV-10"/>
    <n v="0"/>
    <n v="0"/>
    <n v="0"/>
    <n v="0"/>
    <n v="10"/>
    <n v="1"/>
    <n v="489504.28"/>
    <n v="0"/>
    <s v=""/>
  </r>
  <r>
    <x v="15"/>
    <s v="02-02-01-004-004"/>
    <s v="02-02-01-004-004-02"/>
    <s v="Materiales y suministros - Máquinas herramientas y sus partes, piezas y accesorios"/>
    <s v="HERRAMIENTA PULIDORA"/>
    <n v="0"/>
    <n v="0"/>
    <n v="0"/>
    <n v="0"/>
    <n v="10"/>
    <n v="1"/>
    <n v="867600"/>
    <n v="0"/>
    <s v=""/>
  </r>
  <r>
    <x v="15"/>
    <s v="02-02-01-003-005"/>
    <s v="02-02-01-003-005-02"/>
    <s v="Materiales y suministros - Productos farmacéuticos"/>
    <s v="Botiquin tipo A"/>
    <n v="0"/>
    <n v="0"/>
    <n v="0"/>
    <n v="0"/>
    <n v="10"/>
    <n v="21"/>
    <n v="3998400"/>
    <n v="0"/>
    <s v=""/>
  </r>
  <r>
    <x v="15"/>
    <s v="02-02-01-003-005"/>
    <s v="02-02-01-003-005-02"/>
    <s v="Materiales y suministros - Productos farmacéuticos"/>
    <s v="Botiquin 18 elementos"/>
    <n v="0"/>
    <n v="0"/>
    <n v="0"/>
    <n v="0"/>
    <n v="10"/>
    <n v="49"/>
    <n v="1457750"/>
    <n v="0"/>
    <s v=""/>
  </r>
  <r>
    <x v="15"/>
    <s v="02-02-01-003-005"/>
    <s v="02-02-01-003-005-02"/>
    <s v="Materiales y suministros - Productos farmacéuticos"/>
    <s v="Kit contenido botiquin tipo A"/>
    <n v="0"/>
    <n v="0"/>
    <n v="0"/>
    <n v="0"/>
    <n v="10"/>
    <n v="10"/>
    <n v="1547000"/>
    <n v="0"/>
    <s v=""/>
  </r>
  <r>
    <x v="15"/>
    <s v="02-02-02-008-007"/>
    <s v="02-02-02-008-007-01-5"/>
    <s v="Adquisición de servicios - Servicios de mantenimiento y reparación de otra maquinaria y otro equipo"/>
    <s v="Mnatenimiento equipos de casino"/>
    <n v="0"/>
    <n v="0"/>
    <n v="0"/>
    <n v="0"/>
    <n v="10"/>
    <n v="1"/>
    <n v="15000000"/>
    <s v="GLOBAL"/>
    <s v=""/>
  </r>
  <r>
    <x v="15"/>
    <s v="02-02-01-002-003"/>
    <s v="02-02-01-002-003-02"/>
    <s v="Materiales y suministros - Almidones y productos derivados del almidón, azúcares y jarabes de azúcar n. C. P."/>
    <s v="ALIMENTO PECUARIO COMPLEMENTO PARA EQUINOS PRESENTACION BULTO"/>
    <n v="0"/>
    <n v="0"/>
    <n v="0"/>
    <n v="0"/>
    <n v="10"/>
    <n v="87"/>
    <n v="11979898.260000002"/>
    <n v="0"/>
    <s v=""/>
  </r>
  <r>
    <x v="15"/>
    <s v="02-02-01-002-007"/>
    <s v="02-02-01-002-007"/>
    <s v="Materiales y suministros - Artículos textiles (excepto prendas de vestir)"/>
    <s v="Cortinas"/>
    <n v="0"/>
    <n v="0"/>
    <n v="0"/>
    <n v="0"/>
    <n v="10"/>
    <n v="1"/>
    <n v="28000000"/>
    <n v="0"/>
    <s v=""/>
  </r>
  <r>
    <x v="15"/>
    <s v="02-02-01-003-006"/>
    <s v="02-02-01-003-006-09"/>
    <s v="Materiales y suministros - Otros productos plásticos"/>
    <s v="Pelicula oplizada"/>
    <n v="0"/>
    <n v="0"/>
    <n v="0"/>
    <n v="0"/>
    <n v="10"/>
    <n v="100"/>
    <n v="1999900"/>
    <n v="0"/>
    <s v=""/>
  </r>
  <r>
    <x v="15"/>
    <s v="02-02-01-004-004"/>
    <s v="02-02-01-004-004-02"/>
    <s v="Materiales y suministros - Máquinas herramientas y sus partes, piezas y accesorios"/>
    <s v="PONCHADORA DE IMPACTO"/>
    <n v="0"/>
    <n v="0"/>
    <n v="0"/>
    <n v="0"/>
    <n v="10"/>
    <n v="1"/>
    <n v="190650"/>
    <n v="0"/>
    <s v=""/>
  </r>
  <r>
    <x v="15"/>
    <s v="02-02-01-004-006"/>
    <s v="02-02-01-004-006-03"/>
    <s v="Materiales y suministros - Hilos y cables aislados; cable de fibra óptica"/>
    <s v="PATCH CORD CAT 6A 1,5 METROS AZUL"/>
    <n v="0"/>
    <n v="0"/>
    <n v="0"/>
    <n v="0"/>
    <n v="10"/>
    <n v="30"/>
    <n v="1275000"/>
    <n v="0"/>
    <s v=""/>
  </r>
  <r>
    <x v="15"/>
    <s v="02-02-01-004-006"/>
    <s v="02-02-01-004-006-02"/>
    <s v="Materiales y suministros - Aparatos de control eléctrico y distribución de electricidad y sus partes y piezas"/>
    <s v="10 BOLSAS DE PLUGS RJ45 CAT 6 Y 6A"/>
    <n v="0"/>
    <n v="0"/>
    <n v="0"/>
    <n v="0"/>
    <n v="10"/>
    <n v="1"/>
    <n v="96750"/>
    <n v="0"/>
    <s v=""/>
  </r>
  <r>
    <x v="15"/>
    <s v="02-02-01-004-006"/>
    <s v="02-02-01-004-006-03"/>
    <s v="Materiales y suministros - Hilos y cables aislados; cable de fibra óptica"/>
    <s v="CABLE DE AUDIO 2 A 1 DE 5 METROS"/>
    <n v="0"/>
    <n v="0"/>
    <n v="0"/>
    <n v="0"/>
    <n v="10"/>
    <n v="3"/>
    <n v="223125"/>
    <n v="0"/>
    <s v=""/>
  </r>
  <r>
    <x v="15"/>
    <s v="02-02-01-004-006"/>
    <s v="02-02-01-004-006-03"/>
    <s v="Materiales y suministros - Hilos y cables aislados; cable de fibra óptica"/>
    <s v="CABLE DE AUDIO 1 A 1 DE 5 METROS"/>
    <n v="0"/>
    <n v="0"/>
    <n v="0"/>
    <n v="0"/>
    <n v="10"/>
    <n v="3"/>
    <n v="21900"/>
    <n v="0"/>
    <s v=""/>
  </r>
  <r>
    <x v="15"/>
    <s v="02-02-01-004-006"/>
    <s v="02-02-01-004-006-03"/>
    <s v="Materiales y suministros - Hilos y cables aislados; cable de fibra óptica"/>
    <s v="CABLE CANON MICROFONO XLR HEMBRA MACHO PARA SONIDO 15 METROS"/>
    <n v="0"/>
    <n v="0"/>
    <n v="0"/>
    <n v="0"/>
    <n v="10"/>
    <n v="6"/>
    <n v="1402500"/>
    <n v="0"/>
    <s v=""/>
  </r>
  <r>
    <x v="15"/>
    <s v="02-02-01-004-006"/>
    <s v="02-02-01-004-006-03"/>
    <s v="Materiales y suministros - Hilos y cables aislados; cable de fibra óptica"/>
    <s v="CABLE HDMI 20 MTR"/>
    <n v="0"/>
    <n v="0"/>
    <n v="0"/>
    <n v="0"/>
    <n v="10"/>
    <n v="2"/>
    <n v="212500"/>
    <n v="0"/>
    <s v=""/>
  </r>
  <r>
    <x v="15"/>
    <s v="02-02-01-004-006"/>
    <s v="02-02-01-004-006-03"/>
    <s v="Materiales y suministros - Hilos y cables aislados; cable de fibra óptica"/>
    <s v="CABLE HDMI  A VGA 20 MTR"/>
    <n v="0"/>
    <n v="0"/>
    <n v="0"/>
    <n v="0"/>
    <n v="10"/>
    <n v="2"/>
    <n v="340000"/>
    <n v="0"/>
    <s v=""/>
  </r>
  <r>
    <x v="15"/>
    <s v="02-02-01-004-006"/>
    <s v="02-02-01-004-006-03"/>
    <s v="Materiales y suministros - Hilos y cables aislados; cable de fibra óptica"/>
    <s v="CARRETE CABLE UTP CAT 6A"/>
    <n v="0"/>
    <n v="0"/>
    <n v="0"/>
    <n v="0"/>
    <n v="10"/>
    <n v="1"/>
    <n v="691084"/>
    <n v="0"/>
    <s v=""/>
  </r>
  <r>
    <x v="15"/>
    <s v="02-01-01-004-003"/>
    <s v="02-01-01-004-003-09"/>
    <s v="Activos fijos - Otras máquinas para usos generales y sus partes y piezas"/>
    <s v="Aire acondionado"/>
    <n v="0"/>
    <n v="0"/>
    <n v="0"/>
    <n v="0"/>
    <n v="10"/>
    <n v="1"/>
    <n v="13009619.439999999"/>
    <n v="0"/>
    <s v=""/>
  </r>
  <r>
    <x v="15"/>
    <s v="02-02-01-004-003"/>
    <s v="02-02-01-004-003-09"/>
    <s v="Materiales y suministros - Otras máquinas para usos generales y sus partes y piezas"/>
    <s v="Filtros automotores"/>
    <n v="0"/>
    <n v="0"/>
    <n v="0"/>
    <n v="0"/>
    <n v="10"/>
    <n v="100"/>
    <n v="7000000"/>
    <n v="0"/>
    <s v=""/>
  </r>
  <r>
    <x v="15"/>
    <s v="02-02-02-008-007"/>
    <s v="02-02-02-008-007-01-5"/>
    <s v="Adquisición de servicios - Servicios de mantenimiento y reparación de otra maquinaria y otro equipo"/>
    <s v="Mantenimiento equipo agricola"/>
    <n v="0"/>
    <n v="0"/>
    <n v="0"/>
    <n v="0"/>
    <n v="10"/>
    <n v="1"/>
    <n v="20999997"/>
    <s v="GLOBAL"/>
    <s v=""/>
  </r>
  <r>
    <x v="15"/>
    <s v="02-01-01-003-008"/>
    <s v="02-01-01-003-008-01-1"/>
    <s v="Activos fijos - Asientos"/>
    <s v="SILLAS PARA MONTAR"/>
    <n v="0"/>
    <n v="0"/>
    <n v="0"/>
    <n v="0"/>
    <n v="16"/>
    <n v="10"/>
    <n v="14999970"/>
    <n v="0"/>
    <s v=""/>
  </r>
  <r>
    <x v="15"/>
    <s v="02-02-01-003-005"/>
    <s v="02-02-01-003-005-01"/>
    <s v="Materiales y suministros - Pinturas y barnices y productos relacionados; colores para la pintura artística; tintas"/>
    <s v="GALONES POLIUTERANO ALUMINIO COMPLETO"/>
    <n v="0"/>
    <n v="0"/>
    <n v="0"/>
    <n v="0"/>
    <n v="10"/>
    <n v="5"/>
    <n v="1817725"/>
    <n v="0"/>
    <s v=""/>
  </r>
  <r>
    <x v="15"/>
    <s v="02-02-01-003-005"/>
    <s v="02-02-01-003-005-01"/>
    <s v="Materiales y suministros - Pinturas y barnices y productos relacionados; colores para la pintura artística; tintas"/>
    <s v="GALONES BARNIZ POLIURETANO"/>
    <n v="0"/>
    <n v="0"/>
    <n v="0"/>
    <n v="0"/>
    <n v="10"/>
    <n v="8"/>
    <n v="2165800"/>
    <n v="0"/>
    <s v=""/>
  </r>
  <r>
    <x v="15"/>
    <s v="02-02-01-003-007"/>
    <s v="02-02-01-003-007-09"/>
    <s v="Materiales y suministros - Otros productos minerales no metálicos n. C. P."/>
    <s v="DISCO VELCRO REDONDO 6 PULGADAS *80"/>
    <n v="0"/>
    <n v="0"/>
    <n v="0"/>
    <n v="0"/>
    <n v="10"/>
    <n v="36"/>
    <n v="266310"/>
    <n v="0"/>
    <s v=""/>
  </r>
  <r>
    <x v="15"/>
    <s v="02-02-01-003-007"/>
    <s v="02-02-01-003-007-09"/>
    <s v="Materiales y suministros - Otros productos minerales no metálicos n. C. P."/>
    <s v="DISCO VELCRO REDONDO 6 PULGADAS *150"/>
    <n v="0"/>
    <n v="0"/>
    <n v="0"/>
    <n v="0"/>
    <n v="10"/>
    <n v="36"/>
    <n v="276660"/>
    <n v="0"/>
    <s v=""/>
  </r>
  <r>
    <x v="15"/>
    <s v="02-02-01-003-007"/>
    <s v="02-02-01-003-007-09"/>
    <s v="Materiales y suministros - Otros productos minerales no metálicos n. C. P."/>
    <s v="DISCO VELCRO REDONDO 6 PULGADAS *180"/>
    <n v="0"/>
    <n v="0"/>
    <n v="0"/>
    <n v="0"/>
    <n v="10"/>
    <n v="36"/>
    <n v="276660"/>
    <n v="0"/>
    <s v=""/>
  </r>
  <r>
    <x v="15"/>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LONES DE THINER"/>
    <n v="0"/>
    <n v="0"/>
    <n v="0"/>
    <n v="0"/>
    <n v="10"/>
    <n v="5"/>
    <n v="148155"/>
    <n v="0"/>
    <s v=""/>
  </r>
  <r>
    <x v="15"/>
    <s v="02-02-01-003-005"/>
    <s v="02-02-01-003-005-01"/>
    <s v="Materiales y suministros - Pinturas y barnices y productos relacionados; colores para la pintura artística; tintas"/>
    <s v="GALON DE POLIURETANO BLANCO COMPLETO"/>
    <n v="0"/>
    <n v="0"/>
    <n v="0"/>
    <n v="0"/>
    <n v="10"/>
    <n v="2"/>
    <n v="595000"/>
    <n v="0"/>
    <s v=""/>
  </r>
  <r>
    <x v="15"/>
    <s v="02-02-01-003-005"/>
    <s v="02-02-01-003-005-01"/>
    <s v="Materiales y suministros - Pinturas y barnices y productos relacionados; colores para la pintura artística; tintas"/>
    <s v="GALONES PINTURA NEGRA POLIURETANO"/>
    <n v="0"/>
    <n v="0"/>
    <n v="0"/>
    <n v="0"/>
    <n v="10"/>
    <n v="4"/>
    <n v="1454180"/>
    <n v="0"/>
    <s v=""/>
  </r>
  <r>
    <x v="15"/>
    <s v="02-02-01-003-005"/>
    <s v="02-02-01-003-005-01"/>
    <s v="Materiales y suministros - Pinturas y barnices y productos relacionados; colores para la pintura artística; tintas"/>
    <s v="GALON PINTURA POLIERETANO AMARILLA"/>
    <n v="0"/>
    <n v="0"/>
    <n v="0"/>
    <n v="0"/>
    <n v="10"/>
    <n v="1"/>
    <n v="297458"/>
    <n v="0"/>
    <s v=""/>
  </r>
  <r>
    <x v="15"/>
    <s v="02-02-01-003-005"/>
    <s v="02-02-01-003-005-01"/>
    <s v="Materiales y suministros - Pinturas y barnices y productos relacionados; colores para la pintura artística; tintas"/>
    <s v="GALON PINTURA POLIERETANO AZUL"/>
    <n v="0"/>
    <n v="0"/>
    <n v="0"/>
    <n v="0"/>
    <n v="10"/>
    <n v="1"/>
    <n v="297500"/>
    <n v="0"/>
    <s v=""/>
  </r>
  <r>
    <x v="15"/>
    <s v="02-02-01-003-005"/>
    <s v="02-02-01-003-005-01"/>
    <s v="Materiales y suministros - Pinturas y barnices y productos relacionados; colores para la pintura artística; tintas"/>
    <s v="GALONES PINTURA POLIERETANO ROJO"/>
    <n v="0"/>
    <n v="0"/>
    <n v="0"/>
    <n v="0"/>
    <n v="10"/>
    <n v="2"/>
    <n v="595000"/>
    <n v="0"/>
    <s v=""/>
  </r>
  <r>
    <x v="15"/>
    <s v="02-02-01-003-005"/>
    <s v="02-02-01-003-005-01"/>
    <s v="Materiales y suministros - Pinturas y barnices y productos relacionados; colores para la pintura artística; tintas"/>
    <s v="CATALIZADOR Y DISOLVENTE PRESENTACIÓN EN 1/4"/>
    <n v="0"/>
    <n v="0"/>
    <n v="0"/>
    <n v="0"/>
    <n v="10"/>
    <n v="15"/>
    <n v="1044225"/>
    <n v="0"/>
    <s v=""/>
  </r>
  <r>
    <x v="15"/>
    <s v="02-02-01-003-006"/>
    <s v="02-02-01-003-006-09"/>
    <s v="Materiales y suministros - Otros productos plásticos"/>
    <s v="ROLLO DE CINTA 1&quot; VERDE 3M"/>
    <n v="0"/>
    <n v="0"/>
    <n v="0"/>
    <n v="0"/>
    <n v="10"/>
    <n v="10"/>
    <n v="119000"/>
    <n v="0"/>
    <s v=""/>
  </r>
  <r>
    <x v="15"/>
    <s v="02-02-01-003-006"/>
    <s v="02-02-01-003-006-09"/>
    <s v="Materiales y suministros - Otros productos plásticos"/>
    <s v="ROLLO DE CINTA 1/2&quot; VERDE 3M"/>
    <n v="0"/>
    <n v="0"/>
    <n v="0"/>
    <n v="0"/>
    <n v="10"/>
    <n v="11"/>
    <n v="128282"/>
    <n v="0"/>
    <s v=""/>
  </r>
  <r>
    <x v="15"/>
    <s v="02-02-01-003-006"/>
    <s v="02-02-01-003-006-09"/>
    <s v="Materiales y suministros - Otros productos plásticos"/>
    <s v="ROLLO DE CINTA 1/4&quot; VERDE 3M"/>
    <n v="0"/>
    <n v="0"/>
    <n v="0"/>
    <n v="0"/>
    <n v="10"/>
    <n v="10"/>
    <n v="107100"/>
    <n v="0"/>
    <s v=""/>
  </r>
  <r>
    <x v="15"/>
    <s v="02-02-02-005-004"/>
    <s v="02-02-02-005-004-05"/>
    <s v="Adquisición de servicios - Servicios especiales de construcción"/>
    <s v="CUADRILLAS"/>
    <n v="0"/>
    <n v="0"/>
    <n v="0"/>
    <n v="0"/>
    <n v="16"/>
    <n v="1"/>
    <n v="6000000"/>
    <s v="GLOBAL"/>
    <s v=""/>
  </r>
  <r>
    <x v="15"/>
    <s v="02-01-01-004-007"/>
    <s v="02-01-01-004-007-03"/>
    <s v="Activos fijos - Radiorreceptores y receptores de televisión; aparatos para la grabación y reproducción de sonido y video; micrófonos, altavoces, amplificadores, etc."/>
    <s v="PANTALLAS INTERACTIVAS"/>
    <n v="0"/>
    <n v="0"/>
    <n v="0"/>
    <n v="0"/>
    <n v="10"/>
    <n v="1"/>
    <n v="8427200"/>
    <n v="0"/>
    <s v=""/>
  </r>
  <r>
    <x v="15"/>
    <s v="02-01-01-004-003"/>
    <s v="02-01-01-004-003-09"/>
    <s v="Activos fijos - Otras máquinas para usos generales y sus partes y piezas"/>
    <s v="AIRES ACONDICIONADOS"/>
    <n v="0"/>
    <n v="0"/>
    <n v="0"/>
    <n v="0"/>
    <n v="10"/>
    <n v="1"/>
    <n v="1506677"/>
    <n v="0"/>
    <s v=""/>
  </r>
  <r>
    <x v="15"/>
    <s v="02-02-01-003-004"/>
    <s v="02-02-01-003-004-01"/>
    <s v="Materiales y suministros - Químicos orgánicos básicos"/>
    <s v="DOPE NITRATO X GALON"/>
    <n v="0"/>
    <n v="0"/>
    <n v="0"/>
    <n v="0"/>
    <n v="10"/>
    <n v="1"/>
    <n v="197540"/>
    <n v="0"/>
    <s v=""/>
  </r>
  <r>
    <x v="15"/>
    <s v="02-02-01-002-007"/>
    <s v="02-02-01-002-007"/>
    <s v="Materiales y suministros - Artículos textiles (excepto prendas de vestir)"/>
    <s v="TELA CECONITE 101"/>
    <n v="0"/>
    <n v="0"/>
    <n v="0"/>
    <n v="0"/>
    <n v="10"/>
    <n v="30"/>
    <n v="3744930"/>
    <n v="0"/>
    <s v=""/>
  </r>
  <r>
    <x v="15"/>
    <s v="02-02-01-003-006"/>
    <s v="02-02-01-003-006-09"/>
    <s v="Materiales y suministros - Otros productos plásticos"/>
    <s v="CINTA PIKILLADA 2&quot; X 50YD"/>
    <n v="0"/>
    <n v="0"/>
    <n v="0"/>
    <n v="0"/>
    <n v="10"/>
    <n v="1"/>
    <n v="276556"/>
    <n v="0"/>
    <s v=""/>
  </r>
  <r>
    <x v="15"/>
    <s v="02-02-01-003-006"/>
    <s v="02-02-01-003-006-09"/>
    <s v="Materiales y suministros - Otros productos plásticos"/>
    <s v="CINTA DE REFUERZO 1/2&quot;"/>
    <n v="0"/>
    <n v="0"/>
    <n v="0"/>
    <n v="0"/>
    <n v="10"/>
    <n v="1"/>
    <n v="605353"/>
    <n v="0"/>
    <s v=""/>
  </r>
  <r>
    <x v="15"/>
    <s v="02-02-01-003-006"/>
    <s v="02-02-01-003-006-09"/>
    <s v="Materiales y suministros - Otros productos plásticos"/>
    <s v="CINTA DE REFUERZO 3/8&quot;"/>
    <n v="0"/>
    <n v="0"/>
    <n v="0"/>
    <n v="0"/>
    <n v="10"/>
    <n v="1"/>
    <n v="589407"/>
    <n v="0"/>
    <s v=""/>
  </r>
  <r>
    <x v="15"/>
    <s v="02-02-01-003-006"/>
    <s v="02-02-01-003-006-09"/>
    <s v="Materiales y suministros - Otros productos plásticos"/>
    <s v="CINTA INTERMEDIA CECONITE 1/2&quot;"/>
    <n v="0"/>
    <n v="0"/>
    <n v="0"/>
    <n v="0"/>
    <n v="10"/>
    <n v="1"/>
    <n v="333200"/>
    <n v="0"/>
    <s v=""/>
  </r>
  <r>
    <x v="15"/>
    <s v="02-02-01-003-006"/>
    <s v="02-02-01-003-006-09"/>
    <s v="Materiales y suministros - Otros productos plásticos"/>
    <s v="RIBETE DE CINTA CECONITE"/>
    <n v="0"/>
    <n v="0"/>
    <n v="0"/>
    <n v="0"/>
    <n v="10"/>
    <n v="1"/>
    <n v="416500"/>
    <n v="0"/>
    <s v=""/>
  </r>
  <r>
    <x v="15"/>
    <s v="02-02-01-002-006"/>
    <s v="02-02-01-002-006"/>
    <s v="Materiales y suministros - Hilados e hilos; tejidos de fibras textiles incluso afelpados"/>
    <s v="ROLLO DE HILO CECONITE 250 YD"/>
    <n v="0"/>
    <n v="0"/>
    <n v="0"/>
    <n v="0"/>
    <n v="10"/>
    <n v="1"/>
    <n v="124831"/>
    <n v="0"/>
    <s v=""/>
  </r>
  <r>
    <x v="15"/>
    <s v="02-02-01-004-002"/>
    <s v="02-02-01-004-002"/>
    <s v="Materiales y suministros - Productos metálicos elaborados (excepto maquinaria y equipo)"/>
    <s v="AGUJAS 12&quot; CURVAS"/>
    <n v="0"/>
    <n v="0"/>
    <n v="0"/>
    <n v="0"/>
    <n v="10"/>
    <n v="2"/>
    <n v="555968"/>
    <n v="0"/>
    <s v=""/>
  </r>
  <r>
    <x v="15"/>
    <s v="02-02-01-004-002"/>
    <s v="02-02-01-004-002"/>
    <s v="Materiales y suministros - Productos metálicos elaborados (excepto maquinaria y equipo)"/>
    <s v="AGUJA 18"/>
    <n v="0"/>
    <n v="0"/>
    <n v="0"/>
    <n v="0"/>
    <n v="10"/>
    <n v="2"/>
    <n v="548114"/>
    <n v="0"/>
    <s v=""/>
  </r>
  <r>
    <x v="15"/>
    <s v="02-02-01-004-002"/>
    <s v="02-02-01-004-002"/>
    <s v="Materiales y suministros - Productos metálicos elaborados (excepto maquinaria y equipo)"/>
    <s v="AGUJA 32"/>
    <n v="0"/>
    <n v="0"/>
    <n v="0"/>
    <n v="0"/>
    <n v="10"/>
    <n v="2"/>
    <n v="80920"/>
    <n v="0"/>
    <s v=""/>
  </r>
  <r>
    <x v="15"/>
    <s v="02-02-01-003-005"/>
    <s v="02-02-01-003-005-01"/>
    <s v="Materiales y suministros - Pinturas y barnices y productos relacionados; colores para la pintura artística; tintas"/>
    <s v="GALONES POLIUTERANO ALUMINIO COMPLETO"/>
    <n v="0"/>
    <n v="0"/>
    <n v="0"/>
    <n v="0"/>
    <n v="10"/>
    <n v="3"/>
    <n v="1090635"/>
    <n v="0"/>
    <s v=""/>
  </r>
  <r>
    <x v="15"/>
    <s v="02-02-01-003-005"/>
    <s v="02-02-01-003-005-01"/>
    <s v="Materiales y suministros - Pinturas y barnices y productos relacionados; colores para la pintura artística; tintas"/>
    <s v="GALONES BARNIZ POLIURETANO"/>
    <n v="0"/>
    <n v="0"/>
    <n v="0"/>
    <n v="0"/>
    <n v="10"/>
    <n v="2"/>
    <n v="541450"/>
    <n v="0"/>
    <s v=""/>
  </r>
  <r>
    <x v="15"/>
    <s v="02-02-01-003-007"/>
    <s v="02-02-01-003-007-09"/>
    <s v="Materiales y suministros - Otros productos minerales no metálicos n. C. P."/>
    <s v="DISCO VELCRO REDONDO 6 PULGADAS *80"/>
    <n v="0"/>
    <n v="0"/>
    <n v="0"/>
    <n v="0"/>
    <n v="10"/>
    <n v="14"/>
    <n v="107590"/>
    <n v="0"/>
    <s v=""/>
  </r>
  <r>
    <x v="15"/>
    <s v="02-02-01-003-007"/>
    <s v="02-02-01-003-007-09"/>
    <s v="Materiales y suministros - Otros productos minerales no metálicos n. C. P."/>
    <s v="DISCO VELCRO REDONDO 6 PULGADAS *150"/>
    <n v="0"/>
    <n v="0"/>
    <n v="0"/>
    <n v="0"/>
    <n v="10"/>
    <n v="14"/>
    <n v="107590"/>
    <n v="0"/>
    <s v=""/>
  </r>
  <r>
    <x v="15"/>
    <s v="02-02-01-003-007"/>
    <s v="02-02-01-003-007-09"/>
    <s v="Materiales y suministros - Otros productos minerales no metálicos n. C. P."/>
    <s v="DISCO VELCRO REDONDO 6 PULGADAS *180"/>
    <n v="0"/>
    <n v="0"/>
    <n v="0"/>
    <n v="0"/>
    <n v="10"/>
    <n v="14"/>
    <n v="107590"/>
    <n v="0"/>
    <s v=""/>
  </r>
  <r>
    <x v="15"/>
    <s v="02-02-01-003-005"/>
    <s v="02-02-01-003-005-01"/>
    <s v="Materiales y suministros - Pinturas y barnices y productos relacionados; colores para la pintura artística; tintas"/>
    <s v="GALONES PINTURA NEGRA POLIURETANO"/>
    <n v="0"/>
    <n v="0"/>
    <n v="0"/>
    <n v="0"/>
    <n v="10"/>
    <n v="1"/>
    <n v="207102"/>
    <n v="0"/>
    <s v=""/>
  </r>
  <r>
    <x v="15"/>
    <s v="02-02-01-003-005"/>
    <s v="02-02-01-003-005-01"/>
    <s v="Materiales y suministros - Pinturas y barnices y productos relacionados; colores para la pintura artística; tintas"/>
    <s v="GALONES PINTURA POLIERETANO ROJO"/>
    <n v="0"/>
    <n v="0"/>
    <n v="0"/>
    <n v="0"/>
    <n v="10"/>
    <n v="1"/>
    <n v="297500"/>
    <n v="0"/>
    <s v=""/>
  </r>
  <r>
    <x v="15"/>
    <s v="02-02-01-003-005"/>
    <s v="02-02-01-003-005-01"/>
    <s v="Materiales y suministros - Pinturas y barnices y productos relacionados; colores para la pintura artística; tintas"/>
    <s v="CATALIZADOR Y DISOLVENTE PRESENTACIÓN EN 1/4"/>
    <n v="0"/>
    <n v="0"/>
    <n v="0"/>
    <n v="0"/>
    <n v="10"/>
    <n v="3"/>
    <n v="208845"/>
    <n v="0"/>
    <s v=""/>
  </r>
  <r>
    <x v="15"/>
    <s v="02-02-01-003-006"/>
    <s v="02-02-01-003-006-09"/>
    <s v="Materiales y suministros - Otros productos plásticos"/>
    <s v="ROLLO DE CINTA 1&quot; VERDE"/>
    <n v="0"/>
    <n v="0"/>
    <n v="0"/>
    <n v="0"/>
    <n v="10"/>
    <n v="5"/>
    <n v="59500"/>
    <n v="0"/>
    <s v=""/>
  </r>
  <r>
    <x v="15"/>
    <s v="02-02-01-003-006"/>
    <s v="02-02-01-003-006-09"/>
    <s v="Materiales y suministros - Otros productos plásticos"/>
    <s v="ROLLO DE CINTA 1/2&quot; VERDE"/>
    <n v="0"/>
    <n v="0"/>
    <n v="0"/>
    <n v="0"/>
    <n v="10"/>
    <n v="1"/>
    <n v="11662"/>
    <n v="0"/>
    <s v=""/>
  </r>
  <r>
    <x v="15"/>
    <s v="02-02-01-003-006"/>
    <s v="02-02-01-003-006-09"/>
    <s v="Materiales y suministros - Otros productos plásticos"/>
    <s v="ROLLO DE CINTA 1/4&quot; VERDE"/>
    <n v="0"/>
    <n v="0"/>
    <n v="0"/>
    <n v="0"/>
    <n v="10"/>
    <n v="2"/>
    <n v="21420"/>
    <n v="0"/>
    <s v=""/>
  </r>
  <r>
    <x v="15"/>
    <s v="02-02-02-008-007"/>
    <s v="02-02-02-008-007-01-5"/>
    <s v="Adquisición de servicios - Servicios de mantenimiento y reparación de otra maquinaria y otro equipo"/>
    <s v="MANTENIMIENTO PLANTAS"/>
    <n v="0"/>
    <n v="0"/>
    <n v="0"/>
    <n v="0"/>
    <n v="10"/>
    <n v="1"/>
    <n v="53088837.259999998"/>
    <s v="GLOBAL"/>
    <s v=""/>
  </r>
  <r>
    <x v="15"/>
    <s v="02-02-01-003-005"/>
    <s v="02-02-01-003-005-03"/>
    <s v="Materiales y suministros - Jabón, preparados para limpieza, perfumes y preparados de tocador"/>
    <s v="AMBIENTADOR ELECTRICO"/>
    <n v="0"/>
    <n v="0"/>
    <n v="0"/>
    <n v="0"/>
    <n v="10"/>
    <n v="10"/>
    <n v="273000"/>
    <n v="0"/>
    <s v=""/>
  </r>
  <r>
    <x v="15"/>
    <s v="02-02-01-003-002"/>
    <s v="02-02-01-003-002-01"/>
    <s v="Materiales y suministros - Pasta de papel, papel y cartón"/>
    <s v="PAPEL HIGINIECO EN PACA DOBLE HOJA"/>
    <n v="0"/>
    <n v="0"/>
    <n v="0"/>
    <n v="0"/>
    <n v="10"/>
    <n v="5"/>
    <n v="414500"/>
    <n v="0"/>
    <s v=""/>
  </r>
  <r>
    <x v="15"/>
    <s v="02-02-01-003-008"/>
    <s v="02-02-01-003-008-09"/>
    <s v="Materiales y suministros - Otros artículos manufacturados n. C. P."/>
    <s v="RASTRILLO"/>
    <n v="0"/>
    <n v="0"/>
    <n v="0"/>
    <n v="0"/>
    <n v="10"/>
    <n v="10"/>
    <n v="110000"/>
    <n v="0"/>
    <s v=""/>
  </r>
  <r>
    <x v="15"/>
    <s v="02-02-01-003-008"/>
    <s v="02-02-01-003-008-09"/>
    <s v="Materiales y suministros - Otros artículos manufacturados n. C. P."/>
    <s v="TRAPERO FIBRAS DE ALGODÓN 1,40 LARGO"/>
    <n v="0"/>
    <n v="0"/>
    <n v="0"/>
    <n v="0"/>
    <n v="10"/>
    <n v="40"/>
    <n v="184000"/>
    <n v="0"/>
    <s v=""/>
  </r>
  <r>
    <x v="15"/>
    <s v="02-02-01-002-007"/>
    <s v="02-02-01-002-007"/>
    <s v="Materiales y suministros - Artículos textiles (excepto prendas de vestir)"/>
    <s v="PAÑO DE MICROFIBRA"/>
    <n v="0"/>
    <n v="0"/>
    <n v="0"/>
    <n v="0"/>
    <n v="10"/>
    <n v="40"/>
    <n v="548000"/>
    <n v="0"/>
    <s v=""/>
  </r>
  <r>
    <x v="15"/>
    <s v="02-02-01-003-006"/>
    <s v="02-02-01-003-006-04"/>
    <s v="Materiales y suministros - Productos de empaque y envasado, de plástico"/>
    <s v="BOLSA BASURA NEGRA"/>
    <n v="0"/>
    <n v="0"/>
    <n v="0"/>
    <n v="0"/>
    <n v="10"/>
    <n v="62"/>
    <n v="620000"/>
    <n v="0"/>
    <s v=""/>
  </r>
  <r>
    <x v="15"/>
    <s v="02-02-01-003-008"/>
    <s v="02-02-01-003-008-09"/>
    <s v="Materiales y suministros - Otros artículos manufacturados n. C. P."/>
    <s v="ESCOBA SUAVE"/>
    <n v="0"/>
    <n v="0"/>
    <n v="0"/>
    <n v="0"/>
    <n v="10"/>
    <n v="34"/>
    <n v="295800"/>
    <n v="0"/>
    <s v=""/>
  </r>
  <r>
    <x v="15"/>
    <s v="02-02-01-003-004"/>
    <s v="02-02-01-003-004-01"/>
    <s v="Materiales y suministros - Químicos orgánicos básicos"/>
    <s v="ALCOHOL ANTISEPTICO AL70%"/>
    <n v="0"/>
    <n v="0"/>
    <n v="0"/>
    <n v="0"/>
    <n v="10"/>
    <n v="5"/>
    <n v="282500"/>
    <n v="0"/>
    <s v=""/>
  </r>
  <r>
    <x v="15"/>
    <s v="02-02-01-003-005"/>
    <s v="02-02-01-003-005-03"/>
    <s v="Materiales y suministros - Jabón, preparados para limpieza, perfumes y preparados de tocador"/>
    <s v="DETERGENTE EN POLVO"/>
    <n v="0"/>
    <n v="0"/>
    <n v="0"/>
    <n v="0"/>
    <n v="10"/>
    <n v="80"/>
    <n v="608000"/>
    <n v="0"/>
    <s v=""/>
  </r>
  <r>
    <x v="15"/>
    <s v="02-02-01-003-006"/>
    <s v="02-02-01-003-006-02"/>
    <s v="Materiales y suministros - Otros productos de caucho"/>
    <s v="GUANTE CAUCHO NEGRO PAR C25 PALMA"/>
    <n v="0"/>
    <n v="0"/>
    <n v="0"/>
    <n v="0"/>
    <n v="10"/>
    <n v="50"/>
    <n v="200000"/>
    <n v="0"/>
    <s v=""/>
  </r>
  <r>
    <x v="15"/>
    <s v="02-02-01-002-007"/>
    <s v="02-02-01-002-007"/>
    <s v="Materiales y suministros - Artículos textiles (excepto prendas de vestir)"/>
    <s v="S-TAPETE DESINFECCIÓN DUO MAT 65CMX45CM"/>
    <n v="0"/>
    <n v="0"/>
    <n v="0"/>
    <n v="0"/>
    <n v="10"/>
    <n v="2"/>
    <n v="323679.24"/>
    <n v="0"/>
    <s v=""/>
  </r>
  <r>
    <x v="15"/>
    <s v="02-02-01-003-005"/>
    <s v="02-02-01-003-005-03"/>
    <s v="Materiales y suministros - Jabón, preparados para limpieza, perfumes y preparados de tocador"/>
    <s v="BLANQUEADOR GARRAFA X 20 LITROS AL 5.25%"/>
    <n v="0"/>
    <n v="0"/>
    <n v="0"/>
    <n v="0"/>
    <n v="10"/>
    <n v="20"/>
    <n v="700000"/>
    <n v="0"/>
    <s v=""/>
  </r>
  <r>
    <x v="15"/>
    <s v="02-02-01-003-005"/>
    <s v="02-02-01-003-005-03"/>
    <s v="Materiales y suministros - Jabón, preparados para limpieza, perfumes y preparados de tocador"/>
    <s v="JABÓN LIQUIDO LAVALOZA GAL.3750/4000 CM3"/>
    <n v="0"/>
    <n v="0"/>
    <n v="0"/>
    <n v="0"/>
    <n v="10"/>
    <n v="30"/>
    <n v="423000"/>
    <n v="0"/>
    <s v=""/>
  </r>
  <r>
    <x v="15"/>
    <s v="02-02-01-003-005"/>
    <s v="02-02-01-003-005-03"/>
    <s v="Materiales y suministros - Jabón, preparados para limpieza, perfumes y preparados de tocador"/>
    <s v="LIMPIADOR DESINFECTANTE INHIBACTER X 20 LT"/>
    <n v="0"/>
    <n v="0"/>
    <n v="0"/>
    <n v="0"/>
    <n v="10"/>
    <n v="8"/>
    <n v="392000"/>
    <n v="0"/>
    <s v=""/>
  </r>
  <r>
    <x v="15"/>
    <s v="02-02-01-003-008"/>
    <s v="02-02-01-003-008-09"/>
    <s v="Materiales y suministros - Otros artículos manufacturados n. C. P."/>
    <s v="RECOGEDOR PLASTICO VERDE C/CABO MEGAKLIM"/>
    <n v="0"/>
    <n v="0"/>
    <n v="0"/>
    <n v="0"/>
    <n v="10"/>
    <n v="40"/>
    <n v="125200"/>
    <n v="0"/>
    <s v=""/>
  </r>
  <r>
    <x v="15"/>
    <s v="02-02-01-004-006"/>
    <s v="02-02-01-004-006-04"/>
    <s v="Materiales y suministros - Acumuladores, pilas y baterías primarias y sus partes y piezas"/>
    <s v="PILAS"/>
    <n v="0"/>
    <n v="0"/>
    <n v="0"/>
    <n v="0"/>
    <n v="10"/>
    <n v="2000"/>
    <n v="5000000"/>
    <n v="0"/>
    <s v=""/>
  </r>
  <r>
    <x v="15"/>
    <s v="02-01-01-004-003"/>
    <s v="02-01-01-004-003-09"/>
    <s v="Activos fijos - Otras máquinas para usos generales y sus partes y piezas"/>
    <s v="AIRES ACONDICIONADOS"/>
    <n v="0"/>
    <n v="0"/>
    <n v="0"/>
    <n v="0"/>
    <n v="10"/>
    <n v="1"/>
    <n v="559699"/>
    <n v="0"/>
    <s v=""/>
  </r>
  <r>
    <x v="15"/>
    <s v="02-01-01-004-003"/>
    <s v="02-01-01-004-003-09"/>
    <s v="Activos fijos - Otras máquinas para usos generales y sus partes y piezas"/>
    <s v="AIRES ACONDICIONADOS"/>
    <n v="0"/>
    <n v="0"/>
    <n v="0"/>
    <n v="0"/>
    <n v="16"/>
    <n v="1"/>
    <n v="664695"/>
    <n v="0"/>
    <s v=""/>
  </r>
  <r>
    <x v="15"/>
    <s v="02-02-02-005-004"/>
    <s v="02-02-02-005-004-02-5"/>
    <s v="Adquisición de servicios - Servicios generales de construcción de tuberías y cables locales, y obras conexas"/>
    <s v="CPA 49 SOBRA PTAR"/>
    <n v="0"/>
    <n v="0"/>
    <n v="0"/>
    <n v="0"/>
    <n v="16"/>
    <n v="1"/>
    <n v="2182.13"/>
    <s v="GLOBAL"/>
    <s v=""/>
  </r>
  <r>
    <x v="15"/>
    <s v="02-02-02-005-004"/>
    <s v="02-02-02-005-004-01-1"/>
    <s v="Adquisición de servicios - Servicios generales de construcción de edificaciones residenciales"/>
    <s v="MANTENIMIENTO BARRACAS"/>
    <n v="0"/>
    <n v="0"/>
    <n v="0"/>
    <n v="0"/>
    <n v="10"/>
    <n v="1"/>
    <n v="57000000"/>
    <s v="GLOBAL"/>
    <s v=""/>
  </r>
  <r>
    <x v="15"/>
    <s v="02-02-01-003-007"/>
    <s v="02-02-01-003-007-09"/>
    <s v="Materiales y suministros - Otros productos minerales no metálicos n. C. P."/>
    <s v="CPA 115 SOBRA GRUTE"/>
    <n v="0"/>
    <n v="0"/>
    <n v="0"/>
    <n v="0"/>
    <n v="16"/>
    <n v="1"/>
    <n v="51277.04"/>
    <n v="0"/>
    <s v=""/>
  </r>
  <r>
    <x v="15"/>
    <s v="02-02-02-008-007"/>
    <s v="02-02-02-008-007-01-5"/>
    <s v="Adquisición de servicios - Servicios de mantenimiento y reparación de otra maquinaria y otro equipo"/>
    <s v="Mantenimiento plantas"/>
    <n v="0"/>
    <n v="0"/>
    <n v="0"/>
    <n v="0"/>
    <n v="10"/>
    <n v="1"/>
    <n v="7.0000000000000007E-2"/>
    <s v="GLOBAL"/>
    <s v=""/>
  </r>
  <r>
    <x v="15"/>
    <s v="02-02-02-008-007"/>
    <s v="02-02-02-008-007-01-5"/>
    <s v="Adquisición de servicios - Servicios de mantenimiento y reparación de otra maquinaria y otro equipo"/>
    <s v="CPA 28 SOBRA MANTO AIRES"/>
    <n v="0"/>
    <n v="0"/>
    <n v="0"/>
    <n v="0"/>
    <n v="16"/>
    <n v="1"/>
    <n v="2682"/>
    <s v="GLOBAL"/>
    <s v=""/>
  </r>
  <r>
    <x v="15"/>
    <s v="02-02-02-008-003"/>
    <s v="02-02-02-008-003-05"/>
    <s v="Adquisición de servicios - Servicios veterinarios"/>
    <s v="CPA 59 SEMOVIENTES SOBRA"/>
    <n v="0"/>
    <n v="0"/>
    <n v="0"/>
    <n v="0"/>
    <n v="10"/>
    <n v="1"/>
    <n v="0.93"/>
    <s v="GLOBAL"/>
    <s v=""/>
  </r>
  <r>
    <x v="15"/>
    <s v="02-02-02-008-007"/>
    <s v="02-02-02-008-007-01-5"/>
    <s v="Adquisición de servicios - Servicios de mantenimiento y reparación de otra maquinaria y otro equipo"/>
    <s v="CPA 39 SOBRA"/>
    <n v="0"/>
    <n v="0"/>
    <n v="0"/>
    <n v="0"/>
    <n v="16"/>
    <n v="1"/>
    <n v="660"/>
    <s v="GLOBAL"/>
    <s v=""/>
  </r>
  <r>
    <x v="15"/>
    <s v="02-02-01-002-007"/>
    <s v="02-02-01-002-007"/>
    <s v="Materiales y suministros - Artículos textiles (excepto prendas de vestir)"/>
    <s v="CORTINAS"/>
    <n v="0"/>
    <n v="0"/>
    <n v="0"/>
    <n v="0"/>
    <n v="10"/>
    <n v="100"/>
    <n v="15000000"/>
    <n v="0"/>
    <s v=""/>
  </r>
  <r>
    <x v="15"/>
    <s v="02-01-01-004-003"/>
    <s v="02-01-01-004-003-09"/>
    <s v="Activos fijos - Otras máquinas para usos generales y sus partes y piezas"/>
    <s v="compra aires"/>
    <n v="0"/>
    <n v="0"/>
    <n v="0"/>
    <n v="0"/>
    <n v="10"/>
    <n v="1"/>
    <n v="1311769"/>
    <n v="0"/>
    <s v=""/>
  </r>
  <r>
    <x v="15"/>
    <s v="02-01-01-004-003"/>
    <s v="02-01-01-004-003-09"/>
    <s v="Activos fijos - Otras máquinas para usos generales y sus partes y piezas"/>
    <s v="CPA 106"/>
    <n v="0"/>
    <n v="0"/>
    <n v="0"/>
    <n v="0"/>
    <n v="16"/>
    <n v="1"/>
    <n v="475694"/>
    <n v="0"/>
    <s v=""/>
  </r>
  <r>
    <x v="15"/>
    <s v="02-02-02-005-004"/>
    <s v="02-02-02-005-004-01-2"/>
    <s v="Adquisición de servicios - Servicios generales de construcción de edificaciones no residenciales"/>
    <s v="MANTENIMIENTO BIENES INMUEBLES"/>
    <n v="0"/>
    <n v="0"/>
    <n v="0"/>
    <n v="0"/>
    <n v="16"/>
    <n v="1"/>
    <n v="33999660.82"/>
    <s v="GLOBAL"/>
    <s v=""/>
  </r>
  <r>
    <x v="15"/>
    <s v="02-02-01-003-006"/>
    <s v="02-02-01-003-006-09"/>
    <s v="Materiales y suministros - Otros productos plásticos"/>
    <s v="CPA 103 CORTINAS"/>
    <n v="0"/>
    <n v="0"/>
    <n v="0"/>
    <n v="0"/>
    <n v="10"/>
    <n v="1"/>
    <n v="100.44"/>
    <n v="0"/>
    <s v=""/>
  </r>
  <r>
    <x v="15"/>
    <s v="02-02-02-008-005"/>
    <s v="02-02-02-008-005-03"/>
    <s v="Adquisición de servicios - Servicios de limpieza"/>
    <s v="CPA 47 ASEO SOBRA"/>
    <n v="0"/>
    <n v="0"/>
    <n v="0"/>
    <n v="0"/>
    <n v="10"/>
    <n v="1"/>
    <n v="0.96"/>
    <s v="GLOBAL"/>
    <s v=""/>
  </r>
  <r>
    <x v="15"/>
    <s v="02-01-01-004-009"/>
    <s v="02-01-01-004-009-09-3"/>
    <s v="Activos fijos - Vehículos n. C. P. Sin propulsión mecánica"/>
    <s v="CPA 43 SOBRA"/>
    <n v="0"/>
    <n v="0"/>
    <n v="0"/>
    <n v="0"/>
    <n v="10"/>
    <n v="1"/>
    <n v="0.16"/>
    <n v="0"/>
    <s v=""/>
  </r>
  <r>
    <x v="15"/>
    <s v="02-02-01-001-005"/>
    <s v="02-02-01-001-005"/>
    <s v="Materiales y suministros - Piedra, arena y arcilla"/>
    <s v="CPA 43 SOBRA"/>
    <n v="0"/>
    <n v="0"/>
    <n v="0"/>
    <n v="0"/>
    <n v="16"/>
    <n v="1"/>
    <n v="3315.53"/>
    <n v="0"/>
    <s v=""/>
  </r>
  <r>
    <x v="15"/>
    <s v="02-02-01-003-007"/>
    <s v="02-02-01-003-007-09"/>
    <s v="Materiales y suministros - Otros productos minerales no metálicos n. C. P."/>
    <s v="CPA 43 SOBRA"/>
    <n v="0"/>
    <n v="0"/>
    <n v="0"/>
    <n v="0"/>
    <n v="10"/>
    <n v="1"/>
    <n v="0.59"/>
    <n v="0"/>
    <s v=""/>
  </r>
  <r>
    <x v="15"/>
    <s v="01-01-03-027"/>
    <s v="01-01-03-027"/>
    <s v="Planta permanente - Partida alimentación soldados"/>
    <s v="PARTIDA ALIMENTACION SOLDADOS"/>
    <s v="90101501_x000a_90101604"/>
    <s v="CONTRATACIÓN DIRECTA"/>
    <n v="1"/>
    <n v="12"/>
    <n v="10"/>
    <n v="1"/>
    <n v="72547726"/>
    <s v="GLOBAL"/>
    <s v="NO SOLICITADAS"/>
  </r>
  <r>
    <x v="15"/>
    <s v="A-01-01-03-035"/>
    <s v="01-01-03-035"/>
    <s v="ALIMENTACIÓN ALUMNOS"/>
    <s v="ALIMENTACIÓN ALUMNOS"/>
    <n v="0"/>
    <s v="CONTRATACIÓN DIRECTA"/>
    <n v="1"/>
    <n v="12"/>
    <n v="10"/>
    <n v="1"/>
    <n v="296650"/>
    <s v="GLOBAL"/>
    <s v="NO SOLICITADAS"/>
  </r>
  <r>
    <x v="16"/>
    <s v="02-01-01-004-003"/>
    <s v="02-01-01-004-003-02"/>
    <s v="Activos fijos - Bombas, compresores, motores de fuerza hidráulica y motores de potencia neumática y válvulas y sus partes y piezas"/>
    <s v="ELECTROBOMBA CAUDAL 20 HP"/>
    <n v="40151503"/>
    <s v="SELECCIÓN ABREVIADA SUBASTA INVERSA (NO DISPONIBLE)"/>
    <n v="4"/>
    <n v="5"/>
    <n v="10"/>
    <n v="1"/>
    <n v="9748547.8300000001"/>
    <s v="UNIDAD"/>
    <s v="NO SOLICITADAS"/>
  </r>
  <r>
    <x v="16"/>
    <s v="02-01-01-004-003"/>
    <s v="02-01-01-004-003-02"/>
    <s v="Activos fijos - Bombas, compresores, motores de fuerza hidráulica y motores de potencia neumática y válvulas y sus partes y piezas"/>
    <s v="BOMBA DOSIFICADORA PARA CLORO "/>
    <n v="40151505"/>
    <s v="SELECCIÓN ABREVIADA SUBASTA INVERSA (NO DISPONIBLE)"/>
    <n v="4"/>
    <n v="5"/>
    <n v="10"/>
    <n v="1"/>
    <n v="320378.94"/>
    <s v="UNIDAD"/>
    <s v="NO SOLICITADAS"/>
  </r>
  <r>
    <x v="16"/>
    <s v="02-01-01-004-003"/>
    <s v="02-01-01-004-003-09"/>
    <s v="Activos fijos - Otras máquinas para usos generales y sus partes y piezas"/>
    <s v="AIRES ACONDICIONADOS 18.000 BTU"/>
    <n v="40101701"/>
    <s v="MÍNIMA CUANTÍA"/>
    <n v="1"/>
    <n v="3"/>
    <n v="10"/>
    <n v="2"/>
    <n v="3399998.98"/>
    <s v="UNIDAD"/>
    <s v="NO SOLICITADAS"/>
  </r>
  <r>
    <x v="16"/>
    <s v="02-01-01-004-003"/>
    <s v="02-01-01-004-003-09"/>
    <s v="Activos fijos - Otras máquinas para usos generales y sus partes y piezas"/>
    <s v="AIRES ACONDICIONADOS 24.000 BTU"/>
    <n v="40101701"/>
    <s v="MÍNIMA CUANTÍA"/>
    <n v="1"/>
    <n v="3"/>
    <n v="10"/>
    <n v="9"/>
    <n v="21600002.969999999"/>
    <s v="UNIDAD"/>
    <s v="NO SOLICITADAS"/>
  </r>
  <r>
    <x v="16"/>
    <s v="02-01-01-004-004"/>
    <s v="02-01-01-004-004-02"/>
    <s v="Activos fijos - Máquinas herramientas y sus partes, piezas y accesorios"/>
    <s v="LLAVE UNIVERSAL PARA HIDRANTE"/>
    <n v="46191605"/>
    <s v="MÍNIMA CUANTÍA"/>
    <n v="3"/>
    <n v="6"/>
    <n v="10"/>
    <n v="1"/>
    <n v="178500"/>
    <s v="UNIDAD"/>
    <s v="NO SOLICITADAS"/>
  </r>
  <r>
    <x v="16"/>
    <s v="02-01-01-004-004"/>
    <s v="02-01-01-004-004-02"/>
    <s v="Activos fijos - Máquinas herramientas y sus partes, piezas y accesorios"/>
    <s v="ALICATE TIPO ELECTRICISTA 9&quot;"/>
    <s v="27112111 "/>
    <s v="SELECCIÓN ABREVIADA SUBASTA INVERSA (NO DISPONIBLE)"/>
    <n v="4"/>
    <n v="5"/>
    <n v="10"/>
    <n v="2"/>
    <n v="66392.479999999996"/>
    <s v="UNIDAD"/>
    <s v="NO SOLICITADAS"/>
  </r>
  <r>
    <x v="16"/>
    <s v="02-01-01-004-004"/>
    <s v="02-01-01-004-004-02"/>
    <s v="Activos fijos - Máquinas herramientas y sus partes, piezas y accesorios"/>
    <s v="ALICATE TIPO PELÍCANO 12&quot;"/>
    <s v="27112128 "/>
    <s v="SELECCIÓN ABREVIADA SUBASTA INVERSA (NO DISPONIBLE)"/>
    <n v="4"/>
    <n v="5"/>
    <n v="10"/>
    <n v="2"/>
    <n v="48190.239999999998"/>
    <s v="UNIDAD"/>
    <s v="NO SOLICITADAS"/>
  </r>
  <r>
    <x v="16"/>
    <s v="02-01-01-004-004"/>
    <s v="02-01-01-004-004-02"/>
    <s v="Activos fijos - Máquinas herramientas y sus partes, piezas y accesorios"/>
    <s v="ALICATE PUNTA LARGA 8&quot;"/>
    <s v="27112134 "/>
    <s v="SELECCIÓN ABREVIADA SUBASTA INVERSA (NO DISPONIBLE)"/>
    <n v="4"/>
    <n v="5"/>
    <n v="10"/>
    <n v="2"/>
    <n v="43556.38"/>
    <s v="UNIDAD"/>
    <s v="NO SOLICITADAS"/>
  </r>
  <r>
    <x v="16"/>
    <s v="02-01-01-004-004"/>
    <s v="02-01-01-004-004-02"/>
    <s v="Activos fijos - Máquinas herramientas y sus partes, piezas y accesorios"/>
    <s v="ESPÁTULA DE 4&quot; ACERO CARBONO ANCHO HOJA (102 MM)"/>
    <n v="27111909"/>
    <s v="SELECCIÓN ABREVIADA SUBASTA INVERSA (NO DISPONIBLE)"/>
    <n v="4"/>
    <n v="5"/>
    <n v="10"/>
    <n v="4"/>
    <n v="30940"/>
    <s v="UNIDAD"/>
    <s v="NO SOLICITADAS"/>
  </r>
  <r>
    <x v="16"/>
    <s v="02-01-01-004-004"/>
    <s v="02-01-01-004-004-02"/>
    <s v="Activos fijos - Máquinas herramientas y sus partes, piezas y accesorios"/>
    <s v="MARTILLO DE UÑA (2 UÑAS)DE 29 MM, 20 OZ, MANGO MADERA"/>
    <n v="27111602"/>
    <s v="SELECCIÓN ABREVIADA SUBASTA INVERSA (NO DISPONIBLE)"/>
    <n v="4"/>
    <n v="5"/>
    <n v="10"/>
    <n v="2"/>
    <n v="44179.94"/>
    <s v="UNIDAD"/>
    <s v="NO SOLICITADAS"/>
  </r>
  <r>
    <x v="16"/>
    <s v="02-01-01-004-004"/>
    <s v="02-01-01-004-004-02"/>
    <s v="Activos fijos - Máquinas herramientas y sus partes, piezas y accesorios"/>
    <s v="MARTILLO DE UÑA (2 UÑAS)DE 18 MM, 07 OZ, MANGO MADERA"/>
    <n v="27111602"/>
    <s v="SELECCIÓN ABREVIADA SUBASTA INVERSA (NO DISPONIBLE)"/>
    <n v="4"/>
    <n v="5"/>
    <n v="10"/>
    <n v="2"/>
    <n v="34114.92"/>
    <s v="UNIDAD"/>
    <s v="NO SOLICITADAS"/>
  </r>
  <r>
    <x v="16"/>
    <s v="02-01-01-004-004"/>
    <s v="02-01-01-004-004-02"/>
    <s v="Activos fijos - Máquinas herramientas y sus partes, piezas y accesorios"/>
    <s v="TIJERAS HOJALATERO 10&quot; LARGO 254 MM MANGO FORRADO 14-556"/>
    <n v="27111500"/>
    <s v="SELECCIÓN ABREVIADA SUBASTA INVERSA (NO DISPONIBLE)"/>
    <n v="4"/>
    <n v="5"/>
    <n v="10"/>
    <n v="1"/>
    <n v="22880.13"/>
    <s v="UNIDAD"/>
    <s v="NO SOLICITADAS"/>
  </r>
  <r>
    <x v="16"/>
    <s v="02-01-01-004-004"/>
    <s v="02-01-01-004-004-02"/>
    <s v="Activos fijos - Máquinas herramientas y sus partes, piezas y accesorios"/>
    <s v="JUEGO DESTORNILLADORES X 6 PUNTA MAGNÉTICA FOSFATADA"/>
    <n v="27111701"/>
    <s v="SELECCIÓN ABREVIADA SUBASTA INVERSA (NO DISPONIBLE)"/>
    <n v="4"/>
    <n v="5"/>
    <n v="10"/>
    <n v="3"/>
    <n v="177154.11000000002"/>
    <s v="UNIDAD"/>
    <s v="NO SOLICITADAS"/>
  </r>
  <r>
    <x v="16"/>
    <s v="02-01-01-004-004"/>
    <s v="02-01-01-004-004-02"/>
    <s v="Activos fijos - Máquinas herramientas y sus partes, piezas y accesorios"/>
    <s v="JUEGO DESTORNILLADORES PALA 3/16&quot;, PUNTA MAGNÉTICA FOSFATADA"/>
    <n v="27111701"/>
    <s v="SELECCIÓN ABREVIADA SUBASTA INVERSA (NO DISPONIBLE)"/>
    <n v="4"/>
    <n v="5"/>
    <n v="10"/>
    <n v="4"/>
    <n v="218008"/>
    <s v="UNIDAD"/>
    <s v="NO SOLICITADAS"/>
  </r>
  <r>
    <x v="16"/>
    <s v="02-01-01-004-004"/>
    <s v="02-01-01-004-004-02"/>
    <s v="Activos fijos - Máquinas herramientas y sus partes, piezas y accesorios"/>
    <s v="JUEGO DESTORNILLADORES ESTRELLA 1/4 X 4 PUNTA MAGNÉTICA FOSFATADA"/>
    <n v="27111701"/>
    <s v="SELECCIÓN ABREVIADA SUBASTA INVERSA (NO DISPONIBLE)"/>
    <n v="4"/>
    <n v="5"/>
    <n v="10"/>
    <n v="4"/>
    <n v="223686.68"/>
    <s v="UNIDAD"/>
    <s v="NO SOLICITADAS"/>
  </r>
  <r>
    <x v="16"/>
    <s v="02-01-01-004-004"/>
    <s v="02-01-01-004-004-02"/>
    <s v="Activos fijos - Máquinas herramientas y sus partes, piezas y accesorios"/>
    <s v="MARCO SEGUETA ACERO, 14 CMS LONGITUD, 46 CM ANCHO"/>
    <n v="27111552"/>
    <s v="SELECCIÓN ABREVIADA SUBASTA INVERSA (NO DISPONIBLE)"/>
    <n v="4"/>
    <n v="5"/>
    <n v="10"/>
    <n v="4"/>
    <n v="87731.56"/>
    <s v="UNIDAD"/>
    <s v="NO SOLICITADAS"/>
  </r>
  <r>
    <x v="16"/>
    <s v="02-01-01-004-004"/>
    <s v="02-01-01-004-004-02"/>
    <s v="Activos fijos - Máquinas herramientas y sus partes, piezas y accesorios"/>
    <s v="ZIMBRA PARA PINTAR"/>
    <n v="27112300"/>
    <s v="SELECCIÓN ABREVIADA SUBASTA INVERSA (NO DISPONIBLE)"/>
    <n v="4"/>
    <n v="5"/>
    <n v="10"/>
    <n v="2"/>
    <n v="28495.739999999998"/>
    <s v="UNIDAD"/>
    <s v="NO SOLICITADAS"/>
  </r>
  <r>
    <x v="16"/>
    <s v="02-01-01-004-004"/>
    <s v="02-01-01-004-004-02"/>
    <s v="Activos fijos - Máquinas herramientas y sus partes, piezas y accesorios"/>
    <s v="GRAPADORA NEUMÁTICA 14MM_x000a_"/>
    <n v="27131517"/>
    <s v="SELECCIÓN ABREVIADA SUBASTA INVERSA (NO DISPONIBLE)"/>
    <n v="4"/>
    <n v="5"/>
    <n v="10"/>
    <n v="1"/>
    <n v="162606.35999999999"/>
    <s v="UNIDAD"/>
    <s v="NO SOLICITADAS"/>
  </r>
  <r>
    <x v="16"/>
    <s v="02-01-01-004-004"/>
    <s v="02-01-01-004-004-02"/>
    <s v="Activos fijos - Máquinas herramientas y sus partes, piezas y accesorios"/>
    <s v="REMACHADORA PARA TRABAJO EXTRAPESADO"/>
    <n v="27112409"/>
    <s v="SELECCIÓN ABREVIADA SUBASTA INVERSA (NO DISPONIBLE)"/>
    <n v="4"/>
    <n v="5"/>
    <n v="10"/>
    <n v="1"/>
    <n v="46889.57"/>
    <s v="UNIDAD"/>
    <s v="NO SOLICITADAS"/>
  </r>
  <r>
    <x v="16"/>
    <s v="02-01-01-004-004"/>
    <s v="02-01-01-004-004-02"/>
    <s v="Activos fijos - Máquinas herramientas y sus partes, piezas y accesorios"/>
    <s v="TALADRO INALÁMBRICO 20 V 5 AMP"/>
    <n v="23101502"/>
    <s v="SELECCIÓN ABREVIADA SUBASTA INVERSA (NO DISPONIBLE)"/>
    <n v="4"/>
    <n v="5"/>
    <n v="10"/>
    <n v="1"/>
    <n v="359810.78"/>
    <s v="UNIDAD"/>
    <s v="NO SOLICITADAS"/>
  </r>
  <r>
    <x v="16"/>
    <s v="02-01-01-004-004"/>
    <s v="02-01-01-004-004-02"/>
    <s v="Activos fijos - Máquinas herramientas y sus partes, piezas y accesorios"/>
    <s v="CLAVADORA CLAVOS NEUMÁTICA"/>
    <n v="27131506"/>
    <s v="SELECCIÓN ABREVIADA SUBASTA INVERSA (NO DISPONIBLE)"/>
    <n v="4"/>
    <n v="5"/>
    <n v="10"/>
    <n v="1"/>
    <n v="410601.17"/>
    <s v="UNIDAD"/>
    <s v="NO SOLICITADAS"/>
  </r>
  <r>
    <x v="16"/>
    <s v="02-01-01-004-004"/>
    <s v="02-01-01-004-004-02"/>
    <s v="Activos fijos - Máquinas herramientas y sus partes, piezas y accesorios"/>
    <s v="LIMA PLANA"/>
    <n v="27111929"/>
    <s v="SELECCIÓN ABREVIADA SUBASTA INVERSA (NO DISPONIBLE)"/>
    <n v="4"/>
    <n v="5"/>
    <n v="10"/>
    <n v="3"/>
    <n v="28838.46"/>
    <s v="UNIDAD"/>
    <s v="NO SOLICITADAS"/>
  </r>
  <r>
    <x v="16"/>
    <s v="02-01-01-004-004"/>
    <s v="02-01-01-004-004-02"/>
    <s v="Activos fijos - Máquinas herramientas y sus partes, piezas y accesorios"/>
    <s v="LIMA REDONDA"/>
    <n v="27111930"/>
    <s v="SELECCIÓN ABREVIADA SUBASTA INVERSA (NO DISPONIBLE)"/>
    <n v="4"/>
    <n v="5"/>
    <n v="10"/>
    <n v="3"/>
    <n v="31944.36"/>
    <s v="UNIDAD"/>
    <s v="NO SOLICITADAS"/>
  </r>
  <r>
    <x v="16"/>
    <s v="02-01-01-004-004"/>
    <s v="02-01-01-004-004-02"/>
    <s v="Activos fijos - Máquinas herramientas y sus partes, piezas y accesorios"/>
    <s v="LIMAS MEDIA CAÑA"/>
    <n v="27111921"/>
    <s v="SELECCIÓN ABREVIADA SUBASTA INVERSA (NO DISPONIBLE)"/>
    <n v="4"/>
    <n v="5"/>
    <n v="10"/>
    <n v="3"/>
    <n v="40651.590000000004"/>
    <s v="UNIDAD"/>
    <s v="NO SOLICITADAS"/>
  </r>
  <r>
    <x v="16"/>
    <s v="02-01-01-004-004"/>
    <s v="02-01-01-004-004-02"/>
    <s v="Activos fijos - Máquinas herramientas y sus partes, piezas y accesorios"/>
    <s v="PRENSA PARA MADERA"/>
    <n v="27112100"/>
    <s v="SELECCIÓN ABREVIADA SUBASTA INVERSA (NO DISPONIBLE)"/>
    <n v="4"/>
    <n v="5"/>
    <n v="10"/>
    <n v="2"/>
    <n v="126544.6"/>
    <s v="UNIDAD"/>
    <s v="NO SOLICITADAS"/>
  </r>
  <r>
    <x v="16"/>
    <s v="02-01-01-004-004"/>
    <s v="02-01-01-004-004-02"/>
    <s v="Activos fijos - Máquinas herramientas y sus partes, piezas y accesorios"/>
    <s v="CEPILLO PARA MADERA MANUAL 7-8&quot;"/>
    <n v="27111900"/>
    <s v="SELECCIÓN ABREVIADA SUBASTA INVERSA (NO DISPONIBLE)"/>
    <n v="4"/>
    <n v="5"/>
    <n v="10"/>
    <n v="1"/>
    <n v="72075.92"/>
    <s v="UNIDAD"/>
    <s v="NO SOLICITADAS"/>
  </r>
  <r>
    <x v="16"/>
    <s v="02-01-01-004-004"/>
    <s v="02-01-01-004-004-02"/>
    <s v="Activos fijos - Máquinas herramientas y sus partes, piezas y accesorios"/>
    <s v="CINCEL CORTA FRÍO 3/4&quot;*8&quot;"/>
    <n v="27111900"/>
    <s v="SELECCIÓN ABREVIADA SUBASTA INVERSA (NO DISPONIBLE)"/>
    <n v="4"/>
    <n v="5"/>
    <n v="10"/>
    <n v="2"/>
    <n v="42076.020000000004"/>
    <s v="UNIDAD"/>
    <s v="NO SOLICITADAS"/>
  </r>
  <r>
    <x v="16"/>
    <s v="02-01-01-004-004"/>
    <s v="02-01-01-004-004-02"/>
    <s v="Activos fijos - Máquinas herramientas y sus partes, piezas y accesorios"/>
    <s v="MARCO PARA SEGUETA 12&quot; REFORZADA"/>
    <s v="27111552 "/>
    <s v="SELECCIÓN ABREVIADA SUBASTA INVERSA (NO DISPONIBLE)"/>
    <n v="4"/>
    <n v="5"/>
    <n v="10"/>
    <n v="1"/>
    <n v="29127.63"/>
    <s v="UNIDAD"/>
    <s v="NO SOLICITADAS"/>
  </r>
  <r>
    <x v="16"/>
    <s v="02-01-01-004-004"/>
    <s v="02-01-01-004-004-09"/>
    <s v="Activos fijos - Otra maquinaria para usos especiales y sus partes y piezas"/>
    <s v="HIDROLAVADORA"/>
    <n v="23281904"/>
    <s v="SELECCIÓN ABREVIADA SUBASTA INVERSA (NO DISPONIBLE)"/>
    <n v="4"/>
    <n v="5"/>
    <n v="10"/>
    <n v="1"/>
    <n v="432749.45"/>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ESCUADRA COMBINACIÓN 12&quot;"/>
    <n v="41111604"/>
    <s v="SELECCIÓN ABREVIADA SUBASTA INVERSA (NO DISPONIBLE)"/>
    <n v="4"/>
    <n v="5"/>
    <n v="10"/>
    <n v="2"/>
    <n v="78468.600000000006"/>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AMPERÍMETRO (VOLTIAMPERIMETRO), DIGITAL."/>
    <s v="41113601 "/>
    <s v="SELECCIÓN ABREVIADA SUBASTA INVERSA (NO DISPONIBLE)"/>
    <n v="4"/>
    <n v="5"/>
    <n v="10"/>
    <n v="2"/>
    <n v="222239.64"/>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MEDIDOR DE DISTANCIA LASER"/>
    <n v="41111600"/>
    <s v="SELECCIÓN ABREVIADA SUBASTA INVERSA (NO DISPONIBLE)"/>
    <n v="4"/>
    <n v="5"/>
    <n v="10"/>
    <n v="1"/>
    <n v="225789.41"/>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NIVEL TIPO TORPEDO 8&quot;"/>
    <n v="41111900"/>
    <s v="SELECCIÓN ABREVIADA SUBASTA INVERSA (NO DISPONIBLE)"/>
    <n v="4"/>
    <n v="5"/>
    <n v="10"/>
    <n v="1"/>
    <n v="12844.86"/>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FLEXÓMETRO DE 5 MTS PESO 1.1 KG"/>
    <n v="41111613"/>
    <s v="SELECCIÓN ABREVIADA SUBASTA INVERSA (NO DISPONIBLE)"/>
    <n v="4"/>
    <n v="5"/>
    <n v="10"/>
    <n v="2"/>
    <n v="23540.58"/>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FLEXÓMETRO DE 8 MTS PESO 2.13 KG"/>
    <n v="41111613"/>
    <s v="SELECCIÓN ABREVIADA SUBASTA INVERSA (NO DISPONIBLE)"/>
    <n v="4"/>
    <n v="5"/>
    <n v="10"/>
    <n v="2"/>
    <n v="31637.34"/>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NIVEL DE GOTA ALUMINIO 24&quot;"/>
    <n v="41111900"/>
    <s v="SELECCIÓN ABREVIADA SUBASTA INVERSA (NO DISPONIBLE)"/>
    <n v="4"/>
    <n v="5"/>
    <n v="10"/>
    <n v="2"/>
    <n v="55365.94"/>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SONDA ELÉCTRICA PARA DESTAPAR CAÑERÍA"/>
    <n v="27112040"/>
    <s v="SELECCIÓN ABREVIADA SUBASTA INVERSA (NO DISPONIBLE)"/>
    <n v="4"/>
    <n v="5"/>
    <n v="10"/>
    <n v="1"/>
    <n v="845649.7"/>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ODÓMETRO DIGITAL 1000 MTS"/>
    <n v="41111616"/>
    <s v="SELECCIÓN ABREVIADA SUBASTA INVERSA (NO DISPONIBLE)"/>
    <n v="4"/>
    <n v="5"/>
    <n v="10"/>
    <n v="1"/>
    <n v="110245.17"/>
    <s v="UNIDAD"/>
    <s v="NO SOLICITADAS"/>
  </r>
  <r>
    <x v="16"/>
    <s v="02-02-01-002-006"/>
    <s v="02-02-01-002-006"/>
    <s v="Materiales y suministros - Hilados e hilos; tejidos de fibras textiles incluso afelpados"/>
    <s v="NYLON PARA GUADAÑA  X 500MTS"/>
    <n v="13111010"/>
    <s v="SELECCIÓN ABREVIADA SUBASTA INVERSA (NO DISPONIBLE)"/>
    <n v="4"/>
    <n v="5"/>
    <n v="16"/>
    <n v="6"/>
    <n v="1713607.1400000001"/>
    <s v="UNIDAD"/>
    <s v="NO SOLICITADAS"/>
  </r>
  <r>
    <x v="16"/>
    <s v="02-02-01-003-001"/>
    <s v="02-02-01-003-001"/>
    <s v="Materiales y suministros - Productos de madera, corcho, cestería y espartería"/>
    <s v="LAMINA RH LAMINADA COLOR CENIZO"/>
    <n v="30103604"/>
    <s v="SELECCIÓN ABREVIADA SUBASTA INVERSA (NO DISPONIBLE)"/>
    <n v="4"/>
    <n v="5"/>
    <n v="16"/>
    <n v="17"/>
    <n v="2526099.8699999996"/>
    <s v="UNIDAD"/>
    <s v="NO SOLICITADAS"/>
  </r>
  <r>
    <x v="16"/>
    <s v="02-02-01-003-001"/>
    <s v="02-02-01-003-001"/>
    <s v="Materiales y suministros - Productos de madera, corcho, cestería y espartería"/>
    <s v="LAMINA DE TRÍPLEX  4 MM _x000a_"/>
    <n v="30103604"/>
    <s v="SELECCIÓN ABREVIADA SUBASTA INVERSA (NO DISPONIBLE)"/>
    <n v="4"/>
    <n v="5"/>
    <n v="16"/>
    <n v="18"/>
    <n v="1198727.46"/>
    <s v="UNIDAD"/>
    <s v="NO SOLICITADAS"/>
  </r>
  <r>
    <x v="16"/>
    <s v="02-02-01-003-002"/>
    <s v="02-02-01-003-002-01"/>
    <s v="Materiales y suministros - Pasta de papel, papel y cartón"/>
    <s v="RESMA DE PAPEL  TAMAÑO OFICIO"/>
    <n v="14111507"/>
    <s v="MÍNIMA CUANTÍA"/>
    <n v="2"/>
    <n v="2"/>
    <n v="10"/>
    <n v="70"/>
    <n v="833000"/>
    <s v="UNIDAD"/>
    <s v="NO SOLICITADAS"/>
  </r>
  <r>
    <x v="16"/>
    <s v="02-02-01-003-002"/>
    <s v="02-02-01-003-002-01"/>
    <s v="Materiales y suministros - Pasta de papel, papel y cartón"/>
    <s v="CAJA PARA ARCHIVO REF X200 - UNIDAD"/>
    <n v="44111515"/>
    <s v="MÍNIMA CUANTÍA"/>
    <n v="2"/>
    <n v="2"/>
    <n v="10"/>
    <n v="800"/>
    <n v="1844800"/>
    <s v="UNIDAD"/>
    <s v="NO SOLICITADAS"/>
  </r>
  <r>
    <x v="16"/>
    <s v="02-02-01-003-002"/>
    <s v="02-02-01-003-002-01"/>
    <s v="Materiales y suministros - Pasta de papel, papel y cartón"/>
    <s v="CARPETA 4 ALETAS - UNIDAD"/>
    <n v="44122000"/>
    <s v="MÍNIMA CUANTÍA"/>
    <n v="2"/>
    <n v="2"/>
    <n v="10"/>
    <n v="3500"/>
    <n v="4165000"/>
    <s v="UNIDAD"/>
    <s v="NO SOLICITADAS"/>
  </r>
  <r>
    <x v="16"/>
    <s v="02-02-01-003-002"/>
    <s v="02-02-01-003-002-01"/>
    <s v="Materiales y suministros - Pasta de papel, papel y cartón"/>
    <s v="PAPEL CARTULINA TEXTURIZADA PARA DIPLOMA TAMAÑO CARTA X 100"/>
    <n v="14111519"/>
    <s v="MÍNIMA CUANTÍA"/>
    <n v="2"/>
    <n v="2"/>
    <n v="10"/>
    <n v="3"/>
    <n v="26775"/>
    <s v="UNIDAD"/>
    <s v="NO SOLICITADAS"/>
  </r>
  <r>
    <x v="16"/>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DE 100 FOLIOS"/>
    <n v="14111531"/>
    <s v="MÍNIMA CUANTÍA"/>
    <n v="2"/>
    <n v="2"/>
    <n v="10"/>
    <n v="40"/>
    <n v="261800"/>
    <s v="UNIDAD"/>
    <s v="NO SOLICITADAS"/>
  </r>
  <r>
    <x v="16"/>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DE 200 FOLIOS"/>
    <n v="14111531"/>
    <s v="MÍNIMA CUANTÍA"/>
    <n v="2"/>
    <n v="2"/>
    <n v="10"/>
    <n v="40"/>
    <n v="383800"/>
    <s v="UNIDAD"/>
    <s v="NO SOLICITADAS"/>
  </r>
  <r>
    <x v="16"/>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DE 300 FOLIOS"/>
    <n v="14111531"/>
    <s v="MÍNIMA CUANTÍA"/>
    <n v="2"/>
    <n v="2"/>
    <n v="10"/>
    <n v="37"/>
    <n v="463536"/>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X CANECAS DE 55GLS"/>
    <n v="31211800"/>
    <s v="SELECCIÓN ABREVIADA SUBASTA INVERSA (NO DISPONIBLE)"/>
    <n v="4"/>
    <n v="5"/>
    <n v="16"/>
    <n v="2"/>
    <n v="884791.17999999993"/>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DISOLVENTE PARA PINTURA EPOXICA"/>
    <n v="31211800"/>
    <s v="SELECCIÓN ABREVIADA SUBASTA INVERSA (NO DISPONIBLE)"/>
    <n v="4"/>
    <n v="5"/>
    <n v="16"/>
    <n v="25"/>
    <n v="481503.75000000006"/>
    <s v="GALON"/>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R 410a REFRIGERANTE"/>
    <n v="15121529"/>
    <s v="SELECCIÓN ABREVIADA SUBASTA INVERSA (NO DISPONIBLE)"/>
    <n v="4"/>
    <n v="5"/>
    <n v="16"/>
    <n v="2"/>
    <n v="25144.7"/>
    <s v="UNIDAD"/>
    <s v="NO SOLICITADAS"/>
  </r>
  <r>
    <x v="16"/>
    <s v="02-02-01-003-004"/>
    <s v="02-02-01-003-004-01"/>
    <s v="Materiales y suministros - Químicos orgánicos básicos"/>
    <s v="CILINDRO DE REFRIGERANTE R 22"/>
    <n v="24111802"/>
    <s v="SELECCIÓN ABREVIADA SUBASTA INVERSA (NO DISPONIBLE)"/>
    <n v="4"/>
    <n v="5"/>
    <n v="16"/>
    <n v="5"/>
    <n v="1517226.2"/>
    <s v="UNIDAD"/>
    <s v="NO SOLICITADAS"/>
  </r>
  <r>
    <x v="16"/>
    <s v="02-02-01-003-004"/>
    <s v="02-02-01-003-004-01"/>
    <s v="Materiales y suministros - Químicos orgánicos básicos"/>
    <s v="CILINDRO DE REFRIGERANTE R 410"/>
    <n v="24111802"/>
    <s v="SELECCIÓN ABREVIADA SUBASTA INVERSA (NO DISPONIBLE)"/>
    <n v="4"/>
    <n v="5"/>
    <n v="16"/>
    <n v="5"/>
    <n v="919572.5"/>
    <s v="UNIDAD"/>
    <s v="NO SOLICITADAS"/>
  </r>
  <r>
    <x v="16"/>
    <s v="02-02-01-003-004"/>
    <s v="02-02-01-003-004-01"/>
    <s v="Materiales y suministros - Químicos orgánicos básicos"/>
    <s v="CILINDRO PARA SOLDADURA MAPP"/>
    <n v="24111802"/>
    <s v="SELECCIÓN ABREVIADA SUBASTA INVERSA (NO DISPONIBLE)"/>
    <n v="4"/>
    <n v="5"/>
    <n v="16"/>
    <n v="6"/>
    <n v="124792.92"/>
    <s v="UNIDAD"/>
    <s v="NO SOLICITADAS"/>
  </r>
  <r>
    <x v="16"/>
    <s v="02-02-01-003-004"/>
    <s v="02-02-01-003-004-02"/>
    <s v="Materiales y suministros - Productos químicos inorgánicos básicos n. C. P."/>
    <s v="ACIDO MURIATICO"/>
    <n v="47131831"/>
    <s v="SELECCIÓN ABREVIADA - ACUERDO MARCO"/>
    <n v="2"/>
    <n v="2"/>
    <n v="16"/>
    <n v="9"/>
    <n v="183573"/>
    <s v="GALON"/>
    <s v="NO SOLICITADAS"/>
  </r>
  <r>
    <x v="16"/>
    <s v="02-02-01-003-004"/>
    <s v="02-02-01-003-004-06"/>
    <s v="Materiales y suministros - Abonos y plaguicidas"/>
    <s v="HERBICIDA"/>
    <n v="10171700"/>
    <s v="SELECCIÓN ABREVIADA SUBASTA INVERSA (NO DISPONIBLE)"/>
    <n v="4"/>
    <n v="5"/>
    <n v="16"/>
    <n v="30"/>
    <n v="779259.6"/>
    <s v="LITRO"/>
    <s v="NO SOLICITADAS"/>
  </r>
  <r>
    <x v="16"/>
    <s v="02-02-01-003-004"/>
    <s v="02-02-01-003-004-06"/>
    <s v="Materiales y suministros - Abonos y plaguicidas"/>
    <s v="INSECTICIDA"/>
    <n v="10191509"/>
    <s v="SELECCIÓN ABREVIADA SUBASTA INVERSA (NO DISPONIBLE)"/>
    <n v="4"/>
    <n v="5"/>
    <n v="16"/>
    <n v="15"/>
    <n v="763266"/>
    <s v="LITRO"/>
    <s v="NO SOLICITADAS"/>
  </r>
  <r>
    <x v="16"/>
    <s v="02-02-01-003-005"/>
    <s v="02-02-01-003-005-01"/>
    <s v="Materiales y suministros - Pinturas y barnices y productos relacionados; colores para la pintura artística; tintas"/>
    <s v="TONER PARA IMPRESORA LASERJET PRO P1102W"/>
    <n v="44103103"/>
    <s v="MÍNIMA CUANTÍA"/>
    <n v="2"/>
    <n v="2"/>
    <n v="10"/>
    <n v="2"/>
    <n v="639626"/>
    <s v="UNIDAD"/>
    <s v="NO SOLICITADAS"/>
  </r>
  <r>
    <x v="16"/>
    <s v="02-02-01-003-005"/>
    <s v="02-02-01-003-005-01"/>
    <s v="Materiales y suministros - Pinturas y barnices y productos relacionados; colores para la pintura artística; tintas"/>
    <s v="TONER IMPRESORA  2335DN REFERENCIA 23X5DN RENDIMIENTO PARA 6.000 PAGINAS"/>
    <n v="44103103"/>
    <s v="MÍNIMA CUANTÍA"/>
    <n v="2"/>
    <n v="2"/>
    <n v="10"/>
    <n v="1"/>
    <n v="520625"/>
    <s v="UNIDAD"/>
    <s v="NO SOLICITADAS"/>
  </r>
  <r>
    <x v="16"/>
    <s v="02-02-01-003-005"/>
    <s v="02-02-01-003-005-01"/>
    <s v="Materiales y suministros - Pinturas y barnices y productos relacionados; colores para la pintura artística; tintas"/>
    <s v="TONER IMPRESORA  MS811DN REFERENCIA 52D4X00 524X RENDIMIENTO PARA 45.000 PAGINAS"/>
    <n v="44103103"/>
    <s v="MÍNIMA CUANTÍA"/>
    <n v="2"/>
    <n v="2"/>
    <n v="10"/>
    <n v="8"/>
    <n v="3927000"/>
    <s v="UNIDAD"/>
    <s v="NO SOLICITADAS"/>
  </r>
  <r>
    <x v="16"/>
    <s v="02-02-01-003-005"/>
    <s v="02-02-01-003-005-01"/>
    <s v="Materiales y suministros - Pinturas y barnices y productos relacionados; colores para la pintura artística; tintas"/>
    <s v="TONER IMPRESORA  ML-3710ND REFERENCIA  MLT-D205E SCX 4521D3 RENDIMIENTO PARA 3.000 PAGINAS"/>
    <n v="44103103"/>
    <s v="MÍNIMA CUANTÍA"/>
    <n v="2"/>
    <n v="2"/>
    <n v="10"/>
    <n v="1"/>
    <n v="456663"/>
    <s v="UNIDAD"/>
    <s v="NO SOLICITADAS"/>
  </r>
  <r>
    <x v="16"/>
    <s v="02-02-01-003-005"/>
    <s v="02-02-01-003-005-01"/>
    <s v="Materiales y suministros - Pinturas y barnices y productos relacionados; colores para la pintura artística; tintas"/>
    <s v="TONER IMPRESORA  PRO 400 M401N REFERENCIA 80X CF280X. RENDIMIENTO PARA 6.900 PAGINAS"/>
    <n v="44103103"/>
    <s v="MÍNIMA CUANTÍA"/>
    <n v="2"/>
    <n v="2"/>
    <n v="10"/>
    <n v="2"/>
    <n v="1487500"/>
    <s v="UNIDAD"/>
    <s v="NO SOLICITADAS"/>
  </r>
  <r>
    <x v="16"/>
    <s v="02-02-01-003-005"/>
    <s v="02-02-01-003-005-01"/>
    <s v="Materiales y suministros - Pinturas y barnices y productos relacionados; colores para la pintura artística; tintas"/>
    <s v="TONER IMPRESORA  PRO 400 COLOR AMARILLO REFERENCIA 305A CE412A RENDIMIENTO PARA  2.600 PAGINAS"/>
    <n v="44103103"/>
    <s v="MÍNIMA CUANTÍA"/>
    <n v="2"/>
    <n v="2"/>
    <n v="10"/>
    <n v="1"/>
    <n v="609875"/>
    <s v="UNIDAD"/>
    <s v="NO SOLICITADAS"/>
  </r>
  <r>
    <x v="16"/>
    <s v="02-02-01-003-005"/>
    <s v="02-02-01-003-005-01"/>
    <s v="Materiales y suministros - Pinturas y barnices y productos relacionados; colores para la pintura artística; tintas"/>
    <s v="TONER IMPRESORA  PRO 400 COLOR MAGENTA REFERENCIA 305A CE413A RENDIMIENTO PARA  2.600 PAGINAS"/>
    <n v="44103103"/>
    <s v="MÍNIMA CUANTÍA"/>
    <n v="2"/>
    <n v="2"/>
    <n v="10"/>
    <n v="1"/>
    <n v="609875"/>
    <s v="UNIDAD"/>
    <s v="NO SOLICITADAS"/>
  </r>
  <r>
    <x v="16"/>
    <s v="02-02-01-003-005"/>
    <s v="02-02-01-003-005-01"/>
    <s v="Materiales y suministros - Pinturas y barnices y productos relacionados; colores para la pintura artística; tintas"/>
    <s v="TONER IMPRESORA  PRO 400 COLOR CYAN REFERENCIA 305A CE411A RENDIMIENTO PARA  2.600 PAGINAS"/>
    <n v="44103103"/>
    <s v="MÍNIMA CUANTÍA"/>
    <n v="2"/>
    <n v="2"/>
    <n v="10"/>
    <n v="1"/>
    <n v="595000"/>
    <s v="UNIDAD"/>
    <s v="NO SOLICITADAS"/>
  </r>
  <r>
    <x v="16"/>
    <s v="02-02-01-003-005"/>
    <s v="02-02-01-003-005-01"/>
    <s v="Materiales y suministros - Pinturas y barnices y productos relacionados; colores para la pintura artística; tintas"/>
    <s v="TONER IMPRESORA  PRO 400 COLOR NEGRO REFERENCIA  305X CE410X RENDIMIENTO PARA  4.000 PAGINAS"/>
    <n v="44103103"/>
    <s v="MÍNIMA CUANTÍA"/>
    <n v="2"/>
    <n v="2"/>
    <n v="10"/>
    <n v="1"/>
    <n v="535500"/>
    <s v="UNIDAD"/>
    <s v="NO SOLICITADAS"/>
  </r>
  <r>
    <x v="16"/>
    <s v="02-02-01-003-005"/>
    <s v="02-02-01-003-005-01"/>
    <s v="Materiales y suministros - Pinturas y barnices y productos relacionados; colores para la pintura artística; tintas"/>
    <s v="TONER IMPRESORA  LASERJET ENTERPRISE M630 REFERENCIA 81X CF281X RENDIMIENTO PARA  25.000 PAGINAS"/>
    <n v="44103103"/>
    <s v="MÍNIMA CUANTÍA"/>
    <n v="2"/>
    <n v="2"/>
    <n v="10"/>
    <n v="1"/>
    <n v="743750"/>
    <s v="UNIDAD"/>
    <s v="NO SOLICITADAS"/>
  </r>
  <r>
    <x v="16"/>
    <s v="02-02-01-003-005"/>
    <s v="02-02-01-003-005-01"/>
    <s v="Materiales y suministros - Pinturas y barnices y productos relacionados; colores para la pintura artística; tintas"/>
    <s v="TONER HP LASERJET COLOR M551 NEGRO REFERENCIA 507X CE400X RENDIMIENTO PARA 11.000 PÁGINAS"/>
    <n v="44103103"/>
    <s v="MÍNIMA CUANTÍA"/>
    <n v="2"/>
    <n v="2"/>
    <n v="10"/>
    <n v="2"/>
    <n v="1338750"/>
    <s v="UNIDAD"/>
    <s v="NO SOLICITADAS"/>
  </r>
  <r>
    <x v="16"/>
    <s v="02-02-01-003-005"/>
    <s v="02-02-01-003-005-01"/>
    <s v="Materiales y suministros - Pinturas y barnices y productos relacionados; colores para la pintura artística; tintas"/>
    <s v="TONER HP LASERJET COLOR M551 AMARILLO REFERENCIA 507A CE402A RENDIMIENTO PARA 6.000 PAGINAS"/>
    <n v="44103103"/>
    <s v="MÍNIMA CUANTÍA"/>
    <n v="2"/>
    <n v="2"/>
    <n v="10"/>
    <n v="2"/>
    <n v="1190000"/>
    <s v="UNIDAD"/>
    <s v="NO SOLICITADAS"/>
  </r>
  <r>
    <x v="16"/>
    <s v="02-02-01-003-005"/>
    <s v="02-02-01-003-005-01"/>
    <s v="Materiales y suministros - Pinturas y barnices y productos relacionados; colores para la pintura artística; tintas"/>
    <s v="TONER HP LASERJET COLOR M551 CYAN REFERENCIA 507A CE401A RENDIMIENTO PARA 6.000 PAGINAS"/>
    <n v="44103103"/>
    <s v="MÍNIMA CUANTÍA"/>
    <n v="2"/>
    <n v="2"/>
    <n v="10"/>
    <n v="2"/>
    <n v="1190000"/>
    <s v="UNIDAD"/>
    <s v="NO SOLICITADAS"/>
  </r>
  <r>
    <x v="16"/>
    <s v="02-02-01-003-005"/>
    <s v="02-02-01-003-005-01"/>
    <s v="Materiales y suministros - Pinturas y barnices y productos relacionados; colores para la pintura artística; tintas"/>
    <s v="TONER HP LASERJET COLOR M551 MAGENTA REFERENCIA 507A CE403A RENDIMIENTO PARA 6.000 PAGINAS"/>
    <n v="44103103"/>
    <s v="MÍNIMA CUANTÍA"/>
    <n v="2"/>
    <n v="2"/>
    <n v="10"/>
    <n v="2"/>
    <n v="1190000"/>
    <s v="UNIDAD"/>
    <s v="NO SOLICITADAS"/>
  </r>
  <r>
    <x v="16"/>
    <s v="02-02-01-003-005"/>
    <s v="02-02-01-003-005-01"/>
    <s v="Materiales y suministros - Pinturas y barnices y productos relacionados; colores para la pintura artística; tintas"/>
    <s v="HP LASERJET ENTERPRISE M606DN REFERENCIA 81X CF281X RINDE 25.000 PAGINAS "/>
    <n v="44103103"/>
    <s v="MÍNIMA CUANTÍA"/>
    <n v="2"/>
    <n v="2"/>
    <n v="10"/>
    <n v="2"/>
    <n v="1487500"/>
    <s v="UNIDAD"/>
    <s v="NO SOLICITADAS"/>
  </r>
  <r>
    <x v="16"/>
    <s v="02-02-01-003-005"/>
    <s v="02-02-01-003-005-01"/>
    <s v="Materiales y suministros - Pinturas y barnices y productos relacionados; colores para la pintura artística; tintas"/>
    <s v="HP LASERJET ENTERPRISE MFP M527 DN REFERENCIA 87X CF287X RENDIMIENTO PARA 18.000 PAGINAS"/>
    <n v="44103103"/>
    <s v="MÍNIMA CUANTÍA"/>
    <n v="2"/>
    <n v="2"/>
    <n v="10"/>
    <n v="2"/>
    <n v="1487500"/>
    <s v="UNIDAD"/>
    <s v="NO SOLICITADAS"/>
  </r>
  <r>
    <x v="16"/>
    <s v="02-02-01-003-005"/>
    <s v="02-02-01-003-005-01"/>
    <s v="Materiales y suministros - Pinturas y barnices y productos relacionados; colores para la pintura artística; tintas"/>
    <s v="HP LASERJET P3015 REFERENCIA 55X CE255X RENDIMIENTO 12.500 PAGINAS"/>
    <n v="44103103"/>
    <s v="MÍNIMA CUANTÍA"/>
    <n v="2"/>
    <n v="2"/>
    <n v="10"/>
    <n v="2"/>
    <n v="1041250"/>
    <s v="UNIDAD"/>
    <s v="NO SOLICITADAS"/>
  </r>
  <r>
    <x v="16"/>
    <s v="02-02-01-003-005"/>
    <s v="02-02-01-003-005-01"/>
    <s v="Materiales y suministros - Pinturas y barnices y productos relacionados; colores para la pintura artística; tintas"/>
    <s v="TINTA AMARILLA IMPRESORA L-355 REFERENCIA 664 T644420 RENDIMIENTO PARA 4.000 PAGINAS "/>
    <n v="60121800"/>
    <s v="MÍNIMA CUANTÍA"/>
    <n v="2"/>
    <n v="2"/>
    <n v="10"/>
    <n v="9"/>
    <n v="340731"/>
    <s v="UNIDAD"/>
    <s v="NO SOLICITADAS"/>
  </r>
  <r>
    <x v="16"/>
    <s v="02-02-01-003-005"/>
    <s v="02-02-01-003-005-01"/>
    <s v="Materiales y suministros - Pinturas y barnices y productos relacionados; colores para la pintura artística; tintas"/>
    <s v="TINTA  MAGENTA IMPRESORA L-355 REFERENCIA 664 T664320 T644420 RENDIMIENTO PARA 4.000 PAGINAS"/>
    <n v="60121800"/>
    <s v="MÍNIMA CUANTÍA"/>
    <n v="2"/>
    <n v="2"/>
    <n v="10"/>
    <n v="9"/>
    <n v="340731"/>
    <s v="UNIDAD"/>
    <s v="NO SOLICITADAS"/>
  </r>
  <r>
    <x v="16"/>
    <s v="02-02-01-003-005"/>
    <s v="02-02-01-003-005-01"/>
    <s v="Materiales y suministros - Pinturas y barnices y productos relacionados; colores para la pintura artística; tintas"/>
    <s v="TINTA  CYAN IMPRESORA L-355 REFERENCIA 664 T664220 RENDIMIENTO PARA 4.000 PAGINAS"/>
    <n v="60121800"/>
    <s v="MÍNIMA CUANTÍA"/>
    <n v="2"/>
    <n v="2"/>
    <n v="10"/>
    <n v="9"/>
    <n v="340731"/>
    <s v="UNIDAD"/>
    <s v="NO SOLICITADAS"/>
  </r>
  <r>
    <x v="16"/>
    <s v="02-02-01-003-005"/>
    <s v="02-02-01-003-005-01"/>
    <s v="Materiales y suministros - Pinturas y barnices y productos relacionados; colores para la pintura artística; tintas"/>
    <s v="PINTURA ESMALTE BLANCA _x000a_"/>
    <n v="31211500"/>
    <s v="SELECCIÓN ABREVIADA SUBASTA INVERSA (NO DISPONIBLE)"/>
    <n v="4"/>
    <n v="5"/>
    <n v="16"/>
    <n v="10"/>
    <n v="303985.5"/>
    <s v="GALON"/>
    <s v="NO SOLICITADAS"/>
  </r>
  <r>
    <x v="16"/>
    <s v="02-02-01-003-005"/>
    <s v="02-02-01-003-005-01"/>
    <s v="Materiales y suministros - Pinturas y barnices y productos relacionados; colores para la pintura artística; tintas"/>
    <s v="PINTURA ESMALTE NEGRA_x000a_"/>
    <n v="31211500"/>
    <s v="SELECCIÓN ABREVIADA SUBASTA INVERSA (NO DISPONIBLE)"/>
    <n v="4"/>
    <n v="5"/>
    <n v="16"/>
    <n v="4"/>
    <n v="121594.2"/>
    <s v="GALON"/>
    <s v="NO SOLICITADAS"/>
  </r>
  <r>
    <x v="16"/>
    <s v="02-02-01-003-005"/>
    <s v="02-02-01-003-005-01"/>
    <s v="Materiales y suministros - Pinturas y barnices y productos relacionados; colores para la pintura artística; tintas"/>
    <s v="PINTURA DEMARCACIÓN NEGRA"/>
    <n v="31211505"/>
    <s v="SELECCIÓN ABREVIADA SUBASTA INVERSA (NO DISPONIBLE)"/>
    <n v="4"/>
    <n v="5"/>
    <n v="16"/>
    <n v="4"/>
    <n v="316102.08"/>
    <s v="GALON"/>
    <s v="NO SOLICITADAS"/>
  </r>
  <r>
    <x v="16"/>
    <s v="02-02-01-003-005"/>
    <s v="02-02-01-003-005-01"/>
    <s v="Materiales y suministros - Pinturas y barnices y productos relacionados; colores para la pintura artística; tintas"/>
    <s v="PINTURA DEMARCACIÓN BLANCA"/>
    <n v="31211505"/>
    <s v="SELECCIÓN ABREVIADA SUBASTA INVERSA (NO DISPONIBLE)"/>
    <n v="4"/>
    <n v="5"/>
    <n v="16"/>
    <n v="4"/>
    <n v="316102.08"/>
    <s v="GALON"/>
    <s v="NO SOLICITADAS"/>
  </r>
  <r>
    <x v="16"/>
    <s v="02-02-01-003-005"/>
    <s v="02-02-01-003-005-01"/>
    <s v="Materiales y suministros - Pinturas y barnices y productos relacionados; colores para la pintura artística; tintas"/>
    <s v="PINTURA ANTICORROSIVO EPOXICA COLOR BLANCO"/>
    <n v="31211500"/>
    <s v="SELECCIÓN ABREVIADA SUBASTA INVERSA (NO DISPONIBLE)"/>
    <n v="4"/>
    <n v="5"/>
    <n v="16"/>
    <n v="13"/>
    <n v="957036.08000000007"/>
    <s v="GALON"/>
    <s v="NO SOLICITADAS"/>
  </r>
  <r>
    <x v="16"/>
    <s v="02-02-01-003-005"/>
    <s v="02-02-01-003-005-01"/>
    <s v="Materiales y suministros - Pinturas y barnices y productos relacionados; colores para la pintura artística; tintas"/>
    <s v="PINTURA ANTICORROSIVO EPOXICA COLOR GRIS"/>
    <n v="31211500"/>
    <s v="SELECCIÓN ABREVIADA SUBASTA INVERSA (NO DISPONIBLE)"/>
    <n v="4"/>
    <n v="5"/>
    <n v="16"/>
    <n v="20"/>
    <n v="1472363.2000000002"/>
    <s v="GALON"/>
    <s v="NO SOLICITADAS"/>
  </r>
  <r>
    <x v="16"/>
    <s v="02-02-01-003-005"/>
    <s v="02-02-01-003-005-01"/>
    <s v="Materiales y suministros - Pinturas y barnices y productos relacionados; colores para la pintura artística; tintas"/>
    <s v="PINTURA ANTICORROSIVO X GALÓN COLOR AZUL "/>
    <n v="31211500"/>
    <s v="SELECCIÓN ABREVIADA SUBASTA INVERSA (NO DISPONIBLE)"/>
    <n v="4"/>
    <n v="5"/>
    <n v="16"/>
    <n v="20"/>
    <n v="1472363.2000000002"/>
    <s v="GALON"/>
    <s v="NO SOLICITADAS"/>
  </r>
  <r>
    <x v="16"/>
    <s v="02-02-01-003-005"/>
    <s v="02-02-01-003-005-01"/>
    <s v="Materiales y suministros - Pinturas y barnices y productos relacionados; colores para la pintura artística; tintas"/>
    <s v="BASE WENGUÉ X GALÓN"/>
    <n v="31211500"/>
    <s v="SELECCIÓN ABREVIADA SUBASTA INVERSA (NO DISPONIBLE)"/>
    <n v="4"/>
    <n v="5"/>
    <n v="16"/>
    <n v="10"/>
    <n v="852968.20000000007"/>
    <s v="GALON"/>
    <s v="NO SOLICITADAS"/>
  </r>
  <r>
    <x v="16"/>
    <s v="02-02-01-003-005"/>
    <s v="02-02-01-003-005-01"/>
    <s v="Materiales y suministros - Pinturas y barnices y productos relacionados; colores para la pintura artística; tintas"/>
    <s v="ESTUCO PLÁSTICO X CUÑETE 5 GALONES"/>
    <n v="31211700"/>
    <s v="SELECCIÓN ABREVIADA SUBASTA INVERSA (NO DISPONIBLE)"/>
    <n v="4"/>
    <n v="5"/>
    <n v="16"/>
    <n v="40"/>
    <n v="1026541.6000000001"/>
    <s v="GALON"/>
    <s v="NO SOLICITADAS"/>
  </r>
  <r>
    <x v="16"/>
    <s v="02-02-01-003-005"/>
    <s v="02-02-01-003-005-01"/>
    <s v="Materiales y suministros - Pinturas y barnices y productos relacionados; colores para la pintura artística; tintas"/>
    <s v="BASE BLANCA X GALÓN"/>
    <n v="31211500"/>
    <s v="SELECCIÓN ABREVIADA SUBASTA INVERSA (NO DISPONIBLE)"/>
    <n v="4"/>
    <n v="5"/>
    <n v="16"/>
    <n v="7"/>
    <n v="321021.54000000004"/>
    <s v="GALON"/>
    <s v="NO SOLICITADAS"/>
  </r>
  <r>
    <x v="16"/>
    <s v="02-02-01-003-005"/>
    <s v="02-02-01-003-005-01"/>
    <s v="Materiales y suministros - Pinturas y barnices y productos relacionados; colores para la pintura artística; tintas"/>
    <s v="PINTURA VINILO BLANCO ALMENDRA TIPO 1, CUÑETE 5 GALONES -EXTERIOR"/>
    <n v="31211502"/>
    <s v="SELECCIÓN ABREVIADA SUBASTA INVERSA (NO DISPONIBLE)"/>
    <n v="4"/>
    <n v="5"/>
    <n v="16"/>
    <n v="45"/>
    <n v="7971024.6000000006"/>
    <s v="UNIDAD"/>
    <s v="NO SOLICITADAS"/>
  </r>
  <r>
    <x v="16"/>
    <s v="02-02-01-003-005"/>
    <s v="02-02-01-003-005-01"/>
    <s v="Materiales y suministros - Pinturas y barnices y productos relacionados; colores para la pintura artística; tintas"/>
    <s v="PINTURA VINILO BLANCO TIPO 1, CUÑETE X 5 GALONES- INTERIOR"/>
    <n v="31211502"/>
    <s v="SELECCIÓN ABREVIADA SUBASTA INVERSA (NO DISPONIBLE)"/>
    <n v="4"/>
    <n v="5"/>
    <n v="16"/>
    <n v="74"/>
    <n v="11252042.620000001"/>
    <s v="UNIDAD"/>
    <s v="NO SOLICITADAS"/>
  </r>
  <r>
    <x v="16"/>
    <s v="02-02-01-003-005"/>
    <s v="02-02-01-003-005-01"/>
    <s v="Materiales y suministros - Pinturas y barnices y productos relacionados; colores para la pintura artística; tintas"/>
    <s v="PINTURA VINILO GRIS BASALTO TIPO 1, CUÑETE X 5 GALONES"/>
    <n v="31211502"/>
    <s v="SELECCIÓN ABREVIADA SUBASTA INVERSA (NO DISPONIBLE)"/>
    <n v="4"/>
    <n v="5"/>
    <n v="16"/>
    <n v="7"/>
    <n v="1064382.4100000001"/>
    <s v="UNIDAD"/>
    <s v="NO SOLICITADAS"/>
  </r>
  <r>
    <x v="16"/>
    <s v="02-02-01-003-005"/>
    <s v="02-02-01-003-005-02"/>
    <s v="Materiales y suministros - Productos farmacéuticos"/>
    <s v="ALCOHOL ANTISÉPTICO X 1000ML"/>
    <n v="51102700"/>
    <s v="SELECCIÓN ABREVIADA - ACUERDO MARCO"/>
    <n v="2"/>
    <n v="2"/>
    <n v="16"/>
    <n v="24"/>
    <n v="465960"/>
    <s v="UNIDAD"/>
    <s v="NO SOLICITADAS"/>
  </r>
  <r>
    <x v="16"/>
    <s v="02-02-01-003-005"/>
    <s v="02-02-01-003-005-02"/>
    <s v="Materiales y suministros - Productos farmacéuticos"/>
    <s v="GEL ANTIBACTERIAL "/>
    <n v="51102700"/>
    <s v="SELECCIÓN ABREVIADA - ACUERDO MARCO"/>
    <n v="2"/>
    <n v="2"/>
    <n v="16"/>
    <n v="42"/>
    <n v="1923432"/>
    <s v="GALON"/>
    <s v="NO SOLICITADAS"/>
  </r>
  <r>
    <x v="16"/>
    <s v="02-02-01-003-005"/>
    <s v="02-02-01-003-005-03"/>
    <s v="Materiales y suministros - Jabón, preparados para limpieza, perfumes y preparados de tocador"/>
    <s v="BLANQUEADOR"/>
    <n v="47131807"/>
    <s v="SELECCIÓN ABREVIADA - ACUERDO MARCO"/>
    <n v="2"/>
    <n v="2"/>
    <n v="16"/>
    <n v="14"/>
    <n v="212212"/>
    <s v="UNIDAD"/>
    <s v="NO SOLICITADAS"/>
  </r>
  <r>
    <x v="16"/>
    <s v="02-02-01-003-005"/>
    <s v="02-02-01-003-005-03"/>
    <s v="Materiales y suministros - Jabón, preparados para limpieza, perfumes y preparados de tocador"/>
    <s v="CERA POLIMERICA TRANSPARENTE"/>
    <n v="47131802"/>
    <s v="SELECCIÓN ABREVIADA - ACUERDO MARCO"/>
    <n v="2"/>
    <n v="2"/>
    <n v="16"/>
    <n v="14"/>
    <n v="574266"/>
    <s v="UNIDAD"/>
    <s v="NO SOLICITADAS"/>
  </r>
  <r>
    <x v="16"/>
    <s v="02-02-01-003-005"/>
    <s v="02-02-01-003-005-03"/>
    <s v="Materiales y suministros - Jabón, preparados para limpieza, perfumes y preparados de tocador"/>
    <s v="JABON LAVA LOZA "/>
    <n v="53131608"/>
    <s v="SELECCIÓN ABREVIADA - ACUERDO MARCO"/>
    <n v="2"/>
    <n v="2"/>
    <n v="16"/>
    <n v="28"/>
    <n v="116956"/>
    <s v="UNIDAD"/>
    <s v="NO SOLICITADAS"/>
  </r>
  <r>
    <x v="16"/>
    <s v="02-02-01-003-005"/>
    <s v="02-02-01-003-005-03"/>
    <s v="Materiales y suministros - Jabón, preparados para limpieza, perfumes y preparados de tocador"/>
    <s v="LIMPIADOR DESINFECTANTE "/>
    <n v="47131803"/>
    <s v="SELECCIÓN ABREVIADA - ACUERDO MARCO"/>
    <n v="2"/>
    <n v="2"/>
    <n v="16"/>
    <n v="33"/>
    <n v="441969"/>
    <s v="UNIDAD"/>
    <s v="NO SOLICITADAS"/>
  </r>
  <r>
    <x v="16"/>
    <s v="02-02-01-003-005"/>
    <s v="02-02-01-003-005-03"/>
    <s v="Materiales y suministros - Jabón, preparados para limpieza, perfumes y preparados de tocador"/>
    <s v="JABON EN BARRA"/>
    <n v="53131608"/>
    <s v="SELECCIÓN ABREVIADA - ACUERDO MARCO"/>
    <n v="2"/>
    <n v="2"/>
    <n v="16"/>
    <n v="58"/>
    <n v="138504"/>
    <s v="UNIDAD"/>
    <s v="NO SOLICITADAS"/>
  </r>
  <r>
    <x v="16"/>
    <s v="02-02-01-003-005"/>
    <s v="02-02-01-003-005-03"/>
    <s v="Materiales y suministros - Jabón, preparados para limpieza, perfumes y preparados de tocador"/>
    <s v="JABON LIQUIDO LAVALOZA"/>
    <n v="47131810"/>
    <s v="SELECCIÓN ABREVIADA - ACUERDO MARCO"/>
    <n v="2"/>
    <n v="2"/>
    <n v="16"/>
    <n v="24"/>
    <n v="625440"/>
    <s v="GALON"/>
    <s v="NO SOLICITADAS"/>
  </r>
  <r>
    <x v="16"/>
    <s v="02-02-01-003-005"/>
    <s v="02-02-01-003-005-03"/>
    <s v="Materiales y suministros - Jabón, preparados para limpieza, perfumes y preparados de tocador"/>
    <s v="JABON LIQUIDO PARA MANOS "/>
    <n v="53131608"/>
    <s v="SELECCIÓN ABREVIADA - ACUERDO MARCO"/>
    <n v="2"/>
    <n v="2"/>
    <n v="16"/>
    <n v="33"/>
    <n v="191862"/>
    <s v="UNIDAD"/>
    <s v="NO SOLICITADAS"/>
  </r>
  <r>
    <x v="16"/>
    <s v="02-02-01-003-005"/>
    <s v="02-02-01-003-005-03"/>
    <s v="Materiales y suministros - Jabón, preparados para limpieza, perfumes y preparados de tocador"/>
    <s v="DETERGENTE EN POLVO X 20 KG"/>
    <n v="53131608"/>
    <s v="SELECCIÓN ABREVIADA - ACUERDO MARCO"/>
    <n v="2"/>
    <n v="2"/>
    <n v="16"/>
    <n v="69"/>
    <n v="7729863"/>
    <s v="UNIDAD"/>
    <s v="NO SOLICITADAS"/>
  </r>
  <r>
    <x v="16"/>
    <s v="02-02-01-003-005"/>
    <s v="02-02-01-003-005-04"/>
    <s v="Materiales y suministros - Productos químicos n. C. P."/>
    <s v="SOLDADURA PVC X 1/4 GALON"/>
    <n v="31201610"/>
    <s v="SELECCIÓN ABREVIADA SUBASTA INVERSA (NO DISPONIBLE)"/>
    <n v="4"/>
    <n v="5"/>
    <n v="16"/>
    <n v="5"/>
    <n v="197266.30000000002"/>
    <s v="UNIDAD"/>
    <s v="NO SOLICITADAS"/>
  </r>
  <r>
    <x v="16"/>
    <s v="02-02-01-003-005"/>
    <s v="02-02-01-003-005-04"/>
    <s v="Materiales y suministros - Productos químicos n. C. P."/>
    <s v="PEGANTE DE CONTACTO X GALÓN"/>
    <n v="31201610"/>
    <s v="SELECCIÓN ABREVIADA SUBASTA INVERSA (NO DISPONIBLE)"/>
    <n v="4"/>
    <n v="5"/>
    <n v="16"/>
    <n v="4"/>
    <n v="237700.12"/>
    <s v="UNIDAD"/>
    <s v="NO SOLICITADAS"/>
  </r>
  <r>
    <x v="16"/>
    <s v="02-02-01-003-005"/>
    <s v="02-02-01-003-005-04"/>
    <s v="Materiales y suministros - Productos químicos n. C. P."/>
    <s v="PEGANTE PARA MADERA X 1 GALÓN"/>
    <n v="31201610"/>
    <s v="SELECCIÓN ABREVIADA SUBASTA INVERSA (NO DISPONIBLE)"/>
    <n v="4"/>
    <n v="5"/>
    <n v="16"/>
    <n v="3"/>
    <n v="126021"/>
    <s v="UNIDAD"/>
    <s v="NO SOLICITADAS"/>
  </r>
  <r>
    <x v="16"/>
    <s v="02-02-01-003-006"/>
    <s v="02-02-01-003-006-02"/>
    <s v="Materiales y suministros - Otros productos de caucho"/>
    <s v="JUEGOS DE PREMOLDEADOS TIPO EXTERIOR #2"/>
    <n v="39121400"/>
    <s v="SELECCIÓN ABREVIADA SUBASTA INVERSA (NO DISPONIBLE)"/>
    <n v="4"/>
    <n v="5"/>
    <n v="16"/>
    <n v="3"/>
    <n v="601287.96"/>
    <s v="UNIDAD"/>
    <s v="NO SOLICITADAS"/>
  </r>
  <r>
    <x v="16"/>
    <s v="02-02-01-003-006"/>
    <s v="02-02-01-003-006-02"/>
    <s v="Materiales y suministros - Otros productos de caucho"/>
    <s v="JUEGOS DE PREMOLDEADOS TIPO INTERIOR #2"/>
    <n v="39121400"/>
    <s v="SELECCIÓN ABREVIADA SUBASTA INVERSA (NO DISPONIBLE)"/>
    <n v="4"/>
    <n v="5"/>
    <n v="16"/>
    <n v="2"/>
    <n v="465461.36"/>
    <s v="UNIDAD"/>
    <s v="NO SOLICITADAS"/>
  </r>
  <r>
    <x v="16"/>
    <s v="02-02-01-003-006"/>
    <s v="02-02-01-003-006-03"/>
    <s v="Materiales y suministros - Semimanufacturas de plástico"/>
    <s v="MANGUERA PLASTICA PARA RIEGO 1 DE PULGADA POR 100 MTS"/>
    <n v="40142000"/>
    <s v="SELECCIÓN ABREVIADA SUBASTA INVERSA (NO DISPONIBLE)"/>
    <n v="4"/>
    <n v="5"/>
    <n v="16"/>
    <n v="5"/>
    <n v="669791.5"/>
    <s v="UNIDAD"/>
    <s v="NO SOLICITADAS"/>
  </r>
  <r>
    <x v="16"/>
    <s v="02-02-01-003-006"/>
    <s v="02-02-01-003-006-03"/>
    <s v="Materiales y suministros - Semimanufacturas de plástico"/>
    <s v="MANGUERA PLASTICA PARA RIEGO 1/2 DE PULGADA POR 100 MTS"/>
    <n v="40142000"/>
    <s v="SELECCIÓN ABREVIADA SUBASTA INVERSA (NO DISPONIBLE)"/>
    <n v="4"/>
    <n v="5"/>
    <n v="16"/>
    <n v="4"/>
    <n v="275784.88"/>
    <s v="UNIDAD"/>
    <s v="NO SOLICITADAS"/>
  </r>
  <r>
    <x v="16"/>
    <s v="02-02-01-003-006"/>
    <s v="02-02-01-003-006-03"/>
    <s v="Materiales y suministros - Semimanufacturas de plástico"/>
    <s v="CINTA PARA RIEGO ROLLO DE 1000 metros gotero cada 20cm"/>
    <n v="40142000"/>
    <s v="SELECCIÓN ABREVIADA SUBASTA INVERSA (NO DISPONIBLE)"/>
    <n v="4"/>
    <n v="5"/>
    <n v="16"/>
    <n v="1"/>
    <n v="39049.85"/>
    <s v="UNIDAD"/>
    <s v="NO SOLICITADAS"/>
  </r>
  <r>
    <x v="16"/>
    <s v="02-02-01-003-006"/>
    <s v="02-02-01-003-006-03"/>
    <s v="Materiales y suministros - Semimanufacturas de plástico"/>
    <s v="TUBOS CONDUIT PVC DE 1/2"/>
    <n v="39131700"/>
    <s v="SELECCIÓN ABREVIADA SUBASTA INVERSA (NO DISPONIBLE)"/>
    <n v="4"/>
    <n v="5"/>
    <n v="16"/>
    <n v="40"/>
    <n v="154176.4"/>
    <s v="METRO"/>
    <s v="NO SOLICITADAS"/>
  </r>
  <r>
    <x v="16"/>
    <s v="02-02-01-003-006"/>
    <s v="02-02-01-003-006-03"/>
    <s v="Materiales y suministros - Semimanufacturas de plástico"/>
    <s v="TUBOS CONDUIT PVC DE 3/4&quot;"/>
    <n v="39131700"/>
    <s v="SELECCIÓN ABREVIADA SUBASTA INVERSA (NO DISPONIBLE)"/>
    <n v="4"/>
    <n v="5"/>
    <n v="16"/>
    <n v="40"/>
    <n v="38508.400000000001"/>
    <s v="METRO"/>
    <s v="NO SOLICITADAS"/>
  </r>
  <r>
    <x v="16"/>
    <s v="02-02-01-003-006"/>
    <s v="02-02-01-003-006-03"/>
    <s v="Materiales y suministros - Semimanufacturas de plástico"/>
    <s v="TUBOS CONDUIT PVC DE  1&quot;"/>
    <n v="39131700"/>
    <s v="SELECCIÓN ABREVIADA SUBASTA INVERSA (NO DISPONIBLE)"/>
    <n v="4"/>
    <n v="5"/>
    <n v="16"/>
    <n v="40"/>
    <n v="42364"/>
    <s v="METRO"/>
    <s v="NO SOLICITADAS"/>
  </r>
  <r>
    <x v="16"/>
    <s v="02-02-01-003-006"/>
    <s v="02-02-01-003-006-03"/>
    <s v="Materiales y suministros - Semimanufacturas de plástico"/>
    <s v="TUBOS CONDUIT PVC DE 1-1/2&quot;"/>
    <n v="39131700"/>
    <s v="SELECCIÓN ABREVIADA SUBASTA INVERSA (NO DISPONIBLE)"/>
    <n v="4"/>
    <n v="5"/>
    <n v="16"/>
    <n v="10"/>
    <n v="26775"/>
    <s v="METRO"/>
    <s v="NO SOLICITADAS"/>
  </r>
  <r>
    <x v="16"/>
    <s v="02-02-01-003-006"/>
    <s v="02-02-01-003-006-03"/>
    <s v="Materiales y suministros - Semimanufacturas de plástico"/>
    <s v="TUBOS CONDUIT PVC DE 2&quot;"/>
    <n v="39131700"/>
    <s v="SELECCIÓN ABREVIADA SUBASTA INVERSA (NO DISPONIBLE)"/>
    <n v="4"/>
    <n v="5"/>
    <n v="16"/>
    <n v="10"/>
    <n v="48801.900000000009"/>
    <s v="METRO"/>
    <s v="NO SOLICITADAS"/>
  </r>
  <r>
    <x v="16"/>
    <s v="02-02-01-003-006"/>
    <s v="02-02-01-003-006-03"/>
    <s v="Materiales y suministros - Semimanufacturas de plástico"/>
    <s v="TERMINAL CONDUIT PVC DE 1/2&quot;"/>
    <n v="39131707"/>
    <s v="SELECCIÓN ABREVIADA SUBASTA INVERSA (NO DISPONIBLE)"/>
    <n v="4"/>
    <n v="5"/>
    <n v="16"/>
    <n v="80"/>
    <n v="10281.6"/>
    <s v="UNIDAD"/>
    <s v="NO SOLICITADAS"/>
  </r>
  <r>
    <x v="16"/>
    <s v="02-02-01-003-006"/>
    <s v="02-02-01-003-006-03"/>
    <s v="Materiales y suministros - Semimanufacturas de plástico"/>
    <s v="TERMINAL CONDUIT PVC DE 3/4&quot;"/>
    <n v="39131707"/>
    <s v="SELECCIÓN ABREVIADA SUBASTA INVERSA (NO DISPONIBLE)"/>
    <n v="4"/>
    <n v="5"/>
    <n v="16"/>
    <n v="80"/>
    <n v="14470.4"/>
    <s v="UNIDAD"/>
    <s v="NO SOLICITADAS"/>
  </r>
  <r>
    <x v="16"/>
    <s v="02-02-01-003-006"/>
    <s v="02-02-01-003-006-03"/>
    <s v="Materiales y suministros - Semimanufacturas de plástico"/>
    <s v="TERMINAL CONDUIT PVC DE 1&quot;"/>
    <n v="39131707"/>
    <s v="SELECCIÓN ABREVIADA SUBASTA INVERSA (NO DISPONIBLE)"/>
    <n v="4"/>
    <n v="5"/>
    <n v="16"/>
    <n v="80"/>
    <n v="26275.200000000001"/>
    <s v="UNIDAD"/>
    <s v="NO SOLICITADAS"/>
  </r>
  <r>
    <x v="16"/>
    <s v="02-02-01-003-006"/>
    <s v="02-02-01-003-006-03"/>
    <s v="Materiales y suministros - Semimanufacturas de plástico"/>
    <s v="TERMINAL CONDUIT PVC DE 1-1/2&quot;"/>
    <n v="39131707"/>
    <s v="SELECCIÓN ABREVIADA SUBASTA INVERSA (NO DISPONIBLE)"/>
    <n v="4"/>
    <n v="5"/>
    <n v="16"/>
    <n v="15"/>
    <n v="8371.65"/>
    <s v="UNIDAD"/>
    <s v="NO SOLICITADAS"/>
  </r>
  <r>
    <x v="16"/>
    <s v="02-02-01-003-006"/>
    <s v="02-02-01-003-006-03"/>
    <s v="Materiales y suministros - Semimanufacturas de plástico"/>
    <s v="TERMINAL CONDUIT PVC DE  2&quot;"/>
    <n v="39131707"/>
    <s v="SELECCIÓN ABREVIADA SUBASTA INVERSA (NO DISPONIBLE)"/>
    <n v="4"/>
    <n v="5"/>
    <n v="16"/>
    <n v="15"/>
    <n v="20473.95"/>
    <s v="UNIDAD"/>
    <s v="NO SOLICITADAS"/>
  </r>
  <r>
    <x v="16"/>
    <s v="02-02-01-003-006"/>
    <s v="02-02-01-003-006-03"/>
    <s v="Materiales y suministros - Semimanufacturas de plástico"/>
    <s v="CURVA CONDUIT PVC  1/2&quot;"/>
    <n v="39131707"/>
    <s v="SELECCIÓN ABREVIADA SUBASTA INVERSA (NO DISPONIBLE)"/>
    <n v="4"/>
    <n v="5"/>
    <n v="16"/>
    <n v="40"/>
    <n v="8568"/>
    <s v="UNIDAD"/>
    <s v="NO SOLICITADAS"/>
  </r>
  <r>
    <x v="16"/>
    <s v="02-02-01-003-006"/>
    <s v="02-02-01-003-006-03"/>
    <s v="Materiales y suministros - Semimanufacturas de plástico"/>
    <s v="CURVA CONDUIT PVC  3/4&quot;"/>
    <n v="39131707"/>
    <s v="SELECCIÓN ABREVIADA SUBASTA INVERSA (NO DISPONIBLE)"/>
    <n v="4"/>
    <n v="5"/>
    <n v="16"/>
    <n v="40"/>
    <n v="14042"/>
    <s v="UNIDAD"/>
    <s v="NO SOLICITADAS"/>
  </r>
  <r>
    <x v="16"/>
    <s v="02-02-01-003-006"/>
    <s v="02-02-01-003-006-03"/>
    <s v="Materiales y suministros - Semimanufacturas de plástico"/>
    <s v="CURVA CONDUIT PVC D1&quot;"/>
    <n v="39131707"/>
    <s v="SELECCIÓN ABREVIADA SUBASTA INVERSA (NO DISPONIBLE)"/>
    <n v="4"/>
    <n v="5"/>
    <n v="16"/>
    <n v="40"/>
    <n v="32272.799999999996"/>
    <s v="UNIDAD"/>
    <s v="NO SOLICITADAS"/>
  </r>
  <r>
    <x v="16"/>
    <s v="02-02-01-003-006"/>
    <s v="02-02-01-003-006-03"/>
    <s v="Materiales y suministros - Semimanufacturas de plástico"/>
    <s v="CURVA CONDUIT PVC 1-1/2&quot;"/>
    <n v="39131707"/>
    <s v="SELECCIÓN ABREVIADA SUBASTA INVERSA (NO DISPONIBLE)"/>
    <n v="4"/>
    <n v="5"/>
    <n v="16"/>
    <n v="15"/>
    <n v="27310.5"/>
    <s v="UNIDAD"/>
    <s v="NO SOLICITADAS"/>
  </r>
  <r>
    <x v="16"/>
    <s v="02-02-01-003-006"/>
    <s v="02-02-01-003-006-03"/>
    <s v="Materiales y suministros - Semimanufacturas de plástico"/>
    <s v="CURVA CONDUIT PVC  2&quot;"/>
    <n v="39131707"/>
    <s v="SELECCIÓN ABREVIADA SUBASTA INVERSA (NO DISPONIBLE)"/>
    <n v="4"/>
    <n v="5"/>
    <n v="16"/>
    <n v="15"/>
    <n v="63653.1"/>
    <s v="UNIDAD"/>
    <s v="NO SOLICITADAS"/>
  </r>
  <r>
    <x v="16"/>
    <s v="02-02-01-003-006"/>
    <s v="02-02-01-003-006-03"/>
    <s v="Materiales y suministros - Semimanufacturas de plástico"/>
    <s v="ADAPTADOR MACHO PVC PRESION DE 1/2"/>
    <n v="40171708"/>
    <s v="SELECCIÓN ABREVIADA SUBASTA INVERSA (NO DISPONIBLE)"/>
    <n v="4"/>
    <n v="5"/>
    <n v="16"/>
    <n v="250"/>
    <n v="30940"/>
    <s v="UNIDAD"/>
    <s v="NO SOLICITADAS"/>
  </r>
  <r>
    <x v="16"/>
    <s v="02-02-01-003-006"/>
    <s v="02-02-01-003-006-03"/>
    <s v="Materiales y suministros - Semimanufacturas de plástico"/>
    <s v="ADAPTADOR MACHO PVC PRESION DE 1"/>
    <n v="40171708"/>
    <s v="SELECCIÓN ABREVIADA SUBASTA INVERSA (NO DISPONIBLE)"/>
    <n v="4"/>
    <n v="5"/>
    <n v="16"/>
    <n v="20"/>
    <n v="5926.2"/>
    <s v="UNIDAD"/>
    <s v="NO SOLICITADAS"/>
  </r>
  <r>
    <x v="16"/>
    <s v="02-02-01-003-006"/>
    <s v="02-02-01-003-006-03"/>
    <s v="Materiales y suministros - Semimanufacturas de plástico"/>
    <s v="BUJE REDUCTOR 3/4 X 1/2"/>
    <n v="40173608"/>
    <s v="SELECCIÓN ABREVIADA SUBASTA INVERSA (NO DISPONIBLE)"/>
    <n v="4"/>
    <n v="5"/>
    <n v="16"/>
    <n v="40"/>
    <n v="20658.400000000001"/>
    <s v="UNIDAD"/>
    <s v="NO SOLICITADAS"/>
  </r>
  <r>
    <x v="16"/>
    <s v="02-02-01-003-006"/>
    <s v="02-02-01-003-006-03"/>
    <s v="Materiales y suministros - Semimanufacturas de plástico"/>
    <s v="BUJE SANITARIO 2 * 1 1/2"/>
    <n v="40141720"/>
    <s v="SELECCIÓN ABREVIADA SUBASTA INVERSA (NO DISPONIBLE)"/>
    <n v="4"/>
    <n v="5"/>
    <n v="16"/>
    <n v="40"/>
    <n v="19611.199999999997"/>
    <s v="UNIDAD"/>
    <s v="NO SOLICITADAS"/>
  </r>
  <r>
    <x v="16"/>
    <s v="02-02-01-003-006"/>
    <s v="02-02-01-003-006-03"/>
    <s v="Materiales y suministros - Semimanufacturas de plástico"/>
    <s v="UNIONES UNIVERSALES DE 1/2&quot; PVC"/>
    <n v="40174908"/>
    <s v="SELECCIÓN ABREVIADA SUBASTA INVERSA (NO DISPONIBLE)"/>
    <n v="4"/>
    <n v="5"/>
    <n v="16"/>
    <n v="40"/>
    <n v="32748.800000000003"/>
    <s v="UNIDAD"/>
    <s v="NO SOLICITADAS"/>
  </r>
  <r>
    <x v="16"/>
    <s v="02-02-01-003-006"/>
    <s v="02-02-01-003-006-03"/>
    <s v="Materiales y suministros - Semimanufacturas de plástico"/>
    <s v="UNIONES UNIVERSALES DE 1&quot;"/>
    <n v="40174908"/>
    <s v="SELECCIÓN ABREVIADA SUBASTA INVERSA (NO DISPONIBLE)"/>
    <n v="4"/>
    <n v="5"/>
    <n v="16"/>
    <n v="20"/>
    <n v="43649.2"/>
    <s v="UNIDAD"/>
    <s v="NO SOLICITADAS"/>
  </r>
  <r>
    <x v="16"/>
    <s v="02-02-01-003-006"/>
    <s v="02-02-01-003-006-03"/>
    <s v="Materiales y suministros - Semimanufacturas de plástico"/>
    <s v="UNIONES UNIVERSALES DE 2&quot;"/>
    <n v="40174908"/>
    <s v="SELECCIÓN ABREVIADA SUBASTA INVERSA (NO DISPONIBLE)"/>
    <n v="4"/>
    <n v="5"/>
    <n v="16"/>
    <n v="20"/>
    <n v="122022.6"/>
    <s v="UNIDAD"/>
    <s v="NO SOLICITADAS"/>
  </r>
  <r>
    <x v="16"/>
    <s v="02-02-01-003-006"/>
    <s v="02-02-01-003-006-03"/>
    <s v="Materiales y suministros - Semimanufacturas de plástico"/>
    <s v="UNIÓN PVC 1/2"/>
    <n v="40174908"/>
    <s v="SELECCIÓN ABREVIADA SUBASTA INVERSA (NO DISPONIBLE)"/>
    <n v="4"/>
    <n v="5"/>
    <n v="16"/>
    <n v="150"/>
    <n v="11602.5"/>
    <s v="UNIDAD"/>
    <s v="NO SOLICITADAS"/>
  </r>
  <r>
    <x v="16"/>
    <s v="02-02-01-003-006"/>
    <s v="02-02-01-003-006-03"/>
    <s v="Materiales y suministros - Semimanufacturas de plástico"/>
    <s v="UNIÓN PVC 1&quot;"/>
    <n v="40174908"/>
    <s v="SELECCIÓN ABREVIADA SUBASTA INVERSA (NO DISPONIBLE)"/>
    <n v="4"/>
    <n v="5"/>
    <n v="16"/>
    <n v="30"/>
    <n v="5355"/>
    <s v="UNIDAD"/>
    <s v="NO SOLICITADAS"/>
  </r>
  <r>
    <x v="16"/>
    <s v="02-02-01-003-006"/>
    <s v="02-02-01-003-006-03"/>
    <s v="Materiales y suministros - Semimanufacturas de plástico"/>
    <s v="UNIÓN PVC 2&quot; DE PRESIÓN"/>
    <n v="40174908"/>
    <s v="SELECCIÓN ABREVIADA SUBASTA INVERSA (NO DISPONIBLE)"/>
    <n v="4"/>
    <n v="5"/>
    <n v="16"/>
    <n v="20"/>
    <n v="14684.6"/>
    <s v="UNIDAD"/>
    <s v="NO SOLICITADAS"/>
  </r>
  <r>
    <x v="16"/>
    <s v="02-02-01-003-006"/>
    <s v="02-02-01-003-006-03"/>
    <s v="Materiales y suministros - Semimanufacturas de plástico"/>
    <s v="T DE 1/2&quot;"/>
    <n v="40174608"/>
    <s v="SELECCIÓN ABREVIADA SUBASTA INVERSA (NO DISPONIBLE)"/>
    <n v="4"/>
    <n v="5"/>
    <n v="16"/>
    <n v="170"/>
    <n v="37425.5"/>
    <s v="UNIDAD"/>
    <s v="NO SOLICITADAS"/>
  </r>
  <r>
    <x v="16"/>
    <s v="02-02-01-003-006"/>
    <s v="02-02-01-003-006-03"/>
    <s v="Materiales y suministros - Semimanufacturas de plástico"/>
    <s v="T DE 2&quot;"/>
    <n v="40174608"/>
    <s v="SELECCIÓN ABREVIADA SUBASTA INVERSA (NO DISPONIBLE)"/>
    <n v="4"/>
    <n v="5"/>
    <n v="16"/>
    <n v="20"/>
    <n v="68544"/>
    <s v="UNIDAD"/>
    <s v="NO SOLICITADAS"/>
  </r>
  <r>
    <x v="16"/>
    <s v="02-02-01-003-006"/>
    <s v="02-02-01-003-006-03"/>
    <s v="Materiales y suministros - Semimanufacturas de plástico"/>
    <s v="CODOS DE 1/2 X 90"/>
    <n v="40172808"/>
    <s v="SELECCIÓN ABREVIADA SUBASTA INVERSA (NO DISPONIBLE)"/>
    <n v="4"/>
    <n v="5"/>
    <n v="16"/>
    <n v="170"/>
    <n v="26905.9"/>
    <s v="UNIDAD"/>
    <s v="NO SOLICITADAS"/>
  </r>
  <r>
    <x v="16"/>
    <s v="02-02-01-003-006"/>
    <s v="02-02-01-003-006-03"/>
    <s v="Materiales y suministros - Semimanufacturas de plástico"/>
    <s v="CODO 3/4 X 90 "/>
    <n v="40172808"/>
    <s v="SELECCIÓN ABREVIADA SUBASTA INVERSA (NO DISPONIBLE)"/>
    <n v="4"/>
    <n v="5"/>
    <n v="16"/>
    <n v="80"/>
    <n v="14851.199999999999"/>
    <s v="UNIDAD"/>
    <s v="NO SOLICITADAS"/>
  </r>
  <r>
    <x v="16"/>
    <s v="02-02-01-003-006"/>
    <s v="02-02-01-003-006-03"/>
    <s v="Materiales y suministros - Semimanufacturas de plástico"/>
    <s v="CODO 1 X 90"/>
    <n v="40172808"/>
    <s v="SELECCIÓN ABREVIADA SUBASTA INVERSA (NO DISPONIBLE)"/>
    <n v="4"/>
    <n v="5"/>
    <n v="16"/>
    <n v="70"/>
    <n v="24906.7"/>
    <s v="UNIDAD"/>
    <s v="NO SOLICITADAS"/>
  </r>
  <r>
    <x v="16"/>
    <s v="02-02-01-003-006"/>
    <s v="02-02-01-003-006-03"/>
    <s v="Materiales y suministros - Semimanufacturas de plástico"/>
    <s v="CODO 1/2 X 45"/>
    <n v="40172808"/>
    <s v="SELECCIÓN ABREVIADA SUBASTA INVERSA (NO DISPONIBLE)"/>
    <n v="4"/>
    <n v="5"/>
    <n v="16"/>
    <n v="50"/>
    <n v="10115"/>
    <s v="UNIDAD"/>
    <s v="NO SOLICITADAS"/>
  </r>
  <r>
    <x v="16"/>
    <s v="02-02-01-003-006"/>
    <s v="02-02-01-003-006-03"/>
    <s v="Materiales y suministros - Semimanufacturas de plástico"/>
    <s v="CODO SANITARIO 2&quot; "/>
    <n v="40172808"/>
    <s v="SELECCIÓN ABREVIADA SUBASTA INVERSA (NO DISPONIBLE)"/>
    <n v="4"/>
    <n v="5"/>
    <n v="16"/>
    <n v="20"/>
    <n v="11828.600000000002"/>
    <s v="UNIDAD"/>
    <s v="NO SOLICITADAS"/>
  </r>
  <r>
    <x v="16"/>
    <s v="02-02-01-003-006"/>
    <s v="02-02-01-003-006-03"/>
    <s v="Materiales y suministros - Semimanufacturas de plástico"/>
    <s v="TUBO PVC DE PRESIÒN DE 1/2"/>
    <n v="40183002"/>
    <s v="SELECCIÓN ABREVIADA SUBASTA INVERSA (NO DISPONIBLE)"/>
    <n v="4"/>
    <n v="5"/>
    <n v="16"/>
    <n v="20"/>
    <n v="59999.799999999996"/>
    <s v="UNIDAD"/>
    <s v="NO SOLICITADAS"/>
  </r>
  <r>
    <x v="16"/>
    <s v="02-02-01-003-006"/>
    <s v="02-02-01-003-006-03"/>
    <s v="Materiales y suministros - Semimanufacturas de plástico"/>
    <s v="TUBO PVC DE PRESIÒN DE 1"/>
    <n v="40183002"/>
    <s v="SELECCIÓN ABREVIADA SUBASTA INVERSA (NO DISPONIBLE)"/>
    <n v="4"/>
    <n v="5"/>
    <n v="16"/>
    <n v="10"/>
    <n v="46017.299999999996"/>
    <s v="UNIDAD"/>
    <s v="NO SOLICITADAS"/>
  </r>
  <r>
    <x v="16"/>
    <s v="02-02-01-003-006"/>
    <s v="02-02-01-003-006-03"/>
    <s v="Materiales y suministros - Semimanufacturas de plástico"/>
    <s v="TUBO PVC DE PRESIÒN DE 2"/>
    <n v="40183002"/>
    <s v="SELECCIÓN ABREVIADA SUBASTA INVERSA (NO DISPONIBLE)"/>
    <n v="4"/>
    <n v="5"/>
    <n v="16"/>
    <n v="5"/>
    <n v="100679.95000000001"/>
    <s v="UNIDAD"/>
    <s v="NO SOLICITADAS"/>
  </r>
  <r>
    <x v="16"/>
    <s v="02-02-01-003-006"/>
    <s v="02-02-01-003-006-03"/>
    <s v="Materiales y suministros - Semimanufacturas de plástico"/>
    <s v="TAPONES DE 1/2&quot; SOLDADO"/>
    <n v="20111702"/>
    <s v="SELECCIÓN ABREVIADA SUBASTA INVERSA (NO DISPONIBLE)"/>
    <n v="4"/>
    <n v="5"/>
    <n v="16"/>
    <n v="250"/>
    <n v="76160"/>
    <s v="UNIDAD"/>
    <s v="NO SOLICITADAS"/>
  </r>
  <r>
    <x v="16"/>
    <s v="02-02-01-003-006"/>
    <s v="02-02-01-003-006-03"/>
    <s v="Materiales y suministros - Semimanufacturas de plástico"/>
    <s v="CONTROL PVC 1&quot;"/>
    <n v="40141609"/>
    <s v="SELECCIÓN ABREVIADA SUBASTA INVERSA (NO DISPONIBLE)"/>
    <n v="4"/>
    <n v="5"/>
    <n v="16"/>
    <n v="10"/>
    <n v="14494.2"/>
    <s v="UNIDAD"/>
    <s v="NO SOLICITADAS"/>
  </r>
  <r>
    <x v="16"/>
    <s v="02-02-01-003-006"/>
    <s v="02-02-01-003-006-03"/>
    <s v="Materiales y suministros - Semimanufacturas de plástico"/>
    <s v="CONTROL PVC 1/2 CIERRE RÁPIDO"/>
    <n v="40141609"/>
    <s v="SELECCIÓN ABREVIADA SUBASTA INVERSA (NO DISPONIBLE)"/>
    <n v="4"/>
    <n v="5"/>
    <n v="16"/>
    <n v="40"/>
    <n v="121618"/>
    <s v="UNIDAD"/>
    <s v="NO SOLICITADAS"/>
  </r>
  <r>
    <x v="16"/>
    <s v="02-02-01-003-006"/>
    <s v="02-02-01-003-006-03"/>
    <s v="Materiales y suministros - Semimanufacturas de plástico"/>
    <s v="CONTROL CIERRE RÁPIDO 2&quot; PVC"/>
    <n v="40141609"/>
    <s v="SELECCIÓN ABREVIADA SUBASTA INVERSA (NO DISPONIBLE)"/>
    <n v="4"/>
    <n v="5"/>
    <n v="16"/>
    <n v="4"/>
    <n v="26517.96"/>
    <s v="UNIDAD"/>
    <s v="NO SOLICITADAS"/>
  </r>
  <r>
    <x v="16"/>
    <s v="02-02-01-003-006"/>
    <s v="02-02-01-003-006-03"/>
    <s v="Materiales y suministros - Semimanufacturas de plástico"/>
    <s v="CONTROL CIERRE RÁPIDO 3&quot; PVC"/>
    <n v="40141609"/>
    <s v="SELECCIÓN ABREVIADA SUBASTA INVERSA (NO DISPONIBLE)"/>
    <n v="4"/>
    <n v="5"/>
    <n v="16"/>
    <n v="3"/>
    <n v="49251.72"/>
    <s v="UNIDAD"/>
    <s v="NO SOLICITADAS"/>
  </r>
  <r>
    <x v="16"/>
    <s v="02-02-01-003-006"/>
    <s v="02-02-01-003-006-03"/>
    <s v="Materiales y suministros - Semimanufacturas de plástico"/>
    <s v="CONTROL CIERRE RÁPIDO 4&quot; PVC"/>
    <n v="40141609"/>
    <s v="SELECCIÓN ABREVIADA SUBASTA INVERSA (NO DISPONIBLE)"/>
    <n v="4"/>
    <n v="5"/>
    <n v="16"/>
    <n v="3"/>
    <n v="79268.28"/>
    <s v="UNIDAD"/>
    <s v="NO SOLICITADAS"/>
  </r>
  <r>
    <x v="16"/>
    <s v="02-02-01-003-006"/>
    <s v="02-02-01-003-006-03"/>
    <s v="Materiales y suministros - Semimanufacturas de plástico"/>
    <s v="LAMINA PVC 6 M X 25 CM, COLOR BLANCO"/>
    <n v="30102015"/>
    <s v="SELECCIÓN ABREVIADA SUBASTA INVERSA (NO DISPONIBLE)"/>
    <n v="4"/>
    <n v="5"/>
    <n v="16"/>
    <n v="400"/>
    <n v="13000988"/>
    <s v="UNIDAD"/>
    <s v="NO SOLICITADAS"/>
  </r>
  <r>
    <x v="16"/>
    <s v="02-02-01-003-006"/>
    <s v="02-02-01-003-006-03"/>
    <s v="Materiales y suministros - Semimanufacturas de plástico"/>
    <s v="TAPA CIEGA PVC 5800(2*4)"/>
    <n v="39121416"/>
    <s v="SELECCIÓN ABREVIADA SUBASTA INVERSA (NO DISPONIBLE)"/>
    <n v="4"/>
    <n v="5"/>
    <n v="16"/>
    <n v="30"/>
    <n v="42340.2"/>
    <s v="UNIDAD"/>
    <s v="NO SOLICITADAS"/>
  </r>
  <r>
    <x v="16"/>
    <s v="02-02-01-003-006"/>
    <s v="02-02-01-003-006-03"/>
    <s v="Materiales y suministros - Semimanufacturas de plástico"/>
    <s v="TAPA CIEGA PVC 2400(4*4)"/>
    <n v="39121416"/>
    <s v="SELECCIÓN ABREVIADA SUBASTA INVERSA (NO DISPONIBLE)"/>
    <n v="4"/>
    <n v="5"/>
    <n v="16"/>
    <n v="30"/>
    <n v="52657.5"/>
    <s v="UNIDAD"/>
    <s v="NO SOLICITADAS"/>
  </r>
  <r>
    <x v="16"/>
    <s v="02-02-01-003-006"/>
    <s v="02-02-01-003-006-03"/>
    <s v="Materiales y suministros - Semimanufacturas de plástico"/>
    <s v="TAPA CIEGA PVC OCTAGONAL"/>
    <n v="39121416"/>
    <s v="SELECCIÓN ABREVIADA SUBASTA INVERSA (NO DISPONIBLE)"/>
    <n v="4"/>
    <n v="5"/>
    <n v="16"/>
    <n v="10"/>
    <n v="5771.5"/>
    <s v="UNIDAD"/>
    <s v="NO SOLICITADAS"/>
  </r>
  <r>
    <x v="16"/>
    <s v="02-02-01-003-006"/>
    <s v="02-02-01-003-006-03"/>
    <s v="Materiales y suministros - Semimanufacturas de plástico"/>
    <s v="SUPLEMENTO CONDUIT DE PVC"/>
    <n v="39121300"/>
    <s v="SELECCIÓN ABREVIADA SUBASTA INVERSA (NO DISPONIBLE)"/>
    <n v="4"/>
    <n v="5"/>
    <n v="16"/>
    <n v="15"/>
    <n v="4587.45"/>
    <s v="UNIDAD"/>
    <s v="NO SOLICITADAS"/>
  </r>
  <r>
    <x v="16"/>
    <s v="02-02-01-003-006"/>
    <s v="02-02-01-003-006-03"/>
    <s v="Materiales y suministros - Semimanufacturas de plástico"/>
    <s v="PLACA TOMA DOBLE"/>
    <n v="39121416"/>
    <s v="SELECCIÓN ABREVIADA SUBASTA INVERSA (NO DISPONIBLE)"/>
    <n v="4"/>
    <n v="5"/>
    <n v="16"/>
    <n v="25"/>
    <n v="91302.75"/>
    <s v="UNIDAD"/>
    <s v="NO SOLICITADAS"/>
  </r>
  <r>
    <x v="16"/>
    <s v="02-02-01-003-006"/>
    <s v="02-02-01-003-006-04"/>
    <s v="Materiales y suministros - Productos de empaque y envasado, de plástico"/>
    <s v="BOLSA PLASTICA EN COLOR BLANCO DE 100CMX100CM CALIBRE 1,8"/>
    <n v="24111503"/>
    <s v="SELECCIÓN ABREVIADA SUBASTA INVERSA (NO DISPONIBLE)"/>
    <n v="4"/>
    <n v="5"/>
    <n v="16"/>
    <n v="1800"/>
    <n v="1878534.0000000002"/>
    <s v="UNIDAD"/>
    <s v="NO SOLICITADAS"/>
  </r>
  <r>
    <x v="16"/>
    <s v="02-02-01-003-006"/>
    <s v="02-02-01-003-006-04"/>
    <s v="Materiales y suministros - Productos de empaque y envasado, de plástico"/>
    <s v="BOLSA PLASTICA EN COLOR VERDE DE 100CMX100CM CALIBRE 1,9"/>
    <n v="24111503"/>
    <s v="SELECCIÓN ABREVIADA SUBASTA INVERSA (NO DISPONIBLE)"/>
    <n v="4"/>
    <n v="5"/>
    <n v="16"/>
    <n v="1800"/>
    <n v="1968498.0000000002"/>
    <s v="UNIDAD"/>
    <s v="NO SOLICITADAS"/>
  </r>
  <r>
    <x v="16"/>
    <s v="02-02-01-003-006"/>
    <s v="02-02-01-003-006-04"/>
    <s v="Materiales y suministros - Productos de empaque y envasado, de plástico"/>
    <s v="BOLSA PLASTICA EN COLOR NEGRO DE 100CMX100CM CALIBRE 1,8"/>
    <n v="24111503"/>
    <s v="SELECCIÓN ABREVIADA SUBASTA INVERSA (NO DISPONIBLE)"/>
    <n v="4"/>
    <n v="5"/>
    <n v="16"/>
    <n v="1800"/>
    <n v="1492974"/>
    <s v="UNIDAD"/>
    <s v="NO SOLICITADAS"/>
  </r>
  <r>
    <x v="16"/>
    <s v="02-02-01-003-006"/>
    <s v="02-02-01-003-006-04"/>
    <s v="Materiales y suministros - Productos de empaque y envasado, de plástico"/>
    <s v="BOLSA PLASTICA EN COLOR ROJO DE 100CMX100CM CALIBRE 1,9"/>
    <n v="24111503"/>
    <s v="SELECCIÓN ABREVIADA SUBASTA INVERSA (NO DISPONIBLE)"/>
    <n v="4"/>
    <n v="5"/>
    <n v="16"/>
    <n v="600"/>
    <n v="656166.00000000012"/>
    <s v="UNIDAD"/>
    <s v="NO SOLICITADAS"/>
  </r>
  <r>
    <x v="16"/>
    <s v="02-02-01-003-006"/>
    <s v="02-02-01-003-006-09"/>
    <s v="Materiales y suministros - Otros productos plásticos"/>
    <s v="ROLLO PAPEL ADHESIVO TRANSPARENTE X 3 M"/>
    <n v="14111616"/>
    <s v="MÍNIMA CUANTÍA"/>
    <n v="2"/>
    <n v="2"/>
    <n v="10"/>
    <n v="3"/>
    <n v="19215"/>
    <s v="UNIDAD"/>
    <s v="NO SOLICITADAS"/>
  </r>
  <r>
    <x v="16"/>
    <s v="02-02-01-003-006"/>
    <s v="02-02-01-003-006-09"/>
    <s v="Materiales y suministros - Otros productos plásticos"/>
    <s v="TANQUE PVC DE 1000 LITROS"/>
    <n v="20142900"/>
    <s v="SELECCIÓN ABREVIADA SUBASTA INVERSA (NO DISPONIBLE)"/>
    <n v="4"/>
    <n v="5"/>
    <n v="16"/>
    <n v="1"/>
    <n v="395949.89"/>
    <s v="UNIDAD"/>
    <s v="NO SOLICITADAS"/>
  </r>
  <r>
    <x v="16"/>
    <s v="02-02-01-003-006"/>
    <s v="02-02-01-003-006-09"/>
    <s v="Materiales y suministros - Otros productos plásticos"/>
    <s v="TANQUE PVC DE 500 LITROS"/>
    <n v="20142900"/>
    <s v="SELECCIÓN ABREVIADA SUBASTA INVERSA (NO DISPONIBLE)"/>
    <n v="4"/>
    <n v="5"/>
    <n v="16"/>
    <n v="5"/>
    <n v="1133778.45"/>
    <s v="UNIDAD"/>
    <s v="NO SOLICITADAS"/>
  </r>
  <r>
    <x v="16"/>
    <s v="02-02-01-003-006"/>
    <s v="02-02-01-003-006-09"/>
    <s v="Materiales y suministros - Otros productos plásticos"/>
    <s v="RECOGEDOR "/>
    <n v="47131611"/>
    <s v="SELECCIÓN ABREVIADA - ACUERDO MARCO"/>
    <n v="2"/>
    <n v="2"/>
    <n v="16"/>
    <n v="20"/>
    <n v="76640"/>
    <s v="UNIDAD"/>
    <s v="NO SOLICITADAS"/>
  </r>
  <r>
    <x v="16"/>
    <s v="02-02-01-003-006"/>
    <s v="02-02-01-003-006-09"/>
    <s v="Materiales y suministros - Otros productos plásticos"/>
    <s v="BALDE PLASTICO "/>
    <n v="47121804"/>
    <s v="SELECCIÓN ABREVIADA - ACUERDO MARCO"/>
    <n v="2"/>
    <n v="2"/>
    <n v="16"/>
    <n v="19"/>
    <n v="260699"/>
    <s v="UNIDAD"/>
    <s v="NO SOLICITADAS"/>
  </r>
  <r>
    <x v="16"/>
    <s v="02-02-01-003-006"/>
    <s v="02-02-01-003-006-09"/>
    <s v="Materiales y suministros - Otros productos plásticos"/>
    <s v="PAPELERAS"/>
    <n v="24112006"/>
    <s v="SELECCIÓN ABREVIADA - ACUERDO MARCO"/>
    <n v="2"/>
    <n v="2"/>
    <n v="16"/>
    <n v="9"/>
    <n v="246690"/>
    <s v="UNIDAD"/>
    <s v="NO SOLICITADAS"/>
  </r>
  <r>
    <x v="16"/>
    <s v="02-02-01-003-006"/>
    <s v="02-02-01-003-006-09"/>
    <s v="Materiales y suministros - Otros productos plásticos"/>
    <s v="CINTA TRANSPARENTE DELGADA 12 X 40"/>
    <n v="31201500"/>
    <s v="MÍNIMA CUANTÍA"/>
    <n v="2"/>
    <n v="2"/>
    <n v="10"/>
    <n v="40"/>
    <n v="36000"/>
    <s v="UNIDAD"/>
    <s v="NO SOLICITADAS"/>
  </r>
  <r>
    <x v="16"/>
    <s v="02-02-01-003-006"/>
    <s v="02-02-01-003-006-09"/>
    <s v="Materiales y suministros - Otros productos plásticos"/>
    <s v="CINTA TRANSPARENTE ANCHA 48MM X 200M"/>
    <n v="31201500"/>
    <s v="MÍNIMA CUANTÍA"/>
    <n v="2"/>
    <n v="2"/>
    <n v="10"/>
    <n v="20"/>
    <n v="153580"/>
    <s v="UNIDAD"/>
    <s v="NO SOLICITADAS"/>
  </r>
  <r>
    <x v="16"/>
    <s v="02-02-01-003-006"/>
    <s v="02-02-01-003-006-09"/>
    <s v="Materiales y suministros - Otros productos plásticos"/>
    <s v="PUNTO ECOLOGICO PARA RECICLAJE DE 100 LITROS CON CANECAS"/>
    <n v="24101510"/>
    <s v="SELECCIÓN ABREVIADA SUBASTA INVERSA (NO DISPONIBLE)"/>
    <n v="4"/>
    <n v="5"/>
    <n v="16"/>
    <n v="8"/>
    <n v="4852953.28"/>
    <s v="UNIDAD"/>
    <s v="NO SOLICITADAS"/>
  </r>
  <r>
    <x v="16"/>
    <s v="02-02-01-003-006"/>
    <s v="02-02-01-003-006-09"/>
    <s v="Materiales y suministros - Otros productos plásticos"/>
    <s v="CONTENEDOR Practiwagon (Carro)"/>
    <n v="24101510"/>
    <s v="SELECCIÓN ABREVIADA SUBASTA INVERSA (NO DISPONIBLE)"/>
    <n v="4"/>
    <n v="5"/>
    <n v="16"/>
    <n v="1"/>
    <n v="1343355.3"/>
    <s v="UNIDAD"/>
    <s v="NO SOLICITADAS"/>
  </r>
  <r>
    <x v="16"/>
    <s v="02-02-01-004-004"/>
    <s v="02-02-01-004-004-01"/>
    <s v="Materiales y suministros - Maquinaria agropecuaria o silvícola y sus partes y piezas"/>
    <s v="YOYO PARA GUADAÑA "/>
    <n v="23153138"/>
    <s v="SELECCIÓN ABREVIADA SUBASTA INVERSA (NO DISPONIBLE)"/>
    <n v="4"/>
    <n v="5"/>
    <n v="16"/>
    <n v="25"/>
    <n v="2499999.89"/>
    <s v="UNIDAD"/>
    <s v="NO SOLICITADAS"/>
  </r>
  <r>
    <x v="16"/>
    <s v="02-02-01-003-006"/>
    <s v="02-02-01-003-006-09"/>
    <s v="Materiales y suministros - Otros productos plásticos"/>
    <s v="CINTA ELÉCTRICA DE VINILO"/>
    <n v="31201502"/>
    <s v="SELECCIÓN ABREVIADA SUBASTA INVERSA (NO DISPONIBLE)"/>
    <n v="4"/>
    <n v="5"/>
    <n v="16"/>
    <n v="20"/>
    <n v="345480.80000000005"/>
    <s v="UNIDAD"/>
    <s v="NO SOLICITADAS"/>
  </r>
  <r>
    <x v="16"/>
    <s v="02-02-01-003-006"/>
    <s v="02-02-01-003-006-09"/>
    <s v="Materiales y suministros - Otros productos plásticos"/>
    <s v="CINTA AUTO FUNDENTE ELÉCTRICA"/>
    <n v="31201502"/>
    <s v="SELECCIÓN ABREVIADA SUBASTA INVERSA (NO DISPONIBLE)"/>
    <n v="4"/>
    <n v="5"/>
    <n v="16"/>
    <n v="10"/>
    <n v="487745.3"/>
    <s v="UNIDAD"/>
    <s v="NO SOLICITADAS"/>
  </r>
  <r>
    <x v="16"/>
    <s v="02-02-01-003-006"/>
    <s v="02-02-01-003-006-09"/>
    <s v="Materiales y suministros - Otros productos plásticos"/>
    <s v="AISLANTE PARA TUBERIA  15 TIRAS 5/8&quot; "/>
    <n v="30141500"/>
    <s v="SELECCIÓN ABREVIADA SUBASTA INVERSA (NO DISPONIBLE)"/>
    <n v="4"/>
    <n v="5"/>
    <n v="16"/>
    <n v="5"/>
    <n v="53294.15"/>
    <s v="UNIDAD"/>
    <s v="NO SOLICITADAS"/>
  </r>
  <r>
    <x v="16"/>
    <s v="02-02-01-003-006"/>
    <s v="02-02-01-003-006-09"/>
    <s v="Materiales y suministros - Otros productos plásticos"/>
    <s v="AISLANTE PARA TUBERIA 15 TIRAS 7/8&quot; "/>
    <n v="30141500"/>
    <s v="SELECCIÓN ABREVIADA SUBASTA INVERSA (NO DISPONIBLE)"/>
    <n v="4"/>
    <n v="5"/>
    <n v="16"/>
    <n v="5"/>
    <n v="33742.449999999997"/>
    <s v="UNIDAD"/>
    <s v="NO SOLICITADAS"/>
  </r>
  <r>
    <x v="16"/>
    <s v="02-02-01-003-006"/>
    <s v="02-02-01-003-006-09"/>
    <s v="Materiales y suministros - Otros productos plásticos"/>
    <s v="AISLANTE PARA TUBERIA  15 TIRAS 1/2&quot; "/>
    <n v="30141500"/>
    <s v="SELECCIÓN ABREVIADA SUBASTA INVERSA (NO DISPONIBLE)"/>
    <n v="4"/>
    <n v="5"/>
    <n v="16"/>
    <n v="20"/>
    <n v="139610.79999999999"/>
    <s v="UNIDAD"/>
    <s v="NO SOLICITADAS"/>
  </r>
  <r>
    <x v="16"/>
    <s v="02-02-01-003-006"/>
    <s v="02-02-01-003-006-09"/>
    <s v="Materiales y suministros - Otros productos plásticos"/>
    <s v="CINTA VINILO "/>
    <n v="31201525"/>
    <s v="SELECCIÓN ABREVIADA SUBASTA INVERSA (NO DISPONIBLE)"/>
    <n v="4"/>
    <n v="5"/>
    <n v="16"/>
    <n v="6"/>
    <n v="113226.12"/>
    <s v="UNIDAD"/>
    <s v="NO SOLICITADAS"/>
  </r>
  <r>
    <x v="16"/>
    <s v="02-02-01-003-006"/>
    <s v="02-02-01-003-006-09"/>
    <s v="Materiales y suministros - Otros productos plásticos"/>
    <s v="CINTA PELIGRO ROLLO X 500 MTS"/>
    <n v="31201516"/>
    <s v="SELECCIÓN ABREVIADA SUBASTA INVERSA (NO DISPONIBLE)"/>
    <n v="4"/>
    <n v="5"/>
    <n v="16"/>
    <n v="3"/>
    <n v="108745.76999999999"/>
    <s v="UNIDAD"/>
    <s v="NO SOLICITADAS"/>
  </r>
  <r>
    <x v="16"/>
    <s v="02-02-01-003-006"/>
    <s v="02-02-01-003-006-09"/>
    <s v="Materiales y suministros - Otros productos plásticos"/>
    <s v="CHAZO PLÁSTICO CON TORNILLO 1/4 X 500 UNIDADES"/>
    <n v="31162400"/>
    <s v="SELECCIÓN ABREVIADA SUBASTA INVERSA (NO DISPONIBLE)"/>
    <n v="4"/>
    <n v="5"/>
    <n v="16"/>
    <n v="10"/>
    <n v="292037.90000000002"/>
    <s v="UNIDAD"/>
    <s v="NO SOLICITADAS"/>
  </r>
  <r>
    <x v="16"/>
    <s v="02-02-01-003-006"/>
    <s v="02-02-01-003-006-09"/>
    <s v="Materiales y suministros - Otros productos plásticos"/>
    <s v="CHAZO PLÁSTICO CON TORNILLO 5/16 X 500 UNIDADES"/>
    <n v="31162400"/>
    <s v="SELECCIÓN ABREVIADA SUBASTA INVERSA (NO DISPONIBLE)"/>
    <n v="4"/>
    <n v="5"/>
    <n v="16"/>
    <n v="10"/>
    <n v="253565.2"/>
    <s v="UNIDAD"/>
    <s v="NO SOLICITADAS"/>
  </r>
  <r>
    <x v="16"/>
    <s v="02-02-01-003-006"/>
    <s v="02-02-01-003-006-09"/>
    <s v="Materiales y suministros - Otros productos plásticos"/>
    <s v="CHAZO PLÁSTICO 3/8 TORNILLO X 500 UNIDADES"/>
    <n v="31162400"/>
    <s v="SELECCIÓN ABREVIADA SUBASTA INVERSA (NO DISPONIBLE)"/>
    <n v="4"/>
    <n v="5"/>
    <n v="16"/>
    <n v="2"/>
    <n v="72816.100000000006"/>
    <s v="UNIDAD"/>
    <s v="NO SOLICITADAS"/>
  </r>
  <r>
    <x v="16"/>
    <s v="02-02-01-003-006"/>
    <s v="02-02-01-003-006-09"/>
    <s v="Materiales y suministros - Otros productos plásticos"/>
    <s v="CINTA TEFLON ½” X 100M X ROLLO"/>
    <n v="31201519"/>
    <s v="SELECCIÓN ABREVIADA SUBASTA INVERSA (NO DISPONIBLE)"/>
    <n v="4"/>
    <n v="5"/>
    <n v="16"/>
    <n v="24"/>
    <n v="123436.32"/>
    <s v="UNIDAD"/>
    <s v="NO SOLICITADAS"/>
  </r>
  <r>
    <x v="16"/>
    <s v="02-02-01-003-006"/>
    <s v="02-02-01-003-006-09"/>
    <s v="Materiales y suministros - Otros productos plásticos"/>
    <s v="DUCHA SENCILLA"/>
    <n v="30181503"/>
    <s v="SELECCIÓN ABREVIADA SUBASTA INVERSA (NO DISPONIBLE)"/>
    <n v="4"/>
    <n v="5"/>
    <n v="16"/>
    <n v="10"/>
    <n v="265524.7"/>
    <s v="UNIDAD"/>
    <s v="NO SOLICITADAS"/>
  </r>
  <r>
    <x v="16"/>
    <s v="02-02-01-003-006"/>
    <s v="02-02-01-003-006-09"/>
    <s v="Materiales y suministros - Otros productos plásticos"/>
    <s v="LLAVE SENCILLA PARA LAVAMANOS"/>
    <n v="27111751"/>
    <s v="SELECCIÓN ABREVIADA SUBASTA INVERSA (NO DISPONIBLE)"/>
    <n v="4"/>
    <n v="5"/>
    <n v="16"/>
    <n v="10"/>
    <n v="294037.09999999998"/>
    <s v="UNIDAD"/>
    <s v="NO SOLICITADAS"/>
  </r>
  <r>
    <x v="16"/>
    <s v="02-02-01-003-006"/>
    <s v="02-02-01-003-006-09"/>
    <s v="Materiales y suministros - Otros productos plásticos"/>
    <s v="MEZCLADOR PARA LAVAMANOS DE 4”  NORMA NTC1644(A112,18,1M)"/>
    <n v="40141700"/>
    <s v="SELECCIÓN ABREVIADA SUBASTA INVERSA (NO DISPONIBLE)"/>
    <n v="4"/>
    <n v="5"/>
    <n v="16"/>
    <n v="5"/>
    <n v="211278.55"/>
    <s v="UNIDAD"/>
    <s v="NO SOLICITADAS"/>
  </r>
  <r>
    <x v="16"/>
    <s v="02-02-01-003-006"/>
    <s v="02-02-01-003-006-09"/>
    <s v="Materiales y suministros - Otros productos plásticos"/>
    <s v="MEZCLADOR PARA LAVAPLATOS DE 8” NORMA NTC1644(A112,18,1M)"/>
    <n v="40141700"/>
    <s v="SELECCIÓN ABREVIADA SUBASTA INVERSA (NO DISPONIBLE)"/>
    <n v="4"/>
    <n v="5"/>
    <n v="16"/>
    <n v="10"/>
    <n v="652881.60000000009"/>
    <s v="UNIDAD"/>
    <s v="NO SOLICITADAS"/>
  </r>
  <r>
    <x v="16"/>
    <s v="02-02-01-003-006"/>
    <s v="02-02-01-003-006-09"/>
    <s v="Materiales y suministros - Otros productos plásticos"/>
    <s v="CHAZOS DE 1/4 CON TORNILLO"/>
    <n v="31162400"/>
    <s v="SELECCIÓN ABREVIADA SUBASTA INVERSA (NO DISPONIBLE)"/>
    <n v="4"/>
    <n v="5"/>
    <n v="16"/>
    <n v="10"/>
    <n v="809.2"/>
    <s v="UNIDAD"/>
    <s v="NO SOLICITADAS"/>
  </r>
  <r>
    <x v="16"/>
    <s v="02-02-01-003-007"/>
    <s v="02-02-01-003-007-01"/>
    <s v="Materiales y suministros - Vidrio y productos de vidrio"/>
    <s v="CINTA MALLA X ROLLO DE 100 MTS"/>
    <n v="31201507"/>
    <s v="SELECCIÓN ABREVIADA SUBASTA INVERSA (NO DISPONIBLE)"/>
    <n v="4"/>
    <n v="5"/>
    <n v="16"/>
    <n v="10"/>
    <n v="404195.4"/>
    <s v="UNIDAD"/>
    <s v="NO SOLICITADAS"/>
  </r>
  <r>
    <x v="16"/>
    <s v="02-02-01-003-007"/>
    <s v="02-02-01-003-007-02"/>
    <s v="Materiales y suministros - Artículos de cerámica no estructural"/>
    <s v="SANITARIOS 1 PIEZA CON TANQUE INTERNO"/>
    <n v="30181505"/>
    <s v="SELECCIÓN ABREVIADA SUBASTA INVERSA (NO DISPONIBLE)"/>
    <n v="4"/>
    <n v="5"/>
    <n v="16"/>
    <n v="6"/>
    <n v="1254276.6599999999"/>
    <s v="UNIDAD"/>
    <s v="NO SOLICITADAS"/>
  </r>
  <r>
    <x v="16"/>
    <s v="02-02-01-003-007"/>
    <s v="02-02-01-003-007-02"/>
    <s v="Materiales y suministros - Artículos de cerámica no estructural"/>
    <s v="ORINALES DE COLGAR CON GRIFERÍA"/>
    <n v="30181506"/>
    <s v="SELECCIÓN ABREVIADA SUBASTA INVERSA (NO DISPONIBLE)"/>
    <n v="4"/>
    <n v="5"/>
    <n v="16"/>
    <n v="6"/>
    <n v="1731814.1400000001"/>
    <s v="UNIDAD"/>
    <s v="NO SOLICITADAS"/>
  </r>
  <r>
    <x v="16"/>
    <s v="02-02-01-003-007"/>
    <s v="02-02-01-003-007-02"/>
    <s v="Materiales y suministros - Artículos de cerámica no estructural"/>
    <s v="AISLADORES LÍNE POST CON PERNOS PARA CRUCETA METÁLICA"/>
    <n v="32101522"/>
    <s v="SELECCIÓN ABREVIADA SUBASTA INVERSA (NO DISPONIBLE)"/>
    <n v="4"/>
    <n v="5"/>
    <n v="16"/>
    <n v="6"/>
    <n v="30873.360000000001"/>
    <s v="UNIDAD"/>
    <s v="NO SOLICITADAS"/>
  </r>
  <r>
    <x v="16"/>
    <s v="02-02-01-003-007"/>
    <s v="02-02-01-003-007-03"/>
    <s v="Materiales y suministros - Productos refractarios y productos estructurales no refractarios de arcilla"/>
    <s v="BLOQUE DE ARCILLA No.4"/>
    <n v="30131500"/>
    <s v="SELECCIÓN ABREVIADA SUBASTA INVERSA (NO DISPONIBLE)"/>
    <n v="4"/>
    <n v="5"/>
    <n v="16"/>
    <n v="500"/>
    <n v="801465"/>
    <s v="UNIDAD"/>
    <s v="NO SOLICITADAS"/>
  </r>
  <r>
    <x v="16"/>
    <s v="02-02-01-003-007"/>
    <s v="02-02-01-003-007-03"/>
    <s v="Materiales y suministros - Productos refractarios y productos estructurales no refractarios de arcilla"/>
    <s v="BLOQUE DE ARCILLA No.5"/>
    <n v="30131500"/>
    <s v="SELECCIÓN ABREVIADA SUBASTA INVERSA (NO DISPONIBLE)"/>
    <n v="4"/>
    <n v="5"/>
    <n v="16"/>
    <n v="100"/>
    <n v="178619"/>
    <s v="UNIDAD"/>
    <s v="NO SOLICITADAS"/>
  </r>
  <r>
    <x v="16"/>
    <s v="02-02-01-003-007"/>
    <s v="02-02-01-003-007-04"/>
    <s v="Materiales y suministros - Yeso, cal y cemento"/>
    <s v="YESO 25 KG"/>
    <n v="11111601"/>
    <s v="SELECCIÓN ABREVIADA SUBASTA INVERSA (NO DISPONIBLE)"/>
    <n v="4"/>
    <n v="5"/>
    <n v="16"/>
    <n v="4"/>
    <n v="78297.240000000005"/>
    <s v="UNIDAD"/>
    <s v="NO SOLICITADAS"/>
  </r>
  <r>
    <x v="16"/>
    <s v="02-02-01-003-007"/>
    <s v="02-02-01-003-007-04"/>
    <s v="Materiales y suministros - Yeso, cal y cemento"/>
    <s v="PEGANTE PARA  CERAMICA POR BOLSAS DE 25KILOS"/>
    <n v="31201607"/>
    <s v="SELECCIÓN ABREVIADA SUBASTA INVERSA (NO DISPONIBLE)"/>
    <n v="4"/>
    <n v="5"/>
    <n v="16"/>
    <n v="250"/>
    <n v="5385047.5"/>
    <s v="UNIDAD"/>
    <s v="NO SOLICITADAS"/>
  </r>
  <r>
    <x v="16"/>
    <s v="02-02-01-003-007"/>
    <s v="02-02-01-003-007-04"/>
    <s v="Materiales y suministros - Yeso, cal y cemento"/>
    <s v="CEMENTO GRIS X 50KILOS"/>
    <n v="30111601"/>
    <s v="SELECCIÓN ABREVIADA SUBASTA INVERSA (NO DISPONIBLE)"/>
    <n v="4"/>
    <n v="5"/>
    <n v="16"/>
    <n v="80"/>
    <n v="2257668"/>
    <s v="UNIDAD"/>
    <s v="NO SOLICITADAS"/>
  </r>
  <r>
    <x v="16"/>
    <s v="02-02-01-003-007"/>
    <s v="02-02-01-003-007-04"/>
    <s v="Materiales y suministros - Yeso, cal y cemento"/>
    <s v="CEMENTO BLANCO X 25 KILOS"/>
    <n v="30111600"/>
    <s v="SELECCIÓN ABREVIADA SUBASTA INVERSA (NO DISPONIBLE)"/>
    <n v="4"/>
    <n v="5"/>
    <n v="16"/>
    <n v="5"/>
    <n v="84644.7"/>
    <s v="UNIDAD"/>
    <s v="NO SOLICITADAS"/>
  </r>
  <r>
    <x v="16"/>
    <s v="02-02-01-003-007"/>
    <s v="02-02-01-003-007-05"/>
    <s v="Materiales y suministros - Artículos de concreto, cemento y yeso"/>
    <s v="LAMINA DE DRYWALL"/>
    <n v="30161503"/>
    <s v="SELECCIÓN ABREVIADA SUBASTA INVERSA (NO DISPONIBLE)"/>
    <n v="4"/>
    <n v="5"/>
    <n v="16"/>
    <n v="20"/>
    <n v="602021"/>
    <s v="UNIDAD"/>
    <s v="NO SOLICITADAS"/>
  </r>
  <r>
    <x v="16"/>
    <s v="02-02-01-003-007"/>
    <s v="02-02-01-003-007-09"/>
    <s v="Materiales y suministros - Otros productos minerales no metálicos n. C. P."/>
    <s v="LIJA DE AGUA No.100"/>
    <n v="27111918"/>
    <s v="SELECCIÓN ABREVIADA SUBASTA INVERSA (NO DISPONIBLE)"/>
    <n v="4"/>
    <n v="5"/>
    <n v="16"/>
    <n v="100"/>
    <n v="84490"/>
    <s v="UNIDAD"/>
    <s v="NO SOLICITADAS"/>
  </r>
  <r>
    <x v="16"/>
    <s v="02-02-01-003-007"/>
    <s v="02-02-01-003-007-09"/>
    <s v="Materiales y suministros - Otros productos minerales no metálicos n. C. P."/>
    <s v="LIJA DE AGUA No.120"/>
    <n v="27111918"/>
    <s v="SELECCIÓN ABREVIADA SUBASTA INVERSA (NO DISPONIBLE)"/>
    <n v="4"/>
    <n v="5"/>
    <n v="16"/>
    <n v="100"/>
    <n v="84490"/>
    <s v="UNIDAD"/>
    <s v="NO SOLICITADAS"/>
  </r>
  <r>
    <x v="16"/>
    <s v="02-02-01-003-007"/>
    <s v="02-02-01-003-007-09"/>
    <s v="Materiales y suministros - Otros productos minerales no metálicos n. C. P."/>
    <s v="LIJA DE AGUA No.150"/>
    <n v="27111918"/>
    <s v="SELECCIÓN ABREVIADA SUBASTA INVERSA (NO DISPONIBLE)"/>
    <n v="4"/>
    <n v="5"/>
    <n v="16"/>
    <n v="100"/>
    <n v="84490"/>
    <s v="UNIDAD"/>
    <s v="NO SOLICITADAS"/>
  </r>
  <r>
    <x v="16"/>
    <s v="02-02-01-003-007"/>
    <s v="02-02-01-003-007-09"/>
    <s v="Materiales y suministros - Otros productos minerales no metálicos n. C. P."/>
    <s v="LIJA DE AGUA No.240"/>
    <n v="27111918"/>
    <s v="SELECCIÓN ABREVIADA SUBASTA INVERSA (NO DISPONIBLE)"/>
    <n v="4"/>
    <n v="5"/>
    <n v="16"/>
    <n v="150"/>
    <n v="126735"/>
    <s v="UNIDAD"/>
    <s v="NO SOLICITADAS"/>
  </r>
  <r>
    <x v="16"/>
    <s v="02-02-01-003-007"/>
    <s v="02-02-01-003-007-09"/>
    <s v="Materiales y suministros - Otros productos minerales no metálicos n. C. P."/>
    <s v="LIJA DE AGUA No.360"/>
    <n v="27111918"/>
    <s v="SELECCIÓN ABREVIADA SUBASTA INVERSA (NO DISPONIBLE)"/>
    <n v="4"/>
    <n v="5"/>
    <n v="16"/>
    <n v="100"/>
    <n v="84490"/>
    <s v="UNIDAD"/>
    <s v="NO SOLICITADAS"/>
  </r>
  <r>
    <x v="16"/>
    <s v="02-02-01-003-007"/>
    <s v="02-02-01-003-007-09"/>
    <s v="Materiales y suministros - Otros productos minerales no metálicos n. C. P."/>
    <s v="MANTO ASFALTICO"/>
    <n v="12164902"/>
    <s v="SELECCIÓN ABREVIADA SUBASTA INVERSA (NO DISPONIBLE)"/>
    <n v="4"/>
    <n v="5"/>
    <n v="16"/>
    <n v="10"/>
    <n v="1106521.5"/>
    <s v="UNIDAD"/>
    <s v="NO SOLICITADAS"/>
  </r>
  <r>
    <x v="16"/>
    <s v="02-02-01-003-007"/>
    <s v="02-02-01-003-007-09"/>
    <s v="Materiales y suministros - Otros productos minerales no metálicos n. C. P."/>
    <s v="DISCO ABRASIVO CORTE FINO 4-1/2&quot;*0.0045*7/8&quot;"/>
    <s v="31191506 "/>
    <s v="SELECCIÓN ABREVIADA SUBASTA INVERSA (NO DISPONIBLE)"/>
    <n v="4"/>
    <n v="5"/>
    <n v="16"/>
    <n v="1"/>
    <n v="3329.62"/>
    <s v="UNIDAD"/>
    <s v="NO SOLICITADAS"/>
  </r>
  <r>
    <x v="16"/>
    <s v="02-02-01-003-007"/>
    <s v="02-02-01-003-007-09"/>
    <s v="Materiales y suministros - Otros productos minerales no metálicos n. C. P."/>
    <s v="DISCO DESBASTE METAL 4-1/2*1/4"/>
    <s v="31191506 "/>
    <s v="SELECCIÓN ABREVIADA SUBASTA INVERSA (NO DISPONIBLE)"/>
    <n v="4"/>
    <n v="5"/>
    <n v="16"/>
    <n v="1"/>
    <n v="3259.41"/>
    <s v="UNIDAD"/>
    <s v="NO SOLICITADAS"/>
  </r>
  <r>
    <x v="16"/>
    <s v="02-02-01-003-007"/>
    <s v="02-02-01-003-007-09"/>
    <s v="Materiales y suministros - Otros productos minerales no metálicos n. C. P."/>
    <s v="DISCO FLAP 4-1/2 PULG GRANO 40"/>
    <s v="31191506 "/>
    <s v="SELECCIÓN ABREVIADA SUBASTA INVERSA (NO DISPONIBLE)"/>
    <n v="4"/>
    <n v="5"/>
    <n v="16"/>
    <n v="20"/>
    <n v="105267.4"/>
    <s v="UNIDAD"/>
    <s v="NO SOLICITADAS"/>
  </r>
  <r>
    <x v="16"/>
    <s v="02-02-01-003-007"/>
    <s v="02-02-01-003-007-09"/>
    <s v="Materiales y suministros - Otros productos minerales no metálicos n. C. P."/>
    <s v="DISCO FLAP 4-1/2 PULG GRANO 80"/>
    <s v="31191506 "/>
    <s v="SELECCIÓN ABREVIADA SUBASTA INVERSA (NO DISPONIBLE)"/>
    <n v="4"/>
    <n v="5"/>
    <n v="16"/>
    <n v="20"/>
    <n v="84109.2"/>
    <s v="UNIDAD"/>
    <s v="NO SOLICITADAS"/>
  </r>
  <r>
    <x v="16"/>
    <s v="02-02-01-003-008"/>
    <s v="02-02-01-003-008-09"/>
    <s v="Materiales y suministros - Otros artículos manufacturados n. C. P."/>
    <s v="ESCOBA DE CERDA SUAVE"/>
    <n v="47131604"/>
    <s v="SELECCIÓN ABREVIADA - ACUERDO MARCO"/>
    <n v="2"/>
    <n v="2"/>
    <n v="16"/>
    <n v="33"/>
    <n v="183777"/>
    <s v="UNIDAD"/>
    <s v="NO SOLICITADAS"/>
  </r>
  <r>
    <x v="16"/>
    <s v="02-02-01-003-008"/>
    <s v="02-02-01-003-008-09"/>
    <s v="Materiales y suministros - Otros artículos manufacturados n. C. P."/>
    <s v="TRAPEROS"/>
    <n v="47131618"/>
    <s v="SELECCIÓN ABREVIADA - ACUERDO MARCO"/>
    <n v="2"/>
    <n v="2"/>
    <n v="16"/>
    <n v="30"/>
    <n v="281730"/>
    <s v="UNIDAD"/>
    <s v="NO SOLICITADAS"/>
  </r>
  <r>
    <x v="16"/>
    <s v="02-02-01-003-008"/>
    <s v="02-02-01-003-008-09"/>
    <s v="Materiales y suministros - Otros artículos manufacturados n. C. P."/>
    <s v="CEPILLO DE BARRER CALLE ( ESCOBON )"/>
    <n v="47131600"/>
    <s v="SELECCIÓN ABREVIADA - ACUERDO MARCO"/>
    <n v="2"/>
    <n v="2"/>
    <n v="16"/>
    <n v="43"/>
    <n v="1137006"/>
    <s v="UNIDAD"/>
    <s v="NO SOLICITADAS"/>
  </r>
  <r>
    <x v="16"/>
    <s v="02-02-01-003-008"/>
    <s v="02-02-01-003-008-09"/>
    <s v="Materiales y suministros - Otros artículos manufacturados n. C. P."/>
    <s v="RASTRILLO"/>
    <n v="27112003"/>
    <s v="SELECCIÓN ABREVIADA - ACUERDO MARCO"/>
    <n v="2"/>
    <n v="2"/>
    <n v="16"/>
    <n v="40"/>
    <n v="625480"/>
    <s v="UNIDAD"/>
    <s v="NO SOLICITADAS"/>
  </r>
  <r>
    <x v="16"/>
    <s v="02-02-01-003-008"/>
    <s v="02-02-01-003-008-09"/>
    <s v="Materiales y suministros - Otros artículos manufacturados n. C. P."/>
    <s v="BORRADOR PARA TABLERO ACRILICO"/>
    <n v="44111912"/>
    <s v="MÍNIMA CUANTÍA"/>
    <n v="2"/>
    <n v="2"/>
    <n v="10"/>
    <n v="10"/>
    <n v="32730"/>
    <s v="UNIDAD"/>
    <s v="NO SOLICITADAS"/>
  </r>
  <r>
    <x v="16"/>
    <s v="02-02-01-003-008"/>
    <s v="02-02-01-003-008-09"/>
    <s v="Materiales y suministros - Otros artículos manufacturados n. C. P."/>
    <s v=" MARCADOR BORRABLE"/>
    <n v="44121708"/>
    <s v="MÍNIMA CUANTÍA"/>
    <n v="2"/>
    <n v="2"/>
    <n v="10"/>
    <n v="13"/>
    <n v="12571"/>
    <s v="UNIDAD"/>
    <s v="NO SOLICITADAS"/>
  </r>
  <r>
    <x v="16"/>
    <s v="02-02-01-003-008"/>
    <s v="02-02-01-003-008-09"/>
    <s v="Materiales y suministros - Otros artículos manufacturados n. C. P."/>
    <s v="LAPIZ DE ESCRITURA NEGRO"/>
    <n v="44121706"/>
    <s v="MÍNIMA CUANTÍA"/>
    <n v="2"/>
    <n v="2"/>
    <n v="10"/>
    <n v="25"/>
    <n v="6250"/>
    <s v="UNIDAD"/>
    <s v="NO SOLICITADAS"/>
  </r>
  <r>
    <x v="16"/>
    <s v="02-02-01-003-008"/>
    <s v="02-02-01-003-008-09"/>
    <s v="Materiales y suministros - Otros artículos manufacturados n. C. P."/>
    <s v="MARCADOR PERMANENTE DE DIFERENTES COLORES DE PUNTA FINA"/>
    <n v="44121708"/>
    <s v="MÍNIMA CUANTÍA"/>
    <n v="2"/>
    <n v="2"/>
    <n v="10"/>
    <n v="5"/>
    <n v="5950"/>
    <s v="UNIDAD"/>
    <s v="NO SOLICITADAS"/>
  </r>
  <r>
    <x v="16"/>
    <s v="02-02-01-003-008"/>
    <s v="02-02-01-003-008-09"/>
    <s v="Materiales y suministros - Otros artículos manufacturados n. C. P."/>
    <s v="BROCHA 1&quot;"/>
    <n v="31211904"/>
    <s v="SELECCIÓN ABREVIADA SUBASTA INVERSA (NO DISPONIBLE)"/>
    <n v="4"/>
    <n v="5"/>
    <n v="16"/>
    <n v="10"/>
    <n v="32356.100000000002"/>
    <s v="UNIDAD"/>
    <s v="NO SOLICITADAS"/>
  </r>
  <r>
    <x v="16"/>
    <s v="02-02-01-003-008"/>
    <s v="02-02-01-003-008-09"/>
    <s v="Materiales y suministros - Otros artículos manufacturados n. C. P."/>
    <s v="BROCHA 2&quot;"/>
    <n v="31211904"/>
    <s v="SELECCIÓN ABREVIADA SUBASTA INVERSA (NO DISPONIBLE)"/>
    <n v="4"/>
    <n v="5"/>
    <n v="16"/>
    <n v="40"/>
    <n v="172978.4"/>
    <s v="UNIDAD"/>
    <s v="NO SOLICITADAS"/>
  </r>
  <r>
    <x v="16"/>
    <s v="02-02-01-003-008"/>
    <s v="02-02-01-003-008-09"/>
    <s v="Materiales y suministros - Otros artículos manufacturados n. C. P."/>
    <s v="BROCHA DE 3&quot;"/>
    <n v="31211904"/>
    <s v="SELECCIÓN ABREVIADA SUBASTA INVERSA (NO DISPONIBLE)"/>
    <n v="4"/>
    <n v="5"/>
    <n v="16"/>
    <n v="10"/>
    <n v="57334.2"/>
    <s v="UNIDAD"/>
    <s v="NO SOLICITADAS"/>
  </r>
  <r>
    <x v="16"/>
    <s v="02-02-01-003-008"/>
    <s v="02-02-01-003-008-09"/>
    <s v="Materiales y suministros - Otros artículos manufacturados n. C. P."/>
    <s v="BROCHA DE 4&quot;"/>
    <n v="31211904"/>
    <s v="SELECCIÓN ABREVIADA SUBASTA INVERSA (NO DISPONIBLE)"/>
    <n v="4"/>
    <n v="5"/>
    <n v="16"/>
    <n v="10"/>
    <n v="85989.400000000009"/>
    <s v="UNIDAD"/>
    <s v="NO SOLICITADAS"/>
  </r>
  <r>
    <x v="16"/>
    <s v="02-02-01-003-008"/>
    <s v="02-02-01-003-008-09"/>
    <s v="Materiales y suministros - Otros artículos manufacturados n. C. P."/>
    <s v="RODILLO DE FELPA PROFESIONAL DE 9 PULGADAS"/>
    <n v="31211906"/>
    <s v="SELECCIÓN ABREVIADA SUBASTA INVERSA (NO DISPONIBLE)"/>
    <n v="4"/>
    <n v="5"/>
    <n v="16"/>
    <n v="100"/>
    <n v="759220"/>
    <s v="UNIDAD"/>
    <s v="NO SOLICITADAS"/>
  </r>
  <r>
    <x v="16"/>
    <s v="02-02-01-004-001"/>
    <s v="02-02-01-004-001"/>
    <s v="Materiales y suministros - Metales básicos"/>
    <s v="TUBERIA DE COBRE FLEXIBLE DE 5/8’’"/>
    <n v="40171511"/>
    <s v="SELECCIÓN ABREVIADA SUBASTA INVERSA (NO DISPONIBLE)"/>
    <n v="4"/>
    <n v="5"/>
    <n v="16"/>
    <n v="8"/>
    <n v="628091.52"/>
    <s v="UNIDAD"/>
    <s v="NO SOLICITADAS"/>
  </r>
  <r>
    <x v="16"/>
    <s v="02-02-01-004-001"/>
    <s v="02-02-01-004-001"/>
    <s v="Materiales y suministros - Metales básicos"/>
    <s v="TUBERIA DE COBRE FLEXIBLE DE 7/8’’"/>
    <n v="40171511"/>
    <s v="SELECCIÓN ABREVIADA SUBASTA INVERSA (NO DISPONIBLE)"/>
    <n v="4"/>
    <n v="5"/>
    <n v="16"/>
    <n v="5"/>
    <n v="967755.6"/>
    <s v="UNIDAD"/>
    <s v="NO SOLICITADAS"/>
  </r>
  <r>
    <x v="16"/>
    <s v="02-02-01-004-001"/>
    <s v="02-02-01-004-001"/>
    <s v="Materiales y suministros - Metales básicos"/>
    <s v="VARILLA DE SOLDADURA DE PLATA "/>
    <n v="23271804"/>
    <s v="SELECCIÓN ABREVIADA SUBASTA INVERSA (NO DISPONIBLE)"/>
    <n v="4"/>
    <n v="5"/>
    <n v="16"/>
    <n v="50"/>
    <n v="110729.5"/>
    <s v="UNIDAD"/>
    <s v="NO SOLICITADAS"/>
  </r>
  <r>
    <x v="16"/>
    <s v="02-02-01-004-001"/>
    <s v="02-02-01-004-001"/>
    <s v="Materiales y suministros - Metales básicos"/>
    <s v="CINTA FOIL"/>
    <n v="31201530"/>
    <s v="SELECCIÓN ABREVIADA SUBASTA INVERSA (NO DISPONIBLE)"/>
    <n v="4"/>
    <n v="5"/>
    <n v="16"/>
    <n v="5"/>
    <n v="157556"/>
    <s v="UNIDAD"/>
    <s v="NO SOLICITADAS"/>
  </r>
  <r>
    <x v="16"/>
    <s v="02-02-01-004-001"/>
    <s v="02-02-01-004-001"/>
    <s v="Materiales y suministros - Metales básicos"/>
    <s v="VARILLA CORRUGADA 1/2"/>
    <n v="30102400"/>
    <s v="SELECCIÓN ABREVIADA SUBASTA INVERSA (NO DISPONIBLE)"/>
    <n v="4"/>
    <n v="5"/>
    <n v="16"/>
    <n v="10"/>
    <n v="232621.19999999998"/>
    <s v="UNIDAD"/>
    <s v="NO SOLICITADAS"/>
  </r>
  <r>
    <x v="16"/>
    <s v="02-02-01-004-001"/>
    <s v="02-02-01-004-001"/>
    <s v="Materiales y suministros - Metales básicos"/>
    <s v="VARILLA CORRUGADA 3/8"/>
    <n v="30102400"/>
    <s v="SELECCIÓN ABREVIADA SUBASTA INVERSA (NO DISPONIBLE)"/>
    <n v="4"/>
    <n v="5"/>
    <n v="16"/>
    <n v="5"/>
    <n v="69073.549999999988"/>
    <s v="UNIDAD"/>
    <s v="NO SOLICITADAS"/>
  </r>
  <r>
    <x v="16"/>
    <s v="02-02-01-004-001"/>
    <s v="02-02-01-004-001"/>
    <s v="Materiales y suministros - Metales básicos"/>
    <s v="VARILLA CORRUGADA 5/8"/>
    <n v="30102400"/>
    <s v="SELECCIÓN ABREVIADA SUBASTA INVERSA (NO DISPONIBLE)"/>
    <n v="4"/>
    <n v="5"/>
    <n v="16"/>
    <n v="5"/>
    <n v="162083.95000000001"/>
    <s v="UNIDAD"/>
    <s v="NO SOLICITADAS"/>
  </r>
  <r>
    <x v="16"/>
    <s v="02-02-01-004-001"/>
    <s v="02-02-01-004-001"/>
    <s v="Materiales y suministros - Metales básicos"/>
    <s v="ANGULO CORNISA 30X20 MM 1MTS"/>
    <n v="30101500"/>
    <s v="SELECCIÓN ABREVIADA SUBASTA INVERSA (NO DISPONIBLE)"/>
    <n v="4"/>
    <n v="5"/>
    <n v="16"/>
    <n v="250"/>
    <n v="551267.5"/>
    <s v="UNIDAD"/>
    <s v="NO SOLICITADAS"/>
  </r>
  <r>
    <x v="16"/>
    <s v="02-02-01-004-001"/>
    <s v="02-02-01-004-001"/>
    <s v="Materiales y suministros - Metales básicos"/>
    <s v="ANGULO METÁLICO GALVANIZADO 1&quot;X1&quot; X 2,44"/>
    <n v="30101500"/>
    <s v="SELECCIÓN ABREVIADA SUBASTA INVERSA (NO DISPONIBLE)"/>
    <n v="4"/>
    <n v="5"/>
    <n v="16"/>
    <n v="430"/>
    <n v="979905.5"/>
    <s v="UNIDAD"/>
    <s v="NO SOLICITADAS"/>
  </r>
  <r>
    <x v="16"/>
    <s v="02-02-01-004-001"/>
    <s v="02-02-01-004-001"/>
    <s v="Materiales y suministros - Metales básicos"/>
    <s v="ALAMBRE CALIBRE 18 GALVANIZADO X KILOGRAMO"/>
    <n v="30264305"/>
    <s v="SELECCIÓN ABREVIADA SUBASTA INVERSA (NO DISPONIBLE)"/>
    <n v="4"/>
    <n v="5"/>
    <n v="16"/>
    <n v="6"/>
    <n v="50751.12"/>
    <s v="KILOGRAMO"/>
    <s v="NO SOLICITADAS"/>
  </r>
  <r>
    <x v="16"/>
    <s v="02-02-01-004-001"/>
    <s v="02-02-01-004-001"/>
    <s v="Materiales y suministros - Metales básicos"/>
    <s v="ALAMBRE QUEMADO X KILOGRAMO"/>
    <n v="26121520"/>
    <s v="SELECCIÓN ABREVIADA SUBASTA INVERSA (NO DISPONIBLE)"/>
    <n v="4"/>
    <n v="5"/>
    <n v="16"/>
    <n v="12"/>
    <n v="67087.44"/>
    <s v="KILOGRAMO"/>
    <s v="NO SOLICITADAS"/>
  </r>
  <r>
    <x v="16"/>
    <s v="02-02-01-004-001"/>
    <s v="02-02-01-004-001"/>
    <s v="Materiales y suministros - Metales básicos"/>
    <s v="OMEGA PARA PVC 2-5/16 X 3/4&quot; X 0.35MM X 2.44M"/>
    <n v="30101704"/>
    <s v="SELECCIÓN ABREVIADA SUBASTA INVERSA (NO DISPONIBLE)"/>
    <n v="4"/>
    <n v="5"/>
    <n v="16"/>
    <n v="600"/>
    <n v="2034186"/>
    <s v="UNIDAD"/>
    <s v="NO SOLICITADAS"/>
  </r>
  <r>
    <x v="16"/>
    <s v="02-02-01-004-002"/>
    <s v="02-02-01-004-002"/>
    <s v="Materiales y suministros - Productos metálicos elaborados (excepto maquinaria y equipo)"/>
    <s v="BROCAS PARA METAL 1/16&quot; HASTA 7/16&quot; 24 PIEZAS"/>
    <s v="27112845 "/>
    <s v="SELECCIÓN ABREVIADA SUBASTA INVERSA (NO DISPONIBLE)"/>
    <n v="4"/>
    <n v="5"/>
    <n v="16"/>
    <n v="1"/>
    <n v="46117.26"/>
    <s v="UNIDAD"/>
    <s v="NO SOLICITADAS"/>
  </r>
  <r>
    <x v="16"/>
    <s v="02-02-01-004-002"/>
    <s v="02-02-01-004-002"/>
    <s v="Materiales y suministros - Productos metálicos elaborados (excepto maquinaria y equipo)"/>
    <s v="ÁRBOL SIERRA COPA 1-1/4 A 6&quot;"/>
    <s v="27112845 "/>
    <s v="SELECCIÓN ABREVIADA SUBASTA INVERSA (NO DISPONIBLE)"/>
    <n v="4"/>
    <n v="5"/>
    <n v="16"/>
    <n v="1"/>
    <n v="21082.04"/>
    <s v="UNIDAD"/>
    <s v="NO SOLICITADAS"/>
  </r>
  <r>
    <x v="16"/>
    <s v="02-02-01-004-002"/>
    <s v="02-02-01-004-002"/>
    <s v="Materiales y suministros - Productos metálicos elaborados (excepto maquinaria y equipo)"/>
    <s v="BOQUILLA PARA SOLDAR"/>
    <n v="23271706"/>
    <s v="SELECCIÓN ABREVIADA SUBASTA INVERSA (NO DISPONIBLE)"/>
    <n v="4"/>
    <n v="5"/>
    <n v="16"/>
    <n v="1"/>
    <n v="26385.87"/>
    <s v="UNIDAD"/>
    <s v="NO SOLICITADAS"/>
  </r>
  <r>
    <x v="16"/>
    <s v="02-02-01-004-002"/>
    <s v="02-02-01-004-002"/>
    <s v="Materiales y suministros - Productos metálicos elaborados (excepto maquinaria y equipo)"/>
    <s v="JUEGO DE BROCAS DE 3/16"/>
    <n v="27112845"/>
    <s v="SELECCIÓN ABREVIADA SUBASTA INVERSA (NO DISPONIBLE)"/>
    <n v="4"/>
    <n v="5"/>
    <n v="16"/>
    <n v="6"/>
    <n v="91199.22"/>
    <s v="UNIDAD"/>
    <s v="NO SOLICITADAS"/>
  </r>
  <r>
    <x v="16"/>
    <s v="02-02-01-004-002"/>
    <s v="02-02-01-004-002"/>
    <s v="Materiales y suministros - Productos metálicos elaborados (excepto maquinaria y equipo)"/>
    <s v="JUEGO DE BROCAS DE 1/4"/>
    <n v="27112845"/>
    <s v="SELECCIÓN ABREVIADA SUBASTA INVERSA (NO DISPONIBLE)"/>
    <n v="4"/>
    <n v="5"/>
    <n v="16"/>
    <n v="6"/>
    <n v="113725.92"/>
    <s v="UNIDAD"/>
    <s v="NO SOLICITADAS"/>
  </r>
  <r>
    <x v="16"/>
    <s v="02-02-01-004-002"/>
    <s v="02-02-01-004-002"/>
    <s v="Materiales y suministros - Productos metálicos elaborados (excepto maquinaria y equipo)"/>
    <s v="JUEGO DE BROCAS DE 5/16"/>
    <n v="27112845"/>
    <s v="SELECCIÓN ABREVIADA SUBASTA INVERSA (NO DISPONIBLE)"/>
    <n v="4"/>
    <n v="5"/>
    <n v="16"/>
    <n v="6"/>
    <n v="139251.41999999998"/>
    <s v="UNIDAD"/>
    <s v="NO SOLICITADAS"/>
  </r>
  <r>
    <x v="16"/>
    <s v="02-02-01-004-002"/>
    <s v="02-02-01-004-002"/>
    <s v="Materiales y suministros - Productos metálicos elaborados (excepto maquinaria y equipo)"/>
    <s v="JUEGO DE BROCAS DE 3/8"/>
    <n v="27112845"/>
    <s v="SELECCIÓN ABREVIADA SUBASTA INVERSA (NO DISPONIBLE)"/>
    <n v="4"/>
    <n v="5"/>
    <n v="16"/>
    <n v="6"/>
    <n v="269542.14"/>
    <s v="UNIDAD"/>
    <s v="NO SOLICITADAS"/>
  </r>
  <r>
    <x v="16"/>
    <s v="02-02-01-004-002"/>
    <s v="02-02-01-004-002"/>
    <s v="Materiales y suministros - Productos metálicos elaborados (excepto maquinaria y equipo)"/>
    <s v="JUEGO DE BROCAS DE 1/2"/>
    <n v="27112845"/>
    <s v="SELECCIÓN ABREVIADA SUBASTA INVERSA (NO DISPONIBLE)"/>
    <n v="4"/>
    <n v="5"/>
    <n v="16"/>
    <n v="6"/>
    <n v="261988.02"/>
    <s v="UNIDAD"/>
    <s v="NO SOLICITADAS"/>
  </r>
  <r>
    <x v="16"/>
    <s v="02-02-01-004-002"/>
    <s v="02-02-01-004-002"/>
    <s v="Materiales y suministros - Productos metálicos elaborados (excepto maquinaria y equipo)"/>
    <s v="JUEGO DE BROCAS DE 5/8"/>
    <n v="27112845"/>
    <s v="SELECCIÓN ABREVIADA SUBASTA INVERSA (NO DISPONIBLE)"/>
    <n v="4"/>
    <n v="5"/>
    <n v="16"/>
    <n v="6"/>
    <n v="878177.15999999992"/>
    <s v="UNIDAD"/>
    <s v="NO SOLICITADAS"/>
  </r>
  <r>
    <x v="16"/>
    <s v="02-02-01-004-002"/>
    <s v="02-02-01-004-002"/>
    <s v="Materiales y suministros - Productos metálicos elaborados (excepto maquinaria y equipo)"/>
    <s v="JUEGO DE BROCAS PARA MURO 3/16"/>
    <n v="27112845"/>
    <s v="SELECCIÓN ABREVIADA SUBASTA INVERSA (NO DISPONIBLE)"/>
    <n v="4"/>
    <n v="5"/>
    <n v="16"/>
    <n v="6"/>
    <n v="240660.84"/>
    <s v="UNIDAD"/>
    <s v="NO SOLICITADAS"/>
  </r>
  <r>
    <x v="16"/>
    <s v="02-02-01-004-002"/>
    <s v="02-02-01-004-002"/>
    <s v="Materiales y suministros - Productos metálicos elaborados (excepto maquinaria y equipo)"/>
    <s v="JUEGO DE BROCAS PARA MURO 1/4"/>
    <n v="27112845"/>
    <s v="SELECCIÓN ABREVIADA SUBASTA INVERSA (NO DISPONIBLE)"/>
    <n v="4"/>
    <n v="5"/>
    <n v="16"/>
    <n v="6"/>
    <n v="146641.32"/>
    <s v="UNIDAD"/>
    <s v="NO SOLICITADAS"/>
  </r>
  <r>
    <x v="16"/>
    <s v="02-02-01-004-002"/>
    <s v="02-02-01-004-002"/>
    <s v="Materiales y suministros - Productos metálicos elaborados (excepto maquinaria y equipo)"/>
    <s v="JUEGO DE BROCAS PARA MURO 5/16"/>
    <n v="27112845"/>
    <s v="SELECCIÓN ABREVIADA SUBASTA INVERSA (NO DISPONIBLE)"/>
    <n v="4"/>
    <n v="5"/>
    <n v="16"/>
    <n v="6"/>
    <n v="203054.46000000002"/>
    <s v="UNIDAD"/>
    <s v="NO SOLICITADAS"/>
  </r>
  <r>
    <x v="16"/>
    <s v="02-02-01-004-002"/>
    <s v="02-02-01-004-002"/>
    <s v="Materiales y suministros - Productos metálicos elaborados (excepto maquinaria y equipo)"/>
    <s v="JUEGO DE BROCAS PARA MURO 3/8"/>
    <n v="27112845"/>
    <s v="SELECCIÓN ABREVIADA SUBASTA INVERSA (NO DISPONIBLE)"/>
    <n v="4"/>
    <n v="5"/>
    <n v="16"/>
    <n v="6"/>
    <n v="402010.55999999994"/>
    <s v="UNIDAD"/>
    <s v="NO SOLICITADAS"/>
  </r>
  <r>
    <x v="16"/>
    <s v="02-02-01-004-002"/>
    <s v="02-02-01-004-002"/>
    <s v="Materiales y suministros - Productos metálicos elaborados (excepto maquinaria y equipo)"/>
    <s v="JUEGO DE BROCAS PARA MURO 1/2"/>
    <n v="27112845"/>
    <s v="SELECCIÓN ABREVIADA SUBASTA INVERSA (NO DISPONIBLE)"/>
    <n v="4"/>
    <n v="5"/>
    <n v="16"/>
    <n v="6"/>
    <n v="340799.33999999997"/>
    <s v="UNIDAD"/>
    <s v="NO SOLICITADAS"/>
  </r>
  <r>
    <x v="16"/>
    <s v="02-02-01-004-002"/>
    <s v="02-02-01-004-002"/>
    <s v="Materiales y suministros - Productos metálicos elaborados (excepto maquinaria y equipo)"/>
    <s v="JUEGO DE BROCAS PARA MURO 5/8"/>
    <n v="27112845"/>
    <s v="SELECCIÓN ABREVIADA SUBASTA INVERSA (NO DISPONIBLE)"/>
    <n v="4"/>
    <n v="5"/>
    <n v="16"/>
    <n v="6"/>
    <n v="506368.80000000005"/>
    <s v="UNIDAD"/>
    <s v="NO SOLICITADAS"/>
  </r>
  <r>
    <x v="16"/>
    <s v="02-02-01-004-002"/>
    <s v="02-02-01-004-002"/>
    <s v="Materiales y suministros - Productos metálicos elaborados (excepto maquinaria y equipo)"/>
    <s v="BROCAS PARA AVELLANAR MADERA"/>
    <n v="27111537"/>
    <s v="SELECCIÓN ABREVIADA SUBASTA INVERSA (NO DISPONIBLE)"/>
    <n v="4"/>
    <n v="5"/>
    <n v="16"/>
    <n v="2"/>
    <n v="76295.66"/>
    <s v="UNIDAD"/>
    <s v="NO SOLICITADAS"/>
  </r>
  <r>
    <x v="16"/>
    <s v="02-02-01-004-002"/>
    <s v="02-02-01-004-002"/>
    <s v="Materiales y suministros - Productos metálicos elaborados (excepto maquinaria y equipo)"/>
    <s v="AVELLANADOR P/TALADRO PUNTA-BROCA"/>
    <n v="27112812"/>
    <s v="SELECCIÓN ABREVIADA SUBASTA INVERSA (NO DISPONIBLE)"/>
    <n v="4"/>
    <n v="5"/>
    <n v="16"/>
    <n v="2"/>
    <n v="38522.68"/>
    <s v="UNIDAD"/>
    <s v="NO SOLICITADAS"/>
  </r>
  <r>
    <x v="16"/>
    <s v="02-02-01-004-002"/>
    <s v="02-02-01-004-002"/>
    <s v="Materiales y suministros - Productos metálicos elaborados (excepto maquinaria y equipo)"/>
    <s v="AVELLANADOR PARA METAL"/>
    <n v="27112812"/>
    <s v="SELECCIÓN ABREVIADA SUBASTA INVERSA (NO DISPONIBLE)"/>
    <n v="4"/>
    <n v="5"/>
    <n v="16"/>
    <n v="2"/>
    <n v="53759.44"/>
    <s v="UNIDAD"/>
    <s v="NO SOLICITADAS"/>
  </r>
  <r>
    <x v="16"/>
    <s v="02-02-01-004-002"/>
    <s v="02-02-01-004-002"/>
    <s v="Materiales y suministros - Productos metálicos elaborados (excepto maquinaria y equipo)"/>
    <s v="AVELLANADOR BROCA PARA TALADRO METAL ALUMINIO"/>
    <n v="27112812"/>
    <s v="SELECCIÓN ABREVIADA SUBASTA INVERSA (NO DISPONIBLE)"/>
    <n v="4"/>
    <n v="5"/>
    <n v="16"/>
    <n v="2"/>
    <n v="69557.88"/>
    <s v="UNIDAD"/>
    <s v="NO SOLICITADAS"/>
  </r>
  <r>
    <x v="16"/>
    <s v="02-02-01-004-002"/>
    <s v="02-02-01-004-002"/>
    <s v="Materiales y suministros - Productos metálicos elaborados (excepto maquinaria y equipo)"/>
    <s v="JUEGO DE FRESAS PARA RUTEADORES"/>
    <n v="27112800"/>
    <s v="SELECCIÓN ABREVIADA SUBASTA INVERSA (NO DISPONIBLE)"/>
    <n v="4"/>
    <n v="5"/>
    <n v="16"/>
    <n v="1"/>
    <n v="79957.290000000008"/>
    <s v="UNIDAD"/>
    <s v="NO SOLICITADAS"/>
  </r>
  <r>
    <x v="16"/>
    <s v="02-02-01-004-002"/>
    <s v="02-02-01-004-002"/>
    <s v="Materiales y suministros - Productos metálicos elaborados (excepto maquinaria y equipo)"/>
    <s v="RIELES TELESCÓPICOS 30 CM"/>
    <n v="30103100"/>
    <s v="SELECCIÓN ABREVIADA SUBASTA INVERSA (NO DISPONIBLE)"/>
    <n v="4"/>
    <n v="5"/>
    <n v="16"/>
    <n v="5"/>
    <n v="15017.8"/>
    <s v="UNIDAD"/>
    <s v="NO SOLICITADAS"/>
  </r>
  <r>
    <x v="16"/>
    <s v="02-02-01-004-002"/>
    <s v="02-02-01-004-002"/>
    <s v="Materiales y suministros - Productos metálicos elaborados (excepto maquinaria y equipo)"/>
    <s v="RIELES TELESCÓPICOS 35 CM"/>
    <n v="30103100"/>
    <s v="SELECCIÓN ABREVIADA SUBASTA INVERSA (NO DISPONIBLE)"/>
    <n v="4"/>
    <n v="5"/>
    <n v="16"/>
    <n v="5"/>
    <n v="17945.2"/>
    <s v="UNIDAD"/>
    <s v="NO SOLICITADAS"/>
  </r>
  <r>
    <x v="16"/>
    <s v="02-02-01-004-002"/>
    <s v="02-02-01-004-002"/>
    <s v="Materiales y suministros - Productos metálicos elaborados (excepto maquinaria y equipo)"/>
    <s v="RIELES TELESCÓPICOS 40 CM"/>
    <n v="30103100"/>
    <s v="SELECCIÓN ABREVIADA SUBASTA INVERSA (NO DISPONIBLE)"/>
    <n v="4"/>
    <n v="5"/>
    <n v="16"/>
    <n v="5"/>
    <n v="26602.449999999997"/>
    <s v="UNIDAD"/>
    <s v="NO SOLICITADAS"/>
  </r>
  <r>
    <x v="16"/>
    <s v="02-02-01-004-002"/>
    <s v="02-02-01-004-002"/>
    <s v="Materiales y suministros - Productos metálicos elaborados (excepto maquinaria y equipo)"/>
    <s v="RIELES TELESCÓPICOS 45 CM"/>
    <n v="30103100"/>
    <s v="SELECCIÓN ABREVIADA SUBASTA INVERSA (NO DISPONIBLE)"/>
    <n v="4"/>
    <n v="5"/>
    <n v="16"/>
    <n v="5"/>
    <n v="37865.800000000003"/>
    <s v="UNIDAD"/>
    <s v="NO SOLICITADAS"/>
  </r>
  <r>
    <x v="16"/>
    <s v="02-02-01-004-002"/>
    <s v="02-02-01-004-002"/>
    <s v="Materiales y suministros - Productos metálicos elaborados (excepto maquinaria y equipo)"/>
    <s v="RIELES TELESCÓPICOS 50 CM"/>
    <n v="30103100"/>
    <s v="SELECCIÓN ABREVIADA SUBASTA INVERSA (NO DISPONIBLE)"/>
    <n v="4"/>
    <n v="5"/>
    <n v="16"/>
    <n v="10"/>
    <n v="87393.600000000006"/>
    <s v="UNIDAD"/>
    <s v="NO SOLICITADAS"/>
  </r>
  <r>
    <x v="16"/>
    <s v="02-02-01-004-002"/>
    <s v="02-02-01-004-002"/>
    <s v="Materiales y suministros - Productos metálicos elaborados (excepto maquinaria y equipo)"/>
    <s v="CAJA X 100 UNIDADES DE GANCHO TIPO CLIP ESTÁNDAR, "/>
    <n v="44122104"/>
    <s v="MÍNIMA CUANTÍA"/>
    <n v="2"/>
    <n v="2"/>
    <n v="10"/>
    <n v="8"/>
    <n v="4760"/>
    <s v="UNIDAD"/>
    <s v="NO SOLICITADAS"/>
  </r>
  <r>
    <x v="16"/>
    <s v="02-02-01-004-002"/>
    <s v="02-02-01-004-002"/>
    <s v="Materiales y suministros - Productos metálicos elaborados (excepto maquinaria y equipo)"/>
    <s v="CAJA X 50 UNIDADES DE GANCHO TIPO CLIP MARIPOSA"/>
    <n v="44122105"/>
    <s v="MÍNIMA CUANTÍA"/>
    <n v="2"/>
    <n v="2"/>
    <n v="10"/>
    <n v="8"/>
    <n v="17848"/>
    <s v="UNIDAD"/>
    <s v="NO SOLICITADAS"/>
  </r>
  <r>
    <x v="16"/>
    <s v="02-02-01-004-002"/>
    <s v="02-02-01-004-002"/>
    <s v="Materiales y suministros - Productos metálicos elaborados (excepto maquinaria y equipo)"/>
    <s v="BISTURÍ CON CUCHILLA DE 18MM "/>
    <n v="22101703"/>
    <s v="MÍNIMA CUANTÍA"/>
    <n v="2"/>
    <n v="2"/>
    <n v="10"/>
    <n v="10"/>
    <n v="5950"/>
    <s v="UNIDAD"/>
    <s v="NO SOLICITADAS"/>
  </r>
  <r>
    <x v="16"/>
    <s v="02-02-01-004-002"/>
    <s v="02-02-01-004-002"/>
    <s v="Materiales y suministros - Productos metálicos elaborados (excepto maquinaria y equipo)"/>
    <s v="DISCO DIAMANTADO TURBO 4-1/2&quot;"/>
    <n v="27112838"/>
    <s v="SELECCIÓN ABREVIADA SUBASTA INVERSA (NO DISPONIBLE)"/>
    <n v="4"/>
    <n v="5"/>
    <n v="16"/>
    <n v="1"/>
    <n v="6292.72"/>
    <s v="UNIDAD"/>
    <s v="NO SOLICITADAS"/>
  </r>
  <r>
    <x v="16"/>
    <s v="02-02-01-004-002"/>
    <s v="02-02-01-004-002"/>
    <s v="Materiales y suministros - Productos metálicos elaborados (excepto maquinaria y equipo)"/>
    <s v="PERNO DE ANCLAJE 3/8 X 2"/>
    <s v="31161501 "/>
    <s v="SELECCIÓN ABREVIADA SUBASTA INVERSA (NO DISPONIBLE)"/>
    <n v="4"/>
    <n v="5"/>
    <n v="16"/>
    <n v="1"/>
    <n v="543.83000000000004"/>
    <s v="UNIDAD"/>
    <s v="NO SOLICITADAS"/>
  </r>
  <r>
    <x v="16"/>
    <s v="02-02-01-004-002"/>
    <s v="02-02-01-004-002"/>
    <s v="Materiales y suministros - Productos metálicos elaborados (excepto maquinaria y equipo)"/>
    <s v="TORNILLO CABEZA LENTEJA PUNTA AGUDA 8X9/16"/>
    <n v="31161500"/>
    <s v="SELECCIÓN ABREVIADA SUBASTA INVERSA (NO DISPONIBLE)"/>
    <n v="4"/>
    <n v="5"/>
    <n v="16"/>
    <n v="2500"/>
    <n v="211225"/>
    <s v="UNIDAD"/>
    <s v="NO SOLICITADAS"/>
  </r>
  <r>
    <x v="16"/>
    <s v="02-02-01-004-002"/>
    <s v="02-02-01-004-002"/>
    <s v="Materiales y suministros - Productos metálicos elaborados (excepto maquinaria y equipo)"/>
    <s v="TORNILLO CUBIERTA ESTRUCTURA MADERA 4&quot;"/>
    <n v="31161500"/>
    <s v="SELECCIÓN ABREVIADA SUBASTA INVERSA (NO DISPONIBLE)"/>
    <n v="4"/>
    <n v="5"/>
    <n v="16"/>
    <n v="200"/>
    <n v="12614"/>
    <s v="UNIDAD"/>
    <s v="NO SOLICITADAS"/>
  </r>
  <r>
    <x v="16"/>
    <s v="02-02-01-004-002"/>
    <s v="02-02-01-004-002"/>
    <s v="Materiales y suministros - Productos metálicos elaborados (excepto maquinaria y equipo)"/>
    <s v="TORNILLO CUBIERTA ESTRUCTURA METAL 4&quot;"/>
    <n v="31161500"/>
    <s v="SELECCIÓN ABREVIADA SUBASTA INVERSA (NO DISPONIBLE)"/>
    <n v="4"/>
    <n v="5"/>
    <n v="16"/>
    <n v="100"/>
    <n v="30464"/>
    <s v="UNIDAD"/>
    <s v="NO SOLICITADAS"/>
  </r>
  <r>
    <x v="16"/>
    <s v="02-02-01-004-002"/>
    <s v="02-02-01-004-002"/>
    <s v="Materiales y suministros - Productos metálicos elaborados (excepto maquinaria y equipo)"/>
    <s v="TORNILLO ESTRUCTURA PUNTA AGUDA 7X7"/>
    <n v="31161500"/>
    <s v="SELECCIÓN ABREVIADA SUBASTA INVERSA (NO DISPONIBLE)"/>
    <n v="4"/>
    <n v="5"/>
    <n v="16"/>
    <n v="3000"/>
    <n v="117810.00000000001"/>
    <s v="UNIDAD"/>
    <s v="NO SOLICITADAS"/>
  </r>
  <r>
    <x v="16"/>
    <s v="02-02-01-004-002"/>
    <s v="02-02-01-004-002"/>
    <s v="Materiales y suministros - Productos metálicos elaborados (excepto maquinaria y equipo)"/>
    <s v="HOJAS SIERRA SIN FIN PARA SIERRA 14&quot;"/>
    <n v="27112802"/>
    <s v="SELECCIÓN ABREVIADA SUBASTA INVERSA (NO DISPONIBLE)"/>
    <n v="4"/>
    <n v="5"/>
    <n v="16"/>
    <n v="2"/>
    <n v="278536.16000000003"/>
    <s v="UNIDAD"/>
    <s v="NO SOLICITADAS"/>
  </r>
  <r>
    <x v="16"/>
    <s v="02-02-01-004-002"/>
    <s v="02-02-01-004-002"/>
    <s v="Materiales y suministros - Productos metálicos elaborados (excepto maquinaria y equipo)"/>
    <s v="TORNILLOS DRYWALL 2&quot; CAJA"/>
    <n v="31161509"/>
    <s v="SELECCIÓN ABREVIADA SUBASTA INVERSA (NO DISPONIBLE)"/>
    <n v="4"/>
    <n v="5"/>
    <n v="16"/>
    <n v="10"/>
    <n v="57762.600000000006"/>
    <s v="UNIDAD"/>
    <s v="NO SOLICITADAS"/>
  </r>
  <r>
    <x v="16"/>
    <s v="02-02-01-004-002"/>
    <s v="02-02-01-004-002"/>
    <s v="Materiales y suministros - Productos metálicos elaborados (excepto maquinaria y equipo)"/>
    <s v="TORNILLOS DRYWALL 3&quot; CAJA"/>
    <n v="31161509"/>
    <s v="SELECCIÓN ABREVIADA SUBASTA INVERSA (NO DISPONIBLE)"/>
    <n v="4"/>
    <n v="5"/>
    <n v="16"/>
    <n v="5"/>
    <n v="36437.799999999996"/>
    <s v="UNIDAD"/>
    <s v="NO SOLICITADAS"/>
  </r>
  <r>
    <x v="16"/>
    <s v="02-02-01-004-002"/>
    <s v="02-02-01-004-002"/>
    <s v="Materiales y suministros - Productos metálicos elaborados (excepto maquinaria y equipo)"/>
    <s v="CERRADURA CROMADA"/>
    <n v="31162402"/>
    <s v="SELECCIÓN ABREVIADA SUBASTA INVERSA (NO DISPONIBLE)"/>
    <n v="4"/>
    <n v="5"/>
    <n v="16"/>
    <n v="20"/>
    <n v="526432.19999999995"/>
    <s v="UNIDAD"/>
    <s v="NO SOLICITADAS"/>
  </r>
  <r>
    <x v="16"/>
    <s v="02-02-01-004-002"/>
    <s v="02-02-01-004-002"/>
    <s v="Materiales y suministros - Productos metálicos elaborados (excepto maquinaria y equipo)"/>
    <s v="CERRADURA DE SOBREPONER 50 MM"/>
    <n v="31162402"/>
    <s v="SELECCIÓN ABREVIADA SUBASTA INVERSA (NO DISPONIBLE)"/>
    <n v="4"/>
    <n v="5"/>
    <n v="16"/>
    <n v="10"/>
    <n v="377027.70000000007"/>
    <s v="UNIDAD"/>
    <s v="NO SOLICITADAS"/>
  </r>
  <r>
    <x v="16"/>
    <s v="02-02-01-004-002"/>
    <s v="02-02-01-004-002"/>
    <s v="Materiales y suministros - Productos metálicos elaborados (excepto maquinaria y equipo)"/>
    <s v="GANCHO TEJA 14CM CAL 12"/>
    <n v="31162600"/>
    <s v="SELECCIÓN ABREVIADA SUBASTA INVERSA (NO DISPONIBLE)"/>
    <n v="4"/>
    <n v="5"/>
    <n v="16"/>
    <n v="100"/>
    <n v="64736"/>
    <s v="UNIDAD"/>
    <s v="NO SOLICITADAS"/>
  </r>
  <r>
    <x v="16"/>
    <s v="02-02-01-004-002"/>
    <s v="02-02-01-004-002"/>
    <s v="Materiales y suministros - Productos metálicos elaborados (excepto maquinaria y equipo)"/>
    <s v="BISAGRA OMEGA DE ALUMINIO 3 &quot; COLOR NATURAL"/>
    <n v="31162403"/>
    <s v="SELECCIÓN ABREVIADA SUBASTA INVERSA (NO DISPONIBLE)"/>
    <n v="4"/>
    <n v="5"/>
    <n v="16"/>
    <n v="30"/>
    <n v="68972.399999999994"/>
    <s v="UNIDAD"/>
    <s v="NO SOLICITADAS"/>
  </r>
  <r>
    <x v="16"/>
    <s v="02-02-01-004-002"/>
    <s v="02-02-01-004-002"/>
    <s v="Materiales y suministros - Productos metálicos elaborados (excepto maquinaria y equipo)"/>
    <s v="BISAGRA ITALIANA 35 MM"/>
    <n v="31162403"/>
    <s v="SELECCIÓN ABREVIADA SUBASTA INVERSA (NO DISPONIBLE)"/>
    <n v="4"/>
    <n v="5"/>
    <n v="16"/>
    <n v="20"/>
    <n v="44529.799999999996"/>
    <s v="UNIDAD"/>
    <s v="NO SOLICITADAS"/>
  </r>
  <r>
    <x v="16"/>
    <s v="02-02-01-004-002"/>
    <s v="02-02-01-004-002"/>
    <s v="Materiales y suministros - Productos metálicos elaborados (excepto maquinaria y equipo)"/>
    <s v="PUERTA DE ACERO GALVANIZADO 2.10MT X90"/>
    <n v="30171500"/>
    <s v="SELECCIÓN ABREVIADA SUBASTA INVERSA (NO DISPONIBLE)"/>
    <n v="4"/>
    <n v="5"/>
    <n v="16"/>
    <n v="5"/>
    <n v="1907808"/>
    <s v="UNIDAD"/>
    <s v="NO SOLICITADAS"/>
  </r>
  <r>
    <x v="16"/>
    <s v="02-02-01-004-002"/>
    <s v="02-02-01-004-002"/>
    <s v="Materiales y suministros - Productos metálicos elaborados (excepto maquinaria y equipo)"/>
    <s v="PUNTA TOPE"/>
    <n v="27112800"/>
    <s v="SELECCIÓN ABREVIADA SUBASTA INVERSA (NO DISPONIBLE)"/>
    <n v="4"/>
    <n v="5"/>
    <n v="16"/>
    <n v="100"/>
    <n v="166005"/>
    <s v="UNIDAD"/>
    <s v="NO SOLICITADAS"/>
  </r>
  <r>
    <x v="16"/>
    <s v="02-02-01-004-002"/>
    <s v="02-02-01-004-002"/>
    <s v="Materiales y suministros - Productos metálicos elaborados (excepto maquinaria y equipo)"/>
    <s v="REMACHE 5-4 NATURAL"/>
    <n v="31162201"/>
    <s v="SELECCIÓN ABREVIADA SUBASTA INVERSA (NO DISPONIBLE)"/>
    <n v="4"/>
    <n v="5"/>
    <n v="16"/>
    <n v="1000"/>
    <n v="35700"/>
    <s v="UNIDAD"/>
    <s v="NO SOLICITADAS"/>
  </r>
  <r>
    <x v="16"/>
    <s v="02-02-01-004-002"/>
    <s v="02-02-01-004-002"/>
    <s v="Materiales y suministros - Productos metálicos elaborados (excepto maquinaria y equipo)"/>
    <s v="VIGUETA PARA PVC 1-1/2 X 3/4&quot; X 0.35MM X 2.44M"/>
    <n v="30103614"/>
    <s v="SELECCIÓN ABREVIADA SUBASTA INVERSA (NO DISPONIBLE)"/>
    <n v="4"/>
    <n v="5"/>
    <n v="16"/>
    <n v="450"/>
    <n v="1099381.5"/>
    <s v="UNIDAD"/>
    <s v="NO SOLICITADAS"/>
  </r>
  <r>
    <x v="16"/>
    <s v="02-02-01-004-002"/>
    <s v="02-02-01-004-002"/>
    <s v="Materiales y suministros - Productos metálicos elaborados (excepto maquinaria y equipo)"/>
    <s v="CUCHILLA PARA GUADAÑA"/>
    <n v="47121813"/>
    <s v="SELECCIÓN ABREVIADA SUBASTA INVERSA (NO DISPONIBLE)"/>
    <n v="4"/>
    <n v="5"/>
    <n v="16"/>
    <n v="20"/>
    <n v="124521.60000000001"/>
    <s v="UNIDAD"/>
    <s v="NO SOLICITADAS"/>
  </r>
  <r>
    <x v="16"/>
    <s v="02-02-01-004-002"/>
    <s v="02-02-01-004-002"/>
    <s v="Materiales y suministros - Productos metálicos elaborados (excepto maquinaria y equipo)"/>
    <s v="HOJAS DE SEGUETA BIMETÁLICA"/>
    <n v="27112802"/>
    <s v="SELECCIÓN ABREVIADA SUBASTA INVERSA (NO DISPONIBLE)"/>
    <n v="4"/>
    <n v="5"/>
    <n v="16"/>
    <n v="5"/>
    <n v="23020.55"/>
    <s v="UNIDAD"/>
    <s v="NO SOLICITADAS"/>
  </r>
  <r>
    <x v="16"/>
    <s v="02-02-01-004-002"/>
    <s v="02-02-01-004-002"/>
    <s v="Materiales y suministros - Productos metálicos elaborados (excepto maquinaria y equipo)"/>
    <s v="HOJAS SEGUETA 18 T X 12&quot;"/>
    <n v="27112802"/>
    <s v="SELECCIÓN ABREVIADA SUBASTA INVERSA (NO DISPONIBLE)"/>
    <n v="4"/>
    <n v="5"/>
    <n v="16"/>
    <n v="30"/>
    <n v="319586.40000000002"/>
    <s v="UNIDAD"/>
    <s v="NO SOLICITADAS"/>
  </r>
  <r>
    <x v="16"/>
    <s v="02-02-01-004-002"/>
    <s v="02-02-01-004-002"/>
    <s v="Materiales y suministros - Productos metálicos elaborados (excepto maquinaria y equipo)"/>
    <s v="DISCO DE CORTE PARA METÁLICO 4&quot;1/2"/>
    <n v="27112838"/>
    <s v="SELECCIÓN ABREVIADA SUBASTA INVERSA (NO DISPONIBLE)"/>
    <n v="4"/>
    <n v="5"/>
    <n v="16"/>
    <n v="10"/>
    <n v="24252.200000000004"/>
    <s v="UNIDAD"/>
    <s v="NO SOLICITADAS"/>
  </r>
  <r>
    <x v="16"/>
    <s v="02-02-01-004-002"/>
    <s v="02-02-01-004-002"/>
    <s v="Materiales y suministros - Productos metálicos elaborados (excepto maquinaria y equipo)"/>
    <s v="DISCO DE CORTE PARA MURO 4&quot;1/2"/>
    <n v="27112838"/>
    <s v="SELECCIÓN ABREVIADA SUBASTA INVERSA (NO DISPONIBLE)"/>
    <n v="4"/>
    <n v="5"/>
    <n v="16"/>
    <n v="10"/>
    <n v="61225.5"/>
    <s v="UNIDAD"/>
    <s v="NO SOLICITADAS"/>
  </r>
  <r>
    <x v="16"/>
    <s v="02-02-01-004-002"/>
    <s v="02-02-01-004-002"/>
    <s v="Materiales y suministros - Productos metálicos elaborados (excepto maquinaria y equipo)"/>
    <s v="TERMINAL PONCHABLE PARA AWG 6"/>
    <n v="39121405"/>
    <s v="SELECCIÓN ABREVIADA SUBASTA INVERSA (NO DISPONIBLE)"/>
    <n v="4"/>
    <n v="5"/>
    <n v="16"/>
    <n v="20"/>
    <n v="25228"/>
    <s v="UNIDAD"/>
    <s v="NO SOLICITADAS"/>
  </r>
  <r>
    <x v="16"/>
    <s v="02-02-01-004-002"/>
    <s v="02-02-01-004-002"/>
    <s v="Materiales y suministros - Productos metálicos elaborados (excepto maquinaria y equipo)"/>
    <s v="TERMINAL PONCHABLE PARA AWG 8"/>
    <n v="39121405"/>
    <s v="SELECCIÓN ABREVIADA SUBASTA INVERSA (NO DISPONIBLE)"/>
    <n v="4"/>
    <n v="5"/>
    <n v="16"/>
    <n v="20"/>
    <n v="31606.399999999998"/>
    <s v="UNIDAD"/>
    <s v="NO SOLICITADAS"/>
  </r>
  <r>
    <x v="16"/>
    <s v="02-02-01-004-002"/>
    <s v="02-02-01-004-002"/>
    <s v="Materiales y suministros - Productos metálicos elaborados (excepto maquinaria y equipo)"/>
    <s v="TERMINAL PONCHABLE PARA AWG 4"/>
    <n v="39121405"/>
    <s v="SELECCIÓN ABREVIADA SUBASTA INVERSA (NO DISPONIBLE)"/>
    <n v="4"/>
    <n v="5"/>
    <n v="16"/>
    <n v="20"/>
    <n v="31606.399999999998"/>
    <s v="UNIDAD"/>
    <s v="NO SOLICITADAS"/>
  </r>
  <r>
    <x v="16"/>
    <s v="02-02-01-004-002"/>
    <s v="02-02-01-004-002"/>
    <s v="Materiales y suministros - Productos metálicos elaborados (excepto maquinaria y equipo)"/>
    <s v="TERMINAL PONCHABLE PARA AWG 2"/>
    <n v="39121405"/>
    <s v="SELECCIÓN ABREVIADA SUBASTA INVERSA (NO DISPONIBLE)"/>
    <n v="4"/>
    <n v="5"/>
    <n v="16"/>
    <n v="20"/>
    <n v="45600.800000000003"/>
    <s v="UNIDAD"/>
    <s v="NO SOLICITADAS"/>
  </r>
  <r>
    <x v="16"/>
    <s v="02-02-01-004-002"/>
    <s v="02-02-01-004-002"/>
    <s v="Materiales y suministros - Productos metálicos elaborados (excepto maquinaria y equipo)"/>
    <s v="TERMINAL PONCHABLE PARA AWG 1/0"/>
    <n v="39121405"/>
    <s v="SELECCIÓN ABREVIADA SUBASTA INVERSA (NO DISPONIBLE)"/>
    <n v="4"/>
    <n v="5"/>
    <n v="16"/>
    <n v="20"/>
    <n v="53097.799999999996"/>
    <s v="UNIDAD"/>
    <s v="NO SOLICITADAS"/>
  </r>
  <r>
    <x v="16"/>
    <s v="02-02-01-004-002"/>
    <s v="02-02-01-004-002"/>
    <s v="Materiales y suministros - Productos metálicos elaborados (excepto maquinaria y equipo)"/>
    <s v="TERMINAL PONCHABLE PARA AWG 2/0"/>
    <n v="39121405"/>
    <s v="SELECCIÓN ABREVIADA SUBASTA INVERSA (NO DISPONIBLE)"/>
    <n v="4"/>
    <n v="5"/>
    <n v="16"/>
    <n v="20"/>
    <n v="58286.2"/>
    <s v="UNIDAD"/>
    <s v="NO SOLICITADAS"/>
  </r>
  <r>
    <x v="16"/>
    <s v="02-02-01-004-002"/>
    <s v="02-02-01-004-002"/>
    <s v="Materiales y suministros - Productos metálicos elaborados (excepto maquinaria y equipo)"/>
    <s v="TERMINAL PONCHABLE PARA AWG 3/0"/>
    <n v="39121405"/>
    <s v="SELECCIÓN ABREVIADA SUBASTA INVERSA (NO DISPONIBLE)"/>
    <n v="4"/>
    <n v="5"/>
    <n v="16"/>
    <n v="20"/>
    <n v="68829.600000000006"/>
    <s v="UNIDAD"/>
    <s v="NO SOLICITADAS"/>
  </r>
  <r>
    <x v="16"/>
    <s v="02-02-01-004-002"/>
    <s v="02-02-01-004-002"/>
    <s v="Materiales y suministros - Productos metálicos elaborados (excepto maquinaria y equipo)"/>
    <s v="TERMINAL PONCHABLE PARA AWG 4/0"/>
    <n v="39121405"/>
    <s v="SELECCIÓN ABREVIADA SUBASTA INVERSA (NO DISPONIBLE)"/>
    <n v="4"/>
    <n v="5"/>
    <n v="16"/>
    <n v="20"/>
    <n v="74946.2"/>
    <s v="UNIDAD"/>
    <s v="NO SOLICITADAS"/>
  </r>
  <r>
    <x v="16"/>
    <s v="02-02-01-004-003"/>
    <s v="02-02-01-004-003-02"/>
    <s v="Materiales y suministros - Bombas, compresores, motores de fuerza hidráulica y motores de potencia neumática y válvulas y sus partes y piezas"/>
    <s v="VÁLVULA DE ENTRADA TANQUE SANITARIO EN PVC"/>
    <n v="40141600"/>
    <s v="SELECCIÓN ABREVIADA SUBASTA INVERSA (NO DISPONIBLE)"/>
    <n v="4"/>
    <n v="5"/>
    <n v="16"/>
    <n v="24"/>
    <n v="697635.12"/>
    <s v="UNIDAD"/>
    <s v="NO SOLICITADAS"/>
  </r>
  <r>
    <x v="16"/>
    <s v="02-02-01-004-003"/>
    <s v="02-02-01-004-003-02"/>
    <s v="Materiales y suministros - Bombas, compresores, motores de fuerza hidráulica y motores de potencia neumática y válvulas y sus partes y piezas"/>
    <s v="GRIFERÍA SANITARIA"/>
    <n v="30181804"/>
    <s v="SELECCIÓN ABREVIADA SUBASTA INVERSA (NO DISPONIBLE)"/>
    <n v="4"/>
    <n v="5"/>
    <n v="16"/>
    <n v="18"/>
    <n v="391793.22000000003"/>
    <s v="UNIDAD"/>
    <s v="NO SOLICITADAS"/>
  </r>
  <r>
    <x v="16"/>
    <s v="02-02-01-004-003"/>
    <s v="02-02-01-004-003-02"/>
    <s v="Materiales y suministros - Bombas, compresores, motores de fuerza hidráulica y motores de potencia neumática y válvulas y sus partes y piezas"/>
    <s v="VÁLVULA PARA ORINAL"/>
    <n v="40141600"/>
    <s v="SELECCIÓN ABREVIADA SUBASTA INVERSA (NO DISPONIBLE)"/>
    <n v="4"/>
    <n v="5"/>
    <n v="16"/>
    <n v="6"/>
    <n v="570350.34"/>
    <s v="UNIDAD"/>
    <s v="NO SOLICITADAS"/>
  </r>
  <r>
    <x v="16"/>
    <s v="02-02-01-004-003"/>
    <s v="02-02-01-004-003-02"/>
    <s v="Materiales y suministros - Bombas, compresores, motores de fuerza hidráulica y motores de potencia neumática y válvulas y sus partes y piezas"/>
    <s v="VALVULA PIE 2&quot; PVC"/>
    <n v="40141600"/>
    <s v="SELECCIÓN ABREVIADA SUBASTA INVERSA (NO DISPONIBLE)"/>
    <n v="4"/>
    <n v="5"/>
    <n v="16"/>
    <n v="2"/>
    <n v="293287.40000000002"/>
    <s v="UNIDAD"/>
    <s v="NO SOLICITADAS"/>
  </r>
  <r>
    <x v="16"/>
    <s v="02-02-01-004-003"/>
    <s v="02-02-01-004-003-02"/>
    <s v="Materiales y suministros - Bombas, compresores, motores de fuerza hidráulica y motores de potencia neumática y válvulas y sus partes y piezas"/>
    <s v="COMPRESORES DE 5 TR MONOFASICO A 220 V GAS R 22"/>
    <n v="40151600"/>
    <s v="SELECCIÓN ABREVIADA SUBASTA INVERSA (NO DISPONIBLE)"/>
    <n v="4"/>
    <n v="5"/>
    <n v="16"/>
    <n v="2"/>
    <n v="3221534.68"/>
    <s v="UNIDAD"/>
    <s v="NO SOLICITADAS"/>
  </r>
  <r>
    <x v="16"/>
    <s v="02-02-01-004-003"/>
    <s v="02-02-01-004-003-02"/>
    <s v="Materiales y suministros - Bombas, compresores, motores de fuerza hidráulica y motores de potencia neumática y válvulas y sus partes y piezas"/>
    <s v="COMPRESORES DE 5 TR MONOFASICO A 220 V GAS R 410"/>
    <n v="40151600"/>
    <s v="SELECCIÓN ABREVIADA SUBASTA INVERSA (NO DISPONIBLE)"/>
    <n v="4"/>
    <n v="5"/>
    <n v="16"/>
    <n v="1"/>
    <n v="1610767.34"/>
    <s v="UNIDAD"/>
    <s v="NO SOLICITADAS"/>
  </r>
  <r>
    <x v="16"/>
    <s v="02-02-01-004-003"/>
    <s v="02-02-01-004-003-02"/>
    <s v="Materiales y suministros - Bombas, compresores, motores de fuerza hidráulica y motores de potencia neumática y válvulas y sus partes y piezas"/>
    <s v="COMPRESORES DE 18,000 BTU MONOFASICO A 220 V GAS R 410"/>
    <n v="40151600"/>
    <s v="SELECCIÓN ABREVIADA SUBASTA INVERSA (NO DISPONIBLE)"/>
    <n v="4"/>
    <n v="5"/>
    <n v="16"/>
    <n v="2"/>
    <n v="2381135.2599999998"/>
    <s v="UNIDAD"/>
    <s v="NO SOLICITADAS"/>
  </r>
  <r>
    <x v="16"/>
    <s v="02-02-01-004-003"/>
    <s v="02-02-01-004-003-02"/>
    <s v="Materiales y suministros - Bombas, compresores, motores de fuerza hidráulica y motores de potencia neumática y válvulas y sus partes y piezas"/>
    <s v="LLAVE TERMINAL 1/2&quot; BRONCE ANCHO 9.4 ALTO 15.6"/>
    <n v="30181701"/>
    <s v="SELECCIÓN ABREVIADA SUBASTA INVERSA (NO DISPONIBLE)"/>
    <n v="4"/>
    <n v="5"/>
    <n v="16"/>
    <n v="40"/>
    <n v="642409.6"/>
    <s v="UNIDAD"/>
    <s v="NO SOLICITADAS"/>
  </r>
  <r>
    <x v="16"/>
    <s v="02-02-01-004-003"/>
    <s v="02-02-01-004-003-02"/>
    <s v="Materiales y suministros - Bombas, compresores, motores de fuerza hidráulica y motores de potencia neumática y válvulas y sus partes y piezas"/>
    <s v="LLAVE TERMINAL 1/2&quot; PASTA"/>
    <n v="30181701"/>
    <s v="SELECCIÓN ABREVIADA SUBASTA INVERSA (NO DISPONIBLE)"/>
    <n v="4"/>
    <n v="5"/>
    <n v="16"/>
    <n v="200"/>
    <n v="1295196"/>
    <s v="UNIDAD"/>
    <s v="NO SOLICITADAS"/>
  </r>
  <r>
    <x v="16"/>
    <s v="02-02-01-004-003"/>
    <s v="02-02-01-004-003-02"/>
    <s v="Materiales y suministros - Bombas, compresores, motores de fuerza hidráulica y motores de potencia neumática y válvulas y sus partes y piezas"/>
    <s v="CHEQUE HORIZONTAL 1/2”"/>
    <n v="40141609"/>
    <s v="SELECCIÓN ABREVIADA SUBASTA INVERSA (NO DISPONIBLE)"/>
    <n v="4"/>
    <n v="5"/>
    <n v="16"/>
    <n v="15"/>
    <n v="673962.45000000007"/>
    <s v="UNIDAD"/>
    <s v="NO SOLICITADAS"/>
  </r>
  <r>
    <x v="16"/>
    <s v="02-02-01-004-003"/>
    <s v="02-02-01-004-003-02"/>
    <s v="Materiales y suministros - Bombas, compresores, motores de fuerza hidráulica y motores de potencia neumática y válvulas y sus partes y piezas"/>
    <s v="CHEQUE HORIZONTAL 1”"/>
    <n v="40141609"/>
    <s v="SELECCIÓN ABREVIADA SUBASTA INVERSA (NO DISPONIBLE)"/>
    <n v="4"/>
    <n v="5"/>
    <n v="16"/>
    <n v="10"/>
    <n v="476166.60000000003"/>
    <s v="UNIDAD"/>
    <s v="NO SOLICITADAS"/>
  </r>
  <r>
    <x v="16"/>
    <s v="02-02-01-004-003"/>
    <s v="02-02-01-004-003-09"/>
    <s v="Materiales y suministros - Otras máquinas para usos generales y sus partes y piezas"/>
    <s v="FILTRO SECADOR SOLDABLE 3/8&quot;"/>
    <s v="40161505 "/>
    <s v="SELECCIÓN ABREVIADA SUBASTA INVERSA (NO DISPONIBLE)"/>
    <n v="4"/>
    <n v="5"/>
    <n v="16"/>
    <n v="10"/>
    <n v="153986"/>
    <s v="UNIDAD"/>
    <s v="NO SOLICITADAS"/>
  </r>
  <r>
    <x v="16"/>
    <s v="02-02-01-004-003"/>
    <s v="02-02-01-004-003-09"/>
    <s v="Materiales y suministros - Otras máquinas para usos generales y sus partes y piezas"/>
    <s v="FILTRO SECADOR SOLDABLE 1/2&quot;"/>
    <s v="40161505 "/>
    <s v="SELECCIÓN ABREVIADA SUBASTA INVERSA (NO DISPONIBLE)"/>
    <n v="4"/>
    <n v="5"/>
    <n v="16"/>
    <n v="10"/>
    <n v="188031.9"/>
    <s v="UNIDAD"/>
    <s v="NO SOLICITADAS"/>
  </r>
  <r>
    <x v="16"/>
    <s v="02-02-01-004-003"/>
    <s v="02-02-01-004-003-09"/>
    <s v="Materiales y suministros - Otras máquinas para usos generales y sus partes y piezas"/>
    <s v="TARJETA ELECTRÓNICA UNIVERSAL A 220 VOLTIOS "/>
    <n v="32101617"/>
    <s v="SELECCIÓN ABREVIADA SUBASTA INVERSA (NO DISPONIBLE)"/>
    <n v="4"/>
    <n v="5"/>
    <n v="16"/>
    <n v="10"/>
    <n v="698434.79999999993"/>
    <s v="UNIDAD"/>
    <s v="NO SOLICITADAS"/>
  </r>
  <r>
    <x v="16"/>
    <s v="02-02-01-004-004"/>
    <s v="02-02-01-004-004-01"/>
    <s v="Materiales y suministros - Maquinaria agropecuaria o silvícola y sus partes y piezas"/>
    <s v="ASPERSORES PARA JARDIN "/>
    <n v="21101803"/>
    <s v="SELECCIÓN ABREVIADA SUBASTA INVERSA (NO DISPONIBLE)"/>
    <n v="4"/>
    <n v="5"/>
    <n v="16"/>
    <n v="15"/>
    <n v="307020"/>
    <s v="UNIDAD"/>
    <s v="NO SOLICITADAS"/>
  </r>
  <r>
    <x v="16"/>
    <s v="02-02-01-004-005"/>
    <s v="02-02-01-004-005-02"/>
    <s v="Materiales y suministros - Maquinaria de informática y sus partes, piezas y accesorios"/>
    <s v="UNIDAD DE IMAGEN IMPRESORA  MS811DN UNIDAD DE IMAGENES EN NEGRO, REFERENCIA 52D0Z00 520Z DURABILIDAD "/>
    <n v="44101703"/>
    <s v="MÍNIMA CUANTÍA"/>
    <n v="2"/>
    <n v="2"/>
    <n v="10"/>
    <n v="7"/>
    <n v="2444358"/>
    <s v="UNIDAD"/>
    <s v="NO SOLICITADAS"/>
  </r>
  <r>
    <x v="16"/>
    <s v="02-02-01-004-006"/>
    <s v="02-02-01-004-006-01"/>
    <s v="Materiales y suministros - Motores, generadores y transformadores eléctricos y sus partes y piezas"/>
    <s v="MOTOR VENTILADOR PARA CONDENSADORA 3/4  1075 RPM - 220 V CON CAMBIO DE GIRO"/>
    <n v="25174001"/>
    <s v="SELECCIÓN ABREVIADA SUBASTA INVERSA (NO DISPONIBLE)"/>
    <n v="4"/>
    <n v="5"/>
    <n v="16"/>
    <n v="2"/>
    <n v="522095.83999999997"/>
    <s v="UNIDAD"/>
    <s v="NO SOLICITADAS"/>
  </r>
  <r>
    <x v="16"/>
    <s v="02-02-01-004-006"/>
    <s v="02-02-01-004-006-01"/>
    <s v="Materiales y suministros - Motores, generadores y transformadores eléctricos y sus partes y piezas"/>
    <s v="MOTOR VENTILADOR PARA EVAPORADORA 3/4  1075 RPM - 220 V CON CAMBIO DE GIRO"/>
    <n v="25174001"/>
    <s v="SELECCIÓN ABREVIADA SUBASTA INVERSA (NO DISPONIBLE)"/>
    <n v="4"/>
    <n v="5"/>
    <n v="16"/>
    <n v="2"/>
    <n v="583230.9"/>
    <s v="UNIDAD"/>
    <s v="NO SOLICITADAS"/>
  </r>
  <r>
    <x v="16"/>
    <s v="02-02-01-004-006"/>
    <s v="02-02-01-004-006-01"/>
    <s v="Materiales y suministros - Motores, generadores y transformadores eléctricos y sus partes y piezas"/>
    <s v="MOTOR PARA CONDENSADORA MINI SPLIT HASTA 18.000 BTU -220 V"/>
    <n v="26101105"/>
    <s v="SELECCIÓN ABREVIADA SUBASTA INVERSA (NO DISPONIBLE)"/>
    <n v="4"/>
    <n v="5"/>
    <n v="16"/>
    <n v="3"/>
    <n v="792829.17"/>
    <s v="UNIDAD"/>
    <s v="NO SOLICITADAS"/>
  </r>
  <r>
    <x v="16"/>
    <s v="02-02-01-004-006"/>
    <s v="02-02-01-004-006-02"/>
    <s v="Materiales y suministros - Aparatos de control eléctrico y distribución de electricidad y sus partes y piezas"/>
    <s v="CAJA DE PASO CON CHAPA 15*15*10 CMS"/>
    <n v="39121303"/>
    <s v="SELECCIÓN ABREVIADA SUBASTA INVERSA (NO DISPONIBLE)"/>
    <n v="4"/>
    <n v="5"/>
    <n v="16"/>
    <n v="5"/>
    <n v="154938"/>
    <s v="UNIDAD"/>
    <s v="NO SOLICITADAS"/>
  </r>
  <r>
    <x v="16"/>
    <s v="02-02-01-004-006"/>
    <s v="02-02-01-004-006-02"/>
    <s v="Materiales y suministros - Aparatos de control eléctrico y distribución de electricidad y sus partes y piezas"/>
    <s v="CAJA DE PASO CON CHAPA 20*25*10 CMS"/>
    <n v="39121303"/>
    <s v="SELECCIÓN ABREVIADA SUBASTA INVERSA (NO DISPONIBLE)"/>
    <n v="4"/>
    <n v="5"/>
    <n v="16"/>
    <n v="5"/>
    <n v="232585.5"/>
    <s v="UNIDAD"/>
    <s v="NO SOLICITADAS"/>
  </r>
  <r>
    <x v="16"/>
    <s v="02-02-01-004-006"/>
    <s v="02-02-01-004-006-02"/>
    <s v="Materiales y suministros - Aparatos de control eléctrico y distribución de electricidad y sus partes y piezas"/>
    <s v="CAJA DE 2 CTOS 100 AMP/240V (2F-4H)"/>
    <n v="39121303"/>
    <s v="SELECCIÓN ABREVIADA SUBASTA INVERSA (NO DISPONIBLE)"/>
    <n v="4"/>
    <n v="5"/>
    <n v="16"/>
    <n v="10"/>
    <n v="145667.90000000002"/>
    <s v="UNIDAD"/>
    <s v="NO SOLICITADAS"/>
  </r>
  <r>
    <x v="16"/>
    <s v="02-02-01-004-006"/>
    <s v="02-02-01-004-006-02"/>
    <s v="Materiales y suministros - Aparatos de control eléctrico y distribución de electricidad y sus partes y piezas"/>
    <s v="CAJA DE 4 CTOS 100 AMP/240V (2F-4H)"/>
    <n v="39121303"/>
    <s v="SELECCIÓN ABREVIADA SUBASTA INVERSA (NO DISPONIBLE)"/>
    <n v="4"/>
    <n v="5"/>
    <n v="16"/>
    <n v="5"/>
    <n v="91040.95"/>
    <s v="UNIDAD"/>
    <s v="NO SOLICITADAS"/>
  </r>
  <r>
    <x v="16"/>
    <s v="02-02-01-004-006"/>
    <s v="02-02-01-004-006-02"/>
    <s v="Materiales y suministros - Aparatos de control eléctrico y distribución de electricidad y sus partes y piezas"/>
    <s v="CAJA DE 6 CTOS 100 AMP/240V(2F-4H)"/>
    <n v="39121303"/>
    <s v="SELECCIÓN ABREVIADA SUBASTA INVERSA (NO DISPONIBLE)"/>
    <n v="4"/>
    <n v="5"/>
    <n v="16"/>
    <n v="3"/>
    <n v="65548.77"/>
    <s v="UNIDAD"/>
    <s v="NO SOLICITADAS"/>
  </r>
  <r>
    <x v="16"/>
    <s v="02-02-01-004-006"/>
    <s v="02-02-01-004-006-02"/>
    <s v="Materiales y suministros - Aparatos de control eléctrico y distribución de electricidad y sus partes y piezas"/>
    <s v="CAJA DE 8 CTOS 100 AMP/240V(2F-4H)"/>
    <n v="39121303"/>
    <s v="SELECCIÓN ABREVIADA SUBASTA INVERSA (NO DISPONIBLE)"/>
    <n v="4"/>
    <n v="5"/>
    <n v="16"/>
    <n v="3"/>
    <n v="108813.59999999999"/>
    <s v="UNIDAD"/>
    <s v="NO SOLICITADAS"/>
  </r>
  <r>
    <x v="16"/>
    <s v="02-02-01-004-006"/>
    <s v="02-02-01-004-006-02"/>
    <s v="Materiales y suministros - Aparatos de control eléctrico y distribución de electricidad y sus partes y piezas"/>
    <s v="CAJA DE 12 CTOS TRIFÁSICO (3F-5H)"/>
    <n v="39121303"/>
    <s v="SELECCIÓN ABREVIADA SUBASTA INVERSA (NO DISPONIBLE)"/>
    <n v="4"/>
    <n v="5"/>
    <n v="16"/>
    <n v="3"/>
    <n v="43700.37"/>
    <s v="UNIDAD"/>
    <s v="NO SOLICITADAS"/>
  </r>
  <r>
    <x v="16"/>
    <s v="02-02-01-004-006"/>
    <s v="02-02-01-004-006-02"/>
    <s v="Materiales y suministros - Aparatos de control eléctrico y distribución de electricidad y sus partes y piezas"/>
    <s v="CAJA DE 24 CTOS TRIFÁSICO (3F-5H)"/>
    <n v="39121303"/>
    <s v="SELECCIÓN ABREVIADA SUBASTA INVERSA (NO DISPONIBLE)"/>
    <n v="4"/>
    <n v="5"/>
    <n v="16"/>
    <n v="5"/>
    <n v="91040.95"/>
    <s v="UNIDAD"/>
    <s v="NO SOLICITADAS"/>
  </r>
  <r>
    <x v="16"/>
    <s v="02-02-01-004-006"/>
    <s v="02-02-01-004-006-02"/>
    <s v="Materiales y suministros - Aparatos de control eléctrico y distribución de electricidad y sus partes y piezas"/>
    <s v="TRANSFORMADOR DE 220 A 24 VOLTIOS  40 AMP"/>
    <n v="39121022"/>
    <s v="SELECCIÓN ABREVIADA SUBASTA INVERSA (NO DISPONIBLE)"/>
    <n v="4"/>
    <n v="5"/>
    <n v="16"/>
    <n v="2"/>
    <n v="90387.64"/>
    <s v="UNIDAD"/>
    <s v="NO SOLICITADAS"/>
  </r>
  <r>
    <x v="16"/>
    <s v="02-02-01-004-006"/>
    <s v="02-02-01-004-006-02"/>
    <s v="Materiales y suministros - Aparatos de control eléctrico y distribución de electricidad y sus partes y piezas"/>
    <s v="CAJA PVC  5800(2*4)"/>
    <n v="39121308"/>
    <s v="SELECCIÓN ABREVIADA SUBASTA INVERSA (NO DISPONIBLE)"/>
    <n v="4"/>
    <n v="5"/>
    <n v="16"/>
    <n v="20"/>
    <n v="14137.2"/>
    <s v="UNIDAD"/>
    <s v="NO SOLICITADAS"/>
  </r>
  <r>
    <x v="16"/>
    <s v="02-02-01-004-006"/>
    <s v="02-02-01-004-006-02"/>
    <s v="Materiales y suministros - Aparatos de control eléctrico y distribución de electricidad y sus partes y piezas"/>
    <s v="CAJA PVC 2400(4X4)"/>
    <n v="39121308"/>
    <s v="SELECCIÓN ABREVIADA SUBASTA INVERSA (NO DISPONIBLE)"/>
    <n v="4"/>
    <n v="5"/>
    <n v="16"/>
    <n v="30"/>
    <n v="26239.5"/>
    <s v="UNIDAD"/>
    <s v="NO SOLICITADAS"/>
  </r>
  <r>
    <x v="16"/>
    <s v="02-02-01-004-006"/>
    <s v="02-02-01-004-006-02"/>
    <s v="Materiales y suministros - Aparatos de control eléctrico y distribución de electricidad y sus partes y piezas"/>
    <s v="CAJA PVC OCTAGONAL"/>
    <n v="39121308"/>
    <s v="SELECCIÓN ABREVIADA SUBASTA INVERSA (NO DISPONIBLE)"/>
    <n v="4"/>
    <n v="5"/>
    <n v="16"/>
    <n v="20"/>
    <n v="18397.400000000001"/>
    <s v="UNIDAD"/>
    <s v="NO SOLICITADAS"/>
  </r>
  <r>
    <x v="16"/>
    <s v="02-02-01-004-006"/>
    <s v="02-02-01-004-006-02"/>
    <s v="Materiales y suministros - Aparatos de control eléctrico y distribución de electricidad y sus partes y piezas"/>
    <s v="ROSETA DE NYLON 200W BLANCA"/>
    <n v="39121730"/>
    <s v="SELECCIÓN ABREVIADA SUBASTA INVERSA (NO DISPONIBLE)"/>
    <n v="4"/>
    <n v="5"/>
    <n v="16"/>
    <n v="15"/>
    <n v="23294.25"/>
    <s v="UNIDAD"/>
    <s v="NO SOLICITADAS"/>
  </r>
  <r>
    <x v="16"/>
    <s v="02-02-01-004-006"/>
    <s v="02-02-01-004-006-02"/>
    <s v="Materiales y suministros - Aparatos de control eléctrico y distribución de electricidad y sus partes y piezas"/>
    <s v="TACO MONOPOLAR ENCHUFABLE 10 AMP"/>
    <n v="39121640"/>
    <s v="SELECCIÓN ABREVIADA SUBASTA INVERSA (NO DISPONIBLE)"/>
    <n v="4"/>
    <n v="5"/>
    <n v="16"/>
    <n v="10"/>
    <n v="88857.299999999988"/>
    <s v="UNIDAD"/>
    <s v="NO SOLICITADAS"/>
  </r>
  <r>
    <x v="16"/>
    <s v="02-02-01-004-006"/>
    <s v="02-02-01-004-006-02"/>
    <s v="Materiales y suministros - Aparatos de control eléctrico y distribución de electricidad y sus partes y piezas"/>
    <s v="TACO MONOPOLAR ENCHUFABLE 15 AMP"/>
    <n v="39121640"/>
    <s v="SELECCIÓN ABREVIADA SUBASTA INVERSA (NO DISPONIBLE)"/>
    <n v="4"/>
    <n v="5"/>
    <n v="16"/>
    <n v="10"/>
    <n v="88857.299999999988"/>
    <s v="UNIDAD"/>
    <s v="NO SOLICITADAS"/>
  </r>
  <r>
    <x v="16"/>
    <s v="02-02-01-004-006"/>
    <s v="02-02-01-004-006-02"/>
    <s v="Materiales y suministros - Aparatos de control eléctrico y distribución de electricidad y sus partes y piezas"/>
    <s v="TACO MONOPOLAR ENCHUFABLE 20 AMP"/>
    <n v="39121640"/>
    <s v="SELECCIÓN ABREVIADA SUBASTA INVERSA (NO DISPONIBLE)"/>
    <n v="4"/>
    <n v="5"/>
    <n v="16"/>
    <n v="20"/>
    <n v="177714.59999999998"/>
    <s v="UNIDAD"/>
    <s v="NO SOLICITADAS"/>
  </r>
  <r>
    <x v="16"/>
    <s v="02-02-01-004-006"/>
    <s v="02-02-01-004-006-02"/>
    <s v="Materiales y suministros - Aparatos de control eléctrico y distribución de electricidad y sus partes y piezas"/>
    <s v="TACO MONOPOLAR ENCHUFABLE 30 AMP"/>
    <n v="39121640"/>
    <s v="SELECCIÓN ABREVIADA SUBASTA INVERSA (NO DISPONIBLE)"/>
    <n v="4"/>
    <n v="5"/>
    <n v="16"/>
    <n v="10"/>
    <n v="88857.299999999988"/>
    <s v="UNIDAD"/>
    <s v="NO SOLICITADAS"/>
  </r>
  <r>
    <x v="16"/>
    <s v="02-02-01-004-006"/>
    <s v="02-02-01-004-006-02"/>
    <s v="Materiales y suministros - Aparatos de control eléctrico y distribución de electricidad y sus partes y piezas"/>
    <s v="TACO MONOPOLAR ENCHUFABLE 40 AMP"/>
    <n v="39121640"/>
    <s v="SELECCIÓN ABREVIADA SUBASTA INVERSA (NO DISPONIBLE)"/>
    <n v="4"/>
    <n v="5"/>
    <n v="16"/>
    <n v="5"/>
    <n v="44428.649999999994"/>
    <s v="UNIDAD"/>
    <s v="NO SOLICITADAS"/>
  </r>
  <r>
    <x v="16"/>
    <s v="02-02-01-004-006"/>
    <s v="02-02-01-004-006-02"/>
    <s v="Materiales y suministros - Aparatos de control eléctrico y distribución de electricidad y sus partes y piezas"/>
    <s v="TACO MONOPOLAR ENCHUFABLE 50 AMP"/>
    <n v="39121640"/>
    <s v="SELECCIÓN ABREVIADA SUBASTA INVERSA (NO DISPONIBLE)"/>
    <n v="4"/>
    <n v="5"/>
    <n v="16"/>
    <n v="6"/>
    <n v="53314.38"/>
    <s v="UNIDAD"/>
    <s v="NO SOLICITADAS"/>
  </r>
  <r>
    <x v="16"/>
    <s v="02-02-01-004-006"/>
    <s v="02-02-01-004-006-02"/>
    <s v="Materiales y suministros - Aparatos de control eléctrico y distribución de electricidad y sus partes y piezas"/>
    <s v="TACO BIPOLAR ENCHUFABLE 15 AMP"/>
    <n v="39121640"/>
    <s v="SELECCIÓN ABREVIADA SUBASTA INVERSA (NO DISPONIBLE)"/>
    <n v="4"/>
    <n v="5"/>
    <n v="16"/>
    <n v="10"/>
    <n v="135588.6"/>
    <s v="UNIDAD"/>
    <s v="NO SOLICITADAS"/>
  </r>
  <r>
    <x v="16"/>
    <s v="02-02-01-004-006"/>
    <s v="02-02-01-004-006-02"/>
    <s v="Materiales y suministros - Aparatos de control eléctrico y distribución de electricidad y sus partes y piezas"/>
    <s v="TACO BIPOLAR ENCHUFABLE 20 AMP"/>
    <n v="39121640"/>
    <s v="SELECCIÓN ABREVIADA SUBASTA INVERSA (NO DISPONIBLE)"/>
    <n v="4"/>
    <n v="5"/>
    <n v="16"/>
    <n v="10"/>
    <n v="168277.90000000002"/>
    <s v="UNIDAD"/>
    <s v="NO SOLICITADAS"/>
  </r>
  <r>
    <x v="16"/>
    <s v="02-02-01-004-006"/>
    <s v="02-02-01-004-006-02"/>
    <s v="Materiales y suministros - Aparatos de control eléctrico y distribución de electricidad y sus partes y piezas"/>
    <s v="TACO BIPOLAR ENCHUFABLE 30 AMP"/>
    <n v="39121640"/>
    <s v="SELECCIÓN ABREVIADA SUBASTA INVERSA (NO DISPONIBLE)"/>
    <n v="4"/>
    <n v="5"/>
    <n v="16"/>
    <n v="10"/>
    <n v="168277.90000000002"/>
    <s v="UNIDAD"/>
    <s v="NO SOLICITADAS"/>
  </r>
  <r>
    <x v="16"/>
    <s v="02-02-01-004-006"/>
    <s v="02-02-01-004-006-02"/>
    <s v="Materiales y suministros - Aparatos de control eléctrico y distribución de electricidad y sus partes y piezas"/>
    <s v="TACO BIPOLAR ENCHUFABLE 40 AMP"/>
    <n v="39121640"/>
    <s v="SELECCIÓN ABREVIADA SUBASTA INVERSA (NO DISPONIBLE)"/>
    <n v="4"/>
    <n v="5"/>
    <n v="16"/>
    <n v="5"/>
    <n v="95860.45"/>
    <s v="UNIDAD"/>
    <s v="NO SOLICITADAS"/>
  </r>
  <r>
    <x v="16"/>
    <s v="02-02-01-004-006"/>
    <s v="02-02-01-004-006-02"/>
    <s v="Materiales y suministros - Aparatos de control eléctrico y distribución de electricidad y sus partes y piezas"/>
    <s v="TACO BIPOLAR ENCHUFABLE 50 AMP"/>
    <n v="39121640"/>
    <s v="SELECCIÓN ABREVIADA SUBASTA INVERSA (NO DISPONIBLE)"/>
    <n v="4"/>
    <n v="5"/>
    <n v="16"/>
    <n v="5"/>
    <n v="95860.45"/>
    <s v="UNIDAD"/>
    <s v="NO SOLICITADAS"/>
  </r>
  <r>
    <x v="16"/>
    <s v="02-02-01-004-006"/>
    <s v="02-02-01-004-006-02"/>
    <s v="Materiales y suministros - Aparatos de control eléctrico y distribución de electricidad y sus partes y piezas"/>
    <s v="TACO BIPOLAR ENCHUFABLE 60 AMP"/>
    <n v="39121640"/>
    <s v="SELECCIÓN ABREVIADA SUBASTA INVERSA (NO DISPONIBLE)"/>
    <n v="4"/>
    <n v="5"/>
    <n v="16"/>
    <n v="5"/>
    <n v="102566.1"/>
    <s v="UNIDAD"/>
    <s v="NO SOLICITADAS"/>
  </r>
  <r>
    <x v="16"/>
    <s v="02-02-01-004-006"/>
    <s v="02-02-01-004-006-02"/>
    <s v="Materiales y suministros - Aparatos de control eléctrico y distribución de electricidad y sus partes y piezas"/>
    <s v="TACO TRIPOLAR ENCHUFABLE 20 AMP"/>
    <n v="39121640"/>
    <s v="SELECCIÓN ABREVIADA SUBASTA INVERSA (NO DISPONIBLE)"/>
    <n v="4"/>
    <n v="5"/>
    <n v="16"/>
    <n v="5"/>
    <n v="242212.60000000003"/>
    <s v="UNIDAD"/>
    <s v="NO SOLICITADAS"/>
  </r>
  <r>
    <x v="16"/>
    <s v="02-02-01-004-006"/>
    <s v="02-02-01-004-006-02"/>
    <s v="Materiales y suministros - Aparatos de control eléctrico y distribución de electricidad y sus partes y piezas"/>
    <s v="TACO TRIPOLAR ENCHUFABLE 30 AMP"/>
    <n v="39121640"/>
    <s v="SELECCIÓN ABREVIADA SUBASTA INVERSA (NO DISPONIBLE)"/>
    <n v="4"/>
    <n v="5"/>
    <n v="16"/>
    <n v="5"/>
    <n v="242176.9"/>
    <s v="UNIDAD"/>
    <s v="NO SOLICITADAS"/>
  </r>
  <r>
    <x v="16"/>
    <s v="02-02-01-004-006"/>
    <s v="02-02-01-004-006-02"/>
    <s v="Materiales y suministros - Aparatos de control eléctrico y distribución de electricidad y sus partes y piezas"/>
    <s v="TACO TRIPOLAR ENCHUFABLE 40 AMP"/>
    <n v="39121640"/>
    <s v="SELECCIÓN ABREVIADA SUBASTA INVERSA (NO DISPONIBLE)"/>
    <n v="4"/>
    <n v="5"/>
    <n v="16"/>
    <n v="5"/>
    <n v="242176.9"/>
    <s v="UNIDAD"/>
    <s v="NO SOLICITADAS"/>
  </r>
  <r>
    <x v="16"/>
    <s v="02-02-01-004-006"/>
    <s v="02-02-01-004-006-02"/>
    <s v="Materiales y suministros - Aparatos de control eléctrico y distribución de electricidad y sus partes y piezas"/>
    <s v="TACO TRIPOLAR ENCHUFABLE 50 AMP"/>
    <n v="39121640"/>
    <s v="SELECCIÓN ABREVIADA SUBASTA INVERSA (NO DISPONIBLE)"/>
    <n v="4"/>
    <n v="5"/>
    <n v="16"/>
    <n v="5"/>
    <n v="242176.9"/>
    <s v="UNIDAD"/>
    <s v="NO SOLICITADAS"/>
  </r>
  <r>
    <x v="16"/>
    <s v="02-02-01-004-006"/>
    <s v="02-02-01-004-006-02"/>
    <s v="Materiales y suministros - Aparatos de control eléctrico y distribución de electricidad y sus partes y piezas"/>
    <s v="TACO TRIPOLAR ENCHUFABLE 60 AMP"/>
    <n v="39121640"/>
    <s v="SELECCIÓN ABREVIADA SUBASTA INVERSA (NO DISPONIBLE)"/>
    <n v="4"/>
    <n v="5"/>
    <n v="16"/>
    <n v="5"/>
    <n v="242176.9"/>
    <s v="UNIDAD"/>
    <s v="NO SOLICITADAS"/>
  </r>
  <r>
    <x v="16"/>
    <s v="02-02-01-004-006"/>
    <s v="02-02-01-004-006-02"/>
    <s v="Materiales y suministros - Aparatos de control eléctrico y distribución de electricidad y sus partes y piezas"/>
    <s v="BREAKER INDUSTRIAL 3*50 AMP"/>
    <n v="39121640"/>
    <s v="SELECCIÓN ABREVIADA SUBASTA INVERSA (NO DISPONIBLE)"/>
    <n v="4"/>
    <n v="5"/>
    <n v="16"/>
    <n v="5"/>
    <n v="1009887.55"/>
    <s v="UNIDAD"/>
    <s v="NO SOLICITADAS"/>
  </r>
  <r>
    <x v="16"/>
    <s v="02-02-01-004-006"/>
    <s v="02-02-01-004-006-02"/>
    <s v="Materiales y suministros - Aparatos de control eléctrico y distribución de electricidad y sus partes y piezas"/>
    <s v="BREAKER INDUSTRIAL 3*60 AMP"/>
    <n v="39121640"/>
    <s v="SELECCIÓN ABREVIADA SUBASTA INVERSA (NO DISPONIBLE)"/>
    <n v="4"/>
    <n v="5"/>
    <n v="16"/>
    <n v="5"/>
    <n v="804910.05"/>
    <s v="UNIDAD"/>
    <s v="NO SOLICITADAS"/>
  </r>
  <r>
    <x v="16"/>
    <s v="02-02-01-004-006"/>
    <s v="02-02-01-004-006-02"/>
    <s v="Materiales y suministros - Aparatos de control eléctrico y distribución de electricidad y sus partes y piezas"/>
    <s v="BREAKER INDUSTRIAL 3*70 AMP"/>
    <n v="39121640"/>
    <s v="SELECCIÓN ABREVIADA SUBASTA INVERSA (NO DISPONIBLE)"/>
    <n v="4"/>
    <n v="5"/>
    <n v="16"/>
    <n v="5"/>
    <n v="883908.20000000007"/>
    <s v="UNIDAD"/>
    <s v="NO SOLICITADAS"/>
  </r>
  <r>
    <x v="16"/>
    <s v="02-02-01-004-006"/>
    <s v="02-02-01-004-006-02"/>
    <s v="Materiales y suministros - Aparatos de control eléctrico y distribución de electricidad y sus partes y piezas"/>
    <s v="BREAKER INDUSTRIAL 3*80 AMP"/>
    <n v="39121640"/>
    <s v="SELECCIÓN ABREVIADA SUBASTA INVERSA (NO DISPONIBLE)"/>
    <n v="4"/>
    <n v="5"/>
    <n v="16"/>
    <n v="5"/>
    <n v="874304.9"/>
    <s v="UNIDAD"/>
    <s v="NO SOLICITADAS"/>
  </r>
  <r>
    <x v="16"/>
    <s v="02-02-01-004-006"/>
    <s v="02-02-01-004-006-02"/>
    <s v="Materiales y suministros - Aparatos de control eléctrico y distribución de electricidad y sus partes y piezas"/>
    <s v="BREAKER INDUSTRIAL 3*100 AMP"/>
    <n v="39121640"/>
    <s v="SELECCIÓN ABREVIADA SUBASTA INVERSA (NO DISPONIBLE)"/>
    <n v="4"/>
    <n v="5"/>
    <n v="16"/>
    <n v="5"/>
    <n v="973158.20000000007"/>
    <s v="UNIDAD"/>
    <s v="NO SOLICITADAS"/>
  </r>
  <r>
    <x v="16"/>
    <s v="02-02-01-004-006"/>
    <s v="02-02-01-004-006-02"/>
    <s v="Materiales y suministros - Aparatos de control eléctrico y distribución de electricidad y sus partes y piezas"/>
    <s v="BREAKER INDUSTRIAL 3*150 AMP"/>
    <n v="39121640"/>
    <s v="SELECCIÓN ABREVIADA SUBASTA INVERSA (NO DISPONIBLE)"/>
    <n v="4"/>
    <n v="5"/>
    <n v="16"/>
    <n v="2"/>
    <n v="438693.5"/>
    <s v="UNIDAD"/>
    <s v="NO SOLICITADAS"/>
  </r>
  <r>
    <x v="16"/>
    <s v="02-02-01-004-006"/>
    <s v="02-02-01-004-006-02"/>
    <s v="Materiales y suministros - Aparatos de control eléctrico y distribución de electricidad y sus partes y piezas"/>
    <s v="BREAKER INDUSTRIAL 3*200 AMP"/>
    <n v="39121640"/>
    <s v="SELECCIÓN ABREVIADA SUBASTA INVERSA (NO DISPONIBLE)"/>
    <n v="4"/>
    <n v="5"/>
    <n v="16"/>
    <n v="2"/>
    <n v="526889.16"/>
    <s v="UNIDAD"/>
    <s v="NO SOLICITADAS"/>
  </r>
  <r>
    <x v="16"/>
    <s v="02-02-01-004-006"/>
    <s v="02-02-01-004-006-02"/>
    <s v="Materiales y suministros - Aparatos de control eléctrico y distribución de electricidad y sus partes y piezas"/>
    <s v="BREAKER INDUSTRIAL 3*300 AMP"/>
    <n v="39121640"/>
    <s v="SELECCIÓN ABREVIADA SUBASTA INVERSA (NO DISPONIBLE)"/>
    <n v="4"/>
    <n v="5"/>
    <n v="16"/>
    <n v="2"/>
    <n v="623586.18000000005"/>
    <s v="UNIDAD"/>
    <s v="NO SOLICITADAS"/>
  </r>
  <r>
    <x v="16"/>
    <s v="02-02-01-004-006"/>
    <s v="02-02-01-004-006-02"/>
    <s v="Materiales y suministros - Aparatos de control eléctrico y distribución de electricidad y sus partes y piezas"/>
    <s v="BREAKER INDUSTRIAL 3*400 AMP"/>
    <n v="39121640"/>
    <s v="SELECCIÓN ABREVIADA SUBASTA INVERSA (NO DISPONIBLE)"/>
    <n v="4"/>
    <n v="5"/>
    <n v="16"/>
    <n v="2"/>
    <n v="774280.64"/>
    <s v="UNIDAD"/>
    <s v="NO SOLICITADAS"/>
  </r>
  <r>
    <x v="16"/>
    <s v="02-02-01-004-006"/>
    <s v="02-02-01-004-006-02"/>
    <s v="Materiales y suministros - Aparatos de control eléctrico y distribución de electricidad y sus partes y piezas"/>
    <s v="CAJAS PRIMARIAS 15KV 100 AMP"/>
    <s v="39121634 "/>
    <s v="SELECCIÓN ABREVIADA SUBASTA INVERSA (NO DISPONIBLE)"/>
    <n v="4"/>
    <n v="5"/>
    <n v="16"/>
    <n v="15"/>
    <n v="1600859.4"/>
    <s v="UNIDAD"/>
    <s v="NO SOLICITADAS"/>
  </r>
  <r>
    <x v="16"/>
    <s v="02-02-01-004-006"/>
    <s v="02-02-01-004-006-02"/>
    <s v="Materiales y suministros - Aparatos de control eléctrico y distribución de electricidad y sus partes y piezas"/>
    <s v="PORTA FUSIBLE O CAÑUELAS 15 KV 100 AMP LARGAS"/>
    <s v="39121634 "/>
    <s v="SELECCIÓN ABREVIADA SUBASTA INVERSA (NO DISPONIBLE)"/>
    <n v="4"/>
    <n v="5"/>
    <n v="16"/>
    <n v="50"/>
    <n v="2737416.5"/>
    <s v="UNIDAD"/>
    <s v="NO SOLICITADAS"/>
  </r>
  <r>
    <x v="16"/>
    <s v="02-02-01-004-006"/>
    <s v="02-02-01-004-006-02"/>
    <s v="Materiales y suministros - Aparatos de control eléctrico y distribución de electricidad y sus partes y piezas"/>
    <s v="FUSIBLES 15 KV 1 AMP"/>
    <s v="39121634 "/>
    <s v="SELECCIÓN ABREVIADA SUBASTA INVERSA (NO DISPONIBLE)"/>
    <n v="4"/>
    <n v="5"/>
    <n v="16"/>
    <n v="15"/>
    <n v="55906.2"/>
    <s v="UNIDAD"/>
    <s v="NO SOLICITADAS"/>
  </r>
  <r>
    <x v="16"/>
    <s v="02-02-01-004-006"/>
    <s v="02-02-01-004-006-02"/>
    <s v="Materiales y suministros - Aparatos de control eléctrico y distribución de electricidad y sus partes y piezas"/>
    <s v="FUSIBLES 15 KV 5 AMP"/>
    <s v="39121634 "/>
    <s v="SELECCIÓN ABREVIADA SUBASTA INVERSA (NO DISPONIBLE)"/>
    <n v="4"/>
    <n v="5"/>
    <n v="16"/>
    <n v="15"/>
    <n v="65580.900000000009"/>
    <s v="UNIDAD"/>
    <s v="NO SOLICITADAS"/>
  </r>
  <r>
    <x v="16"/>
    <s v="02-02-01-004-006"/>
    <s v="02-02-01-004-006-02"/>
    <s v="Materiales y suministros - Aparatos de control eléctrico y distribución de electricidad y sus partes y piezas"/>
    <s v="FUSIBLES 15 KV 10 AMP"/>
    <s v="39121634 "/>
    <s v="SELECCIÓN ABREVIADA SUBASTA INVERSA (NO DISPONIBLE)"/>
    <n v="4"/>
    <n v="5"/>
    <n v="16"/>
    <n v="15"/>
    <n v="72471"/>
    <s v="UNIDAD"/>
    <s v="NO SOLICITADAS"/>
  </r>
  <r>
    <x v="16"/>
    <s v="02-02-01-004-006"/>
    <s v="02-02-01-004-006-02"/>
    <s v="Materiales y suministros - Aparatos de control eléctrico y distribución de electricidad y sus partes y piezas"/>
    <s v="FUSIBLES 15 KV 12 AMP"/>
    <s v="39121634 "/>
    <s v="SELECCIÓN ABREVIADA SUBASTA INVERSA (NO DISPONIBLE)"/>
    <n v="4"/>
    <n v="5"/>
    <n v="16"/>
    <n v="15"/>
    <n v="76112.399999999994"/>
    <s v="UNIDAD"/>
    <s v="NO SOLICITADAS"/>
  </r>
  <r>
    <x v="16"/>
    <s v="02-02-01-004-006"/>
    <s v="02-02-01-004-006-02"/>
    <s v="Materiales y suministros - Aparatos de control eléctrico y distribución de electricidad y sus partes y piezas"/>
    <s v="FUSIBLES 15 KV 15 AMP"/>
    <s v="39121634 "/>
    <s v="SELECCIÓN ABREVIADA SUBASTA INVERSA (NO DISPONIBLE)"/>
    <n v="4"/>
    <n v="5"/>
    <n v="16"/>
    <n v="15"/>
    <n v="96372.15"/>
    <s v="UNIDAD"/>
    <s v="NO SOLICITADAS"/>
  </r>
  <r>
    <x v="16"/>
    <s v="02-02-01-004-006"/>
    <s v="02-02-01-004-006-02"/>
    <s v="Materiales y suministros - Aparatos de control eléctrico y distribución de electricidad y sus partes y piezas"/>
    <s v="FUSIBLES 15 KV 20 AMP"/>
    <s v="39121634 "/>
    <s v="SELECCIÓN ABREVIADA SUBASTA INVERSA (NO DISPONIBLE)"/>
    <n v="4"/>
    <n v="5"/>
    <n v="16"/>
    <n v="15"/>
    <n v="101013.15"/>
    <s v="UNIDAD"/>
    <s v="NO SOLICITADAS"/>
  </r>
  <r>
    <x v="16"/>
    <s v="02-02-01-004-006"/>
    <s v="02-02-01-004-006-02"/>
    <s v="Materiales y suministros - Aparatos de control eléctrico y distribución de electricidad y sus partes y piezas"/>
    <s v="FUSIBLES 15 KV 25 AMP"/>
    <s v="39121634 "/>
    <s v="SELECCIÓN ABREVIADA SUBASTA INVERSA (NO DISPONIBLE)"/>
    <n v="4"/>
    <n v="5"/>
    <n v="16"/>
    <n v="15"/>
    <n v="120790.95"/>
    <s v="UNIDAD"/>
    <s v="NO SOLICITADAS"/>
  </r>
  <r>
    <x v="16"/>
    <s v="02-02-01-004-006"/>
    <s v="02-02-01-004-006-02"/>
    <s v="Materiales y suministros - Aparatos de control eléctrico y distribución de electricidad y sus partes y piezas"/>
    <s v="FUSIBLES 15 KV 30 AMP"/>
    <s v="39121634 "/>
    <s v="SELECCIÓN ABREVIADA SUBASTA INVERSA (NO DISPONIBLE)"/>
    <n v="4"/>
    <n v="5"/>
    <n v="16"/>
    <n v="15"/>
    <n v="136623.9"/>
    <s v="UNIDAD"/>
    <s v="NO SOLICITADAS"/>
  </r>
  <r>
    <x v="16"/>
    <s v="02-02-01-004-006"/>
    <s v="02-02-01-004-006-02"/>
    <s v="Materiales y suministros - Aparatos de control eléctrico y distribución de electricidad y sus partes y piezas"/>
    <s v="FUSIBLES 15 KV 35 AMP"/>
    <s v="39121634 "/>
    <s v="SELECCIÓN ABREVIADA SUBASTA INVERSA (NO DISPONIBLE)"/>
    <n v="4"/>
    <n v="5"/>
    <n v="16"/>
    <n v="15"/>
    <n v="144834.9"/>
    <s v="UNIDAD"/>
    <s v="NO SOLICITADAS"/>
  </r>
  <r>
    <x v="16"/>
    <s v="02-02-01-004-006"/>
    <s v="02-02-01-004-006-02"/>
    <s v="Materiales y suministros - Aparatos de control eléctrico y distribución de electricidad y sus partes y piezas"/>
    <s v="FUSIBLES 15 KV 40 AMP"/>
    <s v="39121634 "/>
    <s v="SELECCIÓN ABREVIADA SUBASTA INVERSA (NO DISPONIBLE)"/>
    <n v="4"/>
    <n v="5"/>
    <n v="16"/>
    <n v="15"/>
    <n v="161042.70000000001"/>
    <s v="UNIDAD"/>
    <s v="NO SOLICITADAS"/>
  </r>
  <r>
    <x v="16"/>
    <s v="02-02-01-004-006"/>
    <s v="02-02-01-004-006-02"/>
    <s v="Materiales y suministros - Aparatos de control eléctrico y distribución de electricidad y sus partes y piezas"/>
    <s v="FUSIBLES 15 KV 50 AMP"/>
    <s v="39121634 "/>
    <s v="SELECCIÓN ABREVIADA SUBASTA INVERSA (NO DISPONIBLE)"/>
    <n v="4"/>
    <n v="5"/>
    <n v="16"/>
    <n v="15"/>
    <n v="161042.70000000001"/>
    <s v="UNIDAD"/>
    <s v="NO SOLICITADAS"/>
  </r>
  <r>
    <x v="16"/>
    <s v="02-02-01-004-006"/>
    <s v="02-02-01-004-006-02"/>
    <s v="Materiales y suministros - Aparatos de control eléctrico y distribución de electricidad y sus partes y piezas"/>
    <s v="FUSIBLES 15 KV 80 AMP"/>
    <s v="39121634 "/>
    <s v="SELECCIÓN ABREVIADA SUBASTA INVERSA (NO DISPONIBLE)"/>
    <n v="4"/>
    <n v="5"/>
    <n v="16"/>
    <n v="15"/>
    <n v="242581.5"/>
    <s v="UNIDAD"/>
    <s v="NO SOLICITADAS"/>
  </r>
  <r>
    <x v="16"/>
    <s v="02-02-01-004-006"/>
    <s v="02-02-01-004-006-02"/>
    <s v="Materiales y suministros - Aparatos de control eléctrico y distribución de electricidad y sus partes y piezas"/>
    <s v="FUSIBLES 15 KV 100 AMP"/>
    <s v="39121634 "/>
    <s v="SELECCIÓN ABREVIADA SUBASTA INVERSA (NO DISPONIBLE)"/>
    <n v="4"/>
    <n v="5"/>
    <n v="16"/>
    <n v="15"/>
    <n v="313713.75"/>
    <s v="UNIDAD"/>
    <s v="NO SOLICITADAS"/>
  </r>
  <r>
    <x v="16"/>
    <s v="02-02-01-004-006"/>
    <s v="02-02-01-004-006-02"/>
    <s v="Materiales y suministros - Aparatos de control eléctrico y distribución de electricidad y sus partes y piezas"/>
    <s v="CONTACTOR LC1D12 CON BOBINA A 220V"/>
    <n v="39121529"/>
    <s v="SELECCIÓN ABREVIADA SUBASTA INVERSA (NO DISPONIBLE)"/>
    <n v="4"/>
    <n v="5"/>
    <n v="16"/>
    <n v="3"/>
    <n v="276014.55000000005"/>
    <s v="UNIDAD"/>
    <s v="NO SOLICITADAS"/>
  </r>
  <r>
    <x v="16"/>
    <s v="02-02-01-004-006"/>
    <s v="02-02-01-004-006-02"/>
    <s v="Materiales y suministros - Aparatos de control eléctrico y distribución de electricidad y sus partes y piezas"/>
    <s v="CONTACTOR LC1D25 CON BOBINA A 220V"/>
    <n v="39121529"/>
    <s v="SELECCIÓN ABREVIADA SUBASTA INVERSA (NO DISPONIBLE)"/>
    <n v="4"/>
    <n v="5"/>
    <n v="16"/>
    <n v="1"/>
    <n v="149411.64000000001"/>
    <s v="UNIDAD"/>
    <s v="NO SOLICITADAS"/>
  </r>
  <r>
    <x v="16"/>
    <s v="02-02-01-004-006"/>
    <s v="02-02-01-004-006-02"/>
    <s v="Materiales y suministros - Aparatos de control eléctrico y distribución de electricidad y sus partes y piezas"/>
    <s v="CONTACTOR LC1D50 CON BOBINA A 220V_x000a_"/>
    <n v="39121529"/>
    <s v="SELECCIÓN ABREVIADA SUBASTA INVERSA (NO DISPONIBLE)"/>
    <n v="4"/>
    <n v="5"/>
    <n v="16"/>
    <n v="2"/>
    <n v="815842.58"/>
    <s v="UNIDAD"/>
    <s v="NO SOLICITADAS"/>
  </r>
  <r>
    <x v="16"/>
    <s v="02-02-01-004-006"/>
    <s v="02-02-01-004-006-02"/>
    <s v="Materiales y suministros - Aparatos de control eléctrico y distribución de electricidad y sus partes y piezas"/>
    <s v="CONTACTOR LC1D80 CON BOBINA A 220V"/>
    <n v="39121529"/>
    <s v="SELECCIÓN ABREVIADA SUBASTA INVERSA (NO DISPONIBLE)"/>
    <n v="4"/>
    <n v="5"/>
    <n v="16"/>
    <n v="1"/>
    <n v="460146.82"/>
    <s v="UNIDAD"/>
    <s v="NO SOLICITADAS"/>
  </r>
  <r>
    <x v="16"/>
    <s v="02-02-01-004-006"/>
    <s v="02-02-01-004-006-02"/>
    <s v="Materiales y suministros - Aparatos de control eléctrico y distribución de electricidad y sus partes y piezas"/>
    <s v="CLAVIJA EN CAUCHO CON POLO A TIERRA 110 V"/>
    <n v="39121402"/>
    <s v="SELECCIÓN ABREVIADA SUBASTA INVERSA (NO DISPONIBLE)"/>
    <n v="4"/>
    <n v="5"/>
    <n v="16"/>
    <n v="10"/>
    <n v="43827.700000000004"/>
    <s v="UNIDAD"/>
    <s v="NO SOLICITADAS"/>
  </r>
  <r>
    <x v="16"/>
    <s v="02-02-01-004-006"/>
    <s v="02-02-01-004-006-02"/>
    <s v="Materiales y suministros - Aparatos de control eléctrico y distribución de electricidad y sus partes y piezas"/>
    <s v="CLAVIJA EN CAUCHO 3*20 AMP"/>
    <n v="39121402"/>
    <s v="SELECCIÓN ABREVIADA SUBASTA INVERSA (NO DISPONIBLE)"/>
    <n v="4"/>
    <n v="5"/>
    <n v="16"/>
    <n v="10"/>
    <n v="112371.7"/>
    <s v="UNIDAD"/>
    <s v="NO SOLICITADAS"/>
  </r>
  <r>
    <x v="16"/>
    <s v="02-02-01-004-006"/>
    <s v="02-02-01-004-006-02"/>
    <s v="Materiales y suministros - Aparatos de control eléctrico y distribución de electricidad y sus partes y piezas"/>
    <s v="CLAVIJA EN CAUCHO 3*50 AMP"/>
    <n v="39121402"/>
    <s v="SELECCIÓN ABREVIADA SUBASTA INVERSA (NO DISPONIBLE)"/>
    <n v="4"/>
    <n v="5"/>
    <n v="16"/>
    <n v="10"/>
    <n v="162137.5"/>
    <s v="UNIDAD"/>
    <s v="NO SOLICITADAS"/>
  </r>
  <r>
    <x v="16"/>
    <s v="02-02-01-004-006"/>
    <s v="02-02-01-004-006-02"/>
    <s v="Materiales y suministros - Aparatos de control eléctrico y distribución de electricidad y sus partes y piezas"/>
    <s v="TOMA DOBLE CON POLO A TIERRA MINI BREAKER"/>
    <n v="39121400"/>
    <s v="SELECCIÓN ABREVIADA SUBASTA INVERSA (NO DISPONIBLE)"/>
    <n v="4"/>
    <n v="5"/>
    <n v="16"/>
    <n v="20"/>
    <n v="116953.2"/>
    <s v="UNIDAD"/>
    <s v="NO SOLICITADAS"/>
  </r>
  <r>
    <x v="16"/>
    <s v="02-02-01-004-006"/>
    <s v="02-02-01-004-006-02"/>
    <s v="Materiales y suministros - Aparatos de control eléctrico y distribución de electricidad y sus partes y piezas"/>
    <s v="TOMA PARA INCRUSTAR 3*20 AMP"/>
    <n v="39121400"/>
    <s v="SELECCIÓN ABREVIADA SUBASTA INVERSA (NO DISPONIBLE)"/>
    <n v="4"/>
    <n v="5"/>
    <n v="16"/>
    <n v="20"/>
    <n v="118571.6"/>
    <s v="UNIDAD"/>
    <s v="NO SOLICITADAS"/>
  </r>
  <r>
    <x v="16"/>
    <s v="02-02-01-004-006"/>
    <s v="02-02-01-004-006-02"/>
    <s v="Materiales y suministros - Aparatos de control eléctrico y distribución de electricidad y sus partes y piezas"/>
    <s v="TOMA PARA INCRUSTAR 3*50 AMP"/>
    <n v="39121400"/>
    <s v="SELECCIÓN ABREVIADA SUBASTA INVERSA (NO DISPONIBLE)"/>
    <n v="4"/>
    <n v="5"/>
    <n v="16"/>
    <n v="20"/>
    <n v="296429"/>
    <s v="UNIDAD"/>
    <s v="NO SOLICITADAS"/>
  </r>
  <r>
    <x v="16"/>
    <s v="02-02-01-004-006"/>
    <s v="02-02-01-004-006-02"/>
    <s v="Materiales y suministros - Aparatos de control eléctrico y distribución de electricidad y sus partes y piezas"/>
    <s v="INTERRUPTOR SENCILLO"/>
    <n v="39122200"/>
    <s v="SELECCIÓN ABREVIADA SUBASTA INVERSA (NO DISPONIBLE)"/>
    <n v="4"/>
    <n v="5"/>
    <n v="16"/>
    <n v="20"/>
    <n v="118167"/>
    <s v="UNIDAD"/>
    <s v="NO SOLICITADAS"/>
  </r>
  <r>
    <x v="16"/>
    <s v="02-02-01-004-006"/>
    <s v="02-02-01-004-006-02"/>
    <s v="Materiales y suministros - Aparatos de control eléctrico y distribución de electricidad y sus partes y piezas"/>
    <s v="INTERRUPTOR DOBLE"/>
    <n v="39122200"/>
    <s v="SELECCIÓN ABREVIADA SUBASTA INVERSA (NO DISPONIBLE)"/>
    <n v="4"/>
    <n v="5"/>
    <n v="16"/>
    <n v="10"/>
    <n v="79123.099999999991"/>
    <s v="UNIDAD"/>
    <s v="NO SOLICITADAS"/>
  </r>
  <r>
    <x v="16"/>
    <s v="02-02-01-004-006"/>
    <s v="02-02-01-004-006-02"/>
    <s v="Materiales y suministros - Aparatos de control eléctrico y distribución de electricidad y sus partes y piezas"/>
    <s v="INTERRUPTOR MIXTO"/>
    <n v="39122200"/>
    <s v="SELECCIÓN ABREVIADA SUBASTA INVERSA (NO DISPONIBLE)"/>
    <n v="4"/>
    <n v="5"/>
    <n v="16"/>
    <n v="10"/>
    <n v="69150.899999999994"/>
    <s v="UNIDAD"/>
    <s v="NO SOLICITADAS"/>
  </r>
  <r>
    <x v="16"/>
    <s v="02-02-01-004-006"/>
    <s v="02-02-01-004-006-02"/>
    <s v="Materiales y suministros - Aparatos de control eléctrico y distribución de electricidad y sus partes y piezas"/>
    <s v="PULSADOR PARA TIMBRE"/>
    <n v="39122216"/>
    <s v="SELECCIÓN ABREVIADA SUBASTA INVERSA (NO DISPONIBLE)"/>
    <n v="4"/>
    <n v="5"/>
    <n v="16"/>
    <n v="5"/>
    <n v="36271.199999999997"/>
    <s v="UNIDAD"/>
    <s v="NO SOLICITADAS"/>
  </r>
  <r>
    <x v="16"/>
    <s v="02-02-01-004-006"/>
    <s v="02-02-01-004-006-02"/>
    <s v="Materiales y suministros - Aparatos de control eléctrico y distribución de electricidad y sus partes y piezas"/>
    <s v="BASE PARA FOTOCELDA"/>
    <s v="39111527 "/>
    <s v="SELECCIÓN ABREVIADA SUBASTA INVERSA (NO DISPONIBLE)"/>
    <n v="4"/>
    <n v="5"/>
    <n v="16"/>
    <n v="10"/>
    <n v="85001.7"/>
    <s v="UNIDAD"/>
    <s v="NO SOLICITADAS"/>
  </r>
  <r>
    <x v="16"/>
    <s v="02-02-01-004-006"/>
    <s v="02-02-01-004-006-02"/>
    <s v="Materiales y suministros - Aparatos de control eléctrico y distribución de electricidad y sus partes y piezas"/>
    <s v="FOTOCELDAS"/>
    <s v="32111508 "/>
    <s v="SELECCIÓN ABREVIADA SUBASTA INVERSA (NO DISPONIBLE)"/>
    <n v="4"/>
    <n v="5"/>
    <n v="16"/>
    <n v="18"/>
    <n v="254126.88"/>
    <s v="UNIDAD"/>
    <s v="NO SOLICITADAS"/>
  </r>
  <r>
    <x v="16"/>
    <s v="02-02-01-004-006"/>
    <s v="02-02-01-004-006-02"/>
    <s v="Materiales y suministros - Aparatos de control eléctrico y distribución de electricidad y sus partes y piezas"/>
    <s v="CONTACTOR MONOFASICO DE 2 POLOS A 24 VOLTIOS"/>
    <n v="39121529"/>
    <s v="SELECCIÓN ABREVIADA SUBASTA INVERSA (NO DISPONIBLE)"/>
    <n v="4"/>
    <n v="5"/>
    <n v="16"/>
    <n v="5"/>
    <n v="87399.55"/>
    <s v="UNIDAD"/>
    <s v="NO SOLICITADAS"/>
  </r>
  <r>
    <x v="16"/>
    <s v="02-02-01-004-006"/>
    <s v="02-02-01-004-006-02"/>
    <s v="Materiales y suministros - Aparatos de control eléctrico y distribución de electricidad y sus partes y piezas"/>
    <s v="CONTACTOR TRIFÁSICO DE 03 POLOS A 220 VOLTIOS"/>
    <n v="39121529"/>
    <s v="SELECCIÓN ABREVIADA SUBASTA INVERSA (NO DISPONIBLE)"/>
    <n v="4"/>
    <n v="5"/>
    <n v="16"/>
    <n v="4"/>
    <n v="142752.4"/>
    <s v="UNIDAD"/>
    <s v="NO SOLICITADAS"/>
  </r>
  <r>
    <x v="16"/>
    <s v="02-02-01-004-006"/>
    <s v="02-02-01-004-006-03"/>
    <s v="Materiales y suministros - Hilos y cables aislados; cable de fibra óptica"/>
    <s v="CABLE 7 HILOS AWG THHN 14"/>
    <n v="26121600"/>
    <s v="SELECCIÓN ABREVIADA SUBASTA INVERSA (NO DISPONIBLE)"/>
    <n v="4"/>
    <n v="5"/>
    <n v="16"/>
    <n v="500"/>
    <n v="510510"/>
    <s v="METRO"/>
    <s v="NO SOLICITADAS"/>
  </r>
  <r>
    <x v="16"/>
    <s v="02-02-01-004-006"/>
    <s v="02-02-01-004-006-03"/>
    <s v="Materiales y suministros - Hilos y cables aislados; cable de fibra óptica"/>
    <s v="CABLE 7 HILOS AWG THHN 12"/>
    <n v="26121600"/>
    <s v="SELECCIÓN ABREVIADA SUBASTA INVERSA (NO DISPONIBLE)"/>
    <n v="4"/>
    <n v="5"/>
    <n v="16"/>
    <n v="500"/>
    <n v="555135"/>
    <s v="METRO"/>
    <s v="NO SOLICITADAS"/>
  </r>
  <r>
    <x v="16"/>
    <s v="02-02-01-004-006"/>
    <s v="02-02-01-004-006-03"/>
    <s v="Materiales y suministros - Hilos y cables aislados; cable de fibra óptica"/>
    <s v="CABLE 7 HILOS AWG THHN 10"/>
    <n v="26121600"/>
    <s v="SELECCIÓN ABREVIADA SUBASTA INVERSA (NO DISPONIBLE)"/>
    <n v="4"/>
    <n v="5"/>
    <n v="16"/>
    <n v="500"/>
    <n v="844305.00000000012"/>
    <s v="METRO"/>
    <s v="NO SOLICITADAS"/>
  </r>
  <r>
    <x v="16"/>
    <s v="02-02-01-004-006"/>
    <s v="02-02-01-004-006-03"/>
    <s v="Materiales y suministros - Hilos y cables aislados; cable de fibra óptica"/>
    <s v="CABLE 7 HILOS AWG THHN 8"/>
    <n v="26121600"/>
    <s v="SELECCIÓN ABREVIADA SUBASTA INVERSA (NO DISPONIBLE)"/>
    <n v="4"/>
    <n v="5"/>
    <n v="16"/>
    <n v="50"/>
    <n v="135600.5"/>
    <s v="METRO"/>
    <s v="NO SOLICITADAS"/>
  </r>
  <r>
    <x v="16"/>
    <s v="02-02-01-004-006"/>
    <s v="02-02-01-004-006-03"/>
    <s v="Materiales y suministros - Hilos y cables aislados; cable de fibra óptica"/>
    <s v="CABLE 7 HILOS AWG THHN 6"/>
    <n v="26121600"/>
    <s v="SELECCIÓN ABREVIADA SUBASTA INVERSA (NO DISPONIBLE)"/>
    <n v="4"/>
    <n v="5"/>
    <n v="16"/>
    <n v="50"/>
    <n v="262335.5"/>
    <s v="METRO"/>
    <s v="NO SOLICITADAS"/>
  </r>
  <r>
    <x v="16"/>
    <s v="02-02-01-004-006"/>
    <s v="02-02-01-004-006-03"/>
    <s v="Materiales y suministros - Hilos y cables aislados; cable de fibra óptica"/>
    <s v="CABLE 7 HILOS AWG THHN 4"/>
    <n v="26121600"/>
    <s v="SELECCIÓN ABREVIADA SUBASTA INVERSA (NO DISPONIBLE)"/>
    <n v="4"/>
    <n v="5"/>
    <n v="16"/>
    <n v="100"/>
    <n v="654381"/>
    <s v="METRO"/>
    <s v="NO SOLICITADAS"/>
  </r>
  <r>
    <x v="16"/>
    <s v="02-02-01-004-006"/>
    <s v="02-02-01-004-006-03"/>
    <s v="Materiales y suministros - Hilos y cables aislados; cable de fibra óptica"/>
    <s v="CABLE 19 HILOS AWG 1/0"/>
    <n v="26121600"/>
    <s v="SELECCIÓN ABREVIADA SUBASTA INVERSA (NO DISPONIBLE)"/>
    <n v="4"/>
    <n v="5"/>
    <n v="16"/>
    <n v="50"/>
    <n v="696685.5"/>
    <s v="METRO"/>
    <s v="NO SOLICITADAS"/>
  </r>
  <r>
    <x v="16"/>
    <s v="02-02-01-004-006"/>
    <s v="02-02-01-004-006-03"/>
    <s v="Materiales y suministros - Hilos y cables aislados; cable de fibra óptica"/>
    <s v="CABLE STP DÚPLEX AWG 2*16"/>
    <n v="26121600"/>
    <s v="SELECCIÓN ABREVIADA SUBASTA INVERSA (NO DISPONIBLE)"/>
    <n v="4"/>
    <n v="5"/>
    <n v="16"/>
    <n v="100"/>
    <n v="118405"/>
    <s v="METRO"/>
    <s v="NO SOLICITADAS"/>
  </r>
  <r>
    <x v="16"/>
    <s v="02-02-01-004-006"/>
    <s v="02-02-01-004-006-03"/>
    <s v="Materiales y suministros - Hilos y cables aislados; cable de fibra óptica"/>
    <s v="CABLE STP DÚPLEX AWG 2*14"/>
    <n v="26121600"/>
    <s v="SELECCIÓN ABREVIADA SUBASTA INVERSA (NO DISPONIBLE)"/>
    <n v="4"/>
    <n v="5"/>
    <n v="16"/>
    <n v="50"/>
    <n v="95973.5"/>
    <s v="METRO"/>
    <s v="NO SOLICITADAS"/>
  </r>
  <r>
    <x v="16"/>
    <s v="02-02-01-004-006"/>
    <s v="02-02-01-004-006-03"/>
    <s v="Materiales y suministros - Hilos y cables aislados; cable de fibra óptica"/>
    <s v="CABLE STP DÚPLEX AWG 2*12"/>
    <n v="26121600"/>
    <s v="SELECCIÓN ABREVIADA SUBASTA INVERSA (NO DISPONIBLE)"/>
    <n v="4"/>
    <n v="5"/>
    <n v="16"/>
    <n v="200"/>
    <n v="542164"/>
    <s v="METRO"/>
    <s v="NO SOLICITADAS"/>
  </r>
  <r>
    <x v="16"/>
    <s v="02-02-01-004-006"/>
    <s v="02-02-01-004-006-05"/>
    <s v="Materiales y suministros - Lámparas eléctricas de incandescencia o descarga; lámparas de arco, equipo para alumbrado eléctrico; sus partes y piezas"/>
    <s v="TUBOS LEDS 18W"/>
    <n v="39101600"/>
    <s v="SELECCIÓN ABREVIADA SUBASTA INVERSA (NO DISPONIBLE)"/>
    <n v="4"/>
    <n v="5"/>
    <n v="16"/>
    <n v="38"/>
    <n v="237359.78000000003"/>
    <s v="UNIDAD"/>
    <s v="NO SOLICITADAS"/>
  </r>
  <r>
    <x v="16"/>
    <s v="02-02-01-004-006"/>
    <s v="02-02-01-004-006-05"/>
    <s v="Materiales y suministros - Lámparas eléctricas de incandescencia o descarga; lámparas de arco, equipo para alumbrado eléctrico; sus partes y piezas"/>
    <s v="TUBOS LEDS 24 W"/>
    <n v="39101600"/>
    <s v="SELECCIÓN ABREVIADA SUBASTA INVERSA (NO DISPONIBLE)"/>
    <n v="4"/>
    <n v="5"/>
    <n v="16"/>
    <n v="25"/>
    <n v="290955"/>
    <s v="UNIDAD"/>
    <s v="NO SOLICITADAS"/>
  </r>
  <r>
    <x v="16"/>
    <s v="02-02-01-004-006"/>
    <s v="02-02-01-004-006-05"/>
    <s v="Materiales y suministros - Lámparas eléctricas de incandescencia o descarga; lámparas de arco, equipo para alumbrado eléctrico; sus partes y piezas"/>
    <s v="PANEL LEDS 60*60 48W"/>
    <n v="39101600"/>
    <s v="SELECCIÓN ABREVIADA SUBASTA INVERSA (NO DISPONIBLE)"/>
    <n v="4"/>
    <n v="5"/>
    <n v="16"/>
    <n v="4"/>
    <n v="357476"/>
    <s v="UNIDAD"/>
    <s v="NO SOLICITADAS"/>
  </r>
  <r>
    <x v="16"/>
    <s v="02-02-01-004-006"/>
    <s v="02-02-01-004-006-05"/>
    <s v="Materiales y suministros - Lámparas eléctricas de incandescencia o descarga; lámparas de arco, equipo para alumbrado eléctrico; sus partes y piezas"/>
    <s v="LÁMPARAS LEDS REDONDAS PARA EMPOTRAR 24W"/>
    <n v="39101600"/>
    <s v="SELECCIÓN ABREVIADA SUBASTA INVERSA (NO DISPONIBLE)"/>
    <n v="4"/>
    <n v="5"/>
    <n v="16"/>
    <n v="45"/>
    <n v="1269135"/>
    <s v="UNIDAD"/>
    <s v="NO SOLICITADAS"/>
  </r>
  <r>
    <x v="16"/>
    <s v="02-02-01-004-006"/>
    <s v="02-02-01-004-006-05"/>
    <s v="Materiales y suministros - Lámparas eléctricas de incandescencia o descarga; lámparas de arco, equipo para alumbrado eléctrico; sus partes y piezas"/>
    <s v="LÁMPARAS LEDS REDONDAS DE SOBREPONER 18 W"/>
    <n v="39101600"/>
    <s v="SELECCIÓN ABREVIADA SUBASTA INVERSA (NO DISPONIBLE)"/>
    <n v="4"/>
    <n v="5"/>
    <n v="16"/>
    <n v="15"/>
    <n v="338703.75"/>
    <s v="UNIDAD"/>
    <s v="NO SOLICITADAS"/>
  </r>
  <r>
    <x v="16"/>
    <s v="02-02-01-004-006"/>
    <s v="02-02-01-004-006-09"/>
    <s v="Materiales y suministros - Otro equipo eléctrico y sus partes y piezas"/>
    <s v="AISLADORES DE SUSPENSIÓN POLIMÉRICO CON GRAPA TIPO PISTOLA"/>
    <n v="32101522"/>
    <s v="SELECCIÓN ABREVIADA SUBASTA INVERSA (NO DISPONIBLE)"/>
    <n v="4"/>
    <n v="5"/>
    <n v="16"/>
    <n v="10"/>
    <n v="554242.5"/>
    <s v="UNIDAD"/>
    <s v="NO SOLICITADAS"/>
  </r>
  <r>
    <x v="16"/>
    <s v="02-02-01-004-006"/>
    <s v="02-02-01-004-006-09"/>
    <s v="Materiales y suministros - Otro equipo eléctrico y sus partes y piezas"/>
    <s v="GRILLETES PARA CRUCERA METÁLICA CON PERNO ROSCADO 3&quot;"/>
    <n v="31162803"/>
    <s v="SELECCIÓN ABREVIADA SUBASTA INVERSA (NO DISPONIBLE)"/>
    <n v="4"/>
    <n v="5"/>
    <n v="16"/>
    <n v="10"/>
    <n v="91130.200000000012"/>
    <s v="UNIDAD"/>
    <s v="NO SOLICITADAS"/>
  </r>
  <r>
    <x v="16"/>
    <s v="02-02-01-004-006"/>
    <s v="02-02-01-004-006-09"/>
    <s v="Materiales y suministros - Otro equipo eléctrico y sus partes y piezas"/>
    <s v="TIMBRE INDUSTRIAL"/>
    <s v="46171607 "/>
    <s v="SELECCIÓN ABREVIADA SUBASTA INVERSA (NO DISPONIBLE)"/>
    <n v="4"/>
    <n v="5"/>
    <n v="16"/>
    <n v="3"/>
    <n v="95965.17"/>
    <s v="UNIDAD"/>
    <s v="NO SOLICITADAS"/>
  </r>
  <r>
    <x v="16"/>
    <s v="02-02-01-004-007"/>
    <s v="02-02-01-004-007-01"/>
    <s v="Materiales y suministros - Válvulas y tubos electrónicos; componentes electrónicos; sus partes y piezas"/>
    <s v="SUPER ARRANCADOR"/>
    <n v="32121501"/>
    <s v="SELECCIÓN ABREVIADA SUBASTA INVERSA (NO DISPONIBLE)"/>
    <n v="4"/>
    <n v="5"/>
    <n v="16"/>
    <n v="15"/>
    <n v="155330.70000000001"/>
    <s v="UNIDAD"/>
    <s v="NO SOLICITADAS"/>
  </r>
  <r>
    <x v="16"/>
    <s v="02-02-01-004-007"/>
    <s v="02-02-01-004-007-01"/>
    <s v="Materiales y suministros - Válvulas y tubos electrónicos; componentes electrónicos; sus partes y piezas"/>
    <s v="FAN RELAY A 24 VOLTIOS"/>
    <n v="39122300"/>
    <s v="SELECCIÓN ABREVIADA SUBASTA INVERSA (NO DISPONIBLE)"/>
    <n v="4"/>
    <n v="5"/>
    <n v="16"/>
    <n v="6"/>
    <n v="50972.46"/>
    <s v="UNIDAD"/>
    <s v="NO SOLICITADAS"/>
  </r>
  <r>
    <x v="16"/>
    <s v="02-02-01-004-007"/>
    <s v="02-02-01-004-007-01"/>
    <s v="Materiales y suministros - Válvulas y tubos electrónicos; componentes electrónicos; sus partes y piezas"/>
    <s v="CAPACITOR DE 3 MFD 400 VAC."/>
    <n v="32121500"/>
    <s v="SELECCIÓN ABREVIADA SUBASTA INVERSA (NO DISPONIBLE)"/>
    <n v="4"/>
    <n v="5"/>
    <n v="16"/>
    <n v="10"/>
    <n v="37258.9"/>
    <s v="UNIDAD"/>
    <s v="NO SOLICITADAS"/>
  </r>
  <r>
    <x v="16"/>
    <s v="02-02-01-004-007"/>
    <s v="02-02-01-004-007-01"/>
    <s v="Materiales y suministros - Válvulas y tubos electrónicos; componentes electrónicos; sus partes y piezas"/>
    <s v="CAPACITOR DE 5 MFD 400 VAC."/>
    <n v="32121500"/>
    <s v="SELECCIÓN ABREVIADA SUBASTA INVERSA (NO DISPONIBLE)"/>
    <n v="4"/>
    <n v="5"/>
    <n v="16"/>
    <n v="10"/>
    <n v="34974.1"/>
    <s v="UNIDAD"/>
    <s v="NO SOLICITADAS"/>
  </r>
  <r>
    <x v="16"/>
    <s v="02-02-01-004-007"/>
    <s v="02-02-01-004-007-01"/>
    <s v="Materiales y suministros - Válvulas y tubos electrónicos; componentes electrónicos; sus partes y piezas"/>
    <s v="CAPACITOR DE 30 MFD 370 VAC."/>
    <n v="32121500"/>
    <s v="SELECCIÓN ABREVIADA SUBASTA INVERSA (NO DISPONIBLE)"/>
    <n v="4"/>
    <n v="5"/>
    <n v="16"/>
    <n v="20"/>
    <n v="243283.6"/>
    <s v="UNIDAD"/>
    <s v="NO SOLICITADAS"/>
  </r>
  <r>
    <x v="16"/>
    <s v="02-02-01-004-007"/>
    <s v="02-02-01-004-007-01"/>
    <s v="Materiales y suministros - Válvulas y tubos electrónicos; componentes electrónicos; sus partes y piezas"/>
    <s v="CAPACITOR DE 35+5 MFD 370 VAC."/>
    <n v="32121500"/>
    <s v="SELECCIÓN ABREVIADA SUBASTA INVERSA (NO DISPONIBLE)"/>
    <n v="4"/>
    <n v="5"/>
    <n v="16"/>
    <n v="10"/>
    <n v="72137.8"/>
    <s v="UNIDAD"/>
    <s v="NO SOLICITADAS"/>
  </r>
  <r>
    <x v="16"/>
    <s v="02-02-01-004-007"/>
    <s v="02-02-01-004-007-01"/>
    <s v="Materiales y suministros - Válvulas y tubos electrónicos; componentes electrónicos; sus partes y piezas"/>
    <s v="CAPACITOR DE 40 MFD 370 VAC."/>
    <n v="32121500"/>
    <s v="SELECCIÓN ABREVIADA SUBASTA INVERSA (NO DISPONIBLE)"/>
    <n v="4"/>
    <n v="5"/>
    <n v="16"/>
    <n v="10"/>
    <n v="82145.7"/>
    <s v="UNIDAD"/>
    <s v="NO SOLICITADAS"/>
  </r>
  <r>
    <x v="16"/>
    <s v="02-02-01-004-007"/>
    <s v="02-02-01-004-007-01"/>
    <s v="Materiales y suministros - Válvulas y tubos electrónicos; componentes electrónicos; sus partes y piezas"/>
    <s v="CAPACITOR DE 45MFD 370 VAC."/>
    <n v="32121500"/>
    <s v="SELECCIÓN ABREVIADA SUBASTA INVERSA (NO DISPONIBLE)"/>
    <n v="4"/>
    <n v="5"/>
    <n v="16"/>
    <n v="10"/>
    <n v="90797"/>
    <s v="UNIDAD"/>
    <s v="NO SOLICITADAS"/>
  </r>
  <r>
    <x v="16"/>
    <s v="02-02-01-004-007"/>
    <s v="02-02-01-004-007-01"/>
    <s v="Materiales y suministros - Válvulas y tubos electrónicos; componentes electrónicos; sus partes y piezas"/>
    <s v="CAPACITOR DE 60 MFD 370 VAC."/>
    <n v="32121500"/>
    <s v="SELECCIÓN ABREVIADA SUBASTA INVERSA (NO DISPONIBLE)"/>
    <n v="4"/>
    <n v="5"/>
    <n v="16"/>
    <n v="10"/>
    <n v="111027"/>
    <s v="UNIDAD"/>
    <s v="NO SOLICITADAS"/>
  </r>
  <r>
    <x v="16"/>
    <s v="02-02-01-004-007"/>
    <s v="02-02-01-004-007-01"/>
    <s v="Materiales y suministros - Válvulas y tubos electrónicos; componentes electrónicos; sus partes y piezas"/>
    <s v="CAPACITOR DE 70 MFD 370 VAC."/>
    <n v="32121500"/>
    <s v="SELECCIÓN ABREVIADA SUBASTA INVERSA (NO DISPONIBLE)"/>
    <n v="4"/>
    <n v="5"/>
    <n v="16"/>
    <n v="40"/>
    <n v="430066"/>
    <s v="UNIDAD"/>
    <s v="NO SOLICITADAS"/>
  </r>
  <r>
    <x v="16"/>
    <s v="02-02-01-004-009"/>
    <s v="02-02-01-004-009-01"/>
    <s v="Materiales y suministros - Vehículos automotores, remolques y semirremolques; y sus partes, piezas y accesorios"/>
    <s v="REPUESTOS SISTEMA DE FRENOS DE VEHICULOS Y SUS COMPONENTES "/>
    <n v="25171700"/>
    <s v="MÍNIMA CUANTÍA"/>
    <n v="1"/>
    <n v="3"/>
    <n v="10"/>
    <n v="1"/>
    <n v="2500000"/>
    <s v="GLOBAL"/>
    <s v="NO SOLICITADAS"/>
  </r>
  <r>
    <x v="16"/>
    <s v="02-02-01-004-009"/>
    <s v="02-02-01-004-009-01"/>
    <s v="Materiales y suministros - Vehículos automotores, remolques y semirremolques; y sus partes, piezas y accesorios"/>
    <s v="REPUESTOS SISTEMA DE SEGURIDAD DEL VEHICULO Y SUS COMPONENTES "/>
    <n v="25172100"/>
    <s v="MÍNIMA CUANTÍA"/>
    <n v="1"/>
    <n v="3"/>
    <n v="10"/>
    <n v="1"/>
    <n v="1200000"/>
    <s v="GLOBAL"/>
    <s v="NO SOLICITADAS"/>
  </r>
  <r>
    <x v="16"/>
    <s v="02-02-01-004-009"/>
    <s v="02-02-01-004-009-01"/>
    <s v="Materiales y suministros - Vehículos automotores, remolques y semirremolques; y sus partes, piezas y accesorios"/>
    <s v="REPUESTOS DE TREN TRACCION DE VEHICULOS"/>
    <n v="25172113"/>
    <s v="MÍNIMA CUANTÍA"/>
    <n v="1"/>
    <n v="3"/>
    <n v="10"/>
    <n v="1"/>
    <n v="2000000"/>
    <s v="GLOBAL"/>
    <s v="NO SOLICITADAS"/>
  </r>
  <r>
    <x v="16"/>
    <s v="02-02-01-004-009"/>
    <s v="02-02-01-004-009-01"/>
    <s v="Materiales y suministros - Vehículos automotores, remolques y semirremolques; y sus partes, piezas y accesorios"/>
    <s v="REPUESTOS PARA SISTEMA ELECTRICO DE VEHICULOS "/>
    <n v="25175000"/>
    <s v="MÍNIMA CUANTÍA"/>
    <n v="1"/>
    <n v="3"/>
    <n v="10"/>
    <n v="1"/>
    <n v="3500000"/>
    <s v="GLOBAL"/>
    <s v="NO SOLICITADAS"/>
  </r>
  <r>
    <x v="16"/>
    <s v="02-02-01-004-009"/>
    <s v="02-02-01-004-009-01"/>
    <s v="Materiales y suministros - Vehículos automotores, remolques y semirremolques; y sus partes, piezas y accesorios"/>
    <s v="FILTROS PARA VEHICULOS PARQUE AUTOMOTOR"/>
    <n v="40161500"/>
    <s v="MÍNIMA CUANTÍA"/>
    <n v="1"/>
    <n v="3"/>
    <n v="10"/>
    <n v="1"/>
    <n v="11602364.77"/>
    <s v="GLOBAL"/>
    <s v="NO SOLICITADAS"/>
  </r>
  <r>
    <x v="16"/>
    <s v="02-02-01-004-009"/>
    <s v="02-02-01-004-009-01"/>
    <s v="Materiales y suministros - Vehículos automotores, remolques y semirremolques; y sus partes, piezas y accesorios"/>
    <s v="REPUESTOS Y PARTES PARA MOTOR DE VEHICULOS"/>
    <n v="26101700"/>
    <s v="MÍNIMA CUANTÍA"/>
    <n v="1"/>
    <n v="3"/>
    <n v="10"/>
    <n v="1"/>
    <n v="1500000"/>
    <s v="GLOBAL"/>
    <s v="NO SOLICITADAS"/>
  </r>
  <r>
    <x v="16"/>
    <s v="02-02-02-005-004"/>
    <s v="02-02-02-005-004-01-1"/>
    <s v="Adquisición de servicios - Servicios generales de construcción de edificaciones residenciales"/>
    <s v="MANTENIMIENTO Y MEJORAMIENTO DE VIVIENDA MILITAR"/>
    <n v="72102900"/>
    <s v="SELECCIÓN ABREVIADA MENOR CUANTÍA"/>
    <n v="5"/>
    <n v="4"/>
    <n v="16"/>
    <n v="1"/>
    <n v="63170091.531144001"/>
    <s v="GLOBAL"/>
    <s v="NO SOLICITADAS"/>
  </r>
  <r>
    <x v="16"/>
    <s v="02-02-02-005-004"/>
    <s v="02-02-02-005-004-02-4"/>
    <s v="Adquisición de servicios - Servicios generales de construcción de tuberías para la conducción de gas a larga distancia, líneas de comunicación y cables de poder"/>
    <s v="MANTENIMIENTO DE REDES ELECTRICAS"/>
    <n v="73152108"/>
    <s v="SELECCIÓN ABREVIADA MENOR CUANTÍA"/>
    <n v="5"/>
    <n v="4"/>
    <n v="10"/>
    <n v="1"/>
    <n v="79900000.010000005"/>
    <s v="GLOBAL"/>
    <s v="NO SOLICITADAS"/>
  </r>
  <r>
    <x v="16"/>
    <s v="02-02-02-005-004"/>
    <s v="02-02-02-005-004-02-5"/>
    <s v="Adquisición de servicios - Servicios generales de construcción de tuberías y cables locales, y obras conexas"/>
    <s v="MANTENIMIENTO DE REDES DE ACUEDUCTO "/>
    <n v="72103300"/>
    <s v="MÍNIMA CUANTÍA"/>
    <n v="2"/>
    <n v="5"/>
    <n v="10"/>
    <n v="1"/>
    <n v="8772529"/>
    <s v="GLOBAL"/>
    <s v="NO SOLICITADAS"/>
  </r>
  <r>
    <x v="16"/>
    <s v="02-02-02-005-004"/>
    <s v="02-02-02-005-004-02-5"/>
    <s v="Adquisición de servicios - Servicios generales de construcción de tuberías y cables locales, y obras conexas"/>
    <s v="MANTENIMIENTO DE REDES DE ALCANTARILLADO SANITARIO Y PLUVIAL"/>
    <n v="83101500"/>
    <s v="MÍNIMA CUANTÍA"/>
    <n v="2"/>
    <n v="5"/>
    <n v="10"/>
    <n v="1"/>
    <n v="8992480"/>
    <s v="GLOBAL"/>
    <s v="NO SOLICITADAS"/>
  </r>
  <r>
    <x v="16"/>
    <s v="02-02-02-005-004"/>
    <s v="02-02-02-005-004-02-5"/>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VF"/>
    <n v="83101506"/>
    <s v="SELECCIÓN ABREVIADA MENOR CUANTÍA"/>
    <n v="3"/>
    <n v="9"/>
    <n v="10"/>
    <n v="1"/>
    <n v="98734300"/>
    <s v="GLOBAL"/>
    <s v="SI APROBADAS"/>
  </r>
  <r>
    <x v="16"/>
    <s v="02-02-02-005-004"/>
    <s v="02-02-02-005-004-02-5"/>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AMARRE VF 2022"/>
    <n v="83101506"/>
    <s v="SELECCIÓN ABREVIADA MENOR CUANTÍA"/>
    <n v="3"/>
    <n v="9"/>
    <n v="10"/>
    <n v="1"/>
    <n v="16445800"/>
    <s v="GLOBAL"/>
    <s v="SI APROBADAS"/>
  </r>
  <r>
    <x v="16"/>
    <s v="02-02-02-005-004"/>
    <s v="02-02-02-005-004-02-5"/>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n v="83101506"/>
    <s v="SELECCIÓN ABREVIADA MENOR CUANTÍA"/>
    <n v="3"/>
    <n v="9"/>
    <n v="10"/>
    <n v="1"/>
    <n v="18143533.329999998"/>
    <s v="GLOBAL"/>
    <s v="SI APROBADAS"/>
  </r>
  <r>
    <x v="16"/>
    <s v="02-02-02-005-004"/>
    <s v="02-02-02-005-004-05"/>
    <s v="Adquisición de servicios - Servicios especiales de construcción"/>
    <s v="SERVICIO DE MANO OBRA CON CUADRILLAS VF"/>
    <n v="72101500"/>
    <s v="SELECCIÓN ABREVIADA MENOR CUANTÍA"/>
    <n v="3"/>
    <n v="9"/>
    <n v="10"/>
    <n v="1"/>
    <n v="110000000"/>
    <s v="GLOBAL"/>
    <s v="SI APROBADAS"/>
  </r>
  <r>
    <x v="16"/>
    <s v="02-02-02-005-004"/>
    <s v="02-02-02-005-004-05"/>
    <s v="Adquisición de servicios - Servicios especiales de construcción"/>
    <s v="SERVICIO DE MANO OBRA CON CUADRILLAS AMARRE VF 2022"/>
    <n v="72101500"/>
    <s v="SELECCIÓN ABREVIADA MENOR CUANTÍA"/>
    <n v="3"/>
    <n v="9"/>
    <n v="10"/>
    <n v="1"/>
    <n v="30996730"/>
    <s v="GLOBAL"/>
    <s v="SI APROBADAS"/>
  </r>
  <r>
    <x v="16"/>
    <s v="02-02-02-006-009"/>
    <s v="02-02-02-006-009-01"/>
    <s v="Adquisición de servicios - Servicios de distribución de electricidad, y servicios de distribución de gas (por cuenta propia)"/>
    <s v="SERVICO DE ENERGIA CIUDADELA DEL 04-12-2020 AL 04-01-2021"/>
    <n v="83101800"/>
    <s v="SOLICITUD DE INFORMACIÓN A LOS PROVEEDORES"/>
    <n v="1"/>
    <n v="12"/>
    <n v="10"/>
    <n v="1"/>
    <n v="101997"/>
    <s v="GLOBAL"/>
    <s v="NO SOLICITADAS"/>
  </r>
  <r>
    <x v="16"/>
    <s v="02-02-02-006-009"/>
    <s v="02-02-02-006-009-01"/>
    <s v="Adquisición de servicios - Servicios de distribución de electricidad, y servicios de distribución de gas (por cuenta propia)"/>
    <s v="SERVICIO DE ENERGÍA DE LA UNIDAD DEL 01-12-2020 AL 31-12-2020"/>
    <n v="83101800"/>
    <s v="SOLICITUD DE INFORMACIÓN A LOS PROVEEDORES"/>
    <n v="1"/>
    <n v="12"/>
    <n v="10"/>
    <n v="1"/>
    <n v="119020890"/>
    <s v="GLOBAL"/>
    <s v="NO SOLICITADAS"/>
  </r>
  <r>
    <x v="16"/>
    <s v="02-02-02-006-009"/>
    <s v="02-02-02-006-009-01"/>
    <s v="Adquisición de servicios - Servicios de distribución de electricidad, y servicios de distribución de gas (por cuenta propia)"/>
    <s v="SERVICIO ENERGIA UNIDAD PERIODO: 01 AL 31 ENERO 2021"/>
    <n v="83101800"/>
    <s v="SOLICITUD DE INFORMACIÓN A LOS PROVEEDORES"/>
    <n v="1"/>
    <n v="12"/>
    <n v="10"/>
    <n v="1"/>
    <n v="42183608"/>
    <s v="GLOBAL"/>
    <s v="NO SOLICITADAS"/>
  </r>
  <r>
    <x v="16"/>
    <s v="02-02-02-006-009"/>
    <s v="02-02-02-006-009-01"/>
    <s v="Adquisición de servicios - Servicios de distribución de electricidad, y servicios de distribución de gas (por cuenta propia)"/>
    <s v="SERVICIO ENERGIA UNIDAD"/>
    <n v="83101800"/>
    <s v="SOLICITUD DE INFORMACIÓN A LOS PROVEEDORES"/>
    <n v="1"/>
    <n v="12"/>
    <n v="10"/>
    <n v="1"/>
    <n v="112549139"/>
    <s v="GLOBAL"/>
    <s v="NO SOLICITADAS"/>
  </r>
  <r>
    <x v="16"/>
    <s v="02-02-02-006-009"/>
    <s v="02-02-02-006-009-01"/>
    <s v="Adquisición de servicios - Servicios de distribución de electricidad, y servicios de distribución de gas (por cuenta propia)"/>
    <s v="SERVICIO ENERGIA UNIDAD"/>
    <n v="83101800"/>
    <s v="SOLICITUD DE INFORMACIÓN A LOS PROVEEDORES"/>
    <n v="1"/>
    <n v="12"/>
    <n v="10"/>
    <n v="1"/>
    <n v="10799787"/>
    <s v="GLOBAL"/>
    <s v="NO SOLICITADAS"/>
  </r>
  <r>
    <x v="16"/>
    <s v="02-02-02-006-009"/>
    <s v="02-02-02-006-009-01"/>
    <s v="Adquisición de servicios - Servicios de distribución de electricidad, y servicios de distribución de gas (por cuenta propia)"/>
    <s v="SERVICIO DE ENERGI DE LA UNIDAD -ABRIL"/>
    <n v="83101800"/>
    <s v="SOLICITUD DE INFORMACIÓN A LOS PROVEEDORES"/>
    <n v="1"/>
    <n v="12"/>
    <n v="10"/>
    <n v="1"/>
    <n v="21589459"/>
    <s v="GLOBAL"/>
    <s v="NO SOLICITADAS"/>
  </r>
  <r>
    <x v="16"/>
    <s v="02-02-02-006-009"/>
    <s v="02-02-02-006-009-01"/>
    <s v="Adquisición de servicios - Servicios de distribución de electricidad, y servicios de distribución de gas (por cuenta propia)"/>
    <s v="SERVICIO DE ENERGIA UNIDAD PERIODO: MAYO 2021"/>
    <n v="83101800"/>
    <s v="SOLICITUD DE INFORMACIÓN A LOS PROVEEDORES"/>
    <n v="1"/>
    <n v="12"/>
    <n v="10"/>
    <n v="1"/>
    <n v="79153544.420000002"/>
    <s v="GLOBAL"/>
    <s v="NO SOLICITADAS"/>
  </r>
  <r>
    <x v="16"/>
    <s v="02-02-02-006-009"/>
    <s v="02-02-02-006-009-01"/>
    <s v="Adquisición de servicios - Servicios de distribución de electricidad, y servicios de distribución de gas (por cuenta propia)"/>
    <s v="SERVICIO DE ENERGIA UNIDAD JUNIO/2021"/>
    <n v="83101800"/>
    <s v="SOLICITUD DE INFORMACIÓN A LOS PROVEEDORES"/>
    <n v="1"/>
    <n v="12"/>
    <n v="10"/>
    <n v="1"/>
    <n v="83118973"/>
    <s v="GLOBAL"/>
    <s v="NO SOLICITADAS"/>
  </r>
  <r>
    <x v="16"/>
    <s v="02-02-02-006-009"/>
    <s v="02-02-02-006-009-01"/>
    <s v="Adquisición de servicios - Servicios de distribución de electricidad, y servicios de distribución de gas (por cuenta propia)"/>
    <s v="SERVICIO DE ENERGIA UNIDAD JULIO 2021"/>
    <n v="83101800"/>
    <s v="SOLICITUD DE INFORMACIÓN A LOS PROVEEDORES"/>
    <n v="1"/>
    <n v="12"/>
    <n v="10"/>
    <n v="1"/>
    <n v="61772588"/>
    <s v="GLOBAL"/>
    <s v="NO SOLICITADAS"/>
  </r>
  <r>
    <x v="16"/>
    <s v="02-02-02-006-009"/>
    <s v="02-02-02-006-009-01"/>
    <s v="Adquisición de servicios - Servicios de distribución de electricidad, y servicios de distribución de gas (por cuenta propia)"/>
    <s v="SERVICIO ENERGIA CIUDADELA"/>
    <n v="83101800"/>
    <s v="SOLICITUD DE INFORMACIÓN A LOS PROVEEDORES"/>
    <n v="1"/>
    <n v="12"/>
    <n v="10"/>
    <n v="1"/>
    <n v="98600"/>
    <s v="GLOBAL"/>
    <s v="NO SOLICITADAS"/>
  </r>
  <r>
    <x v="16"/>
    <s v="02-02-02-006-009"/>
    <s v="02-02-02-006-009-01"/>
    <s v="Adquisición de servicios - Servicios de distribución de electricidad, y servicios de distribución de gas (por cuenta propia)"/>
    <s v="SERVICIO ENERGIA UNIDAD AGOSTO 2021"/>
    <n v="83101800"/>
    <s v="SOLICITUD DE INFORMACIÓN A LOS PROVEEDORES"/>
    <n v="1"/>
    <n v="12"/>
    <n v="10"/>
    <n v="1"/>
    <n v="94411700"/>
    <s v="GLOBAL"/>
    <s v="NO SOLICITADAS"/>
  </r>
  <r>
    <x v="16"/>
    <s v="02-02-02-006-009"/>
    <s v="02-02-02-006-009-01"/>
    <s v="Adquisición de servicios - Servicios de distribución de electricidad, y servicios de distribución de gas (por cuenta propia)"/>
    <s v="SERVICIO ENERGIA UNIDAD"/>
    <n v="83101800"/>
    <s v="SOLICITUD DE INFORMACIÓN A LOS PROVEEDORES"/>
    <n v="1"/>
    <n v="12"/>
    <n v="10"/>
    <n v="1"/>
    <n v="151850212.58000001"/>
    <s v="GLOBAL"/>
    <s v="NO SOLICITADAS"/>
  </r>
  <r>
    <x v="16"/>
    <s v="02-02-02-006-009"/>
    <s v="02-02-02-006-009-01"/>
    <s v="Adquisición de servicios - Servicios de distribución de electricidad, y servicios de distribución de gas (por cuenta propia)"/>
    <s v="SERVICIO DE ENERGIA CIUDADELA"/>
    <n v="83101800"/>
    <s v="SOLICITUD DE INFORMACIÓN A LOS PROVEEDORES"/>
    <n v="1"/>
    <n v="12"/>
    <n v="10"/>
    <n v="1"/>
    <n v="92800"/>
    <s v="GLOBAL"/>
    <s v="NO SOLICITADAS"/>
  </r>
  <r>
    <x v="16"/>
    <s v="02-02-02-006-009"/>
    <s v="02-02-02-006-009-01"/>
    <s v="Adquisición de servicios - Servicios de distribución de electricidad, y servicios de distribución de gas (por cuenta propia)"/>
    <s v="SERVICIO DE ENERGIA UNIDAD"/>
    <n v="83101800"/>
    <s v="SOLICITUD DE INFORMACIÓN A LOS PROVEEDORES"/>
    <n v="1"/>
    <n v="12"/>
    <n v="10"/>
    <n v="1"/>
    <n v="136926582"/>
    <s v="GLOBAL"/>
    <s v="NO SOLICITADAS"/>
  </r>
  <r>
    <x v="16"/>
    <s v="02-02-02-006-009"/>
    <s v="02-02-02-006-009-01"/>
    <s v="Adquisición de servicios - Servicios de distribución de electricidad, y servicios de distribución de gas (por cuenta propia)"/>
    <s v="SERVICIO DE ENERGIA CIUDADELA"/>
    <n v="83101800"/>
    <s v="SOLICITUD DE INFORMACIÓN A LOS PROVEEDORES"/>
    <n v="1"/>
    <n v="12"/>
    <n v="10"/>
    <n v="1"/>
    <n v="92800"/>
    <s v="GLOBAL"/>
    <s v="NO SOLICITADAS"/>
  </r>
  <r>
    <x v="16"/>
    <s v="02-02-02-006-009"/>
    <s v="02-02-02-006-009-01"/>
    <s v="Adquisición de servicios - Servicios de distribución de electricidad, y servicios de distribución de gas (por cuenta propia)"/>
    <s v="SERVICIO DE ENERGIA UNIDAD."/>
    <n v="83101800"/>
    <s v="SOLICITUD DE INFORMACIÓN A LOS PROVEEDORES"/>
    <n v="1"/>
    <n v="12"/>
    <n v="10"/>
    <n v="1"/>
    <n v="154674893"/>
    <s v="GLOBAL"/>
    <s v="NO SOLICITADAS"/>
  </r>
  <r>
    <x v="16"/>
    <s v="02-02-02-006-009"/>
    <s v="02-02-02-006-009-01"/>
    <s v="Adquisición de servicios - Servicios de distribución de electricidad, y servicios de distribución de gas (por cuenta propia)"/>
    <s v="SERVICIO DE ENERGIA UNIDAD"/>
    <n v="83101800"/>
    <s v="SOLICITUD DE INFORMACIÓN A LOS PROVEEDORES"/>
    <n v="1"/>
    <n v="12"/>
    <n v="10"/>
    <n v="1"/>
    <n v="147230561"/>
    <s v="GLOBAL"/>
    <s v="NO SOLICITADAS"/>
  </r>
  <r>
    <x v="16"/>
    <s v="02-02-02-006-009"/>
    <s v="02-02-02-006-009-01"/>
    <s v="Adquisición de servicios - Servicios de distribución de electricidad, y servicios de distribución de gas (por cuenta propia)"/>
    <s v="SOBRANTE "/>
    <n v="83101800"/>
    <s v="SOLICITUD DE INFORMACIÓN A LOS PROVEEDORES"/>
    <n v="1"/>
    <n v="12"/>
    <n v="10"/>
    <n v="1"/>
    <n v="0.08"/>
    <s v="GLOBAL"/>
    <s v="NO SOLICITADAS"/>
  </r>
  <r>
    <x v="16"/>
    <s v="02-02-02-006-009"/>
    <s v="02-02-02-006-009-01"/>
    <s v="Adquisición de servicios - Servicios de distribución de electricidad, y servicios de distribución de gas (por cuenta propia)"/>
    <s v="SOBRANTE "/>
    <n v="83101800"/>
    <s v="SOLICITUD DE INFORMACIÓN A LOS PROVEEDORES"/>
    <n v="1"/>
    <n v="12"/>
    <n v="16"/>
    <n v="1"/>
    <n v="0.34"/>
    <s v="GLOBAL"/>
    <s v="NO SOLICITADAS"/>
  </r>
  <r>
    <x v="16"/>
    <s v="02-02-02-006-009"/>
    <s v="02-02-02-006-009-01"/>
    <s v="Adquisición de servicios - Servicios de distribución de electricidad, y servicios de distribución de gas (por cuenta propia)"/>
    <s v="SERVICIO ENERGIA CIUDADELA DEL 05-01-2021 AL 04-02-2021."/>
    <n v="83101800"/>
    <s v="SOLICITUD DE INFORMACIÓN A LOS PROVEEDORES"/>
    <n v="1"/>
    <n v="12"/>
    <n v="16"/>
    <n v="1"/>
    <n v="100400"/>
    <s v="GLOBAL"/>
    <s v="NO SOLICITADAS"/>
  </r>
  <r>
    <x v="16"/>
    <s v="02-02-02-006-009"/>
    <s v="02-02-02-006-009-01"/>
    <s v="Adquisición de servicios - Servicios de distribución de electricidad, y servicios de distribución de gas (por cuenta propia)"/>
    <s v="SERVICIO ENERGIA UNIDAD PERIODO: 01 AL 31 ENERO 2021"/>
    <n v="83101800"/>
    <s v="SOLICITUD DE INFORMACIÓN A LOS PROVEEDORES"/>
    <n v="1"/>
    <n v="12"/>
    <n v="16"/>
    <n v="1"/>
    <n v="97742352"/>
    <s v="GLOBAL"/>
    <s v="NO SOLICITADAS"/>
  </r>
  <r>
    <x v="16"/>
    <s v="02-02-02-006-009"/>
    <s v="02-02-02-006-009-01"/>
    <s v="Adquisición de servicios - Servicios de distribución de electricidad, y servicios de distribución de gas (por cuenta propia)"/>
    <s v="SERVICIO ENERGIA CIUDADELA"/>
    <n v="83101800"/>
    <s v="SOLICITUD DE INFORMACIÓN A LOS PROVEEDORES"/>
    <n v="1"/>
    <n v="12"/>
    <n v="16"/>
    <n v="1"/>
    <n v="92800"/>
    <s v="GLOBAL"/>
    <s v="NO SOLICITADAS"/>
  </r>
  <r>
    <x v="16"/>
    <s v="02-02-02-006-009"/>
    <s v="02-02-02-006-009-01"/>
    <s v="Adquisición de servicios - Servicios de distribución de electricidad, y servicios de distribución de gas (por cuenta propia)"/>
    <s v="SERVICIO ENERGIA UNIDAD"/>
    <n v="83101800"/>
    <s v="SOLICITUD DE INFORMACIÓN A LOS PROVEEDORES"/>
    <n v="1"/>
    <n v="12"/>
    <n v="16"/>
    <n v="1"/>
    <n v="18045881"/>
    <s v="GLOBAL"/>
    <s v="NO SOLICITADAS"/>
  </r>
  <r>
    <x v="16"/>
    <s v="02-02-02-006-009"/>
    <s v="02-02-02-006-009-01"/>
    <s v="Adquisición de servicios - Servicios de distribución de electricidad, y servicios de distribución de gas (por cuenta propia)"/>
    <s v="SERVICIO DE ENERGIA CIUDADELA"/>
    <n v="83101800"/>
    <s v="SOLICITUD DE INFORMACIÓN A LOS PROVEEDORES"/>
    <n v="1"/>
    <n v="12"/>
    <n v="16"/>
    <n v="1"/>
    <n v="87000"/>
    <s v="GLOBAL"/>
    <s v="NO SOLICITADAS"/>
  </r>
  <r>
    <x v="16"/>
    <s v="02-02-02-006-009"/>
    <s v="02-02-02-006-009-01"/>
    <s v="Adquisición de servicios - Servicios de distribución de electricidad, y servicios de distribución de gas (por cuenta propia)"/>
    <s v="SERVICIO DE ENERGI DE LA UNIDAD -ABRIL"/>
    <n v="83101800"/>
    <s v="SOLICITUD DE INFORMACIÓN A LOS PROVEEDORES"/>
    <n v="1"/>
    <n v="12"/>
    <n v="16"/>
    <n v="1"/>
    <n v="106549838"/>
    <s v="GLOBAL"/>
    <s v="NO SOLICITADAS"/>
  </r>
  <r>
    <x v="16"/>
    <s v="02-02-02-006-009"/>
    <s v="02-02-02-006-009-01"/>
    <s v="Adquisición de servicios - Servicios de distribución de electricidad, y servicios de distribución de gas (por cuenta propia)"/>
    <s v="SERVICIO DE ENERGIA CIUDADELA ABRIL 2021"/>
    <n v="83101800"/>
    <s v="SOLICITUD DE INFORMACIÓN A LOS PROVEEDORES"/>
    <n v="1"/>
    <n v="12"/>
    <n v="16"/>
    <n v="1"/>
    <n v="92800"/>
    <s v="GLOBAL"/>
    <s v="NO SOLICITADAS"/>
  </r>
  <r>
    <x v="16"/>
    <s v="02-02-02-006-009"/>
    <s v="02-02-02-006-009-01"/>
    <s v="Adquisición de servicios - Servicios de distribución de electricidad, y servicios de distribución de gas (por cuenta propia)"/>
    <s v="SERVICIO DE ENERGIA UNIDAD PERIODO: MAYO 2021"/>
    <n v="83101800"/>
    <s v="SOLICITUD DE INFORMACIÓN A LOS PROVEEDORES"/>
    <n v="1"/>
    <n v="12"/>
    <n v="16"/>
    <n v="1"/>
    <n v="43120389.579999998"/>
    <s v="GLOBAL"/>
    <s v="NO SOLICITADAS"/>
  </r>
  <r>
    <x v="16"/>
    <s v="02-02-02-006-009"/>
    <s v="02-02-02-006-009-01"/>
    <s v="Adquisición de servicios - Servicios de distribución de electricidad, y servicios de distribución de gas (por cuenta propia)"/>
    <s v="SERVICIO DE ENERGIA CUIDADELA DEL 06 DE MAYO AL 03 JUNIO 2021"/>
    <n v="83101800"/>
    <s v="SOLICITUD DE INFORMACIÓN A LOS PROVEEDORES"/>
    <n v="1"/>
    <n v="12"/>
    <n v="16"/>
    <n v="1"/>
    <n v="87000"/>
    <s v="GLOBAL"/>
    <s v="NO SOLICITADAS"/>
  </r>
  <r>
    <x v="16"/>
    <s v="02-02-02-006-009"/>
    <s v="02-02-02-006-009-01"/>
    <s v="Adquisición de servicios - Servicios de distribución de electricidad, y servicios de distribución de gas (por cuenta propia)"/>
    <s v="SERVICIO DE ENERGIA UNIDAD JUNIO/2021"/>
    <n v="83101800"/>
    <s v="SOLICITUD DE INFORMACIÓN A LOS PROVEEDORES"/>
    <n v="1"/>
    <n v="12"/>
    <n v="16"/>
    <n v="1"/>
    <n v="65763418"/>
    <s v="GLOBAL"/>
    <s v="NO SOLICITADAS"/>
  </r>
  <r>
    <x v="16"/>
    <s v="02-02-02-006-009"/>
    <s v="02-02-02-006-009-01"/>
    <s v="Adquisición de servicios - Servicios de distribución de electricidad, y servicios de distribución de gas (por cuenta propia)"/>
    <s v="SERVICIO DE ENERGIA UNIDAD JULIO 2021"/>
    <n v="83101800"/>
    <s v="SOLICITUD DE INFORMACIÓN A LOS PROVEEDORES"/>
    <n v="1"/>
    <n v="12"/>
    <n v="16"/>
    <n v="1"/>
    <n v="61489583"/>
    <s v="GLOBAL"/>
    <s v="NO SOLICITADAS"/>
  </r>
  <r>
    <x v="16"/>
    <s v="02-02-02-006-009"/>
    <s v="02-02-02-006-009-01"/>
    <s v="Adquisición de servicios - Servicios de distribución de electricidad, y servicios de distribución de gas (por cuenta propia)"/>
    <s v="SERVICIO DE ENERGIA CIUDADELA"/>
    <n v="83101800"/>
    <s v="SOLICITUD DE INFORMACIÓN A LOS PROVEEDORES"/>
    <n v="1"/>
    <n v="12"/>
    <n v="16"/>
    <n v="1"/>
    <n v="92800"/>
    <s v="GLOBAL"/>
    <s v="NO SOLICITADAS"/>
  </r>
  <r>
    <x v="16"/>
    <s v="02-02-02-006-009"/>
    <s v="02-02-02-006-009-01"/>
    <s v="Adquisición de servicios - Servicios de distribución de electricidad, y servicios de distribución de gas (por cuenta propia)"/>
    <s v="SERVICIO ENERGIA UNIDAD AGOSTO 2021"/>
    <n v="83101800"/>
    <s v="SOLICITUD DE INFORMACIÓN A LOS PROVEEDORES"/>
    <n v="1"/>
    <n v="12"/>
    <n v="16"/>
    <n v="1"/>
    <n v="63286700"/>
    <s v="GLOBAL"/>
    <s v="NO SOLICITADAS"/>
  </r>
  <r>
    <x v="16"/>
    <s v="02-02-02-006-009"/>
    <s v="02-02-02-006-009-01"/>
    <s v="Adquisición de servicios - Servicios de distribución de electricidad, y servicios de distribución de gas (por cuenta propia)"/>
    <s v="SERVICIO DE ENERGIA CIUDADELA DEL 04 AGOSTO AL 02 SEPTIEMBRE 2021."/>
    <n v="83101800"/>
    <s v="SOLICITUD DE INFORMACIÓN A LOS PROVEEDORES"/>
    <n v="1"/>
    <n v="12"/>
    <n v="16"/>
    <n v="1"/>
    <n v="92800"/>
    <s v="GLOBAL"/>
    <s v="NO SOLICITADAS"/>
  </r>
  <r>
    <x v="16"/>
    <s v="02-02-02-006-009"/>
    <s v="02-02-02-006-009-01"/>
    <s v="Adquisición de servicios - Servicios de distribución de electricidad, y servicios de distribución de gas (por cuenta propia)"/>
    <s v="SERVICIO ENERGIA UNIDAD"/>
    <n v="83101800"/>
    <s v="SOLICITUD DE INFORMACIÓN A LOS PROVEEDORES"/>
    <n v="1"/>
    <n v="12"/>
    <n v="16"/>
    <n v="1"/>
    <n v="3090420.42"/>
    <s v="GLOBAL"/>
    <s v="NO SOLICITADAS"/>
  </r>
  <r>
    <x v="16"/>
    <s v="02-02-02-006-009"/>
    <s v="02-02-02-006-009-01"/>
    <s v="Adquisición de servicios - Servicios de distribución de electricidad, y servicios de distribución de gas (por cuenta propia)"/>
    <s v="SERVICIO DE ENERGIA UNIDAD"/>
    <n v="83101800"/>
    <s v="SOLICITUD DE INFORMACIÓN A LOS PROVEEDORES"/>
    <n v="1"/>
    <n v="12"/>
    <n v="16"/>
    <n v="1"/>
    <n v="18324761"/>
    <s v="GLOBAL"/>
    <s v="NO SOLICITADAS"/>
  </r>
  <r>
    <x v="16"/>
    <s v="02-02-02-006-009"/>
    <s v="02-02-02-006-009-01"/>
    <s v="Adquisición de servicios - Servicios de distribución de electricidad, y servicios de distribución de gas (por cuenta propia)"/>
    <s v="SERVICIO ENERGIA CIUDADELA"/>
    <n v="83101800"/>
    <s v="SOLICITUD DE INFORMACIÓN A LOS PROVEEDORES"/>
    <n v="1"/>
    <n v="12"/>
    <n v="16"/>
    <n v="1"/>
    <n v="92800"/>
    <s v="GLOBAL"/>
    <s v="NO SOLICITADAS"/>
  </r>
  <r>
    <x v="16"/>
    <s v="02-02-02-006-009"/>
    <s v="02-02-02-006-009-01"/>
    <s v="Adquisición de servicios - Servicios de distribución de electricidad, y servicios de distribución de gas (por cuenta propia)"/>
    <s v="SERVICIO DE ENERGIA UNIDAD"/>
    <n v="83101800"/>
    <s v="SOLICITUD DE INFORMACIÓN A LOS PROVEEDORES"/>
    <n v="1"/>
    <n v="11"/>
    <n v="16"/>
    <n v="1"/>
    <n v="6448871"/>
    <s v="GLOBAL"/>
    <s v="NO SOLICITADAS"/>
  </r>
  <r>
    <x v="16"/>
    <s v="02-02-02-006-009"/>
    <s v="02-02-02-006-009-01"/>
    <s v="Adquisición de servicios - Servicios de distribución de electricidad, y servicios de distribución de gas (por cuenta propia)"/>
    <s v="Servicio de Gas de la Unidad, periodo 24 nov- 23 dic de 2020."/>
    <n v="83101601"/>
    <s v="SOLICITUD DE INFORMACIÓN A LOS PROVEEDORES"/>
    <n v="1"/>
    <n v="12"/>
    <n v="10"/>
    <n v="1"/>
    <n v="5486715"/>
    <s v="GLOBAL"/>
    <s v="NO SOLICITADAS"/>
  </r>
  <r>
    <x v="16"/>
    <s v="02-02-02-006-009"/>
    <s v="02-02-02-006-009-01"/>
    <s v="Adquisición de servicios - Servicios de distribución de electricidad, y servicios de distribución de gas (por cuenta propia)"/>
    <s v="SERVICIO DE GAS DE LA UNIDAD DEL 24 DIC 2020 AL 23 ENERO 2021"/>
    <n v="83101601"/>
    <s v="SOLICITUD DE INFORMACIÓN A LOS PROVEEDORES"/>
    <n v="1"/>
    <n v="12"/>
    <n v="10"/>
    <n v="1"/>
    <n v="5006257"/>
    <s v="GLOBAL"/>
    <s v="NO SOLICITADAS"/>
  </r>
  <r>
    <x v="16"/>
    <s v="02-02-02-006-009"/>
    <s v="02-02-02-006-009-01"/>
    <s v="Adquisición de servicios - Servicios de distribución de electricidad, y servicios de distribución de gas (por cuenta propia)"/>
    <s v="SERVICIO GAS UNIDAD DE MARZO 2021"/>
    <n v="83101601"/>
    <s v="SOLICITUD DE INFORMACIÓN A LOS PROVEEDORES"/>
    <n v="1"/>
    <n v="12"/>
    <n v="10"/>
    <n v="1"/>
    <n v="5012090"/>
    <s v="GLOBAL"/>
    <s v="NO SOLICITADAS"/>
  </r>
  <r>
    <x v="16"/>
    <s v="02-02-02-006-009"/>
    <s v="02-02-02-006-009-01"/>
    <s v="Adquisición de servicios - Servicios de distribución de electricidad, y servicios de distribución de gas (por cuenta propia)"/>
    <s v="SERVICIO GAS DE LA UNIDAD"/>
    <n v="83101601"/>
    <s v="SOLICITUD DE INFORMACIÓN A LOS PROVEEDORES"/>
    <n v="1"/>
    <n v="12"/>
    <n v="10"/>
    <n v="1"/>
    <n v="5500997"/>
    <s v="GLOBAL"/>
    <s v="NO SOLICITADAS"/>
  </r>
  <r>
    <x v="16"/>
    <s v="02-02-02-006-009"/>
    <s v="02-02-02-006-009-01"/>
    <s v="Adquisición de servicios - Servicios de distribución de electricidad, y servicios de distribución de gas (por cuenta propia)"/>
    <s v="SERVICIO DE GAS DE LA UNIDAD MES DE ABRIL 2021"/>
    <n v="83101601"/>
    <s v="SOLICITUD DE INFORMACIÓN A LOS PROVEEDORES"/>
    <n v="1"/>
    <n v="12"/>
    <n v="10"/>
    <n v="1"/>
    <n v="5399842"/>
    <s v="GLOBAL"/>
    <s v="NO SOLICITADAS"/>
  </r>
  <r>
    <x v="16"/>
    <s v="02-02-02-006-009"/>
    <s v="02-02-02-006-009-01"/>
    <s v="Adquisición de servicios - Servicios de distribución de electricidad, y servicios de distribución de gas (por cuenta propia)"/>
    <s v="SERVICIO DE GAS NATURAL DE LA UNIDAD MES DE MAYO 2021"/>
    <n v="83101601"/>
    <s v="SOLICITUD DE INFORMACIÓN A LOS PROVEEDORES"/>
    <n v="1"/>
    <n v="12"/>
    <n v="10"/>
    <n v="1"/>
    <n v="6055412"/>
    <s v="GLOBAL"/>
    <s v="NO SOLICITADAS"/>
  </r>
  <r>
    <x v="16"/>
    <s v="02-02-02-006-009"/>
    <s v="02-02-02-006-009-01"/>
    <s v="Adquisición de servicios - Servicios de distribución de electricidad, y servicios de distribución de gas (por cuenta propia)"/>
    <s v="SERVICIO DE GAS NATURAL DE LA UNIDAD MES DE JUNIO 2021"/>
    <n v="83101601"/>
    <s v="SOLICITUD DE INFORMACIÓN A LOS PROVEEDORES"/>
    <n v="1"/>
    <n v="12"/>
    <n v="10"/>
    <n v="1"/>
    <n v="5566377"/>
    <s v="GLOBAL"/>
    <s v="NO SOLICITADAS"/>
  </r>
  <r>
    <x v="16"/>
    <s v="02-02-02-006-009"/>
    <s v="02-02-02-006-009-01"/>
    <s v="Adquisición de servicios - Servicios de distribución de electricidad, y servicios de distribución de gas (por cuenta propia)"/>
    <s v="SERVICIO DE GAS UNIDAD AGOSTO 2021"/>
    <n v="83101601"/>
    <s v="SOLICITUD DE INFORMACIÓN A LOS PROVEEDORES"/>
    <n v="1"/>
    <n v="12"/>
    <n v="10"/>
    <n v="1"/>
    <n v="5304265"/>
    <s v="GLOBAL"/>
    <s v="NO SOLICITADAS"/>
  </r>
  <r>
    <x v="16"/>
    <s v="02-02-02-006-009"/>
    <s v="02-02-02-006-009-01"/>
    <s v="Adquisición de servicios - Servicios de distribución de electricidad, y servicios de distribución de gas (por cuenta propia)"/>
    <s v="SERVICIO GAS DE LA UNIDAD DEL 24/JUL - 23/AGO."/>
    <n v="83101601"/>
    <s v="SOLICITUD DE INFORMACIÓN A LOS PROVEEDORES"/>
    <n v="1"/>
    <n v="12"/>
    <n v="10"/>
    <n v="1"/>
    <n v="5975770"/>
    <s v="GLOBAL"/>
    <s v="NO SOLICITADAS"/>
  </r>
  <r>
    <x v="16"/>
    <s v="02-02-02-006-009"/>
    <s v="02-02-02-006-009-01"/>
    <s v="Adquisición de servicios - Servicios de distribución de electricidad, y servicios de distribución de gas (por cuenta propia)"/>
    <s v="SERVICIO DE GAS UNIDAD MES: SEPTIEMBRE 2021"/>
    <n v="83101601"/>
    <s v="SOLICITUD DE INFORMACIÓN A LOS PROVEEDORES"/>
    <n v="1"/>
    <n v="12"/>
    <n v="10"/>
    <n v="1"/>
    <n v="6135622"/>
    <s v="GLOBAL"/>
    <s v="NO SOLICITADAS"/>
  </r>
  <r>
    <x v="16"/>
    <s v="02-02-02-006-009"/>
    <s v="02-02-02-006-009-01"/>
    <s v="Adquisición de servicios - Servicios de distribución de electricidad, y servicios de distribución de gas (por cuenta propia)"/>
    <s v="SERVICIO GAS UNIDAD OCTUBRE 2021"/>
    <n v="83101601"/>
    <s v="SOLICITUD DE INFORMACIÓN A LOS PROVEEDORES"/>
    <n v="1"/>
    <n v="12"/>
    <n v="10"/>
    <n v="1"/>
    <n v="5751974"/>
    <s v="GLOBAL"/>
    <s v="NO SOLICITADAS"/>
  </r>
  <r>
    <x v="16"/>
    <s v="02-02-02-006-009"/>
    <s v="02-02-02-006-009-01"/>
    <s v="Adquisición de servicios - Servicios de distribución de electricidad, y servicios de distribución de gas (por cuenta propia)"/>
    <s v="SERVICIO DE GAS DE LA UNIDAD"/>
    <n v="83101601"/>
    <s v="SOLICITUD DE INFORMACIÓN A LOS PROVEEDORES"/>
    <n v="1"/>
    <n v="12"/>
    <n v="10"/>
    <n v="1"/>
    <n v="6172357"/>
    <s v="GLOBAL"/>
    <s v="NO SOLICITADAS"/>
  </r>
  <r>
    <x v="16"/>
    <s v="02-02-02-006-009"/>
    <s v="02-02-02-006-009-02"/>
    <s v="Adquisición de servicios - Servicios de distribución de agua (por cuenta propia)"/>
    <s v="SERVICIO DE AGUA DE LA UNIDAD DEL 17-11-2020 AL 17-12-2020"/>
    <n v="83101500"/>
    <s v="SOLICITUD DE INFORMACIÓN A LOS PROVEEDORES"/>
    <n v="1"/>
    <n v="12"/>
    <n v="16"/>
    <n v="1"/>
    <n v="17468040"/>
    <s v="GLOBAL"/>
    <s v="NO SOLICITADAS"/>
  </r>
  <r>
    <x v="16"/>
    <s v="02-02-02-006-009"/>
    <s v="02-02-02-006-009-02"/>
    <s v="Adquisición de servicios - Servicios de distribución de agua (por cuenta propia)"/>
    <s v="SERVICIO DE AGUA DE LA UNIDAD FEBRERO 2021"/>
    <n v="83101500"/>
    <s v="SOLICITUD DE INFORMACIÓN A LOS PROVEEDORES"/>
    <n v="1"/>
    <n v="12"/>
    <n v="16"/>
    <n v="1"/>
    <n v="19157248"/>
    <s v="GLOBAL"/>
    <s v="NO SOLICITADAS"/>
  </r>
  <r>
    <x v="16"/>
    <s v="02-02-02-006-009"/>
    <s v="02-02-02-006-009-02"/>
    <s v="Adquisición de servicios - Servicios de distribución de agua (por cuenta propia)"/>
    <s v="SERVICIO DE AGUA DEL A UNIDAD DEL MES DE MARZO 2021 BAJO HERMES: FAC-S-2021-046048"/>
    <n v="83101500"/>
    <s v="SOLICITUD DE INFORMACIÓN A LOS PROVEEDORES"/>
    <n v="1"/>
    <n v="12"/>
    <n v="16"/>
    <n v="1"/>
    <n v="14656584"/>
    <s v="GLOBAL"/>
    <s v="NO SOLICITADAS"/>
  </r>
  <r>
    <x v="16"/>
    <s v="02-02-02-006-009"/>
    <s v="02-02-02-006-009-02"/>
    <s v="Adquisición de servicios - Servicios de distribución de agua (por cuenta propia)"/>
    <s v="SERVICIO DE ACUEDUCTO DE LA UNIDAD"/>
    <n v="83101500"/>
    <s v="SOLICITUD DE INFORMACIÓN A LOS PROVEEDORES"/>
    <n v="1"/>
    <n v="12"/>
    <n v="16"/>
    <n v="1"/>
    <n v="14714362"/>
    <s v="GLOBAL"/>
    <s v="NO SOLICITADAS"/>
  </r>
  <r>
    <x v="16"/>
    <s v="02-02-02-006-009"/>
    <s v="02-02-02-006-009-02"/>
    <s v="Adquisición de servicios - Servicios de distribución de agua (por cuenta propia)"/>
    <s v="SERVICIO DE ACUEDUCTO DE LA UNIDAD ABRIL 2021"/>
    <n v="83101500"/>
    <s v="SOLICITUD DE INFORMACIÓN A LOS PROVEEDORES"/>
    <n v="1"/>
    <n v="12"/>
    <n v="16"/>
    <n v="1"/>
    <n v="13257412"/>
    <s v="GLOBAL"/>
    <s v="NO SOLICITADAS"/>
  </r>
  <r>
    <x v="16"/>
    <s v="02-02-02-006-009"/>
    <s v="02-02-02-006-009-02"/>
    <s v="Adquisición de servicios - Servicios de distribución de agua (por cuenta propia)"/>
    <s v="SERVICIO DE AGUA DE LA UNIDAD DEL 15 ABRIL AL 15 DE MAYO 2021"/>
    <n v="83101500"/>
    <s v="SOLICITUD DE INFORMACIÓN A LOS PROVEEDORES"/>
    <n v="1"/>
    <n v="12"/>
    <n v="16"/>
    <n v="1"/>
    <n v="11149582"/>
    <s v="GLOBAL"/>
    <s v="NO SOLICITADAS"/>
  </r>
  <r>
    <x v="16"/>
    <s v="02-02-02-006-009"/>
    <s v="02-02-02-006-009-02"/>
    <s v="Adquisición de servicios - Servicios de distribución de agua (por cuenta propia)"/>
    <s v="SERVICIO DE AGUA DE LA UNIDAD DEL 15 MAYO AL 15 DE JUNIO 2021 SEGUN HERMES N° FAC-S-2021-130811-CI"/>
    <n v="83101500"/>
    <s v="SOLICITUD DE INFORMACIÓN A LOS PROVEEDORES"/>
    <n v="1"/>
    <n v="12"/>
    <n v="16"/>
    <n v="1"/>
    <n v="13760417"/>
    <s v="GLOBAL"/>
    <s v="NO SOLICITADAS"/>
  </r>
  <r>
    <x v="16"/>
    <s v="02-02-02-006-009"/>
    <s v="02-02-02-006-009-02"/>
    <s v="Adquisición de servicios - Servicios de distribución de agua (por cuenta propia)"/>
    <s v="SERVICIO DE AGUA UNIDAD DEL 15 JUNIO AL 15 JULIO 2021"/>
    <n v="83101500"/>
    <s v="SOLICITUD DE INFORMACIÓN A LOS PROVEEDORES"/>
    <n v="1"/>
    <n v="12"/>
    <n v="16"/>
    <n v="1"/>
    <n v="11557240"/>
    <s v="GLOBAL"/>
    <s v="NO SOLICITADAS"/>
  </r>
  <r>
    <x v="16"/>
    <s v="02-02-02-006-009"/>
    <s v="02-02-02-006-009-02"/>
    <s v="Adquisición de servicios - Servicios de distribución de agua (por cuenta propia)"/>
    <s v="SERVICIO DE ACUEDUCTO"/>
    <n v="83101500"/>
    <s v="SOLICITUD DE INFORMACIÓN A LOS PROVEEDORES"/>
    <n v="1"/>
    <n v="12"/>
    <n v="10"/>
    <n v="1"/>
    <n v="10986955"/>
    <s v="GLOBAL"/>
    <s v="NO SOLICITADAS"/>
  </r>
  <r>
    <x v="16"/>
    <s v="02-02-02-006-009"/>
    <s v="02-02-02-006-009-02"/>
    <s v="Adquisición de servicios - Servicios de distribución de agua (por cuenta propia)"/>
    <s v="SERVICIO DE AGUA UNIDAD."/>
    <n v="83101500"/>
    <s v="SOLICITUD DE INFORMACIÓN A LOS PROVEEDORES"/>
    <n v="1"/>
    <n v="12"/>
    <n v="16"/>
    <n v="1"/>
    <n v="10781934"/>
    <s v="GLOBAL"/>
    <s v="NO SOLICITADAS"/>
  </r>
  <r>
    <x v="16"/>
    <s v="02-02-02-006-009"/>
    <s v="02-02-02-006-009-02"/>
    <s v="Adquisición de servicios - Servicios de distribución de agua (por cuenta propia)"/>
    <s v="SERVICIO DE ACUEDUCTO"/>
    <n v="83101500"/>
    <s v="SOLICITUD DE INFORMACIÓN A LOS PROVEEDORES"/>
    <n v="1"/>
    <n v="12"/>
    <n v="16"/>
    <n v="1"/>
    <n v="27497181"/>
    <s v="GLOBAL"/>
    <s v="NO SOLICITADAS"/>
  </r>
  <r>
    <x v="16"/>
    <s v="02-02-02-007-002"/>
    <s v="02-02-02-007-002-02-1"/>
    <s v="Adquisición de servicios - Servicios de administración de bienes inmuebles a comisión o por contrato"/>
    <s v="ADMINISTRACION LOTES DE JUAN DE ACOSTA"/>
    <n v="80131800"/>
    <s v="SOLICITUD DE INFORMACIÓN A LOS PROVEEDORES"/>
    <n v="1"/>
    <n v="12"/>
    <n v="10"/>
    <n v="1"/>
    <n v="2400000"/>
    <s v="GLOBAL"/>
    <s v="NO SOLICITADAS"/>
  </r>
  <r>
    <x v="16"/>
    <s v="02-02-02-008-003"/>
    <s v="02-02-02-008-003-04-4"/>
    <s v="Adquisición de servicios - Servicios de ensayo y análisis técnicos"/>
    <s v="REVISION TECNOMECANICA"/>
    <n v="78181505"/>
    <s v="MÍNIMA CUANTÍA"/>
    <n v="1"/>
    <n v="11"/>
    <n v="16"/>
    <n v="1"/>
    <n v="7586247"/>
    <s v="GLOBAL"/>
    <s v="NO SOLICITADAS"/>
  </r>
  <r>
    <x v="16"/>
    <s v="02-02-02-008-003"/>
    <s v="02-02-02-008-003-04-4"/>
    <s v="Adquisición de servicios - Servicios de ensayo y análisis técnicos"/>
    <s v="SERVICIOS PARA LA REALIZACIÓN DEL ANÁLISIS FISICOQUÍMICO Y MICROBIOLÓGICO DE  MUESTRAS DE AGUA POTABLE, POZO PROFUNDO  Y LA UTILIZADA PARA LAS PISCINAS DEL COMANDO AEREO DE COMBATE Nº 3 VF"/>
    <n v="70171501"/>
    <s v="MÍNIMA CUANTÍA"/>
    <n v="1"/>
    <n v="11"/>
    <n v="10"/>
    <n v="1"/>
    <n v="11995200"/>
    <s v="GLOBAL"/>
    <s v="SI APROBADAS"/>
  </r>
  <r>
    <x v="16"/>
    <s v="02-02-02-008-003"/>
    <s v="02-02-02-008-003-04-4"/>
    <s v="Adquisición de servicios - Servicios de ensayo y análisis técnicos"/>
    <s v="SERVICIOS PARA LA REALIZACIÓN DEL ANÁLISIS FISICOQUÍMICO Y MICROBIOLÓGICO DE  MUESTRAS DE AGUA POTABLE, POZO PROFUNDO  Y LA UTILIZADA PARA LAS PISCINAS DEL COMANDO AEREO DE COMBATE Nº 3 VF"/>
    <n v="70171501"/>
    <s v="SELECCIÓN ABREVIADA SUBASTA INVERSA (NO DISPONIBLE)"/>
    <n v="5"/>
    <n v="11"/>
    <n v="16"/>
    <n v="1"/>
    <n v="598590"/>
    <s v="GLOBAL"/>
    <s v="NO SOLICITADAS"/>
  </r>
  <r>
    <x v="16"/>
    <s v="02-02-02-008-003"/>
    <s v="02-02-02-008-003-04-4"/>
    <s v="Adquisición de servicios - Servicios de ensayo y análisis técnicos"/>
    <s v="SERVICIOS PARA LA REALIZACIÓN DEL ANÁLISIS FISICOQUÍMICO Y MICROBIOLÓGICO DE  MUESTRAS DE AGUA POTABLE, POZO PROFUNDO  Y LA UTILIZADA PARA LAS PISCINAS DEL COMANDO AEREO DE COMBATE Nº 3  AMARRE VF 2022"/>
    <n v="70171501"/>
    <s v="MÍNIMA CUANTÍA"/>
    <n v="1"/>
    <n v="11"/>
    <n v="10"/>
    <n v="1"/>
    <n v="590000"/>
    <s v="GLOBAL"/>
    <s v="SI APROBADAS"/>
  </r>
  <r>
    <x v="16"/>
    <s v="02-02-02-008-004"/>
    <s v="02-02-02-008-004-01"/>
    <s v="Adquisición de servicios - Servicios de telefonía y otras telecomunicaciones"/>
    <s v="SERVICIO DE TELEFONIA FIJA DEL 01-12-2020 AL 31-12-2020"/>
    <n v="83111501"/>
    <s v="SOLICITUD DE INFORMACIÓN A LOS PROVEEDORES"/>
    <n v="1"/>
    <n v="12"/>
    <n v="16"/>
    <n v="1"/>
    <n v="922250"/>
    <s v="GLOBAL"/>
    <s v="NO SOLICITADAS"/>
  </r>
  <r>
    <x v="16"/>
    <s v="02-02-02-008-004"/>
    <s v="02-02-02-008-004-01"/>
    <s v="Adquisición de servicios - Servicios de telefonía y otras telecomunicaciones"/>
    <s v="SERVICIO TELEFONO PBX DE LA UNIDAD, DEL 01-31 ENERO 2021."/>
    <n v="83111501"/>
    <s v="SOLICITUD DE INFORMACIÓN A LOS PROVEEDORES"/>
    <n v="1"/>
    <n v="12"/>
    <n v="16"/>
    <n v="1"/>
    <n v="922250"/>
    <s v="GLOBAL"/>
    <s v="NO SOLICITADAS"/>
  </r>
  <r>
    <x v="16"/>
    <s v="02-02-02-008-004"/>
    <s v="02-02-02-008-004-01"/>
    <s v="Adquisición de servicios - Servicios de telefonía y otras telecomunicaciones"/>
    <s v="SERVICIO PBX DE LA UNIDAD DEL 1-28 FEB 2021"/>
    <n v="83111501"/>
    <s v="SOLICITUD DE INFORMACIÓN A LOS PROVEEDORES"/>
    <n v="1"/>
    <n v="12"/>
    <n v="16"/>
    <n v="1"/>
    <n v="922250"/>
    <s v="GLOBAL"/>
    <s v="NO SOLICITADAS"/>
  </r>
  <r>
    <x v="16"/>
    <s v="02-02-02-008-004"/>
    <s v="02-02-02-008-004-01"/>
    <s v="Adquisición de servicios - Servicios de telefonía y otras telecomunicaciones"/>
    <s v="SERVICIO DE PBX DE LA UNIDAD"/>
    <n v="83111501"/>
    <s v="SOLICITUD DE INFORMACIÓN A LOS PROVEEDORES"/>
    <n v="1"/>
    <n v="12"/>
    <n v="16"/>
    <n v="1"/>
    <n v="922250"/>
    <s v="GLOBAL"/>
    <s v="NO SOLICITADAS"/>
  </r>
  <r>
    <x v="16"/>
    <s v="02-02-02-008-004"/>
    <s v="02-02-02-008-004-01"/>
    <s v="Adquisición de servicios - Servicios de telefonía y otras telecomunicaciones"/>
    <s v="SERVICIO DE PBX UNIDAD DEL MES DE ABRIL 2021"/>
    <n v="83111501"/>
    <s v="SOLICITUD DE INFORMACIÓN A LOS PROVEEDORES"/>
    <n v="1"/>
    <n v="12"/>
    <n v="16"/>
    <n v="1"/>
    <n v="922250"/>
    <s v="GLOBAL"/>
    <s v="NO SOLICITADAS"/>
  </r>
  <r>
    <x v="16"/>
    <s v="02-02-02-008-004"/>
    <s v="02-02-02-008-004-01"/>
    <s v="Adquisición de servicios - Servicios de telefonía y otras telecomunicaciones"/>
    <s v="SERVICIO PBX UNIDAD DEL 01 AL 31 MAYO 2021"/>
    <n v="83111501"/>
    <s v="SOLICITUD DE INFORMACIÓN A LOS PROVEEDORES"/>
    <n v="1"/>
    <n v="12"/>
    <n v="16"/>
    <n v="1"/>
    <n v="922250"/>
    <s v="GLOBAL"/>
    <s v="NO SOLICITADAS"/>
  </r>
  <r>
    <x v="16"/>
    <s v="02-02-02-008-004"/>
    <s v="02-02-02-008-004-01"/>
    <s v="Adquisición de servicios - Servicios de telefonía y otras telecomunicaciones"/>
    <s v="SERVICIO PBX UNIDAD DEL 01 AL 30 JUNIO 2021"/>
    <n v="83111501"/>
    <s v="SOLICITUD DE INFORMACIÓN A LOS PROVEEDORES"/>
    <n v="1"/>
    <n v="12"/>
    <n v="16"/>
    <n v="1"/>
    <n v="922250"/>
    <s v="GLOBAL"/>
    <s v="NO SOLICITADAS"/>
  </r>
  <r>
    <x v="16"/>
    <s v="02-02-02-008-004"/>
    <s v="02-02-02-008-004-01"/>
    <s v="Adquisición de servicios - Servicios de telefonía y otras telecomunicaciones"/>
    <s v="SERVICIO PBX DE LA UNIDAD DEL 01 AL 31 DE JULIO 2021"/>
    <n v="83111501"/>
    <s v="SOLICITUD DE INFORMACIÓN A LOS PROVEEDORES"/>
    <n v="1"/>
    <n v="12"/>
    <n v="16"/>
    <n v="1"/>
    <n v="922250"/>
    <s v="GLOBAL"/>
    <s v="NO SOLICITADAS"/>
  </r>
  <r>
    <x v="16"/>
    <s v="02-02-02-008-004"/>
    <s v="02-02-02-008-004-01"/>
    <s v="Adquisición de servicios - Servicios de telefonía y otras telecomunicaciones"/>
    <s v="SERVICIO PBX UNIDAD"/>
    <n v="83111501"/>
    <s v="SOLICITUD DE INFORMACIÓN A LOS PROVEEDORES"/>
    <n v="1"/>
    <n v="12"/>
    <n v="16"/>
    <n v="1"/>
    <n v="922250"/>
    <s v="GLOBAL"/>
    <s v="NO SOLICITADAS"/>
  </r>
  <r>
    <x v="16"/>
    <s v="02-02-02-008-004"/>
    <s v="02-02-02-008-004-01"/>
    <s v="Adquisición de servicios - Servicios de telefonía y otras telecomunicaciones"/>
    <s v="SERVICIO PBX UNIDAD"/>
    <n v="83111501"/>
    <s v="SOLICITUD DE INFORMACIÓN A LOS PROVEEDORES"/>
    <n v="1"/>
    <n v="12"/>
    <n v="16"/>
    <n v="1"/>
    <n v="922250"/>
    <s v="GLOBAL"/>
    <s v="NO SOLICITADAS"/>
  </r>
  <r>
    <x v="16"/>
    <s v="02-02-02-008-004"/>
    <s v="02-02-02-008-004-01"/>
    <s v="Adquisición de servicios - Servicios de telefonía y otras telecomunicaciones"/>
    <s v="SERVICIO DE PBX UNIDAD"/>
    <n v="83111501"/>
    <s v="SOLICITUD DE INFORMACIÓN A LOS PROVEEDORES"/>
    <n v="1"/>
    <n v="12"/>
    <n v="16"/>
    <n v="1"/>
    <n v="922250"/>
    <s v="GLOBAL"/>
    <s v="NO SOLICITADAS"/>
  </r>
  <r>
    <x v="16"/>
    <s v="02-02-02-008-004"/>
    <s v="02-02-02-008-004-01"/>
    <s v="Adquisición de servicios - Servicios de telefonía y otras telecomunicaciones"/>
    <s v="SERVICIO DE PBX DE LA UNIDAD DEL 01 AL 30 NOVIEMBRE 2021."/>
    <n v="83111501"/>
    <s v="SOLICITUD DE INFORMACIÓN A LOS PROVEEDORES"/>
    <n v="1"/>
    <n v="12"/>
    <n v="16"/>
    <n v="1"/>
    <n v="922250"/>
    <s v="GLOBAL"/>
    <s v="NO SOLICITADAS"/>
  </r>
  <r>
    <x v="16"/>
    <s v="02-02-02-008-004"/>
    <s v="02-02-02-008-004-02"/>
    <s v="Adquisición de servicios - Servicios de telecomunicaciones a través de internet"/>
    <s v="SERVICIO DE INTERNET UNIDAD DEL 01/Dic/2020 al 31/Dic/2020"/>
    <n v="81112100"/>
    <s v="SOLICITUD DE INFORMACIÓN A LOS PROVEEDORES"/>
    <n v="1"/>
    <n v="12"/>
    <n v="16"/>
    <n v="1"/>
    <n v="486258"/>
    <s v="GLOBAL"/>
    <s v="NO SOLICITADAS"/>
  </r>
  <r>
    <x v="16"/>
    <s v="02-02-02-008-004"/>
    <s v="02-02-02-008-004-02"/>
    <s v="Adquisición de servicios - Servicios de telecomunicaciones a través de internet"/>
    <s v="SERVICIO DE INTERNET UNIDAD, DEL 01 AL 31 ENERO 2021"/>
    <n v="81112100"/>
    <s v="SOLICITUD DE INFORMACIÓN A LOS PROVEEDORES"/>
    <n v="1"/>
    <n v="12"/>
    <n v="16"/>
    <n v="1"/>
    <n v="486258"/>
    <s v="GLOBAL"/>
    <s v="NO SOLICITADAS"/>
  </r>
  <r>
    <x v="16"/>
    <s v="02-02-02-008-004"/>
    <s v="02-02-02-008-004-02"/>
    <s v="Adquisición de servicios - Servicios de telecomunicaciones a través de internet"/>
    <s v="SERVICIO DE INTERNET UNIDAD DEL 01-28 FEB 2021"/>
    <n v="81112100"/>
    <s v="SOLICITUD DE INFORMACIÓN A LOS PROVEEDORES"/>
    <n v="1"/>
    <n v="12"/>
    <n v="16"/>
    <n v="1"/>
    <n v="486258"/>
    <s v="GLOBAL"/>
    <s v="NO SOLICITADAS"/>
  </r>
  <r>
    <x v="16"/>
    <s v="02-02-02-008-004"/>
    <s v="02-02-02-008-004-02"/>
    <s v="Adquisición de servicios - Servicios de telecomunicaciones a través de internet"/>
    <s v="SERVICIO DE INTERNET"/>
    <n v="81112100"/>
    <s v="SOLICITUD DE INFORMACIÓN A LOS PROVEEDORES"/>
    <n v="1"/>
    <n v="12"/>
    <n v="16"/>
    <n v="1"/>
    <n v="486258"/>
    <s v="GLOBAL"/>
    <s v="NO SOLICITADAS"/>
  </r>
  <r>
    <x v="16"/>
    <s v="02-02-02-008-005"/>
    <s v="02-02-02-008-005-03"/>
    <s v="Adquisición de servicios - Servicios de limpieza"/>
    <s v="SERVICIO DE FUMIGACION "/>
    <n v="72102103"/>
    <s v="MÍNIMA CUANTÍA"/>
    <n v="2"/>
    <n v="4"/>
    <n v="16"/>
    <n v="1"/>
    <n v="13000000"/>
    <s v="GLOBAL"/>
    <s v="NO SOLICITADAS"/>
  </r>
  <r>
    <x v="16"/>
    <s v="02-02-02-008-005"/>
    <s v="02-02-02-008-005-03"/>
    <s v="Adquisición de servicios - Servicios de limpieza"/>
    <s v="SERVICIO DE ASEO PARA EL CACOM-3 VF"/>
    <n v="76111500"/>
    <s v="SELECCIÓN ABREVIADA MENOR CUANTÍA"/>
    <n v="3"/>
    <n v="9"/>
    <n v="10"/>
    <n v="1"/>
    <n v="99708877.670000002"/>
    <s v="GLOBAL"/>
    <s v="SI APROBADAS"/>
  </r>
  <r>
    <x v="16"/>
    <s v="02-02-02-008-005"/>
    <s v="02-02-02-008-005-03"/>
    <s v="Adquisición de servicios - Servicios de limpieza"/>
    <s v="SERVICIO DE ASEO PARA EL CACOM-3  AMARRE VF 2022"/>
    <n v="76111500"/>
    <s v="SELECCIÓN ABREVIADA MENOR CUANTÍA"/>
    <n v="3"/>
    <n v="9"/>
    <n v="10"/>
    <n v="1"/>
    <n v="16500000"/>
    <s v="GLOBAL"/>
    <s v="SI APROBADAS"/>
  </r>
  <r>
    <x v="16"/>
    <s v="02-02-02-008-005"/>
    <s v="02-02-02-008-005-03"/>
    <s v="Adquisición de servicios - Servicios de limpieza"/>
    <s v="SERVICIO DE ASEO PARA EL CACOM-3 "/>
    <n v="76111500"/>
    <s v="SELECCIÓN ABREVIADA MENOR CUANTÍA"/>
    <n v="3"/>
    <n v="9"/>
    <n v="10"/>
    <n v="1"/>
    <n v="8140746.5199999996"/>
    <s v="GLOBAL"/>
    <s v="SI APROBADAS"/>
  </r>
  <r>
    <x v="16"/>
    <s v="02-02-02-008-005"/>
    <s v="02-02-02-008-005-09-7"/>
    <s v="Adquisición de servicios - Servicios de mantenimiento y cuidado del paisaje"/>
    <s v="SERVICIO DE JARDINERIA Y PODA VF"/>
    <n v="70111703"/>
    <s v="SELECCIÓN ABREVIADA MENOR CUANTÍA"/>
    <n v="3"/>
    <n v="9"/>
    <n v="10"/>
    <n v="1"/>
    <n v="75896118.419999987"/>
    <s v="GLOBAL"/>
    <s v="SI APROBADAS"/>
  </r>
  <r>
    <x v="16"/>
    <s v="02-02-02-008-005"/>
    <s v="02-02-02-008-005-09-7"/>
    <s v="Adquisición de servicios - Servicios de mantenimiento y cuidado del paisaje"/>
    <s v="SERVICIO DE JARDINERIA Y PODA  AMARRE VF 2022"/>
    <n v="70111703"/>
    <s v="SELECCIÓN ABREVIADA MENOR CUANTÍA"/>
    <n v="3"/>
    <n v="9"/>
    <n v="16"/>
    <n v="1"/>
    <n v="7339447.7700000005"/>
    <s v="GLOBAL"/>
    <s v="SI APROBADAS"/>
  </r>
  <r>
    <x v="16"/>
    <s v="02-02-02-008-007"/>
    <s v="02-02-02-008-007-01-4"/>
    <s v="Adquisición de servicios - Servicios de mantenimiento y reparación de maquinaria y equipo de transporte"/>
    <s v="MANTENIMIENTO DE VEHICULOS VF"/>
    <n v="78181507"/>
    <s v="SELECCIÓN ABREVIADA MENOR CUANTÍA"/>
    <n v="3"/>
    <n v="9"/>
    <n v="10"/>
    <n v="1"/>
    <n v="55271800"/>
    <s v="GLOBAL"/>
    <s v="SI APROBADAS"/>
  </r>
  <r>
    <x v="16"/>
    <s v="02-02-02-008-007"/>
    <s v="02-02-02-008-007-01-4"/>
    <s v="Adquisición de servicios - Servicios de mantenimiento y reparación de maquinaria y equipo de transporte"/>
    <s v="MANTENIMIENTO DE VEHICULOS AMARRE VF 2022"/>
    <n v="78181507"/>
    <s v="SELECCIÓN ABREVIADA MENOR CUANTÍA"/>
    <n v="3"/>
    <n v="9"/>
    <n v="10"/>
    <n v="1"/>
    <n v="9000000"/>
    <s v="GLOBAL"/>
    <s v="SI APROBADAS"/>
  </r>
  <r>
    <x v="16"/>
    <s v="02-02-02-008-007"/>
    <s v="02-02-02-008-007-01-5"/>
    <s v="Adquisición de servicios - Servicios de mantenimiento y reparación de otra maquinaria y otro equipo"/>
    <s v="MANTENIMIENTO DE ELECTROBOMBAS"/>
    <n v="72154103"/>
    <s v="SELECCIÓN ABREVIADA MENOR CUANTÍA"/>
    <n v="5"/>
    <n v="4"/>
    <n v="10"/>
    <n v="1"/>
    <n v="4540000.01"/>
    <s v="GLOBAL"/>
    <s v="NO SOLICITADAS"/>
  </r>
  <r>
    <x v="16"/>
    <s v="02-02-02-008-007"/>
    <s v="02-02-02-008-007-01-5"/>
    <s v="Adquisición de servicios - Servicios de mantenimiento y reparación de otra maquinaria y otro equipo"/>
    <s v="MANTENIMIENTO SUBESTACIÓN Y PLANTAS ELECTRICAS"/>
    <n v="73152108"/>
    <s v="SELECCIÓN ABREVIADA MENOR CUANTÍA"/>
    <n v="5"/>
    <n v="4"/>
    <n v="10"/>
    <n v="1"/>
    <n v="19300000.550000001"/>
    <s v="GLOBAL"/>
    <s v="NO SOLICITADAS"/>
  </r>
  <r>
    <x v="16"/>
    <s v="02-02-02-008-007"/>
    <s v="02-02-02-008-007-01-5"/>
    <s v="Adquisición de servicios - Servicios de mantenimiento y reparación de otra maquinaria y otro equipo"/>
    <s v="MANTENIMIENTO MAQUINA LAVAVAJILLAS"/>
    <n v="73152101"/>
    <s v="MÍNIMA CUANTÍA"/>
    <n v="4"/>
    <n v="4"/>
    <n v="16"/>
    <n v="1"/>
    <n v="535500"/>
    <s v="GLOBAL"/>
    <s v="NO SOLICITADAS"/>
  </r>
  <r>
    <x v="16"/>
    <s v="02-02-02-008-007"/>
    <s v="02-02-02-008-007-01-5"/>
    <s v="Adquisición de servicios - Servicios de mantenimiento y reparación de otra maquinaria y otro equipo"/>
    <s v="MANTENIMIENTO CUARTO FRIO Y DE CONGELACION"/>
    <n v="73152101"/>
    <s v="MÍNIMA CUANTÍA"/>
    <n v="4"/>
    <n v="4"/>
    <n v="16"/>
    <n v="1"/>
    <n v="1963500"/>
    <s v="GLOBAL"/>
    <s v="NO SOLICITADAS"/>
  </r>
  <r>
    <x v="16"/>
    <s v="02-02-02-008-007"/>
    <s v="02-02-02-008-007-01-5"/>
    <s v="Adquisición de servicios - Servicios de mantenimiento y reparación de otra maquinaria y otro equipo"/>
    <s v="MANTENIMIENTO ESTUFA ENANA"/>
    <n v="73152106"/>
    <s v="MÍNIMA CUANTÍA"/>
    <n v="4"/>
    <n v="4"/>
    <n v="16"/>
    <n v="1"/>
    <n v="1142400"/>
    <s v="GLOBAL"/>
    <s v="NO SOLICITADAS"/>
  </r>
  <r>
    <x v="16"/>
    <s v="02-02-02-008-007"/>
    <s v="02-02-02-008-007-01-5"/>
    <s v="Adquisición de servicios - Servicios de mantenimiento y reparación de otra maquinaria y otro equipo"/>
    <s v="MANTENIMIENTO ESTUFA DE 6 PUESTOS CON HORNO"/>
    <n v="73152106"/>
    <s v="MÍNIMA CUANTÍA"/>
    <n v="4"/>
    <n v="4"/>
    <n v="16"/>
    <n v="1"/>
    <n v="476000"/>
    <s v="GLOBAL"/>
    <s v="NO SOLICITADAS"/>
  </r>
  <r>
    <x v="16"/>
    <s v="02-02-02-008-007"/>
    <s v="02-02-02-008-007-01-5"/>
    <s v="Adquisición de servicios - Servicios de mantenimiento y reparación de otra maquinaria y otro equipo"/>
    <s v="MANTENIMIENTO BAÑO DE MARIA "/>
    <n v="73152106"/>
    <s v="MÍNIMA CUANTÍA"/>
    <n v="4"/>
    <n v="4"/>
    <n v="16"/>
    <n v="1"/>
    <n v="523600"/>
    <s v="GLOBAL"/>
    <s v="NO SOLICITADAS"/>
  </r>
  <r>
    <x v="16"/>
    <s v="02-02-02-008-007"/>
    <s v="02-02-02-008-007-01-5"/>
    <s v="Adquisición de servicios - Servicios de mantenimiento y reparación de otra maquinaria y otro equipo"/>
    <s v="MANTENIMIENTO SARTEN BASCULANTE"/>
    <n v="73152106"/>
    <s v="MÍNIMA CUANTÍA"/>
    <n v="4"/>
    <n v="4"/>
    <n v="16"/>
    <n v="1"/>
    <n v="273700"/>
    <s v="GLOBAL"/>
    <s v="NO SOLICITADAS"/>
  </r>
  <r>
    <x v="16"/>
    <s v="02-02-02-008-007"/>
    <s v="02-02-02-008-007-01-5"/>
    <s v="Adquisición de servicios - Servicios de mantenimiento y reparación de otra maquinaria y otro equipo"/>
    <s v="MANTENIMIENTO PLANCHA ASADORA"/>
    <n v="73152106"/>
    <s v="MÍNIMA CUANTÍA"/>
    <n v="4"/>
    <n v="4"/>
    <n v="16"/>
    <n v="1"/>
    <n v="678300"/>
    <s v="GLOBAL"/>
    <s v="NO SOLICITADAS"/>
  </r>
  <r>
    <x v="16"/>
    <s v="02-02-02-008-007"/>
    <s v="02-02-02-008-007-01-5"/>
    <s v="Adquisición de servicios - Servicios de mantenimiento y reparación de otra maquinaria y otro equipo"/>
    <s v="MANTENIMIENTO FREIDORA "/>
    <n v="73152106"/>
    <s v="MÍNIMA CUANTÍA"/>
    <n v="4"/>
    <n v="4"/>
    <n v="16"/>
    <n v="1"/>
    <n v="238000"/>
    <s v="GLOBAL"/>
    <s v="NO SOLICITADAS"/>
  </r>
  <r>
    <x v="16"/>
    <s v="02-02-02-008-007"/>
    <s v="02-02-02-008-007-01-5"/>
    <s v="Adquisición de servicios - Servicios de mantenimiento y reparación de otra maquinaria y otro equipo"/>
    <s v="MANTENIMIENTO CAMAPANA EXTRACTORA "/>
    <n v="73152101"/>
    <s v="MÍNIMA CUANTÍA"/>
    <n v="4"/>
    <n v="4"/>
    <n v="16"/>
    <n v="1"/>
    <n v="571200"/>
    <s v="GLOBAL"/>
    <s v="NO SOLICITADAS"/>
  </r>
  <r>
    <x v="16"/>
    <s v="02-02-02-008-007"/>
    <s v="02-02-02-008-007-01-5"/>
    <s v="Adquisición de servicios - Servicios de mantenimiento y reparación de otra maquinaria y otro equipo"/>
    <s v="MANTENIMIENTO INYECTOR DE AIRE "/>
    <n v="73152101"/>
    <s v="MÍNIMA CUANTÍA"/>
    <n v="4"/>
    <n v="4"/>
    <n v="16"/>
    <n v="1"/>
    <n v="333200"/>
    <s v="GLOBAL"/>
    <s v="NO SOLICITADAS"/>
  </r>
  <r>
    <x v="16"/>
    <s v="02-02-02-008-007"/>
    <s v="02-02-02-008-007-01-5"/>
    <s v="Adquisición de servicios - Servicios de mantenimiento y reparación de otra maquinaria y otro equipo"/>
    <s v="MANTENIMIENTO HONGO EXTRACTOR"/>
    <n v="73152101"/>
    <s v="MÍNIMA CUANTÍA"/>
    <n v="4"/>
    <n v="4"/>
    <n v="16"/>
    <n v="1"/>
    <n v="499800"/>
    <s v="GLOBAL"/>
    <s v="NO SOLICITADAS"/>
  </r>
  <r>
    <x v="16"/>
    <s v="02-02-02-008-007"/>
    <s v="02-02-02-008-007-01-5"/>
    <s v="Adquisición de servicios - Servicios de mantenimiento y reparación de otra maquinaria y otro equipo"/>
    <s v="MANTENIMIENTO HIELERA"/>
    <n v="73152101"/>
    <s v="MÍNIMA CUANTÍA"/>
    <n v="4"/>
    <n v="4"/>
    <n v="16"/>
    <n v="1"/>
    <n v="1428000"/>
    <s v="GLOBAL"/>
    <s v="NO SOLICITADAS"/>
  </r>
  <r>
    <x v="16"/>
    <s v="02-02-02-008-007"/>
    <s v="02-02-02-008-007-01-5"/>
    <s v="Adquisición de servicios - Servicios de mantenimiento y reparación de otra maquinaria y otro equipo"/>
    <s v="MANTENIMIENTO LAVADORAS Y SECADORAS"/>
    <n v="73152101"/>
    <s v="MÍNIMA CUANTÍA"/>
    <n v="4"/>
    <n v="4"/>
    <n v="16"/>
    <n v="1"/>
    <n v="4165000"/>
    <s v="GLOBAL"/>
    <s v="NO SOLICITADAS"/>
  </r>
  <r>
    <x v="16"/>
    <s v="02-02-02-009-004"/>
    <s v="02-02-02-009-004-01"/>
    <s v="Adquisición de servicios - Servicios de alcantarillado, servicios de limpieza, tratamiento de aguas residuales y tanques sépticos"/>
    <s v="SERVICO DE AAA CIUDADELA"/>
    <n v="76121500"/>
    <s v="SOLICITUD DE INFORMACIÓN A LOS PROVEEDORES"/>
    <n v="1"/>
    <n v="12"/>
    <n v="10"/>
    <n v="1"/>
    <n v="254336"/>
    <s v="GLOBAL"/>
    <s v="NO SOLICITADAS"/>
  </r>
  <r>
    <x v="16"/>
    <s v="02-02-02-009-004"/>
    <s v="02-02-02-009-004-01"/>
    <s v="Adquisición de servicios - Servicios de alcantarillado, servicios de limpieza, tratamiento de aguas residuales y tanques sépticos"/>
    <s v="SERVICIO DE ASEO PERIODO 01-12-2020 AL 31-12-2020"/>
    <n v="76121500"/>
    <s v="SOLICITUD DE INFORMACIÓN A LOS PROVEEDORES"/>
    <n v="1"/>
    <n v="12"/>
    <n v="10"/>
    <n v="1"/>
    <n v="3926540"/>
    <s v="GLOBAL"/>
    <s v="NO SOLICITADAS"/>
  </r>
  <r>
    <x v="16"/>
    <s v="02-02-02-009-004"/>
    <s v="02-02-02-009-004-01"/>
    <s v="Adquisición de servicios - Servicios de alcantarillado, servicios de limpieza, tratamiento de aguas residuales y tanques sépticos"/>
    <s v="SERV DE AAA CIUDADELA 20 DE JULIO, DEL MES DE FEBRERO 2021"/>
    <n v="76121500"/>
    <s v="SOLICITUD DE INFORMACIÓN A LOS PROVEEDORES"/>
    <n v="1"/>
    <n v="12"/>
    <n v="10"/>
    <n v="1"/>
    <n v="281596"/>
    <s v="GLOBAL"/>
    <s v="NO SOLICITADAS"/>
  </r>
  <r>
    <x v="16"/>
    <s v="02-02-02-009-004"/>
    <s v="02-02-02-009-004-01"/>
    <s v="Adquisición de servicios - Servicios de alcantarillado, servicios de limpieza, tratamiento de aguas residuales y tanques sépticos"/>
    <s v="SERVICIO SE ASEO UNIDAD. PERIODO FEBRERO 2021."/>
    <n v="76121500"/>
    <s v="SOLICITUD DE INFORMACIÓN A LOS PROVEEDORES"/>
    <n v="1"/>
    <n v="12"/>
    <n v="10"/>
    <n v="1"/>
    <n v="3957350"/>
    <s v="GLOBAL"/>
    <s v="NO SOLICITADAS"/>
  </r>
  <r>
    <x v="16"/>
    <s v="02-02-02-009-004"/>
    <s v="02-02-02-009-004-01"/>
    <s v="Adquisición de servicios - Servicios de alcantarillado, servicios de limpieza, tratamiento de aguas residuales y tanques sépticos"/>
    <s v="SERVICIO DE ASEO DE CIUDADELA"/>
    <n v="76121500"/>
    <s v="SOLICITUD DE INFORMACIÓN A LOS PROVEEDORES"/>
    <n v="1"/>
    <n v="12"/>
    <n v="10"/>
    <n v="1"/>
    <n v="324313"/>
    <s v="GLOBAL"/>
    <s v="NO SOLICITADAS"/>
  </r>
  <r>
    <x v="16"/>
    <s v="02-02-02-009-004"/>
    <s v="02-02-02-009-004-01"/>
    <s v="Adquisición de servicios - Servicios de alcantarillado, servicios de limpieza, tratamiento de aguas residuales y tanques sépticos"/>
    <s v="SERVICIO ASEO DE LA UNIDAD"/>
    <n v="76121500"/>
    <s v="SOLICITUD DE INFORMACIÓN A LOS PROVEEDORES"/>
    <n v="1"/>
    <n v="12"/>
    <n v="10"/>
    <n v="1"/>
    <n v="3404120"/>
    <s v="GLOBAL"/>
    <s v="NO SOLICITADAS"/>
  </r>
  <r>
    <x v="16"/>
    <s v="02-02-02-009-004"/>
    <s v="02-02-02-009-004-01"/>
    <s v="Adquisición de servicios - Servicios de alcantarillado, servicios de limpieza, tratamiento de aguas residuales y tanques sépticos"/>
    <s v="SERVICIO DE ASEO CIUDADELA"/>
    <n v="76121500"/>
    <s v="SOLICITUD DE INFORMACIÓN A LOS PROVEEDORES"/>
    <n v="1"/>
    <n v="12"/>
    <n v="10"/>
    <n v="1"/>
    <n v="351839"/>
    <s v="GLOBAL"/>
    <s v="NO SOLICITADAS"/>
  </r>
  <r>
    <x v="16"/>
    <s v="02-02-02-009-004"/>
    <s v="02-02-02-009-004-01"/>
    <s v="Adquisición de servicios - Servicios de alcantarillado, servicios de limpieza, tratamiento de aguas residuales y tanques sépticos"/>
    <s v="SERVICIO DE ASEO DE LA UNIDAD - ABRIL"/>
    <n v="76121500"/>
    <s v="SOLICITUD DE INFORMACIÓN A LOS PROVEEDORES"/>
    <n v="1"/>
    <n v="12"/>
    <n v="10"/>
    <n v="1"/>
    <n v="3411580"/>
    <s v="GLOBAL"/>
    <s v="NO SOLICITADAS"/>
  </r>
  <r>
    <x v="16"/>
    <s v="02-02-02-009-004"/>
    <s v="02-02-02-009-004-01"/>
    <s v="Adquisición de servicios - Servicios de alcantarillado, servicios de limpieza, tratamiento de aguas residuales y tanques sépticos"/>
    <s v="SERVICIO DE ACUEDUCTO CIUDADELA ABRIL 2021"/>
    <n v="76121500"/>
    <s v="SOLICITUD DE INFORMACIÓN A LOS PROVEEDORES"/>
    <n v="1"/>
    <n v="12"/>
    <n v="10"/>
    <n v="1"/>
    <n v="328726"/>
    <s v="GLOBAL"/>
    <s v="NO SOLICITADAS"/>
  </r>
  <r>
    <x v="16"/>
    <s v="02-02-02-009-004"/>
    <s v="02-02-02-009-004-01"/>
    <s v="Adquisición de servicios - Servicios de alcantarillado, servicios de limpieza, tratamiento de aguas residuales y tanques sépticos"/>
    <s v="SERVICIO DE ASEO DE LA UNIDAD MAYO 2021"/>
    <n v="76121500"/>
    <s v="SOLICITUD DE INFORMACIÓN A LOS PROVEEDORES"/>
    <n v="1"/>
    <n v="12"/>
    <n v="10"/>
    <n v="1"/>
    <n v="2857540"/>
    <s v="GLOBAL"/>
    <s v="NO SOLICITADAS"/>
  </r>
  <r>
    <x v="16"/>
    <s v="02-02-02-009-004"/>
    <s v="02-02-02-009-004-01"/>
    <s v="Adquisición de servicios - Servicios de alcantarillado, servicios de limpieza, tratamiento de aguas residuales y tanques sépticos"/>
    <s v="SERVICIO ACUEDUCTO CIUDADELA JUNIO 2021"/>
    <n v="76121500"/>
    <s v="SOLICITUD DE INFORMACIÓN A LOS PROVEEDORES"/>
    <n v="1"/>
    <n v="12"/>
    <n v="10"/>
    <n v="1"/>
    <n v="346131"/>
    <s v="GLOBAL"/>
    <s v="NO SOLICITADAS"/>
  </r>
  <r>
    <x v="16"/>
    <s v="02-02-02-009-004"/>
    <s v="02-02-02-009-004-01"/>
    <s v="Adquisición de servicios - Servicios de alcantarillado, servicios de limpieza, tratamiento de aguas residuales y tanques sépticos"/>
    <s v="SERVICIO DE ASEO UNIDAD JUNIO/2021"/>
    <n v="76121500"/>
    <s v="SOLICITUD DE INFORMACIÓN A LOS PROVEEDORES"/>
    <n v="1"/>
    <n v="12"/>
    <n v="10"/>
    <n v="1"/>
    <n v="2858160"/>
    <s v="GLOBAL"/>
    <s v="NO SOLICITADAS"/>
  </r>
  <r>
    <x v="16"/>
    <s v="02-02-02-009-004"/>
    <s v="02-02-02-009-004-01"/>
    <s v="Adquisición de servicios - Servicios de alcantarillado, servicios de limpieza, tratamiento de aguas residuales y tanques sépticos"/>
    <s v="SERVICIO ASEO CIUDADELA JULIO 2021"/>
    <n v="76121500"/>
    <s v="SOLICITUD DE INFORMACIÓN A LOS PROVEEDORES"/>
    <n v="1"/>
    <n v="12"/>
    <n v="10"/>
    <n v="1"/>
    <n v="346337"/>
    <s v="GLOBAL"/>
    <s v="NO SOLICITADAS"/>
  </r>
  <r>
    <x v="16"/>
    <s v="02-02-02-009-004"/>
    <s v="02-02-02-009-004-01"/>
    <s v="Adquisición de servicios - Servicios de alcantarillado, servicios de limpieza, tratamiento de aguas residuales y tanques sépticos"/>
    <s v="SERVICIO DE ASEO UNIDAD DEL 01 AL 30 JUNIO 2021"/>
    <n v="76121500"/>
    <s v="SOLICITUD DE INFORMACIÓN A LOS PROVEEDORES"/>
    <n v="1"/>
    <n v="12"/>
    <n v="10"/>
    <n v="1"/>
    <n v="3433090"/>
    <s v="GLOBAL"/>
    <s v="NO SOLICITADAS"/>
  </r>
  <r>
    <x v="16"/>
    <s v="02-02-02-009-004"/>
    <s v="02-02-02-009-004-01"/>
    <s v="Adquisición de servicios - Servicios de alcantarillado, servicios de limpieza, tratamiento de aguas residuales y tanques sépticos"/>
    <s v="SERVICIO DE ASEO CIUDADELA AGOSTO 2021"/>
    <n v="76121500"/>
    <s v="SOLICITUD DE INFORMACIÓN A LOS PROVEEDORES"/>
    <n v="1"/>
    <n v="12"/>
    <n v="10"/>
    <n v="1"/>
    <n v="327689"/>
    <s v="GLOBAL"/>
    <s v="NO SOLICITADAS"/>
  </r>
  <r>
    <x v="16"/>
    <s v="02-02-02-009-004"/>
    <s v="02-02-02-009-004-01"/>
    <s v="Adquisición de servicios - Servicios de alcantarillado, servicios de limpieza, tratamiento de aguas residuales y tanques sépticos"/>
    <s v="SERVICIO DE ASEO DE LA UNIDAD DEL 01 AL 30 DE JULIO 2021"/>
    <n v="76121500"/>
    <s v="SOLICITUD DE INFORMACIÓN A LOS PROVEEDORES"/>
    <n v="1"/>
    <n v="12"/>
    <n v="10"/>
    <n v="1"/>
    <n v="1125060"/>
    <s v="GLOBAL"/>
    <s v="NO SOLICITADAS"/>
  </r>
  <r>
    <x v="16"/>
    <s v="02-02-02-009-004"/>
    <s v="02-02-02-009-004-01"/>
    <s v="Adquisición de servicios - Servicios de alcantarillado, servicios de limpieza, tratamiento de aguas residuales y tanques sépticos"/>
    <s v="SERVICIO DE ACUEDUCTO CIUDADELA"/>
    <n v="76121500"/>
    <s v="SOLICITUD DE INFORMACIÓN A LOS PROVEEDORES"/>
    <n v="1"/>
    <n v="12"/>
    <n v="10"/>
    <n v="1"/>
    <n v="322436"/>
    <s v="GLOBAL"/>
    <s v="NO SOLICITADAS"/>
  </r>
  <r>
    <x v="16"/>
    <s v="02-02-02-009-004"/>
    <s v="02-02-02-009-004-01"/>
    <s v="Adquisición de servicios - Servicios de alcantarillado, servicios de limpieza, tratamiento de aguas residuales y tanques sépticos"/>
    <s v="SERVICIO DE ASEO CIUDADELA"/>
    <n v="76121500"/>
    <s v="SOLICITUD DE INFORMACIÓN A LOS PROVEEDORES"/>
    <n v="1"/>
    <n v="12"/>
    <n v="10"/>
    <n v="1"/>
    <n v="322860"/>
    <s v="GLOBAL"/>
    <s v="NO SOLICITADAS"/>
  </r>
  <r>
    <x v="16"/>
    <s v="02-02-02-009-004"/>
    <s v="02-02-02-009-004-01"/>
    <s v="Adquisición de servicios - Servicios de alcantarillado, servicios de limpieza, tratamiento de aguas residuales y tanques sépticos"/>
    <s v="SERVICIO ASEO UNIDAD DEL 01 AL 30 SEPTIEMBRE 2021"/>
    <n v="76121500"/>
    <s v="SOLICITUD DE INFORMACIÓN A LOS PROVEEDORES"/>
    <n v="1"/>
    <n v="12"/>
    <n v="10"/>
    <n v="1"/>
    <n v="4377000"/>
    <s v="GLOBAL"/>
    <s v="NO SOLICITADAS"/>
  </r>
  <r>
    <x v="16"/>
    <s v="02-02-02-009-004"/>
    <s v="02-02-02-009-004-01"/>
    <s v="Adquisición de servicios - Servicios de alcantarillado, servicios de limpieza, tratamiento de aguas residuales y tanques sépticos"/>
    <s v="SERVICIO DE ASEO CIUDADELA"/>
    <n v="76121500"/>
    <s v="SOLICITUD DE INFORMACIÓN A LOS PROVEEDORES"/>
    <n v="1"/>
    <n v="12"/>
    <n v="10"/>
    <n v="1"/>
    <n v="316979"/>
    <s v="GLOBAL"/>
    <s v="NO SOLICITADAS"/>
  </r>
  <r>
    <x v="16"/>
    <s v="02-02-02-009-004"/>
    <s v="02-02-02-009-004-01"/>
    <s v="Adquisición de servicios - Servicios de alcantarillado, servicios de limpieza, tratamiento de aguas residuales y tanques sépticos"/>
    <s v="SERVICIO DE ASEO DE LA UNIDAD"/>
    <n v="76121500"/>
    <s v="SOLICITUD DE INFORMACIÓN A LOS PROVEEDORES"/>
    <n v="1"/>
    <n v="12"/>
    <n v="10"/>
    <n v="1"/>
    <n v="4462040"/>
    <s v="GLOBAL"/>
    <s v="NO SOLICITADAS"/>
  </r>
  <r>
    <x v="16"/>
    <s v="02-02-02-009-004"/>
    <s v="02-02-02-009-004-01"/>
    <s v="Adquisición de servicios - Servicios de alcantarillado, servicios de limpieza, tratamiento de aguas residuales y tanques sépticos"/>
    <s v="SERVICIO DE ASEO DE LA UNIDAD"/>
    <n v="76121500"/>
    <s v="SOLICITUD DE INFORMACIÓN A LOS PROVEEDORES"/>
    <n v="1"/>
    <n v="12"/>
    <n v="10"/>
    <n v="1"/>
    <n v="2794710"/>
    <s v="GLOBAL"/>
    <s v="NO SOLICITADAS"/>
  </r>
  <r>
    <x v="16"/>
    <s v="02-02-02-009-004"/>
    <s v="02-02-02-009-004-01"/>
    <s v="Adquisición de servicios - Servicios de alcantarillado, servicios de limpieza, tratamiento de aguas residuales y tanques sépticos"/>
    <s v="SERVICIO ASEO CUIDADELA"/>
    <n v="76121500"/>
    <s v="SOLICITUD DE INFORMACIÓN A LOS PROVEEDORES"/>
    <n v="1"/>
    <n v="12"/>
    <n v="10"/>
    <n v="1"/>
    <n v="317212"/>
    <s v="GLOBAL"/>
    <s v="NO SOLICITADAS"/>
  </r>
  <r>
    <x v="16"/>
    <s v="02-02-02-009-004"/>
    <s v="02-02-02-009-004-01"/>
    <s v="Adquisición de servicios - Servicios de alcantarillado, servicios de limpieza, tratamiento de aguas residuales y tanques sépticos"/>
    <s v="SERVICIO ASEO UNIDAD DEL PERIODO: 01-08-2021 / 30-08-2021."/>
    <n v="76121500"/>
    <s v="SOLICITUD DE INFORMACIÓN A LOS PROVEEDORES"/>
    <n v="1"/>
    <n v="12"/>
    <n v="10"/>
    <n v="1"/>
    <n v="3345430"/>
    <s v="GLOBAL"/>
    <s v="NO SOLICITADAS"/>
  </r>
  <r>
    <x v="16"/>
    <s v="02-02-02-009-004"/>
    <s v="02-02-02-009-004-03"/>
    <s v="Adquisición de servicios - Servicios de tratamiento y disposición de desechos"/>
    <s v="SERVICIOS DE TRANSPORTE Y DISPOSICIÓN DE LOS RESIDUOS PELIGROSOS "/>
    <n v="76121900"/>
    <s v="MÍNIMA CUANTÍA"/>
    <n v="1"/>
    <n v="11"/>
    <n v="10"/>
    <n v="1"/>
    <n v="3162425"/>
    <s v="GLOBAL"/>
    <s v="NO SOLICITADAS"/>
  </r>
  <r>
    <x v="16"/>
    <s v="02-02-02-009-004"/>
    <s v="02-02-02-009-004-05"/>
    <s v="Adquisición de servicios - Servicios de saneamiento y similares"/>
    <s v="MANTENIMIENTO LAVADO Y DESINFECCIÓN DE TANQUES DE ALMACENAMIENTO DE AGUA POTABLE"/>
    <n v="76101503"/>
    <s v="MÍNIMA CUANTÍA"/>
    <n v="2"/>
    <n v="5"/>
    <n v="10"/>
    <n v="1"/>
    <n v="4326840"/>
    <s v="GLOBAL"/>
    <s v="NO SOLICITADAS"/>
  </r>
  <r>
    <x v="16"/>
    <s v="02-02-02-006-004"/>
    <s v="02-02-02-006-004"/>
    <s v="Adquisición de servicios - Servicios de transporte de pasajeros"/>
    <s v="PASAJES TERRESTRES NACIONALES"/>
    <n v="78111800"/>
    <s v="MÍNIMA CUANTÍA"/>
    <n v="1"/>
    <n v="11"/>
    <n v="16"/>
    <n v="1"/>
    <n v="15000000"/>
    <s v="GLOBAL"/>
    <s v="NO SOLICITADAS"/>
  </r>
  <r>
    <x v="16"/>
    <s v="08-01-02-001"/>
    <s v="08-01-02-001"/>
    <s v="Impuestos - Impuesto predial"/>
    <s v="IMPUESTO PREDIAL"/>
    <n v="93161602"/>
    <s v="SOLICITUD DE INFORMACIÓN A LOS PROVEEDORES"/>
    <n v="1"/>
    <n v="3"/>
    <n v="10"/>
    <n v="1"/>
    <n v="214971447"/>
    <s v="GLOBAL"/>
    <s v="NO SOLICITADAS"/>
  </r>
  <r>
    <x v="16"/>
    <s v="08-01-02-006"/>
    <s v="08-01-02-006"/>
    <s v="Impuestos - Impuesto sobre vehículos automotores"/>
    <s v="IMPUESTOS VEHICULOS"/>
    <n v="93161601"/>
    <s v="SOLICITUD DE INFORMACIÓN A LOS PROVEEDORES"/>
    <n v="1"/>
    <n v="3"/>
    <n v="10"/>
    <n v="1"/>
    <n v="595100"/>
    <s v="GLOBAL"/>
    <s v="NO SOLICITADAS"/>
  </r>
  <r>
    <x v="16"/>
    <s v="08-03"/>
    <s v="08-03"/>
    <s v="Tasas y derechos administrativos"/>
    <s v="TASA DE CAPTACIÓN DE AGUA SUBTERRANEA"/>
    <n v="93151510"/>
    <s v="SOLICITUD DE INFORMACIÓN A LOS PROVEEDORES"/>
    <n v="1"/>
    <n v="12"/>
    <n v="10"/>
    <n v="1"/>
    <n v="61022"/>
    <s v="GLOBAL"/>
    <s v="NO SOLICITADAS"/>
  </r>
  <r>
    <x v="16"/>
    <s v="08-03"/>
    <s v="08-03"/>
    <s v="Tasas y derechos administrativos"/>
    <s v="TASA RETRIBUTIVA POR VERTIMIENTO"/>
    <n v="93151510"/>
    <s v="SOLICITUD DE INFORMACIÓN A LOS PROVEEDORES"/>
    <n v="1"/>
    <n v="12"/>
    <n v="10"/>
    <n v="1"/>
    <n v="6039474"/>
    <s v="GLOBAL"/>
    <s v="NO SOLICITADAS"/>
  </r>
  <r>
    <x v="16"/>
    <s v="08-03"/>
    <s v="08-03"/>
    <s v="Tasas y derechos administrativos"/>
    <s v="SEGUIMIENTO PLAN DE MANEJO AMBIENTAL VISITA CORPOGUAJIRA"/>
    <n v="93151510"/>
    <s v="SOLICITUD DE INFORMACIÓN A LOS PROVEEDORES"/>
    <n v="1"/>
    <n v="12"/>
    <n v="10"/>
    <n v="1"/>
    <n v="3380209"/>
    <s v="GLOBAL"/>
    <s v="NO SOLICITADAS"/>
  </r>
  <r>
    <x v="16"/>
    <s v="08-03"/>
    <s v="08-03"/>
    <s v="Tasas y derechos administrativos"/>
    <s v="SEGUMIENTO AGUAS SUBTERRANEAS"/>
    <n v="93151510"/>
    <s v="SOLICITUD DE INFORMACIÓN A LOS PROVEEDORES"/>
    <n v="1"/>
    <n v="12"/>
    <n v="10"/>
    <n v="1"/>
    <n v="8737113"/>
    <s v="GLOBAL"/>
    <s v="NO SOLICITADAS"/>
  </r>
  <r>
    <x v="16"/>
    <s v="02-01-01-004-004"/>
    <s v="02-01-01-004-004-01"/>
    <s v="Activos fijos - Maquinaria agropecuaria o silvícola y sus partes y piezas"/>
    <s v="GUADAÑA"/>
    <n v="27112006"/>
    <s v="MÍNIMA CUANTÍA"/>
    <n v="2"/>
    <n v="4"/>
    <n v="10"/>
    <n v="5"/>
    <n v="5935000"/>
    <s v="UNIDAD"/>
    <s v="NO SOLICITADAS"/>
  </r>
  <r>
    <x v="16"/>
    <s v="02-02-01-002-007"/>
    <s v="02-02-01-002-007"/>
    <s v="Materiales y suministros - Artículos textiles (excepto prendas de vestir)"/>
    <s v="BOZALEZ EN LONA NEGROS AJUSTABLES "/>
    <n v="10141610"/>
    <s v="MÍNIMA CUANTÍA"/>
    <n v="2"/>
    <n v="4"/>
    <n v="16"/>
    <n v="5"/>
    <n v="159995.5"/>
    <s v="UNIDAD"/>
    <s v="NO SOLICITADAS"/>
  </r>
  <r>
    <x v="16"/>
    <s v="02-02-01-002-007"/>
    <s v="02-02-01-002-007"/>
    <s v="Materiales y suministros - Artículos textiles (excepto prendas de vestir)"/>
    <s v="TRAILLAS  EN CINTA TIBULAR HERRAJE BRONCE COCIDA "/>
    <n v="10141606"/>
    <s v="MÍNIMA CUANTÍA"/>
    <n v="2"/>
    <n v="4"/>
    <n v="16"/>
    <n v="16"/>
    <n v="607985.28"/>
    <s v="UNIDAD"/>
    <s v="NO SOLICITADAS"/>
  </r>
  <r>
    <x v="16"/>
    <s v="02-02-01-003-004"/>
    <s v="02-02-01-003-004-02"/>
    <s v="Materiales y suministros - Productos químicos inorgánicos básicos n. C. P."/>
    <s v="YODO "/>
    <n v="12141916"/>
    <s v="MÍNIMA CUANTÍA"/>
    <n v="2"/>
    <n v="4"/>
    <n v="16"/>
    <n v="7"/>
    <n v="70000"/>
    <s v="GALON"/>
    <s v="NO SOLICITADAS"/>
  </r>
  <r>
    <x v="16"/>
    <s v="02-02-01-003-005"/>
    <s v="02-02-01-003-005-02"/>
    <s v="Materiales y suministros - Productos farmacéuticos"/>
    <s v="TALCO INSEPTICIDA,ANTISEPTICO  Y DESODORANTE AROMATIZANTE "/>
    <n v="10111302"/>
    <s v="MÍNIMA CUANTÍA"/>
    <n v="2"/>
    <n v="4"/>
    <n v="16"/>
    <n v="10"/>
    <n v="250000"/>
    <s v="UNIDAD"/>
    <s v="NO SOLICITADAS"/>
  </r>
  <r>
    <x v="16"/>
    <s v="02-02-01-003-005"/>
    <s v="02-02-01-003-005-02"/>
    <s v="Materiales y suministros - Productos farmacéuticos"/>
    <s v="CIPERMETRINA 15% X LITRO "/>
    <n v="51102500"/>
    <s v="MÍNIMA CUANTÍA"/>
    <n v="2"/>
    <n v="4"/>
    <n v="16"/>
    <n v="8"/>
    <n v="440000"/>
    <s v="UNIDAD"/>
    <s v="NO SOLICITADAS"/>
  </r>
  <r>
    <x v="16"/>
    <s v="02-02-01-003-005"/>
    <s v="02-02-01-003-005-02"/>
    <s v="Materiales y suministros - Productos farmacéuticos"/>
    <s v="LARVICIDAD ANTICEPTICO Y DESODORANTE AROMATIZANTE 250 ml "/>
    <n v="42121606"/>
    <s v="MÍNIMA CUANTÍA"/>
    <n v="2"/>
    <n v="4"/>
    <n v="16"/>
    <n v="5"/>
    <n v="300000"/>
    <s v="UNIDAD"/>
    <s v="NO SOLICITADAS"/>
  </r>
  <r>
    <x v="16"/>
    <s v="02-02-01-003-005"/>
    <s v="02-02-01-003-005-02"/>
    <s v="Materiales y suministros - Productos farmacéuticos"/>
    <s v="SOLUCION ANTISEPTICA "/>
    <n v="42312313"/>
    <s v="MÍNIMA CUANTÍA"/>
    <n v="2"/>
    <n v="4"/>
    <n v="16"/>
    <n v="10"/>
    <n v="200000"/>
    <s v="UNIDAD"/>
    <s v="NO SOLICITADAS"/>
  </r>
  <r>
    <x v="16"/>
    <s v="02-02-01-003-005"/>
    <s v="02-02-01-003-005-02"/>
    <s v="Materiales y suministros - Productos farmacéuticos"/>
    <s v="CICATRIZANTE"/>
    <n v="42312400"/>
    <s v="MÍNIMA CUANTÍA"/>
    <n v="2"/>
    <n v="4"/>
    <n v="16"/>
    <n v="8"/>
    <n v="124000"/>
    <s v="UNIDAD"/>
    <s v="NO SOLICITADAS"/>
  </r>
  <r>
    <x v="16"/>
    <s v="02-02-01-003-005"/>
    <s v="02-02-01-003-005-02"/>
    <s v="Materiales y suministros - Productos farmacéuticos"/>
    <s v="LIMPIADOR DE OIDOS "/>
    <n v="42312313"/>
    <s v="MÍNIMA CUANTÍA"/>
    <n v="2"/>
    <n v="4"/>
    <n v="16"/>
    <n v="15"/>
    <n v="375000"/>
    <s v="UNIDAD"/>
    <s v="NO SOLICITADAS"/>
  </r>
  <r>
    <x v="16"/>
    <s v="02-02-01-003-005"/>
    <s v="02-02-01-003-005-03"/>
    <s v="Materiales y suministros - Jabón, preparados para limpieza, perfumes y preparados de tocador"/>
    <s v="JABON ANTIPARASITARIO  DE USO EXTERNO "/>
    <n v="10111302"/>
    <s v="MÍNIMA CUANTÍA"/>
    <n v="2"/>
    <n v="4"/>
    <n v="16"/>
    <n v="18"/>
    <n v="180000"/>
    <s v="UNIDAD"/>
    <s v="NO SOLICITADAS"/>
  </r>
  <r>
    <x v="16"/>
    <s v="02-02-01-003-005"/>
    <s v="02-02-01-003-005-03"/>
    <s v="Materiales y suministros - Jabón, preparados para limpieza, perfumes y preparados de tocador"/>
    <s v="SHAMPOO DE BAÑO PARA PERRO POR GALON "/>
    <n v="10111302"/>
    <s v="MÍNIMA CUANTÍA"/>
    <n v="2"/>
    <n v="4"/>
    <n v="16"/>
    <n v="5"/>
    <n v="475000"/>
    <s v="UNIDAD"/>
    <s v="NO SOLICITADAS"/>
  </r>
  <r>
    <x v="16"/>
    <s v="02-02-01-003-006"/>
    <s v="02-02-01-003-006-02"/>
    <s v="Materiales y suministros - Otros productos de caucho"/>
    <s v="PELOTAS MACIZAS "/>
    <n v="10111301"/>
    <s v="MÍNIMA CUANTÍA"/>
    <n v="2"/>
    <n v="4"/>
    <n v="16"/>
    <n v="8"/>
    <n v="95999.679999999993"/>
    <s v="UNIDAD"/>
    <s v="NO SOLICITADAS"/>
  </r>
  <r>
    <x v="16"/>
    <s v="02-02-01-003-006"/>
    <s v="02-02-01-003-006-09"/>
    <s v="Materiales y suministros - Otros productos plásticos"/>
    <s v="GUACAL EN PLASTICO  LARGO 1 MT ANCHO 50 CM ALTO 60 CM "/>
    <n v="10131603"/>
    <s v="MÍNIMA CUANTÍA"/>
    <n v="2"/>
    <n v="4"/>
    <n v="16"/>
    <n v="2"/>
    <n v="1439999.96"/>
    <s v="UNIDAD"/>
    <s v="NO SOLICITADAS"/>
  </r>
  <r>
    <x v="16"/>
    <s v="02-02-01-003-008"/>
    <s v="02-02-01-003-008-05"/>
    <s v="Materiales y suministros - Juegos y Juguetes"/>
    <s v="MORDEDOR EN CUERO Y FIBRA SINTETICA"/>
    <n v="10111301"/>
    <s v="MÍNIMA CUANTÍA"/>
    <n v="2"/>
    <n v="4"/>
    <n v="16"/>
    <n v="4"/>
    <n v="119999.6"/>
    <s v="UNIDAD"/>
    <s v="NO SOLICITADAS"/>
  </r>
  <r>
    <x v="16"/>
    <s v="02-02-01-004-002"/>
    <s v="02-02-01-004-002"/>
    <s v="Materiales y suministros - Productos metálicos elaborados (excepto maquinaria y equipo)"/>
    <s v="POZUELO METALICO "/>
    <n v="10111304"/>
    <s v="MÍNIMA CUANTÍA"/>
    <n v="2"/>
    <n v="4"/>
    <n v="16"/>
    <n v="10"/>
    <n v="299999"/>
    <s v="UNIDAD"/>
    <s v="NO SOLICITADAS"/>
  </r>
  <r>
    <x v="16"/>
    <s v="02-02-02-008-003"/>
    <s v="02-02-02-008-003-05"/>
    <s v="Adquisición de servicios - Servicios veterinarios"/>
    <s v="SERVICIOS MEDICOS HOSPITALIZACION  VETERINARIOS VF 2021"/>
    <n v="70122009"/>
    <s v="MÍNIMA CUANTÍA"/>
    <n v="2"/>
    <n v="4"/>
    <n v="16"/>
    <n v="1"/>
    <n v="10000000"/>
    <s v="GLOBAL"/>
    <s v="SI APROBADAS"/>
  </r>
  <r>
    <x v="16"/>
    <s v="02-02-02-008-003"/>
    <s v="02-02-02-008-003-05"/>
    <s v="Adquisición de servicios - Servicios veterinarios"/>
    <s v="SERVICIOS MEDICOS HOSPITALIZACION  VETERINARIOS AMARRE VF 2022 - GRUSE"/>
    <n v="70122009"/>
    <s v="MÍNIMA CUANTÍA"/>
    <n v="2"/>
    <n v="4"/>
    <n v="16"/>
    <n v="1"/>
    <n v="1500000"/>
    <s v="GLOBAL"/>
    <s v="NO SOLICITADAS"/>
  </r>
  <r>
    <x v="16"/>
    <s v="02-02-02-008-003"/>
    <s v="02-02-02-008-003-05"/>
    <s v="Adquisición de servicios - Servicios veterinarios"/>
    <s v="SERVICIOS MEDICOS HOSPITALIZACION  VETERINARIOS "/>
    <n v="70122009"/>
    <s v="MÍNIMA CUANTÍA"/>
    <n v="2"/>
    <n v="4"/>
    <n v="16"/>
    <n v="1"/>
    <n v="1500000"/>
    <s v="GLOBAL"/>
    <s v="NO SOLICITADAS"/>
  </r>
  <r>
    <x v="16"/>
    <s v="02-02-02-008-007"/>
    <s v="02-02-02-008-007-01-5"/>
    <s v="Adquisición de servicios - Servicios de mantenimiento y reparación de otra maquinaria y otro equipo"/>
    <s v="MANTENIMIENTO CORRECTIVO Y PREVENTIVO A TODO COSTO DE EQUIPO AGRICOLA "/>
    <n v="72151800"/>
    <s v="MÍNIMA CUANTÍA"/>
    <n v="2"/>
    <n v="4"/>
    <n v="16"/>
    <n v="1"/>
    <n v="1190000"/>
    <s v="GLOBAL"/>
    <s v="NO SOLICITADAS"/>
  </r>
  <r>
    <x v="16"/>
    <s v="02-02-02-008-007"/>
    <s v="02-02-02-008-007-01-5"/>
    <s v="Adquisición de servicios - Servicios de mantenimiento y reparación de otra maquinaria y otro equipo"/>
    <s v="SERVICIO DE MANTENIMIENTO PREVENTIVO Y CORRECTIVO EQUIPOS AUDIOVISUALES,  SISTEMA DE SONIDO Y VIDEO BEAMS"/>
    <n v="73152108"/>
    <s v="MÍNIMA CUANTÍA"/>
    <n v="6"/>
    <n v="2"/>
    <n v="16"/>
    <n v="1"/>
    <n v="3600000"/>
    <s v="GLOBAL"/>
    <s v="NO SOLICITADAS"/>
  </r>
  <r>
    <x v="16"/>
    <s v="02-02-02-006-008"/>
    <s v="02-02-02-006-008"/>
    <s v="Adquisición de servicios - Servicios postales y de mensajería"/>
    <s v="SERVICIO DE CORREO Y MENSAJERIA PARA EL COMANDO AEREO DE COMBATE No.3"/>
    <n v="78102203"/>
    <s v="SELECCIÓN ABREVIADA - ACUERDO MARCO"/>
    <n v="1"/>
    <n v="11"/>
    <n v="16"/>
    <n v="1"/>
    <n v="443950"/>
    <s v="GLOBAL"/>
    <s v="NO SOLICITADAS"/>
  </r>
  <r>
    <x v="16"/>
    <s v="02-02-02-008-007"/>
    <s v="02-02-02-008-007-01-1"/>
    <s v="Adquisición de servicios - Servicios de mantenimiento y reparación de productos metálicos elaborados, excepto maquinaria y equipo"/>
    <s v="RECARGA EXTINTORES"/>
    <n v="72101516"/>
    <s v="SELECCIÓN ABREVIADA - ACUERDO MARCO"/>
    <n v="3"/>
    <n v="7"/>
    <n v="16"/>
    <n v="1"/>
    <n v="8000000"/>
    <s v="GLOBAL"/>
    <s v="NO SOLICITADAS"/>
  </r>
  <r>
    <x v="16"/>
    <s v="02-02-02-008-007"/>
    <s v="02-02-02-008-007-01-1"/>
    <s v="Adquisición de servicios - Servicios de mantenimiento y reparación de productos metálicos elaborados, excepto maquinaria y equipo"/>
    <s v="MANTENIMIENTO DE EXTINTORES "/>
    <n v="72101509"/>
    <s v="SELECCIÓN ABREVIADA - ACUERDO MARCO"/>
    <n v="3"/>
    <n v="7"/>
    <n v="16"/>
    <n v="1"/>
    <n v="2000000"/>
    <s v="GLOBAL"/>
    <s v="NO SOLICITADAS"/>
  </r>
  <r>
    <x v="16"/>
    <s v="02-02-02-010"/>
    <s v="02-02-02-010"/>
    <s v="Adquisición de servicios - Viáticos de los funcionarios en comisión"/>
    <s v="VIÁTICOS DE LOS FUNCIONARIOS EN COMISIÓN"/>
    <n v="90121500"/>
    <s v="SOLICITUD DE INFORMACIÓN A LOS PROVEEDORES"/>
    <n v="1"/>
    <n v="12"/>
    <n v="10"/>
    <n v="1"/>
    <n v="909935000"/>
    <s v="GLOBAL"/>
    <s v="NO SOLICITADAS"/>
  </r>
  <r>
    <x v="16"/>
    <s v="02-01-01-004-004"/>
    <s v="02-01-01-004-004-09"/>
    <s v="Activos fijos - Otra maquinaria para usos especiales y sus partes y piezas"/>
    <s v="SOPLADORA"/>
    <n v="23151601"/>
    <s v="MÍNIMA CUANTÍA"/>
    <n v="4"/>
    <n v="3"/>
    <n v="10"/>
    <n v="2"/>
    <n v="2630000"/>
    <s v="UNIDAD"/>
    <s v="NO SOLICITADAS"/>
  </r>
  <r>
    <x v="16"/>
    <s v="02-02-02-005-004"/>
    <s v="02-02-02-005-004-01-1"/>
    <s v="Adquisición de servicios - Servicios generales de construcción de edificaciones residenciales"/>
    <s v="MANTENIMIENTO Y ADECUACION DE COMODAS DE ALOJAMIENTO DE SOLDADOS DEL GRUSE"/>
    <n v="72102900"/>
    <s v="SELECCIÓN ABREVIADA MENOR CUANTÍA"/>
    <n v="5"/>
    <n v="4"/>
    <n v="10"/>
    <n v="1"/>
    <n v="14119194.134538"/>
    <s v="GLOBAL"/>
    <s v="NO SOLICITADAS"/>
  </r>
  <r>
    <x v="16"/>
    <s v="02-02-02-010"/>
    <s v="02-02-02-010"/>
    <s v="Adquisición de servicios - Viáticos de los funcionarios en comisión"/>
    <s v="AUXILIO DE MARCHA"/>
    <n v="78111800"/>
    <s v="SOLICITUD DE INFORMACIÓN A LOS PROVEEDORES"/>
    <n v="1"/>
    <n v="12"/>
    <n v="10"/>
    <n v="1"/>
    <n v="6594117"/>
    <s v="GLOBAL"/>
    <s v="NO SOLICITADAS"/>
  </r>
  <r>
    <x v="16"/>
    <s v="02-02-02-005-004"/>
    <s v="02-02-02-005-004-01-2"/>
    <s v="Adquisición de servicios - Servicios generales de construcción de edificaciones no residenciales"/>
    <s v="MANTENIMIENTO PLAZOLETA DE COMIDAS TOP OFF "/>
    <n v="72102900"/>
    <s v="SELECCIÓN ABREVIADA MENOR CUANTÍA"/>
    <n v="2"/>
    <n v="4"/>
    <n v="10"/>
    <n v="1"/>
    <n v="4432018.18"/>
    <s v="GLOBAL"/>
    <s v="NO SOLICITADAS"/>
  </r>
  <r>
    <x v="16"/>
    <s v="02-02-02-005-004"/>
    <s v="02-02-02-005-004-01-2"/>
    <s v="Adquisición de servicios - Servicios generales de construcción de edificaciones no residenciales"/>
    <s v="ADECUACIÓN INSTALACIONES SUB ESTACION ELECTRICA"/>
    <n v="72102900"/>
    <s v="SELECCIÓN ABREVIADA MENOR CUANTÍA"/>
    <n v="5"/>
    <n v="4"/>
    <n v="10"/>
    <n v="1"/>
    <n v="4671520.0599999996"/>
    <s v="GLOBAL"/>
    <s v="NO SOLICITADAS"/>
  </r>
  <r>
    <x v="16"/>
    <s v="02-02-02-005-004"/>
    <s v="02-02-02-005-004-01-2"/>
    <s v="Adquisición de servicios - Servicios generales de construcción de edificaciones no residenciales"/>
    <s v="MANTENIMIENTO HANGARETES DE REACCIÓN"/>
    <n v="72102900"/>
    <s v="SELECCIÓN ABREVIADA MENOR CUANTÍA"/>
    <n v="2"/>
    <n v="4"/>
    <n v="10"/>
    <n v="1"/>
    <n v="4244325.41"/>
    <s v="GLOBAL"/>
    <s v="NO SOLICITADAS"/>
  </r>
  <r>
    <x v="16"/>
    <s v="02-02-01-003-007"/>
    <s v="02-02-01-003-007-03"/>
    <s v="Materiales y suministros - Productos refractarios y productos estructurales no refractarios de arcilla"/>
    <s v="PISO GRANITO PULIDO"/>
    <n v="30131704"/>
    <s v="SELECCIÓN ABREVIADA SUBASTA INVERSA (NO DISPONIBLE)"/>
    <n v="2"/>
    <n v="4"/>
    <n v="16"/>
    <n v="195"/>
    <n v="12351325.350000001"/>
    <s v="METRO CUADRADO"/>
    <s v="NO SOLICITADAS"/>
  </r>
  <r>
    <x v="16"/>
    <s v="02-02-01-004-006"/>
    <s v="02-02-01-004-006-04"/>
    <s v="Materiales y suministros - Acumuladores, pilas y baterías primarias y sus partes y piezas"/>
    <s v="BATERIA ULTRA LITHIUM 123 3V"/>
    <n v="26111701"/>
    <s v="SELECCIÓN ABREVIADA SUBASTA INVERSA (NO DISPONIBLE)"/>
    <n v="2"/>
    <n v="4"/>
    <n v="10"/>
    <n v="10"/>
    <n v="131376"/>
    <s v="UNIDAD"/>
    <s v="NO SOLICITADAS"/>
  </r>
  <r>
    <x v="16"/>
    <s v="02-02-02-008-007"/>
    <s v="02-02-02-008-007-01-5"/>
    <s v="Adquisición de servicios - Servicios de mantenimiento y reparación de otra maquinaria y otro equipo"/>
    <s v="MANTENIMIENTO DE AIRES ACONDICIONADOS"/>
    <n v="72101511"/>
    <s v="SELECCIÓN ABREVIADA SUBASTA INVERSA (NO DISPONIBLE)"/>
    <n v="4"/>
    <n v="5"/>
    <n v="10"/>
    <n v="1"/>
    <n v="7497000"/>
    <s v="GLOBAL"/>
    <s v="NO SOLICITADAS"/>
  </r>
  <r>
    <x v="16"/>
    <s v="02-01-01-004-003"/>
    <s v="02-01-01-004-003-09"/>
    <s v="Activos fijos - Otras máquinas para usos generales y sus partes y piezas"/>
    <s v="AIRE ACONDICIONADO 5 TONELADAS PISO TECHO"/>
    <n v="40101701"/>
    <s v="MÍNIMA CUANTÍA"/>
    <n v="2"/>
    <n v="4"/>
    <n v="10"/>
    <n v="2"/>
    <n v="15709999.199999999"/>
    <s v="UNIDAD"/>
    <s v="NO SOLICITADAS"/>
  </r>
  <r>
    <x v="16"/>
    <s v="02-01-01-001-001"/>
    <s v="02-01-01-001-001-07"/>
    <s v="Activos fijos - Viviendas viviendas para personal militar"/>
    <s v="MANTENIMIENTO INSTALACIONES ALOJAMIENTO DE SUBOFICIALES No. 3"/>
    <n v="72102900"/>
    <s v="SELECCIÓN ABREVIADA MENOR CUANTÍA"/>
    <n v="1"/>
    <n v="2"/>
    <n v="10"/>
    <n v="1"/>
    <n v="80389715.798015982"/>
    <s v="GLOBAL"/>
    <s v="NO SOLICITADAS"/>
  </r>
  <r>
    <x v="16"/>
    <s v="02-01-01-001-002"/>
    <s v="02-01-01-001-002-11"/>
    <s v="Activos fijos - Otros edificios distintos a viviendas otros edificios no residenciales"/>
    <s v="MANTENIMIENTO Y ADECUACION INSTALACIONES CANILES"/>
    <n v="72102900"/>
    <s v="SELECCIÓN ABREVIADA MENOR CUANTÍA"/>
    <n v="1"/>
    <n v="2"/>
    <n v="10"/>
    <n v="1"/>
    <n v="58310345.77990561"/>
    <s v="GLOBAL"/>
    <s v="NO SOLICITADAS"/>
  </r>
  <r>
    <x v="16"/>
    <s v="02-02-02-005-004"/>
    <s v="02-02-02-005-004-01-2"/>
    <s v="Adquisición de servicios - Servicios generales de construcción de edificaciones no residenciales"/>
    <s v="MANTENIMIENTO INSTALACIONES TORRES DE OBSERVACION"/>
    <n v="72102900"/>
    <s v="SELECCIÓN ABREVIADA MENOR CUANTÍA"/>
    <n v="1"/>
    <n v="2"/>
    <n v="10"/>
    <n v="1"/>
    <n v="19597456.309999999"/>
    <s v="GLOBAL"/>
    <s v="NO SOLICITADAS"/>
  </r>
  <r>
    <x v="16"/>
    <s v="02-02-02-005-004"/>
    <s v="02-02-02-005-004-01-2"/>
    <s v="Adquisición de servicios - Servicios generales de construcción de edificaciones no residenciales"/>
    <s v="MANTENIMIENTO INSTALACIONES SALON DE ENTRENAMIENTO SOLDADOS"/>
    <n v="72102900"/>
    <s v="SELECCIÓN ABREVIADA MENOR CUANTÍA"/>
    <n v="1"/>
    <n v="2"/>
    <n v="10"/>
    <n v="1"/>
    <n v="25478682.02"/>
    <s v="GLOBAL"/>
    <s v="NO SOLICITADAS"/>
  </r>
  <r>
    <x v="16"/>
    <s v="02-02-02-005-004"/>
    <s v="02-02-02-005-004-01-2"/>
    <s v="Adquisición de servicios - Servicios generales de construcción de edificaciones no residenciales"/>
    <s v="MANTENIMIENTO INSTALACIONES GUARDIA PRINCIPAL"/>
    <n v="72102900"/>
    <s v="SELECCIÓN ABREVIADA MENOR CUANTÍA"/>
    <n v="1"/>
    <n v="2"/>
    <n v="10"/>
    <n v="1"/>
    <n v="64247028.060000002"/>
    <s v="GLOBAL"/>
    <s v="NO SOLICITADAS"/>
  </r>
  <r>
    <x v="16"/>
    <s v="02-02-02-005-004"/>
    <s v="02-02-02-005-004-01-1"/>
    <s v="Adquisición de servicios - Servicios generales de construcción de edificaciones residenciales"/>
    <s v="MANTENIMIENTO Y MEJORAMIENTO DE CASA HUESPEDES"/>
    <n v="72102900"/>
    <s v="SELECCIÓN ABREVIADA MENOR CUANTÍA"/>
    <n v="1"/>
    <n v="2"/>
    <n v="10"/>
    <n v="1"/>
    <n v="11920310.147609998"/>
    <s v="GLOBAL"/>
    <s v="NO SOLICITADAS"/>
  </r>
  <r>
    <x v="16"/>
    <s v="02-02-02-005-004"/>
    <s v="02-02-02-005-004-01-2"/>
    <s v="Adquisición de servicios - Servicios generales de construcción de edificaciones no residenciales"/>
    <s v="MANTENIMIENTO CUBIERTA INSTALACIONES"/>
    <n v="72102900"/>
    <s v="SELECCIÓN ABREVIADA MENOR CUANTÍA"/>
    <n v="1"/>
    <n v="2"/>
    <n v="10"/>
    <n v="1"/>
    <n v="51311352.049999997"/>
    <s v="GLOBAL"/>
    <s v="NO SOLICITADAS"/>
  </r>
  <r>
    <x v="16"/>
    <s v="02-02-01-003-004"/>
    <s v="02-02-01-003-004-02"/>
    <s v="Materiales y suministros - Productos químicos inorgánicos básicos n. C. P."/>
    <s v="ACIDO MURIATICO"/>
    <n v="47131831"/>
    <s v="SELECCIÓN ABREVIADA - ACUERDO MARCO"/>
    <n v="2"/>
    <n v="2"/>
    <n v="10"/>
    <n v="4"/>
    <n v="81588"/>
    <s v="GALON"/>
    <s v="NO SOLICITADAS"/>
  </r>
  <r>
    <x v="16"/>
    <s v="02-02-01-003-005"/>
    <s v="02-02-01-003-005-03"/>
    <s v="Materiales y suministros - Jabón, preparados para limpieza, perfumes y preparados de tocador"/>
    <s v="BLANQUEADOR"/>
    <n v="47131807"/>
    <s v="SELECCIÓN ABREVIADA - ACUERDO MARCO"/>
    <n v="2"/>
    <n v="2"/>
    <n v="10"/>
    <n v="3"/>
    <n v="45474"/>
    <s v="UNIDAD"/>
    <s v="NO SOLICITADAS"/>
  </r>
  <r>
    <x v="16"/>
    <s v="02-02-01-003-005"/>
    <s v="02-02-01-003-005-03"/>
    <s v="Materiales y suministros - Jabón, preparados para limpieza, perfumes y preparados de tocador"/>
    <s v="DETERGENTE EN POLVO 20 KG "/>
    <n v="53131608"/>
    <s v="SELECCIÓN ABREVIADA - ACUERDO MARCO"/>
    <n v="2"/>
    <n v="2"/>
    <n v="10"/>
    <n v="3"/>
    <n v="336081"/>
    <s v="UNIDAD"/>
    <s v="NO SOLICITADAS"/>
  </r>
  <r>
    <x v="16"/>
    <s v="02-02-01-003-005"/>
    <s v="02-02-01-003-005-03"/>
    <s v="Materiales y suministros - Jabón, preparados para limpieza, perfumes y preparados de tocador"/>
    <s v="CERA POLIMERICA TRANSPARENTE"/>
    <n v="47131802"/>
    <s v="SELECCIÓN ABREVIADA - ACUERDO MARCO"/>
    <n v="2"/>
    <n v="2"/>
    <n v="10"/>
    <n v="4"/>
    <n v="164076"/>
    <s v="UNIDAD"/>
    <s v="NO SOLICITADAS"/>
  </r>
  <r>
    <x v="16"/>
    <s v="02-02-01-003-005"/>
    <s v="02-02-01-003-005-03"/>
    <s v="Materiales y suministros - Jabón, preparados para limpieza, perfumes y preparados de tocador"/>
    <s v="JABON LAVALOZA"/>
    <n v="53131608"/>
    <s v="SELECCIÓN ABREVIADA - ACUERDO MARCO"/>
    <n v="2"/>
    <n v="2"/>
    <n v="10"/>
    <n v="10"/>
    <n v="41770"/>
    <s v="UNIDAD"/>
    <s v="NO SOLICITADAS"/>
  </r>
  <r>
    <x v="16"/>
    <s v="02-02-01-003-005"/>
    <s v="02-02-01-003-005-03"/>
    <s v="Materiales y suministros - Jabón, preparados para limpieza, perfumes y preparados de tocador"/>
    <s v="LIMPIADOR DESINFECTANTE "/>
    <n v="47131803"/>
    <s v="SELECCIÓN ABREVIADA - ACUERDO MARCO"/>
    <n v="2"/>
    <n v="2"/>
    <n v="10"/>
    <n v="18"/>
    <n v="241074"/>
    <s v="UNIDAD"/>
    <s v="NO SOLICITADAS"/>
  </r>
  <r>
    <x v="16"/>
    <s v="02-02-01-003-005"/>
    <s v="02-02-01-003-005-03"/>
    <s v="Materiales y suministros - Jabón, preparados para limpieza, perfumes y preparados de tocador"/>
    <s v="JABON EN BARRA "/>
    <n v="53131608"/>
    <s v="SELECCIÓN ABREVIADA - ACUERDO MARCO"/>
    <n v="2"/>
    <n v="2"/>
    <n v="10"/>
    <n v="14"/>
    <n v="33432"/>
    <s v="UNIDAD"/>
    <s v="NO SOLICITADAS"/>
  </r>
  <r>
    <x v="16"/>
    <s v="02-02-01-003-005"/>
    <s v="02-02-01-003-005-03"/>
    <s v="Materiales y suministros - Jabón, preparados para limpieza, perfumes y preparados de tocador"/>
    <s v="JABON LIQUIDO LAVALOZA"/>
    <n v="47131810"/>
    <s v="SELECCIÓN ABREVIADA - ACUERDO MARCO"/>
    <n v="2"/>
    <n v="2"/>
    <n v="10"/>
    <n v="4"/>
    <n v="104240"/>
    <s v="GALON"/>
    <s v="NO SOLICITADAS"/>
  </r>
  <r>
    <x v="16"/>
    <s v="02-02-01-003-005"/>
    <s v="02-02-01-003-005-03"/>
    <s v="Materiales y suministros - Jabón, preparados para limpieza, perfumes y preparados de tocador"/>
    <s v="JABON LIQUIDO PARA MANOS"/>
    <n v="53131608"/>
    <s v="SELECCIÓN ABREVIADA - ACUERDO MARCO"/>
    <n v="2"/>
    <n v="2"/>
    <n v="10"/>
    <n v="4"/>
    <n v="23256"/>
    <s v="UNIDAD"/>
    <s v="NO SOLICITADAS"/>
  </r>
  <r>
    <x v="16"/>
    <s v="02-02-01-003-006"/>
    <s v="02-02-01-003-006-09"/>
    <s v="Materiales y suministros - Otros productos plásticos"/>
    <s v="RECOGEDOR"/>
    <n v="47131611"/>
    <s v="SELECCIÓN ABREVIADA - ACUERDO MARCO"/>
    <n v="2"/>
    <n v="2"/>
    <n v="10"/>
    <n v="3"/>
    <n v="11496"/>
    <s v="UNIDAD"/>
    <s v="NO SOLICITADAS"/>
  </r>
  <r>
    <x v="16"/>
    <s v="02-02-01-003-006"/>
    <s v="02-02-01-003-006-09"/>
    <s v="Materiales y suministros - Otros productos plásticos"/>
    <s v="BALDE PLASTICO"/>
    <n v="47121804"/>
    <s v="SELECCIÓN ABREVIADA - ACUERDO MARCO"/>
    <n v="2"/>
    <n v="2"/>
    <n v="10"/>
    <n v="2"/>
    <n v="27442"/>
    <s v="UNIDAD"/>
    <s v="NO SOLICITADAS"/>
  </r>
  <r>
    <x v="16"/>
    <s v="02-02-01-003-008"/>
    <s v="02-02-01-003-008-09"/>
    <s v="Materiales y suministros - Otros artículos manufacturados n. C. P."/>
    <s v="ESCOBA CERDA DURA "/>
    <n v="47131604"/>
    <s v="SELECCIÓN ABREVIADA - ACUERDO MARCO"/>
    <n v="2"/>
    <n v="2"/>
    <n v="10"/>
    <n v="4"/>
    <n v="24504"/>
    <s v="UNIDAD"/>
    <s v="NO SOLICITADAS"/>
  </r>
  <r>
    <x v="16"/>
    <s v="02-02-01-003-008"/>
    <s v="02-02-01-003-008-09"/>
    <s v="Materiales y suministros - Otros artículos manufacturados n. C. P."/>
    <s v="ESCOBA CERDA SUAVE"/>
    <n v="47131604"/>
    <s v="SELECCIÓN ABREVIADA - ACUERDO MARCO"/>
    <n v="2"/>
    <n v="2"/>
    <n v="10"/>
    <n v="4"/>
    <n v="22276"/>
    <s v="UNIDAD"/>
    <s v="NO SOLICITADAS"/>
  </r>
  <r>
    <x v="16"/>
    <s v="02-02-01-003-008"/>
    <s v="02-02-01-003-008-09"/>
    <s v="Materiales y suministros - Otros artículos manufacturados n. C. P."/>
    <s v="TRAPEROS"/>
    <n v="47131618"/>
    <s v="SELECCIÓN ABREVIADA - ACUERDO MARCO"/>
    <n v="2"/>
    <n v="2"/>
    <n v="10"/>
    <n v="3"/>
    <n v="28173"/>
    <s v="UNIDAD"/>
    <s v="NO SOLICITADAS"/>
  </r>
  <r>
    <x v="16"/>
    <s v="02-02-01-003-008"/>
    <s v="02-02-01-003-008-09"/>
    <s v="Materiales y suministros - Otros artículos manufacturados n. C. P."/>
    <s v="CEPILLO DE BARRER CALLE (ESCOBON)"/>
    <n v="47131600"/>
    <s v="SELECCIÓN ABREVIADA - ACUERDO MARCO"/>
    <n v="2"/>
    <n v="2"/>
    <n v="10"/>
    <n v="1"/>
    <n v="26442"/>
    <s v="UNIDAD"/>
    <s v="NO SOLICITADAS"/>
  </r>
  <r>
    <x v="16"/>
    <s v="02-02-01-003-008"/>
    <s v="02-02-01-003-008-09"/>
    <s v="Materiales y suministros - Otros artículos manufacturados n. C. P."/>
    <s v="BORRADOR PARA TABLERO ACRILICO"/>
    <n v="44111912"/>
    <s v="MÍNIMA CUANTÍA"/>
    <n v="2"/>
    <n v="2"/>
    <n v="10"/>
    <n v="5"/>
    <n v="16365"/>
    <s v="UNIDAD"/>
    <s v="NO SOLICITADAS"/>
  </r>
  <r>
    <x v="16"/>
    <s v="02-02-01-003-002"/>
    <s v="02-02-01-003-002-01"/>
    <s v="Materiales y suministros - Pasta de papel, papel y cartón"/>
    <s v="RESMA DE PAPEL TAMAÑO CARTA "/>
    <n v="14111507"/>
    <s v="MÍNIMA CUANTÍA"/>
    <n v="2"/>
    <n v="2"/>
    <n v="10"/>
    <n v="40"/>
    <n v="416520"/>
    <s v="UNIDAD"/>
    <s v="NO SOLICITADAS"/>
  </r>
  <r>
    <x v="16"/>
    <s v="02-02-01-003-002"/>
    <s v="02-02-01-003-002-01"/>
    <s v="Materiales y suministros - Pasta de papel, papel y cartón"/>
    <s v="RESMA DE PAPEL TAMAÑO OFICIO"/>
    <n v="14111507"/>
    <s v="MÍNIMA CUANTÍA"/>
    <n v="2"/>
    <n v="2"/>
    <n v="10"/>
    <n v="20"/>
    <n v="238000"/>
    <s v="UNIDAD"/>
    <s v="NO SOLICITADAS"/>
  </r>
  <r>
    <x v="16"/>
    <s v="02-02-01-003-002"/>
    <s v="02-02-01-003-002-01"/>
    <s v="Materiales y suministros - Pasta de papel, papel y cartón"/>
    <s v="PLIEGOS DE CARTULINA AMARILLA"/>
    <n v="14111519"/>
    <s v="MÍNIMA CUANTÍA"/>
    <n v="2"/>
    <n v="2"/>
    <n v="10"/>
    <n v="10"/>
    <n v="6550"/>
    <s v="UNIDAD"/>
    <s v="NO SOLICITADAS"/>
  </r>
  <r>
    <x v="16"/>
    <s v="02-02-01-003-002"/>
    <s v="02-02-01-003-002-01"/>
    <s v="Materiales y suministros - Pasta de papel, papel y cartón"/>
    <s v="CARPETAS COLGANTES "/>
    <n v="44122003"/>
    <s v="MÍNIMA CUANTÍA"/>
    <n v="2"/>
    <n v="2"/>
    <n v="10"/>
    <n v="20"/>
    <n v="19120"/>
    <s v="UNIDAD"/>
    <s v="NO SOLICITADAS"/>
  </r>
  <r>
    <x v="16"/>
    <s v="02-02-01-003-002"/>
    <s v="02-02-01-003-002-01"/>
    <s v="Materiales y suministros - Pasta de papel, papel y cartón"/>
    <s v="CARPETAS 4 ALETAS "/>
    <n v="44122000"/>
    <s v="MÍNIMA CUANTÍA"/>
    <n v="2"/>
    <n v="2"/>
    <n v="10"/>
    <n v="100"/>
    <n v="119000"/>
    <s v="UNIDAD"/>
    <s v="NO SOLICITADAS"/>
  </r>
  <r>
    <x v="16"/>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NOTAS ADHESIVAS"/>
    <n v="14111530"/>
    <s v="MÍNIMA CUANTÍA"/>
    <n v="2"/>
    <n v="2"/>
    <n v="10"/>
    <n v="10"/>
    <n v="62480"/>
    <s v="UNIDAD"/>
    <s v="NO SOLICITADAS"/>
  </r>
  <r>
    <x v="16"/>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DE 200 FOLIOS "/>
    <n v="14111531"/>
    <s v="MÍNIMA CUANTÍA"/>
    <n v="2"/>
    <n v="2"/>
    <n v="10"/>
    <n v="12"/>
    <n v="115140"/>
    <s v="UNIDAD"/>
    <s v="NO SOLICITADAS"/>
  </r>
  <r>
    <x v="16"/>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BANDERITAS ADHESIVAS"/>
    <n v="55121616"/>
    <s v="MÍNIMA CUANTÍA"/>
    <n v="2"/>
    <n v="2"/>
    <n v="10"/>
    <n v="50"/>
    <n v="91050"/>
    <s v="UNIDAD"/>
    <s v="NO SOLICITADAS"/>
  </r>
  <r>
    <x v="16"/>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DE 100 FOLIOS "/>
    <n v="14111531"/>
    <s v="MÍNIMA CUANTÍA"/>
    <n v="2"/>
    <n v="2"/>
    <n v="10"/>
    <n v="10"/>
    <n v="65450"/>
    <s v="UNIDAD"/>
    <s v="NO SOLICITADAS"/>
  </r>
  <r>
    <x v="16"/>
    <s v="02-02-01-003-006"/>
    <s v="02-02-01-003-006-09"/>
    <s v="Materiales y suministros - Otros productos plásticos"/>
    <s v="ROLLO PAPEL ADHESIVO TRANSPARENTE X 3 M"/>
    <n v="14111616"/>
    <s v="MÍNIMA CUANTÍA"/>
    <n v="2"/>
    <n v="2"/>
    <n v="10"/>
    <n v="3"/>
    <n v="19215"/>
    <s v="UNIDAD"/>
    <s v="NO SOLICITADAS"/>
  </r>
  <r>
    <x v="16"/>
    <s v="02-02-01-003-006"/>
    <s v="02-02-01-003-006-09"/>
    <s v="Materiales y suministros - Otros productos plásticos"/>
    <s v="CINTA ADHESIVA PEQUEÑA DIMENSIONES 12MM X 20 MTS PRESENTACION EN ROLLO"/>
    <n v="31201500"/>
    <s v="MÍNIMA CUANTÍA"/>
    <n v="2"/>
    <n v="2"/>
    <n v="10"/>
    <n v="7"/>
    <n v="3122"/>
    <s v="UNIDAD"/>
    <s v="NO SOLICITADAS"/>
  </r>
  <r>
    <x v="16"/>
    <s v="02-02-01-003-008"/>
    <s v="02-02-01-003-008-09"/>
    <s v="Materiales y suministros - Otros artículos manufacturados n. C. P."/>
    <s v="MARCADOR BORRABLE "/>
    <n v="44121708"/>
    <s v="MÍNIMA CUANTÍA"/>
    <n v="2"/>
    <n v="2"/>
    <n v="10"/>
    <n v="15"/>
    <n v="14505"/>
    <s v="UNIDAD"/>
    <s v="NO SOLICITADAS"/>
  </r>
  <r>
    <x v="16"/>
    <s v="02-02-01-003-008"/>
    <s v="02-02-01-003-008-09"/>
    <s v="Materiales y suministros - Otros artículos manufacturados n. C. P."/>
    <s v="MARCADOR PERMANENTE DE DIFERENTES COLORES DE PUNTA FINA "/>
    <n v="44121708"/>
    <s v="MÍNIMA CUANTÍA"/>
    <n v="2"/>
    <n v="2"/>
    <n v="10"/>
    <n v="10"/>
    <n v="11900"/>
    <s v="UNIDAD"/>
    <s v="NO SOLICITADAS"/>
  </r>
  <r>
    <x v="16"/>
    <s v="02-02-01-003-008"/>
    <s v="02-02-01-003-008-09"/>
    <s v="Materiales y suministros - Otros artículos manufacturados n. C. P."/>
    <s v="RESALTADORES "/>
    <n v="44121716"/>
    <s v="MÍNIMA CUANTÍA"/>
    <n v="2"/>
    <n v="2"/>
    <n v="10"/>
    <n v="5"/>
    <n v="3870"/>
    <s v="UNIDAD"/>
    <s v="NO SOLICITADAS"/>
  </r>
  <r>
    <x v="16"/>
    <s v="02-02-01-003-008"/>
    <s v="02-02-01-003-008-09"/>
    <s v="Materiales y suministros - Otros artículos manufacturados n. C. P."/>
    <s v="BOLIGRAFO"/>
    <n v="44121701"/>
    <s v="MÍNIMA CUANTÍA"/>
    <n v="2"/>
    <n v="2"/>
    <n v="10"/>
    <n v="70"/>
    <n v="33320"/>
    <s v="UNIDAD"/>
    <s v="NO SOLICITADAS"/>
  </r>
  <r>
    <x v="16"/>
    <s v="02-02-01-003-008"/>
    <s v="02-02-01-003-008-09"/>
    <s v="Materiales y suministros - Otros artículos manufacturados n. C. P."/>
    <s v="LAPIZ DE ESCRITURA NEGRO "/>
    <n v="44121706"/>
    <s v="MÍNIMA CUANTÍA"/>
    <n v="2"/>
    <n v="2"/>
    <n v="10"/>
    <n v="10"/>
    <n v="2500"/>
    <s v="UNIDAD"/>
    <s v="NO SOLICITADAS"/>
  </r>
  <r>
    <x v="16"/>
    <s v="02-02-01-004-002"/>
    <s v="02-02-01-004-002"/>
    <s v="Materiales y suministros - Productos metálicos elaborados (excepto maquinaria y equipo)"/>
    <s v="BISTURI CON CUCHILLA DE 18 MM"/>
    <n v="22101703"/>
    <s v="MÍNIMA CUANTÍA"/>
    <n v="2"/>
    <n v="2"/>
    <n v="10"/>
    <n v="3"/>
    <n v="1785"/>
    <s v="UNIDAD"/>
    <s v="NO SOLICITADAS"/>
  </r>
  <r>
    <x v="16"/>
    <s v="02-02-01-004-002"/>
    <s v="02-02-01-004-002"/>
    <s v="Materiales y suministros - Productos metálicos elaborados (excepto maquinaria y equipo)"/>
    <s v="CAJA X 100 UNIDADES DE GANCHO TIPO CLIP ESTANDAR "/>
    <n v="44122104"/>
    <s v="MÍNIMA CUANTÍA"/>
    <n v="2"/>
    <n v="2"/>
    <n v="10"/>
    <n v="10"/>
    <n v="5950"/>
    <s v="UNIDAD"/>
    <s v="NO SOLICITADAS"/>
  </r>
  <r>
    <x v="16"/>
    <s v="02-02-01-004-002"/>
    <s v="02-02-01-004-002"/>
    <s v="Materiales y suministros - Productos metálicos elaborados (excepto maquinaria y equipo)"/>
    <s v="GANCHOS PARA COSEDORA "/>
    <n v="44121630"/>
    <s v="MÍNIMA CUANTÍA"/>
    <n v="2"/>
    <n v="2"/>
    <n v="10"/>
    <n v="30"/>
    <n v="71850"/>
    <s v="UNIDAD"/>
    <s v="NO SOLICITADAS"/>
  </r>
  <r>
    <x v="16"/>
    <s v="02-02-01-004-002"/>
    <s v="02-02-01-004-002"/>
    <s v="Materiales y suministros - Productos metálicos elaborados (excepto maquinaria y equipo)"/>
    <s v="TIJERA OFICINA DE 7&quot;"/>
    <n v="44121618"/>
    <s v="MÍNIMA CUANTÍA"/>
    <n v="2"/>
    <n v="2"/>
    <n v="10"/>
    <n v="2"/>
    <n v="10370"/>
    <s v="UNIDAD"/>
    <s v="NO SOLICITADAS"/>
  </r>
  <r>
    <x v="16"/>
    <s v="02-02-01-004-002"/>
    <s v="02-02-01-004-002"/>
    <s v="Materiales y suministros - Productos metálicos elaborados (excepto maquinaria y equipo)"/>
    <s v="CHINCHE PINTADO DORADO X 50 UNIDADES"/>
    <n v="44122121"/>
    <s v="MÍNIMA CUANTÍA"/>
    <n v="2"/>
    <n v="2"/>
    <n v="10"/>
    <n v="7"/>
    <n v="6615"/>
    <s v="UNIDAD"/>
    <s v="NO SOLICITADAS"/>
  </r>
  <r>
    <x v="16"/>
    <s v="02-02-01-004-005"/>
    <s v="02-02-01-004-005-01"/>
    <s v="Materiales y suministros - Máquinas para oficina y contabilidad, y sus partes y accesorios"/>
    <s v="COSEDORA PARA GRAPA NO. 26/6"/>
    <n v="44121615"/>
    <s v="MÍNIMA CUANTÍA"/>
    <n v="2"/>
    <n v="2"/>
    <n v="10"/>
    <n v="2"/>
    <n v="21616"/>
    <s v="UNIDAD"/>
    <s v="NO SOLICITADAS"/>
  </r>
  <r>
    <x v="16"/>
    <s v="02-02-01-004-005"/>
    <s v="02-02-01-004-005-01"/>
    <s v="Materiales y suministros - Máquinas para oficina y contabilidad, y sus partes y accesorios"/>
    <s v="PERFORADORA SEMI-INDUSTRIAL"/>
    <n v="45101508"/>
    <s v="MÍNIMA CUANTÍA"/>
    <n v="2"/>
    <n v="2"/>
    <n v="10"/>
    <n v="2"/>
    <n v="54592"/>
    <s v="UNIDAD"/>
    <s v="NO SOLICITADAS"/>
  </r>
  <r>
    <x v="16"/>
    <s v="02-02-02-010"/>
    <s v="02-02-02-010"/>
    <s v="Adquisición de servicios - Viáticos de los funcionarios en comisión"/>
    <s v="VIATICOS Y COMISIONES ADMINISTRATIVAS "/>
    <n v="90121500"/>
    <s v="SOLICITUD DE INFORMACIÓN A LOS PROVEEDORES"/>
    <n v="1"/>
    <n v="12"/>
    <n v="10"/>
    <n v="1"/>
    <n v="13536000"/>
    <s v="GLOBAL"/>
    <s v="NO SOLICITADAS"/>
  </r>
  <r>
    <x v="16"/>
    <s v="02-02-02-008-007"/>
    <s v="02-02-02-008-007-01-4"/>
    <s v="Adquisición de servicios - Servicios de mantenimiento y reparación de maquinaria y equipo de transporte"/>
    <s v="MANTENIMIENTO VEHICULOS CCON-1"/>
    <n v="78181507"/>
    <s v="SELECCIÓN ABREVIADA MENOR CUANTÍA"/>
    <n v="3"/>
    <n v="9"/>
    <n v="10"/>
    <n v="1"/>
    <n v="4000000"/>
    <s v="GLOBAL"/>
    <s v="NO SOLICITADAS"/>
  </r>
  <r>
    <x v="16"/>
    <s v="02-02-02-009-003"/>
    <s v="02-02-02-009-003-01"/>
    <s v="Adquisición de servicios - Servicios de salud humana"/>
    <s v="EXAMENES MEDICOS OCUPACIONALES PERSONAL CIVIL Y UN PERSONAL MILITAR CACOM 3"/>
    <n v="85121502"/>
    <s v="MÍNIMA CUANTÍA"/>
    <n v="2"/>
    <n v="8"/>
    <n v="10"/>
    <n v="1"/>
    <n v="18500000"/>
    <s v="GLOBAL"/>
    <s v="NO SOLICITADAS"/>
  </r>
  <r>
    <x v="16"/>
    <s v="02-01-01-004-003"/>
    <s v="02-01-01-004-003-02"/>
    <s v="Activos fijos - Bombas, compresores, motores de fuerza hidráulica y motores de potencia neumática y válvulas y sus partes y piezas"/>
    <s v="BOMBA EXTRACTORA DE LÍQUIDOS DE 1&quot; PULGADA DE DIAMETRO DE TUBO Y RESISTENTE A LUBRICANTES P/N 16857"/>
    <n v="40151524"/>
    <s v="MÍNIMA CUANTÍA"/>
    <n v="3"/>
    <n v="4"/>
    <n v="10"/>
    <n v="1"/>
    <n v="102637.5"/>
    <s v="UNIDAD"/>
    <s v="NO SOLICITADAS"/>
  </r>
  <r>
    <x v="16"/>
    <s v="02-01-01-004-004"/>
    <s v="02-01-01-004-004-02"/>
    <s v="Activos fijos - Máquinas herramientas y sus partes, piezas y accesorios"/>
    <s v="PISTOLA PETROLIZADORA NEUMATICA PARA LIMPIEZA DE MAQUINARIA DE USO INDUSTRIAL CON  ACOPLE DE 3/8  P/N GA-299"/>
    <n v="27131500"/>
    <s v="MÍNIMA CUANTÍA"/>
    <n v="3"/>
    <n v="4"/>
    <n v="10"/>
    <n v="1"/>
    <n v="627130"/>
    <s v="UNIDAD"/>
    <s v="NO SOLICITADAS"/>
  </r>
  <r>
    <x v="16"/>
    <s v="02-01-01-004-004"/>
    <s v="02-01-01-004-004-02"/>
    <s v="Activos fijos - Máquinas herramientas y sus partes, piezas y accesorios"/>
    <s v="ESCALERA METÁLICA PLEGABLE DE 1,50 MTS DE ALTURA"/>
    <n v="30191501"/>
    <s v="MÍNIMA CUANTÍA"/>
    <n v="3"/>
    <n v="4"/>
    <n v="10"/>
    <n v="1"/>
    <n v="261728.6"/>
    <s v="UNIDAD"/>
    <s v="NO SOLICITADAS"/>
  </r>
  <r>
    <x v="16"/>
    <s v="02-01-01-004-004"/>
    <s v="02-01-01-004-004-02"/>
    <s v="Activos fijos - Máquinas herramientas y sus partes, piezas y accesorios"/>
    <s v="LLAVE DE TUBO 24&quot; PULGADAS P/N PW24C"/>
    <n v="27111723"/>
    <s v="MÍNIMA CUANTÍA"/>
    <n v="3"/>
    <n v="4"/>
    <n v="10"/>
    <n v="1"/>
    <n v="727107.85"/>
    <s v="UNIDAD"/>
    <s v="NO SOLICITADAS"/>
  </r>
  <r>
    <x v="16"/>
    <s v="02-01-01-004-004"/>
    <s v="02-01-01-004-004-02"/>
    <s v="Activos fijos - Máquinas herramientas y sus partes, piezas y accesorios"/>
    <s v="CAJA DE HERRAMIENTAS DE REPARACION ESTRUCTURAL EN  KIT P/N  53-426"/>
    <n v="24112401"/>
    <s v="MÍNIMA CUANTÍA"/>
    <n v="3"/>
    <n v="4"/>
    <n v="10"/>
    <n v="1"/>
    <n v="3502235.45"/>
    <s v="UNIDAD"/>
    <s v="NO SOLICITADAS"/>
  </r>
  <r>
    <x v="16"/>
    <s v="02-01-01-004-004"/>
    <s v="02-01-01-004-004-02"/>
    <s v="Activos fijos - Máquinas herramientas y sus partes, piezas y accesorios"/>
    <s v="KIT JUEGO DE COPAS CON LLAVE ALLEN P/N 212EFTAY                 "/>
    <n v="27111710"/>
    <s v="MÍNIMA CUANTÍA"/>
    <n v="3"/>
    <n v="4"/>
    <n v="10"/>
    <n v="1"/>
    <n v="1350602.4"/>
    <s v="UNIDAD"/>
    <s v="NO SOLICITADAS"/>
  </r>
  <r>
    <x v="16"/>
    <s v="02-01-01-004-004"/>
    <s v="02-01-01-004-004-02"/>
    <s v="Activos fijos - Máquinas herramientas y sus partes, piezas y accesorios"/>
    <s v="PRENSA EN FORMA C DE  4&quot; PULGADAS  P/N 04-545  "/>
    <n v="27112100"/>
    <s v="MÍNIMA CUANTÍA"/>
    <n v="3"/>
    <n v="4"/>
    <n v="10"/>
    <n v="2"/>
    <n v="387790.06"/>
    <s v="UNIDAD"/>
    <s v="NO SOLICITADAS"/>
  </r>
  <r>
    <x v="16"/>
    <s v="02-01-01-004-004"/>
    <s v="02-01-01-004-004-02"/>
    <s v="Activos fijos - Máquinas herramientas y sus partes, piezas y accesorios"/>
    <s v="PRENSA EN FORMA C DE  6&quot; PULGADAS  P/N 04-546"/>
    <n v="27112100"/>
    <s v="MÍNIMA CUANTÍA"/>
    <n v="3"/>
    <n v="4"/>
    <n v="10"/>
    <n v="2"/>
    <n v="545331.78"/>
    <s v="UNIDAD"/>
    <s v="NO SOLICITADAS"/>
  </r>
  <r>
    <x v="16"/>
    <s v="02-01-01-004-004"/>
    <s v="02-01-01-004-004-02"/>
    <s v="Activos fijos - Máquinas herramientas y sus partes, piezas y accesorios"/>
    <s v="HERRAMIENTA PARA NUCLEO DE VAVULA P/N TR107A"/>
    <n v="27111701"/>
    <s v="MÍNIMA CUANTÍA"/>
    <n v="3"/>
    <n v="4"/>
    <n v="10"/>
    <n v="2"/>
    <n v="172081.14"/>
    <s v="UNIDAD"/>
    <s v="NO SOLICITADAS"/>
  </r>
  <r>
    <x v="16"/>
    <s v="02-01-01-004-004"/>
    <s v="02-01-01-004-004-02"/>
    <s v="Activos fijos - Máquinas herramientas y sus partes, piezas y accesorios"/>
    <s v="ESCALERA DE ALUMINIO TIPO TIJERA DE 3 PELDAÑOS, CAPACIDAD 90 KG TIPO TIII  1,2 METROS"/>
    <n v="30191501"/>
    <s v="MÍNIMA CUANTÍA"/>
    <n v="3"/>
    <n v="4"/>
    <n v="10"/>
    <n v="2"/>
    <n v="455477.26"/>
    <s v="UNIDAD"/>
    <s v="NO SOLICITADAS"/>
  </r>
  <r>
    <x v="16"/>
    <s v="02-01-01-004-004"/>
    <s v="02-01-01-004-004-02"/>
    <s v="Activos fijos - Máquinas herramientas y sus partes, piezas y accesorios"/>
    <s v="DESTORNILLADOR TIPO TRINQUETE  P/N SGDMRC44BO"/>
    <n v="27111735"/>
    <s v="MÍNIMA CUANTÍA"/>
    <n v="3"/>
    <n v="4"/>
    <n v="10"/>
    <n v="1"/>
    <n v="385972.93"/>
    <s v="UNIDAD"/>
    <s v="NO SOLICITADAS"/>
  </r>
  <r>
    <x v="16"/>
    <s v="02-01-01-004-004"/>
    <s v="02-01-01-004-004-02"/>
    <s v="Activos fijos - Máquinas herramientas y sus partes, piezas y accesorios"/>
    <s v="LLAVE COMPENSADA DE 10°  Y EMPUÑADURA CORTA P/N XSO810A"/>
    <n v="27111705"/>
    <s v="MÍNIMA CUANTÍA"/>
    <n v="3"/>
    <n v="4"/>
    <n v="10"/>
    <n v="1"/>
    <n v="212679.18"/>
    <s v="UNIDAD"/>
    <s v="NO SOLICITADAS"/>
  </r>
  <r>
    <x v="16"/>
    <s v="02-01-01-004-004"/>
    <s v="02-01-01-004-004-02"/>
    <s v="Activos fijos - Máquinas herramientas y sus partes, piezas y accesorios"/>
    <s v="DADO UNIVERSAL 12 PUNTAS POCO PROFUNDO 5/16 CUADRANTE 1/4 P/N TMU101A"/>
    <n v="27112800"/>
    <s v="MÍNIMA CUANTÍA"/>
    <n v="3"/>
    <n v="4"/>
    <n v="10"/>
    <n v="1"/>
    <n v="226009.56"/>
    <s v="UNIDAD"/>
    <s v="NO SOLICITADAS"/>
  </r>
  <r>
    <x v="16"/>
    <s v="02-01-01-004-004"/>
    <s v="02-01-01-004-004-02"/>
    <s v="Activos fijos - Máquinas herramientas y sus partes, piezas y accesorios"/>
    <s v="LLAVE DE PIE 1  9/16 &quot; CUADRANTE 3/8  P/N FC50A"/>
    <n v="27111702"/>
    <s v="MÍNIMA CUANTÍA"/>
    <n v="3"/>
    <n v="4"/>
    <n v="10"/>
    <n v="1"/>
    <n v="231462.14"/>
    <s v="UNIDAD"/>
    <s v="NO SOLICITADAS"/>
  </r>
  <r>
    <x v="16"/>
    <s v="02-01-01-004-004"/>
    <s v="02-01-01-004-004-02"/>
    <s v="Activos fijos - Máquinas herramientas y sus partes, piezas y accesorios"/>
    <s v="KIT DADOS UNIVERSALES  12 PUNTAS CUADRANDE 1/4 P/N 106TMUA"/>
    <n v="27112800"/>
    <s v="MÍNIMA CUANTÍA"/>
    <n v="3"/>
    <n v="4"/>
    <n v="10"/>
    <n v="1"/>
    <n v="1381504.32"/>
    <s v="UNIDAD"/>
    <s v="NO SOLICITADAS"/>
  </r>
  <r>
    <x v="16"/>
    <s v="02-01-01-004-006"/>
    <s v="02-01-01-004-006-01"/>
    <s v="Activos fijos - Motores, generadores y transformadores eléctricos y sus partes y piezas"/>
    <s v="CARGADOR DE BATERIA DE  36 VDC,  P/N 36LC36- 8ET  ,(17090), 120 V, 14,5 AMP."/>
    <n v="26111704"/>
    <s v="MÍNIMA CUANTÍA"/>
    <n v="3"/>
    <n v="4"/>
    <n v="10"/>
    <n v="1"/>
    <n v="399999.46"/>
    <s v="UNIDAD"/>
    <s v="NO SOLICITADAS"/>
  </r>
  <r>
    <x v="16"/>
    <s v="02-01-01-004-006"/>
    <s v="02-01-01-004-006-04"/>
    <s v="Activos fijos - Acumuladores, pilas y baterías primarias y sus partes y piezas"/>
    <s v="KIT DE MANTENIMIENTO PARA BATERIAS DE AVIACION P/N 32480-001"/>
    <n v="26111724"/>
    <s v="MÍNIMA CUANTÍA"/>
    <n v="3"/>
    <n v="4"/>
    <n v="10"/>
    <n v="1"/>
    <n v="3317720"/>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CINTA DE MEDICION CON PLOMADA 1/2&quot; X 15 M   P/N  C2915MME590N"/>
    <n v="27111801"/>
    <s v="MÍNIMA CUANTÍA"/>
    <n v="3"/>
    <n v="4"/>
    <n v="10"/>
    <n v="1"/>
    <n v="839188"/>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GALGAS, FEELER, US/METRIC P/N FB335"/>
    <n v="41111617"/>
    <s v="MÍNIMA CUANTÍA"/>
    <n v="3"/>
    <n v="4"/>
    <n v="10"/>
    <n v="1"/>
    <n v="61963.3"/>
    <s v="UNIDAD"/>
    <s v="NO SOLICITADAS"/>
  </r>
  <r>
    <x v="16"/>
    <s v="02-02-01-001-006"/>
    <s v="02-02-01-001-006-03"/>
    <s v="Materiales y suministros - Piedras preciosas y semipreciosas; piedra pómez, piedra esmeril; abrasivos naturales; otros minerales"/>
    <s v="TALCO INDUSTRIAL PRESENTACION POR KILO"/>
    <n v="11101518"/>
    <s v="SELECCIÓN ABREVIADA SUBASTA INVERSA (NO DISPONIBLE)"/>
    <n v="4"/>
    <n v="4"/>
    <n v="10"/>
    <n v="1"/>
    <n v="14847.630000000001"/>
    <s v="UNIDAD"/>
    <s v="NO SOLICITADAS"/>
  </r>
  <r>
    <x v="16"/>
    <s v="02-02-01-002-007"/>
    <s v="02-02-01-002-007"/>
    <s v="Materiales y suministros - Artículos textiles (excepto prendas de vestir)"/>
    <s v="PAÑO OLEOFILICO, MATERIAL ABSORBENTE   P/N T156 "/>
    <n v="47131500"/>
    <s v="SELECCIÓN ABREVIADA SUBASTA INVERSA (NO DISPONIBLE)"/>
    <n v="4"/>
    <n v="4"/>
    <n v="10"/>
    <n v="400"/>
    <n v="761124"/>
    <s v="UNIDAD"/>
    <s v="NO SOLICITADAS"/>
  </r>
  <r>
    <x v="16"/>
    <s v="02-02-01-002-007"/>
    <s v="02-02-01-002-007"/>
    <s v="Materiales y suministros - Artículos textiles (excepto prendas de vestir)"/>
    <s v="TRAPOS COSIDOS DE 25 CM X 25 CM BULTOS POR 50 KG"/>
    <n v="47131500"/>
    <s v="SELECCIÓN ABREVIADA SUBASTA INVERSA (NO DISPONIBLE)"/>
    <n v="4"/>
    <n v="4"/>
    <n v="10"/>
    <n v="22"/>
    <n v="2407093.92"/>
    <s v="UNIDAD"/>
    <s v="NO SOLICITADAS"/>
  </r>
  <r>
    <x v="16"/>
    <s v="02-02-01-002-007"/>
    <s v="02-02-01-002-007"/>
    <s v="Materiales y suministros - Artículos textiles (excepto prendas de vestir)"/>
    <s v="VELCRO DE FIJACION NEGRO DE FIJACION  2&quot; PULGADAS, PRESENTACION X ROLLO 50 PIES "/>
    <n v="11162114"/>
    <s v="SELECCIÓN ABREVIADA SUBASTA INVERSA (NO DISPONIBLE)"/>
    <n v="4"/>
    <n v="4"/>
    <n v="10"/>
    <n v="1"/>
    <n v="1122674.56"/>
    <s v="UNIDAD"/>
    <s v="NO SOLICITADAS"/>
  </r>
  <r>
    <x v="16"/>
    <s v="02-02-01-003-002"/>
    <s v="02-02-01-003-002-01"/>
    <s v="Materiales y suministros - Pasta de papel, papel y cartón"/>
    <s v="CAJA CARTON CORRUGADO DIMENSIONES 50 CM X 50 CM X 50CM"/>
    <n v="24121511"/>
    <s v="SELECCIÓN ABREVIADA SUBASTA INVERSA (NO DISPONIBLE)"/>
    <n v="4"/>
    <n v="4"/>
    <n v="10"/>
    <n v="35"/>
    <n v="559151.25"/>
    <s v="UNIDAD"/>
    <s v="NO SOLICITADAS"/>
  </r>
  <r>
    <x v="16"/>
    <s v="02-02-01-003-002"/>
    <s v="02-02-01-003-002-01"/>
    <s v="Materiales y suministros - Pasta de papel, papel y cartón"/>
    <s v="CAJA CARTON CORRUGADO DIMENSIONES 100 CM X 100 CM X 100 CM"/>
    <n v="24121511"/>
    <s v="SELECCIÓN ABREVIADA SUBASTA INVERSA (NO DISPONIBLE)"/>
    <n v="4"/>
    <n v="4"/>
    <n v="10"/>
    <n v="35"/>
    <n v="81342.450000000012"/>
    <s v="UNIDAD"/>
    <s v="NO SOLICITADAS"/>
  </r>
  <r>
    <x v="16"/>
    <s v="02-02-01-003-002"/>
    <s v="02-02-01-003-002-01"/>
    <s v="Materiales y suministros - Pasta de papel, papel y cartón"/>
    <s v="CAJA CARTON CORRUGADO DIMENSIONES 25 X 25 X 25"/>
    <n v="24121511"/>
    <s v="SELECCIÓN ABREVIADA SUBASTA INVERSA (NO DISPONIBLE)"/>
    <n v="4"/>
    <n v="4"/>
    <n v="10"/>
    <n v="35"/>
    <n v="88964.400000000009"/>
    <s v="UNIDAD"/>
    <s v="NO SOLICITADAS"/>
  </r>
  <r>
    <x v="16"/>
    <s v="02-02-01-003-002"/>
    <s v="02-02-01-003-002-01"/>
    <s v="Materiales y suministros - Pasta de papel, papel y cartón"/>
    <s v="CAJA CARTON CORRUGADO DIMENSIONES 27 X 27 X 27"/>
    <n v="24121511"/>
    <s v="SELECCIÓN ABREVIADA SUBASTA INVERSA (NO DISPONIBLE)"/>
    <n v="4"/>
    <n v="4"/>
    <n v="10"/>
    <n v="35"/>
    <n v="203335.3"/>
    <s v="UNIDAD"/>
    <s v="NO SOLICITADAS"/>
  </r>
  <r>
    <x v="16"/>
    <s v="02-02-01-003-002"/>
    <s v="02-02-01-003-002-01"/>
    <s v="Materiales y suministros - Pasta de papel, papel y cartón"/>
    <s v="PAÑO / PAPEL LIMPIEZA ABSORBENTE X 80, COLOR BLANCO DE POLIPROPILENO Y CELULOSA, ROLLO X 80 PAÑOS 28 X 42CM "/>
    <n v="47131500"/>
    <s v="SELECCIÓN ABREVIADA SUBASTA INVERSA (NO DISPONIBLE)"/>
    <n v="4"/>
    <n v="4"/>
    <n v="10"/>
    <n v="140"/>
    <n v="3644708.2"/>
    <s v="UNIDAD"/>
    <s v="NO SOLICITADAS"/>
  </r>
  <r>
    <x v="16"/>
    <s v="02-02-01-003-002"/>
    <s v="02-02-01-003-002-01"/>
    <s v="Materiales y suministros - Pasta de papel, papel y cartón"/>
    <s v="PAPEL KRAFT MIL B-121 DE 1 METRO DE ANCHO POR ROLLO DE 100 METROS"/>
    <n v="60121124"/>
    <s v="SELECCIÓN ABREVIADA SUBASTA INVERSA (NO DISPONIBLE)"/>
    <n v="4"/>
    <n v="4"/>
    <n v="10"/>
    <n v="5"/>
    <n v="1452335.5"/>
    <s v="UNIDAD"/>
    <s v="NO SOLICITADAS"/>
  </r>
  <r>
    <x v="16"/>
    <s v="02-02-01-003-002"/>
    <s v="02-02-01-003-002-01"/>
    <s v="Materiales y suministros - Pasta de papel, papel y cartón"/>
    <s v="CINTA DE ENMASCARAR 301 COLOR AMARILLO 2&quot; X 60 YARDAS "/>
    <n v="31201503"/>
    <s v="SELECCIÓN ABREVIADA SUBASTA INVERSA (NO DISPONIBLE)"/>
    <n v="4"/>
    <n v="4"/>
    <n v="10"/>
    <n v="60"/>
    <n v="1045653"/>
    <s v="UNIDAD"/>
    <s v="NO SOLICITADAS"/>
  </r>
  <r>
    <x v="16"/>
    <s v="02-02-01-003-002"/>
    <s v="02-02-01-003-002-01"/>
    <s v="Materiales y suministros - Pasta de papel, papel y cartón"/>
    <s v="CINTA DE ENMASCARAR 301 COLOR AMARILLO 3/4&quot; X 60 YARDAS "/>
    <n v="31201503"/>
    <s v="SELECCIÓN ABREVIADA SUBASTA INVERSA (NO DISPONIBLE)"/>
    <n v="4"/>
    <n v="4"/>
    <n v="10"/>
    <n v="35"/>
    <n v="213914.4"/>
    <s v="UNIDAD"/>
    <s v="NO SOLICITADAS"/>
  </r>
  <r>
    <x v="16"/>
    <s v="02-02-01-003-002"/>
    <s v="02-02-01-003-002-01"/>
    <s v="Materiales y suministros - Pasta de papel, papel y cartón"/>
    <s v="CINTA DE ENMASCARAR DE COLOR VERDE 1&quot; PULGADA POR ROLLO  P/N 26336"/>
    <n v="31201503"/>
    <s v="SELECCIÓN ABREVIADA SUBASTA INVERSA (NO DISPONIBLE)"/>
    <n v="4"/>
    <n v="4"/>
    <n v="10"/>
    <n v="101"/>
    <n v="1354661.49"/>
    <s v="UNIDAD"/>
    <s v="NO SOLICITADAS"/>
  </r>
  <r>
    <x v="16"/>
    <s v="02-02-01-003-002"/>
    <s v="02-02-01-003-002-01"/>
    <s v="Materiales y suministros - Pasta de papel, papel y cartón"/>
    <s v="CINTA DE ENMASCARAR DE COLOR VERDE 1/2&quot; PULGADA POR ROLLO P/N 26332"/>
    <n v="31201503"/>
    <s v="SELECCIÓN ABREVIADA SUBASTA INVERSA (NO DISPONIBLE)"/>
    <n v="4"/>
    <n v="4"/>
    <n v="10"/>
    <n v="97"/>
    <n v="759529.4"/>
    <s v="UNIDAD"/>
    <s v="NO SOLICITADAS"/>
  </r>
  <r>
    <x v="16"/>
    <s v="02-02-01-003-002"/>
    <s v="02-02-01-003-002-01"/>
    <s v="Materiales y suministros - Pasta de papel, papel y cartón"/>
    <s v="CINTA DE ENMASCARAR DE COLOR VERDE 2&quot; POR ROLLO  P/N 26340"/>
    <n v="31201503"/>
    <s v="SELECCIÓN ABREVIADA SUBASTA INVERSA (NO DISPONIBLE)"/>
    <n v="4"/>
    <n v="4"/>
    <n v="10"/>
    <n v="59"/>
    <n v="1539424.46"/>
    <s v="UNIDAD"/>
    <s v="NO SOLICITADAS"/>
  </r>
  <r>
    <x v="16"/>
    <s v="02-02-01-003-002"/>
    <s v="02-02-01-003-002-01"/>
    <s v="Materiales y suministros - Pasta de papel, papel y cartón"/>
    <s v="TOALLAS HUMEDAS ALCOHOL ISOPROPILICO 70%"/>
    <n v="47131502"/>
    <s v="SELECCIÓN ABREVIADA SUBASTA INVERSA (NO DISPONIBLE)"/>
    <n v="4"/>
    <n v="4"/>
    <n v="10"/>
    <n v="337"/>
    <n v="48925.66"/>
    <s v="UNIDAD"/>
    <s v="NO SOLICITADAS"/>
  </r>
  <r>
    <x v="16"/>
    <s v="02-02-01-003-002"/>
    <s v="02-02-01-003-002-01"/>
    <s v="Materiales y suministros - Pasta de papel, papel y cartón"/>
    <s v="CINTA DE ENMASCARAR  DE COLOR VERDE 1/4&quot; MM P/N 26334"/>
    <n v="31201503"/>
    <s v="SELECCIÓN ABREVIADA SUBASTA INVERSA (NO DISPONIBLE)"/>
    <n v="4"/>
    <n v="4"/>
    <n v="10"/>
    <n v="20"/>
    <n v="197016.4"/>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15W40 PARA MOTOR DIESEL PRESENTACION POR 1/4 DE GALON "/>
    <n v="15121501"/>
    <s v="SELECCIÓN ABREVIADA SUBASTA INVERSA (NO DISPONIBLE)"/>
    <n v="4"/>
    <n v="4"/>
    <n v="10"/>
    <n v="30"/>
    <n v="1010060.1"/>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20W50 PARA MOTOR A GASOLINA PRESENTACION POR 1/4 DE GALON "/>
    <n v="15121501"/>
    <s v="SELECCIÓN ABREVIADA SUBASTA INVERSA (NO DISPONIBLE)"/>
    <n v="4"/>
    <n v="4"/>
    <n v="10"/>
    <n v="30"/>
    <n v="928914"/>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ATF PARA TRANSMISION AUTOMATICA PRESENTACION POR 1/4 DE  GALON. "/>
    <n v="15121508"/>
    <s v="SELECCIÓN ABREVIADA SUBASTA INVERSA (NO DISPONIBLE)"/>
    <n v="4"/>
    <n v="4"/>
    <n v="10"/>
    <n v="30"/>
    <n v="1172352.3"/>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HIDRAULICO ISO 68 PRESENTACION DE 1  GALON"/>
    <n v="15121520"/>
    <s v="SELECCIÓN ABREVIADA SUBASTA INVERSA (NO DISPONIBLE)"/>
    <n v="4"/>
    <n v="4"/>
    <n v="10"/>
    <n v="32"/>
    <n v="1644218.24"/>
    <s v="GALON"/>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 LUBRICANTE PENETRANTE PROTECTOR E INHIBIDOR DE CORROSION PRESENTACION EN SPRAY DE 16 ONZAS  P/N 10228590"/>
    <n v="12181601"/>
    <s v="SELECCIÓN ABREVIADA SUBASTA INVERSA (NO DISPONIBLE)"/>
    <n v="4"/>
    <n v="4"/>
    <n v="10"/>
    <n v="30"/>
    <n v="1498864.5"/>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INER PRESENTACION X GALON "/>
    <n v="31211800"/>
    <s v="SELECCIÓN ABREVIADA SUBASTA INVERSA (NO DISPONIBLE)"/>
    <n v="4"/>
    <n v="4"/>
    <n v="10"/>
    <n v="165"/>
    <n v="2286692.1"/>
    <s v="GALON"/>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CON LITHIUM P/N  3816 - EE214  AERONAVES E INSTRUMENTOS"/>
    <n v="15121902"/>
    <s v="SELECCIÓN ABREVIADA SUBASTA INVERSA (NO DISPONIBLE)"/>
    <n v="4"/>
    <n v="4"/>
    <n v="10"/>
    <n v="1"/>
    <n v="56436.94"/>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PRESENTACION X GALON"/>
    <n v="47131805"/>
    <s v="SELECCIÓN ABREVIADA SUBASTA INVERSA (NO DISPONIBLE)"/>
    <n v="4"/>
    <n v="4"/>
    <n v="10"/>
    <n v="165"/>
    <n v="2710415.4000000004"/>
    <s v="GALON"/>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E INHIBIDOR DE CORROSION DE 12 0Z  P/N MIL-L-23398D"/>
    <n v="15121514"/>
    <s v="SELECCIÓN ABREVIADA SUBASTA INVERSA (NO DISPONIBLE)"/>
    <n v="4"/>
    <n v="4"/>
    <n v="10"/>
    <n v="10"/>
    <n v="1269849"/>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BAJA TEMPERATURA 33 LIGHT TUBO 5,3 OZ, COLOR BLANCO RANGO DE TEMPERATURAS DESDE -73 °C A +180 °C  P/N 5565450-28"/>
    <n v="15121902"/>
    <s v="SELECCIÓN ABREVIADA SUBASTA INVERSA (NO DISPONIBLE)"/>
    <n v="4"/>
    <n v="4"/>
    <n v="10"/>
    <n v="14"/>
    <n v="1732356.78"/>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P/N 09-26300 TIPO 3 PRESENTACION EN AEROSOL 11 OZ."/>
    <n v="12181601"/>
    <s v="SELECCIÓN ABREVIADA SUBASTA INVERSA (NO DISPONIBLE)"/>
    <n v="4"/>
    <n v="4"/>
    <n v="10"/>
    <n v="40"/>
    <n v="3198101.2"/>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28  P/N MIL-PRF-81322  PRESENTACION POR LIBRA"/>
    <n v="15121902"/>
    <s v="SELECCIÓN ABREVIADA SUBASTA INVERSA (NO DISPONIBLE)"/>
    <n v="4"/>
    <n v="4"/>
    <n v="10"/>
    <n v="5"/>
    <n v="446797.39999999997"/>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AMARILLA 83827  P/N MIL-PRF-23827  PRESENTACION POR LIBRA"/>
    <n v="15121902"/>
    <s v="SELECCIÓN ABREVIADA SUBASTA INVERSA (NO DISPONIBLE)"/>
    <n v="4"/>
    <n v="4"/>
    <n v="10"/>
    <n v="2"/>
    <n v="198189.74"/>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HIDRAULICO P/N 500B4 PRESENTACION POR CUARTOS"/>
    <n v="15121504"/>
    <s v="SELECCIÓN ABREVIADA SUBASTA INVERSA (NO DISPONIBLE)"/>
    <n v="4"/>
    <n v="4"/>
    <n v="10"/>
    <n v="12"/>
    <n v="2563402.7999999998"/>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P/N 09-25900 TIPO 1 PRESENTACION EN AEROSOL 11 OZ."/>
    <n v="12181601"/>
    <s v="SELECCIÓN ABREVIADA SUBASTA INVERSA (NO DISPONIBLE)"/>
    <n v="4"/>
    <n v="4"/>
    <n v="10"/>
    <n v="10"/>
    <n v="587895.69999999995"/>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P/N 09-26100 TIPO 2 PRESENTACION EN AEROSOL 11 OZ."/>
    <n v="12181601"/>
    <s v="SELECCIÓN ABREVIADA SUBASTA INVERSA (NO DISPONIBLE)"/>
    <n v="4"/>
    <n v="4"/>
    <n v="10"/>
    <n v="10"/>
    <n v="587895.69999999995"/>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OLVENTE NAPHTHA  P/N   TT-N-95 PRESENTACION X GALON       "/>
    <n v="15101503"/>
    <s v="SELECCIÓN ABREVIADA SUBASTA INVERSA (NO DISPONIBLE)"/>
    <n v="4"/>
    <n v="4"/>
    <n v="10"/>
    <n v="19"/>
    <n v="2680799.87"/>
    <s v="GALON"/>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DE CORROSION MULTIUSO  P/N 70196  (PENETRANTE, LIBERADOR DE PIEZAS ATASCADAS Y DESPLAZADOR DE HUMEDAD)  "/>
    <n v="12181601"/>
    <s v="SELECCIÓN ABREVIADA SUBASTA INVERSA (NO DISPONIBLE)"/>
    <n v="4"/>
    <n v="4"/>
    <n v="10"/>
    <n v="55"/>
    <n v="4737271"/>
    <s v="GALON"/>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ROTECTOR E INHIBIDOR DE CORROSION PRESENTACION EN SPRAY DE 16 ONZAS  P/N 490088"/>
    <n v="12181601"/>
    <s v="SELECCIÓN ABREVIADA SUBASTA INVERSA (NO DISPONIBLE)"/>
    <n v="4"/>
    <n v="4"/>
    <n v="10"/>
    <n v="30"/>
    <n v="1375128.3"/>
    <s v="UNIDAD"/>
    <s v="NO SOLICITADAS"/>
  </r>
  <r>
    <x v="1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MIL-PRF-16173E TIPO 3 PRESENTACION EN AEROSOL 11 OZ."/>
    <n v="12181601"/>
    <s v="SELECCIÓN ABREVIADA SUBASTA INVERSA (NO DISPONIBLE)"/>
    <n v="4"/>
    <n v="4"/>
    <n v="10"/>
    <n v="8"/>
    <n v="602006.72"/>
    <s v="UNIDAD"/>
    <s v="NO SOLICITADAS"/>
  </r>
  <r>
    <x v="16"/>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INDUSTRIAL PRESENTACION EN KILOGRAMO"/>
    <n v="15121520"/>
    <s v="SELECCIÓN ABREVIADA SUBASTA INVERSA (NO DISPONIBLE)"/>
    <n v="4"/>
    <n v="4"/>
    <n v="10"/>
    <n v="1"/>
    <n v="37405.270000000004"/>
    <s v="KILOGRAMO"/>
    <s v="NO SOLICITADAS"/>
  </r>
  <r>
    <x v="16"/>
    <s v="02-02-01-003-004"/>
    <s v="02-02-01-003-004-01"/>
    <s v="Materiales y suministros - Químicos orgánicos básicos"/>
    <s v="ACETILENO DE ALTA PUREZA AA X KILOGRAMO"/>
    <n v="15111506"/>
    <s v="MÍNIMA CUANTÍA"/>
    <n v="3"/>
    <n v="8"/>
    <n v="10"/>
    <n v="7"/>
    <n v="272807.5"/>
    <s v="KILOGRAMO"/>
    <s v="NO SOLICITADAS"/>
  </r>
  <r>
    <x v="16"/>
    <s v="02-02-01-003-004"/>
    <s v="02-02-01-003-004-01"/>
    <s v="Materiales y suministros - Químicos orgánicos básicos"/>
    <s v="ALCOHOL ISOPROPILICO, CONCENTRACIONES  60-90 % EN SOLUCION DE AGUA (VOLUMEN/VOLUMEN) INDICADO PARA LA ACCION BACTERICIDA"/>
    <n v="12352104"/>
    <s v="SELECCIÓN ABREVIADA SUBASTA INVERSA (NO DISPONIBLE)"/>
    <n v="4"/>
    <n v="4"/>
    <n v="10"/>
    <n v="715"/>
    <n v="39487948.5"/>
    <s v="GALON"/>
    <s v="NO SOLICITADAS"/>
  </r>
  <r>
    <x v="16"/>
    <s v="02-02-01-003-004"/>
    <s v="02-02-01-003-004-01"/>
    <s v="Materiales y suministros - Químicos orgánicos básicos"/>
    <s v="METIL ETIL CETONA MEK, PRESENTACION X GALONES"/>
    <n v="12352115"/>
    <s v="SELECCIÓN ABREVIADA SUBASTA INVERSA (NO DISPONIBLE)"/>
    <n v="4"/>
    <n v="4"/>
    <n v="10"/>
    <n v="110"/>
    <n v="4422194.7"/>
    <s v="GALON"/>
    <s v="NO SOLICITADAS"/>
  </r>
  <r>
    <x v="16"/>
    <s v="02-02-01-003-004"/>
    <s v="02-02-01-003-004-02"/>
    <s v="Materiales y suministros - Productos químicos inorgánicos básicos n. C. P."/>
    <s v="OXIGENO INDUSTRIAL X METRO CUBICO"/>
    <n v="12141904"/>
    <s v="MÍNIMA CUANTÍA"/>
    <n v="3"/>
    <n v="8"/>
    <n v="10"/>
    <n v="196"/>
    <n v="2682260"/>
    <s v="METRO CUBICO"/>
    <s v="NO SOLICITADAS"/>
  </r>
  <r>
    <x v="16"/>
    <s v="02-02-01-003-004"/>
    <s v="02-02-01-003-004-02"/>
    <s v="Materiales y suministros - Productos químicos inorgánicos básicos n. C. P."/>
    <s v="NITROGENO GASEOSO X METRO CUBICO"/>
    <n v="12141903"/>
    <s v="MÍNIMA CUANTÍA"/>
    <n v="3"/>
    <n v="8"/>
    <n v="10"/>
    <n v="338"/>
    <n v="5429970"/>
    <s v="METRO CUBICO"/>
    <s v="NO SOLICITADAS"/>
  </r>
  <r>
    <x v="16"/>
    <s v="02-02-01-003-005"/>
    <s v="02-02-01-003-005-01"/>
    <s v="Materiales y suministros - Pinturas y barnices y productos relacionados; colores para la pintura artística; tintas"/>
    <s v="PINTURA AMARILLO : 23365 KIT (PARTE A &amp; B; POR GALON COMPLETO)"/>
    <n v="31211504"/>
    <s v="SELECCIÓN ABREVIADA SUBASTA INVERSA (NO DISPONIBLE)"/>
    <n v="4"/>
    <n v="4"/>
    <n v="10"/>
    <n v="5"/>
    <n v="5421723.2999999998"/>
    <s v="UNIDAD"/>
    <s v="NO SOLICITADAS"/>
  </r>
  <r>
    <x v="16"/>
    <s v="02-02-01-003-005"/>
    <s v="02-02-01-003-005-01"/>
    <s v="Materiales y suministros - Pinturas y barnices y productos relacionados; colores para la pintura artística; tintas"/>
    <s v="PINTURA AZUL : 25183 KIT (PARTE A &amp; B; POR GALON COMPLETO)"/>
    <n v="31211504"/>
    <s v="SELECCIÓN ABREVIADA SUBASTA INVERSA (NO DISPONIBLE)"/>
    <n v="4"/>
    <n v="4"/>
    <n v="10"/>
    <n v="4"/>
    <n v="5043467.5199999996"/>
    <s v="UNIDAD"/>
    <s v="NO SOLICITADAS"/>
  </r>
  <r>
    <x v="16"/>
    <s v="02-02-01-003-005"/>
    <s v="02-02-01-003-005-01"/>
    <s v="Materiales y suministros - Pinturas y barnices y productos relacionados; colores para la pintura artística; tintas"/>
    <s v="PINTURA ROJO : 21136 KIT (PARTE A &amp; B; POR GALON COMPLETO)"/>
    <n v="31211504"/>
    <s v="SELECCIÓN ABREVIADA SUBASTA INVERSA (NO DISPONIBLE)"/>
    <n v="4"/>
    <n v="4"/>
    <n v="10"/>
    <n v="2"/>
    <n v="2812995.7800000003"/>
    <s v="UNIDAD"/>
    <s v="NO SOLICITADAS"/>
  </r>
  <r>
    <x v="16"/>
    <s v="02-02-01-003-005"/>
    <s v="02-02-01-003-005-01"/>
    <s v="Materiales y suministros - Pinturas y barnices y productos relacionados; colores para la pintura artística; tintas"/>
    <s v="PINTURA BLANCO : 27925 KIT (PARTE A &amp; B; POR GALON COMPLETO)"/>
    <n v="31211504"/>
    <s v="SELECCIÓN ABREVIADA SUBASTA INVERSA (NO DISPONIBLE)"/>
    <n v="4"/>
    <n v="4"/>
    <n v="10"/>
    <n v="4"/>
    <n v="5625991.5600000005"/>
    <s v="UNIDAD"/>
    <s v="NO SOLICITADAS"/>
  </r>
  <r>
    <x v="16"/>
    <s v="02-02-01-003-005"/>
    <s v="02-02-01-003-005-01"/>
    <s v="Materiales y suministros - Pinturas y barnices y productos relacionados; colores para la pintura artística; tintas"/>
    <s v="PINTURA GRIS OSCURO 26118 KIT (PARTE A &amp; B; POR GALON COMPLETO)"/>
    <n v="31211504"/>
    <s v="SELECCIÓN ABREVIADA SUBASTA INVERSA (NO DISPONIBLE)"/>
    <n v="4"/>
    <n v="4"/>
    <n v="10"/>
    <n v="8"/>
    <n v="11251983.120000001"/>
    <s v="UNIDAD"/>
    <s v="NO SOLICITADAS"/>
  </r>
  <r>
    <x v="16"/>
    <s v="02-02-01-003-005"/>
    <s v="02-02-01-003-005-01"/>
    <s v="Materiales y suministros - Pinturas y barnices y productos relacionados; colores para la pintura artística; tintas"/>
    <s v="PINTURA GRIS CLARO 26493 KIT (PARTE A &amp; B; POR GALON COMPLETO)"/>
    <n v="31211504"/>
    <s v="SELECCIÓN ABREVIADA SUBASTA INVERSA (NO DISPONIBLE)"/>
    <n v="4"/>
    <n v="4"/>
    <n v="10"/>
    <n v="13"/>
    <n v="18284472.57"/>
    <s v="UNIDAD"/>
    <s v="NO SOLICITADAS"/>
  </r>
  <r>
    <x v="16"/>
    <s v="02-02-01-003-005"/>
    <s v="02-02-01-003-005-01"/>
    <s v="Materiales y suministros - Pinturas y barnices y productos relacionados; colores para la pintura artística; tintas"/>
    <s v="PINTURA NEGRO : 17038 KIT  (PARTE A &amp; B; POR GALON COMPLETO)"/>
    <n v="31211504"/>
    <s v="SELECCIÓN ABREVIADA SUBASTA INVERSA (NO DISPONIBLE)"/>
    <n v="4"/>
    <n v="4"/>
    <n v="10"/>
    <n v="4"/>
    <n v="5625991.5600000005"/>
    <s v="UNIDAD"/>
    <s v="NO SOLICITADAS"/>
  </r>
  <r>
    <x v="16"/>
    <s v="02-02-01-003-005"/>
    <s v="02-02-01-003-005-01"/>
    <s v="Materiales y suministros - Pinturas y barnices y productos relacionados; colores para la pintura artística; tintas"/>
    <s v="PINTURA GRIS OSCURO :16251 KIT (PARTE A &amp; B; POR GALON COMPLETO)"/>
    <n v="31211504"/>
    <s v="SELECCIÓN ABREVIADA SUBASTA INVERSA (NO DISPONIBLE)"/>
    <n v="4"/>
    <n v="4"/>
    <n v="10"/>
    <n v="3"/>
    <n v="3782600.6399999997"/>
    <s v="UNIDAD"/>
    <s v="NO SOLICITADAS"/>
  </r>
  <r>
    <x v="16"/>
    <s v="02-02-01-003-005"/>
    <s v="02-02-01-003-005-01"/>
    <s v="Materiales y suministros - Pinturas y barnices y productos relacionados; colores para la pintura artística; tintas"/>
    <s v="PINTURA GRIS CLARO: 16515 KIT (PARTE A &amp; B; POR GALON COMPLETO)"/>
    <n v="31211504"/>
    <s v="SELECCIÓN ABREVIADA SUBASTA INVERSA (NO DISPONIBLE)"/>
    <n v="4"/>
    <n v="4"/>
    <n v="10"/>
    <n v="2"/>
    <n v="2521733.7599999998"/>
    <s v="UNIDAD"/>
    <s v="NO SOLICITADAS"/>
  </r>
  <r>
    <x v="16"/>
    <s v="02-02-01-003-005"/>
    <s v="02-02-01-003-005-01"/>
    <s v="Materiales y suministros - Pinturas y barnices y productos relacionados; colores para la pintura artística; tintas"/>
    <s v="PINTURA GRIS F75KXA10445-4311 PRESENTACION X DOCENA (SPRAY 12 ONZAS)"/>
    <n v="31211504"/>
    <s v="SELECCIÓN ABREVIADA SUBASTA INVERSA (NO DISPONIBLE)"/>
    <n v="4"/>
    <n v="4"/>
    <n v="10"/>
    <n v="3"/>
    <n v="2186342.9699999997"/>
    <s v="UNIDAD"/>
    <s v="NO SOLICITADAS"/>
  </r>
  <r>
    <x v="16"/>
    <s v="02-02-01-003-005"/>
    <s v="02-02-01-003-005-01"/>
    <s v="Materiales y suministros - Pinturas y barnices y productos relacionados; colores para la pintura artística; tintas"/>
    <s v="PINTURA NEGRO MATE 37038 "/>
    <n v="31211504"/>
    <s v="SELECCIÓN ABREVIADA SUBASTA INVERSA (NO DISPONIBLE)"/>
    <n v="4"/>
    <n v="4"/>
    <n v="10"/>
    <n v="1"/>
    <n v="630433.43999999994"/>
    <s v="GALON"/>
    <s v="NO SOLICITADAS"/>
  </r>
  <r>
    <x v="16"/>
    <s v="02-02-01-003-005"/>
    <s v="02-02-01-003-005-01"/>
    <s v="Materiales y suministros - Pinturas y barnices y productos relacionados; colores para la pintura artística; tintas"/>
    <s v="BARNIZ  TRANSPARENTE DE POLIURRETANO P/N C201-1033B"/>
    <n v="31211705"/>
    <s v="SELECCIÓN ABREVIADA SUBASTA INVERSA (NO DISPONIBLE)"/>
    <n v="4"/>
    <n v="4"/>
    <n v="10"/>
    <n v="1"/>
    <n v="935625.6"/>
    <s v="GALON"/>
    <s v="NO SOLICITADAS"/>
  </r>
  <r>
    <x v="16"/>
    <s v="02-02-01-003-005"/>
    <s v="02-02-01-003-005-01"/>
    <s v="Materiales y suministros - Pinturas y barnices y productos relacionados; colores para la pintura artística; tintas"/>
    <s v="PINTURA ANTIDESLIZANTE COLOR NEGRO    P/N CID-AA-59166 TIPO II"/>
    <n v="31211504"/>
    <s v="SELECCIÓN ABREVIADA SUBASTA INVERSA (NO DISPONIBLE)"/>
    <n v="4"/>
    <n v="4"/>
    <n v="10"/>
    <n v="3"/>
    <n v="756518.7"/>
    <s v="UNIDAD"/>
    <s v="NO SOLICITADAS"/>
  </r>
  <r>
    <x v="16"/>
    <s v="02-02-01-003-005"/>
    <s v="02-02-01-003-005-01"/>
    <s v="Materiales y suministros - Pinturas y barnices y productos relacionados; colores para la pintura artística; tintas"/>
    <s v="REMOVEDOR DE PINTURAS: BAC 5725 "/>
    <n v="31211801"/>
    <s v="SELECCIÓN ABREVIADA SUBASTA INVERSA (NO DISPONIBLE)"/>
    <n v="4"/>
    <n v="4"/>
    <n v="10"/>
    <n v="78"/>
    <n v="11875483.620000001"/>
    <s v="GALON"/>
    <s v="NO SOLICITADAS"/>
  </r>
  <r>
    <x v="16"/>
    <s v="02-02-01-003-005"/>
    <s v="02-02-01-003-005-01"/>
    <s v="Materiales y suministros - Pinturas y barnices y productos relacionados; colores para la pintura artística; tintas"/>
    <s v="PINTURA PARA ACABADO DE POLIURETANO C403-1003B   MIL-DTL-53039D FLAT GREEN # 34031"/>
    <n v="31211510"/>
    <s v="SELECCIÓN ABREVIADA SUBASTA INVERSA (NO DISPONIBLE)"/>
    <n v="4"/>
    <n v="4"/>
    <n v="10"/>
    <n v="1"/>
    <n v="1721870.5"/>
    <s v="GALON"/>
    <s v="NO SOLICITADAS"/>
  </r>
  <r>
    <x v="16"/>
    <s v="02-02-01-003-005"/>
    <s v="02-02-01-003-005-01"/>
    <s v="Materiales y suministros - Pinturas y barnices y productos relacionados; colores para la pintura artística; tintas"/>
    <s v="PINTURA PARA ACABADO DE POLIURETANO COLOR GRIS  MIL-PRF-85285 FED-STD-36375"/>
    <n v="31211510"/>
    <s v="SELECCIÓN ABREVIADA SUBASTA INVERSA (NO DISPONIBLE)"/>
    <n v="4"/>
    <n v="4"/>
    <n v="10"/>
    <n v="1"/>
    <n v="859139.54"/>
    <s v="GALON"/>
    <s v="NO SOLICITADAS"/>
  </r>
  <r>
    <x v="16"/>
    <s v="02-02-01-003-005"/>
    <s v="02-02-01-003-005-01"/>
    <s v="Materiales y suministros - Pinturas y barnices y productos relacionados; colores para la pintura artística; tintas"/>
    <s v="CARTUCHO DE REPUESTO PARA ETIQUETADORA PORTATIL DYMO PLV-WHT- 1/2&quot; X 18&quot;"/>
    <n v="44121906"/>
    <s v="SELECCIÓN ABREVIADA SUBASTA INVERSA (NO DISPONIBLE)"/>
    <n v="4"/>
    <n v="4"/>
    <n v="10"/>
    <n v="2"/>
    <n v="65516.639999999999"/>
    <s v="UNIDAD"/>
    <s v="NO SOLICITADAS"/>
  </r>
  <r>
    <x v="16"/>
    <s v="02-02-01-003-005"/>
    <s v="02-02-01-003-005-01"/>
    <s v="Materiales y suministros - Pinturas y barnices y productos relacionados; colores para la pintura artística; tintas"/>
    <s v="CREMA PARA BRILLAR ACRILICO Y ALUMINIO (ALUMINUM AND FIBERGLASS POLISH) LATA X 2.2 LIBRAS P/N 09-42415   "/>
    <n v="47131800"/>
    <s v="SELECCIÓN ABREVIADA SUBASTA INVERSA (NO DISPONIBLE)"/>
    <n v="4"/>
    <n v="4"/>
    <n v="10"/>
    <n v="11"/>
    <n v="1442439.46"/>
    <s v="UNIDAD"/>
    <s v="NO SOLICITADAS"/>
  </r>
  <r>
    <x v="16"/>
    <s v="02-02-01-003-005"/>
    <s v="02-02-01-003-005-01"/>
    <s v="Materiales y suministros - Pinturas y barnices y productos relacionados; colores para la pintura artística; tintas"/>
    <s v="PINTURA GRIS PLATA DE AVIACION, PRESENTACION  X GALONES KIT (PINTURA P/N U07474  Y  ENDURECEDOR P/N CM0578520)"/>
    <n v="31211504"/>
    <s v="SELECCIÓN ABREVIADA SUBASTA INVERSA (NO DISPONIBLE)"/>
    <n v="4"/>
    <n v="4"/>
    <n v="10"/>
    <n v="1"/>
    <n v="1406497.8900000001"/>
    <s v="GALON"/>
    <s v="NO SOLICITADAS"/>
  </r>
  <r>
    <x v="16"/>
    <s v="02-02-01-003-005"/>
    <s v="02-02-01-003-005-01"/>
    <s v="Materiales y suministros - Pinturas y barnices y productos relacionados; colores para la pintura artística; tintas"/>
    <s v="PINTURA GRIS DE AVIACION, PRESENTACION X GALONES KIT (PINTURA P/N U07475  Y ENDURECEDOR P/N  CM0578520)"/>
    <n v="31211504"/>
    <s v="SELECCIÓN ABREVIADA SUBASTA INVERSA (NO DISPONIBLE)"/>
    <n v="4"/>
    <n v="4"/>
    <n v="10"/>
    <n v="3"/>
    <n v="4894684.1999999993"/>
    <s v="GALON"/>
    <s v="NO SOLICITADAS"/>
  </r>
  <r>
    <x v="16"/>
    <s v="02-02-01-003-005"/>
    <s v="02-02-01-003-005-01"/>
    <s v="Materiales y suministros - Pinturas y barnices y productos relacionados; colores para la pintura artística; tintas"/>
    <s v="LIMPIADOR REMOVEDOR PARA NDT P/N SKC-S PRESENTACION AEROSOL DE 10.5 OZ (SEGÚN MANUAL F41608-90-D-1819, TABLA1-1) "/>
    <n v="31211801"/>
    <s v="SELECCIÓN ABREVIADA SUBASTA INVERSA (NO DISPONIBLE)"/>
    <n v="4"/>
    <n v="4"/>
    <n v="10"/>
    <n v="43"/>
    <n v="2294462.7999999998"/>
    <s v="UNIDAD"/>
    <s v="NO SOLICITADAS"/>
  </r>
  <r>
    <x v="16"/>
    <s v="02-02-01-003-005"/>
    <s v="02-02-01-003-005-01"/>
    <s v="Materiales y suministros - Pinturas y barnices y productos relacionados; colores para la pintura artística; tintas"/>
    <s v="MARCADOR DE PINTURA LÍQUIDA PARA MARCAJE EN GENERAL P/N 97050"/>
    <n v="60121508"/>
    <s v="SELECCIÓN ABREVIADA SUBASTA INVERSA (NO DISPONIBLE)"/>
    <n v="4"/>
    <n v="4"/>
    <n v="10"/>
    <n v="8"/>
    <n v="4115476.96"/>
    <s v="UNIDAD"/>
    <s v="NO SOLICITADAS"/>
  </r>
  <r>
    <x v="16"/>
    <s v="02-02-01-003-005"/>
    <s v="02-02-01-003-005-02"/>
    <s v="Materiales y suministros - Productos farmacéuticos"/>
    <s v="APLICADORES ASEPTICO PUNTA DE ALGODÓN PAQUETE X 100 UND ; MADERA 150 X 3 MM, ALGODÓN 5 MM X 12 MM"/>
    <n v="42141500"/>
    <s v="SELECCIÓN ABREVIADA SUBASTA INVERSA (NO DISPONIBLE)"/>
    <n v="4"/>
    <n v="4"/>
    <n v="10"/>
    <n v="5"/>
    <n v="59351.25"/>
    <s v="UNIDAD"/>
    <s v="NO SOLICITADAS"/>
  </r>
  <r>
    <x v="16"/>
    <s v="02-02-01-003-005"/>
    <s v="02-02-01-003-005-03"/>
    <s v="Materiales y suministros - Jabón, preparados para limpieza, perfumes y preparados de tocador"/>
    <s v="LIMPIADOR DE MANOS / DESENGRASANTE  BIODEGRADABLE, SIN DISOLVENTES DEL PETRÓLEO GALON X 3,78 LT"/>
    <n v="53131608"/>
    <s v="SELECCIÓN ABREVIADA SUBASTA INVERSA (NO DISPONIBLE)"/>
    <n v="4"/>
    <n v="4"/>
    <n v="10"/>
    <n v="36"/>
    <n v="3971782.08"/>
    <s v="GALON"/>
    <s v="NO SOLICITADAS"/>
  </r>
  <r>
    <x v="16"/>
    <s v="02-02-01-003-005"/>
    <s v="02-02-01-003-005-03"/>
    <s v="Materiales y suministros - Jabón, preparados para limpieza, perfumes y preparados de tocador"/>
    <s v="CHAMPÚ: MIL-PRF-85570 TIPO II  O MIL-PRF-87937 TIPO IV "/>
    <n v="47131800"/>
    <s v="SELECCIÓN ABREVIADA SUBASTA INVERSA (NO DISPONIBLE)"/>
    <n v="4"/>
    <n v="4"/>
    <n v="10"/>
    <n v="275"/>
    <n v="18699065"/>
    <s v="GALON"/>
    <s v="NO SOLICITADAS"/>
  </r>
  <r>
    <x v="16"/>
    <s v="02-02-01-003-005"/>
    <s v="02-02-01-003-005-03"/>
    <s v="Materiales y suministros - Jabón, preparados para limpieza, perfumes y preparados de tocador"/>
    <s v="LIQUIDO PARA LIMPIEZA DE PARABRISAS EN AEROSOL P/N 16058112 "/>
    <n v="47131824"/>
    <s v="SELECCIÓN ABREVIADA SUBASTA INVERSA (NO DISPONIBLE)"/>
    <n v="4"/>
    <n v="4"/>
    <n v="10"/>
    <n v="5"/>
    <n v="218156.75"/>
    <s v="UNIDAD"/>
    <s v="NO SOLICITADAS"/>
  </r>
  <r>
    <x v="16"/>
    <s v="02-02-01-003-005"/>
    <s v="02-02-01-003-005-03"/>
    <s v="Materiales y suministros - Jabón, preparados para limpieza, perfumes y preparados de tocador"/>
    <s v="LIQUIDO PARA LA LIMPIEZA DE CARLINGAS, PLEXIGLASS TT-N-95  P/N 09-29710 "/>
    <n v="47131824"/>
    <s v="SELECCIÓN ABREVIADA SUBASTA INVERSA (NO DISPONIBLE)"/>
    <n v="4"/>
    <n v="4"/>
    <n v="10"/>
    <n v="30"/>
    <n v="1300443.8999999999"/>
    <s v="UNIDAD"/>
    <s v="NO SOLICITADAS"/>
  </r>
  <r>
    <x v="16"/>
    <s v="02-02-01-003-005"/>
    <s v="02-02-01-003-005-04"/>
    <s v="Materiales y suministros - Productos químicos n. C. P."/>
    <s v="LIQUIDO DE FRENOS PRESENTACION 500 ML"/>
    <n v="15121500"/>
    <s v="SELECCIÓN ABREVIADA SUBASTA INVERSA (NO DISPONIBLE)"/>
    <n v="4"/>
    <n v="4"/>
    <n v="10"/>
    <n v="30"/>
    <n v="1237647.5999999999"/>
    <s v="UNIDAD"/>
    <s v="NO SOLICITADAS"/>
  </r>
  <r>
    <x v="16"/>
    <s v="02-02-01-003-005"/>
    <s v="02-02-01-003-005-04"/>
    <s v="Materiales y suministros - Productos químicos n. C. P."/>
    <s v="LIMPIADOR DE CONTACTOS ELECTRONICOS PRESENTACION EN AEROSOL X 301 ML P/N 09-26465"/>
    <n v="47131825"/>
    <s v="SELECCIÓN ABREVIADA SUBASTA INVERSA (NO DISPONIBLE)"/>
    <n v="4"/>
    <n v="4"/>
    <n v="10"/>
    <n v="46"/>
    <n v="3864753.4800000004"/>
    <s v="UNIDAD"/>
    <s v="NO SOLICITADAS"/>
  </r>
  <r>
    <x v="16"/>
    <s v="02-02-01-003-005"/>
    <s v="02-02-01-003-005-04"/>
    <s v="Materiales y suministros - Productos químicos n. C. P."/>
    <s v="REACTIVO PARA BUSQUEDA DE AGUA EN GASOLINA (POMADA)  P/N GTP-3908"/>
    <n v="41113300"/>
    <s v="SELECCIÓN ABREVIADA SUBASTA INVERSA (NO DISPONIBLE)"/>
    <n v="4"/>
    <n v="4"/>
    <n v="10"/>
    <n v="5"/>
    <n v="133363.29999999999"/>
    <s v="UNIDAD"/>
    <s v="NO SOLICITADAS"/>
  </r>
  <r>
    <x v="16"/>
    <s v="02-02-01-003-005"/>
    <s v="02-02-01-003-005-04"/>
    <s v="Materiales y suministros - Productos químicos n. C. P."/>
    <s v="PRUEBA DE DETECCION DE AGUA EN COMBUSTIBLE   P/N HK100MKII-15 PRESENTACION CAJA X 100 UND."/>
    <n v="41113300"/>
    <s v="SELECCIÓN ABREVIADA SUBASTA INVERSA (NO DISPONIBLE)"/>
    <n v="4"/>
    <n v="4"/>
    <n v="10"/>
    <n v="6"/>
    <n v="11547943.26"/>
    <s v="UNIDAD"/>
    <s v="NO SOLICITADAS"/>
  </r>
  <r>
    <x v="16"/>
    <s v="02-02-01-003-005"/>
    <s v="02-02-01-003-005-04"/>
    <s v="Materiales y suministros - Productos químicos n. C. P."/>
    <s v="MEMBRANA MILLIPORE DETECTORA DE AGUA  P/N  GTP1985 PRESENTACION X CAJA"/>
    <n v="41113300"/>
    <s v="SELECCIÓN ABREVIADA SUBASTA INVERSA (NO DISPONIBLE)"/>
    <n v="4"/>
    <n v="4"/>
    <n v="10"/>
    <n v="1"/>
    <n v="1333604.44"/>
    <s v="UNIDAD"/>
    <s v="NO SOLICITADAS"/>
  </r>
  <r>
    <x v="16"/>
    <s v="02-02-01-003-005"/>
    <s v="02-02-01-003-005-04"/>
    <s v="Materiales y suministros - Productos químicos n. C. P."/>
    <s v="KIT PARA CONTROL DE DERRAMES DE 40 A 50 GAL  PARA HIDROCARBURO"/>
    <n v="41113300"/>
    <s v="SELECCIÓN ABREVIADA SUBASTA INVERSA (NO DISPONIBLE)"/>
    <n v="4"/>
    <n v="4"/>
    <n v="10"/>
    <n v="8"/>
    <n v="4907664.72"/>
    <s v="UNIDAD"/>
    <s v="NO SOLICITADAS"/>
  </r>
  <r>
    <x v="16"/>
    <s v="02-02-01-003-005"/>
    <s v="02-02-01-003-005-04"/>
    <s v="Materiales y suministros - Productos químicos n. C. P."/>
    <s v="ADHESIVO DE NEOPRENO DE ALTO RENDIMIENTO TIPO 1300L PRESENTACION POR 750 ML "/>
    <n v="31201610"/>
    <s v="SELECCIÓN ABREVIADA SUBASTA INVERSA (NO DISPONIBLE)"/>
    <n v="4"/>
    <n v="4"/>
    <n v="10"/>
    <n v="30"/>
    <n v="8921822.7000000011"/>
    <s v="UNIDAD"/>
    <s v="NO SOLICITADAS"/>
  </r>
  <r>
    <x v="16"/>
    <s v="02-02-01-003-005"/>
    <s v="02-02-01-003-005-04"/>
    <s v="Materiales y suministros - Productos químicos n. C. P."/>
    <s v="SELLANTE ESTRUCTURAL KIT (PART A&amp;B) AE9309"/>
    <n v="31201600"/>
    <s v="SELECCIÓN ABREVIADA SUBASTA INVERSA (NO DISPONIBLE)"/>
    <n v="4"/>
    <n v="4"/>
    <n v="10"/>
    <n v="2"/>
    <n v="1365610.68"/>
    <s v="UNIDAD"/>
    <s v="NO SOLICITADAS"/>
  </r>
  <r>
    <x v="16"/>
    <s v="02-02-01-003-005"/>
    <s v="02-02-01-003-005-04"/>
    <s v="Materiales y suministros - Productos químicos n. C. P."/>
    <s v="SELLANTE ESTRUCTURAL  KIT (PART A&amp;B) EA934"/>
    <n v="31201600"/>
    <s v="SELECCIÓN ABREVIADA SUBASTA INVERSA (NO DISPONIBLE)"/>
    <n v="4"/>
    <n v="4"/>
    <n v="10"/>
    <n v="2"/>
    <n v="1077552.1400000001"/>
    <s v="UNIDAD"/>
    <s v="NO SOLICITADAS"/>
  </r>
  <r>
    <x v="16"/>
    <s v="02-02-01-003-005"/>
    <s v="02-02-01-003-005-04"/>
    <s v="Materiales y suministros - Productos químicos n. C. P."/>
    <s v="SELLANTE ESTRUCTURAL  KIT (PART A&amp;B) EA956"/>
    <n v="31201600"/>
    <s v="SELECCIÓN ABREVIADA SUBASTA INVERSA (NO DISPONIBLE)"/>
    <n v="4"/>
    <n v="4"/>
    <n v="10"/>
    <n v="2"/>
    <n v="2208447.2200000002"/>
    <s v="UNIDAD"/>
    <s v="NO SOLICITADAS"/>
  </r>
  <r>
    <x v="16"/>
    <s v="02-02-01-003-005"/>
    <s v="02-02-01-003-005-04"/>
    <s v="Materiales y suministros - Productos químicos n. C. P."/>
    <s v="SELLANTE ESTRUCTURAL  KIT (PART A&amp;B) EA960F"/>
    <n v="31201600"/>
    <s v="SELECCIÓN ABREVIADA SUBASTA INVERSA (NO DISPONIBLE)"/>
    <n v="4"/>
    <n v="4"/>
    <n v="10"/>
    <n v="2"/>
    <n v="2720551.82"/>
    <s v="UNIDAD"/>
    <s v="NO SOLICITADAS"/>
  </r>
  <r>
    <x v="16"/>
    <s v="02-02-01-003-005"/>
    <s v="02-02-01-003-005-04"/>
    <s v="Materiales y suministros - Productos químicos n. C. P."/>
    <s v="SELLANTE KIT (PART A&amp;B) 1422 A2 PRESENTACION EN CUARTOS"/>
    <n v="31201600"/>
    <s v="SELECCIÓN ABREVIADA SUBASTA INVERSA (NO DISPONIBLE)"/>
    <n v="4"/>
    <n v="4"/>
    <n v="10"/>
    <n v="8"/>
    <n v="3854429.04"/>
    <s v="UNIDAD"/>
    <s v="NO SOLICITADAS"/>
  </r>
  <r>
    <x v="16"/>
    <s v="02-02-01-003-005"/>
    <s v="02-02-01-003-005-04"/>
    <s v="Materiales y suministros - Productos químicos n. C. P."/>
    <s v="SELLANTE KIT (PART A&amp;B) 1440 A1/2 PRESENTACION EN CUARTOS"/>
    <n v="31201600"/>
    <s v="SELECCIÓN ABREVIADA SUBASTA INVERSA (NO DISPONIBLE)"/>
    <n v="4"/>
    <n v="4"/>
    <n v="10"/>
    <n v="20"/>
    <n v="7681545.2000000002"/>
    <s v="UNIDAD"/>
    <s v="NO SOLICITADAS"/>
  </r>
  <r>
    <x v="16"/>
    <s v="02-02-01-003-005"/>
    <s v="02-02-01-003-005-04"/>
    <s v="Materiales y suministros - Productos químicos n. C. P."/>
    <s v="SELLANTE KIT (PART A&amp;B) AMS-S-8802 P/N PR1440 A2 PRESENTACION EN CUARTOS"/>
    <n v="31201600"/>
    <s v="SELECCIÓN ABREVIADA SUBASTA INVERSA (NO DISPONIBLE)"/>
    <n v="4"/>
    <n v="4"/>
    <n v="10"/>
    <n v="14"/>
    <n v="5377081.6400000006"/>
    <s v="UNIDAD"/>
    <s v="NO SOLICITADAS"/>
  </r>
  <r>
    <x v="16"/>
    <s v="02-02-01-003-005"/>
    <s v="02-02-01-003-005-04"/>
    <s v="Materiales y suministros - Productos químicos n. C. P."/>
    <s v="SELLANTE KIT (PART A&amp;B)  AMS-S-8802 P/N 1440 B1/2  PRESENTACION EN CUARTOS"/>
    <n v="31201600"/>
    <s v="SELECCIÓN ABREVIADA SUBASTA INVERSA (NO DISPONIBLE)"/>
    <n v="4"/>
    <n v="4"/>
    <n v="10"/>
    <n v="24"/>
    <n v="10076881.92"/>
    <s v="UNIDAD"/>
    <s v="NO SOLICITADAS"/>
  </r>
  <r>
    <x v="16"/>
    <s v="02-02-01-003-005"/>
    <s v="02-02-01-003-005-04"/>
    <s v="Materiales y suministros - Productos químicos n. C. P."/>
    <s v="SELLANTE KIT (PART A&amp;B) 1440 B2 PRESENTACION EN CUARTOS"/>
    <n v="31201600"/>
    <s v="SELECCIÓN ABREVIADA SUBASTA INVERSA (NO DISPONIBLE)"/>
    <n v="4"/>
    <n v="4"/>
    <n v="10"/>
    <n v="28"/>
    <n v="10455449.48"/>
    <s v="UNIDAD"/>
    <s v="NO SOLICITADAS"/>
  </r>
  <r>
    <x v="16"/>
    <s v="02-02-01-003-005"/>
    <s v="02-02-01-003-005-04"/>
    <s v="Materiales y suministros - Productos químicos n. C. P."/>
    <s v="ANTICORROSIVO PRESENTACION X GALON  P/N 5700"/>
    <n v="15121800"/>
    <s v="SELECCIÓN ABREVIADA SUBASTA INVERSA (NO DISPONIBLE)"/>
    <n v="4"/>
    <n v="4"/>
    <n v="10"/>
    <n v="19"/>
    <n v="6689349.3800000008"/>
    <s v="GALON"/>
    <s v="NO SOLICITADAS"/>
  </r>
  <r>
    <x v="16"/>
    <s v="02-02-01-003-005"/>
    <s v="02-02-01-003-005-04"/>
    <s v="Materiales y suministros - Productos químicos n. C. P."/>
    <s v="PRIMER: MIL-PRF-23377 KIT (PARTE A &amp; B; POR GALON COMPLETO)"/>
    <n v="31211704"/>
    <s v="SELECCIÓN ABREVIADA SUBASTA INVERSA (NO DISPONIBLE)"/>
    <n v="4"/>
    <n v="4"/>
    <n v="10"/>
    <n v="20"/>
    <n v="33212090.800000001"/>
    <s v="UNIDAD"/>
    <s v="NO SOLICITADAS"/>
  </r>
  <r>
    <x v="16"/>
    <s v="02-02-01-003-005"/>
    <s v="02-02-01-003-005-04"/>
    <s v="Materiales y suministros - Productos químicos n. C. P."/>
    <s v="PRIMER EPOXY AMARILLO (KIT BASE/ACTIVADOR) MIL-PRF 23377 (COMPONENTE PRIMARIO UN GALON) TYPE II"/>
    <n v="31211704"/>
    <s v="SELECCIÓN ABREVIADA SUBASTA INVERSA (NO DISPONIBLE)"/>
    <n v="4"/>
    <n v="4"/>
    <n v="10"/>
    <n v="1"/>
    <n v="1660495.06"/>
    <s v="GALON"/>
    <s v="NO SOLICITADAS"/>
  </r>
  <r>
    <x v="16"/>
    <s v="02-02-01-003-005"/>
    <s v="02-02-01-003-005-04"/>
    <s v="Materiales y suministros - Productos químicos n. C. P."/>
    <s v="PASTA PARA LAS LINEAS DE FE (COLOR ROJO)  P/N F900 PRESENTACION TUBO 1 OZ  "/>
    <n v="31201602"/>
    <s v="SELECCIÓN ABREVIADA SUBASTA INVERSA (NO DISPONIBLE)"/>
    <n v="4"/>
    <n v="4"/>
    <n v="10"/>
    <n v="60"/>
    <n v="1600359.6"/>
    <s v="UNIDAD"/>
    <s v="NO SOLICITADAS"/>
  </r>
  <r>
    <x v="16"/>
    <s v="02-02-01-003-005"/>
    <s v="02-02-01-003-005-04"/>
    <s v="Materiales y suministros - Productos químicos n. C. P."/>
    <s v="LIQUIDO DESENGRASANTE INDUSTRIAL SAF 2011 PLASTICO POR GALONES"/>
    <n v="47131821"/>
    <s v="SELECCIÓN ABREVIADA SUBASTA INVERSA (NO DISPONIBLE)"/>
    <n v="4"/>
    <n v="4"/>
    <n v="10"/>
    <n v="16"/>
    <n v="369718.72"/>
    <s v="GALON"/>
    <s v="NO SOLICITADAS"/>
  </r>
  <r>
    <x v="16"/>
    <s v="02-02-01-003-005"/>
    <s v="02-02-01-003-005-04"/>
    <s v="Materiales y suministros - Productos químicos n. C. P."/>
    <s v="PRIMER AEROSOL P/N TT-P-1757B  (DE ACUERDO A MANUAL DE AERONAVE)"/>
    <n v="31211704"/>
    <s v="SELECCIÓN ABREVIADA SUBASTA INVERSA (NO DISPONIBLE)"/>
    <n v="4"/>
    <n v="4"/>
    <n v="10"/>
    <n v="6"/>
    <n v="214442.76"/>
    <s v="UNIDAD"/>
    <s v="NO SOLICITADAS"/>
  </r>
  <r>
    <x v="16"/>
    <s v="02-02-01-003-005"/>
    <s v="02-02-01-003-005-04"/>
    <s v="Materiales y suministros - Productos químicos n. C. P."/>
    <s v="PEGANTE ADHESIVO DE CIANOACRILATO INSTANTÁNEO LÍQUIDO; PRESENTACION X 20 GRAMOS"/>
    <n v="31201619"/>
    <s v="SELECCIÓN ABREVIADA SUBASTA INVERSA (NO DISPONIBLE)"/>
    <n v="4"/>
    <n v="4"/>
    <n v="10"/>
    <n v="40"/>
    <n v="1234030"/>
    <s v="UNIDAD"/>
    <s v="NO SOLICITADAS"/>
  </r>
  <r>
    <x v="16"/>
    <s v="02-02-01-003-005"/>
    <s v="02-02-01-003-005-04"/>
    <s v="Materiales y suministros - Productos químicos n. C. P."/>
    <s v="SILICONA BLANCA  P/N RTV102"/>
    <n v="31133710"/>
    <s v="SELECCIÓN ABREVIADA SUBASTA INVERSA (NO DISPONIBLE)"/>
    <n v="4"/>
    <n v="4"/>
    <n v="10"/>
    <n v="5"/>
    <n v="240052.75"/>
    <s v="UNIDAD"/>
    <s v="NO SOLICITADAS"/>
  </r>
  <r>
    <x v="16"/>
    <s v="02-02-01-003-005"/>
    <s v="02-02-01-003-005-04"/>
    <s v="Materiales y suministros - Productos químicos n. C. P."/>
    <s v="LIQUIDO PARA BRILLAR BOTAS DE CAUCHO SITEMA DE ICE  P/N 09-00325  "/>
    <n v="23131504"/>
    <s v="SELECCIÓN ABREVIADA SUBASTA INVERSA (NO DISPONIBLE)"/>
    <n v="4"/>
    <n v="4"/>
    <n v="10"/>
    <n v="10"/>
    <n v="3147300.1"/>
    <s v="UNIDAD"/>
    <s v="NO SOLICITADAS"/>
  </r>
  <r>
    <x v="16"/>
    <s v="02-02-01-003-005"/>
    <s v="02-02-01-003-005-04"/>
    <s v="Materiales y suministros - Productos químicos n. C. P."/>
    <s v="INHIBIDOR  DE CORROSION  PRESENTACION EN SPRAY DE 16 ONZAS P/N 04216"/>
    <n v="12163600"/>
    <s v="SELECCIÓN ABREVIADA SUBASTA INVERSA (NO DISPONIBLE)"/>
    <n v="4"/>
    <n v="4"/>
    <n v="10"/>
    <n v="10"/>
    <n v="733480.3"/>
    <s v="UNIDAD"/>
    <s v="NO SOLICITADAS"/>
  </r>
  <r>
    <x v="16"/>
    <s v="02-02-01-003-005"/>
    <s v="02-02-01-003-005-04"/>
    <s v="Materiales y suministros - Productos químicos n. C. P."/>
    <s v=" INHIBIDOR DE CORROSION SP-400 EN  AEROSOL 16 OZ"/>
    <n v="12163600"/>
    <s v="SELECCIÓN ABREVIADA SUBASTA INVERSA (NO DISPONIBLE)"/>
    <n v="4"/>
    <n v="4"/>
    <n v="10"/>
    <n v="15"/>
    <n v="672052.5"/>
    <s v="UNIDAD"/>
    <s v="NO SOLICITADAS"/>
  </r>
  <r>
    <x v="16"/>
    <s v="02-02-01-003-005"/>
    <s v="02-02-01-003-005-04"/>
    <s v="Materiales y suministros - Productos químicos n. C. P."/>
    <s v="SELLANTE PROTECTOR ELECTRICO P/N DC4-5 PRESENTACION X 3 OZ."/>
    <n v="31201600"/>
    <s v="SELECCIÓN ABREVIADA SUBASTA INVERSA (NO DISPONIBLE)"/>
    <n v="4"/>
    <n v="4"/>
    <n v="10"/>
    <n v="15"/>
    <n v="1386677.25"/>
    <s v="UNIDAD"/>
    <s v="NO SOLICITADAS"/>
  </r>
  <r>
    <x v="16"/>
    <s v="02-02-01-003-005"/>
    <s v="02-02-01-003-005-04"/>
    <s v="Materiales y suministros - Productos químicos n. C. P."/>
    <s v="SILICONA GRIS RTV157 TUBO DE 2,8 OZ"/>
    <n v="31133710"/>
    <s v="SELECCIÓN ABREVIADA SUBASTA INVERSA (NO DISPONIBLE)"/>
    <n v="4"/>
    <n v="4"/>
    <n v="10"/>
    <n v="20"/>
    <n v="4374225.8"/>
    <s v="UNIDAD"/>
    <s v="NO SOLICITADAS"/>
  </r>
  <r>
    <x v="16"/>
    <s v="02-02-01-003-005"/>
    <s v="02-02-01-003-005-04"/>
    <s v="Materiales y suministros - Productos químicos n. C. P."/>
    <s v="SILICONA ROJA ALTA TEMPERATURA TUBO DE 2,8 OZ   P/N RTV106"/>
    <n v="31133710"/>
    <s v="SELECCIÓN ABREVIADA SUBASTA INVERSA (NO DISPONIBLE)"/>
    <n v="4"/>
    <n v="4"/>
    <n v="10"/>
    <n v="28"/>
    <n v="4331566.68"/>
    <s v="UNIDAD"/>
    <s v="NO SOLICITADAS"/>
  </r>
  <r>
    <x v="16"/>
    <s v="02-02-01-003-005"/>
    <s v="02-02-01-003-005-04"/>
    <s v="Materiales y suministros - Productos químicos n. C. P."/>
    <s v="LIMPIADOR Y PROTECTOR DE CUERO  P/N 141532 PRESENTACION DE 175 CC"/>
    <n v="47131805"/>
    <s v="SELECCIÓN ABREVIADA SUBASTA INVERSA (NO DISPONIBLE)"/>
    <n v="4"/>
    <n v="4"/>
    <n v="10"/>
    <n v="5"/>
    <n v="138028.1"/>
    <s v="UNIDAD"/>
    <s v="NO SOLICITADAS"/>
  </r>
  <r>
    <x v="16"/>
    <s v="02-02-01-003-005"/>
    <s v="02-02-01-003-005-04"/>
    <s v="Materiales y suministros - Productos químicos n. C. P."/>
    <s v="ANTICORROSIVO  P/N ACF-50"/>
    <n v="15121800"/>
    <s v="SELECCIÓN ABREVIADA SUBASTA INVERSA (NO DISPONIBLE)"/>
    <n v="4"/>
    <n v="4"/>
    <n v="10"/>
    <n v="15"/>
    <n v="8321670"/>
    <s v="GALON"/>
    <s v="NO SOLICITADAS"/>
  </r>
  <r>
    <x v="16"/>
    <s v="02-02-01-003-005"/>
    <s v="02-02-01-003-005-04"/>
    <s v="Materiales y suministros - Productos químicos n. C. P."/>
    <s v="INDICADOR DE SOBRE TEMPERATURA (KIT ADHESIVO EPOXICO DEVCON 2-TONDOS COMPONENTES; SEGÚN MANUAL DE LA AERONAVE  BHT-212-CR&amp;O) P/N 14310  PRESENTACION TUBO 1  OZ"/>
    <n v="31201600"/>
    <s v="SELECCIÓN ABREVIADA SUBASTA INVERSA (NO DISPONIBLE)"/>
    <n v="4"/>
    <n v="4"/>
    <n v="10"/>
    <n v="2"/>
    <n v="181370.28"/>
    <s v="UNIDAD"/>
    <s v="NO SOLICITADAS"/>
  </r>
  <r>
    <x v="16"/>
    <s v="02-02-01-003-005"/>
    <s v="02-02-01-003-005-04"/>
    <s v="Materiales y suministros - Productos químicos n. C. P."/>
    <s v="CREMA PARA SOLDAR, PRESENTACION 56 GR  / 2 OZ  P/N 218CH126"/>
    <n v="23271816"/>
    <s v="SELECCIÓN ABREVIADA SUBASTA INVERSA (NO DISPONIBLE)"/>
    <n v="4"/>
    <n v="4"/>
    <n v="10"/>
    <n v="2"/>
    <n v="95485.6"/>
    <s v="UNIDAD"/>
    <s v="NO SOLICITADAS"/>
  </r>
  <r>
    <x v="16"/>
    <s v="02-02-01-003-005"/>
    <s v="02-02-01-003-005-04"/>
    <s v="Materiales y suministros - Productos químicos n. C. P."/>
    <s v="ADESIVO DURA SEAL P/N 003090 X 3/4 ONZA"/>
    <n v="31201600"/>
    <s v="SELECCIÓN ABREVIADA SUBASTA INVERSA (NO DISPONIBLE)"/>
    <n v="4"/>
    <n v="4"/>
    <n v="10"/>
    <n v="4"/>
    <n v="1173568.48"/>
    <s v="UNIDAD"/>
    <s v="NO SOLICITADAS"/>
  </r>
  <r>
    <x v="16"/>
    <s v="02-02-01-003-005"/>
    <s v="02-02-01-003-005-04"/>
    <s v="Materiales y suministros - Productos químicos n. C. P."/>
    <s v="SELLANTE PARA ANTENAS KIT (PART A&amp;B)  B1/2   P/N PS-870 "/>
    <n v="31201600"/>
    <s v="SELECCIÓN ABREVIADA SUBASTA INVERSA (NO DISPONIBLE)"/>
    <n v="4"/>
    <n v="4"/>
    <n v="10"/>
    <n v="6"/>
    <n v="3264665.04"/>
    <s v="UNIDAD"/>
    <s v="NO SOLICITADAS"/>
  </r>
  <r>
    <x v="16"/>
    <s v="02-02-01-003-005"/>
    <s v="02-02-01-003-005-04"/>
    <s v="Materiales y suministros - Productos químicos n. C. P."/>
    <s v="SILICONA NEGRA  P/N RTV780"/>
    <n v="31133710"/>
    <s v="SELECCIÓN ABREVIADA SUBASTA INVERSA (NO DISPONIBLE)"/>
    <n v="4"/>
    <n v="4"/>
    <n v="10"/>
    <n v="4"/>
    <n v="61342.12"/>
    <s v="UNIDAD"/>
    <s v="NO SOLICITADAS"/>
  </r>
  <r>
    <x v="16"/>
    <s v="02-02-01-003-005"/>
    <s v="02-02-01-003-005-04"/>
    <s v="Materiales y suministros - Productos químicos n. C. P."/>
    <s v="INHIBIDOR DE CORROSION,  PELÍCULA TIXOTRÓPICA  NSN 6850-01-469-7645"/>
    <n v="12163600"/>
    <s v="SELECCIÓN ABREVIADA SUBASTA INVERSA (NO DISPONIBLE)"/>
    <n v="4"/>
    <n v="4"/>
    <n v="10"/>
    <n v="4"/>
    <n v="1071361.76"/>
    <s v="UNIDAD"/>
    <s v="NO SOLICITADAS"/>
  </r>
  <r>
    <x v="16"/>
    <s v="02-02-01-003-005"/>
    <s v="02-02-01-003-005-04"/>
    <s v="Materiales y suministros - Productos químicos n. C. P."/>
    <s v="SELLANTE DE CURADO RAPIDO KIT (PART A&amp;B)  B1/2   P/N PR2050 B1/2 "/>
    <n v="31201600"/>
    <s v="SELECCIÓN ABREVIADA SUBASTA INVERSA (NO DISPONIBLE)"/>
    <n v="4"/>
    <n v="4"/>
    <n v="10"/>
    <n v="6"/>
    <n v="3168646.32"/>
    <s v="UNIDAD"/>
    <s v="NO SOLICITADAS"/>
  </r>
  <r>
    <x v="16"/>
    <s v="02-02-01-003-005"/>
    <s v="02-02-01-003-005-04"/>
    <s v="Materiales y suministros - Productos químicos n. C. P."/>
    <s v="SELLANTE AERODINAMICO TIPO 2 II KIT (PART A&amp;B)  B2   P/N PS870  "/>
    <n v="31201600"/>
    <s v="SELECCIÓN ABREVIADA SUBASTA INVERSA (NO DISPONIBLE)"/>
    <n v="4"/>
    <n v="4"/>
    <n v="10"/>
    <n v="4"/>
    <n v="2155104.2800000003"/>
    <s v="UNIDAD"/>
    <s v="NO SOLICITADAS"/>
  </r>
  <r>
    <x v="16"/>
    <s v="02-02-01-003-005"/>
    <s v="02-02-01-003-005-04"/>
    <s v="Materiales y suministros - Productos químicos n. C. P."/>
    <s v="TINTA PENETRANTE P/N ZL-27A EN AEROSOL"/>
    <n v="12171703"/>
    <s v="SELECCIÓN ABREVIADA SUBASTA INVERSA (NO DISPONIBLE)"/>
    <n v="4"/>
    <n v="4"/>
    <n v="10"/>
    <n v="6"/>
    <n v="968833.74"/>
    <s v="UNIDAD"/>
    <s v="NO SOLICITADAS"/>
  </r>
  <r>
    <x v="16"/>
    <s v="02-02-01-003-005"/>
    <s v="02-02-01-003-005-04"/>
    <s v="Materiales y suministros - Productos químicos n. C. P."/>
    <s v="TINTA PENETRANTE REVELADOR SKD-S2 EN AEROSOL"/>
    <n v="12171703"/>
    <s v="SELECCIÓN ABREVIADA SUBASTA INVERSA (NO DISPONIBLE)"/>
    <n v="4"/>
    <n v="4"/>
    <n v="10"/>
    <n v="3"/>
    <n v="320064.77999999997"/>
    <s v="UNIDAD"/>
    <s v="NO SOLICITADAS"/>
  </r>
  <r>
    <x v="16"/>
    <s v="02-02-01-003-005"/>
    <s v="02-02-01-003-005-04"/>
    <s v="Materiales y suministros - Productos químicos n. C. P."/>
    <s v="PARTICULAS MAGNETICAS FLUORESCENTES 14AM EN AEROSOL"/>
    <n v="12161500"/>
    <s v="SELECCIÓN ABREVIADA SUBASTA INVERSA (NO DISPONIBLE)"/>
    <n v="4"/>
    <n v="4"/>
    <n v="10"/>
    <n v="48"/>
    <n v="6209229.5999999996"/>
    <s v="UNIDAD"/>
    <s v="NO SOLICITADAS"/>
  </r>
  <r>
    <x v="16"/>
    <s v="02-02-01-003-005"/>
    <s v="02-02-01-003-005-04"/>
    <s v="Materiales y suministros - Productos químicos n. C. P."/>
    <s v="PARTICULAS MAGNETICAS FLUORESCENTES 14AM  POR  GALONES"/>
    <n v="12161500"/>
    <s v="SELECCIÓN ABREVIADA SUBASTA INVERSA (NO DISPONIBLE)"/>
    <n v="4"/>
    <n v="4"/>
    <n v="10"/>
    <n v="5"/>
    <n v="1440292.7"/>
    <s v="GALON"/>
    <s v="NO SOLICITADAS"/>
  </r>
  <r>
    <x v="16"/>
    <s v="02-02-01-003-006"/>
    <s v="02-02-01-003-006-02"/>
    <s v="Materiales y suministros - Otros productos de caucho"/>
    <s v="GUANTE DE NITRILO AZUL CON FLOCADO ALGODON, LONGITUD DE 330MM /GROSOR DE 0,45MM, TALLAS 8-9"/>
    <n v="46181541"/>
    <s v="SELECCIÓN ABREVIADA SUBASTA INVERSA (NO DISPONIBLE)"/>
    <n v="4"/>
    <n v="4"/>
    <n v="10"/>
    <n v="141"/>
    <n v="906066"/>
    <s v="UNIDAD"/>
    <s v="NO SOLICITADAS"/>
  </r>
  <r>
    <x v="16"/>
    <s v="02-02-01-003-006"/>
    <s v="02-02-01-003-006-02"/>
    <s v="Materiales y suministros - Otros productos de caucho"/>
    <s v="GUANTE DE NITRILO PSD-NI8-L "/>
    <n v="46181541"/>
    <s v="SELECCIÓN ABREVIADA SUBASTA INVERSA (NO DISPONIBLE)"/>
    <n v="4"/>
    <n v="4"/>
    <n v="10"/>
    <n v="200"/>
    <n v="652596"/>
    <s v="UNIDAD"/>
    <s v="NO SOLICITADAS"/>
  </r>
  <r>
    <x v="16"/>
    <s v="02-02-01-003-006"/>
    <s v="02-02-01-003-006-02"/>
    <s v="Materiales y suministros - Otros productos de caucho"/>
    <s v="EMPAQUE PLANO DE 3,5 CM X  2 MM PRESENTACION POR METROS"/>
    <n v="31401500"/>
    <s v="SELECCIÓN ABREVIADA SUBASTA INVERSA (NO DISPONIBLE)"/>
    <n v="4"/>
    <n v="4"/>
    <n v="10"/>
    <n v="80"/>
    <n v="495325.6"/>
    <s v="METRO"/>
    <s v="NO SOLICITADAS"/>
  </r>
  <r>
    <x v="16"/>
    <s v="02-02-01-003-006"/>
    <s v="02-02-01-003-006-02"/>
    <s v="Materiales y suministros - Otros productos de caucho"/>
    <s v="GUANTE DE NITRILO AZUL  PARA TRABAJO PESADO, CALIBRE 8 TALLA 8-9  P/N 01-00598 "/>
    <n v="46181541"/>
    <s v="SELECCIÓN ABREVIADA SUBASTA INVERSA (NO DISPONIBLE)"/>
    <n v="4"/>
    <n v="4"/>
    <n v="10"/>
    <n v="204"/>
    <n v="532615.44000000006"/>
    <s v="UNIDAD"/>
    <s v="NO SOLICITADAS"/>
  </r>
  <r>
    <x v="16"/>
    <s v="02-02-01-003-006"/>
    <s v="02-02-01-003-006-02"/>
    <s v="Materiales y suministros - Otros productos de caucho"/>
    <s v="TERMOENCOGIBLE (SHRINKABLE TUBING) 1/16&quot;  P/N 11-00700"/>
    <n v="13101606"/>
    <s v="SELECCIÓN ABREVIADA SUBASTA INVERSA (NO DISPONIBLE)"/>
    <n v="4"/>
    <n v="4"/>
    <n v="10"/>
    <n v="5"/>
    <n v="21211.75"/>
    <s v="UNIDAD"/>
    <s v="NO SOLICITADAS"/>
  </r>
  <r>
    <x v="16"/>
    <s v="02-02-01-003-006"/>
    <s v="02-02-01-003-006-02"/>
    <s v="Materiales y suministros - Otros productos de caucho"/>
    <s v="TERMOENCOGIBLE (SHRINKABLE TUBING) 1/8&quot;  P/N 11-00900"/>
    <n v="13101606"/>
    <s v="SELECCIÓN ABREVIADA SUBASTA INVERSA (NO DISPONIBLE)"/>
    <n v="4"/>
    <n v="4"/>
    <n v="10"/>
    <n v="5"/>
    <n v="19581.45"/>
    <s v="UNIDAD"/>
    <s v="NO SOLICITADAS"/>
  </r>
  <r>
    <x v="16"/>
    <s v="02-02-01-003-006"/>
    <s v="02-02-01-003-006-02"/>
    <s v="Materiales y suministros - Otros productos de caucho"/>
    <s v="TERMOENCOGIBLE (SHRINKABLE TUBING) 1/4&quot;  P/N 11-01100"/>
    <n v="13101606"/>
    <s v="SELECCIÓN ABREVIADA SUBASTA INVERSA (NO DISPONIBLE)"/>
    <n v="4"/>
    <n v="4"/>
    <n v="10"/>
    <n v="5"/>
    <n v="29369.200000000001"/>
    <s v="UNIDAD"/>
    <s v="NO SOLICITADAS"/>
  </r>
  <r>
    <x v="16"/>
    <s v="02-02-01-003-006"/>
    <s v="02-02-01-003-006-02"/>
    <s v="Materiales y suministros - Otros productos de caucho"/>
    <s v="TERMOENCOGIBLE (SHRINKABLE TUBING) 1/2&quot;  P/N 11-01300"/>
    <n v="13101606"/>
    <s v="SELECCIÓN ABREVIADA SUBASTA INVERSA (NO DISPONIBLE)"/>
    <n v="4"/>
    <n v="4"/>
    <n v="10"/>
    <n v="5"/>
    <n v="30999.5"/>
    <s v="UNIDAD"/>
    <s v="NO SOLICITADAS"/>
  </r>
  <r>
    <x v="16"/>
    <s v="02-02-01-003-006"/>
    <s v="02-02-01-003-006-02"/>
    <s v="Materiales y suministros - Otros productos de caucho"/>
    <s v="CUBIERTA DE CAUCHO PARA TERMINALES ELECTRICOS DE AVIACION  P/N MS25171-4S"/>
    <n v="39121719"/>
    <s v="SELECCIÓN ABREVIADA SUBASTA INVERSA (NO DISPONIBLE)"/>
    <n v="4"/>
    <n v="4"/>
    <n v="10"/>
    <n v="10"/>
    <n v="32629.8"/>
    <s v="UNIDAD"/>
    <s v="NO SOLICITADAS"/>
  </r>
  <r>
    <x v="16"/>
    <s v="02-02-01-003-006"/>
    <s v="02-02-01-003-006-03"/>
    <s v="Materiales y suministros - Semimanufacturas de plástico"/>
    <s v="PLASTICO VINIPEL CALIBRE 0,8 DE 450 MTS X 50 CM; PRESENTACION POR ROLLO"/>
    <n v="24141501"/>
    <s v="SELECCIÓN ABREVIADA SUBASTA INVERSA (NO DISPONIBLE)"/>
    <n v="4"/>
    <n v="4"/>
    <n v="10"/>
    <n v="56"/>
    <n v="1236172"/>
    <s v="UNIDAD"/>
    <s v="NO SOLICITADAS"/>
  </r>
  <r>
    <x v="16"/>
    <s v="02-02-01-003-006"/>
    <s v="02-02-01-003-006-03"/>
    <s v="Materiales y suministros - Semimanufacturas de plástico"/>
    <s v="MANGUERA DE ALTA PRESION X METROS  P/N EC-1057-05*12.0  ; TERMINALES Y TUERCA INCLUIDA, CON CONEXIÓN LISTA PARA EL USO  ( CON 01 TERMINAL  P/N TF-1043-01*300)  Y   (CON 01 TERMINAL  P/N PC-1131  CON TUERCA P/N PC-1001)"/>
    <n v="40142007"/>
    <s v="SELECCIÓN ABREVIADA SUBASTA INVERSA (NO DISPONIBLE)"/>
    <n v="4"/>
    <n v="4"/>
    <n v="10"/>
    <n v="6"/>
    <n v="902338.92"/>
    <s v="METRO"/>
    <s v="NO SOLICITADAS"/>
  </r>
  <r>
    <x v="16"/>
    <s v="02-02-01-003-006"/>
    <s v="02-02-01-003-006-03"/>
    <s v="Materiales y suministros - Semimanufacturas de plástico"/>
    <s v="MANGUERA DE ALTA PRESION X METROS  P/N EC-1057-05*12.0  ; TERMINALES Y TUERCA INCLUIDA, CON CONEXIÓN LISTA PARA EL USO  ( CON 01 TERMINALES  P/N TF-1043-01*300)  Y   (CON 01 TERMINALES  P/N PC-1131  CON TUERCA P/N PC-1001)"/>
    <n v="40142007"/>
    <s v="SELECCIÓN ABREVIADA SUBASTA INVERSA (NO DISPONIBLE)"/>
    <n v="4"/>
    <n v="4"/>
    <n v="10"/>
    <n v="15"/>
    <n v="1002402.4500000001"/>
    <s v="METRO"/>
    <s v="NO SOLICITADAS"/>
  </r>
  <r>
    <x v="16"/>
    <s v="02-02-01-003-006"/>
    <s v="02-02-01-003-006-03"/>
    <s v="Materiales y suministros - Semimanufacturas de plástico"/>
    <s v="PLACAS RADIOGRAFICAS MX-125 READY PACK II POR CAJA DE 50 DE 7 X 17 PULGADAS"/>
    <n v="41105341"/>
    <s v="SELECCIÓN ABREVIADA SUBASTA INVERSA (NO DISPONIBLE)"/>
    <n v="4"/>
    <n v="4"/>
    <n v="10"/>
    <n v="2"/>
    <n v="1511949.74"/>
    <s v="UNIDAD"/>
    <s v="NO SOLICITADAS"/>
  </r>
  <r>
    <x v="16"/>
    <s v="02-02-01-003-006"/>
    <s v="02-02-01-003-006-03"/>
    <s v="Materiales y suministros - Semimanufacturas de plástico"/>
    <s v="PLACAS RADIOGRAFICAS MX-125 READY PACK II POR CAJA DE 50 DE 14 X 17 PULGADAS"/>
    <n v="41105341"/>
    <s v="SELECCIÓN ABREVIADA SUBASTA INVERSA (NO DISPONIBLE)"/>
    <n v="4"/>
    <n v="4"/>
    <n v="10"/>
    <n v="2"/>
    <n v="2887918.18"/>
    <s v="UNIDAD"/>
    <s v="NO SOLICITADAS"/>
  </r>
  <r>
    <x v="16"/>
    <s v="02-02-01-003-006"/>
    <s v="02-02-01-003-006-04"/>
    <s v="Materiales y suministros - Productos de empaque y envasado, de plástico"/>
    <s v="ZUNCHO PLÁSTICO X 500 MTS PRESENTACION POR ROLLO"/>
    <n v="31151512"/>
    <s v="SELECCIÓN ABREVIADA SUBASTA INVERSA (NO DISPONIBLE)"/>
    <n v="4"/>
    <n v="4"/>
    <n v="10"/>
    <n v="3"/>
    <n v="22812.300000000003"/>
    <s v="UNIDAD"/>
    <s v="NO SOLICITADAS"/>
  </r>
  <r>
    <x v="16"/>
    <s v="02-02-01-003-006"/>
    <s v="02-02-01-003-006-04"/>
    <s v="Materiales y suministros - Productos de empaque y envasado, de plástico"/>
    <s v="ROLLO PLASTICO DE BURBUJAS GRANDES DE 150 X 70 CM"/>
    <n v="24141601"/>
    <s v="SELECCIÓN ABREVIADA SUBASTA INVERSA (NO DISPONIBLE)"/>
    <n v="4"/>
    <n v="4"/>
    <n v="10"/>
    <n v="20"/>
    <n v="734253.8"/>
    <s v="UNIDAD"/>
    <s v="NO SOLICITADAS"/>
  </r>
  <r>
    <x v="16"/>
    <s v="02-02-01-003-006"/>
    <s v="02-02-01-003-006-04"/>
    <s v="Materiales y suministros - Productos de empaque y envasado, de plástico"/>
    <s v="BOLSA PLÁSTICA DE CIERRE HERMETICO  22CM X 30CM"/>
    <n v="24111514"/>
    <s v="SELECCIÓN ABREVIADA SUBASTA INVERSA (NO DISPONIBLE)"/>
    <n v="4"/>
    <n v="4"/>
    <n v="10"/>
    <n v="224"/>
    <n v="11728.64"/>
    <s v="UNIDAD"/>
    <s v="NO SOLICITADAS"/>
  </r>
  <r>
    <x v="16"/>
    <s v="02-02-01-003-006"/>
    <s v="02-02-01-003-006-04"/>
    <s v="Materiales y suministros - Productos de empaque y envasado, de plástico"/>
    <s v="SOBRE DE CORREO CON PROTECCION BURBUJA, TAMAÑO OFICIO"/>
    <n v="44121503"/>
    <s v="SELECCIÓN ABREVIADA SUBASTA INVERSA (NO DISPONIBLE)"/>
    <n v="4"/>
    <n v="4"/>
    <n v="10"/>
    <n v="100"/>
    <n v="157318"/>
    <s v="UNIDAD"/>
    <s v="NO SOLICITADAS"/>
  </r>
  <r>
    <x v="16"/>
    <s v="02-02-01-003-006"/>
    <s v="02-02-01-003-006-04"/>
    <s v="Materiales y suministros - Productos de empaque y envasado, de plástico"/>
    <s v="SOBRES LISTAS DE EMPAQUE, PORTA DOCUMENTOS 24 CM X 18 CM, ADHESIVO IMPRESO TRANSPARENTE "/>
    <n v="44121503"/>
    <s v="SELECCIÓN ABREVIADA SUBASTA INVERSA (NO DISPONIBLE)"/>
    <n v="4"/>
    <n v="4"/>
    <n v="10"/>
    <n v="106"/>
    <n v="193372.62"/>
    <s v="UNIDAD"/>
    <s v="NO SOLICITADAS"/>
  </r>
  <r>
    <x v="16"/>
    <s v="02-02-01-003-006"/>
    <s v="02-02-01-003-006-09"/>
    <s v="Materiales y suministros - Otros productos plásticos"/>
    <s v="RODILLERAS  P/N  KNEEPAD2  PRESENTACION POR PARES"/>
    <n v="46181505"/>
    <s v="MÍNIMA CUANTÍA"/>
    <n v="3"/>
    <n v="4"/>
    <n v="10"/>
    <n v="2"/>
    <n v="218960"/>
    <s v="UNIDAD"/>
    <s v="NO SOLICITADAS"/>
  </r>
  <r>
    <x v="16"/>
    <s v="02-02-01-003-006"/>
    <s v="02-02-01-003-006-09"/>
    <s v="Materiales y suministros - Otros productos plásticos"/>
    <s v="CINTA AISLANTE  DE GOMA NEGRA PARA ELECTRICIDAD DE 1&quot; PULGADA DE ESPESOR POR ROLLLO"/>
    <n v="31201502"/>
    <s v="SELECCIÓN ABREVIADA SUBASTA INVERSA (NO DISPONIBLE)"/>
    <n v="4"/>
    <n v="4"/>
    <n v="10"/>
    <n v="13"/>
    <n v="24705.59"/>
    <s v="UNIDAD"/>
    <s v="NO SOLICITADAS"/>
  </r>
  <r>
    <x v="16"/>
    <s v="02-02-01-003-006"/>
    <s v="02-02-01-003-006-09"/>
    <s v="Materiales y suministros - Otros productos plásticos"/>
    <s v="GRAPA PLÁSTICA DE EMBALAJE PARA ZUNCHO PRESENTACION POR 1 KG (240 UND)"/>
    <n v="31162404"/>
    <s v="SELECCIÓN ABREVIADA SUBASTA INVERSA (NO DISPONIBLE)"/>
    <n v="4"/>
    <n v="4"/>
    <n v="10"/>
    <n v="6"/>
    <n v="57798.299999999996"/>
    <s v="KILOGRAMO"/>
    <s v="NO SOLICITADAS"/>
  </r>
  <r>
    <x v="16"/>
    <s v="02-02-01-003-006"/>
    <s v="02-02-01-003-006-09"/>
    <s v="Materiales y suministros - Otros productos plásticos"/>
    <s v="CINTA ADHESIVA  TRANSPARENTE DE 2 PUGADAS X 200MTS  PRESENTACION EN ROLLO"/>
    <n v="31201500"/>
    <s v="SELECCIÓN ABREVIADA SUBASTA INVERSA (NO DISPONIBLE)"/>
    <n v="4"/>
    <n v="4"/>
    <n v="10"/>
    <n v="107"/>
    <n v="387719.85000000003"/>
    <s v="UNIDAD"/>
    <s v="NO SOLICITADAS"/>
  </r>
  <r>
    <x v="16"/>
    <s v="02-02-01-003-006"/>
    <s v="02-02-01-003-006-09"/>
    <s v="Materiales y suministros - Otros productos plásticos"/>
    <s v="PROBETA PLASTICA DE 500 CM3  (PLASTIC HYDROMETER JAR WITH POUR OUT LIP )"/>
    <n v="41121800"/>
    <s v="SELECCIÓN ABREVIADA SUBASTA INVERSA (NO DISPONIBLE)"/>
    <n v="4"/>
    <n v="4"/>
    <n v="10"/>
    <n v="3"/>
    <n v="829989.29999999993"/>
    <s v="UNIDAD"/>
    <s v="NO SOLICITADAS"/>
  </r>
  <r>
    <x v="16"/>
    <s v="02-02-01-003-006"/>
    <s v="02-02-01-003-006-09"/>
    <s v="Materiales y suministros - Otros productos plásticos"/>
    <s v="CINTA TEFLON  P/N TT-160"/>
    <n v="31201501"/>
    <s v="SELECCIÓN ABREVIADA SUBASTA INVERSA (NO DISPONIBLE)"/>
    <n v="4"/>
    <n v="4"/>
    <n v="10"/>
    <n v="50"/>
    <n v="75148.5"/>
    <s v="UNIDAD"/>
    <s v="NO SOLICITADAS"/>
  </r>
  <r>
    <x v="16"/>
    <s v="02-02-01-003-006"/>
    <s v="02-02-01-003-006-09"/>
    <s v="Materiales y suministros - Otros productos plásticos"/>
    <s v="PAPEL VINILO, ROLLO POR 1,50 MTS ANCHO X 100 MTS LARGO, PARA CALCOMANIAS"/>
    <n v="60121135"/>
    <s v="SELECCIÓN ABREVIADA SUBASTA INVERSA (NO DISPONIBLE)"/>
    <n v="4"/>
    <n v="4"/>
    <n v="10"/>
    <n v="1"/>
    <n v="509061.77"/>
    <s v="UNIDAD"/>
    <s v="NO SOLICITADAS"/>
  </r>
  <r>
    <x v="16"/>
    <s v="02-02-01-003-006"/>
    <s v="02-02-01-003-006-09"/>
    <s v="Materiales y suministros - Otros productos plásticos"/>
    <s v="CINTA DE ENCAUCHETAR AUTO FUNDENTE  PRESENTACION X ROLLOS DE 10 YARDAS P/N 09-30450"/>
    <n v="31201502"/>
    <s v="SELECCIÓN ABREVIADA SUBASTA INVERSA (NO DISPONIBLE)"/>
    <n v="4"/>
    <n v="4"/>
    <n v="10"/>
    <n v="17"/>
    <n v="776043.02999999991"/>
    <s v="UNIDAD"/>
    <s v="NO SOLICITADAS"/>
  </r>
  <r>
    <x v="16"/>
    <s v="02-02-01-003-006"/>
    <s v="02-02-01-003-006-09"/>
    <s v="Materiales y suministros - Otros productos plásticos"/>
    <s v="PAPEL ADHESIVO TRANSPARENTE; PRESENTACION ROLLO POR 3 MTS X 45 CM"/>
    <n v="14111616"/>
    <s v="SELECCIÓN ABREVIADA SUBASTA INVERSA (NO DISPONIBLE)"/>
    <n v="4"/>
    <n v="4"/>
    <n v="10"/>
    <n v="1"/>
    <n v="13168.54"/>
    <s v="UNIDAD"/>
    <s v="NO SOLICITADAS"/>
  </r>
  <r>
    <x v="16"/>
    <s v="02-02-01-003-006"/>
    <s v="02-02-01-003-006-09"/>
    <s v="Materiales y suministros - Otros productos plásticos"/>
    <s v="CINTA DOBLE FAZ DE  12 MM X 33 M  P/N VHB 4910"/>
    <n v="31201505"/>
    <s v="SELECCIÓN ABREVIADA SUBASTA INVERSA (NO DISPONIBLE)"/>
    <n v="4"/>
    <n v="4"/>
    <n v="10"/>
    <n v="5"/>
    <n v="891470.65"/>
    <s v="UNIDAD"/>
    <s v="NO SOLICITADAS"/>
  </r>
  <r>
    <x v="16"/>
    <s v="02-02-01-003-006"/>
    <s v="02-02-01-003-006-09"/>
    <s v="Materiales y suministros - Otros productos plásticos"/>
    <s v="CINTA PARA DUCTOS COLOR  PLATA 48 MM POR ROLLO  P/N 6969"/>
    <n v="31201501"/>
    <s v="SELECCIÓN ABREVIADA SUBASTA INVERSA (NO DISPONIBLE)"/>
    <n v="4"/>
    <n v="4"/>
    <n v="10"/>
    <n v="10"/>
    <n v="565618.9"/>
    <s v="UNIDAD"/>
    <s v="NO SOLICITADAS"/>
  </r>
  <r>
    <x v="16"/>
    <s v="02-02-01-003-006"/>
    <s v="02-02-01-003-006-09"/>
    <s v="Materiales y suministros - Otros productos plásticos"/>
    <s v="BRIDA O AMARRE PLASTICO COLOR NEGRO DE 8&quot; PULGADAS"/>
    <n v="10141601"/>
    <s v="SELECCIÓN ABREVIADA SUBASTA INVERSA (NO DISPONIBLE)"/>
    <n v="4"/>
    <n v="4"/>
    <n v="10"/>
    <n v="951"/>
    <n v="40740.840000000004"/>
    <s v="UNIDAD"/>
    <s v="NO SOLICITADAS"/>
  </r>
  <r>
    <x v="16"/>
    <s v="02-02-01-003-006"/>
    <s v="02-02-01-003-006-09"/>
    <s v="Materiales y suministros - Otros productos plásticos"/>
    <s v="BRIDA O AMARRE PLASTICO COLOR NEGRO DE 14&quot; PULGADAS"/>
    <n v="10141601"/>
    <s v="SELECCIÓN ABREVIADA SUBASTA INVERSA (NO DISPONIBLE)"/>
    <n v="4"/>
    <n v="4"/>
    <n v="10"/>
    <n v="998"/>
    <n v="237524"/>
    <s v="UNIDAD"/>
    <s v="NO SOLICITADAS"/>
  </r>
  <r>
    <x v="16"/>
    <s v="02-02-01-003-006"/>
    <s v="02-02-01-003-006-09"/>
    <s v="Materiales y suministros - Otros productos plásticos"/>
    <s v="BRIDA O AMARRE PLASTICO COLOR NEGRO DE 5&quot; PULGADAS"/>
    <n v="10141601"/>
    <s v="SELECCIÓN ABREVIADA SUBASTA INVERSA (NO DISPONIBLE)"/>
    <n v="4"/>
    <n v="4"/>
    <n v="10"/>
    <n v="952"/>
    <n v="26056.240000000002"/>
    <s v="UNIDAD"/>
    <s v="NO SOLICITADAS"/>
  </r>
  <r>
    <x v="16"/>
    <s v="02-02-01-003-006"/>
    <s v="02-02-01-003-006-09"/>
    <s v="Materiales y suministros - Otros productos plásticos"/>
    <s v="CINTA ALTA RESISTENCIA GRIS 2&quot;  POR ROLLO P/N 09-309003 "/>
    <n v="31201531"/>
    <s v="SELECCIÓN ABREVIADA SUBASTA INVERSA (NO DISPONIBLE)"/>
    <n v="4"/>
    <n v="4"/>
    <n v="10"/>
    <n v="15"/>
    <n v="714714"/>
    <s v="UNIDAD"/>
    <s v="NO SOLICITADAS"/>
  </r>
  <r>
    <x v="16"/>
    <s v="02-02-01-003-006"/>
    <s v="02-02-01-003-006-09"/>
    <s v="Materiales y suministros - Otros productos plásticos"/>
    <s v="RECIPIENTES PLASTICOS PARA MUESTRAS DE ACEITE 30 ML  P/N 16248-11"/>
    <n v="24121807"/>
    <s v="SELECCIÓN ABREVIADA SUBASTA INVERSA (NO DISPONIBLE)"/>
    <n v="4"/>
    <n v="4"/>
    <n v="10"/>
    <n v="50"/>
    <n v="97223"/>
    <s v="UNIDAD"/>
    <s v="NO SOLICITADAS"/>
  </r>
  <r>
    <x v="16"/>
    <s v="02-02-01-003-006"/>
    <s v="02-02-01-003-006-09"/>
    <s v="Materiales y suministros - Otros productos plásticos"/>
    <s v="EMBUDO PLASTICO MEDIANO "/>
    <n v="40141735"/>
    <s v="SELECCIÓN ABREVIADA SUBASTA INVERSA (NO DISPONIBLE)"/>
    <n v="4"/>
    <n v="4"/>
    <n v="10"/>
    <n v="2"/>
    <n v="3005.94"/>
    <s v="UNIDAD"/>
    <s v="NO SOLICITADAS"/>
  </r>
  <r>
    <x v="16"/>
    <s v="02-02-01-003-007"/>
    <s v="02-02-01-003-007-01"/>
    <s v="Materiales y suministros - Vidrio y productos de vidrio"/>
    <s v="JARRA DE VIDRIO CLARO Y BRILLANTE   P/N  0900-AL-12"/>
    <n v="24112601"/>
    <s v="SELECCIÓN ABREVIADA SUBASTA INVERSA (NO DISPONIBLE)"/>
    <n v="4"/>
    <n v="4"/>
    <n v="10"/>
    <n v="2"/>
    <n v="940768.78"/>
    <s v="UNIDAD"/>
    <s v="NO SOLICITADAS"/>
  </r>
  <r>
    <x v="16"/>
    <s v="02-02-01-003-007"/>
    <s v="02-02-01-003-007-01"/>
    <s v="Materiales y suministros - Vidrio y productos de vidrio"/>
    <s v="CINTA ELECTRICA DE TELA DE VIDRIO 2&quot; POR ROLLO  P/N 09-01341 "/>
    <n v="31201502"/>
    <s v="SELECCIÓN ABREVIADA SUBASTA INVERSA (NO DISPONIBLE)"/>
    <n v="4"/>
    <n v="4"/>
    <n v="10"/>
    <n v="1"/>
    <n v="842214.17"/>
    <s v="UNIDAD"/>
    <s v="NO SOLICITADAS"/>
  </r>
  <r>
    <x v="16"/>
    <s v="02-02-01-003-007"/>
    <s v="02-02-01-003-007-01"/>
    <s v="Materiales y suministros - Vidrio y productos de vidrio"/>
    <s v="TUBO CENTRIFUGO PARA PARTICULAS MAGNETICAS 14A P/N 8493"/>
    <n v="41121703"/>
    <s v="SELECCIÓN ABREVIADA SUBASTA INVERSA (NO DISPONIBLE)"/>
    <n v="4"/>
    <n v="4"/>
    <n v="10"/>
    <n v="2"/>
    <n v="1899458.96"/>
    <s v="UNIDAD"/>
    <s v="NO SOLICITADAS"/>
  </r>
  <r>
    <x v="16"/>
    <s v="02-02-01-003-007"/>
    <s v="02-02-01-003-007-09"/>
    <s v="Materiales y suministros - Otros productos minerales no metálicos n. C. P."/>
    <s v="DISCO ABRASIVO, DE MINERAL: (OXIDO DE ALUMINIO CERÁMICO)  3&quot; DIAMETRO AZUL TURN ON "/>
    <n v="31191506"/>
    <s v="SELECCIÓN ABREVIADA SUBASTA INVERSA (NO DISPONIBLE)"/>
    <n v="4"/>
    <n v="4"/>
    <n v="10"/>
    <n v="100"/>
    <n v="933317"/>
    <s v="UNIDAD"/>
    <s v="NO SOLICITADAS"/>
  </r>
  <r>
    <x v="16"/>
    <s v="02-02-01-003-007"/>
    <s v="02-02-01-003-007-09"/>
    <s v="Materiales y suministros - Otros productos minerales no metálicos n. C. P."/>
    <s v="DISCO ABRASIVO,  DE MINERAL: (OXIDO DE ALUMINIO CERÁMICO) 3&quot; DIAMETRO MARRON TURN ON "/>
    <n v="31191506"/>
    <s v="SELECCIÓN ABREVIADA SUBASTA INVERSA (NO DISPONIBLE)"/>
    <n v="4"/>
    <n v="4"/>
    <n v="10"/>
    <n v="100"/>
    <n v="1370642"/>
    <s v="UNIDAD"/>
    <s v="NO SOLICITADAS"/>
  </r>
  <r>
    <x v="16"/>
    <s v="02-02-01-003-007"/>
    <s v="02-02-01-003-007-09"/>
    <s v="Materiales y suministros - Otros productos minerales no metálicos n. C. P."/>
    <s v="DISCO DE LIJA DE 5 HUECOS DE 5&quot; ADHESIVA DE OXIDO DE ALUMINIO GRANO P 220 "/>
    <n v="27112742"/>
    <s v="SELECCIÓN ABREVIADA SUBASTA INVERSA (NO DISPONIBLE)"/>
    <n v="4"/>
    <n v="4"/>
    <n v="10"/>
    <n v="988"/>
    <n v="1482582.92"/>
    <s v="UNIDAD"/>
    <s v="NO SOLICITADAS"/>
  </r>
  <r>
    <x v="16"/>
    <s v="02-02-01-003-007"/>
    <s v="02-02-01-003-007-09"/>
    <s v="Materiales y suministros - Otros productos minerales no metálicos n. C. P."/>
    <s v="PIEDRA DE ESMERIL 6&quot; X 3/4   X  1&quot; X 1/4"/>
    <n v="23131500"/>
    <s v="SELECCIÓN ABREVIADA SUBASTA INVERSA (NO DISPONIBLE)"/>
    <n v="4"/>
    <n v="4"/>
    <n v="10"/>
    <n v="2"/>
    <n v="44282.28"/>
    <s v="UNIDAD"/>
    <s v="NO SOLICITADAS"/>
  </r>
  <r>
    <x v="16"/>
    <s v="02-02-01-003-007"/>
    <s v="02-02-01-003-007-09"/>
    <s v="Materiales y suministros - Otros productos minerales no metálicos n. C. P."/>
    <s v="ABRASIVO COLOR VINOTINTO X  ROLLO DE 16.2 IN X 30 FT"/>
    <n v="31191500"/>
    <s v="SELECCIÓN ABREVIADA SUBASTA INVERSA (NO DISPONIBLE)"/>
    <n v="4"/>
    <n v="4"/>
    <n v="10"/>
    <n v="16"/>
    <n v="3195140.48"/>
    <s v="UNIDAD"/>
    <s v="NO SOLICITADAS"/>
  </r>
  <r>
    <x v="16"/>
    <s v="02-02-01-003-008"/>
    <s v="02-02-01-003-008-09"/>
    <s v="Materiales y suministros - Otros artículos manufacturados n. C. P."/>
    <s v="CEPILLO PRINCIPAL ALAMBRE POLIPROPILENO P/N 35324, PARA BARREDORA TENNANT 800D"/>
    <n v="47131600"/>
    <s v="MÍNIMA CUANTÍA"/>
    <n v="3"/>
    <n v="3"/>
    <n v="10"/>
    <n v="1"/>
    <n v="2124150"/>
    <s v="UNIDAD"/>
    <s v="NO SOLICITADAS"/>
  </r>
  <r>
    <x v="16"/>
    <s v="02-02-01-003-008"/>
    <s v="02-02-01-003-008-09"/>
    <s v="Materiales y suministros - Otros artículos manufacturados n. C. P."/>
    <s v="CEPILLO DE ESCOBA LATERAL 18&quot; PULGADAS PARA BARREDORA TENNANT 800D P/N 842918T "/>
    <n v="47131600"/>
    <s v="MÍNIMA CUANTÍA"/>
    <n v="3"/>
    <n v="3"/>
    <n v="10"/>
    <n v="1"/>
    <n v="857157"/>
    <s v="UNIDAD"/>
    <s v="NO SOLICITADAS"/>
  </r>
  <r>
    <x v="16"/>
    <s v="02-02-01-003-008"/>
    <s v="02-02-01-003-008-09"/>
    <s v="Materiales y suministros - Otros artículos manufacturados n. C. P."/>
    <s v="ATOMIZADOR TRANSPARENTE DE PLASTICO DE 750 ML.  RESISTENTE A QUIMICOS,  PARA USO CON SOLVENTES  "/>
    <n v="40141742"/>
    <s v="SELECCIÓN ABREVIADA SUBASTA INVERSA (NO DISPONIBLE)"/>
    <n v="4"/>
    <n v="4"/>
    <n v="10"/>
    <n v="75"/>
    <n v="197867.25"/>
    <s v="UNIDAD"/>
    <s v="NO SOLICITADAS"/>
  </r>
  <r>
    <x v="16"/>
    <s v="02-02-01-003-008"/>
    <s v="02-02-01-003-008-09"/>
    <s v="Materiales y suministros - Otros artículos manufacturados n. C. P."/>
    <s v="BROCHA PARA PEGAMENTO DE 1/2 PULGADA"/>
    <n v="31211904"/>
    <s v="SELECCIÓN ABREVIADA SUBASTA INVERSA (NO DISPONIBLE)"/>
    <n v="4"/>
    <n v="4"/>
    <n v="10"/>
    <n v="152"/>
    <n v="136021.76000000001"/>
    <s v="UNIDAD"/>
    <s v="NO SOLICITADAS"/>
  </r>
  <r>
    <x v="16"/>
    <s v="02-02-01-003-008"/>
    <s v="02-02-01-003-008-09"/>
    <s v="Materiales y suministros - Otros artículos manufacturados n. C. P."/>
    <s v="BROCHA PARA PEGAMENTO DE 1 PULGADA"/>
    <n v="31211904"/>
    <s v="SELECCIÓN ABREVIADA SUBASTA INVERSA (NO DISPONIBLE)"/>
    <n v="4"/>
    <n v="4"/>
    <n v="10"/>
    <n v="155"/>
    <n v="201234.94999999998"/>
    <s v="UNIDAD"/>
    <s v="NO SOLICITADAS"/>
  </r>
  <r>
    <x v="16"/>
    <s v="02-02-01-003-008"/>
    <s v="02-02-01-003-008-09"/>
    <s v="Materiales y suministros - Otros artículos manufacturados n. C. P."/>
    <s v="BROCHA PARA PEGAMENTO DE 1 ,1/2 PULGADA"/>
    <n v="31211904"/>
    <s v="SELECCIÓN ABREVIADA SUBASTA INVERSA (NO DISPONIBLE)"/>
    <n v="4"/>
    <n v="4"/>
    <n v="10"/>
    <n v="151"/>
    <n v="233956.38"/>
    <s v="UNIDAD"/>
    <s v="NO SOLICITADAS"/>
  </r>
  <r>
    <x v="16"/>
    <s v="02-02-01-003-008"/>
    <s v="02-02-01-003-008-09"/>
    <s v="Materiales y suministros - Otros artículos manufacturados n. C. P."/>
    <s v="ESCOBA DE LAVADO DE AERONAVES P/N 09-00897"/>
    <n v="47131604"/>
    <s v="SELECCIÓN ABREVIADA SUBASTA INVERSA (NO DISPONIBLE)"/>
    <n v="4"/>
    <n v="4"/>
    <n v="10"/>
    <n v="8"/>
    <n v="783191.36"/>
    <s v="UNIDAD"/>
    <s v="NO SOLICITADAS"/>
  </r>
  <r>
    <x v="16"/>
    <s v="02-02-01-003-008"/>
    <s v="02-02-01-003-008-09"/>
    <s v="Materiales y suministros - Otros artículos manufacturados n. C. P."/>
    <s v="CEPILLO PEQUEÑO DELGADO DE CERDAS DE BRONCE PARA LIMPIEZA DE ACERO"/>
    <n v="47131600"/>
    <s v="SELECCIÓN ABREVIADA SUBASTA INVERSA (NO DISPONIBLE)"/>
    <n v="4"/>
    <n v="4"/>
    <n v="10"/>
    <n v="5"/>
    <n v="60690"/>
    <s v="UNIDAD"/>
    <s v="NO SOLICITADAS"/>
  </r>
  <r>
    <x v="16"/>
    <s v="02-02-01-003-008"/>
    <s v="02-02-01-003-008-09"/>
    <s v="Materiales y suministros - Otros artículos manufacturados n. C. P."/>
    <s v="FOSFOROS IMPERMEABLES "/>
    <n v="12131706"/>
    <s v="SELECCIÓN ABREVIADA SUBASTA INVERSA (NO DISPONIBLE)"/>
    <n v="4"/>
    <n v="4"/>
    <n v="10"/>
    <n v="20"/>
    <n v="211106"/>
    <s v="UNIDAD"/>
    <s v="NO SOLICITADAS"/>
  </r>
  <r>
    <x v="16"/>
    <s v="02-02-01-003-008"/>
    <s v="02-02-01-003-008-09"/>
    <s v="Materiales y suministros - Otros artículos manufacturados n. C. P."/>
    <s v="CEPILLO DE BRONCE DE 2 PULGADAS CON MANGO  P/N CEP-CRB "/>
    <n v="47131600"/>
    <s v="SELECCIÓN ABREVIADA SUBASTA INVERSA (NO DISPONIBLE)"/>
    <n v="4"/>
    <n v="4"/>
    <n v="10"/>
    <n v="10"/>
    <n v="1101368.8"/>
    <s v="UNIDAD"/>
    <s v="NO SOLICITADAS"/>
  </r>
  <r>
    <x v="16"/>
    <s v="02-02-01-004-001"/>
    <s v="02-02-01-004-001"/>
    <s v="Materiales y suministros - Metales básicos"/>
    <s v="LAMINA PARA AVIACION CON TRATAMIENTO TERMICO 2024 T3 CALIBRE 0,020"/>
    <n v="30102006"/>
    <s v="SELECCIÓN ABREVIADA SUBASTA INVERSA (NO DISPONIBLE)"/>
    <n v="4"/>
    <n v="4"/>
    <n v="10"/>
    <n v="1"/>
    <n v="530217.59"/>
    <s v="UNIDAD"/>
    <s v="NO SOLICITADAS"/>
  </r>
  <r>
    <x v="16"/>
    <s v="02-02-01-004-001"/>
    <s v="02-02-01-004-001"/>
    <s v="Materiales y suministros - Metales básicos"/>
    <s v="LAMINA PARA AVIACION CON TRATAMIENTO TERMICO 2024 T3 CALIBRE 0,025"/>
    <n v="30102006"/>
    <s v="SELECCIÓN ABREVIADA SUBASTA INVERSA (NO DISPONIBLE)"/>
    <n v="4"/>
    <n v="4"/>
    <n v="10"/>
    <n v="3"/>
    <n v="1911488.67"/>
    <s v="UNIDAD"/>
    <s v="NO SOLICITADAS"/>
  </r>
  <r>
    <x v="16"/>
    <s v="02-02-01-004-001"/>
    <s v="02-02-01-004-001"/>
    <s v="Materiales y suministros - Metales básicos"/>
    <s v="LAMINA PARA AVIACION CON TRATAMIENTO TERMICO 2024 T3 CALIBRE 0,032"/>
    <n v="30102006"/>
    <s v="SELECCIÓN ABREVIADA SUBASTA INVERSA (NO DISPONIBLE)"/>
    <n v="4"/>
    <n v="4"/>
    <n v="10"/>
    <n v="2"/>
    <n v="1687943.6"/>
    <s v="UNIDAD"/>
    <s v="NO SOLICITADAS"/>
  </r>
  <r>
    <x v="16"/>
    <s v="02-02-01-004-001"/>
    <s v="02-02-01-004-001"/>
    <s v="Materiales y suministros - Metales básicos"/>
    <s v="LAMINA PARA AVIACION CON TRATAMIENTO TERMICO 2024 T3 CALIBRE 0,080"/>
    <n v="30102006"/>
    <s v="SELECCIÓN ABREVIADA SUBASTA INVERSA (NO DISPONIBLE)"/>
    <n v="4"/>
    <n v="4"/>
    <n v="10"/>
    <n v="1"/>
    <n v="1749190.52"/>
    <s v="UNIDAD"/>
    <s v="NO SOLICITADAS"/>
  </r>
  <r>
    <x v="16"/>
    <s v="02-02-01-004-001"/>
    <s v="02-02-01-004-001"/>
    <s v="Materiales y suministros - Metales básicos"/>
    <s v="LAMINA PARA AVIACION CON TRATAMIENTO TERMICO 2024 T3 CALIBRE 0,063"/>
    <n v="30102006"/>
    <s v="SELECCIÓN ABREVIADA SUBASTA INVERSA (NO DISPONIBLE)"/>
    <n v="4"/>
    <n v="4"/>
    <n v="10"/>
    <n v="1"/>
    <n v="1390424.56"/>
    <s v="UNIDAD"/>
    <s v="NO SOLICITADAS"/>
  </r>
  <r>
    <x v="16"/>
    <s v="02-02-01-004-001"/>
    <s v="02-02-01-004-001"/>
    <s v="Materiales y suministros - Metales básicos"/>
    <s v="LAMINA PARA AVIACION CON TRATAMIENTO TERMICO 2024 T3 CALIBRE 0,050"/>
    <n v="30102006"/>
    <s v="SELECCIÓN ABREVIADA SUBASTA INVERSA (NO DISPONIBLE)"/>
    <n v="4"/>
    <n v="4"/>
    <n v="10"/>
    <n v="2"/>
    <n v="2288998.3199999998"/>
    <s v="UNIDAD"/>
    <s v="NO SOLICITADAS"/>
  </r>
  <r>
    <x v="16"/>
    <s v="02-02-01-004-001"/>
    <s v="02-02-01-004-001"/>
    <s v="Materiales y suministros - Metales básicos"/>
    <s v="LAMINA PARA AVIACION CON TRATAMIENTO TERMICO 2024 T3 CALIBRE 0,040"/>
    <n v="30102006"/>
    <s v="SELECCIÓN ABREVIADA SUBASTA INVERSA (NO DISPONIBLE)"/>
    <n v="4"/>
    <n v="4"/>
    <n v="10"/>
    <n v="2"/>
    <n v="1874878.32"/>
    <s v="UNIDAD"/>
    <s v="NO SOLICITADAS"/>
  </r>
  <r>
    <x v="16"/>
    <s v="02-02-01-004-001"/>
    <s v="02-02-01-004-001"/>
    <s v="Materiales y suministros - Metales básicos"/>
    <s v="LAMINA PARA AVIACION CON TRATAMIENTO TERMICO 2024 T3 CALIBRE 0,016"/>
    <n v="30102006"/>
    <s v="SELECCIÓN ABREVIADA SUBASTA INVERSA (NO DISPONIBLE)"/>
    <n v="4"/>
    <n v="4"/>
    <n v="10"/>
    <n v="1"/>
    <n v="544823.65"/>
    <s v="UNIDAD"/>
    <s v="NO SOLICITADAS"/>
  </r>
  <r>
    <x v="16"/>
    <s v="02-02-01-004-001"/>
    <s v="02-02-01-004-001"/>
    <s v="Materiales y suministros - Metales básicos"/>
    <s v="ALAMBRE DE COBRE 32 AWG PRESENTACION POR CARRETE  1 KG."/>
    <n v="26121520"/>
    <s v="SELECCIÓN ABREVIADA SUBASTA INVERSA (NO DISPONIBLE)"/>
    <n v="4"/>
    <n v="4"/>
    <n v="10"/>
    <n v="1"/>
    <n v="138776.60999999999"/>
    <s v="UNIDAD"/>
    <s v="NO SOLICITADAS"/>
  </r>
  <r>
    <x v="16"/>
    <s v="02-02-01-004-001"/>
    <s v="02-02-01-004-001"/>
    <s v="Materiales y suministros - Metales básicos"/>
    <s v="TUBO DE ALUMINIO 5052-0 PARA TUBERIA HIDRAULICA  DE 1/4 POR 6 PIES "/>
    <n v="40171607"/>
    <s v="SELECCIÓN ABREVIADA SUBASTA INVERSA (NO DISPONIBLE)"/>
    <n v="4"/>
    <n v="4"/>
    <n v="10"/>
    <n v="2"/>
    <n v="361084.08"/>
    <s v="UNIDAD"/>
    <s v="NO SOLICITADAS"/>
  </r>
  <r>
    <x v="16"/>
    <s v="02-02-01-004-001"/>
    <s v="02-02-01-004-001"/>
    <s v="Materiales y suministros - Metales básicos"/>
    <s v="SOLDADURA  44 ROSIN CORE SOLDER 60/40  0,050&quot; PULGADAS, PRESENTACION X LIBRA EN CARRETE P/N 488SO150 "/>
    <n v="23271804"/>
    <s v="SELECCIÓN ABREVIADA SUBASTA INVERSA (NO DISPONIBLE)"/>
    <n v="4"/>
    <n v="4"/>
    <n v="10"/>
    <n v="2"/>
    <n v="351054.76"/>
    <s v="UNIDAD"/>
    <s v="NO SOLICITADAS"/>
  </r>
  <r>
    <x v="16"/>
    <s v="02-02-01-004-001"/>
    <s v="02-02-01-004-001"/>
    <s v="Materiales y suministros - Metales básicos"/>
    <s v="ALMOHADILLAS DE CONTACTO TRENZADAS EN COBRE TAMAÑO 4,75 PULGADAS X 7 PULGADAS; PARA BANCO DE PARTICULAS MAGNETICAS "/>
    <n v="30102209"/>
    <s v="SELECCIÓN ABREVIADA SUBASTA INVERSA (NO DISPONIBLE)"/>
    <n v="4"/>
    <n v="4"/>
    <n v="10"/>
    <n v="2"/>
    <n v="752258.5"/>
    <s v="UNIDAD"/>
    <s v="NO SOLICITADAS"/>
  </r>
  <r>
    <x v="16"/>
    <s v="02-02-01-004-002"/>
    <s v="02-02-01-004-002"/>
    <s v="Materiales y suministros - Productos metálicos elaborados (excepto maquinaria y equipo)"/>
    <s v="KIT PARA INSERTADOR DE ROSCA 10 X 32    P/N  5528-3 (12 INSERTADORES INCLUIDOS)"/>
    <n v="27112800"/>
    <s v="MÍNIMA CUANTÍA"/>
    <n v="3"/>
    <n v="4"/>
    <n v="10"/>
    <n v="1"/>
    <n v="141491"/>
    <s v="UNIDAD"/>
    <s v="NO SOLICITADAS"/>
  </r>
  <r>
    <x v="16"/>
    <s v="02-02-01-004-002"/>
    <s v="02-02-01-004-002"/>
    <s v="Materiales y suministros - Productos metálicos elaborados (excepto maquinaria y equipo)"/>
    <s v="KIT PARA INSERTADOR DE ROSCA 3/8 X 16   P/N 5521-6 (12 INSERTADORES INCLUIDOS)"/>
    <n v="27112800"/>
    <s v="MÍNIMA CUANTÍA"/>
    <n v="3"/>
    <n v="4"/>
    <n v="10"/>
    <n v="1"/>
    <n v="85870.399999999994"/>
    <s v="UNIDAD"/>
    <s v="NO SOLICITADAS"/>
  </r>
  <r>
    <x v="16"/>
    <s v="02-02-01-004-002"/>
    <s v="02-02-01-004-002"/>
    <s v="Materiales y suministros - Productos metálicos elaborados (excepto maquinaria y equipo)"/>
    <s v="CORTADOR TIPO BISTURÍ INDUSTRIAL EN METAL CON BLOQUEO DE LA CUCHILLA"/>
    <n v="22101703"/>
    <s v="MÍNIMA CUANTÍA"/>
    <n v="3"/>
    <n v="4"/>
    <n v="10"/>
    <n v="2"/>
    <n v="20710.879999999997"/>
    <s v="UNIDAD"/>
    <s v="NO SOLICITADAS"/>
  </r>
  <r>
    <x v="16"/>
    <s v="02-02-01-004-002"/>
    <s v="02-02-01-004-002"/>
    <s v="Materiales y suministros - Productos metálicos elaborados (excepto maquinaria y equipo)"/>
    <s v="BALDE ACERO INOXIDABLE  P/N  GTP-3905-1"/>
    <n v="24112600"/>
    <s v="SELECCIÓN ABREVIADA SUBASTA INVERSA (NO DISPONIBLE)"/>
    <n v="4"/>
    <n v="4"/>
    <n v="10"/>
    <n v="1"/>
    <n v="277684.12"/>
    <s v="UNIDAD"/>
    <s v="NO SOLICITADAS"/>
  </r>
  <r>
    <x v="16"/>
    <s v="02-02-01-004-002"/>
    <s v="02-02-01-004-002"/>
    <s v="Materiales y suministros - Productos metálicos elaborados (excepto maquinaria y equipo)"/>
    <s v="BALDE METALICO BLANCO CABLE ESTATICA Y CLIP  P/N GTP-1746C  (CON CABLE DE TIERRA Y CLIP)"/>
    <n v="24112600"/>
    <s v="SELECCIÓN ABREVIADA SUBASTA INVERSA (NO DISPONIBLE)"/>
    <n v="4"/>
    <n v="4"/>
    <n v="10"/>
    <n v="1"/>
    <n v="254846.83000000002"/>
    <s v="UNIDAD"/>
    <s v="NO SOLICITADAS"/>
  </r>
  <r>
    <x v="16"/>
    <s v="02-02-01-004-002"/>
    <s v="02-02-01-004-002"/>
    <s v="Materiales y suministros - Productos metálicos elaborados (excepto maquinaria y equipo)"/>
    <s v="EXTRACTOR DE TORNILLO P/N 96380"/>
    <n v="27111709"/>
    <s v="SELECCIÓN ABREVIADA SUBASTA INVERSA (NO DISPONIBLE)"/>
    <n v="4"/>
    <n v="4"/>
    <n v="10"/>
    <n v="1"/>
    <n v="1001946.6799999999"/>
    <s v="UNIDAD"/>
    <s v="NO SOLICITADAS"/>
  </r>
  <r>
    <x v="16"/>
    <s v="02-02-01-004-002"/>
    <s v="02-02-01-004-002"/>
    <s v="Materiales y suministros - Productos metálicos elaborados (excepto maquinaria y equipo)"/>
    <s v="EXTRACTOR DE TORNILLO P/N 96560"/>
    <n v="27111709"/>
    <s v="SELECCIÓN ABREVIADA SUBASTA INVERSA (NO DISPONIBLE)"/>
    <n v="4"/>
    <n v="4"/>
    <n v="10"/>
    <n v="1"/>
    <n v="1045397.15"/>
    <s v="UNIDAD"/>
    <s v="NO SOLICITADAS"/>
  </r>
  <r>
    <x v="16"/>
    <s v="02-02-01-004-002"/>
    <s v="02-02-01-004-002"/>
    <s v="Materiales y suministros - Productos metálicos elaborados (excepto maquinaria y equipo)"/>
    <s v="BROCA (THREADED SHANK ) NUMERO 10 LONGITUD CORTA POR UNIDAD"/>
    <n v="27112841"/>
    <s v="SELECCIÓN ABREVIADA SUBASTA INVERSA (NO DISPONIBLE)"/>
    <n v="4"/>
    <n v="4"/>
    <n v="10"/>
    <n v="100"/>
    <n v="1207493"/>
    <s v="UNIDAD"/>
    <s v="NO SOLICITADAS"/>
  </r>
  <r>
    <x v="16"/>
    <s v="02-02-01-004-002"/>
    <s v="02-02-01-004-002"/>
    <s v="Materiales y suministros - Productos metálicos elaborados (excepto maquinaria y equipo)"/>
    <s v="BROCA (THREADED SHANK ) NUMERO 27 LONGITUD CORTA POR UNIDAD"/>
    <n v="27112841"/>
    <s v="SELECCIÓN ABREVIADA SUBASTA INVERSA (NO DISPONIBLE)"/>
    <n v="4"/>
    <n v="4"/>
    <n v="10"/>
    <n v="100"/>
    <n v="936054.00000000012"/>
    <s v="UNIDAD"/>
    <s v="NO SOLICITADAS"/>
  </r>
  <r>
    <x v="16"/>
    <s v="02-02-01-004-002"/>
    <s v="02-02-01-004-002"/>
    <s v="Materiales y suministros - Productos metálicos elaborados (excepto maquinaria y equipo)"/>
    <s v="BROCA (THREADED SHANK ) NUMERO 30 LONGITUD CORTA POR UNIDAD"/>
    <n v="27112841"/>
    <s v="SELECCIÓN ABREVIADA SUBASTA INVERSA (NO DISPONIBLE)"/>
    <n v="4"/>
    <n v="4"/>
    <n v="10"/>
    <n v="100"/>
    <n v="957474"/>
    <s v="UNIDAD"/>
    <s v="NO SOLICITADAS"/>
  </r>
  <r>
    <x v="16"/>
    <s v="02-02-01-004-002"/>
    <s v="02-02-01-004-002"/>
    <s v="Materiales y suministros - Productos metálicos elaborados (excepto maquinaria y equipo)"/>
    <s v="BROCA (THREADED SHANK ) NUMERO 40 LONGITUD CORTA POR UNIDAD"/>
    <n v="27112841"/>
    <s v="SELECCIÓN ABREVIADA SUBASTA INVERSA (NO DISPONIBLE)"/>
    <n v="4"/>
    <n v="4"/>
    <n v="10"/>
    <n v="100"/>
    <n v="911659"/>
    <s v="UNIDAD"/>
    <s v="NO SOLICITADAS"/>
  </r>
  <r>
    <x v="16"/>
    <s v="02-02-01-004-002"/>
    <s v="02-02-01-004-002"/>
    <s v="Materiales y suministros - Productos metálicos elaborados (excepto maquinaria y equipo)"/>
    <s v="BROCA COBALTO 1/8&quot; POR UNIDAD"/>
    <n v="27112841"/>
    <s v="SELECCIÓN ABREVIADA SUBASTA INVERSA (NO DISPONIBLE)"/>
    <n v="4"/>
    <n v="4"/>
    <n v="10"/>
    <n v="100"/>
    <n v="381157"/>
    <s v="UNIDAD"/>
    <s v="NO SOLICITADAS"/>
  </r>
  <r>
    <x v="16"/>
    <s v="02-02-01-004-002"/>
    <s v="02-02-01-004-002"/>
    <s v="Materiales y suministros - Productos metálicos elaborados (excepto maquinaria y equipo)"/>
    <s v="BROCA COBALTO 3/16&quot;  POR UNIDAD"/>
    <n v="27112841"/>
    <s v="SELECCIÓN ABREVIADA SUBASTA INVERSA (NO DISPONIBLE)"/>
    <n v="4"/>
    <n v="4"/>
    <n v="10"/>
    <n v="100"/>
    <n v="515270"/>
    <s v="UNIDAD"/>
    <s v="NO SOLICITADAS"/>
  </r>
  <r>
    <x v="16"/>
    <s v="02-02-01-004-002"/>
    <s v="02-02-01-004-002"/>
    <s v="Materiales y suministros - Productos metálicos elaborados (excepto maquinaria y equipo)"/>
    <s v="BROCA COBALTO 3/32&quot;  POR UNIDAD"/>
    <n v="27112841"/>
    <s v="SELECCIÓN ABREVIADA SUBASTA INVERSA (NO DISPONIBLE)"/>
    <n v="4"/>
    <n v="4"/>
    <n v="10"/>
    <n v="100"/>
    <n v="347599"/>
    <s v="UNIDAD"/>
    <s v="NO SOLICITADAS"/>
  </r>
  <r>
    <x v="16"/>
    <s v="02-02-01-004-002"/>
    <s v="02-02-01-004-002"/>
    <s v="Materiales y suministros - Productos metálicos elaborados (excepto maquinaria y equipo)"/>
    <s v="BROCA COBALTO 5/32&quot; POR UNIDAD"/>
    <n v="27112841"/>
    <s v="SELECCIÓN ABREVIADA SUBASTA INVERSA (NO DISPONIBLE)"/>
    <n v="4"/>
    <n v="4"/>
    <n v="10"/>
    <n v="100"/>
    <n v="460410.99999999994"/>
    <s v="UNIDAD"/>
    <s v="NO SOLICITADAS"/>
  </r>
  <r>
    <x v="16"/>
    <s v="02-02-01-004-002"/>
    <s v="02-02-01-004-002"/>
    <s v="Materiales y suministros - Productos metálicos elaborados (excepto maquinaria y equipo)"/>
    <s v="BROCA COBALTO NUMERO 21 POR UNIDAD"/>
    <n v="27112841"/>
    <s v="SELECCIÓN ABREVIADA SUBASTA INVERSA (NO DISPONIBLE)"/>
    <n v="4"/>
    <n v="4"/>
    <n v="10"/>
    <n v="100"/>
    <n v="448272.99999999994"/>
    <s v="UNIDAD"/>
    <s v="NO SOLICITADAS"/>
  </r>
  <r>
    <x v="16"/>
    <s v="02-02-01-004-002"/>
    <s v="02-02-01-004-002"/>
    <s v="Materiales y suministros - Productos metálicos elaborados (excepto maquinaria y equipo)"/>
    <s v="BROCA COBALTO NUMERO 27 POR UNIDAD"/>
    <n v="27112841"/>
    <s v="SELECCIÓN ABREVIADA SUBASTA INVERSA (NO DISPONIBLE)"/>
    <n v="4"/>
    <n v="4"/>
    <n v="10"/>
    <n v="100"/>
    <n v="430066"/>
    <s v="UNIDAD"/>
    <s v="NO SOLICITADAS"/>
  </r>
  <r>
    <x v="16"/>
    <s v="02-02-01-004-002"/>
    <s v="02-02-01-004-002"/>
    <s v="Materiales y suministros - Productos metálicos elaborados (excepto maquinaria y equipo)"/>
    <s v="BROCA COBALTO NUMERO 30 POR UNIDAD"/>
    <n v="27112841"/>
    <s v="SELECCIÓN ABREVIADA SUBASTA INVERSA (NO DISPONIBLE)"/>
    <n v="4"/>
    <n v="4"/>
    <n v="10"/>
    <n v="108"/>
    <n v="405095.04000000004"/>
    <s v="UNIDAD"/>
    <s v="NO SOLICITADAS"/>
  </r>
  <r>
    <x v="16"/>
    <s v="02-02-01-004-002"/>
    <s v="02-02-01-004-002"/>
    <s v="Materiales y suministros - Productos metálicos elaborados (excepto maquinaria y equipo)"/>
    <s v="BROCA COBALTO NUMERO 40 POR UNIDAD"/>
    <n v="27112841"/>
    <s v="SELECCIÓN ABREVIADA SUBASTA INVERSA (NO DISPONIBLE)"/>
    <n v="4"/>
    <n v="4"/>
    <n v="10"/>
    <n v="100"/>
    <n v="344505"/>
    <s v="UNIDAD"/>
    <s v="NO SOLICITADAS"/>
  </r>
  <r>
    <x v="16"/>
    <s v="02-02-01-004-002"/>
    <s v="02-02-01-004-002"/>
    <s v="Materiales y suministros - Productos metálicos elaborados (excepto maquinaria y equipo)"/>
    <s v="JUEGO DE BROCAS MILIMETRICAS DE COBALTO  (CAJA CON PIEZAS Y ACCESORIOS COMPLETOS)"/>
    <n v="27112845"/>
    <s v="SELECCIÓN ABREVIADA SUBASTA INVERSA (NO DISPONIBLE)"/>
    <n v="4"/>
    <n v="4"/>
    <n v="10"/>
    <n v="2"/>
    <n v="1280639.92"/>
    <s v="UNIDAD"/>
    <s v="NO SOLICITADAS"/>
  </r>
  <r>
    <x v="16"/>
    <s v="02-02-01-004-002"/>
    <s v="02-02-01-004-002"/>
    <s v="Materiales y suministros - Productos metálicos elaborados (excepto maquinaria y equipo)"/>
    <s v="JUEGO DE BROCAS DE PULGADA DE COBALTO  (CAJA CON PIEZAS Y ACCESORIOS COMPLETOS)"/>
    <n v="27112845"/>
    <s v="SELECCIÓN ABREVIADA SUBASTA INVERSA (NO DISPONIBLE)"/>
    <n v="4"/>
    <n v="4"/>
    <n v="10"/>
    <n v="2"/>
    <n v="823268.17999999993"/>
    <s v="UNIDAD"/>
    <s v="NO SOLICITADAS"/>
  </r>
  <r>
    <x v="16"/>
    <s v="02-02-01-004-002"/>
    <s v="02-02-01-004-002"/>
    <s v="Materiales y suministros - Productos metálicos elaborados (excepto maquinaria y equipo)"/>
    <s v="JUEGO DE BROCAS NUMERICAS DE COBALTO (CAJA CON PIEZAS Y ACCESORIOS COMPLETOS)"/>
    <n v="27112845"/>
    <s v="SELECCIÓN ABREVIADA SUBASTA INVERSA (NO DISPONIBLE)"/>
    <n v="4"/>
    <n v="4"/>
    <n v="10"/>
    <n v="1"/>
    <n v="547015.63"/>
    <s v="UNIDAD"/>
    <s v="NO SOLICITADAS"/>
  </r>
  <r>
    <x v="16"/>
    <s v="02-02-01-004-002"/>
    <s v="02-02-01-004-002"/>
    <s v="Materiales y suministros - Productos metálicos elaborados (excepto maquinaria y equipo)"/>
    <s v="JUEGO DE BROCAS HSS MILIMETRICAS (CAJA CON PIEZAS Y ACCESORIOS COMPLETOS)"/>
    <n v="27112845"/>
    <s v="SELECCIÓN ABREVIADA SUBASTA INVERSA (NO DISPONIBLE)"/>
    <n v="4"/>
    <n v="4"/>
    <n v="10"/>
    <n v="2"/>
    <n v="1280639.92"/>
    <s v="UNIDAD"/>
    <s v="NO SOLICITADAS"/>
  </r>
  <r>
    <x v="16"/>
    <s v="02-02-01-004-002"/>
    <s v="02-02-01-004-002"/>
    <s v="Materiales y suministros - Productos metálicos elaborados (excepto maquinaria y equipo)"/>
    <s v="JUEGO DE BROCAS HSS DE PULGADA (CAJA CON PIEZAS Y ACCESORIOS COMPLETOS)"/>
    <n v="27112845"/>
    <s v="SELECCIÓN ABREVIADA SUBASTA INVERSA (NO DISPONIBLE)"/>
    <n v="4"/>
    <n v="4"/>
    <n v="10"/>
    <n v="2"/>
    <n v="89416.6"/>
    <s v="UNIDAD"/>
    <s v="NO SOLICITADAS"/>
  </r>
  <r>
    <x v="16"/>
    <s v="02-02-01-004-002"/>
    <s v="02-02-01-004-002"/>
    <s v="Materiales y suministros - Productos metálicos elaborados (excepto maquinaria y equipo)"/>
    <s v="REMACHE CABEZA AVELLANADA CR3242-4-4 POR LIBRA"/>
    <n v="31162204"/>
    <s v="SELECCIÓN ABREVIADA SUBASTA INVERSA (NO DISPONIBLE)"/>
    <n v="4"/>
    <n v="4"/>
    <n v="10"/>
    <n v="5"/>
    <n v="686058.8"/>
    <s v="UNIDAD"/>
    <s v="NO SOLICITADAS"/>
  </r>
  <r>
    <x v="16"/>
    <s v="02-02-01-004-002"/>
    <s v="02-02-01-004-002"/>
    <s v="Materiales y suministros - Productos metálicos elaborados (excepto maquinaria y equipo)"/>
    <s v="REMACHE CABEZA UNIVERSAL CR3213-4-2 POR LIBRA"/>
    <n v="31162204"/>
    <s v="SELECCIÓN ABREVIADA SUBASTA INVERSA (NO DISPONIBLE)"/>
    <n v="4"/>
    <n v="4"/>
    <n v="10"/>
    <n v="5"/>
    <n v="716546.60000000009"/>
    <s v="UNIDAD"/>
    <s v="NO SOLICITADAS"/>
  </r>
  <r>
    <x v="16"/>
    <s v="02-02-01-004-002"/>
    <s v="02-02-01-004-002"/>
    <s v="Materiales y suministros - Productos metálicos elaborados (excepto maquinaria y equipo)"/>
    <s v="REMACHE CABEZA UNIVERSAL CR3213-4-4 POR LIBRA"/>
    <n v="31162204"/>
    <s v="SELECCIÓN ABREVIADA SUBASTA INVERSA (NO DISPONIBLE)"/>
    <n v="4"/>
    <n v="4"/>
    <n v="10"/>
    <n v="5"/>
    <n v="686308.7"/>
    <s v="UNIDAD"/>
    <s v="NO SOLICITADAS"/>
  </r>
  <r>
    <x v="16"/>
    <s v="02-02-01-004-002"/>
    <s v="02-02-01-004-002"/>
    <s v="Materiales y suministros - Productos metálicos elaborados (excepto maquinaria y equipo)"/>
    <s v="REMACHE CABEZA UNIVERSAL CR3243-4-4  POR LIBRA"/>
    <n v="31162204"/>
    <s v="SELECCIÓN ABREVIADA SUBASTA INVERSA (NO DISPONIBLE)"/>
    <n v="4"/>
    <n v="4"/>
    <n v="10"/>
    <n v="5"/>
    <n v="686058.8"/>
    <s v="UNIDAD"/>
    <s v="NO SOLICITADAS"/>
  </r>
  <r>
    <x v="16"/>
    <s v="02-02-01-004-002"/>
    <s v="02-02-01-004-002"/>
    <s v="Materiales y suministros - Productos metálicos elaborados (excepto maquinaria y equipo)"/>
    <s v="REMACHE CR3214-4-3 POR LIBRA"/>
    <n v="31162204"/>
    <s v="SELECCIÓN ABREVIADA SUBASTA INVERSA (NO DISPONIBLE)"/>
    <n v="4"/>
    <n v="4"/>
    <n v="10"/>
    <n v="5"/>
    <n v="686635.11700000009"/>
    <s v="UNIDAD"/>
    <s v="NO SOLICITADAS"/>
  </r>
  <r>
    <x v="16"/>
    <s v="02-02-01-004-002"/>
    <s v="02-02-01-004-002"/>
    <s v="Materiales y suministros - Productos metálicos elaborados (excepto maquinaria y equipo)"/>
    <s v="REMACHE CR3214-4-4  POR LIBRA"/>
    <n v="31162204"/>
    <s v="SELECCIÓN ABREVIADA SUBASTA INVERSA (NO DISPONIBLE)"/>
    <n v="4"/>
    <n v="4"/>
    <n v="10"/>
    <n v="5"/>
    <n v="731790.5"/>
    <s v="UNIDAD"/>
    <s v="NO SOLICITADAS"/>
  </r>
  <r>
    <x v="16"/>
    <s v="02-02-01-004-002"/>
    <s v="02-02-01-004-002"/>
    <s v="Materiales y suministros - Productos metálicos elaborados (excepto maquinaria y equipo)"/>
    <s v="JUEGO DE PUNTAS PARA MULTIMETRO FLUKE 117   P/N TL75"/>
    <n v="27112800"/>
    <s v="SELECCIÓN ABREVIADA SUBASTA INVERSA (NO DISPONIBLE)"/>
    <n v="4"/>
    <n v="4"/>
    <n v="10"/>
    <n v="1"/>
    <n v="101352.3"/>
    <s v="UNIDAD"/>
    <s v="NO SOLICITADAS"/>
  </r>
  <r>
    <x v="16"/>
    <s v="02-02-01-004-002"/>
    <s v="02-02-01-004-002"/>
    <s v="Materiales y suministros - Productos metálicos elaborados (excepto maquinaria y equipo)"/>
    <s v="GRATA EN ALUMINIO CIRCULAR DE 6 PULGADAS"/>
    <n v="27111907"/>
    <s v="SELECCIÓN ABREVIADA SUBASTA INVERSA (NO DISPONIBLE)"/>
    <n v="4"/>
    <n v="4"/>
    <n v="10"/>
    <n v="1"/>
    <n v="22793.260000000002"/>
    <s v="UNIDAD"/>
    <s v="NO SOLICITADAS"/>
  </r>
  <r>
    <x v="16"/>
    <s v="02-02-01-004-002"/>
    <s v="02-02-01-004-002"/>
    <s v="Materiales y suministros - Productos metálicos elaborados (excepto maquinaria y equipo)"/>
    <s v="REDUCTOR DE ALUMINIO  5/16 - 1/4  P/N AN919-3D"/>
    <n v="40183112"/>
    <s v="SELECCIÓN ABREVIADA SUBASTA INVERSA (NO DISPONIBLE)"/>
    <n v="4"/>
    <n v="4"/>
    <n v="10"/>
    <n v="2"/>
    <n v="32196.639999999999"/>
    <s v="UNIDAD"/>
    <s v="NO SOLICITADAS"/>
  </r>
  <r>
    <x v="16"/>
    <s v="02-02-01-004-002"/>
    <s v="02-02-01-004-002"/>
    <s v="Materiales y suministros - Productos metálicos elaborados (excepto maquinaria y equipo)"/>
    <s v="REDUCTOR DE ALUMINIO 3/8 - 5/16 P/N AS5174D0605"/>
    <n v="40183112"/>
    <s v="SELECCIÓN ABREVIADA SUBASTA INVERSA (NO DISPONIBLE)"/>
    <n v="4"/>
    <n v="4"/>
    <n v="10"/>
    <n v="2"/>
    <n v="63236.6"/>
    <s v="UNIDAD"/>
    <s v="NO SOLICITADAS"/>
  </r>
  <r>
    <x v="16"/>
    <s v="02-02-01-004-002"/>
    <s v="02-02-01-004-002"/>
    <s v="Materiales y suministros - Productos metálicos elaborados (excepto maquinaria y equipo)"/>
    <s v="REDUCTOR DE ALUMINIO 1/2 - 1/4 P/N  AN919-10D"/>
    <n v="40183112"/>
    <s v="SELECCIÓN ABREVIADA SUBASTA INVERSA (NO DISPONIBLE)"/>
    <n v="4"/>
    <n v="4"/>
    <n v="10"/>
    <n v="2"/>
    <n v="79887.08"/>
    <s v="UNIDAD"/>
    <s v="NO SOLICITADAS"/>
  </r>
  <r>
    <x v="16"/>
    <s v="02-02-01-004-002"/>
    <s v="02-02-01-004-002"/>
    <s v="Materiales y suministros - Productos metálicos elaborados (excepto maquinaria y equipo)"/>
    <s v="REDUCTOR DE ALUMINIO 1/2 - 3/8 P/N AN919-12D"/>
    <n v="40183112"/>
    <s v="SELECCIÓN ABREVIADA SUBASTA INVERSA (NO DISPONIBLE)"/>
    <n v="4"/>
    <n v="4"/>
    <n v="10"/>
    <n v="2"/>
    <n v="31894.38"/>
    <s v="UNIDAD"/>
    <s v="NO SOLICITADAS"/>
  </r>
  <r>
    <x v="16"/>
    <s v="02-02-01-004-002"/>
    <s v="02-02-01-004-002"/>
    <s v="Materiales y suministros - Productos metálicos elaborados (excepto maquinaria y equipo)"/>
    <s v="REDUCTOR DE ALUMINIO 5/8 -3/8 P/N AN919-14D"/>
    <n v="40183112"/>
    <s v="SELECCIÓN ABREVIADA SUBASTA INVERSA (NO DISPONIBLE)"/>
    <n v="4"/>
    <n v="4"/>
    <n v="10"/>
    <n v="2"/>
    <n v="76655.040000000008"/>
    <s v="UNIDAD"/>
    <s v="NO SOLICITADAS"/>
  </r>
  <r>
    <x v="16"/>
    <s v="02-02-01-004-002"/>
    <s v="02-02-01-004-002"/>
    <s v="Materiales y suministros - Productos metálicos elaborados (excepto maquinaria y equipo)"/>
    <s v="REDUCTOR DE ALUMINIO 5/8 -1/2 P/N AN919-15D"/>
    <n v="40183112"/>
    <s v="SELECCIÓN ABREVIADA SUBASTA INVERSA (NO DISPONIBLE)"/>
    <n v="4"/>
    <n v="4"/>
    <n v="10"/>
    <n v="2"/>
    <n v="59764.18"/>
    <s v="UNIDAD"/>
    <s v="NO SOLICITADAS"/>
  </r>
  <r>
    <x v="16"/>
    <s v="02-02-01-004-002"/>
    <s v="02-02-01-004-002"/>
    <s v="Materiales y suministros - Productos metálicos elaborados (excepto maquinaria y equipo)"/>
    <s v="REDUCTOR DE ALUMINIO 3/4 - 1/4 P/N AN919-16D"/>
    <n v="40183112"/>
    <s v="SELECCIÓN ABREVIADA SUBASTA INVERSA (NO DISPONIBLE)"/>
    <n v="4"/>
    <n v="4"/>
    <n v="10"/>
    <n v="2"/>
    <n v="140258.16"/>
    <s v="UNIDAD"/>
    <s v="NO SOLICITADAS"/>
  </r>
  <r>
    <x v="16"/>
    <s v="02-02-01-004-002"/>
    <s v="02-02-01-004-002"/>
    <s v="Materiales y suministros - Productos metálicos elaborados (excepto maquinaria y equipo)"/>
    <s v="REDUCTOR DE ALUMINIO P/N AN912-2D"/>
    <n v="40183112"/>
    <s v="SELECCIÓN ABREVIADA SUBASTA INVERSA (NO DISPONIBLE)"/>
    <n v="4"/>
    <n v="4"/>
    <n v="10"/>
    <n v="2"/>
    <n v="29271.62"/>
    <s v="UNIDAD"/>
    <s v="NO SOLICITADAS"/>
  </r>
  <r>
    <x v="16"/>
    <s v="02-02-01-004-002"/>
    <s v="02-02-01-004-002"/>
    <s v="Materiales y suministros - Productos metálicos elaborados (excepto maquinaria y equipo)"/>
    <s v="ALAMBRE DE FRENADO DIAMETRO 0.032 PRESENTACION POR ROLLO  P/N MS20995C32"/>
    <n v="30265100"/>
    <s v="SELECCIÓN ABREVIADA SUBASTA INVERSA (NO DISPONIBLE)"/>
    <n v="4"/>
    <n v="4"/>
    <n v="10"/>
    <n v="28"/>
    <n v="820438.36"/>
    <s v="UNIDAD"/>
    <s v="NO SOLICITADAS"/>
  </r>
  <r>
    <x v="16"/>
    <s v="02-02-01-004-002"/>
    <s v="02-02-01-004-002"/>
    <s v="Materiales y suministros - Productos metálicos elaborados (excepto maquinaria y equipo)"/>
    <s v="PUNTAS PHILIPS NUMERO 2  P/N BLPPB2"/>
    <n v="27112800"/>
    <s v="SELECCIÓN ABREVIADA SUBASTA INVERSA (NO DISPONIBLE)"/>
    <n v="4"/>
    <n v="4"/>
    <n v="10"/>
    <n v="120"/>
    <n v="1664762.4000000001"/>
    <s v="UNIDAD"/>
    <s v="NO SOLICITADAS"/>
  </r>
  <r>
    <x v="16"/>
    <s v="02-02-01-004-002"/>
    <s v="02-02-01-004-002"/>
    <s v="Materiales y suministros - Productos metálicos elaborados (excepto maquinaria y equipo)"/>
    <s v="PUNTAS PHILIPS NUMERO 1  P/N  SDM221IRB"/>
    <n v="27112800"/>
    <s v="SELECCIÓN ABREVIADA SUBASTA INVERSA (NO DISPONIBLE)"/>
    <n v="4"/>
    <n v="4"/>
    <n v="10"/>
    <n v="30"/>
    <n v="343041.3"/>
    <s v="UNIDAD"/>
    <s v="NO SOLICITADAS"/>
  </r>
  <r>
    <x v="16"/>
    <s v="02-02-01-004-002"/>
    <s v="02-02-01-004-002"/>
    <s v="Materiales y suministros - Productos metálicos elaborados (excepto maquinaria y equipo)"/>
    <s v="UNION TUBERIA DE ALUMINIO P/N AN815 -4D"/>
    <n v="40174900"/>
    <s v="SELECCIÓN ABREVIADA SUBASTA INVERSA (NO DISPONIBLE)"/>
    <n v="4"/>
    <n v="4"/>
    <n v="10"/>
    <n v="5"/>
    <n v="80801"/>
    <s v="UNIDAD"/>
    <s v="NO SOLICITADAS"/>
  </r>
  <r>
    <x v="16"/>
    <s v="02-02-01-004-002"/>
    <s v="02-02-01-004-002"/>
    <s v="Materiales y suministros - Productos metálicos elaborados (excepto maquinaria y equipo)"/>
    <s v="CINTA DE ALUMINIO COLOR PLATEADO QUE CUMPLE LA NORMA MIL-T-11291 DE 2&quot; POR ROLLO, PARA USO AERONAUTICO  P/N 09-01383"/>
    <n v="31201530"/>
    <s v="SELECCIÓN ABREVIADA SUBASTA INVERSA (NO DISPONIBLE)"/>
    <n v="4"/>
    <n v="4"/>
    <n v="10"/>
    <n v="3"/>
    <n v="1541340.3599999999"/>
    <s v="UNIDAD"/>
    <s v="NO SOLICITADAS"/>
  </r>
  <r>
    <x v="16"/>
    <s v="02-02-01-004-002"/>
    <s v="02-02-01-004-002"/>
    <s v="Materiales y suministros - Productos metálicos elaborados (excepto maquinaria y equipo)"/>
    <s v="CUCHILLAS P/N  12-03311  (PARA CORTADOR TIPO INDUSTRIAL  P/N 12-02367)"/>
    <n v="22101703"/>
    <s v="SELECCIÓN ABREVIADA SUBASTA INVERSA (NO DISPONIBLE)"/>
    <n v="4"/>
    <n v="4"/>
    <n v="10"/>
    <n v="50"/>
    <n v="144823"/>
    <s v="UNIDAD"/>
    <s v="NO SOLICITADAS"/>
  </r>
  <r>
    <x v="16"/>
    <s v="02-02-01-004-002"/>
    <s v="02-02-01-004-002"/>
    <s v="Materiales y suministros - Productos metálicos elaborados (excepto maquinaria y equipo)"/>
    <s v="TERMINALES PARA CABLES ELECTRICOS DE AVIACION, RING TERMINAL P/N MS25036-148"/>
    <n v="39121405"/>
    <s v="SELECCIÓN ABREVIADA SUBASTA INVERSA (NO DISPONIBLE)"/>
    <n v="4"/>
    <n v="4"/>
    <n v="10"/>
    <n v="50"/>
    <n v="60987.5"/>
    <s v="UNIDAD"/>
    <s v="NO SOLICITADAS"/>
  </r>
  <r>
    <x v="16"/>
    <s v="02-02-01-004-002"/>
    <s v="02-02-01-004-002"/>
    <s v="Materiales y suministros - Productos metálicos elaborados (excepto maquinaria y equipo)"/>
    <s v="TERMINALES PARA CABLES ELECTRICOS DE AVIACION, RING TERMINAL P/N MS25036-102"/>
    <n v="39121405"/>
    <s v="SELECCIÓN ABREVIADA SUBASTA INVERSA (NO DISPONIBLE)"/>
    <n v="4"/>
    <n v="4"/>
    <n v="10"/>
    <n v="50"/>
    <n v="45755.5"/>
    <s v="UNIDAD"/>
    <s v="NO SOLICITADAS"/>
  </r>
  <r>
    <x v="16"/>
    <s v="02-02-01-004-002"/>
    <s v="02-02-01-004-002"/>
    <s v="Materiales y suministros - Productos metálicos elaborados (excepto maquinaria y equipo)"/>
    <s v="TERMINALES PARA CABLES ELECTRICOS DE AVIACION, RING TERMINAL P/N MS25036-149"/>
    <n v="39121405"/>
    <s v="SELECCIÓN ABREVIADA SUBASTA INVERSA (NO DISPONIBLE)"/>
    <n v="4"/>
    <n v="4"/>
    <n v="10"/>
    <n v="50"/>
    <n v="32011"/>
    <s v="UNIDAD"/>
    <s v="NO SOLICITADAS"/>
  </r>
  <r>
    <x v="16"/>
    <s v="02-02-01-004-002"/>
    <s v="02-02-01-004-002"/>
    <s v="Materiales y suministros - Productos metálicos elaborados (excepto maquinaria y equipo)"/>
    <s v="TERMINALES PARA CABLES ELECTRICOS DE AVIACION, RING TERMINAL P/N MS25036-103"/>
    <n v="39121405"/>
    <s v="SELECCIÓN ABREVIADA SUBASTA INVERSA (NO DISPONIBLE)"/>
    <n v="4"/>
    <n v="4"/>
    <n v="10"/>
    <n v="50"/>
    <n v="45755.5"/>
    <s v="UNIDAD"/>
    <s v="NO SOLICITADAS"/>
  </r>
  <r>
    <x v="16"/>
    <s v="02-02-01-004-002"/>
    <s v="02-02-01-004-002"/>
    <s v="Materiales y suministros - Productos metálicos elaborados (excepto maquinaria y equipo)"/>
    <s v="TERMINALES PARA CABLES ELECTRICOS DE AVIACION, RING TERMINAL P/N MS25036-150"/>
    <n v="39121405"/>
    <s v="SELECCIÓN ABREVIADA SUBASTA INVERSA (NO DISPONIBLE)"/>
    <n v="4"/>
    <n v="4"/>
    <n v="10"/>
    <n v="50"/>
    <n v="47243"/>
    <s v="UNIDAD"/>
    <s v="NO SOLICITADAS"/>
  </r>
  <r>
    <x v="16"/>
    <s v="02-02-01-004-002"/>
    <s v="02-02-01-004-002"/>
    <s v="Materiales y suministros - Productos metálicos elaborados (excepto maquinaria y equipo)"/>
    <s v="TERMINALES PARA CABLES ELECTRICOS DE AVIACION, RING TERMINAL P/N MS25036-152"/>
    <n v="39121405"/>
    <s v="SELECCIÓN ABREVIADA SUBASTA INVERSA (NO DISPONIBLE)"/>
    <n v="4"/>
    <n v="4"/>
    <n v="10"/>
    <n v="50"/>
    <n v="60987.5"/>
    <s v="UNIDAD"/>
    <s v="NO SOLICITADAS"/>
  </r>
  <r>
    <x v="16"/>
    <s v="02-02-01-004-002"/>
    <s v="02-02-01-004-002"/>
    <s v="Materiales y suministros - Productos metálicos elaborados (excepto maquinaria y equipo)"/>
    <s v="TERMINALES PARA CABLES ELECTRICOS DE AVIACION, RING TERMINAL P/N MS25036-106"/>
    <n v="39121405"/>
    <s v="SELECCIÓN ABREVIADA SUBASTA INVERSA (NO DISPONIBLE)"/>
    <n v="4"/>
    <n v="4"/>
    <n v="10"/>
    <n v="50"/>
    <n v="45755.5"/>
    <s v="UNIDAD"/>
    <s v="NO SOLICITADAS"/>
  </r>
  <r>
    <x v="16"/>
    <s v="02-02-01-004-002"/>
    <s v="02-02-01-004-002"/>
    <s v="Materiales y suministros - Productos metálicos elaborados (excepto maquinaria y equipo)"/>
    <s v="TERMINALES PARA CABLES ELECTRICOS DE AVIACION, RING TERMINAL P/N MS25036-153"/>
    <n v="39121405"/>
    <s v="SELECCIÓN ABREVIADA SUBASTA INVERSA (NO DISPONIBLE)"/>
    <n v="4"/>
    <n v="4"/>
    <n v="10"/>
    <n v="50"/>
    <n v="45755.5"/>
    <s v="UNIDAD"/>
    <s v="NO SOLICITADAS"/>
  </r>
  <r>
    <x v="16"/>
    <s v="02-02-01-004-002"/>
    <s v="02-02-01-004-002"/>
    <s v="Materiales y suministros - Productos metálicos elaborados (excepto maquinaria y equipo)"/>
    <s v="TERMINALES PARA CABLES ELECTRICOS DE AVIACION, RING TERMINAL P/N MS25036-108"/>
    <n v="39121405"/>
    <s v="SELECCIÓN ABREVIADA SUBASTA INVERSA (NO DISPONIBLE)"/>
    <n v="4"/>
    <n v="4"/>
    <n v="10"/>
    <n v="50"/>
    <n v="47243"/>
    <s v="UNIDAD"/>
    <s v="NO SOLICITADAS"/>
  </r>
  <r>
    <x v="16"/>
    <s v="02-02-01-004-002"/>
    <s v="02-02-01-004-002"/>
    <s v="Materiales y suministros - Productos metálicos elaborados (excepto maquinaria y equipo)"/>
    <s v="TERMINALES PARA CABLES ELECTRICOS DE AVIACION, RING TERMINAL P/N MS25036-154"/>
    <n v="39121405"/>
    <s v="SELECCIÓN ABREVIADA SUBASTA INVERSA (NO DISPONIBLE)"/>
    <n v="4"/>
    <n v="4"/>
    <n v="10"/>
    <n v="50"/>
    <n v="44208.5"/>
    <s v="UNIDAD"/>
    <s v="NO SOLICITADAS"/>
  </r>
  <r>
    <x v="16"/>
    <s v="02-02-01-004-002"/>
    <s v="02-02-01-004-002"/>
    <s v="Materiales y suministros - Productos metálicos elaborados (excepto maquinaria y equipo)"/>
    <s v="TERMINALES PARA CABLES ELECTRICOS DE AVIACION, RING TERMINAL P/N MS25036-109"/>
    <n v="39121405"/>
    <s v="SELECCIÓN ABREVIADA SUBASTA INVERSA (NO DISPONIBLE)"/>
    <n v="4"/>
    <n v="4"/>
    <n v="10"/>
    <n v="50"/>
    <n v="47243"/>
    <s v="UNIDAD"/>
    <s v="NO SOLICITADAS"/>
  </r>
  <r>
    <x v="16"/>
    <s v="02-02-01-004-002"/>
    <s v="02-02-01-004-002"/>
    <s v="Materiales y suministros - Productos metálicos elaborados (excepto maquinaria y equipo)"/>
    <s v="TERMINALES PARA CABLES ELECTRICOS DE AVIACION, RING TERMINAL P/N MS25036-156"/>
    <n v="39121405"/>
    <s v="SELECCIÓN ABREVIADA SUBASTA INVERSA (NO DISPONIBLE)"/>
    <n v="4"/>
    <n v="4"/>
    <n v="10"/>
    <n v="50"/>
    <n v="53371.5"/>
    <s v="UNIDAD"/>
    <s v="NO SOLICITADAS"/>
  </r>
  <r>
    <x v="16"/>
    <s v="02-02-01-004-002"/>
    <s v="02-02-01-004-002"/>
    <s v="Materiales y suministros - Productos metálicos elaborados (excepto maquinaria y equipo)"/>
    <s v="TERMINALES PARA CABLES ELECTRICOS DE AVIACION, RING TERMINAL P/N MS25036-112"/>
    <n v="39121405"/>
    <s v="SELECCIÓN ABREVIADA SUBASTA INVERSA (NO DISPONIBLE)"/>
    <n v="4"/>
    <n v="4"/>
    <n v="10"/>
    <n v="50"/>
    <n v="45755.5"/>
    <s v="UNIDAD"/>
    <s v="NO SOLICITADAS"/>
  </r>
  <r>
    <x v="16"/>
    <s v="02-02-01-004-002"/>
    <s v="02-02-01-004-002"/>
    <s v="Materiales y suministros - Productos metálicos elaborados (excepto maquinaria y equipo)"/>
    <s v="TERMINALES PARA CABLES ELECTRICOS DE AVIACION, RING TERMINAL P/N MS25036-157"/>
    <n v="39121405"/>
    <s v="SELECCIÓN ABREVIADA SUBASTA INVERSA (NO DISPONIBLE)"/>
    <n v="4"/>
    <n v="4"/>
    <n v="10"/>
    <n v="50"/>
    <n v="60987.5"/>
    <s v="UNIDAD"/>
    <s v="NO SOLICITADAS"/>
  </r>
  <r>
    <x v="16"/>
    <s v="02-02-01-004-002"/>
    <s v="02-02-01-004-002"/>
    <s v="Materiales y suministros - Productos metálicos elaborados (excepto maquinaria y equipo)"/>
    <s v="TERMINALES PARA CABLES ELECTRICOS DE AVIACION,  RING TERMINAL P/N MS25036-113"/>
    <n v="39121405"/>
    <s v="SELECCIÓN ABREVIADA SUBASTA INVERSA (NO DISPONIBLE)"/>
    <n v="4"/>
    <n v="4"/>
    <n v="10"/>
    <n v="50"/>
    <n v="76279"/>
    <s v="UNIDAD"/>
    <s v="NO SOLICITADAS"/>
  </r>
  <r>
    <x v="16"/>
    <s v="02-02-01-004-002"/>
    <s v="02-02-01-004-002"/>
    <s v="Materiales y suministros - Productos metálicos elaborados (excepto maquinaria y equipo)"/>
    <s v="INSERTADOR Y EXTRACTOR DE PINES DE CABLES DE AVIACION   22  P/N M81969/14-01"/>
    <n v="27111712"/>
    <s v="SELECCIÓN ABREVIADA SUBASTA INVERSA (NO DISPONIBLE)"/>
    <n v="4"/>
    <n v="4"/>
    <n v="10"/>
    <n v="50"/>
    <n v="1147993"/>
    <s v="UNIDAD"/>
    <s v="NO SOLICITADAS"/>
  </r>
  <r>
    <x v="16"/>
    <s v="02-02-01-004-002"/>
    <s v="02-02-01-004-002"/>
    <s v="Materiales y suministros - Productos metálicos elaborados (excepto maquinaria y equipo)"/>
    <s v="INSERTADOR Y EXTRACTOR DE PINES DE CABLES DE AVIACION   20  P/N M81969/14-02"/>
    <n v="27111712"/>
    <s v="SELECCIÓN ABREVIADA SUBASTA INVERSA (NO DISPONIBLE)"/>
    <n v="4"/>
    <n v="4"/>
    <n v="10"/>
    <n v="50"/>
    <n v="1143471"/>
    <s v="UNIDAD"/>
    <s v="NO SOLICITADAS"/>
  </r>
  <r>
    <x v="16"/>
    <s v="02-02-01-004-002"/>
    <s v="02-02-01-004-002"/>
    <s v="Materiales y suministros - Productos metálicos elaborados (excepto maquinaria y equipo)"/>
    <s v="INSERTADOR Y EXTRACTOR DE PINES DE CABLES DE AVIACION   16  P/N M81969/14-03"/>
    <n v="27111712"/>
    <s v="SELECCIÓN ABREVIADA SUBASTA INVERSA (NO DISPONIBLE)"/>
    <n v="4"/>
    <n v="4"/>
    <n v="10"/>
    <n v="50"/>
    <n v="1143471"/>
    <s v="UNIDAD"/>
    <s v="NO SOLICITADAS"/>
  </r>
  <r>
    <x v="16"/>
    <s v="02-02-01-004-002"/>
    <s v="02-02-01-004-002"/>
    <s v="Materiales y suministros - Productos metálicos elaborados (excepto maquinaria y equipo)"/>
    <s v="INSERTADOR Y EXTRACTOR DE PINES DE CABLES DE AVIACION  12  P/N M81969/14-04"/>
    <n v="27111712"/>
    <s v="SELECCIÓN ABREVIADA SUBASTA INVERSA (NO DISPONIBLE)"/>
    <n v="4"/>
    <n v="4"/>
    <n v="10"/>
    <n v="20"/>
    <n v="457388.39999999997"/>
    <s v="UNIDAD"/>
    <s v="NO SOLICITADAS"/>
  </r>
  <r>
    <x v="16"/>
    <s v="02-02-01-004-002"/>
    <s v="02-02-01-004-002"/>
    <s v="Materiales y suministros - Productos metálicos elaborados (excepto maquinaria y equipo)"/>
    <s v="ACOPLES PARA LINEAS NEUMATICAS P/N AHC21PMD"/>
    <n v="31163003"/>
    <s v="SELECCIÓN ABREVIADA SUBASTA INVERSA (NO DISPONIBLE)"/>
    <n v="4"/>
    <n v="4"/>
    <n v="10"/>
    <n v="5"/>
    <n v="179898.25"/>
    <s v="UNIDAD"/>
    <s v="NO SOLICITADAS"/>
  </r>
  <r>
    <x v="16"/>
    <s v="02-02-01-004-002"/>
    <s v="02-02-01-004-002"/>
    <s v="Materiales y suministros - Productos metálicos elaborados (excepto maquinaria y equipo)"/>
    <s v="ACOPLES PARA LINEAS NEUMATICAS P/N AHC21D"/>
    <n v="31163003"/>
    <s v="SELECCIÓN ABREVIADA SUBASTA INVERSA (NO DISPONIBLE)"/>
    <n v="4"/>
    <n v="4"/>
    <n v="10"/>
    <n v="5"/>
    <n v="185235.40000000002"/>
    <s v="UNIDAD"/>
    <s v="NO SOLICITADAS"/>
  </r>
  <r>
    <x v="16"/>
    <s v="02-02-01-004-002"/>
    <s v="02-02-01-004-002"/>
    <s v="Materiales y suministros - Productos metálicos elaborados (excepto maquinaria y equipo)"/>
    <s v="ACOPLES PARA LINEAS NEUMATICAS P/N AHC21MD"/>
    <n v="31163003"/>
    <s v="SELECCIÓN ABREVIADA SUBASTA INVERSA (NO DISPONIBLE)"/>
    <n v="4"/>
    <n v="4"/>
    <n v="10"/>
    <n v="5"/>
    <n v="73179.05"/>
    <s v="UNIDAD"/>
    <s v="NO SOLICITADAS"/>
  </r>
  <r>
    <x v="16"/>
    <s v="02-02-01-004-002"/>
    <s v="02-02-01-004-002"/>
    <s v="Materiales y suministros - Productos metálicos elaborados (excepto maquinaria y equipo)"/>
    <s v="ACOPLES PARA LINEAS NEUMATICAS P/N AHC21FD"/>
    <n v="31163003"/>
    <s v="SELECCIÓN ABREVIADA SUBASTA INVERSA (NO DISPONIBLE)"/>
    <n v="4"/>
    <n v="4"/>
    <n v="10"/>
    <n v="5"/>
    <n v="70894.25"/>
    <s v="UNIDAD"/>
    <s v="NO SOLICITADAS"/>
  </r>
  <r>
    <x v="16"/>
    <s v="02-02-01-004-002"/>
    <s v="02-02-01-004-002"/>
    <s v="Materiales y suministros - Productos metálicos elaborados (excepto maquinaria y equipo)"/>
    <s v="ACOPLE PARA EL SUMINISTRO DE OXIGENO PARA AVIONES P/N 173784"/>
    <n v="31163003"/>
    <s v="SELECCIÓN ABREVIADA SUBASTA INVERSA (NO DISPONIBLE)"/>
    <n v="4"/>
    <n v="4"/>
    <n v="10"/>
    <n v="2"/>
    <n v="6537350.6799999997"/>
    <s v="UNIDAD"/>
    <s v="NO SOLICITADAS"/>
  </r>
  <r>
    <x v="16"/>
    <s v="02-02-01-004-002"/>
    <s v="02-02-01-004-002"/>
    <s v="Materiales y suministros - Productos metálicos elaborados (excepto maquinaria y equipo)"/>
    <s v="ACOPLE PARA SUMINISTRAR NITROGENO A LLANTAS AERONAUTICAS P/N GA460B"/>
    <n v="31163003"/>
    <s v="SELECCIÓN ABREVIADA SUBASTA INVERSA (NO DISPONIBLE)"/>
    <n v="4"/>
    <n v="4"/>
    <n v="10"/>
    <n v="2"/>
    <n v="140869.82"/>
    <s v="UNIDAD"/>
    <s v="NO SOLICITADAS"/>
  </r>
  <r>
    <x v="16"/>
    <s v="02-02-01-004-002"/>
    <s v="02-02-01-004-002"/>
    <s v="Materiales y suministros - Productos metálicos elaborados (excepto maquinaria y equipo)"/>
    <s v="TAPON EN ALUMINIO PARA RACORES  MACHO  5/16-24   P/N AN806-2D"/>
    <n v="40173500"/>
    <s v="SELECCIÓN ABREVIADA SUBASTA INVERSA (NO DISPONIBLE)"/>
    <n v="4"/>
    <n v="4"/>
    <n v="10"/>
    <n v="20"/>
    <n v="413477.39999999997"/>
    <s v="UNIDAD"/>
    <s v="NO SOLICITADAS"/>
  </r>
  <r>
    <x v="16"/>
    <s v="02-02-01-004-002"/>
    <s v="02-02-01-004-002"/>
    <s v="Materiales y suministros - Productos metálicos elaborados (excepto maquinaria y equipo)"/>
    <s v="TAPON EN ALUMINIO PARA RACORES  MACHO  3/8-24   P/N AN806-3D"/>
    <n v="40173500"/>
    <s v="SELECCIÓN ABREVIADA SUBASTA INVERSA (NO DISPONIBLE)"/>
    <n v="4"/>
    <n v="4"/>
    <n v="10"/>
    <n v="20"/>
    <n v="85370.599999999991"/>
    <s v="UNIDAD"/>
    <s v="NO SOLICITADAS"/>
  </r>
  <r>
    <x v="16"/>
    <s v="02-02-01-004-002"/>
    <s v="02-02-01-004-002"/>
    <s v="Materiales y suministros - Productos metálicos elaborados (excepto maquinaria y equipo)"/>
    <s v="TAPON EN ALUMINIO PARA RACORES  MACHO 7/16-20   P/N AN806-4D"/>
    <n v="40173500"/>
    <s v="SELECCIÓN ABREVIADA SUBASTA INVERSA (NO DISPONIBLE)"/>
    <n v="4"/>
    <n v="4"/>
    <n v="10"/>
    <n v="20"/>
    <n v="134160.6"/>
    <s v="UNIDAD"/>
    <s v="NO SOLICITADAS"/>
  </r>
  <r>
    <x v="16"/>
    <s v="02-02-01-004-002"/>
    <s v="02-02-01-004-002"/>
    <s v="Materiales y suministros - Productos metálicos elaborados (excepto maquinaria y equipo)"/>
    <s v="TAPON EN ALUMINIO PARA RACORES  MACHO  1/2-20   P/N AN806-5D"/>
    <n v="40173500"/>
    <s v="SELECCIÓN ABREVIADA SUBASTA INVERSA (NO DISPONIBLE)"/>
    <n v="4"/>
    <n v="4"/>
    <n v="10"/>
    <n v="10"/>
    <n v="42685.299999999996"/>
    <s v="UNIDAD"/>
    <s v="NO SOLICITADAS"/>
  </r>
  <r>
    <x v="16"/>
    <s v="02-02-01-004-002"/>
    <s v="02-02-01-004-002"/>
    <s v="Materiales y suministros - Productos metálicos elaborados (excepto maquinaria y equipo)"/>
    <s v="TAPON EN ALUMINIO PARA RACORES  MACHO 9/16-18   P/N AN806-6D"/>
    <n v="40173500"/>
    <s v="SELECCIÓN ABREVIADA SUBASTA INVERSA (NO DISPONIBLE)"/>
    <n v="4"/>
    <n v="4"/>
    <n v="10"/>
    <n v="20"/>
    <n v="219531.19999999998"/>
    <s v="UNIDAD"/>
    <s v="NO SOLICITADAS"/>
  </r>
  <r>
    <x v="16"/>
    <s v="02-02-01-004-002"/>
    <s v="02-02-01-004-002"/>
    <s v="Materiales y suministros - Productos metálicos elaborados (excepto maquinaria y equipo)"/>
    <s v="TAPON EN ALUMINIO PARA RACORES  MACHO 3/4-16   P/N AN806-8D"/>
    <n v="40173500"/>
    <s v="SELECCIÓN ABREVIADA SUBASTA INVERSA (NO DISPONIBLE)"/>
    <n v="4"/>
    <n v="4"/>
    <n v="10"/>
    <n v="5"/>
    <n v="103369.34999999999"/>
    <s v="UNIDAD"/>
    <s v="NO SOLICITADAS"/>
  </r>
  <r>
    <x v="16"/>
    <s v="02-02-01-004-002"/>
    <s v="02-02-01-004-002"/>
    <s v="Materiales y suministros - Productos metálicos elaborados (excepto maquinaria y equipo)"/>
    <s v="TAPON EN ALUMINIO PARA RACORES HEMBRA 5/16-24   P/N AN929-2"/>
    <n v="40173500"/>
    <s v="SELECCIÓN ABREVIADA SUBASTA INVERSA (NO DISPONIBLE)"/>
    <n v="4"/>
    <n v="4"/>
    <n v="10"/>
    <n v="20"/>
    <n v="67092.2"/>
    <s v="UNIDAD"/>
    <s v="NO SOLICITADAS"/>
  </r>
  <r>
    <x v="16"/>
    <s v="02-02-01-004-002"/>
    <s v="02-02-01-004-002"/>
    <s v="Materiales y suministros - Productos metálicos elaborados (excepto maquinaria y equipo)"/>
    <s v="TAPON EN ALUMINIO PARA RACORES HEMBRA  3/8-24    P/N AN929-3"/>
    <n v="40173500"/>
    <s v="SELECCIÓN ABREVIADA SUBASTA INVERSA (NO DISPONIBLE)"/>
    <n v="4"/>
    <n v="4"/>
    <n v="10"/>
    <n v="20"/>
    <n v="173787.60000000003"/>
    <s v="UNIDAD"/>
    <s v="NO SOLICITADAS"/>
  </r>
  <r>
    <x v="16"/>
    <s v="02-02-01-004-002"/>
    <s v="02-02-01-004-002"/>
    <s v="Materiales y suministros - Productos metálicos elaborados (excepto maquinaria y equipo)"/>
    <s v="TAPON EN ALUMINIO PARA RACORES HEMBRA 7/16-20   P/N AN929-4"/>
    <n v="40173500"/>
    <s v="SELECCIÓN ABREVIADA SUBASTA INVERSA (NO DISPONIBLE)"/>
    <n v="4"/>
    <n v="4"/>
    <n v="10"/>
    <n v="20"/>
    <n v="140872.19999999998"/>
    <s v="UNIDAD"/>
    <s v="NO SOLICITADAS"/>
  </r>
  <r>
    <x v="16"/>
    <s v="02-02-01-004-002"/>
    <s v="02-02-01-004-002"/>
    <s v="Materiales y suministros - Productos metálicos elaborados (excepto maquinaria y equipo)"/>
    <s v="TAPON EN ALUMINIO PARA RACORES HEMBRA 1/2-20   P/N AN929-5"/>
    <n v="40173500"/>
    <s v="SELECCIÓN ABREVIADA SUBASTA INVERSA (NO DISPONIBLE)"/>
    <n v="4"/>
    <n v="4"/>
    <n v="10"/>
    <n v="20"/>
    <n v="269558.8"/>
    <s v="UNIDAD"/>
    <s v="NO SOLICITADAS"/>
  </r>
  <r>
    <x v="16"/>
    <s v="02-02-01-004-002"/>
    <s v="02-02-01-004-002"/>
    <s v="Materiales y suministros - Productos metálicos elaborados (excepto maquinaria y equipo)"/>
    <s v="TAPON EN ALUMINIO PARA RACORES HEMBRA  9/16-18   P/N AN929-6"/>
    <n v="40173500"/>
    <s v="SELECCIÓN ABREVIADA SUBASTA INVERSA (NO DISPONIBLE)"/>
    <n v="4"/>
    <n v="4"/>
    <n v="10"/>
    <n v="20"/>
    <n v="253065.40000000002"/>
    <s v="UNIDAD"/>
    <s v="NO SOLICITADAS"/>
  </r>
  <r>
    <x v="16"/>
    <s v="02-02-01-004-002"/>
    <s v="02-02-01-004-002"/>
    <s v="Materiales y suministros - Productos metálicos elaborados (excepto maquinaria y equipo)"/>
    <s v="TAPON EN ALUMINIO PARA RACORES HEMBRA  3/4-16   P/N AN929-8"/>
    <n v="40173500"/>
    <s v="SELECCIÓN ABREVIADA SUBASTA INVERSA (NO DISPONIBLE)"/>
    <n v="4"/>
    <n v="4"/>
    <n v="10"/>
    <n v="5"/>
    <n v="76225.45"/>
    <s v="UNIDAD"/>
    <s v="NO SOLICITADAS"/>
  </r>
  <r>
    <x v="16"/>
    <s v="02-02-01-004-002"/>
    <s v="02-02-01-004-002"/>
    <s v="Materiales y suministros - Productos metálicos elaborados (excepto maquinaria y equipo)"/>
    <s v="TAPON EN ALUMINIO PARA RACORES HEMBRA 7/8-14   P/N AN929-10"/>
    <n v="40173500"/>
    <s v="SELECCIÓN ABREVIADA SUBASTA INVERSA (NO DISPONIBLE)"/>
    <n v="4"/>
    <n v="4"/>
    <n v="10"/>
    <n v="5"/>
    <n v="91475.3"/>
    <s v="UNIDAD"/>
    <s v="NO SOLICITADAS"/>
  </r>
  <r>
    <x v="16"/>
    <s v="02-02-01-004-002"/>
    <s v="02-02-01-004-002"/>
    <s v="Materiales y suministros - Productos metálicos elaborados (excepto maquinaria y equipo)"/>
    <s v="TAPON EN ALUMINIO PARA RACORES HEMBRA 1-1/16-12   P/N AN929-12"/>
    <n v="40173500"/>
    <s v="SELECCIÓN ABREVIADA SUBASTA INVERSA (NO DISPONIBLE)"/>
    <n v="4"/>
    <n v="4"/>
    <n v="10"/>
    <n v="5"/>
    <n v="113276.1"/>
    <s v="UNIDAD"/>
    <s v="NO SOLICITADAS"/>
  </r>
  <r>
    <x v="16"/>
    <s v="02-02-01-004-002"/>
    <s v="02-02-01-004-002"/>
    <s v="Materiales y suministros - Productos metálicos elaborados (excepto maquinaria y equipo)"/>
    <s v="TAPON EN ALUMINIO PARA RACORES HEMBRA  1-5/16-12   P/N AN929-16"/>
    <n v="40173500"/>
    <s v="SELECCIÓN ABREVIADA SUBASTA INVERSA (NO DISPONIBLE)"/>
    <n v="4"/>
    <n v="4"/>
    <n v="10"/>
    <n v="5"/>
    <n v="235542.65"/>
    <s v="UNIDAD"/>
    <s v="NO SOLICITADAS"/>
  </r>
  <r>
    <x v="16"/>
    <s v="02-02-01-004-002"/>
    <s v="02-02-01-004-002"/>
    <s v="Materiales y suministros - Productos metálicos elaborados (excepto maquinaria y equipo)"/>
    <s v="PUNTAS PHILIPS NUMERO 2 P/N 28-002XACR "/>
    <n v="27112800"/>
    <s v="SELECCIÓN ABREVIADA SUBASTA INVERSA (NO DISPONIBLE)"/>
    <n v="4"/>
    <n v="4"/>
    <n v="10"/>
    <n v="100"/>
    <n v="195160"/>
    <s v="UNIDAD"/>
    <s v="NO SOLICITADAS"/>
  </r>
  <r>
    <x v="16"/>
    <s v="02-02-01-004-002"/>
    <s v="02-02-01-004-002"/>
    <s v="Materiales y suministros - Productos metálicos elaborados (excepto maquinaria y equipo)"/>
    <s v="PUNTAS PHILIPS NUMERO 2 P/N 28-802X"/>
    <n v="27112800"/>
    <s v="SELECCIÓN ABREVIADA SUBASTA INVERSA (NO DISPONIBLE)"/>
    <n v="4"/>
    <n v="4"/>
    <n v="10"/>
    <n v="100"/>
    <n v="185997"/>
    <s v="UNIDAD"/>
    <s v="NO SOLICITADAS"/>
  </r>
  <r>
    <x v="16"/>
    <s v="02-02-01-004-002"/>
    <s v="02-02-01-004-002"/>
    <s v="Materiales y suministros - Productos metálicos elaborados (excepto maquinaria y equipo)"/>
    <s v="PUNTAS PLANAS HI-TORQUE DRIVER P/N 29-304"/>
    <n v="27112800"/>
    <s v="SELECCIÓN ABREVIADA SUBASTA INVERSA (NO DISPONIBLE)"/>
    <n v="4"/>
    <n v="4"/>
    <n v="10"/>
    <n v="100"/>
    <n v="2213757"/>
    <s v="UNIDAD"/>
    <s v="NO SOLICITADAS"/>
  </r>
  <r>
    <x v="16"/>
    <s v="02-02-01-004-002"/>
    <s v="02-02-01-004-002"/>
    <s v="Materiales y suministros - Productos metálicos elaborados (excepto maquinaria y equipo)"/>
    <s v="PUNTAS PLANAS HI-TORQUE DRIVER   P/N 29-303"/>
    <n v="27112800"/>
    <s v="SELECCIÓN ABREVIADA SUBASTA INVERSA (NO DISPONIBLE)"/>
    <n v="4"/>
    <n v="4"/>
    <n v="10"/>
    <n v="100"/>
    <n v="2213757"/>
    <s v="UNIDAD"/>
    <s v="NO SOLICITADAS"/>
  </r>
  <r>
    <x v="16"/>
    <s v="02-02-01-004-002"/>
    <s v="02-02-01-004-002"/>
    <s v="Materiales y suministros - Productos metálicos elaborados (excepto maquinaria y equipo)"/>
    <s v="PUNTAS TORQ-SET P/N 28-758ACR"/>
    <n v="27112800"/>
    <s v="SELECCIÓN ABREVIADA SUBASTA INVERSA (NO DISPONIBLE)"/>
    <n v="4"/>
    <n v="4"/>
    <n v="10"/>
    <n v="200"/>
    <n v="1067192"/>
    <s v="UNIDAD"/>
    <s v="NO SOLICITADAS"/>
  </r>
  <r>
    <x v="16"/>
    <s v="02-02-01-004-002"/>
    <s v="02-02-01-004-002"/>
    <s v="Materiales y suministros - Productos metálicos elaborados (excepto maquinaria y equipo)"/>
    <s v="EXTRACTOR DE TORNILLO P/N 29-801"/>
    <n v="27111709"/>
    <s v="SELECCIÓN ABREVIADA SUBASTA INVERSA (NO DISPONIBLE)"/>
    <n v="4"/>
    <n v="4"/>
    <n v="10"/>
    <n v="11"/>
    <n v="38576.229999999996"/>
    <s v="UNIDAD"/>
    <s v="NO SOLICITADAS"/>
  </r>
  <r>
    <x v="16"/>
    <s v="02-02-01-004-002"/>
    <s v="02-02-01-004-002"/>
    <s v="Materiales y suministros - Productos metálicos elaborados (excepto maquinaria y equipo)"/>
    <s v="EXTRACTOR DE TORNILLO P/N 29-802"/>
    <n v="27111709"/>
    <s v="SELECCIÓN ABREVIADA SUBASTA INVERSA (NO DISPONIBLE)"/>
    <n v="4"/>
    <n v="4"/>
    <n v="10"/>
    <n v="11"/>
    <n v="38576.229999999996"/>
    <s v="UNIDAD"/>
    <s v="NO SOLICITADAS"/>
  </r>
  <r>
    <x v="16"/>
    <s v="02-02-01-004-002"/>
    <s v="02-02-01-004-002"/>
    <s v="Materiales y suministros - Productos metálicos elaborados (excepto maquinaria y equipo)"/>
    <s v="EXTRACTOR DE TORNILLO P/N 29-803"/>
    <n v="27111709"/>
    <s v="SELECCIÓN ABREVIADA SUBASTA INVERSA (NO DISPONIBLE)"/>
    <n v="4"/>
    <n v="4"/>
    <n v="10"/>
    <n v="11"/>
    <n v="38576.229999999996"/>
    <s v="UNIDAD"/>
    <s v="NO SOLICITADAS"/>
  </r>
  <r>
    <x v="16"/>
    <s v="02-02-01-004-002"/>
    <s v="02-02-01-004-002"/>
    <s v="Materiales y suministros - Productos metálicos elaborados (excepto maquinaria y equipo)"/>
    <s v="ALAMBRE DE FRENADO DIAMETRO 0.025 PRESENTACION POR ROLLO P/N MS20995C25"/>
    <n v="30265100"/>
    <s v="SELECCIÓN ABREVIADA SUBASTA INVERSA (NO DISPONIBLE)"/>
    <n v="4"/>
    <n v="4"/>
    <n v="10"/>
    <n v="19"/>
    <n v="430449.18000000005"/>
    <s v="UNIDAD"/>
    <s v="NO SOLICITADAS"/>
  </r>
  <r>
    <x v="16"/>
    <s v="02-02-01-004-003"/>
    <s v="02-02-01-004-003-02"/>
    <s v="Materiales y suministros - Bombas, compresores, motores de fuerza hidráulica y motores de potencia neumática y válvulas y sus partes y piezas"/>
    <s v="MANDRIL NEUMATICO DE DOBLE PEDAL  P/N GA356A"/>
    <n v="27131600"/>
    <s v="MÍNIMA CUANTÍA"/>
    <n v="3"/>
    <n v="4"/>
    <n v="10"/>
    <n v="1"/>
    <n v="89285.7"/>
    <s v="UNIDAD"/>
    <s v="NO SOLICITADAS"/>
  </r>
  <r>
    <x v="16"/>
    <s v="02-02-01-004-003"/>
    <s v="02-02-01-004-003-02"/>
    <s v="Materiales y suministros - Bombas, compresores, motores de fuerza hidráulica y motores de potencia neumática y válvulas y sus partes y piezas"/>
    <s v="BOMBA UNIVERSAL DE COMBUSTIBLE MICROELECTRICA DE 12V, AMPERAJE DE 1 A 2 AMP "/>
    <n v="40151532"/>
    <s v="MÍNIMA CUANTÍA"/>
    <n v="3"/>
    <n v="3"/>
    <n v="10"/>
    <n v="6"/>
    <n v="821199.96"/>
    <s v="UNIDAD"/>
    <s v="NO SOLICITADAS"/>
  </r>
  <r>
    <x v="16"/>
    <s v="02-02-01-004-003"/>
    <s v="02-02-01-004-003-09"/>
    <s v="Materiales y suministros - Otras máquinas para usos generales y sus partes y piezas"/>
    <s v="FILTRO DE ACEITE  REF: B2"/>
    <n v="40161504"/>
    <s v="SELECCIÓN ABREVIADA SUBASTA INVERSA (NO DISPONIBLE)"/>
    <n v="4"/>
    <n v="4"/>
    <n v="10"/>
    <n v="2"/>
    <n v="63638.82"/>
    <s v="UNIDAD"/>
    <s v="NO SOLICITADAS"/>
  </r>
  <r>
    <x v="16"/>
    <s v="02-02-01-004-003"/>
    <s v="02-02-01-004-003-09"/>
    <s v="Materiales y suministros - Otras máquinas para usos generales y sus partes y piezas"/>
    <s v="FILTRO DE ACEITE REF: BT-364"/>
    <n v="40161504"/>
    <s v="SELECCIÓN ABREVIADA SUBASTA INVERSA (NO DISPONIBLE)"/>
    <n v="4"/>
    <n v="4"/>
    <n v="10"/>
    <n v="2"/>
    <n v="96485.2"/>
    <s v="UNIDAD"/>
    <s v="NO SOLICITADAS"/>
  </r>
  <r>
    <x v="16"/>
    <s v="02-02-01-004-003"/>
    <s v="02-02-01-004-003-09"/>
    <s v="Materiales y suministros - Otras máquinas para usos generales y sus partes y piezas"/>
    <s v="FILTRO DE ACEITE REF:BT839-10"/>
    <n v="40161504"/>
    <s v="SELECCIÓN ABREVIADA SUBASTA INVERSA (NO DISPONIBLE)"/>
    <n v="4"/>
    <n v="4"/>
    <n v="10"/>
    <n v="5"/>
    <n v="230949.25"/>
    <s v="UNIDAD"/>
    <s v="NO SOLICITADAS"/>
  </r>
  <r>
    <x v="16"/>
    <s v="02-02-01-004-003"/>
    <s v="02-02-01-004-003-09"/>
    <s v="Materiales y suministros - Otras máquinas para usos generales y sus partes y piezas"/>
    <s v="FILTRO DE COMBUSTIBLE REF:BF-1226"/>
    <n v="40161513"/>
    <s v="SELECCIÓN ABREVIADA SUBASTA INVERSA (NO DISPONIBLE)"/>
    <n v="4"/>
    <n v="4"/>
    <n v="10"/>
    <n v="2"/>
    <n v="176546.02"/>
    <s v="UNIDAD"/>
    <s v="NO SOLICITADAS"/>
  </r>
  <r>
    <x v="16"/>
    <s v="02-02-01-004-003"/>
    <s v="02-02-01-004-003-09"/>
    <s v="Materiales y suministros - Otras máquinas para usos generales y sus partes y piezas"/>
    <s v="FILTRO DE COMBUSTIBLE REF:BF-988"/>
    <n v="40161513"/>
    <s v="SELECCIÓN ABREVIADA SUBASTA INVERSA (NO DISPONIBLE)"/>
    <n v="4"/>
    <n v="4"/>
    <n v="10"/>
    <n v="2"/>
    <n v="112907.2"/>
    <s v="UNIDAD"/>
    <s v="NO SOLICITADAS"/>
  </r>
  <r>
    <x v="16"/>
    <s v="02-02-01-004-006"/>
    <s v="02-02-01-004-006-02"/>
    <s v="Materiales y suministros - Aparatos de control eléctrico y distribución de electricidad y sus partes y piezas"/>
    <s v="TARJETA REGULADORA DE VOLTAJE P/N 181022C - 5 REV3"/>
    <n v="39121600"/>
    <s v="MÍNIMA CUANTÍA"/>
    <n v="3"/>
    <n v="3"/>
    <n v="10"/>
    <n v="3"/>
    <n v="5247900"/>
    <s v="UNIDAD"/>
    <s v="NO SOLICITADAS"/>
  </r>
  <r>
    <x v="16"/>
    <s v="02-02-01-004-006"/>
    <s v="02-02-01-004-006-03"/>
    <s v="Materiales y suministros - Hilos y cables aislados; cable de fibra óptica"/>
    <s v="CABLE DE 7 PINES  PARA EL CARGADOR DE LA BATERIA DEL EQUIPO DE CORRIENTES INDUCIDAS NORTEC 2000D (NI-MH-BATTERY) P/N 9122230.00"/>
    <n v="26121600"/>
    <s v="MÍNIMA CUANTÍA"/>
    <n v="3"/>
    <n v="4"/>
    <n v="10"/>
    <n v="1"/>
    <n v="1964907.77"/>
    <s v="UNIDAD"/>
    <s v="NO SOLICITADAS"/>
  </r>
  <r>
    <x v="16"/>
    <s v="02-02-01-004-006"/>
    <s v="02-02-01-004-006-03"/>
    <s v="Materiales y suministros - Hilos y cables aislados; cable de fibra óptica"/>
    <s v="SONDAS DE CONDUCTIVIDAD DE ÁNGULO RECTO  60KHZ 16-PIN P/N 9222340  PARA EQUIPO NORTEC 600"/>
    <n v="26121600"/>
    <s v="MÍNIMA CUANTÍA"/>
    <n v="3"/>
    <n v="4"/>
    <n v="10"/>
    <n v="1"/>
    <n v="2463895"/>
    <s v="UNIDAD"/>
    <s v="NO SOLICITADAS"/>
  </r>
  <r>
    <x v="16"/>
    <s v="02-02-01-004-006"/>
    <s v="02-02-01-004-006-03"/>
    <s v="Materiales y suministros - Hilos y cables aislados; cable de fibra óptica"/>
    <s v="SONDAS DE CONDUCTIVIDAD DE ÁNGULO RECTO  480KHZ 16-PIN P/N 9222341  PARA EQUIPO NORTEC 600"/>
    <n v="26121600"/>
    <s v="MÍNIMA CUANTÍA"/>
    <n v="3"/>
    <n v="4"/>
    <n v="10"/>
    <n v="1"/>
    <n v="2463895"/>
    <s v="UNIDAD"/>
    <s v="NO SOLICITADAS"/>
  </r>
  <r>
    <x v="16"/>
    <s v="02-02-01-004-006"/>
    <s v="02-02-01-004-006-03"/>
    <s v="Materiales y suministros - Hilos y cables aislados; cable de fibra óptica"/>
    <s v="ESTÁNDARES DE CONDUCTIVIDAD  P/N  CREF5-04174559100 PARA EQUIPO DE CORRIENTES INDUCIDAS NORTEC"/>
    <n v="26121600"/>
    <s v="MÍNIMA CUANTÍA"/>
    <n v="3"/>
    <n v="4"/>
    <n v="10"/>
    <n v="1"/>
    <n v="5002760"/>
    <s v="UNIDAD"/>
    <s v="NO SOLICITADAS"/>
  </r>
  <r>
    <x v="16"/>
    <s v="02-02-01-004-006"/>
    <s v="02-02-01-004-006-03"/>
    <s v="Materiales y suministros - Hilos y cables aislados; cable de fibra óptica"/>
    <s v="CONECTORES O EMPLAMES PARA CABLES DE AVIACION (HEAT SHRINK BUTT SPLICES) COLOR AMARILLO P/N 11-04430"/>
    <n v="39121409"/>
    <s v="SELECCIÓN ABREVIADA SUBASTA INVERSA (NO DISPONIBLE)"/>
    <n v="4"/>
    <n v="4"/>
    <n v="10"/>
    <n v="20"/>
    <n v="603544.19999999995"/>
    <s v="UNIDAD"/>
    <s v="NO SOLICITADAS"/>
  </r>
  <r>
    <x v="16"/>
    <s v="02-02-01-004-006"/>
    <s v="02-02-01-004-006-03"/>
    <s v="Materiales y suministros - Hilos y cables aislados; cable de fibra óptica"/>
    <s v="CONECTORES O EMPLAMES PARA CABLES DE AVIACION (HEAT SHRINK BUTT SPLICES) COLOR ROJO P/N 11-04425"/>
    <n v="39121409"/>
    <s v="SELECCIÓN ABREVIADA SUBASTA INVERSA (NO DISPONIBLE)"/>
    <n v="4"/>
    <n v="4"/>
    <n v="10"/>
    <n v="20"/>
    <n v="127520.40000000001"/>
    <s v="UNIDAD"/>
    <s v="NO SOLICITADAS"/>
  </r>
  <r>
    <x v="16"/>
    <s v="02-02-01-004-006"/>
    <s v="02-02-01-004-006-03"/>
    <s v="Materiales y suministros - Hilos y cables aislados; cable de fibra óptica"/>
    <s v="CONECTORES O EMPLAMES PARA CABLES DE AVIACION (HEAT SHRINK BUTT SPLICES) COLOR AZUL P/N 11-04427"/>
    <n v="39121409"/>
    <s v="SELECCIÓN ABREVIADA SUBASTA INVERSA (NO DISPONIBLE)"/>
    <n v="4"/>
    <n v="4"/>
    <n v="10"/>
    <n v="20"/>
    <n v="111550.59999999999"/>
    <s v="UNIDAD"/>
    <s v="NO SOLICITADAS"/>
  </r>
  <r>
    <x v="16"/>
    <s v="02-02-01-004-006"/>
    <s v="02-02-01-004-006-03"/>
    <s v="Materiales y suministros - Hilos y cables aislados; cable de fibra óptica"/>
    <s v="CONECTORES PARA CABLES DE AVIACION  P/N M81714/65-16-1"/>
    <n v="39121409"/>
    <s v="SELECCIÓN ABREVIADA SUBASTA INVERSA (NO DISPONIBLE)"/>
    <n v="4"/>
    <n v="4"/>
    <n v="10"/>
    <n v="40"/>
    <n v="2826488"/>
    <s v="UNIDAD"/>
    <s v="NO SOLICITADAS"/>
  </r>
  <r>
    <x v="16"/>
    <s v="02-02-01-004-006"/>
    <s v="02-02-01-004-006-03"/>
    <s v="Materiales y suministros - Hilos y cables aislados; cable de fibra óptica"/>
    <s v="CONECTORES PARA CABLES DE AVIACION  P/N DSE16-01"/>
    <n v="39121409"/>
    <s v="SELECCIÓN ABREVIADA SUBASTA INVERSA (NO DISPONIBLE)"/>
    <n v="4"/>
    <n v="4"/>
    <n v="10"/>
    <n v="10"/>
    <n v="1576880.9"/>
    <s v="UNIDAD"/>
    <s v="NO SOLICITADAS"/>
  </r>
  <r>
    <x v="16"/>
    <s v="02-02-01-004-006"/>
    <s v="02-02-01-004-006-03"/>
    <s v="Materiales y suministros - Hilos y cables aislados; cable de fibra óptica"/>
    <s v="CONECTORES PARA CABLES DE AVIACION  P/N M81714/65-20-1"/>
    <n v="39121409"/>
    <s v="SELECCIÓN ABREVIADA SUBASTA INVERSA (NO DISPONIBLE)"/>
    <n v="4"/>
    <n v="4"/>
    <n v="10"/>
    <n v="10"/>
    <n v="796943"/>
    <s v="UNIDAD"/>
    <s v="NO SOLICITADAS"/>
  </r>
  <r>
    <x v="16"/>
    <s v="02-02-01-004-006"/>
    <s v="02-02-01-004-006-03"/>
    <s v="Materiales y suministros - Hilos y cables aislados; cable de fibra óptica"/>
    <s v="CONECTORES PARA CABLES DE AVIACION  P/N M81714/65-20-2"/>
    <n v="39121409"/>
    <s v="SELECCIÓN ABREVIADA SUBASTA INVERSA (NO DISPONIBLE)"/>
    <n v="4"/>
    <n v="4"/>
    <n v="10"/>
    <n v="8"/>
    <n v="938910"/>
    <s v="UNIDAD"/>
    <s v="NO SOLICITADAS"/>
  </r>
  <r>
    <x v="16"/>
    <s v="02-02-01-004-006"/>
    <s v="02-02-01-004-006-03"/>
    <s v="Materiales y suministros - Hilos y cables aislados; cable de fibra óptica"/>
    <s v="CONECTORES PARA CABLES DE AVIACION P/N DSE20-01"/>
    <n v="39121409"/>
    <s v="SELECCIÓN ABREVIADA SUBASTA INVERSA (NO DISPONIBLE)"/>
    <n v="4"/>
    <n v="4"/>
    <n v="10"/>
    <n v="10"/>
    <n v="1586448.5"/>
    <s v="UNIDAD"/>
    <s v="NO SOLICITADAS"/>
  </r>
  <r>
    <x v="16"/>
    <s v="02-02-01-004-006"/>
    <s v="02-02-01-004-006-03"/>
    <s v="Materiales y suministros - Hilos y cables aislados; cable de fibra óptica"/>
    <s v="CONECTORES PARA CABLES DE AVIACION  P/N M81824/-1-2"/>
    <n v="39121409"/>
    <s v="SELECCIÓN ABREVIADA SUBASTA INVERSA (NO DISPONIBLE)"/>
    <n v="4"/>
    <n v="4"/>
    <n v="10"/>
    <n v="20"/>
    <n v="244378.4"/>
    <s v="UNIDAD"/>
    <s v="NO SOLICITADAS"/>
  </r>
  <r>
    <x v="16"/>
    <s v="02-02-01-004-006"/>
    <s v="02-02-01-004-006-03"/>
    <s v="Materiales y suministros - Hilos y cables aislados; cable de fibra óptica"/>
    <s v="CONECTORES PARA CABLES DE AVIACION P/N M81824/-1-1"/>
    <n v="39121409"/>
    <s v="SELECCIÓN ABREVIADA SUBASTA INVERSA (NO DISPONIBLE)"/>
    <n v="4"/>
    <n v="4"/>
    <n v="10"/>
    <n v="19"/>
    <n v="192795.47000000003"/>
    <s v="UNIDAD"/>
    <s v="NO SOLICITADAS"/>
  </r>
  <r>
    <x v="16"/>
    <s v="02-02-01-004-006"/>
    <s v="02-02-01-004-006-03"/>
    <s v="Materiales y suministros - Hilos y cables aislados; cable de fibra óptica"/>
    <s v="CONECTORES PARA CABLES DE AVIACION  P/N CTM20"/>
    <n v="39121409"/>
    <s v="SELECCIÓN ABREVIADA SUBASTA INVERSA (NO DISPONIBLE)"/>
    <n v="4"/>
    <n v="4"/>
    <n v="10"/>
    <n v="10"/>
    <n v="3088954.4"/>
    <s v="UNIDAD"/>
    <s v="NO SOLICITADAS"/>
  </r>
  <r>
    <x v="16"/>
    <s v="02-02-01-004-006"/>
    <s v="02-02-01-004-006-04"/>
    <s v="Materiales y suministros - Acumuladores, pilas y baterías primarias y sus partes y piezas"/>
    <s v="BATERIA RECARGABLE 2200MHA  (M-18650)  P/N D965 PARA EQUIPO ULTRASONIDO KRAUTKRAMER USM-22"/>
    <n v="26111701"/>
    <s v="MÍNIMA CUANTÍA"/>
    <n v="3"/>
    <n v="4"/>
    <n v="10"/>
    <n v="4"/>
    <n v="125354.6"/>
    <s v="UNIDAD"/>
    <s v="NO SOLICITADAS"/>
  </r>
  <r>
    <x v="16"/>
    <s v="02-02-01-004-006"/>
    <s v="02-02-01-004-006-04"/>
    <s v="Materiales y suministros - Acumuladores, pilas y baterías primarias y sus partes y piezas"/>
    <s v="BATERIAS RECARGABLES PARA EQUIPO NORTEC 2000D P/N 0119447.  _x000a_(NORTEC 2000 DUAL EDDYSCOPE OPERATION MANUAL STAVELEY P/N #7720064 REV. 6 MARCH 2005. PAG 1-9)"/>
    <n v="26111701"/>
    <s v="MÍNIMA CUANTÍA"/>
    <n v="3"/>
    <n v="4"/>
    <n v="10"/>
    <n v="2"/>
    <n v="1888173"/>
    <s v="UNIDAD"/>
    <s v="NO SOLICITADAS"/>
  </r>
  <r>
    <x v="16"/>
    <s v="02-02-01-004-006"/>
    <s v="02-02-01-004-006-04"/>
    <s v="Materiales y suministros - Acumuladores, pilas y baterías primarias y sus partes y piezas"/>
    <s v="BATERIAS RECARGABLES PARA EQUIPO DE ULTRASONIDO KRAUTKRARMER P/N BAT-NM-D2"/>
    <n v="26111701"/>
    <s v="MÍNIMA CUANTÍA"/>
    <n v="3"/>
    <n v="4"/>
    <n v="10"/>
    <n v="4"/>
    <n v="329320.59999999998"/>
    <s v="UNIDAD"/>
    <s v="NO SOLICITADAS"/>
  </r>
  <r>
    <x v="16"/>
    <s v="02-02-01-004-006"/>
    <s v="02-02-01-004-006-04"/>
    <s v="Materiales y suministros - Acumuladores, pilas y baterías primarias y sus partes y piezas"/>
    <s v="BATERIA 12V, 24H 650 AMP"/>
    <n v="26111700"/>
    <s v="MÍNIMA CUANTÍA"/>
    <n v="3"/>
    <n v="3"/>
    <n v="10"/>
    <n v="3"/>
    <n v="1022269.5"/>
    <s v="UNIDAD"/>
    <s v="NO SOLICITADAS"/>
  </r>
  <r>
    <x v="16"/>
    <s v="02-02-01-004-006"/>
    <s v="02-02-01-004-006-04"/>
    <s v="Materiales y suministros - Acumuladores, pilas y baterías primarias y sus partes y piezas"/>
    <s v="BATERIA 6V, 390AH P/N L16E - AC"/>
    <n v="26111700"/>
    <s v="MÍNIMA CUANTÍA"/>
    <n v="3"/>
    <n v="3"/>
    <n v="10"/>
    <n v="3"/>
    <n v="5994030"/>
    <s v="UNIDAD"/>
    <s v="NO SOLICITADAS"/>
  </r>
  <r>
    <x v="16"/>
    <s v="02-02-01-004-006"/>
    <s v="02-02-01-004-006-04"/>
    <s v="Materiales y suministros - Acumuladores, pilas y baterías primarias y sus partes y piezas"/>
    <s v="BATERIA 12V, 24H 900 AMP"/>
    <n v="26111700"/>
    <s v="MÍNIMA CUANTÍA"/>
    <n v="3"/>
    <n v="3"/>
    <n v="10"/>
    <n v="2"/>
    <n v="908684"/>
    <s v="UNIDAD"/>
    <s v="NO SOLICITADAS"/>
  </r>
  <r>
    <x v="16"/>
    <s v="02-02-01-004-006"/>
    <s v="02-02-01-004-006-04"/>
    <s v="Materiales y suministros - Acumuladores, pilas y baterías primarias y sus partes y piezas"/>
    <s v="BATERIAS AA ALCALINA LARGA DURACION TECNOLOGIA POWER SEAL ANTIESCAPES (ZINC-DIOXIDO DE MAGNESIO)  1.5 V CON FECHA VENCIMIENTO 2029; PRESENTACION X PAR"/>
    <n v="26111702"/>
    <s v="SELECCIÓN ABREVIADA SUBASTA INVERSA (NO DISPONIBLE)"/>
    <n v="4"/>
    <n v="4"/>
    <n v="10"/>
    <n v="200"/>
    <n v="1056482"/>
    <s v="UNIDAD"/>
    <s v="NO SOLICITADAS"/>
  </r>
  <r>
    <x v="16"/>
    <s v="02-02-01-004-006"/>
    <s v="02-02-01-004-006-05"/>
    <s v="Materiales y suministros - Lámparas eléctricas de incandescencia o descarga; lámparas de arco, equipo para alumbrado eléctrico; sus partes y piezas"/>
    <s v="BASTON LUMINOSO BICOLOR RECARGABLE X PARES (CON CARGADOR INCLUIDO)"/>
    <n v="39121534"/>
    <s v="MÍNIMA CUANTÍA"/>
    <n v="3"/>
    <n v="4"/>
    <n v="10"/>
    <n v="2"/>
    <n v="168980"/>
    <s v="UNIDAD"/>
    <s v="NO SOLICITADAS"/>
  </r>
  <r>
    <x v="16"/>
    <s v="02-02-01-004-006"/>
    <s v="02-02-01-004-006-05"/>
    <s v="Materiales y suministros - Lámparas eléctricas de incandescencia o descarga; lámparas de arco, equipo para alumbrado eléctrico; sus partes y piezas"/>
    <s v="BOMBILLOS PARA NEGATOSCOPIO 120V 300 WATTS 29756 08B"/>
    <n v="39101600"/>
    <s v="SELECCIÓN ABREVIADA SUBASTA INVERSA (NO DISPONIBLE)"/>
    <n v="4"/>
    <n v="4"/>
    <n v="10"/>
    <n v="4"/>
    <n v="218203.16"/>
    <s v="UNIDAD"/>
    <s v="NO SOLICITADAS"/>
  </r>
  <r>
    <x v="16"/>
    <s v="02-02-01-004-006"/>
    <s v="02-02-01-004-006-05"/>
    <s v="Materiales y suministros - Lámparas eléctricas de incandescencia o descarga; lámparas de arco, equipo para alumbrado eléctrico; sus partes y piezas"/>
    <s v="BOMBILLOS PARA NEGATOSCOPIO DE ENRROSACAR 120V 300 WATTS TIPO VULBO"/>
    <n v="39101600"/>
    <s v="SELECCIÓN ABREVIADA SUBASTA INVERSA (NO DISPONIBLE)"/>
    <n v="4"/>
    <n v="4"/>
    <n v="10"/>
    <n v="4"/>
    <n v="218902.88"/>
    <s v="UNIDAD"/>
    <s v="NO SOLICITADAS"/>
  </r>
  <r>
    <x v="16"/>
    <s v="02-02-01-004-008"/>
    <s v="02-02-01-004-008-02"/>
    <s v="Materiales y suministros - Instrumentos y aparatos de medición, verificación, análisis, de navegación y para otros fines (excepto instrumentos ópticos); instrumentos de control de procesos industriales, sus partes, piezas y accesorios"/>
    <s v="INDICADOR DE AMPERIOS DC. P/N  W-8061A-13 (PARA PLANTA DE 28 VDC)"/>
    <n v="41111900"/>
    <s v="MÍNIMA CUANTÍA"/>
    <n v="3"/>
    <n v="3"/>
    <n v="10"/>
    <n v="5"/>
    <n v="4824557.5"/>
    <s v="UNIDAD"/>
    <s v="NO SOLICITADAS"/>
  </r>
  <r>
    <x v="16"/>
    <s v="02-02-01-004-008"/>
    <s v="02-02-01-004-008-02"/>
    <s v="Materiales y suministros - Instrumentos y aparatos de medición, verificación, análisis, de navegación y para otros fines (excepto instrumentos ópticos); instrumentos de control de procesos industriales, sus partes, piezas y accesorios"/>
    <s v="INDICADOR DE VOLTAJE DC.P/N  W-8063A-3 (PARA PLANTA DE 28VDC)"/>
    <n v="41111900"/>
    <s v="MÍNIMA CUANTÍA"/>
    <n v="3"/>
    <n v="3"/>
    <n v="10"/>
    <n v="5"/>
    <n v="4824557.5"/>
    <s v="UNIDAD"/>
    <s v="NO SOLICITADAS"/>
  </r>
  <r>
    <x v="16"/>
    <s v="02-02-02-008-007"/>
    <s v="02-02-02-008-007-01-4"/>
    <s v="Adquisición de servicios - Servicios de mantenimiento y reparación de maquinaria y equipo de transporte"/>
    <s v="MANTENIMIENTO PREVENTIVO Y CORRECTIVO  ANUAL (2000 HORAS ) MONTACARGA  S/N:  780, N° FAC  AMD-0955"/>
    <n v="78181500"/>
    <s v="SELECCIÓN ABREVIADA MENOR CUANTÍA"/>
    <n v="3"/>
    <n v="4"/>
    <n v="10"/>
    <n v="1"/>
    <n v="3412359.51"/>
    <s v="GLOBAL"/>
    <s v="NO SOLICITADAS"/>
  </r>
  <r>
    <x v="16"/>
    <s v="02-02-02-008-007"/>
    <s v="02-02-02-008-007-01-4"/>
    <s v="Adquisición de servicios - Servicios de mantenimiento y reparación de maquinaria y equipo de transporte"/>
    <s v="MANTENIMIENTO PREVENTIVO Y CORRECTIVO  ANUAL (3000 HORAS) MONTACARGA  S/N: 114687,  N° FAC AMG-0936"/>
    <n v="78181500"/>
    <s v="SELECCIÓN ABREVIADA MENOR CUANTÍA"/>
    <n v="3"/>
    <n v="4"/>
    <n v="10"/>
    <n v="1"/>
    <n v="3412359.51"/>
    <s v="GLOBAL"/>
    <s v="NO SOLICITADAS"/>
  </r>
  <r>
    <x v="16"/>
    <s v="02-02-02-008-007"/>
    <s v="02-02-02-008-007-01-4"/>
    <s v="Adquisición de servicios - Servicios de mantenimiento y reparación de maquinaria y equipo de transporte"/>
    <s v="MANTENIMIENTO PREVENTIVO ANUAL (3000 HORAS) MONTACARGA S/N: G006V03193C, N° FAC  AMD-0977"/>
    <n v="78181500"/>
    <s v="SELECCIÓN ABREVIADA MENOR CUANTÍA"/>
    <n v="3"/>
    <n v="4"/>
    <n v="10"/>
    <n v="1"/>
    <n v="3412359.51"/>
    <s v="GLOBAL"/>
    <s v="NO SOLICITADAS"/>
  </r>
  <r>
    <x v="16"/>
    <s v="02-02-02-008-007"/>
    <s v="02-02-02-008-007-01-4"/>
    <s v="Adquisición de servicios - Servicios de mantenimiento y reparación de maquinaria y equipo de transporte"/>
    <s v="MANTENIMIENTO PREVENTIVO ANUAL (2000 HORAS) TRACTOR  S/N: 14371,  N°FAC  AMD- 0530"/>
    <n v="78181500"/>
    <s v="SELECCIÓN ABREVIADA MENOR CUANTÍA"/>
    <n v="3"/>
    <n v="4"/>
    <n v="10"/>
    <n v="1"/>
    <n v="3149870.5"/>
    <s v="GLOBAL"/>
    <s v="NO SOLICITADAS"/>
  </r>
  <r>
    <x v="16"/>
    <s v="02-02-02-008-007"/>
    <s v="02-02-02-008-007-01-4"/>
    <s v="Adquisición de servicios - Servicios de mantenimiento y reparación de maquinaria y equipo de transporte"/>
    <s v="MANTENIMIENTO PREVENTIVO ANUAL (3000 HORAS) TRACTOR  S/N: 2018637, N° FAC  AMD-0556"/>
    <n v="78181500"/>
    <s v="SELECCIÓN ABREVIADA MENOR CUANTÍA"/>
    <n v="3"/>
    <n v="4"/>
    <n v="10"/>
    <n v="1"/>
    <n v="3149870.5"/>
    <s v="GLOBAL"/>
    <s v="NO SOLICITADAS"/>
  </r>
  <r>
    <x v="16"/>
    <s v="02-02-02-008-007"/>
    <s v="02-02-02-008-007-01-4"/>
    <s v="Adquisición de servicios - Servicios de mantenimiento y reparación de maquinaria y equipo de transporte"/>
    <s v="MANTENIMIENTO PREVENTIVO ANUAL (1000 HORAS) TRACTOR  N/S 16593 , N° FAC AMG-0540"/>
    <n v="78181500"/>
    <s v="SELECCIÓN ABREVIADA MENOR CUANTÍA"/>
    <n v="3"/>
    <n v="4"/>
    <n v="10"/>
    <n v="1"/>
    <n v="3149870.5"/>
    <s v="GLOBAL"/>
    <s v="NO SOLICITADAS"/>
  </r>
  <r>
    <x v="16"/>
    <s v="02-02-02-008-007"/>
    <s v="02-02-02-008-007-01-4"/>
    <s v="Adquisición de servicios - Servicios de mantenimiento y reparación de maquinaria y equipo de transporte"/>
    <s v="MANTENIMIENTO PREVENTIVO ANUAL AIRCRAFT TOWING VEHICLE MODELO AP8600 ,  SERIE A81050-1097D, N° FAC AME-0564"/>
    <n v="78181500"/>
    <s v="SELECCIÓN ABREVIADA MENOR CUANTÍA"/>
    <n v="3"/>
    <n v="4"/>
    <n v="10"/>
    <n v="1"/>
    <n v="2099913.27"/>
    <s v="GLOBAL"/>
    <s v="NO SOLICITADAS"/>
  </r>
  <r>
    <x v="16"/>
    <s v="02-02-02-008-007"/>
    <s v="02-02-02-008-007-01-4"/>
    <s v="Adquisición de servicios - Servicios de mantenimiento y reparación de maquinaria y equipo de transporte"/>
    <s v="MANTENIMIENTO PREVENTIVO ANUAL AIRCRAFT TOWING VEHICLE MODELO AP8600EZ ,  SERIE A83553- 509D, N° FAC AME-0557"/>
    <n v="78181500"/>
    <s v="SELECCIÓN ABREVIADA MENOR CUANTÍA"/>
    <n v="3"/>
    <n v="4"/>
    <n v="10"/>
    <n v="1"/>
    <n v="2099913.27"/>
    <s v="GLOBAL"/>
    <s v="NO SOLICITADAS"/>
  </r>
  <r>
    <x v="16"/>
    <s v="02-02-02-008-007"/>
    <s v="02-02-02-008-007-01-4"/>
    <s v="Adquisición de servicios - Servicios de mantenimiento y reparación de maquinaria y equipo de transporte"/>
    <s v="MANTENIMIENTO PREVENTIVO ANUAL ( 2000 HORAS) BARREDORA MODELO: 800-D, S/N:800-6126,   N° FAC AMD-0806"/>
    <n v="78181500"/>
    <s v="SELECCIÓN ABREVIADA MENOR CUANTÍA"/>
    <n v="3"/>
    <n v="4"/>
    <n v="10"/>
    <n v="1"/>
    <n v="2449898.2199999997"/>
    <s v="GLOBAL"/>
    <s v="NO SOLICITADAS"/>
  </r>
  <r>
    <x v="16"/>
    <s v="02-02-02-008-007"/>
    <s v="02-02-02-008-007-01-4"/>
    <s v="Adquisición de servicios - Servicios de mantenimiento y reparación de maquinaria y equipo de transporte"/>
    <s v="MANTENIMIENTO PREVENTIVO ANUAL ( 2000 HORAS)  CARGO LOADER COMMANDER 15I ,MODELO:005-1000-09-0020, S/N:CR15I09035, N° FAC AMD-0968 "/>
    <n v="78181500"/>
    <s v="SELECCIÓN ABREVIADA MENOR CUANTÍA"/>
    <n v="3"/>
    <n v="4"/>
    <n v="10"/>
    <n v="1"/>
    <n v="5121830.21"/>
    <s v="GLOBAL"/>
    <s v="NO SOLICITADAS"/>
  </r>
  <r>
    <x v="16"/>
    <s v="02-02-02-008-007"/>
    <s v="02-02-02-008-007-01-4"/>
    <s v="Adquisición de servicios - Servicios de mantenimiento y reparación de maquinaria y equipo de transporte"/>
    <s v="MANTENIMIENTO PREVENTIVO Y CORRECTIVO CARRO  DIESEL HUMMER, S/N:157402, MODELO:G40 - G  ,N° FAC AMD-0980"/>
    <n v="78181500"/>
    <s v="SELECCIÓN ABREVIADA MENOR CUANTÍA"/>
    <n v="3"/>
    <n v="4"/>
    <n v="10"/>
    <n v="1"/>
    <n v="2099913.27"/>
    <s v="GLOBAL"/>
    <s v="NO SOLICITADAS"/>
  </r>
  <r>
    <x v="16"/>
    <s v="02-02-02-008-007"/>
    <s v="02-02-02-008-007-01-4"/>
    <s v="Adquisición de servicios - Servicios de mantenimiento y reparación de maquinaria y equipo de transporte"/>
    <s v="MANTENIMIENTO PREVENTIVO Y CORRECTIVO CARRO LEVANTA BOMBAS, S/N:Z40035-001 , MODELO:MJ-1C, N°FAC AMD-0965"/>
    <n v="78181500"/>
    <s v="SELECCIÓN ABREVIADA MENOR CUANTÍA"/>
    <n v="3"/>
    <n v="4"/>
    <n v="10"/>
    <n v="1"/>
    <n v="3639851.81"/>
    <s v="GLOBAL"/>
    <s v="NO SOLICITADAS"/>
  </r>
  <r>
    <x v="16"/>
    <s v="02-02-02-008-007"/>
    <s v="02-02-02-008-007-01-4"/>
    <s v="Adquisición de servicios - Servicios de mantenimiento y reparación de maquinaria y equipo de transporte"/>
    <s v="MANTENIMIENTO PREVENTIVO Y CORRECTIVO CARRO LEVANTA BOMBAS, S/N: AC - 4001/99,MODELO:MJ-1C, N°FAC AMD-0984"/>
    <n v="78181500"/>
    <s v="SELECCIÓN ABREVIADA MENOR CUANTÍA"/>
    <n v="3"/>
    <n v="4"/>
    <n v="10"/>
    <n v="1"/>
    <n v="2099913.27"/>
    <s v="GLOBAL"/>
    <s v="NO SOLICITADAS"/>
  </r>
  <r>
    <x v="16"/>
    <s v="02-02-02-008-007"/>
    <s v="02-02-02-008-007-01-4"/>
    <s v="Adquisición de servicios - Servicios de mantenimiento y reparación de maquinaria y equipo de transporte"/>
    <s v="MANTENIMIENTO PREVENTIVO Y CORRECTIVO CARRO LEVANTA BOMBAS,S/N: 10599240,MODELO:MJ-1B, N°FAC AMD-0963"/>
    <n v="78181500"/>
    <s v="SELECCIÓN ABREVIADA MENOR CUANTÍA"/>
    <n v="3"/>
    <n v="4"/>
    <n v="10"/>
    <n v="1"/>
    <n v="2099913.27"/>
    <s v="GLOBAL"/>
    <s v="NO SOLICITADAS"/>
  </r>
  <r>
    <x v="16"/>
    <s v="02-02-02-008-007"/>
    <s v="02-02-02-008-007-01-4"/>
    <s v="Adquisición de servicios - Servicios de mantenimiento y reparación de maquinaria y equipo de transporte"/>
    <s v="MANTENIMIENTO PREVENTIVO Y CORRECTIVO VEHICULO ARMAMENTO RANGER CREW, S/N: S/S,  MODELO: RGR-12 900D,   N°FAC AMD-0994"/>
    <n v="78181500"/>
    <s v="SELECCIÓN ABREVIADA MENOR CUANTÍA"/>
    <n v="3"/>
    <n v="4"/>
    <n v="10"/>
    <n v="1"/>
    <n v="2099913.27"/>
    <s v="GLOBAL"/>
    <s v="NO SOLICITADAS"/>
  </r>
  <r>
    <x v="16"/>
    <s v="02-02-02-008-007"/>
    <s v="02-02-02-008-007-01-4"/>
    <s v="Adquisición de servicios - Servicios de mantenimiento y reparación de maquinaria y equipo de transporte"/>
    <s v="MANTENIMIENTO PREVENTIVO Y CORRECTIVO  ANUAL  CARRO REMOLQUE AERONAVES  SR 560, MODELO: JP30L, S/N: 8320110802, N° FAC AME-0562"/>
    <n v="78181500"/>
    <s v="SELECCIÓN ABREVIADA MENOR CUANTÍA"/>
    <n v="3"/>
    <n v="4"/>
    <n v="10"/>
    <n v="1"/>
    <n v="3149870.5"/>
    <s v="GLOBAL"/>
    <s v="NO SOLICITADAS"/>
  </r>
  <r>
    <x v="16"/>
    <s v="02-02-02-008-007"/>
    <s v="02-02-02-008-007-01-4"/>
    <s v="Adquisición de servicios - Servicios de mantenimiento y reparación de maquinaria y equipo de transporte"/>
    <s v="MANTENIMIENTO PREVENTIVO Y CORRECTIVO  ANUAL CARRO REMOLQUE AERONAVES  SR 560, MODELO: JP30L,S/N: 8320110801,N°FAC AME-0561"/>
    <n v="78181500"/>
    <s v="SELECCIÓN ABREVIADA MENOR CUANTÍA"/>
    <n v="3"/>
    <n v="4"/>
    <n v="10"/>
    <n v="1"/>
    <n v="3149870.5"/>
    <s v="GLOBAL"/>
    <s v="NO SOLICITADAS"/>
  </r>
  <r>
    <x v="16"/>
    <s v="02-02-02-008-007"/>
    <s v="02-02-02-008-007-01-4"/>
    <s v="Adquisición de servicios - Servicios de mantenimiento y reparación de maquinaria y equipo de transporte"/>
    <s v="MANTENIMIENTO PREVENTIVO ANUAL GRUA TIPO ARAÑA DE 3,9 TONELADAS MODELO URW547C4U S/N 50W5154  FAC TME-29512"/>
    <n v="72154502"/>
    <s v="SELECCIÓN ABREVIADA MENOR CUANTÍA"/>
    <n v="3"/>
    <n v="4"/>
    <n v="10"/>
    <n v="1"/>
    <n v="1399942.18"/>
    <s v="GLOBAL"/>
    <s v="NO SOLICITADAS"/>
  </r>
  <r>
    <x v="16"/>
    <s v="02-02-02-008-007"/>
    <s v="02-02-02-008-007-01-4"/>
    <s v="Adquisición de servicios - Servicios de mantenimiento y reparación de maquinaria y equipo de transporte"/>
    <s v="MANTENIMIENTO PREVENTIVO ANUAL (2000 HORAS)  TRACTOR  S/N:21624,  MODELO: B1700HSD,  N° FAC  AMD-0568"/>
    <n v="78181500"/>
    <s v="SELECCIÓN ABREVIADA MENOR CUANTÍA"/>
    <n v="3"/>
    <n v="4"/>
    <n v="10"/>
    <n v="1"/>
    <n v="2502396.2599999998"/>
    <s v="GLOBAL"/>
    <s v="NO SOLICITADAS"/>
  </r>
  <r>
    <x v="16"/>
    <s v="02-02-02-008-007"/>
    <s v="02-02-02-008-007-01-4"/>
    <s v="Adquisición de servicios - Servicios de mantenimiento y reparación de maquinaria y equipo de transporte"/>
    <s v=" MANTENIMIENTO RECUPERATIVO CARRO APROVISIONADOR DE OXIGENO 4 BOTELLAS, S/N 6089081202, MODELO; 20-4505-7, N° FAC  ANB-0937"/>
    <n v="78181500"/>
    <s v="SELECCIÓN ABREVIADA MENOR CUANTÍA"/>
    <n v="3"/>
    <n v="4"/>
    <n v="10"/>
    <n v="1"/>
    <n v="3867340.54"/>
    <s v="GLOBAL"/>
    <s v="NO SOLICITADAS"/>
  </r>
  <r>
    <x v="16"/>
    <s v="02-02-02-008-007"/>
    <s v="02-02-02-008-007-01-4"/>
    <s v="Adquisición de servicios - Servicios de mantenimiento y reparación de maquinaria y equipo de transporte"/>
    <s v=" MANTENIMIENTO PREVENTIVO ANUAL A CARRO APROVISIONADOR DE OXIGENO 4 BOTELLAS, S/N; 9555110801, MODELO; 20-4505-7000, N° FAC  ANI-0724"/>
    <n v="78181500"/>
    <s v="SELECCIÓN ABREVIADA MENOR CUANTÍA"/>
    <n v="3"/>
    <n v="4"/>
    <n v="10"/>
    <n v="1"/>
    <n v="1399942.18"/>
    <s v="GLOBAL"/>
    <s v="NO SOLICITADAS"/>
  </r>
  <r>
    <x v="16"/>
    <s v="02-02-02-008-007"/>
    <s v="02-02-02-008-007-01-5"/>
    <s v="Adquisición de servicios - Servicios de mantenimiento y reparación de otra maquinaria y otro equipo"/>
    <s v="MANTENIMIENTO PREVENTIVO ANUAL ( 3000 HORAS) PLANTA AUXILIAR MODELO 303P502396 NO. FAC AMD-0219"/>
    <n v="73152108"/>
    <s v="SELECCIÓN ABREVIADA MENOR CUANTÍA"/>
    <n v="3"/>
    <n v="4"/>
    <n v="10"/>
    <n v="1"/>
    <n v="1399986.21"/>
    <s v="GLOBAL"/>
    <s v="NO SOLICITADAS"/>
  </r>
  <r>
    <x v="16"/>
    <s v="02-02-02-008-007"/>
    <s v="02-02-02-008-007-01-5"/>
    <s v="Adquisición de servicios - Servicios de mantenimiento y reparación de otra maquinaria y otro equipo"/>
    <s v="MANTENIMIENTO PREVENTIVO ANUAL (3000 HORAS)  PLANTA AUXILIAR MODELO 308PS12146 NO. FAC AMD-0111"/>
    <n v="73152108"/>
    <s v="SELECCIÓN ABREVIADA MENOR CUANTÍA"/>
    <n v="3"/>
    <n v="4"/>
    <n v="10"/>
    <n v="1"/>
    <n v="3149870.5"/>
    <s v="GLOBAL"/>
    <s v="NO SOLICITADAS"/>
  </r>
  <r>
    <x v="16"/>
    <s v="02-02-02-008-007"/>
    <s v="02-02-02-008-007-01-5"/>
    <s v="Adquisición de servicios - Servicios de mantenimiento y reparación de otra maquinaria y otro equipo"/>
    <s v="MANTENIMIENTO PREVENTIVO ANUAL( 3000 HORAS) PLANTA AUXILIAR MODELO 308PS12146 NO. FAC AMD-0171"/>
    <n v="73152108"/>
    <s v="SELECCIÓN ABREVIADA MENOR CUANTÍA"/>
    <n v="3"/>
    <n v="4"/>
    <n v="10"/>
    <n v="1"/>
    <n v="3149870.5"/>
    <s v="GLOBAL"/>
    <s v="NO SOLICITADAS"/>
  </r>
  <r>
    <x v="16"/>
    <s v="02-02-02-008-007"/>
    <s v="02-02-02-008-007-01-5"/>
    <s v="Adquisición de servicios - Servicios de mantenimiento y reparación de otra maquinaria y otro equipo"/>
    <s v="MANTENIMIENTO PREVENTIVO ANUAL (1000 HORAS) PLANTA AUXILIAR  MODELO 308PS13520 NO. FAC AMD-0135"/>
    <n v="73152108"/>
    <s v="SELECCIÓN ABREVIADA MENOR CUANTÍA"/>
    <n v="3"/>
    <n v="4"/>
    <n v="10"/>
    <n v="1"/>
    <n v="3149870.5"/>
    <s v="GLOBAL"/>
    <s v="NO SOLICITADAS"/>
  </r>
  <r>
    <x v="16"/>
    <s v="02-02-02-008-007"/>
    <s v="02-02-02-008-007-01-5"/>
    <s v="Adquisición de servicios - Servicios de mantenimiento y reparación de otra maquinaria y otro equipo"/>
    <s v="MANTENIMIENTO PREVENTIVO ANUAL (3000 HORAS) PLANTA AUXILIAR MODELO 308PS13520 N° FAC AMD-0169 "/>
    <n v="73152108"/>
    <s v="SELECCIÓN ABREVIADA MENOR CUANTÍA"/>
    <n v="3"/>
    <n v="4"/>
    <n v="10"/>
    <n v="1"/>
    <n v="3149870.5"/>
    <s v="GLOBAL"/>
    <s v="NO SOLICITADAS"/>
  </r>
  <r>
    <x v="16"/>
    <s v="02-02-02-008-007"/>
    <s v="02-02-02-008-007-01-5"/>
    <s v="Adquisición de servicios - Servicios de mantenimiento y reparación de otra maquinaria y otro equipo"/>
    <s v="MANTENIMIENTO PREVENTIVO ANUAL (3000 HORAS) PLANTA AUXILIAR MODELO 308PS13520 N° FAC AMD-0170"/>
    <n v="73152108"/>
    <s v="SELECCIÓN ABREVIADA MENOR CUANTÍA"/>
    <n v="3"/>
    <n v="4"/>
    <n v="10"/>
    <n v="1"/>
    <n v="3149870.5"/>
    <s v="GLOBAL"/>
    <s v="NO SOLICITADAS"/>
  </r>
  <r>
    <x v="16"/>
    <s v="02-02-02-008-007"/>
    <s v="02-02-02-008-007-01-5"/>
    <s v="Adquisición de servicios - Servicios de mantenimiento y reparación de otra maquinaria y otro equipo"/>
    <s v="MANTENIMIENTO PREVENTIVO Y CORRECTIVO  ANUAL COMPRESOR DE AIRE SERIE 1.7330.40040/1025, N° FAC  TME 3229"/>
    <n v="72154101"/>
    <s v="SELECCIÓN ABREVIADA MENOR CUANTÍA"/>
    <n v="3"/>
    <n v="4"/>
    <n v="10"/>
    <n v="1"/>
    <n v="4199827.7299999995"/>
    <s v="GLOBAL"/>
    <s v="NO SOLICITADAS"/>
  </r>
  <r>
    <x v="16"/>
    <s v="02-02-02-008-007"/>
    <s v="02-02-02-008-007-01-5"/>
    <s v="Adquisición de servicios - Servicios de mantenimiento y reparación de otra maquinaria y otro equipo"/>
    <s v="MANTENIMIENTO PREVENTIVO Y CORRECTIVO  ANUAL HIDROLAVADORA DE AERONAVES MOD ADWS-11 NO. SERIE 13110075,  N° FAC  AMD-037"/>
    <n v="73152101"/>
    <s v="SELECCIÓN ABREVIADA MENOR CUANTÍA"/>
    <n v="3"/>
    <n v="4"/>
    <n v="10"/>
    <n v="1"/>
    <n v="3184868.4"/>
    <s v="GLOBAL"/>
    <s v="NO SOLICITADAS"/>
  </r>
  <r>
    <x v="16"/>
    <s v="02-02-02-008-007"/>
    <s v="02-02-02-008-007-01-5"/>
    <s v="Adquisición de servicios - Servicios de mantenimiento y reparación de otra maquinaria y otro equipo"/>
    <s v="MANTENIMIENTO PREVENTIVO ANUAL A LAVADORA DE AVIONES S/N:  81-0091-003, N° FAC AME-0064"/>
    <n v="73152101"/>
    <s v="SELECCIÓN ABREVIADA MENOR CUANTÍA"/>
    <n v="3"/>
    <n v="4"/>
    <n v="10"/>
    <n v="1"/>
    <n v="2449898.2199999997"/>
    <s v="GLOBAL"/>
    <s v="NO SOLICITADAS"/>
  </r>
  <r>
    <x v="16"/>
    <s v="02-02-02-008-007"/>
    <s v="02-02-02-008-007-01-5"/>
    <s v="Adquisición de servicios - Servicios de mantenimiento y reparación de otra maquinaria y otro equipo"/>
    <s v="MANTENIMIENTO PREVENTIVO ANUAL REFLECTOR DE ILUMINACION, S/N: 0016NTL04, MODELO:8500XL,  N° FAC AME-1515"/>
    <n v="72151511"/>
    <s v="SELECCIÓN ABREVIADA MENOR CUANTÍA"/>
    <n v="3"/>
    <n v="4"/>
    <n v="10"/>
    <n v="1"/>
    <n v="2099913.27"/>
    <s v="GLOBAL"/>
    <s v="NO SOLICITADAS"/>
  </r>
  <r>
    <x v="16"/>
    <s v="02-02-02-008-007"/>
    <s v="02-02-02-008-007-01-5"/>
    <s v="Adquisición de servicios - Servicios de mantenimiento y reparación de otra maquinaria y otro equipo"/>
    <s v="MANTENIMIENTO PREVENTIVO ANUAL ( 2000 HORAS) REFLECTOR DE ILUMINACION, S/N: 0317MXL09, MODELO: MAXI-LITE M8, N°FAC AMD-1528"/>
    <n v="72151511"/>
    <s v="SELECCIÓN ABREVIADA MENOR CUANTÍA"/>
    <n v="3"/>
    <n v="4"/>
    <n v="10"/>
    <n v="1"/>
    <n v="2099913.27"/>
    <s v="GLOBAL"/>
    <s v="NO SOLICITADAS"/>
  </r>
  <r>
    <x v="16"/>
    <s v="02-02-02-008-007"/>
    <s v="02-02-02-008-007-01-5"/>
    <s v="Adquisición de servicios - Servicios de mantenimiento y reparación de otra maquinaria y otro equipo"/>
    <s v="MANTENIMIENTO PREVENTIVO ANUAL TANQUE RECUPERADOR COMBUSTIBLE, S/N:C3EB003,  N° FAC ANE-4302"/>
    <n v="72154056"/>
    <s v="SELECCIÓN ABREVIADA MENOR CUANTÍA"/>
    <n v="3"/>
    <n v="4"/>
    <n v="10"/>
    <n v="1"/>
    <n v="2638891.6399999997"/>
    <s v="GLOBAL"/>
    <s v="NO SOLICITADAS"/>
  </r>
  <r>
    <x v="16"/>
    <s v="02-02-02-008-007"/>
    <s v="02-02-02-008-007-01-5"/>
    <s v="Adquisición de servicios - Servicios de mantenimiento y reparación de otra maquinaria y otro equipo"/>
    <s v="MANTENIMIENTO PREVENTIVO ANUAL ( 1000 HORAS)  PLANTA NEUMATICA SERIE:288  MAK-250AT KFIR"/>
    <n v="73152101"/>
    <s v="SELECCIÓN ABREVIADA MENOR CUANTÍA"/>
    <n v="3"/>
    <n v="4"/>
    <n v="10"/>
    <n v="1"/>
    <n v="4094831.65"/>
    <s v="GLOBAL"/>
    <s v="NO SOLICITADAS"/>
  </r>
  <r>
    <x v="16"/>
    <s v="02-02-02-008-007"/>
    <s v="02-02-02-008-007-01-5"/>
    <s v="Adquisición de servicios - Servicios de mantenimiento y reparación de otra maquinaria y otro equipo"/>
    <s v="MANTENIMIENTO PREVENTIVO ANUAL (1000 HORAS) PLANTA AUXILIAR  TLD 28 VDC-115 VC (60 KVA)  MODELO GPU-406T S/N T60769 FAC AMD-0290"/>
    <n v="73152108"/>
    <s v="SELECCIÓN ABREVIADA MENOR CUANTÍA"/>
    <n v="3"/>
    <n v="4"/>
    <n v="10"/>
    <n v="1"/>
    <n v="3149870.5"/>
    <s v="GLOBAL"/>
    <s v="NO SOLICITADAS"/>
  </r>
  <r>
    <x v="16"/>
    <s v="02-02-02-008-007"/>
    <s v="02-02-02-008-007-01-5"/>
    <s v="Adquisición de servicios - Servicios de mantenimiento y reparación de otra maquinaria y otro equipo"/>
    <s v="MANTENIMIENTO RECUPERATIVO Y CORRECTIVO DE RECTIFICADOR ELECTRONICO MODELO 11A66471010   S/N 95030154461  FAC ANK-2007"/>
    <n v="73152101"/>
    <s v="SELECCIÓN ABREVIADA MENOR CUANTÍA"/>
    <n v="3"/>
    <n v="4"/>
    <n v="10"/>
    <n v="1"/>
    <n v="3776344.81"/>
    <s v="GLOBAL"/>
    <s v="NO SOLICITADAS"/>
  </r>
  <r>
    <x v="16"/>
    <s v="02-02-02-008-007"/>
    <s v="02-02-02-008-007-01-5"/>
    <s v="Adquisición de servicios - Servicios de mantenimiento y reparación de otra maquinaria y otro equipo"/>
    <s v="MANTENIMIENTO RECUPERATIVO Y CORRECTIVO DE RECTIFICADOR ELECTRONICO MODELO 11A66471010   S/N 95030154465  FAC ANK-2008"/>
    <n v="73152101"/>
    <s v="SELECCIÓN ABREVIADA MENOR CUANTÍA"/>
    <n v="3"/>
    <n v="4"/>
    <n v="10"/>
    <n v="1"/>
    <n v="3776344.81"/>
    <s v="GLOBAL"/>
    <s v="NO SOLICITADAS"/>
  </r>
  <r>
    <x v="16"/>
    <s v="02-02-02-008-007"/>
    <s v="02-02-02-008-007-01-5"/>
    <s v="Adquisición de servicios - Servicios de mantenimiento y reparación de otra maquinaria y otro equipo"/>
    <s v="MANTENIMIENTO PREVENTIVO ANUAL PLANTA ELECTRICA (SR 560) SERIE:134717-09-04- MODELO: GTA-200"/>
    <n v="73152108"/>
    <s v="SELECCIÓN ABREVIADA MENOR CUANTÍA"/>
    <n v="3"/>
    <n v="4"/>
    <n v="10"/>
    <n v="1"/>
    <n v="2502396.2599999998"/>
    <s v="GLOBAL"/>
    <s v="NO SOLICITADAS"/>
  </r>
  <r>
    <x v="16"/>
    <s v="02-02-02-008-007"/>
    <s v="02-02-02-008-007-01-5"/>
    <s v="Adquisición de servicios - Servicios de mantenimiento y reparación de otra maquinaria y otro equipo"/>
    <s v="MANTENIMEINTO PREVENTIVO ANUAL A RECTIFICADOR 28VDC (SR-560), S/N 20195-A, MODELO:2000"/>
    <n v="73152101"/>
    <s v="SELECCIÓN ABREVIADA MENOR CUANTÍA"/>
    <n v="3"/>
    <n v="4"/>
    <n v="10"/>
    <n v="1"/>
    <n v="2099913.27"/>
    <s v="GLOBAL"/>
    <s v="NO SOLICITADAS"/>
  </r>
  <r>
    <x v="16"/>
    <s v="02-02-02-008-007"/>
    <s v="02-02-02-008-007-01-5"/>
    <s v="Adquisición de servicios - Servicios de mantenimiento y reparación de otra maquinaria y otro equipo"/>
    <s v="MANTENIMIENTO PREVENTIVO ANUAL DE PUENTE GRUA DE  3 TON, S/N C3EA017, MODELO EDST, M -2W,  N°FAC TME-2951"/>
    <n v="73152101"/>
    <s v="SELECCIÓN ABREVIADA MENOR CUANTÍA"/>
    <n v="3"/>
    <n v="4"/>
    <n v="10"/>
    <n v="1"/>
    <n v="1749927.13"/>
    <s v="GLOBAL"/>
    <s v="NO SOLICITADAS"/>
  </r>
  <r>
    <x v="16"/>
    <s v="02-02-02-008-007"/>
    <s v="02-02-02-008-007-01-5"/>
    <s v="Adquisición de servicios - Servicios de mantenimiento y reparación de otra maquinaria y otro equipo"/>
    <s v="MANTENIMIENTO PREVENTIVO ANUAL DE  ESCALERA ACCESO C-40, S/N; 121, MODELO;10000-12,N° FAC ANH-0241"/>
    <n v="73152101"/>
    <s v="SELECCIÓN ABREVIADA MENOR CUANTÍA"/>
    <n v="3"/>
    <n v="4"/>
    <n v="10"/>
    <n v="1"/>
    <n v="1049956.04"/>
    <s v="GLOBAL"/>
    <s v="NO SOLICITADAS"/>
  </r>
  <r>
    <x v="16"/>
    <s v="02-02-02-008-007"/>
    <s v="02-02-02-008-007-01-5"/>
    <s v="Adquisición de servicios - Servicios de mantenimiento y reparación de otra maquinaria y otro equipo"/>
    <s v="MANTENIMIENTO PREVENTIVO Y CORRECTIVO DE VENTILADOR (CUADRADO), S/N C3EB005 MODELO  VC"/>
    <n v="73152101"/>
    <s v="SELECCIÓN ABREVIADA MENOR CUANTÍA"/>
    <n v="3"/>
    <n v="4"/>
    <n v="10"/>
    <n v="1"/>
    <n v="699969.9"/>
    <s v="GLOBAL"/>
    <s v="NO SOLICITADAS"/>
  </r>
  <r>
    <x v="16"/>
    <s v="02-02-02-008-007"/>
    <s v="02-02-02-008-007-01-5"/>
    <s v="Adquisición de servicios - Servicios de mantenimiento y reparación de otra maquinaria y otro equipo"/>
    <s v="MANTENIMIENTO PREVENTIVO Y CORRECTIVO DE VENTILADOR (CUADRADO), S/N  C3EB006  MODELO  VC"/>
    <n v="73152101"/>
    <s v="SELECCIÓN ABREVIADA MENOR CUANTÍA"/>
    <n v="3"/>
    <n v="4"/>
    <n v="10"/>
    <n v="1"/>
    <n v="699969.9"/>
    <s v="GLOBAL"/>
    <s v="NO SOLICITADAS"/>
  </r>
  <r>
    <x v="16"/>
    <s v="02-02-02-008-007"/>
    <s v="02-02-02-008-007-01-5"/>
    <s v="Adquisición de servicios - Servicios de mantenimiento y reparación de otra maquinaria y otro equipo"/>
    <s v="MANTENIMEINTO PREVENTIVO ANUAL A RECTIFICADOR 28VDC (SR-560), S/N 20267-A, MODELO:2000"/>
    <n v="73152101"/>
    <s v="SELECCIÓN ABREVIADA MENOR CUANTÍA"/>
    <n v="3"/>
    <n v="4"/>
    <n v="10"/>
    <n v="1"/>
    <n v="2099913.27"/>
    <s v="GLOBAL"/>
    <s v="NO SOLICITADAS"/>
  </r>
  <r>
    <x v="16"/>
    <s v="02-02-02-008-007"/>
    <s v="02-02-02-008-007-01-5"/>
    <s v="Adquisición de servicios - Servicios de mantenimiento y reparación de otra maquinaria y otro equipo"/>
    <s v="MANTENIMIENTO PREVENTIVO Y CORRECTIVO DE TALADRO DE BANCO, S/N 627233486,N° FAC  TME-2445 "/>
    <n v="73152101"/>
    <s v="SELECCIÓN ABREVIADA MENOR CUANTÍA"/>
    <n v="3"/>
    <n v="4"/>
    <n v="10"/>
    <n v="1"/>
    <n v="699969.9"/>
    <s v="GLOBAL"/>
    <s v="NO SOLICITADAS"/>
  </r>
  <r>
    <x v="16"/>
    <s v="02-02-02-008-007"/>
    <s v="02-02-02-008-007-01-5"/>
    <s v="Adquisición de servicios - Servicios de mantenimiento y reparación de otra maquinaria y otro equipo"/>
    <s v="MANTENIMIENTO PREVENTIVO Y CORRECTIVO DE RECTIFICADOR   S/N:O98, MODELO: B-9,N° FAC TNE-1326"/>
    <n v="73152101"/>
    <s v="SELECCIÓN ABREVIADA MENOR CUANTÍA"/>
    <n v="3"/>
    <n v="4"/>
    <n v="10"/>
    <n v="1"/>
    <n v="2099913.27"/>
    <s v="GLOBAL"/>
    <s v="NO SOLICITADAS"/>
  </r>
  <r>
    <x v="16"/>
    <s v="02-02-02-008-007"/>
    <s v="02-02-02-008-007-01-5"/>
    <s v="Adquisición de servicios - Servicios de mantenimiento y reparación de otra maquinaria y otro equipo"/>
    <s v="MANTENIMIENTO PREVENTIVO Y CORRECTIVO DE RECTIFICADOR   S/N:221, MODELO: B-9,N° FAC TNE-1327"/>
    <n v="73152101"/>
    <s v="SELECCIÓN ABREVIADA MENOR CUANTÍA"/>
    <n v="3"/>
    <n v="4"/>
    <n v="10"/>
    <n v="1"/>
    <n v="2099913.27"/>
    <s v="GLOBAL"/>
    <s v="NO SOLICITADAS"/>
  </r>
  <r>
    <x v="16"/>
    <s v="02-02-02-008-007"/>
    <s v="02-02-02-008-007-01-5"/>
    <s v="Adquisición de servicios - Servicios de mantenimiento y reparación de otra maquinaria y otro equipo"/>
    <s v="MANTENIMIENTO PREVENTIVO Y CORRECTIVO DE RECTIFICADOR  S/N:196, MODELO: B-9,N° FAC TNE-1329"/>
    <n v="73152101"/>
    <s v="SELECCIÓN ABREVIADA MENOR CUANTÍA"/>
    <n v="3"/>
    <n v="4"/>
    <n v="10"/>
    <n v="1"/>
    <n v="2099913.27"/>
    <s v="GLOBAL"/>
    <s v="NO SOLICITADAS"/>
  </r>
  <r>
    <x v="16"/>
    <s v="02-02-02-008-007"/>
    <s v="02-02-02-008-007-01-5"/>
    <s v="Adquisición de servicios - Servicios de mantenimiento y reparación de otra maquinaria y otro equipo"/>
    <s v="MANTENIMIENTO PREVENTIVO Y CORRECTIVO DE RECTIFICADOR   S/N:194, MODELO: B-9,N° FAC TNE-1364"/>
    <n v="73152101"/>
    <s v="SELECCIÓN ABREVIADA MENOR CUANTÍA"/>
    <n v="3"/>
    <n v="4"/>
    <n v="10"/>
    <n v="1"/>
    <n v="2099929.9299999997"/>
    <s v="GLOBAL"/>
    <s v="NO SOLICITADAS"/>
  </r>
  <r>
    <x v="16"/>
    <s v="02-02-02-008-007"/>
    <s v="02-02-02-008-007-01-5"/>
    <s v="Adquisición de servicios - Servicios de mantenimiento y reparación de otra maquinaria y otro equipo"/>
    <s v="MANTENIMIENTO PREVENTIVO Y CORRECTIVO DE TESTER HIDRAULICO P/N  05-7008-3400  S/N 1623049810"/>
    <n v="72154022"/>
    <s v="SELECCIÓN ABREVIADA MENOR CUANTÍA"/>
    <n v="3"/>
    <n v="4"/>
    <n v="10"/>
    <n v="1"/>
    <n v="3184868.4"/>
    <s v="GLOBAL"/>
    <s v="NO SOLICITADAS"/>
  </r>
  <r>
    <x v="16"/>
    <s v="02-02-02-008-007"/>
    <s v="02-02-02-008-007-01-5"/>
    <s v="Adquisición de servicios - Servicios de mantenimiento y reparación de otra maquinaria y otro equipo"/>
    <s v="MANTENIMIENTO PREVENTIVO Y CORRECTIVO DE CARRO DE TRANSFERENCIA DE COMBUSTIBLE  (20 GPM/76 LPM) P/N 07-3000-1921   S/N 614141101"/>
    <n v="73152101"/>
    <s v="SELECCIÓN ABREVIADA MENOR CUANTÍA"/>
    <n v="3"/>
    <n v="4"/>
    <n v="10"/>
    <n v="1"/>
    <n v="1228448.8999999999"/>
    <s v="GLOBAL"/>
    <s v="NO SOLICITADAS"/>
  </r>
  <r>
    <x v="16"/>
    <s v="02-02-02-008-007"/>
    <s v="02-02-02-008-007-01-5"/>
    <s v="Adquisición de servicios - Servicios de mantenimiento y reparación de otra maquinaria y otro equipo"/>
    <s v="MANTENIMIENTO PREVENTIVO Y CORRECTIVO DE AIRE ACONDICIONADO PORTATIL P/N GX484000-3930   S/N 0597-0008"/>
    <n v="72101511"/>
    <s v="SELECCIÓN ABREVIADA MENOR CUANTÍA"/>
    <n v="3"/>
    <n v="4"/>
    <n v="10"/>
    <n v="1"/>
    <n v="839965.07"/>
    <s v="GLOBAL"/>
    <s v="NO SOLICITADAS"/>
  </r>
  <r>
    <x v="16"/>
    <s v="02-02-02-008-007"/>
    <s v="02-02-02-008-007-01-5"/>
    <s v="Adquisición de servicios - Servicios de mantenimiento y reparación de otra maquinaria y otro equipo"/>
    <s v="MANTENIMIENTO PREVENTIVO Y CORRECTIVO DE AIRE ACONDICIONADO PORTATIL P/N GX484000-3930   S/N 12111062260"/>
    <n v="72101511"/>
    <s v="SELECCIÓN ABREVIADA MENOR CUANTÍA"/>
    <n v="3"/>
    <n v="4"/>
    <n v="10"/>
    <n v="1"/>
    <n v="839965.07"/>
    <s v="GLOBAL"/>
    <s v="NO SOLICITADAS"/>
  </r>
  <r>
    <x v="16"/>
    <s v="02-02-02-008-007"/>
    <s v="02-02-02-008-007-01-5"/>
    <s v="Adquisición de servicios - Servicios de mantenimiento y reparación de otra maquinaria y otro equipo"/>
    <s v="MANTENIMIENTO PREVENTIVO Y CORRECTIVO DE AIRE ACONDICIONADO PORTATIL P/N LA484000-2300 "/>
    <n v="72101511"/>
    <s v="SELECCIÓN ABREVIADA MENOR CUANTÍA"/>
    <n v="3"/>
    <n v="4"/>
    <n v="10"/>
    <n v="1"/>
    <n v="839965.07"/>
    <s v="GLOBAL"/>
    <s v="NO SOLICITADAS"/>
  </r>
  <r>
    <x v="16"/>
    <s v="02-02-02-008-007"/>
    <s v="02-02-02-008-007-01-5"/>
    <s v="Adquisición de servicios - Servicios de mantenimiento y reparación de otra maquinaria y otro equipo"/>
    <s v="MANTENIMIENTO PREVENTIVO Y CORRECTIVO DE AIRE ACONDICIONADO PORTATIL P/N GX484000-3930  "/>
    <n v="72101511"/>
    <s v="SELECCIÓN ABREVIADA MENOR CUANTÍA"/>
    <n v="3"/>
    <n v="4"/>
    <n v="10"/>
    <n v="1"/>
    <n v="839967.45"/>
    <s v="GLOBAL"/>
    <s v="NO SOLICITADAS"/>
  </r>
  <r>
    <x v="16"/>
    <s v="02-02-02-008-007"/>
    <s v="02-02-02-008-007-01-5"/>
    <s v="Adquisición de servicios - Servicios de mantenimiento y reparación de otra maquinaria y otro equipo"/>
    <s v="MANTENIMIENTO PREVENTIVO Y CORRECTIVO DE CARRO DRENADOR DE COMBUSTIBLE "/>
    <n v="73152101"/>
    <s v="SELECCIÓN ABREVIADA MENOR CUANTÍA"/>
    <n v="3"/>
    <n v="4"/>
    <n v="10"/>
    <n v="1"/>
    <n v="1637979.0699999998"/>
    <s v="GLOBAL"/>
    <s v="NO SOLICITADAS"/>
  </r>
  <r>
    <x v="16"/>
    <s v="02-02-02-008-008"/>
    <s v="02-02-02-008-008-09"/>
    <s v="Adquisición de servicios - Otros servicios de fabricación"/>
    <s v="SERVICIO DE TAPICERIA PARA EQUIPO C-95"/>
    <n v="73141700"/>
    <s v="SELECCIÓN ABREVIADA MENOR CUANTÍA"/>
    <n v="3"/>
    <n v="4"/>
    <n v="10"/>
    <n v="1"/>
    <n v="59560154.5"/>
    <s v="GLOBAL"/>
    <s v="NO SOLICITADAS"/>
  </r>
  <r>
    <x v="16"/>
    <s v="02-02-02-008-008"/>
    <s v="02-02-02-008-008-09"/>
    <s v="Adquisición de servicios - Otros servicios de fabricación"/>
    <s v="SERVICIO DE TAPICERIA PARA EQUIPO B-212"/>
    <n v="73141700"/>
    <s v="SELECCIÓN ABREVIADA MENOR CUANTÍA"/>
    <n v="3"/>
    <n v="4"/>
    <n v="10"/>
    <n v="1"/>
    <n v="30813860"/>
    <s v="GLOBAL"/>
    <s v="NO SOLICITADAS"/>
  </r>
  <r>
    <x v="16"/>
    <s v="02-01-01-004-005"/>
    <s v="02-01-01-004-005-02"/>
    <s v="Activos fijos - Maquinaria de informática y sus partes, piezas y accesorios"/>
    <s v="IMPRESORA DE TRANSFERENCIA TÉRMICA; KIT PORTÁTIL LS8EQ"/>
    <n v="43212108"/>
    <s v="SELECCIÓN ABREVIADA MENOR CUANTÍA"/>
    <n v="3"/>
    <n v="6"/>
    <n v="10"/>
    <n v="1"/>
    <n v="476000"/>
    <s v="UNIDAD"/>
    <s v="NO SOLICITADAS"/>
  </r>
  <r>
    <x v="16"/>
    <s v="02-01-01-004-005"/>
    <s v="02-01-01-004-005-01"/>
    <s v="Activos fijos - Máquinas para oficina y contabilidad, y sus partes y accesorios"/>
    <s v="DESTRUCTORA DE PAPEL  DE 640 WATS "/>
    <n v="44101603"/>
    <s v="SELECCIÓN ABREVIADA MENOR CUANTÍA"/>
    <n v="3"/>
    <n v="6"/>
    <n v="10"/>
    <n v="1"/>
    <n v="5173823"/>
    <s v="UNIDAD"/>
    <s v="NO SOLICITADAS"/>
  </r>
  <r>
    <x v="16"/>
    <s v="02-02-01-003-006"/>
    <s v="02-02-01-003-006-09"/>
    <s v="Materiales y suministros - Otros productos plásticos"/>
    <s v="CINTA DE 200 ETIQUETAS AUTOLAMINADAS; 1&quot;ANCHO X 1.50&quot;ALTO; ÁREA DE IMPRESIÓN EN BLANCO PARA IMPRESORA TÉRMICA LS8EQ - RADAR"/>
    <n v="55121612"/>
    <s v="MÍNIMA CUANTÍA"/>
    <n v="3"/>
    <n v="6"/>
    <n v="10"/>
    <n v="5"/>
    <n v="216580"/>
    <s v="UNIDAD"/>
    <s v="NO SOLICITADAS"/>
  </r>
  <r>
    <x v="16"/>
    <s v="02-02-01-003-006"/>
    <s v="02-02-01-003-006-09"/>
    <s v="Materiales y suministros - Otros productos plásticos"/>
    <s v="CINTA P1 DE 500 ETIQUETAS; 1&quot;ANCHO X 0.50&quot;ALTO; POLIÉSTER; BLANCO PARA IMPRESORA TÉRMICA LS8EQ - RADAR"/>
    <n v="55121612"/>
    <s v="MÍNIMA CUANTÍA"/>
    <n v="3"/>
    <n v="6"/>
    <n v="10"/>
    <n v="5"/>
    <n v="541450"/>
    <s v="UNIDAD"/>
    <s v="NO SOLICITADAS"/>
  </r>
  <r>
    <x v="16"/>
    <s v="02-02-01-003-006"/>
    <s v="02-02-01-003-006-09"/>
    <s v="Materiales y suministros - Otros productos plásticos"/>
    <s v="CINTA P1 DE ETIQUETAS DE VUELTA PARA CABLE UTP DE 1&quot; X 1.50&quot; POA = 0.50” REF: R100X150V1C PARA IMPRESORA TÉRMICA LS8EQ - RADAR"/>
    <n v="55121612"/>
    <s v="MÍNIMA CUANTÍA"/>
    <n v="3"/>
    <n v="6"/>
    <n v="10"/>
    <n v="5"/>
    <n v="216580"/>
    <s v="UNIDAD"/>
    <s v="NO SOLICITADAS"/>
  </r>
  <r>
    <x v="16"/>
    <s v="02-02-01-003-005"/>
    <s v="02-02-01-003-005-01"/>
    <s v="Materiales y suministros - Pinturas y barnices y productos relacionados; colores para la pintura artística; tintas"/>
    <s v="PINTURA VINILO BLANCO ALMENDRA SUPERLAVABLE x 5 GALONES "/>
    <n v="31211502"/>
    <s v="SELECCIÓN ABREVIADA SUBASTA INVERSA (NO DISPONIBLE)"/>
    <n v="3"/>
    <n v="6"/>
    <n v="10"/>
    <n v="3"/>
    <n v="576940.55999999994"/>
    <s v="UNIDAD"/>
    <s v="NO SOLICITADAS"/>
  </r>
  <r>
    <x v="16"/>
    <s v="02-02-01-003-005"/>
    <s v="02-02-01-003-005-01"/>
    <s v="Materiales y suministros - Pinturas y barnices y productos relacionados; colores para la pintura artística; tintas"/>
    <s v="PINTURA EPOXICA GRIS x 3.75 GALONES  "/>
    <n v="31211500"/>
    <s v="SELECCIÓN ABREVIADA SUBASTA INVERSA (NO DISPONIBLE)"/>
    <n v="3"/>
    <n v="6"/>
    <n v="10"/>
    <n v="4"/>
    <n v="738185.56"/>
    <s v="UNIDAD"/>
    <s v="NO SOLICITADAS"/>
  </r>
  <r>
    <x v="16"/>
    <s v="02-02-01-003-005"/>
    <s v="02-02-01-003-005-01"/>
    <s v="Materiales y suministros - Pinturas y barnices y productos relacionados; colores para la pintura artística; tintas"/>
    <s v="PINTURA DEMARCACION AMARILLA x 1 GALON "/>
    <n v="31211501"/>
    <s v="SELECCIÓN ABREVIADA SUBASTA INVERSA (NO DISPONIBLE)"/>
    <n v="3"/>
    <n v="6"/>
    <n v="10"/>
    <n v="5"/>
    <n v="401398.9"/>
    <s v="UNIDAD"/>
    <s v="NO SOLICITADAS"/>
  </r>
  <r>
    <x v="16"/>
    <s v="02-02-01-003-005"/>
    <s v="02-02-01-003-005-01"/>
    <s v="Materiales y suministros - Pinturas y barnices y productos relacionados; colores para la pintura artística; tintas"/>
    <s v="PINTURA DEMARCACION NEGRO x 1 GALON"/>
    <n v="31211501"/>
    <s v="SELECCIÓN ABREVIADA SUBASTA INVERSA (NO DISPONIBLE)"/>
    <n v="3"/>
    <n v="6"/>
    <n v="10"/>
    <n v="5"/>
    <n v="401398.9"/>
    <s v="UNIDAD"/>
    <s v="NO SOLICITADAS"/>
  </r>
  <r>
    <x v="16"/>
    <s v="02-02-01-003-005"/>
    <s v="02-02-01-003-005-01"/>
    <s v="Materiales y suministros - Pinturas y barnices y productos relacionados; colores para la pintura artística; tintas"/>
    <s v="PINTURA ANTICORROSIVA VERDE OLIVA x 1 GALON "/>
    <n v="31211518"/>
    <s v="SELECCIÓN ABREVIADA SUBASTA INVERSA (NO DISPONIBLE)"/>
    <n v="3"/>
    <n v="6"/>
    <n v="10"/>
    <n v="4"/>
    <n v="223696.2"/>
    <s v="UNIDAD"/>
    <s v="NO SOLICITADAS"/>
  </r>
  <r>
    <x v="16"/>
    <s v="02-02-01-003-005"/>
    <s v="02-02-01-003-005-01"/>
    <s v="Materiales y suministros - Pinturas y barnices y productos relacionados; colores para la pintura artística; tintas"/>
    <s v="PINTURA ANTICORROSIVA GRIS x 1/4 GALON "/>
    <n v="31211518"/>
    <s v="SELECCIÓN ABREVIADA SUBASTA INVERSA (NO DISPONIBLE)"/>
    <n v="3"/>
    <n v="6"/>
    <n v="10"/>
    <n v="4"/>
    <n v="48504.4"/>
    <s v="UNIDAD"/>
    <s v="NO SOLICITADAS"/>
  </r>
  <r>
    <x v="16"/>
    <s v="02-02-01-003-005"/>
    <s v="02-02-01-003-005-04"/>
    <s v="Materiales y suministros - Productos químicos n. C. P."/>
    <s v="REMOVEDOR DE ÓXIDO RUST REMOVER (INTEMPERIE)  1 GALON"/>
    <n v="47101606"/>
    <s v="SELECCIÓN ABREVIADA MENOR CUANTÍA"/>
    <n v="3"/>
    <n v="6"/>
    <n v="10"/>
    <n v="12"/>
    <n v="909964.44"/>
    <s v="UNIDAD"/>
    <s v="NO SOLICITADAS"/>
  </r>
  <r>
    <x v="16"/>
    <s v="02-02-01-003-005"/>
    <s v="02-02-01-003-005-04"/>
    <s v="Materiales y suministros - Productos químicos n. C. P."/>
    <s v="INHIBIDOR DE CORROSION (INTERIORES)  SP-350 X 430ML"/>
    <n v="12163601"/>
    <s v="SELECCIÓN ABREVIADA MENOR CUANTÍA"/>
    <n v="3"/>
    <n v="6"/>
    <n v="10"/>
    <n v="12"/>
    <n v="704575.2"/>
    <s v="UNIDAD"/>
    <s v="NO SOLICITADAS"/>
  </r>
  <r>
    <x v="16"/>
    <s v="02-02-01-003-006"/>
    <s v="02-02-01-003-006-02"/>
    <s v="Materiales y suministros - Otros productos de caucho"/>
    <s v="_x000a_TRAMOS ENCAUCHETADOS DE 1 ½”_x000a_"/>
    <n v="46191603"/>
    <s v="MÍNIMA CUANTÍA"/>
    <n v="3"/>
    <n v="6"/>
    <n v="10"/>
    <n v="3"/>
    <n v="3034500"/>
    <s v="UNIDAD"/>
    <s v="NO SOLICITADAS"/>
  </r>
  <r>
    <x v="16"/>
    <s v="02-02-01-003-006"/>
    <s v="02-02-01-003-006-02"/>
    <s v="Materiales y suministros - Otros productos de caucho"/>
    <s v="TRAMOS ENCAUCHETADOS DE 2 ½”"/>
    <n v="46191603"/>
    <s v="MÍNIMA CUANTÍA"/>
    <n v="3"/>
    <n v="6"/>
    <n v="10"/>
    <n v="1"/>
    <n v="1368500"/>
    <s v="UNIDAD"/>
    <s v="NO SOLICITADAS"/>
  </r>
  <r>
    <x v="16"/>
    <s v="02-02-01-003-006"/>
    <s v="02-02-01-003-006-09"/>
    <s v="Materiales y suministros - Otros productos plásticos"/>
    <s v="SILBATOS"/>
    <n v="60131105"/>
    <s v="MÍNIMA CUANTÍA"/>
    <n v="3"/>
    <n v="6"/>
    <n v="10"/>
    <n v="30"/>
    <n v="135660"/>
    <s v="UNIDAD"/>
    <s v="NO SOLICITADAS"/>
  </r>
  <r>
    <x v="16"/>
    <s v="02-02-01-003-006"/>
    <s v="02-02-01-003-006-09"/>
    <s v="Materiales y suministros - Otros productos plásticos"/>
    <s v="CADENA PLÁSTICA 5/16 AMARILLA"/>
    <n v="46161507"/>
    <s v="MÍNIMA CUANTÍA"/>
    <n v="3"/>
    <n v="6"/>
    <n v="10"/>
    <n v="40"/>
    <n v="79968"/>
    <s v="UNIDAD"/>
    <s v="NO SOLICITADAS"/>
  </r>
  <r>
    <x v="16"/>
    <s v="02-02-01-003-006"/>
    <s v="02-02-01-003-006-09"/>
    <s v="Materiales y suministros - Otros productos plásticos"/>
    <s v="SEÑALIZADOR VIAL TUBULAR"/>
    <n v="46161508"/>
    <s v="MÍNIMA CUANTÍA"/>
    <n v="3"/>
    <n v="6"/>
    <n v="10"/>
    <n v="30"/>
    <n v="629997.9"/>
    <s v="UNIDAD"/>
    <s v="NO SOLICITADAS"/>
  </r>
  <r>
    <x v="16"/>
    <s v="02-02-01-003-006"/>
    <s v="02-02-01-003-006-09"/>
    <s v="Materiales y suministros - Otros productos plásticos"/>
    <s v="EMBUDO PLASTICO"/>
    <n v="40141735"/>
    <s v="SELECCIÓN ABREVIADA MENOR CUANTÍA"/>
    <n v="3"/>
    <n v="6"/>
    <n v="10"/>
    <n v="3"/>
    <n v="23586.989999999998"/>
    <s v="UNIDAD"/>
    <s v="NO SOLICITADAS"/>
  </r>
  <r>
    <x v="16"/>
    <s v="02-02-01-003-007"/>
    <s v="02-02-01-003-007-09"/>
    <s v="Materiales y suministros - Otros productos minerales no metálicos n. C. P."/>
    <s v="LIJA DE AGUA No. 120 23CM x 28CM"/>
    <n v="27111918"/>
    <s v="SELECCIÓN ABREVIADA SUBASTA INVERSA (NO DISPONIBLE)"/>
    <n v="3"/>
    <n v="6"/>
    <n v="10"/>
    <n v="10"/>
    <n v="15220.1"/>
    <s v="UNIDAD"/>
    <s v="NO SOLICITADAS"/>
  </r>
  <r>
    <x v="16"/>
    <s v="02-02-01-003-007"/>
    <s v="02-02-01-003-007-09"/>
    <s v="Materiales y suministros - Otros productos minerales no metálicos n. C. P."/>
    <s v="LIJA DE AGUA No. 150 23CM x 28CM"/>
    <n v="27111918"/>
    <s v="SELECCIÓN ABREVIADA SUBASTA INVERSA (NO DISPONIBLE)"/>
    <n v="3"/>
    <n v="6"/>
    <n v="10"/>
    <n v="10"/>
    <n v="15827"/>
    <s v="UNIDAD"/>
    <s v="NO SOLICITADAS"/>
  </r>
  <r>
    <x v="16"/>
    <s v="02-02-01-003-007"/>
    <s v="02-02-01-003-007-09"/>
    <s v="Materiales y suministros - Otros productos minerales no metálicos n. C. P."/>
    <s v="LIJA DE AGUA No. 80 23CM x 28CM"/>
    <n v="27111918"/>
    <s v="SELECCIÓN ABREVIADA SUBASTA INVERSA (NO DISPONIBLE)"/>
    <n v="3"/>
    <n v="6"/>
    <n v="10"/>
    <n v="10"/>
    <n v="13113.800000000001"/>
    <s v="UNIDAD"/>
    <s v="NO SOLICITADAS"/>
  </r>
  <r>
    <x v="16"/>
    <s v="02-02-01-003-008"/>
    <s v="02-02-01-003-008-09"/>
    <s v="Materiales y suministros - Otros artículos manufacturados n. C. P."/>
    <s v="CEPILLO DE CERDAS 3/4&quot; X 2 (19,1MM) (5 UND) - RADAR"/>
    <n v="27111907"/>
    <s v="SELECCIÓN ABREVIADA MENOR CUANTÍA"/>
    <n v="3"/>
    <n v="6"/>
    <n v="10"/>
    <n v="2"/>
    <n v="72980.320000000007"/>
    <s v="UNIDAD"/>
    <s v="NO SOLICITADAS"/>
  </r>
  <r>
    <x v="16"/>
    <s v="02-02-01-003-008"/>
    <s v="02-02-01-003-008-09"/>
    <s v="Materiales y suministros - Otros artículos manufacturados n. C. P."/>
    <s v="RODILLO DE FELPA PROFESIONAL DE 9 PULGADAS"/>
    <n v="31211906"/>
    <s v="SELECCIÓN ABREVIADA MENOR CUANTÍA"/>
    <n v="3"/>
    <n v="6"/>
    <n v="10"/>
    <n v="3"/>
    <n v="13637.400000000001"/>
    <s v="UNIDAD"/>
    <s v="NO SOLICITADAS"/>
  </r>
  <r>
    <x v="16"/>
    <s v="02-02-01-003-008"/>
    <s v="02-02-01-003-008-09"/>
    <s v="Materiales y suministros - Otros artículos manufacturados n. C. P."/>
    <s v="SET CEPILLO DE CERDAS ½ PULG (13MM) 404 X 2UND - RADAR"/>
    <n v="27111907"/>
    <s v="SELECCIÓN ABREVIADA MENOR CUANTÍA"/>
    <n v="3"/>
    <n v="6"/>
    <n v="10"/>
    <n v="3"/>
    <n v="74834.34"/>
    <s v="UNIDAD"/>
    <s v="NO SOLICITADAS"/>
  </r>
  <r>
    <x v="16"/>
    <s v="02-01-01-004-004"/>
    <s v="02-01-01-004-004-02"/>
    <s v="Activos fijos - Máquinas herramientas y sus partes, piezas y accesorios"/>
    <s v="ALICATE TIPO ELECTRICISTA 9&quot;"/>
    <n v="27112111"/>
    <s v="SELECCIÓN ABREVIADA MENOR CUANTÍA"/>
    <n v="3"/>
    <n v="6"/>
    <n v="10"/>
    <n v="1"/>
    <n v="42127.19"/>
    <s v="UNIDAD"/>
    <s v="NO SOLICITADAS"/>
  </r>
  <r>
    <x v="16"/>
    <s v="02-01-01-004-004"/>
    <s v="02-01-01-004-004-02"/>
    <s v="Activos fijos - Máquinas herramientas y sus partes, piezas y accesorios"/>
    <s v="PINZA PICO LORO 10&quot; REF:91ACP"/>
    <n v="27112103"/>
    <s v="SELECCIÓN ABREVIADA MENOR CUANTÍA"/>
    <n v="3"/>
    <n v="6"/>
    <n v="10"/>
    <n v="1"/>
    <n v="50565.48"/>
    <s v="UNIDAD"/>
    <s v="NO SOLICITADAS"/>
  </r>
  <r>
    <x v="16"/>
    <s v="02-02-01-004-002"/>
    <s v="02-02-01-004-002"/>
    <s v="Materiales y suministros - Productos metálicos elaborados (excepto maquinaria y equipo)"/>
    <s v="EJE FLEXIBLE  - RADAR"/>
    <n v="39121419"/>
    <s v="SELECCIÓN ABREVIADA MENOR CUANTÍA"/>
    <n v="3"/>
    <n v="6"/>
    <n v="10"/>
    <n v="1"/>
    <n v="316814.89"/>
    <s v="UNIDAD"/>
    <s v="NO SOLICITADAS"/>
  </r>
  <r>
    <x v="16"/>
    <s v="02-01-01-004-004"/>
    <s v="02-01-01-004-004-02"/>
    <s v="Activos fijos - Máquinas herramientas y sus partes, piezas y accesorios"/>
    <s v="RATCHET METRIC WRENCH SET, 5 PIEZAS"/>
    <n v="27111705"/>
    <s v="SELECCIÓN ABREVIADA MENOR CUANTÍA"/>
    <n v="3"/>
    <n v="6"/>
    <n v="10"/>
    <n v="1"/>
    <n v="43856.26"/>
    <s v="UNIDAD"/>
    <s v="NO SOLICITADAS"/>
  </r>
  <r>
    <x v="16"/>
    <s v="02-01-01-004-004"/>
    <s v="02-01-01-004-004-02"/>
    <s v="Activos fijos - Máquinas herramientas y sus partes, piezas y accesorios"/>
    <s v="LIMA TRIANGULAR CON MANGO LARGO 6 PULGADAS"/>
    <n v="27111933"/>
    <s v="SELECCIÓN ABREVIADA MENOR CUANTÍA"/>
    <n v="3"/>
    <n v="6"/>
    <n v="10"/>
    <n v="4"/>
    <n v="30925.72"/>
    <s v="UNIDAD"/>
    <s v="NO SOLICITADAS"/>
  </r>
  <r>
    <x v="16"/>
    <s v="02-02-01-004-004"/>
    <s v="02-02-01-004-004-01"/>
    <s v="Materiales y suministros - Maquinaria agropecuaria o silvícola y sus partes y piezas"/>
    <s v="YOYO PARA GUADAÑA  b450 - RADAR"/>
    <n v="23153138"/>
    <s v="SELECCIÓN ABREVIADA MENOR CUANTÍA"/>
    <n v="3"/>
    <n v="6"/>
    <n v="10"/>
    <n v="4"/>
    <n v="221600"/>
    <s v="UNIDAD"/>
    <s v="NO SOLICITADAS"/>
  </r>
  <r>
    <x v="16"/>
    <s v="02-02-01-004-004"/>
    <s v="02-02-01-004-004-01"/>
    <s v="Materiales y suministros - Maquinaria agropecuaria o silvícola y sus partes y piezas"/>
    <s v="YOYO PARA GUADAÑA B-45 - RADAR"/>
    <n v="23153138"/>
    <s v="SELECCIÓN ABREVIADA SUBASTA INVERSA (NO DISPONIBLE)"/>
    <n v="4"/>
    <n v="4"/>
    <n v="10"/>
    <n v="2"/>
    <n v="117610"/>
    <s v="UNIDAD"/>
    <s v="NO SOLICITADAS"/>
  </r>
  <r>
    <x v="16"/>
    <s v="02-02-01-004-006"/>
    <s v="02-02-01-004-006-02"/>
    <s v="Materiales y suministros - Aparatos de control eléctrico y distribución de electricidad y sus partes y piezas"/>
    <s v="EXTENSIÓN ELÉCTRICA 30.5M 10A 125V 1250W 16/3 SJTW"/>
    <n v="39121440"/>
    <s v="SELECCIÓN ABREVIADA MENOR CUANTÍA"/>
    <n v="3"/>
    <n v="6"/>
    <n v="10"/>
    <n v="2"/>
    <n v="305356.38"/>
    <s v="UNIDAD"/>
    <s v="NO SOLICITADAS"/>
  </r>
  <r>
    <x v="16"/>
    <s v="02-02-01-004-006"/>
    <s v="02-02-01-004-006-05"/>
    <s v="Materiales y suministros - Lámparas eléctricas de incandescencia o descarga; lámparas de arco, equipo para alumbrado eléctrico; sus partes y piezas"/>
    <s v="TUBO LED T8 1600 LÚMENES 16W G13 - RADAR"/>
    <n v="39101600"/>
    <s v="SELECCIÓN ABREVIADA MENOR CUANTÍA"/>
    <n v="3"/>
    <n v="6"/>
    <n v="10"/>
    <n v="20"/>
    <n v="327059.59999999998"/>
    <s v="UNIDAD"/>
    <s v="NO SOLICITADAS"/>
  </r>
  <r>
    <x v="16"/>
    <s v="02-02-01-004-006"/>
    <s v="02-02-01-004-006-05"/>
    <s v="Materiales y suministros - Lámparas eléctricas de incandescencia o descarga; lámparas de arco, equipo para alumbrado eléctrico; sus partes y piezas"/>
    <s v="LÁMPARAS LEDS REDONDAS PARA EMPOTRAR 24W - RADAR"/>
    <n v="39101601"/>
    <s v="SELECCIÓN ABREVIADA MENOR CUANTÍA"/>
    <n v="3"/>
    <n v="6"/>
    <n v="10"/>
    <n v="10"/>
    <n v="260502.90000000002"/>
    <s v="UNIDAD"/>
    <s v="NO SOLICITADAS"/>
  </r>
  <r>
    <x v="16"/>
    <s v="02-01-01-001-001"/>
    <s v="02-01-01-001-001-07"/>
    <s v="Activos fijos - Viviendas viviendas para personal militar"/>
    <s v="MANTENIMIENTO  ZONAS VILLA RADAR"/>
    <n v="72101507"/>
    <s v="SELECCIÓN ABREVIADA MENOR CUANTÍA"/>
    <n v="3"/>
    <n v="6"/>
    <n v="10"/>
    <n v="1"/>
    <n v="100000000"/>
    <s v="GLOBAL"/>
    <s v="NO SOLICITADAS"/>
  </r>
  <r>
    <x v="16"/>
    <s v="02-01-01-001-002"/>
    <s v="02-01-01-001-002-11"/>
    <s v="Activos fijos - Otros edificios distintos a viviendas otros edificios no residenciales"/>
    <s v="MANTENIMIENTO ZONA OPERATIVA RADAR"/>
    <n v="72101507"/>
    <s v="SELECCIÓN ABREVIADA MENOR CUANTÍA"/>
    <n v="3"/>
    <n v="6"/>
    <n v="10"/>
    <n v="1"/>
    <n v="50000000"/>
    <s v="GLOBAL"/>
    <s v="NO SOLICITADAS"/>
  </r>
  <r>
    <x v="16"/>
    <s v="02-02-02-006-009"/>
    <s v="02-02-02-006-009-01"/>
    <s v="Adquisición de servicios - Servicios de distribución de electricidad, y servicios de distribución de gas (por cuenta propia)"/>
    <s v="SERVICIO DE ENERGIA RADAR DEL 20-11-2020 AL 20-12-2020"/>
    <n v="83101803"/>
    <s v="SOLICITUD DE INFORMACIÓN A LOS PROVEEDORES"/>
    <n v="3"/>
    <n v="6"/>
    <n v="10"/>
    <n v="1"/>
    <n v="23241910"/>
    <s v="GLOBAL"/>
    <s v="NO SOLICITADAS"/>
  </r>
  <r>
    <x v="16"/>
    <s v="02-02-02-006-009"/>
    <s v="02-02-02-006-009-01"/>
    <s v="Adquisición de servicios - Servicios de distribución de electricidad, y servicios de distribución de gas (por cuenta propia)"/>
    <s v="SERVICIO ENERGIA RADAR MES FEBRERO"/>
    <n v="83101803"/>
    <s v="SOLICITUD DE INFORMACIÓN A LOS PROVEEDORES"/>
    <n v="3"/>
    <n v="6"/>
    <n v="10"/>
    <n v="1"/>
    <n v="24824770"/>
    <s v="GLOBAL"/>
    <s v="NO SOLICITADAS"/>
  </r>
  <r>
    <x v="16"/>
    <s v="02-02-02-006-009"/>
    <s v="02-02-02-006-009-01"/>
    <s v="Adquisición de servicios - Servicios de distribución de electricidad, y servicios de distribución de gas (por cuenta propia)"/>
    <s v="SERVICIO ENERGIA RADAR MARZO 2021"/>
    <n v="83101803"/>
    <s v="SOLICITUD DE INFORMACIÓN A LOS PROVEEDORES"/>
    <n v="3"/>
    <n v="6"/>
    <n v="10"/>
    <n v="1"/>
    <n v="22296360"/>
    <s v="GLOBAL"/>
    <s v="NO SOLICITADAS"/>
  </r>
  <r>
    <x v="16"/>
    <s v="02-02-02-006-009"/>
    <s v="02-02-02-006-009-01"/>
    <s v="Adquisición de servicios - Servicios de distribución de electricidad, y servicios de distribución de gas (por cuenta propia)"/>
    <s v="SERVICIO DE ENERGIA RADAR"/>
    <n v="83101803"/>
    <s v="SOLICITUD DE INFORMACIÓN A LOS PROVEEDORES"/>
    <n v="3"/>
    <n v="6"/>
    <n v="10"/>
    <n v="1"/>
    <n v="27561470"/>
    <s v="GLOBAL"/>
    <s v="NO SOLICITADAS"/>
  </r>
  <r>
    <x v="16"/>
    <s v="02-02-02-006-009"/>
    <s v="02-02-02-006-009-01"/>
    <s v="Adquisición de servicios - Servicios de distribución de electricidad, y servicios de distribución de gas (por cuenta propia)"/>
    <s v="SERVICIO DE ENERGIA RADAR ABRIL 2021"/>
    <n v="83101803"/>
    <s v="SOLICITUD DE INFORMACIÓN A LOS PROVEEDORES"/>
    <n v="3"/>
    <n v="6"/>
    <n v="10"/>
    <n v="1"/>
    <n v="27242770"/>
    <s v="GLOBAL"/>
    <s v="NO SOLICITADAS"/>
  </r>
  <r>
    <x v="16"/>
    <s v="02-02-02-006-009"/>
    <s v="02-02-02-006-009-01"/>
    <s v="Adquisición de servicios - Servicios de distribución de electricidad, y servicios de distribución de gas (por cuenta propia)"/>
    <s v="SERVICIO ENERGIA RADAR DEL 17 ABRIL AL 18 DE MAYO 2021"/>
    <n v="83101803"/>
    <s v="SOLICITUD DE INFORMACIÓN A LOS PROVEEDORES"/>
    <n v="3"/>
    <n v="6"/>
    <n v="10"/>
    <n v="1"/>
    <n v="28236490"/>
    <s v="GLOBAL"/>
    <s v="NO SOLICITADAS"/>
  </r>
  <r>
    <x v="16"/>
    <s v="02-02-02-006-009"/>
    <s v="02-02-02-006-009-01"/>
    <s v="Adquisición de servicios - Servicios de distribución de electricidad, y servicios de distribución de gas (por cuenta propia)"/>
    <s v="SERVICIO ENERGIA RADAR DEL 18 MAYO AL 18 DE JUNIO 2021 SEGUN HERMES N° FAC-S-2021-127857-CI"/>
    <n v="83101803"/>
    <s v="SOLICITUD DE INFORMACIÓN A LOS PROVEEDORES"/>
    <n v="3"/>
    <n v="6"/>
    <n v="10"/>
    <n v="1"/>
    <n v="29106280"/>
    <s v="GLOBAL"/>
    <s v="NO SOLICITADAS"/>
  </r>
  <r>
    <x v="16"/>
    <s v="02-02-02-006-009"/>
    <s v="02-02-02-006-009-01"/>
    <s v="Adquisición de servicios - Servicios de distribución de electricidad, y servicios de distribución de gas (por cuenta propia)"/>
    <s v="SERVICIO DE ENERGIA RADAR DEL 18 JUNIO AL 18 JULIO 2021"/>
    <n v="83101803"/>
    <s v="SOLICITUD DE INFORMACIÓN A LOS PROVEEDORES"/>
    <n v="3"/>
    <n v="6"/>
    <n v="10"/>
    <n v="1"/>
    <n v="27006420"/>
    <s v="GLOBAL"/>
    <s v="NO SOLICITADAS"/>
  </r>
  <r>
    <x v="16"/>
    <s v="02-02-02-006-009"/>
    <s v="02-02-02-006-009-01"/>
    <s v="Adquisición de servicios - Servicios de distribución de electricidad, y servicios de distribución de gas (por cuenta propia)"/>
    <s v="SERVICIO DE ENERGIA RADAR"/>
    <n v="83101803"/>
    <s v="SOLICITUD DE INFORMACIÓN A LOS PROVEEDORES"/>
    <n v="3"/>
    <n v="6"/>
    <n v="10"/>
    <n v="1"/>
    <n v="26323940"/>
    <s v="GLOBAL"/>
    <s v="NO SOLICITADAS"/>
  </r>
  <r>
    <x v="16"/>
    <s v="02-02-02-006-009"/>
    <s v="02-02-02-006-009-01"/>
    <s v="Adquisición de servicios - Servicios de distribución de electricidad, y servicios de distribución de gas (por cuenta propia)"/>
    <s v="SERVICIO DE ENERGIA RADAR DEL 18/08/2021 AL 17/09/2021"/>
    <n v="83101803"/>
    <s v="SOLICITUD DE INFORMACIÓN A LOS PROVEEDORES"/>
    <n v="3"/>
    <n v="6"/>
    <n v="10"/>
    <n v="1"/>
    <n v="30032300"/>
    <s v="GLOBAL"/>
    <s v="NO SOLICITADAS"/>
  </r>
  <r>
    <x v="16"/>
    <s v="02-02-02-006-009"/>
    <s v="02-02-02-006-009-01"/>
    <s v="Adquisición de servicios - Servicios de distribución de electricidad, y servicios de distribución de gas (por cuenta propia)"/>
    <s v="SERVICIO ENERGIA RADAR"/>
    <n v="83101803"/>
    <s v="SOLICITUD DE INFORMACIÓN A LOS PROVEEDORES"/>
    <n v="3"/>
    <n v="6"/>
    <n v="10"/>
    <n v="1"/>
    <n v="31217040"/>
    <s v="GLOBAL"/>
    <s v="NO SOLICITADAS"/>
  </r>
  <r>
    <x v="16"/>
    <s v="02-02-02-006-009"/>
    <s v="02-02-02-006-009-01"/>
    <s v="Adquisición de servicios - Servicios de distribución de electricidad, y servicios de distribución de gas (por cuenta propia)"/>
    <s v="SERVICIO ENERGIA RADAR"/>
    <n v="83101803"/>
    <s v="SOLICITUD DE INFORMACIÓN A LOS PROVEEDORES"/>
    <n v="3"/>
    <n v="6"/>
    <n v="10"/>
    <n v="1"/>
    <n v="25032340"/>
    <s v="GLOBAL"/>
    <s v="NO SOLICITADAS"/>
  </r>
  <r>
    <x v="16"/>
    <s v="02-02-02-008-007"/>
    <s v="02-02-02-008-007-01-4"/>
    <s v="Adquisición de servicios - Servicios de mantenimiento y reparación de maquinaria y equipo de transporte"/>
    <s v="MANTENIMIENTO VEHICULOS RADAR "/>
    <n v="78181507"/>
    <s v="SELECCIÓN ABREVIADA MENOR CUANTÍA"/>
    <n v="3"/>
    <n v="6"/>
    <n v="10"/>
    <n v="1"/>
    <n v="4792200"/>
    <s v="GLOBAL"/>
    <s v="NO SOLICITADAS"/>
  </r>
  <r>
    <x v="16"/>
    <s v="02-02-02-008-007"/>
    <s v="02-02-02-008-007-01-5"/>
    <s v="Adquisición de servicios - Servicios de mantenimiento y reparación de otra maquinaria y otro equipo"/>
    <s v="MANTENIMIENTO AIRES ACONDICIONADOS MINI SPLIT E INSDUSTRIALES DE 5 TON. RADAR"/>
    <n v="72101511"/>
    <s v="SELECCIÓN ABREVIADA MENOR CUANTÍA"/>
    <n v="3"/>
    <n v="6"/>
    <n v="10"/>
    <n v="1"/>
    <n v="5474000"/>
    <s v="GLOBAL"/>
    <s v="NO SOLICITADAS"/>
  </r>
  <r>
    <x v="16"/>
    <s v="02-02-02-008-007"/>
    <s v="02-02-02-008-007-01-5"/>
    <s v="Adquisición de servicios - Servicios de mantenimiento y reparación de otra maquinaria y otro equipo"/>
    <s v="MANTENIMIENTO PREVENTIVO Y CORRECTIVO  FUMIGADORA"/>
    <n v="73152101"/>
    <s v="SELECCIÓN ABREVIADA MENOR CUANTÍA"/>
    <n v="3"/>
    <n v="6"/>
    <n v="10"/>
    <n v="1"/>
    <n v="200000"/>
    <s v="GLOBAL"/>
    <s v="NO SOLICITADAS"/>
  </r>
  <r>
    <x v="16"/>
    <s v="02-02-02-008-007"/>
    <s v="02-02-02-008-007-01-5"/>
    <s v="Adquisición de servicios - Servicios de mantenimiento y reparación de otra maquinaria y otro equipo"/>
    <s v="MANTENIMIENTO PREVENTIVO Y CORRECTIVO GUADAÑAS"/>
    <n v="72151802"/>
    <s v="SELECCIÓN ABREVIADA MENOR CUANTÍA"/>
    <n v="3"/>
    <n v="6"/>
    <n v="10"/>
    <n v="1"/>
    <n v="790000"/>
    <s v="GLOBAL"/>
    <s v="NO SOLICITADAS"/>
  </r>
  <r>
    <x v="16"/>
    <s v="02-02-02-008-007"/>
    <s v="02-02-02-008-007-01-5"/>
    <s v="Adquisición de servicios - Servicios de mantenimiento y reparación de otra maquinaria y otro equipo"/>
    <s v="MANTENIMIENTO PREVENTIVO Y CORRECTIVO HIDROLAVADORAS"/>
    <n v="73152101"/>
    <s v="SELECCIÓN ABREVIADA MENOR CUANTÍA"/>
    <n v="3"/>
    <n v="6"/>
    <n v="10"/>
    <n v="1"/>
    <n v="1238865"/>
    <s v="GLOBAL"/>
    <s v="NO SOLICITADAS"/>
  </r>
  <r>
    <x v="16"/>
    <s v="02-02-02-008-007"/>
    <s v="02-02-02-008-007-01-5"/>
    <s v="Adquisición de servicios - Servicios de mantenimiento y reparación de otra maquinaria y otro equipo"/>
    <s v="MANTENIMIENTO PREVENTIVO Y CORRECTIVO COMPRESOR"/>
    <n v="72154101"/>
    <s v="SELECCIÓN ABREVIADA MENOR CUANTÍA"/>
    <n v="3"/>
    <n v="6"/>
    <n v="10"/>
    <n v="1"/>
    <n v="310000"/>
    <s v="GLOBAL"/>
    <s v="NO SOLICITADAS"/>
  </r>
  <r>
    <x v="16"/>
    <s v="02-01-01-004-003"/>
    <s v="02-01-01-004-003-09"/>
    <s v="Activos fijos - Otras máquinas para usos generales y sus partes y piezas"/>
    <s v="ADQUISICION DE UN SISTEMA DE PROTECCIÓN CONTRA INCENDIOS"/>
    <n v="46191602"/>
    <s v="SELECCIÓN ABREVIADA MENOR CUANTÍA"/>
    <n v="3"/>
    <n v="6"/>
    <n v="10"/>
    <n v="1"/>
    <n v="144040000"/>
    <s v="GLOBAL"/>
    <s v="NO SOLICITADAS"/>
  </r>
  <r>
    <x v="16"/>
    <s v="02-02-02-008-007"/>
    <s v="02-02-02-008-007-03-9"/>
    <s v="Adquisición de servicios - Servicios de instalación de otros bienes n. C. P."/>
    <s v="INSTALACION  SISTEMAS DE PROTECCIÓN CONTRA INCENDIOS"/>
    <n v="72151703"/>
    <s v="SELECCIÓN ABREVIADA MENOR CUANTÍA"/>
    <n v="3"/>
    <n v="6"/>
    <n v="10"/>
    <n v="1"/>
    <n v="19950000"/>
    <s v="GLOBAL"/>
    <s v="NO SOLICITADAS"/>
  </r>
  <r>
    <x v="16"/>
    <s v="02-01-01-004-004"/>
    <s v="02-01-01-004-004-02"/>
    <s v="Activos fijos - Máquinas herramientas y sus partes, piezas y accesorios"/>
    <s v="DESTORNILLADOR PUNTAS INTERCAMBIABLES"/>
    <n v="27111734"/>
    <s v="SELECCIÓN ABREVIADA MENOR CUANTÍA"/>
    <n v="3"/>
    <n v="6"/>
    <n v="10"/>
    <n v="1"/>
    <n v="56922.46"/>
    <s v="UNIDAD"/>
    <s v="NO SOLICITADAS"/>
  </r>
  <r>
    <x v="16"/>
    <s v="02-02-01-004-008"/>
    <s v="02-02-01-004-008-02"/>
    <s v="Materiales y suministros - Instrumentos y aparatos de medición, verificación, análisis, de navegación y para otros fines (excepto instrumentos ópticos); instrumentos de control de procesos industriales, sus partes, piezas y accesorios"/>
    <s v="MEDIDOR PRESIÓN AIRE LLANTAS"/>
    <n v="41111621"/>
    <s v="SELECCIÓN ABREVIADA MENOR CUANTÍA"/>
    <n v="3"/>
    <n v="6"/>
    <n v="10"/>
    <n v="1"/>
    <n v="17759.560000000001"/>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MANÓMETRO PARA AIRES ACONDICIONADOS"/>
    <n v="41103311"/>
    <s v="SELECCIÓN ABREVIADA MENOR CUANTÍA"/>
    <n v="3"/>
    <n v="6"/>
    <n v="10"/>
    <n v="1"/>
    <n v="172594.03"/>
    <s v="UNIDAD"/>
    <s v="NO SOLICITADAS"/>
  </r>
  <r>
    <x v="16"/>
    <s v="02-02-01-004-002"/>
    <s v="02-02-01-004-002"/>
    <s v="Materiales y suministros - Productos metálicos elaborados (excepto maquinaria y equipo)"/>
    <s v="CHAPA ANTIPANICO"/>
    <n v="31162801"/>
    <s v="SELECCIÓN ABREVIADA MENOR CUANTÍA"/>
    <n v="3"/>
    <n v="6"/>
    <n v="10"/>
    <n v="2"/>
    <n v="1574798.4"/>
    <s v="UNIDAD"/>
    <s v="NO SOLICITADAS"/>
  </r>
  <r>
    <x v="16"/>
    <s v="02-02-01-004-002"/>
    <s v="02-02-01-004-002"/>
    <s v="Materiales y suministros - Productos metálicos elaborados (excepto maquinaria y equipo)"/>
    <s v="MAXI UNIVERSAL ADAPTER KIT"/>
    <n v="32131001"/>
    <s v="SELECCIÓN ABREVIADA MENOR CUANTÍA"/>
    <n v="3"/>
    <n v="6"/>
    <n v="10"/>
    <n v="1"/>
    <n v="559328.56000000006"/>
    <s v="UNIDAD"/>
    <s v="NO SOLICITADAS"/>
  </r>
  <r>
    <x v="16"/>
    <s v="02-02-01-004-002"/>
    <s v="02-02-01-004-002"/>
    <s v="Materiales y suministros - Productos metálicos elaborados (excepto maquinaria y equipo)"/>
    <s v="PUNTAS PARA MULTIMETRO FLUKE X 2 PZ"/>
    <n v="27112830"/>
    <s v="SELECCIÓN ABREVIADA MENOR CUANTÍA"/>
    <n v="3"/>
    <n v="6"/>
    <n v="10"/>
    <n v="5"/>
    <n v="1394578.85"/>
    <s v="UNIDAD"/>
    <s v="NO SOLICITADAS"/>
  </r>
  <r>
    <x v="16"/>
    <s v="02-01-01-004-004"/>
    <s v="02-01-01-004-004-02"/>
    <s v="Activos fijos - Máquinas herramientas y sus partes, piezas y accesorios"/>
    <s v="ESCALERA  EXTENSION 2 METROS"/>
    <n v="30191501"/>
    <s v="SELECCIÓN ABREVIADA MENOR CUANTÍA"/>
    <n v="3"/>
    <n v="6"/>
    <n v="10"/>
    <n v="1"/>
    <n v="727861.12"/>
    <s v="UNIDAD"/>
    <s v="NO SOLICITADAS"/>
  </r>
  <r>
    <x v="16"/>
    <s v="02-01-01-004-004"/>
    <s v="02-01-01-004-004-02"/>
    <s v="Activos fijos - Máquinas herramientas y sus partes, piezas y accesorios"/>
    <s v="ESCALERA MULTIPROPOSITO 12 PASOS EN 4X3"/>
    <n v="30191501"/>
    <s v="SELECCIÓN ABREVIADA MENOR CUANTÍA"/>
    <n v="3"/>
    <n v="6"/>
    <n v="10"/>
    <n v="1"/>
    <n v="492690.94"/>
    <s v="UNIDAD"/>
    <s v="NO SOLICITADAS"/>
  </r>
  <r>
    <x v="16"/>
    <s v="02-01-01-004-003"/>
    <s v="02-01-01-004-003-02"/>
    <s v="Activos fijos - Bombas, compresores, motores de fuerza hidráulica y motores de potencia neumática y válvulas y sus partes y piezas"/>
    <s v="COMPRESOR AIRE 50 LTS"/>
    <n v="40151601"/>
    <s v="SELECCIÓN ABREVIADA MENOR CUANTÍA"/>
    <n v="3"/>
    <n v="6"/>
    <n v="10"/>
    <n v="1"/>
    <n v="484980.66000000003"/>
    <s v="UNIDAD"/>
    <s v="NO SOLICITADAS"/>
  </r>
  <r>
    <x v="16"/>
    <s v="02-01-01-004-004"/>
    <s v="02-01-01-004-004-02"/>
    <s v="Activos fijos - Máquinas herramientas y sus partes, piezas y accesorios"/>
    <s v="JUEGO DE DESTORNILLADORES 8PZS REF: SGDX80BG "/>
    <n v="27111728"/>
    <s v="SELECCIÓN ABREVIADA MENOR CUANTÍA"/>
    <n v="3"/>
    <n v="6"/>
    <n v="10"/>
    <n v="1"/>
    <n v="527368.73"/>
    <s v="UNIDAD"/>
    <s v="NO SOLICITADAS"/>
  </r>
  <r>
    <x v="16"/>
    <s v="02-02-01-003-004"/>
    <s v="02-02-01-003-004-01"/>
    <s v="Materiales y suministros - Químicos orgánicos básicos"/>
    <s v="CILINDRO REFRIGERANTE R410, 25 LB"/>
    <n v="24111802"/>
    <s v="SELECCIÓN ABREVIADA MENOR CUANTÍA"/>
    <n v="3"/>
    <n v="6"/>
    <n v="10"/>
    <n v="2"/>
    <n v="500806.74"/>
    <s v="UNIDAD"/>
    <s v="NO SOLICITADAS"/>
  </r>
  <r>
    <x v="16"/>
    <s v="02-02-01-004-002"/>
    <s v="02-02-01-004-002"/>
    <s v="Materiales y suministros - Productos metálicos elaborados (excepto maquinaria y equipo)"/>
    <s v="BOQUILLAS DE GALONAJE VARIABLE 1 ½” "/>
    <n v="46191603"/>
    <s v="MÍNIMA CUANTÍA"/>
    <n v="3"/>
    <n v="6"/>
    <n v="10"/>
    <n v="1"/>
    <n v="1725500"/>
    <s v="UNIDAD"/>
    <s v="NO SOLICITADAS"/>
  </r>
  <r>
    <x v="16"/>
    <s v="02-02-01-004-002"/>
    <s v="02-02-01-004-002"/>
    <s v="Materiales y suministros - Productos metálicos elaborados (excepto maquinaria y equipo)"/>
    <s v="BISTURÍ CON CUCHILLA DE 18MM "/>
    <n v="22101703"/>
    <s v="SELECCIÓN ABREVIADA MENOR CUANTÍA"/>
    <n v="3"/>
    <n v="6"/>
    <n v="10"/>
    <n v="3"/>
    <n v="1785"/>
    <s v="UNIDAD"/>
    <s v="NO SOLICITADAS"/>
  </r>
  <r>
    <x v="16"/>
    <s v="02-01-01-004-003"/>
    <s v="02-01-01-004-003-09"/>
    <s v="Activos fijos - Otras máquinas para usos generales y sus partes y piezas"/>
    <s v="AIRE 5 TON SHELTER  "/>
    <n v="40101701"/>
    <s v="SELECCIÓN ABREVIADA MENOR CUANTÍA"/>
    <n v="3"/>
    <n v="6"/>
    <n v="10"/>
    <n v="1"/>
    <n v="9286250.6799999997"/>
    <s v="UNIDAD"/>
    <s v="NO SOLICITADAS"/>
  </r>
  <r>
    <x v="16"/>
    <s v="02-01-01-004-003"/>
    <s v="02-01-01-004-003-09"/>
    <s v="Activos fijos - Otras máquinas para usos generales y sus partes y piezas"/>
    <s v="AIRES ACONDICIONADOS 18.000 BTU"/>
    <n v="40101701"/>
    <s v="SELECCIÓN ABREVIADA MENOR CUANTÍA"/>
    <n v="3"/>
    <n v="6"/>
    <n v="10"/>
    <n v="5"/>
    <n v="8499997.4499999993"/>
    <s v="UNIDAD"/>
    <s v="NO SOLICITADAS"/>
  </r>
  <r>
    <x v="16"/>
    <s v="02-01-01-004-003"/>
    <s v="02-01-01-004-003-02"/>
    <s v="Activos fijos - Bombas, compresores, motores de fuerza hidráulica y motores de potencia neumática y válvulas y sus partes y piezas"/>
    <s v="BOMBA SUMERGIBLE DE AGUAS NEGRAS 1 HP 1400 RPM"/>
    <n v="40151513"/>
    <s v="SELECCIÓN ABREVIADA MENOR CUANTÍA"/>
    <n v="3"/>
    <n v="6"/>
    <n v="10"/>
    <n v="1"/>
    <n v="2975000"/>
    <s v="UNIDAD"/>
    <s v="NO SOLICITADAS"/>
  </r>
  <r>
    <x v="16"/>
    <s v="02-01-01-004-003"/>
    <s v="02-01-01-004-003-02"/>
    <s v="Activos fijos - Bombas, compresores, motores de fuerza hidráulica y motores de potencia neumática y válvulas y sus partes y piezas"/>
    <s v="BLOWER MOTOR 2 HP SISTEMA DE AIREACIÓN"/>
    <n v="23151601"/>
    <s v="SELECCIÓN ABREVIADA MENOR CUANTÍA"/>
    <n v="3"/>
    <n v="6"/>
    <n v="10"/>
    <n v="1"/>
    <n v="4390000"/>
    <s v="UNIDAD"/>
    <s v="NO SOLICITADAS"/>
  </r>
  <r>
    <x v="16"/>
    <s v="02-01-01-004-009"/>
    <s v="02-01-01-004-009-01"/>
    <s v="Activos fijos - Vehículos automotores, remolques y semirremolques; y sus partes, piezas y accesorios"/>
    <s v="RIN 16&quot; PARA VEHICULO"/>
    <n v="25171901"/>
    <s v="SELECCIÓN ABREVIADA MENOR CUANTÍA"/>
    <n v="3"/>
    <n v="6"/>
    <n v="10"/>
    <n v="4"/>
    <n v="1807947.96"/>
    <s v="UNIDAD"/>
    <s v="NO SOLICITADAS"/>
  </r>
  <r>
    <x v="16"/>
    <s v="02-01-01-004-009"/>
    <s v="02-01-01-004-009-01"/>
    <s v="Activos fijos - Vehículos automotores, remolques y semirremolques; y sus partes, piezas y accesorios"/>
    <s v="BOMPER PARA WINCH CAMIONETA LANDCRUISER CON DEFENSA"/>
    <n v="25172611"/>
    <s v="SELECCIÓN ABREVIADA MENOR CUANTÍA"/>
    <n v="3"/>
    <n v="6"/>
    <n v="10"/>
    <n v="1"/>
    <n v="1882866.79"/>
    <s v="UNIDAD"/>
    <s v="NO SOLICITADAS"/>
  </r>
  <r>
    <x v="16"/>
    <s v="02-01-01-004-009"/>
    <s v="02-01-01-004-009-01"/>
    <s v="Activos fijos - Vehículos automotores, remolques y semirremolques; y sus partes, piezas y accesorios"/>
    <s v="WINCH ELECTRICO PARA CAMIONETA LANDCRUISER "/>
    <n v="24101608"/>
    <s v="SELECCIÓN ABREVIADA MENOR CUANTÍA"/>
    <n v="3"/>
    <n v="6"/>
    <n v="10"/>
    <n v="1"/>
    <n v="996030"/>
    <s v="UNIDAD"/>
    <s v="NO SOLICITADAS"/>
  </r>
  <r>
    <x v="16"/>
    <s v="02-01-01-004-003"/>
    <s v="02-01-01-004-003-05"/>
    <s v="Activos fijos - Equipo de elevación y manipulación y sus partes y piezas"/>
    <s v="ADQUISICIÓN ANDAMIO CERTIFICADO INSPECCION DEL SISTEMA C-UAS"/>
    <n v="30191502"/>
    <s v="MÍNIMA CUANTÍA"/>
    <n v="3"/>
    <n v="5"/>
    <n v="10"/>
    <n v="1"/>
    <n v="22572872"/>
    <s v="UNIDAD"/>
    <s v="NO SOLICITADAS"/>
  </r>
  <r>
    <x v="16"/>
    <s v="02-01-01-004-003"/>
    <s v="02-01-01-004-003-09"/>
    <s v="Activos fijos - Otras máquinas para usos generales y sus partes y piezas"/>
    <s v="AIRE  ACONDICIONADO  5HP  /  CENTRAL  /  TRIFASICO  /  TUBERIA  EN  COBRE  /  R410 - APOYO -"/>
    <n v="40101701"/>
    <s v="MÍNIMA CUANTÍA"/>
    <n v="3"/>
    <n v="3"/>
    <n v="10"/>
    <n v="2"/>
    <n v="18999999.34"/>
    <s v="UNIDAD"/>
    <s v="NO SOLICITADAS"/>
  </r>
  <r>
    <x v="16"/>
    <s v="02-02-02-008-005"/>
    <s v="02-02-02-008-005-09-6"/>
    <s v="Adquisición de servicios - Servicios de organización y asistencia de convenciones y ferias"/>
    <s v="CONTRATAR LOS SERVICIOS DE UN OPERADOR LOGÍSTICO EN APOYO AL EJERCICIO AÉREO RED FLAG 2021"/>
    <n v="80141607"/>
    <s v="MÍNIMA CUANTÍA"/>
    <n v="2"/>
    <n v="2"/>
    <n v="10"/>
    <n v="1"/>
    <n v="6970000"/>
    <s v="GLOBAL"/>
    <s v="NO SOLICITADAS"/>
  </r>
  <r>
    <x v="16"/>
    <s v="02-02-02-009-002"/>
    <s v="02-02-02-009-002-09"/>
    <s v="Adquisición de servicios - Otros tipos de educación y servicios de apoyo educativo"/>
    <s v="SERVICIO DE APOYO EDUCATIVO PARA LA REALIZACIÓN DEL XIV TALLER DE ESCRITURA DE DOCTRINA"/>
    <n v="86141501"/>
    <s v="CONTRATACIÓN DIRECTA"/>
    <n v="2"/>
    <n v="3"/>
    <n v="10"/>
    <n v="1"/>
    <n v="26950000"/>
    <s v="GLOBAL"/>
    <s v="NO SOLICITADAS"/>
  </r>
  <r>
    <x v="16"/>
    <s v="02-01-01-001-004"/>
    <s v="02-01-01-001-004"/>
    <s v="Activos fijos - Mejoras de tierras y terrenos"/>
    <s v="MANTENIMIENTO MALLA PERIMETRAL"/>
    <n v="72103300"/>
    <s v="SELECCIÓN ABREVIADA MENOR CUANTÍA"/>
    <n v="8"/>
    <n v="3"/>
    <n v="10"/>
    <n v="1"/>
    <n v="45818255.730000004"/>
    <s v="GLOBAL"/>
    <s v="NO SOLICITADAS"/>
  </r>
  <r>
    <x v="16"/>
    <s v="02-02-02-005-004"/>
    <s v="02-02-02-005-004-01-2"/>
    <s v="Adquisición de servicios - Servicios generales de construcción de edificaciones no residenciales"/>
    <s v="MANTENIMIENTO MALLA PERIMETRAL"/>
    <n v="72103300"/>
    <s v="SELECCIÓN ABREVIADA MENOR CUANTÍA"/>
    <n v="8"/>
    <n v="3"/>
    <n v="10"/>
    <n v="1"/>
    <n v="22384045.629999999"/>
    <s v="GLOBAL"/>
    <s v="NO SOLICITADAS"/>
  </r>
  <r>
    <x v="16"/>
    <s v="02-01-01-003-008"/>
    <s v="02-01-01-003-008-01-1"/>
    <s v="Activos fijos - Asientos"/>
    <s v="SILLA ERGONOMICA"/>
    <n v="56112100"/>
    <s v="MÍNIMA CUANTÍA"/>
    <n v="8"/>
    <n v="3"/>
    <n v="16"/>
    <n v="7"/>
    <n v="2165800"/>
    <s v="UNIDAD"/>
    <s v="NO SOLICITADAS"/>
  </r>
  <r>
    <x v="16"/>
    <s v="02-01-01-003-008"/>
    <s v="02-01-01-003-008-01-2"/>
    <s v="Activos fijos - Muebles, del tipo utilizado en oficinas"/>
    <s v="PUESTO DE TRABAJO OFICINA - L"/>
    <n v="56101703"/>
    <s v="MÍNIMA CUANTÍA"/>
    <n v="8"/>
    <n v="3"/>
    <n v="16"/>
    <n v="4"/>
    <n v="1963500"/>
    <s v="UNIDAD"/>
    <s v="NO SOLICITADAS"/>
  </r>
  <r>
    <x v="16"/>
    <s v="02-01-01-003-008"/>
    <s v="02-01-01-003-008-01-4"/>
    <s v="Activos fijos - Otros muebles n. C. P."/>
    <s v="JUEGO DE SALA"/>
    <n v="56101532"/>
    <s v="MÍNIMA CUANTÍA"/>
    <n v="8"/>
    <n v="3"/>
    <n v="16"/>
    <n v="1"/>
    <n v="2058000"/>
    <s v="UNIDAD"/>
    <s v="NO SOLICITADAS"/>
  </r>
  <r>
    <x v="16"/>
    <s v="02-01-01-004-003"/>
    <s v="02-01-01-004-003-09"/>
    <s v="Activos fijos - Otras máquinas para usos generales y sus partes y piezas"/>
    <s v="DESHUMIDIFICADOR"/>
    <n v="40101701"/>
    <s v="MÍNIMA CUANTÍA"/>
    <n v="8"/>
    <n v="3"/>
    <n v="16"/>
    <n v="2"/>
    <n v="1599997.84"/>
    <s v="UNIDAD"/>
    <s v="NO SOLICITADAS"/>
  </r>
  <r>
    <x v="16"/>
    <s v="02-01-01-004-003"/>
    <s v="02-01-01-004-003-09"/>
    <s v="Activos fijos - Otras máquinas para usos generales y sus partes y piezas"/>
    <s v="AIRES ACONDICIONADOS 18.000 BTU"/>
    <n v="40101701"/>
    <s v="MÍNIMA CUANTÍA"/>
    <n v="8"/>
    <n v="3"/>
    <n v="16"/>
    <n v="5"/>
    <n v="8499997.4499999993"/>
    <s v="UNIDAD"/>
    <s v="NO SOLICITADAS"/>
  </r>
  <r>
    <x v="16"/>
    <s v="02-01-01-004-008"/>
    <s v="02-01-01-004-008-02"/>
    <s v="Activos fijos - Instrumentos y aparatos de medición, verificación, análisis, de navegación y para otros fines (excepto instrumentos ópticos); instrumentos de control de procesos industriales, sus partes, piezas y accesorios"/>
    <s v="TERMO HIGRÓMETRO"/>
    <n v="41112114"/>
    <s v="MÍNIMA CUANTÍA"/>
    <n v="8"/>
    <n v="3"/>
    <n v="16"/>
    <n v="2"/>
    <n v="139998.74"/>
    <s v="UNIDAD"/>
    <s v="NO SOLICITADAS"/>
  </r>
  <r>
    <x v="16"/>
    <s v="02-02-01-004-002"/>
    <s v="02-02-01-004-002"/>
    <s v="Materiales y suministros - Productos metálicos elaborados (excepto maquinaria y equipo)"/>
    <s v="PUERTA DE SEGURIDAD NIVEL 3"/>
    <n v="30171500"/>
    <s v="MÍNIMA CUANTÍA"/>
    <n v="8"/>
    <n v="3"/>
    <n v="16"/>
    <n v="1"/>
    <n v="2856000"/>
    <s v="UNIDAD"/>
    <s v="NO SOLICITADAS"/>
  </r>
  <r>
    <x v="16"/>
    <s v="02-02-02-008-007"/>
    <s v="02-02-02-008-007-03-1"/>
    <s v="Adquisición de servicios - Servicios de instalación de productos metálicos elaborados, excepto maquinaria y equipo"/>
    <s v="SERVICIO INSTALACIÓN PUERTA DE SEGURIDAD"/>
    <n v="72152400"/>
    <s v="MÍNIMA CUANTÍA"/>
    <n v="8"/>
    <n v="3"/>
    <n v="16"/>
    <n v="1"/>
    <n v="476000"/>
    <s v="GLOBAL"/>
    <s v="NO SOLICITADAS"/>
  </r>
  <r>
    <x v="16"/>
    <s v="02-02-02-005-004"/>
    <s v="02-02-02-005-004-05"/>
    <s v="Adquisición de servicios - Servicios especiales de construcción"/>
    <s v="SERVICIO DE MANO OBRA CON CUADRILLAS"/>
    <n v="72101500"/>
    <s v="MÍNIMA CUANTÍA"/>
    <n v="8"/>
    <n v="3"/>
    <n v="16"/>
    <n v="1"/>
    <n v="10000000"/>
    <s v="GLOBAL"/>
    <s v="NO SOLICITADAS"/>
  </r>
  <r>
    <x v="16"/>
    <s v="02-02-01-002-007"/>
    <s v="02-02-01-002-007"/>
    <s v="Materiales y suministros - Artículos textiles (excepto prendas de vestir)"/>
    <s v="CHALECO REFLECTIVO"/>
    <n v="46181507"/>
    <s v="MÍNIMA CUANTÍA"/>
    <n v="3"/>
    <n v="6"/>
    <n v="16"/>
    <n v="28"/>
    <n v="423630"/>
    <s v="UNIDAD"/>
    <s v="NO SOLICITADAS"/>
  </r>
  <r>
    <x v="16"/>
    <s v="02-02-01-004-008"/>
    <s v="02-02-01-004-008-02"/>
    <s v="Materiales y suministros - Instrumentos y aparatos de medición, verificación, análisis, de navegación y para otros fines (excepto instrumentos ópticos); instrumentos de control de procesos industriales, sus partes, piezas y accesorios"/>
    <s v="MANGAVELETA"/>
    <n v="41114427"/>
    <s v="MÍNIMA CUANTÍA"/>
    <n v="3"/>
    <n v="6"/>
    <n v="16"/>
    <n v="4"/>
    <n v="1761200"/>
    <s v="UNIDAD"/>
    <s v="NO SOLICITADAS"/>
  </r>
  <r>
    <x v="16"/>
    <s v="02-01-01-004-009"/>
    <s v="02-01-01-004-009-06"/>
    <s v="Activos fijos - Aeronaves y naves espaciales, y sus partes y piezas"/>
    <s v="DRON CON CAMARA DUAL, VISUAL - TERMICA"/>
    <n v="25131705"/>
    <s v="MÍNIMA CUANTÍA"/>
    <n v="8"/>
    <n v="2"/>
    <n v="10"/>
    <n v="2"/>
    <n v="11691988"/>
    <s v="UNIDAD"/>
    <s v="NO SOLICITADAS"/>
  </r>
  <r>
    <x v="16"/>
    <s v="02-01-01-001-002"/>
    <s v="02-01-01-001-002-11"/>
    <s v="Activos fijos - Otros edificios distintos a viviendas otros edificios no residenciales"/>
    <s v="ADECUACIÓN Y AMPLIACIÓN DEL EDIFICIO COMUNICACIONES CERRAMIENTO PLANTA ELECTRICA COBA"/>
    <n v="72102900"/>
    <s v="SELECCIÓN ABREVIADA MENOR CUANTÍA"/>
    <n v="8"/>
    <n v="2"/>
    <n v="10"/>
    <n v="1"/>
    <n v="14789426.18"/>
    <s v="GLOBAL"/>
    <s v="NO SOLICITADAS"/>
  </r>
  <r>
    <x v="16"/>
    <s v="02-02-02-010"/>
    <s v="02-02-02-010"/>
    <s v="Adquisición de servicios - Viáticos de los funcionarios en comisión"/>
    <s v="COMISIONES OPERATIVAS Y ADMINISTRATIVAS - UNIDAD -"/>
    <n v="90121500"/>
    <s v="SOLICITUD DE INFORMACIÓN A LOS PROVEEDORES"/>
    <n v="8"/>
    <n v="4"/>
    <n v="16"/>
    <n v="1"/>
    <n v="140000000"/>
    <s v="GLOBAL"/>
    <s v="NO SOLICITADAS"/>
  </r>
  <r>
    <x v="16"/>
    <s v="02-01-01-004-003"/>
    <s v="02-01-01-004-003-09"/>
    <s v="Activos fijos - Otras máquinas para usos generales y sus partes y piezas"/>
    <s v="AIRE  ACONDICIONADO  5HP  /  CENTRAL  /  TRIFASICO  /  TUBERIA  EN  COBRE  /  R410"/>
    <n v="40101701"/>
    <s v="MÍNIMA CUANTÍA"/>
    <n v="8"/>
    <n v="4"/>
    <n v="10"/>
    <n v="3"/>
    <n v="26771426.43"/>
    <s v="UNIDAD"/>
    <s v="NO SOLICITADAS"/>
  </r>
  <r>
    <x v="16"/>
    <s v="02-01-01-004-003"/>
    <s v="02-01-01-004-003-09"/>
    <s v="Activos fijos - Otras máquinas para usos generales y sus partes y piezas"/>
    <s v="AIRES ACONDICIONADOS 12.000 BTU-"/>
    <n v="40101701"/>
    <s v="MÍNIMA CUANTÍA"/>
    <n v="9"/>
    <n v="4"/>
    <n v="10"/>
    <n v="10"/>
    <n v="15000000"/>
    <s v="UNIDAD"/>
    <s v="NO SOLICITADAS"/>
  </r>
  <r>
    <x v="16"/>
    <s v="02-01-01-004-003"/>
    <s v="02-01-01-004-003-09"/>
    <s v="Activos fijos - Otras máquinas para usos generales y sus partes y piezas"/>
    <s v="AIRES ACONDICIONADOS 18.000 BTU-"/>
    <n v="40101701"/>
    <s v="MÍNIMA CUANTÍA"/>
    <n v="8"/>
    <n v="2"/>
    <n v="10"/>
    <n v="4"/>
    <n v="6799997.96"/>
    <s v="UNIDAD"/>
    <s v="NO SOLICITADAS"/>
  </r>
  <r>
    <x v="16"/>
    <s v="02-01-01-003-008"/>
    <s v="02-01-01-003-008-01-1"/>
    <s v="Activos fijos - Asientos"/>
    <s v="SILLA ERGONOMICA"/>
    <n v="56112100"/>
    <s v="MÍNIMA CUANTÍA"/>
    <n v="8"/>
    <n v="2"/>
    <n v="10"/>
    <n v="22"/>
    <n v="6806800"/>
    <s v="UNIDAD"/>
    <s v="NO SOLICITADAS"/>
  </r>
  <r>
    <x v="16"/>
    <s v="02-01-01-003-008"/>
    <s v="02-01-01-003-008-01-2"/>
    <s v="Activos fijos - Muebles, del tipo utilizado en oficinas"/>
    <s v="PUESTO DE TRABAJO OFICINA"/>
    <n v="56101703"/>
    <s v="MÍNIMA CUANTÍA"/>
    <n v="8"/>
    <n v="2"/>
    <n v="10"/>
    <n v="6"/>
    <n v="4212600"/>
    <s v="UNIDAD"/>
    <s v="NO SOLICITADAS"/>
  </r>
  <r>
    <x v="16"/>
    <s v="02-02-02-008-007"/>
    <s v="02-02-02-008-007-01-4"/>
    <s v="Adquisición de servicios - Servicios de mantenimiento y reparación de maquinaria y equipo de transporte"/>
    <s v="MANTENIMIENTO DE VEHICULOS - APOYO -"/>
    <n v="78181507"/>
    <s v="MÍNIMA CUANTÍA"/>
    <n v="8"/>
    <n v="3"/>
    <n v="10"/>
    <n v="1"/>
    <n v="7000000"/>
    <s v="GLOBAL"/>
    <s v="NO SOLICITADAS"/>
  </r>
  <r>
    <x v="16"/>
    <s v="02-02-02-008-007"/>
    <s v="02-02-02-008-007-01-4"/>
    <s v="Adquisición de servicios - Servicios de mantenimiento y reparación de maquinaria y equipo de transporte"/>
    <s v="MANTENIMIENTO DE VEHICULOS - ADICIÓN -"/>
    <n v="78181507"/>
    <s v="MÍNIMA CUANTÍA"/>
    <n v="8"/>
    <n v="2"/>
    <n v="10"/>
    <n v="1"/>
    <n v="20000000"/>
    <s v="GLOBAL"/>
    <s v="NO SOLICITADAS"/>
  </r>
  <r>
    <x v="16"/>
    <s v="02-02-02-005-004"/>
    <s v="02-02-02-005-004-02-5"/>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ADICIÓN -"/>
    <n v="83101506"/>
    <s v="MÍNIMA CUANTÍA"/>
    <n v="8"/>
    <n v="2"/>
    <n v="10"/>
    <n v="1"/>
    <n v="6140400"/>
    <s v="GLOBAL"/>
    <s v="NO SOLICITADAS"/>
  </r>
  <r>
    <x v="16"/>
    <s v="02-01-01-004-003"/>
    <s v="02-01-01-004-003-02"/>
    <s v="Activos fijos - Bombas, compresores, motores de fuerza hidráulica y motores de potencia neumática y válvulas y sus partes y piezas"/>
    <s v="BOMBA CENTRIFUGA DE 5 HP 230 VOLTIOS TRIFASICA - UNIDAD -"/>
    <n v="4151510"/>
    <s v="SELECCIÓN ABREVIADA SUBASTA INVERSA (NO DISPONIBLE)"/>
    <n v="8"/>
    <n v="2"/>
    <n v="10"/>
    <n v="1"/>
    <n v="3018228.35"/>
    <s v="UNIDAD"/>
    <s v="NO SOLICITADAS"/>
  </r>
  <r>
    <x v="16"/>
    <s v="02-02-01-003-005"/>
    <s v="02-02-01-003-005-01"/>
    <s v="Materiales y suministros - Pinturas y barnices y productos relacionados; colores para la pintura artística; tintas"/>
    <s v="PINTURA VINILO BLANCO ALMENDRA TIPO 1, CUÑETE 5 GALONES -EXTERIOR -"/>
    <n v="31211502"/>
    <s v="MÍNIMA CUANTÍA"/>
    <n v="9"/>
    <n v="2"/>
    <n v="10"/>
    <n v="20"/>
    <n v="3582376"/>
    <s v="UNIDAD"/>
    <s v="NO SOLICITADAS"/>
  </r>
  <r>
    <x v="16"/>
    <s v="02-02-01-003-005"/>
    <s v="02-02-01-003-005-01"/>
    <s v="Materiales y suministros - Pinturas y barnices y productos relacionados; colores para la pintura artística; tintas"/>
    <s v="PINTURA VINILO BLANCO TIPO 1, CUÑETE X 5 GALONES- INTERIOR "/>
    <n v="31211502"/>
    <s v="MÍNIMA CUANTÍA"/>
    <n v="9"/>
    <n v="2"/>
    <n v="10"/>
    <n v="17"/>
    <n v="2497555.34"/>
    <s v="UNIDAD"/>
    <s v="NO SOLICITADAS"/>
  </r>
  <r>
    <x v="16"/>
    <s v="02-02-01-003-005"/>
    <s v="02-02-01-003-005-01"/>
    <s v="Materiales y suministros - Pinturas y barnices y productos relacionados; colores para la pintura artística; tintas"/>
    <s v="PINTURA VINILO GRIS BASALTO TIPO 1, CUÑETE X 5 GALONES"/>
    <n v="31211502"/>
    <s v="MÍNIMA CUANTÍA"/>
    <n v="9"/>
    <n v="2"/>
    <n v="10"/>
    <n v="5"/>
    <n v="776594"/>
    <s v="UNIDAD"/>
    <s v="NO SOLICITADAS"/>
  </r>
  <r>
    <x v="16"/>
    <s v="02-02-01-003-006"/>
    <s v="02-02-01-003-006-03"/>
    <s v="Materiales y suministros - Semimanufacturas de plástico"/>
    <s v="LAMINA PVC 6 M X 25 CM, COLOR BLANCO "/>
    <n v="30102015"/>
    <s v="MÍNIMA CUANTÍA"/>
    <n v="9"/>
    <n v="2"/>
    <n v="10"/>
    <n v="300"/>
    <n v="9746100"/>
    <s v="UNIDAD"/>
    <s v="NO SOLICITADAS"/>
  </r>
  <r>
    <x v="16"/>
    <s v="02-02-01-003-008"/>
    <s v="02-02-01-003-008-09"/>
    <s v="Materiales y suministros - Otros artículos manufacturados n. C. P."/>
    <s v="BROCHA DE 3&quot; "/>
    <n v="31211904"/>
    <s v="MÍNIMA CUANTÍA"/>
    <n v="9"/>
    <n v="2"/>
    <n v="10"/>
    <n v="25"/>
    <n v="151754.75"/>
    <s v="UNIDAD"/>
    <s v="NO SOLICITADAS"/>
  </r>
  <r>
    <x v="16"/>
    <s v="02-02-01-003-008"/>
    <s v="02-02-01-003-008-09"/>
    <s v="Materiales y suministros - Otros artículos manufacturados n. C. P."/>
    <s v="BROCHA DE 4&quot; "/>
    <n v="31211904"/>
    <s v="MÍNIMA CUANTÍA"/>
    <n v="9"/>
    <n v="2"/>
    <n v="10"/>
    <n v="25"/>
    <n v="222381.25"/>
    <s v="UNIDAD"/>
    <s v="NO SOLICITADAS"/>
  </r>
  <r>
    <x v="16"/>
    <s v="02-02-01-003-008"/>
    <s v="02-02-01-003-008-09"/>
    <s v="Materiales y suministros - Otros artículos manufacturados n. C. P."/>
    <s v="RODILLO DE FELPA PROFESIONAL DE 9 PULGADAS"/>
    <n v="31211906"/>
    <s v="MÍNIMA CUANTÍA"/>
    <n v="9"/>
    <n v="2"/>
    <n v="10"/>
    <n v="48"/>
    <n v="331010.40000000002"/>
    <s v="UNIDAD"/>
    <s v="NO SOLICITADAS"/>
  </r>
  <r>
    <x v="16"/>
    <s v="02-02-01-004-001"/>
    <s v="02-02-01-004-001"/>
    <s v="Materiales y suministros - Metales básicos"/>
    <s v="ANGULO CORNISA 30X20 MM 1MTS "/>
    <n v="30101500"/>
    <s v="MÍNIMA CUANTÍA"/>
    <n v="9"/>
    <n v="2"/>
    <n v="10"/>
    <n v="700"/>
    <n v="1415267"/>
    <s v="UNIDAD"/>
    <s v="NO SOLICITADAS"/>
  </r>
  <r>
    <x v="16"/>
    <s v="02-02-01-004-001"/>
    <s v="02-02-01-004-001"/>
    <s v="Materiales y suministros - Metales básicos"/>
    <s v="OMEGA PARA PVC 2-5/16 X 3/4&quot; X 0.35MM X 2.44M  "/>
    <n v="30101704"/>
    <s v="MÍNIMA CUANTÍA"/>
    <n v="9"/>
    <n v="2"/>
    <n v="10"/>
    <n v="101"/>
    <n v="468981.38"/>
    <s v="UNIDAD"/>
    <s v="NO SOLICITADAS"/>
  </r>
  <r>
    <x v="16"/>
    <s v="02-02-01-004-002"/>
    <s v="02-02-01-004-002"/>
    <s v="Materiales y suministros - Productos metálicos elaborados (excepto maquinaria y equipo)"/>
    <s v="TORNILLO CUBIERTA ESTRUCTURA METAL 4&quot;  "/>
    <n v="31161500"/>
    <s v="MÍNIMA CUANTÍA"/>
    <n v="9"/>
    <n v="2"/>
    <n v="10"/>
    <n v="500"/>
    <n v="71400"/>
    <s v="UNIDAD"/>
    <s v="NO SOLICITADAS"/>
  </r>
  <r>
    <x v="16"/>
    <s v="02-02-01-004-002"/>
    <s v="02-02-01-004-002"/>
    <s v="Materiales y suministros - Productos metálicos elaborados (excepto maquinaria y equipo)"/>
    <s v="TORNILLO ESTRUCTURA PUNTA AGUDA 7X7  "/>
    <n v="31161500"/>
    <s v="MÍNIMA CUANTÍA"/>
    <n v="9"/>
    <n v="2"/>
    <n v="10"/>
    <n v="3010"/>
    <n v="78801.8"/>
    <s v="UNIDAD"/>
    <s v="NO SOLICITADAS"/>
  </r>
  <r>
    <x v="16"/>
    <s v="02-02-01-004-002"/>
    <s v="02-02-01-004-002"/>
    <s v="Materiales y suministros - Productos metálicos elaborados (excepto maquinaria y equipo)"/>
    <s v="TORNILLOS DRYWALL 2&quot; CAJA  "/>
    <n v="31161509"/>
    <s v="MÍNIMA CUANTÍA"/>
    <n v="9"/>
    <n v="2"/>
    <n v="10"/>
    <n v="5"/>
    <n v="65795.100000000006"/>
    <s v="UNIDAD"/>
    <s v="NO SOLICITADAS"/>
  </r>
  <r>
    <x v="16"/>
    <s v="02-02-01-004-002"/>
    <s v="02-02-01-004-002"/>
    <s v="Materiales y suministros - Productos metálicos elaborados (excepto maquinaria y equipo)"/>
    <s v="TORNILLOS DRYWALL 3&quot; CAJA"/>
    <n v="31161509"/>
    <s v="MÍNIMA CUANTÍA"/>
    <n v="9"/>
    <n v="2"/>
    <n v="10"/>
    <n v="5"/>
    <n v="118363.34999999999"/>
    <s v="UNIDAD"/>
    <s v="NO SOLICITADAS"/>
  </r>
  <r>
    <x v="16"/>
    <s v="02-02-01-004-006"/>
    <s v="02-02-01-004-006-05"/>
    <s v="Materiales y suministros - Lámparas eléctricas de incandescencia o descarga; lámparas de arco, equipo para alumbrado eléctrico; sus partes y piezas"/>
    <s v="LÁMPARAS LEDS REDONDAS PARA EMPOTRAR 24W "/>
    <n v="39101600"/>
    <s v="MÍNIMA CUANTÍA"/>
    <n v="9"/>
    <n v="2"/>
    <n v="10"/>
    <n v="16"/>
    <n v="416024"/>
    <s v="UNIDAD"/>
    <s v="NO SOLICITADAS"/>
  </r>
  <r>
    <x v="16"/>
    <s v="02-02-01-002-007"/>
    <s v="02-02-01-002-007"/>
    <s v="Materiales y suministros - Artículos textiles (excepto prendas de vestir)"/>
    <s v="JUEGO DE SABANAS SENCILLO"/>
    <n v="52121509"/>
    <s v="MÍNIMA CUANTÍA"/>
    <n v="10"/>
    <n v="1"/>
    <n v="10"/>
    <n v="170"/>
    <n v="6799909.9000000004"/>
    <s v="UNIDAD"/>
    <s v="NO SOLICITADAS"/>
  </r>
  <r>
    <x v="16"/>
    <s v="02-02-01-002-007"/>
    <s v="02-02-01-002-007"/>
    <s v="Materiales y suministros - Artículos textiles (excepto prendas de vestir)"/>
    <s v="JUEGO DE SABANAS DOBLE"/>
    <n v="52121509"/>
    <s v="MÍNIMA CUANTÍA"/>
    <n v="10"/>
    <n v="1"/>
    <n v="10"/>
    <n v="40"/>
    <n v="1880009.5999999999"/>
    <s v="UNIDAD"/>
    <s v="NO SOLICITADAS"/>
  </r>
  <r>
    <x v="16"/>
    <s v="02-02-01-002-007"/>
    <s v="02-02-01-002-007"/>
    <s v="Materiales y suministros - Artículos textiles (excepto prendas de vestir)"/>
    <s v="TOALLA DE CUERPO"/>
    <n v="52121701"/>
    <s v="MÍNIMA CUANTÍA"/>
    <n v="10"/>
    <n v="1"/>
    <n v="10"/>
    <n v="250"/>
    <n v="7375025"/>
    <s v="UNIDAD"/>
    <s v="NO SOLICITADAS"/>
  </r>
  <r>
    <x v="16"/>
    <s v="02-02-01-002-007"/>
    <s v="02-02-01-002-007"/>
    <s v="Materiales y suministros - Artículos textiles (excepto prendas de vestir)"/>
    <s v="TOALLA PARA MANOS"/>
    <n v="52121704"/>
    <s v="MÍNIMA CUANTÍA"/>
    <n v="10"/>
    <n v="1"/>
    <n v="10"/>
    <n v="95"/>
    <n v="688700.6"/>
    <s v="UNIDAD"/>
    <s v="NO SOLICITADAS"/>
  </r>
  <r>
    <x v="16"/>
    <s v="02-02-01-002-007"/>
    <s v="02-02-01-002-007"/>
    <s v="Materiales y suministros - Artículos textiles (excepto prendas de vestir)"/>
    <s v="ALMOHADAS"/>
    <n v="52121505"/>
    <s v="MÍNIMA CUANTÍA"/>
    <n v="10"/>
    <n v="1"/>
    <n v="10"/>
    <n v="80"/>
    <n v="1119932.8"/>
    <s v="UNIDAD"/>
    <s v="NO SOLICITADAS"/>
  </r>
  <r>
    <x v="16"/>
    <s v="02-02-01-002-007"/>
    <s v="02-02-01-002-007"/>
    <s v="Materiales y suministros - Artículos textiles (excepto prendas de vestir)"/>
    <s v="CUBRELECHO DOBLE"/>
    <n v="52121502"/>
    <s v="MÍNIMA CUANTÍA"/>
    <n v="10"/>
    <n v="1"/>
    <n v="10"/>
    <n v="30"/>
    <n v="2137501.7999999998"/>
    <s v="UNIDAD"/>
    <s v="NO SOLICITADAS"/>
  </r>
  <r>
    <x v="16"/>
    <s v="02-02-01-002-007"/>
    <s v="02-02-01-002-007"/>
    <s v="Materiales y suministros - Artículos textiles (excepto prendas de vestir)"/>
    <s v="CUBRELECHO SENCILLO "/>
    <n v="52121502"/>
    <s v="MÍNIMA CUANTÍA"/>
    <n v="10"/>
    <n v="1"/>
    <n v="10"/>
    <n v="100"/>
    <n v="5199943"/>
    <s v="UNIDAD"/>
    <s v="NO SOLICITADAS"/>
  </r>
  <r>
    <x v="16"/>
    <s v="01-01-03-027"/>
    <s v="01-01-03-027"/>
    <s v="Planta permanente - Partida alimentación soldados"/>
    <s v="PARTIDA ALIMENTACION SOLDADOS"/>
    <s v="90101501_x000a_90101604"/>
    <s v="CONTRATACIÓN DIRECTA"/>
    <n v="1"/>
    <n v="12"/>
    <n v="10"/>
    <n v="1"/>
    <n v="36235019"/>
    <s v="GLOBAL"/>
    <s v="NO SOLICITADAS"/>
  </r>
  <r>
    <x v="16"/>
    <s v="A-01-01-03-035"/>
    <s v="01-01-03-035"/>
    <s v="ALIMENTACIÓN ALUMNOS"/>
    <s v="ALIMENTACIÓN ALUMNOS"/>
    <n v="0"/>
    <s v="CONTRATACIÓN DIRECTA"/>
    <n v="1"/>
    <n v="12"/>
    <n v="10"/>
    <n v="1"/>
    <n v="296650"/>
    <s v="GLOBAL"/>
    <s v="NO SOLICITADAS"/>
  </r>
  <r>
    <x v="17"/>
    <s v="08-03"/>
    <s v="08-03"/>
    <s v="Tasas y derechos administrativos"/>
    <s v="PAGO TASAS POR USO DE AGUA TERCER PERIODO 2021"/>
    <n v="93161504"/>
    <s v="SOLICITUD DE INFORMACIÓN A LOS PROVEEDORES"/>
    <n v="12"/>
    <n v="12"/>
    <n v="10"/>
    <n v="1"/>
    <n v="313713"/>
    <s v="GLOBAL"/>
    <s v="NO SOLICITADAS"/>
  </r>
  <r>
    <x v="17"/>
    <s v="08-03"/>
    <s v="08-03"/>
    <s v="Tasas y derechos administrativos"/>
    <s v="PAGO TASA RETRIBUTIVA TERCER PERIODO 2021"/>
    <n v="93161504"/>
    <s v="SOLICITUD DE INFORMACIÓN A LOS PROVEEDORES"/>
    <n v="12"/>
    <n v="12"/>
    <n v="10"/>
    <n v="1"/>
    <n v="139530"/>
    <s v="GLOBAL"/>
    <s v="NO SOLICITADAS"/>
  </r>
  <r>
    <x v="17"/>
    <s v="02-02-02-008-003"/>
    <s v="02-02-02-008-003-09"/>
    <s v="Adquisición de servicios - Otros servicios profesionales y técnicos n. C. P."/>
    <s v="PERMISO DE VERTIMIENTOS CACOM-4"/>
    <n v="93161504"/>
    <s v="SOLICITUD DE INFORMACIÓN A LOS PROVEEDORES"/>
    <n v="2"/>
    <n v="11"/>
    <n v="10"/>
    <n v="1"/>
    <n v="2520000"/>
    <s v="GLOBAL"/>
    <s v="NO SOLICITADAS"/>
  </r>
  <r>
    <x v="17"/>
    <s v="02-02-02-008-003"/>
    <s v="02-02-02-008-003-09"/>
    <s v="Adquisición de servicios - Otros servicios profesionales y técnicos n. C. P."/>
    <s v="SEGUIMIENTO AMBIENTAL FLANDES"/>
    <n v="93161504"/>
    <s v="SOLICITUD DE INFORMACIÓN A LOS PROVEEDORES"/>
    <n v="2"/>
    <n v="11"/>
    <n v="10"/>
    <n v="1"/>
    <n v="1050000"/>
    <s v="GLOBAL"/>
    <s v="NO SOLICITADAS"/>
  </r>
  <r>
    <x v="17"/>
    <s v="02-02-01-004-002"/>
    <s v="02-02-01-004-002"/>
    <s v="Materiales y suministros - Productos metálicos elaborados (excepto maquinaria y equipo)"/>
    <s v=" BISTURI GRANDE BOLSA X 12"/>
    <n v="27111503"/>
    <s v="MÍNIMA CUANTÍA"/>
    <n v="1"/>
    <n v="2"/>
    <n v="10"/>
    <n v="8"/>
    <n v="55840"/>
    <s v="DOCENA"/>
    <s v="NO SOLICITADAS"/>
  </r>
  <r>
    <x v="17"/>
    <s v="02-02-01-003-008"/>
    <s v="02-02-01-003-008-09"/>
    <s v="Materiales y suministros - Otros artículos manufacturados n. C. P."/>
    <s v="BOLIGRAFO NEGRO KILOMETRICO RETRACTIL"/>
    <n v="44121701"/>
    <s v="MÍNIMA CUANTÍA"/>
    <n v="1"/>
    <n v="2"/>
    <n v="10"/>
    <n v="267"/>
    <n v="267000"/>
    <s v="UNIDAD"/>
    <s v="NO SOLICITADAS"/>
  </r>
  <r>
    <x v="17"/>
    <s v="02-02-01-003-006"/>
    <s v="02-02-01-003-006-04"/>
    <s v="Materiales y suministros - Productos de empaque y envasado, de plástico"/>
    <s v="BOLSA HERMETICO TRANSP.25X36CM PAQX100 "/>
    <n v="24111503"/>
    <s v="MÍNIMA CUANTÍA"/>
    <n v="1"/>
    <n v="2"/>
    <n v="10"/>
    <n v="7"/>
    <n v="131530"/>
    <s v="UNIDAD"/>
    <s v="NO SOLICITADAS"/>
  </r>
  <r>
    <x v="17"/>
    <s v="02-02-01-003-006"/>
    <s v="02-02-01-003-006-09"/>
    <s v="Materiales y suministros - Otros productos plásticos"/>
    <s v="BOLSILLO CATALOGO CARTA*100"/>
    <n v="44122019"/>
    <s v="MÍNIMA CUANTÍA"/>
    <n v="1"/>
    <n v="2"/>
    <n v="10"/>
    <n v="52"/>
    <n v="384800"/>
    <s v="UNIDAD"/>
    <s v="NO SOLICITADAS"/>
  </r>
  <r>
    <x v="17"/>
    <s v="02-02-01-003-008"/>
    <s v="02-02-01-003-008-09"/>
    <s v="Materiales y suministros - Otros artículos manufacturados n. C. P."/>
    <s v="BORRADOR PARA TABLERO EN FELPA MADERA"/>
    <n v="44111912"/>
    <s v="MÍNIMA CUANTÍA"/>
    <n v="1"/>
    <n v="2"/>
    <n v="10"/>
    <n v="30"/>
    <n v="55680"/>
    <s v="UNIDAD"/>
    <s v="NO SOLICITADAS"/>
  </r>
  <r>
    <x v="17"/>
    <s v="02-02-01-003-008"/>
    <s v="02-02-01-003-008-09"/>
    <s v="Materiales y suministros - Otros artículos manufacturados n. C. P."/>
    <s v="CAJA LÁPICES "/>
    <n v="44121706"/>
    <s v="MÍNIMA CUANTÍA"/>
    <n v="1"/>
    <n v="2"/>
    <n v="10"/>
    <n v="15"/>
    <n v="123600"/>
    <s v="UNIDAD"/>
    <s v="NO SOLICITADAS"/>
  </r>
  <r>
    <x v="17"/>
    <s v="02-02-01-003-002"/>
    <s v="02-02-01-003-002-01"/>
    <s v="Materiales y suministros - Pasta de papel, papel y cartón"/>
    <s v="CAJA PARA ARCHIVO X-200 CAL 790 "/>
    <n v="44122000"/>
    <s v="MÍNIMA CUANTÍA"/>
    <n v="1"/>
    <n v="2"/>
    <n v="10"/>
    <n v="900"/>
    <n v="4284000"/>
    <s v="UNIDAD"/>
    <s v="NO SOLICITADAS"/>
  </r>
  <r>
    <x v="17"/>
    <s v="02-02-01-003-002"/>
    <s v="02-02-01-003-002-01"/>
    <s v="Materiales y suministros - Pasta de papel, papel y cartón"/>
    <s v="CARPETA 4 ALETAS EN PROPALCOTE BLANCO DE 320 GR, MEDIDAS 70 CM X 70 CM CON IMPRESIÓN 1 TINTA"/>
    <n v="44122003"/>
    <s v="MÍNIMA CUANTÍA"/>
    <n v="1"/>
    <n v="2"/>
    <n v="10"/>
    <n v="838"/>
    <n v="1615664"/>
    <s v="UNIDAD"/>
    <s v="NO SOLICITADAS"/>
  </r>
  <r>
    <x v="17"/>
    <s v="02-02-01-003-002"/>
    <s v="02-02-01-003-002-01"/>
    <s v="Materiales y suministros - Pasta de papel, papel y cartón"/>
    <s v="PASTA ARGOLLA CONVERTIBLE 0.5&quot;"/>
    <n v="44122003"/>
    <s v="MÍNIMA CUANTÍA"/>
    <n v="1"/>
    <n v="2"/>
    <n v="10"/>
    <n v="52"/>
    <n v="347152"/>
    <s v="UNIDAD"/>
    <s v="NO SOLICITADAS"/>
  </r>
  <r>
    <x v="17"/>
    <s v="02-02-01-003-006"/>
    <s v="02-02-01-003-006-09"/>
    <s v="Materiales y suministros - Otros productos plásticos"/>
    <s v="CARPETA LEGAJADORA PLASTICA CON GANCHO TAMAÑO  OFICIO"/>
    <n v="44122003"/>
    <s v="MÍNIMA CUANTÍA"/>
    <n v="1"/>
    <n v="2"/>
    <n v="10"/>
    <n v="115"/>
    <n v="299690"/>
    <s v="UNIDAD"/>
    <s v="NO SOLICITADAS"/>
  </r>
  <r>
    <x v="17"/>
    <s v="02-02-01-003-002"/>
    <s v="02-02-01-003-002-01"/>
    <s v="Materiales y suministros - Pasta de papel, papel y cartón"/>
    <s v="TAPAS LEGAJADORAS 320G PROPACOLTE OFICIO"/>
    <n v="44122003"/>
    <s v="MÍNIMA CUANTÍA"/>
    <n v="1"/>
    <n v="2"/>
    <n v="10"/>
    <n v="50"/>
    <n v="50000"/>
    <s v="UNIDAD"/>
    <s v="NO SOLICITADAS"/>
  </r>
  <r>
    <x v="17"/>
    <s v="02-02-01-004-002"/>
    <s v="02-02-01-004-002"/>
    <s v="Materiales y suministros - Productos metálicos elaborados (excepto maquinaria y equipo)"/>
    <s v="3/8 &quot;DRIVE # 4 PHILLIPS® STANDARD SOCKET DRIVER (BLUE-POINT®) REF BLPP384"/>
    <n v="27111702"/>
    <s v="MÍNIMA CUANTÍA"/>
    <n v="3"/>
    <n v="6"/>
    <n v="10"/>
    <n v="5"/>
    <n v="189210"/>
    <s v="UNIDAD"/>
    <s v="NO SOLICITADAS"/>
  </r>
  <r>
    <x v="17"/>
    <s v="02-02-01-003-002"/>
    <s v="02-02-01-003-002-01"/>
    <s v="Materiales y suministros - Pasta de papel, papel y cartón"/>
    <s v="CARTULINA PLIEGO AMARIILA*5 UNIDADES"/>
    <n v="14111519"/>
    <s v="MÍNIMA CUANTÍA"/>
    <n v="1"/>
    <n v="2"/>
    <n v="10"/>
    <n v="56"/>
    <n v="152880"/>
    <s v="UNIDAD"/>
    <s v="NO SOLICITADAS"/>
  </r>
  <r>
    <x v="17"/>
    <s v="02-02-01-003-002"/>
    <s v="02-02-01-003-002-01"/>
    <s v="Materiales y suministros - Pasta de papel, papel y cartón"/>
    <s v="CARTULINA PLIEGO COLOR VERDE *5 UNIDADES"/>
    <n v="14111519"/>
    <s v="MÍNIMA CUANTÍA"/>
    <n v="1"/>
    <n v="2"/>
    <n v="10"/>
    <n v="42"/>
    <n v="114660"/>
    <s v="UNIDAD"/>
    <s v="NO SOLICITADAS"/>
  </r>
  <r>
    <x v="17"/>
    <s v="02-02-01-003-002"/>
    <s v="02-02-01-003-002-01"/>
    <s v="Materiales y suministros - Pasta de papel, papel y cartón"/>
    <s v="CARTULINA PLIEGO COLOR ROJO"/>
    <n v="14111519"/>
    <s v="MÍNIMA CUANTÍA"/>
    <n v="1"/>
    <n v="2"/>
    <n v="10"/>
    <n v="100"/>
    <n v="295100"/>
    <s v="UNIDAD"/>
    <s v="NO SOLICITADAS"/>
  </r>
  <r>
    <x v="17"/>
    <s v="02-02-01-003-002"/>
    <s v="02-02-01-003-002-01"/>
    <s v="Materiales y suministros - Pasta de papel, papel y cartón"/>
    <s v="CARTULINA OPALINA BLANCA CARTA 180 GR X RESMA"/>
    <n v="14111519"/>
    <s v="MÍNIMA CUANTÍA"/>
    <n v="1"/>
    <n v="2"/>
    <n v="10"/>
    <n v="4"/>
    <n v="441348"/>
    <s v="UNIDAD"/>
    <s v="NO SOLICITADAS"/>
  </r>
  <r>
    <x v="17"/>
    <s v="02-02-01-003-002"/>
    <s v="02-02-01-003-002-01"/>
    <s v="Materiales y suministros - Pasta de papel, papel y cartón"/>
    <s v="CARTULINA PLIEGO  BLANCA X 5 UNIDADES"/>
    <n v="14111519"/>
    <s v="MÍNIMA CUANTÍA"/>
    <n v="1"/>
    <n v="2"/>
    <n v="10"/>
    <n v="30"/>
    <n v="78000"/>
    <s v="UNIDAD"/>
    <s v="NO SOLICITADAS"/>
  </r>
  <r>
    <x v="17"/>
    <s v="02-02-01-003-002"/>
    <s v="02-02-01-003-002-01"/>
    <s v="Materiales y suministros - Pasta de papel, papel y cartón"/>
    <s v="CINTA POLIPROPILENO 24X40 MT TRANASPARENTE "/>
    <n v="31201512"/>
    <s v="MÍNIMA CUANTÍA"/>
    <n v="1"/>
    <n v="2"/>
    <n v="10"/>
    <n v="95"/>
    <n v="183160"/>
    <s v="UNIDAD"/>
    <s v="NO SOLICITADAS"/>
  </r>
  <r>
    <x v="17"/>
    <s v="02-02-01-003-002"/>
    <s v="02-02-01-003-002-01"/>
    <s v="Materiales y suministros - Pasta de papel, papel y cartón"/>
    <s v="CINTA DE ENMASCARAR 24mm X 40mts"/>
    <n v="31201503"/>
    <s v="MÍNIMA CUANTÍA"/>
    <n v="1"/>
    <n v="2"/>
    <n v="10"/>
    <n v="104"/>
    <n v="457600"/>
    <s v="UNIDAD"/>
    <s v="NO SOLICITADAS"/>
  </r>
  <r>
    <x v="17"/>
    <s v="02-02-01-003-002"/>
    <s v="02-02-01-003-002-01"/>
    <s v="Materiales y suministros - Pasta de papel, papel y cartón"/>
    <s v="CINTA DE ENMASCARAR 36MM X 40MTS"/>
    <n v="31201503"/>
    <s v="MÍNIMA CUANTÍA"/>
    <n v="1"/>
    <n v="2"/>
    <n v="10"/>
    <n v="49"/>
    <n v="483385"/>
    <s v="UNIDAD"/>
    <s v="NO SOLICITADAS"/>
  </r>
  <r>
    <x v="17"/>
    <s v="02-02-01-003-005"/>
    <s v="02-02-01-003-005-04"/>
    <s v="Materiales y suministros - Productos químicos n. C. P."/>
    <s v="PEGANTE UNIVERSAL 225 GR "/>
    <n v="31201610"/>
    <s v="MÍNIMA CUANTÍA"/>
    <n v="1"/>
    <n v="2"/>
    <n v="10"/>
    <n v="30"/>
    <n v="156000"/>
    <s v="UNIDAD"/>
    <s v="NO SOLICITADAS"/>
  </r>
  <r>
    <x v="17"/>
    <s v="02-01-01-004-005"/>
    <s v="02-01-01-004-005-01"/>
    <s v="Activos fijos - Máquinas para oficina y contabilidad, y sus partes y accesorios"/>
    <s v="CONTADOR DE BILLETES"/>
    <n v="44102501"/>
    <s v="MÍNIMA CUANTÍA"/>
    <n v="1"/>
    <n v="2"/>
    <n v="10"/>
    <n v="1"/>
    <n v="1498329"/>
    <s v="UNIDAD"/>
    <s v="NO SOLICITADAS"/>
  </r>
  <r>
    <x v="17"/>
    <s v="02-02-01-004-005"/>
    <s v="02-02-01-004-005-01"/>
    <s v="Materiales y suministros - Máquinas para oficina y contabilidad, y sus partes y accesorios"/>
    <s v="COSEDORA PLASTICA DE OFICINA 20 HOJAS"/>
    <n v="44121600"/>
    <s v="MÍNIMA CUANTÍA"/>
    <n v="1"/>
    <n v="2"/>
    <n v="10"/>
    <n v="4"/>
    <n v="52884"/>
    <s v="UNIDAD"/>
    <s v="NO SOLICITADAS"/>
  </r>
  <r>
    <x v="17"/>
    <s v="02-02-01-004-002"/>
    <s v="02-02-01-004-002"/>
    <s v="Materiales y suministros - Productos metálicos elaborados (excepto maquinaria y equipo)"/>
    <s v="GANCHO COSEDORA STANDAR 26/6X5000"/>
    <n v="44122107"/>
    <s v="MÍNIMA CUANTÍA"/>
    <n v="1"/>
    <n v="2"/>
    <n v="10"/>
    <n v="6"/>
    <n v="18564"/>
    <s v="UNIDAD"/>
    <s v="NO SOLICITADAS"/>
  </r>
  <r>
    <x v="17"/>
    <s v="02-02-01-004-005"/>
    <s v="02-02-01-004-005-01"/>
    <s v="Materiales y suministros - Máquinas para oficina y contabilidad, y sus partes y accesorios"/>
    <s v="GILLOTINA METALICA PARA PAPEL"/>
    <n v="60121301"/>
    <s v="MÍNIMA CUANTÍA"/>
    <n v="1"/>
    <n v="2"/>
    <n v="10"/>
    <n v="1"/>
    <n v="72800"/>
    <s v="UNIDAD"/>
    <s v="NO SOLICITADAS"/>
  </r>
  <r>
    <x v="17"/>
    <s v="02-02-01-004-005"/>
    <s v="02-02-01-004-005-01"/>
    <s v="Materiales y suministros - Máquinas para oficina y contabilidad, y sus partes y accesorios"/>
    <s v="HUELLERO"/>
    <n v="44121600"/>
    <s v="MÍNIMA CUANTÍA"/>
    <n v="1"/>
    <n v="2"/>
    <n v="10"/>
    <n v="14"/>
    <n v="33600"/>
    <s v="UNIDAD"/>
    <s v="NO SOLICITADAS"/>
  </r>
  <r>
    <x v="17"/>
    <s v="02-02-01-004-002"/>
    <s v="02-02-01-004-002"/>
    <s v="Materiales y suministros - Productos metálicos elaborados (excepto maquinaria y equipo)"/>
    <s v="3/8 &quot;DRIVE 12-POINT SAE 5/16&quot; ADAPTADOR DE PAR ESTÁNDAR (LLAVE DE TORQUE 5/16 X 2 PULGADAS, CUADRANTE 3/8) REF FRDH101"/>
    <n v="27111702"/>
    <s v="MÍNIMA CUANTÍA"/>
    <n v="3"/>
    <n v="6"/>
    <n v="10"/>
    <n v="5"/>
    <n v="577745"/>
    <s v="UNIDAD"/>
    <s v="NO SOLICITADAS"/>
  </r>
  <r>
    <x v="17"/>
    <s v="02-01-01-004-003"/>
    <s v="02-01-01-004-003-09"/>
    <s v="Activos fijos - Otras máquinas para usos generales y sus partes y piezas"/>
    <s v="ADQUISICIÓN DE AIRES ACONDICIONADOS - 18000 BTU"/>
    <n v="40101701"/>
    <s v="MÍNIMA CUANTÍA"/>
    <n v="2"/>
    <n v="3"/>
    <n v="10"/>
    <n v="8"/>
    <n v="21668320"/>
    <s v="UNIDAD"/>
    <s v="NO SOLICITADAS"/>
  </r>
  <r>
    <x v="17"/>
    <s v="02-01-01-004-004"/>
    <s v="02-01-01-004-004-08"/>
    <s v="Activos fijos - Aparatos de uso doméstico y sus partes y piezas"/>
    <s v="ADQUISICION SURTIDORES DE AGUA CON PURIFICADOR"/>
    <n v="48101716"/>
    <s v="MÍNIMA CUANTÍA"/>
    <n v="3"/>
    <n v="3"/>
    <n v="10"/>
    <n v="7"/>
    <n v="17136000.999999978"/>
    <s v="UNIDAD"/>
    <s v="NO SOLICITADAS"/>
  </r>
  <r>
    <x v="17"/>
    <s v="02-02-02-008-005"/>
    <s v="02-02-02-008-005-09-7"/>
    <s v="Adquisición de servicios - Servicios de mantenimiento y cuidado del paisaje"/>
    <s v="AMARRE VF 2022 CORTE DE PRADOS "/>
    <n v="70111706"/>
    <s v="SELECCIÓN ABREVIADA MENOR CUANTÍA"/>
    <n v="1"/>
    <n v="12"/>
    <n v="10"/>
    <n v="1"/>
    <n v="9000000"/>
    <s v="GLOBAL"/>
    <s v="SI EN TRAMITE"/>
  </r>
  <r>
    <x v="17"/>
    <s v="02-02-02-005-004"/>
    <s v="02-02-02-005-004-02-5"/>
    <s v="Adquisición de servicios - Servicios generales de construcción de tuberías y cables locales, y obras conexas"/>
    <s v="AMARRE VF 2022 FUNCIONAMIENTO PTAR Y PTAP CACOM-4- FLANDES-CERRO LA MARIA Y AREAS COMPLEMENTARIAS VIGENCIAS "/>
    <n v="76121701"/>
    <s v="SELECCIÓN ABREVIADA MENOR CUANTÍA"/>
    <n v="2"/>
    <n v="4"/>
    <n v="10"/>
    <n v="1"/>
    <n v="8000000"/>
    <s v="GLOBAL"/>
    <s v="SI EN TRAMITE"/>
  </r>
  <r>
    <x v="17"/>
    <s v="02-02-01-003-002"/>
    <s v="02-02-01-003-002-01"/>
    <s v="Materiales y suministros - Pasta de papel, papel y cartón"/>
    <s v="PAPEL BLANCO KIMBERLY DE 50 HOJAS, TAMAÑO CARTA"/>
    <n v="14111500"/>
    <s v="MÍNIMA CUANTÍA"/>
    <n v="1"/>
    <n v="2"/>
    <n v="10"/>
    <n v="9"/>
    <n v="109026"/>
    <s v="UNIDAD"/>
    <s v="NO SOLICITADAS"/>
  </r>
  <r>
    <x v="17"/>
    <s v="02-02-02-009-002"/>
    <s v="02-02-02-009-002-09"/>
    <s v="Adquisición de servicios - Otros tipos de educación y servicios de apoyo educativo"/>
    <s v="AMARRE VF 2022 INSTRUCTORES EHFAA "/>
    <n v="86131702"/>
    <s v="CONTRATACIÓN DIRECTA"/>
    <n v="2"/>
    <n v="6"/>
    <n v="10"/>
    <n v="1"/>
    <n v="24041380"/>
    <s v="GLOBAL"/>
    <s v="SI EN TRAMITE"/>
  </r>
  <r>
    <x v="17"/>
    <s v="02-02-01-003-002"/>
    <s v="02-02-01-003-002-01"/>
    <s v="Materiales y suministros - Pasta de papel, papel y cartón"/>
    <s v="PAPEL FOTOCOPIA  BOND 75GRS  OFICIO RESMA"/>
    <n v="14111507"/>
    <s v="MÍNIMA CUANTÍA"/>
    <n v="1"/>
    <n v="2"/>
    <n v="10"/>
    <n v="200"/>
    <n v="3129200"/>
    <s v="UNIDAD"/>
    <s v="NO SOLICITADAS"/>
  </r>
  <r>
    <x v="17"/>
    <s v="02-02-01-003-002"/>
    <s v="02-02-01-003-002-01"/>
    <s v="Materiales y suministros - Pasta de papel, papel y cartón"/>
    <s v="PAPEL CARBÓN (PAQUETE 100 UNIDADES )"/>
    <n v="14121810"/>
    <s v="MÍNIMA CUANTÍA"/>
    <n v="1"/>
    <n v="2"/>
    <n v="10"/>
    <n v="4"/>
    <n v="64930"/>
    <s v="UNIDAD"/>
    <s v="NO SOLICITADAS"/>
  </r>
  <r>
    <x v="17"/>
    <s v="02-02-02-008-005"/>
    <s v="02-02-02-008-005-03"/>
    <s v="Adquisición de servicios - Servicios de limpieza"/>
    <s v="AMARRE VF 2022 SERVICIO DE ASEO Y LIMPIEZA"/>
    <n v="76111500"/>
    <s v="SELECCIÓN ABREVIADA - ACUERDO MARCO"/>
    <n v="3"/>
    <n v="9"/>
    <n v="10"/>
    <n v="1"/>
    <n v="4000000"/>
    <s v="GLOBAL"/>
    <s v="SI EN TRAMITE"/>
  </r>
  <r>
    <x v="17"/>
    <s v="02-02-01-003-001"/>
    <s v="02-02-01-003-001"/>
    <s v="Materiales y suministros - Productos de madera, corcho, cestería y espartería"/>
    <s v="ASTAS"/>
    <n v="55121715"/>
    <s v="MÍNIMA CUANTÍA"/>
    <n v="2"/>
    <n v="7"/>
    <n v="10"/>
    <n v="20"/>
    <n v="2023000"/>
    <s v="UNIDAD"/>
    <s v="NO SOLICITADAS"/>
  </r>
  <r>
    <x v="17"/>
    <s v="02-02-01-003-005"/>
    <s v="02-02-01-003-005-04"/>
    <s v="Materiales y suministros - Productos químicos n. C. P."/>
    <s v="PEGANTE EN BARRA 40 GR "/>
    <n v="31201610"/>
    <s v="MÍNIMA CUANTÍA"/>
    <n v="1"/>
    <n v="2"/>
    <n v="10"/>
    <n v="11"/>
    <n v="74800"/>
    <s v="UNIDAD"/>
    <s v="NO SOLICITADAS"/>
  </r>
  <r>
    <x v="17"/>
    <s v="02-02-01-004-005"/>
    <s v="02-02-01-004-005-01"/>
    <s v="Materiales y suministros - Máquinas para oficina y contabilidad, y sus partes y accesorios"/>
    <s v="PERFORADORA PARA OFICINA DE 2 HUECOS 20 HOJAS"/>
    <n v="44121600"/>
    <s v="MÍNIMA CUANTÍA"/>
    <n v="1"/>
    <n v="2"/>
    <n v="10"/>
    <n v="4"/>
    <n v="55932"/>
    <s v="UNIDAD"/>
    <s v="NO SOLICITADAS"/>
  </r>
  <r>
    <x v="17"/>
    <s v="02-02-01-003-002"/>
    <s v="02-02-01-003-002-01"/>
    <s v="Materiales y suministros - Pasta de papel, papel y cartón"/>
    <s v="POST - IT (NOTAS ADESIVAS) POR PAQUETE"/>
    <n v="14111530"/>
    <s v="MÍNIMA CUANTÍA"/>
    <n v="1"/>
    <n v="2"/>
    <n v="10"/>
    <n v="5"/>
    <n v="167435"/>
    <s v="UNIDAD"/>
    <s v="NO SOLICITADAS"/>
  </r>
  <r>
    <x v="17"/>
    <s v="02-02-01-004-008"/>
    <s v="02-02-01-004-008-02"/>
    <s v="Materiales y suministros - Instrumentos y aparatos de medición, verificación, análisis, de navegación y para otros fines (excepto instrumentos ópticos); instrumentos de control de procesos industriales, sus partes, piezas y accesorios"/>
    <s v="REGLA PLANA METALICA  50CM "/>
    <n v="41111604"/>
    <s v="MÍNIMA CUANTÍA"/>
    <n v="1"/>
    <n v="2"/>
    <n v="10"/>
    <n v="21"/>
    <n v="51975"/>
    <s v="UNIDAD"/>
    <s v="NO SOLICITADAS"/>
  </r>
  <r>
    <x v="17"/>
    <s v="02-02-01-003-008"/>
    <s v="02-02-01-003-008-09"/>
    <s v="Materiales y suministros - Otros artículos manufacturados n. C. P."/>
    <s v="RESALTADOR AMARILLO*10 UNIDADES "/>
    <n v="44121716"/>
    <s v="MÍNIMA CUANTÍA"/>
    <n v="1"/>
    <n v="2"/>
    <n v="10"/>
    <n v="12"/>
    <n v="109920"/>
    <s v="UNIDAD"/>
    <s v="NO SOLICITADAS"/>
  </r>
  <r>
    <x v="17"/>
    <s v="02-02-01-004-005"/>
    <s v="02-02-01-004-005-01"/>
    <s v="Materiales y suministros - Máquinas para oficina y contabilidad, y sus partes y accesorios"/>
    <s v="SACAGANCHOS"/>
    <n v="44121613"/>
    <s v="MÍNIMA CUANTÍA"/>
    <n v="1"/>
    <n v="2"/>
    <n v="10"/>
    <n v="10"/>
    <n v="15830"/>
    <s v="UNIDAD"/>
    <s v="NO SOLICITADAS"/>
  </r>
  <r>
    <x v="17"/>
    <s v="02-02-01-003-002"/>
    <s v="02-02-01-003-002-01"/>
    <s v="Materiales y suministros - Pasta de papel, papel y cartón"/>
    <s v="SOBRE BLANCO CATÁLOGO OFICIO "/>
    <n v="44121507"/>
    <s v="MÍNIMA CUANTÍA"/>
    <n v="1"/>
    <n v="2"/>
    <n v="10"/>
    <n v="20"/>
    <n v="10000"/>
    <s v="UNIDAD"/>
    <s v="NO SOLICITADAS"/>
  </r>
  <r>
    <x v="17"/>
    <s v="02-02-01-003-002"/>
    <s v="02-02-01-003-002-01"/>
    <s v="Materiales y suministros - Pasta de papel, papel y cartón"/>
    <s v="SOBRE BLANCO CATÁLOGO TAMAÑO CARTA"/>
    <n v="44121507"/>
    <s v="MÍNIMA CUANTÍA"/>
    <n v="1"/>
    <n v="2"/>
    <n v="10"/>
    <n v="21"/>
    <n v="12999"/>
    <s v="UNIDAD"/>
    <s v="NO SOLICITADAS"/>
  </r>
  <r>
    <x v="17"/>
    <s v="02-02-01-003-005"/>
    <s v="02-02-01-003-005-04"/>
    <s v="Materiales y suministros - Productos químicos n. C. P."/>
    <s v="TINTA PARA SELLOS"/>
    <n v="44121600"/>
    <s v="MÍNIMA CUANTÍA"/>
    <n v="1"/>
    <n v="2"/>
    <n v="10"/>
    <n v="5"/>
    <n v="14000"/>
    <s v="UNIDAD"/>
    <s v="NO SOLICITADAS"/>
  </r>
  <r>
    <x v="17"/>
    <s v="02-02-01-003-008"/>
    <s v="02-02-01-003-008-09"/>
    <s v="Materiales y suministros - Otros artículos manufacturados n. C. P."/>
    <s v="TABLERO ELECTRONICO DE PUBLICIDAD"/>
    <n v="44111902"/>
    <s v="MÍNIMA CUANTÍA"/>
    <n v="1"/>
    <n v="2"/>
    <n v="10"/>
    <n v="1"/>
    <n v="78418"/>
    <s v="UNIDAD"/>
    <s v="NO SOLICITADAS"/>
  </r>
  <r>
    <x v="17"/>
    <s v="02-02-01-003-008"/>
    <s v="02-02-01-003-008-09"/>
    <s v="Materiales y suministros - Otros artículos manufacturados n. C. P."/>
    <s v="ALCOHOL ANTISÉPTICO 3700 CC MAX 3800"/>
    <n v="12352104"/>
    <s v="MÍNIMA CUANTÍA"/>
    <n v="1"/>
    <n v="2"/>
    <n v="10"/>
    <n v="65"/>
    <n v="1516320"/>
    <s v="UNIDAD"/>
    <s v="NO SOLICITADAS"/>
  </r>
  <r>
    <x v="17"/>
    <s v="02-02-01-003-008"/>
    <s v="02-02-01-003-008-09"/>
    <s v="Materiales y suministros - Otros artículos manufacturados n. C. P."/>
    <s v="AMBIENTADOR EN AEROSOL"/>
    <n v="47131700"/>
    <s v="MÍNIMA CUANTÍA"/>
    <n v="1"/>
    <n v="2"/>
    <n v="10"/>
    <n v="30"/>
    <n v="289170"/>
    <s v="UNIDAD"/>
    <s v="NO SOLICITADAS"/>
  </r>
  <r>
    <x v="17"/>
    <s v="02-02-01-003-008"/>
    <s v="02-02-01-003-008-09"/>
    <s v="Materiales y suministros - Otros artículos manufacturados n. C. P."/>
    <s v="AMBIENTADOR LÍQUIDO PARA PISO 3700 CC MAX 3800"/>
    <n v="47131801"/>
    <s v="MÍNIMA CUANTÍA"/>
    <n v="1"/>
    <n v="2"/>
    <n v="10"/>
    <n v="84"/>
    <n v="1439424"/>
    <s v="UNIDAD"/>
    <s v="NO SOLICITADAS"/>
  </r>
  <r>
    <x v="17"/>
    <s v="02-02-01-003-008"/>
    <s v="02-02-01-003-008-09"/>
    <s v="Materiales y suministros - Otros artículos manufacturados n. C. P."/>
    <s v="ATOMIZADOR PLASTICO"/>
    <n v="40141742"/>
    <s v="MÍNIMA CUANTÍA"/>
    <n v="1"/>
    <n v="2"/>
    <n v="10"/>
    <n v="30"/>
    <n v="118890"/>
    <s v="UNIDAD"/>
    <s v="NO SOLICITADAS"/>
  </r>
  <r>
    <x v="17"/>
    <s v="02-02-01-003-006"/>
    <s v="02-02-01-003-006-09"/>
    <s v="Materiales y suministros - Otros productos plásticos"/>
    <s v="BALDE  DE PLÁSTICO "/>
    <n v="47121804"/>
    <s v="MÍNIMA CUANTÍA"/>
    <n v="1"/>
    <n v="2"/>
    <n v="10"/>
    <n v="10"/>
    <n v="137210"/>
    <s v="UNIDAD"/>
    <s v="NO SOLICITADAS"/>
  </r>
  <r>
    <x v="17"/>
    <s v="02-02-01-002-007"/>
    <s v="02-02-01-002-007"/>
    <s v="Materiales y suministros - Artículos textiles (excepto prendas de vestir)"/>
    <s v="BAYETILLA BLANCA 100CM X70"/>
    <n v="47131500"/>
    <s v="MÍNIMA CUANTÍA"/>
    <n v="1"/>
    <n v="2"/>
    <n v="10"/>
    <n v="44"/>
    <n v="255508"/>
    <s v="UNIDAD"/>
    <s v="NO SOLICITADAS"/>
  </r>
  <r>
    <x v="17"/>
    <s v="02-02-01-003-005"/>
    <s v="02-02-01-003-005-03"/>
    <s v="Materiales y suministros - Jabón, preparados para limpieza, perfumes y preparados de tocador"/>
    <s v="BLANQUEADOR PARA PISOS X GALON 3700 CC MAX 3800"/>
    <n v="47131807"/>
    <s v="MÍNIMA CUANTÍA"/>
    <n v="1"/>
    <n v="2"/>
    <n v="10"/>
    <n v="30"/>
    <n v="420000"/>
    <s v="UNIDAD"/>
    <s v="NO SOLICITADAS"/>
  </r>
  <r>
    <x v="17"/>
    <s v="02-02-01-003-008"/>
    <s v="02-02-01-003-008-09"/>
    <s v="Materiales y suministros - Otros artículos manufacturados n. C. P."/>
    <s v="CEPILLO DE CERDAS DURAS "/>
    <n v="47131605"/>
    <s v="MÍNIMA CUANTÍA"/>
    <n v="1"/>
    <n v="2"/>
    <n v="10"/>
    <n v="20"/>
    <n v="47120"/>
    <s v="UNIDAD"/>
    <s v="NO SOLICITADAS"/>
  </r>
  <r>
    <x v="17"/>
    <s v="02-02-01-003-008"/>
    <s v="02-02-01-003-008-09"/>
    <s v="Materiales y suministros - Otros artículos manufacturados n. C. P."/>
    <s v="CEPILLO DE DIENTES CERDA SUAVE"/>
    <n v="53131503"/>
    <s v="MÍNIMA CUANTÍA"/>
    <n v="1"/>
    <n v="2"/>
    <n v="10"/>
    <n v="16"/>
    <n v="25600"/>
    <s v="UNIDAD"/>
    <s v="NO SOLICITADAS"/>
  </r>
  <r>
    <x v="17"/>
    <s v="02-02-01-003-008"/>
    <s v="02-02-01-003-008-09"/>
    <s v="Materiales y suministros - Otros artículos manufacturados n. C. P."/>
    <s v="CEPILLO PARA PISO"/>
    <n v="47131605"/>
    <s v="MÍNIMA CUANTÍA"/>
    <n v="1"/>
    <n v="2"/>
    <n v="10"/>
    <n v="10"/>
    <n v="68580"/>
    <s v="UNIDAD"/>
    <s v="NO SOLICITADAS"/>
  </r>
  <r>
    <x v="17"/>
    <s v="02-02-01-003-008"/>
    <s v="02-02-01-003-008-09"/>
    <s v="Materiales y suministros - Otros artículos manufacturados n. C. P."/>
    <s v="CEPILLO SANITARIO "/>
    <n v="47131605"/>
    <s v="MÍNIMA CUANTÍA"/>
    <n v="1"/>
    <n v="2"/>
    <n v="10"/>
    <n v="5"/>
    <n v="15500"/>
    <s v="UNIDAD"/>
    <s v="NO SOLICITADAS"/>
  </r>
  <r>
    <x v="17"/>
    <s v="02-02-01-003-005"/>
    <s v="02-02-01-003-005-03"/>
    <s v="Materiales y suministros - Jabón, preparados para limpieza, perfumes y preparados de tocador"/>
    <s v="DESENGRASANTE DE ALTA CONCENTRACIÓN X GALÓN 3700 CC MAX 3800"/>
    <n v="47131821"/>
    <s v="MÍNIMA CUANTÍA"/>
    <n v="1"/>
    <n v="2"/>
    <n v="10"/>
    <n v="60"/>
    <n v="1186680"/>
    <s v="UNIDAD"/>
    <s v="NO SOLICITADAS"/>
  </r>
  <r>
    <x v="17"/>
    <s v="02-02-01-003-005"/>
    <s v="02-02-01-003-005-03"/>
    <s v="Materiales y suministros - Jabón, preparados para limpieza, perfumes y preparados de tocador"/>
    <s v="DESENGRASANTE TEXTOL 4000 ML "/>
    <n v="47131821"/>
    <s v="MÍNIMA CUANTÍA"/>
    <n v="1"/>
    <n v="2"/>
    <n v="10"/>
    <n v="30"/>
    <n v="570240"/>
    <s v="UNIDAD"/>
    <s v="NO SOLICITADAS"/>
  </r>
  <r>
    <x v="17"/>
    <s v="02-02-01-003-005"/>
    <s v="02-02-01-003-005-03"/>
    <s v="Materiales y suministros - Jabón, preparados para limpieza, perfumes y preparados de tocador"/>
    <s v="DETERGENTE LÍQUIDO PARA ROPA 3700 CC MAX 4000"/>
    <n v="47131811"/>
    <s v="MÍNIMA CUANTÍA"/>
    <n v="1"/>
    <n v="2"/>
    <n v="16"/>
    <n v="94"/>
    <n v="1707886"/>
    <s v="UNIDAD"/>
    <s v="NO SOLICITADAS"/>
  </r>
  <r>
    <x v="17"/>
    <s v="02-02-01-003-008"/>
    <s v="02-02-01-003-008-09"/>
    <s v="Materiales y suministros - Otros artículos manufacturados n. C. P."/>
    <s v="ESCOBÓN BARRER CALLES CERDA DURA "/>
    <n v="47131600"/>
    <s v="MÍNIMA CUANTÍA"/>
    <n v="1"/>
    <n v="2"/>
    <n v="10"/>
    <n v="100"/>
    <n v="927000"/>
    <s v="UNIDAD"/>
    <s v="NO SOLICITADAS"/>
  </r>
  <r>
    <x v="17"/>
    <s v="02-02-01-004-002"/>
    <s v="02-02-01-004-002"/>
    <s v="Materiales y suministros - Productos metálicos elaborados (excepto maquinaria y equipo)"/>
    <s v="ESPONJA DE ALAMBRE REDONDA"/>
    <n v="47121803"/>
    <s v="MÍNIMA CUANTÍA"/>
    <n v="1"/>
    <n v="2"/>
    <n v="10"/>
    <n v="4"/>
    <n v="18000"/>
    <s v="UNIDAD"/>
    <s v="NO SOLICITADAS"/>
  </r>
  <r>
    <x v="17"/>
    <s v="02-02-01-004-002"/>
    <s v="02-02-01-004-002"/>
    <s v="Materiales y suministros - Productos metálicos elaborados (excepto maquinaria y equipo)"/>
    <s v="ESPONJILLA DE BRILLO"/>
    <n v="47121803"/>
    <s v="MÍNIMA CUANTÍA"/>
    <n v="1"/>
    <n v="2"/>
    <n v="10"/>
    <n v="25"/>
    <n v="105325"/>
    <s v="UNIDAD"/>
    <s v="NO SOLICITADAS"/>
  </r>
  <r>
    <x v="17"/>
    <s v="02-02-01-003-005"/>
    <s v="02-02-01-003-005-03"/>
    <s v="Materiales y suministros - Jabón, preparados para limpieza, perfumes y preparados de tocador"/>
    <s v="BLANQUEADOR ESPECIAL PARA LAVADORA OXIGENADO INDUSTRIAL X 20 LTRS"/>
    <n v="47131807"/>
    <s v="MÍNIMA CUANTÍA"/>
    <n v="1"/>
    <n v="2"/>
    <n v="10"/>
    <n v="45"/>
    <n v="1875960"/>
    <s v="UNIDAD"/>
    <s v="NO SOLICITADAS"/>
  </r>
  <r>
    <x v="17"/>
    <s v="02-02-01-003-006"/>
    <s v="02-02-01-003-006-02"/>
    <s v="Materiales y suministros - Otros productos de caucho"/>
    <s v="GUANTES DE CARNAZA"/>
    <n v="46181504"/>
    <s v="MÍNIMA CUANTÍA"/>
    <n v="1"/>
    <n v="2"/>
    <n v="10"/>
    <n v="18"/>
    <n v="218484"/>
    <s v="UNIDAD"/>
    <s v="NO SOLICITADAS"/>
  </r>
  <r>
    <x v="17"/>
    <s v="02-02-01-003-006"/>
    <s v="02-02-01-003-006-02"/>
    <s v="Materiales y suministros - Otros productos de caucho"/>
    <s v="GUANTES DE NITRILO"/>
    <n v="46181506"/>
    <s v="MÍNIMA CUANTÍA"/>
    <n v="1"/>
    <n v="2"/>
    <n v="10"/>
    <n v="50"/>
    <n v="2330850"/>
    <s v="UNIDAD"/>
    <s v="NO SOLICITADAS"/>
  </r>
  <r>
    <x v="17"/>
    <s v="02-02-02-006-009"/>
    <s v="02-02-02-006-009-01"/>
    <s v="Adquisición de servicios - Servicios de distribución de electricidad, y servicios de distribución de gas (por cuenta propia)"/>
    <s v="CANCELACION SERVICIO DE ENERGIA MES DICIEMBRE 2020"/>
    <n v="83101803"/>
    <s v="SOLICITUD DE INFORMACIÓN A LOS PROVEEDORES"/>
    <n v="1"/>
    <n v="12"/>
    <n v="10"/>
    <n v="1"/>
    <n v="129895654"/>
    <s v="GLOBAL"/>
    <s v="NO SOLICITADAS"/>
  </r>
  <r>
    <x v="17"/>
    <s v="02-02-02-008-004"/>
    <s v="02-02-02-008-004-06"/>
    <s v="Adquisición de servicios - Servicios de programación, distribución y transmisión de programas"/>
    <s v="CANCELACION SERVICIO DE TELEVISION MES DE DICIEMBRE 2020 CASINO SUBOFICIALES CACOM-4"/>
    <n v="83111800"/>
    <s v="SOLICITUD DE INFORMACIÓN A LOS PROVEEDORES"/>
    <n v="1"/>
    <n v="12"/>
    <n v="10"/>
    <n v="1"/>
    <n v="98588"/>
    <s v="GLOBAL"/>
    <s v="NO SOLICITADAS"/>
  </r>
  <r>
    <x v="17"/>
    <s v="02-02-02-008-004"/>
    <s v="02-02-02-008-004-06"/>
    <s v="Adquisición de servicios - Servicios de programación, distribución y transmisión de programas"/>
    <s v="CANCELACION SERVICIO DE TELEVISION MES DE ENERO 2021 PUNTOS DE VENTA Y ZONAS DESCONCENTRADAS CACOM-4"/>
    <n v="83111800"/>
    <s v="SOLICITUD DE INFORMACIÓN A LOS PROVEEDORES"/>
    <n v="1"/>
    <n v="12"/>
    <n v="10"/>
    <n v="1"/>
    <n v="706000"/>
    <s v="GLOBAL"/>
    <s v="NO SOLICITADAS"/>
  </r>
  <r>
    <x v="17"/>
    <s v="02-02-01-003-008"/>
    <s v="02-02-01-003-008-09"/>
    <s v="Materiales y suministros - Otros artículos manufacturados n. C. P."/>
    <s v="LIMPIA TELARAÑAS CON PALO"/>
    <n v="47131600"/>
    <s v="MÍNIMA CUANTÍA"/>
    <n v="1"/>
    <n v="2"/>
    <n v="10"/>
    <n v="5"/>
    <n v="61640"/>
    <s v="UNIDAD"/>
    <s v="NO SOLICITADAS"/>
  </r>
  <r>
    <x v="17"/>
    <s v="02-02-01-003-005"/>
    <s v="02-02-01-003-005-03"/>
    <s v="Materiales y suministros - Jabón, preparados para limpieza, perfumes y preparados de tocador"/>
    <s v="LIMPIA VIDRIOS 3700 CC MAX 4000"/>
    <n v="47131824"/>
    <s v="MÍNIMA CUANTÍA"/>
    <n v="1"/>
    <n v="2"/>
    <n v="10"/>
    <n v="60"/>
    <n v="628560"/>
    <s v="UNIDAD"/>
    <s v="NO SOLICITADAS"/>
  </r>
  <r>
    <x v="17"/>
    <s v="02-02-01-003-007"/>
    <s v="02-02-01-003-007-09"/>
    <s v="Materiales y suministros - Otros productos minerales no metálicos n. C. P."/>
    <s v="PAÑO ABRASIVO - FIBRA LIMPIADORA "/>
    <n v="47131603"/>
    <s v="MÍNIMA CUANTÍA"/>
    <n v="1"/>
    <n v="2"/>
    <n v="10"/>
    <n v="361"/>
    <n v="337174"/>
    <s v="UNIDAD"/>
    <s v="NO SOLICITADAS"/>
  </r>
  <r>
    <x v="17"/>
    <s v="02-02-02-008-004"/>
    <s v="02-02-02-008-004-06"/>
    <s v="Adquisición de servicios - Servicios de programación, distribución y transmisión de programas"/>
    <s v="CANCELACION SERVICIO DE TELEVISION MES FEBRERO 2021, SUBOFICIALES , PUNTOS DE VENTA Y ZONAS DESCONCENTRADAS DEL CACOM-4"/>
    <n v="83111800"/>
    <s v="SOLICITUD DE INFORMACIÓN A LOS PROVEEDORES"/>
    <n v="1"/>
    <n v="12"/>
    <n v="10"/>
    <n v="1"/>
    <n v="803144"/>
    <s v="GLOBAL"/>
    <s v="NO SOLICITADAS"/>
  </r>
  <r>
    <x v="17"/>
    <s v="02-02-01-003-002"/>
    <s v="02-02-01-003-002-01"/>
    <s v="Materiales y suministros - Pasta de papel, papel y cartón"/>
    <s v="PAPEL HIGIÉNICO PAQ X 48 UND COLOR BLANCO ROLLO "/>
    <n v="14111704"/>
    <s v="MÍNIMA CUANTÍA"/>
    <n v="1"/>
    <n v="2"/>
    <n v="16"/>
    <n v="45"/>
    <n v="3880755"/>
    <s v="UNIDAD"/>
    <s v="NO SOLICITADAS"/>
  </r>
  <r>
    <x v="17"/>
    <s v="02-02-01-003-008"/>
    <s v="02-02-01-003-008-09"/>
    <s v="Materiales y suministros - Otros artículos manufacturados n. C. P."/>
    <s v="RASTRILLOS PLÁSTICOS GRANDES"/>
    <n v="27112003"/>
    <s v="MÍNIMA CUANTÍA"/>
    <n v="1"/>
    <n v="2"/>
    <n v="10"/>
    <n v="100"/>
    <n v="1563700"/>
    <s v="UNIDAD"/>
    <s v="NO SOLICITADAS"/>
  </r>
  <r>
    <x v="17"/>
    <s v="02-02-01-003-006"/>
    <s v="02-02-01-003-006-09"/>
    <s v="Materiales y suministros - Otros productos plásticos"/>
    <s v="RECOGERDOR DE BASURA "/>
    <n v="47131611"/>
    <s v="MÍNIMA CUANTÍA"/>
    <n v="1"/>
    <n v="2"/>
    <n v="10"/>
    <n v="28"/>
    <n v="138600"/>
    <s v="UNIDAD"/>
    <s v="NO SOLICITADAS"/>
  </r>
  <r>
    <x v="17"/>
    <s v="02-02-01-003-005"/>
    <s v="02-02-01-003-005-03"/>
    <s v="Materiales y suministros - Jabón, preparados para limpieza, perfumes y preparados de tocador"/>
    <s v="REMOVEDOR GALON 3700 CC MAX 3800"/>
    <n v="47131801"/>
    <s v="MÍNIMA CUANTÍA"/>
    <n v="1"/>
    <n v="2"/>
    <n v="10"/>
    <n v="29"/>
    <n v="555611"/>
    <s v="UNIDAD"/>
    <s v="NO SOLICITADAS"/>
  </r>
  <r>
    <x v="17"/>
    <s v="02-02-01-003-005"/>
    <s v="02-02-01-003-005-03"/>
    <s v="Materiales y suministros - Jabón, preparados para limpieza, perfumes y preparados de tocador"/>
    <s v="SELLADOR X GALÓN 3700 CC MAX 3800"/>
    <n v="47131610"/>
    <s v="MÍNIMA CUANTÍA"/>
    <n v="1"/>
    <n v="2"/>
    <n v="10"/>
    <n v="8"/>
    <n v="757458"/>
    <s v="UNIDAD"/>
    <s v="NO SOLICITADAS"/>
  </r>
  <r>
    <x v="17"/>
    <s v="02-02-01-003-005"/>
    <s v="02-02-01-003-005-03"/>
    <s v="Materiales y suministros - Jabón, preparados para limpieza, perfumes y preparados de tocador"/>
    <s v="SHAMPOO PARA VEHÍCULOS X 20 LTRS"/>
    <n v="47131828"/>
    <s v="MÍNIMA CUANTÍA"/>
    <n v="1"/>
    <n v="2"/>
    <n v="10"/>
    <n v="7"/>
    <n v="532287"/>
    <s v="UNIDAD"/>
    <s v="NO SOLICITADAS"/>
  </r>
  <r>
    <x v="17"/>
    <s v="02-02-01-003-005"/>
    <s v="02-02-01-003-005-04"/>
    <s v="Materiales y suministros - Productos químicos n. C. P."/>
    <s v="SILICONA PARA VEHÍCULOS X 500 ML "/>
    <n v="12352310"/>
    <s v="MÍNIMA CUANTÍA"/>
    <n v="1"/>
    <n v="2"/>
    <n v="10"/>
    <n v="11"/>
    <n v="220176"/>
    <s v="UNIDAD"/>
    <s v="NO SOLICITADAS"/>
  </r>
  <r>
    <x v="17"/>
    <s v="02-02-01-003-005"/>
    <s v="02-02-01-003-005-03"/>
    <s v="Materiales y suministros - Jabón, preparados para limpieza, perfumes y preparados de tocador"/>
    <s v="SUAVISANTE ESPECIAL PARA LAVADORA INDUSTRIAL X 5 LTRS"/>
    <n v="47131811"/>
    <s v="MÍNIMA CUANTÍA"/>
    <n v="1"/>
    <n v="2"/>
    <n v="16"/>
    <n v="90"/>
    <n v="2914200"/>
    <s v="UNIDAD"/>
    <s v="NO SOLICITADAS"/>
  </r>
  <r>
    <x v="17"/>
    <s v="02-02-01-002-007"/>
    <s v="02-02-01-002-007"/>
    <s v="Materiales y suministros - Artículos textiles (excepto prendas de vestir)"/>
    <s v="TAPABOCAS 1 CAJA X 100 UNIDADES"/>
    <n v="46182001"/>
    <s v="MÍNIMA CUANTÍA"/>
    <n v="1"/>
    <n v="2"/>
    <n v="10"/>
    <n v="5"/>
    <n v="149250"/>
    <s v="UNIDAD"/>
    <s v="NO SOLICITADAS"/>
  </r>
  <r>
    <x v="17"/>
    <s v="02-02-01-003-002"/>
    <s v="02-02-01-003-002-01"/>
    <s v="Materiales y suministros - Pasta de papel, papel y cartón"/>
    <s v="TOALLA DE MANOS EN Z PAQUETE X 3"/>
    <n v="52121700"/>
    <s v="MÍNIMA CUANTÍA"/>
    <n v="1"/>
    <n v="2"/>
    <n v="16"/>
    <n v="67"/>
    <n v="1520900"/>
    <s v="UNIDAD"/>
    <s v="NO SOLICITADAS"/>
  </r>
  <r>
    <x v="17"/>
    <s v="02-02-01-003-008"/>
    <s v="02-02-01-003-008-09"/>
    <s v="Materiales y suministros - Otros artículos manufacturados n. C. P."/>
    <s v="TRAPERO GRANDE, TIPO COPA CON PALO"/>
    <n v="47131600"/>
    <s v="MÍNIMA CUANTÍA"/>
    <n v="1"/>
    <n v="2"/>
    <n v="10"/>
    <n v="100"/>
    <n v="939100"/>
    <s v="UNIDAD"/>
    <s v="NO SOLICITADAS"/>
  </r>
  <r>
    <x v="17"/>
    <s v="02-02-01-003-005"/>
    <s v="02-02-01-003-005-03"/>
    <s v="Materiales y suministros - Jabón, preparados para limpieza, perfumes y preparados de tocador"/>
    <s v="GEL FIJADORA PARA CABELLO 1000 GR SIN ALCOHOL"/>
    <n v="53131602"/>
    <s v="MÍNIMA CUANTÍA"/>
    <n v="1"/>
    <n v="2"/>
    <n v="16"/>
    <n v="84"/>
    <n v="218904"/>
    <s v="UNIDAD"/>
    <s v="NO SOLICITADAS"/>
  </r>
  <r>
    <x v="17"/>
    <s v="02-02-01-003-005"/>
    <s v="02-02-01-003-005-03"/>
    <s v="Materiales y suministros - Jabón, preparados para limpieza, perfumes y preparados de tocador"/>
    <s v="SHAMPO PARA CABELLO POR 750ml"/>
    <n v="53131602"/>
    <s v="MÍNIMA CUANTÍA"/>
    <n v="1"/>
    <n v="2"/>
    <n v="16"/>
    <n v="30"/>
    <n v="381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POR 3700 CC MAX 3800"/>
    <n v="12163800"/>
    <s v="MÍNIMA CUANTÍA"/>
    <n v="1"/>
    <n v="2"/>
    <n v="10"/>
    <n v="3"/>
    <n v="88119"/>
    <s v="GALON"/>
    <s v="NO SOLICITADAS"/>
  </r>
  <r>
    <x v="17"/>
    <s v="02-01-01-004-003"/>
    <s v="02-01-01-004-003-02"/>
    <s v="Activos fijos - Bombas, compresores, motores de fuerza hidráulica y motores de potencia neumática y válvulas y sus partes y piezas"/>
    <s v="TANQUE HIDRONEUMATICO CON CAPACIDAD DE 100 LTS "/>
    <n v="40151510"/>
    <s v="MÍNIMA CUANTÍA"/>
    <n v="1"/>
    <n v="3"/>
    <n v="10"/>
    <n v="2"/>
    <n v="1190000"/>
    <s v="UNIDAD"/>
    <s v="NO SOLICITADAS"/>
  </r>
  <r>
    <x v="17"/>
    <s v="02-01-01-004-003"/>
    <s v="02-01-01-004-003-02"/>
    <s v="Activos fijos - Bombas, compresores, motores de fuerza hidráulica y motores de potencia neumática y válvulas y sus partes y piezas"/>
    <s v="EQUIPO HIDRONEUMATICO"/>
    <n v="40151510"/>
    <s v="MÍNIMA CUANTÍA"/>
    <n v="1"/>
    <n v="3"/>
    <n v="10"/>
    <n v="2"/>
    <n v="4284000"/>
    <s v="UNIDAD"/>
    <s v="NO SOLICITADAS"/>
  </r>
  <r>
    <x v="17"/>
    <s v="02-01-01-004-003"/>
    <s v="02-01-01-004-003-02"/>
    <s v="Activos fijos - Bombas, compresores, motores de fuerza hidráulica y motores de potencia neumática y válvulas y sus partes y piezas"/>
    <s v="BOMBA PARA JACUZZI"/>
    <n v="40151510"/>
    <s v="MÍNIMA CUANTÍA"/>
    <n v="1"/>
    <n v="3"/>
    <n v="10"/>
    <n v="2"/>
    <n v="2380000"/>
    <s v="UNIDAD"/>
    <s v="NO SOLICITADAS"/>
  </r>
  <r>
    <x v="17"/>
    <s v="02-01-01-004-003"/>
    <s v="02-01-01-004-003-02"/>
    <s v="Activos fijos - Bombas, compresores, motores de fuerza hidráulica y motores de potencia neumática y válvulas y sus partes y piezas"/>
    <s v="BOMBA MODELO HE 1.5 30"/>
    <n v="40151510"/>
    <s v="MÍNIMA CUANTÍA"/>
    <n v="1"/>
    <n v="3"/>
    <n v="10"/>
    <n v="1"/>
    <n v="1190000"/>
    <n v="0"/>
    <s v="NO SOLICITADAS"/>
  </r>
  <r>
    <x v="17"/>
    <s v="02-02-02-008-007"/>
    <s v="02-02-02-008-007-01-5"/>
    <s v="Adquisición de servicios - Servicios de mantenimiento y reparación de otra maquinaria y otro equipo"/>
    <s v="MANTENIMIENTO SISTEMAS DE BOMBEO"/>
    <n v="72154103"/>
    <s v="MÍNIMA CUANTÍA"/>
    <n v="1"/>
    <n v="3"/>
    <n v="10"/>
    <n v="1"/>
    <n v="24932880"/>
    <s v="GLOBAL"/>
    <s v="NO SOLICITADAS"/>
  </r>
  <r>
    <x v="17"/>
    <s v="02-01-01-004-006"/>
    <s v="02-01-01-004-006-01"/>
    <s v="Activos fijos - Motores, generadores y transformadores eléctricos y sus partes y piezas"/>
    <s v="GENERADOR DE 156 KVA (125KW) 220V - 60 HZ, TRIFÁSICA, 4 TIEMPOS, MOTOR DIESEL, 1800 RPM, ENCENDIDO POR BATERÍA 12V, (TIPO CABINADA)"/>
    <n v="26111601"/>
    <s v="SELECCIÓN ABREVIADA MENOR CUANTÍA"/>
    <n v="2"/>
    <n v="3"/>
    <n v="10"/>
    <n v="1"/>
    <n v="137500000"/>
    <s v="GLOBAL"/>
    <s v="NO SOLICITADAS"/>
  </r>
  <r>
    <x v="17"/>
    <s v="02-01-01-004-003"/>
    <s v="02-01-01-004-003-09"/>
    <s v="Activos fijos - Otras máquinas para usos generales y sus partes y piezas"/>
    <s v="ADQUISICIÓN DE AIRES ACONDICIONADOS 24000 BTU"/>
    <n v="40101701"/>
    <s v="MÍNIMA CUANTÍA"/>
    <n v="2"/>
    <n v="3"/>
    <n v="16"/>
    <n v="15"/>
    <n v="46564245"/>
    <s v="UNIDAD"/>
    <s v="NO SOLICITADAS"/>
  </r>
  <r>
    <x v="17"/>
    <s v="02-02-02-009-002"/>
    <s v="02-02-02-009-002-09"/>
    <s v="Adquisición de servicios - Otros tipos de educación y servicios de apoyo educativo"/>
    <s v="PRESTACION DE SERVICIOS DE CAPACITACION E INSTRUCCIÓN PARA EL PERSONAL DE PILOTOS, TRIPULANTES Y ESPECIALISTAS DE MANTENIMIENTO DE LA FUERZA PUBLICA Y FUERZAS ARMADAS EN IDIOMA INGLES "/>
    <n v="86111700"/>
    <s v="MÍNIMA CUANTÍA"/>
    <n v="2"/>
    <n v="6"/>
    <n v="10"/>
    <n v="1"/>
    <n v="19216000"/>
    <s v="GLOBAL"/>
    <s v="NO SOLICITADAS"/>
  </r>
  <r>
    <x v="17"/>
    <s v="02-01-01-004-003"/>
    <s v="02-01-01-004-003-09"/>
    <s v="Activos fijos - Otras máquinas para usos generales y sus partes y piezas"/>
    <s v="ADQUISICIÓN DE AIRES ACONDICIONADOS 36000 BTU"/>
    <n v="40101701"/>
    <s v="MÍNIMA CUANTÍA"/>
    <n v="2"/>
    <n v="3"/>
    <n v="10"/>
    <n v="10"/>
    <n v="43338484"/>
    <s v="UNIDAD"/>
    <s v="NO SOLICITADAS"/>
  </r>
  <r>
    <x v="17"/>
    <s v="02-02-02-008-007"/>
    <s v="02-02-02-008-007-01-5"/>
    <s v="Adquisición de servicios - Servicios de mantenimiento y reparación de otra maquinaria y otro equipo"/>
    <s v="MTTO AIRES ACONDICIONADOS CUARTOS FRIOS Y HIELERAS (GRUIA 2*18000, 1*24000 - GIMFA*55 - GRUTE 5*12000, 8*18000, 4*24000, 2*36000, 30*12-24000, 6*60000 - GRUSE 6*CUARTO FRÍO Y HIELERAS) "/>
    <n v="72151207"/>
    <s v="MÍNIMA CUANTÍA"/>
    <n v="2"/>
    <n v="4"/>
    <n v="16"/>
    <n v="1"/>
    <n v="50000000"/>
    <s v="GLOBAL"/>
    <s v="NO SOLICITADAS"/>
  </r>
  <r>
    <x v="17"/>
    <s v="02-02-02-008-007"/>
    <s v="02-02-02-008-007-01-5"/>
    <s v="Adquisición de servicios - Servicios de mantenimiento y reparación de otra maquinaria y otro equipo"/>
    <s v="MTTO AIRES ACONDICIONADOS CUARTOS FRIOS Y HIELERAS (GRUIA 2*18000, 1*24000 - GIMFA*55 - GRUTE 5*12000, 8*18000, 4*24000, 2*36000, 30*12-24000, 6*60000 - GRUSE 6*CUARTO FRÍO Y HIELERAS) "/>
    <n v="72151207"/>
    <s v="MÍNIMA CUANTÍA"/>
    <n v="2"/>
    <n v="4"/>
    <n v="10"/>
    <n v="1"/>
    <n v="15000000"/>
    <s v="GLOBAL"/>
    <s v="NO SOLICITADAS"/>
  </r>
  <r>
    <x v="17"/>
    <s v="02-02-02-008-007"/>
    <s v="02-02-02-008-007-01-5"/>
    <s v="Adquisición de servicios - Servicios de mantenimiento y reparación de otra maquinaria y otro equipo"/>
    <s v="MANTENIMIENTO PLANTAS ELECTRICAS"/>
    <n v="72154300"/>
    <s v="MÍNIMA CUANTÍA"/>
    <n v="2"/>
    <n v="2"/>
    <n v="10"/>
    <n v="1"/>
    <n v="24981182.100000001"/>
    <s v="GLOBAL"/>
    <s v="NO SOLICITADAS"/>
  </r>
  <r>
    <x v="17"/>
    <s v="02-02-02-008-007"/>
    <s v="02-02-02-008-007-01-5"/>
    <s v="Adquisición de servicios - Servicios de mantenimiento y reparación de otra maquinaria y otro equipo"/>
    <s v="MANTENIMIENTO CELDAS BT DE LA SUBESTACIÓN (COMANDO Y SIMULADORES)"/>
    <n v="72154300"/>
    <s v="MÍNIMA CUANTÍA"/>
    <n v="2"/>
    <n v="4"/>
    <n v="10"/>
    <n v="1"/>
    <n v="12792500"/>
    <s v="GLOBAL"/>
    <s v="NO SOLICITADAS"/>
  </r>
  <r>
    <x v="17"/>
    <s v="02-02-02-008-007"/>
    <s v="02-02-02-008-007-01-5"/>
    <s v="Adquisición de servicios - Servicios de mantenimiento y reparación de otra maquinaria y otro equipo"/>
    <s v="MANTENIMIENTO CELDAS MT DE LA SUBESTACIÓN (SUBESTACIÓN ELÉCTRICA PRINCIPAL)"/>
    <n v="72154300"/>
    <s v="MÍNIMA CUANTÍA"/>
    <n v="2"/>
    <n v="4"/>
    <n v="10"/>
    <n v="1"/>
    <n v="50000000"/>
    <s v="GLOBAL"/>
    <s v="NO SOLICITADAS"/>
  </r>
  <r>
    <x v="17"/>
    <s v="02-02-02-005-004"/>
    <s v="02-02-02-005-004-02-4"/>
    <s v="Adquisición de servicios - Servicios generales de construcción de tuberías para la conducción de gas a larga distancia, líneas de comunicación y cables de poder"/>
    <s v="MANTENIMIENTO REDES ELECTRICAS "/>
    <n v="81102402"/>
    <s v="MÍNIMA CUANTÍA"/>
    <n v="2"/>
    <n v="4"/>
    <n v="10"/>
    <n v="1"/>
    <n v="29243628.739999998"/>
    <s v="GLOBAL"/>
    <s v="NO SOLICITADAS"/>
  </r>
  <r>
    <x v="17"/>
    <s v="02-02-02-008-007"/>
    <s v="02-02-02-008-007-01-5"/>
    <s v="Adquisición de servicios - Servicios de mantenimiento y reparación de otra maquinaria y otro equipo"/>
    <s v="MANTENIMIENTO TRANSFORMADORES"/>
    <n v="81102402"/>
    <s v="MÍNIMA CUANTÍA"/>
    <n v="2"/>
    <n v="4"/>
    <n v="10"/>
    <n v="1"/>
    <n v="13030500"/>
    <s v="GLOBAL"/>
    <s v="NO SOLICITADAS"/>
  </r>
  <r>
    <x v="17"/>
    <s v="02-02-02-005-004"/>
    <s v="02-02-02-005-004-05"/>
    <s v="Adquisición de servicios - Servicios especiales de construcción"/>
    <s v="ADQUISICION DE SERVICIOS-SERVICIOS ESPECIALES DE CONSTRUCCION"/>
    <n v="72101500"/>
    <s v="MÍNIMA CUANTÍA"/>
    <n v="1"/>
    <n v="11"/>
    <n v="10"/>
    <n v="1"/>
    <n v="38000000"/>
    <s v="GLOBAL"/>
    <s v="SI EN TRAMITE"/>
  </r>
  <r>
    <x v="17"/>
    <s v="02-02-02-008-007"/>
    <s v="02-02-02-008-007-01-5"/>
    <s v="Adquisición de servicios - Servicios de mantenimiento y reparación de otra maquinaria y otro equipo"/>
    <s v="MANTENIMIENTO DE HERRAMIENTAS Y EQUIPO DE TALLERES "/>
    <n v="73152101"/>
    <s v="MÍNIMA CUANTÍA"/>
    <n v="3"/>
    <n v="3"/>
    <n v="10"/>
    <n v="1"/>
    <n v="4997626"/>
    <s v="GLOBAL"/>
    <s v="NO SOLICITADAS"/>
  </r>
  <r>
    <x v="17"/>
    <s v="02-02-02-008-005"/>
    <s v="02-02-02-008-005-03"/>
    <s v="Adquisición de servicios - Servicios de limpieza"/>
    <s v="LAVADO Y DESINFECCION DE TANQUES"/>
    <n v="72154055"/>
    <s v="MÍNIMA CUANTÍA"/>
    <n v="2"/>
    <n v="3"/>
    <n v="10"/>
    <n v="1"/>
    <n v="6753250"/>
    <s v="GLOBAL"/>
    <s v="NO SOLICITADAS"/>
  </r>
  <r>
    <x v="17"/>
    <s v="02-02-02-008-007"/>
    <s v="02-02-02-008-007-01-5"/>
    <s v="Adquisición de servicios - Servicios de mantenimiento y reparación de otra maquinaria y otro equipo"/>
    <s v="MANTENIMIENTO EQUIPO DE COCINA"/>
    <n v="73152100"/>
    <s v="MÍNIMA CUANTÍA"/>
    <n v="3"/>
    <n v="2"/>
    <n v="16"/>
    <n v="1"/>
    <n v="19992119.960000001"/>
    <s v="GLOBAL"/>
    <s v="NO SOLICITADAS"/>
  </r>
  <r>
    <x v="17"/>
    <s v="02-02-02-008-007"/>
    <s v="02-02-02-008-007-01-5"/>
    <s v="Adquisición de servicios - Servicios de mantenimiento y reparación de otra maquinaria y otro equipo"/>
    <s v="MANTENIMIENTO DE LAVADORAS Y SECADORAS"/>
    <n v="73152101"/>
    <s v="MÍNIMA CUANTÍA"/>
    <n v="1"/>
    <n v="11"/>
    <n v="16"/>
    <n v="1"/>
    <n v="9999878"/>
    <s v="GLOBAL"/>
    <s v="NO SOLICITADAS"/>
  </r>
  <r>
    <x v="17"/>
    <s v="02-02-01-003-002"/>
    <s v="02-02-01-003-002-01"/>
    <s v="Materiales y suministros - Pasta de papel, papel y cartón"/>
    <s v="CARTULINA BRISTOL AMARILLA  70 X 100 CMS"/>
    <n v="14111519"/>
    <s v="MÍNIMA CUANTÍA"/>
    <n v="1"/>
    <n v="2"/>
    <n v="10"/>
    <n v="300"/>
    <n v="300000"/>
    <s v="UNIDAD"/>
    <s v="NO SOLICITADAS"/>
  </r>
  <r>
    <x v="17"/>
    <s v="02-02-02-008-007"/>
    <s v="02-02-02-008-007-01-5"/>
    <s v="Adquisición de servicios - Servicios de mantenimiento y reparación de otra maquinaria y otro equipo"/>
    <s v="MANTENIMIENTO PREVENTIVO Y CORRECTIVO UPS (18 MANTOS + 2 CAMBIOS BATERIAS (40- 12V7 Y 12- 12V9)"/>
    <n v="73152108"/>
    <s v="MÍNIMA CUANTÍA"/>
    <n v="3"/>
    <n v="3"/>
    <n v="10"/>
    <n v="1"/>
    <n v="6061291"/>
    <s v="GLOBAL"/>
    <s v="NO SOLICITADAS"/>
  </r>
  <r>
    <x v="17"/>
    <s v="02-01-01-004-006"/>
    <s v="02-01-01-004-006-04"/>
    <s v="Activos fijos - Acumuladores, pilas y baterías primarias y sus partes y piezas"/>
    <s v="ADQUISICION UPS CUARTO EQUIPOS COMUNICACIONES PRINCIPAL (GRUAL 12 KVA)"/>
    <n v="39121004"/>
    <s v="MÍNIMA CUANTÍA"/>
    <n v="3"/>
    <n v="3"/>
    <n v="10"/>
    <n v="1"/>
    <n v="11507288"/>
    <s v="UNIDAD"/>
    <s v="NO SOLICITADAS"/>
  </r>
  <r>
    <x v="17"/>
    <s v="02-02-02-008-005"/>
    <s v="02-02-02-008-005-09-5"/>
    <s v="Adquisición de servicios - Servicios auxiliares especializados de oficina"/>
    <s v="SERVICIO FOTOCOPIADO E IMPRESIÓN A TODO COSTO VF 2021"/>
    <n v="80161801"/>
    <s v="MÍNIMA CUANTÍA"/>
    <n v="2"/>
    <n v="10"/>
    <n v="10"/>
    <n v="1"/>
    <n v="11000000"/>
    <s v="GLOBAL"/>
    <s v="SI EN TRAMITE"/>
  </r>
  <r>
    <x v="17"/>
    <s v="02-02-02-008-007"/>
    <s v="02-02-02-008-007-01-4"/>
    <s v="Adquisición de servicios - Servicios de mantenimiento y reparación de maquinaria y equipo de transporte"/>
    <s v="MANTENIMIENTO PARQUE AUTOMOTOR VF 2021"/>
    <n v="78181500"/>
    <s v="MÍNIMA CUANTÍA"/>
    <n v="2"/>
    <n v="10"/>
    <n v="10"/>
    <n v="1"/>
    <n v="44976545.729999997"/>
    <s v="GLOBAL"/>
    <s v="SI EN TRAMITE"/>
  </r>
  <r>
    <x v="17"/>
    <s v="02-02-01-004-009"/>
    <s v="02-02-01-004-009-01"/>
    <s v="Materiales y suministros - Vehículos automotores, remolques y semirremolques; y sus partes, piezas y accesorios"/>
    <s v="REPUESTOS PARQUE AUTOMOTOR"/>
    <s v="25171500;25171700;25171900;25172000;25172100;25172200;25172300;25172400;25172500;25172600;25172700;25172800;25172900;25173000;25173300;25173700;25173800;25173900;25174000;25174100;25174200;25174400;25174600;25174700;25174800;25174900;25175000"/>
    <s v="MÍNIMA CUANTÍA"/>
    <n v="2"/>
    <n v="9"/>
    <n v="10"/>
    <n v="1"/>
    <n v="59994358"/>
    <s v="GLOBAL"/>
    <s v="NO SOLICITADAS"/>
  </r>
  <r>
    <x v="17"/>
    <s v="02-02-01-003-006"/>
    <s v="02-02-01-003-006-09"/>
    <s v="Materiales y suministros - Otros productos plásticos"/>
    <s v="PICOPROTECTORES PARA REGLETA DE PLANTA TELEFÓNICA IPS 2000PM-230S "/>
    <n v="39121423"/>
    <s v="MÍNIMA CUANTÍA"/>
    <n v="2"/>
    <n v="2"/>
    <n v="10"/>
    <n v="25"/>
    <n v="2036882.8399999999"/>
    <s v="UNIDAD"/>
    <s v="NO SOLICITADAS"/>
  </r>
  <r>
    <x v="17"/>
    <s v="02-02-01-003-006"/>
    <s v="02-02-01-003-006-09"/>
    <s v="Materiales y suministros - Otros productos plásticos"/>
    <s v="PATCH CORD CATEGORÍA 6A (ROJO O AZUL) X 1,5 MTS"/>
    <n v="39121423"/>
    <s v="MÍNIMA CUANTÍA"/>
    <n v="2"/>
    <n v="2"/>
    <n v="10"/>
    <n v="25"/>
    <n v="546549.44999999995"/>
    <s v="UNIDAD"/>
    <s v="NO SOLICITADAS"/>
  </r>
  <r>
    <x v="17"/>
    <s v="02-02-01-003-006"/>
    <s v="02-02-01-003-006-09"/>
    <s v="Materiales y suministros - Otros productos plásticos"/>
    <s v="PATCH CORD CATEGORÍA 6A (ROJO O AZUL) X 3MTS"/>
    <n v="39121423"/>
    <s v="MÍNIMA CUANTÍA"/>
    <n v="2"/>
    <n v="2"/>
    <n v="10"/>
    <n v="50"/>
    <n v="1739379.5699999998"/>
    <s v="UNIDAD"/>
    <s v="NO SOLICITADAS"/>
  </r>
  <r>
    <x v="17"/>
    <s v="02-02-01-003-007"/>
    <s v="02-02-01-003-007-04"/>
    <s v="Materiales y suministros - Yeso, cal y cemento"/>
    <s v="CEMENTO GRIS bulto de 50 kilos"/>
    <n v="30111600"/>
    <s v="SELECCIÓN ABREVIADA MENOR CUANTÍA"/>
    <n v="1"/>
    <n v="4"/>
    <n v="10"/>
    <n v="7"/>
    <n v="347284"/>
    <s v="UNIDAD"/>
    <s v="NO SOLICITADAS"/>
  </r>
  <r>
    <x v="17"/>
    <s v="02-02-01-003-008"/>
    <s v="02-02-01-003-008-09"/>
    <s v="Materiales y suministros - Otros artículos manufacturados n. C. P."/>
    <s v="CEPILLO DE ALAMBRE"/>
    <n v="27111907"/>
    <s v="SELECCIÓN ABREVIADA MENOR CUANTÍA"/>
    <n v="1"/>
    <n v="4"/>
    <n v="10"/>
    <n v="5"/>
    <n v="82685"/>
    <s v="UNIDAD"/>
    <s v="NO SOLICITADAS"/>
  </r>
  <r>
    <x v="17"/>
    <s v="02-02-02-009-004"/>
    <s v="02-02-02-009-004-01"/>
    <s v="Adquisición de servicios - Servicios de alcantarillado, servicios de limpieza, tratamiento de aguas residuales y tanques sépticos"/>
    <s v="SERVICIO ASEO Y RECOLECCIÓN DE BASURAS"/>
    <n v="76121501"/>
    <s v="SOLICITUD DE INFORMACIÓN A LOS PROVEEDORES"/>
    <n v="12"/>
    <n v="12"/>
    <n v="16"/>
    <n v="1"/>
    <n v="655588"/>
    <s v="GLOBAL"/>
    <s v="NO SOLICITADAS"/>
  </r>
  <r>
    <x v="17"/>
    <s v="02-02-01-003-007"/>
    <s v="02-02-01-003-007-02"/>
    <s v="Materiales y suministros - Artículos de cerámica no estructural"/>
    <s v="CERAMICA MURO Y PISO CUALQUIER COLOR FORMATO A DEFINIR"/>
    <n v="30131700"/>
    <s v="SELECCIÓN ABREVIADA MENOR CUANTÍA"/>
    <n v="1"/>
    <n v="4"/>
    <n v="10"/>
    <n v="100"/>
    <n v="4961200"/>
    <s v="UNIDAD"/>
    <s v="NO SOLICITADAS"/>
  </r>
  <r>
    <x v="17"/>
    <s v="02-02-02-006-009"/>
    <s v="02-02-02-006-009-01"/>
    <s v="Adquisición de servicios - Servicios de distribución de electricidad, y servicios de distribución de gas (por cuenta propia)"/>
    <s v="SERVICIO ENERGIA (CACOM-4, FLANDES, LA MARÍA Y SISTEMA DE BOMBEO LA REFORMA)"/>
    <n v="83101803"/>
    <s v="SOLICITUD DE INFORMACIÓN A LOS PROVEEDORES"/>
    <n v="1"/>
    <n v="12"/>
    <n v="16"/>
    <n v="1"/>
    <n v="2920639.4499999406"/>
    <s v="GLOBAL"/>
    <s v="NO SOLICITADAS"/>
  </r>
  <r>
    <x v="17"/>
    <s v="02-02-02-008-005"/>
    <s v="02-02-02-008-005-03"/>
    <s v="Adquisición de servicios - Servicios de limpieza"/>
    <s v="SERVICIO DE ASEO Y LIMPIEZA"/>
    <n v="76111500"/>
    <s v="SELECCIÓN ABREVIADA - ACUERDO MARCO"/>
    <n v="3"/>
    <n v="9"/>
    <n v="16"/>
    <n v="1"/>
    <n v="80000000"/>
    <s v="GLOBAL"/>
    <s v="SI EN TRAMITE"/>
  </r>
  <r>
    <x v="17"/>
    <s v="02-02-02-008-005"/>
    <s v="02-02-02-008-005-03"/>
    <s v="Adquisición de servicios - Servicios de limpieza"/>
    <s v="SERVICIO DE ASEO Y LIMPIEZA"/>
    <n v="76111500"/>
    <s v="SELECCIÓN ABREVIADA - ACUERDO MARCO"/>
    <n v="3"/>
    <n v="9"/>
    <n v="10"/>
    <n v="1"/>
    <n v="24000000"/>
    <s v="GLOBAL"/>
    <s v="SI EN TRAMITE"/>
  </r>
  <r>
    <x v="17"/>
    <s v="02-02-01-004-002"/>
    <s v="02-02-01-004-002"/>
    <s v="Materiales y suministros - Productos metálicos elaborados (excepto maquinaria y equipo)"/>
    <s v="CERRADURA  DE BAÑO"/>
    <n v="31162402"/>
    <s v="SELECCIÓN ABREVIADA MENOR CUANTÍA"/>
    <n v="1"/>
    <n v="4"/>
    <n v="10"/>
    <n v="7"/>
    <n v="148449"/>
    <s v="UNIDAD"/>
    <s v="NO SOLICITADAS"/>
  </r>
  <r>
    <x v="17"/>
    <s v="02-02-01-003-004"/>
    <s v="02-02-01-003-004-02"/>
    <s v="Materiales y suministros - Productos químicos inorgánicos básicos n. C. P."/>
    <s v="HIPOCLORITO DE SODIO 15%"/>
    <n v="47101600"/>
    <s v="MÍNIMA CUANTÍA"/>
    <n v="2"/>
    <n v="3"/>
    <n v="16"/>
    <n v="1040"/>
    <n v="1989000"/>
    <s v="KILOGRAMO"/>
    <s v="NO SOLICITADAS"/>
  </r>
  <r>
    <x v="17"/>
    <s v="02-02-01-003-004"/>
    <s v="02-02-01-003-004-02"/>
    <s v="Materiales y suministros - Productos químicos inorgánicos básicos n. C. P."/>
    <s v="HIPOCLORITO DE CALCIO 70% GRANULADO"/>
    <n v="47101600"/>
    <s v="MÍNIMA CUANTÍA"/>
    <n v="2"/>
    <n v="3"/>
    <n v="16"/>
    <n v="1300"/>
    <n v="9912500"/>
    <s v="KILOGRAMO"/>
    <s v="NO SOLICITADAS"/>
  </r>
  <r>
    <x v="17"/>
    <s v="02-02-01-003-004"/>
    <s v="02-02-01-003-004-02"/>
    <s v="Materiales y suministros - Productos químicos inorgánicos básicos n. C. P."/>
    <s v="HIPOCLORITO DE CALCIO 90% "/>
    <n v="47101600"/>
    <s v="MÍNIMA CUANTÍA"/>
    <n v="2"/>
    <n v="3"/>
    <n v="16"/>
    <n v="415"/>
    <n v="3556550"/>
    <s v="KILOGRAMO"/>
    <s v="NO SOLICITADAS"/>
  </r>
  <r>
    <x v="17"/>
    <s v="02-02-01-003-004"/>
    <s v="02-02-01-003-004-02"/>
    <s v="Materiales y suministros - Productos químicos inorgánicos básicos n. C. P."/>
    <s v="ACIDO MURIÁTICO"/>
    <n v="47101600"/>
    <s v="MÍNIMA CUANTÍA"/>
    <n v="2"/>
    <n v="3"/>
    <n v="16"/>
    <n v="31"/>
    <n v="201500"/>
    <s v="LITRO"/>
    <s v="NO SOLICITADAS"/>
  </r>
  <r>
    <x v="17"/>
    <s v="02-02-01-003-004"/>
    <s v="02-02-01-003-004-02"/>
    <s v="Materiales y suministros - Productos químicos inorgánicos básicos n. C. P."/>
    <s v="HIDROXICLORURO DE ALUMINIO"/>
    <n v="47101600"/>
    <s v="MÍNIMA CUANTÍA"/>
    <n v="2"/>
    <n v="3"/>
    <n v="16"/>
    <n v="13800"/>
    <n v="35019915"/>
    <s v="KILOGRAMO"/>
    <s v="NO SOLICITADAS"/>
  </r>
  <r>
    <x v="17"/>
    <s v="02-02-01-003-005"/>
    <s v="02-02-01-003-005-04"/>
    <s v="Materiales y suministros - Productos químicos n. C. P."/>
    <s v="KIT PARA DETERMINACIÓN ALCALINIDAD"/>
    <n v="47101600"/>
    <s v="MÍNIMA CUANTÍA"/>
    <n v="2"/>
    <n v="3"/>
    <n v="16"/>
    <n v="3"/>
    <n v="696150"/>
    <s v="UNIDAD"/>
    <s v="NO SOLICITADAS"/>
  </r>
  <r>
    <x v="17"/>
    <s v="02-02-01-003-005"/>
    <s v="02-02-01-003-005-04"/>
    <s v="Materiales y suministros - Productos químicos n. C. P."/>
    <s v="KIT PARA DETERMINACIÓN NITRITOS"/>
    <n v="47101600"/>
    <s v="MÍNIMA CUANTÍA"/>
    <n v="2"/>
    <n v="3"/>
    <n v="16"/>
    <n v="4"/>
    <n v="260855.44"/>
    <s v="UNIDAD"/>
    <s v="NO SOLICITADAS"/>
  </r>
  <r>
    <x v="17"/>
    <s v="02-02-01-003-005"/>
    <s v="02-02-01-003-005-04"/>
    <s v="Materiales y suministros - Productos químicos n. C. P."/>
    <s v="KIT PARA DETERMINACIÓN NITRATOS"/>
    <n v="47101600"/>
    <s v="MÍNIMA CUANTÍA"/>
    <n v="2"/>
    <n v="3"/>
    <n v="16"/>
    <n v="3"/>
    <n v="1079925"/>
    <n v="0"/>
    <s v="NO SOLICITADAS"/>
  </r>
  <r>
    <x v="17"/>
    <s v="02-02-01-003-005"/>
    <s v="02-02-01-003-005-04"/>
    <s v="Materiales y suministros - Productos químicos n. C. P."/>
    <s v="KIT PARA DETERMINACIÓN DUREZA"/>
    <n v="47101600"/>
    <s v="MÍNIMA CUANTÍA"/>
    <n v="2"/>
    <n v="3"/>
    <n v="16"/>
    <n v="4"/>
    <n v="369294.19"/>
    <s v="UNIDAD"/>
    <s v="NO SOLICITADAS"/>
  </r>
  <r>
    <x v="17"/>
    <s v="02-02-01-003-005"/>
    <s v="02-02-01-003-005-04"/>
    <s v="Materiales y suministros - Productos químicos n. C. P."/>
    <s v="KIT PARA DETERMINACIÓN CLORO RESIDUAL Y PH"/>
    <n v="47101600"/>
    <s v="MÍNIMA CUANTÍA"/>
    <n v="2"/>
    <n v="3"/>
    <n v="16"/>
    <n v="10"/>
    <n v="8627500"/>
    <s v="UNIDAD"/>
    <s v="NO SOLICITADAS"/>
  </r>
  <r>
    <x v="17"/>
    <s v="02-02-01-003-004"/>
    <s v="02-02-01-003-004-01"/>
    <s v="Materiales y suministros - Químicos orgánicos básicos"/>
    <s v="ROJO FENOL"/>
    <n v="47101600"/>
    <s v="MÍNIMA CUANTÍA"/>
    <n v="2"/>
    <n v="3"/>
    <n v="16"/>
    <n v="5"/>
    <n v="405343.75"/>
    <s v="LITRO"/>
    <s v="NO SOLICITADAS"/>
  </r>
  <r>
    <x v="17"/>
    <s v="02-02-01-003-004"/>
    <s v="02-02-01-003-004-01"/>
    <s v="Materiales y suministros - Químicos orgánicos básicos"/>
    <s v="OTORTILOINA"/>
    <n v="47101600"/>
    <s v="MÍNIMA CUANTÍA"/>
    <n v="2"/>
    <n v="3"/>
    <n v="16"/>
    <n v="5"/>
    <n v="511700"/>
    <s v="LITRO"/>
    <s v="NO SOLICITADAS"/>
  </r>
  <r>
    <x v="17"/>
    <s v="02-02-01-003-004"/>
    <s v="02-02-01-003-004-01"/>
    <s v="Materiales y suministros - Químicos orgánicos básicos"/>
    <s v="SODA CAÚSTICA SACO POR 25 KG"/>
    <n v="47101600"/>
    <s v="MÍNIMA CUANTÍA"/>
    <n v="2"/>
    <n v="3"/>
    <n v="16"/>
    <n v="24"/>
    <n v="2226787.5"/>
    <s v="UNIDAD"/>
    <s v="NO SOLICITADAS"/>
  </r>
  <r>
    <x v="17"/>
    <s v="02-02-01-003-004"/>
    <s v="02-02-01-003-004-01"/>
    <s v="Materiales y suministros - Químicos orgánicos básicos"/>
    <s v="SAL INDUSTRIAL"/>
    <n v="47101600"/>
    <s v="MÍNIMA CUANTÍA"/>
    <n v="2"/>
    <n v="3"/>
    <n v="16"/>
    <n v="35"/>
    <n v="840000"/>
    <s v="UNIDAD"/>
    <s v="NO SOLICITADAS"/>
  </r>
  <r>
    <x v="17"/>
    <s v="02-02-02-008-005"/>
    <s v="02-02-02-008-005-03"/>
    <s v="Adquisición de servicios - Servicios de limpieza"/>
    <s v="SERVICIO DE FUMIGACION"/>
    <n v="72102103"/>
    <s v="MÍNIMA CUANTÍA"/>
    <n v="2"/>
    <n v="10"/>
    <n v="10"/>
    <n v="1"/>
    <n v="5400000"/>
    <s v="GLOBAL"/>
    <s v="NO SOLICITADAS"/>
  </r>
  <r>
    <x v="17"/>
    <s v="02-02-02-008-003"/>
    <s v="02-02-02-008-003-04-4"/>
    <s v="Adquisición de servicios - Servicios de ensayo y análisis técnicos"/>
    <s v="ANALISIS FISICOQUIMICO Y MICROBIOLOGICO DE AGUA          "/>
    <n v="70171501"/>
    <s v="MÍNIMA CUANTÍA"/>
    <n v="1"/>
    <n v="11"/>
    <n v="10"/>
    <n v="1"/>
    <n v="14549318"/>
    <s v="GLOBAL"/>
    <s v="SI EN TRAMITE"/>
  </r>
  <r>
    <x v="17"/>
    <s v="02-02-02-005-004"/>
    <s v="02-02-02-005-004-02-5"/>
    <s v="Adquisición de servicios - Servicios generales de construcción de tuberías y cables locales, y obras conexas"/>
    <s v="FUNCIONAMIENTO PTAR Y PTAP CACOM-4- FLANDES-CERRO LA MARIA Y AREAS COMPLEMENTARIAS"/>
    <n v="76121701"/>
    <s v="SELECCIÓN ABREVIADA MENOR CUANTÍA"/>
    <n v="2"/>
    <n v="4"/>
    <n v="10"/>
    <n v="1"/>
    <n v="80000000"/>
    <s v="GLOBAL"/>
    <s v="SI EN TRAMITE"/>
  </r>
  <r>
    <x v="17"/>
    <s v="02-02-01-004-002"/>
    <s v="02-02-01-004-002"/>
    <s v="Materiales y suministros - Productos metálicos elaborados (excepto maquinaria y equipo)"/>
    <s v="CERRADURA BOLA  PARA HABITACION CON LLAVES"/>
    <n v="31162402"/>
    <s v="SELECCIÓN ABREVIADA MENOR CUANTÍA"/>
    <n v="1"/>
    <n v="4"/>
    <n v="10"/>
    <n v="15"/>
    <n v="992250"/>
    <s v="UNIDAD"/>
    <s v="NO SOLICITADAS"/>
  </r>
  <r>
    <x v="17"/>
    <s v="02-02-01-004-002"/>
    <s v="02-02-01-004-002"/>
    <s v="Materiales y suministros - Productos metálicos elaborados (excepto maquinaria y equipo)"/>
    <s v="CERRADURA DE MANIJA SATINADA"/>
    <n v="31162402"/>
    <s v="SELECCIÓN ABREVIADA MENOR CUANTÍA"/>
    <n v="1"/>
    <n v="4"/>
    <n v="10"/>
    <n v="5"/>
    <n v="441000"/>
    <s v="UNIDAD"/>
    <s v="NO SOLICITADAS"/>
  </r>
  <r>
    <x v="17"/>
    <s v="02-02-01-004-002"/>
    <s v="02-02-01-004-002"/>
    <s v="Materiales y suministros - Productos metálicos elaborados (excepto maquinaria y equipo)"/>
    <s v="CERRADURA DE SEGURIDAD DE TRES GOLPES, PESTILLO TIRADOR Y CADENA EN ACERO NIQUELADO PARA PUERTAS DERECHAS E IZQUIERDAS"/>
    <n v="31162402"/>
    <s v="SELECCIÓN ABREVIADA MENOR CUANTÍA"/>
    <n v="1"/>
    <n v="4"/>
    <n v="10"/>
    <n v="7"/>
    <n v="887516"/>
    <s v="UNIDAD"/>
    <s v="NO SOLICITADAS"/>
  </r>
  <r>
    <x v="17"/>
    <s v="02-02-02-005-004"/>
    <s v="02-02-02-005-004-02-5"/>
    <s v="Adquisición de servicios - Servicios generales de construcción de tuberías y cables locales, y obras conexas"/>
    <s v="MANTENIMIENTO POZO PROFUNDO CACOM 4"/>
    <n v="70171707"/>
    <s v="SELECCIÓN ABREVIADA MENOR CUANTÍA"/>
    <n v="2"/>
    <n v="4"/>
    <n v="10"/>
    <n v="1"/>
    <n v="19278000"/>
    <s v="GLOBAL"/>
    <s v="SI EN TRAMITE"/>
  </r>
  <r>
    <x v="17"/>
    <s v="02-02-01-004-002"/>
    <s v="02-02-01-004-002"/>
    <s v="Materiales y suministros - Productos metálicos elaborados (excepto maquinaria y equipo)"/>
    <s v="CERRADURA DOBLE SEGURITY LLAVE EXTERIOR E INTERIOR"/>
    <n v="31162402"/>
    <s v="SELECCIÓN ABREVIADA MENOR CUANTÍA"/>
    <n v="1"/>
    <n v="4"/>
    <n v="10"/>
    <n v="7"/>
    <n v="501634"/>
    <s v="UNIDAD"/>
    <s v="NO SOLICITADAS"/>
  </r>
  <r>
    <x v="17"/>
    <s v="02-02-02-009-004"/>
    <s v="02-02-02-009-004-01"/>
    <s v="Adquisición de servicios - Servicios de alcantarillado, servicios de limpieza, tratamiento de aguas residuales y tanques sépticos"/>
    <s v="MANTENIMIENTO REDES SANITARIAS Y POZOS SEPTICOS (SERVICIO VACTOR)"/>
    <n v="76121701"/>
    <s v="MÍNIMA CUANTÍA"/>
    <n v="1"/>
    <n v="7"/>
    <n v="10"/>
    <n v="1"/>
    <n v="22998657.57"/>
    <s v="GLOBAL"/>
    <s v="NO SOLICITADAS"/>
  </r>
  <r>
    <x v="17"/>
    <s v="02-02-02-009-004"/>
    <s v="02-02-02-009-004-03"/>
    <s v="Adquisición de servicios - Servicios de tratamiento y disposición de desechos"/>
    <s v="SERVICIO DE INCINERACION"/>
    <n v="76121501"/>
    <s v="MÍNIMA CUANTÍA"/>
    <n v="1"/>
    <n v="7"/>
    <n v="10"/>
    <n v="1"/>
    <n v="6999863.2199999997"/>
    <s v="GLOBAL"/>
    <s v="NO SOLICITADAS"/>
  </r>
  <r>
    <x v="17"/>
    <s v="02-02-01-003-006"/>
    <s v="02-02-01-003-006-09"/>
    <s v="Materiales y suministros - Otros productos plásticos"/>
    <s v="CHAZO DE PUNTILLA 1/4 X 100"/>
    <n v="31162800"/>
    <s v="SELECCIÓN ABREVIADA MENOR CUANTÍA"/>
    <n v="1"/>
    <n v="4"/>
    <n v="10"/>
    <n v="7"/>
    <n v="77175"/>
    <s v="UNIDAD"/>
    <s v="NO SOLICITADAS"/>
  </r>
  <r>
    <x v="17"/>
    <s v="02-02-02-008-005"/>
    <s v="02-02-02-008-005-09-7"/>
    <s v="Adquisición de servicios - Servicios de mantenimiento y cuidado del paisaje"/>
    <s v="SERVICIO DE CORTE DE PRADOS, PODA Y TALA DE ÁRBOLES"/>
    <s v="70111706;70111503"/>
    <s v="SELECCIÓN ABREVIADA MENOR CUANTÍA"/>
    <n v="1"/>
    <n v="12"/>
    <n v="10"/>
    <n v="1"/>
    <n v="38052000"/>
    <s v="GLOBAL"/>
    <s v="SI EN TRAMITE"/>
  </r>
  <r>
    <x v="17"/>
    <s v="02-02-02-008-005"/>
    <s v="02-02-02-008-005-09-7"/>
    <s v="Adquisición de servicios - Servicios de mantenimiento y cuidado del paisaje"/>
    <s v="SERVICIO DE CORTE DE PRADOS, PODA Y TALA DE ÁRBOLES"/>
    <s v="70111706;70111503"/>
    <s v="SELECCIÓN ABREVIADA MENOR CUANTÍA"/>
    <n v="1"/>
    <n v="12"/>
    <n v="16"/>
    <n v="1"/>
    <n v="18000000"/>
    <s v="GLOBAL"/>
    <s v="SI EN TRAMITE"/>
  </r>
  <r>
    <x v="17"/>
    <s v="02-02-02-008-007"/>
    <s v="02-02-02-008-007-01-5"/>
    <s v="Adquisición de servicios - Servicios de mantenimiento y reparación de otra maquinaria y otro equipo"/>
    <s v="MANTENIMIENTO EQUIPOS PLANTA AGUA POTABLE"/>
    <n v="73152101"/>
    <s v="SELECCIÓN ABREVIADA MENOR CUANTÍA"/>
    <n v="1"/>
    <n v="7"/>
    <n v="10"/>
    <n v="1"/>
    <n v="19999524"/>
    <s v="GLOBAL"/>
    <s v="NO SOLICITADAS"/>
  </r>
  <r>
    <x v="17"/>
    <s v="02-01-01-004-003"/>
    <s v="02-01-01-004-003-09"/>
    <s v="Activos fijos - Otras máquinas para usos generales y sus partes y piezas"/>
    <s v="SUMINISTRO E INSTALACIÓN, PUESTA EN MARCHA EQUIPO GENERADOR DE HIPOCLORITO "/>
    <n v="26111602"/>
    <s v="SELECCIÓN ABREVIADA MENOR CUANTÍA"/>
    <n v="1"/>
    <n v="7"/>
    <n v="10"/>
    <n v="1"/>
    <n v="115020402"/>
    <s v="UNIDAD"/>
    <s v="NO SOLICITADAS"/>
  </r>
  <r>
    <x v="17"/>
    <s v="02-02-01-004-003"/>
    <s v="02-02-01-004-003-02"/>
    <s v="Materiales y suministros - Bombas, compresores, motores de fuerza hidráulica y motores de potencia neumática y válvulas y sus partes y piezas"/>
    <s v="BOMBAS DOSIFICADORAS PARA LA PLANTA DE TRATAMIENTO DE AGUA POTABLE"/>
    <n v="40151500"/>
    <s v="SELECCIÓN ABREVIADA MENOR CUANTÍA"/>
    <n v="1"/>
    <n v="7"/>
    <n v="10"/>
    <n v="2"/>
    <n v="6999818"/>
    <s v="UNIDAD"/>
    <s v="NO SOLICITADAS"/>
  </r>
  <r>
    <x v="17"/>
    <s v="02-02-02-006-003"/>
    <s v="02-02-02-006-003-03"/>
    <s v="Adquisición de servicios - Servicios de suministro de comidas"/>
    <s v="SERVICIO DE CAFETERIA Y CATERING"/>
    <n v="90101700"/>
    <s v="MÍNIMA CUANTÍA"/>
    <n v="2"/>
    <n v="10"/>
    <n v="16"/>
    <n v="1"/>
    <n v="15000000"/>
    <s v="GLOBAL"/>
    <s v="NO SOLICITADAS"/>
  </r>
  <r>
    <x v="17"/>
    <s v="02-02-02-005-004"/>
    <s v="02-02-02-005-004-01-1"/>
    <s v="Adquisición de servicios - Servicios generales de construcción de edificaciones residenciales"/>
    <s v="MANTENIMIENTO Y ADECUACIÓN CFS 9"/>
    <n v="72102900"/>
    <s v="LICITACIÓN PÚBLICA"/>
    <n v="2"/>
    <n v="9"/>
    <n v="16"/>
    <n v="1"/>
    <n v="115000000"/>
    <s v="GLOBAL"/>
    <s v="NO SOLICITADAS"/>
  </r>
  <r>
    <x v="17"/>
    <s v="02-02-01-003-006"/>
    <s v="02-02-01-003-006-09"/>
    <s v="Materiales y suministros - Otros productos plásticos"/>
    <s v="CHAZO PUNTILLA DE PLASTICO DIMENSION A DEFINIR PAQ X 100"/>
    <n v="31162800"/>
    <s v="SELECCIÓN ABREVIADA MENOR CUANTÍA"/>
    <n v="1"/>
    <n v="4"/>
    <n v="10"/>
    <n v="15"/>
    <n v="221130"/>
    <s v="UNIDAD"/>
    <s v="NO SOLICITADAS"/>
  </r>
  <r>
    <x v="17"/>
    <s v="02-02-01-003-006"/>
    <s v="02-02-01-003-006-09"/>
    <s v="Materiales y suministros - Otros productos plásticos"/>
    <s v="CHAZOS DE PLASTICO DE ¼” PAQX100"/>
    <n v="31162800"/>
    <s v="SELECCIÓN ABREVIADA MENOR CUANTÍA"/>
    <n v="1"/>
    <n v="4"/>
    <n v="10"/>
    <n v="15"/>
    <n v="132300"/>
    <s v="UNIDAD"/>
    <s v="NO SOLICITADAS"/>
  </r>
  <r>
    <x v="17"/>
    <s v="02-02-02-005-004"/>
    <s v="02-02-02-005-004-01-1"/>
    <s v="Adquisición de servicios - Servicios generales de construcción de edificaciones residenciales"/>
    <s v="MANTENIMIENTO Y ADECUACIÓN BARRACA 6 SUBOFICIALES (la otra mitad)"/>
    <n v="72102900"/>
    <s v="LICITACIÓN PÚBLICA"/>
    <n v="2"/>
    <n v="9"/>
    <n v="16"/>
    <n v="1"/>
    <n v="90000000"/>
    <s v="GLOBAL"/>
    <s v="NO SOLICITADAS"/>
  </r>
  <r>
    <x v="17"/>
    <s v="02-02-02-005-004"/>
    <s v="02-02-02-005-004-01-1"/>
    <s v="Adquisición de servicios - Servicios generales de construcción de edificaciones residenciales"/>
    <s v="MANTENIMIENTO Y ADECUACIÓN ALOJAMIENTO ANTIGUO COLEGIO (Cocinas y baños habitables)"/>
    <n v="72102900"/>
    <s v="LICITACIÓN PÚBLICA"/>
    <n v="2"/>
    <n v="9"/>
    <n v="16"/>
    <n v="1"/>
    <n v="115405036.98"/>
    <s v="GLOBAL"/>
    <s v="NO SOLICITADAS"/>
  </r>
  <r>
    <x v="17"/>
    <s v="02-02-02-005-004"/>
    <s v="02-02-02-005-004-01-1"/>
    <s v="Adquisición de servicios - Servicios generales de construcción de edificaciones residenciales"/>
    <s v="MANTENIMIENTO Y ADECUACIÓN ALOJAMIENTO SOLDADOS FLANDES (Baños y alojamientos)"/>
    <n v="72102900"/>
    <s v="LICITACIÓN PÚBLICA"/>
    <n v="2"/>
    <n v="9"/>
    <n v="16"/>
    <n v="1"/>
    <n v="50000000"/>
    <s v="GLOBAL"/>
    <s v="NO SOLICITADAS"/>
  </r>
  <r>
    <x v="17"/>
    <s v="02-02-02-005-004"/>
    <s v="02-02-02-005-004-01-2"/>
    <s v="Adquisición de servicios - Servicios generales de construcción de edificaciones no residenciales"/>
    <s v="MANTENIMIENTO Y ADECUACIÓN CENTRO DE ENTRENAMIENTO FÍSICO ( Baños, recepcion y cacha squash)"/>
    <n v="72102900"/>
    <s v="LICITACIÓN PÚBLICA"/>
    <n v="2"/>
    <n v="9"/>
    <n v="16"/>
    <n v="1"/>
    <n v="50000000"/>
    <s v="GLOBAL"/>
    <s v="NO SOLICITADAS"/>
  </r>
  <r>
    <x v="17"/>
    <s v="02-02-01-003-006"/>
    <s v="02-02-01-003-006-09"/>
    <s v="Materiales y suministros - Otros productos plásticos"/>
    <s v="CHAZOS DE PLASTICO DE 5/16” PAQ X100"/>
    <n v="31162800"/>
    <s v="SELECCIÓN ABREVIADA MENOR CUANTÍA"/>
    <n v="1"/>
    <n v="4"/>
    <n v="10"/>
    <n v="15"/>
    <n v="99225"/>
    <s v="UNIDAD"/>
    <s v="NO SOLICITADAS"/>
  </r>
  <r>
    <x v="17"/>
    <s v="02-02-01-004-002"/>
    <s v="02-02-01-004-002"/>
    <s v="Materiales y suministros - Productos metálicos elaborados (excepto maquinaria y equipo)"/>
    <s v="CHEQUE HORIZONTAL DE 1/2”"/>
    <n v="40141600"/>
    <s v="SELECCIÓN ABREVIADA MENOR CUANTÍA"/>
    <n v="1"/>
    <n v="4"/>
    <n v="10"/>
    <n v="20"/>
    <n v="771760"/>
    <s v="UNIDAD"/>
    <s v="NO SOLICITADAS"/>
  </r>
  <r>
    <x v="17"/>
    <s v="02-02-01-004-002"/>
    <s v="02-02-01-004-002"/>
    <s v="Materiales y suministros - Productos metálicos elaborados (excepto maquinaria y equipo)"/>
    <s v="CHEQUE HORIZONTAL DE 1”"/>
    <n v="40141600"/>
    <s v="SELECCIÓN ABREVIADA MENOR CUANTÍA"/>
    <n v="1"/>
    <n v="4"/>
    <n v="10"/>
    <n v="25"/>
    <n v="2067200"/>
    <s v="UNIDAD"/>
    <s v="NO SOLICITADAS"/>
  </r>
  <r>
    <x v="17"/>
    <s v="02-02-01-003-006"/>
    <s v="02-02-01-003-006-09"/>
    <s v="Materiales y suministros - Otros productos plásticos"/>
    <s v="CIELO RASO EN PVC X 5 UNIDADES"/>
    <n v="30161600"/>
    <s v="SELECCIÓN ABREVIADA MENOR CUANTÍA"/>
    <n v="1"/>
    <n v="4"/>
    <n v="10"/>
    <n v="20"/>
    <n v="1313400"/>
    <s v="UNIDAD"/>
    <s v="NO SOLICITADAS"/>
  </r>
  <r>
    <x v="17"/>
    <s v="02-02-01-004-002"/>
    <s v="02-02-01-004-002"/>
    <s v="Materiales y suministros - Productos metálicos elaborados (excepto maquinaria y equipo)"/>
    <s v="CINCEL SDS PLUS DE 10” PUNTA AGUDA"/>
    <n v="27111900"/>
    <s v="SELECCIÓN ABREVIADA MENOR CUANTÍA"/>
    <n v="1"/>
    <n v="4"/>
    <n v="10"/>
    <n v="1"/>
    <n v="49613"/>
    <s v="UNIDAD"/>
    <s v="NO SOLICITADAS"/>
  </r>
  <r>
    <x v="17"/>
    <s v="02-02-01-004-002"/>
    <s v="02-02-01-004-002"/>
    <s v="Materiales y suministros - Productos metálicos elaborados (excepto maquinaria y equipo)"/>
    <s v="CINCEL SDS PLUS DE 10” PUNTA PALA"/>
    <n v="27111900"/>
    <s v="SELECCIÓN ABREVIADA MENOR CUANTÍA"/>
    <n v="1"/>
    <n v="4"/>
    <n v="10"/>
    <n v="1"/>
    <n v="81078.2"/>
    <s v="UNIDAD"/>
    <s v="NO SOLICITADAS"/>
  </r>
  <r>
    <x v="17"/>
    <s v="02-02-01-003-006"/>
    <s v="02-02-01-003-006-09"/>
    <s v="Materiales y suministros - Otros productos plásticos"/>
    <s v="CINTA AISLANTE DE 3M"/>
    <n v="31201500"/>
    <s v="SELECCIÓN ABREVIADA MENOR CUANTÍA"/>
    <n v="1"/>
    <n v="4"/>
    <n v="10"/>
    <n v="1"/>
    <n v="38588"/>
    <s v="UNIDAD"/>
    <s v="NO SOLICITADAS"/>
  </r>
  <r>
    <x v="17"/>
    <s v="02-02-01-003-006"/>
    <s v="02-02-01-003-006-09"/>
    <s v="Materiales y suministros - Otros productos plásticos"/>
    <s v="CINTA ANTIDESLIZANTE ROLLO"/>
    <n v="31201513"/>
    <s v="SELECCIÓN ABREVIADA MENOR CUANTÍA"/>
    <n v="1"/>
    <n v="4"/>
    <n v="10"/>
    <n v="4"/>
    <n v="154352"/>
    <s v="UNIDAD"/>
    <s v="NO SOLICITADAS"/>
  </r>
  <r>
    <x v="17"/>
    <s v="02-02-01-003-006"/>
    <s v="02-02-01-003-006-09"/>
    <s v="Materiales y suministros - Otros productos plásticos"/>
    <s v="CINTA ASFALTICA AUTOADHESIVA 10CM*10 M"/>
    <n v="31201520"/>
    <s v="SELECCIÓN ABREVIADA MENOR CUANTÍA"/>
    <n v="1"/>
    <n v="4"/>
    <n v="10"/>
    <n v="5"/>
    <n v="496125"/>
    <s v="UNIDAD"/>
    <s v="NO SOLICITADAS"/>
  </r>
  <r>
    <x v="17"/>
    <s v="02-02-01-003-005"/>
    <s v="02-02-01-003-005-02"/>
    <s v="Materiales y suministros - Productos farmacéuticos"/>
    <s v="ANTIPARASITARIO INTERNO TABLETAS"/>
    <n v="10111305"/>
    <s v="MÍNIMA CUANTÍA"/>
    <n v="1"/>
    <n v="10"/>
    <n v="10"/>
    <n v="25"/>
    <n v="875000"/>
    <s v="UNIDAD"/>
    <s v="SI EN TRAMITE"/>
  </r>
  <r>
    <x v="17"/>
    <s v="02-02-01-003-005"/>
    <s v="02-02-01-003-005-02"/>
    <s v="Materiales y suministros - Productos farmacéuticos"/>
    <s v="ANTIPARASITARIOS EXTERNO"/>
    <n v="10111305"/>
    <s v="MÍNIMA CUANTÍA"/>
    <n v="1"/>
    <n v="10"/>
    <n v="10"/>
    <n v="20"/>
    <n v="2400000"/>
    <s v="UNIDAD"/>
    <s v="SI EN TRAMITE"/>
  </r>
  <r>
    <x v="17"/>
    <s v="02-02-01-003-005"/>
    <s v="02-02-01-003-005-02"/>
    <s v="Materiales y suministros - Productos farmacéuticos"/>
    <s v="INSECTICIDA a base de cipermetrina "/>
    <n v="12164701"/>
    <s v="MÍNIMA CUANTÍA"/>
    <n v="1"/>
    <n v="10"/>
    <n v="10"/>
    <n v="6"/>
    <n v="480000"/>
    <s v="LITRO"/>
    <s v="SI EN TRAMITE"/>
  </r>
  <r>
    <x v="17"/>
    <s v="02-02-01-003-005"/>
    <s v="02-02-01-003-005-02"/>
    <s v="Materiales y suministros - Productos farmacéuticos"/>
    <s v="ANTISEPTICO Y DESINFECTANTE PARA ANIMALES(FRASCO)"/>
    <n v="10111305"/>
    <s v="MÍNIMA CUANTÍA"/>
    <n v="1"/>
    <n v="10"/>
    <n v="10"/>
    <n v="4"/>
    <n v="380000"/>
    <s v="LITRO"/>
    <s v="SI EN TRAMITE"/>
  </r>
  <r>
    <x v="17"/>
    <s v="02-02-01-003-005"/>
    <s v="02-02-01-003-005-03"/>
    <s v="Materiales y suministros - Jabón, preparados para limpieza, perfumes y preparados de tocador"/>
    <s v="SHAMPOO PARA PERROS"/>
    <n v="10111302"/>
    <s v="MÍNIMA CUANTÍA"/>
    <n v="1"/>
    <n v="10"/>
    <n v="10"/>
    <n v="6"/>
    <n v="690000"/>
    <s v="GALON"/>
    <s v="SI EN TRAMITE"/>
  </r>
  <r>
    <x v="17"/>
    <s v="02-02-01-003-004"/>
    <s v="02-02-01-003-004-06"/>
    <s v="Materiales y suministros - Abonos y plaguicidas"/>
    <s v="JABON ANTIGARRAPATICIDA"/>
    <n v="10111302"/>
    <s v="MÍNIMA CUANTÍA"/>
    <n v="1"/>
    <n v="10"/>
    <n v="10"/>
    <n v="20"/>
    <n v="160000"/>
    <s v="UNIDAD"/>
    <s v="SI EN TRAMITE"/>
  </r>
  <r>
    <x v="17"/>
    <s v="02-02-01-003-005"/>
    <s v="02-02-01-003-005-03"/>
    <s v="Materiales y suministros - Jabón, preparados para limpieza, perfumes y preparados de tocador"/>
    <s v="CREMA DENTAL PARA PERROS"/>
    <n v="10111302"/>
    <s v="MÍNIMA CUANTÍA"/>
    <n v="1"/>
    <n v="10"/>
    <n v="10"/>
    <n v="7"/>
    <n v="210000"/>
    <s v="UNIDAD"/>
    <s v="SI EN TRAMITE"/>
  </r>
  <r>
    <x v="17"/>
    <s v="02-02-01-003-005"/>
    <s v="02-02-01-003-005-03"/>
    <s v="Materiales y suministros - Jabón, preparados para limpieza, perfumes y preparados de tocador"/>
    <s v="COLONIA PARA PERROS"/>
    <n v="10111302"/>
    <s v="MÍNIMA CUANTÍA"/>
    <n v="1"/>
    <n v="10"/>
    <n v="10"/>
    <n v="7"/>
    <n v="560000"/>
    <s v="LITRO"/>
    <s v="SI EN TRAMITE"/>
  </r>
  <r>
    <x v="17"/>
    <s v="02-02-01-003-005"/>
    <s v="02-02-01-003-005-01"/>
    <s v="Materiales y suministros - Pinturas y barnices y productos relacionados; colores para la pintura artística; tintas"/>
    <s v="GEL ANTIBACTERIAL LIQUIDO"/>
    <n v="53131626"/>
    <s v="MÍNIMA CUANTÍA"/>
    <n v="1"/>
    <n v="10"/>
    <n v="10"/>
    <n v="6"/>
    <n v="570000"/>
    <s v="GALON"/>
    <s v="SI EN TRAMITE"/>
  </r>
  <r>
    <x v="17"/>
    <s v="02-02-01-003-004"/>
    <s v="02-02-01-003-004-06"/>
    <s v="Materiales y suministros - Abonos y plaguicidas"/>
    <s v="RATICIDA GRANULADO "/>
    <n v="10111305"/>
    <s v="MÍNIMA CUANTÍA"/>
    <n v="1"/>
    <n v="10"/>
    <n v="10"/>
    <n v="12"/>
    <n v="12000"/>
    <s v="UNIDAD"/>
    <s v="SI EN TRAMITE"/>
  </r>
  <r>
    <x v="17"/>
    <s v="02-02-01-003-004"/>
    <s v="02-02-01-003-004-06"/>
    <s v="Materiales y suministros - Abonos y plaguicidas"/>
    <s v="INSECTICIDA A BASE DE AMITRAZ "/>
    <n v="10111305"/>
    <s v="MÍNIMA CUANTÍA"/>
    <n v="1"/>
    <n v="10"/>
    <n v="10"/>
    <n v="6"/>
    <n v="114000"/>
    <s v="LITRO"/>
    <s v="SI EN TRAMITE"/>
  </r>
  <r>
    <x v="17"/>
    <s v="02-02-01-003-005"/>
    <s v="02-02-01-003-005-02"/>
    <s v="Materiales y suministros - Productos farmacéuticos"/>
    <s v="GASA ESTERIL EN PAQUETE INDIVIDUAL "/>
    <n v="42311511"/>
    <s v="MÍNIMA CUANTÍA"/>
    <n v="1"/>
    <n v="10"/>
    <n v="10"/>
    <n v="160"/>
    <n v="480000"/>
    <s v="UNIDAD"/>
    <s v="SI EN TRAMITE"/>
  </r>
  <r>
    <x v="17"/>
    <s v="02-02-01-002-007"/>
    <s v="02-02-01-002-007"/>
    <s v="Materiales y suministros - Artículos textiles (excepto prendas de vestir)"/>
    <s v="TAPABOCAS "/>
    <n v="42121514"/>
    <s v="MÍNIMA CUANTÍA"/>
    <n v="1"/>
    <n v="10"/>
    <n v="10"/>
    <n v="3"/>
    <n v="120000.0165"/>
    <s v="UNIDAD"/>
    <s v="SI EN TRAMITE"/>
  </r>
  <r>
    <x v="17"/>
    <s v="02-02-01-003-006"/>
    <s v="02-02-01-003-006-02"/>
    <s v="Materiales y suministros - Otros productos de caucho"/>
    <s v="GUANTES QUIRURJICOS (CAJA)"/>
    <n v="42132205"/>
    <s v="MÍNIMA CUANTÍA"/>
    <n v="1"/>
    <n v="10"/>
    <n v="10"/>
    <n v="7"/>
    <n v="420000"/>
    <s v="UNIDAD"/>
    <s v="SI EN TRAMITE"/>
  </r>
  <r>
    <x v="17"/>
    <s v="02-02-01-003-005"/>
    <s v="02-02-01-003-005-02"/>
    <s v="Materiales y suministros - Productos farmacéuticos"/>
    <s v="DESINFECTANTE A BASE DE CLORHEXIDINA "/>
    <n v="51102707"/>
    <s v="MÍNIMA CUANTÍA"/>
    <n v="1"/>
    <n v="10"/>
    <n v="10"/>
    <n v="25"/>
    <n v="750000"/>
    <s v="UNIDAD"/>
    <s v="SI EN TRAMITE"/>
  </r>
  <r>
    <x v="17"/>
    <s v="02-02-01-003-005"/>
    <s v="02-02-01-003-005-03"/>
    <s v="Materiales y suministros - Jabón, preparados para limpieza, perfumes y preparados de tocador"/>
    <s v="TALCO PARA PERRO "/>
    <n v="10111302"/>
    <s v="MÍNIMA CUANTÍA"/>
    <n v="1"/>
    <n v="10"/>
    <n v="10"/>
    <n v="25"/>
    <n v="450000"/>
    <s v="UNIDAD"/>
    <s v="SI EN TRAMITE"/>
  </r>
  <r>
    <x v="17"/>
    <s v="02-02-01-003-005"/>
    <s v="02-02-01-003-005-02"/>
    <s v="Materiales y suministros - Productos farmacéuticos"/>
    <s v="LIMPIADOR OÍDOS PERRO "/>
    <n v="10111302"/>
    <s v="MÍNIMA CUANTÍA"/>
    <n v="1"/>
    <n v="10"/>
    <n v="10"/>
    <n v="2"/>
    <n v="70000"/>
    <s v="UNIDAD"/>
    <s v="SI EN TRAMITE"/>
  </r>
  <r>
    <x v="17"/>
    <s v="02-02-01-002-003"/>
    <s v="02-02-01-002-003-03"/>
    <s v="Materiales y suministros - Preparaciones utilizadas en la alimentación de animales"/>
    <s v="COMIDA EN LATA  X 374 GR"/>
    <n v="10121800"/>
    <s v="MÍNIMA CUANTÍA"/>
    <n v="1"/>
    <n v="10"/>
    <n v="10"/>
    <n v="220"/>
    <n v="1980000.33"/>
    <s v="UNIDAD"/>
    <s v="SI EN TRAMITE"/>
  </r>
  <r>
    <x v="17"/>
    <s v="02-02-01-003-006"/>
    <s v="02-02-01-003-006-09"/>
    <s v="Materiales y suministros - Otros productos plásticos"/>
    <s v="GUACAL GRANDE CON RODACHINES"/>
    <n v="10131603"/>
    <s v="MÍNIMA CUANTÍA"/>
    <n v="1"/>
    <n v="10"/>
    <n v="10"/>
    <n v="1"/>
    <n v="950000"/>
    <s v="UNIDAD"/>
    <s v="SI EN TRAMITE"/>
  </r>
  <r>
    <x v="17"/>
    <s v="02-02-01-003-006"/>
    <s v="02-02-01-003-006-02"/>
    <s v="Materiales y suministros - Otros productos de caucho"/>
    <s v="PELOTA MACISA"/>
    <n v="10111301"/>
    <s v="MÍNIMA CUANTÍA"/>
    <n v="1"/>
    <n v="10"/>
    <n v="10"/>
    <n v="18"/>
    <n v="360000"/>
    <s v="UNIDAD"/>
    <s v="SI EN TRAMITE"/>
  </r>
  <r>
    <x v="17"/>
    <s v="02-02-01-002-007"/>
    <s v="02-02-01-002-007"/>
    <s v="Materiales y suministros - Artículos textiles (excepto prendas de vestir)"/>
    <s v="BOZAL DE CANASTILLA GRANDE"/>
    <n v="10141610"/>
    <s v="MÍNIMA CUANTÍA"/>
    <n v="1"/>
    <n v="10"/>
    <n v="10"/>
    <n v="4"/>
    <n v="240000.0092"/>
    <s v="UNIDAD"/>
    <s v="SI EN TRAMITE"/>
  </r>
  <r>
    <x v="17"/>
    <s v="02-02-01-002-007"/>
    <s v="02-02-01-002-007"/>
    <s v="Materiales y suministros - Artículos textiles (excepto prendas de vestir)"/>
    <s v="BOZAL DE CANASTILLA MEDIANO"/>
    <n v="10141610"/>
    <s v="MÍNIMA CUANTÍA"/>
    <n v="1"/>
    <n v="10"/>
    <n v="10"/>
    <n v="4"/>
    <n v="180000.01879999999"/>
    <s v="UNIDAD"/>
    <s v="SI EN TRAMITE"/>
  </r>
  <r>
    <x v="17"/>
    <s v="02-02-01-002-007"/>
    <s v="02-02-01-002-007"/>
    <s v="Materiales y suministros - Artículos textiles (excepto prendas de vestir)"/>
    <s v="BOZAL DE CANASTILLA PEQUEÑO"/>
    <n v="10141610"/>
    <s v="MÍNIMA CUANTÍA"/>
    <n v="1"/>
    <n v="10"/>
    <n v="10"/>
    <n v="4"/>
    <n v="139999.98000000001"/>
    <s v="UNIDAD"/>
    <s v="SI EN TRAMITE"/>
  </r>
  <r>
    <x v="17"/>
    <s v="02-02-01-003-005"/>
    <s v="02-02-01-003-005-02"/>
    <s v="Materiales y suministros - Productos farmacéuticos"/>
    <s v="UNGUENTO OTICO "/>
    <n v="10111305"/>
    <s v="MÍNIMA CUANTÍA"/>
    <n v="1"/>
    <n v="10"/>
    <n v="10"/>
    <n v="2"/>
    <n v="58000"/>
    <s v="UNIDAD"/>
    <s v="SI EN TRAMITE"/>
  </r>
  <r>
    <x v="17"/>
    <s v="02-02-01-003-005"/>
    <s v="02-02-01-003-005-02"/>
    <s v="Materiales y suministros - Productos farmacéuticos"/>
    <s v="CREMA ANTIMICÓTICO DE USO TÓPICO "/>
    <n v="10111305"/>
    <s v="MÍNIMA CUANTÍA"/>
    <n v="1"/>
    <n v="10"/>
    <n v="10"/>
    <n v="6"/>
    <n v="150000"/>
    <s v="UNIDAD"/>
    <s v="SI EN TRAMITE"/>
  </r>
  <r>
    <x v="17"/>
    <s v="02-02-01-003-005"/>
    <s v="02-02-01-003-005-02"/>
    <s v="Materiales y suministros - Productos farmacéuticos"/>
    <s v="SOLUCIÓN OFTÁLMICA "/>
    <n v="10111305"/>
    <s v="MÍNIMA CUANTÍA"/>
    <n v="1"/>
    <n v="10"/>
    <n v="10"/>
    <n v="3"/>
    <n v="180000"/>
    <s v="UNIDAD"/>
    <s v="SI EN TRAMITE"/>
  </r>
  <r>
    <x v="17"/>
    <s v="02-02-01-002-007"/>
    <s v="02-02-01-002-007"/>
    <s v="Materiales y suministros - Artículos textiles (excepto prendas de vestir)"/>
    <s v="MORDEDOR EN LONA"/>
    <n v="10111306"/>
    <s v="MÍNIMA CUANTÍA"/>
    <n v="1"/>
    <n v="10"/>
    <n v="10"/>
    <n v="2"/>
    <n v="120000.0046"/>
    <s v="UNIDAD"/>
    <s v="SI EN TRAMITE"/>
  </r>
  <r>
    <x v="17"/>
    <s v="02-02-01-003-005"/>
    <s v="02-02-01-003-005-02"/>
    <s v="Materiales y suministros - Productos farmacéuticos"/>
    <s v="VITAMINA PARA PERRO "/>
    <n v="70122005"/>
    <s v="MÍNIMA CUANTÍA"/>
    <n v="1"/>
    <n v="10"/>
    <n v="10"/>
    <n v="14"/>
    <n v="1050000.1199999999"/>
    <s v="UNIDAD"/>
    <s v="SI EN TRAMITE"/>
  </r>
  <r>
    <x v="17"/>
    <s v="02-02-01-002-007"/>
    <s v="02-02-01-002-007"/>
    <s v="Materiales y suministros - Artículos textiles (excepto prendas de vestir)"/>
    <s v="ARNES PARA CANINO"/>
    <n v="10111300"/>
    <s v="MÍNIMA CUANTÍA"/>
    <n v="1"/>
    <n v="10"/>
    <n v="10"/>
    <n v="1"/>
    <n v="45000.000899999999"/>
    <s v="UNIDAD"/>
    <s v="SI EN TRAMITE"/>
  </r>
  <r>
    <x v="17"/>
    <s v="02-02-01-003-008"/>
    <s v="02-02-01-003-008-09"/>
    <s v="Materiales y suministros - Otros artículos manufacturados n. C. P."/>
    <s v="CEPILLO CANINO"/>
    <n v="10111302"/>
    <s v="MÍNIMA CUANTÍA"/>
    <n v="1"/>
    <n v="10"/>
    <n v="10"/>
    <n v="6"/>
    <n v="270000.02999999997"/>
    <s v="UNIDAD"/>
    <s v="SI EN TRAMITE"/>
  </r>
  <r>
    <x v="17"/>
    <s v="02-02-01-003-005"/>
    <s v="02-02-01-003-005-02"/>
    <s v="Materiales y suministros - Productos farmacéuticos"/>
    <s v="COLLAR ANTIGARRAPATICIDA PERRO "/>
    <n v="10111305"/>
    <s v="MÍNIMA CUANTÍA"/>
    <n v="1"/>
    <n v="10"/>
    <n v="10"/>
    <n v="21"/>
    <n v="1260000"/>
    <s v="UNIDAD"/>
    <s v="SI EN TRAMITE"/>
  </r>
  <r>
    <x v="17"/>
    <s v="02-02-01-003-005"/>
    <s v="02-02-01-003-005-02"/>
    <s v="Materiales y suministros - Productos farmacéuticos"/>
    <s v="SOLUCION CUTÁNEA PARA GARRAPATAS Y PULGASA EN SPRAY "/>
    <n v="10111305"/>
    <s v="MÍNIMA CUANTÍA"/>
    <n v="1"/>
    <n v="10"/>
    <n v="10"/>
    <n v="18"/>
    <n v="1710000"/>
    <s v="UNIDAD"/>
    <s v="SI EN TRAMITE"/>
  </r>
  <r>
    <x v="17"/>
    <s v="02-02-01-003-006"/>
    <s v="02-02-01-003-006-04"/>
    <s v="Materiales y suministros - Productos de empaque y envasado, de plástico"/>
    <s v="BOLSAS PARA RECOLECCIÓN DE EXTREMENTOS"/>
    <n v="10111303"/>
    <s v="MÍNIMA CUANTÍA"/>
    <n v="1"/>
    <n v="10"/>
    <n v="10"/>
    <n v="75"/>
    <n v="150000.67499999999"/>
    <s v="UNIDAD"/>
    <s v="SI EN TRAMITE"/>
  </r>
  <r>
    <x v="17"/>
    <s v="02-02-01-003-006"/>
    <s v="02-02-01-003-006-04"/>
    <s v="Materiales y suministros - Productos de empaque y envasado, de plástico"/>
    <s v="BOLSAS PARA RECOLECCIÓN DE MATERIAL BIOLOGICO"/>
    <n v="10111303"/>
    <s v="MÍNIMA CUANTÍA"/>
    <n v="1"/>
    <n v="10"/>
    <n v="10"/>
    <n v="75"/>
    <n v="150000.67499999999"/>
    <s v="UNIDAD"/>
    <s v="SI EN TRAMITE"/>
  </r>
  <r>
    <x v="17"/>
    <s v="02-02-01-003-006"/>
    <s v="02-02-01-003-006-09"/>
    <s v="Materiales y suministros - Otros productos plásticos"/>
    <s v="ESCURRIDOR PARA PISOS "/>
    <n v="47121806"/>
    <s v="MÍNIMA CUANTÍA"/>
    <n v="1"/>
    <n v="10"/>
    <n v="10"/>
    <n v="3"/>
    <n v="360000"/>
    <s v="UNIDAD"/>
    <s v="SI EN TRAMITE"/>
  </r>
  <r>
    <x v="17"/>
    <s v="02-02-01-003-008"/>
    <s v="02-02-01-003-008-09"/>
    <s v="Materiales y suministros - Otros artículos manufacturados n. C. P."/>
    <s v="PAQUETE DE GUANTES PLÁSTICOS "/>
    <n v="46181504"/>
    <s v="MÍNIMA CUANTÍA"/>
    <n v="1"/>
    <n v="10"/>
    <n v="10"/>
    <n v="5"/>
    <n v="25000"/>
    <s v="UNIDAD"/>
    <s v="SI EN TRAMITE"/>
  </r>
  <r>
    <x v="17"/>
    <s v="02-02-01-003-006"/>
    <s v="02-02-01-003-006-09"/>
    <s v="Materiales y suministros - Otros productos plásticos"/>
    <s v="MASCARA PARA FUMIGACIÓN "/>
    <n v="46182001"/>
    <s v="MÍNIMA CUANTÍA"/>
    <n v="1"/>
    <n v="10"/>
    <n v="10"/>
    <n v="2"/>
    <n v="360000"/>
    <s v="UNIDAD"/>
    <s v="SI EN TRAMITE"/>
  </r>
  <r>
    <x v="17"/>
    <s v="02-02-01-004-002"/>
    <s v="02-02-01-004-002"/>
    <s v="Materiales y suministros - Productos metálicos elaborados (excepto maquinaria y equipo)"/>
    <s v="TRADILLA"/>
    <n v="10111305"/>
    <s v="MÍNIMA CUANTÍA"/>
    <n v="1"/>
    <n v="10"/>
    <n v="10"/>
    <n v="20"/>
    <n v="740000.07"/>
    <s v="UNIDAD"/>
    <s v="SI EN TRAMITE"/>
  </r>
  <r>
    <x v="17"/>
    <s v="02-02-01-003-008"/>
    <s v="02-02-01-003-008-09"/>
    <s v="Materiales y suministros - Otros artículos manufacturados n. C. P."/>
    <s v="FUSTA DE AGITACION"/>
    <n v="10141502"/>
    <s v="MÍNIMA CUANTÍA"/>
    <n v="1"/>
    <n v="10"/>
    <n v="10"/>
    <n v="1"/>
    <n v="140000"/>
    <s v="UNIDAD"/>
    <s v="SI EN TRAMITE"/>
  </r>
  <r>
    <x v="17"/>
    <s v="02-02-02-008-003"/>
    <s v="02-02-02-008-003-04-4"/>
    <s v="Adquisición de servicios - Servicios de ensayo y análisis técnicos"/>
    <s v="SERVICIOS MEDICOS VETERINARIOS PARA LOS SEMOVIENTES DEL GRUSE 45"/>
    <n v="70122000"/>
    <s v="MÍNIMA CUANTÍA"/>
    <n v="1"/>
    <n v="10"/>
    <n v="10"/>
    <n v="1"/>
    <n v="12900000.01"/>
    <s v="GLOBAL"/>
    <s v="SI EN TRAMITE"/>
  </r>
  <r>
    <x v="17"/>
    <s v="02-01-01-004-004"/>
    <s v="02-01-01-004-004-01"/>
    <s v="Activos fijos - Maquinaria agropecuaria o silvícola y sus partes y piezas"/>
    <s v="GUADAÑAS A GASOLINA EJE RIGIDO"/>
    <n v="27112006"/>
    <s v="MÍNIMA CUANTÍA"/>
    <n v="1"/>
    <n v="10"/>
    <n v="10"/>
    <n v="4"/>
    <n v="5928000"/>
    <s v="UNIDAD"/>
    <s v="NO SOLICITADAS"/>
  </r>
  <r>
    <x v="17"/>
    <s v="02-02-01-004-002"/>
    <s v="02-02-01-004-002"/>
    <s v="Materiales y suministros - Productos metálicos elaborados (excepto maquinaria y equipo)"/>
    <s v="DESGARRETADERA"/>
    <n v="27112047"/>
    <s v="MÍNIMA CUANTÍA"/>
    <n v="1"/>
    <n v="10"/>
    <n v="10"/>
    <n v="2"/>
    <n v="270900"/>
    <s v="UNIDAD"/>
    <s v="NO SOLICITADAS"/>
  </r>
  <r>
    <x v="17"/>
    <s v="02-01-01-004-004"/>
    <s v="02-01-01-004-004-01"/>
    <s v="Activos fijos - Maquinaria agropecuaria o silvícola y sus partes y piezas"/>
    <s v="SOPLADORAS A MOTOR"/>
    <n v="27112000"/>
    <s v="MÍNIMA CUANTÍA"/>
    <n v="1"/>
    <n v="10"/>
    <n v="10"/>
    <n v="1"/>
    <n v="2090949"/>
    <s v="UNIDAD"/>
    <s v="NO SOLICITADAS"/>
  </r>
  <r>
    <x v="17"/>
    <s v="02-01-01-004-004"/>
    <s v="02-01-01-004-004-01"/>
    <s v="Activos fijos - Maquinaria agropecuaria o silvícola y sus partes y piezas"/>
    <s v="PODADORA DE ALTURAS"/>
    <n v="27112019"/>
    <s v="MÍNIMA CUANTÍA"/>
    <n v="1"/>
    <n v="10"/>
    <n v="10"/>
    <n v="1"/>
    <n v="2410940"/>
    <s v="UNIDAD"/>
    <s v="NO SOLICITADAS"/>
  </r>
  <r>
    <x v="17"/>
    <s v="02-01-01-004-004"/>
    <s v="02-01-01-004-004-01"/>
    <s v="Activos fijos - Maquinaria agropecuaria o silvícola y sus partes y piezas"/>
    <s v="FUMIGADORA A MOTOR"/>
    <n v="27112000"/>
    <s v="MÍNIMA CUANTÍA"/>
    <n v="1"/>
    <n v="10"/>
    <n v="10"/>
    <n v="1"/>
    <n v="2083690"/>
    <s v="UNIDAD"/>
    <s v="NO SOLICITADAS"/>
  </r>
  <r>
    <x v="17"/>
    <s v="02-02-01-004-002"/>
    <s v="02-02-01-004-002"/>
    <s v="Materiales y suministros - Productos metálicos elaborados (excepto maquinaria y equipo)"/>
    <s v="TIJERA CORTACESPED MANGO MADERA"/>
    <n v="27112045"/>
    <s v="MÍNIMA CUANTÍA"/>
    <n v="1"/>
    <n v="10"/>
    <n v="10"/>
    <n v="2"/>
    <n v="63000"/>
    <s v="UNIDAD"/>
    <s v="NO SOLICITADAS"/>
  </r>
  <r>
    <x v="17"/>
    <s v="02-02-01-004-002"/>
    <s v="02-02-01-004-002"/>
    <s v="Materiales y suministros - Productos metálicos elaborados (excepto maquinaria y equipo)"/>
    <s v="PALA REDONDA CON CABO"/>
    <n v="27112209"/>
    <s v="MÍNIMA CUANTÍA"/>
    <n v="1"/>
    <n v="10"/>
    <n v="10"/>
    <n v="5"/>
    <n v="105000"/>
    <s v="UNIDAD"/>
    <s v="NO SOLICITADAS"/>
  </r>
  <r>
    <x v="17"/>
    <s v="02-02-01-004-002"/>
    <s v="02-02-01-004-002"/>
    <s v="Materiales y suministros - Productos metálicos elaborados (excepto maquinaria y equipo)"/>
    <s v="PICA CON CABO"/>
    <n v="27111605"/>
    <s v="MÍNIMA CUANTÍA"/>
    <n v="1"/>
    <n v="10"/>
    <n v="10"/>
    <n v="5"/>
    <n v="157500"/>
    <s v="UNIDAD"/>
    <s v="NO SOLICITADAS"/>
  </r>
  <r>
    <x v="17"/>
    <s v="02-02-01-004-002"/>
    <s v="02-02-01-004-002"/>
    <s v="Materiales y suministros - Productos metálicos elaborados (excepto maquinaria y equipo)"/>
    <s v="AZADON CON CABO"/>
    <n v="27112002"/>
    <s v="MÍNIMA CUANTÍA"/>
    <n v="1"/>
    <n v="10"/>
    <n v="10"/>
    <n v="5"/>
    <n v="152250"/>
    <s v="UNIDAD"/>
    <s v="NO SOLICITADAS"/>
  </r>
  <r>
    <x v="17"/>
    <s v="02-02-01-004-002"/>
    <s v="02-02-01-004-002"/>
    <s v="Materiales y suministros - Productos metálicos elaborados (excepto maquinaria y equipo)"/>
    <s v="CUCHILLAS PARA GUADAÑAS"/>
    <n v="27112800"/>
    <s v="MÍNIMA CUANTÍA"/>
    <n v="1"/>
    <n v="10"/>
    <n v="10"/>
    <n v="99"/>
    <n v="693000"/>
    <s v="UNIDAD"/>
    <s v="NO SOLICITADAS"/>
  </r>
  <r>
    <x v="17"/>
    <s v="02-02-01-002-006"/>
    <s v="02-02-01-002-006"/>
    <s v="Materiales y suministros - Hilados e hilos; tejidos de fibras textiles incluso afelpados"/>
    <s v="ROLLO X 273 MTS DE NYLON PARA YOYO DE GUADAÑA"/>
    <n v="27112800"/>
    <s v="MÍNIMA CUANTÍA"/>
    <n v="1"/>
    <n v="10"/>
    <n v="10"/>
    <n v="2"/>
    <n v="214200"/>
    <s v="UNIDAD"/>
    <s v="NO SOLICITADAS"/>
  </r>
  <r>
    <x v="17"/>
    <s v="02-02-01-004-002"/>
    <s v="02-02-01-004-002"/>
    <s v="Materiales y suministros - Productos metálicos elaborados (excepto maquinaria y equipo)"/>
    <s v="CONCERTINA GALVANIZADA de 36&quot; DOBLE / 90 CM DE DIAMETRO X 10 METROS "/>
    <n v="46171500"/>
    <s v="MÍNIMA CUANTÍA"/>
    <n v="1"/>
    <n v="10"/>
    <n v="10"/>
    <n v="60"/>
    <n v="13566000"/>
    <s v="UNIDAD"/>
    <s v="NO SOLICITADAS"/>
  </r>
  <r>
    <x v="17"/>
    <s v="02-02-01-004-002"/>
    <s v="02-02-01-004-002"/>
    <s v="Materiales y suministros - Productos metálicos elaborados (excepto maquinaria y equipo)"/>
    <s v="CONCERTINA GALVANIZADA de 18&quot; 45 CM DE DIAMETRO X 8 METROS "/>
    <n v="46171500"/>
    <s v="MÍNIMA CUANTÍA"/>
    <n v="1"/>
    <n v="10"/>
    <n v="10"/>
    <n v="76"/>
    <n v="6783000"/>
    <s v="UNIDAD"/>
    <s v="NO SOLICITADAS"/>
  </r>
  <r>
    <x v="17"/>
    <s v="02-02-01-003-004"/>
    <s v="02-02-01-003-004-02"/>
    <s v="Materiales y suministros - Productos químicos inorgánicos básicos n. C. P."/>
    <s v="HERBICIDA"/>
    <n v="10171700"/>
    <s v="MÍNIMA CUANTÍA"/>
    <n v="1"/>
    <n v="10"/>
    <n v="10"/>
    <n v="450"/>
    <n v="7470000"/>
    <s v="LITRO"/>
    <s v="NO SOLICITADAS"/>
  </r>
  <r>
    <x v="17"/>
    <s v="02-02-01-002-007"/>
    <s v="02-02-01-002-007"/>
    <s v="Materiales y suministros - Artículos textiles (excepto prendas de vestir)"/>
    <s v="ADQUISICION SACOS TERREROS"/>
    <n v="24121502"/>
    <s v="MÍNIMA CUANTÍA"/>
    <n v="1"/>
    <n v="10"/>
    <n v="10"/>
    <n v="4962"/>
    <n v="6495258"/>
    <s v="UNIDAD"/>
    <s v="NO SOLICITADAS"/>
  </r>
  <r>
    <x v="17"/>
    <s v="02-02-02-008-007"/>
    <s v="02-02-02-008-007-01-5"/>
    <s v="Adquisición de servicios - Servicios de mantenimiento y reparación de otra maquinaria y otro equipo"/>
    <s v="MANTENIMIENTO Y REPUESTOS PARA GUADAÑAS, MOTOSIERRAS, SOPLADORAS Y FUMIGADORAS A MOTOR."/>
    <n v="72151800"/>
    <s v="MÍNIMA CUANTÍA"/>
    <n v="1"/>
    <n v="10"/>
    <n v="10"/>
    <n v="1"/>
    <n v="9999808"/>
    <s v="GLOBAL"/>
    <s v="NO SOLICITADAS"/>
  </r>
  <r>
    <x v="17"/>
    <s v="02-02-02-008-007"/>
    <s v="02-02-02-008-007-02-9"/>
    <s v="Adquisición de servicios - Servicios de mantenimiento y reparación de otros bienes n. C. P."/>
    <s v="MANTENIMIENTO CASCOS KEVLAR"/>
    <n v="73152101"/>
    <s v="MÍNIMA CUANTÍA"/>
    <n v="2"/>
    <n v="6"/>
    <n v="10"/>
    <n v="1"/>
    <n v="5612399.8600000003"/>
    <s v="GLOBAL"/>
    <s v="NO SOLICITADAS"/>
  </r>
  <r>
    <x v="17"/>
    <s v="02-01-01-004-007"/>
    <s v="02-01-01-004-007-02"/>
    <s v="Activos fijos - Aparatos transmisores de televisión y radio; televisión, video y cámaras digitales; teléfonos"/>
    <s v="CAMARA IMÁGENES"/>
    <n v="45121504"/>
    <s v="MÍNIMA CUANTÍA"/>
    <n v="1"/>
    <n v="2"/>
    <n v="10"/>
    <n v="1"/>
    <n v="11384618.380000001"/>
    <s v="UNIDAD"/>
    <s v="NO SOLICITADAS"/>
  </r>
  <r>
    <x v="17"/>
    <s v="02-01-01-004-008"/>
    <s v="02-01-01-004-008-03"/>
    <s v="Activos fijos - Instrumentos ópticos y equipo fotográfico; partes, piezas y accesorios"/>
    <s v="LENTE CAMARA"/>
    <n v="45121603"/>
    <s v="MÍNIMA CUANTÍA"/>
    <n v="1"/>
    <n v="2"/>
    <n v="10"/>
    <n v="1"/>
    <n v="6185466.7300000004"/>
    <s v="UNIDAD"/>
    <s v="NO SOLICITADAS"/>
  </r>
  <r>
    <x v="17"/>
    <s v="02-01-01-004-007"/>
    <s v="02-01-01-004-007-02"/>
    <s v="Activos fijos - Aparatos transmisores de televisión y radio; televisión, video y cámaras digitales; teléfonos"/>
    <s v="Cámara fotográfica profesional"/>
    <n v="45121504"/>
    <s v="MÍNIMA CUANTÍA"/>
    <n v="1"/>
    <n v="2"/>
    <n v="10"/>
    <n v="1"/>
    <n v="5471471.1500000004"/>
    <s v="UNIDAD"/>
    <s v="NO SOLICITADAS"/>
  </r>
  <r>
    <x v="17"/>
    <s v="02-01-01-004-008"/>
    <s v="02-01-01-004-008-03"/>
    <s v="Activos fijos - Instrumentos ópticos y equipo fotográfico; partes, piezas y accesorios"/>
    <s v="LENTE CAMARA NIKON 70-300mm f/4 5-5.6E ED VR para camara D7500"/>
    <n v="45121603"/>
    <s v="MÍNIMA CUANTÍA"/>
    <n v="1"/>
    <n v="2"/>
    <n v="10"/>
    <n v="1"/>
    <n v="1255724.18"/>
    <s v="UNIDAD"/>
    <s v="NO SOLICITADAS"/>
  </r>
  <r>
    <x v="17"/>
    <s v="02-01-01-004-007"/>
    <s v="02-01-01-004-007-02"/>
    <s v="Activos fijos - Aparatos transmisores de televisión y radio; televisión, video y cámaras digitales; teléfonos"/>
    <s v="Camara D700 Solo cuerpo"/>
    <n v="45121504"/>
    <s v="MÍNIMA CUANTÍA"/>
    <n v="1"/>
    <n v="2"/>
    <n v="10"/>
    <n v="1"/>
    <n v="4259789.28"/>
    <s v="UNIDAD"/>
    <s v="NO SOLICITADAS"/>
  </r>
  <r>
    <x v="17"/>
    <s v="02-02-02-008-007"/>
    <s v="02-02-02-008-007-01-2"/>
    <s v="Adquisición de servicios - Servicios de mantenimiento y reparación de maquinaria de oficina y contabilidad"/>
    <s v="MANTENIMIENTO GENERAL A TODO COSTO PARA MULTIPLICADORA RISO"/>
    <n v="81112306"/>
    <s v="MÍNIMA CUANTÍA"/>
    <n v="3"/>
    <n v="2"/>
    <n v="10"/>
    <n v="1"/>
    <n v="4165000"/>
    <s v="GLOBAL"/>
    <s v="NO SOLICITADAS"/>
  </r>
  <r>
    <x v="17"/>
    <s v="02-01-01-003-008"/>
    <s v="02-01-01-003-008-04"/>
    <s v="Activos fijos - Artículos de deporte"/>
    <s v="TROTADORA"/>
    <n v="49201501"/>
    <s v="MÍNIMA CUANTÍA"/>
    <n v="2"/>
    <n v="2"/>
    <n v="16"/>
    <n v="2"/>
    <n v="20748840"/>
    <s v="UNIDAD"/>
    <s v="NO SOLICITADAS"/>
  </r>
  <r>
    <x v="17"/>
    <s v="02-02-01-003-006"/>
    <s v="02-02-01-003-006-09"/>
    <s v="Materiales y suministros - Otros productos plásticos"/>
    <s v="CINTA AUTOFUNDENTE X 6"/>
    <n v="12164900"/>
    <s v="SELECCIÓN ABREVIADA MENOR CUANTÍA"/>
    <n v="1"/>
    <n v="4"/>
    <n v="10"/>
    <n v="1"/>
    <n v="64877.13"/>
    <s v="UNIDAD"/>
    <s v="NO SOLICITADAS"/>
  </r>
  <r>
    <x v="17"/>
    <s v="02-02-01-003-002"/>
    <s v="02-02-01-003-002-01"/>
    <s v="Materiales y suministros - Pasta de papel, papel y cartón"/>
    <s v="CINTA DE ENMASCARAR ½ X40M"/>
    <n v="31201503"/>
    <s v="SELECCIÓN ABREVIADA MENOR CUANTÍA"/>
    <n v="1"/>
    <n v="4"/>
    <n v="10"/>
    <n v="10"/>
    <n v="61800"/>
    <s v="UNIDAD"/>
    <s v="NO SOLICITADAS"/>
  </r>
  <r>
    <x v="17"/>
    <s v="02-02-01-003-002"/>
    <s v="02-02-01-003-002-01"/>
    <s v="Materiales y suministros - Pasta de papel, papel y cartón"/>
    <s v="CINTA DE ENMASCARAR 1”X40m"/>
    <n v="31201503"/>
    <s v="SELECCIÓN ABREVIADA MENOR CUANTÍA"/>
    <n v="1"/>
    <n v="4"/>
    <n v="10"/>
    <n v="10"/>
    <n v="66529.399999999994"/>
    <s v="UNIDAD"/>
    <s v="NO SOLICITADAS"/>
  </r>
  <r>
    <x v="17"/>
    <s v="02-02-01-003-002"/>
    <s v="02-02-01-003-002-01"/>
    <s v="Materiales y suministros - Pasta de papel, papel y cartón"/>
    <s v="CINTA DE ENMASCARAR 2” X40M"/>
    <n v="31201503"/>
    <s v="SELECCIÓN ABREVIADA MENOR CUANTÍA"/>
    <n v="1"/>
    <n v="4"/>
    <n v="10"/>
    <n v="10"/>
    <n v="69520"/>
    <s v="UNIDAD"/>
    <s v="NO SOLICITADAS"/>
  </r>
  <r>
    <x v="17"/>
    <s v="02-01-01-004-005"/>
    <s v="02-01-01-004-005-02"/>
    <s v="Activos fijos - Maquinaria de informática y sus partes, piezas y accesorios"/>
    <s v="VIDEO BEAM DEDHU"/>
    <n v="45111616"/>
    <s v="MÍNIMA CUANTÍA"/>
    <n v="2"/>
    <n v="4"/>
    <n v="10"/>
    <n v="1"/>
    <n v="1725500"/>
    <s v="UNIDAD"/>
    <s v="NO SOLICITADAS"/>
  </r>
  <r>
    <x v="17"/>
    <s v="02-02-01-003-006"/>
    <s v="02-02-01-003-006-09"/>
    <s v="Materiales y suministros - Otros productos plásticos"/>
    <s v="CINTA DOBLE FAZ X6 18MM POR UN METRO"/>
    <n v="31201500"/>
    <s v="SELECCIÓN ABREVIADA MENOR CUANTÍA"/>
    <n v="1"/>
    <n v="4"/>
    <n v="10"/>
    <n v="10"/>
    <n v="132300"/>
    <s v="UNIDAD"/>
    <s v="NO SOLICITADAS"/>
  </r>
  <r>
    <x v="17"/>
    <s v="02-02-01-003-006"/>
    <s v="02-02-01-003-006-09"/>
    <s v="Materiales y suministros - Otros productos plásticos"/>
    <s v="CINTA TEFLON INDUSTRIAL"/>
    <n v="31201500"/>
    <s v="SELECCIÓN ABREVIADA MENOR CUANTÍA"/>
    <n v="1"/>
    <n v="4"/>
    <n v="10"/>
    <n v="30"/>
    <n v="231540"/>
    <s v="UNIDAD"/>
    <s v="NO SOLICITADAS"/>
  </r>
  <r>
    <x v="17"/>
    <s v="02-02-01-004-002"/>
    <s v="02-02-01-004-002"/>
    <s v="Materiales y suministros - Productos metálicos elaborados (excepto maquinaria y equipo)"/>
    <s v="CLAVO DE 1” PARA PISTOLA DE FIJACION X 100 UNIDADES"/>
    <n v="31162000"/>
    <s v="SELECCIÓN ABREVIADA MENOR CUANTÍA"/>
    <n v="1"/>
    <n v="4"/>
    <n v="10"/>
    <n v="3"/>
    <n v="99225"/>
    <s v="UNIDAD"/>
    <s v="NO SOLICITADAS"/>
  </r>
  <r>
    <x v="17"/>
    <s v="02-02-01-003-006"/>
    <s v="02-02-01-003-006-03"/>
    <s v="Materiales y suministros - Semimanufacturas de plástico"/>
    <s v="CODO  DE 1 1/2&quot; PRESION 90 ° PVC"/>
    <n v="40172100"/>
    <s v="SELECCIÓN ABREVIADA MENOR CUANTÍA"/>
    <n v="1"/>
    <n v="4"/>
    <n v="10"/>
    <n v="8"/>
    <n v="39688"/>
    <s v="UNIDAD"/>
    <s v="NO SOLICITADAS"/>
  </r>
  <r>
    <x v="17"/>
    <s v="02-02-01-003-006"/>
    <s v="02-02-01-003-006-03"/>
    <s v="Materiales y suministros - Semimanufacturas de plástico"/>
    <s v="CODO  DE 1&quot;  PRESION 90° PVC"/>
    <n v="40172100"/>
    <s v="SELECCIÓN ABREVIADA MENOR CUANTÍA"/>
    <n v="1"/>
    <n v="4"/>
    <n v="10"/>
    <n v="8"/>
    <n v="33520"/>
    <s v="UNIDAD"/>
    <s v="NO SOLICITADAS"/>
  </r>
  <r>
    <x v="17"/>
    <s v="02-02-01-003-006"/>
    <s v="02-02-01-003-006-03"/>
    <s v="Materiales y suministros - Semimanufacturas de plástico"/>
    <s v="CODO  DE 1/2&quot;  PRESION 90° PVC"/>
    <n v="40172100"/>
    <s v="SELECCIÓN ABREVIADA MENOR CUANTÍA"/>
    <n v="1"/>
    <n v="4"/>
    <n v="10"/>
    <n v="35"/>
    <n v="57890"/>
    <s v="UNIDAD"/>
    <s v="NO SOLICITADAS"/>
  </r>
  <r>
    <x v="17"/>
    <s v="02-02-01-003-006"/>
    <s v="02-02-01-003-006-03"/>
    <s v="Materiales y suministros - Semimanufacturas de plástico"/>
    <s v="CODO  DE 2&quot;  PRESION 90° PVC"/>
    <n v="40172100"/>
    <s v="SELECCIÓN ABREVIADA MENOR CUANTÍA"/>
    <n v="1"/>
    <n v="4"/>
    <n v="10"/>
    <n v="8"/>
    <n v="70560"/>
    <s v="UNIDAD"/>
    <s v="NO SOLICITADAS"/>
  </r>
  <r>
    <x v="17"/>
    <s v="02-02-01-003-006"/>
    <s v="02-02-01-003-006-03"/>
    <s v="Materiales y suministros - Semimanufacturas de plástico"/>
    <s v="CODO  DE 4&quot;  PRESION 90° PVC"/>
    <n v="40172100"/>
    <s v="SELECCIÓN ABREVIADA MENOR CUANTÍA"/>
    <n v="1"/>
    <n v="4"/>
    <n v="10"/>
    <n v="3"/>
    <n v="49614"/>
    <s v="UNIDAD"/>
    <s v="NO SOLICITADAS"/>
  </r>
  <r>
    <x v="17"/>
    <s v="02-02-01-003-006"/>
    <s v="02-02-01-003-006-03"/>
    <s v="Materiales y suministros - Semimanufacturas de plástico"/>
    <s v="CODO PVC SANITARIO DE 2&quot;"/>
    <n v="40172100"/>
    <s v="SELECCIÓN ABREVIADA MENOR CUANTÍA"/>
    <n v="1"/>
    <n v="4"/>
    <n v="10"/>
    <n v="8"/>
    <n v="105840"/>
    <s v="UNIDAD"/>
    <s v="NO SOLICITADAS"/>
  </r>
  <r>
    <x v="17"/>
    <s v="02-02-01-003-006"/>
    <s v="02-02-01-003-006-03"/>
    <s v="Materiales y suministros - Semimanufacturas de plástico"/>
    <s v="CODO PVC SANITARIO DE 3&quot;"/>
    <n v="40172100"/>
    <s v="SELECCIÓN ABREVIADA MENOR CUANTÍA"/>
    <n v="1"/>
    <n v="4"/>
    <n v="10"/>
    <n v="5"/>
    <n v="77175"/>
    <s v="UNIDAD"/>
    <s v="NO SOLICITADAS"/>
  </r>
  <r>
    <x v="17"/>
    <s v="02-02-01-003-006"/>
    <s v="02-02-01-003-006-03"/>
    <s v="Materiales y suministros - Semimanufacturas de plástico"/>
    <s v="CODO PVC SANITARIO DE 4&quot;"/>
    <n v="40172100"/>
    <s v="SELECCIÓN ABREVIADA MENOR CUANTÍA"/>
    <n v="1"/>
    <n v="4"/>
    <n v="10"/>
    <n v="5"/>
    <n v="82690"/>
    <s v="UNIDAD"/>
    <s v="NO SOLICITADAS"/>
  </r>
  <r>
    <x v="17"/>
    <s v="02-02-01-003-007"/>
    <s v="02-02-01-003-007-02"/>
    <s v="Materiales y suministros - Artículos de cerámica no estructural"/>
    <s v="COMBO SANITARIO TIPO AVANTI O SIMILAR"/>
    <n v="30181500"/>
    <s v="SELECCIÓN ABREVIADA MENOR CUANTÍA"/>
    <n v="1"/>
    <n v="4"/>
    <n v="10"/>
    <n v="1"/>
    <n v="372102.99"/>
    <s v="UNIDAD"/>
    <s v="NO SOLICITADAS"/>
  </r>
  <r>
    <x v="17"/>
    <s v="02-02-01-004-002"/>
    <s v="02-02-01-004-002"/>
    <s v="Materiales y suministros - Productos metálicos elaborados (excepto maquinaria y equipo)"/>
    <s v="CONTROL O REGISTRO DE ½” DE CIERRE RAPIDO METALICO"/>
    <n v="30181700"/>
    <s v="SELECCIÓN ABREVIADA MENOR CUANTÍA"/>
    <n v="1"/>
    <n v="4"/>
    <n v="10"/>
    <n v="25"/>
    <n v="689075"/>
    <s v="UNIDAD"/>
    <s v="NO SOLICITADAS"/>
  </r>
  <r>
    <x v="17"/>
    <s v="02-02-02-006-008"/>
    <s v="02-02-02-006-008"/>
    <s v="Adquisición de servicios - Servicios postales y de mensajería"/>
    <s v="SERVICIO DE MENSAJERIA EXPRESA, CIUDADES PRINCIPALES 1KG"/>
    <n v="78102203"/>
    <s v="MÍNIMA CUANTÍA"/>
    <n v="1"/>
    <n v="10"/>
    <n v="10"/>
    <n v="1"/>
    <n v="833100"/>
    <s v="GLOBAL"/>
    <s v="NO SOLICITADAS"/>
  </r>
  <r>
    <x v="17"/>
    <s v="02-02-02-006-008"/>
    <s v="02-02-02-006-008"/>
    <s v="Adquisición de servicios - Servicios postales y de mensajería"/>
    <s v="SERVICIO DE MENSAJERIA EXPRESA, TRAYECTOS ESPECIALES 1KG"/>
    <n v="78102203"/>
    <s v="MÍNIMA CUANTÍA"/>
    <n v="1"/>
    <n v="10"/>
    <n v="10"/>
    <n v="1"/>
    <n v="168000"/>
    <s v="GLOBAL"/>
    <s v="NO SOLICITADAS"/>
  </r>
  <r>
    <x v="17"/>
    <s v="02-02-02-006-008"/>
    <s v="02-02-02-006-008"/>
    <s v="Adquisición de servicios - Servicios postales y de mensajería"/>
    <s v="SERVICIO DE MENSAJERIA EXPRESA, CIUDADES PRINCIPALES 2-5KG"/>
    <n v="78102203"/>
    <s v="MÍNIMA CUANTÍA"/>
    <n v="1"/>
    <n v="10"/>
    <n v="10"/>
    <n v="1"/>
    <n v="168000"/>
    <s v="GLOBAL"/>
    <s v="NO SOLICITADAS"/>
  </r>
  <r>
    <x v="17"/>
    <s v="02-02-02-008-007"/>
    <s v="02-02-02-008-007-01-5"/>
    <s v="Adquisición de servicios - Servicios de mantenimiento y reparación de otra maquinaria y otro equipo"/>
    <s v="REVISION, PINTURA, MANTENIMIENTO Y CARGA DE EXTINTORES "/>
    <n v="72101516"/>
    <s v="MÍNIMA CUANTÍA"/>
    <n v="2"/>
    <n v="11"/>
    <n v="10"/>
    <n v="1"/>
    <n v="8653255.1699999999"/>
    <s v="GLOBAL"/>
    <s v="NO SOLICITADAS"/>
  </r>
  <r>
    <x v="17"/>
    <s v="02-02-02-009-003"/>
    <s v="02-02-02-009-003-01"/>
    <s v="Adquisición de servicios - Servicios de salud humana"/>
    <s v="EXAMENES MEDICOS OCUPACIONALES"/>
    <n v="85121700"/>
    <s v="MÍNIMA CUANTÍA"/>
    <n v="2"/>
    <n v="5"/>
    <n v="10"/>
    <n v="1"/>
    <n v="8500300"/>
    <s v="GLOBAL"/>
    <s v="NO SOLICITADAS"/>
  </r>
  <r>
    <x v="17"/>
    <s v="02-02-01-002-008"/>
    <s v="02-02-01-002-008"/>
    <s v="Materiales y suministros - Dotación (prendas de vestir y calzado)"/>
    <s v="RODILLERAS SCOYCO K19 CE "/>
    <n v="46151504"/>
    <s v="MÍNIMA CUANTÍA"/>
    <n v="2"/>
    <n v="3"/>
    <n v="10"/>
    <n v="7"/>
    <n v="2100826"/>
    <s v="UNIDAD"/>
    <s v="NO SOLICITADAS"/>
  </r>
  <r>
    <x v="17"/>
    <s v="02-02-01-002-008"/>
    <s v="02-02-01-002-008"/>
    <s v="Materiales y suministros - Dotación (prendas de vestir y calzado)"/>
    <s v="GUANTES SCOYCO MC58 - 2"/>
    <n v="46181504"/>
    <s v="MÍNIMA CUANTÍA"/>
    <n v="2"/>
    <n v="3"/>
    <n v="10"/>
    <n v="7"/>
    <n v="1670165"/>
    <s v="UNIDAD"/>
    <s v="NO SOLICITADAS"/>
  </r>
  <r>
    <x v="17"/>
    <s v="02-02-01-002-008"/>
    <s v="02-02-01-002-008"/>
    <s v="Materiales y suministros - Dotación (prendas de vestir y calzado)"/>
    <s v="CASCO CONTROL ALAMO INTEGRAL"/>
    <n v="46181700"/>
    <s v="MÍNIMA CUANTÍA"/>
    <n v="2"/>
    <n v="3"/>
    <n v="10"/>
    <n v="12"/>
    <n v="2373336"/>
    <s v="UNIDAD"/>
    <s v="NO SOLICITADAS"/>
  </r>
  <r>
    <x v="17"/>
    <s v="02-02-01-003-008"/>
    <s v="02-02-01-003-008-09"/>
    <s v="Materiales y suministros - Otros artículos manufacturados n. C. P."/>
    <s v="KIT ANTIDERRAME MALETIN 75 GALONES "/>
    <n v="47121709"/>
    <s v="MÍNIMA CUANTÍA"/>
    <n v="2"/>
    <n v="3"/>
    <n v="10"/>
    <n v="6"/>
    <n v="3330810"/>
    <s v="UNIDAD"/>
    <s v="NO SOLICITADAS"/>
  </r>
  <r>
    <x v="17"/>
    <s v="02-02-02-009-002"/>
    <s v="02-02-02-009-002-01"/>
    <s v="Adquisición de servicios - Servicios de educación de la primera infancia y preescolar"/>
    <s v="DOCENTES COLEGIO LUIS F. PINTO"/>
    <n v="86121500"/>
    <s v="CONTRATACIÓN DIRECTA"/>
    <n v="1"/>
    <n v="10"/>
    <n v="16"/>
    <n v="1"/>
    <n v="144343600"/>
    <s v="GLOBAL"/>
    <s v="NO SOLICITADAS"/>
  </r>
  <r>
    <x v="17"/>
    <s v="02-02-02-009-002"/>
    <s v="02-02-02-009-002-02"/>
    <s v="Adquisición de servicios - Servicios de enseñanza primaria"/>
    <s v="DOCENTES COLEGIO LUIS F. PINTO"/>
    <n v="86121500"/>
    <s v="CONTRATACIÓN DIRECTA"/>
    <n v="1"/>
    <n v="10"/>
    <n v="16"/>
    <n v="1"/>
    <n v="308053911.5"/>
    <s v="GLOBAL"/>
    <s v="NO SOLICITADAS"/>
  </r>
  <r>
    <x v="17"/>
    <s v="02-02-02-009-002"/>
    <s v="02-02-02-009-002-03"/>
    <s v="Adquisición de servicios - Servicios de educación secundaria"/>
    <s v="DOCENTES COLEGIO LUIS F. PINTO"/>
    <n v="86121500"/>
    <s v="CONTRATACIÓN DIRECTA"/>
    <n v="1"/>
    <n v="10"/>
    <n v="16"/>
    <n v="1"/>
    <n v="304502600"/>
    <s v="GLOBAL"/>
    <s v="NO SOLICITADAS"/>
  </r>
  <r>
    <x v="17"/>
    <s v="02-02-02-010"/>
    <s v="02-02-02-010"/>
    <s v="Adquisición de servicios - Viáticos de los funcionarios en comisión"/>
    <s v="VIATICOS"/>
    <n v="92112300"/>
    <s v="SOLICITUD DE INFORMACIÓN A LOS PROVEEDORES"/>
    <n v="1"/>
    <n v="11"/>
    <n v="10"/>
    <n v="1"/>
    <n v="4636000"/>
    <s v="GLOBAL"/>
    <s v="NO SOLICITADAS"/>
  </r>
  <r>
    <x v="17"/>
    <s v="02-02-01-003-005"/>
    <s v="02-02-01-003-005-04"/>
    <s v="Materiales y suministros - Productos químicos n. C. P."/>
    <s v="VOLADOR DE 5 GOLPES"/>
    <n v="12131600"/>
    <s v="MÍNIMA CUANTÍA"/>
    <n v="3"/>
    <n v="5"/>
    <n v="10"/>
    <n v="56"/>
    <n v="1399440"/>
    <s v="DOCENA"/>
    <s v="NO SOLICITADAS"/>
  </r>
  <r>
    <x v="17"/>
    <s v="02-02-01-003-006"/>
    <s v="02-02-01-003-006-09"/>
    <s v="Materiales y suministros - Otros productos plásticos"/>
    <s v="CONO DE SEÑALIZACIÓN"/>
    <n v="46161508"/>
    <s v="MÍNIMA CUANTÍA"/>
    <n v="3"/>
    <n v="5"/>
    <n v="10"/>
    <n v="10"/>
    <n v="1130500"/>
    <s v="UNIDAD"/>
    <s v="NO SOLICITADAS"/>
  </r>
  <r>
    <x v="17"/>
    <s v="02-02-02-008-007"/>
    <s v="02-02-02-008-007-02-9"/>
    <s v="Adquisición de servicios - Servicios de mantenimiento y reparación de otros bienes n. C. P."/>
    <s v="SILLA PARA AUDITORIO (TEATRO)"/>
    <n v="56112101"/>
    <s v="MÍNIMA CUANTÍA"/>
    <n v="1"/>
    <n v="8"/>
    <n v="10"/>
    <n v="1"/>
    <n v="8000000"/>
    <s v="GLOBAL"/>
    <s v="NO SOLICITADAS"/>
  </r>
  <r>
    <x v="17"/>
    <s v="02-02-02-006-004"/>
    <s v="02-02-02-006-004"/>
    <s v="Adquisición de servicios - Servicios de transporte de pasajeros"/>
    <s v="PASAJES TERRESTRES"/>
    <n v="78111800"/>
    <s v="MÍNIMA CUANTÍA"/>
    <n v="1"/>
    <n v="10"/>
    <n v="10"/>
    <n v="1"/>
    <n v="10000000"/>
    <s v="GLOBAL"/>
    <s v="NO SOLICITADAS"/>
  </r>
  <r>
    <x v="17"/>
    <s v="02-02-01-004-002"/>
    <s v="02-02-01-004-002"/>
    <s v="Materiales y suministros - Productos metálicos elaborados (excepto maquinaria y equipo)"/>
    <s v="ANDAMIO 6 METROS DE ALTURA"/>
    <n v="30191500"/>
    <s v="SELECCIÓN ABREVIADA MENOR CUANTÍA"/>
    <n v="1"/>
    <n v="4"/>
    <n v="16"/>
    <n v="1"/>
    <n v="9000000"/>
    <s v="UNIDAD"/>
    <s v="NO SOLICITADAS"/>
  </r>
  <r>
    <x v="17"/>
    <s v="02-02-01-003-006"/>
    <s v="02-02-01-003-006-03"/>
    <s v="Materiales y suministros - Semimanufacturas de plástico"/>
    <s v="ACOPLE PARA ORINAL CON VALVULA PVC 40 CM"/>
    <n v="40172600"/>
    <s v="SELECCIÓN ABREVIADA MENOR CUANTÍA"/>
    <n v="1"/>
    <n v="4"/>
    <n v="16"/>
    <n v="15"/>
    <n v="300000"/>
    <s v="UNIDAD"/>
    <s v="NO SOLICITADAS"/>
  </r>
  <r>
    <x v="17"/>
    <s v="02-02-01-003-006"/>
    <s v="02-02-01-003-006-03"/>
    <s v="Materiales y suministros - Semimanufacturas de plástico"/>
    <s v="ACOPLE PARA SANITARIO"/>
    <n v="40172600"/>
    <s v="SELECCIÓN ABREVIADA MENOR CUANTÍA"/>
    <n v="1"/>
    <n v="4"/>
    <n v="16"/>
    <n v="15"/>
    <n v="38925"/>
    <s v="UNIDAD"/>
    <s v="NO SOLICITADAS"/>
  </r>
  <r>
    <x v="17"/>
    <s v="02-02-01-003-006"/>
    <s v="02-02-01-003-006-03"/>
    <s v="Materiales y suministros - Semimanufacturas de plástico"/>
    <s v="ACOPLE PLASTICO PARA LAVAMANOS"/>
    <n v="40172600"/>
    <s v="SELECCIÓN ABREVIADA MENOR CUANTÍA"/>
    <n v="1"/>
    <n v="4"/>
    <n v="16"/>
    <n v="15"/>
    <n v="38925"/>
    <s v="UNIDAD"/>
    <s v="NO SOLICITADAS"/>
  </r>
  <r>
    <x v="17"/>
    <s v="02-02-01-003-006"/>
    <s v="02-02-01-003-006-03"/>
    <s v="Materiales y suministros - Semimanufacturas de plástico"/>
    <s v="ADAPTADOR HEMBRA PVCP  DE 1&quot;"/>
    <n v="40141700"/>
    <s v="SELECCIÓN ABREVIADA MENOR CUANTÍA"/>
    <n v="1"/>
    <n v="4"/>
    <n v="16"/>
    <n v="25"/>
    <n v="137825"/>
    <s v="UNIDAD"/>
    <s v="NO SOLICITADAS"/>
  </r>
  <r>
    <x v="17"/>
    <s v="02-02-01-003-006"/>
    <s v="02-02-01-003-006-03"/>
    <s v="Materiales y suministros - Semimanufacturas de plástico"/>
    <s v="ADAPTADOR HEMBRA PVCP  DE 1/2"/>
    <n v="40141700"/>
    <s v="SELECCIÓN ABREVIADA MENOR CUANTÍA"/>
    <n v="1"/>
    <n v="4"/>
    <n v="16"/>
    <n v="25"/>
    <n v="41350"/>
    <s v="UNIDAD"/>
    <s v="NO SOLICITADAS"/>
  </r>
  <r>
    <x v="17"/>
    <s v="02-02-01-003-006"/>
    <s v="02-02-01-003-006-03"/>
    <s v="Materiales y suministros - Semimanufacturas de plástico"/>
    <s v="ADAPTADOR MACHO PVCP  DE 1&quot;"/>
    <n v="40141700"/>
    <s v="SELECCIÓN ABREVIADA MENOR CUANTÍA"/>
    <n v="1"/>
    <n v="4"/>
    <n v="16"/>
    <n v="25"/>
    <n v="220500"/>
    <s v="UNIDAD"/>
    <s v="NO SOLICITADAS"/>
  </r>
  <r>
    <x v="17"/>
    <s v="02-02-01-003-006"/>
    <s v="02-02-01-003-006-03"/>
    <s v="Materiales y suministros - Semimanufacturas de plástico"/>
    <s v="ADAPTADOR MACHO PVCP  DE 1/2"/>
    <n v="40141700"/>
    <s v="SELECCIÓN ABREVIADA MENOR CUANTÍA"/>
    <n v="1"/>
    <n v="4"/>
    <n v="16"/>
    <n v="25"/>
    <n v="110250"/>
    <s v="UNIDAD"/>
    <s v="NO SOLICITADAS"/>
  </r>
  <r>
    <x v="17"/>
    <s v="02-02-01-003-001"/>
    <s v="02-02-01-003-001"/>
    <s v="Materiales y suministros - Productos de madera, corcho, cestería y espartería"/>
    <s v="AGLOMERADO TIPO RH PARA MUEBLES COCINA Y BAÑO, COLOR A DEFINIR"/>
    <n v="11122000"/>
    <s v="SELECCIÓN ABREVIADA MENOR CUANTÍA"/>
    <n v="1"/>
    <n v="4"/>
    <n v="16"/>
    <n v="15"/>
    <n v="444115.56"/>
    <s v="UNIDAD"/>
    <s v="NO SOLICITADAS"/>
  </r>
  <r>
    <x v="17"/>
    <s v="02-02-01-003-006"/>
    <s v="02-02-01-003-006-09"/>
    <s v="Materiales y suministros - Otros productos plásticos"/>
    <s v="AGUA STOP DE SILICONA VALVULA DE SALIDA TANQUE SANITARIO"/>
    <n v="26131600"/>
    <s v="SELECCIÓN ABREVIADA MENOR CUANTÍA"/>
    <n v="1"/>
    <n v="4"/>
    <n v="16"/>
    <n v="15"/>
    <n v="450000"/>
    <s v="UNIDAD"/>
    <s v="NO SOLICITADAS"/>
  </r>
  <r>
    <x v="17"/>
    <s v="02-02-01-004-002"/>
    <s v="02-02-01-004-002"/>
    <s v="Materiales y suministros - Productos metálicos elaborados (excepto maquinaria y equipo)"/>
    <s v="ALAMBRE DULCE"/>
    <n v="26121500"/>
    <s v="SELECCIÓN ABREVIADA MENOR CUANTÍA"/>
    <n v="1"/>
    <n v="4"/>
    <n v="16"/>
    <n v="10"/>
    <n v="88200"/>
    <s v="UNIDAD"/>
    <s v="NO SOLICITADAS"/>
  </r>
  <r>
    <x v="17"/>
    <s v="02-02-01-004-002"/>
    <s v="02-02-01-004-002"/>
    <s v="Materiales y suministros - Productos metálicos elaborados (excepto maquinaria y equipo)"/>
    <s v="ALAMBRE QUEMADO PARA AMARRE"/>
    <n v="26121500"/>
    <s v="SELECCIÓN ABREVIADA MENOR CUANTÍA"/>
    <n v="1"/>
    <n v="4"/>
    <n v="16"/>
    <n v="10"/>
    <n v="71660"/>
    <s v="UNIDAD"/>
    <s v="NO SOLICITADAS"/>
  </r>
  <r>
    <x v="17"/>
    <s v="02-02-01-003-006"/>
    <s v="02-02-01-003-006-03"/>
    <s v="Materiales y suministros - Semimanufacturas de plástico"/>
    <s v="AMARRA PLASTICA DE 30 CMS PAQ 100"/>
    <n v="31151900"/>
    <s v="SELECCIÓN ABREVIADA MENOR CUANTÍA"/>
    <n v="1"/>
    <n v="4"/>
    <n v="16"/>
    <n v="5"/>
    <n v="137815"/>
    <s v="UNIDAD"/>
    <s v="NO SOLICITADAS"/>
  </r>
  <r>
    <x v="17"/>
    <s v="02-02-01-003-006"/>
    <s v="02-02-01-003-006-03"/>
    <s v="Materiales y suministros - Semimanufacturas de plástico"/>
    <s v="AMARRA PLASTICA DE 40 CMS PAQ 100"/>
    <n v="31151900"/>
    <s v="SELECCIÓN ABREVIADA MENOR CUANTÍA"/>
    <n v="1"/>
    <n v="4"/>
    <n v="16"/>
    <n v="5"/>
    <n v="150000"/>
    <s v="UNIDAD"/>
    <s v="NO SOLICITADAS"/>
  </r>
  <r>
    <x v="17"/>
    <s v="02-02-01-003-006"/>
    <s v="02-02-01-003-006-03"/>
    <s v="Materiales y suministros - Semimanufacturas de plástico"/>
    <s v="AMARRES PLASTICOS X100 - 20 CENTIMETROS"/>
    <n v="31151900"/>
    <s v="SELECCIÓN ABREVIADA MENOR CUANTÍA"/>
    <n v="1"/>
    <n v="4"/>
    <n v="16"/>
    <n v="5"/>
    <n v="200000"/>
    <s v="UNIDAD"/>
    <s v="NO SOLICITADAS"/>
  </r>
  <r>
    <x v="17"/>
    <s v="02-02-01-004-002"/>
    <s v="02-02-01-004-002"/>
    <s v="Materiales y suministros - Productos metálicos elaborados (excepto maquinaria y equipo)"/>
    <s v="ANGULO DE ALUMINIO COLOR NATURAL O ANODIZADO X 3M"/>
    <n v="30101500"/>
    <s v="SELECCIÓN ABREVIADA MENOR CUANTÍA"/>
    <n v="1"/>
    <n v="4"/>
    <n v="16"/>
    <n v="7"/>
    <n v="270116"/>
    <s v="UNIDAD"/>
    <s v="NO SOLICITADAS"/>
  </r>
  <r>
    <x v="17"/>
    <s v="02-02-01-003-005"/>
    <s v="02-02-01-003-005-01"/>
    <s v="Materiales y suministros - Pinturas y barnices y productos relacionados; colores para la pintura artística; tintas"/>
    <s v="ANTICORROSIVO ALQUIDICO PARA AMBIENTE MARINO"/>
    <n v="31211500"/>
    <s v="SELECCIÓN ABREVIADA MENOR CUANTÍA"/>
    <n v="1"/>
    <n v="4"/>
    <n v="16"/>
    <n v="7"/>
    <n v="385875"/>
    <s v="UNIDAD"/>
    <s v="NO SOLICITADAS"/>
  </r>
  <r>
    <x v="17"/>
    <s v="02-02-01-001-005"/>
    <s v="02-02-01-001-005"/>
    <s v="Materiales y suministros - Piedra, arena y arcilla"/>
    <s v="ARENA DE PEÑA 6 M2"/>
    <n v="11111700"/>
    <s v="SELECCIÓN ABREVIADA MENOR CUANTÍA"/>
    <n v="1"/>
    <n v="4"/>
    <n v="16"/>
    <n v="2"/>
    <n v="1240544.05"/>
    <s v="UNIDAD"/>
    <s v="NO SOLICITADAS"/>
  </r>
  <r>
    <x v="17"/>
    <s v="02-02-01-001-005"/>
    <s v="02-02-01-001-005"/>
    <s v="Materiales y suministros - Piedra, arena y arcilla"/>
    <s v="ARENA PARA CONCRETO"/>
    <n v="11111700"/>
    <s v="SELECCIÓN ABREVIADA MENOR CUANTÍA"/>
    <n v="1"/>
    <n v="4"/>
    <n v="16"/>
    <n v="5"/>
    <n v="973445"/>
    <s v="UNIDAD"/>
    <s v="NO SOLICITADAS"/>
  </r>
  <r>
    <x v="17"/>
    <s v="02-02-01-003-006"/>
    <s v="02-02-01-003-006-09"/>
    <s v="Materiales y suministros - Otros productos plásticos"/>
    <s v="ASIENTO BLANCO SANITARIO"/>
    <n v="14111702"/>
    <s v="SELECCIÓN ABREVIADA MENOR CUANTÍA"/>
    <n v="1"/>
    <n v="4"/>
    <n v="16"/>
    <n v="15"/>
    <n v="578820"/>
    <s v="UNIDAD"/>
    <s v="NO SOLICITADAS"/>
  </r>
  <r>
    <x v="17"/>
    <s v="02-02-01-003-006"/>
    <s v="02-02-01-003-006-09"/>
    <s v="Materiales y suministros - Otros productos plásticos"/>
    <s v="ASIENTO BLANCO SANITARIO OVALADO CIERRE LENTO"/>
    <n v="14111702"/>
    <s v="SELECCIÓN ABREVIADA MENOR CUANTÍA"/>
    <n v="1"/>
    <n v="4"/>
    <n v="16"/>
    <n v="7"/>
    <n v="955500"/>
    <s v="UNIDAD"/>
    <s v="NO SOLICITADAS"/>
  </r>
  <r>
    <x v="17"/>
    <s v="02-02-01-003-006"/>
    <s v="02-02-01-003-006-09"/>
    <s v="Materiales y suministros - Otros productos plásticos"/>
    <s v="BALDE CONSTRUCCION"/>
    <n v="47121804"/>
    <s v="SELECCIÓN ABREVIADA MENOR CUANTÍA"/>
    <n v="1"/>
    <n v="4"/>
    <n v="16"/>
    <n v="5"/>
    <n v="352800"/>
    <s v="UNIDAD"/>
    <s v="NO SOLICITADAS"/>
  </r>
  <r>
    <x v="17"/>
    <s v="02-02-01-003-005"/>
    <s v="02-02-01-003-005-01"/>
    <s v="Materiales y suministros - Pinturas y barnices y productos relacionados; colores para la pintura artística; tintas"/>
    <s v="BARNIZ IMPRANOL EXTERIORES (GALON)"/>
    <n v="31211500"/>
    <s v="SELECCIÓN ABREVIADA MENOR CUANTÍA"/>
    <n v="1"/>
    <n v="4"/>
    <n v="16"/>
    <n v="3"/>
    <n v="396900"/>
    <s v="UNIDAD"/>
    <s v="NO SOLICITADAS"/>
  </r>
  <r>
    <x v="17"/>
    <s v="02-02-01-003-005"/>
    <s v="02-02-01-003-005-01"/>
    <s v="Materiales y suministros - Pinturas y barnices y productos relacionados; colores para la pintura artística; tintas"/>
    <s v="BARNIZ TRANSPARENTE (GALON)"/>
    <n v="24121802"/>
    <s v="SELECCIÓN ABREVIADA MENOR CUANTÍA"/>
    <n v="1"/>
    <n v="4"/>
    <n v="16"/>
    <n v="3"/>
    <n v="198450"/>
    <s v="UNIDAD"/>
    <s v="NO SOLICITADAS"/>
  </r>
  <r>
    <x v="17"/>
    <s v="02-02-01-004-001"/>
    <s v="02-02-01-004-001"/>
    <s v="Materiales y suministros - Metales básicos"/>
    <s v="BARRA CORRUGADA DE 1/2&quot; X 6M"/>
    <n v="30102400"/>
    <s v="SELECCIÓN ABREVIADA MENOR CUANTÍA"/>
    <n v="1"/>
    <n v="4"/>
    <n v="16"/>
    <n v="4"/>
    <n v="110252"/>
    <s v="UNIDAD"/>
    <s v="NO SOLICITADAS"/>
  </r>
  <r>
    <x v="17"/>
    <s v="02-02-01-004-001"/>
    <s v="02-02-01-004-001"/>
    <s v="Materiales y suministros - Metales básicos"/>
    <s v="BARRA CORRUGADA DE 3/8&quot; X 6M"/>
    <n v="30102400"/>
    <s v="SELECCIÓN ABREVIADA MENOR CUANTÍA"/>
    <n v="1"/>
    <n v="4"/>
    <n v="16"/>
    <n v="4"/>
    <n v="88200"/>
    <s v="UNIDAD"/>
    <s v="NO SOLICITADAS"/>
  </r>
  <r>
    <x v="17"/>
    <s v="02-02-01-004-001"/>
    <s v="02-02-01-004-001"/>
    <s v="Materiales y suministros - Metales básicos"/>
    <s v="BARRA EN ACERO"/>
    <n v="27111900"/>
    <s v="SELECCIÓN ABREVIADA MENOR CUANTÍA"/>
    <n v="1"/>
    <n v="4"/>
    <n v="16"/>
    <n v="3"/>
    <n v="1200000"/>
    <s v="UNIDAD"/>
    <s v="NO SOLICITADAS"/>
  </r>
  <r>
    <x v="17"/>
    <s v="02-02-01-003-005"/>
    <s v="02-02-01-003-005-01"/>
    <s v="Materiales y suministros - Pinturas y barnices y productos relacionados; colores para la pintura artística; tintas"/>
    <s v="BASE BLANCA (GALON)"/>
    <n v="31211500"/>
    <s v="SELECCIÓN ABREVIADA MENOR CUANTÍA"/>
    <n v="1"/>
    <n v="4"/>
    <n v="16"/>
    <n v="4"/>
    <n v="396900"/>
    <s v="UNIDAD"/>
    <s v="NO SOLICITADAS"/>
  </r>
  <r>
    <x v="17"/>
    <s v="02-02-01-003-005"/>
    <s v="02-02-01-003-005-01"/>
    <s v="Materiales y suministros - Pinturas y barnices y productos relacionados; colores para la pintura artística; tintas"/>
    <s v="BASE NEGRA (GALON)"/>
    <n v="31211500"/>
    <s v="SELECCIÓN ABREVIADA MENOR CUANTÍA"/>
    <n v="1"/>
    <n v="4"/>
    <n v="16"/>
    <n v="4"/>
    <n v="396900"/>
    <s v="UNIDAD"/>
    <s v="NO SOLICITADAS"/>
  </r>
  <r>
    <x v="17"/>
    <s v="02-02-01-003-005"/>
    <s v="02-02-01-003-005-01"/>
    <s v="Materiales y suministros - Pinturas y barnices y productos relacionados; colores para la pintura artística; tintas"/>
    <s v="BASE ROJA (GALON)"/>
    <n v="31211500"/>
    <s v="SELECCIÓN ABREVIADA MENOR CUANTÍA"/>
    <n v="1"/>
    <n v="4"/>
    <n v="16"/>
    <n v="3"/>
    <n v="273031.23"/>
    <s v="UNIDAD"/>
    <s v="NO SOLICITADAS"/>
  </r>
  <r>
    <x v="17"/>
    <s v="02-02-01-004-002"/>
    <s v="02-02-01-004-002"/>
    <s v="Materiales y suministros - Productos metálicos elaborados (excepto maquinaria y equipo)"/>
    <s v="BISAGRA DE 3&quot;"/>
    <n v="31162400"/>
    <s v="SELECCIÓN ABREVIADA MENOR CUANTÍA"/>
    <n v="1"/>
    <n v="4"/>
    <n v="16"/>
    <n v="10"/>
    <n v="45570"/>
    <s v="UNIDAD"/>
    <s v="NO SOLICITADAS"/>
  </r>
  <r>
    <x v="17"/>
    <s v="02-02-01-004-002"/>
    <s v="02-02-01-004-002"/>
    <s v="Materiales y suministros - Productos metálicos elaborados (excepto maquinaria y equipo)"/>
    <s v="BISAGRA OMEGA 3&quot;"/>
    <n v="31162400"/>
    <s v="SELECCIÓN ABREVIADA MENOR CUANTÍA"/>
    <n v="1"/>
    <n v="4"/>
    <n v="16"/>
    <n v="10"/>
    <n v="49610"/>
    <s v="UNIDAD"/>
    <s v="NO SOLICITADAS"/>
  </r>
  <r>
    <x v="17"/>
    <s v="02-02-01-003-007"/>
    <s v="02-02-01-003-007-03"/>
    <s v="Materiales y suministros - Productos refractarios y productos estructurales no refractarios de arcilla"/>
    <s v="BLOQUE DE ARCILLA No5"/>
    <n v="30131500"/>
    <s v="SELECCIÓN ABREVIADA MENOR CUANTÍA"/>
    <n v="1"/>
    <n v="4"/>
    <n v="16"/>
    <n v="6"/>
    <n v="5880"/>
    <s v="UNIDAD"/>
    <s v="NO SOLICITADAS"/>
  </r>
  <r>
    <x v="17"/>
    <s v="02-02-01-003-007"/>
    <s v="02-02-01-003-007-04"/>
    <s v="Materiales y suministros - Yeso, cal y cemento"/>
    <s v="BOQUILLA X 5KG"/>
    <n v="23232200"/>
    <s v="SELECCIÓN ABREVIADA MENOR CUANTÍA"/>
    <n v="1"/>
    <n v="4"/>
    <n v="10"/>
    <n v="15"/>
    <n v="1070821.08"/>
    <s v="UNIDAD"/>
    <s v="NO SOLICITADAS"/>
  </r>
  <r>
    <x v="17"/>
    <s v="02-02-01-004-002"/>
    <s v="02-02-01-004-002"/>
    <s v="Materiales y suministros - Productos metálicos elaborados (excepto maquinaria y equipo)"/>
    <s v="BOQUILLERA 6M"/>
    <n v="27111900"/>
    <s v="SELECCIÓN ABREVIADA MENOR CUANTÍA"/>
    <n v="1"/>
    <n v="4"/>
    <n v="16"/>
    <n v="3"/>
    <n v="900000"/>
    <s v="UNIDAD"/>
    <s v="NO SOLICITADAS"/>
  </r>
  <r>
    <x v="17"/>
    <s v="02-02-01-004-002"/>
    <s v="02-02-01-004-002"/>
    <s v="Materiales y suministros - Productos metálicos elaborados (excepto maquinaria y equipo)"/>
    <s v="BROCA METAL"/>
    <n v="27111500"/>
    <s v="SELECCIÓN ABREVIADA MENOR CUANTÍA"/>
    <n v="1"/>
    <n v="4"/>
    <n v="16"/>
    <n v="7"/>
    <n v="833672"/>
    <s v="UNIDAD"/>
    <s v="NO SOLICITADAS"/>
  </r>
  <r>
    <x v="17"/>
    <s v="02-02-01-004-002"/>
    <s v="02-02-01-004-002"/>
    <s v="Materiales y suministros - Productos metálicos elaborados (excepto maquinaria y equipo)"/>
    <s v="BROCA SDS PLUS ACOPLE RAPIDO 1/2"/>
    <n v="27111500"/>
    <s v="SELECCIÓN ABREVIADA MENOR CUANTÍA"/>
    <n v="1"/>
    <n v="4"/>
    <n v="16"/>
    <n v="2"/>
    <n v="120000"/>
    <s v="UNIDAD"/>
    <s v="NO SOLICITADAS"/>
  </r>
  <r>
    <x v="17"/>
    <s v="02-02-01-004-002"/>
    <s v="02-02-01-004-002"/>
    <s v="Materiales y suministros - Productos metálicos elaborados (excepto maquinaria y equipo)"/>
    <s v="BROCA SDS PLUS ACOPLE RAPIDO 1/4"/>
    <n v="27111500"/>
    <s v="SELECCIÓN ABREVIADA MENOR CUANTÍA"/>
    <n v="1"/>
    <n v="4"/>
    <n v="16"/>
    <n v="2"/>
    <n v="80000"/>
    <s v="UNIDAD"/>
    <s v="NO SOLICITADAS"/>
  </r>
  <r>
    <x v="17"/>
    <s v="02-02-01-004-002"/>
    <s v="02-02-01-004-002"/>
    <s v="Materiales y suministros - Productos metálicos elaborados (excepto maquinaria y equipo)"/>
    <s v="BROCA SDS PLUS ACOPLE RAPIDO 3/8"/>
    <n v="27111500"/>
    <s v="SELECCIÓN ABREVIADA MENOR CUANTÍA"/>
    <n v="1"/>
    <n v="4"/>
    <n v="16"/>
    <n v="2"/>
    <n v="120000"/>
    <s v="UNIDAD"/>
    <s v="NO SOLICITADAS"/>
  </r>
  <r>
    <x v="17"/>
    <s v="02-02-01-004-002"/>
    <s v="02-02-01-004-002"/>
    <s v="Materiales y suministros - Productos metálicos elaborados (excepto maquinaria y equipo)"/>
    <s v="BROCA SDS PLUS ACOPLE RAPIDO 5/16"/>
    <n v="27111500"/>
    <s v="SELECCIÓN ABREVIADA MENOR CUANTÍA"/>
    <n v="1"/>
    <n v="4"/>
    <n v="16"/>
    <n v="2"/>
    <n v="120000"/>
    <s v="UNIDAD"/>
    <s v="NO SOLICITADAS"/>
  </r>
  <r>
    <x v="17"/>
    <s v="02-02-01-004-002"/>
    <s v="02-02-01-004-002"/>
    <s v="Materiales y suministros - Productos metálicos elaborados (excepto maquinaria y equipo)"/>
    <s v="BROCA TUNGSTENO DIFERENTES MEDIDAS"/>
    <n v="27111500"/>
    <s v="SELECCIÓN ABREVIADA MENOR CUANTÍA"/>
    <n v="1"/>
    <n v="4"/>
    <n v="16"/>
    <n v="3"/>
    <n v="210000"/>
    <s v="UNIDAD"/>
    <s v="NO SOLICITADAS"/>
  </r>
  <r>
    <x v="17"/>
    <s v="02-02-01-003-008"/>
    <s v="02-02-01-003-008-09"/>
    <s v="Materiales y suministros - Otros artículos manufacturados n. C. P."/>
    <s v="BROCHA DE NYLON DE 2&quot;"/>
    <n v="31211900"/>
    <s v="SELECCIÓN ABREVIADA MENOR CUANTÍA"/>
    <n v="1"/>
    <n v="4"/>
    <n v="16"/>
    <n v="15"/>
    <n v="99225"/>
    <s v="UNIDAD"/>
    <s v="NO SOLICITADAS"/>
  </r>
  <r>
    <x v="17"/>
    <s v="02-02-01-003-008"/>
    <s v="02-02-01-003-008-09"/>
    <s v="Materiales y suministros - Otros artículos manufacturados n. C. P."/>
    <s v="BROCHAS NYLON 3&quot;"/>
    <n v="31211900"/>
    <s v="SELECCIÓN ABREVIADA MENOR CUANTÍA"/>
    <n v="1"/>
    <n v="4"/>
    <n v="16"/>
    <n v="11"/>
    <n v="84898"/>
    <s v="UNIDAD"/>
    <s v="NO SOLICITADAS"/>
  </r>
  <r>
    <x v="17"/>
    <s v="02-02-01-003-008"/>
    <s v="02-02-01-003-008-09"/>
    <s v="Materiales y suministros - Otros artículos manufacturados n. C. P."/>
    <s v="BROCHAS NYLON 4&quot;"/>
    <n v="31211900"/>
    <s v="SELECCIÓN ABREVIADA MENOR CUANTÍA"/>
    <n v="1"/>
    <n v="4"/>
    <n v="16"/>
    <n v="10"/>
    <n v="75142.299999999988"/>
    <s v="UNIDAD"/>
    <s v="NO SOLICITADAS"/>
  </r>
  <r>
    <x v="17"/>
    <s v="02-02-01-003-007"/>
    <s v="02-02-01-003-007-05"/>
    <s v="Materiales y suministros - Artículos de concreto, cemento y yeso"/>
    <s v="CABALLETES"/>
    <n v="30111601"/>
    <s v="SELECCIÓN ABREVIADA MENOR CUANTÍA"/>
    <n v="1"/>
    <n v="4"/>
    <n v="16"/>
    <n v="8"/>
    <n v="403990.72"/>
    <s v="UNIDAD"/>
    <s v="NO SOLICITADAS"/>
  </r>
  <r>
    <x v="17"/>
    <s v="02-02-01-004-002"/>
    <s v="02-02-01-004-002"/>
    <s v="Materiales y suministros - Productos metálicos elaborados (excepto maquinaria y equipo)"/>
    <s v="CANDADO ANTICIZALLA 50 MM"/>
    <n v="39121903"/>
    <s v="SELECCIÓN ABREVIADA MENOR CUANTÍA"/>
    <n v="1"/>
    <n v="4"/>
    <n v="16"/>
    <n v="8"/>
    <n v="520000"/>
    <s v="UNIDAD"/>
    <s v="NO SOLICITADAS"/>
  </r>
  <r>
    <x v="17"/>
    <s v="02-02-01-004-002"/>
    <s v="02-02-01-004-002"/>
    <s v="Materiales y suministros - Productos metálicos elaborados (excepto maquinaria y equipo)"/>
    <s v="CANDADO ANTICIZALLA 70 MM"/>
    <n v="39121903"/>
    <s v="SELECCIÓN ABREVIADA MENOR CUANTÍA"/>
    <n v="1"/>
    <n v="4"/>
    <n v="16"/>
    <n v="8"/>
    <n v="520000"/>
    <s v="UNIDAD"/>
    <s v="NO SOLICITADAS"/>
  </r>
  <r>
    <x v="17"/>
    <s v="02-02-01-004-002"/>
    <s v="02-02-01-004-002"/>
    <s v="Materiales y suministros - Productos metálicos elaborados (excepto maquinaria y equipo)"/>
    <s v="CANDADO BRONCE 40 MM"/>
    <n v="39121903"/>
    <s v="SELECCIÓN ABREVIADA MENOR CUANTÍA"/>
    <n v="1"/>
    <n v="4"/>
    <n v="16"/>
    <n v="8"/>
    <n v="640000"/>
    <s v="UNIDAD"/>
    <s v="NO SOLICITADAS"/>
  </r>
  <r>
    <x v="17"/>
    <s v="02-02-01-003-007"/>
    <s v="02-02-01-003-007-04"/>
    <s v="Materiales y suministros - Yeso, cal y cemento"/>
    <s v="CEMENTO BLANCO bulto de 40 kilos"/>
    <n v="30111600"/>
    <s v="SELECCIÓN ABREVIADA MENOR CUANTÍA"/>
    <n v="1"/>
    <n v="4"/>
    <n v="16"/>
    <n v="3"/>
    <n v="187496.40000000002"/>
    <s v="UNIDAD"/>
    <s v="NO SOLICITADAS"/>
  </r>
  <r>
    <x v="17"/>
    <s v="02-02-02-008-005"/>
    <s v="02-02-02-008-005-09-7"/>
    <s v="Adquisición de servicios - Servicios de mantenimiento y cuidado del paisaje"/>
    <s v="CORTE DE PRADOS VF 2021 "/>
    <n v="70111706"/>
    <s v="SELECCIÓN ABREVIADA MENOR CUANTÍA"/>
    <n v="1"/>
    <n v="12"/>
    <n v="10"/>
    <n v="1"/>
    <n v="24000000"/>
    <s v="GLOBAL"/>
    <s v="SI EN TRAMITE"/>
  </r>
  <r>
    <x v="17"/>
    <s v="02-02-01-003-007"/>
    <s v="02-02-01-003-007-02"/>
    <s v="Materiales y suministros - Artículos de cerámica no estructural"/>
    <s v="CRISTANAC  30 X 30"/>
    <n v="30131700"/>
    <s v="SELECCIÓN ABREVIADA MENOR CUANTÍA"/>
    <n v="1"/>
    <n v="4"/>
    <n v="10"/>
    <n v="15"/>
    <n v="502125"/>
    <s v="METRO CUADRADO"/>
    <s v="NO SOLICITADAS"/>
  </r>
  <r>
    <x v="17"/>
    <s v="02-02-01-003-006"/>
    <s v="02-02-01-003-006-03"/>
    <s v="Materiales y suministros - Semimanufacturas de plástico"/>
    <s v="CRUCETA PLASTICA PARA JUNTAS DIFERENTES ESPESORES X 300 UNIDADES"/>
    <n v="31162314"/>
    <s v="SELECCIÓN ABREVIADA MENOR CUANTÍA"/>
    <n v="1"/>
    <n v="4"/>
    <n v="10"/>
    <n v="3"/>
    <n v="21774"/>
    <s v="UNIDAD"/>
    <s v="NO SOLICITADAS"/>
  </r>
  <r>
    <x v="17"/>
    <s v="02-02-01-004-002"/>
    <s v="02-02-01-004-002"/>
    <s v="Materiales y suministros - Productos metálicos elaborados (excepto maquinaria y equipo)"/>
    <s v="CUCHILLA CEPILLO ELECTRICO"/>
    <n v="27112700"/>
    <s v="SELECCIÓN ABREVIADA MENOR CUANTÍA"/>
    <n v="1"/>
    <n v="4"/>
    <n v="10"/>
    <n v="3"/>
    <n v="115764"/>
    <s v="UNIDAD"/>
    <s v="NO SOLICITADAS"/>
  </r>
  <r>
    <x v="17"/>
    <s v="02-02-01-004-002"/>
    <s v="02-02-01-004-002"/>
    <s v="Materiales y suministros - Productos metálicos elaborados (excepto maquinaria y equipo)"/>
    <s v="DISCO DE CORTE  METAL 4&quot;"/>
    <n v="27112700"/>
    <s v="SELECCIÓN ABREVIADA MENOR CUANTÍA"/>
    <n v="1"/>
    <n v="4"/>
    <n v="10"/>
    <n v="8"/>
    <n v="57328"/>
    <s v="UNIDAD"/>
    <s v="NO SOLICITADAS"/>
  </r>
  <r>
    <x v="17"/>
    <s v="02-02-01-004-002"/>
    <s v="02-02-01-004-002"/>
    <s v="Materiales y suministros - Productos metálicos elaborados (excepto maquinaria y equipo)"/>
    <s v="DISCO DIAMANTADO CONTINUO DE 4 1/2”"/>
    <n v="27112700"/>
    <s v="SELECCIÓN ABREVIADA MENOR CUANTÍA"/>
    <n v="1"/>
    <n v="4"/>
    <n v="10"/>
    <n v="8"/>
    <n v="396904"/>
    <s v="UNIDAD"/>
    <s v="NO SOLICITADAS"/>
  </r>
  <r>
    <x v="17"/>
    <s v="02-02-01-003-006"/>
    <s v="02-02-01-003-006-09"/>
    <s v="Materiales y suministros - Otros productos plásticos"/>
    <s v="DIVISION PARA BAÑO EN ACRILICO"/>
    <n v="30181508"/>
    <s v="SELECCIÓN ABREVIADA MENOR CUANTÍA"/>
    <n v="1"/>
    <n v="4"/>
    <n v="10"/>
    <n v="8"/>
    <n v="1940400"/>
    <s v="METRO CUADRADO"/>
    <s v="NO SOLICITADAS"/>
  </r>
  <r>
    <x v="17"/>
    <s v="02-02-01-003-007"/>
    <s v="02-02-01-003-007-01"/>
    <s v="Materiales y suministros - Vidrio y productos de vidrio"/>
    <s v="DIVISION PARA BAÑO EN VIDRIO TEMPLADO"/>
    <n v="30181508"/>
    <s v="SELECCIÓN ABREVIADA MENOR CUANTÍA"/>
    <n v="1"/>
    <n v="4"/>
    <n v="10"/>
    <n v="8"/>
    <n v="5104100.1900000004"/>
    <s v="METRO CUADRADO"/>
    <s v="NO SOLICITADAS"/>
  </r>
  <r>
    <x v="17"/>
    <s v="02-02-01-004-002"/>
    <s v="02-02-01-004-002"/>
    <s v="Materiales y suministros - Productos metálicos elaborados (excepto maquinaria y equipo)"/>
    <s v="ELECTRODO REVESTIDO PARA SOLDADURA ELECTRICA, DIAMETRO A SELECCIONAR (6013 Y 6011)"/>
    <n v="23271800"/>
    <s v="SELECCIÓN ABREVIADA MENOR CUANTÍA"/>
    <n v="1"/>
    <n v="4"/>
    <n v="10"/>
    <n v="20"/>
    <n v="396900"/>
    <s v="UNIDAD"/>
    <s v="NO SOLICITADAS"/>
  </r>
  <r>
    <x v="17"/>
    <s v="02-02-01-003-007"/>
    <s v="02-02-01-003-007-09"/>
    <s v="Materiales y suministros - Otros productos minerales no metálicos n. C. P."/>
    <s v="EMULSION ASFALTICA PARA IMPERMEABILIZACION"/>
    <n v="12164900"/>
    <s v="SELECCIÓN ABREVIADA MENOR CUANTÍA"/>
    <n v="1"/>
    <n v="4"/>
    <n v="10"/>
    <n v="10"/>
    <n v="3821806.0999999996"/>
    <s v="UNIDAD"/>
    <s v="NO SOLICITADAS"/>
  </r>
  <r>
    <x v="17"/>
    <s v="02-02-01-003-008"/>
    <s v="02-02-01-003-008-09"/>
    <s v="Materiales y suministros - Otros artículos manufacturados n. C. P."/>
    <s v="ESCOBA DE CERDAS SUAVES CON CABO "/>
    <n v="47131600"/>
    <s v="MÍNIMA CUANTÍA"/>
    <n v="1"/>
    <n v="2"/>
    <n v="10"/>
    <n v="80"/>
    <n v="312000"/>
    <s v="UNIDAD"/>
    <s v="NO SOLICITADAS"/>
  </r>
  <r>
    <x v="17"/>
    <s v="02-02-01-003-005"/>
    <s v="02-02-01-003-005-01"/>
    <s v="Materiales y suministros - Pinturas y barnices y productos relacionados; colores para la pintura artística; tintas"/>
    <s v="ESMALTE SINTETICO PARA EXTERIOR E INTERIOR"/>
    <n v="31211500"/>
    <s v="SELECCIÓN ABREVIADA MENOR CUANTÍA"/>
    <n v="1"/>
    <n v="4"/>
    <n v="10"/>
    <n v="20"/>
    <n v="1323000"/>
    <s v="GALON"/>
    <s v="NO SOLICITADAS"/>
  </r>
  <r>
    <x v="17"/>
    <s v="02-02-01-004-002"/>
    <s v="02-02-01-004-002"/>
    <s v="Materiales y suministros - Productos metálicos elaborados (excepto maquinaria y equipo)"/>
    <s v="ESPATULA METALICA 3&quot; MANGO PLASTICO"/>
    <n v="27111900"/>
    <s v="SELECCIÓN ABREVIADA MENOR CUANTÍA"/>
    <n v="1"/>
    <n v="4"/>
    <n v="10"/>
    <n v="2"/>
    <n v="26460"/>
    <s v="UNIDAD"/>
    <s v="NO SOLICITADAS"/>
  </r>
  <r>
    <x v="17"/>
    <s v="02-02-01-004-002"/>
    <s v="02-02-01-004-002"/>
    <s v="Materiales y suministros - Productos metálicos elaborados (excepto maquinaria y equipo)"/>
    <s v="ESPATULA METALICA 4&quot; MANGO PLASTICO"/>
    <n v="27111900"/>
    <s v="SELECCIÓN ABREVIADA MENOR CUANTÍA"/>
    <n v="1"/>
    <n v="4"/>
    <n v="10"/>
    <n v="2"/>
    <n v="33076"/>
    <s v="UNIDAD"/>
    <s v="NO SOLICITADAS"/>
  </r>
  <r>
    <x v="17"/>
    <s v="02-02-01-004-002"/>
    <s v="02-02-01-004-002"/>
    <s v="Materiales y suministros - Productos metálicos elaborados (excepto maquinaria y equipo)"/>
    <s v="ESPATULA METALICA 5&quot; MANGO PLASTICO"/>
    <n v="27111900"/>
    <s v="SELECCIÓN ABREVIADA MENOR CUANTÍA"/>
    <n v="1"/>
    <n v="4"/>
    <n v="10"/>
    <n v="3"/>
    <n v="82689"/>
    <s v="UNIDAD"/>
    <s v="NO SOLICITADAS"/>
  </r>
  <r>
    <x v="17"/>
    <s v="02-02-01-003-005"/>
    <s v="02-02-01-003-005-01"/>
    <s v="Materiales y suministros - Pinturas y barnices y productos relacionados; colores para la pintura artística; tintas"/>
    <s v="ESTUCO PLASTICO EXTERIORES"/>
    <n v="31211500"/>
    <s v="SELECCIÓN ABREVIADA MENOR CUANTÍA"/>
    <n v="1"/>
    <n v="4"/>
    <n v="10"/>
    <n v="15"/>
    <n v="744195"/>
    <s v="UNIDAD"/>
    <s v="NO SOLICITADAS"/>
  </r>
  <r>
    <x v="17"/>
    <s v="02-02-01-003-005"/>
    <s v="02-02-01-003-005-01"/>
    <s v="Materiales y suministros - Pinturas y barnices y productos relacionados; colores para la pintura artística; tintas"/>
    <s v="ESTUCO PLASTICO PARA INTERIORES"/>
    <n v="31211500"/>
    <s v="SELECCIÓN ABREVIADA MENOR CUANTÍA"/>
    <n v="1"/>
    <n v="4"/>
    <n v="10"/>
    <n v="20"/>
    <n v="937120"/>
    <s v="UNIDAD"/>
    <s v="NO SOLICITADAS"/>
  </r>
  <r>
    <x v="17"/>
    <s v="02-02-02-009-004"/>
    <s v="02-02-02-009-004-09"/>
    <s v="Adquisición de servicios - Otros servicios de protección del medio ambiente n. C. P."/>
    <s v="ESTUDIOS GEOELECTRICOS POZO PROFUNDO FLANDES"/>
    <n v="77101504"/>
    <s v="SELECCIÓN ABREVIADA MENOR CUANTÍA"/>
    <n v="2"/>
    <n v="4"/>
    <n v="10"/>
    <n v="1"/>
    <n v="1791783"/>
    <s v="GLOBAL"/>
    <s v="SI EN TRAMITE"/>
  </r>
  <r>
    <x v="17"/>
    <s v="02-02-01-004-006"/>
    <s v="02-02-01-004-006-02"/>
    <s v="Materiales y suministros - Aparatos de control eléctrico y distribución de electricidad y sus partes y piezas"/>
    <s v="EXTENSION ELECTRICA 30 M S/P"/>
    <n v="39121700"/>
    <s v="MÍNIMA CUANTÍA"/>
    <n v="3"/>
    <n v="6"/>
    <n v="10"/>
    <n v="1"/>
    <n v="319158"/>
    <s v="UNIDAD"/>
    <s v="NO SOLICITADAS"/>
  </r>
  <r>
    <x v="17"/>
    <s v="02-02-01-004-008"/>
    <s v="02-02-01-004-008-02"/>
    <s v="Materiales y suministros - Instrumentos y aparatos de medición, verificación, análisis, de navegación y para otros fines (excepto instrumentos ópticos); instrumentos de control de procesos industriales, sus partes, piezas y accesorios"/>
    <s v="FLEXOMETRO METALICO LONGITUD 8 METROS"/>
    <n v="41111600"/>
    <s v="SELECCIÓN ABREVIADA MENOR CUANTÍA"/>
    <n v="1"/>
    <n v="4"/>
    <n v="10"/>
    <n v="5"/>
    <n v="117072.2"/>
    <s v="UNIDAD"/>
    <s v="NO SOLICITADAS"/>
  </r>
  <r>
    <x v="17"/>
    <s v="02-02-01-003-005"/>
    <s v="02-02-01-003-005-01"/>
    <s v="Materiales y suministros - Pinturas y barnices y productos relacionados; colores para la pintura artística; tintas"/>
    <s v="FONDO BASE CATALIZADO AMARILLO OCRE (GALON)"/>
    <n v="31211500"/>
    <s v="SELECCIÓN ABREVIADA MENOR CUANTÍA"/>
    <n v="1"/>
    <n v="4"/>
    <n v="10"/>
    <n v="3"/>
    <n v="297675"/>
    <s v="UNIDAD"/>
    <s v="NO SOLICITADAS"/>
  </r>
  <r>
    <x v="17"/>
    <s v="02-02-01-003-005"/>
    <s v="02-02-01-003-005-01"/>
    <s v="Materiales y suministros - Pinturas y barnices y productos relacionados; colores para la pintura artística; tintas"/>
    <s v="FONDO BASE CATALIZADO ROJO OXIDO (GALON)"/>
    <n v="31211500"/>
    <s v="SELECCIÓN ABREVIADA MENOR CUANTÍA"/>
    <n v="1"/>
    <n v="4"/>
    <n v="10"/>
    <n v="3"/>
    <n v="297675"/>
    <s v="UNIDAD"/>
    <s v="NO SOLICITADAS"/>
  </r>
  <r>
    <x v="17"/>
    <s v="02-02-02-005-004"/>
    <s v="02-02-02-005-004-02-5"/>
    <s v="Adquisición de servicios - Servicios generales de construcción de tuberías y cables locales, y obras conexas"/>
    <s v="FUNCIONAMIENTO PTAR Y PTAP CACOM-4- FLANDES-CERRO LA MARIA Y AREAS COMPLEMENTARIAS"/>
    <n v="76121701"/>
    <s v="SELECCIÓN ABREVIADA MENOR CUANTÍA"/>
    <n v="2"/>
    <n v="4"/>
    <n v="10"/>
    <n v="1"/>
    <n v="41394280"/>
    <s v="GLOBAL"/>
    <s v="SI EN TRAMITE"/>
  </r>
  <r>
    <x v="17"/>
    <s v="02-02-02-005-004"/>
    <s v="02-02-02-005-004-02-5"/>
    <s v="Adquisición de servicios - Servicios generales de construcción de tuberías y cables locales, y obras conexas"/>
    <s v="FUNCIONAMIENTO PTAR Y PTAP CACOM-4- FLANDES-CERRO LA MARIA Y AREAS COMPLEMENTARIAS VIGENCIAS FUTURAS 2021"/>
    <n v="76121701"/>
    <s v="SELECCIÓN ABREVIADA MENOR CUANTÍA"/>
    <n v="2"/>
    <n v="4"/>
    <n v="10"/>
    <n v="1"/>
    <n v="28226270"/>
    <s v="GLOBAL"/>
    <s v="SI EN TRAMITE"/>
  </r>
  <r>
    <x v="17"/>
    <s v="02-02-01-001-005"/>
    <s v="02-02-01-001-005"/>
    <s v="Materiales y suministros - Piedra, arena y arcilla"/>
    <s v="GRANZON RECEBO"/>
    <n v="11111500"/>
    <s v="SELECCIÓN ABREVIADA MENOR CUANTÍA"/>
    <n v="1"/>
    <n v="4"/>
    <n v="10"/>
    <n v="10"/>
    <n v="1871570"/>
    <s v="UNIDAD"/>
    <s v="NO SOLICITADAS"/>
  </r>
  <r>
    <x v="17"/>
    <s v="02-02-01-004-002"/>
    <s v="02-02-01-004-002"/>
    <s v="Materiales y suministros - Productos metálicos elaborados (excepto maquinaria y equipo)"/>
    <s v="GRAPA PARA PISTOLA NEUMATICA CARPINTERIA"/>
    <n v="27112100"/>
    <s v="SELECCIÓN ABREVIADA MENOR CUANTÍA"/>
    <n v="1"/>
    <n v="4"/>
    <n v="10"/>
    <n v="3"/>
    <n v="49281"/>
    <s v="UNIDAD"/>
    <s v="NO SOLICITADAS"/>
  </r>
  <r>
    <x v="17"/>
    <s v="02-02-01-004-002"/>
    <s v="02-02-01-004-002"/>
    <s v="Materiales y suministros - Productos metálicos elaborados (excepto maquinaria y equipo)"/>
    <s v="GRATA PARA PULIDORA"/>
    <n v="27111900"/>
    <s v="SELECCIÓN ABREVIADA MENOR CUANTÍA"/>
    <n v="1"/>
    <n v="4"/>
    <n v="10"/>
    <n v="3"/>
    <n v="148839"/>
    <s v="UNIDAD"/>
    <s v="NO SOLICITADAS"/>
  </r>
  <r>
    <x v="17"/>
    <s v="02-02-01-001-005"/>
    <s v="02-02-01-001-005"/>
    <s v="Materiales y suministros - Piedra, arena y arcilla"/>
    <s v="GRAVILLA 3/4"/>
    <n v="11111600"/>
    <s v="SELECCIÓN ABREVIADA MENOR CUANTÍA"/>
    <n v="1"/>
    <n v="4"/>
    <n v="10"/>
    <n v="10"/>
    <n v="2197889.6599999997"/>
    <s v="UNIDAD"/>
    <s v="NO SOLICITADAS"/>
  </r>
  <r>
    <x v="17"/>
    <s v="02-02-01-003-006"/>
    <s v="02-02-01-003-006-03"/>
    <s v="Materiales y suministros - Semimanufacturas de plástico"/>
    <s v="GRIFERIA COMPLETA PARA DUCHA"/>
    <n v="30181800"/>
    <s v="SELECCIÓN ABREVIADA MENOR CUANTÍA"/>
    <n v="1"/>
    <n v="4"/>
    <n v="10"/>
    <n v="9"/>
    <n v="942633"/>
    <s v="UNIDAD"/>
    <s v="NO SOLICITADAS"/>
  </r>
  <r>
    <x v="17"/>
    <s v="02-02-01-003-006"/>
    <s v="02-02-01-003-006-03"/>
    <s v="Materiales y suministros - Semimanufacturas de plástico"/>
    <s v="GRIFERIA PARA LAVAPLATOS SENCILLA"/>
    <n v="30181800"/>
    <s v="SELECCIÓN ABREVIADA MENOR CUANTÍA"/>
    <n v="1"/>
    <n v="4"/>
    <n v="10"/>
    <n v="8"/>
    <n v="573304"/>
    <s v="UNIDAD"/>
    <s v="NO SOLICITADAS"/>
  </r>
  <r>
    <x v="17"/>
    <s v="02-02-01-003-006"/>
    <s v="02-02-01-003-006-03"/>
    <s v="Materiales y suministros - Semimanufacturas de plástico"/>
    <s v="GRIFERIA PARA ORINAL FLUXOMETRO"/>
    <n v="30181800"/>
    <s v="SELECCIÓN ABREVIADA MENOR CUANTÍA"/>
    <n v="1"/>
    <n v="4"/>
    <n v="10"/>
    <n v="4"/>
    <n v="3528000"/>
    <s v="UNIDAD"/>
    <s v="NO SOLICITADAS"/>
  </r>
  <r>
    <x v="17"/>
    <s v="02-02-01-003-006"/>
    <s v="02-02-01-003-006-03"/>
    <s v="Materiales y suministros - Semimanufacturas de plástico"/>
    <s v="GRIFERIA PARA SANITARIO FLUXOMETRO"/>
    <n v="30181800"/>
    <s v="SELECCIÓN ABREVIADA MENOR CUANTÍA"/>
    <n v="1"/>
    <n v="4"/>
    <n v="10"/>
    <n v="4"/>
    <n v="3528000"/>
    <s v="UNIDAD"/>
    <s v="NO SOLICITADAS"/>
  </r>
  <r>
    <x v="17"/>
    <s v="02-02-01-003-006"/>
    <s v="02-02-01-003-006-03"/>
    <s v="Materiales y suministros - Semimanufacturas de plástico"/>
    <s v="GRIFERIA SANITARIA SISTEMA DUAL SANITARIO CONVENCIONAL (BOTON Y PALANCA) (COMPLETA)"/>
    <n v="30181800"/>
    <s v="SELECCIÓN ABREVIADA MENOR CUANTÍA"/>
    <n v="1"/>
    <n v="4"/>
    <n v="10"/>
    <n v="8"/>
    <n v="308704"/>
    <s v="UNIDAD"/>
    <s v="NO SOLICITADAS"/>
  </r>
  <r>
    <x v="17"/>
    <s v="02-02-01-003-006"/>
    <s v="02-02-01-003-006-03"/>
    <s v="Materiales y suministros - Semimanufacturas de plástico"/>
    <s v="GRIFERIA SANITARIA SISTEMA PUSH (COMPLETA)"/>
    <n v="30181800"/>
    <s v="SELECCIÓN ABREVIADA MENOR CUANTÍA"/>
    <n v="1"/>
    <n v="4"/>
    <n v="10"/>
    <n v="10"/>
    <n v="3858578.1700000018"/>
    <s v="UNIDAD"/>
    <s v="NO SOLICITADAS"/>
  </r>
  <r>
    <x v="17"/>
    <s v="02-02-01-003-008"/>
    <s v="02-02-01-003-008-09"/>
    <s v="Materiales y suministros - Otros artículos manufacturados n. C. P."/>
    <s v="GUANTE DE CARNAZA"/>
    <n v="46181500"/>
    <s v="SELECCIÓN ABREVIADA MENOR CUANTÍA"/>
    <n v="1"/>
    <n v="4"/>
    <n v="10"/>
    <n v="20"/>
    <n v="264600"/>
    <s v="UNIDAD"/>
    <s v="NO SOLICITADAS"/>
  </r>
  <r>
    <x v="17"/>
    <s v="02-02-01-003-008"/>
    <s v="02-02-01-003-008-09"/>
    <s v="Materiales y suministros - Otros artículos manufacturados n. C. P."/>
    <s v="GUANTE DE CARNAZA REFORZADO X 5 PARES"/>
    <n v="46181500"/>
    <s v="SELECCIÓN ABREVIADA MENOR CUANTÍA"/>
    <n v="1"/>
    <n v="4"/>
    <n v="10"/>
    <n v="15"/>
    <n v="248055"/>
    <s v="PAR"/>
    <s v="NO SOLICITADAS"/>
  </r>
  <r>
    <x v="17"/>
    <s v="02-02-01-003-008"/>
    <s v="02-02-01-003-008-09"/>
    <s v="Materiales y suministros - Otros artículos manufacturados n. C. P."/>
    <s v="GUANTE DE HILAZA CON PUNTOS PVC X 5 PARES"/>
    <n v="46181500"/>
    <s v="SELECCIÓN ABREVIADA MENOR CUANTÍA"/>
    <n v="1"/>
    <n v="4"/>
    <n v="10"/>
    <n v="20"/>
    <n v="396900"/>
    <s v="UNIDAD"/>
    <s v="NO SOLICITADAS"/>
  </r>
  <r>
    <x v="17"/>
    <s v="02-02-01-003-008"/>
    <s v="02-02-01-003-008-09"/>
    <s v="Materiales y suministros - Otros artículos manufacturados n. C. P."/>
    <s v="GUANTE DE NITRILO X 5 PARES"/>
    <n v="46181500"/>
    <s v="SELECCIÓN ABREVIADA MENOR CUANTÍA"/>
    <n v="1"/>
    <n v="4"/>
    <n v="10"/>
    <n v="10"/>
    <n v="493915.78"/>
    <s v="UNIDAD"/>
    <s v="NO SOLICITADAS"/>
  </r>
  <r>
    <x v="17"/>
    <s v="02-02-01-003-008"/>
    <s v="02-02-01-003-008-09"/>
    <s v="Materiales y suministros - Otros artículos manufacturados n. C. P."/>
    <s v="GUANTE DE NYLON X 5 PARES"/>
    <n v="46181500"/>
    <s v="SELECCIÓN ABREVIADA MENOR CUANTÍA"/>
    <n v="1"/>
    <n v="4"/>
    <n v="10"/>
    <n v="10"/>
    <n v="606380"/>
    <s v="UNIDAD"/>
    <s v="NO SOLICITADAS"/>
  </r>
  <r>
    <x v="17"/>
    <s v="02-02-01-003-008"/>
    <s v="02-02-01-003-008-09"/>
    <s v="Materiales y suministros - Otros artículos manufacturados n. C. P."/>
    <s v="GUANTE DE TELA"/>
    <n v="46181500"/>
    <s v="SELECCIÓN ABREVIADA MENOR CUANTÍA"/>
    <n v="1"/>
    <n v="4"/>
    <n v="10"/>
    <n v="20"/>
    <n v="330740"/>
    <s v="UNIDAD"/>
    <s v="NO SOLICITADAS"/>
  </r>
  <r>
    <x v="17"/>
    <s v="02-02-01-003-008"/>
    <s v="02-02-01-003-008-09"/>
    <s v="Materiales y suministros - Otros artículos manufacturados n. C. P."/>
    <s v="GUANTE DE TRABAJO EN LONA X 5 PARES"/>
    <n v="46181500"/>
    <s v="SELECCIÓN ABREVIADA MENOR CUANTÍA"/>
    <n v="1"/>
    <n v="4"/>
    <n v="10"/>
    <n v="10"/>
    <n v="606380"/>
    <s v="UNIDAD"/>
    <s v="NO SOLICITADAS"/>
  </r>
  <r>
    <x v="17"/>
    <s v="02-02-01-003-006"/>
    <s v="02-02-01-003-006-02"/>
    <s v="Materiales y suministros - Otros productos de caucho"/>
    <s v="GUANTE RIBETE CALIBRE 25 PAR TALLA 8 1/2"/>
    <n v="46181504"/>
    <s v="MÍNIMA CUANTÍA"/>
    <n v="1"/>
    <n v="2"/>
    <n v="10"/>
    <n v="80"/>
    <n v="337040"/>
    <s v="UNIDAD"/>
    <s v="NO SOLICITADAS"/>
  </r>
  <r>
    <x v="17"/>
    <s v="02-02-01-003-006"/>
    <s v="02-02-01-003-006-02"/>
    <s v="Materiales y suministros - Otros productos de caucho"/>
    <s v="GUANTE RIBETE CALIBRE 25 PAR TALLA 9"/>
    <n v="46181504"/>
    <s v="MÍNIMA CUANTÍA"/>
    <n v="1"/>
    <n v="2"/>
    <n v="10"/>
    <n v="54"/>
    <n v="300726"/>
    <s v="UNIDAD"/>
    <s v="NO SOLICITADAS"/>
  </r>
  <r>
    <x v="17"/>
    <s v="02-02-01-004-002"/>
    <s v="02-02-01-004-002"/>
    <s v="Materiales y suministros - Productos metálicos elaborados (excepto maquinaria y equipo)"/>
    <s v="HERRAMIENTA EXTRACTORA DE BALINERA ROTOR DE COLA  / PULLER USED TO REMOVE THE TAIL ROTOR HUB BEARING. P/N (CG240)"/>
    <n v="27111700"/>
    <s v="MÍNIMA CUANTÍA"/>
    <n v="3"/>
    <n v="6"/>
    <n v="10"/>
    <n v="2"/>
    <n v="945098"/>
    <s v="UNIDAD"/>
    <s v="NO SOLICITADAS"/>
  </r>
  <r>
    <x v="17"/>
    <s v="02-02-01-002-006"/>
    <s v="02-02-01-002-006"/>
    <s v="Materiales y suministros - Hilados e hilos; tejidos de fibras textiles incluso afelpados"/>
    <s v="HILO, PITA O NYLON PARA CONSTRUCCIÓN"/>
    <n v="31151507"/>
    <s v="SELECCIÓN ABREVIADA MENOR CUANTÍA"/>
    <n v="1"/>
    <n v="4"/>
    <n v="10"/>
    <n v="8"/>
    <n v="87774.399999999994"/>
    <s v="UNIDAD"/>
    <s v="NO SOLICITADAS"/>
  </r>
  <r>
    <x v="17"/>
    <s v="02-02-01-004-002"/>
    <s v="02-02-01-004-002"/>
    <s v="Materiales y suministros - Productos metálicos elaborados (excepto maquinaria y equipo)"/>
    <s v="HOJA DE SEGUETA 12” 18 DIENTES X PULG"/>
    <n v="27111500"/>
    <s v="SELECCIÓN ABREVIADA MENOR CUANTÍA"/>
    <n v="1"/>
    <n v="4"/>
    <n v="10"/>
    <n v="25"/>
    <n v="96475"/>
    <s v="UNIDAD"/>
    <s v="NO SOLICITADAS"/>
  </r>
  <r>
    <x v="17"/>
    <s v="02-02-01-004-002"/>
    <s v="02-02-01-004-002"/>
    <s v="Materiales y suministros - Productos metálicos elaborados (excepto maquinaria y equipo)"/>
    <s v="HOJA SIERRA SIN FIN"/>
    <n v="27111500"/>
    <s v="SELECCIÓN ABREVIADA MENOR CUANTÍA"/>
    <n v="1"/>
    <n v="4"/>
    <n v="10"/>
    <n v="3"/>
    <n v="826875"/>
    <s v="UNIDAD"/>
    <s v="NO SOLICITADAS"/>
  </r>
  <r>
    <x v="17"/>
    <s v="02-02-01-003-005"/>
    <s v="02-02-01-003-005-04"/>
    <s v="Materiales y suministros - Productos químicos n. C. P."/>
    <s v="INMUNIZANTE  TRASPARENTE"/>
    <n v="31201600"/>
    <s v="SELECCIÓN ABREVIADA MENOR CUANTÍA"/>
    <n v="1"/>
    <n v="4"/>
    <n v="10"/>
    <n v="8"/>
    <n v="529200"/>
    <s v="GALON"/>
    <s v="NO SOLICITADAS"/>
  </r>
  <r>
    <x v="17"/>
    <s v="02-02-01-003-005"/>
    <s v="02-02-01-003-005-04"/>
    <s v="Materiales y suministros - Productos químicos n. C. P."/>
    <s v="INMUNIZANTE PARA COMEJEN (GALON)"/>
    <n v="31201600"/>
    <s v="SELECCIÓN ABREVIADA MENOR CUANTÍA"/>
    <n v="1"/>
    <n v="4"/>
    <n v="10"/>
    <n v="8"/>
    <n v="529200"/>
    <s v="GALON"/>
    <s v="NO SOLICITADAS"/>
  </r>
  <r>
    <x v="17"/>
    <s v="02-02-01-004-002"/>
    <s v="02-02-01-004-002"/>
    <s v="Materiales y suministros - Productos metálicos elaborados (excepto maquinaria y equipo)"/>
    <s v="INSIGNIAS (ESTATUA CICLICOS 40 DE BRONCE,30 DE PLATA,30 DE ORO)"/>
    <n v="60101401"/>
    <s v="MÍNIMA CUANTÍA"/>
    <n v="2"/>
    <n v="7"/>
    <n v="10"/>
    <n v="80"/>
    <n v="15232000"/>
    <s v="UNIDAD"/>
    <s v="NO SOLICITADAS"/>
  </r>
  <r>
    <x v="17"/>
    <s v="02-02-01-004-002"/>
    <s v="02-02-01-004-002"/>
    <s v="Materiales y suministros - Productos metálicos elaborados (excepto maquinaria y equipo)"/>
    <s v="INSIGNIAS (FIGURA COLIBRI)"/>
    <n v="60101401"/>
    <s v="MÍNIMA CUANTÍA"/>
    <n v="2"/>
    <n v="7"/>
    <n v="10"/>
    <n v="50"/>
    <n v="5652500"/>
    <s v="UNIDAD"/>
    <s v="NO SOLICITADAS"/>
  </r>
  <r>
    <x v="17"/>
    <s v="02-02-02-009-002"/>
    <s v="02-02-02-009-002-09"/>
    <s v="Adquisición de servicios - Otros tipos de educación y servicios de apoyo educativo"/>
    <s v="INSTRUCTORES EHFAA"/>
    <n v="86131702"/>
    <s v="CONTRATACIÓN DIRECTA"/>
    <n v="2"/>
    <n v="6"/>
    <n v="10"/>
    <n v="1"/>
    <n v="209812000"/>
    <s v="GLOBAL"/>
    <s v="SI EN TRAMITE"/>
  </r>
  <r>
    <x v="17"/>
    <s v="02-02-02-009-002"/>
    <s v="02-02-02-009-002-09"/>
    <s v="Adquisición de servicios - Otros tipos de educación y servicios de apoyo educativo"/>
    <s v="INSTRUCTORES EHFAA VF 2021"/>
    <n v="86131702"/>
    <s v="CONTRATACIÓN DIRECTA"/>
    <n v="2"/>
    <n v="6"/>
    <n v="10"/>
    <n v="1"/>
    <n v="83887531"/>
    <s v="GLOBAL"/>
    <s v="SI EN TRAMITE"/>
  </r>
  <r>
    <x v="17"/>
    <s v="02-02-01-003-005"/>
    <s v="02-02-01-003-005-03"/>
    <s v="Materiales y suministros - Jabón, preparados para limpieza, perfumes y preparados de tocador"/>
    <s v="JABÓN EL BARRA AZUL 300 gr"/>
    <n v="53131608"/>
    <s v="MÍNIMA CUANTÍA"/>
    <n v="1"/>
    <n v="2"/>
    <n v="10"/>
    <n v="88"/>
    <n v="70400"/>
    <s v="UNIDAD"/>
    <s v="NO SOLICITADAS"/>
  </r>
  <r>
    <x v="17"/>
    <s v="02-02-01-003-005"/>
    <s v="02-02-01-003-005-03"/>
    <s v="Materiales y suministros - Jabón, preparados para limpieza, perfumes y preparados de tocador"/>
    <s v="JABÓN EN POLVO 3000 GR BOLSA"/>
    <n v="53131608"/>
    <s v="MÍNIMA CUANTÍA"/>
    <n v="1"/>
    <n v="2"/>
    <n v="10"/>
    <n v="900"/>
    <n v="8190000"/>
    <s v="UNIDAD"/>
    <s v="NO SOLICITADAS"/>
  </r>
  <r>
    <x v="17"/>
    <s v="02-02-01-003-005"/>
    <s v="02-02-01-003-005-03"/>
    <s v="Materiales y suministros - Jabón, preparados para limpieza, perfumes y preparados de tocador"/>
    <s v="JABÓN LAVALOZA 500 gr"/>
    <n v="53131608"/>
    <s v="MÍNIMA CUANTÍA"/>
    <n v="1"/>
    <n v="2"/>
    <n v="10"/>
    <n v="500"/>
    <n v="2388000"/>
    <s v="UNIDAD"/>
    <s v="NO SOLICITADAS"/>
  </r>
  <r>
    <x v="17"/>
    <s v="02-02-01-003-005"/>
    <s v="02-02-01-003-005-03"/>
    <s v="Materiales y suministros - Jabón, preparados para limpieza, perfumes y preparados de tocador"/>
    <s v="JABON LÍQUIDO PARA MANOS Y CUERPO 3700 CC MAX 3800"/>
    <n v="53131608"/>
    <s v="MÍNIMA CUANTÍA"/>
    <n v="1"/>
    <n v="2"/>
    <n v="10"/>
    <n v="80"/>
    <n v="1465646"/>
    <s v="UNIDAD"/>
    <s v="NO SOLICITADAS"/>
  </r>
  <r>
    <x v="17"/>
    <s v="02-02-01-003-005"/>
    <s v="02-02-01-003-005-01"/>
    <s v="Materiales y suministros - Pinturas y barnices y productos relacionados; colores para la pintura artística; tintas"/>
    <s v="LACA AEROSOL COLOR A DEFINIR X 400 ml -16 0NZAS"/>
    <n v="31211500"/>
    <s v="SELECCIÓN ABREVIADA MENOR CUANTÍA"/>
    <n v="1"/>
    <n v="4"/>
    <n v="10"/>
    <n v="8"/>
    <n v="176400"/>
    <s v="UNIDAD"/>
    <s v="NO SOLICITADAS"/>
  </r>
  <r>
    <x v="17"/>
    <s v="02-02-01-003-005"/>
    <s v="02-02-01-003-005-01"/>
    <s v="Materiales y suministros - Pinturas y barnices y productos relacionados; colores para la pintura artística; tintas"/>
    <s v="LACA BLANCA (GALON)"/>
    <n v="31211500"/>
    <s v="SELECCIÓN ABREVIADA MENOR CUANTÍA"/>
    <n v="1"/>
    <n v="4"/>
    <n v="10"/>
    <n v="5"/>
    <n v="496125"/>
    <s v="UNIDAD"/>
    <s v="NO SOLICITADAS"/>
  </r>
  <r>
    <x v="17"/>
    <s v="02-02-01-003-005"/>
    <s v="02-02-01-003-005-01"/>
    <s v="Materiales y suministros - Pinturas y barnices y productos relacionados; colores para la pintura artística; tintas"/>
    <s v="LACA CATALIZADA BRILLANTE CON CATALIZADOR"/>
    <n v="31211500"/>
    <s v="SELECCIÓN ABREVIADA MENOR CUANTÍA"/>
    <n v="1"/>
    <n v="4"/>
    <n v="10"/>
    <n v="3"/>
    <n v="496125"/>
    <s v="GALON"/>
    <s v="NO SOLICITADAS"/>
  </r>
  <r>
    <x v="17"/>
    <s v="02-02-01-003-005"/>
    <s v="02-02-01-003-005-01"/>
    <s v="Materiales y suministros - Pinturas y barnices y productos relacionados; colores para la pintura artística; tintas"/>
    <s v="LACA CATALIZADA CARAMELO (GALON)"/>
    <n v="31211500"/>
    <s v="SELECCIÓN ABREVIADA MENOR CUANTÍA"/>
    <n v="1"/>
    <n v="4"/>
    <n v="10"/>
    <n v="4"/>
    <n v="661500"/>
    <s v="GALON"/>
    <s v="NO SOLICITADAS"/>
  </r>
  <r>
    <x v="17"/>
    <s v="02-02-01-003-005"/>
    <s v="02-02-01-003-005-01"/>
    <s v="Materiales y suministros - Pinturas y barnices y productos relacionados; colores para la pintura artística; tintas"/>
    <s v="LACA CATALIZADA TRANSPARENTE SEMI MATE RESISTENTE A LA HUMEDAD CON CATALIZADOR (GALON)"/>
    <n v="31211500"/>
    <s v="SELECCIÓN ABREVIADA MENOR CUANTÍA"/>
    <n v="1"/>
    <n v="4"/>
    <n v="10"/>
    <n v="4"/>
    <n v="661500"/>
    <s v="GALON"/>
    <s v="NO SOLICITADAS"/>
  </r>
  <r>
    <x v="17"/>
    <s v="02-02-01-003-005"/>
    <s v="02-02-01-003-005-01"/>
    <s v="Materiales y suministros - Pinturas y barnices y productos relacionados; colores para la pintura artística; tintas"/>
    <s v="LACA MATE (GALON)"/>
    <n v="31211500"/>
    <s v="SELECCIÓN ABREVIADA MENOR CUANTÍA"/>
    <n v="1"/>
    <n v="4"/>
    <n v="10"/>
    <n v="1"/>
    <n v="150834.13"/>
    <s v="GALON"/>
    <s v="NO SOLICITADAS"/>
  </r>
  <r>
    <x v="17"/>
    <s v="02-02-01-003-005"/>
    <s v="02-02-01-003-005-01"/>
    <s v="Materiales y suministros - Pinturas y barnices y productos relacionados; colores para la pintura artística; tintas"/>
    <s v="LACA NITRO CARAMELO (GALON)"/>
    <n v="31211500"/>
    <s v="SELECCIÓN ABREVIADA MENOR CUANTÍA"/>
    <n v="1"/>
    <n v="4"/>
    <n v="10"/>
    <n v="1"/>
    <n v="165375"/>
    <s v="GALON"/>
    <s v="NO SOLICITADAS"/>
  </r>
  <r>
    <x v="17"/>
    <s v="02-02-01-003-005"/>
    <s v="02-02-01-003-005-01"/>
    <s v="Materiales y suministros - Pinturas y barnices y productos relacionados; colores para la pintura artística; tintas"/>
    <s v="LACA NITRO NEGRA (GALON)"/>
    <n v="31211500"/>
    <s v="SELECCIÓN ABREVIADA MENOR CUANTÍA"/>
    <n v="1"/>
    <n v="4"/>
    <n v="10"/>
    <n v="1"/>
    <n v="165375"/>
    <s v="GALON"/>
    <s v="NO SOLICITADAS"/>
  </r>
  <r>
    <x v="17"/>
    <s v="02-02-01-003-005"/>
    <s v="02-02-01-003-005-01"/>
    <s v="Materiales y suministros - Pinturas y barnices y productos relacionados; colores para la pintura artística; tintas"/>
    <s v="LACA SEMI-MATE (GALON)"/>
    <n v="31211500"/>
    <s v="SELECCIÓN ABREVIADA MENOR CUANTÍA"/>
    <n v="1"/>
    <n v="4"/>
    <n v="10"/>
    <n v="1"/>
    <n v="165375"/>
    <s v="GALON"/>
    <s v="NO SOLICITADAS"/>
  </r>
  <r>
    <x v="17"/>
    <s v="02-02-01-003-005"/>
    <s v="02-02-01-003-005-01"/>
    <s v="Materiales y suministros - Pinturas y barnices y productos relacionados; colores para la pintura artística; tintas"/>
    <s v="LACA TRANSPARENTE POLIURETANO CON CATALIZADOR (GALON)"/>
    <n v="31211500"/>
    <s v="SELECCIÓN ABREVIADA MENOR CUANTÍA"/>
    <n v="1"/>
    <n v="4"/>
    <n v="10"/>
    <n v="4"/>
    <n v="661500"/>
    <s v="GALON"/>
    <s v="NO SOLICITADAS"/>
  </r>
  <r>
    <x v="17"/>
    <s v="02-02-01-003-006"/>
    <s v="02-02-01-003-006-03"/>
    <s v="Materiales y suministros - Semimanufacturas de plástico"/>
    <s v="LAMINA CIELO RASO BLANCO ICOPOR   0.62 X 1.22"/>
    <n v="30102000"/>
    <s v="SELECCIÓN ABREVIADA MENOR CUANTÍA"/>
    <n v="1"/>
    <n v="4"/>
    <n v="10"/>
    <n v="10"/>
    <n v="275247"/>
    <s v="METRO CUADRADO"/>
    <s v="NO SOLICITADAS"/>
  </r>
  <r>
    <x v="17"/>
    <s v="02-02-01-003-007"/>
    <s v="02-02-01-003-007-01"/>
    <s v="Materiales y suministros - Vidrio y productos de vidrio"/>
    <s v="LAMINA CIELO RASO FIBRAMINERAL X 8 UNIDAD"/>
    <n v="30102000"/>
    <s v="SELECCIÓN ABREVIADA MENOR CUANTÍA"/>
    <n v="1"/>
    <n v="4"/>
    <n v="10"/>
    <n v="8"/>
    <n v="2205000"/>
    <s v="METRO CUADRADO"/>
    <s v="NO SOLICITADAS"/>
  </r>
  <r>
    <x v="17"/>
    <s v="02-02-01-003-001"/>
    <s v="02-02-01-003-001"/>
    <s v="Materiales y suministros - Productos de madera, corcho, cestería y espartería"/>
    <s v="LAMINA DE TRIPLEX 14 MM  PIZANO 240 X 120"/>
    <n v="11122000"/>
    <s v="SELECCIÓN ABREVIADA MENOR CUANTÍA"/>
    <n v="1"/>
    <n v="4"/>
    <n v="10"/>
    <n v="10"/>
    <n v="882000"/>
    <s v="UNIDAD"/>
    <s v="NO SOLICITADAS"/>
  </r>
  <r>
    <x v="17"/>
    <s v="02-02-01-003-001"/>
    <s v="02-02-01-003-001"/>
    <s v="Materiales y suministros - Productos de madera, corcho, cestería y espartería"/>
    <s v="LAMINA DE TRIPLEX 18mm DE 240X120CM"/>
    <n v="11122000"/>
    <s v="SELECCIÓN ABREVIADA MENOR CUANTÍA"/>
    <n v="1"/>
    <n v="4"/>
    <n v="10"/>
    <n v="10"/>
    <n v="1192884"/>
    <s v="UNIDAD"/>
    <s v="NO SOLICITADAS"/>
  </r>
  <r>
    <x v="17"/>
    <s v="02-02-01-003-001"/>
    <s v="02-02-01-003-001"/>
    <s v="Materiales y suministros - Productos de madera, corcho, cestería y espartería"/>
    <s v="LAMINA DE TRIPLEX 4mm DE 240X120CM"/>
    <n v="11122000"/>
    <s v="SELECCIÓN ABREVIADA MENOR CUANTÍA"/>
    <n v="1"/>
    <n v="4"/>
    <n v="10"/>
    <n v="20"/>
    <n v="1323000"/>
    <s v="UNIDAD"/>
    <s v="NO SOLICITADAS"/>
  </r>
  <r>
    <x v="17"/>
    <s v="02-02-01-003-001"/>
    <s v="02-02-01-003-001"/>
    <s v="Materiales y suministros - Productos de madera, corcho, cestería y espartería"/>
    <s v="LAMINA DE TRIPLEX DE 15  MM 120X241"/>
    <n v="11122000"/>
    <s v="SELECCIÓN ABREVIADA MENOR CUANTÍA"/>
    <n v="1"/>
    <n v="4"/>
    <n v="10"/>
    <n v="15"/>
    <n v="1488375"/>
    <s v="UNIDAD"/>
    <s v="NO SOLICITADAS"/>
  </r>
  <r>
    <x v="17"/>
    <s v="02-02-01-003-007"/>
    <s v="02-02-01-003-007-05"/>
    <s v="Materiales y suministros - Artículos de concreto, cemento y yeso"/>
    <s v="LAMINA ONDULADA FIBROCEMENTO P7 No10 O SIMILAR CUALQUIER COLOR"/>
    <n v="30151500"/>
    <s v="SELECCIÓN ABREVIADA MENOR CUANTÍA"/>
    <n v="1"/>
    <n v="4"/>
    <n v="10"/>
    <n v="20"/>
    <n v="1874260"/>
    <s v="UNIDAD"/>
    <s v="NO SOLICITADAS"/>
  </r>
  <r>
    <x v="17"/>
    <s v="02-02-01-003-007"/>
    <s v="02-02-01-003-007-05"/>
    <s v="Materiales y suministros - Artículos de concreto, cemento y yeso"/>
    <s v="LAMINA ONDULADA FIBROCEMENTO P7 No6 O SIMILAR CUALQUIER COLOR"/>
    <n v="30151500"/>
    <s v="SELECCIÓN ABREVIADA MENOR CUANTÍA"/>
    <n v="1"/>
    <n v="4"/>
    <n v="10"/>
    <n v="20"/>
    <n v="1537563.58"/>
    <s v="UNIDAD"/>
    <s v="NO SOLICITADAS"/>
  </r>
  <r>
    <x v="17"/>
    <s v="02-02-01-003-007"/>
    <s v="02-02-01-003-007-05"/>
    <s v="Materiales y suministros - Artículos de concreto, cemento y yeso"/>
    <s v="LAMINA ONDULADA FIBROCEMENTO P7 No8 O SIMILAR CUALQUIER COLOR"/>
    <n v="30151500"/>
    <s v="SELECCIÓN ABREVIADA MENOR CUANTÍA"/>
    <n v="1"/>
    <n v="4"/>
    <n v="10"/>
    <n v="20"/>
    <n v="1433240"/>
    <s v="UNIDAD"/>
    <s v="NO SOLICITADAS"/>
  </r>
  <r>
    <x v="17"/>
    <s v="02-02-01-003-001"/>
    <s v="02-02-01-003-001"/>
    <s v="Materiales y suministros - Productos de madera, corcho, cestería y espartería"/>
    <s v="LAMINAS DE TROPIKOR  BLANCO DE 15 MM"/>
    <n v="11122000"/>
    <s v="SELECCIÓN ABREVIADA MENOR CUANTÍA"/>
    <n v="1"/>
    <n v="4"/>
    <n v="10"/>
    <n v="20"/>
    <n v="2646000"/>
    <s v="UNIDAD"/>
    <s v="NO SOLICITADAS"/>
  </r>
  <r>
    <x v="17"/>
    <s v="02-02-01-003-001"/>
    <s v="02-02-01-003-001"/>
    <s v="Materiales y suministros - Productos de madera, corcho, cestería y espartería"/>
    <s v="LAMINAS DE TROPIKOR WENGUE DE 15 MM"/>
    <n v="11122000"/>
    <s v="SELECCIÓN ABREVIADA MENOR CUANTÍA"/>
    <n v="1"/>
    <n v="4"/>
    <n v="10"/>
    <n v="20"/>
    <n v="2646000"/>
    <s v="UNIDAD"/>
    <s v="NO SOLICITADAS"/>
  </r>
  <r>
    <x v="17"/>
    <s v="02-02-02-005-004"/>
    <s v="02-02-02-005-004-01-2"/>
    <s v="Adquisición de servicios - Servicios generales de construcción de edificaciones no residenciales"/>
    <s v="LAVADO INTERIOR Y EXTERIOR HANGARES TIPO CLAMSHELL / SISTEMA PANELES MEMBRANA PVC"/>
    <n v="72102900"/>
    <s v="LICITACIÓN PÚBLICA"/>
    <n v="2"/>
    <n v="9"/>
    <n v="10"/>
    <n v="1"/>
    <n v="68000000"/>
    <s v="GLOBAL"/>
    <s v="NO SOLICITADAS"/>
  </r>
  <r>
    <x v="17"/>
    <s v="02-02-01-003-007"/>
    <s v="02-02-01-003-007-09"/>
    <s v="Materiales y suministros - Otros productos minerales no metálicos n. C. P."/>
    <s v="LIJA CUADRADA PARA LIJADORA DISCO (DIFERENTES GRANOS)"/>
    <n v="27111918"/>
    <s v="SELECCIÓN ABREVIADA MENOR CUANTÍA"/>
    <n v="1"/>
    <n v="4"/>
    <n v="10"/>
    <n v="15"/>
    <n v="180255"/>
    <s v="UNIDAD"/>
    <s v="NO SOLICITADAS"/>
  </r>
  <r>
    <x v="17"/>
    <s v="02-02-01-003-007"/>
    <s v="02-02-01-003-007-09"/>
    <s v="Materiales y suministros - Otros productos minerales no metálicos n. C. P."/>
    <s v="LIJA PREMIER RED DRI-LUBE ALUMINIUM OXIDE O SIMILAR  P 180"/>
    <n v="27111918"/>
    <s v="SELECCIÓN ABREVIADA MENOR CUANTÍA"/>
    <n v="1"/>
    <n v="4"/>
    <n v="10"/>
    <n v="10"/>
    <n v="33070"/>
    <s v="UNIDAD"/>
    <s v="NO SOLICITADAS"/>
  </r>
  <r>
    <x v="17"/>
    <s v="02-02-01-003-005"/>
    <s v="02-02-01-003-005-04"/>
    <s v="Materiales y suministros - Productos químicos n. C. P."/>
    <s v="LIMPIADOR PVC X 760 GR"/>
    <n v="23271411"/>
    <s v="SELECCIÓN ABREVIADA MENOR CUANTÍA"/>
    <n v="1"/>
    <n v="4"/>
    <n v="10"/>
    <n v="8"/>
    <n v="441000"/>
    <s v="GALON"/>
    <s v="NO SOLICITADAS"/>
  </r>
  <r>
    <x v="17"/>
    <s v="02-02-01-003-001"/>
    <s v="02-02-01-003-001"/>
    <s v="Materiales y suministros - Productos de madera, corcho, cestería y espartería"/>
    <s v="LISTON DE CEDRO 7” X 1 ½” X 3 mts"/>
    <n v="11122000"/>
    <s v="SELECCIÓN ABREVIADA MENOR CUANTÍA"/>
    <n v="1"/>
    <n v="4"/>
    <n v="10"/>
    <n v="10"/>
    <n v="992250"/>
    <s v="UNIDAD"/>
    <s v="NO SOLICITADAS"/>
  </r>
  <r>
    <x v="17"/>
    <s v="02-02-01-003-001"/>
    <s v="02-02-01-003-001"/>
    <s v="Materiales y suministros - Productos de madera, corcho, cestería y espartería"/>
    <s v="LISTONES DE ABARCO 4”X2”X 5 METROS"/>
    <n v="11122000"/>
    <s v="SELECCIÓN ABREVIADA MENOR CUANTÍA"/>
    <n v="1"/>
    <n v="4"/>
    <n v="10"/>
    <n v="10"/>
    <n v="1323000"/>
    <s v="UNIDAD"/>
    <s v="NO SOLICITADAS"/>
  </r>
  <r>
    <x v="17"/>
    <s v="02-02-01-004-002"/>
    <s v="02-02-01-004-002"/>
    <s v="Materiales y suministros - Productos metálicos elaborados (excepto maquinaria y equipo)"/>
    <s v="LLANA METALICA DENTADA"/>
    <n v="27112100"/>
    <s v="SELECCIÓN ABREVIADA MENOR CUANTÍA"/>
    <n v="1"/>
    <n v="4"/>
    <n v="10"/>
    <n v="3"/>
    <n v="82686"/>
    <s v="UNIDAD"/>
    <s v="NO SOLICITADAS"/>
  </r>
  <r>
    <x v="17"/>
    <s v="02-02-01-004-002"/>
    <s v="02-02-01-004-002"/>
    <s v="Materiales y suministros - Productos metálicos elaborados (excepto maquinaria y equipo)"/>
    <s v="LLANA METALICA LISA"/>
    <n v="27112100"/>
    <s v="SELECCIÓN ABREVIADA MENOR CUANTÍA"/>
    <n v="1"/>
    <n v="4"/>
    <n v="10"/>
    <n v="10"/>
    <n v="275620"/>
    <s v="UNIDAD"/>
    <s v="NO SOLICITADAS"/>
  </r>
  <r>
    <x v="17"/>
    <s v="02-02-01-004-002"/>
    <s v="02-02-01-004-002"/>
    <s v="Materiales y suministros - Productos metálicos elaborados (excepto maquinaria y equipo)"/>
    <s v="LLAVE TERMINAL DE COBRE 1/2"/>
    <n v="30181800"/>
    <s v="SELECCIÓN ABREVIADA MENOR CUANTÍA"/>
    <n v="1"/>
    <n v="4"/>
    <n v="10"/>
    <n v="15"/>
    <n v="413430"/>
    <s v="UNIDAD"/>
    <s v="NO SOLICITADAS"/>
  </r>
  <r>
    <x v="17"/>
    <s v="02-02-01-004-006"/>
    <s v="02-02-01-004-006-05"/>
    <s v="Materiales y suministros - Lámparas eléctricas de incandescencia o descarga; lámparas de arco, equipo para alumbrado eléctrico; sus partes y piezas"/>
    <s v="LUZ DE USO GENERAL, TUBO DOBLE, 13 W, CABLE DE 25 '(120 V) REF ECU325BK"/>
    <n v="39101605"/>
    <s v="MÍNIMA CUANTÍA"/>
    <n v="3"/>
    <n v="6"/>
    <n v="10"/>
    <n v="2"/>
    <n v="504084"/>
    <s v="UNIDAD"/>
    <s v="NO SOLICITADAS"/>
  </r>
  <r>
    <x v="17"/>
    <s v="02-02-01-004-002"/>
    <s v="02-02-01-004-002"/>
    <s v="Materiales y suministros - Productos metálicos elaborados (excepto maquinaria y equipo)"/>
    <s v="MALLA ESLABONADA ABERTURA 2 1/4&quot; X 2 1/4&quot; MEDIDA 2*10 ML"/>
    <n v="11162100"/>
    <s v="SELECCIÓN ABREVIADA MENOR CUANTÍA"/>
    <n v="1"/>
    <n v="4"/>
    <n v="10"/>
    <n v="2"/>
    <n v="485100"/>
    <s v="UNIDAD"/>
    <s v="NO SOLICITADAS"/>
  </r>
  <r>
    <x v="17"/>
    <s v="02-02-02-008-007"/>
    <s v="02-02-02-008-007-01-5"/>
    <s v="Adquisición de servicios - Servicios de mantenimiento y reparación de otra maquinaria y otro equipo"/>
    <s v="MANTENIMIENTO DE ALARMAS"/>
    <n v="92121701"/>
    <s v="MÍNIMA CUANTÍA"/>
    <n v="3"/>
    <n v="8"/>
    <n v="10"/>
    <n v="1"/>
    <n v="18488676"/>
    <s v="GLOBAL"/>
    <s v="NO SOLICITADAS"/>
  </r>
  <r>
    <x v="17"/>
    <s v="02-02-02-005-004"/>
    <s v="02-02-02-005-004-01-2"/>
    <s v="Adquisición de servicios - Servicios generales de construcción de edificaciones no residenciales"/>
    <s v="MANTENIMIENTO POLVORINES ARMAMENTO AÉREO Y TERRESTRE"/>
    <n v="72102900"/>
    <s v="LICITACIÓN PÚBLICA"/>
    <n v="2"/>
    <n v="9"/>
    <n v="10"/>
    <n v="1"/>
    <n v="72000000"/>
    <s v="GLOBAL"/>
    <s v="NO SOLICITADAS"/>
  </r>
  <r>
    <x v="17"/>
    <s v="02-02-02-005-004"/>
    <s v="02-02-02-005-004-02-5"/>
    <s v="Adquisición de servicios - Servicios generales de construcción de tuberías y cables locales, y obras conexas"/>
    <s v="MANTENIMIENTO POZO PROFUNDO FLANDES"/>
    <n v="70171707"/>
    <s v="SELECCIÓN ABREVIADA MENOR CUANTÍA"/>
    <n v="2"/>
    <n v="4"/>
    <n v="10"/>
    <n v="1"/>
    <n v="19278000"/>
    <s v="GLOBAL"/>
    <s v="SI EN TRAMITE"/>
  </r>
  <r>
    <x v="17"/>
    <s v="02-02-02-005-004"/>
    <s v="02-02-02-005-004-01-2"/>
    <s v="Adquisición de servicios - Servicios generales de construcción de edificaciones no residenciales"/>
    <s v="MANTENIMIENTO PREVENTIVO Y CORRECTIVO EDIFICIO ADMINISTRATIVO EHFAA. ARREGLO FACHADA Y PINTURA INTERIOR Y EXTERIOR. CORRECCION DE HUMEDADES Y GOTERAS. MANTENIMIENTO BAÑOS"/>
    <n v="72102900"/>
    <s v="LICITACIÓN PÚBLICA"/>
    <n v="2"/>
    <n v="9"/>
    <n v="10"/>
    <n v="1"/>
    <n v="50000000"/>
    <s v="GLOBAL"/>
    <s v="NO SOLICITADAS"/>
  </r>
  <r>
    <x v="17"/>
    <s v="02-02-02-005-004"/>
    <s v="02-02-02-005-004-01-2"/>
    <s v="Adquisición de servicios - Servicios generales de construcción de edificaciones no residenciales"/>
    <s v="MANTENIMIENTO SISTEMA ESTRUCTURAL Y MECÁNICO PUERTAS HANGARETES"/>
    <n v="72102900"/>
    <s v="LICITACIÓN PÚBLICA"/>
    <n v="2"/>
    <n v="9"/>
    <n v="10"/>
    <n v="1"/>
    <n v="80000000"/>
    <s v="GLOBAL"/>
    <s v="NO SOLICITADAS"/>
  </r>
  <r>
    <x v="17"/>
    <s v="02-02-02-005-004"/>
    <s v="02-02-02-005-004-01-2"/>
    <s v="Adquisición de servicios - Servicios generales de construcción de edificaciones no residenciales"/>
    <s v="MANTENIMIENTO Y ADECUACIÓN  HANGAR DE ABASTECIMIENTOS"/>
    <n v="72102900"/>
    <s v="LICITACIÓN PÚBLICA"/>
    <n v="2"/>
    <n v="9"/>
    <n v="10"/>
    <n v="1"/>
    <n v="86685238.769999996"/>
    <s v="GLOBAL"/>
    <s v="NO SOLICITADAS"/>
  </r>
  <r>
    <x v="17"/>
    <s v="02-02-02-005-004"/>
    <s v="02-02-02-005-004-01-2"/>
    <s v="Adquisición de servicios - Servicios generales de construcción de edificaciones no residenciales"/>
    <s v="MANTENIMIENTO Y ADECUACIÓN HANGAR 2 ( cubierta e iluminacion )"/>
    <n v="72102900"/>
    <s v="LICITACIÓN PÚBLICA"/>
    <n v="2"/>
    <n v="9"/>
    <n v="10"/>
    <n v="1"/>
    <n v="75000000"/>
    <s v="GLOBAL"/>
    <s v="NO SOLICITADAS"/>
  </r>
  <r>
    <x v="17"/>
    <s v="02-02-01-003-008"/>
    <s v="02-02-01-003-008-09"/>
    <s v="Materiales y suministros - Otros artículos manufacturados n. C. P."/>
    <s v="MARCADOR BORRABLE AZUL CAJA X 10"/>
    <n v="44121708"/>
    <s v="MÍNIMA CUANTÍA"/>
    <n v="1"/>
    <n v="2"/>
    <n v="10"/>
    <n v="30"/>
    <n v="242760"/>
    <s v="UNIDAD"/>
    <s v="NO SOLICITADAS"/>
  </r>
  <r>
    <x v="17"/>
    <s v="02-02-01-003-008"/>
    <s v="02-02-01-003-008-09"/>
    <s v="Materiales y suministros - Otros artículos manufacturados n. C. P."/>
    <s v="MARCADOR BORRABLE NEGRO CAJA X 10"/>
    <n v="44121708"/>
    <s v="MÍNIMA CUANTÍA"/>
    <n v="1"/>
    <n v="2"/>
    <n v="10"/>
    <n v="30"/>
    <n v="242760"/>
    <s v="UNIDAD"/>
    <s v="NO SOLICITADAS"/>
  </r>
  <r>
    <x v="17"/>
    <s v="02-02-01-003-008"/>
    <s v="02-02-01-003-008-09"/>
    <s v="Materiales y suministros - Otros artículos manufacturados n. C. P."/>
    <s v="MARCADOR BORRABLE ROJO CAJA X 10"/>
    <n v="44121708"/>
    <s v="MÍNIMA CUANTÍA"/>
    <n v="1"/>
    <n v="2"/>
    <n v="10"/>
    <n v="30"/>
    <n v="242760"/>
    <s v="UNIDAD"/>
    <s v="NO SOLICITADAS"/>
  </r>
  <r>
    <x v="17"/>
    <s v="02-02-01-003-008"/>
    <s v="02-02-01-003-008-09"/>
    <s v="Materiales y suministros - Otros artículos manufacturados n. C. P."/>
    <s v="MARCADOR BORRABLE VERDE CAJA X 10"/>
    <n v="44121708"/>
    <s v="MÍNIMA CUANTÍA"/>
    <n v="1"/>
    <n v="2"/>
    <n v="10"/>
    <n v="30"/>
    <n v="242760"/>
    <s v="UNIDAD"/>
    <s v="NO SOLICITADAS"/>
  </r>
  <r>
    <x v="17"/>
    <s v="02-02-01-003-008"/>
    <s v="02-02-01-003-008-09"/>
    <s v="Materiales y suministros - Otros artículos manufacturados n. C. P."/>
    <s v="MARCADORES SHARPIE DELGADOS REF CAJA X 12 UNIDADES"/>
    <n v="44121708"/>
    <s v="MÍNIMA CUANTÍA"/>
    <n v="1"/>
    <n v="2"/>
    <n v="10"/>
    <n v="17"/>
    <n v="396780"/>
    <s v="UNIDAD"/>
    <s v="NO SOLICITADAS"/>
  </r>
  <r>
    <x v="17"/>
    <s v="02-02-01-003-001"/>
    <s v="02-02-01-003-001"/>
    <s v="Materiales y suministros - Productos de madera, corcho, cestería y espartería"/>
    <s v="MARCOS MADERA DE 10 DE 70 CM "/>
    <n v="30103600"/>
    <s v="SELECCIÓN ABREVIADA MENOR CUANTÍA"/>
    <n v="1"/>
    <n v="4"/>
    <n v="10"/>
    <n v="15"/>
    <n v="496125"/>
    <s v="UNIDAD"/>
    <s v="NO SOLICITADAS"/>
  </r>
  <r>
    <x v="17"/>
    <s v="02-02-01-003-001"/>
    <s v="02-02-01-003-001"/>
    <s v="Materiales y suministros - Productos de madera, corcho, cestería y espartería"/>
    <s v="MARCOS MADERA DE 10 DE 90 CM"/>
    <n v="30103600"/>
    <s v="SELECCIÓN ABREVIADA MENOR CUANTÍA"/>
    <n v="1"/>
    <n v="4"/>
    <n v="10"/>
    <n v="10"/>
    <n v="882000"/>
    <s v="UNIDAD"/>
    <s v="NO SOLICITADAS"/>
  </r>
  <r>
    <x v="17"/>
    <s v="02-02-01-003-001"/>
    <s v="02-02-01-003-001"/>
    <s v="Materiales y suministros - Productos de madera, corcho, cestería y espartería"/>
    <s v="MARCOS MADERA DE 10 DE 95 CM"/>
    <n v="30103600"/>
    <s v="SELECCIÓN ABREVIADA MENOR CUANTÍA"/>
    <n v="1"/>
    <n v="4"/>
    <n v="10"/>
    <n v="10"/>
    <n v="771750"/>
    <s v="UNIDAD"/>
    <s v="NO SOLICITADAS"/>
  </r>
  <r>
    <x v="17"/>
    <s v="02-02-01-003-001"/>
    <s v="02-02-01-003-001"/>
    <s v="Materiales y suministros - Productos de madera, corcho, cestería y espartería"/>
    <s v="MARCOS MADERA DE 10 X 80 CM"/>
    <n v="30103600"/>
    <s v="SELECCIÓN ABREVIADA MENOR CUANTÍA"/>
    <n v="1"/>
    <n v="4"/>
    <n v="10"/>
    <n v="15"/>
    <n v="992250"/>
    <s v="UNIDAD"/>
    <s v="NO SOLICITADAS"/>
  </r>
  <r>
    <x v="17"/>
    <s v="02-02-01-003-001"/>
    <s v="02-02-01-003-001"/>
    <s v="Materiales y suministros - Productos de madera, corcho, cestería y espartería"/>
    <s v="MARCOS MADERA DE 10 X 85 CM"/>
    <n v="30103600"/>
    <s v="SELECCIÓN ABREVIADA MENOR CUANTÍA"/>
    <n v="1"/>
    <n v="4"/>
    <n v="10"/>
    <n v="15"/>
    <n v="909555"/>
    <s v="UNIDAD"/>
    <s v="NO SOLICITADAS"/>
  </r>
  <r>
    <x v="17"/>
    <s v="02-02-01-003-008"/>
    <s v="02-02-01-003-008-09"/>
    <s v="Materiales y suministros - Otros artículos manufacturados n. C. P."/>
    <s v="MASCARILLA POLVO NEGRO X 5 UNIDADES"/>
    <n v="30111600"/>
    <s v="SELECCIÓN ABREVIADA MENOR CUANTÍA"/>
    <n v="1"/>
    <n v="4"/>
    <n v="10"/>
    <n v="20"/>
    <n v="330740"/>
    <s v="UNIDAD"/>
    <s v="NO SOLICITADAS"/>
  </r>
  <r>
    <x v="17"/>
    <s v="02-02-01-003-007"/>
    <s v="02-02-01-003-007-09"/>
    <s v="Materiales y suministros - Otros productos minerales no metálicos n. C. P."/>
    <s v="MEZCLA ASFALTICA EN FRIO x 25 KG"/>
    <n v="12164900"/>
    <s v="SELECCIÓN ABREVIADA MENOR CUANTÍA"/>
    <n v="1"/>
    <n v="4"/>
    <n v="10"/>
    <n v="20"/>
    <n v="6615000"/>
    <s v="KILOGRAMO"/>
    <s v="NO SOLICITADAS"/>
  </r>
  <r>
    <x v="17"/>
    <s v="02-02-01-003-007"/>
    <s v="02-02-01-003-007-04"/>
    <s v="Materiales y suministros - Yeso, cal y cemento"/>
    <s v="MINERAL CUALQUIER COLOR"/>
    <n v="30111600"/>
    <s v="SELECCIÓN ABREVIADA MENOR CUANTÍA"/>
    <n v="1"/>
    <n v="4"/>
    <n v="10"/>
    <n v="5"/>
    <n v="110250"/>
    <s v="UNIDAD"/>
    <s v="NO SOLICITADAS"/>
  </r>
  <r>
    <x v="17"/>
    <s v="02-02-01-004-002"/>
    <s v="02-02-01-004-002"/>
    <s v="Materiales y suministros - Productos metálicos elaborados (excepto maquinaria y equipo)"/>
    <s v="MOHARAS CROMADAS"/>
    <n v="55121715"/>
    <s v="MÍNIMA CUANTÍA"/>
    <n v="2"/>
    <n v="7"/>
    <n v="10"/>
    <n v="20"/>
    <n v="1428000"/>
    <s v="UNIDAD"/>
    <s v="NO SOLICITADAS"/>
  </r>
  <r>
    <x v="17"/>
    <s v="02-02-02-008-004"/>
    <s v="02-02-02-008-004-02"/>
    <s v="Adquisición de servicios - Servicios de telecomunicaciones a través de internet"/>
    <s v="PAGO SERVICIO DE COLEGIO- INTERNETEHFAA-PLAN COLOMBIA MES DE FEBRERO DE 2021"/>
    <n v="81112101"/>
    <s v="SOLICITUD DE INFORMACIÓN A LOS PROVEEDORES"/>
    <n v="2"/>
    <n v="10"/>
    <n v="10"/>
    <n v="1"/>
    <n v="6375050"/>
    <s v="GLOBAL"/>
    <s v="NO SOLICITADAS"/>
  </r>
  <r>
    <x v="17"/>
    <s v="02-02-02-008-004"/>
    <s v="02-02-02-008-004-02"/>
    <s v="Adquisición de servicios - Servicios de telecomunicaciones a través de internet"/>
    <s v="PAGO SERVICIO DE INTERNETEHFAA-PLAN COLOMBIA DICIEMBRE 2020"/>
    <n v="81112101"/>
    <s v="SOLICITUD DE INFORMACIÓN A LOS PROVEEDORES"/>
    <n v="1"/>
    <n v="12"/>
    <n v="10"/>
    <n v="1"/>
    <n v="6129857"/>
    <s v="GLOBAL"/>
    <s v="NO SOLICITADAS"/>
  </r>
  <r>
    <x v="17"/>
    <s v="02-02-02-008-004"/>
    <s v="02-02-02-008-004-02"/>
    <s v="Adquisición de servicios - Servicios de telecomunicaciones a través de internet"/>
    <s v="PAGO SERVICIO DE INTERNETEHFAA-PLAN COLOMBIA ENERO 2021"/>
    <n v="81112101"/>
    <s v="SOLICITUD DE INFORMACIÓN A LOS PROVEEDORES"/>
    <n v="1"/>
    <n v="12"/>
    <n v="10"/>
    <n v="1"/>
    <n v="6375050"/>
    <s v="GLOBAL"/>
    <s v="NO SOLICITADAS"/>
  </r>
  <r>
    <x v="17"/>
    <s v="02-02-02-006-009"/>
    <s v="02-02-02-006-009-01"/>
    <s v="Adquisición de servicios - Servicios de distribución de electricidad, y servicios de distribución de gas (por cuenta propia)"/>
    <s v="PAGO SERVICIO ENERGÍA (CACOM-4, FLANDES, LA MARÍA Y SISTEMA DE BOMBEO LA REFORMA) MES DE ENERO DE 2021"/>
    <n v="83101803"/>
    <s v="SOLICITUD DE INFORMACIÓN A LOS PROVEEDORES"/>
    <n v="2"/>
    <n v="10"/>
    <n v="10"/>
    <n v="1"/>
    <n v="202018342.52000001"/>
    <s v="GLOBAL"/>
    <s v="NO SOLICITADAS"/>
  </r>
  <r>
    <x v="17"/>
    <s v="02-02-01-003-002"/>
    <s v="02-02-01-003-002-01"/>
    <s v="Materiales y suministros - Pasta de papel, papel y cartón"/>
    <s v="PAPEL CONTACT 20 MTS TRANSPARENTE"/>
    <n v="60121120"/>
    <s v="MÍNIMA CUANTÍA"/>
    <n v="1"/>
    <n v="2"/>
    <n v="10"/>
    <n v="10"/>
    <n v="1036300"/>
    <s v="UNIDAD"/>
    <s v="NO SOLICITADAS"/>
  </r>
  <r>
    <x v="17"/>
    <s v="02-02-01-003-002"/>
    <s v="02-02-01-003-002-01"/>
    <s v="Materiales y suministros - Pasta de papel, papel y cartón"/>
    <s v="PAPEL FOTOCOPIA BOND 75GRS CARTA RESMA"/>
    <n v="14111507"/>
    <s v="MÍNIMA CUANTÍA"/>
    <n v="1"/>
    <n v="2"/>
    <n v="10"/>
    <n v="100"/>
    <n v="1245240"/>
    <s v="UNIDAD"/>
    <s v="NO SOLICITADAS"/>
  </r>
  <r>
    <x v="17"/>
    <s v="02-02-01-003-002"/>
    <s v="02-02-01-003-002-01"/>
    <s v="Materiales y suministros - Pasta de papel, papel y cartón"/>
    <s v="PAPEL FOTOGRAFICO ADHESIVO 135 GR X 20"/>
    <n v="14111500"/>
    <s v="MÍNIMA CUANTÍA"/>
    <n v="1"/>
    <n v="2"/>
    <n v="10"/>
    <n v="10"/>
    <n v="143990"/>
    <s v="UNIDAD"/>
    <s v="NO SOLICITADAS"/>
  </r>
  <r>
    <x v="17"/>
    <s v="02-02-01-003-002"/>
    <s v="02-02-01-003-002-01"/>
    <s v="Materiales y suministros - Pasta de papel, papel y cartón"/>
    <s v="PAPEL HIGIÉNICO JUMBO BLANCO PAQUETE X4"/>
    <n v="14111704"/>
    <s v="MÍNIMA CUANTÍA"/>
    <n v="1"/>
    <n v="2"/>
    <n v="10"/>
    <n v="89"/>
    <n v="3283210"/>
    <s v="UNIDAD"/>
    <s v="NO SOLICITADAS"/>
  </r>
  <r>
    <x v="17"/>
    <s v="02-02-01-003-005"/>
    <s v="02-02-01-003-005-04"/>
    <s v="Materiales y suministros - Productos químicos n. C. P."/>
    <s v="PEGANTE AMARILLO PARA FORMICA"/>
    <n v="31201600"/>
    <s v="SELECCIÓN ABREVIADA MENOR CUANTÍA"/>
    <n v="1"/>
    <n v="4"/>
    <n v="10"/>
    <n v="5"/>
    <n v="496125"/>
    <s v="GALON"/>
    <s v="NO SOLICITADAS"/>
  </r>
  <r>
    <x v="17"/>
    <s v="02-02-01-003-005"/>
    <s v="02-02-01-003-005-01"/>
    <s v="Materiales y suministros - Pinturas y barnices y productos relacionados; colores para la pintura artística; tintas"/>
    <s v="PINTURA EPOXICA CON CATALIZADOR"/>
    <n v="31211500"/>
    <s v="SELECCIÓN ABREVIADA MENOR CUANTÍA"/>
    <n v="1"/>
    <n v="4"/>
    <n v="10"/>
    <n v="10"/>
    <n v="1700000"/>
    <s v="GALON"/>
    <s v="NO SOLICITADAS"/>
  </r>
  <r>
    <x v="17"/>
    <s v="02-02-01-003-005"/>
    <s v="02-02-01-003-005-01"/>
    <s v="Materiales y suministros - Pinturas y barnices y productos relacionados; colores para la pintura artística; tintas"/>
    <s v="PINTURA EXTERIOR TIPO KORAZA O SIMILAR CUALQUIER COLOR"/>
    <n v="31211500"/>
    <s v="SELECCIÓN ABREVIADA MENOR CUANTÍA"/>
    <n v="1"/>
    <n v="4"/>
    <n v="16"/>
    <n v="20"/>
    <n v="6000000"/>
    <s v="UNIDAD"/>
    <s v="NO SOLICITADAS"/>
  </r>
  <r>
    <x v="17"/>
    <s v="02-02-01-003-005"/>
    <s v="02-02-01-003-005-01"/>
    <s v="Materiales y suministros - Pinturas y barnices y productos relacionados; colores para la pintura artística; tintas"/>
    <s v="PINTURA EXTERIOR TIPO KORAZA O SIMILAR CUALQUIER COLOR GALON"/>
    <n v="31211500"/>
    <s v="SELECCIÓN ABREVIADA MENOR CUANTÍA"/>
    <n v="1"/>
    <n v="4"/>
    <n v="16"/>
    <n v="25"/>
    <n v="2205000"/>
    <s v="GALON"/>
    <s v="NO SOLICITADAS"/>
  </r>
  <r>
    <x v="17"/>
    <s v="02-02-01-003-005"/>
    <s v="02-02-01-003-005-01"/>
    <s v="Materiales y suministros - Pinturas y barnices y productos relacionados; colores para la pintura artística; tintas"/>
    <s v="PINTURA IMPERMEABILIZANTE PARA MADERA, COLOR A DEFINIR"/>
    <n v="31211500"/>
    <s v="SELECCIÓN ABREVIADA MENOR CUANTÍA"/>
    <n v="1"/>
    <n v="4"/>
    <n v="10"/>
    <n v="10"/>
    <n v="330750"/>
    <s v="UNIDAD"/>
    <s v="NO SOLICITADAS"/>
  </r>
  <r>
    <x v="17"/>
    <s v="02-02-01-003-005"/>
    <s v="02-02-01-003-005-01"/>
    <s v="Materiales y suministros - Pinturas y barnices y productos relacionados; colores para la pintura artística; tintas"/>
    <s v="PINTURA SPRAY CUALQUIER COLOR 16 ONZAS"/>
    <n v="31211500"/>
    <s v="SELECCIÓN ABREVIADA MENOR CUANTÍA"/>
    <n v="1"/>
    <n v="4"/>
    <n v="10"/>
    <n v="10"/>
    <n v="165370"/>
    <s v="UNIDAD"/>
    <s v="NO SOLICITADAS"/>
  </r>
  <r>
    <x v="17"/>
    <s v="02-02-01-003-005"/>
    <s v="02-02-01-003-005-01"/>
    <s v="Materiales y suministros - Pinturas y barnices y productos relacionados; colores para la pintura artística; tintas"/>
    <s v="PINTURA TIPO 1 CUÑETE"/>
    <n v="31211500"/>
    <s v="SELECCIÓN ABREVIADA MENOR CUANTÍA"/>
    <n v="1"/>
    <n v="4"/>
    <n v="16"/>
    <n v="15"/>
    <n v="4961250"/>
    <s v="UNIDAD"/>
    <s v="NO SOLICITADAS"/>
  </r>
  <r>
    <x v="17"/>
    <s v="02-02-01-003-005"/>
    <s v="02-02-01-003-005-01"/>
    <s v="Materiales y suministros - Pinturas y barnices y productos relacionados; colores para la pintura artística; tintas"/>
    <s v="PINTURA TIPO 1 GALON"/>
    <n v="31211500"/>
    <s v="SELECCIÓN ABREVIADA MENOR CUANTÍA"/>
    <n v="1"/>
    <n v="4"/>
    <n v="16"/>
    <n v="30"/>
    <n v="1800000"/>
    <s v="UNIDAD"/>
    <s v="NO SOLICITADAS"/>
  </r>
  <r>
    <x v="17"/>
    <s v="02-02-01-003-005"/>
    <s v="02-02-01-003-005-01"/>
    <s v="Materiales y suministros - Pinturas y barnices y productos relacionados; colores para la pintura artística; tintas"/>
    <s v="PINTURA TIPO 2 CUÑETE"/>
    <n v="31211500"/>
    <s v="SELECCIÓN ABREVIADA MENOR CUANTÍA"/>
    <n v="1"/>
    <n v="4"/>
    <n v="16"/>
    <n v="25"/>
    <n v="5000000"/>
    <s v="UNIDAD"/>
    <s v="NO SOLICITADAS"/>
  </r>
  <r>
    <x v="17"/>
    <s v="02-02-01-003-005"/>
    <s v="02-02-01-003-005-01"/>
    <s v="Materiales y suministros - Pinturas y barnices y productos relacionados; colores para la pintura artística; tintas"/>
    <s v="PINTURA TIPO 2 GALON"/>
    <n v="31211500"/>
    <s v="SELECCIÓN ABREVIADA MENOR CUANTÍA"/>
    <n v="1"/>
    <n v="4"/>
    <n v="10"/>
    <n v="15"/>
    <n v="826875"/>
    <s v="UNIDAD"/>
    <s v="NO SOLICITADAS"/>
  </r>
  <r>
    <x v="17"/>
    <s v="02-02-01-003-006"/>
    <s v="02-02-01-003-006-03"/>
    <s v="Materiales y suministros - Semimanufacturas de plástico"/>
    <s v="PLASTICO NEGRO PARA CUBRIR"/>
    <n v="31261600"/>
    <s v="SELECCIÓN ABREVIADA MENOR CUANTÍA"/>
    <n v="1"/>
    <n v="4"/>
    <n v="16"/>
    <n v="5"/>
    <n v="1500000"/>
    <s v="UNIDAD"/>
    <s v="NO SOLICITADAS"/>
  </r>
  <r>
    <x v="17"/>
    <s v="02-02-01-004-002"/>
    <s v="02-02-01-004-002"/>
    <s v="Materiales y suministros - Productos metálicos elaborados (excepto maquinaria y equipo)"/>
    <s v="PLATINA 1/8&quot; X 1 1/2&quot; X 6"/>
    <n v="31231400"/>
    <s v="SELECCIÓN ABREVIADA MENOR CUANTÍA"/>
    <n v="1"/>
    <n v="4"/>
    <n v="16"/>
    <n v="15"/>
    <n v="600000"/>
    <s v="UNIDAD"/>
    <s v="NO SOLICITADAS"/>
  </r>
  <r>
    <x v="17"/>
    <s v="02-02-01-004-002"/>
    <s v="02-02-01-004-002"/>
    <s v="Materiales y suministros - Productos metálicos elaborados (excepto maquinaria y equipo)"/>
    <s v="PLATINA 1/8&quot; X 1&quot; X 6"/>
    <n v="31231400"/>
    <s v="SELECCIÓN ABREVIADA MENOR CUANTÍA"/>
    <n v="1"/>
    <n v="4"/>
    <n v="16"/>
    <n v="15"/>
    <n v="600000"/>
    <s v="UNIDAD"/>
    <s v="NO SOLICITADAS"/>
  </r>
  <r>
    <x v="17"/>
    <s v="02-02-01-004-002"/>
    <s v="02-02-01-004-002"/>
    <s v="Materiales y suministros - Productos metálicos elaborados (excepto maquinaria y equipo)"/>
    <s v="PLATINA 3/16&quot; X 2&quot; X 6"/>
    <n v="31231400"/>
    <s v="SELECCIÓN ABREVIADA MENOR CUANTÍA"/>
    <n v="1"/>
    <n v="4"/>
    <n v="16"/>
    <n v="15"/>
    <n v="1200000"/>
    <s v="UNIDAD"/>
    <s v="NO SOLICITADAS"/>
  </r>
  <r>
    <x v="17"/>
    <s v="02-02-01-003-006"/>
    <s v="02-02-01-003-006-03"/>
    <s v="Materiales y suministros - Semimanufacturas de plástico"/>
    <s v="POLISOMBRA 80 POR CIENTO ANCHO 4 M"/>
    <n v="11162100"/>
    <s v="SELECCIÓN ABREVIADA MENOR CUANTÍA"/>
    <n v="1"/>
    <n v="4"/>
    <n v="16"/>
    <n v="2"/>
    <n v="1400000"/>
    <s v="UNIDAD"/>
    <s v="NO SOLICITADAS"/>
  </r>
  <r>
    <x v="17"/>
    <s v="02-02-01-003-006"/>
    <s v="02-02-01-003-006-03"/>
    <s v="Materiales y suministros - Semimanufacturas de plástico"/>
    <s v="POMO UNIVERSAL GRIFERIA"/>
    <n v="30181800"/>
    <s v="SELECCIÓN ABREVIADA MENOR CUANTÍA"/>
    <n v="1"/>
    <n v="4"/>
    <n v="16"/>
    <n v="20"/>
    <n v="330740"/>
    <s v="UNIDAD"/>
    <s v="NO SOLICITADAS"/>
  </r>
  <r>
    <x v="17"/>
    <s v="02-02-01-003-007"/>
    <s v="02-02-01-003-007-03"/>
    <s v="Materiales y suministros - Productos refractarios y productos estructurales no refractarios de arcilla"/>
    <s v="PORCELANATO 60cmx60cm TRAFICO ALTO"/>
    <n v="30131700"/>
    <s v="SELECCIÓN ABREVIADA MENOR CUANTÍA"/>
    <n v="1"/>
    <n v="4"/>
    <n v="16"/>
    <n v="20"/>
    <n v="1761547.5"/>
    <s v="METRO CUADRADO"/>
    <s v="NO SOLICITADAS"/>
  </r>
  <r>
    <x v="17"/>
    <s v="02-02-01-003-006"/>
    <s v="02-02-01-003-006-09"/>
    <s v="Materiales y suministros - Otros productos plásticos"/>
    <s v="PROTECTOR DE SEGURIDAD LENTE CLARO X 5 UNIDADES"/>
    <n v="46181800"/>
    <s v="SELECCIÓN ABREVIADA MENOR CUANTÍA"/>
    <n v="1"/>
    <n v="4"/>
    <n v="10"/>
    <n v="2"/>
    <n v="33074"/>
    <s v="UNIDAD"/>
    <s v="NO SOLICITADAS"/>
  </r>
  <r>
    <x v="17"/>
    <s v="02-02-01-004-002"/>
    <s v="02-02-01-004-002"/>
    <s v="Materiales y suministros - Productos metálicos elaborados (excepto maquinaria y equipo)"/>
    <s v="PUERTA EN ALUMINIO"/>
    <n v="30171500"/>
    <s v="SELECCIÓN ABREVIADA MENOR CUANTÍA"/>
    <n v="1"/>
    <n v="4"/>
    <n v="16"/>
    <n v="3"/>
    <n v="1800000"/>
    <s v="METRO CUADRADO"/>
    <s v="NO SOLICITADAS"/>
  </r>
  <r>
    <x v="17"/>
    <s v="02-02-01-003-001"/>
    <s v="02-02-01-003-001"/>
    <s v="Materiales y suministros - Productos de madera, corcho, cestería y espartería"/>
    <s v="PUERTA EN MADERA"/>
    <n v="30171500"/>
    <s v="SELECCIÓN ABREVIADA MENOR CUANTÍA"/>
    <n v="1"/>
    <n v="4"/>
    <n v="10"/>
    <n v="4"/>
    <n v="661500"/>
    <s v="UNIDAD"/>
    <s v="NO SOLICITADAS"/>
  </r>
  <r>
    <x v="17"/>
    <s v="02-02-01-004-002"/>
    <s v="02-02-01-004-002"/>
    <s v="Materiales y suministros - Productos metálicos elaborados (excepto maquinaria y equipo)"/>
    <s v="PUNTILLA PARA PISTOLA NEUMATICA CARPINTERIA"/>
    <n v="31162000"/>
    <s v="SELECCIÓN ABREVIADA MENOR CUANTÍA"/>
    <n v="1"/>
    <n v="4"/>
    <n v="10"/>
    <n v="3"/>
    <n v="90000"/>
    <s v="UNIDAD"/>
    <s v="NO SOLICITADAS"/>
  </r>
  <r>
    <x v="17"/>
    <s v="02-02-01-004-002"/>
    <s v="02-02-01-004-002"/>
    <s v="Materiales y suministros - Productos metálicos elaborados (excepto maquinaria y equipo)"/>
    <s v="REJILLA ALUMINIO O PLASTICAS CON SOSCO DIMENSION A SELECCIONAR"/>
    <n v="30103200"/>
    <s v="SELECCIÓN ABREVIADA MENOR CUANTÍA"/>
    <n v="1"/>
    <n v="4"/>
    <n v="10"/>
    <n v="10"/>
    <n v="200000"/>
    <s v="UNIDAD"/>
    <s v="NO SOLICITADAS"/>
  </r>
  <r>
    <x v="17"/>
    <s v="02-02-01-003-008"/>
    <s v="02-02-01-003-008-09"/>
    <s v="Materiales y suministros - Otros artículos manufacturados n. C. P."/>
    <s v="REPUESTO DE FELPA INTERCAMBIABLE PARA RODILLO DE 9”"/>
    <n v="31211900"/>
    <s v="SELECCIÓN ABREVIADA MENOR CUANTÍA"/>
    <n v="1"/>
    <n v="4"/>
    <n v="10"/>
    <n v="4"/>
    <n v="60000"/>
    <s v="UNIDAD"/>
    <s v="NO SOLICITADAS"/>
  </r>
  <r>
    <x v="17"/>
    <s v="02-02-01-003-008"/>
    <s v="02-02-01-003-008-09"/>
    <s v="Materiales y suministros - Otros artículos manufacturados n. C. P."/>
    <s v="RODILLO DE FELPA 9&quot;"/>
    <n v="31211900"/>
    <s v="SELECCIÓN ABREVIADA MENOR CUANTÍA"/>
    <n v="1"/>
    <n v="4"/>
    <n v="10"/>
    <n v="18"/>
    <n v="270000"/>
    <s v="UNIDAD"/>
    <s v="NO SOLICITADAS"/>
  </r>
  <r>
    <x v="17"/>
    <s v="02-02-01-003-008"/>
    <s v="02-02-01-003-008-09"/>
    <s v="Materiales y suministros - Otros artículos manufacturados n. C. P."/>
    <s v="RODILLO DE FELPA INTERCAMBIABLE DE 9”"/>
    <n v="31211900"/>
    <s v="SELECCIÓN ABREVIADA MENOR CUANTÍA"/>
    <n v="1"/>
    <n v="4"/>
    <n v="10"/>
    <n v="3"/>
    <n v="45000"/>
    <s v="UNIDAD"/>
    <s v="NO SOLICITADAS"/>
  </r>
  <r>
    <x v="17"/>
    <s v="02-02-01-003-008"/>
    <s v="02-02-01-003-008-09"/>
    <s v="Materiales y suministros - Otros artículos manufacturados n. C. P."/>
    <s v="RODILLOS DE ESPUMA 9&quot;"/>
    <n v="31211900"/>
    <s v="SELECCIÓN ABREVIADA MENOR CUANTÍA"/>
    <n v="1"/>
    <n v="4"/>
    <n v="10"/>
    <n v="18"/>
    <n v="238140"/>
    <s v="UNIDAD"/>
    <s v="NO SOLICITADAS"/>
  </r>
  <r>
    <x v="17"/>
    <s v="02-02-01-003-008"/>
    <s v="02-02-01-003-008-09"/>
    <s v="Materiales y suministros - Otros artículos manufacturados n. C. P."/>
    <s v="RODILLOS DE FELPA 3&quot;"/>
    <n v="31211900"/>
    <s v="SELECCIÓN ABREVIADA MENOR CUANTÍA"/>
    <n v="1"/>
    <n v="4"/>
    <n v="10"/>
    <n v="20"/>
    <n v="198440"/>
    <s v="UNIDAD"/>
    <s v="NO SOLICITADAS"/>
  </r>
  <r>
    <x v="17"/>
    <s v="02-02-01-003-006"/>
    <s v="02-02-01-003-006-03"/>
    <s v="Materiales y suministros - Semimanufacturas de plástico"/>
    <s v="SIFON FLEXIBLE PARA LAVAPLATOS DE 1 ½&quot;"/>
    <n v="26131600"/>
    <s v="SELECCIÓN ABREVIADA MENOR CUANTÍA"/>
    <n v="1"/>
    <n v="4"/>
    <n v="10"/>
    <n v="15"/>
    <n v="330750"/>
    <s v="UNIDAD"/>
    <s v="NO SOLICITADAS"/>
  </r>
  <r>
    <x v="17"/>
    <s v="02-02-01-003-006"/>
    <s v="02-02-01-003-006-03"/>
    <s v="Materiales y suministros - Semimanufacturas de plástico"/>
    <s v="SIFON FLEXIBLE PARA LAVAPLATOS TIPO P DE 1 ½”"/>
    <n v="26131600"/>
    <s v="SELECCIÓN ABREVIADA MENOR CUANTÍA"/>
    <n v="1"/>
    <n v="4"/>
    <n v="10"/>
    <n v="10"/>
    <n v="158650"/>
    <s v="UNIDAD"/>
    <s v="NO SOLICITADAS"/>
  </r>
  <r>
    <x v="17"/>
    <s v="02-02-01-003-005"/>
    <s v="02-02-01-003-005-04"/>
    <s v="Materiales y suministros - Productos químicos n. C. P."/>
    <s v="SILICONA NEGRA"/>
    <n v="12352310"/>
    <s v="SELECCIÓN ABREVIADA MENOR CUANTÍA"/>
    <n v="1"/>
    <n v="4"/>
    <n v="10"/>
    <n v="15"/>
    <n v="413430"/>
    <s v="UNIDAD"/>
    <s v="NO SOLICITADAS"/>
  </r>
  <r>
    <x v="17"/>
    <s v="02-02-01-003-005"/>
    <s v="02-02-01-003-005-04"/>
    <s v="Materiales y suministros - Productos químicos n. C. P."/>
    <s v="SILICONA TRANSPARENTE EN FRIO ANTIHONGOS PARA ALUMINIO, ACERO INOXIDABLE, CERAMICA, MADERA, PORCELANA Y VIDRIOS PRESENTACION POR 280ml"/>
    <n v="12352310"/>
    <s v="SELECCIÓN ABREVIADA MENOR CUANTÍA"/>
    <n v="1"/>
    <n v="4"/>
    <n v="16"/>
    <n v="20"/>
    <n v="329893.83"/>
    <s v="UNIDAD"/>
    <s v="NO SOLICITADAS"/>
  </r>
  <r>
    <x v="17"/>
    <s v="02-02-01-003-005"/>
    <s v="02-02-01-003-005-04"/>
    <s v="Materiales y suministros - Productos químicos n. C. P."/>
    <s v="SOLDADURA LIQUIDA PVC 1/16  GAL"/>
    <n v="23271411"/>
    <s v="SELECCIÓN ABREVIADA MENOR CUANTÍA"/>
    <n v="1"/>
    <n v="4"/>
    <n v="10"/>
    <n v="20"/>
    <n v="658094.79"/>
    <s v="GALON"/>
    <s v="NO SOLICITADAS"/>
  </r>
  <r>
    <x v="17"/>
    <s v="02-02-01-003-005"/>
    <s v="02-02-01-003-005-04"/>
    <s v="Materiales y suministros - Productos químicos n. C. P."/>
    <s v="SOLDADURA LIQUIDA PVC 1/4 GAL"/>
    <n v="23271411"/>
    <s v="SELECCIÓN ABREVIADA MENOR CUANTÍA"/>
    <n v="1"/>
    <n v="4"/>
    <n v="16"/>
    <n v="15"/>
    <n v="1323000"/>
    <s v="GALON"/>
    <s v="NO SOLICITADAS"/>
  </r>
  <r>
    <x v="17"/>
    <s v="02-02-01-003-005"/>
    <s v="02-02-01-003-005-04"/>
    <s v="Materiales y suministros - Productos químicos n. C. P."/>
    <s v="SOLDADURA PVC 1/8 GAL"/>
    <n v="23271411"/>
    <s v="SELECCIÓN ABREVIADA MENOR CUANTÍA"/>
    <n v="1"/>
    <n v="4"/>
    <n v="16"/>
    <n v="25"/>
    <n v="1102500"/>
    <s v="GALON"/>
    <s v="NO SOLICITADAS"/>
  </r>
  <r>
    <x v="17"/>
    <s v="02-02-01-003-001"/>
    <s v="02-02-01-003-001"/>
    <s v="Materiales y suministros - Productos de madera, corcho, cestería y espartería"/>
    <s v="TABLA CEPILLADA 3mx30cmx3/4” PARA FORMALETA"/>
    <n v="11122000"/>
    <s v="SELECCIÓN ABREVIADA MENOR CUANTÍA"/>
    <n v="1"/>
    <n v="4"/>
    <n v="10"/>
    <n v="20"/>
    <n v="992240"/>
    <s v="UNIDAD"/>
    <s v="NO SOLICITADAS"/>
  </r>
  <r>
    <x v="17"/>
    <s v="02-02-01-003-001"/>
    <s v="02-02-01-003-001"/>
    <s v="Materiales y suministros - Productos de madera, corcho, cestería y espartería"/>
    <s v="TABLA PINO 3,90*0,14*0,035 M"/>
    <n v="11122000"/>
    <s v="SELECCIÓN ABREVIADA MENOR CUANTÍA"/>
    <n v="1"/>
    <n v="4"/>
    <n v="16"/>
    <n v="18"/>
    <n v="1587600"/>
    <s v="UNIDAD"/>
    <s v="NO SOLICITADAS"/>
  </r>
  <r>
    <x v="17"/>
    <s v="02-02-01-003-006"/>
    <s v="02-02-01-003-006-03"/>
    <s v="Materiales y suministros - Semimanufacturas de plástico"/>
    <s v="TEE DE 1&quot; PRESION"/>
    <n v="40174600"/>
    <s v="SELECCIÓN ABREVIADA MENOR CUANTÍA"/>
    <n v="1"/>
    <n v="4"/>
    <n v="10"/>
    <n v="5"/>
    <n v="44100"/>
    <s v="UNIDAD"/>
    <s v="NO SOLICITADAS"/>
  </r>
  <r>
    <x v="17"/>
    <s v="02-02-01-003-006"/>
    <s v="02-02-01-003-006-03"/>
    <s v="Materiales y suministros - Semimanufacturas de plástico"/>
    <s v="TEE DE 4” PVC PRESION"/>
    <n v="40174600"/>
    <s v="SELECCIÓN ABREVIADA MENOR CUANTÍA"/>
    <n v="1"/>
    <n v="4"/>
    <n v="10"/>
    <n v="7"/>
    <n v="540225"/>
    <s v="UNIDAD"/>
    <s v="NO SOLICITADAS"/>
  </r>
  <r>
    <x v="17"/>
    <s v="02-02-01-003-006"/>
    <s v="02-02-01-003-006-03"/>
    <s v="Materiales y suministros - Semimanufacturas de plástico"/>
    <s v="TEE PVCP  DE 1/2"/>
    <n v="40174600"/>
    <s v="SELECCIÓN ABREVIADA MENOR CUANTÍA"/>
    <n v="1"/>
    <n v="4"/>
    <n v="10"/>
    <n v="6"/>
    <n v="26460"/>
    <s v="UNIDAD"/>
    <s v="NO SOLICITADAS"/>
  </r>
  <r>
    <x v="17"/>
    <s v="02-02-01-004-002"/>
    <s v="02-02-01-004-002"/>
    <s v="Materiales y suministros - Productos metálicos elaborados (excepto maquinaria y equipo)"/>
    <s v="TEJA DE ZINC ARQUITECTONICA 0,730*3,66 M 0,3MM"/>
    <n v="30151514"/>
    <s v="SELECCIÓN ABREVIADA MENOR CUANTÍA"/>
    <n v="1"/>
    <n v="4"/>
    <n v="16"/>
    <n v="18"/>
    <n v="3600000"/>
    <s v="UNIDAD"/>
    <s v="NO SOLICITADAS"/>
  </r>
  <r>
    <x v="17"/>
    <s v="02-02-01-003-006"/>
    <s v="02-02-01-003-006-09"/>
    <s v="Materiales y suministros - Otros productos plásticos"/>
    <s v="TEJA THERMOACUSTICA AJOVER 6 M"/>
    <n v="30151500"/>
    <s v="SELECCIÓN ABREVIADA MENOR CUANTÍA"/>
    <n v="1"/>
    <n v="4"/>
    <n v="16"/>
    <n v="5"/>
    <n v="1500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INDUSTRIAL"/>
    <n v="31211803"/>
    <s v="SELECCIÓN ABREVIADA MENOR CUANTÍA"/>
    <n v="1"/>
    <n v="4"/>
    <n v="10"/>
    <n v="89"/>
    <n v="666454.74"/>
    <s v="GALON"/>
    <s v="NO SOLICITADAS"/>
  </r>
  <r>
    <x v="17"/>
    <s v="02-02-01-003-005"/>
    <s v="02-02-01-003-005-01"/>
    <s v="Materiales y suministros - Pinturas y barnices y productos relacionados; colores para la pintura artística; tintas"/>
    <s v="TINTILLA COLOR A DEFINIR"/>
    <n v="31211500"/>
    <s v="SELECCIÓN ABREVIADA MENOR CUANTÍA"/>
    <n v="1"/>
    <n v="4"/>
    <n v="10"/>
    <n v="20"/>
    <n v="992240"/>
    <s v="GALON"/>
    <s v="NO SOLICITADAS"/>
  </r>
  <r>
    <x v="17"/>
    <s v="02-02-01-004-002"/>
    <s v="02-02-01-004-002"/>
    <s v="Materiales y suministros - Productos metálicos elaborados (excepto maquinaria y equipo)"/>
    <s v="TORNILLERIA AUTOPERFORANTE X 100 (DIFERENTES LONGITUDES)"/>
    <n v="31161500"/>
    <s v="SELECCIÓN ABREVIADA MENOR CUANTÍA"/>
    <n v="1"/>
    <n v="4"/>
    <n v="10"/>
    <n v="15"/>
    <n v="248055"/>
    <s v="UNIDAD"/>
    <s v="NO SOLICITADAS"/>
  </r>
  <r>
    <x v="17"/>
    <s v="02-02-01-004-002"/>
    <s v="02-02-01-004-002"/>
    <s v="Materiales y suministros - Productos metálicos elaborados (excepto maquinaria y equipo)"/>
    <s v="TORNILLO CABEZA LENTEJA PUNTA BROCA 8 X 1&quot; PAQ 100"/>
    <n v="31161500"/>
    <s v="SELECCIÓN ABREVIADA MENOR CUANTÍA"/>
    <n v="1"/>
    <n v="4"/>
    <n v="16"/>
    <n v="15"/>
    <n v="248055"/>
    <s v="UNIDAD"/>
    <s v="NO SOLICITADAS"/>
  </r>
  <r>
    <x v="17"/>
    <s v="02-02-01-004-002"/>
    <s v="02-02-01-004-002"/>
    <s v="Materiales y suministros - Productos metálicos elaborados (excepto maquinaria y equipo)"/>
    <s v="TORNILLO DRYWALL NO 6 DE 1 PULGADA PAQ X 100"/>
    <n v="31161500"/>
    <s v="SELECCIÓN ABREVIADA MENOR CUANTÍA"/>
    <n v="1"/>
    <n v="4"/>
    <n v="16"/>
    <n v="15"/>
    <n v="248055"/>
    <s v="UNIDAD"/>
    <s v="NO SOLICITADAS"/>
  </r>
  <r>
    <x v="17"/>
    <s v="02-02-01-004-002"/>
    <s v="02-02-01-004-002"/>
    <s v="Materiales y suministros - Productos metálicos elaborados (excepto maquinaria y equipo)"/>
    <s v="TORNILLO DRYWALL NO 6 DE 1/2 PULGADA PAQ X 100"/>
    <n v="31161500"/>
    <s v="SELECCIÓN ABREVIADA MENOR CUANTÍA"/>
    <n v="1"/>
    <n v="4"/>
    <n v="16"/>
    <n v="15"/>
    <n v="248055"/>
    <s v="UNIDAD"/>
    <s v="NO SOLICITADAS"/>
  </r>
  <r>
    <x v="17"/>
    <s v="02-02-01-004-002"/>
    <s v="02-02-01-004-002"/>
    <s v="Materiales y suministros - Productos metálicos elaborados (excepto maquinaria y equipo)"/>
    <s v="TORNILLO DRYWALL NO 6 DE DOS PULGADAS Y MEDIA PAQ X 100"/>
    <n v="31161500"/>
    <s v="SELECCIÓN ABREVIADA MENOR CUANTÍA"/>
    <n v="1"/>
    <n v="4"/>
    <n v="10"/>
    <n v="15"/>
    <n v="248055"/>
    <s v="UNIDAD"/>
    <s v="NO SOLICITADAS"/>
  </r>
  <r>
    <x v="17"/>
    <s v="02-02-01-003-001"/>
    <s v="02-02-01-003-001"/>
    <s v="Materiales y suministros - Productos de madera, corcho, cestería y espartería"/>
    <s v="TRIPLEX OCUME DE 15 MM"/>
    <n v="11122000"/>
    <s v="SELECCIÓN ABREVIADA MENOR CUANTÍA"/>
    <n v="1"/>
    <n v="4"/>
    <n v="10"/>
    <n v="10"/>
    <n v="661500"/>
    <s v="UNIDAD"/>
    <s v="NO SOLICITADAS"/>
  </r>
  <r>
    <x v="17"/>
    <s v="02-02-01-003-006"/>
    <s v="02-02-01-003-006-03"/>
    <s v="Materiales y suministros - Semimanufacturas de plástico"/>
    <s v="TUBERIA PVCP DE  1/2&quot; X 6M"/>
    <n v="40171500"/>
    <s v="SELECCIÓN ABREVIADA MENOR CUANTÍA"/>
    <n v="1"/>
    <n v="4"/>
    <n v="10"/>
    <n v="30"/>
    <n v="900000"/>
    <s v="UNIDAD"/>
    <s v="NO SOLICITADAS"/>
  </r>
  <r>
    <x v="17"/>
    <s v="02-02-01-003-006"/>
    <s v="02-02-01-003-006-03"/>
    <s v="Materiales y suministros - Semimanufacturas de plástico"/>
    <s v="TUBERIA PVCP DE 1 1/2&quot; X 6M"/>
    <n v="40171500"/>
    <s v="SELECCIÓN ABREVIADA MENOR CUANTÍA"/>
    <n v="1"/>
    <n v="4"/>
    <n v="10"/>
    <n v="10"/>
    <n v="275620"/>
    <s v="UNIDAD"/>
    <s v="NO SOLICITADAS"/>
  </r>
  <r>
    <x v="17"/>
    <s v="02-02-01-003-006"/>
    <s v="02-02-01-003-006-03"/>
    <s v="Materiales y suministros - Semimanufacturas de plástico"/>
    <s v="TUBERIA PVCP DE 2&quot; X 6M"/>
    <n v="40171500"/>
    <s v="SELECCIÓN ABREVIADA MENOR CUANTÍA"/>
    <n v="1"/>
    <n v="4"/>
    <n v="10"/>
    <n v="8"/>
    <n v="661496"/>
    <s v="UNIDAD"/>
    <s v="NO SOLICITADAS"/>
  </r>
  <r>
    <x v="17"/>
    <s v="02-02-01-003-006"/>
    <s v="02-02-01-003-006-03"/>
    <s v="Materiales y suministros - Semimanufacturas de plástico"/>
    <s v="TUBERIA PVCP DE 4&quot; X 6M"/>
    <n v="40171500"/>
    <s v="SELECCIÓN ABREVIADA MENOR CUANTÍA"/>
    <n v="1"/>
    <n v="4"/>
    <n v="16"/>
    <n v="8"/>
    <n v="800000"/>
    <s v="UNIDAD"/>
    <s v="NO SOLICITADAS"/>
  </r>
  <r>
    <x v="17"/>
    <s v="02-02-01-003-006"/>
    <s v="02-02-01-003-006-03"/>
    <s v="Materiales y suministros - Semimanufacturas de plástico"/>
    <s v="TUBERIA SANITARIA 2&quot; X 6M"/>
    <n v="40171500"/>
    <s v="SELECCIÓN ABREVIADA MENOR CUANTÍA"/>
    <n v="1"/>
    <n v="4"/>
    <n v="16"/>
    <n v="5"/>
    <n v="275625"/>
    <s v="UNIDAD"/>
    <s v="NO SOLICITADAS"/>
  </r>
  <r>
    <x v="17"/>
    <s v="02-02-01-003-006"/>
    <s v="02-02-01-003-006-03"/>
    <s v="Materiales y suministros - Semimanufacturas de plástico"/>
    <s v="TUBERIA SANITARIA 3&quot; X 6M"/>
    <n v="40171500"/>
    <s v="SELECCIÓN ABREVIADA MENOR CUANTÍA"/>
    <n v="1"/>
    <n v="4"/>
    <n v="16"/>
    <n v="4"/>
    <n v="370844"/>
    <s v="UNIDAD"/>
    <s v="NO SOLICITADAS"/>
  </r>
  <r>
    <x v="17"/>
    <s v="02-02-01-003-006"/>
    <s v="02-02-01-003-006-03"/>
    <s v="Materiales y suministros - Semimanufacturas de plástico"/>
    <s v="TUBERIA SANITARIA 4&quot; X 6M"/>
    <n v="40171500"/>
    <s v="SELECCIÓN ABREVIADA MENOR CUANTÍA"/>
    <n v="1"/>
    <n v="4"/>
    <n v="16"/>
    <n v="6"/>
    <n v="793800"/>
    <s v="UNIDAD"/>
    <s v="NO SOLICITADAS"/>
  </r>
  <r>
    <x v="17"/>
    <s v="02-02-01-004-002"/>
    <s v="02-02-01-004-002"/>
    <s v="Materiales y suministros - Productos metálicos elaborados (excepto maquinaria y equipo)"/>
    <s v="TUBO CUADRADO 1 1/2&quot; CALIBRE 18 X 6M"/>
    <n v="40171500"/>
    <s v="SELECCIÓN ABREVIADA MENOR CUANTÍA"/>
    <n v="1"/>
    <n v="4"/>
    <n v="16"/>
    <n v="7"/>
    <n v="501634"/>
    <s v="UNIDAD"/>
    <s v="NO SOLICITADAS"/>
  </r>
  <r>
    <x v="17"/>
    <s v="02-02-01-004-002"/>
    <s v="02-02-01-004-002"/>
    <s v="Materiales y suministros - Productos metálicos elaborados (excepto maquinaria y equipo)"/>
    <s v="TUBO CUADRADO 70*70MM CALIBRE 18 X 6M"/>
    <n v="40171500"/>
    <s v="SELECCIÓN ABREVIADA MENOR CUANTÍA"/>
    <n v="1"/>
    <n v="4"/>
    <n v="16"/>
    <n v="7"/>
    <n v="1120000"/>
    <s v="UNIDAD"/>
    <s v="NO SOLICITADAS"/>
  </r>
  <r>
    <x v="17"/>
    <s v="02-02-01-004-002"/>
    <s v="02-02-01-004-002"/>
    <s v="Materiales y suministros - Productos metálicos elaborados (excepto maquinaria y equipo)"/>
    <s v="TUBO ESTRUCTURAL CERRADO 100X40 mm X 6M"/>
    <n v="40171500"/>
    <s v="SELECCIÓN ABREVIADA MENOR CUANTÍA"/>
    <n v="1"/>
    <n v="4"/>
    <n v="16"/>
    <n v="7"/>
    <n v="1120000"/>
    <s v="UNIDAD"/>
    <s v="NO SOLICITADAS"/>
  </r>
  <r>
    <x v="17"/>
    <s v="02-02-01-004-002"/>
    <s v="02-02-01-004-002"/>
    <s v="Materiales y suministros - Productos metálicos elaborados (excepto maquinaria y equipo)"/>
    <s v="TUBO ESTRUCTURAL CERRADO 90X50 mm X 6M"/>
    <n v="40171500"/>
    <s v="SELECCIÓN ABREVIADA MENOR CUANTÍA"/>
    <n v="1"/>
    <n v="4"/>
    <n v="16"/>
    <n v="7"/>
    <n v="1120000"/>
    <s v="UNIDAD"/>
    <s v="NO SOLICITADAS"/>
  </r>
  <r>
    <x v="17"/>
    <s v="02-02-01-004-002"/>
    <s v="02-02-01-004-002"/>
    <s v="Materiales y suministros - Productos metálicos elaborados (excepto maquinaria y equipo)"/>
    <s v="TUBO REDONDO 2 1/2&quot; CALIBRE 15 X 6M"/>
    <n v="40171500"/>
    <s v="SELECCIÓN ABREVIADA MENOR CUANTÍA"/>
    <n v="1"/>
    <n v="4"/>
    <n v="10"/>
    <n v="10"/>
    <n v="992250"/>
    <s v="UNIDAD"/>
    <s v="NO SOLICITADAS"/>
  </r>
  <r>
    <x v="17"/>
    <s v="02-02-01-003-006"/>
    <s v="02-02-01-003-006-03"/>
    <s v="Materiales y suministros - Semimanufacturas de plástico"/>
    <s v="UNION DE 1 1/2&quot; PVC"/>
    <n v="40174900"/>
    <s v="SELECCIÓN ABREVIADA MENOR CUANTÍA"/>
    <n v="1"/>
    <n v="4"/>
    <n v="10"/>
    <n v="40"/>
    <n v="352800"/>
    <s v="UNIDAD"/>
    <s v="NO SOLICITADAS"/>
  </r>
  <r>
    <x v="17"/>
    <s v="02-02-01-003-006"/>
    <s v="02-02-01-003-006-03"/>
    <s v="Materiales y suministros - Semimanufacturas de plástico"/>
    <s v="UNION DE 2&quot; PVC"/>
    <n v="40174900"/>
    <s v="SELECCIÓN ABREVIADA MENOR CUANTÍA"/>
    <n v="1"/>
    <n v="4"/>
    <n v="10"/>
    <n v="25"/>
    <n v="330750"/>
    <s v="UNIDAD"/>
    <s v="NO SOLICITADAS"/>
  </r>
  <r>
    <x v="17"/>
    <s v="02-02-01-003-006"/>
    <s v="02-02-01-003-006-03"/>
    <s v="Materiales y suministros - Semimanufacturas de plástico"/>
    <s v="UNION DE 3&quot; PVC PRESION"/>
    <n v="40174900"/>
    <s v="SELECCIÓN ABREVIADA MENOR CUANTÍA"/>
    <n v="1"/>
    <n v="4"/>
    <n v="10"/>
    <n v="8"/>
    <n v="220496"/>
    <s v="UNIDAD"/>
    <s v="NO SOLICITADAS"/>
  </r>
  <r>
    <x v="17"/>
    <s v="02-02-01-003-006"/>
    <s v="02-02-01-003-006-03"/>
    <s v="Materiales y suministros - Semimanufacturas de plástico"/>
    <s v="UNION DE 4&quot; PVC PRESION"/>
    <n v="40174900"/>
    <s v="SELECCIÓN ABREVIADA MENOR CUANTÍA"/>
    <n v="1"/>
    <n v="4"/>
    <n v="10"/>
    <n v="8"/>
    <n v="264600"/>
    <s v="UNIDAD"/>
    <s v="NO SOLICITADAS"/>
  </r>
  <r>
    <x v="17"/>
    <s v="02-02-01-003-006"/>
    <s v="02-02-01-003-006-03"/>
    <s v="Materiales y suministros - Semimanufacturas de plástico"/>
    <s v="UNION DE REPARACION DESLIZANTE 4” PVC PRESION"/>
    <n v="40174900"/>
    <s v="SELECCIÓN ABREVIADA MENOR CUANTÍA"/>
    <n v="1"/>
    <n v="4"/>
    <n v="10"/>
    <n v="8"/>
    <n v="705600"/>
    <s v="UNIDAD"/>
    <s v="NO SOLICITADAS"/>
  </r>
  <r>
    <x v="17"/>
    <s v="02-02-01-003-006"/>
    <s v="02-02-01-003-006-03"/>
    <s v="Materiales y suministros - Semimanufacturas de plástico"/>
    <s v="UNION DE REPARACION PVCP  DE 1&quot;"/>
    <n v="40174900"/>
    <s v="SELECCIÓN ABREVIADA MENOR CUANTÍA"/>
    <n v="1"/>
    <n v="4"/>
    <n v="10"/>
    <n v="15"/>
    <n v="413430"/>
    <s v="UNIDAD"/>
    <s v="NO SOLICITADAS"/>
  </r>
  <r>
    <x v="17"/>
    <s v="02-02-01-003-006"/>
    <s v="02-02-01-003-006-03"/>
    <s v="Materiales y suministros - Semimanufacturas de plástico"/>
    <s v="UNION DE REPARACION PVCP  DE 1/2"/>
    <n v="40174900"/>
    <s v="SELECCIÓN ABREVIADA MENOR CUANTÍA"/>
    <n v="1"/>
    <n v="4"/>
    <n v="10"/>
    <n v="15"/>
    <n v="248055"/>
    <s v="UNIDAD"/>
    <s v="NO SOLICITADAS"/>
  </r>
  <r>
    <x v="17"/>
    <s v="02-02-01-003-006"/>
    <s v="02-02-01-003-006-03"/>
    <s v="Materiales y suministros - Semimanufacturas de plástico"/>
    <s v="UNION IPS 1/2&quot;"/>
    <n v="40174900"/>
    <s v="SELECCIÓN ABREVIADA MENOR CUANTÍA"/>
    <n v="1"/>
    <n v="4"/>
    <n v="16"/>
    <n v="20"/>
    <n v="110240"/>
    <s v="UNIDAD"/>
    <s v="NO SOLICITADAS"/>
  </r>
  <r>
    <x v="17"/>
    <s v="02-02-01-003-006"/>
    <s v="02-02-01-003-006-03"/>
    <s v="Materiales y suministros - Semimanufacturas de plástico"/>
    <s v="UNION LISA PVCP  DE 1&quot;"/>
    <n v="40174900"/>
    <s v="SELECCIÓN ABREVIADA MENOR CUANTÍA"/>
    <n v="1"/>
    <n v="4"/>
    <n v="16"/>
    <n v="20"/>
    <n v="33060"/>
    <s v="UNIDAD"/>
    <s v="NO SOLICITADAS"/>
  </r>
  <r>
    <x v="17"/>
    <s v="02-02-01-003-006"/>
    <s v="02-02-01-003-006-03"/>
    <s v="Materiales y suministros - Semimanufacturas de plástico"/>
    <s v="UNION LISA PVCP  DE 1/2"/>
    <n v="40174900"/>
    <s v="SELECCIÓN ABREVIADA MENOR CUANTÍA"/>
    <n v="1"/>
    <n v="4"/>
    <n v="16"/>
    <n v="20"/>
    <n v="33060"/>
    <s v="UNIDAD"/>
    <s v="NO SOLICITADAS"/>
  </r>
  <r>
    <x v="17"/>
    <s v="02-02-01-003-006"/>
    <s v="02-02-01-003-006-03"/>
    <s v="Materiales y suministros - Semimanufacturas de plástico"/>
    <s v="UNION PVC SANITARIA DE 2&quot;"/>
    <n v="40174900"/>
    <s v="SELECCIÓN ABREVIADA MENOR CUANTÍA"/>
    <n v="1"/>
    <n v="4"/>
    <n v="16"/>
    <n v="5"/>
    <n v="22050"/>
    <s v="UNIDAD"/>
    <s v="NO SOLICITADAS"/>
  </r>
  <r>
    <x v="17"/>
    <s v="02-02-01-003-006"/>
    <s v="02-02-01-003-006-03"/>
    <s v="Materiales y suministros - Semimanufacturas de plástico"/>
    <s v="UNION PVC SANITARIA DE 3&quot;"/>
    <n v="40174900"/>
    <s v="SELECCIÓN ABREVIADA MENOR CUANTÍA"/>
    <n v="1"/>
    <n v="4"/>
    <n v="16"/>
    <n v="3"/>
    <n v="18189"/>
    <s v="UNIDAD"/>
    <s v="NO SOLICITADAS"/>
  </r>
  <r>
    <x v="17"/>
    <s v="02-02-01-003-006"/>
    <s v="02-02-01-003-006-03"/>
    <s v="Materiales y suministros - Semimanufacturas de plástico"/>
    <s v="UNION PVC SANITARIA DE 4&quot;"/>
    <n v="40174900"/>
    <s v="SELECCIÓN ABREVIADA MENOR CUANTÍA"/>
    <n v="1"/>
    <n v="4"/>
    <n v="16"/>
    <n v="3"/>
    <n v="28113"/>
    <s v="UNIDAD"/>
    <s v="NO SOLICITADAS"/>
  </r>
  <r>
    <x v="17"/>
    <s v="02-02-01-003-006"/>
    <s v="02-02-01-003-006-03"/>
    <s v="Materiales y suministros - Semimanufacturas de plástico"/>
    <s v="UNION TIPO DRESSER PVC UNIVERSAL 1 1/2&quot;"/>
    <n v="40174900"/>
    <s v="SELECCIÓN ABREVIADA MENOR CUANTÍA"/>
    <n v="1"/>
    <n v="4"/>
    <n v="16"/>
    <n v="15"/>
    <n v="225000"/>
    <s v="UNIDAD"/>
    <s v="NO SOLICITADAS"/>
  </r>
  <r>
    <x v="17"/>
    <s v="02-02-01-003-006"/>
    <s v="02-02-01-003-006-03"/>
    <s v="Materiales y suministros - Semimanufacturas de plástico"/>
    <s v="UNION TIPO DRESSER PVC UNIVERSAL 2&quot;"/>
    <n v="40174900"/>
    <s v="SELECCIÓN ABREVIADA MENOR CUANTÍA"/>
    <n v="1"/>
    <n v="4"/>
    <n v="16"/>
    <n v="10"/>
    <n v="220000"/>
    <s v="UNIDAD"/>
    <s v="NO SOLICITADAS"/>
  </r>
  <r>
    <x v="17"/>
    <s v="02-02-01-003-006"/>
    <s v="02-02-01-003-006-03"/>
    <s v="Materiales y suministros - Semimanufacturas de plástico"/>
    <s v="UNION TIPO DRESSER PVC UNIVERSAL 4&quot;"/>
    <n v="40174900"/>
    <s v="SELECCIÓN ABREVIADA MENOR CUANTÍA"/>
    <n v="1"/>
    <n v="4"/>
    <n v="10"/>
    <n v="15"/>
    <n v="909555"/>
    <s v="UNIDAD"/>
    <s v="NO SOLICITADAS"/>
  </r>
  <r>
    <x v="17"/>
    <s v="02-02-01-003-006"/>
    <s v="02-02-01-003-006-03"/>
    <s v="Materiales y suministros - Semimanufacturas de plástico"/>
    <s v="UNIVERSAL PVCP  DE 1/2"/>
    <n v="40174900"/>
    <s v="SELECCIÓN ABREVIADA MENOR CUANTÍA"/>
    <n v="1"/>
    <n v="4"/>
    <n v="10"/>
    <n v="20"/>
    <n v="264600"/>
    <s v="UNIDAD"/>
    <s v="NO SOLICITADAS"/>
  </r>
  <r>
    <x v="17"/>
    <s v="02-02-01-003-006"/>
    <s v="02-02-01-003-006-03"/>
    <s v="Materiales y suministros - Semimanufacturas de plástico"/>
    <s v="UNIVERSAL PVCP  DE DE 1&quot;"/>
    <n v="40174900"/>
    <s v="SELECCIÓN ABREVIADA MENOR CUANTÍA"/>
    <n v="1"/>
    <n v="4"/>
    <n v="10"/>
    <n v="10"/>
    <n v="275620"/>
    <s v="UNIDAD"/>
    <s v="NO SOLICITADAS"/>
  </r>
  <r>
    <x v="17"/>
    <s v="02-02-01-004-002"/>
    <s v="02-02-01-004-002"/>
    <s v="Materiales y suministros - Productos metálicos elaborados (excepto maquinaria y equipo)"/>
    <s v="VALVULA CON FLOTADOR DE 1/2&quot; "/>
    <n v="40172600"/>
    <s v="SELECCIÓN ABREVIADA MENOR CUANTÍA"/>
    <n v="1"/>
    <n v="4"/>
    <n v="10"/>
    <n v="18"/>
    <n v="893016"/>
    <s v="UNIDAD"/>
    <s v="NO SOLICITADAS"/>
  </r>
  <r>
    <x v="17"/>
    <s v="02-02-01-004-002"/>
    <s v="02-02-01-004-002"/>
    <s v="Materiales y suministros - Productos metálicos elaborados (excepto maquinaria y equipo)"/>
    <s v="VARILLA ROSCADA 1/2&quot; X ML"/>
    <n v="30102400"/>
    <s v="SELECCIÓN ABREVIADA MENOR CUANTÍA"/>
    <n v="1"/>
    <n v="4"/>
    <n v="16"/>
    <n v="5"/>
    <n v="61800"/>
    <s v="UNIDAD"/>
    <s v="NO SOLICITADAS"/>
  </r>
  <r>
    <x v="17"/>
    <s v="02-02-01-004-002"/>
    <s v="02-02-01-004-002"/>
    <s v="Materiales y suministros - Productos metálicos elaborados (excepto maquinaria y equipo)"/>
    <s v="VARILLA ROSCADA 3/8&quot; X ML"/>
    <n v="30102400"/>
    <s v="SELECCIÓN ABREVIADA MENOR CUANTÍA"/>
    <n v="1"/>
    <n v="4"/>
    <n v="16"/>
    <n v="5"/>
    <n v="52140"/>
    <s v="UNIDAD"/>
    <s v="NO SOLICITADAS"/>
  </r>
  <r>
    <x v="17"/>
    <s v="02-02-01-004-002"/>
    <s v="02-02-01-004-002"/>
    <s v="Materiales y suministros - Productos metálicos elaborados (excepto maquinaria y equipo)"/>
    <s v="VARILLAS 6 MTS"/>
    <n v="30102400"/>
    <s v="SELECCIÓN ABREVIADA MENOR CUANTÍA"/>
    <n v="1"/>
    <n v="4"/>
    <n v="16"/>
    <n v="8"/>
    <n v="132296"/>
    <s v="UNIDAD"/>
    <s v="NO SOLICITADAS"/>
  </r>
  <r>
    <x v="17"/>
    <s v="02-02-01-003-004"/>
    <s v="02-02-01-003-004-01"/>
    <s v="Materiales y suministros - Químicos orgánicos básicos"/>
    <s v="SUMINISTROS DE REFRIGERACION"/>
    <n v="40101700"/>
    <s v="SELECCIÓN ABREVIADA MENOR CUANTÍA"/>
    <n v="1"/>
    <n v="4"/>
    <n v="16"/>
    <n v="1"/>
    <n v="4990770.8899999997"/>
    <s v="GLOBAL"/>
    <s v="NO SOLICITADAS"/>
  </r>
  <r>
    <x v="17"/>
    <s v="02-02-01-004-002"/>
    <s v="02-02-01-004-002"/>
    <s v="Materiales y suministros - Productos metálicos elaborados (excepto maquinaria y equipo)"/>
    <s v="SUMINISTROS DE REFRIGERACION"/>
    <n v="40101700"/>
    <s v="SELECCIÓN ABREVIADA MENOR CUANTÍA"/>
    <n v="1"/>
    <n v="4"/>
    <n v="16"/>
    <n v="1"/>
    <n v="1000000"/>
    <s v="GLOBAL"/>
    <s v="NO SOLICITADAS"/>
  </r>
  <r>
    <x v="17"/>
    <s v="02-02-01-003-006"/>
    <s v="02-02-01-003-006-03"/>
    <s v="Materiales y suministros - Semimanufacturas de plástico"/>
    <s v="SUMINISTROS ELECTRICOS, ALUMBRADO Y BOMBILLERIA"/>
    <n v="39121700"/>
    <s v="SELECCIÓN ABREVIADA MENOR CUANTÍA"/>
    <n v="1"/>
    <n v="4"/>
    <n v="16"/>
    <n v="1"/>
    <n v="999057.84"/>
    <s v="GLOBAL"/>
    <s v="NO SOLICITADAS"/>
  </r>
  <r>
    <x v="17"/>
    <s v="02-02-01-003-006"/>
    <s v="02-02-01-003-006-09"/>
    <s v="Materiales y suministros - Otros productos plásticos"/>
    <s v="SUMINISTROS DE REFRIGERACION"/>
    <n v="40101700"/>
    <s v="SELECCIÓN ABREVIADA MENOR CUANTÍA"/>
    <n v="1"/>
    <n v="4"/>
    <n v="16"/>
    <n v="1"/>
    <n v="271154.83"/>
    <s v="GLOBAL"/>
    <s v="NO SOLICITADAS"/>
  </r>
  <r>
    <x v="17"/>
    <s v="02-02-01-004-001"/>
    <s v="02-02-01-004-001"/>
    <s v="Materiales y suministros - Metales básicos"/>
    <s v="SUMINISTROS DE REFRIGERACION"/>
    <n v="40101600"/>
    <s v="SELECCIÓN ABREVIADA MENOR CUANTÍA"/>
    <n v="1"/>
    <n v="4"/>
    <n v="16"/>
    <n v="1"/>
    <n v="7988296.4299999997"/>
    <s v="GLOBAL"/>
    <s v="NO SOLICITADAS"/>
  </r>
  <r>
    <x v="17"/>
    <s v="02-02-01-004-002"/>
    <s v="02-02-01-004-002"/>
    <s v="Materiales y suministros - Productos metálicos elaborados (excepto maquinaria y equipo)"/>
    <s v="REPUESTOS ELECTRICOS"/>
    <n v="39121700"/>
    <s v="SELECCIÓN ABREVIADA MENOR CUANTÍA"/>
    <n v="1"/>
    <n v="4"/>
    <n v="16"/>
    <n v="1"/>
    <n v="614307.66"/>
    <s v="GLOBAL"/>
    <s v="NO SOLICITADAS"/>
  </r>
  <r>
    <x v="17"/>
    <s v="02-02-01-004-002"/>
    <s v="02-02-01-004-002"/>
    <s v="Materiales y suministros - Productos metálicos elaborados (excepto maquinaria y equipo)"/>
    <s v="SUMINISTROS DE REFRIGERACION"/>
    <n v="40101700"/>
    <s v="SELECCIÓN ABREVIADA MENOR CUANTÍA"/>
    <n v="1"/>
    <n v="4"/>
    <n v="16"/>
    <n v="1"/>
    <n v="8000000"/>
    <s v="GLOBAL"/>
    <s v="NO SOLICITADAS"/>
  </r>
  <r>
    <x v="17"/>
    <s v="02-02-01-004-003"/>
    <s v="02-02-01-004-003-09"/>
    <s v="Materiales y suministros - Otras máquinas para usos generales y sus partes y piezas"/>
    <s v="REPUESTOS AIRES ACONDICIONADOS Y EQUIPOS DE REFRIGERACION"/>
    <n v="40101600"/>
    <s v="SELECCIÓN ABREVIADA MENOR CUANTÍA"/>
    <n v="1"/>
    <n v="4"/>
    <n v="10"/>
    <n v="1"/>
    <n v="8000000"/>
    <s v="GLOBAL"/>
    <s v="NO SOLICITADAS"/>
  </r>
  <r>
    <x v="17"/>
    <s v="02-02-01-004-003"/>
    <s v="02-02-01-004-003-09"/>
    <s v="Materiales y suministros - Otras máquinas para usos generales y sus partes y piezas"/>
    <s v="REPUESTOS AIRES ACONDICIONADOS Y EQUIPOS DE REFRIGERACION"/>
    <n v="40101600"/>
    <s v="SELECCIÓN ABREVIADA MENOR CUANTÍA"/>
    <n v="1"/>
    <n v="4"/>
    <n v="10"/>
    <n v="1"/>
    <n v="2041282.23"/>
    <s v="GLOBAL"/>
    <s v="NO SOLICITADAS"/>
  </r>
  <r>
    <x v="17"/>
    <s v="02-02-01-004-006"/>
    <s v="02-02-01-004-006-02"/>
    <s v="Materiales y suministros - Aparatos de control eléctrico y distribución de electricidad y sus partes y piezas"/>
    <s v="REPUESTOS ELECTRICOS"/>
    <n v="39121700"/>
    <s v="SELECCIÓN ABREVIADA MENOR CUANTÍA"/>
    <n v="1"/>
    <n v="4"/>
    <n v="16"/>
    <n v="1"/>
    <n v="2499837.4700000002"/>
    <s v="GLOBAL"/>
    <s v="NO SOLICITADAS"/>
  </r>
  <r>
    <x v="17"/>
    <s v="02-02-01-004-006"/>
    <s v="02-02-01-004-006-03"/>
    <s v="Materiales y suministros - Hilos y cables aislados; cable de fibra óptica"/>
    <s v="REPUESTOS ELECTRICOS"/>
    <n v="39121700"/>
    <s v="SELECCIÓN ABREVIADA MENOR CUANTÍA"/>
    <n v="1"/>
    <n v="4"/>
    <n v="10"/>
    <n v="1"/>
    <n v="176571.58"/>
    <s v="GLOBAL"/>
    <s v="NO SOLICITADAS"/>
  </r>
  <r>
    <x v="17"/>
    <s v="02-02-01-004-006"/>
    <s v="02-02-01-004-006-04"/>
    <s v="Materiales y suministros - Acumuladores, pilas y baterías primarias y sus partes y piezas"/>
    <s v="SUMINISTROS ELECTRICOS, ALUMBRADO Y BOMBILLERIA"/>
    <n v="39121700"/>
    <s v="SELECCIÓN ABREVIADA MENOR CUANTÍA"/>
    <n v="1"/>
    <n v="4"/>
    <n v="10"/>
    <n v="1"/>
    <n v="7989764.96"/>
    <s v="GLOBAL"/>
    <s v="NO SOLICITADAS"/>
  </r>
  <r>
    <x v="17"/>
    <s v="02-02-01-003-005"/>
    <s v="02-02-01-003-005-04"/>
    <s v="Materiales y suministros - Productos químicos n. C. P."/>
    <s v="PEGANTE BLANCO PARA MADERA "/>
    <n v="31201600"/>
    <s v="SELECCIÓN ABREVIADA MENOR CUANTÍA"/>
    <n v="1"/>
    <n v="4"/>
    <n v="10"/>
    <n v="5"/>
    <n v="441000"/>
    <s v="UNIDAD"/>
    <s v="NO SOLICITADAS"/>
  </r>
  <r>
    <x v="17"/>
    <s v="02-02-02-005-004"/>
    <s v="02-02-02-005-004-01-2"/>
    <s v="Adquisición de servicios - Servicios generales de construcción de edificaciones no residenciales"/>
    <s v="SERVICIO DE INSTALACIÓN Y MANTENIMIENTO PUNTOS DE RED VOZ Y DATOS"/>
    <n v="81111803"/>
    <s v="MÍNIMA CUANTÍA"/>
    <n v="0"/>
    <n v="0"/>
    <n v="10"/>
    <n v="1"/>
    <n v="41632500"/>
    <s v="GLOBAL"/>
    <s v=""/>
  </r>
  <r>
    <x v="17"/>
    <s v="02-02-02-005-004"/>
    <s v="02-02-02-005-004-01-2"/>
    <s v="Adquisición de servicios - Servicios generales de construcción de edificaciones no residenciales"/>
    <s v="SERVICIO DE INSTALACIÓN Y MANTENIMIENTO PUNTOS DE RED VOZ Y DATOS"/>
    <n v="81111803"/>
    <s v="MÍNIMA CUANTÍA"/>
    <n v="0"/>
    <n v="0"/>
    <n v="10"/>
    <n v="1"/>
    <n v="9198384"/>
    <s v="GLOBAL"/>
    <s v=""/>
  </r>
  <r>
    <x v="17"/>
    <s v="02-02-02-005-004"/>
    <s v="02-02-02-005-004-01-2"/>
    <s v="Adquisición de servicios - Servicios generales de construcción de edificaciones no residenciales"/>
    <s v="SERVICIO DE INSTALACIÓN Y MANTENIMIENTO PUNTOS DE RED VOZ Y DATOS"/>
    <n v="81111803"/>
    <s v="MÍNIMA CUANTÍA"/>
    <n v="0"/>
    <n v="0"/>
    <n v="10"/>
    <n v="1"/>
    <n v="9469952.1699999999"/>
    <s v="GLOBAL"/>
    <s v=""/>
  </r>
  <r>
    <x v="17"/>
    <s v="02-02-02-008-003"/>
    <s v="02-02-02-008-003-03"/>
    <s v="Adquisición de servicios - Servicios de ingeniería"/>
    <s v="SERVICIO DE INTERVENTORIA DE OBRA"/>
    <n v="81101513"/>
    <s v="LICITACIÓN PÚBLICA"/>
    <n v="2"/>
    <n v="9"/>
    <n v="10"/>
    <n v="1"/>
    <n v="99996640.219999999"/>
    <s v="GLOBAL"/>
    <s v="NO SOLICITADAS"/>
  </r>
  <r>
    <x v="17"/>
    <s v="02-02-02-009-003"/>
    <s v="02-02-02-009-003-01"/>
    <s v="Adquisición de servicios - Servicios de salud humana"/>
    <s v="EXAMENES MEDICOS OCUPACIONALES PERSONAL CIVIL Y UN PERSONAL MILITAR CACOM 4"/>
    <n v="85121502"/>
    <s v="MÍNIMA CUANTÍA"/>
    <n v="2"/>
    <n v="8"/>
    <n v="10"/>
    <n v="1"/>
    <n v="13000000"/>
    <s v="GLOBAL"/>
    <s v="NO SOLICITADAS"/>
  </r>
  <r>
    <x v="17"/>
    <s v="02-02-01-003-005"/>
    <s v="02-02-01-003-005-04"/>
    <s v="Materiales y suministros - Productos químicos n. C. P."/>
    <s v="ADHESIVE, SILICONE BASE C-307 (SILICONA ADHESIVA) REF 299-947-152, TYPE I, CLASS 2 / OZ"/>
    <n v="31201601"/>
    <s v="SELECCIÓN ABREVIADA SUBASTA INVERSA (NO DISPONIBLE)"/>
    <n v="3"/>
    <n v="10"/>
    <n v="10"/>
    <n v="8"/>
    <n v="3284400"/>
    <s v="UNIDAD"/>
    <s v="NO SOLICITADAS"/>
  </r>
  <r>
    <x v="17"/>
    <s v="02-02-01-003-002"/>
    <s v="02-02-01-003-002-01"/>
    <s v="Materiales y suministros - Pasta de papel, papel y cartón"/>
    <s v="CINTA ENMASCARAR VERDE REF 1/2&quot;"/>
    <n v="31201513"/>
    <s v="SELECCIÓN ABREVIADA SUBASTA INVERSA (NO DISPONIBLE)"/>
    <n v="3"/>
    <n v="10"/>
    <n v="10"/>
    <n v="18"/>
    <n v="192197.16"/>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SPRAY 556 CRC REF CRC 556 / PRESENTACIÓN SPRAY"/>
    <n v="47131825"/>
    <s v="SELECCIÓN ABREVIADA SUBASTA INVERSA (NO DISPONIBLE)"/>
    <n v="3"/>
    <n v="10"/>
    <n v="10"/>
    <n v="160"/>
    <n v="7200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SPECTROMETRIC OIL STANDARD D19-0 REF NSN 9150-00-179-5137"/>
    <n v="15121500"/>
    <s v="SELECCIÓN ABREVIADA SUBASTA INVERSA (NO DISPONIBLE)"/>
    <n v="3"/>
    <n v="10"/>
    <n v="10"/>
    <n v="2"/>
    <n v="1600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SPECTROMETRIC OIL STANDARD D3-100 REF NSN 9150-01-283-0249"/>
    <n v="15121500"/>
    <s v="SELECCIÓN ABREVIADA SUBASTA INVERSA (NO DISPONIBLE)"/>
    <n v="3"/>
    <n v="10"/>
    <n v="10"/>
    <n v="2"/>
    <n v="1600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SPECTROMETRIC OIL STANDARD D12-5 REF NSN-9150-01-307-3343"/>
    <n v="15121500"/>
    <s v="SELECCIÓN ABREVIADA SUBASTA INVERSA (NO DISPONIBLE)"/>
    <n v="3"/>
    <n v="10"/>
    <n v="10"/>
    <n v="2"/>
    <n v="1600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SPECTROMETRIC OIL STANDARD D12-30 REF NSN-9150-00-179-5144"/>
    <n v="15121500"/>
    <s v="SELECCIÓN ABREVIADA SUBASTA INVERSA (NO DISPONIBLE)"/>
    <n v="3"/>
    <n v="10"/>
    <n v="10"/>
    <n v="1"/>
    <n v="800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SPECTROMETRIC OIL STANDARD D12-50 REF NSN-9150-00-179-5143"/>
    <n v="15121500"/>
    <s v="SELECCIÓN ABREVIADA SUBASTA INVERSA (NO DISPONIBLE)"/>
    <n v="3"/>
    <n v="10"/>
    <n v="10"/>
    <n v="1"/>
    <n v="800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 ESTANDAR PARA PRUEBAS DE ACEITE SPECTROMETRIC OIL STANDARD D12-100 REF NSN-9150-00-179-5142"/>
    <n v="15121500"/>
    <s v="SELECCIÓN ABREVIADA SUBASTA INVERSA (NO DISPONIBLE)"/>
    <n v="3"/>
    <n v="10"/>
    <n v="10"/>
    <n v="2"/>
    <n v="1600000"/>
    <s v="UNIDAD"/>
    <s v="NO SOLICITADAS"/>
  </r>
  <r>
    <x v="17"/>
    <s v="02-02-01-003-005"/>
    <s v="02-02-01-003-005-04"/>
    <s v="Materiales y suministros - Productos químicos n. C. P."/>
    <s v="PARTICULAS PREPARADAS 14-AM REF 01-0145-40  /  CANECA 5 GL"/>
    <n v="41111800"/>
    <s v="SELECCIÓN ABREVIADA SUBASTA INVERSA (NO DISPONIBLE)"/>
    <n v="3"/>
    <n v="10"/>
    <n v="10"/>
    <n v="2"/>
    <n v="5474000"/>
    <s v="UNIDAD"/>
    <s v="NO SOLICITADAS"/>
  </r>
  <r>
    <x v="17"/>
    <s v="02-02-01-003-005"/>
    <s v="02-02-01-003-005-04"/>
    <s v="Materiales y suministros - Productos químicos n. C. P."/>
    <s v="ACOPLANTE TIPO ULTRAGEL II REF P/N 25-901"/>
    <n v="12161801"/>
    <s v="SELECCIÓN ABREVIADA SUBASTA INVERSA (NO DISPONIBLE)"/>
    <n v="3"/>
    <n v="10"/>
    <n v="10"/>
    <n v="1"/>
    <n v="773500"/>
    <s v="GALON"/>
    <s v="NO SOLICITADAS"/>
  </r>
  <r>
    <x v="17"/>
    <s v="02-02-01-003-002"/>
    <s v="02-02-01-003-002-01"/>
    <s v="Materiales y suministros - Pasta de papel, papel y cartón"/>
    <s v="TOALLAS ABSORBENTES PARA LIMPIEZA / ROLLO"/>
    <n v="47131909"/>
    <s v="SELECCIÓN ABREVIADA SUBASTA INVERSA (NO DISPONIBLE)"/>
    <n v="3"/>
    <n v="10"/>
    <n v="10"/>
    <n v="6"/>
    <n v="283238.02"/>
    <s v="UNIDAD"/>
    <s v="NO SOLICITADAS"/>
  </r>
  <r>
    <x v="17"/>
    <s v="02-02-01-003-006"/>
    <s v="02-02-01-003-006-03"/>
    <s v="Materiales y suministros - Semimanufacturas de plástico"/>
    <s v="PIPETAS DEESECHABLES TIPO PASTEUR DE 8 ML REF M99914 CAJA X 400"/>
    <n v="41121509"/>
    <s v="SELECCIÓN ABREVIADA SUBASTA INVERSA (NO DISPONIBLE)"/>
    <n v="3"/>
    <n v="10"/>
    <n v="10"/>
    <n v="3"/>
    <n v="660450"/>
    <s v="UNIDAD"/>
    <s v="NO SOLICITADAS"/>
  </r>
  <r>
    <x v="17"/>
    <s v="02-02-01-003-006"/>
    <s v="02-02-01-003-006-09"/>
    <s v="Materiales y suministros - Otros productos plásticos"/>
    <s v="MASCARA FACIAL REF 6800"/>
    <n v="46182001"/>
    <s v="SELECCIÓN ABREVIADA SUBASTA INVERSA (NO DISPONIBLE)"/>
    <n v="3"/>
    <n v="10"/>
    <n v="10"/>
    <n v="1"/>
    <n v="945851.74"/>
    <s v="UNIDAD"/>
    <s v="NO SOLICITADAS"/>
  </r>
  <r>
    <x v="17"/>
    <s v="02-02-01-003-006"/>
    <s v="02-02-01-003-006-09"/>
    <s v="Materiales y suministros - Otros productos plásticos"/>
    <s v="BRIDAS 1&quot; REF MS3367-1-9"/>
    <n v="31162414"/>
    <s v="SELECCIÓN ABREVIADA SUBASTA INVERSA (NO DISPONIBLE)"/>
    <n v="3"/>
    <n v="10"/>
    <n v="10"/>
    <n v="119"/>
    <n v="28322"/>
    <s v="UNIDAD"/>
    <s v="NO SOLICITADAS"/>
  </r>
  <r>
    <x v="17"/>
    <s v="02-02-01-003-006"/>
    <s v="02-02-01-003-006-09"/>
    <s v="Materiales y suministros - Otros productos plásticos"/>
    <s v="BRIDAS 2&quot; REF MS3367-2-9"/>
    <n v="31162414"/>
    <s v="SELECCIÓN ABREVIADA SUBASTA INVERSA (NO DISPONIBLE)"/>
    <n v="3"/>
    <n v="10"/>
    <n v="10"/>
    <n v="119"/>
    <n v="28322"/>
    <s v="UNIDAD"/>
    <s v="NO SOLICITADAS"/>
  </r>
  <r>
    <x v="17"/>
    <s v="02-02-01-003-006"/>
    <s v="02-02-01-003-006-09"/>
    <s v="Materiales y suministros - Otros productos plásticos"/>
    <s v="BRIDAS 3&quot; REF MS3367-3-9"/>
    <n v="31162414"/>
    <s v="SELECCIÓN ABREVIADA SUBASTA INVERSA (NO DISPONIBLE)"/>
    <n v="3"/>
    <n v="10"/>
    <n v="10"/>
    <n v="119"/>
    <n v="28322"/>
    <s v="UNIDAD"/>
    <s v="NO SOLICITADAS"/>
  </r>
  <r>
    <x v="17"/>
    <s v="02-02-01-003-006"/>
    <s v="02-02-01-003-006-09"/>
    <s v="Materiales y suministros - Otros productos plásticos"/>
    <s v="BRIDAS 4&quot; REF MS3367-4-9"/>
    <n v="31162414"/>
    <s v="SELECCIÓN ABREVIADA SUBASTA INVERSA (NO DISPONIBLE)"/>
    <n v="3"/>
    <n v="10"/>
    <n v="10"/>
    <n v="119"/>
    <n v="42483"/>
    <s v="UNIDAD"/>
    <s v="NO SOLICITADAS"/>
  </r>
  <r>
    <x v="17"/>
    <s v="02-02-01-003-006"/>
    <s v="02-02-01-003-006-09"/>
    <s v="Materiales y suministros - Otros productos plásticos"/>
    <s v="BRIDAS 5&quot; REF MS3367-5-9"/>
    <n v="31162414"/>
    <s v="SELECCIÓN ABREVIADA SUBASTA INVERSA (NO DISPONIBLE)"/>
    <n v="3"/>
    <n v="10"/>
    <n v="10"/>
    <n v="119"/>
    <n v="42483"/>
    <s v="UNIDAD"/>
    <s v="NO SOLICITADAS"/>
  </r>
  <r>
    <x v="17"/>
    <s v="02-02-01-003-006"/>
    <s v="02-02-01-003-006-09"/>
    <s v="Materiales y suministros - Otros productos plásticos"/>
    <s v="BRIDAS 6&quot; REF MS3367-6-9"/>
    <n v="31162414"/>
    <s v="SELECCIÓN ABREVIADA SUBASTA INVERSA (NO DISPONIBLE)"/>
    <n v="3"/>
    <n v="10"/>
    <n v="10"/>
    <n v="119"/>
    <n v="56644"/>
    <s v="UNIDAD"/>
    <s v="NO SOLICITADAS"/>
  </r>
  <r>
    <x v="17"/>
    <s v="02-02-01-003-006"/>
    <s v="02-02-01-003-006-09"/>
    <s v="Materiales y suministros - Otros productos plásticos"/>
    <s v="BRIDAS 7&quot; REF MS3367-7-9"/>
    <n v="31162414"/>
    <s v="SELECCIÓN ABREVIADA SUBASTA INVERSA (NO DISPONIBLE)"/>
    <n v="3"/>
    <n v="10"/>
    <n v="10"/>
    <n v="119"/>
    <n v="70805"/>
    <s v="UNIDAD"/>
    <s v="NO SOLICITADAS"/>
  </r>
  <r>
    <x v="17"/>
    <s v="02-01-01-004-006"/>
    <s v="02-01-01-004-006-03"/>
    <s v="Activos fijos - Hilos y cables aislados; cable de fibra óptica"/>
    <s v="CABLE BLINDADO 20X1 REF M27500-20TE1T14"/>
    <n v="26121600"/>
    <s v="SELECCIÓN ABREVIADA SUBASTA INVERSA (NO DISPONIBLE)"/>
    <n v="3"/>
    <n v="10"/>
    <n v="10"/>
    <n v="29"/>
    <n v="162974.17000000001"/>
    <s v="METRO"/>
    <s v="NO SOLICITADAS"/>
  </r>
  <r>
    <x v="17"/>
    <s v="02-01-01-004-006"/>
    <s v="02-01-01-004-006-03"/>
    <s v="Activos fijos - Hilos y cables aislados; cable de fibra óptica"/>
    <s v="CABLE BLINDADO 22X2 REF M27500-22TG2T14"/>
    <n v="26121600"/>
    <s v="SELECCIÓN ABREVIADA SUBASTA INVERSA (NO DISPONIBLE)"/>
    <n v="3"/>
    <n v="10"/>
    <n v="10"/>
    <n v="20"/>
    <n v="179833.75"/>
    <s v="METRO"/>
    <s v="NO SOLICITADAS"/>
  </r>
  <r>
    <x v="17"/>
    <s v="02-01-01-004-006"/>
    <s v="02-01-01-004-006-03"/>
    <s v="Activos fijos - Hilos y cables aislados; cable de fibra óptica"/>
    <s v="CABLE BLINDADO 22X3 REF M27500-22TG3T14"/>
    <n v="26121600"/>
    <s v="SELECCIÓN ABREVIADA SUBASTA INVERSA (NO DISPONIBLE)"/>
    <n v="3"/>
    <n v="10"/>
    <n v="10"/>
    <n v="19"/>
    <n v="228501.18"/>
    <s v="METRO"/>
    <s v="NO SOLICITADAS"/>
  </r>
  <r>
    <x v="17"/>
    <s v="02-01-01-004-006"/>
    <s v="02-01-01-004-006-03"/>
    <s v="Activos fijos - Hilos y cables aislados; cable de fibra óptica"/>
    <s v="CABLE CAL 16 REF M5086/1-16-9"/>
    <n v="26121600"/>
    <s v="SELECCIÓN ABREVIADA SUBASTA INVERSA (NO DISPONIBLE)"/>
    <n v="3"/>
    <n v="10"/>
    <n v="10"/>
    <n v="19"/>
    <n v="106776.18"/>
    <s v="METRO"/>
    <s v="NO SOLICITADAS"/>
  </r>
  <r>
    <x v="17"/>
    <s v="02-01-01-004-006"/>
    <s v="02-01-01-004-006-03"/>
    <s v="Activos fijos - Hilos y cables aislados; cable de fibra óptica"/>
    <s v="CABLE CAL 18 REF M5086/1-18-9"/>
    <n v="26121600"/>
    <s v="SELECCIÓN ABREVIADA SUBASTA INVERSA (NO DISPONIBLE)"/>
    <n v="3"/>
    <n v="10"/>
    <n v="10"/>
    <n v="19"/>
    <n v="106776.18"/>
    <s v="METRO"/>
    <s v="NO SOLICITADAS"/>
  </r>
  <r>
    <x v="17"/>
    <s v="02-01-01-004-006"/>
    <s v="02-01-01-004-006-03"/>
    <s v="Activos fijos - Hilos y cables aislados; cable de fibra óptica"/>
    <s v="CABLE CAL 20 REF M5086/1-20-9"/>
    <n v="26121600"/>
    <s v="SELECCIÓN ABREVIADA SUBASTA INVERSA (NO DISPONIBLE)"/>
    <n v="3"/>
    <n v="10"/>
    <n v="10"/>
    <n v="19"/>
    <n v="96098.599999999991"/>
    <s v="METRO"/>
    <s v="NO SOLICITADAS"/>
  </r>
  <r>
    <x v="17"/>
    <s v="02-01-01-004-006"/>
    <s v="02-01-01-004-006-03"/>
    <s v="Activos fijos - Hilos y cables aislados; cable de fibra óptica"/>
    <s v="CABLE CAL 22 REF M22759/41-22-9"/>
    <n v="26121600"/>
    <s v="SELECCIÓN ABREVIADA SUBASTA INVERSA (NO DISPONIBLE)"/>
    <n v="3"/>
    <n v="10"/>
    <n v="10"/>
    <n v="60"/>
    <n v="303469.28000000003"/>
    <s v="METRO"/>
    <s v="NO SOLICITADAS"/>
  </r>
  <r>
    <x v="17"/>
    <s v="02-01-01-004-006"/>
    <s v="02-01-01-004-006-09"/>
    <s v="Activos fijos - Otro equipo eléctrico y sus partes y piezas"/>
    <s v="AISLANTE PARA CABLE  GROMMET REF MS35489-4"/>
    <n v="39121700"/>
    <s v="SELECCIÓN ABREVIADA SUBASTA INVERSA (NO DISPONIBLE)"/>
    <n v="3"/>
    <n v="10"/>
    <n v="10"/>
    <n v="15"/>
    <n v="25289.17"/>
    <s v="UNIDAD"/>
    <s v="NO SOLICITADAS"/>
  </r>
  <r>
    <x v="17"/>
    <s v="02-01-01-004-006"/>
    <s v="02-01-01-004-006-09"/>
    <s v="Activos fijos - Otro equipo eléctrico y sus partes y piezas"/>
    <s v="AISLANTE PARA CABLE  GROMMET REF MS35489-11"/>
    <n v="39121700"/>
    <s v="SELECCIÓN ABREVIADA SUBASTA INVERSA (NO DISPONIBLE)"/>
    <n v="3"/>
    <n v="10"/>
    <n v="10"/>
    <n v="15"/>
    <n v="59007.99"/>
    <s v="UNIDAD"/>
    <s v="NO SOLICITADAS"/>
  </r>
  <r>
    <x v="17"/>
    <s v="02-01-01-004-006"/>
    <s v="02-01-01-004-006-09"/>
    <s v="Activos fijos - Otro equipo eléctrico y sus partes y piezas"/>
    <s v="AISLANTE PARA CABLE  GROMMET REF MS35489-17"/>
    <n v="39121700"/>
    <s v="SELECCIÓN ABREVIADA SUBASTA INVERSA (NO DISPONIBLE)"/>
    <n v="3"/>
    <n v="10"/>
    <n v="10"/>
    <n v="15"/>
    <n v="59007.99"/>
    <s v="UNIDAD"/>
    <s v="NO SOLICITADAS"/>
  </r>
  <r>
    <x v="17"/>
    <s v="02-01-01-004-006"/>
    <s v="02-01-01-004-006-09"/>
    <s v="Activos fijos - Otro equipo eléctrico y sus partes y piezas"/>
    <s v="AISLANTE PARA CABLE  GROMMET REF 60-003-2N16"/>
    <n v="39121700"/>
    <s v="SELECCIÓN ABREVIADA SUBASTA INVERSA (NO DISPONIBLE)"/>
    <n v="3"/>
    <n v="10"/>
    <n v="10"/>
    <n v="30"/>
    <n v="421485.27"/>
    <s v="UNIDAD"/>
    <s v="NO SOLICITADAS"/>
  </r>
  <r>
    <x v="17"/>
    <s v="02-02-01-004-002"/>
    <s v="02-02-01-004-002"/>
    <s v="Materiales y suministros - Productos metálicos elaborados (excepto maquinaria y equipo)"/>
    <s v="TUERCA / NUT REF MS33737-16"/>
    <n v="39121700"/>
    <s v="SELECCIÓN ABREVIADA SUBASTA INVERSA (NO DISPONIBLE)"/>
    <n v="3"/>
    <n v="10"/>
    <n v="10"/>
    <n v="19"/>
    <n v="228000"/>
    <s v="UNIDAD"/>
    <s v="NO SOLICITADAS"/>
  </r>
  <r>
    <x v="17"/>
    <s v="02-02-01-003-006"/>
    <s v="02-02-01-003-006-02"/>
    <s v="Materiales y suministros - Otros productos de caucho"/>
    <s v="EMPAQUE TIPO PACKING  SW FLUJO FUEL REF MS29513-018"/>
    <n v="31401501"/>
    <s v="SELECCIÓN ABREVIADA SUBASTA INVERSA (NO DISPONIBLE)"/>
    <n v="3"/>
    <n v="10"/>
    <n v="10"/>
    <n v="4"/>
    <n v="8568"/>
    <s v="UNIDAD"/>
    <s v="NO SOLICITADAS"/>
  </r>
  <r>
    <x v="17"/>
    <s v="02-02-01-003-006"/>
    <s v="02-02-01-003-006-02"/>
    <s v="Materiales y suministros - Otros productos de caucho"/>
    <s v="EMPAQUE TIPO PACKING BOCA LLENADO FUEL REF MS29513-243"/>
    <n v="31401501"/>
    <s v="SELECCIÓN ABREVIADA SUBASTA INVERSA (NO DISPONIBLE)"/>
    <n v="3"/>
    <n v="10"/>
    <n v="10"/>
    <n v="2"/>
    <n v="39032"/>
    <s v="UNIDAD"/>
    <s v="NO SOLICITADAS"/>
  </r>
  <r>
    <x v="17"/>
    <s v="02-02-01-003-006"/>
    <s v="02-02-01-003-006-02"/>
    <s v="Materiales y suministros - Otros productos de caucho"/>
    <s v="EMPAQUE TIPO PACKING CROSSOVER AFT REF MS29513-223"/>
    <n v="31401501"/>
    <s v="SELECCIÓN ABREVIADA SUBASTA INVERSA (NO DISPONIBLE)"/>
    <n v="3"/>
    <n v="10"/>
    <n v="10"/>
    <n v="2"/>
    <n v="11662"/>
    <s v="UNIDAD"/>
    <s v="NO SOLICITADAS"/>
  </r>
  <r>
    <x v="17"/>
    <s v="02-02-01-003-006"/>
    <s v="02-02-01-003-006-02"/>
    <s v="Materiales y suministros - Otros productos de caucho"/>
    <s v="EMPAQUE TIPO PACKING CROSSOVER FWD REF MS29513-124"/>
    <n v="31401501"/>
    <s v="SELECCIÓN ABREVIADA SUBASTA INVERSA (NO DISPONIBLE)"/>
    <n v="3"/>
    <n v="10"/>
    <n v="10"/>
    <n v="2"/>
    <n v="6664"/>
    <s v="UNIDAD"/>
    <s v="NO SOLICITADAS"/>
  </r>
  <r>
    <x v="17"/>
    <s v="02-02-01-003-006"/>
    <s v="02-02-01-003-006-02"/>
    <s v="Materiales y suministros - Otros productos de caucho"/>
    <s v="EMPAQUE TIPO PACKING CROSSOVER FWD REF MS29513-236"/>
    <n v="31401501"/>
    <s v="SELECCIÓN ABREVIADA SUBASTA INVERSA (NO DISPONIBLE)"/>
    <n v="3"/>
    <n v="10"/>
    <n v="10"/>
    <n v="2"/>
    <n v="20658.8"/>
    <s v="UNIDAD"/>
    <s v="NO SOLICITADAS"/>
  </r>
  <r>
    <x v="17"/>
    <s v="02-02-01-003-006"/>
    <s v="02-02-01-003-006-02"/>
    <s v="Materiales y suministros - Otros productos de caucho"/>
    <s v="EMPAQUE TIPO PACKING CROSSOVER UP REF MS29513-220"/>
    <n v="31401501"/>
    <s v="SELECCIÓN ABREVIADA SUBASTA INVERSA (NO DISPONIBLE)"/>
    <n v="3"/>
    <n v="10"/>
    <n v="10"/>
    <n v="2"/>
    <n v="8568"/>
    <s v="UNIDAD"/>
    <s v="NO SOLICITADAS"/>
  </r>
  <r>
    <x v="17"/>
    <s v="02-02-01-003-006"/>
    <s v="02-02-01-003-006-02"/>
    <s v="Materiales y suministros - Otros productos de caucho"/>
    <s v="EMPAQUE TIPO PACKING DRENAJE MANUAL SUM REF MS29512-16"/>
    <n v="31401501"/>
    <s v="SELECCIÓN ABREVIADA SUBASTA INVERSA (NO DISPONIBLE)"/>
    <n v="3"/>
    <n v="10"/>
    <n v="10"/>
    <n v="2"/>
    <n v="11186"/>
    <s v="UNIDAD"/>
    <s v="NO SOLICITADAS"/>
  </r>
  <r>
    <x v="17"/>
    <s v="02-02-01-003-006"/>
    <s v="02-02-01-003-006-02"/>
    <s v="Materiales y suministros - Otros productos de caucho"/>
    <s v="EMPAQUE TIPO PACKING DW TANK AFT LH Y RH REF MS29513-224"/>
    <n v="31401501"/>
    <s v="SELECCIÓN ABREVIADA SUBASTA INVERSA (NO DISPONIBLE)"/>
    <n v="3"/>
    <n v="10"/>
    <n v="10"/>
    <n v="2"/>
    <n v="6664"/>
    <s v="UNIDAD"/>
    <s v="NO SOLICITADAS"/>
  </r>
  <r>
    <x v="17"/>
    <s v="02-02-01-003-006"/>
    <s v="02-02-01-003-006-02"/>
    <s v="Materiales y suministros - Otros productos de caucho"/>
    <s v="EMPAQUE TIPO PACKING EXTERNO TAPA LLENAD REF M25988/1-338"/>
    <n v="31401501"/>
    <s v="SELECCIÓN ABREVIADA SUBASTA INVERSA (NO DISPONIBLE)"/>
    <n v="3"/>
    <n v="10"/>
    <n v="10"/>
    <n v="2"/>
    <n v="86156"/>
    <s v="UNIDAD"/>
    <s v="NO SOLICITADAS"/>
  </r>
  <r>
    <x v="17"/>
    <s v="02-02-01-003-006"/>
    <s v="02-02-01-003-006-02"/>
    <s v="Materiales y suministros - Otros productos de caucho"/>
    <s v="EMPAQUE TIPO PACKING INTERCON TANK-DRENA REF MS29513-120"/>
    <n v="31401501"/>
    <s v="SELECCIÓN ABREVIADA SUBASTA INVERSA (NO DISPONIBLE)"/>
    <n v="3"/>
    <n v="10"/>
    <n v="10"/>
    <n v="2"/>
    <n v="3332"/>
    <s v="UNIDAD"/>
    <s v="NO SOLICITADAS"/>
  </r>
  <r>
    <x v="17"/>
    <s v="02-02-01-003-006"/>
    <s v="02-02-01-003-006-02"/>
    <s v="Materiales y suministros - Otros productos de caucho"/>
    <s v="EMPAQUE TIPO PACKING INTERCONECT TANK AFT REF MS29513-240"/>
    <n v="31401501"/>
    <s v="SELECCIÓN ABREVIADA SUBASTA INVERSA (NO DISPONIBLE)"/>
    <n v="3"/>
    <n v="10"/>
    <n v="10"/>
    <n v="2"/>
    <n v="26656"/>
    <s v="UNIDAD"/>
    <s v="NO SOLICITADAS"/>
  </r>
  <r>
    <x v="17"/>
    <s v="02-02-01-003-006"/>
    <s v="02-02-01-003-006-02"/>
    <s v="Materiales y suministros - Otros productos de caucho"/>
    <s v="EMPAQUE TIPO PACKING PERNO T FUEL SUMIDER REF MS29513-010"/>
    <n v="31401501"/>
    <s v="SELECCIÓN ABREVIADA SUBASTA INVERSA (NO DISPONIBLE)"/>
    <n v="3"/>
    <n v="10"/>
    <n v="10"/>
    <n v="2"/>
    <n v="2380"/>
    <s v="UNIDAD"/>
    <s v="NO SOLICITADAS"/>
  </r>
  <r>
    <x v="17"/>
    <s v="02-02-01-003-006"/>
    <s v="02-02-01-003-006-02"/>
    <s v="Materiales y suministros - Otros productos de caucho"/>
    <s v="EMPAQUE TIPO PACKING PREFORMED REF MS28778-4"/>
    <n v="31401501"/>
    <s v="SELECCIÓN ABREVIADA SUBASTA INVERSA (NO DISPONIBLE)"/>
    <n v="3"/>
    <n v="10"/>
    <n v="10"/>
    <n v="2"/>
    <n v="6664"/>
    <s v="UNIDAD"/>
    <s v="NO SOLICITADAS"/>
  </r>
  <r>
    <x v="17"/>
    <s v="02-02-01-003-006"/>
    <s v="02-02-01-003-006-02"/>
    <s v="Materiales y suministros - Otros productos de caucho"/>
    <s v="EMPAQUE TIPO PACKING PREFORMED REF MS28778-5"/>
    <n v="31401501"/>
    <s v="SELECCIÓN ABREVIADA SUBASTA INVERSA (NO DISPONIBLE)"/>
    <n v="3"/>
    <n v="10"/>
    <n v="10"/>
    <n v="2"/>
    <n v="6664"/>
    <s v="UNIDAD"/>
    <s v="NO SOLICITADAS"/>
  </r>
  <r>
    <x v="17"/>
    <s v="02-02-01-003-006"/>
    <s v="02-02-01-003-006-02"/>
    <s v="Materiales y suministros - Otros productos de caucho"/>
    <s v="EMPAQUE TIPO PACKING RESPIRADERO SUPER REF MS29513-216"/>
    <n v="31401501"/>
    <s v="SELECCIÓN ABREVIADA SUBASTA INVERSA (NO DISPONIBLE)"/>
    <n v="3"/>
    <n v="10"/>
    <n v="10"/>
    <n v="2"/>
    <n v="7616"/>
    <s v="UNIDAD"/>
    <s v="NO SOLICITADAS"/>
  </r>
  <r>
    <x v="17"/>
    <s v="02-02-01-003-006"/>
    <s v="02-02-01-003-006-02"/>
    <s v="Materiales y suministros - Otros productos de caucho"/>
    <s v="EMPAQUE TIPO PACKING SUMIDERO FUEL REF MS29513-270"/>
    <n v="31401501"/>
    <s v="SELECCIÓN ABREVIADA SUBASTA INVERSA (NO DISPONIBLE)"/>
    <n v="3"/>
    <n v="10"/>
    <n v="10"/>
    <n v="2"/>
    <n v="116382"/>
    <s v="UNIDAD"/>
    <s v="NO SOLICITADAS"/>
  </r>
  <r>
    <x v="17"/>
    <s v="02-02-01-003-006"/>
    <s v="02-02-01-003-006-02"/>
    <s v="Materiales y suministros - Otros productos de caucho"/>
    <s v="EMPAQUE TIPO PACKING SW BAJO NIVEL FUEL REF MS29512-08"/>
    <n v="31401501"/>
    <s v="SELECCIÓN ABREVIADA SUBASTA INVERSA (NO DISPONIBLE)"/>
    <n v="3"/>
    <n v="10"/>
    <n v="10"/>
    <n v="2"/>
    <n v="33320"/>
    <s v="UNIDAD"/>
    <s v="NO SOLICITADAS"/>
  </r>
  <r>
    <x v="17"/>
    <s v="02-02-01-003-006"/>
    <s v="02-02-01-003-006-02"/>
    <s v="Materiales y suministros - Otros productos de caucho"/>
    <s v="EMPAQUE TIPO PACKING,PREFORMED GENERADOR REF MS29513-113"/>
    <n v="31401501"/>
    <s v="SELECCIÓN ABREVIADA SUBASTA INVERSA (NO DISPONIBLE)"/>
    <n v="3"/>
    <n v="10"/>
    <n v="10"/>
    <n v="11"/>
    <n v="27489"/>
    <s v="UNIDAD"/>
    <s v="NO SOLICITADAS"/>
  </r>
  <r>
    <x v="17"/>
    <s v="02-02-01-004-002"/>
    <s v="02-02-01-004-002"/>
    <s v="Materiales y suministros - Productos metálicos elaborados (excepto maquinaria y equipo)"/>
    <s v="RETENEDOR / RETAINER REF M85528/2-16A01"/>
    <n v="39121700"/>
    <s v="SELECCIÓN ABREVIADA SUBASTA INVERSA (NO DISPONIBLE)"/>
    <n v="3"/>
    <n v="10"/>
    <n v="10"/>
    <n v="2"/>
    <n v="30844"/>
    <s v="UNIDAD"/>
    <s v="NO SOLICITADAS"/>
  </r>
  <r>
    <x v="17"/>
    <s v="02-02-01-004-002"/>
    <s v="02-02-01-004-002"/>
    <s v="Materiales y suministros - Productos metálicos elaborados (excepto maquinaria y equipo)"/>
    <s v="TORNILO / SCREW REF MS35206-217"/>
    <n v="39121700"/>
    <s v="SELECCIÓN ABREVIADA SUBASTA INVERSA (NO DISPONIBLE)"/>
    <n v="3"/>
    <n v="10"/>
    <n v="10"/>
    <n v="20"/>
    <n v="30000"/>
    <s v="UNIDAD"/>
    <s v="NO SOLICITADAS"/>
  </r>
  <r>
    <x v="17"/>
    <s v="02-02-01-004-002"/>
    <s v="02-02-01-004-002"/>
    <s v="Materiales y suministros - Productos metálicos elaborados (excepto maquinaria y equipo)"/>
    <s v="TORNILO / SCREW REF MS35214-29"/>
    <n v="39121700"/>
    <s v="SELECCIÓN ABREVIADA SUBASTA INVERSA (NO DISPONIBLE)"/>
    <n v="3"/>
    <n v="10"/>
    <n v="10"/>
    <n v="20"/>
    <n v="19040"/>
    <s v="UNIDAD"/>
    <s v="NO SOLICITADAS"/>
  </r>
  <r>
    <x v="17"/>
    <s v="02-02-01-004-002"/>
    <s v="02-02-01-004-002"/>
    <s v="Materiales y suministros - Productos metálicos elaborados (excepto maquinaria y equipo)"/>
    <s v="TORNILO / SCREW BRONCE AVELLANADO REF MS24693BB34"/>
    <n v="39121700"/>
    <s v="SELECCIÓN ABREVIADA SUBASTA INVERSA (NO DISPONIBLE)"/>
    <n v="3"/>
    <n v="10"/>
    <n v="10"/>
    <n v="95"/>
    <n v="146965"/>
    <s v="UNIDAD"/>
    <s v="NO SOLICITADAS"/>
  </r>
  <r>
    <x v="17"/>
    <s v="02-02-01-004-002"/>
    <s v="02-02-01-004-002"/>
    <s v="Materiales y suministros - Productos metálicos elaborados (excepto maquinaria y equipo)"/>
    <s v="TORNILO / SCREW BRONCE AVELLANADO REF MS24693BB33"/>
    <n v="39121700"/>
    <s v="SELECCIÓN ABREVIADA SUBASTA INVERSA (NO DISPONIBLE)"/>
    <n v="3"/>
    <n v="10"/>
    <n v="10"/>
    <n v="95"/>
    <n v="146965"/>
    <s v="UNIDAD"/>
    <s v="NO SOLICITADAS"/>
  </r>
  <r>
    <x v="17"/>
    <s v="02-02-01-004-002"/>
    <s v="02-02-01-004-002"/>
    <s v="Materiales y suministros - Productos metálicos elaborados (excepto maquinaria y equipo)"/>
    <s v="TORNILO / SCREW BRONCE AVELLANADO REF MS24693BB36"/>
    <n v="39121700"/>
    <s v="SELECCIÓN ABREVIADA SUBASTA INVERSA (NO DISPONIBLE)"/>
    <n v="3"/>
    <n v="10"/>
    <n v="10"/>
    <n v="95"/>
    <n v="146965"/>
    <s v="UNIDAD"/>
    <s v="NO SOLICITADAS"/>
  </r>
  <r>
    <x v="17"/>
    <s v="02-02-01-004-002"/>
    <s v="02-02-01-004-002"/>
    <s v="Materiales y suministros - Productos metálicos elaborados (excepto maquinaria y equipo)"/>
    <s v="TORNILO / SCREW BRONCE AVELLANADO REF MS35214-28"/>
    <n v="39121700"/>
    <s v="SELECCIÓN ABREVIADA SUBASTA INVERSA (NO DISPONIBLE)"/>
    <n v="3"/>
    <n v="10"/>
    <n v="10"/>
    <n v="95"/>
    <n v="141265"/>
    <s v="UNIDAD"/>
    <s v="NO SOLICITADAS"/>
  </r>
  <r>
    <x v="17"/>
    <s v="02-02-01-004-002"/>
    <s v="02-02-01-004-002"/>
    <s v="Materiales y suministros - Productos metálicos elaborados (excepto maquinaria y equipo)"/>
    <s v="TORNILO / SCREW BRONCE AVELLANADO REF MS24693-S26"/>
    <n v="39121700"/>
    <s v="SELECCIÓN ABREVIADA SUBASTA INVERSA (NO DISPONIBLE)"/>
    <n v="3"/>
    <n v="10"/>
    <n v="10"/>
    <n v="95"/>
    <n v="96045"/>
    <s v="UNIDAD"/>
    <s v="NO SOLICITADAS"/>
  </r>
  <r>
    <x v="17"/>
    <s v="02-02-01-004-002"/>
    <s v="02-02-01-004-002"/>
    <s v="Materiales y suministros - Productos metálicos elaborados (excepto maquinaria y equipo)"/>
    <s v="TORNILO / SCREW BRONCE REDONDO REF MS35214-34"/>
    <n v="39121700"/>
    <s v="SELECCIÓN ABREVIADA SUBASTA INVERSA (NO DISPONIBLE)"/>
    <n v="3"/>
    <n v="10"/>
    <n v="10"/>
    <n v="95"/>
    <n v="146965"/>
    <s v="UNIDAD"/>
    <s v="NO SOLICITADAS"/>
  </r>
  <r>
    <x v="17"/>
    <s v="02-02-01-004-002"/>
    <s v="02-02-01-004-002"/>
    <s v="Materiales y suministros - Productos metálicos elaborados (excepto maquinaria y equipo)"/>
    <s v="TORNILO / SCREW BRONCE REDONDO REF MS35215-56"/>
    <n v="39121700"/>
    <s v="SELECCIÓN ABREVIADA SUBASTA INVERSA (NO DISPONIBLE)"/>
    <n v="3"/>
    <n v="10"/>
    <n v="10"/>
    <n v="95"/>
    <n v="146965"/>
    <s v="UNIDAD"/>
    <s v="NO SOLICITADAS"/>
  </r>
  <r>
    <x v="17"/>
    <s v="02-02-01-004-002"/>
    <s v="02-02-01-004-002"/>
    <s v="Materiales y suministros - Productos metálicos elaborados (excepto maquinaria y equipo)"/>
    <s v="TORNILO / SCREW BRONCE REDONDO REF MS35215-57"/>
    <n v="39121700"/>
    <s v="SELECCIÓN ABREVIADA SUBASTA INVERSA (NO DISPONIBLE)"/>
    <n v="3"/>
    <n v="10"/>
    <n v="10"/>
    <n v="95"/>
    <n v="146965"/>
    <s v="UNIDAD"/>
    <s v="NO SOLICITADAS"/>
  </r>
  <r>
    <x v="17"/>
    <s v="02-02-01-004-002"/>
    <s v="02-02-01-004-002"/>
    <s v="Materiales y suministros - Productos metálicos elaborados (excepto maquinaria y equipo)"/>
    <s v="TORNILO / SCREW BRONCE REDONDO REF MS35214-31"/>
    <n v="39121700"/>
    <s v="SELECCIÓN ABREVIADA SUBASTA INVERSA (NO DISPONIBLE)"/>
    <n v="3"/>
    <n v="10"/>
    <n v="10"/>
    <n v="95"/>
    <n v="146965"/>
    <s v="UNIDAD"/>
    <s v="NO SOLICITADAS"/>
  </r>
  <r>
    <x v="17"/>
    <s v="02-02-01-004-002"/>
    <s v="02-02-01-004-002"/>
    <s v="Materiales y suministros - Productos metálicos elaborados (excepto maquinaria y equipo)"/>
    <s v="TORNILO / SCREW BRONCE REDONDO REF MS35214-30"/>
    <n v="39121700"/>
    <s v="SELECCIÓN ABREVIADA SUBASTA INVERSA (NO DISPONIBLE)"/>
    <n v="3"/>
    <n v="10"/>
    <n v="10"/>
    <n v="25"/>
    <n v="38675"/>
    <s v="UNIDAD"/>
    <s v="NO SOLICITADAS"/>
  </r>
  <r>
    <x v="17"/>
    <s v="02-02-01-004-002"/>
    <s v="02-02-01-004-002"/>
    <s v="Materiales y suministros - Productos metálicos elaborados (excepto maquinaria y equipo)"/>
    <s v="TORNILO / SCREW BRONCE REDONDO REF MS35214-31"/>
    <n v="39121700"/>
    <s v="SELECCIÓN ABREVIADA SUBASTA INVERSA (NO DISPONIBLE)"/>
    <n v="3"/>
    <n v="10"/>
    <n v="10"/>
    <n v="25"/>
    <n v="38675"/>
    <s v="UNIDAD"/>
    <s v="NO SOLICITADAS"/>
  </r>
  <r>
    <x v="17"/>
    <s v="02-02-01-004-002"/>
    <s v="02-02-01-004-002"/>
    <s v="Materiales y suministros - Productos metálicos elaborados (excepto maquinaria y equipo)"/>
    <s v="TORNILO / SCREW BRONCE REDONDO REF MS35214-14"/>
    <n v="39121700"/>
    <s v="SELECCIÓN ABREVIADA SUBASTA INVERSA (NO DISPONIBLE)"/>
    <n v="3"/>
    <n v="10"/>
    <n v="10"/>
    <n v="90"/>
    <n v="139230"/>
    <s v="UNIDAD"/>
    <s v="NO SOLICITADAS"/>
  </r>
  <r>
    <x v="17"/>
    <s v="02-02-01-004-002"/>
    <s v="02-02-01-004-002"/>
    <s v="Materiales y suministros - Productos metálicos elaborados (excepto maquinaria y equipo)"/>
    <s v="TORNILO / SCREW BRONCE REDONDO REF MS35206-228"/>
    <n v="39121700"/>
    <s v="SELECCIÓN ABREVIADA SUBASTA INVERSA (NO DISPONIBLE)"/>
    <n v="3"/>
    <n v="10"/>
    <n v="10"/>
    <n v="79"/>
    <n v="56406"/>
    <s v="UNIDAD"/>
    <s v="NO SOLICITADAS"/>
  </r>
  <r>
    <x v="17"/>
    <s v="02-02-01-004-002"/>
    <s v="02-02-01-004-002"/>
    <s v="Materiales y suministros - Productos metálicos elaborados (excepto maquinaria y equipo)"/>
    <s v="TORNILO / SCREW T HAND REF MS35215-56"/>
    <n v="39121700"/>
    <s v="SELECCIÓN ABREVIADA SUBASTA INVERSA (NO DISPONIBLE)"/>
    <n v="3"/>
    <n v="10"/>
    <n v="10"/>
    <n v="10"/>
    <n v="15470"/>
    <s v="UNIDAD"/>
    <s v="NO SOLICITADAS"/>
  </r>
  <r>
    <x v="17"/>
    <s v="02-02-01-004-006"/>
    <s v="02-02-01-004-006-04"/>
    <s v="Materiales y suministros - Acumuladores, pilas y baterías primarias y sus partes y piezas"/>
    <s v="BATERIAS 9 V"/>
    <n v="27111711"/>
    <s v="SELECCIÓN ABREVIADA SUBASTA INVERSA (NO DISPONIBLE)"/>
    <n v="3"/>
    <n v="10"/>
    <n v="10"/>
    <n v="5"/>
    <n v="46644.369999999995"/>
    <s v="UNIDAD"/>
    <s v="NO SOLICITADAS"/>
  </r>
  <r>
    <x v="17"/>
    <s v="02-02-01-004-002"/>
    <s v="02-02-01-004-002"/>
    <s v="Materiales y suministros - Productos metálicos elaborados (excepto maquinaria y equipo)"/>
    <s v="ARANDELA WASHER REF AN960JD416L"/>
    <n v="39121700"/>
    <s v="SELECCIÓN ABREVIADA SUBASTA INVERSA (NO DISPONIBLE)"/>
    <n v="3"/>
    <n v="10"/>
    <n v="10"/>
    <n v="79"/>
    <n v="56406"/>
    <s v="UNIDAD"/>
    <s v="NO SOLICITADAS"/>
  </r>
  <r>
    <x v="17"/>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 PRESENTACIÓN X LIBRA"/>
    <n v="12352401"/>
    <s v="SELECCIÓN ABREVIADA SUBASTA INVERSA (NO DISPONIBLE)"/>
    <n v="3"/>
    <n v="10"/>
    <n v="10"/>
    <n v="1"/>
    <n v="23603.17"/>
    <s v="UNIDAD"/>
    <s v="NO SOLICITADAS"/>
  </r>
  <r>
    <x v="17"/>
    <s v="02-02-01-002-006"/>
    <s v="02-02-01-002-006"/>
    <s v="Materiales y suministros - Hilados e hilos; tejidos de fibras textiles incluso afelpados"/>
    <s v="CAÑAMO ENCERADO REF MIL-T-43435B / ROLLO"/>
    <n v="11121801"/>
    <s v="SELECCIÓN ABREVIADA SUBASTA INVERSA (NO DISPONIBLE)"/>
    <n v="3"/>
    <n v="10"/>
    <n v="10"/>
    <n v="1"/>
    <n v="87668.92"/>
    <s v="UNIDAD"/>
    <s v="NO SOLICITADAS"/>
  </r>
  <r>
    <x v="17"/>
    <s v="02-02-01-003-006"/>
    <s v="02-02-01-003-006-09"/>
    <s v="Materiales y suministros - Otros productos plásticos"/>
    <s v="CINTA AISLANTE SUPER 33 / ROLLO"/>
    <n v="31201601"/>
    <s v="SELECCIÓN ABREVIADA SUBASTA INVERSA (NO DISPONIBLE)"/>
    <n v="3"/>
    <n v="10"/>
    <n v="10"/>
    <n v="1"/>
    <n v="41650"/>
    <s v="UNIDAD"/>
    <s v="NO SOLICITADAS"/>
  </r>
  <r>
    <x v="17"/>
    <s v="02-02-01-004-002"/>
    <s v="02-02-01-004-002"/>
    <s v="Materiales y suministros - Productos metálicos elaborados (excepto maquinaria y equipo)"/>
    <s v="CINTA DE ALUMINIO 2&quot; 150MTS X ROLLO"/>
    <n v="31201521"/>
    <s v="SELECCIÓN ABREVIADA SUBASTA INVERSA (NO DISPONIBLE)"/>
    <n v="3"/>
    <n v="10"/>
    <n v="10"/>
    <n v="2"/>
    <n v="500000"/>
    <s v="UNIDAD"/>
    <s v="NO SOLICITADAS"/>
  </r>
  <r>
    <x v="17"/>
    <s v="02-02-01-004-002"/>
    <s v="02-02-01-004-002"/>
    <s v="Materiales y suministros - Productos metálicos elaborados (excepto maquinaria y equipo)"/>
    <s v="CINTA ELECTRICA AUTOFUNDENTE 1/2 PULGADA"/>
    <n v="31201518"/>
    <s v="SELECCIÓN ABREVIADA SUBASTA INVERSA (NO DISPONIBLE)"/>
    <n v="3"/>
    <n v="10"/>
    <n v="10"/>
    <n v="2"/>
    <n v="83300"/>
    <s v="UNIDAD"/>
    <s v="NO SOLICITADAS"/>
  </r>
  <r>
    <x v="17"/>
    <s v="02-02-01-003-006"/>
    <s v="02-02-01-003-006-09"/>
    <s v="Materiales y suministros - Otros productos plásticos"/>
    <s v="CINTA ENCAUCHETAR 3/4&quot; NO. 23 3M / ROLLO"/>
    <n v="31201502"/>
    <s v="SELECCIÓN ABREVIADA SUBASTA INVERSA (NO DISPONIBLE)"/>
    <n v="3"/>
    <n v="10"/>
    <n v="10"/>
    <n v="1"/>
    <n v="41650"/>
    <s v="UNIDAD"/>
    <s v="NO SOLICITADAS"/>
  </r>
  <r>
    <x v="17"/>
    <s v="02-02-01-003-006"/>
    <s v="02-02-01-003-006-09"/>
    <s v="Materiales y suministros - Otros productos plásticos"/>
    <s v="CINTA TEFLON P.T.F.E. THREAD SEAL REF  TAPE 8MX12MMX0.075MM / ROLLO"/>
    <n v="31201514"/>
    <s v="SELECCIÓN ABREVIADA SUBASTA INVERSA (NO DISPONIBLE)"/>
    <n v="3"/>
    <n v="10"/>
    <n v="10"/>
    <n v="2"/>
    <n v="35700"/>
    <s v="UNIDAD"/>
    <s v="NO SOLICITADAS"/>
  </r>
  <r>
    <x v="17"/>
    <s v="02-02-01-003-002"/>
    <s v="02-02-01-003-002-01"/>
    <s v="Materiales y suministros - Pasta de papel, papel y cartón"/>
    <s v="CINTA TRANSPARENTE DE 2&quot;  / ROLLO"/>
    <n v="31201513"/>
    <s v="SELECCIÓN ABREVIADA SUBASTA INVERSA (NO DISPONIBLE)"/>
    <n v="3"/>
    <n v="10"/>
    <n v="10"/>
    <n v="33"/>
    <n v="259634.78"/>
    <s v="UNIDAD"/>
    <s v="NO SOLICITADAS"/>
  </r>
  <r>
    <x v="17"/>
    <s v="02-02-01-003-006"/>
    <s v="02-02-01-003-006-09"/>
    <s v="Materiales y suministros - Otros productos plásticos"/>
    <s v="ESPAGUETI TERMICO (1,5) DIAMETRO"/>
    <n v="39121700"/>
    <s v="SELECCIÓN ABREVIADA SUBASTA INVERSA (NO DISPONIBLE)"/>
    <n v="3"/>
    <n v="10"/>
    <n v="10"/>
    <n v="7"/>
    <n v="14994"/>
    <s v="METRO"/>
    <s v="NO SOLICITADAS"/>
  </r>
  <r>
    <x v="17"/>
    <s v="02-02-01-003-006"/>
    <s v="02-02-01-003-006-09"/>
    <s v="Materiales y suministros - Otros productos plásticos"/>
    <s v="ESPAGUETI TERMICO (2,0) DIAMETRO"/>
    <n v="39121700"/>
    <s v="SELECCIÓN ABREVIADA SUBASTA INVERSA (NO DISPONIBLE)"/>
    <n v="3"/>
    <n v="10"/>
    <n v="10"/>
    <n v="7"/>
    <n v="15827"/>
    <s v="METRO"/>
    <s v="NO SOLICITADAS"/>
  </r>
  <r>
    <x v="17"/>
    <s v="02-02-01-003-006"/>
    <s v="02-02-01-003-006-09"/>
    <s v="Materiales y suministros - Otros productos plásticos"/>
    <s v="ESPAGUETI TERMICO (2,5) DIAMETRO"/>
    <n v="39121700"/>
    <s v="SELECCIÓN ABREVIADA SUBASTA INVERSA (NO DISPONIBLE)"/>
    <n v="3"/>
    <n v="10"/>
    <n v="10"/>
    <n v="7"/>
    <n v="16660"/>
    <s v="METRO"/>
    <s v="NO SOLICITADAS"/>
  </r>
  <r>
    <x v="17"/>
    <s v="02-02-01-003-006"/>
    <s v="02-02-01-003-006-09"/>
    <s v="Materiales y suministros - Otros productos plásticos"/>
    <s v="ESPAGUETI TERMICO (25,0) DIAMETRO"/>
    <n v="39121700"/>
    <s v="SELECCIÓN ABREVIADA SUBASTA INVERSA (NO DISPONIBLE)"/>
    <n v="3"/>
    <n v="10"/>
    <n v="10"/>
    <n v="7"/>
    <n v="39984"/>
    <s v="METRO"/>
    <s v="NO SOLICITADAS"/>
  </r>
  <r>
    <x v="17"/>
    <s v="02-02-01-003-006"/>
    <s v="02-02-01-003-006-09"/>
    <s v="Materiales y suministros - Otros productos plásticos"/>
    <s v="ESPAGUETI TERMICO (3,0) DIAMETRO"/>
    <n v="39121700"/>
    <s v="SELECCIÓN ABREVIADA SUBASTA INVERSA (NO DISPONIBLE)"/>
    <n v="3"/>
    <n v="10"/>
    <n v="10"/>
    <n v="7"/>
    <n v="16660"/>
    <s v="METRO"/>
    <s v="NO SOLICITADAS"/>
  </r>
  <r>
    <x v="17"/>
    <s v="02-01-01-004-006"/>
    <s v="02-01-01-004-006-09"/>
    <s v="Activos fijos - Otro equipo eléctrico y sus partes y piezas"/>
    <s v="FUNDA EN MALLA NEGRA REF XPF-3/4"/>
    <n v="11162100"/>
    <s v="SELECCIÓN ABREVIADA SUBASTA INVERSA (NO DISPONIBLE)"/>
    <n v="3"/>
    <n v="10"/>
    <n v="10"/>
    <n v="22"/>
    <n v="160726.35"/>
    <s v="METRO"/>
    <s v="NO SOLICITADAS"/>
  </r>
  <r>
    <x v="17"/>
    <s v="02-01-01-004-006"/>
    <s v="02-01-01-004-006-09"/>
    <s v="Activos fijos - Otro equipo eléctrico y sus partes y piezas"/>
    <s v="FUNDA TERMOENCOGIBLE PANDUIT CAL. 3 MM"/>
    <n v="11162100"/>
    <s v="SELECCIÓN ABREVIADA SUBASTA INVERSA (NO DISPONIBLE)"/>
    <n v="3"/>
    <n v="10"/>
    <n v="10"/>
    <n v="25"/>
    <n v="56198.05"/>
    <s v="METRO"/>
    <s v="NO SOLICITADAS"/>
  </r>
  <r>
    <x v="17"/>
    <s v="02-01-01-004-006"/>
    <s v="02-01-01-004-006-09"/>
    <s v="Activos fijos - Otro equipo eléctrico y sus partes y piezas"/>
    <s v="FUNDA TERMOENCOGIBLE PANDUIT CAL. 9 MM "/>
    <n v="11162100"/>
    <s v="SELECCIÓN ABREVIADA SUBASTA INVERSA (NO DISPONIBLE)"/>
    <n v="3"/>
    <n v="10"/>
    <n v="10"/>
    <n v="20"/>
    <n v="89916.88"/>
    <s v="METRO"/>
    <s v="NO SOLICITADAS"/>
  </r>
  <r>
    <x v="17"/>
    <s v="02-01-01-004-006"/>
    <s v="02-01-01-004-006-09"/>
    <s v="Activos fijos - Otro equipo eléctrico y sus partes y piezas"/>
    <s v="FUNDA TERMOENCOGIBLE REF.E180908  DE 0.12"/>
    <n v="11162100"/>
    <s v="SELECCIÓN ABREVIADA SUBASTA INVERSA (NO DISPONIBLE)"/>
    <n v="3"/>
    <n v="10"/>
    <n v="10"/>
    <n v="20"/>
    <n v="213552.39999999997"/>
    <s v="METRO"/>
    <s v="NO SOLICITADAS"/>
  </r>
  <r>
    <x v="17"/>
    <s v="02-01-01-004-006"/>
    <s v="02-01-01-004-006-09"/>
    <s v="Activos fijos - Otro equipo eléctrico y sus partes y piezas"/>
    <s v="FUNDA TERMOENCOGIBLE REF.E180908  DE 0.25"/>
    <n v="11162100"/>
    <s v="SELECCIÓN ABREVIADA SUBASTA INVERSA (NO DISPONIBLE)"/>
    <n v="3"/>
    <n v="10"/>
    <n v="10"/>
    <n v="20"/>
    <n v="202312.85"/>
    <s v="METRO"/>
    <s v="NO SOLICITADAS"/>
  </r>
  <r>
    <x v="17"/>
    <s v="02-01-01-004-006"/>
    <s v="02-01-01-004-006-09"/>
    <s v="Activos fijos - Otro equipo eléctrico y sus partes y piezas"/>
    <s v="FUNDA TERMOENCOGIBLE REF.E180908  DE 0.4"/>
    <n v="11162100"/>
    <s v="SELECCIÓN ABREVIADA SUBASTA INVERSA (NO DISPONIBLE)"/>
    <n v="3"/>
    <n v="10"/>
    <n v="10"/>
    <n v="20"/>
    <n v="202312.85"/>
    <s v="METRO"/>
    <s v="NO SOLICITADAS"/>
  </r>
  <r>
    <x v="17"/>
    <s v="02-02-01-003-005"/>
    <s v="02-02-01-003-005-04"/>
    <s v="Materiales y suministros - Productos químicos n. C. P."/>
    <s v="GAS UNIVERSAL PARA CAUTIN "/>
    <n v="23271800"/>
    <s v="SELECCIÓN ABREVIADA SUBASTA INVERSA (NO DISPONIBLE)"/>
    <n v="3"/>
    <n v="10"/>
    <n v="10"/>
    <n v="7"/>
    <n v="20825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5,56 MULTIPROPOSITO"/>
    <n v="15121520"/>
    <s v="SELECCIÓN ABREVIADA SUBASTA INVERSA (NO DISPONIBLE)"/>
    <n v="3"/>
    <n v="10"/>
    <n v="10"/>
    <n v="7"/>
    <n v="541450"/>
    <s v="UNIDAD"/>
    <s v="NO SOLICITADAS"/>
  </r>
  <r>
    <x v="17"/>
    <s v="02-02-01-003-006"/>
    <s v="02-02-01-003-006-03"/>
    <s v="Materiales y suministros - Semimanufacturas de plástico"/>
    <s v="MANGUERA TIPO FESTO AZUL REF PUN-6X1-GN"/>
    <n v="40142000"/>
    <s v="SELECCIÓN ABREVIADA SUBASTA INVERSA (NO DISPONIBLE)"/>
    <n v="3"/>
    <n v="10"/>
    <n v="10"/>
    <n v="19"/>
    <n v="85918"/>
    <s v="METRO"/>
    <s v="NO SOLICITADAS"/>
  </r>
  <r>
    <x v="17"/>
    <s v="02-02-01-003-002"/>
    <s v="02-02-01-003-002-01"/>
    <s v="Materiales y suministros - Pasta de papel, papel y cartón"/>
    <s v="PAPEL DE LAMINAR"/>
    <n v="14101500"/>
    <s v="SELECCIÓN ABREVIADA SUBASTA INVERSA (NO DISPONIBLE)"/>
    <n v="3"/>
    <n v="10"/>
    <n v="10"/>
    <n v="21"/>
    <n v="1062142.72"/>
    <s v="METRO"/>
    <s v="NO SOLICITADAS"/>
  </r>
  <r>
    <x v="17"/>
    <s v="02-02-01-003-006"/>
    <s v="02-02-01-003-006-03"/>
    <s v="Materiales y suministros - Semimanufacturas de plástico"/>
    <s v="RACOR FESTO DE UNION RAPIDA REF NPCK-C-D-G18-K6"/>
    <n v="40172600"/>
    <s v="SELECCIÓN ABREVIADA SUBASTA INVERSA (NO DISPONIBLE)"/>
    <n v="3"/>
    <n v="10"/>
    <n v="10"/>
    <n v="1"/>
    <n v="66403.320000000007"/>
    <s v="UNIDAD"/>
    <s v="NO SOLICITADAS"/>
  </r>
  <r>
    <x v="17"/>
    <s v="02-02-01-003-006"/>
    <s v="02-02-01-003-006-03"/>
    <s v="Materiales y suministros - Semimanufacturas de plástico"/>
    <s v="RACOR FESTO DE UNION RAPIDA REF C-3/8-P-6"/>
    <n v="40172600"/>
    <s v="SELECCIÓN ABREVIADA SUBASTA INVERSA (NO DISPONIBLE)"/>
    <n v="3"/>
    <n v="10"/>
    <n v="10"/>
    <n v="1"/>
    <n v="77350"/>
    <s v="UNIDAD"/>
    <s v="NO SOLICITADAS"/>
  </r>
  <r>
    <x v="17"/>
    <s v="02-02-01-003-006"/>
    <s v="02-02-01-003-006-03"/>
    <s v="Materiales y suministros - Semimanufacturas de plástico"/>
    <s v="RACOR FESTO RAPIDO REF QSK-R3/8-6"/>
    <n v="40172600"/>
    <s v="SELECCIÓN ABREVIADA SUBASTA INVERSA (NO DISPONIBLE)"/>
    <n v="3"/>
    <n v="10"/>
    <n v="10"/>
    <n v="1"/>
    <n v="77350"/>
    <s v="UNIDAD"/>
    <s v="NO SOLICITADAS"/>
  </r>
  <r>
    <x v="17"/>
    <s v="02-02-01-003-006"/>
    <s v="02-02-01-003-006-03"/>
    <s v="Materiales y suministros - Semimanufacturas de plástico"/>
    <s v="RACOR FESTO REF SCK-PK-4 KU PLASTICOS"/>
    <n v="40172600"/>
    <s v="SELECCIÓN ABREVIADA SUBASTA INVERSA (NO DISPONIBLE)"/>
    <n v="3"/>
    <n v="10"/>
    <n v="10"/>
    <n v="1"/>
    <n v="77350"/>
    <s v="UNIDAD"/>
    <s v="NO SOLICITADAS"/>
  </r>
  <r>
    <x v="17"/>
    <s v="02-02-01-003-006"/>
    <s v="02-02-01-003-006-03"/>
    <s v="Materiales y suministros - Semimanufacturas de plástico"/>
    <s v="RACOR FESTO REF. CK-1/8-PK4 K PLASTICO"/>
    <n v="40172600"/>
    <s v="SELECCIÓN ABREVIADA SUBASTA INVERSA (NO DISPONIBLE)"/>
    <n v="3"/>
    <n v="10"/>
    <n v="10"/>
    <n v="1"/>
    <n v="77350"/>
    <s v="UNIDAD"/>
    <s v="NO SOLICITADAS"/>
  </r>
  <r>
    <x v="17"/>
    <s v="02-02-01-003-006"/>
    <s v="02-02-01-003-006-03"/>
    <s v="Materiales y suministros - Semimanufacturas de plástico"/>
    <s v="RACOR FESTO REF. CN 1/8-PK - 4 PLASTICOS"/>
    <n v="40172600"/>
    <s v="SELECCIÓN ABREVIADA SUBASTA INVERSA (NO DISPONIBLE)"/>
    <n v="3"/>
    <n v="10"/>
    <n v="10"/>
    <n v="1"/>
    <n v="77350"/>
    <s v="UNIDAD"/>
    <s v="NO SOLICITADAS"/>
  </r>
  <r>
    <x v="17"/>
    <s v="02-02-01-003-006"/>
    <s v="02-02-01-003-006-03"/>
    <s v="Materiales y suministros - Semimanufacturas de plástico"/>
    <s v="RACOR FESTO REF. CV-PK-4 B PLASTICOS"/>
    <n v="40172600"/>
    <s v="SELECCIÓN ABREVIADA SUBASTA INVERSA (NO DISPONIBLE)"/>
    <n v="3"/>
    <n v="10"/>
    <n v="10"/>
    <n v="1"/>
    <n v="77350"/>
    <s v="UNIDAD"/>
    <s v="NO SOLICITADAS"/>
  </r>
  <r>
    <x v="17"/>
    <s v="02-02-01-003-006"/>
    <s v="02-02-01-003-006-03"/>
    <s v="Materiales y suministros - Semimanufacturas de plástico"/>
    <s v="RACOR FESTO REF. QS ROSCA R-1/8 PLASTICO"/>
    <n v="40172600"/>
    <s v="SELECCIÓN ABREVIADA SUBASTA INVERSA (NO DISPONIBLE)"/>
    <n v="3"/>
    <n v="10"/>
    <n v="10"/>
    <n v="1"/>
    <n v="77350"/>
    <s v="UNIDAD"/>
    <s v="NO SOLICITADAS"/>
  </r>
  <r>
    <x v="17"/>
    <s v="02-02-01-003-006"/>
    <s v="02-02-01-003-006-03"/>
    <s v="Materiales y suministros - Semimanufacturas de plástico"/>
    <s v="RACOR FESTO REF. QS-1/4-6-1 PLASTICO"/>
    <n v="40172600"/>
    <s v="SELECCIÓN ABREVIADA SUBASTA INVERSA (NO DISPONIBLE)"/>
    <n v="3"/>
    <n v="10"/>
    <n v="10"/>
    <n v="1"/>
    <n v="77350"/>
    <s v="UNIDAD"/>
    <s v="NO SOLICITADAS"/>
  </r>
  <r>
    <x v="17"/>
    <s v="02-02-01-003-006"/>
    <s v="02-02-01-003-006-03"/>
    <s v="Materiales y suministros - Semimanufacturas de plástico"/>
    <s v="RACOR FESTO REF. QS-6 PLASTICO"/>
    <n v="40172600"/>
    <s v="SELECCIÓN ABREVIADA SUBASTA INVERSA (NO DISPONIBLE)"/>
    <n v="3"/>
    <n v="10"/>
    <n v="10"/>
    <n v="1"/>
    <n v="77350"/>
    <s v="UNIDAD"/>
    <s v="NO SOLICITADAS"/>
  </r>
  <r>
    <x v="17"/>
    <s v="02-02-01-003-006"/>
    <s v="02-02-01-003-006-03"/>
    <s v="Materiales y suministros - Semimanufacturas de plástico"/>
    <s v="RACOR FESTO REF. QSMT-1/8-6 PLASTICO"/>
    <n v="40172600"/>
    <s v="SELECCIÓN ABREVIADA SUBASTA INVERSA (NO DISPONIBLE)"/>
    <n v="3"/>
    <n v="10"/>
    <n v="10"/>
    <n v="1"/>
    <n v="77350"/>
    <s v="UNIDAD"/>
    <s v="NO SOLICITADAS"/>
  </r>
  <r>
    <x v="17"/>
    <s v="02-02-01-003-006"/>
    <s v="02-02-01-003-006-03"/>
    <s v="Materiales y suministros - Semimanufacturas de plástico"/>
    <s v="RACOR FESTO REF. QSMT-6 PLASTICO"/>
    <n v="40172600"/>
    <s v="SELECCIÓN ABREVIADA SUBASTA INVERSA (NO DISPONIBLE)"/>
    <n v="3"/>
    <n v="10"/>
    <n v="10"/>
    <n v="1"/>
    <n v="77350"/>
    <s v="UNIDAD"/>
    <s v="NO SOLICITADAS"/>
  </r>
  <r>
    <x v="17"/>
    <s v="02-02-01-003-006"/>
    <s v="02-02-01-003-006-03"/>
    <s v="Materiales y suministros - Semimanufacturas de plástico"/>
    <s v="RACOR FESTO REF. QSMTL-1/8-6 PLASTICO"/>
    <n v="40172600"/>
    <s v="SELECCIÓN ABREVIADA SUBASTA INVERSA (NO DISPONIBLE)"/>
    <n v="3"/>
    <n v="10"/>
    <n v="10"/>
    <n v="1"/>
    <n v="77350"/>
    <s v="UNIDAD"/>
    <s v="NO SOLICITADAS"/>
  </r>
  <r>
    <x v="17"/>
    <s v="02-02-01-003-006"/>
    <s v="02-02-01-003-006-03"/>
    <s v="Materiales y suministros - Semimanufacturas de plástico"/>
    <s v="RACOR FESTO REF. SCN-PK-4 PLASTICO"/>
    <n v="40172600"/>
    <s v="SELECCIÓN ABREVIADA SUBASTA INVERSA (NO DISPONIBLE)"/>
    <n v="3"/>
    <n v="10"/>
    <n v="10"/>
    <n v="1"/>
    <n v="77350"/>
    <s v="UNIDAD"/>
    <s v="NO SOLICITADAS"/>
  </r>
  <r>
    <x v="17"/>
    <s v="02-02-01-003-005"/>
    <s v="02-02-01-003-005-04"/>
    <s v="Materiales y suministros - Productos químicos n. C. P."/>
    <s v="SILICONA AEROSOL 16 ONZ CON UV3"/>
    <n v="12352310"/>
    <s v="SELECCIÓN ABREVIADA SUBASTA INVERSA (NO DISPONIBLE)"/>
    <n v="3"/>
    <n v="10"/>
    <n v="10"/>
    <n v="1"/>
    <n v="41650"/>
    <s v="UNIDAD"/>
    <s v="NO SOLICITADAS"/>
  </r>
  <r>
    <x v="17"/>
    <s v="02-02-01-003-005"/>
    <s v="02-02-01-003-005-04"/>
    <s v="Materiales y suministros - Productos químicos n. C. P."/>
    <s v="SILICONA ALTA TEMPERATURA 26BR X 70 ML"/>
    <n v="12352310"/>
    <s v="SELECCIÓN ABREVIADA SUBASTA INVERSA (NO DISPONIBLE)"/>
    <n v="3"/>
    <n v="10"/>
    <n v="10"/>
    <n v="2"/>
    <n v="76160"/>
    <s v="UNIDAD"/>
    <s v="NO SOLICITADAS"/>
  </r>
  <r>
    <x v="17"/>
    <s v="02-02-01-004-001"/>
    <s v="02-02-01-004-001"/>
    <s v="Materiales y suministros - Metales básicos"/>
    <s v="SOLDADURA KESTER 38MM (.015) REF 24-6337-9727 / LIBRA"/>
    <n v="31201602"/>
    <s v="SELECCIÓN ABREVIADA SUBASTA INVERSA (NO DISPONIBLE)"/>
    <n v="3"/>
    <n v="10"/>
    <n v="10"/>
    <n v="2"/>
    <n v="630700"/>
    <s v="UNIDAD"/>
    <s v="NO SOLICITADAS"/>
  </r>
  <r>
    <x v="17"/>
    <s v="02-02-01-004-001"/>
    <s v="02-02-01-004-001"/>
    <s v="Materiales y suministros - Metales básicos"/>
    <s v="SOLDADURA TECH 1.0 MM  / LIBRA"/>
    <n v="31201602"/>
    <s v="SELECCIÓN ABREVIADA SUBASTA INVERSA (NO DISPONIBLE)"/>
    <n v="3"/>
    <n v="10"/>
    <n v="10"/>
    <n v="1"/>
    <n v="95200"/>
    <s v="UNIDAD"/>
    <s v="NO SOLICITADAS"/>
  </r>
  <r>
    <x v="17"/>
    <s v="02-02-01-004-006"/>
    <s v="02-02-01-004-006-09"/>
    <s v="Materiales y suministros - Otro equipo eléctrico y sus partes y piezas"/>
    <s v="TERMINAL OJO M3 - 1/8”  22-16 AGW REF HR3102"/>
    <n v="31401501"/>
    <s v="SELECCIÓN ABREVIADA SUBASTA INVERSA (NO DISPONIBLE)"/>
    <n v="3"/>
    <n v="10"/>
    <n v="10"/>
    <n v="19"/>
    <n v="47500"/>
    <s v="UNIDAD"/>
    <s v="NO SOLICITADAS"/>
  </r>
  <r>
    <x v="17"/>
    <s v="02-02-01-004-006"/>
    <s v="02-02-01-004-006-09"/>
    <s v="Materiales y suministros - Otro equipo eléctrico y sus partes y piezas"/>
    <s v="TERMINAL OJOM3 - 1/8” 22-16 AGW REF HR3103"/>
    <n v="31401501"/>
    <s v="SELECCIÓN ABREVIADA SUBASTA INVERSA (NO DISPONIBLE)"/>
    <n v="3"/>
    <n v="10"/>
    <n v="10"/>
    <n v="19"/>
    <n v="47500"/>
    <s v="UNIDAD"/>
    <s v="NO SOLICITADAS"/>
  </r>
  <r>
    <x v="17"/>
    <s v="02-02-01-004-006"/>
    <s v="02-02-01-004-006-09"/>
    <s v="Materiales y suministros - Otro equipo eléctrico y sus partes y piezas"/>
    <s v="TERMINAL OJO M4 - 5/32” 22-16 AGW REF HR3104"/>
    <n v="31401501"/>
    <s v="SELECCIÓN ABREVIADA SUBASTA INVERSA (NO DISPONIBLE)"/>
    <n v="3"/>
    <n v="10"/>
    <n v="10"/>
    <n v="19"/>
    <n v="47500"/>
    <s v="UNIDAD"/>
    <s v="NO SOLICITADAS"/>
  </r>
  <r>
    <x v="17"/>
    <s v="02-02-01-004-006"/>
    <s v="02-02-01-004-006-09"/>
    <s v="Materiales y suministros - Otro equipo eléctrico y sus partes y piezas"/>
    <s v="TERMINAL OJO M5 - 3/16” 22-16 AGW REF HR3105"/>
    <n v="31401501"/>
    <s v="SELECCIÓN ABREVIADA SUBASTA INVERSA (NO DISPONIBLE)"/>
    <n v="3"/>
    <n v="10"/>
    <n v="10"/>
    <n v="19"/>
    <n v="47500"/>
    <s v="UNIDAD"/>
    <s v="NO SOLICITADAS"/>
  </r>
  <r>
    <x v="17"/>
    <s v="02-02-01-004-006"/>
    <s v="02-02-01-004-006-09"/>
    <s v="Materiales y suministros - Otro equipo eléctrico y sus partes y piezas"/>
    <s v="TERMINAL OJO M6 - 1/4” 22-16 AGW REF HR3106"/>
    <n v="31401501"/>
    <s v="SELECCIÓN ABREVIADA SUBASTA INVERSA (NO DISPONIBLE)"/>
    <n v="3"/>
    <n v="10"/>
    <n v="10"/>
    <n v="19"/>
    <n v="47500"/>
    <s v="UNIDAD"/>
    <s v="NO SOLICITADAS"/>
  </r>
  <r>
    <x v="17"/>
    <s v="02-02-01-004-006"/>
    <s v="02-02-01-004-006-09"/>
    <s v="Materiales y suministros - Otro equipo eléctrico y sus partes y piezas"/>
    <s v="TERMINAL OJO M8 - 5/16” 22-16 AGW REF HR3107"/>
    <n v="31401501"/>
    <s v="SELECCIÓN ABREVIADA SUBASTA INVERSA (NO DISPONIBLE)"/>
    <n v="3"/>
    <n v="10"/>
    <n v="10"/>
    <n v="19"/>
    <n v="47500"/>
    <s v="UNIDAD"/>
    <s v="NO SOLICITADAS"/>
  </r>
  <r>
    <x v="17"/>
    <s v="02-02-01-004-006"/>
    <s v="02-02-01-004-006-09"/>
    <s v="Materiales y suministros - Otro equipo eléctrico y sus partes y piezas"/>
    <s v="TERMINAL OJO M3 - 1/8” 16-14 AGW REF HR3302"/>
    <n v="31401501"/>
    <s v="SELECCIÓN ABREVIADA SUBASTA INVERSA (NO DISPONIBLE)"/>
    <n v="3"/>
    <n v="10"/>
    <n v="10"/>
    <n v="19"/>
    <n v="47500"/>
    <s v="UNIDAD"/>
    <s v="NO SOLICITADAS"/>
  </r>
  <r>
    <x v="17"/>
    <s v="02-02-01-004-006"/>
    <s v="02-02-01-004-006-09"/>
    <s v="Materiales y suministros - Otro equipo eléctrico y sus partes y piezas"/>
    <s v="TERMINAL OJO M3 - 1/8” 16-14 AGW REF HR3303"/>
    <n v="31401501"/>
    <s v="SELECCIÓN ABREVIADA SUBASTA INVERSA (NO DISPONIBLE)"/>
    <n v="3"/>
    <n v="10"/>
    <n v="10"/>
    <n v="19"/>
    <n v="47500"/>
    <s v="UNIDAD"/>
    <s v="NO SOLICITADAS"/>
  </r>
  <r>
    <x v="17"/>
    <s v="02-02-01-004-006"/>
    <s v="02-02-01-004-006-09"/>
    <s v="Materiales y suministros - Otro equipo eléctrico y sus partes y piezas"/>
    <s v="TERMINAL OJO M4 - 5/32” 16-14 AGW REF HR3304"/>
    <n v="31401501"/>
    <s v="SELECCIÓN ABREVIADA SUBASTA INVERSA (NO DISPONIBLE)"/>
    <n v="3"/>
    <n v="10"/>
    <n v="10"/>
    <n v="19"/>
    <n v="47500"/>
    <s v="UNIDAD"/>
    <s v="NO SOLICITADAS"/>
  </r>
  <r>
    <x v="17"/>
    <s v="02-02-01-004-006"/>
    <s v="02-02-01-004-006-09"/>
    <s v="Materiales y suministros - Otro equipo eléctrico y sus partes y piezas"/>
    <s v="TERMINAL OJO M5 - 3/16” 16-14 AGW REF HR3305"/>
    <n v="31401501"/>
    <s v="SELECCIÓN ABREVIADA SUBASTA INVERSA (NO DISPONIBLE)"/>
    <n v="3"/>
    <n v="10"/>
    <n v="10"/>
    <n v="19"/>
    <n v="47500"/>
    <s v="UNIDAD"/>
    <s v="NO SOLICITADAS"/>
  </r>
  <r>
    <x v="17"/>
    <s v="02-02-01-004-006"/>
    <s v="02-02-01-004-006-09"/>
    <s v="Materiales y suministros - Otro equipo eléctrico y sus partes y piezas"/>
    <s v="TERMINAL OJO M6 - 1/4” 16-14 AGW REF HR3306"/>
    <n v="31401501"/>
    <s v="SELECCIÓN ABREVIADA SUBASTA INVERSA (NO DISPONIBLE)"/>
    <n v="3"/>
    <n v="10"/>
    <n v="10"/>
    <n v="19"/>
    <n v="47500"/>
    <s v="UNIDAD"/>
    <s v="NO SOLICITADAS"/>
  </r>
  <r>
    <x v="17"/>
    <s v="02-02-01-004-006"/>
    <s v="02-02-01-004-006-09"/>
    <s v="Materiales y suministros - Otro equipo eléctrico y sus partes y piezas"/>
    <s v="TERMINAL OJO M8 - 5/16” 16-14 AGW REF HR3307"/>
    <n v="31401501"/>
    <s v="SELECCIÓN ABREVIADA SUBASTA INVERSA (NO DISPONIBLE)"/>
    <n v="3"/>
    <n v="10"/>
    <n v="10"/>
    <n v="19"/>
    <n v="47500"/>
    <s v="UNIDAD"/>
    <s v="NO SOLICITADAS"/>
  </r>
  <r>
    <x v="17"/>
    <s v="02-02-01-004-006"/>
    <s v="02-02-01-004-006-09"/>
    <s v="Materiales y suministros - Otro equipo eléctrico y sus partes y piezas"/>
    <s v="TERMINAL OJO M3 - 1/8” 10-12 AGW REF HR7201"/>
    <n v="31401501"/>
    <s v="SELECCIÓN ABREVIADA SUBASTA INVERSA (NO DISPONIBLE)"/>
    <n v="3"/>
    <n v="10"/>
    <n v="10"/>
    <n v="19"/>
    <n v="47500"/>
    <s v="UNIDAD"/>
    <s v="NO SOLICITADAS"/>
  </r>
  <r>
    <x v="17"/>
    <s v="02-02-01-004-006"/>
    <s v="02-02-01-004-006-09"/>
    <s v="Materiales y suministros - Otro equipo eléctrico y sus partes y piezas"/>
    <s v="TERMINAL OJO M4 - 5/32”10-12 AGW REF HR7202"/>
    <n v="31401501"/>
    <s v="SELECCIÓN ABREVIADA SUBASTA INVERSA (NO DISPONIBLE)"/>
    <n v="3"/>
    <n v="10"/>
    <n v="10"/>
    <n v="19"/>
    <n v="47500"/>
    <s v="UNIDAD"/>
    <s v="NO SOLICITADAS"/>
  </r>
  <r>
    <x v="17"/>
    <s v="02-02-01-004-006"/>
    <s v="02-02-01-004-006-09"/>
    <s v="Materiales y suministros - Otro equipo eléctrico y sus partes y piezas"/>
    <s v="TERMINAL OJO M5 - 3/16” 10-12 AGW REF HR7203"/>
    <n v="31401501"/>
    <s v="SELECCIÓN ABREVIADA SUBASTA INVERSA (NO DISPONIBLE)"/>
    <n v="3"/>
    <n v="10"/>
    <n v="10"/>
    <n v="19"/>
    <n v="47500"/>
    <s v="UNIDAD"/>
    <s v="NO SOLICITADAS"/>
  </r>
  <r>
    <x v="17"/>
    <s v="02-02-01-004-006"/>
    <s v="02-02-01-004-006-09"/>
    <s v="Materiales y suministros - Otro equipo eléctrico y sus partes y piezas"/>
    <s v="TERMINAL OJO M6 - 1/4” 10-12 AGW REF HR7204"/>
    <n v="31401501"/>
    <s v="SELECCIÓN ABREVIADA SUBASTA INVERSA (NO DISPONIBLE)"/>
    <n v="3"/>
    <n v="10"/>
    <n v="10"/>
    <n v="19"/>
    <n v="123500"/>
    <s v="UNIDAD"/>
    <s v="NO SOLICITADAS"/>
  </r>
  <r>
    <x v="17"/>
    <s v="02-02-01-004-006"/>
    <s v="02-02-01-004-006-09"/>
    <s v="Materiales y suministros - Otro equipo eléctrico y sus partes y piezas"/>
    <s v="TERMINAL OJO M8 - 5/16” 10-12 AGW REF HR7205"/>
    <n v="31401501"/>
    <s v="SELECCIÓN ABREVIADA SUBASTA INVERSA (NO DISPONIBLE)"/>
    <n v="3"/>
    <n v="10"/>
    <n v="10"/>
    <n v="19"/>
    <n v="123500"/>
    <s v="UNIDAD"/>
    <s v="NO SOLICITADAS"/>
  </r>
  <r>
    <x v="17"/>
    <s v="02-02-01-004-006"/>
    <s v="02-02-01-004-006-09"/>
    <s v="Materiales y suministros - Otro equipo eléctrico y sus partes y piezas"/>
    <s v="TERMINAL OJO M10 - 3/8” 10-12 AGW REF HR7206"/>
    <n v="31401501"/>
    <s v="SELECCIÓN ABREVIADA SUBASTA INVERSA (NO DISPONIBLE)"/>
    <n v="3"/>
    <n v="10"/>
    <n v="10"/>
    <n v="19"/>
    <n v="123500"/>
    <s v="UNIDAD"/>
    <s v="NO SOLICITADAS"/>
  </r>
  <r>
    <x v="17"/>
    <s v="02-02-01-004-006"/>
    <s v="02-02-01-004-006-09"/>
    <s v="Materiales y suministros - Otro equipo eléctrico y sus partes y piezas"/>
    <s v="TERMINAL OJO M12 - ½” 10-12 AGW REF HR7207"/>
    <n v="31401501"/>
    <s v="SELECCIÓN ABREVIADA SUBASTA INVERSA (NO DISPONIBLE)"/>
    <n v="3"/>
    <n v="10"/>
    <n v="10"/>
    <n v="19"/>
    <n v="123500"/>
    <s v="UNIDAD"/>
    <s v="NO SOLICITADAS"/>
  </r>
  <r>
    <x v="17"/>
    <s v="02-02-01-004-006"/>
    <s v="02-02-01-004-006-09"/>
    <s v="Materiales y suministros - Otro equipo eléctrico y sus partes y piezas"/>
    <s v="TERMINAL OJO M5 - 3/16” 2 AGW REF HR6801"/>
    <n v="31401501"/>
    <s v="SELECCIÓN ABREVIADA SUBASTA INVERSA (NO DISPONIBLE)"/>
    <n v="3"/>
    <n v="10"/>
    <n v="10"/>
    <n v="6"/>
    <n v="84000"/>
    <s v="UNIDAD"/>
    <s v="NO SOLICITADAS"/>
  </r>
  <r>
    <x v="17"/>
    <s v="02-02-01-004-006"/>
    <s v="02-02-01-004-006-09"/>
    <s v="Materiales y suministros - Otro equipo eléctrico y sus partes y piezas"/>
    <s v="TERMINAL OJO M6 - 1/4” 2 AGW REF HR6802"/>
    <n v="31401501"/>
    <s v="SELECCIÓN ABREVIADA SUBASTA INVERSA (NO DISPONIBLE)"/>
    <n v="3"/>
    <n v="10"/>
    <n v="10"/>
    <n v="6"/>
    <n v="81022.48"/>
    <s v="UNIDAD"/>
    <s v="NO SOLICITADAS"/>
  </r>
  <r>
    <x v="17"/>
    <s v="02-02-01-004-006"/>
    <s v="02-02-01-004-006-09"/>
    <s v="Materiales y suministros - Otro equipo eléctrico y sus partes y piezas"/>
    <s v="TERMINAL OJO M8 - 5/16” 2 AGW REF HR6804"/>
    <n v="31401501"/>
    <s v="SELECCIÓN ABREVIADA SUBASTA INVERSA (NO DISPONIBLE)"/>
    <n v="3"/>
    <n v="10"/>
    <n v="10"/>
    <n v="6"/>
    <n v="84000"/>
    <s v="UNIDAD"/>
    <s v="NO SOLICITADAS"/>
  </r>
  <r>
    <x v="17"/>
    <s v="02-02-01-004-006"/>
    <s v="02-02-01-004-006-09"/>
    <s v="Materiales y suministros - Otro equipo eléctrico y sus partes y piezas"/>
    <s v="TERMINAL OJO M10 - 3/8” 2 AGW REF HR6805"/>
    <n v="31401501"/>
    <s v="SELECCIÓN ABREVIADA SUBASTA INVERSA (NO DISPONIBLE)"/>
    <n v="3"/>
    <n v="10"/>
    <n v="10"/>
    <n v="6"/>
    <n v="84000"/>
    <s v="UNIDAD"/>
    <s v="NO SOLICITADAS"/>
  </r>
  <r>
    <x v="17"/>
    <s v="02-02-01-004-006"/>
    <s v="02-02-01-004-006-09"/>
    <s v="Materiales y suministros - Otro equipo eléctrico y sus partes y piezas"/>
    <s v="TERMINAL OJO M11 - 7/16” 2 AGW REF HR6806"/>
    <n v="31401501"/>
    <s v="SELECCIÓN ABREVIADA SUBASTA INVERSA (NO DISPONIBLE)"/>
    <n v="3"/>
    <n v="10"/>
    <n v="10"/>
    <n v="6"/>
    <n v="84000"/>
    <s v="UNIDAD"/>
    <s v="NO SOLICITADAS"/>
  </r>
  <r>
    <x v="17"/>
    <s v="02-02-01-004-006"/>
    <s v="02-02-01-004-006-09"/>
    <s v="Materiales y suministros - Otro equipo eléctrico y sus partes y piezas"/>
    <s v="TERMINAL OJO M12 - ½” 2 AGW REF HR6807"/>
    <n v="31401501"/>
    <s v="SELECCIÓN ABREVIADA SUBASTA INVERSA (NO DISPONIBLE)"/>
    <n v="3"/>
    <n v="10"/>
    <n v="10"/>
    <n v="6"/>
    <n v="84000"/>
    <s v="UNIDAD"/>
    <s v="NO SOLICITADAS"/>
  </r>
  <r>
    <x v="17"/>
    <s v="02-02-01-003-008"/>
    <s v="02-02-01-003-008-09"/>
    <s v="Materiales y suministros - Otros artículos manufacturados n. C. P."/>
    <s v="CEPILLO ALAMBRE REF WBBS2"/>
    <n v="47131605"/>
    <s v="SELECCIÓN ABREVIADA SUBASTA INVERSA (NO DISPONIBLE)"/>
    <n v="3"/>
    <n v="10"/>
    <n v="10"/>
    <n v="1"/>
    <n v="53232.19"/>
    <s v="UNIDAD"/>
    <s v="NO SOLICITADAS"/>
  </r>
  <r>
    <x v="17"/>
    <s v="02-02-01-004-002"/>
    <s v="02-02-01-004-002"/>
    <s v="Materiales y suministros - Productos metálicos elaborados (excepto maquinaria y equipo)"/>
    <s v="TORNILLO TIPO SOCKET HEAD CAP SCREW REF 10488-20"/>
    <n v="20102105"/>
    <s v="SELECCIÓN ABREVIADA SUBASTA INVERSA (NO DISPONIBLE)"/>
    <n v="3"/>
    <n v="10"/>
    <n v="10"/>
    <n v="6"/>
    <n v="1099560"/>
    <s v="UNIDAD"/>
    <s v="NO SOLICITADAS"/>
  </r>
  <r>
    <x v="17"/>
    <s v="02-02-01-003-002"/>
    <s v="02-02-01-003-002-01"/>
    <s v="Materiales y suministros - Pasta de papel, papel y cartón"/>
    <s v="PAPEL KRAFT SCOTCHBLOK 3M (36&quot;X750 PIES) REFMIL-PRF-121G O 6736 / ROLLO "/>
    <n v="14121500"/>
    <s v="SELECCIÓN ABREVIADA SUBASTA INVERSA (NO DISPONIBLE)"/>
    <n v="3"/>
    <n v="10"/>
    <n v="10"/>
    <n v="3"/>
    <n v="623798.1"/>
    <s v="UNIDAD"/>
    <s v="NO SOLICITADAS"/>
  </r>
  <r>
    <x v="17"/>
    <s v="02-02-01-003-005"/>
    <s v="02-02-01-003-005-04"/>
    <s v="Materiales y suministros - Productos químicos n. C. P."/>
    <s v="ALODINE 1132 (TOUCH-N-PREP) REF MIL-DTL-81706 CLASS 3 / 40 ML PEN"/>
    <n v="31211504"/>
    <s v="SELECCIÓN ABREVIADA SUBASTA INVERSA (NO DISPONIBLE)"/>
    <n v="3"/>
    <n v="10"/>
    <n v="10"/>
    <n v="2"/>
    <n v="495040"/>
    <s v="UNIDAD"/>
    <s v="NO SOLICITADAS"/>
  </r>
  <r>
    <x v="17"/>
    <s v="02-02-01-003-005"/>
    <s v="02-02-01-003-005-04"/>
    <s v="Materiales y suministros - Productos químicos n. C. P."/>
    <s v="ALODINE 1200 (INMERSION) REF MIL-DTL-81706 CLASS 1A"/>
    <n v="31211504"/>
    <s v="SELECCIÓN ABREVIADA SUBASTA INVERSA (NO DISPONIBLE)"/>
    <n v="3"/>
    <n v="10"/>
    <n v="10"/>
    <n v="1"/>
    <n v="351050"/>
    <s v="GALON"/>
    <s v="NO SOLICITADAS"/>
  </r>
  <r>
    <x v="17"/>
    <s v="02-02-01-003-005"/>
    <s v="02-02-01-003-005-04"/>
    <s v="Materiales y suministros - Productos químicos n. C. P."/>
    <s v="ACEITE PENETRANTE REF MOUSEMILK GREEN (OIL) 8 OZ"/>
    <n v="15121500"/>
    <s v="SELECCIÓN ABREVIADA SUBASTA INVERSA (NO DISPONIBLE)"/>
    <n v="3"/>
    <n v="10"/>
    <n v="10"/>
    <n v="1"/>
    <n v="71400"/>
    <s v="UNIDAD"/>
    <s v="NO SOLICITADAS"/>
  </r>
  <r>
    <x v="17"/>
    <s v="02-02-01-004-001"/>
    <s v="02-02-01-004-001"/>
    <s v="Materiales y suministros - Metales básicos"/>
    <s v="ALAMBRE  DE FRENADO 0,032&quot; REF  MS20995-C32 / ROLLO"/>
    <n v="31152203"/>
    <s v="SELECCIÓN ABREVIADA SUBASTA INVERSA (NO DISPONIBLE)"/>
    <n v="3"/>
    <n v="10"/>
    <n v="10"/>
    <n v="8"/>
    <n v="523600"/>
    <s v="UNIDAD"/>
    <s v="NO SOLICITADAS"/>
  </r>
  <r>
    <x v="17"/>
    <s v="02-02-01-003-001"/>
    <s v="02-02-01-003-001"/>
    <s v="Materiales y suministros - Productos de madera, corcho, cestería y espartería"/>
    <s v="APLICADORES ABSORBENTES HIGIETEX"/>
    <n v="42141504"/>
    <s v="SELECCIÓN ABREVIADA SUBASTA INVERSA (NO DISPONIBLE)"/>
    <n v="3"/>
    <n v="10"/>
    <n v="10"/>
    <n v="30"/>
    <n v="11801.71"/>
    <s v="UNIDAD"/>
    <s v="NO SOLICITADAS"/>
  </r>
  <r>
    <x v="17"/>
    <s v="02-02-01-003-002"/>
    <s v="02-02-01-003-002-01"/>
    <s v="Materiales y suministros - Pasta de papel, papel y cartón"/>
    <s v="CINTA ENMASCARAR 4 IN REF A-A-883"/>
    <n v="31201513"/>
    <s v="SELECCIÓN ABREVIADA SUBASTA INVERSA (NO DISPONIBLE)"/>
    <n v="3"/>
    <n v="10"/>
    <n v="10"/>
    <n v="19"/>
    <n v="3288708.38"/>
    <s v="UNIDAD"/>
    <s v="NO SOLICITADAS"/>
  </r>
  <r>
    <x v="17"/>
    <s v="02-02-01-003-007"/>
    <s v="02-02-01-003-007-09"/>
    <s v="Materiales y suministros - Otros productos minerales no metálicos n. C. P."/>
    <s v="CROCUS CLOTH 3M 11&quot;, CROCUS GRADE REF 6TG39 / CAJA"/>
    <n v="23131507"/>
    <s v="SELECCIÓN ABREVIADA SUBASTA INVERSA (NO DISPONIBLE)"/>
    <n v="3"/>
    <n v="10"/>
    <n v="10"/>
    <n v="3"/>
    <n v="7854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TIPO LUBRIBOND 220 REF MIL-L-23398"/>
    <n v="47131825"/>
    <s v="SELECCIÓN ABREVIADA SUBASTA INVERSA (NO DISPONIBLE)"/>
    <n v="3"/>
    <n v="10"/>
    <n v="10"/>
    <n v="3"/>
    <n v="446250"/>
    <s v="UNIDAD"/>
    <s v="NO SOLICITADAS"/>
  </r>
  <r>
    <x v="17"/>
    <s v="02-02-01-003-006"/>
    <s v="02-02-01-003-006-03"/>
    <s v="Materiales y suministros - Semimanufacturas de plástico"/>
    <s v="PAPEL STRECH TRANSPARENTE GRANDE REF VINIPEL ROLLO"/>
    <n v="30102015"/>
    <s v="SELECCIÓN ABREVIADA SUBASTA INVERSA (NO DISPONIBLE)"/>
    <n v="3"/>
    <n v="10"/>
    <n v="10"/>
    <n v="39"/>
    <n v="3016650"/>
    <s v="UNIDAD"/>
    <s v="NO SOLICITADAS"/>
  </r>
  <r>
    <x v="17"/>
    <s v="02-02-01-003-007"/>
    <s v="02-02-01-003-007-09"/>
    <s v="Materiales y suministros - Otros productos minerales no metálicos n. C. P."/>
    <s v="ABRASIVO SCOTCH-BRITE 7447 PRO SHEET PAD REF 7447 / ROLLO"/>
    <n v="23131501"/>
    <s v="SELECCIÓN ABREVIADA SUBASTA INVERSA (NO DISPONIBLE)"/>
    <n v="3"/>
    <n v="10"/>
    <n v="10"/>
    <n v="3"/>
    <n v="1160250"/>
    <s v="UNIDAD"/>
    <s v="NO SOLICITADAS"/>
  </r>
  <r>
    <x v="17"/>
    <s v="02-01-01-004-004"/>
    <s v="02-01-01-004-004-02"/>
    <s v="Activos fijos - Máquinas herramientas y sus partes, piezas y accesorios"/>
    <s v="CEGUETA NICHOLSON  REF 18TX12&quot;"/>
    <n v="27111552"/>
    <s v="SELECCIÓN ABREVIADA SUBASTA INVERSA (NO DISPONIBLE)"/>
    <n v="3"/>
    <n v="10"/>
    <n v="10"/>
    <n v="12"/>
    <n v="167919.66"/>
    <s v="UNIDAD"/>
    <s v="NO SOLICITADAS"/>
  </r>
  <r>
    <x v="17"/>
    <s v="02-02-01-004-002"/>
    <s v="02-02-01-004-002"/>
    <s v="Materiales y suministros - Productos metálicos elaborados (excepto maquinaria y equipo)"/>
    <s v="BROCAS DE ACERO RAPIDO  REF  1/8&quot;"/>
    <n v="20102105"/>
    <s v="SELECCIÓN ABREVIADA SUBASTA INVERSA (NO DISPONIBLE)"/>
    <n v="3"/>
    <n v="10"/>
    <n v="10"/>
    <n v="30"/>
    <n v="178500"/>
    <s v="UNIDAD"/>
    <s v="NO SOLICITADAS"/>
  </r>
  <r>
    <x v="17"/>
    <s v="02-02-01-004-002"/>
    <s v="02-02-01-004-002"/>
    <s v="Materiales y suministros - Productos metálicos elaborados (excepto maquinaria y equipo)"/>
    <s v="BROCAS DE ACERO RAPIDO  REF  3/16&quot;"/>
    <n v="20102105"/>
    <s v="SELECCIÓN ABREVIADA SUBASTA INVERSA (NO DISPONIBLE)"/>
    <n v="3"/>
    <n v="10"/>
    <n v="10"/>
    <n v="30"/>
    <n v="196350"/>
    <s v="UNIDAD"/>
    <s v="NO SOLICITADAS"/>
  </r>
  <r>
    <x v="17"/>
    <s v="02-02-01-004-002"/>
    <s v="02-02-01-004-002"/>
    <s v="Materiales y suministros - Productos metálicos elaborados (excepto maquinaria y equipo)"/>
    <s v="BROCAS DE ACERO RAPIDO  REF 3/32&quot;"/>
    <n v="20102105"/>
    <s v="SELECCIÓN ABREVIADA SUBASTA INVERSA (NO DISPONIBLE)"/>
    <n v="3"/>
    <n v="10"/>
    <n v="10"/>
    <n v="30"/>
    <n v="160650"/>
    <s v="UNIDAD"/>
    <s v="NO SOLICITADAS"/>
  </r>
  <r>
    <x v="17"/>
    <s v="02-02-01-004-002"/>
    <s v="02-02-01-004-002"/>
    <s v="Materiales y suministros - Productos metálicos elaborados (excepto maquinaria y equipo)"/>
    <s v="BROCAS DE ACERO RAPIDO  REF  5/32&quot; "/>
    <n v="20102105"/>
    <s v="SELECCIÓN ABREVIADA SUBASTA INVERSA (NO DISPONIBLE)"/>
    <n v="3"/>
    <n v="10"/>
    <n v="10"/>
    <n v="30"/>
    <n v="160650"/>
    <s v="UNIDAD"/>
    <s v="NO SOLICITADAS"/>
  </r>
  <r>
    <x v="17"/>
    <s v="02-02-01-004-002"/>
    <s v="02-02-01-004-002"/>
    <s v="Materiales y suministros - Productos metálicos elaborados (excepto maquinaria y equipo)"/>
    <s v="BROCAS DE COBALTO REF NO 1/16&quot; "/>
    <n v="20111614"/>
    <s v="SELECCIÓN ABREVIADA SUBASTA INVERSA (NO DISPONIBLE)"/>
    <n v="3"/>
    <n v="10"/>
    <n v="10"/>
    <n v="20"/>
    <n v="142800"/>
    <s v="UNIDAD"/>
    <s v="NO SOLICITADAS"/>
  </r>
  <r>
    <x v="17"/>
    <s v="02-02-01-004-002"/>
    <s v="02-02-01-004-002"/>
    <s v="Materiales y suministros - Productos metálicos elaborados (excepto maquinaria y equipo)"/>
    <s v="BROCAS DE COBALTO REF NO. 1/8&quot; "/>
    <n v="20111614"/>
    <s v="SELECCIÓN ABREVIADA SUBASTA INVERSA (NO DISPONIBLE)"/>
    <n v="3"/>
    <n v="10"/>
    <n v="10"/>
    <n v="35"/>
    <n v="354025"/>
    <s v="UNIDAD"/>
    <s v="NO SOLICITADAS"/>
  </r>
  <r>
    <x v="17"/>
    <s v="02-02-01-004-002"/>
    <s v="02-02-01-004-002"/>
    <s v="Materiales y suministros - Productos metálicos elaborados (excepto maquinaria y equipo)"/>
    <s v="BROCAS DE COBALTO REF NO. 3/16&quot;"/>
    <n v="20111614"/>
    <s v="SELECCIÓN ABREVIADA SUBASTA INVERSA (NO DISPONIBLE)"/>
    <n v="3"/>
    <n v="10"/>
    <n v="10"/>
    <n v="15"/>
    <n v="232050"/>
    <s v="UNIDAD"/>
    <s v="NO SOLICITADAS"/>
  </r>
  <r>
    <x v="17"/>
    <s v="02-02-01-004-002"/>
    <s v="02-02-01-004-002"/>
    <s v="Materiales y suministros - Productos metálicos elaborados (excepto maquinaria y equipo)"/>
    <s v="BROCAS DE COBALTO REF NO. 3/32&quot;"/>
    <n v="20111614"/>
    <s v="SELECCIÓN ABREVIADA SUBASTA INVERSA (NO DISPONIBLE)"/>
    <n v="3"/>
    <n v="10"/>
    <n v="10"/>
    <n v="25"/>
    <n v="223125"/>
    <s v="UNIDAD"/>
    <s v="NO SOLICITADAS"/>
  </r>
  <r>
    <x v="17"/>
    <s v="02-02-01-004-002"/>
    <s v="02-02-01-004-002"/>
    <s v="Materiales y suministros - Productos metálicos elaborados (excepto maquinaria y equipo)"/>
    <s v="BROCAS DE COBALTO REF NO. 5/32&quot; "/>
    <n v="20111614"/>
    <s v="SELECCIÓN ABREVIADA SUBASTA INVERSA (NO DISPONIBLE)"/>
    <n v="3"/>
    <n v="10"/>
    <n v="10"/>
    <n v="24"/>
    <n v="242760"/>
    <s v="UNIDAD"/>
    <s v="NO SOLICITADAS"/>
  </r>
  <r>
    <x v="17"/>
    <s v="02-02-01-004-002"/>
    <s v="02-02-01-004-002"/>
    <s v="Materiales y suministros - Productos metálicos elaborados (excepto maquinaria y equipo)"/>
    <s v="BROCAS DE COBALTO REF  NO. 1/4"/>
    <n v="20111614"/>
    <s v="SELECCIÓN ABREVIADA SUBASTA INVERSA (NO DISPONIBLE)"/>
    <n v="3"/>
    <n v="10"/>
    <n v="10"/>
    <n v="15"/>
    <n v="232050"/>
    <s v="UNIDAD"/>
    <s v="NO SOLICITADAS"/>
  </r>
  <r>
    <x v="17"/>
    <s v="02-02-01-004-002"/>
    <s v="02-02-01-004-002"/>
    <s v="Materiales y suministros - Productos metálicos elaborados (excepto maquinaria y equipo)"/>
    <s v="BROCAS DE COBALTO REF  NO. 10 "/>
    <n v="20111614"/>
    <s v="SELECCIÓN ABREVIADA SUBASTA INVERSA (NO DISPONIBLE)"/>
    <n v="3"/>
    <n v="10"/>
    <n v="10"/>
    <n v="15"/>
    <n v="187425"/>
    <s v="UNIDAD"/>
    <s v="NO SOLICITADAS"/>
  </r>
  <r>
    <x v="17"/>
    <s v="02-02-01-004-002"/>
    <s v="02-02-01-004-002"/>
    <s v="Materiales y suministros - Productos metálicos elaborados (excepto maquinaria y equipo)"/>
    <s v="BROCAS DE COBALTO REF  NO. 16 "/>
    <n v="20111614"/>
    <s v="SELECCIÓN ABREVIADA SUBASTA INVERSA (NO DISPONIBLE)"/>
    <n v="3"/>
    <n v="10"/>
    <n v="10"/>
    <n v="15"/>
    <n v="187425"/>
    <s v="UNIDAD"/>
    <s v="NO SOLICITADAS"/>
  </r>
  <r>
    <x v="17"/>
    <s v="02-02-01-004-002"/>
    <s v="02-02-01-004-002"/>
    <s v="Materiales y suministros - Productos metálicos elaborados (excepto maquinaria y equipo)"/>
    <s v="BROCAS DE COBALTO REF NO. 17/64 "/>
    <n v="20111614"/>
    <s v="SELECCIÓN ABREVIADA SUBASTA INVERSA (NO DISPONIBLE)"/>
    <n v="3"/>
    <n v="10"/>
    <n v="10"/>
    <n v="15"/>
    <n v="187425"/>
    <s v="UNIDAD"/>
    <s v="NO SOLICITADAS"/>
  </r>
  <r>
    <x v="17"/>
    <s v="02-02-01-004-002"/>
    <s v="02-02-01-004-002"/>
    <s v="Materiales y suministros - Productos metálicos elaborados (excepto maquinaria y equipo)"/>
    <s v="BROCAS DE COBALTO REF  NO. 21"/>
    <n v="20111614"/>
    <s v="SELECCIÓN ABREVIADA SUBASTA INVERSA (NO DISPONIBLE)"/>
    <n v="3"/>
    <n v="10"/>
    <n v="10"/>
    <n v="50"/>
    <n v="624750"/>
    <s v="UNIDAD"/>
    <s v="NO SOLICITADAS"/>
  </r>
  <r>
    <x v="17"/>
    <s v="02-02-01-004-002"/>
    <s v="02-02-01-004-002"/>
    <s v="Materiales y suministros - Productos metálicos elaborados (excepto maquinaria y equipo)"/>
    <s v="BROCAS DE COBALTO REF  NO. 27 "/>
    <n v="20111614"/>
    <s v="SELECCIÓN ABREVIADA SUBASTA INVERSA (NO DISPONIBLE)"/>
    <n v="3"/>
    <n v="10"/>
    <n v="10"/>
    <n v="50"/>
    <n v="624750"/>
    <s v="UNIDAD"/>
    <s v="NO SOLICITADAS"/>
  </r>
  <r>
    <x v="17"/>
    <s v="02-02-01-004-002"/>
    <s v="02-02-01-004-002"/>
    <s v="Materiales y suministros - Productos metálicos elaborados (excepto maquinaria y equipo)"/>
    <s v="BROCAS DE COBALTO REF  NO. 30"/>
    <n v="20111614"/>
    <s v="SELECCIÓN ABREVIADA SUBASTA INVERSA (NO DISPONIBLE)"/>
    <n v="3"/>
    <n v="10"/>
    <n v="10"/>
    <n v="50"/>
    <n v="624750"/>
    <s v="UNIDAD"/>
    <s v="NO SOLICITADAS"/>
  </r>
  <r>
    <x v="17"/>
    <s v="02-02-01-004-002"/>
    <s v="02-02-01-004-002"/>
    <s v="Materiales y suministros - Productos metálicos elaborados (excepto maquinaria y equipo)"/>
    <s v="BROCAS DE COBALTO REF  NO. 40 "/>
    <n v="20111614"/>
    <s v="SELECCIÓN ABREVIADA SUBASTA INVERSA (NO DISPONIBLE)"/>
    <n v="3"/>
    <n v="10"/>
    <n v="10"/>
    <n v="16"/>
    <n v="199920"/>
    <s v="UNIDAD"/>
    <s v="NO SOLICITADAS"/>
  </r>
  <r>
    <x v="17"/>
    <s v="02-02-01-004-002"/>
    <s v="02-02-01-004-002"/>
    <s v="Materiales y suministros - Productos metálicos elaborados (excepto maquinaria y equipo)"/>
    <s v="BROCAS DE COBALTO REF  NO. E"/>
    <n v="20111614"/>
    <s v="SELECCIÓN ABREVIADA SUBASTA INVERSA (NO DISPONIBLE)"/>
    <n v="3"/>
    <n v="10"/>
    <n v="10"/>
    <n v="10"/>
    <n v="172550"/>
    <s v="UNIDAD"/>
    <s v="NO SOLICITADAS"/>
  </r>
  <r>
    <x v="17"/>
    <s v="02-02-01-004-002"/>
    <s v="02-02-01-004-002"/>
    <s v="Materiales y suministros - Productos metálicos elaborados (excepto maquinaria y equipo)"/>
    <s v="BROCAS DE COBALTO REF  NO. F "/>
    <n v="20111614"/>
    <s v="SELECCIÓN ABREVIADA SUBASTA INVERSA (NO DISPONIBLE)"/>
    <n v="3"/>
    <n v="10"/>
    <n v="10"/>
    <n v="10"/>
    <n v="190400"/>
    <s v="UNIDAD"/>
    <s v="NO SOLICITADAS"/>
  </r>
  <r>
    <x v="17"/>
    <s v="02-02-01-004-002"/>
    <s v="02-02-01-004-002"/>
    <s v="Materiales y suministros - Productos metálicos elaborados (excepto maquinaria y equipo)"/>
    <s v="BROCA TIPO THREADED SHANK DRILLS  REF TSD1/8ST"/>
    <n v="20121600"/>
    <s v="SELECCIÓN ABREVIADA SUBASTA INVERSA (NO DISPONIBLE)"/>
    <n v="3"/>
    <n v="10"/>
    <n v="10"/>
    <n v="15"/>
    <n v="419475"/>
    <s v="UNIDAD"/>
    <s v="NO SOLICITADAS"/>
  </r>
  <r>
    <x v="17"/>
    <s v="02-02-01-004-002"/>
    <s v="02-02-01-004-002"/>
    <s v="Materiales y suministros - Productos metálicos elaborados (excepto maquinaria y equipo)"/>
    <s v="BROCA TIPO  THREADED SHANK DRILLS  REF TSD5/32ST"/>
    <n v="20121600"/>
    <s v="SELECCIÓN ABREVIADA SUBASTA INVERSA (NO DISPONIBLE)"/>
    <n v="3"/>
    <n v="10"/>
    <n v="10"/>
    <n v="15"/>
    <n v="419475"/>
    <s v="UNIDAD"/>
    <s v="NO SOLICITADAS"/>
  </r>
  <r>
    <x v="17"/>
    <s v="02-02-01-004-002"/>
    <s v="02-02-01-004-002"/>
    <s v="Materiales y suministros - Productos metálicos elaborados (excepto maquinaria y equipo)"/>
    <s v="BROCA TIPO  BROCAS THRUNIDADDED REF 53-2921 3/32&quot;"/>
    <n v="20121600"/>
    <s v="SELECCIÓN ABREVIADA SUBASTA INVERSA (NO DISPONIBLE)"/>
    <n v="3"/>
    <n v="10"/>
    <n v="10"/>
    <n v="15"/>
    <n v="419475"/>
    <s v="UNIDAD"/>
    <s v="NO SOLICITADAS"/>
  </r>
  <r>
    <x v="17"/>
    <s v="02-02-01-004-002"/>
    <s v="02-02-01-004-002"/>
    <s v="Materiales y suministros - Productos metálicos elaborados (excepto maquinaria y equipo)"/>
    <s v="BROCA TIPO  THREADED SHANK DRILLS REF TSD3/16ST"/>
    <n v="20121600"/>
    <s v="SELECCIÓN ABREVIADA SUBASTA INVERSA (NO DISPONIBLE)"/>
    <n v="3"/>
    <n v="10"/>
    <n v="10"/>
    <n v="15"/>
    <n v="419475"/>
    <s v="UNIDAD"/>
    <s v="NO SOLICITADAS"/>
  </r>
  <r>
    <x v="17"/>
    <s v="02-02-01-004-002"/>
    <s v="02-02-01-004-002"/>
    <s v="Materiales y suministros - Productos metálicos elaborados (excepto maquinaria y equipo)"/>
    <s v=" BROCAS THRUNIDADDED REF 53-2922 NO. 10"/>
    <n v="20121600"/>
    <s v="SELECCIÓN ABREVIADA SUBASTA INVERSA (NO DISPONIBLE)"/>
    <n v="3"/>
    <n v="10"/>
    <n v="10"/>
    <n v="15"/>
    <n v="419475"/>
    <s v="UNIDAD"/>
    <s v="NO SOLICITADAS"/>
  </r>
  <r>
    <x v="17"/>
    <s v="02-02-01-004-002"/>
    <s v="02-02-01-004-002"/>
    <s v="Materiales y suministros - Productos metálicos elaborados (excepto maquinaria y equipo)"/>
    <s v="BROCAS THRUNIDADDED REF 53-2922 NO. 16"/>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22 NO. 21"/>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22 NO. 27"/>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22 NO. 30"/>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22 NO. 40"/>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1 1/8&quot;"/>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1 16"/>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1 27"/>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1 3/16&quot;"/>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1 3/32&quot;"/>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1 5/32&quot;"/>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2 NO. 10"/>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2 NO. 16"/>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2 NO. 21"/>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2 NO. 27"/>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2 NO. 30"/>
    <n v="20121600"/>
    <s v="SELECCIÓN ABREVIADA SUBASTA INVERSA (NO DISPONIBLE)"/>
    <n v="3"/>
    <n v="10"/>
    <n v="10"/>
    <n v="13"/>
    <n v="363545"/>
    <s v="UNIDAD"/>
    <s v="NO SOLICITADAS"/>
  </r>
  <r>
    <x v="17"/>
    <s v="02-02-01-004-002"/>
    <s v="02-02-01-004-002"/>
    <s v="Materiales y suministros - Productos metálicos elaborados (excepto maquinaria y equipo)"/>
    <s v="BROCAS THRUNIDADDED REF 53-2962 NO. 40"/>
    <n v="20121600"/>
    <s v="SELECCIÓN ABREVIADA SUBASTA INVERSA (NO DISPONIBLE)"/>
    <n v="3"/>
    <n v="10"/>
    <n v="10"/>
    <n v="13"/>
    <n v="363545"/>
    <s v="UNIDAD"/>
    <s v="NO SOLICITADAS"/>
  </r>
  <r>
    <x v="17"/>
    <s v="02-02-01-003-006"/>
    <s v="02-02-01-003-006-09"/>
    <s v="Materiales y suministros - Otros productos plásticos"/>
    <s v="ANTISHAFING TAPE (CINTA ANTIFRICCIÓN)  REF C35,8"/>
    <n v="31201601"/>
    <s v="SELECCIÓN ABREVIADA SUBASTA INVERSA (NO DISPONIBLE)"/>
    <n v="3"/>
    <n v="10"/>
    <n v="10"/>
    <n v="3"/>
    <n v="1021020"/>
    <s v="UNIDAD"/>
    <s v="NO SOLICITADAS"/>
  </r>
  <r>
    <x v="17"/>
    <s v="02-02-01-004-002"/>
    <s v="02-02-01-004-002"/>
    <s v="Materiales y suministros - Productos metálicos elaborados (excepto maquinaria y equipo)"/>
    <s v="ARANDELAS DE ALUMINIO   REF AN960D4L"/>
    <n v="39121700"/>
    <s v="SELECCIÓN ABREVIADA SUBASTA INVERSA (NO DISPONIBLE)"/>
    <n v="3"/>
    <n v="10"/>
    <n v="10"/>
    <n v="900"/>
    <n v="374400"/>
    <s v="UNIDAD"/>
    <s v="NO SOLICITADAS"/>
  </r>
  <r>
    <x v="17"/>
    <s v="02-02-01-004-002"/>
    <s v="02-02-01-004-002"/>
    <s v="Materiales y suministros - Productos metálicos elaborados (excepto maquinaria y equipo)"/>
    <s v="BROCHES REF MS27980-7B"/>
    <n v="53141507"/>
    <s v="SELECCIÓN ABREVIADA SUBASTA INVERSA (NO DISPONIBLE)"/>
    <n v="3"/>
    <n v="10"/>
    <n v="10"/>
    <n v="100"/>
    <n v="136800"/>
    <s v="UNIDAD"/>
    <s v="NO SOLICITADAS"/>
  </r>
  <r>
    <x v="17"/>
    <s v="02-02-01-003-002"/>
    <s v="02-02-01-003-002-01"/>
    <s v="Materiales y suministros - Pasta de papel, papel y cartón"/>
    <s v="BRUNIDADTHER/ BLEEDER )MATERIAL ABSORVENTE) REF HCS2102 / PRESENTACIÓN X YARDA"/>
    <n v="39121700"/>
    <s v="SELECCIÓN ABREVIADA SUBASTA INVERSA (NO DISPONIBLE)"/>
    <n v="3"/>
    <n v="10"/>
    <n v="10"/>
    <n v="15"/>
    <n v="421485.27"/>
    <s v="UNIDAD"/>
    <s v="NO SOLICITADAS"/>
  </r>
  <r>
    <x v="17"/>
    <s v="02-02-01-003-005"/>
    <s v="02-02-01-003-005-03"/>
    <s v="Materiales y suministros - Jabón, preparados para limpieza, perfumes y preparados de tocador"/>
    <s v="CERA DESMOLDANTE REF CERA DESMOLDANTE"/>
    <n v="12181502"/>
    <s v="SELECCIÓN ABREVIADA SUBASTA INVERSA (NO DISPONIBLE)"/>
    <n v="3"/>
    <n v="10"/>
    <n v="10"/>
    <n v="2"/>
    <n v="337960"/>
    <s v="UNIDAD"/>
    <s v="NO SOLICITADAS"/>
  </r>
  <r>
    <x v="17"/>
    <s v="02-02-01-003-005"/>
    <s v="02-02-01-003-005-03"/>
    <s v="Materiales y suministros - Jabón, preparados para limpieza, perfumes y preparados de tocador"/>
    <s v="DESMOLDANTE LIQUIDO REF  FREKOTE 44-NC 83434 / GALON"/>
    <n v="13111001"/>
    <s v="SELECCIÓN ABREVIADA SUBASTA INVERSA (NO DISPONIBLE)"/>
    <n v="3"/>
    <n v="10"/>
    <n v="10"/>
    <n v="1"/>
    <n v="594863.77"/>
    <s v="UNIDAD"/>
    <s v="NO SOLICITADAS"/>
  </r>
  <r>
    <x v="17"/>
    <s v="02-02-01-003-007"/>
    <s v="02-02-01-003-007-09"/>
    <s v="Materiales y suministros - Otros productos minerales no metálicos n. C. P."/>
    <s v="DISCOS ROLOCK  COARSE REF 3M COARSE"/>
    <n v="39121700"/>
    <s v="SELECCIÓN ABREVIADA SUBASTA INVERSA (NO DISPONIBLE)"/>
    <n v="3"/>
    <n v="10"/>
    <n v="10"/>
    <n v="60"/>
    <n v="392700"/>
    <s v="UNIDAD"/>
    <s v="NO SOLICITADAS"/>
  </r>
  <r>
    <x v="17"/>
    <s v="02-02-01-003-007"/>
    <s v="02-02-01-003-007-09"/>
    <s v="Materiales y suministros - Otros productos minerales no metálicos n. C. P."/>
    <s v="DISCOS ROLOCK  FINE REF 3M FINE"/>
    <n v="39121700"/>
    <s v="SELECCIÓN ABREVIADA SUBASTA INVERSA (NO DISPONIBLE)"/>
    <n v="3"/>
    <n v="10"/>
    <n v="10"/>
    <n v="60"/>
    <n v="392700"/>
    <s v="UNIDAD"/>
    <s v="NO SOLICITADAS"/>
  </r>
  <r>
    <x v="17"/>
    <s v="02-02-01-003-007"/>
    <s v="02-02-01-003-007-09"/>
    <s v="Materiales y suministros - Otros productos minerales no metálicos n. C. P."/>
    <s v="DISCOS ROLOCK  MEDIO REF 3M MEDIO"/>
    <n v="39121700"/>
    <s v="SELECCIÓN ABREVIADA SUBASTA INVERSA (NO DISPONIBLE)"/>
    <n v="3"/>
    <n v="10"/>
    <n v="10"/>
    <n v="60"/>
    <n v="392700"/>
    <s v="UNIDAD"/>
    <s v="NO SOLICITADAS"/>
  </r>
  <r>
    <x v="17"/>
    <s v="02-02-01-003-007"/>
    <s v="02-02-01-003-007-09"/>
    <s v="Materiales y suministros - Otros productos minerales no metálicos n. C. P."/>
    <s v="DISCOS ROLOCK LIJA REF LIJA 3M 120"/>
    <n v="39121700"/>
    <s v="SELECCIÓN ABREVIADA SUBASTA INVERSA (NO DISPONIBLE)"/>
    <n v="3"/>
    <n v="10"/>
    <n v="10"/>
    <n v="60"/>
    <n v="678300"/>
    <s v="UNIDAD"/>
    <s v="NO SOLICITADAS"/>
  </r>
  <r>
    <x v="17"/>
    <s v="02-02-01-003-007"/>
    <s v="02-02-01-003-007-09"/>
    <s v="Materiales y suministros - Otros productos minerales no metálicos n. C. P."/>
    <s v="DISCOS ROLOCK LIJA REF LIJA 3M 220"/>
    <n v="39121700"/>
    <s v="SELECCIÓN ABREVIADA SUBASTA INVERSA (NO DISPONIBLE)"/>
    <n v="3"/>
    <n v="10"/>
    <n v="10"/>
    <n v="3"/>
    <n v="33915"/>
    <s v="UNIDAD"/>
    <s v="NO SOLICITADAS"/>
  </r>
  <r>
    <x v="17"/>
    <s v="02-02-01-003-007"/>
    <s v="02-02-01-003-007-09"/>
    <s v="Materiales y suministros - Otros productos minerales no metálicos n. C. P."/>
    <s v="DISCOS ROLOCK LIJA REF LIJA 3M 300"/>
    <n v="39121700"/>
    <s v="SELECCIÓN ABREVIADA SUBASTA INVERSA (NO DISPONIBLE)"/>
    <n v="3"/>
    <n v="10"/>
    <n v="10"/>
    <n v="60"/>
    <n v="678300"/>
    <s v="UNIDAD"/>
    <s v="NO SOLICITADAS"/>
  </r>
  <r>
    <x v="17"/>
    <s v="02-02-01-003-007"/>
    <s v="02-02-01-003-007-01"/>
    <s v="Materiales y suministros - Vidrio y productos de vidrio"/>
    <s v="TELA FIBRA DE VIDRIO DRY FIBERGLASS CLOTH REF STYLE 7781, MIL-C-9084 HCS2510-10 / PRESENTACIÓN X YARDA"/>
    <n v="11151512"/>
    <s v="SELECCIÓN ABREVIADA SUBASTA INVERSA (NO DISPONIBLE)"/>
    <n v="3"/>
    <n v="10"/>
    <n v="10"/>
    <n v="5"/>
    <n v="292229.73"/>
    <s v="UNIDAD"/>
    <s v="NO SOLICITADAS"/>
  </r>
  <r>
    <x v="17"/>
    <s v="02-02-01-003-006"/>
    <s v="02-02-01-003-006-09"/>
    <s v="Materiales y suministros - Otros productos plásticos"/>
    <s v="CINTA / FLASH TAPE REF HCS2114 / PRESENTACIÓN ROLLO"/>
    <n v="39121700"/>
    <s v="SELECCIÓN ABREVIADA SUBASTA INVERSA (NO DISPONIBLE)"/>
    <n v="3"/>
    <n v="10"/>
    <n v="10"/>
    <n v="3"/>
    <n v="364140"/>
    <s v="UNIDAD"/>
    <s v="NO SOLICITADAS"/>
  </r>
  <r>
    <x v="17"/>
    <s v="02-02-01-004-001"/>
    <s v="02-02-01-004-001"/>
    <s v="Materiales y suministros - Metales básicos"/>
    <s v="LAMINA ALUMINIO REF  2024T3 0.025 DE 3 MT X 1.2 MT"/>
    <n v="30102000"/>
    <s v="SELECCIÓN ABREVIADA SUBASTA INVERSA (NO DISPONIBLE)"/>
    <n v="3"/>
    <n v="10"/>
    <n v="10"/>
    <n v="1"/>
    <n v="983372.6"/>
    <s v="UNIDAD"/>
    <s v="NO SOLICITADAS"/>
  </r>
  <r>
    <x v="17"/>
    <s v="02-02-01-004-001"/>
    <s v="02-02-01-004-001"/>
    <s v="Materiales y suministros - Metales básicos"/>
    <s v="LAMINA ALUMINIO REF  2024T3 0.032 DE 3 MT X 1.2 MT"/>
    <n v="30102000"/>
    <s v="SELECCIÓN ABREVIADA SUBASTA INVERSA (NO DISPONIBLE)"/>
    <n v="3"/>
    <n v="10"/>
    <n v="10"/>
    <n v="1"/>
    <n v="1094800"/>
    <s v="UNIDAD"/>
    <s v="NO SOLICITADAS"/>
  </r>
  <r>
    <x v="17"/>
    <s v="02-02-01-003-008"/>
    <s v="02-02-01-003-008-09"/>
    <s v="Materiales y suministros - Otros artículos manufacturados n. C. P."/>
    <s v="ATOMIZADOR PLASTICO REF ATOMIZADOR PLASTICO TRANSPARENTE DE 32 ONZAS "/>
    <n v="40141742"/>
    <s v="SELECCIÓN ABREVIADA SUBASTA INVERSA (NO DISPONIBLE)"/>
    <n v="3"/>
    <n v="10"/>
    <n v="10"/>
    <n v="18"/>
    <n v="96390"/>
    <s v="UNIDAD"/>
    <s v="NO SOLICITADAS"/>
  </r>
  <r>
    <x v="17"/>
    <s v="02-02-01-003-006"/>
    <s v="02-02-01-003-006-03"/>
    <s v="Materiales y suministros - Semimanufacturas de plástico"/>
    <s v="VASOS PLASTICOS REF VASOS PLASTICOS DE POLIESTIRENO TRANSPARENTE DE 9 ONZAS CAJA POR 2500 UNIDADES "/>
    <n v="41121800"/>
    <s v="SELECCIÓN ABREVIADA SUBASTA INVERSA (NO DISPONIBLE)"/>
    <n v="3"/>
    <n v="10"/>
    <n v="10"/>
    <n v="1"/>
    <n v="142800"/>
    <s v="UNIDAD"/>
    <s v="NO SOLICITADAS"/>
  </r>
  <r>
    <x v="17"/>
    <s v="02-02-01-003-005"/>
    <s v="02-02-01-003-005-02"/>
    <s v="Materiales y suministros - Productos farmacéuticos"/>
    <s v="ESPATULA PLASTICA FLEXIBLE DE POLIPROPILENO REF ESPATULA PLASTICA FLEXIBLE DE POLIPROPILENO CON MANGO DE 3&quot; DE ANCHO"/>
    <n v="41122004"/>
    <s v="SELECCIÓN ABREVIADA SUBASTA INVERSA (NO DISPONIBLE)"/>
    <n v="3"/>
    <n v="10"/>
    <n v="10"/>
    <n v="22"/>
    <n v="1681445.06"/>
    <s v="UNIDAD"/>
    <s v="NO SOLICITADAS"/>
  </r>
  <r>
    <x v="17"/>
    <s v="02-02-01-003-001"/>
    <s v="02-02-01-003-001"/>
    <s v="Materiales y suministros - Productos de madera, corcho, cestería y espartería"/>
    <s v="BAJA LENGUAS REF 6&quot; DE LARGO Y 2/3&quot; ANCHO CAJA DE 500 UNIDADES "/>
    <n v="42181501"/>
    <s v="SELECCIÓN ABREVIADA SUBASTA INVERSA (NO DISPONIBLE)"/>
    <n v="3"/>
    <n v="10"/>
    <n v="10"/>
    <n v="1"/>
    <n v="42485.71"/>
    <s v="UNIDAD"/>
    <s v="NO SOLICITADAS"/>
  </r>
  <r>
    <x v="17"/>
    <s v="02-02-01-003-004"/>
    <s v="02-02-01-003-004-01"/>
    <s v="Materiales y suministros - Químicos orgánicos básicos"/>
    <s v="METIL ETHIL KETONE MEK"/>
    <n v="12191500"/>
    <s v="SELECCIÓN ABREVIADA SUBASTA INVERSA (NO DISPONIBLE)"/>
    <n v="3"/>
    <n v="10"/>
    <n v="10"/>
    <n v="2"/>
    <n v="197817.05"/>
    <s v="GALON"/>
    <s v="NO SOLICITADAS"/>
  </r>
  <r>
    <x v="17"/>
    <s v="02-02-01-003-006"/>
    <s v="02-02-01-003-006-03"/>
    <s v="Materiales y suministros - Semimanufacturas de plástico"/>
    <s v="TELA DESMOLDANTE TIPO PEEL PLY REF HCS2112 / PRESENTACIÓN X YARDA"/>
    <n v="39121700"/>
    <s v="SELECCIÓN ABREVIADA SUBASTA INVERSA (NO DISPONIBLE)"/>
    <n v="3"/>
    <n v="10"/>
    <n v="10"/>
    <n v="7"/>
    <n v="514794"/>
    <s v="UNIDAD"/>
    <s v="NO SOLICITADAS"/>
  </r>
  <r>
    <x v="17"/>
    <s v="02-02-01-004-002"/>
    <s v="02-02-01-004-002"/>
    <s v="Materiales y suministros - Productos metálicos elaborados (excepto maquinaria y equipo)"/>
    <s v="SPORTE DE DISCO POWER LOCK DISC HOLDERS TYPE I REF 64002"/>
    <n v="31191506"/>
    <s v="SELECCIÓN ABREVIADA SUBASTA INVERSA (NO DISPONIBLE)"/>
    <n v="3"/>
    <n v="10"/>
    <n v="10"/>
    <n v="1"/>
    <n v="88731.74"/>
    <s v="UNIDAD"/>
    <s v="NO SOLICITADAS"/>
  </r>
  <r>
    <x v="17"/>
    <s v="02-02-01-004-002"/>
    <s v="02-02-01-004-002"/>
    <s v="Materiales y suministros - Productos metálicos elaborados (excepto maquinaria y equipo)"/>
    <s v="SOPORTE DE DISCO POWER LOCK DISC HOLDERS TYPE III REF 64037"/>
    <n v="31191506"/>
    <s v="SELECCIÓN ABREVIADA SUBASTA INVERSA (NO DISPONIBLE)"/>
    <n v="3"/>
    <n v="10"/>
    <n v="10"/>
    <n v="1"/>
    <n v="89488"/>
    <s v="UNIDAD"/>
    <s v="NO SOLICITADAS"/>
  </r>
  <r>
    <x v="17"/>
    <s v="02-02-01-004-002"/>
    <s v="02-02-01-004-002"/>
    <s v="Materiales y suministros - Productos metálicos elaborados (excepto maquinaria y equipo)"/>
    <s v="RECEPTACLE (RECEPTACULO) REF  V4-109"/>
    <n v="27111704"/>
    <s v="SELECCIÓN ABREVIADA SUBASTA INVERSA (NO DISPONIBLE)"/>
    <n v="3"/>
    <n v="10"/>
    <n v="10"/>
    <n v="8"/>
    <n v="1570800"/>
    <s v="UNIDAD"/>
    <s v="NO SOLICITADAS"/>
  </r>
  <r>
    <x v="17"/>
    <s v="02-02-01-004-002"/>
    <s v="02-02-01-004-002"/>
    <s v="Materiales y suministros - Productos metálicos elaborados (excepto maquinaria y equipo)"/>
    <s v="RECEPTACLE (RECEPTACULO) REF NAS1474A3"/>
    <n v="27111704"/>
    <s v="SELECCIÓN ABREVIADA SUBASTA INVERSA (NO DISPONIBLE)"/>
    <n v="3"/>
    <n v="10"/>
    <n v="10"/>
    <n v="10"/>
    <n v="279650"/>
    <s v="UNIDAD"/>
    <s v="NO SOLICITADAS"/>
  </r>
  <r>
    <x v="17"/>
    <s v="02-02-01-004-002"/>
    <s v="02-02-01-004-002"/>
    <s v="Materiales y suministros - Productos metálicos elaborados (excepto maquinaria y equipo)"/>
    <s v="RECEPTACLE (RECEPTACULO) REF MS17731-21"/>
    <n v="27111704"/>
    <s v="SELECCIÓN ABREVIADA SUBASTA INVERSA (NO DISPONIBLE)"/>
    <n v="3"/>
    <n v="10"/>
    <n v="10"/>
    <n v="8"/>
    <n v="1904000"/>
    <s v="UNIDAD"/>
    <s v="NO SOLICITADAS"/>
  </r>
  <r>
    <x v="17"/>
    <s v="02-02-01-003-005"/>
    <s v="02-02-01-003-005-04"/>
    <s v="Materiales y suministros - Productos químicos n. C. P."/>
    <s v="RELEASE FILM, PERFORATED (PLASTICO PARA HACER VACIO)  REF HCS2108-P / PRESENTACIÓN X YARDA"/>
    <n v="39121700"/>
    <s v="SELECCIÓN ABREVIADA SUBASTA INVERSA (NO DISPONIBLE)"/>
    <n v="3"/>
    <n v="10"/>
    <n v="10"/>
    <n v="5"/>
    <n v="505750"/>
    <s v="UNIDAD"/>
    <s v="NO SOLICITADAS"/>
  </r>
  <r>
    <x v="17"/>
    <s v="02-02-01-004-002"/>
    <s v="02-02-01-004-002"/>
    <s v="Materiales y suministros - Productos metálicos elaborados (excepto maquinaria y equipo)"/>
    <s v="REMACHE PARA SADDLE / RIVET BLIND HUCK  REF OSR10B"/>
    <n v="31162200"/>
    <s v="SELECCIÓN ABREVIADA SUBASTA INVERSA (NO DISPONIBLE)"/>
    <n v="3"/>
    <n v="10"/>
    <n v="10"/>
    <n v="19"/>
    <n v="2086903"/>
    <s v="UNIDAD"/>
    <s v="NO SOLICITADAS"/>
  </r>
  <r>
    <x v="17"/>
    <s v="02-02-01-004-002"/>
    <s v="02-02-01-004-002"/>
    <s v="Materiales y suministros - Productos metálicos elaborados (excepto maquinaria y equipo)"/>
    <s v="REMACHE PARA SADDLE / RIVET BLIND HUCK  REF OSR10C"/>
    <n v="31162200"/>
    <s v="SELECCIÓN ABREVIADA SUBASTA INVERSA (NO DISPONIBLE)"/>
    <n v="3"/>
    <n v="10"/>
    <n v="10"/>
    <n v="19"/>
    <n v="2086903"/>
    <s v="UNIDAD"/>
    <s v="NO SOLICITADAS"/>
  </r>
  <r>
    <x v="17"/>
    <s v="02-02-01-004-002"/>
    <s v="02-02-01-004-002"/>
    <s v="Materiales y suministros - Productos metálicos elaborados (excepto maquinaria y equipo)"/>
    <s v="REMACHE PARA SADDLE / RIVET BLIND HUCK  REF OSR10D"/>
    <n v="31162200"/>
    <s v="SELECCIÓN ABREVIADA SUBASTA INVERSA (NO DISPONIBLE)"/>
    <n v="3"/>
    <n v="10"/>
    <n v="10"/>
    <n v="19"/>
    <n v="2086903"/>
    <s v="UNIDAD"/>
    <s v="NO SOLICITADAS"/>
  </r>
  <r>
    <x v="17"/>
    <s v="02-02-01-004-002"/>
    <s v="02-02-01-004-002"/>
    <s v="Materiales y suministros - Productos metálicos elaborados (excepto maquinaria y equipo)"/>
    <s v="REMACHE PARA SADDLE / RIVET BLIND HUCK  REF OSR10E"/>
    <n v="31162200"/>
    <s v="SELECCIÓN ABREVIADA SUBASTA INVERSA (NO DISPONIBLE)"/>
    <n v="3"/>
    <n v="10"/>
    <n v="10"/>
    <n v="19"/>
    <n v="2086903"/>
    <s v="UNIDAD"/>
    <s v="NO SOLICITADAS"/>
  </r>
  <r>
    <x v="17"/>
    <s v="02-02-01-004-002"/>
    <s v="02-02-01-004-002"/>
    <s v="Materiales y suministros - Productos metálicos elaborados (excepto maquinaria y equipo)"/>
    <s v="RIVET CHERRY MAX REF CR 3242 4-1"/>
    <n v="31162200"/>
    <s v="SELECCIÓN ABREVIADA SUBASTA INVERSA (NO DISPONIBLE)"/>
    <n v="3"/>
    <n v="10"/>
    <n v="10"/>
    <n v="70"/>
    <n v="175000"/>
    <s v="UNIDAD"/>
    <s v="NO SOLICITADAS"/>
  </r>
  <r>
    <x v="17"/>
    <s v="02-02-01-004-002"/>
    <s v="02-02-01-004-002"/>
    <s v="Materiales y suministros - Productos metálicos elaborados (excepto maquinaria y equipo)"/>
    <s v="RIVET CHERRY MAX REF CR 3242 4-2"/>
    <n v="31162200"/>
    <s v="SELECCIÓN ABREVIADA SUBASTA INVERSA (NO DISPONIBLE)"/>
    <n v="3"/>
    <n v="10"/>
    <n v="10"/>
    <n v="150"/>
    <n v="375000"/>
    <s v="UNIDAD"/>
    <s v="NO SOLICITADAS"/>
  </r>
  <r>
    <x v="17"/>
    <s v="02-02-01-004-002"/>
    <s v="02-02-01-004-002"/>
    <s v="Materiales y suministros - Productos metálicos elaborados (excepto maquinaria y equipo)"/>
    <s v="RIVET CHERRY MAX REF CR 3242 4-3"/>
    <n v="31162200"/>
    <s v="SELECCIÓN ABREVIADA SUBASTA INVERSA (NO DISPONIBLE)"/>
    <n v="3"/>
    <n v="10"/>
    <n v="10"/>
    <n v="100"/>
    <n v="250000"/>
    <s v="UNIDAD"/>
    <s v="NO SOLICITADAS"/>
  </r>
  <r>
    <x v="17"/>
    <s v="02-02-01-004-002"/>
    <s v="02-02-01-004-002"/>
    <s v="Materiales y suministros - Productos metálicos elaborados (excepto maquinaria y equipo)"/>
    <s v="RIVET CHERRY MAX REF CR 3242 4-4"/>
    <n v="31162200"/>
    <s v="SELECCIÓN ABREVIADA SUBASTA INVERSA (NO DISPONIBLE)"/>
    <n v="3"/>
    <n v="10"/>
    <n v="10"/>
    <n v="90"/>
    <n v="225000"/>
    <s v="UNIDAD"/>
    <s v="NO SOLICITADAS"/>
  </r>
  <r>
    <x v="17"/>
    <s v="02-02-01-004-002"/>
    <s v="02-02-01-004-002"/>
    <s v="Materiales y suministros - Productos metálicos elaborados (excepto maquinaria y equipo)"/>
    <s v="RIVET CHERRY MAX REF CR 3242 4-5"/>
    <n v="31162200"/>
    <s v="SELECCIÓN ABREVIADA SUBASTA INVERSA (NO DISPONIBLE)"/>
    <n v="3"/>
    <n v="10"/>
    <n v="10"/>
    <n v="40"/>
    <n v="100000"/>
    <s v="UNIDAD"/>
    <s v="NO SOLICITADAS"/>
  </r>
  <r>
    <x v="17"/>
    <s v="02-02-01-004-002"/>
    <s v="02-02-01-004-002"/>
    <s v="Materiales y suministros - Productos metálicos elaborados (excepto maquinaria y equipo)"/>
    <s v="RIVET CHERRY MAX REF CR 3242 4-6"/>
    <n v="31162200"/>
    <s v="SELECCIÓN ABREVIADA SUBASTA INVERSA (NO DISPONIBLE)"/>
    <n v="3"/>
    <n v="10"/>
    <n v="10"/>
    <n v="30"/>
    <n v="75000"/>
    <s v="UNIDAD"/>
    <s v="NO SOLICITADAS"/>
  </r>
  <r>
    <x v="17"/>
    <s v="02-02-01-004-002"/>
    <s v="02-02-01-004-002"/>
    <s v="Materiales y suministros - Productos metálicos elaborados (excepto maquinaria y equipo)"/>
    <s v="RIVET CHERRY MAX REF CR 3242 4-7"/>
    <n v="31162200"/>
    <s v="SELECCIÓN ABREVIADA SUBASTA INVERSA (NO DISPONIBLE)"/>
    <n v="3"/>
    <n v="10"/>
    <n v="10"/>
    <n v="25"/>
    <n v="62500"/>
    <s v="UNIDAD"/>
    <s v="NO SOLICITADAS"/>
  </r>
  <r>
    <x v="17"/>
    <s v="02-02-01-004-002"/>
    <s v="02-02-01-004-002"/>
    <s v="Materiales y suministros - Productos metálicos elaborados (excepto maquinaria y equipo)"/>
    <s v="RIVET CHERRY MAX REF CR 3213 4-1"/>
    <n v="31162200"/>
    <s v="SELECCIÓN ABREVIADA SUBASTA INVERSA (NO DISPONIBLE)"/>
    <n v="3"/>
    <n v="10"/>
    <n v="10"/>
    <n v="75"/>
    <n v="187500"/>
    <s v="UNIDAD"/>
    <s v="NO SOLICITADAS"/>
  </r>
  <r>
    <x v="17"/>
    <s v="02-02-01-004-002"/>
    <s v="02-02-01-004-002"/>
    <s v="Materiales y suministros - Productos metálicos elaborados (excepto maquinaria y equipo)"/>
    <s v="RIVET CHERRY MAX REF CR 3213 4-2"/>
    <n v="31162200"/>
    <s v="SELECCIÓN ABREVIADA SUBASTA INVERSA (NO DISPONIBLE)"/>
    <n v="3"/>
    <n v="10"/>
    <n v="10"/>
    <n v="200"/>
    <n v="500000"/>
    <s v="UNIDAD"/>
    <s v="NO SOLICITADAS"/>
  </r>
  <r>
    <x v="17"/>
    <s v="02-02-01-004-002"/>
    <s v="02-02-01-004-002"/>
    <s v="Materiales y suministros - Productos metálicos elaborados (excepto maquinaria y equipo)"/>
    <s v="RIVET CHERRY MAX REF CR 3213 4-3"/>
    <n v="31162200"/>
    <s v="SELECCIÓN ABREVIADA SUBASTA INVERSA (NO DISPONIBLE)"/>
    <n v="3"/>
    <n v="10"/>
    <n v="10"/>
    <n v="200"/>
    <n v="500000"/>
    <s v="UNIDAD"/>
    <s v="NO SOLICITADAS"/>
  </r>
  <r>
    <x v="17"/>
    <s v="02-02-01-004-002"/>
    <s v="02-02-01-004-002"/>
    <s v="Materiales y suministros - Productos metálicos elaborados (excepto maquinaria y equipo)"/>
    <s v="RIVET CHERRY MAX REF CR 3213 4-4"/>
    <n v="31162200"/>
    <s v="SELECCIÓN ABREVIADA SUBASTA INVERSA (NO DISPONIBLE)"/>
    <n v="3"/>
    <n v="10"/>
    <n v="10"/>
    <n v="135"/>
    <n v="337500"/>
    <s v="UNIDAD"/>
    <s v="NO SOLICITADAS"/>
  </r>
  <r>
    <x v="17"/>
    <s v="02-02-01-004-002"/>
    <s v="02-02-01-004-002"/>
    <s v="Materiales y suministros - Productos metálicos elaborados (excepto maquinaria y equipo)"/>
    <s v="RIVET CHERRY MAX REF CR 3213 4-5"/>
    <n v="31162200"/>
    <s v="SELECCIÓN ABREVIADA SUBASTA INVERSA (NO DISPONIBLE)"/>
    <n v="3"/>
    <n v="10"/>
    <n v="10"/>
    <n v="120"/>
    <n v="300000"/>
    <s v="UNIDAD"/>
    <s v="NO SOLICITADAS"/>
  </r>
  <r>
    <x v="17"/>
    <s v="02-02-01-004-002"/>
    <s v="02-02-01-004-002"/>
    <s v="Materiales y suministros - Productos metálicos elaborados (excepto maquinaria y equipo)"/>
    <s v="RIVET CHERRY MAX REF CR 3213 4-6"/>
    <n v="31162200"/>
    <s v="SELECCIÓN ABREVIADA SUBASTA INVERSA (NO DISPONIBLE)"/>
    <n v="3"/>
    <n v="10"/>
    <n v="10"/>
    <n v="50"/>
    <n v="125000"/>
    <s v="UNIDAD"/>
    <s v="NO SOLICITADAS"/>
  </r>
  <r>
    <x v="17"/>
    <s v="02-02-01-004-002"/>
    <s v="02-02-01-004-002"/>
    <s v="Materiales y suministros - Productos metálicos elaborados (excepto maquinaria y equipo)"/>
    <s v="RIVET CHERRY MAX REF CR 3213 4-7"/>
    <n v="31162200"/>
    <s v="SELECCIÓN ABREVIADA SUBASTA INVERSA (NO DISPONIBLE)"/>
    <n v="3"/>
    <n v="10"/>
    <n v="10"/>
    <n v="50"/>
    <n v="125000"/>
    <s v="UNIDAD"/>
    <s v="NO SOLICITADAS"/>
  </r>
  <r>
    <x v="17"/>
    <s v="02-02-01-004-002"/>
    <s v="02-02-01-004-002"/>
    <s v="Materiales y suministros - Productos metálicos elaborados (excepto maquinaria y equipo)"/>
    <s v="RIVET CHERRY MAX REF CR3213-5-1"/>
    <n v="31162200"/>
    <s v="SELECCIÓN ABREVIADA SUBASTA INVERSA (NO DISPONIBLE)"/>
    <n v="3"/>
    <n v="10"/>
    <n v="10"/>
    <n v="30"/>
    <n v="75000"/>
    <s v="UNIDAD"/>
    <s v="NO SOLICITADAS"/>
  </r>
  <r>
    <x v="17"/>
    <s v="02-02-01-004-002"/>
    <s v="02-02-01-004-002"/>
    <s v="Materiales y suministros - Productos metálicos elaborados (excepto maquinaria y equipo)"/>
    <s v="RIVET CHERRY MAX REF CR3213-5-2"/>
    <n v="31162200"/>
    <s v="SELECCIÓN ABREVIADA SUBASTA INVERSA (NO DISPONIBLE)"/>
    <n v="3"/>
    <n v="10"/>
    <n v="10"/>
    <n v="80"/>
    <n v="200000"/>
    <s v="UNIDAD"/>
    <s v="NO SOLICITADAS"/>
  </r>
  <r>
    <x v="17"/>
    <s v="02-02-01-004-002"/>
    <s v="02-02-01-004-002"/>
    <s v="Materiales y suministros - Productos metálicos elaborados (excepto maquinaria y equipo)"/>
    <s v="RIVET CHERRY MAX REF CR3213-5-3"/>
    <n v="31162200"/>
    <s v="SELECCIÓN ABREVIADA SUBASTA INVERSA (NO DISPONIBLE)"/>
    <n v="3"/>
    <n v="10"/>
    <n v="10"/>
    <n v="100"/>
    <n v="250000"/>
    <s v="UNIDAD"/>
    <s v="NO SOLICITADAS"/>
  </r>
  <r>
    <x v="17"/>
    <s v="02-02-01-004-002"/>
    <s v="02-02-01-004-002"/>
    <s v="Materiales y suministros - Productos metálicos elaborados (excepto maquinaria y equipo)"/>
    <s v="RIVET CHERRY MAX REF CR3213-5-4"/>
    <n v="31162200"/>
    <s v="SELECCIÓN ABREVIADA SUBASTA INVERSA (NO DISPONIBLE)"/>
    <n v="3"/>
    <n v="10"/>
    <n v="10"/>
    <n v="80"/>
    <n v="200000"/>
    <s v="UNIDAD"/>
    <s v="NO SOLICITADAS"/>
  </r>
  <r>
    <x v="17"/>
    <s v="02-02-01-004-002"/>
    <s v="02-02-01-004-002"/>
    <s v="Materiales y suministros - Productos metálicos elaborados (excepto maquinaria y equipo)"/>
    <s v="RIVET CHERRY MAX REF CR3213-5-5"/>
    <n v="31162200"/>
    <s v="SELECCIÓN ABREVIADA SUBASTA INVERSA (NO DISPONIBLE)"/>
    <n v="3"/>
    <n v="10"/>
    <n v="10"/>
    <n v="70"/>
    <n v="175000"/>
    <s v="UNIDAD"/>
    <s v="NO SOLICITADAS"/>
  </r>
  <r>
    <x v="17"/>
    <s v="02-02-01-004-002"/>
    <s v="02-02-01-004-002"/>
    <s v="Materiales y suministros - Productos metálicos elaborados (excepto maquinaria y equipo)"/>
    <s v="RIVET CHERRY MAX REF CR3213-5-6"/>
    <n v="31162200"/>
    <s v="SELECCIÓN ABREVIADA SUBASTA INVERSA (NO DISPONIBLE)"/>
    <n v="3"/>
    <n v="10"/>
    <n v="10"/>
    <n v="50"/>
    <n v="125000"/>
    <s v="UNIDAD"/>
    <s v="NO SOLICITADAS"/>
  </r>
  <r>
    <x v="17"/>
    <s v="02-02-01-004-002"/>
    <s v="02-02-01-004-002"/>
    <s v="Materiales y suministros - Productos metálicos elaborados (excepto maquinaria y equipo)"/>
    <s v="RIVET CHERRY MAX REF CR3213-5-7"/>
    <n v="31162200"/>
    <s v="SELECCIÓN ABREVIADA SUBASTA INVERSA (NO DISPONIBLE)"/>
    <n v="3"/>
    <n v="10"/>
    <n v="10"/>
    <n v="300"/>
    <n v="2856000"/>
    <s v="UNIDAD"/>
    <s v="NO SOLICITADAS"/>
  </r>
  <r>
    <x v="17"/>
    <s v="02-02-01-004-002"/>
    <s v="02-02-01-004-002"/>
    <s v="Materiales y suministros - Productos metálicos elaborados (excepto maquinaria y equipo)"/>
    <s v="RIVET CHERRY MAX REF CR3553-4-4"/>
    <n v="31162200"/>
    <s v="SELECCIÓN ABREVIADA SUBASTA INVERSA (NO DISPONIBLE)"/>
    <n v="3"/>
    <n v="10"/>
    <n v="10"/>
    <n v="200"/>
    <n v="1904000"/>
    <s v="UNIDAD"/>
    <s v="NO SOLICITADAS"/>
  </r>
  <r>
    <x v="17"/>
    <s v="02-02-01-004-002"/>
    <s v="02-02-01-004-002"/>
    <s v="Materiales y suministros - Productos metálicos elaborados (excepto maquinaria y equipo)"/>
    <s v="RIVET CHERRY MAX REF CR3552-4-5"/>
    <n v="31162200"/>
    <s v="SELECCIÓN ABREVIADA SUBASTA INVERSA (NO DISPONIBLE)"/>
    <n v="3"/>
    <n v="10"/>
    <n v="10"/>
    <n v="50"/>
    <n v="476000"/>
    <s v="UNIDAD"/>
    <s v="NO SOLICITADAS"/>
  </r>
  <r>
    <x v="17"/>
    <s v="02-02-01-004-002"/>
    <s v="02-02-01-004-002"/>
    <s v="Materiales y suministros - Productos metálicos elaborados (excepto maquinaria y equipo)"/>
    <s v="RIVET CHERRY MAX REF CR3552-4-3"/>
    <n v="31162200"/>
    <s v="SELECCIÓN ABREVIADA SUBASTA INVERSA (NO DISPONIBLE)"/>
    <n v="3"/>
    <n v="10"/>
    <n v="10"/>
    <n v="100"/>
    <n v="952000"/>
    <s v="UNIDAD"/>
    <s v="NO SOLICITADAS"/>
  </r>
  <r>
    <x v="17"/>
    <s v="02-02-01-004-002"/>
    <s v="02-02-01-004-002"/>
    <s v="Materiales y suministros - Productos metálicos elaborados (excepto maquinaria y equipo)"/>
    <s v="RIVET CHERRY MAX REF CR3552-5-3"/>
    <n v="31162200"/>
    <s v="SELECCIÓN ABREVIADA SUBASTA INVERSA (NO DISPONIBLE)"/>
    <n v="3"/>
    <n v="10"/>
    <n v="10"/>
    <n v="110"/>
    <n v="1047200"/>
    <s v="UNIDAD"/>
    <s v="NO SOLICITADAS"/>
  </r>
  <r>
    <x v="17"/>
    <s v="02-02-01-004-002"/>
    <s v="02-02-01-004-002"/>
    <s v="Materiales y suministros - Productos metálicos elaborados (excepto maquinaria y equipo)"/>
    <s v="RIVET CHERRY MAX REF CR3552-5-4"/>
    <n v="31162200"/>
    <s v="SELECCIÓN ABREVIADA SUBASTA INVERSA (NO DISPONIBLE)"/>
    <n v="3"/>
    <n v="10"/>
    <n v="10"/>
    <n v="110"/>
    <n v="1047200"/>
    <s v="UNIDAD"/>
    <s v="NO SOLICITADAS"/>
  </r>
  <r>
    <x v="17"/>
    <s v="02-02-01-004-002"/>
    <s v="02-02-01-004-002"/>
    <s v="Materiales y suministros - Productos metálicos elaborados (excepto maquinaria y equipo)"/>
    <s v="RIVET CHERRY MAX REF CR3552-5-5"/>
    <n v="31162200"/>
    <s v="SELECCIÓN ABREVIADA SUBASTA INVERSA (NO DISPONIBLE)"/>
    <n v="3"/>
    <n v="10"/>
    <n v="10"/>
    <n v="60"/>
    <n v="699720"/>
    <s v="UNIDAD"/>
    <s v="NO SOLICITADAS"/>
  </r>
  <r>
    <x v="17"/>
    <s v="02-02-01-004-002"/>
    <s v="02-02-01-004-002"/>
    <s v="Materiales y suministros - Productos metálicos elaborados (excepto maquinaria y equipo)"/>
    <s v="RIVET CHERRY MAX REF CR3553-5-6"/>
    <n v="31162200"/>
    <s v="SELECCIÓN ABREVIADA SUBASTA INVERSA (NO DISPONIBLE)"/>
    <n v="3"/>
    <n v="10"/>
    <n v="10"/>
    <n v="50"/>
    <n v="583100"/>
    <s v="UNIDAD"/>
    <s v="NO SOLICITADAS"/>
  </r>
  <r>
    <x v="17"/>
    <s v="02-02-01-004-002"/>
    <s v="02-02-01-004-002"/>
    <s v="Materiales y suministros - Productos metálicos elaborados (excepto maquinaria y equipo)"/>
    <s v="RIVET CHERRY MAX REF CR3553-5-7"/>
    <n v="31162200"/>
    <s v="SELECCIÓN ABREVIADA SUBASTA INVERSA (NO DISPONIBLE)"/>
    <n v="3"/>
    <n v="10"/>
    <n v="10"/>
    <n v="50"/>
    <n v="583100"/>
    <s v="UNIDAD"/>
    <s v="NO SOLICITADAS"/>
  </r>
  <r>
    <x v="17"/>
    <s v="02-02-01-004-002"/>
    <s v="02-02-01-004-002"/>
    <s v="Materiales y suministros - Productos metálicos elaborados (excepto maquinaria y equipo)"/>
    <s v="RIVET CHERRY MAX REF CR3553-4-6"/>
    <n v="31162200"/>
    <s v="SELECCIÓN ABREVIADA SUBASTA INVERSA (NO DISPONIBLE)"/>
    <n v="3"/>
    <n v="10"/>
    <n v="10"/>
    <n v="50"/>
    <n v="493850"/>
    <s v="UNIDAD"/>
    <s v="NO SOLICITADAS"/>
  </r>
  <r>
    <x v="17"/>
    <s v="02-02-01-004-002"/>
    <s v="02-02-01-004-002"/>
    <s v="Materiales y suministros - Productos metálicos elaborados (excepto maquinaria y equipo)"/>
    <s v="RIVET CHERRY MAX REF CR 3243 4-1"/>
    <n v="31162200"/>
    <s v="SELECCIÓN ABREVIADA SUBASTA INVERSA (NO DISPONIBLE)"/>
    <n v="3"/>
    <n v="10"/>
    <n v="10"/>
    <n v="80"/>
    <n v="238000"/>
    <s v="UNIDAD"/>
    <s v="NO SOLICITADAS"/>
  </r>
  <r>
    <x v="17"/>
    <s v="02-02-01-004-002"/>
    <s v="02-02-01-004-002"/>
    <s v="Materiales y suministros - Productos metálicos elaborados (excepto maquinaria y equipo)"/>
    <s v="RIVET CHERRY MAX REF CR 3243 4-2"/>
    <n v="31162200"/>
    <s v="SELECCIÓN ABREVIADA SUBASTA INVERSA (NO DISPONIBLE)"/>
    <n v="3"/>
    <n v="10"/>
    <n v="10"/>
    <n v="500"/>
    <n v="1487500"/>
    <s v="UNIDAD"/>
    <s v="NO SOLICITADAS"/>
  </r>
  <r>
    <x v="17"/>
    <s v="02-02-01-004-002"/>
    <s v="02-02-01-004-002"/>
    <s v="Materiales y suministros - Productos metálicos elaborados (excepto maquinaria y equipo)"/>
    <s v="RIVET CHERRY MAX REF  CR 3243 4-3"/>
    <n v="31162200"/>
    <s v="SELECCIÓN ABREVIADA SUBASTA INVERSA (NO DISPONIBLE)"/>
    <n v="3"/>
    <n v="10"/>
    <n v="10"/>
    <n v="500"/>
    <n v="1487500"/>
    <s v="UNIDAD"/>
    <s v="NO SOLICITADAS"/>
  </r>
  <r>
    <x v="17"/>
    <s v="02-02-01-004-002"/>
    <s v="02-02-01-004-002"/>
    <s v="Materiales y suministros - Productos metálicos elaborados (excepto maquinaria y equipo)"/>
    <s v="RIVET CHERRY MAX REF CR 3243 4-4"/>
    <n v="31162200"/>
    <s v="SELECCIÓN ABREVIADA SUBASTA INVERSA (NO DISPONIBLE)"/>
    <n v="3"/>
    <n v="10"/>
    <n v="10"/>
    <n v="300"/>
    <n v="892500"/>
    <s v="UNIDAD"/>
    <s v="NO SOLICITADAS"/>
  </r>
  <r>
    <x v="17"/>
    <s v="02-02-01-004-002"/>
    <s v="02-02-01-004-002"/>
    <s v="Materiales y suministros - Productos metálicos elaborados (excepto maquinaria y equipo)"/>
    <s v="RIVET CHERRY MAX REF  CR 3243 4-5"/>
    <n v="31162200"/>
    <s v="SELECCIÓN ABREVIADA SUBASTA INVERSA (NO DISPONIBLE)"/>
    <n v="3"/>
    <n v="10"/>
    <n v="10"/>
    <n v="100"/>
    <n v="333200"/>
    <s v="UNIDAD"/>
    <s v="NO SOLICITADAS"/>
  </r>
  <r>
    <x v="17"/>
    <s v="02-02-01-004-002"/>
    <s v="02-02-01-004-002"/>
    <s v="Materiales y suministros - Productos metálicos elaborados (excepto maquinaria y equipo)"/>
    <s v="RIVET CHERRY MAX REF  CR 3243 4-6"/>
    <n v="31162200"/>
    <s v="SELECCIÓN ABREVIADA SUBASTA INVERSA (NO DISPONIBLE)"/>
    <n v="3"/>
    <n v="10"/>
    <n v="10"/>
    <n v="80"/>
    <n v="266560"/>
    <s v="UNIDAD"/>
    <s v="NO SOLICITADAS"/>
  </r>
  <r>
    <x v="17"/>
    <s v="02-02-01-004-002"/>
    <s v="02-02-01-004-002"/>
    <s v="Materiales y suministros - Productos metálicos elaborados (excepto maquinaria y equipo)"/>
    <s v="RIVET CHERRY MAX REF  CR 3243 4-7"/>
    <n v="31162200"/>
    <s v="SELECCIÓN ABREVIADA SUBASTA INVERSA (NO DISPONIBLE)"/>
    <n v="3"/>
    <n v="10"/>
    <n v="10"/>
    <n v="70"/>
    <n v="266560"/>
    <s v="UNIDAD"/>
    <s v="NO SOLICITADAS"/>
  </r>
  <r>
    <x v="17"/>
    <s v="02-02-01-004-002"/>
    <s v="02-02-01-004-002"/>
    <s v="Materiales y suministros - Productos metálicos elaborados (excepto maquinaria y equipo)"/>
    <s v="RIVET CHERRY MAX REF CR 3552 4-2"/>
    <n v="31162200"/>
    <s v="SELECCIÓN ABREVIADA SUBASTA INVERSA (NO DISPONIBLE)"/>
    <n v="3"/>
    <n v="10"/>
    <n v="10"/>
    <n v="90"/>
    <n v="856800"/>
    <s v="UNIDAD"/>
    <s v="NO SOLICITADAS"/>
  </r>
  <r>
    <x v="17"/>
    <s v="02-02-01-004-002"/>
    <s v="02-02-01-004-002"/>
    <s v="Materiales y suministros - Productos metálicos elaborados (excepto maquinaria y equipo)"/>
    <s v="RIVET CHERRY MAX REF CR 3552 5-2"/>
    <n v="31162200"/>
    <s v="SELECCIÓN ABREVIADA SUBASTA INVERSA (NO DISPONIBLE)"/>
    <n v="3"/>
    <n v="10"/>
    <n v="10"/>
    <n v="95"/>
    <n v="904400"/>
    <s v="UNIDAD"/>
    <s v="NO SOLICITADAS"/>
  </r>
  <r>
    <x v="17"/>
    <s v="02-02-01-004-002"/>
    <s v="02-02-01-004-002"/>
    <s v="Materiales y suministros - Productos metálicos elaborados (excepto maquinaria y equipo)"/>
    <s v="RIVET CHERRY MAX REF CR 3552 5-3"/>
    <n v="31162200"/>
    <s v="SELECCIÓN ABREVIADA SUBASTA INVERSA (NO DISPONIBLE)"/>
    <n v="3"/>
    <n v="10"/>
    <n v="10"/>
    <n v="95"/>
    <n v="904400"/>
    <s v="UNIDAD"/>
    <s v="NO SOLICITADAS"/>
  </r>
  <r>
    <x v="17"/>
    <s v="02-02-01-004-002"/>
    <s v="02-02-01-004-002"/>
    <s v="Materiales y suministros - Productos metálicos elaborados (excepto maquinaria y equipo)"/>
    <s v="RIVET CHERRY MAX REF CR 3552 5-4"/>
    <n v="31162200"/>
    <s v="SELECCIÓN ABREVIADA SUBASTA INVERSA (NO DISPONIBLE)"/>
    <n v="3"/>
    <n v="10"/>
    <n v="10"/>
    <n v="95"/>
    <n v="904400"/>
    <s v="UNIDAD"/>
    <s v="NO SOLICITADAS"/>
  </r>
  <r>
    <x v="17"/>
    <s v="02-02-01-004-002"/>
    <s v="02-02-01-004-002"/>
    <s v="Materiales y suministros - Productos metálicos elaborados (excepto maquinaria y equipo)"/>
    <s v="RIVET CHERRY MAX REF CR3243 6-5"/>
    <n v="31162200"/>
    <s v="SELECCIÓN ABREVIADA SUBASTA INVERSA (NO DISPONIBLE)"/>
    <n v="3"/>
    <n v="10"/>
    <n v="10"/>
    <n v="50"/>
    <n v="190400"/>
    <s v="UNIDAD"/>
    <s v="NO SOLICITADAS"/>
  </r>
  <r>
    <x v="17"/>
    <s v="02-02-01-004-002"/>
    <s v="02-02-01-004-002"/>
    <s v="Materiales y suministros - Productos metálicos elaborados (excepto maquinaria y equipo)"/>
    <s v="RIVET CHERRY MAX REF CR3243 6-6"/>
    <n v="31162200"/>
    <s v="SELECCIÓN ABREVIADA SUBASTA INVERSA (NO DISPONIBLE)"/>
    <n v="3"/>
    <n v="10"/>
    <n v="10"/>
    <n v="80"/>
    <n v="333200"/>
    <s v="UNIDAD"/>
    <s v="NO SOLICITADAS"/>
  </r>
  <r>
    <x v="17"/>
    <s v="02-02-01-004-002"/>
    <s v="02-02-01-004-002"/>
    <s v="Materiales y suministros - Productos metálicos elaborados (excepto maquinaria y equipo)"/>
    <s v="RIVET CHERRY MAX REF CR3243 6-7"/>
    <n v="31162200"/>
    <s v="SELECCIÓN ABREVIADA SUBASTA INVERSA (NO DISPONIBLE)"/>
    <n v="3"/>
    <n v="10"/>
    <n v="10"/>
    <n v="80"/>
    <n v="380800"/>
    <s v="UNIDAD"/>
    <s v="NO SOLICITADAS"/>
  </r>
  <r>
    <x v="17"/>
    <s v="02-02-01-004-002"/>
    <s v="02-02-01-004-002"/>
    <s v="Materiales y suministros - Productos metálicos elaborados (excepto maquinaria y equipo)"/>
    <s v="RIVNUT AAM REF NAS1330H3K116L"/>
    <n v="39121700"/>
    <s v="SELECCIÓN ABREVIADA SUBASTA INVERSA (NO DISPONIBLE)"/>
    <n v="3"/>
    <n v="10"/>
    <n v="10"/>
    <n v="10"/>
    <n v="113050"/>
    <s v="UNIDAD"/>
    <s v="NO SOLICITADAS"/>
  </r>
  <r>
    <x v="17"/>
    <s v="02-02-01-004-002"/>
    <s v="02-02-01-004-002"/>
    <s v="Materiales y suministros - Productos metálicos elaborados (excepto maquinaria y equipo)"/>
    <s v="RIVNUT AAM REF NAS1330H3K316L"/>
    <n v="39121700"/>
    <s v="SELECCIÓN ABREVIADA SUBASTA INVERSA (NO DISPONIBLE)"/>
    <n v="3"/>
    <n v="10"/>
    <n v="10"/>
    <n v="10"/>
    <n v="113050"/>
    <s v="UNIDAD"/>
    <s v="NO SOLICITADAS"/>
  </r>
  <r>
    <x v="17"/>
    <s v="02-02-01-004-002"/>
    <s v="02-02-01-004-002"/>
    <s v="Materiales y suministros - Productos metálicos elaborados (excepto maquinaria y equipo)"/>
    <s v="RIVNUT AAM REF NAS1330H3K140L"/>
    <n v="39121700"/>
    <s v="SELECCIÓN ABREVIADA SUBASTA INVERSA (NO DISPONIBLE)"/>
    <n v="3"/>
    <n v="10"/>
    <n v="10"/>
    <n v="10"/>
    <n v="116620"/>
    <s v="UNIDAD"/>
    <s v="NO SOLICITADAS"/>
  </r>
  <r>
    <x v="17"/>
    <s v="02-02-01-004-002"/>
    <s v="02-02-01-004-002"/>
    <s v="Materiales y suministros - Productos metálicos elaborados (excepto maquinaria y equipo)"/>
    <s v="RIVNUT AAM REF NMTR10-80L"/>
    <n v="39121700"/>
    <s v="SELECCIÓN ABREVIADA SUBASTA INVERSA (NO DISPONIBLE)"/>
    <n v="3"/>
    <n v="10"/>
    <n v="10"/>
    <n v="25"/>
    <n v="887500"/>
    <s v="UNIDAD"/>
    <s v="NO SOLICITADAS"/>
  </r>
  <r>
    <x v="17"/>
    <s v="02-02-01-004-002"/>
    <s v="02-02-01-004-002"/>
    <s v="Materiales y suministros - Productos metálicos elaborados (excepto maquinaria y equipo)"/>
    <s v="RIVNUT AAM REF NMTR10-130L"/>
    <n v="39121700"/>
    <s v="SELECCIÓN ABREVIADA SUBASTA INVERSA (NO DISPONIBLE)"/>
    <n v="3"/>
    <n v="10"/>
    <n v="10"/>
    <n v="25"/>
    <n v="950000"/>
    <s v="UNIDAD"/>
    <s v="NO SOLICITADAS"/>
  </r>
  <r>
    <x v="17"/>
    <s v="02-02-01-004-002"/>
    <s v="02-02-01-004-002"/>
    <s v="Materiales y suministros - Productos metálicos elaborados (excepto maquinaria y equipo)"/>
    <s v="ARANDELA / INTERIOR FINISHING WASHER REF  601-6"/>
    <n v="39121700"/>
    <s v="SELECCIÓN ABREVIADA SUBASTA INVERSA (NO DISPONIBLE)"/>
    <n v="3"/>
    <n v="10"/>
    <n v="10"/>
    <n v="80"/>
    <n v="42800"/>
    <s v="UNIDAD"/>
    <s v="NO SOLICITADAS"/>
  </r>
  <r>
    <x v="17"/>
    <s v="02-02-01-004-002"/>
    <s v="02-02-01-004-002"/>
    <s v="Materiales y suministros - Productos metálicos elaborados (excepto maquinaria y equipo)"/>
    <s v="ARANDELA / INTERIOR FINISHING WASHER REF  601-8"/>
    <n v="39121700"/>
    <s v="SELECCIÓN ABREVIADA SUBASTA INVERSA (NO DISPONIBLE)"/>
    <n v="3"/>
    <n v="10"/>
    <n v="10"/>
    <n v="80"/>
    <n v="42800"/>
    <s v="UNIDAD"/>
    <s v="NO SOLICITADAS"/>
  </r>
  <r>
    <x v="17"/>
    <s v="02-02-01-004-002"/>
    <s v="02-02-01-004-002"/>
    <s v="Materiales y suministros - Productos metálicos elaborados (excepto maquinaria y equipo)"/>
    <s v="ARANDELA / INTERIOR FINISHING WASHER REF 603-6"/>
    <n v="39121700"/>
    <s v="SELECCIÓN ABREVIADA SUBASTA INVERSA (NO DISPONIBLE)"/>
    <n v="3"/>
    <n v="10"/>
    <n v="10"/>
    <n v="80"/>
    <n v="57120"/>
    <s v="UNIDAD"/>
    <s v="NO SOLICITADAS"/>
  </r>
  <r>
    <x v="17"/>
    <s v="02-02-01-004-002"/>
    <s v="02-02-01-004-002"/>
    <s v="Materiales y suministros - Productos metálicos elaborados (excepto maquinaria y equipo)"/>
    <s v="ARANDELA / INTERIOR FINISHING WASHER REF  603-8"/>
    <n v="39121700"/>
    <s v="SELECCIÓN ABREVIADA SUBASTA INVERSA (NO DISPONIBLE)"/>
    <n v="3"/>
    <n v="10"/>
    <n v="10"/>
    <n v="80"/>
    <n v="57120"/>
    <s v="UNIDAD"/>
    <s v="NO SOLICITADAS"/>
  </r>
  <r>
    <x v="17"/>
    <s v="02-02-01-003-006"/>
    <s v="02-02-01-003-006-09"/>
    <s v="Materiales y suministros - Otros productos plásticos"/>
    <s v="CINTA SELLANTE / SEALENT TAPE REF HCS2125 / PRESENTACIÓN ROLLO "/>
    <n v="39121700"/>
    <s v="SELECCIÓN ABREVIADA SUBASTA INVERSA (NO DISPONIBLE)"/>
    <n v="3"/>
    <n v="10"/>
    <n v="10"/>
    <n v="10"/>
    <n v="571200"/>
    <s v="UNIDAD"/>
    <s v="NO SOLICITADAS"/>
  </r>
  <r>
    <x v="17"/>
    <s v="02-02-01-003-005"/>
    <s v="02-02-01-003-005-04"/>
    <s v="Materiales y suministros - Productos químicos n. C. P."/>
    <s v="SELLANTE / SEALING COMPOUND REF PR 1440 A1/2 / KIT"/>
    <n v="31201600"/>
    <s v="SELECCIÓN ABREVIADA SUBASTA INVERSA (NO DISPONIBLE)"/>
    <n v="3"/>
    <n v="10"/>
    <n v="10"/>
    <n v="15"/>
    <n v="7500000"/>
    <s v="UNIDAD"/>
    <s v="NO SOLICITADAS"/>
  </r>
  <r>
    <x v="17"/>
    <s v="02-02-01-003-005"/>
    <s v="02-02-01-003-005-04"/>
    <s v="Materiales y suministros - Productos químicos n. C. P."/>
    <s v="SELLANTE / SEALING COMPOUND REF PR 1440 B1/2 / KIT"/>
    <n v="31201600"/>
    <s v="SELECCIÓN ABREVIADA SUBASTA INVERSA (NO DISPONIBLE)"/>
    <n v="3"/>
    <n v="10"/>
    <n v="10"/>
    <n v="50"/>
    <n v="17500000"/>
    <s v="UNIDAD"/>
    <s v="NO SOLICITADAS"/>
  </r>
  <r>
    <x v="17"/>
    <s v="02-02-01-004-002"/>
    <s v="02-02-01-004-002"/>
    <s v="Materiales y suministros - Productos metálicos elaborados (excepto maquinaria y equipo)"/>
    <s v="PERNOS DE DESCONEXIÓN RÁPIDA TEMPORARY FASTENERS REF 04-WNXL-3/32"/>
    <n v="31161600"/>
    <s v="SELECCIÓN ABREVIADA SUBASTA INVERSA (NO DISPONIBLE)"/>
    <n v="3"/>
    <n v="10"/>
    <n v="10"/>
    <n v="15"/>
    <n v="294525"/>
    <s v="UNIDAD"/>
    <s v="NO SOLICITADAS"/>
  </r>
  <r>
    <x v="17"/>
    <s v="02-02-01-004-002"/>
    <s v="02-02-01-004-002"/>
    <s v="Materiales y suministros - Productos metálicos elaborados (excepto maquinaria y equipo)"/>
    <s v="PERNOS DE DESCONEXIÓN RÁPIDA TEMPORARY FASTENERS REF 04-WNXL-1/8"/>
    <n v="31161600"/>
    <s v="SELECCIÓN ABREVIADA SUBASTA INVERSA (NO DISPONIBLE)"/>
    <n v="3"/>
    <n v="10"/>
    <n v="10"/>
    <n v="15"/>
    <n v="294525"/>
    <s v="UNIDAD"/>
    <s v="NO SOLICITADAS"/>
  </r>
  <r>
    <x v="17"/>
    <s v="02-02-01-004-002"/>
    <s v="02-02-01-004-002"/>
    <s v="Materiales y suministros - Productos metálicos elaborados (excepto maquinaria y equipo)"/>
    <s v="PERNOS DE DESCONEXIÓN RÁPIDA TEMPORARY FASTENERS REF 04-WNXL-5/32"/>
    <n v="31161600"/>
    <s v="SELECCIÓN ABREVIADA SUBASTA INVERSA (NO DISPONIBLE)"/>
    <n v="3"/>
    <n v="10"/>
    <n v="10"/>
    <n v="15"/>
    <n v="294525"/>
    <s v="UNIDAD"/>
    <s v="NO SOLICITADAS"/>
  </r>
  <r>
    <x v="17"/>
    <s v="02-02-01-004-002"/>
    <s v="02-02-01-004-002"/>
    <s v="Materiales y suministros - Productos metálicos elaborados (excepto maquinaria y equipo)"/>
    <s v="PERNOS DE DESCONEXIÓN RÁPIDA TEMPORARY FASTENERS REF 04-WNXL-3/16"/>
    <n v="31161600"/>
    <s v="SELECCIÓN ABREVIADA SUBASTA INVERSA (NO DISPONIBLE)"/>
    <n v="3"/>
    <n v="10"/>
    <n v="10"/>
    <n v="15"/>
    <n v="294525"/>
    <s v="UNIDAD"/>
    <s v="NO SOLICITADAS"/>
  </r>
  <r>
    <x v="17"/>
    <s v="02-02-01-004-002"/>
    <s v="02-02-01-004-002"/>
    <s v="Materiales y suministros - Productos metálicos elaborados (excepto maquinaria y equipo)"/>
    <s v="PERNOS DE DESCONEXIÓN RÁPIDA TEMPORARY FASTENERS REF 04-WNXL-1/4"/>
    <n v="31161600"/>
    <s v="SELECCIÓN ABREVIADA SUBASTA INVERSA (NO DISPONIBLE)"/>
    <n v="3"/>
    <n v="10"/>
    <n v="10"/>
    <n v="15"/>
    <n v="294525"/>
    <s v="UNIDAD"/>
    <s v="NO SOLICITADAS"/>
  </r>
  <r>
    <x v="17"/>
    <s v="02-02-01-003-005"/>
    <s v="02-02-01-003-005-02"/>
    <s v="Materiales y suministros - Productos farmacéuticos"/>
    <s v="JERINGA DE POLIPROPILENO REF JERINGA DE POLIPROPILENO DE ALTA DENSIDAD TRANSPARENTE DE 10 CENTIMETROS CUBICOS "/>
    <n v="41122004"/>
    <s v="SELECCIÓN ABREVIADA SUBASTA INVERSA (NO DISPONIBLE)"/>
    <n v="3"/>
    <n v="10"/>
    <n v="10"/>
    <n v="17"/>
    <n v="38214.67"/>
    <s v="UNIDAD"/>
    <s v="NO SOLICITADAS"/>
  </r>
  <r>
    <x v="17"/>
    <s v="02-02-01-003-007"/>
    <s v="02-02-01-003-007-09"/>
    <s v="Materiales y suministros - Otros productos minerales no metálicos n. C. P."/>
    <s v="DISCO DE LIJADO DE OXIDO DE ALUMINIO DE 1&quot; DE DIAMETRO, GRANO 40 REF DISCO DE LIJADO DE OXIDO DE ALUMINIO DE 2&quot; DE DIAMETRO TIPO DE CONEXION ROLL ON / ROLL OFF GRANO 40 "/>
    <n v="31191506"/>
    <s v="SELECCIÓN ABREVIADA SUBASTA INVERSA (NO DISPONIBLE)"/>
    <n v="3"/>
    <n v="10"/>
    <n v="10"/>
    <n v="8"/>
    <n v="66640"/>
    <s v="UNIDAD"/>
    <s v="NO SOLICITADAS"/>
  </r>
  <r>
    <x v="17"/>
    <s v="02-02-01-003-007"/>
    <s v="02-02-01-003-007-09"/>
    <s v="Materiales y suministros - Otros productos minerales no metálicos n. C. P."/>
    <s v="DISCO DE LIJADO DE OXIDO DE ALUMINIO DE 1&quot; DE DIAMETRO, GRANO 80 REF DISCO DE LIJADO DE OXIDO DE ALUMINIO DE 2&quot; DE DIAMETRO TIPO DE CONEXION ROLL ON / ROLL OFF GRANO 80  "/>
    <n v="31191506"/>
    <s v="SELECCIÓN ABREVIADA SUBASTA INVERSA (NO DISPONIBLE)"/>
    <n v="3"/>
    <n v="10"/>
    <n v="10"/>
    <n v="8"/>
    <n v="80920"/>
    <s v="UNIDAD"/>
    <s v="NO SOLICITADAS"/>
  </r>
  <r>
    <x v="17"/>
    <s v="02-02-01-003-007"/>
    <s v="02-02-01-003-007-09"/>
    <s v="Materiales y suministros - Otros productos minerales no metálicos n. C. P."/>
    <s v="DISCO DE LIJADO DE OXIDO DE ALUMINIO DE 1&quot; DE DIAMETRO, GRANO 120 REF DISCO DE LIJADO DE OXIDO DE ALUMINIO DE 2&quot; DE DIAMETRO TIPO DE CONEXION ROLL ON / ROLL OFF GRANO 120 "/>
    <n v="31191506"/>
    <s v="SELECCIÓN ABREVIADA SUBASTA INVERSA (NO DISPONIBLE)"/>
    <n v="3"/>
    <n v="10"/>
    <n v="10"/>
    <n v="8"/>
    <n v="76160"/>
    <s v="UNIDAD"/>
    <s v="NO SOLICITADAS"/>
  </r>
  <r>
    <x v="17"/>
    <s v="02-02-01-003-005"/>
    <s v="02-02-01-003-005-04"/>
    <s v="Materiales y suministros - Productos químicos n. C. P."/>
    <s v="ADHESIVO REF MMA-A-121//229-947-107 TYPE III CLASE 6"/>
    <n v="31201600"/>
    <s v="SELECCIÓN ABREVIADA SUBASTA INVERSA (NO DISPONIBLE)"/>
    <n v="3"/>
    <n v="10"/>
    <n v="10"/>
    <n v="2"/>
    <n v="941052"/>
    <s v="UNIDAD"/>
    <s v="NO SOLICITADAS"/>
  </r>
  <r>
    <x v="17"/>
    <s v="02-02-01-004-002"/>
    <s v="02-02-01-004-002"/>
    <s v="Materiales y suministros - Productos metálicos elaborados (excepto maquinaria y equipo)"/>
    <s v="INTEGRAL PILOT COUNTERSINK CUTTERS REF 02-304-3/32"/>
    <n v="30103501"/>
    <s v="SELECCIÓN ABREVIADA SUBASTA INVERSA (NO DISPONIBLE)"/>
    <n v="3"/>
    <n v="10"/>
    <n v="10"/>
    <n v="2"/>
    <n v="114002"/>
    <s v="UNIDAD"/>
    <s v="NO SOLICITADAS"/>
  </r>
  <r>
    <x v="17"/>
    <s v="02-02-01-004-002"/>
    <s v="02-02-01-004-002"/>
    <s v="Materiales y suministros - Productos metálicos elaborados (excepto maquinaria y equipo)"/>
    <s v="INTEGRAL PILOT COUNTERSINK CUTTERS REF 02-304-1/8"/>
    <n v="30103501"/>
    <s v="SELECCIÓN ABREVIADA SUBASTA INVERSA (NO DISPONIBLE)"/>
    <n v="3"/>
    <n v="10"/>
    <n v="10"/>
    <n v="2"/>
    <n v="114002"/>
    <s v="UNIDAD"/>
    <s v="NO SOLICITADAS"/>
  </r>
  <r>
    <x v="17"/>
    <s v="02-02-01-004-002"/>
    <s v="02-02-01-004-002"/>
    <s v="Materiales y suministros - Productos metálicos elaborados (excepto maquinaria y equipo)"/>
    <s v="INTEGRAL PILOT COUNTERSINK CUTTERS REF 02-304-5/32"/>
    <n v="30103501"/>
    <s v="SELECCIÓN ABREVIADA SUBASTA INVERSA (NO DISPONIBLE)"/>
    <n v="3"/>
    <n v="10"/>
    <n v="10"/>
    <n v="2"/>
    <n v="114002"/>
    <s v="UNIDAD"/>
    <s v="NO SOLICITADAS"/>
  </r>
  <r>
    <x v="17"/>
    <s v="02-02-01-003-006"/>
    <s v="02-02-01-003-006-09"/>
    <s v="Materiales y suministros - Otros productos plásticos"/>
    <s v="CINTA ANTIFRICCIÓN POLIESTER 856"/>
    <n v="31201513"/>
    <s v="SELECCIÓN ABREVIADA SUBASTA INVERSA (NO DISPONIBLE)"/>
    <n v="3"/>
    <n v="10"/>
    <n v="10"/>
    <n v="2"/>
    <n v="761600"/>
    <s v="GALON"/>
    <s v="NO SOLICITADAS"/>
  </r>
  <r>
    <x v="17"/>
    <s v="02-02-01-003-006"/>
    <s v="02-02-01-003-006-03"/>
    <s v="Materiales y suministros - Semimanufacturas de plástico"/>
    <s v="ROLLO PLASTICO 3M 12 FT X 400 FT REF 6727 / ROLLO"/>
    <n v="30102015"/>
    <s v="SELECCIÓN ABREVIADA SUBASTA INVERSA (NO DISPONIBLE)"/>
    <n v="3"/>
    <n v="10"/>
    <n v="10"/>
    <n v="3"/>
    <n v="589050"/>
    <s v="UNIDAD"/>
    <s v="NO SOLICITADAS"/>
  </r>
  <r>
    <x v="17"/>
    <s v="02-02-01-003-002"/>
    <s v="02-02-01-003-002-01"/>
    <s v="Materiales y suministros - Pasta de papel, papel y cartón"/>
    <s v="ROLLO PAPEL KRAFT 60 X 100 REF 1508100 UU-P-268 TY2GRD / ROLLO "/>
    <n v="14121500"/>
    <s v="SELECCIÓN ABREVIADA SUBASTA INVERSA (NO DISPONIBLE)"/>
    <n v="3"/>
    <n v="10"/>
    <n v="10"/>
    <n v="10"/>
    <n v="1180158.58"/>
    <s v="UNIDAD"/>
    <s v="NO SOLICITADAS"/>
  </r>
  <r>
    <x v="17"/>
    <s v="02-02-01-003-002"/>
    <s v="02-02-01-003-002-01"/>
    <s v="Materiales y suministros - Pasta de papel, papel y cartón"/>
    <s v="CINTA DE ENMASCARAR 1/4 PULGADAS 233+ REF 6MM X 55M"/>
    <n v="31201513"/>
    <s v="SELECCIÓN ABREVIADA SUBASTA INVERSA (NO DISPONIBLE)"/>
    <n v="3"/>
    <n v="10"/>
    <n v="10"/>
    <n v="20"/>
    <n v="112395.98"/>
    <s v="UNIDAD"/>
    <s v="NO SOLICITADAS"/>
  </r>
  <r>
    <x v="17"/>
    <s v="02-02-01-003-002"/>
    <s v="02-02-01-003-002-01"/>
    <s v="Materiales y suministros - Pasta de papel, papel y cartón"/>
    <s v="CINTA DE ENMASCARAR 1/2 PULGADAS 233+ REF 12MM X 55M"/>
    <n v="31201513"/>
    <s v="SELECCIÓN ABREVIADA SUBASTA INVERSA (NO DISPONIBLE)"/>
    <n v="3"/>
    <n v="10"/>
    <n v="10"/>
    <n v="20"/>
    <n v="213552.39999999997"/>
    <s v="UNIDAD"/>
    <s v="NO SOLICITADAS"/>
  </r>
  <r>
    <x v="17"/>
    <s v="02-02-01-003-002"/>
    <s v="02-02-01-003-002-01"/>
    <s v="Materiales y suministros - Pasta de papel, papel y cartón"/>
    <s v="CINTA DE ENMASCARAR 3/4 PULGADAS 233+ REF 18MM X 55M"/>
    <n v="31201513"/>
    <s v="SELECCIÓN ABREVIADA SUBASTA INVERSA (NO DISPONIBLE)"/>
    <n v="3"/>
    <n v="10"/>
    <n v="10"/>
    <n v="20"/>
    <n v="247271.28999999998"/>
    <s v="UNIDAD"/>
    <s v="NO SOLICITADAS"/>
  </r>
  <r>
    <x v="17"/>
    <s v="02-02-01-003-002"/>
    <s v="02-02-01-003-002-01"/>
    <s v="Materiales y suministros - Pasta de papel, papel y cartón"/>
    <s v="CINTA DE ENMASCARAR 1 PULGADAS 233+ REF 24MM X 55M"/>
    <n v="31201513"/>
    <s v="SELECCIÓN ABREVIADA SUBASTA INVERSA (NO DISPONIBLE)"/>
    <n v="3"/>
    <n v="10"/>
    <n v="10"/>
    <n v="20"/>
    <n v="292229.73"/>
    <s v="UNIDAD"/>
    <s v="NO SOLICITADAS"/>
  </r>
  <r>
    <x v="17"/>
    <s v="02-02-01-003-002"/>
    <s v="02-02-01-003-002-01"/>
    <s v="Materiales y suministros - Pasta de papel, papel y cartón"/>
    <s v="CINTA DE ENMASCARAR 1 1/2 PULGADAS 233+ REF 36MM X 55M"/>
    <n v="31201513"/>
    <s v="SELECCIÓN ABREVIADA SUBASTA INVERSA (NO DISPONIBLE)"/>
    <n v="3"/>
    <n v="10"/>
    <n v="10"/>
    <n v="20"/>
    <n v="404625.7"/>
    <s v="UNIDAD"/>
    <s v="NO SOLICITADAS"/>
  </r>
  <r>
    <x v="17"/>
    <s v="02-02-01-003-002"/>
    <s v="02-02-01-003-002-01"/>
    <s v="Materiales y suministros - Pasta de papel, papel y cartón"/>
    <s v="CINTA DE ENMASCARAR 2 PULGADAS 233+ REF 48MM X 55M"/>
    <n v="31201513"/>
    <s v="SELECCIÓN ABREVIADA SUBASTA INVERSA (NO DISPONIBLE)"/>
    <n v="3"/>
    <n v="10"/>
    <n v="10"/>
    <n v="20"/>
    <n v="539501.02"/>
    <s v="UNIDAD"/>
    <s v="NO SOLICITADAS"/>
  </r>
  <r>
    <x v="17"/>
    <s v="02-02-01-004-002"/>
    <s v="02-02-01-004-002"/>
    <s v="Materiales y suministros - Productos metálicos elaborados (excepto maquinaria y equipo)"/>
    <s v="CINTA METALICA  ALUMINIO REF 3M-425-1/2"/>
    <n v="31201521"/>
    <s v="SELECCIÓN ABREVIADA SUBASTA INVERSA (NO DISPONIBLE)"/>
    <n v="3"/>
    <n v="10"/>
    <n v="10"/>
    <n v="6"/>
    <n v="1285200"/>
    <s v="UNIDAD"/>
    <s v="NO SOLICITADAS"/>
  </r>
  <r>
    <x v="17"/>
    <s v="02-02-01-003-007"/>
    <s v="02-02-01-003-007-09"/>
    <s v="Materiales y suministros - Otros productos minerales no metálicos n. C. P."/>
    <s v="LIJA REDONDA 5&quot; NO. 120 5 HUECOS REF 55395 / CAJA"/>
    <n v="27111918"/>
    <s v="SELECCIÓN ABREVIADA SUBASTA INVERSA (NO DISPONIBLE)"/>
    <n v="3"/>
    <n v="10"/>
    <n v="10"/>
    <n v="2"/>
    <n v="600000"/>
    <s v="UNIDAD"/>
    <s v="NO SOLICITADAS"/>
  </r>
  <r>
    <x v="17"/>
    <s v="02-02-01-003-007"/>
    <s v="02-02-01-003-007-09"/>
    <s v="Materiales y suministros - Otros productos minerales no metálicos n. C. P."/>
    <s v="LIJA REDONDA 5&quot; NO. 180 5 HUECOS REF 55395 / CAJA"/>
    <n v="27111918"/>
    <s v="SELECCIÓN ABREVIADA SUBASTA INVERSA (NO DISPONIBLE)"/>
    <n v="3"/>
    <n v="10"/>
    <n v="10"/>
    <n v="2"/>
    <n v="600000"/>
    <s v="UNIDAD"/>
    <s v="NO SOLICITADAS"/>
  </r>
  <r>
    <x v="17"/>
    <s v="02-02-01-003-007"/>
    <s v="02-02-01-003-007-09"/>
    <s v="Materiales y suministros - Otros productos minerales no metálicos n. C. P."/>
    <s v="LIJA REDONDA 5&quot; NO. 150 5 HUECOS REF 55395 / CAJA"/>
    <n v="27111918"/>
    <s v="SELECCIÓN ABREVIADA SUBASTA INVERSA (NO DISPONIBLE)"/>
    <n v="3"/>
    <n v="10"/>
    <n v="10"/>
    <n v="2"/>
    <n v="600000"/>
    <s v="UNIDAD"/>
    <s v="NO SOLICITADAS"/>
  </r>
  <r>
    <x v="17"/>
    <s v="02-02-01-003-007"/>
    <s v="02-02-01-003-007-09"/>
    <s v="Materiales y suministros - Otros productos minerales no metálicos n. C. P."/>
    <s v=" LIJA REDONDA 5&quot; NO. 220 5 HUECOS REF 55395 / CAJA"/>
    <n v="27111918"/>
    <s v="SELECCIÓN ABREVIADA SUBASTA INVERSA (NO DISPONIBLE)"/>
    <n v="3"/>
    <n v="10"/>
    <n v="10"/>
    <n v="2"/>
    <n v="600000"/>
    <s v="UNIDAD"/>
    <s v="NO SOLICITADAS"/>
  </r>
  <r>
    <x v="17"/>
    <s v="02-02-01-003-007"/>
    <s v="02-02-01-003-007-09"/>
    <s v="Materiales y suministros - Otros productos minerales no metálicos n. C. P."/>
    <s v="LIJA REDONDA 5&quot; NO. 320 5 HUECOS REF 55395 / CAJA"/>
    <n v="27111918"/>
    <s v="SELECCIÓN ABREVIADA SUBASTA INVERSA (NO DISPONIBLE)"/>
    <n v="3"/>
    <n v="10"/>
    <n v="10"/>
    <n v="2"/>
    <n v="600000"/>
    <s v="UNIDAD"/>
    <s v="NO SOLICITADAS"/>
  </r>
  <r>
    <x v="17"/>
    <s v="02-02-01-003-007"/>
    <s v="02-02-01-003-007-09"/>
    <s v="Materiales y suministros - Otros productos minerales no metálicos n. C. P."/>
    <s v="LIJA REDONDA 5&quot; NO. 400 5 HUECOS REF 55395 / CAJA"/>
    <n v="27111918"/>
    <s v="SELECCIÓN ABREVIADA SUBASTA INVERSA (NO DISPONIBLE)"/>
    <n v="3"/>
    <n v="10"/>
    <n v="10"/>
    <n v="2"/>
    <n v="600000"/>
    <s v="UNIDAD"/>
    <s v="NO SOLICITADAS"/>
  </r>
  <r>
    <x v="17"/>
    <s v="02-02-01-003-007"/>
    <s v="02-02-01-003-007-09"/>
    <s v="Materiales y suministros - Otros productos minerales no metálicos n. C. P."/>
    <s v="DISCO DE ASPIRACION LIMPIA 5&quot; DE DIAMETRO SISTEMA HOOKIT GRANO 120 REF 260L / CAJA X 50 DISCOS"/>
    <n v="31191506"/>
    <s v="SELECCIÓN ABREVIADA SUBASTA INVERSA (NO DISPONIBLE)"/>
    <n v="3"/>
    <n v="10"/>
    <n v="10"/>
    <n v="1"/>
    <n v="228010.82"/>
    <s v="UNIDAD"/>
    <s v="NO SOLICITADAS"/>
  </r>
  <r>
    <x v="17"/>
    <s v="02-02-01-003-007"/>
    <s v="02-02-01-003-007-09"/>
    <s v="Materiales y suministros - Otros productos minerales no metálicos n. C. P."/>
    <s v="DISCO DE ASPIRACION LIMPIA 5&quot; DE DIAMETRO SISTEMA HOOKIT GRANO 150 REF 260L CAJA X 50 DISCOS"/>
    <n v="31191506"/>
    <s v="SELECCIÓN ABREVIADA SUBASTA INVERSA (NO DISPONIBLE)"/>
    <n v="3"/>
    <n v="10"/>
    <n v="10"/>
    <n v="2"/>
    <n v="476000"/>
    <s v="UNIDAD"/>
    <s v="NO SOLICITADAS"/>
  </r>
  <r>
    <x v="17"/>
    <s v="02-02-01-003-007"/>
    <s v="02-02-01-003-007-09"/>
    <s v="Materiales y suministros - Otros productos minerales no metálicos n. C. P."/>
    <s v="DISCO DE ASPIRACION LIMPIA 5&quot; DE DIAMETRO SISTEMA HOOKIT GRANO 180 REF 260L CAJA X 50 DISCOS"/>
    <n v="31191506"/>
    <s v="SELECCIÓN ABREVIADA SUBASTA INVERSA (NO DISPONIBLE)"/>
    <n v="3"/>
    <n v="10"/>
    <n v="10"/>
    <n v="2"/>
    <n v="476000"/>
    <s v="UNIDAD"/>
    <s v="NO SOLICITADAS"/>
  </r>
  <r>
    <x v="17"/>
    <s v="02-02-01-003-007"/>
    <s v="02-02-01-003-007-09"/>
    <s v="Materiales y suministros - Otros productos minerales no metálicos n. C. P."/>
    <s v="DISCO DE ASPIRACION LIMPIA 5&quot; DE DIAMETRO SISTEMA HOOKIT GRANO 240 REF 260L CAJA X 50 DISCOS"/>
    <n v="31191506"/>
    <s v="SELECCIÓN ABREVIADA SUBASTA INVERSA (NO DISPONIBLE)"/>
    <n v="3"/>
    <n v="10"/>
    <n v="10"/>
    <n v="2"/>
    <n v="476000"/>
    <s v="UNIDAD"/>
    <s v="NO SOLICITADAS"/>
  </r>
  <r>
    <x v="17"/>
    <s v="02-02-01-003-007"/>
    <s v="02-02-01-003-007-09"/>
    <s v="Materiales y suministros - Otros productos minerales no metálicos n. C. P."/>
    <s v="DISCO DE ASPIRACION LIMPIA &quot; DE DIAMETRO SISTEMA HOOKIT GRANO 320 REF 260L CAJA X 50 DISCOS"/>
    <n v="31191506"/>
    <s v="SELECCIÓN ABREVIADA SUBASTA INVERSA (NO DISPONIBLE)"/>
    <n v="3"/>
    <n v="10"/>
    <n v="10"/>
    <n v="2"/>
    <n v="476000"/>
    <s v="UNIDAD"/>
    <s v="NO SOLICITADAS"/>
  </r>
  <r>
    <x v="17"/>
    <s v="02-02-01-003-007"/>
    <s v="02-02-01-003-007-09"/>
    <s v="Materiales y suministros - Otros productos minerales no metálicos n. C. P."/>
    <s v="DISCO DE ASPIRACION LIMPIA 5&quot; DE DIAMETRO SISTEMA HOOKIT GRANO 400 REF 260L CAJA X 50 DISCOS"/>
    <n v="31191506"/>
    <s v="SELECCIÓN ABREVIADA SUBASTA INVERSA (NO DISPONIBLE)"/>
    <n v="3"/>
    <n v="10"/>
    <n v="10"/>
    <n v="2"/>
    <n v="476000"/>
    <s v="UNIDAD"/>
    <s v="NO SOLICITADAS"/>
  </r>
  <r>
    <x v="17"/>
    <s v="02-02-01-003-007"/>
    <s v="02-02-01-003-007-09"/>
    <s v="Materiales y suministros - Otros productos minerales no metálicos n. C. P."/>
    <s v="ROLLO DE LAMINAS DE ABRASIVO DORADO GRANO 120     (2-3/4 PULGADAS X 30 METROS) REF 236U"/>
    <n v="31191506"/>
    <s v="SELECCIÓN ABREVIADA SUBASTA INVERSA (NO DISPONIBLE)"/>
    <n v="3"/>
    <n v="10"/>
    <n v="10"/>
    <n v="1"/>
    <n v="215000"/>
    <s v="UNIDAD"/>
    <s v="NO SOLICITADAS"/>
  </r>
  <r>
    <x v="17"/>
    <s v="02-02-01-003-007"/>
    <s v="02-02-01-003-007-09"/>
    <s v="Materiales y suministros - Otros productos minerales no metálicos n. C. P."/>
    <s v="ROLLO DE LAMINAS DE ABRASIVO DORADO GRANO 180      2-3/4 PULGADAS X 45 METROS) REF 236U"/>
    <n v="31191506"/>
    <s v="SELECCIÓN ABREVIADA SUBASTA INVERSA (NO DISPONIBLE)"/>
    <n v="3"/>
    <n v="10"/>
    <n v="10"/>
    <n v="1"/>
    <n v="215000"/>
    <s v="UNIDAD"/>
    <s v="NO SOLICITADAS"/>
  </r>
  <r>
    <x v="17"/>
    <s v="02-02-01-003-007"/>
    <s v="02-02-01-003-007-09"/>
    <s v="Materiales y suministros - Otros productos minerales no metálicos n. C. P."/>
    <s v="ROLLO DE LAMINAS DE ABRASIVO DORADO GRANO 220        (2-3/4 PULGADAS X 41.1 METROS) REF 236U"/>
    <n v="31191506"/>
    <s v="SELECCIÓN ABREVIADA SUBASTA INVERSA (NO DISPONIBLE)"/>
    <n v="3"/>
    <n v="10"/>
    <n v="10"/>
    <n v="1"/>
    <n v="215000"/>
    <s v="UNIDAD"/>
    <s v="NO SOLICITADAS"/>
  </r>
  <r>
    <x v="17"/>
    <s v="02-02-01-003-007"/>
    <s v="02-02-01-003-007-09"/>
    <s v="Materiales y suministros - Otros productos minerales no metálicos n. C. P."/>
    <s v="ROLLO DE LAMINAS DE ABRASIVO DORADO GRANO 320 DE 69MM X 41 MTS. REF 236U"/>
    <n v="31191506"/>
    <s v="SELECCIÓN ABREVIADA SUBASTA INVERSA (NO DISPONIBLE)"/>
    <n v="3"/>
    <n v="10"/>
    <n v="10"/>
    <n v="1"/>
    <n v="215000"/>
    <s v="UNIDAD"/>
    <s v="NO SOLICITADAS"/>
  </r>
  <r>
    <x v="17"/>
    <s v="02-02-01-003-007"/>
    <s v="02-02-01-003-007-09"/>
    <s v="Materiales y suministros - Otros productos minerales no metálicos n. C. P."/>
    <s v="ROLLO DE LAMINAS DE ABRASIVO DORADO GRANO 400  DE 69MM X 41 MTS. REF 236U"/>
    <n v="31191506"/>
    <s v="SELECCIÓN ABREVIADA SUBASTA INVERSA (NO DISPONIBLE)"/>
    <n v="3"/>
    <n v="10"/>
    <n v="10"/>
    <n v="1"/>
    <n v="215000"/>
    <s v="UNIDAD"/>
    <s v="NO SOLICITADAS"/>
  </r>
  <r>
    <x v="17"/>
    <s v="02-02-01-003-008"/>
    <s v="02-02-01-003-008-09"/>
    <s v="Materiales y suministros - Otros artículos manufacturados n. C. P."/>
    <s v="BROCHAS  DE 1 1/2&quot; PULGADAS DE ANCHO REF BROCHA DE 1 1/2&quot; PULGADAS DE ANCHO CON CERDAS NATURALES COMPACTAS CON CABO PARA FACIL APLICACIÓN DE PLASTICO.  "/>
    <n v="31211904"/>
    <s v="SELECCIÓN ABREVIADA SUBASTA INVERSA (NO DISPONIBLE)"/>
    <n v="3"/>
    <n v="10"/>
    <n v="10"/>
    <n v="5"/>
    <n v="30940"/>
    <s v="UNIDAD"/>
    <s v="NO SOLICITADAS"/>
  </r>
  <r>
    <x v="17"/>
    <s v="02-02-01-003-008"/>
    <s v="02-02-01-003-008-09"/>
    <s v="Materiales y suministros - Otros artículos manufacturados n. C. P."/>
    <s v="BROCHAS  DE 1&quot; PULGADAS DE ANCHO REF BROCHA DE 1&quot; PULGADAS DE ANCHO CON CERDAS NATURALES COMPACTAS CON CABO PARA FACIL APLICACIÓN DE PLASTICO.  "/>
    <n v="31211904"/>
    <s v="SELECCIÓN ABREVIADA SUBASTA INVERSA (NO DISPONIBLE)"/>
    <n v="3"/>
    <n v="10"/>
    <n v="10"/>
    <n v="5"/>
    <n v="26775"/>
    <s v="UNIDAD"/>
    <s v="NO SOLICITADAS"/>
  </r>
  <r>
    <x v="17"/>
    <s v="02-02-01-003-005"/>
    <s v="02-02-01-003-005-04"/>
    <s v="Materiales y suministros - Productos químicos n. C. P."/>
    <s v="ADHESIVO REF  3M SCOTCH-WELD 3549 B/A, PROSEAL 890, OR AMS-S-8802_x000a_CLASS B / KIT"/>
    <n v="31201601"/>
    <s v="SELECCIÓN ABREVIADA SUBASTA INVERSA (NO DISPONIBLE)"/>
    <n v="3"/>
    <n v="10"/>
    <n v="10"/>
    <n v="4"/>
    <n v="1332800"/>
    <s v="UNIDAD"/>
    <s v="NO SOLICITADAS"/>
  </r>
  <r>
    <x v="17"/>
    <s v="02-02-01-003-006"/>
    <s v="02-02-01-003-006-03"/>
    <s v="Materiales y suministros - Semimanufacturas de plástico"/>
    <s v="INDICADOR NIVEL TEMPERATURA TIPO TEMPERATURE INDICATING COMPOUND REF 414-140F-060C"/>
    <n v="13102000"/>
    <s v="SELECCIÓN ABREVIADA SUBASTA INVERSA (NO DISPONIBLE)"/>
    <n v="3"/>
    <n v="10"/>
    <n v="10"/>
    <n v="27"/>
    <n v="481950"/>
    <s v="UNIDAD"/>
    <s v="NO SOLICITADAS"/>
  </r>
  <r>
    <x v="17"/>
    <s v="02-02-01-004-001"/>
    <s v="02-02-01-004-001"/>
    <s v="Materiales y suministros - Metales básicos"/>
    <s v="ALAMBRE DE FRENADO / WIRE, SAFETY, CRES, 0,020 REF MS9226-03 / LIBRA"/>
    <n v="31152203"/>
    <s v="SELECCIÓN ABREVIADA SUBASTA INVERSA (NO DISPONIBLE)"/>
    <n v="3"/>
    <n v="10"/>
    <n v="10"/>
    <n v="14"/>
    <n v="1190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ARA INSTALACIÓN DE EMPAQUES TIPO ASSEMBLY FLUID # 1 REF 9150001595012 / PRESENTACIÓN X TUBO"/>
    <n v="15121520"/>
    <s v="SELECCIÓN ABREVIADA SUBASTA INVERSA (NO DISPONIBLE)"/>
    <n v="3"/>
    <n v="10"/>
    <n v="10"/>
    <n v="4"/>
    <n v="1190000"/>
    <s v="UNIDAD"/>
    <s v="NO SOLICITADAS"/>
  </r>
  <r>
    <x v="17"/>
    <s v="02-02-01-003-005"/>
    <s v="02-02-01-003-005-04"/>
    <s v="Materiales y suministros - Productos químicos n. C. P."/>
    <s v="EZ TURN LUBRICANT REF MIL-G-6032D TIPO 1 / LIBRA"/>
    <n v="15121500"/>
    <s v="SELECCIÓN ABREVIADA SUBASTA INVERSA (NO DISPONIBLE)"/>
    <n v="3"/>
    <n v="10"/>
    <n v="10"/>
    <n v="1"/>
    <n v="35105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FLUIDO DE CALIBRACIÓN TIPO CALIBRATING FLUID REF MIL-C-7024 TYPE II"/>
    <n v="15121500"/>
    <s v="SELECCIÓN ABREVIADA SUBASTA INVERSA (NO DISPONIBLE)"/>
    <n v="3"/>
    <n v="10"/>
    <n v="10"/>
    <n v="5"/>
    <n v="1309000"/>
    <s v="GALON"/>
    <s v="NO SOLICITADAS"/>
  </r>
  <r>
    <x v="17"/>
    <s v="02-02-01-003-005"/>
    <s v="02-02-01-003-005-04"/>
    <s v="Materiales y suministros - Productos químicos n. C. P."/>
    <s v="LOCTITE 243 REF 1329467 / FRASCO 50 ML "/>
    <n v="31201600"/>
    <s v="SELECCIÓN ABREVIADA SUBASTA INVERSA (NO DISPONIBLE)"/>
    <n v="3"/>
    <n v="10"/>
    <n v="10"/>
    <n v="2"/>
    <n v="392700"/>
    <s v="UNIDAD"/>
    <s v="NO SOLICITADAS"/>
  </r>
  <r>
    <x v="17"/>
    <s v="02-02-01-003-002"/>
    <s v="02-02-01-003-002-01"/>
    <s v="Materiales y suministros - Pasta de papel, papel y cartón"/>
    <s v="LIJA REF 400"/>
    <n v="23131507"/>
    <s v="SELECCIÓN ABREVIADA SUBASTA INVERSA (NO DISPONIBLE)"/>
    <n v="3"/>
    <n v="10"/>
    <n v="10"/>
    <n v="7"/>
    <n v="66875.66"/>
    <s v="UNIDAD"/>
    <s v="NO SOLICITADAS"/>
  </r>
  <r>
    <x v="17"/>
    <s v="02-02-01-003-005"/>
    <s v="02-02-01-003-005-02"/>
    <s v="Materiales y suministros - Productos farmacéuticos"/>
    <s v="JERINGAS 5CM³ REF COMERCIAL"/>
    <n v="41122004"/>
    <s v="SELECCIÓN ABREVIADA SUBASTA INVERSA (NO DISPONIBLE)"/>
    <n v="3"/>
    <n v="10"/>
    <n v="10"/>
    <n v="14"/>
    <n v="31470.909999999996"/>
    <s v="UNIDAD"/>
    <s v="NO SOLICITADAS"/>
  </r>
  <r>
    <x v="17"/>
    <s v="02-02-01-003-006"/>
    <s v="02-02-01-003-006-09"/>
    <s v="Materiales y suministros - Otros productos plásticos"/>
    <s v="GOTEROS 3 CM³ REF COMERCIAL"/>
    <n v="41123403"/>
    <s v="SELECCIÓN ABREVIADA SUBASTA INVERSA (NO DISPONIBLE)"/>
    <n v="3"/>
    <n v="10"/>
    <n v="10"/>
    <n v="8"/>
    <n v="3808"/>
    <s v="UNIDAD"/>
    <s v="NO SOLICITADAS"/>
  </r>
  <r>
    <x v="17"/>
    <s v="02-02-01-003-001"/>
    <s v="02-02-01-003-001"/>
    <s v="Materiales y suministros - Productos de madera, corcho, cestería y espartería"/>
    <s v="COPITOS REF COMERCIAL"/>
    <n v="42141504"/>
    <s v="SELECCIÓN ABREVIADA SUBASTA INVERSA (NO DISPONIBLE)"/>
    <n v="3"/>
    <n v="10"/>
    <n v="10"/>
    <n v="1000"/>
    <n v="224791"/>
    <s v="UNIDAD"/>
    <s v="NO SOLICITADAS"/>
  </r>
  <r>
    <x v="17"/>
    <s v="02-02-01-003-006"/>
    <s v="02-02-01-003-006-04"/>
    <s v="Materiales y suministros - Productos de empaque y envasado, de plástico"/>
    <s v="BOLSAS ZIPLOC GRANDE REF INDUSTRIAL"/>
    <n v="24111503"/>
    <s v="SELECCIÓN ABREVIADA SUBASTA INVERSA (NO DISPONIBLE)"/>
    <n v="3"/>
    <n v="10"/>
    <n v="10"/>
    <n v="40"/>
    <n v="13487.460000000001"/>
    <s v="UNIDAD"/>
    <s v="NO SOLICITADAS"/>
  </r>
  <r>
    <x v="17"/>
    <s v="02-02-01-003-006"/>
    <s v="02-02-01-003-006-04"/>
    <s v="Materiales y suministros - Productos de empaque y envasado, de plástico"/>
    <s v="BOLSAS ZIPLOC PEQUEÑA REF INDUSTRIAL"/>
    <n v="24111503"/>
    <s v="SELECCIÓN ABREVIADA SUBASTA INVERSA (NO DISPONIBLE)"/>
    <n v="3"/>
    <n v="10"/>
    <n v="10"/>
    <n v="40"/>
    <n v="11239.79"/>
    <s v="UNIDAD"/>
    <s v="NO SOLICITADAS"/>
  </r>
  <r>
    <x v="17"/>
    <s v="02-02-01-003-006"/>
    <s v="02-02-01-003-006-04"/>
    <s v="Materiales y suministros - Productos de empaque y envasado, de plástico"/>
    <s v="BOLSAS ZIPLOC MEDIANA REF INDUSTRIAL"/>
    <n v="24111503"/>
    <s v="SELECCIÓN ABREVIADA SUBASTA INVERSA (NO DISPONIBLE)"/>
    <n v="3"/>
    <n v="10"/>
    <n v="10"/>
    <n v="40"/>
    <n v="15735.61"/>
    <s v="UNIDAD"/>
    <s v="NO SOLICITADAS"/>
  </r>
  <r>
    <x v="17"/>
    <s v="02-02-01-003-006"/>
    <s v="02-02-01-003-006-04"/>
    <s v="Materiales y suministros - Productos de empaque y envasado, de plástico"/>
    <s v="BOLSA ZIPLOG REF CARTA"/>
    <n v="24111503"/>
    <s v="SELECCIÓN ABREVIADA SUBASTA INVERSA (NO DISPONIBLE)"/>
    <n v="3"/>
    <n v="10"/>
    <n v="10"/>
    <n v="40"/>
    <n v="15735.61"/>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TRANSMISION TIPO AUTOMATIC TRANSMISSION FLUID, DEXRON, TYPE II PRESENTACION TARRO DE 1 LITRO "/>
    <n v="15121520"/>
    <s v="SELECCIÓN ABREVIADA SUBASTA INVERSA (NO DISPONIBLE)"/>
    <n v="3"/>
    <n v="10"/>
    <n v="10"/>
    <n v="7"/>
    <n v="1541050"/>
    <s v="LITRO"/>
    <s v="NO SOLICITADAS"/>
  </r>
  <r>
    <x v="17"/>
    <s v="02-02-01-003-008"/>
    <s v="02-02-01-003-008-09"/>
    <s v="Materiales y suministros - Otros artículos manufacturados n. C. P."/>
    <s v="CEPILLO MANUAL DE BRONCE MEDIANO"/>
    <n v="47131605"/>
    <s v="SELECCIÓN ABREVIADA SUBASTA INVERSA (NO DISPONIBLE)"/>
    <n v="3"/>
    <n v="10"/>
    <n v="10"/>
    <n v="2"/>
    <n v="42840"/>
    <s v="UNIDAD"/>
    <s v="NO SOLICITADAS"/>
  </r>
  <r>
    <x v="17"/>
    <s v="02-02-01-003-005"/>
    <s v="02-02-01-003-005-04"/>
    <s v="Materiales y suministros - Productos químicos n. C. P."/>
    <s v="ADHESIVO INSTANTANEO - LOCTITE 404 TM 33OZ (9,3 G) REF 46551"/>
    <n v="31201600"/>
    <s v="SELECCIÓN ABREVIADA SUBASTA INVERSA (NO DISPONIBLE)"/>
    <n v="3"/>
    <n v="10"/>
    <n v="10"/>
    <n v="1"/>
    <n v="45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5,56 MULTIPROPOSITO REF 5,56 MULTIPROPOSITO"/>
    <n v="15121520"/>
    <s v="SELECCIÓN ABREVIADA SUBASTA INVERSA (NO DISPONIBLE)"/>
    <n v="3"/>
    <n v="10"/>
    <n v="10"/>
    <n v="7"/>
    <n v="541450"/>
    <s v="UNIDAD"/>
    <s v="NO SOLICITADAS"/>
  </r>
  <r>
    <x v="17"/>
    <s v="02-02-01-004-001"/>
    <s v="02-02-01-004-001"/>
    <s v="Materiales y suministros - Metales básicos"/>
    <s v="ALAMBRE FRENDADO REF MS20995C20 / ROLLO"/>
    <n v="31152203"/>
    <s v="SELECCIÓN ABREVIADA SUBASTA INVERSA (NO DISPONIBLE)"/>
    <n v="3"/>
    <n v="10"/>
    <n v="10"/>
    <n v="5"/>
    <n v="327250"/>
    <s v="UNIDAD"/>
    <s v="NO SOLICITADAS"/>
  </r>
  <r>
    <x v="17"/>
    <s v="02-02-01-003-005"/>
    <s v="02-02-01-003-005-04"/>
    <s v="Materiales y suministros - Productos químicos n. C. P."/>
    <s v="SILICONA ALTA TEMPERATURA COLOR NEGRO26BR X 70 ML REF 26BR X 70 ML"/>
    <n v="12352310"/>
    <s v="SELECCIÓN ABREVIADA SUBASTA INVERSA (NO DISPONIBLE)"/>
    <n v="3"/>
    <n v="10"/>
    <n v="10"/>
    <n v="1"/>
    <n v="38080"/>
    <s v="UNIDAD"/>
    <s v="NO SOLICITADAS"/>
  </r>
  <r>
    <x v="17"/>
    <s v="02-02-01-003-006"/>
    <s v="02-02-01-003-006-03"/>
    <s v="Materiales y suministros - Semimanufacturas de plástico"/>
    <s v="VINIPEL ROLLO TRANSPARENTE PEQUEÑO REF 12,5CM*200M X ROLLO"/>
    <n v="30102015"/>
    <s v="SELECCIÓN ABREVIADA SUBASTA INVERSA (NO DISPONIBLE)"/>
    <n v="3"/>
    <n v="10"/>
    <n v="10"/>
    <n v="35"/>
    <n v="1457750"/>
    <s v="UNIDAD"/>
    <s v="NO SOLICITADAS"/>
  </r>
  <r>
    <x v="17"/>
    <s v="02-02-01-003-005"/>
    <s v="02-02-01-003-005-04"/>
    <s v="Materiales y suministros - Productos químicos n. C. P."/>
    <s v="ADHESIVO TIPO ADHESIVE, LOCTITE REF MIL-S-40083"/>
    <n v="31201600"/>
    <s v="SELECCIÓN ABREVIADA SUBASTA INVERSA (NO DISPONIBLE)"/>
    <n v="3"/>
    <n v="10"/>
    <n v="10"/>
    <n v="1"/>
    <n v="249900"/>
    <s v="UNIDAD"/>
    <s v="NO SOLICITADAS"/>
  </r>
  <r>
    <x v="17"/>
    <s v="02-02-01-003-005"/>
    <s v="02-02-01-003-005-04"/>
    <s v="Materiales y suministros - Productos químicos n. C. P."/>
    <s v="SOLVENTE TIPO DRY CLEANING SOLVENT REF MIL-PRF-680"/>
    <n v="47131800"/>
    <s v="SELECCIÓN ABREVIADA SUBASTA INVERSA (NO DISPONIBLE)"/>
    <n v="3"/>
    <n v="10"/>
    <n v="10"/>
    <n v="2"/>
    <n v="595000"/>
    <s v="GALON"/>
    <s v="NO SOLICITADAS"/>
  </r>
  <r>
    <x v="17"/>
    <s v="02-02-01-003-004"/>
    <s v="02-02-01-003-004-01"/>
    <s v="Materiales y suministros - Químicos orgánicos básicos"/>
    <s v="ALCOHOL DESNATURALIZADO"/>
    <n v="12352104"/>
    <s v="SELECCIÓN ABREVIADA SUBASTA INVERSA (NO DISPONIBLE)"/>
    <n v="3"/>
    <n v="10"/>
    <n v="10"/>
    <n v="13"/>
    <n v="584459.54"/>
    <s v="GALON"/>
    <s v="NO SOLICITADAS"/>
  </r>
  <r>
    <x v="17"/>
    <s v="02-02-01-003-006"/>
    <s v="02-02-01-003-006-04"/>
    <s v="Materiales y suministros - Productos de empaque y envasado, de plástico"/>
    <s v="BOLSAS PARA EMPAQUE AL VACIO(32X42 CM)"/>
    <n v="24111503"/>
    <s v="SELECCIÓN ABREVIADA SUBASTA INVERSA (NO DISPONIBLE)"/>
    <n v="3"/>
    <n v="10"/>
    <n v="10"/>
    <n v="190"/>
    <n v="85420.58"/>
    <s v="UNIDAD"/>
    <s v="NO SOLICITADAS"/>
  </r>
  <r>
    <x v="17"/>
    <s v="02-02-01-003-006"/>
    <s v="02-02-01-003-006-04"/>
    <s v="Materiales y suministros - Productos de empaque y envasado, de plástico"/>
    <s v="BOLSAS PARA EMPAQUE AL VACIO(18X22 CM)"/>
    <n v="24111503"/>
    <s v="SELECCIÓN ABREVIADA SUBASTA INVERSA (NO DISPONIBLE)"/>
    <n v="3"/>
    <n v="10"/>
    <n v="10"/>
    <n v="190"/>
    <n v="74744.14"/>
    <s v="UNIDAD"/>
    <s v="NO SOLICITADAS"/>
  </r>
  <r>
    <x v="17"/>
    <s v="02-02-01-003-001"/>
    <s v="02-02-01-003-001"/>
    <s v="Materiales y suministros - Productos de madera, corcho, cestería y espartería"/>
    <s v="APLICADORES ABSORBENTES( HIGIETEX)"/>
    <n v="42141504"/>
    <s v="SELECCIÓN ABREVIADA SUBASTA INVERSA (NO DISPONIBLE)"/>
    <n v="3"/>
    <n v="10"/>
    <n v="10"/>
    <n v="190"/>
    <n v="74744.14"/>
    <s v="UNIDAD"/>
    <s v="NO SOLICITADAS"/>
  </r>
  <r>
    <x v="17"/>
    <s v="02-02-01-003-002"/>
    <s v="02-02-01-003-002-01"/>
    <s v="Materiales y suministros - Pasta de papel, papel y cartón"/>
    <s v="CINTA DE ENMASCARAR 1 1/2 &quot; 233+(36 MMX55MM)"/>
    <n v="31201513"/>
    <s v="SELECCIÓN ABREVIADA SUBASTA INVERSA (NO DISPONIBLE)"/>
    <n v="3"/>
    <n v="10"/>
    <n v="10"/>
    <n v="4"/>
    <n v="80925.14"/>
    <s v="UNIDAD"/>
    <s v="NO SOLICITADAS"/>
  </r>
  <r>
    <x v="17"/>
    <s v="02-02-01-003-002"/>
    <s v="02-02-01-003-002-01"/>
    <s v="Materiales y suministros - Pasta de papel, papel y cartón"/>
    <s v="CINTA DE ENMASCARAR 2&quot; 233+(48 MMX55MM)"/>
    <n v="31201513"/>
    <s v="SELECCIÓN ABREVIADA SUBASTA INVERSA (NO DISPONIBLE)"/>
    <n v="3"/>
    <n v="10"/>
    <n v="10"/>
    <n v="4"/>
    <n v="107900.2"/>
    <s v="UNIDAD"/>
    <s v="NO SOLICITADAS"/>
  </r>
  <r>
    <x v="17"/>
    <s v="02-02-01-003-002"/>
    <s v="02-02-01-003-002-01"/>
    <s v="Materiales y suministros - Pasta de papel, papel y cartón"/>
    <s v="CINTA DE ENMASCARAR VERDE"/>
    <n v="31201513"/>
    <s v="SELECCIÓN ABREVIADA SUBASTA INVERSA (NO DISPONIBLE)"/>
    <n v="3"/>
    <n v="10"/>
    <n v="10"/>
    <n v="4"/>
    <n v="58445.95"/>
    <s v="UNIDAD"/>
    <s v="NO SOLICITADAS"/>
  </r>
  <r>
    <x v="17"/>
    <s v="02-02-01-003-007"/>
    <s v="02-02-01-003-007-09"/>
    <s v="Materiales y suministros - Otros productos minerales no metálicos n. C. P."/>
    <s v="SABRA ROJA ABRESIVA"/>
    <n v="31191506"/>
    <s v="SELECCIÓN ABREVIADA SUBASTA INVERSA (NO DISPONIBLE)"/>
    <n v="3"/>
    <n v="10"/>
    <n v="10"/>
    <n v="7"/>
    <n v="99960"/>
    <s v="METRO"/>
    <s v="NO SOLICITADAS"/>
  </r>
  <r>
    <x v="17"/>
    <s v="02-02-01-003-008"/>
    <s v="02-02-01-003-008-09"/>
    <s v="Materiales y suministros - Otros artículos manufacturados n. C. P."/>
    <s v="BROCHA 1 1/2&quot; ANCHO CERDAS NATURAL"/>
    <n v="31211904"/>
    <s v="SELECCIÓN ABREVIADA SUBASTA INVERSA (NO DISPONIBLE)"/>
    <n v="3"/>
    <n v="10"/>
    <n v="10"/>
    <n v="2"/>
    <n v="12376"/>
    <s v="UNIDAD"/>
    <s v="NO SOLICITADAS"/>
  </r>
  <r>
    <x v="17"/>
    <s v="02-02-01-003-008"/>
    <s v="02-02-01-003-008-09"/>
    <s v="Materiales y suministros - Otros artículos manufacturados n. C. P."/>
    <s v="BROCHA 1 &quot; ANCHO CERDAS NATURAL"/>
    <n v="31211904"/>
    <s v="SELECCIÓN ABREVIADA SUBASTA INVERSA (NO DISPONIBLE)"/>
    <n v="3"/>
    <n v="10"/>
    <n v="10"/>
    <n v="2"/>
    <n v="10710"/>
    <s v="UNIDAD"/>
    <s v="NO SOLICITADAS"/>
  </r>
  <r>
    <x v="17"/>
    <s v="02-02-01-004-001"/>
    <s v="02-02-01-004-001"/>
    <s v="Materiales y suministros - Metales básicos"/>
    <s v="ESTAÑO PARA SOLDAR / ROLLO"/>
    <n v="31201602"/>
    <s v="SELECCIÓN ABREVIADA SUBASTA INVERSA (NO DISPONIBLE)"/>
    <n v="3"/>
    <n v="10"/>
    <n v="10"/>
    <n v="2"/>
    <n v="83300"/>
    <s v="UNIDAD"/>
    <s v="NO SOLICITADAS"/>
  </r>
  <r>
    <x v="17"/>
    <s v="02-02-01-003-005"/>
    <s v="02-02-01-003-005-04"/>
    <s v="Materiales y suministros - Productos químicos n. C. P."/>
    <s v="ADHESIVO INSTANTANEO / SUPERBONDER REF LOCTITE 495 X TUBO X 20 GR"/>
    <n v="31201600"/>
    <s v="SELECCIÓN ABREVIADA SUBASTA INVERSA (NO DISPONIBLE)"/>
    <n v="3"/>
    <n v="10"/>
    <n v="10"/>
    <n v="10"/>
    <n v="499800"/>
    <s v="UNIDAD"/>
    <s v="NO SOLICITADAS"/>
  </r>
  <r>
    <x v="17"/>
    <s v="02-02-01-003-004"/>
    <s v="02-02-01-003-004-01"/>
    <s v="Materiales y suministros - Químicos orgánicos básicos"/>
    <s v="ALCOHOL ISOPROPILICO EN SPRAY REF SUPER TECK"/>
    <n v="12352104"/>
    <s v="SELECCIÓN ABREVIADA SUBASTA INVERSA (NO DISPONIBLE)"/>
    <n v="3"/>
    <n v="10"/>
    <n v="10"/>
    <n v="10"/>
    <n v="1067762.49"/>
    <s v="UNIDAD"/>
    <s v="NO SOLICITADAS"/>
  </r>
  <r>
    <x v="17"/>
    <s v="02-02-01-003-005"/>
    <s v="02-02-01-003-005-04"/>
    <s v="Materiales y suministros - Productos químicos n. C. P."/>
    <s v="SP400 REF CRC PRESENTACIÓN AEROSOL"/>
    <n v="39121700"/>
    <s v="SELECCIÓN ABREVIADA SUBASTA INVERSA (NO DISPONIBLE)"/>
    <n v="3"/>
    <n v="10"/>
    <n v="10"/>
    <n v="4"/>
    <n v="309400"/>
    <s v="UNIDAD"/>
    <s v="NO SOLICITADAS"/>
  </r>
  <r>
    <x v="17"/>
    <s v="02-02-01-003-005"/>
    <s v="02-02-01-003-005-04"/>
    <s v="Materiales y suministros - Productos químicos n. C. P."/>
    <s v="REMOVEDOR DE ÓXIDO RUST REMOVEDOR REF CRC"/>
    <n v="31211800"/>
    <s v="SELECCIÓN ABREVIADA SUBASTA INVERSA (NO DISPONIBLE)"/>
    <n v="3"/>
    <n v="10"/>
    <n v="10"/>
    <n v="2"/>
    <n v="345100"/>
    <s v="GALON"/>
    <s v="NO SOLICITADAS"/>
  </r>
  <r>
    <x v="17"/>
    <s v="02-02-01-003-005"/>
    <s v="02-02-01-003-005-04"/>
    <s v="Materiales y suministros - Productos químicos n. C. P."/>
    <s v="ZINC-LT REF CRC PRESENTACIÓN AEROSOL"/>
    <n v="39121700"/>
    <s v="SELECCIÓN ABREVIADA SUBASTA INVERSA (NO DISPONIBLE)"/>
    <n v="3"/>
    <n v="10"/>
    <n v="10"/>
    <n v="4"/>
    <n v="595000"/>
    <s v="UNIDAD"/>
    <s v="NO SOLICITADAS"/>
  </r>
  <r>
    <x v="17"/>
    <s v="02-02-01-003-005"/>
    <s v="02-02-01-003-005-04"/>
    <s v="Materiales y suministros - Productos químicos n. C. P."/>
    <s v="LUBRICANTE DE GRAFITO MOLIBDENO REF CRC PRESENTACIÓN AEROSOL"/>
    <n v="39121700"/>
    <s v="SELECCIÓN ABREVIADA SUBASTA INVERSA (NO DISPONIBLE)"/>
    <n v="3"/>
    <n v="10"/>
    <n v="10"/>
    <n v="4"/>
    <n v="595000"/>
    <s v="UNIDAD"/>
    <s v="NO SOLICITADAS"/>
  </r>
  <r>
    <x v="17"/>
    <s v="02-02-01-003-005"/>
    <s v="02-02-01-003-005-04"/>
    <s v="Materiales y suministros - Productos químicos n. C. P."/>
    <s v="INSTANT ADHESIVE REF LOCTITE 246"/>
    <n v="31201600"/>
    <s v="SELECCIÓN ABREVIADA SUBASTA INVERSA (NO DISPONIBLE)"/>
    <n v="3"/>
    <n v="10"/>
    <n v="10"/>
    <n v="3"/>
    <n v="535500"/>
    <s v="UNIDAD"/>
    <s v="NO SOLICITADAS"/>
  </r>
  <r>
    <x v="17"/>
    <s v="02-02-01-003-005"/>
    <s v="02-02-01-003-005-01"/>
    <s v="Materiales y suministros - Pinturas y barnices y productos relacionados; colores para la pintura artística; tintas"/>
    <s v="PINTURA EN AEROSOL CON SECADO RAPIDO TIPO LACQUER, BLACK, SPRAY REF 1602"/>
    <n v="31211507"/>
    <s v="SELECCIÓN ABREVIADA SUBASTA INVERSA (NO DISPONIBLE)"/>
    <n v="3"/>
    <n v="10"/>
    <n v="10"/>
    <n v="3"/>
    <n v="505782.25"/>
    <s v="UNIDAD"/>
    <s v="NO SOLICITADAS"/>
  </r>
  <r>
    <x v="17"/>
    <s v="02-02-01-003-005"/>
    <s v="02-02-01-003-005-01"/>
    <s v="Materiales y suministros - Pinturas y barnices y productos relacionados; colores para la pintura artística; tintas"/>
    <s v="PINTURA EN AEROSOL TIPO SEM COLOR COAT 12 OZ AEROSOL BLACK SPRAY REF 15003"/>
    <n v="31211507"/>
    <s v="SELECCIÓN ABREVIADA SUBASTA INVERSA (NO DISPONIBLE)"/>
    <n v="3"/>
    <n v="10"/>
    <n v="10"/>
    <n v="3"/>
    <n v="505782.25"/>
    <s v="UNIDAD"/>
    <s v="NO SOLICITADAS"/>
  </r>
  <r>
    <x v="17"/>
    <s v="02-02-01-003-008"/>
    <s v="02-02-01-003-008-09"/>
    <s v="Materiales y suministros - Otros artículos manufacturados n. C. P."/>
    <s v="BROCHA CERDA MONA CABO AZUL  1/2&quot;"/>
    <n v="31211904"/>
    <s v="SELECCIÓN ABREVIADA SUBASTA INVERSA (NO DISPONIBLE)"/>
    <n v="3"/>
    <n v="10"/>
    <n v="10"/>
    <n v="8"/>
    <n v="49504"/>
    <s v="UNIDAD"/>
    <s v="NO SOLICITADAS"/>
  </r>
  <r>
    <x v="17"/>
    <s v="02-02-01-003-008"/>
    <s v="02-02-01-003-008-09"/>
    <s v="Materiales y suministros - Otros artículos manufacturados n. C. P."/>
    <s v="BROCHA CERDA MONA CABO AZUL  1&quot;"/>
    <n v="31211904"/>
    <s v="SELECCIÓN ABREVIADA SUBASTA INVERSA (NO DISPONIBLE)"/>
    <n v="3"/>
    <n v="10"/>
    <n v="10"/>
    <n v="8"/>
    <n v="42840"/>
    <s v="UNIDAD"/>
    <s v="NO SOLICITADAS"/>
  </r>
  <r>
    <x v="17"/>
    <s v="02-02-01-004-001"/>
    <s v="02-02-01-004-001"/>
    <s v="Materiales y suministros - Metales básicos"/>
    <s v="ALMABRE ROLLO CALIBRE 0.32 REF MS20995C32 / LIBRA"/>
    <n v="31152203"/>
    <s v="SELECCIÓN ABREVIADA SUBASTA INVERSA (NO DISPONIBLE)"/>
    <n v="3"/>
    <n v="10"/>
    <n v="10"/>
    <n v="10"/>
    <n v="654500"/>
    <s v="UNIDAD"/>
    <s v="NO SOLICITADAS"/>
  </r>
  <r>
    <x v="17"/>
    <s v="02-02-01-003-008"/>
    <s v="02-02-01-003-008-09"/>
    <s v="Materiales y suministros - Otros artículos manufacturados n. C. P."/>
    <s v="CEPILLO MANUAL DE BRONCE  REF S/P"/>
    <n v="47131605"/>
    <s v="SELECCIÓN ABREVIADA SUBASTA INVERSA (NO DISPONIBLE)"/>
    <n v="3"/>
    <n v="10"/>
    <n v="10"/>
    <n v="2"/>
    <n v="42840"/>
    <s v="UNIDAD"/>
    <s v="NO SOLICITADAS"/>
  </r>
  <r>
    <x v="17"/>
    <s v="02-02-01-003-007"/>
    <s v="02-02-01-003-007-09"/>
    <s v="Materiales y suministros - Otros productos minerales no metálicos n. C. P."/>
    <s v="PAÑOS ABRAZIVOS COLOR VINOTINTO SCOTCH-BRITE 3M REF PAÑO 7440 / CAJA"/>
    <n v="31191500"/>
    <s v="SELECCIÓN ABREVIADA SUBASTA INVERSA (NO DISPONIBLE)"/>
    <n v="3"/>
    <n v="10"/>
    <n v="10"/>
    <n v="2"/>
    <n v="297500"/>
    <s v="UNIDAD"/>
    <s v="NO SOLICITADAS"/>
  </r>
  <r>
    <x v="17"/>
    <s v="02-02-01-003-007"/>
    <s v="02-02-01-003-007-09"/>
    <s v="Materiales y suministros - Otros productos minerales no metálicos n. C. P."/>
    <s v="PAÑOS ABRAZIVOS COLOR VINOTINTO SCOTCH-BRITE 3M REF PAÑO 7446 / CAJA"/>
    <n v="31191500"/>
    <s v="SELECCIÓN ABREVIADA SUBASTA INVERSA (NO DISPONIBLE)"/>
    <n v="3"/>
    <n v="10"/>
    <n v="10"/>
    <n v="2"/>
    <n v="416500"/>
    <s v="UNIDAD"/>
    <s v="NO SOLICITADAS"/>
  </r>
  <r>
    <x v="17"/>
    <s v="02-02-01-003-002"/>
    <s v="02-02-01-003-002-01"/>
    <s v="Materiales y suministros - Pasta de papel, papel y cartón"/>
    <s v="CINTAS VERDE PREMIUM 233+ 24MM REF 26336"/>
    <n v="31201513"/>
    <s v="SELECCIÓN ABREVIADA SUBASTA INVERSA (NO DISPONIBLE)"/>
    <n v="3"/>
    <n v="10"/>
    <n v="10"/>
    <n v="2"/>
    <n v="29222.97"/>
    <s v="UNIDAD"/>
    <s v="NO SOLICITADAS"/>
  </r>
  <r>
    <x v="17"/>
    <s v="02-02-01-004-002"/>
    <s v="02-02-01-004-002"/>
    <s v="Materiales y suministros - Productos metálicos elaborados (excepto maquinaria y equipo)"/>
    <s v="ABRAZADERA REF AN742D8"/>
    <n v="39121700"/>
    <s v="SELECCIÓN ABREVIADA SUBASTA INVERSA (NO DISPONIBLE)"/>
    <n v="3"/>
    <n v="10"/>
    <n v="10"/>
    <n v="4"/>
    <n v="19040"/>
    <s v="UNIDAD"/>
    <s v="NO SOLICITADAS"/>
  </r>
  <r>
    <x v="17"/>
    <s v="02-02-01-004-002"/>
    <s v="02-02-01-004-002"/>
    <s v="Materiales y suministros - Productos metálicos elaborados (excepto maquinaria y equipo)"/>
    <s v="ABRAZADERA 94100-0400"/>
    <n v="39121700"/>
    <s v="SELECCIÓN ABREVIADA SUBASTA INVERSA (NO DISPONIBLE)"/>
    <n v="3"/>
    <n v="10"/>
    <n v="10"/>
    <n v="4"/>
    <n v="266560"/>
    <s v="UNIDAD"/>
    <s v="NO SOLICITADAS"/>
  </r>
  <r>
    <x v="17"/>
    <s v="02-02-01-003-002"/>
    <s v="02-02-01-003-002-01"/>
    <s v="Materiales y suministros - Pasta de papel, papel y cartón"/>
    <s v="CINTA ANTIDESLIZANTE REF 09-31805"/>
    <n v="31201513"/>
    <s v="SELECCIÓN ABREVIADA SUBASTA INVERSA (NO DISPONIBLE)"/>
    <n v="3"/>
    <n v="10"/>
    <n v="10"/>
    <n v="2"/>
    <n v="280990.13"/>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16 ONZ REF CRC556"/>
    <n v="47131825"/>
    <s v="SELECCIÓN ABREVIADA SUBASTA INVERSA (NO DISPONIBLE)"/>
    <n v="3"/>
    <n v="10"/>
    <n v="10"/>
    <n v="4"/>
    <n v="309400"/>
    <s v="UNIDAD"/>
    <s v="NO SOLICITADAS"/>
  </r>
  <r>
    <x v="17"/>
    <s v="02-02-01-002-006"/>
    <s v="02-02-01-002-006"/>
    <s v="Materiales y suministros - Hilados e hilos; tejidos de fibras textiles incluso afelpados"/>
    <s v="LONA ANTIFLAMA / ROLLO "/>
    <n v="11162100"/>
    <s v="SELECCIÓN ABREVIADA SUBASTA INVERSA (NO DISPONIBLE)"/>
    <n v="3"/>
    <n v="10"/>
    <n v="10"/>
    <n v="1"/>
    <n v="334265.86"/>
    <s v="UNIDAD"/>
    <s v="NO SOLICITADAS"/>
  </r>
  <r>
    <x v="17"/>
    <s v="02-02-01-003-005"/>
    <s v="02-02-01-003-005-04"/>
    <s v="Materiales y suministros - Productos químicos n. C. P."/>
    <s v="COMPONENTE ANTICORROSIVO / CORROSION PREVENTIVE REF SP350"/>
    <n v="12163600"/>
    <s v="SELECCIÓN ABREVIADA SUBASTA INVERSA (NO DISPONIBLE)"/>
    <n v="3"/>
    <n v="10"/>
    <n v="10"/>
    <n v="4"/>
    <n v="309400"/>
    <s v="UNIDAD"/>
    <s v="NO SOLICITADAS"/>
  </r>
  <r>
    <x v="17"/>
    <s v="02-02-01-003-005"/>
    <s v="02-02-01-003-005-04"/>
    <s v="Materiales y suministros - Productos químicos n. C. P."/>
    <s v="REMOVEDOR, PAINT REF TTR 2918"/>
    <n v="31211800"/>
    <s v="SELECCIÓN ABREVIADA SUBASTA INVERSA (NO DISPONIBLE)"/>
    <n v="3"/>
    <n v="10"/>
    <n v="10"/>
    <n v="4"/>
    <n v="880600"/>
    <s v="GALON"/>
    <s v="NO SOLICITADAS"/>
  </r>
  <r>
    <x v="17"/>
    <s v="02-02-01-002-007"/>
    <s v="02-02-01-002-007"/>
    <s v="Materiales y suministros - Artículos textiles (excepto prendas de vestir)"/>
    <s v="VELCRO NEGRO   (2 PULGADAS ANTIFLAMA HEMBRA Y MACHO) / ROLLO "/>
    <n v="11162114"/>
    <s v="SELECCIÓN ABREVIADA SUBASTA INVERSA (NO DISPONIBLE)"/>
    <n v="3"/>
    <n v="10"/>
    <n v="10"/>
    <n v="4"/>
    <n v="2023128.95"/>
    <s v="UNIDAD"/>
    <s v="NO SOLICITADAS"/>
  </r>
  <r>
    <x v="17"/>
    <s v="02-02-01-003-002"/>
    <s v="02-02-01-003-002-01"/>
    <s v="Materiales y suministros - Pasta de papel, papel y cartón"/>
    <s v="CINTA DE EMASCARAR DE 1PULGADA REF 2380"/>
    <n v="31201513"/>
    <s v="SELECCIÓN ABREVIADA SUBASTA INVERSA (NO DISPONIBLE)"/>
    <n v="3"/>
    <n v="10"/>
    <n v="10"/>
    <n v="2"/>
    <n v="29222.97"/>
    <s v="UNIDAD"/>
    <s v="NO SOLICITADAS"/>
  </r>
  <r>
    <x v="17"/>
    <s v="02-02-01-003-005"/>
    <s v="02-02-01-003-005-04"/>
    <s v="Materiales y suministros - Productos químicos n. C. P."/>
    <s v="PROMOTOR DE ADHESIÓN PARA SUPERFICIES NO POROSAS REF SIKA-AKTIVATOR 205 "/>
    <n v="31201610"/>
    <s v="SELECCIÓN ABREVIADA SUBASTA INVERSA (NO DISPONIBLE)"/>
    <n v="3"/>
    <n v="10"/>
    <n v="10"/>
    <n v="1"/>
    <n v="178500"/>
    <s v="LITRO"/>
    <s v="NO SOLICITADAS"/>
  </r>
  <r>
    <x v="17"/>
    <s v="02-02-01-004-001"/>
    <s v="02-02-01-004-001"/>
    <s v="Materiales y suministros - Metales básicos"/>
    <s v="WIRE,ELECTRICAL, ALAMBRE  ELECTRICO MIL-W-81044/12 PARA EMPUÑADURA GAU19 REF M81044/12-22-9 / ROLLO "/>
    <n v="31152203"/>
    <s v="SELECCIÓN ABREVIADA SUBASTA INVERSA (NO DISPONIBLE)"/>
    <n v="3"/>
    <n v="10"/>
    <n v="10"/>
    <n v="1"/>
    <n v="773500"/>
    <s v="UNIDAD"/>
    <s v="NO SOLICITADAS"/>
  </r>
  <r>
    <x v="17"/>
    <s v="02-02-01-003-005"/>
    <s v="02-02-01-003-005-05"/>
    <s v="Materiales y suministros - Fibras textiles manufacturadas"/>
    <s v="FIBRA TIPO NYLON BUTT SPLICE SELF INSULATED WINDOW - BLUE   MS25181 REF 320562"/>
    <n v="11151502"/>
    <s v="SELECCIÓN ABREVIADA SUBASTA INVERSA (NO DISPONIBLE)"/>
    <n v="3"/>
    <n v="10"/>
    <n v="10"/>
    <n v="35"/>
    <n v="200626.8"/>
    <s v="UNIDAD"/>
    <s v="NO SOLICITADAS"/>
  </r>
  <r>
    <x v="17"/>
    <s v="02-02-01-003-006"/>
    <s v="02-02-01-003-006-09"/>
    <s v="Materiales y suministros - Otros productos plásticos"/>
    <s v="CINTA ADHESIVA  3M SUPER 33 BLACK VINYL ELECTRICAL TAPE REF 09-05422 / ROLLO "/>
    <n v="31201601"/>
    <s v="SELECCIÓN ABREVIADA SUBASTA INVERSA (NO DISPONIBLE)"/>
    <n v="3"/>
    <n v="10"/>
    <n v="10"/>
    <n v="2"/>
    <n v="83300"/>
    <s v="UNIDAD"/>
    <s v="NO SOLICITADAS"/>
  </r>
  <r>
    <x v="17"/>
    <s v="02-02-01-003-005"/>
    <s v="02-02-01-003-005-03"/>
    <s v="Materiales y suministros - Jabón, preparados para limpieza, perfumes y preparados de tocador"/>
    <s v="GRASA DIELECTRICA TIPO PERMATEX DIELECTRIC GREASE REF 15-05208"/>
    <n v="15121520"/>
    <s v="SELECCIÓN ABREVIADA SUBASTA INVERSA (NO DISPONIBLE)"/>
    <n v="3"/>
    <n v="10"/>
    <n v="10"/>
    <n v="1"/>
    <n v="41650"/>
    <s v="UNIDAD"/>
    <s v="NO SOLICITADAS"/>
  </r>
  <r>
    <x v="17"/>
    <s v="02-02-01-003-006"/>
    <s v="02-02-01-003-006-09"/>
    <s v="Materiales y suministros - Otros productos plásticos"/>
    <s v="UNION DE TERMINAL ELECTRICA TIPO ELECTRICAL TERMINAL NIPPLES KIT DIFERENT SIZE 1,2,3 WHITE REF 11-03913 / KIT "/>
    <n v="25173900"/>
    <s v="SELECCIÓN ABREVIADA SUBASTA INVERSA (NO DISPONIBLE)"/>
    <n v="3"/>
    <n v="10"/>
    <n v="10"/>
    <n v="1"/>
    <n v="10829"/>
    <s v="UNIDAD"/>
    <s v="NO SOLICITADAS"/>
  </r>
  <r>
    <x v="17"/>
    <s v="02-01-01-004-006"/>
    <s v="02-01-01-004-006-09"/>
    <s v="Activos fijos - Otro equipo eléctrico y sus partes y piezas"/>
    <s v="FUNDA TERMOENCOGIBLE TIPO RAYCHEM SOLDER SLEEVE REF 11-04480"/>
    <n v="11162100"/>
    <s v="SELECCIÓN ABREVIADA SUBASTA INVERSA (NO DISPONIBLE)"/>
    <n v="3"/>
    <n v="10"/>
    <n v="10"/>
    <n v="14"/>
    <n v="59007.89"/>
    <s v="UNIDAD"/>
    <s v="NO SOLICITADAS"/>
  </r>
  <r>
    <x v="17"/>
    <s v="02-01-01-004-006"/>
    <s v="02-01-01-004-006-09"/>
    <s v="Activos fijos - Otro equipo eléctrico y sus partes y piezas"/>
    <s v="FUNDA TERMOENCOGIBLE  TIPO SOLDERING SLEEVE .125 REF 11-07902"/>
    <n v="11162100"/>
    <s v="SELECCIÓN ABREVIADA SUBASTA INVERSA (NO DISPONIBLE)"/>
    <n v="3"/>
    <n v="10"/>
    <n v="10"/>
    <n v="14"/>
    <n v="58221.2"/>
    <s v="UNIDAD"/>
    <s v="NO SOLICITADAS"/>
  </r>
  <r>
    <x v="17"/>
    <s v="02-02-01-003-006"/>
    <s v="02-02-01-003-006-03"/>
    <s v="Materiales y suministros - Semimanufacturas de plástico"/>
    <s v="POLIETILENO FLEXIBLE MULTIPROPOSITO TIPO THIN WALL HEAT-SHRINKABLE TUBING BLACK TERMOENCOGIBLE REF 11-00900 / ROLLO "/>
    <n v="13102000"/>
    <s v="SELECCIÓN ABREVIADA SUBASTA INVERSA (NO DISPONIBLE)"/>
    <n v="3"/>
    <n v="10"/>
    <n v="10"/>
    <n v="1"/>
    <n v="1428000"/>
    <s v="UNIDAD"/>
    <s v="NO SOLICITADAS"/>
  </r>
  <r>
    <x v="17"/>
    <s v="02-02-01-003-006"/>
    <s v="02-02-01-003-006-03"/>
    <s v="Materiales y suministros - Semimanufacturas de plástico"/>
    <s v="POLIETILENO FLEXIBLE MULTIPROPOSITO TIPO THIN WALL HEAT-SHRINKABLE TUBING BLACK TERMOENCOGIBLE REF 11-01100 / ROLLO "/>
    <n v="13102000"/>
    <s v="SELECCIÓN ABREVIADA SUBASTA INVERSA (NO DISPONIBLE)"/>
    <n v="3"/>
    <n v="10"/>
    <n v="10"/>
    <n v="1"/>
    <n v="1428000"/>
    <s v="UNIDAD"/>
    <s v="NO SOLICITADAS"/>
  </r>
  <r>
    <x v="17"/>
    <s v="02-02-01-004-001"/>
    <s v="02-02-01-004-001"/>
    <s v="Materiales y suministros - Metales básicos"/>
    <s v="ALMABRE DULCE DE COBRE REF ASTMB3 .16 / LIBRA"/>
    <n v="31152203"/>
    <s v="SELECCIÓN ABREVIADA SUBASTA INVERSA (NO DISPONIBLE)"/>
    <n v="3"/>
    <n v="10"/>
    <n v="10"/>
    <n v="1"/>
    <n v="374850"/>
    <s v="UNIDAD"/>
    <s v="NO SOLICITADAS"/>
  </r>
  <r>
    <x v="17"/>
    <s v="02-02-01-003-002"/>
    <s v="02-02-01-003-002-01"/>
    <s v="Materiales y suministros - Pasta de papel, papel y cartón"/>
    <s v="CINTAS VERDE PREMIUM 233+ 10MM REF 23348"/>
    <n v="31201513"/>
    <s v="SELECCIÓN ABREVIADA SUBASTA INVERSA (NO DISPONIBLE)"/>
    <n v="3"/>
    <n v="10"/>
    <n v="10"/>
    <n v="1"/>
    <n v="5619.8"/>
    <s v="UNIDAD"/>
    <s v="NO SOLICITADAS"/>
  </r>
  <r>
    <x v="17"/>
    <s v="02-02-01-003-002"/>
    <s v="02-02-01-003-002-01"/>
    <s v="Materiales y suministros - Pasta de papel, papel y cartón"/>
    <s v="CINTAS VERDE PREMIUM 233+ 12MM REF 26332"/>
    <n v="31201513"/>
    <s v="SELECCIÓN ABREVIADA SUBASTA INVERSA (NO DISPONIBLE)"/>
    <n v="3"/>
    <n v="10"/>
    <n v="10"/>
    <n v="1"/>
    <n v="10677.62"/>
    <s v="UNIDAD"/>
    <s v="NO SOLICITADAS"/>
  </r>
  <r>
    <x v="17"/>
    <s v="02-02-01-003-002"/>
    <s v="02-02-01-003-002-01"/>
    <s v="Materiales y suministros - Pasta de papel, papel y cartón"/>
    <s v="CINTAS VERDE PREMIUM 233+ 24MM REF 26336"/>
    <n v="31201513"/>
    <s v="SELECCIÓN ABREVIADA SUBASTA INVERSA (NO DISPONIBLE)"/>
    <n v="3"/>
    <n v="10"/>
    <n v="10"/>
    <n v="1"/>
    <n v="14611.47"/>
    <s v="UNIDAD"/>
    <s v="NO SOLICITADAS"/>
  </r>
  <r>
    <x v="17"/>
    <s v="02-02-01-003-005"/>
    <s v="02-02-01-003-005-04"/>
    <s v="Materiales y suministros - Productos químicos n. C. P."/>
    <s v="LIMPIADOR DE CONTACTOS ELECTRONICOS CRC MIL-C-23411A"/>
    <n v="39121700"/>
    <s v="SELECCIÓN ABREVIADA SUBASTA INVERSA (NO DISPONIBLE)"/>
    <n v="3"/>
    <n v="10"/>
    <n v="10"/>
    <n v="2"/>
    <n v="297500"/>
    <s v="UNIDAD"/>
    <s v="NO SOLICITADAS"/>
  </r>
  <r>
    <x v="17"/>
    <s v="02-02-01-004-002"/>
    <s v="02-02-01-004-002"/>
    <s v="Materiales y suministros - Productos metálicos elaborados (excepto maquinaria y equipo)"/>
    <s v="CINTA ELECTRICA AUTOFUNDENTE  PARA ALTO VOLTAJE REF SCOTCH 23"/>
    <n v="31201518"/>
    <s v="SELECCIÓN ABREVIADA SUBASTA INVERSA (NO DISPONIBLE)"/>
    <n v="3"/>
    <n v="10"/>
    <n v="10"/>
    <n v="2"/>
    <n v="83300"/>
    <s v="UNIDAD"/>
    <s v="NO SOLICITADAS"/>
  </r>
  <r>
    <x v="17"/>
    <s v="02-02-01-003-006"/>
    <s v="02-02-01-003-006-09"/>
    <s v="Materiales y suministros - Otros productos plásticos"/>
    <s v="CINTA AISLANTE TIPO 3M SUPER 33 BLACK VINYL ELECTRICAL TAPE REF 09-05422"/>
    <n v="39121700"/>
    <s v="SELECCIÓN ABREVIADA SUBASTA INVERSA (NO DISPONIBLE)"/>
    <n v="3"/>
    <n v="10"/>
    <n v="10"/>
    <n v="2"/>
    <n v="83300"/>
    <s v="UNIDAD"/>
    <s v="NO SOLICITADAS"/>
  </r>
  <r>
    <x v="17"/>
    <s v="02-02-01-004-002"/>
    <s v="02-02-01-004-002"/>
    <s v="Materiales y suministros - Productos metálicos elaborados (excepto maquinaria y equipo)"/>
    <s v="PASTA PARA SOLDAR ESTAÑO REF LA UNICA"/>
    <n v="11101706"/>
    <s v="SELECCIÓN ABREVIADA SUBASTA INVERSA (NO DISPONIBLE)"/>
    <n v="3"/>
    <n v="10"/>
    <n v="10"/>
    <n v="2"/>
    <n v="28560"/>
    <s v="UNIDAD"/>
    <s v="NO SOLICITADAS"/>
  </r>
  <r>
    <x v="17"/>
    <s v="02-02-01-004-001"/>
    <s v="02-02-01-004-001"/>
    <s v="Materiales y suministros - Metales básicos"/>
    <s v="SOLDER WIRE, LEAD FREE, 0.5MM DIAMETER, 217°C, 250G REF 96SC 400 5C 0.50MM"/>
    <n v="31152203"/>
    <s v="SELECCIÓN ABREVIADA SUBASTA INVERSA (NO DISPONIBLE)"/>
    <n v="3"/>
    <n v="10"/>
    <n v="10"/>
    <n v="1"/>
    <n v="1023400"/>
    <s v="UNIDAD"/>
    <s v="NO SOLICITADAS"/>
  </r>
  <r>
    <x v="17"/>
    <s v="02-02-01-002-006"/>
    <s v="02-02-01-002-006"/>
    <s v="Materiales y suministros - Hilados e hilos; tejidos de fibras textiles incluso afelpados"/>
    <s v="CAÑAMO, BREYDEN NYLON LACING TAPE BLACK REF 11-12170 / ROLLO "/>
    <n v="11121801"/>
    <s v="SELECCIÓN ABREVIADA SUBASTA INVERSA (NO DISPONIBLE)"/>
    <n v="3"/>
    <n v="10"/>
    <n v="10"/>
    <n v="1"/>
    <n v="168594.08"/>
    <s v="UNIDAD"/>
    <s v="NO SOLICITADAS"/>
  </r>
  <r>
    <x v="17"/>
    <s v="02-02-01-003-005"/>
    <s v="02-02-01-003-005-04"/>
    <s v="Materiales y suministros - Productos químicos n. C. P."/>
    <s v="ENDURECEDOR PARA ADHESIVOS DE POLIURETANO BICOMPONENTES REF SIKAFORCE®-7010"/>
    <n v="31201600"/>
    <s v="SELECCIÓN ABREVIADA SUBASTA INVERSA (NO DISPONIBLE)"/>
    <n v="3"/>
    <n v="10"/>
    <n v="10"/>
    <n v="1"/>
    <n v="2136803.31"/>
    <s v="UNIDAD"/>
    <s v="NO SOLICITADAS"/>
  </r>
  <r>
    <x v="17"/>
    <s v="02-02-01-002-007"/>
    <s v="02-02-01-002-007"/>
    <s v="Materiales y suministros - Artículos textiles (excepto prendas de vestir)"/>
    <s v="LONA ANTIFLAMA GRIS"/>
    <n v="11162100"/>
    <s v="SELECCIÓN ABREVIADA SUBASTA INVERSA (NO DISPONIBLE)"/>
    <n v="3"/>
    <n v="10"/>
    <n v="10"/>
    <n v="80"/>
    <n v="24277547"/>
    <s v="METRO"/>
    <s v="NO SOLICITADAS"/>
  </r>
  <r>
    <x v="17"/>
    <s v="02-02-01-002-007"/>
    <s v="02-02-01-002-007"/>
    <s v="Materiales y suministros - Artículos textiles (excepto prendas de vestir)"/>
    <s v="LONA ANTIFLAMA NEGRA"/>
    <n v="11162100"/>
    <s v="SELECCIÓN ABREVIADA SUBASTA INVERSA (NO DISPONIBLE)"/>
    <n v="3"/>
    <n v="10"/>
    <n v="10"/>
    <n v="59"/>
    <n v="16711045.089999998"/>
    <s v="METRO"/>
    <s v="NO SOLICITADAS"/>
  </r>
  <r>
    <x v="17"/>
    <s v="02-02-01-002-007"/>
    <s v="02-02-01-002-007"/>
    <s v="Materiales y suministros - Artículos textiles (excepto prendas de vestir)"/>
    <s v="LONA HURACAN ROJA"/>
    <n v="11162100"/>
    <s v="SELECCIÓN ABREVIADA SUBASTA INVERSA (NO DISPONIBLE)"/>
    <n v="3"/>
    <n v="10"/>
    <n v="10"/>
    <n v="127"/>
    <n v="17129158.829999998"/>
    <s v="METRO"/>
    <s v="NO SOLICITADAS"/>
  </r>
  <r>
    <x v="17"/>
    <s v="02-02-01-002-006"/>
    <s v="02-02-01-002-006"/>
    <s v="Materiales y suministros - Hilados e hilos; tejidos de fibras textiles incluso afelpados"/>
    <s v="HILO APTAN NEGRO / ROLLO "/>
    <n v="39121700"/>
    <s v="SELECCIÓN ABREVIADA SUBASTA INVERSA (NO DISPONIBLE)"/>
    <n v="3"/>
    <n v="10"/>
    <n v="10"/>
    <n v="5"/>
    <n v="269750.51"/>
    <s v="UNIDAD"/>
    <s v="NO SOLICITADAS"/>
  </r>
  <r>
    <x v="17"/>
    <s v="02-02-01-002-007"/>
    <s v="02-02-01-002-007"/>
    <s v="Materiales y suministros - Artículos textiles (excepto prendas de vestir)"/>
    <s v="REATA ROJA 1 PULGADA"/>
    <n v="11162100"/>
    <s v="SELECCIÓN ABREVIADA SUBASTA INVERSA (NO DISPONIBLE)"/>
    <n v="3"/>
    <n v="10"/>
    <n v="10"/>
    <n v="264"/>
    <n v="1335264.82"/>
    <s v="METRO"/>
    <s v="NO SOLICITADAS"/>
  </r>
  <r>
    <x v="17"/>
    <s v="02-02-01-004-002"/>
    <s v="02-02-01-004-002"/>
    <s v="Materiales y suministros - Productos metálicos elaborados (excepto maquinaria y equipo)"/>
    <s v="BROCHES PARA SUPRESORES DE RUIDO"/>
    <n v="53141507"/>
    <s v="SELECCIÓN ABREVIADA SUBASTA INVERSA (NO DISPONIBLE)"/>
    <n v="3"/>
    <n v="10"/>
    <n v="10"/>
    <n v="4100"/>
    <n v="17076500"/>
    <s v="UNIDAD"/>
    <s v="NO SOLICITADAS"/>
  </r>
  <r>
    <x v="17"/>
    <s v="02-02-01-002-007"/>
    <s v="02-02-01-002-007"/>
    <s v="Materiales y suministros - Artículos textiles (excepto prendas de vestir)"/>
    <s v="VELCRO 2 PULGADAS HEMBRA NEGRO / ROLLO "/>
    <n v="11162114"/>
    <s v="SELECCIÓN ABREVIADA SUBASTA INVERSA (NO DISPONIBLE)"/>
    <n v="3"/>
    <n v="10"/>
    <n v="10"/>
    <n v="7"/>
    <n v="2753703.24"/>
    <s v="UNIDAD"/>
    <s v="NO SOLICITADAS"/>
  </r>
  <r>
    <x v="17"/>
    <s v="02-02-01-002-007"/>
    <s v="02-02-01-002-007"/>
    <s v="Materiales y suministros - Artículos textiles (excepto prendas de vestir)"/>
    <s v="VELCRO 2 PULGADAS MACHO NEGRO / ROLLO "/>
    <n v="11162114"/>
    <s v="SELECCIÓN ABREVIADA SUBASTA INVERSA (NO DISPONIBLE)"/>
    <n v="3"/>
    <n v="10"/>
    <n v="10"/>
    <n v="10"/>
    <n v="3933861.7799999993"/>
    <s v="UNIDAD"/>
    <s v="NO SOLICITADAS"/>
  </r>
  <r>
    <x v="17"/>
    <s v="02-01-01-004-004"/>
    <s v="02-01-01-004-004-06"/>
    <s v="Activos fijos - Maquinaria para la fabricación de textiles, prendas de vestir y artículos de cuero, y sus partes y piezas"/>
    <s v="PAÑOS DE AGUJAS PARA MAQUINA DE COSER CALIBRE N 18 / ROLLO "/>
    <n v="53141605"/>
    <s v="SELECCIÓN ABREVIADA SUBASTA INVERSA (NO DISPONIBLE)"/>
    <n v="3"/>
    <n v="10"/>
    <n v="10"/>
    <n v="7"/>
    <n v="161400.75"/>
    <s v="UNIDAD"/>
    <s v="NO SOLICITADAS"/>
  </r>
  <r>
    <x v="17"/>
    <s v="02-02-01-002-007"/>
    <s v="02-02-01-002-007"/>
    <s v="Materiales y suministros - Artículos textiles (excepto prendas de vestir)"/>
    <s v="LONA GRIS HURACAN"/>
    <n v="11162100"/>
    <s v="SELECCIÓN ABREVIADA SUBASTA INVERSA (NO DISPONIBLE)"/>
    <n v="3"/>
    <n v="10"/>
    <n v="10"/>
    <n v="60"/>
    <n v="8092515.9800000004"/>
    <s v="METRO"/>
    <s v="NO SOLICITADAS"/>
  </r>
  <r>
    <x v="17"/>
    <s v="02-02-01-003-005"/>
    <s v="02-02-01-003-005-04"/>
    <s v="Materiales y suministros - Productos químicos n. C. P."/>
    <s v="PEGANTE AMARILLO "/>
    <n v="31201610"/>
    <s v="SELECCIÓN ABREVIADA SUBASTA INVERSA (NO DISPONIBLE)"/>
    <n v="3"/>
    <n v="10"/>
    <n v="10"/>
    <n v="4"/>
    <n v="595000"/>
    <s v="GALON"/>
    <s v="NO SOLICITADAS"/>
  </r>
  <r>
    <x v="17"/>
    <s v="02-02-01-002-007"/>
    <s v="02-02-01-002-007"/>
    <s v="Materiales y suministros - Artículos textiles (excepto prendas de vestir)"/>
    <s v="LONA HURACAN NEGRA"/>
    <n v="11162100"/>
    <s v="SELECCIÓN ABREVIADA SUBASTA INVERSA (NO DISPONIBLE)"/>
    <n v="3"/>
    <n v="10"/>
    <n v="10"/>
    <n v="37"/>
    <n v="4990384.8600000003"/>
    <s v="METRO"/>
    <s v="NO SOLICITADAS"/>
  </r>
  <r>
    <x v="17"/>
    <s v="02-02-01-003-006"/>
    <s v="02-02-01-003-006-09"/>
    <s v="Materiales y suministros - Otros productos plásticos"/>
    <s v="JUMBOLO"/>
    <n v="13111300"/>
    <s v="SELECCIÓN ABREVIADA SUBASTA INVERSA (NO DISPONIBLE)"/>
    <n v="3"/>
    <n v="10"/>
    <n v="10"/>
    <n v="2"/>
    <n v="154700"/>
    <s v="METRO"/>
    <s v="NO SOLICITADAS"/>
  </r>
  <r>
    <x v="17"/>
    <s v="02-02-01-004-002"/>
    <s v="02-02-01-004-002"/>
    <s v="Materiales y suministros - Productos metálicos elaborados (excepto maquinaria y equipo)"/>
    <s v="BUMPER REF 20-041-1"/>
    <n v="25172603"/>
    <s v="SELECCIÓN ABREVIADA SUBASTA INVERSA (NO DISPONIBLE)"/>
    <n v="3"/>
    <n v="10"/>
    <n v="10"/>
    <n v="10"/>
    <n v="148750"/>
    <s v="UNIDAD"/>
    <s v="NO SOLICITADAS"/>
  </r>
  <r>
    <x v="17"/>
    <s v="02-02-01-004-002"/>
    <s v="02-02-01-004-002"/>
    <s v="Materiales y suministros - Productos metálicos elaborados (excepto maquinaria y equipo)"/>
    <s v="SCREW REF NAS220-16"/>
    <n v="39121700"/>
    <s v="SELECCIÓN ABREVIADA SUBASTA INVERSA (NO DISPONIBLE)"/>
    <n v="3"/>
    <n v="10"/>
    <n v="10"/>
    <n v="30"/>
    <n v="303450"/>
    <s v="UNIDAD"/>
    <s v="NO SOLICITADAS"/>
  </r>
  <r>
    <x v="17"/>
    <s v="02-02-01-004-002"/>
    <s v="02-02-01-004-002"/>
    <s v="Materiales y suministros - Productos metálicos elaborados (excepto maquinaria y equipo)"/>
    <s v="WASHER  REF AN960-8L"/>
    <n v="39121700"/>
    <s v="SELECCIÓN ABREVIADA SUBASTA INVERSA (NO DISPONIBLE)"/>
    <n v="3"/>
    <n v="10"/>
    <n v="10"/>
    <n v="30"/>
    <n v="14280"/>
    <s v="UNIDAD"/>
    <s v="NO SOLICITADAS"/>
  </r>
  <r>
    <x v="17"/>
    <s v="02-02-01-004-002"/>
    <s v="02-02-01-004-002"/>
    <s v="Materiales y suministros - Productos metálicos elaborados (excepto maquinaria y equipo)"/>
    <s v="NUTPLATE REF MS21069L08"/>
    <n v="31161700"/>
    <s v="SELECCIÓN ABREVIADA SUBASTA INVERSA (NO DISPONIBLE)"/>
    <n v="3"/>
    <n v="10"/>
    <n v="10"/>
    <n v="30"/>
    <n v="78540"/>
    <s v="UNIDAD"/>
    <s v="NO SOLICITADAS"/>
  </r>
  <r>
    <x v="17"/>
    <s v="02-02-01-004-002"/>
    <s v="02-02-01-004-002"/>
    <s v="Materiales y suministros - Productos metálicos elaborados (excepto maquinaria y equipo)"/>
    <s v="NUT  REF MS21042L08"/>
    <n v="31161700"/>
    <s v="SELECCIÓN ABREVIADA SUBASTA INVERSA (NO DISPONIBLE)"/>
    <n v="3"/>
    <n v="10"/>
    <n v="10"/>
    <n v="30"/>
    <n v="89250"/>
    <s v="UNIDAD"/>
    <s v="NO SOLICITADAS"/>
  </r>
  <r>
    <x v="17"/>
    <s v="02-02-01-004-002"/>
    <s v="02-02-01-004-002"/>
    <s v="Materiales y suministros - Productos metálicos elaborados (excepto maquinaria y equipo)"/>
    <s v="ESPACIADOR / SPACERS REF NAS43DD4-64FC"/>
    <n v="39121700"/>
    <s v="SELECCIÓN ABREVIADA SUBASTA INVERSA (NO DISPONIBLE)"/>
    <n v="3"/>
    <n v="10"/>
    <n v="10"/>
    <n v="30"/>
    <n v="481950"/>
    <s v="UNIDAD"/>
    <s v="NO SOLICITADAS"/>
  </r>
  <r>
    <x v="17"/>
    <s v="02-02-01-004-002"/>
    <s v="02-02-01-004-002"/>
    <s v="Materiales y suministros - Productos metálicos elaborados (excepto maquinaria y equipo)"/>
    <s v="ESPACIADOR / SPACERS REF NAS43DD3-96FC "/>
    <n v="39121700"/>
    <s v="SELECCIÓN ABREVIADA SUBASTA INVERSA (NO DISPONIBLE)"/>
    <n v="3"/>
    <n v="10"/>
    <n v="10"/>
    <n v="30"/>
    <n v="481950"/>
    <s v="UNIDAD"/>
    <s v="NO SOLICITADAS"/>
  </r>
  <r>
    <x v="17"/>
    <s v="02-02-01-004-002"/>
    <s v="02-02-01-004-002"/>
    <s v="Materiales y suministros - Productos metálicos elaborados (excepto maquinaria y equipo)"/>
    <s v="SCREW REF MS35206-241"/>
    <n v="39121700"/>
    <s v="SELECCIÓN ABREVIADA SUBASTA INVERSA (NO DISPONIBLE)"/>
    <n v="3"/>
    <n v="10"/>
    <n v="10"/>
    <n v="80"/>
    <n v="171360"/>
    <s v="UNIDAD"/>
    <s v="NO SOLICITADAS"/>
  </r>
  <r>
    <x v="17"/>
    <s v="02-02-01-003-006"/>
    <s v="02-02-01-003-006-02"/>
    <s v="Materiales y suministros - Otros productos de caucho"/>
    <s v="ARANDELA DE CAUCHO TIPO GROMMET REF AN931-457"/>
    <n v="25172603"/>
    <s v="SELECCIÓN ABREVIADA SUBASTA INVERSA (NO DISPONIBLE)"/>
    <n v="3"/>
    <n v="10"/>
    <n v="10"/>
    <n v="8"/>
    <n v="257040"/>
    <s v="UNIDAD"/>
    <s v="NO SOLICITADAS"/>
  </r>
  <r>
    <x v="17"/>
    <s v="02-02-01-003-006"/>
    <s v="02-02-01-003-006-02"/>
    <s v="Materiales y suministros - Otros productos de caucho"/>
    <s v="PIVOT SHOULDER REF 205-030-016-001"/>
    <n v="25172603"/>
    <s v="SELECCIÓN ABREVIADA SUBASTA INVERSA (NO DISPONIBLE)"/>
    <n v="3"/>
    <n v="10"/>
    <n v="10"/>
    <n v="13"/>
    <n v="3449810"/>
    <s v="UNIDAD"/>
    <s v="NO SOLICITADAS"/>
  </r>
  <r>
    <x v="17"/>
    <s v="02-02-01-004-002"/>
    <s v="02-02-01-004-002"/>
    <s v="Materiales y suministros - Productos metálicos elaborados (excepto maquinaria y equipo)"/>
    <s v="RIVNUT REF ALS4-1032-130"/>
    <n v="31161700"/>
    <s v="SELECCIÓN ABREVIADA SUBASTA INVERSA (NO DISPONIBLE)"/>
    <n v="3"/>
    <n v="10"/>
    <n v="10"/>
    <n v="90"/>
    <n v="214200"/>
    <s v="UNIDAD"/>
    <s v="NO SOLICITADAS"/>
  </r>
  <r>
    <x v="17"/>
    <s v="02-02-01-004-002"/>
    <s v="02-02-01-004-002"/>
    <s v="Materiales y suministros - Productos metálicos elaborados (excepto maquinaria y equipo)"/>
    <s v="CHAPA COMPUERTA TIPO LATCH REF 11605-S063A123"/>
    <n v="31162801"/>
    <s v="SELECCIÓN ABREVIADA SUBASTA INVERSA (NO DISPONIBLE)"/>
    <n v="3"/>
    <n v="10"/>
    <n v="10"/>
    <n v="9"/>
    <n v="8032500"/>
    <s v="UNIDAD"/>
    <s v="NO SOLICITADAS"/>
  </r>
  <r>
    <x v="17"/>
    <s v="02-02-01-004-002"/>
    <s v="02-02-01-004-002"/>
    <s v="Materiales y suministros - Productos metálicos elaborados (excepto maquinaria y equipo)"/>
    <s v="ARANDELA / WASHER 1/8 REF AN960PD4-L"/>
    <n v="39121700"/>
    <s v="SELECCIÓN ABREVIADA SUBASTA INVERSA (NO DISPONIBLE)"/>
    <n v="3"/>
    <n v="10"/>
    <n v="10"/>
    <n v="1700"/>
    <n v="809200"/>
    <s v="UNIDAD"/>
    <s v="NO SOLICITADAS"/>
  </r>
  <r>
    <x v="17"/>
    <s v="02-02-01-004-002"/>
    <s v="02-02-01-004-002"/>
    <s v="Materiales y suministros - Productos metálicos elaborados (excepto maquinaria y equipo)"/>
    <s v="REMACHE / RIVET REF MS20600AD4W4"/>
    <n v="31162200"/>
    <s v="SELECCIÓN ABREVIADA SUBASTA INVERSA (NO DISPONIBLE)"/>
    <n v="3"/>
    <n v="10"/>
    <n v="10"/>
    <n v="130"/>
    <n v="455000"/>
    <s v="UNIDAD"/>
    <s v="NO SOLICITADAS"/>
  </r>
  <r>
    <x v="17"/>
    <s v="02-02-01-004-002"/>
    <s v="02-02-01-004-002"/>
    <s v="Materiales y suministros - Productos metálicos elaborados (excepto maquinaria y equipo)"/>
    <s v="REMACHE / RIVET REF MS20600AD4W5"/>
    <n v="31162200"/>
    <s v="SELECCIÓN ABREVIADA SUBASTA INVERSA (NO DISPONIBLE)"/>
    <n v="3"/>
    <n v="10"/>
    <n v="10"/>
    <n v="130"/>
    <n v="455000"/>
    <s v="UNIDAD"/>
    <s v="NO SOLICITADAS"/>
  </r>
  <r>
    <x v="17"/>
    <s v="02-02-01-004-002"/>
    <s v="02-02-01-004-002"/>
    <s v="Materiales y suministros - Productos metálicos elaborados (excepto maquinaria y equipo)"/>
    <s v="REMACHE / RIVET REF MS20600AD4W6"/>
    <n v="31162200"/>
    <s v="SELECCIÓN ABREVIADA SUBASTA INVERSA (NO DISPONIBLE)"/>
    <n v="3"/>
    <n v="10"/>
    <n v="10"/>
    <n v="190"/>
    <n v="665000"/>
    <s v="UNIDAD"/>
    <s v="NO SOLICITADAS"/>
  </r>
  <r>
    <x v="17"/>
    <s v="02-02-01-004-002"/>
    <s v="02-02-01-004-002"/>
    <s v="Materiales y suministros - Productos metálicos elaborados (excepto maquinaria y equipo)"/>
    <s v="SUJETADOR / STUD REF A5T8"/>
    <n v="31162200"/>
    <s v="SELECCIÓN ABREVIADA SUBASTA INVERSA (NO DISPONIBLE)"/>
    <n v="3"/>
    <n v="10"/>
    <n v="10"/>
    <n v="16"/>
    <n v="270368"/>
    <s v="UNIDAD"/>
    <s v="NO SOLICITADAS"/>
  </r>
  <r>
    <x v="17"/>
    <s v="02-02-01-004-002"/>
    <s v="02-02-01-004-002"/>
    <s v="Materiales y suministros - Productos metálicos elaborados (excepto maquinaria y equipo)"/>
    <s v="SUUJETADOR / STUD REF A5T17"/>
    <n v="31162200"/>
    <s v="SELECCIÓN ABREVIADA SUBASTA INVERSA (NO DISPONIBLE)"/>
    <n v="3"/>
    <n v="10"/>
    <n v="10"/>
    <n v="35"/>
    <n v="472500"/>
    <s v="UNIDAD"/>
    <s v="NO SOLICITADAS"/>
  </r>
  <r>
    <x v="17"/>
    <s v="02-02-01-004-002"/>
    <s v="02-02-01-004-002"/>
    <s v="Materiales y suministros - Productos metálicos elaborados (excepto maquinaria y equipo)"/>
    <s v="RETENEDOR / RETAINER REF V4-106"/>
    <n v="31162200"/>
    <s v="SELECCIÓN ABREVIADA SUBASTA INVERSA (NO DISPONIBLE)"/>
    <n v="3"/>
    <n v="10"/>
    <n v="10"/>
    <n v="200"/>
    <n v="5616800"/>
    <s v="UNIDAD"/>
    <s v="NO SOLICITADAS"/>
  </r>
  <r>
    <x v="17"/>
    <s v="02-02-01-004-002"/>
    <s v="02-02-01-004-002"/>
    <s v="Materiales y suministros - Productos metálicos elaborados (excepto maquinaria y equipo)"/>
    <s v="INSERTADOR / INSERT REF 80-005-2-8"/>
    <n v="31162200"/>
    <s v="SELECCIÓN ABREVIADA SUBASTA INVERSA (NO DISPONIBLE)"/>
    <n v="3"/>
    <n v="10"/>
    <n v="10"/>
    <n v="20"/>
    <n v="2261000"/>
    <s v="UNIDAD"/>
    <s v="NO SOLICITADAS"/>
  </r>
  <r>
    <x v="17"/>
    <s v="02-02-01-004-002"/>
    <s v="02-02-01-004-002"/>
    <s v="Materiales y suministros - Productos metálicos elaborados (excepto maquinaria y equipo)"/>
    <s v="ARANDELAS DE ALUMINIO   REF AN960D4L"/>
    <n v="39121700"/>
    <s v="SELECCIÓN ABREVIADA SUBASTA INVERSA (NO DISPONIBLE)"/>
    <n v="3"/>
    <n v="10"/>
    <n v="10"/>
    <n v="900"/>
    <n v="428400"/>
    <s v="UNIDAD"/>
    <s v="NO SOLICITADAS"/>
  </r>
  <r>
    <x v="17"/>
    <s v="02-02-01-004-002"/>
    <s v="02-02-01-004-002"/>
    <s v="Materiales y suministros - Productos metálicos elaborados (excepto maquinaria y equipo)"/>
    <s v="CAUCHO AMORTIGUDOR BUMPERS REF 713 // 20-041-1"/>
    <n v="25172603"/>
    <s v="SELECCIÓN ABREVIADA SUBASTA INVERSA (NO DISPONIBLE)"/>
    <n v="3"/>
    <n v="10"/>
    <n v="10"/>
    <n v="20"/>
    <n v="428400"/>
    <s v="UNIDAD"/>
    <s v="NO SOLICITADAS"/>
  </r>
  <r>
    <x v="17"/>
    <s v="02-02-01-004-001"/>
    <s v="02-02-01-004-001"/>
    <s v="Materiales y suministros - Metales básicos"/>
    <s v="EXTRUSION EN X REF  40-020-1 / PRESENTACIÓN EN PULGADA"/>
    <n v="30102006"/>
    <s v="SELECCIÓN ABREVIADA SUBASTA INVERSA (NO DISPONIBLE)"/>
    <n v="3"/>
    <n v="10"/>
    <n v="10"/>
    <n v="40"/>
    <n v="2142000"/>
    <s v="UNIDAD"/>
    <s v="NO SOLICITADAS"/>
  </r>
  <r>
    <x v="17"/>
    <s v="02-02-01-004-002"/>
    <s v="02-02-01-004-002"/>
    <s v="Materiales y suministros - Productos metálicos elaborados (excepto maquinaria y equipo)"/>
    <s v="SUJETADOR / FASTENER    REF  AW5T-16"/>
    <n v="39121700"/>
    <s v="SELECCIÓN ABREVIADA SUBASTA INVERSA (NO DISPONIBLE)"/>
    <n v="3"/>
    <n v="10"/>
    <n v="10"/>
    <n v="45"/>
    <n v="733635"/>
    <s v="UNIDAD"/>
    <s v="NO SOLICITADAS"/>
  </r>
  <r>
    <x v="17"/>
    <s v="02-02-01-004-002"/>
    <s v="02-02-01-004-002"/>
    <s v="Materiales y suministros - Productos metálicos elaborados (excepto maquinaria y equipo)"/>
    <s v="PERNO TIPO BOLT CLEVIS REF  AN24-26"/>
    <n v="31161501"/>
    <s v="SELECCIÓN ABREVIADA SUBASTA INVERSA (NO DISPONIBLE)"/>
    <n v="3"/>
    <n v="10"/>
    <n v="10"/>
    <n v="44"/>
    <n v="513128"/>
    <s v="UNIDAD"/>
    <s v="NO SOLICITADAS"/>
  </r>
  <r>
    <x v="17"/>
    <s v="02-02-01-004-002"/>
    <s v="02-02-01-004-002"/>
    <s v="Materiales y suministros - Productos metálicos elaborados (excepto maquinaria y equipo)"/>
    <s v="BALINERA / BALL BEARING REF MS19059-2412"/>
    <n v="31171539"/>
    <s v="SELECCIÓN ABREVIADA SUBASTA INVERSA (NO DISPONIBLE)"/>
    <n v="3"/>
    <n v="10"/>
    <n v="10"/>
    <n v="25"/>
    <n v="586250"/>
    <s v="UNIDAD"/>
    <s v="NO SOLICITADAS"/>
  </r>
  <r>
    <x v="17"/>
    <s v="02-02-01-004-006"/>
    <s v="02-02-01-004-006-02"/>
    <s v="Materiales y suministros - Aparatos de control eléctrico y distribución de electricidad y sus partes y piezas"/>
    <s v="CORTACIRCUITOS / CIRCUIT BREAKER (30 AMP) REF MS25244-30"/>
    <n v="39121616"/>
    <s v="SELECCIÓN ABREVIADA SUBASTA INVERSA (NO DISPONIBLE)"/>
    <n v="3"/>
    <n v="10"/>
    <n v="10"/>
    <n v="1"/>
    <n v="458150"/>
    <s v="UNIDAD"/>
    <s v="NO SOLICITADAS"/>
  </r>
  <r>
    <x v="17"/>
    <s v="02-02-01-004-006"/>
    <s v="02-02-01-004-006-02"/>
    <s v="Materiales y suministros - Aparatos de control eléctrico y distribución de electricidad y sus partes y piezas"/>
    <s v="INTERRUPTOR TIPO SWITCH,TOGGLE ARMING PEDESTAL REF MS24660-23D "/>
    <n v="39121900"/>
    <s v="SELECCIÓN ABREVIADA SUBASTA INVERSA (NO DISPONIBLE)"/>
    <n v="3"/>
    <n v="10"/>
    <n v="10"/>
    <n v="1"/>
    <n v="456439.54"/>
    <s v="UNIDAD"/>
    <s v="NO SOLICITADAS"/>
  </r>
  <r>
    <x v="17"/>
    <s v="02-02-01-004-007"/>
    <s v="02-02-01-004-007-01"/>
    <s v="Materiales y suministros - Válvulas y tubos electrónicos; componentes electrónicos; sus partes y piezas"/>
    <s v="INTERRUPTOR TIPO SWITCH,TOGGLE, ON - OFF REF MS24524-23"/>
    <n v="39121900"/>
    <s v="SELECCIÓN ABREVIADA SUBASTA INVERSA (NO DISPONIBLE)"/>
    <n v="3"/>
    <n v="10"/>
    <n v="10"/>
    <n v="1"/>
    <n v="188825.37"/>
    <s v="UNIDAD"/>
    <s v="NO SOLICITADAS"/>
  </r>
  <r>
    <x v="17"/>
    <s v="02-02-01-004-007"/>
    <s v="02-02-01-004-007-01"/>
    <s v="Materiales y suministros - Válvulas y tubos electrónicos; componentes electrónicos; sus partes y piezas"/>
    <s v="INDICADOR DE LUZ / LIGTH INDICATOR (CONJUNTO COMPLETO) REF MS25041-4-327"/>
    <n v="39121900"/>
    <s v="SELECCIÓN ABREVIADA SUBASTA INVERSA (NO DISPONIBLE)"/>
    <n v="3"/>
    <n v="10"/>
    <n v="10"/>
    <n v="7"/>
    <n v="1494867.48"/>
    <s v="UNIDAD"/>
    <s v="NO SOLICITADAS"/>
  </r>
  <r>
    <x v="17"/>
    <s v="02-02-01-004-006"/>
    <s v="02-02-01-004-006-02"/>
    <s v="Materiales y suministros - Aparatos de control eléctrico y distribución de electricidad y sus partes y piezas"/>
    <s v="ENCHUFE ESPECIAL TIPO LAMP,INCANDESCENT REF 800-1030-03-504"/>
    <n v="27112800"/>
    <s v="SELECCIÓN ABREVIADA SUBASTA INVERSA (NO DISPONIBLE)"/>
    <n v="3"/>
    <n v="10"/>
    <n v="10"/>
    <n v="7"/>
    <n v="1249500"/>
    <s v="UNIDAD"/>
    <s v="NO SOLICITADAS"/>
  </r>
  <r>
    <x v="17"/>
    <s v="02-02-01-004-006"/>
    <s v="02-02-01-004-006-02"/>
    <s v="Materiales y suministros - Aparatos de control eléctrico y distribución de electricidad y sus partes y piezas"/>
    <s v="CAPACITOR, 5000UF REF DCMX502U100EC2B"/>
    <n v="32121500"/>
    <s v="SELECCIÓN ABREVIADA SUBASTA INVERSA (NO DISPONIBLE)"/>
    <n v="3"/>
    <n v="10"/>
    <n v="10"/>
    <n v="1"/>
    <n v="184450"/>
    <s v="UNIDAD"/>
    <s v="NO SOLICITADAS"/>
  </r>
  <r>
    <x v="17"/>
    <s v="02-02-01-004-006"/>
    <s v="02-02-01-004-006-02"/>
    <s v="Materiales y suministros - Aparatos de control eléctrico y distribución de electricidad y sus partes y piezas"/>
    <s v="TERMINAL TIPO  BOARD TB (4) REF MS27212-1-4"/>
    <n v="39121400"/>
    <s v="SELECCIÓN ABREVIADA SUBASTA INVERSA (NO DISPONIBLE)"/>
    <n v="3"/>
    <n v="10"/>
    <n v="10"/>
    <n v="7"/>
    <n v="641410"/>
    <s v="UNIDAD"/>
    <s v="NO SOLICITADAS"/>
  </r>
  <r>
    <x v="17"/>
    <s v="02-02-01-004-006"/>
    <s v="02-02-01-004-006-02"/>
    <s v="Materiales y suministros - Aparatos de control eléctrico y distribución de electricidad y sus partes y piezas"/>
    <s v="RESISTENCIA TIPO DALE RESISTOR 50W REF RH-50-21 / 110-166-1"/>
    <n v="41113600"/>
    <s v="SELECCIÓN ABREVIADA SUBASTA INVERSA (NO DISPONIBLE)"/>
    <n v="3"/>
    <n v="10"/>
    <n v="10"/>
    <n v="5"/>
    <n v="327250"/>
    <s v="UNIDAD"/>
    <s v="NO SOLICITADAS"/>
  </r>
  <r>
    <x v="17"/>
    <s v="02-02-01-004-007"/>
    <s v="02-02-01-004-007-01"/>
    <s v="Materiales y suministros - Válvulas y tubos electrónicos; componentes electrónicos; sus partes y piezas"/>
    <s v="CONECTOR PLUG PEQUEÑO REF MS3124F12-10P"/>
    <n v="27112800"/>
    <s v="SELECCIÓN ABREVIADA SUBASTA INVERSA (NO DISPONIBLE)"/>
    <n v="3"/>
    <n v="10"/>
    <n v="10"/>
    <n v="1"/>
    <n v="714838.89"/>
    <s v="UNIDAD"/>
    <s v="NO SOLICITADAS"/>
  </r>
  <r>
    <x v="17"/>
    <s v="02-02-01-004-006"/>
    <s v="02-02-01-004-006-02"/>
    <s v="Materiales y suministros - Aparatos de control eléctrico y distribución de electricidad y sus partes y piezas"/>
    <s v="TERMINAL TIPO  RING TERMINAL,LUG REF MS25036-122"/>
    <n v="32121500"/>
    <s v="SELECCIÓN ABREVIADA SUBASTA INVERSA (NO DISPONIBLE)"/>
    <n v="3"/>
    <n v="10"/>
    <n v="10"/>
    <n v="60"/>
    <n v="714000"/>
    <s v="UNIDAD"/>
    <s v="NO SOLICITADAS"/>
  </r>
  <r>
    <x v="17"/>
    <s v="02-02-01-004-006"/>
    <s v="02-02-01-004-006-02"/>
    <s v="Materiales y suministros - Aparatos de control eléctrico y distribución de electricidad y sus partes y piezas"/>
    <s v="TERMINAL,LUG TERMINALES REF MS25036-103"/>
    <n v="32121500"/>
    <s v="SELECCIÓN ABREVIADA SUBASTA INVERSA (NO DISPONIBLE)"/>
    <n v="3"/>
    <n v="10"/>
    <n v="10"/>
    <n v="60"/>
    <n v="249900"/>
    <s v="UNIDAD"/>
    <s v="NO SOLICITADAS"/>
  </r>
  <r>
    <x v="17"/>
    <s v="02-02-01-004-006"/>
    <s v="02-02-01-004-006-02"/>
    <s v="Materiales y suministros - Aparatos de control eléctrico y distribución de electricidad y sus partes y piezas"/>
    <s v="INTERRUPTOR TIPO SWITCH TOGGLE ON OFF REF MS24523-22 OR 8530K9 (EATON)"/>
    <n v="39121900"/>
    <s v="SELECCIÓN ABREVIADA SUBASTA INVERSA (NO DISPONIBLE)"/>
    <n v="3"/>
    <n v="10"/>
    <n v="10"/>
    <n v="3"/>
    <n v="517650"/>
    <s v="UNIDAD"/>
    <s v="NO SOLICITADAS"/>
  </r>
  <r>
    <x v="17"/>
    <s v="02-01-01-004-006"/>
    <s v="02-01-01-004-006-02"/>
    <s v="Activos fijos - Aparatos de control eléctrico y distribución de electricidad y sus partes y piezas"/>
    <s v="INTERRUPTOR TIPO BOOT SWITCH (APM HEXSEAL) REF  NC3030H"/>
    <n v="39122200"/>
    <s v="SELECCIÓN ABREVIADA SUBASTA INVERSA (NO DISPONIBLE)"/>
    <n v="3"/>
    <n v="10"/>
    <n v="10"/>
    <n v="25"/>
    <n v="561980.19999999995"/>
    <s v="UNIDAD"/>
    <s v="NO SOLICITADAS"/>
  </r>
  <r>
    <x v="17"/>
    <s v="02-01-01-004-006"/>
    <s v="02-01-01-004-006-02"/>
    <s v="Activos fijos - Aparatos de control eléctrico y distribución de electricidad y sus partes y piezas"/>
    <s v="INTERRUPTOR TIPO GUARD SWITCH PARA EMPUÑADURA GAU19 REF MS25224-1"/>
    <n v="39121900"/>
    <s v="SELECCIÓN ABREVIADA SUBASTA INVERSA (NO DISPONIBLE)"/>
    <n v="3"/>
    <n v="10"/>
    <n v="10"/>
    <n v="7"/>
    <n v="527137.45000000007"/>
    <s v="UNIDAD"/>
    <s v="NO SOLICITADAS"/>
  </r>
  <r>
    <x v="17"/>
    <s v="02-02-01-003-002"/>
    <s v="02-02-01-003-002-01"/>
    <s v="Materiales y suministros - Pasta de papel, papel y cartón"/>
    <s v="CAJAS DE CARTON PEQUEÑAS 30CMX30CMX20CM"/>
    <n v="24121511"/>
    <s v="SELECCIÓN ABREVIADA SUBASTA INVERSA (NO DISPONIBLE)"/>
    <n v="3"/>
    <n v="10"/>
    <n v="10"/>
    <n v="67"/>
    <n v="489484.79"/>
    <s v="UNIDAD"/>
    <s v="NO SOLICITADAS"/>
  </r>
  <r>
    <x v="17"/>
    <s v="02-02-01-003-002"/>
    <s v="02-02-01-003-002-01"/>
    <s v="Materiales y suministros - Pasta de papel, papel y cartón"/>
    <s v="CAJAS DE CARTON GRANDES 60CMX60CMX40CM"/>
    <n v="24121511"/>
    <s v="SELECCIÓN ABREVIADA SUBASTA INVERSA (NO DISPONIBLE)"/>
    <n v="3"/>
    <n v="10"/>
    <n v="10"/>
    <n v="50"/>
    <n v="477683.25999999995"/>
    <s v="UNIDAD"/>
    <s v="NO SOLICITADAS"/>
  </r>
  <r>
    <x v="17"/>
    <s v="02-02-01-003-002"/>
    <s v="02-02-01-003-002-01"/>
    <s v="Materiales y suministros - Pasta de papel, papel y cartón"/>
    <s v="CAJAS DE CARTON MEDIANAS 40CMX40CMX30CM"/>
    <n v="24121511"/>
    <s v="SELECCIÓN ABREVIADA SUBASTA INVERSA (NO DISPONIBLE)"/>
    <n v="3"/>
    <n v="10"/>
    <n v="10"/>
    <n v="47"/>
    <n v="449022.26"/>
    <s v="UNIDAD"/>
    <s v="NO SOLICITADAS"/>
  </r>
  <r>
    <x v="17"/>
    <s v="02-02-01-004-006"/>
    <s v="02-02-01-004-006-04"/>
    <s v="Materiales y suministros - Acumuladores, pilas y baterías primarias y sus partes y piezas"/>
    <s v="BATERIA AAA REF ALKALINA X CAJA"/>
    <n v="26111702"/>
    <s v="SELECCIÓN ABREVIADA SUBASTA INVERSA (NO DISPONIBLE)"/>
    <n v="3"/>
    <n v="10"/>
    <n v="10"/>
    <n v="4"/>
    <n v="195119.54"/>
    <s v="UNIDAD"/>
    <s v="NO SOLICITADAS"/>
  </r>
  <r>
    <x v="17"/>
    <s v="02-02-01-003-006"/>
    <s v="02-02-01-003-006-09"/>
    <s v="Materiales y suministros - Otros productos plásticos"/>
    <s v="JUMBOLON NEGRO REF 100CMS X 200 CMS / LAMINA"/>
    <n v="13111300"/>
    <s v="SELECCIÓN ABREVIADA SUBASTA INVERSA (NO DISPONIBLE)"/>
    <n v="3"/>
    <n v="10"/>
    <n v="10"/>
    <n v="4"/>
    <n v="392000"/>
    <s v="UNIDAD"/>
    <s v="NO SOLICITADAS"/>
  </r>
  <r>
    <x v="17"/>
    <s v="02-02-01-003-006"/>
    <s v="02-02-01-003-006-03"/>
    <s v="Materiales y suministros - Semimanufacturas de plástico"/>
    <s v="ROLLO PAPEL BURBUJA REF 1M*10M X ROLLO"/>
    <n v="14121500"/>
    <s v="SELECCIÓN ABREVIADA SUBASTA INVERSA (NO DISPONIBLE)"/>
    <n v="3"/>
    <n v="10"/>
    <n v="10"/>
    <n v="15"/>
    <n v="867510"/>
    <s v="UNIDAD"/>
    <s v="NO SOLICITADAS"/>
  </r>
  <r>
    <x v="17"/>
    <s v="02-02-01-003-002"/>
    <s v="02-02-01-003-002-01"/>
    <s v="Materiales y suministros - Pasta de papel, papel y cartón"/>
    <s v="CINTA DE ENMASCARAR DELGADA X ROLLO 36MMX46MM REF ROLLO 36MMX46MM X ROLLO"/>
    <n v="31201513"/>
    <s v="SELECCIÓN ABREVIADA SUBASTA INVERSA (NO DISPONIBLE)"/>
    <n v="3"/>
    <n v="10"/>
    <n v="10"/>
    <n v="30"/>
    <n v="539500.9"/>
    <s v="UNIDAD"/>
    <s v="NO SOLICITADAS"/>
  </r>
  <r>
    <x v="17"/>
    <s v="02-02-01-003-002"/>
    <s v="02-02-01-003-002-01"/>
    <s v="Materiales y suministros - Pasta de papel, papel y cartón"/>
    <s v="CINTA DE ENMASCARAR GRUESA X ROLLO  2&quot; X 40 YARDAS REF ROLLO  2&quot; X 40 YARDAS X ROLLO"/>
    <n v="31201513"/>
    <s v="SELECCIÓN ABREVIADA SUBASTA INVERSA (NO DISPONIBLE)"/>
    <n v="3"/>
    <n v="10"/>
    <n v="10"/>
    <n v="30"/>
    <n v="809251.53"/>
    <s v="UNIDAD"/>
    <s v="NO SOLICITADAS"/>
  </r>
  <r>
    <x v="17"/>
    <s v="02-02-01-003-006"/>
    <s v="02-02-01-003-006-04"/>
    <s v="Materiales y suministros - Productos de empaque y envasado, de plástico"/>
    <s v="BOLSA TIPO ZIPLO GRANDE REF BOLSA ZIP"/>
    <n v="24111503"/>
    <s v="SELECCIÓN ABREVIADA SUBASTA INVERSA (NO DISPONIBLE)"/>
    <n v="3"/>
    <n v="10"/>
    <n v="10"/>
    <n v="120"/>
    <n v="53949.84"/>
    <s v="UNIDAD"/>
    <s v="NO SOLICITADAS"/>
  </r>
  <r>
    <x v="17"/>
    <s v="02-02-01-003-006"/>
    <s v="02-02-01-003-006-04"/>
    <s v="Materiales y suministros - Productos de empaque y envasado, de plástico"/>
    <s v="BOLSA TIPO ZIPLO MEDIANA REF BOLSA ZIP"/>
    <n v="24111503"/>
    <s v="SELECCIÓN ABREVIADA SUBASTA INVERSA (NO DISPONIBLE)"/>
    <n v="3"/>
    <n v="10"/>
    <n v="10"/>
    <n v="120"/>
    <n v="47206.82"/>
    <s v="UNIDAD"/>
    <s v="NO SOLICITADAS"/>
  </r>
  <r>
    <x v="17"/>
    <s v="02-02-01-003-006"/>
    <s v="02-02-01-003-006-04"/>
    <s v="Materiales y suministros - Productos de empaque y envasado, de plástico"/>
    <s v="BOLSA TIPO ZIPLO PEQUEÑA REF BOLSA ZIP"/>
    <n v="24111503"/>
    <s v="SELECCIÓN ABREVIADA SUBASTA INVERSA (NO DISPONIBLE)"/>
    <n v="3"/>
    <n v="10"/>
    <n v="10"/>
    <n v="320"/>
    <n v="89918.3"/>
    <s v="UNIDAD"/>
    <s v="NO SOLICITADAS"/>
  </r>
  <r>
    <x v="17"/>
    <s v="02-02-01-003-002"/>
    <s v="02-02-01-003-002-01"/>
    <s v="Materiales y suministros - Pasta de papel, papel y cartón"/>
    <s v="ETIQUETAS ADHESIVAS"/>
    <n v="60101312"/>
    <s v="SELECCIÓN ABREVIADA SUBASTA INVERSA (NO DISPONIBLE)"/>
    <n v="3"/>
    <n v="10"/>
    <n v="10"/>
    <n v="480"/>
    <n v="269749.19999999995"/>
    <s v="UNIDAD"/>
    <s v="NO SOLICITADAS"/>
  </r>
  <r>
    <x v="17"/>
    <s v="02-02-01-003-005"/>
    <s v="02-02-01-003-005-04"/>
    <s v="Materiales y suministros - Productos químicos n. C. P."/>
    <s v="SELLANTE TIPO GASKET SHELLAC COMPOUND / LIBRA"/>
    <n v="31201600"/>
    <s v="SELECCIÓN ABREVIADA SUBASTA INVERSA (NO DISPONIBLE)"/>
    <n v="3"/>
    <n v="10"/>
    <n v="10"/>
    <n v="12"/>
    <n v="1920000"/>
    <s v="UNIDAD"/>
    <s v="NO SOLICITADAS"/>
  </r>
  <r>
    <x v="17"/>
    <s v="02-02-01-003-005"/>
    <s v="02-02-01-003-005-04"/>
    <s v="Materiales y suministros - Productos químicos n. C. P."/>
    <s v="COMPUESTO RETENEDOR TIPO LOCTYTE 648 RETAINING COMPOUND REF 1835920 / FRASCO DE 50 ML"/>
    <n v="31201600"/>
    <s v="SELECCIÓN ABREVIADA SUBASTA INVERSA (NO DISPONIBLE)"/>
    <n v="3"/>
    <n v="10"/>
    <n v="10"/>
    <n v="5"/>
    <n v="600000"/>
    <s v="UNIDAD"/>
    <s v="NO SOLICITADAS"/>
  </r>
  <r>
    <x v="17"/>
    <s v="02-02-01-003-005"/>
    <s v="02-02-01-003-005-04"/>
    <s v="Materiales y suministros - Productos químicos n. C. P."/>
    <s v="FIJADOR DE ROSCAS  TIPO LOCTYTE 277 RETAINING COMPOUND REF 23404 / FRASCO DE 50 ML"/>
    <n v="31201600"/>
    <s v="SELECCIÓN ABREVIADA SUBASTA INVERSA (NO DISPONIBLE)"/>
    <n v="3"/>
    <n v="10"/>
    <n v="10"/>
    <n v="2"/>
    <n v="290000"/>
    <s v="UNIDAD"/>
    <s v="NO SOLICITADAS"/>
  </r>
  <r>
    <x v="17"/>
    <s v="02-02-01-004-002"/>
    <s v="02-02-01-004-002"/>
    <s v="Materiales y suministros - Productos metálicos elaborados (excepto maquinaria y equipo)"/>
    <s v="PIN CHAVETA 1/32 REF  MS9245-10  "/>
    <n v="39121700"/>
    <s v="SELECCIÓN ABREVIADA SUBASTA INVERSA (NO DISPONIBLE)"/>
    <n v="3"/>
    <n v="10"/>
    <n v="10"/>
    <n v="190"/>
    <n v="57000"/>
    <s v="UNIDAD"/>
    <s v="NO SOLICITADAS"/>
  </r>
  <r>
    <x v="17"/>
    <s v="02-02-01-004-002"/>
    <s v="02-02-01-004-002"/>
    <s v="Materiales y suministros - Productos metálicos elaborados (excepto maquinaria y equipo)"/>
    <s v="PIN  1/8 REF  MS24665-374"/>
    <n v="39121700"/>
    <s v="SELECCIÓN ABREVIADA SUBASTA INVERSA (NO DISPONIBLE)"/>
    <n v="3"/>
    <n v="10"/>
    <n v="10"/>
    <n v="140"/>
    <n v="210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ARA INSTALACIÓN DE EMPAQUES TIPO ASSEMBLY FLUID  REF MIL-L-7808/ MIL-23699 / PRESENTACIÓN TUBO"/>
    <n v="15121520"/>
    <s v="SELECCIÓN ABREVIADA SUBASTA INVERSA (NO DISPONIBLE)"/>
    <n v="3"/>
    <n v="10"/>
    <n v="10"/>
    <n v="6"/>
    <n v="900000"/>
    <s v="UNIDAD"/>
    <s v="NO SOLICITADAS"/>
  </r>
  <r>
    <x v="17"/>
    <s v="02-02-01-003-006"/>
    <s v="02-02-01-003-006-09"/>
    <s v="Materiales y suministros - Otros productos plásticos"/>
    <s v="SABRA TIPO SCOTH BRITE PP101"/>
    <n v="47131800"/>
    <s v="SELECCIÓN ABREVIADA SUBASTA INVERSA (NO DISPONIBLE)"/>
    <n v="3"/>
    <n v="10"/>
    <n v="10"/>
    <n v="40"/>
    <n v="960000"/>
    <s v="METRO"/>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PONENTE LIQUIDO CONCENTRADO TIPO B&amp;B CLEANER ALKALINE B&amp;B 3100 / CANECA 55 GLN"/>
    <n v="47131825"/>
    <s v="SELECCIÓN ABREVIADA SUBASTA INVERSA (NO DISPONIBLE)"/>
    <n v="3"/>
    <n v="10"/>
    <n v="10"/>
    <n v="1"/>
    <n v="11984005.41"/>
    <s v="UNIDAD"/>
    <s v="NO SOLICITADAS"/>
  </r>
  <r>
    <x v="17"/>
    <s v="02-02-01-003-005"/>
    <s v="02-02-01-003-005-04"/>
    <s v="Materiales y suministros - Productos químicos n. C. P."/>
    <s v="SILICONA DE FLUIDO TIPO DAMPING FLUID SILICONE SILICONE FLUID  SF96(100) / CM3"/>
    <n v="12352310"/>
    <s v="SELECCIÓN ABREVIADA SUBASTA INVERSA (NO DISPONIBLE)"/>
    <n v="3"/>
    <n v="10"/>
    <n v="10"/>
    <n v="30"/>
    <n v="750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RESERVANTE TIPO PRESERVANTE OIL-MIL-PRF-681 REF 1010"/>
    <n v="15121520"/>
    <s v="SELECCIÓN ABREVIADA SUBASTA INVERSA (NO DISPONIBLE)"/>
    <n v="3"/>
    <n v="10"/>
    <n v="10"/>
    <n v="3"/>
    <n v="540000"/>
    <s v="GALON"/>
    <s v="NO SOLICITADAS"/>
  </r>
  <r>
    <x v="17"/>
    <s v="02-02-01-003-005"/>
    <s v="02-02-01-003-005-04"/>
    <s v="Materiales y suministros - Productos químicos n. C. P."/>
    <s v="SILICONA ROJA ALTA TEMPERATURA REF LOCTITE SI 596 / PRESENTACIÓN TUBO"/>
    <n v="12352310"/>
    <s v="SELECCIÓN ABREVIADA SUBASTA INVERSA (NO DISPONIBLE)"/>
    <n v="3"/>
    <n v="10"/>
    <n v="10"/>
    <n v="10"/>
    <n v="150000"/>
    <s v="UNIDAD"/>
    <s v="NO SOLICITADAS"/>
  </r>
  <r>
    <x v="17"/>
    <s v="02-02-01-003-002"/>
    <s v="02-02-01-003-002-01"/>
    <s v="Materiales y suministros - Pasta de papel, papel y cartón"/>
    <s v="CINTA ENMASCARAR 5 CMS DE ANCHO REF 2328"/>
    <n v="31201513"/>
    <s v="SELECCIÓN ABREVIADA SUBASTA INVERSA (NO DISPONIBLE)"/>
    <n v="3"/>
    <n v="10"/>
    <n v="10"/>
    <n v="10"/>
    <n v="56197.99"/>
    <s v="UNIDAD"/>
    <s v="NO SOLICITADAS"/>
  </r>
  <r>
    <x v="17"/>
    <s v="02-02-01-003-002"/>
    <s v="02-02-01-003-002-01"/>
    <s v="Materiales y suministros - Pasta de papel, papel y cartón"/>
    <s v="PAPEL DE PLOMAJINADO"/>
    <n v="14101500"/>
    <s v="SELECCIÓN ABREVIADA SUBASTA INVERSA (NO DISPONIBLE)"/>
    <n v="3"/>
    <n v="10"/>
    <n v="10"/>
    <n v="4"/>
    <n v="202312.9"/>
    <s v="METRO"/>
    <s v="NO SOLICITADAS"/>
  </r>
  <r>
    <x v="17"/>
    <s v="02-02-01-003-006"/>
    <s v="02-02-01-003-006-09"/>
    <s v="Materiales y suministros - Otros productos plásticos"/>
    <s v="BANDAS AJUSTABLES TIPO STRAP TIE DOWN ADJUSTABLE PLASTIC"/>
    <n v="31151504"/>
    <s v="SELECCIÓN ABREVIADA SUBASTA INVERSA (NO DISPONIBLE)"/>
    <n v="3"/>
    <n v="10"/>
    <n v="10"/>
    <n v="180"/>
    <n v="108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NTISIZE  (CREMA ANTIFRICCIÓN Y PROTECTOR DE ALTA TEMPERATURA) REF ANTI SEIZE COMPOUND HIGHT TEMP REF MIL-PRF-907 / PRESENTACIÓN X OZ"/>
    <n v="15121530"/>
    <s v="SELECCIÓN ABREVIADA SUBASTA INVERSA (NO DISPONIBLE)"/>
    <n v="3"/>
    <n v="10"/>
    <n v="10"/>
    <n v="10"/>
    <n v="1200000"/>
    <s v="UNIDAD"/>
    <s v="NO SOLICITADAS"/>
  </r>
  <r>
    <x v="17"/>
    <s v="02-02-01-004-006"/>
    <s v="02-02-01-004-006-04"/>
    <s v="Materiales y suministros - Acumuladores, pilas y baterías primarias y sus partes y piezas"/>
    <s v="BATERIAS AA RECARGABLES "/>
    <n v="26111701"/>
    <s v="MÍNIMA CUANTÍA"/>
    <n v="3"/>
    <n v="3"/>
    <n v="10"/>
    <n v="16"/>
    <n v="567392"/>
    <s v="UNIDAD"/>
    <s v="NO SOLICITADAS"/>
  </r>
  <r>
    <x v="17"/>
    <s v="02-02-01-004-002"/>
    <s v="02-02-01-004-002"/>
    <s v="Materiales y suministros - Productos metálicos elaborados (excepto maquinaria y equipo)"/>
    <s v="HERRAMIENTA DE CRIMPADO TIPO DCT4-102 HAND CRIMP TOOLS FOR R/B/Y INSULATED TERMINLAS AND SPLICES REF DCT4-102"/>
    <n v="27113200"/>
    <s v="MÍNIMA CUANTÍA"/>
    <n v="3"/>
    <n v="3"/>
    <n v="10"/>
    <n v="2"/>
    <n v="3362940"/>
    <s v="UNIDAD"/>
    <s v="NO SOLICITADAS"/>
  </r>
  <r>
    <x v="17"/>
    <s v="02-02-01-004-002"/>
    <s v="02-02-01-004-002"/>
    <s v="Materiales y suministros - Productos metálicos elaborados (excepto maquinaria y equipo)"/>
    <s v="JUEGO DE TENACILLAS PARA SOLDAR REF TZK7"/>
    <n v="27113200"/>
    <s v="MÍNIMA CUANTÍA"/>
    <n v="3"/>
    <n v="3"/>
    <n v="10"/>
    <n v="2"/>
    <n v="498610"/>
    <s v="UNIDAD"/>
    <s v="NO SOLICITADAS"/>
  </r>
  <r>
    <x v="17"/>
    <s v="02-01-01-004-004"/>
    <s v="02-01-01-004-004-02"/>
    <s v="Activos fijos - Máquinas herramientas y sus partes, piezas y accesorios"/>
    <s v="HERRAMIENTA DE MANO TIPO WIRE HARNES SPOON REF WHS-1"/>
    <n v="23271400"/>
    <s v="MÍNIMA CUANTÍA"/>
    <n v="3"/>
    <n v="3"/>
    <n v="10"/>
    <n v="12"/>
    <n v="582624"/>
    <s v="UNIDAD"/>
    <s v="NO SOLICITADAS"/>
  </r>
  <r>
    <x v="17"/>
    <s v="02-02-01-004-002"/>
    <s v="02-02-01-004-002"/>
    <s v="Materiales y suministros - Productos metálicos elaborados (excepto maquinaria y equipo)"/>
    <s v="PINZA DESFORRADORA UNIVERSAL TIPO WIRE STRIPPER, STRIPMASTER CUSTOM, AUTOMATIC, TYPE E TEFLON, 16-26 AWG6 1/4&quot;  REF PWC24 "/>
    <n v="27111750"/>
    <s v="MÍNIMA CUANTÍA"/>
    <n v="3"/>
    <n v="3"/>
    <n v="10"/>
    <n v="4"/>
    <n v="4114068"/>
    <s v="UNIDAD"/>
    <s v="NO SOLICITADAS"/>
  </r>
  <r>
    <x v="17"/>
    <s v="02-02-01-004-002"/>
    <s v="02-02-01-004-002"/>
    <s v="Materiales y suministros - Productos metálicos elaborados (excepto maquinaria y equipo)"/>
    <s v="HERRAMIENTA PELACABLES TIPO WIRE STRIPPER/CUTTER/CRIMPER/BOLT CUTTER, (AWG 10 TO 22), 8  3/4&quot; REF PWC14"/>
    <n v="27112151"/>
    <s v="MÍNIMA CUANTÍA"/>
    <n v="3"/>
    <n v="3"/>
    <n v="10"/>
    <n v="4"/>
    <n v="525028"/>
    <s v="UNIDAD"/>
    <s v="NO SOLICITADAS"/>
  </r>
  <r>
    <x v="17"/>
    <s v="02-02-01-004-002"/>
    <s v="02-02-01-004-002"/>
    <s v="Materiales y suministros - Productos metálicos elaborados (excepto maquinaria y equipo)"/>
    <s v="HERRAMIENTA EXTRACTORA TIPO ESTRACTION TOOL REF 11030002 / HT-2285"/>
    <n v="27111712"/>
    <s v="MÍNIMA CUANTÍA"/>
    <n v="3"/>
    <n v="3"/>
    <n v="10"/>
    <n v="4"/>
    <n v="929628"/>
    <s v="UNIDAD"/>
    <s v="NO SOLICITADAS"/>
  </r>
  <r>
    <x v="17"/>
    <s v="02-02-01-004-003"/>
    <s v="02-02-01-004-003-09"/>
    <s v="Materiales y suministros - Otras máquinas para usos generales y sus partes y piezas"/>
    <s v="PISTOLA DE CALOR 48°C A 648°C REF MOD CMEE531 "/>
    <n v="27112717"/>
    <s v="MÍNIMA CUANTÍA"/>
    <n v="3"/>
    <n v="3"/>
    <n v="10"/>
    <n v="1"/>
    <n v="412216"/>
    <s v="UNIDAD"/>
    <s v="NO SOLICITADAS"/>
  </r>
  <r>
    <x v="17"/>
    <s v="02-01-01-004-004"/>
    <s v="02-01-01-004-004-02"/>
    <s v="Activos fijos - Máquinas herramientas y sus partes, piezas y accesorios"/>
    <s v="PISTOLA NEUMATICA DE ROCIADO REF 15-79SG012"/>
    <n v="23153145"/>
    <s v="MÍNIMA CUANTÍA"/>
    <n v="3"/>
    <n v="3"/>
    <n v="10"/>
    <n v="1"/>
    <n v="490042"/>
    <s v="UNIDAD"/>
    <s v="NO SOLICITADAS"/>
  </r>
  <r>
    <x v="17"/>
    <s v="02-02-01-004-002"/>
    <s v="02-02-01-004-002"/>
    <s v="Materiales y suministros - Productos metálicos elaborados (excepto maquinaria y equipo)"/>
    <s v="PUNTA DE ENGRASAR HEMBRA (LINCOLN) REF 5852"/>
    <n v="31163000"/>
    <s v="MÍNIMA CUANTÍA"/>
    <n v="3"/>
    <n v="3"/>
    <n v="10"/>
    <n v="10"/>
    <n v="608090"/>
    <s v="UNIDAD"/>
    <s v="NO SOLICITADAS"/>
  </r>
  <r>
    <x v="17"/>
    <s v="02-02-01-004-002"/>
    <s v="02-02-01-004-002"/>
    <s v="Materiales y suministros - Productos metálicos elaborados (excepto maquinaria y equipo)"/>
    <s v="CONECTOR DE TORNILLOS ENTRADA QUILL / JACKSCREW SET INPUT DRIVE QUILL REF T101308"/>
    <n v="31161500"/>
    <s v="MÍNIMA CUANTÍA"/>
    <n v="3"/>
    <n v="3"/>
    <n v="10"/>
    <n v="1"/>
    <n v="1035300"/>
    <s v="UNIDAD"/>
    <s v="NO SOLICITADAS"/>
  </r>
  <r>
    <x v="17"/>
    <s v="02-01-01-004-004"/>
    <s v="02-01-01-004-004-02"/>
    <s v="Activos fijos - Máquinas herramientas y sus partes, piezas y accesorios"/>
    <s v="BASE MAGNETICA / MAGNETIC BASE (SNAP-ON) REF GA1FPMB FLEX-O-POST"/>
    <n v="27112109"/>
    <s v="MÍNIMA CUANTÍA"/>
    <n v="3"/>
    <n v="3"/>
    <n v="10"/>
    <n v="1"/>
    <n v="1389920"/>
    <s v="UNIDAD"/>
    <s v="NO SOLICITADAS"/>
  </r>
  <r>
    <x v="17"/>
    <s v="02-02-01-004-002"/>
    <s v="02-02-01-004-002"/>
    <s v="Materiales y suministros - Productos metálicos elaborados (excepto maquinaria y equipo)"/>
    <s v="HERRAMIENTA ESPECIAL PARA REMOCIÓN DE QUILL DE ENTRADA DE LA XMSN / PUSHER SET REF T101586"/>
    <n v="31161500"/>
    <s v="MÍNIMA CUANTÍA"/>
    <n v="3"/>
    <n v="3"/>
    <n v="10"/>
    <n v="1"/>
    <n v="931770"/>
    <s v="UNIDAD"/>
    <s v="NO SOLICITADAS"/>
  </r>
  <r>
    <x v="17"/>
    <s v="02-02-01-004-006"/>
    <s v="02-02-01-004-006-04"/>
    <s v="Materiales y suministros - Acumuladores, pilas y baterías primarias y sus partes y piezas"/>
    <s v="BATERIAS NIQUEL CADMIO 18V REF CTB4187"/>
    <n v="26111702"/>
    <s v="MÍNIMA CUANTÍA"/>
    <n v="3"/>
    <n v="3"/>
    <n v="10"/>
    <n v="3"/>
    <n v="1985991"/>
    <s v="UNIDAD"/>
    <s v="NO SOLICITADAS"/>
  </r>
  <r>
    <x v="17"/>
    <s v="02-01-01-004-004"/>
    <s v="02-01-01-004-004-02"/>
    <s v="Activos fijos - Máquinas herramientas y sus partes, piezas y accesorios"/>
    <s v="LIJADORA ORBITAL NEUMATICA REF DISCO 5 PULGADAS"/>
    <n v="27131500"/>
    <s v="MÍNIMA CUANTÍA"/>
    <n v="3"/>
    <n v="3"/>
    <n v="10"/>
    <n v="3"/>
    <n v="4044810"/>
    <s v="UNIDAD"/>
    <s v="NO SOLICITADAS"/>
  </r>
  <r>
    <x v="17"/>
    <s v="02-01-01-004-004"/>
    <s v="02-01-01-004-004-02"/>
    <s v="Activos fijos - Máquinas herramientas y sus partes, piezas y accesorios"/>
    <s v="MINI RECTIFICADORA DE MATRICES 115° REF AT119"/>
    <n v="27131500"/>
    <s v="MÍNIMA CUANTÍA"/>
    <n v="3"/>
    <n v="3"/>
    <n v="10"/>
    <n v="2"/>
    <n v="1389920"/>
    <s v="UNIDAD"/>
    <s v="NO SOLICITADAS"/>
  </r>
  <r>
    <x v="17"/>
    <s v="02-01-01-004-004"/>
    <s v="02-01-01-004-004-02"/>
    <s v="Activos fijos - Máquinas herramientas y sus partes, piezas y accesorios"/>
    <s v="RECTIFICADORA DE MATRICES TIPO LAPIZ REF AT1070RA"/>
    <n v="27131500"/>
    <s v="MÍNIMA CUANTÍA"/>
    <n v="3"/>
    <n v="3"/>
    <n v="10"/>
    <n v="1"/>
    <n v="1042440"/>
    <s v="UNIDAD"/>
    <s v="NO SOLICITADAS"/>
  </r>
  <r>
    <x v="17"/>
    <s v="02-01-01-004-004"/>
    <s v="02-01-01-004-004-02"/>
    <s v="Activos fijos - Máquinas herramientas y sus partes, piezas y accesorios"/>
    <s v="HERRAMIENTA DE CORTE REVERSIBLE REF AT157R"/>
    <n v="23241500"/>
    <s v="MÍNIMA CUANTÍA"/>
    <n v="3"/>
    <n v="3"/>
    <n v="10"/>
    <n v="1"/>
    <n v="729708"/>
    <s v="UNIDAD"/>
    <s v="NO SOLICITADAS"/>
  </r>
  <r>
    <x v="17"/>
    <s v="02-01-01-004-004"/>
    <s v="02-01-01-004-004-02"/>
    <s v="Activos fijos - Máquinas herramientas y sus partes, piezas y accesorios"/>
    <s v="SIERRA PARA  AGUJEROS JUEGO REF LHS608B"/>
    <n v="23242500"/>
    <s v="MÍNIMA CUANTÍA"/>
    <n v="3"/>
    <n v="3"/>
    <n v="10"/>
    <n v="1"/>
    <n v="1007692"/>
    <s v="UNIDAD"/>
    <s v="NO SOLICITADAS"/>
  </r>
  <r>
    <x v="17"/>
    <s v="02-01-01-004-004"/>
    <s v="02-01-01-004-004-02"/>
    <s v="Activos fijos - Máquinas herramientas y sus partes, piezas y accesorios"/>
    <s v="JUEGO DE ACCESORIOS PARA TALADRO  / PRESENTACIÓN X KIT"/>
    <n v="23241600"/>
    <s v="MÍNIMA CUANTÍA"/>
    <n v="3"/>
    <n v="3"/>
    <n v="10"/>
    <n v="1"/>
    <n v="604520"/>
    <s v="UNIDAD"/>
    <s v="NO SOLICITADAS"/>
  </r>
  <r>
    <x v="17"/>
    <s v="02-01-01-004-004"/>
    <s v="02-01-01-004-004-02"/>
    <s v="Activos fijos - Máquinas herramientas y sus partes, piezas y accesorios"/>
    <s v="ESMERILADORAS DE REBABAS REF VWB800D"/>
    <n v="23242500"/>
    <s v="MÍNIMA CUANTÍA"/>
    <n v="3"/>
    <n v="3"/>
    <n v="10"/>
    <n v="1"/>
    <n v="1320424"/>
    <s v="UNIDAD"/>
    <s v="NO SOLICITADAS"/>
  </r>
  <r>
    <x v="17"/>
    <s v="02-01-01-004-008"/>
    <s v="02-01-01-004-008-02"/>
    <s v="Activos fijos - Instrumentos y aparatos de medición, verificación, análisis, de navegación y para otros fines (excepto instrumentos ópticos); instrumentos de control de procesos industriales, sus partes, piezas y accesorios"/>
    <s v="CALIBRADOR DIGITAL ELECTRONICO REF MCAL6A"/>
    <n v="27111800"/>
    <s v="MÍNIMA CUANTÍA"/>
    <n v="3"/>
    <n v="3"/>
    <n v="10"/>
    <n v="1"/>
    <n v="291907"/>
    <s v="UNIDAD"/>
    <s v="NO SOLICITADAS"/>
  </r>
  <r>
    <x v="17"/>
    <s v="02-01-01-004-004"/>
    <s v="02-01-01-004-004-02"/>
    <s v="Activos fijos - Máquinas herramientas y sus partes, piezas y accesorios"/>
    <s v="CIZALLAS PARA TALLER REF HDSCISSORS / KIT "/>
    <n v="23242500"/>
    <s v="MÍNIMA CUANTÍA"/>
    <n v="3"/>
    <n v="3"/>
    <n v="10"/>
    <n v="3"/>
    <n v="3669603"/>
    <s v="UNIDAD"/>
    <s v="NO SOLICITADAS"/>
  </r>
  <r>
    <x v="17"/>
    <s v="02-02-01-004-002"/>
    <s v="02-02-01-004-002"/>
    <s v="Materiales y suministros - Productos metálicos elaborados (excepto maquinaria y equipo)"/>
    <s v="ALICATE PARA VINILO REF YA444B"/>
    <n v="27112100"/>
    <s v="MÍNIMA CUANTÍA"/>
    <n v="3"/>
    <n v="3"/>
    <n v="10"/>
    <n v="1"/>
    <n v="184212"/>
    <s v="UNIDAD"/>
    <s v="NO SOLICITADAS"/>
  </r>
  <r>
    <x v="17"/>
    <s v="02-02-01-004-002"/>
    <s v="02-02-01-004-002"/>
    <s v="Materiales y suministros - Productos metálicos elaborados (excepto maquinaria y equipo)"/>
    <s v="APLICADORES DE PERFORACIÓN TIPO / FLAT OOFSET ANGLE DRILL ATTACHMENTS REF 20-T-25 / KIT "/>
    <n v="20111700"/>
    <s v="MÍNIMA CUANTÍA"/>
    <n v="3"/>
    <n v="3"/>
    <n v="10"/>
    <n v="1"/>
    <n v="1636964"/>
    <s v="UNIDAD"/>
    <s v="NO SOLICITADAS"/>
  </r>
  <r>
    <x v="17"/>
    <s v="02-02-01-004-002"/>
    <s v="02-02-01-004-002"/>
    <s v="Materiales y suministros - Productos metálicos elaborados (excepto maquinaria y equipo)"/>
    <s v="TIJERA TIPO KEVLAR FABRIC HAND SHEARS REF 04-468"/>
    <n v="23151901"/>
    <s v="MÍNIMA CUANTÍA"/>
    <n v="3"/>
    <n v="3"/>
    <n v="10"/>
    <n v="2"/>
    <n v="381276"/>
    <s v="UNIDAD"/>
    <s v="NO SOLICITADAS"/>
  </r>
  <r>
    <x v="17"/>
    <s v="02-02-01-004-002"/>
    <s v="02-02-01-004-002"/>
    <s v="Materiales y suministros - Productos metálicos elaborados (excepto maquinaria y equipo)"/>
    <s v="JUEGO DE HERRAMIENTAS TIPO ROTARY FILE SETS REF 912 / KIT "/>
    <n v="41101700"/>
    <s v="MÍNIMA CUANTÍA"/>
    <n v="3"/>
    <n v="3"/>
    <n v="10"/>
    <n v="2"/>
    <n v="2801498"/>
    <s v="UNIDAD"/>
    <s v="NO SOLICITADAS"/>
  </r>
  <r>
    <x v="17"/>
    <s v="02-02-01-004-002"/>
    <s v="02-02-01-004-002"/>
    <s v="Materiales y suministros - Productos metálicos elaborados (excepto maquinaria y equipo)"/>
    <s v="CONDUCTOR DE VELOCIDAD TIPO SPEED DRIVER HEAT REF 02-94000  / KIT "/>
    <n v="41101700"/>
    <s v="MÍNIMA CUANTÍA"/>
    <n v="3"/>
    <n v="3"/>
    <n v="10"/>
    <n v="2"/>
    <n v="95438"/>
    <s v="UNIDAD"/>
    <s v="NO SOLICITADAS"/>
  </r>
  <r>
    <x v="17"/>
    <s v="02-02-01-004-002"/>
    <s v="02-02-01-004-002"/>
    <s v="Materiales y suministros - Productos metálicos elaborados (excepto maquinaria y equipo)"/>
    <s v="CONDUCTOR DE VELOCIDAD TIPO  SPEED DRIVER HEAT REF 02-94001  / KIT "/>
    <n v="41101700"/>
    <s v="MÍNIMA CUANTÍA"/>
    <n v="3"/>
    <n v="3"/>
    <n v="10"/>
    <n v="2"/>
    <n v="96628"/>
    <s v="UNIDAD"/>
    <s v="NO SOLICITADAS"/>
  </r>
  <r>
    <x v="17"/>
    <s v="02-02-01-004-002"/>
    <s v="02-02-01-004-002"/>
    <s v="Materiales y suministros - Productos metálicos elaborados (excepto maquinaria y equipo)"/>
    <s v="JUEGO EXPRIMIDOR DE REMACHES / RIVET SQUEEZER SET KITS REF 53-26  / KIT "/>
    <n v="27111709"/>
    <s v="MÍNIMA CUANTÍA"/>
    <n v="3"/>
    <n v="3"/>
    <n v="10"/>
    <n v="2"/>
    <n v="2210306"/>
    <s v="UNIDAD"/>
    <s v="NO SOLICITADAS"/>
  </r>
  <r>
    <x v="17"/>
    <s v="02-02-01-004-002"/>
    <s v="02-02-01-004-002"/>
    <s v="Materiales y suministros - Productos metálicos elaborados (excepto maquinaria y equipo)"/>
    <s v="JUEGO EXPRIMIDOR DE REMCHAES / RIVET SQUEEZER SET KITS REF 53-3456  / KIT "/>
    <n v="27111709"/>
    <s v="MÍNIMA CUANTÍA"/>
    <n v="3"/>
    <n v="3"/>
    <n v="10"/>
    <n v="2"/>
    <n v="1347080"/>
    <s v="UNIDAD"/>
    <s v="NO SOLICITADAS"/>
  </r>
  <r>
    <x v="17"/>
    <s v="02-02-01-004-002"/>
    <s v="02-02-01-004-002"/>
    <s v="Materiales y suministros - Productos metálicos elaborados (excepto maquinaria y equipo)"/>
    <s v="PUNTA REMACHADORA TIPO / CHERRYMAX® STRAIGHT PULLING HEADS REF H701B-456"/>
    <n v="31162200"/>
    <s v="MÍNIMA CUANTÍA"/>
    <n v="3"/>
    <n v="3"/>
    <n v="10"/>
    <n v="1"/>
    <n v="775523"/>
    <s v="UNIDAD"/>
    <s v="NO SOLICITADAS"/>
  </r>
  <r>
    <x v="17"/>
    <s v="02-02-01-004-002"/>
    <s v="02-02-01-004-002"/>
    <s v="Materiales y suministros - Productos metálicos elaborados (excepto maquinaria y equipo)"/>
    <s v="BROCA 90º / THREADED SHANK COUNTERSINKS REF TSC7/16-1/8"/>
    <n v="20111614"/>
    <s v="MÍNIMA CUANTÍA"/>
    <n v="3"/>
    <n v="3"/>
    <n v="10"/>
    <n v="7"/>
    <n v="354025"/>
    <s v="UNIDAD"/>
    <s v="NO SOLICITADAS"/>
  </r>
  <r>
    <x v="17"/>
    <s v="02-02-01-004-002"/>
    <s v="02-02-01-004-002"/>
    <s v="Materiales y suministros - Productos metálicos elaborados (excepto maquinaria y equipo)"/>
    <s v="BROCA 90º / THREADED SHANK COUNTERSINKS REF TSC7/16-27"/>
    <n v="20111614"/>
    <s v="MÍNIMA CUANTÍA"/>
    <n v="3"/>
    <n v="3"/>
    <n v="10"/>
    <n v="6"/>
    <n v="303450"/>
    <s v="UNIDAD"/>
    <s v="NO SOLICITADAS"/>
  </r>
  <r>
    <x v="17"/>
    <s v="02-02-01-004-002"/>
    <s v="02-02-01-004-002"/>
    <s v="Materiales y suministros - Productos metálicos elaborados (excepto maquinaria y equipo)"/>
    <s v="BROCA 90º / THREADED SHANK COUNTERSINKS REF TSC1/2-3/32"/>
    <n v="20111614"/>
    <s v="MÍNIMA CUANTÍA"/>
    <n v="3"/>
    <n v="3"/>
    <n v="10"/>
    <n v="4"/>
    <n v="202300"/>
    <s v="UNIDAD"/>
    <s v="NO SOLICITADAS"/>
  </r>
  <r>
    <x v="17"/>
    <s v="02-02-01-004-002"/>
    <s v="02-02-01-004-002"/>
    <s v="Materiales y suministros - Productos metálicos elaborados (excepto maquinaria y equipo)"/>
    <s v="BROCA / COUNTERSINK CAGES REF GLB3650"/>
    <n v="20111614"/>
    <s v="MÍNIMA CUANTÍA"/>
    <n v="3"/>
    <n v="3"/>
    <n v="10"/>
    <n v="5"/>
    <n v="2604315"/>
    <s v="UNIDAD"/>
    <s v="NO SOLICITADAS"/>
  </r>
  <r>
    <x v="17"/>
    <s v="02-02-01-004-002"/>
    <s v="02-02-01-004-002"/>
    <s v="Materiales y suministros - Productos metálicos elaborados (excepto maquinaria y equipo)"/>
    <s v="HERRAMIENTA PUNZÓN TIPO GASKET PUNCH SET REF PGH8A "/>
    <n v="23241602"/>
    <s v="MÍNIMA CUANTÍA"/>
    <n v="3"/>
    <n v="3"/>
    <n v="10"/>
    <n v="2"/>
    <n v="427448"/>
    <s v="UNIDAD"/>
    <s v="NO SOLICITADAS"/>
  </r>
  <r>
    <x v="17"/>
    <s v="02-02-01-004-002"/>
    <s v="02-02-01-004-002"/>
    <s v="Materiales y suministros - Productos metálicos elaborados (excepto maquinaria y equipo)"/>
    <s v="JUEGO DE LLAVES ALLEN EN T REF. AWSG800"/>
    <n v="27111700"/>
    <s v="MÍNIMA CUANTÍA"/>
    <n v="3"/>
    <n v="3"/>
    <n v="10"/>
    <n v="2"/>
    <n v="740180"/>
    <s v="UNIDAD"/>
    <s v="NO SOLICITADAS"/>
  </r>
  <r>
    <x v="17"/>
    <s v="02-01-01-004-004"/>
    <s v="02-01-01-004-004-02"/>
    <s v="Activos fijos - Máquinas herramientas y sus partes, piezas y accesorios"/>
    <s v="HERRAMIENTA TIPO MOTOTOOL+KIT 190 PIEZAS REF MP170-190  / KIT "/>
    <n v="23242500"/>
    <s v="MÍNIMA CUANTÍA"/>
    <n v="3"/>
    <n v="3"/>
    <n v="10"/>
    <n v="1"/>
    <n v="315707"/>
    <s v="UNIDAD"/>
    <s v="NO SOLICITADAS"/>
  </r>
  <r>
    <x v="17"/>
    <s v="02-01-01-004-004"/>
    <s v="02-01-01-004-004-02"/>
    <s v="Activos fijos - Máquinas herramientas y sus partes, piezas y accesorios"/>
    <s v="HERRAMIENTA ROTATIVA  MODELO 100 REF 01-18600"/>
    <n v="23242500"/>
    <s v="MÍNIMA CUANTÍA"/>
    <n v="3"/>
    <n v="3"/>
    <n v="10"/>
    <n v="1"/>
    <n v="442323"/>
    <s v="UNIDAD"/>
    <s v="NO SOLICITADAS"/>
  </r>
  <r>
    <x v="17"/>
    <s v="02-01-01-004-008"/>
    <s v="02-01-01-004-008-02"/>
    <s v="Activos fijos - Instrumentos y aparatos de medición, verificación, análisis, de navegación y para otros fines (excepto instrumentos ópticos); instrumentos de control de procesos industriales, sus partes, piezas y accesorios"/>
    <s v="PIE DE REY DIGITAL REF MCAL12A  / KIT "/>
    <n v="27111800"/>
    <s v="MÍNIMA CUANTÍA"/>
    <n v="3"/>
    <n v="3"/>
    <n v="10"/>
    <n v="1"/>
    <n v="552517"/>
    <s v="UNIDAD"/>
    <s v="NO SOLICITADAS"/>
  </r>
  <r>
    <x v="17"/>
    <s v="02-01-01-004-004"/>
    <s v="02-01-01-004-004-02"/>
    <s v="Activos fijos - Máquinas herramientas y sus partes, piezas y accesorios"/>
    <s v="JUEGO DE DESTORNILLADOR ELECTRÓNICO TIPO NON-MAGNETIC SCREWDRIVER REF SGDE70 (SGDE70ESD)  / KIT "/>
    <n v="27112142"/>
    <s v="MÍNIMA CUANTÍA"/>
    <n v="3"/>
    <n v="3"/>
    <n v="10"/>
    <n v="1"/>
    <n v="382228"/>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ULTRACUT 250R BIOESTABLE WATER SOLUBLE OIL MODELO NO. 74655 ORDEN NO. 81-006-094."/>
    <n v="20121511"/>
    <s v="MÍNIMA CUANTÍA"/>
    <n v="4"/>
    <n v="6"/>
    <n v="10"/>
    <n v="15"/>
    <n v="1483335"/>
    <s v="GALON"/>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DE CORTE PARA MAQUINARIA"/>
    <n v="15121502"/>
    <s v="MÍNIMA CUANTÍA"/>
    <n v="4"/>
    <n v="6"/>
    <n v="10"/>
    <n v="9"/>
    <n v="3644613"/>
    <s v="GALON"/>
    <s v="NO SOLICITADAS"/>
  </r>
  <r>
    <x v="17"/>
    <s v="02-02-01-004-002"/>
    <s v="02-02-01-004-002"/>
    <s v="Materiales y suministros - Productos metálicos elaborados (excepto maquinaria y equipo)"/>
    <s v="BURIL PARA CILINDRAR EN EL TORNO DE 3/16 EN TUNGSTENO IZQUIERDO"/>
    <n v="23242100"/>
    <s v="MÍNIMA CUANTÍA"/>
    <n v="4"/>
    <n v="6"/>
    <n v="10"/>
    <n v="1"/>
    <n v="35000"/>
    <s v="UNIDAD"/>
    <s v="NO SOLICITADAS"/>
  </r>
  <r>
    <x v="17"/>
    <s v="02-02-01-004-002"/>
    <s v="02-02-01-004-002"/>
    <s v="Materiales y suministros - Productos metálicos elaborados (excepto maquinaria y equipo)"/>
    <s v="BURIL PARA CILINDRAR EN EL TORNO DE 1/4 EN TUNGSTENO IZQUIERDO"/>
    <n v="23242100"/>
    <s v="MÍNIMA CUANTÍA"/>
    <n v="4"/>
    <n v="6"/>
    <n v="10"/>
    <n v="1"/>
    <n v="35000"/>
    <s v="UNIDAD"/>
    <s v="NO SOLICITADAS"/>
  </r>
  <r>
    <x v="17"/>
    <s v="02-02-01-004-002"/>
    <s v="02-02-01-004-002"/>
    <s v="Materiales y suministros - Productos metálicos elaborados (excepto maquinaria y equipo)"/>
    <s v="BURIL PARA CILINDRAR EN EL TORNO DE 5/16 EN TUNGSTENO IZQUIERDO"/>
    <n v="23242100"/>
    <s v="MÍNIMA CUANTÍA"/>
    <n v="4"/>
    <n v="6"/>
    <n v="10"/>
    <n v="1"/>
    <n v="35000"/>
    <s v="UNIDAD"/>
    <s v="NO SOLICITADAS"/>
  </r>
  <r>
    <x v="17"/>
    <s v="02-02-01-004-002"/>
    <s v="02-02-01-004-002"/>
    <s v="Materiales y suministros - Productos metálicos elaborados (excepto maquinaria y equipo)"/>
    <s v="BURIL PARA CILINDRAR EN EL TORNO DE 3/8 EN TUNGSTENO IZQUIERDO"/>
    <n v="23242100"/>
    <s v="MÍNIMA CUANTÍA"/>
    <n v="4"/>
    <n v="6"/>
    <n v="10"/>
    <n v="1"/>
    <n v="35000"/>
    <s v="UNIDAD"/>
    <s v="NO SOLICITADAS"/>
  </r>
  <r>
    <x v="17"/>
    <s v="02-02-01-004-002"/>
    <s v="02-02-01-004-002"/>
    <s v="Materiales y suministros - Productos metálicos elaborados (excepto maquinaria y equipo)"/>
    <s v="BURIL PARA CILINDRAR EN EL TORNO DE 7/16 EN TUNGSTENO IZQUIERDO"/>
    <n v="23242100"/>
    <s v="MÍNIMA CUANTÍA"/>
    <n v="4"/>
    <n v="6"/>
    <n v="10"/>
    <n v="1"/>
    <n v="35000"/>
    <s v="UNIDAD"/>
    <s v="NO SOLICITADAS"/>
  </r>
  <r>
    <x v="17"/>
    <s v="02-02-01-004-002"/>
    <s v="02-02-01-004-002"/>
    <s v="Materiales y suministros - Productos metálicos elaborados (excepto maquinaria y equipo)"/>
    <s v="BURIL PARA CILINDRAR EN EL TORNO DE 1/2 EN TUNGSTENO IZQUIERDO"/>
    <n v="23242100"/>
    <s v="MÍNIMA CUANTÍA"/>
    <n v="4"/>
    <n v="6"/>
    <n v="10"/>
    <n v="1"/>
    <n v="35000"/>
    <s v="UNIDAD"/>
    <s v="NO SOLICITADAS"/>
  </r>
  <r>
    <x v="17"/>
    <s v="02-02-01-004-002"/>
    <s v="02-02-01-004-002"/>
    <s v="Materiales y suministros - Productos metálicos elaborados (excepto maquinaria y equipo)"/>
    <s v="BURIL PARA CILINDRAR EN EL TORNO DE 9/16 EN TUNGSTENO IZQUIERDO"/>
    <n v="23242100"/>
    <s v="MÍNIMA CUANTÍA"/>
    <n v="4"/>
    <n v="6"/>
    <n v="10"/>
    <n v="1"/>
    <n v="35000"/>
    <s v="UNIDAD"/>
    <s v="NO SOLICITADAS"/>
  </r>
  <r>
    <x v="17"/>
    <s v="02-02-01-004-002"/>
    <s v="02-02-01-004-002"/>
    <s v="Materiales y suministros - Productos metálicos elaborados (excepto maquinaria y equipo)"/>
    <s v="BURIL PARA CILINDRAR EN EL TORNO DE 5/8 EN TUNGSTENO IZQUIERDO"/>
    <n v="23242100"/>
    <s v="MÍNIMA CUANTÍA"/>
    <n v="4"/>
    <n v="6"/>
    <n v="10"/>
    <n v="1"/>
    <n v="35000"/>
    <s v="UNIDAD"/>
    <s v="NO SOLICITADAS"/>
  </r>
  <r>
    <x v="17"/>
    <s v="02-02-01-004-002"/>
    <s v="02-02-01-004-002"/>
    <s v="Materiales y suministros - Productos metálicos elaborados (excepto maquinaria y equipo)"/>
    <s v="BURIL PARA CILINDRAR EN EL TORNO DE 3/4 EN TUNGSTENO IZQUIERDO"/>
    <n v="23242100"/>
    <s v="MÍNIMA CUANTÍA"/>
    <n v="4"/>
    <n v="6"/>
    <n v="10"/>
    <n v="1"/>
    <n v="35000"/>
    <s v="UNIDAD"/>
    <s v="NO SOLICITADAS"/>
  </r>
  <r>
    <x v="17"/>
    <s v="02-02-01-004-001"/>
    <s v="02-02-01-004-001"/>
    <s v="Materiales y suministros - Metales básicos"/>
    <s v="BARRA PARA CILINDRADO DE INTERIORES EN EL TORNO DE 3/16 EN TUNGSTENO  IZQUIERDO"/>
    <n v="30266000"/>
    <s v="MÍNIMA CUANTÍA"/>
    <n v="4"/>
    <n v="6"/>
    <n v="10"/>
    <n v="1"/>
    <n v="107933"/>
    <s v="UNIDAD"/>
    <s v="NO SOLICITADAS"/>
  </r>
  <r>
    <x v="17"/>
    <s v="02-02-01-004-001"/>
    <s v="02-02-01-004-001"/>
    <s v="Materiales y suministros - Metales básicos"/>
    <s v="BARRA PARA CILINDRADO DE INTERIORES EN EL TORNO DE 1/14 EN TUNGSTENO IZQUIERDO"/>
    <n v="30266000"/>
    <s v="MÍNIMA CUANTÍA"/>
    <n v="4"/>
    <n v="6"/>
    <n v="10"/>
    <n v="1"/>
    <n v="107933"/>
    <s v="UNIDAD"/>
    <s v="NO SOLICITADAS"/>
  </r>
  <r>
    <x v="17"/>
    <s v="02-02-01-004-001"/>
    <s v="02-02-01-004-001"/>
    <s v="Materiales y suministros - Metales básicos"/>
    <s v="BARRA PARA CILINDRADO DE INTERIORES EN EL TORNO DE 5/16 EN TUNGSTENO IZQUIERDO"/>
    <n v="30266000"/>
    <s v="MÍNIMA CUANTÍA"/>
    <n v="4"/>
    <n v="6"/>
    <n v="10"/>
    <n v="1"/>
    <n v="107933"/>
    <s v="UNIDAD"/>
    <s v="NO SOLICITADAS"/>
  </r>
  <r>
    <x v="17"/>
    <s v="02-02-01-004-001"/>
    <s v="02-02-01-004-001"/>
    <s v="Materiales y suministros - Metales básicos"/>
    <s v="BARRA PARA CILINDRADO DE INTERIORES EN EL TORNO DE 3/8 EN TUNGSTENO IZQUIERDO"/>
    <n v="30266000"/>
    <s v="MÍNIMA CUANTÍA"/>
    <n v="4"/>
    <n v="6"/>
    <n v="10"/>
    <n v="2"/>
    <n v="215866"/>
    <s v="UNIDAD"/>
    <s v="NO SOLICITADAS"/>
  </r>
  <r>
    <x v="17"/>
    <s v="02-02-01-004-001"/>
    <s v="02-02-01-004-001"/>
    <s v="Materiales y suministros - Metales básicos"/>
    <s v="BARRA PARA CILINDRADO DE INTERIORES EN EL TORNO DE 7/16 EN  TUNGSTENO IZQUIERDO"/>
    <n v="30266000"/>
    <s v="MÍNIMA CUANTÍA"/>
    <n v="4"/>
    <n v="6"/>
    <n v="10"/>
    <n v="1"/>
    <n v="107933"/>
    <s v="UNIDAD"/>
    <s v="NO SOLICITADAS"/>
  </r>
  <r>
    <x v="17"/>
    <s v="02-02-01-004-001"/>
    <s v="02-02-01-004-001"/>
    <s v="Materiales y suministros - Metales básicos"/>
    <s v="BARRA PARA CILINDRADO DE INTERIORES EN EL TORNO DE 1/2 EN TUNGSTENO IZQUIERDO"/>
    <n v="30266000"/>
    <s v="MÍNIMA CUANTÍA"/>
    <n v="4"/>
    <n v="6"/>
    <n v="10"/>
    <n v="1"/>
    <n v="107933"/>
    <s v="UNIDAD"/>
    <s v="NO SOLICITADAS"/>
  </r>
  <r>
    <x v="17"/>
    <s v="02-02-01-004-001"/>
    <s v="02-02-01-004-001"/>
    <s v="Materiales y suministros - Metales básicos"/>
    <s v="BARRA PARA CILINDRADO DE INTERIORES EN EL TORNO DE 9/16  EN TUNGSTENO IZQUIERDO"/>
    <n v="30266000"/>
    <s v="MÍNIMA CUANTÍA"/>
    <n v="4"/>
    <n v="6"/>
    <n v="10"/>
    <n v="1"/>
    <n v="107933"/>
    <s v="UNIDAD"/>
    <s v="NO SOLICITADAS"/>
  </r>
  <r>
    <x v="17"/>
    <s v="02-02-01-004-001"/>
    <s v="02-02-01-004-001"/>
    <s v="Materiales y suministros - Metales básicos"/>
    <s v="BARRA PARA CILINDRADO DE INTERIORES EN EL TORNO DE 5/8 EN TUNGSTENO IZQUIERDO"/>
    <n v="30266000"/>
    <s v="MÍNIMA CUANTÍA"/>
    <n v="4"/>
    <n v="6"/>
    <n v="10"/>
    <n v="1"/>
    <n v="107933"/>
    <s v="UNIDAD"/>
    <s v="NO SOLICITADAS"/>
  </r>
  <r>
    <x v="17"/>
    <s v="02-02-01-004-001"/>
    <s v="02-02-01-004-001"/>
    <s v="Materiales y suministros - Metales básicos"/>
    <s v="BARRA PARA CILINDRADO DE INTERIORES EN EL TORNO DE 3/4 EN TUNGSTENO IZQUIERDO"/>
    <n v="30266000"/>
    <s v="MÍNIMA CUANTÍA"/>
    <n v="4"/>
    <n v="6"/>
    <n v="10"/>
    <n v="1"/>
    <n v="107933"/>
    <s v="UNIDAD"/>
    <s v="NO SOLICITADAS"/>
  </r>
  <r>
    <x v="17"/>
    <s v="02-02-01-003-005"/>
    <s v="02-02-01-003-005-04"/>
    <s v="Materiales y suministros - Productos químicos n. C. P."/>
    <s v="LOCTITE 242 TRABAROSCAS 250MM"/>
    <n v="31201600"/>
    <s v="MÍNIMA CUANTÍA"/>
    <n v="4"/>
    <n v="6"/>
    <n v="10"/>
    <n v="2"/>
    <n v="215866"/>
    <s v="UNIDAD"/>
    <s v="NO SOLICITADAS"/>
  </r>
  <r>
    <x v="17"/>
    <s v="02-02-01-003-005"/>
    <s v="02-02-01-003-005-04"/>
    <s v="Materiales y suministros - Productos químicos n. C. P."/>
    <s v="LOCTITE 609 RECTAINING COMPOPUNDS 250 ML "/>
    <n v="31201600"/>
    <s v="MÍNIMA CUANTÍA"/>
    <n v="4"/>
    <n v="6"/>
    <n v="10"/>
    <n v="2"/>
    <n v="242998"/>
    <s v="UNIDAD"/>
    <s v="NO SOLICITADAS"/>
  </r>
  <r>
    <x v="17"/>
    <s v="02-02-01-003-007"/>
    <s v="02-02-01-003-007-09"/>
    <s v="Materiales y suministros - Otros productos minerales no metálicos n. C. P."/>
    <s v="PIEDRA DE ESMERILDE TUNGSTENO DE 6&quot; X 1/2&quot; X 1&quot;"/>
    <n v="23131503"/>
    <s v="MÍNIMA CUANTÍA"/>
    <n v="4"/>
    <n v="6"/>
    <n v="10"/>
    <n v="2"/>
    <n v="116858"/>
    <s v="UNIDAD"/>
    <s v="NO SOLICITADAS"/>
  </r>
  <r>
    <x v="17"/>
    <s v="02-02-01-003-007"/>
    <s v="02-02-01-003-007-09"/>
    <s v="Materiales y suministros - Otros productos minerales no metálicos n. C. P."/>
    <s v="PIEDRA DE ESMERIL DE GRANO DESBASTE 6&quot;X1/2&quot;X1&quot;"/>
    <n v="23131503"/>
    <s v="MÍNIMA CUANTÍA"/>
    <n v="4"/>
    <n v="6"/>
    <n v="10"/>
    <n v="2"/>
    <n v="116858"/>
    <s v="UNIDAD"/>
    <s v="NO SOLICITADAS"/>
  </r>
  <r>
    <x v="17"/>
    <s v="02-02-01-003-007"/>
    <s v="02-02-01-003-007-09"/>
    <s v="Materiales y suministros - Otros productos minerales no metálicos n. C. P."/>
    <s v="PIEDRA DE ESMERIL GRATA EN BRONCE 6&quot;X1/2&quot;X1&quot;"/>
    <n v="23131503"/>
    <s v="MÍNIMA CUANTÍA"/>
    <n v="4"/>
    <n v="6"/>
    <n v="10"/>
    <n v="2"/>
    <n v="116858"/>
    <s v="UNIDAD"/>
    <s v="NO SOLICITADAS"/>
  </r>
  <r>
    <x v="17"/>
    <s v="02-02-01-004-002"/>
    <s v="02-02-01-004-002"/>
    <s v="Materiales y suministros - Productos metálicos elaborados (excepto maquinaria y equipo)"/>
    <s v="HOJA DE SEGUETA 32 HILOS "/>
    <n v="27111552"/>
    <s v="MÍNIMA CUANTÍA"/>
    <n v="4"/>
    <n v="6"/>
    <n v="10"/>
    <n v="10"/>
    <n v="65000"/>
    <s v="UNIDAD"/>
    <s v="NO SOLICITADAS"/>
  </r>
  <r>
    <x v="17"/>
    <s v="02-02-01-004-002"/>
    <s v="02-02-01-004-002"/>
    <s v="Materiales y suministros - Productos metálicos elaborados (excepto maquinaria y equipo)"/>
    <s v="HOJA DE SEGUETA 24 HILOS "/>
    <n v="27111552"/>
    <s v="MÍNIMA CUANTÍA"/>
    <n v="4"/>
    <n v="6"/>
    <n v="10"/>
    <n v="10"/>
    <n v="65000"/>
    <s v="UNIDAD"/>
    <s v="NO SOLICITADAS"/>
  </r>
  <r>
    <x v="17"/>
    <s v="02-02-01-004-002"/>
    <s v="02-02-01-004-002"/>
    <s v="Materiales y suministros - Productos metálicos elaborados (excepto maquinaria y equipo)"/>
    <s v="KIT DE HERRAMIENTA DE INSERTADORES HELICOIL (JUEGO DE BROCA, MACHUELO Y HERRAMIENTA DE INSTALACION) 3/16 - 1032 NF / PRESENTACIÓN POR SET"/>
    <n v="31162800"/>
    <s v="MÍNIMA CUANTÍA"/>
    <n v="4"/>
    <n v="6"/>
    <n v="10"/>
    <n v="1"/>
    <n v="450000"/>
    <s v="UNIDAD"/>
    <s v="NO SOLICITADAS"/>
  </r>
  <r>
    <x v="17"/>
    <s v="02-02-01-004-002"/>
    <s v="02-02-01-004-002"/>
    <s v="Materiales y suministros - Productos metálicos elaborados (excepto maquinaria y equipo)"/>
    <s v="SOLDADURA DE TITANIO 4951 PARA EQUIPO TIG DE1/32"/>
    <n v="23271800"/>
    <s v="MÍNIMA CUANTÍA"/>
    <n v="4"/>
    <n v="6"/>
    <n v="10"/>
    <n v="3"/>
    <n v="3600000"/>
    <s v="KILOGRAMO"/>
    <s v="NO SOLICITADAS"/>
  </r>
  <r>
    <x v="17"/>
    <s v="02-02-01-004-002"/>
    <s v="02-02-01-004-002"/>
    <s v="Materiales y suministros - Productos metálicos elaborados (excepto maquinaria y equipo)"/>
    <s v="SOLDADURA DE TITANIO 4951 PARA EQUIPO TIG DE1/16"/>
    <n v="23271800"/>
    <s v="MÍNIMA CUANTÍA"/>
    <n v="4"/>
    <n v="6"/>
    <n v="10"/>
    <n v="3"/>
    <n v="3600000"/>
    <s v="KILOGRAMO"/>
    <s v="NO SOLICITADAS"/>
  </r>
  <r>
    <x v="17"/>
    <s v="02-02-01-004-002"/>
    <s v="02-02-01-004-002"/>
    <s v="Materiales y suministros - Productos metálicos elaborados (excepto maquinaria y equipo)"/>
    <s v="SOLDADURA DE TITANIO 4951 PARA EQUIPO TIG DE3/32"/>
    <n v="23271800"/>
    <s v="MÍNIMA CUANTÍA"/>
    <n v="4"/>
    <n v="6"/>
    <n v="10"/>
    <n v="3"/>
    <n v="3600000"/>
    <s v="KILOGRAMO"/>
    <s v="NO SOLICITADAS"/>
  </r>
  <r>
    <x v="17"/>
    <s v="02-02-01-004-002"/>
    <s v="02-02-01-004-002"/>
    <s v="Materiales y suministros - Productos metálicos elaborados (excepto maquinaria y equipo)"/>
    <s v="SOLDADURA DE TITANIO 4951 PARA EQUIPO TIG DE1/8"/>
    <n v="23271800"/>
    <s v="MÍNIMA CUANTÍA"/>
    <n v="4"/>
    <n v="6"/>
    <n v="10"/>
    <n v="3"/>
    <n v="3600000"/>
    <s v="KILOGRAMO"/>
    <s v="NO SOLICITADAS"/>
  </r>
  <r>
    <x v="17"/>
    <s v="02-02-01-004-002"/>
    <s v="02-02-01-004-002"/>
    <s v="Materiales y suministros - Productos metálicos elaborados (excepto maquinaria y equipo)"/>
    <s v="SOLDADURA DE MAGNESIO 4350 PARA EQUIPO TIG DE 1/32"/>
    <n v="23271800"/>
    <s v="MÍNIMA CUANTÍA"/>
    <n v="4"/>
    <n v="6"/>
    <n v="10"/>
    <n v="2"/>
    <n v="2240000"/>
    <s v="KILOGRAMO"/>
    <s v="NO SOLICITADAS"/>
  </r>
  <r>
    <x v="17"/>
    <s v="02-02-01-004-002"/>
    <s v="02-02-01-004-002"/>
    <s v="Materiales y suministros - Productos metálicos elaborados (excepto maquinaria y equipo)"/>
    <s v="SOLDADURA DE MAGNESIO 4350 PARA EQUIPO TIG DE 1/16"/>
    <n v="23271800"/>
    <s v="MÍNIMA CUANTÍA"/>
    <n v="4"/>
    <n v="6"/>
    <n v="10"/>
    <n v="2"/>
    <n v="2240000"/>
    <s v="KILOGRAMO"/>
    <s v="NO SOLICITADAS"/>
  </r>
  <r>
    <x v="17"/>
    <s v="02-02-01-004-002"/>
    <s v="02-02-01-004-002"/>
    <s v="Materiales y suministros - Productos metálicos elaborados (excepto maquinaria y equipo)"/>
    <s v="SOLDADURA DE MAGNESIO 4350 PARA EQUIPO TIG DE 3/32"/>
    <n v="23271800"/>
    <s v="MÍNIMA CUANTÍA"/>
    <n v="4"/>
    <n v="6"/>
    <n v="10"/>
    <n v="2"/>
    <n v="2240000"/>
    <s v="KILOGRAMO"/>
    <s v="NO SOLICITADAS"/>
  </r>
  <r>
    <x v="17"/>
    <s v="02-02-01-004-002"/>
    <s v="02-02-01-004-002"/>
    <s v="Materiales y suministros - Productos metálicos elaborados (excepto maquinaria y equipo)"/>
    <s v="SOLDADURA DE MAGNESIO 4350 PARA EQUIPO TIG DE 1/8"/>
    <n v="23271800"/>
    <s v="MÍNIMA CUANTÍA"/>
    <n v="4"/>
    <n v="6"/>
    <n v="10"/>
    <n v="2"/>
    <n v="2240000"/>
    <s v="KILOGRAMO"/>
    <s v="NO SOLICITADAS"/>
  </r>
  <r>
    <x v="17"/>
    <s v="02-02-01-004-002"/>
    <s v="02-02-01-004-002"/>
    <s v="Materiales y suministros - Productos metálicos elaborados (excepto maquinaria y equipo)"/>
    <s v="SOLDADURA DE ALUMINIO 4043 PARA EQUIPO TIG DE 1/32"/>
    <n v="23271800"/>
    <s v="MÍNIMA CUANTÍA"/>
    <n v="4"/>
    <n v="6"/>
    <n v="10"/>
    <n v="2"/>
    <n v="240000"/>
    <s v="KILOGRAMO"/>
    <s v="NO SOLICITADAS"/>
  </r>
  <r>
    <x v="17"/>
    <s v="02-02-01-004-002"/>
    <s v="02-02-01-004-002"/>
    <s v="Materiales y suministros - Productos metálicos elaborados (excepto maquinaria y equipo)"/>
    <s v="SOLDADURA DE ALUMINIO 4043 PARA EQUIPO TIG DE 1/16"/>
    <n v="23271800"/>
    <s v="MÍNIMA CUANTÍA"/>
    <n v="4"/>
    <n v="6"/>
    <n v="10"/>
    <n v="2"/>
    <n v="240000"/>
    <s v="KILOGRAMO"/>
    <s v="NO SOLICITADAS"/>
  </r>
  <r>
    <x v="17"/>
    <s v="02-02-01-004-002"/>
    <s v="02-02-01-004-002"/>
    <s v="Materiales y suministros - Productos metálicos elaborados (excepto maquinaria y equipo)"/>
    <s v="SOLDADURA DE ALUMINIO 40430 PARA EQUIPO TIG DE 3/32"/>
    <n v="23271800"/>
    <s v="MÍNIMA CUANTÍA"/>
    <n v="4"/>
    <n v="6"/>
    <n v="10"/>
    <n v="2"/>
    <n v="240000"/>
    <s v="KILOGRAMO"/>
    <s v="NO SOLICITADAS"/>
  </r>
  <r>
    <x v="17"/>
    <s v="02-02-01-004-002"/>
    <s v="02-02-01-004-002"/>
    <s v="Materiales y suministros - Productos metálicos elaborados (excepto maquinaria y equipo)"/>
    <s v="SOLDADURA DE ALUMINIO 4043 PARA EQUIPO TIG DE 1/8"/>
    <n v="23271800"/>
    <s v="MÍNIMA CUANTÍA"/>
    <n v="4"/>
    <n v="6"/>
    <n v="10"/>
    <n v="2"/>
    <n v="240000"/>
    <s v="KILOGRAMO"/>
    <s v="NO SOLICITADAS"/>
  </r>
  <r>
    <x v="17"/>
    <s v="02-02-01-004-002"/>
    <s v="02-02-01-004-002"/>
    <s v="Materiales y suministros - Productos metálicos elaborados (excepto maquinaria y equipo)"/>
    <s v="SOLDADURA DE ALUMINIO 5356 PARA EQUIPO TIG DE 1/32"/>
    <n v="23271800"/>
    <s v="MÍNIMA CUANTÍA"/>
    <n v="4"/>
    <n v="6"/>
    <n v="10"/>
    <n v="2"/>
    <n v="240000"/>
    <s v="KILOGRAMO"/>
    <s v="NO SOLICITADAS"/>
  </r>
  <r>
    <x v="17"/>
    <s v="02-02-01-004-002"/>
    <s v="02-02-01-004-002"/>
    <s v="Materiales y suministros - Productos metálicos elaborados (excepto maquinaria y equipo)"/>
    <s v="SOLDADURA DE ALUMINIO 5356  PARA EQUIPO TIG DE 1/16"/>
    <n v="23271800"/>
    <s v="MÍNIMA CUANTÍA"/>
    <n v="4"/>
    <n v="6"/>
    <n v="10"/>
    <n v="2"/>
    <n v="240000"/>
    <s v="KILOGRAMO"/>
    <s v="NO SOLICITADAS"/>
  </r>
  <r>
    <x v="17"/>
    <s v="02-02-01-004-002"/>
    <s v="02-02-01-004-002"/>
    <s v="Materiales y suministros - Productos metálicos elaborados (excepto maquinaria y equipo)"/>
    <s v="SOLDADURA DE ALUMINIO 5356  PARA EQUIPO TIG DE 3/32"/>
    <n v="23271800"/>
    <s v="MÍNIMA CUANTÍA"/>
    <n v="4"/>
    <n v="6"/>
    <n v="10"/>
    <n v="2"/>
    <n v="240000"/>
    <s v="KILOGRAMO"/>
    <s v="NO SOLICITADAS"/>
  </r>
  <r>
    <x v="17"/>
    <s v="02-02-01-004-002"/>
    <s v="02-02-01-004-002"/>
    <s v="Materiales y suministros - Productos metálicos elaborados (excepto maquinaria y equipo)"/>
    <s v="SOLDADURA DE ALUMINIO 5356  PARA EQUIPO TIG DE 1/8"/>
    <n v="23271800"/>
    <s v="MÍNIMA CUANTÍA"/>
    <n v="4"/>
    <n v="6"/>
    <n v="10"/>
    <n v="2"/>
    <n v="240000"/>
    <s v="KILOGRAMO"/>
    <s v="NO SOLICITADAS"/>
  </r>
  <r>
    <x v="17"/>
    <s v="02-02-01-004-002"/>
    <s v="02-02-01-004-002"/>
    <s v="Materiales y suministros - Productos metálicos elaborados (excepto maquinaria y equipo)"/>
    <s v="SOLDADURA TURBALOY 5786 AMS DE 1/32"/>
    <n v="23271800"/>
    <s v="MÍNIMA CUANTÍA"/>
    <n v="4"/>
    <n v="6"/>
    <n v="10"/>
    <n v="2"/>
    <n v="2200000"/>
    <s v="KILOGRAMO"/>
    <s v="NO SOLICITADAS"/>
  </r>
  <r>
    <x v="17"/>
    <s v="02-02-01-004-002"/>
    <s v="02-02-01-004-002"/>
    <s v="Materiales y suministros - Productos metálicos elaborados (excepto maquinaria y equipo)"/>
    <s v="SOLDADURA TURBALOY 5786 AMS DE 1/16"/>
    <n v="23271800"/>
    <s v="MÍNIMA CUANTÍA"/>
    <n v="4"/>
    <n v="6"/>
    <n v="10"/>
    <n v="2"/>
    <n v="2200000"/>
    <s v="KILOGRAMO"/>
    <s v="NO SOLICITADAS"/>
  </r>
  <r>
    <x v="17"/>
    <s v="02-02-01-004-002"/>
    <s v="02-02-01-004-002"/>
    <s v="Materiales y suministros - Productos metálicos elaborados (excepto maquinaria y equipo)"/>
    <s v="SOLDADURA TURBALOY 5786 AMS DE 3/32"/>
    <n v="23271800"/>
    <s v="MÍNIMA CUANTÍA"/>
    <n v="4"/>
    <n v="6"/>
    <n v="10"/>
    <n v="2"/>
    <n v="2200000"/>
    <s v="KILOGRAMO"/>
    <s v="NO SOLICITADAS"/>
  </r>
  <r>
    <x v="17"/>
    <s v="02-02-01-004-002"/>
    <s v="02-02-01-004-002"/>
    <s v="Materiales y suministros - Productos metálicos elaborados (excepto maquinaria y equipo)"/>
    <s v="SOLDADURA TURBALOY 5786 AMS DE 1/8"/>
    <n v="23271800"/>
    <s v="MÍNIMA CUANTÍA"/>
    <n v="4"/>
    <n v="6"/>
    <n v="10"/>
    <n v="2"/>
    <n v="2200000"/>
    <s v="KILOGRAMO"/>
    <s v="NO SOLICITADAS"/>
  </r>
  <r>
    <x v="17"/>
    <s v="02-02-01-004-002"/>
    <s v="02-02-01-004-002"/>
    <s v="Materiales y suministros - Productos metálicos elaborados (excepto maquinaria y equipo)"/>
    <s v="SOLDADURA DE ACERO 680 DE 1/32"/>
    <n v="23271800"/>
    <s v="MÍNIMA CUANTÍA"/>
    <n v="4"/>
    <n v="6"/>
    <n v="10"/>
    <n v="3"/>
    <n v="1350000"/>
    <s v="KILOGRAMO"/>
    <s v="NO SOLICITADAS"/>
  </r>
  <r>
    <x v="17"/>
    <s v="02-02-01-004-002"/>
    <s v="02-02-01-004-002"/>
    <s v="Materiales y suministros - Productos metálicos elaborados (excepto maquinaria y equipo)"/>
    <s v="SOLDADURA DE ACERO 680 DE 1/16"/>
    <n v="23271800"/>
    <s v="MÍNIMA CUANTÍA"/>
    <n v="4"/>
    <n v="6"/>
    <n v="10"/>
    <n v="3"/>
    <n v="1350000"/>
    <s v="KILOGRAMO"/>
    <s v="NO SOLICITADAS"/>
  </r>
  <r>
    <x v="17"/>
    <s v="02-02-01-004-002"/>
    <s v="02-02-01-004-002"/>
    <s v="Materiales y suministros - Productos metálicos elaborados (excepto maquinaria y equipo)"/>
    <s v="SOLDADURA DE ACERO 680 DE 3/32"/>
    <n v="23271800"/>
    <s v="MÍNIMA CUANTÍA"/>
    <n v="4"/>
    <n v="6"/>
    <n v="10"/>
    <n v="3"/>
    <n v="1350000"/>
    <s v="KILOGRAMO"/>
    <s v="NO SOLICITADAS"/>
  </r>
  <r>
    <x v="17"/>
    <s v="02-02-01-004-002"/>
    <s v="02-02-01-004-002"/>
    <s v="Materiales y suministros - Productos metálicos elaborados (excepto maquinaria y equipo)"/>
    <s v="SOLDADURA DE ACERO 680 DE 1/8"/>
    <n v="23271800"/>
    <s v="MÍNIMA CUANTÍA"/>
    <n v="4"/>
    <n v="6"/>
    <n v="10"/>
    <n v="3"/>
    <n v="1350000"/>
    <s v="KILOGRAMO"/>
    <s v="NO SOLICITADAS"/>
  </r>
  <r>
    <x v="17"/>
    <s v="02-02-01-004-002"/>
    <s v="02-02-01-004-002"/>
    <s v="Materiales y suministros - Productos metálicos elaborados (excepto maquinaria y equipo)"/>
    <s v="SOLDADURA DE ACERO INOXIDABLE 304 O 308 DE 1/32"/>
    <n v="23271800"/>
    <s v="MÍNIMA CUANTÍA"/>
    <n v="4"/>
    <n v="6"/>
    <n v="10"/>
    <n v="3"/>
    <n v="480000"/>
    <s v="KILOGRAMO"/>
    <s v="NO SOLICITADAS"/>
  </r>
  <r>
    <x v="17"/>
    <s v="02-02-01-004-002"/>
    <s v="02-02-01-004-002"/>
    <s v="Materiales y suministros - Productos metálicos elaborados (excepto maquinaria y equipo)"/>
    <s v="SOLDADURA DE ACERO INOXIDABLE 304 O 308 DE 1/16"/>
    <n v="23271800"/>
    <s v="MÍNIMA CUANTÍA"/>
    <n v="4"/>
    <n v="6"/>
    <n v="10"/>
    <n v="3"/>
    <n v="480000"/>
    <s v="KILOGRAMO"/>
    <s v="NO SOLICITADAS"/>
  </r>
  <r>
    <x v="17"/>
    <s v="02-02-01-004-002"/>
    <s v="02-02-01-004-002"/>
    <s v="Materiales y suministros - Productos metálicos elaborados (excepto maquinaria y equipo)"/>
    <s v="SOLDADURA DE ACERO INOXIDABLE 304 O 308 DE 3/32"/>
    <n v="23271800"/>
    <s v="MÍNIMA CUANTÍA"/>
    <n v="4"/>
    <n v="6"/>
    <n v="10"/>
    <n v="3"/>
    <n v="480000"/>
    <s v="KILOGRAMO"/>
    <s v="NO SOLICITADAS"/>
  </r>
  <r>
    <x v="17"/>
    <s v="02-02-01-004-002"/>
    <s v="02-02-01-004-002"/>
    <s v="Materiales y suministros - Productos metálicos elaborados (excepto maquinaria y equipo)"/>
    <s v="SOLDADURA DE ACERO INOXIDABLE 304 O 308 DE 1/8"/>
    <n v="23271800"/>
    <s v="MÍNIMA CUANTÍA"/>
    <n v="4"/>
    <n v="6"/>
    <n v="10"/>
    <n v="3"/>
    <n v="480000"/>
    <s v="KILOGRAMO"/>
    <s v="NO SOLICITADAS"/>
  </r>
  <r>
    <x v="17"/>
    <s v="02-02-01-004-002"/>
    <s v="02-02-01-004-002"/>
    <s v="Materiales y suministros - Productos metálicos elaborados (excepto maquinaria y equipo)"/>
    <s v="PLATINA DE ACERO INOXIDABLE ACERINOX ASSY 304 DE 1/8 X 1 1/4 DE ANCHO X 19FT LARGO"/>
    <n v="30264900"/>
    <s v="MÍNIMA CUANTÍA"/>
    <n v="4"/>
    <n v="6"/>
    <n v="10"/>
    <n v="155"/>
    <n v="18600000"/>
    <s v="UNIDAD"/>
    <s v="NO SOLICITADAS"/>
  </r>
  <r>
    <x v="17"/>
    <s v="02-02-01-004-002"/>
    <s v="02-02-01-004-002"/>
    <s v="Materiales y suministros - Productos metálicos elaborados (excepto maquinaria y equipo)"/>
    <s v="ANTORCHA WELDCRAF 25 FT EQUIPO TIG MILLER 300"/>
    <n v="31191500"/>
    <s v="MÍNIMA CUANTÍA"/>
    <n v="4"/>
    <n v="6"/>
    <n v="10"/>
    <n v="1"/>
    <n v="1800000"/>
    <s v="UNIDAD"/>
    <s v="NO SOLICITADAS"/>
  </r>
  <r>
    <x v="17"/>
    <s v="02-02-01-004-002"/>
    <s v="02-02-01-004-002"/>
    <s v="Materiales y suministros - Productos metálicos elaborados (excepto maquinaria y equipo)"/>
    <s v="INSUMOS DE LA ANTORCHA, TUNGSTENO BOQUILLA, PORTABOQUILLA Y PORCELANA"/>
    <n v="31191500"/>
    <s v="MÍNIMA CUANTÍA"/>
    <n v="4"/>
    <n v="6"/>
    <n v="10"/>
    <n v="3"/>
    <n v="750000"/>
    <s v="UNIDAD"/>
    <s v="NO SOLICITADAS"/>
  </r>
  <r>
    <x v="17"/>
    <s v="02-02-01-004-002"/>
    <s v="02-02-01-004-002"/>
    <s v="Materiales y suministros - Productos metálicos elaborados (excepto maquinaria y equipo)"/>
    <s v="HOJA DE LA SEGUETA ELECTRICA MARCA WILTON BLADE 1&quot; X 0.35&quot; X 114.5&quot; (25MM X 0.9MM X 2908MM)"/>
    <n v="27111552"/>
    <s v="MÍNIMA CUANTÍA"/>
    <n v="4"/>
    <n v="6"/>
    <n v="10"/>
    <n v="1"/>
    <n v="14082"/>
    <s v="UNIDAD"/>
    <s v="NO SOLICITADAS"/>
  </r>
  <r>
    <x v="17"/>
    <s v="02-01-01-004-004"/>
    <s v="02-01-01-004-004-02"/>
    <s v="Activos fijos - Máquinas herramientas y sus partes, piezas y accesorios"/>
    <s v="PULIDORA 4&quot;"/>
    <n v="23101510"/>
    <s v="MÍNIMA CUANTÍA"/>
    <n v="4"/>
    <n v="6"/>
    <n v="10"/>
    <n v="1"/>
    <n v="503846"/>
    <s v="UNIDAD"/>
    <s v="NO SOLICITADAS"/>
  </r>
  <r>
    <x v="17"/>
    <s v="02-02-01-004-002"/>
    <s v="02-02-01-004-002"/>
    <s v="Materiales y suministros - Productos metálicos elaborados (excepto maquinaria y equipo)"/>
    <s v="DISCO DE CORTE PARA PULIDORA DE 4&quot; "/>
    <n v="27112838"/>
    <s v="MÍNIMA CUANTÍA"/>
    <n v="4"/>
    <n v="6"/>
    <n v="10"/>
    <n v="8"/>
    <n v="120000"/>
    <s v="UNIDAD"/>
    <s v="NO SOLICITADAS"/>
  </r>
  <r>
    <x v="17"/>
    <s v="02-02-01-004-006"/>
    <s v="02-02-01-004-006-09"/>
    <s v="Materiales y suministros - Otro equipo eléctrico y sus partes y piezas"/>
    <s v="CORREA REF D12.5X1320"/>
    <n v="25174800"/>
    <s v="MÍNIMA CUANTÍA"/>
    <n v="4"/>
    <n v="6"/>
    <n v="10"/>
    <n v="3"/>
    <n v="333457.63500000001"/>
    <s v="UNIDAD"/>
    <s v="NO SOLICITADAS"/>
  </r>
  <r>
    <x v="17"/>
    <s v="02-02-01-004-003"/>
    <s v="02-02-01-004-003-09"/>
    <s v="Materiales y suministros - Otras máquinas para usos generales y sus partes y piezas"/>
    <s v="FILTRO ACEITE REF T-50 O PH8A"/>
    <n v="20101805"/>
    <s v="MÍNIMA CUANTÍA"/>
    <n v="4"/>
    <n v="6"/>
    <n v="10"/>
    <n v="6"/>
    <n v="285003.77999999997"/>
    <s v="UNIDAD"/>
    <s v="NO SOLICITADAS"/>
  </r>
  <r>
    <x v="17"/>
    <s v="02-02-01-004-003"/>
    <s v="02-02-01-004-003-09"/>
    <s v="Materiales y suministros - Otras máquinas para usos generales y sus partes y piezas"/>
    <s v="FILTRO TRAMPA REF BF7674-D"/>
    <n v="20101805"/>
    <s v="MÍNIMA CUANTÍA"/>
    <n v="4"/>
    <n v="6"/>
    <n v="10"/>
    <n v="4"/>
    <n v="383001.56"/>
    <s v="UNIDAD"/>
    <s v="NO SOLICITADAS"/>
  </r>
  <r>
    <x v="17"/>
    <s v="02-02-01-004-003"/>
    <s v="02-02-01-004-003-09"/>
    <s v="Materiales y suministros - Otras máquinas para usos generales y sus partes y piezas"/>
    <s v="FILTRO ACEITE REF 32B4020100"/>
    <n v="20101805"/>
    <s v="MÍNIMA CUANTÍA"/>
    <n v="4"/>
    <n v="6"/>
    <n v="10"/>
    <n v="4"/>
    <n v="407118.04"/>
    <s v="UNIDAD"/>
    <s v="NO SOLICITADAS"/>
  </r>
  <r>
    <x v="17"/>
    <s v="02-02-01-004-003"/>
    <s v="02-02-01-004-003-09"/>
    <s v="Materiales y suministros - Otras máquinas para usos generales y sus partes y piezas"/>
    <s v="FILTRO AIRE REF 101916G"/>
    <n v="20101805"/>
    <s v="MÍNIMA CUANTÍA"/>
    <n v="4"/>
    <n v="6"/>
    <n v="10"/>
    <n v="3"/>
    <n v="2041683"/>
    <s v="UNIDAD"/>
    <s v="NO SOLICITADAS"/>
  </r>
  <r>
    <x v="17"/>
    <s v="02-02-01-004-003"/>
    <s v="02-02-01-004-003-09"/>
    <s v="Materiales y suministros - Otras máquinas para usos generales y sus partes y piezas"/>
    <s v="FILTRO ACEITE REF A-339"/>
    <n v="20101805"/>
    <s v="MÍNIMA CUANTÍA"/>
    <n v="4"/>
    <n v="6"/>
    <n v="10"/>
    <n v="5"/>
    <n v="116322.5"/>
    <s v="UNIDAD"/>
    <s v="NO SOLICITADAS"/>
  </r>
  <r>
    <x v="17"/>
    <s v="02-02-01-004-003"/>
    <s v="02-02-01-004-003-09"/>
    <s v="Materiales y suministros - Otras máquinas para usos generales y sus partes y piezas"/>
    <s v="FILTRO DE TRAMPA REF P 557440"/>
    <n v="20101805"/>
    <s v="MÍNIMA CUANTÍA"/>
    <n v="4"/>
    <n v="6"/>
    <n v="10"/>
    <n v="3"/>
    <n v="112794.15000000001"/>
    <s v="UNIDAD"/>
    <s v="NO SOLICITADAS"/>
  </r>
  <r>
    <x v="17"/>
    <s v="02-02-01-004-009"/>
    <s v="02-02-01-004-009-01"/>
    <s v="Materiales y suministros - Vehículos automotores, remolques y semirremolques; y sus partes, piezas y accesorios"/>
    <s v="ARRANQUE REF 3964432"/>
    <n v="25173902"/>
    <s v="MÍNIMA CUANTÍA"/>
    <n v="4"/>
    <n v="6"/>
    <n v="10"/>
    <n v="3"/>
    <n v="1061089.68"/>
    <s v="UNIDAD"/>
    <s v="NO SOLICITADAS"/>
  </r>
  <r>
    <x v="17"/>
    <s v="02-02-01-004-003"/>
    <s v="02-02-01-004-003-09"/>
    <s v="Materiales y suministros - Otras máquinas para usos generales y sus partes y piezas"/>
    <s v="FILTRO AIRE REF DA7801"/>
    <n v="20101805"/>
    <s v="MÍNIMA CUANTÍA"/>
    <n v="4"/>
    <n v="6"/>
    <n v="10"/>
    <n v="5"/>
    <n v="1003762"/>
    <s v="UNIDAD"/>
    <s v="NO SOLICITADAS"/>
  </r>
  <r>
    <x v="17"/>
    <s v="02-02-01-004-003"/>
    <s v="02-02-01-004-003-09"/>
    <s v="Materiales y suministros - Otras máquinas para usos generales y sus partes y piezas"/>
    <s v="FILTRO DE TRAMPA REF A-97"/>
    <n v="20101805"/>
    <s v="MÍNIMA CUANTÍA"/>
    <n v="4"/>
    <n v="6"/>
    <n v="10"/>
    <n v="2"/>
    <n v="52003"/>
    <s v="UNIDAD"/>
    <s v="NO SOLICITADAS"/>
  </r>
  <r>
    <x v="17"/>
    <s v="02-02-01-004-003"/>
    <s v="02-02-01-004-003-09"/>
    <s v="Materiales y suministros - Otras máquinas para usos generales y sus partes y piezas"/>
    <s v="FILTRO DE TRAMPA REF A-96C"/>
    <n v="20101805"/>
    <s v="MÍNIMA CUANTÍA"/>
    <n v="4"/>
    <n v="6"/>
    <n v="10"/>
    <n v="2"/>
    <n v="57476.999999999993"/>
    <s v="UNIDAD"/>
    <s v="NO SOLICITADAS"/>
  </r>
  <r>
    <x v="17"/>
    <s v="02-02-01-004-003"/>
    <s v="02-02-01-004-003-09"/>
    <s v="Materiales y suministros - Otras máquinas para usos generales y sus partes y piezas"/>
    <s v="FILTRO DE ACEITE REF B-95"/>
    <n v="20101805"/>
    <s v="MÍNIMA CUANTÍA"/>
    <n v="4"/>
    <n v="6"/>
    <n v="10"/>
    <n v="3"/>
    <n v="334187.69999999995"/>
    <s v="UNIDAD"/>
    <s v="NO SOLICITADAS"/>
  </r>
  <r>
    <x v="17"/>
    <s v="02-02-01-004-009"/>
    <s v="02-02-01-004-009-01"/>
    <s v="Materiales y suministros - Vehículos automotores, remolques y semirremolques; y sus partes, piezas y accesorios"/>
    <s v="ALTERNADOR REF ALT 1010 12V 65A"/>
    <n v="25174800"/>
    <s v="MÍNIMA CUANTÍA"/>
    <n v="4"/>
    <n v="6"/>
    <n v="10"/>
    <n v="2"/>
    <n v="190426.18"/>
    <s v="UNIDAD"/>
    <s v="NO SOLICITADAS"/>
  </r>
  <r>
    <x v="17"/>
    <s v="02-02-01-004-006"/>
    <s v="02-02-01-004-006-09"/>
    <s v="Materiales y suministros - Otro equipo eléctrico y sus partes y piezas"/>
    <s v="CORREA REF 13A 1080"/>
    <n v="25174800"/>
    <s v="MÍNIMA CUANTÍA"/>
    <n v="4"/>
    <n v="6"/>
    <n v="10"/>
    <n v="2"/>
    <n v="212137.73"/>
    <s v="UNIDAD"/>
    <s v="NO SOLICITADAS"/>
  </r>
  <r>
    <x v="17"/>
    <s v="02-02-01-004-003"/>
    <s v="02-02-01-004-003-09"/>
    <s v="Materiales y suministros - Otras máquinas para usos generales y sus partes y piezas"/>
    <s v="FILTRO DE AIRE REF PA 1779"/>
    <n v="20101805"/>
    <s v="MÍNIMA CUANTÍA"/>
    <n v="4"/>
    <n v="6"/>
    <n v="10"/>
    <n v="4"/>
    <n v="1452799.6"/>
    <s v="UNIDAD"/>
    <s v="NO SOLICITADAS"/>
  </r>
  <r>
    <x v="17"/>
    <s v="02-02-01-004-006"/>
    <s v="02-02-01-004-006-04"/>
    <s v="Materiales y suministros - Acumuladores, pilas y baterías primarias y sus partes y piezas"/>
    <s v="BATERIAS 12 V REF 31 H 1200"/>
    <n v="27111711"/>
    <s v="MÍNIMA CUANTÍA"/>
    <n v="4"/>
    <n v="6"/>
    <n v="10"/>
    <n v="8"/>
    <n v="6019210.4000000004"/>
    <s v="UNIDAD"/>
    <s v="NO SOLICITADAS"/>
  </r>
  <r>
    <x v="17"/>
    <s v="02-02-01-004-006"/>
    <s v="02-02-01-004-006-04"/>
    <s v="Materiales y suministros - Acumuladores, pilas y baterías primarias y sus partes y piezas"/>
    <s v="BATERIAS REF FL 12550"/>
    <n v="27111711"/>
    <s v="MÍNIMA CUANTÍA"/>
    <n v="4"/>
    <n v="6"/>
    <n v="10"/>
    <n v="10"/>
    <n v="6363525"/>
    <s v="UNIDAD"/>
    <s v="NO SOLICITADAS"/>
  </r>
  <r>
    <x v="17"/>
    <s v="02-02-01-003-006"/>
    <s v="02-02-01-003-006-01"/>
    <s v="Materiales y suministros - Llantas de caucho y neumáticos (cámaras de aire)"/>
    <s v="LLANTAS PLANTA REF 20.5X8.0-10"/>
    <n v="25172504"/>
    <s v="MÍNIMA CUANTÍA"/>
    <n v="4"/>
    <n v="6"/>
    <n v="10"/>
    <n v="2"/>
    <n v="1009338.96"/>
    <s v="UNIDAD"/>
    <s v="NO SOLICITADAS"/>
  </r>
  <r>
    <x v="17"/>
    <s v="02-02-01-003-006"/>
    <s v="02-02-01-003-006-01"/>
    <s v="Materiales y suministros - Llantas de caucho y neumáticos (cámaras de aire)"/>
    <s v=" LLANTAS TRASERAS REF 225/75R16"/>
    <n v="25172504"/>
    <s v="MÍNIMA CUANTÍA"/>
    <n v="4"/>
    <n v="6"/>
    <n v="10"/>
    <n v="2"/>
    <n v="2295433.84"/>
    <s v="UNIDAD"/>
    <s v="NO SOLICITADAS"/>
  </r>
  <r>
    <x v="17"/>
    <s v="02-02-01-003-006"/>
    <s v="02-02-01-003-006-01"/>
    <s v="Materiales y suministros - Llantas de caucho y neumáticos (cámaras de aire)"/>
    <s v="LLANTAS DELANTERAS REF 6.50-10"/>
    <n v="25172504"/>
    <s v="MÍNIMA CUANTÍA"/>
    <n v="4"/>
    <n v="6"/>
    <n v="10"/>
    <n v="3"/>
    <n v="1819254.1500000001"/>
    <s v="UNIDAD"/>
    <s v="NO SOLICITADAS"/>
  </r>
  <r>
    <x v="17"/>
    <s v="02-02-01-003-006"/>
    <s v="02-02-01-003-006-01"/>
    <s v="Materiales y suministros - Llantas de caucho y neumáticos (cámaras de aire)"/>
    <s v="LLANTAS TRASERAS REF AT 22.5X10-8"/>
    <n v="25172504"/>
    <s v="MÍNIMA CUANTÍA"/>
    <n v="4"/>
    <n v="6"/>
    <n v="10"/>
    <n v="2"/>
    <n v="3732116.08"/>
    <s v="UNIDAD"/>
    <s v="NO SOLICITADAS"/>
  </r>
  <r>
    <x v="17"/>
    <s v="02-02-01-003-006"/>
    <s v="02-02-01-003-006-01"/>
    <s v="Materiales y suministros - Llantas de caucho y neumáticos (cámaras de aire)"/>
    <s v="LLANTAS DELANTERAS REF 20X10.00-8"/>
    <n v="25172504"/>
    <s v="MÍNIMA CUANTÍA"/>
    <n v="4"/>
    <n v="6"/>
    <n v="10"/>
    <n v="2"/>
    <n v="1709365.98"/>
    <s v="UNIDAD"/>
    <s v="NO SOLICITADAS"/>
  </r>
  <r>
    <x v="17"/>
    <s v="02-02-01-003-006"/>
    <s v="02-02-01-003-006-01"/>
    <s v="Materiales y suministros - Llantas de caucho y neumáticos (cámaras de aire)"/>
    <s v="LLANTAS MACIZAS GIRATORIAS REF 4 PULGADAS"/>
    <n v="25172504"/>
    <s v="MÍNIMA CUANTÍA"/>
    <n v="4"/>
    <n v="6"/>
    <n v="10"/>
    <n v="2"/>
    <n v="162349.32"/>
    <s v="UNIDAD"/>
    <s v="NO SOLICITADAS"/>
  </r>
  <r>
    <x v="17"/>
    <s v="02-02-01-003-006"/>
    <s v="02-02-01-003-006-01"/>
    <s v="Materiales y suministros - Llantas de caucho y neumáticos (cámaras de aire)"/>
    <s v="LLANTAS PLANTA REF 5.30-12"/>
    <n v="25172504"/>
    <s v="MÍNIMA CUANTÍA"/>
    <n v="4"/>
    <n v="6"/>
    <n v="10"/>
    <n v="2"/>
    <n v="1118166.8400000001"/>
    <s v="UNIDAD"/>
    <s v="NO SOLICITADAS"/>
  </r>
  <r>
    <x v="17"/>
    <s v="02-02-01-003-006"/>
    <s v="02-02-01-003-006-01"/>
    <s v="Materiales y suministros - Llantas de caucho y neumáticos (cámaras de aire)"/>
    <s v="LLANTAS TRASERAS REF 24X12.00-10"/>
    <n v="25172504"/>
    <s v="MÍNIMA CUANTÍA"/>
    <n v="4"/>
    <n v="6"/>
    <n v="10"/>
    <n v="2"/>
    <n v="2726846.92"/>
    <s v="UNIDAD"/>
    <s v="NO SOLICITADAS"/>
  </r>
  <r>
    <x v="17"/>
    <s v="02-02-01-003-006"/>
    <s v="02-02-01-003-006-01"/>
    <s v="Materiales y suministros - Llantas de caucho y neumáticos (cámaras de aire)"/>
    <s v="LLANTAS DELANTERAS REF 24X9.50-10"/>
    <n v="25172504"/>
    <s v="MÍNIMA CUANTÍA"/>
    <n v="4"/>
    <n v="6"/>
    <n v="10"/>
    <n v="2"/>
    <n v="2726846.92"/>
    <s v="UNIDAD"/>
    <s v="NO SOLICITADAS"/>
  </r>
  <r>
    <x v="17"/>
    <s v="02-02-01-003-006"/>
    <s v="02-02-01-003-006-01"/>
    <s v="Materiales y suministros - Llantas de caucho y neumáticos (cámaras de aire)"/>
    <s v="NEUMATICOS 600-9"/>
    <n v="25172504"/>
    <s v="MÍNIMA CUANTÍA"/>
    <n v="4"/>
    <n v="6"/>
    <n v="10"/>
    <n v="8"/>
    <n v="748862.24"/>
    <s v="UNIDAD"/>
    <s v="NO SOLICITADAS"/>
  </r>
  <r>
    <x v="17"/>
    <s v="02-02-01-003-006"/>
    <s v="02-02-01-003-006-01"/>
    <s v="Materiales y suministros - Llantas de caucho y neumáticos (cámaras de aire)"/>
    <s v="LLANTAS TRINCHES REF 2.80/2.50-4"/>
    <n v="25172504"/>
    <s v="MÍNIMA CUANTÍA"/>
    <n v="4"/>
    <n v="6"/>
    <n v="10"/>
    <n v="2"/>
    <n v="162349.32"/>
    <s v="UNIDAD"/>
    <s v="NO SOLICITADAS"/>
  </r>
  <r>
    <x v="17"/>
    <s v="02-02-01-003-006"/>
    <s v="02-02-01-003-006-01"/>
    <s v="Materiales y suministros - Llantas de caucho y neumáticos (cámaras de aire)"/>
    <s v="LLANTAS MONTACARGA REF 8.25-15"/>
    <n v="25172504"/>
    <s v="MÍNIMA CUANTÍA"/>
    <n v="4"/>
    <n v="6"/>
    <n v="10"/>
    <n v="5"/>
    <n v="8384031.9500000011"/>
    <s v="UNIDAD"/>
    <s v="NO SOLICITADAS"/>
  </r>
  <r>
    <x v="17"/>
    <s v="02-02-01-003-006"/>
    <s v="02-02-01-003-006-01"/>
    <s v="Materiales y suministros - Llantas de caucho y neumáticos (cámaras de aire)"/>
    <s v="LLANTAS FLOOD LIGHT REF 225/75 D 15"/>
    <n v="25172504"/>
    <s v="MÍNIMA CUANTÍA"/>
    <n v="4"/>
    <n v="6"/>
    <n v="10"/>
    <n v="2"/>
    <n v="1253534.1000000001"/>
    <s v="UNIDAD"/>
    <s v="NO SOLICITADAS"/>
  </r>
  <r>
    <x v="17"/>
    <s v="02-02-01-003-006"/>
    <s v="02-02-01-003-006-01"/>
    <s v="Materiales y suministros - Llantas de caucho y neumáticos (cámaras de aire)"/>
    <s v="LLANTAS JHON DEERE REF AT 20X10-8"/>
    <n v="25172504"/>
    <s v="MÍNIMA CUANTÍA"/>
    <n v="4"/>
    <n v="6"/>
    <n v="10"/>
    <n v="5"/>
    <n v="4273414.95"/>
    <s v="UNIDAD"/>
    <s v="NO SOLICITADAS"/>
  </r>
  <r>
    <x v="17"/>
    <s v="02-02-01-004-009"/>
    <s v="02-02-01-004-009-01"/>
    <s v="Materiales y suministros - Vehículos automotores, remolques y semirremolques; y sus partes, piezas y accesorios"/>
    <s v="ALTERNADOR REF 12198 N"/>
    <n v="25174800"/>
    <s v="MÍNIMA CUANTÍA"/>
    <n v="4"/>
    <n v="6"/>
    <n v="10"/>
    <n v="1"/>
    <n v="66318.7"/>
    <s v="UNIDAD"/>
    <s v="NO SOLICITADAS"/>
  </r>
  <r>
    <x v="17"/>
    <s v="02-02-01-004-006"/>
    <s v="02-02-01-004-006-09"/>
    <s v="Materiales y suministros - Otro equipo eléctrico y sus partes y piezas"/>
    <s v="CORREA REF M152632"/>
    <n v="25174800"/>
    <s v="MÍNIMA CUANTÍA"/>
    <n v="4"/>
    <n v="6"/>
    <n v="10"/>
    <n v="3"/>
    <n v="1096168.5"/>
    <s v="UNIDAD"/>
    <s v="NO SOLICITADAS"/>
  </r>
  <r>
    <x v="17"/>
    <s v="02-02-01-004-006"/>
    <s v="02-02-01-004-006-09"/>
    <s v="Materiales y suministros - Otro equipo eléctrico y sus partes y piezas"/>
    <s v="CORREA REF VG 10274"/>
    <n v="25174800"/>
    <s v="MÍNIMA CUANTÍA"/>
    <n v="4"/>
    <n v="6"/>
    <n v="10"/>
    <n v="3"/>
    <n v="1112055"/>
    <s v="UNIDAD"/>
    <s v="NO SOLICITADAS"/>
  </r>
  <r>
    <x v="17"/>
    <s v="02-02-01-004-006"/>
    <s v="02-02-01-004-006-09"/>
    <s v="Materiales y suministros - Otro equipo eléctrico y sus partes y piezas"/>
    <s v="CORREA REF 15380"/>
    <n v="25174800"/>
    <s v="MÍNIMA CUANTÍA"/>
    <n v="4"/>
    <n v="6"/>
    <n v="10"/>
    <n v="3"/>
    <n v="101364.795"/>
    <s v="UNIDAD"/>
    <s v="NO SOLICITADAS"/>
  </r>
  <r>
    <x v="17"/>
    <s v="02-02-01-004-006"/>
    <s v="02-02-01-004-006-04"/>
    <s v="Materiales y suministros - Acumuladores, pilas y baterías primarias y sus partes y piezas"/>
    <s v="BATERIA REF 27 1000"/>
    <n v="27111711"/>
    <s v="MÍNIMA CUANTÍA"/>
    <n v="4"/>
    <n v="6"/>
    <n v="10"/>
    <n v="4"/>
    <n v="2737000"/>
    <s v="UNIDAD"/>
    <s v="NO SOLICITADAS"/>
  </r>
  <r>
    <x v="17"/>
    <s v="02-02-01-004-003"/>
    <s v="02-02-01-004-003-09"/>
    <s v="Materiales y suministros - Otras máquinas para usos generales y sus partes y piezas"/>
    <s v="FILTRO TIPO COOLANT FILTER REF 54672654"/>
    <n v="20101805"/>
    <s v="MÍNIMA CUANTÍA"/>
    <n v="4"/>
    <n v="6"/>
    <n v="10"/>
    <n v="4"/>
    <n v="322966"/>
    <s v="UNIDAD"/>
    <s v="NO SOLICITADAS"/>
  </r>
  <r>
    <x v="17"/>
    <s v="02-02-01-004-003"/>
    <s v="02-02-01-004-003-09"/>
    <s v="Materiales y suministros - Otras máquinas para usos generales y sus partes y piezas"/>
    <s v="FILTRO TIPO AIR FILTER REF 89295976"/>
    <n v="20101805"/>
    <s v="MÍNIMA CUANTÍA"/>
    <n v="4"/>
    <n v="6"/>
    <n v="10"/>
    <n v="2"/>
    <n v="492057.86"/>
    <s v="UNIDAD"/>
    <s v="NO SOLICITADAS"/>
  </r>
  <r>
    <x v="17"/>
    <s v="02-02-01-004-003"/>
    <s v="02-02-01-004-003-09"/>
    <s v="Materiales y suministros - Otras máquinas para usos generales y sus partes y piezas"/>
    <s v="KIT TIPO COOLANT REF 38035531"/>
    <n v="20101805"/>
    <s v="MÍNIMA CUANTÍA"/>
    <n v="4"/>
    <n v="6"/>
    <n v="10"/>
    <n v="1"/>
    <n v="794325"/>
    <s v="UNIDAD"/>
    <s v="NO SOLICITADAS"/>
  </r>
  <r>
    <x v="17"/>
    <s v="02-02-01-004-003"/>
    <s v="02-02-01-004-003-09"/>
    <s v="Materiales y suministros - Otras máquinas para usos generales y sus partes y piezas"/>
    <s v="SEPARADOR DE ELEMENTOS / SEPARATOR ELEMENT REF 54749247"/>
    <n v="20101805"/>
    <s v="MÍNIMA CUANTÍA"/>
    <n v="4"/>
    <n v="6"/>
    <n v="10"/>
    <n v="3"/>
    <n v="944265"/>
    <s v="UNIDAD"/>
    <s v="NO SOLICITADAS"/>
  </r>
  <r>
    <x v="17"/>
    <s v="02-02-01-003-006"/>
    <s v="02-02-01-003-006-03"/>
    <s v="Materiales y suministros - Semimanufacturas de plástico"/>
    <s v="MANGUERA 10 METROS REF 3/8 IN 4500 PSI / 310 BAR – 20°C"/>
    <n v="40142000"/>
    <s v="MÍNIMA CUANTÍA"/>
    <n v="4"/>
    <n v="6"/>
    <n v="10"/>
    <n v="2"/>
    <n v="232050"/>
    <s v="UNIDAD"/>
    <s v="NO SOLICITADAS"/>
  </r>
  <r>
    <x v="17"/>
    <s v="02-02-01-003-006"/>
    <s v="02-02-01-003-006-01"/>
    <s v="Materiales y suministros - Llantas de caucho y neumáticos (cámaras de aire)"/>
    <s v="LLANTA DIMENSION DEL  RADIO DE LA RUEDA 100MM, ACNCHO 32 MM, CAPACIDAD DE CARGA:100KG.  GIRATORIA CON BLOQUEO"/>
    <n v="25172504"/>
    <s v="MÍNIMA CUANTÍA"/>
    <n v="4"/>
    <n v="6"/>
    <n v="10"/>
    <n v="4"/>
    <n v="235729.48"/>
    <s v="UNIDAD"/>
    <s v="NO SOLICITADAS"/>
  </r>
  <r>
    <x v="17"/>
    <s v="02-02-01-003-005"/>
    <s v="02-02-01-003-005-01"/>
    <s v="Materiales y suministros - Pinturas y barnices y productos relacionados; colores para la pintura artística; tintas"/>
    <s v="POLEURETANO MIL-PRF-85285E TYPE IV CLASS H GRIS CLARO BRILLANTE FED-STD-16492 / PRESENTACIÓN X KIT / GL"/>
    <n v="31211500"/>
    <s v="SELECCIÓN ABREVIADA SUBASTA INVERSA (NO DISPONIBLE)"/>
    <n v="4"/>
    <n v="6"/>
    <n v="10"/>
    <n v="8"/>
    <n v="14280000"/>
    <s v="UNIDAD"/>
    <s v="NO SOLICITADAS"/>
  </r>
  <r>
    <x v="17"/>
    <s v="02-02-01-003-005"/>
    <s v="02-02-01-003-005-01"/>
    <s v="Materiales y suministros - Pinturas y barnices y productos relacionados; colores para la pintura artística; tintas"/>
    <s v="POLEURETANO MIL-PRF-85285E TYPE IV CLASS H NEGRO BRILLANTE FED-STD-17038 / PRESENTACIÓN X KIT / GL"/>
    <n v="31211500"/>
    <s v="SELECCIÓN ABREVIADA SUBASTA INVERSA (NO DISPONIBLE)"/>
    <n v="4"/>
    <n v="6"/>
    <n v="10"/>
    <n v="5"/>
    <n v="8925000"/>
    <s v="UNIDAD"/>
    <s v="NO SOLICITADAS"/>
  </r>
  <r>
    <x v="17"/>
    <s v="02-02-01-003-005"/>
    <s v="02-02-01-003-005-01"/>
    <s v="Materiales y suministros - Pinturas y barnices y productos relacionados; colores para la pintura artística; tintas"/>
    <s v="POLEURETANO MIL-PRF-85285E TYPE IV CLASS H NEGRO SEMIBRILLANTE FED-STD-27038 / PRESENTACIÓN X KIT / GL"/>
    <n v="31211500"/>
    <s v="SELECCIÓN ABREVIADA SUBASTA INVERSA (NO DISPONIBLE)"/>
    <n v="4"/>
    <n v="6"/>
    <n v="10"/>
    <n v="8"/>
    <n v="14280000"/>
    <s v="UNIDAD"/>
    <s v="NO SOLICITADAS"/>
  </r>
  <r>
    <x v="17"/>
    <s v="02-02-01-003-005"/>
    <s v="02-02-01-003-005-01"/>
    <s v="Materiales y suministros - Pinturas y barnices y productos relacionados; colores para la pintura artística; tintas"/>
    <s v="POLEURETANO MIL-PRF-85285E TYPE IV CLASS H NEGRO MATE FED-STD-37038 / PRESENTACIÓN X KIT / GL"/>
    <n v="31211500"/>
    <s v="SELECCIÓN ABREVIADA SUBASTA INVERSA (NO DISPONIBLE)"/>
    <n v="4"/>
    <n v="6"/>
    <n v="10"/>
    <n v="1"/>
    <n v="1785000"/>
    <s v="UNIDAD"/>
    <s v="NO SOLICITADAS"/>
  </r>
  <r>
    <x v="17"/>
    <s v="02-02-01-003-005"/>
    <s v="02-02-01-003-005-01"/>
    <s v="Materiales y suministros - Pinturas y barnices y productos relacionados; colores para la pintura artística; tintas"/>
    <s v="POLEURETANO MIL-PRF-85285E TYPE IV CLASS H GRIS CLARO SEMIBRILLANTE FED-STD-26493 / PRESENTACIÓN X KIT / GL"/>
    <n v="31211500"/>
    <s v="SELECCIÓN ABREVIADA SUBASTA INVERSA (NO DISPONIBLE)"/>
    <n v="4"/>
    <n v="6"/>
    <n v="10"/>
    <n v="10"/>
    <n v="17850000"/>
    <s v="UNIDAD"/>
    <s v="NO SOLICITADAS"/>
  </r>
  <r>
    <x v="17"/>
    <s v="02-02-01-003-005"/>
    <s v="02-02-01-003-005-01"/>
    <s v="Materiales y suministros - Pinturas y barnices y productos relacionados; colores para la pintura artística; tintas"/>
    <s v="POLEURETANO MIL-PRF-85285E TYPE IV CLASS H  NARANJA BRILLANTE FED-STD 12473 / PRESENTACIÓN X KIT / GL"/>
    <n v="31211500"/>
    <s v="SELECCIÓN ABREVIADA SUBASTA INVERSA (NO DISPONIBLE)"/>
    <n v="4"/>
    <n v="6"/>
    <n v="10"/>
    <n v="5"/>
    <n v="10412500"/>
    <s v="UNIDAD"/>
    <s v="NO SOLICITADAS"/>
  </r>
  <r>
    <x v="17"/>
    <s v="02-02-01-003-005"/>
    <s v="02-02-01-003-005-01"/>
    <s v="Materiales y suministros - Pinturas y barnices y productos relacionados; colores para la pintura artística; tintas"/>
    <s v="POLEURETANO MIL-PRF-85285E TYPE IV CLASS H ROJO BRILLANTE FED-STD 11350 / PRESENTACIÓN X KIT / GL"/>
    <n v="31211500"/>
    <s v="SELECCIÓN ABREVIADA SUBASTA INVERSA (NO DISPONIBLE)"/>
    <n v="4"/>
    <n v="6"/>
    <n v="10"/>
    <n v="1"/>
    <n v="2082500"/>
    <s v="UNIDAD"/>
    <s v="NO SOLICITADAS"/>
  </r>
  <r>
    <x v="17"/>
    <s v="02-02-01-003-005"/>
    <s v="02-02-01-003-005-01"/>
    <s v="Materiales y suministros - Pinturas y barnices y productos relacionados; colores para la pintura artística; tintas"/>
    <s v="POLEURETANO MIL-PRF-85285E TYPE IV CLASS H FED-STD 15180 / PRESENTACIÓN X KIT / GL"/>
    <n v="31211500"/>
    <s v="SELECCIÓN ABREVIADA SUBASTA INVERSA (NO DISPONIBLE)"/>
    <n v="4"/>
    <n v="6"/>
    <n v="10"/>
    <n v="1"/>
    <n v="2082500"/>
    <s v="UNIDAD"/>
    <s v="NO SOLICITADAS"/>
  </r>
  <r>
    <x v="17"/>
    <s v="02-02-01-003-005"/>
    <s v="02-02-01-003-005-01"/>
    <s v="Materiales y suministros - Pinturas y barnices y productos relacionados; colores para la pintura artística; tintas"/>
    <s v="POLEURETANO BLANCO BRILLANTE MIL-PRF-85285E TYPE IV CLASS H FED-STD 17925  / PRESENTACIÓN X KIT / GL"/>
    <n v="31211500"/>
    <s v="SELECCIÓN ABREVIADA SUBASTA INVERSA (NO DISPONIBLE)"/>
    <n v="4"/>
    <n v="6"/>
    <n v="10"/>
    <n v="6"/>
    <n v="10710000"/>
    <s v="UNIDAD"/>
    <s v="NO SOLICITADAS"/>
  </r>
  <r>
    <x v="17"/>
    <s v="02-02-01-003-005"/>
    <s v="02-02-01-003-005-01"/>
    <s v="Materiales y suministros - Pinturas y barnices y productos relacionados; colores para la pintura artística; tintas"/>
    <s v="POLIURETANO BMS 10-83N TYI CABINA INTERIOR BEIGE FLAT / PRESENTACIÓN  KIT  2 GALONES"/>
    <n v="31211500"/>
    <s v="SELECCIÓN ABREVIADA SUBASTA INVERSA (NO DISPONIBLE)"/>
    <n v="4"/>
    <n v="6"/>
    <n v="10"/>
    <n v="3"/>
    <n v="5712000"/>
    <s v="UNIDAD"/>
    <s v="NO SOLICITADAS"/>
  </r>
  <r>
    <x v="17"/>
    <s v="02-02-01-003-005"/>
    <s v="02-02-01-003-005-01"/>
    <s v="Materiales y suministros - Pinturas y barnices y productos relacionados; colores para la pintura artística; tintas"/>
    <s v="POLIURETANO BMS 10-83 TY  CABINA INTERIOR  GRAY FLAT  PRESENTACIÓN  KIT  2 GALONES"/>
    <n v="31211500"/>
    <s v="SELECCIÓN ABREVIADA SUBASTA INVERSA (NO DISPONIBLE)"/>
    <n v="4"/>
    <n v="6"/>
    <n v="10"/>
    <n v="4"/>
    <n v="7616000"/>
    <s v="UNIDAD"/>
    <s v="NO SOLICITADAS"/>
  </r>
  <r>
    <x v="17"/>
    <s v="02-02-01-003-005"/>
    <s v="02-02-01-003-005-01"/>
    <s v="Materiales y suministros - Pinturas y barnices y productos relacionados; colores para la pintura artística; tintas"/>
    <s v="PRIMER POLIURETANO DE INTERIORES BMS10-83 TIPO I  / PRESENTACIÓN  KIT  2 GALONES"/>
    <n v="31211500"/>
    <s v="SELECCIÓN ABREVIADA SUBASTA INVERSA (NO DISPONIBLE)"/>
    <n v="4"/>
    <n v="6"/>
    <n v="10"/>
    <n v="4"/>
    <n v="7140000"/>
    <s v="UNIDAD"/>
    <s v="NO SOLICITADAS"/>
  </r>
  <r>
    <x v="17"/>
    <s v="02-02-01-003-005"/>
    <s v="02-02-01-003-005-04"/>
    <s v="Materiales y suministros - Productos químicos n. C. P."/>
    <s v="PRIMER EPOXI AMARILLO MIL-PRF-23377K TYPE I CLASS C2  / PRESENTACIÓN X KIT / GL "/>
    <n v="31211504"/>
    <s v="SELECCIÓN ABREVIADA SUBASTA INVERSA (NO DISPONIBLE)"/>
    <n v="4"/>
    <n v="6"/>
    <n v="10"/>
    <n v="17"/>
    <n v="14161000"/>
    <s v="UNIDAD"/>
    <s v="NO SOLICITADAS"/>
  </r>
  <r>
    <x v="17"/>
    <s v="02-02-01-003-005"/>
    <s v="02-02-01-003-005-01"/>
    <s v="Materiales y suministros - Pinturas y barnices y productos relacionados; colores para la pintura artística; tintas"/>
    <s v="PINTURA ALTA TEMPERATURA TT-P-28 COLOR ALUMINIO "/>
    <n v="31211507"/>
    <s v="SELECCIÓN ABREVIADA SUBASTA INVERSA (NO DISPONIBLE)"/>
    <n v="4"/>
    <n v="6"/>
    <n v="10"/>
    <n v="1"/>
    <n v="2023000"/>
    <s v="GALON"/>
    <s v="NO SOLICITADAS"/>
  </r>
  <r>
    <x v="17"/>
    <s v="02-02-02-008-007"/>
    <s v="02-02-02-008-007-01-5"/>
    <s v="Adquisición de servicios - Servicios de mantenimiento y reparación de otra maquinaria y otro equipo"/>
    <s v="MANTENIMIENTO CORRECTIVO Y PREVENTIVO EQUIPO TERRESTRE DE APOYO AERONAÚTICO. ETAA"/>
    <n v="72154500"/>
    <s v="SELECCIÓN ABREVIADA MENOR CUANTÍA"/>
    <n v="3"/>
    <n v="7"/>
    <n v="10"/>
    <n v="1"/>
    <n v="175586880"/>
    <s v="GLOBAL"/>
    <s v="NO SOLICITADAS"/>
  </r>
  <r>
    <x v="17"/>
    <s v="02-02-02-008-007"/>
    <s v="02-02-02-008-007-01-1"/>
    <s v="Adquisición de servicios - Servicios de mantenimiento y reparación de productos metálicos elaborados, excepto maquinaria y equipo"/>
    <s v="SERVICIO DE MANTENIMIENTO KIT DE BLINDAJE ARMAMENTO AEREO Y PLATAFORMAS SISTEMA DE ARMAMENTO/ PLATAFORMA SISTEMA ARMAMENTO B-212"/>
    <n v="73121502"/>
    <s v="CONTRATACIÓN DIRECTA"/>
    <n v="3"/>
    <n v="7"/>
    <n v="10"/>
    <n v="1"/>
    <n v="24276000"/>
    <s v="GLOBAL"/>
    <s v="NO SOLICITADAS"/>
  </r>
  <r>
    <x v="17"/>
    <s v="02-02-02-008-007"/>
    <s v="02-02-02-008-007-01-1"/>
    <s v="Adquisición de servicios - Servicios de mantenimiento y reparación de productos metálicos elaborados, excepto maquinaria y equipo"/>
    <s v="SERVICIO DE MANTENIMIENTO KIT DE BLINDAJE ARMAMENTO AEREO Y PLATAFORMAS SISTEMA DE ARMAMENTO / PLATAFORMA SISTEMA ARMAMENTO HUEY II"/>
    <n v="73121502"/>
    <s v="CONTRATACIÓN DIRECTA"/>
    <n v="3"/>
    <n v="7"/>
    <n v="10"/>
    <n v="1"/>
    <n v="74970000"/>
    <s v="GLOBAL"/>
    <s v="NO SOLICITADAS"/>
  </r>
  <r>
    <x v="17"/>
    <s v="02-02-02-008-007"/>
    <s v="02-02-02-008-007-01-5"/>
    <s v="Adquisición de servicios - Servicios de mantenimiento y reparación de otra maquinaria y otro equipo"/>
    <s v="MANTENIMIENTO CORRECTIVO Y PREVENTIVO SIMULADOR XMT-14 PARA INSTRUCCIÓN DE ARTILLERO "/>
    <n v="72154500"/>
    <s v="MÍNIMA CUANTÍA"/>
    <n v="3"/>
    <n v="6"/>
    <n v="10"/>
    <n v="1"/>
    <n v="44565500"/>
    <s v="GLOBAL"/>
    <s v="NO SOLICITADAS"/>
  </r>
  <r>
    <x v="17"/>
    <s v="02-02-02-008-007"/>
    <s v="02-02-02-008-007-01-5"/>
    <s v="Adquisición de servicios - Servicios de mantenimiento y reparación de otra maquinaria y otro equipo"/>
    <s v="SERVICIO MANTENIMIENTO MOTORES IMPULSORES Y UNIDADES DE CONTROL ARMAMENTO  / MANTENIMIENTO RECUPERATIVO Y CORRECTIVO GCU DMG0100A M-134D"/>
    <n v="72154300"/>
    <s v="MÍNIMA CUANTÍA"/>
    <n v="4"/>
    <n v="7"/>
    <n v="10"/>
    <n v="1"/>
    <n v="22967000"/>
    <s v="GLOBAL"/>
    <s v="NO SOLICITADAS"/>
  </r>
  <r>
    <x v="17"/>
    <s v="02-02-02-008-007"/>
    <s v="02-02-02-008-007-01-5"/>
    <s v="Adquisición de servicios - Servicios de mantenimiento y reparación de otra maquinaria y otro equipo"/>
    <s v="SERVICIO MANTENIMIENTO MOTORES IMPULSORES Y UNIDADES DE CONTROL ARMAMENTO  / MANTENIMIENTO GENERAL MOTOR IMPULSOR GAU 19"/>
    <n v="72154300"/>
    <s v="MÍNIMA CUANTÍA"/>
    <n v="4"/>
    <n v="7"/>
    <n v="10"/>
    <n v="1"/>
    <n v="1856400"/>
    <s v="GLOBAL"/>
    <s v="NO SOLICITADAS"/>
  </r>
  <r>
    <x v="17"/>
    <s v="02-02-02-008-007"/>
    <s v="02-02-02-008-007-01-5"/>
    <s v="Adquisición de servicios - Servicios de mantenimiento y reparación de otra maquinaria y otro equipo"/>
    <s v="SERVICIO MANTENIMIENTO MOTORES IMPULSORES Y UNIDADES DE CONTROL ARMAMENTO  / MANTENIMIENTO GENERAL MOTOR IMPULSOR M134D"/>
    <n v="72154300"/>
    <s v="MÍNIMA CUANTÍA"/>
    <n v="4"/>
    <n v="7"/>
    <n v="10"/>
    <n v="1"/>
    <n v="1856400"/>
    <s v="GLOBAL"/>
    <s v="NO SOLICITADAS"/>
  </r>
  <r>
    <x v="17"/>
    <s v="02-02-02-008-007"/>
    <s v="02-02-02-008-007-01-5"/>
    <s v="Adquisición de servicios - Servicios de mantenimiento y reparación de otra maquinaria y otro equipo"/>
    <s v="SERVICIO MANTENIMIENTO MOTORES IMPULSORES Y UNIDADES DE CONTROL ARMAMENTO  / MANTENIMIENTO GENERAL MOTOR EXTRACTOR M-134D"/>
    <n v="72154300"/>
    <s v="MÍNIMA CUANTÍA"/>
    <n v="4"/>
    <n v="7"/>
    <n v="10"/>
    <n v="1"/>
    <n v="1749300"/>
    <s v="GLOBAL"/>
    <s v="NO SOLICITADAS"/>
  </r>
  <r>
    <x v="17"/>
    <s v="02-02-01-003-005"/>
    <s v="02-02-01-003-005-04"/>
    <s v="Materiales y suministros - Productos químicos n. C. P."/>
    <s v="ADHESIVE, SILICONE BASE,  (SILICONA ADHESIVA)  TWO PART  C-300 REF 299-947-152, TYPE I, CLASS 1 / PRESENTACIÓN POR CUARTO"/>
    <n v="31201601"/>
    <s v="SELECCIÓN ABREVIADA SUBASTA INVERSA (NO DISPONIBLE)"/>
    <n v="3"/>
    <n v="10"/>
    <n v="10"/>
    <n v="10"/>
    <n v="3570000"/>
    <s v="UNIDAD"/>
    <s v="NO SOLICITADAS"/>
  </r>
  <r>
    <x v="17"/>
    <s v="02-02-01-004-001"/>
    <s v="02-02-01-004-001"/>
    <s v="Materiales y suministros - Metales básicos"/>
    <s v="ALAMBRE DE FRENADO / WIRE, SAFETY, CRES, 0,022¨ REF MS20995C22 / PRESENTACIÓN POR ROLLO"/>
    <n v="31152203"/>
    <s v="SELECCIÓN ABREVIADA SUBASTA INVERSA (NO DISPONIBLE)"/>
    <n v="3"/>
    <n v="10"/>
    <n v="10"/>
    <n v="20"/>
    <n v="1000000"/>
    <s v="UNIDAD"/>
    <s v="NO SOLICITADAS"/>
  </r>
  <r>
    <x v="17"/>
    <s v="02-02-01-004-001"/>
    <s v="02-02-01-004-001"/>
    <s v="Materiales y suministros - Metales básicos"/>
    <s v="ALAMBRE DE FRENADO / WIRE, SAFETY, CRES, 0,032 REF AS5685 - MS20995C32 / PRESENTACIÓN POR ROLLO"/>
    <n v="31152203"/>
    <s v="SELECCIÓN ABREVIADA SUBASTA INVERSA (NO DISPONIBLE)"/>
    <n v="3"/>
    <n v="10"/>
    <n v="10"/>
    <n v="40"/>
    <n v="2618000"/>
    <s v="UNIDAD"/>
    <s v="NO SOLICITADAS"/>
  </r>
  <r>
    <x v="17"/>
    <s v="02-02-01-003-004"/>
    <s v="02-02-01-003-004-01"/>
    <s v="Materiales y suministros - Químicos orgánicos básicos"/>
    <s v="ALCOHOL ISOPROPILICO  REF TT-I-735 / CANECA 55 GL"/>
    <n v="12352104"/>
    <s v="SELECCIÓN ABREVIADA SUBASTA INVERSA (NO DISPONIBLE)"/>
    <n v="3"/>
    <n v="10"/>
    <n v="10"/>
    <n v="14"/>
    <n v="29086974.219999999"/>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DILUYENTE DE PINTURA TIPO ALIPHATIC NAPHTHA C-305 REF TT-N-95, TYPE II"/>
    <n v="31211803"/>
    <s v="SELECCIÓN ABREVIADA SUBASTA INVERSA (NO DISPONIBLE)"/>
    <n v="3"/>
    <n v="10"/>
    <n v="10"/>
    <n v="2"/>
    <n v="357000"/>
    <s v="GALON"/>
    <s v="NO SOLICITADAS"/>
  </r>
  <r>
    <x v="17"/>
    <s v="02-02-01-003-006"/>
    <s v="02-02-01-003-006-09"/>
    <s v="Materiales y suministros - Otros productos plásticos"/>
    <s v="AMARRE PLASTICO NEGRO REF 50 CM EXTRA-LARGO"/>
    <n v="31162414"/>
    <s v="SELECCIÓN ABREVIADA SUBASTA INVERSA (NO DISPONIBLE)"/>
    <n v="3"/>
    <n v="10"/>
    <n v="10"/>
    <n v="400"/>
    <n v="1428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NTISIZE  (CREMA ANTIFRICCIÓN Y PROTECTOR DE ALTA TEMPERATURA) REF AMS 2518  MIL-T-5544 / TARRO 1/16 GL"/>
    <n v="15121530"/>
    <s v="SELECCIÓN ABREVIADA SUBASTA INVERSA (NO DISPONIBLE)"/>
    <n v="3"/>
    <n v="10"/>
    <n v="10"/>
    <n v="5"/>
    <n v="714000"/>
    <s v="UNIDAD"/>
    <s v="NO SOLICITADAS"/>
  </r>
  <r>
    <x v="17"/>
    <s v="02-02-01-003-008"/>
    <s v="02-02-01-003-008-09"/>
    <s v="Materiales y suministros - Otros artículos manufacturados n. C. P."/>
    <s v="ATOMIZADORES INDUSTRIALES REF ATOMIZADOR 350ML"/>
    <n v="40141742"/>
    <s v="SELECCIÓN ABREVIADA SUBASTA INVERSA (NO DISPONIBLE)"/>
    <n v="3"/>
    <n v="10"/>
    <n v="10"/>
    <n v="31"/>
    <n v="166005"/>
    <s v="UNIDAD"/>
    <s v="NO SOLICITADAS"/>
  </r>
  <r>
    <x v="17"/>
    <s v="02-01-01-004-006"/>
    <s v="02-01-01-004-006-01"/>
    <s v="Activos fijos - Motores, generadores y transformadores eléctricos y sus partes y piezas"/>
    <s v="BOBINA PARA SANDEN 505 REF 24VOLT. SD 505"/>
    <n v="26101400"/>
    <s v="SELECCIÓN ABREVIADA SUBASTA INVERSA (NO DISPONIBLE)"/>
    <n v="3"/>
    <n v="10"/>
    <n v="10"/>
    <n v="13"/>
    <n v="19667735.59"/>
    <s v="UNIDAD"/>
    <s v="NO SOLICITADAS"/>
  </r>
  <r>
    <x v="17"/>
    <s v="02-02-01-003-008"/>
    <s v="02-02-01-003-008-09"/>
    <s v="Materiales y suministros - Otros artículos manufacturados n. C. P."/>
    <s v="CEPILLO COBRE PEQUEÑO "/>
    <n v="47131605"/>
    <s v="SELECCIÓN ABREVIADA SUBASTA INVERSA (NO DISPONIBLE)"/>
    <n v="3"/>
    <n v="10"/>
    <n v="10"/>
    <n v="40"/>
    <n v="800000"/>
    <s v="UNIDAD"/>
    <s v="NO SOLICITADAS"/>
  </r>
  <r>
    <x v="17"/>
    <s v="02-02-01-003-008"/>
    <s v="02-02-01-003-008-09"/>
    <s v="Materiales y suministros - Otros artículos manufacturados n. C. P."/>
    <s v="CEPILLO PEQUEÑO PLASTICO "/>
    <n v="47131605"/>
    <s v="SELECCIÓN ABREVIADA SUBASTA INVERSA (NO DISPONIBLE)"/>
    <n v="3"/>
    <n v="10"/>
    <n v="10"/>
    <n v="40"/>
    <n v="800000"/>
    <s v="UNIDAD"/>
    <s v="NO SOLICITADAS"/>
  </r>
  <r>
    <x v="17"/>
    <s v="02-02-01-003-006"/>
    <s v="02-02-01-003-006-09"/>
    <s v="Materiales y suministros - Otros productos plásticos"/>
    <s v="CINTA ADHESIVA ANTIFRCCION / TAPE, ADHESIVE, PRESSURE SENSITIVE  C-430 REF A-A 59298 / ROLLO "/>
    <n v="31201513"/>
    <s v="SELECCIÓN ABREVIADA SUBASTA INVERSA (NO DISPONIBLE)"/>
    <n v="3"/>
    <n v="10"/>
    <n v="10"/>
    <n v="50"/>
    <n v="3272500"/>
    <s v="UNIDAD"/>
    <s v="NO SOLICITADAS"/>
  </r>
  <r>
    <x v="17"/>
    <s v="02-02-01-003-007"/>
    <s v="02-02-01-003-007-01"/>
    <s v="Materiales y suministros - Vidrio y productos de vidrio"/>
    <s v="CINTA DE TELA 3M REF 3M-398FR / ROLLO "/>
    <n v="31201523"/>
    <s v="SELECCIÓN ABREVIADA SUBASTA INVERSA (NO DISPONIBLE)"/>
    <n v="3"/>
    <n v="10"/>
    <n v="10"/>
    <n v="21"/>
    <n v="4342983.3600000003"/>
    <s v="UNIDAD"/>
    <s v="NO SOLICITADAS"/>
  </r>
  <r>
    <x v="17"/>
    <s v="02-02-01-003-006"/>
    <s v="02-02-01-003-006-09"/>
    <s v="Materiales y suministros - Otros productos plásticos"/>
    <s v="CINTA DUCTO PRO 48MMX27M 3M REF MODELO: 2330 / ROLLO "/>
    <n v="31201513"/>
    <s v="SELECCIÓN ABREVIADA SUBASTA INVERSA (NO DISPONIBLE)"/>
    <n v="3"/>
    <n v="10"/>
    <n v="10"/>
    <n v="10"/>
    <n v="4165000"/>
    <s v="UNIDAD"/>
    <s v="NO SOLICITADAS"/>
  </r>
  <r>
    <x v="17"/>
    <s v="02-02-01-003-002"/>
    <s v="02-02-01-003-002-01"/>
    <s v="Materiales y suministros - Pasta de papel, papel y cartón"/>
    <s v="CINTA ENMASCARAR VERDE REF 2&quot;"/>
    <n v="31201513"/>
    <s v="SELECCIÓN ABREVIADA SUBASTA INVERSA (NO DISPONIBLE)"/>
    <n v="3"/>
    <n v="10"/>
    <n v="10"/>
    <n v="15"/>
    <n v="337188.11"/>
    <s v="UNIDAD"/>
    <s v="NO SOLICITADAS"/>
  </r>
  <r>
    <x v="17"/>
    <s v="02-02-01-003-002"/>
    <s v="02-02-01-003-002-01"/>
    <s v="Materiales y suministros - Pasta de papel, papel y cartón"/>
    <s v="CINTA ENMASCARAR VERDE REF 3/4&quot;"/>
    <n v="31201513"/>
    <s v="SELECCIÓN ABREVIADA SUBASTA INVERSA (NO DISPONIBLE)"/>
    <n v="3"/>
    <n v="10"/>
    <n v="10"/>
    <n v="10"/>
    <n v="89916.88"/>
    <s v="UNIDAD"/>
    <s v="NO SOLICITADAS"/>
  </r>
  <r>
    <x v="17"/>
    <s v="02-02-01-004-002"/>
    <s v="02-02-01-004-002"/>
    <s v="Materiales y suministros - Productos metálicos elaborados (excepto maquinaria y equipo)"/>
    <s v="CINTA METALICA  ALUMINIO  1/2&quot; REF REF 3M-425-1/2 / ROLLO "/>
    <n v="31201521"/>
    <s v="SELECCIÓN ABREVIADA SUBASTA INVERSA (NO DISPONIBLE)"/>
    <n v="3"/>
    <n v="10"/>
    <n v="10"/>
    <n v="5"/>
    <n v="1071000"/>
    <s v="UNIDAD"/>
    <s v="NO SOLICITADAS"/>
  </r>
  <r>
    <x v="17"/>
    <s v="02-02-01-004-002"/>
    <s v="02-02-01-004-002"/>
    <s v="Materiales y suministros - Productos metálicos elaborados (excepto maquinaria y equipo)"/>
    <s v="CINTA METALICA  ALUMINIO  2&quot; REF  REF 3M-425-2 / ROLLO "/>
    <n v="31201521"/>
    <s v="SELECCIÓN ABREVIADA SUBASTA INVERSA (NO DISPONIBLE)"/>
    <n v="3"/>
    <n v="10"/>
    <n v="10"/>
    <n v="5"/>
    <n v="1725000"/>
    <s v="UNIDAD"/>
    <s v="NO SOLICITADAS"/>
  </r>
  <r>
    <x v="17"/>
    <s v="02-02-01-003-006"/>
    <s v="02-02-01-003-006-09"/>
    <s v="Materiales y suministros - Otros productos plásticos"/>
    <s v="CINTA PARA DUCTOS EXTRA RESISTENTE  REF 3M ASTM D5486/ D5486M  TYPE IV CLASS 1 / ROLLO "/>
    <n v="31201521"/>
    <s v="SELECCIÓN ABREVIADA SUBASTA INVERSA (NO DISPONIBLE)"/>
    <n v="3"/>
    <n v="10"/>
    <n v="10"/>
    <n v="5"/>
    <n v="714000"/>
    <s v="UNIDAD"/>
    <s v="NO SOLICITADAS"/>
  </r>
  <r>
    <x v="17"/>
    <s v="02-02-01-003-002"/>
    <s v="02-02-01-003-002-01"/>
    <s v="Materiales y suministros - Pasta de papel, papel y cartón"/>
    <s v="PAÑO DE LIMPIEZA TIPO CLOTH, CLEANING, LOW-LINT C-516  P/N MIL-C-85043, TYPE II REF NSN 7920-00-044-9281"/>
    <n v="47131909"/>
    <s v="SELECCIÓN ABREVIADA SUBASTA INVERSA (NO DISPONIBLE)"/>
    <n v="3"/>
    <n v="10"/>
    <n v="10"/>
    <n v="40"/>
    <n v="2697505.33"/>
    <s v="METRO"/>
    <s v="NO SOLICITADAS"/>
  </r>
  <r>
    <x v="17"/>
    <s v="02-02-01-003-005"/>
    <s v="02-02-01-003-005-04"/>
    <s v="Materiales y suministros - Productos químicos n. C. P."/>
    <s v="CORROSION PREVENTIVE COMPOUND (COMPONENTE ANTICORROSIVO) REF CRC 3-36 / PRESENTACIÓN POR OZ"/>
    <n v="12163600"/>
    <s v="SELECCIÓN ABREVIADA SUBASTA INVERSA (NO DISPONIBLE)"/>
    <n v="3"/>
    <n v="10"/>
    <n v="10"/>
    <n v="30"/>
    <n v="1606500"/>
    <s v="UNIDAD"/>
    <s v="NO SOLICITADAS"/>
  </r>
  <r>
    <x v="17"/>
    <s v="02-02-01-003-005"/>
    <s v="02-02-01-003-005-04"/>
    <s v="Materiales y suministros - Productos químicos n. C. P."/>
    <s v="CPC SOLVENT CUTBACK, HAD FILM (COMPONENTE ANTICORROSIVO INTERIORES) C-101 REF MIL-PRF-16173 GRADE 1"/>
    <n v="12163600"/>
    <s v="SELECCIÓN ABREVIADA SUBASTA INVERSA (NO DISPONIBLE)"/>
    <n v="3"/>
    <n v="10"/>
    <n v="10"/>
    <n v="23"/>
    <n v="5761500"/>
    <s v="GALON"/>
    <s v="NO SOLICITADAS"/>
  </r>
  <r>
    <x v="17"/>
    <s v="02-02-01-003-005"/>
    <s v="02-02-01-003-005-04"/>
    <s v="Materiales y suministros - Productos químicos n. C. P."/>
    <s v="CPC, SOLVENT CUTBACK, COLD-APPLICATION (SOFT FILM) MIL-PRF-16173  C-104 REF MIL-PRF-16173 GRADE 2"/>
    <n v="12163600"/>
    <s v="SELECCIÓN ABREVIADA SUBASTA INVERSA (NO DISPONIBLE)"/>
    <n v="3"/>
    <n v="10"/>
    <n v="10"/>
    <n v="25"/>
    <n v="6018750"/>
    <s v="GALON"/>
    <s v="NO SOLICITADAS"/>
  </r>
  <r>
    <x v="17"/>
    <s v="02-02-01-003-005"/>
    <s v="02-02-01-003-005-03"/>
    <s v="Materiales y suministros - Jabón, preparados para limpieza, perfumes y preparados de tocador"/>
    <s v="CREMA POLICHADORA RUBBING / PASTA PULIDORA Y DESMANCHADORA PINTUCO REF P24PN193"/>
    <n v="12181501"/>
    <s v="SELECCIÓN ABREVIADA SUBASTA INVERSA (NO DISPONIBLE)"/>
    <n v="3"/>
    <n v="10"/>
    <n v="10"/>
    <n v="50"/>
    <n v="750000"/>
    <s v="UNIDAD"/>
    <s v="NO SOLICITADAS"/>
  </r>
  <r>
    <x v="17"/>
    <s v="02-02-01-003-005"/>
    <s v="02-02-01-003-005-04"/>
    <s v="Materiales y suministros - Productos químicos n. C. P."/>
    <s v="DESENGRASANTE / SOLVENT CLEANING  REF PD680 O PMC8904 O C-304 REF MIL-PRF-680, TYPE II /  CANECA 55 GL"/>
    <n v="47131800"/>
    <s v="SELECCIÓN ABREVIADA SUBASTA INVERSA (NO DISPONIBLE)"/>
    <n v="3"/>
    <n v="10"/>
    <n v="10"/>
    <n v="9"/>
    <n v="31500000"/>
    <s v="UNIDAD"/>
    <s v="NO SOLICITADAS"/>
  </r>
  <r>
    <x v="17"/>
    <s v="02-02-01-003-005"/>
    <s v="02-02-01-003-005-03"/>
    <s v="Materiales y suministros - Jabón, preparados para limpieza, perfumes y preparados de tocador"/>
    <s v="DESENGRASANTE DIELECTRICO LIMPIADOR DE CONTACTOS REF DIELECTRICO CRC / PRESENTACIÓN SPRAY"/>
    <n v="39121700"/>
    <s v="SELECCIÓN ABREVIADA SUBASTA INVERSA (NO DISPONIBLE)"/>
    <n v="3"/>
    <n v="10"/>
    <n v="10"/>
    <n v="50"/>
    <n v="3250000"/>
    <s v="UNIDAD"/>
    <s v="NO SOLICITADAS"/>
  </r>
  <r>
    <x v="17"/>
    <s v="02-02-01-003-006"/>
    <s v="02-02-01-003-006-09"/>
    <s v="Materiales y suministros - Otros productos plásticos"/>
    <s v="CINTA ADHESIVA DE PROTECCIÓN TIPO EROSION TAPE REF  3M-8672-1-1/4 / ROLLO "/>
    <n v="31201513"/>
    <s v="SELECCIÓN ABREVIADA SUBASTA INVERSA (NO DISPONIBLE)"/>
    <n v="3"/>
    <n v="10"/>
    <n v="10"/>
    <n v="5"/>
    <n v="6250000"/>
    <s v="UNIDAD"/>
    <s v="NO SOLICITADAS"/>
  </r>
  <r>
    <x v="17"/>
    <s v="02-02-01-004-001"/>
    <s v="02-02-01-004-001"/>
    <s v="Materiales y suministros - Metales básicos"/>
    <s v="ESTAÑO SOLDADURA 60/40 CAL. 1 MM REF CAL. 1MM / PRESENTACIÓN X LIBRA"/>
    <n v="31201602"/>
    <s v="SELECCIÓN ABREVIADA SUBASTA INVERSA (NO DISPONIBLE)"/>
    <n v="3"/>
    <n v="10"/>
    <n v="10"/>
    <n v="1"/>
    <n v="75000"/>
    <s v="UNIDAD"/>
    <s v="NO SOLICITADAS"/>
  </r>
  <r>
    <x v="17"/>
    <s v="02-02-01-004-001"/>
    <s v="02-02-01-004-001"/>
    <s v="Materiales y suministros - Metales básicos"/>
    <s v="ESTAÑO SOLDADURA 60/40 CAL. 0,05 MM REF CAL. 0.05MM / PRESENTACIÓN X LIBRA"/>
    <n v="31201602"/>
    <s v="SELECCIÓN ABREVIADA SUBASTA INVERSA (NO DISPONIBLE)"/>
    <n v="3"/>
    <n v="10"/>
    <n v="10"/>
    <n v="10"/>
    <n v="535500"/>
    <s v="UNIDAD"/>
    <s v="NO SOLICITADAS"/>
  </r>
  <r>
    <x v="17"/>
    <s v="02-02-01-003-006"/>
    <s v="02-02-01-003-006-02"/>
    <s v="Materiales y suministros - Otros productos de caucho"/>
    <s v="GUANTES DE NITRILO NEGROS REF GUANTES NITRILO / CAJA X 100"/>
    <n v="46181541"/>
    <s v="SELECCIÓN ABREVIADA SUBASTA INVERSA (NO DISPONIBLE)"/>
    <n v="3"/>
    <n v="10"/>
    <n v="10"/>
    <n v="102"/>
    <n v="16623375.770000001"/>
    <s v="UNIDAD"/>
    <s v="NO SOLICITADAS"/>
  </r>
  <r>
    <x v="17"/>
    <s v="02-02-01-004-006"/>
    <s v="02-02-01-004-006-05"/>
    <s v="Materiales y suministros - Lámparas eléctricas de incandescencia o descarga; lámparas de arco, equipo para alumbrado eléctrico; sus partes y piezas"/>
    <s v="LED DE SUPERFICIE (VERDE) REF 5 VOLTIOS VERDE"/>
    <n v="39101605"/>
    <s v="SELECCIÓN ABREVIADA SUBASTA INVERSA (NO DISPONIBLE)"/>
    <n v="3"/>
    <n v="10"/>
    <n v="10"/>
    <n v="58"/>
    <n v="159715.04"/>
    <s v="UNIDAD"/>
    <s v="NO SOLICITADAS"/>
  </r>
  <r>
    <x v="17"/>
    <s v="02-02-01-004-006"/>
    <s v="02-02-01-004-006-05"/>
    <s v="Materiales y suministros - Lámparas eléctricas de incandescencia o descarga; lámparas de arco, equipo para alumbrado eléctrico; sus partes y piezas"/>
    <s v="LED DE SUPERFICIE (BLANCO) REF 5 VOLTIOS BLANCO"/>
    <n v="39101605"/>
    <s v="SELECCIÓN ABREVIADA SUBASTA INVERSA (NO DISPONIBLE)"/>
    <n v="3"/>
    <n v="10"/>
    <n v="10"/>
    <n v="50"/>
    <n v="137685.38"/>
    <s v="UNIDAD"/>
    <s v="NO SOLICITADAS"/>
  </r>
  <r>
    <x v="17"/>
    <s v="02-02-01-003-005"/>
    <s v="02-02-01-003-005-03"/>
    <s v="Materiales y suministros - Jabón, preparados para limpieza, perfumes y preparados de tocador"/>
    <s v="LIMPIADOR DE ACRILICOS/ CLEANER, GLASS AND ACRYLIC PLASTIC C-330 REF PRIST ACRYLIC, PLASTIC &amp; GLASS CLEANER"/>
    <n v="23131500"/>
    <s v="SELECCIÓN ABREVIADA SUBASTA INVERSA (NO DISPONIBLE)"/>
    <n v="3"/>
    <n v="10"/>
    <n v="10"/>
    <n v="15"/>
    <n v="1125000"/>
    <s v="GALON"/>
    <s v="NO SOLICITADAS"/>
  </r>
  <r>
    <x v="17"/>
    <s v="02-02-01-003-005"/>
    <s v="02-02-01-003-005-04"/>
    <s v="Materiales y suministros - Productos químicos n. C. P."/>
    <s v="LOCTITE INSTANT ADHESIVE REF LOCTITE 401. 3GR"/>
    <n v="31201600"/>
    <s v="SELECCIÓN ABREVIADA SUBASTA INVERSA (NO DISPONIBLE)"/>
    <n v="3"/>
    <n v="10"/>
    <n v="10"/>
    <n v="50"/>
    <n v="325000"/>
    <s v="UNIDAD"/>
    <s v="NO SOLICITADAS"/>
  </r>
  <r>
    <x v="17"/>
    <s v="02-02-01-003-005"/>
    <s v="02-02-01-003-005-03"/>
    <s v="Materiales y suministros - Jabón, preparados para limpieza, perfumes y preparados de tocador"/>
    <s v="LUBRICATING GREASE, PLASTILUBE (PRESENTACIÓN / 14 OZ) REF  PLASTILUBE # 3"/>
    <n v="15121520"/>
    <s v="SELECCIÓN ABREVIADA SUBASTA INVERSA (NO DISPONIBLE)"/>
    <n v="3"/>
    <n v="10"/>
    <n v="10"/>
    <n v="15"/>
    <n v="975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MULTI-USE PRODUCT REF WD 40"/>
    <n v="15121520"/>
    <s v="SELECCIÓN ABREVIADA SUBASTA INVERSA (NO DISPONIBLE)"/>
    <n v="3"/>
    <n v="10"/>
    <n v="10"/>
    <n v="100"/>
    <n v="12500000"/>
    <s v="GALON"/>
    <s v="NO SOLICITADAS"/>
  </r>
  <r>
    <x v="17"/>
    <s v="02-02-01-003-005"/>
    <s v="02-02-01-003-005-03"/>
    <s v="Materiales y suministros - Jabón, preparados para limpieza, perfumes y preparados de tocador"/>
    <s v="PASTA LUBRICANTE (LUBRIPLATE) 130-AA REF  L0044-004 / PRESENTACIÓN POR CUARTO "/>
    <n v="23131500"/>
    <s v="SELECCIÓN ABREVIADA SUBASTA INVERSA (NO DISPONIBLE)"/>
    <n v="3"/>
    <n v="10"/>
    <n v="10"/>
    <n v="3"/>
    <n v="425610"/>
    <s v="UNIDAD"/>
    <s v="NO SOLICITADAS"/>
  </r>
  <r>
    <x v="17"/>
    <s v="02-02-01-004-002"/>
    <s v="02-02-01-004-002"/>
    <s v="Materiales y suministros - Productos metálicos elaborados (excepto maquinaria y equipo)"/>
    <s v="PIN CHAVETA 1/16 REF MS24665-155"/>
    <n v="39121700"/>
    <s v="SELECCIÓN ABREVIADA SUBASTA INVERSA (NO DISPONIBLE)"/>
    <n v="3"/>
    <n v="10"/>
    <n v="10"/>
    <n v="1500"/>
    <n v="900000"/>
    <s v="UNIDAD"/>
    <s v="NO SOLICITADAS"/>
  </r>
  <r>
    <x v="17"/>
    <s v="02-02-01-004-002"/>
    <s v="02-02-01-004-002"/>
    <s v="Materiales y suministros - Productos metálicos elaborados (excepto maquinaria y equipo)"/>
    <s v="PIN CHAVETA 1/8 REF MS24665-132"/>
    <n v="39121700"/>
    <s v="SELECCIÓN ABREVIADA SUBASTA INVERSA (NO DISPONIBLE)"/>
    <n v="3"/>
    <n v="10"/>
    <n v="10"/>
    <n v="1000"/>
    <n v="900000"/>
    <s v="UNIDAD"/>
    <s v="NO SOLICITADAS"/>
  </r>
  <r>
    <x v="17"/>
    <s v="02-02-01-003-008"/>
    <s v="02-02-01-003-008-09"/>
    <s v="Materiales y suministros - Otros artículos manufacturados n. C. P."/>
    <s v="PINCEL DE 1/2 PULGADA"/>
    <n v="60121228"/>
    <s v="SELECCIÓN ABREVIADA SUBASTA INVERSA (NO DISPONIBLE)"/>
    <n v="3"/>
    <n v="10"/>
    <n v="10"/>
    <n v="50"/>
    <n v="89250"/>
    <s v="UNIDAD"/>
    <s v="NO SOLICITADAS"/>
  </r>
  <r>
    <x v="17"/>
    <s v="02-02-01-003-005"/>
    <s v="02-02-01-003-005-01"/>
    <s v="Materiales y suministros - Pinturas y barnices y productos relacionados; colores para la pintura artística; tintas"/>
    <s v="PINTURA AEROSOL BLANCO BRILLANTE 355 ML / PRESENTACIÓN SPRAY"/>
    <n v="31211507"/>
    <s v="SELECCIÓN ABREVIADA SUBASTA INVERSA (NO DISPONIBLE)"/>
    <n v="3"/>
    <n v="10"/>
    <n v="10"/>
    <n v="15"/>
    <n v="300097.40999999997"/>
    <s v="UNIDAD"/>
    <s v="NO SOLICITADAS"/>
  </r>
  <r>
    <x v="17"/>
    <s v="02-02-01-003-005"/>
    <s v="02-02-01-003-005-01"/>
    <s v="Materiales y suministros - Pinturas y barnices y productos relacionados; colores para la pintura artística; tintas"/>
    <s v="PINTURA NEGRA MATE / PRESENTACIÓN SPRAY "/>
    <n v="31211507"/>
    <s v="SELECCIÓN ABREVIADA SUBASTA INVERSA (NO DISPONIBLE)"/>
    <n v="3"/>
    <n v="10"/>
    <n v="10"/>
    <n v="50"/>
    <n v="927267.64"/>
    <s v="UNIDAD"/>
    <s v="NO SOLICITADAS"/>
  </r>
  <r>
    <x v="17"/>
    <s v="02-02-01-003-005"/>
    <s v="02-02-01-003-005-03"/>
    <s v="Materiales y suministros - Jabón, preparados para limpieza, perfumes y preparados de tocador"/>
    <s v="PLASTIC CLEANER (LIMPIA VIDRIOS) REF 41515 / PRESENTACIÓN TUBO "/>
    <n v="47131824"/>
    <s v="SELECCIÓN ABREVIADA SUBASTA INVERSA (NO DISPONIBLE)"/>
    <n v="3"/>
    <n v="10"/>
    <n v="10"/>
    <n v="70"/>
    <n v="3150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IMPIADOR DE FILTROS IBF FLOTA TH-67 REF POWER KLEEN"/>
    <n v="15121520"/>
    <s v="SELECCIÓN ABREVIADA SUBASTA INVERSA (NO DISPONIBLE)"/>
    <n v="3"/>
    <n v="10"/>
    <n v="10"/>
    <n v="50"/>
    <n v="8250000"/>
    <s v="GALON"/>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RESERVATIVE OIL, LIGHT REF 3M 5-WAY PENETRANT / OZ "/>
    <n v="15121520"/>
    <s v="SELECCIÓN ABREVIADA SUBASTA INVERSA (NO DISPONIBLE)"/>
    <n v="3"/>
    <n v="10"/>
    <n v="10"/>
    <n v="15"/>
    <n v="2175000"/>
    <s v="UNIDAD"/>
    <s v="NO SOLICITADAS"/>
  </r>
  <r>
    <x v="17"/>
    <s v="02-02-01-003-005"/>
    <s v="02-02-01-003-005-04"/>
    <s v="Materiales y suministros - Productos químicos n. C. P."/>
    <s v="REFRIGERANTE DUPONT SUVA 134A REF SUVA 134A"/>
    <n v="24131513"/>
    <s v="SELECCIÓN ABREVIADA SUBASTA INVERSA (NO DISPONIBLE)"/>
    <n v="3"/>
    <n v="10"/>
    <n v="10"/>
    <n v="1"/>
    <n v="450000"/>
    <s v="GALON"/>
    <s v="NO SOLICITADAS"/>
  </r>
  <r>
    <x v="17"/>
    <s v="02-02-01-003-006"/>
    <s v="02-02-01-003-006-09"/>
    <s v="Materiales y suministros - Otros productos plásticos"/>
    <s v="SABRA ROJA ABRSIVA  REF REF A-A-58054"/>
    <n v="47131800"/>
    <s v="SELECCIÓN ABREVIADA SUBASTA INVERSA (NO DISPONIBLE)"/>
    <n v="3"/>
    <n v="10"/>
    <n v="10"/>
    <n v="500"/>
    <n v="7000000"/>
    <s v="UNIDAD"/>
    <s v="NO SOLICITADAS"/>
  </r>
  <r>
    <x v="17"/>
    <s v="02-02-01-003-005"/>
    <s v="02-02-01-003-005-04"/>
    <s v="Materiales y suministros - Productos químicos n. C. P."/>
    <s v="SELLANTE PRC REF PPG PR-1440 B-1/2  REF AMS-S-8802D CLASS B2 / KIT "/>
    <n v="31201600"/>
    <s v="SELECCIÓN ABREVIADA SUBASTA INVERSA (NO DISPONIBLE)"/>
    <n v="3"/>
    <n v="10"/>
    <n v="10"/>
    <n v="40"/>
    <n v="21600000"/>
    <s v="UNIDAD"/>
    <s v="NO SOLICITADAS"/>
  </r>
  <r>
    <x v="17"/>
    <s v="02-02-01-003-005"/>
    <s v="02-02-01-003-005-03"/>
    <s v="Materiales y suministros - Jabón, preparados para limpieza, perfumes y preparados de tocador"/>
    <s v="SHAMPOO LAVADO AERONAVES REF CANECA X 55 GALONES REF MIL-PRF-85570 TIPO II   /  CANECA 55 GL"/>
    <n v="47131800"/>
    <s v="SELECCIÓN ABREVIADA SUBASTA INVERSA (NO DISPONIBLE)"/>
    <n v="3"/>
    <n v="10"/>
    <n v="10"/>
    <n v="14"/>
    <n v="53200000"/>
    <s v="UNIDAD"/>
    <s v="NO SOLICITADAS"/>
  </r>
  <r>
    <x v="17"/>
    <s v="02-02-01-003-005"/>
    <s v="02-02-01-003-005-04"/>
    <s v="Materiales y suministros - Productos químicos n. C. P."/>
    <s v="SILICONA REF DOWN CORNING 732"/>
    <n v="12352310"/>
    <s v="SELECCIÓN ABREVIADA SUBASTA INVERSA (NO DISPONIBLE)"/>
    <n v="3"/>
    <n v="10"/>
    <n v="10"/>
    <n v="6"/>
    <n v="1200000"/>
    <s v="UNIDAD"/>
    <s v="NO SOLICITADAS"/>
  </r>
  <r>
    <x v="17"/>
    <s v="02-02-01-003-005"/>
    <s v="02-02-01-003-005-04"/>
    <s v="Materiales y suministros - Productos químicos n. C. P."/>
    <s v="SILICONA LIQUIDA EN AEROSOL REF SILICONA LIQUIDA UV / PRESENTACIÓN EN SPRAY"/>
    <n v="12352310"/>
    <s v="SELECCIÓN ABREVIADA SUBASTA INVERSA (NO DISPONIBLE)"/>
    <n v="3"/>
    <n v="10"/>
    <n v="10"/>
    <n v="15"/>
    <n v="624750"/>
    <s v="UNIDAD"/>
    <s v="NO SOLICITADAS"/>
  </r>
  <r>
    <x v="17"/>
    <s v="02-02-01-003-005"/>
    <s v="02-02-01-003-005-04"/>
    <s v="Materiales y suministros - Productos químicos n. C. P."/>
    <s v="SILICONA LOCTITE NEGRA 598 REF LOCTITE 598"/>
    <n v="12352310"/>
    <s v="SELECCIÓN ABREVIADA SUBASTA INVERSA (NO DISPONIBLE)"/>
    <n v="3"/>
    <n v="10"/>
    <n v="10"/>
    <n v="10"/>
    <n v="180000"/>
    <s v="UNIDAD"/>
    <s v="NO SOLICITADAS"/>
  </r>
  <r>
    <x v="17"/>
    <s v="02-02-01-003-005"/>
    <s v="02-02-01-003-005-04"/>
    <s v="Materiales y suministros - Productos químicos n. C. P."/>
    <s v="SILICONA ROJA ALTA TEMPERATURA REF IDH 285956 / PRESENTACIÓN POR TUBO"/>
    <n v="12352310"/>
    <s v="SELECCIÓN ABREVIADA SUBASTA INVERSA (NO DISPONIBLE)"/>
    <n v="3"/>
    <n v="10"/>
    <n v="10"/>
    <n v="10"/>
    <n v="180000"/>
    <s v="UNIDAD"/>
    <s v="NO SOLICITADAS"/>
  </r>
  <r>
    <x v="17"/>
    <s v="02-02-01-003-005"/>
    <s v="02-02-01-003-005-04"/>
    <s v="Materiales y suministros - Productos químicos n. C. P."/>
    <s v="SILICONA TRANSPARENTE REF LOCTITE SI 595  / PRESENTACIÓN POR TUBO"/>
    <n v="12352310"/>
    <s v="SELECCIÓN ABREVIADA SUBASTA INVERSA (NO DISPONIBLE)"/>
    <n v="3"/>
    <n v="10"/>
    <n v="10"/>
    <n v="40"/>
    <n v="480000"/>
    <s v="UNIDAD"/>
    <s v="NO SOLICITADAS"/>
  </r>
  <r>
    <x v="17"/>
    <s v="02-02-01-003-005"/>
    <s v="02-02-01-003-005-04"/>
    <s v="Materiales y suministros - Productos químicos n. C. P."/>
    <s v="SOLUCION DE LIMPIEZA ULTRASONICA CONCENTRADA METAL CLEANER &quot;BRANSON&quot; REF BRANSON EC"/>
    <n v="47131800"/>
    <s v="SELECCIÓN ABREVIADA SUBASTA INVERSA (NO DISPONIBLE)"/>
    <n v="3"/>
    <n v="10"/>
    <n v="10"/>
    <n v="13"/>
    <n v="3185000"/>
    <s v="GALON"/>
    <s v="NO SOLICITADAS"/>
  </r>
  <r>
    <x v="17"/>
    <s v="02-02-01-003-006"/>
    <s v="02-02-01-003-006-04"/>
    <s v="Materiales y suministros - Productos de empaque y envasado, de plástico"/>
    <s v="FRASCOS PARA MUESTRAS DE ACEITE "/>
    <n v="41121800"/>
    <s v="SELECCIÓN ABREVIADA SUBASTA INVERSA (NO DISPONIBLE)"/>
    <n v="3"/>
    <n v="10"/>
    <n v="10"/>
    <n v="1000"/>
    <n v="561977.5"/>
    <s v="UNIDAD"/>
    <s v="NO SOLICITADAS"/>
  </r>
  <r>
    <x v="17"/>
    <s v="02-02-01-002-006"/>
    <s v="02-02-01-002-006"/>
    <s v="Materiales y suministros - Hilados e hilos; tejidos de fibras textiles incluso afelpados"/>
    <s v="TELA ANTIFLAMA NEGRA "/>
    <n v="31151507"/>
    <s v="SELECCIÓN ABREVIADA SUBASTA INVERSA (NO DISPONIBLE)"/>
    <n v="3"/>
    <n v="10"/>
    <n v="10"/>
    <n v="159"/>
    <n v="34473104.600000001"/>
    <s v="METRO"/>
    <s v="NO SOLICITADAS"/>
  </r>
  <r>
    <x v="17"/>
    <s v="02-02-01-003-008"/>
    <s v="02-02-01-003-008-09"/>
    <s v="Materiales y suministros - Otros artículos manufacturados n. C. P."/>
    <s v="PASTA INDICADORA TIPO TORQUE SEAL REF MODEL 83314 P/N 484-062"/>
    <n v="31201600"/>
    <s v="SELECCIÓN ABREVIADA SUBASTA INVERSA (NO DISPONIBLE)"/>
    <n v="3"/>
    <n v="10"/>
    <n v="10"/>
    <n v="155"/>
    <n v="10698100"/>
    <s v="UNIDAD"/>
    <s v="NO SOLICITADAS"/>
  </r>
  <r>
    <x v="17"/>
    <s v="02-01-01-004-003"/>
    <s v="02-01-01-004-003-02"/>
    <s v="Activos fijos - Bombas, compresores, motores de fuerza hidráulica y motores de potencia neumática y válvulas y sus partes y piezas"/>
    <s v="VALVULA PARA PUERTO DE CARGA R134A REF VALVULA R134A"/>
    <n v="31251500"/>
    <s v="SELECCIÓN ABREVIADA SUBASTA INVERSA (NO DISPONIBLE)"/>
    <n v="3"/>
    <n v="10"/>
    <n v="10"/>
    <n v="25"/>
    <n v="2086520.2700000003"/>
    <s v="UNIDAD"/>
    <s v="NO SOLICITADAS"/>
  </r>
  <r>
    <x v="17"/>
    <s v="02-02-01-003-002"/>
    <s v="02-02-01-003-002-01"/>
    <s v="Materiales y suministros - Pasta de papel, papel y cartón"/>
    <s v="PAÑOS DE LIMPIEZA X ROLLO TIPO WYPALL REF PAÑOS INDUSTRIALES DE LIMPIEZA WYPALL X-70  ROLLO DE 80 HOJAS MEDIDA DE 42X28  COLOR BLANCO  PAQUETE DE 6 UND "/>
    <n v="47131909"/>
    <s v="SELECCIÓN ABREVIADA SUBASTA INVERSA (NO DISPONIBLE)"/>
    <n v="3"/>
    <n v="10"/>
    <n v="10"/>
    <n v="85"/>
    <n v="3343782.3100000005"/>
    <s v="UNIDAD"/>
    <s v="NO SOLICITADAS"/>
  </r>
  <r>
    <x v="17"/>
    <s v="02-02-01-003-006"/>
    <s v="02-02-01-003-006-04"/>
    <s v="Materiales y suministros - Productos de empaque y envasado, de plástico"/>
    <s v="PORTA MUESTRAS / BLACK CAP REF P-10524 / BOLSA X 1000 UNIDADES"/>
    <n v="41113313"/>
    <s v="SELECCIÓN ABREVIADA SUBASTA INVERSA (NO DISPONIBLE)"/>
    <n v="3"/>
    <n v="10"/>
    <n v="10"/>
    <n v="3"/>
    <n v="2174863.6"/>
    <s v="UNIDAD"/>
    <s v="NO SOLICITADAS"/>
  </r>
  <r>
    <x v="17"/>
    <s v="02-02-01-004-006"/>
    <s v="02-02-01-004-006-09"/>
    <s v="Materiales y suministros - Otro equipo eléctrico y sus partes y piezas"/>
    <s v="ELECTRODO GRAFITO / DISK ELECTRODE MIL-C REF (NSN 5977-00-464-8496) P/N M97200 / CAJA X 500"/>
    <n v="39121700"/>
    <s v="SELECCIÓN ABREVIADA SUBASTA INVERSA (NO DISPONIBLE)"/>
    <n v="3"/>
    <n v="10"/>
    <n v="10"/>
    <n v="4"/>
    <n v="2922297.3200000003"/>
    <s v="UNIDAD"/>
    <s v="NO SOLICITADAS"/>
  </r>
  <r>
    <x v="17"/>
    <s v="02-02-01-004-006"/>
    <s v="02-02-01-004-006-09"/>
    <s v="Materiales y suministros - Otro equipo eléctrico y sus partes y piezas"/>
    <s v="ELECTRODO GRAFITO / BOXES GRAPHITE ROD ELECTRODE REF (NSN 5977-00-464-8433) P/N M97009 CAJA X 50"/>
    <n v="41111800"/>
    <s v="SELECCIÓN ABREVIADA SUBASTA INVERSA (NO DISPONIBLE)"/>
    <n v="3"/>
    <n v="10"/>
    <n v="10"/>
    <n v="3"/>
    <n v="2191723"/>
    <s v="UNIDAD"/>
    <s v="NO SOLICITADAS"/>
  </r>
  <r>
    <x v="17"/>
    <s v="02-02-01-003-005"/>
    <s v="02-02-01-003-005-04"/>
    <s v="Materiales y suministros - Productos químicos n. C. P."/>
    <s v="REVELADOR SKD-S2  SPOTCHEK REF 01-5352-77 / CAJA X 12"/>
    <n v="12163600"/>
    <s v="SELECCIÓN ABREVIADA SUBASTA INVERSA (NO DISPONIBLE)"/>
    <n v="3"/>
    <n v="10"/>
    <n v="10"/>
    <n v="1"/>
    <n v="2629900"/>
    <s v="UNIDAD"/>
    <s v="NO SOLICITADAS"/>
  </r>
  <r>
    <x v="17"/>
    <s v="02-02-01-003-005"/>
    <s v="02-02-01-003-005-04"/>
    <s v="Materiales y suministros - Productos químicos n. C. P."/>
    <s v="REMOVEDOR / CLEANER REMOVER SKC-S SPOTCHEK REF 01-5750-77 / CAJA X 12"/>
    <n v="12163600"/>
    <s v="SELECCIÓN ABREVIADA SUBASTA INVERSA (NO DISPONIBLE)"/>
    <n v="3"/>
    <n v="10"/>
    <n v="10"/>
    <n v="4"/>
    <n v="7616000"/>
    <s v="UNIDAD"/>
    <s v="NO SOLICITADAS"/>
  </r>
  <r>
    <x v="17"/>
    <s v="02-02-01-003-005"/>
    <s v="02-02-01-003-005-04"/>
    <s v="Materiales y suministros - Productos químicos n. C. P."/>
    <s v="PENETRANTE ZL-27A REF 01-3187-77 CAJA X 12"/>
    <n v="12191500"/>
    <s v="SELECCIÓN ABREVIADA SUBASTA INVERSA (NO DISPONIBLE)"/>
    <n v="3"/>
    <n v="10"/>
    <n v="10"/>
    <n v="1"/>
    <n v="1963500"/>
    <s v="UNIDAD"/>
    <s v="NO SOLICITADAS"/>
  </r>
  <r>
    <x v="17"/>
    <s v="02-02-01-003-005"/>
    <s v="02-02-01-003-005-04"/>
    <s v="Materiales y suministros - Productos químicos n. C. P."/>
    <s v="PENETRANTE ZL-37A REF 01-3188-45  /  CANECA 5 GL"/>
    <n v="12191500"/>
    <s v="SELECCIÓN ABREVIADA SUBASTA INVERSA (NO DISPONIBLE)"/>
    <n v="3"/>
    <n v="10"/>
    <n v="10"/>
    <n v="1"/>
    <n v="4694932.42"/>
    <s v="UNIDAD"/>
    <s v="NO SOLICITADAS"/>
  </r>
  <r>
    <x v="17"/>
    <s v="02-02-01-003-005"/>
    <s v="02-02-01-003-005-04"/>
    <s v="Materiales y suministros - Productos químicos n. C. P."/>
    <s v="PARTICULAS MAGNETICAS AEROSOL / PREPARED BAHT 14AM REF 01-0145-77 CAJA X 12"/>
    <n v="41111800"/>
    <s v="SELECCIÓN ABREVIADA SUBASTA INVERSA (NO DISPONIBLE)"/>
    <n v="3"/>
    <n v="10"/>
    <n v="10"/>
    <n v="2"/>
    <n v="3927000"/>
    <s v="UNIDAD"/>
    <s v="NO SOLICITADAS"/>
  </r>
  <r>
    <x v="17"/>
    <s v="02-02-01-003-006"/>
    <s v="02-02-01-003-006-09"/>
    <s v="Materiales y suministros - Otros productos plásticos"/>
    <s v="CINTA PARA ALTA TEMPERATURA 3M 398FR"/>
    <n v="31201511"/>
    <s v="SELECCIÓN ABREVIADA SUBASTA INVERSA (NO DISPONIBLE)"/>
    <n v="3"/>
    <n v="10"/>
    <n v="10"/>
    <n v="2"/>
    <n v="702100"/>
    <s v="UNIDAD"/>
    <s v="NO SOLICITADAS"/>
  </r>
  <r>
    <x v="17"/>
    <s v="02-02-01-003-005"/>
    <s v="02-02-01-003-005-03"/>
    <s v="Materiales y suministros - Jabón, preparados para limpieza, perfumes y preparados de tocador"/>
    <s v="DIELECTRICO SPRAY"/>
    <n v="39121700"/>
    <s v="SELECCIÓN ABREVIADA SUBASTA INVERSA (NO DISPONIBLE)"/>
    <n v="3"/>
    <n v="10"/>
    <n v="10"/>
    <n v="8"/>
    <n v="618800"/>
    <s v="UNIDAD"/>
    <s v="NO SOLICITADAS"/>
  </r>
  <r>
    <x v="17"/>
    <s v="02-02-01-003-005"/>
    <s v="02-02-01-003-005-03"/>
    <s v="Materiales y suministros - Jabón, preparados para limpieza, perfumes y preparados de tocador"/>
    <s v="LIMPIADOR ELECTRONICO REF CRC 340G"/>
    <n v="39121700"/>
    <s v="SELECCIÓN ABREVIADA SUBASTA INVERSA (NO DISPONIBLE)"/>
    <n v="3"/>
    <n v="10"/>
    <n v="10"/>
    <n v="9"/>
    <n v="696150"/>
    <s v="UNIDAD"/>
    <s v="NO SOLICITADAS"/>
  </r>
  <r>
    <x v="17"/>
    <s v="02-02-01-003-007"/>
    <s v="02-02-01-003-007-09"/>
    <s v="Materiales y suministros - Otros productos minerales no metálicos n. C. P."/>
    <s v="CROCUS CLOTH 3M 11&quot;, CROCUS GRADE REF 6TG39 / CAJA X 8 UNIDADES"/>
    <n v="23131507"/>
    <s v="SELECCIÓN ABREVIADA SUBASTA INVERSA (NO DISPONIBLE)"/>
    <n v="3"/>
    <n v="10"/>
    <n v="10"/>
    <n v="35"/>
    <n v="865449.52"/>
    <s v="UNIDAD"/>
    <s v="NO SOLICITADAS"/>
  </r>
  <r>
    <x v="17"/>
    <s v="02-02-01-003-005"/>
    <s v="02-02-01-003-005-04"/>
    <s v="Materiales y suministros - Productos químicos n. C. P."/>
    <s v="CPC SOLVENT CUTBACK,COLD-APLICATION (SOFT FILM) (COMPONENTE ANTICORROSIVO INTERIORES)  REF MIL-PRF-16173 O CR2"/>
    <n v="12163600"/>
    <s v="SELECCIÓN ABREVIADA SUBASTA INVERSA (NO DISPONIBLE)"/>
    <n v="3"/>
    <n v="10"/>
    <n v="10"/>
    <n v="20"/>
    <n v="4400000"/>
    <s v="GALON"/>
    <s v="NO SOLICITADAS"/>
  </r>
  <r>
    <x v="17"/>
    <s v="02-02-01-003-005"/>
    <s v="02-02-01-003-005-04"/>
    <s v="Materiales y suministros - Productos químicos n. C. P."/>
    <s v="HENKEL LOCTYTE HYSOL 934 REF 299-947-100 TYPE II CL II / KIT"/>
    <n v="31201600"/>
    <s v="SELECCIÓN ABREVIADA SUBASTA INVERSA (NO DISPONIBLE)"/>
    <n v="3"/>
    <n v="10"/>
    <n v="10"/>
    <n v="3"/>
    <n v="3600000"/>
    <s v="UNIDAD"/>
    <s v="NO SOLICITADAS"/>
  </r>
  <r>
    <x v="17"/>
    <s v="02-02-01-003-005"/>
    <s v="02-02-01-003-005-04"/>
    <s v="Materiales y suministros - Productos químicos n. C. P."/>
    <s v="PPG PRC-DESOTO PR-1440 B-1/2 DARK GRAY REF AMS-S-8802D TYPE 2 / KIT"/>
    <n v="31201600"/>
    <s v="SELECCIÓN ABREVIADA SUBASTA INVERSA (NO DISPONIBLE)"/>
    <n v="3"/>
    <n v="10"/>
    <n v="10"/>
    <n v="11"/>
    <n v="5500000"/>
    <s v="UNIDAD"/>
    <s v="NO SOLICITADAS"/>
  </r>
  <r>
    <x v="17"/>
    <s v="02-02-01-003-005"/>
    <s v="02-02-01-003-005-04"/>
    <s v="Materiales y suministros - Productos químicos n. C. P."/>
    <s v="ADHESIVO EPOXICO TIPO METALSET  A4  REF BELL SPEC 299-947-099  REV D "/>
    <n v="31201601"/>
    <s v="SELECCIÓN ABREVIADA SUBASTA INVERSA (NO DISPONIBLE)"/>
    <n v="3"/>
    <n v="10"/>
    <n v="10"/>
    <n v="6"/>
    <n v="928200"/>
    <s v="UNIDAD"/>
    <s v="NO SOLICITADAS"/>
  </r>
  <r>
    <x v="17"/>
    <s v="02-02-01-004-001"/>
    <s v="02-02-01-004-001"/>
    <s v="Materiales y suministros - Metales básicos"/>
    <s v="LAMINA DE TITANIO REF MIL-T-9046 .025  "/>
    <n v="30102000"/>
    <s v="SELECCIÓN ABREVIADA SUBASTA INVERSA (NO DISPONIBLE)"/>
    <n v="3"/>
    <n v="10"/>
    <n v="10"/>
    <n v="1"/>
    <n v="4474546.33"/>
    <s v="UNIDAD"/>
    <s v="NO SOLICITADAS"/>
  </r>
  <r>
    <x v="17"/>
    <s v="02-02-01-003-005"/>
    <s v="02-02-01-003-005-04"/>
    <s v="Materiales y suministros - Productos químicos n. C. P."/>
    <s v="ADHESIVO DEVCON  REF DEVCON MIX"/>
    <n v="31201601"/>
    <s v="SELECCIÓN ABREVIADA SUBASTA INVERSA (NO DISPONIBLE)"/>
    <n v="3"/>
    <n v="10"/>
    <n v="10"/>
    <n v="10"/>
    <n v="1487500"/>
    <s v="UNIDAD"/>
    <s v="NO SOLICITADAS"/>
  </r>
  <r>
    <x v="17"/>
    <s v="02-02-01-003-005"/>
    <s v="02-02-01-003-005-04"/>
    <s v="Materiales y suministros - Productos químicos n. C. P."/>
    <s v="EPOXY ADHESIVE REF 3M 2216 / KIT"/>
    <n v="31201601"/>
    <s v="SELECCIÓN ABREVIADA SUBASTA INVERSA (NO DISPONIBLE)"/>
    <n v="3"/>
    <n v="10"/>
    <n v="10"/>
    <n v="1"/>
    <n v="476000"/>
    <s v="UNIDAD"/>
    <s v="NO SOLICITADAS"/>
  </r>
  <r>
    <x v="17"/>
    <s v="02-02-01-003-005"/>
    <s v="02-02-01-003-005-04"/>
    <s v="Materiales y suministros - Productos químicos n. C. P."/>
    <s v="ADHESIVO HYSOL REF HYSOL 9309 / KIT"/>
    <n v="31201600"/>
    <s v="SELECCIÓN ABREVIADA SUBASTA INVERSA (NO DISPONIBLE)"/>
    <n v="3"/>
    <n v="10"/>
    <n v="10"/>
    <n v="1"/>
    <n v="1200000"/>
    <s v="UNIDAD"/>
    <s v="NO SOLICITADAS"/>
  </r>
  <r>
    <x v="17"/>
    <s v="02-02-01-003-005"/>
    <s v="02-02-01-003-005-04"/>
    <s v="Materiales y suministros - Productos químicos n. C. P."/>
    <s v="ADHESIVO HYSOL REF HYSOL 9309.3NA / KIT"/>
    <n v="31201600"/>
    <s v="SELECCIÓN ABREVIADA SUBASTA INVERSA (NO DISPONIBLE)"/>
    <n v="3"/>
    <n v="10"/>
    <n v="10"/>
    <n v="7"/>
    <n v="8400000"/>
    <s v="UNIDAD"/>
    <s v="NO SOLICITADAS"/>
  </r>
  <r>
    <x v="17"/>
    <s v="02-02-01-003-005"/>
    <s v="02-02-01-003-005-04"/>
    <s v="Materiales y suministros - Productos químicos n. C. P."/>
    <s v="ADHESIVO HYSOL REF HYSOL 934  / KIT"/>
    <n v="31201600"/>
    <s v="SELECCIÓN ABREVIADA SUBASTA INVERSA (NO DISPONIBLE)"/>
    <n v="3"/>
    <n v="10"/>
    <n v="10"/>
    <n v="6"/>
    <n v="7200000"/>
    <s v="UNIDAD"/>
    <s v="NO SOLICITADAS"/>
  </r>
  <r>
    <x v="17"/>
    <s v="02-02-01-003-005"/>
    <s v="02-02-01-003-005-04"/>
    <s v="Materiales y suministros - Productos químicos n. C. P."/>
    <s v="ADHESIVO HYSOL REF HYSOL 956  / KIT"/>
    <n v="31201600"/>
    <s v="SELECCIÓN ABREVIADA SUBASTA INVERSA (NO DISPONIBLE)"/>
    <n v="3"/>
    <n v="10"/>
    <n v="10"/>
    <n v="3"/>
    <n v="3600000"/>
    <s v="UNIDAD"/>
    <s v="NO SOLICITADAS"/>
  </r>
  <r>
    <x v="17"/>
    <s v="02-02-01-003-005"/>
    <s v="02-02-01-003-005-04"/>
    <s v="Materiales y suministros - Productos químicos n. C. P."/>
    <s v="ADHESIVO HYSOL REF HYSOL 960 / KIT"/>
    <n v="31201600"/>
    <s v="SELECCIÓN ABREVIADA SUBASTA INVERSA (NO DISPONIBLE)"/>
    <n v="3"/>
    <n v="10"/>
    <n v="10"/>
    <n v="4"/>
    <n v="4800000"/>
    <s v="UNIDAD"/>
    <s v="NO SOLICITADAS"/>
  </r>
  <r>
    <x v="17"/>
    <s v="02-02-01-004-001"/>
    <s v="02-02-01-004-001"/>
    <s v="Materiales y suministros - Metales básicos"/>
    <s v="LAMINA ALUMINIO REF  2024T3 0.016 DE 3 MT X 1.2 MT"/>
    <n v="30102000"/>
    <s v="SELECCIÓN ABREVIADA SUBASTA INVERSA (NO DISPONIBLE)"/>
    <n v="3"/>
    <n v="10"/>
    <n v="10"/>
    <n v="1"/>
    <n v="773500"/>
    <s v="UNIDAD"/>
    <s v="NO SOLICITADAS"/>
  </r>
  <r>
    <x v="17"/>
    <s v="02-02-01-004-001"/>
    <s v="02-02-01-004-001"/>
    <s v="Materiales y suministros - Metales básicos"/>
    <s v="LAMINA EXTERIOR DECK SERVICE (CORRUGADA DE TITANIO)  REF REF MIL-7-9046"/>
    <n v="30102000"/>
    <s v="SELECCIÓN ABREVIADA SUBASTA INVERSA (NO DISPONIBLE)"/>
    <n v="3"/>
    <n v="10"/>
    <n v="10"/>
    <n v="1"/>
    <n v="4800000"/>
    <s v="UNIDAD"/>
    <s v="NO SOLICITADAS"/>
  </r>
  <r>
    <x v="17"/>
    <s v="02-02-01-003-005"/>
    <s v="02-02-01-003-005-04"/>
    <s v="Materiales y suministros - Productos químicos n. C. P."/>
    <s v="LIQUIDO PLASTICO REF  SMOOTH-CAST320 / KIT"/>
    <n v="13111001"/>
    <s v="SELECCIÓN ABREVIADA SUBASTA INVERSA (NO DISPONIBLE)"/>
    <n v="3"/>
    <n v="10"/>
    <n v="10"/>
    <n v="2"/>
    <n v="987700"/>
    <s v="UNIDAD"/>
    <s v="NO SOLICITADAS"/>
  </r>
  <r>
    <x v="17"/>
    <s v="02-02-01-004-002"/>
    <s v="02-02-01-004-002"/>
    <s v="Materiales y suministros - Productos metálicos elaborados (excepto maquinaria y equipo)"/>
    <s v="RECEPTACLE (RECEPTACULO) REF 99833P130"/>
    <n v="27111704"/>
    <s v="SELECCIÓN ABREVIADA SUBASTA INVERSA (NO DISPONIBLE)"/>
    <n v="3"/>
    <n v="10"/>
    <n v="10"/>
    <n v="13"/>
    <n v="696150"/>
    <s v="UNIDAD"/>
    <s v="NO SOLICITADAS"/>
  </r>
  <r>
    <x v="17"/>
    <s v="02-02-01-003-005"/>
    <s v="02-02-01-003-005-04"/>
    <s v="Materiales y suministros - Productos químicos n. C. P."/>
    <s v="RELEASE FILM NON-PERFORATED (PLASTICO PARA HACER VACIO)  REF HCS2108-NP / PRESENTACIÓN POR YD"/>
    <n v="39121700"/>
    <s v="SELECCIÓN ABREVIADA SUBASTA INVERSA (NO DISPONIBLE)"/>
    <n v="3"/>
    <n v="10"/>
    <n v="10"/>
    <n v="15"/>
    <n v="892500"/>
    <s v="UNIDAD"/>
    <s v="NO SOLICITADAS"/>
  </r>
  <r>
    <x v="17"/>
    <s v="02-02-01-003-005"/>
    <s v="02-02-01-003-005-04"/>
    <s v="Materiales y suministros - Productos químicos n. C. P."/>
    <s v="SELLANTE / SEALING COMPOUND REF PR 1440 B2  / KIT"/>
    <n v="31201600"/>
    <s v="SELECCIÓN ABREVIADA SUBASTA INVERSA (NO DISPONIBLE)"/>
    <n v="3"/>
    <n v="10"/>
    <n v="10"/>
    <n v="8"/>
    <n v="4000000"/>
    <s v="UNIDAD"/>
    <s v="NO SOLICITADAS"/>
  </r>
  <r>
    <x v="17"/>
    <s v="02-02-01-003-006"/>
    <s v="02-02-01-003-006-09"/>
    <s v="Materiales y suministros - Otros productos plásticos"/>
    <s v="CINTA PARA BOLSA DE VACIO COLOR AMARILLO DE 1/2&quot; PULGADA DE ANCHO ; 1/8&quot;PULGADA DE ESPESOR (SEAL TAPE) REF CINTA PARA BOLSA DE VACIO COLOR AMARILLO DE 1/2&quot; PULGADA DE ANCHO ; 1/8&quot;PULGADA DE ESPESOR Y 25&quot;PULGADAS DE LARGO, CINTA MULTIPROPOSITO FACIL DE REMOVER DE METAL O COMPUESTO TRABAJA BIEN HASTA TEMPERATURAS DE 400°F CAJA POR 40 ROLLOS   "/>
    <n v="31201511"/>
    <s v="SELECCIÓN ABREVIADA SUBASTA INVERSA (NO DISPONIBLE)"/>
    <n v="3"/>
    <n v="10"/>
    <n v="10"/>
    <n v="1"/>
    <n v="1796850.4"/>
    <s v="UNIDAD"/>
    <s v="NO SOLICITADAS"/>
  </r>
  <r>
    <x v="17"/>
    <s v="02-02-01-004-002"/>
    <s v="02-02-01-004-002"/>
    <s v="Materiales y suministros - Productos metálicos elaborados (excepto maquinaria y equipo)"/>
    <s v="NUCLEO DE ALUMINIO HONEYCOMB 5052 1/8 - 3.0. 1000 REF ALEACION 5052, CELDA DE 1/8 DE PULGADA, DENSIDAD DE 3,0 PCF, ESPESOSR 1000 MILESIMAS, CUMPLE CON LOS REQUERIMIENTOS DE AMS C7438 REV A, PRESENATCION EN LAMINA DE 48 PUL X 96 PUL."/>
    <n v="30103501"/>
    <s v="SELECCIÓN ABREVIADA SUBASTA INVERSA (NO DISPONIBLE)"/>
    <n v="3"/>
    <n v="10"/>
    <n v="10"/>
    <n v="1"/>
    <n v="3474316.12"/>
    <s v="UNIDAD"/>
    <s v="NO SOLICITADAS"/>
  </r>
  <r>
    <x v="17"/>
    <s v="02-02-01-003-005"/>
    <s v="02-02-01-003-005-03"/>
    <s v="Materiales y suministros - Jabón, preparados para limpieza, perfumes y preparados de tocador"/>
    <s v="DESMOLDANTE LIQUIDO A BASE DE AGUA REF DESMOLDANTE LIDUIDO A BASE DE AGUA, PARA SER USADO SOBRE METAL O MATERIAL COMPUESTO, RESISTE HASTA 450°F (SAFE RELEASE), COMO INSUMO PARA EQUIPO DE INFUSION DE RESINA. P/N SAFELEASE30GAL        DESCRIPCION DEL PRODUCTO: AIRTECH SAFE LEASE -30-1-GALLON -CAN"/>
    <n v="13111001"/>
    <s v="SELECCIÓN ABREVIADA SUBASTA INVERSA (NO DISPONIBLE)"/>
    <n v="3"/>
    <n v="10"/>
    <n v="10"/>
    <n v="1"/>
    <n v="573168.37"/>
    <s v="GALON"/>
    <s v="NO SOLICITADAS"/>
  </r>
  <r>
    <x v="17"/>
    <s v="02-02-01-003-004"/>
    <s v="02-02-01-003-004-07"/>
    <s v="Materiales y suministros - Plásticos en formas primarias"/>
    <s v="RESINA EPOXICA EPON 828 KIT EPICURE3223 REF RESINA EPOXICA MULTIUSOS PARA MATERIALES COMPUESTOS. MANUAL BHT-ALL-SRM. PAG 21. TABLA 13-1. ITEM C-219 CON HARDENER  EPIKURE 3223 (PRESENTACION DE 01 GALON)"/>
    <n v="11121502"/>
    <s v="SELECCIÓN ABREVIADA SUBASTA INVERSA (NO DISPONIBLE)"/>
    <n v="3"/>
    <n v="10"/>
    <n v="10"/>
    <n v="1"/>
    <n v="1220464"/>
    <s v="UNIDAD"/>
    <s v="NO SOLICITADAS"/>
  </r>
  <r>
    <x v="17"/>
    <s v="02-02-01-003-004"/>
    <s v="02-02-01-003-004-07"/>
    <s v="Materiales y suministros - Plásticos en formas primarias"/>
    <s v="COMPUESTO DE RELLENO VACÍO / VOID FILING COMPOUND REF PART B EC-3524 B/A OFF-WHITE / PRESENTACIÓN POR KIT"/>
    <n v="15121902"/>
    <s v="SELECCIÓN ABREVIADA SUBASTA INVERSA (NO DISPONIBLE)"/>
    <n v="3"/>
    <n v="10"/>
    <n v="10"/>
    <n v="1"/>
    <n v="2024410.02"/>
    <s v="UNIDAD"/>
    <s v="NO SOLICITADAS"/>
  </r>
  <r>
    <x v="17"/>
    <s v="02-02-01-004-002"/>
    <s v="02-02-01-004-002"/>
    <s v="Materiales y suministros - Productos metálicos elaborados (excepto maquinaria y equipo)"/>
    <s v="NUCLEO DE ALUMINIO HONEY COMB REF MIL-C-7438 / PRESENTACIÓN LAMINA"/>
    <n v="30103501"/>
    <s v="SELECCIÓN ABREVIADA SUBASTA INVERSA (NO DISPONIBLE)"/>
    <n v="3"/>
    <n v="10"/>
    <n v="10"/>
    <n v="1"/>
    <n v="3153500"/>
    <s v="UNIDAD"/>
    <s v="NO SOLICITADAS"/>
  </r>
  <r>
    <x v="17"/>
    <s v="02-02-01-004-002"/>
    <s v="02-02-01-004-002"/>
    <s v="Materiales y suministros - Productos metálicos elaborados (excepto maquinaria y equipo)"/>
    <s v="CINTA METALICA  ALUMINIO REF 3M-425-2"/>
    <n v="31201521"/>
    <s v="SELECCIÓN ABREVIADA SUBASTA INVERSA (NO DISPONIBLE)"/>
    <n v="3"/>
    <n v="10"/>
    <n v="10"/>
    <n v="6"/>
    <n v="2284800"/>
    <s v="UNIDAD"/>
    <s v="NO SOLICITADAS"/>
  </r>
  <r>
    <x v="17"/>
    <s v="02-02-01-003-005"/>
    <s v="02-02-01-003-005-04"/>
    <s v="Materiales y suministros - Productos químicos n. C. P."/>
    <s v="REMOVEDOR HYBRID STRIP REF TTR-2918  /  CANECA 55 GL"/>
    <n v="31211800"/>
    <s v="SELECCIÓN ABREVIADA SUBASTA INVERSA (NO DISPONIBLE)"/>
    <n v="3"/>
    <n v="10"/>
    <n v="10"/>
    <n v="1"/>
    <n v="11305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CLASE 3 REF. 1173  /  CANECA 55 GL"/>
    <n v="31211803"/>
    <s v="SELECCIÓN ABREVIADA SUBASTA INVERSA (NO DISPONIBLE)"/>
    <n v="3"/>
    <n v="10"/>
    <n v="10"/>
    <n v="6"/>
    <n v="5700000"/>
    <s v="UNIDAD"/>
    <s v="NO SOLICITADAS"/>
  </r>
  <r>
    <x v="17"/>
    <s v="02-02-01-003-006"/>
    <s v="02-02-01-003-006-03"/>
    <s v="Materiales y suministros - Semimanufacturas de plástico"/>
    <s v="MICROESFERAS PLASTICAS PARA REMOVER PINTURA /  PLASTIC MEDIA TYPE III REF MIL-PRF-85891 / CANECA DE 275"/>
    <n v="40172600"/>
    <s v="SELECCIÓN ABREVIADA SUBASTA INVERSA (NO DISPONIBLE)"/>
    <n v="3"/>
    <n v="10"/>
    <n v="10"/>
    <n v="1"/>
    <n v="3485789.95"/>
    <s v="UNIDAD"/>
    <s v="NO SOLICITADAS"/>
  </r>
  <r>
    <x v="17"/>
    <s v="02-02-01-003-008"/>
    <s v="02-02-01-003-008-09"/>
    <s v="Materiales y suministros - Otros artículos manufacturados n. C. P."/>
    <s v="LAMINA DE POLICARBONATO REF LAMINA DE POLICARBONATO TRASPARENTE DE 4 MM"/>
    <n v="31211904"/>
    <s v="SELECCIÓN ABREVIADA SUBASTA INVERSA (NO DISPONIBLE)"/>
    <n v="3"/>
    <n v="10"/>
    <n v="10"/>
    <n v="2"/>
    <n v="824584.18"/>
    <s v="UNIDAD"/>
    <s v="NO SOLICITADAS"/>
  </r>
  <r>
    <x v="17"/>
    <s v="02-02-01-003-006"/>
    <s v="02-02-01-003-006-03"/>
    <s v="Materiales y suministros - Semimanufacturas de plástico"/>
    <s v="LAMINA DE POLICARBONATO REF LAMINA DE POLICARBONATO TRASPARENTE DE 3 MM"/>
    <n v="13102000"/>
    <s v="SELECCIÓN ABREVIADA SUBASTA INVERSA (NO DISPONIBLE)"/>
    <n v="3"/>
    <n v="10"/>
    <n v="10"/>
    <n v="2"/>
    <n v="833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EN SPRAY WD40 REF WD40"/>
    <n v="15121520"/>
    <s v="SELECCIÓN ABREVIADA SUBASTA INVERSA (NO DISPONIBLE)"/>
    <n v="3"/>
    <n v="10"/>
    <n v="10"/>
    <n v="18"/>
    <n v="749700"/>
    <s v="UNIDAD"/>
    <s v="NO SOLICITADAS"/>
  </r>
  <r>
    <x v="17"/>
    <s v="02-02-01-003-007"/>
    <s v="02-02-01-003-007-09"/>
    <s v="Materiales y suministros - Otros productos minerales no metálicos n. C. P."/>
    <s v="SABRA ROJA ABRASIVA REF SCOOT"/>
    <n v="31191506"/>
    <s v="SELECCIÓN ABREVIADA SUBASTA INVERSA (NO DISPONIBLE)"/>
    <n v="3"/>
    <n v="10"/>
    <n v="10"/>
    <n v="10"/>
    <n v="95536.65"/>
    <s v="METRO"/>
    <s v="NO SOLICITADAS"/>
  </r>
  <r>
    <x v="17"/>
    <s v="02-02-01-003-005"/>
    <s v="02-02-01-003-005-04"/>
    <s v="Materiales y suministros - Productos químicos n. C. P."/>
    <s v="LUBRICANTE SOLIDO REF MIL-L-23398 PRESENTACIÓN AEROSOL"/>
    <n v="15121520"/>
    <s v="SELECCIÓN ABREVIADA SUBASTA INVERSA (NO DISPONIBLE)"/>
    <n v="3"/>
    <n v="10"/>
    <n v="10"/>
    <n v="4"/>
    <n v="642600"/>
    <s v="UNIDAD"/>
    <s v="NO SOLICITADAS"/>
  </r>
  <r>
    <x v="17"/>
    <s v="02-02-01-003-006"/>
    <s v="02-02-01-003-006-03"/>
    <s v="Materiales y suministros - Semimanufacturas de plástico"/>
    <s v="POLIETILENO FLEXIBLE MULTIPROPOSITO TIPO THIN WALL HEAT-SHRINKABLE TUBING BLACK TERMOENCOGIBLE REF 11-00700 / ROLLO "/>
    <n v="13102000"/>
    <s v="SELECCIÓN ABREVIADA SUBASTA INVERSA (NO DISPONIBLE)"/>
    <n v="3"/>
    <n v="10"/>
    <n v="10"/>
    <n v="1"/>
    <n v="4223310"/>
    <s v="UNIDAD"/>
    <s v="NO SOLICITADAS"/>
  </r>
  <r>
    <x v="17"/>
    <s v="02-02-01-003-005"/>
    <s v="02-02-01-003-005-04"/>
    <s v="Materiales y suministros - Productos químicos n. C. P."/>
    <s v="ADHESIVO DE USO GENERAL PARA EL PEGADO DE PANEL SÁNDWICH REF SIKAFORCE®-7710 L100"/>
    <n v="31201600"/>
    <s v="SELECCIÓN ABREVIADA SUBASTA INVERSA (NO DISPONIBLE)"/>
    <n v="3"/>
    <n v="10"/>
    <n v="10"/>
    <n v="1"/>
    <n v="2142000"/>
    <s v="UNIDAD"/>
    <s v="NO SOLICITADAS"/>
  </r>
  <r>
    <x v="17"/>
    <s v="02-02-01-002-007"/>
    <s v="02-02-01-002-007"/>
    <s v="Materiales y suministros - Artículos textiles (excepto prendas de vestir)"/>
    <s v="ACOLCHADO ANTIFLAMA GRIS PARA SUPRESORES DE RUIDO / ROLLO / 50 YARDAS"/>
    <n v="24141603"/>
    <s v="SELECCIÓN ABREVIADA SUBASTA INVERSA (NO DISPONIBLE)"/>
    <n v="3"/>
    <n v="10"/>
    <n v="10"/>
    <n v="32"/>
    <n v="4459875.53"/>
    <s v="UNIDAD"/>
    <s v="NO SOLICITADAS"/>
  </r>
  <r>
    <x v="17"/>
    <s v="02-02-01-003-006"/>
    <s v="02-02-01-003-006-02"/>
    <s v="Materiales y suministros - Otros productos de caucho"/>
    <s v="CAUCHO CAPS REF J-1410G-2"/>
    <n v="25172603"/>
    <s v="SELECCIÓN ABREVIADA SUBASTA INVERSA (NO DISPONIBLE)"/>
    <n v="3"/>
    <n v="10"/>
    <n v="10"/>
    <n v="49"/>
    <n v="24783329.620000001"/>
    <s v="UNIDAD"/>
    <s v="NO SOLICITADAS"/>
  </r>
  <r>
    <x v="17"/>
    <s v="02-02-01-003-006"/>
    <s v="02-02-01-003-006-02"/>
    <s v="Materiales y suministros - Otros productos de caucho"/>
    <s v="CAUCHO CAPS REF J-14105-3"/>
    <n v="25172603"/>
    <s v="SELECCIÓN ABREVIADA SUBASTA INVERSA (NO DISPONIBLE)"/>
    <n v="3"/>
    <n v="10"/>
    <n v="10"/>
    <n v="60"/>
    <n v="32707251.150000002"/>
    <s v="UNIDAD"/>
    <s v="NO SOLICITADAS"/>
  </r>
  <r>
    <x v="17"/>
    <s v="02-02-01-004-006"/>
    <s v="02-02-01-004-006-02"/>
    <s v="Materiales y suministros - Aparatos de control eléctrico y distribución de electricidad y sus partes y piezas"/>
    <s v="CORTACIRCUITOS / CIRCUIT BREAKER (10 AMP) REF MS25244-10"/>
    <n v="39121616"/>
    <s v="SELECCIÓN ABREVIADA SUBASTA INVERSA (NO DISPONIBLE)"/>
    <n v="3"/>
    <n v="10"/>
    <n v="10"/>
    <n v="2"/>
    <n v="572095.9"/>
    <s v="UNIDAD"/>
    <s v="NO SOLICITADAS"/>
  </r>
  <r>
    <x v="17"/>
    <s v="02-02-01-004-007"/>
    <s v="02-02-01-004-007-01"/>
    <s v="Materiales y suministros - Válvulas y tubos electrónicos; componentes electrónicos; sus partes y piezas"/>
    <s v="RELEVO TIPO RELAY,ELECTROMAGNETIC REF MS24171-D1"/>
    <n v="39122315"/>
    <s v="SELECCIÓN ABREVIADA SUBASTA INVERSA (NO DISPONIBLE)"/>
    <n v="3"/>
    <n v="10"/>
    <n v="10"/>
    <n v="2"/>
    <n v="4405700.4400000004"/>
    <s v="UNIDAD"/>
    <s v="NO SOLICITADAS"/>
  </r>
  <r>
    <x v="17"/>
    <s v="02-02-01-003-006"/>
    <s v="02-02-01-003-006-02"/>
    <s v="Materiales y suministros - Otros productos de caucho"/>
    <s v="KIT DE SELLOS TIPO COMPRESOR GASKET REF MT2143 SANDEN SD505"/>
    <n v="31401501"/>
    <s v="SELECCIÓN ABREVIADA SUBASTA INVERSA (NO DISPONIBLE)"/>
    <n v="3"/>
    <n v="10"/>
    <n v="10"/>
    <n v="15"/>
    <n v="5900792.6699999999"/>
    <s v="UNIDAD"/>
    <s v="NO SOLICITADAS"/>
  </r>
  <r>
    <x v="17"/>
    <s v="02-02-01-003-005"/>
    <s v="02-02-01-003-005-04"/>
    <s v="Materiales y suministros - Productos químicos n. C. P."/>
    <s v="ACEITE REFRIGERANTE POE AIRFREEZE ISO 68"/>
    <n v="24131513"/>
    <s v="SELECCIÓN ABREVIADA SUBASTA INVERSA (NO DISPONIBLE)"/>
    <n v="3"/>
    <n v="10"/>
    <n v="10"/>
    <n v="1"/>
    <n v="200000"/>
    <s v="GALON"/>
    <s v="NO SOLICITADAS"/>
  </r>
  <r>
    <x v="17"/>
    <s v="02-02-01-003-005"/>
    <s v="02-02-01-003-005-04"/>
    <s v="Materiales y suministros - Productos químicos n. C. P."/>
    <s v="ADHESIVO DEVCON  REF 2 TON EPOXY 14310 /  TUBO X 25 ML"/>
    <n v="31201601"/>
    <s v="SELECCIÓN ABREVIADA SUBASTA INVERSA (NO DISPONIBLE)"/>
    <n v="3"/>
    <n v="10"/>
    <n v="10"/>
    <n v="11"/>
    <n v="935000"/>
    <s v="UNIDAD"/>
    <s v="NO SOLICITADAS"/>
  </r>
  <r>
    <x v="17"/>
    <s v="02-02-01-004-002"/>
    <s v="02-02-01-004-002"/>
    <s v="Materiales y suministros - Productos metálicos elaborados (excepto maquinaria y equipo)"/>
    <s v="CINTA DE ALUMINIO 5 CMS ANCHO REF A-A-883 / MIL-T23377"/>
    <n v="31201521"/>
    <s v="SELECCIÓN ABREVIADA SUBASTA INVERSA (NO DISPONIBLE)"/>
    <n v="3"/>
    <n v="10"/>
    <n v="10"/>
    <n v="2"/>
    <n v="690000"/>
    <s v="UNIDAD"/>
    <s v="NO SOLICITADAS"/>
  </r>
  <r>
    <x v="17"/>
    <s v="02-02-01-003-004"/>
    <s v="02-02-01-003-004-02"/>
    <s v="Materiales y suministros - Productos químicos inorgánicos básicos n. C. P."/>
    <s v="KIT DE TEST TIPO MICROBMONITOR 2 MICROBIOLOGICAL CONTAMINATION TEST / KIT REF 0901000020"/>
    <n v="15121530"/>
    <s v="SELECCIÓN ABREVIADA SUBASTA INVERSA (NO DISPONIBLE)"/>
    <n v="3"/>
    <n v="10"/>
    <n v="10"/>
    <n v="6"/>
    <n v="13487526.260000002"/>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BIOCIDA TIPO BIOBOR JF FUEL MICROBIOCIDE REF 65217-1"/>
    <n v="15121530"/>
    <s v="SELECCIÓN ABREVIADA SUBASTA INVERSA (NO DISPONIBLE)"/>
    <n v="3"/>
    <n v="10"/>
    <n v="10"/>
    <n v="1"/>
    <n v="704303.49"/>
    <s v="GALON"/>
    <s v="NO SOLICITADAS"/>
  </r>
  <r>
    <x v="17"/>
    <s v="02-02-01-003-005"/>
    <s v="02-02-01-003-005-04"/>
    <s v="Materiales y suministros - Productos químicos n. C. P."/>
    <s v="PEGANTE PARA CERAMICA X 25 KG"/>
    <n v="31201600"/>
    <s v="SELECCIÓN ABREVIADA MENOR CUANTÍA"/>
    <n v="1"/>
    <n v="4"/>
    <n v="10"/>
    <n v="80"/>
    <n v="2646000"/>
    <s v="UNIDAD"/>
    <s v="NO SOLICITADAS"/>
  </r>
  <r>
    <x v="17"/>
    <s v="02-02-01-003-005"/>
    <s v="02-02-01-003-005-04"/>
    <s v="Materiales y suministros - Productos químicos n. C. P."/>
    <s v="PEGANTE PARA PORCELANATO X 25 KG"/>
    <n v="31201600"/>
    <s v="SELECCIÓN ABREVIADA MENOR CUANTÍA"/>
    <n v="1"/>
    <n v="4"/>
    <n v="10"/>
    <n v="25"/>
    <n v="1102500"/>
    <s v="UNIDAD"/>
    <s v="NO SOLICITADAS"/>
  </r>
  <r>
    <x v="17"/>
    <s v="02-02-01-004-002"/>
    <s v="02-02-01-004-002"/>
    <s v="Materiales y suministros - Productos metálicos elaborados (excepto maquinaria y equipo)"/>
    <s v="PERFILERIA ESTRUCTURAL EN C (100 X 50 X 2) X 6M"/>
    <n v="30102300"/>
    <s v="SELECCIÓN ABREVIADA MENOR CUANTÍA"/>
    <n v="1"/>
    <n v="4"/>
    <n v="10"/>
    <n v="15"/>
    <n v="1405680"/>
    <s v="UNIDAD"/>
    <s v="NO SOLICITADAS"/>
  </r>
  <r>
    <x v="17"/>
    <s v="02-02-01-004-002"/>
    <s v="02-02-01-004-002"/>
    <s v="Materiales y suministros - Productos metálicos elaborados (excepto maquinaria y equipo)"/>
    <s v="PERFILERIA METALICA PARA MARCO DE PUERTA"/>
    <n v="30102300"/>
    <s v="SELECCIÓN ABREVIADA MENOR CUANTÍA"/>
    <n v="1"/>
    <n v="4"/>
    <n v="10"/>
    <n v="10"/>
    <n v="661500"/>
    <s v="UNIDAD"/>
    <s v="NO SOLICITADAS"/>
  </r>
  <r>
    <x v="17"/>
    <s v="02-02-01-004-002"/>
    <s v="02-02-01-004-002"/>
    <s v="Materiales y suministros - Productos metálicos elaborados (excepto maquinaria y equipo)"/>
    <s v="PERFILERIA METALICA PARA MARCO VENTANA"/>
    <n v="30102300"/>
    <s v="SELECCIÓN ABREVIADA MENOR CUANTÍA"/>
    <n v="1"/>
    <n v="4"/>
    <n v="10"/>
    <n v="10"/>
    <n v="661500"/>
    <s v="UNIDAD"/>
    <s v="NO SOLICITADAS"/>
  </r>
  <r>
    <x v="17"/>
    <s v="02-02-01-004-002"/>
    <s v="02-02-01-004-002"/>
    <s v="Materiales y suministros - Productos metálicos elaborados (excepto maquinaria y equipo)"/>
    <s v="PERFILERIA PARA DRYWALL OMEGA X 2,44"/>
    <n v="30102300"/>
    <s v="SELECCIÓN ABREVIADA MENOR CUANTÍA"/>
    <n v="1"/>
    <n v="4"/>
    <n v="10"/>
    <n v="15"/>
    <n v="132300"/>
    <s v="UNIDAD"/>
    <s v="NO SOLICITADAS"/>
  </r>
  <r>
    <x v="17"/>
    <s v="02-02-01-003-005"/>
    <s v="02-02-01-003-005-01"/>
    <s v="Materiales y suministros - Pinturas y barnices y productos relacionados; colores para la pintura artística; tintas"/>
    <s v="PINTURA EN AEROSOL TT-P-1757 COLOR BLACK BRILLANTE  FED-STD 17038 /16 ONZAS"/>
    <n v="31211507"/>
    <s v="SELECCIÓN ABREVIADA SUBASTA INVERSA (NO DISPONIBLE)"/>
    <n v="4"/>
    <n v="6"/>
    <n v="10"/>
    <n v="12"/>
    <n v="3427200"/>
    <s v="UNIDAD"/>
    <s v="NO SOLICITADAS"/>
  </r>
  <r>
    <x v="17"/>
    <s v="02-02-01-003-005"/>
    <s v="02-02-01-003-005-01"/>
    <s v="Materiales y suministros - Pinturas y barnices y productos relacionados; colores para la pintura artística; tintas"/>
    <s v="PINTURA EN AEROSOL  TT-P-1757 /COLOR BLACK MATE FED-STD 37038 / 16 ONZAS"/>
    <n v="31211507"/>
    <s v="SELECCIÓN ABREVIADA SUBASTA INVERSA (NO DISPONIBLE)"/>
    <n v="4"/>
    <n v="6"/>
    <n v="10"/>
    <n v="13"/>
    <n v="3712800"/>
    <s v="UNIDAD"/>
    <s v="NO SOLICITADAS"/>
  </r>
  <r>
    <x v="17"/>
    <s v="02-02-01-003-005"/>
    <s v="02-02-01-003-005-01"/>
    <s v="Materiales y suministros - Pinturas y barnices y productos relacionados; colores para la pintura artística; tintas"/>
    <s v="PINTURA EN AEROSOL    TT-P-1757  / COLOR WHITE BRILLANTE FED-STD  17925  / 16 ONZAS"/>
    <n v="31211507"/>
    <s v="SELECCIÓN ABREVIADA SUBASTA INVERSA (NO DISPONIBLE)"/>
    <n v="4"/>
    <n v="6"/>
    <n v="10"/>
    <n v="13"/>
    <n v="3712800"/>
    <s v="UNIDAD"/>
    <s v="NO SOLICITADAS"/>
  </r>
  <r>
    <x v="17"/>
    <s v="02-02-01-003-005"/>
    <s v="02-02-01-003-005-01"/>
    <s v="Materiales y suministros - Pinturas y barnices y productos relacionados; colores para la pintura artística; tintas"/>
    <s v="PINTURA EN AEROSOL  TT-P-1757 / COLOR GRAY  SEMI GLOSS FED-STD 26173  / 16 ONZAS"/>
    <n v="31211507"/>
    <s v="SELECCIÓN ABREVIADA SUBASTA INVERSA (NO DISPONIBLE)"/>
    <n v="4"/>
    <n v="6"/>
    <n v="10"/>
    <n v="12"/>
    <n v="3427200"/>
    <s v="UNIDAD"/>
    <s v="NO SOLICITADAS"/>
  </r>
  <r>
    <x v="17"/>
    <s v="02-02-01-003-005"/>
    <s v="02-02-01-003-005-01"/>
    <s v="Materiales y suministros - Pinturas y barnices y productos relacionados; colores para la pintura artística; tintas"/>
    <s v="PINTURA EN AEROSOL EPOXY PRIMER  MIL-PRF-23377 / 16 ONZAS"/>
    <n v="31211507"/>
    <s v="SELECCIÓN ABREVIADA SUBASTA INVERSA (NO DISPONIBLE)"/>
    <n v="4"/>
    <n v="6"/>
    <n v="10"/>
    <n v="24"/>
    <n v="6854400"/>
    <s v="UNIDAD"/>
    <s v="NO SOLICITADAS"/>
  </r>
  <r>
    <x v="17"/>
    <s v="02-02-01-003-005"/>
    <s v="02-02-01-003-005-01"/>
    <s v="Materiales y suministros - Pinturas y barnices y productos relacionados; colores para la pintura artística; tintas"/>
    <s v="POLEURETANO MIL-PRF-85285E TYPE IV CLASS H GRIS SEMIBRILLANTE FED-STD-26118 / PRESENTACIÓN X KIT / GL"/>
    <n v="31211500"/>
    <s v="SELECCIÓN ABREVIADA SUBASTA INVERSA (NO DISPONIBLE)"/>
    <n v="4"/>
    <n v="6"/>
    <n v="10"/>
    <n v="12"/>
    <n v="21420000"/>
    <s v="UNIDAD"/>
    <s v="NO SOLICITADAS"/>
  </r>
  <r>
    <x v="17"/>
    <s v="02-02-01-003-005"/>
    <s v="02-02-01-003-005-01"/>
    <s v="Materiales y suministros - Pinturas y barnices y productos relacionados; colores para la pintura artística; tintas"/>
    <s v="POLEURETANO MIL-PRF-85285E TYPE IV CLASS H AMARILLO BRILLANTE FED-STD 13655 / PRESENTACIÓN X KIT / GL"/>
    <n v="31211500"/>
    <s v="SELECCIÓN ABREVIADA SUBASTA INVERSA (NO DISPONIBLE)"/>
    <n v="4"/>
    <n v="6"/>
    <n v="10"/>
    <n v="1"/>
    <n v="2082500"/>
    <s v="UNIDAD"/>
    <s v="NO SOLICITADAS"/>
  </r>
  <r>
    <x v="17"/>
    <s v="02-02-01-003-005"/>
    <s v="02-02-01-003-005-01"/>
    <s v="Materiales y suministros - Pinturas y barnices y productos relacionados; colores para la pintura artística; tintas"/>
    <s v="NEGRO NON-SKID A-A-59166 TIPO II FS 37038"/>
    <n v="31211507"/>
    <s v="SELECCIÓN ABREVIADA SUBASTA INVERSA (NO DISPONIBLE)"/>
    <n v="4"/>
    <n v="6"/>
    <n v="10"/>
    <n v="2"/>
    <n v="4046000"/>
    <s v="UNIDAD"/>
    <s v="NO SOLICITADAS"/>
  </r>
  <r>
    <x v="17"/>
    <s v="02-02-02-007-003"/>
    <s v="02-02-02-007-003-01"/>
    <s v="Adquisición de servicios - Servicios de arrendamiento o alquiler de maquinaria y equipo sin operario"/>
    <s v="SERVICIO FOTOCOPIADO E IMPRESIÓN A TODO COSTO"/>
    <n v="80161801"/>
    <s v="MÍNIMA CUANTÍA"/>
    <n v="2"/>
    <n v="10"/>
    <n v="10"/>
    <n v="1"/>
    <n v="37000000"/>
    <s v="GLOBAL"/>
    <s v="SI EN TRAMITE"/>
  </r>
  <r>
    <x v="17"/>
    <s v="02-02-02-008-005"/>
    <s v="02-02-02-008-005-03"/>
    <s v="Adquisición de servicios - Servicios de limpieza"/>
    <s v="SERVICIO DE ASEO Y LIMPIEZA VF 2021"/>
    <n v="76111500"/>
    <s v="SELECCIÓN ABREVIADA - ACUERDO MARCO"/>
    <n v="3"/>
    <n v="9"/>
    <n v="10"/>
    <n v="1"/>
    <n v="15000000"/>
    <s v="GLOBAL"/>
    <s v="SI EN TRAMITE"/>
  </r>
  <r>
    <x v="17"/>
    <s v="02-02-01-004-002"/>
    <s v="02-02-01-004-002"/>
    <s v="Materiales y suministros - Productos metálicos elaborados (excepto maquinaria y equipo)"/>
    <s v="PERFILERIA PARA DRYWALL VIGUETA X 2,44"/>
    <n v="30102300"/>
    <s v="SELECCIÓN ABREVIADA MENOR CUANTÍA"/>
    <n v="1"/>
    <n v="4"/>
    <n v="10"/>
    <n v="15"/>
    <n v="132300"/>
    <s v="UNIDAD"/>
    <s v="NO SOLICITADAS"/>
  </r>
  <r>
    <x v="17"/>
    <s v="02-02-02-008-003"/>
    <s v="02-02-02-008-003-04-4"/>
    <s v="Adquisición de servicios - Servicios de ensayo y análisis técnicos"/>
    <s v="ANALISIS FISICOQUIMICO Y MICROBIOLOGICO DE AGUA VF 2021          "/>
    <n v="70171501"/>
    <s v="MÍNIMA CUANTÍA"/>
    <n v="1"/>
    <n v="11"/>
    <n v="10"/>
    <n v="1"/>
    <n v="3650682"/>
    <s v="GLOBAL"/>
    <s v="SI EN TRAMITE"/>
  </r>
  <r>
    <x v="17"/>
    <s v="02-02-02-005-004"/>
    <s v="02-02-02-005-004-02-5"/>
    <s v="Adquisición de servicios - Servicios generales de construcción de tuberías y cables locales, y obras conexas"/>
    <s v="FUNCIONAMIENTO PTAR Y PTAP CACOM-4- FLANDES-CERRO LA MARIA Y AREAS COMPLEMENTARIAS VF 2021"/>
    <n v="76121701"/>
    <s v="SELECCIÓN ABREVIADA MENOR CUANTÍA"/>
    <n v="2"/>
    <n v="4"/>
    <n v="10"/>
    <n v="1"/>
    <n v="40000000"/>
    <s v="GLOBAL"/>
    <s v="SI EN TRAMITE"/>
  </r>
  <r>
    <x v="17"/>
    <s v="02-02-01-004-003"/>
    <s v="02-02-01-004-003-09"/>
    <s v="Materiales y suministros - Otras máquinas para usos generales y sus partes y piezas"/>
    <s v="PETROLIZADORAS (GUN OIL SPRAY P/N: YA746)"/>
    <n v="27112901"/>
    <s v="MÍNIMA CUANTÍA"/>
    <n v="3"/>
    <n v="6"/>
    <n v="10"/>
    <n v="1"/>
    <n v="854777"/>
    <s v="UNIDAD"/>
    <s v="NO SOLICITADAS"/>
  </r>
  <r>
    <x v="17"/>
    <s v="02-02-01-003-005"/>
    <s v="02-02-01-003-005-01"/>
    <s v="Materiales y suministros - Pinturas y barnices y productos relacionados; colores para la pintura artística; tintas"/>
    <s v="PINTURA ACRILICA PARA CANCHAS VARIOS COLORES"/>
    <n v="31211508"/>
    <s v="SELECCIÓN ABREVIADA MENOR CUANTÍA"/>
    <n v="1"/>
    <n v="4"/>
    <n v="10"/>
    <n v="8"/>
    <n v="1499400"/>
    <s v="GALON"/>
    <s v="NO SOLICITADAS"/>
  </r>
  <r>
    <x v="17"/>
    <s v="02-02-02-008-005"/>
    <s v="02-02-02-008-005-09-7"/>
    <s v="Adquisición de servicios - Servicios de mantenimiento y cuidado del paisaje"/>
    <s v="CORTE DE PRADOS VF 2021 "/>
    <n v="70111706"/>
    <s v="SELECCIÓN ABREVIADA MENOR CUANTÍA"/>
    <n v="1"/>
    <n v="12"/>
    <n v="10"/>
    <n v="1"/>
    <n v="16948000"/>
    <s v="GLOBAL"/>
    <s v="SI EN TRAMITE"/>
  </r>
  <r>
    <x v="17"/>
    <s v="02-02-01-003-005"/>
    <s v="02-02-01-003-005-01"/>
    <s v="Materiales y suministros - Pinturas y barnices y productos relacionados; colores para la pintura artística; tintas"/>
    <s v="PINTURA DE TRAFICO REFLECTIVA CUALQUIER COLOR CUÑETE"/>
    <n v="31211500"/>
    <s v="SELECCIÓN ABREVIADA MENOR CUANTÍA"/>
    <n v="1"/>
    <n v="4"/>
    <n v="10"/>
    <n v="20"/>
    <n v="9922500"/>
    <s v="UNIDAD"/>
    <s v="NO SOLICITADAS"/>
  </r>
  <r>
    <x v="17"/>
    <s v="02-02-02-007-003"/>
    <s v="02-02-02-007-003-01"/>
    <s v="Adquisición de servicios - Servicios de arrendamiento o alquiler de maquinaria y equipo sin operario"/>
    <s v="AMARRE VF 2022 SERVICIO FOTOCOPIADO E IMPRESIÓN A TODO COSTO"/>
    <n v="80161801"/>
    <s v="MÍNIMA CUANTÍA"/>
    <n v="2"/>
    <n v="10"/>
    <n v="10"/>
    <n v="1"/>
    <n v="2000000"/>
    <s v="GLOBAL"/>
    <s v="SI EN TRAMITE"/>
  </r>
  <r>
    <x v="17"/>
    <s v="02-02-02-005-004"/>
    <s v="02-02-02-005-004-05"/>
    <s v="Adquisición de servicios - Servicios especiales de construcción"/>
    <s v="AMARRE VF 2022 SERVICIOS ESPECIALES DE CONSTRUCCION-MANO DE OBRA CUADRILLAS"/>
    <n v="72101500"/>
    <s v="MÍNIMA CUANTÍA"/>
    <n v="1"/>
    <n v="11"/>
    <n v="10"/>
    <n v="1"/>
    <n v="2000000"/>
    <s v="GLOBAL"/>
    <s v="SI EN TRAMITE"/>
  </r>
  <r>
    <x v="17"/>
    <s v="02-02-02-008-007"/>
    <s v="02-02-02-008-007-01-4"/>
    <s v="Adquisición de servicios - Servicios de mantenimiento y reparación de maquinaria y equipo de transporte"/>
    <s v="AMARRE VF 2022 MANTENIMIENTO PARQUE AUTOMOTOR"/>
    <n v="78181500"/>
    <s v="MÍNIMA CUANTÍA"/>
    <n v="2"/>
    <n v="10"/>
    <n v="10"/>
    <n v="1"/>
    <n v="6000000"/>
    <s v="GLOBAL"/>
    <s v="SI EN TRAMITE"/>
  </r>
  <r>
    <x v="17"/>
    <s v="02-02-02-008-005"/>
    <s v="02-02-02-008-005-03"/>
    <s v="Adquisición de servicios - Servicios de limpieza"/>
    <s v="AMARRE VF 2022 SERVICIO DE ASEO Y LIMPIEZA"/>
    <n v="76111500"/>
    <s v="SELECCIÓN ABREVIADA - ACUERDO MARCO"/>
    <n v="3"/>
    <n v="9"/>
    <n v="16"/>
    <n v="1"/>
    <n v="4995264.28"/>
    <s v="GLOBAL"/>
    <s v="SI EN TRAMITE"/>
  </r>
  <r>
    <x v="17"/>
    <s v="02-02-02-008-005"/>
    <s v="02-02-02-008-005-03"/>
    <s v="Adquisición de servicios - Servicios de limpieza"/>
    <s v="AMARRE VF 2022 SERVICIO DE ASEO Y LIMPIEZA"/>
    <n v="76111500"/>
    <s v="SELECCIÓN ABREVIADA - ACUERDO MARCO"/>
    <n v="3"/>
    <n v="9"/>
    <n v="10"/>
    <n v="1"/>
    <n v="1000000"/>
    <s v="GLOBAL"/>
    <s v="SI EN TRAMITE"/>
  </r>
  <r>
    <x v="17"/>
    <s v="02-02-01-003-005"/>
    <s v="02-02-01-003-005-01"/>
    <s v="Materiales y suministros - Pinturas y barnices y productos relacionados; colores para la pintura artística; tintas"/>
    <s v="PINTURA DE TRAFICO REFLECTIVA CUALQUIER COLOR GALON"/>
    <n v="31211500"/>
    <s v="SELECCIÓN ABREVIADA MENOR CUANTÍA"/>
    <n v="1"/>
    <n v="4"/>
    <n v="10"/>
    <n v="20"/>
    <n v="1984500"/>
    <s v="GALON"/>
    <s v="NO SOLICITADAS"/>
  </r>
  <r>
    <x v="17"/>
    <s v="02-02-02-008-003"/>
    <s v="02-02-02-008-003-04-4"/>
    <s v="Adquisición de servicios - Servicios de ensayo y análisis técnicos"/>
    <s v="AMARRE VF 2022 ANALISIS FISICOQUIMICO Y MICROBIOLOGICO DE AGUA          "/>
    <n v="70171501"/>
    <s v="MÍNIMA CUANTÍA"/>
    <n v="1"/>
    <n v="11"/>
    <n v="10"/>
    <n v="1"/>
    <n v="1800000"/>
    <s v="GLOBAL"/>
    <s v="SI EN TRAMITE"/>
  </r>
  <r>
    <x v="17"/>
    <s v="02-02-02-005-004"/>
    <s v="02-02-02-005-004-02-5"/>
    <s v="Adquisición de servicios - Servicios generales de construcción de tuberías y cables locales, y obras conexas"/>
    <s v="AMARRE VF 2022 FUNCIONAMIENTO PTAR Y PTAP CACOM-4- FLANDES-CERRO LA MARIA Y AREAS COMPLEMENTARIAS"/>
    <n v="76121701"/>
    <s v="SELECCIÓN ABREVIADA MENOR CUANTÍA"/>
    <n v="2"/>
    <n v="4"/>
    <n v="10"/>
    <n v="1"/>
    <n v="20000000"/>
    <s v="GLOBAL"/>
    <s v="SI EN TRAMITE"/>
  </r>
  <r>
    <x v="17"/>
    <s v="02-02-02-008-003"/>
    <s v="02-02-02-008-003-04-4"/>
    <s v="Adquisición de servicios - Servicios de ensayo y análisis técnicos"/>
    <s v="AMARRE VF 2022 SERVICIOS MEDICOS VETERINARIOS PARA LOS SEMOVIENTES DEL GRUSE 45"/>
    <n v="70122000"/>
    <s v="MÍNIMA CUANTÍA"/>
    <n v="1"/>
    <n v="10"/>
    <n v="10"/>
    <n v="1"/>
    <n v="1300000"/>
    <s v="GLOBAL"/>
    <s v="SI EN TRAMITE"/>
  </r>
  <r>
    <x v="17"/>
    <s v="02-02-02-010"/>
    <s v="02-02-02-010"/>
    <s v="Adquisición de servicios - Viáticos de los funcionarios en comisión"/>
    <s v="PAGO VIATICOS AL INTERIOR MES DE ENERO DE 2021"/>
    <n v="92112300"/>
    <s v="SOLICITUD DE INFORMACIÓN A LOS PROVEEDORES"/>
    <n v="1"/>
    <n v="11"/>
    <n v="10"/>
    <n v="1"/>
    <n v="93800000"/>
    <s v="GLOBAL"/>
    <s v="NO SOLICITADAS"/>
  </r>
  <r>
    <x v="17"/>
    <s v="02-02-02-010"/>
    <s v="02-02-02-010"/>
    <s v="Adquisición de servicios - Viáticos de los funcionarios en comisión"/>
    <s v="AUXILIO DE MARCHA Y CARRETERA SOLDADOS REGULARES 3/19 Y SOLDADOS BACHILLERES 4/19"/>
    <n v="92112300"/>
    <s v="SOLICITUD DE INFORMACIÓN A LOS PROVEEDORES"/>
    <n v="0"/>
    <n v="0"/>
    <n v="10"/>
    <n v="1"/>
    <n v="2432239"/>
    <s v="GLOBAL"/>
    <s v=""/>
  </r>
  <r>
    <x v="17"/>
    <s v="02-02-02-010"/>
    <s v="02-02-02-010"/>
    <s v="Adquisición de servicios - Viáticos de los funcionarios en comisión"/>
    <s v="DESACUARTELAMIENTO DE SOLDADOS CONTINGENTE 2/19"/>
    <n v="92112300"/>
    <s v="SOLICITUD DE INFORMACIÓN A LOS PROVEEDORES"/>
    <n v="0"/>
    <n v="0"/>
    <n v="10"/>
    <n v="1"/>
    <n v="441730"/>
    <s v="GLOBAL"/>
    <s v=""/>
  </r>
  <r>
    <x v="17"/>
    <s v="02-02-02-010"/>
    <s v="02-02-02-010"/>
    <s v="Adquisición de servicios - Viáticos de los funcionarios en comisión"/>
    <s v="AUXILIO DE MARCHA Y CARRETERA SOLDADOS BACHILLERES VOTANTES PRIMER CONTINGENTE 2020"/>
    <n v="92112300"/>
    <s v="SOLICITUD DE INFORMACIÓN A LOS PROVEEDORES"/>
    <n v="0"/>
    <n v="0"/>
    <n v="10"/>
    <n v="1"/>
    <n v="326384"/>
    <s v="GLOBAL"/>
    <s v=""/>
  </r>
  <r>
    <x v="17"/>
    <s v="02-02-02-008-005"/>
    <s v="02-02-02-008-005-03"/>
    <s v="Adquisición de servicios - Servicios de limpieza"/>
    <s v="SERVICIO DE ASEO Y LIMPIEZA"/>
    <n v="76111500"/>
    <s v="SELECCIÓN ABREVIADA - ACUERDO MARCO"/>
    <n v="3"/>
    <n v="9"/>
    <n v="10"/>
    <n v="1"/>
    <n v="24422224.43"/>
    <s v="GLOBAL"/>
    <s v="SI EN TRAMITE"/>
  </r>
  <r>
    <x v="17"/>
    <s v="02-02-02-008-005"/>
    <s v="02-02-02-008-005-03"/>
    <s v="Adquisición de servicios - Servicios de limpieza"/>
    <s v="SERVICIO DE ASEO Y LIMPIEZA VF 2021"/>
    <n v="76111500"/>
    <s v="SELECCIÓN ABREVIADA - ACUERDO MARCO"/>
    <n v="3"/>
    <n v="9"/>
    <n v="10"/>
    <n v="1"/>
    <n v="31589349.530000001"/>
    <s v="GLOBAL"/>
    <s v="SI EN TRAMITE"/>
  </r>
  <r>
    <x v="17"/>
    <s v="02-02-02-009-004"/>
    <s v="02-02-02-009-004-01"/>
    <s v="Adquisición de servicios - Servicios de alcantarillado, servicios de limpieza, tratamiento de aguas residuales y tanques sépticos"/>
    <s v="SERVICIO ASEO Y RECOLECCIÓN DE BASURAS MES DE ENERO DE2021"/>
    <n v="76121501"/>
    <s v="SOLICITUD DE INFORMACIÓN A LOS PROVEEDORES"/>
    <n v="1"/>
    <n v="12"/>
    <n v="16"/>
    <n v="1"/>
    <n v="5697983"/>
    <s v="GLOBAL"/>
    <s v="NO SOLICITADAS"/>
  </r>
  <r>
    <x v="17"/>
    <s v="02-02-01-003-003"/>
    <s v="02-02-01-003-003-04"/>
    <s v="Materiales y suministros - Gas de petróleo y otros hidrocarburos gaseosos (excepto gas natural)"/>
    <s v="CANCELACION SERVICIO DE GAS MES DICIEMBRE"/>
    <n v="15111501"/>
    <s v="SOLICITUD DE INFORMACIÓN A LOS PROVEEDORES"/>
    <n v="1"/>
    <n v="12"/>
    <n v="10"/>
    <n v="1"/>
    <n v="2099750"/>
    <s v="GLOBAL"/>
    <s v="NO SOLICITADAS"/>
  </r>
  <r>
    <x v="17"/>
    <s v="02-02-02-008-005"/>
    <s v="02-02-02-008-005-09-7"/>
    <s v="Adquisición de servicios - Servicios de mantenimiento y cuidado del paisaje"/>
    <s v="SERVICIO DE CORTE DE PRADOS, PODA Y TALA DE ÁRBOLES"/>
    <s v="70111706;70111503"/>
    <s v="SELECCIÓN ABREVIADA MENOR CUANTÍA"/>
    <n v="1"/>
    <n v="12"/>
    <n v="10"/>
    <n v="1"/>
    <n v="29000000"/>
    <s v="GLOBAL"/>
    <s v="SI EN TRAMITE"/>
  </r>
  <r>
    <x v="17"/>
    <s v="02-02-02-006-009"/>
    <s v="02-02-02-006-009-01"/>
    <s v="Adquisición de servicios - Servicios de distribución de electricidad, y servicios de distribución de gas (por cuenta propia)"/>
    <s v="CANCELACION SERVICIO DE ENERGIA MES DICIEMBRE 2020"/>
    <n v="83101803"/>
    <s v="SOLICITUD DE INFORMACIÓN A LOS PROVEEDORES"/>
    <n v="1"/>
    <n v="12"/>
    <n v="16"/>
    <n v="1"/>
    <n v="179000"/>
    <s v="GLOBAL"/>
    <s v="NO SOLICITADAS"/>
  </r>
  <r>
    <x v="17"/>
    <s v="02-02-02-008-004"/>
    <s v="02-02-02-008-004-01"/>
    <s v="Adquisición de servicios - Servicios de telefonía y otras telecomunicaciones"/>
    <s v="SERVICIO DE TELEFONIA FIJA MES DE DICIEMBRE DE 2020"/>
    <n v="83111501"/>
    <s v="SOLICITUD DE INFORMACIÓN A LOS PROVEEDORES"/>
    <n v="1"/>
    <n v="12"/>
    <n v="10"/>
    <n v="1"/>
    <n v="194763"/>
    <s v="GLOBAL"/>
    <s v="NO SOLICITADAS"/>
  </r>
  <r>
    <x v="17"/>
    <s v="08-01-02-001"/>
    <s v="08-01-02-001"/>
    <s v="Impuestos - Impuesto predial"/>
    <s v="IMPUESTO PREDIAL MUNICIPIO DE FLANDES 2021"/>
    <n v="93161602"/>
    <s v="SOLICITUD DE INFORMACIÓN A LOS PROVEEDORES"/>
    <n v="2"/>
    <n v="11"/>
    <n v="10"/>
    <n v="1"/>
    <n v="29907244"/>
    <s v="GLOBAL"/>
    <s v="NO SOLICITADAS"/>
  </r>
  <r>
    <x v="17"/>
    <s v="08-03"/>
    <s v="08-03"/>
    <s v="Tasas y derechos administrativos"/>
    <s v="IMPUESTO PREDIAL MUNICIPIO DE FLANDES 2021"/>
    <n v="93161504"/>
    <s v="SOLICITUD DE INFORMACIÓN A LOS PROVEEDORES"/>
    <n v="2"/>
    <n v="11"/>
    <n v="10"/>
    <n v="1"/>
    <n v="6685156"/>
    <s v="GLOBAL"/>
    <s v="NO SOLICITADAS"/>
  </r>
  <r>
    <x v="17"/>
    <s v="08-01-02-001"/>
    <s v="08-01-02-001"/>
    <s v="Impuestos - Impuesto predial"/>
    <s v="CANCELACION IMPUESTO PREDIAL MELGAR, SOBRETASA AMBIENTAL E IMPUESTO BOMBERIL"/>
    <n v="93161602"/>
    <s v="SOLICITUD DE INFORMACIÓN A LOS PROVEEDORES"/>
    <n v="2"/>
    <n v="11"/>
    <n v="10"/>
    <n v="1"/>
    <n v="228804939"/>
    <s v="GLOBAL"/>
    <s v="NO SOLICITADAS"/>
  </r>
  <r>
    <x v="17"/>
    <s v="08-03"/>
    <s v="08-03"/>
    <s v="Tasas y derechos administrativos"/>
    <s v="CANCELACION IMPUESTO PREDIAL MELGAR, SOBRETASA AMBIENTAL E IMPUESTO BOMBERIL"/>
    <n v="93161504"/>
    <s v="SOLICITUD DE INFORMACIÓN A LOS PROVEEDORES"/>
    <n v="2"/>
    <n v="11"/>
    <n v="10"/>
    <n v="1"/>
    <n v="54394311"/>
    <s v="GLOBAL"/>
    <s v="NO SOLICITADAS"/>
  </r>
  <r>
    <x v="17"/>
    <s v="02-02-01-004-002"/>
    <s v="02-02-01-004-002"/>
    <s v="Materiales y suministros - Productos metálicos elaborados (excepto maquinaria y equipo)"/>
    <s v="ACOPLE FUSIL TRAMO CUBICO: LARGO 2,5 IN, ANCHO: 2,5 IN, ALTO: 3,0 IN "/>
    <n v="31163000"/>
    <s v="CONTRATACIÓN DIRECTA"/>
    <n v="3"/>
    <n v="3"/>
    <n v="10"/>
    <n v="4"/>
    <n v="1470840"/>
    <s v="UNIDAD"/>
    <s v="NO SOLICITADAS"/>
  </r>
  <r>
    <x v="17"/>
    <s v="02-02-01-004-002"/>
    <s v="02-02-01-004-002"/>
    <s v="Materiales y suministros - Productos metálicos elaborados (excepto maquinaria y equipo)"/>
    <s v="BASE SOPORTE- TRAMO CILINDRO DIAMETRO 5 IN, LONGITUD 5 IN"/>
    <n v="30241504"/>
    <s v="CONTRATACIÓN DIRECTA"/>
    <n v="3"/>
    <n v="3"/>
    <n v="10"/>
    <n v="4"/>
    <n v="923440"/>
    <s v="UNIDAD"/>
    <s v="NO SOLICITADAS"/>
  </r>
  <r>
    <x v="17"/>
    <s v="02-02-01-004-002"/>
    <s v="02-02-01-004-002"/>
    <s v="Materiales y suministros - Productos metálicos elaborados (excepto maquinaria y equipo)"/>
    <s v="VASTAGO SOPORTE- TUBO PERFORADO DIAMETRO EXTERIOR 1,5 IN, ESPESOR 0,250 IN, LONGITUD 12 IN"/>
    <n v="40141645"/>
    <s v="CONTRATACIÓN DIRECTA"/>
    <n v="3"/>
    <n v="3"/>
    <n v="10"/>
    <n v="4"/>
    <n v="1661240"/>
    <s v="UNIDAD"/>
    <s v="NO SOLICITADAS"/>
  </r>
  <r>
    <x v="17"/>
    <s v="02-02-01-004-002"/>
    <s v="02-02-01-004-002"/>
    <s v="Materiales y suministros - Productos metálicos elaborados (excepto maquinaria y equipo)"/>
    <s v="PLACA ACOPLE- PLACA CUADRADA LARGOR 23 IN, ANCHO 23 IN, ESPESOR 0,250 IN"/>
    <n v="30241504"/>
    <s v="CONTRATACIÓN DIRECTA"/>
    <n v="3"/>
    <n v="3"/>
    <n v="10"/>
    <n v="4"/>
    <n v="4279240"/>
    <s v="UNIDAD"/>
    <s v="NO SOLICITADAS"/>
  </r>
  <r>
    <x v="17"/>
    <s v="02-02-02-008-007"/>
    <s v="02-02-02-008-007-01-5"/>
    <s v="Adquisición de servicios - Servicios de mantenimiento y reparación de otra maquinaria y otro equipo"/>
    <s v="SERVICIO DE MANTENIMIENTO Y REPARACION DE EQUIPOS ELECTRICOS (PROYECTORES DE VIDEO, VIDEO BEAM)"/>
    <n v="73152108"/>
    <s v="MÍNIMA CUANTÍA"/>
    <n v="2"/>
    <n v="4"/>
    <n v="10"/>
    <n v="1"/>
    <n v="3592800"/>
    <s v="GLOBAL"/>
    <s v="NO SOLICITADAS"/>
  </r>
  <r>
    <x v="17"/>
    <s v="02-02-02-006-009"/>
    <s v="02-02-02-006-009-01"/>
    <s v="Adquisición de servicios - Servicios de distribución de electricidad, y servicios de distribución de gas (por cuenta propia)"/>
    <s v="SERVICIO ENERGIA (CACOM-4, FLANDES, LA MARÍA Y SISTEMA DE BOMBEO LA REFORMA)"/>
    <n v="83101803"/>
    <s v="SOLICITUD DE INFORMACIÓN A LOS PROVEEDORES"/>
    <n v="1"/>
    <n v="12"/>
    <n v="10"/>
    <n v="1"/>
    <n v="310181419.55000007"/>
    <s v="GLOBAL"/>
    <s v="NO SOLICITADAS"/>
  </r>
  <r>
    <x v="17"/>
    <s v="08-01-02-001"/>
    <s v="08-01-02-001"/>
    <s v="Impuestos - Impuesto predial"/>
    <s v="PAGO IMPUESTO PREDIAL MELGAR-SALENTO"/>
    <n v="93161602"/>
    <s v="SOLICITUD DE INFORMACIÓN A LOS PROVEEDORES"/>
    <n v="2"/>
    <n v="10"/>
    <n v="10"/>
    <n v="1"/>
    <n v="62252230"/>
    <s v="GLOBAL"/>
    <s v="NO SOLICITADAS"/>
  </r>
  <r>
    <x v="17"/>
    <s v="08-03"/>
    <s v="08-03"/>
    <s v="Tasas y derechos administrativos"/>
    <s v="PAGO SOBRE TASA AMBIENTAL E IMPUESTO BOMBERIL"/>
    <n v="93161504"/>
    <s v="SOLICITUD DE INFORMACIÓN A LOS PROVEEDORES"/>
    <n v="2"/>
    <n v="10"/>
    <n v="10"/>
    <n v="1"/>
    <n v="3537059"/>
    <s v="GLOBAL"/>
    <s v="NO SOLICITADAS"/>
  </r>
  <r>
    <x v="17"/>
    <s v="08-01-02-006"/>
    <s v="08-01-02-006"/>
    <s v="Impuestos - Impuesto sobre vehículos automotores"/>
    <s v="PAGO IMPUESTO DE VEHICULOS DEPARTAMENTOS DE TOLIMA Y VALLE"/>
    <n v="93161601"/>
    <s v="SOLICITUD DE INFORMACIÓN A LOS PROVEEDORES"/>
    <n v="2"/>
    <n v="10"/>
    <n v="10"/>
    <n v="1"/>
    <n v="1442600"/>
    <s v="GLOBAL"/>
    <s v="NO SOLICITADAS"/>
  </r>
  <r>
    <x v="17"/>
    <s v="02-02-01-003-003"/>
    <s v="02-02-01-003-003-04"/>
    <s v="Materiales y suministros - Gas de petróleo y otros hidrocarburos gaseosos (excepto gas natural)"/>
    <s v="PAGO SERVICIO GAS (TANQUEO Y SUMINISTRO DE CILINDROS) MES DE ENERO DE 2021"/>
    <n v="15111501"/>
    <s v="SOLICITUD DE INFORMACIÓN A LOS PROVEEDORES"/>
    <n v="2"/>
    <n v="10"/>
    <n v="10"/>
    <n v="1"/>
    <n v="3133690"/>
    <s v="GLOBAL"/>
    <s v="NO SOLICITADAS"/>
  </r>
  <r>
    <x v="17"/>
    <s v="02-02-02-009-004"/>
    <s v="02-02-02-009-004-01"/>
    <s v="Adquisición de servicios - Servicios de alcantarillado, servicios de limpieza, tratamiento de aguas residuales y tanques sépticos"/>
    <s v="PAGO SERVICIO ASEO Y RECOLECCIÓN DE BASURAS MES DE ENERO DE 2021"/>
    <n v="76121501"/>
    <s v="SOLICITUD DE INFORMACIÓN A LOS PROVEEDORES"/>
    <n v="2"/>
    <n v="10"/>
    <n v="16"/>
    <n v="1"/>
    <n v="7091981"/>
    <s v="GLOBAL"/>
    <s v="NO SOLICITADAS"/>
  </r>
  <r>
    <x v="17"/>
    <s v="02-02-01-003-008"/>
    <s v="02-02-01-003-008-09"/>
    <s v="Materiales y suministros - Otros artículos manufacturados n. C. P."/>
    <s v="TABLERO ACRILICO MOVIL 1.20*0.80+SOPORTE"/>
    <n v="44111900"/>
    <s v="MÍNIMA CUANTÍA"/>
    <n v="1"/>
    <n v="2"/>
    <n v="10"/>
    <n v="8"/>
    <n v="4140550"/>
    <s v="UNIDAD"/>
    <s v="NO SOLICITADAS"/>
  </r>
  <r>
    <x v="17"/>
    <s v="02-02-02-006-009"/>
    <s v="02-02-02-006-009-01"/>
    <s v="Adquisición de servicios - Servicios de distribución de electricidad, y servicios de distribución de gas (por cuenta propia)"/>
    <s v="PAGO SERVICIO ENERGÍA (CACOM-4, FLANDES, LA MARÍA Y SISTEMA DE BOMBEO LA REFORMA) MES DE ENERO DE 2021"/>
    <n v="83101803"/>
    <s v="SOLICITUD DE INFORMACIÓN A LOS PROVEEDORES"/>
    <n v="2"/>
    <n v="10"/>
    <n v="16"/>
    <n v="1"/>
    <n v="785002"/>
    <s v="GLOBAL"/>
    <s v="NO SOLICITADAS"/>
  </r>
  <r>
    <x v="17"/>
    <s v="02-02-02-008-004"/>
    <s v="02-02-02-008-004-01"/>
    <s v="Adquisición de servicios - Servicios de telefonía y otras telecomunicaciones"/>
    <s v="PAGO SERVICIO DE TELEFONIA FIJA MES DE ENERO DE 2021"/>
    <n v="83111501"/>
    <s v="SOLICITUD DE INFORMACIÓN A LOS PROVEEDORES"/>
    <n v="2"/>
    <n v="10"/>
    <n v="10"/>
    <n v="1"/>
    <n v="193692"/>
    <s v="GLOBAL"/>
    <s v="NO SOLICITADAS"/>
  </r>
  <r>
    <x v="17"/>
    <s v="02-02-02-010"/>
    <s v="02-02-02-010"/>
    <s v="Adquisición de servicios - Viáticos de los funcionarios en comisión"/>
    <s v="PAGO AUXILIO DE MARCHA Y CARRETERA SOLDADOS BACHILLERES 2020"/>
    <n v="92112300"/>
    <s v="SOLICITUD DE INFORMACIÓN A LOS PROVEEDORES"/>
    <n v="2"/>
    <n v="10"/>
    <n v="10"/>
    <n v="1"/>
    <n v="1918574"/>
    <s v="GLOBAL"/>
    <s v="NO SOLICITADAS"/>
  </r>
  <r>
    <x v="17"/>
    <s v="02-02-02-010"/>
    <s v="02-02-02-010"/>
    <s v="Adquisición de servicios - Viáticos de los funcionarios en comisión"/>
    <s v="PAGO VIATICOS COMISIONES AL INTERIOR DEL PAIS FEBRERO DE 2021"/>
    <n v="92112300"/>
    <s v="SOLICITUD DE INFORMACIÓN A LOS PROVEEDORES"/>
    <n v="2"/>
    <n v="10"/>
    <n v="10"/>
    <n v="1"/>
    <n v="88127000"/>
    <s v="GLOBAL"/>
    <s v="NO SOLICITADAS"/>
  </r>
  <r>
    <x v="17"/>
    <s v="02-01-01-004-005"/>
    <s v="02-01-01-004-005-02"/>
    <s v="Activos fijos - Maquinaria de informática y sus partes, piezas y accesorios"/>
    <s v="VIDEO BEAM GRUCO-GRUEA"/>
    <n v="45111616"/>
    <s v="MÍNIMA CUANTÍA"/>
    <n v="2"/>
    <n v="4"/>
    <n v="10"/>
    <n v="1"/>
    <n v="1725500"/>
    <s v="UNIDAD"/>
    <s v="NO SOLICITADAS"/>
  </r>
  <r>
    <x v="17"/>
    <s v="02-02-02-008-003"/>
    <s v="02-02-02-008-003-09"/>
    <s v="Adquisición de servicios - Otros servicios profesionales y técnicos n. C. P."/>
    <s v="SEGUIMIENTOS  AMBIENTALES"/>
    <n v="93161504"/>
    <s v="SOLICITUD DE INFORMACIÓN A LOS PROVEEDORES"/>
    <n v="3"/>
    <n v="9"/>
    <n v="10"/>
    <n v="1"/>
    <n v="4539112"/>
    <s v="GLOBAL"/>
    <s v="NO SOLICITADAS"/>
  </r>
  <r>
    <x v="17"/>
    <s v="02-02-02-009-004"/>
    <s v="02-02-02-009-004-01"/>
    <s v="Adquisición de servicios - Servicios de alcantarillado, servicios de limpieza, tratamiento de aguas residuales y tanques sépticos"/>
    <s v="SERVICIO ASEO Y RECOLECCIÓN DE BASURAS MES DE FEBRERO DE 2021"/>
    <n v="76121501"/>
    <s v="SOLICITUD DE INFORMACIÓN A LOS PROVEEDORES"/>
    <n v="3"/>
    <n v="9"/>
    <n v="16"/>
    <n v="1"/>
    <n v="6998904"/>
    <s v="GLOBAL"/>
    <s v="NO SOLICITADAS"/>
  </r>
  <r>
    <x v="17"/>
    <s v="02-02-02-008-004"/>
    <s v="02-02-02-008-004-06"/>
    <s v="Adquisición de servicios - Servicios de programación, distribución y transmisión de programas"/>
    <s v="SERVICIO SDE TELEVISION MES DE FEBRERO DE 2021"/>
    <n v="83111800"/>
    <s v="SOLICITUD DE INFORMACIÓN A LOS PROVEEDORES"/>
    <n v="3"/>
    <n v="9"/>
    <n v="10"/>
    <n v="1"/>
    <n v="803154"/>
    <s v="GLOBAL"/>
    <s v="NO SOLICITADAS"/>
  </r>
  <r>
    <x v="17"/>
    <s v="02-02-02-010"/>
    <s v="02-02-02-010"/>
    <s v="Adquisición de servicios - Viáticos de los funcionarios en comisión"/>
    <s v="AUXILIO DE MARCHA Y CARRETERA SOLDADOS REGULARES CUARTO CONTINGENTE 2019"/>
    <n v="92112300"/>
    <s v="SOLICITUD DE INFORMACIÓN A LOS PROVEEDORES"/>
    <n v="3"/>
    <n v="9"/>
    <n v="10"/>
    <n v="1"/>
    <n v="594903"/>
    <s v="GLOBAL"/>
    <s v=""/>
  </r>
  <r>
    <x v="17"/>
    <s v="02-02-02-010"/>
    <s v="02-02-02-010"/>
    <s v="Adquisición de servicios - Viáticos de los funcionarios en comisión"/>
    <s v="PAGO VIATICOS AL INTERIOR MES DE MARZO DE 2021 (DEL 01 AL 15 DE MARZO)"/>
    <n v="92112300"/>
    <s v="SOLICITUD DE INFORMACIÓN A LOS PROVEEDORES"/>
    <n v="3"/>
    <n v="9"/>
    <n v="10"/>
    <n v="1"/>
    <n v="82724000"/>
    <s v="GLOBAL"/>
    <s v="NO SOLICITADAS"/>
  </r>
  <r>
    <x v="17"/>
    <s v="02-02-01-003-003"/>
    <s v="02-02-01-003-003-04"/>
    <s v="Materiales y suministros - Gas de petróleo y otros hidrocarburos gaseosos (excepto gas natural)"/>
    <s v="CANCELACION SERVICIO DE GAS MES FEBRERO 2021"/>
    <n v="15111501"/>
    <s v="SOLICITUD DE INFORMACIÓN A LOS PROVEEDORES"/>
    <n v="3"/>
    <n v="9"/>
    <n v="10"/>
    <n v="1"/>
    <n v="2602824"/>
    <s v="GLOBAL"/>
    <s v="NO SOLICITADAS"/>
  </r>
  <r>
    <x v="17"/>
    <s v="08-03"/>
    <s v="08-03"/>
    <s v="Tasas y derechos administrativos"/>
    <s v="CANCELACION TASAS USO DE AGUA PERIODO 4- 2020"/>
    <n v="93161504"/>
    <s v="SOLICITUD DE INFORMACIÓN A LOS PROVEEDORES"/>
    <n v="2"/>
    <n v="11"/>
    <n v="10"/>
    <n v="1"/>
    <n v="623656"/>
    <s v="GLOBAL"/>
    <s v="NO SOLICITADAS"/>
  </r>
  <r>
    <x v="17"/>
    <s v="08-03"/>
    <s v="08-03"/>
    <s v="Tasas y derechos administrativos"/>
    <s v="CANCELACION TASAS RETRIBUTIVAS PERIODO OCTUBRE A DICIEMBRE 2020"/>
    <n v="93161504"/>
    <s v="SOLICITUD DE INFORMACIÓN A LOS PROVEEDORES"/>
    <n v="2"/>
    <n v="11"/>
    <n v="10"/>
    <n v="1"/>
    <n v="255840"/>
    <s v="GLOBAL"/>
    <s v="NO SOLICITADAS"/>
  </r>
  <r>
    <x v="17"/>
    <s v="02-02-02-010"/>
    <s v="02-02-02-010"/>
    <s v="Adquisición de servicios - Viáticos de los funcionarios en comisión"/>
    <s v="PAGO VIATICOS AL INTERIOR MES DE MARZO DE 2021 (DEL 16 AL 31 DE MARZO)"/>
    <n v="92112300"/>
    <s v="SOLICITUD DE INFORMACIÓN A LOS PROVEEDORES"/>
    <n v="3"/>
    <n v="9"/>
    <n v="10"/>
    <n v="1"/>
    <n v="61761000"/>
    <s v="GLOBAL"/>
    <s v="NO SOLICITADAS"/>
  </r>
  <r>
    <x v="17"/>
    <s v="02-02-02-008-004"/>
    <s v="02-02-02-008-004-06"/>
    <s v="Adquisición de servicios - Servicios de programación, distribución y transmisión de programas"/>
    <s v="SERVICIO DE TELEVISION MES DE ABRIL DE 2021"/>
    <n v="83111800"/>
    <s v="SOLICITUD DE INFORMACIÓN A LOS PROVEEDORES"/>
    <n v="3"/>
    <n v="9"/>
    <n v="10"/>
    <n v="1"/>
    <n v="706000"/>
    <s v="GLOBAL"/>
    <s v="NO SOLICITADAS"/>
  </r>
  <r>
    <x v="17"/>
    <s v="02-02-02-006-009"/>
    <s v="02-02-02-006-009-01"/>
    <s v="Adquisición de servicios - Servicios de distribución de electricidad, y servicios de distribución de gas (por cuenta propia)"/>
    <s v="SERVICIO ENERGÍA MES DE FEBRERO DE 2021"/>
    <n v="83101803"/>
    <s v="SOLICITUD DE INFORMACIÓN A LOS PROVEEDORES"/>
    <n v="3"/>
    <n v="9"/>
    <n v="16"/>
    <n v="1"/>
    <n v="48593077"/>
    <s v="GLOBAL"/>
    <s v="NO SOLICITADAS"/>
  </r>
  <r>
    <x v="17"/>
    <s v="02-02-02-006-009"/>
    <s v="02-02-02-006-009-01"/>
    <s v="Adquisición de servicios - Servicios de distribución de electricidad, y servicios de distribución de gas (por cuenta propia)"/>
    <s v="SERVICIO ENERGÍA MES DE FEBRERO DE 2021"/>
    <n v="83101803"/>
    <s v="SOLICITUD DE INFORMACIÓN A LOS PROVEEDORES"/>
    <n v="3"/>
    <n v="9"/>
    <n v="10"/>
    <n v="1"/>
    <n v="164349346.33000001"/>
    <s v="GLOBAL"/>
    <s v="NO SOLICITADAS"/>
  </r>
  <r>
    <x v="17"/>
    <s v="02-02-02-008-004"/>
    <s v="02-02-02-008-004-01"/>
    <s v="Adquisición de servicios - Servicios de telefonía y otras telecomunicaciones"/>
    <s v="SERVICIO DE TELEFONIA FIJA MES DE FEBRERO DE 2021"/>
    <n v="83111501"/>
    <s v="SOLICITUD DE INFORMACIÓN A LOS PROVEEDORES"/>
    <n v="3"/>
    <n v="9"/>
    <n v="10"/>
    <n v="1"/>
    <n v="192021"/>
    <s v="GLOBAL"/>
    <s v="NO SOLICITADAS"/>
  </r>
  <r>
    <x v="17"/>
    <s v="02-02-02-005-004"/>
    <s v="02-02-02-005-004-01-2"/>
    <s v="Adquisición de servicios - Servicios generales de construcción de edificaciones no residenciales"/>
    <s v="MANTENIMIENTO Y ADECUACIÓN  HANGAR DE ABASTECIMIENTOS"/>
    <n v="72102900"/>
    <s v="LICITACIÓN PÚBLICA"/>
    <n v="2"/>
    <n v="9"/>
    <n v="10"/>
    <n v="1"/>
    <n v="10000000"/>
    <s v="GLOBAL"/>
    <s v="NO SOLICITADAS"/>
  </r>
  <r>
    <x v="17"/>
    <s v="02-01-01-004-007"/>
    <s v="02-01-01-004-007-02"/>
    <s v="Activos fijos - Aparatos transmisores de televisión y radio; televisión, video y cámaras digitales; teléfonos"/>
    <s v="RADIO VHF-AM PORTATIL"/>
    <n v="43191510"/>
    <s v="MÍNIMA CUANTÍA"/>
    <n v="5"/>
    <n v="3"/>
    <n v="10"/>
    <n v="3"/>
    <n v="3258339"/>
    <s v="UNIDAD"/>
    <s v="NO SOLICITADAS"/>
  </r>
  <r>
    <x v="17"/>
    <s v="02-02-01-003-008"/>
    <s v="02-02-01-003-008-09"/>
    <s v="Materiales y suministros - Otros artículos manufacturados n. C. P."/>
    <s v="TERMO CALOR/FRIO PARA BEBIDAS"/>
    <n v="49121510"/>
    <s v="SELECCIÓN ABREVIADA - ACUERDO MARCO"/>
    <n v="4"/>
    <n v="2"/>
    <n v="10"/>
    <n v="21"/>
    <n v="1499400"/>
    <s v="UNIDAD"/>
    <s v="NO SOLICITADAS"/>
  </r>
  <r>
    <x v="17"/>
    <s v="02-02-02-008-004"/>
    <s v="02-02-02-008-004-02"/>
    <s v="Adquisición de servicios - Servicios de telecomunicaciones a través de internet"/>
    <s v="SERVICIO DE INTERNET COLEGIO MES DE MARZO DE 2021"/>
    <n v="81112101"/>
    <s v="SOLICITUD DE INFORMACIÓN A LOS PROVEEDORES"/>
    <n v="4"/>
    <n v="8"/>
    <n v="16"/>
    <n v="1"/>
    <n v="6375050"/>
    <s v="GLOBAL"/>
    <s v="NO SOLICITADAS"/>
  </r>
  <r>
    <x v="17"/>
    <s v="02-02-02-008-004"/>
    <s v="02-02-02-008-004-06"/>
    <s v="Adquisición de servicios - Servicios de programación, distribución y transmisión de programas"/>
    <s v="SERVICIO DE TELEVISION MES DE MARZO DE 2021"/>
    <n v="83111800"/>
    <s v="SOLICITUD DE INFORMACIÓN A LOS PROVEEDORES"/>
    <n v="4"/>
    <n v="8"/>
    <n v="10"/>
    <n v="1"/>
    <n v="97089"/>
    <s v="GLOBAL"/>
    <s v="NO SOLICITADAS"/>
  </r>
  <r>
    <x v="17"/>
    <s v="02-02-02-009-004"/>
    <s v="02-02-02-009-004-01"/>
    <s v="Adquisición de servicios - Servicios de alcantarillado, servicios de limpieza, tratamiento de aguas residuales y tanques sépticos"/>
    <s v="SERVICIO ASEO Y RECOLECCIÓN DE BASURAS MES DE MARZO DE 2021"/>
    <n v="76121501"/>
    <s v="SOLICITUD DE INFORMACIÓN A LOS PROVEEDORES"/>
    <n v="4"/>
    <n v="8"/>
    <n v="16"/>
    <n v="1"/>
    <n v="6959323"/>
    <s v="GLOBAL"/>
    <s v="NO SOLICITADAS"/>
  </r>
  <r>
    <x v="17"/>
    <s v="02-02-02-006-009"/>
    <s v="02-02-02-006-009-01"/>
    <s v="Adquisición de servicios - Servicios de distribución de electricidad, y servicios de distribución de gas (por cuenta propia)"/>
    <s v="SERVICIO ENERGÍA (CACOM-4, FLANDES, LA MARÍA Y SISTEMA DE BOMBEO LA REFORMA) MES DE MARZO DE 2021"/>
    <n v="83101803"/>
    <s v="SOLICITUD DE INFORMACIÓN A LOS PROVEEDORES"/>
    <n v="4"/>
    <n v="8"/>
    <n v="10"/>
    <n v="1"/>
    <n v="11460343"/>
    <s v="GLOBAL"/>
    <s v="NO SOLICITADAS"/>
  </r>
  <r>
    <x v="17"/>
    <s v="02-02-02-010"/>
    <s v="02-02-02-010"/>
    <s v="Adquisición de servicios - Viáticos de los funcionarios en comisión"/>
    <s v="AUXILIO DE MARCHA Y CARRETERA -TERMINO SERVICIO MILITAR CONT.5/19"/>
    <n v="92112300"/>
    <s v="SOLICITUD DE INFORMACIÓN A LOS PROVEEDORES"/>
    <n v="4"/>
    <n v="8"/>
    <n v="10"/>
    <n v="1"/>
    <n v="108346"/>
    <s v="GLOBAL"/>
    <s v="NO SOLICITADAS"/>
  </r>
  <r>
    <x v="17"/>
    <s v="02-02-02-010"/>
    <s v="02-02-02-010"/>
    <s v="Adquisición de servicios - Viáticos de los funcionarios en comisión"/>
    <s v="VIATICOS DEL 01 AL 14 DE ABRIL DE 2021"/>
    <n v="92112300"/>
    <s v="SOLICITUD DE INFORMACIÓN A LOS PROVEEDORES"/>
    <n v="4"/>
    <n v="8"/>
    <n v="10"/>
    <n v="1"/>
    <n v="64108000"/>
    <s v="GLOBAL"/>
    <s v="NO SOLICITADAS"/>
  </r>
  <r>
    <x v="17"/>
    <s v="02-01-01-004-003"/>
    <s v="02-01-01-004-003-02"/>
    <s v="Activos fijos - Bombas, compresores, motores de fuerza hidráulica y motores de potencia neumática y válvulas y sus partes y piezas"/>
    <s v="BOMBA AUTOCEBANTE "/>
    <n v="40151533"/>
    <s v="MÍNIMA CUANTÍA"/>
    <n v="4"/>
    <n v="5"/>
    <n v="10"/>
    <n v="2"/>
    <n v="12376000"/>
    <s v="UNIDAD"/>
    <s v="NO SOLICITADAS"/>
  </r>
  <r>
    <x v="17"/>
    <s v="02-01-01-004-003"/>
    <s v="02-01-01-004-003-02"/>
    <s v="Activos fijos - Bombas, compresores, motores de fuerza hidráulica y motores de potencia neumática y válvulas y sus partes y piezas"/>
    <s v="BOMBA DE VACÍO "/>
    <n v="40151533"/>
    <s v="MÍNIMA CUANTÍA"/>
    <n v="4"/>
    <n v="5"/>
    <n v="10"/>
    <n v="1"/>
    <n v="1309000"/>
    <s v="UNIDAD"/>
    <s v="NO SOLICITADAS"/>
  </r>
  <r>
    <x v="17"/>
    <s v="02-02-02-008-007"/>
    <s v="02-02-02-008-007-01-5"/>
    <s v="Adquisición de servicios - Servicios de mantenimiento y reparación de otra maquinaria y otro equipo"/>
    <s v="SERVICIO DE MANTENIMIENTO DE LOS SISTEMAS DE BOMBEO DE AGUA SIN TRATAR"/>
    <n v="73152108"/>
    <s v="MÍNIMA CUANTÍA"/>
    <n v="4"/>
    <n v="5"/>
    <n v="10"/>
    <n v="1"/>
    <n v="4760000"/>
    <s v="GLOBAL"/>
    <s v="NO SOLICITADAS"/>
  </r>
  <r>
    <x v="17"/>
    <s v="02-02-01-003-003"/>
    <s v="02-02-01-003-003-04"/>
    <s v="Materiales y suministros - Gas de petróleo y otros hidrocarburos gaseosos (excepto gas natural)"/>
    <s v="SERVICIO DE SUMINISTRO DE GAS MES DE MARZO DE 2021"/>
    <n v="15111501"/>
    <s v="SOLICITUD DE INFORMACIÓN A LOS PROVEEDORES"/>
    <n v="4"/>
    <n v="8"/>
    <n v="10"/>
    <n v="1"/>
    <n v="2978554"/>
    <s v="GLOBAL"/>
    <s v="NO SOLICITADAS"/>
  </r>
  <r>
    <x v="17"/>
    <s v="02-01-01-004-004"/>
    <s v="02-01-01-004-004-01"/>
    <s v="Activos fijos - Maquinaria agropecuaria o silvícola y sus partes y piezas"/>
    <s v="GUADAÑAS A GASOLINA EJE RIGIDO"/>
    <n v="27112006"/>
    <s v="MÍNIMA CUANTÍA"/>
    <n v="5"/>
    <n v="3"/>
    <n v="10"/>
    <n v="1"/>
    <n v="6417060"/>
    <s v="UNIDAD"/>
    <s v="NO SOLICITADAS"/>
  </r>
  <r>
    <x v="17"/>
    <s v="02-02-02-006-009"/>
    <s v="02-02-02-006-009-01"/>
    <s v="Adquisición de servicios - Servicios de distribución de electricidad, y servicios de distribución de gas (por cuenta propia)"/>
    <s v="SERVICIO ENERGIA MES DE MARZO DE 2021"/>
    <n v="83101803"/>
    <s v="SOLICITUD DE INFORMACIÓN A LOS PROVEEDORES"/>
    <n v="4"/>
    <n v="8"/>
    <n v="10"/>
    <n v="1"/>
    <n v="233623852.44999999"/>
    <s v="GLOBAL"/>
    <s v="NO SOLICITADAS"/>
  </r>
  <r>
    <x v="17"/>
    <s v="02-02-02-010"/>
    <s v="02-02-02-010"/>
    <s v="Adquisición de servicios - Viáticos de los funcionarios en comisión"/>
    <s v="VIATICOS DEL 16 AL 21 DE ABRIL DE 2021"/>
    <n v="92112300"/>
    <s v="SOLICITUD DE INFORMACIÓN A LOS PROVEEDORES"/>
    <n v="4"/>
    <n v="8"/>
    <n v="10"/>
    <n v="1"/>
    <n v="31372000"/>
    <s v="GLOBAL"/>
    <s v="NO SOLICITADAS"/>
  </r>
  <r>
    <x v="17"/>
    <s v="02-02-02-008-004"/>
    <s v="02-02-02-008-004-01"/>
    <s v="Adquisición de servicios - Servicios de telefonía y otras telecomunicaciones"/>
    <s v="SERVICIO DE TELEFONIA FIJA MES DE MARZO DE 2021"/>
    <n v="83111501"/>
    <s v="SOLICITUD DE INFORMACIÓN A LOS PROVEEDORES"/>
    <n v="4"/>
    <n v="8"/>
    <n v="10"/>
    <n v="1"/>
    <n v="4720"/>
    <s v="GLOBAL"/>
    <s v="NO SOLICITADAS"/>
  </r>
  <r>
    <x v="17"/>
    <s v="02-02-02-008-004"/>
    <s v="02-02-02-008-004-06"/>
    <s v="Adquisición de servicios - Servicios de programación, distribución y transmisión de programas"/>
    <s v="SERVICIO DE TELEVISION"/>
    <n v="83111800"/>
    <s v="SOLICITUD DE INFORMACIÓN A LOS PROVEEDORES"/>
    <n v="4"/>
    <n v="8"/>
    <n v="16"/>
    <n v="1"/>
    <n v="23379"/>
    <s v="GLOBAL"/>
    <s v="NO SOLICITADAS"/>
  </r>
  <r>
    <x v="17"/>
    <s v="02-02-01-002-007"/>
    <s v="02-02-01-002-007"/>
    <s v="Materiales y suministros - Artículos textiles (excepto prendas de vestir)"/>
    <s v="TECHOS PARA TRACTOR CORTACESPED EN LONA"/>
    <n v="25174104"/>
    <s v="MÍNIMA CUANTÍA"/>
    <n v="5"/>
    <n v="4"/>
    <n v="10"/>
    <n v="2"/>
    <n v="2618000"/>
    <s v="UNIDAD"/>
    <s v="NO SOLICITADAS"/>
  </r>
  <r>
    <x v="17"/>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MOTOR"/>
    <n v="15121501"/>
    <s v="MÍNIMA CUANTÍA"/>
    <n v="5"/>
    <n v="4"/>
    <n v="10"/>
    <n v="6"/>
    <n v="126000"/>
    <s v="UNIDAD"/>
    <s v="NO SOLICITADAS"/>
  </r>
  <r>
    <x v="17"/>
    <s v="02-02-01-004-003"/>
    <s v="02-02-01-004-003-09"/>
    <s v="Materiales y suministros - Otras máquinas para usos generales y sus partes y piezas"/>
    <s v="FILTRO DE AIRE"/>
    <n v="40161505"/>
    <s v="MÍNIMA CUANTÍA"/>
    <n v="5"/>
    <n v="4"/>
    <n v="10"/>
    <n v="3"/>
    <n v="321300"/>
    <s v="UNIDAD"/>
    <s v="NO SOLICITADAS"/>
  </r>
  <r>
    <x v="17"/>
    <s v="02-02-01-004-003"/>
    <s v="02-02-01-004-003-09"/>
    <s v="Materiales y suministros - Otras máquinas para usos generales y sus partes y piezas"/>
    <s v="FILTROS DE ACEITE"/>
    <n v="40161504"/>
    <s v="MÍNIMA CUANTÍA"/>
    <n v="5"/>
    <n v="4"/>
    <n v="10"/>
    <n v="3"/>
    <n v="160650"/>
    <s v="UNIDAD"/>
    <s v="NO SOLICITADAS"/>
  </r>
  <r>
    <x v="17"/>
    <s v="02-02-01-004-003"/>
    <s v="02-02-01-004-003-09"/>
    <s v="Materiales y suministros - Otras máquinas para usos generales y sus partes y piezas"/>
    <s v="FILTRO DE COMBUSTIBLE"/>
    <n v="40161513"/>
    <s v="MÍNIMA CUANTÍA"/>
    <n v="5"/>
    <n v="4"/>
    <n v="10"/>
    <n v="3"/>
    <n v="135660"/>
    <s v="UNIDAD"/>
    <s v="NO SOLICITADAS"/>
  </r>
  <r>
    <x v="17"/>
    <s v="02-02-01-004-004"/>
    <s v="02-02-01-004-004-01"/>
    <s v="Materiales y suministros - Maquinaria agropecuaria o silvícola y sus partes y piezas"/>
    <s v="CORREA UNIDAD DE CORTE"/>
    <n v="31151900"/>
    <s v="MÍNIMA CUANTÍA"/>
    <n v="5"/>
    <n v="4"/>
    <n v="10"/>
    <n v="2"/>
    <n v="928200"/>
    <s v="UNIDAD"/>
    <s v="NO SOLICITADAS"/>
  </r>
  <r>
    <x v="17"/>
    <s v="02-02-01-004-004"/>
    <s v="02-02-01-004-004-01"/>
    <s v="Materiales y suministros - Maquinaria agropecuaria o silvícola y sus partes y piezas"/>
    <s v="CUCHILLAS UNIDAD DE CORTE"/>
    <n v="27112014"/>
    <s v="MÍNIMA CUANTÍA"/>
    <n v="5"/>
    <n v="4"/>
    <n v="10"/>
    <n v="9"/>
    <n v="756000"/>
    <s v="UNIDAD"/>
    <s v="NO SOLICITADAS"/>
  </r>
  <r>
    <x v="17"/>
    <s v="02-02-01-004-004"/>
    <s v="02-02-01-004-004-01"/>
    <s v="Materiales y suministros - Maquinaria agropecuaria o silvícola y sus partes y piezas"/>
    <s v="CORREA DE TRANSMISION"/>
    <n v="31151900"/>
    <s v="MÍNIMA CUANTÍA"/>
    <n v="5"/>
    <n v="4"/>
    <n v="10"/>
    <n v="1"/>
    <n v="142800"/>
    <s v="UNIDAD"/>
    <s v="NO SOLICITADAS"/>
  </r>
  <r>
    <x v="17"/>
    <s v="08-03"/>
    <s v="08-03"/>
    <s v="Tasas y derechos administrativos"/>
    <s v="PAGO SALDO TASA POR USO DE AGUA PERIODO 4 2020"/>
    <n v="93161504"/>
    <s v="SOLICITUD DE INFORMACIÓN A LOS PROVEEDORES"/>
    <n v="4"/>
    <n v="8"/>
    <n v="10"/>
    <n v="1"/>
    <n v="6853"/>
    <s v="GLOBAL"/>
    <s v="NO SOLICITADAS"/>
  </r>
  <r>
    <x v="17"/>
    <s v="02-02-02-008-004"/>
    <s v="02-02-02-008-004-01"/>
    <s v="Adquisición de servicios - Servicios de telefonía y otras telecomunicaciones"/>
    <s v="SERVICIO DE TELEFONIA FIJA MES DE MARZO 2021"/>
    <n v="83111501"/>
    <s v="SOLICITUD DE INFORMACIÓN A LOS PROVEEDORES"/>
    <n v="4"/>
    <n v="8"/>
    <n v="10"/>
    <n v="1"/>
    <n v="183340"/>
    <s v="GLOBAL"/>
    <s v="NO SOLICITADAS"/>
  </r>
  <r>
    <x v="17"/>
    <s v="02-01-01-004-004"/>
    <s v="02-01-01-004-004-02"/>
    <s v="Activos fijos - Máquinas herramientas y sus partes, piezas y accesorios"/>
    <s v="MÁQUINA DE LAVADO PIEZAS MECÁNICAS _x000a_REF PBC4828"/>
    <n v="23281901"/>
    <s v="MÍNIMA CUANTÍA"/>
    <n v="5"/>
    <n v="11"/>
    <n v="10"/>
    <n v="1"/>
    <n v="11414841"/>
    <s v="UNIDAD"/>
    <s v="NO SOLICITADAS"/>
  </r>
  <r>
    <x v="17"/>
    <s v="02-01-01-004-004"/>
    <s v="02-01-01-004-004-02"/>
    <s v="Activos fijos - Máquinas herramientas y sus partes, piezas y accesorios"/>
    <s v="MESA DRENAJE MAQUINA DE LAVADO REF _x000a_PBA720A"/>
    <n v="23281901"/>
    <s v="MÍNIMA CUANTÍA"/>
    <n v="5"/>
    <n v="11"/>
    <n v="10"/>
    <n v="1"/>
    <n v="1225452"/>
    <s v="UNIDAD"/>
    <s v="NO SOLICITADAS"/>
  </r>
  <r>
    <x v="17"/>
    <s v="02-02-02-008-005"/>
    <s v="02-02-02-008-005-03"/>
    <s v="Adquisición de servicios - Servicios de limpieza"/>
    <s v="LAVADO Y DESINFECCION DE TANQUES"/>
    <n v="72154055"/>
    <s v="MÍNIMA CUANTÍA"/>
    <n v="8"/>
    <n v="3"/>
    <n v="10"/>
    <n v="1"/>
    <n v="3361750"/>
    <s v="GLOBAL"/>
    <s v="NO SOLICITADAS"/>
  </r>
  <r>
    <x v="17"/>
    <s v="02-02-02-008-004"/>
    <s v="02-02-02-008-004-06"/>
    <s v="Adquisición de servicios - Servicios de programación, distribución y transmisión de programas"/>
    <s v="SERVICIO DE TELEVISION MES DE MAYO DE 2021"/>
    <n v="83111800"/>
    <s v="SOLICITUD DE INFORMACIÓN A LOS PROVEEDORES"/>
    <n v="4"/>
    <n v="8"/>
    <n v="16"/>
    <n v="1"/>
    <n v="706000"/>
    <s v="GLOBAL"/>
    <s v="NO SOLICITADAS"/>
  </r>
  <r>
    <x v="17"/>
    <s v="02-02-02-010"/>
    <s v="02-02-02-010"/>
    <s v="Adquisición de servicios - Viáticos de los funcionarios en comisión"/>
    <s v="VIATICOS DEL 22 AL 30 DE ABRIL DE 2021"/>
    <n v="92112300"/>
    <s v="SOLICITUD DE INFORMACIÓN A LOS PROVEEDORES"/>
    <n v="4"/>
    <n v="8"/>
    <n v="10"/>
    <n v="1"/>
    <n v="39378000"/>
    <s v="GLOBAL"/>
    <s v="NO SOLICITADAS"/>
  </r>
  <r>
    <x v="17"/>
    <s v="02-02-02-010"/>
    <s v="02-02-02-010"/>
    <s v="Adquisición de servicios - Viáticos de los funcionarios en comisión"/>
    <s v="VIATICOS DEL 01 AL 16 DE JUNIO DE 2021"/>
    <n v="92112300"/>
    <s v="SOLICITUD DE INFORMACIÓN A LOS PROVEEDORES"/>
    <n v="5"/>
    <n v="7"/>
    <n v="10"/>
    <n v="1"/>
    <n v="60000000"/>
    <s v="GLOBAL"/>
    <s v="NO SOLICITADAS"/>
  </r>
  <r>
    <x v="17"/>
    <s v="02-02-02-008-007"/>
    <s v="02-02-02-008-007-01-4"/>
    <s v="Adquisición de servicios - Servicios de mantenimiento y reparación de maquinaria y equipo de transporte"/>
    <s v="MANTENIMIENTO CORRECTIVO A TODO COSTO DE LOS SISTEMAS DE AVIONICA Y ACCESORIOS ASOCIADOS A LA FLOTA HUEY II "/>
    <n v="78181900"/>
    <s v="CONTRATACIÓN DIRECTA"/>
    <n v="6"/>
    <n v="6"/>
    <n v="10"/>
    <n v="1"/>
    <n v="499200000"/>
    <s v="GLOBAL"/>
    <s v="NO SOLICITADAS"/>
  </r>
  <r>
    <x v="17"/>
    <s v="02-02-02-008-004"/>
    <s v="02-02-02-008-004-06"/>
    <s v="Adquisición de servicios - Servicios de programación, distribución y transmisión de programas"/>
    <s v="SERVICIO DE TELEVISION MES DE ABRIL DE 2021"/>
    <n v="83111800"/>
    <s v="SOLICITUD DE INFORMACIÓN A LOS PROVEEDORES"/>
    <n v="5"/>
    <n v="7"/>
    <n v="16"/>
    <n v="1"/>
    <n v="97144"/>
    <s v="GLOBAL"/>
    <s v="NO SOLICITADAS"/>
  </r>
  <r>
    <x v="17"/>
    <s v="02-02-02-010"/>
    <s v="02-02-02-010"/>
    <s v="Adquisición de servicios - Viáticos de los funcionarios en comisión"/>
    <s v="VIATICOS DEL 01 AL 14 DE MAYO DE 2021"/>
    <n v="92112300"/>
    <s v="SOLICITUD DE INFORMACIÓN A LOS PROVEEDORES"/>
    <n v="5"/>
    <n v="7"/>
    <n v="10"/>
    <n v="1"/>
    <n v="63138000"/>
    <s v="GLOBAL"/>
    <s v="NO SOLICITADAS"/>
  </r>
  <r>
    <x v="17"/>
    <s v="02-02-02-009-002"/>
    <s v="02-02-02-009-002-01"/>
    <s v="Adquisición de servicios - Servicios de educación de la primera infancia y preescolar"/>
    <s v="DOCENTES COLEGIO LUIS F. PINTO"/>
    <n v="86121500"/>
    <s v="CONTRATACIÓN DIRECTA"/>
    <n v="6"/>
    <n v="6"/>
    <n v="16"/>
    <n v="1"/>
    <n v="6500000"/>
    <s v="GLOBAL"/>
    <s v="NO SOLICITADAS"/>
  </r>
  <r>
    <x v="17"/>
    <s v="02-02-02-009-002"/>
    <s v="02-02-02-009-002-02"/>
    <s v="Adquisición de servicios - Servicios de enseñanza primaria"/>
    <s v="DOCENTES COLEGIO LUIS F. PINTO"/>
    <n v="86121500"/>
    <s v="CONTRATACIÓN DIRECTA"/>
    <n v="6"/>
    <n v="6"/>
    <n v="16"/>
    <n v="1"/>
    <n v="4528511.5"/>
    <s v="GLOBAL"/>
    <s v="NO SOLICITADAS"/>
  </r>
  <r>
    <x v="17"/>
    <s v="02-02-02-009-002"/>
    <s v="02-02-02-009-002-03"/>
    <s v="Adquisición de servicios - Servicios de educación secundaria"/>
    <s v="DOCENTES COLEGIO LUIS F. PINTO"/>
    <n v="86121500"/>
    <s v="CONTRATACIÓN DIRECTA"/>
    <n v="6"/>
    <n v="6"/>
    <n v="16"/>
    <n v="1"/>
    <n v="6500000"/>
    <s v="GLOBAL"/>
    <s v="NO SOLICITADAS"/>
  </r>
  <r>
    <x v="17"/>
    <s v="02-02-02-009-004"/>
    <s v="02-02-02-009-004-01"/>
    <s v="Adquisición de servicios - Servicios de alcantarillado, servicios de limpieza, tratamiento de aguas residuales y tanques sépticos"/>
    <s v="SERVICIO ASEO Y RECOLECCIÓN DE BASURAS MES DE ABRIL DE 2021"/>
    <n v="76121501"/>
    <s v="SOLICITUD DE INFORMACIÓN A LOS PROVEEDORES"/>
    <n v="5"/>
    <n v="7"/>
    <n v="16"/>
    <n v="1"/>
    <n v="6045730"/>
    <s v="GLOBAL"/>
    <s v="NO SOLICITADAS"/>
  </r>
  <r>
    <x v="17"/>
    <s v="02-02-02-008-004"/>
    <s v="02-02-02-008-004-01"/>
    <s v="Adquisición de servicios - Servicios de telefonía y otras telecomunicaciones"/>
    <s v="SERVICIO DE TELEFONIA FIJA MES DE ABRIL DE 2021"/>
    <n v="83111501"/>
    <s v="SOLICITUD DE INFORMACIÓN A LOS PROVEEDORES"/>
    <n v="5"/>
    <n v="7"/>
    <n v="10"/>
    <n v="1"/>
    <n v="184644"/>
    <s v="GLOBAL"/>
    <s v="NO SOLICITADAS"/>
  </r>
  <r>
    <x v="17"/>
    <s v="02-02-01-003-003"/>
    <s v="02-02-01-003-003-04"/>
    <s v="Materiales y suministros - Gas de petróleo y otros hidrocarburos gaseosos (excepto gas natural)"/>
    <s v="SERVICIO GAS MES DE ABRIL DE 2021"/>
    <n v="15111501"/>
    <s v="SOLICITUD DE INFORMACIÓN A LOS PROVEEDORES"/>
    <n v="5"/>
    <n v="7"/>
    <n v="10"/>
    <n v="1"/>
    <n v="5590247.1900000004"/>
    <s v="GLOBAL"/>
    <s v="NO SOLICITADAS"/>
  </r>
  <r>
    <x v="17"/>
    <s v="02-02-02-006-009"/>
    <s v="02-02-02-006-009-01"/>
    <s v="Adquisición de servicios - Servicios de distribución de electricidad, y servicios de distribución de gas (por cuenta propia)"/>
    <s v="SERVICIO ENERGIA MES DE ABRIL DE 2021"/>
    <n v="83101803"/>
    <s v="SOLICITUD DE INFORMACIÓN A LOS PROVEEDORES"/>
    <n v="5"/>
    <n v="7"/>
    <n v="10"/>
    <n v="1"/>
    <n v="232732861.78"/>
    <s v="GLOBAL"/>
    <s v="NO SOLICITADAS"/>
  </r>
  <r>
    <x v="17"/>
    <s v="02-02-02-006-009"/>
    <s v="02-02-02-006-009-01"/>
    <s v="Adquisición de servicios - Servicios de distribución de electricidad, y servicios de distribución de gas (por cuenta propia)"/>
    <s v="SERVICIO ENERGIA MES DE ABRIL DE 2021"/>
    <n v="83101803"/>
    <s v="SOLICITUD DE INFORMACIÓN A LOS PROVEEDORES"/>
    <n v="5"/>
    <n v="7"/>
    <n v="16"/>
    <n v="1"/>
    <n v="22820898.399999999"/>
    <s v="GLOBAL"/>
    <s v="NO SOLICITADAS"/>
  </r>
  <r>
    <x v="17"/>
    <s v="02-02-02-010"/>
    <s v="02-02-02-010"/>
    <s v="Adquisición de servicios - Viáticos de los funcionarios en comisión"/>
    <s v="VIATICOS DEL 15 AL 21 DE MAYO DE 2021"/>
    <n v="92112300"/>
    <s v="SOLICITUD DE INFORMACIÓN A LOS PROVEEDORES"/>
    <n v="5"/>
    <n v="7"/>
    <n v="10"/>
    <n v="1"/>
    <n v="41924000"/>
    <s v="GLOBAL"/>
    <s v="NO SOLICITADAS"/>
  </r>
  <r>
    <x v="17"/>
    <s v="02-02-02-010"/>
    <s v="02-02-02-010"/>
    <s v="Adquisición de servicios - Viáticos de los funcionarios en comisión"/>
    <s v="VIATICOS DEL 22 AL 31 DE MAYO DE 2021"/>
    <n v="92112300"/>
    <s v="SOLICITUD DE INFORMACIÓN A LOS PROVEEDORES"/>
    <n v="5"/>
    <n v="7"/>
    <n v="10"/>
    <n v="1"/>
    <n v="54256000"/>
    <s v="GLOBAL"/>
    <s v="NO SOLICITADAS"/>
  </r>
  <r>
    <x v="17"/>
    <s v="02-02-02-008-002"/>
    <s v="02-02-02-008-002-01"/>
    <s v="Adquisición de servicios - Servicios jurídicos"/>
    <s v="SERVICIOS DE APOYO A LA GESTION JURÍDICA (CONTRATACIÓN ABOGADO)"/>
    <n v="80121600"/>
    <s v="CONTRATACIÓN DIRECTA"/>
    <n v="6"/>
    <n v="6"/>
    <n v="10"/>
    <n v="1"/>
    <n v="2880000"/>
    <s v="GLOBAL"/>
    <s v="NO SOLICITADAS"/>
  </r>
  <r>
    <x v="17"/>
    <s v="02-02-02-008-004"/>
    <s v="02-02-02-008-004-01"/>
    <s v="Adquisición de servicios - Servicios de telefonía y otras telecomunicaciones"/>
    <s v="SERVICIO DE TELEFONIA FIJA MES DE MAYO DE 2021"/>
    <n v="83111501"/>
    <s v="SOLICITUD DE INFORMACIÓN A LOS PROVEEDORES"/>
    <n v="6"/>
    <n v="6"/>
    <n v="10"/>
    <n v="1"/>
    <n v="184298"/>
    <s v="GLOBAL"/>
    <s v="NO SOLICITADAS"/>
  </r>
  <r>
    <x v="17"/>
    <s v="02-02-02-009-004"/>
    <s v="02-02-02-009-004-01"/>
    <s v="Adquisición de servicios - Servicios de alcantarillado, servicios de limpieza, tratamiento de aguas residuales y tanques sépticos"/>
    <s v="SERVICIO ASEO Y RECOLECCIÓN DE BASURAS MES DE MAYO DE 2021"/>
    <n v="76121501"/>
    <s v="SOLICITUD DE INFORMACIÓN A LOS PROVEEDORES"/>
    <n v="6"/>
    <n v="6"/>
    <n v="16"/>
    <n v="1"/>
    <n v="6045730"/>
    <s v="GLOBAL"/>
    <s v="NO SOLICITADAS"/>
  </r>
  <r>
    <x v="17"/>
    <s v="02-02-02-006-009"/>
    <s v="02-02-02-006-009-01"/>
    <s v="Adquisición de servicios - Servicios de distribución de electricidad, y servicios de distribución de gas (por cuenta propia)"/>
    <s v="SERVICIO ENERGIA MES DE MAYO DE 2021"/>
    <n v="83101803"/>
    <s v="SOLICITUD DE INFORMACIÓN A LOS PROVEEDORES"/>
    <n v="6"/>
    <n v="6"/>
    <n v="10"/>
    <n v="1"/>
    <n v="14188608"/>
    <s v="GLOBAL"/>
    <s v="NO SOLICITADAS"/>
  </r>
  <r>
    <x v="17"/>
    <s v="02-02-02-010"/>
    <s v="02-02-02-010"/>
    <s v="Adquisición de servicios - Viáticos de los funcionarios en comisión"/>
    <s v="AUXILIO DE MARCHA Y CARRETERA CONTINGENTE 5/2019"/>
    <n v="92112300"/>
    <s v="SOLICITUD DE INFORMACIÓN A LOS PROVEEDORES"/>
    <n v="6"/>
    <n v="6"/>
    <n v="10"/>
    <n v="1"/>
    <n v="64226"/>
    <s v="GLOBAL"/>
    <s v="NO SOLICITADAS"/>
  </r>
  <r>
    <x v="17"/>
    <s v="02-02-02-010"/>
    <s v="02-02-02-010"/>
    <s v="Adquisición de servicios - Viáticos de los funcionarios en comisión"/>
    <s v="VIATICOS DEL 01 AL 16 DE JUNIO DE 2021"/>
    <n v="92112300"/>
    <s v="SOLICITUD DE INFORMACIÓN A LOS PROVEEDORES"/>
    <n v="6"/>
    <n v="6"/>
    <n v="10"/>
    <n v="1"/>
    <n v="6519000"/>
    <s v="GLOBAL"/>
    <s v="NO SOLICITADAS"/>
  </r>
  <r>
    <x v="17"/>
    <s v="02-02-02-008-004"/>
    <s v="02-02-02-008-004-06"/>
    <s v="Adquisición de servicios - Servicios de programación, distribución y transmisión de programas"/>
    <s v="SERVICIO DE TELEVISION MAYO-JUNIO"/>
    <n v="83111800"/>
    <s v="SOLICITUD DE INFORMACIÓN A LOS PROVEEDORES"/>
    <n v="6"/>
    <n v="6"/>
    <n v="16"/>
    <n v="1"/>
    <n v="803144"/>
    <s v="GLOBAL"/>
    <s v="NO SOLICITADAS"/>
  </r>
  <r>
    <x v="17"/>
    <s v="02-02-01-003-003"/>
    <s v="02-02-01-003-003-04"/>
    <s v="Materiales y suministros - Gas de petróleo y otros hidrocarburos gaseosos (excepto gas natural)"/>
    <s v="SERVICIO SUMINISTRO DE GAS MES DE MAYO DE 2021"/>
    <n v="15111501"/>
    <s v="SOLICITUD DE INFORMACIÓN A LOS PROVEEDORES"/>
    <n v="6"/>
    <n v="6"/>
    <n v="10"/>
    <n v="1"/>
    <n v="4565395.2300000004"/>
    <s v="GLOBAL"/>
    <s v="NO SOLICITADAS"/>
  </r>
  <r>
    <x v="17"/>
    <s v="02-02-02-006-009"/>
    <s v="02-02-02-006-009-01"/>
    <s v="Adquisición de servicios - Servicios de distribución de electricidad, y servicios de distribución de gas (por cuenta propia)"/>
    <s v="SERVICIO ENERGIA MES DE MAYO DE 2021"/>
    <n v="83101803"/>
    <s v="SOLICITUD DE INFORMACIÓN A LOS PROVEEDORES"/>
    <n v="6"/>
    <n v="6"/>
    <n v="16"/>
    <n v="1"/>
    <n v="4134735.37"/>
    <s v="GLOBAL"/>
    <s v="NO SOLICITADAS"/>
  </r>
  <r>
    <x v="17"/>
    <s v="02-02-02-006-009"/>
    <s v="02-02-02-006-009-01"/>
    <s v="Adquisición de servicios - Servicios de distribución de electricidad, y servicios de distribución de gas (por cuenta propia)"/>
    <s v="SERVICIO ENERGIA MES DE MAYO DE 2021"/>
    <n v="83101803"/>
    <s v="SOLICITUD DE INFORMACIÓN A LOS PROVEEDORES"/>
    <n v="6"/>
    <n v="6"/>
    <n v="10"/>
    <n v="1"/>
    <n v="309217935.33999997"/>
    <s v="GLOBAL"/>
    <s v="NO SOLICITADAS"/>
  </r>
  <r>
    <x v="17"/>
    <s v="08-03"/>
    <s v="08-03"/>
    <s v="Tasas y derechos administrativos"/>
    <s v="PAGO TASAS POR USO DE AGUA PERIODO 1 DE 2021"/>
    <n v="93161504"/>
    <s v="SOLICITUD DE INFORMACIÓN A LOS PROVEEDORES"/>
    <n v="6"/>
    <n v="6"/>
    <n v="10"/>
    <n v="1"/>
    <n v="626906"/>
    <s v="GLOBAL"/>
    <s v="NO SOLICITADAS"/>
  </r>
  <r>
    <x v="17"/>
    <s v="02-02-02-010"/>
    <s v="02-02-02-010"/>
    <s v="Adquisición de servicios - Viáticos de los funcionarios en comisión"/>
    <s v="VIATICOS DEL 17 AL 30 DE JUNIO "/>
    <n v="92112300"/>
    <s v="SOLICITUD DE INFORMACIÓN A LOS PROVEEDORES"/>
    <n v="1"/>
    <n v="11"/>
    <n v="10"/>
    <n v="1"/>
    <n v="46862000"/>
    <s v="GLOBAL"/>
    <s v="NO SOLICITADAS"/>
  </r>
  <r>
    <x v="17"/>
    <s v="02-02-01-004-002"/>
    <s v="02-02-01-004-002"/>
    <s v="Materiales y suministros - Productos metálicos elaborados (excepto maquinaria y equipo)"/>
    <s v="CUCHILLAS PARA GUADAÑAS"/>
    <n v="27112800"/>
    <s v="MÍNIMA CUANTÍA"/>
    <n v="1"/>
    <n v="10"/>
    <n v="10"/>
    <n v="99"/>
    <n v="34650"/>
    <s v="UNIDAD"/>
    <s v="NO SOLICITADAS"/>
  </r>
  <r>
    <x v="17"/>
    <s v="02-02-02-008-003"/>
    <s v="02-02-02-008-003-09"/>
    <s v="Adquisición de servicios - Otros servicios profesionales y técnicos n. C. P."/>
    <s v="SEGUIMIENTOS  AMBIENTALES"/>
    <n v="93161504"/>
    <s v="SOLICITUD DE INFORMACIÓN A LOS PROVEEDORES"/>
    <n v="6"/>
    <n v="7"/>
    <n v="10"/>
    <n v="1"/>
    <n v="4744859"/>
    <s v="GLOBAL"/>
    <s v="NO SOLICITADAS"/>
  </r>
  <r>
    <x v="17"/>
    <s v="02-02-02-008-004"/>
    <s v="02-02-02-008-004-06"/>
    <s v="Adquisición de servicios - Servicios de programación, distribución y transmisión de programas"/>
    <s v="SERVICIO DE TELEVISION JUNIO-JULIO 2021"/>
    <n v="83111800"/>
    <s v="SOLICITUD DE INFORMACIÓN A LOS PROVEEDORES"/>
    <n v="7"/>
    <n v="5"/>
    <n v="16"/>
    <n v="1"/>
    <n v="853044"/>
    <s v="GLOBAL"/>
    <s v="NO SOLICITADAS"/>
  </r>
  <r>
    <x v="17"/>
    <s v="02-02-02-008-004"/>
    <s v="02-02-02-008-004-01"/>
    <s v="Adquisición de servicios - Servicios de telefonía y otras telecomunicaciones"/>
    <s v="SERVICIO DE TELEFONIA FIJA ME DE JUNIO DE 2021"/>
    <n v="83111501"/>
    <s v="SOLICITUD DE INFORMACIÓN A LOS PROVEEDORES"/>
    <n v="7"/>
    <n v="5"/>
    <n v="10"/>
    <n v="1"/>
    <n v="184161"/>
    <s v="GLOBAL"/>
    <s v="NO SOLICITADAS"/>
  </r>
  <r>
    <x v="17"/>
    <s v="02-02-01-003-003"/>
    <s v="02-02-01-003-003-04"/>
    <s v="Materiales y suministros - Gas de petróleo y otros hidrocarburos gaseosos (excepto gas natural)"/>
    <s v="SERVICIO GAS (RANCHO DE TROPA CACOM-4 Y FLANDES, Y CILINDROS PARA LA MARÍA) (TANQUEO DE GAS Y SUMINISTRO Y CILINDROS)"/>
    <n v="15111501"/>
    <s v="SOLICITUD DE INFORMACIÓN A LOS PROVEEDORES"/>
    <n v="7"/>
    <n v="5"/>
    <n v="10"/>
    <n v="1"/>
    <n v="2605072.8199999998"/>
    <s v="GLOBAL"/>
    <s v="NO SOLICITADAS"/>
  </r>
  <r>
    <x v="17"/>
    <s v="02-02-02-009-004"/>
    <s v="02-02-02-009-004-01"/>
    <s v="Adquisición de servicios - Servicios de alcantarillado, servicios de limpieza, tratamiento de aguas residuales y tanques sépticos"/>
    <s v="SERVICIO ASEO Y RECOLECCIÓN DE BASURAS MES DE JUNIO DE 2021"/>
    <n v="76121501"/>
    <s v="SOLICITUD DE INFORMACIÓN A LOS PROVEEDORES"/>
    <n v="7"/>
    <n v="5"/>
    <n v="16"/>
    <n v="1"/>
    <n v="6045730"/>
    <s v="GLOBAL"/>
    <s v="NO SOLICITADAS"/>
  </r>
  <r>
    <x v="17"/>
    <s v="02-02-02-006-009"/>
    <s v="02-02-02-006-009-01"/>
    <s v="Adquisición de servicios - Servicios de distribución de electricidad, y servicios de distribución de gas (por cuenta propia)"/>
    <s v="SERVICIO ENERGIA MES DE JUNIO DE 2021"/>
    <n v="83101803"/>
    <s v="SOLICITUD DE INFORMACIÓN A LOS PROVEEDORES"/>
    <n v="7"/>
    <n v="5"/>
    <n v="16"/>
    <n v="1"/>
    <n v="904380"/>
    <s v="GLOBAL"/>
    <s v="NO SOLICITADAS"/>
  </r>
  <r>
    <x v="17"/>
    <s v="02-02-02-006-009"/>
    <s v="02-02-02-006-009-01"/>
    <s v="Adquisición de servicios - Servicios de distribución de electricidad, y servicios de distribución de gas (por cuenta propia)"/>
    <s v="SERVICIO ENERGIA MES DE JUNIO DE 2021"/>
    <n v="83101803"/>
    <s v="SOLICITUD DE INFORMACIÓN A LOS PROVEEDORES"/>
    <n v="7"/>
    <n v="5"/>
    <n v="10"/>
    <n v="1"/>
    <n v="307449276"/>
    <s v="GLOBAL"/>
    <s v="NO SOLICITADAS"/>
  </r>
  <r>
    <x v="17"/>
    <s v="02-02-02-008-002"/>
    <s v="02-02-02-008-002-01"/>
    <s v="Adquisición de servicios - Servicios jurídicos"/>
    <s v="SERVICIOS DE APOYO A LA GESTION JURÍDICA (CONTRATACIÓN ABOGADO)"/>
    <n v="80121704"/>
    <s v="CONTRATACIÓN DIRECTA"/>
    <n v="6"/>
    <n v="6"/>
    <n v="10"/>
    <n v="1"/>
    <n v="16000000"/>
    <s v="GLOBAL"/>
    <s v="NO SOLICITADAS"/>
  </r>
  <r>
    <x v="17"/>
    <s v="02-02-02-010"/>
    <s v="02-02-02-010"/>
    <s v="Adquisición de servicios - Viáticos de los funcionarios en comisión"/>
    <s v="AUXILIO DE MARCHA Y CARRETERA SOLDADOS BACHILLERES VOTANTES SEGUNDO CONTINGENTE 2020"/>
    <n v="92112300"/>
    <s v="SOLICITUD DE INFORMACIÓN A LOS PROVEEDORES"/>
    <n v="0"/>
    <n v="0"/>
    <n v="10"/>
    <n v="1"/>
    <n v="199226"/>
    <s v="GLOBAL"/>
    <s v=""/>
  </r>
  <r>
    <x v="17"/>
    <s v="02-02-02-010"/>
    <s v="02-02-02-010"/>
    <s v="Adquisición de servicios - Viáticos de los funcionarios en comisión"/>
    <s v="VIATICOS DEL 01 AL 26 DE JULIO DE 2021"/>
    <n v="92112300"/>
    <s v="SOLICITUD DE INFORMACIÓN A LOS PROVEEDORES"/>
    <n v="7"/>
    <n v="5"/>
    <n v="10"/>
    <n v="1"/>
    <n v="53340000"/>
    <s v="GLOBAL"/>
    <s v="NO SOLICITADAS"/>
  </r>
  <r>
    <x v="17"/>
    <s v="02-02-02-008-004"/>
    <s v="02-02-02-008-004-01"/>
    <s v="Adquisición de servicios - Servicios de telefonía y otras telecomunicaciones"/>
    <s v="SERVICIO DE TELEFONIA FIJA MES DE JULIO DE 2021"/>
    <n v="83111501"/>
    <s v="SOLICITUD DE INFORMACIÓN A LOS PROVEEDORES"/>
    <n v="1"/>
    <n v="12"/>
    <n v="10"/>
    <n v="1"/>
    <n v="147187"/>
    <s v="GLOBAL"/>
    <s v="NO SOLICITADAS"/>
  </r>
  <r>
    <x v="17"/>
    <s v="02-02-02-010"/>
    <s v="02-02-02-010"/>
    <s v="Adquisición de servicios - Viáticos de los funcionarios en comisión"/>
    <s v="VIATICOS DEL 27 DE JULIO AL 31 DE JULIO DE 2021 "/>
    <n v="92112300"/>
    <s v="SOLICITUD DE INFORMACIÓN A LOS PROVEEDORES"/>
    <n v="7"/>
    <n v="5"/>
    <n v="10"/>
    <n v="1"/>
    <n v="16924000"/>
    <s v="GLOBAL"/>
    <s v="NO SOLICITADAS"/>
  </r>
  <r>
    <x v="17"/>
    <s v="02-02-02-009-004"/>
    <s v="02-02-02-009-004-01"/>
    <s v="Adquisición de servicios - Servicios de alcantarillado, servicios de limpieza, tratamiento de aguas residuales y tanques sépticos"/>
    <s v="SERVICIO ASEO Y RECOLECCIÓN DE BASURAS MES DE JULIO DE 2021"/>
    <n v="76121501"/>
    <s v="SOLICITUD DE INFORMACIÓN A LOS PROVEEDORES"/>
    <n v="8"/>
    <n v="4"/>
    <n v="16"/>
    <n v="1"/>
    <n v="6146260"/>
    <s v="GLOBAL"/>
    <s v="NO SOLICITADAS"/>
  </r>
  <r>
    <x v="17"/>
    <s v="02-02-01-003-003"/>
    <s v="02-02-01-003-003-04"/>
    <s v="Materiales y suministros - Gas de petróleo y otros hidrocarburos gaseosos (excepto gas natural)"/>
    <s v="SERVICIO GAS MES DE JULIO DE 2021"/>
    <n v="15111501"/>
    <s v="SOLICITUD DE INFORMACIÓN A LOS PROVEEDORES"/>
    <n v="8"/>
    <n v="4"/>
    <n v="10"/>
    <n v="1"/>
    <n v="4861974.09"/>
    <s v="GLOBAL"/>
    <s v="NO SOLICITADAS"/>
  </r>
  <r>
    <x v="17"/>
    <s v="02-02-02-008-004"/>
    <s v="02-02-02-008-004-06"/>
    <s v="Adquisición de servicios - Servicios de programación, distribución y transmisión de programas"/>
    <s v="SERVICIO DE TELEVISION MES DE JULIO DE 2021"/>
    <n v="83111800"/>
    <s v="SOLICITUD DE INFORMACIÓN A LOS PROVEEDORES"/>
    <n v="8"/>
    <n v="4"/>
    <n v="16"/>
    <n v="1"/>
    <n v="97144"/>
    <s v="GLOBAL"/>
    <s v="NO SOLICITADAS"/>
  </r>
  <r>
    <x v="17"/>
    <s v="02-02-02-006-009"/>
    <s v="02-02-02-006-009-01"/>
    <s v="Adquisición de servicios - Servicios de distribución de electricidad, y servicios de distribución de gas (por cuenta propia)"/>
    <s v="SERVICIO ENERGIA MES DE JULIO DE 2021"/>
    <n v="83101803"/>
    <s v="SOLICITUD DE INFORMACIÓN A LOS PROVEEDORES"/>
    <n v="8"/>
    <n v="4"/>
    <n v="10"/>
    <n v="1"/>
    <n v="14635288"/>
    <s v="GLOBAL"/>
    <s v="NO SOLICITADAS"/>
  </r>
  <r>
    <x v="17"/>
    <s v="02-02-02-010"/>
    <s v="02-02-02-010"/>
    <s v="Adquisición de servicios - Viáticos de los funcionarios en comisión"/>
    <s v="AUXILIO DE MARCHA Y CARRETERA SOLDADOS BACHILLERES SEGUNDO CONTINGENTE 2020"/>
    <n v="92112300"/>
    <s v="SOLICITUD DE INFORMACIÓN A LOS PROVEEDORES"/>
    <n v="8"/>
    <n v="4"/>
    <n v="10"/>
    <n v="1"/>
    <n v="879582"/>
    <s v="GLOBAL"/>
    <s v="NO SOLICITADAS"/>
  </r>
  <r>
    <x v="17"/>
    <s v="02-02-02-010"/>
    <s v="02-02-02-010"/>
    <s v="Adquisición de servicios - Viáticos de los funcionarios en comisión"/>
    <s v="VIATICOS DEL 01 AL 11 DE AGOSTO DE 2021"/>
    <n v="92112300"/>
    <s v="SOLICITUD DE INFORMACIÓN A LOS PROVEEDORES"/>
    <n v="8"/>
    <n v="4"/>
    <n v="10"/>
    <n v="1"/>
    <n v="23486000"/>
    <s v="GLOBAL"/>
    <s v="NO SOLICITADAS"/>
  </r>
  <r>
    <x v="17"/>
    <s v="02-02-01-003-005"/>
    <s v="02-02-01-003-005-02"/>
    <s v="Materiales y suministros - Productos farmacéuticos"/>
    <s v="BOTIQUÍN DE PRIMEROS AUXILIOS TIPO A (MALETIN)"/>
    <n v="42172001"/>
    <s v="SELECCIÓN ABREVIADA - ACUERDO MARCO"/>
    <n v="8"/>
    <n v="2"/>
    <n v="10"/>
    <n v="20"/>
    <n v="6899060"/>
    <s v="UNIDAD"/>
    <s v="NO SOLICITADAS"/>
  </r>
  <r>
    <x v="17"/>
    <s v="02-02-02-008-005"/>
    <s v="02-02-02-008-005-09-7"/>
    <s v="Adquisición de servicios - Servicios de mantenimiento y cuidado del paisaje"/>
    <s v="SERVICIO DE CORTE DE PRADOS, PODA Y TALA DE ÁRBOLES"/>
    <s v="70111706;70111503"/>
    <s v="SELECCIÓN ABREVIADA MENOR CUANTÍA"/>
    <n v="8"/>
    <n v="4"/>
    <n v="10"/>
    <n v="1"/>
    <n v="10149716"/>
    <s v="GLOBAL"/>
    <s v="SI EN TRAMITE"/>
  </r>
  <r>
    <x v="17"/>
    <s v="02-02-02-008-005"/>
    <s v="02-02-02-008-005-03"/>
    <s v="Adquisición de servicios - Servicios de limpieza"/>
    <s v="SERVICIO DE ASEO Y LIMPIEZA"/>
    <n v="76111500"/>
    <s v="SELECCIÓN ABREVIADA - ACUERDO MARCO"/>
    <n v="8"/>
    <n v="4"/>
    <n v="10"/>
    <n v="1"/>
    <n v="1067027"/>
    <s v="GLOBAL"/>
    <s v="SI EN TRAMITE"/>
  </r>
  <r>
    <x v="17"/>
    <s v="02-01-01-004-004"/>
    <s v="02-01-01-004-004-01"/>
    <s v="Activos fijos - Maquinaria agropecuaria o silvícola y sus partes y piezas"/>
    <s v="TRACTOR CORTACESPED"/>
    <n v="25101901"/>
    <s v="MÍNIMA CUANTÍA"/>
    <n v="8"/>
    <n v="3"/>
    <n v="10"/>
    <n v="1"/>
    <n v="59900000"/>
    <s v="UNIDAD"/>
    <s v="NO SOLICITADAS"/>
  </r>
  <r>
    <x v="17"/>
    <s v="02-02-02-008-004"/>
    <s v="02-02-02-008-004-06"/>
    <s v="Adquisición de servicios - Servicios de programación, distribución y transmisión de programas"/>
    <s v="SERVICIO DE TELEVISION MES DE AGOSTO DE 2021"/>
    <n v="83111800"/>
    <s v="SOLICITUD DE INFORMACIÓN A LOS PROVEEDORES"/>
    <n v="8"/>
    <n v="4"/>
    <n v="16"/>
    <n v="1"/>
    <n v="677127"/>
    <s v="GLOBAL"/>
    <s v="NO SOLICITADAS"/>
  </r>
  <r>
    <x v="17"/>
    <s v="02-02-02-006-009"/>
    <s v="02-02-02-006-009-01"/>
    <s v="Adquisición de servicios - Servicios de distribución de electricidad, y servicios de distribución de gas (por cuenta propia)"/>
    <s v="SERVICIO ENERGIA MES DE JULIO DE 2021"/>
    <n v="83101803"/>
    <s v="SOLICITUD DE INFORMACIÓN A LOS PROVEEDORES"/>
    <n v="8"/>
    <n v="4"/>
    <n v="16"/>
    <n v="1"/>
    <n v="163702167.63"/>
    <s v="GLOBAL"/>
    <s v="NO SOLICITADAS"/>
  </r>
  <r>
    <x v="17"/>
    <s v="02-02-02-006-009"/>
    <s v="02-02-02-006-009-01"/>
    <s v="Adquisición de servicios - Servicios de distribución de electricidad, y servicios de distribución de gas (por cuenta propia)"/>
    <s v="SERVICIO ENERGIA MES DE JULIO DE 2021"/>
    <n v="83101803"/>
    <s v="SOLICITUD DE INFORMACIÓN A LOS PROVEEDORES"/>
    <n v="8"/>
    <n v="4"/>
    <n v="10"/>
    <n v="1"/>
    <n v="80894794.370000005"/>
    <s v="GLOBAL"/>
    <s v="NO SOLICITADAS"/>
  </r>
  <r>
    <x v="17"/>
    <s v="02-02-02-005-004"/>
    <s v="02-02-02-005-004-01-1"/>
    <s v="Adquisición de servicios - Servicios generales de construcción de edificaciones residenciales"/>
    <s v="MANTENIMIENTO ALOJAMIENTO Y VIVIENDA MILITAR"/>
    <n v="72102900"/>
    <s v="LICITACIÓN PÚBLICA"/>
    <n v="9"/>
    <n v="3"/>
    <n v="16"/>
    <n v="1"/>
    <n v="9594963.0199999996"/>
    <s v="GLOBAL"/>
    <s v="NO SOLICITADAS"/>
  </r>
  <r>
    <x v="17"/>
    <s v="02-02-02-005-004"/>
    <s v="02-02-02-005-004-01-2"/>
    <s v="Adquisición de servicios - Servicios generales de construcción de edificaciones no residenciales"/>
    <s v="MANTENIMIENTO ZONAS OPERATIVAS Y ADMINISTRATIVAS"/>
    <n v="72102900"/>
    <s v="LICITACIÓN PÚBLICA"/>
    <n v="9"/>
    <n v="3"/>
    <n v="10"/>
    <n v="1"/>
    <n v="16863893.86999999"/>
    <s v="GLOBAL"/>
    <s v="NO SOLICITADAS"/>
  </r>
  <r>
    <x v="17"/>
    <s v="02-02-02-008-005"/>
    <s v="02-02-02-008-005-03"/>
    <s v="Adquisición de servicios - Servicios de limpieza"/>
    <s v="SERVICIO DE ASEO Y LIMPIEZA"/>
    <n v="76111500"/>
    <s v="SELECCIÓN ABREVIADA - ACUERDO MARCO"/>
    <n v="8"/>
    <n v="4"/>
    <n v="10"/>
    <n v="1"/>
    <n v="15932973"/>
    <s v="GLOBAL"/>
    <s v="SI EN TRAMITE"/>
  </r>
  <r>
    <x v="17"/>
    <s v="02-02-02-010"/>
    <s v="02-02-02-010"/>
    <s v="Adquisición de servicios - Viáticos de los funcionarios en comisión"/>
    <s v="AUXILIO DE MARCHA Y CARRETERA SOLDADOS CONTINGENTES 1 Y 3 DEL 2020"/>
    <n v="92112300"/>
    <s v="SOLICITUD DE INFORMACIÓN A LOS PROVEEDORES"/>
    <n v="9"/>
    <n v="3"/>
    <n v="10"/>
    <n v="1"/>
    <n v="351904"/>
    <s v="GLOBAL"/>
    <s v=""/>
  </r>
  <r>
    <x v="17"/>
    <s v="02-02-02-006-009"/>
    <s v="02-02-02-006-009-01"/>
    <s v="Adquisición de servicios - Servicios de distribución de electricidad, y servicios de distribución de gas (por cuenta propia)"/>
    <s v="SERVICIO ENERGIA MES DE AGOSTO DE 2021"/>
    <n v="83101803"/>
    <s v="SOLICITUD DE INFORMACIÓN A LOS PROVEEDORES"/>
    <n v="8"/>
    <n v="4"/>
    <n v="10"/>
    <n v="1"/>
    <n v="20597073"/>
    <s v="GLOBAL"/>
    <s v="NO SOLICITADAS"/>
  </r>
  <r>
    <x v="17"/>
    <s v="02-02-02-010"/>
    <s v="02-02-02-010"/>
    <s v="Adquisición de servicios - Viáticos de los funcionarios en comisión"/>
    <s v="VIATICOS DEL 12 AL 25 DE AGOSTO DE 2021"/>
    <n v="92112300"/>
    <s v="SOLICITUD DE INFORMACIÓN A LOS PROVEEDORES"/>
    <n v="8"/>
    <n v="4"/>
    <n v="10"/>
    <n v="1"/>
    <n v="68746000"/>
    <s v="GLOBAL"/>
    <s v="NO SOLICITADAS"/>
  </r>
  <r>
    <x v="17"/>
    <s v="02-02-02-008-004"/>
    <s v="02-02-02-008-004-01"/>
    <s v="Adquisición de servicios - Servicios de telefonía y otras telecomunicaciones"/>
    <s v="SERVICIO DE TELEFONIA FIJA"/>
    <n v="83111501"/>
    <s v="SOLICITUD DE INFORMACIÓN A LOS PROVEEDORES"/>
    <n v="8"/>
    <n v="4"/>
    <n v="10"/>
    <n v="1"/>
    <n v="64034"/>
    <s v="GLOBAL"/>
    <s v="NO SOLICITADAS"/>
  </r>
  <r>
    <x v="17"/>
    <s v="02-02-02-005-004"/>
    <s v="02-02-02-005-004-01-1"/>
    <s v="Adquisición de servicios - Servicios generales de construcción de edificaciones residenciales"/>
    <s v="MANTENIMIENTO ALOJAMIENTO Y VIVIENDA MILITAR"/>
    <n v="72102900"/>
    <s v="LICITACIÓN PÚBLICA"/>
    <n v="8"/>
    <n v="3"/>
    <n v="10"/>
    <n v="1"/>
    <n v="48314761.230000004"/>
    <s v="GLOBAL"/>
    <s v="NO SOLICITADAS"/>
  </r>
  <r>
    <x v="17"/>
    <s v="02-02-02-010"/>
    <s v="02-02-02-010"/>
    <s v="Adquisición de servicios - Viáticos de los funcionarios en comisión"/>
    <s v="VIATICOS DEL 27 AL 31 DE AGOSTO DE 2021"/>
    <n v="92112300"/>
    <s v="SOLICITUD DE INFORMACIÓN A LOS PROVEEDORES"/>
    <n v="8"/>
    <n v="4"/>
    <n v="10"/>
    <n v="1"/>
    <n v="44782000"/>
    <s v="GLOBAL"/>
    <s v="NO SOLICITADAS"/>
  </r>
  <r>
    <x v="17"/>
    <s v="02-02-02-010"/>
    <s v="02-02-02-010"/>
    <s v="Adquisición de servicios - Viáticos de los funcionarios en comisión"/>
    <s v="VIATICOS DEL 09 AL 18 DE DICIEMBRE DE 2021"/>
    <n v="92112300"/>
    <s v="SOLICITUD DE INFORMACIÓN A LOS PROVEEDORES"/>
    <n v="8"/>
    <n v="4"/>
    <n v="16"/>
    <n v="1"/>
    <n v="675196"/>
    <s v="GLOBAL"/>
    <s v="NO SOLICITADAS"/>
  </r>
  <r>
    <x v="17"/>
    <s v="02-02-02-008-005"/>
    <s v="02-02-02-008-005-09-7"/>
    <s v="Adquisición de servicios - Servicios de mantenimiento y cuidado del paisaje"/>
    <s v="SERVICIO DE CORTE DE PRADOS, PODA Y TALA DE ÁRBOLES"/>
    <s v="70111706;70111503"/>
    <s v="SELECCIÓN ABREVIADA MENOR CUANTÍA"/>
    <n v="9"/>
    <n v="12"/>
    <n v="16"/>
    <n v="1"/>
    <n v="3822210"/>
    <s v="GLOBAL"/>
    <s v="SI EN TRAMITE"/>
  </r>
  <r>
    <x v="17"/>
    <s v="02-02-02-009-004"/>
    <s v="02-02-02-009-004-01"/>
    <s v="Adquisición de servicios - Servicios de alcantarillado, servicios de limpieza, tratamiento de aguas residuales y tanques sépticos"/>
    <s v="SERVICIO ASEO Y RECOLECCIÓN DE BASURAS MES DE AGOSTO DE 2021"/>
    <n v="76121501"/>
    <s v="SOLICITUD DE INFORMACIÓN A LOS PROVEEDORES"/>
    <n v="9"/>
    <n v="3"/>
    <n v="16"/>
    <n v="1"/>
    <n v="4402510"/>
    <s v="GLOBAL"/>
    <s v="NO SOLICITADAS"/>
  </r>
  <r>
    <x v="17"/>
    <s v="02-02-02-008-004"/>
    <s v="02-02-02-008-004-06"/>
    <s v="Adquisición de servicios - Servicios de programación, distribución y transmisión de programas"/>
    <s v="SERVICIO DE TELEVISION MESES DE AGOSTO-SEPTIEMBRE DE 2021"/>
    <n v="83111800"/>
    <s v="SOLICITUD DE INFORMACIÓN A LOS PROVEEDORES"/>
    <n v="9"/>
    <n v="3"/>
    <n v="16"/>
    <n v="1"/>
    <n v="821644"/>
    <s v="GLOBAL"/>
    <s v="NO SOLICITADAS"/>
  </r>
  <r>
    <x v="17"/>
    <s v="02-02-01-003-003"/>
    <s v="02-02-01-003-003-04"/>
    <s v="Materiales y suministros - Gas de petróleo y otros hidrocarburos gaseosos (excepto gas natural)"/>
    <s v="SERVICIO SUMINISTRO DE GAS MES DE AGOSTO DE 2021"/>
    <n v="15111501"/>
    <s v="SOLICITUD DE INFORMACIÓN A LOS PROVEEDORES"/>
    <n v="9"/>
    <n v="3"/>
    <n v="10"/>
    <n v="1"/>
    <n v="5020878.46"/>
    <s v="GLOBAL"/>
    <s v="NO SOLICITADAS"/>
  </r>
  <r>
    <x v="17"/>
    <s v="02-02-02-008-004"/>
    <s v="02-02-02-008-004-01"/>
    <s v="Adquisición de servicios - Servicios de telefonía y otras telecomunicaciones"/>
    <s v="SERVICIO DE TELEFONIA FIJA MES DE AGOSTO DE 2021"/>
    <n v="83111501"/>
    <s v="SOLICITUD DE INFORMACIÓN A LOS PROVEEDORES"/>
    <n v="9"/>
    <n v="3"/>
    <n v="10"/>
    <n v="1"/>
    <n v="57700"/>
    <s v="GLOBAL"/>
    <s v="NO SOLICITADAS"/>
  </r>
  <r>
    <x v="17"/>
    <s v="02-02-02-006-009"/>
    <s v="02-02-02-006-009-01"/>
    <s v="Adquisición de servicios - Servicios de distribución de electricidad, y servicios de distribución de gas (por cuenta propia)"/>
    <s v="SERVICIO ENERGIA MES DE AGOSTO DE 2021"/>
    <n v="83101803"/>
    <s v="SOLICITUD DE INFORMACIÓN A LOS PROVEEDORES"/>
    <n v="9"/>
    <n v="3"/>
    <n v="16"/>
    <n v="1"/>
    <n v="252079000"/>
    <s v="GLOBAL"/>
    <s v="NO SOLICITADAS"/>
  </r>
  <r>
    <x v="17"/>
    <s v="02-02-02-006-009"/>
    <s v="02-02-02-006-009-01"/>
    <s v="Adquisición de servicios - Servicios de distribución de electricidad, y servicios de distribución de gas (por cuenta propia)"/>
    <s v="SERVICIO ENERGIA MES DE AGOSTO DE 2021"/>
    <n v="83101803"/>
    <s v="SOLICITUD DE INFORMACIÓN A LOS PROVEEDORES"/>
    <n v="9"/>
    <n v="3"/>
    <n v="10"/>
    <n v="1"/>
    <n v="25937239"/>
    <s v="GLOBAL"/>
    <s v="NO SOLICITADAS"/>
  </r>
  <r>
    <x v="17"/>
    <s v="02-02-02-010"/>
    <s v="02-02-02-010"/>
    <s v="Adquisición de servicios - Viáticos de los funcionarios en comisión"/>
    <s v="AUXILIO DE MARCHA Y CARRETERA SOLDADOS BACHILLERES TERCER CONTINGENTE 2020"/>
    <n v="92112300"/>
    <s v="SOLICITUD DE INFORMACIÓN A LOS PROVEEDORES"/>
    <n v="9"/>
    <n v="3"/>
    <n v="10"/>
    <n v="1"/>
    <n v="1598746"/>
    <s v="GLOBAL"/>
    <s v=""/>
  </r>
  <r>
    <x v="17"/>
    <s v="02-02-02-007-003"/>
    <s v="02-02-02-007-003-01"/>
    <s v="Adquisición de servicios - Servicios de arrendamiento o alquiler de maquinaria y equipo sin operario"/>
    <s v="SERVICIO FOTOCOPIADO E IMPRESIÓN A TODO COSTO"/>
    <n v="80161801"/>
    <s v="MÍNIMA CUANTÍA"/>
    <n v="9"/>
    <n v="3"/>
    <n v="10"/>
    <n v="1"/>
    <n v="3886192.34"/>
    <s v="GLOBAL"/>
    <s v="SI EN TRAMITE"/>
  </r>
  <r>
    <x v="17"/>
    <s v="02-02-02-005-004"/>
    <s v="02-02-02-005-004-02-5"/>
    <s v="Adquisición de servicios - Servicios generales de construcción de tuberías y cables locales, y obras conexas"/>
    <s v="MANTENIMIENTO POZO PROFUNDO FLANDES"/>
    <n v="70171707"/>
    <s v="SELECCIÓN ABREVIADA MENOR CUANTÍA"/>
    <n v="9"/>
    <n v="3"/>
    <n v="10"/>
    <n v="1"/>
    <n v="3000000"/>
    <s v="GLOBAL"/>
    <s v="SI EN TRAMITE"/>
  </r>
  <r>
    <x v="17"/>
    <s v="02-02-02-010"/>
    <s v="02-02-02-010"/>
    <s v="Adquisición de servicios - Viáticos de los funcionarios en comisión"/>
    <s v="VIATICOS DEL 01 AL 21 DE SEPTIEMBRE DE 2021"/>
    <n v="92112300"/>
    <s v="SOLICITUD DE INFORMACIÓN A LOS PROVEEDORES"/>
    <n v="9"/>
    <n v="3"/>
    <n v="10"/>
    <n v="1"/>
    <n v="2311000"/>
    <s v="GLOBAL"/>
    <s v="NO SOLICITADAS"/>
  </r>
  <r>
    <x v="17"/>
    <s v="02-02-02-010"/>
    <s v="02-02-02-010"/>
    <s v="Adquisición de servicios - Viáticos de los funcionarios en comisión"/>
    <s v="VIATICOS DEL 01 AL 21 DE SEPTIEMBRE DE 2021"/>
    <n v="92112300"/>
    <s v="SOLICITUD DE INFORMACIÓN A LOS PROVEEDORES"/>
    <n v="9"/>
    <n v="3"/>
    <n v="16"/>
    <n v="1"/>
    <n v="63814000"/>
    <s v="GLOBAL"/>
    <s v="NO SOLICITADAS"/>
  </r>
  <r>
    <x v="17"/>
    <s v="08-03"/>
    <s v="08-03"/>
    <s v="Tasas y derechos administrativos"/>
    <s v="PAGO TASAS POR USO DE AGUA PERIODO 2 DE 2021"/>
    <n v="93161504"/>
    <s v="SOLICITUD DE INFORMACIÓN A LOS PROVEEDORES"/>
    <n v="9"/>
    <n v="3"/>
    <n v="10"/>
    <n v="1"/>
    <n v="633872"/>
    <s v="GLOBAL"/>
    <s v="NO SOLICITADAS"/>
  </r>
  <r>
    <x v="17"/>
    <s v="08-03"/>
    <s v="08-03"/>
    <s v="Tasas y derechos administrativos"/>
    <s v="PAGO TASA RETRIBUTIVA PERIODO ENERO A MARZO 2021"/>
    <n v="93161504"/>
    <s v="SOLICITUD DE INFORMACIÓN A LOS PROVEEDORES"/>
    <n v="9"/>
    <n v="3"/>
    <n v="10"/>
    <n v="1"/>
    <n v="169815"/>
    <s v="GLOBAL"/>
    <s v="NO SOLICITADAS"/>
  </r>
  <r>
    <x v="17"/>
    <s v="02-02-02-008-007"/>
    <s v="02-02-02-008-007-01-5"/>
    <s v="Adquisición de servicios - Servicios de mantenimiento y reparación de otra maquinaria y otro equipo"/>
    <s v="MANTENIMIENTO DEL SIMULADOR DE ALA ROTATORIA HUEY II "/>
    <n v="72151802"/>
    <s v="LICITACIÓN PÚBLICA"/>
    <n v="9"/>
    <n v="10"/>
    <n v="10"/>
    <n v="1"/>
    <n v="75000000"/>
    <s v="GLOBAL"/>
    <s v="NO SOLICITADAS"/>
  </r>
  <r>
    <x v="17"/>
    <s v="02-02-02-010"/>
    <s v="02-02-02-010"/>
    <s v="Adquisición de servicios - Viáticos de los funcionarios en comisión"/>
    <s v="VIATICOS DEL 22 AL 30 DE SEPTIEMBRE DE 2021"/>
    <n v="92112300"/>
    <s v="SOLICITUD DE INFORMACIÓN A LOS PROVEEDORES"/>
    <n v="9"/>
    <n v="3"/>
    <n v="10"/>
    <n v="1"/>
    <n v="570000"/>
    <s v="GLOBAL"/>
    <s v="NO SOLICITADAS"/>
  </r>
  <r>
    <x v="17"/>
    <s v="02-02-02-010"/>
    <s v="02-02-02-010"/>
    <s v="Adquisición de servicios - Viáticos de los funcionarios en comisión"/>
    <s v="VIATICOS DEL 22 AL 30 DE SEPTIEMBRE DE 2021"/>
    <n v="92112300"/>
    <s v="SOLICITUD DE INFORMACIÓN A LOS PROVEEDORES"/>
    <n v="9"/>
    <n v="3"/>
    <n v="16"/>
    <n v="1"/>
    <n v="29116268"/>
    <s v="GLOBAL"/>
    <s v="NO SOLICITADAS"/>
  </r>
  <r>
    <x v="17"/>
    <s v="02-02-02-008-007"/>
    <s v="02-02-02-008-007-01-5"/>
    <s v="Adquisición de servicios - Servicios de mantenimiento y reparación de otra maquinaria y otro equipo"/>
    <s v="SERVICIO MANTENIMIENTO PREVENTIVO Y CORRECTIVO EQUIPO ANÁLISIS DE ACEITE SPECTROIL M S/N6326/10"/>
    <n v="72154500"/>
    <s v="CONTRATACIÓN DIRECTA"/>
    <n v="10"/>
    <n v="3"/>
    <n v="10"/>
    <n v="1"/>
    <n v="30000000"/>
    <s v="GLOBAL"/>
    <s v=""/>
  </r>
  <r>
    <x v="17"/>
    <s v="02-02-02-010"/>
    <s v="02-02-02-010"/>
    <s v="Adquisición de servicios - Viáticos de los funcionarios en comisión"/>
    <s v="VIATICOS DEL 04 AL 19 DE OCTUBRE DE 2021"/>
    <n v="92112300"/>
    <s v="SOLICITUD DE INFORMACIÓN A LOS PROVEEDORES"/>
    <n v="10"/>
    <n v="3"/>
    <n v="10"/>
    <n v="1"/>
    <n v="36509000"/>
    <s v="GLOBAL"/>
    <s v="NO SOLICITADAS"/>
  </r>
  <r>
    <x v="17"/>
    <s v="02-02-02-006-009"/>
    <s v="02-02-02-006-009-01"/>
    <s v="Adquisición de servicios - Servicios de distribución de electricidad, y servicios de distribución de gas (por cuenta propia)"/>
    <s v="SERVICIO ENERGIA (CACOM-4, FLANDES, LA MARÍA Y SISTEMA DE BOMBEO LA REFORMA)"/>
    <n v="83101803"/>
    <s v="SOLICITUD DE INFORMACIÓN A LOS PROVEEDORES"/>
    <n v="10"/>
    <n v="3"/>
    <n v="10"/>
    <n v="1"/>
    <n v="200000000"/>
    <s v="GLOBAL"/>
    <s v="NO SOLICITADAS"/>
  </r>
  <r>
    <x v="17"/>
    <s v="02-02-02-008-004"/>
    <s v="02-02-02-008-004-01"/>
    <s v="Adquisición de servicios - Servicios de telefonía y otras telecomunicaciones"/>
    <s v="SERVICIO DE TELEFONIA FIJA MES DE SEPTIEMBRE DE 2021"/>
    <n v="83111501"/>
    <s v="SOLICITUD DE INFORMACIÓN A LOS PROVEEDORES"/>
    <n v="10"/>
    <n v="2"/>
    <n v="10"/>
    <n v="1"/>
    <n v="268749"/>
    <s v="GLOBAL"/>
    <s v="NO SOLICITADAS"/>
  </r>
  <r>
    <x v="17"/>
    <s v="02-02-02-009-004"/>
    <s v="02-02-02-009-004-01"/>
    <s v="Adquisición de servicios - Servicios de alcantarillado, servicios de limpieza, tratamiento de aguas residuales y tanques sépticos"/>
    <s v="SERVICIO ASEO Y RECOLECCIÓN DE BASURAS MES DE SEPTIEMBRE DE 2021"/>
    <n v="76121501"/>
    <s v="SOLICITUD DE INFORMACIÓN A LOS PROVEEDORES"/>
    <n v="10"/>
    <n v="2"/>
    <n v="16"/>
    <n v="1"/>
    <n v="4403146"/>
    <s v="GLOBAL"/>
    <s v="NO SOLICITADAS"/>
  </r>
  <r>
    <x v="17"/>
    <s v="02-02-01-003-003"/>
    <s v="02-02-01-003-003-04"/>
    <s v="Materiales y suministros - Gas de petróleo y otros hidrocarburos gaseosos (excepto gas natural)"/>
    <s v="SERVICIO GAS MES DE SEPTIEMBRE DE 2021"/>
    <n v="15111501"/>
    <s v="SOLICITUD DE INFORMACIÓN A LOS PROVEEDORES"/>
    <n v="10"/>
    <n v="2"/>
    <n v="10"/>
    <n v="1"/>
    <n v="1368685.68"/>
    <s v="GLOBAL"/>
    <s v="NO SOLICITADAS"/>
  </r>
  <r>
    <x v="17"/>
    <s v="02-02-02-006-009"/>
    <s v="02-02-02-006-009-01"/>
    <s v="Adquisición de servicios - Servicios de distribución de electricidad, y servicios de distribución de gas (por cuenta propia)"/>
    <s v="SERVICIO ENERGIA CUENTAS REGULADAS MES DE SEPTIEMBRE DE 2021"/>
    <n v="83101803"/>
    <s v="SOLICITUD DE INFORMACIÓN A LOS PROVEEDORES"/>
    <n v="10"/>
    <n v="2"/>
    <n v="16"/>
    <n v="1"/>
    <n v="14944986"/>
    <s v="GLOBAL"/>
    <s v="NO SOLICITADAS"/>
  </r>
  <r>
    <x v="17"/>
    <s v="02-02-02-010"/>
    <s v="02-02-02-010"/>
    <s v="Adquisición de servicios - Viáticos de los funcionarios en comisión"/>
    <s v="AUXILIO DE MARCHA Y CARRETERA SOLDADOS BACHILLERES SEGUNDO Y TERCER CONTINGENTE DEL 2020"/>
    <n v="92112300"/>
    <s v="SOLICITUD DE INFORMACIÓN A LOS PROVEEDORES"/>
    <n v="10"/>
    <n v="2"/>
    <n v="10"/>
    <n v="1"/>
    <n v="79226"/>
    <s v="GLOBAL"/>
    <s v=""/>
  </r>
  <r>
    <x v="17"/>
    <s v="02-02-02-010"/>
    <s v="02-02-02-010"/>
    <s v="Adquisición de servicios - Viáticos de los funcionarios en comisión"/>
    <s v="VIATICOS DEL 04 AL 19 DE OCTUBRE DE 2021"/>
    <n v="92112300"/>
    <s v="SOLICITUD DE INFORMACIÓN A LOS PROVEEDORES"/>
    <n v="1"/>
    <n v="11"/>
    <n v="10"/>
    <n v="1"/>
    <n v="1254000"/>
    <s v="GLOBAL"/>
    <s v="NO SOLICITADAS"/>
  </r>
  <r>
    <x v="17"/>
    <s v="02-02-02-010"/>
    <s v="02-02-02-010"/>
    <s v="Adquisición de servicios - Viáticos de los funcionarios en comisión"/>
    <s v="VIATICOS DEL 01 AL 19 DE OCTUBRE DE 2021"/>
    <n v="92112300"/>
    <s v="SOLICITUD DE INFORMACIÓN A LOS PROVEEDORES"/>
    <n v="8"/>
    <n v="4"/>
    <n v="16"/>
    <n v="1"/>
    <n v="44084536"/>
    <s v="GLOBAL"/>
    <s v="NO SOLICITADAS"/>
  </r>
  <r>
    <x v="17"/>
    <s v="02-02-02-008-007"/>
    <s v="02-02-02-008-007-01-5"/>
    <s v="Adquisición de servicios - Servicios de mantenimiento y reparación de otra maquinaria y otro equipo"/>
    <s v="MANTENIMIENTO DE ALARMAS"/>
    <n v="92121701"/>
    <s v="MÍNIMA CUANTÍA"/>
    <n v="10"/>
    <n v="2"/>
    <n v="16"/>
    <n v="1"/>
    <n v="5007880"/>
    <s v="GLOBAL"/>
    <s v="NO SOLICITADAS"/>
  </r>
  <r>
    <x v="17"/>
    <s v="02-02-02-007-003"/>
    <s v="02-02-02-007-003-01"/>
    <s v="Adquisición de servicios - Servicios de arrendamiento o alquiler de maquinaria y equipo sin operario"/>
    <s v="SERVICIO FOTOCOPIADO E IMPRESIÓN A TODO COSTO"/>
    <n v="80161801"/>
    <s v="MÍNIMA CUANTÍA"/>
    <n v="10"/>
    <n v="2"/>
    <n v="10"/>
    <n v="1"/>
    <n v="2000000"/>
    <s v="GLOBAL"/>
    <s v="SI EN TRAMITE"/>
  </r>
  <r>
    <x v="17"/>
    <s v="02-02-02-009-002"/>
    <s v="02-02-02-009-002-09"/>
    <s v="Adquisición de servicios - Otros tipos de educación y servicios de apoyo educativo"/>
    <s v="INSTRUCTORES EHFAA"/>
    <n v="86131702"/>
    <s v="CONTRATACIÓN DIRECTA"/>
    <n v="10"/>
    <n v="2"/>
    <n v="10"/>
    <n v="1"/>
    <n v="1183890"/>
    <s v="GLOBAL"/>
    <s v="SI EN TRAMITE"/>
  </r>
  <r>
    <x v="17"/>
    <s v="02-02-02-006-009"/>
    <s v="02-02-02-006-009-01"/>
    <s v="Adquisición de servicios - Servicios de distribución de electricidad, y servicios de distribución de gas (por cuenta propia)"/>
    <s v="SERVICIO ENERGIA MES DE SEPTIEMBRE DE 2021"/>
    <n v="83101803"/>
    <s v="SOLICITUD DE INFORMACIÓN A LOS PROVEEDORES"/>
    <n v="10"/>
    <n v="2"/>
    <n v="16"/>
    <n v="1"/>
    <n v="235683268"/>
    <s v="GLOBAL"/>
    <s v="NO SOLICITADAS"/>
  </r>
  <r>
    <x v="17"/>
    <s v="02-02-02-006-009"/>
    <s v="02-02-02-006-009-01"/>
    <s v="Adquisición de servicios - Servicios de distribución de electricidad, y servicios de distribución de gas (por cuenta propia)"/>
    <s v="SERVICIO ENERGIA MESE DE SEPTIEMBRE DE 2021"/>
    <n v="83101803"/>
    <s v="SOLICITUD DE INFORMACIÓN A LOS PROVEEDORES"/>
    <n v="10"/>
    <n v="2"/>
    <n v="10"/>
    <n v="1"/>
    <n v="7595112"/>
    <s v="GLOBAL"/>
    <s v="NO SOLICITADAS"/>
  </r>
  <r>
    <x v="17"/>
    <s v="02-02-02-008-004"/>
    <s v="02-02-02-008-004-06"/>
    <s v="Adquisición de servicios - Servicios de programación, distribución y transmisión de programas"/>
    <s v="SERVICIO DE TELEVISION MESES DE SEPTIEMBRE-NOVIEMBRE"/>
    <n v="83111800"/>
    <s v="SOLICITUD DE INFORMACIÓN A LOS PROVEEDORES"/>
    <n v="10"/>
    <n v="2"/>
    <n v="16"/>
    <n v="1"/>
    <n v="821644"/>
    <s v="GLOBAL"/>
    <s v="NO SOLICITADAS"/>
  </r>
  <r>
    <x v="17"/>
    <s v="02-02-02-010"/>
    <s v="02-02-02-010"/>
    <s v="Adquisición de servicios - Viáticos de los funcionarios en comisión"/>
    <s v="AUXILIO DE MARCHA Y CARRETERA CONTINGENTE 4/20"/>
    <n v="92112300"/>
    <s v="SOLICITUD DE INFORMACIÓN A LOS PROVEEDORES"/>
    <n v="10"/>
    <n v="2"/>
    <n v="10"/>
    <n v="1"/>
    <n v="34613"/>
    <s v="GLOBAL"/>
    <s v=""/>
  </r>
  <r>
    <x v="17"/>
    <s v="02-02-02-010"/>
    <s v="02-02-02-010"/>
    <s v="Adquisición de servicios - Viáticos de los funcionarios en comisión"/>
    <s v="VIATICOS DEL 20 AL 21 DE OCTUBRE DE 2021"/>
    <n v="92112300"/>
    <s v="SOLICITUD DE INFORMACIÓN A LOS PROVEEDORES"/>
    <n v="10"/>
    <n v="2"/>
    <n v="10"/>
    <n v="1"/>
    <n v="228000"/>
    <s v="GLOBAL"/>
    <s v="NO SOLICITADAS"/>
  </r>
  <r>
    <x v="17"/>
    <s v="02-02-02-010"/>
    <s v="02-02-02-010"/>
    <s v="Adquisición de servicios - Viáticos de los funcionarios en comisión"/>
    <s v="VIATICOS DEL 20 AL 22 DE OCTUBRE DE 2021"/>
    <n v="92112300"/>
    <s v="SOLICITUD DE INFORMACIÓN A LOS PROVEEDORES"/>
    <n v="10"/>
    <n v="2"/>
    <n v="16"/>
    <n v="1"/>
    <n v="12502000"/>
    <s v="GLOBAL"/>
    <s v="NO SOLICITADAS"/>
  </r>
  <r>
    <x v="17"/>
    <s v="02-01-01-004-006"/>
    <s v="02-01-01-004-006-02"/>
    <s v="Activos fijos - Aparatos de control eléctrico y distribución de electricidad y sus partes y piezas"/>
    <s v="UPS 3KVA"/>
    <n v="39121011"/>
    <s v="MÍNIMA CUANTÍA"/>
    <n v="11"/>
    <n v="2"/>
    <n v="10"/>
    <n v="15"/>
    <n v="27667500"/>
    <s v="UNIDAD"/>
    <s v="NO SOLICITADAS"/>
  </r>
  <r>
    <x v="17"/>
    <s v="02-01-01-004-006"/>
    <s v="02-01-01-004-006-02"/>
    <s v="Activos fijos - Aparatos de control eléctrico y distribución de electricidad y sus partes y piezas"/>
    <s v="UPS 20KVA"/>
    <n v="39121011"/>
    <s v="MÍNIMA CUANTÍA"/>
    <n v="11"/>
    <n v="2"/>
    <n v="10"/>
    <n v="1"/>
    <n v="22015000"/>
    <s v="UNIDAD"/>
    <s v="NO SOLICITADAS"/>
  </r>
  <r>
    <x v="17"/>
    <s v="02-02-02-008-004"/>
    <s v="02-02-02-008-004-01"/>
    <s v="Adquisición de servicios - Servicios de telefonía y otras telecomunicaciones"/>
    <s v="SERVICIO DE TELEFONIA FIJA MES DE OCTUBRE DE 2021"/>
    <n v="83111501"/>
    <s v="SOLICITUD DE INFORMACIÓN A LOS PROVEEDORES"/>
    <n v="10"/>
    <n v="2"/>
    <n v="10"/>
    <n v="1"/>
    <n v="257859"/>
    <s v="GLOBAL"/>
    <s v="NO SOLICITADAS"/>
  </r>
  <r>
    <x v="17"/>
    <s v="02-02-02-010"/>
    <s v="02-02-02-010"/>
    <s v="Adquisición de servicios - Viáticos de los funcionarios en comisión"/>
    <s v="VIATICOS DEL 25 AL 29 DE OCTUBRE DE 2021"/>
    <n v="92112300"/>
    <s v="SOLICITUD DE INFORMACIÓN A LOS PROVEEDORES"/>
    <n v="10"/>
    <n v="2"/>
    <n v="10"/>
    <n v="1"/>
    <n v="380000"/>
    <s v="GLOBAL"/>
    <s v="NO SOLICITADAS"/>
  </r>
  <r>
    <x v="17"/>
    <s v="02-02-02-010"/>
    <s v="02-02-02-010"/>
    <s v="Adquisición de servicios - Viáticos de los funcionarios en comisión"/>
    <s v="VIATICOS DEL 25 AL 28 DE OCTUBRE DE 2021"/>
    <n v="92112300"/>
    <s v="SOLICITUD DE INFORMACIÓN A LOS PROVEEDORES"/>
    <n v="10"/>
    <n v="2"/>
    <n v="16"/>
    <n v="1"/>
    <n v="21698000"/>
    <s v="GLOBAL"/>
    <s v="NO SOLICITADAS"/>
  </r>
  <r>
    <x v="17"/>
    <s v="02-02-02-005-004"/>
    <s v="02-02-02-005-004-01-1"/>
    <s v="Adquisición de servicios - Servicios generales de construcción de edificaciones residenciales"/>
    <s v="MANTENIMIENTO AREAS DE ALOJAMIENTO Y VIVIENDA MILITAR"/>
    <n v="72102900"/>
    <s v="LICITACIÓN PÚBLICA"/>
    <n v="11"/>
    <n v="1"/>
    <n v="10"/>
    <n v="1"/>
    <n v="44000000"/>
    <s v="GLOBAL"/>
    <s v="NO SOLICITADAS"/>
  </r>
  <r>
    <x v="17"/>
    <s v="02-02-02-009-004"/>
    <s v="02-02-02-009-004-01"/>
    <s v="Adquisición de servicios - Servicios de alcantarillado, servicios de limpieza, tratamiento de aguas residuales y tanques sépticos"/>
    <s v="SERVICIO ASEO Y RECOLECCIÓN DE BASURAS MES DE OCTUBRE DE 2021"/>
    <n v="76121501"/>
    <s v="SOLICITUD DE INFORMACIÓN A LOS PROVEEDORES"/>
    <n v="11"/>
    <n v="1"/>
    <n v="16"/>
    <n v="1"/>
    <n v="4507115"/>
    <s v="GLOBAL"/>
    <s v="NO SOLICITADAS"/>
  </r>
  <r>
    <x v="17"/>
    <s v="02-02-02-008-004"/>
    <s v="02-02-02-008-004-06"/>
    <s v="Adquisición de servicios - Servicios de programación, distribución y transmisión de programas"/>
    <s v="SERVICIO DE TELEVISION MES DE OCTUBRE DE 2021"/>
    <n v="83111800"/>
    <s v="SOLICITUD DE INFORMACIÓN A LOS PROVEEDORES"/>
    <n v="11"/>
    <n v="1"/>
    <n v="16"/>
    <n v="1"/>
    <n v="97144"/>
    <s v="GLOBAL"/>
    <s v="NO SOLICITADAS"/>
  </r>
  <r>
    <x v="17"/>
    <s v="02-02-01-003-003"/>
    <s v="02-02-01-003-003-04"/>
    <s v="Materiales y suministros - Gas de petróleo y otros hidrocarburos gaseosos (excepto gas natural)"/>
    <s v="SERVICIO SUMINISTRO DE GAS OMES DE OCTUBRE DE 2021"/>
    <n v="15111501"/>
    <s v="SOLICITUD DE INFORMACIÓN A LOS PROVEEDORES"/>
    <n v="11"/>
    <n v="1"/>
    <n v="10"/>
    <n v="1"/>
    <n v="3590387.46"/>
    <s v="GLOBAL"/>
    <s v="NO SOLICITADAS"/>
  </r>
  <r>
    <x v="17"/>
    <s v="02-02-02-006-009"/>
    <s v="02-02-02-006-009-01"/>
    <s v="Adquisición de servicios - Servicios de distribución de electricidad, y servicios de distribución de gas (por cuenta propia)"/>
    <s v="SERVICIO ENERGIA MES DE OCTUBRE DE 2021"/>
    <n v="83101803"/>
    <s v="SOLICITUD DE INFORMACIÓN A LOS PROVEEDORES"/>
    <n v="11"/>
    <n v="1"/>
    <n v="16"/>
    <n v="1"/>
    <n v="14547552"/>
    <s v="GLOBAL"/>
    <s v="NO SOLICITADAS"/>
  </r>
  <r>
    <x v="17"/>
    <s v="02-02-02-010"/>
    <s v="02-02-02-010"/>
    <s v="Adquisición de servicios - Viáticos de los funcionarios en comisión"/>
    <s v="AUXILIO DE MARCHA Y CARRETERA SOLDADOS BACHILLERES CUARTO CONTINGENTE DEL 2020"/>
    <n v="92112300"/>
    <s v="SOLICITUD DE INFORMACIÓN A LOS PROVEEDORES"/>
    <n v="0"/>
    <n v="0"/>
    <n v="10"/>
    <n v="1"/>
    <n v="1031486"/>
    <s v="GLOBAL"/>
    <s v=""/>
  </r>
  <r>
    <x v="17"/>
    <s v="02-02-02-010"/>
    <s v="02-02-02-010"/>
    <s v="Adquisición de servicios - Viáticos de los funcionarios en comisión"/>
    <s v="VIATICOS DEL 02 AL 16 DE NOVIEMBRE DE 2021"/>
    <n v="92112300"/>
    <s v="SOLICITUD DE INFORMACIÓN A LOS PROVEEDORES"/>
    <n v="11"/>
    <n v="1"/>
    <n v="10"/>
    <n v="1"/>
    <n v="11438000"/>
    <s v="GLOBAL"/>
    <s v="NO SOLICITADAS"/>
  </r>
  <r>
    <x v="17"/>
    <s v="02-02-02-010"/>
    <s v="02-02-02-010"/>
    <s v="Adquisición de servicios - Viáticos de los funcionarios en comisión"/>
    <s v="VIATICOS DEL 02 AL 12 DE NOVIEMBRE DE 2021"/>
    <n v="92112300"/>
    <s v="SOLICITUD DE INFORMACIÓN A LOS PROVEEDORES"/>
    <n v="11"/>
    <n v="1"/>
    <n v="16"/>
    <n v="1"/>
    <n v="45790000"/>
    <s v="GLOBAL"/>
    <s v="NO SOLICITADAS"/>
  </r>
  <r>
    <x v="17"/>
    <s v="02-02-02-006-009"/>
    <s v="02-02-02-006-009-01"/>
    <s v="Adquisición de servicios - Servicios de distribución de electricidad, y servicios de distribución de gas (por cuenta propia)"/>
    <s v="SERVICIO ENERGIA MES DE OCTUBRE DE 2021"/>
    <n v="83101803"/>
    <s v="SOLICITUD DE INFORMACIÓN A LOS PROVEEDORES"/>
    <n v="11"/>
    <n v="1"/>
    <n v="16"/>
    <n v="1"/>
    <n v="191983492.31999999"/>
    <s v="GLOBAL"/>
    <s v="NO SOLICITADAS"/>
  </r>
  <r>
    <x v="17"/>
    <s v="02-02-02-006-009"/>
    <s v="02-02-02-006-009-01"/>
    <s v="Adquisición de servicios - Servicios de distribución de electricidad, y servicios de distribución de gas (por cuenta propia)"/>
    <s v="SERVICIO ENERGIA MES DE OCTUBRE DE 2021"/>
    <n v="83101803"/>
    <s v="SOLICITUD DE INFORMACIÓN A LOS PROVEEDORES"/>
    <n v="11"/>
    <n v="1"/>
    <n v="10"/>
    <n v="1"/>
    <n v="49407073.68"/>
    <s v="GLOBAL"/>
    <s v="NO SOLICITADAS"/>
  </r>
  <r>
    <x v="17"/>
    <s v="02-02-02-008-004"/>
    <s v="02-02-02-008-004-06"/>
    <s v="Adquisición de servicios - Servicios de programación, distribución y transmisión de programas"/>
    <s v="SERVICIO DE TELEVISION MES DE DICIEMBRE DE 2021"/>
    <n v="83111800"/>
    <s v="SOLICITUD DE INFORMACIÓN A LOS PROVEEDORES"/>
    <n v="11"/>
    <n v="1"/>
    <n v="16"/>
    <n v="1"/>
    <n v="764070"/>
    <s v="GLOBAL"/>
    <s v="NO SOLICITADAS"/>
  </r>
  <r>
    <x v="17"/>
    <s v="02-02-02-010"/>
    <s v="02-02-02-010"/>
    <s v="Adquisición de servicios - Viáticos de los funcionarios en comisión"/>
    <s v="VIATICOS DEL 17 AL 22 DE NOVIEMBRE"/>
    <n v="92112300"/>
    <s v="SOLICITUD DE INFORMACIÓN A LOS PROVEEDORES"/>
    <n v="11"/>
    <n v="1"/>
    <n v="10"/>
    <n v="1"/>
    <n v="18012000"/>
    <s v="GLOBAL"/>
    <s v="NO SOLICITADAS"/>
  </r>
  <r>
    <x v="17"/>
    <s v="02-02-02-010"/>
    <s v="02-02-02-010"/>
    <s v="Adquisición de servicios - Viáticos de los funcionarios en comisión"/>
    <s v="VIATICOS DEL 17 AL 22 DE NOVIEMBRE"/>
    <n v="92112300"/>
    <s v="SOLICITUD DE INFORMACIÓN A LOS PROVEEDORES"/>
    <n v="11"/>
    <n v="1"/>
    <n v="16"/>
    <n v="1"/>
    <n v="5320000"/>
    <s v="GLOBAL"/>
    <s v="NO SOLICITADAS"/>
  </r>
  <r>
    <x v="17"/>
    <s v="08-03"/>
    <s v="08-03"/>
    <s v="Tasas y derechos administrativos"/>
    <s v="PAGO TASAS RETRIBUTIVAS ABRIL A JULIO DE 2021"/>
    <n v="93161504"/>
    <s v="SOLICITUD DE INFORMACIÓN A LOS PROVEEDORES"/>
    <n v="11"/>
    <n v="1"/>
    <n v="10"/>
    <n v="1"/>
    <n v="169815"/>
    <s v="GLOBAL"/>
    <s v="NO SOLICITADAS"/>
  </r>
  <r>
    <x v="17"/>
    <s v="02-02-02-008-004"/>
    <s v="02-02-02-008-004-01"/>
    <s v="Adquisición de servicios - Servicios de telefonía y otras telecomunicaciones"/>
    <s v="SERVICIO DE TELEFONIA FIJA MES DE NOVIEMBRE DE 2021"/>
    <n v="83111501"/>
    <s v="SOLICITUD DE INFORMACIÓN A LOS PROVEEDORES"/>
    <n v="11"/>
    <n v="1"/>
    <n v="10"/>
    <n v="1"/>
    <n v="258772"/>
    <s v="GLOBAL"/>
    <s v="NO SOLICITADAS"/>
  </r>
  <r>
    <x v="17"/>
    <s v="02-02-02-010"/>
    <s v="02-02-02-010"/>
    <s v="Adquisición de servicios - Viáticos de los funcionarios en comisión"/>
    <s v="VIATICOS DEL 23 AL 29 DE NOVIEMBRE DE 2021"/>
    <n v="92112300"/>
    <s v="SOLICITUD DE INFORMACIÓN A LOS PROVEEDORES"/>
    <n v="1"/>
    <n v="11"/>
    <n v="10"/>
    <n v="1"/>
    <n v="22572000"/>
    <s v="GLOBAL"/>
    <s v="NO SOLICITADAS"/>
  </r>
  <r>
    <x v="17"/>
    <s v="02-02-02-010"/>
    <s v="02-02-02-010"/>
    <s v="Adquisición de servicios - Viáticos de los funcionarios en comisión"/>
    <s v="VIATICOS 30 DE NOVIEMBRE DE 2021"/>
    <n v="92112300"/>
    <s v="SOLICITUD DE INFORMACIÓN A LOS PROVEEDORES"/>
    <n v="11"/>
    <n v="1"/>
    <n v="10"/>
    <n v="1"/>
    <n v="18236000"/>
    <s v="GLOBAL"/>
    <s v="NO SOLICITADAS"/>
  </r>
  <r>
    <x v="17"/>
    <s v="02-02-02-005-004"/>
    <s v="02-02-02-005-004-01-1"/>
    <s v="Adquisición de servicios - Servicios generales de construcción de edificaciones residenciales"/>
    <s v="MANTENIMIENTO ALOJAMIENTO Y VIVIENDA MILITAR"/>
    <n v="72102900"/>
    <s v="LICITACIÓN PÚBLICA"/>
    <n v="8"/>
    <n v="3"/>
    <n v="10"/>
    <n v="1"/>
    <n v="12156178.75"/>
    <s v="GLOBAL"/>
    <s v="NO SOLICITADAS"/>
  </r>
  <r>
    <x v="17"/>
    <s v="02-02-02-008-007"/>
    <s v="02-02-02-008-007-01-5"/>
    <s v="Adquisición de servicios - Servicios de mantenimiento y reparación de otra maquinaria y otro equipo"/>
    <s v="MANTENIMIENTO DEL SIMULADOR DE ALA ROTATORIA HUEY II "/>
    <n v="72151802"/>
    <s v="LICITACIÓN PÚBLICA"/>
    <n v="12"/>
    <n v="12"/>
    <n v="10"/>
    <n v="1"/>
    <n v="14250000"/>
    <s v="GLOBAL"/>
    <s v="NO SOLICITADAS"/>
  </r>
  <r>
    <x v="17"/>
    <s v="02-02-01-003-003"/>
    <s v="02-02-01-003-003-04"/>
    <s v="Materiales y suministros - Gas de petróleo y otros hidrocarburos gaseosos (excepto gas natural)"/>
    <s v="SERVICIO GAS MES DE NOVIEMBRE DE 2021"/>
    <n v="15111501"/>
    <s v="SOLICITUD DE INFORMACIÓN A LOS PROVEEDORES"/>
    <n v="12"/>
    <n v="12"/>
    <n v="10"/>
    <n v="1"/>
    <n v="5929483.5"/>
    <s v="GLOBAL"/>
    <s v="NO SOLICITADAS"/>
  </r>
  <r>
    <x v="17"/>
    <s v="02-02-02-009-004"/>
    <s v="02-02-02-009-004-01"/>
    <s v="Adquisición de servicios - Servicios de alcantarillado, servicios de limpieza, tratamiento de aguas residuales y tanques sépticos"/>
    <s v="SERVICIO ASEO Y RECOLECCIÓN DE BASURAS MES DE NOVIEMBRE DE 2021"/>
    <n v="76121501"/>
    <s v="SOLICITUD DE INFORMACIÓN A LOS PROVEEDORES"/>
    <n v="12"/>
    <n v="2"/>
    <n v="10"/>
    <n v="1"/>
    <n v="3850713"/>
    <s v="GLOBAL"/>
    <s v="NO SOLICITADAS"/>
  </r>
  <r>
    <x v="17"/>
    <s v="02-02-02-006-009"/>
    <s v="02-02-02-006-009-01"/>
    <s v="Adquisición de servicios - Servicios de distribución de electricidad, y servicios de distribución de gas (por cuenta propia)"/>
    <s v="SERVICIO ENERGIA MES DE NOVIEMBRE DE 2021"/>
    <n v="83101803"/>
    <s v="SOLICITUD DE INFORMACIÓN A LOS PROVEEDORES"/>
    <n v="12"/>
    <n v="12"/>
    <n v="10"/>
    <n v="1"/>
    <n v="27169603"/>
    <s v="GLOBAL"/>
    <s v="NO SOLICITADAS"/>
  </r>
  <r>
    <x v="17"/>
    <s v="02-02-02-008-004"/>
    <s v="02-02-02-008-004-06"/>
    <s v="Adquisición de servicios - Servicios de programación, distribución y transmisión de programas"/>
    <s v="SERVICIO DE TELEVISION MESES DE NOVIEMBRE 2021 Y ENERO 2022"/>
    <n v="83111800"/>
    <s v="SOLICITUD DE INFORMACIÓN A LOS PROVEEDORES"/>
    <n v="12"/>
    <n v="12"/>
    <n v="16"/>
    <n v="1"/>
    <n v="613566"/>
    <s v="GLOBAL"/>
    <s v="NO SOLICITADAS"/>
  </r>
  <r>
    <x v="17"/>
    <s v="02-02-02-008-004"/>
    <s v="02-02-02-008-004-06"/>
    <s v="Adquisición de servicios - Servicios de programación, distribución y transmisión de programas"/>
    <s v="SERVICIO DE TELEVISION MES DE ENERO DE 2022"/>
    <n v="83111800"/>
    <s v="SOLICITUD DE INFORMACIÓN A LOS PROVEEDORES"/>
    <n v="12"/>
    <n v="12"/>
    <n v="10"/>
    <n v="1"/>
    <n v="184821"/>
    <s v="GLOBAL"/>
    <s v="NO SOLICITADAS"/>
  </r>
  <r>
    <x v="17"/>
    <s v="02-02-02-010"/>
    <s v="02-02-02-010"/>
    <s v="Adquisición de servicios - Viáticos de los funcionarios en comisión"/>
    <s v="VIATICOS DEL 01 AL 22 DE DICIEMBRE 2021"/>
    <n v="92112300"/>
    <s v="SOLICITUD DE INFORMACIÓN A LOS PROVEEDORES"/>
    <n v="12"/>
    <n v="12"/>
    <n v="10"/>
    <n v="1"/>
    <n v="64852000"/>
    <s v="GLOBAL"/>
    <s v="NO SOLICITADAS"/>
  </r>
  <r>
    <x v="17"/>
    <s v="02-02-02-010"/>
    <s v="02-02-02-010"/>
    <s v="Adquisición de servicios - Viáticos de los funcionarios en comisión"/>
    <s v="AUXILIO DE MARCHA Y CARRETERA TERMINO SERVICIO MILITAR Y/O LEY 403/97 CONTINGENTE 2/2020"/>
    <n v="92112300"/>
    <s v="SOLICITUD DE INFORMACIÓN A LOS PROVEEDORES"/>
    <n v="0"/>
    <n v="0"/>
    <n v="10"/>
    <n v="1"/>
    <n v="39613"/>
    <s v="GLOBAL"/>
    <s v=""/>
  </r>
  <r>
    <x v="17"/>
    <s v="01-01-03-027"/>
    <s v="01-01-03-027"/>
    <s v="Planta permanente - Partida alimentación soldados"/>
    <s v="PARTIDA ALIMENTACION SOLDADOS"/>
    <s v="90101501_x000a_90101604"/>
    <s v="CONTRATACIÓN DIRECTA"/>
    <n v="1"/>
    <n v="12"/>
    <n v="10"/>
    <n v="1"/>
    <n v="37170595"/>
    <s v="GLOBAL"/>
    <s v="NO SOLICITADAS"/>
  </r>
  <r>
    <x v="17"/>
    <s v="A-01-01-03-035"/>
    <s v="01-01-03-035"/>
    <s v="ALIMENTACIÓN ALUMNOS"/>
    <s v="ALIMENTACIÓN ALUMNOS"/>
    <n v="0"/>
    <s v="CONTRATACIÓN DIRECTA"/>
    <n v="1"/>
    <n v="12"/>
    <n v="10"/>
    <n v="1"/>
    <n v="711890"/>
    <s v="GLOBAL"/>
    <s v="NO SOLICITADAS"/>
  </r>
  <r>
    <x v="18"/>
    <s v="02-01-01-001-003"/>
    <s v="02-01-01-001-003-18"/>
    <s v="Activos fijos - Otras estructuras otras obras de ingeniería civil"/>
    <s v="ADECUACION COMODAS DE LOS SOLDADOS"/>
    <n v="72102900"/>
    <s v="MÍNIMA CUANTÍA"/>
    <n v="4"/>
    <n v="6"/>
    <n v="10"/>
    <n v="1"/>
    <n v="49996074.770000003"/>
    <s v="GLOBAL"/>
    <s v="NO SOLICITADAS"/>
  </r>
  <r>
    <x v="18"/>
    <s v="02-01-01-001-003"/>
    <s v="02-01-01-001-003-18"/>
    <s v="Activos fijos - Otras estructuras otras obras de ingeniería civil"/>
    <s v="ADECUACION COMODAS DE LOS SOLDADOS"/>
    <n v="72102900"/>
    <s v="MÍNIMA CUANTÍA"/>
    <n v="4"/>
    <n v="6"/>
    <n v="10"/>
    <n v="1"/>
    <n v="24997848.690000001"/>
    <s v="GLOBAL"/>
    <s v="NO SOLICITADAS"/>
  </r>
  <r>
    <x v="18"/>
    <s v="02-01-01-003-008"/>
    <s v="02-01-01-003-008-01-1"/>
    <s v="Activos fijos - Asientos"/>
    <s v="MUEBLE MODULAR EN L"/>
    <n v="56101502"/>
    <s v="MÍNIMA CUANTÍA"/>
    <n v="8"/>
    <n v="2"/>
    <n v="10"/>
    <n v="1"/>
    <n v="6783000"/>
    <s v="UNIDAD"/>
    <s v="NO SOLICITADAS"/>
  </r>
  <r>
    <x v="18"/>
    <s v="02-01-01-003-008"/>
    <s v="02-01-01-003-008-01-1"/>
    <s v="Activos fijos - Asientos"/>
    <s v="MUEBLE PARA SALA TRES PUESTOS"/>
    <n v="56101502"/>
    <s v="MÍNIMA CUANTÍA"/>
    <n v="8"/>
    <n v="2"/>
    <n v="10"/>
    <n v="1"/>
    <n v="4403000"/>
    <s v="UNIDAD"/>
    <s v="NO SOLICITADAS"/>
  </r>
  <r>
    <x v="18"/>
    <s v="02-01-01-003-008"/>
    <s v="02-01-01-003-008-01-1"/>
    <s v="Activos fijos - Asientos"/>
    <s v="MUEBLE PARA SALA UN PUESTO"/>
    <n v="56101502"/>
    <s v="MÍNIMA CUANTÍA"/>
    <n v="8"/>
    <n v="2"/>
    <n v="10"/>
    <n v="3"/>
    <n v="5712000"/>
    <s v="UNIDAD"/>
    <s v="NO SOLICITADAS"/>
  </r>
  <r>
    <x v="18"/>
    <s v="02-01-01-003-008"/>
    <s v="02-01-01-003-008-01-1"/>
    <s v="Activos fijos - Asientos"/>
    <s v="SILLAS DE TRABAJO"/>
    <n v="56112102"/>
    <s v="SELECCIÓN ABREVIADA MENOR CUANTÍA"/>
    <n v="8"/>
    <n v="3"/>
    <n v="10"/>
    <n v="4"/>
    <n v="5258633.8"/>
    <s v="UNIDAD"/>
    <s v="NO SOLICITADAS"/>
  </r>
  <r>
    <x v="18"/>
    <s v="02-01-01-003-008"/>
    <s v="02-01-01-003-008-01-1"/>
    <s v="Activos fijos - Asientos"/>
    <s v="SILLAS  TRABAJO EN BANCO "/>
    <n v="56112102"/>
    <s v="SELECCIÓN ABREVIADA MENOR CUANTÍA"/>
    <n v="8"/>
    <n v="3"/>
    <n v="10"/>
    <n v="5"/>
    <n v="1776295.1500000001"/>
    <s v="UNIDAD"/>
    <s v="NO SOLICITADAS"/>
  </r>
  <r>
    <x v="18"/>
    <s v="02-01-01-003-008"/>
    <s v="02-01-01-003-008-01-4"/>
    <s v="Activos fijos - Otros muebles n. C. P."/>
    <s v="MESAS DE CENTRO"/>
    <n v="56101519"/>
    <s v="MÍNIMA CUANTÍA"/>
    <n v="8"/>
    <n v="2"/>
    <n v="10"/>
    <n v="2"/>
    <n v="2380002.38"/>
    <s v="UNIDAD"/>
    <s v="NO SOLICITADAS"/>
  </r>
  <r>
    <x v="18"/>
    <s v="02-01-01-003-008"/>
    <s v="02-01-01-003-008-01-4"/>
    <s v="Activos fijos - Otros muebles n. C. P."/>
    <s v="CAJA DE ALMACENAJE DE HERRAMIENTAS"/>
    <n v="24112401"/>
    <s v="SELECCIÓN ABREVIADA MENOR CUANTÍA"/>
    <n v="8"/>
    <n v="3"/>
    <n v="10"/>
    <n v="2"/>
    <n v="33711400.520000003"/>
    <s v="UNIDAD"/>
    <s v="NO SOLICITADAS"/>
  </r>
  <r>
    <x v="18"/>
    <s v="02-01-01-003-008"/>
    <s v="02-01-01-003-008-01-4"/>
    <s v="Activos fijos - Otros muebles n. C. P."/>
    <s v="BANCOS MOBIL DE TRABAJO PARA APU "/>
    <n v="24102006"/>
    <s v="SELECCIÓN ABREVIADA MENOR CUANTÍA"/>
    <n v="8"/>
    <n v="3"/>
    <n v="10"/>
    <n v="1"/>
    <n v="9035666.4299999997"/>
    <s v="UNIDAD"/>
    <s v="NO SOLICITADAS"/>
  </r>
  <r>
    <x v="18"/>
    <s v="02-01-01-003-008"/>
    <s v="02-01-01-003-008-01-4"/>
    <s v="Activos fijos - Otros muebles n. C. P."/>
    <s v="BANCOS DE TRABAJO T-700- ESTACIÓN DE TRABAJO DESENSAMBLE "/>
    <n v="24102006"/>
    <s v="SELECCIÓN ABREVIADA MENOR CUANTÍA"/>
    <n v="8"/>
    <n v="3"/>
    <n v="10"/>
    <n v="5"/>
    <n v="49285474.350000009"/>
    <s v="UNIDAD"/>
    <s v="NO SOLICITADAS"/>
  </r>
  <r>
    <x v="18"/>
    <s v="02-01-01-003-008"/>
    <s v="02-01-01-003-008-01-4"/>
    <s v="Activos fijos - Otros muebles n. C. P."/>
    <s v="COMODA METALICA PARA ALMACENAJE DE HERRAMIENTA ESPECIAL DE LOS MOTORES Y APU- BSERIE KRA2403"/>
    <n v="24112401"/>
    <s v="SELECCIÓN ABREVIADA MENOR CUANTÍA"/>
    <n v="8"/>
    <n v="3"/>
    <n v="10"/>
    <n v="1"/>
    <n v="10678576.859999999"/>
    <s v="UNIDAD"/>
    <s v="NO SOLICITADAS"/>
  </r>
  <r>
    <x v="18"/>
    <s v="02-01-01-003-008"/>
    <s v="02-01-01-003-008-01-4"/>
    <s v="Activos fijos - Otros muebles n. C. P."/>
    <s v="COMODA EN  MADECOR  DISEÑO Y FABRICACIÓN"/>
    <n v="56101520"/>
    <s v="SELECCIÓN ABREVIADA MENOR CUANTÍA"/>
    <n v="8"/>
    <n v="3"/>
    <n v="10"/>
    <n v="2"/>
    <n v="13142736.039999999"/>
    <s v="UNIDAD"/>
    <s v="NO SOLICITADAS"/>
  </r>
  <r>
    <x v="18"/>
    <s v="02-01-01-003-008"/>
    <s v="02-01-01-003-008-01-4"/>
    <s v="Activos fijos - Otros muebles n. C. P."/>
    <s v="MUEBLE ARCHIVADOR EN MADECOR "/>
    <n v="24102004"/>
    <s v="SELECCIÓN ABREVIADA MENOR CUANTÍA"/>
    <n v="8"/>
    <n v="3"/>
    <n v="10"/>
    <n v="1"/>
    <n v="4107041.05"/>
    <s v="UNIDAD"/>
    <s v="NO SOLICITADAS"/>
  </r>
  <r>
    <x v="18"/>
    <s v="02-01-01-003-008"/>
    <s v="02-01-01-003-008-01-4"/>
    <s v="Activos fijos - Otros muebles n. C. P."/>
    <s v="MESA DE TRABAJO CON SUPERFICIE PLANA EN MÁRMOL "/>
    <n v="56101519"/>
    <s v="SELECCIÓN ABREVIADA MENOR CUANTÍA"/>
    <n v="8"/>
    <n v="3"/>
    <n v="10"/>
    <n v="1"/>
    <n v="2375174.5499999998"/>
    <s v="UNIDAD"/>
    <s v="NO SOLICITADAS"/>
  </r>
  <r>
    <x v="18"/>
    <s v="02-01-01-003-008"/>
    <s v="02-01-01-003-008-01-4"/>
    <s v="Activos fijos - Otros muebles n. C. P."/>
    <s v="BANCO MOVIL PARA SOPORTE DE PALAS ROTOR PRINCIPAL Y DE COLA "/>
    <n v="24102006"/>
    <s v="SELECCIÓN ABREVIADA MENOR CUANTÍA"/>
    <n v="8"/>
    <n v="3"/>
    <n v="10"/>
    <n v="2"/>
    <n v="74706829.120000005"/>
    <s v="UNIDAD"/>
    <s v="NO SOLICITADAS"/>
  </r>
  <r>
    <x v="18"/>
    <s v="02-01-01-004-003"/>
    <s v="02-01-01-004-003-09"/>
    <s v="Activos fijos - Otras máquinas para usos generales y sus partes y piezas"/>
    <s v="BASCULA DE PISO O DE PLATAFORMA"/>
    <n v="41111509"/>
    <s v="MÍNIMA CUANTÍA"/>
    <n v="9"/>
    <n v="2"/>
    <n v="10"/>
    <n v="1"/>
    <n v="6426309"/>
    <s v="UNIDAD"/>
    <s v="NO SOLICITADAS"/>
  </r>
  <r>
    <x v="18"/>
    <s v="02-01-01-004-003"/>
    <s v="02-01-01-004-003-09"/>
    <s v="Activos fijos - Otras máquinas para usos generales y sus partes y piezas"/>
    <s v="SOBRANTE APOYO BASCULA"/>
    <n v="0"/>
    <n v="0"/>
    <n v="0"/>
    <n v="0"/>
    <n v="10"/>
    <n v="1"/>
    <n v="1"/>
    <s v="GLOBAL"/>
    <s v=""/>
  </r>
  <r>
    <x v="18"/>
    <s v="02-01-01-004-004"/>
    <s v="02-01-01-004-004-01"/>
    <s v="Activos fijos - Maquinaria agropecuaria o silvícola y sus partes y piezas"/>
    <s v="GUADAÑA"/>
    <n v="27112045"/>
    <s v="MÍNIMA CUANTÍA"/>
    <n v="3"/>
    <n v="5"/>
    <n v="10"/>
    <n v="4"/>
    <n v="7350000"/>
    <s v="UNIDAD"/>
    <s v="NO SOLICITADAS"/>
  </r>
  <r>
    <x v="18"/>
    <s v="02-01-01-004-004"/>
    <s v="02-01-01-004-004-01"/>
    <s v="Activos fijos - Maquinaria agropecuaria o silvícola y sus partes y piezas"/>
    <s v="SOPLADORA"/>
    <n v="21101800"/>
    <s v="MÍNIMA CUANTÍA"/>
    <n v="3"/>
    <n v="5"/>
    <n v="10"/>
    <n v="1"/>
    <n v="2201500"/>
    <s v="UNIDAD"/>
    <s v="NO SOLICITADAS"/>
  </r>
  <r>
    <x v="18"/>
    <s v="02-01-01-004-004"/>
    <s v="02-01-01-004-004-02"/>
    <s v="Activos fijos - Máquinas herramientas y sus partes, piezas y accesorios"/>
    <s v="MOTOSIERRA"/>
    <n v="27112746"/>
    <s v="MÍNIMA CUANTÍA"/>
    <n v="3"/>
    <n v="5"/>
    <n v="10"/>
    <n v="1"/>
    <n v="1627500"/>
    <s v="UNIDAD"/>
    <s v="NO SOLICITADAS"/>
  </r>
  <r>
    <x v="18"/>
    <s v="02-01-01-004-004"/>
    <s v="02-01-01-004-004-02"/>
    <s v="Activos fijos - Máquinas herramientas y sus partes, piezas y accesorios"/>
    <s v="EQUIPO CORTADOR PLASMA"/>
    <n v="27111500"/>
    <s v="MÍNIMA CUANTÍA"/>
    <n v="4"/>
    <n v="8"/>
    <n v="10"/>
    <n v="1"/>
    <n v="2677500"/>
    <s v="UNIDAD"/>
    <s v="NO SOLICITADAS"/>
  </r>
  <r>
    <x v="18"/>
    <s v="02-01-01-004-004"/>
    <s v="02-01-01-004-004-02"/>
    <s v="Activos fijos - Máquinas herramientas y sus partes, piezas y accesorios"/>
    <s v="PULIDORA INALÁMBRICA"/>
    <n v="23101510"/>
    <s v="MÍNIMA CUANTÍA"/>
    <n v="4"/>
    <n v="8"/>
    <n v="10"/>
    <n v="1"/>
    <n v="1428000"/>
    <s v="UNIDAD"/>
    <s v="NO SOLICITADAS"/>
  </r>
  <r>
    <x v="18"/>
    <s v="02-01-01-004-004"/>
    <s v="02-01-01-004-004-02"/>
    <s v="Activos fijos - Máquinas herramientas y sus partes, piezas y accesorios"/>
    <s v="SIERRA SABLE 1010 W"/>
    <n v="27111500"/>
    <s v="MÍNIMA CUANTÍA"/>
    <n v="4"/>
    <n v="8"/>
    <n v="10"/>
    <n v="1"/>
    <n v="892500"/>
    <s v="UNIDAD"/>
    <s v="NO SOLICITADAS"/>
  </r>
  <r>
    <x v="18"/>
    <s v="02-01-01-004-004"/>
    <s v="02-01-01-004-004-02"/>
    <s v="Activos fijos - Máquinas herramientas y sus partes, piezas y accesorios"/>
    <s v="TALADRO ATORNILLADOR PERCUTOR"/>
    <n v="23101502"/>
    <s v="MÍNIMA CUANTÍA"/>
    <n v="4"/>
    <n v="8"/>
    <n v="10"/>
    <n v="1"/>
    <n v="1178276.72"/>
    <s v="UNIDAD"/>
    <s v="NO SOLICITADAS"/>
  </r>
  <r>
    <x v="18"/>
    <s v="02-01-01-004-004"/>
    <s v="02-01-01-004-004-02"/>
    <s v="Activos fijos - Máquinas herramientas y sus partes, piezas y accesorios"/>
    <s v="JAM NUT RECEPTACLE"/>
    <n v="32151905"/>
    <s v="MÍNIMA CUANTÍA"/>
    <n v="3"/>
    <n v="5"/>
    <n v="10"/>
    <n v="31"/>
    <n v="29512000"/>
    <s v="UNIDAD"/>
    <s v="NO SOLICITADAS"/>
  </r>
  <r>
    <x v="18"/>
    <s v="02-01-01-004-004"/>
    <s v="02-01-01-004-004-02"/>
    <s v="Activos fijos - Máquinas herramientas y sus partes, piezas y accesorios"/>
    <s v="PUNTAS PARA MULTIMETRO, LONGITUD DEL CABLE 120CM, REF UTL23"/>
    <n v="27111609"/>
    <s v="MÍNIMA CUANTÍA"/>
    <n v="3"/>
    <n v="5"/>
    <n v="10"/>
    <n v="4"/>
    <n v="109480"/>
    <s v="UNIDAD"/>
    <s v="NO SOLICITADAS"/>
  </r>
  <r>
    <x v="18"/>
    <s v="02-01-01-004-004"/>
    <s v="02-01-01-004-004-02"/>
    <s v="Activos fijos - Máquinas herramientas y sus partes, piezas y accesorios"/>
    <s v=" SACAPINES "/>
    <n v="27111709"/>
    <s v="MÍNIMA CUANTÍA"/>
    <n v="3"/>
    <n v="5"/>
    <n v="10"/>
    <n v="6"/>
    <n v="107100"/>
    <s v="UNIDAD"/>
    <s v="NO SOLICITADAS"/>
  </r>
  <r>
    <x v="18"/>
    <s v="02-01-01-004-004"/>
    <s v="02-01-01-004-004-02"/>
    <s v="Activos fijos - Máquinas herramientas y sus partes, piezas y accesorios"/>
    <s v=" ALICATE PARA COAX CABLE  HX4"/>
    <n v="27112148"/>
    <s v="MÍNIMA CUANTÍA"/>
    <n v="3"/>
    <n v="5"/>
    <n v="10"/>
    <n v="1"/>
    <n v="1642200"/>
    <s v="UNIDAD"/>
    <s v="NO SOLICITADAS"/>
  </r>
  <r>
    <x v="18"/>
    <s v="02-01-01-004-004"/>
    <s v="02-01-01-004-004-02"/>
    <s v="Activos fijos - Máquinas herramientas y sus partes, piezas y accesorios"/>
    <s v="PISTOLA DE CALOR D26950"/>
    <n v="27112717"/>
    <s v="MÍNIMA CUANTÍA"/>
    <n v="5"/>
    <n v="4"/>
    <n v="10"/>
    <n v="1"/>
    <n v="666400"/>
    <s v="UNIDAD"/>
    <s v="NO SOLICITADAS"/>
  </r>
  <r>
    <x v="18"/>
    <s v="02-01-01-004-004"/>
    <s v="02-01-01-004-004-02"/>
    <s v="Activos fijos - Máquinas herramientas y sus partes, piezas y accesorios"/>
    <s v="8 PC VINYL GRIP MINIATURE PLIERS AND CUTTERS SET(BLUE-POINT®)"/>
    <n v="41122413"/>
    <s v="MÍNIMA CUANTÍA"/>
    <n v="5"/>
    <n v="4"/>
    <n v="10"/>
    <n v="1"/>
    <n v="571200"/>
    <s v="UNIDAD"/>
    <s v="NO SOLICITADAS"/>
  </r>
  <r>
    <x v="18"/>
    <s v="02-01-01-004-004"/>
    <s v="02-01-01-004-004-02"/>
    <s v="Activos fijos - Máquinas herramientas y sus partes, piezas y accesorios"/>
    <s v="ALICATES DE MICROESQUILA PARA ALAMBRE "/>
    <n v="27112114"/>
    <s v="MÍNIMA CUANTÍA"/>
    <n v="5"/>
    <n v="4"/>
    <n v="10"/>
    <n v="7"/>
    <n v="568939"/>
    <s v="UNIDAD"/>
    <s v="NO SOLICITADAS"/>
  </r>
  <r>
    <x v="18"/>
    <s v="02-01-01-004-004"/>
    <s v="02-01-01-004-004-02"/>
    <s v="Activos fijos - Máquinas herramientas y sus partes, piezas y accesorios"/>
    <s v="JUEGO DESTORNILLADORES ELECTRONICOS EN MINIATURA 7 PIEZAS"/>
    <n v="27111728"/>
    <s v="MÍNIMA CUANTÍA"/>
    <n v="5"/>
    <n v="4"/>
    <n v="10"/>
    <n v="1"/>
    <n v="187425"/>
    <s v="UNIDAD"/>
    <s v="NO SOLICITADAS"/>
  </r>
  <r>
    <x v="18"/>
    <s v="02-01-01-004-004"/>
    <s v="02-01-01-004-004-02"/>
    <s v="Activos fijos - Máquinas herramientas y sus partes, piezas y accesorios"/>
    <s v="MEDIDOR DIGITAL"/>
    <n v="41113630"/>
    <s v="MÍNIMA CUANTÍA"/>
    <n v="5"/>
    <n v="4"/>
    <n v="10"/>
    <n v="1"/>
    <n v="503965"/>
    <s v="UNIDAD"/>
    <s v="NO SOLICITADAS"/>
  </r>
  <r>
    <x v="18"/>
    <s v="02-01-01-004-004"/>
    <s v="02-01-01-004-004-02"/>
    <s v="Activos fijos - Máquinas herramientas y sus partes, piezas y accesorios"/>
    <s v="ESMERIL DE BANCO 6PG 370W-3450 RPMS TIPO: ESMERILES DE BANCO DIAMETRO: 6&quot;; VELOCIDAD:3,450RPM; POTENCIA:370W"/>
    <n v="41101708"/>
    <s v="MÍNIMA CUANTÍA"/>
    <n v="5"/>
    <n v="4"/>
    <n v="10"/>
    <n v="1"/>
    <n v="216580"/>
    <s v="UNIDAD"/>
    <s v="NO SOLICITADAS"/>
  </r>
  <r>
    <x v="18"/>
    <s v="02-01-01-004-004"/>
    <s v="02-01-01-004-004-02"/>
    <s v="Activos fijos - Máquinas herramientas y sus partes, piezas y accesorios"/>
    <s v="LINEA NEUMATICA RETRACTIL  HOSE REEL WITH 30M OF 10MM AIR OR WATER HOSE."/>
    <n v="42181606"/>
    <s v="MÍNIMA CUANTÍA"/>
    <n v="5"/>
    <n v="4"/>
    <n v="10"/>
    <n v="1"/>
    <n v="780640"/>
    <s v="UNIDAD"/>
    <s v="NO SOLICITADAS"/>
  </r>
  <r>
    <x v="18"/>
    <s v="02-01-01-004-004"/>
    <s v="02-01-01-004-004-02"/>
    <s v="Activos fijos - Máquinas herramientas y sus partes, piezas y accesorios"/>
    <s v="HERRAMIENTA DE TOMA DE MEDIDA PARA LA INSTALACION DE LA RUEDA DE TURBINA DE APU"/>
    <n v="23153418"/>
    <s v="SELECCIÓN ABREVIADA MENOR CUANTÍA"/>
    <n v="8"/>
    <n v="3"/>
    <n v="10"/>
    <n v="1"/>
    <n v="6571372.7800000003"/>
    <s v="UNIDAD"/>
    <s v="NO SOLICITADAS"/>
  </r>
  <r>
    <x v="18"/>
    <s v="02-01-01-004-004"/>
    <s v="02-01-01-004-004-02"/>
    <s v="Activos fijos - Máquinas herramientas y sus partes, piezas y accesorios"/>
    <s v="HERRAMIENTA DE TOMA DE MEDIDA PARA LA INSTALACION DE LA RUEDA DE TURBINA DE APU"/>
    <n v="23153418"/>
    <s v="SELECCIÓN ABREVIADA MENOR CUANTÍA"/>
    <n v="8"/>
    <n v="3"/>
    <n v="10"/>
    <n v="1"/>
    <n v="6571334.7000000002"/>
    <s v="UNIDAD"/>
    <s v="NO SOLICITADAS"/>
  </r>
  <r>
    <x v="18"/>
    <s v="02-01-01-004-004"/>
    <s v="02-01-01-004-004-02"/>
    <s v="Activos fijos - Máquinas herramientas y sus partes, piezas y accesorios"/>
    <s v="HERRAMIENTA OUTPUT DRIVE SHAFT PULLER (A)"/>
    <n v="23153418"/>
    <s v="SELECCIÓN ABREVIADA MENOR CUANTÍA"/>
    <n v="8"/>
    <n v="3"/>
    <n v="10"/>
    <n v="2"/>
    <n v="26285638.68"/>
    <s v="UNIDAD"/>
    <s v="NO SOLICITADAS"/>
  </r>
  <r>
    <x v="18"/>
    <s v="02-01-01-004-004"/>
    <s v="02-01-01-004-004-02"/>
    <s v="Activos fijos - Máquinas herramientas y sus partes, piezas y accesorios"/>
    <s v="LLAVE COMBINADA RATCH"/>
    <n v="27111705"/>
    <s v="SELECCIÓN ABREVIADA MENOR CUANTÍA"/>
    <n v="8"/>
    <n v="3"/>
    <n v="10"/>
    <n v="2"/>
    <n v="2191135.1"/>
    <s v="UNIDAD"/>
    <s v="NO SOLICITADAS"/>
  </r>
  <r>
    <x v="18"/>
    <s v="02-01-01-004-004"/>
    <s v="02-01-01-004-004-02"/>
    <s v="Activos fijos - Máquinas herramientas y sus partes, piezas y accesorios"/>
    <s v="LLAVE COMBINADA ESTANDAR DE TRINQUETE REVERSIBLE DE COMBINACION "/>
    <n v="27111713"/>
    <s v="SELECCIÓN ABREVIADA MENOR CUANTÍA"/>
    <n v="8"/>
    <n v="3"/>
    <n v="10"/>
    <n v="1"/>
    <n v="2713668.86"/>
    <s v="UNIDAD"/>
    <s v="NO SOLICITADAS"/>
  </r>
  <r>
    <x v="18"/>
    <s v="02-01-01-004-004"/>
    <s v="02-01-01-004-004-02"/>
    <s v="Activos fijos - Máquinas herramientas y sus partes, piezas y accesorios"/>
    <s v="LLAVE COMBINADA ESTANDAR DE TRINQUETE REVERSIBLE (KIT)"/>
    <n v="27111713"/>
    <s v="SELECCIÓN ABREVIADA MENOR CUANTÍA"/>
    <n v="8"/>
    <n v="3"/>
    <n v="10"/>
    <n v="2"/>
    <n v="3809323.2800000003"/>
    <s v="UNIDAD"/>
    <s v="NO SOLICITADAS"/>
  </r>
  <r>
    <x v="18"/>
    <s v="02-01-01-004-004"/>
    <s v="02-01-01-004-004-02"/>
    <s v="Activos fijos - Máquinas herramientas y sus partes, piezas y accesorios"/>
    <s v="LLAVES COMBINADAS PEQUEÑAS DE TRINQUETE REVERSIBLE (KIT)"/>
    <n v="27111713"/>
    <s v="SELECCIÓN ABREVIADA MENOR CUANTÍA"/>
    <n v="8"/>
    <n v="3"/>
    <n v="10"/>
    <n v="2"/>
    <n v="5343221.38"/>
    <s v="UNIDAD"/>
    <s v="NO SOLICITADAS"/>
  </r>
  <r>
    <x v="18"/>
    <s v="02-01-01-004-004"/>
    <s v="02-01-01-004-004-02"/>
    <s v="Activos fijos - Máquinas herramientas y sus partes, piezas y accesorios"/>
    <s v="HERRAMIENTA PARA INSTALACION SELLO LABERINTO  DE LA APU P/N ST-70468"/>
    <n v="23153418"/>
    <s v="SELECCIÓN ABREVIADA MENOR CUANTÍA"/>
    <n v="8"/>
    <n v="3"/>
    <n v="10"/>
    <n v="1"/>
    <n v="6571384.6799999997"/>
    <s v="UNIDAD"/>
    <s v="NO SOLICITADAS"/>
  </r>
  <r>
    <x v="18"/>
    <s v="02-01-01-004-004"/>
    <s v="02-01-01-004-004-02"/>
    <s v="Activos fijos - Máquinas herramientas y sus partes, piezas y accesorios"/>
    <s v="HERRAMIENTA PARA INSTALACION SELLO LABERINTO DE LA APU  P/N ST-91640"/>
    <n v="23153418"/>
    <s v="SELECCIÓN ABREVIADA MENOR CUANTÍA"/>
    <n v="8"/>
    <n v="3"/>
    <n v="10"/>
    <n v="1"/>
    <n v="6571414.4299999997"/>
    <s v="UNIDAD"/>
    <s v="NO SOLICITADAS"/>
  </r>
  <r>
    <x v="18"/>
    <s v="02-01-01-004-004"/>
    <s v="02-01-01-004-004-02"/>
    <s v="Activos fijos - Máquinas herramientas y sus partes, piezas y accesorios"/>
    <s v="HERRAMIENTA BRIDGE GAGE P/N ST61195"/>
    <n v="23153418"/>
    <s v="SELECCIÓN ABREVIADA MENOR CUANTÍA"/>
    <n v="8"/>
    <n v="3"/>
    <n v="10"/>
    <n v="1"/>
    <n v="9035636.6799999997"/>
    <s v="UNIDAD"/>
    <s v="NO SOLICITADAS"/>
  </r>
  <r>
    <x v="18"/>
    <s v="02-01-01-004-004"/>
    <s v="02-01-01-004-004-02"/>
    <s v="Activos fijos - Máquinas herramientas y sus partes, piezas y accesorios"/>
    <s v="HERRAMIENTA WIRE GAGE P/N ST60880"/>
    <n v="23153418"/>
    <s v="SELECCIÓN ABREVIADA MENOR CUANTÍA"/>
    <n v="8"/>
    <n v="3"/>
    <n v="10"/>
    <n v="1"/>
    <n v="8033516.2599999998"/>
    <s v="UNIDAD"/>
    <s v="NO SOLICITADAS"/>
  </r>
  <r>
    <x v="18"/>
    <s v="02-01-01-004-004"/>
    <s v="02-01-01-004-004-02"/>
    <s v="Activos fijos - Máquinas herramientas y sus partes, piezas y accesorios"/>
    <s v="HERRAMIENTA UNIVERSAL ¼  PARA REMOCION DE PERNOS APU "/>
    <n v="27111702"/>
    <s v="SELECCIÓN ABREVIADA MENOR CUANTÍA"/>
    <n v="8"/>
    <n v="3"/>
    <n v="10"/>
    <n v="2"/>
    <n v="830010.72"/>
    <s v="UNIDAD"/>
    <s v="NO SOLICITADAS"/>
  </r>
  <r>
    <x v="18"/>
    <s v="02-01-01-004-004"/>
    <s v="02-01-01-004-004-02"/>
    <s v="Activos fijos - Máquinas herramientas y sus partes, piezas y accesorios"/>
    <s v="HERRAMIENTA UNIVERSAL 5/16 PARA REMOCION DE PERNOS APU"/>
    <n v="27111702"/>
    <s v="SELECCIÓN ABREVIADA MENOR CUANTÍA"/>
    <n v="8"/>
    <n v="3"/>
    <n v="10"/>
    <n v="2"/>
    <n v="859432.28"/>
    <s v="UNIDAD"/>
    <s v="NO SOLICITADAS"/>
  </r>
  <r>
    <x v="18"/>
    <s v="02-01-01-004-004"/>
    <s v="02-01-01-004-004-02"/>
    <s v="Activos fijos - Máquinas herramientas y sus partes, piezas y accesorios"/>
    <s v="HERRAMIENTA UNIVERSAL 5/16 PARA REMOCION DE PERNOS APU"/>
    <n v="27111702"/>
    <s v="SELECCIÓN ABREVIADA MENOR CUANTÍA"/>
    <n v="8"/>
    <n v="3"/>
    <n v="10"/>
    <n v="2"/>
    <n v="838507.32000000007"/>
    <s v="UNIDAD"/>
    <s v="NO SOLICITADAS"/>
  </r>
  <r>
    <x v="18"/>
    <s v="02-01-01-004-004"/>
    <s v="02-01-01-004-004-02"/>
    <s v="Activos fijos - Máquinas herramientas y sus partes, piezas y accesorios"/>
    <s v="HERRAMIENTA PARA REMOVER SELLOS"/>
    <n v="27111712"/>
    <s v="SELECCIÓN ABREVIADA MENOR CUANTÍA"/>
    <n v="8"/>
    <n v="3"/>
    <n v="10"/>
    <n v="1"/>
    <n v="15591547.789999999"/>
    <s v="UNIDAD"/>
    <s v="NO SOLICITADAS"/>
  </r>
  <r>
    <x v="18"/>
    <s v="02-01-01-004-004"/>
    <s v="02-01-01-004-004-02"/>
    <s v="Activos fijos - Máquinas herramientas y sus partes, piezas y accesorios"/>
    <s v="LIMPIADOR Y COLECTOR PORTÁTIL"/>
    <n v="47121805"/>
    <s v="SELECCIÓN ABREVIADA MENOR CUANTÍA"/>
    <n v="8"/>
    <n v="3"/>
    <n v="10"/>
    <n v="1"/>
    <n v="14706560.26"/>
    <s v="UNIDAD"/>
    <s v="NO SOLICITADAS"/>
  </r>
  <r>
    <x v="18"/>
    <s v="02-01-01-004-004"/>
    <s v="02-01-01-004-004-02"/>
    <s v="Activos fijos - Máquinas herramientas y sus partes, piezas y accesorios"/>
    <s v="PRENSA HIDRÁULICA P/N: CG473HY"/>
    <n v="23151607"/>
    <s v="SELECCIÓN ABREVIADA MENOR CUANTÍA"/>
    <n v="8"/>
    <n v="3"/>
    <n v="10"/>
    <n v="1"/>
    <n v="16428524.77"/>
    <s v="UNIDAD"/>
    <s v="NO SOLICITADAS"/>
  </r>
  <r>
    <x v="18"/>
    <s v="02-01-01-004-004"/>
    <s v="02-01-01-004-004-02"/>
    <s v="Activos fijos - Máquinas herramientas y sus partes, piezas y accesorios"/>
    <s v="KIT DE LIMAS"/>
    <n v="27111929"/>
    <s v="SELECCIÓN ABREVIADA MENOR CUANTÍA"/>
    <n v="8"/>
    <n v="3"/>
    <n v="10"/>
    <n v="2"/>
    <n v="3826209.38"/>
    <s v="UNIDAD"/>
    <s v="NO SOLICITADAS"/>
  </r>
  <r>
    <x v="18"/>
    <s v="02-01-01-004-004"/>
    <s v="02-01-01-004-004-02"/>
    <s v="Activos fijos - Máquinas herramientas y sus partes, piezas y accesorios"/>
    <s v="RIEL DE MANGUERAS NEUMATICAS  DE AGUA/AIRE PARA SERVICIO PESADO"/>
    <n v="23153034"/>
    <s v="SELECCIÓN ABREVIADA MENOR CUANTÍA"/>
    <n v="8"/>
    <n v="3"/>
    <n v="10"/>
    <n v="1"/>
    <n v="2464246.0499999998"/>
    <s v="UNIDAD"/>
    <s v="NO SOLICITADAS"/>
  </r>
  <r>
    <x v="18"/>
    <s v="02-01-01-004-004"/>
    <s v="02-01-01-004-004-02"/>
    <s v="Activos fijos - Máquinas herramientas y sus partes, piezas y accesorios"/>
    <s v="90O ANGLE MIN AIR DE GRINDER (BLUE-PONAT118-1/4)"/>
    <n v="23241411"/>
    <s v="SELECCIÓN ABREVIADA MENOR CUANTÍA"/>
    <n v="8"/>
    <n v="3"/>
    <n v="10"/>
    <n v="8"/>
    <n v="12653565.120000001"/>
    <s v="UNIDAD"/>
    <s v="NO SOLICITADAS"/>
  </r>
  <r>
    <x v="18"/>
    <s v="02-01-01-004-004"/>
    <s v="02-01-01-004-004-02"/>
    <s v="Activos fijos - Máquinas herramientas y sus partes, piezas y accesorios"/>
    <s v="SURFACE PREP DOTCO RIGHT ANGLE GRINDER &amp; SHROUD KIT, 2”, TR STYLE "/>
    <n v="23241411"/>
    <s v="SELECCIÓN ABREVIADA MENOR CUANTÍA"/>
    <n v="8"/>
    <n v="3"/>
    <n v="10"/>
    <n v="6"/>
    <n v="21521066.700000003"/>
    <s v="UNIDAD"/>
    <s v="NO SOLICITADAS"/>
  </r>
  <r>
    <x v="18"/>
    <s v="02-01-01-004-004"/>
    <s v="02-01-01-004-004-09"/>
    <s v="Activos fijos - Otra maquinaria para usos especiales y sus partes y piezas"/>
    <s v="BRILLADORA INDUSTRIL PARA PISOS"/>
    <n v="47121603"/>
    <s v="SELECCIÓN ABREVIADA - ACUERDO MARCO"/>
    <n v="9"/>
    <n v="2"/>
    <n v="10"/>
    <n v="1"/>
    <n v="4132870"/>
    <s v="UNIDAD"/>
    <s v="NO SOLICITADAS"/>
  </r>
  <r>
    <x v="18"/>
    <s v="02-01-01-004-005"/>
    <s v="02-01-01-004-005-02"/>
    <s v="Activos fijos - Maquinaria de informática y sus partes, piezas y accesorios"/>
    <s v="COMPUTADOR PORTATIL"/>
    <n v="43211503"/>
    <s v="MÍNIMA CUANTÍA"/>
    <n v="8"/>
    <n v="3"/>
    <n v="10"/>
    <n v="1"/>
    <n v="4491253.97"/>
    <s v="UNIDAD"/>
    <s v="NO SOLICITADAS"/>
  </r>
  <r>
    <x v="18"/>
    <s v="02-01-01-004-005"/>
    <s v="02-01-01-004-005-02"/>
    <s v="Activos fijos - Maquinaria de informática y sus partes, piezas y accesorios"/>
    <s v="EQUIPO DE COMPUTO"/>
    <n v="43211507"/>
    <s v="SELECCIÓN ABREVIADA - ACUERDO MARCO"/>
    <n v="8"/>
    <n v="2"/>
    <n v="16"/>
    <n v="58"/>
    <n v="181838468"/>
    <s v="UNIDAD"/>
    <s v="NO SOLICITADAS"/>
  </r>
  <r>
    <x v="18"/>
    <s v="02-01-01-004-005"/>
    <s v="02-01-01-004-005-02"/>
    <s v="Activos fijos - Maquinaria de informática y sus partes, piezas y accesorios"/>
    <s v="EQUIPO DE COMPUTO PORTATIL"/>
    <n v="43211500"/>
    <s v="SELECCIÓN ABREVIADA - ACUERDO MARCO"/>
    <n v="8"/>
    <n v="2"/>
    <n v="16"/>
    <n v="2"/>
    <n v="6722576"/>
    <s v="UNIDAD"/>
    <s v="NO SOLICITADAS"/>
  </r>
  <r>
    <x v="18"/>
    <s v="02-01-01-004-006"/>
    <s v="02-01-01-004-006-01"/>
    <s v="Activos fijos - Motores, generadores y transformadores eléctricos y sus partes y piezas"/>
    <s v="PLANTA ELECTRICA PARA EQUIPO DE DESPLIEGUE OPERACIONAL"/>
    <n v="26111601"/>
    <s v="SELECCIÓN ABREVIADA MENOR CUANTÍA"/>
    <n v="4"/>
    <n v="4"/>
    <n v="10"/>
    <n v="1"/>
    <n v="13066200"/>
    <s v="UNIDAD"/>
    <s v="NO SOLICITADAS"/>
  </r>
  <r>
    <x v="18"/>
    <s v="02-01-01-004-006"/>
    <s v="02-01-01-004-006-05"/>
    <s v="Activos fijos - Lámparas eléctricas de incandescencia o descarga; lámparas de arco, equipo para alumbrado eléctrico; sus partes y piezas"/>
    <s v="LUCES PORTATILES INALAMBRICAS "/>
    <n v="39111610"/>
    <s v="SELECCIÓN ABREVIADA MENOR CUANTÍA"/>
    <n v="8"/>
    <n v="3"/>
    <n v="10"/>
    <n v="4"/>
    <n v="3503969.2800000003"/>
    <s v="UNIDAD"/>
    <s v="NO SOLICITADAS"/>
  </r>
  <r>
    <x v="18"/>
    <s v="02-01-01-004-007"/>
    <s v="02-01-01-004-007-01"/>
    <s v="Activos fijos - Válvulas y tubos electrónicos; componentes electrónicos; sus partes y piezas"/>
    <s v="VALVULA SALIDA DE SERVICO"/>
    <n v="40141602"/>
    <s v="SELECCIÓN ABREVIADA SUBASTA INVERSA (NO DISPONIBLE)"/>
    <n v="3"/>
    <n v="6"/>
    <n v="10"/>
    <n v="2"/>
    <n v="5329772"/>
    <s v="UNIDAD"/>
    <s v="NO SOLICITADAS"/>
  </r>
  <r>
    <x v="18"/>
    <s v="02-01-01-004-007"/>
    <s v="02-01-01-004-007-02"/>
    <s v="Activos fijos - Aparatos transmisores de televisión y radio; televisión, video y cámaras digitales; teléfonos"/>
    <s v="CIRCUITO CERRADO DE CAMARAS"/>
    <n v="45121501"/>
    <s v="SELECCIÓN ABREVIADA MENOR CUANTÍA"/>
    <n v="8"/>
    <n v="3"/>
    <n v="10"/>
    <n v="1"/>
    <n v="4755170.9800000004"/>
    <s v="UNIDAD"/>
    <s v="NO SOLICITADAS"/>
  </r>
  <r>
    <x v="18"/>
    <s v="02-01-01-004-007"/>
    <s v="02-01-01-004-007-03"/>
    <s v="Activos fijos - Radiorreceptores y receptores de televisión; aparatos para la grabación y reproducción de sonido y video; micrófonos, altavoces, amplificadores, etc."/>
    <s v="VIDEO PROYECTOR"/>
    <n v="45111607"/>
    <s v="MÍNIMA CUANTÍA"/>
    <n v="4"/>
    <n v="3"/>
    <n v="10"/>
    <n v="1"/>
    <n v="26878368"/>
    <s v="UNIDAD"/>
    <s v="NO SOLICITADAS"/>
  </r>
  <r>
    <x v="18"/>
    <s v="02-01-01-004-007"/>
    <s v="02-01-01-004-007-03"/>
    <s v="Activos fijos - Radiorreceptores y receptores de televisión; aparatos para la grabación y reproducción de sonido y video; micrófonos, altavoces, amplificadores, etc."/>
    <s v="MICROFONO INALÁMBRICO DE SOLAPA"/>
    <n v="52161520"/>
    <s v="MÍNIMA CUANTÍA"/>
    <n v="8"/>
    <n v="3"/>
    <n v="16"/>
    <n v="2"/>
    <n v="103800"/>
    <s v="UNIDAD"/>
    <s v="NO SOLICITADAS"/>
  </r>
  <r>
    <x v="18"/>
    <s v="02-01-01-004-007"/>
    <s v="02-01-01-004-007-04"/>
    <s v="Activos fijos - Partes y piezas de los productos de las clases 4721 a 4733 y 4822"/>
    <s v="TRIPODE TELESCOPICO PARA INSTALACION DE ANTENAS DE 10 MTS"/>
    <n v="43222903"/>
    <s v="MÍNIMA CUANTÍA"/>
    <n v="8"/>
    <n v="3"/>
    <n v="10"/>
    <n v="1"/>
    <n v="8650455.0999999996"/>
    <s v="UNIDAD"/>
    <s v="NO SOLICITADAS"/>
  </r>
  <r>
    <x v="18"/>
    <s v="02-01-01-004-008"/>
    <s v="02-01-01-004-008-02"/>
    <s v="Activos fijos - Instrumentos y aparatos de medición, verificación, análisis, de navegación y para otros fines (excepto instrumentos ópticos); instrumentos de control de procesos industriales, sus partes, piezas y accesorios"/>
    <s v="FUENTE DE VOLTAJE DE 28 VOLTIOS Y 30 AMPERIOS"/>
    <n v="39121635"/>
    <s v="MÍNIMA CUANTÍA"/>
    <n v="8"/>
    <n v="3"/>
    <n v="10"/>
    <n v="1"/>
    <n v="5726777.4199999999"/>
    <s v="UNIDAD"/>
    <s v="NO SOLICITADAS"/>
  </r>
  <r>
    <x v="18"/>
    <s v="02-01-01-004-008"/>
    <s v="02-01-01-004-008-02"/>
    <s v="Activos fijos - Instrumentos y aparatos de medición, verificación, análisis, de navegación y para otros fines (excepto instrumentos ópticos); instrumentos de control de procesos industriales, sus partes, piezas y accesorios"/>
    <s v="REFRACTOMETRO "/>
    <n v="60104815"/>
    <s v="SELECCIÓN ABREVIADA SUBASTA INVERSA (NO DISPONIBLE)"/>
    <n v="3"/>
    <n v="6"/>
    <n v="10"/>
    <n v="1"/>
    <n v="2799832"/>
    <s v="UNIDAD"/>
    <s v="NO SOLICITADAS"/>
  </r>
  <r>
    <x v="18"/>
    <s v="02-01-01-004-008"/>
    <s v="02-01-01-004-008-02"/>
    <s v="Activos fijos - Instrumentos y aparatos de medición, verificación, análisis, de navegación y para otros fines (excepto instrumentos ópticos); instrumentos de control de procesos industriales, sus partes, piezas y accesorios"/>
    <s v="SET DE MEDICIÓN GALGAS DE ALAMBRE P/N: FB302A"/>
    <n v="23153418"/>
    <s v="SELECCIÓN ABREVIADA MENOR CUANTÍA"/>
    <n v="8"/>
    <n v="3"/>
    <n v="10"/>
    <n v="2"/>
    <n v="218224.58000000002"/>
    <s v="UNIDAD"/>
    <s v="NO SOLICITADAS"/>
  </r>
  <r>
    <x v="18"/>
    <s v="02-01-01-004-008"/>
    <s v="02-01-01-004-008-02"/>
    <s v="Activos fijos - Instrumentos y aparatos de medición, verificación, análisis, de navegación y para otros fines (excepto instrumentos ópticos); instrumentos de control de procesos industriales, sus partes, piezas y accesorios"/>
    <s v="SET DE MEDICIÓN  GALGAS CON ÁNGULO DE 45º P/N: FB308D"/>
    <n v="23153418"/>
    <s v="SELECCIÓN ABREVIADA MENOR CUANTÍA"/>
    <n v="8"/>
    <n v="3"/>
    <n v="10"/>
    <n v="2"/>
    <n v="762618.64"/>
    <s v="UNIDAD"/>
    <s v="NO SOLICITADAS"/>
  </r>
  <r>
    <x v="18"/>
    <s v="02-01-01-004-008"/>
    <s v="02-01-01-004-008-03"/>
    <s v="Activos fijos - Instrumentos ópticos y equipo fotográfico; partes, piezas y accesorios"/>
    <s v="CÁMARA DEPORTIVA ULTRA HD"/>
    <n v="45121504"/>
    <s v="MÍNIMA CUANTÍA"/>
    <n v="8"/>
    <n v="3"/>
    <n v="16"/>
    <n v="1"/>
    <n v="3570000"/>
    <s v="UNIDAD"/>
    <s v="NO SOLICITADAS"/>
  </r>
  <r>
    <x v="18"/>
    <s v="02-01-01-004-008"/>
    <s v="02-01-01-004-008-03"/>
    <s v="Activos fijos - Instrumentos ópticos y equipo fotográfico; partes, piezas y accesorios"/>
    <s v="CÁMARA FOTOGRÁFICA PROFESIONAL"/>
    <n v="45121504"/>
    <s v="MÍNIMA CUANTÍA"/>
    <n v="8"/>
    <n v="3"/>
    <n v="16"/>
    <n v="1"/>
    <n v="14625990"/>
    <s v="UNIDAD"/>
    <s v="NO SOLICITADAS"/>
  </r>
  <r>
    <x v="18"/>
    <s v="02-01-01-004-008"/>
    <s v="02-01-01-004-008-03"/>
    <s v="Activos fijos - Instrumentos ópticos y equipo fotográfico; partes, piezas y accesorios"/>
    <s v="CÁMARA ESTABILIZADA DE MANO"/>
    <n v="45121504"/>
    <s v="MÍNIMA CUANTÍA"/>
    <n v="8"/>
    <n v="3"/>
    <n v="16"/>
    <n v="1"/>
    <n v="3141124"/>
    <s v="UNIDAD"/>
    <s v="NO SOLICITADAS"/>
  </r>
  <r>
    <x v="18"/>
    <s v="02-01-01-004-009"/>
    <s v="02-01-01-004-009-01"/>
    <s v="Activos fijos - Vehículos automotores, remolques y semirremolques; y sus partes, piezas y accesorios"/>
    <s v="SHELTER TRANSPORTE DE MISILES "/>
    <n v="24112801"/>
    <s v="SELECCIÓN ABREVIADA SUBASTA INVERSA (NO DISPONIBLE)"/>
    <n v="3"/>
    <n v="6"/>
    <n v="10"/>
    <n v="1"/>
    <n v="499919"/>
    <s v="UNIDAD"/>
    <s v="NO SOLICITADAS"/>
  </r>
  <r>
    <x v="18"/>
    <s v="02-01-01-004-010"/>
    <s v="02-01-01-004-010-02"/>
    <s v="Activos fijos - Equipo de alojamiento y campaña"/>
    <s v="EQUIPO DESPLIEGUE OPERACIONAL UH-60"/>
    <n v="95131701"/>
    <s v="SELECCIÓN ABREVIADA MENOR CUANTÍA"/>
    <n v="4"/>
    <n v="4"/>
    <n v="10"/>
    <n v="1"/>
    <n v="70885920"/>
    <s v="UNIDAD"/>
    <s v="NO SOLICITADAS"/>
  </r>
  <r>
    <x v="18"/>
    <s v="02-01-01-004-010"/>
    <s v="02-01-01-004-010-04"/>
    <s v="Activos fijos - Equipo militar y de seguridad"/>
    <s v="MALLA DE MIMETISTMO PARA UH-60"/>
    <n v="11162110"/>
    <s v="SELECCIÓN ABREVIADA MENOR CUANTÍA"/>
    <n v="4"/>
    <n v="4"/>
    <n v="10"/>
    <n v="1"/>
    <n v="8042496"/>
    <s v="UNIDAD"/>
    <s v="NO SOLICITADAS"/>
  </r>
  <r>
    <x v="18"/>
    <s v="02-02-01-001-002"/>
    <s v="02-02-01-001-002"/>
    <s v="Materiales y suministros - Petróleo crudo y gas natural"/>
    <s v="GAS BUTANO PARA CAUTIN, REFERENCIA GBUT"/>
    <n v="15111505"/>
    <s v="SELECCIÓN ABREVIADA SUBASTA INVERSA (NO DISPONIBLE)"/>
    <n v="3"/>
    <n v="6"/>
    <n v="10"/>
    <n v="1"/>
    <n v="24990"/>
    <s v="UNIDAD"/>
    <s v="NO SOLICITADAS"/>
  </r>
  <r>
    <x v="18"/>
    <s v="02-02-01-001-005"/>
    <s v="02-02-01-001-005"/>
    <s v="Materiales y suministros - Piedra, arena y arcilla"/>
    <s v="ARENA DE CONCRETO"/>
    <n v="11111701"/>
    <s v="MÍNIMA CUANTÍA"/>
    <n v="4"/>
    <n v="8"/>
    <n v="10"/>
    <n v="7"/>
    <n v="749700"/>
    <s v="METRO CUBICO"/>
    <s v="NO SOLICITADAS"/>
  </r>
  <r>
    <x v="18"/>
    <s v="02-02-01-001-005"/>
    <s v="02-02-01-001-005"/>
    <s v="Materiales y suministros - Piedra, arena y arcilla"/>
    <s v="ARENA DE PEGA"/>
    <n v="11111701"/>
    <s v="MÍNIMA CUANTÍA"/>
    <n v="4"/>
    <n v="8"/>
    <n v="10"/>
    <n v="7"/>
    <n v="687225"/>
    <s v="METRO CUBICO"/>
    <s v="NO SOLICITADAS"/>
  </r>
  <r>
    <x v="18"/>
    <s v="02-02-01-001-005"/>
    <s v="02-02-01-001-005"/>
    <s v="Materiales y suministros - Piedra, arena y arcilla"/>
    <s v="ARENA DE REVOQUE"/>
    <n v="11111701"/>
    <s v="MÍNIMA CUANTÍA"/>
    <n v="4"/>
    <n v="8"/>
    <n v="10"/>
    <n v="7"/>
    <n v="655987.5"/>
    <s v="METRO CUBICO"/>
    <s v="NO SOLICITADAS"/>
  </r>
  <r>
    <x v="18"/>
    <s v="02-02-01-001-005"/>
    <s v="02-02-01-001-005"/>
    <s v="Materiales y suministros - Piedra, arena y arcilla"/>
    <s v="TRITURADO 3/4"/>
    <n v="11111701"/>
    <s v="MÍNIMA CUANTÍA"/>
    <n v="4"/>
    <n v="8"/>
    <n v="10"/>
    <n v="7"/>
    <n v="687225"/>
    <s v="METRO CUBICO"/>
    <s v="NO SOLICITADAS"/>
  </r>
  <r>
    <x v="18"/>
    <s v="02-02-01-001-005"/>
    <s v="02-02-01-001-005"/>
    <s v="Materiales y suministros - Piedra, arena y arcilla"/>
    <s v="BASE O RECEBO O REMONTA"/>
    <n v="11111701"/>
    <s v="SELECCIÓN ABREVIADA - ACUERDO MARCO"/>
    <n v="6"/>
    <n v="4"/>
    <n v="10"/>
    <n v="8"/>
    <n v="800000"/>
    <s v="METRO CUBICO"/>
    <s v="NO SOLICITADAS"/>
  </r>
  <r>
    <x v="18"/>
    <s v="02-02-01-001-005"/>
    <s v="02-02-01-001-005"/>
    <s v="Materiales y suministros - Piedra, arena y arcilla"/>
    <s v="GRANITO (GRAVILLA MONA) 40KG"/>
    <n v="11111701"/>
    <s v="SELECCIÓN ABREVIADA - ACUERDO MARCO"/>
    <n v="6"/>
    <n v="4"/>
    <n v="10"/>
    <n v="10"/>
    <n v="135000"/>
    <s v="UNIDAD"/>
    <s v="NO SOLICITADAS"/>
  </r>
  <r>
    <x v="18"/>
    <s v="02-02-01-002-003"/>
    <s v="02-02-01-002-003-03"/>
    <s v="Materiales y suministros - Preparaciones utilizadas en la alimentación de animales"/>
    <s v="COMIDA EN LATA PARA PERRO"/>
    <n v="10121800"/>
    <s v="MÍNIMA CUANTÍA"/>
    <n v="3"/>
    <n v="8"/>
    <n v="10"/>
    <n v="55"/>
    <n v="713240"/>
    <s v="UNIDAD"/>
    <s v="NO SOLICITADAS"/>
  </r>
  <r>
    <x v="18"/>
    <s v="02-02-01-002-003"/>
    <s v="02-02-01-002-003-03"/>
    <s v="Materiales y suministros - Preparaciones utilizadas en la alimentación de animales"/>
    <s v="ALIMENTO BULTO PARA PERRO"/>
    <n v="10121800"/>
    <s v="MÍNIMA CUANTÍA"/>
    <n v="3"/>
    <n v="8"/>
    <n v="10"/>
    <n v="10"/>
    <n v="1486280"/>
    <s v="UNIDAD"/>
    <s v="NO SOLICITADAS"/>
  </r>
  <r>
    <x v="18"/>
    <s v="02-02-01-002-006"/>
    <s v="02-02-01-002-006"/>
    <s v="Materiales y suministros - Hilados e hilos; tejidos de fibras textiles incluso afelpados"/>
    <s v="DRY FIBERGLASS CLOTH 80GRS Y 100 GRS"/>
    <n v="40161805"/>
    <s v="SELECCIÓN ABREVIADA SUBASTA INVERSA (NO DISPONIBLE)"/>
    <n v="3"/>
    <n v="6"/>
    <n v="10"/>
    <n v="1"/>
    <n v="4799984"/>
    <s v="UNIDAD"/>
    <s v="NO SOLICITADAS"/>
  </r>
  <r>
    <x v="18"/>
    <s v="02-02-01-002-006"/>
    <s v="02-02-01-002-006"/>
    <s v="Materiales y suministros - Hilados e hilos; tejidos de fibras textiles incluso afelpados"/>
    <s v="DRY KEVLAR CLOTH"/>
    <n v="40161805"/>
    <s v="SELECCIÓN ABREVIADA SUBASTA INVERSA (NO DISPONIBLE)"/>
    <n v="3"/>
    <n v="6"/>
    <n v="10"/>
    <n v="1"/>
    <n v="15708"/>
    <s v="UNIDAD"/>
    <s v="NO SOLICITADAS"/>
  </r>
  <r>
    <x v="18"/>
    <s v="02-02-01-002-006"/>
    <s v="02-02-01-002-006"/>
    <s v="Materiales y suministros - Hilados e hilos; tejidos de fibras textiles incluso afelpados"/>
    <s v="FIBERGLASS BLEEDER CLOTH"/>
    <n v="11151606"/>
    <s v="SELECCIÓN ABREVIADA SUBASTA INVERSA (NO DISPONIBLE)"/>
    <n v="3"/>
    <n v="6"/>
    <n v="10"/>
    <n v="1"/>
    <n v="4799984"/>
    <s v="UNIDAD"/>
    <s v="NO SOLICITADAS"/>
  </r>
  <r>
    <x v="18"/>
    <s v="02-02-01-002-006"/>
    <s v="02-02-01-002-006"/>
    <s v="Materiales y suministros - Hilados e hilos; tejidos de fibras textiles incluso afelpados"/>
    <s v="ESTOPA PARA BRILLAR EQUIPOS X 400 GRMS"/>
    <n v="11162116"/>
    <s v="SELECCIÓN ABREVIADA SUBASTA INVERSA (NO DISPONIBLE)"/>
    <n v="3"/>
    <n v="6"/>
    <n v="10"/>
    <n v="30"/>
    <n v="239190"/>
    <s v="UNIDAD"/>
    <s v="NO SOLICITADAS"/>
  </r>
  <r>
    <x v="18"/>
    <s v="02-02-01-002-006"/>
    <s v="02-02-01-002-006"/>
    <s v="Materiales y suministros - Hilados e hilos; tejidos de fibras textiles incluso afelpados"/>
    <s v="TELA ESPECIAL SEDA"/>
    <n v="47131502"/>
    <s v="SELECCIÓN ABREVIADA SUBASTA INVERSA (NO DISPONIBLE)"/>
    <n v="3"/>
    <n v="6"/>
    <n v="10"/>
    <n v="10"/>
    <n v="249900"/>
    <s v="UNIDAD"/>
    <s v="NO SOLICITADAS"/>
  </r>
  <r>
    <x v="18"/>
    <s v="02-02-01-002-006"/>
    <s v="02-02-01-002-006"/>
    <s v="Materiales y suministros - Hilados e hilos; tejidos de fibras textiles incluso afelpados"/>
    <s v="V-T-295-TYPE-II-BONDED/V-T-295-TYPE-II-SIZE-FF-1LB-SPOOL-COLOR-USMC-GREEN-34052"/>
    <n v="11151700"/>
    <s v="SELECCIÓN ABREVIADA SUBASTA INVERSA (NO DISPONIBLE)"/>
    <n v="3"/>
    <n v="6"/>
    <n v="10"/>
    <n v="1"/>
    <n v="144942"/>
    <s v="UNIDAD"/>
    <s v="NO SOLICITADAS"/>
  </r>
  <r>
    <x v="18"/>
    <s v="02-02-01-002-006"/>
    <s v="02-02-01-002-006"/>
    <s v="Materiales y suministros - Hilados e hilos; tejidos de fibras textiles incluso afelpados"/>
    <s v="ESTOPA POR 500 GRAMOS"/>
    <n v="11162116"/>
    <s v="SELECCIÓN ABREVIADA - ACUERDO MARCO"/>
    <n v="6"/>
    <n v="4"/>
    <n v="10"/>
    <n v="1"/>
    <n v="8200"/>
    <s v="UNIDAD"/>
    <s v="NO SOLICITADAS"/>
  </r>
  <r>
    <x v="18"/>
    <s v="02-02-01-002-007"/>
    <s v="02-02-01-002-007"/>
    <s v="Materiales y suministros - Artículos textiles (excepto prendas de vestir)"/>
    <s v="TRAILLA PARA CANINO"/>
    <n v="10141606"/>
    <s v="MÍNIMA CUANTÍA"/>
    <n v="3"/>
    <n v="8"/>
    <n v="10"/>
    <n v="10"/>
    <n v="530000"/>
    <s v="UNIDAD"/>
    <s v="NO SOLICITADAS"/>
  </r>
  <r>
    <x v="18"/>
    <s v="02-02-01-002-007"/>
    <s v="02-02-01-002-007"/>
    <s v="Materiales y suministros - Artículos textiles (excepto prendas de vestir)"/>
    <s v="BOZAL PARA PERRO EN LONA"/>
    <n v="10141610"/>
    <s v="MÍNIMA CUANTÍA"/>
    <n v="3"/>
    <n v="8"/>
    <n v="10"/>
    <n v="6"/>
    <n v="228000"/>
    <s v="UNIDAD"/>
    <s v="NO SOLICITADAS"/>
  </r>
  <r>
    <x v="18"/>
    <s v="02-02-01-002-007"/>
    <s v="02-02-01-002-007"/>
    <s v="Materiales y suministros - Artículos textiles (excepto prendas de vestir)"/>
    <s v="PORTA PREMIOS PARA PERRO"/>
    <n v="11161801"/>
    <s v="MÍNIMA CUANTÍA"/>
    <n v="3"/>
    <n v="8"/>
    <n v="10"/>
    <n v="5"/>
    <n v="350000"/>
    <s v="UNIDAD"/>
    <s v="NO SOLICITADAS"/>
  </r>
  <r>
    <x v="18"/>
    <s v="02-02-01-002-007"/>
    <s v="02-02-01-002-007"/>
    <s v="Materiales y suministros - Artículos textiles (excepto prendas de vestir)"/>
    <s v="TAPABOCAS QUIRURGICO"/>
    <n v="46181700"/>
    <s v="MÍNIMA CUANTÍA"/>
    <n v="4"/>
    <n v="7"/>
    <n v="10"/>
    <n v="54"/>
    <n v="1890000"/>
    <s v="UNIDAD"/>
    <s v="NO SOLICITADAS"/>
  </r>
  <r>
    <x v="18"/>
    <s v="02-02-01-002-007"/>
    <s v="02-02-01-002-007"/>
    <s v="Materiales y suministros - Artículos textiles (excepto prendas de vestir)"/>
    <s v="CLOTH SATIN P/N MIL-C-9084 X ROLLO"/>
    <n v="47131501"/>
    <s v="SELECCIÓN ABREVIADA SUBASTA INVERSA (NO DISPONIBLE)"/>
    <n v="3"/>
    <n v="6"/>
    <n v="10"/>
    <n v="1"/>
    <n v="64855"/>
    <s v="UNIDAD"/>
    <s v="NO SOLICITADAS"/>
  </r>
  <r>
    <x v="18"/>
    <s v="02-02-01-002-007"/>
    <s v="02-02-01-002-007"/>
    <s v="Materiales y suministros - Artículos textiles (excepto prendas de vestir)"/>
    <s v="FORRO SILLA ARTILLERO ESPALDAR Y ASIENTO"/>
    <n v="56112107"/>
    <s v="SELECCIÓN ABREVIADA SUBASTA INVERSA (NO DISPONIBLE)"/>
    <n v="3"/>
    <n v="6"/>
    <n v="10"/>
    <n v="3"/>
    <n v="734706"/>
    <s v="UNIDAD"/>
    <s v="NO SOLICITADAS"/>
  </r>
  <r>
    <x v="18"/>
    <s v="02-02-01-002-007"/>
    <s v="02-02-01-002-007"/>
    <s v="Materiales y suministros - Artículos textiles (excepto prendas de vestir)"/>
    <s v="CANASTILLA DE M60D CON FORRO"/>
    <n v="24112005"/>
    <s v="SELECCIÓN ABREVIADA SUBASTA INVERSA (NO DISPONIBLE)"/>
    <n v="3"/>
    <n v="6"/>
    <n v="10"/>
    <n v="3"/>
    <n v="449820"/>
    <s v="UNIDAD"/>
    <s v="NO SOLICITADAS"/>
  </r>
  <r>
    <x v="18"/>
    <s v="02-02-01-002-007"/>
    <s v="02-02-01-002-007"/>
    <s v="Materiales y suministros - Artículos textiles (excepto prendas de vestir)"/>
    <s v="DISCO ABRASIVO GRADO SUAVE CAJA X 100"/>
    <n v="31191506"/>
    <s v="SELECCIÓN ABREVIADA SUBASTA INVERSA (NO DISPONIBLE)"/>
    <n v="3"/>
    <n v="6"/>
    <n v="10"/>
    <n v="3"/>
    <n v="3599631"/>
    <s v="UNIDAD"/>
    <s v="NO SOLICITADAS"/>
  </r>
  <r>
    <x v="18"/>
    <s v="02-02-01-002-007"/>
    <s v="02-02-01-002-007"/>
    <s v="Materiales y suministros - Artículos textiles (excepto prendas de vestir)"/>
    <s v="VELCRO  AUTOADESIVO, PS FR 8224 NEGRO50MM X 25M ROLL (VEL151394)_x000a_"/>
    <n v="11162114"/>
    <s v="SELECCIÓN ABREVIADA SUBASTA INVERSA (NO DISPONIBLE)"/>
    <n v="3"/>
    <n v="6"/>
    <n v="10"/>
    <n v="2"/>
    <n v="99960"/>
    <s v="UNIDAD"/>
    <s v="NO SOLICITADAS"/>
  </r>
  <r>
    <x v="18"/>
    <s v="02-02-01-002-007"/>
    <s v="02-02-01-002-007"/>
    <s v="Materiales y suministros - Artículos textiles (excepto prendas de vestir)"/>
    <s v="VELCRO AUTOADESIVO, PS FR 8224 NEGRO 50MM X 25M ROLL (VEL151405)"/>
    <n v="11162114"/>
    <s v="SELECCIÓN ABREVIADA SUBASTA INVERSA (NO DISPONIBLE)"/>
    <n v="3"/>
    <n v="6"/>
    <n v="10"/>
    <n v="2"/>
    <n v="99960"/>
    <s v="UNIDAD"/>
    <s v="NO SOLICITADAS"/>
  </r>
  <r>
    <x v="18"/>
    <s v="02-02-01-002-007"/>
    <s v="02-02-01-002-007"/>
    <s v="Materiales y suministros - Artículos textiles (excepto prendas de vestir)"/>
    <s v="FORRO CHALECOS DE PROTECCION DE TRIPULANTES "/>
    <n v="46181507"/>
    <s v="SELECCIÓN ABREVIADA SUBASTA INVERSA (NO DISPONIBLE)"/>
    <n v="3"/>
    <n v="6"/>
    <n v="10"/>
    <n v="8"/>
    <n v="479808"/>
    <s v="UNIDAD"/>
    <s v="NO SOLICITADAS"/>
  </r>
  <r>
    <x v="18"/>
    <s v="02-02-01-002-007"/>
    <s v="02-02-01-002-007"/>
    <s v="Materiales y suministros - Artículos textiles (excepto prendas de vestir)"/>
    <s v="BANDEROLA REMOVE BEFORE FLIGH"/>
    <n v="55121715"/>
    <s v="SELECCIÓN ABREVIADA SUBASTA INVERSA (NO DISPONIBLE)"/>
    <n v="3"/>
    <n v="6"/>
    <n v="10"/>
    <n v="15"/>
    <n v="1199520"/>
    <s v="UNIDAD"/>
    <s v="NO SOLICITADAS"/>
  </r>
  <r>
    <x v="18"/>
    <s v="02-02-01-002-007"/>
    <s v="02-02-01-002-007"/>
    <s v="Materiales y suministros - Artículos textiles (excepto prendas de vestir)"/>
    <s v="SOGA POLIPROPILENO 8MM X 10 M"/>
    <n v="31151503"/>
    <s v="SELECCIÓN ABREVIADA - ACUERDO MARCO"/>
    <n v="6"/>
    <n v="4"/>
    <n v="10"/>
    <n v="1"/>
    <n v="14000"/>
    <s v="UNIDAD"/>
    <s v="NO SOLICITADAS"/>
  </r>
  <r>
    <x v="18"/>
    <s v="02-02-01-002-007"/>
    <s v="02-02-01-002-007"/>
    <s v="Materiales y suministros - Artículos textiles (excepto prendas de vestir)"/>
    <s v="TELA VINILICA BLANCA QUE CUMPLA NORMA FAR 25853"/>
    <n v="11162113"/>
    <s v="MÍNIMA CUANTÍA"/>
    <n v="8"/>
    <n v="2"/>
    <n v="10"/>
    <n v="52"/>
    <n v="12994800"/>
    <s v="METRO"/>
    <s v="NO SOLICITADAS"/>
  </r>
  <r>
    <x v="18"/>
    <s v="02-02-01-003-001"/>
    <s v="02-02-01-003-001"/>
    <s v="Materiales y suministros - Productos de madera, corcho, cestería y espartería"/>
    <s v="LAMINA AGLOMERADA RH CON RECUBIMIENTO MELAMINICO BLANCO EN UNA CARA, ESPESOR 15 MM. DIMENSIONES 1,8*2,4 M"/>
    <n v="11122001"/>
    <s v="MÍNIMA CUANTÍA"/>
    <n v="4"/>
    <n v="8"/>
    <n v="10"/>
    <n v="2"/>
    <n v="304342.5"/>
    <s v="UNIDAD"/>
    <s v="NO SOLICITADAS"/>
  </r>
  <r>
    <x v="18"/>
    <s v="02-02-01-003-001"/>
    <s v="02-02-01-003-001"/>
    <s v="Materiales y suministros - Productos de madera, corcho, cestería y espartería"/>
    <s v="LAMINA AGLOMERADA RH CON RECUBIMIENTO MELAMINICO BLANCO EN UNA CARA, ESPESOR 4 MM. DIMENSIONES 1,8*2,4 M"/>
    <n v="11122001"/>
    <s v="MÍNIMA CUANTÍA"/>
    <n v="4"/>
    <n v="8"/>
    <n v="10"/>
    <n v="1"/>
    <n v="55781.25"/>
    <s v="UNIDAD"/>
    <s v="NO SOLICITADAS"/>
  </r>
  <r>
    <x v="18"/>
    <s v="02-02-01-003-001"/>
    <s v="02-02-01-003-001"/>
    <s v="Materiales y suministros - Productos de madera, corcho, cestería y espartería"/>
    <s v="LAMINA AGLOMERADA RH CON RECUBIMIENTO MELAMINICO WENGUE A DOS CARAS, ESPESOR 15 MM. DIMENSIONES 1,8*2,4 M"/>
    <n v="11122001"/>
    <s v="MÍNIMA CUANTÍA"/>
    <n v="4"/>
    <n v="8"/>
    <n v="10"/>
    <n v="1"/>
    <n v="161096.25"/>
    <s v="UNIDAD"/>
    <s v="NO SOLICITADAS"/>
  </r>
  <r>
    <x v="18"/>
    <s v="02-02-01-003-001"/>
    <s v="02-02-01-003-001"/>
    <s v="Materiales y suministros - Productos de madera, corcho, cestería y espartería"/>
    <s v="LAMINA AGLOMERADA RH CON RECUBIMIENTO MELAMINICO WENGUE A DOS CARAS, ESPESOR 4 MM. DIMENSIONES 1,8*2,4 M"/>
    <n v="11122001"/>
    <s v="MÍNIMA CUANTÍA"/>
    <n v="4"/>
    <n v="8"/>
    <n v="10"/>
    <n v="1"/>
    <n v="64706.25"/>
    <s v="UNIDAD"/>
    <s v="NO SOLICITADAS"/>
  </r>
  <r>
    <x v="18"/>
    <s v="02-02-01-003-001"/>
    <s v="02-02-01-003-001"/>
    <s v="Materiales y suministros - Productos de madera, corcho, cestería y espartería"/>
    <s v="LAMINA DE TRIPLEX 12mm DE 240x120CM"/>
    <n v="11122001"/>
    <s v="MÍNIMA CUANTÍA"/>
    <n v="4"/>
    <n v="8"/>
    <n v="10"/>
    <n v="2"/>
    <n v="145102.66"/>
    <s v="UNIDAD"/>
    <s v="NO SOLICITADAS"/>
  </r>
  <r>
    <x v="18"/>
    <s v="02-02-01-003-001"/>
    <s v="02-02-01-003-001"/>
    <s v="Materiales y suministros - Productos de madera, corcho, cestería y espartería"/>
    <s v="LAMINA DE TRIPLEX 15mm DE 240x120CM"/>
    <n v="11122001"/>
    <s v="MÍNIMA CUANTÍA"/>
    <n v="4"/>
    <n v="8"/>
    <n v="10"/>
    <n v="2"/>
    <n v="178482.16"/>
    <s v="UNIDAD"/>
    <s v="NO SOLICITADAS"/>
  </r>
  <r>
    <x v="18"/>
    <s v="02-02-01-003-001"/>
    <s v="02-02-01-003-001"/>
    <s v="Materiales y suministros - Productos de madera, corcho, cestería y espartería"/>
    <s v="LAMINA DE TRIPLEX 4mm DE 240x120CM"/>
    <n v="11122001"/>
    <s v="MÍNIMA CUANTÍA"/>
    <n v="4"/>
    <n v="8"/>
    <n v="10"/>
    <n v="2"/>
    <n v="48891.16"/>
    <s v="UNIDAD"/>
    <s v="NO SOLICITADAS"/>
  </r>
  <r>
    <x v="18"/>
    <s v="02-02-01-003-001"/>
    <s v="02-02-01-003-001"/>
    <s v="Materiales y suministros - Productos de madera, corcho, cestería y espartería"/>
    <s v="LAMINA DE TRIPLEX 7mm DE 240x120CM"/>
    <n v="11122001"/>
    <s v="MÍNIMA CUANTÍA"/>
    <n v="4"/>
    <n v="8"/>
    <n v="10"/>
    <n v="2"/>
    <n v="123504.16"/>
    <s v="UNIDAD"/>
    <s v="NO SOLICITADAS"/>
  </r>
  <r>
    <x v="18"/>
    <s v="02-02-01-003-001"/>
    <s v="02-02-01-003-001"/>
    <s v="Materiales y suministros - Productos de madera, corcho, cestería y espartería"/>
    <s v="LAMINA DE TRIPLEX 9mm DE 240x120CM"/>
    <n v="11122001"/>
    <s v="MÍNIMA CUANTÍA"/>
    <n v="4"/>
    <n v="8"/>
    <n v="10"/>
    <n v="2"/>
    <n v="123504.16"/>
    <s v="UNIDAD"/>
    <s v="NO SOLICITADAS"/>
  </r>
  <r>
    <x v="18"/>
    <s v="02-02-01-003-001"/>
    <s v="02-02-01-003-001"/>
    <s v="Materiales y suministros - Productos de madera, corcho, cestería y espartería"/>
    <s v="TABLON EN CEDRO DE 25 cm x 4 cm x 3,00 ML"/>
    <n v="30103605"/>
    <s v="MÍNIMA CUANTÍA"/>
    <n v="4"/>
    <n v="8"/>
    <n v="10"/>
    <n v="1"/>
    <n v="41037.15"/>
    <s v="UNIDAD"/>
    <s v="NO SOLICITADAS"/>
  </r>
  <r>
    <x v="18"/>
    <s v="02-02-01-003-001"/>
    <s v="02-02-01-003-001"/>
    <s v="Materiales y suministros - Productos de madera, corcho, cestería y espartería"/>
    <s v="TABLON EN NOGAL DE 25 cm x 4 cm x 3,00 ML"/>
    <n v="30103605"/>
    <s v="MÍNIMA CUANTÍA"/>
    <n v="4"/>
    <n v="8"/>
    <n v="10"/>
    <n v="1"/>
    <n v="40251.75"/>
    <s v="UNIDAD"/>
    <s v="NO SOLICITADAS"/>
  </r>
  <r>
    <x v="18"/>
    <s v="02-02-01-003-001"/>
    <s v="02-02-01-003-001"/>
    <s v="Materiales y suministros - Productos de madera, corcho, cestería y espartería"/>
    <s v="TABLON EN ROBLE DE 25 cm x 4 cm x 3,00 ML"/>
    <n v="30103605"/>
    <s v="MÍNIMA CUANTÍA"/>
    <n v="4"/>
    <n v="8"/>
    <n v="10"/>
    <n v="1"/>
    <n v="46878.559999999998"/>
    <s v="UNIDAD"/>
    <s v="NO SOLICITADAS"/>
  </r>
  <r>
    <x v="18"/>
    <s v="02-02-01-003-001"/>
    <s v="02-02-01-003-001"/>
    <s v="Materiales y suministros - Productos de madera, corcho, cestería y espartería"/>
    <s v="BAJA LENGUAS (80244)  7340-00-753-5565   CAJA X 500"/>
    <n v="42181501"/>
    <s v="SELECCIÓN ABREVIADA SUBASTA INVERSA (NO DISPONIBLE)"/>
    <n v="3"/>
    <n v="6"/>
    <n v="10"/>
    <n v="1"/>
    <n v="49980"/>
    <s v="UNIDAD"/>
    <s v="NO SOLICITADAS"/>
  </r>
  <r>
    <x v="18"/>
    <s v="02-02-01-003-001"/>
    <s v="02-02-01-003-001"/>
    <s v="Materiales y suministros - Productos de madera, corcho, cestería y espartería"/>
    <s v="APLICADORES ASÉPTICOS PAQUETE X 100 UNIDADES"/>
    <n v="41104014"/>
    <s v="SELECCIÓN ABREVIADA SUBASTA INVERSA (NO DISPONIBLE)"/>
    <n v="3"/>
    <n v="6"/>
    <n v="10"/>
    <n v="10"/>
    <n v="179690"/>
    <s v="UNIDAD"/>
    <s v="NO SOLICITADAS"/>
  </r>
  <r>
    <x v="18"/>
    <s v="02-02-01-003-001"/>
    <s v="02-02-01-003-001"/>
    <s v="Materiales y suministros - Productos de madera, corcho, cestería y espartería"/>
    <s v="HUMECTADOR CODIGO HE0098 (COPITOS DE MADERA APLICADORES)"/>
    <n v="12161906"/>
    <s v="SELECCIÓN ABREVIADA SUBASTA INVERSA (NO DISPONIBLE)"/>
    <n v="3"/>
    <n v="6"/>
    <n v="10"/>
    <n v="12"/>
    <n v="4199748"/>
    <s v="UNIDAD"/>
    <s v="NO SOLICITADAS"/>
  </r>
  <r>
    <x v="18"/>
    <s v="02-02-01-003-001"/>
    <s v="02-02-01-003-001"/>
    <s v="Materiales y suministros - Productos de madera, corcho, cestería y espartería"/>
    <s v="HUMECTADOR PINCEL REF HE0101 (COPITOS DE MADERA APLICADORES)"/>
    <n v="12161906"/>
    <s v="SELECCIÓN ABREVIADA SUBASTA INVERSA (NO DISPONIBLE)"/>
    <n v="3"/>
    <n v="6"/>
    <n v="10"/>
    <n v="9"/>
    <n v="17136"/>
    <s v="UNIDAD"/>
    <s v="NO SOLICITADAS"/>
  </r>
  <r>
    <x v="18"/>
    <s v="02-02-01-003-001"/>
    <s v="02-02-01-003-001"/>
    <s v="Materiales y suministros - Productos de madera, corcho, cestería y espartería"/>
    <s v="HUMECTADORES REDONDO COD HE0102 (COPITOS DE MADERA APLICADORES)"/>
    <n v="12161906"/>
    <s v="SELECCIÓN ABREVIADA SUBASTA INVERSA (NO DISPONIBLE)"/>
    <n v="3"/>
    <n v="6"/>
    <n v="10"/>
    <n v="15"/>
    <n v="269535"/>
    <s v="UNIDAD"/>
    <s v="NO SOLICITADAS"/>
  </r>
  <r>
    <x v="18"/>
    <s v="02-02-01-003-001"/>
    <s v="02-02-01-003-001"/>
    <s v="Materiales y suministros - Productos de madera, corcho, cestería y espartería"/>
    <s v="LAMINAS DE AGLOMERADO PARA FORMALETA (FORMALETA DIMENSIONADA) 0,28*2,44 M "/>
    <n v="30103605"/>
    <s v="SELECCIÓN ABREVIADA - ACUERDO MARCO"/>
    <n v="6"/>
    <n v="4"/>
    <n v="10"/>
    <n v="1"/>
    <n v="21999.360000000001"/>
    <s v="UNIDAD"/>
    <s v="NO SOLICITADAS"/>
  </r>
  <r>
    <x v="18"/>
    <s v="02-02-01-003-001"/>
    <s v="02-02-01-003-001"/>
    <s v="Materiales y suministros - Productos de madera, corcho, cestería y espartería"/>
    <s v="LAMINA AGLOMERADA RH CON RECUBIMIENTO MELAMINICO 15MM  RH 15MM BLANCO DOS CARAS"/>
    <n v="30103605"/>
    <s v="SELECCIÓN ABREVIADA - ACUERDO MARCO"/>
    <n v="6"/>
    <n v="4"/>
    <n v="10"/>
    <n v="3"/>
    <n v="300000"/>
    <s v="UNIDAD"/>
    <s v="NO SOLICITADAS"/>
  </r>
  <r>
    <x v="18"/>
    <s v="02-02-01-003-001"/>
    <s v="02-02-01-003-001"/>
    <s v="Materiales y suministros - Productos de madera, corcho, cestería y espartería"/>
    <s v="LISTONES DE CEDRO DIMENSIONES  2&quot;X4&quot; X 3M DE LONGITUD"/>
    <n v="30103605"/>
    <s v="SELECCIÓN ABREVIADA - ACUERDO MARCO"/>
    <n v="6"/>
    <n v="4"/>
    <n v="10"/>
    <n v="25"/>
    <n v="500000"/>
    <s v="UNIDAD"/>
    <s v="NO SOLICITADAS"/>
  </r>
  <r>
    <x v="18"/>
    <s v="02-02-01-003-001"/>
    <s v="02-02-01-003-001"/>
    <s v="Materiales y suministros - Productos de madera, corcho, cestería y espartería"/>
    <s v="MACANAS DE 3/4&quot; DE 1 M DE LONGITUD "/>
    <n v="30103605"/>
    <s v="SELECCIÓN ABREVIADA - ACUERDO MARCO"/>
    <n v="6"/>
    <n v="4"/>
    <n v="10"/>
    <n v="100"/>
    <n v="390000"/>
    <s v="UNIDAD"/>
    <s v="NO SOLICITADAS"/>
  </r>
  <r>
    <x v="18"/>
    <s v="02-02-01-003-001"/>
    <s v="02-02-01-003-001"/>
    <s v="Materiales y suministros - Productos de madera, corcho, cestería y espartería"/>
    <s v="TABLON DE CEDRO DIMENSIONES 2&quot;X10&quot; X 3M DE LONGITUD"/>
    <n v="30103605"/>
    <s v="SELECCIÓN ABREVIADA - ACUERDO MARCO"/>
    <n v="6"/>
    <n v="4"/>
    <n v="10"/>
    <n v="10"/>
    <n v="550000"/>
    <s v="UNIDAD"/>
    <s v="NO SOLICITADAS"/>
  </r>
  <r>
    <x v="18"/>
    <s v="02-02-01-003-001"/>
    <s v="02-02-01-003-001"/>
    <s v="Materiales y suministros - Productos de madera, corcho, cestería y espartería"/>
    <s v="TABLON ROBLE DE 2&quot;X10&quot; X 3M DE LONGITUD"/>
    <n v="30103605"/>
    <s v="SELECCIÓN ABREVIADA - ACUERDO MARCO"/>
    <n v="6"/>
    <n v="4"/>
    <n v="10"/>
    <n v="10"/>
    <n v="450000"/>
    <s v="UNIDAD"/>
    <s v="NO SOLICITADAS"/>
  </r>
  <r>
    <x v="18"/>
    <s v="02-02-01-003-001"/>
    <s v="02-02-01-003-001"/>
    <s v="Materiales y suministros - Productos de madera, corcho, cestería y espartería"/>
    <s v="TABLON NOGAL DE 2&quot;X 10&quot; X 3M DE LONGITUD"/>
    <n v="30103605"/>
    <s v="SELECCIÓN ABREVIADA - ACUERDO MARCO"/>
    <n v="6"/>
    <n v="4"/>
    <n v="10"/>
    <n v="10"/>
    <n v="450000"/>
    <s v="UNIDAD"/>
    <s v="NO SOLICITADAS"/>
  </r>
  <r>
    <x v="18"/>
    <s v="02-02-01-003-001"/>
    <s v="02-02-01-003-001"/>
    <s v="Materiales y suministros - Productos de madera, corcho, cestería y espartería"/>
    <s v="MADECANTO FLEXIBLE COLOR WENGUE"/>
    <n v="30103605"/>
    <s v="SELECCIÓN ABREVIADA - ACUERDO MARCO"/>
    <n v="6"/>
    <n v="4"/>
    <n v="10"/>
    <n v="27"/>
    <n v="12960"/>
    <s v="METRO"/>
    <s v="NO SOLICITADAS"/>
  </r>
  <r>
    <x v="18"/>
    <s v="02-02-01-003-001"/>
    <s v="02-02-01-003-001"/>
    <s v="Materiales y suministros - Productos de madera, corcho, cestería y espartería"/>
    <s v="MADECANTO FLEXIBLE COLOR BLANCO"/>
    <n v="30103605"/>
    <s v="SELECCIÓN ABREVIADA - ACUERDO MARCO"/>
    <n v="6"/>
    <n v="4"/>
    <n v="10"/>
    <n v="27"/>
    <n v="12960"/>
    <s v="METRO"/>
    <s v="NO SOLICITADAS"/>
  </r>
  <r>
    <x v="18"/>
    <s v="02-02-01-003-001"/>
    <s v="02-02-01-003-001"/>
    <s v="Materiales y suministros - Productos de madera, corcho, cestería y espartería"/>
    <s v="BOLILLOS DE 1&quot; EN MADERA CHANÚ DE 3MS "/>
    <n v="30103605"/>
    <s v="SELECCIÓN ABREVIADA - ACUERDO MARCO"/>
    <n v="6"/>
    <n v="4"/>
    <n v="10"/>
    <n v="11"/>
    <n v="132000"/>
    <s v="UNIDAD"/>
    <s v="NO SOLICITADAS"/>
  </r>
  <r>
    <x v="18"/>
    <s v="02-02-01-003-001"/>
    <s v="02-02-01-003-001"/>
    <s v="Materiales y suministros - Productos de madera, corcho, cestería y espartería"/>
    <s v="ALFARDA MEDIA MADERA INMUNIZADA DIAMETRO BASE 10 CMS, LARGO 3 M"/>
    <n v="30103605"/>
    <s v="SELECCIÓN ABREVIADA - ACUERDO MARCO"/>
    <n v="6"/>
    <n v="4"/>
    <n v="10"/>
    <n v="12"/>
    <n v="240000"/>
    <s v="UNIDAD"/>
    <s v="NO SOLICITADAS"/>
  </r>
  <r>
    <x v="18"/>
    <s v="02-02-01-003-001"/>
    <s v="02-02-01-003-001"/>
    <s v="Materiales y suministros - Productos de madera, corcho, cestería y espartería"/>
    <s v="ALFARDA  INMUNIZADA DIAMETRO  10 CMS, LARGO 3 M"/>
    <n v="30103605"/>
    <s v="SELECCIÓN ABREVIADA - ACUERDO MARCO"/>
    <n v="6"/>
    <n v="4"/>
    <n v="10"/>
    <n v="12"/>
    <n v="396000"/>
    <s v="UNIDAD"/>
    <s v="NO SOLICITADAS"/>
  </r>
  <r>
    <x v="18"/>
    <s v="02-02-01-003-001"/>
    <s v="02-02-01-003-001"/>
    <s v="Materiales y suministros - Productos de madera, corcho, cestería y espartería"/>
    <s v="MACHIMBRE PINO PATULA MEDIDAS 8*1 CM * 1M DE LARGO"/>
    <n v="30103605"/>
    <s v="SELECCIÓN ABREVIADA - ACUERDO MARCO"/>
    <n v="6"/>
    <n v="4"/>
    <n v="10"/>
    <n v="55"/>
    <n v="1100000"/>
    <s v="METRO CUADRADO"/>
    <s v="NO SOLICITADAS"/>
  </r>
  <r>
    <x v="18"/>
    <s v="02-02-01-003-001"/>
    <s v="02-02-01-003-001"/>
    <s v="Materiales y suministros - Productos de madera, corcho, cestería y espartería"/>
    <s v="PINO CEPILLADO MEDIDAS 3,3 X 14 CM * 39,6M DE LARGO"/>
    <n v="30103605"/>
    <s v="SELECCIÓN ABREVIADA - ACUERDO MARCO"/>
    <n v="6"/>
    <n v="4"/>
    <n v="10"/>
    <n v="44"/>
    <n v="1452000"/>
    <s v="UNIDAD"/>
    <s v="NO SOLICITADAS"/>
  </r>
  <r>
    <x v="18"/>
    <s v="02-02-01-003-001"/>
    <s v="02-02-01-003-001"/>
    <s v="Materiales y suministros - Productos de madera, corcho, cestería y espartería"/>
    <s v="TABLA PINO CARIBE 8*2,5 CM X 2M "/>
    <n v="30103605"/>
    <s v="SELECCIÓN ABREVIADA - ACUERDO MARCO"/>
    <n v="6"/>
    <n v="4"/>
    <n v="10"/>
    <n v="24"/>
    <n v="360000"/>
    <s v="UNIDAD"/>
    <s v="NO SOLICITADAS"/>
  </r>
  <r>
    <x v="18"/>
    <s v="02-02-01-003-001"/>
    <s v="02-02-01-003-001"/>
    <s v="Materiales y suministros - Productos de madera, corcho, cestería y espartería"/>
    <s v="PINO SECO CEPILLADO 2&quot;X4&quot; X 3,2 M"/>
    <n v="30103605"/>
    <s v="SELECCIÓN ABREVIADA - ACUERDO MARCO"/>
    <n v="6"/>
    <n v="4"/>
    <n v="10"/>
    <n v="24"/>
    <n v="504000"/>
    <s v="UNIDAD"/>
    <s v="NO SOLICITADAS"/>
  </r>
  <r>
    <x v="18"/>
    <s v="02-02-01-003-001"/>
    <s v="02-02-01-003-001"/>
    <s v="Materiales y suministros - Productos de madera, corcho, cestería y espartería"/>
    <s v="TAPALUZ CEDRO BLANCO MEDIDAS 4X1CM X 2,5 M"/>
    <n v="30103605"/>
    <s v="SELECCIÓN ABREVIADA - ACUERDO MARCO"/>
    <n v="6"/>
    <n v="4"/>
    <n v="10"/>
    <n v="8"/>
    <n v="62400"/>
    <s v="UNIDAD"/>
    <s v="NO SOLICITADAS"/>
  </r>
  <r>
    <x v="18"/>
    <s v="02-02-01-003-002"/>
    <s v="02-02-01-003-002-01"/>
    <s v="Materiales y suministros - Pasta de papel, papel y cartón"/>
    <s v="CARPETAS BLANCAS PARA ARCHIVO CUATRO ALETAS (CON SOLAPAS LATERALES)"/>
    <n v="44122003"/>
    <s v="MÍNIMA CUANTÍA"/>
    <n v="3"/>
    <n v="6"/>
    <n v="10"/>
    <n v="2424"/>
    <n v="5999400"/>
    <s v="UNIDAD"/>
    <s v="NO SOLICITADAS"/>
  </r>
  <r>
    <x v="18"/>
    <s v="02-02-01-003-002"/>
    <s v="02-02-01-003-002-01"/>
    <s v="Materiales y suministros - Pasta de papel, papel y cartón"/>
    <s v="CAJA DE CARTÓN PARA ARCHIVO CENTRAL "/>
    <n v="24121503"/>
    <s v="MÍNIMA CUANTÍA"/>
    <n v="3"/>
    <n v="6"/>
    <n v="10"/>
    <n v="741"/>
    <n v="2477904"/>
    <s v="UNIDAD"/>
    <s v="NO SOLICITADAS"/>
  </r>
  <r>
    <x v="18"/>
    <s v="02-02-01-003-002"/>
    <s v="02-02-01-003-002-01"/>
    <s v="Materiales y suministros - Pasta de papel, papel y cartón"/>
    <s v="PAPEL CARTULINA AZUL"/>
    <n v="14111519"/>
    <s v="MÍNIMA CUANTÍA"/>
    <n v="3"/>
    <n v="6"/>
    <n v="10"/>
    <n v="26"/>
    <n v="61256"/>
    <s v="UNIDAD"/>
    <s v="NO SOLICITADAS"/>
  </r>
  <r>
    <x v="18"/>
    <s v="02-02-01-003-002"/>
    <s v="02-02-01-003-002-01"/>
    <s v="Materiales y suministros - Pasta de papel, papel y cartón"/>
    <s v="STICKY NOTES PRESENTACIÓN BANDERITAS"/>
    <n v="14111530"/>
    <s v="MÍNIMA CUANTÍA"/>
    <n v="3"/>
    <n v="6"/>
    <n v="10"/>
    <n v="173"/>
    <n v="298598"/>
    <s v="UNIDAD"/>
    <s v="NO SOLICITADAS"/>
  </r>
  <r>
    <x v="18"/>
    <s v="02-02-01-003-002"/>
    <s v="02-02-01-003-002-01"/>
    <s v="Materiales y suministros - Pasta de papel, papel y cartón"/>
    <s v="SOBRES MANILA TAMAÑO OFICIO"/>
    <n v="44121503"/>
    <s v="MÍNIMA CUANTÍA"/>
    <n v="3"/>
    <n v="6"/>
    <n v="10"/>
    <n v="2656"/>
    <n v="347936"/>
    <s v="UNIDAD"/>
    <s v="NO SOLICITADAS"/>
  </r>
  <r>
    <x v="18"/>
    <s v="02-02-01-003-002"/>
    <s v="02-02-01-003-002-01"/>
    <s v="Materiales y suministros - Pasta de papel, papel y cartón"/>
    <s v="PAPEL AUTOADHESIVO TAMAÑO CARTA X10"/>
    <n v="24112902"/>
    <s v="SELECCIÓN ABREVIADA SUBASTA INVERSA (NO DISPONIBLE)"/>
    <n v="3"/>
    <n v="6"/>
    <n v="10"/>
    <n v="3"/>
    <n v="239904"/>
    <s v="UNIDAD"/>
    <s v="NO SOLICITADAS"/>
  </r>
  <r>
    <x v="18"/>
    <s v="02-02-01-003-002"/>
    <s v="02-02-01-003-002-01"/>
    <s v="Materiales y suministros - Pasta de papel, papel y cartón"/>
    <s v="PAPEL KRAFT RECICLADO EN ROLLO, DE 50 CM DE ANCHO POR 300 METROS DE LARGO X ROLLO"/>
    <n v="14122101"/>
    <s v="SELECCIÓN ABREVIADA SUBASTA INVERSA (NO DISPONIBLE)"/>
    <n v="3"/>
    <n v="6"/>
    <n v="10"/>
    <n v="30"/>
    <n v="1949220"/>
    <s v="UNIDAD"/>
    <s v="NO SOLICITADAS"/>
  </r>
  <r>
    <x v="18"/>
    <s v="02-02-01-003-002"/>
    <s v="02-02-01-003-002-01"/>
    <s v="Materiales y suministros - Pasta de papel, papel y cartón"/>
    <s v="ROLLO PAPEL KFRAFT 60cm X 5 Kilos -130 Mts - 60 Gr"/>
    <n v="14122101"/>
    <s v="SELECCIÓN ABREVIADA - ACUERDO MARCO"/>
    <n v="6"/>
    <n v="4"/>
    <n v="10"/>
    <n v="2"/>
    <n v="93999.8"/>
    <s v="UNIDAD"/>
    <s v="NO SOLICITADAS"/>
  </r>
  <r>
    <x v="18"/>
    <s v="02-02-01-003-002"/>
    <s v="02-02-01-003-002-01"/>
    <s v="Materiales y suministros - Pasta de papel, papel y cartón"/>
    <s v="ROLLO DE CARTON CORRUGADO X 100 M * 1,25 M DE ANCHO"/>
    <n v="24112505"/>
    <s v="SELECCIÓN ABREVIADA - ACUERDO MARCO"/>
    <n v="6"/>
    <n v="4"/>
    <n v="10"/>
    <n v="4"/>
    <n v="640000"/>
    <s v="UNIDAD"/>
    <s v="NO SOLICITADAS"/>
  </r>
  <r>
    <x v="18"/>
    <s v="02-02-01-003-002"/>
    <s v="02-02-01-003-002-01"/>
    <s v="Materiales y suministros - Pasta de papel, papel y cartón"/>
    <s v="ROLLOS DE CINTA DE ENMASCARAR 2&quot; X 50 M"/>
    <s v="31201503 "/>
    <s v="SELECCIÓN ABREVIADA - ACUERDO MARCO"/>
    <n v="6"/>
    <n v="4"/>
    <n v="10"/>
    <n v="22"/>
    <n v="165000"/>
    <s v="UNIDAD"/>
    <s v="NO SOLICITADAS"/>
  </r>
  <r>
    <x v="18"/>
    <s v="02-02-01-003-002"/>
    <s v="02-02-01-003-002-01"/>
    <s v="Materiales y suministros - Pasta de papel, papel y cartón"/>
    <s v="ROLLOS DE CINTA DE ENMASCARAR 1&quot; X 50 M"/>
    <s v="31201503 "/>
    <s v="SELECCIÓN ABREVIADA - ACUERDO MARCO"/>
    <n v="6"/>
    <n v="4"/>
    <n v="10"/>
    <n v="52"/>
    <n v="234000"/>
    <s v="UNIDAD"/>
    <s v="NO SOLICITADAS"/>
  </r>
  <r>
    <x v="18"/>
    <s v="02-02-01-003-002"/>
    <s v="02-02-01-003-002-01"/>
    <s v="Materiales y suministros - Pasta de papel, papel y cartón"/>
    <s v="ROLLOS DE CINTA DE ENMASCARAR 3/4&quot; X 50 M"/>
    <s v="31201503 "/>
    <s v="SELECCIÓN ABREVIADA - ACUERDO MARCO"/>
    <n v="6"/>
    <n v="4"/>
    <n v="10"/>
    <n v="32"/>
    <n v="108800"/>
    <s v="UNIDAD"/>
    <s v="NO SOLICITADAS"/>
  </r>
  <r>
    <x v="18"/>
    <s v="02-02-01-003-002"/>
    <s v="02-02-01-003-002-01"/>
    <s v="Materiales y suministros - Pasta de papel, papel y cartón"/>
    <s v="ROLLO DE CINTA DE PAPEL DE 2&quot;"/>
    <n v="31201515"/>
    <s v="SELECCIÓN ABREVIADA - ACUERDO MARCO"/>
    <n v="6"/>
    <n v="4"/>
    <n v="10"/>
    <n v="22"/>
    <n v="92400"/>
    <s v="UNIDAD"/>
    <s v="NO SOLICITADAS"/>
  </r>
  <r>
    <x v="18"/>
    <s v="02-02-01-003-002"/>
    <s v="02-02-01-003-002-01"/>
    <s v="Materiales y suministros - Pasta de papel, papel y cartón"/>
    <s v="CINTA DE ENMASCARAR (ROLLO)"/>
    <n v="31201503"/>
    <s v="SELECCIÓN ABREVIADA - ACUERDO MARCO"/>
    <n v="6"/>
    <n v="4"/>
    <n v="10"/>
    <n v="6"/>
    <n v="13200"/>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UARTOS DE ACEITE 2T PARA GUADAÑADORA"/>
    <n v="15121500"/>
    <s v="MÍNIMA CUANTÍA"/>
    <n v="3"/>
    <n v="5"/>
    <n v="10"/>
    <n v="15"/>
    <n v="300000"/>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ANECA DE GRASA"/>
    <n v="15121902"/>
    <s v="MÍNIMA CUANTÍA"/>
    <n v="3"/>
    <n v="5"/>
    <n v="10"/>
    <n v="2"/>
    <n v="520000"/>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OLUBLE "/>
    <n v="15121500"/>
    <s v="MÍNIMA CUANTÍA"/>
    <n v="4"/>
    <n v="8"/>
    <n v="10"/>
    <n v="1"/>
    <n v="62475"/>
    <s v="GALON"/>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x 55 GALONES"/>
    <n v="31211800"/>
    <s v="MÍNIMA CUANTÍA"/>
    <n v="4"/>
    <n v="8"/>
    <n v="10"/>
    <n v="1"/>
    <n v="927753.75"/>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MULTIUSOS X 90 MILILITROS"/>
    <n v="15121503"/>
    <s v="SELECCIÓN ABREVIADA SUBASTA INVERSA (NO DISPONIBLE)"/>
    <n v="3"/>
    <n v="6"/>
    <n v="10"/>
    <n v="2"/>
    <n v="89964"/>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25 W 50 "/>
    <n v="15121902"/>
    <s v="SELECCIÓN ABREVIADA SUBASTA INVERSA (NO DISPONIBLE)"/>
    <n v="3"/>
    <n v="6"/>
    <n v="10"/>
    <n v="3"/>
    <n v="284886"/>
    <s v="GALON"/>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TF"/>
    <n v="15121902"/>
    <s v="SELECCIÓN ABREVIADA SUBASTA INVERSA (NO DISPONIBLE)"/>
    <n v="3"/>
    <n v="6"/>
    <n v="10"/>
    <n v="1"/>
    <n v="419951"/>
    <s v="GALON"/>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PARA MONTACARGAS"/>
    <n v="15121902"/>
    <s v="SELECCIÓN ABREVIADA SUBASTA INVERSA (NO DISPONIBLE)"/>
    <n v="3"/>
    <n v="6"/>
    <n v="10"/>
    <n v="2"/>
    <n v="189924"/>
    <s v="GALON"/>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IQUIDO DE FRENOS"/>
    <n v="15121509"/>
    <s v="SELECCIÓN ABREVIADA SUBASTA INVERSA (NO DISPONIBLE)"/>
    <n v="3"/>
    <n v="6"/>
    <n v="10"/>
    <n v="2"/>
    <n v="89964"/>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ETROLATUM (81348) X LIBRA P/N VV -P-236. NSN 9150-00-250-0926 (VASELINA)"/>
    <n v="12181504"/>
    <s v="SELECCIÓN ABREVIADA SUBASTA INVERSA (NO DISPONIBLE)"/>
    <n v="3"/>
    <n v="6"/>
    <n v="10"/>
    <n v="2"/>
    <n v="369852"/>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WD 40 LUBRICANTE MULTIUSOS SPRAY  X 5,5 OZ"/>
    <n v="15121504"/>
    <s v="SELECCIÓN ABREVIADA SUBASTA INVERSA (NO DISPONIBLE)"/>
    <n v="3"/>
    <n v="6"/>
    <n v="10"/>
    <n v="20"/>
    <n v="699720"/>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WD 40 LUBRICANTE MULTIUSOS X 5 LT"/>
    <n v="15121504"/>
    <s v="SELECCIÓN ABREVIADA SUBASTA INVERSA (NO DISPONIBLE)"/>
    <n v="3"/>
    <n v="6"/>
    <n v="10"/>
    <n v="7"/>
    <n v="1049580"/>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 SOLID FILM MIL-L-23398  12 OZ"/>
    <n v="15121501"/>
    <s v="SELECCIÓN ABREVIADA SUBASTA INVERSA (NO DISPONIBLE)"/>
    <n v="3"/>
    <n v="6"/>
    <n v="10"/>
    <n v="1"/>
    <n v="1199877"/>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 MIL PFR-81322. MOBIL 28   2,0 KG/ 4.4 LBS"/>
    <n v="15121902"/>
    <s v="SELECCIÓN ABREVIADA SUBASTA INVERSA (NO DISPONIBLE)"/>
    <n v="3"/>
    <n v="6"/>
    <n v="10"/>
    <n v="2"/>
    <n v="1159774"/>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FLUIDO HIDRAULICO P/N MIL-PRF-83282"/>
    <n v="15121504"/>
    <s v="SELECCIÓN ABREVIADA SUBASTA INVERSA (NO DISPONIBLE)"/>
    <n v="3"/>
    <n v="6"/>
    <n v="10"/>
    <n v="20"/>
    <n v="1299480"/>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FLUIDO HIDRAULICO N.1X 4 ONZAS"/>
    <n v="15121902"/>
    <s v="SELECCIÓN ABREVIADA SUBASTA INVERSA (NO DISPONIBLE)"/>
    <n v="3"/>
    <n v="6"/>
    <n v="10"/>
    <n v="2"/>
    <n v="129948"/>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PENETRANTE INDUSTRIAL"/>
    <n v="15121504"/>
    <s v="SELECCIÓN ABREVIADA SUBASTA INVERSA (NO DISPONIBLE)"/>
    <n v="3"/>
    <n v="6"/>
    <n v="10"/>
    <n v="5"/>
    <n v="474810"/>
    <s v="GALON"/>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DOW CORNING"/>
    <n v="15121802"/>
    <s v="SELECCIÓN ABREVIADA SUBASTA INVERSA (NO DISPONIBLE)"/>
    <n v="3"/>
    <n v="6"/>
    <n v="10"/>
    <n v="1"/>
    <n v="84966"/>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20W50  4 TIEMPOS (CUARTO)"/>
    <n v="15121501"/>
    <s v="MÍNIMA CUANTÍA"/>
    <n v="8"/>
    <n v="2"/>
    <n v="10"/>
    <n v="32"/>
    <n v="518400"/>
    <s v="UNIDAD"/>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15W40"/>
    <n v="15121501"/>
    <s v="MÍNIMA CUANTÍA"/>
    <n v="8"/>
    <n v="2"/>
    <n v="10"/>
    <n v="40"/>
    <n v="3080000"/>
    <s v="GALON"/>
    <s v="NO SOLICITADAS"/>
  </r>
  <r>
    <x v="1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ES 2 TIEMPOS (CUARTO)"/>
    <n v="15121501"/>
    <s v="MÍNIMA CUANTÍA"/>
    <n v="8"/>
    <n v="2"/>
    <n v="10"/>
    <n v="301"/>
    <n v="5418000"/>
    <s v="UNIDAD"/>
    <s v="NO SOLICITADAS"/>
  </r>
  <r>
    <x v="18"/>
    <s v="02-02-01-003-003"/>
    <s v="02-02-01-003-003-04"/>
    <s v="Materiales y suministros - Gas de petróleo y otros hidrocarburos gaseosos (excepto gas natural)"/>
    <s v="GAS PROPANO EN CILINDRO DE 40 LBR"/>
    <n v="15111500"/>
    <s v="MÍNIMA CUANTÍA"/>
    <n v="4"/>
    <n v="8"/>
    <n v="10"/>
    <n v="1"/>
    <n v="52657.5"/>
    <s v="UNIDAD"/>
    <s v="NO SOLICITADAS"/>
  </r>
  <r>
    <x v="18"/>
    <s v="02-02-01-003-003"/>
    <s v="02-02-01-003-003-04"/>
    <s v="Materiales y suministros - Gas de petróleo y otros hidrocarburos gaseosos (excepto gas natural)"/>
    <s v="CILINDRO GAS MAP /PRO 14,1 OZ"/>
    <n v="15111500"/>
    <s v="SELECCIÓN ABREVIADA - ACUERDO MARCO"/>
    <n v="6"/>
    <n v="4"/>
    <n v="10"/>
    <n v="5"/>
    <n v="239999.97"/>
    <s v="UNIDAD"/>
    <s v="NO SOLICITADAS"/>
  </r>
  <r>
    <x v="18"/>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BETUN"/>
    <n v="47131809"/>
    <s v="MÍNIMA CUANTÍA"/>
    <n v="4"/>
    <n v="7"/>
    <n v="10"/>
    <n v="10"/>
    <n v="289010"/>
    <s v="UNIDAD"/>
    <s v="NO SOLICITADAS"/>
  </r>
  <r>
    <x v="18"/>
    <s v="02-02-01-003-004"/>
    <s v="02-02-01-003-004-01"/>
    <s v="Materiales y suministros - Químicos orgánicos básicos"/>
    <s v="ALCOHOL"/>
    <n v="12191601"/>
    <s v="MÍNIMA CUANTÍA"/>
    <n v="3"/>
    <n v="8"/>
    <n v="10"/>
    <n v="1"/>
    <n v="38000"/>
    <s v="UNIDAD"/>
    <s v="NO SOLICITADAS"/>
  </r>
  <r>
    <x v="18"/>
    <s v="02-02-01-003-004"/>
    <s v="02-02-01-003-004-01"/>
    <s v="Materiales y suministros - Químicos orgánicos básicos"/>
    <s v="ACETILENO EN CILINDRO X 4 KG"/>
    <n v="15111506"/>
    <s v="MÍNIMA CUANTÍA"/>
    <n v="4"/>
    <n v="8"/>
    <n v="10"/>
    <n v="1"/>
    <n v="312375"/>
    <s v="UNIDAD"/>
    <s v="NO SOLICITADAS"/>
  </r>
  <r>
    <x v="18"/>
    <s v="02-02-01-003-004"/>
    <s v="02-02-01-003-004-01"/>
    <s v="Materiales y suministros - Químicos orgánicos básicos"/>
    <s v="ACETICACID A-A-55829.  NSN: 6810-00-275-1215.  BX"/>
    <n v="73101607"/>
    <s v="SELECCIÓN ABREVIADA MENOR CUANTÍA"/>
    <n v="4"/>
    <n v="6"/>
    <n v="10"/>
    <n v="1"/>
    <n v="131680.64000000001"/>
    <s v="UNIDAD"/>
    <s v="NO SOLICITADAS"/>
  </r>
  <r>
    <x v="18"/>
    <s v="02-02-01-003-004"/>
    <s v="02-02-01-003-004-01"/>
    <s v="Materiales y suministros - Químicos orgánicos básicos"/>
    <s v="NITRIC ACID, 42°BE A-A-59105. NSN: 6810-00-222-9655.  BT 500 ML"/>
    <n v="41105326"/>
    <s v="SELECCIÓN ABREVIADA MENOR CUANTÍA"/>
    <n v="4"/>
    <n v="6"/>
    <n v="10"/>
    <n v="1"/>
    <n v="610123.71"/>
    <s v="UNIDAD"/>
    <s v="NO SOLICITADAS"/>
  </r>
  <r>
    <x v="18"/>
    <s v="02-02-01-003-004"/>
    <s v="02-02-01-003-004-01"/>
    <s v="Materiales y suministros - Químicos orgánicos básicos"/>
    <s v="SOLVENTE"/>
    <n v="31211801"/>
    <s v="SELECCIÓN ABREVIADA MENOR CUANTÍA"/>
    <n v="4"/>
    <n v="6"/>
    <n v="10"/>
    <n v="1"/>
    <n v="74618.95"/>
    <s v="GALON"/>
    <s v="NO SOLICITADAS"/>
  </r>
  <r>
    <x v="18"/>
    <s v="02-02-01-003-004"/>
    <s v="02-02-01-003-004-01"/>
    <s v="Materiales y suministros - Químicos orgánicos básicos"/>
    <s v="ALCOHOL ISOPROPILICO TECHNICAL CANECA * 55 GALONES P/N TT-I-735 NSN 6810-00-543-7915"/>
    <n v="12191601"/>
    <s v="SELECCIÓN ABREVIADA MENOR CUANTÍA"/>
    <n v="4"/>
    <n v="6"/>
    <n v="10"/>
    <n v="11"/>
    <n v="27038599.280000001"/>
    <s v="UNIDAD"/>
    <s v="NO SOLICITADAS"/>
  </r>
  <r>
    <x v="18"/>
    <s v="02-02-01-003-004"/>
    <s v="02-02-01-003-004-01"/>
    <s v="Materiales y suministros - Químicos orgánicos básicos"/>
    <s v="ACETONE TECHNICAL (81346) ASTM D329 NSN 6810-00-184-4796 * GALON"/>
    <n v="51102710"/>
    <s v="SELECCIÓN ABREVIADA MENOR CUANTÍA"/>
    <n v="4"/>
    <n v="6"/>
    <n v="10"/>
    <n v="16"/>
    <n v="2809199.68"/>
    <s v="UNIDAD"/>
    <s v="NO SOLICITADAS"/>
  </r>
  <r>
    <x v="18"/>
    <s v="02-02-01-003-004"/>
    <s v="02-02-01-003-004-01"/>
    <s v="Materiales y suministros - Químicos orgánicos básicos"/>
    <s v="ALCOHOL DESNATURALIZADO (ETILICO 96%)"/>
    <n v="12191601"/>
    <s v="SELECCIÓN ABREVIADA MENOR CUANTÍA"/>
    <n v="4"/>
    <n v="6"/>
    <n v="10"/>
    <n v="1"/>
    <n v="737415.63"/>
    <s v="UNIDAD"/>
    <s v="NO SOLICITADAS"/>
  </r>
  <r>
    <x v="18"/>
    <s v="02-02-01-003-004"/>
    <s v="02-02-01-003-004-01"/>
    <s v="Materiales y suministros - Químicos orgánicos básicos"/>
    <s v="ISOPROPYL ALCOHOL, GRADE A, TT-I-735  CANECA 55 GALONES"/>
    <n v="12191601"/>
    <s v="SELECCIÓN ABREVIADA MENOR CUANTÍA"/>
    <n v="6"/>
    <n v="4"/>
    <n v="10"/>
    <n v="110"/>
    <n v="17657755.5"/>
    <s v="GALON"/>
    <s v="NO SOLICITADAS"/>
  </r>
  <r>
    <x v="18"/>
    <s v="02-02-01-003-004"/>
    <s v="02-02-01-003-004-01"/>
    <s v="Materiales y suministros - Químicos orgánicos básicos"/>
    <s v="ACETONA TECNICA - CANECA * 5 GALONES"/>
    <n v="51102710"/>
    <s v="SELECCIÓN ABREVIADA MENOR CUANTÍA"/>
    <n v="6"/>
    <n v="4"/>
    <n v="10"/>
    <n v="1"/>
    <n v="168443.31"/>
    <s v="UNIDAD"/>
    <s v="NO SOLICITADAS"/>
  </r>
  <r>
    <x v="18"/>
    <s v="02-02-01-003-004"/>
    <s v="02-02-01-003-004-02"/>
    <s v="Materiales y suministros - Productos químicos inorgánicos básicos n. C. P."/>
    <s v="OXIGENO X 10 M3 "/>
    <n v="12141904"/>
    <s v="MÍNIMA CUANTÍA"/>
    <n v="4"/>
    <n v="8"/>
    <n v="10"/>
    <n v="1"/>
    <n v="178500"/>
    <s v="UNIDAD"/>
    <s v="NO SOLICITADAS"/>
  </r>
  <r>
    <x v="18"/>
    <s v="02-02-01-003-004"/>
    <s v="02-02-01-003-004-02"/>
    <s v="Materiales y suministros - Productos químicos inorgánicos básicos n. C. P."/>
    <s v="AGUA PARA BATERIAS X CUARTOS"/>
    <n v="41104213"/>
    <s v="SELECCIÓN ABREVIADA MENOR CUANTÍA"/>
    <n v="4"/>
    <n v="6"/>
    <n v="10"/>
    <n v="11"/>
    <n v="144840.85"/>
    <s v="UNIDAD"/>
    <s v="NO SOLICITADAS"/>
  </r>
  <r>
    <x v="18"/>
    <s v="02-02-01-003-004"/>
    <s v="02-02-01-003-004-02"/>
    <s v="Materiales y suministros - Productos químicos inorgánicos básicos n. C. P."/>
    <s v="NITROGENO"/>
    <n v="12141903"/>
    <s v="MÍNIMA CUANTÍA"/>
    <n v="5"/>
    <n v="8"/>
    <n v="10"/>
    <n v="40"/>
    <n v="7958720"/>
    <s v="UNIDAD"/>
    <s v="NO SOLICITADAS"/>
  </r>
  <r>
    <x v="18"/>
    <s v="02-02-01-003-004"/>
    <s v="02-02-01-003-004-02"/>
    <s v="Materiales y suministros - Productos químicos inorgánicos básicos n. C. P."/>
    <s v="OXIGENO"/>
    <n v="12141904"/>
    <s v="MÍNIMA CUANTÍA"/>
    <n v="5"/>
    <n v="8"/>
    <n v="10"/>
    <n v="25"/>
    <n v="4887925"/>
    <s v="UNIDAD"/>
    <s v="NO SOLICITADAS"/>
  </r>
  <r>
    <x v="18"/>
    <s v="02-02-01-003-004"/>
    <s v="02-02-01-003-004-02"/>
    <s v="Materiales y suministros - Productos químicos inorgánicos básicos n. C. P."/>
    <s v="NITROGENO"/>
    <n v="12141903"/>
    <s v="MÍNIMA CUANTÍA"/>
    <n v="0"/>
    <n v="0"/>
    <n v="10"/>
    <n v="20"/>
    <n v="3979360"/>
    <s v="UNIDAD"/>
    <s v=""/>
  </r>
  <r>
    <x v="18"/>
    <s v="02-02-01-003-004"/>
    <s v="02-02-01-003-004-06"/>
    <s v="Materiales y suministros - Abonos y plaguicidas"/>
    <s v="INSECTICIDA"/>
    <n v="10191509"/>
    <s v="MÍNIMA CUANTÍA"/>
    <n v="3"/>
    <n v="8"/>
    <n v="10"/>
    <n v="1"/>
    <n v="63000"/>
    <s v="UNIDAD"/>
    <s v="NO SOLICITADAS"/>
  </r>
  <r>
    <x v="18"/>
    <s v="02-02-01-003-004"/>
    <s v="02-02-01-003-004-06"/>
    <s v="Materiales y suministros - Abonos y plaguicidas"/>
    <s v="CISCO POR PACA"/>
    <n v="10171801"/>
    <s v="MÍNIMA CUANTÍA"/>
    <n v="3"/>
    <n v="7"/>
    <n v="16"/>
    <n v="4"/>
    <n v="170668"/>
    <s v="UNIDAD"/>
    <s v="NO SOLICITADAS"/>
  </r>
  <r>
    <x v="18"/>
    <s v="02-02-01-003-004"/>
    <s v="02-02-01-003-004-06"/>
    <s v="Materiales y suministros - Abonos y plaguicidas"/>
    <s v="SULFATO DE MG X BULTO"/>
    <n v="10171604"/>
    <s v="MÍNIMA CUANTÍA"/>
    <n v="3"/>
    <n v="7"/>
    <n v="16"/>
    <n v="2"/>
    <n v="137334"/>
    <s v="UNIDAD"/>
    <s v="NO SOLICITADAS"/>
  </r>
  <r>
    <x v="18"/>
    <s v="02-02-01-003-004"/>
    <s v="02-02-01-003-004-06"/>
    <s v="Materiales y suministros - Abonos y plaguicidas"/>
    <s v="FERTILIZANTE NUTRIFOLIAR LITRO"/>
    <n v="10171600"/>
    <s v="MÍNIMA CUANTÍA"/>
    <n v="3"/>
    <n v="7"/>
    <n v="16"/>
    <n v="6"/>
    <n v="370002"/>
    <s v="LITRO"/>
    <s v="NO SOLICITADAS"/>
  </r>
  <r>
    <x v="18"/>
    <s v="02-02-01-003-004"/>
    <s v="02-02-01-003-004-06"/>
    <s v="Materiales y suministros - Abonos y plaguicidas"/>
    <s v="MICORRISA POR BULTO"/>
    <n v="10171801"/>
    <s v="MÍNIMA CUANTÍA"/>
    <n v="3"/>
    <n v="7"/>
    <n v="16"/>
    <n v="5"/>
    <n v="616665"/>
    <s v="UNIDAD"/>
    <s v="NO SOLICITADAS"/>
  </r>
  <r>
    <x v="18"/>
    <s v="02-02-01-003-004"/>
    <s v="02-02-01-003-004-06"/>
    <s v="Materiales y suministros - Abonos y plaguicidas"/>
    <s v="OXICLORURO DE COBRE"/>
    <n v="10171702"/>
    <s v="MÍNIMA CUANTÍA"/>
    <n v="3"/>
    <n v="7"/>
    <n v="16"/>
    <n v="4"/>
    <n v="180000"/>
    <s v="UNIDAD"/>
    <s v="NO SOLICITADAS"/>
  </r>
  <r>
    <x v="18"/>
    <s v="02-02-01-003-004"/>
    <s v="02-02-01-003-004-06"/>
    <s v="Materiales y suministros - Abonos y plaguicidas"/>
    <s v="ABONO POTRERO POR BULTO"/>
    <n v="10171504"/>
    <s v="MÍNIMA CUANTÍA"/>
    <n v="3"/>
    <n v="7"/>
    <n v="16"/>
    <n v="4"/>
    <n v="416000"/>
    <s v="UNIDAD"/>
    <s v="NO SOLICITADAS"/>
  </r>
  <r>
    <x v="18"/>
    <s v="02-02-01-003-004"/>
    <s v="02-02-01-003-004-06"/>
    <s v="Materiales y suministros - Abonos y plaguicidas"/>
    <s v="FERTILIZANTE CON COMPOSICION N:P:K DE 10:30:10 BULTO"/>
    <n v="10171605"/>
    <s v="MÍNIMA CUANTÍA"/>
    <n v="3"/>
    <n v="7"/>
    <n v="16"/>
    <n v="9"/>
    <n v="1163997"/>
    <s v="UNIDAD"/>
    <s v="NO SOLICITADAS"/>
  </r>
  <r>
    <x v="18"/>
    <s v="02-02-01-003-004"/>
    <s v="02-02-01-003-004-06"/>
    <s v="Materiales y suministros - Abonos y plaguicidas"/>
    <s v="FERTILIZANTE CON COMPOSICION N:P:K DE 15:15:15 BULTO"/>
    <n v="10171605"/>
    <s v="MÍNIMA CUANTÍA"/>
    <n v="3"/>
    <n v="7"/>
    <n v="16"/>
    <n v="9"/>
    <n v="1080000"/>
    <s v="UNIDAD"/>
    <s v="NO SOLICITADAS"/>
  </r>
  <r>
    <x v="18"/>
    <s v="02-02-01-003-004"/>
    <s v="02-02-01-003-004-06"/>
    <s v="Materiales y suministros - Abonos y plaguicidas"/>
    <s v="FERTILIZANTE FOLIAR CON AMINOACIDOS X LITRO"/>
    <n v="10171600"/>
    <s v="MÍNIMA CUANTÍA"/>
    <n v="3"/>
    <n v="7"/>
    <n v="16"/>
    <n v="6"/>
    <n v="364002"/>
    <s v="LITRO"/>
    <s v="NO SOLICITADAS"/>
  </r>
  <r>
    <x v="18"/>
    <s v="02-02-01-003-004"/>
    <s v="02-02-01-003-004-06"/>
    <s v="Materiales y suministros - Abonos y plaguicidas"/>
    <s v="NUTREMIN LITRO"/>
    <n v="10171600"/>
    <s v="MÍNIMA CUANTÍA"/>
    <n v="3"/>
    <n v="7"/>
    <n v="16"/>
    <n v="6"/>
    <n v="300000"/>
    <s v="LITRO"/>
    <s v="NO SOLICITADAS"/>
  </r>
  <r>
    <x v="18"/>
    <s v="02-02-01-003-004"/>
    <s v="02-02-01-003-004-06"/>
    <s v="Materiales y suministros - Abonos y plaguicidas"/>
    <s v="ENRAIZADOR HORMONAGRO"/>
    <n v="10171600"/>
    <s v="MÍNIMA CUANTÍA"/>
    <n v="3"/>
    <n v="7"/>
    <n v="16"/>
    <n v="4"/>
    <n v="201332"/>
    <s v="UNIDAD"/>
    <s v="NO SOLICITADAS"/>
  </r>
  <r>
    <x v="18"/>
    <s v="02-02-01-003-004"/>
    <s v="02-02-01-003-004-06"/>
    <s v="Materiales y suministros - Abonos y plaguicidas"/>
    <s v="FERTLIZANTE BASACOTE PLUS"/>
    <n v="10171600"/>
    <s v="MÍNIMA CUANTÍA"/>
    <n v="3"/>
    <n v="7"/>
    <n v="16"/>
    <n v="2"/>
    <n v="1066666"/>
    <s v="UNIDAD"/>
    <s v="NO SOLICITADAS"/>
  </r>
  <r>
    <x v="18"/>
    <s v="02-02-01-003-004"/>
    <s v="02-02-01-003-004-06"/>
    <s v="Materiales y suministros - Abonos y plaguicidas"/>
    <s v="INSECTICIDA NEMATICIDA X KG"/>
    <n v="10191509"/>
    <s v="MÍNIMA CUANTÍA"/>
    <n v="3"/>
    <n v="7"/>
    <n v="16"/>
    <n v="4"/>
    <n v="181332"/>
    <s v="KILOGRAMO"/>
    <s v="NO SOLICITADAS"/>
  </r>
  <r>
    <x v="18"/>
    <s v="02-02-01-003-004"/>
    <s v="02-02-01-003-004-06"/>
    <s v="Materiales y suministros - Abonos y plaguicidas"/>
    <s v="INSECTICIDA LORSBANS LITRO"/>
    <n v="10191509"/>
    <s v="MÍNIMA CUANTÍA"/>
    <n v="3"/>
    <n v="7"/>
    <n v="16"/>
    <n v="6"/>
    <n v="292002"/>
    <s v="LITRO"/>
    <s v="NO SOLICITADAS"/>
  </r>
  <r>
    <x v="18"/>
    <s v="02-02-01-003-004"/>
    <s v="02-02-01-003-004-06"/>
    <s v="Materiales y suministros - Abonos y plaguicidas"/>
    <s v="MALATHION INSECTICIDA LITRO"/>
    <n v="10171702"/>
    <s v="MÍNIMA CUANTÍA"/>
    <n v="3"/>
    <n v="7"/>
    <n v="16"/>
    <n v="4"/>
    <n v="162668"/>
    <s v="LITRO"/>
    <s v="NO SOLICITADAS"/>
  </r>
  <r>
    <x v="18"/>
    <s v="02-02-01-003-004"/>
    <s v="02-02-01-003-004-06"/>
    <s v="Materiales y suministros - Abonos y plaguicidas"/>
    <s v="INSECTICIDA LORSBANS POLVO"/>
    <n v="10191509"/>
    <s v="MÍNIMA CUANTÍA"/>
    <n v="3"/>
    <n v="7"/>
    <n v="16"/>
    <n v="4"/>
    <n v="35200"/>
    <s v="KILOGRAMO"/>
    <s v="NO SOLICITADAS"/>
  </r>
  <r>
    <x v="18"/>
    <s v="02-02-01-003-004"/>
    <s v="02-02-01-003-004-06"/>
    <s v="Materiales y suministros - Abonos y plaguicidas"/>
    <s v="HERBICIDA GLYFOS X LITRO"/>
    <n v="10171702"/>
    <s v="MÍNIMA CUANTÍA"/>
    <n v="3"/>
    <n v="7"/>
    <n v="16"/>
    <n v="6"/>
    <n v="100002"/>
    <s v="LITRO"/>
    <s v="NO SOLICITADAS"/>
  </r>
  <r>
    <x v="18"/>
    <s v="02-02-01-003-004"/>
    <s v="02-02-01-003-004-06"/>
    <s v="Materiales y suministros - Abonos y plaguicidas"/>
    <s v="MANZATE FUNGICIDA KILOGRAMO"/>
    <n v="10171702"/>
    <s v="MÍNIMA CUANTÍA"/>
    <n v="3"/>
    <n v="7"/>
    <n v="16"/>
    <n v="4"/>
    <n v="64000"/>
    <s v="KILOGRAMO"/>
    <s v="NO SOLICITADAS"/>
  </r>
  <r>
    <x v="18"/>
    <s v="02-02-01-003-004"/>
    <s v="02-02-01-003-004-06"/>
    <s v="Materiales y suministros - Abonos y plaguicidas"/>
    <s v="VERTIMET INSECTICIDA FRASCO"/>
    <n v="10191509"/>
    <s v="MÍNIMA CUANTÍA"/>
    <n v="3"/>
    <n v="7"/>
    <n v="16"/>
    <n v="3"/>
    <n v="179499"/>
    <s v="UNIDAD"/>
    <s v="NO SOLICITADAS"/>
  </r>
  <r>
    <x v="18"/>
    <s v="02-02-01-003-004"/>
    <s v="02-02-01-003-004-06"/>
    <s v="Materiales y suministros - Abonos y plaguicidas"/>
    <s v="SISTEMIN INSECTICIDA"/>
    <n v="10171702"/>
    <s v="MÍNIMA CUANTÍA"/>
    <n v="3"/>
    <n v="7"/>
    <n v="16"/>
    <n v="3"/>
    <n v="149799"/>
    <s v="UNIDAD"/>
    <s v="NO SOLICITADAS"/>
  </r>
  <r>
    <x v="18"/>
    <s v="02-02-01-003-004"/>
    <s v="02-02-01-003-004-06"/>
    <s v="Materiales y suministros - Abonos y plaguicidas"/>
    <s v="GRAMOXONE  HERBICIDA LITRO"/>
    <n v="10171702"/>
    <s v="MÍNIMA CUANTÍA"/>
    <n v="3"/>
    <n v="7"/>
    <n v="16"/>
    <n v="4"/>
    <n v="101332"/>
    <s v="LITRO"/>
    <s v="NO SOLICITADAS"/>
  </r>
  <r>
    <x v="18"/>
    <s v="02-02-01-003-004"/>
    <s v="02-02-01-003-004-06"/>
    <s v="Materiales y suministros - Abonos y plaguicidas"/>
    <s v="ELOSAL FUNGICIDA LITRO"/>
    <n v="10171702"/>
    <s v="MÍNIMA CUANTÍA"/>
    <n v="3"/>
    <n v="7"/>
    <n v="16"/>
    <n v="3"/>
    <n v="86001"/>
    <s v="LITRO"/>
    <s v="NO SOLICITADAS"/>
  </r>
  <r>
    <x v="18"/>
    <s v="02-02-01-003-004"/>
    <s v="02-02-01-003-004-06"/>
    <s v="Materiales y suministros - Abonos y plaguicidas"/>
    <s v="TIERRA NEGRA ABONADA "/>
    <n v="11111501"/>
    <s v="MÍNIMA CUANTÍA"/>
    <n v="3"/>
    <n v="7"/>
    <n v="16"/>
    <n v="7"/>
    <n v="1260000"/>
    <s v="METRO CUBICO"/>
    <s v="NO SOLICITADAS"/>
  </r>
  <r>
    <x v="18"/>
    <s v="02-02-01-003-004"/>
    <s v="02-02-01-003-004-06"/>
    <s v="Materiales y suministros - Abonos y plaguicidas"/>
    <s v="PRODUCTO ORGANICO POR LITRO PARA CONTROL PLAGA CHIZA"/>
    <n v="41106507"/>
    <s v="MÍNIMA CUANTÍA"/>
    <n v="3"/>
    <n v="7"/>
    <n v="16"/>
    <n v="5"/>
    <n v="466665"/>
    <s v="LITRO"/>
    <s v="NO SOLICITADAS"/>
  </r>
  <r>
    <x v="18"/>
    <s v="02-02-01-003-004"/>
    <s v="02-02-01-003-004-07"/>
    <s v="Materiales y suministros - Plásticos en formas primarias"/>
    <s v="CINTA TEFLON DE 3/4&quot;"/>
    <n v="31201519"/>
    <s v="MÍNIMA CUANTÍA"/>
    <n v="4"/>
    <n v="8"/>
    <n v="10"/>
    <n v="20"/>
    <n v="182070"/>
    <s v="UNIDAD"/>
    <s v="NO SOLICITADAS"/>
  </r>
  <r>
    <x v="18"/>
    <s v="02-02-01-003-004"/>
    <s v="02-02-01-003-004-07"/>
    <s v="Materiales y suministros - Plásticos en formas primarias"/>
    <s v="TUBO AGUA PRESION CPVC 1/2"/>
    <n v="40171500"/>
    <s v="MÍNIMA CUANTÍA"/>
    <n v="4"/>
    <n v="8"/>
    <n v="10"/>
    <n v="2"/>
    <n v="24811.5"/>
    <s v="UNIDAD"/>
    <s v="NO SOLICITADAS"/>
  </r>
  <r>
    <x v="18"/>
    <s v="02-02-01-003-004"/>
    <s v="02-02-01-003-004-07"/>
    <s v="Materiales y suministros - Plásticos en formas primarias"/>
    <s v="TUBO AGUA PRESION PVC 1&quot; 1/2"/>
    <n v="40171500"/>
    <s v="MÍNIMA CUANTÍA"/>
    <n v="4"/>
    <n v="8"/>
    <n v="10"/>
    <n v="1"/>
    <n v="37217.25"/>
    <s v="UNIDAD"/>
    <s v="NO SOLICITADAS"/>
  </r>
  <r>
    <x v="18"/>
    <s v="02-02-01-003-004"/>
    <s v="02-02-01-003-004-07"/>
    <s v="Materiales y suministros - Plásticos en formas primarias"/>
    <s v="TUBO AGUA PRESION PVC 1/2"/>
    <n v="40171500"/>
    <s v="MÍNIMA CUANTÍA"/>
    <n v="4"/>
    <n v="8"/>
    <n v="10"/>
    <n v="5"/>
    <n v="57566.25"/>
    <s v="UNIDAD"/>
    <s v="NO SOLICITADAS"/>
  </r>
  <r>
    <x v="18"/>
    <s v="02-02-01-003-004"/>
    <s v="02-02-01-003-004-07"/>
    <s v="Materiales y suministros - Plásticos en formas primarias"/>
    <s v="TUBO AGUA PRESION PVC 2&quot;"/>
    <n v="40171500"/>
    <s v="MÍNIMA CUANTÍA"/>
    <n v="4"/>
    <n v="8"/>
    <n v="10"/>
    <n v="2"/>
    <n v="97461"/>
    <s v="UNIDAD"/>
    <s v="NO SOLICITADAS"/>
  </r>
  <r>
    <x v="18"/>
    <s v="02-02-01-003-004"/>
    <s v="02-02-01-003-004-07"/>
    <s v="Materiales y suministros - Plásticos en formas primarias"/>
    <s v="BARRA DE SILICONA PARA ALTA TEMPERATURA 1/2&quot;"/>
    <n v="31133710"/>
    <s v="SELECCIÓN ABREVIADA SUBASTA INVERSA (NO DISPONIBLE)"/>
    <n v="3"/>
    <n v="6"/>
    <n v="10"/>
    <n v="3"/>
    <n v="44625"/>
    <s v="UNIDAD"/>
    <s v="NO SOLICITADAS"/>
  </r>
  <r>
    <x v="18"/>
    <s v="02-02-01-003-004"/>
    <s v="02-02-01-003-004-07"/>
    <s v="Materiales y suministros - Plásticos en formas primarias"/>
    <s v="RESINA 956 (KIT)"/>
    <n v="31201600"/>
    <s v="SELECCIÓN ABREVIADA MENOR CUANTÍA"/>
    <n v="6"/>
    <n v="4"/>
    <n v="10"/>
    <n v="2"/>
    <n v="3455345.88"/>
    <s v="UNIDAD"/>
    <s v="NO SOLICITADAS"/>
  </r>
  <r>
    <x v="18"/>
    <s v="02-02-01-003-005"/>
    <s v="02-02-01-003-005-01"/>
    <s v="Materiales y suministros - Pinturas y barnices y productos relacionados; colores para la pintura artística; tintas"/>
    <s v="CINTA IMPRESORA DATACARD"/>
    <n v="44103112"/>
    <s v="MÍNIMA CUANTÍA"/>
    <n v="4"/>
    <n v="7"/>
    <n v="16"/>
    <n v="2"/>
    <n v="1428000"/>
    <s v="UNIDAD"/>
    <s v="NO SOLICITADAS"/>
  </r>
  <r>
    <x v="18"/>
    <s v="02-02-01-003-005"/>
    <s v="02-02-01-003-005-01"/>
    <s v="Materiales y suministros - Pinturas y barnices y productos relacionados; colores para la pintura artística; tintas"/>
    <s v="ROLLOS IMPRESORA"/>
    <n v="44103112"/>
    <s v="MÍNIMA CUANTÍA"/>
    <n v="4"/>
    <n v="7"/>
    <n v="16"/>
    <n v="3"/>
    <n v="714000"/>
    <s v="UNIDAD"/>
    <s v="NO SOLICITADAS"/>
  </r>
  <r>
    <x v="18"/>
    <s v="02-02-01-003-005"/>
    <s v="02-02-01-003-005-01"/>
    <s v="Materiales y suministros - Pinturas y barnices y productos relacionados; colores para la pintura artística; tintas"/>
    <s v="TINTAS PARA PLOTTER"/>
    <n v="12171703"/>
    <s v="MÍNIMA CUANTÍA"/>
    <n v="3"/>
    <n v="6"/>
    <n v="10"/>
    <n v="1"/>
    <n v="1123717"/>
    <s v="UNIDAD"/>
    <s v="NO SOLICITADAS"/>
  </r>
  <r>
    <x v="18"/>
    <s v="02-02-01-003-005"/>
    <s v="02-02-01-003-005-01"/>
    <s v="Materiales y suministros - Pinturas y barnices y productos relacionados; colores para la pintura artística; tintas"/>
    <s v="TINTAS PARA IMPRESORA"/>
    <n v="12171703"/>
    <s v="MÍNIMA CUANTÍA"/>
    <n v="3"/>
    <n v="6"/>
    <n v="10"/>
    <n v="2"/>
    <n v="436730"/>
    <s v="UNIDAD"/>
    <s v="NO SOLICITADAS"/>
  </r>
  <r>
    <x v="18"/>
    <s v="02-02-01-003-005"/>
    <s v="02-02-01-003-005-01"/>
    <s v="Materiales y suministros - Pinturas y barnices y productos relacionados; colores para la pintura artística; tintas"/>
    <s v="ESMALTE CAOBA"/>
    <n v="31211501"/>
    <s v="MÍNIMA CUANTÍA"/>
    <n v="4"/>
    <n v="8"/>
    <n v="10"/>
    <n v="1"/>
    <n v="66611.740000000005"/>
    <s v="GALON"/>
    <s v="NO SOLICITADAS"/>
  </r>
  <r>
    <x v="18"/>
    <s v="02-02-01-003-005"/>
    <s v="02-02-01-003-005-01"/>
    <s v="Materiales y suministros - Pinturas y barnices y productos relacionados; colores para la pintura artística; tintas"/>
    <s v="ESTUCO EN POLVO x 25 kg (BULTO)"/>
    <n v="31201605"/>
    <s v="MÍNIMA CUANTÍA"/>
    <n v="4"/>
    <n v="8"/>
    <n v="10"/>
    <n v="3"/>
    <n v="82734.75"/>
    <s v="UNIDAD"/>
    <s v="NO SOLICITADAS"/>
  </r>
  <r>
    <x v="18"/>
    <s v="02-02-01-003-005"/>
    <s v="02-02-01-003-005-01"/>
    <s v="Materiales y suministros - Pinturas y barnices y productos relacionados; colores para la pintura artística; tintas"/>
    <s v="ESTUCO PLASTICO"/>
    <n v="31201605"/>
    <s v="MÍNIMA CUANTÍA"/>
    <n v="4"/>
    <n v="8"/>
    <n v="10"/>
    <n v="5"/>
    <n v="73631.25"/>
    <s v="GALON"/>
    <s v="NO SOLICITADAS"/>
  </r>
  <r>
    <x v="18"/>
    <s v="02-02-01-003-005"/>
    <s v="02-02-01-003-005-01"/>
    <s v="Materiales y suministros - Pinturas y barnices y productos relacionados; colores para la pintura artística; tintas"/>
    <s v="ESTUCO PLASTICO x 30 Kg (CUÑETE)"/>
    <n v="31201605"/>
    <s v="MÍNIMA CUANTÍA"/>
    <n v="4"/>
    <n v="8"/>
    <n v="10"/>
    <n v="3"/>
    <n v="141639.75"/>
    <s v="UNIDAD"/>
    <s v="NO SOLICITADAS"/>
  </r>
  <r>
    <x v="18"/>
    <s v="02-02-01-003-005"/>
    <s v="02-02-01-003-005-01"/>
    <s v="Materiales y suministros - Pinturas y barnices y productos relacionados; colores para la pintura artística; tintas"/>
    <s v="GRANIPLAST BLANCO 30KG ESGRAFIADO ANTIHONGOS 4 GALONES"/>
    <n v="31201605"/>
    <s v="MÍNIMA CUANTÍA"/>
    <n v="4"/>
    <n v="8"/>
    <n v="10"/>
    <n v="1"/>
    <n v="98175"/>
    <s v="UNIDAD"/>
    <s v="NO SOLICITADAS"/>
  </r>
  <r>
    <x v="18"/>
    <s v="02-02-01-003-005"/>
    <s v="02-02-01-003-005-01"/>
    <s v="Materiales y suministros - Pinturas y barnices y productos relacionados; colores para la pintura artística; tintas"/>
    <s v="MASILLA PARA JUNTAS EN DRYWALL (CUÑETE)"/>
    <n v="31201605"/>
    <s v="MÍNIMA CUANTÍA"/>
    <n v="4"/>
    <n v="8"/>
    <n v="10"/>
    <n v="1"/>
    <n v="27846"/>
    <s v="UNIDAD"/>
    <s v="NO SOLICITADAS"/>
  </r>
  <r>
    <x v="18"/>
    <s v="02-02-01-003-005"/>
    <s v="02-02-01-003-005-01"/>
    <s v="Materiales y suministros - Pinturas y barnices y productos relacionados; colores para la pintura artística; tintas"/>
    <s v="PINTURA EN VINILO ACRILICA PARA USO EXTERIOR DE ALTA RESISTENCIA (CUÑETE)"/>
    <n v="31211508"/>
    <s v="MÍNIMA CUANTÍA"/>
    <n v="4"/>
    <n v="8"/>
    <n v="10"/>
    <n v="5"/>
    <n v="1559755.3"/>
    <s v="UNIDAD"/>
    <s v="NO SOLICITADAS"/>
  </r>
  <r>
    <x v="18"/>
    <s v="02-02-01-003-005"/>
    <s v="02-02-01-003-005-01"/>
    <s v="Materiales y suministros - Pinturas y barnices y productos relacionados; colores para la pintura artística; tintas"/>
    <s v="PINTURA BARNIZ PARA EXTERIORES"/>
    <n v="24121802"/>
    <s v="MÍNIMA CUANTÍA"/>
    <n v="4"/>
    <n v="8"/>
    <n v="10"/>
    <n v="1"/>
    <n v="73655.350000000006"/>
    <s v="GALON"/>
    <s v="NO SOLICITADAS"/>
  </r>
  <r>
    <x v="18"/>
    <s v="02-02-01-003-005"/>
    <s v="02-02-01-003-005-01"/>
    <s v="Materiales y suministros - Pinturas y barnices y productos relacionados; colores para la pintura artística; tintas"/>
    <s v="PINTURA DE TRAFICO REFLECTIVA"/>
    <n v="31211508"/>
    <s v="MÍNIMA CUANTÍA"/>
    <n v="4"/>
    <n v="8"/>
    <n v="10"/>
    <n v="1"/>
    <n v="77263.73"/>
    <s v="GALON"/>
    <s v="NO SOLICITADAS"/>
  </r>
  <r>
    <x v="18"/>
    <s v="02-02-01-003-005"/>
    <s v="02-02-01-003-005-01"/>
    <s v="Materiales y suministros - Pinturas y barnices y productos relacionados; colores para la pintura artística; tintas"/>
    <s v="PINTURA EN AEROSOL X 300ML "/>
    <n v="31211507"/>
    <s v="MÍNIMA CUANTÍA"/>
    <n v="4"/>
    <n v="8"/>
    <n v="10"/>
    <n v="5"/>
    <n v="55781.25"/>
    <s v="UNIDAD"/>
    <s v="NO SOLICITADAS"/>
  </r>
  <r>
    <x v="18"/>
    <s v="02-02-01-003-005"/>
    <s v="02-02-01-003-005-01"/>
    <s v="Materiales y suministros - Pinturas y barnices y productos relacionados; colores para la pintura artística; tintas"/>
    <s v="PINTURA EN ESMALTE A BASE DE ACEITE"/>
    <n v="31211501"/>
    <s v="MÍNIMA CUANTÍA"/>
    <n v="4"/>
    <n v="8"/>
    <n v="10"/>
    <n v="5"/>
    <n v="295506.75"/>
    <s v="GALON"/>
    <s v="NO SOLICITADAS"/>
  </r>
  <r>
    <x v="18"/>
    <s v="02-02-01-003-005"/>
    <s v="02-02-01-003-005-01"/>
    <s v="Materiales y suministros - Pinturas y barnices y productos relacionados; colores para la pintura artística; tintas"/>
    <s v="PINTURA EN VINILO TIPO 1 (CUÑETE)"/>
    <n v="31211502"/>
    <s v="MÍNIMA CUANTÍA"/>
    <n v="4"/>
    <n v="8"/>
    <n v="10"/>
    <n v="5"/>
    <n v="1346224.7"/>
    <s v="UNIDAD"/>
    <s v="NO SOLICITADAS"/>
  </r>
  <r>
    <x v="18"/>
    <s v="02-02-01-003-005"/>
    <s v="02-02-01-003-005-01"/>
    <s v="Materiales y suministros - Pinturas y barnices y productos relacionados; colores para la pintura artística; tintas"/>
    <s v="PINTURA LACA CATALIZADA TRANSPARENTE  BRILLANTE"/>
    <n v="31211705"/>
    <s v="MÍNIMA CUANTÍA"/>
    <n v="4"/>
    <n v="8"/>
    <n v="10"/>
    <n v="1"/>
    <n v="56794.239999999998"/>
    <s v="GALON"/>
    <s v="NO SOLICITADAS"/>
  </r>
  <r>
    <x v="18"/>
    <s v="02-02-01-003-005"/>
    <s v="02-02-01-003-005-01"/>
    <s v="Materiales y suministros - Pinturas y barnices y productos relacionados; colores para la pintura artística; tintas"/>
    <s v="PINTURA LACA CATALIZADA TRANSPARENTE MATE"/>
    <n v="31211705"/>
    <s v="MÍNIMA CUANTÍA"/>
    <n v="4"/>
    <n v="8"/>
    <n v="10"/>
    <n v="1"/>
    <n v="56303.360000000001"/>
    <s v="GALON"/>
    <s v="NO SOLICITADAS"/>
  </r>
  <r>
    <x v="18"/>
    <s v="02-02-01-003-005"/>
    <s v="02-02-01-003-005-01"/>
    <s v="Materiales y suministros - Pinturas y barnices y productos relacionados; colores para la pintura artística; tintas"/>
    <s v="PINTURA LACA x 1/4&quot; GL"/>
    <n v="31211705"/>
    <s v="MÍNIMA CUANTÍA"/>
    <n v="4"/>
    <n v="8"/>
    <n v="10"/>
    <n v="1"/>
    <n v="16689.75"/>
    <s v="UNIDAD"/>
    <s v="NO SOLICITADAS"/>
  </r>
  <r>
    <x v="18"/>
    <s v="02-02-01-003-005"/>
    <s v="02-02-01-003-005-01"/>
    <s v="Materiales y suministros - Pinturas y barnices y productos relacionados; colores para la pintura artística; tintas"/>
    <s v="PINTURA PARA MADERA EXTERIOR"/>
    <n v="31211709"/>
    <s v="MÍNIMA CUANTÍA"/>
    <n v="4"/>
    <n v="8"/>
    <n v="10"/>
    <n v="2"/>
    <n v="524254.5"/>
    <s v="UNIDAD"/>
    <s v="NO SOLICITADAS"/>
  </r>
  <r>
    <x v="18"/>
    <s v="02-02-01-003-005"/>
    <s v="02-02-01-003-005-01"/>
    <s v="Materiales y suministros - Pinturas y barnices y productos relacionados; colores para la pintura artística; tintas"/>
    <s v="PINTURA PARA PISO"/>
    <n v="31211508"/>
    <s v="MÍNIMA CUANTÍA"/>
    <n v="4"/>
    <n v="8"/>
    <n v="10"/>
    <n v="3"/>
    <n v="335022.18"/>
    <s v="GALON"/>
    <s v="NO SOLICITADAS"/>
  </r>
  <r>
    <x v="18"/>
    <s v="02-02-01-003-005"/>
    <s v="02-02-01-003-005-01"/>
    <s v="Materiales y suministros - Pinturas y barnices y productos relacionados; colores para la pintura artística; tintas"/>
    <s v="PINTURA SELLADOR CATALIZADO"/>
    <n v="31211709"/>
    <s v="MÍNIMA CUANTÍA"/>
    <n v="4"/>
    <n v="8"/>
    <n v="10"/>
    <n v="1"/>
    <n v="58266.86"/>
    <s v="GALON"/>
    <s v="NO SOLICITADAS"/>
  </r>
  <r>
    <x v="18"/>
    <s v="02-02-01-003-005"/>
    <s v="02-02-01-003-005-01"/>
    <s v="Materiales y suministros - Pinturas y barnices y productos relacionados; colores para la pintura artística; tintas"/>
    <s v="PINTURA SELLADOR LIJABLE"/>
    <n v="31211709"/>
    <s v="MÍNIMA CUANTÍA"/>
    <n v="4"/>
    <n v="8"/>
    <n v="10"/>
    <n v="1"/>
    <n v="55223.44"/>
    <s v="GALON"/>
    <s v="NO SOLICITADAS"/>
  </r>
  <r>
    <x v="18"/>
    <s v="02-02-01-003-005"/>
    <s v="02-02-01-003-005-01"/>
    <s v="Materiales y suministros - Pinturas y barnices y productos relacionados; colores para la pintura artística; tintas"/>
    <s v="PINTURA TINTE (VARIOS TONOS) x 1/4&quot; GL"/>
    <n v="31211706"/>
    <s v="MÍNIMA CUANTÍA"/>
    <n v="4"/>
    <n v="8"/>
    <n v="10"/>
    <n v="1"/>
    <n v="33379.5"/>
    <s v="UNIDAD"/>
    <s v="NO SOLICITADAS"/>
  </r>
  <r>
    <x v="18"/>
    <s v="02-02-01-003-005"/>
    <s v="02-02-01-003-005-01"/>
    <s v="Materiales y suministros - Pinturas y barnices y productos relacionados; colores para la pintura artística; tintas"/>
    <s v="PINTURA TINTILLA MATE (VARIOS TONOS)"/>
    <n v="31211706"/>
    <s v="MÍNIMA CUANTÍA"/>
    <n v="4"/>
    <n v="8"/>
    <n v="10"/>
    <n v="1"/>
    <n v="55076.18"/>
    <s v="GALON"/>
    <s v="NO SOLICITADAS"/>
  </r>
  <r>
    <x v="18"/>
    <s v="02-02-01-003-005"/>
    <s v="02-02-01-003-005-01"/>
    <s v="Materiales y suministros - Pinturas y barnices y productos relacionados; colores para la pintura artística; tintas"/>
    <s v="PINTURA TRAFICO REFLECTIVA COLOR AMARILLO X CUÑETE"/>
    <n v="31211508"/>
    <s v="MÍNIMA CUANTÍA"/>
    <n v="4"/>
    <n v="8"/>
    <n v="10"/>
    <n v="1"/>
    <n v="461868.75"/>
    <s v="UNIDAD"/>
    <s v="NO SOLICITADAS"/>
  </r>
  <r>
    <x v="18"/>
    <s v="02-02-01-003-005"/>
    <s v="02-02-01-003-005-01"/>
    <s v="Materiales y suministros - Pinturas y barnices y productos relacionados; colores para la pintura artística; tintas"/>
    <s v="PINTURA VINILO INTERIORES"/>
    <n v="31211502"/>
    <s v="MÍNIMA CUANTÍA"/>
    <n v="4"/>
    <n v="8"/>
    <n v="10"/>
    <n v="10"/>
    <n v="1428000"/>
    <s v="UNIDAD"/>
    <s v="NO SOLICITADAS"/>
  </r>
  <r>
    <x v="18"/>
    <s v="02-02-01-003-005"/>
    <s v="02-02-01-003-005-01"/>
    <s v="Materiales y suministros - Pinturas y barnices y productos relacionados; colores para la pintura artística; tintas"/>
    <s v="PINTURA VINILO TIPO KORAZA  X CUÑETE"/>
    <n v="31211502"/>
    <s v="MÍNIMA CUANTÍA"/>
    <n v="4"/>
    <n v="8"/>
    <n v="10"/>
    <n v="1"/>
    <n v="420813.75"/>
    <s v="UNIDAD"/>
    <s v="NO SOLICITADAS"/>
  </r>
  <r>
    <x v="18"/>
    <s v="02-02-01-003-005"/>
    <s v="02-02-01-003-005-01"/>
    <s v="Materiales y suministros - Pinturas y barnices y productos relacionados; colores para la pintura artística; tintas"/>
    <s v="VINILO TIPO 1 BLANCO X CUÑETE"/>
    <n v="31211502"/>
    <s v="MÍNIMA CUANTÍA"/>
    <n v="4"/>
    <n v="8"/>
    <n v="10"/>
    <n v="4"/>
    <n v="1083441.44"/>
    <s v="UNIDAD"/>
    <s v="NO SOLICITADAS"/>
  </r>
  <r>
    <x v="18"/>
    <s v="02-02-01-003-005"/>
    <s v="02-02-01-003-005-01"/>
    <s v="Materiales y suministros - Pinturas y barnices y productos relacionados; colores para la pintura artística; tintas"/>
    <s v="CHEMICAL RESISTANT EPOXY PRIMER YELLOW "/>
    <n v="31211507"/>
    <s v="SELECCIÓN ABREVIADA SUBASTA INVERSA (NO DISPONIBLE)"/>
    <n v="3"/>
    <n v="6"/>
    <n v="10"/>
    <n v="5"/>
    <n v="10999170"/>
    <s v="GALON"/>
    <s v="NO SOLICITADAS"/>
  </r>
  <r>
    <x v="18"/>
    <s v="02-02-01-003-005"/>
    <s v="02-02-01-003-005-01"/>
    <s v="Materiales y suministros - Pinturas y barnices y productos relacionados; colores para la pintura artística; tintas"/>
    <s v="PRINTER RIBBON REFERENCIA R4310"/>
    <n v="44102412"/>
    <s v="SELECCIÓN ABREVIADA SUBASTA INVERSA (NO DISPONIBLE)"/>
    <n v="3"/>
    <n v="6"/>
    <n v="10"/>
    <n v="1"/>
    <n v="644980"/>
    <s v="UNIDAD"/>
    <s v="NO SOLICITADAS"/>
  </r>
  <r>
    <x v="18"/>
    <s v="02-02-01-003-005"/>
    <s v="02-02-01-003-005-01"/>
    <s v="Materiales y suministros - Pinturas y barnices y productos relacionados; colores para la pintura artística; tintas"/>
    <s v="AEROSOL   FS # 34031 GREEN  X 12 ONZAS"/>
    <n v="31211507"/>
    <s v="SELECCIÓN ABREVIADA MENOR CUANTÍA"/>
    <n v="4"/>
    <n v="6"/>
    <n v="10"/>
    <n v="39"/>
    <n v="6847424.2200000007"/>
    <s v="UNIDAD"/>
    <s v="NO SOLICITADAS"/>
  </r>
  <r>
    <x v="18"/>
    <s v="02-02-01-003-005"/>
    <s v="02-02-01-003-005-01"/>
    <s v="Materiales y suministros - Pinturas y barnices y productos relacionados; colores para la pintura artística; tintas"/>
    <s v="AEROSOL   FS # 36231 GRAY X 12 ONZAS"/>
    <n v="31211507"/>
    <s v="SELECCIÓN ABREVIADA MENOR CUANTÍA"/>
    <n v="4"/>
    <n v="6"/>
    <n v="10"/>
    <n v="22"/>
    <n v="3862649.56"/>
    <s v="UNIDAD"/>
    <s v="NO SOLICITADAS"/>
  </r>
  <r>
    <x v="18"/>
    <s v="02-02-01-003-005"/>
    <s v="02-02-01-003-005-01"/>
    <s v="Materiales y suministros - Pinturas y barnices y productos relacionados; colores para la pintura artística; tintas"/>
    <s v="COATING POLYURETHANE FINISH FLAT GREEN # 34031  "/>
    <n v="31211504"/>
    <s v="SELECCIÓN ABREVIADA SUBASTA INVERSA (NO DISPONIBLE)"/>
    <n v="3"/>
    <n v="6"/>
    <n v="10"/>
    <n v="10"/>
    <n v="21999530"/>
    <s v="GALON"/>
    <s v="NO SOLICITADAS"/>
  </r>
  <r>
    <x v="18"/>
    <s v="02-02-01-003-005"/>
    <s v="02-02-01-003-005-01"/>
    <s v="Materiales y suministros - Pinturas y barnices y productos relacionados; colores para la pintura artística; tintas"/>
    <s v="COATING, POLYURETHANE, AIRCRAFT RED,  # 31136    "/>
    <n v="31211504"/>
    <s v="SELECCIÓN ABREVIADA SUBASTA INVERSA (NO DISPONIBLE)"/>
    <n v="3"/>
    <n v="6"/>
    <n v="10"/>
    <n v="2"/>
    <n v="4399906"/>
    <s v="GALON"/>
    <s v="NO SOLICITADAS"/>
  </r>
  <r>
    <x v="18"/>
    <s v="02-02-01-003-005"/>
    <s v="02-02-01-003-005-01"/>
    <s v="Materiales y suministros - Pinturas y barnices y productos relacionados; colores para la pintura artística; tintas"/>
    <s v="EPOXY LIGHT GREEN HS LOW VOC PRIMER "/>
    <n v="31211507"/>
    <s v="SELECCIÓN ABREVIADA SUBASTA INVERSA (NO DISPONIBLE)"/>
    <n v="3"/>
    <n v="6"/>
    <n v="10"/>
    <n v="5"/>
    <n v="10999765"/>
    <s v="GALON"/>
    <s v="NO SOLICITADAS"/>
  </r>
  <r>
    <x v="18"/>
    <s v="02-02-01-003-005"/>
    <s v="02-02-01-003-005-01"/>
    <s v="Materiales y suministros - Pinturas y barnices y productos relacionados; colores para la pintura artística; tintas"/>
    <s v="EPOXY C. MATCH GREEN FLUID RESISTANT PRIMER "/>
    <n v="31211507"/>
    <s v="SELECCIÓN ABREVIADA SUBASTA INVERSA (NO DISPONIBLE)"/>
    <n v="3"/>
    <n v="6"/>
    <n v="10"/>
    <n v="5"/>
    <n v="10999765"/>
    <s v="GALON"/>
    <s v="NO SOLICITADAS"/>
  </r>
  <r>
    <x v="18"/>
    <s v="02-02-01-003-005"/>
    <s v="02-02-01-003-005-01"/>
    <s v="Materiales y suministros - Pinturas y barnices y productos relacionados; colores para la pintura artística; tintas"/>
    <s v="MASILLA FINAL FILL "/>
    <n v="53131634"/>
    <s v="SELECCIÓN ABREVIADA SUBASTA INVERSA (NO DISPONIBLE)"/>
    <n v="3"/>
    <n v="6"/>
    <n v="10"/>
    <n v="3"/>
    <n v="1049937"/>
    <s v="UNIDAD"/>
    <s v="NO SOLICITADAS"/>
  </r>
  <r>
    <x v="18"/>
    <s v="02-02-01-003-005"/>
    <s v="02-02-01-003-005-01"/>
    <s v="Materiales y suministros - Pinturas y barnices y productos relacionados; colores para la pintura artística; tintas"/>
    <s v="REMOVER PAINT  (DRUMP) X 55 GALONES"/>
    <n v="31211801"/>
    <s v="SELECCIÓN ABREVIADA MENOR CUANTÍA"/>
    <n v="4"/>
    <n v="6"/>
    <n v="10"/>
    <n v="1"/>
    <n v="8603193.0600000005"/>
    <s v="UNIDAD"/>
    <s v="NO SOLICITADAS"/>
  </r>
  <r>
    <x v="18"/>
    <s v="02-02-01-003-005"/>
    <s v="02-02-01-003-005-01"/>
    <s v="Materiales y suministros - Pinturas y barnices y productos relacionados; colores para la pintura artística; tintas"/>
    <s v="AEROSOL  12 OZ  FS # 34031 GREEN C403-1003ZZ "/>
    <n v="31211507"/>
    <s v="SELECCIÓN ABREVIADA MENOR CUANTÍA"/>
    <n v="4"/>
    <n v="6"/>
    <n v="10"/>
    <n v="7"/>
    <n v="1229024.8600000001"/>
    <s v="UNIDAD"/>
    <s v="NO SOLICITADAS"/>
  </r>
  <r>
    <x v="18"/>
    <s v="02-02-01-003-005"/>
    <s v="02-02-01-003-005-01"/>
    <s v="Materiales y suministros - Pinturas y barnices y productos relacionados; colores para la pintura artística; tintas"/>
    <s v="AEROSOL  12 OZ  FS # 36231 GRAY C403-1002ZZ"/>
    <n v="31211507"/>
    <s v="SELECCIÓN ABREVIADA MENOR CUANTÍA"/>
    <n v="4"/>
    <n v="6"/>
    <n v="10"/>
    <n v="7"/>
    <n v="1229024.8600000001"/>
    <s v="UNIDAD"/>
    <s v="NO SOLICITADAS"/>
  </r>
  <r>
    <x v="18"/>
    <s v="02-02-01-003-005"/>
    <s v="02-02-01-003-005-01"/>
    <s v="Materiales y suministros - Pinturas y barnices y productos relacionados; colores para la pintura artística; tintas"/>
    <s v="AEROSOL  12 OZ  FS # 17038 GLOSS BLACK C403-1012 ZZ"/>
    <n v="31211507"/>
    <s v="SELECCIÓN ABREVIADA MENOR CUANTÍA"/>
    <n v="4"/>
    <n v="6"/>
    <n v="10"/>
    <n v="7"/>
    <n v="1229024.8600000001"/>
    <s v="UNIDAD"/>
    <s v="NO SOLICITADAS"/>
  </r>
  <r>
    <x v="18"/>
    <s v="02-02-01-003-005"/>
    <s v="02-02-01-003-005-01"/>
    <s v="Materiales y suministros - Pinturas y barnices y productos relacionados; colores para la pintura artística; tintas"/>
    <s v="AEROSOL  12 OZ  FS # 37038 MATT BLACK C403-1012 ZZ"/>
    <n v="31211507"/>
    <s v="SELECCIÓN ABREVIADA MENOR CUANTÍA"/>
    <n v="4"/>
    <n v="6"/>
    <n v="10"/>
    <n v="17"/>
    <n v="2984774.66"/>
    <s v="UNIDAD"/>
    <s v="NO SOLICITADAS"/>
  </r>
  <r>
    <x v="18"/>
    <s v="02-02-01-003-005"/>
    <s v="02-02-01-003-005-01"/>
    <s v="Materiales y suministros - Pinturas y barnices y productos relacionados; colores para la pintura artística; tintas"/>
    <s v="AEROSOL  12 OZ   FS # 37925 WHITE C403-1012 ZZ"/>
    <n v="31211507"/>
    <s v="SELECCIÓN ABREVIADA MENOR CUANTÍA"/>
    <n v="4"/>
    <n v="6"/>
    <n v="10"/>
    <n v="7"/>
    <n v="1229024.8600000001"/>
    <s v="UNIDAD"/>
    <s v="NO SOLICITADAS"/>
  </r>
  <r>
    <x v="18"/>
    <s v="02-02-01-003-005"/>
    <s v="02-02-01-003-005-01"/>
    <s v="Materiales y suministros - Pinturas y barnices y productos relacionados; colores para la pintura artística; tintas"/>
    <s v="AEROSOL 12 OZ  FS # 11302 GLOSS RED C403-1012 ZZ"/>
    <n v="31211507"/>
    <s v="SELECCIÓN ABREVIADA MENOR CUANTÍA"/>
    <n v="4"/>
    <n v="6"/>
    <n v="10"/>
    <n v="7"/>
    <n v="1229024.8600000001"/>
    <s v="UNIDAD"/>
    <s v="NO SOLICITADAS"/>
  </r>
  <r>
    <x v="18"/>
    <s v="02-02-01-003-005"/>
    <s v="02-02-01-003-005-01"/>
    <s v="Materiales y suministros - Pinturas y barnices y productos relacionados; colores para la pintura artística; tintas"/>
    <s v="AEROSOL 12 OZ  FS #  23655  YELLOW C403-1012 ZZ"/>
    <n v="31211507"/>
    <s v="SELECCIÓN ABREVIADA MENOR CUANTÍA"/>
    <n v="4"/>
    <n v="6"/>
    <n v="10"/>
    <n v="7"/>
    <n v="1229024.8600000001"/>
    <s v="UNIDAD"/>
    <s v="NO SOLICITADAS"/>
  </r>
  <r>
    <x v="18"/>
    <s v="02-02-01-003-005"/>
    <s v="02-02-01-003-005-01"/>
    <s v="Materiales y suministros - Pinturas y barnices y productos relacionados; colores para la pintura artística; tintas"/>
    <s v="AEROSOL 12 OZ  FS #  35042  BLUE C403-1012 ZZ"/>
    <n v="31211507"/>
    <s v="SELECCIÓN ABREVIADA MENOR CUANTÍA"/>
    <n v="4"/>
    <n v="6"/>
    <n v="10"/>
    <n v="7"/>
    <n v="1229024.8600000001"/>
    <s v="UNIDAD"/>
    <s v="NO SOLICITADAS"/>
  </r>
  <r>
    <x v="18"/>
    <s v="02-02-01-003-005"/>
    <s v="02-02-01-003-005-01"/>
    <s v="Materiales y suministros - Pinturas y barnices y productos relacionados; colores para la pintura artística; tintas"/>
    <s v="GRAY URETHANE 16231 NSN 31446APX-T1 MIL-PRF-85285D(3) TYPE I CLASS H KIT POR GALON"/>
    <n v="31211504"/>
    <s v="SELECCIÓN ABREVIADA SUBASTA INVERSA (NO DISPONIBLE)"/>
    <n v="3"/>
    <n v="6"/>
    <n v="10"/>
    <n v="1"/>
    <n v="2199953"/>
    <s v="UNIDAD"/>
    <s v="NO SOLICITADAS"/>
  </r>
  <r>
    <x v="18"/>
    <s v="02-02-01-003-005"/>
    <s v="02-02-01-003-005-01"/>
    <s v="Materiales y suministros - Pinturas y barnices y productos relacionados; colores para la pintura artística; tintas"/>
    <s v="POLYURETHANE COATING 36231 GRAY MIL-DTL-53039 KITX  GALON. "/>
    <n v="31211504"/>
    <s v="SELECCIÓN ABREVIADA SUBASTA INVERSA (NO DISPONIBLE)"/>
    <n v="3"/>
    <n v="6"/>
    <n v="10"/>
    <n v="1"/>
    <n v="2199953"/>
    <s v="UNIDAD"/>
    <s v="NO SOLICITADAS"/>
  </r>
  <r>
    <x v="18"/>
    <s v="02-02-01-003-005"/>
    <s v="02-02-01-003-005-01"/>
    <s v="Materiales y suministros - Pinturas y barnices y productos relacionados; colores para la pintura artística; tintas"/>
    <s v="HIGH SOLID EPOXY PRIMER  P-1020  GREEN X KIT"/>
    <n v="31211507"/>
    <s v="SELECCIÓN ABREVIADA SUBASTA INVERSA (NO DISPONIBLE)"/>
    <n v="3"/>
    <n v="6"/>
    <n v="10"/>
    <n v="2"/>
    <n v="2799832"/>
    <s v="UNIDAD"/>
    <s v="NO SOLICITADAS"/>
  </r>
  <r>
    <x v="18"/>
    <s v="02-02-01-003-005"/>
    <s v="02-02-01-003-005-01"/>
    <s v="Materiales y suministros - Pinturas y barnices y productos relacionados; colores para la pintura artística; tintas"/>
    <s v="AEROSOLES DE 5-56"/>
    <n v="31211507"/>
    <s v="SELECCIÓN ABREVIADA MENOR CUANTÍA"/>
    <n v="4"/>
    <n v="6"/>
    <n v="10"/>
    <n v="13"/>
    <n v="2282474.7400000002"/>
    <s v="UNIDAD"/>
    <s v="NO SOLICITADAS"/>
  </r>
  <r>
    <x v="18"/>
    <s v="02-02-01-003-005"/>
    <s v="02-02-01-003-005-01"/>
    <s v="Materiales y suministros - Pinturas y barnices y productos relacionados; colores para la pintura artística; tintas"/>
    <s v="PRIMER"/>
    <n v="31211507"/>
    <s v="SELECCIÓN ABREVIADA MENOR CUANTÍA"/>
    <n v="4"/>
    <n v="6"/>
    <n v="10"/>
    <n v="1"/>
    <n v="1316814.73"/>
    <s v="GALON"/>
    <s v="NO SOLICITADAS"/>
  </r>
  <r>
    <x v="18"/>
    <s v="02-02-01-003-005"/>
    <s v="02-02-01-003-005-01"/>
    <s v="Materiales y suministros - Pinturas y barnices y productos relacionados; colores para la pintura artística; tintas"/>
    <s v="PRIMER X 430 CENTIMETROS CUBICOS"/>
    <n v="31211507"/>
    <s v="SELECCIÓN ABREVIADA MENOR CUANTÍA"/>
    <n v="4"/>
    <n v="6"/>
    <n v="10"/>
    <n v="1"/>
    <n v="1316814.73"/>
    <s v="UNIDAD"/>
    <s v="NO SOLICITADAS"/>
  </r>
  <r>
    <x v="18"/>
    <s v="02-02-01-003-005"/>
    <s v="02-02-01-003-005-01"/>
    <s v="Materiales y suministros - Pinturas y barnices y productos relacionados; colores para la pintura artística; tintas"/>
    <s v="PINTURA ESPRAY ROJA"/>
    <n v="60121001"/>
    <s v="SELECCIÓN ABREVIADA MENOR CUANTÍA"/>
    <n v="4"/>
    <n v="6"/>
    <n v="10"/>
    <n v="2"/>
    <n v="52671.78"/>
    <s v="UNIDAD"/>
    <s v="NO SOLICITADAS"/>
  </r>
  <r>
    <x v="18"/>
    <s v="02-02-01-003-005"/>
    <s v="02-02-01-003-005-01"/>
    <s v="Materiales y suministros - Pinturas y barnices y productos relacionados; colores para la pintura artística; tintas"/>
    <s v="PINTURA VERDE OLIVA CODIGO 34087"/>
    <n v="60121001"/>
    <s v="SELECCIÓN ABREVIADA MENOR CUANTÍA"/>
    <n v="4"/>
    <n v="6"/>
    <n v="10"/>
    <n v="3"/>
    <n v="4740535.17"/>
    <s v="GALON"/>
    <s v="NO SOLICITADAS"/>
  </r>
  <r>
    <x v="18"/>
    <s v="02-02-01-003-005"/>
    <s v="02-02-01-003-005-01"/>
    <s v="Materiales y suministros - Pinturas y barnices y productos relacionados; colores para la pintura artística; tintas"/>
    <s v="PRIMER P/N: 20012197 MIL-PRF-23377 (KIT)"/>
    <n v="12164903"/>
    <s v="SELECCIÓN ABREVIADA MENOR CUANTÍA"/>
    <n v="6"/>
    <n v="4"/>
    <n v="10"/>
    <n v="1"/>
    <n v="1232055.79"/>
    <s v="UNIDAD"/>
    <s v="NO SOLICITADAS"/>
  </r>
  <r>
    <x v="18"/>
    <s v="02-02-01-003-005"/>
    <s v="02-02-01-003-005-01"/>
    <s v="Materiales y suministros - Pinturas y barnices y productos relacionados; colores para la pintura artística; tintas"/>
    <s v="PINTURA NEGRA MATE P/N:20012132 MIL-DTL-53039 (KIT)"/>
    <n v="60121001"/>
    <s v="SELECCIÓN ABREVIADA MENOR CUANTÍA"/>
    <n v="6"/>
    <n v="4"/>
    <n v="10"/>
    <n v="1"/>
    <n v="1685516"/>
    <s v="UNIDAD"/>
    <s v="NO SOLICITADAS"/>
  </r>
  <r>
    <x v="18"/>
    <s v="02-02-01-003-005"/>
    <s v="02-02-01-003-005-01"/>
    <s v="Materiales y suministros - Pinturas y barnices y productos relacionados; colores para la pintura artística; tintas"/>
    <s v="PINTURA KORAZA GRIS BASALTO CUÑETE"/>
    <n v="31201605"/>
    <s v="SELECCIÓN ABREVIADA - ACUERDO MARCO"/>
    <n v="6"/>
    <n v="4"/>
    <n v="10"/>
    <n v="9"/>
    <n v="2880000"/>
    <s v="UNIDAD"/>
    <s v="NO SOLICITADAS"/>
  </r>
  <r>
    <x v="18"/>
    <s v="02-02-01-003-005"/>
    <s v="02-02-01-003-005-01"/>
    <s v="Materiales y suministros - Pinturas y barnices y productos relacionados; colores para la pintura artística; tintas"/>
    <s v="PINTURA KORAZA BLANCA CUÑETE"/>
    <n v="31201605"/>
    <s v="SELECCIÓN ABREVIADA - ACUERDO MARCO"/>
    <n v="6"/>
    <n v="4"/>
    <n v="10"/>
    <n v="20"/>
    <n v="6400000"/>
    <s v="UNIDAD"/>
    <s v="NO SOLICITADAS"/>
  </r>
  <r>
    <x v="18"/>
    <s v="02-02-01-003-005"/>
    <s v="02-02-01-003-005-01"/>
    <s v="Materiales y suministros - Pinturas y barnices y productos relacionados; colores para la pintura artística; tintas"/>
    <s v="VINILO TIPO 1 BLANCO CUÑETE"/>
    <n v="31201605"/>
    <s v="SELECCIÓN ABREVIADA - ACUERDO MARCO"/>
    <n v="6"/>
    <n v="4"/>
    <n v="10"/>
    <n v="17"/>
    <n v="3400000"/>
    <s v="UNIDAD"/>
    <s v="NO SOLICITADAS"/>
  </r>
  <r>
    <x v="18"/>
    <s v="02-02-01-003-005"/>
    <s v="02-02-01-003-005-01"/>
    <s v="Materiales y suministros - Pinturas y barnices y productos relacionados; colores para la pintura artística; tintas"/>
    <s v="PINTURA ESMALTE AZUL "/>
    <n v="31201605"/>
    <s v="SELECCIÓN ABREVIADA - ACUERDO MARCO"/>
    <n v="6"/>
    <n v="4"/>
    <n v="10"/>
    <n v="20"/>
    <n v="840000"/>
    <s v="GALON"/>
    <s v="NO SOLICITADAS"/>
  </r>
  <r>
    <x v="18"/>
    <s v="02-02-01-003-005"/>
    <s v="02-02-01-003-005-01"/>
    <s v="Materiales y suministros - Pinturas y barnices y productos relacionados; colores para la pintura artística; tintas"/>
    <s v="PINTURA BLANCO TRAFICO CUÑETE"/>
    <n v="31201605"/>
    <s v="SELECCIÓN ABREVIADA - ACUERDO MARCO"/>
    <n v="6"/>
    <n v="4"/>
    <n v="10"/>
    <n v="12"/>
    <n v="4560000"/>
    <s v="UNIDAD"/>
    <s v="NO SOLICITADAS"/>
  </r>
  <r>
    <x v="18"/>
    <s v="02-02-01-003-005"/>
    <s v="02-02-01-003-005-01"/>
    <s v="Materiales y suministros - Pinturas y barnices y productos relacionados; colores para la pintura artística; tintas"/>
    <s v="PINTURA AMARILLA TRAFICO CUÑETE"/>
    <n v="31201605"/>
    <s v="SELECCIÓN ABREVIADA - ACUERDO MARCO"/>
    <n v="6"/>
    <n v="4"/>
    <n v="10"/>
    <n v="10"/>
    <n v="3800000"/>
    <s v="UNIDAD"/>
    <s v="NO SOLICITADAS"/>
  </r>
  <r>
    <x v="18"/>
    <s v="02-02-01-003-005"/>
    <s v="02-02-01-003-005-01"/>
    <s v="Materiales y suministros - Pinturas y barnices y productos relacionados; colores para la pintura artística; tintas"/>
    <s v="PINTURA ESMALTE BLANCA "/>
    <n v="31201605"/>
    <s v="SELECCIÓN ABREVIADA - ACUERDO MARCO"/>
    <n v="6"/>
    <n v="4"/>
    <n v="10"/>
    <n v="10"/>
    <n v="420000"/>
    <s v="GALON"/>
    <s v="NO SOLICITADAS"/>
  </r>
  <r>
    <x v="18"/>
    <s v="02-02-01-003-005"/>
    <s v="02-02-01-003-005-01"/>
    <s v="Materiales y suministros - Pinturas y barnices y productos relacionados; colores para la pintura artística; tintas"/>
    <s v="PINTURA ESMALTE NEGRA BRILLANTE 3 EN 1"/>
    <n v="31201605"/>
    <s v="SELECCIÓN ABREVIADA - ACUERDO MARCO"/>
    <n v="6"/>
    <n v="4"/>
    <n v="10"/>
    <n v="10"/>
    <n v="420000"/>
    <s v="GALON"/>
    <s v="NO SOLICITADAS"/>
  </r>
  <r>
    <x v="18"/>
    <s v="02-02-01-003-005"/>
    <s v="02-02-01-003-005-01"/>
    <s v="Materiales y suministros - Pinturas y barnices y productos relacionados; colores para la pintura artística; tintas"/>
    <s v="PINTURA ESMALTE ROJA"/>
    <n v="31201605"/>
    <s v="SELECCIÓN ABREVIADA - ACUERDO MARCO"/>
    <n v="6"/>
    <n v="4"/>
    <n v="10"/>
    <n v="4"/>
    <n v="168000"/>
    <s v="GALON"/>
    <s v="NO SOLICITADAS"/>
  </r>
  <r>
    <x v="18"/>
    <s v="02-02-01-003-005"/>
    <s v="02-02-01-003-005-01"/>
    <s v="Materiales y suministros - Pinturas y barnices y productos relacionados; colores para la pintura artística; tintas"/>
    <s v="PINTURA KORAZA ROJO ESPAÑOL O COLONIAL CUÑETE"/>
    <n v="31201605"/>
    <s v="SELECCIÓN ABREVIADA - ACUERDO MARCO"/>
    <n v="6"/>
    <n v="4"/>
    <n v="10"/>
    <n v="3"/>
    <n v="960000"/>
    <s v="UNIDAD"/>
    <s v="NO SOLICITADAS"/>
  </r>
  <r>
    <x v="18"/>
    <s v="02-02-01-003-005"/>
    <s v="02-02-01-003-005-01"/>
    <s v="Materiales y suministros - Pinturas y barnices y productos relacionados; colores para la pintura artística; tintas"/>
    <s v="ESTUCO EN POLVO (BULTO)"/>
    <n v="31201605"/>
    <s v="SELECCIÓN ABREVIADA - ACUERDO MARCO"/>
    <n v="6"/>
    <n v="4"/>
    <n v="10"/>
    <n v="6"/>
    <n v="180000"/>
    <s v="UNIDAD"/>
    <s v="NO SOLICITADAS"/>
  </r>
  <r>
    <x v="18"/>
    <s v="02-02-01-003-005"/>
    <s v="02-02-01-003-005-01"/>
    <s v="Materiales y suministros - Pinturas y barnices y productos relacionados; colores para la pintura artística; tintas"/>
    <s v="MASILLA PARA JUNTAS EN DRYWALL (CUÑETE)"/>
    <n v="31201605"/>
    <s v="SELECCIÓN ABREVIADA - ACUERDO MARCO"/>
    <n v="6"/>
    <n v="4"/>
    <n v="10"/>
    <n v="2"/>
    <n v="71999.990000000005"/>
    <s v="UNIDAD"/>
    <s v="NO SOLICITADAS"/>
  </r>
  <r>
    <x v="18"/>
    <s v="02-02-01-003-005"/>
    <s v="02-02-01-003-005-01"/>
    <s v="Materiales y suministros - Pinturas y barnices y productos relacionados; colores para la pintura artística; tintas"/>
    <s v="PINTURA BITUMINOSA DE ALUMINIO 0,8 KG - IMPERMEABILIZACIÓN Y REPARACION HUMEDAD"/>
    <n v="60121001"/>
    <s v="SELECCIÓN ABREVIADA - ACUERDO MARCO"/>
    <n v="6"/>
    <n v="4"/>
    <n v="10"/>
    <n v="3"/>
    <n v="87000"/>
    <s v="GALON"/>
    <s v="NO SOLICITADAS"/>
  </r>
  <r>
    <x v="18"/>
    <s v="02-02-01-003-005"/>
    <s v="02-02-01-003-005-01"/>
    <s v="Materiales y suministros - Pinturas y barnices y productos relacionados; colores para la pintura artística; tintas"/>
    <s v="GRANIPLAST BLANCO CUÑETE"/>
    <n v="31211501"/>
    <s v="SELECCIÓN ABREVIADA - ACUERDO MARCO"/>
    <n v="6"/>
    <n v="4"/>
    <n v="10"/>
    <n v="10"/>
    <n v="900000"/>
    <s v="UNIDAD"/>
    <s v="NO SOLICITADAS"/>
  </r>
  <r>
    <x v="18"/>
    <s v="02-02-01-003-005"/>
    <s v="02-02-01-003-005-01"/>
    <s v="Materiales y suministros - Pinturas y barnices y productos relacionados; colores para la pintura artística; tintas"/>
    <s v="PINTURA EPOXICA AZUL"/>
    <n v="31201605"/>
    <s v="SELECCIÓN ABREVIADA - ACUERDO MARCO"/>
    <n v="6"/>
    <n v="4"/>
    <n v="10"/>
    <n v="5"/>
    <n v="500000"/>
    <s v="GALON"/>
    <s v="NO SOLICITADAS"/>
  </r>
  <r>
    <x v="18"/>
    <s v="02-02-01-003-005"/>
    <s v="02-02-01-003-005-01"/>
    <s v="Materiales y suministros - Pinturas y barnices y productos relacionados; colores para la pintura artística; tintas"/>
    <s v="PINTURA ACEITE CAOBA "/>
    <n v="31211501"/>
    <s v="SELECCIÓN ABREVIADA - ACUERDO MARCO"/>
    <n v="6"/>
    <n v="4"/>
    <n v="10"/>
    <n v="11"/>
    <n v="462000"/>
    <s v="GALON"/>
    <s v="NO SOLICITADAS"/>
  </r>
  <r>
    <x v="18"/>
    <s v="02-02-01-003-005"/>
    <s v="02-02-01-003-005-01"/>
    <s v="Materiales y suministros - Pinturas y barnices y productos relacionados; colores para la pintura artística; tintas"/>
    <s v="IMPRANOL CAOBA X 5LTS"/>
    <n v="31211501"/>
    <s v="SELECCIÓN ABREVIADA - ACUERDO MARCO"/>
    <n v="6"/>
    <n v="4"/>
    <n v="10"/>
    <n v="10"/>
    <n v="2800000"/>
    <s v="UNIDAD"/>
    <s v="NO SOLICITADAS"/>
  </r>
  <r>
    <x v="18"/>
    <s v="02-02-01-003-005"/>
    <s v="02-02-01-003-005-01"/>
    <s v="Materiales y suministros - Pinturas y barnices y productos relacionados; colores para la pintura artística; tintas"/>
    <s v="LACA CATALIZADA SEMIBRILLANTE"/>
    <n v="31211705"/>
    <s v="SELECCIÓN ABREVIADA - ACUERDO MARCO"/>
    <n v="6"/>
    <n v="4"/>
    <n v="10"/>
    <n v="14"/>
    <n v="588000"/>
    <s v="GALON"/>
    <s v="NO SOLICITADAS"/>
  </r>
  <r>
    <x v="18"/>
    <s v="02-02-01-003-005"/>
    <s v="02-02-01-003-005-01"/>
    <s v="Materiales y suministros - Pinturas y barnices y productos relacionados; colores para la pintura artística; tintas"/>
    <s v="SELLADOR CATALIZADO"/>
    <n v="31211709"/>
    <s v="SELECCIÓN ABREVIADA - ACUERDO MARCO"/>
    <n v="6"/>
    <n v="4"/>
    <n v="10"/>
    <n v="9"/>
    <n v="378000"/>
    <s v="GALON"/>
    <s v="NO SOLICITADAS"/>
  </r>
  <r>
    <x v="18"/>
    <s v="02-02-01-003-005"/>
    <s v="02-02-01-003-005-01"/>
    <s v="Materiales y suministros - Pinturas y barnices y productos relacionados; colores para la pintura artística; tintas"/>
    <s v="MASILLA ACRILICA A BASE DE AGUA  X 1/4 GALON"/>
    <n v="31201605"/>
    <s v="SELECCIÓN ABREVIADA - ACUERDO MARCO"/>
    <n v="6"/>
    <n v="4"/>
    <n v="10"/>
    <n v="10"/>
    <n v="250000"/>
    <s v="UNIDAD"/>
    <s v="NO SOLICITADAS"/>
  </r>
  <r>
    <x v="18"/>
    <s v="02-02-01-003-005"/>
    <s v="02-02-01-003-005-01"/>
    <s v="Materiales y suministros - Pinturas y barnices y productos relacionados; colores para la pintura artística; tintas"/>
    <s v="MASILLA ACRILICA A BASE DE AGUA  PARA MADERA COLOR CAOBA X 1/4 GALON"/>
    <n v="31201605"/>
    <s v="SELECCIÓN ABREVIADA - ACUERDO MARCO"/>
    <n v="6"/>
    <n v="4"/>
    <n v="10"/>
    <n v="10"/>
    <n v="250000"/>
    <s v="UNIDAD"/>
    <s v="NO SOLICITADAS"/>
  </r>
  <r>
    <x v="18"/>
    <s v="02-02-01-003-005"/>
    <s v="02-02-01-003-005-01"/>
    <s v="Materiales y suministros - Pinturas y barnices y productos relacionados; colores para la pintura artística; tintas"/>
    <s v="MASILLA O SUPERMASILLA SECADO RAPIDO PARA LATONERIA  CON CATALIZADOR (HUESO-DURO) 1/4 GALON"/>
    <n v="31201605"/>
    <s v="SELECCIÓN ABREVIADA - ACUERDO MARCO"/>
    <n v="6"/>
    <n v="4"/>
    <n v="10"/>
    <n v="4"/>
    <n v="56000"/>
    <s v="UNIDAD"/>
    <s v="NO SOLICITADAS"/>
  </r>
  <r>
    <x v="18"/>
    <s v="02-02-01-003-005"/>
    <s v="02-02-01-003-005-01"/>
    <s v="Materiales y suministros - Pinturas y barnices y productos relacionados; colores para la pintura artística; tintas"/>
    <s v="MASILLA PARA ZINC X 1/8 GALON"/>
    <n v="31201605"/>
    <s v="SELECCIÓN ABREVIADA - ACUERDO MARCO"/>
    <n v="6"/>
    <n v="4"/>
    <n v="10"/>
    <n v="10"/>
    <n v="68000"/>
    <s v="UNIDAD"/>
    <s v="NO SOLICITADAS"/>
  </r>
  <r>
    <x v="18"/>
    <s v="02-02-01-003-005"/>
    <s v="02-02-01-003-005-01"/>
    <s v="Materiales y suministros - Pinturas y barnices y productos relacionados; colores para la pintura artística; tintas"/>
    <s v="ANTICORROSIVO (COLOR A DEFINIR)"/>
    <n v="31211501"/>
    <s v="SELECCIÓN ABREVIADA - ACUERDO MARCO"/>
    <n v="6"/>
    <n v="4"/>
    <n v="10"/>
    <n v="15"/>
    <n v="525000"/>
    <s v="GALON"/>
    <s v="NO SOLICITADAS"/>
  </r>
  <r>
    <x v="18"/>
    <s v="02-02-01-003-005"/>
    <s v="02-02-01-003-005-02"/>
    <s v="Materiales y suministros - Productos farmacéuticos"/>
    <s v="ANTIPARASITARIO INTERNO"/>
    <n v="42121601"/>
    <s v="MÍNIMA CUANTÍA"/>
    <n v="3"/>
    <n v="8"/>
    <n v="10"/>
    <n v="6"/>
    <n v="234000"/>
    <s v="UNIDAD"/>
    <s v="NO SOLICITADAS"/>
  </r>
  <r>
    <x v="18"/>
    <s v="02-02-01-003-005"/>
    <s v="02-02-01-003-005-02"/>
    <s v="Materiales y suministros - Productos farmacéuticos"/>
    <s v="VITAMINAS Y MINERALES "/>
    <n v="70122005"/>
    <s v="MÍNIMA CUANTÍA"/>
    <n v="3"/>
    <n v="8"/>
    <n v="10"/>
    <n v="6"/>
    <n v="404706"/>
    <s v="UNIDAD"/>
    <s v="NO SOLICITADAS"/>
  </r>
  <r>
    <x v="18"/>
    <s v="02-02-01-003-005"/>
    <s v="02-02-01-003-005-02"/>
    <s v="Materiales y suministros - Productos farmacéuticos"/>
    <s v="CLORHEXIDINA"/>
    <n v="70122005"/>
    <s v="MÍNIMA CUANTÍA"/>
    <n v="3"/>
    <n v="8"/>
    <n v="10"/>
    <n v="2"/>
    <n v="220000"/>
    <s v="UNIDAD"/>
    <s v="NO SOLICITADAS"/>
  </r>
  <r>
    <x v="18"/>
    <s v="02-02-01-003-005"/>
    <s v="02-02-01-003-005-02"/>
    <s v="Materiales y suministros - Productos farmacéuticos"/>
    <s v="SOLUCIÓN PARA LIMPIEZA CANAL AUDITIVO "/>
    <n v="70122005"/>
    <s v="MÍNIMA CUANTÍA"/>
    <n v="3"/>
    <n v="8"/>
    <n v="10"/>
    <n v="3"/>
    <n v="67200"/>
    <s v="UNIDAD"/>
    <s v="NO SOLICITADAS"/>
  </r>
  <r>
    <x v="18"/>
    <s v="02-02-01-003-005"/>
    <s v="02-02-01-003-005-02"/>
    <s v="Materiales y suministros - Productos farmacéuticos"/>
    <s v="PULFEN Ndos"/>
    <n v="70122005"/>
    <s v="MÍNIMA CUANTÍA"/>
    <n v="3"/>
    <n v="8"/>
    <n v="10"/>
    <n v="28"/>
    <n v="616000"/>
    <s v="UNIDAD"/>
    <s v="NO SOLICITADAS"/>
  </r>
  <r>
    <x v="18"/>
    <s v="02-02-01-003-005"/>
    <s v="02-02-01-003-005-02"/>
    <s v="Materiales y suministros - Productos farmacéuticos"/>
    <s v="VACUNA HEXAVALENTE (VIRUS MOQUILLO, HEPATITIS PARVOVIRUS, PARAINFLUENZA, RABIA, LEPTOSPIRA)"/>
    <n v="70122005"/>
    <s v="MÍNIMA CUANTÍA"/>
    <n v="3"/>
    <n v="8"/>
    <n v="10"/>
    <n v="9"/>
    <n v="432000"/>
    <s v="UNIDAD"/>
    <s v="NO SOLICITADAS"/>
  </r>
  <r>
    <x v="18"/>
    <s v="02-02-01-003-005"/>
    <s v="02-02-01-003-005-02"/>
    <s v="Materiales y suministros - Productos farmacéuticos"/>
    <s v="ENROFLOXACINA"/>
    <n v="51102601"/>
    <s v="MÍNIMA CUANTÍA"/>
    <n v="3"/>
    <n v="8"/>
    <n v="10"/>
    <n v="1"/>
    <n v="54880"/>
    <s v="UNIDAD"/>
    <s v="NO SOLICITADAS"/>
  </r>
  <r>
    <x v="18"/>
    <s v="02-02-01-003-005"/>
    <s v="02-02-01-003-005-02"/>
    <s v="Materiales y suministros - Productos farmacéuticos"/>
    <s v="COMPRIMIDO MASTICABLE PARA CONTROL DE PULGAS, GARRAPATAS Y SARNA"/>
    <n v="42121600"/>
    <s v="MÍNIMA CUANTÍA"/>
    <n v="3"/>
    <n v="8"/>
    <n v="10"/>
    <n v="6"/>
    <n v="780000"/>
    <s v="UNIDAD"/>
    <s v="NO SOLICITADAS"/>
  </r>
  <r>
    <x v="18"/>
    <s v="02-02-01-003-005"/>
    <s v="02-02-01-003-005-02"/>
    <s v="Materiales y suministros - Productos farmacéuticos"/>
    <s v="ROLLO DE ESPADRAPO"/>
    <n v="42311500"/>
    <s v="MÍNIMA CUANTÍA"/>
    <n v="3"/>
    <n v="8"/>
    <n v="10"/>
    <n v="1"/>
    <n v="65000"/>
    <s v="UNIDAD"/>
    <s v="NO SOLICITADAS"/>
  </r>
  <r>
    <x v="18"/>
    <s v="02-02-01-003-005"/>
    <s v="02-02-01-003-005-02"/>
    <s v="Materiales y suministros - Productos farmacéuticos"/>
    <s v="CATÉTER INTRAVENOSO #20"/>
    <n v="42221504"/>
    <s v="MÍNIMA CUANTÍA"/>
    <n v="3"/>
    <n v="8"/>
    <n v="10"/>
    <n v="13"/>
    <n v="45500"/>
    <s v="UNIDAD"/>
    <s v="NO SOLICITADAS"/>
  </r>
  <r>
    <x v="18"/>
    <s v="02-02-01-003-005"/>
    <s v="02-02-01-003-005-02"/>
    <s v="Materiales y suministros - Productos farmacéuticos"/>
    <s v="VENOCLISIS MACROGOTEO "/>
    <n v="42222200"/>
    <s v="MÍNIMA CUANTÍA"/>
    <n v="3"/>
    <n v="8"/>
    <n v="10"/>
    <n v="14"/>
    <n v="49000"/>
    <s v="UNIDAD"/>
    <s v="NO SOLICITADAS"/>
  </r>
  <r>
    <x v="18"/>
    <s v="02-02-01-003-005"/>
    <s v="02-02-01-003-005-02"/>
    <s v="Materiales y suministros - Productos farmacéuticos"/>
    <s v="ANTIHISTAMÍNICO "/>
    <n v="51161600"/>
    <s v="MÍNIMA CUANTÍA"/>
    <n v="3"/>
    <n v="8"/>
    <n v="10"/>
    <n v="1"/>
    <n v="25200"/>
    <s v="UNIDAD"/>
    <s v="NO SOLICITADAS"/>
  </r>
  <r>
    <x v="18"/>
    <s v="02-02-01-003-005"/>
    <s v="02-02-01-003-005-02"/>
    <s v="Materiales y suministros - Productos farmacéuticos"/>
    <s v="CREMA DERMATOLÓGICA ACCIÓN ANTIMICÓTICA, ANTIBACTERIANA, Y ANTIINFLAMATORIA"/>
    <n v="42121606"/>
    <s v="MÍNIMA CUANTÍA"/>
    <n v="3"/>
    <n v="8"/>
    <n v="10"/>
    <n v="1"/>
    <n v="44800"/>
    <s v="UNIDAD"/>
    <s v="NO SOLICITADAS"/>
  </r>
  <r>
    <x v="18"/>
    <s v="02-02-01-003-005"/>
    <s v="02-02-01-003-005-02"/>
    <s v="Materiales y suministros - Productos farmacéuticos"/>
    <s v="CREMA CICATRIZANTE"/>
    <n v="42121606"/>
    <s v="MÍNIMA CUANTÍA"/>
    <n v="3"/>
    <n v="8"/>
    <n v="10"/>
    <n v="2"/>
    <n v="50000"/>
    <s v="UNIDAD"/>
    <s v="NO SOLICITADAS"/>
  </r>
  <r>
    <x v="18"/>
    <s v="02-02-01-003-005"/>
    <s v="02-02-01-003-005-02"/>
    <s v="Materiales y suministros - Productos farmacéuticos"/>
    <s v="ANALGESICO Y ANTIPIRETICO"/>
    <n v="70122005"/>
    <s v="MÍNIMA CUANTÍA"/>
    <n v="3"/>
    <n v="8"/>
    <n v="10"/>
    <n v="1"/>
    <n v="30800"/>
    <s v="UNIDAD"/>
    <s v="NO SOLICITADAS"/>
  </r>
  <r>
    <x v="18"/>
    <s v="02-02-01-003-005"/>
    <s v="02-02-01-003-005-02"/>
    <s v="Materiales y suministros - Productos farmacéuticos"/>
    <s v="ANTINFLAMATORIO, ANALGESICO Y ANTIPIRETICO"/>
    <n v="70122005"/>
    <s v="MÍNIMA CUANTÍA"/>
    <n v="3"/>
    <n v="8"/>
    <n v="10"/>
    <n v="2"/>
    <n v="110000"/>
    <s v="UNIDAD"/>
    <s v="NO SOLICITADAS"/>
  </r>
  <r>
    <x v="18"/>
    <s v="02-02-01-003-005"/>
    <s v="02-02-01-003-005-02"/>
    <s v="Materiales y suministros - Productos farmacéuticos"/>
    <s v="CLORHEXIDINA"/>
    <n v="70122005"/>
    <s v="MÍNIMA CUANTÍA"/>
    <n v="3"/>
    <n v="8"/>
    <n v="10"/>
    <n v="6"/>
    <n v="660000"/>
    <s v="LITRO"/>
    <s v="NO SOLICITADAS"/>
  </r>
  <r>
    <x v="18"/>
    <s v="02-02-01-003-005"/>
    <s v="02-02-01-003-005-02"/>
    <s v="Materiales y suministros - Productos farmacéuticos"/>
    <s v="GASA"/>
    <n v="42311511"/>
    <s v="MÍNIMA CUANTÍA"/>
    <n v="3"/>
    <n v="8"/>
    <n v="10"/>
    <n v="1"/>
    <n v="71000"/>
    <s v="UNIDAD"/>
    <s v="NO SOLICITADAS"/>
  </r>
  <r>
    <x v="18"/>
    <s v="02-02-01-003-005"/>
    <s v="02-02-01-003-005-02"/>
    <s v="Materiales y suministros - Productos farmacéuticos"/>
    <s v="VITAMINICO REMINERALIZANTE"/>
    <n v="51191905"/>
    <s v="MÍNIMA CUANTÍA"/>
    <n v="3"/>
    <n v="8"/>
    <n v="10"/>
    <n v="2"/>
    <n v="130000"/>
    <s v="UNIDAD"/>
    <s v="NO SOLICITADAS"/>
  </r>
  <r>
    <x v="18"/>
    <s v="02-02-01-003-005"/>
    <s v="02-02-01-003-005-03"/>
    <s v="Materiales y suministros - Jabón, preparados para limpieza, perfumes y preparados de tocador"/>
    <s v="JABÓN ANTIPARASITARIO"/>
    <n v="70122005"/>
    <s v="MÍNIMA CUANTÍA"/>
    <n v="3"/>
    <n v="8"/>
    <n v="10"/>
    <n v="15"/>
    <n v="195000"/>
    <s v="UNIDAD"/>
    <s v="NO SOLICITADAS"/>
  </r>
  <r>
    <x v="18"/>
    <s v="02-02-01-003-005"/>
    <s v="02-02-01-003-005-03"/>
    <s v="Materiales y suministros - Jabón, preparados para limpieza, perfumes y preparados de tocador"/>
    <s v="SHAMPOO PARA CANINO EN FRASCO"/>
    <n v="70122005"/>
    <s v="MÍNIMA CUANTÍA"/>
    <n v="3"/>
    <n v="8"/>
    <n v="10"/>
    <n v="15"/>
    <n v="480000"/>
    <s v="UNIDAD"/>
    <s v="NO SOLICITADAS"/>
  </r>
  <r>
    <x v="18"/>
    <s v="02-02-01-003-005"/>
    <s v="02-02-01-003-005-03"/>
    <s v="Materiales y suministros - Jabón, preparados para limpieza, perfumes y preparados de tocador"/>
    <s v="GEL ANTIBACTERIAL PARA MANOS"/>
    <n v="12161801"/>
    <s v="MÍNIMA CUANTÍA"/>
    <n v="3"/>
    <n v="8"/>
    <n v="10"/>
    <n v="10"/>
    <n v="320000"/>
    <s v="UNIDAD"/>
    <s v="NO SOLICITADAS"/>
  </r>
  <r>
    <x v="18"/>
    <s v="02-02-01-003-005"/>
    <s v="02-02-01-003-005-03"/>
    <s v="Materiales y suministros - Jabón, preparados para limpieza, perfumes y preparados de tocador"/>
    <s v="BAÑO SECO INSECTICIDA PERROS 100G"/>
    <n v="10191509"/>
    <s v="MÍNIMA CUANTÍA"/>
    <n v="3"/>
    <n v="8"/>
    <n v="10"/>
    <n v="16"/>
    <n v="372800"/>
    <s v="UNIDAD"/>
    <s v="NO SOLICITADAS"/>
  </r>
  <r>
    <x v="18"/>
    <s v="02-02-01-003-005"/>
    <s v="02-02-01-003-005-03"/>
    <s v="Materiales y suministros - Jabón, preparados para limpieza, perfumes y preparados de tocador"/>
    <s v="COLONIA SPLASH PARA PERRO"/>
    <n v="53131620"/>
    <s v="MÍNIMA CUANTÍA"/>
    <n v="3"/>
    <n v="8"/>
    <n v="10"/>
    <n v="5"/>
    <n v="245000"/>
    <s v="UNIDAD"/>
    <s v="NO SOLICITADAS"/>
  </r>
  <r>
    <x v="18"/>
    <s v="02-02-01-003-005"/>
    <s v="02-02-01-003-005-03"/>
    <s v="Materiales y suministros - Jabón, preparados para limpieza, perfumes y preparados de tocador"/>
    <s v="PROTECTOR SILICONA LIQUIDA PARA CARROS "/>
    <n v="47131800"/>
    <s v="MÍNIMA CUANTÍA"/>
    <n v="4"/>
    <n v="7"/>
    <n v="10"/>
    <n v="5"/>
    <n v="107500.00000000001"/>
    <s v="UNIDAD"/>
    <s v="NO SOLICITADAS"/>
  </r>
  <r>
    <x v="18"/>
    <s v="02-02-01-003-005"/>
    <s v="02-02-01-003-005-03"/>
    <s v="Materiales y suministros - Jabón, preparados para limpieza, perfumes y preparados de tocador"/>
    <s v="BIOASEPCIA PARA PELUQUERIA"/>
    <n v="12181500"/>
    <s v="MÍNIMA CUANTÍA"/>
    <n v="4"/>
    <n v="7"/>
    <n v="10"/>
    <n v="6"/>
    <n v="90000"/>
    <s v="UNIDAD"/>
    <s v="NO SOLICITADAS"/>
  </r>
  <r>
    <x v="18"/>
    <s v="02-02-01-003-005"/>
    <s v="02-02-01-003-005-03"/>
    <s v="Materiales y suministros - Jabón, preparados para limpieza, perfumes y preparados de tocador"/>
    <s v="AMBIENTADOR PARA VEHICULO "/>
    <n v="47131812"/>
    <s v="MÍNIMA CUANTÍA"/>
    <n v="4"/>
    <n v="7"/>
    <n v="10"/>
    <n v="28"/>
    <n v="350000"/>
    <s v="UNIDAD"/>
    <s v="NO SOLICITADAS"/>
  </r>
  <r>
    <x v="18"/>
    <s v="02-02-01-003-005"/>
    <s v="02-02-01-003-005-03"/>
    <s v="Materiales y suministros - Jabón, preparados para limpieza, perfumes y preparados de tocador"/>
    <s v="DESINFECTANTE DE SUPERFICIES"/>
    <n v="53131626"/>
    <s v="MÍNIMA CUANTÍA"/>
    <n v="4"/>
    <n v="7"/>
    <n v="10"/>
    <n v="10"/>
    <n v="178500"/>
    <s v="UNIDAD"/>
    <s v="NO SOLICITADAS"/>
  </r>
  <r>
    <x v="18"/>
    <s v="02-02-01-003-005"/>
    <s v="02-02-01-003-005-03"/>
    <s v="Materiales y suministros - Jabón, preparados para limpieza, perfumes y preparados de tocador"/>
    <s v="AMBIENTADOR AEROSOL"/>
    <n v="47131812"/>
    <s v="MÍNIMA CUANTÍA"/>
    <n v="4"/>
    <n v="7"/>
    <n v="10"/>
    <n v="17"/>
    <n v="173400.00000000003"/>
    <s v="UNIDAD"/>
    <s v="NO SOLICITADAS"/>
  </r>
  <r>
    <x v="18"/>
    <s v="02-02-01-003-005"/>
    <s v="02-02-01-003-005-03"/>
    <s v="Materiales y suministros - Jabón, preparados para limpieza, perfumes y preparados de tocador"/>
    <s v="AMBIENTADOR ELECTRICO"/>
    <n v="47131812"/>
    <s v="MÍNIMA CUANTÍA"/>
    <n v="4"/>
    <n v="7"/>
    <n v="10"/>
    <n v="20"/>
    <n v="544020"/>
    <s v="UNIDAD"/>
    <s v="NO SOLICITADAS"/>
  </r>
  <r>
    <x v="18"/>
    <s v="02-02-01-003-005"/>
    <s v="02-02-01-003-005-03"/>
    <s v="Materiales y suministros - Jabón, preparados para limpieza, perfumes y preparados de tocador"/>
    <s v="SHAMPOO SOBRE                           "/>
    <n v="53131602"/>
    <s v="MÍNIMA CUANTÍA"/>
    <n v="4"/>
    <n v="7"/>
    <n v="10"/>
    <n v="10"/>
    <n v="187000"/>
    <s v="UNIDAD"/>
    <s v="NO SOLICITADAS"/>
  </r>
  <r>
    <x v="18"/>
    <s v="02-02-01-003-005"/>
    <s v="02-02-01-003-005-03"/>
    <s v="Materiales y suministros - Jabón, preparados para limpieza, perfumes y preparados de tocador"/>
    <s v="SHAMPOO PARA CABELLO"/>
    <n v="53131602"/>
    <s v="MÍNIMA CUANTÍA"/>
    <n v="4"/>
    <n v="7"/>
    <n v="10"/>
    <n v="10"/>
    <n v="250000"/>
    <s v="UNIDAD"/>
    <s v="NO SOLICITADAS"/>
  </r>
  <r>
    <x v="18"/>
    <s v="02-02-01-003-005"/>
    <s v="02-02-01-003-005-03"/>
    <s v="Materiales y suministros - Jabón, preparados para limpieza, perfumes y preparados de tocador"/>
    <s v="CREMA DENTRAL"/>
    <n v="53131502"/>
    <s v="MÍNIMA CUANTÍA"/>
    <n v="4"/>
    <n v="7"/>
    <n v="10"/>
    <n v="70"/>
    <n v="546000.00000000012"/>
    <s v="UNIDAD"/>
    <s v="NO SOLICITADAS"/>
  </r>
  <r>
    <x v="18"/>
    <s v="02-02-01-003-005"/>
    <s v="02-02-01-003-005-03"/>
    <s v="Materiales y suministros - Jabón, preparados para limpieza, perfumes y preparados de tocador"/>
    <s v="DESODORANTE SOBRE EN GEL"/>
    <n v="53131606"/>
    <s v="MÍNIMA CUANTÍA"/>
    <n v="4"/>
    <n v="7"/>
    <n v="10"/>
    <n v="5"/>
    <n v="85000"/>
    <s v="UNIDAD"/>
    <s v="NO SOLICITADAS"/>
  </r>
  <r>
    <x v="18"/>
    <s v="02-02-01-003-005"/>
    <s v="02-02-01-003-005-03"/>
    <s v="Materiales y suministros - Jabón, preparados para limpieza, perfumes y preparados de tocador"/>
    <s v="DETERGENTE EN POLVO PARA LAVADORA                 "/>
    <n v="47131800"/>
    <s v="MÍNIMA CUANTÍA"/>
    <n v="4"/>
    <n v="7"/>
    <n v="10"/>
    <n v="49"/>
    <n v="735000"/>
    <s v="UNIDAD"/>
    <s v="NO SOLICITADAS"/>
  </r>
  <r>
    <x v="18"/>
    <s v="02-02-01-003-005"/>
    <s v="02-02-01-003-005-03"/>
    <s v="Materiales y suministros - Jabón, preparados para limpieza, perfumes y preparados de tocador"/>
    <s v="DETERGENTE LÍQUIDO LAVADORA"/>
    <n v="47131800"/>
    <s v="MÍNIMA CUANTÍA"/>
    <n v="4"/>
    <n v="7"/>
    <n v="10"/>
    <n v="40"/>
    <n v="800000"/>
    <s v="UNIDAD"/>
    <s v="NO SOLICITADAS"/>
  </r>
  <r>
    <x v="18"/>
    <s v="02-02-01-003-005"/>
    <s v="02-02-01-003-005-03"/>
    <s v="Materiales y suministros - Jabón, preparados para limpieza, perfumes y preparados de tocador"/>
    <s v="DETERGENTE EN POLVO CON BICARBONATO"/>
    <n v="47131800"/>
    <s v="MÍNIMA CUANTÍA"/>
    <n v="4"/>
    <n v="7"/>
    <n v="10"/>
    <n v="23"/>
    <n v="248400"/>
    <s v="UNIDAD"/>
    <s v="NO SOLICITADAS"/>
  </r>
  <r>
    <x v="18"/>
    <s v="02-02-01-003-005"/>
    <s v="02-02-01-003-005-03"/>
    <s v="Materiales y suministros - Jabón, preparados para limpieza, perfumes y preparados de tocador"/>
    <s v="JABON LIQUIDO LAVALOZA                           "/>
    <n v="53131608"/>
    <s v="MÍNIMA CUANTÍA"/>
    <n v="4"/>
    <n v="7"/>
    <n v="10"/>
    <n v="90"/>
    <n v="855000"/>
    <s v="UNIDAD"/>
    <s v="NO SOLICITADAS"/>
  </r>
  <r>
    <x v="18"/>
    <s v="02-02-01-003-005"/>
    <s v="02-02-01-003-005-03"/>
    <s v="Materiales y suministros - Jabón, preparados para limpieza, perfumes y preparados de tocador"/>
    <s v="JABON BARRA HOTELERO"/>
    <n v="53131608"/>
    <s v="MÍNIMA CUANTÍA"/>
    <n v="4"/>
    <n v="7"/>
    <n v="10"/>
    <n v="6"/>
    <n v="76500"/>
    <s v="UNIDAD"/>
    <s v="NO SOLICITADAS"/>
  </r>
  <r>
    <x v="18"/>
    <s v="02-02-01-003-005"/>
    <s v="02-02-01-003-005-03"/>
    <s v="Materiales y suministros - Jabón, preparados para limpieza, perfumes y preparados de tocador"/>
    <s v="LIMPIAVIDRIOS"/>
    <n v="47131800"/>
    <s v="MÍNIMA CUANTÍA"/>
    <n v="4"/>
    <n v="7"/>
    <n v="10"/>
    <n v="22"/>
    <n v="118800"/>
    <s v="UNIDAD"/>
    <s v="NO SOLICITADAS"/>
  </r>
  <r>
    <x v="18"/>
    <s v="02-02-01-003-005"/>
    <s v="02-02-01-003-005-03"/>
    <s v="Materiales y suministros - Jabón, preparados para limpieza, perfumes y preparados de tocador"/>
    <s v="POLVO DESODORANTE PARA PIES X 200 GM"/>
    <n v="11101518"/>
    <s v="MÍNIMA CUANTÍA"/>
    <n v="4"/>
    <n v="7"/>
    <n v="10"/>
    <n v="15"/>
    <n v="150000"/>
    <s v="UNIDAD"/>
    <s v="NO SOLICITADAS"/>
  </r>
  <r>
    <x v="18"/>
    <s v="02-02-01-003-005"/>
    <s v="02-02-01-003-005-03"/>
    <s v="Materiales y suministros - Jabón, preparados para limpieza, perfumes y preparados de tocador"/>
    <s v="TALCO  X 30 GRA.                                            "/>
    <n v="11101518"/>
    <s v="MÍNIMA CUANTÍA"/>
    <n v="4"/>
    <n v="7"/>
    <n v="10"/>
    <n v="14"/>
    <n v="63000"/>
    <s v="UNIDAD"/>
    <s v="NO SOLICITADAS"/>
  </r>
  <r>
    <x v="18"/>
    <s v="02-02-01-003-005"/>
    <s v="02-02-01-003-005-03"/>
    <s v="Materiales y suministros - Jabón, preparados para limpieza, perfumes y preparados de tocador"/>
    <s v="LIMPIADOR LÍQUIDO PARA PISOS                    "/>
    <n v="47131800"/>
    <s v="MÍNIMA CUANTÍA"/>
    <n v="4"/>
    <n v="7"/>
    <n v="10"/>
    <n v="47"/>
    <n v="479400"/>
    <s v="UNIDAD"/>
    <s v="NO SOLICITADAS"/>
  </r>
  <r>
    <x v="18"/>
    <s v="02-02-01-003-005"/>
    <s v="02-02-01-003-005-03"/>
    <s v="Materiales y suministros - Jabón, preparados para limpieza, perfumes y preparados de tocador"/>
    <s v="BLANQUEDOR"/>
    <n v="47131807"/>
    <s v="MÍNIMA CUANTÍA"/>
    <n v="4"/>
    <n v="7"/>
    <n v="10"/>
    <n v="60"/>
    <n v="366000"/>
    <s v="GALON"/>
    <s v="NO SOLICITADAS"/>
  </r>
  <r>
    <x v="18"/>
    <s v="02-02-01-003-005"/>
    <s v="02-02-01-003-005-03"/>
    <s v="Materiales y suministros - Jabón, preparados para limpieza, perfumes y preparados de tocador"/>
    <s v="LIMPIAVIDRIOS X 500 ML CON ATOMIZADOR"/>
    <n v="47131824"/>
    <s v="SELECCIÓN ABREVIADA SUBASTA INVERSA (NO DISPONIBLE)"/>
    <n v="3"/>
    <n v="6"/>
    <n v="10"/>
    <n v="20"/>
    <n v="359380"/>
    <s v="UNIDAD"/>
    <s v="NO SOLICITADAS"/>
  </r>
  <r>
    <x v="18"/>
    <s v="02-02-01-003-005"/>
    <s v="02-02-01-003-005-03"/>
    <s v="Materiales y suministros - Jabón, preparados para limpieza, perfumes y preparados de tocador"/>
    <s v="LIMPIA CONTACTOS "/>
    <n v="47131825"/>
    <s v="SELECCIÓN ABREVIADA SUBASTA INVERSA (NO DISPONIBLE)"/>
    <n v="3"/>
    <n v="6"/>
    <n v="10"/>
    <n v="2"/>
    <n v="129948"/>
    <s v="UNIDAD"/>
    <s v="NO SOLICITADAS"/>
  </r>
  <r>
    <x v="18"/>
    <s v="02-02-01-003-005"/>
    <s v="02-02-01-003-005-03"/>
    <s v="Materiales y suministros - Jabón, preparados para limpieza, perfumes y preparados de tocador"/>
    <s v="SHAMPOO PARA LAVADO AERONAVES MIL-PRF-85570 TIPO 2CANECA X 55 GL "/>
    <n v="15121517"/>
    <s v="SELECCIÓN ABREVIADA MENOR CUANTÍA"/>
    <n v="4"/>
    <n v="6"/>
    <n v="10"/>
    <n v="2"/>
    <n v="9129918"/>
    <s v="UNIDAD"/>
    <s v="NO SOLICITADAS"/>
  </r>
  <r>
    <x v="18"/>
    <s v="02-02-01-003-005"/>
    <s v="02-02-01-003-005-03"/>
    <s v="Materiales y suministros - Jabón, preparados para limpieza, perfumes y preparados de tocador"/>
    <s v="BRILLA METAL 50 GRAMOS"/>
    <n v="47131814"/>
    <s v="SELECCIÓN ABREVIADA - ACUERDO MARCO"/>
    <n v="6"/>
    <n v="4"/>
    <n v="10"/>
    <n v="6"/>
    <n v="21000"/>
    <s v="UNIDAD"/>
    <s v="NO SOLICITADAS"/>
  </r>
  <r>
    <x v="18"/>
    <s v="02-02-01-003-005"/>
    <s v="02-02-01-003-005-03"/>
    <s v="Materiales y suministros - Jabón, preparados para limpieza, perfumes y preparados de tocador"/>
    <s v="LIMPIADOR LIMPIA MAX PAVCO 1/4 DE GALON"/>
    <n v="47131801"/>
    <s v="MÍNIMA CUANTÍA"/>
    <n v="8"/>
    <n v="2"/>
    <n v="10"/>
    <n v="1"/>
    <n v="79730"/>
    <s v="UNIDAD"/>
    <s v="NO SOLICITADAS"/>
  </r>
  <r>
    <x v="18"/>
    <s v="02-02-01-003-005"/>
    <s v="02-02-01-003-005-04"/>
    <s v="Materiales y suministros - Productos químicos n. C. P."/>
    <s v="ADHESIVO A BASE DE CONCRETO"/>
    <n v="31201600"/>
    <s v="MÍNIMA CUANTÍA"/>
    <n v="4"/>
    <n v="8"/>
    <n v="10"/>
    <n v="1"/>
    <n v="53103.75"/>
    <s v="KILOGRAMO"/>
    <s v="NO SOLICITADAS"/>
  </r>
  <r>
    <x v="18"/>
    <s v="02-02-01-003-005"/>
    <s v="02-02-01-003-005-04"/>
    <s v="Materiales y suministros - Productos químicos n. C. P."/>
    <s v="BOQUILLA PARA JUNTAS CERAMICA DE 1 A 5mm"/>
    <n v="60131509"/>
    <s v="MÍNIMA CUANTÍA"/>
    <n v="4"/>
    <n v="8"/>
    <n v="10"/>
    <n v="1"/>
    <n v="21598.5"/>
    <s v="UNIDAD"/>
    <s v="NO SOLICITADAS"/>
  </r>
  <r>
    <x v="18"/>
    <s v="02-02-01-003-005"/>
    <s v="02-02-01-003-005-04"/>
    <s v="Materiales y suministros - Productos químicos n. C. P."/>
    <s v="EPOXICO PARA ANCLAJES "/>
    <n v="31201601"/>
    <s v="MÍNIMA CUANTÍA"/>
    <n v="4"/>
    <n v="8"/>
    <n v="10"/>
    <n v="2"/>
    <n v="116025"/>
    <s v="UNIDAD"/>
    <s v="NO SOLICITADAS"/>
  </r>
  <r>
    <x v="18"/>
    <s v="02-02-01-003-005"/>
    <s v="02-02-01-003-005-04"/>
    <s v="Materiales y suministros - Productos químicos n. C. P."/>
    <s v="ESPUMA EXPANSIVA MULTIPROPOSITO x 250 cc"/>
    <n v="13111300"/>
    <s v="MÍNIMA CUANTÍA"/>
    <n v="4"/>
    <n v="8"/>
    <n v="10"/>
    <n v="1"/>
    <n v="16689.75"/>
    <s v="UNIDAD"/>
    <s v="NO SOLICITADAS"/>
  </r>
  <r>
    <x v="18"/>
    <s v="02-02-01-003-005"/>
    <s v="02-02-01-003-005-04"/>
    <s v="Materiales y suministros - Productos químicos n. C. P."/>
    <s v="ESTAÑO EN BARRA 30 D:6 X 400 PARA SOLDAR CANALES Y LATON DE COBRE"/>
    <n v="30263201"/>
    <s v="MÍNIMA CUANTÍA"/>
    <n v="4"/>
    <n v="8"/>
    <n v="10"/>
    <n v="1"/>
    <n v="89250"/>
    <s v="KILOGRAMO"/>
    <s v="NO SOLICITADAS"/>
  </r>
  <r>
    <x v="18"/>
    <s v="02-02-01-003-005"/>
    <s v="02-02-01-003-005-04"/>
    <s v="Materiales y suministros - Productos químicos n. C. P."/>
    <s v="FUNDENTE PARA SOLDADURA DE BRONCE (LIBRA)"/>
    <n v="23271811"/>
    <s v="MÍNIMA CUANTÍA"/>
    <n v="4"/>
    <n v="8"/>
    <n v="10"/>
    <n v="1"/>
    <n v="17850"/>
    <s v="UNIDAD"/>
    <s v="NO SOLICITADAS"/>
  </r>
  <r>
    <x v="18"/>
    <s v="02-02-01-003-005"/>
    <s v="02-02-01-003-005-04"/>
    <s v="Materiales y suministros - Productos químicos n. C. P."/>
    <s v="FUNDENTE PARA SOLDADURA DE PLATA FLUX HT BAJAS  TEMPERATURAS (LIBRA)"/>
    <n v="23271811"/>
    <s v="MÍNIMA CUANTÍA"/>
    <n v="4"/>
    <n v="8"/>
    <n v="10"/>
    <n v="1"/>
    <n v="32130"/>
    <s v="UNIDAD"/>
    <s v="NO SOLICITADAS"/>
  </r>
  <r>
    <x v="18"/>
    <s v="02-02-01-003-005"/>
    <s v="02-02-01-003-005-04"/>
    <s v="Materiales y suministros - Productos químicos n. C. P."/>
    <s v="GAS MAP PRO KIT"/>
    <n v="15111500"/>
    <s v="MÍNIMA CUANTÍA"/>
    <n v="4"/>
    <n v="8"/>
    <n v="10"/>
    <n v="2"/>
    <n v="215985"/>
    <s v="UNIDAD"/>
    <s v="NO SOLICITADAS"/>
  </r>
  <r>
    <x v="18"/>
    <s v="02-02-01-003-005"/>
    <s v="02-02-01-003-005-04"/>
    <s v="Materiales y suministros - Productos químicos n. C. P."/>
    <s v="IMPERMEABILIZANTE BASE ACRILICA"/>
    <n v="13111000"/>
    <s v="MÍNIMA CUANTÍA"/>
    <n v="4"/>
    <n v="8"/>
    <n v="10"/>
    <n v="1"/>
    <n v="52113.08"/>
    <s v="GALON"/>
    <s v="NO SOLICITADAS"/>
  </r>
  <r>
    <x v="18"/>
    <s v="02-02-01-003-005"/>
    <s v="02-02-01-003-005-04"/>
    <s v="Materiales y suministros - Productos químicos n. C. P."/>
    <s v="IMPERMEABILIZANTE MUROS CON HUMEDAD"/>
    <n v="13111000"/>
    <s v="MÍNIMA CUANTÍA"/>
    <n v="4"/>
    <n v="8"/>
    <n v="10"/>
    <n v="1"/>
    <n v="77558.25"/>
    <s v="GALON"/>
    <s v="NO SOLICITADAS"/>
  </r>
  <r>
    <x v="18"/>
    <s v="02-02-01-003-005"/>
    <s v="02-02-01-003-005-04"/>
    <s v="Materiales y suministros - Productos químicos n. C. P."/>
    <s v="IMPERMEABILIZANTES EN PASTA"/>
    <n v="13111000"/>
    <s v="MÍNIMA CUANTÍA"/>
    <n v="4"/>
    <n v="8"/>
    <n v="10"/>
    <n v="1"/>
    <n v="71400"/>
    <s v="UNIDAD"/>
    <s v="NO SOLICITADAS"/>
  </r>
  <r>
    <x v="18"/>
    <s v="02-02-01-003-005"/>
    <s v="02-02-01-003-005-04"/>
    <s v="Materiales y suministros - Productos químicos n. C. P."/>
    <s v="PEGANTE BLANCO PARA MADERA"/>
    <n v="31201610"/>
    <s v="MÍNIMA CUANTÍA"/>
    <n v="4"/>
    <n v="8"/>
    <n v="10"/>
    <n v="1"/>
    <n v="47614.879999999997"/>
    <s v="GALON"/>
    <s v="NO SOLICITADAS"/>
  </r>
  <r>
    <x v="18"/>
    <s v="02-02-01-003-005"/>
    <s v="02-02-01-003-005-04"/>
    <s v="Materiales y suministros - Productos químicos n. C. P."/>
    <s v="PEGANTE DE CAUCHO MULTIUSOS TIPO XL"/>
    <n v="31201610"/>
    <s v="MÍNIMA CUANTÍA"/>
    <n v="4"/>
    <n v="8"/>
    <n v="10"/>
    <n v="1"/>
    <n v="22089.38"/>
    <s v="UNIDAD"/>
    <s v="NO SOLICITADAS"/>
  </r>
  <r>
    <x v="18"/>
    <s v="02-02-01-003-005"/>
    <s v="02-02-01-003-005-04"/>
    <s v="Materiales y suministros - Productos químicos n. C. P."/>
    <s v="PEGANTE PARA CERAMICA BLANCO X 25 KG"/>
    <n v="31201610"/>
    <s v="MÍNIMA CUANTÍA"/>
    <n v="4"/>
    <n v="8"/>
    <n v="10"/>
    <n v="5"/>
    <n v="169575"/>
    <s v="UNIDAD"/>
    <s v="NO SOLICITADAS"/>
  </r>
  <r>
    <x v="18"/>
    <s v="02-02-01-003-005"/>
    <s v="02-02-01-003-005-04"/>
    <s v="Materiales y suministros - Productos químicos n. C. P."/>
    <s v="REMOVEDOR PVC"/>
    <n v="47131805"/>
    <s v="MÍNIMA CUANTÍA"/>
    <n v="4"/>
    <n v="8"/>
    <n v="10"/>
    <n v="5"/>
    <n v="173591.25"/>
    <s v="UNIDAD"/>
    <s v="NO SOLICITADAS"/>
  </r>
  <r>
    <x v="18"/>
    <s v="02-02-01-003-005"/>
    <s v="02-02-01-003-005-04"/>
    <s v="Materiales y suministros - Productos químicos n. C. P."/>
    <s v="RESINA PARA MADERA"/>
    <n v="13111000"/>
    <s v="MÍNIMA CUANTÍA"/>
    <n v="4"/>
    <n v="8"/>
    <n v="10"/>
    <n v="2"/>
    <n v="374850"/>
    <s v="UNIDAD"/>
    <s v="NO SOLICITADAS"/>
  </r>
  <r>
    <x v="18"/>
    <s v="02-02-01-003-005"/>
    <s v="02-02-01-003-005-04"/>
    <s v="Materiales y suministros - Productos químicos n. C. P."/>
    <s v="SILICONA TIPO ANTIHONGOS PARA ZONA HUMEDAS x 300 C.C."/>
    <n v="31133710"/>
    <s v="MÍNIMA CUANTÍA"/>
    <n v="4"/>
    <n v="8"/>
    <n v="10"/>
    <n v="2"/>
    <n v="15756.2"/>
    <s v="UNIDAD"/>
    <s v="NO SOLICITADAS"/>
  </r>
  <r>
    <x v="18"/>
    <s v="02-02-01-003-005"/>
    <s v="02-02-01-003-005-04"/>
    <s v="Materiales y suministros - Productos químicos n. C. P."/>
    <s v="SILICONA TIPO SIKAFLEX O SIMILAR PARA CONTACTO CON SUPERFICIES HUMEDAS"/>
    <n v="31133710"/>
    <s v="MÍNIMA CUANTÍA"/>
    <n v="4"/>
    <n v="8"/>
    <n v="10"/>
    <n v="2"/>
    <n v="46927.66"/>
    <s v="UNIDAD"/>
    <s v="NO SOLICITADAS"/>
  </r>
  <r>
    <x v="18"/>
    <s v="02-02-01-003-005"/>
    <s v="02-02-01-003-005-04"/>
    <s v="Materiales y suministros - Productos químicos n. C. P."/>
    <s v="SOLDADURA 302 x 1/8 "/>
    <n v="23271811"/>
    <s v="MÍNIMA CUANTÍA"/>
    <n v="4"/>
    <n v="8"/>
    <n v="10"/>
    <n v="5"/>
    <n v="48641.25"/>
    <s v="KILOGRAMO"/>
    <s v="NO SOLICITADAS"/>
  </r>
  <r>
    <x v="18"/>
    <s v="02-02-01-003-005"/>
    <s v="02-02-01-003-005-04"/>
    <s v="Materiales y suministros - Productos químicos n. C. P."/>
    <s v="SOLDADURA 302 x 3/32"/>
    <n v="23271811"/>
    <s v="MÍNIMA CUANTÍA"/>
    <n v="4"/>
    <n v="8"/>
    <n v="10"/>
    <n v="5"/>
    <n v="161542.5"/>
    <s v="KILOGRAMO"/>
    <s v="NO SOLICITADAS"/>
  </r>
  <r>
    <x v="18"/>
    <s v="02-02-01-003-005"/>
    <s v="02-02-01-003-005-04"/>
    <s v="Materiales y suministros - Productos químicos n. C. P."/>
    <s v="SOLDADURA 6011 x 1/8 "/>
    <n v="23271811"/>
    <s v="MÍNIMA CUANTÍA"/>
    <n v="4"/>
    <n v="8"/>
    <n v="10"/>
    <n v="5"/>
    <n v="72961.899999999994"/>
    <s v="KILOGRAMO"/>
    <s v="NO SOLICITADAS"/>
  </r>
  <r>
    <x v="18"/>
    <s v="02-02-01-003-005"/>
    <s v="02-02-01-003-005-04"/>
    <s v="Materiales y suministros - Productos químicos n. C. P."/>
    <s v="SOLDADURA 6011 x 3/32"/>
    <n v="23271811"/>
    <s v="MÍNIMA CUANTÍA"/>
    <n v="4"/>
    <n v="8"/>
    <n v="10"/>
    <n v="5"/>
    <n v="77602.899999999994"/>
    <s v="KILOGRAMO"/>
    <s v="NO SOLICITADAS"/>
  </r>
  <r>
    <x v="18"/>
    <s v="02-02-01-003-005"/>
    <s v="02-02-01-003-005-04"/>
    <s v="Materiales y suministros - Productos químicos n. C. P."/>
    <s v="SOLDADURA 6013 x 1/8 "/>
    <n v="23271811"/>
    <s v="MÍNIMA CUANTÍA"/>
    <n v="4"/>
    <n v="8"/>
    <n v="10"/>
    <n v="5"/>
    <n v="72961.899999999994"/>
    <s v="KILOGRAMO"/>
    <s v="NO SOLICITADAS"/>
  </r>
  <r>
    <x v="18"/>
    <s v="02-02-01-003-005"/>
    <s v="02-02-01-003-005-04"/>
    <s v="Materiales y suministros - Productos químicos n. C. P."/>
    <s v="SOLDADURA 6013 x 3/32"/>
    <n v="23271811"/>
    <s v="MÍNIMA CUANTÍA"/>
    <n v="4"/>
    <n v="8"/>
    <n v="10"/>
    <n v="5"/>
    <n v="77602.899999999994"/>
    <s v="KILOGRAMO"/>
    <s v="NO SOLICITADAS"/>
  </r>
  <r>
    <x v="18"/>
    <s v="02-02-01-003-005"/>
    <s v="02-02-01-003-005-04"/>
    <s v="Materiales y suministros - Productos químicos n. C. P."/>
    <s v="SOLDADURA 680 PARA ACERO 1/8 "/>
    <n v="23271811"/>
    <s v="MÍNIMA CUANTÍA"/>
    <n v="4"/>
    <n v="8"/>
    <n v="10"/>
    <n v="5"/>
    <n v="89250"/>
    <s v="KILOGRAMO"/>
    <s v="NO SOLICITADAS"/>
  </r>
  <r>
    <x v="18"/>
    <s v="02-02-01-003-005"/>
    <s v="02-02-01-003-005-04"/>
    <s v="Materiales y suministros - Productos químicos n. C. P."/>
    <s v="SOLDADURA 7018 x 1/8 "/>
    <n v="23271811"/>
    <s v="MÍNIMA CUANTÍA"/>
    <n v="4"/>
    <n v="8"/>
    <n v="10"/>
    <n v="5"/>
    <n v="68869.75"/>
    <s v="KILOGRAMO"/>
    <s v="NO SOLICITADAS"/>
  </r>
  <r>
    <x v="18"/>
    <s v="02-02-01-003-005"/>
    <s v="02-02-01-003-005-04"/>
    <s v="Materiales y suministros - Productos químicos n. C. P."/>
    <s v="SOLDADURA 7018 x 3/32"/>
    <n v="23271811"/>
    <s v="MÍNIMA CUANTÍA"/>
    <n v="4"/>
    <n v="8"/>
    <n v="10"/>
    <n v="5"/>
    <n v="77393.149999999994"/>
    <s v="KILOGRAMO"/>
    <s v="NO SOLICITADAS"/>
  </r>
  <r>
    <x v="18"/>
    <s v="02-02-01-003-005"/>
    <s v="02-02-01-003-005-04"/>
    <s v="Materiales y suministros - Productos químicos n. C. P."/>
    <s v="SOLDADURA ACERO INOX 308 X 1/8 "/>
    <n v="23271811"/>
    <s v="MÍNIMA CUANTÍA"/>
    <n v="4"/>
    <n v="8"/>
    <n v="10"/>
    <n v="1"/>
    <n v="89250"/>
    <s v="KILOGRAMO"/>
    <s v="NO SOLICITADAS"/>
  </r>
  <r>
    <x v="18"/>
    <s v="02-02-01-003-005"/>
    <s v="02-02-01-003-005-04"/>
    <s v="Materiales y suministros - Productos químicos n. C. P."/>
    <s v="SOLDADURA ACERO INOX 308 X 3/32"/>
    <n v="23271811"/>
    <s v="MÍNIMA CUANTÍA"/>
    <n v="4"/>
    <n v="8"/>
    <n v="10"/>
    <n v="1"/>
    <n v="62475"/>
    <s v="KILOGRAMO"/>
    <s v="NO SOLICITADAS"/>
  </r>
  <r>
    <x v="18"/>
    <s v="02-02-01-003-005"/>
    <s v="02-02-01-003-005-04"/>
    <s v="Materiales y suministros - Productos químicos n. C. P."/>
    <s v="SOLDADURA ACERO REF 680 X 1/8"/>
    <n v="23271811"/>
    <s v="MÍNIMA CUANTÍA"/>
    <n v="4"/>
    <n v="8"/>
    <n v="10"/>
    <n v="1"/>
    <n v="312375"/>
    <s v="KILOGRAMO"/>
    <s v="NO SOLICITADAS"/>
  </r>
  <r>
    <x v="18"/>
    <s v="02-02-01-003-005"/>
    <s v="02-02-01-003-005-04"/>
    <s v="Materiales y suministros - Productos químicos n. C. P."/>
    <s v="SOLDADURA ELECTRODO PARA ALUMINIO E 4043 X 1/8 "/>
    <n v="23271811"/>
    <s v="MÍNIMA CUANTÍA"/>
    <n v="4"/>
    <n v="8"/>
    <n v="10"/>
    <n v="1"/>
    <n v="3123.75"/>
    <s v="KILOGRAMO"/>
    <s v="NO SOLICITADAS"/>
  </r>
  <r>
    <x v="18"/>
    <s v="02-02-01-003-005"/>
    <s v="02-02-01-003-005-04"/>
    <s v="Materiales y suministros - Productos químicos n. C. P."/>
    <s v="SOLDADURA LIQUIDA CPVC x 1/8 GALON"/>
    <n v="31201616"/>
    <s v="MÍNIMA CUANTÍA"/>
    <n v="4"/>
    <n v="8"/>
    <n v="10"/>
    <n v="3"/>
    <n v="132536.25"/>
    <s v="UNIDAD"/>
    <s v="NO SOLICITADAS"/>
  </r>
  <r>
    <x v="18"/>
    <s v="02-02-01-003-005"/>
    <s v="02-02-01-003-005-04"/>
    <s v="Materiales y suministros - Productos químicos n. C. P."/>
    <s v="SOLDADURA LIQUIDA PVC (1/64 GALON)"/>
    <n v="31201616"/>
    <s v="MÍNIMA CUANTÍA"/>
    <n v="4"/>
    <n v="8"/>
    <n v="10"/>
    <n v="3"/>
    <n v="35343"/>
    <s v="UNIDAD"/>
    <s v="NO SOLICITADAS"/>
  </r>
  <r>
    <x v="18"/>
    <s v="02-02-01-003-005"/>
    <s v="02-02-01-003-005-04"/>
    <s v="Materiales y suministros - Productos químicos n. C. P."/>
    <s v="SOLDADURA LIQUIDA PVC x 1/8 GALON"/>
    <n v="31201616"/>
    <s v="MÍNIMA CUANTÍA"/>
    <n v="4"/>
    <n v="8"/>
    <n v="10"/>
    <n v="3"/>
    <n v="121344.29999999999"/>
    <s v="UNIDAD"/>
    <s v="NO SOLICITADAS"/>
  </r>
  <r>
    <x v="18"/>
    <s v="02-02-01-003-005"/>
    <s v="02-02-01-003-005-04"/>
    <s v="Materiales y suministros - Productos químicos n. C. P."/>
    <s v="SOLDADURA MASILLA EPOXICA"/>
    <n v="23271811"/>
    <s v="MÍNIMA CUANTÍA"/>
    <n v="4"/>
    <n v="8"/>
    <n v="10"/>
    <n v="1"/>
    <n v="34373.75"/>
    <s v="KILOGRAMO"/>
    <s v="NO SOLICITADAS"/>
  </r>
  <r>
    <x v="18"/>
    <s v="02-02-01-003-005"/>
    <s v="02-02-01-003-005-04"/>
    <s v="Materiales y suministros - Productos químicos n. C. P."/>
    <s v="SOLDADURA NIQUEL 100 X 1/8 "/>
    <n v="23271811"/>
    <s v="MÍNIMA CUANTÍA"/>
    <n v="4"/>
    <n v="8"/>
    <n v="10"/>
    <n v="1"/>
    <n v="35700"/>
    <s v="KILOGRAMO"/>
    <s v="NO SOLICITADAS"/>
  </r>
  <r>
    <x v="18"/>
    <s v="02-02-01-003-005"/>
    <s v="02-02-01-003-005-04"/>
    <s v="Materiales y suministros - Productos químicos n. C. P."/>
    <s v="ALODINE 1132 TOUCH-N-PREP-COATING (PEGANTE)  "/>
    <n v="47101606"/>
    <s v="SELECCIÓN ABREVIADA SUBASTA INVERSA (NO DISPONIBLE)"/>
    <n v="3"/>
    <n v="6"/>
    <n v="10"/>
    <n v="2"/>
    <n v="699720"/>
    <s v="UNIDAD"/>
    <s v="NO SOLICITADAS"/>
  </r>
  <r>
    <x v="18"/>
    <s v="02-02-01-003-005"/>
    <s v="02-02-01-003-005-04"/>
    <s v="Materiales y suministros - Productos químicos n. C. P."/>
    <s v="P/N: DAPCOTAC 3300. NSN: 8040-01-419-8062 X KIT"/>
    <n v="31201610"/>
    <s v="SELECCIÓN ABREVIADA SUBASTA INVERSA (NO DISPONIBLE)"/>
    <n v="3"/>
    <n v="6"/>
    <n v="10"/>
    <n v="1"/>
    <n v="799799"/>
    <s v="UNIDAD"/>
    <s v="NO SOLICITADAS"/>
  </r>
  <r>
    <x v="18"/>
    <s v="02-02-01-003-005"/>
    <s v="02-02-01-003-005-04"/>
    <s v="Materiales y suministros - Productos químicos n. C. P."/>
    <s v="ADHESIVE EA 934NA  "/>
    <n v="31201601"/>
    <s v="SELECCIÓN ABREVIADA MENOR CUANTÍA"/>
    <n v="4"/>
    <n v="6"/>
    <n v="10"/>
    <n v="5"/>
    <n v="6584073.6500000004"/>
    <s v="UNIDAD"/>
    <s v="NO SOLICITADAS"/>
  </r>
  <r>
    <x v="18"/>
    <s v="02-02-01-003-005"/>
    <s v="02-02-01-003-005-04"/>
    <s v="Materiales y suministros - Productos químicos n. C. P."/>
    <s v="ADHESIVE EA9309.3NA"/>
    <n v="31201601"/>
    <s v="SELECCIÓN ABREVIADA MENOR CUANTÍA"/>
    <n v="4"/>
    <n v="6"/>
    <n v="10"/>
    <n v="11"/>
    <n v="14678091.890000001"/>
    <s v="UNIDAD"/>
    <s v="NO SOLICITADAS"/>
  </r>
  <r>
    <x v="18"/>
    <s v="02-02-01-003-005"/>
    <s v="02-02-01-003-005-04"/>
    <s v="Materiales y suministros - Productos químicos n. C. P."/>
    <s v="ADHESIVE  EPOCAS 50A"/>
    <n v="31201601"/>
    <s v="SELECCIÓN ABREVIADA MENOR CUANTÍA"/>
    <n v="4"/>
    <n v="6"/>
    <n v="10"/>
    <n v="11"/>
    <n v="9173812.3399999999"/>
    <s v="UNIDAD"/>
    <s v="NO SOLICITADAS"/>
  </r>
  <r>
    <x v="18"/>
    <s v="02-02-01-003-005"/>
    <s v="02-02-01-003-005-04"/>
    <s v="Materiales y suministros - Productos químicos n. C. P."/>
    <s v="ADHESIVE 815C"/>
    <n v="31201601"/>
    <s v="SELECCIÓN ABREVIADA MENOR CUANTÍA"/>
    <n v="4"/>
    <n v="6"/>
    <n v="10"/>
    <n v="5"/>
    <n v="4169914.6999999997"/>
    <s v="UNIDAD"/>
    <s v="NO SOLICITADAS"/>
  </r>
  <r>
    <x v="18"/>
    <s v="02-02-01-003-005"/>
    <s v="02-02-01-003-005-04"/>
    <s v="Materiales y suministros - Productos químicos n. C. P."/>
    <s v="EPIKURE AGENT CURE 3282 "/>
    <n v="31211507"/>
    <s v="SELECCIÓN ABREVIADA MENOR CUANTÍA"/>
    <n v="4"/>
    <n v="6"/>
    <n v="10"/>
    <n v="5"/>
    <n v="1646013.95"/>
    <s v="GALON"/>
    <s v="NO SOLICITADAS"/>
  </r>
  <r>
    <x v="18"/>
    <s v="02-02-01-003-005"/>
    <s v="02-02-01-003-005-04"/>
    <s v="Materiales y suministros - Productos químicos n. C. P."/>
    <s v="ADHESIVE EPOCAST 169/946"/>
    <n v="31201601"/>
    <s v="SELECCIÓN ABREVIADA MENOR CUANTÍA"/>
    <n v="4"/>
    <n v="6"/>
    <n v="10"/>
    <n v="9"/>
    <n v="11851332.57"/>
    <s v="UNIDAD"/>
    <s v="NO SOLICITADAS"/>
  </r>
  <r>
    <x v="18"/>
    <s v="02-02-01-003-005"/>
    <s v="02-02-01-003-005-04"/>
    <s v="Materiales y suministros - Productos químicos n. C. P."/>
    <s v="RESINA 956"/>
    <n v="31201600"/>
    <s v="SELECCIÓN ABREVIADA MENOR CUANTÍA"/>
    <n v="4"/>
    <n v="6"/>
    <n v="10"/>
    <n v="4"/>
    <n v="5793986.2400000002"/>
    <s v="UNIDAD"/>
    <s v="NO SOLICITADAS"/>
  </r>
  <r>
    <x v="18"/>
    <s v="02-02-01-003-005"/>
    <s v="02-02-01-003-005-04"/>
    <s v="Materiales y suministros - Productos químicos n. C. P."/>
    <s v="LEAD FREE EPOXY PRIMER KIT P-1004 MIL-P-23377 TY II"/>
    <n v="31211507"/>
    <s v="SELECCIÓN ABREVIADA SUBASTA INVERSA (NO DISPONIBLE)"/>
    <n v="3"/>
    <n v="6"/>
    <n v="10"/>
    <n v="1"/>
    <n v="1449896"/>
    <s v="UNIDAD"/>
    <s v="NO SOLICITADAS"/>
  </r>
  <r>
    <x v="18"/>
    <s v="02-02-01-003-005"/>
    <s v="02-02-01-003-005-04"/>
    <s v="Materiales y suministros - Productos químicos n. C. P."/>
    <s v="PR-1440 A-2 GRAY AMS-S-8802 CLASS A2 SPEC FUEL TANK SEALANT X KIT"/>
    <n v="31211704"/>
    <s v="SELECCIÓN ABREVIADA MENOR CUANTÍA"/>
    <n v="4"/>
    <n v="6"/>
    <n v="10"/>
    <n v="7"/>
    <n v="3379822.5300000003"/>
    <s v="UNIDAD"/>
    <s v="NO SOLICITADAS"/>
  </r>
  <r>
    <x v="18"/>
    <s v="02-02-01-003-005"/>
    <s v="02-02-01-003-005-04"/>
    <s v="Materiales y suministros - Productos químicos n. C. P."/>
    <s v="ADHESIVO  LOCTITE 404 QUICK SET INSTANT ADHESIVE - 1/3 OZ - 46551  "/>
    <n v="31201622"/>
    <s v="SELECCIÓN ABREVIADA MENOR CUANTÍA"/>
    <n v="4"/>
    <n v="6"/>
    <n v="10"/>
    <n v="2"/>
    <n v="79008.86"/>
    <s v="UNIDAD"/>
    <s v="NO SOLICITADAS"/>
  </r>
  <r>
    <x v="18"/>
    <s v="02-02-01-003-005"/>
    <s v="02-02-01-003-005-04"/>
    <s v="Materiales y suministros - Productos químicos n. C. P."/>
    <s v="EPIBOND 156-1 A/B WHITE &quot;WIPE-ON&quot; PASTE ADHESIVE - QUART A+B KIT"/>
    <n v="31201600"/>
    <s v="SELECCIÓN ABREVIADA MENOR CUANTÍA"/>
    <n v="4"/>
    <n v="6"/>
    <n v="10"/>
    <n v="1"/>
    <n v="792722.07000000007"/>
    <s v="UNIDAD"/>
    <s v="NO SOLICITADAS"/>
  </r>
  <r>
    <x v="18"/>
    <s v="02-02-01-003-005"/>
    <s v="02-02-01-003-005-04"/>
    <s v="Materiales y suministros - Productos químicos n. C. P."/>
    <s v="ADHESIVE EC1357. NSN: 8040-00-165-8614"/>
    <n v="31201601"/>
    <s v="SELECCIÓN ABREVIADA MENOR CUANTÍA"/>
    <n v="4"/>
    <n v="6"/>
    <n v="10"/>
    <n v="7"/>
    <n v="3195471.3000000003"/>
    <s v="UNIDAD"/>
    <s v="NO SOLICITADAS"/>
  </r>
  <r>
    <x v="18"/>
    <s v="02-02-01-003-005"/>
    <s v="02-02-01-003-005-04"/>
    <s v="Materiales y suministros - Productos químicos n. C. P."/>
    <s v="TAPE PRESSURE SENSITIVE, ADHESIVE P/N :80-6109-1847-8. NSN:5970-01-623-9080 X ROLLO"/>
    <n v="31201600"/>
    <s v="SELECCIÓN ABREVIADA MENOR CUANTÍA"/>
    <n v="4"/>
    <n v="6"/>
    <n v="10"/>
    <n v="1"/>
    <n v="1185132.8999999999"/>
    <s v="UNIDAD"/>
    <s v="NO SOLICITADAS"/>
  </r>
  <r>
    <x v="18"/>
    <s v="02-02-01-003-005"/>
    <s v="02-02-01-003-005-04"/>
    <s v="Materiales y suministros - Productos químicos n. C. P."/>
    <s v=" TORQUE SEAL F900 (LINEA DE FE  ORANGE) X TUBO POR 0.5 OZ 8030-00-408-1137"/>
    <n v="31201600"/>
    <s v="SELECCIÓN ABREVIADA SUBASTA INVERSA (NO DISPONIBLE)"/>
    <n v="3"/>
    <n v="6"/>
    <n v="10"/>
    <n v="70"/>
    <n v="3848460"/>
    <s v="UNIDAD"/>
    <s v="NO SOLICITADAS"/>
  </r>
  <r>
    <x v="18"/>
    <s v="02-02-01-003-005"/>
    <s v="02-02-01-003-005-04"/>
    <s v="Materiales y suministros - Productos químicos n. C. P."/>
    <s v=" CORROSION PREVENTIVE COMPOUND COR-BAN  27L  X  6 OZ"/>
    <n v="47101606"/>
    <s v="SELECCIÓN ABREVIADA SUBASTA INVERSA (NO DISPONIBLE)"/>
    <n v="3"/>
    <n v="6"/>
    <n v="10"/>
    <n v="2"/>
    <n v="519792"/>
    <s v="UNIDAD"/>
    <s v="NO SOLICITADAS"/>
  </r>
  <r>
    <x v="18"/>
    <s v="02-02-01-003-005"/>
    <s v="02-02-01-003-005-04"/>
    <s v="Materiales y suministros - Productos químicos n. C. P."/>
    <s v="CORROSION PREVENTIVE COMPOUND,MIL-C-16173, CLASS 1, GRADE 3 X 5 GAL"/>
    <n v="47101606"/>
    <s v="SELECCIÓN ABREVIADA SUBASTA INVERSA (NO DISPONIBLE)"/>
    <n v="3"/>
    <n v="6"/>
    <n v="10"/>
    <n v="2"/>
    <n v="3515974"/>
    <s v="UNIDAD"/>
    <s v="NO SOLICITADAS"/>
  </r>
  <r>
    <x v="18"/>
    <s v="02-02-01-003-005"/>
    <s v="02-02-01-003-005-04"/>
    <s v="Materiales y suministros - Productos químicos n. C. P."/>
    <s v="CORROSION PREVENTIVE COMPOUND MIL-DTL-85054, TYPE 1, CLASS 134A X  1 QT"/>
    <n v="47101606"/>
    <s v="SELECCIÓN ABREVIADA SUBASTA INVERSA (NO DISPONIBLE)"/>
    <n v="3"/>
    <n v="6"/>
    <n v="10"/>
    <n v="7"/>
    <n v="944622"/>
    <s v="UNIDAD"/>
    <s v="NO SOLICITADAS"/>
  </r>
  <r>
    <x v="18"/>
    <s v="02-02-01-003-005"/>
    <s v="02-02-01-003-005-04"/>
    <s v="Materiales y suministros - Productos químicos n. C. P."/>
    <s v="CORROSION PREVENTIVE COMPOUND MIL-PRF-81309, TYPE 3, CLASS 2 X  1 QT"/>
    <n v="47101606"/>
    <s v="SELECCIÓN ABREVIADA SUBASTA INVERSA (NO DISPONIBLE)"/>
    <n v="3"/>
    <n v="6"/>
    <n v="10"/>
    <n v="7"/>
    <n v="979608"/>
    <s v="UNIDAD"/>
    <s v="NO SOLICITADAS"/>
  </r>
  <r>
    <x v="18"/>
    <s v="02-02-01-003-005"/>
    <s v="02-02-01-003-005-04"/>
    <s v="Materiales y suministros - Productos químicos n. C. P."/>
    <s v="CORROSION PREVENTIVE COMPOUND AMS-M-3171, TYPE 6 X QT"/>
    <n v="47101606"/>
    <s v="SELECCIÓN ABREVIADA SUBASTA INVERSA (NO DISPONIBLE)"/>
    <n v="3"/>
    <n v="6"/>
    <n v="10"/>
    <n v="2"/>
    <n v="1159774"/>
    <s v="UNIDAD"/>
    <s v="NO SOLICITADAS"/>
  </r>
  <r>
    <x v="18"/>
    <s v="02-02-01-003-005"/>
    <s v="02-02-01-003-005-04"/>
    <s v="Materiales y suministros - Productos químicos n. C. P."/>
    <s v="EPOXY PRIMER COATING KIT MIL-PRF-23377 KIT"/>
    <n v="12164903"/>
    <s v="SELECCIÓN ABREVIADA SUBASTA INVERSA (NO DISPONIBLE)"/>
    <n v="3"/>
    <n v="6"/>
    <n v="10"/>
    <n v="2"/>
    <n v="2099874"/>
    <s v="UNIDAD"/>
    <s v="NO SOLICITADAS"/>
  </r>
  <r>
    <x v="18"/>
    <s v="02-02-01-003-005"/>
    <s v="02-02-01-003-005-04"/>
    <s v="Materiales y suministros - Productos químicos n. C. P."/>
    <s v="TYPE II CLEANING COMPOUND SOLVENT MIL-PRF-680 X 1 GL"/>
    <n v="31211704"/>
    <s v="SELECCIÓN ABREVIADA SUBASTA INVERSA (NO DISPONIBLE)"/>
    <n v="3"/>
    <n v="6"/>
    <n v="10"/>
    <n v="5"/>
    <n v="1249500"/>
    <s v="UNIDAD"/>
    <s v="NO SOLICITADAS"/>
  </r>
  <r>
    <x v="18"/>
    <s v="02-02-01-003-005"/>
    <s v="02-02-01-003-005-04"/>
    <s v="Materiales y suministros - Productos químicos n. C. P."/>
    <s v="METHYL ETHYL KETONE P/N TT-M-261.  NSN 6810-00-281-2785 X 1 QT"/>
    <n v="12191501"/>
    <s v="SELECCIÓN ABREVIADA MENOR CUANTÍA"/>
    <n v="4"/>
    <n v="6"/>
    <n v="10"/>
    <n v="3"/>
    <n v="579396.72"/>
    <s v="UNIDAD"/>
    <s v="NO SOLICITADAS"/>
  </r>
  <r>
    <x v="18"/>
    <s v="02-02-01-003-005"/>
    <s v="02-02-01-003-005-04"/>
    <s v="Materiales y suministros - Productos químicos n. C. P."/>
    <s v="ADHESIVE SEALANT RTV162(01139)"/>
    <n v="31211704"/>
    <s v="SELECCIÓN ABREVIADA MENOR CUANTÍA"/>
    <n v="4"/>
    <n v="6"/>
    <n v="10"/>
    <n v="9"/>
    <n v="1461657.96"/>
    <s v="UNIDAD"/>
    <s v="NO SOLICITADAS"/>
  </r>
  <r>
    <x v="18"/>
    <s v="02-02-01-003-005"/>
    <s v="02-02-01-003-005-04"/>
    <s v="Materiales y suministros - Productos químicos n. C. P."/>
    <s v="LOCTITE 495"/>
    <n v="31201610"/>
    <s v="SELECCIÓN ABREVIADA SUBASTA INVERSA (NO DISPONIBLE)"/>
    <n v="3"/>
    <n v="6"/>
    <n v="10"/>
    <n v="10"/>
    <n v="949620"/>
    <s v="UNIDAD"/>
    <s v="NO SOLICITADAS"/>
  </r>
  <r>
    <x v="18"/>
    <s v="02-02-01-003-005"/>
    <s v="02-02-01-003-005-04"/>
    <s v="Materiales y suministros - Productos químicos n. C. P."/>
    <s v="ADHESIVO 847 X 20 GRAMOS"/>
    <n v="31201601"/>
    <s v="SELECCIÓN ABREVIADA MENOR CUANTÍA"/>
    <n v="4"/>
    <n v="6"/>
    <n v="10"/>
    <n v="11"/>
    <n v="9173812.3399999999"/>
    <s v="UNIDAD"/>
    <s v="NO SOLICITADAS"/>
  </r>
  <r>
    <x v="18"/>
    <s v="02-02-01-003-005"/>
    <s v="02-02-01-003-005-04"/>
    <s v="Materiales y suministros - Productos químicos n. C. P."/>
    <s v="ADHESIVO A-A-3097 TIPO2 CLASE2 X 250 MILILITROS"/>
    <n v="31201601"/>
    <s v="SELECCIÓN ABREVIADA MENOR CUANTÍA"/>
    <n v="4"/>
    <n v="6"/>
    <n v="10"/>
    <n v="1"/>
    <n v="833982.94"/>
    <s v="UNIDAD"/>
    <s v="NO SOLICITADAS"/>
  </r>
  <r>
    <x v="18"/>
    <s v="02-02-01-003-005"/>
    <s v="02-02-01-003-005-04"/>
    <s v="Materiales y suministros - Productos químicos n. C. P."/>
    <s v="ADHESIVO X 10,3 ONZAS  / 3145RTV(GRAY)"/>
    <n v="31201601"/>
    <s v="SELECCIÓN ABREVIADA MENOR CUANTÍA"/>
    <n v="4"/>
    <n v="6"/>
    <n v="10"/>
    <n v="1"/>
    <n v="833982.94"/>
    <s v="UNIDAD"/>
    <s v="NO SOLICITADAS"/>
  </r>
  <r>
    <x v="18"/>
    <s v="02-02-01-003-005"/>
    <s v="02-02-01-003-005-04"/>
    <s v="Materiales y suministros - Productos químicos n. C. P."/>
    <s v="ADHESIVO X 10,3 ONZAS / RTV162"/>
    <n v="31201601"/>
    <s v="SELECCIÓN ABREVIADA MENOR CUANTÍA"/>
    <n v="4"/>
    <n v="6"/>
    <n v="10"/>
    <n v="11"/>
    <n v="2414149.4300000002"/>
    <s v="UNIDAD"/>
    <s v="NO SOLICITADAS"/>
  </r>
  <r>
    <x v="18"/>
    <s v="02-02-01-003-005"/>
    <s v="02-02-01-003-005-04"/>
    <s v="Materiales y suministros - Productos químicos n. C. P."/>
    <s v="ADHESIVO X 10,3 ONZAS / ASTM-D5363"/>
    <n v="31201601"/>
    <s v="SELECCIÓN ABREVIADA MENOR CUANTÍA"/>
    <n v="4"/>
    <n v="6"/>
    <n v="10"/>
    <n v="2"/>
    <n v="1667965.88"/>
    <s v="UNIDAD"/>
    <s v="NO SOLICITADAS"/>
  </r>
  <r>
    <x v="18"/>
    <s v="02-02-01-003-005"/>
    <s v="02-02-01-003-005-04"/>
    <s v="Materiales y suministros - Productos químicos n. C. P."/>
    <s v="SELLANTE PRESENTACIÓN 10 ONZAS"/>
    <n v="31211704"/>
    <s v="SELECCIÓN ABREVIADA MENOR CUANTÍA"/>
    <n v="4"/>
    <n v="6"/>
    <n v="10"/>
    <n v="4"/>
    <n v="2282477.12"/>
    <s v="UNIDAD"/>
    <s v="NO SOLICITADAS"/>
  </r>
  <r>
    <x v="18"/>
    <s v="02-02-01-003-005"/>
    <s v="02-02-01-003-005-04"/>
    <s v="Materiales y suministros - Productos químicos n. C. P."/>
    <s v="PEGANTE PL285 2000ML"/>
    <n v="31201610"/>
    <s v="SELECCIÓN ABREVIADA SUBASTA INVERSA (NO DISPONIBLE)"/>
    <n v="3"/>
    <n v="6"/>
    <n v="10"/>
    <n v="3"/>
    <n v="194922"/>
    <s v="UNIDAD"/>
    <s v="NO SOLICITADAS"/>
  </r>
  <r>
    <x v="18"/>
    <s v="02-02-01-003-005"/>
    <s v="02-02-01-003-005-04"/>
    <s v="Materiales y suministros - Productos químicos n. C. P."/>
    <s v="SUPER BONDER 5 GR PINCEL"/>
    <n v="31201610"/>
    <s v="SELECCIÓN ABREVIADA SUBASTA INVERSA (NO DISPONIBLE)"/>
    <n v="3"/>
    <n v="6"/>
    <n v="10"/>
    <n v="3"/>
    <n v="19278"/>
    <s v="UNIDAD"/>
    <s v="NO SOLICITADAS"/>
  </r>
  <r>
    <x v="18"/>
    <s v="02-02-01-003-005"/>
    <s v="02-02-01-003-005-04"/>
    <s v="Materiales y suministros - Productos químicos n. C. P."/>
    <s v="ADHESIVE (30676) VERSILOK 204/ACCELERATOR 4"/>
    <n v="31201600"/>
    <s v="SELECCIÓN ABREVIADA MENOR CUANTÍA"/>
    <n v="4"/>
    <n v="6"/>
    <n v="10"/>
    <n v="2"/>
    <n v="2106904.52"/>
    <s v="UNIDAD"/>
    <s v="NO SOLICITADAS"/>
  </r>
  <r>
    <x v="18"/>
    <s v="02-02-01-003-005"/>
    <s v="02-02-01-003-005-04"/>
    <s v="Materiales y suministros - Productos químicos n. C. P."/>
    <s v="TAPE PRESSURE SENSITIVE, ADHESIVE 80-6109-1847-8. NSN: 5970-01-623-9080. ROLL"/>
    <n v="31201600"/>
    <s v="SELECCIÓN ABREVIADA SUBASTA INVERSA (NO DISPONIBLE)"/>
    <n v="3"/>
    <n v="6"/>
    <n v="10"/>
    <n v="2"/>
    <n v="1299956"/>
    <s v="UNIDAD"/>
    <s v="NO SOLICITADAS"/>
  </r>
  <r>
    <x v="18"/>
    <s v="02-02-01-003-005"/>
    <s v="02-02-01-003-005-04"/>
    <s v="Materiales y suministros - Productos químicos n. C. P."/>
    <s v="ADHESIVE (92108) 25009-1"/>
    <n v="31201600"/>
    <s v="SELECCIÓN ABREVIADA MENOR CUANTÍA"/>
    <n v="4"/>
    <n v="6"/>
    <n v="10"/>
    <n v="1"/>
    <n v="13167.35"/>
    <s v="UNIDAD"/>
    <s v="NO SOLICITADAS"/>
  </r>
  <r>
    <x v="18"/>
    <s v="02-02-01-003-005"/>
    <s v="02-02-01-003-005-04"/>
    <s v="Materiales y suministros - Productos químicos n. C. P."/>
    <s v="SPRAY/ ZIN CHROMATE PRIMER YELLOW X 12 ONZAS"/>
    <n v="31211507"/>
    <s v="SELECCIÓN ABREVIADA MENOR CUANTÍA"/>
    <n v="4"/>
    <n v="6"/>
    <n v="10"/>
    <n v="11"/>
    <n v="820808.45"/>
    <s v="UNIDAD"/>
    <s v="NO SOLICITADAS"/>
  </r>
  <r>
    <x v="18"/>
    <s v="02-02-01-003-005"/>
    <s v="02-02-01-003-005-04"/>
    <s v="Materiales y suministros - Productos químicos n. C. P."/>
    <s v="SEALING COMPOUND PS-870-B-1/2 "/>
    <n v="31201601"/>
    <s v="SELECCIÓN ABREVIADA MENOR CUANTÍA"/>
    <n v="4"/>
    <n v="6"/>
    <n v="10"/>
    <n v="4"/>
    <n v="3160354.4"/>
    <s v="UNIDAD"/>
    <s v="NO SOLICITADAS"/>
  </r>
  <r>
    <x v="18"/>
    <s v="02-02-01-003-005"/>
    <s v="02-02-01-003-005-04"/>
    <s v="Materiales y suministros - Productos químicos n. C. P."/>
    <s v="SPRAY/ ZINC CHROMATE PRIMER TTP1757YELLOW"/>
    <n v="31211507"/>
    <s v="SELECCIÓN ABREVIADA MENOR CUANTÍA"/>
    <n v="4"/>
    <n v="6"/>
    <n v="10"/>
    <n v="11"/>
    <n v="820808.45"/>
    <s v="UNIDAD"/>
    <s v="NO SOLICITADAS"/>
  </r>
  <r>
    <x v="18"/>
    <s v="02-02-01-003-005"/>
    <s v="02-02-01-003-005-04"/>
    <s v="Materiales y suministros - Productos químicos n. C. P."/>
    <s v="SPRAY ZINC CHROMATE PRIMER A7-6889A GREEN MIL-P-6889A"/>
    <n v="31211507"/>
    <s v="SELECCIÓN ABREVIADA MENOR CUANTÍA"/>
    <n v="4"/>
    <n v="6"/>
    <n v="10"/>
    <n v="11"/>
    <n v="820808.45"/>
    <s v="UNIDAD"/>
    <s v="NO SOLICITADAS"/>
  </r>
  <r>
    <x v="18"/>
    <s v="02-02-01-003-005"/>
    <s v="02-02-01-003-005-04"/>
    <s v="Materiales y suministros - Productos químicos n. C. P."/>
    <s v="SEALING COMPOUND REFERENCIA P/N  888738-81 . NSN  8030-00-201-0996"/>
    <n v="31201601"/>
    <s v="SELECCIÓN ABREVIADA MENOR CUANTÍA"/>
    <n v="4"/>
    <n v="6"/>
    <n v="10"/>
    <n v="1"/>
    <n v="790088.6"/>
    <s v="UNIDAD"/>
    <s v="NO SOLICITADAS"/>
  </r>
  <r>
    <x v="18"/>
    <s v="02-02-01-003-005"/>
    <s v="02-02-01-003-005-04"/>
    <s v="Materiales y suministros - Productos químicos n. C. P."/>
    <s v="SEALING COMPOUND PS-870-B-2"/>
    <n v="31201601"/>
    <s v="SELECCIÓN ABREVIADA MENOR CUANTÍA"/>
    <n v="4"/>
    <n v="6"/>
    <n v="10"/>
    <n v="2"/>
    <n v="1580177.2"/>
    <s v="UNIDAD"/>
    <s v="NO SOLICITADAS"/>
  </r>
  <r>
    <x v="18"/>
    <s v="02-02-01-003-005"/>
    <s v="02-02-01-003-005-04"/>
    <s v="Materiales y suministros - Productos químicos n. C. P."/>
    <s v="SEALING COMPOUND PS-870-C12, MIL-PFR-81733"/>
    <n v="31201601"/>
    <s v="SELECCIÓN ABREVIADA MENOR CUANTÍA"/>
    <n v="4"/>
    <n v="6"/>
    <n v="10"/>
    <n v="1"/>
    <n v="790088.6"/>
    <s v="UNIDAD"/>
    <s v="NO SOLICITADAS"/>
  </r>
  <r>
    <x v="18"/>
    <s v="02-02-01-003-005"/>
    <s v="02-02-01-003-005-04"/>
    <s v="Materiales y suministros - Productos químicos n. C. P."/>
    <s v="SEALING COMPOUND PR-1826, CLB-2"/>
    <n v="31201601"/>
    <s v="SELECCIÓN ABREVIADA MENOR CUANTÍA"/>
    <n v="4"/>
    <n v="6"/>
    <n v="10"/>
    <n v="2"/>
    <n v="1580177.2"/>
    <s v="UNIDAD"/>
    <s v="NO SOLICITADAS"/>
  </r>
  <r>
    <x v="18"/>
    <s v="02-02-01-003-005"/>
    <s v="02-02-01-003-005-04"/>
    <s v="Materiales y suministros - Productos químicos n. C. P."/>
    <s v="SEALING COMPOUND PR-1005-L. NSN: 8030-00-_x000a_664-4019"/>
    <n v="31201601"/>
    <s v="SELECCIÓN ABREVIADA MENOR CUANTÍA"/>
    <n v="4"/>
    <n v="6"/>
    <n v="10"/>
    <n v="1"/>
    <n v="790088.6"/>
    <s v="UNIDAD"/>
    <s v="NO SOLICITADAS"/>
  </r>
  <r>
    <x v="18"/>
    <s v="02-02-01-003-005"/>
    <s v="02-02-01-003-005-04"/>
    <s v="Materiales y suministros - Productos químicos n. C. P."/>
    <s v="PL 285, PEGANTE BOXER X 375 ML"/>
    <n v="31201610"/>
    <s v="SELECCIÓN ABREVIADA MENOR CUANTÍA"/>
    <n v="4"/>
    <n v="6"/>
    <n v="10"/>
    <n v="5"/>
    <n v="416987.9"/>
    <s v="UNIDAD"/>
    <s v="NO SOLICITADAS"/>
  </r>
  <r>
    <x v="18"/>
    <s v="02-02-01-003-005"/>
    <s v="02-02-01-003-005-04"/>
    <s v="Materiales y suministros - Productos químicos n. C. P."/>
    <s v="SEALING COMPOUND (01195) F900, TORQUESEAL GREEN NSN 8030-00-408-1137 X 1 OZ"/>
    <n v="31201601"/>
    <s v="SELECCIÓN ABREVIADA MENOR CUANTÍA"/>
    <n v="4"/>
    <n v="6"/>
    <n v="10"/>
    <n v="19"/>
    <n v="1667962.31"/>
    <s v="UNIDAD"/>
    <s v="NO SOLICITADAS"/>
  </r>
  <r>
    <x v="18"/>
    <s v="02-02-01-003-005"/>
    <s v="02-02-01-003-005-04"/>
    <s v="Materiales y suministros - Productos químicos n. C. P."/>
    <s v="SEALING COMPOUND CA 1000 X 6 OZ"/>
    <n v="31201601"/>
    <s v="SELECCIÓN ABREVIADA MENOR CUANTÍA"/>
    <n v="4"/>
    <n v="6"/>
    <n v="10"/>
    <n v="1"/>
    <n v="790088.6"/>
    <s v="UNIDAD"/>
    <s v="NO SOLICITADAS"/>
  </r>
  <r>
    <x v="18"/>
    <s v="02-02-01-003-005"/>
    <s v="02-02-01-003-005-04"/>
    <s v="Materiales y suministros - Productos químicos n. C. P."/>
    <s v="F900, TORQUE SEAL (COLOR AZUL, VERDE, AMARILLO)"/>
    <n v="31201600"/>
    <s v="SELECCIÓN ABREVIADA MENOR CUANTÍA"/>
    <n v="6"/>
    <n v="4"/>
    <n v="10"/>
    <n v="20"/>
    <n v="821338"/>
    <s v="UNIDAD"/>
    <s v="NO SOLICITADAS"/>
  </r>
  <r>
    <x v="18"/>
    <s v="02-02-01-003-005"/>
    <s v="02-02-01-003-005-04"/>
    <s v="Materiales y suministros - Productos químicos n. C. P."/>
    <s v="ELECTRICAL INSULATING COMPOUND 683-3-2"/>
    <n v="47101606"/>
    <s v="SELECCIÓN ABREVIADA MENOR CUANTÍA"/>
    <n v="6"/>
    <n v="4"/>
    <n v="10"/>
    <n v="5"/>
    <n v="1163379.7"/>
    <s v="UNIDAD"/>
    <s v="NO SOLICITADAS"/>
  </r>
  <r>
    <x v="18"/>
    <s v="02-02-01-003-005"/>
    <s v="02-02-01-003-005-04"/>
    <s v="Materiales y suministros - Productos químicos n. C. P."/>
    <s v="PEGANTE PARA CERAMICA BLANCO X 25 KG"/>
    <n v="31201610"/>
    <s v="SELECCIÓN ABREVIADA - ACUERDO MARCO"/>
    <n v="6"/>
    <n v="4"/>
    <n v="10"/>
    <n v="25"/>
    <n v="625000"/>
    <s v="UNIDAD"/>
    <s v="NO SOLICITADAS"/>
  </r>
  <r>
    <x v="18"/>
    <s v="02-02-01-003-005"/>
    <s v="02-02-01-003-005-04"/>
    <s v="Materiales y suministros - Productos químicos n. C. P."/>
    <s v="SILICONA TIPO SIKAFLEX "/>
    <n v="31133710"/>
    <s v="SELECCIÓN ABREVIADA - ACUERDO MARCO"/>
    <n v="6"/>
    <n v="4"/>
    <n v="10"/>
    <n v="15"/>
    <n v="270000"/>
    <s v="UNIDAD"/>
    <s v="NO SOLICITADAS"/>
  </r>
  <r>
    <x v="18"/>
    <s v="02-02-01-003-005"/>
    <s v="02-02-01-003-005-04"/>
    <s v="Materiales y suministros - Productos químicos n. C. P."/>
    <s v="ADHESIVO EPOXICO DE DOS COMPONENTES  PARA ANCLAJE DE VARILLAS Y PERNOS (CARTUCHO)"/>
    <n v="31201601"/>
    <s v="SELECCIÓN ABREVIADA - ACUERDO MARCO"/>
    <n v="6"/>
    <n v="4"/>
    <n v="10"/>
    <n v="4"/>
    <n v="380000"/>
    <s v="UNIDAD"/>
    <s v="NO SOLICITADAS"/>
  </r>
  <r>
    <x v="18"/>
    <s v="02-02-01-003-005"/>
    <s v="02-02-01-003-005-04"/>
    <s v="Materiales y suministros - Productos químicos n. C. P."/>
    <s v="IMPERMEABILIZANTE ASFALTICO TIPO IGOL DENSO PLUS X 16 LTS"/>
    <n v="31211501"/>
    <s v="SELECCIÓN ABREVIADA - ACUERDO MARCO"/>
    <n v="6"/>
    <n v="4"/>
    <n v="10"/>
    <n v="3"/>
    <n v="960000"/>
    <s v="UNIDAD"/>
    <s v="NO SOLICITADAS"/>
  </r>
  <r>
    <x v="18"/>
    <s v="02-02-01-003-005"/>
    <s v="02-02-01-003-005-04"/>
    <s v="Materiales y suministros - Productos químicos n. C. P."/>
    <s v="PEGANTE TIPO  PL-285 PARA FORMICA"/>
    <n v="31201610"/>
    <s v="SELECCIÓN ABREVIADA - ACUERDO MARCO"/>
    <n v="6"/>
    <n v="4"/>
    <n v="10"/>
    <n v="5"/>
    <n v="275000"/>
    <s v="GALON"/>
    <s v="NO SOLICITADAS"/>
  </r>
  <r>
    <x v="18"/>
    <s v="02-02-01-003-005"/>
    <s v="02-02-01-003-005-04"/>
    <s v="Materiales y suministros - Productos químicos n. C. P."/>
    <s v="SOLDADURA ARCO REVESTIDO 308 POR 3/32"/>
    <n v="23271423"/>
    <s v="SELECCIÓN ABREVIADA - ACUERDO MARCO"/>
    <n v="6"/>
    <n v="4"/>
    <n v="10"/>
    <n v="20"/>
    <n v="60000"/>
    <s v="UNIDAD"/>
    <s v="NO SOLICITADAS"/>
  </r>
  <r>
    <x v="18"/>
    <s v="02-02-01-003-005"/>
    <s v="02-02-01-003-005-04"/>
    <s v="Materiales y suministros - Productos químicos n. C. P."/>
    <s v="PEGANTE PL285"/>
    <n v="31201610"/>
    <s v="MÍNIMA CUANTÍA"/>
    <n v="8"/>
    <n v="2"/>
    <n v="10"/>
    <n v="3"/>
    <n v="319515"/>
    <s v="GALON"/>
    <s v="NO SOLICITADAS"/>
  </r>
  <r>
    <x v="18"/>
    <s v="02-02-01-003-005"/>
    <s v="02-02-01-003-005-04"/>
    <s v="Materiales y suministros - Productos químicos n. C. P."/>
    <s v="PEGANTE HOT PRO PAVCO PARA CPVC 1/4 DE GALON"/>
    <n v="31201610"/>
    <s v="MÍNIMA CUANTÍA"/>
    <n v="8"/>
    <n v="2"/>
    <n v="10"/>
    <n v="1"/>
    <n v="160055"/>
    <s v="UNIDAD"/>
    <s v="NO SOLICITADAS"/>
  </r>
  <r>
    <x v="18"/>
    <s v="02-02-01-003-005"/>
    <s v="02-02-01-003-005-04"/>
    <s v="Materiales y suministros - Productos químicos n. C. P."/>
    <s v="REFIGERANTE PARA MOTORES DIESEL "/>
    <n v="25174004"/>
    <s v="MÍNIMA CUANTÍA"/>
    <n v="8"/>
    <n v="2"/>
    <n v="10"/>
    <n v="10"/>
    <n v="368900"/>
    <s v="GALON"/>
    <s v="NO SOLICITADAS"/>
  </r>
  <r>
    <x v="18"/>
    <s v="02-02-01-003-005"/>
    <s v="02-02-01-003-005-05"/>
    <s v="Materiales y suministros - Fibras textiles manufacturadas"/>
    <s v="ROLLOS NAILON GUADAÑA"/>
    <n v="21101500"/>
    <s v="MÍNIMA CUANTÍA"/>
    <n v="3"/>
    <n v="5"/>
    <n v="10"/>
    <n v="3"/>
    <n v="963900"/>
    <s v="UNIDAD"/>
    <s v="NO SOLICITADAS"/>
  </r>
  <r>
    <x v="18"/>
    <s v="02-02-01-003-005"/>
    <s v="02-02-01-003-005-05"/>
    <s v="Materiales y suministros - Fibras textiles manufacturadas"/>
    <s v="NYLON BLANCO X100 M 70 LB "/>
    <n v="31152102"/>
    <s v="MÍNIMA CUANTÍA"/>
    <n v="4"/>
    <n v="8"/>
    <n v="10"/>
    <n v="1"/>
    <n v="8925"/>
    <s v="UNIDAD"/>
    <s v="NO SOLICITADAS"/>
  </r>
  <r>
    <x v="18"/>
    <s v="02-02-01-003-005"/>
    <s v="02-02-01-003-005-05"/>
    <s v="Materiales y suministros - Fibras textiles manufacturadas"/>
    <s v="LAZO AMARRAS"/>
    <n v="10191705"/>
    <s v="SELECCIÓN ABREVIADA SUBASTA INVERSA (NO DISPONIBLE)"/>
    <n v="3"/>
    <n v="6"/>
    <n v="10"/>
    <n v="100"/>
    <n v="940100"/>
    <s v="METRO"/>
    <s v="NO SOLICITADAS"/>
  </r>
  <r>
    <x v="18"/>
    <s v="02-02-01-003-006"/>
    <s v="02-02-01-003-006-01"/>
    <s v="Materiales y suministros - Llantas de caucho y neumáticos (cámaras de aire)"/>
    <s v="LLANTAS P/N 7,50X15"/>
    <n v="25172503"/>
    <s v="SELECCIÓN ABREVIADA SUBASTA INVERSA (NO DISPONIBLE)"/>
    <n v="3"/>
    <n v="6"/>
    <n v="10"/>
    <n v="2"/>
    <n v="1699796"/>
    <s v="UNIDAD"/>
    <s v="NO SOLICITADAS"/>
  </r>
  <r>
    <x v="18"/>
    <s v="02-02-01-003-006"/>
    <s v="02-02-01-003-006-01"/>
    <s v="Materiales y suministros - Llantas de caucho y neumáticos (cámaras de aire)"/>
    <s v="LLANTAS DELANTERAS"/>
    <n v="25172503"/>
    <s v="SELECCIÓN ABREVIADA SUBASTA INVERSA (NO DISPONIBLE)"/>
    <n v="3"/>
    <n v="6"/>
    <n v="10"/>
    <n v="2"/>
    <n v="1699796"/>
    <s v="UNIDAD"/>
    <s v="NO SOLICITADAS"/>
  </r>
  <r>
    <x v="18"/>
    <s v="02-02-01-003-006"/>
    <s v="02-02-01-003-006-01"/>
    <s v="Materiales y suministros - Llantas de caucho y neumáticos (cámaras de aire)"/>
    <s v="LLANTAS TRASERAS P/N Z65/75R16"/>
    <n v="25172503"/>
    <s v="SELECCIÓN ABREVIADA SUBASTA INVERSA (NO DISPONIBLE)"/>
    <n v="3"/>
    <n v="6"/>
    <n v="10"/>
    <n v="2"/>
    <n v="2699872"/>
    <s v="UNIDAD"/>
    <s v="NO SOLICITADAS"/>
  </r>
  <r>
    <x v="18"/>
    <s v="02-02-01-003-006"/>
    <s v="02-02-01-003-006-01"/>
    <s v="Materiales y suministros - Llantas de caucho y neumáticos (cámaras de aire)"/>
    <s v="RUEDA  P/N 4BF1½"/>
    <n v="25172503"/>
    <s v="SELECCIÓN ABREVIADA SUBASTA INVERSA (NO DISPONIBLE)"/>
    <n v="3"/>
    <n v="6"/>
    <n v="10"/>
    <n v="1"/>
    <n v="64974"/>
    <s v="UNIDAD"/>
    <s v="NO SOLICITADAS"/>
  </r>
  <r>
    <x v="18"/>
    <s v="02-02-01-003-006"/>
    <s v="02-02-01-003-006-02"/>
    <s v="Materiales y suministros - Otros productos de caucho"/>
    <s v="EMPAQUE PARA CANILLA"/>
    <n v="31181701"/>
    <s v="MÍNIMA CUANTÍA"/>
    <n v="4"/>
    <n v="8"/>
    <n v="10"/>
    <n v="10"/>
    <n v="4641"/>
    <s v="UNIDAD"/>
    <s v="NO SOLICITADAS"/>
  </r>
  <r>
    <x v="18"/>
    <s v="02-02-01-003-006"/>
    <s v="02-02-01-003-006-02"/>
    <s v="Materiales y suministros - Otros productos de caucho"/>
    <s v="SISTEMA DE RIEGO POR 5 METROS PARA 10 PLANTAS"/>
    <n v="21101500"/>
    <s v="MÍNIMA CUANTÍA"/>
    <n v="4"/>
    <n v="8"/>
    <n v="10"/>
    <n v="2"/>
    <n v="107100"/>
    <s v="UNIDAD"/>
    <s v="NO SOLICITADAS"/>
  </r>
  <r>
    <x v="18"/>
    <s v="02-02-01-003-006"/>
    <s v="02-02-01-003-006-02"/>
    <s v="Materiales y suministros - Otros productos de caucho"/>
    <s v="MANGUERA FLEXIBLE DE 1/4&quot; DIAMETRO INTERNO"/>
    <n v="40142020"/>
    <s v="SELECCIÓN ABREVIADA SUBASTA INVERSA (NO DISPONIBLE)"/>
    <n v="3"/>
    <n v="6"/>
    <n v="10"/>
    <n v="6"/>
    <n v="426972"/>
    <s v="METRO"/>
    <s v="NO SOLICITADAS"/>
  </r>
  <r>
    <x v="18"/>
    <s v="02-02-01-003-006"/>
    <s v="02-02-01-003-006-02"/>
    <s v="Materiales y suministros - Otros productos de caucho"/>
    <s v="MANGUERA FLEXIBLE DE 3/8&quot; DIAMETRO INTERNO"/>
    <n v="40142020"/>
    <s v="SELECCIÓN ABREVIADA SUBASTA INVERSA (NO DISPONIBLE)"/>
    <n v="3"/>
    <n v="6"/>
    <n v="10"/>
    <n v="6"/>
    <n v="426972"/>
    <s v="METRO"/>
    <s v="NO SOLICITADAS"/>
  </r>
  <r>
    <x v="18"/>
    <s v="02-02-01-003-006"/>
    <s v="02-02-01-003-006-02"/>
    <s v="Materiales y suministros - Otros productos de caucho"/>
    <s v="MANGUERA TYGOTHANE ID: 1/4 IN OD:3/8 IN LENGTH: 100FT WALL: 1/16 IN  X FT"/>
    <n v="40142000"/>
    <s v="SELECCIÓN ABREVIADA SUBASTA INVERSA (NO DISPONIBLE)"/>
    <n v="3"/>
    <n v="6"/>
    <n v="10"/>
    <n v="7"/>
    <n v="4549846"/>
    <s v="UNIDAD"/>
    <s v="NO SOLICITADAS"/>
  </r>
  <r>
    <x v="18"/>
    <s v="02-02-01-003-006"/>
    <s v="02-02-01-003-006-02"/>
    <s v="Materiales y suministros - Otros productos de caucho"/>
    <s v="MANGUERA TYGOTHANE ID 3/8 OD 1/2 P/N C-210A  * ROLLO 100 FEET X FT"/>
    <n v="40142000"/>
    <s v="SELECCIÓN ABREVIADA SUBASTA INVERSA (NO DISPONIBLE)"/>
    <n v="3"/>
    <n v="6"/>
    <n v="10"/>
    <n v="1"/>
    <n v="649978"/>
    <s v="UNIDAD"/>
    <s v="NO SOLICITADAS"/>
  </r>
  <r>
    <x v="18"/>
    <s v="02-02-01-003-006"/>
    <s v="02-02-01-003-006-02"/>
    <s v="Materiales y suministros - Otros productos de caucho"/>
    <s v="SOPORTES DE CAUCHO PARA BANCO DE PRUEBA APU "/>
    <n v="23153026"/>
    <s v="SELECCIÓN ABREVIADA MENOR CUANTÍA"/>
    <n v="6"/>
    <n v="4"/>
    <n v="10"/>
    <n v="1"/>
    <n v="5749931.25"/>
    <s v="UNIDAD"/>
    <s v="NO SOLICITADAS"/>
  </r>
  <r>
    <x v="18"/>
    <s v="02-02-01-003-006"/>
    <s v="02-02-01-003-006-02"/>
    <s v="Materiales y suministros - Otros productos de caucho"/>
    <s v="GUANTES DE NITRILO TALLA M Y TALLA L (CAJA)"/>
    <n v="46181504"/>
    <s v="SELECCIÓN ABREVIADA MENOR CUANTÍA"/>
    <n v="6"/>
    <n v="4"/>
    <n v="10"/>
    <n v="10"/>
    <n v="984808.3"/>
    <s v="UNIDAD"/>
    <s v="NO SOLICITADAS"/>
  </r>
  <r>
    <x v="18"/>
    <s v="02-02-01-003-006"/>
    <s v="02-02-01-003-006-03"/>
    <s v="Materiales y suministros - Semimanufacturas de plástico"/>
    <s v="MANGUERA DE JARDÍN EXTENSIBLE"/>
    <n v="40142008"/>
    <s v="MÍNIMA CUANTÍA"/>
    <n v="3"/>
    <n v="7"/>
    <n v="16"/>
    <n v="1"/>
    <n v="444965"/>
    <s v="UNIDAD"/>
    <s v="NO SOLICITADAS"/>
  </r>
  <r>
    <x v="18"/>
    <s v="02-02-01-003-006"/>
    <s v="02-02-01-003-006-03"/>
    <s v="Materiales y suministros - Semimanufacturas de plástico"/>
    <s v="ACOPLE PLASTICO LAVAMANOS"/>
    <n v="40172600"/>
    <s v="MÍNIMA CUANTÍA"/>
    <n v="4"/>
    <n v="8"/>
    <n v="10"/>
    <n v="5"/>
    <n v="44178.75"/>
    <s v="UNIDAD"/>
    <s v="NO SOLICITADAS"/>
  </r>
  <r>
    <x v="18"/>
    <s v="02-02-01-003-006"/>
    <s v="02-02-01-003-006-03"/>
    <s v="Materiales y suministros - Semimanufacturas de plástico"/>
    <s v="ACOPLE PLASTICO SANITARIO"/>
    <n v="40172600"/>
    <s v="MÍNIMA CUANTÍA"/>
    <n v="4"/>
    <n v="8"/>
    <n v="10"/>
    <n v="5"/>
    <n v="44178.75"/>
    <s v="UNIDAD"/>
    <s v="NO SOLICITADAS"/>
  </r>
  <r>
    <x v="18"/>
    <s v="02-02-01-003-006"/>
    <s v="02-02-01-003-006-03"/>
    <s v="Materiales y suministros - Semimanufacturas de plástico"/>
    <s v="ADAPTADOR HEMBRA CPVC 1/2"/>
    <n v="40172509"/>
    <s v="MÍNIMA CUANTÍA"/>
    <n v="4"/>
    <n v="8"/>
    <n v="10"/>
    <n v="10"/>
    <n v="10710"/>
    <s v="UNIDAD"/>
    <s v="NO SOLICITADAS"/>
  </r>
  <r>
    <x v="18"/>
    <s v="02-02-01-003-006"/>
    <s v="02-02-01-003-006-03"/>
    <s v="Materiales y suministros - Semimanufacturas de plástico"/>
    <s v="ADAPTADOR HEMBRA PVC 1/2"/>
    <n v="40172509"/>
    <s v="MÍNIMA CUANTÍA"/>
    <n v="4"/>
    <n v="8"/>
    <n v="10"/>
    <n v="50"/>
    <n v="53550"/>
    <s v="UNIDAD"/>
    <s v="NO SOLICITADAS"/>
  </r>
  <r>
    <x v="18"/>
    <s v="02-02-01-003-006"/>
    <s v="02-02-01-003-006-03"/>
    <s v="Materiales y suministros - Semimanufacturas de plástico"/>
    <s v="ADAPTADOR MACHO CPVC 1/2 "/>
    <n v="40172509"/>
    <s v="MÍNIMA CUANTÍA"/>
    <n v="4"/>
    <n v="8"/>
    <n v="10"/>
    <n v="10"/>
    <n v="16065"/>
    <s v="UNIDAD"/>
    <s v="NO SOLICITADAS"/>
  </r>
  <r>
    <x v="18"/>
    <s v="02-02-01-003-006"/>
    <s v="02-02-01-003-006-03"/>
    <s v="Materiales y suministros - Semimanufacturas de plástico"/>
    <s v="ADAPTADOR MACHO PVC 1/2 "/>
    <n v="40172509"/>
    <s v="MÍNIMA CUANTÍA"/>
    <n v="4"/>
    <n v="8"/>
    <n v="10"/>
    <n v="50"/>
    <n v="53550"/>
    <s v="UNIDAD"/>
    <s v="NO SOLICITADAS"/>
  </r>
  <r>
    <x v="18"/>
    <s v="02-02-01-003-006"/>
    <s v="02-02-01-003-006-03"/>
    <s v="Materiales y suministros - Semimanufacturas de plástico"/>
    <s v="ADAPTADORES CPVC PRESION MACHO 3/4&quot;"/>
    <n v="40172509"/>
    <s v="MÍNIMA CUANTÍA"/>
    <n v="4"/>
    <n v="8"/>
    <n v="10"/>
    <n v="2"/>
    <n v="3828.82"/>
    <s v="UNIDAD"/>
    <s v="NO SOLICITADAS"/>
  </r>
  <r>
    <x v="18"/>
    <s v="02-02-01-003-006"/>
    <s v="02-02-01-003-006-03"/>
    <s v="Materiales y suministros - Semimanufacturas de plástico"/>
    <s v="ADAPTADORES PVC PRESION HEMBRA 1 1/2&quot;"/>
    <n v="40172509"/>
    <s v="MÍNIMA CUANTÍA"/>
    <n v="4"/>
    <n v="8"/>
    <n v="10"/>
    <n v="2"/>
    <n v="7363.12"/>
    <s v="UNIDAD"/>
    <s v="NO SOLICITADAS"/>
  </r>
  <r>
    <x v="18"/>
    <s v="02-02-01-003-006"/>
    <s v="02-02-01-003-006-03"/>
    <s v="Materiales y suministros - Semimanufacturas de plástico"/>
    <s v="ADAPTADORES PVC PRESION HEMBRA 2&quot;"/>
    <n v="40172509"/>
    <s v="MÍNIMA CUANTÍA"/>
    <n v="4"/>
    <n v="8"/>
    <n v="10"/>
    <n v="4"/>
    <n v="27096.32"/>
    <s v="UNIDAD"/>
    <s v="NO SOLICITADAS"/>
  </r>
  <r>
    <x v="18"/>
    <s v="02-02-01-003-006"/>
    <s v="02-02-01-003-006-03"/>
    <s v="Materiales y suministros - Semimanufacturas de plástico"/>
    <s v="ADAPTADORES PVC PRESION MACHO 1 1/4&quot;"/>
    <n v="40172509"/>
    <s v="MÍNIMA CUANTÍA"/>
    <n v="4"/>
    <n v="8"/>
    <n v="10"/>
    <n v="2"/>
    <n v="6675.9"/>
    <s v="UNIDAD"/>
    <s v="NO SOLICITADAS"/>
  </r>
  <r>
    <x v="18"/>
    <s v="02-02-01-003-006"/>
    <s v="02-02-01-003-006-03"/>
    <s v="Materiales y suministros - Semimanufacturas de plástico"/>
    <s v="ADAPTADORES PVC PRESION MACHO 2&quot;"/>
    <n v="40172509"/>
    <s v="MÍNIMA CUANTÍA"/>
    <n v="4"/>
    <n v="8"/>
    <n v="10"/>
    <n v="4"/>
    <n v="27781.759999999998"/>
    <s v="UNIDAD"/>
    <s v="NO SOLICITADAS"/>
  </r>
  <r>
    <x v="18"/>
    <s v="02-02-01-003-006"/>
    <s v="02-02-01-003-006-03"/>
    <s v="Materiales y suministros - Semimanufacturas de plástico"/>
    <s v="AGUA STOP DE SILICONA"/>
    <n v="40141639"/>
    <s v="MÍNIMA CUANTÍA"/>
    <n v="4"/>
    <n v="8"/>
    <n v="10"/>
    <n v="5"/>
    <n v="59886.75"/>
    <s v="UNIDAD"/>
    <s v="NO SOLICITADAS"/>
  </r>
  <r>
    <x v="18"/>
    <s v="02-02-01-003-006"/>
    <s v="02-02-01-003-006-03"/>
    <s v="Materiales y suministros - Semimanufacturas de plástico"/>
    <s v="BUJES SANITARIOS SOLDADOS 2&quot; x 1-1/2&quot;"/>
    <n v="40172509"/>
    <s v="MÍNIMA CUANTÍA"/>
    <n v="4"/>
    <n v="8"/>
    <n v="10"/>
    <n v="5"/>
    <n v="6501.8499999999995"/>
    <s v="UNIDAD"/>
    <s v="NO SOLICITADAS"/>
  </r>
  <r>
    <x v="18"/>
    <s v="02-02-01-003-006"/>
    <s v="02-02-01-003-006-03"/>
    <s v="Materiales y suministros - Semimanufacturas de plástico"/>
    <s v="CHAZO PLASTICO DE 1/4"/>
    <n v="31161500"/>
    <s v="MÍNIMA CUANTÍA"/>
    <n v="4"/>
    <n v="8"/>
    <n v="10"/>
    <n v="55"/>
    <n v="9424.8000000000011"/>
    <s v="UNIDAD"/>
    <s v="NO SOLICITADAS"/>
  </r>
  <r>
    <x v="18"/>
    <s v="02-02-01-003-006"/>
    <s v="02-02-01-003-006-03"/>
    <s v="Materiales y suministros - Semimanufacturas de plástico"/>
    <s v="CODO 90º CPVC DE 1/2&quot;"/>
    <n v="40172509"/>
    <s v="MÍNIMA CUANTÍA"/>
    <n v="4"/>
    <n v="8"/>
    <n v="10"/>
    <n v="112"/>
    <n v="101659.04"/>
    <s v="UNIDAD"/>
    <s v="NO SOLICITADAS"/>
  </r>
  <r>
    <x v="18"/>
    <s v="02-02-01-003-006"/>
    <s v="02-02-01-003-006-03"/>
    <s v="Materiales y suministros - Semimanufacturas de plástico"/>
    <s v="POMA PARA VASTAGO DUCHA CUADRADO"/>
    <n v="30181801"/>
    <s v="MÍNIMA CUANTÍA"/>
    <n v="4"/>
    <n v="8"/>
    <n v="10"/>
    <n v="1"/>
    <n v="23562"/>
    <s v="UNIDAD"/>
    <s v="NO SOLICITADAS"/>
  </r>
  <r>
    <x v="18"/>
    <s v="02-02-01-003-006"/>
    <s v="02-02-01-003-006-03"/>
    <s v="Materiales y suministros - Semimanufacturas de plástico"/>
    <s v="POMA PARA VASTAGO DUCHA ESTRIADO"/>
    <n v="30181801"/>
    <s v="MÍNIMA CUANTÍA"/>
    <n v="4"/>
    <n v="8"/>
    <n v="10"/>
    <n v="1"/>
    <n v="23660.18"/>
    <s v="UNIDAD"/>
    <s v="NO SOLICITADAS"/>
  </r>
  <r>
    <x v="18"/>
    <s v="02-02-01-003-006"/>
    <s v="02-02-01-003-006-03"/>
    <s v="Materiales y suministros - Semimanufacturas de plástico"/>
    <s v="POMA UNIVERSAL"/>
    <n v="31162801"/>
    <s v="MÍNIMA CUANTÍA"/>
    <n v="4"/>
    <n v="8"/>
    <n v="10"/>
    <n v="5"/>
    <n v="53625.85"/>
    <s v="UNIDAD"/>
    <s v="NO SOLICITADAS"/>
  </r>
  <r>
    <x v="18"/>
    <s v="02-02-01-003-006"/>
    <s v="02-02-01-003-006-03"/>
    <s v="Materiales y suministros - Semimanufacturas de plástico"/>
    <s v="SEMICODOS PVC 1/2"/>
    <n v="40172509"/>
    <s v="MÍNIMA CUANTÍA"/>
    <n v="4"/>
    <n v="8"/>
    <n v="10"/>
    <n v="5"/>
    <n v="1561.9"/>
    <s v="UNIDAD"/>
    <s v="NO SOLICITADAS"/>
  </r>
  <r>
    <x v="18"/>
    <s v="02-02-01-003-006"/>
    <s v="02-02-01-003-006-03"/>
    <s v="Materiales y suministros - Semimanufacturas de plástico"/>
    <s v="SIFON FLEXIBLE  "/>
    <n v="40141700"/>
    <s v="MÍNIMA CUANTÍA"/>
    <n v="4"/>
    <n v="8"/>
    <n v="10"/>
    <n v="11"/>
    <n v="177647.69"/>
    <s v="UNIDAD"/>
    <s v="NO SOLICITADAS"/>
  </r>
  <r>
    <x v="18"/>
    <s v="02-02-01-003-006"/>
    <s v="02-02-01-003-006-03"/>
    <s v="Materiales y suministros - Semimanufacturas de plástico"/>
    <s v="SIFON SANITARIO PARA LAVAMANOS"/>
    <n v="40141700"/>
    <s v="MÍNIMA CUANTÍA"/>
    <n v="4"/>
    <n v="8"/>
    <n v="10"/>
    <n v="2"/>
    <n v="25918.2"/>
    <s v="UNIDAD"/>
    <s v="NO SOLICITADAS"/>
  </r>
  <r>
    <x v="18"/>
    <s v="02-02-01-003-006"/>
    <s v="02-02-01-003-006-03"/>
    <s v="Materiales y suministros - Semimanufacturas de plástico"/>
    <s v="SIFON SANITARIO PARA LAVAPLATOS"/>
    <n v="40141700"/>
    <s v="MÍNIMA CUANTÍA"/>
    <n v="4"/>
    <n v="8"/>
    <n v="10"/>
    <n v="2"/>
    <n v="31514.18"/>
    <s v="UNIDAD"/>
    <s v="NO SOLICITADAS"/>
  </r>
  <r>
    <x v="18"/>
    <s v="02-02-01-003-006"/>
    <s v="02-02-01-003-006-03"/>
    <s v="Materiales y suministros - Semimanufacturas de plástico"/>
    <s v="TAPONES 1/2"/>
    <n v="40172509"/>
    <s v="MÍNIMA CUANTÍA"/>
    <n v="4"/>
    <n v="8"/>
    <n v="10"/>
    <n v="55"/>
    <n v="17180.900000000001"/>
    <s v="UNIDAD"/>
    <s v="NO SOLICITADAS"/>
  </r>
  <r>
    <x v="18"/>
    <s v="02-02-01-003-006"/>
    <s v="02-02-01-003-006-03"/>
    <s v="Materiales y suministros - Semimanufacturas de plástico"/>
    <s v="TUBERIA CONDUIT PESADO DE 1&quot;"/>
    <n v="39131712"/>
    <s v="MÍNIMA CUANTÍA"/>
    <n v="4"/>
    <n v="8"/>
    <n v="10"/>
    <n v="5"/>
    <n v="30791.25"/>
    <s v="UNIDAD"/>
    <s v="NO SOLICITADAS"/>
  </r>
  <r>
    <x v="18"/>
    <s v="02-02-01-003-006"/>
    <s v="02-02-01-003-006-03"/>
    <s v="Materiales y suministros - Semimanufacturas de plástico"/>
    <s v="TUBERIA CONDUIT PESADO DE 3/4&quot;"/>
    <n v="39131712"/>
    <s v="MÍNIMA CUANTÍA"/>
    <n v="4"/>
    <n v="8"/>
    <n v="10"/>
    <n v="5"/>
    <n v="21353.05"/>
    <s v="UNIDAD"/>
    <s v="NO SOLICITADAS"/>
  </r>
  <r>
    <x v="18"/>
    <s v="02-02-01-003-006"/>
    <s v="02-02-01-003-006-03"/>
    <s v="Materiales y suministros - Semimanufacturas de plástico"/>
    <s v="UNION CPVC DE 1/2"/>
    <n v="40172509"/>
    <s v="MÍNIMA CUANTÍA"/>
    <n v="4"/>
    <n v="8"/>
    <n v="10"/>
    <n v="10"/>
    <n v="8032.5"/>
    <s v="UNIDAD"/>
    <s v="NO SOLICITADAS"/>
  </r>
  <r>
    <x v="18"/>
    <s v="02-02-01-003-006"/>
    <s v="02-02-01-003-006-03"/>
    <s v="Materiales y suministros - Semimanufacturas de plástico"/>
    <s v="UNION PVC DE 1/2"/>
    <n v="40172509"/>
    <s v="MÍNIMA CUANTÍA"/>
    <n v="4"/>
    <n v="8"/>
    <n v="10"/>
    <n v="134"/>
    <n v="41858.92"/>
    <s v="UNIDAD"/>
    <s v="NO SOLICITADAS"/>
  </r>
  <r>
    <x v="18"/>
    <s v="02-02-01-003-006"/>
    <s v="02-02-01-003-006-03"/>
    <s v="Materiales y suministros - Semimanufacturas de plástico"/>
    <s v="ADAPTER TUBE OD 3/8&quot; INCH "/>
    <n v="40171708"/>
    <s v="SELECCIÓN ABREVIADA SUBASTA INVERSA (NO DISPONIBLE)"/>
    <n v="3"/>
    <n v="6"/>
    <n v="10"/>
    <n v="2"/>
    <n v="517888"/>
    <s v="UNIDAD"/>
    <s v="NO SOLICITADAS"/>
  </r>
  <r>
    <x v="18"/>
    <s v="02-02-01-003-006"/>
    <s v="02-02-01-003-006-03"/>
    <s v="Materiales y suministros - Semimanufacturas de plástico"/>
    <s v="REDUCER TUBE OD 3/8 INCH"/>
    <n v="40172101"/>
    <s v="SELECCIÓN ABREVIADA SUBASTA INVERSA (NO DISPONIBLE)"/>
    <n v="3"/>
    <n v="6"/>
    <n v="10"/>
    <n v="1"/>
    <n v="84966"/>
    <s v="UNIDAD"/>
    <s v="NO SOLICITADAS"/>
  </r>
  <r>
    <x v="18"/>
    <s v="02-02-01-003-006"/>
    <s v="02-02-01-003-006-03"/>
    <s v="Materiales y suministros - Semimanufacturas de plástico"/>
    <s v="RELEASE FILM NON-PERFORATED"/>
    <n v="13111206"/>
    <s v="SELECCIÓN ABREVIADA SUBASTA INVERSA (NO DISPONIBLE)"/>
    <n v="3"/>
    <n v="6"/>
    <n v="10"/>
    <n v="1"/>
    <n v="3199910"/>
    <s v="UNIDAD"/>
    <s v="NO SOLICITADAS"/>
  </r>
  <r>
    <x v="18"/>
    <s v="02-02-01-003-006"/>
    <s v="02-02-01-003-006-03"/>
    <s v="Materiales y suministros - Semimanufacturas de plástico"/>
    <s v="RELEASE FILM PERFORATED"/>
    <n v="13111206"/>
    <s v="SELECCIÓN ABREVIADA SUBASTA INVERSA (NO DISPONIBLE)"/>
    <n v="3"/>
    <n v="6"/>
    <n v="10"/>
    <n v="1"/>
    <n v="1499876"/>
    <s v="UNIDAD"/>
    <s v="NO SOLICITADAS"/>
  </r>
  <r>
    <x v="18"/>
    <s v="02-02-01-003-006"/>
    <s v="02-02-01-003-006-03"/>
    <s v="Materiales y suministros - Semimanufacturas de plástico"/>
    <s v="NYLON BAGGIN FILM"/>
    <n v="24112902"/>
    <s v="SELECCIÓN ABREVIADA SUBASTA INVERSA (NO DISPONIBLE)"/>
    <n v="3"/>
    <n v="6"/>
    <n v="10"/>
    <n v="3"/>
    <n v="6599859"/>
    <s v="UNIDAD"/>
    <s v="NO SOLICITADAS"/>
  </r>
  <r>
    <x v="18"/>
    <s v="02-02-01-003-006"/>
    <s v="02-02-01-003-006-03"/>
    <s v="Materiales y suministros - Semimanufacturas de plástico"/>
    <s v="PLASTICO NEGRO 20 X 3M CALIBRE 3,5 (ROLLO)"/>
    <n v="13111068"/>
    <s v="SELECCIÓN ABREVIADA - ACUERDO MARCO"/>
    <n v="6"/>
    <n v="4"/>
    <n v="10"/>
    <n v="3"/>
    <n v="234000"/>
    <s v="UNIDAD"/>
    <s v="NO SOLICITADAS"/>
  </r>
  <r>
    <x v="18"/>
    <s v="02-02-01-003-006"/>
    <s v="02-02-01-003-006-03"/>
    <s v="Materiales y suministros - Semimanufacturas de plástico"/>
    <s v="TUBOS PVC 1/2 DE PULGADA X10 UNIDADES"/>
    <n v="40171617"/>
    <s v="SELECCIÓN ABREVIADA - ACUERDO MARCO"/>
    <n v="6"/>
    <n v="4"/>
    <n v="10"/>
    <n v="2"/>
    <n v="104000"/>
    <s v="UNIDAD"/>
    <s v="NO SOLICITADAS"/>
  </r>
  <r>
    <x v="18"/>
    <s v="02-02-01-003-006"/>
    <s v="02-02-01-003-006-03"/>
    <s v="Materiales y suministros - Semimanufacturas de plástico"/>
    <s v="TUBOS PVC 3/4 DE PULGADA X10 UNIDADES"/>
    <n v="40171617"/>
    <s v="SELECCIÓN ABREVIADA - ACUERDO MARCO"/>
    <n v="6"/>
    <n v="4"/>
    <n v="10"/>
    <n v="1"/>
    <n v="66999.97"/>
    <s v="UNIDAD"/>
    <s v="NO SOLICITADAS"/>
  </r>
  <r>
    <x v="18"/>
    <s v="02-02-01-003-006"/>
    <s v="02-02-01-003-006-03"/>
    <s v="Materiales y suministros - Semimanufacturas de plástico"/>
    <s v="TUBOS PVC CONDUIT 1  DE PULGADA"/>
    <n v="40171617"/>
    <s v="SELECCIÓN ABREVIADA - ACUERDO MARCO"/>
    <n v="6"/>
    <n v="4"/>
    <n v="10"/>
    <n v="5"/>
    <n v="34000"/>
    <s v="UNIDAD"/>
    <s v="NO SOLICITADAS"/>
  </r>
  <r>
    <x v="18"/>
    <s v="02-02-01-003-006"/>
    <s v="02-02-01-003-006-03"/>
    <s v="Materiales y suministros - Semimanufacturas de plástico"/>
    <s v="TUBOS PVC  CONDUIT 1 1/4 DE PULGADA"/>
    <n v="40171617"/>
    <s v="SELECCIÓN ABREVIADA - ACUERDO MARCO"/>
    <n v="6"/>
    <n v="4"/>
    <n v="10"/>
    <n v="5"/>
    <n v="59000"/>
    <s v="UNIDAD"/>
    <s v="NO SOLICITADAS"/>
  </r>
  <r>
    <x v="18"/>
    <s v="02-02-01-003-006"/>
    <s v="02-02-01-003-006-04"/>
    <s v="Materiales y suministros - Productos de empaque y envasado, de plástico"/>
    <s v="BOLSAS PARA ECES POR ROLLO"/>
    <n v="24111503"/>
    <s v="MÍNIMA CUANTÍA"/>
    <n v="3"/>
    <n v="8"/>
    <n v="10"/>
    <n v="28"/>
    <n v="336000"/>
    <s v="UNIDAD"/>
    <s v="NO SOLICITADAS"/>
  </r>
  <r>
    <x v="18"/>
    <s v="02-02-01-003-006"/>
    <s v="02-02-01-003-006-04"/>
    <s v="Materiales y suministros - Productos de empaque y envasado, de plástico"/>
    <s v="BEBEDERO BOTELLA PORTATIL"/>
    <n v="24122002"/>
    <s v="MÍNIMA CUANTÍA"/>
    <n v="3"/>
    <n v="8"/>
    <n v="10"/>
    <n v="4"/>
    <n v="140000"/>
    <s v="UNIDAD"/>
    <s v="NO SOLICITADAS"/>
  </r>
  <r>
    <x v="18"/>
    <s v="02-02-01-003-006"/>
    <s v="02-02-01-003-006-04"/>
    <s v="Materiales y suministros - Productos de empaque y envasado, de plástico"/>
    <s v="COMEDERO PORTATIL"/>
    <n v="31141501"/>
    <s v="MÍNIMA CUANTÍA"/>
    <n v="3"/>
    <n v="8"/>
    <n v="10"/>
    <n v="4"/>
    <n v="104000"/>
    <s v="UNIDAD"/>
    <s v="NO SOLICITADAS"/>
  </r>
  <r>
    <x v="18"/>
    <s v="02-02-01-003-006"/>
    <s v="02-02-01-003-006-04"/>
    <s v="Materiales y suministros - Productos de empaque y envasado, de plástico"/>
    <s v="REJILLA PLASTICAS CON SOSCO 3&quot; X 2&quot; ANTICUCARACHAS"/>
    <n v="30103206"/>
    <s v="MÍNIMA CUANTÍA"/>
    <n v="4"/>
    <n v="8"/>
    <n v="10"/>
    <n v="2"/>
    <n v="6783"/>
    <s v="UNIDAD"/>
    <s v="NO SOLICITADAS"/>
  </r>
  <r>
    <x v="18"/>
    <s v="02-02-01-003-006"/>
    <s v="02-02-01-003-006-04"/>
    <s v="Materiales y suministros - Productos de empaque y envasado, de plástico"/>
    <s v="REJILLA PLASTICAS CON SOSCO 4&quot; x 3&quot;"/>
    <n v="30103206"/>
    <s v="MÍNIMA CUANTÍA"/>
    <n v="4"/>
    <n v="8"/>
    <n v="10"/>
    <n v="2"/>
    <n v="12316.5"/>
    <s v="UNIDAD"/>
    <s v="NO SOLICITADAS"/>
  </r>
  <r>
    <x v="18"/>
    <s v="02-02-01-003-006"/>
    <s v="02-02-01-003-006-04"/>
    <s v="Materiales y suministros - Productos de empaque y envasado, de plástico"/>
    <s v="REJILLA SIFON DE 1-1/2&quot;"/>
    <n v="30103206"/>
    <s v="MÍNIMA CUANTÍA"/>
    <n v="4"/>
    <n v="8"/>
    <n v="10"/>
    <n v="2"/>
    <n v="24811.5"/>
    <s v="UNIDAD"/>
    <s v="NO SOLICITADAS"/>
  </r>
  <r>
    <x v="18"/>
    <s v="02-02-01-003-006"/>
    <s v="02-02-01-003-006-04"/>
    <s v="Materiales y suministros - Productos de empaque y envasado, de plástico"/>
    <s v="REJILLA SIFON DE 2&quot;"/>
    <n v="30103206"/>
    <s v="MÍNIMA CUANTÍA"/>
    <n v="4"/>
    <n v="8"/>
    <n v="10"/>
    <n v="2"/>
    <n v="33201"/>
    <s v="UNIDAD"/>
    <s v="NO SOLICITADAS"/>
  </r>
  <r>
    <x v="18"/>
    <s v="02-02-01-003-006"/>
    <s v="02-02-01-003-006-04"/>
    <s v="Materiales y suministros - Productos de empaque y envasado, de plástico"/>
    <s v="FIRING BOX ALKAN"/>
    <n v="24112404"/>
    <s v="SELECCIÓN ABREVIADA SUBASTA INVERSA (NO DISPONIBLE)"/>
    <n v="3"/>
    <n v="6"/>
    <n v="10"/>
    <n v="8"/>
    <n v="1199520"/>
    <s v="UNIDAD"/>
    <s v="NO SOLICITADAS"/>
  </r>
  <r>
    <x v="18"/>
    <s v="02-02-01-003-006"/>
    <s v="02-02-01-003-006-04"/>
    <s v="Materiales y suministros - Productos de empaque y envasado, de plástico"/>
    <s v="NORTON BLUE SHEETING PAINTABLE PLASTIC 20X350 "/>
    <n v="13102000"/>
    <s v="SELECCIÓN ABREVIADA SUBASTA INVERSA (NO DISPONIBLE)"/>
    <n v="3"/>
    <n v="6"/>
    <n v="10"/>
    <n v="1"/>
    <n v="599879"/>
    <s v="UNIDAD"/>
    <s v="NO SOLICITADAS"/>
  </r>
  <r>
    <x v="18"/>
    <s v="02-02-01-003-006"/>
    <s v="02-02-01-003-006-04"/>
    <s v="Materiales y suministros - Productos de empaque y envasado, de plástico"/>
    <s v="PEEL PLY, NYLON"/>
    <n v="24141501"/>
    <s v="SELECCIÓN ABREVIADA SUBASTA INVERSA (NO DISPONIBLE)"/>
    <n v="3"/>
    <n v="6"/>
    <n v="10"/>
    <n v="1"/>
    <n v="3149930"/>
    <s v="UNIDAD"/>
    <s v="NO SOLICITADAS"/>
  </r>
  <r>
    <x v="18"/>
    <s v="02-02-01-003-006"/>
    <s v="02-02-01-003-006-04"/>
    <s v="Materiales y suministros - Productos de empaque y envasado, de plástico"/>
    <s v="PPS™ MINI CUP COPAS CON COLLAR 177ML, "/>
    <n v="41101518"/>
    <s v="SELECCIÓN ABREVIADA SUBASTA INVERSA (NO DISPONIBLE)"/>
    <n v="3"/>
    <n v="6"/>
    <n v="10"/>
    <n v="2"/>
    <n v="389844"/>
    <s v="UNIDAD"/>
    <s v="NO SOLICITADAS"/>
  </r>
  <r>
    <x v="18"/>
    <s v="02-02-01-003-006"/>
    <s v="02-02-01-003-006-04"/>
    <s v="Materiales y suministros - Productos de empaque y envasado, de plástico"/>
    <s v="COPA MEZCLADORA CON COLLAR 650 ML , "/>
    <n v="41101518"/>
    <s v="SELECCIÓN ABREVIADA SUBASTA INVERSA (NO DISPONIBLE)"/>
    <n v="3"/>
    <n v="6"/>
    <n v="10"/>
    <n v="15"/>
    <n v="3802050"/>
    <s v="UNIDAD"/>
    <s v="NO SOLICITADAS"/>
  </r>
  <r>
    <x v="18"/>
    <s v="02-02-01-003-006"/>
    <s v="02-02-01-003-006-04"/>
    <s v="Materiales y suministros - Productos de empaque y envasado, de plástico"/>
    <s v="ROLLO VINIPEL STRETCH FILM TRANSPARENT 45 CM X 300 MT"/>
    <n v="24112902"/>
    <s v="SELECCIÓN ABREVIADA SUBASTA INVERSA (NO DISPONIBLE)"/>
    <n v="3"/>
    <n v="6"/>
    <n v="10"/>
    <n v="15"/>
    <n v="824670"/>
    <s v="UNIDAD"/>
    <s v="NO SOLICITADAS"/>
  </r>
  <r>
    <x v="18"/>
    <s v="02-02-01-003-006"/>
    <s v="02-02-01-003-006-04"/>
    <s v="Materiales y suministros - Productos de empaque y envasado, de plástico"/>
    <s v="FRASCO PARA TOMA DE MUESTRA 125 ML"/>
    <n v="24112602"/>
    <s v="SELECCIÓN ABREVIADA SUBASTA INVERSA (NO DISPONIBLE)"/>
    <n v="3"/>
    <n v="6"/>
    <n v="10"/>
    <n v="300"/>
    <n v="178500"/>
    <s v="UNIDAD"/>
    <s v="NO SOLICITADAS"/>
  </r>
  <r>
    <x v="18"/>
    <s v="02-02-01-003-006"/>
    <s v="02-02-01-003-006-04"/>
    <s v="Materiales y suministros - Productos de empaque y envasado, de plástico"/>
    <s v="PAPEL VINIPEL 50CM X 500MTS"/>
    <n v="24112902"/>
    <s v="SELECCIÓN ABREVIADA SUBASTA INVERSA (NO DISPONIBLE)"/>
    <n v="3"/>
    <n v="6"/>
    <n v="10"/>
    <n v="6"/>
    <n v="389844"/>
    <s v="UNIDAD"/>
    <s v="NO SOLICITADAS"/>
  </r>
  <r>
    <x v="18"/>
    <s v="02-02-01-003-006"/>
    <s v="02-02-01-003-006-04"/>
    <s v="Materiales y suministros - Productos de empaque y envasado, de plástico"/>
    <s v="BOLSA TIPO ZIPLOC 22*20 X 100"/>
    <n v="24111514"/>
    <s v="SELECCIÓN ABREVIADA SUBASTA INVERSA (NO DISPONIBLE)"/>
    <n v="3"/>
    <n v="6"/>
    <n v="10"/>
    <n v="40"/>
    <n v="1799280"/>
    <s v="UNIDAD"/>
    <s v="NO SOLICITADAS"/>
  </r>
  <r>
    <x v="18"/>
    <s v="02-02-01-003-006"/>
    <s v="02-02-01-003-006-04"/>
    <s v="Materiales y suministros - Productos de empaque y envasado, de plástico"/>
    <s v="BOLSA TIPO ZIPLOC 5*7 X100  UNIDADES"/>
    <n v="24111514"/>
    <s v="SELECCIÓN ABREVIADA SUBASTA INVERSA (NO DISPONIBLE)"/>
    <n v="3"/>
    <n v="6"/>
    <n v="10"/>
    <n v="3"/>
    <n v="74970"/>
    <s v="UNIDAD"/>
    <s v="NO SOLICITADAS"/>
  </r>
  <r>
    <x v="18"/>
    <s v="02-02-01-003-006"/>
    <s v="02-02-01-003-006-09"/>
    <s v="Materiales y suministros - Otros productos plásticos"/>
    <s v="TANQUES AGUA POTABLE"/>
    <n v="24111810"/>
    <s v="MÍNIMA CUANTÍA"/>
    <n v="2"/>
    <n v="5"/>
    <n v="10"/>
    <n v="25"/>
    <n v="13789125"/>
    <s v="UNIDAD"/>
    <s v="NO SOLICITADAS"/>
  </r>
  <r>
    <x v="18"/>
    <s v="02-02-01-003-006"/>
    <s v="02-02-01-003-006-09"/>
    <s v="Materiales y suministros - Otros productos plásticos"/>
    <s v="TANQUES AGUA POTABLE"/>
    <n v="24111810"/>
    <s v="MÍNIMA CUANTÍA"/>
    <n v="2"/>
    <n v="5"/>
    <n v="10"/>
    <n v="2"/>
    <n v="1651125"/>
    <s v="UNIDAD"/>
    <s v="NO SOLICITADAS"/>
  </r>
  <r>
    <x v="18"/>
    <s v="02-02-01-003-006"/>
    <s v="02-02-01-003-006-09"/>
    <s v="Materiales y suministros - Otros productos plásticos"/>
    <s v="GUACAL GRANDE"/>
    <n v="10131603"/>
    <s v="MÍNIMA CUANTÍA"/>
    <n v="3"/>
    <n v="8"/>
    <n v="10"/>
    <n v="2"/>
    <n v="1800000"/>
    <s v="UNIDAD"/>
    <s v="NO SOLICITADAS"/>
  </r>
  <r>
    <x v="18"/>
    <s v="02-02-01-003-006"/>
    <s v="02-02-01-003-006-09"/>
    <s v="Materiales y suministros - Otros productos plásticos"/>
    <s v="TARJETA INTELIGENTE MIFARE 4 K"/>
    <n v="55121802"/>
    <s v="MÍNIMA CUANTÍA"/>
    <n v="4"/>
    <n v="7"/>
    <n v="16"/>
    <n v="690"/>
    <n v="3777060"/>
    <s v="UNIDAD"/>
    <s v="NO SOLICITADAS"/>
  </r>
  <r>
    <x v="18"/>
    <s v="02-02-01-003-006"/>
    <s v="02-02-01-003-006-09"/>
    <s v="Materiales y suministros - Otros productos plásticos"/>
    <s v="PORTAFICHEROS "/>
    <n v="55121807"/>
    <s v="MÍNIMA CUANTÍA"/>
    <n v="4"/>
    <n v="7"/>
    <n v="16"/>
    <n v="114"/>
    <n v="67830"/>
    <s v="UNIDAD"/>
    <s v="NO SOLICITADAS"/>
  </r>
  <r>
    <x v="18"/>
    <s v="02-02-01-003-006"/>
    <s v="02-02-01-003-006-09"/>
    <s v="Materiales y suministros - Otros productos plásticos"/>
    <s v="TERMO PARA BEBIDAS FRIAS Y CALIENTES"/>
    <n v="48101907"/>
    <s v="MÍNIMA CUANTÍA"/>
    <n v="4"/>
    <n v="5"/>
    <n v="16"/>
    <n v="7"/>
    <n v="648200"/>
    <s v="UNIDAD"/>
    <s v="NO SOLICITADAS"/>
  </r>
  <r>
    <x v="18"/>
    <s v="02-02-01-003-006"/>
    <s v="02-02-01-003-006-09"/>
    <s v="Materiales y suministros - Otros productos plásticos"/>
    <s v="BALDE"/>
    <n v="47121804"/>
    <s v="MÍNIMA CUANTÍA"/>
    <n v="4"/>
    <n v="5"/>
    <n v="16"/>
    <n v="4"/>
    <n v="27200"/>
    <s v="UNIDAD"/>
    <s v="NO SOLICITADAS"/>
  </r>
  <r>
    <x v="18"/>
    <s v="02-02-01-003-006"/>
    <s v="02-02-01-003-006-09"/>
    <s v="Materiales y suministros - Otros productos plásticos"/>
    <s v="REJILLA DESAGUE LAVAPLATOS"/>
    <n v="26131603"/>
    <s v="MÍNIMA CUANTÍA"/>
    <n v="4"/>
    <n v="5"/>
    <n v="16"/>
    <n v="7"/>
    <n v="47600"/>
    <s v="UNIDAD"/>
    <s v="NO SOLICITADAS"/>
  </r>
  <r>
    <x v="18"/>
    <s v="02-02-01-003-006"/>
    <s v="02-02-01-003-006-09"/>
    <s v="Materiales y suministros - Otros productos plásticos"/>
    <s v="ESCURRIDOR"/>
    <n v="52152202"/>
    <s v="MÍNIMA CUANTÍA"/>
    <n v="4"/>
    <n v="5"/>
    <n v="16"/>
    <n v="2"/>
    <n v="19000"/>
    <s v="UNIDAD"/>
    <s v="NO SOLICITADAS"/>
  </r>
  <r>
    <x v="18"/>
    <s v="02-02-01-003-006"/>
    <s v="02-02-01-003-006-09"/>
    <s v="Materiales y suministros - Otros productos plásticos"/>
    <s v="CANECA PLASTICA CON TAPA"/>
    <n v="47121804"/>
    <s v="MÍNIMA CUANTÍA"/>
    <n v="4"/>
    <n v="5"/>
    <n v="16"/>
    <n v="2"/>
    <n v="100000"/>
    <s v="UNIDAD"/>
    <s v="NO SOLICITADAS"/>
  </r>
  <r>
    <x v="18"/>
    <s v="02-02-01-003-006"/>
    <s v="02-02-01-003-006-09"/>
    <s v="Materiales y suministros - Otros productos plásticos"/>
    <s v="TERMO LISO"/>
    <n v="48101907"/>
    <s v="MÍNIMA CUANTÍA"/>
    <n v="4"/>
    <n v="5"/>
    <n v="16"/>
    <n v="4"/>
    <n v="116000"/>
    <s v="UNIDAD"/>
    <s v="NO SOLICITADAS"/>
  </r>
  <r>
    <x v="18"/>
    <s v="02-02-01-003-006"/>
    <s v="02-02-01-003-006-09"/>
    <s v="Materiales y suministros - Otros productos plásticos"/>
    <s v="ESPATULA RANURADA"/>
    <n v="48101617"/>
    <s v="MÍNIMA CUANTÍA"/>
    <n v="4"/>
    <n v="5"/>
    <n v="16"/>
    <n v="2"/>
    <n v="29000"/>
    <s v="UNIDAD"/>
    <s v="NO SOLICITADAS"/>
  </r>
  <r>
    <x v="18"/>
    <s v="02-02-01-003-006"/>
    <s v="02-02-01-003-006-09"/>
    <s v="Materiales y suministros - Otros productos plásticos"/>
    <s v="CINTA TRANSPARENTE MEDIA PULGADA "/>
    <n v="31201512"/>
    <s v="MÍNIMA CUANTÍA"/>
    <n v="3"/>
    <n v="6"/>
    <n v="10"/>
    <n v="30"/>
    <n v="33570"/>
    <s v="UNIDAD"/>
    <s v="NO SOLICITADAS"/>
  </r>
  <r>
    <x v="18"/>
    <s v="02-02-01-003-006"/>
    <s v="02-02-01-003-006-09"/>
    <s v="Materiales y suministros - Otros productos plásticos"/>
    <s v="CINTA TRANSPARENTE 2 PULGADAS"/>
    <n v="31201512"/>
    <s v="MÍNIMA CUANTÍA"/>
    <n v="3"/>
    <n v="6"/>
    <n v="10"/>
    <n v="34"/>
    <n v="80104"/>
    <s v="UNIDAD"/>
    <s v="NO SOLICITADAS"/>
  </r>
  <r>
    <x v="18"/>
    <s v="02-02-01-003-006"/>
    <s v="02-02-01-003-006-09"/>
    <s v="Materiales y suministros - Otros productos plásticos"/>
    <s v="CINTA DE ENMASCARAR"/>
    <n v="31201503"/>
    <s v="MÍNIMA CUANTÍA"/>
    <n v="3"/>
    <n v="6"/>
    <n v="10"/>
    <n v="43"/>
    <n v="404243"/>
    <s v="UNIDAD"/>
    <s v="NO SOLICITADAS"/>
  </r>
  <r>
    <x v="18"/>
    <s v="02-02-01-003-006"/>
    <s v="02-02-01-003-006-09"/>
    <s v="Materiales y suministros - Otros productos plásticos"/>
    <s v="PAPEL CONTACT"/>
    <n v="14111525"/>
    <s v="MÍNIMA CUANTÍA"/>
    <n v="3"/>
    <n v="6"/>
    <n v="10"/>
    <n v="6"/>
    <n v="589908"/>
    <s v="UNIDAD"/>
    <s v="NO SOLICITADAS"/>
  </r>
  <r>
    <x v="18"/>
    <s v="02-02-01-003-006"/>
    <s v="02-02-01-003-006-09"/>
    <s v="Materiales y suministros - Otros productos plásticos"/>
    <s v="TANQUES AGUA POTABLE X 1000 LT"/>
    <n v="24111810"/>
    <s v="MÍNIMA CUANTÍA"/>
    <n v="4"/>
    <n v="8"/>
    <n v="10"/>
    <n v="12"/>
    <n v="7497000"/>
    <s v="UNIDAD"/>
    <s v="NO SOLICITADAS"/>
  </r>
  <r>
    <x v="18"/>
    <s v="02-02-01-003-006"/>
    <s v="02-02-01-003-006-09"/>
    <s v="Materiales y suministros - Otros productos plásticos"/>
    <s v="ANGEO EN FIBRA DE VIDRIO - ROLLO"/>
    <n v="11161801"/>
    <s v="MÍNIMA CUANTÍA"/>
    <n v="4"/>
    <n v="8"/>
    <n v="10"/>
    <n v="2"/>
    <n v="599358.38"/>
    <s v="UNIDAD"/>
    <s v="NO SOLICITADAS"/>
  </r>
  <r>
    <x v="18"/>
    <s v="02-02-01-003-006"/>
    <s v="02-02-01-003-006-09"/>
    <s v="Materiales y suministros - Otros productos plásticos"/>
    <s v="ASIENTO SANITARIO CIERRE SUAVE"/>
    <n v="30181603"/>
    <s v="MÍNIMA CUANTÍA"/>
    <n v="4"/>
    <n v="8"/>
    <n v="10"/>
    <n v="1"/>
    <n v="128609.25"/>
    <s v="UNIDAD"/>
    <s v="NO SOLICITADAS"/>
  </r>
  <r>
    <x v="18"/>
    <s v="02-02-01-003-006"/>
    <s v="02-02-01-003-006-09"/>
    <s v="Materiales y suministros - Otros productos plásticos"/>
    <s v="ASIENTOS SANITARIOS"/>
    <n v="30181603"/>
    <s v="MÍNIMA CUANTÍA"/>
    <n v="4"/>
    <n v="8"/>
    <n v="10"/>
    <n v="10"/>
    <n v="224776.1"/>
    <s v="UNIDAD"/>
    <s v="NO SOLICITADAS"/>
  </r>
  <r>
    <x v="18"/>
    <s v="02-02-01-003-006"/>
    <s v="02-02-01-003-006-09"/>
    <s v="Materiales y suministros - Otros productos plásticos"/>
    <s v="BRIDAS PLASTICAS No 10&quot;: BOLSA"/>
    <n v="10141601"/>
    <s v="MÍNIMA CUANTÍA"/>
    <n v="4"/>
    <n v="8"/>
    <n v="10"/>
    <n v="2"/>
    <n v="17850"/>
    <s v="UNIDAD"/>
    <s v="NO SOLICITADAS"/>
  </r>
  <r>
    <x v="18"/>
    <s v="02-02-01-003-006"/>
    <s v="02-02-01-003-006-09"/>
    <s v="Materiales y suministros - Otros productos plásticos"/>
    <s v="BRIDAS PLASTICAS No 12&quot;: BOLSA"/>
    <n v="10141601"/>
    <s v="MÍNIMA CUANTÍA"/>
    <n v="4"/>
    <n v="8"/>
    <n v="10"/>
    <n v="2"/>
    <n v="17850"/>
    <s v="UNIDAD"/>
    <s v="NO SOLICITADAS"/>
  </r>
  <r>
    <x v="18"/>
    <s v="02-02-01-003-006"/>
    <s v="02-02-01-003-006-09"/>
    <s v="Materiales y suministros - Otros productos plásticos"/>
    <s v="BRIDAS PLASTICAS No 5&quot;: BOLSA"/>
    <n v="10141601"/>
    <s v="MÍNIMA CUANTÍA"/>
    <n v="4"/>
    <n v="8"/>
    <n v="10"/>
    <n v="2"/>
    <n v="12093.38"/>
    <s v="UNIDAD"/>
    <s v="NO SOLICITADAS"/>
  </r>
  <r>
    <x v="18"/>
    <s v="02-02-01-003-006"/>
    <s v="02-02-01-003-006-09"/>
    <s v="Materiales y suministros - Otros productos plásticos"/>
    <s v="CARETA PARA SOLDAR FOTOSENSIBLE"/>
    <n v="46181703"/>
    <s v="MÍNIMA CUANTÍA"/>
    <n v="4"/>
    <n v="8"/>
    <n v="10"/>
    <n v="1"/>
    <n v="178500"/>
    <s v="UNIDAD"/>
    <s v="NO SOLICITADAS"/>
  </r>
  <r>
    <x v="18"/>
    <s v="02-02-01-003-006"/>
    <s v="02-02-01-003-006-09"/>
    <s v="Materiales y suministros - Otros productos plásticos"/>
    <s v="CINTA ELECTRICA AISLANTE  INDUSTRIAL 33 ROLLO"/>
    <n v="31201502"/>
    <s v="MÍNIMA CUANTÍA"/>
    <n v="4"/>
    <n v="8"/>
    <n v="10"/>
    <n v="15"/>
    <n v="187425"/>
    <s v="UNIDAD"/>
    <s v="NO SOLICITADAS"/>
  </r>
  <r>
    <x v="18"/>
    <s v="02-02-01-003-006"/>
    <s v="02-02-01-003-006-09"/>
    <s v="Materiales y suministros - Otros productos plásticos"/>
    <s v="CINTA ENCAUCHETADA 23 ROLLO"/>
    <n v="31201534"/>
    <s v="MÍNIMA CUANTÍA"/>
    <n v="4"/>
    <n v="8"/>
    <n v="10"/>
    <n v="10"/>
    <n v="223125"/>
    <s v="UNIDAD"/>
    <s v="NO SOLICITADAS"/>
  </r>
  <r>
    <x v="18"/>
    <s v="02-02-01-003-006"/>
    <s v="02-02-01-003-006-09"/>
    <s v="Materiales y suministros - Otros productos plásticos"/>
    <s v="CINTA FIBRA DE VIDRIO * ROLLO"/>
    <n v="31201507"/>
    <s v="MÍNIMA CUANTÍA"/>
    <n v="4"/>
    <n v="8"/>
    <n v="10"/>
    <n v="2"/>
    <n v="38377.5"/>
    <s v="UNIDAD"/>
    <s v="NO SOLICITADAS"/>
  </r>
  <r>
    <x v="18"/>
    <s v="02-02-01-003-006"/>
    <s v="02-02-01-003-006-09"/>
    <s v="Materiales y suministros - Otros productos plásticos"/>
    <s v="PISTOLA PARA SOLDAR ESTAÑO TIPO WELLER DE 150 WATTS 110V CON 5 PUNTAS O BOQUILLAS "/>
    <n v="23271704"/>
    <s v="MÍNIMA CUANTÍA"/>
    <n v="4"/>
    <n v="8"/>
    <n v="10"/>
    <n v="1"/>
    <n v="160650"/>
    <s v="UNIDAD"/>
    <s v="NO SOLICITADAS"/>
  </r>
  <r>
    <x v="18"/>
    <s v="02-02-01-003-006"/>
    <s v="02-02-01-003-006-09"/>
    <s v="Materiales y suministros - Otros productos plásticos"/>
    <s v="ROLLO DE BANDA AUTOADHESIVA TAPA GOTERAS"/>
    <n v="31201519"/>
    <s v="MÍNIMA CUANTÍA"/>
    <n v="4"/>
    <n v="8"/>
    <n v="10"/>
    <n v="3"/>
    <n v="130929.75"/>
    <s v="UNIDAD"/>
    <s v="NO SOLICITADAS"/>
  </r>
  <r>
    <x v="18"/>
    <s v="02-02-01-003-006"/>
    <s v="02-02-01-003-006-09"/>
    <s v="Materiales y suministros - Otros productos plásticos"/>
    <s v="SOCKET PARA BOMBILLO ALOGENO DICROICO"/>
    <n v="39101800"/>
    <s v="MÍNIMA CUANTÍA"/>
    <n v="4"/>
    <n v="8"/>
    <n v="10"/>
    <n v="5"/>
    <n v="6256.45"/>
    <s v="UNIDAD"/>
    <s v="NO SOLICITADAS"/>
  </r>
  <r>
    <x v="18"/>
    <s v="02-02-01-003-006"/>
    <s v="02-02-01-003-006-09"/>
    <s v="Materiales y suministros - Otros productos plásticos"/>
    <s v="SOCKETS PARA TUBO LED DE 18W"/>
    <n v="39101800"/>
    <s v="MÍNIMA CUANTÍA"/>
    <n v="4"/>
    <n v="8"/>
    <n v="10"/>
    <n v="50"/>
    <n v="133875"/>
    <s v="UNIDAD"/>
    <s v="NO SOLICITADAS"/>
  </r>
  <r>
    <x v="18"/>
    <s v="02-02-01-003-006"/>
    <s v="02-02-01-003-006-09"/>
    <s v="Materiales y suministros - Otros productos plásticos"/>
    <s v="TAPA REGISTRO PLASTICO"/>
    <n v="40172408"/>
    <s v="MÍNIMA CUANTÍA"/>
    <n v="4"/>
    <n v="8"/>
    <n v="10"/>
    <n v="4"/>
    <n v="44749.96"/>
    <s v="UNIDAD"/>
    <s v="NO SOLICITADAS"/>
  </r>
  <r>
    <x v="18"/>
    <s v="02-02-01-003-006"/>
    <s v="02-02-01-003-006-09"/>
    <s v="Materiales y suministros - Otros productos plásticos"/>
    <s v="TEJA TRASLUCIDA TIPO ESPAÑOLA"/>
    <n v="30151500"/>
    <s v="MÍNIMA CUANTÍA"/>
    <n v="4"/>
    <n v="8"/>
    <n v="10"/>
    <n v="10"/>
    <n v="446250"/>
    <s v="UNIDAD"/>
    <s v="NO SOLICITADAS"/>
  </r>
  <r>
    <x v="18"/>
    <s v="02-02-01-003-006"/>
    <s v="02-02-01-003-006-09"/>
    <s v="Materiales y suministros - Otros productos plásticos"/>
    <s v="STRETCH SEAL P/N AD89503-01-18 X ROLLO"/>
    <n v="31201518"/>
    <s v="SELECCIÓN ABREVIADA SUBASTA INVERSA (NO DISPONIBLE)"/>
    <n v="3"/>
    <n v="6"/>
    <n v="10"/>
    <n v="1"/>
    <n v="202895"/>
    <s v="UNIDAD"/>
    <s v="NO SOLICITADAS"/>
  </r>
  <r>
    <x v="18"/>
    <s v="02-02-01-003-006"/>
    <s v="02-02-01-003-006-09"/>
    <s v="Materiales y suministros - Otros productos plásticos"/>
    <s v="CINTA DE FIBRA DE VIDRIO "/>
    <n v="31201507"/>
    <s v="SELECCIÓN ABREVIADA SUBASTA INVERSA (NO DISPONIBLE)"/>
    <n v="3"/>
    <n v="6"/>
    <n v="10"/>
    <n v="2"/>
    <n v="239904"/>
    <s v="UNIDAD"/>
    <s v="NO SOLICITADAS"/>
  </r>
  <r>
    <x v="18"/>
    <s v="02-02-01-003-006"/>
    <s v="02-02-01-003-006-09"/>
    <s v="Materiales y suministros - Otros productos plásticos"/>
    <s v="CINTA ELECTRICA AUTOFUNDENTE PARA ALTO VOLTAJE SCOTCH 23     "/>
    <n v="31201502"/>
    <s v="SELECCIÓN ABREVIADA SUBASTA INVERSA (NO DISPONIBLE)"/>
    <n v="3"/>
    <n v="6"/>
    <n v="10"/>
    <n v="5"/>
    <n v="224910"/>
    <s v="UNIDAD"/>
    <s v="NO SOLICITADAS"/>
  </r>
  <r>
    <x v="18"/>
    <s v="02-02-01-003-006"/>
    <s v="02-02-01-003-006-09"/>
    <s v="Materiales y suministros - Otros productos plásticos"/>
    <s v="TAPE, NON ADHESIVE, SELF BONDING RED REFERENCIA P/N AA59163-1-II-.040 X ROLLO"/>
    <n v="31201501"/>
    <s v="SELECCIÓN ABREVIADA SUBASTA INVERSA (NO DISPONIBLE)"/>
    <n v="3"/>
    <n v="6"/>
    <n v="10"/>
    <n v="1"/>
    <n v="244902"/>
    <s v="UNIDAD"/>
    <s v="NO SOLICITADAS"/>
  </r>
  <r>
    <x v="18"/>
    <s v="02-02-01-003-006"/>
    <s v="02-02-01-003-006-09"/>
    <s v="Materiales y suministros - Otros productos plásticos"/>
    <s v="TAPE, LACING AND TYING BLACK REFERENCIA P/N SM1702-02-24"/>
    <n v="31201509"/>
    <s v="SELECCIÓN ABREVIADA SUBASTA INVERSA (NO DISPONIBLE)"/>
    <n v="3"/>
    <n v="6"/>
    <n v="10"/>
    <n v="2"/>
    <n v="639744"/>
    <s v="UNIDAD"/>
    <s v="NO SOLICITADAS"/>
  </r>
  <r>
    <x v="18"/>
    <s v="02-02-01-003-006"/>
    <s v="02-02-01-003-006-09"/>
    <s v="Materiales y suministros - Otros productos plásticos"/>
    <s v="ESPIRAL PLASTICO PARA CABLE, COLOR NEGRO, DIÁMETRO: 1/4DE PULGADA (6MM), REF E4106N"/>
    <n v="39121632"/>
    <s v="SELECCIÓN ABREVIADA SUBASTA INVERSA (NO DISPONIBLE)"/>
    <n v="3"/>
    <n v="6"/>
    <n v="10"/>
    <n v="6"/>
    <n v="12852"/>
    <s v="METRO"/>
    <s v="NO SOLICITADAS"/>
  </r>
  <r>
    <x v="18"/>
    <s v="02-02-01-003-006"/>
    <s v="02-02-01-003-006-09"/>
    <s v="Materiales y suministros - Otros productos plásticos"/>
    <s v="ESPIRAL PLASTICO PARA CABLE, COLOR NEGRO, DIÁMETRO: 3/8 DE PULGADA (9MM), REF E4109N"/>
    <n v="39121632"/>
    <s v="SELECCIÓN ABREVIADA SUBASTA INVERSA (NO DISPONIBLE)"/>
    <n v="3"/>
    <n v="6"/>
    <n v="10"/>
    <n v="6"/>
    <n v="12852"/>
    <s v="METRO"/>
    <s v="NO SOLICITADAS"/>
  </r>
  <r>
    <x v="18"/>
    <s v="02-02-01-003-006"/>
    <s v="02-02-01-003-006-09"/>
    <s v="Materiales y suministros - Otros productos plásticos"/>
    <s v="ESPIRAL PLASTICO PARA CABLE, COLOR NEGRO, DIÁMETRO: 1/2 DE PULGADA (12MM), REF E4112N"/>
    <n v="39121632"/>
    <s v="SELECCIÓN ABREVIADA SUBASTA INVERSA (NO DISPONIBLE)"/>
    <n v="3"/>
    <n v="6"/>
    <n v="10"/>
    <n v="6"/>
    <n v="14994"/>
    <s v="METRO"/>
    <s v="NO SOLICITADAS"/>
  </r>
  <r>
    <x v="18"/>
    <s v="02-02-01-003-006"/>
    <s v="02-02-01-003-006-09"/>
    <s v="Materiales y suministros - Otros productos plásticos"/>
    <s v="ESPIRAL PLASTICO PARA CABLE, COLOR NEGRO, DIÁMETRO: 3/4 DE PULGADA (19MM), REF E4119N"/>
    <n v="39121632"/>
    <s v="SELECCIÓN ABREVIADA SUBASTA INVERSA (NO DISPONIBLE)"/>
    <n v="3"/>
    <n v="6"/>
    <n v="10"/>
    <n v="6"/>
    <n v="22848"/>
    <s v="METRO"/>
    <s v="NO SOLICITADAS"/>
  </r>
  <r>
    <x v="18"/>
    <s v="02-02-01-003-006"/>
    <s v="02-02-01-003-006-09"/>
    <s v="Materiales y suministros - Otros productos plásticos"/>
    <s v="ESPIRAL PLASTICO PARA CABLE, COLOR NEGRO, DIÁMETRO: 1 DE PULGADA (25MM), REF E4125N"/>
    <n v="39121632"/>
    <s v="SELECCIÓN ABREVIADA SUBASTA INVERSA (NO DISPONIBLE)"/>
    <n v="3"/>
    <n v="6"/>
    <n v="10"/>
    <n v="6"/>
    <n v="24990"/>
    <s v="METRO"/>
    <s v="NO SOLICITADAS"/>
  </r>
  <r>
    <x v="18"/>
    <s v="02-02-01-003-006"/>
    <s v="02-02-01-003-006-09"/>
    <s v="Materiales y suministros - Otros productos plásticos"/>
    <s v="CINTA ADHESIVA DE COBRE DE 50MM X 15MTS"/>
    <n v="31201521"/>
    <s v="SELECCIÓN ABREVIADA SUBASTA INVERSA (NO DISPONIBLE)"/>
    <n v="3"/>
    <n v="6"/>
    <n v="10"/>
    <n v="3"/>
    <n v="44625"/>
    <s v="UNIDAD"/>
    <s v="NO SOLICITADAS"/>
  </r>
  <r>
    <x v="18"/>
    <s v="02-02-01-003-006"/>
    <s v="02-02-01-003-006-09"/>
    <s v="Materiales y suministros - Otros productos plásticos"/>
    <s v="POLYURETHANE PROTECTIVE TAPE ADHESIVE PROMOTER  86A   X 473 MILILITROS"/>
    <n v="31211504"/>
    <s v="SELECCIÓN ABREVIADA SUBASTA INVERSA (NO DISPONIBLE)"/>
    <n v="3"/>
    <n v="6"/>
    <n v="10"/>
    <n v="1"/>
    <n v="475881"/>
    <s v="UNIDAD"/>
    <s v="NO SOLICITADAS"/>
  </r>
  <r>
    <x v="18"/>
    <s v="02-02-01-003-006"/>
    <s v="02-02-01-003-006-09"/>
    <s v="Materiales y suministros - Otros productos plásticos"/>
    <s v="ESPARCIDOR ROJO PARA RESINAS "/>
    <n v="60121231"/>
    <s v="SELECCIÓN ABREVIADA SUBASTA INVERSA (NO DISPONIBLE)"/>
    <n v="3"/>
    <n v="6"/>
    <n v="10"/>
    <n v="30"/>
    <n v="446250"/>
    <s v="UNIDAD"/>
    <s v="NO SOLICITADAS"/>
  </r>
  <r>
    <x v="18"/>
    <s v="02-02-01-003-006"/>
    <s v="02-02-01-003-006-09"/>
    <s v="Materiales y suministros - Otros productos plásticos"/>
    <s v="FLASH BREAKER TAPE (CINTA)"/>
    <n v="31201600"/>
    <s v="SELECCIÓN ABREVIADA SUBASTA INVERSA (NO DISPONIBLE)"/>
    <n v="3"/>
    <n v="6"/>
    <n v="10"/>
    <n v="40"/>
    <n v="5997600"/>
    <s v="UNIDAD"/>
    <s v="NO SOLICITADAS"/>
  </r>
  <r>
    <x v="18"/>
    <s v="02-02-01-003-006"/>
    <s v="02-02-01-003-006-09"/>
    <s v="Materiales y suministros - Otros productos plásticos"/>
    <s v="SEALING TAPE"/>
    <n v="31201601"/>
    <s v="SELECCIÓN ABREVIADA SUBASTA INVERSA (NO DISPONIBLE)"/>
    <n v="3"/>
    <n v="6"/>
    <n v="10"/>
    <n v="40"/>
    <n v="2598960"/>
    <s v="UNIDAD"/>
    <s v="NO SOLICITADAS"/>
  </r>
  <r>
    <x v="18"/>
    <s v="02-02-01-003-006"/>
    <s v="02-02-01-003-006-09"/>
    <s v="Materiales y suministros - Otros productos plásticos"/>
    <s v="CINTA DE ENMASCARAR VERDE 0.5&quot; X 55M"/>
    <n v="31201503"/>
    <s v="SELECCIÓN ABREVIADA SUBASTA INVERSA (NO DISPONIBLE)"/>
    <n v="3"/>
    <n v="6"/>
    <n v="10"/>
    <n v="80"/>
    <n v="952000"/>
    <s v="UNIDAD"/>
    <s v="NO SOLICITADAS"/>
  </r>
  <r>
    <x v="18"/>
    <s v="02-02-01-003-006"/>
    <s v="02-02-01-003-006-09"/>
    <s v="Materiales y suministros - Otros productos plásticos"/>
    <s v="CINTA ANTIDESLIZANTE ALTA AGRESIVIDAD / 3/4&quot; X 60' ROLLO"/>
    <n v="31201513"/>
    <s v="SELECCIÓN ABREVIADA SUBASTA INVERSA (NO DISPONIBLE)"/>
    <n v="3"/>
    <n v="6"/>
    <n v="10"/>
    <n v="4"/>
    <n v="339864"/>
    <s v="UNIDAD"/>
    <s v="NO SOLICITADAS"/>
  </r>
  <r>
    <x v="18"/>
    <s v="02-02-01-003-006"/>
    <s v="02-02-01-003-006-09"/>
    <s v="Materiales y suministros - Otros productos plásticos"/>
    <s v="TAPE PRESSURE SENSITIVE "/>
    <n v="31201600"/>
    <s v="SELECCIÓN ABREVIADA SUBASTA INVERSA (NO DISPONIBLE)"/>
    <n v="3"/>
    <n v="6"/>
    <n v="10"/>
    <n v="1"/>
    <n v="2399873"/>
    <s v="UNIDAD"/>
    <s v="NO SOLICITADAS"/>
  </r>
  <r>
    <x v="18"/>
    <s v="02-02-01-003-006"/>
    <s v="02-02-01-003-006-09"/>
    <s v="Materiales y suministros - Otros productos plásticos"/>
    <s v="CINTA   233+  DE  2&quot; CINTA VERDE PARA ENMASCARADO REF 233+ 2&quot; P/N 26340 LENGTH 55 METER"/>
    <n v="31201503"/>
    <s v="SELECCIÓN ABREVIADA SUBASTA INVERSA (NO DISPONIBLE)"/>
    <n v="3"/>
    <n v="6"/>
    <n v="10"/>
    <n v="60"/>
    <n v="1677900"/>
    <s v="UNIDAD"/>
    <s v="NO SOLICITADAS"/>
  </r>
  <r>
    <x v="18"/>
    <s v="02-02-01-003-006"/>
    <s v="02-02-01-003-006-09"/>
    <s v="Materiales y suministros - Otros productos plásticos"/>
    <s v="CINTA  233 +  DE 1&quot; P/N 26336 LENGTH 55 METER"/>
    <n v="31201503"/>
    <s v="SELECCIÓN ABREVIADA SUBASTA INVERSA (NO DISPONIBLE)"/>
    <n v="3"/>
    <n v="6"/>
    <n v="10"/>
    <n v="30"/>
    <n v="539070"/>
    <s v="UNIDAD"/>
    <s v="NO SOLICITADAS"/>
  </r>
  <r>
    <x v="18"/>
    <s v="02-02-01-003-006"/>
    <s v="02-02-01-003-006-09"/>
    <s v="Materiales y suministros - Otros productos plásticos"/>
    <s v="CINTA  233 +  DE 1/2&quot; P/N 26332LENGTH 55 METER"/>
    <n v="31201503"/>
    <s v="SELECCIÓN ABREVIADA SUBASTA INVERSA (NO DISPONIBLE)"/>
    <n v="3"/>
    <n v="6"/>
    <n v="10"/>
    <n v="60"/>
    <n v="714000"/>
    <s v="UNIDAD"/>
    <s v="NO SOLICITADAS"/>
  </r>
  <r>
    <x v="18"/>
    <s v="02-02-01-003-006"/>
    <s v="02-02-01-003-006-09"/>
    <s v="Materiales y suministros - Otros productos plásticos"/>
    <s v="CINTA DE ALUMINIO 3M 425 FOIL TAPE, 2 X 55 "/>
    <n v="31201530"/>
    <s v="SELECCIÓN ABREVIADA SUBASTA INVERSA (NO DISPONIBLE)"/>
    <n v="3"/>
    <n v="6"/>
    <n v="10"/>
    <n v="1"/>
    <n v="344981"/>
    <s v="UNIDAD"/>
    <s v="NO SOLICITADAS"/>
  </r>
  <r>
    <x v="18"/>
    <s v="02-02-01-003-006"/>
    <s v="02-02-01-003-006-09"/>
    <s v="Materiales y suministros - Otros productos plásticos"/>
    <s v="CINTA DE ALUMINIO 3M 425  FOIL TAPE 1 X 60"/>
    <n v="31201530"/>
    <s v="SELECCIÓN ABREVIADA SUBASTA INVERSA (NO DISPONIBLE)"/>
    <n v="3"/>
    <n v="6"/>
    <n v="10"/>
    <n v="5"/>
    <n v="1399440"/>
    <s v="UNIDAD"/>
    <s v="NO SOLICITADAS"/>
  </r>
  <r>
    <x v="18"/>
    <s v="02-02-01-003-006"/>
    <s v="02-02-01-003-006-09"/>
    <s v="Materiales y suministros - Otros productos plásticos"/>
    <s v="TEFLON TAPE  520 IN. X 0.5_x000a_IN. P/N: 5X927. NSN: 6515-01-504-9326 "/>
    <n v="31201519"/>
    <s v="SELECCIÓN ABREVIADA SUBASTA INVERSA (NO DISPONIBLE)"/>
    <n v="3"/>
    <n v="6"/>
    <n v="10"/>
    <n v="10"/>
    <n v="119000"/>
    <s v="UNIDAD"/>
    <s v="NO SOLICITADAS"/>
  </r>
  <r>
    <x v="18"/>
    <s v="02-02-01-003-006"/>
    <s v="02-02-01-003-006-09"/>
    <s v="Materiales y suministros - Otros productos plásticos"/>
    <s v="MANGUERA CRISTAL O NIVEL 1/8&quot; "/>
    <n v="40142007"/>
    <s v="SELECCIÓN ABREVIADA SUBASTA INVERSA (NO DISPONIBLE)"/>
    <n v="3"/>
    <n v="6"/>
    <n v="10"/>
    <n v="3"/>
    <n v="6426"/>
    <s v="METRO"/>
    <s v="NO SOLICITADAS"/>
  </r>
  <r>
    <x v="18"/>
    <s v="02-02-01-003-006"/>
    <s v="02-02-01-003-006-09"/>
    <s v="Materiales y suministros - Otros productos plásticos"/>
    <s v="TAPE LACING AND TYING 20H. NSN: 4020-00-900-0986 X 1 ROLL"/>
    <n v="31152102"/>
    <s v="SELECCIÓN ABREVIADA SUBASTA INVERSA (NO DISPONIBLE)"/>
    <n v="3"/>
    <n v="6"/>
    <n v="10"/>
    <n v="1"/>
    <n v="139944"/>
    <s v="UNIDAD"/>
    <s v="NO SOLICITADAS"/>
  </r>
  <r>
    <x v="18"/>
    <s v="02-02-01-003-006"/>
    <s v="02-02-01-003-006-09"/>
    <s v="Materiales y suministros - Otros productos plásticos"/>
    <s v="TAPE PRESSURE SENSITIVE,  ADHESIVE 232, 3 IN. NSN: 7510-00-266-6707"/>
    <n v="31201600"/>
    <s v="SELECCIÓN ABREVIADA SUBASTA INVERSA (NO DISPONIBLE)"/>
    <n v="3"/>
    <n v="6"/>
    <n v="10"/>
    <n v="7"/>
    <n v="8399139"/>
    <s v="UNIDAD"/>
    <s v="NO SOLICITADAS"/>
  </r>
  <r>
    <x v="18"/>
    <s v="02-02-01-003-006"/>
    <s v="02-02-01-003-006-09"/>
    <s v="Materiales y suministros - Otros productos plásticos"/>
    <s v="CINTAS DE AMARRE TRANSPARENTE 3,6 X 150 MM "/>
    <n v="24141511"/>
    <s v="SELECCIÓN ABREVIADA SUBASTA INVERSA (NO DISPONIBLE)"/>
    <n v="3"/>
    <n v="6"/>
    <n v="10"/>
    <n v="30"/>
    <n v="14280"/>
    <s v="UNIDAD"/>
    <s v="NO SOLICITADAS"/>
  </r>
  <r>
    <x v="18"/>
    <s v="02-02-01-003-006"/>
    <s v="02-02-01-003-006-09"/>
    <s v="Materiales y suministros - Otros productos plásticos"/>
    <s v="CINTAS DE AMARRE TRASPARENTE 3,6 X 370 MM "/>
    <n v="24141511"/>
    <s v="SELECCIÓN ABREVIADA SUBASTA INVERSA (NO DISPONIBLE)"/>
    <n v="3"/>
    <n v="6"/>
    <n v="10"/>
    <n v="30"/>
    <n v="24990"/>
    <s v="UNIDAD"/>
    <s v="NO SOLICITADAS"/>
  </r>
  <r>
    <x v="18"/>
    <s v="02-02-01-003-006"/>
    <s v="02-02-01-003-006-09"/>
    <s v="Materiales y suministros - Otros productos plásticos"/>
    <s v="CINTA DE ENCAUCHETAR"/>
    <n v="31201534"/>
    <s v="SELECCIÓN ABREVIADA SUBASTA INVERSA (NO DISPONIBLE)"/>
    <n v="3"/>
    <n v="6"/>
    <n v="10"/>
    <n v="1"/>
    <n v="44982"/>
    <s v="UNIDAD"/>
    <s v="NO SOLICITADAS"/>
  </r>
  <r>
    <x v="18"/>
    <s v="02-02-01-003-006"/>
    <s v="02-02-01-003-006-09"/>
    <s v="Materiales y suministros - Otros productos plásticos"/>
    <s v="CINTA ENMASCARAR  VERDE DE 1 PULGADA"/>
    <n v="31201503"/>
    <s v="SELECCIÓN ABREVIADA SUBASTA INVERSA (NO DISPONIBLE)"/>
    <n v="3"/>
    <n v="6"/>
    <n v="10"/>
    <n v="20"/>
    <n v="359380"/>
    <s v="UNIDAD"/>
    <s v="NO SOLICITADAS"/>
  </r>
  <r>
    <x v="18"/>
    <s v="02-02-01-003-006"/>
    <s v="02-02-01-003-006-09"/>
    <s v="Materiales y suministros - Otros productos plásticos"/>
    <s v="POLIURETANO ANTIDESLIZANTE A23 SERIES NEGRO (CINTA)"/>
    <n v="31191507"/>
    <s v="SELECCIÓN ABREVIADA SUBASTA INVERSA (NO DISPONIBLE)"/>
    <n v="3"/>
    <n v="6"/>
    <n v="10"/>
    <n v="7"/>
    <n v="10149272"/>
    <s v="GALON"/>
    <s v="NO SOLICITADAS"/>
  </r>
  <r>
    <x v="18"/>
    <s v="02-02-01-003-006"/>
    <s v="02-02-01-003-006-09"/>
    <s v="Materiales y suministros - Otros productos plásticos"/>
    <s v="TEJA TIPO ETERNIT TRANSPARENTE (PERFIL 7 # 5)"/>
    <n v="30151500"/>
    <s v="SELECCIÓN ABREVIADA - ACUERDO MARCO"/>
    <n v="6"/>
    <n v="4"/>
    <n v="10"/>
    <n v="12"/>
    <n v="192000"/>
    <s v="UNIDAD"/>
    <s v="NO SOLICITADAS"/>
  </r>
  <r>
    <x v="18"/>
    <s v="02-02-01-003-006"/>
    <s v="02-02-01-003-006-09"/>
    <s v="Materiales y suministros - Otros productos plásticos"/>
    <s v="CINTA PARA DRYWALL (ROLLO)"/>
    <n v="31201507"/>
    <s v="SELECCIÓN ABREVIADA - ACUERDO MARCO"/>
    <n v="6"/>
    <n v="4"/>
    <n v="10"/>
    <n v="2"/>
    <n v="88000"/>
    <s v="UNIDAD"/>
    <s v="NO SOLICITADAS"/>
  </r>
  <r>
    <x v="18"/>
    <s v="02-02-01-003-006"/>
    <s v="02-02-01-003-006-09"/>
    <s v="Materiales y suministros - Otros productos plásticos"/>
    <s v="CINTA TAPA GOTERAS ALUMBAND 50CM*10 MTS"/>
    <n v="31201511"/>
    <s v="SELECCIÓN ABREVIADA - ACUERDO MARCO"/>
    <n v="6"/>
    <n v="4"/>
    <n v="10"/>
    <n v="5"/>
    <n v="600000"/>
    <s v="UNIDAD"/>
    <s v="NO SOLICITADAS"/>
  </r>
  <r>
    <x v="18"/>
    <s v="02-02-01-003-006"/>
    <s v="02-02-01-003-006-09"/>
    <s v="Materiales y suministros - Otros productos plásticos"/>
    <s v="MASCARA MEDIA CARA 3M CON FILTROS SERIE 6000 (CON CARTUCHO PARA PINTURA)"/>
    <n v="46181703"/>
    <s v="SELECCIÓN ABREVIADA - ACUERDO MARCO"/>
    <n v="6"/>
    <n v="4"/>
    <n v="10"/>
    <n v="4"/>
    <n v="360000"/>
    <s v="UNIDAD"/>
    <s v="NO SOLICITADAS"/>
  </r>
  <r>
    <x v="18"/>
    <s v="02-02-01-003-006"/>
    <s v="02-02-01-003-006-09"/>
    <s v="Materiales y suministros - Otros productos plásticos"/>
    <s v="ASIENTO PARA  SANITARIO"/>
    <n v="30181603"/>
    <s v="SELECCIÓN ABREVIADA - ACUERDO MARCO"/>
    <n v="6"/>
    <n v="4"/>
    <n v="10"/>
    <n v="2"/>
    <n v="60000"/>
    <s v="UNIDAD"/>
    <s v="NO SOLICITADAS"/>
  </r>
  <r>
    <x v="18"/>
    <s v="02-02-01-003-006"/>
    <s v="02-02-01-003-006-09"/>
    <s v="Materiales y suministros - Otros productos plásticos"/>
    <s v="OVEROL DESECHABLE CUERPO ENTERO BLANCO  100% POLIURETANO"/>
    <n v="46181503"/>
    <s v="SELECCIÓN ABREVIADA - ACUERDO MARCO"/>
    <n v="6"/>
    <n v="4"/>
    <n v="10"/>
    <n v="5"/>
    <n v="69000"/>
    <s v="UNIDAD"/>
    <s v="NO SOLICITADAS"/>
  </r>
  <r>
    <x v="18"/>
    <s v="02-02-01-003-006"/>
    <s v="02-02-01-003-006-09"/>
    <s v="Materiales y suministros - Otros productos plásticos"/>
    <s v="CINTA AISLANTE ELECTRICA NEGRA "/>
    <n v="31201502"/>
    <s v="SELECCIÓN ABREVIADA - ACUERDO MARCO"/>
    <n v="6"/>
    <n v="4"/>
    <n v="10"/>
    <n v="10"/>
    <n v="28000"/>
    <s v="UNIDAD"/>
    <s v="NO SOLICITADAS"/>
  </r>
  <r>
    <x v="18"/>
    <s v="02-02-01-003-006"/>
    <s v="02-02-01-003-006-09"/>
    <s v="Materiales y suministros - Otros productos plásticos"/>
    <s v="CINTA AISLANTA BLANCA 10M X 19MM"/>
    <n v="31201502"/>
    <s v="SELECCIÓN ABREVIADA - ACUERDO MARCO"/>
    <n v="6"/>
    <n v="4"/>
    <n v="10"/>
    <n v="2"/>
    <n v="3700"/>
    <s v="UNIDAD"/>
    <s v="NO SOLICITADAS"/>
  </r>
  <r>
    <x v="18"/>
    <s v="02-02-01-003-006"/>
    <s v="02-02-01-003-006-09"/>
    <s v="Materiales y suministros - Otros productos plásticos"/>
    <s v="CINTA AISLANTE AZUL 10M X 19MM"/>
    <n v="31201502"/>
    <s v="SELECCIÓN ABREVIADA - ACUERDO MARCO"/>
    <n v="6"/>
    <n v="4"/>
    <n v="10"/>
    <n v="2"/>
    <n v="3700"/>
    <s v="UNIDAD"/>
    <s v="NO SOLICITADAS"/>
  </r>
  <r>
    <x v="18"/>
    <s v="02-02-01-003-006"/>
    <s v="02-02-01-003-006-09"/>
    <s v="Materiales y suministros - Otros productos plásticos"/>
    <s v="CINTA AISLANTE AMARILLA 10M X 19MM"/>
    <n v="31201502"/>
    <s v="SELECCIÓN ABREVIADA - ACUERDO MARCO"/>
    <n v="6"/>
    <n v="4"/>
    <n v="10"/>
    <n v="2"/>
    <n v="3700"/>
    <s v="UNIDAD"/>
    <s v="NO SOLICITADAS"/>
  </r>
  <r>
    <x v="18"/>
    <s v="02-02-01-003-006"/>
    <s v="02-02-01-003-006-09"/>
    <s v="Materiales y suministros - Otros productos plásticos"/>
    <s v="CINTA AISLANTE ROJA 10M X 19MM"/>
    <n v="31201502"/>
    <s v="SELECCIÓN ABREVIADA - ACUERDO MARCO"/>
    <n v="6"/>
    <n v="4"/>
    <n v="10"/>
    <n v="2"/>
    <n v="3700"/>
    <s v="UNIDAD"/>
    <s v="NO SOLICITADAS"/>
  </r>
  <r>
    <x v="18"/>
    <s v="02-02-01-003-006"/>
    <s v="02-02-01-003-006-09"/>
    <s v="Materiales y suministros - Otros productos plásticos"/>
    <s v="CINTA AISLANTE VERDE 10M X 19MM"/>
    <n v="31201502"/>
    <s v="SELECCIÓN ABREVIADA - ACUERDO MARCO"/>
    <n v="6"/>
    <n v="4"/>
    <n v="10"/>
    <n v="2"/>
    <n v="3700"/>
    <s v="UNIDAD"/>
    <s v="NO SOLICITADAS"/>
  </r>
  <r>
    <x v="18"/>
    <s v="02-02-01-003-006"/>
    <s v="02-02-01-003-006-09"/>
    <s v="Materiales y suministros - Otros productos plásticos"/>
    <s v="CINTA AUTOFUNDENTE 18MM X 9.1 M "/>
    <n v="31201502"/>
    <s v="SELECCIÓN ABREVIADA - ACUERDO MARCO"/>
    <n v="6"/>
    <n v="4"/>
    <n v="10"/>
    <n v="2"/>
    <n v="68000"/>
    <s v="UNIDAD"/>
    <s v="NO SOLICITADAS"/>
  </r>
  <r>
    <x v="18"/>
    <s v="02-02-01-003-006"/>
    <s v="02-02-01-003-006-09"/>
    <s v="Materiales y suministros - Otros productos plásticos"/>
    <s v="SOCKET PARA TUBO LED 18 W CON TORNILLO( 2 UNIDADES POR TUBO)"/>
    <n v="39101800"/>
    <s v="SELECCIÓN ABREVIADA - ACUERDO MARCO"/>
    <n v="6"/>
    <n v="4"/>
    <n v="10"/>
    <n v="30"/>
    <n v="48000"/>
    <s v="UNIDAD"/>
    <s v="NO SOLICITADAS"/>
  </r>
  <r>
    <x v="18"/>
    <s v="02-02-01-003-006"/>
    <s v="02-02-01-003-006-09"/>
    <s v="Materiales y suministros - Otros productos plásticos"/>
    <s v="GRAPAS PARA CABLE 2*14  X 100 (PAQUETE)"/>
    <n v="39121705"/>
    <s v="SELECCIÓN ABREVIADA - ACUERDO MARCO"/>
    <n v="6"/>
    <n v="4"/>
    <n v="10"/>
    <n v="3"/>
    <n v="14400"/>
    <s v="UNIDAD"/>
    <s v="NO SOLICITADAS"/>
  </r>
  <r>
    <x v="18"/>
    <s v="02-02-01-003-006"/>
    <s v="02-02-01-003-006-09"/>
    <s v="Materiales y suministros - Otros productos plásticos"/>
    <s v="CINTA AISLANTE 3M (ROLLO)"/>
    <n v="31201502"/>
    <s v="SELECCIÓN ABREVIADA - ACUERDO MARCO"/>
    <n v="6"/>
    <n v="4"/>
    <n v="10"/>
    <n v="10"/>
    <n v="150000"/>
    <s v="UNIDAD"/>
    <s v="NO SOLICITADAS"/>
  </r>
  <r>
    <x v="18"/>
    <s v="02-02-01-003-006"/>
    <s v="02-02-01-003-006-09"/>
    <s v="Materiales y suministros - Otros productos plásticos"/>
    <s v="ROLLO DE ESPUMA DE 1/4 ANTIFLAMA QUE CUMPLA NORMA FAR 25853"/>
    <n v="13111301"/>
    <s v="MÍNIMA CUANTÍA"/>
    <n v="8"/>
    <n v="2"/>
    <n v="10"/>
    <n v="1"/>
    <n v="4641000"/>
    <s v="UNIDAD"/>
    <s v="NO SOLICITADAS"/>
  </r>
  <r>
    <x v="18"/>
    <s v="02-02-01-003-007"/>
    <s v="02-02-01-003-007-01"/>
    <s v="Materiales y suministros - Vidrio y productos de vidrio"/>
    <s v="VASO VIDRIO"/>
    <n v="48101903"/>
    <s v="MÍNIMA CUANTÍA"/>
    <n v="4"/>
    <n v="5"/>
    <n v="16"/>
    <n v="256"/>
    <n v="739840"/>
    <s v="UNIDAD"/>
    <s v="NO SOLICITADAS"/>
  </r>
  <r>
    <x v="18"/>
    <s v="02-02-01-003-007"/>
    <s v="02-02-01-003-007-01"/>
    <s v="Materiales y suministros - Vidrio y productos de vidrio"/>
    <s v="REFRACTARIA"/>
    <n v="52151600"/>
    <s v="MÍNIMA CUANTÍA"/>
    <n v="4"/>
    <n v="5"/>
    <n v="16"/>
    <n v="4"/>
    <n v="217600"/>
    <s v="UNIDAD"/>
    <s v="NO SOLICITADAS"/>
  </r>
  <r>
    <x v="18"/>
    <s v="02-02-01-003-007"/>
    <s v="02-02-01-003-007-01"/>
    <s v="Materiales y suministros - Vidrio y productos de vidrio"/>
    <s v="LAMINA DE ESPEJO 1,83 X 2,44 M"/>
    <n v="30171705"/>
    <s v="MÍNIMA CUANTÍA"/>
    <n v="4"/>
    <n v="8"/>
    <n v="10"/>
    <n v="1"/>
    <n v="111562.5"/>
    <s v="UNIDAD"/>
    <s v="NO SOLICITADAS"/>
  </r>
  <r>
    <x v="18"/>
    <s v="02-02-01-003-007"/>
    <s v="02-02-01-003-007-01"/>
    <s v="Materiales y suministros - Vidrio y productos de vidrio"/>
    <s v="LAMINA DE VIDRIO 3MM 1,83 X 2,44 M"/>
    <n v="30171705"/>
    <s v="MÍNIMA CUANTÍA"/>
    <n v="4"/>
    <n v="8"/>
    <n v="10"/>
    <n v="1"/>
    <n v="111562.5"/>
    <s v="UNIDAD"/>
    <s v="NO SOLICITADAS"/>
  </r>
  <r>
    <x v="18"/>
    <s v="02-02-01-003-007"/>
    <s v="02-02-01-003-007-01"/>
    <s v="Materiales y suministros - Vidrio y productos de vidrio"/>
    <s v="LAMINA DE VIDRIO 4MM 3,30 X 2,2 M"/>
    <n v="30171705"/>
    <s v="MÍNIMA CUANTÍA"/>
    <n v="4"/>
    <n v="8"/>
    <n v="10"/>
    <n v="1"/>
    <n v="156187.5"/>
    <s v="UNIDAD"/>
    <s v="NO SOLICITADAS"/>
  </r>
  <r>
    <x v="18"/>
    <s v="02-02-01-003-007"/>
    <s v="02-02-01-003-007-01"/>
    <s v="Materiales y suministros - Vidrio y productos de vidrio"/>
    <s v="LAMINA DE VIDRIO 6MM 3,30 X 2,2 M"/>
    <n v="30171705"/>
    <s v="MÍNIMA CUANTÍA"/>
    <n v="4"/>
    <n v="8"/>
    <n v="10"/>
    <n v="1"/>
    <n v="249900"/>
    <s v="UNIDAD"/>
    <s v="NO SOLICITADAS"/>
  </r>
  <r>
    <x v="18"/>
    <s v="02-02-01-003-007"/>
    <s v="02-02-01-003-007-01"/>
    <s v="Materiales y suministros - Vidrio y productos de vidrio"/>
    <s v="MIECROESFERAS DE VIDRIO PARA PINTURA TRAFICO"/>
    <n v="11141605"/>
    <s v="MÍNIMA CUANTÍA"/>
    <n v="4"/>
    <n v="8"/>
    <n v="10"/>
    <n v="1"/>
    <n v="69615"/>
    <s v="GALON"/>
    <s v="NO SOLICITADAS"/>
  </r>
  <r>
    <x v="18"/>
    <s v="02-02-01-003-007"/>
    <s v="02-02-01-003-007-01"/>
    <s v="Materiales y suministros - Vidrio y productos de vidrio"/>
    <s v="JARRA DE VIDRIO PARA PRUEBAS"/>
    <n v="24112601"/>
    <s v="SELECCIÓN ABREVIADA SUBASTA INVERSA (NO DISPONIBLE)"/>
    <n v="3"/>
    <n v="6"/>
    <n v="10"/>
    <n v="1"/>
    <n v="349979"/>
    <s v="UNIDAD"/>
    <s v="NO SOLICITADAS"/>
  </r>
  <r>
    <x v="18"/>
    <s v="02-02-01-003-007"/>
    <s v="02-02-01-003-007-01"/>
    <s v="Materiales y suministros - Vidrio y productos de vidrio"/>
    <s v="MICROESFERAS DE VIDRIO"/>
    <n v="11141605"/>
    <s v="SELECCIÓN ABREVIADA - ACUERDO MARCO"/>
    <n v="6"/>
    <n v="4"/>
    <n v="10"/>
    <n v="5"/>
    <n v="375000"/>
    <s v="GALON"/>
    <s v="NO SOLICITADAS"/>
  </r>
  <r>
    <x v="18"/>
    <s v="02-02-01-003-007"/>
    <s v="02-02-01-003-007-01"/>
    <s v="Materiales y suministros - Vidrio y productos de vidrio"/>
    <s v="LAMINA DE VIDRIO TRANSPARENTE 5 MM DIMENSIONES 1,83*2,4 m"/>
    <n v="30171705"/>
    <s v="SELECCIÓN ABREVIADA - ACUERDO MARCO"/>
    <n v="6"/>
    <n v="4"/>
    <n v="10"/>
    <n v="1"/>
    <n v="169999.22"/>
    <s v="UNIDAD"/>
    <s v="NO SOLICITADAS"/>
  </r>
  <r>
    <x v="18"/>
    <s v="02-02-01-003-007"/>
    <s v="02-02-01-003-007-01"/>
    <s v="Materiales y suministros - Vidrio y productos de vidrio"/>
    <s v="LAMINA DE VIDRIO TRANSPARENTE 6 MM DIMENSIONES 1,83*2,4 m"/>
    <n v="30171705"/>
    <s v="SELECCIÓN ABREVIADA - ACUERDO MARCO"/>
    <n v="6"/>
    <n v="4"/>
    <n v="10"/>
    <n v="1"/>
    <n v="190000"/>
    <s v="UNIDAD"/>
    <s v="NO SOLICITADAS"/>
  </r>
  <r>
    <x v="18"/>
    <s v="02-02-01-003-007"/>
    <s v="02-02-01-003-007-02"/>
    <s v="Materiales y suministros - Artículos de cerámica no estructural"/>
    <s v="BALDOSA CERAMICA PARA PISO TRAFICO PESADO"/>
    <n v="30131704"/>
    <s v="MÍNIMA CUANTÍA"/>
    <n v="4"/>
    <n v="8"/>
    <n v="10"/>
    <n v="10"/>
    <n v="471240"/>
    <s v="METRO CUADRADO"/>
    <s v="NO SOLICITADAS"/>
  </r>
  <r>
    <x v="18"/>
    <s v="02-02-01-003-007"/>
    <s v="02-02-01-003-007-02"/>
    <s v="Materiales y suministros - Artículos de cerámica no estructural"/>
    <s v="PLAFON LOZA"/>
    <n v="39111521"/>
    <s v="MÍNIMA CUANTÍA"/>
    <n v="4"/>
    <n v="8"/>
    <n v="10"/>
    <n v="5"/>
    <n v="21866.25"/>
    <s v="UNIDAD"/>
    <s v="NO SOLICITADAS"/>
  </r>
  <r>
    <x v="18"/>
    <s v="02-02-01-003-007"/>
    <s v="02-02-01-003-007-02"/>
    <s v="Materiales y suministros - Artículos de cerámica no estructural"/>
    <s v="SOCKETS DE CANDIL DE UÑA EN LOZA"/>
    <n v="39101800"/>
    <s v="MÍNIMA CUANTÍA"/>
    <n v="4"/>
    <n v="8"/>
    <n v="10"/>
    <n v="5"/>
    <n v="13476.75"/>
    <s v="UNIDAD"/>
    <s v="NO SOLICITADAS"/>
  </r>
  <r>
    <x v="18"/>
    <s v="02-02-01-003-007"/>
    <s v="02-02-01-003-007-02"/>
    <s v="Materiales y suministros - Artículos de cerámica no estructural"/>
    <s v="TABLETA DE GRESS"/>
    <n v="30161706"/>
    <s v="SELECCIÓN ABREVIADA - ACUERDO MARCO"/>
    <n v="6"/>
    <n v="4"/>
    <n v="10"/>
    <n v="150"/>
    <n v="4200000"/>
    <s v="METRO CUADRADO"/>
    <s v="NO SOLICITADAS"/>
  </r>
  <r>
    <x v="18"/>
    <s v="02-02-01-003-007"/>
    <s v="02-02-01-003-007-02"/>
    <s v="Materiales y suministros - Artículos de cerámica no estructural"/>
    <s v="SANITARIO ACUAPLUS ULTRA BLACO"/>
    <n v="30181511"/>
    <s v="SELECCIÓN ABREVIADA - ACUERDO MARCO"/>
    <n v="6"/>
    <n v="4"/>
    <n v="10"/>
    <n v="4"/>
    <n v="652000"/>
    <s v="UNIDAD"/>
    <s v="NO SOLICITADAS"/>
  </r>
  <r>
    <x v="18"/>
    <s v="02-02-01-003-007"/>
    <s v="02-02-01-003-007-02"/>
    <s v="Materiales y suministros - Artículos de cerámica no estructural"/>
    <s v="ORINAL PETITE CON GRIFERIA PUSH"/>
    <n v="30181506"/>
    <s v="SELECCIÓN ABREVIADA - ACUERDO MARCO"/>
    <n v="6"/>
    <n v="4"/>
    <n v="10"/>
    <n v="3"/>
    <n v="843000"/>
    <s v="UNIDAD"/>
    <s v="NO SOLICITADAS"/>
  </r>
  <r>
    <x v="18"/>
    <s v="02-02-01-003-007"/>
    <s v="02-02-01-003-007-02"/>
    <s v="Materiales y suministros - Artículos de cerámica no estructural"/>
    <s v="LAVAMANOS DE EMPOTRAR BLANCO"/>
    <n v="30181504"/>
    <s v="SELECCIÓN ABREVIADA - ACUERDO MARCO"/>
    <n v="6"/>
    <n v="4"/>
    <n v="10"/>
    <n v="5"/>
    <n v="950000"/>
    <s v="UNIDAD"/>
    <s v="NO SOLICITADAS"/>
  </r>
  <r>
    <x v="18"/>
    <s v="02-02-01-003-007"/>
    <s v="02-02-01-003-007-02"/>
    <s v="Materiales y suministros - Artículos de cerámica no estructural"/>
    <s v="PLAFON DE LOZA"/>
    <n v="39111521"/>
    <s v="SELECCIÓN ABREVIADA - ACUERDO MARCO"/>
    <n v="6"/>
    <n v="4"/>
    <n v="10"/>
    <n v="5"/>
    <n v="24000"/>
    <s v="UNIDAD"/>
    <s v="NO SOLICITADAS"/>
  </r>
  <r>
    <x v="18"/>
    <s v="02-02-01-003-007"/>
    <s v="02-02-01-003-007-03"/>
    <s v="Materiales y suministros - Productos refractarios y productos estructurales no refractarios de arcilla"/>
    <s v="TEJA ESPAÑOLA LONGITUD 1,60m"/>
    <n v="30151500"/>
    <s v="MÍNIMA CUANTÍA"/>
    <n v="4"/>
    <n v="8"/>
    <n v="10"/>
    <n v="10"/>
    <n v="432862.5"/>
    <s v="UNIDAD"/>
    <s v="NO SOLICITADAS"/>
  </r>
  <r>
    <x v="18"/>
    <s v="02-02-01-003-007"/>
    <s v="02-02-01-003-007-03"/>
    <s v="Materiales y suministros - Productos refractarios y productos estructurales no refractarios de arcilla"/>
    <s v="TEJA FIBROCEMENTO # 6"/>
    <n v="30151500"/>
    <s v="MÍNIMA CUANTÍA"/>
    <n v="4"/>
    <n v="8"/>
    <n v="10"/>
    <n v="3"/>
    <n v="87822"/>
    <s v="UNIDAD"/>
    <s v="NO SOLICITADAS"/>
  </r>
  <r>
    <x v="18"/>
    <s v="02-02-01-003-007"/>
    <s v="02-02-01-003-007-03"/>
    <s v="Materiales y suministros - Productos refractarios y productos estructurales no refractarios de arcilla"/>
    <s v="ADOBE O LADRILLO No. 12"/>
    <n v="30131502"/>
    <s v="SELECCIÓN ABREVIADA - ACUERDO MARCO"/>
    <n v="6"/>
    <n v="4"/>
    <n v="10"/>
    <n v="150"/>
    <n v="238500"/>
    <s v="UNIDAD"/>
    <s v="NO SOLICITADAS"/>
  </r>
  <r>
    <x v="18"/>
    <s v="02-02-01-003-007"/>
    <s v="02-02-01-003-007-03"/>
    <s v="Materiales y suministros - Productos refractarios y productos estructurales no refractarios de arcilla"/>
    <s v="ADOBE CATALAN DE 10*15*30"/>
    <n v="30131502"/>
    <s v="SELECCIÓN ABREVIADA - ACUERDO MARCO"/>
    <n v="6"/>
    <n v="4"/>
    <n v="10"/>
    <n v="160"/>
    <n v="206400"/>
    <s v="UNIDAD"/>
    <s v="NO SOLICITADAS"/>
  </r>
  <r>
    <x v="18"/>
    <s v="02-02-01-003-007"/>
    <s v="02-02-01-003-007-03"/>
    <s v="Materiales y suministros - Productos refractarios y productos estructurales no refractarios de arcilla"/>
    <s v="TEJA FIBROCEMENTO ESPAÑOLA O COLONIAL"/>
    <n v="30151500"/>
    <s v="SELECCIÓN ABREVIADA - ACUERDO MARCO"/>
    <n v="6"/>
    <n v="4"/>
    <n v="10"/>
    <n v="20"/>
    <n v="1340000"/>
    <s v="UNIDAD"/>
    <s v="NO SOLICITADAS"/>
  </r>
  <r>
    <x v="18"/>
    <s v="02-02-01-003-007"/>
    <s v="02-02-01-003-007-04"/>
    <s v="Materiales y suministros - Yeso, cal y cemento"/>
    <s v="CEMENTO BLANCO* 20 KILOS"/>
    <n v="30111601"/>
    <s v="MÍNIMA CUANTÍA"/>
    <n v="4"/>
    <n v="8"/>
    <n v="10"/>
    <n v="2"/>
    <n v="37485"/>
    <s v="UNIDAD"/>
    <s v="NO SOLICITADAS"/>
  </r>
  <r>
    <x v="18"/>
    <s v="02-02-01-003-007"/>
    <s v="02-02-01-003-007-04"/>
    <s v="Materiales y suministros - Yeso, cal y cemento"/>
    <s v="CEMENTO GRIS x 50 KG (BULTO)"/>
    <n v="30111601"/>
    <s v="MÍNIMA CUANTÍA"/>
    <n v="4"/>
    <n v="8"/>
    <n v="10"/>
    <n v="5"/>
    <n v="118256.25"/>
    <s v="UNIDAD"/>
    <s v="NO SOLICITADAS"/>
  </r>
  <r>
    <x v="18"/>
    <s v="02-02-01-003-007"/>
    <s v="02-02-01-003-007-04"/>
    <s v="Materiales y suministros - Yeso, cal y cemento"/>
    <s v="CEMENTO GRIS x 50 KG (BULTO)"/>
    <n v="30111601"/>
    <s v="SELECCIÓN ABREVIADA - ACUERDO MARCO"/>
    <n v="6"/>
    <n v="4"/>
    <n v="10"/>
    <n v="65"/>
    <n v="1721850"/>
    <s v="UNIDAD"/>
    <s v="NO SOLICITADAS"/>
  </r>
  <r>
    <x v="18"/>
    <s v="02-02-01-003-007"/>
    <s v="02-02-01-003-007-05"/>
    <s v="Materiales y suministros - Artículos de concreto, cemento y yeso"/>
    <s v="PIEDRA BLANCA PARA JARDIN X 40 KG"/>
    <n v="11111505"/>
    <s v="MÍNIMA CUANTÍA"/>
    <n v="3"/>
    <n v="7"/>
    <n v="16"/>
    <n v="8"/>
    <n v="380800"/>
    <s v="KILOGRAMO"/>
    <s v="NO SOLICITADAS"/>
  </r>
  <r>
    <x v="18"/>
    <s v="02-02-01-003-007"/>
    <s v="02-02-01-003-007-05"/>
    <s v="Materiales y suministros - Artículos de concreto, cemento y yeso"/>
    <s v="MATERA COLGANTE CESTA"/>
    <n v="56101606"/>
    <s v="MÍNIMA CUANTÍA"/>
    <n v="3"/>
    <n v="7"/>
    <n v="16"/>
    <n v="15"/>
    <n v="915810"/>
    <s v="UNIDAD"/>
    <s v="NO SOLICITADAS"/>
  </r>
  <r>
    <x v="18"/>
    <s v="02-02-01-003-007"/>
    <s v="02-02-01-003-007-05"/>
    <s v="Materiales y suministros - Artículos de concreto, cemento y yeso"/>
    <s v="BLOQUE DE CONCRETO #10"/>
    <n v="30131502"/>
    <s v="MÍNIMA CUANTÍA"/>
    <n v="4"/>
    <n v="8"/>
    <n v="10"/>
    <n v="11"/>
    <n v="22089.43"/>
    <s v="UNIDAD"/>
    <s v="NO SOLICITADAS"/>
  </r>
  <r>
    <x v="18"/>
    <s v="02-02-01-003-007"/>
    <s v="02-02-01-003-007-05"/>
    <s v="Materiales y suministros - Artículos de concreto, cemento y yeso"/>
    <s v="LAMINA DE DRYWALL"/>
    <n v="30161503"/>
    <s v="MÍNIMA CUANTÍA"/>
    <n v="4"/>
    <n v="8"/>
    <n v="10"/>
    <n v="2"/>
    <n v="80325"/>
    <s v="UNIDAD"/>
    <s v="NO SOLICITADAS"/>
  </r>
  <r>
    <x v="18"/>
    <s v="02-02-01-003-007"/>
    <s v="02-02-01-003-007-05"/>
    <s v="Materiales y suministros - Artículos de concreto, cemento y yeso"/>
    <s v="PLACAS PLANAS DE FIBROCEMENTO"/>
    <n v="31361200"/>
    <s v="MÍNIMA CUANTÍA"/>
    <n v="4"/>
    <n v="8"/>
    <n v="10"/>
    <n v="1"/>
    <n v="67937.100000000006"/>
    <s v="UNIDAD"/>
    <s v="NO SOLICITADAS"/>
  </r>
  <r>
    <x v="18"/>
    <s v="02-02-01-003-007"/>
    <s v="02-02-01-003-007-05"/>
    <s v="Materiales y suministros - Artículos de concreto, cemento y yeso"/>
    <s v="LAMINA DRYWALL 8MM"/>
    <n v="30161503"/>
    <s v="SELECCIÓN ABREVIADA - ACUERDO MARCO"/>
    <n v="6"/>
    <n v="4"/>
    <n v="10"/>
    <n v="8"/>
    <n v="712000"/>
    <s v="UNIDAD"/>
    <s v="NO SOLICITADAS"/>
  </r>
  <r>
    <x v="18"/>
    <s v="02-02-01-003-007"/>
    <s v="02-02-01-003-007-05"/>
    <s v="Materiales y suministros - Artículos de concreto, cemento y yeso"/>
    <s v="LAMINA DE SUPERBOARD RH 8MM 244*122 CMS"/>
    <n v="30161503"/>
    <s v="SELECCIÓN ABREVIADA - ACUERDO MARCO"/>
    <n v="6"/>
    <n v="4"/>
    <n v="10"/>
    <n v="8"/>
    <n v="488000"/>
    <s v="UNIDAD"/>
    <s v="NO SOLICITADAS"/>
  </r>
  <r>
    <x v="18"/>
    <s v="02-02-01-003-007"/>
    <s v="02-02-01-003-007-05"/>
    <s v="Materiales y suministros - Artículos de concreto, cemento y yeso"/>
    <s v="CABALLETE UNIVERSAL COLONIAL"/>
    <s v="30151502 "/>
    <s v="SELECCIÓN ABREVIADA - ACUERDO MARCO"/>
    <n v="6"/>
    <n v="4"/>
    <n v="10"/>
    <n v="10"/>
    <n v="253000"/>
    <s v="UNIDAD"/>
    <s v="NO SOLICITADAS"/>
  </r>
  <r>
    <x v="18"/>
    <s v="02-02-01-003-007"/>
    <s v="02-02-01-003-007-05"/>
    <s v="Materiales y suministros - Artículos de concreto, cemento y yeso"/>
    <s v="BLOQUE CONCRETO LISO X 10CMS"/>
    <n v="30131502"/>
    <s v="SELECCIÓN ABREVIADA - ACUERDO MARCO"/>
    <n v="6"/>
    <n v="4"/>
    <n v="10"/>
    <n v="51"/>
    <n v="142290"/>
    <s v="UNIDAD"/>
    <s v="NO SOLICITADAS"/>
  </r>
  <r>
    <x v="18"/>
    <s v="02-02-01-003-007"/>
    <s v="02-02-01-003-007-05"/>
    <s v="Materiales y suministros - Artículos de concreto, cemento y yeso"/>
    <s v="ADOQUIN HEXAGONAL EN CONCRETO, DIMENSIONES 18*20*8 CMS"/>
    <n v="30131502"/>
    <s v="SELECCIÓN ABREVIADA - ACUERDO MARCO"/>
    <n v="6"/>
    <n v="4"/>
    <n v="10"/>
    <n v="44"/>
    <n v="166760"/>
    <s v="UNIDAD"/>
    <s v="NO SOLICITADAS"/>
  </r>
  <r>
    <x v="18"/>
    <s v="02-02-01-003-007"/>
    <s v="02-02-01-003-007-05"/>
    <s v="Materiales y suministros - Artículos de concreto, cemento y yeso"/>
    <s v="BLOQUE EN CONCRETO RANURADO TIPO SPLIT "/>
    <n v="30131502"/>
    <s v="SELECCIÓN ABREVIADA - ACUERDO MARCO"/>
    <n v="6"/>
    <n v="4"/>
    <n v="10"/>
    <n v="40"/>
    <n v="157600"/>
    <s v="UNIDAD"/>
    <s v="NO SOLICITADAS"/>
  </r>
  <r>
    <x v="18"/>
    <s v="02-02-01-003-007"/>
    <s v="02-02-01-003-007-09"/>
    <s v="Materiales y suministros - Otros productos minerales no metálicos n. C. P."/>
    <s v="LIJA DE BANDA # 100"/>
    <n v="11101502"/>
    <s v="MÍNIMA CUANTÍA"/>
    <n v="4"/>
    <n v="8"/>
    <n v="10"/>
    <n v="5"/>
    <n v="13128.699999999999"/>
    <s v="METRO"/>
    <s v="NO SOLICITADAS"/>
  </r>
  <r>
    <x v="18"/>
    <s v="02-02-01-003-007"/>
    <s v="02-02-01-003-007-09"/>
    <s v="Materiales y suministros - Otros productos minerales no metálicos n. C. P."/>
    <s v="LIJA DE BANDA # 120"/>
    <n v="11101502"/>
    <s v="MÍNIMA CUANTÍA"/>
    <n v="4"/>
    <n v="8"/>
    <n v="10"/>
    <n v="5"/>
    <n v="12883.25"/>
    <s v="METRO"/>
    <s v="NO SOLICITADAS"/>
  </r>
  <r>
    <x v="18"/>
    <s v="02-02-01-003-007"/>
    <s v="02-02-01-003-007-09"/>
    <s v="Materiales y suministros - Otros productos minerales no metálicos n. C. P."/>
    <s v="MANTO ASFALTICO"/>
    <n v="30121601"/>
    <s v="MÍNIMA CUANTÍA"/>
    <n v="4"/>
    <n v="8"/>
    <n v="10"/>
    <n v="1"/>
    <n v="182873.25"/>
    <s v="UNIDAD"/>
    <s v="NO SOLICITADAS"/>
  </r>
  <r>
    <x v="18"/>
    <s v="02-02-01-003-007"/>
    <s v="02-02-01-003-007-09"/>
    <s v="Materiales y suministros - Otros productos minerales no metálicos n. C. P."/>
    <s v="MEZCLA ASFÁLTICA EN FRIO X BULTO"/>
    <n v="30121601"/>
    <s v="MÍNIMA CUANTÍA"/>
    <n v="4"/>
    <n v="8"/>
    <n v="10"/>
    <n v="10"/>
    <n v="240975"/>
    <s v="UNIDAD"/>
    <s v="NO SOLICITADAS"/>
  </r>
  <r>
    <x v="18"/>
    <s v="02-02-01-003-007"/>
    <s v="02-02-01-003-007-09"/>
    <s v="Materiales y suministros - Otros productos minerales no metálicos n. C. P."/>
    <s v="PIEDRAS PARA ESMERIL DE 7’ GRANO FINO "/>
    <n v="27111908"/>
    <s v="MÍNIMA CUANTÍA"/>
    <n v="4"/>
    <n v="8"/>
    <n v="10"/>
    <n v="1"/>
    <n v="35700"/>
    <s v="UNIDAD"/>
    <s v="NO SOLICITADAS"/>
  </r>
  <r>
    <x v="18"/>
    <s v="02-02-01-003-007"/>
    <s v="02-02-01-003-007-09"/>
    <s v="Materiales y suministros - Otros productos minerales no metálicos n. C. P."/>
    <s v="PIEDRAS PARA ESMERIL DE 7’ GRANO GRUESO"/>
    <n v="27111908"/>
    <s v="MÍNIMA CUANTÍA"/>
    <n v="4"/>
    <n v="8"/>
    <n v="10"/>
    <n v="1"/>
    <n v="40162.5"/>
    <s v="UNIDAD"/>
    <s v="NO SOLICITADAS"/>
  </r>
  <r>
    <x v="18"/>
    <s v="02-02-01-003-007"/>
    <s v="02-02-01-003-007-09"/>
    <s v="Materiales y suministros - Otros productos minerales no metálicos n. C. P."/>
    <s v="SELLANTE POLIURETANO PARA EXTERIORES"/>
    <n v="31211704"/>
    <s v="MÍNIMA CUANTÍA"/>
    <n v="4"/>
    <n v="8"/>
    <n v="10"/>
    <n v="2"/>
    <n v="50461.96"/>
    <s v="UNIDAD"/>
    <s v="NO SOLICITADAS"/>
  </r>
  <r>
    <x v="18"/>
    <s v="02-02-01-003-007"/>
    <s v="02-02-01-003-007-09"/>
    <s v="Materiales y suministros - Otros productos minerales no metálicos n. C. P."/>
    <s v="PSA AND NORGRIP DISCS P100B CAJA X 20"/>
    <n v="11101502"/>
    <s v="SELECCIÓN ABREVIADA SUBASTA INVERSA (NO DISPONIBLE)"/>
    <n v="3"/>
    <n v="6"/>
    <n v="10"/>
    <n v="3"/>
    <n v="269535"/>
    <s v="UNIDAD"/>
    <s v="NO SOLICITADAS"/>
  </r>
  <r>
    <x v="18"/>
    <s v="02-02-01-003-007"/>
    <s v="02-02-01-003-007-09"/>
    <s v="Materiales y suministros - Otros productos minerales no metálicos n. C. P."/>
    <s v="PSA AND NORGRIP DISCS P120B  CAJA X 20"/>
    <n v="11101502"/>
    <s v="SELECCIÓN ABREVIADA SUBASTA INVERSA (NO DISPONIBLE)"/>
    <n v="3"/>
    <n v="6"/>
    <n v="10"/>
    <n v="3"/>
    <n v="269535"/>
    <s v="UNIDAD"/>
    <s v="NO SOLICITADAS"/>
  </r>
  <r>
    <x v="18"/>
    <s v="02-02-01-003-007"/>
    <s v="02-02-01-003-007-09"/>
    <s v="Materiales y suministros - Otros productos minerales no metálicos n. C. P."/>
    <s v="PSA AND NORGRIP DISCS P180B  CAJA X 20"/>
    <n v="11101502"/>
    <s v="SELECCIÓN ABREVIADA SUBASTA INVERSA (NO DISPONIBLE)"/>
    <n v="3"/>
    <n v="6"/>
    <n v="10"/>
    <n v="3"/>
    <n v="269535"/>
    <s v="UNIDAD"/>
    <s v="NO SOLICITADAS"/>
  </r>
  <r>
    <x v="18"/>
    <s v="02-02-01-003-007"/>
    <s v="02-02-01-003-007-09"/>
    <s v="Materiales y suministros - Otros productos minerales no metálicos n. C. P."/>
    <s v="PSA AND NORGRIP DISCS P220B  CAJA X 20"/>
    <n v="11101502"/>
    <s v="SELECCIÓN ABREVIADA SUBASTA INVERSA (NO DISPONIBLE)"/>
    <n v="3"/>
    <n v="6"/>
    <n v="10"/>
    <n v="3"/>
    <n v="269535"/>
    <s v="UNIDAD"/>
    <s v="NO SOLICITADAS"/>
  </r>
  <r>
    <x v="18"/>
    <s v="02-02-01-003-007"/>
    <s v="02-02-01-003-007-09"/>
    <s v="Materiales y suministros - Otros productos minerales no metálicos n. C. P."/>
    <s v="PSA AND NORGRIP DISCS P320B  CAJA X 20"/>
    <n v="11101502"/>
    <s v="SELECCIÓN ABREVIADA SUBASTA INVERSA (NO DISPONIBLE)"/>
    <n v="3"/>
    <n v="6"/>
    <n v="10"/>
    <n v="3"/>
    <n v="269535"/>
    <s v="UNIDAD"/>
    <s v="NO SOLICITADAS"/>
  </r>
  <r>
    <x v="18"/>
    <s v="02-02-01-003-007"/>
    <s v="02-02-01-003-007-09"/>
    <s v="Materiales y suministros - Otros productos minerales no metálicos n. C. P."/>
    <s v="PSA AND NORGRIP DISCS P80B     CAJAX20"/>
    <n v="11101502"/>
    <s v="SELECCIÓN ABREVIADA SUBASTA INVERSA (NO DISPONIBLE)"/>
    <n v="3"/>
    <n v="6"/>
    <n v="10"/>
    <n v="3"/>
    <n v="269535"/>
    <s v="UNIDAD"/>
    <s v="NO SOLICITADAS"/>
  </r>
  <r>
    <x v="18"/>
    <s v="02-02-01-003-007"/>
    <s v="02-02-01-003-007-09"/>
    <s v="Materiales y suministros - Otros productos minerales no metálicos n. C. P."/>
    <s v="PAÑOS PARA LIMPIAR (CLEANING CLOTH) X CAJA 100"/>
    <n v="47131502"/>
    <s v="SELECCIÓN ABREVIADA SUBASTA INVERSA (NO DISPONIBLE)"/>
    <n v="3"/>
    <n v="6"/>
    <n v="10"/>
    <n v="1"/>
    <n v="54978"/>
    <s v="UNIDAD"/>
    <s v="NO SOLICITADAS"/>
  </r>
  <r>
    <x v="18"/>
    <s v="02-02-01-003-007"/>
    <s v="02-02-01-003-007-09"/>
    <s v="Materiales y suministros - Otros productos minerales no metálicos n. C. P."/>
    <s v="PAPEL DE LIJA GRANO 120"/>
    <n v="27111918"/>
    <s v="SELECCIÓN ABREVIADA SUBASTA INVERSA (NO DISPONIBLE)"/>
    <n v="3"/>
    <n v="6"/>
    <n v="10"/>
    <n v="100"/>
    <n v="214200"/>
    <s v="UNIDAD"/>
    <s v="NO SOLICITADAS"/>
  </r>
  <r>
    <x v="18"/>
    <s v="02-02-01-003-007"/>
    <s v="02-02-01-003-007-09"/>
    <s v="Materiales y suministros - Otros productos minerales no metálicos n. C. P."/>
    <s v="PAPEL DE LIJA GRANO 180"/>
    <n v="27111918"/>
    <s v="SELECCIÓN ABREVIADA SUBASTA INVERSA (NO DISPONIBLE)"/>
    <n v="3"/>
    <n v="6"/>
    <n v="10"/>
    <n v="100"/>
    <n v="214200"/>
    <s v="UNIDAD"/>
    <s v="NO SOLICITADAS"/>
  </r>
  <r>
    <x v="18"/>
    <s v="02-02-01-003-007"/>
    <s v="02-02-01-003-007-09"/>
    <s v="Materiales y suministros - Otros productos minerales no metálicos n. C. P."/>
    <s v="PAPEL DE LIJA GRANO 220"/>
    <n v="27111918"/>
    <s v="SELECCIÓN ABREVIADA SUBASTA INVERSA (NO DISPONIBLE)"/>
    <n v="3"/>
    <n v="6"/>
    <n v="10"/>
    <n v="100"/>
    <n v="214200"/>
    <s v="UNIDAD"/>
    <s v="NO SOLICITADAS"/>
  </r>
  <r>
    <x v="18"/>
    <s v="02-02-01-003-007"/>
    <s v="02-02-01-003-007-09"/>
    <s v="Materiales y suministros - Otros productos minerales no metálicos n. C. P."/>
    <s v="PAPEL DE LIJA GRANO 320"/>
    <n v="27111918"/>
    <s v="SELECCIÓN ABREVIADA SUBASTA INVERSA (NO DISPONIBLE)"/>
    <n v="3"/>
    <n v="6"/>
    <n v="10"/>
    <n v="100"/>
    <n v="214200"/>
    <s v="UNIDAD"/>
    <s v="NO SOLICITADAS"/>
  </r>
  <r>
    <x v="18"/>
    <s v="02-02-01-003-007"/>
    <s v="02-02-01-003-007-09"/>
    <s v="Materiales y suministros - Otros productos minerales no metálicos n. C. P."/>
    <s v="PAPEL DE LIJA GRANO 400"/>
    <n v="27111918"/>
    <s v="SELECCIÓN ABREVIADA SUBASTA INVERSA (NO DISPONIBLE)"/>
    <n v="3"/>
    <n v="6"/>
    <n v="10"/>
    <n v="100"/>
    <n v="214200"/>
    <s v="UNIDAD"/>
    <s v="NO SOLICITADAS"/>
  </r>
  <r>
    <x v="18"/>
    <s v="02-02-01-003-007"/>
    <s v="02-02-01-003-007-09"/>
    <s v="Materiales y suministros - Otros productos minerales no metálicos n. C. P."/>
    <s v="PAPEL DE LIJA GRANO 80"/>
    <n v="27111918"/>
    <s v="SELECCIÓN ABREVIADA SUBASTA INVERSA (NO DISPONIBLE)"/>
    <n v="3"/>
    <n v="6"/>
    <n v="10"/>
    <n v="100"/>
    <n v="214200"/>
    <s v="UNIDAD"/>
    <s v="NO SOLICITADAS"/>
  </r>
  <r>
    <x v="18"/>
    <s v="02-02-01-003-007"/>
    <s v="02-02-01-003-007-09"/>
    <s v="Materiales y suministros - Otros productos minerales no metálicos n. C. P."/>
    <s v="PURPLE SANDING DISC GRANO P180"/>
    <n v="11101502"/>
    <s v="SELECCIÓN ABREVIADA SUBASTA INVERSA (NO DISPONIBLE)"/>
    <n v="3"/>
    <n v="6"/>
    <n v="10"/>
    <n v="70"/>
    <n v="383180"/>
    <s v="UNIDAD"/>
    <s v="NO SOLICITADAS"/>
  </r>
  <r>
    <x v="18"/>
    <s v="02-02-01-003-007"/>
    <s v="02-02-01-003-007-09"/>
    <s v="Materiales y suministros - Otros productos minerales no metálicos n. C. P."/>
    <s v="PURPLE SANDING DISC GRANO P80"/>
    <n v="11101502"/>
    <s v="SELECCIÓN ABREVIADA SUBASTA INVERSA (NO DISPONIBLE)"/>
    <n v="3"/>
    <n v="6"/>
    <n v="10"/>
    <n v="70"/>
    <n v="383180"/>
    <s v="UNIDAD"/>
    <s v="NO SOLICITADAS"/>
  </r>
  <r>
    <x v="18"/>
    <s v="02-02-01-003-007"/>
    <s v="02-02-01-003-007-09"/>
    <s v="Materiales y suministros - Otros productos minerales no metálicos n. C. P."/>
    <s v=" ROLLO WYPALL POR 80 PAÑOS , PAÑO DE 42 X 28 CM "/>
    <n v="47131502"/>
    <s v="SELECCIÓN ABREVIADA SUBASTA INVERSA (NO DISPONIBLE)"/>
    <n v="3"/>
    <n v="6"/>
    <n v="10"/>
    <n v="50"/>
    <n v="2897650"/>
    <s v="UNIDAD"/>
    <s v="NO SOLICITADAS"/>
  </r>
  <r>
    <x v="18"/>
    <s v="02-02-01-003-007"/>
    <s v="02-02-01-003-007-09"/>
    <s v="Materiales y suministros - Otros productos minerales no metálicos n. C. P."/>
    <s v="SABRA REF 7447 X ROLLO DE 6 PULGADAS X 30 PIES"/>
    <n v="31191500"/>
    <s v="SELECCIÓN ABREVIADA SUBASTA INVERSA (NO DISPONIBLE)"/>
    <n v="3"/>
    <n v="6"/>
    <n v="10"/>
    <n v="200"/>
    <n v="1975400"/>
    <s v="UNIDAD"/>
    <s v="NO SOLICITADAS"/>
  </r>
  <r>
    <x v="18"/>
    <s v="02-02-01-003-007"/>
    <s v="02-02-01-003-007-09"/>
    <s v="Materiales y suministros - Otros productos minerales no metálicos n. C. P."/>
    <s v="PAÑOS DE PRECISION X100"/>
    <n v="47131502"/>
    <s v="SELECCIÓN ABREVIADA SUBASTA INVERSA (NO DISPONIBLE)"/>
    <n v="3"/>
    <n v="6"/>
    <n v="10"/>
    <n v="5"/>
    <n v="249900"/>
    <s v="UNIDAD"/>
    <s v="NO SOLICITADAS"/>
  </r>
  <r>
    <x v="18"/>
    <s v="02-02-01-003-007"/>
    <s v="02-02-01-003-007-09"/>
    <s v="Materiales y suministros - Otros productos minerales no metálicos n. C. P."/>
    <s v="PIEDRA ESMERIL"/>
    <n v="11101502"/>
    <s v="MÍNIMA CUANTÍA"/>
    <n v="3"/>
    <n v="5"/>
    <n v="10"/>
    <n v="1"/>
    <n v="58310"/>
    <s v="UNIDAD"/>
    <s v="NO SOLICITADAS"/>
  </r>
  <r>
    <x v="18"/>
    <s v="02-02-01-003-007"/>
    <s v="02-02-01-003-007-09"/>
    <s v="Materiales y suministros - Otros productos minerales no metálicos n. C. P."/>
    <s v="ADHESIVE SEALANT RTV162(01139)"/>
    <n v="31211704"/>
    <s v="SELECCIÓN ABREVIADA MENOR CUANTÍA"/>
    <n v="6"/>
    <n v="4"/>
    <n v="10"/>
    <n v="20"/>
    <n v="4834874.8"/>
    <s v="UNIDAD"/>
    <s v="NO SOLICITADAS"/>
  </r>
  <r>
    <x v="18"/>
    <s v="02-02-01-003-007"/>
    <s v="02-02-01-003-007-09"/>
    <s v="Materiales y suministros - Otros productos minerales no metálicos n. C. P."/>
    <s v="WYPALL X70 (ROLLO)"/>
    <n v="47131502"/>
    <s v="SELECCIÓN ABREVIADA MENOR CUANTÍA"/>
    <n v="6"/>
    <n v="4"/>
    <n v="10"/>
    <n v="30"/>
    <n v="1403331.3"/>
    <s v="UNIDAD"/>
    <s v="NO SOLICITADAS"/>
  </r>
  <r>
    <x v="18"/>
    <s v="02-02-01-003-007"/>
    <s v="02-02-01-003-007-09"/>
    <s v="Materiales y suministros - Otros productos minerales no metálicos n. C. P."/>
    <s v="SEALING TAPE P/N: HCS2125 (ROLLO)"/>
    <n v="31201601"/>
    <s v="SELECCIÓN ABREVIADA MENOR CUANTÍA"/>
    <n v="6"/>
    <n v="4"/>
    <n v="10"/>
    <n v="12"/>
    <n v="3235848"/>
    <s v="UNIDAD"/>
    <s v="NO SOLICITADAS"/>
  </r>
  <r>
    <x v="18"/>
    <s v="02-02-01-003-007"/>
    <s v="02-02-01-003-007-09"/>
    <s v="Materiales y suministros - Otros productos minerales no metálicos n. C. P."/>
    <s v="MANTO ASFALTICO PARA CUBIERTA 3MM "/>
    <n v="30121601"/>
    <s v="SELECCIÓN ABREVIADA - ACUERDO MARCO"/>
    <n v="6"/>
    <n v="4"/>
    <n v="10"/>
    <n v="1"/>
    <n v="245000"/>
    <s v="UNIDAD"/>
    <s v="NO SOLICITADAS"/>
  </r>
  <r>
    <x v="18"/>
    <s v="02-02-01-003-007"/>
    <s v="02-02-01-003-007-09"/>
    <s v="Materiales y suministros - Otros productos minerales no metálicos n. C. P."/>
    <s v="ASFALTO LISTO EN FRIO BULTO 50 LIBRAS"/>
    <n v="30121601"/>
    <s v="SELECCIÓN ABREVIADA - ACUERDO MARCO"/>
    <n v="6"/>
    <n v="4"/>
    <n v="10"/>
    <n v="72"/>
    <n v="2592000"/>
    <s v="UNIDAD"/>
    <s v="NO SOLICITADAS"/>
  </r>
  <r>
    <x v="18"/>
    <s v="02-02-01-003-007"/>
    <s v="02-02-01-003-007-09"/>
    <s v="Materiales y suministros - Otros productos minerales no metálicos n. C. P."/>
    <s v="LIJA DE BANDANo. 180 DE 10 METROS (ROLLO)"/>
    <n v="11101502"/>
    <s v="SELECCIÓN ABREVIADA - ACUERDO MARCO"/>
    <n v="6"/>
    <n v="4"/>
    <n v="10"/>
    <n v="2"/>
    <n v="29400"/>
    <s v="UNIDAD"/>
    <s v="NO SOLICITADAS"/>
  </r>
  <r>
    <x v="18"/>
    <s v="02-02-01-003-007"/>
    <s v="02-02-01-003-007-09"/>
    <s v="Materiales y suministros - Otros productos minerales no metálicos n. C. P."/>
    <s v="PLIEGO DE LIJA ROJA N°200"/>
    <n v="11101502"/>
    <s v="SELECCIÓN ABREVIADA - ACUERDO MARCO"/>
    <n v="6"/>
    <n v="4"/>
    <n v="10"/>
    <n v="100"/>
    <n v="139000"/>
    <s v="UNIDAD"/>
    <s v="NO SOLICITADAS"/>
  </r>
  <r>
    <x v="18"/>
    <s v="02-02-01-003-007"/>
    <s v="02-02-01-003-007-09"/>
    <s v="Materiales y suministros - Otros productos minerales no metálicos n. C. P."/>
    <s v="PLIEGO DE LIJA ROJA N° 180"/>
    <n v="11101502"/>
    <s v="SELECCIÓN ABREVIADA - ACUERDO MARCO"/>
    <n v="6"/>
    <n v="4"/>
    <n v="10"/>
    <n v="100"/>
    <n v="124000"/>
    <s v="UNIDAD"/>
    <s v="NO SOLICITADAS"/>
  </r>
  <r>
    <x v="18"/>
    <s v="02-02-01-003-007"/>
    <s v="02-02-01-003-007-09"/>
    <s v="Materiales y suministros - Otros productos minerales no metálicos n. C. P."/>
    <s v="PLIEGO DE LIJA ROJA N° 150"/>
    <n v="11101502"/>
    <s v="SELECCIÓN ABREVIADA - ACUERDO MARCO"/>
    <n v="6"/>
    <n v="4"/>
    <n v="10"/>
    <n v="100"/>
    <n v="124000"/>
    <s v="UNIDAD"/>
    <s v="NO SOLICITADAS"/>
  </r>
  <r>
    <x v="18"/>
    <s v="02-02-01-003-007"/>
    <s v="02-02-01-003-007-09"/>
    <s v="Materiales y suministros - Otros productos minerales no metálicos n. C. P."/>
    <s v="PLIEGO DE LIJA ROJA N° 600"/>
    <n v="11101502"/>
    <s v="SELECCIÓN ABREVIADA - ACUERDO MARCO"/>
    <n v="6"/>
    <n v="4"/>
    <n v="10"/>
    <n v="100"/>
    <n v="119000"/>
    <s v="UNIDAD"/>
    <s v="NO SOLICITADAS"/>
  </r>
  <r>
    <x v="18"/>
    <s v="02-02-01-003-007"/>
    <s v="02-02-01-003-007-09"/>
    <s v="Materiales y suministros - Otros productos minerales no metálicos n. C. P."/>
    <s v="LIJA DE BANDA N°80 "/>
    <n v="11101502"/>
    <s v="SELECCIÓN ABREVIADA - ACUERDO MARCO"/>
    <n v="6"/>
    <n v="4"/>
    <n v="10"/>
    <n v="100"/>
    <n v="294000"/>
    <s v="METRO"/>
    <s v="NO SOLICITADAS"/>
  </r>
  <r>
    <x v="18"/>
    <s v="02-02-01-003-007"/>
    <s v="02-02-01-003-007-09"/>
    <s v="Materiales y suministros - Otros productos minerales no metálicos n. C. P."/>
    <s v="LIJA DE BANDA N°100"/>
    <n v="11101502"/>
    <s v="SELECCIÓN ABREVIADA - ACUERDO MARCO"/>
    <n v="6"/>
    <n v="4"/>
    <n v="10"/>
    <n v="95"/>
    <n v="279300"/>
    <s v="METRO"/>
    <s v="NO SOLICITADAS"/>
  </r>
  <r>
    <x v="18"/>
    <s v="02-02-01-003-007"/>
    <s v="02-02-01-003-007-09"/>
    <s v="Materiales y suministros - Otros productos minerales no metálicos n. C. P."/>
    <s v="LIJA DE BANDA N°120"/>
    <n v="11101502"/>
    <s v="SELECCIÓN ABREVIADA - ACUERDO MARCO"/>
    <n v="6"/>
    <n v="4"/>
    <n v="10"/>
    <n v="95"/>
    <n v="266000"/>
    <s v="METRO"/>
    <s v="NO SOLICITADAS"/>
  </r>
  <r>
    <x v="18"/>
    <s v="02-02-01-003-008"/>
    <s v="02-02-01-003-008-05"/>
    <s v="Materiales y suministros - Juegos y Juguetes"/>
    <s v="PELOTAS DE JUGUETE EN GOMA"/>
    <n v="60141001"/>
    <s v="MÍNIMA CUANTÍA"/>
    <n v="3"/>
    <n v="8"/>
    <n v="10"/>
    <n v="10"/>
    <n v="280000"/>
    <s v="UNIDAD"/>
    <s v="NO SOLICITADAS"/>
  </r>
  <r>
    <x v="18"/>
    <s v="02-02-01-003-008"/>
    <s v="02-02-01-003-008-09"/>
    <s v="Materiales y suministros - Otros artículos manufacturados n. C. P."/>
    <s v="RASTRILLO PLASTICO                                          "/>
    <n v="27112003"/>
    <s v="MÍNIMA CUANTÍA"/>
    <n v="3"/>
    <n v="5"/>
    <n v="10"/>
    <n v="15"/>
    <n v="283500"/>
    <s v="UNIDAD"/>
    <s v="NO SOLICITADAS"/>
  </r>
  <r>
    <x v="18"/>
    <s v="02-02-01-003-008"/>
    <s v="02-02-01-003-008-09"/>
    <s v="Materiales y suministros - Otros artículos manufacturados n. C. P."/>
    <s v="FUSTA"/>
    <n v="10131604"/>
    <s v="MÍNIMA CUANTÍA"/>
    <n v="3"/>
    <n v="8"/>
    <n v="10"/>
    <n v="1"/>
    <n v="144050"/>
    <s v="UNIDAD"/>
    <s v="NO SOLICITADAS"/>
  </r>
  <r>
    <x v="18"/>
    <s v="02-02-01-003-008"/>
    <s v="02-02-01-003-008-09"/>
    <s v="Materiales y suministros - Otros artículos manufacturados n. C. P."/>
    <s v="SEÑUELO MORDEDOR"/>
    <n v="10131604"/>
    <s v="MÍNIMA CUANTÍA"/>
    <n v="3"/>
    <n v="8"/>
    <n v="10"/>
    <n v="3"/>
    <n v="450000"/>
    <s v="UNIDAD"/>
    <s v="NO SOLICITADAS"/>
  </r>
  <r>
    <x v="18"/>
    <s v="02-02-01-003-008"/>
    <s v="02-02-01-003-008-09"/>
    <s v="Materiales y suministros - Otros artículos manufacturados n. C. P."/>
    <s v="CEPILLO LIMPIEZA DE AUTOS"/>
    <n v="47131605"/>
    <s v="MÍNIMA CUANTÍA"/>
    <n v="4"/>
    <n v="7"/>
    <n v="10"/>
    <n v="10"/>
    <n v="156410"/>
    <s v="UNIDAD"/>
    <s v="NO SOLICITADAS"/>
  </r>
  <r>
    <x v="18"/>
    <s v="02-02-01-003-008"/>
    <s v="02-02-01-003-008-09"/>
    <s v="Materiales y suministros - Otros artículos manufacturados n. C. P."/>
    <s v="ESPONJA MANGA"/>
    <n v="47131603"/>
    <s v="MÍNIMA CUANTÍA"/>
    <n v="4"/>
    <n v="7"/>
    <n v="10"/>
    <n v="150"/>
    <n v="150300"/>
    <s v="UNIDAD"/>
    <s v="NO SOLICITADAS"/>
  </r>
  <r>
    <x v="18"/>
    <s v="02-02-01-003-008"/>
    <s v="02-02-01-003-008-09"/>
    <s v="Materiales y suministros - Otros artículos manufacturados n. C. P."/>
    <s v="CEPILLO DE DIENTES ADULTO"/>
    <n v="53131503"/>
    <s v="MÍNIMA CUANTÍA"/>
    <n v="4"/>
    <n v="7"/>
    <n v="10"/>
    <n v="28"/>
    <n v="58800"/>
    <s v="UNIDAD"/>
    <s v="NO SOLICITADAS"/>
  </r>
  <r>
    <x v="18"/>
    <s v="02-02-01-003-008"/>
    <s v="02-02-01-003-008-09"/>
    <s v="Materiales y suministros - Otros artículos manufacturados n. C. P."/>
    <s v="CEPILLO"/>
    <n v="47131605"/>
    <s v="MÍNIMA CUANTÍA"/>
    <n v="4"/>
    <n v="7"/>
    <n v="10"/>
    <n v="20"/>
    <n v="104000.00000000001"/>
    <s v="UNIDAD"/>
    <s v="NO SOLICITADAS"/>
  </r>
  <r>
    <x v="18"/>
    <s v="02-02-01-003-008"/>
    <s v="02-02-01-003-008-09"/>
    <s v="Materiales y suministros - Otros artículos manufacturados n. C. P."/>
    <s v="ESCOBA SUAVE PALO                                                "/>
    <n v="47131600"/>
    <s v="MÍNIMA CUANTÍA"/>
    <n v="4"/>
    <n v="7"/>
    <n v="10"/>
    <n v="25"/>
    <n v="162500"/>
    <s v="UNIDAD"/>
    <s v="NO SOLICITADAS"/>
  </r>
  <r>
    <x v="18"/>
    <s v="02-02-01-003-008"/>
    <s v="02-02-01-003-008-09"/>
    <s v="Materiales y suministros - Otros artículos manufacturados n. C. P."/>
    <s v="GUANTE INDUSTRIAL NEGRO                                 "/>
    <n v="46181504"/>
    <s v="MÍNIMA CUANTÍA"/>
    <n v="4"/>
    <n v="7"/>
    <n v="10"/>
    <n v="30"/>
    <n v="147000"/>
    <s v="UNIDAD"/>
    <s v="NO SOLICITADAS"/>
  </r>
  <r>
    <x v="18"/>
    <s v="02-02-01-003-008"/>
    <s v="02-02-01-003-008-09"/>
    <s v="Materiales y suministros - Otros artículos manufacturados n. C. P."/>
    <s v="RASTRILLO"/>
    <n v="27112003"/>
    <s v="MÍNIMA CUANTÍA"/>
    <n v="4"/>
    <n v="7"/>
    <n v="10"/>
    <n v="50"/>
    <n v="212500"/>
    <s v="UNIDAD"/>
    <s v="NO SOLICITADAS"/>
  </r>
  <r>
    <x v="18"/>
    <s v="02-02-01-003-008"/>
    <s v="02-02-01-003-008-09"/>
    <s v="Materiales y suministros - Otros artículos manufacturados n. C. P."/>
    <s v="CEPILLO CABO MADERA"/>
    <n v="47131601"/>
    <s v="MÍNIMA CUANTÍA"/>
    <n v="4"/>
    <n v="7"/>
    <n v="10"/>
    <n v="30"/>
    <n v="331500"/>
    <s v="UNIDAD"/>
    <s v="NO SOLICITADAS"/>
  </r>
  <r>
    <x v="18"/>
    <s v="02-02-01-003-008"/>
    <s v="02-02-01-003-008-09"/>
    <s v="Materiales y suministros - Otros artículos manufacturados n. C. P."/>
    <s v="TRAPERO "/>
    <n v="47131600"/>
    <s v="MÍNIMA CUANTÍA"/>
    <n v="4"/>
    <n v="7"/>
    <n v="10"/>
    <n v="40"/>
    <n v="183600"/>
    <s v="UNIDAD"/>
    <s v="NO SOLICITADAS"/>
  </r>
  <r>
    <x v="18"/>
    <s v="02-02-01-003-008"/>
    <s v="02-02-01-003-008-09"/>
    <s v="Materiales y suministros - Otros artículos manufacturados n. C. P."/>
    <s v="BROCHA TALQUERA"/>
    <n v="53131602"/>
    <s v="MÍNIMA CUANTÍA"/>
    <n v="4"/>
    <n v="7"/>
    <n v="10"/>
    <n v="3"/>
    <n v="58650"/>
    <s v="UNIDAD"/>
    <s v="NO SOLICITADAS"/>
  </r>
  <r>
    <x v="18"/>
    <s v="02-02-01-003-008"/>
    <s v="02-02-01-003-008-09"/>
    <s v="Materiales y suministros - Otros artículos manufacturados n. C. P."/>
    <s v="RESALTADOR"/>
    <n v="44121716"/>
    <s v="MÍNIMA CUANTÍA"/>
    <n v="3"/>
    <n v="6"/>
    <n v="10"/>
    <n v="146"/>
    <n v="199874"/>
    <s v="UNIDAD"/>
    <s v="NO SOLICITADAS"/>
  </r>
  <r>
    <x v="18"/>
    <s v="02-02-01-003-008"/>
    <s v="02-02-01-003-008-09"/>
    <s v="Materiales y suministros - Otros artículos manufacturados n. C. P."/>
    <s v="ESFERO NEGRO TINTA LIQUIDA X CAJA DE 12 UNIDADES"/>
    <n v="44121702"/>
    <s v="MÍNIMA CUANTÍA"/>
    <n v="3"/>
    <n v="6"/>
    <n v="10"/>
    <n v="146"/>
    <n v="199874"/>
    <s v="UNIDAD"/>
    <s v="NO SOLICITADAS"/>
  </r>
  <r>
    <x v="18"/>
    <s v="02-02-01-003-008"/>
    <s v="02-02-01-003-008-09"/>
    <s v="Materiales y suministros - Otros artículos manufacturados n. C. P."/>
    <s v="TABLA PLÁSTICA CON CLIP METALICO PORTA PAPELES TAMAÑO CARTA"/>
    <n v="44111914"/>
    <s v="MÍNIMA CUANTÍA"/>
    <n v="3"/>
    <n v="6"/>
    <n v="10"/>
    <n v="34"/>
    <n v="151334"/>
    <s v="UNIDAD"/>
    <s v="NO SOLICITADAS"/>
  </r>
  <r>
    <x v="18"/>
    <s v="02-02-01-003-008"/>
    <s v="02-02-01-003-008-09"/>
    <s v="Materiales y suministros - Otros artículos manufacturados n. C. P."/>
    <s v="BROCHA DE 2&quot;"/>
    <n v="31211904"/>
    <s v="MÍNIMA CUANTÍA"/>
    <n v="4"/>
    <n v="8"/>
    <n v="10"/>
    <n v="5"/>
    <n v="28470.75"/>
    <s v="UNIDAD"/>
    <s v="NO SOLICITADAS"/>
  </r>
  <r>
    <x v="18"/>
    <s v="02-02-01-003-008"/>
    <s v="02-02-01-003-008-09"/>
    <s v="Materiales y suministros - Otros artículos manufacturados n. C. P."/>
    <s v="BROCHA DE 3&quot;"/>
    <n v="31211904"/>
    <s v="MÍNIMA CUANTÍA"/>
    <n v="4"/>
    <n v="8"/>
    <n v="10"/>
    <n v="5"/>
    <n v="46878.549999999996"/>
    <s v="UNIDAD"/>
    <s v="NO SOLICITADAS"/>
  </r>
  <r>
    <x v="18"/>
    <s v="02-02-01-003-008"/>
    <s v="02-02-01-003-008-09"/>
    <s v="Materiales y suministros - Otros artículos manufacturados n. C. P."/>
    <s v="BROCHA DE 4&quot;"/>
    <n v="31211904"/>
    <s v="MÍNIMA CUANTÍA"/>
    <n v="4"/>
    <n v="8"/>
    <n v="10"/>
    <n v="5"/>
    <n v="74077.5"/>
    <s v="UNIDAD"/>
    <s v="NO SOLICITADAS"/>
  </r>
  <r>
    <x v="18"/>
    <s v="02-02-01-003-008"/>
    <s v="02-02-01-003-008-09"/>
    <s v="Materiales y suministros - Otros artículos manufacturados n. C. P."/>
    <s v="BROCHA DE 5&quot;"/>
    <n v="31211904"/>
    <s v="MÍNIMA CUANTÍA"/>
    <n v="4"/>
    <n v="8"/>
    <n v="10"/>
    <n v="5"/>
    <n v="87465"/>
    <s v="UNIDAD"/>
    <s v="NO SOLICITADAS"/>
  </r>
  <r>
    <x v="18"/>
    <s v="02-02-01-003-008"/>
    <s v="02-02-01-003-008-09"/>
    <s v="Materiales y suministros - Otros artículos manufacturados n. C. P."/>
    <s v="COPAS SUCCIÓN PARA VIDRIOS"/>
    <n v="27112100"/>
    <s v="MÍNIMA CUANTÍA"/>
    <n v="4"/>
    <n v="8"/>
    <n v="10"/>
    <n v="2"/>
    <n v="108885"/>
    <s v="UNIDAD"/>
    <s v="NO SOLICITADAS"/>
  </r>
  <r>
    <x v="18"/>
    <s v="02-02-01-003-008"/>
    <s v="02-02-01-003-008-09"/>
    <s v="Materiales y suministros - Otros artículos manufacturados n. C. P."/>
    <s v="RODILLO 9&quot; FELPA"/>
    <n v="31211906"/>
    <s v="MÍNIMA CUANTÍA"/>
    <n v="4"/>
    <n v="8"/>
    <n v="10"/>
    <n v="22"/>
    <n v="276853.5"/>
    <s v="UNIDAD"/>
    <s v="NO SOLICITADAS"/>
  </r>
  <r>
    <x v="18"/>
    <s v="02-02-01-003-008"/>
    <s v="02-02-01-003-008-09"/>
    <s v="Materiales y suministros - Otros artículos manufacturados n. C. P."/>
    <s v="TIZA DE YESO PARA MARCAR PERMANENTE EN METAL"/>
    <n v="27112311"/>
    <s v="MÍNIMA CUANTÍA"/>
    <n v="4"/>
    <n v="8"/>
    <n v="10"/>
    <n v="5"/>
    <n v="9817.5"/>
    <s v="UNIDAD"/>
    <s v="NO SOLICITADAS"/>
  </r>
  <r>
    <x v="18"/>
    <s v="02-02-01-003-008"/>
    <s v="02-02-01-003-008-09"/>
    <s v="Materiales y suministros - Otros artículos manufacturados n. C. P."/>
    <s v="ATOMIZADORES X 500ML"/>
    <n v="40141742"/>
    <s v="SELECCIÓN ABREVIADA SUBASTA INVERSA (NO DISPONIBLE)"/>
    <n v="3"/>
    <n v="6"/>
    <n v="10"/>
    <n v="40"/>
    <n v="166600"/>
    <s v="UNIDAD"/>
    <s v="NO SOLICITADAS"/>
  </r>
  <r>
    <x v="18"/>
    <s v="02-02-01-003-008"/>
    <s v="02-02-01-003-008-09"/>
    <s v="Materiales y suministros - Otros artículos manufacturados n. C. P."/>
    <s v="BROCHA 1 PULGADA"/>
    <n v="31211904"/>
    <s v="SELECCIÓN ABREVIADA SUBASTA INVERSA (NO DISPONIBLE)"/>
    <n v="3"/>
    <n v="6"/>
    <n v="10"/>
    <n v="2"/>
    <n v="12852"/>
    <s v="UNIDAD"/>
    <s v="NO SOLICITADAS"/>
  </r>
  <r>
    <x v="18"/>
    <s v="02-02-01-003-008"/>
    <s v="02-02-01-003-008-09"/>
    <s v="Materiales y suministros - Otros artículos manufacturados n. C. P."/>
    <s v="BROCHA 1/2 PULGADAS"/>
    <n v="31211904"/>
    <s v="SELECCIÓN ABREVIADA SUBASTA INVERSA (NO DISPONIBLE)"/>
    <n v="3"/>
    <n v="6"/>
    <n v="10"/>
    <n v="2"/>
    <n v="8806"/>
    <s v="UNIDAD"/>
    <s v="NO SOLICITADAS"/>
  </r>
  <r>
    <x v="18"/>
    <s v="02-02-01-003-008"/>
    <s v="02-02-01-003-008-09"/>
    <s v="Materiales y suministros - Otros artículos manufacturados n. C. P."/>
    <s v="RODILLO FELPA 9&quot;"/>
    <n v="31211906"/>
    <s v="SELECCIÓN ABREVIADA - ACUERDO MARCO"/>
    <n v="6"/>
    <n v="4"/>
    <n v="10"/>
    <n v="100"/>
    <n v="740000"/>
    <s v="UNIDAD"/>
    <s v="NO SOLICITADAS"/>
  </r>
  <r>
    <x v="18"/>
    <s v="02-02-01-003-008"/>
    <s v="02-02-01-003-008-09"/>
    <s v="Materiales y suministros - Otros artículos manufacturados n. C. P."/>
    <s v="RODILLO FELPA DE 3&quot;"/>
    <n v="31211906"/>
    <s v="SELECCIÓN ABREVIADA - ACUERDO MARCO"/>
    <n v="6"/>
    <n v="4"/>
    <n v="10"/>
    <n v="60"/>
    <n v="342000"/>
    <s v="UNIDAD"/>
    <s v="NO SOLICITADAS"/>
  </r>
  <r>
    <x v="18"/>
    <s v="02-02-01-003-008"/>
    <s v="02-02-01-003-008-09"/>
    <s v="Materiales y suministros - Otros artículos manufacturados n. C. P."/>
    <s v="BROCHA 2&quot;"/>
    <n v="31211904"/>
    <s v="SELECCIÓN ABREVIADA - ACUERDO MARCO"/>
    <n v="6"/>
    <n v="4"/>
    <n v="10"/>
    <n v="40"/>
    <n v="192000"/>
    <s v="UNIDAD"/>
    <s v="NO SOLICITADAS"/>
  </r>
  <r>
    <x v="18"/>
    <s v="02-02-01-003-008"/>
    <s v="02-02-01-003-008-09"/>
    <s v="Materiales y suministros - Otros artículos manufacturados n. C. P."/>
    <s v="BROCHA  3&quot;"/>
    <n v="31211904"/>
    <s v="SELECCIÓN ABREVIADA - ACUERDO MARCO"/>
    <n v="6"/>
    <n v="4"/>
    <n v="10"/>
    <n v="70"/>
    <n v="434000"/>
    <s v="UNIDAD"/>
    <s v="NO SOLICITADAS"/>
  </r>
  <r>
    <x v="18"/>
    <s v="02-02-01-003-008"/>
    <s v="02-02-01-003-008-09"/>
    <s v="Materiales y suministros - Otros artículos manufacturados n. C. P."/>
    <s v="BROCHA  4&quot;"/>
    <n v="31211904"/>
    <s v="SELECCIÓN ABREVIADA - ACUERDO MARCO"/>
    <n v="6"/>
    <n v="4"/>
    <n v="10"/>
    <n v="30"/>
    <n v="221999.79"/>
    <s v="UNIDAD"/>
    <s v="NO SOLICITADAS"/>
  </r>
  <r>
    <x v="18"/>
    <s v="02-02-01-003-008"/>
    <s v="02-02-01-003-008-09"/>
    <s v="Materiales y suministros - Otros artículos manufacturados n. C. P."/>
    <s v="EXTENSIÓN PARA RODILLO TELESCOPICA"/>
    <n v="31211912"/>
    <s v="SELECCIÓN ABREVIADA - ACUERDO MARCO"/>
    <n v="6"/>
    <n v="4"/>
    <n v="10"/>
    <n v="6"/>
    <n v="51600"/>
    <s v="UNIDAD"/>
    <s v="NO SOLICITADAS"/>
  </r>
  <r>
    <x v="18"/>
    <s v="02-02-01-003-008"/>
    <s v="02-02-01-003-008-09"/>
    <s v="Materiales y suministros - Otros artículos manufacturados n. C. P."/>
    <s v="GRATAS O CEPILLOS MANUALES"/>
    <n v="27111907"/>
    <s v="SELECCIÓN ABREVIADA - ACUERDO MARCO"/>
    <n v="6"/>
    <n v="4"/>
    <n v="10"/>
    <n v="20"/>
    <n v="118000"/>
    <s v="UNIDAD"/>
    <s v="NO SOLICITADAS"/>
  </r>
  <r>
    <x v="18"/>
    <s v="02-02-01-003-009"/>
    <s v="02-02-01-003-009"/>
    <s v="Materiales y suministros - Desperdicios; desechos y residuos"/>
    <s v="BULTO DE TRAPOS O LIMPIONES"/>
    <n v="47131501"/>
    <s v="MÍNIMA CUANTÍA"/>
    <n v="4"/>
    <n v="8"/>
    <n v="10"/>
    <n v="1"/>
    <n v="44625"/>
    <s v="UNIDAD"/>
    <s v="NO SOLICITADAS"/>
  </r>
  <r>
    <x v="18"/>
    <s v="02-02-01-004-001"/>
    <s v="02-02-01-004-001"/>
    <s v="Materiales y suministros - Metales básicos"/>
    <s v="ALAMBRE DULCE CALIBRE 16"/>
    <n v="30264303"/>
    <s v="MÍNIMA CUANTÍA"/>
    <n v="4"/>
    <n v="8"/>
    <n v="10"/>
    <n v="5"/>
    <n v="17850"/>
    <s v="KILOGRAMO"/>
    <s v="NO SOLICITADAS"/>
  </r>
  <r>
    <x v="18"/>
    <s v="02-02-01-004-001"/>
    <s v="02-02-01-004-001"/>
    <s v="Materiales y suministros - Metales básicos"/>
    <s v="ALAMBRE DULCE CALIBRE 18"/>
    <n v="30264303"/>
    <s v="MÍNIMA CUANTÍA"/>
    <n v="4"/>
    <n v="8"/>
    <n v="10"/>
    <n v="5"/>
    <n v="13387.5"/>
    <s v="KILOGRAMO"/>
    <s v="NO SOLICITADAS"/>
  </r>
  <r>
    <x v="18"/>
    <s v="02-02-01-004-001"/>
    <s v="02-02-01-004-001"/>
    <s v="Materiales y suministros - Metales básicos"/>
    <s v="ALAMBRE DULCE CALIBRE 20"/>
    <n v="30264303"/>
    <s v="MÍNIMA CUANTÍA"/>
    <n v="4"/>
    <n v="8"/>
    <n v="10"/>
    <n v="5"/>
    <n v="8925"/>
    <s v="KILOGRAMO"/>
    <s v="NO SOLICITADAS"/>
  </r>
  <r>
    <x v="18"/>
    <s v="02-02-01-004-001"/>
    <s v="02-02-01-004-001"/>
    <s v="Materiales y suministros - Metales básicos"/>
    <s v="ALAMBRE GALVANIZADO CAL 12"/>
    <n v="30264303"/>
    <s v="MÍNIMA CUANTÍA"/>
    <n v="4"/>
    <n v="8"/>
    <n v="10"/>
    <n v="5"/>
    <n v="21420"/>
    <s v="KILOGRAMO"/>
    <s v="NO SOLICITADAS"/>
  </r>
  <r>
    <x v="18"/>
    <s v="02-02-01-004-001"/>
    <s v="02-02-01-004-001"/>
    <s v="Materiales y suministros - Metales básicos"/>
    <s v="ANGULO DE 1 1/2 x 1/8 x 6 mtr"/>
    <n v="30101504"/>
    <s v="MÍNIMA CUANTÍA"/>
    <n v="4"/>
    <n v="8"/>
    <n v="10"/>
    <n v="2"/>
    <n v="67830"/>
    <s v="UNIDAD"/>
    <s v="NO SOLICITADAS"/>
  </r>
  <r>
    <x v="18"/>
    <s v="02-02-01-004-001"/>
    <s v="02-02-01-004-001"/>
    <s v="Materiales y suministros - Metales básicos"/>
    <s v="ANGULO DE 1 1/4 x 1/8 x 6 mtr"/>
    <n v="30101504"/>
    <s v="MÍNIMA CUANTÍA"/>
    <n v="4"/>
    <n v="8"/>
    <n v="10"/>
    <n v="2"/>
    <n v="58012.5"/>
    <s v="UNIDAD"/>
    <s v="NO SOLICITADAS"/>
  </r>
  <r>
    <x v="18"/>
    <s v="02-02-01-004-001"/>
    <s v="02-02-01-004-001"/>
    <s v="Materiales y suministros - Metales básicos"/>
    <s v="ANGULO DE 1' x 1/8 x 6 mtr"/>
    <n v="30101504"/>
    <s v="MÍNIMA CUANTÍA"/>
    <n v="4"/>
    <n v="8"/>
    <n v="10"/>
    <n v="2"/>
    <n v="82556.259999999995"/>
    <s v="UNIDAD"/>
    <s v="NO SOLICITADAS"/>
  </r>
  <r>
    <x v="18"/>
    <s v="02-02-01-004-001"/>
    <s v="02-02-01-004-001"/>
    <s v="Materiales y suministros - Metales básicos"/>
    <s v="ANGULO DE 2' x 1/8 x 6 mtr"/>
    <n v="30101504"/>
    <s v="MÍNIMA CUANTÍA"/>
    <n v="4"/>
    <n v="8"/>
    <n v="10"/>
    <n v="2"/>
    <n v="95140.5"/>
    <s v="UNIDAD"/>
    <s v="NO SOLICITADAS"/>
  </r>
  <r>
    <x v="18"/>
    <s v="02-02-01-004-001"/>
    <s v="02-02-01-004-001"/>
    <s v="Materiales y suministros - Metales básicos"/>
    <s v="ANGULO DE 2' x 3/16 x 6 mtr"/>
    <n v="30101504"/>
    <s v="MÍNIMA CUANTÍA"/>
    <n v="4"/>
    <n v="8"/>
    <n v="10"/>
    <n v="2"/>
    <n v="140479.5"/>
    <s v="UNIDAD"/>
    <s v="NO SOLICITADAS"/>
  </r>
  <r>
    <x v="18"/>
    <s v="02-02-01-004-001"/>
    <s v="02-02-01-004-001"/>
    <s v="Materiales y suministros - Metales básicos"/>
    <s v="ANGULO DE 3' x 1/4x 6 mtr"/>
    <n v="30101504"/>
    <s v="MÍNIMA CUANTÍA"/>
    <n v="4"/>
    <n v="8"/>
    <n v="10"/>
    <n v="2"/>
    <n v="165112.5"/>
    <s v="UNIDAD"/>
    <s v="NO SOLICITADAS"/>
  </r>
  <r>
    <x v="18"/>
    <s v="02-02-01-004-001"/>
    <s v="02-02-01-004-001"/>
    <s v="Materiales y suministros - Metales básicos"/>
    <s v="ANGULO DE 3/4 x  1/8 x 6 mtr"/>
    <n v="30101504"/>
    <s v="MÍNIMA CUANTÍA"/>
    <n v="4"/>
    <n v="8"/>
    <n v="10"/>
    <n v="2"/>
    <n v="41769"/>
    <s v="UNIDAD"/>
    <s v="NO SOLICITADAS"/>
  </r>
  <r>
    <x v="18"/>
    <s v="02-02-01-004-001"/>
    <s v="02-02-01-004-001"/>
    <s v="Materiales y suministros - Metales básicos"/>
    <s v="ELECTRODO INDURA 70 CU SN-A PARA BRONCE"/>
    <n v="23271700"/>
    <s v="MÍNIMA CUANTÍA"/>
    <n v="4"/>
    <n v="8"/>
    <n v="10"/>
    <n v="10"/>
    <n v="53550"/>
    <s v="UNIDAD"/>
    <s v="NO SOLICITADAS"/>
  </r>
  <r>
    <x v="18"/>
    <s v="02-02-01-004-001"/>
    <s v="02-02-01-004-001"/>
    <s v="Materiales y suministros - Metales básicos"/>
    <s v="LAMINA COL ROLD CAL 16  2x1"/>
    <n v="30102004"/>
    <s v="MÍNIMA CUANTÍA"/>
    <n v="4"/>
    <n v="8"/>
    <n v="10"/>
    <n v="1"/>
    <n v="61314.75"/>
    <s v="UNIDAD"/>
    <s v="NO SOLICITADAS"/>
  </r>
  <r>
    <x v="18"/>
    <s v="02-02-01-004-001"/>
    <s v="02-02-01-004-001"/>
    <s v="Materiales y suministros - Metales básicos"/>
    <s v="LAMINA COL ROLD CAL 18 2x1"/>
    <n v="30102004"/>
    <s v="MÍNIMA CUANTÍA"/>
    <n v="4"/>
    <n v="8"/>
    <n v="10"/>
    <n v="1"/>
    <n v="50699.360000000001"/>
    <s v="UNIDAD"/>
    <s v="NO SOLICITADAS"/>
  </r>
  <r>
    <x v="18"/>
    <s v="02-02-01-004-001"/>
    <s v="02-02-01-004-001"/>
    <s v="Materiales y suministros - Metales básicos"/>
    <s v="LAMINA COL ROLD CAL 20  2x1"/>
    <n v="30102004"/>
    <s v="MÍNIMA CUANTÍA"/>
    <n v="4"/>
    <n v="8"/>
    <n v="10"/>
    <n v="1"/>
    <n v="37113.72"/>
    <s v="UNIDAD"/>
    <s v="NO SOLICITADAS"/>
  </r>
  <r>
    <x v="18"/>
    <s v="02-02-01-004-001"/>
    <s v="02-02-01-004-001"/>
    <s v="Materiales y suministros - Metales básicos"/>
    <s v="LAMINA EN ACERO INOXIDABLE CALIBRE 24 2 X1 "/>
    <n v="30102005"/>
    <s v="MÍNIMA CUANTÍA"/>
    <n v="4"/>
    <n v="8"/>
    <n v="10"/>
    <n v="1"/>
    <n v="160650"/>
    <s v="UNIDAD"/>
    <s v="NO SOLICITADAS"/>
  </r>
  <r>
    <x v="18"/>
    <s v="02-02-01-004-001"/>
    <s v="02-02-01-004-001"/>
    <s v="Materiales y suministros - Metales básicos"/>
    <s v="LAMINA EN ALUMINIO CAL 24 2 X 1"/>
    <n v="30265000"/>
    <s v="MÍNIMA CUANTÍA"/>
    <n v="4"/>
    <n v="8"/>
    <n v="10"/>
    <n v="1"/>
    <n v="133875"/>
    <s v="UNIDAD"/>
    <s v="NO SOLICITADAS"/>
  </r>
  <r>
    <x v="18"/>
    <s v="02-02-01-004-001"/>
    <s v="02-02-01-004-001"/>
    <s v="Materiales y suministros - Metales básicos"/>
    <s v="LAMINA GALV CAL 18 ,2x1 M"/>
    <n v="30264000"/>
    <s v="MÍNIMA CUANTÍA"/>
    <n v="4"/>
    <n v="8"/>
    <n v="10"/>
    <n v="1"/>
    <n v="78540"/>
    <s v="UNIDAD"/>
    <s v="NO SOLICITADAS"/>
  </r>
  <r>
    <x v="18"/>
    <s v="02-02-01-004-001"/>
    <s v="02-02-01-004-001"/>
    <s v="Materiales y suministros - Metales básicos"/>
    <s v="LAMINA GALV CAL 26 2x1 M"/>
    <n v="30264000"/>
    <s v="MÍNIMA CUANTÍA"/>
    <n v="4"/>
    <n v="8"/>
    <n v="10"/>
    <n v="1"/>
    <n v="26775"/>
    <s v="UNIDAD"/>
    <s v="NO SOLICITADAS"/>
  </r>
  <r>
    <x v="18"/>
    <s v="02-02-01-004-001"/>
    <s v="02-02-01-004-001"/>
    <s v="Materiales y suministros - Metales básicos"/>
    <s v="LAMINA NEGRA DE  5/16  1 X 1"/>
    <n v="30102004"/>
    <s v="MÍNIMA CUANTÍA"/>
    <n v="4"/>
    <n v="8"/>
    <n v="10"/>
    <n v="1"/>
    <n v="178500"/>
    <s v="UNIDAD"/>
    <s v="NO SOLICITADAS"/>
  </r>
  <r>
    <x v="18"/>
    <s v="02-02-01-004-001"/>
    <s v="02-02-01-004-001"/>
    <s v="Materiales y suministros - Metales básicos"/>
    <s v="LAMINA NEGRA DE 1/4"/>
    <n v="30102004"/>
    <s v="MÍNIMA CUANTÍA"/>
    <n v="4"/>
    <n v="8"/>
    <n v="10"/>
    <n v="1"/>
    <n v="260763.51"/>
    <s v="UNIDAD"/>
    <s v="NO SOLICITADAS"/>
  </r>
  <r>
    <x v="18"/>
    <s v="02-02-01-004-001"/>
    <s v="02-02-01-004-001"/>
    <s v="Materiales y suministros - Metales básicos"/>
    <s v="LAMINA NEGRA DE ½  1 X 1"/>
    <n v="30102004"/>
    <s v="MÍNIMA CUANTÍA"/>
    <n v="4"/>
    <n v="8"/>
    <n v="10"/>
    <n v="1"/>
    <n v="223125"/>
    <s v="UNIDAD"/>
    <s v="NO SOLICITADAS"/>
  </r>
  <r>
    <x v="18"/>
    <s v="02-02-01-004-001"/>
    <s v="02-02-01-004-001"/>
    <s v="Materiales y suministros - Metales básicos"/>
    <s v="LAMINA NEGRA DE 3/16  1 X 1"/>
    <n v="30102004"/>
    <s v="MÍNIMA CUANTÍA"/>
    <n v="4"/>
    <n v="8"/>
    <n v="10"/>
    <n v="1"/>
    <n v="124950"/>
    <s v="UNIDAD"/>
    <s v="NO SOLICITADAS"/>
  </r>
  <r>
    <x v="18"/>
    <s v="02-02-01-004-001"/>
    <s v="02-02-01-004-001"/>
    <s v="Materiales y suministros - Metales básicos"/>
    <s v="LAMINA NEGRA DE 3/8   1 X 1"/>
    <n v="30102004"/>
    <s v="MÍNIMA CUANTÍA"/>
    <n v="4"/>
    <n v="8"/>
    <n v="10"/>
    <n v="1"/>
    <n v="374850"/>
    <s v="UNIDAD"/>
    <s v="NO SOLICITADAS"/>
  </r>
  <r>
    <x v="18"/>
    <s v="02-02-01-004-001"/>
    <s v="02-02-01-004-001"/>
    <s v="Materiales y suministros - Metales básicos"/>
    <s v="VARILLA DE BRONCE DE 1/8 X 1 MTR"/>
    <n v="30102411"/>
    <s v="MÍNIMA CUANTÍA"/>
    <n v="4"/>
    <n v="8"/>
    <n v="10"/>
    <n v="3"/>
    <n v="14726.25"/>
    <s v="UNIDAD"/>
    <s v="NO SOLICITADAS"/>
  </r>
  <r>
    <x v="18"/>
    <s v="02-02-01-004-001"/>
    <s v="02-02-01-004-001"/>
    <s v="Materiales y suministros - Metales básicos"/>
    <s v="VARILLA DE BRONCE DE 3/32 X 1 MTR "/>
    <n v="30102411"/>
    <s v="MÍNIMA CUANTÍA"/>
    <n v="4"/>
    <n v="8"/>
    <n v="10"/>
    <n v="3"/>
    <n v="12048.75"/>
    <s v="UNIDAD"/>
    <s v="NO SOLICITADAS"/>
  </r>
  <r>
    <x v="18"/>
    <s v="02-02-01-004-001"/>
    <s v="02-02-01-004-001"/>
    <s v="Materiales y suministros - Metales básicos"/>
    <s v="VARILLA DE PLATA AL 40% DE 1.5 MM"/>
    <n v="30102404"/>
    <s v="MÍNIMA CUANTÍA"/>
    <n v="4"/>
    <n v="8"/>
    <n v="10"/>
    <n v="3"/>
    <n v="18742.5"/>
    <s v="UNIDAD"/>
    <s v="NO SOLICITADAS"/>
  </r>
  <r>
    <x v="18"/>
    <s v="02-02-01-004-001"/>
    <s v="02-02-01-004-001"/>
    <s v="Materiales y suministros - Metales básicos"/>
    <s v="ESTAÑO PARA SOLDAR TS-484 "/>
    <n v="30263201"/>
    <s v="SELECCIÓN ABREVIADA SUBASTA INVERSA (NO DISPONIBLE)"/>
    <n v="3"/>
    <n v="6"/>
    <n v="10"/>
    <n v="2"/>
    <n v="249900"/>
    <s v="UNIDAD"/>
    <s v="NO SOLICITADAS"/>
  </r>
  <r>
    <x v="18"/>
    <s v="02-02-01-004-001"/>
    <s v="02-02-01-004-001"/>
    <s v="Materiales y suministros - Metales básicos"/>
    <s v="PASTA PARA SOLDAR ESTAÑO-FLUX "/>
    <n v="23271700"/>
    <s v="SELECCIÓN ABREVIADA SUBASTA INVERSA (NO DISPONIBLE)"/>
    <n v="3"/>
    <n v="6"/>
    <n v="10"/>
    <n v="1"/>
    <n v="14875"/>
    <s v="UNIDAD"/>
    <s v="NO SOLICITADAS"/>
  </r>
  <r>
    <x v="18"/>
    <s v="02-02-01-004-001"/>
    <s v="02-02-01-004-001"/>
    <s v="Materiales y suministros - Metales básicos"/>
    <s v="SOLDADURA 60/40 .031 DIA. 1LB SPOOL, NUMERO DE PARTE 24-6040-0027"/>
    <n v="40142017"/>
    <s v="SELECCIÓN ABREVIADA SUBASTA INVERSA (NO DISPONIBLE)"/>
    <n v="3"/>
    <n v="6"/>
    <n v="10"/>
    <n v="1"/>
    <n v="250495"/>
    <s v="UNIDAD"/>
    <s v="NO SOLICITADAS"/>
  </r>
  <r>
    <x v="18"/>
    <s v="02-02-01-004-001"/>
    <s v="02-02-01-004-001"/>
    <s v="Materiales y suministros - Metales básicos"/>
    <s v="ESTAÑO PARA SOLDADURA DE PRECISION"/>
    <n v="30263201"/>
    <s v="SELECCIÓN ABREVIADA SUBASTA INVERSA (NO DISPONIBLE)"/>
    <n v="3"/>
    <n v="6"/>
    <n v="10"/>
    <n v="1"/>
    <n v="64974"/>
    <s v="UNIDAD"/>
    <s v="NO SOLICITADAS"/>
  </r>
  <r>
    <x v="18"/>
    <s v="02-02-01-004-001"/>
    <s v="02-02-01-004-001"/>
    <s v="Materiales y suministros - Metales básicos"/>
    <s v="PASTA PARA SOLDAR"/>
    <n v="23271700"/>
    <s v="SELECCIÓN ABREVIADA SUBASTA INVERSA (NO DISPONIBLE)"/>
    <n v="3"/>
    <n v="6"/>
    <n v="10"/>
    <n v="1"/>
    <n v="7378"/>
    <s v="UNIDAD"/>
    <s v="NO SOLICITADAS"/>
  </r>
  <r>
    <x v="18"/>
    <s v="02-02-01-004-001"/>
    <s v="02-02-01-004-001"/>
    <s v="Materiales y suministros - Metales básicos"/>
    <s v="ALUMINIUM 7075 T6511 MEETS ASTM B221 BY SQUARED BAR; 2,5&quot; x 6&quot; LENGTH 22&quot; (558,8 mm). "/>
    <n v="30102006"/>
    <s v="MÍNIMA CUANTÍA"/>
    <n v="6"/>
    <n v="4"/>
    <n v="10"/>
    <n v="1"/>
    <n v="5712000"/>
    <s v="UNIDAD"/>
    <s v="NO SOLICITADAS"/>
  </r>
  <r>
    <x v="18"/>
    <s v="02-02-01-004-001"/>
    <s v="02-02-01-004-001"/>
    <s v="Materiales y suministros - Metales básicos"/>
    <s v="PERFIL PARA DRYWALL OMEGA ESPESOR 0,40 MM   X 2M"/>
    <n v="31161509"/>
    <s v="SELECCIÓN ABREVIADA - ACUERDO MARCO"/>
    <n v="6"/>
    <n v="4"/>
    <n v="10"/>
    <n v="10"/>
    <n v="35900"/>
    <s v="UNIDAD"/>
    <s v="NO SOLICITADAS"/>
  </r>
  <r>
    <x v="18"/>
    <s v="02-02-01-004-001"/>
    <s v="02-02-01-004-001"/>
    <s v="Materiales y suministros - Metales básicos"/>
    <s v="PERFIL  PARA DRYWAL VIGUETA ESPESOR 0,40 MM X 2M"/>
    <n v="31161509"/>
    <s v="SELECCIÓN ABREVIADA - ACUERDO MARCO"/>
    <n v="6"/>
    <n v="4"/>
    <n v="10"/>
    <n v="11"/>
    <n v="39490"/>
    <s v="UNIDAD"/>
    <s v="NO SOLICITADAS"/>
  </r>
  <r>
    <x v="18"/>
    <s v="02-02-01-004-001"/>
    <s v="02-02-01-004-001"/>
    <s v="Materiales y suministros - Metales básicos"/>
    <s v="PARAL PARA DRYWALL 0,40MM X 2M"/>
    <n v="31161509"/>
    <s v="SELECCIÓN ABREVIADA - ACUERDO MARCO"/>
    <n v="6"/>
    <n v="4"/>
    <n v="10"/>
    <n v="11"/>
    <n v="50490"/>
    <s v="UNIDAD"/>
    <s v="NO SOLICITADAS"/>
  </r>
  <r>
    <x v="18"/>
    <s v="02-02-01-004-001"/>
    <s v="02-02-01-004-001"/>
    <s v="Materiales y suministros - Metales básicos"/>
    <s v="ALAMBRE NEGRO RECOCIDO X 25 KG CALIBRE 17 (ROLLO)"/>
    <n v="26121520"/>
    <s v="SELECCIÓN ABREVIADA - ACUERDO MARCO"/>
    <n v="6"/>
    <n v="4"/>
    <n v="10"/>
    <n v="1"/>
    <n v="149999.94"/>
    <s v="UNIDAD"/>
    <s v="NO SOLICITADAS"/>
  </r>
  <r>
    <x v="18"/>
    <s v="02-02-01-004-001"/>
    <s v="02-02-01-004-001"/>
    <s v="Materiales y suministros - Metales básicos"/>
    <s v="FLANCHE GALVANIZADO CALIBRE 26 DIMENSIONES 25*240 CMS"/>
    <n v="30151609"/>
    <s v="SELECCIÓN ABREVIADA - ACUERDO MARCO"/>
    <n v="6"/>
    <n v="4"/>
    <n v="10"/>
    <n v="6"/>
    <n v="162000"/>
    <s v="UNIDAD"/>
    <s v="NO SOLICITADAS"/>
  </r>
  <r>
    <x v="18"/>
    <s v="02-02-01-004-001"/>
    <s v="02-02-01-004-001"/>
    <s v="Materiales y suministros - Metales básicos"/>
    <s v="ANGULO DE 1&quot; X 3/16&quot; X 6M"/>
    <n v="30102304"/>
    <s v="SELECCIÓN ABREVIADA - ACUERDO MARCO"/>
    <n v="6"/>
    <n v="4"/>
    <n v="10"/>
    <n v="10"/>
    <n v="251000"/>
    <s v="UNIDAD"/>
    <s v="NO SOLICITADAS"/>
  </r>
  <r>
    <x v="18"/>
    <s v="02-02-01-004-001"/>
    <s v="02-02-01-004-001"/>
    <s v="Materiales y suministros - Metales básicos"/>
    <s v="ANGULO DE 2&quot; X 3/16&quot; X 6M"/>
    <n v="30102304"/>
    <s v="SELECCIÓN ABREVIADA - ACUERDO MARCO"/>
    <n v="6"/>
    <n v="4"/>
    <n v="10"/>
    <n v="8"/>
    <n v="631200"/>
    <s v="UNIDAD"/>
    <s v="NO SOLICITADAS"/>
  </r>
  <r>
    <x v="18"/>
    <s v="02-02-01-004-001"/>
    <s v="02-02-01-004-001"/>
    <s v="Materiales y suministros - Metales básicos"/>
    <s v="ALAMBRE GALVANIZADO CALIBRE 16"/>
    <s v="30264305 "/>
    <s v="SELECCIÓN ABREVIADA - ACUERDO MARCO"/>
    <n v="6"/>
    <n v="4"/>
    <n v="10"/>
    <n v="11"/>
    <n v="95700"/>
    <s v="KILOGRAMO"/>
    <s v="NO SOLICITADAS"/>
  </r>
  <r>
    <x v="18"/>
    <s v="02-02-01-004-001"/>
    <s v="02-02-01-004-001"/>
    <s v="Materiales y suministros - Metales básicos"/>
    <s v="ALAMBRE GALVANIZADO CALIBRE 18"/>
    <s v="30264305 "/>
    <s v="SELECCIÓN ABREVIADA - ACUERDO MARCO"/>
    <n v="6"/>
    <n v="4"/>
    <n v="10"/>
    <n v="11"/>
    <n v="95700"/>
    <s v="KILOGRAMO"/>
    <s v="NO SOLICITADAS"/>
  </r>
  <r>
    <x v="18"/>
    <s v="02-02-01-004-002"/>
    <s v="02-02-01-004-002"/>
    <s v="Materiales y suministros - Productos metálicos elaborados (excepto maquinaria y equipo)"/>
    <s v="MACHETE"/>
    <n v="27112001"/>
    <s v="MÍNIMA CUANTÍA"/>
    <n v="3"/>
    <n v="5"/>
    <n v="10"/>
    <n v="15"/>
    <n v="220500"/>
    <s v="UNIDAD"/>
    <s v="NO SOLICITADAS"/>
  </r>
  <r>
    <x v="18"/>
    <s v="02-02-01-004-002"/>
    <s v="02-02-01-004-002"/>
    <s v="Materiales y suministros - Productos metálicos elaborados (excepto maquinaria y equipo)"/>
    <s v="LIMA DE MACHETE"/>
    <n v="27111900"/>
    <s v="MÍNIMA CUANTÍA"/>
    <n v="3"/>
    <n v="5"/>
    <n v="10"/>
    <n v="5"/>
    <n v="38675"/>
    <s v="UNIDAD"/>
    <s v="NO SOLICITADAS"/>
  </r>
  <r>
    <x v="18"/>
    <s v="02-02-01-004-002"/>
    <s v="02-02-01-004-002"/>
    <s v="Materiales y suministros - Productos metálicos elaborados (excepto maquinaria y equipo)"/>
    <s v="LIMA MOTOSIERRA 250"/>
    <n v="27111900"/>
    <s v="MÍNIMA CUANTÍA"/>
    <n v="3"/>
    <n v="5"/>
    <n v="10"/>
    <n v="3"/>
    <n v="24990"/>
    <s v="UNIDAD"/>
    <s v="NO SOLICITADAS"/>
  </r>
  <r>
    <x v="18"/>
    <s v="02-02-01-004-002"/>
    <s v="02-02-01-004-002"/>
    <s v="Materiales y suministros - Productos metálicos elaborados (excepto maquinaria y equipo)"/>
    <s v="LIMA MOTOSIERRA 660"/>
    <n v="27111900"/>
    <s v="MÍNIMA CUANTÍA"/>
    <n v="3"/>
    <n v="5"/>
    <n v="10"/>
    <n v="3"/>
    <n v="24990"/>
    <s v="UNIDAD"/>
    <s v="NO SOLICITADAS"/>
  </r>
  <r>
    <x v="18"/>
    <s v="02-02-01-004-002"/>
    <s v="02-02-01-004-002"/>
    <s v="Materiales y suministros - Productos metálicos elaborados (excepto maquinaria y equipo)"/>
    <s v="CUCHILLA CORTE"/>
    <n v="21101500"/>
    <s v="MÍNIMA CUANTÍA"/>
    <n v="3"/>
    <n v="5"/>
    <n v="10"/>
    <n v="20"/>
    <n v="336000"/>
    <s v="UNIDAD"/>
    <s v="NO SOLICITADAS"/>
  </r>
  <r>
    <x v="18"/>
    <s v="02-02-01-004-002"/>
    <s v="02-02-01-004-002"/>
    <s v="Materiales y suministros - Productos metálicos elaborados (excepto maquinaria y equipo)"/>
    <s v="YOYOS AUTOMÁTICOS"/>
    <n v="21101500"/>
    <s v="MÍNIMA CUANTÍA"/>
    <n v="3"/>
    <n v="5"/>
    <n v="10"/>
    <n v="15"/>
    <n v="1160250"/>
    <s v="UNIDAD"/>
    <s v="NO SOLICITADAS"/>
  </r>
  <r>
    <x v="18"/>
    <s v="02-02-01-004-002"/>
    <s v="02-02-01-004-002"/>
    <s v="Materiales y suministros - Productos metálicos elaborados (excepto maquinaria y equipo)"/>
    <s v="TUERCA DE SEGUIRIDAD PARA CUCHILLA"/>
    <n v="31161709"/>
    <s v="MÍNIMA CUANTÍA"/>
    <n v="3"/>
    <n v="5"/>
    <n v="10"/>
    <n v="15"/>
    <n v="107100"/>
    <s v="UNIDAD"/>
    <s v="NO SOLICITADAS"/>
  </r>
  <r>
    <x v="18"/>
    <s v="02-02-01-004-002"/>
    <s v="02-02-01-004-002"/>
    <s v="Materiales y suministros - Productos metálicos elaborados (excepto maquinaria y equipo)"/>
    <s v="COCA DE SEGUIRIDAD CUCHILLA"/>
    <n v="21101500"/>
    <s v="MÍNIMA CUANTÍA"/>
    <n v="3"/>
    <n v="5"/>
    <n v="10"/>
    <n v="15"/>
    <n v="214200"/>
    <s v="UNIDAD"/>
    <s v="NO SOLICITADAS"/>
  </r>
  <r>
    <x v="18"/>
    <s v="02-02-01-004-002"/>
    <s v="02-02-01-004-002"/>
    <s v="Materiales y suministros - Productos metálicos elaborados (excepto maquinaria y equipo)"/>
    <s v="COLLAR PARA CANINO"/>
    <n v="10141606"/>
    <s v="MÍNIMA CUANTÍA"/>
    <n v="3"/>
    <n v="8"/>
    <n v="10"/>
    <n v="5"/>
    <n v="900000"/>
    <s v="UNIDAD"/>
    <s v="NO SOLICITADAS"/>
  </r>
  <r>
    <x v="18"/>
    <s v="02-02-01-004-002"/>
    <s v="02-02-01-004-002"/>
    <s v="Materiales y suministros - Productos metálicos elaborados (excepto maquinaria y equipo)"/>
    <s v="POZUELOS PARA CANINOS"/>
    <n v="10131601"/>
    <s v="MÍNIMA CUANTÍA"/>
    <n v="3"/>
    <n v="8"/>
    <n v="10"/>
    <n v="2"/>
    <n v="76000"/>
    <s v="UNIDAD"/>
    <s v="NO SOLICITADAS"/>
  </r>
  <r>
    <x v="18"/>
    <s v="02-02-01-004-002"/>
    <s v="02-02-01-004-002"/>
    <s v="Materiales y suministros - Productos metálicos elaborados (excepto maquinaria y equipo)"/>
    <s v="COLLAR PARA CANINO"/>
    <n v="10131604"/>
    <s v="MÍNIMA CUANTÍA"/>
    <n v="3"/>
    <n v="8"/>
    <n v="10"/>
    <n v="4"/>
    <n v="148000"/>
    <s v="UNIDAD"/>
    <s v="NO SOLICITADAS"/>
  </r>
  <r>
    <x v="18"/>
    <s v="02-02-01-004-002"/>
    <s v="02-02-01-004-002"/>
    <s v="Materiales y suministros - Productos metálicos elaborados (excepto maquinaria y equipo)"/>
    <s v="TENSOR DE TRABAJO PESADO"/>
    <n v="31151601"/>
    <s v="MÍNIMA CUANTÍA"/>
    <n v="3"/>
    <n v="8"/>
    <n v="10"/>
    <n v="4"/>
    <n v="176000"/>
    <s v="UNIDAD"/>
    <s v="NO SOLICITADAS"/>
  </r>
  <r>
    <x v="18"/>
    <s v="02-02-01-004-002"/>
    <s v="02-02-01-004-002"/>
    <s v="Materiales y suministros - Productos metálicos elaborados (excepto maquinaria y equipo)"/>
    <s v="COLLAR DE LANZAMIENTO"/>
    <n v="10131604"/>
    <s v="MÍNIMA CUANTÍA"/>
    <n v="3"/>
    <n v="8"/>
    <n v="10"/>
    <n v="1"/>
    <n v="320000"/>
    <s v="UNIDAD"/>
    <s v="NO SOLICITADAS"/>
  </r>
  <r>
    <x v="18"/>
    <s v="02-02-01-004-002"/>
    <s v="02-02-01-004-002"/>
    <s v="Materiales y suministros - Productos metálicos elaborados (excepto maquinaria y equipo)"/>
    <s v="CALDERO"/>
    <n v="48101524"/>
    <s v="MÍNIMA CUANTÍA"/>
    <n v="4"/>
    <n v="5"/>
    <n v="16"/>
    <n v="1"/>
    <n v="55000"/>
    <s v="UNIDAD"/>
    <s v="NO SOLICITADAS"/>
  </r>
  <r>
    <x v="18"/>
    <s v="02-02-01-004-002"/>
    <s v="02-02-01-004-002"/>
    <s v="Materiales y suministros - Productos metálicos elaborados (excepto maquinaria y equipo)"/>
    <s v="OLLA DE 36 CMS CON TAPA "/>
    <n v="48101524"/>
    <s v="MÍNIMA CUANTÍA"/>
    <n v="4"/>
    <n v="5"/>
    <n v="16"/>
    <n v="1"/>
    <n v="72400"/>
    <s v="UNIDAD"/>
    <s v="NO SOLICITADAS"/>
  </r>
  <r>
    <x v="18"/>
    <s v="02-02-01-004-002"/>
    <s v="02-02-01-004-002"/>
    <s v="Materiales y suministros - Productos metálicos elaborados (excepto maquinaria y equipo)"/>
    <s v="CALDERO 17L"/>
    <n v="48101524"/>
    <s v="MÍNIMA CUANTÍA"/>
    <n v="4"/>
    <n v="5"/>
    <n v="16"/>
    <n v="1"/>
    <n v="238000"/>
    <s v="UNIDAD"/>
    <s v="NO SOLICITADAS"/>
  </r>
  <r>
    <x v="18"/>
    <s v="02-02-01-004-002"/>
    <s v="02-02-01-004-002"/>
    <s v="Materiales y suministros - Productos metálicos elaborados (excepto maquinaria y equipo)"/>
    <s v="OLLA A PRESION"/>
    <n v="48101529"/>
    <s v="MÍNIMA CUANTÍA"/>
    <n v="4"/>
    <n v="5"/>
    <n v="16"/>
    <n v="1"/>
    <n v="765000"/>
    <s v="UNIDAD"/>
    <s v="NO SOLICITADAS"/>
  </r>
  <r>
    <x v="18"/>
    <s v="02-02-01-004-002"/>
    <s v="02-02-01-004-002"/>
    <s v="Materiales y suministros - Productos metálicos elaborados (excepto maquinaria y equipo)"/>
    <s v="PINZA COCINA"/>
    <n v="52151611"/>
    <s v="MÍNIMA CUANTÍA"/>
    <n v="4"/>
    <n v="5"/>
    <n v="16"/>
    <n v="3"/>
    <n v="57000"/>
    <s v="UNIDAD"/>
    <s v="NO SOLICITADAS"/>
  </r>
  <r>
    <x v="18"/>
    <s v="02-02-01-004-002"/>
    <s v="02-02-01-004-002"/>
    <s v="Materiales y suministros - Productos metálicos elaborados (excepto maquinaria y equipo)"/>
    <s v="CALDERO ALUMINIO FUNDIDO 15LT CON TAPA"/>
    <n v="48101524"/>
    <s v="MÍNIMA CUANTÍA"/>
    <n v="4"/>
    <n v="5"/>
    <n v="16"/>
    <n v="1"/>
    <n v="193400"/>
    <s v="UNIDAD"/>
    <s v="NO SOLICITADAS"/>
  </r>
  <r>
    <x v="18"/>
    <s v="02-02-01-004-002"/>
    <s v="02-02-01-004-002"/>
    <s v="Materiales y suministros - Productos metálicos elaborados (excepto maquinaria y equipo)"/>
    <s v="SARTEN ANTIADHERENTE"/>
    <n v="52151802"/>
    <s v="MÍNIMA CUANTÍA"/>
    <n v="4"/>
    <n v="5"/>
    <n v="16"/>
    <n v="2"/>
    <n v="106000"/>
    <s v="UNIDAD"/>
    <s v="NO SOLICITADAS"/>
  </r>
  <r>
    <x v="18"/>
    <s v="02-02-01-004-002"/>
    <s v="02-02-01-004-002"/>
    <s v="Materiales y suministros - Productos metálicos elaborados (excepto maquinaria y equipo)"/>
    <s v="WOK 28 CM"/>
    <n v="52151802"/>
    <s v="MÍNIMA CUANTÍA"/>
    <n v="4"/>
    <n v="5"/>
    <n v="16"/>
    <n v="2"/>
    <n v="198000"/>
    <s v="UNIDAD"/>
    <s v="NO SOLICITADAS"/>
  </r>
  <r>
    <x v="18"/>
    <s v="02-02-01-004-002"/>
    <s v="02-02-01-004-002"/>
    <s v="Materiales y suministros - Productos metálicos elaborados (excepto maquinaria y equipo)"/>
    <s v="OLLA ANTIADHERENTE "/>
    <n v="52151807"/>
    <s v="MÍNIMA CUANTÍA"/>
    <n v="4"/>
    <n v="5"/>
    <n v="16"/>
    <n v="2"/>
    <n v="323000"/>
    <s v="UNIDAD"/>
    <s v="NO SOLICITADAS"/>
  </r>
  <r>
    <x v="18"/>
    <s v="02-02-01-004-002"/>
    <s v="02-02-01-004-002"/>
    <s v="Materiales y suministros - Productos metálicos elaborados (excepto maquinaria y equipo)"/>
    <s v="OLLA 15LT"/>
    <n v="52151807"/>
    <s v="MÍNIMA CUANTÍA"/>
    <n v="4"/>
    <n v="5"/>
    <n v="16"/>
    <n v="3"/>
    <n v="215901"/>
    <s v="UNIDAD"/>
    <s v="NO SOLICITADAS"/>
  </r>
  <r>
    <x v="18"/>
    <s v="02-02-01-004-002"/>
    <s v="02-02-01-004-002"/>
    <s v="Materiales y suministros - Productos metálicos elaborados (excepto maquinaria y equipo)"/>
    <s v="OLLA DE 20 LT"/>
    <n v="52151807"/>
    <s v="MÍNIMA CUANTÍA"/>
    <n v="4"/>
    <n v="5"/>
    <n v="16"/>
    <n v="2"/>
    <n v="153000"/>
    <s v="UNIDAD"/>
    <s v="NO SOLICITADAS"/>
  </r>
  <r>
    <x v="18"/>
    <s v="02-02-01-004-002"/>
    <s v="02-02-01-004-002"/>
    <s v="Materiales y suministros - Productos metálicos elaborados (excepto maquinaria y equipo)"/>
    <s v="OLLA A PRESION 6L"/>
    <n v="48101529"/>
    <s v="MÍNIMA CUANTÍA"/>
    <n v="4"/>
    <n v="5"/>
    <n v="16"/>
    <n v="1"/>
    <n v="135000"/>
    <s v="UNIDAD"/>
    <s v="NO SOLICITADAS"/>
  </r>
  <r>
    <x v="18"/>
    <s v="02-02-01-004-002"/>
    <s v="02-02-01-004-002"/>
    <s v="Materiales y suministros - Productos metálicos elaborados (excepto maquinaria y equipo)"/>
    <s v="TERMO CAFÉ"/>
    <n v="48101700"/>
    <s v="MÍNIMA CUANTÍA"/>
    <n v="4"/>
    <n v="5"/>
    <n v="16"/>
    <n v="4"/>
    <n v="200000"/>
    <s v="UNIDAD"/>
    <s v="NO SOLICITADAS"/>
  </r>
  <r>
    <x v="18"/>
    <s v="02-02-01-004-002"/>
    <s v="02-02-01-004-002"/>
    <s v="Materiales y suministros - Productos metálicos elaborados (excepto maquinaria y equipo)"/>
    <s v="ESCURRIDOR ACERO INOXIDABLE"/>
    <n v="26101726"/>
    <s v="MÍNIMA CUANTÍA"/>
    <n v="4"/>
    <n v="5"/>
    <n v="16"/>
    <n v="4"/>
    <n v="170000"/>
    <s v="UNIDAD"/>
    <s v="NO SOLICITADAS"/>
  </r>
  <r>
    <x v="18"/>
    <s v="02-02-01-004-002"/>
    <s v="02-02-01-004-002"/>
    <s v="Materiales y suministros - Productos metálicos elaborados (excepto maquinaria y equipo)"/>
    <s v="COLADOR EN ACERO INOXIDABLE"/>
    <n v="52151662"/>
    <s v="MÍNIMA CUANTÍA"/>
    <n v="4"/>
    <n v="5"/>
    <n v="16"/>
    <n v="2"/>
    <n v="44000"/>
    <s v="UNIDAD"/>
    <s v="NO SOLICITADAS"/>
  </r>
  <r>
    <x v="18"/>
    <s v="02-02-01-004-002"/>
    <s v="02-02-01-004-002"/>
    <s v="Materiales y suministros - Productos metálicos elaborados (excepto maquinaria y equipo)"/>
    <s v="PISTOLA PARA RIEGO METALICA"/>
    <n v="21101511"/>
    <s v="MÍNIMA CUANTÍA"/>
    <n v="3"/>
    <n v="7"/>
    <n v="16"/>
    <n v="2"/>
    <n v="88060"/>
    <s v="UNIDAD"/>
    <s v="NO SOLICITADAS"/>
  </r>
  <r>
    <x v="18"/>
    <s v="02-02-01-004-002"/>
    <s v="02-02-01-004-002"/>
    <s v="Materiales y suministros - Productos metálicos elaborados (excepto maquinaria y equipo)"/>
    <s v="MAQUINA DE AFEITAR"/>
    <n v="53131603"/>
    <s v="MÍNIMA CUANTÍA"/>
    <n v="4"/>
    <n v="7"/>
    <n v="10"/>
    <n v="30"/>
    <n v="101970"/>
    <s v="UNIDAD"/>
    <s v="NO SOLICITADAS"/>
  </r>
  <r>
    <x v="18"/>
    <s v="02-02-01-004-002"/>
    <s v="02-02-01-004-002"/>
    <s v="Materiales y suministros - Productos metálicos elaborados (excepto maquinaria y equipo)"/>
    <s v="CUCHILLA BARBERA"/>
    <n v="53131603"/>
    <s v="MÍNIMA CUANTÍA"/>
    <n v="4"/>
    <n v="7"/>
    <n v="10"/>
    <n v="5"/>
    <n v="297500"/>
    <s v="UNIDAD"/>
    <s v="NO SOLICITADAS"/>
  </r>
  <r>
    <x v="18"/>
    <s v="02-02-01-004-002"/>
    <s v="02-02-01-004-002"/>
    <s v="Materiales y suministros - Productos metálicos elaborados (excepto maquinaria y equipo)"/>
    <s v="SUJETADOR DE DOCUMENTOS 32mm X 12 UNIDADES"/>
    <n v="44122016"/>
    <s v="MÍNIMA CUANTÍA"/>
    <n v="3"/>
    <n v="6"/>
    <n v="10"/>
    <n v="34"/>
    <n v="100742"/>
    <s v="UNIDAD"/>
    <s v="NO SOLICITADAS"/>
  </r>
  <r>
    <x v="18"/>
    <s v="02-02-01-004-002"/>
    <s v="02-02-01-004-002"/>
    <s v="Materiales y suministros - Productos metálicos elaborados (excepto maquinaria y equipo)"/>
    <s v="SUJETADOR DE DOCUMENTOS 50mm X 12 UNIDADES"/>
    <n v="44122016"/>
    <s v="MÍNIMA CUANTÍA"/>
    <n v="3"/>
    <n v="6"/>
    <n v="10"/>
    <n v="34"/>
    <n v="306680"/>
    <s v="UNIDAD"/>
    <s v="NO SOLICITADAS"/>
  </r>
  <r>
    <x v="18"/>
    <s v="02-02-01-004-002"/>
    <s v="02-02-01-004-002"/>
    <s v="Materiales y suministros - Productos metálicos elaborados (excepto maquinaria y equipo)"/>
    <s v="SUJETADOR DE DOCUMENTOS 19mm X 12 UNIDADES"/>
    <n v="44122016"/>
    <s v="MÍNIMA CUANTÍA"/>
    <n v="3"/>
    <n v="6"/>
    <n v="10"/>
    <n v="34"/>
    <n v="58684"/>
    <s v="UNIDAD"/>
    <s v="NO SOLICITADAS"/>
  </r>
  <r>
    <x v="18"/>
    <s v="02-02-01-004-002"/>
    <s v="02-02-01-004-002"/>
    <s v="Materiales y suministros - Productos metálicos elaborados (excepto maquinaria y equipo)"/>
    <s v="ARANDELAS DE 5/16"/>
    <n v="31161800"/>
    <s v="MÍNIMA CUANTÍA"/>
    <n v="4"/>
    <n v="8"/>
    <n v="10"/>
    <n v="100"/>
    <n v="10710"/>
    <s v="UNIDAD"/>
    <s v="NO SOLICITADAS"/>
  </r>
  <r>
    <x v="18"/>
    <s v="02-02-01-004-002"/>
    <s v="02-02-01-004-002"/>
    <s v="Materiales y suministros - Productos metálicos elaborados (excepto maquinaria y equipo)"/>
    <s v="ARANDELAS DE ½"/>
    <n v="31161800"/>
    <s v="MÍNIMA CUANTÍA"/>
    <n v="4"/>
    <n v="8"/>
    <n v="10"/>
    <n v="100"/>
    <n v="17850"/>
    <s v="UNIDAD"/>
    <s v="NO SOLICITADAS"/>
  </r>
  <r>
    <x v="18"/>
    <s v="02-02-01-004-002"/>
    <s v="02-02-01-004-002"/>
    <s v="Materiales y suministros - Productos metálicos elaborados (excepto maquinaria y equipo)"/>
    <s v="ARANDELAS DE ¼"/>
    <n v="31161800"/>
    <s v="MÍNIMA CUANTÍA"/>
    <n v="4"/>
    <n v="8"/>
    <n v="10"/>
    <n v="100"/>
    <n v="8925"/>
    <s v="UNIDAD"/>
    <s v="NO SOLICITADAS"/>
  </r>
  <r>
    <x v="18"/>
    <s v="02-02-01-004-002"/>
    <s v="02-02-01-004-002"/>
    <s v="Materiales y suministros - Productos metálicos elaborados (excepto maquinaria y equipo)"/>
    <s v="ARANDELAS DE 3/16"/>
    <n v="31161800"/>
    <s v="MÍNIMA CUANTÍA"/>
    <n v="4"/>
    <n v="8"/>
    <n v="10"/>
    <n v="100"/>
    <n v="6248"/>
    <s v="UNIDAD"/>
    <s v="NO SOLICITADAS"/>
  </r>
  <r>
    <x v="18"/>
    <s v="02-02-01-004-002"/>
    <s v="02-02-01-004-002"/>
    <s v="Materiales y suministros - Productos metálicos elaborados (excepto maquinaria y equipo)"/>
    <s v="ARANDELAS DE 3/8 "/>
    <n v="31161800"/>
    <s v="MÍNIMA CUANTÍA"/>
    <n v="4"/>
    <n v="8"/>
    <n v="10"/>
    <n v="100"/>
    <n v="13388"/>
    <s v="UNIDAD"/>
    <s v="NO SOLICITADAS"/>
  </r>
  <r>
    <x v="18"/>
    <s v="02-02-01-004-002"/>
    <s v="02-02-01-004-002"/>
    <s v="Materiales y suministros - Productos metálicos elaborados (excepto maquinaria y equipo)"/>
    <s v="ARANDELAS DE ¾"/>
    <n v="31161800"/>
    <s v="MÍNIMA CUANTÍA"/>
    <n v="4"/>
    <n v="8"/>
    <n v="10"/>
    <n v="100"/>
    <n v="35700"/>
    <s v="UNIDAD"/>
    <s v="NO SOLICITADAS"/>
  </r>
  <r>
    <x v="18"/>
    <s v="02-02-01-004-002"/>
    <s v="02-02-01-004-002"/>
    <s v="Materiales y suministros - Productos metálicos elaborados (excepto maquinaria y equipo)"/>
    <s v="ARANDELAS DE 5/32 "/>
    <n v="31161800"/>
    <s v="MÍNIMA CUANTÍA"/>
    <n v="4"/>
    <n v="8"/>
    <n v="10"/>
    <n v="100"/>
    <n v="4463"/>
    <s v="UNIDAD"/>
    <s v="NO SOLICITADAS"/>
  </r>
  <r>
    <x v="18"/>
    <s v="02-02-01-004-002"/>
    <s v="02-02-01-004-002"/>
    <s v="Materiales y suministros - Productos metálicos elaborados (excepto maquinaria y equipo)"/>
    <s v="ARANDELAS DE 5/8 "/>
    <n v="31161800"/>
    <s v="MÍNIMA CUANTÍA"/>
    <n v="4"/>
    <n v="8"/>
    <n v="10"/>
    <n v="100"/>
    <n v="22313"/>
    <s v="UNIDAD"/>
    <s v="NO SOLICITADAS"/>
  </r>
  <r>
    <x v="18"/>
    <s v="02-02-01-004-002"/>
    <s v="02-02-01-004-002"/>
    <s v="Materiales y suministros - Productos metálicos elaborados (excepto maquinaria y equipo)"/>
    <s v="ARANDELAS DE 7/16"/>
    <n v="31161800"/>
    <s v="MÍNIMA CUANTÍA"/>
    <n v="4"/>
    <n v="8"/>
    <n v="10"/>
    <n v="100"/>
    <n v="16065"/>
    <s v="UNIDAD"/>
    <s v="NO SOLICITADAS"/>
  </r>
  <r>
    <x v="18"/>
    <s v="02-02-01-004-002"/>
    <s v="02-02-01-004-002"/>
    <s v="Materiales y suministros - Productos metálicos elaborados (excepto maquinaria y equipo)"/>
    <s v="ASIENTO METALICO PARA DUCHAS GRIVAL"/>
    <n v="30181800"/>
    <s v="MÍNIMA CUANTÍA"/>
    <n v="4"/>
    <n v="8"/>
    <n v="10"/>
    <n v="2"/>
    <n v="18064.2"/>
    <s v="UNIDAD"/>
    <s v="NO SOLICITADAS"/>
  </r>
  <r>
    <x v="18"/>
    <s v="02-02-01-004-002"/>
    <s v="02-02-01-004-002"/>
    <s v="Materiales y suministros - Productos metálicos elaborados (excepto maquinaria y equipo)"/>
    <s v="BISAGRA PARA MUEBLE 1&quot;-PAR"/>
    <n v="31162403"/>
    <s v="MÍNIMA CUANTÍA"/>
    <n v="4"/>
    <n v="8"/>
    <n v="10"/>
    <n v="2"/>
    <n v="24633"/>
    <s v="UNIDAD"/>
    <s v="NO SOLICITADAS"/>
  </r>
  <r>
    <x v="18"/>
    <s v="02-02-01-004-002"/>
    <s v="02-02-01-004-002"/>
    <s v="Materiales y suministros - Productos metálicos elaborados (excepto maquinaria y equipo)"/>
    <s v="BISAGRA PARA MUEBLE 2&quot;-PAR"/>
    <n v="31162403"/>
    <s v="MÍNIMA CUANTÍA"/>
    <n v="4"/>
    <n v="8"/>
    <n v="10"/>
    <n v="2"/>
    <n v="29988"/>
    <s v="UNIDAD"/>
    <s v="NO SOLICITADAS"/>
  </r>
  <r>
    <x v="18"/>
    <s v="02-02-01-004-002"/>
    <s v="02-02-01-004-002"/>
    <s v="Materiales y suministros - Productos metálicos elaborados (excepto maquinaria y equipo)"/>
    <s v="BISAGRA PARA MUEBLE 3&quot;-PAR"/>
    <n v="31162403"/>
    <s v="MÍNIMA CUANTÍA"/>
    <n v="4"/>
    <n v="8"/>
    <n v="10"/>
    <n v="2"/>
    <n v="35343"/>
    <s v="UNIDAD"/>
    <s v="NO SOLICITADAS"/>
  </r>
  <r>
    <x v="18"/>
    <s v="02-02-01-004-002"/>
    <s v="02-02-01-004-002"/>
    <s v="Materiales y suministros - Productos metálicos elaborados (excepto maquinaria y equipo)"/>
    <s v="BROCA"/>
    <n v="20111614"/>
    <s v="MÍNIMA CUANTÍA"/>
    <n v="4"/>
    <n v="8"/>
    <n v="10"/>
    <n v="30"/>
    <n v="155295"/>
    <s v="UNIDAD"/>
    <s v="NO SOLICITADAS"/>
  </r>
  <r>
    <x v="18"/>
    <s v="02-02-01-004-002"/>
    <s v="02-02-01-004-002"/>
    <s v="Materiales y suministros - Productos metálicos elaborados (excepto maquinaria y equipo)"/>
    <s v="CERRADURA DE POMO TIPO ALCOBA EN MADERA"/>
    <n v="31162402"/>
    <s v="MÍNIMA CUANTÍA"/>
    <n v="4"/>
    <n v="8"/>
    <n v="10"/>
    <n v="2"/>
    <n v="81396"/>
    <s v="UNIDAD"/>
    <s v="NO SOLICITADAS"/>
  </r>
  <r>
    <x v="18"/>
    <s v="02-02-01-004-002"/>
    <s v="02-02-01-004-002"/>
    <s v="Materiales y suministros - Productos metálicos elaborados (excepto maquinaria y equipo)"/>
    <s v="CERRADURA DE POMO TIPO BAÑO EN MADERA"/>
    <n v="31162402"/>
    <s v="MÍNIMA CUANTÍA"/>
    <n v="4"/>
    <n v="8"/>
    <n v="10"/>
    <n v="2"/>
    <n v="69436.5"/>
    <s v="UNIDAD"/>
    <s v="NO SOLICITADAS"/>
  </r>
  <r>
    <x v="18"/>
    <s v="02-02-01-004-002"/>
    <s v="02-02-01-004-002"/>
    <s v="Materiales y suministros - Productos metálicos elaborados (excepto maquinaria y equipo)"/>
    <s v="CORTA FRIOS "/>
    <n v="27111511"/>
    <s v="MÍNIMA CUANTÍA"/>
    <n v="4"/>
    <n v="8"/>
    <n v="10"/>
    <n v="1"/>
    <n v="44625"/>
    <s v="UNIDAD"/>
    <s v="NO SOLICITADAS"/>
  </r>
  <r>
    <x v="18"/>
    <s v="02-02-01-004-002"/>
    <s v="02-02-01-004-002"/>
    <s v="Materiales y suministros - Productos metálicos elaborados (excepto maquinaria y equipo)"/>
    <s v="CORTAVIDRIO PROFESIONAL"/>
    <n v="27111511"/>
    <s v="MÍNIMA CUANTÍA"/>
    <n v="4"/>
    <n v="8"/>
    <n v="10"/>
    <n v="1"/>
    <n v="107100"/>
    <s v="UNIDAD"/>
    <s v="NO SOLICITADAS"/>
  </r>
  <r>
    <x v="18"/>
    <s v="02-02-01-004-002"/>
    <s v="02-02-01-004-002"/>
    <s v="Materiales y suministros - Productos metálicos elaborados (excepto maquinaria y equipo)"/>
    <s v="CURVA EMT DE 1&quot;"/>
    <n v="39131712"/>
    <s v="MÍNIMA CUANTÍA"/>
    <n v="4"/>
    <n v="8"/>
    <n v="10"/>
    <n v="5"/>
    <n v="21121"/>
    <s v="UNIDAD"/>
    <s v="NO SOLICITADAS"/>
  </r>
  <r>
    <x v="18"/>
    <s v="02-02-01-004-002"/>
    <s v="02-02-01-004-002"/>
    <s v="Materiales y suministros - Productos metálicos elaborados (excepto maquinaria y equipo)"/>
    <s v="DISCO DE 14’ X 1’ X 3/32"/>
    <n v="31191506"/>
    <s v="MÍNIMA CUANTÍA"/>
    <n v="4"/>
    <n v="8"/>
    <n v="10"/>
    <n v="2"/>
    <n v="33915"/>
    <s v="UNIDAD"/>
    <s v="NO SOLICITADAS"/>
  </r>
  <r>
    <x v="18"/>
    <s v="02-02-01-004-002"/>
    <s v="02-02-01-004-002"/>
    <s v="Materiales y suministros - Productos metálicos elaborados (excepto maquinaria y equipo)"/>
    <s v="DISCO DE 4 ½ X 7/8 X 1/16"/>
    <n v="31191506"/>
    <s v="MÍNIMA CUANTÍA"/>
    <n v="4"/>
    <n v="8"/>
    <n v="10"/>
    <n v="2"/>
    <n v="9817.5"/>
    <s v="UNIDAD"/>
    <s v="NO SOLICITADAS"/>
  </r>
  <r>
    <x v="18"/>
    <s v="02-02-01-004-002"/>
    <s v="02-02-01-004-002"/>
    <s v="Materiales y suministros - Productos metálicos elaborados (excepto maquinaria y equipo)"/>
    <s v="DISCO DE 4 ½ X 7/8 X ¼ "/>
    <n v="31191506"/>
    <s v="MÍNIMA CUANTÍA"/>
    <n v="4"/>
    <n v="8"/>
    <n v="10"/>
    <n v="2"/>
    <n v="12495"/>
    <s v="UNIDAD"/>
    <s v="NO SOLICITADAS"/>
  </r>
  <r>
    <x v="18"/>
    <s v="02-02-01-004-002"/>
    <s v="02-02-01-004-002"/>
    <s v="Materiales y suministros - Productos metálicos elaborados (excepto maquinaria y equipo)"/>
    <s v="DISCO DE 4 ½ X 7/8 X 3/32"/>
    <n v="31191506"/>
    <s v="MÍNIMA CUANTÍA"/>
    <n v="4"/>
    <n v="8"/>
    <n v="10"/>
    <n v="2"/>
    <n v="10710"/>
    <s v="UNIDAD"/>
    <s v="NO SOLICITADAS"/>
  </r>
  <r>
    <x v="18"/>
    <s v="02-02-01-004-002"/>
    <s v="02-02-01-004-002"/>
    <s v="Materiales y suministros - Productos metálicos elaborados (excepto maquinaria y equipo)"/>
    <s v="DISCO DE 7’ X 7/8 X 1/16"/>
    <n v="31191506"/>
    <s v="MÍNIMA CUANTÍA"/>
    <n v="4"/>
    <n v="8"/>
    <n v="10"/>
    <n v="2"/>
    <n v="17850"/>
    <s v="UNIDAD"/>
    <s v="NO SOLICITADAS"/>
  </r>
  <r>
    <x v="18"/>
    <s v="02-02-01-004-002"/>
    <s v="02-02-01-004-002"/>
    <s v="Materiales y suministros - Productos metálicos elaborados (excepto maquinaria y equipo)"/>
    <s v="DISCO DE 7’ X 7/8 X ¼"/>
    <n v="31191506"/>
    <s v="MÍNIMA CUANTÍA"/>
    <n v="4"/>
    <n v="8"/>
    <n v="10"/>
    <n v="2"/>
    <n v="17850"/>
    <s v="UNIDAD"/>
    <s v="NO SOLICITADAS"/>
  </r>
  <r>
    <x v="18"/>
    <s v="02-02-01-004-002"/>
    <s v="02-02-01-004-002"/>
    <s v="Materiales y suministros - Productos metálicos elaborados (excepto maquinaria y equipo)"/>
    <s v="DISCO DE 7’ X 7/8 X 3/32"/>
    <n v="31191506"/>
    <s v="MÍNIMA CUANTÍA"/>
    <n v="4"/>
    <n v="8"/>
    <n v="10"/>
    <n v="2"/>
    <n v="19635"/>
    <s v="UNIDAD"/>
    <s v="NO SOLICITADAS"/>
  </r>
  <r>
    <x v="18"/>
    <s v="02-02-01-004-002"/>
    <s v="02-02-01-004-002"/>
    <s v="Materiales y suministros - Productos metálicos elaborados (excepto maquinaria y equipo)"/>
    <s v="DISCO DE 9’ X 7/8 X 5/64"/>
    <n v="31191506"/>
    <s v="MÍNIMA CUANTÍA"/>
    <n v="4"/>
    <n v="8"/>
    <n v="10"/>
    <n v="2"/>
    <n v="32130"/>
    <s v="UNIDAD"/>
    <s v="NO SOLICITADAS"/>
  </r>
  <r>
    <x v="18"/>
    <s v="02-02-01-004-002"/>
    <s v="02-02-01-004-002"/>
    <s v="Materiales y suministros - Productos metálicos elaborados (excepto maquinaria y equipo)"/>
    <s v="DISCO DIAMANTADO PARA CORTE DE HIERRO DE 14’ X 1’"/>
    <n v="31191506"/>
    <s v="MÍNIMA CUANTÍA"/>
    <n v="4"/>
    <n v="8"/>
    <n v="10"/>
    <n v="1"/>
    <n v="624750"/>
    <s v="UNIDAD"/>
    <s v="NO SOLICITADAS"/>
  </r>
  <r>
    <x v="18"/>
    <s v="02-02-01-004-002"/>
    <s v="02-02-01-004-002"/>
    <s v="Materiales y suministros - Productos metálicos elaborados (excepto maquinaria y equipo)"/>
    <s v="DISCOS ABRASIVOS DE 7' x 1/4 x 7/8"/>
    <n v="31191506"/>
    <s v="MÍNIMA CUANTÍA"/>
    <n v="4"/>
    <n v="8"/>
    <n v="10"/>
    <n v="2"/>
    <n v="11979.14"/>
    <s v="UNIDAD"/>
    <s v="NO SOLICITADAS"/>
  </r>
  <r>
    <x v="18"/>
    <s v="02-02-01-004-002"/>
    <s v="02-02-01-004-002"/>
    <s v="Materiales y suministros - Productos metálicos elaborados (excepto maquinaria y equipo)"/>
    <s v="DISCOS ABRASIVOS DE 9 x 1/4 x 7/8"/>
    <n v="31191506"/>
    <s v="MÍNIMA CUANTÍA"/>
    <n v="4"/>
    <n v="8"/>
    <n v="10"/>
    <n v="2"/>
    <n v="16636.2"/>
    <s v="UNIDAD"/>
    <s v="NO SOLICITADAS"/>
  </r>
  <r>
    <x v="18"/>
    <s v="02-02-01-004-002"/>
    <s v="02-02-01-004-002"/>
    <s v="Materiales y suministros - Productos metálicos elaborados (excepto maquinaria y equipo)"/>
    <s v="DISCOS DE CORTE DE 14' x 3/32 x 1'"/>
    <n v="27112838"/>
    <s v="MÍNIMA CUANTÍA"/>
    <n v="4"/>
    <n v="8"/>
    <n v="10"/>
    <n v="2"/>
    <n v="64081.5"/>
    <s v="UNIDAD"/>
    <s v="NO SOLICITADAS"/>
  </r>
  <r>
    <x v="18"/>
    <s v="02-02-01-004-002"/>
    <s v="02-02-01-004-002"/>
    <s v="Materiales y suministros - Productos metálicos elaborados (excepto maquinaria y equipo)"/>
    <s v="DISCOS DE CORTE DE 4 1/2 x 055' x 7/8"/>
    <n v="27112838"/>
    <s v="MÍNIMA CUANTÍA"/>
    <n v="4"/>
    <n v="8"/>
    <n v="10"/>
    <n v="2"/>
    <n v="11067"/>
    <s v="UNIDAD"/>
    <s v="NO SOLICITADAS"/>
  </r>
  <r>
    <x v="18"/>
    <s v="02-02-01-004-002"/>
    <s v="02-02-01-004-002"/>
    <s v="Materiales y suministros - Productos metálicos elaborados (excepto maquinaria y equipo)"/>
    <s v="DISCOS DE CORTE DE 4/1/2 x 1/16 x 7/8"/>
    <n v="27112838"/>
    <s v="MÍNIMA CUANTÍA"/>
    <n v="4"/>
    <n v="8"/>
    <n v="10"/>
    <n v="2"/>
    <n v="8300.26"/>
    <s v="UNIDAD"/>
    <s v="NO SOLICITADAS"/>
  </r>
  <r>
    <x v="18"/>
    <s v="02-02-01-004-002"/>
    <s v="02-02-01-004-002"/>
    <s v="Materiales y suministros - Productos metálicos elaborados (excepto maquinaria y equipo)"/>
    <s v="DISCOS DE CORTE DE 4/1/2 x 1/8 x 7/8"/>
    <n v="27112838"/>
    <s v="MÍNIMA CUANTÍA"/>
    <n v="4"/>
    <n v="8"/>
    <n v="10"/>
    <n v="2"/>
    <n v="10353"/>
    <s v="UNIDAD"/>
    <s v="NO SOLICITADAS"/>
  </r>
  <r>
    <x v="18"/>
    <s v="02-02-01-004-002"/>
    <s v="02-02-01-004-002"/>
    <s v="Materiales y suministros - Productos metálicos elaborados (excepto maquinaria y equipo)"/>
    <s v="DISCOS DE CORTE DE 7 x 055'x 7/8"/>
    <n v="27112838"/>
    <s v="MÍNIMA CUANTÍA"/>
    <n v="4"/>
    <n v="8"/>
    <n v="10"/>
    <n v="2"/>
    <n v="16422"/>
    <s v="UNIDAD"/>
    <s v="NO SOLICITADAS"/>
  </r>
  <r>
    <x v="18"/>
    <s v="02-02-01-004-002"/>
    <s v="02-02-01-004-002"/>
    <s v="Materiales y suministros - Productos metálicos elaborados (excepto maquinaria y equipo)"/>
    <s v="DISCOS DE CORTE DE 7 x 1/8 x 7/8"/>
    <n v="27112838"/>
    <s v="MÍNIMA CUANTÍA"/>
    <n v="4"/>
    <n v="8"/>
    <n v="10"/>
    <n v="2"/>
    <n v="14012.26"/>
    <s v="UNIDAD"/>
    <s v="NO SOLICITADAS"/>
  </r>
  <r>
    <x v="18"/>
    <s v="02-02-01-004-002"/>
    <s v="02-02-01-004-002"/>
    <s v="Materiales y suministros - Productos metálicos elaborados (excepto maquinaria y equipo)"/>
    <s v="DISCOS FLAP DE 4 ½ "/>
    <n v="27112700"/>
    <s v="MÍNIMA CUANTÍA"/>
    <n v="4"/>
    <n v="8"/>
    <n v="10"/>
    <n v="2"/>
    <n v="10710"/>
    <s v="UNIDAD"/>
    <s v="NO SOLICITADAS"/>
  </r>
  <r>
    <x v="18"/>
    <s v="02-02-01-004-002"/>
    <s v="02-02-01-004-002"/>
    <s v="Materiales y suministros - Productos metálicos elaborados (excepto maquinaria y equipo)"/>
    <s v="DISCOS FLAP DE 7’ "/>
    <n v="27112700"/>
    <s v="MÍNIMA CUANTÍA"/>
    <n v="4"/>
    <n v="8"/>
    <n v="10"/>
    <n v="2"/>
    <n v="13387.5"/>
    <s v="UNIDAD"/>
    <s v="NO SOLICITADAS"/>
  </r>
  <r>
    <x v="18"/>
    <s v="02-02-01-004-002"/>
    <s v="02-02-01-004-002"/>
    <s v="Materiales y suministros - Productos metálicos elaborados (excepto maquinaria y equipo)"/>
    <s v="ENTRADA CAJA EMT DE 1&quot;"/>
    <n v="39131712"/>
    <s v="MÍNIMA CUANTÍA"/>
    <n v="4"/>
    <n v="8"/>
    <n v="10"/>
    <n v="10"/>
    <n v="33915"/>
    <s v="UNIDAD"/>
    <s v="NO SOLICITADAS"/>
  </r>
  <r>
    <x v="18"/>
    <s v="02-02-01-004-002"/>
    <s v="02-02-01-004-002"/>
    <s v="Materiales y suministros - Productos metálicos elaborados (excepto maquinaria y equipo)"/>
    <s v="ENTRADA CAJA EMT DE 3/4"/>
    <n v="39131712"/>
    <s v="MÍNIMA CUANTÍA"/>
    <n v="4"/>
    <n v="8"/>
    <n v="10"/>
    <n v="10"/>
    <n v="21420"/>
    <s v="UNIDAD"/>
    <s v="NO SOLICITADAS"/>
  </r>
  <r>
    <x v="18"/>
    <s v="02-02-01-004-002"/>
    <s v="02-02-01-004-002"/>
    <s v="Materiales y suministros - Productos metálicos elaborados (excepto maquinaria y equipo)"/>
    <s v="ESPÁTULA 4 PULGADAS ACERO CARBONO 0.50 CABO AMARILLO"/>
    <n v="60121231"/>
    <s v="MÍNIMA CUANTÍA"/>
    <n v="4"/>
    <n v="8"/>
    <n v="10"/>
    <n v="5"/>
    <n v="44178.75"/>
    <s v="UNIDAD"/>
    <s v="NO SOLICITADAS"/>
  </r>
  <r>
    <x v="18"/>
    <s v="02-02-01-004-002"/>
    <s v="02-02-01-004-002"/>
    <s v="Materiales y suministros - Productos metálicos elaborados (excepto maquinaria y equipo)"/>
    <s v="GRATA CIRCULAR LISA PARA ESMERIL X 6’"/>
    <n v="27111907"/>
    <s v="MÍNIMA CUANTÍA"/>
    <n v="4"/>
    <n v="8"/>
    <n v="10"/>
    <n v="1"/>
    <n v="40162.5"/>
    <s v="UNIDAD"/>
    <s v="NO SOLICITADAS"/>
  </r>
  <r>
    <x v="18"/>
    <s v="02-02-01-004-002"/>
    <s v="02-02-01-004-002"/>
    <s v="Materiales y suministros - Productos metálicos elaborados (excepto maquinaria y equipo)"/>
    <s v="GRATA COPA TRENZADA INDUSTRIAL MULTIROSCA "/>
    <n v="27111907"/>
    <s v="MÍNIMA CUANTÍA"/>
    <n v="4"/>
    <n v="8"/>
    <n v="10"/>
    <n v="1"/>
    <n v="44625"/>
    <s v="UNIDAD"/>
    <s v="NO SOLICITADAS"/>
  </r>
  <r>
    <x v="18"/>
    <s v="02-02-01-004-002"/>
    <s v="02-02-01-004-002"/>
    <s v="Materiales y suministros - Productos metálicos elaborados (excepto maquinaria y equipo)"/>
    <s v="GRATA RUEDA ENTORCHADA DE 6’ X 7/8"/>
    <n v="27111907"/>
    <s v="MÍNIMA CUANTÍA"/>
    <n v="4"/>
    <n v="8"/>
    <n v="10"/>
    <n v="1"/>
    <n v="71400"/>
    <s v="UNIDAD"/>
    <s v="NO SOLICITADAS"/>
  </r>
  <r>
    <x v="18"/>
    <s v="02-02-01-004-002"/>
    <s v="02-02-01-004-002"/>
    <s v="Materiales y suministros - Productos metálicos elaborados (excepto maquinaria y equipo)"/>
    <s v="GRIFERIA DUCHAS"/>
    <n v="30181800"/>
    <s v="MÍNIMA CUANTÍA"/>
    <n v="4"/>
    <n v="8"/>
    <n v="10"/>
    <n v="3"/>
    <n v="220893.75"/>
    <s v="UNIDAD"/>
    <s v="NO SOLICITADAS"/>
  </r>
  <r>
    <x v="18"/>
    <s v="02-02-01-004-002"/>
    <s v="02-02-01-004-002"/>
    <s v="Materiales y suministros - Productos metálicos elaborados (excepto maquinaria y equipo)"/>
    <s v="GRIFERIA LAVAMANOS"/>
    <n v="30181800"/>
    <s v="MÍNIMA CUANTÍA"/>
    <n v="4"/>
    <n v="8"/>
    <n v="10"/>
    <n v="5"/>
    <n v="204382.5"/>
    <s v="UNIDAD"/>
    <s v="NO SOLICITADAS"/>
  </r>
  <r>
    <x v="18"/>
    <s v="02-02-01-004-002"/>
    <s v="02-02-01-004-002"/>
    <s v="Materiales y suministros - Productos metálicos elaborados (excepto maquinaria y equipo)"/>
    <s v="GRIFERIA PARA LAVAPLATOS CON CANASTILLA"/>
    <n v="30181800"/>
    <s v="MÍNIMA CUANTÍA"/>
    <n v="4"/>
    <n v="8"/>
    <n v="10"/>
    <n v="5"/>
    <n v="560601.55000000005"/>
    <s v="UNIDAD"/>
    <s v="NO SOLICITADAS"/>
  </r>
  <r>
    <x v="18"/>
    <s v="02-02-01-004-002"/>
    <s v="02-02-01-004-002"/>
    <s v="Materiales y suministros - Productos metálicos elaborados (excepto maquinaria y equipo)"/>
    <s v="GRIFERIA PARA ORINAL TIPO PUSH"/>
    <n v="30181800"/>
    <s v="MÍNIMA CUANTÍA"/>
    <n v="4"/>
    <n v="8"/>
    <n v="10"/>
    <n v="2"/>
    <n v="231871.5"/>
    <s v="UNIDAD"/>
    <s v="NO SOLICITADAS"/>
  </r>
  <r>
    <x v="18"/>
    <s v="02-02-01-004-002"/>
    <s v="02-02-01-004-002"/>
    <s v="Materiales y suministros - Productos metálicos elaborados (excepto maquinaria y equipo)"/>
    <s v="GRIFERIA PARA TANQUE DE 1/2 COBRE"/>
    <n v="30181800"/>
    <s v="MÍNIMA CUANTÍA"/>
    <n v="4"/>
    <n v="8"/>
    <n v="10"/>
    <n v="5"/>
    <n v="423937.5"/>
    <s v="UNIDAD"/>
    <s v="NO SOLICITADAS"/>
  </r>
  <r>
    <x v="18"/>
    <s v="02-02-01-004-002"/>
    <s v="02-02-01-004-002"/>
    <s v="Materiales y suministros - Productos metálicos elaborados (excepto maquinaria y equipo)"/>
    <s v="GRIFERIA SANITARIO TANQUE DE BOTON"/>
    <n v="30181800"/>
    <s v="MÍNIMA CUANTÍA"/>
    <n v="4"/>
    <n v="8"/>
    <n v="10"/>
    <n v="5"/>
    <n v="280245"/>
    <s v="UNIDAD"/>
    <s v="NO SOLICITADAS"/>
  </r>
  <r>
    <x v="18"/>
    <s v="02-02-01-004-002"/>
    <s v="02-02-01-004-002"/>
    <s v="Materiales y suministros - Productos metálicos elaborados (excepto maquinaria y equipo)"/>
    <s v="GRIFERIA SANITARIOS"/>
    <n v="30181800"/>
    <s v="MÍNIMA CUANTÍA"/>
    <n v="4"/>
    <n v="8"/>
    <n v="10"/>
    <n v="5"/>
    <n v="230220.40000000002"/>
    <s v="UNIDAD"/>
    <s v="NO SOLICITADAS"/>
  </r>
  <r>
    <x v="18"/>
    <s v="02-02-01-004-002"/>
    <s v="02-02-01-004-002"/>
    <s v="Materiales y suministros - Productos metálicos elaborados (excepto maquinaria y equipo)"/>
    <s v="GRIFERIA SANITARIOS PUSH LATERAL"/>
    <n v="30181800"/>
    <s v="MÍNIMA CUANTÍA"/>
    <n v="4"/>
    <n v="8"/>
    <n v="10"/>
    <n v="1"/>
    <n v="46044.08"/>
    <s v="UNIDAD"/>
    <s v="NO SOLICITADAS"/>
  </r>
  <r>
    <x v="18"/>
    <s v="02-02-01-004-002"/>
    <s v="02-02-01-004-002"/>
    <s v="Materiales y suministros - Productos metálicos elaborados (excepto maquinaria y equipo)"/>
    <s v="HOJA DE SEGUETA DE 18 DIENTES X PULGADA"/>
    <n v="27111552"/>
    <s v="MÍNIMA CUANTÍA"/>
    <n v="4"/>
    <n v="8"/>
    <n v="10"/>
    <n v="10"/>
    <n v="44625"/>
    <s v="UNIDAD"/>
    <s v="NO SOLICITADAS"/>
  </r>
  <r>
    <x v="18"/>
    <s v="02-02-01-004-002"/>
    <s v="02-02-01-004-002"/>
    <s v="Materiales y suministros - Productos metálicos elaborados (excepto maquinaria y equipo)"/>
    <s v="HOJA DE SEGUETA DE 22 DIENTES X PULGADA"/>
    <n v="27111552"/>
    <s v="MÍNIMA CUANTÍA"/>
    <n v="4"/>
    <n v="8"/>
    <n v="10"/>
    <n v="10"/>
    <n v="44625"/>
    <s v="UNIDAD"/>
    <s v="NO SOLICITADAS"/>
  </r>
  <r>
    <x v="18"/>
    <s v="02-02-01-004-002"/>
    <s v="02-02-01-004-002"/>
    <s v="Materiales y suministros - Productos metálicos elaborados (excepto maquinaria y equipo)"/>
    <s v="JUEGO DE ALICATES EN BANDEJA "/>
    <n v="27112137"/>
    <s v="MÍNIMA CUANTÍA"/>
    <n v="4"/>
    <n v="8"/>
    <n v="10"/>
    <n v="1"/>
    <n v="133875"/>
    <s v="UNIDAD"/>
    <s v="NO SOLICITADAS"/>
  </r>
  <r>
    <x v="18"/>
    <s v="02-02-01-004-002"/>
    <s v="02-02-01-004-002"/>
    <s v="Materiales y suministros - Productos metálicos elaborados (excepto maquinaria y equipo)"/>
    <s v="JUEGO DE ATORNILLADORES DE ESTRELLA DE ¼ X 6 PIEZAS X 4’ DE LARGOS"/>
    <n v="27111728"/>
    <s v="MÍNIMA CUANTÍA"/>
    <n v="4"/>
    <n v="8"/>
    <n v="10"/>
    <n v="1"/>
    <n v="53550"/>
    <s v="UNIDAD"/>
    <s v="NO SOLICITADAS"/>
  </r>
  <r>
    <x v="18"/>
    <s v="02-02-01-004-002"/>
    <s v="02-02-01-004-002"/>
    <s v="Materiales y suministros - Productos metálicos elaborados (excepto maquinaria y equipo)"/>
    <s v="JUEGO DE BROCA PARA METAL"/>
    <n v="27112845"/>
    <s v="MÍNIMA CUANTÍA"/>
    <n v="4"/>
    <n v="8"/>
    <n v="10"/>
    <n v="1"/>
    <n v="135660"/>
    <s v="UNIDAD"/>
    <s v="NO SOLICITADAS"/>
  </r>
  <r>
    <x v="18"/>
    <s v="02-02-01-004-002"/>
    <s v="02-02-01-004-002"/>
    <s v="Materiales y suministros - Productos metálicos elaborados (excepto maquinaria y equipo)"/>
    <s v="JUEGO DE BROCAS PARA METAL HSS  DESDE 1/16 HASTA ½ POR 29 PIEZAS"/>
    <n v="27112845"/>
    <s v="MÍNIMA CUANTÍA"/>
    <n v="4"/>
    <n v="8"/>
    <n v="10"/>
    <n v="1"/>
    <n v="160650"/>
    <s v="UNIDAD"/>
    <s v="NO SOLICITADAS"/>
  </r>
  <r>
    <x v="18"/>
    <s v="02-02-01-004-002"/>
    <s v="02-02-01-004-002"/>
    <s v="Materiales y suministros - Productos metálicos elaborados (excepto maquinaria y equipo)"/>
    <s v="JUEGO DE BROCAS SDS PLUS X 10 PIEZAS (DOS CINCELES ) "/>
    <n v="27112845"/>
    <s v="MÍNIMA CUANTÍA"/>
    <n v="4"/>
    <n v="8"/>
    <n v="10"/>
    <n v="1"/>
    <n v="89250"/>
    <s v="UNIDAD"/>
    <s v="NO SOLICITADAS"/>
  </r>
  <r>
    <x v="18"/>
    <s v="02-02-01-004-002"/>
    <s v="02-02-01-004-002"/>
    <s v="Materiales y suministros - Productos metálicos elaborados (excepto maquinaria y equipo)"/>
    <s v="JUEGO DE COPAS SIERRA PARA METAL X 9 PIEZAS  DE 19.0 -22.0-29.0-38.0-44.0-57.0MM CON ÁRBOL GUÍA Y ADAPTADOR"/>
    <n v="27112100"/>
    <s v="MÍNIMA CUANTÍA"/>
    <n v="4"/>
    <n v="8"/>
    <n v="10"/>
    <n v="1"/>
    <n v="133875"/>
    <s v="UNIDAD"/>
    <s v="NO SOLICITADAS"/>
  </r>
  <r>
    <x v="18"/>
    <s v="02-02-01-004-002"/>
    <s v="02-02-01-004-002"/>
    <s v="Materiales y suministros - Productos metálicos elaborados (excepto maquinaria y equipo)"/>
    <s v="JUEGO DE DESTORNILLADORES MIXTOS 6PZ "/>
    <n v="27111728"/>
    <s v="MÍNIMA CUANTÍA"/>
    <n v="4"/>
    <n v="8"/>
    <n v="10"/>
    <n v="2"/>
    <n v="71400"/>
    <s v="UNIDAD"/>
    <s v="NO SOLICITADAS"/>
  </r>
  <r>
    <x v="18"/>
    <s v="02-02-01-004-002"/>
    <s v="02-02-01-004-002"/>
    <s v="Materiales y suministros - Productos metálicos elaborados (excepto maquinaria y equipo)"/>
    <s v="JUEGO DE FRESAS PARA MOTORTUL EN ACERO RÁPIDO POR 6 PIEZAS "/>
    <n v="27111500"/>
    <s v="MÍNIMA CUANTÍA"/>
    <n v="4"/>
    <n v="8"/>
    <n v="10"/>
    <n v="1"/>
    <n v="178500"/>
    <s v="UNIDAD"/>
    <s v="NO SOLICITADAS"/>
  </r>
  <r>
    <x v="18"/>
    <s v="02-02-01-004-002"/>
    <s v="02-02-01-004-002"/>
    <s v="Materiales y suministros - Productos metálicos elaborados (excepto maquinaria y equipo)"/>
    <s v="JUEGO DE MACHUELOS Y TARRAJAS  X 45 PIEZAS EN MILÍMETROS "/>
    <n v="27112845"/>
    <s v="MÍNIMA CUANTÍA"/>
    <n v="4"/>
    <n v="8"/>
    <n v="10"/>
    <n v="1"/>
    <n v="223125"/>
    <s v="UNIDAD"/>
    <s v="NO SOLICITADAS"/>
  </r>
  <r>
    <x v="18"/>
    <s v="02-02-01-004-002"/>
    <s v="02-02-01-004-002"/>
    <s v="Materiales y suministros - Productos metálicos elaborados (excepto maquinaria y equipo)"/>
    <s v="JUEGO DE MACHUELOS Y TARRAJAS  X 45 PIEZAS EN PULGADAS"/>
    <n v="27112845"/>
    <s v="MÍNIMA CUANTÍA"/>
    <n v="4"/>
    <n v="8"/>
    <n v="10"/>
    <n v="1"/>
    <n v="223125"/>
    <s v="UNIDAD"/>
    <s v="NO SOLICITADAS"/>
  </r>
  <r>
    <x v="18"/>
    <s v="02-02-01-004-002"/>
    <s v="02-02-01-004-002"/>
    <s v="Materiales y suministros - Productos metálicos elaborados (excepto maquinaria y equipo)"/>
    <s v="JUEGO DE PALUSTRES X 5 PZ"/>
    <n v="27112200"/>
    <s v="MÍNIMA CUANTÍA"/>
    <n v="4"/>
    <n v="8"/>
    <n v="10"/>
    <n v="1"/>
    <n v="44625"/>
    <s v="UNIDAD"/>
    <s v="NO SOLICITADAS"/>
  </r>
  <r>
    <x v="18"/>
    <s v="02-02-01-004-002"/>
    <s v="02-02-01-004-002"/>
    <s v="Materiales y suministros - Productos metálicos elaborados (excepto maquinaria y equipo)"/>
    <s v="JUEGO X 3 PIEZAS DE BROCA ESCALONADA PARA METAL ALTA VELOCIDAD EN ACERO DE TITANIO DE HQMASTER VÁSTAGO DE ¼ X 4’ DE LARGO "/>
    <n v="27112845"/>
    <s v="MÍNIMA CUANTÍA"/>
    <n v="4"/>
    <n v="8"/>
    <n v="10"/>
    <n v="1"/>
    <n v="133875"/>
    <s v="UNIDAD"/>
    <s v="NO SOLICITADAS"/>
  </r>
  <r>
    <x v="18"/>
    <s v="02-02-01-004-002"/>
    <s v="02-02-01-004-002"/>
    <s v="Materiales y suministros - Productos metálicos elaborados (excepto maquinaria y equipo)"/>
    <s v="LAMINA ALFAJOR 1/8  2x1"/>
    <n v="30102004"/>
    <s v="MÍNIMA CUANTÍA"/>
    <n v="4"/>
    <n v="8"/>
    <n v="10"/>
    <n v="1"/>
    <n v="200585.81"/>
    <s v="UNIDAD"/>
    <s v="NO SOLICITADAS"/>
  </r>
  <r>
    <x v="18"/>
    <s v="02-02-01-004-002"/>
    <s v="02-02-01-004-002"/>
    <s v="Materiales y suministros - Productos metálicos elaborados (excepto maquinaria y equipo)"/>
    <s v="LLANA DENTADA"/>
    <n v="27112202"/>
    <s v="MÍNIMA CUANTÍA"/>
    <n v="4"/>
    <n v="8"/>
    <n v="10"/>
    <n v="3"/>
    <n v="40162.5"/>
    <s v="UNIDAD"/>
    <s v="NO SOLICITADAS"/>
  </r>
  <r>
    <x v="18"/>
    <s v="02-02-01-004-002"/>
    <s v="02-02-01-004-002"/>
    <s v="Materiales y suministros - Productos metálicos elaborados (excepto maquinaria y equipo)"/>
    <s v="LLANA LISA"/>
    <n v="27112202"/>
    <s v="MÍNIMA CUANTÍA"/>
    <n v="4"/>
    <n v="8"/>
    <n v="10"/>
    <n v="3"/>
    <n v="32130"/>
    <s v="UNIDAD"/>
    <s v="NO SOLICITADAS"/>
  </r>
  <r>
    <x v="18"/>
    <s v="02-02-01-004-002"/>
    <s v="02-02-01-004-002"/>
    <s v="Materiales y suministros - Productos metálicos elaborados (excepto maquinaria y equipo)"/>
    <s v="LLAVE SENCILLA PARA LAVAMANOS"/>
    <n v="30181701"/>
    <s v="MÍNIMA CUANTÍA"/>
    <n v="4"/>
    <n v="8"/>
    <n v="10"/>
    <n v="5"/>
    <n v="158418.75"/>
    <s v="UNIDAD"/>
    <s v="NO SOLICITADAS"/>
  </r>
  <r>
    <x v="18"/>
    <s v="02-02-01-004-002"/>
    <s v="02-02-01-004-002"/>
    <s v="Materiales y suministros - Productos metálicos elaborados (excepto maquinaria y equipo)"/>
    <s v="LLAVE SENCILLA PARA LAVAPLATOS"/>
    <n v="30181701"/>
    <s v="MÍNIMA CUANTÍA"/>
    <n v="4"/>
    <n v="8"/>
    <n v="10"/>
    <n v="5"/>
    <n v="222232.5"/>
    <s v="UNIDAD"/>
    <s v="NO SOLICITADAS"/>
  </r>
  <r>
    <x v="18"/>
    <s v="02-02-01-004-002"/>
    <s v="02-02-01-004-002"/>
    <s v="Materiales y suministros - Productos metálicos elaborados (excepto maquinaria y equipo)"/>
    <s v="LLAVE TERMINAL DE COBRE DE 1/2&quot;"/>
    <n v="30181701"/>
    <s v="MÍNIMA CUANTÍA"/>
    <n v="4"/>
    <n v="8"/>
    <n v="10"/>
    <n v="10"/>
    <n v="244455.80000000002"/>
    <s v="UNIDAD"/>
    <s v="NO SOLICITADAS"/>
  </r>
  <r>
    <x v="18"/>
    <s v="02-02-01-004-002"/>
    <s v="02-02-01-004-002"/>
    <s v="Materiales y suministros - Productos metálicos elaborados (excepto maquinaria y equipo)"/>
    <s v="MALLA ELECTROSOLDADA 6X2.35 M HUECO 15 X 15 CMS DIAMETRO 4MM "/>
    <n v="11162111"/>
    <s v="MÍNIMA CUANTÍA"/>
    <n v="4"/>
    <n v="8"/>
    <n v="10"/>
    <n v="5"/>
    <n v="290062.5"/>
    <s v="UNIDAD"/>
    <s v="NO SOLICITADAS"/>
  </r>
  <r>
    <x v="18"/>
    <s v="02-02-01-004-002"/>
    <s v="02-02-01-004-002"/>
    <s v="Materiales y suministros - Productos metálicos elaborados (excepto maquinaria y equipo)"/>
    <s v="MEZCLADOR PARA LAVAMANOS DE 4&quot;"/>
    <n v="30181701"/>
    <s v="MÍNIMA CUANTÍA"/>
    <n v="4"/>
    <n v="8"/>
    <n v="10"/>
    <n v="1"/>
    <n v="54264"/>
    <s v="UNIDAD"/>
    <s v="NO SOLICITADAS"/>
  </r>
  <r>
    <x v="18"/>
    <s v="02-02-01-004-002"/>
    <s v="02-02-01-004-002"/>
    <s v="Materiales y suministros - Productos metálicos elaborados (excepto maquinaria y equipo)"/>
    <s v="NAVAJA CON EMPUÑADURA PARA ELECTRICISTA"/>
    <n v="27111504"/>
    <s v="MÍNIMA CUANTÍA"/>
    <n v="4"/>
    <n v="8"/>
    <n v="10"/>
    <n v="3"/>
    <n v="133875"/>
    <s v="UNIDAD"/>
    <s v="NO SOLICITADAS"/>
  </r>
  <r>
    <x v="18"/>
    <s v="02-02-01-004-002"/>
    <s v="02-02-01-004-002"/>
    <s v="Materiales y suministros - Productos metálicos elaborados (excepto maquinaria y equipo)"/>
    <s v="NIPLE GALVANIZADO AGUA 1/2 pulgadas x 10 cm"/>
    <n v="27121704"/>
    <s v="MÍNIMA CUANTÍA"/>
    <n v="4"/>
    <n v="8"/>
    <n v="10"/>
    <n v="2"/>
    <n v="5176.5"/>
    <s v="UNIDAD"/>
    <s v="NO SOLICITADAS"/>
  </r>
  <r>
    <x v="18"/>
    <s v="02-02-01-004-002"/>
    <s v="02-02-01-004-002"/>
    <s v="Materiales y suministros - Productos metálicos elaborados (excepto maquinaria y equipo)"/>
    <s v="PINZA PARA MAZA DE 300 AMP"/>
    <n v="27112105"/>
    <s v="MÍNIMA CUANTÍA"/>
    <n v="4"/>
    <n v="8"/>
    <n v="10"/>
    <n v="1"/>
    <n v="53550"/>
    <s v="UNIDAD"/>
    <s v="NO SOLICITADAS"/>
  </r>
  <r>
    <x v="18"/>
    <s v="02-02-01-004-002"/>
    <s v="02-02-01-004-002"/>
    <s v="Materiales y suministros - Productos metálicos elaborados (excepto maquinaria y equipo)"/>
    <s v="PINZA PELACABLE DE 6-29 MM"/>
    <n v="27112105"/>
    <s v="MÍNIMA CUANTÍA"/>
    <n v="4"/>
    <n v="8"/>
    <n v="10"/>
    <n v="1"/>
    <n v="53550"/>
    <s v="UNIDAD"/>
    <s v="NO SOLICITADAS"/>
  </r>
  <r>
    <x v="18"/>
    <s v="02-02-01-004-002"/>
    <s v="02-02-01-004-002"/>
    <s v="Materiales y suministros - Productos metálicos elaborados (excepto maquinaria y equipo)"/>
    <s v="PINZA PORTA ELECTRODO DE 300 AMP"/>
    <n v="27112105"/>
    <s v="MÍNIMA CUANTÍA"/>
    <n v="4"/>
    <n v="8"/>
    <n v="10"/>
    <n v="1"/>
    <n v="53550"/>
    <s v="UNIDAD"/>
    <s v="NO SOLICITADAS"/>
  </r>
  <r>
    <x v="18"/>
    <s v="02-02-01-004-002"/>
    <s v="02-02-01-004-002"/>
    <s v="Materiales y suministros - Productos metálicos elaborados (excepto maquinaria y equipo)"/>
    <s v="PLATINA LISA DE 1 1/2 x 1/8 6 mtr"/>
    <n v="31231402"/>
    <s v="MÍNIMA CUANTÍA"/>
    <n v="4"/>
    <n v="8"/>
    <n v="10"/>
    <n v="2"/>
    <n v="44625"/>
    <s v="UNIDAD"/>
    <s v="NO SOLICITADAS"/>
  </r>
  <r>
    <x v="18"/>
    <s v="02-02-01-004-002"/>
    <s v="02-02-01-004-002"/>
    <s v="Materiales y suministros - Productos metálicos elaborados (excepto maquinaria y equipo)"/>
    <s v="PLATINA LISA DE 1 1/4 X 1/8 x 6 mtr"/>
    <n v="31231402"/>
    <s v="MÍNIMA CUANTÍA"/>
    <n v="4"/>
    <n v="8"/>
    <n v="10"/>
    <n v="2"/>
    <n v="44625"/>
    <s v="UNIDAD"/>
    <s v="NO SOLICITADAS"/>
  </r>
  <r>
    <x v="18"/>
    <s v="02-02-01-004-002"/>
    <s v="02-02-01-004-002"/>
    <s v="Materiales y suministros - Productos metálicos elaborados (excepto maquinaria y equipo)"/>
    <s v="PLATINA LISA DE 1' x 1/8 x 6 mtr"/>
    <n v="31231402"/>
    <s v="MÍNIMA CUANTÍA"/>
    <n v="4"/>
    <n v="8"/>
    <n v="10"/>
    <n v="2"/>
    <n v="30530.639999999999"/>
    <s v="UNIDAD"/>
    <s v="NO SOLICITADAS"/>
  </r>
  <r>
    <x v="18"/>
    <s v="02-02-01-004-002"/>
    <s v="02-02-01-004-002"/>
    <s v="Materiales y suministros - Productos metálicos elaborados (excepto maquinaria y equipo)"/>
    <s v="PLATINA LISA DE 1'x 1/8 X 6 mtr"/>
    <n v="31231402"/>
    <s v="MÍNIMA CUANTÍA"/>
    <n v="4"/>
    <n v="8"/>
    <n v="10"/>
    <n v="2"/>
    <n v="32130"/>
    <s v="UNIDAD"/>
    <s v="NO SOLICITADAS"/>
  </r>
  <r>
    <x v="18"/>
    <s v="02-02-01-004-002"/>
    <s v="02-02-01-004-002"/>
    <s v="Materiales y suministros - Productos metálicos elaborados (excepto maquinaria y equipo)"/>
    <s v="PLATINA LISA DE 1'x 3/16 X 6 mtr"/>
    <n v="31231402"/>
    <s v="MÍNIMA CUANTÍA"/>
    <n v="4"/>
    <n v="8"/>
    <n v="10"/>
    <n v="2"/>
    <n v="44625"/>
    <s v="UNIDAD"/>
    <s v="NO SOLICITADAS"/>
  </r>
  <r>
    <x v="18"/>
    <s v="02-02-01-004-002"/>
    <s v="02-02-01-004-002"/>
    <s v="Materiales y suministros - Productos metálicos elaborados (excepto maquinaria y equipo)"/>
    <s v="PLATINA LISA DE 1/2 x 1/8 6 mtr"/>
    <n v="31231402"/>
    <s v="MÍNIMA CUANTÍA"/>
    <n v="4"/>
    <n v="8"/>
    <n v="10"/>
    <n v="2"/>
    <n v="17850"/>
    <s v="UNIDAD"/>
    <s v="NO SOLICITADAS"/>
  </r>
  <r>
    <x v="18"/>
    <s v="02-02-01-004-002"/>
    <s v="02-02-01-004-002"/>
    <s v="Materiales y suministros - Productos metálicos elaborados (excepto maquinaria y equipo)"/>
    <s v="PLATINA LISA DE 1/2 x 1/8 x 6 mtr"/>
    <n v="31231402"/>
    <s v="MÍNIMA CUANTÍA"/>
    <n v="4"/>
    <n v="8"/>
    <n v="10"/>
    <n v="3"/>
    <n v="19735.86"/>
    <s v="UNIDAD"/>
    <s v="NO SOLICITADAS"/>
  </r>
  <r>
    <x v="18"/>
    <s v="02-02-01-004-002"/>
    <s v="02-02-01-004-002"/>
    <s v="Materiales y suministros - Productos metálicos elaborados (excepto maquinaria y equipo)"/>
    <s v="PLATINA LISA DE 1/2 x 3/16 6 mtr"/>
    <n v="31231402"/>
    <s v="MÍNIMA CUANTÍA"/>
    <n v="4"/>
    <n v="8"/>
    <n v="10"/>
    <n v="2"/>
    <n v="28560"/>
    <s v="UNIDAD"/>
    <s v="NO SOLICITADAS"/>
  </r>
  <r>
    <x v="18"/>
    <s v="02-02-01-004-002"/>
    <s v="02-02-01-004-002"/>
    <s v="Materiales y suministros - Productos metálicos elaborados (excepto maquinaria y equipo)"/>
    <s v="PLATINA LISA DE 2' x 1/8 X6 mtr"/>
    <n v="31231402"/>
    <s v="MÍNIMA CUANTÍA"/>
    <n v="4"/>
    <n v="8"/>
    <n v="10"/>
    <n v="2"/>
    <n v="51765"/>
    <s v="UNIDAD"/>
    <s v="NO SOLICITADAS"/>
  </r>
  <r>
    <x v="18"/>
    <s v="02-02-01-004-002"/>
    <s v="02-02-01-004-002"/>
    <s v="Materiales y suministros - Productos metálicos elaborados (excepto maquinaria y equipo)"/>
    <s v="PLATINA LISA DE 2' x 3/16 X6 mtr"/>
    <n v="31231402"/>
    <s v="MÍNIMA CUANTÍA"/>
    <n v="4"/>
    <n v="8"/>
    <n v="10"/>
    <n v="2"/>
    <n v="60690"/>
    <s v="UNIDAD"/>
    <s v="NO SOLICITADAS"/>
  </r>
  <r>
    <x v="18"/>
    <s v="02-02-01-004-002"/>
    <s v="02-02-01-004-002"/>
    <s v="Materiales y suministros - Productos metálicos elaborados (excepto maquinaria y equipo)"/>
    <s v="PLATINA LISA DE 3' x3/16 x 6 mtr"/>
    <n v="31231402"/>
    <s v="MÍNIMA CUANTÍA"/>
    <n v="4"/>
    <n v="8"/>
    <n v="10"/>
    <n v="2"/>
    <n v="74970"/>
    <s v="UNIDAD"/>
    <s v="NO SOLICITADAS"/>
  </r>
  <r>
    <x v="18"/>
    <s v="02-02-01-004-002"/>
    <s v="02-02-01-004-002"/>
    <s v="Materiales y suministros - Productos metálicos elaborados (excepto maquinaria y equipo)"/>
    <s v="PLATINA LISA DE 3/4 X 1/8 x 6 mtr"/>
    <n v="31231402"/>
    <s v="MÍNIMA CUANTÍA"/>
    <n v="4"/>
    <n v="8"/>
    <n v="10"/>
    <n v="2"/>
    <n v="26775"/>
    <s v="UNIDAD"/>
    <s v="NO SOLICITADAS"/>
  </r>
  <r>
    <x v="18"/>
    <s v="02-02-01-004-002"/>
    <s v="02-02-01-004-002"/>
    <s v="Materiales y suministros - Productos metálicos elaborados (excepto maquinaria y equipo)"/>
    <s v="PLATINA LISA DE 3/4 X 3/16 x 6 mtr"/>
    <n v="31231402"/>
    <s v="MÍNIMA CUANTÍA"/>
    <n v="4"/>
    <n v="8"/>
    <n v="10"/>
    <n v="2"/>
    <n v="42840"/>
    <s v="UNIDAD"/>
    <s v="NO SOLICITADAS"/>
  </r>
  <r>
    <x v="18"/>
    <s v="02-02-01-004-002"/>
    <s v="02-02-01-004-002"/>
    <s v="Materiales y suministros - Productos metálicos elaborados (excepto maquinaria y equipo)"/>
    <s v="PUNTA DE ESTRELLA PARA TALADRO"/>
    <n v="20111600"/>
    <s v="MÍNIMA CUANTÍA"/>
    <n v="4"/>
    <n v="8"/>
    <n v="10"/>
    <n v="10"/>
    <n v="28560"/>
    <s v="UNIDAD"/>
    <s v="NO SOLICITADAS"/>
  </r>
  <r>
    <x v="18"/>
    <s v="02-02-01-004-002"/>
    <s v="02-02-01-004-002"/>
    <s v="Materiales y suministros - Productos metálicos elaborados (excepto maquinaria y equipo)"/>
    <s v="PUNTILLA SIN CABEZA DE 1 1/2&quot; (LIBRA)"/>
    <n v="31161503"/>
    <s v="MÍNIMA CUANTÍA"/>
    <n v="4"/>
    <n v="8"/>
    <n v="10"/>
    <n v="1"/>
    <n v="2258.0300000000002"/>
    <s v="UNIDAD"/>
    <s v="NO SOLICITADAS"/>
  </r>
  <r>
    <x v="18"/>
    <s v="02-02-01-004-002"/>
    <s v="02-02-01-004-002"/>
    <s v="Materiales y suministros - Productos metálicos elaborados (excepto maquinaria y equipo)"/>
    <s v="PUNTILLA SIN CABEZA DE 2&quot; (LIBRA)"/>
    <n v="31161503"/>
    <s v="MÍNIMA CUANTÍA"/>
    <n v="4"/>
    <n v="8"/>
    <n v="10"/>
    <n v="1"/>
    <n v="2258.0300000000002"/>
    <s v="UNIDAD"/>
    <s v="NO SOLICITADAS"/>
  </r>
  <r>
    <x v="18"/>
    <s v="02-02-01-004-002"/>
    <s v="02-02-01-004-002"/>
    <s v="Materiales y suministros - Productos metálicos elaborados (excepto maquinaria y equipo)"/>
    <s v="REGISTRO 3/4"/>
    <n v="30181701"/>
    <s v="MÍNIMA CUANTÍA"/>
    <n v="4"/>
    <n v="8"/>
    <n v="10"/>
    <n v="1"/>
    <n v="36235.5"/>
    <s v="UNIDAD"/>
    <s v="NO SOLICITADAS"/>
  </r>
  <r>
    <x v="18"/>
    <s v="02-02-01-004-002"/>
    <s v="02-02-01-004-002"/>
    <s v="Materiales y suministros - Productos metálicos elaborados (excepto maquinaria y equipo)"/>
    <s v="REGISTRO CORTINA DE 1&quot;"/>
    <n v="30181701"/>
    <s v="MÍNIMA CUANTÍA"/>
    <n v="4"/>
    <n v="8"/>
    <n v="10"/>
    <n v="1"/>
    <n v="127330.3"/>
    <s v="UNIDAD"/>
    <s v="NO SOLICITADAS"/>
  </r>
  <r>
    <x v="18"/>
    <s v="02-02-01-004-002"/>
    <s v="02-02-01-004-002"/>
    <s v="Materiales y suministros - Productos metálicos elaborados (excepto maquinaria y equipo)"/>
    <s v="REJILLAS METALICAS"/>
    <n v="30103206"/>
    <s v="MÍNIMA CUANTÍA"/>
    <n v="4"/>
    <n v="8"/>
    <n v="10"/>
    <n v="2"/>
    <n v="17136"/>
    <s v="UNIDAD"/>
    <s v="NO SOLICITADAS"/>
  </r>
  <r>
    <x v="18"/>
    <s v="02-02-01-004-002"/>
    <s v="02-02-01-004-002"/>
    <s v="Materiales y suministros - Productos metálicos elaborados (excepto maquinaria y equipo)"/>
    <s v="REMACHES DE 1/8 x 1 x CAJA"/>
    <n v="30103206"/>
    <s v="MÍNIMA CUANTÍA"/>
    <n v="4"/>
    <n v="8"/>
    <n v="10"/>
    <n v="1"/>
    <n v="23026.5"/>
    <s v="UNIDAD"/>
    <s v="NO SOLICITADAS"/>
  </r>
  <r>
    <x v="18"/>
    <s v="02-02-01-004-002"/>
    <s v="02-02-01-004-002"/>
    <s v="Materiales y suministros - Productos metálicos elaborados (excepto maquinaria y equipo)"/>
    <s v="REMACHES POP DE 3/16 x 3/4 ALA ANCHA x CAJA"/>
    <n v="31162200"/>
    <s v="MÍNIMA CUANTÍA"/>
    <n v="4"/>
    <n v="8"/>
    <n v="10"/>
    <n v="1"/>
    <n v="32308.5"/>
    <s v="UNIDAD"/>
    <s v="NO SOLICITADAS"/>
  </r>
  <r>
    <x v="18"/>
    <s v="02-02-01-004-002"/>
    <s v="02-02-01-004-002"/>
    <s v="Materiales y suministros - Productos metálicos elaborados (excepto maquinaria y equipo)"/>
    <s v="REMACHES POP DE 5/32 x 1' x CAJA"/>
    <n v="31162200"/>
    <s v="MÍNIMA CUANTÍA"/>
    <n v="4"/>
    <n v="8"/>
    <n v="10"/>
    <n v="1"/>
    <n v="37485"/>
    <s v="UNIDAD"/>
    <s v="NO SOLICITADAS"/>
  </r>
  <r>
    <x v="18"/>
    <s v="02-02-01-004-002"/>
    <s v="02-02-01-004-002"/>
    <s v="Materiales y suministros - Productos metálicos elaborados (excepto maquinaria y equipo)"/>
    <s v="RIEL FULL EXTENSION DE 30 CMS - PAR"/>
    <n v="30103103"/>
    <s v="MÍNIMA CUANTÍA"/>
    <n v="4"/>
    <n v="8"/>
    <n v="10"/>
    <n v="3"/>
    <n v="47124"/>
    <s v="UNIDAD"/>
    <s v="NO SOLICITADAS"/>
  </r>
  <r>
    <x v="18"/>
    <s v="02-02-01-004-002"/>
    <s v="02-02-01-004-002"/>
    <s v="Materiales y suministros - Productos metálicos elaborados (excepto maquinaria y equipo)"/>
    <s v="RIEL FULL EXTENSION DE 35 CMS- PAR"/>
    <n v="30103103"/>
    <s v="MÍNIMA CUANTÍA"/>
    <n v="4"/>
    <n v="8"/>
    <n v="10"/>
    <n v="3"/>
    <n v="49266"/>
    <s v="UNIDAD"/>
    <s v="NO SOLICITADAS"/>
  </r>
  <r>
    <x v="18"/>
    <s v="02-02-01-004-002"/>
    <s v="02-02-01-004-002"/>
    <s v="Materiales y suministros - Productos metálicos elaborados (excepto maquinaria y equipo)"/>
    <s v="RIEL FULL EXTENSION DE 40 CMS- PAR"/>
    <n v="30103103"/>
    <s v="MÍNIMA CUANTÍA"/>
    <n v="4"/>
    <n v="8"/>
    <n v="10"/>
    <n v="3"/>
    <n v="82734.75"/>
    <s v="UNIDAD"/>
    <s v="NO SOLICITADAS"/>
  </r>
  <r>
    <x v="18"/>
    <s v="02-02-01-004-002"/>
    <s v="02-02-01-004-002"/>
    <s v="Materiales y suministros - Productos metálicos elaborados (excepto maquinaria y equipo)"/>
    <s v="RIEL FULL EXTENSION DE 45 CMS- PAR"/>
    <n v="30103103"/>
    <s v="MÍNIMA CUANTÍA"/>
    <n v="4"/>
    <n v="8"/>
    <n v="10"/>
    <n v="3"/>
    <n v="114597"/>
    <s v="UNIDAD"/>
    <s v="NO SOLICITADAS"/>
  </r>
  <r>
    <x v="18"/>
    <s v="02-02-01-004-002"/>
    <s v="02-02-01-004-002"/>
    <s v="Materiales y suministros - Productos metálicos elaborados (excepto maquinaria y equipo)"/>
    <s v="RIEL FULL EXTENSION DE 50 CMS- PAR"/>
    <n v="30103103"/>
    <s v="MÍNIMA CUANTÍA"/>
    <n v="4"/>
    <n v="8"/>
    <n v="10"/>
    <n v="3"/>
    <n v="129055.5"/>
    <s v="UNIDAD"/>
    <s v="NO SOLICITADAS"/>
  </r>
  <r>
    <x v="18"/>
    <s v="02-02-01-004-002"/>
    <s v="02-02-01-004-002"/>
    <s v="Materiales y suministros - Productos metálicos elaborados (excepto maquinaria y equipo)"/>
    <s v="TIJERA CORTA TUBO PARA PVC"/>
    <n v="27111500"/>
    <s v="MÍNIMA CUANTÍA"/>
    <n v="4"/>
    <n v="8"/>
    <n v="10"/>
    <n v="2"/>
    <n v="58905"/>
    <s v="UNIDAD"/>
    <s v="NO SOLICITADAS"/>
  </r>
  <r>
    <x v="18"/>
    <s v="02-02-01-004-002"/>
    <s v="02-02-01-004-002"/>
    <s v="Materiales y suministros - Productos metálicos elaborados (excepto maquinaria y equipo)"/>
    <s v="TORNILLO ½ X 2 ROSCA ORDINARIA "/>
    <n v="31161500"/>
    <s v="MÍNIMA CUANTÍA"/>
    <n v="4"/>
    <n v="8"/>
    <n v="10"/>
    <n v="100"/>
    <n v="133875"/>
    <s v="UNIDAD"/>
    <s v="NO SOLICITADAS"/>
  </r>
  <r>
    <x v="18"/>
    <s v="02-02-01-004-002"/>
    <s v="02-02-01-004-002"/>
    <s v="Materiales y suministros - Productos metálicos elaborados (excepto maquinaria y equipo)"/>
    <s v="TORNILLO 7/16 X 1 ROSCA ORDINARIA"/>
    <n v="31161500"/>
    <s v="MÍNIMA CUANTÍA"/>
    <n v="4"/>
    <n v="8"/>
    <n v="10"/>
    <n v="100"/>
    <n v="89250"/>
    <s v="UNIDAD"/>
    <s v="NO SOLICITADAS"/>
  </r>
  <r>
    <x v="18"/>
    <s v="02-02-01-004-002"/>
    <s v="02-02-01-004-002"/>
    <s v="Materiales y suministros - Productos metálicos elaborados (excepto maquinaria y equipo)"/>
    <s v="TORNILLO 7/16 X 2 ROSCA ORDINARIA "/>
    <n v="31161500"/>
    <s v="MÍNIMA CUANTÍA"/>
    <n v="4"/>
    <n v="8"/>
    <n v="10"/>
    <n v="100"/>
    <n v="116025"/>
    <s v="UNIDAD"/>
    <s v="NO SOLICITADAS"/>
  </r>
  <r>
    <x v="18"/>
    <s v="02-02-01-004-002"/>
    <s v="02-02-01-004-002"/>
    <s v="Materiales y suministros - Productos metálicos elaborados (excepto maquinaria y equipo)"/>
    <s v="TORNILLO DE ¼ X 1’ ROSCA ORDINARIA "/>
    <n v="31161500"/>
    <s v="MÍNIMA CUANTÍA"/>
    <n v="4"/>
    <n v="8"/>
    <n v="10"/>
    <n v="100"/>
    <n v="22313"/>
    <s v="UNIDAD"/>
    <s v="NO SOLICITADAS"/>
  </r>
  <r>
    <x v="18"/>
    <s v="02-02-01-004-002"/>
    <s v="02-02-01-004-002"/>
    <s v="Materiales y suministros - Productos metálicos elaborados (excepto maquinaria y equipo)"/>
    <s v="TORNILLO DE ¼ X 2’ ROSCA ORDINARIA "/>
    <n v="31161500"/>
    <s v="MÍNIMA CUANTÍA"/>
    <n v="4"/>
    <n v="8"/>
    <n v="10"/>
    <n v="100"/>
    <n v="26775"/>
    <s v="UNIDAD"/>
    <s v="NO SOLICITADAS"/>
  </r>
  <r>
    <x v="18"/>
    <s v="02-02-01-004-002"/>
    <s v="02-02-01-004-002"/>
    <s v="Materiales y suministros - Productos metálicos elaborados (excepto maquinaria y equipo)"/>
    <s v="TORNILLO DE ¼ X 4’ ROSCA ORDINARIA "/>
    <n v="31161500"/>
    <s v="MÍNIMA CUANTÍA"/>
    <n v="4"/>
    <n v="8"/>
    <n v="10"/>
    <n v="100"/>
    <n v="44625"/>
    <s v="UNIDAD"/>
    <s v="NO SOLICITADAS"/>
  </r>
  <r>
    <x v="18"/>
    <s v="02-02-01-004-002"/>
    <s v="02-02-01-004-002"/>
    <s v="Materiales y suministros - Productos metálicos elaborados (excepto maquinaria y equipo)"/>
    <s v="TORNILLO DE 3/16 X 1’ ROSCA ORDINARIA "/>
    <n v="31161500"/>
    <s v="MÍNIMA CUANTÍA"/>
    <n v="4"/>
    <n v="8"/>
    <n v="10"/>
    <n v="100"/>
    <n v="15172.999999999998"/>
    <s v="UNIDAD"/>
    <s v="NO SOLICITADAS"/>
  </r>
  <r>
    <x v="18"/>
    <s v="02-02-01-004-002"/>
    <s v="02-02-01-004-002"/>
    <s v="Materiales y suministros - Productos metálicos elaborados (excepto maquinaria y equipo)"/>
    <s v="TORNILLO DE 3/16 X 2’ ROSCA ORDINARIA "/>
    <n v="31161500"/>
    <s v="MÍNIMA CUANTÍA"/>
    <n v="4"/>
    <n v="8"/>
    <n v="10"/>
    <n v="100"/>
    <n v="17850"/>
    <s v="UNIDAD"/>
    <s v="NO SOLICITADAS"/>
  </r>
  <r>
    <x v="18"/>
    <s v="02-02-01-004-002"/>
    <s v="02-02-01-004-002"/>
    <s v="Materiales y suministros - Productos metálicos elaborados (excepto maquinaria y equipo)"/>
    <s v="TORNILLO DE 3/8 X 1’ ROSCA ORDINARIA"/>
    <n v="31161500"/>
    <s v="MÍNIMA CUANTÍA"/>
    <n v="4"/>
    <n v="8"/>
    <n v="10"/>
    <n v="100"/>
    <n v="53550"/>
    <s v="UNIDAD"/>
    <s v="NO SOLICITADAS"/>
  </r>
  <r>
    <x v="18"/>
    <s v="02-02-01-004-002"/>
    <s v="02-02-01-004-002"/>
    <s v="Materiales y suministros - Productos metálicos elaborados (excepto maquinaria y equipo)"/>
    <s v="TORNILLO DE 3/8 X 2’ ROSCA ORDINARIA "/>
    <n v="31161500"/>
    <s v="MÍNIMA CUANTÍA"/>
    <n v="4"/>
    <n v="8"/>
    <n v="10"/>
    <n v="100"/>
    <n v="71400"/>
    <s v="UNIDAD"/>
    <s v="NO SOLICITADAS"/>
  </r>
  <r>
    <x v="18"/>
    <s v="02-02-01-004-002"/>
    <s v="02-02-01-004-002"/>
    <s v="Materiales y suministros - Productos metálicos elaborados (excepto maquinaria y equipo)"/>
    <s v="TORNILLO DE 3/8 X 4’ ROSCA ORDINARIA"/>
    <n v="31161500"/>
    <s v="MÍNIMA CUANTÍA"/>
    <n v="4"/>
    <n v="8"/>
    <n v="10"/>
    <n v="100"/>
    <n v="107100"/>
    <s v="UNIDAD"/>
    <s v="NO SOLICITADAS"/>
  </r>
  <r>
    <x v="18"/>
    <s v="02-02-01-004-002"/>
    <s v="02-02-01-004-002"/>
    <s v="Materiales y suministros - Productos metálicos elaborados (excepto maquinaria y equipo)"/>
    <s v="TORNILLO DE 5/16 X 1’ ROSCA ORDINARIA "/>
    <n v="31161500"/>
    <s v="MÍNIMA CUANTÍA"/>
    <n v="4"/>
    <n v="8"/>
    <n v="10"/>
    <n v="100"/>
    <n v="44625"/>
    <s v="UNIDAD"/>
    <s v="NO SOLICITADAS"/>
  </r>
  <r>
    <x v="18"/>
    <s v="02-02-01-004-002"/>
    <s v="02-02-01-004-002"/>
    <s v="Materiales y suministros - Productos metálicos elaborados (excepto maquinaria y equipo)"/>
    <s v="TORNILLO DE 5/16 X 2’ ROSCA ORDINARIA "/>
    <n v="31161500"/>
    <s v="MÍNIMA CUANTÍA"/>
    <n v="4"/>
    <n v="8"/>
    <n v="10"/>
    <n v="100"/>
    <n v="53550"/>
    <s v="UNIDAD"/>
    <s v="NO SOLICITADAS"/>
  </r>
  <r>
    <x v="18"/>
    <s v="02-02-01-004-002"/>
    <s v="02-02-01-004-002"/>
    <s v="Materiales y suministros - Productos metálicos elaborados (excepto maquinaria y equipo)"/>
    <s v="TORNILLO DE 5/16 X 4’ ROSCA ORDINARIA"/>
    <n v="31161500"/>
    <s v="MÍNIMA CUANTÍA"/>
    <n v="4"/>
    <n v="8"/>
    <n v="10"/>
    <n v="100"/>
    <n v="62475"/>
    <s v="UNIDAD"/>
    <s v="NO SOLICITADAS"/>
  </r>
  <r>
    <x v="18"/>
    <s v="02-02-01-004-002"/>
    <s v="02-02-01-004-002"/>
    <s v="Materiales y suministros - Productos metálicos elaborados (excepto maquinaria y equipo)"/>
    <s v="TORNILLO DE 5/32 X 1’ ROSCA ORDINARIA "/>
    <n v="31161500"/>
    <s v="MÍNIMA CUANTÍA"/>
    <n v="4"/>
    <n v="8"/>
    <n v="10"/>
    <n v="100"/>
    <n v="8925"/>
    <s v="UNIDAD"/>
    <s v="NO SOLICITADAS"/>
  </r>
  <r>
    <x v="18"/>
    <s v="02-02-01-004-002"/>
    <s v="02-02-01-004-002"/>
    <s v="Materiales y suministros - Productos metálicos elaborados (excepto maquinaria y equipo)"/>
    <s v="TORNILLO DE 5/32 X 2’ ROSCA ORDINARIA "/>
    <n v="31161500"/>
    <s v="MÍNIMA CUANTÍA"/>
    <n v="4"/>
    <n v="8"/>
    <n v="10"/>
    <n v="100"/>
    <n v="13388"/>
    <s v="UNIDAD"/>
    <s v="NO SOLICITADAS"/>
  </r>
  <r>
    <x v="18"/>
    <s v="02-02-01-004-002"/>
    <s v="02-02-01-004-002"/>
    <s v="Materiales y suministros - Productos metálicos elaborados (excepto maquinaria y equipo)"/>
    <s v="TORNILLO DE ENSAMBLE  DE 2 x 1/2"/>
    <n v="31161500"/>
    <s v="MÍNIMA CUANTÍA"/>
    <n v="4"/>
    <n v="8"/>
    <n v="10"/>
    <n v="1000"/>
    <n v="60690"/>
    <s v="UNIDAD"/>
    <s v="NO SOLICITADAS"/>
  </r>
  <r>
    <x v="18"/>
    <s v="02-02-01-004-002"/>
    <s v="02-02-01-004-002"/>
    <s v="Materiales y suministros - Productos metálicos elaborados (excepto maquinaria y equipo)"/>
    <s v="TORNILLO DE ENSAMBLE  DE 2&quot;"/>
    <n v="31161500"/>
    <s v="MÍNIMA CUANTÍA"/>
    <n v="4"/>
    <n v="8"/>
    <n v="10"/>
    <n v="1000"/>
    <n v="46410"/>
    <s v="UNIDAD"/>
    <s v="NO SOLICITADAS"/>
  </r>
  <r>
    <x v="18"/>
    <s v="02-02-01-004-002"/>
    <s v="02-02-01-004-002"/>
    <s v="Materiales y suministros - Productos metálicos elaborados (excepto maquinaria y equipo)"/>
    <s v="TORNILLO DE ENSAMBLE  DE 3&quot;"/>
    <n v="31161500"/>
    <s v="MÍNIMA CUANTÍA"/>
    <n v="4"/>
    <n v="8"/>
    <n v="10"/>
    <n v="1000"/>
    <n v="60690"/>
    <s v="UNIDAD"/>
    <s v="NO SOLICITADAS"/>
  </r>
  <r>
    <x v="18"/>
    <s v="02-02-01-004-002"/>
    <s v="02-02-01-004-002"/>
    <s v="Materiales y suministros - Productos metálicos elaborados (excepto maquinaria y equipo)"/>
    <s v="TORNILLO DE ENSAMBLE 3/4"/>
    <n v="31161500"/>
    <s v="MÍNIMA CUANTÍA"/>
    <n v="4"/>
    <n v="8"/>
    <n v="10"/>
    <n v="1000"/>
    <n v="32130.000000000004"/>
    <s v="UNIDAD"/>
    <s v="NO SOLICITADAS"/>
  </r>
  <r>
    <x v="18"/>
    <s v="02-02-01-004-002"/>
    <s v="02-02-01-004-002"/>
    <s v="Materiales y suministros - Productos metálicos elaborados (excepto maquinaria y equipo)"/>
    <s v="TORNILLO DE ENSAMBLE DE 1 1/2&quot;"/>
    <n v="31161500"/>
    <s v="MÍNIMA CUANTÍA"/>
    <n v="4"/>
    <n v="8"/>
    <n v="10"/>
    <n v="1000"/>
    <n v="32130.000000000004"/>
    <s v="UNIDAD"/>
    <s v="NO SOLICITADAS"/>
  </r>
  <r>
    <x v="18"/>
    <s v="02-02-01-004-002"/>
    <s v="02-02-01-004-002"/>
    <s v="Materiales y suministros - Productos metálicos elaborados (excepto maquinaria y equipo)"/>
    <s v="TORNILLOS AUTOPERFORANTES  CABEZA HEXAGONAL 8 X 1’"/>
    <n v="31161500"/>
    <s v="MÍNIMA CUANTÍA"/>
    <n v="4"/>
    <n v="8"/>
    <n v="10"/>
    <n v="200"/>
    <n v="107100"/>
    <s v="UNIDAD"/>
    <s v="NO SOLICITADAS"/>
  </r>
  <r>
    <x v="18"/>
    <s v="02-02-01-004-002"/>
    <s v="02-02-01-004-002"/>
    <s v="Materiales y suministros - Productos metálicos elaborados (excepto maquinaria y equipo)"/>
    <s v="TORNILLOS AUTOPERFORANTES  CABEZA LENTEJA 8 X 1’"/>
    <n v="31161500"/>
    <s v="MÍNIMA CUANTÍA"/>
    <n v="4"/>
    <n v="8"/>
    <n v="10"/>
    <n v="200"/>
    <n v="89250"/>
    <s v="UNIDAD"/>
    <s v="NO SOLICITADAS"/>
  </r>
  <r>
    <x v="18"/>
    <s v="02-02-01-004-002"/>
    <s v="02-02-01-004-002"/>
    <s v="Materiales y suministros - Productos metálicos elaborados (excepto maquinaria y equipo)"/>
    <s v="TORNILLOS AUTOPERFORANTES  PLACA FIBROCEMENTO 7 X 1 ¼"/>
    <n v="31161500"/>
    <s v="MÍNIMA CUANTÍA"/>
    <n v="4"/>
    <n v="8"/>
    <n v="10"/>
    <n v="200"/>
    <n v="107100"/>
    <s v="UNIDAD"/>
    <s v="NO SOLICITADAS"/>
  </r>
  <r>
    <x v="18"/>
    <s v="02-02-01-004-002"/>
    <s v="02-02-01-004-002"/>
    <s v="Materiales y suministros - Productos metálicos elaborados (excepto maquinaria y equipo)"/>
    <s v="TORNILLOS NEGROS DE ENSAMBLE DE 2’ "/>
    <n v="31161500"/>
    <s v="MÍNIMA CUANTÍA"/>
    <n v="4"/>
    <n v="8"/>
    <n v="10"/>
    <n v="1000"/>
    <n v="89250"/>
    <s v="UNIDAD"/>
    <s v="NO SOLICITADAS"/>
  </r>
  <r>
    <x v="18"/>
    <s v="02-02-01-004-002"/>
    <s v="02-02-01-004-002"/>
    <s v="Materiales y suministros - Productos metálicos elaborados (excepto maquinaria y equipo)"/>
    <s v="TUBERIA EMT DE 1&quot;"/>
    <n v="40171500"/>
    <s v="MÍNIMA CUANTÍA"/>
    <n v="4"/>
    <n v="8"/>
    <n v="10"/>
    <n v="5"/>
    <n v="233745.75"/>
    <s v="UNIDAD"/>
    <s v="NO SOLICITADAS"/>
  </r>
  <r>
    <x v="18"/>
    <s v="02-02-01-004-002"/>
    <s v="02-02-01-004-002"/>
    <s v="Materiales y suministros - Productos metálicos elaborados (excepto maquinaria y equipo)"/>
    <s v="TUBO CUADRADO 100 X 100 X 2.5 MM  X 6 MTRS "/>
    <n v="40171500"/>
    <s v="MÍNIMA CUANTÍA"/>
    <n v="4"/>
    <n v="8"/>
    <n v="10"/>
    <n v="2"/>
    <n v="357000"/>
    <s v="UNIDAD"/>
    <s v="NO SOLICITADAS"/>
  </r>
  <r>
    <x v="18"/>
    <s v="02-02-01-004-002"/>
    <s v="02-02-01-004-002"/>
    <s v="Materiales y suministros - Productos metálicos elaborados (excepto maquinaria y equipo)"/>
    <s v="TUBO CUADRADO DE 1 1/2 cal 16 x 6 mtr"/>
    <n v="40171500"/>
    <s v="MÍNIMA CUANTÍA"/>
    <n v="4"/>
    <n v="8"/>
    <n v="10"/>
    <n v="2"/>
    <n v="69368.679999999993"/>
    <s v="UNIDAD"/>
    <s v="NO SOLICITADAS"/>
  </r>
  <r>
    <x v="18"/>
    <s v="02-02-01-004-002"/>
    <s v="02-02-01-004-002"/>
    <s v="Materiales y suministros - Productos metálicos elaborados (excepto maquinaria y equipo)"/>
    <s v="TUBO CUADRADO DE 1 1/2 cal 18 x 6 mtr"/>
    <n v="40171500"/>
    <s v="MÍNIMA CUANTÍA"/>
    <n v="4"/>
    <n v="8"/>
    <n v="10"/>
    <n v="2"/>
    <n v="55067.26"/>
    <s v="UNIDAD"/>
    <s v="NO SOLICITADAS"/>
  </r>
  <r>
    <x v="18"/>
    <s v="02-02-01-004-002"/>
    <s v="02-02-01-004-002"/>
    <s v="Materiales y suministros - Productos metálicos elaborados (excepto maquinaria y equipo)"/>
    <s v="TUBO CUADRADO DE 1' cal 18 x 6 mtr"/>
    <n v="40171500"/>
    <s v="MÍNIMA CUANTÍA"/>
    <n v="4"/>
    <n v="8"/>
    <n v="10"/>
    <n v="2"/>
    <n v="36858.46"/>
    <s v="UNIDAD"/>
    <s v="NO SOLICITADAS"/>
  </r>
  <r>
    <x v="18"/>
    <s v="02-02-01-004-002"/>
    <s v="02-02-01-004-002"/>
    <s v="Materiales y suministros - Productos metálicos elaborados (excepto maquinaria y equipo)"/>
    <s v="TUBO CUADRADO DE 2' cal 16 x 6 mtr"/>
    <n v="40171500"/>
    <s v="MÍNIMA CUANTÍA"/>
    <n v="4"/>
    <n v="8"/>
    <n v="10"/>
    <n v="2"/>
    <n v="94062.36"/>
    <s v="UNIDAD"/>
    <s v="NO SOLICITADAS"/>
  </r>
  <r>
    <x v="18"/>
    <s v="02-02-01-004-002"/>
    <s v="02-02-01-004-002"/>
    <s v="Materiales y suministros - Productos metálicos elaborados (excepto maquinaria y equipo)"/>
    <s v="TUBO CUADRADO DE 3/4 cal 18 x 6 mtr"/>
    <n v="40171500"/>
    <s v="MÍNIMA CUANTÍA"/>
    <n v="4"/>
    <n v="8"/>
    <n v="10"/>
    <n v="2"/>
    <n v="28761.7"/>
    <s v="UNIDAD"/>
    <s v="NO SOLICITADAS"/>
  </r>
  <r>
    <x v="18"/>
    <s v="02-02-01-004-002"/>
    <s v="02-02-01-004-002"/>
    <s v="Materiales y suministros - Productos metálicos elaborados (excepto maquinaria y equipo)"/>
    <s v="TUBO GALV DE 3' x 3mm x 6 mtr"/>
    <n v="40171500"/>
    <s v="MÍNIMA CUANTÍA"/>
    <n v="4"/>
    <n v="8"/>
    <n v="10"/>
    <n v="1"/>
    <n v="149245.64000000001"/>
    <s v="UNIDAD"/>
    <s v="NO SOLICITADAS"/>
  </r>
  <r>
    <x v="18"/>
    <s v="02-02-01-004-002"/>
    <s v="02-02-01-004-002"/>
    <s v="Materiales y suministros - Productos metálicos elaborados (excepto maquinaria y equipo)"/>
    <s v="TUBO NEGRO REDONDO DE 1 1/2 x 2mm x 6 mtr"/>
    <n v="40171500"/>
    <s v="MÍNIMA CUANTÍA"/>
    <n v="4"/>
    <n v="8"/>
    <n v="10"/>
    <n v="2"/>
    <n v="68954.559999999998"/>
    <s v="UNIDAD"/>
    <s v="NO SOLICITADAS"/>
  </r>
  <r>
    <x v="18"/>
    <s v="02-02-01-004-002"/>
    <s v="02-02-01-004-002"/>
    <s v="Materiales y suministros - Productos metálicos elaborados (excepto maquinaria y equipo)"/>
    <s v="TUBO NEGRO REDONDO DE 1 1/4 x 1.5mm x 6 mtr"/>
    <n v="40171500"/>
    <s v="MÍNIMA CUANTÍA"/>
    <n v="4"/>
    <n v="8"/>
    <n v="10"/>
    <n v="2"/>
    <n v="62528.56"/>
    <s v="UNIDAD"/>
    <s v="NO SOLICITADAS"/>
  </r>
  <r>
    <x v="18"/>
    <s v="02-02-01-004-002"/>
    <s v="02-02-01-004-002"/>
    <s v="Materiales y suministros - Productos metálicos elaborados (excepto maquinaria y equipo)"/>
    <s v="TUBO NEGRO REDONDO DE 1' x1.5mm x 6 mtr"/>
    <n v="40171500"/>
    <s v="MÍNIMA CUANTÍA"/>
    <n v="4"/>
    <n v="8"/>
    <n v="10"/>
    <n v="2"/>
    <n v="48341.38"/>
    <s v="UNIDAD"/>
    <s v="NO SOLICITADAS"/>
  </r>
  <r>
    <x v="18"/>
    <s v="02-02-01-004-002"/>
    <s v="02-02-01-004-002"/>
    <s v="Materiales y suministros - Productos metálicos elaborados (excepto maquinaria y equipo)"/>
    <s v="TUBO NEGRO REDONDO DE 1/2 x 1.5mm x 6 mtr"/>
    <n v="40171500"/>
    <s v="MÍNIMA CUANTÍA"/>
    <n v="4"/>
    <n v="8"/>
    <n v="10"/>
    <n v="2"/>
    <n v="38564.92"/>
    <s v="UNIDAD"/>
    <s v="NO SOLICITADAS"/>
  </r>
  <r>
    <x v="18"/>
    <s v="02-02-01-004-002"/>
    <s v="02-02-01-004-002"/>
    <s v="Materiales y suministros - Productos metálicos elaborados (excepto maquinaria y equipo)"/>
    <s v="TUBO NEGRO REDONDO DE 2' x 2mm x 6 mtr"/>
    <n v="40171500"/>
    <s v="MÍNIMA CUANTÍA"/>
    <n v="4"/>
    <n v="8"/>
    <n v="10"/>
    <n v="2"/>
    <n v="130108.66"/>
    <s v="UNIDAD"/>
    <s v="NO SOLICITADAS"/>
  </r>
  <r>
    <x v="18"/>
    <s v="02-02-01-004-002"/>
    <s v="02-02-01-004-002"/>
    <s v="Materiales y suministros - Productos metálicos elaborados (excepto maquinaria y equipo)"/>
    <s v="TUBO NEGRO REDONDO DE 3 x 2.5mm x 6 mtr"/>
    <n v="40171500"/>
    <s v="MÍNIMA CUANTÍA"/>
    <n v="4"/>
    <n v="8"/>
    <n v="10"/>
    <n v="2"/>
    <n v="164983.98000000001"/>
    <s v="UNIDAD"/>
    <s v="NO SOLICITADAS"/>
  </r>
  <r>
    <x v="18"/>
    <s v="02-02-01-004-002"/>
    <s v="02-02-01-004-002"/>
    <s v="Materiales y suministros - Productos metálicos elaborados (excepto maquinaria y equipo)"/>
    <s v="TUBO pts 2x1 cal 16 x 6 mtr"/>
    <n v="40171500"/>
    <s v="MÍNIMA CUANTÍA"/>
    <n v="4"/>
    <n v="8"/>
    <n v="10"/>
    <n v="2"/>
    <n v="75114.58"/>
    <s v="UNIDAD"/>
    <s v="NO SOLICITADAS"/>
  </r>
  <r>
    <x v="18"/>
    <s v="02-02-01-004-002"/>
    <s v="02-02-01-004-002"/>
    <s v="Materiales y suministros - Productos metálicos elaborados (excepto maquinaria y equipo)"/>
    <s v="TUBO pts 3x1 cal 16 x 6 mtr"/>
    <n v="40171500"/>
    <s v="MÍNIMA CUANTÍA"/>
    <n v="4"/>
    <n v="8"/>
    <n v="10"/>
    <n v="2"/>
    <n v="117724.32"/>
    <s v="UNIDAD"/>
    <s v="NO SOLICITADAS"/>
  </r>
  <r>
    <x v="18"/>
    <s v="02-02-01-004-002"/>
    <s v="02-02-01-004-002"/>
    <s v="Materiales y suministros - Productos metálicos elaborados (excepto maquinaria y equipo)"/>
    <s v="TUBO pts 4x 1  cal 16 x 6 mtr"/>
    <n v="40171500"/>
    <s v="MÍNIMA CUANTÍA"/>
    <n v="4"/>
    <n v="8"/>
    <n v="10"/>
    <n v="2"/>
    <n v="140074.29999999999"/>
    <s v="UNIDAD"/>
    <s v="NO SOLICITADAS"/>
  </r>
  <r>
    <x v="18"/>
    <s v="02-02-01-004-002"/>
    <s v="02-02-01-004-002"/>
    <s v="Materiales y suministros - Productos metálicos elaborados (excepto maquinaria y equipo)"/>
    <s v="TUERCAS DE ½ ROSCA ORDINARIA "/>
    <n v="31161700"/>
    <s v="MÍNIMA CUANTÍA"/>
    <n v="4"/>
    <n v="8"/>
    <n v="10"/>
    <n v="100"/>
    <n v="17850"/>
    <s v="UNIDAD"/>
    <s v="NO SOLICITADAS"/>
  </r>
  <r>
    <x v="18"/>
    <s v="02-02-01-004-002"/>
    <s v="02-02-01-004-002"/>
    <s v="Materiales y suministros - Productos metálicos elaborados (excepto maquinaria y equipo)"/>
    <s v="TUERCAS DE ¼ ROSCA ORDINARIO"/>
    <n v="31161700"/>
    <s v="MÍNIMA CUANTÍA"/>
    <n v="4"/>
    <n v="8"/>
    <n v="10"/>
    <n v="100"/>
    <n v="6248"/>
    <s v="UNIDAD"/>
    <s v="NO SOLICITADAS"/>
  </r>
  <r>
    <x v="18"/>
    <s v="02-02-01-004-002"/>
    <s v="02-02-01-004-002"/>
    <s v="Materiales y suministros - Productos metálicos elaborados (excepto maquinaria y equipo)"/>
    <s v="TUERCAS DE 3/16 ROSCA ORDINARIA "/>
    <n v="31161700"/>
    <s v="MÍNIMA CUANTÍA"/>
    <n v="4"/>
    <n v="8"/>
    <n v="10"/>
    <n v="100"/>
    <n v="5355"/>
    <s v="UNIDAD"/>
    <s v="NO SOLICITADAS"/>
  </r>
  <r>
    <x v="18"/>
    <s v="02-02-01-004-002"/>
    <s v="02-02-01-004-002"/>
    <s v="Materiales y suministros - Productos metálicos elaborados (excepto maquinaria y equipo)"/>
    <s v="TUERCAS DE 3/8 ROSCA ORDINARIA "/>
    <n v="31161700"/>
    <s v="MÍNIMA CUANTÍA"/>
    <n v="4"/>
    <n v="8"/>
    <n v="10"/>
    <n v="100"/>
    <n v="8925"/>
    <s v="UNIDAD"/>
    <s v="NO SOLICITADAS"/>
  </r>
  <r>
    <x v="18"/>
    <s v="02-02-01-004-002"/>
    <s v="02-02-01-004-002"/>
    <s v="Materiales y suministros - Productos metálicos elaborados (excepto maquinaria y equipo)"/>
    <s v="TUERCAS DE ¾ ROSCA ORDINARIA "/>
    <n v="31161700"/>
    <s v="MÍNIMA CUANTÍA"/>
    <n v="4"/>
    <n v="8"/>
    <n v="10"/>
    <n v="100"/>
    <n v="44625"/>
    <s v="UNIDAD"/>
    <s v="NO SOLICITADAS"/>
  </r>
  <r>
    <x v="18"/>
    <s v="02-02-01-004-002"/>
    <s v="02-02-01-004-002"/>
    <s v="Materiales y suministros - Productos metálicos elaborados (excepto maquinaria y equipo)"/>
    <s v="TUERCAS DE 5/16 ROSCA ORDINARIA "/>
    <n v="31161700"/>
    <s v="MÍNIMA CUANTÍA"/>
    <n v="4"/>
    <n v="8"/>
    <n v="10"/>
    <n v="100"/>
    <n v="7140.0000000000009"/>
    <s v="UNIDAD"/>
    <s v="NO SOLICITADAS"/>
  </r>
  <r>
    <x v="18"/>
    <s v="02-02-01-004-002"/>
    <s v="02-02-01-004-002"/>
    <s v="Materiales y suministros - Productos metálicos elaborados (excepto maquinaria y equipo)"/>
    <s v="TUERCAS DE 5/32 ROSCA ORDINARIA "/>
    <n v="31161700"/>
    <s v="MÍNIMA CUANTÍA"/>
    <n v="4"/>
    <n v="8"/>
    <n v="10"/>
    <n v="100"/>
    <n v="4463"/>
    <s v="UNIDAD"/>
    <s v="NO SOLICITADAS"/>
  </r>
  <r>
    <x v="18"/>
    <s v="02-02-01-004-002"/>
    <s v="02-02-01-004-002"/>
    <s v="Materiales y suministros - Productos metálicos elaborados (excepto maquinaria y equipo)"/>
    <s v="TUERCAS DE 5/8 ROSCA ORDINARIA "/>
    <n v="31161700"/>
    <s v="MÍNIMA CUANTÍA"/>
    <n v="4"/>
    <n v="8"/>
    <n v="10"/>
    <n v="100"/>
    <n v="26775"/>
    <s v="UNIDAD"/>
    <s v="NO SOLICITADAS"/>
  </r>
  <r>
    <x v="18"/>
    <s v="02-02-01-004-002"/>
    <s v="02-02-01-004-002"/>
    <s v="Materiales y suministros - Productos metálicos elaborados (excepto maquinaria y equipo)"/>
    <s v="TUERCAS DE 7/16 ROSCA ORDINARIA "/>
    <n v="31161700"/>
    <s v="MÍNIMA CUANTÍA"/>
    <n v="4"/>
    <n v="8"/>
    <n v="10"/>
    <n v="100"/>
    <n v="13388"/>
    <s v="UNIDAD"/>
    <s v="NO SOLICITADAS"/>
  </r>
  <r>
    <x v="18"/>
    <s v="02-02-01-004-002"/>
    <s v="02-02-01-004-002"/>
    <s v="Materiales y suministros - Productos metálicos elaborados (excepto maquinaria y equipo)"/>
    <s v="VARILLA REDONDA INOXIDABLE DE ¼ X 6 MTRS"/>
    <n v="30102404"/>
    <s v="MÍNIMA CUANTÍA"/>
    <n v="4"/>
    <n v="8"/>
    <n v="10"/>
    <n v="2"/>
    <n v="44625"/>
    <s v="UNIDAD"/>
    <s v="NO SOLICITADAS"/>
  </r>
  <r>
    <x v="18"/>
    <s v="02-02-01-004-002"/>
    <s v="02-02-01-004-002"/>
    <s v="Materiales y suministros - Productos metálicos elaborados (excepto maquinaria y equipo)"/>
    <s v="VARILLA  ROSCADA DE ¼ X 1 MTR"/>
    <n v="30102404"/>
    <s v="MÍNIMA CUANTÍA"/>
    <n v="4"/>
    <n v="8"/>
    <n v="10"/>
    <n v="2"/>
    <n v="8925"/>
    <s v="UNIDAD"/>
    <s v="NO SOLICITADAS"/>
  </r>
  <r>
    <x v="18"/>
    <s v="02-02-01-004-002"/>
    <s v="02-02-01-004-002"/>
    <s v="Materiales y suministros - Productos metálicos elaborados (excepto maquinaria y equipo)"/>
    <s v="VARILLA CORRUGADA DE 1/2 x 6 mtr"/>
    <n v="30102404"/>
    <s v="MÍNIMA CUANTÍA"/>
    <n v="4"/>
    <n v="8"/>
    <n v="10"/>
    <n v="5"/>
    <n v="73185"/>
    <s v="UNIDAD"/>
    <s v="NO SOLICITADAS"/>
  </r>
  <r>
    <x v="18"/>
    <s v="02-02-01-004-002"/>
    <s v="02-02-01-004-002"/>
    <s v="Materiales y suministros - Productos metálicos elaborados (excepto maquinaria y equipo)"/>
    <s v="VARILLA CORRUGADA DE 1/4  x 6 mtr"/>
    <n v="30102404"/>
    <s v="MÍNIMA CUANTÍA"/>
    <n v="4"/>
    <n v="8"/>
    <n v="10"/>
    <n v="5"/>
    <n v="23030.949999999997"/>
    <s v="UNIDAD"/>
    <s v="NO SOLICITADAS"/>
  </r>
  <r>
    <x v="18"/>
    <s v="02-02-01-004-002"/>
    <s v="02-02-01-004-002"/>
    <s v="Materiales y suministros - Productos metálicos elaborados (excepto maquinaria y equipo)"/>
    <s v="VARILLA CORRUGADA DE 3/8 x 6 mtr"/>
    <n v="30102404"/>
    <s v="MÍNIMA CUANTÍA"/>
    <n v="4"/>
    <n v="8"/>
    <n v="10"/>
    <n v="5"/>
    <n v="45031.1"/>
    <s v="UNIDAD"/>
    <s v="NO SOLICITADAS"/>
  </r>
  <r>
    <x v="18"/>
    <s v="02-02-01-004-002"/>
    <s v="02-02-01-004-002"/>
    <s v="Materiales y suministros - Productos metálicos elaborados (excepto maquinaria y equipo)"/>
    <s v="VARILLA CORRUGADA DE 5/16 x 6 mtr"/>
    <n v="30102404"/>
    <s v="MÍNIMA CUANTÍA"/>
    <n v="4"/>
    <n v="8"/>
    <n v="10"/>
    <n v="5"/>
    <n v="38181.149999999994"/>
    <s v="UNIDAD"/>
    <s v="NO SOLICITADAS"/>
  </r>
  <r>
    <x v="18"/>
    <s v="02-02-01-004-002"/>
    <s v="02-02-01-004-002"/>
    <s v="Materiales y suministros - Productos metálicos elaborados (excepto maquinaria y equipo)"/>
    <s v="VARILLA CORRUGADA DE 5/8 x 6 mtr"/>
    <n v="30102404"/>
    <s v="MÍNIMA CUANTÍA"/>
    <n v="4"/>
    <n v="8"/>
    <n v="10"/>
    <n v="5"/>
    <n v="88357.5"/>
    <s v="UNIDAD"/>
    <s v="NO SOLICITADAS"/>
  </r>
  <r>
    <x v="18"/>
    <s v="02-02-01-004-002"/>
    <s v="02-02-01-004-002"/>
    <s v="Materiales y suministros - Productos metálicos elaborados (excepto maquinaria y equipo)"/>
    <s v="VARILLA CUADRADA DE 1/2 x 6 mtr"/>
    <n v="30102404"/>
    <s v="MÍNIMA CUANTÍA"/>
    <n v="4"/>
    <n v="8"/>
    <n v="10"/>
    <n v="2"/>
    <n v="40380.28"/>
    <s v="UNIDAD"/>
    <s v="NO SOLICITADAS"/>
  </r>
  <r>
    <x v="18"/>
    <s v="02-02-01-004-002"/>
    <s v="02-02-01-004-002"/>
    <s v="Materiales y suministros - Productos metálicos elaborados (excepto maquinaria y equipo)"/>
    <s v="VARILLA CUADRADA DE 10 mm x 6 mtr"/>
    <n v="30102404"/>
    <s v="MÍNIMA CUANTÍA"/>
    <n v="4"/>
    <n v="8"/>
    <n v="10"/>
    <n v="2"/>
    <n v="25516.58"/>
    <s v="UNIDAD"/>
    <s v="NO SOLICITADAS"/>
  </r>
  <r>
    <x v="18"/>
    <s v="02-02-01-004-002"/>
    <s v="02-02-01-004-002"/>
    <s v="Materiales y suministros - Productos metálicos elaborados (excepto maquinaria y equipo)"/>
    <s v="VARILLA CUADRADA DE 3/4 x 6 mtr"/>
    <n v="30102404"/>
    <s v="MÍNIMA CUANTÍA"/>
    <n v="4"/>
    <n v="8"/>
    <n v="10"/>
    <n v="2"/>
    <n v="94248"/>
    <s v="UNIDAD"/>
    <s v="NO SOLICITADAS"/>
  </r>
  <r>
    <x v="18"/>
    <s v="02-02-01-004-002"/>
    <s v="02-02-01-004-002"/>
    <s v="Materiales y suministros - Productos metálicos elaborados (excepto maquinaria y equipo)"/>
    <s v="VARILLA CUADRADA DE 9 mm x 6 mtr"/>
    <n v="30102404"/>
    <s v="MÍNIMA CUANTÍA"/>
    <n v="4"/>
    <n v="8"/>
    <n v="10"/>
    <n v="2"/>
    <n v="21866.26"/>
    <s v="UNIDAD"/>
    <s v="NO SOLICITADAS"/>
  </r>
  <r>
    <x v="18"/>
    <s v="02-02-01-004-002"/>
    <s v="02-02-01-004-002"/>
    <s v="Materiales y suministros - Productos metálicos elaborados (excepto maquinaria y equipo)"/>
    <s v="VARILLA REDONDA INOXIDABLE DE 3/16 X 6 MTRS"/>
    <n v="30102404"/>
    <s v="MÍNIMA CUANTÍA"/>
    <n v="4"/>
    <n v="8"/>
    <n v="10"/>
    <n v="3"/>
    <n v="50872.5"/>
    <s v="UNIDAD"/>
    <s v="NO SOLICITADAS"/>
  </r>
  <r>
    <x v="18"/>
    <s v="02-02-01-004-002"/>
    <s v="02-02-01-004-002"/>
    <s v="Materiales y suministros - Productos metálicos elaborados (excepto maquinaria y equipo)"/>
    <s v="VARILLA REDONDA LISA DE 1/2 x 6 mtr"/>
    <n v="30102404"/>
    <s v="MÍNIMA CUANTÍA"/>
    <n v="4"/>
    <n v="8"/>
    <n v="10"/>
    <n v="2"/>
    <n v="31981.84"/>
    <s v="UNIDAD"/>
    <s v="NO SOLICITADAS"/>
  </r>
  <r>
    <x v="18"/>
    <s v="02-02-01-004-002"/>
    <s v="02-02-01-004-002"/>
    <s v="Materiales y suministros - Productos metálicos elaborados (excepto maquinaria y equipo)"/>
    <s v="VARILLA REDONDA LISA DE 1/4 x 6 mtr"/>
    <n v="30102404"/>
    <s v="MÍNIMA CUANTÍA"/>
    <n v="4"/>
    <n v="8"/>
    <n v="10"/>
    <n v="2"/>
    <n v="11391.88"/>
    <s v="UNIDAD"/>
    <s v="NO SOLICITADAS"/>
  </r>
  <r>
    <x v="18"/>
    <s v="02-02-01-004-002"/>
    <s v="02-02-01-004-002"/>
    <s v="Materiales y suministros - Productos metálicos elaborados (excepto maquinaria y equipo)"/>
    <s v="VARILLA REDONDA LISA DE 3/4 x 6 mtr"/>
    <n v="30102404"/>
    <s v="MÍNIMA CUANTÍA"/>
    <n v="4"/>
    <n v="8"/>
    <n v="10"/>
    <n v="2"/>
    <n v="69922.02"/>
    <s v="UNIDAD"/>
    <s v="NO SOLICITADAS"/>
  </r>
  <r>
    <x v="18"/>
    <s v="02-02-01-004-002"/>
    <s v="02-02-01-004-002"/>
    <s v="Materiales y suministros - Productos metálicos elaborados (excepto maquinaria y equipo)"/>
    <s v="VARILLA REDONDA LISA DE 3/8 x 6 mtr"/>
    <n v="30102404"/>
    <s v="MÍNIMA CUANTÍA"/>
    <n v="4"/>
    <n v="8"/>
    <n v="10"/>
    <n v="2"/>
    <n v="21411.08"/>
    <s v="UNIDAD"/>
    <s v="NO SOLICITADAS"/>
  </r>
  <r>
    <x v="18"/>
    <s v="02-02-01-004-002"/>
    <s v="02-02-01-004-002"/>
    <s v="Materiales y suministros - Productos metálicos elaborados (excepto maquinaria y equipo)"/>
    <s v="VARILLA REDONDA LISA DE 5/16 x 6 mtr"/>
    <n v="30102404"/>
    <s v="MÍNIMA CUANTÍA"/>
    <n v="4"/>
    <n v="8"/>
    <n v="10"/>
    <n v="2"/>
    <n v="15629.46"/>
    <s v="UNIDAD"/>
    <s v="NO SOLICITADAS"/>
  </r>
  <r>
    <x v="18"/>
    <s v="02-02-01-004-002"/>
    <s v="02-02-01-004-002"/>
    <s v="Materiales y suministros - Productos metálicos elaborados (excepto maquinaria y equipo)"/>
    <s v="VARILLA ROSCADA DE 3/8 X 1 MTR"/>
    <n v="30102404"/>
    <s v="MÍNIMA CUANTÍA"/>
    <n v="4"/>
    <n v="8"/>
    <n v="10"/>
    <n v="2"/>
    <n v="14280"/>
    <s v="UNIDAD"/>
    <s v="NO SOLICITADAS"/>
  </r>
  <r>
    <x v="18"/>
    <s v="02-02-01-004-002"/>
    <s v="02-02-01-004-002"/>
    <s v="Materiales y suministros - Productos metálicos elaborados (excepto maquinaria y equipo)"/>
    <s v="VARILLA ROSCADA DE ¾ X 1 MTR"/>
    <n v="30102404"/>
    <s v="MÍNIMA CUANTÍA"/>
    <n v="4"/>
    <n v="8"/>
    <n v="10"/>
    <n v="2"/>
    <n v="23205"/>
    <s v="UNIDAD"/>
    <s v="NO SOLICITADAS"/>
  </r>
  <r>
    <x v="18"/>
    <s v="02-02-01-004-002"/>
    <s v="02-02-01-004-002"/>
    <s v="Materiales y suministros - Productos metálicos elaborados (excepto maquinaria y equipo)"/>
    <s v="VARILLA ROSCADA DE 5/16 X 1 MTR"/>
    <n v="30102404"/>
    <s v="MÍNIMA CUANTÍA"/>
    <n v="4"/>
    <n v="8"/>
    <n v="10"/>
    <n v="2"/>
    <n v="12495"/>
    <s v="UNIDAD"/>
    <s v="NO SOLICITADAS"/>
  </r>
  <r>
    <x v="18"/>
    <s v="02-02-01-004-002"/>
    <s v="02-02-01-004-002"/>
    <s v="Materiales y suministros - Productos metálicos elaborados (excepto maquinaria y equipo)"/>
    <s v="VARILLLA ROSCADA  DE 5/8 X 1 MTR"/>
    <n v="30102404"/>
    <s v="MÍNIMA CUANTÍA"/>
    <n v="4"/>
    <n v="8"/>
    <n v="10"/>
    <n v="2"/>
    <n v="17850"/>
    <s v="UNIDAD"/>
    <s v="NO SOLICITADAS"/>
  </r>
  <r>
    <x v="18"/>
    <s v="02-02-01-004-002"/>
    <s v="02-02-01-004-002"/>
    <s v="Materiales y suministros - Productos metálicos elaborados (excepto maquinaria y equipo)"/>
    <s v="VASTAGO PARA DUCHAS GRICOL"/>
    <n v="30181800"/>
    <s v="MÍNIMA CUANTÍA"/>
    <n v="4"/>
    <n v="8"/>
    <n v="10"/>
    <n v="2"/>
    <n v="34093.5"/>
    <s v="UNIDAD"/>
    <s v="NO SOLICITADAS"/>
  </r>
  <r>
    <x v="18"/>
    <s v="02-02-01-004-002"/>
    <s v="02-02-01-004-002"/>
    <s v="Materiales y suministros - Productos metálicos elaborados (excepto maquinaria y equipo)"/>
    <s v="VASTAGO PARA DUCHAS GRIVAL"/>
    <n v="30181800"/>
    <s v="MÍNIMA CUANTÍA"/>
    <n v="4"/>
    <n v="8"/>
    <n v="10"/>
    <n v="2"/>
    <n v="33558"/>
    <s v="UNIDAD"/>
    <s v="NO SOLICITADAS"/>
  </r>
  <r>
    <x v="18"/>
    <s v="02-02-01-004-002"/>
    <s v="02-02-01-004-002"/>
    <s v="Materiales y suministros - Productos metálicos elaborados (excepto maquinaria y equipo)"/>
    <s v="VASTAGO PARA LAVAPLATOS GRIVAL"/>
    <n v="30181800"/>
    <s v="MÍNIMA CUANTÍA"/>
    <n v="4"/>
    <n v="8"/>
    <n v="10"/>
    <n v="2"/>
    <n v="28381.5"/>
    <s v="UNIDAD"/>
    <s v="NO SOLICITADAS"/>
  </r>
  <r>
    <x v="18"/>
    <s v="02-02-01-004-002"/>
    <s v="02-02-01-004-002"/>
    <s v="Materiales y suministros - Productos metálicos elaborados (excepto maquinaria y equipo)"/>
    <s v="RIVET CAP 1/8"/>
    <n v="31162211"/>
    <s v="SELECCIÓN ABREVIADA SUBASTA INVERSA (NO DISPONIBLE)"/>
    <n v="3"/>
    <n v="6"/>
    <n v="10"/>
    <n v="60"/>
    <n v="257040"/>
    <s v="UNIDAD"/>
    <s v="NO SOLICITADAS"/>
  </r>
  <r>
    <x v="18"/>
    <s v="02-02-01-004-002"/>
    <s v="02-02-01-004-002"/>
    <s v="Materiales y suministros - Productos metálicos elaborados (excepto maquinaria y equipo)"/>
    <s v="ANILLO  RETENEDOR DE  SEGURIDAD"/>
    <n v="46182304"/>
    <s v="SELECCIÓN ABREVIADA SUBASTA INVERSA (NO DISPONIBLE)"/>
    <n v="3"/>
    <n v="6"/>
    <n v="10"/>
    <n v="8"/>
    <n v="959616"/>
    <s v="UNIDAD"/>
    <s v="NO SOLICITADAS"/>
  </r>
  <r>
    <x v="18"/>
    <s v="02-02-01-004-002"/>
    <s v="02-02-01-004-002"/>
    <s v="Materiales y suministros - Productos metálicos elaborados (excepto maquinaria y equipo)"/>
    <s v="SCREW,MACHINE"/>
    <n v="31161501"/>
    <s v="SELECCIÓN ABREVIADA SUBASTA INVERSA (NO DISPONIBLE)"/>
    <n v="3"/>
    <n v="6"/>
    <n v="10"/>
    <n v="15"/>
    <n v="35700"/>
    <s v="UNIDAD"/>
    <s v="NO SOLICITADAS"/>
  </r>
  <r>
    <x v="18"/>
    <s v="02-02-01-004-002"/>
    <s v="02-02-01-004-002"/>
    <s v="Materiales y suministros - Productos metálicos elaborados (excepto maquinaria y equipo)"/>
    <s v="TEE TUBE OD 1/4&quot; INCH"/>
    <n v="20111702"/>
    <s v="SELECCIÓN ABREVIADA SUBASTA INVERSA (NO DISPONIBLE)"/>
    <n v="3"/>
    <n v="6"/>
    <n v="10"/>
    <n v="1"/>
    <n v="77945"/>
    <s v="UNIDAD"/>
    <s v="NO SOLICITADAS"/>
  </r>
  <r>
    <x v="18"/>
    <s v="02-02-01-004-002"/>
    <s v="02-02-01-004-002"/>
    <s v="Materiales y suministros - Productos metálicos elaborados (excepto maquinaria y equipo)"/>
    <s v="BALDE METALICO EN ACERO INOXIDABLE CON ESTATICA"/>
    <n v="20142901"/>
    <s v="SELECCIÓN ABREVIADA SUBASTA INVERSA (NO DISPONIBLE)"/>
    <n v="3"/>
    <n v="6"/>
    <n v="10"/>
    <n v="1"/>
    <n v="99960"/>
    <s v="UNIDAD"/>
    <s v="NO SOLICITADAS"/>
  </r>
  <r>
    <x v="18"/>
    <s v="02-02-01-004-002"/>
    <s v="02-02-01-004-002"/>
    <s v="Materiales y suministros - Productos metálicos elaborados (excepto maquinaria y equipo)"/>
    <s v="BROCA #10 COBALTO"/>
    <n v="20111614"/>
    <s v="SELECCIÓN ABREVIADA SUBASTA INVERSA (NO DISPONIBLE)"/>
    <n v="3"/>
    <n v="6"/>
    <n v="10"/>
    <n v="60"/>
    <n v="849660"/>
    <s v="UNIDAD"/>
    <s v="NO SOLICITADAS"/>
  </r>
  <r>
    <x v="18"/>
    <s v="02-02-01-004-002"/>
    <s v="02-02-01-004-002"/>
    <s v="Materiales y suministros - Productos metálicos elaborados (excepto maquinaria y equipo)"/>
    <s v="BROCA #13 COBALTO"/>
    <n v="20111614"/>
    <s v="SELECCIÓN ABREVIADA SUBASTA INVERSA (NO DISPONIBLE)"/>
    <n v="3"/>
    <n v="6"/>
    <n v="10"/>
    <n v="60"/>
    <n v="806820"/>
    <s v="UNIDAD"/>
    <s v="NO SOLICITADAS"/>
  </r>
  <r>
    <x v="18"/>
    <s v="02-02-01-004-002"/>
    <s v="02-02-01-004-002"/>
    <s v="Materiales y suministros - Productos metálicos elaborados (excepto maquinaria y equipo)"/>
    <s v="BROCA #16 COBALTO"/>
    <n v="20111614"/>
    <s v="SELECCIÓN ABREVIADA SUBASTA INVERSA (NO DISPONIBLE)"/>
    <n v="3"/>
    <n v="6"/>
    <n v="10"/>
    <n v="60"/>
    <n v="763980"/>
    <s v="UNIDAD"/>
    <s v="NO SOLICITADAS"/>
  </r>
  <r>
    <x v="18"/>
    <s v="02-02-01-004-002"/>
    <s v="02-02-01-004-002"/>
    <s v="Materiales y suministros - Productos metálicos elaborados (excepto maquinaria y equipo)"/>
    <s v="BROCA #21 COBALTO"/>
    <n v="20111614"/>
    <s v="SELECCIÓN ABREVIADA SUBASTA INVERSA (NO DISPONIBLE)"/>
    <n v="3"/>
    <n v="6"/>
    <n v="10"/>
    <n v="60"/>
    <n v="671160"/>
    <s v="UNIDAD"/>
    <s v="NO SOLICITADAS"/>
  </r>
  <r>
    <x v="18"/>
    <s v="02-02-01-004-002"/>
    <s v="02-02-01-004-002"/>
    <s v="Materiales y suministros - Productos metálicos elaborados (excepto maquinaria y equipo)"/>
    <s v="BROCA #27 COBALTO"/>
    <n v="20111614"/>
    <s v="SELECCIÓN ABREVIADA SUBASTA INVERSA (NO DISPONIBLE)"/>
    <n v="3"/>
    <n v="6"/>
    <n v="10"/>
    <n v="60"/>
    <n v="628320"/>
    <s v="UNIDAD"/>
    <s v="NO SOLICITADAS"/>
  </r>
  <r>
    <x v="18"/>
    <s v="02-02-01-004-002"/>
    <s v="02-02-01-004-002"/>
    <s v="Materiales y suministros - Productos metálicos elaborados (excepto maquinaria y equipo)"/>
    <s v="BROCA #30 COBALTO"/>
    <n v="20111614"/>
    <s v="SELECCIÓN ABREVIADA SUBASTA INVERSA (NO DISPONIBLE)"/>
    <n v="3"/>
    <n v="6"/>
    <n v="10"/>
    <n v="60"/>
    <n v="578340"/>
    <s v="UNIDAD"/>
    <s v="NO SOLICITADAS"/>
  </r>
  <r>
    <x v="18"/>
    <s v="02-02-01-004-002"/>
    <s v="02-02-01-004-002"/>
    <s v="Materiales y suministros - Productos metálicos elaborados (excepto maquinaria y equipo)"/>
    <s v="BROCA #40 COBALTO"/>
    <n v="20111614"/>
    <s v="SELECCIÓN ABREVIADA SUBASTA INVERSA (NO DISPONIBLE)"/>
    <n v="3"/>
    <n v="6"/>
    <n v="10"/>
    <n v="60"/>
    <n v="535500"/>
    <s v="UNIDAD"/>
    <s v="NO SOLICITADAS"/>
  </r>
  <r>
    <x v="18"/>
    <s v="02-02-01-004-002"/>
    <s v="02-02-01-004-002"/>
    <s v="Materiales y suministros - Productos metálicos elaborados (excepto maquinaria y equipo)"/>
    <s v="BROCA #5 COBALTO"/>
    <n v="20111614"/>
    <s v="SELECCIÓN ABREVIADA SUBASTA INVERSA (NO DISPONIBLE)"/>
    <n v="3"/>
    <n v="6"/>
    <n v="10"/>
    <n v="20"/>
    <n v="314160"/>
    <s v="UNIDAD"/>
    <s v="NO SOLICITADAS"/>
  </r>
  <r>
    <x v="18"/>
    <s v="02-02-01-004-002"/>
    <s v="02-02-01-004-002"/>
    <s v="Materiales y suministros - Productos metálicos elaborados (excepto maquinaria y equipo)"/>
    <s v="BROCA #8 COBALTO"/>
    <n v="20111614"/>
    <s v="SELECCIÓN ABREVIADA SUBASTA INVERSA (NO DISPONIBLE)"/>
    <n v="3"/>
    <n v="6"/>
    <n v="10"/>
    <n v="20"/>
    <n v="283220"/>
    <s v="UNIDAD"/>
    <s v="NO SOLICITADAS"/>
  </r>
  <r>
    <x v="18"/>
    <s v="02-02-01-004-002"/>
    <s v="02-02-01-004-002"/>
    <s v="Materiales y suministros - Productos metálicos elaborados (excepto maquinaria y equipo)"/>
    <s v="BROCA 1/4&quot; COBALTO"/>
    <n v="20111614"/>
    <s v="SELECCIÓN ABREVIADA SUBASTA INVERSA (NO DISPONIBLE)"/>
    <n v="3"/>
    <n v="6"/>
    <n v="10"/>
    <n v="20"/>
    <n v="387940"/>
    <s v="UNIDAD"/>
    <s v="NO SOLICITADAS"/>
  </r>
  <r>
    <x v="18"/>
    <s v="02-02-01-004-002"/>
    <s v="02-02-01-004-002"/>
    <s v="Materiales y suministros - Productos metálicos elaborados (excepto maquinaria y equipo)"/>
    <s v="BROCA 1/8&quot; COBALTO"/>
    <n v="20111614"/>
    <s v="SELECCIÓN ABREVIADA SUBASTA INVERSA (NO DISPONIBLE)"/>
    <n v="3"/>
    <n v="6"/>
    <n v="10"/>
    <n v="60"/>
    <n v="578340"/>
    <s v="UNIDAD"/>
    <s v="NO SOLICITADAS"/>
  </r>
  <r>
    <x v="18"/>
    <s v="02-02-01-004-002"/>
    <s v="02-02-01-004-002"/>
    <s v="Materiales y suministros - Productos metálicos elaborados (excepto maquinaria y equipo)"/>
    <s v="BROCA 3/16&quot; COBALTO"/>
    <n v="20111614"/>
    <s v="SELECCIÓN ABREVIADA SUBASTA INVERSA (NO DISPONIBLE)"/>
    <n v="3"/>
    <n v="6"/>
    <n v="10"/>
    <n v="60"/>
    <n v="763980"/>
    <s v="UNIDAD"/>
    <s v="NO SOLICITADAS"/>
  </r>
  <r>
    <x v="18"/>
    <s v="02-02-01-004-002"/>
    <s v="02-02-01-004-002"/>
    <s v="Materiales y suministros - Productos metálicos elaborados (excepto maquinaria y equipo)"/>
    <s v="BROCA 3/32&quot; COBALTO"/>
    <n v="20111614"/>
    <s v="SELECCIÓN ABREVIADA SUBASTA INVERSA (NO DISPONIBLE)"/>
    <n v="3"/>
    <n v="6"/>
    <n v="10"/>
    <n v="60"/>
    <n v="535500"/>
    <s v="UNIDAD"/>
    <s v="NO SOLICITADAS"/>
  </r>
  <r>
    <x v="18"/>
    <s v="02-02-01-004-002"/>
    <s v="02-02-01-004-002"/>
    <s v="Materiales y suministros - Productos metálicos elaborados (excepto maquinaria y equipo)"/>
    <s v="BROCA 5/32&quot; COBALTO"/>
    <n v="20111614"/>
    <s v="SELECCIÓN ABREVIADA SUBASTA INVERSA (NO DISPONIBLE)"/>
    <n v="3"/>
    <n v="6"/>
    <n v="10"/>
    <n v="60"/>
    <n v="892500"/>
    <s v="UNIDAD"/>
    <s v="NO SOLICITADAS"/>
  </r>
  <r>
    <x v="18"/>
    <s v="02-02-01-004-002"/>
    <s v="02-02-01-004-002"/>
    <s v="Materiales y suministros - Productos metálicos elaborados (excepto maquinaria y equipo)"/>
    <s v="BROCA ANGULAR  NAS 965 TYPE D COBALT LONG #10"/>
    <n v="20111614"/>
    <s v="SELECCIÓN ABREVIADA SUBASTA INVERSA (NO DISPONIBLE)"/>
    <n v="3"/>
    <n v="6"/>
    <n v="10"/>
    <n v="60"/>
    <n v="892500"/>
    <s v="UNIDAD"/>
    <s v="NO SOLICITADAS"/>
  </r>
  <r>
    <x v="18"/>
    <s v="02-02-01-004-002"/>
    <s v="02-02-01-004-002"/>
    <s v="Materiales y suministros - Productos metálicos elaborados (excepto maquinaria y equipo)"/>
    <s v="BROCA ANGULAR NAS 965 TYPE D COBALT LONG #21"/>
    <n v="20111614"/>
    <s v="SELECCIÓN ABREVIADA SUBASTA INVERSA (NO DISPONIBLE)"/>
    <n v="3"/>
    <n v="6"/>
    <n v="10"/>
    <n v="60"/>
    <n v="892500"/>
    <s v="UNIDAD"/>
    <s v="NO SOLICITADAS"/>
  </r>
  <r>
    <x v="18"/>
    <s v="02-02-01-004-002"/>
    <s v="02-02-01-004-002"/>
    <s v="Materiales y suministros - Productos metálicos elaborados (excepto maquinaria y equipo)"/>
    <s v="BROCA ANGULAR NAS 965 TYPE D COBALT LONG #8"/>
    <n v="20111614"/>
    <s v="SELECCIÓN ABREVIADA SUBASTA INVERSA (NO DISPONIBLE)"/>
    <n v="3"/>
    <n v="6"/>
    <n v="10"/>
    <n v="20"/>
    <n v="359380"/>
    <s v="UNIDAD"/>
    <s v="NO SOLICITADAS"/>
  </r>
  <r>
    <x v="18"/>
    <s v="02-02-01-004-002"/>
    <s v="02-02-01-004-002"/>
    <s v="Materiales y suministros - Productos metálicos elaborados (excepto maquinaria y equipo)"/>
    <s v="BROCA ANGULAR NAS 965 TYPE D COBALT STUBBY #27"/>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STUBBY #30"/>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STUBBY#21"/>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LONG # 1/4"/>
    <n v="20111614"/>
    <s v="SELECCIÓN ABREVIADA SUBASTA INVERSA (NO DISPONIBLE)"/>
    <n v="3"/>
    <n v="6"/>
    <n v="10"/>
    <n v="20"/>
    <n v="359380"/>
    <s v="UNIDAD"/>
    <s v="NO SOLICITADAS"/>
  </r>
  <r>
    <x v="18"/>
    <s v="02-02-01-004-002"/>
    <s v="02-02-01-004-002"/>
    <s v="Materiales y suministros - Productos metálicos elaborados (excepto maquinaria y equipo)"/>
    <s v="BROCA ANGULAR NAS 965 TYPE D COBALT LONG # 1/8"/>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LONG # 5/32"/>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LONG #13"/>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LONG #16"/>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LONG #27"/>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LONG #30"/>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STUBBY# 1/4"/>
    <n v="20111614"/>
    <s v="SELECCIÓN ABREVIADA SUBASTA INVERSA (NO DISPONIBLE)"/>
    <n v="3"/>
    <n v="6"/>
    <n v="10"/>
    <n v="20"/>
    <n v="359380"/>
    <s v="UNIDAD"/>
    <s v="NO SOLICITADAS"/>
  </r>
  <r>
    <x v="18"/>
    <s v="02-02-01-004-002"/>
    <s v="02-02-01-004-002"/>
    <s v="Materiales y suministros - Productos metálicos elaborados (excepto maquinaria y equipo)"/>
    <s v="BROCA ANGULAR NAS 965 TYPE D COBALT STUBBY# 5/32"/>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STUBBY#10"/>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STUBBY#13"/>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STUBBY#16"/>
    <n v="20111614"/>
    <s v="SELECCIÓN ABREVIADA SUBASTA INVERSA (NO DISPONIBLE)"/>
    <n v="3"/>
    <n v="6"/>
    <n v="10"/>
    <n v="60"/>
    <n v="1078140"/>
    <s v="UNIDAD"/>
    <s v="NO SOLICITADAS"/>
  </r>
  <r>
    <x v="18"/>
    <s v="02-02-01-004-002"/>
    <s v="02-02-01-004-002"/>
    <s v="Materiales y suministros - Productos metálicos elaborados (excepto maquinaria y equipo)"/>
    <s v="BROCA ANGULAR NAS 965 TYPE D COBALT STUBBY#8"/>
    <n v="20111614"/>
    <s v="SELECCIÓN ABREVIADA SUBASTA INVERSA (NO DISPONIBLE)"/>
    <n v="3"/>
    <n v="6"/>
    <n v="10"/>
    <n v="20"/>
    <n v="359380"/>
    <s v="UNIDAD"/>
    <s v="NO SOLICITADAS"/>
  </r>
  <r>
    <x v="18"/>
    <s v="02-02-01-004-002"/>
    <s v="02-02-01-004-002"/>
    <s v="Materiales y suministros - Productos metálicos elaborados (excepto maquinaria y equipo)"/>
    <s v="BROCA ANGULAR CON ROSCA SHORT DRIL # 21"/>
    <n v="20111614"/>
    <s v="SELECCIÓN ABREVIADA SUBASTA INVERSA (NO DISPONIBLE)"/>
    <n v="3"/>
    <n v="6"/>
    <n v="10"/>
    <n v="60"/>
    <n v="1078140"/>
    <s v="UNIDAD"/>
    <s v="NO SOLICITADAS"/>
  </r>
  <r>
    <x v="18"/>
    <s v="02-02-01-004-002"/>
    <s v="02-02-01-004-002"/>
    <s v="Materiales y suministros - Productos metálicos elaborados (excepto maquinaria y equipo)"/>
    <s v="BROCA ANGULAR CON ROSCA SHORT DRIL # 30"/>
    <n v="20111614"/>
    <s v="SELECCIÓN ABREVIADA SUBASTA INVERSA (NO DISPONIBLE)"/>
    <n v="3"/>
    <n v="6"/>
    <n v="10"/>
    <n v="60"/>
    <n v="1078140"/>
    <s v="UNIDAD"/>
    <s v="NO SOLICITADAS"/>
  </r>
  <r>
    <x v="18"/>
    <s v="02-02-01-004-002"/>
    <s v="02-02-01-004-002"/>
    <s v="Materiales y suministros - Productos metálicos elaborados (excepto maquinaria y equipo)"/>
    <s v="BROCA ANGULAR CON ROSCA 965D COBALT STUBBY # 1/8"/>
    <n v="20111614"/>
    <s v="SELECCIÓN ABREVIADA SUBASTA INVERSA (NO DISPONIBLE)"/>
    <n v="3"/>
    <n v="6"/>
    <n v="10"/>
    <n v="60"/>
    <n v="1078140"/>
    <s v="UNIDAD"/>
    <s v="NO SOLICITADAS"/>
  </r>
  <r>
    <x v="18"/>
    <s v="02-02-01-004-002"/>
    <s v="02-02-01-004-002"/>
    <s v="Materiales y suministros - Productos metálicos elaborados (excepto maquinaria y equipo)"/>
    <s v="BROCA ANGULAR CON ROSCA SHORT DRIL # 10"/>
    <n v="20111614"/>
    <s v="SELECCIÓN ABREVIADA SUBASTA INVERSA (NO DISPONIBLE)"/>
    <n v="3"/>
    <n v="6"/>
    <n v="10"/>
    <n v="60"/>
    <n v="1078140"/>
    <s v="UNIDAD"/>
    <s v="NO SOLICITADAS"/>
  </r>
  <r>
    <x v="18"/>
    <s v="02-02-01-004-002"/>
    <s v="02-02-01-004-002"/>
    <s v="Materiales y suministros - Productos metálicos elaborados (excepto maquinaria y equipo)"/>
    <s v="BROCA ANGULAR CON ROSCA SHORT DRIL # 13"/>
    <n v="20111614"/>
    <s v="SELECCIÓN ABREVIADA SUBASTA INVERSA (NO DISPONIBLE)"/>
    <n v="3"/>
    <n v="6"/>
    <n v="10"/>
    <n v="60"/>
    <n v="1078140"/>
    <s v="UNIDAD"/>
    <s v="NO SOLICITADAS"/>
  </r>
  <r>
    <x v="18"/>
    <s v="02-02-01-004-002"/>
    <s v="02-02-01-004-002"/>
    <s v="Materiales y suministros - Productos metálicos elaborados (excepto maquinaria y equipo)"/>
    <s v="BROCA ANGULAR CON ROSCA SHORT DRIL # 16"/>
    <n v="20111614"/>
    <s v="SELECCIÓN ABREVIADA SUBASTA INVERSA (NO DISPONIBLE)"/>
    <n v="3"/>
    <n v="6"/>
    <n v="10"/>
    <n v="60"/>
    <n v="1078140"/>
    <s v="UNIDAD"/>
    <s v="NO SOLICITADAS"/>
  </r>
  <r>
    <x v="18"/>
    <s v="02-02-01-004-002"/>
    <s v="02-02-01-004-002"/>
    <s v="Materiales y suministros - Productos metálicos elaborados (excepto maquinaria y equipo)"/>
    <s v="BROCA ANGULAR CON ROSCA SHORT DRIL # 27"/>
    <n v="20111614"/>
    <s v="SELECCIÓN ABREVIADA SUBASTA INVERSA (NO DISPONIBLE)"/>
    <n v="3"/>
    <n v="6"/>
    <n v="10"/>
    <n v="60"/>
    <n v="1078140"/>
    <s v="UNIDAD"/>
    <s v="NO SOLICITADAS"/>
  </r>
  <r>
    <x v="18"/>
    <s v="02-02-01-004-002"/>
    <s v="02-02-01-004-002"/>
    <s v="Materiales y suministros - Productos metálicos elaborados (excepto maquinaria y equipo)"/>
    <s v="BROCA ANGULAR CON ROSCA SHORT DRIL # 40"/>
    <n v="20111614"/>
    <s v="SELECCIÓN ABREVIADA SUBASTA INVERSA (NO DISPONIBLE)"/>
    <n v="3"/>
    <n v="6"/>
    <n v="10"/>
    <n v="60"/>
    <n v="1078140"/>
    <s v="UNIDAD"/>
    <s v="NO SOLICITADAS"/>
  </r>
  <r>
    <x v="18"/>
    <s v="02-02-01-004-002"/>
    <s v="02-02-01-004-002"/>
    <s v="Materiales y suministros - Productos metálicos elaborados (excepto maquinaria y equipo)"/>
    <s v="BROCA ANGULAR CON ROSCA SHORT DRIL # 8"/>
    <n v="20111614"/>
    <s v="SELECCIÓN ABREVIADA SUBASTA INVERSA (NO DISPONIBLE)"/>
    <n v="3"/>
    <n v="6"/>
    <n v="10"/>
    <n v="10"/>
    <n v="179690"/>
    <s v="UNIDAD"/>
    <s v="NO SOLICITADAS"/>
  </r>
  <r>
    <x v="18"/>
    <s v="02-02-01-004-002"/>
    <s v="02-02-01-004-002"/>
    <s v="Materiales y suministros - Productos metálicos elaborados (excepto maquinaria y equipo)"/>
    <s v="PILOTED DOUBLE MARGIN DRILLS NAS 937 #30X#40"/>
    <n v="20111614"/>
    <s v="SELECCIÓN ABREVIADA SUBASTA INVERSA (NO DISPONIBLE)"/>
    <n v="3"/>
    <n v="6"/>
    <n v="10"/>
    <n v="60"/>
    <n v="2377620"/>
    <s v="UNIDAD"/>
    <s v="NO SOLICITADAS"/>
  </r>
  <r>
    <x v="18"/>
    <s v="02-02-01-004-002"/>
    <s v="02-02-01-004-002"/>
    <s v="Materiales y suministros - Productos metálicos elaborados (excepto maquinaria y equipo)"/>
    <s v="PILOTED DOUBLE MARGIN DRILLS NAS 937 #21X#40"/>
    <n v="20111614"/>
    <s v="SELECCIÓN ABREVIADA SUBASTA INVERSA (NO DISPONIBLE)"/>
    <n v="3"/>
    <n v="6"/>
    <n v="10"/>
    <n v="10"/>
    <n v="479570"/>
    <s v="UNIDAD"/>
    <s v="NO SOLICITADAS"/>
  </r>
  <r>
    <x v="18"/>
    <s v="02-02-01-004-002"/>
    <s v="02-02-01-004-002"/>
    <s v="Materiales y suministros - Productos metálicos elaborados (excepto maquinaria y equipo)"/>
    <s v="PILOTED DOUBLE MARGIN DRILLS NAS 937 #21X#30"/>
    <n v="20111614"/>
    <s v="SELECCIÓN ABREVIADA SUBASTA INVERSA (NO DISPONIBLE)"/>
    <n v="3"/>
    <n v="6"/>
    <n v="10"/>
    <n v="10"/>
    <n v="479570"/>
    <s v="UNIDAD"/>
    <s v="NO SOLICITADAS"/>
  </r>
  <r>
    <x v="18"/>
    <s v="02-02-01-004-002"/>
    <s v="02-02-01-004-002"/>
    <s v="Materiales y suministros - Productos metálicos elaborados (excepto maquinaria y equipo)"/>
    <s v="PILOTED DOUBLE MARGIN DRILLS NAS 937 #13X#40"/>
    <n v="20111614"/>
    <s v="SELECCIÓN ABREVIADA SUBASTA INVERSA (NO DISPONIBLE)"/>
    <n v="3"/>
    <n v="6"/>
    <n v="10"/>
    <n v="10"/>
    <n v="479570"/>
    <s v="UNIDAD"/>
    <s v="NO SOLICITADAS"/>
  </r>
  <r>
    <x v="18"/>
    <s v="02-02-01-004-002"/>
    <s v="02-02-01-004-002"/>
    <s v="Materiales y suministros - Productos metálicos elaborados (excepto maquinaria y equipo)"/>
    <s v="PILOTED DOUBLE MARGIN DRILLS NAS 937 #13X#21"/>
    <n v="20111614"/>
    <s v="SELECCIÓN ABREVIADA SUBASTA INVERSA (NO DISPONIBLE)"/>
    <n v="3"/>
    <n v="6"/>
    <n v="10"/>
    <n v="10"/>
    <n v="479570"/>
    <s v="UNIDAD"/>
    <s v="NO SOLICITADAS"/>
  </r>
  <r>
    <x v="18"/>
    <s v="02-02-01-004-002"/>
    <s v="02-02-01-004-002"/>
    <s v="Materiales y suministros - Productos metálicos elaborados (excepto maquinaria y equipo)"/>
    <s v="PILOTED DOUBLE MARGIN DRILLS NAS 937 #10X#21"/>
    <n v="20111614"/>
    <s v="SELECCIÓN ABREVIADA SUBASTA INVERSA (NO DISPONIBLE)"/>
    <n v="3"/>
    <n v="6"/>
    <n v="10"/>
    <n v="10"/>
    <n v="479570"/>
    <s v="UNIDAD"/>
    <s v="NO SOLICITADAS"/>
  </r>
  <r>
    <x v="18"/>
    <s v="02-02-01-004-002"/>
    <s v="02-02-01-004-002"/>
    <s v="Materiales y suministros - Productos metálicos elaborados (excepto maquinaria y equipo)"/>
    <s v="PILOTED DOUBLE MARGIN DRILLS NAS 937 D X #13"/>
    <n v="20111614"/>
    <s v="SELECCIÓN ABREVIADA SUBASTA INVERSA (NO DISPONIBLE)"/>
    <n v="3"/>
    <n v="6"/>
    <n v="10"/>
    <n v="10"/>
    <n v="479570"/>
    <s v="UNIDAD"/>
    <s v="NO SOLICITADAS"/>
  </r>
  <r>
    <x v="18"/>
    <s v="02-02-01-004-002"/>
    <s v="02-02-01-004-002"/>
    <s v="Materiales y suministros - Productos metálicos elaborados (excepto maquinaria y equipo)"/>
    <s v="PILOTED DOUBLE MARGIN DRILLS NAS 937 1/4X#10"/>
    <n v="20111614"/>
    <s v="SELECCIÓN ABREVIADA SUBASTA INVERSA (NO DISPONIBLE)"/>
    <n v="3"/>
    <n v="6"/>
    <n v="10"/>
    <n v="10"/>
    <n v="479570"/>
    <s v="UNIDAD"/>
    <s v="NO SOLICITADAS"/>
  </r>
  <r>
    <x v="18"/>
    <s v="02-02-01-004-002"/>
    <s v="02-02-01-004-002"/>
    <s v="Materiales y suministros - Productos metálicos elaborados (excepto maquinaria y equipo)"/>
    <s v="LAMINA 7075-T6 CAL 0.063&quot; 120MTSX 3 MTS"/>
    <n v="30266102"/>
    <s v="SELECCIÓN ABREVIADA SUBASTA INVERSA (NO DISPONIBLE)"/>
    <n v="3"/>
    <n v="6"/>
    <n v="10"/>
    <n v="1"/>
    <n v="1599955"/>
    <s v="UNIDAD"/>
    <s v="NO SOLICITADAS"/>
  </r>
  <r>
    <x v="18"/>
    <s v="02-02-01-004-002"/>
    <s v="02-02-01-004-002"/>
    <s v="Materiales y suministros - Productos metálicos elaborados (excepto maquinaria y equipo)"/>
    <s v="LAMINA DE TITANIO  MIL-T-9046 CAL 0.025"/>
    <n v="30262002"/>
    <s v="SELECCIÓN ABREVIADA SUBASTA INVERSA (NO DISPONIBLE)"/>
    <n v="3"/>
    <n v="6"/>
    <n v="10"/>
    <n v="1"/>
    <n v="8499932"/>
    <s v="UNIDAD"/>
    <s v="NO SOLICITADAS"/>
  </r>
  <r>
    <x v="18"/>
    <s v="02-02-01-004-002"/>
    <s v="02-02-01-004-002"/>
    <s v="Materiales y suministros - Productos metálicos elaborados (excepto maquinaria y equipo)"/>
    <s v="CEPILLOS , CERDAS DE BRONCE. PEQUEÑO"/>
    <n v="27111907"/>
    <s v="SELECCIÓN ABREVIADA SUBASTA INVERSA (NO DISPONIBLE)"/>
    <n v="3"/>
    <n v="6"/>
    <n v="10"/>
    <n v="15"/>
    <n v="194565"/>
    <s v="UNIDAD"/>
    <s v="NO SOLICITADAS"/>
  </r>
  <r>
    <x v="18"/>
    <s v="02-02-01-004-002"/>
    <s v="02-02-01-004-002"/>
    <s v="Materiales y suministros - Productos metálicos elaborados (excepto maquinaria y equipo)"/>
    <s v="CEPILLO CERDAS DE BRONCE GRANDE"/>
    <n v="27111907"/>
    <s v="SELECCIÓN ABREVIADA SUBASTA INVERSA (NO DISPONIBLE)"/>
    <n v="3"/>
    <n v="6"/>
    <n v="10"/>
    <n v="30"/>
    <n v="446250"/>
    <s v="UNIDAD"/>
    <s v="NO SOLICITADAS"/>
  </r>
  <r>
    <x v="18"/>
    <s v="02-02-01-004-002"/>
    <s v="02-02-01-004-002"/>
    <s v="Materiales y suministros - Productos metálicos elaborados (excepto maquinaria y equipo)"/>
    <s v="ANCHORAJE CAJAS"/>
    <n v="46182304"/>
    <s v="SELECCIÓN ABREVIADA SUBASTA INVERSA (NO DISPONIBLE)"/>
    <n v="3"/>
    <n v="6"/>
    <n v="10"/>
    <n v="5"/>
    <n v="899640"/>
    <s v="UNIDAD"/>
    <s v="NO SOLICITADAS"/>
  </r>
  <r>
    <x v="18"/>
    <s v="02-02-01-004-002"/>
    <s v="02-02-01-004-002"/>
    <s v="Materiales y suministros - Productos metálicos elaborados (excepto maquinaria y equipo)"/>
    <s v="ANCHORAJE MULTIPROPOSITO"/>
    <n v="46182304"/>
    <s v="SELECCIÓN ABREVIADA SUBASTA INVERSA (NO DISPONIBLE)"/>
    <n v="3"/>
    <n v="6"/>
    <n v="10"/>
    <n v="5"/>
    <n v="999600"/>
    <s v="UNIDAD"/>
    <s v="NO SOLICITADAS"/>
  </r>
  <r>
    <x v="18"/>
    <s v="02-02-01-004-002"/>
    <s v="02-02-01-004-002"/>
    <s v="Materiales y suministros - Productos metálicos elaborados (excepto maquinaria y equipo)"/>
    <s v="PERNO BLINDAJE"/>
    <n v="31161501"/>
    <s v="SELECCIÓN ABREVIADA SUBASTA INVERSA (NO DISPONIBLE)"/>
    <n v="3"/>
    <n v="6"/>
    <n v="10"/>
    <n v="8"/>
    <n v="119000"/>
    <s v="UNIDAD"/>
    <s v="NO SOLICITADAS"/>
  </r>
  <r>
    <x v="18"/>
    <s v="02-02-01-004-002"/>
    <s v="02-02-01-004-002"/>
    <s v="Materiales y suministros - Productos metálicos elaborados (excepto maquinaria y equipo)"/>
    <s v="CORREA MOTOR M150046"/>
    <n v="31151900"/>
    <s v="SELECCIÓN ABREVIADA SUBASTA INVERSA (NO DISPONIBLE)"/>
    <n v="3"/>
    <n v="6"/>
    <n v="10"/>
    <n v="1"/>
    <n v="64974"/>
    <s v="UNIDAD"/>
    <s v="NO SOLICITADAS"/>
  </r>
  <r>
    <x v="18"/>
    <s v="02-02-01-004-002"/>
    <s v="02-02-01-004-002"/>
    <s v="Materiales y suministros - Productos metálicos elaborados (excepto maquinaria y equipo)"/>
    <s v="TUBO DE DRENAJE (CAJA X 100FT) AEM02017"/>
    <n v="40142000"/>
    <s v="SELECCIÓN ABREVIADA SUBASTA INVERSA (NO DISPONIBLE)"/>
    <n v="3"/>
    <n v="6"/>
    <n v="10"/>
    <n v="7"/>
    <n v="4549846"/>
    <s v="UNIDAD"/>
    <s v="NO SOLICITADAS"/>
  </r>
  <r>
    <x v="18"/>
    <s v="02-02-01-004-002"/>
    <s v="02-02-01-004-002"/>
    <s v="Materiales y suministros - Productos metálicos elaborados (excepto maquinaria y equipo)"/>
    <s v="REMOVAL TOOL "/>
    <n v="27111700"/>
    <s v="MÍNIMA CUANTÍA"/>
    <n v="3"/>
    <n v="5"/>
    <n v="10"/>
    <n v="1"/>
    <n v="345100"/>
    <s v="UNIDAD"/>
    <s v="NO SOLICITADAS"/>
  </r>
  <r>
    <x v="18"/>
    <s v="02-02-01-004-002"/>
    <s v="02-02-01-004-002"/>
    <s v="Materiales y suministros - Productos metálicos elaborados (excepto maquinaria y equipo)"/>
    <s v="REMOVAL TOOL "/>
    <n v="27111700"/>
    <s v="MÍNIMA CUANTÍA"/>
    <n v="3"/>
    <n v="5"/>
    <n v="10"/>
    <n v="1"/>
    <n v="345100"/>
    <s v="UNIDAD"/>
    <s v="NO SOLICITADAS"/>
  </r>
  <r>
    <x v="18"/>
    <s v="02-02-01-004-002"/>
    <s v="02-02-01-004-002"/>
    <s v="Materiales y suministros - Productos metálicos elaborados (excepto maquinaria y equipo)"/>
    <s v="JUEGO DE LIMAS "/>
    <n v="11101502"/>
    <s v="MÍNIMA CUANTÍA"/>
    <n v="3"/>
    <n v="5"/>
    <n v="10"/>
    <n v="1"/>
    <n v="1785000"/>
    <s v="UNIDAD"/>
    <s v="NO SOLICITADAS"/>
  </r>
  <r>
    <x v="18"/>
    <s v="02-02-01-004-002"/>
    <s v="02-02-01-004-002"/>
    <s v="Materiales y suministros - Productos metálicos elaborados (excepto maquinaria y equipo)"/>
    <s v="ANCHORAJE MULTIPROPOSITO SILLAS ARTILLERO Y AMETRALLADORA"/>
    <n v="46182304"/>
    <s v="MÍNIMA CUANTÍA"/>
    <n v="5"/>
    <n v="3"/>
    <n v="10"/>
    <n v="30"/>
    <n v="26775000"/>
    <s v="UNIDAD"/>
    <s v="NO SOLICITADAS"/>
  </r>
  <r>
    <x v="18"/>
    <s v="02-02-01-004-002"/>
    <s v="02-02-01-004-002"/>
    <s v="Materiales y suministros - Productos metálicos elaborados (excepto maquinaria y equipo)"/>
    <s v="PUNTILLAS DE 1 1/2&quot; CON CABEZA 500 GRAMOS (LIBRA)"/>
    <n v="31161503"/>
    <s v="SELECCIÓN ABREVIADA - ACUERDO MARCO"/>
    <n v="6"/>
    <n v="4"/>
    <n v="10"/>
    <n v="7"/>
    <n v="26600"/>
    <s v="UNIDAD"/>
    <s v="NO SOLICITADAS"/>
  </r>
  <r>
    <x v="18"/>
    <s v="02-02-01-004-002"/>
    <s v="02-02-01-004-002"/>
    <s v="Materiales y suministros - Productos metálicos elaborados (excepto maquinaria y equipo)"/>
    <s v="PUNTILLAS DE 2&quot; CON CABEZA 500 GRAMOS (LIBRA)"/>
    <n v="31161503"/>
    <s v="SELECCIÓN ABREVIADA - ACUERDO MARCO"/>
    <n v="6"/>
    <n v="4"/>
    <n v="10"/>
    <n v="7"/>
    <n v="26600"/>
    <s v="UNIDAD"/>
    <s v="NO SOLICITADAS"/>
  </r>
  <r>
    <x v="18"/>
    <s v="02-02-01-004-002"/>
    <s v="02-02-01-004-002"/>
    <s v="Materiales y suministros - Productos metálicos elaborados (excepto maquinaria y equipo)"/>
    <s v="AMARRES PARA TEJA TAPA  PLASTICA 26 CMS CALIBRE 18 PAQUETE X100"/>
    <n v="30241514"/>
    <s v="SELECCIÓN ABREVIADA - ACUERDO MARCO"/>
    <n v="6"/>
    <n v="4"/>
    <n v="10"/>
    <n v="8"/>
    <n v="158400"/>
    <s v="UNIDAD"/>
    <s v="NO SOLICITADAS"/>
  </r>
  <r>
    <x v="18"/>
    <s v="02-02-01-004-002"/>
    <s v="02-02-01-004-002"/>
    <s v="Materiales y suministros - Productos metálicos elaborados (excepto maquinaria y equipo)"/>
    <s v="VARILLA CORRUGADA DE 1/2"/>
    <n v="30102404"/>
    <s v="SELECCIÓN ABREVIADA - ACUERDO MARCO"/>
    <n v="6"/>
    <n v="4"/>
    <n v="10"/>
    <n v="5"/>
    <n v="138500"/>
    <s v="UNIDAD"/>
    <s v="NO SOLICITADAS"/>
  </r>
  <r>
    <x v="18"/>
    <s v="02-02-01-004-002"/>
    <s v="02-02-01-004-002"/>
    <s v="Materiales y suministros - Productos metálicos elaborados (excepto maquinaria y equipo)"/>
    <s v="VARILLA CORRUGADA DE 3/8"/>
    <n v="30102404"/>
    <s v="SELECCIÓN ABREVIADA - ACUERDO MARCO"/>
    <n v="6"/>
    <n v="4"/>
    <n v="10"/>
    <n v="15"/>
    <n v="237000"/>
    <s v="UNIDAD"/>
    <s v="NO SOLICITADAS"/>
  </r>
  <r>
    <x v="18"/>
    <s v="02-02-01-004-002"/>
    <s v="02-02-01-004-002"/>
    <s v="Materiales y suministros - Productos metálicos elaborados (excepto maquinaria y equipo)"/>
    <s v="CINCELES PARA ROTOMARTILLO SDS X 2 UNIDADES (JUEGO)"/>
    <s v="27112839 "/>
    <s v="SELECCIÓN ABREVIADA - ACUERDO MARCO"/>
    <n v="6"/>
    <n v="4"/>
    <n v="10"/>
    <n v="1"/>
    <n v="100999.36"/>
    <s v="UNIDAD"/>
    <s v="NO SOLICITADAS"/>
  </r>
  <r>
    <x v="18"/>
    <s v="02-02-01-004-002"/>
    <s v="02-02-01-004-002"/>
    <s v="Materiales y suministros - Productos metálicos elaborados (excepto maquinaria y equipo)"/>
    <s v="TEJA CUBIERTA ARQUITECTONICA ACESCO O SIMILAR  0,8*3,66M "/>
    <n v="30151514"/>
    <s v="SELECCIÓN ABREVIADA - ACUERDO MARCO"/>
    <n v="6"/>
    <n v="4"/>
    <n v="10"/>
    <n v="39"/>
    <n v="1696500"/>
    <s v="UNIDAD"/>
    <s v="NO SOLICITADAS"/>
  </r>
  <r>
    <x v="18"/>
    <s v="02-02-01-004-002"/>
    <s v="02-02-01-004-002"/>
    <s v="Materiales y suministros - Productos metálicos elaborados (excepto maquinaria y equipo)"/>
    <s v="ESPATULA ACERO CARBONO - CABO AMARILLO 4&quot;"/>
    <n v="27111909"/>
    <s v="SELECCIÓN ABREVIADA - ACUERDO MARCO"/>
    <n v="6"/>
    <n v="4"/>
    <n v="10"/>
    <n v="10"/>
    <n v="78000"/>
    <s v="UNIDAD"/>
    <s v="NO SOLICITADAS"/>
  </r>
  <r>
    <x v="18"/>
    <s v="02-02-01-004-002"/>
    <s v="02-02-01-004-002"/>
    <s v="Materiales y suministros - Productos metálicos elaborados (excepto maquinaria y equipo)"/>
    <s v="LLANA LISA 11*5 MANGO PLASTICO"/>
    <n v="27112202"/>
    <s v="SELECCIÓN ABREVIADA - ACUERDO MARCO"/>
    <n v="6"/>
    <n v="4"/>
    <n v="10"/>
    <n v="10"/>
    <n v="105000"/>
    <s v="UNIDAD"/>
    <s v="NO SOLICITADAS"/>
  </r>
  <r>
    <x v="18"/>
    <s v="02-02-01-004-002"/>
    <s v="02-02-01-004-002"/>
    <s v="Materiales y suministros - Productos metálicos elaborados (excepto maquinaria y equipo)"/>
    <s v="TORNILLERIA PARA DRYWALL 10* 1 1/2PAQ*1000"/>
    <n v="31161500"/>
    <s v="SELECCIÓN ABREVIADA - ACUERDO MARCO"/>
    <n v="6"/>
    <n v="4"/>
    <n v="10"/>
    <n v="2"/>
    <n v="144000"/>
    <s v="UNIDAD"/>
    <s v="NO SOLICITADAS"/>
  </r>
  <r>
    <x v="18"/>
    <s v="02-02-01-004-002"/>
    <s v="02-02-01-004-002"/>
    <s v="Materiales y suministros - Productos metálicos elaborados (excepto maquinaria y equipo)"/>
    <s v="TORNILLERIA CABEZA LENTEJA 8*1 PAQ*1000"/>
    <n v="31161500"/>
    <s v="SELECCIÓN ABREVIADA - ACUERDO MARCO"/>
    <n v="6"/>
    <n v="4"/>
    <n v="10"/>
    <n v="2"/>
    <n v="140000"/>
    <s v="UNIDAD"/>
    <s v="NO SOLICITADAS"/>
  </r>
  <r>
    <x v="18"/>
    <s v="02-02-01-004-002"/>
    <s v="02-02-01-004-002"/>
    <s v="Materiales y suministros - Productos metálicos elaborados (excepto maquinaria y equipo)"/>
    <s v="TORNILLERIA LAMINA DRYWALL PUNTA BROCA DE ENSAMBLE PAQ*100 6* 1 1/4"/>
    <n v="31161500"/>
    <s v="SELECCIÓN ABREVIADA - ACUERDO MARCO"/>
    <n v="6"/>
    <n v="4"/>
    <n v="10"/>
    <n v="2"/>
    <n v="11600"/>
    <s v="UNIDAD"/>
    <s v="NO SOLICITADAS"/>
  </r>
  <r>
    <x v="18"/>
    <s v="02-02-01-004-002"/>
    <s v="02-02-01-004-002"/>
    <s v="Materiales y suministros - Productos metálicos elaborados (excepto maquinaria y equipo)"/>
    <s v="TORNILLERIA CABEZA PARAGUAS O CARREAJE  1/4*2&quot;"/>
    <n v="31161500"/>
    <s v="SELECCIÓN ABREVIADA - ACUERDO MARCO"/>
    <n v="6"/>
    <n v="4"/>
    <n v="10"/>
    <n v="100"/>
    <n v="144000"/>
    <s v="UNIDAD"/>
    <s v="NO SOLICITADAS"/>
  </r>
  <r>
    <x v="18"/>
    <s v="02-02-01-004-002"/>
    <s v="02-02-01-004-002"/>
    <s v="Materiales y suministros - Productos metálicos elaborados (excepto maquinaria y equipo)"/>
    <s v="JUEGO DE INCRUSTACIONES (ACCESORIOS PARA BAÑO ABS MODERNA)"/>
    <n v="47131702"/>
    <s v="SELECCIÓN ABREVIADA - ACUERDO MARCO"/>
    <n v="6"/>
    <n v="4"/>
    <n v="10"/>
    <n v="3"/>
    <n v="330000"/>
    <s v="UNIDAD"/>
    <s v="NO SOLICITADAS"/>
  </r>
  <r>
    <x v="18"/>
    <s v="02-02-01-004-002"/>
    <s v="02-02-01-004-002"/>
    <s v="Materiales y suministros - Productos metálicos elaborados (excepto maquinaria y equipo)"/>
    <s v="CHAPAS BAÑO"/>
    <n v="31162402"/>
    <s v="SELECCIÓN ABREVIADA - ACUERDO MARCO"/>
    <n v="6"/>
    <n v="4"/>
    <n v="10"/>
    <n v="1"/>
    <n v="34000"/>
    <s v="UNIDAD"/>
    <s v="NO SOLICITADAS"/>
  </r>
  <r>
    <x v="18"/>
    <s v="02-02-01-004-002"/>
    <s v="02-02-01-004-002"/>
    <s v="Materiales y suministros - Productos metálicos elaborados (excepto maquinaria y equipo)"/>
    <s v="CHAPAS ALCOBA"/>
    <n v="31162402"/>
    <s v="SELECCIÓN ABREVIADA - ACUERDO MARCO"/>
    <n v="6"/>
    <n v="4"/>
    <n v="10"/>
    <n v="8"/>
    <n v="320000"/>
    <s v="UNIDAD"/>
    <s v="NO SOLICITADAS"/>
  </r>
  <r>
    <x v="18"/>
    <s v="02-02-01-004-002"/>
    <s v="02-02-01-004-002"/>
    <s v="Materiales y suministros - Productos metálicos elaborados (excepto maquinaria y equipo)"/>
    <s v="DISPENSADOR DE PAPEL"/>
    <n v="47131700"/>
    <s v="SELECCIÓN ABREVIADA - ACUERDO MARCO"/>
    <n v="6"/>
    <n v="4"/>
    <n v="10"/>
    <n v="3"/>
    <n v="360000"/>
    <s v="UNIDAD"/>
    <s v="NO SOLICITADAS"/>
  </r>
  <r>
    <x v="18"/>
    <s v="02-02-01-004-002"/>
    <s v="02-02-01-004-002"/>
    <s v="Materiales y suministros - Productos metálicos elaborados (excepto maquinaria y equipo)"/>
    <s v="TORNILLERIA EMSAMBLE  PAQ 500 3/4"/>
    <n v="31161500"/>
    <s v="SELECCIÓN ABREVIADA - ACUERDO MARCO"/>
    <n v="6"/>
    <n v="4"/>
    <n v="10"/>
    <n v="3"/>
    <n v="111000"/>
    <s v="UNIDAD"/>
    <s v="NO SOLICITADAS"/>
  </r>
  <r>
    <x v="18"/>
    <s v="02-02-01-004-002"/>
    <s v="02-02-01-004-002"/>
    <s v="Materiales y suministros - Productos metálicos elaborados (excepto maquinaria y equipo)"/>
    <s v="TORNILLERIA EMSAMBLE  PAQ 500 1/2"/>
    <n v="31161500"/>
    <s v="SELECCIÓN ABREVIADA - ACUERDO MARCO"/>
    <n v="6"/>
    <n v="4"/>
    <n v="10"/>
    <n v="3"/>
    <n v="174000"/>
    <s v="UNIDAD"/>
    <s v="NO SOLICITADAS"/>
  </r>
  <r>
    <x v="18"/>
    <s v="02-02-01-004-002"/>
    <s v="02-02-01-004-002"/>
    <s v="Materiales y suministros - Productos metálicos elaborados (excepto maquinaria y equipo)"/>
    <s v="TORNILLERIA EMSAMBLE  PAQ 500 2&quot;"/>
    <n v="31161500"/>
    <s v="SELECCIÓN ABREVIADA - ACUERDO MARCO"/>
    <n v="6"/>
    <n v="4"/>
    <n v="10"/>
    <n v="3"/>
    <n v="81000"/>
    <s v="UNIDAD"/>
    <s v="NO SOLICITADAS"/>
  </r>
  <r>
    <x v="18"/>
    <s v="02-02-01-004-002"/>
    <s v="02-02-01-004-002"/>
    <s v="Materiales y suministros - Productos metálicos elaborados (excepto maquinaria y equipo)"/>
    <s v="TORNILLERIA EMSAMBLE  PAQ 500 2 1/2&quot;"/>
    <n v="31161500"/>
    <s v="SELECCIÓN ABREVIADA - ACUERDO MARCO"/>
    <n v="6"/>
    <n v="4"/>
    <n v="10"/>
    <n v="3"/>
    <n v="87000"/>
    <s v="UNIDAD"/>
    <s v="NO SOLICITADAS"/>
  </r>
  <r>
    <x v="18"/>
    <s v="02-02-01-004-002"/>
    <s v="02-02-01-004-002"/>
    <s v="Materiales y suministros - Productos metálicos elaborados (excepto maquinaria y equipo)"/>
    <s v="BISAGRA HIDRAULICA PARCHE CIERRE RAPIDO 35 MM 2 1/2&quot; (PAR)"/>
    <n v="31162403"/>
    <s v="SELECCIÓN ABREVIADA - ACUERDO MARCO"/>
    <n v="6"/>
    <n v="4"/>
    <n v="10"/>
    <n v="6"/>
    <n v="20400"/>
    <s v="UNIDAD"/>
    <s v="NO SOLICITADAS"/>
  </r>
  <r>
    <x v="18"/>
    <s v="02-02-01-004-002"/>
    <s v="02-02-01-004-002"/>
    <s v="Materiales y suministros - Productos metálicos elaborados (excepto maquinaria y equipo)"/>
    <s v="BISAGRA HIDRAULICA SEMI-PARCHE CIERRE LENTO 35 MM 2&quot; (PAR)"/>
    <n v="31162403"/>
    <s v="SELECCIÓN ABREVIADA - ACUERDO MARCO"/>
    <n v="6"/>
    <n v="4"/>
    <n v="10"/>
    <n v="5"/>
    <n v="1450"/>
    <s v="UNIDAD"/>
    <s v="NO SOLICITADAS"/>
  </r>
  <r>
    <x v="18"/>
    <s v="02-02-01-004-002"/>
    <s v="02-02-01-004-002"/>
    <s v="Materiales y suministros - Productos metálicos elaborados (excepto maquinaria y equipo)"/>
    <s v="BISAGRA MUEBLE 2 1/2&quot; CALIBRE 20 LATONADO CON TORNILLO(PAR)"/>
    <n v="31162403"/>
    <s v="SELECCIÓN ABREVIADA - ACUERDO MARCO"/>
    <n v="6"/>
    <n v="4"/>
    <n v="10"/>
    <n v="5"/>
    <n v="29500"/>
    <s v="UNIDAD"/>
    <s v="NO SOLICITADAS"/>
  </r>
  <r>
    <x v="18"/>
    <s v="02-02-01-004-002"/>
    <s v="02-02-01-004-002"/>
    <s v="Materiales y suministros - Productos metálicos elaborados (excepto maquinaria y equipo)"/>
    <s v="BISAGRA MUEBLE 2&quot;  CALIBRE 20 LATONADO CON TORNILLO (PAR)"/>
    <n v="31162403"/>
    <s v="SELECCIÓN ABREVIADA - ACUERDO MARCO"/>
    <n v="6"/>
    <n v="4"/>
    <n v="10"/>
    <n v="5"/>
    <n v="33500"/>
    <s v="UNIDAD"/>
    <s v="NO SOLICITADAS"/>
  </r>
  <r>
    <x v="18"/>
    <s v="02-02-01-004-002"/>
    <s v="02-02-01-004-002"/>
    <s v="Materiales y suministros - Productos metálicos elaborados (excepto maquinaria y equipo)"/>
    <s v="MANIJA CILINDRICA ACERO HUECO PARA MUEBLE MADERA  96MM"/>
    <n v="30102405"/>
    <s v="SELECCIÓN ABREVIADA - ACUERDO MARCO"/>
    <n v="6"/>
    <n v="4"/>
    <n v="10"/>
    <n v="10"/>
    <n v="34000"/>
    <s v="UNIDAD"/>
    <s v="NO SOLICITADAS"/>
  </r>
  <r>
    <x v="18"/>
    <s v="02-02-01-004-002"/>
    <s v="02-02-01-004-002"/>
    <s v="Materiales y suministros - Productos metálicos elaborados (excepto maquinaria y equipo)"/>
    <s v="RIEL FULL EXTENSION DE DE 50 CMS (PAR)"/>
    <n v="30103103"/>
    <s v="SELECCIÓN ABREVIADA - ACUERDO MARCO"/>
    <n v="6"/>
    <n v="4"/>
    <n v="10"/>
    <n v="2"/>
    <n v="47400"/>
    <s v="UNIDAD"/>
    <s v="NO SOLICITADAS"/>
  </r>
  <r>
    <x v="18"/>
    <s v="02-02-01-004-002"/>
    <s v="02-02-01-004-002"/>
    <s v="Materiales y suministros - Productos metálicos elaborados (excepto maquinaria y equipo)"/>
    <s v="RIEL FULL EXTENSION DE DE 45 CMS (PAR)"/>
    <n v="30103103"/>
    <s v="SELECCIÓN ABREVIADA - ACUERDO MARCO"/>
    <n v="6"/>
    <n v="4"/>
    <n v="10"/>
    <n v="2"/>
    <n v="39400"/>
    <s v="UNIDAD"/>
    <s v="NO SOLICITADAS"/>
  </r>
  <r>
    <x v="18"/>
    <s v="02-02-01-004-002"/>
    <s v="02-02-01-004-002"/>
    <s v="Materiales y suministros - Productos metálicos elaborados (excepto maquinaria y equipo)"/>
    <s v="RIEL FULL EXTENSION DE DE 40 CMS (PAR)"/>
    <n v="30103103"/>
    <s v="SELECCIÓN ABREVIADA - ACUERDO MARCO"/>
    <n v="6"/>
    <n v="4"/>
    <n v="10"/>
    <n v="2"/>
    <n v="36600"/>
    <s v="UNIDAD"/>
    <s v="NO SOLICITADAS"/>
  </r>
  <r>
    <x v="18"/>
    <s v="02-02-01-004-002"/>
    <s v="02-02-01-004-002"/>
    <s v="Materiales y suministros - Productos metálicos elaborados (excepto maquinaria y equipo)"/>
    <s v="MALLA ELECTROSOLDADA DIAMETRO 4X4 MM 2,35X 6M"/>
    <n v="30103623"/>
    <s v="SELECCIÓN ABREVIADA - ACUERDO MARCO"/>
    <n v="6"/>
    <n v="4"/>
    <n v="10"/>
    <n v="6"/>
    <n v="367800"/>
    <s v="UNIDAD"/>
    <s v="NO SOLICITADAS"/>
  </r>
  <r>
    <x v="18"/>
    <s v="02-02-01-004-002"/>
    <s v="02-02-01-004-002"/>
    <s v="Materiales y suministros - Productos metálicos elaborados (excepto maquinaria y equipo)"/>
    <s v="CANDADO TIPO INTEMPERIE CUBIERTO 50 MM"/>
    <n v="46171501"/>
    <s v="SELECCIÓN ABREVIADA - ACUERDO MARCO"/>
    <n v="6"/>
    <n v="4"/>
    <n v="10"/>
    <n v="3"/>
    <n v="179400"/>
    <s v="UNIDAD"/>
    <s v="NO SOLICITADAS"/>
  </r>
  <r>
    <x v="18"/>
    <s v="02-02-01-004-002"/>
    <s v="02-02-01-004-002"/>
    <s v="Materiales y suministros - Productos metálicos elaborados (excepto maquinaria y equipo)"/>
    <s v="JUEGO DE COPA SIERRA PARA MADERA"/>
    <n v="27111729"/>
    <s v="SELECCIÓN ABREVIADA - ACUERDO MARCO"/>
    <n v="6"/>
    <n v="4"/>
    <n v="10"/>
    <n v="1"/>
    <n v="14900"/>
    <s v="UNIDAD"/>
    <s v="NO SOLICITADAS"/>
  </r>
  <r>
    <x v="18"/>
    <s v="02-02-01-004-002"/>
    <s v="02-02-01-004-002"/>
    <s v="Materiales y suministros - Productos metálicos elaborados (excepto maquinaria y equipo)"/>
    <s v="PASADOR SUECO DE 3&quot;"/>
    <n v="31163219"/>
    <s v="SELECCIÓN ABREVIADA - ACUERDO MARCO"/>
    <n v="6"/>
    <n v="4"/>
    <n v="10"/>
    <n v="15"/>
    <n v="72000"/>
    <s v="UNIDAD"/>
    <s v="NO SOLICITADAS"/>
  </r>
  <r>
    <x v="18"/>
    <s v="02-02-01-004-002"/>
    <s v="02-02-01-004-002"/>
    <s v="Materiales y suministros - Productos metálicos elaborados (excepto maquinaria y equipo)"/>
    <s v="GRATAS PARA PULIDORA 4 1 /2&quot; TRENZA PLANA ENTORCHADA 4* 5/8"/>
    <n v="27111907"/>
    <s v="SELECCIÓN ABREVIADA - ACUERDO MARCO"/>
    <n v="6"/>
    <n v="4"/>
    <n v="10"/>
    <n v="2"/>
    <n v="39600"/>
    <s v="UNIDAD"/>
    <s v="NO SOLICITADAS"/>
  </r>
  <r>
    <x v="18"/>
    <s v="02-02-01-004-002"/>
    <s v="02-02-01-004-002"/>
    <s v="Materiales y suministros - Productos metálicos elaborados (excepto maquinaria y equipo)"/>
    <s v="GRATAS PARA PULIDORA 7&quot; TRENZA PLANA ENTORCHADA 6* 5/8"/>
    <n v="27111907"/>
    <s v="SELECCIÓN ABREVIADA - ACUERDO MARCO"/>
    <n v="6"/>
    <n v="4"/>
    <n v="10"/>
    <n v="2"/>
    <n v="49600"/>
    <s v="UNIDAD"/>
    <s v="NO SOLICITADAS"/>
  </r>
  <r>
    <x v="18"/>
    <s v="02-02-01-004-002"/>
    <s v="02-02-01-004-002"/>
    <s v="Materiales y suministros - Productos metálicos elaborados (excepto maquinaria y equipo)"/>
    <s v="GRATAS PARA PULIDORA 4 1/2&quot; COPA LISA 3 * 5/8&quot;"/>
    <n v="27111907"/>
    <s v="SELECCIÓN ABREVIADA - ACUERDO MARCO"/>
    <n v="6"/>
    <n v="4"/>
    <n v="10"/>
    <n v="2"/>
    <n v="29600"/>
    <s v="UNIDAD"/>
    <s v="NO SOLICITADAS"/>
  </r>
  <r>
    <x v="18"/>
    <s v="02-02-01-004-002"/>
    <s v="02-02-01-004-002"/>
    <s v="Materiales y suministros - Productos metálicos elaborados (excepto maquinaria y equipo)"/>
    <s v="GRATAS PARA PULIDORA 7&quot; COPA LISA 5 * 5/8&quot;"/>
    <n v="27111907"/>
    <s v="SELECCIÓN ABREVIADA - ACUERDO MARCO"/>
    <n v="6"/>
    <n v="4"/>
    <n v="10"/>
    <n v="2"/>
    <n v="49600"/>
    <s v="UNIDAD"/>
    <s v="NO SOLICITADAS"/>
  </r>
  <r>
    <x v="18"/>
    <s v="02-02-01-004-002"/>
    <s v="02-02-01-004-002"/>
    <s v="Materiales y suministros - Productos metálicos elaborados (excepto maquinaria y equipo)"/>
    <s v="GRATAS PARA PULIDORA 4 1/2&quot; COPA ENTORCHADA  3 * 5/8&quot;"/>
    <n v="27111907"/>
    <s v="SELECCIÓN ABREVIADA - ACUERDO MARCO"/>
    <n v="6"/>
    <n v="4"/>
    <n v="10"/>
    <n v="2"/>
    <n v="29600"/>
    <s v="UNIDAD"/>
    <s v="NO SOLICITADAS"/>
  </r>
  <r>
    <x v="18"/>
    <s v="02-02-01-004-002"/>
    <s v="02-02-01-004-002"/>
    <s v="Materiales y suministros - Productos metálicos elaborados (excepto maquinaria y equipo)"/>
    <s v="GRATAS PARA PULIDORA 7&quot; COPA ENTORCHADA  4 * 5/8&quot;"/>
    <n v="27111907"/>
    <s v="SELECCIÓN ABREVIADA - ACUERDO MARCO"/>
    <n v="6"/>
    <n v="4"/>
    <n v="10"/>
    <n v="2"/>
    <n v="45600"/>
    <s v="UNIDAD"/>
    <s v="NO SOLICITADAS"/>
  </r>
  <r>
    <x v="18"/>
    <s v="02-02-01-004-002"/>
    <s v="02-02-01-004-002"/>
    <s v="Materiales y suministros - Productos metálicos elaborados (excepto maquinaria y equipo)"/>
    <s v="DISCO DE CORTE TUNGSTENO 7&quot; PARA CORTE DE CONCRETO Y MAMPOSTERIA"/>
    <n v="27112838"/>
    <s v="SELECCIÓN ABREVIADA - ACUERDO MARCO"/>
    <n v="6"/>
    <n v="4"/>
    <n v="10"/>
    <n v="3"/>
    <n v="125700"/>
    <s v="UNIDAD"/>
    <s v="NO SOLICITADAS"/>
  </r>
  <r>
    <x v="18"/>
    <s v="02-02-01-004-002"/>
    <s v="02-02-01-004-002"/>
    <s v="Materiales y suministros - Productos metálicos elaborados (excepto maquinaria y equipo)"/>
    <s v="DISCO DE CORTE TUNGSTENO 9&quot; PARA CORTE DE CONCRETO Y MAMPOSTERIA"/>
    <n v="27112838"/>
    <s v="SELECCIÓN ABREVIADA - ACUERDO MARCO"/>
    <n v="6"/>
    <n v="4"/>
    <n v="10"/>
    <n v="3"/>
    <n v="234000"/>
    <s v="UNIDAD"/>
    <s v="NO SOLICITADAS"/>
  </r>
  <r>
    <x v="18"/>
    <s v="02-02-01-004-002"/>
    <s v="02-02-01-004-002"/>
    <s v="Materiales y suministros - Productos metálicos elaborados (excepto maquinaria y equipo)"/>
    <s v="DISCO PULIR METAL 4 1/2"/>
    <n v="27112838"/>
    <s v="SELECCIÓN ABREVIADA - ACUERDO MARCO"/>
    <n v="6"/>
    <n v="4"/>
    <n v="10"/>
    <n v="8"/>
    <n v="46400"/>
    <s v="UNIDAD"/>
    <s v="NO SOLICITADAS"/>
  </r>
  <r>
    <x v="18"/>
    <s v="02-02-01-004-002"/>
    <s v="02-02-01-004-002"/>
    <s v="Materiales y suministros - Productos metálicos elaborados (excepto maquinaria y equipo)"/>
    <s v="DISCO CORTE METAL 4 1/2"/>
    <n v="27112838"/>
    <s v="SELECCIÓN ABREVIADA - ACUERDO MARCO"/>
    <n v="6"/>
    <n v="4"/>
    <n v="10"/>
    <n v="15"/>
    <n v="63000"/>
    <s v="UNIDAD"/>
    <s v="NO SOLICITADAS"/>
  </r>
  <r>
    <x v="18"/>
    <s v="02-02-01-004-002"/>
    <s v="02-02-01-004-002"/>
    <s v="Materiales y suministros - Productos metálicos elaborados (excepto maquinaria y equipo)"/>
    <s v="DISCO PULIR METAL 7&quot;"/>
    <n v="27112838"/>
    <s v="SELECCIÓN ABREVIADA - ACUERDO MARCO"/>
    <n v="6"/>
    <n v="4"/>
    <n v="10"/>
    <n v="3"/>
    <n v="29700"/>
    <s v="UNIDAD"/>
    <s v="NO SOLICITADAS"/>
  </r>
  <r>
    <x v="18"/>
    <s v="02-02-01-004-002"/>
    <s v="02-02-01-004-002"/>
    <s v="Materiales y suministros - Productos metálicos elaborados (excepto maquinaria y equipo)"/>
    <s v="DISCO CORTE METAL 7&quot;"/>
    <n v="27112838"/>
    <s v="SELECCIÓN ABREVIADA - ACUERDO MARCO"/>
    <n v="6"/>
    <n v="4"/>
    <n v="10"/>
    <n v="12"/>
    <n v="67200"/>
    <s v="UNIDAD"/>
    <s v="NO SOLICITADAS"/>
  </r>
  <r>
    <x v="18"/>
    <s v="02-02-01-004-002"/>
    <s v="02-02-01-004-002"/>
    <s v="Materiales y suministros - Productos metálicos elaborados (excepto maquinaria y equipo)"/>
    <s v="DISCO CORTE METAL TRONZADORA 14&quot;"/>
    <n v="27112838"/>
    <s v="SELECCIÓN ABREVIADA - ACUERDO MARCO"/>
    <n v="6"/>
    <n v="4"/>
    <n v="10"/>
    <n v="13"/>
    <n v="159900"/>
    <s v="UNIDAD"/>
    <s v="NO SOLICITADAS"/>
  </r>
  <r>
    <x v="18"/>
    <s v="02-02-01-004-002"/>
    <s v="02-02-01-004-002"/>
    <s v="Materiales y suministros - Productos metálicos elaborados (excepto maquinaria y equipo)"/>
    <s v="PERFILERIA ESTRUCTURAL 4X8 X 6M CALIBRE 18"/>
    <n v="30102304"/>
    <s v="SELECCIÓN ABREVIADA - ACUERDO MARCO"/>
    <n v="6"/>
    <n v="4"/>
    <n v="10"/>
    <n v="4"/>
    <n v="279600"/>
    <s v="UNIDAD"/>
    <s v="NO SOLICITADAS"/>
  </r>
  <r>
    <x v="18"/>
    <s v="02-02-01-004-002"/>
    <s v="02-02-01-004-002"/>
    <s v="Materiales y suministros - Productos metálicos elaborados (excepto maquinaria y equipo)"/>
    <s v="PERFILERIA ESTRUCTURAL 4X10 X 6M CALIBRE 18"/>
    <n v="30102304"/>
    <s v="SELECCIÓN ABREVIADA - ACUERDO MARCO"/>
    <n v="6"/>
    <n v="4"/>
    <n v="10"/>
    <n v="4"/>
    <n v="439600"/>
    <s v="UNIDAD"/>
    <s v="NO SOLICITADAS"/>
  </r>
  <r>
    <x v="18"/>
    <s v="02-02-01-004-002"/>
    <s v="02-02-01-004-002"/>
    <s v="Materiales y suministros - Productos metálicos elaborados (excepto maquinaria y equipo)"/>
    <s v="ELECTRODO REVESTIDO 6011 DE 1/8"/>
    <n v="23271810"/>
    <s v="SELECCIÓN ABREVIADA - ACUERDO MARCO"/>
    <n v="6"/>
    <n v="4"/>
    <n v="10"/>
    <n v="10"/>
    <n v="112900"/>
    <s v="KILOGRAMO"/>
    <s v="NO SOLICITADAS"/>
  </r>
  <r>
    <x v="18"/>
    <s v="02-02-01-004-002"/>
    <s v="02-02-01-004-002"/>
    <s v="Materiales y suministros - Productos metálicos elaborados (excepto maquinaria y equipo)"/>
    <s v="TUBO CUADRADO DE 1&quot; CALIBRE 18 X 6M"/>
    <n v="40171501"/>
    <s v="SELECCIÓN ABREVIADA - ACUERDO MARCO"/>
    <n v="6"/>
    <n v="4"/>
    <n v="10"/>
    <n v="8"/>
    <n v="164800"/>
    <s v="UNIDAD"/>
    <s v="NO SOLICITADAS"/>
  </r>
  <r>
    <x v="18"/>
    <s v="02-02-01-004-002"/>
    <s v="02-02-01-004-002"/>
    <s v="Materiales y suministros - Productos metálicos elaborados (excepto maquinaria y equipo)"/>
    <s v="TUBO CUADRADO DE 3/4&quot; CALIBRE 18 X 6M"/>
    <n v="40171501"/>
    <s v="SELECCIÓN ABREVIADA - ACUERDO MARCO"/>
    <n v="6"/>
    <n v="4"/>
    <n v="10"/>
    <n v="8"/>
    <n v="119200"/>
    <s v="UNIDAD"/>
    <s v="NO SOLICITADAS"/>
  </r>
  <r>
    <x v="18"/>
    <s v="02-02-01-004-002"/>
    <s v="02-02-01-004-002"/>
    <s v="Materiales y suministros - Productos metálicos elaborados (excepto maquinaria y equipo)"/>
    <s v="PLATINA DE 1 1/2&quot; x 1/8 X 6M"/>
    <s v="31231402 "/>
    <s v="SELECCIÓN ABREVIADA - ACUERDO MARCO"/>
    <n v="6"/>
    <n v="4"/>
    <n v="10"/>
    <n v="3"/>
    <n v="89700"/>
    <s v="UNIDAD"/>
    <s v="NO SOLICITADAS"/>
  </r>
  <r>
    <x v="18"/>
    <s v="02-02-01-004-002"/>
    <s v="02-02-01-004-002"/>
    <s v="Materiales y suministros - Productos metálicos elaborados (excepto maquinaria y equipo)"/>
    <s v="MALLA ESLABONADA 2 x 10 metros, metal 2-1/4 x 2-1/4 pulgada CAL 16 (ROLLO)"/>
    <n v="30111903"/>
    <s v="SELECCIÓN ABREVIADA - ACUERDO MARCO"/>
    <n v="6"/>
    <n v="4"/>
    <n v="10"/>
    <n v="1"/>
    <n v="249900"/>
    <s v="UNIDAD"/>
    <s v="NO SOLICITADAS"/>
  </r>
  <r>
    <x v="18"/>
    <s v="02-02-01-004-002"/>
    <s v="02-02-01-004-002"/>
    <s v="Materiales y suministros - Productos metálicos elaborados (excepto maquinaria y equipo)"/>
    <s v="TUBO REDONDO AGUAS NEGRAS 1 1/2&quot; 2,5MM X 6M"/>
    <n v="40171501"/>
    <s v="SELECCIÓN ABREVIADA - ACUERDO MARCO"/>
    <n v="6"/>
    <n v="4"/>
    <n v="10"/>
    <n v="2"/>
    <n v="288000"/>
    <s v="UNIDAD"/>
    <s v="NO SOLICITADAS"/>
  </r>
  <r>
    <x v="18"/>
    <s v="02-02-01-004-002"/>
    <s v="02-02-01-004-002"/>
    <s v="Materiales y suministros - Productos metálicos elaborados (excepto maquinaria y equipo)"/>
    <s v="PLATINA DE 1/2&quot; X 1/8&quot; X 6M "/>
    <n v="31231402"/>
    <s v="SELECCIÓN ABREVIADA - ACUERDO MARCO"/>
    <n v="6"/>
    <n v="4"/>
    <n v="10"/>
    <n v="6"/>
    <n v="46740"/>
    <s v="UNIDAD"/>
    <s v="NO SOLICITADAS"/>
  </r>
  <r>
    <x v="18"/>
    <s v="02-02-01-004-002"/>
    <s v="02-02-01-004-002"/>
    <s v="Materiales y suministros - Productos metálicos elaborados (excepto maquinaria y equipo)"/>
    <s v="DISCOS FLAP DE 4 1/2&quot; N° 60"/>
    <n v="31191506"/>
    <s v="SELECCIÓN ABREVIADA - ACUERDO MARCO"/>
    <n v="6"/>
    <n v="4"/>
    <n v="10"/>
    <n v="13"/>
    <n v="71370"/>
    <s v="UNIDAD"/>
    <s v="NO SOLICITADAS"/>
  </r>
  <r>
    <x v="18"/>
    <s v="02-02-01-004-002"/>
    <s v="02-02-01-004-002"/>
    <s v="Materiales y suministros - Productos metálicos elaborados (excepto maquinaria y equipo)"/>
    <s v="DISCOS FLAP DE 7&quot; N° 60"/>
    <n v="31191506"/>
    <s v="SELECCIÓN ABREVIADA - ACUERDO MARCO"/>
    <n v="6"/>
    <n v="4"/>
    <n v="10"/>
    <n v="13"/>
    <n v="97370"/>
    <s v="UNIDAD"/>
    <s v="NO SOLICITADAS"/>
  </r>
  <r>
    <x v="18"/>
    <s v="02-02-01-004-002"/>
    <s v="02-02-01-004-002"/>
    <s v="Materiales y suministros - Productos metálicos elaborados (excepto maquinaria y equipo)"/>
    <s v="LAMINA ALFAJOR EN HIERRO DE 1/8&quot; 3 mm 3 X 1"/>
    <n v="30102003"/>
    <s v="SELECCIÓN ABREVIADA - ACUERDO MARCO"/>
    <n v="6"/>
    <n v="4"/>
    <n v="10"/>
    <n v="6"/>
    <n v="2094000"/>
    <s v="UNIDAD"/>
    <s v="NO SOLICITADAS"/>
  </r>
  <r>
    <x v="18"/>
    <s v="02-02-01-004-002"/>
    <s v="02-02-01-004-002"/>
    <s v="Materiales y suministros - Productos metálicos elaborados (excepto maquinaria y equipo)"/>
    <s v="RIEL ALUMINIO U-21 ALUMINIO 3M"/>
    <n v="30103102"/>
    <s v="SELECCIÓN ABREVIADA - ACUERDO MARCO"/>
    <n v="6"/>
    <n v="4"/>
    <n v="10"/>
    <n v="2"/>
    <n v="189600"/>
    <s v="UNIDAD"/>
    <s v="NO SOLICITADAS"/>
  </r>
  <r>
    <x v="18"/>
    <s v="02-02-01-004-002"/>
    <s v="02-02-01-004-002"/>
    <s v="Materiales y suministros - Productos metálicos elaborados (excepto maquinaria y equipo)"/>
    <s v="CORREDERA 2 HOJAS DN-80 PL"/>
    <n v="30103101"/>
    <s v="SELECCIÓN ABREVIADA - ACUERDO MARCO"/>
    <n v="6"/>
    <n v="4"/>
    <n v="10"/>
    <n v="4"/>
    <n v="131600"/>
    <s v="UNIDAD"/>
    <s v="NO SOLICITADAS"/>
  </r>
  <r>
    <x v="18"/>
    <s v="02-02-01-004-002"/>
    <s v="02-02-01-004-002"/>
    <s v="Materiales y suministros - Productos metálicos elaborados (excepto maquinaria y equipo)"/>
    <s v="VARILLA ROSCADA DE 3/8&quot; X 1M"/>
    <n v="30102404"/>
    <s v="SELECCIÓN ABREVIADA - ACUERDO MARCO"/>
    <n v="6"/>
    <n v="4"/>
    <n v="10"/>
    <n v="5"/>
    <n v="33000"/>
    <s v="UNIDAD"/>
    <s v="NO SOLICITADAS"/>
  </r>
  <r>
    <x v="18"/>
    <s v="02-02-01-004-002"/>
    <s v="02-02-01-004-002"/>
    <s v="Materiales y suministros - Productos metálicos elaborados (excepto maquinaria y equipo)"/>
    <s v="VARILLA ROSCADA DE 1/2&quot; X 1M"/>
    <n v="30102404"/>
    <s v="SELECCIÓN ABREVIADA - ACUERDO MARCO"/>
    <n v="6"/>
    <n v="4"/>
    <n v="10"/>
    <n v="10"/>
    <n v="94000"/>
    <s v="UNIDAD"/>
    <s v="NO SOLICITADAS"/>
  </r>
  <r>
    <x v="18"/>
    <s v="02-02-01-004-002"/>
    <s v="02-02-01-004-002"/>
    <s v="Materiales y suministros - Productos metálicos elaborados (excepto maquinaria y equipo)"/>
    <s v="TUERCA ROSCA ORDINARIA DE 3/8 x 100 (PAQUETE)"/>
    <n v="31161500"/>
    <s v="SELECCIÓN ABREVIADA - ACUERDO MARCO"/>
    <n v="6"/>
    <n v="4"/>
    <n v="10"/>
    <n v="1"/>
    <n v="24000"/>
    <s v="UNIDAD"/>
    <s v="NO SOLICITADAS"/>
  </r>
  <r>
    <x v="18"/>
    <s v="02-02-01-004-002"/>
    <s v="02-02-01-004-002"/>
    <s v="Materiales y suministros - Productos metálicos elaborados (excepto maquinaria y equipo)"/>
    <s v="TUERCA ROSCA ORDINARIA DE 1/2 x 100 (PAQUETE)"/>
    <n v="31161500"/>
    <s v="SELECCIÓN ABREVIADA - ACUERDO MARCO"/>
    <n v="6"/>
    <n v="4"/>
    <n v="10"/>
    <n v="1"/>
    <n v="29000"/>
    <s v="UNIDAD"/>
    <s v="NO SOLICITADAS"/>
  </r>
  <r>
    <x v="18"/>
    <s v="02-02-01-004-002"/>
    <s v="02-02-01-004-002"/>
    <s v="Materiales y suministros - Productos metálicos elaborados (excepto maquinaria y equipo)"/>
    <s v="TORNILLERIA LAMINA HEXAGONAL PUNTA BROCA DE 8*3/4&quot; X 100 UND (PAQUETE)"/>
    <n v="31161500"/>
    <s v="SELECCIÓN ABREVIADA - ACUERDO MARCO"/>
    <n v="6"/>
    <n v="4"/>
    <n v="10"/>
    <n v="2"/>
    <n v="14400"/>
    <s v="UNIDAD"/>
    <s v="NO SOLICITADAS"/>
  </r>
  <r>
    <x v="18"/>
    <s v="02-02-01-004-002"/>
    <s v="02-02-01-004-002"/>
    <s v="Materiales y suministros - Productos metálicos elaborados (excepto maquinaria y equipo)"/>
    <s v="TORNILLERIA LAMINA HEXAGONAL PUNTA BROCA DE 10*3/4&quot; X 100 UND (PAQUETE)"/>
    <n v="31161500"/>
    <s v="SELECCIÓN ABREVIADA - ACUERDO MARCO"/>
    <n v="6"/>
    <n v="4"/>
    <n v="10"/>
    <n v="2"/>
    <n v="18400"/>
    <s v="UNIDAD"/>
    <s v="NO SOLICITADAS"/>
  </r>
  <r>
    <x v="18"/>
    <s v="02-02-01-004-002"/>
    <s v="02-02-01-004-002"/>
    <s v="Materiales y suministros - Productos metálicos elaborados (excepto maquinaria y equipo)"/>
    <s v="TORNILLERIA LAMINA HEXAGONAL PUNTA BROCA DE 10*1/2&quot; X 100 UND (PAQUETE)"/>
    <n v="31161500"/>
    <s v="SELECCIÓN ABREVIADA - ACUERDO MARCO"/>
    <n v="6"/>
    <n v="4"/>
    <n v="10"/>
    <n v="2"/>
    <n v="18400"/>
    <s v="UNIDAD"/>
    <s v="NO SOLICITADAS"/>
  </r>
  <r>
    <x v="18"/>
    <s v="02-02-01-004-002"/>
    <s v="02-02-01-004-002"/>
    <s v="Materiales y suministros - Productos metálicos elaborados (excepto maquinaria y equipo)"/>
    <s v="TORNILLERIA LAMINA HEXAGONAL PUNTA BROCA DE 10*1&quot; X 100 UND (PAQUETE)"/>
    <n v="31161500"/>
    <s v="SELECCIÓN ABREVIADA - ACUERDO MARCO"/>
    <n v="6"/>
    <n v="4"/>
    <n v="10"/>
    <n v="2"/>
    <n v="21000"/>
    <s v="UNIDAD"/>
    <s v="NO SOLICITADAS"/>
  </r>
  <r>
    <x v="18"/>
    <s v="02-02-01-004-002"/>
    <s v="02-02-01-004-002"/>
    <s v="Materiales y suministros - Productos metálicos elaborados (excepto maquinaria y equipo)"/>
    <s v="BROCA SDS PLUS 3/16 * 4&quot;"/>
    <n v="20102105"/>
    <s v="SELECCIÓN ABREVIADA - ACUERDO MARCO"/>
    <n v="6"/>
    <n v="4"/>
    <n v="10"/>
    <n v="3"/>
    <n v="24300"/>
    <s v="UNIDAD"/>
    <s v="NO SOLICITADAS"/>
  </r>
  <r>
    <x v="18"/>
    <s v="02-02-01-004-002"/>
    <s v="02-02-01-004-002"/>
    <s v="Materiales y suministros - Productos metálicos elaborados (excepto maquinaria y equipo)"/>
    <s v="BROCA SDS PLUS 1/4 * 4&quot;"/>
    <n v="20102105"/>
    <s v="SELECCIÓN ABREVIADA - ACUERDO MARCO"/>
    <n v="6"/>
    <n v="4"/>
    <n v="10"/>
    <n v="3"/>
    <n v="24300"/>
    <s v="UNIDAD"/>
    <s v="NO SOLICITADAS"/>
  </r>
  <r>
    <x v="18"/>
    <s v="02-02-01-004-002"/>
    <s v="02-02-01-004-002"/>
    <s v="Materiales y suministros - Productos metálicos elaborados (excepto maquinaria y equipo)"/>
    <s v="BROCA SDS PLUS 3/8 * 10&quot;"/>
    <n v="20102105"/>
    <s v="SELECCIÓN ABREVIADA - ACUERDO MARCO"/>
    <n v="6"/>
    <n v="4"/>
    <n v="10"/>
    <n v="3"/>
    <n v="47400"/>
    <s v="UNIDAD"/>
    <s v="NO SOLICITADAS"/>
  </r>
  <r>
    <x v="18"/>
    <s v="02-02-01-004-002"/>
    <s v="02-02-01-004-002"/>
    <s v="Materiales y suministros - Productos metálicos elaborados (excepto maquinaria y equipo)"/>
    <s v="BROCA DE TUNGSTENO PARA MURO  1/8&quot;"/>
    <n v="20102105"/>
    <s v="SELECCIÓN ABREVIADA - ACUERDO MARCO"/>
    <n v="6"/>
    <n v="4"/>
    <n v="10"/>
    <n v="25"/>
    <n v="186250"/>
    <s v="UNIDAD"/>
    <s v="NO SOLICITADAS"/>
  </r>
  <r>
    <x v="18"/>
    <s v="02-02-01-004-002"/>
    <s v="02-02-01-004-002"/>
    <s v="Materiales y suministros - Productos metálicos elaborados (excepto maquinaria y equipo)"/>
    <s v="JUEGO DE BROCAS PARA METAL X 29 PZAS DESDE 1/16&quot; A 1/2&quot;"/>
    <n v="20102105"/>
    <s v="SELECCIÓN ABREVIADA - ACUERDO MARCO"/>
    <n v="6"/>
    <n v="4"/>
    <n v="10"/>
    <n v="1"/>
    <n v="210000"/>
    <s v="UNIDAD"/>
    <s v="NO SOLICITADAS"/>
  </r>
  <r>
    <x v="18"/>
    <s v="02-02-01-004-002"/>
    <s v="02-02-01-004-002"/>
    <s v="Materiales y suministros - Productos metálicos elaborados (excepto maquinaria y equipo)"/>
    <s v="BISAGRA DE ARMILLAR DE 3&quot; (PAR)"/>
    <n v="31162403"/>
    <s v="SELECCIÓN ABREVIADA - ACUERDO MARCO"/>
    <n v="6"/>
    <n v="4"/>
    <n v="10"/>
    <n v="10"/>
    <n v="78000"/>
    <s v="UNIDAD"/>
    <s v="NO SOLICITADAS"/>
  </r>
  <r>
    <x v="18"/>
    <s v="02-02-01-004-002"/>
    <s v="02-02-01-004-002"/>
    <s v="Materiales y suministros - Productos metálicos elaborados (excepto maquinaria y equipo)"/>
    <s v="JUEGO LLAVES MIXTAS TIPO RATCHET 12 Piezas Mm 09040sj"/>
    <n v="27111729"/>
    <s v="SELECCIÓN ABREVIADA - ACUERDO MARCO"/>
    <n v="6"/>
    <n v="4"/>
    <n v="10"/>
    <n v="1"/>
    <n v="278000"/>
    <s v="UNIDAD"/>
    <s v="NO SOLICITADAS"/>
  </r>
  <r>
    <x v="18"/>
    <s v="02-02-01-004-002"/>
    <s v="02-02-01-004-002"/>
    <s v="Materiales y suministros - Productos metálicos elaborados (excepto maquinaria y equipo)"/>
    <s v="PASADOR CERROJO PORTA CANDADO 1/2&quot;  PARA SOLDAR"/>
    <n v="31163219"/>
    <s v="SELECCIÓN ABREVIADA - ACUERDO MARCO"/>
    <n v="6"/>
    <n v="4"/>
    <n v="10"/>
    <n v="6"/>
    <n v="43200"/>
    <s v="UNIDAD"/>
    <s v="NO SOLICITADAS"/>
  </r>
  <r>
    <x v="18"/>
    <s v="02-02-01-004-002"/>
    <s v="02-02-01-004-002"/>
    <s v="Materiales y suministros - Productos metálicos elaborados (excepto maquinaria y equipo)"/>
    <s v="CHAZO METALICO EXPANSIVO 1/4&quot; X 2&quot; PAQ X 100"/>
    <n v="31162107"/>
    <s v="SELECCIÓN ABREVIADA - ACUERDO MARCO"/>
    <n v="6"/>
    <n v="4"/>
    <n v="10"/>
    <n v="1"/>
    <n v="34800"/>
    <s v="UNIDAD"/>
    <s v="NO SOLICITADAS"/>
  </r>
  <r>
    <x v="18"/>
    <s v="02-02-01-004-002"/>
    <s v="02-02-01-004-002"/>
    <s v="Materiales y suministros - Productos metálicos elaborados (excepto maquinaria y equipo)"/>
    <s v="CHAZO METALICO EXPANSIVO 1/4&quot; X 3&quot; PAQ X 100"/>
    <n v="31162107"/>
    <s v="SELECCIÓN ABREVIADA - ACUERDO MARCO"/>
    <n v="6"/>
    <n v="4"/>
    <n v="10"/>
    <n v="1"/>
    <n v="38800"/>
    <s v="UNIDAD"/>
    <s v="NO SOLICITADAS"/>
  </r>
  <r>
    <x v="18"/>
    <s v="02-02-01-004-002"/>
    <s v="02-02-01-004-002"/>
    <s v="Materiales y suministros - Productos metálicos elaborados (excepto maquinaria y equipo)"/>
    <s v="CHAZO METALICO EXPANSIVO 3/8&quot; X 3&quot; PAQ X 100"/>
    <n v="31162107"/>
    <s v="SELECCIÓN ABREVIADA - ACUERDO MARCO"/>
    <n v="6"/>
    <n v="4"/>
    <n v="10"/>
    <n v="1"/>
    <n v="39800"/>
    <s v="UNIDAD"/>
    <s v="NO SOLICITADAS"/>
  </r>
  <r>
    <x v="18"/>
    <s v="02-02-01-004-002"/>
    <s v="02-02-01-004-002"/>
    <s v="Materiales y suministros - Productos metálicos elaborados (excepto maquinaria y equipo)"/>
    <s v="CHAZO METALICO EXPANSIVO 3/8&quot; X 4&quot; PAQ X 100"/>
    <n v="31162107"/>
    <s v="SELECCIÓN ABREVIADA - ACUERDO MARCO"/>
    <n v="6"/>
    <n v="4"/>
    <n v="10"/>
    <n v="1"/>
    <n v="58800"/>
    <s v="UNIDAD"/>
    <s v="NO SOLICITADAS"/>
  </r>
  <r>
    <x v="18"/>
    <s v="02-02-01-004-002"/>
    <s v="02-02-01-004-002"/>
    <s v="Materiales y suministros - Productos metálicos elaborados (excepto maquinaria y equipo)"/>
    <s v="CHAZO METALICO EXPANSIVO 1/2&quot; X 3&quot; PAQ X 50"/>
    <n v="31162107"/>
    <s v="SELECCIÓN ABREVIADA - ACUERDO MARCO"/>
    <n v="6"/>
    <n v="4"/>
    <n v="10"/>
    <n v="1"/>
    <n v="69800"/>
    <s v="UNIDAD"/>
    <s v="NO SOLICITADAS"/>
  </r>
  <r>
    <x v="18"/>
    <s v="02-02-01-004-002"/>
    <s v="02-02-01-004-002"/>
    <s v="Materiales y suministros - Productos metálicos elaborados (excepto maquinaria y equipo)"/>
    <s v="VARILLA DE BRONCE DE 1/8&quot;"/>
    <n v="30102411"/>
    <s v="SELECCIÓN ABREVIADA - ACUERDO MARCO"/>
    <n v="6"/>
    <n v="4"/>
    <n v="10"/>
    <n v="11"/>
    <n v="45100"/>
    <s v="UNIDAD"/>
    <s v="NO SOLICITADAS"/>
  </r>
  <r>
    <x v="18"/>
    <s v="02-02-01-004-002"/>
    <s v="02-02-01-004-002"/>
    <s v="Materiales y suministros - Productos metálicos elaborados (excepto maquinaria y equipo)"/>
    <s v="VARILLA DE BRONCE DE 3 3/2&quot;"/>
    <n v="30102411"/>
    <s v="SELECCIÓN ABREVIADA - ACUERDO MARCO"/>
    <n v="6"/>
    <n v="4"/>
    <n v="10"/>
    <n v="10"/>
    <n v="61000"/>
    <s v="UNIDAD"/>
    <s v="NO SOLICITADAS"/>
  </r>
  <r>
    <x v="18"/>
    <s v="02-02-01-004-002"/>
    <s v="02-02-01-004-002"/>
    <s v="Materiales y suministros - Productos metálicos elaborados (excepto maquinaria y equipo)"/>
    <s v="CADENA PARA LAMPARA X 100 (ROLLO)"/>
    <n v="31151601"/>
    <s v="SELECCIÓN ABREVIADA - ACUERDO MARCO"/>
    <n v="6"/>
    <n v="4"/>
    <n v="10"/>
    <n v="3"/>
    <n v="104700"/>
    <s v="UNIDAD"/>
    <s v="NO SOLICITADAS"/>
  </r>
  <r>
    <x v="18"/>
    <s v="02-02-01-004-003"/>
    <s v="02-02-01-004-003-02"/>
    <s v="Materiales y suministros - Bombas, compresores, motores de fuerza hidráulica y motores de potencia neumática y válvulas y sus partes y piezas"/>
    <s v="LLAVE DE BOLA DE 1-1/2&quot;"/>
    <n v="30181701"/>
    <s v="MÍNIMA CUANTÍA"/>
    <n v="4"/>
    <n v="8"/>
    <n v="10"/>
    <n v="1"/>
    <n v="74122.13"/>
    <s v="UNIDAD"/>
    <s v="NO SOLICITADAS"/>
  </r>
  <r>
    <x v="18"/>
    <s v="02-02-01-004-003"/>
    <s v="02-02-01-004-003-02"/>
    <s v="Materiales y suministros - Bombas, compresores, motores de fuerza hidráulica y motores de potencia neumática y válvulas y sus partes y piezas"/>
    <s v="LLAVE DE BOLA DE 1-1/4&quot;"/>
    <n v="30181701"/>
    <s v="MÍNIMA CUANTÍA"/>
    <n v="4"/>
    <n v="8"/>
    <n v="10"/>
    <n v="1"/>
    <n v="61801.16"/>
    <s v="UNIDAD"/>
    <s v="NO SOLICITADAS"/>
  </r>
  <r>
    <x v="18"/>
    <s v="02-02-01-004-003"/>
    <s v="02-02-01-004-003-02"/>
    <s v="Materiales y suministros - Bombas, compresores, motores de fuerza hidráulica y motores de potencia neumática y válvulas y sus partes y piezas"/>
    <s v="LLAVE DE BOLA DE 1&quot;"/>
    <n v="30181701"/>
    <s v="MÍNIMA CUANTÍA"/>
    <n v="4"/>
    <n v="8"/>
    <n v="10"/>
    <n v="1"/>
    <n v="41724.379999999997"/>
    <s v="UNIDAD"/>
    <s v="NO SOLICITADAS"/>
  </r>
  <r>
    <x v="18"/>
    <s v="02-02-01-004-003"/>
    <s v="02-02-01-004-003-02"/>
    <s v="Materiales y suministros - Bombas, compresores, motores de fuerza hidráulica y motores de potencia neumática y válvulas y sus partes y piezas"/>
    <s v="LLAVE DE BOLA DE 1/2&quot;"/>
    <n v="30181701"/>
    <s v="MÍNIMA CUANTÍA"/>
    <n v="4"/>
    <n v="8"/>
    <n v="10"/>
    <n v="1"/>
    <n v="20248.150000000001"/>
    <s v="UNIDAD"/>
    <s v="NO SOLICITADAS"/>
  </r>
  <r>
    <x v="18"/>
    <s v="02-02-01-004-003"/>
    <s v="02-02-01-004-003-02"/>
    <s v="Materiales y suministros - Bombas, compresores, motores de fuerza hidráulica y motores de potencia neumática y válvulas y sus partes y piezas"/>
    <s v="LLAVE DE BOLA DE 2&quot;"/>
    <n v="30181701"/>
    <s v="MÍNIMA CUANTÍA"/>
    <n v="4"/>
    <n v="8"/>
    <n v="10"/>
    <n v="1"/>
    <n v="126645.75"/>
    <s v="UNIDAD"/>
    <s v="NO SOLICITADAS"/>
  </r>
  <r>
    <x v="18"/>
    <s v="02-02-01-004-003"/>
    <s v="02-02-01-004-003-02"/>
    <s v="Materiales y suministros - Bombas, compresores, motores de fuerza hidráulica y motores de potencia neumática y válvulas y sus partes y piezas"/>
    <s v="LLAVE DE BOLA DE 3/4&quot;"/>
    <n v="30181701"/>
    <s v="MÍNIMA CUANTÍA"/>
    <n v="4"/>
    <n v="8"/>
    <n v="10"/>
    <n v="1"/>
    <n v="30434.25"/>
    <s v="UNIDAD"/>
    <s v="NO SOLICITADAS"/>
  </r>
  <r>
    <x v="18"/>
    <s v="02-02-01-004-003"/>
    <s v="02-02-01-004-003-02"/>
    <s v="Materiales y suministros - Bombas, compresores, motores de fuerza hidráulica y motores de potencia neumática y válvulas y sus partes y piezas"/>
    <s v="VALVULA REGISTRO 1/2 PLASTICO"/>
    <n v="40141639"/>
    <s v="MÍNIMA CUANTÍA"/>
    <n v="4"/>
    <n v="8"/>
    <n v="10"/>
    <n v="1"/>
    <n v="18218.599999999999"/>
    <s v="UNIDAD"/>
    <s v="NO SOLICITADAS"/>
  </r>
  <r>
    <x v="18"/>
    <s v="02-02-01-004-003"/>
    <s v="02-02-01-004-003-02"/>
    <s v="Materiales y suministros - Bombas, compresores, motores de fuerza hidráulica y motores de potencia neumática y válvulas y sus partes y piezas"/>
    <s v="VALVULA REGULACION ORINAL"/>
    <n v="40141639"/>
    <s v="MÍNIMA CUANTÍA"/>
    <n v="4"/>
    <n v="8"/>
    <n v="10"/>
    <n v="1"/>
    <n v="34794.11"/>
    <s v="UNIDAD"/>
    <s v="NO SOLICITADAS"/>
  </r>
  <r>
    <x v="18"/>
    <s v="02-02-01-004-003"/>
    <s v="02-02-01-004-003-09"/>
    <s v="Materiales y suministros - Otras máquinas para usos generales y sus partes y piezas"/>
    <s v="FILTRO AIRE 39588777"/>
    <n v="40161505"/>
    <s v="SELECCIÓN ABREVIADA SUBASTA INVERSA (NO DISPONIBLE)"/>
    <n v="3"/>
    <n v="6"/>
    <n v="10"/>
    <n v="3"/>
    <n v="494802"/>
    <s v="UNIDAD"/>
    <s v="NO SOLICITADAS"/>
  </r>
  <r>
    <x v="18"/>
    <s v="02-02-01-004-003"/>
    <s v="02-02-01-004-003-09"/>
    <s v="Materiales y suministros - Otras máquinas para usos generales y sus partes y piezas"/>
    <s v="FILTRO ACEITE LF3970"/>
    <n v="40161504"/>
    <s v="SELECCIÓN ABREVIADA SUBASTA INVERSA (NO DISPONIBLE)"/>
    <n v="3"/>
    <n v="6"/>
    <n v="10"/>
    <n v="1"/>
    <n v="44982"/>
    <s v="UNIDAD"/>
    <s v="NO SOLICITADAS"/>
  </r>
  <r>
    <x v="18"/>
    <s v="02-02-01-004-004"/>
    <s v="02-02-01-004-004-02"/>
    <s v="Materiales y suministros - Máquinas herramientas y sus partes, piezas y accesorios"/>
    <s v="CALIBRADOR DE ESPESORES "/>
    <n v="41111621"/>
    <s v="MÍNIMA CUANTÍA"/>
    <n v="3"/>
    <n v="5"/>
    <n v="10"/>
    <n v="1"/>
    <n v="101150"/>
    <s v="UNIDAD"/>
    <s v="NO SOLICITADAS"/>
  </r>
  <r>
    <x v="18"/>
    <s v="02-02-01-004-004"/>
    <s v="02-02-01-004-004-02"/>
    <s v="Materiales y suministros - Máquinas herramientas y sus partes, piezas y accesorios"/>
    <s v="CORDLESS SCREWDRIVER  7.2 V"/>
    <n v="27111701"/>
    <s v="MÍNIMA CUANTÍA"/>
    <n v="3"/>
    <n v="5"/>
    <n v="10"/>
    <n v="1"/>
    <n v="357000"/>
    <s v="UNIDAD"/>
    <s v="NO SOLICITADAS"/>
  </r>
  <r>
    <x v="18"/>
    <s v="02-02-01-004-004"/>
    <s v="02-02-01-004-004-02"/>
    <s v="Materiales y suministros - Máquinas herramientas y sus partes, piezas y accesorios"/>
    <s v="MONTANTE DE ACELEROMETRO"/>
    <n v="39121701"/>
    <s v="MÍNIMA CUANTÍA"/>
    <n v="3"/>
    <n v="5"/>
    <n v="10"/>
    <n v="1"/>
    <n v="134470"/>
    <s v="UNIDAD"/>
    <s v="NO SOLICITADAS"/>
  </r>
  <r>
    <x v="18"/>
    <s v="02-02-01-004-004"/>
    <s v="02-02-01-004-004-02"/>
    <s v="Materiales y suministros - Máquinas herramientas y sus partes, piezas y accesorios"/>
    <s v="SAFE-T-CABLE KIT .32 X 12&quot; C10-212 X KIT"/>
    <n v="26121600"/>
    <s v="MÍNIMA CUANTÍA"/>
    <n v="3"/>
    <n v="5"/>
    <n v="10"/>
    <n v="5"/>
    <n v="1725500"/>
    <s v="UNIDAD"/>
    <s v="NO SOLICITADAS"/>
  </r>
  <r>
    <x v="18"/>
    <s v="02-02-01-004-004"/>
    <s v="02-02-01-004-004-02"/>
    <s v="Materiales y suministros - Máquinas herramientas y sus partes, piezas y accesorios"/>
    <s v="PIN SAFETY ALKAN REF"/>
    <n v="31163220"/>
    <s v="MÍNIMA CUANTÍA"/>
    <n v="3"/>
    <n v="5"/>
    <n v="10"/>
    <n v="3"/>
    <n v="221340"/>
    <s v="UNIDAD"/>
    <s v="NO SOLICITADAS"/>
  </r>
  <r>
    <x v="18"/>
    <s v="02-02-01-004-004"/>
    <s v="02-02-01-004-004-02"/>
    <s v="Materiales y suministros - Máquinas herramientas y sus partes, piezas y accesorios"/>
    <s v="TIP (PUNTA PARA CAUTIN) REFERENCIA P/N PTA7, APLICABLE A TC201T SOLDERING PENCIL "/>
    <n v="23271806"/>
    <s v="MÍNIMA CUANTÍA"/>
    <n v="3"/>
    <n v="5"/>
    <n v="10"/>
    <n v="1"/>
    <n v="17850"/>
    <s v="UNIDAD"/>
    <s v="NO SOLICITADAS"/>
  </r>
  <r>
    <x v="18"/>
    <s v="02-02-01-004-004"/>
    <s v="02-02-01-004-004-02"/>
    <s v="Materiales y suministros - Máquinas herramientas y sus partes, piezas y accesorios"/>
    <s v="EXTRACTOR/REMOVEDOR DE PINES_x000a_"/>
    <n v="27111712"/>
    <s v="MÍNIMA CUANTÍA"/>
    <n v="3"/>
    <n v="5"/>
    <n v="10"/>
    <n v="5"/>
    <n v="83300"/>
    <s v="UNIDAD"/>
    <s v="NO SOLICITADAS"/>
  </r>
  <r>
    <x v="18"/>
    <s v="02-02-01-004-004"/>
    <s v="02-02-01-004-004-02"/>
    <s v="Materiales y suministros - Máquinas herramientas y sus partes, piezas y accesorios"/>
    <s v="EXTRACTOR/REMOVEDOR DE PINES REFERENCIA DRK95-10B"/>
    <n v="27111712"/>
    <s v="MÍNIMA CUANTÍA"/>
    <n v="3"/>
    <n v="5"/>
    <n v="10"/>
    <n v="1"/>
    <n v="535500"/>
    <s v="UNIDAD"/>
    <s v="NO SOLICITADAS"/>
  </r>
  <r>
    <x v="18"/>
    <s v="02-02-01-004-004"/>
    <s v="02-02-01-004-004-02"/>
    <s v="Materiales y suministros - Máquinas herramientas y sus partes, piezas y accesorios"/>
    <s v="EXTRACTOR/REMOVEDOR DE PINES"/>
    <n v="27111712"/>
    <s v="MÍNIMA CUANTÍA"/>
    <n v="3"/>
    <n v="5"/>
    <n v="10"/>
    <n v="15"/>
    <n v="321300"/>
    <s v="UNIDAD"/>
    <s v="NO SOLICITADAS"/>
  </r>
  <r>
    <x v="18"/>
    <s v="02-02-01-004-004"/>
    <s v="02-02-01-004-004-02"/>
    <s v="Materiales y suministros - Máquinas herramientas y sus partes, piezas y accesorios"/>
    <s v="EXTRACTOR/REMOVEDOR DE PINES"/>
    <n v="27111712"/>
    <s v="MÍNIMA CUANTÍA"/>
    <n v="3"/>
    <n v="0"/>
    <n v="10"/>
    <n v="15"/>
    <n v="321300"/>
    <s v="UNIDAD"/>
    <s v="NO SOLICITADAS"/>
  </r>
  <r>
    <x v="18"/>
    <s v="02-02-01-004-004"/>
    <s v="02-02-01-004-004-02"/>
    <s v="Materiales y suministros - Máquinas herramientas y sus partes, piezas y accesorios"/>
    <s v="EXTRACTOR/REMOVEDOR DE PINES"/>
    <n v="27111712"/>
    <s v="MÍNIMA CUANTÍA"/>
    <n v="3"/>
    <n v="5"/>
    <n v="10"/>
    <n v="15"/>
    <n v="321300"/>
    <s v="UNIDAD"/>
    <s v="NO SOLICITADAS"/>
  </r>
  <r>
    <x v="18"/>
    <s v="02-02-01-004-004"/>
    <s v="02-02-01-004-004-02"/>
    <s v="Materiales y suministros - Máquinas herramientas y sus partes, piezas y accesorios"/>
    <s v="EXTRACTOR/REMOVEDOR DE PINES"/>
    <n v="27111712"/>
    <s v="MÍNIMA CUANTÍA"/>
    <n v="3"/>
    <n v="5"/>
    <n v="10"/>
    <n v="15"/>
    <n v="321300"/>
    <s v="UNIDAD"/>
    <s v="NO SOLICITADAS"/>
  </r>
  <r>
    <x v="18"/>
    <s v="02-02-01-004-004"/>
    <s v="02-02-01-004-004-02"/>
    <s v="Materiales y suministros - Máquinas herramientas y sus partes, piezas y accesorios"/>
    <s v="EXTRACTOR/REMOVEDOR DE PINES"/>
    <n v="27111712"/>
    <s v="MÍNIMA CUANTÍA"/>
    <n v="3"/>
    <n v="5"/>
    <n v="10"/>
    <n v="15"/>
    <n v="321300"/>
    <s v="UNIDAD"/>
    <s v="NO SOLICITADAS"/>
  </r>
  <r>
    <x v="18"/>
    <s v="02-02-01-004-004"/>
    <s v="02-02-01-004-004-02"/>
    <s v="Materiales y suministros - Máquinas herramientas y sus partes, piezas y accesorios"/>
    <s v="EXTRACTOR/REMOVEDOR DE PINES"/>
    <n v="27111712"/>
    <s v="MÍNIMA CUANTÍA"/>
    <n v="3"/>
    <n v="5"/>
    <n v="10"/>
    <n v="15"/>
    <n v="321300"/>
    <s v="UNIDAD"/>
    <s v="NO SOLICITADAS"/>
  </r>
  <r>
    <x v="18"/>
    <s v="02-02-01-004-004"/>
    <s v="02-02-01-004-004-02"/>
    <s v="Materiales y suministros - Máquinas herramientas y sus partes, piezas y accesorios"/>
    <s v="AEROGRAFO  DE PINTURA MULTIPROPOSITO "/>
    <n v="31211507"/>
    <s v="MÍNIMA CUANTÍA"/>
    <n v="3"/>
    <n v="5"/>
    <n v="10"/>
    <n v="1"/>
    <n v="220150"/>
    <s v="UNIDAD"/>
    <s v="NO SOLICITADAS"/>
  </r>
  <r>
    <x v="18"/>
    <s v="02-02-01-004-004"/>
    <s v="02-02-01-004-004-02"/>
    <s v="Materiales y suministros - Máquinas herramientas y sus partes, piezas y accesorios"/>
    <s v="SACAPINES "/>
    <n v="27111712"/>
    <s v="MÍNIMA CUANTÍA"/>
    <n v="3"/>
    <n v="5"/>
    <n v="10"/>
    <n v="5"/>
    <n v="89250"/>
    <s v="UNIDAD"/>
    <s v="NO SOLICITADAS"/>
  </r>
  <r>
    <x v="18"/>
    <s v="02-02-01-004-004"/>
    <s v="02-02-01-004-004-02"/>
    <s v="Materiales y suministros - Máquinas herramientas y sus partes, piezas y accesorios"/>
    <s v="SACAPINES "/>
    <n v="27111712"/>
    <s v="MÍNIMA CUANTÍA"/>
    <n v="3"/>
    <n v="5"/>
    <n v="10"/>
    <n v="5"/>
    <n v="89250"/>
    <s v="UNIDAD"/>
    <s v="NO SOLICITADAS"/>
  </r>
  <r>
    <x v="18"/>
    <s v="02-02-01-004-004"/>
    <s v="02-02-01-004-004-02"/>
    <s v="Materiales y suministros - Máquinas herramientas y sus partes, piezas y accesorios"/>
    <s v="ASPIRADORES DE SOLDADURA"/>
    <n v="23271704"/>
    <s v="MÍNIMA CUANTÍA"/>
    <n v="5"/>
    <n v="4"/>
    <n v="10"/>
    <n v="2"/>
    <n v="691390"/>
    <s v="UNIDAD"/>
    <s v="NO SOLICITADAS"/>
  </r>
  <r>
    <x v="18"/>
    <s v="02-02-01-004-004"/>
    <s v="02-02-01-004-004-02"/>
    <s v="Materiales y suministros - Máquinas herramientas y sus partes, piezas y accesorios"/>
    <s v="PUNTA DE REEMPLAZO PARA ASPIRADORES DE SOLDADURA YA476A "/>
    <n v="23271706"/>
    <s v="MÍNIMA CUANTÍA"/>
    <n v="5"/>
    <n v="4"/>
    <n v="10"/>
    <n v="6"/>
    <n v="1113840"/>
    <s v="UNIDAD"/>
    <s v="NO SOLICITADAS"/>
  </r>
  <r>
    <x v="18"/>
    <s v="02-02-01-004-004"/>
    <s v="02-02-01-004-004-02"/>
    <s v="Materiales y suministros - Máquinas herramientas y sus partes, piezas y accesorios"/>
    <s v="PIN SAFETY ALKAN REF"/>
    <n v="31163220"/>
    <s v="MÍNIMA CUANTÍA"/>
    <n v="5"/>
    <n v="4"/>
    <n v="10"/>
    <n v="3"/>
    <n v="3994830"/>
    <s v="UNIDAD"/>
    <s v="NO SOLICITADAS"/>
  </r>
  <r>
    <x v="18"/>
    <s v="02-02-01-004-004"/>
    <s v="02-02-01-004-004-02"/>
    <s v="Materiales y suministros - Máquinas herramientas y sus partes, piezas y accesorios"/>
    <s v="COLECTOR PARA LAVADO DE PARTES "/>
    <n v="47121805"/>
    <s v="SELECCIÓN ABREVIADA MENOR CUANTÍA"/>
    <n v="6"/>
    <n v="4"/>
    <n v="10"/>
    <n v="1"/>
    <n v="8214273.6899999995"/>
    <s v="UNIDAD"/>
    <s v="NO SOLICITADAS"/>
  </r>
  <r>
    <x v="18"/>
    <s v="02-02-01-004-004"/>
    <s v="02-02-01-004-004-02"/>
    <s v="Materiales y suministros - Máquinas herramientas y sus partes, piezas y accesorios"/>
    <s v="HOJA DE SIERRA PARA CORTE 1/4&quot; X 14/18VT BI-METAL BLADE"/>
    <n v="23242112"/>
    <s v="SELECCIÓN ABREVIADA MENOR CUANTÍA"/>
    <n v="6"/>
    <n v="4"/>
    <n v="10"/>
    <n v="4"/>
    <n v="3337355"/>
    <s v="UNIDAD"/>
    <s v="NO SOLICITADAS"/>
  </r>
  <r>
    <x v="18"/>
    <s v="02-02-01-004-004"/>
    <s v="02-02-01-004-004-02"/>
    <s v="Materiales y suministros - Máquinas herramientas y sus partes, piezas y accesorios"/>
    <s v="PISTOLA DOBLE CALAFETEO"/>
    <n v="27112714"/>
    <s v="SELECCIÓN ABREVIADA - ACUERDO MARCO"/>
    <n v="6"/>
    <n v="4"/>
    <n v="10"/>
    <n v="1"/>
    <n v="120000"/>
    <s v="UNIDAD"/>
    <s v="NO SOLICITADAS"/>
  </r>
  <r>
    <x v="18"/>
    <s v="02-02-01-004-004"/>
    <s v="02-02-01-004-004-02"/>
    <s v="Materiales y suministros - Máquinas herramientas y sus partes, piezas y accesorios"/>
    <s v="AEROGRAFO METALICO DE GRAVEDAD INDUSTRIAL 600 CC /ALTA PRESION (PAQUETE)"/>
    <n v="31211908"/>
    <s v="SELECCIÓN ABREVIADA - ACUERDO MARCO"/>
    <n v="6"/>
    <n v="4"/>
    <n v="10"/>
    <n v="5"/>
    <n v="525000"/>
    <s v="UNIDAD"/>
    <s v="NO SOLICITADAS"/>
  </r>
  <r>
    <x v="18"/>
    <s v="02-02-01-004-004"/>
    <s v="02-02-01-004-004-02"/>
    <s v="Materiales y suministros - Máquinas herramientas y sus partes, piezas y accesorios"/>
    <s v="PISTOLA CALAFATEO ACERO DE 9&quot;"/>
    <n v="27112714"/>
    <s v="SELECCIÓN ABREVIADA - ACUERDO MARCO"/>
    <n v="6"/>
    <n v="4"/>
    <n v="10"/>
    <n v="2"/>
    <n v="36000"/>
    <s v="UNIDAD"/>
    <s v="NO SOLICITADAS"/>
  </r>
  <r>
    <x v="18"/>
    <s v="02-02-01-004-005"/>
    <s v="02-02-01-004-005-02"/>
    <s v="Materiales y suministros - Maquinaria de informática y sus partes, piezas y accesorios"/>
    <s v="TARJETA MICROSD 128GB"/>
    <n v="43202005"/>
    <s v="MÍNIMA CUANTÍA"/>
    <n v="8"/>
    <n v="3"/>
    <n v="16"/>
    <n v="3"/>
    <n v="269970"/>
    <s v="UNIDAD"/>
    <s v="NO SOLICITADAS"/>
  </r>
  <r>
    <x v="18"/>
    <s v="02-02-01-004-006"/>
    <s v="02-02-01-004-006-02"/>
    <s v="Materiales y suministros - Aparatos de control eléctrico y distribución de electricidad y sus partes y piezas"/>
    <s v="CAJA PARA MEDIDOR DE ENERGIA"/>
    <n v="39121402"/>
    <s v="MÍNIMA CUANTÍA"/>
    <n v="4"/>
    <n v="8"/>
    <n v="10"/>
    <n v="3"/>
    <n v="118077.75"/>
    <s v="UNIDAD"/>
    <s v="NO SOLICITADAS"/>
  </r>
  <r>
    <x v="18"/>
    <s v="02-02-01-004-006"/>
    <s v="02-02-01-004-006-02"/>
    <s v="Materiales y suministros - Aparatos de control eléctrico y distribución de electricidad y sus partes y piezas"/>
    <s v="CLAVIJA CAUCHO POLO A TIERRA DE 15AMP"/>
    <n v="39121402"/>
    <s v="MÍNIMA CUANTÍA"/>
    <n v="4"/>
    <n v="8"/>
    <n v="10"/>
    <n v="5"/>
    <n v="29006.25"/>
    <s v="UNIDAD"/>
    <s v="NO SOLICITADAS"/>
  </r>
  <r>
    <x v="18"/>
    <s v="02-02-01-004-006"/>
    <s v="02-02-01-004-006-02"/>
    <s v="Materiales y suministros - Aparatos de control eléctrico y distribución de electricidad y sus partes y piezas"/>
    <s v="CLAVIJA SENCILLA DE 15 AMP"/>
    <n v="39121402"/>
    <s v="MÍNIMA CUANTÍA"/>
    <n v="4"/>
    <n v="8"/>
    <n v="10"/>
    <n v="5"/>
    <n v="14280"/>
    <s v="UNIDAD"/>
    <s v="NO SOLICITADAS"/>
  </r>
  <r>
    <x v="18"/>
    <s v="02-02-01-004-006"/>
    <s v="02-02-01-004-006-02"/>
    <s v="Materiales y suministros - Aparatos de control eléctrico y distribución de electricidad y sus partes y piezas"/>
    <s v="COMPROBADOR ELECTRICO"/>
    <n v="41111900"/>
    <s v="MÍNIMA CUANTÍA"/>
    <n v="4"/>
    <n v="8"/>
    <n v="10"/>
    <n v="1"/>
    <n v="107100"/>
    <s v="UNIDAD"/>
    <s v="NO SOLICITADAS"/>
  </r>
  <r>
    <x v="18"/>
    <s v="02-02-01-004-006"/>
    <s v="02-02-01-004-006-02"/>
    <s v="Materiales y suministros - Aparatos de control eléctrico y distribución de electricidad y sus partes y piezas"/>
    <s v="FOTOCELDA DE 1000W"/>
    <n v="39122238"/>
    <s v="MÍNIMA CUANTÍA"/>
    <n v="4"/>
    <n v="8"/>
    <n v="10"/>
    <n v="5"/>
    <n v="236512.5"/>
    <s v="UNIDAD"/>
    <s v="NO SOLICITADAS"/>
  </r>
  <r>
    <x v="18"/>
    <s v="02-02-01-004-006"/>
    <s v="02-02-01-004-006-02"/>
    <s v="Materiales y suministros - Aparatos de control eléctrico y distribución de electricidad y sus partes y piezas"/>
    <s v="INTERRUPTOR CONMUTABLE SENCILLO"/>
    <n v="39121600"/>
    <s v="MÍNIMA CUANTÍA"/>
    <n v="4"/>
    <n v="8"/>
    <n v="10"/>
    <n v="1"/>
    <n v="15975.75"/>
    <s v="UNIDAD"/>
    <s v="NO SOLICITADAS"/>
  </r>
  <r>
    <x v="18"/>
    <s v="02-02-01-004-006"/>
    <s v="02-02-01-004-006-02"/>
    <s v="Materiales y suministros - Aparatos de control eléctrico y distribución de electricidad y sus partes y piezas"/>
    <s v="INTERRUPTOR DOBLE"/>
    <n v="39121600"/>
    <s v="MÍNIMA CUANTÍA"/>
    <n v="4"/>
    <n v="8"/>
    <n v="10"/>
    <n v="1"/>
    <n v="19902.75"/>
    <s v="UNIDAD"/>
    <s v="NO SOLICITADAS"/>
  </r>
  <r>
    <x v="18"/>
    <s v="02-02-01-004-006"/>
    <s v="02-02-01-004-006-02"/>
    <s v="Materiales y suministros - Aparatos de control eléctrico y distribución de electricidad y sus partes y piezas"/>
    <s v="INTERRUPTOR SENCILLO"/>
    <n v="39121600"/>
    <s v="MÍNIMA CUANTÍA"/>
    <n v="4"/>
    <n v="8"/>
    <n v="10"/>
    <n v="1"/>
    <n v="5533.5"/>
    <s v="UNIDAD"/>
    <s v="NO SOLICITADAS"/>
  </r>
  <r>
    <x v="18"/>
    <s v="02-02-01-004-006"/>
    <s v="02-02-01-004-006-02"/>
    <s v="Materiales y suministros - Aparatos de control eléctrico y distribución de electricidad y sus partes y piezas"/>
    <s v="TAPA BLANCA PARA TOMA DOBLE "/>
    <n v="40172408"/>
    <s v="MÍNIMA CUANTÍA"/>
    <n v="4"/>
    <n v="8"/>
    <n v="10"/>
    <n v="10"/>
    <n v="19635"/>
    <s v="UNIDAD"/>
    <s v="NO SOLICITADAS"/>
  </r>
  <r>
    <x v="18"/>
    <s v="02-02-01-004-006"/>
    <s v="02-02-01-004-006-02"/>
    <s v="Materiales y suministros - Aparatos de control eléctrico y distribución de electricidad y sus partes y piezas"/>
    <s v="TAPA LISA PVC 2x4"/>
    <n v="40172408"/>
    <s v="MÍNIMA CUANTÍA"/>
    <n v="4"/>
    <n v="8"/>
    <n v="10"/>
    <n v="10"/>
    <n v="21420"/>
    <s v="UNIDAD"/>
    <s v="NO SOLICITADAS"/>
  </r>
  <r>
    <x v="18"/>
    <s v="02-02-01-004-006"/>
    <s v="02-02-01-004-006-02"/>
    <s v="Materiales y suministros - Aparatos de control eléctrico y distribución de electricidad y sus partes y piezas"/>
    <s v="TAPA LISA PVC 4x4"/>
    <n v="40172408"/>
    <s v="MÍNIMA CUANTÍA"/>
    <n v="4"/>
    <n v="8"/>
    <n v="10"/>
    <n v="11"/>
    <n v="31416"/>
    <s v="UNIDAD"/>
    <s v="NO SOLICITADAS"/>
  </r>
  <r>
    <x v="18"/>
    <s v="02-02-01-004-006"/>
    <s v="02-02-01-004-006-02"/>
    <s v="Materiales y suministros - Aparatos de control eléctrico y distribución de electricidad y sus partes y piezas"/>
    <s v="TAPAS PVC REDONDAS"/>
    <n v="40172408"/>
    <s v="MÍNIMA CUANTÍA"/>
    <n v="4"/>
    <n v="8"/>
    <n v="10"/>
    <n v="5"/>
    <n v="12495"/>
    <s v="UNIDAD"/>
    <s v="NO SOLICITADAS"/>
  </r>
  <r>
    <x v="18"/>
    <s v="02-02-01-004-006"/>
    <s v="02-02-01-004-006-02"/>
    <s v="Materiales y suministros - Aparatos de control eléctrico y distribución de electricidad y sus partes y piezas"/>
    <s v="TOMA DOBLE 15 AMP 120 V"/>
    <n v="39121402"/>
    <s v="MÍNIMA CUANTÍA"/>
    <n v="4"/>
    <n v="8"/>
    <n v="10"/>
    <n v="10"/>
    <n v="38377.5"/>
    <s v="UNIDAD"/>
    <s v="NO SOLICITADAS"/>
  </r>
  <r>
    <x v="18"/>
    <s v="02-02-01-004-006"/>
    <s v="02-02-01-004-006-02"/>
    <s v="Materiales y suministros - Aparatos de control eléctrico y distribución de electricidad y sus partes y piezas"/>
    <s v="TOMA DOBLE DE SOBREPONER"/>
    <n v="39121402"/>
    <s v="MÍNIMA CUANTÍA"/>
    <n v="4"/>
    <n v="8"/>
    <n v="10"/>
    <n v="2"/>
    <n v="23205"/>
    <s v="UNIDAD"/>
    <s v="NO SOLICITADAS"/>
  </r>
  <r>
    <x v="18"/>
    <s v="02-02-01-004-006"/>
    <s v="02-02-01-004-006-02"/>
    <s v="Materiales y suministros - Aparatos de control eléctrico y distribución de electricidad y sus partes y piezas"/>
    <s v="TOMA ELECTRICA DOBLE CON POLO A TIERRA"/>
    <n v="39121402"/>
    <s v="MÍNIMA CUANTÍA"/>
    <n v="4"/>
    <n v="8"/>
    <n v="10"/>
    <n v="11"/>
    <n v="139408.5"/>
    <s v="UNIDAD"/>
    <s v="NO SOLICITADAS"/>
  </r>
  <r>
    <x v="18"/>
    <s v="02-02-01-004-006"/>
    <s v="02-02-01-004-006-02"/>
    <s v="Materiales y suministros - Aparatos de control eléctrico y distribución de electricidad y sus partes y piezas"/>
    <s v="TOMAS 3 x 50 DE SOBREPONER"/>
    <n v="39121402"/>
    <s v="MÍNIMA CUANTÍA"/>
    <n v="4"/>
    <n v="8"/>
    <n v="10"/>
    <n v="2"/>
    <n v="27310.5"/>
    <s v="UNIDAD"/>
    <s v="NO SOLICITADAS"/>
  </r>
  <r>
    <x v="18"/>
    <s v="02-02-01-004-006"/>
    <s v="02-02-01-004-006-02"/>
    <s v="Materiales y suministros - Aparatos de control eléctrico y distribución de electricidad y sus partes y piezas"/>
    <s v="MOUNTING PLATE REFERENCIA P/N TC92"/>
    <n v="39121701"/>
    <s v="SELECCIÓN ABREVIADA SUBASTA INVERSA (NO DISPONIBLE)"/>
    <n v="3"/>
    <n v="6"/>
    <n v="10"/>
    <n v="7"/>
    <n v="1678495"/>
    <s v="UNIDAD"/>
    <s v="NO SOLICITADAS"/>
  </r>
  <r>
    <x v="18"/>
    <s v="02-02-01-004-006"/>
    <s v="02-02-01-004-006-02"/>
    <s v="Materiales y suministros - Aparatos de control eléctrico y distribución de electricidad y sus partes y piezas"/>
    <s v="HIGH PRESSURE CONECTOR"/>
    <n v="39121438"/>
    <s v="SELECCIÓN ABREVIADA SUBASTA INVERSA (NO DISPONIBLE)"/>
    <n v="3"/>
    <n v="6"/>
    <n v="10"/>
    <n v="5"/>
    <n v="3509905"/>
    <s v="UNIDAD"/>
    <s v="NO SOLICITADAS"/>
  </r>
  <r>
    <x v="18"/>
    <s v="02-02-01-004-006"/>
    <s v="02-02-01-004-006-02"/>
    <s v="Materiales y suministros - Aparatos de control eléctrico y distribución de electricidad y sus partes y piezas"/>
    <s v="TERMOENCOGIBLE DE 1.5MM TRANSPARENTE"/>
    <n v="24141510"/>
    <s v="SELECCIÓN ABREVIADA SUBASTA INVERSA (NO DISPONIBLE)"/>
    <n v="3"/>
    <n v="6"/>
    <n v="10"/>
    <n v="2"/>
    <n v="4760"/>
    <s v="METRO"/>
    <s v="NO SOLICITADAS"/>
  </r>
  <r>
    <x v="18"/>
    <s v="02-02-01-004-006"/>
    <s v="02-02-01-004-006-02"/>
    <s v="Materiales y suministros - Aparatos de control eléctrico y distribución de electricidad y sus partes y piezas"/>
    <s v="TERMOENCOGIBLE DE 3MM REFERENCIA TT3 , NEGRO"/>
    <n v="24141510"/>
    <s v="SELECCIÓN ABREVIADA SUBASTA INVERSA (NO DISPONIBLE)"/>
    <n v="3"/>
    <n v="6"/>
    <n v="10"/>
    <n v="3"/>
    <n v="8211"/>
    <s v="METRO"/>
    <s v="NO SOLICITADAS"/>
  </r>
  <r>
    <x v="18"/>
    <s v="02-02-01-004-006"/>
    <s v="02-02-01-004-006-02"/>
    <s v="Materiales y suministros - Aparatos de control eléctrico y distribución de electricidad y sus partes y piezas"/>
    <s v="TERMOENCOGIBLE DE 4MM REFERENCIA TT4B, BLANCO"/>
    <n v="24141510"/>
    <s v="SELECCIÓN ABREVIADA SUBASTA INVERSA (NO DISPONIBLE)"/>
    <n v="3"/>
    <n v="6"/>
    <n v="10"/>
    <n v="3"/>
    <n v="9282"/>
    <s v="METRO"/>
    <s v="NO SOLICITADAS"/>
  </r>
  <r>
    <x v="18"/>
    <s v="02-02-01-004-006"/>
    <s v="02-02-01-004-006-02"/>
    <s v="Materiales y suministros - Aparatos de control eléctrico y distribución de electricidad y sus partes y piezas"/>
    <s v="TERMOENCOGIBLE DE 5MM REFERENCIA TT5 , NEGRO"/>
    <n v="24141510"/>
    <s v="SELECCIÓN ABREVIADA SUBASTA INVERSA (NO DISPONIBLE)"/>
    <n v="3"/>
    <n v="6"/>
    <n v="10"/>
    <n v="3"/>
    <n v="8925"/>
    <s v="METRO"/>
    <s v="NO SOLICITADAS"/>
  </r>
  <r>
    <x v="18"/>
    <s v="02-02-01-004-006"/>
    <s v="02-02-01-004-006-02"/>
    <s v="Materiales y suministros - Aparatos de control eléctrico y distribución de electricidad y sus partes y piezas"/>
    <s v="TERMOENCOGIBLE DE 12MM REFERENCIA TT12, NEGRO"/>
    <n v="24141510"/>
    <s v="SELECCIÓN ABREVIADA SUBASTA INVERSA (NO DISPONIBLE)"/>
    <n v="3"/>
    <n v="6"/>
    <n v="10"/>
    <n v="3"/>
    <n v="10353"/>
    <s v="METRO"/>
    <s v="NO SOLICITADAS"/>
  </r>
  <r>
    <x v="18"/>
    <s v="02-02-01-004-006"/>
    <s v="02-02-01-004-006-02"/>
    <s v="Materiales y suministros - Aparatos de control eléctrico y distribución de electricidad y sus partes y piezas"/>
    <s v="TERMOENCOGIBLE DE 15MM REFERENCIA TT15 , NEGRO"/>
    <n v="24141510"/>
    <s v="SELECCIÓN ABREVIADA SUBASTA INVERSA (NO DISPONIBLE)"/>
    <n v="3"/>
    <n v="6"/>
    <n v="10"/>
    <n v="3"/>
    <n v="11781"/>
    <s v="METRO"/>
    <s v="NO SOLICITADAS"/>
  </r>
  <r>
    <x v="18"/>
    <s v="02-02-01-004-006"/>
    <s v="02-02-01-004-006-02"/>
    <s v="Materiales y suministros - Aparatos de control eléctrico y distribución de electricidad y sus partes y piezas"/>
    <s v="TERMOENCOGIBLE DE 20MM REFERENCIA TT20,  NEGRO"/>
    <n v="24141510"/>
    <s v="SELECCIÓN ABREVIADA SUBASTA INVERSA (NO DISPONIBLE)"/>
    <n v="3"/>
    <n v="6"/>
    <n v="10"/>
    <n v="3"/>
    <n v="14637"/>
    <s v="METRO"/>
    <s v="NO SOLICITADAS"/>
  </r>
  <r>
    <x v="18"/>
    <s v="02-02-01-004-006"/>
    <s v="02-02-01-004-006-02"/>
    <s v="Materiales y suministros - Aparatos de control eléctrico y distribución de electricidad y sus partes y piezas"/>
    <s v="TERMOENCOGIBLE DE 25MM REFERENCIA TT25, NEGRO"/>
    <n v="24141510"/>
    <s v="SELECCIÓN ABREVIADA SUBASTA INVERSA (NO DISPONIBLE)"/>
    <n v="3"/>
    <n v="6"/>
    <n v="10"/>
    <n v="3"/>
    <n v="16422"/>
    <s v="METRO"/>
    <s v="NO SOLICITADAS"/>
  </r>
  <r>
    <x v="18"/>
    <s v="02-02-01-004-006"/>
    <s v="02-02-01-004-006-02"/>
    <s v="Materiales y suministros - Aparatos de control eléctrico y distribución de electricidad y sus partes y piezas"/>
    <s v="CONECTOR CABLE COAXIAL REFERENCIA P/N 372-2519-100"/>
    <n v="39121448"/>
    <s v="SELECCIÓN ABREVIADA SUBASTA INVERSA (NO DISPONIBLE)"/>
    <n v="3"/>
    <n v="6"/>
    <n v="10"/>
    <n v="3"/>
    <n v="104958"/>
    <s v="UNIDAD"/>
    <s v="NO SOLICITADAS"/>
  </r>
  <r>
    <x v="18"/>
    <s v="02-02-01-004-006"/>
    <s v="02-02-01-004-006-02"/>
    <s v="Materiales y suministros - Aparatos de control eléctrico y distribución de electricidad y sus partes y piezas"/>
    <s v="CONECTOR RECTO TNC REFERENCIA P/N M39012/26-0011"/>
    <n v="39121448"/>
    <s v="SELECCIÓN ABREVIADA SUBASTA INVERSA (NO DISPONIBLE)"/>
    <n v="3"/>
    <n v="6"/>
    <n v="10"/>
    <n v="6"/>
    <n v="1259496"/>
    <s v="UNIDAD"/>
    <s v="NO SOLICITADAS"/>
  </r>
  <r>
    <x v="18"/>
    <s v="02-02-01-004-006"/>
    <s v="02-02-01-004-006-02"/>
    <s v="Materiales y suministros - Aparatos de control eléctrico y distribución de electricidad y sus partes y piezas"/>
    <s v="CONECTOR RECTO BNC RF REFERENCIA P/N M39012/16-0014"/>
    <n v="39121448"/>
    <s v="SELECCIÓN ABREVIADA SUBASTA INVERSA (NO DISPONIBLE)"/>
    <n v="3"/>
    <n v="6"/>
    <n v="10"/>
    <n v="6"/>
    <n v="269892"/>
    <s v="UNIDAD"/>
    <s v="NO SOLICITADAS"/>
  </r>
  <r>
    <x v="18"/>
    <s v="02-02-01-004-006"/>
    <s v="02-02-01-004-006-02"/>
    <s v="Materiales y suministros - Aparatos de control eléctrico y distribución de electricidad y sus partes y piezas"/>
    <s v="BNC ANGLE PLUG REFERENCIA P/N M39012/20-0007 NSN 5935-00-165-3365"/>
    <n v="27111704"/>
    <s v="SELECCIÓN ABREVIADA SUBASTA INVERSA (NO DISPONIBLE)"/>
    <n v="3"/>
    <n v="6"/>
    <n v="10"/>
    <n v="3"/>
    <n v="713643"/>
    <s v="UNIDAD"/>
    <s v="NO SOLICITADAS"/>
  </r>
  <r>
    <x v="18"/>
    <s v="02-02-01-004-006"/>
    <s v="02-02-01-004-006-02"/>
    <s v="Materiales y suministros - Aparatos de control eléctrico y distribución de electricidad y sus partes y piezas"/>
    <s v="FUSIBLE DE VIDRIO, CAPACIDAD: 0.5A, REF .5AC"/>
    <n v="39121600"/>
    <s v="SELECCIÓN ABREVIADA SUBASTA INVERSA (NO DISPONIBLE)"/>
    <n v="3"/>
    <n v="6"/>
    <n v="10"/>
    <n v="3"/>
    <n v="13209"/>
    <s v="UNIDAD"/>
    <s v="NO SOLICITADAS"/>
  </r>
  <r>
    <x v="18"/>
    <s v="02-02-01-004-006"/>
    <s v="02-02-01-004-006-02"/>
    <s v="Materiales y suministros - Aparatos de control eléctrico y distribución de electricidad y sus partes y piezas"/>
    <s v="FUSIBLE DE VIDRIO, CAPACIDAD: 1.5A, REF 1.5AL"/>
    <n v="39121600"/>
    <s v="SELECCIÓN ABREVIADA SUBASTA INVERSA (NO DISPONIBLE)"/>
    <n v="3"/>
    <n v="6"/>
    <n v="10"/>
    <n v="3"/>
    <n v="13209"/>
    <s v="UNIDAD"/>
    <s v="NO SOLICITADAS"/>
  </r>
  <r>
    <x v="18"/>
    <s v="02-02-01-004-006"/>
    <s v="02-02-01-004-006-02"/>
    <s v="Materiales y suministros - Aparatos de control eléctrico y distribución de electricidad y sus partes y piezas"/>
    <s v="FUSIBLE DE VIDRIO, CORRIENTE: 3A , REF 3AL "/>
    <n v="39121600"/>
    <s v="SELECCIÓN ABREVIADA SUBASTA INVERSA (NO DISPONIBLE)"/>
    <n v="3"/>
    <n v="6"/>
    <n v="10"/>
    <n v="3"/>
    <n v="13209"/>
    <s v="UNIDAD"/>
    <s v="NO SOLICITADAS"/>
  </r>
  <r>
    <x v="18"/>
    <s v="02-02-01-004-006"/>
    <s v="02-02-01-004-006-02"/>
    <s v="Materiales y suministros - Aparatos de control eléctrico y distribución de electricidad y sus partes y piezas"/>
    <s v="FUSIBLE DE VIDRIO, CAPACIDAD: 10A, REF 10AL"/>
    <n v="39121600"/>
    <s v="SELECCIÓN ABREVIADA SUBASTA INVERSA (NO DISPONIBLE)"/>
    <n v="3"/>
    <n v="6"/>
    <n v="10"/>
    <n v="3"/>
    <n v="16422"/>
    <s v="UNIDAD"/>
    <s v="NO SOLICITADAS"/>
  </r>
  <r>
    <x v="18"/>
    <s v="02-02-01-004-006"/>
    <s v="02-02-01-004-006-02"/>
    <s v="Materiales y suministros - Aparatos de control eléctrico y distribución de electricidad y sus partes y piezas"/>
    <s v="CONECTOR 44 PINES HEMBRAS REFERENCIA DD44F100 CON PINES"/>
    <n v="31163100"/>
    <s v="SELECCIÓN ABREVIADA SUBASTA INVERSA (NO DISPONIBLE)"/>
    <n v="3"/>
    <n v="6"/>
    <n v="10"/>
    <n v="3"/>
    <n v="1049937"/>
    <s v="UNIDAD"/>
    <s v="NO SOLICITADAS"/>
  </r>
  <r>
    <x v="18"/>
    <s v="02-02-01-004-006"/>
    <s v="02-02-01-004-006-02"/>
    <s v="Materiales y suministros - Aparatos de control eléctrico y distribución de electricidad y sus partes y piezas"/>
    <s v="CONNECTOR PLUG"/>
    <n v="39121448"/>
    <s v="SELECCIÓN ABREVIADA SUBASTA INVERSA (NO DISPONIBLE)"/>
    <n v="3"/>
    <n v="6"/>
    <n v="10"/>
    <n v="4"/>
    <n v="2399516"/>
    <s v="UNIDAD"/>
    <s v="NO SOLICITADAS"/>
  </r>
  <r>
    <x v="18"/>
    <s v="02-02-01-004-006"/>
    <s v="02-02-01-004-006-02"/>
    <s v="Materiales y suministros - Aparatos de control eléctrico y distribución de electricidad y sus partes y piezas"/>
    <s v="DELTA CONECTOR CON PUNTO DE CONEXIÓN CON CIERRE"/>
    <n v="46182304"/>
    <s v="SELECCIÓN ABREVIADA SUBASTA INVERSA (NO DISPONIBLE)"/>
    <n v="3"/>
    <n v="6"/>
    <n v="10"/>
    <n v="3"/>
    <n v="674730"/>
    <s v="UNIDAD"/>
    <s v="NO SOLICITADAS"/>
  </r>
  <r>
    <x v="18"/>
    <s v="02-02-01-004-006"/>
    <s v="02-02-01-004-006-02"/>
    <s v="Materiales y suministros - Aparatos de control eléctrico y distribución de electricidad y sus partes y piezas"/>
    <s v="CONECTOR P/N M83723/86W2025N"/>
    <n v="31163100"/>
    <s v="SELECCIÓN ABREVIADA SUBASTA INVERSA (NO DISPONIBLE)"/>
    <n v="3"/>
    <n v="6"/>
    <n v="10"/>
    <n v="7"/>
    <n v="4549846"/>
    <s v="UNIDAD"/>
    <s v="NO SOLICITADAS"/>
  </r>
  <r>
    <x v="18"/>
    <s v="02-02-01-004-006"/>
    <s v="02-02-01-004-006-02"/>
    <s v="Materiales y suministros - Aparatos de control eléctrico y distribución de electricidad y sus partes y piezas"/>
    <s v="CONECTOR P/N D3899/26WG11SN"/>
    <n v="31163100"/>
    <s v="SELECCIÓN ABREVIADA SUBASTA INVERSA (NO DISPONIBLE)"/>
    <n v="3"/>
    <n v="6"/>
    <n v="10"/>
    <n v="7"/>
    <n v="3149573"/>
    <s v="UNIDAD"/>
    <s v="NO SOLICITADAS"/>
  </r>
  <r>
    <x v="18"/>
    <s v="02-02-01-004-006"/>
    <s v="02-02-01-004-006-02"/>
    <s v="Materiales y suministros - Aparatos de control eléctrico y distribución de electricidad y sus partes y piezas"/>
    <s v="TOMA CORRIENTE DOBLE "/>
    <n v="39121402"/>
    <s v="SELECCIÓN ABREVIADA - ACUERDO MARCO"/>
    <n v="6"/>
    <n v="4"/>
    <n v="10"/>
    <n v="23"/>
    <n v="96600"/>
    <s v="UNIDAD"/>
    <s v="NO SOLICITADAS"/>
  </r>
  <r>
    <x v="18"/>
    <s v="02-02-01-004-006"/>
    <s v="02-02-01-004-006-02"/>
    <s v="Materiales y suministros - Aparatos de control eléctrico y distribución de electricidad y sus partes y piezas"/>
    <s v="SENSORES DE MOVIMIENTO TIPO INTERRUPTOR"/>
    <n v="41111926"/>
    <s v="SELECCIÓN ABREVIADA - ACUERDO MARCO"/>
    <n v="6"/>
    <n v="4"/>
    <n v="10"/>
    <n v="15"/>
    <n v="292500"/>
    <s v="UNIDAD"/>
    <s v="NO SOLICITADAS"/>
  </r>
  <r>
    <x v="18"/>
    <s v="02-02-01-004-006"/>
    <s v="02-02-01-004-006-02"/>
    <s v="Materiales y suministros - Aparatos de control eléctrico y distribución de electricidad y sus partes y piezas"/>
    <s v="INTERRUPTOR SENCILLO"/>
    <n v="39121600"/>
    <s v="SELECCIÓN ABREVIADA - ACUERDO MARCO"/>
    <n v="6"/>
    <n v="4"/>
    <n v="10"/>
    <n v="12"/>
    <n v="72000"/>
    <s v="UNIDAD"/>
    <s v="NO SOLICITADAS"/>
  </r>
  <r>
    <x v="18"/>
    <s v="02-02-01-004-006"/>
    <s v="02-02-01-004-006-02"/>
    <s v="Materiales y suministros - Aparatos de control eléctrico y distribución de electricidad y sus partes y piezas"/>
    <s v="INTERRUPTO SENCILLO CONMUTABLE"/>
    <n v="39121600"/>
    <s v="SELECCIÓN ABREVIADA - ACUERDO MARCO"/>
    <n v="6"/>
    <n v="4"/>
    <n v="10"/>
    <n v="10"/>
    <n v="149000"/>
    <s v="UNIDAD"/>
    <s v="NO SOLICITADAS"/>
  </r>
  <r>
    <x v="18"/>
    <s v="02-02-01-004-006"/>
    <s v="02-02-01-004-006-02"/>
    <s v="Materiales y suministros - Aparatos de control eléctrico y distribución de electricidad y sus partes y piezas"/>
    <s v="INTERRUPTOR DOBLE CONMUTABLE X 12 "/>
    <n v="39121600"/>
    <s v="SELECCIÓN ABREVIADA - ACUERDO MARCO"/>
    <n v="6"/>
    <n v="4"/>
    <n v="10"/>
    <n v="1"/>
    <n v="149999.89000000001"/>
    <s v="UNIDAD"/>
    <s v="NO SOLICITADAS"/>
  </r>
  <r>
    <x v="18"/>
    <s v="02-02-01-004-006"/>
    <s v="02-02-01-004-006-02"/>
    <s v="Materiales y suministros - Aparatos de control eléctrico y distribución de electricidad y sus partes y piezas"/>
    <s v="INTERUPTOR TRIPLE CONMUTABLE X 12 "/>
    <n v="39121600"/>
    <s v="SELECCIÓN ABREVIADA - ACUERDO MARCO"/>
    <n v="6"/>
    <n v="4"/>
    <n v="10"/>
    <n v="1"/>
    <n v="200000"/>
    <s v="UNIDAD"/>
    <s v="NO SOLICITADAS"/>
  </r>
  <r>
    <x v="18"/>
    <s v="02-02-01-004-006"/>
    <s v="02-02-01-004-006-02"/>
    <s v="Materiales y suministros - Aparatos de control eléctrico y distribución de electricidad y sus partes y piezas"/>
    <s v="TACO 1 POLO 20 AMP ENCHUFE X 6 UNIDADES"/>
    <s v="39121601 "/>
    <s v="SELECCIÓN ABREVIADA - ACUERDO MARCO"/>
    <n v="6"/>
    <n v="4"/>
    <n v="10"/>
    <n v="1"/>
    <n v="57600"/>
    <s v="UNIDAD"/>
    <s v="NO SOLICITADAS"/>
  </r>
  <r>
    <x v="18"/>
    <s v="02-02-01-004-006"/>
    <s v="02-02-01-004-006-02"/>
    <s v="Materiales y suministros - Aparatos de control eléctrico y distribución de electricidad y sus partes y piezas"/>
    <s v="TACO 1 POLO 30 AMP ENCHUFE X 6 UNIDADES"/>
    <s v="39121601 "/>
    <s v="SELECCIÓN ABREVIADA - ACUERDO MARCO"/>
    <n v="6"/>
    <n v="4"/>
    <n v="10"/>
    <n v="1"/>
    <n v="57600"/>
    <s v="UNIDAD"/>
    <s v="NO SOLICITADAS"/>
  </r>
  <r>
    <x v="18"/>
    <s v="02-02-01-004-006"/>
    <s v="02-02-01-004-006-02"/>
    <s v="Materiales y suministros - Aparatos de control eléctrico y distribución de electricidad y sus partes y piezas"/>
    <s v="TACO 1 POLO 40 AMP ENCHUFE X 6 UNIDADES"/>
    <s v="39121601 "/>
    <s v="SELECCIÓN ABREVIADA - ACUERDO MARCO"/>
    <n v="6"/>
    <n v="4"/>
    <n v="10"/>
    <n v="1"/>
    <n v="57600"/>
    <s v="UNIDAD"/>
    <s v="NO SOLICITADAS"/>
  </r>
  <r>
    <x v="18"/>
    <s v="02-02-01-004-006"/>
    <s v="02-02-01-004-006-02"/>
    <s v="Materiales y suministros - Aparatos de control eléctrico y distribución de electricidad y sus partes y piezas"/>
    <s v="BASE PARA FOTOCELDA"/>
    <n v="39121701"/>
    <s v="SELECCIÓN ABREVIADA - ACUERDO MARCO"/>
    <n v="6"/>
    <n v="4"/>
    <n v="10"/>
    <n v="5"/>
    <n v="135000"/>
    <s v="UNIDAD"/>
    <s v="NO SOLICITADAS"/>
  </r>
  <r>
    <x v="18"/>
    <s v="02-02-01-004-006"/>
    <s v="02-02-01-004-006-02"/>
    <s v="Materiales y suministros - Aparatos de control eléctrico y distribución de electricidad y sus partes y piezas"/>
    <s v="SOCKET BIPOLAR 2*20"/>
    <n v="39101800"/>
    <s v="SELECCIÓN ABREVIADA - ACUERDO MARCO"/>
    <n v="6"/>
    <n v="4"/>
    <n v="10"/>
    <n v="50"/>
    <n v="74500"/>
    <s v="UNIDAD"/>
    <s v="NO SOLICITADAS"/>
  </r>
  <r>
    <x v="18"/>
    <s v="02-02-01-004-006"/>
    <s v="02-02-01-004-006-02"/>
    <s v="Materiales y suministros - Aparatos de control eléctrico y distribución de electricidad y sus partes y piezas"/>
    <s v="SOCKET BIPOLAR 2*30"/>
    <n v="39101800"/>
    <s v="SELECCIÓN ABREVIADA - ACUERDO MARCO"/>
    <n v="6"/>
    <n v="4"/>
    <n v="10"/>
    <n v="50"/>
    <n v="99500"/>
    <s v="UNIDAD"/>
    <s v="NO SOLICITADAS"/>
  </r>
  <r>
    <x v="18"/>
    <s v="02-02-01-004-006"/>
    <s v="02-02-01-004-006-02"/>
    <s v="Materiales y suministros - Aparatos de control eléctrico y distribución de electricidad y sus partes y piezas"/>
    <s v="SOCKET BIPOLAR 2*40 "/>
    <n v="39101800"/>
    <s v="SELECCIÓN ABREVIADA - ACUERDO MARCO"/>
    <n v="6"/>
    <n v="4"/>
    <n v="10"/>
    <n v="50"/>
    <n v="139500"/>
    <s v="UNIDAD"/>
    <s v="NO SOLICITADAS"/>
  </r>
  <r>
    <x v="18"/>
    <s v="02-02-01-004-006"/>
    <s v="02-02-01-004-006-02"/>
    <s v="Materiales y suministros - Aparatos de control eléctrico y distribución de electricidad y sus partes y piezas"/>
    <s v="TABLERO PARA BREAKER DE 2 CIRCUITOS BIFASICOS Y TRIFASICOS  "/>
    <n v="32101507"/>
    <s v="SELECCIÓN ABREVIADA - ACUERDO MARCO"/>
    <n v="6"/>
    <n v="4"/>
    <n v="10"/>
    <n v="1"/>
    <n v="14800"/>
    <s v="UNIDAD"/>
    <s v="NO SOLICITADAS"/>
  </r>
  <r>
    <x v="18"/>
    <s v="02-02-01-004-006"/>
    <s v="02-02-01-004-006-02"/>
    <s v="Materiales y suministros - Aparatos de control eléctrico y distribución de electricidad y sus partes y piezas"/>
    <s v="TABLERO PARA BREAKER DE 4 CIRCUITOS BIFASICOS Y TRIFASICOS  "/>
    <n v="32101507"/>
    <s v="SELECCIÓN ABREVIADA - ACUERDO MARCO"/>
    <n v="6"/>
    <n v="4"/>
    <n v="10"/>
    <n v="1"/>
    <n v="22800"/>
    <s v="UNIDAD"/>
    <s v="NO SOLICITADAS"/>
  </r>
  <r>
    <x v="18"/>
    <s v="02-02-01-004-006"/>
    <s v="02-02-01-004-006-02"/>
    <s v="Materiales y suministros - Aparatos de control eléctrico y distribución de electricidad y sus partes y piezas"/>
    <s v="TABLERO PARA BREAKER DE 6CIRCUITOS BIFASICOS Y TRIFASICOS  "/>
    <n v="32101507"/>
    <s v="SELECCIÓN ABREVIADA - ACUERDO MARCO"/>
    <n v="6"/>
    <n v="4"/>
    <n v="10"/>
    <n v="1"/>
    <n v="69800"/>
    <s v="UNIDAD"/>
    <s v="NO SOLICITADAS"/>
  </r>
  <r>
    <x v="18"/>
    <s v="02-02-01-004-006"/>
    <s v="02-02-01-004-006-02"/>
    <s v="Materiales y suministros - Aparatos de control eléctrico y distribución de electricidad y sus partes y piezas"/>
    <s v="TABLERO PARA BREAKER DE 8 CIRCUITOS BIFASICOS Y TRIFASICOS  "/>
    <n v="32101507"/>
    <s v="SELECCIÓN ABREVIADA - ACUERDO MARCO"/>
    <n v="6"/>
    <n v="4"/>
    <n v="10"/>
    <n v="1"/>
    <n v="75400"/>
    <s v="UNIDAD"/>
    <s v="NO SOLICITADAS"/>
  </r>
  <r>
    <x v="18"/>
    <s v="02-02-01-004-006"/>
    <s v="02-02-01-004-006-02"/>
    <s v="Materiales y suministros - Aparatos de control eléctrico y distribución de electricidad y sus partes y piezas"/>
    <s v="TEMPORIZADORES DIGITALES8 CANALES ENCHUFABLES A 110 V"/>
    <n v="39121523"/>
    <s v="SELECCIÓN ABREVIADA - ACUERDO MARCO"/>
    <n v="6"/>
    <n v="4"/>
    <n v="10"/>
    <n v="10"/>
    <n v="390000"/>
    <s v="UNIDAD"/>
    <s v="NO SOLICITADAS"/>
  </r>
  <r>
    <x v="18"/>
    <s v="02-02-01-004-006"/>
    <s v="02-02-01-004-006-02"/>
    <s v="Materiales y suministros - Aparatos de control eléctrico y distribución de electricidad y sus partes y piezas"/>
    <s v=" TAPAS INTERRUPTOR LEVINTON"/>
    <s v="40171517 "/>
    <s v="SELECCIÓN ABREVIADA - ACUERDO MARCO"/>
    <n v="6"/>
    <n v="4"/>
    <n v="10"/>
    <n v="6"/>
    <n v="20340"/>
    <s v="UNIDAD"/>
    <s v="NO SOLICITADAS"/>
  </r>
  <r>
    <x v="18"/>
    <s v="02-02-01-004-006"/>
    <s v="02-02-01-004-006-02"/>
    <s v="Materiales y suministros - Aparatos de control eléctrico y distribución de electricidad y sus partes y piezas"/>
    <s v="TAPAS TOMACORRIENTE LEVINTON"/>
    <s v="40171517 "/>
    <s v="SELECCIÓN ABREVIADA - ACUERDO MARCO"/>
    <n v="6"/>
    <n v="4"/>
    <n v="10"/>
    <n v="15"/>
    <n v="50850"/>
    <s v="UNIDAD"/>
    <s v="NO SOLICITADAS"/>
  </r>
  <r>
    <x v="18"/>
    <s v="02-02-01-004-006"/>
    <s v="02-02-01-004-006-02"/>
    <s v="Materiales y suministros - Aparatos de control eléctrico y distribución de electricidad y sus partes y piezas"/>
    <s v="INTERRUPTORES DE SOBREPONER SENCILLO"/>
    <n v="39121600"/>
    <s v="SELECCIÓN ABREVIADA - ACUERDO MARCO"/>
    <n v="6"/>
    <n v="4"/>
    <n v="10"/>
    <n v="5"/>
    <n v="19450"/>
    <s v="UNIDAD"/>
    <s v="NO SOLICITADAS"/>
  </r>
  <r>
    <x v="18"/>
    <s v="02-02-01-004-006"/>
    <s v="02-02-01-004-006-02"/>
    <s v="Materiales y suministros - Aparatos de control eléctrico y distribución de electricidad y sus partes y piezas"/>
    <s v="INTERRUPTORES DE SOBREPONER DOBLE"/>
    <n v="39121600"/>
    <s v="SELECCIÓN ABREVIADA - ACUERDO MARCO"/>
    <n v="6"/>
    <n v="4"/>
    <n v="10"/>
    <n v="5"/>
    <n v="21950"/>
    <s v="UNIDAD"/>
    <s v="NO SOLICITADAS"/>
  </r>
  <r>
    <x v="18"/>
    <s v="02-02-01-004-006"/>
    <s v="02-02-01-004-006-02"/>
    <s v="Materiales y suministros - Aparatos de control eléctrico y distribución de electricidad y sus partes y piezas"/>
    <s v="CANALETA DE 3/4 (2MTS)"/>
    <n v="39131714"/>
    <s v="SELECCIÓN ABREVIADA - ACUERDO MARCO"/>
    <n v="6"/>
    <n v="4"/>
    <n v="10"/>
    <n v="12"/>
    <n v="81480"/>
    <s v="METRO"/>
    <s v="NO SOLICITADAS"/>
  </r>
  <r>
    <x v="18"/>
    <s v="02-02-01-004-006"/>
    <s v="02-02-01-004-006-03"/>
    <s v="Materiales y suministros - Hilos y cables aislados; cable de fibra óptica"/>
    <s v="CABLE AISLADO THW No.10"/>
    <n v="26121613"/>
    <s v="MÍNIMA CUANTÍA"/>
    <n v="4"/>
    <n v="8"/>
    <n v="10"/>
    <n v="100"/>
    <n v="205275"/>
    <s v="METRO"/>
    <s v="NO SOLICITADAS"/>
  </r>
  <r>
    <x v="18"/>
    <s v="02-02-01-004-006"/>
    <s v="02-02-01-004-006-03"/>
    <s v="Materiales y suministros - Hilos y cables aislados; cable de fibra óptica"/>
    <s v="CABLE AISLADO THW No.12"/>
    <n v="26121613"/>
    <s v="MÍNIMA CUANTÍA"/>
    <n v="4"/>
    <n v="8"/>
    <n v="10"/>
    <n v="100"/>
    <n v="151725"/>
    <s v="METRO"/>
    <s v="NO SOLICITADAS"/>
  </r>
  <r>
    <x v="18"/>
    <s v="02-02-01-004-006"/>
    <s v="02-02-01-004-006-03"/>
    <s v="Materiales y suministros - Hilos y cables aislados; cable de fibra óptica"/>
    <s v="CABLE AISLADO THW No.14"/>
    <n v="26121613"/>
    <s v="MÍNIMA CUANTÍA"/>
    <n v="4"/>
    <n v="8"/>
    <n v="10"/>
    <n v="100"/>
    <n v="107100"/>
    <s v="METRO"/>
    <s v="NO SOLICITADAS"/>
  </r>
  <r>
    <x v="18"/>
    <s v="02-02-01-004-006"/>
    <s v="02-02-01-004-006-03"/>
    <s v="Materiales y suministros - Hilos y cables aislados; cable de fibra óptica"/>
    <s v="CABLE AISLADO THW No.8"/>
    <n v="26121613"/>
    <s v="MÍNIMA CUANTÍA"/>
    <n v="4"/>
    <n v="8"/>
    <n v="10"/>
    <n v="100"/>
    <n v="294525"/>
    <s v="METRO"/>
    <s v="NO SOLICITADAS"/>
  </r>
  <r>
    <x v="18"/>
    <s v="02-02-01-004-006"/>
    <s v="02-02-01-004-006-03"/>
    <s v="Materiales y suministros - Hilos y cables aislados; cable de fibra óptica"/>
    <s v="CABLE DUPLEX 2X12 NEGRO X 100 ML X ROLLO"/>
    <n v="26121613"/>
    <s v="MÍNIMA CUANTÍA"/>
    <n v="4"/>
    <n v="8"/>
    <n v="10"/>
    <n v="1"/>
    <n v="246330"/>
    <s v="UNIDAD"/>
    <s v="NO SOLICITADAS"/>
  </r>
  <r>
    <x v="18"/>
    <s v="02-02-01-004-006"/>
    <s v="02-02-01-004-006-03"/>
    <s v="Materiales y suministros - Hilos y cables aislados; cable de fibra óptica"/>
    <s v="CABLE ENCAUCHETADO 3 X 10"/>
    <n v="26121613"/>
    <s v="MÍNIMA CUANTÍA"/>
    <n v="4"/>
    <n v="8"/>
    <n v="10"/>
    <n v="30"/>
    <n v="214200"/>
    <s v="METRO"/>
    <s v="NO SOLICITADAS"/>
  </r>
  <r>
    <x v="18"/>
    <s v="02-02-01-004-006"/>
    <s v="02-02-01-004-006-03"/>
    <s v="Materiales y suministros - Hilos y cables aislados; cable de fibra óptica"/>
    <s v="CABLE ENCAUCHETADO 3 X 14"/>
    <n v="26121613"/>
    <s v="MÍNIMA CUANTÍA"/>
    <n v="4"/>
    <n v="8"/>
    <n v="10"/>
    <n v="30"/>
    <n v="160650"/>
    <s v="METRO"/>
    <s v="NO SOLICITADAS"/>
  </r>
  <r>
    <x v="18"/>
    <s v="02-02-01-004-006"/>
    <s v="02-02-01-004-006-03"/>
    <s v="Materiales y suministros - Hilos y cables aislados; cable de fibra óptica"/>
    <s v="CABLE ENCAUCHETADO 3X12 X 100 ML"/>
    <n v="26121613"/>
    <s v="MÍNIMA CUANTÍA"/>
    <n v="4"/>
    <n v="8"/>
    <n v="10"/>
    <n v="1"/>
    <n v="543978.75"/>
    <s v="UNIDAD"/>
    <s v="NO SOLICITADAS"/>
  </r>
  <r>
    <x v="18"/>
    <s v="02-02-01-004-006"/>
    <s v="02-02-01-004-006-03"/>
    <s v="Materiales y suministros - Hilos y cables aislados; cable de fibra óptica"/>
    <s v="CABLE ENCAUCHETADO 4X12 X 100 ML"/>
    <n v="26121613"/>
    <s v="MÍNIMA CUANTÍA"/>
    <n v="4"/>
    <n v="8"/>
    <n v="10"/>
    <n v="1"/>
    <n v="602137.62"/>
    <s v="UNIDAD"/>
    <s v="NO SOLICITADAS"/>
  </r>
  <r>
    <x v="18"/>
    <s v="02-02-01-004-006"/>
    <s v="02-02-01-004-006-03"/>
    <s v="Materiales y suministros - Hilos y cables aislados; cable de fibra óptica"/>
    <s v="DUPLEX 2 x 16 ROLLO x 100 MTS (ROLLO)"/>
    <n v="26121613"/>
    <s v="MÍNIMA CUANTÍA"/>
    <n v="4"/>
    <n v="8"/>
    <n v="10"/>
    <n v="1"/>
    <n v="151725"/>
    <s v="UNIDAD"/>
    <s v="NO SOLICITADAS"/>
  </r>
  <r>
    <x v="18"/>
    <s v="02-02-01-004-006"/>
    <s v="02-02-01-004-006-03"/>
    <s v="Materiales y suministros - Hilos y cables aislados; cable de fibra óptica"/>
    <s v="UPPER L-BAND ANT HARNESS CON CONECTOR"/>
    <n v="60104912"/>
    <s v="MÍNIMA CUANTÍA"/>
    <n v="8"/>
    <n v="3"/>
    <n v="10"/>
    <n v="25"/>
    <n v="4398716"/>
    <s v="METRO"/>
    <s v="NO SOLICITADAS"/>
  </r>
  <r>
    <x v="18"/>
    <s v="02-02-01-004-006"/>
    <s v="02-02-01-004-006-03"/>
    <s v="Materiales y suministros - Hilos y cables aislados; cable de fibra óptica"/>
    <s v="UPPER UHF ANT HARNESS CON CONECTOR"/>
    <n v="60104912"/>
    <s v="MÍNIMA CUANTÍA"/>
    <n v="8"/>
    <n v="3"/>
    <n v="10"/>
    <n v="25"/>
    <n v="4280192"/>
    <s v="METRO"/>
    <s v="NO SOLICITADAS"/>
  </r>
  <r>
    <x v="18"/>
    <s v="02-02-01-004-006"/>
    <s v="02-02-01-004-006-03"/>
    <s v="Materiales y suministros - Hilos y cables aislados; cable de fibra óptica"/>
    <s v="GPS ANT HARNESS CON CONECTOR"/>
    <n v="60104912"/>
    <s v="MÍNIMA CUANTÍA"/>
    <n v="8"/>
    <n v="3"/>
    <n v="10"/>
    <n v="15"/>
    <n v="1459862.25"/>
    <s v="METRO"/>
    <s v="NO SOLICITADAS"/>
  </r>
  <r>
    <x v="18"/>
    <s v="02-02-01-004-006"/>
    <s v="02-02-01-004-006-03"/>
    <s v="Materiales y suministros - Hilos y cables aislados; cable de fibra óptica"/>
    <s v=" WIRE MARKING SLEEVES REFERENCIA PSPT-125-175-WT"/>
    <n v="41111621"/>
    <s v="SELECCIÓN ABREVIADA SUBASTA INVERSA (NO DISPONIBLE)"/>
    <n v="3"/>
    <n v="6"/>
    <n v="10"/>
    <n v="1"/>
    <n v="599879"/>
    <s v="UNIDAD"/>
    <s v="NO SOLICITADAS"/>
  </r>
  <r>
    <x v="18"/>
    <s v="02-02-01-004-006"/>
    <s v="02-02-01-004-006-03"/>
    <s v="Materiales y suministros - Hilos y cables aislados; cable de fibra óptica"/>
    <s v=" WIRE MARKING SLEEVES  REFERENCIA  PSPT-187-175-WT"/>
    <n v="41111621"/>
    <s v="SELECCIÓN ABREVIADA SUBASTA INVERSA (NO DISPONIBLE)"/>
    <n v="3"/>
    <n v="6"/>
    <n v="10"/>
    <n v="1"/>
    <n v="674968"/>
    <s v="UNIDAD"/>
    <s v="NO SOLICITADAS"/>
  </r>
  <r>
    <x v="18"/>
    <s v="02-02-01-004-006"/>
    <s v="02-02-01-004-006-03"/>
    <s v="Materiales y suministros - Hilos y cables aislados; cable de fibra óptica"/>
    <s v=" WIRE MARKING SLEEVES  REFERENCIA PSPT-094-175-WT"/>
    <n v="41111621"/>
    <s v="SELECCIÓN ABREVIADA SUBASTA INVERSA (NO DISPONIBLE)"/>
    <n v="3"/>
    <n v="6"/>
    <n v="10"/>
    <n v="1"/>
    <n v="599879"/>
    <s v="UNIDAD"/>
    <s v="NO SOLICITADAS"/>
  </r>
  <r>
    <x v="18"/>
    <s v="02-02-01-004-006"/>
    <s v="02-02-01-004-006-03"/>
    <s v="Materiales y suministros - Hilos y cables aislados; cable de fibra óptica"/>
    <s v="NOMEX LANCING TAPE TYPE V"/>
    <n v="26121613"/>
    <s v="SELECCIÓN ABREVIADA SUBASTA INVERSA (NO DISPONIBLE)"/>
    <n v="3"/>
    <n v="6"/>
    <n v="10"/>
    <n v="2"/>
    <n v="269892"/>
    <s v="UNIDAD"/>
    <s v="NO SOLICITADAS"/>
  </r>
  <r>
    <x v="18"/>
    <s v="02-02-01-004-006"/>
    <s v="02-02-01-004-006-03"/>
    <s v="Materiales y suministros - Hilos y cables aislados; cable de fibra óptica"/>
    <s v="MIL EXPANDO FR PLUS DE 3/8&quot; COLOR NEGRO"/>
    <n v="11162111"/>
    <s v="SELECCIÓN ABREVIADA SUBASTA INVERSA (NO DISPONIBLE)"/>
    <n v="3"/>
    <n v="6"/>
    <n v="10"/>
    <n v="10"/>
    <n v="148750"/>
    <s v="METRO"/>
    <s v="NO SOLICITADAS"/>
  </r>
  <r>
    <x v="18"/>
    <s v="02-02-01-004-006"/>
    <s v="02-02-01-004-006-03"/>
    <s v="Materiales y suministros - Hilos y cables aislados; cable de fibra óptica"/>
    <s v="MIL EXPANDO FR PLUS DE 1/2&quot; COLOR NEGRO "/>
    <n v="11162111"/>
    <s v="SELECCIÓN ABREVIADA SUBASTA INVERSA (NO DISPONIBLE)"/>
    <n v="3"/>
    <n v="6"/>
    <n v="10"/>
    <n v="10"/>
    <n v="218960"/>
    <s v="METRO"/>
    <s v="NO SOLICITADAS"/>
  </r>
  <r>
    <x v="18"/>
    <s v="02-02-01-004-006"/>
    <s v="02-02-01-004-006-03"/>
    <s v="Materiales y suministros - Hilos y cables aislados; cable de fibra óptica"/>
    <s v="CABLE COAXIAL  REFERENCIA P/N RG-400"/>
    <n v="39121440"/>
    <s v="SELECCIÓN ABREVIADA SUBASTA INVERSA (NO DISPONIBLE)"/>
    <n v="3"/>
    <n v="6"/>
    <n v="10"/>
    <n v="50"/>
    <n v="1749300"/>
    <s v="METRO"/>
    <s v="NO SOLICITADAS"/>
  </r>
  <r>
    <x v="18"/>
    <s v="02-02-01-004-006"/>
    <s v="02-02-01-004-006-03"/>
    <s v="Materiales y suministros - Hilos y cables aislados; cable de fibra óptica"/>
    <s v="ELECTRICAL CONTACT REFERENCIA P/N M39029/58-363"/>
    <n v="25121713"/>
    <s v="SELECCIÓN ABREVIADA SUBASTA INVERSA (NO DISPONIBLE)"/>
    <n v="3"/>
    <n v="6"/>
    <n v="10"/>
    <n v="30"/>
    <n v="103530"/>
    <s v="METRO"/>
    <s v="NO SOLICITADAS"/>
  </r>
  <r>
    <x v="18"/>
    <s v="02-02-01-004-006"/>
    <s v="02-02-01-004-006-03"/>
    <s v="Materiales y suministros - Hilos y cables aislados; cable de fibra óptica"/>
    <s v="ELECTRICAL CONTACT REFERENCIA P/N M39029/22-192 "/>
    <n v="25121713"/>
    <s v="SELECCIÓN ABREVIADA SUBASTA INVERSA (NO DISPONIBLE)"/>
    <n v="3"/>
    <n v="6"/>
    <n v="10"/>
    <n v="30"/>
    <n v="132090"/>
    <s v="METRO"/>
    <s v="NO SOLICITADAS"/>
  </r>
  <r>
    <x v="18"/>
    <s v="02-02-01-004-006"/>
    <s v="02-02-01-004-006-03"/>
    <s v="Materiales y suministros - Hilos y cables aislados; cable de fibra óptica"/>
    <s v="ELECTRICAL CONTACT REFERENCIA P/N M39029/63-368 "/>
    <n v="25121713"/>
    <s v="SELECCIÓN ABREVIADA SUBASTA INVERSA (NO DISPONIBLE)"/>
    <n v="3"/>
    <n v="6"/>
    <n v="10"/>
    <n v="30"/>
    <n v="142800"/>
    <s v="METRO"/>
    <s v="NO SOLICITADAS"/>
  </r>
  <r>
    <x v="18"/>
    <s v="02-02-01-004-006"/>
    <s v="02-02-01-004-006-03"/>
    <s v="Materiales y suministros - Hilos y cables aislados; cable de fibra óptica"/>
    <s v="ELECTRICAL CONTACT REFERENCIA P/N 100-10185, "/>
    <n v="25121713"/>
    <s v="SELECCIÓN ABREVIADA SUBASTA INVERSA (NO DISPONIBLE)"/>
    <n v="3"/>
    <n v="6"/>
    <n v="10"/>
    <n v="30"/>
    <n v="10499370"/>
    <s v="METRO"/>
    <s v="NO SOLICITADAS"/>
  </r>
  <r>
    <x v="18"/>
    <s v="02-02-01-004-006"/>
    <s v="02-02-01-004-006-03"/>
    <s v="Materiales y suministros - Hilos y cables aislados; cable de fibra óptica"/>
    <s v="ELECTRICAL CONTACT REFERENCIA P/N M39029/56-350 "/>
    <n v="25121713"/>
    <s v="SELECCIÓN ABREVIADA SUBASTA INVERSA (NO DISPONIBLE)"/>
    <n v="3"/>
    <n v="6"/>
    <n v="10"/>
    <n v="30"/>
    <n v="931770"/>
    <s v="METRO"/>
    <s v="NO SOLICITADAS"/>
  </r>
  <r>
    <x v="18"/>
    <s v="02-02-01-004-006"/>
    <s v="02-02-01-004-006-03"/>
    <s v="Materiales y suministros - Hilos y cables aislados; cable de fibra óptica"/>
    <s v="ELECTRICAL CONTACT REFERENCIA P/N 372-2514-110 "/>
    <n v="25121713"/>
    <s v="SELECCIÓN ABREVIADA SUBASTA INVERSA (NO DISPONIBLE)"/>
    <n v="3"/>
    <n v="6"/>
    <n v="10"/>
    <n v="30"/>
    <n v="1574370"/>
    <s v="METRO"/>
    <s v="NO SOLICITADAS"/>
  </r>
  <r>
    <x v="18"/>
    <s v="02-02-01-004-006"/>
    <s v="02-02-01-004-006-03"/>
    <s v="Materiales y suministros - Hilos y cables aislados; cable de fibra óptica"/>
    <s v="ELECTRICAL CONTACT REFERENCIA P/N M39029/58-360 "/>
    <n v="25121713"/>
    <s v="SELECCIÓN ABREVIADA SUBASTA INVERSA (NO DISPONIBLE)"/>
    <n v="3"/>
    <n v="6"/>
    <n v="10"/>
    <n v="30"/>
    <n v="35700"/>
    <s v="METRO"/>
    <s v="NO SOLICITADAS"/>
  </r>
  <r>
    <x v="18"/>
    <s v="02-02-01-004-006"/>
    <s v="02-02-01-004-006-03"/>
    <s v="Materiales y suministros - Hilos y cables aislados; cable de fibra óptica"/>
    <s v="ELECTRICAL CONTACT REFERENCIA P/N M39029/12-149 "/>
    <n v="25121713"/>
    <s v="SELECCIÓN ABREVIADA SUBASTA INVERSA (NO DISPONIBLE)"/>
    <n v="3"/>
    <n v="6"/>
    <n v="10"/>
    <n v="30"/>
    <n v="292740"/>
    <s v="METRO"/>
    <s v="NO SOLICITADAS"/>
  </r>
  <r>
    <x v="18"/>
    <s v="02-02-01-004-006"/>
    <s v="02-02-01-004-006-03"/>
    <s v="Materiales y suministros - Hilos y cables aislados; cable de fibra óptica"/>
    <s v="ELECTRICAL CONTACT REFERENCIA P/N M39029/57-357 "/>
    <n v="25121713"/>
    <s v="SELECCIÓN ABREVIADA SUBASTA INVERSA (NO DISPONIBLE)"/>
    <n v="3"/>
    <n v="6"/>
    <n v="10"/>
    <n v="30"/>
    <n v="71400"/>
    <s v="METRO"/>
    <s v="NO SOLICITADAS"/>
  </r>
  <r>
    <x v="18"/>
    <s v="02-02-01-004-006"/>
    <s v="02-02-01-004-006-03"/>
    <s v="Materiales y suministros - Hilos y cables aislados; cable de fibra óptica"/>
    <s v="ELECTRICAL CONTACT REFERENCIA P/N M39029/5-20-20 "/>
    <n v="25121713"/>
    <s v="SELECCIÓN ABREVIADA SUBASTA INVERSA (NO DISPONIBLE)"/>
    <n v="3"/>
    <n v="6"/>
    <n v="10"/>
    <n v="30"/>
    <n v="1349460"/>
    <s v="METRO"/>
    <s v="NO SOLICITADAS"/>
  </r>
  <r>
    <x v="18"/>
    <s v="02-02-01-004-006"/>
    <s v="02-02-01-004-006-03"/>
    <s v="Materiales y suministros - Hilos y cables aislados; cable de fibra óptica"/>
    <s v="ELECTRICAL CONTACT REFERENCIA P/N M39029/30-218 "/>
    <n v="25121713"/>
    <s v="SELECCIÓN ABREVIADA SUBASTA INVERSA (NO DISPONIBLE)"/>
    <n v="3"/>
    <n v="6"/>
    <n v="10"/>
    <n v="30"/>
    <n v="142800"/>
    <s v="METRO"/>
    <s v="NO SOLICITADAS"/>
  </r>
  <r>
    <x v="18"/>
    <s v="02-02-01-004-006"/>
    <s v="02-02-01-004-006-03"/>
    <s v="Materiales y suministros - Hilos y cables aislados; cable de fibra óptica"/>
    <s v="ELECTRICAL CONTACT REFERENCIA P/N M39029/56-348 "/>
    <n v="25121713"/>
    <s v="SELECCIÓN ABREVIADA SUBASTA INVERSA (NO DISPONIBLE)"/>
    <n v="3"/>
    <n v="6"/>
    <n v="10"/>
    <n v="30"/>
    <n v="67830"/>
    <s v="METRO"/>
    <s v="NO SOLICITADAS"/>
  </r>
  <r>
    <x v="18"/>
    <s v="02-02-01-004-006"/>
    <s v="02-02-01-004-006-03"/>
    <s v="Materiales y suministros - Hilos y cables aislados; cable de fibra óptica"/>
    <s v="ELECTRICAL CONTACT REFERENCIA P/N M39029/57-354 "/>
    <n v="25121713"/>
    <s v="SELECCIÓN ABREVIADA SUBASTA INVERSA (NO DISPONIBLE)"/>
    <n v="3"/>
    <n v="6"/>
    <n v="10"/>
    <n v="30"/>
    <n v="64260"/>
    <s v="METRO"/>
    <s v="NO SOLICITADAS"/>
  </r>
  <r>
    <x v="18"/>
    <s v="02-02-01-004-006"/>
    <s v="02-02-01-004-006-03"/>
    <s v="Materiales y suministros - Hilos y cables aislados; cable de fibra óptica"/>
    <s v="ELECTRICAL CONTACT REFERENCIA P/N M39029/22-191 "/>
    <n v="25121713"/>
    <s v="SELECCIÓN ABREVIADA SUBASTA INVERSA (NO DISPONIBLE)"/>
    <n v="3"/>
    <n v="6"/>
    <n v="10"/>
    <n v="30"/>
    <n v="117810"/>
    <s v="METRO"/>
    <s v="NO SOLICITADAS"/>
  </r>
  <r>
    <x v="18"/>
    <s v="02-02-01-004-006"/>
    <s v="02-02-01-004-006-03"/>
    <s v="Materiales y suministros - Hilos y cables aislados; cable de fibra óptica"/>
    <s v="ELECTRICAL CONTACT REFERENCIA P/N M39029/1-101 "/>
    <n v="25121713"/>
    <s v="SELECCIÓN ABREVIADA SUBASTA INVERSA (NO DISPONIBLE)"/>
    <n v="3"/>
    <n v="6"/>
    <n v="10"/>
    <n v="30"/>
    <n v="178500"/>
    <s v="METRO"/>
    <s v="NO SOLICITADAS"/>
  </r>
  <r>
    <x v="18"/>
    <s v="02-02-01-004-006"/>
    <s v="02-02-01-004-006-03"/>
    <s v="Materiales y suministros - Hilos y cables aislados; cable de fibra óptica"/>
    <s v="ELECTRICAL CONTACT REFERENCIA P/N M39029/1-100 "/>
    <n v="25121713"/>
    <s v="SELECCIÓN ABREVIADA SUBASTA INVERSA (NO DISPONIBLE)"/>
    <n v="3"/>
    <n v="6"/>
    <n v="10"/>
    <n v="30"/>
    <n v="121380"/>
    <s v="METRO"/>
    <s v="NO SOLICITADAS"/>
  </r>
  <r>
    <x v="18"/>
    <s v="02-02-01-004-006"/>
    <s v="02-02-01-004-006-03"/>
    <s v="Materiales y suministros - Hilos y cables aislados; cable de fibra óptica"/>
    <s v="ELECTRICAL CONTACT REFERENCIA P/N M39029/49-335 "/>
    <n v="25121713"/>
    <s v="SELECCIÓN ABREVIADA SUBASTA INVERSA (NO DISPONIBLE)"/>
    <n v="3"/>
    <n v="6"/>
    <n v="10"/>
    <n v="30"/>
    <n v="357000"/>
    <s v="METRO"/>
    <s v="NO SOLICITADAS"/>
  </r>
  <r>
    <x v="18"/>
    <s v="02-02-01-004-006"/>
    <s v="02-02-01-004-006-03"/>
    <s v="Materiales y suministros - Hilos y cables aislados; cable de fibra óptica"/>
    <s v="WIRE CAP END 22-18 AWG REFERENCIA P/N MS25274-1 "/>
    <n v="26121524"/>
    <s v="SELECCIÓN ABREVIADA SUBASTA INVERSA (NO DISPONIBLE)"/>
    <n v="3"/>
    <n v="6"/>
    <n v="10"/>
    <n v="7"/>
    <n v="24157"/>
    <s v="METRO"/>
    <s v="NO SOLICITADAS"/>
  </r>
  <r>
    <x v="18"/>
    <s v="02-02-01-004-006"/>
    <s v="02-02-01-004-006-03"/>
    <s v="Materiales y suministros - Hilos y cables aislados; cable de fibra óptica"/>
    <s v="WIRE CAP END 16-12 AWG REFERENCIA P/N MS25274-3 "/>
    <n v="26121524"/>
    <s v="SELECCIÓN ABREVIADA SUBASTA INVERSA (NO DISPONIBLE)"/>
    <n v="3"/>
    <n v="6"/>
    <n v="10"/>
    <n v="3"/>
    <n v="9996"/>
    <s v="METRO"/>
    <s v="NO SOLICITADAS"/>
  </r>
  <r>
    <x v="18"/>
    <s v="02-02-01-004-006"/>
    <s v="02-02-01-004-006-03"/>
    <s v="Materiales y suministros - Hilos y cables aislados; cable de fibra óptica"/>
    <s v="CABLE ELECTRICO REFERENCIA P/N M22759/16-22-9 "/>
    <n v="60104912"/>
    <s v="SELECCIÓN ABREVIADA SUBASTA INVERSA (NO DISPONIBLE)"/>
    <n v="3"/>
    <n v="6"/>
    <n v="10"/>
    <n v="30"/>
    <n v="21420"/>
    <s v="METRO"/>
    <s v="NO SOLICITADAS"/>
  </r>
  <r>
    <x v="18"/>
    <s v="02-02-01-004-006"/>
    <s v="02-02-01-004-006-03"/>
    <s v="Materiales y suministros - Hilos y cables aislados; cable de fibra óptica"/>
    <s v="CABLE ELECTRICO REFERENCIA P/N M22759/11-20-9"/>
    <n v="60104912"/>
    <s v="SELECCIÓN ABREVIADA SUBASTA INVERSA (NO DISPONIBLE)"/>
    <n v="3"/>
    <n v="6"/>
    <n v="10"/>
    <n v="30"/>
    <n v="78540"/>
    <s v="METRO"/>
    <s v="NO SOLICITADAS"/>
  </r>
  <r>
    <x v="18"/>
    <s v="02-02-01-004-006"/>
    <s v="02-02-01-004-006-03"/>
    <s v="Materiales y suministros - Hilos y cables aislados; cable de fibra óptica"/>
    <s v="COVERS SHIELD TERMINATION, REFERENCIA P/N M83519/1-1 "/>
    <n v="60104912"/>
    <s v="SELECCIÓN ABREVIADA SUBASTA INVERSA (NO DISPONIBLE)"/>
    <n v="3"/>
    <n v="6"/>
    <n v="10"/>
    <n v="30"/>
    <n v="132090"/>
    <s v="METRO"/>
    <s v="NO SOLICITADAS"/>
  </r>
  <r>
    <x v="18"/>
    <s v="02-02-01-004-006"/>
    <s v="02-02-01-004-006-03"/>
    <s v="Materiales y suministros - Hilos y cables aislados; cable de fibra óptica"/>
    <s v="COVERS SHIELD TERMINATION, REFERENCIA P/N M83519/1-2 "/>
    <n v="60104912"/>
    <s v="SELECCIÓN ABREVIADA SUBASTA INVERSA (NO DISPONIBLE)"/>
    <n v="3"/>
    <n v="6"/>
    <n v="10"/>
    <n v="30"/>
    <n v="110670"/>
    <s v="METRO"/>
    <s v="NO SOLICITADAS"/>
  </r>
  <r>
    <x v="18"/>
    <s v="02-02-01-004-006"/>
    <s v="02-02-01-004-006-03"/>
    <s v="Materiales y suministros - Hilos y cables aislados; cable de fibra óptica"/>
    <s v="COVERS SHIELD TERMINATION, REFERENCIA P/N M83519/1-3 "/>
    <n v="60104912"/>
    <s v="SELECCIÓN ABREVIADA SUBASTA INVERSA (NO DISPONIBLE)"/>
    <n v="3"/>
    <n v="6"/>
    <n v="10"/>
    <n v="30"/>
    <n v="89250"/>
    <s v="METRO"/>
    <s v="NO SOLICITADAS"/>
  </r>
  <r>
    <x v="18"/>
    <s v="02-02-01-004-006"/>
    <s v="02-02-01-004-006-03"/>
    <s v="Materiales y suministros - Hilos y cables aislados; cable de fibra óptica"/>
    <s v="COVERS SHIELD TERMINATION, REFERENCIA P/N M83519/1-4 "/>
    <n v="60104912"/>
    <s v="SELECCIÓN ABREVIADA SUBASTA INVERSA (NO DISPONIBLE)"/>
    <n v="3"/>
    <n v="6"/>
    <n v="10"/>
    <n v="30"/>
    <n v="110670"/>
    <s v="METRO"/>
    <s v="NO SOLICITADAS"/>
  </r>
  <r>
    <x v="18"/>
    <s v="02-02-01-004-006"/>
    <s v="02-02-01-004-006-03"/>
    <s v="Materiales y suministros - Hilos y cables aislados; cable de fibra óptica"/>
    <s v="COVERS SHIELD TERMINATION, REFERENCIA P/N M83519/1-5 "/>
    <n v="60104912"/>
    <s v="SELECCIÓN ABREVIADA SUBASTA INVERSA (NO DISPONIBLE)"/>
    <n v="3"/>
    <n v="6"/>
    <n v="10"/>
    <n v="30"/>
    <n v="99960"/>
    <s v="METRO"/>
    <s v="NO SOLICITADAS"/>
  </r>
  <r>
    <x v="18"/>
    <s v="02-02-01-004-006"/>
    <s v="02-02-01-004-006-03"/>
    <s v="Materiales y suministros - Hilos y cables aislados; cable de fibra óptica"/>
    <s v="CABLE P/N 9122083"/>
    <n v="26121629"/>
    <s v="SELECCIÓN ABREVIADA SUBASTA INVERSA (NO DISPONIBLE)"/>
    <n v="3"/>
    <n v="6"/>
    <n v="10"/>
    <n v="1"/>
    <n v="1949934"/>
    <s v="UNIDAD"/>
    <s v="NO SOLICITADAS"/>
  </r>
  <r>
    <x v="18"/>
    <s v="02-02-01-004-006"/>
    <s v="02-02-01-004-006-03"/>
    <s v="Materiales y suministros - Hilos y cables aislados; cable de fibra óptica"/>
    <s v="CABLE P/N 9102894"/>
    <n v="26121629"/>
    <s v="SELECCIÓN ABREVIADA SUBASTA INVERSA (NO DISPONIBLE)"/>
    <n v="3"/>
    <n v="6"/>
    <n v="10"/>
    <n v="1"/>
    <n v="1949934"/>
    <s v="UNIDAD"/>
    <s v="NO SOLICITADAS"/>
  </r>
  <r>
    <x v="18"/>
    <s v="02-02-01-004-006"/>
    <s v="02-02-01-004-006-03"/>
    <s v="Materiales y suministros - Hilos y cables aislados; cable de fibra óptica"/>
    <s v="WIRE NONELECTRICAL MS20995CY20 X 1 LB"/>
    <n v="26121601"/>
    <s v="SELECCIÓN ABREVIADA SUBASTA INVERSA (NO DISPONIBLE)"/>
    <n v="3"/>
    <n v="6"/>
    <n v="10"/>
    <n v="1"/>
    <n v="64974"/>
    <s v="UNIDAD"/>
    <s v="NO SOLICITADAS"/>
  </r>
  <r>
    <x v="18"/>
    <s v="02-02-01-004-006"/>
    <s v="02-02-01-004-006-03"/>
    <s v="Materiales y suministros - Hilos y cables aislados; cable de fibra óptica"/>
    <s v="WIRE NONELECTRICAL MS20995C20 X 1 LB"/>
    <n v="26121601"/>
    <s v="SELECCIÓN ABREVIADA SUBASTA INVERSA (NO DISPONIBLE)"/>
    <n v="3"/>
    <n v="6"/>
    <n v="10"/>
    <n v="2"/>
    <n v="129948"/>
    <s v="UNIDAD"/>
    <s v="NO SOLICITADAS"/>
  </r>
  <r>
    <x v="18"/>
    <s v="02-02-01-004-006"/>
    <s v="02-02-01-004-006-03"/>
    <s v="Materiales y suministros - Hilos y cables aislados; cable de fibra óptica"/>
    <s v="WIRE NONELECTRICAL MS20995C32 X 1 LB"/>
    <n v="26121601"/>
    <s v="SELECCIÓN ABREVIADA SUBASTA INVERSA (NO DISPONIBLE)"/>
    <n v="3"/>
    <n v="6"/>
    <n v="10"/>
    <n v="3"/>
    <n v="194922"/>
    <s v="UNIDAD"/>
    <s v="NO SOLICITADAS"/>
  </r>
  <r>
    <x v="18"/>
    <s v="02-02-01-004-006"/>
    <s v="02-02-01-004-006-03"/>
    <s v="Materiales y suministros - Hilos y cables aislados; cable de fibra óptica"/>
    <s v="CABLE DE FRENADO(V52793 #05-048338)  285845"/>
    <n v="26121600"/>
    <s v="SELECCIÓN ABREVIADA SUBASTA INVERSA (NO DISPONIBLE)"/>
    <n v="3"/>
    <n v="6"/>
    <n v="10"/>
    <n v="15"/>
    <n v="3748500"/>
    <s v="UNIDAD"/>
    <s v="NO SOLICITADAS"/>
  </r>
  <r>
    <x v="18"/>
    <s v="02-02-01-004-006"/>
    <s v="02-02-01-004-006-03"/>
    <s v="Materiales y suministros - Hilos y cables aislados; cable de fibra óptica"/>
    <s v="CABLE DE PODER AERONAVE 10´ "/>
    <n v="26121629"/>
    <s v="SELECCIÓN ABREVIADA SUBASTA INVERSA (NO DISPONIBLE)"/>
    <n v="3"/>
    <n v="6"/>
    <n v="10"/>
    <n v="1"/>
    <n v="79968"/>
    <s v="UNIDAD"/>
    <s v="NO SOLICITADAS"/>
  </r>
  <r>
    <x v="18"/>
    <s v="02-02-01-004-006"/>
    <s v="02-02-01-004-006-03"/>
    <s v="Materiales y suministros - Hilos y cables aislados; cable de fibra óptica"/>
    <s v="CABLE DE ACELEROMETRO 50´54 MV/G "/>
    <n v="26121629"/>
    <s v="SELECCIÓN ABREVIADA SUBASTA INVERSA (NO DISPONIBLE)"/>
    <n v="3"/>
    <n v="6"/>
    <n v="10"/>
    <n v="1"/>
    <n v="79968"/>
    <s v="UNIDAD"/>
    <s v="NO SOLICITADAS"/>
  </r>
  <r>
    <x v="18"/>
    <s v="02-02-01-004-006"/>
    <s v="02-02-01-004-006-03"/>
    <s v="Materiales y suministros - Hilos y cables aislados; cable de fibra óptica"/>
    <s v="CABLE DE ACELEROMETRO 25´ 54 MV/G "/>
    <n v="26121629"/>
    <s v="SELECCIÓN ABREVIADA SUBASTA INVERSA (NO DISPONIBLE)"/>
    <n v="3"/>
    <n v="6"/>
    <n v="10"/>
    <n v="1"/>
    <n v="79968"/>
    <s v="UNIDAD"/>
    <s v="NO SOLICITADAS"/>
  </r>
  <r>
    <x v="18"/>
    <s v="02-02-01-004-006"/>
    <s v="02-02-01-004-006-03"/>
    <s v="Materiales y suministros - Hilos y cables aislados; cable de fibra óptica"/>
    <s v="CABLE THW N°8 X 100 MTS"/>
    <n v="26121613"/>
    <s v="SELECCIÓN ABREVIADA - ACUERDO MARCO"/>
    <n v="6"/>
    <n v="4"/>
    <n v="10"/>
    <n v="1"/>
    <n v="430000"/>
    <s v="UNIDAD"/>
    <s v="NO SOLICITADAS"/>
  </r>
  <r>
    <x v="18"/>
    <s v="02-02-01-004-006"/>
    <s v="02-02-01-004-006-03"/>
    <s v="Materiales y suministros - Hilos y cables aislados; cable de fibra óptica"/>
    <s v="CABLE THW N° 10 BLANCO X 100 MTS"/>
    <n v="26121613"/>
    <s v="SELECCIÓN ABREVIADA - ACUERDO MARCO"/>
    <n v="6"/>
    <n v="4"/>
    <n v="10"/>
    <n v="1"/>
    <n v="290000"/>
    <s v="UNIDAD"/>
    <s v="NO SOLICITADAS"/>
  </r>
  <r>
    <x v="18"/>
    <s v="02-02-01-004-006"/>
    <s v="02-02-01-004-006-03"/>
    <s v="Materiales y suministros - Hilos y cables aislados; cable de fibra óptica"/>
    <s v="CABLE THW N° 10  NEGRO. X 100 MTS"/>
    <n v="26121613"/>
    <s v="SELECCIÓN ABREVIADA - ACUERDO MARCO"/>
    <n v="6"/>
    <n v="4"/>
    <n v="10"/>
    <n v="1"/>
    <n v="290000"/>
    <s v="UNIDAD"/>
    <s v="NO SOLICITADAS"/>
  </r>
  <r>
    <x v="18"/>
    <s v="02-02-01-004-006"/>
    <s v="02-02-01-004-006-03"/>
    <s v="Materiales y suministros - Hilos y cables aislados; cable de fibra óptica"/>
    <s v="CABLE DUPLEX TRANSPARENTE No 14 X 100 (ROLLO)"/>
    <n v="26121613"/>
    <s v="SELECCIÓN ABREVIADA - ACUERDO MARCO"/>
    <n v="6"/>
    <n v="4"/>
    <n v="10"/>
    <n v="1"/>
    <n v="190000"/>
    <s v="UNIDAD"/>
    <s v="NO SOLICITADAS"/>
  </r>
  <r>
    <x v="18"/>
    <s v="02-02-01-004-006"/>
    <s v="02-02-01-004-006-04"/>
    <s v="Materiales y suministros - Acumuladores, pilas y baterías primarias y sus partes y piezas"/>
    <s v="BATERÍAS AA "/>
    <n v="26111702"/>
    <s v="MÍNIMA CUANTÍA"/>
    <n v="4"/>
    <n v="7"/>
    <n v="10"/>
    <n v="212"/>
    <n v="1463224"/>
    <s v="UNIDAD"/>
    <s v="NO SOLICITADAS"/>
  </r>
  <r>
    <x v="18"/>
    <s v="02-02-01-004-006"/>
    <s v="02-02-01-004-006-04"/>
    <s v="Materiales y suministros - Acumuladores, pilas y baterías primarias y sus partes y piezas"/>
    <s v="BATERÍA CR 123 A"/>
    <n v="26111702"/>
    <s v="MÍNIMA CUANTÍA"/>
    <n v="4"/>
    <n v="7"/>
    <n v="10"/>
    <n v="71"/>
    <n v="1056125"/>
    <s v="UNIDAD"/>
    <s v="NO SOLICITADAS"/>
  </r>
  <r>
    <x v="18"/>
    <s v="02-02-01-004-006"/>
    <s v="02-02-01-004-006-04"/>
    <s v="Materiales y suministros - Acumuladores, pilas y baterías primarias y sus partes y piezas"/>
    <s v="BATERIA P/N 31H"/>
    <n v="26111706"/>
    <s v="SELECCIÓN ABREVIADA SUBASTA INVERSA (NO DISPONIBLE)"/>
    <n v="3"/>
    <n v="6"/>
    <n v="10"/>
    <n v="2"/>
    <n v="1399916"/>
    <s v="UNIDAD"/>
    <s v="NO SOLICITADAS"/>
  </r>
  <r>
    <x v="18"/>
    <s v="02-02-01-004-006"/>
    <s v="02-02-01-004-006-04"/>
    <s v="Materiales y suministros - Acumuladores, pilas y baterías primarias y sus partes y piezas"/>
    <s v="BATERIA ALKALINA DE 1,5 VOLTIOS TAMAÑO &quot;AAA&quot;"/>
    <n v="26111702"/>
    <s v="SELECCIÓN ABREVIADA SUBASTA INVERSA (NO DISPONIBLE)"/>
    <n v="3"/>
    <n v="6"/>
    <n v="10"/>
    <n v="8"/>
    <n v="35224"/>
    <s v="UNIDAD"/>
    <s v="NO SOLICITADAS"/>
  </r>
  <r>
    <x v="18"/>
    <s v="02-02-01-004-006"/>
    <s v="02-02-01-004-006-04"/>
    <s v="Materiales y suministros - Acumuladores, pilas y baterías primarias y sus partes y piezas"/>
    <s v="BATERIA ALKALINA DE 1,5 VOLTIOS TAMAÑO &quot;C&quot;"/>
    <n v="26111702"/>
    <s v="SELECCIÓN ABREVIADA SUBASTA INVERSA (NO DISPONIBLE)"/>
    <n v="3"/>
    <n v="6"/>
    <n v="10"/>
    <n v="30"/>
    <n v="253470"/>
    <s v="UNIDAD"/>
    <s v="NO SOLICITADAS"/>
  </r>
  <r>
    <x v="18"/>
    <s v="02-02-01-004-006"/>
    <s v="02-02-01-004-006-04"/>
    <s v="Materiales y suministros - Acumuladores, pilas y baterías primarias y sus partes y piezas"/>
    <s v="BATERIA LITHIUM 3.6 VOLTIOS REFERENCIA TL2150"/>
    <n v="26111706"/>
    <s v="SELECCIÓN ABREVIADA SUBASTA INVERSA (NO DISPONIBLE)"/>
    <n v="3"/>
    <n v="6"/>
    <n v="10"/>
    <n v="2"/>
    <n v="109956"/>
    <s v="UNIDAD"/>
    <s v="NO SOLICITADAS"/>
  </r>
  <r>
    <x v="18"/>
    <s v="02-02-01-004-006"/>
    <s v="02-02-01-004-006-04"/>
    <s v="Materiales y suministros - Acumuladores, pilas y baterías primarias y sus partes y piezas"/>
    <s v="BATERÍA SAFT 3,6V P/N LS26500"/>
    <n v="26111700"/>
    <s v="SELECCIÓN ABREVIADA SUBASTA INVERSA (NO DISPONIBLE)"/>
    <n v="3"/>
    <n v="6"/>
    <n v="10"/>
    <n v="10"/>
    <n v="1399440"/>
    <s v="UNIDAD"/>
    <s v="NO SOLICITADAS"/>
  </r>
  <r>
    <x v="18"/>
    <s v="02-02-01-004-006"/>
    <s v="02-02-01-004-006-04"/>
    <s v="Materiales y suministros - Acumuladores, pilas y baterías primarias y sus partes y piezas"/>
    <s v="BATERIA LR44 15 V"/>
    <n v="26111706"/>
    <s v="SELECCIÓN ABREVIADA SUBASTA INVERSA (NO DISPONIBLE)"/>
    <n v="3"/>
    <n v="6"/>
    <n v="10"/>
    <n v="10"/>
    <n v="19040"/>
    <s v="UNIDAD"/>
    <s v="NO SOLICITADAS"/>
  </r>
  <r>
    <x v="18"/>
    <s v="02-02-01-004-006"/>
    <s v="02-02-01-004-006-04"/>
    <s v="Materiales y suministros - Acumuladores, pilas y baterías primarias y sus partes y piezas"/>
    <s v="BATERÍA SAFT 3,6V P/N LS14250"/>
    <n v="26111702"/>
    <s v="SELECCIÓN ABREVIADA SUBASTA INVERSA (NO DISPONIBLE)"/>
    <n v="3"/>
    <n v="6"/>
    <n v="10"/>
    <n v="6"/>
    <n v="1079568"/>
    <s v="UNIDAD"/>
    <s v="NO SOLICITADAS"/>
  </r>
  <r>
    <x v="18"/>
    <s v="02-02-01-004-006"/>
    <s v="02-02-01-004-006-04"/>
    <s v="Materiales y suministros - Acumuladores, pilas y baterías primarias y sus partes y piezas"/>
    <s v="BATERIA ALKALINA AA"/>
    <n v="26111702"/>
    <s v="SELECCIÓN ABREVIADA SUBASTA INVERSA (NO DISPONIBLE)"/>
    <n v="3"/>
    <n v="6"/>
    <n v="10"/>
    <n v="500"/>
    <n v="2380000"/>
    <s v="UNIDAD"/>
    <s v="NO SOLICITADAS"/>
  </r>
  <r>
    <x v="18"/>
    <s v="02-02-01-004-006"/>
    <s v="02-02-01-004-006-04"/>
    <s v="Materiales y suministros - Acumuladores, pilas y baterías primarias y sus partes y piezas"/>
    <s v="LOW PROFILE BATTERY PACK MOUNTING BREAKT"/>
    <n v="31162500"/>
    <s v="SELECCIÓN ABREVIADA SUBASTA INVERSA (NO DISPONIBLE)"/>
    <n v="3"/>
    <n v="6"/>
    <n v="10"/>
    <n v="8"/>
    <n v="2399040"/>
    <s v="UNIDAD"/>
    <s v="NO SOLICITADAS"/>
  </r>
  <r>
    <x v="18"/>
    <s v="02-02-01-004-006"/>
    <s v="02-02-01-004-006-04"/>
    <s v="Materiales y suministros - Acumuladores, pilas y baterías primarias y sus partes y piezas"/>
    <s v="BATERIA LS 14250"/>
    <n v="26111706"/>
    <s v="SELECCIÓN ABREVIADA SUBASTA INVERSA (NO DISPONIBLE)"/>
    <n v="3"/>
    <n v="6"/>
    <n v="10"/>
    <n v="15"/>
    <n v="2698920"/>
    <s v="UNIDAD"/>
    <s v="NO SOLICITADAS"/>
  </r>
  <r>
    <x v="18"/>
    <s v="02-02-01-004-006"/>
    <s v="02-02-01-004-006-04"/>
    <s v="Materiales y suministros - Acumuladores, pilas y baterías primarias y sus partes y piezas"/>
    <s v="PILAS ALCALINAS 9V CUADRADAS"/>
    <n v="26111702"/>
    <s v="SELECCIÓN ABREVIADA SUBASTA INVERSA (NO DISPONIBLE)"/>
    <n v="3"/>
    <n v="6"/>
    <n v="10"/>
    <n v="50"/>
    <n v="595000"/>
    <s v="UNIDAD"/>
    <s v="NO SOLICITADAS"/>
  </r>
  <r>
    <x v="18"/>
    <s v="02-02-01-004-006"/>
    <s v="02-02-01-004-006-04"/>
    <s v="Materiales y suministros - Acumuladores, pilas y baterías primarias y sus partes y piezas"/>
    <s v="PILA ALCALINA DE BOTON 1,5V"/>
    <n v="26111702"/>
    <s v="SELECCIÓN ABREVIADA SUBASTA INVERSA (NO DISPONIBLE)"/>
    <n v="3"/>
    <n v="6"/>
    <n v="10"/>
    <n v="50"/>
    <n v="243950"/>
    <s v="UNIDAD"/>
    <s v="NO SOLICITADAS"/>
  </r>
  <r>
    <x v="18"/>
    <s v="02-02-01-004-006"/>
    <s v="02-02-01-004-006-05"/>
    <s v="Materiales y suministros - Lámparas eléctricas de incandescencia o descarga; lámparas de arco, equipo para alumbrado eléctrico; sus partes y piezas"/>
    <s v="BOMBILLO AHORRADOR EN ESPIRAL BLANCO DE 11W"/>
    <n v="32111503"/>
    <s v="MÍNIMA CUANTÍA"/>
    <n v="4"/>
    <n v="8"/>
    <n v="10"/>
    <n v="15"/>
    <n v="112455"/>
    <s v="UNIDAD"/>
    <s v="NO SOLICITADAS"/>
  </r>
  <r>
    <x v="18"/>
    <s v="02-02-01-004-006"/>
    <s v="02-02-01-004-006-05"/>
    <s v="Materiales y suministros - Lámparas eléctricas de incandescencia o descarga; lámparas de arco, equipo para alumbrado eléctrico; sus partes y piezas"/>
    <s v="BOMBILLO AHORRADOR EN ESPIRAL BLANCO DE 15W CORTO"/>
    <n v="32111503"/>
    <s v="MÍNIMA CUANTÍA"/>
    <n v="4"/>
    <n v="8"/>
    <n v="10"/>
    <n v="15"/>
    <n v="123165"/>
    <s v="UNIDAD"/>
    <s v="NO SOLICITADAS"/>
  </r>
  <r>
    <x v="18"/>
    <s v="02-02-01-004-006"/>
    <s v="02-02-01-004-006-05"/>
    <s v="Materiales y suministros - Lámparas eléctricas de incandescencia o descarga; lámparas de arco, equipo para alumbrado eléctrico; sus partes y piezas"/>
    <s v="BOMBILLO AHORRADOR EN ESPIRAL BLANCO DE 15W CORTO LUZ CALIDA"/>
    <n v="32111503"/>
    <s v="MÍNIMA CUANTÍA"/>
    <n v="4"/>
    <n v="8"/>
    <n v="10"/>
    <n v="10"/>
    <n v="85680"/>
    <s v="UNIDAD"/>
    <s v="NO SOLICITADAS"/>
  </r>
  <r>
    <x v="18"/>
    <s v="02-02-01-004-006"/>
    <s v="02-02-01-004-006-05"/>
    <s v="Materiales y suministros - Lámparas eléctricas de incandescencia o descarga; lámparas de arco, equipo para alumbrado eléctrico; sus partes y piezas"/>
    <s v="BOMBILLO AHORRADOR EN ESPIRAL BLANCO DE 27W CORTO"/>
    <n v="32111503"/>
    <s v="MÍNIMA CUANTÍA"/>
    <n v="4"/>
    <n v="8"/>
    <n v="10"/>
    <n v="15"/>
    <n v="147262.5"/>
    <s v="UNIDAD"/>
    <s v="NO SOLICITADAS"/>
  </r>
  <r>
    <x v="18"/>
    <s v="02-02-01-004-006"/>
    <s v="02-02-01-004-006-05"/>
    <s v="Materiales y suministros - Lámparas eléctricas de incandescencia o descarga; lámparas de arco, equipo para alumbrado eléctrico; sus partes y piezas"/>
    <s v="BOMBILLO AHORRADOR EN ESPIRAL BLANCO DE 27W CORTO LUZ CALIDA"/>
    <n v="32111503"/>
    <s v="MÍNIMA CUANTÍA"/>
    <n v="4"/>
    <n v="8"/>
    <n v="10"/>
    <n v="10"/>
    <n v="98175"/>
    <s v="UNIDAD"/>
    <s v="NO SOLICITADAS"/>
  </r>
  <r>
    <x v="18"/>
    <s v="02-02-01-004-006"/>
    <s v="02-02-01-004-006-05"/>
    <s v="Materiales y suministros - Lámparas eléctricas de incandescencia o descarga; lámparas de arco, equipo para alumbrado eléctrico; sus partes y piezas"/>
    <s v="BOMBILLO DICROICO DE 50 W"/>
    <n v="32111503"/>
    <s v="MÍNIMA CUANTÍA"/>
    <n v="4"/>
    <n v="8"/>
    <n v="10"/>
    <n v="5"/>
    <n v="66937.5"/>
    <s v="UNIDAD"/>
    <s v="NO SOLICITADAS"/>
  </r>
  <r>
    <x v="18"/>
    <s v="02-02-01-004-006"/>
    <s v="02-02-01-004-006-05"/>
    <s v="Materiales y suministros - Lámparas eléctricas de incandescencia o descarga; lámparas de arco, equipo para alumbrado eléctrico; sus partes y piezas"/>
    <s v="BOMBILLO LED 15W 120V"/>
    <n v="39101605"/>
    <s v="MÍNIMA CUANTÍA"/>
    <n v="4"/>
    <n v="8"/>
    <n v="10"/>
    <n v="11"/>
    <n v="54192.600000000006"/>
    <s v="UNIDAD"/>
    <s v="NO SOLICITADAS"/>
  </r>
  <r>
    <x v="18"/>
    <s v="02-02-01-004-006"/>
    <s v="02-02-01-004-006-05"/>
    <s v="Materiales y suministros - Lámparas eléctricas de incandescencia o descarga; lámparas de arco, equipo para alumbrado eléctrico; sus partes y piezas"/>
    <s v="PANEL LED 1,2X0,30 "/>
    <n v="32111503"/>
    <s v="MÍNIMA CUANTÍA"/>
    <n v="4"/>
    <n v="8"/>
    <n v="10"/>
    <n v="1"/>
    <n v="107100"/>
    <s v="UNIDAD"/>
    <s v="NO SOLICITADAS"/>
  </r>
  <r>
    <x v="18"/>
    <s v="02-02-01-004-006"/>
    <s v="02-02-01-004-006-05"/>
    <s v="Materiales y suministros - Lámparas eléctricas de incandescencia o descarga; lámparas de arco, equipo para alumbrado eléctrico; sus partes y piezas"/>
    <s v="PANEL LED 60X60 SOBREPONER - INCRUSTAR"/>
    <n v="32111503"/>
    <s v="MÍNIMA CUANTÍA"/>
    <n v="4"/>
    <n v="8"/>
    <n v="10"/>
    <n v="1"/>
    <n v="84787.5"/>
    <s v="UNIDAD"/>
    <s v="NO SOLICITADAS"/>
  </r>
  <r>
    <x v="18"/>
    <s v="02-02-01-004-006"/>
    <s v="02-02-01-004-006-05"/>
    <s v="Materiales y suministros - Lámparas eléctricas de incandescencia o descarga; lámparas de arco, equipo para alumbrado eléctrico; sus partes y piezas"/>
    <s v="PANEL LED REDONDO SOBREPONER-INCRUSTAR 18W"/>
    <n v="32111503"/>
    <s v="MÍNIMA CUANTÍA"/>
    <n v="4"/>
    <n v="8"/>
    <n v="10"/>
    <n v="1"/>
    <n v="24097.5"/>
    <s v="UNIDAD"/>
    <s v="NO SOLICITADAS"/>
  </r>
  <r>
    <x v="18"/>
    <s v="02-02-01-004-006"/>
    <s v="02-02-01-004-006-05"/>
    <s v="Materiales y suministros - Lámparas eléctricas de incandescencia o descarga; lámparas de arco, equipo para alumbrado eléctrico; sus partes y piezas"/>
    <s v="TUBO LED DE 18W"/>
    <n v="39112102"/>
    <s v="MÍNIMA CUANTÍA"/>
    <n v="4"/>
    <n v="8"/>
    <n v="10"/>
    <n v="20"/>
    <n v="321300"/>
    <s v="UNIDAD"/>
    <s v="NO SOLICITADAS"/>
  </r>
  <r>
    <x v="18"/>
    <s v="02-02-01-004-006"/>
    <s v="02-02-01-004-006-05"/>
    <s v="Materiales y suministros - Lámparas eléctricas de incandescencia o descarga; lámparas de arco, equipo para alumbrado eléctrico; sus partes y piezas"/>
    <s v="TUBO LED DE 9W"/>
    <n v="39112102"/>
    <s v="MÍNIMA CUANTÍA"/>
    <n v="4"/>
    <n v="8"/>
    <n v="10"/>
    <n v="19"/>
    <n v="220447.5"/>
    <s v="UNIDAD"/>
    <s v="NO SOLICITADAS"/>
  </r>
  <r>
    <x v="18"/>
    <s v="02-02-01-004-006"/>
    <s v="02-02-01-004-006-05"/>
    <s v="Materiales y suministros - Lámparas eléctricas de incandescencia o descarga; lámparas de arco, equipo para alumbrado eléctrico; sus partes y piezas"/>
    <s v="TUBOS FLUORECENTES T8"/>
    <n v="39101605"/>
    <s v="MÍNIMA CUANTÍA"/>
    <n v="4"/>
    <n v="8"/>
    <n v="10"/>
    <n v="10"/>
    <n v="357000"/>
    <s v="UNIDAD"/>
    <s v="NO SOLICITADAS"/>
  </r>
  <r>
    <x v="18"/>
    <s v="02-02-01-004-006"/>
    <s v="02-02-01-004-006-05"/>
    <s v="Materiales y suministros - Lámparas eléctricas de incandescencia o descarga; lámparas de arco, equipo para alumbrado eléctrico; sus partes y piezas"/>
    <s v="TUBOS LED PARA LAMPARAS T8"/>
    <n v="39112102"/>
    <s v="SELECCIÓN ABREVIADA - ACUERDO MARCO"/>
    <n v="6"/>
    <n v="4"/>
    <n v="10"/>
    <n v="5"/>
    <n v="52500"/>
    <s v="UNIDAD"/>
    <s v="NO SOLICITADAS"/>
  </r>
  <r>
    <x v="18"/>
    <s v="02-02-01-004-006"/>
    <s v="02-02-01-004-006-05"/>
    <s v="Materiales y suministros - Lámparas eléctricas de incandescencia o descarga; lámparas de arco, equipo para alumbrado eléctrico; sus partes y piezas"/>
    <s v="PANEL LED 60X60 SOBREPONER - INCRUSTAR"/>
    <n v="32111503"/>
    <s v="SELECCIÓN ABREVIADA - ACUERDO MARCO"/>
    <n v="6"/>
    <n v="4"/>
    <n v="10"/>
    <n v="3"/>
    <n v="192000"/>
    <s v="UNIDAD"/>
    <s v="NO SOLICITADAS"/>
  </r>
  <r>
    <x v="18"/>
    <s v="02-02-01-004-006"/>
    <s v="02-02-01-004-006-05"/>
    <s v="Materiales y suministros - Lámparas eléctricas de incandescencia o descarga; lámparas de arco, equipo para alumbrado eléctrico; sus partes y piezas"/>
    <s v="PANEL LED REDONDO SOBREPONER-INCRUSTAR 18W"/>
    <n v="32111503"/>
    <s v="SELECCIÓN ABREVIADA - ACUERDO MARCO"/>
    <n v="6"/>
    <n v="4"/>
    <n v="10"/>
    <n v="6"/>
    <n v="114000"/>
    <s v="UNIDAD"/>
    <s v="NO SOLICITADAS"/>
  </r>
  <r>
    <x v="18"/>
    <s v="02-02-01-004-006"/>
    <s v="02-02-01-004-006-05"/>
    <s v="Materiales y suministros - Lámparas eléctricas de incandescencia o descarga; lámparas de arco, equipo para alumbrado eléctrico; sus partes y piezas"/>
    <s v="BOMBILLOS LED 15W"/>
    <n v="32111503"/>
    <s v="SELECCIÓN ABREVIADA - ACUERDO MARCO"/>
    <n v="6"/>
    <n v="4"/>
    <n v="10"/>
    <n v="1"/>
    <n v="43000"/>
    <s v="UNIDAD"/>
    <s v="NO SOLICITADAS"/>
  </r>
  <r>
    <x v="18"/>
    <s v="02-02-01-004-006"/>
    <s v="02-02-01-004-006-05"/>
    <s v="Materiales y suministros - Lámparas eléctricas de incandescencia o descarga; lámparas de arco, equipo para alumbrado eléctrico; sus partes y piezas"/>
    <s v="REFLECTOR DE 20W"/>
    <n v="39111818"/>
    <s v="SELECCIÓN ABREVIADA - ACUERDO MARCO"/>
    <n v="6"/>
    <n v="4"/>
    <n v="10"/>
    <n v="4"/>
    <n v="204000"/>
    <s v="UNIDAD"/>
    <s v="NO SOLICITADAS"/>
  </r>
  <r>
    <x v="18"/>
    <s v="02-02-01-004-006"/>
    <s v="02-02-01-004-006-05"/>
    <s v="Materiales y suministros - Lámparas eléctricas de incandescencia o descarga; lámparas de arco, equipo para alumbrado eléctrico; sus partes y piezas"/>
    <s v="BOMBILLO LED LUZ BLANCA 15 W X10"/>
    <n v="32111503"/>
    <s v="SELECCIÓN ABREVIADA - ACUERDO MARCO"/>
    <n v="6"/>
    <n v="4"/>
    <n v="10"/>
    <n v="1"/>
    <n v="65000"/>
    <s v="UNIDAD"/>
    <s v="NO SOLICITADAS"/>
  </r>
  <r>
    <x v="18"/>
    <s v="02-02-01-004-006"/>
    <s v="02-02-01-004-006-05"/>
    <s v="Materiales y suministros - Lámparas eléctricas de incandescencia o descarga; lámparas de arco, equipo para alumbrado eléctrico; sus partes y piezas"/>
    <s v="BOMBILLO LED GLOBO LUZ CALIDA 15 W"/>
    <n v="32111503"/>
    <s v="SELECCIÓN ABREVIADA - ACUERDO MARCO"/>
    <n v="6"/>
    <n v="4"/>
    <n v="10"/>
    <n v="9"/>
    <n v="198000"/>
    <s v="UNIDAD"/>
    <s v="NO SOLICITADAS"/>
  </r>
  <r>
    <x v="18"/>
    <s v="02-02-01-004-006"/>
    <s v="02-02-01-004-006-05"/>
    <s v="Materiales y suministros - Lámparas eléctricas de incandescencia o descarga; lámparas de arco, equipo para alumbrado eléctrico; sus partes y piezas"/>
    <s v="TUBOS LED 18 W POLARIZADOS POR UN SOLO LADO"/>
    <n v="39112102"/>
    <s v="SELECCIÓN ABREVIADA - ACUERDO MARCO"/>
    <n v="6"/>
    <n v="4"/>
    <n v="10"/>
    <n v="5"/>
    <n v="59000"/>
    <s v="UNIDAD"/>
    <s v="NO SOLICITADAS"/>
  </r>
  <r>
    <x v="18"/>
    <s v="02-02-01-004-006"/>
    <s v="02-02-01-004-006-05"/>
    <s v="Materiales y suministros - Lámparas eléctricas de incandescencia o descarga; lámparas de arco, equipo para alumbrado eléctrico; sus partes y piezas"/>
    <s v="TUBOS LED 9W POLARIZADOS POR UN SOLO LADO"/>
    <n v="39112102"/>
    <s v="SELECCIÓN ABREVIADA - ACUERDO MARCO"/>
    <n v="6"/>
    <n v="4"/>
    <n v="10"/>
    <n v="10"/>
    <n v="98000"/>
    <s v="UNIDAD"/>
    <s v="NO SOLICITADAS"/>
  </r>
  <r>
    <x v="18"/>
    <s v="02-02-01-004-006"/>
    <s v="02-02-01-004-006-05"/>
    <s v="Materiales y suministros - Lámparas eléctricas de incandescencia o descarga; lámparas de arco, equipo para alumbrado eléctrico; sus partes y piezas"/>
    <s v="PANELES LED 30*120 48 W"/>
    <n v="32111503"/>
    <s v="SELECCIÓN ABREVIADA - ACUERDO MARCO"/>
    <n v="6"/>
    <n v="4"/>
    <n v="10"/>
    <n v="5"/>
    <n v="525000"/>
    <s v="UNIDAD"/>
    <s v="NO SOLICITADAS"/>
  </r>
  <r>
    <x v="18"/>
    <s v="02-02-01-004-006"/>
    <s v="02-02-01-004-006-05"/>
    <s v="Materiales y suministros - Lámparas eléctricas de incandescencia o descarga; lámparas de arco, equipo para alumbrado eléctrico; sus partes y piezas"/>
    <s v="PANELES LED 60*60"/>
    <n v="32111503"/>
    <s v="SELECCIÓN ABREVIADA - ACUERDO MARCO"/>
    <n v="6"/>
    <n v="4"/>
    <n v="10"/>
    <n v="5"/>
    <n v="411500"/>
    <s v="UNIDAD"/>
    <s v="NO SOLICITADAS"/>
  </r>
  <r>
    <x v="18"/>
    <s v="02-02-01-004-006"/>
    <s v="02-02-01-004-006-05"/>
    <s v="Materiales y suministros - Lámparas eléctricas de incandescencia o descarga; lámparas de arco, equipo para alumbrado eléctrico; sus partes y piezas"/>
    <s v="LAMPARAS DE 40 W PARA ALUMBRADO PUBLICO CON PANEL SOLAR INTEGRADO"/>
    <n v="39101603"/>
    <s v="SELECCIÓN ABREVIADA - ACUERDO MARCO"/>
    <n v="6"/>
    <n v="4"/>
    <n v="10"/>
    <n v="5"/>
    <n v="1700000"/>
    <s v="UNIDAD"/>
    <s v="NO SOLICITADAS"/>
  </r>
  <r>
    <x v="18"/>
    <s v="02-02-01-004-006"/>
    <s v="02-02-01-004-006-05"/>
    <s v="Materiales y suministros - Lámparas eléctricas de incandescencia o descarga; lámparas de arco, equipo para alumbrado eléctrico; sus partes y piezas"/>
    <s v="REFLECTOR LED 100W"/>
    <n v="39111611"/>
    <s v="SELECCIÓN ABREVIADA - ACUERDO MARCO"/>
    <n v="6"/>
    <n v="4"/>
    <n v="10"/>
    <n v="3"/>
    <n v="420000"/>
    <s v="UNIDAD"/>
    <s v="NO SOLICITADAS"/>
  </r>
  <r>
    <x v="18"/>
    <s v="02-02-01-004-006"/>
    <s v="02-02-01-004-006-05"/>
    <s v="Materiales y suministros - Lámparas eléctricas de incandescencia o descarga; lámparas de arco, equipo para alumbrado eléctrico; sus partes y piezas"/>
    <s v="REFLECTOR LED 50W"/>
    <n v="39111611"/>
    <s v="SELECCIÓN ABREVIADA - ACUERDO MARCO"/>
    <n v="6"/>
    <n v="4"/>
    <n v="10"/>
    <n v="3"/>
    <n v="120000"/>
    <s v="UNIDAD"/>
    <s v="NO SOLICITADAS"/>
  </r>
  <r>
    <x v="18"/>
    <s v="02-02-01-004-006"/>
    <s v="02-02-01-004-006-05"/>
    <s v="Materiales y suministros - Lámparas eléctricas de incandescencia o descarga; lámparas de arco, equipo para alumbrado eléctrico; sus partes y piezas"/>
    <s v="REFLECTOR LED 30 W"/>
    <n v="39111611"/>
    <s v="SELECCIÓN ABREVIADA - ACUERDO MARCO"/>
    <n v="6"/>
    <n v="4"/>
    <n v="10"/>
    <n v="3"/>
    <n v="114000"/>
    <s v="UNIDAD"/>
    <s v="NO SOLICITADAS"/>
  </r>
  <r>
    <x v="18"/>
    <s v="02-02-01-004-006"/>
    <s v="02-02-01-004-006-05"/>
    <s v="Materiales y suministros - Lámparas eléctricas de incandescencia o descarga; lámparas de arco, equipo para alumbrado eléctrico; sus partes y piezas"/>
    <s v="BOMBILLO OJO DE BUEY LED LUZ FRIA BIPIN 120 V CON SOCKET"/>
    <n v="32111503"/>
    <s v="SELECCIÓN ABREVIADA - ACUERDO MARCO"/>
    <n v="6"/>
    <n v="4"/>
    <n v="10"/>
    <n v="24"/>
    <n v="504000"/>
    <s v="UNIDAD"/>
    <s v="NO SOLICITADAS"/>
  </r>
  <r>
    <x v="18"/>
    <s v="02-02-01-004-006"/>
    <s v="02-02-01-004-006-05"/>
    <s v="Materiales y suministros - Lámparas eléctricas de incandescencia o descarga; lámparas de arco, equipo para alumbrado eléctrico; sus partes y piezas"/>
    <s v="BOMBILLO OJO DE BUEY LED LUZ CALIDA BIPIN 120 V CON SOCKET"/>
    <n v="32111503"/>
    <s v="SELECCIÓN ABREVIADA - ACUERDO MARCO"/>
    <n v="6"/>
    <n v="4"/>
    <n v="10"/>
    <n v="21"/>
    <n v="441000"/>
    <s v="UNIDAD"/>
    <s v="NO SOLICITADAS"/>
  </r>
  <r>
    <x v="18"/>
    <s v="02-02-01-004-006"/>
    <s v="02-02-01-004-006-05"/>
    <s v="Materiales y suministros - Lámparas eléctricas de incandescencia o descarga; lámparas de arco, equipo para alumbrado eléctrico; sus partes y piezas"/>
    <s v="CRISTALES REFEFENCIA P 15 PARA CUBRIR BOMBILLAS"/>
    <n v="27112114"/>
    <s v="SELECCIÓN ABREVIADA - ACUERDO MARCO"/>
    <n v="6"/>
    <n v="4"/>
    <n v="10"/>
    <n v="10"/>
    <n v="175000"/>
    <s v="UNIDAD"/>
    <s v="NO SOLICITADAS"/>
  </r>
  <r>
    <x v="18"/>
    <s v="02-02-01-004-006"/>
    <s v="02-02-01-004-006-05"/>
    <s v="Materiales y suministros - Lámparas eléctricas de incandescencia o descarga; lámparas de arco, equipo para alumbrado eléctrico; sus partes y piezas"/>
    <s v="CRISTALES REFEFENCIA P 12 PARA CUBRIR BOMBILLAS"/>
    <n v="27112114"/>
    <s v="SELECCIÓN ABREVIADA - ACUERDO MARCO"/>
    <n v="6"/>
    <n v="4"/>
    <n v="10"/>
    <n v="13"/>
    <n v="227500"/>
    <s v="UNIDAD"/>
    <s v="NO SOLICITADAS"/>
  </r>
  <r>
    <x v="18"/>
    <s v="02-02-01-004-006"/>
    <s v="02-02-01-004-006-09"/>
    <s v="Materiales y suministros - Otro equipo eléctrico y sus partes y piezas"/>
    <s v="CAJA 5800 PLASTICA 2 X 4"/>
    <n v="39121308"/>
    <s v="MÍNIMA CUANTÍA"/>
    <n v="4"/>
    <n v="8"/>
    <n v="10"/>
    <n v="5"/>
    <n v="5131.9000000000005"/>
    <s v="UNIDAD"/>
    <s v="NO SOLICITADAS"/>
  </r>
  <r>
    <x v="18"/>
    <s v="02-02-01-004-006"/>
    <s v="02-02-01-004-006-09"/>
    <s v="Materiales y suministros - Otro equipo eléctrico y sus partes y piezas"/>
    <s v="CAJA CUADRADA PVC12*12*5"/>
    <n v="39121308"/>
    <s v="MÍNIMA CUANTÍA"/>
    <n v="4"/>
    <n v="8"/>
    <n v="10"/>
    <n v="5"/>
    <n v="7238.2000000000007"/>
    <s v="UNIDAD"/>
    <s v="NO SOLICITADAS"/>
  </r>
  <r>
    <x v="18"/>
    <s v="02-02-01-004-006"/>
    <s v="02-02-01-004-006-09"/>
    <s v="Materiales y suministros - Otro equipo eléctrico y sus partes y piezas"/>
    <s v="CAJA DE EMPALME CUADRADA TIPO RAWELT CON TAPA, SALIDA Y ENTRADA DE 1&quot;"/>
    <n v="39121308"/>
    <s v="MÍNIMA CUANTÍA"/>
    <n v="4"/>
    <n v="8"/>
    <n v="10"/>
    <n v="5"/>
    <n v="90566.450000000012"/>
    <s v="UNIDAD"/>
    <s v="NO SOLICITADAS"/>
  </r>
  <r>
    <x v="18"/>
    <s v="02-02-01-004-006"/>
    <s v="02-02-01-004-006-09"/>
    <s v="Materiales y suministros - Otro equipo eléctrico y sus partes y piezas"/>
    <s v="CAJA METALICA TIPO RAWELT 1/2&quot;"/>
    <n v="39121308"/>
    <s v="MÍNIMA CUANTÍA"/>
    <n v="4"/>
    <n v="8"/>
    <n v="10"/>
    <n v="5"/>
    <n v="62832"/>
    <s v="UNIDAD"/>
    <s v="NO SOLICITADAS"/>
  </r>
  <r>
    <x v="18"/>
    <s v="02-02-01-004-007"/>
    <s v="02-02-01-004-007-01"/>
    <s v="Materiales y suministros - Válvulas y tubos electrónicos; componentes electrónicos; sus partes y piezas"/>
    <s v="TARJETA GPS FREEFLIGHT P/N 81461-13"/>
    <n v="39121110"/>
    <s v="SELECCIÓN ABREVIADA SUBASTA INVERSA (NO DISPONIBLE)"/>
    <n v="3"/>
    <n v="6"/>
    <n v="10"/>
    <n v="8"/>
    <n v="5158888"/>
    <s v="UNIDAD"/>
    <s v="NO SOLICITADAS"/>
  </r>
  <r>
    <x v="18"/>
    <s v="02-02-01-004-007"/>
    <s v="02-02-01-004-007-01"/>
    <s v="Materiales y suministros - Válvulas y tubos electrónicos; componentes electrónicos; sus partes y piezas"/>
    <s v="TARJETA GPS HONEYWELL P/N 81651 (PNMCIA TNL 8100)"/>
    <n v="39121110"/>
    <s v="SELECCIÓN ABREVIADA SUBASTA INVERSA (NO DISPONIBLE)"/>
    <n v="3"/>
    <n v="6"/>
    <n v="10"/>
    <n v="2"/>
    <n v="9599730"/>
    <s v="UNIDAD"/>
    <s v="NO SOLICITADAS"/>
  </r>
  <r>
    <x v="18"/>
    <s v="02-02-01-004-007"/>
    <s v="02-02-01-004-007-01"/>
    <s v="Materiales y suministros - Válvulas y tubos electrónicos; componentes electrónicos; sus partes y piezas"/>
    <s v="DIODO REF. JANTX1N5552"/>
    <n v="32111509"/>
    <s v="SELECCIÓN ABREVIADA SUBASTA INVERSA (NO DISPONIBLE)"/>
    <n v="3"/>
    <n v="6"/>
    <n v="10"/>
    <n v="3"/>
    <n v="224910"/>
    <s v="UNIDAD"/>
    <s v="NO SOLICITADAS"/>
  </r>
  <r>
    <x v="18"/>
    <s v="02-02-01-004-007"/>
    <s v="02-02-01-004-007-01"/>
    <s v="Materiales y suministros - Válvulas y tubos electrónicos; componentes electrónicos; sus partes y piezas"/>
    <s v="SEMICONDUCTOR DEVICE,DIODE P/N JANTX1N1206A"/>
    <n v="32111509"/>
    <s v="SELECCIÓN ABREVIADA SUBASTA INVERSA (NO DISPONIBLE)"/>
    <n v="3"/>
    <n v="6"/>
    <n v="10"/>
    <n v="5"/>
    <n v="374850"/>
    <s v="UNIDAD"/>
    <s v="NO SOLICITADAS"/>
  </r>
  <r>
    <x v="18"/>
    <s v="02-02-01-004-007"/>
    <s v="02-02-01-004-007-01"/>
    <s v="Materiales y suministros - Válvulas y tubos electrónicos; componentes electrónicos; sus partes y piezas"/>
    <s v="RESISTENCIA 51 OHM A 1/4 WATT"/>
    <n v="41113600"/>
    <s v="SELECCIÓN ABREVIADA SUBASTA INVERSA (NO DISPONIBLE)"/>
    <n v="3"/>
    <n v="6"/>
    <n v="10"/>
    <n v="5"/>
    <n v="2975"/>
    <s v="UNIDAD"/>
    <s v="NO SOLICITADAS"/>
  </r>
  <r>
    <x v="18"/>
    <s v="02-02-01-004-008"/>
    <s v="02-02-01-004-008-01"/>
    <s v="Materiales y suministros - Aparatos médicos y quirúrgicos y aparatos ortésicos y protésicos"/>
    <s v="JERINGA HIPODERMICA  DESECHABLE  60 ML"/>
    <n v="42142601"/>
    <s v="SELECCIÓN ABREVIADA SUBASTA INVERSA (NO DISPONIBLE)"/>
    <n v="3"/>
    <n v="6"/>
    <n v="10"/>
    <n v="20"/>
    <n v="14280"/>
    <s v="UNIDAD"/>
    <s v="NO SOLICITADAS"/>
  </r>
  <r>
    <x v="18"/>
    <s v="02-02-01-004-008"/>
    <s v="02-02-01-004-008-02"/>
    <s v="Materiales y suministros - Instrumentos y aparatos de medición, verificación, análisis, de navegación y para otros fines (excepto instrumentos ópticos); instrumentos de control de procesos industriales, sus partes, piezas y accesorios"/>
    <s v="REGLAS PLASTICAS  X 30CM X 20 UNIDADES"/>
    <n v="41111604"/>
    <s v="MÍNIMA CUANTÍA"/>
    <n v="3"/>
    <n v="6"/>
    <n v="10"/>
    <n v="50"/>
    <n v="43450"/>
    <s v="UNIDAD"/>
    <s v="NO SOLICITADAS"/>
  </r>
  <r>
    <x v="18"/>
    <s v="02-02-01-004-008"/>
    <s v="02-02-01-004-008-02"/>
    <s v="Materiales y suministros - Instrumentos y aparatos de medición, verificación, análisis, de navegación y para otros fines (excepto instrumentos ópticos); instrumentos de control de procesos industriales, sus partes, piezas y accesorios"/>
    <s v="REGLA METALICA / STEEL RULE RULER12"/>
    <n v="41111604"/>
    <s v="MÍNIMA CUANTÍA"/>
    <n v="3"/>
    <n v="6"/>
    <n v="10"/>
    <n v="17"/>
    <n v="23273"/>
    <s v="UNIDAD"/>
    <s v="NO SOLICITADAS"/>
  </r>
  <r>
    <x v="18"/>
    <s v="02-02-01-004-008"/>
    <s v="02-02-01-004-008-02"/>
    <s v="Materiales y suministros - Instrumentos y aparatos de medición, verificación, análisis, de navegación y para otros fines (excepto instrumentos ópticos); instrumentos de control de procesos industriales, sus partes, piezas y accesorios"/>
    <s v="COMPAS DE TRAZO EN METAL X 10’"/>
    <n v="27111534"/>
    <s v="MÍNIMA CUANTÍA"/>
    <n v="4"/>
    <n v="8"/>
    <n v="10"/>
    <n v="1"/>
    <n v="53550"/>
    <s v="UNIDAD"/>
    <s v="NO SOLICITADAS"/>
  </r>
  <r>
    <x v="18"/>
    <s v="02-02-01-004-008"/>
    <s v="02-02-01-004-008-02"/>
    <s v="Materiales y suministros - Instrumentos y aparatos de medición, verificación, análisis, de navegación y para otros fines (excepto instrumentos ópticos); instrumentos de control de procesos industriales, sus partes, piezas y accesorios"/>
    <s v="FLEXÓMETRO 5MT X 1-PULG METÁLICO"/>
    <n v="27111800"/>
    <s v="MÍNIMA CUANTÍA"/>
    <n v="4"/>
    <n v="8"/>
    <n v="10"/>
    <n v="6"/>
    <n v="203490"/>
    <s v="UNIDAD"/>
    <s v="NO SOLICITADAS"/>
  </r>
  <r>
    <x v="18"/>
    <s v="02-02-01-004-008"/>
    <s v="02-02-01-004-008-02"/>
    <s v="Materiales y suministros - Instrumentos y aparatos de medición, verificación, análisis, de navegación y para otros fines (excepto instrumentos ópticos); instrumentos de control de procesos industriales, sus partes, piezas y accesorios"/>
    <s v="NIVEL LÁSER MULTIPROPÓSITO CON CINTA MEDIDORA CON 8+ PIES"/>
    <n v="27111800"/>
    <s v="MÍNIMA CUANTÍA"/>
    <n v="4"/>
    <n v="8"/>
    <n v="10"/>
    <n v="2"/>
    <n v="62475"/>
    <s v="UNIDAD"/>
    <s v="NO SOLICITADAS"/>
  </r>
  <r>
    <x v="18"/>
    <s v="02-02-01-004-008"/>
    <s v="02-02-01-004-008-02"/>
    <s v="Materiales y suministros - Instrumentos y aparatos de medición, verificación, análisis, de navegación y para otros fines (excepto instrumentos ópticos); instrumentos de control de procesos industriales, sus partes, piezas y accesorios"/>
    <s v="PINZA VOLTIAMPERIMETRICA"/>
    <n v="27112105"/>
    <s v="MÍNIMA CUANTÍA"/>
    <n v="4"/>
    <n v="8"/>
    <n v="10"/>
    <n v="1"/>
    <n v="160650"/>
    <s v="UNIDAD"/>
    <s v="NO SOLICITADAS"/>
  </r>
  <r>
    <x v="18"/>
    <s v="02-02-01-004-008"/>
    <s v="02-02-01-004-008-02"/>
    <s v="Materiales y suministros - Instrumentos y aparatos de medición, verificación, análisis, de navegación y para otros fines (excepto instrumentos ópticos); instrumentos de control de procesos industriales, sus partes, piezas y accesorios"/>
    <s v="TEMPORIZADOR DE RIEGO MECANICO METALICO"/>
    <n v="32101632"/>
    <s v="MÍNIMA CUANTÍA"/>
    <n v="4"/>
    <n v="8"/>
    <n v="10"/>
    <n v="2"/>
    <n v="321300"/>
    <s v="UNIDAD"/>
    <s v="NO SOLICITADAS"/>
  </r>
  <r>
    <x v="18"/>
    <s v="02-02-01-004-008"/>
    <s v="02-02-01-004-008-02"/>
    <s v="Materiales y suministros - Instrumentos y aparatos de medición, verificación, análisis, de navegación y para otros fines (excepto instrumentos ópticos); instrumentos de control de procesos industriales, sus partes, piezas y accesorios"/>
    <s v="RETRACTABLE TEST LEAD KIT"/>
    <n v="39121407"/>
    <s v="MÍNIMA CUANTÍA"/>
    <n v="5"/>
    <n v="4"/>
    <n v="10"/>
    <n v="1"/>
    <n v="630700"/>
    <s v="UNIDAD"/>
    <s v="NO SOLICITADAS"/>
  </r>
  <r>
    <x v="18"/>
    <s v="02-02-01-004-008"/>
    <s v="02-02-01-004-008-02"/>
    <s v="Materiales y suministros - Instrumentos y aparatos de medición, verificación, análisis, de navegación y para otros fines (excepto instrumentos ópticos); instrumentos de control de procesos industriales, sus partes, piezas y accesorios"/>
    <s v="PROBADOR DE TOMA PT GFCI GB"/>
    <n v="27112114"/>
    <s v="SELECCIÓN ABREVIADA - ACUERDO MARCO"/>
    <n v="6"/>
    <n v="4"/>
    <n v="10"/>
    <n v="1"/>
    <n v="21000"/>
    <s v="UNIDAD"/>
    <s v="NO SOLICITADAS"/>
  </r>
  <r>
    <x v="18"/>
    <s v="02-02-01-004-009"/>
    <s v="02-02-01-004-009-06"/>
    <s v="Materiales y suministros - Aeronaves y naves espaciales, y sus partes y piezas"/>
    <s v="EQUIPO INTEROPERABLE OTAN UH-60 RED FLAG 2022 - MABH-1-2 BRACKET "/>
    <n v="25201700"/>
    <s v="CONTRATACIÓN DIRECTA"/>
    <n v="4"/>
    <n v="6"/>
    <n v="10"/>
    <n v="2"/>
    <n v="170100000"/>
    <s v="UNIDAD"/>
    <s v="NO SOLICITADAS"/>
  </r>
  <r>
    <x v="18"/>
    <s v="02-02-01-004-009"/>
    <s v="02-02-01-004-009-06"/>
    <s v="Materiales y suministros - Aeronaves y naves espaciales, y sus partes y piezas"/>
    <s v="EQUIPO INTEROPERABLE OTAN UH-60 RED FLAG 2022 - QD QUICK DISCONNECT MOUNT SET (P/N 75002129)"/>
    <n v="25201700"/>
    <s v="CONTRATACIÓN DIRECTA"/>
    <n v="4"/>
    <n v="6"/>
    <n v="10"/>
    <n v="1"/>
    <n v="59388000"/>
    <s v="UNIDAD"/>
    <s v="NO SOLICITADAS"/>
  </r>
  <r>
    <x v="18"/>
    <s v="02-02-01-004-010"/>
    <s v="02-02-01-004-010"/>
    <s v="Materiales y suministros - Partes Piezas y Accesorios de Equipo Militr y Policía"/>
    <s v="SUPPRESSOR P/N 223F303-1 GDATP4002 (PAG. 90, ITEM 51, FIG. 6-2)"/>
    <n v="39121610"/>
    <s v="SELECCIÓN ABREVIADA SUBASTA INVERSA (NO DISPONIBLE)"/>
    <n v="3"/>
    <n v="6"/>
    <n v="10"/>
    <n v="1"/>
    <n v="2199953"/>
    <s v="UNIDAD"/>
    <s v="NO SOLICITADAS"/>
  </r>
  <r>
    <x v="18"/>
    <s v="02-02-02-005-004"/>
    <s v="02-02-02-005-004-01-1"/>
    <s v="Adquisición de servicios - Servicios generales de construcción de edificaciones residenciales"/>
    <s v="MANTENIMIENTO ADECUACION Y MEJORAMIENTO DE VIVIENDAS FISCALES Y ALOJAMIENTOS"/>
    <n v="72102900"/>
    <s v="SELECCIÓN ABREVIADA MENOR CUANTÍA"/>
    <n v="2"/>
    <n v="9"/>
    <n v="16"/>
    <n v="1"/>
    <n v="155653008.46000001"/>
    <s v="GLOBAL"/>
    <s v="NO SOLICITADAS"/>
  </r>
  <r>
    <x v="18"/>
    <s v="02-02-02-005-004"/>
    <s v="02-02-02-005-004-01-1"/>
    <s v="Adquisición de servicios - Servicios generales de construcción de edificaciones residenciales"/>
    <s v="MANTENIMIENTO ADECUACION Y MEJORAMIENTO DE VIVIENDAS FISCALES Y ALOJAMIENTOS"/>
    <n v="72102900"/>
    <s v="SELECCIÓN ABREVIADA MENOR CUANTÍA"/>
    <n v="2"/>
    <n v="9"/>
    <n v="10"/>
    <n v="1"/>
    <n v="135177494.41999999"/>
    <s v="GLOBAL"/>
    <s v="NO SOLICITADAS"/>
  </r>
  <r>
    <x v="18"/>
    <s v="02-02-02-005-004"/>
    <s v="02-02-02-005-004-01-1"/>
    <s v="Adquisición de servicios - Servicios generales de construcción de edificaciones residenciales"/>
    <s v="SOBRANTE CUOTA BASICA"/>
    <n v="0"/>
    <n v="0"/>
    <n v="0"/>
    <n v="0"/>
    <n v="16"/>
    <n v="1"/>
    <n v="900.54"/>
    <s v="GLOBAL"/>
    <s v=""/>
  </r>
  <r>
    <x v="18"/>
    <s v="02-02-02-005-004"/>
    <s v="02-02-02-005-004-01-2"/>
    <s v="Adquisición de servicios - Servicios generales de construcción de edificaciones no residenciales"/>
    <s v="MANTENIMIENTO E INSTALACIONES DEL ESM "/>
    <n v="72102900"/>
    <s v="SELECCIÓN ABREVIADA MENOR CUANTÍA"/>
    <n v="2"/>
    <n v="7"/>
    <n v="10"/>
    <n v="1"/>
    <n v="20197421.5"/>
    <s v="GLOBAL"/>
    <s v="NO SOLICITADAS"/>
  </r>
  <r>
    <x v="18"/>
    <s v="02-02-02-005-004"/>
    <s v="02-02-02-005-004-01-2"/>
    <s v="Adquisición de servicios - Servicios generales de construcción de edificaciones no residenciales"/>
    <s v="MANTENIMIENTO RANCHO DE TROPA"/>
    <n v="72102900"/>
    <s v="SELECCIÓN ABREVIADA MENOR CUANTÍA"/>
    <n v="2"/>
    <n v="10"/>
    <n v="10"/>
    <n v="1"/>
    <n v="129746542.05"/>
    <s v="GLOBAL"/>
    <s v="NO SOLICITADAS"/>
  </r>
  <r>
    <x v="18"/>
    <s v="02-02-02-005-004"/>
    <s v="02-02-02-005-004-01-2"/>
    <s v="Adquisición de servicios - Servicios generales de construcción de edificaciones no residenciales"/>
    <s v="MANTENIMIENTO BATERIAS SANITARIAS GRUSE"/>
    <n v="72102900"/>
    <s v="SELECCIÓN ABREVIADA MENOR CUANTÍA"/>
    <n v="2"/>
    <n v="10"/>
    <n v="10"/>
    <n v="1"/>
    <n v="129748815.55"/>
    <s v="GLOBAL"/>
    <s v="NO SOLICITADAS"/>
  </r>
  <r>
    <x v="18"/>
    <s v="02-02-02-005-004"/>
    <s v="02-02-02-005-004-01-2"/>
    <s v="Adquisición de servicios - Servicios generales de construcción de edificaciones no residenciales"/>
    <s v="IMPERMEABILIZACION LOZAS DE LA GUARDIA"/>
    <n v="72102900"/>
    <s v="SELECCIÓN ABREVIADA MENOR CUANTÍA"/>
    <n v="2"/>
    <n v="10"/>
    <n v="10"/>
    <n v="1"/>
    <n v="17298957.559999999"/>
    <s v="GLOBAL"/>
    <s v="NO SOLICITADAS"/>
  </r>
  <r>
    <x v="18"/>
    <s v="02-02-02-005-004"/>
    <s v="02-02-02-005-004-01-2"/>
    <s v="Adquisición de servicios - Servicios generales de construcción de edificaciones no residenciales"/>
    <s v="MANTENIMIENTO DE BIENES INMUEBLES"/>
    <n v="72102900"/>
    <s v="SELECCIÓN ABREVIADA MENOR CUANTÍA"/>
    <n v="2"/>
    <n v="9"/>
    <n v="16"/>
    <n v="1"/>
    <n v="72885636"/>
    <s v="GLOBAL"/>
    <s v="NO SOLICITADAS"/>
  </r>
  <r>
    <x v="18"/>
    <s v="02-02-02-005-004"/>
    <s v="02-02-02-005-004-01-2"/>
    <s v="Adquisición de servicios - Servicios generales de construcción de edificaciones no residenciales"/>
    <s v="MANTENIMIENTO DE BIENES INMUEBLES"/>
    <n v="72102900"/>
    <s v="SELECCIÓN ABREVIADA MENOR CUANTÍA"/>
    <n v="2"/>
    <n v="9"/>
    <n v="10"/>
    <n v="1"/>
    <n v="61999670.129999995"/>
    <s v="GLOBAL"/>
    <s v="NO SOLICITADAS"/>
  </r>
  <r>
    <x v="18"/>
    <s v="02-02-02-005-004"/>
    <s v="02-02-02-005-004-02-4"/>
    <s v="Adquisición de servicios - Servicios generales de construcción de tuberías para la conducción de gas a larga distancia, líneas de comunicación y cables de poder"/>
    <s v="MANTENIMIENTO DE REDES ELECTRICAS"/>
    <n v="72151514"/>
    <s v="MÍNIMA CUANTÍA"/>
    <n v="3"/>
    <n v="7"/>
    <n v="10"/>
    <n v="1"/>
    <n v="26953476"/>
    <s v="GLOBAL"/>
    <s v="NO SOLICITADAS"/>
  </r>
  <r>
    <x v="18"/>
    <s v="02-02-02-005-004"/>
    <s v="02-02-02-005-004-02-5"/>
    <s v="Adquisición de servicios - Servicios generales de construcción de tuberías y cables locales, y obras conexas"/>
    <s v="MANTENIMIENTO PLANTA DE TRATAMIENTO DE AGUAS RESIDUALES DOMESTICAS Y  NO DOMESTICAS"/>
    <n v="76121700"/>
    <s v="MÍNIMA CUANTÍA"/>
    <n v="1"/>
    <n v="6"/>
    <n v="16"/>
    <n v="1"/>
    <n v="38100320"/>
    <s v="GLOBAL"/>
    <s v="SI APROBADAS"/>
  </r>
  <r>
    <x v="18"/>
    <s v="02-02-02-005-004"/>
    <s v="02-02-02-005-004-02-5"/>
    <s v="Adquisición de servicios - Servicios generales de construcción de tuberías y cables locales, y obras conexas"/>
    <s v="MANTENIMIENTO PLANTA DE TRATAMIENTO DE AGUAS RESIDUALES DOMESTICAS Y  NO DOMESTICAS (AMARRE VF 2022)"/>
    <n v="76121700"/>
    <s v="MÍNIMA CUANTÍA"/>
    <n v="9"/>
    <n v="3"/>
    <n v="16"/>
    <n v="1"/>
    <n v="21151736"/>
    <s v="GLOBAL"/>
    <s v="NO SOLICITADAS"/>
  </r>
  <r>
    <x v="18"/>
    <s v="02-02-02-005-004"/>
    <s v="02-02-02-005-004-05"/>
    <s v="Adquisición de servicios - Servicios especiales de construcción"/>
    <s v="SERVICIOS GENERALES OPERARIO DE MANTENIMIENTO"/>
    <n v="80111620"/>
    <s v="SELECCIÓN ABREVIADA - ACUERDO MARCO"/>
    <n v="1"/>
    <n v="6"/>
    <n v="16"/>
    <n v="1"/>
    <n v="23021051.539999999"/>
    <s v="GLOBAL"/>
    <s v="SI APROBADAS"/>
  </r>
  <r>
    <x v="18"/>
    <s v="02-02-02-005-004"/>
    <s v="02-02-02-005-004-05"/>
    <s v="Adquisición de servicios - Servicios especiales de construcción"/>
    <s v="SERVICIOS GENERALES OPERARIO DE MANTENIMIENTO ADICIÓN 2021"/>
    <n v="80111620"/>
    <s v="SELECCIÓN ABREVIADA - ACUERDO MARCO"/>
    <n v="4"/>
    <n v="7"/>
    <n v="16"/>
    <n v="1"/>
    <n v="5000000"/>
    <s v="GLOBAL"/>
    <s v="NO SOLICITADAS"/>
  </r>
  <r>
    <x v="18"/>
    <s v="02-02-02-005-004"/>
    <s v="02-02-02-005-004-05"/>
    <s v="Adquisición de servicios - Servicios especiales de construcción"/>
    <s v="SERVICIOS GENERALES OPERARIO DE MANTENIMIENTO AMARRE VF 2022"/>
    <n v="80111620"/>
    <s v="SELECCIÓN ABREVIADA - ACUERDO MARCO"/>
    <n v="9"/>
    <n v="3"/>
    <n v="16"/>
    <n v="1"/>
    <n v="10230807.720000001"/>
    <s v="GLOBAL"/>
    <s v="NO SOLICITADAS"/>
  </r>
  <r>
    <x v="18"/>
    <s v="02-02-02-006-003"/>
    <s v="02-02-02-006-003-03"/>
    <s v="Adquisición de servicios - Servicios de suministro de comidas"/>
    <s v="SERVICIOS GENERALES"/>
    <n v="80111620"/>
    <s v="SELECCIÓN ABREVIADA MENOR CUANTÍA"/>
    <n v="1"/>
    <n v="6"/>
    <n v="16"/>
    <n v="1"/>
    <n v="99014043.599999994"/>
    <s v="GLOBAL"/>
    <s v="SI APROBADAS"/>
  </r>
  <r>
    <x v="18"/>
    <s v="02-02-02-006-003"/>
    <s v="02-02-02-006-003-03"/>
    <s v="Adquisición de servicios - Servicios de suministro de comidas"/>
    <s v="SERVICIOS GENERALES"/>
    <n v="80111620"/>
    <s v="SELECCIÓN ABREVIADA MENOR CUANTÍA"/>
    <n v="9"/>
    <n v="3"/>
    <n v="10"/>
    <n v="1"/>
    <n v="2555895.6399999997"/>
    <s v="GLOBAL"/>
    <s v="NO SOLICITADAS"/>
  </r>
  <r>
    <x v="18"/>
    <s v="02-02-02-006-003"/>
    <s v="02-02-02-006-003-03"/>
    <s v="Adquisición de servicios - Servicios de suministro de comidas"/>
    <s v="SERVICIOS GENERALES AMARRE VF 2022"/>
    <n v="80111620"/>
    <s v="SELECCIÓN ABREVIADA MENOR CUANTÍA"/>
    <n v="9"/>
    <n v="3"/>
    <n v="16"/>
    <n v="1"/>
    <n v="23928393.870000001"/>
    <s v="GLOBAL"/>
    <s v="NO SOLICITADAS"/>
  </r>
  <r>
    <x v="18"/>
    <s v="02-02-02-006-003"/>
    <s v="02-02-02-006-003-03"/>
    <s v="Adquisición de servicios - Servicios de suministro de comidas"/>
    <s v="SERVICIOS GENERALES"/>
    <n v="80111620"/>
    <s v="SELECCIÓN ABREVIADA MENOR CUANTÍA"/>
    <n v="1"/>
    <n v="6"/>
    <n v="10"/>
    <n v="1"/>
    <n v="9536760.2799999993"/>
    <s v="GLOBAL"/>
    <s v="NO SOLICITADAS"/>
  </r>
  <r>
    <x v="18"/>
    <s v="02-02-02-006-003"/>
    <s v="02-02-02-006-003-03"/>
    <s v="Adquisición de servicios - Servicios de suministro de comidas"/>
    <s v="SERVICIOS GENERALES"/>
    <n v="80111620"/>
    <s v="SELECCIÓN ABREVIADA MENOR CUANTÍA"/>
    <n v="1"/>
    <n v="6"/>
    <n v="16"/>
    <n v="1"/>
    <n v="385473"/>
    <s v="GLOBAL"/>
    <s v="NO SOLICITADAS"/>
  </r>
  <r>
    <x v="18"/>
    <s v="02-02-02-006-003"/>
    <s v="02-02-02-006-003-03"/>
    <s v="Adquisición de servicios - Servicios de suministro de comidas"/>
    <s v="SERVICIOS GENERALES"/>
    <n v="80111620"/>
    <s v="SELECCIÓN ABREVIADA MENOR CUANTÍA"/>
    <n v="1"/>
    <n v="6"/>
    <n v="10"/>
    <n v="1"/>
    <n v="7213289.0900000008"/>
    <s v="GLOBAL"/>
    <s v="NO SOLICITADAS"/>
  </r>
  <r>
    <x v="18"/>
    <s v="02-02-02-006-009"/>
    <s v="02-02-02-006-009-01"/>
    <s v="Adquisición de servicios - Servicios de distribución de electricidad, y servicios de distribución de gas (por cuenta propia)"/>
    <s v="ENERGÍA "/>
    <n v="83101800"/>
    <s v="SOLICITUD DE INFORMACIÓN A LOS PROVEEDORES"/>
    <n v="1"/>
    <n v="12"/>
    <n v="10"/>
    <n v="1"/>
    <n v="405580974.45999998"/>
    <s v="GLOBAL"/>
    <s v="NO SOLICITADAS"/>
  </r>
  <r>
    <x v="18"/>
    <s v="02-02-02-006-009"/>
    <s v="02-02-02-006-009-01"/>
    <s v="Adquisición de servicios - Servicios de distribución de electricidad, y servicios de distribución de gas (por cuenta propia)"/>
    <s v="ENERGÍA "/>
    <s v="83101800"/>
    <s v="SOLICITUD DE INFORMACIÓN A LOS PROVEEDORES"/>
    <n v="1"/>
    <n v="12"/>
    <n v="16"/>
    <n v="1"/>
    <n v="112584924.54000001"/>
    <s v="GLOBAL"/>
    <s v="NO SOLICITADAS"/>
  </r>
  <r>
    <x v="18"/>
    <s v="02-02-02-006-009"/>
    <s v="02-02-02-006-009-01"/>
    <s v="Adquisición de servicios - Servicios de distribución de electricidad, y servicios de distribución de gas (por cuenta propia)"/>
    <s v="GAS NATURAL"/>
    <n v="83101601"/>
    <s v="SOLICITUD DE INFORMACIÓN A LOS PROVEEDORES"/>
    <n v="1"/>
    <n v="12"/>
    <n v="10"/>
    <n v="1"/>
    <n v="150906.03"/>
    <s v="GLOBAL"/>
    <s v="NO SOLICITADAS"/>
  </r>
  <r>
    <x v="18"/>
    <s v="02-02-02-006-009"/>
    <s v="02-02-02-006-009-01"/>
    <s v="Adquisición de servicios - Servicios de distribución de electricidad, y servicios de distribución de gas (por cuenta propia)"/>
    <s v="GAS NATURAL"/>
    <n v="83101601"/>
    <s v="SOLICITUD DE INFORMACIÓN A LOS PROVEEDORES"/>
    <n v="1"/>
    <n v="12"/>
    <n v="16"/>
    <n v="1"/>
    <n v="38375908"/>
    <s v="GLOBAL"/>
    <s v="NO SOLICITADAS"/>
  </r>
  <r>
    <x v="18"/>
    <s v="02-02-02-006-009"/>
    <s v="02-02-02-006-009-01"/>
    <s v="Adquisición de servicios - Servicios de distribución de electricidad, y servicios de distribución de gas (por cuenta propia)"/>
    <s v="SOBRANTE GAS NATURAL CUOTA BASICA"/>
    <n v="0"/>
    <n v="0"/>
    <n v="0"/>
    <n v="0"/>
    <n v="16"/>
    <n v="1"/>
    <n v="9560.9500000000007"/>
    <s v="GLOBAL"/>
    <s v=""/>
  </r>
  <r>
    <x v="18"/>
    <s v="02-02-02-006-009"/>
    <s v="02-02-02-006-009-02"/>
    <s v="Adquisición de servicios - Servicios de distribución de agua (por cuenta propia)"/>
    <s v="ACUEDUCTO"/>
    <n v="83101500"/>
    <s v="SOLICITUD DE INFORMACIÓN A LOS PROVEEDORES"/>
    <n v="1"/>
    <n v="12"/>
    <n v="10"/>
    <n v="1"/>
    <n v="92529291"/>
    <s v="GLOBAL"/>
    <s v="NO SOLICITADAS"/>
  </r>
  <r>
    <x v="18"/>
    <s v="02-02-02-006-009"/>
    <s v="02-02-02-006-009-02"/>
    <s v="Adquisición de servicios - Servicios de distribución de agua (por cuenta propia)"/>
    <s v="ACUEDUCTO"/>
    <n v="83101500"/>
    <s v="SOLICITUD DE INFORMACIÓN A LOS PROVEEDORES"/>
    <n v="1"/>
    <n v="12"/>
    <n v="16"/>
    <n v="1"/>
    <n v="33740740.920000002"/>
    <s v="GLOBAL"/>
    <s v="NO SOLICITADAS"/>
  </r>
  <r>
    <x v="18"/>
    <s v="02-02-02-008-001"/>
    <s v="02-02-02-008-001-01"/>
    <s v="Adquisición de servicios - Servicios de investigación y desarrollo experimental en ciencias naturales e ingeniería"/>
    <s v="ESTUDIOS DE INVESTIGACION PARA EL DESARROLLO Y SOSTENIMIENTO DE COMPONENTES Y FUNCIONALIDADES DE SOFTWARE Y HARADWARE Y PARA LOS SISTEMAS DE COMANDO Y CONTROL"/>
    <n v="81111500"/>
    <s v="CONTRATACIÓN DIRECTA"/>
    <n v="2"/>
    <n v="10"/>
    <n v="10"/>
    <n v="1"/>
    <n v="1300000000"/>
    <s v="GLOBAL"/>
    <s v="NO SOLICITADAS"/>
  </r>
  <r>
    <x v="18"/>
    <s v="02-02-02-008-003"/>
    <s v="02-02-02-008-003-04-4"/>
    <s v="Adquisición de servicios - Servicios de ensayo y análisis técnicos"/>
    <s v="REVISION TECNICO MECANICA"/>
    <n v="78181505"/>
    <s v="SELECCIÓN ABREVIADA MENOR CUANTÍA"/>
    <n v="1"/>
    <n v="6"/>
    <n v="10"/>
    <n v="1"/>
    <n v="5425981"/>
    <s v="GLOBAL"/>
    <s v="SI APROBADAS"/>
  </r>
  <r>
    <x v="18"/>
    <s v="02-02-02-008-003"/>
    <s v="02-02-02-008-003-04-4"/>
    <s v="Adquisición de servicios - Servicios de ensayo y análisis técnicos"/>
    <s v="ANALISIS DE AGUA POTABLE"/>
    <n v="70171501"/>
    <s v="MÍNIMA CUANTÍA"/>
    <n v="1"/>
    <n v="6"/>
    <n v="10"/>
    <n v="1"/>
    <n v="7497000"/>
    <s v="GLOBAL"/>
    <s v="SI APROBADAS"/>
  </r>
  <r>
    <x v="18"/>
    <s v="02-02-02-008-003"/>
    <s v="02-02-02-008-003-04-4"/>
    <s v="Adquisición de servicios - Servicios de ensayo y análisis técnicos"/>
    <s v="MONITOREO CABINA DE PINTURA"/>
    <n v="77121504"/>
    <s v="MÍNIMA CUANTÍA"/>
    <n v="3"/>
    <n v="8"/>
    <n v="10"/>
    <n v="1"/>
    <n v="3855600"/>
    <s v="GLOBAL"/>
    <s v="NO SOLICITADAS"/>
  </r>
  <r>
    <x v="18"/>
    <s v="02-02-02-008-003"/>
    <s v="02-02-02-008-003-04-4"/>
    <s v="Adquisición de servicios - Servicios de ensayo y análisis técnicos"/>
    <s v="MONITOREO Y CARACTERIZACION DE AGUAS RESIDUALES  NO DOMÉSTICAS"/>
    <n v="70171501"/>
    <s v="MÍNIMA CUANTÍA"/>
    <n v="3"/>
    <n v="8"/>
    <n v="10"/>
    <n v="1"/>
    <n v="10710000"/>
    <s v="GLOBAL"/>
    <s v="NO SOLICITADAS"/>
  </r>
  <r>
    <x v="18"/>
    <s v="02-02-02-008-003"/>
    <s v="02-02-02-008-003-04-4"/>
    <s v="Adquisición de servicios - Servicios de ensayo y análisis técnicos"/>
    <s v="MONITOREO Y CARACTERIZACION DE AGUAS RESIDUALES  DOMÉSTICAS"/>
    <n v="70171501"/>
    <s v="MÍNIMA CUANTÍA"/>
    <n v="3"/>
    <n v="8"/>
    <n v="10"/>
    <n v="1"/>
    <n v="2891700"/>
    <s v="GLOBAL"/>
    <s v="NO SOLICITADAS"/>
  </r>
  <r>
    <x v="18"/>
    <s v="02-02-02-008-003"/>
    <s v="02-02-02-008-003-04-4"/>
    <s v="Adquisición de servicios - Servicios de ensayo y análisis técnicos"/>
    <s v="REVISION TECNICO MECANICA DE VEHICULOS Y MOTOCICLETAS AMARRE VF 2022"/>
    <n v="78181505"/>
    <s v="SELECCIÓN ABREVIADA MENOR CUANTÍA"/>
    <n v="9"/>
    <n v="3"/>
    <n v="10"/>
    <n v="1"/>
    <n v="2390000"/>
    <s v="GLOBAL"/>
    <s v="NO SOLICITADAS"/>
  </r>
  <r>
    <x v="18"/>
    <s v="02-02-02-008-003"/>
    <s v="02-02-02-008-003-04-4"/>
    <s v="Adquisición de servicios - Servicios de ensayo y análisis técnicos"/>
    <s v="ANALISIS DE AGUA POTABLE (AMARRE VF 2022)"/>
    <n v="70171501"/>
    <s v="MÍNIMA CUANTÍA"/>
    <n v="9"/>
    <n v="3"/>
    <n v="10"/>
    <n v="1"/>
    <n v="3938900"/>
    <s v="GLOBAL"/>
    <s v="NO SOLICITADAS"/>
  </r>
  <r>
    <x v="18"/>
    <s v="02-02-02-008-003"/>
    <s v="02-02-02-008-003-05"/>
    <s v="Adquisición de servicios - Servicios veterinarios"/>
    <s v="SERVICIO VETERINARIO"/>
    <n v="70122009"/>
    <s v="MÍNIMA CUANTÍA"/>
    <n v="3"/>
    <n v="8"/>
    <n v="10"/>
    <n v="1"/>
    <n v="7498500"/>
    <s v="GLOBAL"/>
    <s v="NO SOLICITADAS"/>
  </r>
  <r>
    <x v="18"/>
    <s v="02-02-02-008-003"/>
    <s v="02-02-02-008-003-08"/>
    <s v="Adquisición de servicios - Servicios fotográficos y servicios de revelado fotográfico"/>
    <s v="TOMA E IMPRESIÓN DE FOTOGRAFÍAS"/>
    <n v="82131604"/>
    <s v="MÍNIMA CUANTÍA"/>
    <n v="3"/>
    <n v="8"/>
    <n v="10"/>
    <n v="1"/>
    <n v="5999526.6100000003"/>
    <s v="GLOBAL"/>
    <s v="NO SOLICITADAS"/>
  </r>
  <r>
    <x v="18"/>
    <s v="02-02-02-008-004"/>
    <s v="02-02-02-008-004-01"/>
    <s v="Adquisición de servicios - Servicios de telefonía y otras telecomunicaciones"/>
    <s v="TELEFONÍA"/>
    <n v="83111500"/>
    <s v="SOLICITUD DE INFORMACIÓN A LOS PROVEEDORES"/>
    <n v="1"/>
    <n v="12"/>
    <n v="10"/>
    <n v="1"/>
    <n v="19386131"/>
    <s v="GLOBAL"/>
    <s v="NO SOLICITADAS"/>
  </r>
  <r>
    <x v="18"/>
    <s v="02-02-02-008-004"/>
    <s v="02-02-02-008-004-06"/>
    <s v="Adquisición de servicios - Servicios de programación, distribución y transmisión de programas"/>
    <s v="TELEVISIÓN"/>
    <n v="83111801"/>
    <s v="SOLICITUD DE INFORMACIÓN A LOS PROVEEDORES"/>
    <n v="1"/>
    <n v="12"/>
    <n v="10"/>
    <n v="1"/>
    <n v="6882379"/>
    <s v="GLOBAL"/>
    <s v="NO SOLICITADAS"/>
  </r>
  <r>
    <x v="18"/>
    <s v="02-02-02-008-005"/>
    <s v="02-02-02-008-005-03"/>
    <s v="Adquisición de servicios - Servicios de limpieza"/>
    <s v="SERVICIO DE ASEO"/>
    <n v="76111500"/>
    <s v="SELECCIÓN ABREVIADA - ACUERDO MARCO"/>
    <n v="1"/>
    <n v="6"/>
    <n v="16"/>
    <n v="1"/>
    <n v="77633593.599999994"/>
    <s v="GLOBAL"/>
    <s v="SI APROBADAS"/>
  </r>
  <r>
    <x v="18"/>
    <s v="02-02-02-008-005"/>
    <s v="02-02-02-008-005-03"/>
    <s v="Adquisición de servicios - Servicios de limpieza"/>
    <s v="FUMIGACION"/>
    <n v="72102103"/>
    <s v="MÍNIMA CUANTÍA"/>
    <n v="1"/>
    <n v="6"/>
    <n v="10"/>
    <n v="1"/>
    <n v="10424400"/>
    <s v="GLOBAL"/>
    <s v="SI APROBADAS"/>
  </r>
  <r>
    <x v="18"/>
    <s v="02-02-02-008-005"/>
    <s v="02-02-02-008-005-03"/>
    <s v="Adquisición de servicios - Servicios de limpieza"/>
    <s v="SERVICIO DE ASEO ESM"/>
    <n v="76111500"/>
    <s v="MÍNIMA CUANTÍA"/>
    <n v="1"/>
    <n v="6"/>
    <n v="10"/>
    <n v="1"/>
    <n v="11078100"/>
    <s v="GLOBAL"/>
    <s v="SI APROBADAS"/>
  </r>
  <r>
    <x v="18"/>
    <s v="02-02-02-008-005"/>
    <s v="02-02-02-008-005-03"/>
    <s v="Adquisición de servicios - Servicios de limpieza"/>
    <s v="SERVICIO DE ASEO Y LIMPIEZA INTEGRAL DE LAS INSTALACIONES  ES6029 AJUSTE VIGENCIA 2021"/>
    <n v="76111500"/>
    <s v="MÍNIMA CUANTÍA"/>
    <n v="5"/>
    <n v="4"/>
    <n v="10"/>
    <n v="1"/>
    <n v="6769950"/>
    <s v="GLOBAL"/>
    <s v="NO SOLICITADAS"/>
  </r>
  <r>
    <x v="18"/>
    <s v="02-02-02-008-005"/>
    <s v="02-02-02-008-005-03"/>
    <s v="Adquisición de servicios - Servicios de limpieza"/>
    <s v="AMARRE VIGENCIA FUTURA PARA SERVICIO ASEO  Y LIMPIEZA INTEGRAL DE LAS INSTALACIONES  ES6029 VIGENCIA 2022"/>
    <n v="76111500"/>
    <s v="MÍNIMA CUANTÍA"/>
    <n v="8"/>
    <n v="4"/>
    <n v="10"/>
    <n v="1"/>
    <n v="5169780"/>
    <s v="GLOBAL"/>
    <s v="NO SOLICITADAS"/>
  </r>
  <r>
    <x v="18"/>
    <s v="02-02-02-008-005"/>
    <s v="02-02-02-008-005-03"/>
    <s v="Adquisición de servicios - Servicios de limpieza"/>
    <s v="SERVICIO DE ASEO ADICIÓN 2021"/>
    <n v="76111500"/>
    <s v="SELECCIÓN ABREVIADA - ACUERDO MARCO"/>
    <n v="4"/>
    <n v="7"/>
    <n v="16"/>
    <n v="1"/>
    <n v="21500000"/>
    <s v="GLOBAL"/>
    <s v="NO SOLICITADAS"/>
  </r>
  <r>
    <x v="18"/>
    <s v="02-02-02-008-005"/>
    <s v="02-02-02-008-005-03"/>
    <s v="Adquisición de servicios - Servicios de limpieza"/>
    <s v="SERVICIO DE ASEO AMARRE VF 2022"/>
    <n v="76111500"/>
    <s v="SELECCIÓN ABREVIADA - ACUERDO MARCO"/>
    <n v="9"/>
    <n v="3"/>
    <n v="16"/>
    <n v="1"/>
    <n v="35496057.899999999"/>
    <s v="GLOBAL"/>
    <s v="NO SOLICITADAS"/>
  </r>
  <r>
    <x v="18"/>
    <s v="02-02-02-008-005"/>
    <s v="02-02-02-008-005-03"/>
    <s v="Adquisición de servicios - Servicios de limpieza"/>
    <s v="SERVICIO DE FUMIGACIÓN (AMARRE VF 2022)"/>
    <n v="72102103"/>
    <s v="MÍNIMA CUANTÍA"/>
    <n v="9"/>
    <n v="3"/>
    <n v="10"/>
    <n v="1"/>
    <n v="3799998.44"/>
    <s v="GLOBAL"/>
    <s v="NO SOLICITADAS"/>
  </r>
  <r>
    <x v="18"/>
    <s v="02-02-02-008-005"/>
    <s v="02-02-02-008-005-03"/>
    <s v="Adquisición de servicios - Servicios de limpieza"/>
    <s v="SERVICIO DE ASEO"/>
    <n v="76111500"/>
    <s v="SELECCIÓN ABREVIADA - ACUERDO MARCO"/>
    <n v="6"/>
    <n v="4"/>
    <n v="16"/>
    <n v="1"/>
    <n v="2848626.23"/>
    <s v="GLOBAL"/>
    <s v="NO SOLICITADAS"/>
  </r>
  <r>
    <x v="18"/>
    <s v="02-02-02-008-005"/>
    <s v="02-02-02-008-005-09-5"/>
    <s v="Adquisición de servicios - Servicios auxiliares especializados de oficina"/>
    <s v="OUTSOURCING FOTOCOPIADO"/>
    <n v="80161801"/>
    <s v="MÍNIMA CUANTÍA"/>
    <n v="1"/>
    <n v="6"/>
    <n v="10"/>
    <n v="1"/>
    <n v="24216500"/>
    <s v="GLOBAL"/>
    <s v="SI APROBADAS"/>
  </r>
  <r>
    <x v="18"/>
    <s v="02-02-02-008-005"/>
    <s v="02-02-02-008-005-09-5"/>
    <s v="Adquisición de servicios - Servicios auxiliares especializados de oficina"/>
    <s v="SERVICIO DE OUTSOURCING FOTOCOPIADO AMARRE VF 2020"/>
    <n v="80161801"/>
    <s v="MÍNIMA CUANTÍA"/>
    <n v="9"/>
    <n v="3"/>
    <n v="10"/>
    <n v="1"/>
    <n v="6152300"/>
    <s v="GLOBAL"/>
    <s v="NO SOLICITADAS"/>
  </r>
  <r>
    <x v="18"/>
    <s v="02-02-02-008-005"/>
    <s v="02-02-02-008-005-09-6"/>
    <s v="Adquisición de servicios - Servicios de organización y asistencia de convenciones y ferias"/>
    <s v="SERVICIOS DE OPERADOR LOGISTICO"/>
    <n v="80141902"/>
    <s v="MÍNIMA CUANTÍA"/>
    <n v="11"/>
    <n v="1"/>
    <n v="10"/>
    <n v="1"/>
    <n v="52773525"/>
    <s v="GLOBAL"/>
    <s v="NO SOLICITADAS"/>
  </r>
  <r>
    <x v="18"/>
    <s v="02-02-02-008-005"/>
    <s v="02-02-02-008-005-09-7"/>
    <s v="Adquisición de servicios - Servicios de mantenimiento y cuidado del paisaje"/>
    <s v="SERVICIOS DE OPERARIO DE JARDINERIA"/>
    <n v="80111600"/>
    <s v="MÍNIMA CUANTÍA"/>
    <n v="4"/>
    <n v="4"/>
    <n v="10"/>
    <n v="1"/>
    <n v="13827983.629999999"/>
    <s v="GLOBAL"/>
    <s v="NO SOLICITADAS"/>
  </r>
  <r>
    <x v="18"/>
    <s v="02-02-02-008-005"/>
    <s v="02-02-02-008-005-09-7"/>
    <s v="Adquisición de servicios - Servicios de mantenimiento y cuidado del paisaje"/>
    <s v="SERVICIOS DE OPERARIO DE JARDINERIA"/>
    <n v="80111600"/>
    <s v="MÍNIMA CUANTÍA"/>
    <n v="4"/>
    <n v="4"/>
    <n v="16"/>
    <n v="1"/>
    <n v="551985"/>
    <s v="GLOBAL"/>
    <s v="NO SOLICITADAS"/>
  </r>
  <r>
    <x v="18"/>
    <s v="02-02-02-008-007"/>
    <s v="02-02-02-008-007-01-1"/>
    <s v="Adquisición de servicios - Servicios de mantenimiento y reparación de productos metálicos elaborados, excepto maquinaria y equipo"/>
    <s v="MANTENIMIENTO Y RECARGA DE EXTINTORES Y EQUIPOS CONTRAINCENDIO"/>
    <n v="72101516"/>
    <s v="MÍNIMA CUANTÍA"/>
    <n v="2"/>
    <n v="11"/>
    <n v="10"/>
    <n v="1"/>
    <n v="5100102"/>
    <s v="GLOBAL"/>
    <s v="NO SOLICITADAS"/>
  </r>
  <r>
    <x v="18"/>
    <s v="02-02-02-008-007"/>
    <s v="02-02-02-008-007-01-1"/>
    <s v="Adquisición de servicios - Servicios de mantenimiento y reparación de productos metálicos elaborados, excepto maquinaria y equipo"/>
    <s v="REGULATOR W/ CYLINDER PORTABLE HELICOPTER OXYGEN DELIVERY SYSTEM"/>
    <n v="72151800"/>
    <s v="SELECCIÓN ABREVIADA MENOR CUANTÍA"/>
    <n v="3"/>
    <n v="7"/>
    <n v="10"/>
    <n v="1"/>
    <n v="8687000"/>
    <s v="GLOBAL"/>
    <s v="NO SOLICITADAS"/>
  </r>
  <r>
    <x v="18"/>
    <s v="02-02-02-008-007"/>
    <s v="02-02-02-008-007-01-1"/>
    <s v="Adquisición de servicios - Servicios de mantenimiento y reparación de productos metálicos elaborados, excepto maquinaria y equipo"/>
    <s v="REGULATOR W/ CYLINDER PORTABLE HELICOPTER OXYGEN DELIVERY SYSTEM"/>
    <n v="72151800"/>
    <s v="SELECCIÓN ABREVIADA MENOR CUANTÍA"/>
    <n v="3"/>
    <n v="7"/>
    <n v="10"/>
    <n v="1"/>
    <n v="5712000"/>
    <s v="GLOBAL"/>
    <s v="NO SOLICITADAS"/>
  </r>
  <r>
    <x v="18"/>
    <s v="02-02-02-008-007"/>
    <s v="02-02-02-008-007-01-1"/>
    <s v="Adquisición de servicios - Servicios de mantenimiento y reparación de productos metálicos elaborados, excepto maquinaria y equipo"/>
    <s v="REGULATOR W/ CYLINDER PORTABLE HELICOPTER OXYGEN DELIVERY SYSTEM"/>
    <n v="72151800"/>
    <s v="SELECCIÓN ABREVIADA MENOR CUANTÍA"/>
    <n v="3"/>
    <n v="7"/>
    <n v="10"/>
    <n v="1"/>
    <n v="5712000"/>
    <s v="GLOBAL"/>
    <s v="NO SOLICITADAS"/>
  </r>
  <r>
    <x v="18"/>
    <s v="02-02-02-008-007"/>
    <s v="02-02-02-008-007-01-1"/>
    <s v="Adquisición de servicios - Servicios de mantenimiento y reparación de productos metálicos elaborados, excepto maquinaria y equipo"/>
    <s v="REGULATOR W/ CYLINDER PORTABLE HELICOPTER OXYGEN DELIVERY SYSTEM"/>
    <n v="72151800"/>
    <s v="SELECCIÓN ABREVIADA MENOR CUANTÍA"/>
    <n v="3"/>
    <n v="7"/>
    <n v="10"/>
    <n v="1"/>
    <n v="5355000"/>
    <s v="GLOBAL"/>
    <s v="NO SOLICITADAS"/>
  </r>
  <r>
    <x v="18"/>
    <s v="02-02-02-008-007"/>
    <s v="02-02-02-008-007-01-1"/>
    <s v="Adquisición de servicios - Servicios de mantenimiento y reparación de productos metálicos elaborados, excepto maquinaria y equipo"/>
    <s v="REGULATOR W/ CYLINDER PORTABLE HELICOPTER OXYGEN DELIVERY SYSTEM"/>
    <n v="72151800"/>
    <s v="SELECCIÓN ABREVIADA MENOR CUANTÍA"/>
    <n v="3"/>
    <n v="7"/>
    <n v="10"/>
    <n v="1"/>
    <n v="6664000"/>
    <s v="GLOBAL"/>
    <s v="NO SOLICITADAS"/>
  </r>
  <r>
    <x v="18"/>
    <s v="02-02-02-008-007"/>
    <s v="02-02-02-008-007-01-1"/>
    <s v="Adquisición de servicios - Servicios de mantenimiento y reparación de productos metálicos elaborados, excepto maquinaria y equipo"/>
    <s v="REGULATOR W/ CYLINDER PORTABLE HELICOPTER OXYGEN DELIVERY SYSTEM"/>
    <n v="72151800"/>
    <s v="SELECCIÓN ABREVIADA MENOR CUANTÍA"/>
    <n v="3"/>
    <n v="7"/>
    <n v="10"/>
    <n v="1"/>
    <n v="5712000"/>
    <s v="GLOBAL"/>
    <s v="NO SOLICITADAS"/>
  </r>
  <r>
    <x v="18"/>
    <s v="02-02-02-008-007"/>
    <s v="02-02-02-008-007-01-1"/>
    <s v="Adquisición de servicios - Servicios de mantenimiento y reparación de productos metálicos elaborados, excepto maquinaria y equipo"/>
    <s v="REGULATOR W/ CYLINDER PORTABLE HELICOPTER OXYGEN DELIVERY SYSTEM"/>
    <n v="72151800"/>
    <s v="SELECCIÓN ABREVIADA MENOR CUANTÍA"/>
    <n v="3"/>
    <n v="7"/>
    <n v="10"/>
    <n v="1"/>
    <n v="13328000"/>
    <s v="GLOBAL"/>
    <s v="NO SOLICITADAS"/>
  </r>
  <r>
    <x v="18"/>
    <s v="02-02-02-008-007"/>
    <s v="02-02-02-008-007-01-1"/>
    <s v="Adquisición de servicios - Servicios de mantenimiento y reparación de productos metálicos elaborados, excepto maquinaria y equipo"/>
    <s v="REGULATOR W/ CYLINDER PORTABLE HELICOPTER OXYGEN DELIVERY SYSTEM"/>
    <n v="72151800"/>
    <s v="SELECCIÓN ABREVIADA MENOR CUANTÍA"/>
    <n v="3"/>
    <n v="7"/>
    <n v="10"/>
    <n v="1"/>
    <n v="7616000"/>
    <s v="GLOBAL"/>
    <s v="NO SOLICITADAS"/>
  </r>
  <r>
    <x v="18"/>
    <s v="02-02-02-008-007"/>
    <s v="02-02-02-008-007-01-1"/>
    <s v="Adquisición de servicios - Servicios de mantenimiento y reparación de productos metálicos elaborados, excepto maquinaria y equipo"/>
    <s v="REGULATOR W/ CYLINDER PORTABLE HELICOPTER OXYGEN DELIVERY SYSTEM"/>
    <n v="72151800"/>
    <s v="SELECCIÓN ABREVIADA MENOR CUANTÍA"/>
    <n v="3"/>
    <n v="7"/>
    <n v="10"/>
    <n v="1"/>
    <n v="6664000"/>
    <s v="GLOBAL"/>
    <s v="NO SOLICITADAS"/>
  </r>
  <r>
    <x v="18"/>
    <s v="02-02-02-008-007"/>
    <s v="02-02-02-008-007-01-1"/>
    <s v="Adquisición de servicios - Servicios de mantenimiento y reparación de productos metálicos elaborados, excepto maquinaria y equipo"/>
    <s v="REGULATOR W/ CYLINDER PORTABLE HELICOPTER OXYGEN DELIVERY SYSTEM"/>
    <n v="72151800"/>
    <s v="SELECCIÓN ABREVIADA MENOR CUANTÍA"/>
    <n v="3"/>
    <n v="7"/>
    <n v="10"/>
    <n v="1"/>
    <n v="5712000"/>
    <s v="GLOBAL"/>
    <s v="NO SOLICITADAS"/>
  </r>
  <r>
    <x v="18"/>
    <s v="02-02-02-008-007"/>
    <s v="02-02-02-008-007-01-1"/>
    <s v="Adquisición de servicios - Servicios de mantenimiento y reparación de productos metálicos elaborados, excepto maquinaria y equipo"/>
    <s v="MANTENIMIENTO, CARGUE AIRE TIPO D Y  PRUEBAS HIDROSTATICAS DE BOTELLAS EGRESS TIPO MK"/>
    <n v="72151800"/>
    <s v="SELECCIÓN ABREVIADA MENOR CUANTÍA"/>
    <n v="3"/>
    <n v="7"/>
    <n v="10"/>
    <n v="1"/>
    <n v="5712000"/>
    <s v="GLOBAL"/>
    <s v="NO SOLICITADAS"/>
  </r>
  <r>
    <x v="18"/>
    <s v="02-02-02-008-007"/>
    <s v="02-02-02-008-007-01-1"/>
    <s v="Adquisición de servicios - Servicios de mantenimiento y reparación de productos metálicos elaborados, excepto maquinaria y equipo"/>
    <s v="MANTENIMIENTO BOTELLAS OXIGENO "/>
    <n v="72151800"/>
    <s v="SELECCIÓN ABREVIADA MENOR CUANTÍA"/>
    <n v="3"/>
    <n v="7"/>
    <n v="10"/>
    <n v="1"/>
    <n v="5712000"/>
    <s v="GLOBAL"/>
    <s v="NO SOLICITADAS"/>
  </r>
  <r>
    <x v="18"/>
    <s v="02-02-02-008-007"/>
    <s v="02-02-02-008-007-01-2"/>
    <s v="Adquisición de servicios - Servicios de mantenimiento y reparación de maquinaria de oficina y contabilidad"/>
    <s v="MANTENIMIENTO CORTADORA DE PAPEL"/>
    <n v="73152101"/>
    <s v="MÍNIMA CUANTÍA"/>
    <n v="3"/>
    <n v="4"/>
    <n v="10"/>
    <n v="1"/>
    <n v="452200"/>
    <s v="GLOBAL"/>
    <s v="NO SOLICITADAS"/>
  </r>
  <r>
    <x v="18"/>
    <s v="02-02-02-008-007"/>
    <s v="02-02-02-008-007-01-3"/>
    <s v="Adquisición de servicios - Servicios de mantenimiento y reparación de computadores y equipo periférico"/>
    <s v="MANTENIMIENTO DUPLICADORA"/>
    <n v="81101707"/>
    <s v="MÍNIMA CUANTÍA"/>
    <n v="3"/>
    <n v="4"/>
    <n v="10"/>
    <n v="1"/>
    <n v="2499000"/>
    <s v="GLOBAL"/>
    <s v="NO SOLICITADAS"/>
  </r>
  <r>
    <x v="18"/>
    <s v="02-02-02-008-007"/>
    <s v="02-02-02-008-007-01-4"/>
    <s v="Adquisición de servicios - Servicios de mantenimiento y reparación de maquinaria y equipo de transporte"/>
    <s v="MANTENIMIENTO PREVENTIVO Y CORRECTIVO DE VEHICULOS Y MOTOCICLETAS"/>
    <n v="78181500"/>
    <s v="SELECCIÓN ABREVIADA MENOR CUANTÍA"/>
    <n v="1"/>
    <n v="6"/>
    <n v="10"/>
    <n v="1"/>
    <n v="180000000"/>
    <s v="GLOBAL"/>
    <s v="SI APROBADAS"/>
  </r>
  <r>
    <x v="18"/>
    <s v="02-02-02-008-007"/>
    <s v="02-02-02-008-007-01-4"/>
    <s v="Adquisición de servicios - Servicios de mantenimiento y reparación de maquinaria y equipo de transporte"/>
    <s v="MANTENIMIENTO PREVENTIVO Y CORRECTIVO DE VEHICULOS Y MOTOCICLETAS ADICION 2021"/>
    <n v="78181500"/>
    <s v="SELECCIÓN ABREVIADA MENOR CUANTÍA"/>
    <n v="4"/>
    <n v="7"/>
    <n v="10"/>
    <n v="1"/>
    <n v="18679624"/>
    <s v="GLOBAL"/>
    <s v="NO SOLICITADAS"/>
  </r>
  <r>
    <x v="18"/>
    <s v="02-02-02-008-007"/>
    <s v="02-02-02-008-007-01-4"/>
    <s v="Adquisición de servicios - Servicios de mantenimiento y reparación de maquinaria y equipo de transporte"/>
    <s v="MANTENIMIENTO PREVENTIVO Y CORRECTIVO DE VEHICULOS Y MOTOCICLETAS AMARRE VF 2022"/>
    <n v="78181500"/>
    <s v="SELECCIÓN ABREVIADA MENOR CUANTÍA"/>
    <n v="9"/>
    <n v="3"/>
    <n v="10"/>
    <n v="1"/>
    <n v="25000000"/>
    <s v="GLOBAL"/>
    <s v="NO SOLICITADAS"/>
  </r>
  <r>
    <x v="18"/>
    <s v="02-02-02-008-007"/>
    <s v="02-02-02-008-007-01-4"/>
    <s v="Adquisición de servicios - Servicios de mantenimiento y reparación de maquinaria y equipo de transporte"/>
    <s v="MANTENIMIENTO TRACTOCAMIONES"/>
    <n v="78181508"/>
    <s v="SELECCIÓN ABREVIADA MENOR CUANTÍA"/>
    <n v="4"/>
    <n v="7"/>
    <n v="10"/>
    <n v="1"/>
    <n v="7993998"/>
    <s v="GLOBAL"/>
    <s v="NO SOLICITADAS"/>
  </r>
  <r>
    <x v="18"/>
    <s v="02-02-02-008-007"/>
    <s v="02-02-02-008-007-01-4"/>
    <s v="Adquisición de servicios - Servicios de mantenimiento y reparación de maquinaria y equipo de transporte"/>
    <s v="SERVICIO RECUBRIMIENTO EN FIBRA DE VIDRIO MAS SILICONA BLANCA PARTES AERONAVE"/>
    <n v="73152101"/>
    <s v="SELECCIÓN ABREVIADA MENOR CUANTÍA"/>
    <n v="6"/>
    <n v="4"/>
    <n v="10"/>
    <n v="1"/>
    <n v="23401295.260000002"/>
    <s v="GLOBAL"/>
    <s v="NO SOLICITADAS"/>
  </r>
  <r>
    <x v="18"/>
    <s v="02-02-02-008-007"/>
    <s v="02-02-02-008-007-01-5"/>
    <s v="Adquisición de servicios - Servicios de mantenimiento y reparación de otra maquinaria y otro equipo"/>
    <s v="MANTENIMIENTO EQUIPO AGRÍCOLA"/>
    <n v="72151800"/>
    <s v="MÍNIMA CUANTÍA"/>
    <n v="3"/>
    <n v="7"/>
    <n v="16"/>
    <n v="1"/>
    <n v="20000000"/>
    <s v="GLOBAL"/>
    <s v="NO SOLICITADAS"/>
  </r>
  <r>
    <x v="18"/>
    <s v="02-02-02-008-007"/>
    <s v="02-02-02-008-007-01-5"/>
    <s v="Adquisición de servicios - Servicios de mantenimiento y reparación de otra maquinaria y otro equipo"/>
    <s v="MANTENIMIENTO EQUIPO AGRÍCOLA"/>
    <n v="72151800"/>
    <s v="MÍNIMA CUANTÍA"/>
    <n v="3"/>
    <n v="7"/>
    <n v="10"/>
    <n v="1"/>
    <n v="9999900"/>
    <s v="GLOBAL"/>
    <s v="NO SOLICITADAS"/>
  </r>
  <r>
    <x v="18"/>
    <s v="02-02-02-008-007"/>
    <s v="02-02-02-008-007-01-5"/>
    <s v="Adquisición de servicios - Servicios de mantenimiento y reparación de otra maquinaria y otro equipo"/>
    <s v="MANTENIMIENTO DE PLANTAS ELECTRICAS"/>
    <n v="72151514"/>
    <s v="MÍNIMA CUANTÍA"/>
    <n v="3"/>
    <n v="7"/>
    <n v="10"/>
    <n v="1"/>
    <n v="9503340"/>
    <s v="GLOBAL"/>
    <s v="NO SOLICITADAS"/>
  </r>
  <r>
    <x v="18"/>
    <s v="02-02-02-008-007"/>
    <s v="02-02-02-008-007-01-5"/>
    <s v="Adquisición de servicios - Servicios de mantenimiento y reparación de otra maquinaria y otro equipo"/>
    <s v="MANTENIMIENTO AIRES ACONDICIONADOS Y CUARTOS FRIOS"/>
    <n v="72151207"/>
    <s v="MÍNIMA CUANTÍA"/>
    <n v="3"/>
    <n v="7"/>
    <n v="10"/>
    <n v="1"/>
    <n v="24997140"/>
    <s v="GLOBAL"/>
    <s v="NO SOLICITADAS"/>
  </r>
  <r>
    <x v="18"/>
    <s v="02-02-02-008-007"/>
    <s v="02-02-02-008-007-01-5"/>
    <s v="Adquisición de servicios - Servicios de mantenimiento y reparación de otra maquinaria y otro equipo"/>
    <s v="MANTENIMIENTO EQUIPOS DE COCINA, GASODOMESTICOS, LAVADORAS Y SECADORAS "/>
    <n v="73152100"/>
    <s v="MÍNIMA CUANTÍA"/>
    <n v="3"/>
    <n v="7"/>
    <n v="16"/>
    <n v="1"/>
    <n v="14999950"/>
    <s v="GLOBAL"/>
    <s v="NO SOLICITADAS"/>
  </r>
  <r>
    <x v="18"/>
    <s v="02-02-02-008-007"/>
    <s v="02-02-02-008-007-01-5"/>
    <s v="Adquisición de servicios - Servicios de mantenimiento y reparación de otra maquinaria y otro equipo"/>
    <s v="PLANTA AUXILIAR 115 VAC /  28 DC 60 KVA"/>
    <n v="72151800"/>
    <s v="SELECCIÓN ABREVIADA MENOR CUANTÍA"/>
    <n v="3"/>
    <n v="7"/>
    <n v="10"/>
    <n v="1"/>
    <n v="4641000"/>
    <s v="GLOBAL"/>
    <s v="NO SOLICITADAS"/>
  </r>
  <r>
    <x v="18"/>
    <s v="02-02-02-008-007"/>
    <s v="02-02-02-008-007-01-5"/>
    <s v="Adquisición de servicios - Servicios de mantenimiento y reparación de otra maquinaria y otro equipo"/>
    <s v="REMOLCADOR DE AERONAVES 6000 LBS."/>
    <n v="72151800"/>
    <s v="SELECCIÓN ABREVIADA MENOR CUANTÍA"/>
    <n v="3"/>
    <n v="7"/>
    <n v="10"/>
    <n v="1"/>
    <n v="8687000"/>
    <s v="GLOBAL"/>
    <s v="NO SOLICITADAS"/>
  </r>
  <r>
    <x v="18"/>
    <s v="02-02-02-008-007"/>
    <s v="02-02-02-008-007-01-5"/>
    <s v="Adquisición de servicios - Servicios de mantenimiento y reparación de otra maquinaria y otro equipo"/>
    <s v="REMOLCADOR DE AERONAVES 6000 LBS."/>
    <n v="72151800"/>
    <s v="SELECCIÓN ABREVIADA MENOR CUANTÍA"/>
    <n v="3"/>
    <n v="7"/>
    <n v="10"/>
    <n v="1"/>
    <n v="5950000"/>
    <s v="GLOBAL"/>
    <s v="NO SOLICITADAS"/>
  </r>
  <r>
    <x v="18"/>
    <s v="02-02-02-008-007"/>
    <s v="02-02-02-008-007-01-5"/>
    <s v="Adquisición de servicios - Servicios de mantenimiento y reparación de otra maquinaria y otro equipo"/>
    <s v="TRACTOR UTILITARIO GATOR TX TURF O.C.P"/>
    <n v="72151800"/>
    <s v="SELECCIÓN ABREVIADA MENOR CUANTÍA"/>
    <n v="3"/>
    <n v="7"/>
    <n v="10"/>
    <n v="1"/>
    <n v="5950000"/>
    <s v="GLOBAL"/>
    <s v="NO SOLICITADAS"/>
  </r>
  <r>
    <x v="18"/>
    <s v="02-02-02-008-007"/>
    <s v="02-02-02-008-007-01-5"/>
    <s v="Adquisición de servicios - Servicios de mantenimiento y reparación de otra maquinaria y otro equipo"/>
    <s v="COMPRESOR DE AIRE FINI"/>
    <n v="72151800"/>
    <s v="SELECCIÓN ABREVIADA MENOR CUANTÍA"/>
    <n v="3"/>
    <n v="7"/>
    <n v="10"/>
    <n v="1"/>
    <n v="6188000"/>
    <s v="GLOBAL"/>
    <s v="NO SOLICITADAS"/>
  </r>
  <r>
    <x v="18"/>
    <s v="02-02-02-008-007"/>
    <s v="02-02-02-008-007-01-5"/>
    <s v="Adquisición de servicios - Servicios de mantenimiento y reparación de otra maquinaria y otro equipo"/>
    <s v="TESTER HIDRAULICO "/>
    <n v="72151800"/>
    <s v="SELECCIÓN ABREVIADA MENOR CUANTÍA"/>
    <n v="3"/>
    <n v="7"/>
    <n v="10"/>
    <n v="1"/>
    <n v="7378000"/>
    <s v="GLOBAL"/>
    <s v="NO SOLICITADAS"/>
  </r>
  <r>
    <x v="18"/>
    <s v="02-02-02-008-007"/>
    <s v="02-02-02-008-007-01-5"/>
    <s v="Adquisición de servicios - Servicios de mantenimiento y reparación de otra maquinaria y otro equipo"/>
    <s v="CABINA DE PINTURAS"/>
    <n v="72151800"/>
    <s v="SELECCIÓN ABREVIADA MENOR CUANTÍA"/>
    <n v="3"/>
    <n v="7"/>
    <n v="10"/>
    <n v="1"/>
    <n v="4641000"/>
    <s v="GLOBAL"/>
    <s v="NO SOLICITADAS"/>
  </r>
  <r>
    <x v="18"/>
    <s v="02-02-02-008-007"/>
    <s v="02-02-02-008-007-01-5"/>
    <s v="Adquisición de servicios - Servicios de mantenimiento y reparación de otra maquinaria y otro equipo"/>
    <s v="DIFERENCIAL-NH HOIST 3 TON."/>
    <n v="72151800"/>
    <s v="SELECCIÓN ABREVIADA MENOR CUANTÍA"/>
    <n v="3"/>
    <n v="7"/>
    <n v="10"/>
    <n v="1"/>
    <n v="6426000"/>
    <s v="GLOBAL"/>
    <s v="NO SOLICITADAS"/>
  </r>
  <r>
    <x v="18"/>
    <s v="02-02-02-008-007"/>
    <s v="02-02-02-008-007-01-5"/>
    <s v="Adquisición de servicios - Servicios de mantenimiento y reparación de otra maquinaria y otro equipo"/>
    <s v="GRUA COFFIN HOIST-YALE 3 T."/>
    <n v="72151800"/>
    <s v="SELECCIÓN ABREVIADA MENOR CUANTÍA"/>
    <n v="3"/>
    <n v="7"/>
    <n v="10"/>
    <n v="1"/>
    <n v="4760000"/>
    <s v="GLOBAL"/>
    <s v="NO SOLICITADAS"/>
  </r>
  <r>
    <x v="18"/>
    <s v="02-02-02-008-007"/>
    <s v="02-02-02-008-007-01-5"/>
    <s v="Adquisición de servicios - Servicios de mantenimiento y reparación de otra maquinaria y otro equipo"/>
    <s v="CARRO SERVICIO NITROGENO"/>
    <n v="72151800"/>
    <s v="SELECCIÓN ABREVIADA MENOR CUANTÍA"/>
    <n v="3"/>
    <n v="7"/>
    <n v="10"/>
    <n v="1"/>
    <n v="4760000"/>
    <s v="GLOBAL"/>
    <s v="NO SOLICITADAS"/>
  </r>
  <r>
    <x v="18"/>
    <s v="02-02-02-008-007"/>
    <s v="02-02-02-008-007-01-5"/>
    <s v="Adquisición de servicios - Servicios de mantenimiento y reparación de otra maquinaria y otro equipo"/>
    <s v="CARRO SERVICIO OXIGENO"/>
    <n v="72151800"/>
    <s v="SELECCIÓN ABREVIADA MENOR CUANTÍA"/>
    <n v="3"/>
    <n v="7"/>
    <n v="10"/>
    <n v="1"/>
    <n v="199920"/>
    <s v="GLOBAL"/>
    <s v="NO SOLICITADAS"/>
  </r>
  <r>
    <x v="18"/>
    <s v="02-02-02-008-007"/>
    <s v="02-02-02-008-007-01-5"/>
    <s v="Adquisición de servicios - Servicios de mantenimiento y reparación de otra maquinaria y otro equipo"/>
    <s v="CARRO SERVICIO OXIGENO"/>
    <n v="72151800"/>
    <s v="SELECCIÓN ABREVIADA MENOR CUANTÍA"/>
    <n v="3"/>
    <n v="7"/>
    <n v="10"/>
    <n v="1"/>
    <n v="199920"/>
    <s v="GLOBAL"/>
    <s v="NO SOLICITADAS"/>
  </r>
  <r>
    <x v="18"/>
    <s v="02-02-02-008-007"/>
    <s v="02-02-02-008-007-01-5"/>
    <s v="Adquisición de servicios - Servicios de mantenimiento y reparación de otra maquinaria y otro equipo"/>
    <s v="HORNO EN LAMINA ASTMA60"/>
    <n v="72151800"/>
    <s v="SELECCIÓN ABREVIADA MENOR CUANTÍA"/>
    <n v="3"/>
    <n v="7"/>
    <n v="10"/>
    <n v="1"/>
    <n v="199920"/>
    <s v="GLOBAL"/>
    <s v="NO SOLICITADAS"/>
  </r>
  <r>
    <x v="18"/>
    <s v="02-02-02-008-007"/>
    <s v="02-02-02-008-007-01-5"/>
    <s v="Adquisición de servicios - Servicios de mantenimiento y reparación de otra maquinaria y otro equipo"/>
    <s v="PLANTA AUXILIAR 115 VAC /  28 DC 90 KVA"/>
    <n v="72151800"/>
    <s v="SELECCIÓN ABREVIADA MENOR CUANTÍA"/>
    <n v="3"/>
    <n v="7"/>
    <n v="10"/>
    <n v="1"/>
    <n v="199920"/>
    <s v="GLOBAL"/>
    <s v="NO SOLICITADAS"/>
  </r>
  <r>
    <x v="18"/>
    <s v="02-02-02-008-007"/>
    <s v="02-02-02-008-007-01-5"/>
    <s v="Adquisición de servicios - Servicios de mantenimiento y reparación de otra maquinaria y otro equipo"/>
    <s v="MONTACARGAS  7.0 TON"/>
    <n v="72151800"/>
    <s v="SELECCIÓN ABREVIADA MENOR CUANTÍA"/>
    <n v="3"/>
    <n v="7"/>
    <n v="10"/>
    <n v="1"/>
    <n v="199920"/>
    <s v="GLOBAL"/>
    <s v="NO SOLICITADAS"/>
  </r>
  <r>
    <x v="18"/>
    <s v="02-02-02-008-007"/>
    <s v="02-02-02-008-007-01-5"/>
    <s v="Adquisición de servicios - Servicios de mantenimiento y reparación de otra maquinaria y otro equipo"/>
    <s v="MONTACARGAS 1.3 TON"/>
    <n v="72151800"/>
    <s v="SELECCIÓN ABREVIADA MENOR CUANTÍA"/>
    <n v="3"/>
    <n v="7"/>
    <n v="10"/>
    <n v="1"/>
    <n v="199920"/>
    <s v="GLOBAL"/>
    <s v="NO SOLICITADAS"/>
  </r>
  <r>
    <x v="18"/>
    <s v="02-02-02-008-007"/>
    <s v="02-02-02-008-007-01-5"/>
    <s v="Adquisición de servicios - Servicios de mantenimiento y reparación de otra maquinaria y otro equipo"/>
    <s v="PLANTA AUXILIAR 115 VAC  "/>
    <n v="72151800"/>
    <s v="SELECCIÓN ABREVIADA MENOR CUANTÍA"/>
    <n v="3"/>
    <n v="7"/>
    <n v="10"/>
    <n v="1"/>
    <n v="199920"/>
    <s v="GLOBAL"/>
    <s v="NO SOLICITADAS"/>
  </r>
  <r>
    <x v="18"/>
    <s v="02-02-02-008-007"/>
    <s v="02-02-02-008-007-01-5"/>
    <s v="Adquisición de servicios - Servicios de mantenimiento y reparación de otra maquinaria y otro equipo"/>
    <s v="PLANTA AUXILIAR  28.5 VDC 2000 AMP."/>
    <n v="72151800"/>
    <s v="SELECCIÓN ABREVIADA MENOR CUANTÍA"/>
    <n v="3"/>
    <n v="7"/>
    <n v="10"/>
    <n v="1"/>
    <n v="199920"/>
    <s v="GLOBAL"/>
    <s v="NO SOLICITADAS"/>
  </r>
  <r>
    <x v="18"/>
    <s v="02-02-02-008-007"/>
    <s v="02-02-02-008-007-01-5"/>
    <s v="Adquisición de servicios - Servicios de mantenimiento y reparación de otra maquinaria y otro equipo"/>
    <s v="COMPRESOR  SSR UP6-10-125"/>
    <n v="72151800"/>
    <s v="SELECCIÓN ABREVIADA MENOR CUANTÍA"/>
    <n v="3"/>
    <n v="7"/>
    <n v="10"/>
    <n v="1"/>
    <n v="199920"/>
    <s v="GLOBAL"/>
    <s v="NO SOLICITADAS"/>
  </r>
  <r>
    <x v="18"/>
    <s v="02-02-02-008-007"/>
    <s v="02-02-02-008-007-01-5"/>
    <s v="Adquisición de servicios - Servicios de mantenimiento y reparación de otra maquinaria y otro equipo"/>
    <s v="POWER MASTER ADV."/>
    <n v="72151800"/>
    <s v="SELECCIÓN ABREVIADA MENOR CUANTÍA"/>
    <n v="3"/>
    <n v="7"/>
    <n v="10"/>
    <n v="1"/>
    <n v="199920"/>
    <s v="GLOBAL"/>
    <s v="NO SOLICITADAS"/>
  </r>
  <r>
    <x v="18"/>
    <s v="02-02-02-008-007"/>
    <s v="02-02-02-008-007-01-5"/>
    <s v="Adquisición de servicios - Servicios de mantenimiento y reparación de otra maquinaria y otro equipo"/>
    <s v="TRANSMISION SERVICE UNIT"/>
    <n v="72151800"/>
    <s v="SELECCIÓN ABREVIADA MENOR CUANTÍA"/>
    <n v="3"/>
    <n v="7"/>
    <n v="10"/>
    <n v="1"/>
    <n v="4165000"/>
    <s v="GLOBAL"/>
    <s v="NO SOLICITADAS"/>
  </r>
  <r>
    <x v="18"/>
    <s v="02-02-02-008-007"/>
    <s v="02-02-02-008-007-01-5"/>
    <s v="Adquisición de servicios - Servicios de mantenimiento y reparación de otra maquinaria y otro equipo"/>
    <s v="ESCALERA HIDRAULICA  767"/>
    <n v="72151800"/>
    <s v="SELECCIÓN ABREVIADA MENOR CUANTÍA"/>
    <n v="3"/>
    <n v="7"/>
    <n v="10"/>
    <n v="1"/>
    <n v="1904000"/>
    <s v="GLOBAL"/>
    <s v="NO SOLICITADAS"/>
  </r>
  <r>
    <x v="18"/>
    <s v="02-02-02-008-007"/>
    <s v="02-02-02-008-007-01-5"/>
    <s v="Adquisición de servicios - Servicios de mantenimiento y reparación de otra maquinaria y otro equipo"/>
    <s v="MANTENIMIENTO BANCOS DE TRABAJO TALLER ARMAMENTO CONVENCIONAL._x000a_"/>
    <n v="72151800"/>
    <s v="SELECCIÓN ABREVIADA MENOR CUANTÍA"/>
    <n v="3"/>
    <n v="7"/>
    <n v="10"/>
    <n v="1"/>
    <n v="4046000"/>
    <s v="GLOBAL"/>
    <s v="NO SOLICITADAS"/>
  </r>
  <r>
    <x v="18"/>
    <s v="02-02-02-008-007"/>
    <s v="02-02-02-008-007-01-5"/>
    <s v="Adquisición de servicios - Servicios de mantenimiento y reparación de otra maquinaria y otro equipo"/>
    <s v="MANTENIMIENTO MONTANTE MULTIPROPOSITO_x000a_"/>
    <n v="72151800"/>
    <s v="SELECCIÓN ABREVIADA MENOR CUANTÍA"/>
    <n v="3"/>
    <n v="7"/>
    <n v="10"/>
    <n v="1"/>
    <n v="16184000"/>
    <s v="GLOBAL"/>
    <s v="NO SOLICITADAS"/>
  </r>
  <r>
    <x v="18"/>
    <s v="02-02-02-008-007"/>
    <s v="02-02-02-008-007-02-4"/>
    <s v="Adquisición de servicios - Servicios de reparación de muebles"/>
    <s v="MANTENIMIENTO PUESTOS DE TRABAJO EN MADERA  Y SILLAS "/>
    <n v="73152101"/>
    <s v="SELECCIÓN ABREVIADA MENOR CUANTÍA"/>
    <n v="6"/>
    <n v="4"/>
    <n v="10"/>
    <n v="1"/>
    <n v="9098549.5999999996"/>
    <s v="GLOBAL"/>
    <s v="NO SOLICITADAS"/>
  </r>
  <r>
    <x v="18"/>
    <s v="02-02-02-008-007"/>
    <s v="02-02-02-008-007-02-9"/>
    <s v="Adquisición de servicios - Servicios de mantenimiento y reparación de otros bienes n. C. P."/>
    <s v="MANTENIMIENTO BANCO DE TRABAJO  P/N ANI0401-1"/>
    <n v="73152101"/>
    <s v="SELECCIÓN ABREVIADA MENOR CUANTÍA"/>
    <n v="6"/>
    <n v="4"/>
    <n v="10"/>
    <n v="1"/>
    <n v="3639497.19"/>
    <s v="GLOBAL"/>
    <s v="NO SOLICITADAS"/>
  </r>
  <r>
    <x v="18"/>
    <s v="02-02-02-008-007"/>
    <s v="02-02-02-008-007-02-9"/>
    <s v="Adquisición de servicios - Servicios de mantenimiento y reparación de otros bienes n. C. P."/>
    <s v="MANTENIMIENTO BANCO DE TRABAJO  P/N ANI0402 -1"/>
    <n v="73152101"/>
    <s v="SELECCIÓN ABREVIADA MENOR CUANTÍA"/>
    <n v="6"/>
    <n v="4"/>
    <n v="10"/>
    <n v="1"/>
    <n v="3639460.3"/>
    <s v="GLOBAL"/>
    <s v="NO SOLICITADAS"/>
  </r>
  <r>
    <x v="18"/>
    <s v="02-02-02-008-007"/>
    <s v="02-02-02-008-007-02-9"/>
    <s v="Adquisición de servicios - Servicios de mantenimiento y reparación de otros bienes n. C. P."/>
    <s v="MANTENIMIENTO BANCO DE TRABAJO  P/N ANI1883-1"/>
    <n v="73152101"/>
    <s v="SELECCIÓN ABREVIADA MENOR CUANTÍA"/>
    <n v="6"/>
    <n v="4"/>
    <n v="10"/>
    <n v="1"/>
    <n v="2838840.2"/>
    <s v="GLOBAL"/>
    <s v="NO SOLICITADAS"/>
  </r>
  <r>
    <x v="18"/>
    <s v="02-02-02-008-007"/>
    <s v="02-02-02-008-007-02-9"/>
    <s v="Adquisición de servicios - Servicios de mantenimiento y reparación de otros bienes n. C. P."/>
    <s v="MANTENIMIENTO BANCO DE TRABAJO  P/N ANI0424- 1"/>
    <n v="73152101"/>
    <s v="SELECCIÓN ABREVIADA MENOR CUANTÍA"/>
    <n v="6"/>
    <n v="4"/>
    <n v="10"/>
    <n v="1"/>
    <n v="3639493.62"/>
    <s v="GLOBAL"/>
    <s v="NO SOLICITADAS"/>
  </r>
  <r>
    <x v="18"/>
    <s v="02-02-02-008-007"/>
    <s v="02-02-02-008-007-02-9"/>
    <s v="Adquisición de servicios - Servicios de mantenimiento y reparación de otros bienes n. C. P."/>
    <s v="MANTENIMIENTO BANCOS DE TRANSPORTE"/>
    <n v="73152101"/>
    <s v="SELECCIÓN ABREVIADA MENOR CUANTÍA"/>
    <n v="6"/>
    <n v="4"/>
    <n v="10"/>
    <n v="1"/>
    <n v="7373607.71"/>
    <s v="GLOBAL"/>
    <s v="NO SOLICITADAS"/>
  </r>
  <r>
    <x v="18"/>
    <s v="02-02-02-008-007"/>
    <s v="02-02-02-008-007-02-9"/>
    <s v="Adquisición de servicios - Servicios de mantenimiento y reparación de otros bienes n. C. P."/>
    <s v="MANTENIMIENTO BANCOS SOPORTE APU"/>
    <n v="73152101"/>
    <s v="SELECCIÓN ABREVIADA MENOR CUANTÍA"/>
    <n v="6"/>
    <n v="4"/>
    <n v="10"/>
    <n v="1"/>
    <n v="6225509.9900000002"/>
    <s v="GLOBAL"/>
    <s v="NO SOLICITADAS"/>
  </r>
  <r>
    <x v="18"/>
    <s v="02-02-02-008-007"/>
    <s v="02-02-02-008-007-02-9"/>
    <s v="Adquisición de servicios - Servicios de mantenimiento y reparación de otros bienes n. C. P."/>
    <s v="MANTENIMIENTO BANCO MOVIL DE TRANSPORTE DE APU"/>
    <n v="73152101"/>
    <s v="SELECCIÓN ABREVIADA MENOR CUANTÍA"/>
    <n v="6"/>
    <n v="4"/>
    <n v="10"/>
    <n v="1"/>
    <n v="1228834.46"/>
    <s v="GLOBAL"/>
    <s v="NO SOLICITADAS"/>
  </r>
  <r>
    <x v="18"/>
    <s v="02-02-02-008-007"/>
    <s v="02-02-02-008-007-03-4"/>
    <s v="Adquisición de servicios - Servicios de instalación de equipos y aparatos de radio, televisión y comunicaciones"/>
    <s v="SERVICIO DE INSTALACIÓN A TODO COSTO DE LOS RADIOS ROCKWELL COLLINS RT8200 "/>
    <n v="25201700"/>
    <s v="SELECCIÓN ABREVIADA MENOR CUANTÍA"/>
    <n v="6"/>
    <n v="4"/>
    <n v="10"/>
    <n v="1"/>
    <n v="295120000"/>
    <s v="GLOBAL"/>
    <s v="NO SOLICITADAS"/>
  </r>
  <r>
    <x v="18"/>
    <s v="02-02-02-009-002"/>
    <s v="02-02-02-009-002-09"/>
    <s v="Adquisición de servicios - Otros tipos de educación y servicios de apoyo educativo"/>
    <s v="CAPACITACIÓN EN DIRECCIONAMIENTO Y ALTA GERENCIA"/>
    <n v="86101810"/>
    <s v="MÍNIMA CUANTÍA"/>
    <n v="11"/>
    <n v="11"/>
    <n v="10"/>
    <n v="1"/>
    <n v="30000000"/>
    <s v="GLOBAL"/>
    <s v="NO SOLICITADAS"/>
  </r>
  <r>
    <x v="18"/>
    <s v="02-02-02-009-002"/>
    <s v="02-02-02-009-002-09"/>
    <s v="Adquisición de servicios - Otros tipos de educación y servicios de apoyo educativo"/>
    <s v="ENTRENAMIENTO SIMULADOR UH-60  - CACOM5"/>
    <n v="86131802"/>
    <s v="CONTRATACIÓN DIRECTA"/>
    <n v="1"/>
    <n v="11"/>
    <n v="10"/>
    <n v="1"/>
    <n v="2500000000"/>
    <s v="GLOBAL"/>
    <s v="NO SOLICITADAS"/>
  </r>
  <r>
    <x v="18"/>
    <s v="02-02-02-009-002"/>
    <s v="02-02-02-009-002-09"/>
    <s v="Adquisición de servicios - Otros tipos de educación y servicios de apoyo educativo"/>
    <s v="ENTRENADOR SIMULADOR DE VUELO"/>
    <n v="86131802"/>
    <s v="CONTRATACIÓN DIRECTA"/>
    <n v="9"/>
    <n v="4"/>
    <n v="10"/>
    <n v="1"/>
    <n v="123183106"/>
    <s v="GLOBAL"/>
    <s v="NO SOLICITADAS"/>
  </r>
  <r>
    <x v="18"/>
    <s v="02-02-02-009-002"/>
    <s v="02-02-02-009-002-09"/>
    <s v="Adquisición de servicios - Otros tipos de educación y servicios de apoyo educativo"/>
    <s v="ENTRENADOR SIMULADOR DE VUELO"/>
    <n v="86131802"/>
    <s v="CONTRATACIÓN DIRECTA"/>
    <n v="7"/>
    <n v="5"/>
    <n v="10"/>
    <n v="1"/>
    <n v="300000000"/>
    <s v="GLOBAL"/>
    <s v="NO SOLICITADAS"/>
  </r>
  <r>
    <x v="18"/>
    <s v="02-02-02-009-002"/>
    <s v="02-02-02-009-002-09"/>
    <s v="Adquisición de servicios - Otros tipos de educación y servicios de apoyo educativo"/>
    <s v="ENTRENADOR SIMULADOR DE VUELO"/>
    <n v="86131802"/>
    <s v="CONTRATACIÓN DIRECTA"/>
    <n v="9"/>
    <n v="1"/>
    <n v="10"/>
    <n v="1"/>
    <n v="148631094"/>
    <s v="GLOBAL"/>
    <s v="NO SOLICITADAS"/>
  </r>
  <r>
    <x v="18"/>
    <s v="02-02-02-009-002"/>
    <s v="02-02-02-009-002-09"/>
    <s v="Adquisición de servicios - Otros tipos de educación y servicios de apoyo educativo"/>
    <s v="SERVICIOS DE APOYO LOGISTICO CON FINES EDUCATIVOS PARA EL SEMINARIO INTERNACIONAL DE DOCTRINA"/>
    <n v="80141607"/>
    <s v="MÍNIMA CUANTÍA"/>
    <n v="9"/>
    <n v="2"/>
    <n v="10"/>
    <n v="1"/>
    <n v="35569100"/>
    <s v="GLOBAL"/>
    <s v="NO SOLICITADAS"/>
  </r>
  <r>
    <x v="18"/>
    <s v="02-02-02-009-002"/>
    <s v="02-02-02-009-002-09"/>
    <s v="Adquisición de servicios - Otros tipos de educación y servicios de apoyo educativo"/>
    <s v="CURSO TEORICO PRÁCTICO MICRO-SOLDADURA (Soldering) "/>
    <n v="86101700"/>
    <s v="MÍNIMA CUANTÍA"/>
    <n v="6"/>
    <n v="2"/>
    <n v="10"/>
    <n v="1"/>
    <n v="45000000"/>
    <s v="GLOBAL"/>
    <s v="NO SOLICITADAS"/>
  </r>
  <r>
    <x v="18"/>
    <s v="02-02-02-009-003"/>
    <s v="02-02-02-009-003-01"/>
    <s v="Adquisición de servicios - Servicios de salud humana"/>
    <s v="EXAMENES MEDICOS OCUPACIONALES PERSONAL CIVIL Y UN PERSONAL MILITAR CACOM 5"/>
    <n v="85121502"/>
    <s v="MÍNIMA CUANTÍA"/>
    <n v="2"/>
    <n v="8"/>
    <n v="10"/>
    <n v="1"/>
    <n v="11460900"/>
    <s v="GLOBAL"/>
    <s v="NO SOLICITADAS"/>
  </r>
  <r>
    <x v="18"/>
    <s v="02-02-02-009-004"/>
    <s v="02-02-02-009-004-01"/>
    <s v="Adquisición de servicios - Servicios de alcantarillado, servicios de limpieza, tratamiento de aguas residuales y tanques sépticos"/>
    <s v="ALCANTARILLADO"/>
    <n v="83101500"/>
    <s v="SOLICITUD DE INFORMACIÓN A LOS PROVEEDORES"/>
    <n v="1"/>
    <n v="12"/>
    <n v="10"/>
    <n v="1"/>
    <n v="76439240"/>
    <s v="GLOBAL"/>
    <s v="NO SOLICITADAS"/>
  </r>
  <r>
    <x v="18"/>
    <s v="02-02-02-009-004"/>
    <s v="02-02-02-009-004-01"/>
    <s v="Adquisición de servicios - Servicios de alcantarillado, servicios de limpieza, tratamiento de aguas residuales y tanques sépticos"/>
    <s v="ALCANTARILLADO"/>
    <n v="83101500"/>
    <s v="SOLICITUD DE INFORMACIÓN A LOS PROVEEDORES"/>
    <n v="1"/>
    <n v="12"/>
    <n v="16"/>
    <n v="1"/>
    <n v="28397857.77"/>
    <s v="GLOBAL"/>
    <s v="NO SOLICITADAS"/>
  </r>
  <r>
    <x v="18"/>
    <s v="02-02-02-009-004"/>
    <s v="02-02-02-009-004-01"/>
    <s v="Adquisición de servicios - Servicios de alcantarillado, servicios de limpieza, tratamiento de aguas residuales y tanques sépticos"/>
    <s v="BASURAS"/>
    <n v="76121500"/>
    <s v="SOLICITUD DE INFORMACIÓN A LOS PROVEEDORES"/>
    <n v="1"/>
    <n v="12"/>
    <n v="10"/>
    <n v="1"/>
    <n v="18602616"/>
    <s v="GLOBAL"/>
    <s v="NO SOLICITADAS"/>
  </r>
  <r>
    <x v="18"/>
    <s v="02-02-02-009-004"/>
    <s v="02-02-02-009-004-01"/>
    <s v="Adquisición de servicios - Servicios de alcantarillado, servicios de limpieza, tratamiento de aguas residuales y tanques sépticos"/>
    <s v="BASURAS"/>
    <n v="76121500"/>
    <s v="SOLICITUD DE INFORMACIÓN A LOS PROVEEDORES"/>
    <n v="1"/>
    <n v="12"/>
    <n v="16"/>
    <n v="1"/>
    <n v="22912819"/>
    <s v="GLOBAL"/>
    <s v="NO SOLICITADAS"/>
  </r>
  <r>
    <x v="18"/>
    <s v="02-02-02-009-004"/>
    <s v="02-02-02-009-004-03"/>
    <s v="Adquisición de servicios - Servicios de tratamiento y disposición de desechos"/>
    <s v="DISPOSICIÓN FINAL DE RESIDUOS PELIGROS, ESPECIALES E INTENDENCIA"/>
    <s v="76122202; 76122203"/>
    <s v="MÍNIMA CUANTÍA"/>
    <n v="3"/>
    <n v="8"/>
    <n v="10"/>
    <n v="1"/>
    <n v="13162161"/>
    <s v="GLOBAL"/>
    <s v="NO SOLICITADAS"/>
  </r>
  <r>
    <x v="18"/>
    <s v="02-02-02-009-004"/>
    <s v="02-02-02-009-004-04"/>
    <s v="Adquisición de servicios - Servicios de descontaminación"/>
    <s v="LAVADO Y DESINFECCIÓN DE TANQUES "/>
    <n v="72154055"/>
    <s v="MÍNIMA CUANTÍA"/>
    <n v="3"/>
    <n v="8"/>
    <n v="10"/>
    <n v="1"/>
    <n v="12252240"/>
    <s v="GLOBAL"/>
    <s v="NO SOLICITADAS"/>
  </r>
  <r>
    <x v="18"/>
    <s v="02-02-02-010"/>
    <s v="02-02-02-010"/>
    <s v="Adquisición de servicios - Viáticos de los funcionarios en comisión"/>
    <s v="INCREMENTO TARIFA DE VIATICOS"/>
    <n v="93151500"/>
    <s v="SOLICITUD DE INFORMACIÓN A LOS PROVEEDORES"/>
    <n v="1"/>
    <n v="12"/>
    <n v="10"/>
    <n v="1"/>
    <n v="85220000"/>
    <s v="GLOBAL"/>
    <s v="NO SOLICITADAS"/>
  </r>
  <r>
    <x v="18"/>
    <s v="02-02-02-010"/>
    <s v="02-02-02-010"/>
    <s v="Adquisición de servicios - Viáticos de los funcionarios en comisión"/>
    <s v="VIATICOS COMISIONES AL INTERIOR "/>
    <n v="93151500"/>
    <s v="SOLICITUD DE INFORMACIÓN A LOS PROVEEDORES"/>
    <n v="1"/>
    <n v="12"/>
    <n v="10"/>
    <n v="1"/>
    <n v="822577874.63999999"/>
    <s v="GLOBAL"/>
    <s v="NO SOLICITADAS"/>
  </r>
  <r>
    <x v="18"/>
    <s v="02-02-02-010"/>
    <s v="02-02-02-010"/>
    <s v="Adquisición de servicios - Viáticos de los funcionarios en comisión"/>
    <s v="AUXILIO DE MARCHA"/>
    <n v="78111800"/>
    <s v="SOLICITUD DE INFORMACIÓN A LOS PROVEEDORES"/>
    <n v="1"/>
    <n v="12"/>
    <n v="10"/>
    <n v="1"/>
    <n v="11566863"/>
    <s v="GLOBAL"/>
    <s v="NO SOLICITADAS"/>
  </r>
  <r>
    <x v="18"/>
    <s v="02-02-02-010"/>
    <s v="02-02-02-010"/>
    <s v="Adquisición de servicios - Viáticos de los funcionarios en comisión"/>
    <s v="VIATICOS COMISIONES AL INTERIOR "/>
    <n v="93151500"/>
    <s v="SOLICITUD DE INFORMACIÓN A LOS PROVEEDORES"/>
    <n v="9"/>
    <n v="4"/>
    <n v="16"/>
    <n v="1"/>
    <n v="79728125.359999999"/>
    <s v="GLOBAL"/>
    <s v="NO SOLICITADAS"/>
  </r>
  <r>
    <x v="18"/>
    <s v="08-01-02-001"/>
    <s v="08-01-02-001"/>
    <s v="Impuestos - Impuesto predial"/>
    <s v="IMPUESTO PREDIAL"/>
    <n v="93161601"/>
    <s v="SOLICITUD DE INFORMACIÓN A LOS PROVEEDORES"/>
    <n v="3"/>
    <n v="1"/>
    <n v="10"/>
    <n v="1"/>
    <n v="1463579"/>
    <s v="GLOBAL"/>
    <s v="NO SOLICITADAS"/>
  </r>
  <r>
    <x v="18"/>
    <s v="08-01-02-006"/>
    <s v="08-01-02-006"/>
    <s v="Impuestos - Impuesto sobre vehículos automotores"/>
    <s v="IMPUESTO DE VEHICULOS"/>
    <n v="93161601"/>
    <s v="SOLICITUD DE INFORMACIÓN A LOS PROVEEDORES"/>
    <n v="3"/>
    <n v="1"/>
    <n v="10"/>
    <n v="1"/>
    <n v="836100"/>
    <s v="GLOBAL"/>
    <s v="NO SOLICITADAS"/>
  </r>
  <r>
    <x v="18"/>
    <s v="01-01-03-027"/>
    <s v="01-01-03-027"/>
    <s v="Planta permanente - Partida alimentación soldados"/>
    <s v="PARTIDA ALIMENTACION SOLDADOS"/>
    <s v="90101501_x000a_90101604"/>
    <s v="CONTRATACIÓN DIRECTA"/>
    <n v="1"/>
    <n v="12"/>
    <n v="10"/>
    <n v="1"/>
    <n v="647240566"/>
    <s v="GLOBAL"/>
    <s v="NO SOLICITADAS"/>
  </r>
  <r>
    <x v="18"/>
    <s v="A-01-01-03-035"/>
    <s v="01-01-03-035"/>
    <s v="ALIMENTACIÓN ALUMNOS"/>
    <s v="ALIMENTACIÓN ALUMNOS"/>
    <n v="0"/>
    <s v="CONTRATACIÓN DIRECTA"/>
    <n v="1"/>
    <n v="12"/>
    <n v="10"/>
    <n v="1"/>
    <n v="1269500"/>
    <s v="GLOBAL"/>
    <s v="NO SOLICITADAS"/>
  </r>
  <r>
    <x v="19"/>
    <s v="1502-0100-39-0-1502089-02"/>
    <s v="02-02-02-005-004-01-2"/>
    <s v="ADQUISICIÓN DE BIENES Y SERVICIOS - INFRAESTRUCTURA OPERACIONAL CON MANTENIMIENTO MAYOR - FORTALECIMIENTO DE LOS SISTEMAS DE ARMAS, AUTO PROTECCIÓN Y SUMINISTRO DE ARMAMENTO AÉREO PARA LA FAC A NIVEL  NACIONAL"/>
    <s v="CONSERVACION  DEPOSITOS DE ARMAMENTO AEREO DEL CACOM5"/>
    <n v="72121008"/>
    <s v="SELECCIÓN ABREVIADA MENOR CUANTÍA"/>
    <n v="1"/>
    <n v="6"/>
    <n v="11"/>
    <n v="1"/>
    <n v="149998252.61000001"/>
    <s v="GLOBAL"/>
    <s v="NO SOLICITADAS"/>
  </r>
  <r>
    <x v="19"/>
    <s v="1502-0100-39-0-1502089-02"/>
    <m/>
    <s v="ADQUISICIÓN DE BIENES Y SERVICIOS - INFRAESTRUCTURA OPERACIONAL CON MANTENIMIENTO MAYOR - FORTALECIMIENTO DE LOS SISTEMAS DE ARMAS, AUTO PROTECCIÓN Y SUMINISTRO DE ARMAMENTO AÉREO PARA LA FAC A NIVEL  NACIONAL"/>
    <s v="SOBRANTE CONSERVACION DEPOSITO DE ARMAMENTO"/>
    <m/>
    <m/>
    <m/>
    <n v="6"/>
    <n v="11"/>
    <n v="1"/>
    <n v="1747.39"/>
    <s v="GLOBAL"/>
    <m/>
  </r>
  <r>
    <x v="19"/>
    <s v="1502-0100-28-0-1502136-02"/>
    <s v="02-02-02-008-007-01-4"/>
    <s v="ADQUISICIÓN DE BIENES Y SERVICIOS - SERVICIO DE MANTENIMIENTO AERONÁUTICO - FORTALECIMIENTO DE LA CAPACIDAD DE MANTENIMIENTO AERONÁUTICO PARA LAS AERONAVES Y COMPONENTES DE LA FAC A NIVEL  NACIONAL"/>
    <s v="SERVICIO DE MANTENIMIENTO PARA LA AERONAVE FAC 4122"/>
    <n v="78181800"/>
    <s v="SELECCIÓN ABREVIADA MENOR CUANTÍA"/>
    <n v="4"/>
    <n v="6"/>
    <n v="11"/>
    <n v="1"/>
    <n v="38088330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W/I,TAIL PYLON 70552-06101-045"/>
    <n v="26121538"/>
    <s v="SELECCIÓN ABREVIADA MENOR CUANTÍA"/>
    <n v="4"/>
    <n v="6"/>
    <n v="11"/>
    <n v="1"/>
    <n v="5414607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W/I,TAIL PYLON 70552-06100-046"/>
    <n v="26121538"/>
    <s v="SELECCIÓN ABREVIADA MENOR CUANTÍA"/>
    <n v="4"/>
    <n v="6"/>
    <n v="11"/>
    <n v="1"/>
    <n v="5816043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WIRING INSTL VHF-FM1  70600-00203-092"/>
    <n v="26121538"/>
    <s v="SELECCIÓN ABREVIADA MENOR CUANTÍA"/>
    <n v="4"/>
    <n v="6"/>
    <n v="11"/>
    <n v="1"/>
    <n v="2133027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WIRING INSTL VHF-FM1   70600-00204-092"/>
    <n v="26121538"/>
    <s v="SELECCIÓN ABREVIADA MENOR CUANTÍA"/>
    <n v="4"/>
    <n v="6"/>
    <n v="11"/>
    <n v="1"/>
    <n v="3069711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WRG INSTL,RH GCU CONTROL  70552-02102-045"/>
    <n v="26121538"/>
    <s v="SELECCIÓN ABREVIADA MENOR CUANTÍA"/>
    <n v="4"/>
    <n v="6"/>
    <n v="11"/>
    <n v="1"/>
    <n v="4068522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WRG INSTL,LH GCU  70552-02103-045"/>
    <n v="26121538"/>
    <s v="SELECCIÓN ABREVIADA MENOR CUANTÍA"/>
    <n v="4"/>
    <n v="6"/>
    <n v="11"/>
    <n v="1"/>
    <n v="4458807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WIRING INSTL,MID FUSELAGE NO.1 GENERATOR POWER  70552-02113-047"/>
    <n v="26121538"/>
    <s v="SELECCIÓN ABREVIADA MENOR CUANTÍA"/>
    <n v="4"/>
    <n v="6"/>
    <n v="11"/>
    <n v="1"/>
    <n v="4522527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WIRING INSTL,MID FUSELAGE NO.2 GENERATOR POWER  70552-02113-048"/>
    <n v="26121538"/>
    <s v="SELECCIÓN ABREVIADA MENOR CUANTÍA"/>
    <n v="4"/>
    <n v="6"/>
    <n v="11"/>
    <n v="1"/>
    <n v="4713687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PLATAFORMA HYD LH   70552-02107-051"/>
    <n v="26121538"/>
    <s v="SELECCIÓN ABREVIADA MENOR CUANTÍA"/>
    <n v="4"/>
    <n v="6"/>
    <n v="11"/>
    <n v="1"/>
    <n v="11770677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PLATAFORMA HYD RH   70552-02108-053"/>
    <n v="26121538"/>
    <s v="SELECCIÓN ABREVIADA MENOR CUANTÍA"/>
    <n v="4"/>
    <n v="6"/>
    <n v="11"/>
    <n v="1"/>
    <n v="12232647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HARNESS APU GEN POWER   70552-02113-049"/>
    <n v="26121538"/>
    <s v="SELECCIÓN ABREVIADA MENOR CUANTÍA"/>
    <n v="4"/>
    <n v="6"/>
    <n v="11"/>
    <n v="1"/>
    <n v="4796523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WRG INSTL,TRNSN UPPER (FIRE EXTING. BOTTLES)   70552-03100-043"/>
    <n v="26121538"/>
    <s v="SELECCIÓN ABREVIADA MENOR CUANTÍA"/>
    <n v="4"/>
    <n v="6"/>
    <n v="11"/>
    <n v="1"/>
    <n v="6481917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HARNESS TRANSITION UPPER FAIRING LH  70552-03101-045"/>
    <n v="26121538"/>
    <s v="SELECCIÓN ABREVIADA MENOR CUANTÍA"/>
    <n v="4"/>
    <n v="6"/>
    <n v="11"/>
    <n v="1"/>
    <n v="5911623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HARNESS ASSY(POWER BACKUP HYD)   70551-42003-013 "/>
    <n v="26121538"/>
    <s v="SELECCIÓN ABREVIADA MENOR CUANTÍA"/>
    <n v="4"/>
    <n v="6"/>
    <n v="11"/>
    <n v="1"/>
    <n v="4713687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WIRING INSTL WEIGHT SENSING LH MAIN. L.G     70551-02110-011 "/>
    <n v="26121538"/>
    <s v="SELECCIÓN ABREVIADA MENOR CUANTÍA"/>
    <n v="4"/>
    <n v="6"/>
    <n v="11"/>
    <n v="1"/>
    <n v="4944672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WIRING INSTL WEIGHT SENSING RH MAIN L.G.   70551-02110-012 "/>
    <n v="26121538"/>
    <s v="SELECCIÓN ABREVIADA MENOR CUANTÍA"/>
    <n v="4"/>
    <n v="6"/>
    <n v="11"/>
    <n v="1"/>
    <n v="4944672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CABLE ASSEMBLY SPEC TAIL L.G.   70552-06102-103 "/>
    <n v="26121538"/>
    <s v="SELECCIÓN ABREVIADA MENOR CUANTÍA"/>
    <n v="4"/>
    <n v="6"/>
    <n v="11"/>
    <n v="1"/>
    <n v="4505004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CABLE ASSEMBLY SPEC T/R CUADRANT     70552-06102-105"/>
    <n v="26121538"/>
    <s v="SELECCIÓN ABREVIADA MENOR CUANTÍA"/>
    <n v="4"/>
    <n v="6"/>
    <n v="11"/>
    <n v="1"/>
    <n v="4817232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CABLE ASSEMBLY SPEC STABILATOR RH y LH   70552-06102-108 "/>
    <n v="26121538"/>
    <s v="SELECCIÓN ABREVIADA MENOR CUANTÍA"/>
    <n v="4"/>
    <n v="6"/>
    <n v="11"/>
    <n v="2"/>
    <n v="62381880"/>
    <s v="GLOBAL"/>
    <s v="NO SOLICITADAS"/>
  </r>
  <r>
    <x v="19"/>
    <s v="1502-0100-28-0-1502136-02"/>
    <s v="02-02-01-004-006-03"/>
    <s v="ADQUISICIÓN DE BIENES Y SERVICIOS - SERVICIO DE MANTENIMIENTO AERONÁUTICO - FORTALECIMIENTO DE LA CAPACIDAD DE MANTENIMIENTO AERONÁUTICO PARA LAS AERONAVES Y COMPONENTES DE LA FAC A NIVEL  NACIONAL"/>
    <s v="CARGO HOOK LIGHT   70552-02181-042"/>
    <n v="26121538"/>
    <s v="SELECCIÓN ABREVIADA MENOR CUANTÍA"/>
    <n v="4"/>
    <n v="6"/>
    <n v="11"/>
    <n v="1"/>
    <n v="27702270"/>
    <s v="GLOBAL"/>
    <s v="NO SOLICITADAS"/>
  </r>
  <r>
    <x v="20"/>
    <s v="02-02-01-003-006"/>
    <s v="02-02-01-003-006-09"/>
    <s v="Materiales y suministros - Otros productos plásticos"/>
    <s v="ACCESORIOS PLÁSTICOS"/>
    <n v="27112100"/>
    <s v="SELECCIÓN ABREVIADA MENOR CUANTÍA"/>
    <n v="3"/>
    <n v="8"/>
    <n v="10"/>
    <n v="1"/>
    <n v="992474.28"/>
    <s v="GLOBAL"/>
    <s v="NO SOLICITADAS"/>
  </r>
  <r>
    <x v="20"/>
    <s v="02-02-01-004-006"/>
    <s v="02-02-01-004-006-02"/>
    <s v="Materiales y suministros - Aparatos de control eléctrico y distribución de electricidad y sus partes y piezas"/>
    <s v="ACCESORIOS Y APARATOS DE CONTROL ELÉCTRICO"/>
    <s v="39122100_x000a_39121100"/>
    <s v="SELECCIÓN ABREVIADA MENOR CUANTÍA"/>
    <n v="3"/>
    <n v="8"/>
    <n v="10"/>
    <n v="1"/>
    <n v="34998832.960000001"/>
    <s v="GLOBAL"/>
    <s v="NO SOLICITADAS"/>
  </r>
  <r>
    <x v="2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15W50 PRESENTACIÓN TARRO DE 4 LITROS.  "/>
    <n v="15121500"/>
    <s v="MÍNIMA CUANTÍA"/>
    <n v="0"/>
    <n v="0"/>
    <n v="10"/>
    <n v="18"/>
    <n v="1696121.28"/>
    <s v="UNIDAD"/>
    <s v=""/>
  </r>
  <r>
    <x v="2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2 TIEMPOS PRESENTACIÓN  1/4 GL"/>
    <n v="15121500"/>
    <s v="MÍNIMA CUANTÍA"/>
    <n v="0"/>
    <n v="0"/>
    <n v="10"/>
    <n v="10"/>
    <n v="178797.5"/>
    <s v="GALON"/>
    <s v=""/>
  </r>
  <r>
    <x v="2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 PENETRANTE SPRAY "/>
    <n v="15121514"/>
    <s v="MÍNIMA CUANTÍA"/>
    <n v="0"/>
    <n v="0"/>
    <n v="10"/>
    <n v="88"/>
    <n v="2111155.2000000002"/>
    <s v="UNIDAD"/>
    <s v=""/>
  </r>
  <r>
    <x v="2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 WD40 PRESENTACIÓN GALÓN 3785 ML"/>
    <n v="15121500"/>
    <s v="MÍNIMA CUANTÍA"/>
    <n v="0"/>
    <n v="0"/>
    <n v="10"/>
    <n v="14"/>
    <n v="1623650.28"/>
    <s v="GALON"/>
    <s v=""/>
  </r>
  <r>
    <x v="20"/>
    <s v="02-01-01-004-004"/>
    <s v="02-01-01-004-004-02"/>
    <s v="Activos fijos - Máquinas herramientas y sus partes, piezas y accesorios"/>
    <s v="ADAPTADOR POMO SIERRA ANGULAR"/>
    <n v="27131614"/>
    <s v="MÍNIMA CUANTÍA"/>
    <n v="0"/>
    <n v="0"/>
    <n v="10"/>
    <n v="5"/>
    <n v="476000"/>
    <s v="UNIDAD"/>
    <s v=""/>
  </r>
  <r>
    <x v="20"/>
    <s v="02-02-02-005-004"/>
    <s v="02-02-02-005-004-01-2"/>
    <s v="Adquisición de servicios - Servicios generales de construcción de edificaciones no residenciales"/>
    <s v="MANTENIMIENTO BODEGA DE COMUNICACIONES"/>
    <n v="72103302"/>
    <s v="SELECCIÓN ABREVIADA MENOR CUANTÍA"/>
    <n v="1"/>
    <n v="6"/>
    <n v="10"/>
    <n v="1"/>
    <n v="14601815.99"/>
    <s v="GLOBAL"/>
    <s v="NO SOLICITADAS"/>
  </r>
  <r>
    <x v="20"/>
    <s v="02-02-01-003-008"/>
    <s v="02-02-01-003-008-09"/>
    <s v="Materiales y suministros - Otros artículos manufacturados n. C. P."/>
    <s v="ADHESIVO INDUSTRIAL"/>
    <n v="31201601"/>
    <s v="SELECCIÓN ABREVIADA MENOR CUANTÍA"/>
    <n v="3"/>
    <n v="8"/>
    <n v="10"/>
    <n v="3"/>
    <n v="381593.73"/>
    <s v="GALON"/>
    <s v="NO SOLICITADAS"/>
  </r>
  <r>
    <x v="20"/>
    <s v="02-02-01-003-007"/>
    <s v="02-02-01-003-007-03"/>
    <s v="Materiales y suministros - Productos refractarios y productos estructurales no refractarios de arcilla"/>
    <s v="ADOBES Y BALDOSAS"/>
    <n v="30131500"/>
    <s v="SELECCIÓN ABREVIADA MENOR CUANTÍA"/>
    <n v="3"/>
    <n v="8"/>
    <n v="10"/>
    <n v="1"/>
    <n v="499546.46"/>
    <s v="GLOBAL"/>
    <s v="NO SOLICITADAS"/>
  </r>
  <r>
    <x v="20"/>
    <s v="02-02-01-001-007"/>
    <s v="02-02-01-001-007-02"/>
    <s v="Materiales y suministros - Gas de carbón, gas de agua, gas pobre y otros gases similares (excepto los gases de petróleo y otros hidrocarburos gaseosos)"/>
    <s v="ADQUISICIÓN GAS HELIO 50, CILINDRO 6 M3"/>
    <n v="12142005"/>
    <s v="MÍNIMA CUANTÍA"/>
    <n v="1"/>
    <n v="11"/>
    <n v="10"/>
    <n v="1"/>
    <n v="40093956"/>
    <s v="GLOBAL"/>
    <s v="NO SOLICITADAS"/>
  </r>
  <r>
    <x v="20"/>
    <s v="02-01-01-004-006"/>
    <s v="02-01-01-004-006-01"/>
    <s v="Activos fijos - Motores, generadores y transformadores eléctricos y sus partes y piezas"/>
    <s v="ADQUISICION PLANTA 5KVA"/>
    <n v="60104907"/>
    <s v="MÍNIMA CUANTÍA"/>
    <n v="4"/>
    <n v="8"/>
    <n v="10"/>
    <n v="1"/>
    <n v="4566088.3099999996"/>
    <s v="UNIDAD"/>
    <s v="NO SOLICITADAS"/>
  </r>
  <r>
    <x v="20"/>
    <s v="02-02-01-002-008"/>
    <s v="02-02-01-002-008"/>
    <s v="Materiales y suministros - Dotación (prendas de vestir y calzado)"/>
    <s v="ADQUISICIÓN TRAJE DE BOMBERO ALUMINIZADO COMPLETO CON NORMA NFPA 1971 ED. 2018"/>
    <n v="46181518"/>
    <s v="MÍNIMA CUANTÍA"/>
    <n v="3"/>
    <n v="9"/>
    <n v="10"/>
    <n v="1"/>
    <n v="8330000"/>
    <s v="UNIDAD"/>
    <s v="NO SOLICITADAS"/>
  </r>
  <r>
    <x v="20"/>
    <s v="02-02-01-003-005"/>
    <s v="02-02-01-003-005-02"/>
    <s v="Materiales y suministros - Productos farmacéuticos"/>
    <s v="ADVANTIX 4,0ml"/>
    <n v="10111302"/>
    <s v="MÍNIMA CUANTÍA"/>
    <n v="3"/>
    <n v="7"/>
    <n v="10"/>
    <n v="18"/>
    <n v="630000"/>
    <s v="UNIDAD"/>
    <s v="NO SOLICITADAS"/>
  </r>
  <r>
    <x v="20"/>
    <s v="02-01-01-004-003"/>
    <s v="02-01-01-004-003-09"/>
    <s v="Activos fijos - Otras máquinas para usos generales y sus partes y piezas"/>
    <s v="AIRE ACONDICIONADO 36000 BTU"/>
    <n v="40101701"/>
    <s v="SELECCIÓN ABREVIADA MENOR CUANTÍA"/>
    <n v="5"/>
    <n v="4"/>
    <n v="10"/>
    <n v="1"/>
    <n v="6604500"/>
    <s v="UNIDAD"/>
    <s v="NO SOLICITADAS"/>
  </r>
  <r>
    <x v="20"/>
    <s v="02-01-01-004-003"/>
    <s v="02-01-01-004-003-09"/>
    <s v="Activos fijos - Otras máquinas para usos generales y sus partes y piezas"/>
    <s v="AIRE ACONDICIONADO DE 12,000 BTU"/>
    <n v="40101701"/>
    <s v="SELECCIÓN ABREVIADA MENOR CUANTÍA"/>
    <n v="5"/>
    <n v="4"/>
    <n v="10"/>
    <n v="1"/>
    <n v="1339900"/>
    <s v="UNIDAD"/>
    <s v="NO SOLICITADAS"/>
  </r>
  <r>
    <x v="20"/>
    <s v="02-01-01-004-003"/>
    <s v="02-01-01-004-003-09"/>
    <s v="Activos fijos - Otras máquinas para usos generales y sus partes y piezas"/>
    <s v="AIRE ACONDICIONADO DE 18,000 BTU"/>
    <n v="40101701"/>
    <s v="SELECCIÓN ABREVIADA MENOR CUANTÍA"/>
    <n v="5"/>
    <n v="4"/>
    <n v="10"/>
    <n v="2"/>
    <n v="4699800"/>
    <s v="UNIDAD"/>
    <s v="NO SOLICITADAS"/>
  </r>
  <r>
    <x v="20"/>
    <s v="02-01-01-004-003"/>
    <s v="02-01-01-004-003-09"/>
    <s v="Activos fijos - Otras máquinas para usos generales y sus partes y piezas"/>
    <s v="AIRE ACONDICIONADO DE 36,000 BTU"/>
    <n v="40101701"/>
    <s v="SELECCIÓN ABREVIADA MENOR CUANTÍA"/>
    <n v="5"/>
    <n v="4"/>
    <n v="10"/>
    <n v="3"/>
    <n v="19813500"/>
    <s v="UNIDAD"/>
    <s v="NO SOLICITADAS"/>
  </r>
  <r>
    <x v="20"/>
    <s v="02-01-01-004-003"/>
    <s v="02-01-01-004-003-09"/>
    <s v="Activos fijos - Otras máquinas para usos generales y sus partes y piezas"/>
    <s v="AIRE ACONDICIONADO INVERTER 12000 BTU "/>
    <n v="40101701"/>
    <s v="SELECCIÓN ABREVIADA MENOR CUANTÍA"/>
    <n v="5"/>
    <n v="4"/>
    <n v="10"/>
    <n v="4"/>
    <n v="5359600"/>
    <s v="UNIDAD"/>
    <s v="NO SOLICITADAS"/>
  </r>
  <r>
    <x v="20"/>
    <s v="02-01-01-004-003"/>
    <s v="02-01-01-004-003-09"/>
    <s v="Activos fijos - Otras máquinas para usos generales y sus partes y piezas"/>
    <s v="AIRE ACONDICIONADO INVERTER 18000 BTU "/>
    <n v="40101701"/>
    <s v="SELECCIÓN ABREVIADA MENOR CUANTÍA"/>
    <n v="5"/>
    <n v="4"/>
    <n v="10"/>
    <n v="2"/>
    <n v="4699800"/>
    <s v="UNIDAD"/>
    <s v="NO SOLICITADAS"/>
  </r>
  <r>
    <x v="20"/>
    <s v="02-01-01-004-003"/>
    <s v="02-01-01-004-003-09"/>
    <s v="Activos fijos - Otras máquinas para usos generales y sus partes y piezas"/>
    <s v="AIRES ACONDICIONADOS 12.000 BTU"/>
    <n v="40101701"/>
    <s v="SELECCIÓN ABREVIADA MENOR CUANTÍA"/>
    <n v="5"/>
    <n v="4"/>
    <n v="10"/>
    <n v="1"/>
    <n v="1339900"/>
    <s v="UNIDAD"/>
    <s v="NO SOLICITADAS"/>
  </r>
  <r>
    <x v="20"/>
    <s v="02-01-01-004-003"/>
    <s v="02-01-01-004-003-09"/>
    <s v="Activos fijos - Otras máquinas para usos generales y sus partes y piezas"/>
    <s v="AIRES ACONDICIONADOS 18.000 BTU"/>
    <n v="40101701"/>
    <s v="SELECCIÓN ABREVIADA MENOR CUANTÍA"/>
    <n v="5"/>
    <n v="4"/>
    <n v="10"/>
    <n v="5"/>
    <n v="11749500"/>
    <s v="UNIDAD"/>
    <s v="NO SOLICITADAS"/>
  </r>
  <r>
    <x v="20"/>
    <s v="02-02-01-003-005"/>
    <s v="02-02-01-003-005-02"/>
    <s v="Materiales y suministros - Productos farmacéuticos"/>
    <s v="ALAPIEL CREMA X 35 Gr"/>
    <n v="10111302"/>
    <s v="MÍNIMA CUANTÍA"/>
    <n v="3"/>
    <n v="7"/>
    <n v="10"/>
    <n v="4"/>
    <n v="44000"/>
    <s v="UNIDAD"/>
    <s v="NO SOLICITADAS"/>
  </r>
  <r>
    <x v="20"/>
    <s v="02-02-01-003-005"/>
    <s v="02-02-01-003-005-02"/>
    <s v="Materiales y suministros - Productos farmacéuticos"/>
    <s v="ALCOHOL ANTISEPTICO X 3800cc"/>
    <n v="10111302"/>
    <s v="MÍNIMA CUANTÍA"/>
    <n v="3"/>
    <n v="7"/>
    <n v="10"/>
    <n v="2"/>
    <n v="116000"/>
    <s v="UNIDAD"/>
    <s v="NO SOLICITADAS"/>
  </r>
  <r>
    <x v="20"/>
    <s v="02-02-01-003-005"/>
    <s v="02-02-01-003-005-02"/>
    <s v="Materiales y suministros - Productos farmacéuticos"/>
    <s v="ALERVEC X 50 ml"/>
    <n v="10111302"/>
    <s v="MÍNIMA CUANTÍA"/>
    <n v="3"/>
    <n v="7"/>
    <n v="10"/>
    <n v="1"/>
    <n v="15000"/>
    <s v="UNIDAD"/>
    <s v="NO SOLICITADAS"/>
  </r>
  <r>
    <x v="20"/>
    <s v="02-02-01-003-005"/>
    <s v="02-02-01-003-005-02"/>
    <s v="Materiales y suministros - Productos farmacéuticos"/>
    <s v="ALFA 3"/>
    <n v="10111305"/>
    <s v="MÍNIMA CUANTÍA"/>
    <n v="3"/>
    <n v="7"/>
    <n v="10"/>
    <n v="5"/>
    <n v="185000"/>
    <s v="UNIDAD"/>
    <s v="NO SOLICITADAS"/>
  </r>
  <r>
    <x v="20"/>
    <s v="02-02-01-003-005"/>
    <s v="02-02-01-003-005-04"/>
    <s v="Materiales y suministros - Productos químicos n. C. P."/>
    <s v="ANTICORROSIVO - INHIBIDOR DE CORROSION SECO SPRAY _x000a_P/N SP-400 X 10 OZ"/>
    <n v="12164201"/>
    <s v="SELECCIÓN ABREVIADA MENOR CUANTÍA"/>
    <n v="3"/>
    <n v="8"/>
    <n v="10"/>
    <n v="32"/>
    <n v="2358218.2400000002"/>
    <s v="UNIDAD"/>
    <s v="NO SOLICITADAS"/>
  </r>
  <r>
    <x v="20"/>
    <s v="02-02-01-003-007"/>
    <s v="02-02-01-003-007-02"/>
    <s v="Materiales y suministros - Artículos de cerámica no estructural"/>
    <s v="APARATOS SANITARIOS Y CERÁMICAS"/>
    <n v="30181500"/>
    <s v="SELECCIÓN ABREVIADA MENOR CUANTÍA"/>
    <n v="3"/>
    <n v="8"/>
    <n v="10"/>
    <n v="1"/>
    <n v="1869234.15"/>
    <s v="GLOBAL"/>
    <s v="NO SOLICITADAS"/>
  </r>
  <r>
    <x v="20"/>
    <s v="02-02-01-001-005"/>
    <s v="02-02-01-001-005"/>
    <s v="Materiales y suministros - Piedra, arena y arcilla"/>
    <s v="ARENAS"/>
    <n v="11111700"/>
    <s v="SELECCIÓN ABREVIADA MENOR CUANTÍA"/>
    <n v="3"/>
    <n v="8"/>
    <n v="10"/>
    <n v="1"/>
    <n v="1497485.53"/>
    <s v="GLOBAL"/>
    <s v="NO SOLICITADAS"/>
  </r>
  <r>
    <x v="20"/>
    <s v="02-02-01-003-005"/>
    <s v="02-02-01-003-005-02"/>
    <s v="Materiales y suministros - Productos farmacéuticos"/>
    <s v="ARIFLEX X 30 TAB"/>
    <n v="10111302"/>
    <s v="MÍNIMA CUANTÍA"/>
    <n v="3"/>
    <n v="7"/>
    <n v="10"/>
    <n v="5"/>
    <n v="110000"/>
    <s v="UNIDAD"/>
    <s v="NO SOLICITADAS"/>
  </r>
  <r>
    <x v="20"/>
    <s v="02-02-01-002-008"/>
    <s v="02-02-01-002-008"/>
    <s v="Materiales y suministros - Dotación (prendas de vestir y calzado)"/>
    <s v="ARNES DE SEGURIDAD PARA TRABAJO EN ALTURAS Y LINEA DE VIDA"/>
    <n v="46182306"/>
    <s v="MÍNIMA CUANTÍA"/>
    <n v="3"/>
    <n v="9"/>
    <n v="10"/>
    <n v="14"/>
    <n v="9662800"/>
    <s v="UNIDAD"/>
    <s v="NO SOLICITADAS"/>
  </r>
  <r>
    <x v="20"/>
    <s v="02-02-01-002-008"/>
    <s v="02-02-01-002-008"/>
    <s v="Materiales y suministros - Dotación (prendas de vestir y calzado)"/>
    <s v="ARNÉS PARA GUADAÑA "/>
    <n v="46182306"/>
    <s v="MÍNIMA CUANTÍA"/>
    <n v="3"/>
    <n v="6"/>
    <n v="10"/>
    <n v="15"/>
    <n v="2641800"/>
    <s v="UNIDAD"/>
    <s v="NO SOLICITADAS"/>
  </r>
  <r>
    <x v="20"/>
    <s v="02-02-01-002-007"/>
    <s v="02-02-01-002-007"/>
    <s v="Materiales y suministros - Artículos textiles (excepto prendas de vestir)"/>
    <s v="ARNES PARA PERROS Y TRAILLA "/>
    <n v="10111302"/>
    <s v="MÍNIMA CUANTÍA"/>
    <n v="3"/>
    <n v="7"/>
    <n v="10"/>
    <n v="8"/>
    <n v="279999.96000000002"/>
    <s v="UNIDAD"/>
    <s v="NO SOLICITADAS"/>
  </r>
  <r>
    <x v="20"/>
    <s v="02-02-01-003-008"/>
    <s v="02-02-01-003-008-09"/>
    <s v="Materiales y suministros - Otros artículos manufacturados n. C. P."/>
    <s v="ATOMIZADOR INDUSTRIAL PLÁSTICO PARA SOLVENTES QUIMICOS 600 ML DE PISTOLA "/>
    <n v="40141742"/>
    <s v="SELECCIÓN ABREVIADA MENOR CUANTÍA"/>
    <n v="3"/>
    <n v="8"/>
    <n v="10"/>
    <n v="80"/>
    <n v="708478.39999999991"/>
    <s v="UNIDAD"/>
    <s v="NO SOLICITADAS"/>
  </r>
  <r>
    <x v="20"/>
    <s v="02-02-02-010"/>
    <s v="02-02-02-010"/>
    <s v="Adquisición de servicios - Viáticos de los funcionarios en comisión"/>
    <s v="AUXILIO DE MARCHA PERSONAL DE SOLDADOS"/>
    <n v="78111800"/>
    <s v="CONTRATACIÓN DIRECTA"/>
    <n v="1"/>
    <n v="11"/>
    <n v="10"/>
    <n v="1"/>
    <n v="18589458"/>
    <s v="GLOBAL"/>
    <s v="NO SOLICITADAS"/>
  </r>
  <r>
    <x v="20"/>
    <s v="02-02-01-004-006"/>
    <s v="02-02-01-004-006-01"/>
    <s v="Materiales y suministros - Motores, generadores y transformadores eléctricos y sus partes y piezas"/>
    <s v="BALASTOS"/>
    <n v="39101900"/>
    <s v="SELECCIÓN ABREVIADA MENOR CUANTÍA"/>
    <n v="3"/>
    <n v="8"/>
    <n v="10"/>
    <n v="1"/>
    <n v="918977.5"/>
    <s v="GLOBAL"/>
    <s v="NO SOLICITADAS"/>
  </r>
  <r>
    <x v="20"/>
    <s v="02-02-01-003-005"/>
    <s v="02-02-01-003-005-03"/>
    <s v="Materiales y suministros - Jabón, preparados para limpieza, perfumes y preparados de tocador"/>
    <s v="BALDE PLASTICO DE 12 LITROS"/>
    <n v="47121804"/>
    <s v="MÍNIMA CUANTÍA"/>
    <n v="3"/>
    <n v="9"/>
    <n v="10"/>
    <n v="80"/>
    <n v="400125.6"/>
    <s v="UNIDAD"/>
    <s v="NO SOLICITADAS"/>
  </r>
  <r>
    <x v="20"/>
    <s v="02-02-01-003-002"/>
    <s v="02-02-01-003-002-01"/>
    <s v="Materiales y suministros - Pasta de papel, papel y cartón"/>
    <s v="BANDERITAS-MINI-BANDERITAS- SEÑALES AUTOADHESIVASX 100 "/>
    <n v="31201515"/>
    <s v="MÍNIMA CUANTÍA"/>
    <n v="3"/>
    <n v="4"/>
    <n v="10"/>
    <n v="35"/>
    <n v="98960.400000000009"/>
    <s v="UNIDAD"/>
    <s v="NO SOLICITADAS"/>
  </r>
  <r>
    <x v="20"/>
    <s v="02-02-01-003-006"/>
    <s v="02-02-01-003-006-09"/>
    <s v="Materiales y suministros - Otros productos plásticos"/>
    <s v="BARRAS DE LUZ QUIMICA MILITAR, CYALUNE  X10"/>
    <n v="39112005"/>
    <s v="MÍNIMA CUANTÍA"/>
    <n v="3"/>
    <n v="9"/>
    <n v="10"/>
    <n v="3"/>
    <n v="571200"/>
    <s v="UNIDAD"/>
    <s v="NO SOLICITADAS"/>
  </r>
  <r>
    <x v="20"/>
    <s v="02-01-01-004-003"/>
    <s v="02-01-01-004-003-09"/>
    <s v="Activos fijos - Otras máquinas para usos generales y sus partes y piezas"/>
    <s v="BASCULA INDUSTRIAL"/>
    <n v="41111509"/>
    <s v="MÍNIMA CUANTÍA"/>
    <n v="4"/>
    <n v="8"/>
    <n v="10"/>
    <n v="1"/>
    <n v="2499999.6"/>
    <s v="UNIDAD"/>
    <s v="NO SOLICITADAS"/>
  </r>
  <r>
    <x v="20"/>
    <s v="02-01-01-004-003"/>
    <s v="02-01-01-004-003-09"/>
    <s v="Activos fijos - Otras máquinas para usos generales y sus partes y piezas"/>
    <s v="BASCULA LIQUIDADORA"/>
    <n v="41111524"/>
    <s v="MÍNIMA CUANTÍA"/>
    <n v="4"/>
    <n v="8"/>
    <n v="10"/>
    <n v="2"/>
    <n v="435999.34"/>
    <s v="UNIDAD"/>
    <s v="NO SOLICITADAS"/>
  </r>
  <r>
    <x v="20"/>
    <s v="02-02-01-004-006"/>
    <s v="02-02-01-004-006-05"/>
    <s v="Materiales y suministros - Lámparas eléctricas de incandescencia o descarga; lámparas de arco, equipo para alumbrado eléctrico; sus partes y piezas"/>
    <s v="BASTON LUMINOSO"/>
    <n v="39111705"/>
    <s v="MÍNIMA CUANTÍA"/>
    <n v="3"/>
    <n v="9"/>
    <n v="10"/>
    <n v="6"/>
    <n v="285600"/>
    <s v="UNIDAD"/>
    <s v="NO SOLICITADAS"/>
  </r>
  <r>
    <x v="20"/>
    <s v="02-02-01-003-008"/>
    <s v="02-02-01-003-008-09"/>
    <s v="Materiales y suministros - Otros artículos manufacturados n. C. P."/>
    <s v="BASTÓN LUMINOSO BICOLOR (ROJO Y VERDE) RECARGABLE"/>
    <n v="49161707"/>
    <s v="MÍNIMA CUANTÍA"/>
    <n v="3"/>
    <n v="9"/>
    <n v="10"/>
    <n v="4"/>
    <n v="133280"/>
    <s v="UNIDAD"/>
    <s v="NO SOLICITADAS"/>
  </r>
  <r>
    <x v="20"/>
    <s v="02-01-01-003-008"/>
    <s v="02-01-01-003-008-03"/>
    <s v="Activos fijos - Instrumentos musicales"/>
    <s v="BASTONES DE MANDO DE 1.20 M"/>
    <n v="60131513"/>
    <s v="MÍNIMA CUANTÍA"/>
    <n v="3"/>
    <n v="7"/>
    <n v="10"/>
    <n v="2"/>
    <n v="88000"/>
    <s v="UNIDAD"/>
    <s v="NO SOLICITADAS"/>
  </r>
  <r>
    <x v="20"/>
    <s v="02-02-01-004-006"/>
    <s v="02-02-01-004-006-04"/>
    <s v="Materiales y suministros - Acumuladores, pilas y baterías primarias y sus partes y piezas"/>
    <s v="BATERÍA 12 VOLTIOS REF. 24BD-750"/>
    <n v="2611172000"/>
    <s v="MÍNIMA CUANTÍA"/>
    <n v="0"/>
    <n v="0"/>
    <n v="10"/>
    <n v="3"/>
    <n v="1382268.2999999998"/>
    <s v="UNIDAD"/>
    <s v=""/>
  </r>
  <r>
    <x v="20"/>
    <s v="02-02-01-004-006"/>
    <s v="02-02-01-004-006-04"/>
    <s v="Materiales y suministros - Acumuladores, pilas y baterías primarias y sus partes y piezas"/>
    <s v="BATERÍA 12 VOLTIOS REF. 31H"/>
    <n v="2611172000"/>
    <s v="MÍNIMA CUANTÍA"/>
    <n v="0"/>
    <n v="0"/>
    <n v="10"/>
    <n v="3"/>
    <n v="1690330.7399999998"/>
    <s v="UNIDAD"/>
    <s v=""/>
  </r>
  <r>
    <x v="20"/>
    <s v="02-02-01-004-006"/>
    <s v="02-02-01-004-006-04"/>
    <s v="Materiales y suministros - Acumuladores, pilas y baterías primarias y sus partes y piezas"/>
    <s v="BATERIA 2 CR5"/>
    <n v="26111701"/>
    <s v="MÍNIMA CUANTÍA"/>
    <n v="2"/>
    <n v="8"/>
    <n v="10"/>
    <n v="3"/>
    <n v="200812.5"/>
    <s v="UNIDAD"/>
    <s v="NO SOLICITADAS"/>
  </r>
  <r>
    <x v="20"/>
    <s v="02-02-01-004-006"/>
    <s v="02-02-01-004-006-02"/>
    <s v="Materiales y suministros - Aparatos de control eléctrico y distribución de electricidad y sus partes y piezas"/>
    <s v="BATERIA AAAX2 (850 MHA) CON CARGADOR"/>
    <n v="26111701"/>
    <s v="MÍNIMA CUANTÍA"/>
    <n v="2"/>
    <n v="8"/>
    <n v="10"/>
    <n v="3"/>
    <n v="133875"/>
    <s v="UNIDAD"/>
    <s v="NO SOLICITADAS"/>
  </r>
  <r>
    <x v="20"/>
    <s v="02-02-01-004-006"/>
    <s v="02-02-01-004-006-02"/>
    <s v="Materiales y suministros - Aparatos de control eléctrico y distribución de electricidad y sus partes y piezas"/>
    <s v="BATERIA AAX2 (2400 MHA) CON CARGADOR"/>
    <n v="26111701"/>
    <s v="MÍNIMA CUANTÍA"/>
    <n v="2"/>
    <n v="8"/>
    <n v="10"/>
    <n v="5"/>
    <n v="223125"/>
    <s v="UNIDAD"/>
    <s v="NO SOLICITADAS"/>
  </r>
  <r>
    <x v="20"/>
    <s v="02-02-01-004-006"/>
    <s v="02-02-01-004-006-04"/>
    <s v="Materiales y suministros - Acumuladores, pilas y baterías primarias y sus partes y piezas"/>
    <s v="BATERIA AAX2 ALCALINA"/>
    <n v="26111702"/>
    <s v="MÍNIMA CUANTÍA"/>
    <n v="2"/>
    <n v="8"/>
    <n v="10"/>
    <n v="200"/>
    <n v="696864"/>
    <s v="UNIDAD"/>
    <s v="NO SOLICITADAS"/>
  </r>
  <r>
    <x v="20"/>
    <s v="02-02-01-004-006"/>
    <s v="02-02-01-004-006-04"/>
    <s v="Materiales y suministros - Acumuladores, pilas y baterías primarias y sus partes y piezas"/>
    <s v="BATERIA ALKALINA 9V REF MAX®"/>
    <n v="2611172000"/>
    <s v="MÍNIMA CUANTÍA"/>
    <n v="0"/>
    <n v="0"/>
    <n v="10"/>
    <n v="10"/>
    <n v="65235.8"/>
    <s v="UNIDAD"/>
    <s v=""/>
  </r>
  <r>
    <x v="20"/>
    <s v="02-02-01-004-006"/>
    <s v="02-02-01-004-006-04"/>
    <s v="Materiales y suministros - Acumuladores, pilas y baterías primarias y sus partes y piezas"/>
    <s v="BATERÍA DE ARRANQUE 12 V 100 AH"/>
    <n v="2611172000"/>
    <s v="MÍNIMA CUANTÍA"/>
    <n v="0"/>
    <n v="0"/>
    <n v="10"/>
    <n v="2"/>
    <n v="1748800.2"/>
    <s v="UNIDAD"/>
    <s v=""/>
  </r>
  <r>
    <x v="20"/>
    <s v="02-02-01-004-006"/>
    <s v="02-02-01-004-006-04"/>
    <s v="Materiales y suministros - Acumuladores, pilas y baterías primarias y sus partes y piezas"/>
    <s v="BATERIACR123A"/>
    <n v="26111701"/>
    <s v="MÍNIMA CUANTÍA"/>
    <n v="2"/>
    <n v="8"/>
    <n v="10"/>
    <n v="30"/>
    <n v="286278.30000000005"/>
    <s v="UNIDAD"/>
    <s v="NO SOLICITADAS"/>
  </r>
  <r>
    <x v="20"/>
    <s v="02-02-01-003-005"/>
    <s v="02-02-01-003-005-02"/>
    <s v="Materiales y suministros - Productos farmacéuticos"/>
    <s v="BAYTRIL 150mg X 10 TAB"/>
    <n v="10111302"/>
    <s v="MÍNIMA CUANTÍA"/>
    <n v="3"/>
    <n v="7"/>
    <n v="10"/>
    <n v="1"/>
    <n v="50000"/>
    <s v="UNIDAD"/>
    <s v="NO SOLICITADAS"/>
  </r>
  <r>
    <x v="20"/>
    <s v="02-02-01-003-005"/>
    <s v="02-02-01-003-005-04"/>
    <s v="Materiales y suministros - Productos químicos n. C. P."/>
    <s v="BIDONES NO METALICOS PARA LIQUIDO INFLAMABLE / BIDONES 20 GALONES (PLASTICO)"/>
    <n v="24112207"/>
    <s v="MÍNIMA CUANTÍA"/>
    <n v="0"/>
    <n v="0"/>
    <n v="10"/>
    <n v="2"/>
    <n v="41607.160000000003"/>
    <s v="UNIDAD"/>
    <s v=""/>
  </r>
  <r>
    <x v="20"/>
    <s v="02-02-01-004-002"/>
    <s v="02-02-01-004-002"/>
    <s v="Materiales y suministros - Productos metálicos elaborados (excepto maquinaria y equipo)"/>
    <s v="BISAGRAS, CABLES, ACCESORIOS ELÉCTRICOS Y DE PLOMERÍA"/>
    <s v="31162400_x000a_39111800"/>
    <s v="SELECCIÓN ABREVIADA MENOR CUANTÍA"/>
    <n v="3"/>
    <n v="8"/>
    <n v="10"/>
    <n v="1"/>
    <n v="26996697"/>
    <s v="GLOBAL"/>
    <s v="NO SOLICITADAS"/>
  </r>
  <r>
    <x v="20"/>
    <s v="02-02-01-004-002"/>
    <s v="02-02-01-004-002"/>
    <s v="Materiales y suministros - Productos metálicos elaborados (excepto maquinaria y equipo)"/>
    <s v="BISTURÍ INDUSTRIAL"/>
    <n v="44121600"/>
    <s v="MÍNIMA CUANTÍA"/>
    <n v="3"/>
    <n v="4"/>
    <n v="10"/>
    <n v="20"/>
    <n v="163625"/>
    <s v="UNIDAD"/>
    <s v="SI APROBADAS"/>
  </r>
  <r>
    <x v="20"/>
    <s v="02-02-01-004-002"/>
    <s v="02-02-01-004-002"/>
    <s v="Materiales y suministros - Productos metálicos elaborados (excepto maquinaria y equipo)"/>
    <s v="BISTURI INDUSTRIAL 18 MM"/>
    <n v="27111503"/>
    <s v="MÍNIMA CUANTÍA"/>
    <n v="4"/>
    <n v="8"/>
    <n v="10"/>
    <n v="5"/>
    <n v="94605"/>
    <s v="UNIDAD"/>
    <s v="NO SOLICITADAS"/>
  </r>
  <r>
    <x v="20"/>
    <s v="02-02-01-004-004"/>
    <s v="02-02-01-004-004-02"/>
    <s v="Materiales y suministros - Máquinas herramientas y sus partes, piezas y accesorios"/>
    <s v="BOBINA PARA GUADAÑA STHIL FS 450  "/>
    <n v="26101769"/>
    <s v="MÍNIMA CUANTÍA"/>
    <n v="3"/>
    <n v="6"/>
    <n v="10"/>
    <n v="60"/>
    <n v="2606100"/>
    <s v="UNIDAD"/>
    <s v="NO SOLICITADAS"/>
  </r>
  <r>
    <x v="20"/>
    <s v="02-02-01-004-004"/>
    <s v="02-02-01-004-004-02"/>
    <s v="Materiales y suministros - Máquinas herramientas y sus partes, piezas y accesorios"/>
    <s v="ARNÉS SOPORTE GUADAÑA "/>
    <n v="46182306"/>
    <s v="MÍNIMA CUANTÍA"/>
    <n v="6"/>
    <n v="3"/>
    <n v="10"/>
    <n v="22"/>
    <n v="1293292"/>
    <s v="UNIDAD"/>
    <s v="NO SOLICITADAS"/>
  </r>
  <r>
    <x v="20"/>
    <s v="02-02-01-003-005"/>
    <s v="02-02-01-003-005-02"/>
    <s v="Materiales y suministros - Productos farmacéuticos"/>
    <s v="BOLFO TALCO X 100"/>
    <n v="10111305"/>
    <s v="MÍNIMA CUANTÍA"/>
    <n v="3"/>
    <n v="7"/>
    <n v="10"/>
    <n v="8"/>
    <n v="112000"/>
    <s v="UNIDAD"/>
    <s v="NO SOLICITADAS"/>
  </r>
  <r>
    <x v="20"/>
    <s v="02-02-01-003-008"/>
    <s v="02-02-01-003-008-09"/>
    <s v="Materiales y suministros - Otros artículos manufacturados n. C. P."/>
    <s v="BOLÍGRAFOS NEGROS X12"/>
    <n v="44121701"/>
    <s v="MÍNIMA CUANTÍA"/>
    <n v="3"/>
    <n v="4"/>
    <n v="10"/>
    <n v="150"/>
    <n v="685440"/>
    <s v="UNIDAD"/>
    <s v="NO SOLICITADAS"/>
  </r>
  <r>
    <x v="20"/>
    <s v="02-02-01-003-006"/>
    <s v="02-02-01-003-006-04"/>
    <s v="Materiales y suministros - Productos de empaque y envasado, de plástico"/>
    <s v="BOLSA BASURA 60 X 80 CM, PAQUETE POR 10 UNIDADES"/>
    <n v="47121701"/>
    <s v="MÍNIMA CUANTÍA"/>
    <n v="3"/>
    <n v="9"/>
    <n v="10"/>
    <n v="385"/>
    <n v="693180.95"/>
    <s v="UNIDAD"/>
    <s v="NO SOLICITADAS"/>
  </r>
  <r>
    <x v="20"/>
    <s v="02-02-01-003-006"/>
    <s v="02-02-01-003-006-04"/>
    <s v="Materiales y suministros - Productos de empaque y envasado, de plástico"/>
    <s v="BOLSA BASURA INDUSTRIAL 100 X 120 CM, PAQUETE POR 10 UNIDADES"/>
    <n v="47121701"/>
    <s v="MÍNIMA CUANTÍA"/>
    <n v="3"/>
    <n v="9"/>
    <n v="10"/>
    <n v="380"/>
    <n v="874102.6"/>
    <s v="UNIDAD"/>
    <s v="NO SOLICITADAS"/>
  </r>
  <r>
    <x v="20"/>
    <s v="02-02-01-003-006"/>
    <s v="02-02-01-003-006-04"/>
    <s v="Materiales y suministros - Productos de empaque y envasado, de plástico"/>
    <s v="BOLSA BASURA PARA PAPELERA, 43 x 48 cm PAQUETE POR 10 UNIDADES"/>
    <n v="47121701"/>
    <s v="MÍNIMA CUANTÍA"/>
    <n v="3"/>
    <n v="9"/>
    <n v="10"/>
    <n v="100"/>
    <n v="129948"/>
    <s v="UNIDAD"/>
    <s v="NO SOLICITADAS"/>
  </r>
  <r>
    <x v="20"/>
    <s v="02-02-01-003-006"/>
    <s v="02-02-01-003-006-04"/>
    <s v="Materiales y suministros - Productos de empaque y envasado, de plástico"/>
    <s v="BOLSA PARA BASURA 100 CM X 65 CM"/>
    <n v="26101772"/>
    <s v="MÍNIMA CUANTÍA"/>
    <n v="0"/>
    <n v="9"/>
    <n v="10"/>
    <n v="40"/>
    <n v="200015.2"/>
    <s v="UNIDAD"/>
    <s v="NO SOLICITADAS"/>
  </r>
  <r>
    <x v="20"/>
    <s v="02-02-01-003-006"/>
    <s v="02-02-01-003-006-04"/>
    <s v="Materiales y suministros - Productos de empaque y envasado, de plástico"/>
    <s v="BOLSAS PLASTICA RECOLECTAR EXCREMENTO 45 UNIDADES"/>
    <n v="10111302"/>
    <s v="MÍNIMA CUANTÍA"/>
    <n v="3"/>
    <n v="7"/>
    <n v="10"/>
    <n v="10"/>
    <n v="30000.02"/>
    <s v="UNIDAD"/>
    <s v="NO SOLICITADAS"/>
  </r>
  <r>
    <x v="20"/>
    <s v="02-01-01-004-003"/>
    <s v="02-01-01-004-003-02"/>
    <s v="Activos fijos - Bombas, compresores, motores de fuerza hidráulica y motores de potencia neumática y válvulas y sus partes y piezas"/>
    <s v="BOMBA DE VACIO"/>
    <n v="40151502"/>
    <s v="SELECCIÓN ABREVIADA MENOR CUANTÍA"/>
    <n v="3"/>
    <n v="8"/>
    <n v="10"/>
    <n v="1"/>
    <n v="847945.21"/>
    <s v="UNIDAD"/>
    <s v="NO SOLICITADAS"/>
  </r>
  <r>
    <x v="20"/>
    <s v="02-02-01-004-002"/>
    <s v="02-02-01-004-002"/>
    <s v="Materiales y suministros - Productos metálicos elaborados (excepto maquinaria y equipo)"/>
    <s v="BOMBA MANUAL PARA ACEITES (ROTATIVA) P/N GROZ GNB 25//GNB-25/3R/SPL"/>
    <n v="40151506"/>
    <s v="MÍNIMA CUANTÍA"/>
    <n v="0"/>
    <n v="0"/>
    <n v="10"/>
    <n v="6"/>
    <n v="2326626.12"/>
    <s v="UNIDAD"/>
    <s v=""/>
  </r>
  <r>
    <x v="20"/>
    <s v="02-02-01-004-006"/>
    <s v="02-02-01-004-006-05"/>
    <s v="Materiales y suministros - Lámparas eléctricas de incandescencia o descarga; lámparas de arco, equipo para alumbrado eléctrico; sus partes y piezas"/>
    <s v="BOMBILLOS AHORRADORES"/>
    <s v="39101605"/>
    <s v="SELECCIÓN ABREVIADA MENOR CUANTÍA"/>
    <n v="3"/>
    <n v="8"/>
    <n v="10"/>
    <n v="60"/>
    <n v="711072.6"/>
    <s v="UNIDAD"/>
    <s v="NO SOLICITADAS"/>
  </r>
  <r>
    <x v="20"/>
    <s v="02-02-01-003-008"/>
    <s v="02-02-01-003-008-03"/>
    <s v="Materiales y suministros -Instrumentos Musicales"/>
    <s v="BOQUILLAS PARA TRONPETAS 7M"/>
    <n v="60131509"/>
    <s v="MÍNIMA CUANTÍA"/>
    <n v="3"/>
    <n v="7"/>
    <n v="10"/>
    <n v="4"/>
    <n v="80000"/>
    <s v="UNIDAD"/>
    <s v="NO SOLICITADAS"/>
  </r>
  <r>
    <x v="20"/>
    <s v="02-02-01-003-006"/>
    <s v="02-02-01-003-006-02"/>
    <s v="Materiales y suministros - Otros productos de caucho"/>
    <s v="BORRADOR DE NATA X 24 UND"/>
    <n v="44121804"/>
    <s v="MÍNIMA CUANTÍA"/>
    <n v="3"/>
    <n v="4"/>
    <n v="10"/>
    <n v="10"/>
    <n v="45672.200000000004"/>
    <s v="UNIDAD"/>
    <s v="NO SOLICITADAS"/>
  </r>
  <r>
    <x v="20"/>
    <s v="02-02-01-003-008"/>
    <s v="02-02-01-003-008-09"/>
    <s v="Materiales y suministros - Otros artículos manufacturados n. C. P."/>
    <s v="BORRADOR PARA TABLERO  ACRILICO"/>
    <n v="44111912"/>
    <s v="MÍNIMA CUANTÍA"/>
    <n v="3"/>
    <n v="4"/>
    <n v="10"/>
    <n v="20"/>
    <n v="22086.399999999998"/>
    <s v="UNIDAD"/>
    <s v="NO SOLICITADAS"/>
  </r>
  <r>
    <x v="20"/>
    <s v="02-02-01-002-008"/>
    <s v="02-02-01-002-008"/>
    <s v="Materiales y suministros - Dotación (prendas de vestir y calzado)"/>
    <s v="BOTAS ANTIDESLIZANTES "/>
    <n v="46182002"/>
    <s v="MÍNIMA CUANTÍA"/>
    <n v="3"/>
    <n v="9"/>
    <n v="10"/>
    <n v="2"/>
    <n v="58000.6"/>
    <s v="UNIDAD"/>
    <s v="NO SOLICITADAS"/>
  </r>
  <r>
    <x v="20"/>
    <s v="02-02-01-003-005"/>
    <s v="02-02-01-003-005-01"/>
    <s v="Materiales y suministros - Pinturas y barnices y productos relacionados; colores para la pintura artística; tintas"/>
    <s v="BOTELLA DE TINTA EPSON T544 AMARILLA EPSON L5190"/>
    <n v="44103105"/>
    <s v="MÍNIMA CUANTÍA"/>
    <n v="3"/>
    <n v="4"/>
    <n v="10"/>
    <n v="1"/>
    <n v="35359.660000000003"/>
    <s v="UNIDAD"/>
    <s v="NO SOLICITADAS"/>
  </r>
  <r>
    <x v="20"/>
    <s v="02-02-01-003-005"/>
    <s v="02-02-01-003-005-01"/>
    <s v="Materiales y suministros - Pinturas y barnices y productos relacionados; colores para la pintura artística; tintas"/>
    <s v="BOTELLA DE TINTA EPSON T544 CIAN-EPSON L5190"/>
    <n v="44103105"/>
    <s v="MÍNIMA CUANTÍA"/>
    <n v="3"/>
    <n v="4"/>
    <n v="10"/>
    <n v="1"/>
    <n v="35359.660000000003"/>
    <s v="UNIDAD"/>
    <s v="NO SOLICITADAS"/>
  </r>
  <r>
    <x v="20"/>
    <s v="02-02-01-003-005"/>
    <s v="02-02-01-003-005-01"/>
    <s v="Materiales y suministros - Pinturas y barnices y productos relacionados; colores para la pintura artística; tintas"/>
    <s v="BOTELLA DE TINTA EPSON T544 MAGENTA - EPSON L5190"/>
    <n v="44103105"/>
    <s v="MÍNIMA CUANTÍA"/>
    <n v="3"/>
    <n v="4"/>
    <n v="10"/>
    <n v="1"/>
    <n v="35359.660000000003"/>
    <s v="UNIDAD"/>
    <s v="NO SOLICITADAS"/>
  </r>
  <r>
    <x v="20"/>
    <s v="02-02-01-003-005"/>
    <s v="02-02-01-003-005-01"/>
    <s v="Materiales y suministros - Pinturas y barnices y productos relacionados; colores para la pintura artística; tintas"/>
    <s v="BOTELLA DE TINTA EPSON T544 NEGRA - EPSON L5190"/>
    <n v="44103105"/>
    <s v="MÍNIMA CUANTÍA"/>
    <n v="3"/>
    <n v="4"/>
    <n v="10"/>
    <n v="3"/>
    <n v="106078.98000000001"/>
    <s v="UNIDAD"/>
    <s v="NO SOLICITADAS"/>
  </r>
  <r>
    <x v="20"/>
    <s v="02-02-01-003-005"/>
    <s v="02-02-01-003-005-02"/>
    <s v="Materiales y suministros - Productos farmacéuticos"/>
    <s v="BOTIQUINES PORTATILES TIPO A"/>
    <n v="42172001"/>
    <s v="MÍNIMA CUANTÍA"/>
    <n v="3"/>
    <n v="9"/>
    <n v="10"/>
    <n v="40"/>
    <n v="1199996"/>
    <s v="UNIDAD"/>
    <s v="NO SOLICITADAS"/>
  </r>
  <r>
    <x v="20"/>
    <s v="02-02-01-002-007"/>
    <s v="02-02-01-002-007"/>
    <s v="Materiales y suministros - Artículos textiles (excepto prendas de vestir)"/>
    <s v="BOZAL PLASTICO PARA PERRO XXL"/>
    <n v="10141610"/>
    <s v="MÍNIMA CUANTÍA"/>
    <n v="3"/>
    <n v="7"/>
    <n v="10"/>
    <n v="8"/>
    <n v="175999.96"/>
    <s v="UNIDAD"/>
    <s v="NO SOLICITADAS"/>
  </r>
  <r>
    <x v="20"/>
    <s v="02-02-01-003-005"/>
    <s v="02-02-01-003-005-02"/>
    <s v="Materiales y suministros - Productos farmacéuticos"/>
    <s v="BRAVECTO 20-40"/>
    <n v="10111305"/>
    <s v="MÍNIMA CUANTÍA"/>
    <n v="3"/>
    <n v="7"/>
    <n v="10"/>
    <n v="8"/>
    <n v="688000"/>
    <s v="UNIDAD"/>
    <s v="NO SOLICITADAS"/>
  </r>
  <r>
    <x v="20"/>
    <s v="02-02-01-003-006"/>
    <s v="02-02-01-003-006-09"/>
    <s v="Materiales y suministros - Otros productos plásticos"/>
    <s v="BRIDA PLASTICA 4,8MM X 300MM NEGRA"/>
    <n v="10141601"/>
    <s v="SELECCIÓN ABREVIADA MENOR CUANTÍA"/>
    <n v="3"/>
    <n v="8"/>
    <n v="10"/>
    <n v="3"/>
    <n v="228105.15000000002"/>
    <s v="UNIDAD"/>
    <s v="NO SOLICITADAS"/>
  </r>
  <r>
    <x v="20"/>
    <s v="02-02-01-003-006"/>
    <s v="02-02-01-003-006-09"/>
    <s v="Materiales y suministros - Otros productos plásticos"/>
    <s v="BRIDAS PLASTICAS NO 10&quot;: PAQ X 100"/>
    <n v="10141601"/>
    <s v="SELECCIÓN ABREVIADA MENOR CUANTÍA"/>
    <n v="3"/>
    <n v="8"/>
    <n v="10"/>
    <n v="10"/>
    <n v="227432.8"/>
    <s v="UNIDAD"/>
    <s v="NO SOLICITADAS"/>
  </r>
  <r>
    <x v="20"/>
    <s v="02-02-01-003-006"/>
    <s v="02-02-01-003-006-09"/>
    <s v="Materiales y suministros - Otros productos plásticos"/>
    <s v="BRIDAS PLASTICAS NO 12&quot;: PAQ X 100"/>
    <n v="10141601"/>
    <s v="SELECCIÓN ABREVIADA MENOR CUANTÍA"/>
    <n v="3"/>
    <n v="8"/>
    <n v="10"/>
    <n v="10"/>
    <n v="298999.39999999997"/>
    <s v="UNIDAD"/>
    <s v="NO SOLICITADAS"/>
  </r>
  <r>
    <x v="20"/>
    <s v="02-02-01-003-006"/>
    <s v="02-02-01-003-006-09"/>
    <s v="Materiales y suministros - Otros productos plásticos"/>
    <s v="BRIDAS PLASTICAS NO 20&quot;: PAQ X 100"/>
    <n v="10141601"/>
    <s v="SELECCIÓN ABREVIADA MENOR CUANTÍA"/>
    <n v="3"/>
    <n v="8"/>
    <n v="10"/>
    <n v="10"/>
    <n v="770156.1"/>
    <s v="UNIDAD"/>
    <s v="NO SOLICITADAS"/>
  </r>
  <r>
    <x v="20"/>
    <s v="02-02-01-003-006"/>
    <s v="02-02-01-003-006-09"/>
    <s v="Materiales y suministros - Otros productos plásticos"/>
    <s v="BRIDAS PLASTICAS NO 5&quot;: PAQ X 100"/>
    <n v="10141601"/>
    <s v="SELECCIÓN ABREVIADA MENOR CUANTÍA"/>
    <n v="3"/>
    <n v="8"/>
    <n v="10"/>
    <n v="10"/>
    <n v="202716.5"/>
    <s v="UNIDAD"/>
    <s v="NO SOLICITADAS"/>
  </r>
  <r>
    <x v="20"/>
    <s v="02-02-01-003-008"/>
    <s v="02-02-01-003-008-09"/>
    <s v="Materiales y suministros - Otros artículos manufacturados n. C. P."/>
    <s v="BROCHAS Y RODILLOS"/>
    <n v="31211900"/>
    <s v="SELECCIÓN ABREVIADA MENOR CUANTÍA"/>
    <n v="3"/>
    <n v="8"/>
    <n v="10"/>
    <n v="1"/>
    <n v="2487308.25"/>
    <s v="GLOBAL"/>
    <s v="NO SOLICITADAS"/>
  </r>
  <r>
    <x v="20"/>
    <s v="02-01-01-004-008"/>
    <s v="02-01-01-004-008-02"/>
    <s v="Activos fijos - Instrumentos y aparatos de medición, verificación, análisis, de navegación y para otros fines (excepto instrumentos ópticos); instrumentos de control de procesos industriales, sus partes, piezas y accesorios"/>
    <s v="BRUJULA MILITAR MULTIFUNCIONAL"/>
    <n v="32101656"/>
    <s v="MÍNIMA CUANTÍA"/>
    <n v="3"/>
    <n v="9"/>
    <n v="10"/>
    <n v="2"/>
    <n v="304640"/>
    <s v="UNIDAD"/>
    <s v="NO SOLICITADAS"/>
  </r>
  <r>
    <x v="20"/>
    <s v="02-02-01-004-003"/>
    <s v="02-02-01-004-003-01"/>
    <s v="Materiales y suministros - Motores y turbinas y sus partes"/>
    <s v="BUJIA PARA GUADAÑA "/>
    <n v="26101732"/>
    <s v="MÍNIMA CUANTÍA"/>
    <n v="3"/>
    <n v="6"/>
    <n v="10"/>
    <n v="15"/>
    <n v="133875"/>
    <s v="UNIDAD"/>
    <s v="NO SOLICITADAS"/>
  </r>
  <r>
    <x v="20"/>
    <s v="02-02-01-004-005"/>
    <s v="02-02-01-004-005-02"/>
    <s v="Materiales y suministros - Maquinaria de informática y sus partes, piezas y accesorios"/>
    <s v="CABLE AVIONICA GPS"/>
    <n v="43223303"/>
    <s v="MÍNIMA CUANTÍA"/>
    <n v="3"/>
    <n v="9"/>
    <n v="10"/>
    <n v="2"/>
    <n v="360001.18"/>
    <s v="UNIDAD"/>
    <s v="NO SOLICITADAS"/>
  </r>
  <r>
    <x v="20"/>
    <s v="02-02-01-004-006"/>
    <s v="02-02-01-004-006-03"/>
    <s v="Materiales y suministros - Hilos y cables aislados; cable de fibra óptica"/>
    <s v="CABLE CONVERSOR USB A SERIAL RS232 PUERTO SERIAL DB9"/>
    <n v="43223303"/>
    <s v="MÍNIMA CUANTÍA"/>
    <n v="3"/>
    <n v="9"/>
    <n v="10"/>
    <n v="2"/>
    <n v="49999.040000000001"/>
    <s v="UNIDAD"/>
    <s v="NO SOLICITADAS"/>
  </r>
  <r>
    <x v="20"/>
    <s v="02-02-01-003-005"/>
    <s v="02-02-01-003-005-02"/>
    <s v="Materiales y suministros - Productos farmacéuticos"/>
    <s v="CAJA DE GASA ESTERIL SECCIONADA X 100Gr"/>
    <n v="42311511"/>
    <s v="MÍNIMA CUANTÍA"/>
    <n v="3"/>
    <n v="7"/>
    <n v="10"/>
    <n v="3"/>
    <n v="37500"/>
    <s v="UNIDAD"/>
    <s v="NO SOLICITADAS"/>
  </r>
  <r>
    <x v="20"/>
    <s v="02-02-01-004-003"/>
    <s v="02-02-01-004-003-09"/>
    <s v="Materiales y suministros - Otras máquinas para usos generales y sus partes y piezas"/>
    <s v="CAJA REDUCTORA COMPLETA PARA STILL FS 450"/>
    <n v="26111543"/>
    <s v="MÍNIMA CUANTÍA"/>
    <n v="3"/>
    <n v="6"/>
    <n v="10"/>
    <n v="8"/>
    <n v="3766112"/>
    <s v="UNIDAD"/>
    <s v="NO SOLICITADAS"/>
  </r>
  <r>
    <x v="20"/>
    <s v="02-02-01-002-008"/>
    <s v="02-02-01-002-008"/>
    <s v="Materiales y suministros - Dotación (prendas de vestir y calzado)"/>
    <s v="CAJA TAPA OÍDOS PRESENTACIÓN CAJA X 1.000 PARES"/>
    <n v="46181902"/>
    <s v="MÍNIMA CUANTÍA"/>
    <n v="3"/>
    <n v="9"/>
    <n v="10"/>
    <n v="4"/>
    <n v="761600"/>
    <s v="UNIDAD"/>
    <s v="NO SOLICITADAS"/>
  </r>
  <r>
    <x v="20"/>
    <s v="02-01-01-004-007"/>
    <s v="02-01-01-004-007-02"/>
    <s v="Activos fijos - Aparatos transmisores de televisión y radio; televisión, video y cámaras digitales; teléfonos"/>
    <s v="CAMARA FOTOGRAFICA"/>
    <n v="45121504"/>
    <s v="MÍNIMA CUANTÍA"/>
    <n v="3"/>
    <n v="9"/>
    <n v="10"/>
    <n v="1"/>
    <n v="850000.34"/>
    <s v="UNIDAD"/>
    <s v="NO SOLICITADAS"/>
  </r>
  <r>
    <x v="20"/>
    <s v="02-02-01-004-008"/>
    <s v="02-02-01-004-008-01"/>
    <s v="Materiales y suministros - Aparatos médicos y quirúrgicos y aparatos ortésicos y protésicos"/>
    <s v="CAMILLAS PLASTICA DE EMERGENCIA"/>
    <n v="42192211"/>
    <s v="MÍNIMA CUANTÍA"/>
    <n v="3"/>
    <n v="9"/>
    <n v="10"/>
    <n v="19"/>
    <n v="2470000"/>
    <s v="UNIDAD"/>
    <s v="NO SOLICITADAS"/>
  </r>
  <r>
    <x v="20"/>
    <s v="02-02-01-003-005"/>
    <s v="02-02-01-003-005-03"/>
    <s v="Materiales y suministros - Jabón, preparados para limpieza, perfumes y preparados de tocador"/>
    <s v="CAN-AMOR PERFUME X 150"/>
    <n v="10111302"/>
    <s v="MÍNIMA CUANTÍA"/>
    <n v="3"/>
    <n v="7"/>
    <n v="10"/>
    <n v="4"/>
    <n v="72000"/>
    <s v="UNIDAD"/>
    <s v="NO SOLICITADAS"/>
  </r>
  <r>
    <x v="20"/>
    <s v="02-02-01-003-005"/>
    <s v="02-02-01-003-005-02"/>
    <s v="Materiales y suministros - Productos farmacéuticos"/>
    <s v="CANINE ADULTO LATA B370 GMS  POLLO-PAVO "/>
    <n v="10111302"/>
    <s v="MÍNIMA CUANTÍA"/>
    <n v="3"/>
    <n v="7"/>
    <n v="10"/>
    <n v="60"/>
    <n v="521999.73000000004"/>
    <s v="UNIDAD"/>
    <s v="NO SOLICITADAS"/>
  </r>
  <r>
    <x v="20"/>
    <s v="02-02-01-003-005"/>
    <s v="02-02-01-003-005-02"/>
    <s v="Materiales y suministros - Productos farmacéuticos"/>
    <s v="CARBON ACTIVADO CAJA X 10 Und"/>
    <n v="10111302"/>
    <s v="MÍNIMA CUANTÍA"/>
    <n v="3"/>
    <n v="7"/>
    <n v="10"/>
    <n v="2"/>
    <n v="24000"/>
    <s v="UNIDAD"/>
    <s v="NO SOLICITADAS"/>
  </r>
  <r>
    <x v="20"/>
    <s v="02-02-01-004-004"/>
    <s v="02-02-01-004-004-02"/>
    <s v="Materiales y suministros - Máquinas herramientas y sus partes, piezas y accesorios"/>
    <s v="CARBURADOR PARA GUADAÑA STHIL FS 450 "/>
    <n v="26101710"/>
    <s v="MÍNIMA CUANTÍA"/>
    <n v="3"/>
    <n v="6"/>
    <n v="10"/>
    <n v="30"/>
    <n v="11941650"/>
    <s v="UNIDAD"/>
    <s v="NO SOLICITADAS"/>
  </r>
  <r>
    <x v="20"/>
    <s v="02-02-01-004-004"/>
    <s v="02-02-01-004-004-02"/>
    <s v="Materiales y suministros - Máquinas herramientas y sus partes, piezas y accesorios"/>
    <s v="MACHETES"/>
    <n v="27112001"/>
    <s v="MÍNIMA CUANTÍA"/>
    <n v="6"/>
    <n v="3"/>
    <n v="10"/>
    <n v="25"/>
    <n v="415000"/>
    <s v="UNIDAD"/>
    <s v="NO SOLICITADAS"/>
  </r>
  <r>
    <x v="20"/>
    <s v="02-02-01-003-002"/>
    <s v="02-02-01-003-002-01"/>
    <s v="Materiales y suministros - Pasta de papel, papel y cartón"/>
    <s v="CARPETA PARA ARCHIVO CUATRO PUNTAS, COLOR BLANCA "/>
    <n v="44122003"/>
    <s v="MÍNIMA CUANTÍA"/>
    <n v="3"/>
    <n v="4"/>
    <n v="10"/>
    <n v="200"/>
    <n v="291550"/>
    <s v="UNIDAD"/>
    <s v="NO SOLICITADAS"/>
  </r>
  <r>
    <x v="20"/>
    <s v="02-01-01-004-003"/>
    <s v="02-01-01-004-003-05"/>
    <s v="Activos fijos - Equipo de elevación y manipulación y sus partes y piezas"/>
    <s v="CARRETILLA CON PLATAFORMA 150KG PC527 T.PLANCHA 73x47x81"/>
    <n v="24101605"/>
    <s v="SELECCIÓN ABREVIADA MENOR CUANTÍA"/>
    <n v="3"/>
    <n v="8"/>
    <n v="10"/>
    <n v="1"/>
    <n v="212572.08"/>
    <s v="UNIDAD"/>
    <s v="NO SOLICITADAS"/>
  </r>
  <r>
    <x v="20"/>
    <s v="02-02-01-002-008"/>
    <s v="02-02-01-002-008"/>
    <s v="Materiales y suministros - Dotación (prendas de vestir y calzado)"/>
    <s v="CASCO CON BARBUQUEJO"/>
    <n v="46181704"/>
    <s v="MÍNIMA CUANTÍA"/>
    <n v="3"/>
    <n v="9"/>
    <n v="10"/>
    <n v="2"/>
    <n v="35700"/>
    <s v="UNIDAD"/>
    <s v="NO SOLICITADAS"/>
  </r>
  <r>
    <x v="20"/>
    <s v="02-02-01-003-005"/>
    <s v="02-02-01-003-005-02"/>
    <s v="Materiales y suministros - Productos farmacéuticos"/>
    <s v="CATETER #20"/>
    <n v="10111305"/>
    <s v="MÍNIMA CUANTÍA"/>
    <n v="3"/>
    <n v="7"/>
    <n v="10"/>
    <n v="10"/>
    <n v="16000"/>
    <s v="UNIDAD"/>
    <s v="NO SOLICITADAS"/>
  </r>
  <r>
    <x v="20"/>
    <s v="02-02-01-003-005"/>
    <s v="02-02-01-003-005-02"/>
    <s v="Materiales y suministros - Productos farmacéuticos"/>
    <s v="CATGUT VICRIL "/>
    <n v="10111305"/>
    <s v="MÍNIMA CUANTÍA"/>
    <n v="3"/>
    <n v="7"/>
    <n v="10"/>
    <n v="4"/>
    <n v="35600"/>
    <s v="UNIDAD"/>
    <s v="NO SOLICITADAS"/>
  </r>
  <r>
    <x v="20"/>
    <s v="02-02-01-003-005"/>
    <s v="02-02-01-003-005-02"/>
    <s v="Materiales y suministros - Productos farmacéuticos"/>
    <s v="CATGUT VICRIL EXTERNA "/>
    <n v="10111305"/>
    <s v="MÍNIMA CUANTÍA"/>
    <n v="3"/>
    <n v="7"/>
    <n v="10"/>
    <n v="4"/>
    <n v="35600"/>
    <s v="UNIDAD"/>
    <s v="NO SOLICITADAS"/>
  </r>
  <r>
    <x v="20"/>
    <s v="02-02-01-004-002"/>
    <s v="02-02-01-004-002"/>
    <s v="Materiales y suministros - Productos metálicos elaborados (excepto maquinaria y equipo)"/>
    <s v="CAUTIN A GAS"/>
    <n v="23271806"/>
    <s v="MÍNIMA CUANTÍA"/>
    <n v="4"/>
    <n v="8"/>
    <n v="10"/>
    <n v="2"/>
    <n v="1234998.6599999999"/>
    <s v="UNIDAD"/>
    <s v="NO SOLICITADAS"/>
  </r>
  <r>
    <x v="20"/>
    <s v="02-02-01-004-004"/>
    <s v="02-02-01-004-004-02"/>
    <s v="Materiales y suministros - Máquinas herramientas y sus partes, piezas y accesorios"/>
    <s v="CAUTIN SOLDADOR DE BUTANO"/>
    <n v="23271800"/>
    <s v="MÍNIMA CUANTÍA"/>
    <n v="4"/>
    <n v="8"/>
    <n v="10"/>
    <n v="1"/>
    <n v="1067499.02"/>
    <s v="UNIDAD"/>
    <s v="NO SOLICITADAS"/>
  </r>
  <r>
    <x v="20"/>
    <s v="02-02-01-003-007"/>
    <s v="02-02-01-003-007-04"/>
    <s v="Materiales y suministros - Yeso, cal y cemento"/>
    <s v="CEMENTOS Y PEGANTES CERÁMICOS"/>
    <s v="30111600_x000a_30111700_x000a_31201600"/>
    <s v="SELECCIÓN ABREVIADA MENOR CUANTÍA"/>
    <n v="3"/>
    <n v="8"/>
    <n v="10"/>
    <n v="1"/>
    <n v="2499992.6"/>
    <s v="GLOBAL"/>
    <s v="NO SOLICITADAS"/>
  </r>
  <r>
    <x v="20"/>
    <s v="02-02-01-003-008"/>
    <s v="02-02-01-003-008-09"/>
    <s v="Materiales y suministros - Otros artículos manufacturados n. C. P."/>
    <s v="CEPILLO CERDA DE BRONCE"/>
    <n v="27111907"/>
    <s v="SELECCIÓN ABREVIADA MENOR CUANTÍA"/>
    <n v="3"/>
    <n v="8"/>
    <n v="10"/>
    <n v="26"/>
    <n v="500485.43999999994"/>
    <s v="UNIDAD"/>
    <s v="NO SOLICITADAS"/>
  </r>
  <r>
    <x v="20"/>
    <s v="02-02-01-003-008"/>
    <s v="02-02-01-003-008-09"/>
    <s v="Materiales y suministros - Otros artículos manufacturados n. C. P."/>
    <s v="CEPILLO GRATA CON CERDAS EN ALAMBRE DE BRONCE"/>
    <n v="27111907"/>
    <s v="SELECCIÓN ABREVIADA MENOR CUANTÍA"/>
    <n v="3"/>
    <n v="8"/>
    <n v="10"/>
    <n v="26"/>
    <n v="828356.62"/>
    <s v="UNIDAD"/>
    <s v="NO SOLICITADAS"/>
  </r>
  <r>
    <x v="20"/>
    <s v="02-02-01-003-008"/>
    <s v="02-02-01-003-008-09"/>
    <s v="Materiales y suministros - Otros artículos manufacturados n. C. P."/>
    <s v="CEPILLO LIMPIA TELARAÑAS CON MANGO EXTENSIBLE"/>
    <n v="47131600"/>
    <s v="MÍNIMA CUANTÍA"/>
    <n v="3"/>
    <n v="9"/>
    <n v="10"/>
    <n v="30"/>
    <n v="629997.9"/>
    <s v="UNIDAD"/>
    <s v="NO SOLICITADAS"/>
  </r>
  <r>
    <x v="20"/>
    <s v="02-02-01-003-008"/>
    <s v="02-02-01-003-008-09"/>
    <s v="Materiales y suministros - Otros artículos manufacturados n. C. P."/>
    <s v="CEPILLO PARA PISO CON MANGO "/>
    <n v="47131600"/>
    <s v="MÍNIMA CUANTÍA"/>
    <n v="3"/>
    <n v="9"/>
    <n v="10"/>
    <n v="40"/>
    <n v="200015.2"/>
    <s v="UNIDAD"/>
    <s v="NO SOLICITADAS"/>
  </r>
  <r>
    <x v="20"/>
    <s v="02-02-01-003-008"/>
    <s v="02-02-01-003-008-09"/>
    <s v="Materiales y suministros - Otros artículos manufacturados n. C. P."/>
    <s v="CEPILLO PARA SANITARIO CON BASE"/>
    <n v="47131608"/>
    <s v="MÍNIMA CUANTÍA"/>
    <n v="3"/>
    <n v="9"/>
    <n v="10"/>
    <n v="62"/>
    <n v="247974.58000000002"/>
    <s v="UNIDAD"/>
    <s v="NO SOLICITADAS"/>
  </r>
  <r>
    <x v="20"/>
    <s v="02-02-01-003-008"/>
    <s v="02-02-01-003-008-09"/>
    <s v="Materiales y suministros - Otros artículos manufacturados n. C. P."/>
    <s v="CEPILLO SLICKER"/>
    <n v="10111302"/>
    <s v="MÍNIMA CUANTÍA"/>
    <n v="3"/>
    <n v="7"/>
    <n v="10"/>
    <n v="4"/>
    <n v="56000.02"/>
    <s v="UNIDAD"/>
    <s v="NO SOLICITADAS"/>
  </r>
  <r>
    <x v="20"/>
    <s v="02-02-01-003-005"/>
    <s v="02-02-01-003-005-03"/>
    <s v="Materiales y suministros - Jabón, preparados para limpieza, perfumes y preparados de tocador"/>
    <s v="CERA LIQUIDA AUTOBRILLANTE, ANTIDESLIZANTE PARA PISOS, NEUTRA O BLANCA X 1 GALON"/>
    <n v="47131800"/>
    <s v="MÍNIMA CUANTÍA"/>
    <n v="3"/>
    <n v="9"/>
    <n v="10"/>
    <n v="56"/>
    <n v="1377582.0800000001"/>
    <s v="UNIDAD"/>
    <s v="NO SOLICITADAS"/>
  </r>
  <r>
    <x v="20"/>
    <s v="02-02-01-003-005"/>
    <s v="02-02-01-003-005-02"/>
    <s v="Materiales y suministros - Productos farmacéuticos"/>
    <s v="CERULINE X120 ml"/>
    <n v="10111305"/>
    <s v="MÍNIMA CUANTÍA"/>
    <n v="5"/>
    <n v="7"/>
    <n v="10"/>
    <n v="4"/>
    <n v="88000"/>
    <s v="UNIDAD"/>
    <s v="NO SOLICITADAS"/>
  </r>
  <r>
    <x v="20"/>
    <s v="02-02-01-002-008"/>
    <s v="02-02-01-002-008"/>
    <s v="Materiales y suministros - Dotación (prendas de vestir y calzado)"/>
    <s v="CHALECOS REFLECTIVOS  NORMA NTC"/>
    <n v="46181507"/>
    <s v="MÍNIMA CUANTÍA"/>
    <n v="3"/>
    <n v="9"/>
    <n v="10"/>
    <n v="4"/>
    <n v="133280"/>
    <s v="UNIDAD"/>
    <s v="NO SOLICITADAS"/>
  </r>
  <r>
    <x v="20"/>
    <s v="02-02-01-003-008"/>
    <s v="02-02-01-003-008-09"/>
    <s v="Materiales y suministros - Otros artículos manufacturados n. C. P."/>
    <s v="CHAVETAS 1/16 "/>
    <n v="31162809"/>
    <s v="SELECCIÓN ABREVIADA MENOR CUANTÍA"/>
    <n v="3"/>
    <n v="8"/>
    <n v="10"/>
    <n v="100"/>
    <n v="2295510"/>
    <s v="UNIDAD"/>
    <s v="NO SOLICITADAS"/>
  </r>
  <r>
    <x v="20"/>
    <s v="02-02-01-004-004"/>
    <s v="02-02-01-004-004-02"/>
    <s v="Materiales y suministros - Máquinas herramientas y sus partes, piezas y accesorios"/>
    <s v="CILINDRO CON PISTÓN 42MM STHIL FS 450 "/>
    <n v="26101905"/>
    <s v="MÍNIMA CUANTÍA"/>
    <n v="3"/>
    <n v="6"/>
    <n v="10"/>
    <n v="20"/>
    <n v="9282000"/>
    <s v="UNIDAD"/>
    <s v="NO SOLICITADAS"/>
  </r>
  <r>
    <x v="20"/>
    <s v="02-02-01-004-004"/>
    <s v="02-02-01-004-004-02"/>
    <s v="Materiales y suministros - Máquinas herramientas y sus partes, piezas y accesorios"/>
    <s v="BARRA DE ACERO"/>
    <n v="27112017"/>
    <s v="MÍNIMA CUANTÍA"/>
    <n v="6"/>
    <n v="3"/>
    <n v="10"/>
    <n v="4"/>
    <n v="563584"/>
    <s v="UNIDAD"/>
    <s v="NO SOLICITADAS"/>
  </r>
  <r>
    <x v="20"/>
    <s v="02-02-01-003-006"/>
    <s v="02-02-01-003-006-09"/>
    <s v="Materiales y suministros - Otros productos plásticos"/>
    <s v="CINTA ADHESIVA TRANSPARENTE DE EMPAQUE EN ROLLO 12MMX 40MM"/>
    <n v="31201512"/>
    <s v="MÍNIMA CUANTÍA"/>
    <n v="3"/>
    <n v="4"/>
    <n v="10"/>
    <n v="30"/>
    <n v="16529.100000000002"/>
    <s v="UNIDAD"/>
    <s v="NO SOLICITADAS"/>
  </r>
  <r>
    <x v="20"/>
    <s v="02-02-01-003-006"/>
    <s v="02-02-01-003-006-09"/>
    <s v="Materiales y suministros - Otros productos plásticos"/>
    <s v="CINTA ADHESIVA TRANSPARENTE DE EMPAQUE EN ROLLO 48 mm x 100 m."/>
    <n v="31201512"/>
    <s v="MÍNIMA CUANTÍA"/>
    <n v="3"/>
    <n v="4"/>
    <n v="10"/>
    <n v="100"/>
    <n v="425306.00000000006"/>
    <s v="UNIDAD"/>
    <s v="NO SOLICITADAS"/>
  </r>
  <r>
    <x v="20"/>
    <s v="02-02-01-003-006"/>
    <s v="02-02-01-003-006-09"/>
    <s v="Materiales y suministros - Otros productos plásticos"/>
    <s v="CINTA DE ACORDONAMIENTO X 500 MTS"/>
    <n v="41122703"/>
    <s v="MÍNIMA CUANTÍA"/>
    <n v="5"/>
    <n v="7"/>
    <n v="10"/>
    <n v="10"/>
    <n v="1190000"/>
    <s v="UNIDAD"/>
    <s v="NO SOLICITADAS"/>
  </r>
  <r>
    <x v="20"/>
    <s v="02-02-01-003-006"/>
    <s v="02-02-01-003-006-09"/>
    <s v="Materiales y suministros - Otros productos plásticos"/>
    <s v="CINTA DE ENMASCARAR  24MM X 40 MTS"/>
    <n v="31201503"/>
    <s v="MÍNIMA CUANTÍA"/>
    <n v="0"/>
    <n v="0"/>
    <n v="10"/>
    <n v="5"/>
    <n v="18593.75"/>
    <s v="UNIDAD"/>
    <s v=""/>
  </r>
  <r>
    <x v="20"/>
    <s v="02-02-01-003-006"/>
    <s v="02-02-01-003-006-09"/>
    <s v="Materiales y suministros - Otros productos plásticos"/>
    <s v="CINTA DE ENMASCARAR DE EMPAQUE EN ROLLO 48MM PULGADAX50M"/>
    <n v="31201503"/>
    <s v="MÍNIMA CUANTÍA"/>
    <n v="3"/>
    <n v="4"/>
    <n v="10"/>
    <n v="30"/>
    <n v="213557.4"/>
    <s v="UNIDAD"/>
    <s v="NO SOLICITADAS"/>
  </r>
  <r>
    <x v="20"/>
    <s v="02-02-01-003-006"/>
    <s v="02-02-01-003-006-09"/>
    <s v="Materiales y suministros - Otros productos plásticos"/>
    <s v="CINTA DE ENMASCARAR DE PAPEL 1,5¨"/>
    <n v="31201503"/>
    <s v="MÍNIMA CUANTÍA"/>
    <n v="0"/>
    <n v="0"/>
    <n v="10"/>
    <n v="20"/>
    <n v="178500"/>
    <s v="UNIDAD"/>
    <s v=""/>
  </r>
  <r>
    <x v="20"/>
    <s v="02-02-01-003-006"/>
    <s v="02-02-01-003-006-09"/>
    <s v="Materiales y suministros - Otros productos plásticos"/>
    <s v="CINTA DE SEÑALIZACION ADHESIVA"/>
    <n v="31201500"/>
    <s v="MÍNIMA CUANTÍA"/>
    <n v="3"/>
    <n v="9"/>
    <n v="10"/>
    <n v="10"/>
    <n v="238000"/>
    <s v="UNIDAD"/>
    <s v="NO SOLICITADAS"/>
  </r>
  <r>
    <x v="20"/>
    <s v="02-02-01-003-006"/>
    <s v="02-02-01-003-006-09"/>
    <s v="Materiales y suministros - Otros productos plásticos"/>
    <s v="CINTA NEGRA AISLANTE ELECTRICA X 18 MM X 20 M"/>
    <n v="31201502"/>
    <s v="SELECCIÓN ABREVIADA MENOR CUANTÍA"/>
    <n v="3"/>
    <n v="8"/>
    <n v="10"/>
    <n v="2"/>
    <n v="42930.44"/>
    <s v="UNIDAD"/>
    <s v="NO SOLICITADAS"/>
  </r>
  <r>
    <x v="20"/>
    <s v="02-02-01-003-004"/>
    <s v="02-02-01-003-004-07"/>
    <s v="Materiales y suministros - Plásticos en formas primarias"/>
    <s v="CINTA PARA DUCTOS "/>
    <n v="31201500"/>
    <s v="SELECCIÓN ABREVIADA MENOR CUANTÍA"/>
    <n v="3"/>
    <n v="8"/>
    <n v="10"/>
    <n v="10"/>
    <n v="673885.1"/>
    <s v="UNIDAD"/>
    <s v="NO SOLICITADAS"/>
  </r>
  <r>
    <x v="20"/>
    <s v="02-02-01-003-006"/>
    <s v="02-02-01-003-006-09"/>
    <s v="Materiales y suministros - Otros productos plásticos"/>
    <s v="CINTA TEFLON ROLLO DE 1/2&quot; X 33 MT DE LARGO"/>
    <n v="31201500"/>
    <s v="SELECCIÓN ABREVIADA MENOR CUANTÍA"/>
    <n v="3"/>
    <n v="8"/>
    <n v="10"/>
    <n v="20"/>
    <n v="156651.6"/>
    <s v="UNIDAD"/>
    <s v="NO SOLICITADAS"/>
  </r>
  <r>
    <x v="20"/>
    <s v="02-02-01-003-005"/>
    <s v="02-02-01-003-005-01"/>
    <s v="Materiales y suministros - Pinturas y barnices y productos relacionados; colores para la pintura artística; tintas"/>
    <s v="CINTAS PARA IMPRESIÓN DE FICHEROS DATAMARK COLOR RIBBON KIT, YMCKT-KT (300 IMPRESIONES)"/>
    <n v="44103112"/>
    <s v="MÍNIMA CUANTÍA"/>
    <n v="3"/>
    <n v="4"/>
    <n v="10"/>
    <n v="1"/>
    <n v="580720"/>
    <s v="UNIDAD"/>
    <s v="NO SOLICITADAS"/>
  </r>
  <r>
    <x v="20"/>
    <s v="02-02-01-003-004"/>
    <s v="02-02-01-003-004-07"/>
    <s v="Materiales y suministros - Plásticos en formas primarias"/>
    <s v="CINTAS TEFLÓN Y SILICONAS"/>
    <n v="31201500"/>
    <s v="SELECCIÓN ABREVIADA MENOR CUANTÍA"/>
    <n v="3"/>
    <n v="8"/>
    <n v="10"/>
    <n v="1"/>
    <n v="995066.1"/>
    <s v="GLOBAL"/>
    <s v="NO SOLICITADAS"/>
  </r>
  <r>
    <x v="20"/>
    <s v="02-02-01-003-005"/>
    <s v="02-02-01-003-005-02"/>
    <s v="Materiales y suministros - Productos farmacéuticos"/>
    <s v="CIPERMETRINA CARVAL LITRO"/>
    <n v="10111305"/>
    <s v="MÍNIMA CUANTÍA"/>
    <n v="3"/>
    <n v="7"/>
    <n v="10"/>
    <n v="1"/>
    <n v="32000"/>
    <s v="UNIDAD"/>
    <s v="NO SOLICITADAS"/>
  </r>
  <r>
    <x v="20"/>
    <s v="02-01-01-004-004"/>
    <s v="02-01-01-004-004-02"/>
    <s v="Activos fijos - Máquinas herramientas y sus partes, piezas y accesorios"/>
    <s v="CIZALLA  MANUAL 18 PULGADAS"/>
    <n v="27111506"/>
    <s v="MÍNIMA CUANTÍA"/>
    <n v="4"/>
    <n v="8"/>
    <n v="10"/>
    <n v="5"/>
    <n v="823664.45000000007"/>
    <s v="UNIDAD"/>
    <s v="NO SOLICITADAS"/>
  </r>
  <r>
    <x v="20"/>
    <s v="02-02-01-004-002"/>
    <s v="02-02-01-004-002"/>
    <s v="Materiales y suministros - Productos metálicos elaborados (excepto maquinaria y equipo)"/>
    <s v="CLIP ESTÁNDAR METÁLICO X 100"/>
    <n v="44122104"/>
    <s v="MÍNIMA CUANTÍA"/>
    <n v="3"/>
    <n v="4"/>
    <n v="10"/>
    <n v="100"/>
    <n v="59500"/>
    <s v="UNIDAD"/>
    <s v="SI APROBADAS"/>
  </r>
  <r>
    <x v="20"/>
    <s v="02-02-01-003-005"/>
    <s v="02-02-01-003-005-02"/>
    <s v="Materiales y suministros - Productos farmacéuticos"/>
    <s v="CLORDENT SOLUCION ANTISEPTICA DE 120 ml"/>
    <n v="10111305"/>
    <s v="MÍNIMA CUANTÍA"/>
    <n v="3"/>
    <n v="7"/>
    <n v="10"/>
    <n v="4"/>
    <n v="100000"/>
    <s v="UNIDAD"/>
    <s v="NO SOLICITADAS"/>
  </r>
  <r>
    <x v="20"/>
    <s v="02-02-01-003-005"/>
    <s v="02-02-01-003-005-02"/>
    <s v="Materiales y suministros - Productos farmacéuticos"/>
    <s v="CLORHEXIN SPRAY FRASCO X 120 ml"/>
    <n v="10111305"/>
    <s v="MÍNIMA CUANTÍA"/>
    <n v="3"/>
    <n v="7"/>
    <n v="10"/>
    <n v="4"/>
    <n v="96000"/>
    <s v="UNIDAD"/>
    <s v="NO SOLICITADAS"/>
  </r>
  <r>
    <x v="20"/>
    <s v="02-02-01-003-004"/>
    <s v="02-02-01-003-004-01"/>
    <s v="Materiales y suministros - Químicos orgánicos básicos"/>
    <s v="CLORO ORTOTODILIN ROJO PHENOL "/>
    <n v="12141901"/>
    <s v="MÍNIMA CUANTÍA"/>
    <n v="3"/>
    <n v="6"/>
    <n v="10"/>
    <n v="10"/>
    <n v="547400"/>
    <s v="UNIDAD"/>
    <s v="NO SOLICITADAS"/>
  </r>
  <r>
    <x v="20"/>
    <s v="02-02-01-004-002"/>
    <s v="02-02-01-004-002"/>
    <s v="Materiales y suministros - Productos metálicos elaborados (excepto maquinaria y equipo)"/>
    <s v="COMEDOR FLEXIBLE"/>
    <n v="10111302"/>
    <s v="MÍNIMA CUANTÍA"/>
    <n v="3"/>
    <n v="7"/>
    <n v="10"/>
    <n v="4"/>
    <n v="56000.012000000002"/>
    <s v="UNIDAD"/>
    <s v="NO SOLICITADAS"/>
  </r>
  <r>
    <x v="20"/>
    <s v="02-02-01-003-005"/>
    <s v="02-02-01-003-005-04"/>
    <s v="Materiales y suministros - Productos químicos n. C. P."/>
    <s v="COMPONENTE ANTICORROSIVO DE EXTERIORES (CPC) "/>
    <n v="12164201"/>
    <s v="SELECCIÓN ABREVIADA MENOR CUANTÍA"/>
    <n v="3"/>
    <n v="8"/>
    <n v="10"/>
    <n v="5"/>
    <n v="653881.20000000007"/>
    <s v="UNIDAD"/>
    <s v="NO SOLICITADAS"/>
  </r>
  <r>
    <x v="20"/>
    <s v="02-02-01-003-003"/>
    <s v="02-02-01-003-003-04"/>
    <s v="Materiales y suministros - Gas de petróleo y otros hidrocarburos gaseosos (excepto gas natural)"/>
    <s v="COMPONENTE DE LIMPIEZA PARA LAVADO DE COMPRESOR _x000a_MIL-PRF-85704_x000a_CANECA X 5 GALONES"/>
    <n v="12164201"/>
    <s v="MÍNIMA CUANTÍA"/>
    <n v="0"/>
    <n v="0"/>
    <n v="10"/>
    <n v="5"/>
    <n v="6753250"/>
    <s v="UNIDAD"/>
    <s v=""/>
  </r>
  <r>
    <x v="20"/>
    <s v="02-01-01-004-003"/>
    <s v="02-01-01-004-003-02"/>
    <s v="Activos fijos - Bombas, compresores, motores de fuerza hidráulica y motores de potencia neumática y válvulas y sus partes y piezas"/>
    <s v="COMPRESOR PANCAKE 1,5 HP TANQUE DE 6 GALONES"/>
    <n v="40151601"/>
    <s v="MÍNIMA CUANTÍA"/>
    <n v="4"/>
    <n v="8"/>
    <n v="10"/>
    <n v="1"/>
    <n v="1104999.49"/>
    <s v="UNIDAD"/>
    <s v="NO SOLICITADAS"/>
  </r>
  <r>
    <x v="20"/>
    <s v="02-02-01-004-002"/>
    <s v="02-02-01-004-002"/>
    <s v="Materiales y suministros - Productos metálicos elaborados (excepto maquinaria y equipo)"/>
    <s v="CONCERTINA INOXIDABLE DE 6 MTS X 60 CM DE DIAMETRO X ROLLO"/>
    <n v="31152001"/>
    <s v="MÍNIMA CUANTÍA"/>
    <n v="3"/>
    <n v="9"/>
    <n v="10"/>
    <n v="5"/>
    <n v="833000"/>
    <s v="UNIDAD"/>
    <s v="NO SOLICITADAS"/>
  </r>
  <r>
    <x v="20"/>
    <s v="02-02-01-003-006"/>
    <s v="02-02-01-003-006-09"/>
    <s v="Materiales y suministros - Otros productos plásticos"/>
    <s v="CONOS DE TRANSITO"/>
    <n v="46161508"/>
    <s v="MÍNIMA CUANTÍA"/>
    <n v="3"/>
    <n v="9"/>
    <n v="10"/>
    <n v="20"/>
    <n v="928200"/>
    <s v="UNIDAD"/>
    <s v="NO SOLICITADAS"/>
  </r>
  <r>
    <x v="20"/>
    <s v="02-02-02-008-005"/>
    <s v="02-02-02-008-005-01"/>
    <s v="Adquisición de servicios - Servicios de empleo"/>
    <s v="CONTRATACION DOCENTES GIMFA "/>
    <n v="86141501"/>
    <s v="CONTRATACIÓN DIRECTA"/>
    <n v="1"/>
    <n v="11"/>
    <n v="16"/>
    <n v="1"/>
    <n v="224000000"/>
    <s v="GLOBAL"/>
    <s v="NO SOLICITADAS"/>
  </r>
  <r>
    <x v="20"/>
    <s v="02-02-01-003-004"/>
    <s v="02-02-01-003-004-02"/>
    <s v="Materiales y suministros - Productos químicos inorgánicos básicos n. C. P."/>
    <s v="CREMA PARA SOLDAR ESTAÑO  DE 28 GRAMOS"/>
    <n v="11101716"/>
    <s v="SELECCIÓN ABREVIADA MENOR CUANTÍA"/>
    <n v="3"/>
    <n v="8"/>
    <n v="10"/>
    <n v="4"/>
    <n v="63707.839999999997"/>
    <s v="UNIDAD"/>
    <s v="NO SOLICITADAS"/>
  </r>
  <r>
    <x v="20"/>
    <s v="02-02-01-003-005"/>
    <s v="02-02-01-003-005-02"/>
    <s v="Materiales y suministros - Productos farmacéuticos"/>
    <s v="CREOLINA CONCENTRADA X 20 LITROS"/>
    <n v="10111302"/>
    <s v="MÍNIMA CUANTÍA"/>
    <n v="3"/>
    <n v="7"/>
    <n v="10"/>
    <n v="1"/>
    <n v="85000"/>
    <s v="UNIDAD"/>
    <s v="NO SOLICITADAS"/>
  </r>
  <r>
    <x v="20"/>
    <s v="02-02-02-005-004"/>
    <s v="02-02-02-005-004-01-2"/>
    <s v="Adquisición de servicios - Servicios generales de construcción de edificaciones no residenciales"/>
    <s v="MANTENIMIENTO PREVENTIVO Y CORRECTIVO  BARRACAS RADAR"/>
    <n v="72101507"/>
    <s v="SELECCIÓN ABREVIADA MENOR CUANTÍA"/>
    <n v="3"/>
    <n v="9"/>
    <n v="10"/>
    <n v="1"/>
    <n v="84809275.99000001"/>
    <s v="GLOBAL"/>
    <s v="NO SOLICITADAS"/>
  </r>
  <r>
    <x v="20"/>
    <s v="02-02-01-004-003"/>
    <s v="02-02-01-004-003-09"/>
    <s v="Materiales y suministros - Otras máquinas para usos generales y sus partes y piezas"/>
    <s v="CUCHILLA CORTA MALEZA 305-2 ESPECIAL"/>
    <n v="21101701"/>
    <s v="MÍNIMA CUANTÍA"/>
    <n v="3"/>
    <n v="6"/>
    <n v="10"/>
    <n v="100"/>
    <n v="1218000"/>
    <s v="UNIDAD"/>
    <s v="NO SOLICITADAS"/>
  </r>
  <r>
    <x v="20"/>
    <s v="02-02-01-003-005"/>
    <s v="02-02-01-003-005-02"/>
    <s v="Materiales y suministros - Productos farmacéuticos"/>
    <s v="CUTAMYCON VF CREMA X 100 gr"/>
    <n v="10111305"/>
    <s v="MÍNIMA CUANTÍA"/>
    <n v="3"/>
    <n v="7"/>
    <n v="10"/>
    <n v="5"/>
    <n v="160000"/>
    <s v="UNIDAD"/>
    <s v="NO SOLICITADAS"/>
  </r>
  <r>
    <x v="20"/>
    <s v="08-03"/>
    <s v="08-03"/>
    <m/>
    <s v="AUTO DE INICIO PERMISO DE EMISIONES ATMOSFÉRICAS"/>
    <n v="77101805"/>
    <s v="CONTRATACIÓN DIRECTA"/>
    <n v="5"/>
    <n v="3"/>
    <n v="10"/>
    <n v="1"/>
    <n v="3970100"/>
    <s v="GLOBAL"/>
    <s v="NO SOLICITADAS"/>
  </r>
  <r>
    <x v="20"/>
    <s v="08-03"/>
    <s v="08-03"/>
    <m/>
    <s v="AUTO DE INICIO PERMISO DE EMISIONES ATMOSFÉRICAS (SOBRANTE)"/>
    <n v="77101805"/>
    <s v="CONTRATACIÓN DIRECTA"/>
    <n v="5"/>
    <n v="3"/>
    <n v="10"/>
    <n v="1"/>
    <n v="29900"/>
    <s v="GLOBAL"/>
    <s v="NO SOLICITADAS"/>
  </r>
  <r>
    <x v="20"/>
    <s v="02-02-01-003-005"/>
    <s v="02-02-01-003-005-02"/>
    <s v="Materiales y suministros - Productos farmacéuticos"/>
    <s v="DENTY FARM CREMA X 80 gr"/>
    <n v="10111305"/>
    <s v="MÍNIMA CUANTÍA"/>
    <n v="3"/>
    <n v="7"/>
    <n v="10"/>
    <n v="4"/>
    <n v="72000"/>
    <s v="UNIDAD"/>
    <s v="NO SOLICITADAS"/>
  </r>
  <r>
    <x v="20"/>
    <s v="02-02-01-003-005"/>
    <s v="02-02-01-003-005-02"/>
    <s v="Materiales y suministros - Productos farmacéuticos"/>
    <s v="DESCENSOR 200 mg X QO TAB"/>
    <n v="10111305"/>
    <s v="MÍNIMA CUANTÍA"/>
    <n v="3"/>
    <n v="7"/>
    <n v="10"/>
    <n v="2"/>
    <n v="68000"/>
    <s v="UNIDAD"/>
    <s v="NO SOLICITADAS"/>
  </r>
  <r>
    <x v="20"/>
    <s v="02-02-01-003-005"/>
    <s v="02-02-01-003-005-03"/>
    <s v="Materiales y suministros - Jabón, preparados para limpieza, perfumes y preparados de tocador"/>
    <s v="DESENGRASANTE INDUSTRIAL LÍQUIDO  POR 1 GALON"/>
    <n v="47131800"/>
    <s v="MÍNIMA CUANTÍA"/>
    <n v="3"/>
    <n v="9"/>
    <n v="10"/>
    <n v="40"/>
    <n v="479998.39999999997"/>
    <s v="UNIDAD"/>
    <s v="NO SOLICITADAS"/>
  </r>
  <r>
    <x v="20"/>
    <s v="02-02-01-003-005"/>
    <s v="02-02-01-003-005-03"/>
    <s v="Materiales y suministros - Jabón, preparados para limpieza, perfumes y preparados de tocador"/>
    <s v="DESINCRUSTANTE A BASE DE ACIDO MURIATICO POR 1 GALON"/>
    <n v="47131801"/>
    <s v="MÍNIMA CUANTÍA"/>
    <n v="3"/>
    <n v="9"/>
    <n v="10"/>
    <n v="40"/>
    <n v="600000"/>
    <s v="UNIDAD"/>
    <s v="NO SOLICITADAS"/>
  </r>
  <r>
    <x v="20"/>
    <s v="02-02-01-003-005"/>
    <s v="02-02-01-003-005-03"/>
    <s v="Materiales y suministros - Jabón, preparados para limpieza, perfumes y preparados de tocador"/>
    <s v="DESINFECTANTE A BASE DE HIPOCLORITO  AL 5,25% MAX POR 1 GALÓN"/>
    <n v="47131801"/>
    <s v="MÍNIMA CUANTÍA"/>
    <n v="3"/>
    <n v="9"/>
    <n v="10"/>
    <n v="170"/>
    <n v="1054000"/>
    <s v="UNIDAD"/>
    <s v="NO SOLICITADAS"/>
  </r>
  <r>
    <x v="20"/>
    <s v="02-01-01-004-004"/>
    <s v="02-01-01-004-004-09"/>
    <s v="Activos fijos - Otra maquinaria para usos especiales y sus partes y piezas"/>
    <s v="DESTRUCTORA DE PAPEL  DE ALTO RENDIMIENTO"/>
    <n v="44121612"/>
    <s v="MÍNIMA CUANTÍA"/>
    <n v="3"/>
    <n v="4"/>
    <n v="10"/>
    <n v="4"/>
    <n v="1594600"/>
    <s v="UNIDAD"/>
    <s v="NO SOLICITADAS"/>
  </r>
  <r>
    <x v="20"/>
    <s v="02-02-01-004-002"/>
    <s v="02-02-01-004-002"/>
    <s v="Materiales y suministros - Productos metálicos elaborados (excepto maquinaria y equipo)"/>
    <s v="DETECTOR MANUAL DE METALES"/>
    <n v="46171633"/>
    <s v="MÍNIMA CUANTÍA"/>
    <n v="3"/>
    <n v="9"/>
    <n v="10"/>
    <n v="3"/>
    <n v="214200"/>
    <s v="UNIDAD"/>
    <s v="NO SOLICITADAS"/>
  </r>
  <r>
    <x v="20"/>
    <s v="02-02-01-004-002"/>
    <s v="02-02-01-004-002"/>
    <s v="Materiales y suministros - Productos metálicos elaborados (excepto maquinaria y equipo)"/>
    <s v="GANCHO SALVAVIDAS"/>
    <n v="46182308"/>
    <s v="MÍNIMA CUANTÍA"/>
    <n v="3"/>
    <n v="9"/>
    <n v="10"/>
    <n v="2"/>
    <n v="186000"/>
    <s v="UNIDAD"/>
    <s v="NO SOLICITADAS"/>
  </r>
  <r>
    <x v="20"/>
    <s v="02-02-01-003-005"/>
    <s v="02-02-01-003-005-02"/>
    <s v="Materiales y suministros - Productos farmacéuticos"/>
    <s v="DEXTROSA 5 % INYEC X 500ml"/>
    <n v="51191601"/>
    <s v="MÍNIMA CUANTÍA"/>
    <n v="3"/>
    <n v="7"/>
    <n v="10"/>
    <n v="8"/>
    <n v="28000"/>
    <s v="UNIDAD"/>
    <s v="NO SOLICITADAS"/>
  </r>
  <r>
    <x v="20"/>
    <s v="02-01-01-004-003"/>
    <s v="02-01-01-004-003-09"/>
    <s v="Activos fijos - Otras máquinas para usos generales y sus partes y piezas"/>
    <s v="DISPENSADOR DE AGUA CON PROGRAMACION FRIO Y CALIENTE"/>
    <n v="48101711"/>
    <s v="MÍNIMA CUANTÍA"/>
    <n v="6"/>
    <n v="4"/>
    <n v="10"/>
    <n v="2"/>
    <n v="1130000"/>
    <s v="UNIDAD"/>
    <s v="NO SOLICITADAS"/>
  </r>
  <r>
    <x v="20"/>
    <s v="02-02-01-003-005"/>
    <s v="02-02-01-003-005-02"/>
    <s v="Materiales y suministros - Productos farmacéuticos"/>
    <s v="DRONTAL PS X1 TAB 35 Kg"/>
    <n v="10111305"/>
    <s v="MÍNIMA CUANTÍA"/>
    <n v="3"/>
    <n v="7"/>
    <n v="10"/>
    <n v="16"/>
    <n v="424000"/>
    <s v="UNIDAD"/>
    <s v="NO SOLICITADAS"/>
  </r>
  <r>
    <x v="20"/>
    <s v="02-02-01-003-007"/>
    <s v="02-02-01-003-007-05"/>
    <s v="Materiales y suministros - Artículos de concreto, cemento y yeso"/>
    <s v="DRYWALL Y SUPERBOARD"/>
    <n v="30161500"/>
    <s v="SELECCIÓN ABREVIADA MENOR CUANTÍA"/>
    <n v="3"/>
    <n v="8"/>
    <n v="10"/>
    <n v="1"/>
    <n v="3999698.29"/>
    <s v="GLOBAL"/>
    <s v="NO SOLICITADAS"/>
  </r>
  <r>
    <x v="20"/>
    <s v="02-02-01-004-006"/>
    <s v="02-02-01-004-006-04"/>
    <s v="Materiales y suministros - Acumuladores, pilas y baterías primarias y sus partes y piezas"/>
    <s v="EBL 2- PACK BATERIAS LI-ION 9 VOLT RECARGABLES CARGADOR"/>
    <n v="26111700"/>
    <s v="MÍNIMA CUANTÍA"/>
    <n v="2"/>
    <n v="8"/>
    <n v="10"/>
    <n v="4"/>
    <n v="135422"/>
    <s v="UNIDAD"/>
    <s v="NO SOLICITADAS"/>
  </r>
  <r>
    <x v="20"/>
    <s v="02-02-01-003-005"/>
    <s v="02-02-01-003-005-02"/>
    <s v="Materiales y suministros - Productos farmacéuticos"/>
    <s v="ENDOG 2 TAB X 300 mg"/>
    <n v="10111305"/>
    <s v="MÍNIMA CUANTÍA"/>
    <n v="3"/>
    <n v="7"/>
    <n v="10"/>
    <n v="16"/>
    <n v="592000"/>
    <s v="UNIDAD"/>
    <s v="NO SOLICITADAS"/>
  </r>
  <r>
    <x v="20"/>
    <s v="02-02-01-003-005"/>
    <s v="02-02-01-003-005-02"/>
    <s v="Materiales y suministros - Productos farmacéuticos"/>
    <s v="ENDOGAR 30* 2 TAB"/>
    <n v="10111305"/>
    <s v="MÍNIMA CUANTÍA"/>
    <n v="3"/>
    <n v="7"/>
    <n v="10"/>
    <n v="16"/>
    <n v="608000"/>
    <s v="UNIDAD"/>
    <s v="NO SOLICITADAS"/>
  </r>
  <r>
    <x v="20"/>
    <s v="02-02-02-006-009"/>
    <s v="02-02-02-006-009-01"/>
    <s v="Adquisición de servicios - Servicios de distribución de electricidad, y servicios de distribución de gas (por cuenta propia)"/>
    <s v="ENERGIA ELECTRICA"/>
    <n v="83101803"/>
    <s v="CONTRATACIÓN DIRECTA"/>
    <n v="1"/>
    <n v="11"/>
    <n v="10"/>
    <n v="1"/>
    <n v="1508056228.7400002"/>
    <s v="GLOBAL"/>
    <s v="NO SOLICITADAS"/>
  </r>
  <r>
    <x v="20"/>
    <s v="02-02-02-006-009"/>
    <s v="02-02-02-006-009-01"/>
    <s v="Adquisición de servicios - Servicios de distribución de electricidad, y servicios de distribución de gas (por cuenta propia)"/>
    <s v="ENERGIA ELECTRICA (SOBRANTE)"/>
    <n v="83101803"/>
    <s v="CONTRATACIÓN DIRECTA"/>
    <n v="1"/>
    <n v="11"/>
    <n v="10"/>
    <n v="1"/>
    <n v="0.1"/>
    <s v="GLOBAL"/>
    <s v="NO SOLICITADAS"/>
  </r>
  <r>
    <x v="20"/>
    <s v="02-02-02-006-009"/>
    <s v="02-02-02-006-009-01"/>
    <s v="Adquisición de servicios - Servicios de distribución de electricidad, y servicios de distribución de gas (por cuenta propia)"/>
    <s v="ENERGIA ELECTRICA"/>
    <n v="83101803"/>
    <s v="CONTRATACIÓN DIRECTA"/>
    <n v="1"/>
    <n v="11"/>
    <n v="16"/>
    <n v="1"/>
    <n v="2791722.26"/>
    <s v="GLOBAL"/>
    <s v="NO SOLICITADAS"/>
  </r>
  <r>
    <x v="20"/>
    <s v="02-02-02-006-009"/>
    <s v="02-02-02-006-009-02"/>
    <s v="Adquisición de servicios - Servicios de distribución de agua (por cuenta propia)"/>
    <s v="SERVICIO DE ACUEDUCTO Y ALCANTARILLADO"/>
    <n v="83101501"/>
    <s v="MÍNIMA CUANTÍA"/>
    <n v="1"/>
    <n v="11"/>
    <n v="10"/>
    <n v="1"/>
    <n v="111100"/>
    <s v="GLOBAL"/>
    <s v="NO SOLICITADAS"/>
  </r>
  <r>
    <x v="20"/>
    <s v="02-02-01-003-005"/>
    <s v="02-02-01-003-005-02"/>
    <s v="Materiales y suministros - Productos farmacéuticos"/>
    <s v="ENROFLOXACINA 150 MG X 10"/>
    <n v="10111305"/>
    <s v="MÍNIMA CUANTÍA"/>
    <n v="3"/>
    <n v="7"/>
    <n v="10"/>
    <n v="2"/>
    <n v="98000"/>
    <s v="UNIDAD"/>
    <s v="NO SOLICITADAS"/>
  </r>
  <r>
    <x v="20"/>
    <s v="02-02-01-003-005"/>
    <s v="02-02-01-003-005-02"/>
    <s v="Materiales y suministros - Productos farmacéuticos"/>
    <s v="EQUILIBRIUM ARTRO X 60"/>
    <n v="10111305"/>
    <s v="MÍNIMA CUANTÍA"/>
    <n v="3"/>
    <n v="7"/>
    <n v="10"/>
    <n v="6"/>
    <n v="444000"/>
    <s v="UNIDAD"/>
    <s v="NO SOLICITADAS"/>
  </r>
  <r>
    <x v="20"/>
    <s v="02-01-01-004-004"/>
    <s v="02-01-01-004-004-05"/>
    <s v="Activos fijos - Maquinaria para la elaboración de alimentos, bebidas y tabaco, y sus partes y piezas"/>
    <s v="EQUIPO DE PANADERIA ( MESON 240 X 80 EN ACERO INOXIDABLE) "/>
    <n v="23181600"/>
    <s v="MÍNIMA CUANTÍA"/>
    <n v="6"/>
    <n v="4"/>
    <n v="10"/>
    <n v="1"/>
    <n v="680000"/>
    <s v="UNIDAD"/>
    <s v="NO SOLICITADAS"/>
  </r>
  <r>
    <x v="20"/>
    <s v="02-01-01-004-004"/>
    <s v="02-01-01-004-004-05"/>
    <s v="Activos fijos - Maquinaria para la elaboración de alimentos, bebidas y tabaco, y sus partes y piezas"/>
    <s v="EQUIPO PARA PANADERIA (ESPATULAS USO COMERCIAL)"/>
    <n v="48101617"/>
    <s v="MÍNIMA CUANTÍA"/>
    <n v="6"/>
    <n v="4"/>
    <n v="10"/>
    <n v="1"/>
    <n v="800000"/>
    <s v="UNIDAD"/>
    <s v="NO SOLICITADAS"/>
  </r>
  <r>
    <x v="20"/>
    <s v="02-02-01-004-002"/>
    <s v="02-02-01-004-002"/>
    <s v="Materiales y suministros - Productos metálicos elaborados (excepto maquinaria y equipo)"/>
    <s v="ESCALERA PLEGABLE MULTIPROPOSITO, NO PELDAÑOS 12 "/>
    <n v="30191500"/>
    <s v="MÍNIMA CUANTÍA"/>
    <n v="4"/>
    <n v="8"/>
    <n v="10"/>
    <n v="4"/>
    <n v="1559475.96"/>
    <s v="UNIDAD"/>
    <s v="NO SOLICITADAS"/>
  </r>
  <r>
    <x v="20"/>
    <s v="02-02-01-004-002"/>
    <s v="02-02-01-004-002"/>
    <s v="Materiales y suministros - Productos metálicos elaborados (excepto maquinaria y equipo)"/>
    <s v="ESCALERA TIJERA PLATAFORMA ALUMINIO 1,5 Mt 6 pasos"/>
    <n v="30191501"/>
    <s v="MÍNIMA CUANTÍA"/>
    <n v="4"/>
    <n v="8"/>
    <n v="10"/>
    <n v="1"/>
    <n v="480739.77"/>
    <s v="UNIDAD"/>
    <s v="NO SOLICITADAS"/>
  </r>
  <r>
    <x v="20"/>
    <s v="02-02-01-003-008"/>
    <s v="02-02-01-003-008-09"/>
    <s v="Materiales y suministros - Otros artículos manufacturados n. C. P."/>
    <s v="ESCOBA CERDAS SUAVES CON CABO MADERA "/>
    <n v="47131604"/>
    <s v="MÍNIMA CUANTÍA"/>
    <n v="3"/>
    <n v="9"/>
    <n v="10"/>
    <n v="250"/>
    <n v="999897.5"/>
    <s v="UNIDAD"/>
    <s v="NO SOLICITADAS"/>
  </r>
  <r>
    <x v="20"/>
    <s v="02-02-01-003-005"/>
    <s v="02-02-01-003-005-02"/>
    <s v="Materiales y suministros - Productos farmacéuticos"/>
    <s v="ESPARADRAPO HOSPITALARIO"/>
    <n v="42311703"/>
    <s v="MÍNIMA CUANTÍA"/>
    <n v="3"/>
    <n v="7"/>
    <n v="10"/>
    <n v="1"/>
    <n v="61000"/>
    <s v="UNIDAD"/>
    <s v="NO SOLICITADAS"/>
  </r>
  <r>
    <x v="20"/>
    <s v="02-02-01-002-007"/>
    <s v="02-02-01-002-007"/>
    <s v="Materiales y suministros - Artículos textiles (excepto prendas de vestir)"/>
    <s v="ESPONJA ABRASIVA VERDE "/>
    <n v="47131603"/>
    <s v="SELECCIÓN ABREVIADA MENOR CUANTÍA"/>
    <n v="3"/>
    <n v="8"/>
    <n v="10"/>
    <n v="22"/>
    <n v="5130101.9000000004"/>
    <s v="UNIDAD"/>
    <s v="NO SOLICITADAS"/>
  </r>
  <r>
    <x v="20"/>
    <s v="02-02-01-003-008"/>
    <s v="02-02-01-003-008-09"/>
    <s v="Materiales y suministros - Otros artículos manufacturados n. C. P."/>
    <s v="ESPUMA GRIS "/>
    <n v="13111300"/>
    <s v="MÍNIMA CUANTÍA"/>
    <n v="0"/>
    <n v="0"/>
    <n v="10"/>
    <n v="3"/>
    <n v="514080"/>
    <s v="UNIDAD"/>
    <s v=""/>
  </r>
  <r>
    <x v="20"/>
    <s v="02-01-01-004-004"/>
    <s v="02-01-01-004-004-09"/>
    <s v="Activos fijos - Otra maquinaria para usos especiales y sus partes y piezas"/>
    <s v="ESTACION DE SOLDADURA"/>
    <n v="23271403"/>
    <s v="MÍNIMA CUANTÍA"/>
    <n v="4"/>
    <n v="8"/>
    <n v="10"/>
    <n v="1"/>
    <n v="299949.02"/>
    <s v="UNIDAD"/>
    <s v="NO SOLICITADAS"/>
  </r>
  <r>
    <x v="20"/>
    <s v="02-01-01-003-008"/>
    <s v="02-01-01-003-008-01-2"/>
    <s v="Activos fijos - Muebles, del tipo utilizado en oficinas"/>
    <s v="ESTANTERIA PARA LLANTAS"/>
    <n v="24102004"/>
    <s v="MÍNIMA CUANTÍA"/>
    <n v="5"/>
    <n v="5"/>
    <n v="10"/>
    <n v="1"/>
    <n v="5545000"/>
    <s v="UNIDAD"/>
    <s v="NO SOLICITADAS"/>
  </r>
  <r>
    <x v="20"/>
    <s v="02-01-01-004-004"/>
    <s v="02-01-01-004-004-08"/>
    <s v="Activos fijos - Aparatos de uso doméstico y sus partes y piezas"/>
    <s v="ESTUFA CUATRO PUESTOS "/>
    <n v="52141500"/>
    <s v="MÍNIMA CUANTÍA"/>
    <n v="6"/>
    <n v="4"/>
    <n v="10"/>
    <n v="3"/>
    <n v="795000"/>
    <s v="UNIDAD"/>
    <s v="NO SOLICITADAS"/>
  </r>
  <r>
    <x v="20"/>
    <s v="02-02-02-009-003"/>
    <s v="02-02-02-009-003-01"/>
    <s v="Adquisición de servicios - Servicios de salud humana"/>
    <s v="EXAMENES MEDICOS OCUPACIONALES PERSONAL CIVIL Y UN PERSONAL MILITAR CACOM 6"/>
    <n v="85121502"/>
    <s v="MÍNIMA CUANTÍA"/>
    <n v="1"/>
    <n v="8"/>
    <n v="10"/>
    <n v="1"/>
    <n v="13000000"/>
    <s v="GLOBAL"/>
    <s v="NO SOLICITADAS"/>
  </r>
  <r>
    <x v="20"/>
    <s v="02-02-01-003-008"/>
    <s v="02-02-01-003-008-09"/>
    <s v="Materiales y suministros - Otros artículos manufacturados n. C. P."/>
    <s v="EXTENSIÓN ELÉCTRICA DE 30M"/>
    <n v="39121440"/>
    <s v="SELECCIÓN ABREVIADA MENOR CUANTÍA"/>
    <n v="3"/>
    <n v="8"/>
    <n v="10"/>
    <n v="2"/>
    <n v="338574.04"/>
    <s v="UNIDAD"/>
    <s v="NO SOLICITADAS"/>
  </r>
  <r>
    <x v="20"/>
    <s v="02-02-01-004-002"/>
    <s v="02-02-01-004-002"/>
    <s v="Materiales y suministros - Productos metálicos elaborados (excepto maquinaria y equipo)"/>
    <s v="EXTRACTOR DE PERNOS ROTOS "/>
    <n v="20121613"/>
    <s v="MÍNIMA CUANTÍA"/>
    <n v="4"/>
    <n v="8"/>
    <n v="10"/>
    <n v="1"/>
    <n v="649740"/>
    <s v="UNIDAD"/>
    <s v="NO SOLICITADAS"/>
  </r>
  <r>
    <x v="20"/>
    <s v="02-01-01-004-003"/>
    <s v="02-01-01-004-003-09"/>
    <s v="Activos fijos - Otras máquinas para usos generales y sus partes y piezas"/>
    <s v="EXTRACTORES INDUSTRIALES  (EXTRACTORES DE AIRE)"/>
    <n v="40101602"/>
    <s v="SELECCIÓN ABREVIADA MENOR CUANTÍA"/>
    <n v="3"/>
    <n v="8"/>
    <n v="10"/>
    <n v="6"/>
    <n v="3727922.5200000005"/>
    <s v="UNIDAD"/>
    <s v="NO SOLICITADAS"/>
  </r>
  <r>
    <x v="20"/>
    <s v="02-02-01-003-005"/>
    <s v="02-02-01-003-005-04"/>
    <s v="Materiales y suministros - Productos químicos n. C. P."/>
    <s v="FILTRO DE ACEITE PARA MOTOR CATERPILLAR"/>
    <n v="40161500"/>
    <s v="MÍNIMA CUANTÍA"/>
    <n v="0"/>
    <n v="0"/>
    <n v="10"/>
    <n v="8"/>
    <n v="714000"/>
    <s v="UNIDAD"/>
    <s v=""/>
  </r>
  <r>
    <x v="20"/>
    <s v="02-02-02-010"/>
    <s v="02-02-02-010"/>
    <s v="Adquisición de servicios - Viáticos de los funcionarios en comisión"/>
    <s v="FINANCIAMIENTO ALOJAMIENTO COMISIONES TE-ST-T4-AT"/>
    <n v="93151500"/>
    <s v="CONTRATACIÓN DIRECTA"/>
    <n v="1"/>
    <n v="11"/>
    <n v="10"/>
    <n v="1"/>
    <n v="20040000"/>
    <s v="GLOBAL"/>
    <s v="NO SOLICITADAS"/>
  </r>
  <r>
    <x v="20"/>
    <s v="02-02-01-003-006"/>
    <s v="02-02-01-003-006-04"/>
    <s v="Materiales y suministros - Productos de empaque y envasado, de plástico"/>
    <s v="FRASCO PLÁSTICO PARA RECOLECCIÓN DE MUESTRAS BOLSA POR 50 UNIDADES"/>
    <n v="40141742"/>
    <s v="SELECCIÓN ABREVIADA MENOR CUANTÍA"/>
    <n v="3"/>
    <n v="8"/>
    <n v="10"/>
    <n v="5"/>
    <n v="113716.4"/>
    <s v="UNIDAD"/>
    <s v="NO SOLICITADAS"/>
  </r>
  <r>
    <x v="20"/>
    <s v="02-01-01-004-006"/>
    <s v="02-01-01-004-006-02"/>
    <s v="Activos fijos - Aparatos de control eléctrico y distribución de electricidad y sus partes y piezas"/>
    <s v="FUENTE DE PODER "/>
    <n v="39121011"/>
    <s v="MÍNIMA CUANTÍA"/>
    <n v="3"/>
    <n v="9"/>
    <n v="10"/>
    <n v="1"/>
    <n v="889999.81"/>
    <s v="UNIDAD"/>
    <s v="NO SOLICITADAS"/>
  </r>
  <r>
    <x v="20"/>
    <s v="02-02-01-002-008"/>
    <s v="02-02-01-002-008"/>
    <s v="Materiales y suministros - Dotación (prendas de vestir y calzado)"/>
    <s v="GAFAS LENTE CLARO"/>
    <n v="46181804"/>
    <s v="MÍNIMA CUANTÍA"/>
    <n v="3"/>
    <n v="9"/>
    <n v="10"/>
    <n v="2"/>
    <n v="16660"/>
    <s v="UNIDAD"/>
    <s v="NO SOLICITADAS"/>
  </r>
  <r>
    <x v="20"/>
    <s v="02-02-01-003-003"/>
    <s v="02-02-01-003-003-04"/>
    <s v="Materiales y suministros - Gas de petróleo y otros hidrocarburos gaseosos (excepto gas natural)"/>
    <s v="GAS BUTANO"/>
    <n v="12142100"/>
    <s v="SELECCIÓN ABREVIADA MENOR CUANTÍA"/>
    <n v="3"/>
    <n v="8"/>
    <n v="10"/>
    <n v="1"/>
    <n v="459488.75"/>
    <s v="GLOBAL"/>
    <s v="NO SOLICITADAS"/>
  </r>
  <r>
    <x v="20"/>
    <s v="02-02-01-001-002"/>
    <s v="02-02-01-001-002"/>
    <s v="Materiales y suministros - Petróleo crudo y gas natural"/>
    <s v="GAS BUTANO EN SPRAY  "/>
    <n v="12141900"/>
    <s v="SELECCIÓN ABREVIADA MENOR CUANTÍA"/>
    <n v="3"/>
    <n v="8"/>
    <n v="10"/>
    <n v="1"/>
    <n v="21689"/>
    <s v="UNIDAD"/>
    <s v="NO SOLICITADAS"/>
  </r>
  <r>
    <x v="20"/>
    <s v="02-02-01-003-003"/>
    <s v="02-02-01-003-003-04"/>
    <s v="Materiales y suministros - Gas de petróleo y otros hidrocarburos gaseosos (excepto gas natural)"/>
    <s v="GAS PROPANO PARA CASINOS Y RANCHO TROPA"/>
    <n v="15111501"/>
    <s v="MÍNIMA CUANTÍA"/>
    <n v="1"/>
    <n v="11"/>
    <n v="10"/>
    <n v="1"/>
    <n v="39923280"/>
    <s v="GLOBAL"/>
    <s v="NO SOLICITADAS"/>
  </r>
  <r>
    <x v="20"/>
    <s v="02-02-01-003-004"/>
    <s v="02-02-01-003-004-01"/>
    <s v="Materiales y suministros - Químicos orgánicos básicos"/>
    <s v="GASES REFRIGERANTES"/>
    <n v="12142100"/>
    <s v="SELECCIÓN ABREVIADA MENOR CUANTÍA"/>
    <n v="3"/>
    <n v="8"/>
    <n v="10"/>
    <n v="1"/>
    <n v="3667322.96"/>
    <s v="GLOBAL"/>
    <s v="NO SOLICITADAS"/>
  </r>
  <r>
    <x v="20"/>
    <s v="02-02-01-003-005"/>
    <s v="02-02-01-003-005-02"/>
    <s v="Materiales y suministros - Productos farmacéuticos"/>
    <s v="GEL ANTIBACTERIAL BACTRODERM 1.000ML"/>
    <n v="12161801"/>
    <s v="MÍNIMA CUANTÍA"/>
    <n v="5"/>
    <n v="9"/>
    <n v="10"/>
    <n v="8"/>
    <n v="56000"/>
    <s v="UNIDAD"/>
    <s v="NO SOLICITADAS"/>
  </r>
  <r>
    <x v="20"/>
    <s v="02-02-01-003-005"/>
    <s v="02-02-01-003-005-03"/>
    <s v="Materiales y suministros - Jabón, preparados para limpieza, perfumes y preparados de tocador"/>
    <s v="GEL ANTIBACTERIAL PARA MANOS CON DISPENSADOR POR 1 LITRO"/>
    <n v="47131800"/>
    <s v="MÍNIMA CUANTÍA"/>
    <n v="3"/>
    <n v="9"/>
    <n v="10"/>
    <n v="250"/>
    <n v="1750000"/>
    <s v="UNIDAD"/>
    <s v="NO SOLICITADAS"/>
  </r>
  <r>
    <x v="20"/>
    <s v="02-01-01-004-008"/>
    <s v="02-01-01-004-008-02"/>
    <s v="Activos fijos - Instrumentos y aparatos de medición, verificación, análisis, de navegación y para otros fines (excepto instrumentos ópticos); instrumentos de control de procesos industriales, sus partes, piezas y accesorios"/>
    <s v="GPS "/>
    <n v="32101656"/>
    <s v="MÍNIMA CUANTÍA"/>
    <n v="3"/>
    <n v="9"/>
    <n v="10"/>
    <n v="2"/>
    <n v="1904000"/>
    <s v="UNIDAD"/>
    <s v="NO SOLICITADAS"/>
  </r>
  <r>
    <x v="20"/>
    <s v="02-02-01-004-002"/>
    <s v="02-02-01-004-002"/>
    <s v="Materiales y suministros - Productos metálicos elaborados (excepto maquinaria y equipo)"/>
    <s v="GRAPA NO. 26/6 CAJA X 5000 "/>
    <n v="44122107"/>
    <s v="MÍNIMA CUANTÍA"/>
    <n v="3"/>
    <n v="4"/>
    <n v="10"/>
    <n v="50"/>
    <n v="124235.99999999999"/>
    <s v="UNIDAD"/>
    <s v="NO SOLICITADAS"/>
  </r>
  <r>
    <x v="20"/>
    <s v="02-01-01-004-004"/>
    <s v="02-01-01-004-004-01"/>
    <s v="Activos fijos - Maquinaria agropecuaria o silvícola y sus partes y piezas"/>
    <s v="GUADAÑA"/>
    <n v="27112006"/>
    <s v="MÍNIMA CUANTÍA"/>
    <n v="3"/>
    <n v="6"/>
    <n v="10"/>
    <n v="6"/>
    <n v="13199718"/>
    <s v="UNIDAD"/>
    <s v="NO SOLICITADAS"/>
  </r>
  <r>
    <x v="20"/>
    <s v="02-01-01-004-004"/>
    <s v="02-01-01-004-004-01"/>
    <s v="Activos fijos - Maquinaria agropecuaria o silvícola y sus partes y piezas"/>
    <s v="GUADAÑA "/>
    <n v="27112006"/>
    <s v="MÍNIMA CUANTÍA"/>
    <n v="6"/>
    <n v="3"/>
    <n v="10"/>
    <n v="3"/>
    <n v="8719998"/>
    <s v="UNIDAD"/>
    <s v="NO SOLICITADAS"/>
  </r>
  <r>
    <x v="20"/>
    <s v="02-01-01-003-008"/>
    <s v="02-01-01-003-008-01-2"/>
    <s v="Activos fijos - Muebles, del tipo utilizado en oficinas"/>
    <s v="ARMERILLO METALICO TIPO LOCKER"/>
    <n v="56101520"/>
    <s v="MÍNIMA CUANTÍA"/>
    <n v="5"/>
    <n v="5"/>
    <n v="10"/>
    <n v="2"/>
    <n v="2350000"/>
    <s v="UNIDAD"/>
    <s v="NO SOLICITADAS"/>
  </r>
  <r>
    <x v="20"/>
    <s v="02-01-01-004-004"/>
    <s v="02-01-01-004-004-01"/>
    <s v="Activos fijos - Maquinaria agropecuaria o silvícola y sus partes y piezas"/>
    <s v="CORTASETOS "/>
    <n v="27112035"/>
    <s v="MÍNIMA CUANTÍA"/>
    <n v="6"/>
    <n v="3"/>
    <n v="10"/>
    <n v="1"/>
    <n v="2484720"/>
    <s v="UNIDAD"/>
    <s v="NO SOLICITADAS"/>
  </r>
  <r>
    <x v="20"/>
    <s v="02-02-01-003-005"/>
    <s v="02-02-01-003-005-02"/>
    <s v="Materiales y suministros - Productos farmacéuticos"/>
    <s v="GUANTES DE CIRUGIA X 100 UNIDAD"/>
    <n v="42132205"/>
    <s v="MÍNIMA CUANTÍA"/>
    <n v="3"/>
    <n v="7"/>
    <n v="10"/>
    <n v="5"/>
    <n v="105000"/>
    <s v="UNIDAD"/>
    <s v="NO SOLICITADAS"/>
  </r>
  <r>
    <x v="20"/>
    <s v="02-02-01-002-008"/>
    <s v="02-02-01-002-008"/>
    <s v="Materiales y suministros - Dotación (prendas de vestir y calzado)"/>
    <s v="GUANTES DE NITRILO AZUL "/>
    <n v="42132205"/>
    <s v="MÍNIMA CUANTÍA"/>
    <n v="3"/>
    <n v="9"/>
    <n v="10"/>
    <n v="4"/>
    <n v="72000"/>
    <s v="UNIDAD"/>
    <s v="NO SOLICITADAS"/>
  </r>
  <r>
    <x v="20"/>
    <s v="02-02-01-002-008"/>
    <s v="02-02-01-002-008"/>
    <s v="Materiales y suministros - Dotación (prendas de vestir y calzado)"/>
    <s v="GUANTES DE SEGURIDAD CON CIERRE DE MUÑECA AJUSTADO"/>
    <n v="46181504"/>
    <s v="MÍNIMA CUANTÍA"/>
    <n v="3"/>
    <n v="9"/>
    <n v="10"/>
    <n v="63"/>
    <n v="10709989.289999999"/>
    <s v="UNIDAD"/>
    <s v="NO SOLICITADAS"/>
  </r>
  <r>
    <x v="20"/>
    <s v="02-02-01-002-008"/>
    <s v="02-02-01-002-008"/>
    <s v="Materiales y suministros - Dotación (prendas de vestir y calzado)"/>
    <s v="GUANTES DE TRABAJO PESADO EN POLIESTER "/>
    <n v="46181504"/>
    <s v="MÍNIMA CUANTÍA"/>
    <n v="3"/>
    <n v="9"/>
    <n v="10"/>
    <n v="50"/>
    <n v="297500"/>
    <s v="UNIDAD"/>
    <s v="NO SOLICITADAS"/>
  </r>
  <r>
    <x v="20"/>
    <s v="02-02-01-002-008"/>
    <s v="02-02-01-002-008"/>
    <s v="Materiales y suministros - Dotación (prendas de vestir y calzado)"/>
    <s v="GUANTES INDUSTRIALES 18 PULGADAS DE NITRILO "/>
    <n v="46181504"/>
    <s v="MÍNIMA CUANTÍA"/>
    <n v="3"/>
    <n v="9"/>
    <n v="10"/>
    <n v="20"/>
    <n v="428400"/>
    <s v="UNIDAD"/>
    <s v="NO SOLICITADAS"/>
  </r>
  <r>
    <x v="20"/>
    <s v="02-02-01-002-008"/>
    <s v="02-02-01-002-008"/>
    <s v="Materiales y suministros - Dotación (prendas de vestir y calzado)"/>
    <s v="GUANTES INDUSTRIALES 18 PULGADAS DE NITRILO "/>
    <n v="46181504"/>
    <s v="MÍNIMA CUANTÍA"/>
    <n v="3"/>
    <n v="9"/>
    <n v="10"/>
    <n v="4"/>
    <n v="85680"/>
    <s v="UNIDAD"/>
    <s v="NO SOLICITADAS"/>
  </r>
  <r>
    <x v="20"/>
    <s v="02-02-01-003-004"/>
    <s v="02-02-01-003-004-06"/>
    <s v="Materiales y suministros - Abonos y plaguicidas"/>
    <s v="HERBICIDA"/>
    <n v="10171701"/>
    <s v="MÍNIMA CUANTÍA"/>
    <n v="3"/>
    <n v="6"/>
    <n v="10"/>
    <n v="30"/>
    <n v="840000"/>
    <s v="LITRO"/>
    <s v="NO SOLICITADAS"/>
  </r>
  <r>
    <x v="20"/>
    <s v="02-02-01-003-004"/>
    <s v="02-02-01-003-004-06"/>
    <s v="Materiales y suministros - Abonos y plaguicidas"/>
    <s v="HERBICIDA"/>
    <n v="10171702"/>
    <s v="MÍNIMA CUANTÍA"/>
    <n v="3"/>
    <n v="6"/>
    <n v="10"/>
    <n v="50"/>
    <n v="4500000"/>
    <s v="GALON"/>
    <s v="NO SOLICITADAS"/>
  </r>
  <r>
    <x v="20"/>
    <s v="02-02-01-003-005"/>
    <s v="02-02-01-003-005-02"/>
    <s v="Materiales y suministros - Productos farmacéuticos"/>
    <s v="HEXADOD SEXTUPLE  "/>
    <n v="10111305"/>
    <s v="MÍNIMA CUANTÍA"/>
    <n v="3"/>
    <n v="7"/>
    <n v="10"/>
    <n v="9"/>
    <n v="279000"/>
    <s v="UNIDAD"/>
    <s v="NO SOLICITADAS"/>
  </r>
  <r>
    <x v="20"/>
    <s v="02-01-01-004-004"/>
    <s v="02-01-01-004-004-09"/>
    <s v="Activos fijos - Otra maquinaria para usos especiales y sus partes y piezas"/>
    <s v="HIDROLAVADORA - 2000 PSI "/>
    <n v="23181506"/>
    <s v="MÍNIMA CUANTÍA"/>
    <n v="0"/>
    <n v="0"/>
    <n v="10"/>
    <n v="2"/>
    <n v="5999999.04"/>
    <s v="UNIDAD"/>
    <s v="NO SOLICITADAS"/>
  </r>
  <r>
    <x v="20"/>
    <s v="02-01-01-004-004"/>
    <s v="02-01-01-004-004-09"/>
    <s v="Activos fijos - Otra maquinaria para usos especiales y sus partes y piezas"/>
    <s v="HIDROLAVADORA A PRESION"/>
    <n v="47121610"/>
    <s v="SELECCIÓN ABREVIADA MENOR CUANTÍA"/>
    <n v="5"/>
    <n v="4"/>
    <n v="10"/>
    <n v="1"/>
    <n v="1309000"/>
    <s v="UNIDAD"/>
    <s v="NO SOLICITADAS"/>
  </r>
  <r>
    <x v="20"/>
    <s v="02-01-01-004-004"/>
    <s v="02-01-01-004-004-08"/>
    <s v="Activos fijos - Aparatos de uso doméstico y sus partes y piezas"/>
    <s v="HORNO MICROONDAS"/>
    <n v="52141502"/>
    <s v="MÍNIMA CUANTÍA"/>
    <n v="6"/>
    <n v="4"/>
    <n v="10"/>
    <n v="3"/>
    <n v="900000"/>
    <s v="UNIDAD"/>
    <s v="NO SOLICITADAS"/>
  </r>
  <r>
    <x v="20"/>
    <s v="02-02-01-003-005"/>
    <s v="02-02-01-003-005-01"/>
    <s v="Materiales y suministros - Pinturas y barnices y productos relacionados; colores para la pintura artística; tintas"/>
    <s v="HP LASERJET ENTERPRISE 600 M602DN - TONNER 90A"/>
    <n v="44103105"/>
    <s v="MÍNIMA CUANTÍA"/>
    <n v="3"/>
    <n v="4"/>
    <n v="10"/>
    <n v="3"/>
    <n v="2351916"/>
    <s v="UNIDAD"/>
    <s v="NO SOLICITADAS"/>
  </r>
  <r>
    <x v="20"/>
    <s v="02-02-01-002-001"/>
    <s v="02-02-01-002-001-01"/>
    <s v="Materiales y suministros - Carne y productos cárnicos"/>
    <s v="HUESO DE RES NATURAL Y DESHIDRATADO PARA PERROS GRANDES"/>
    <n v="10111302"/>
    <s v="MÍNIMA CUANTÍA"/>
    <n v="3"/>
    <n v="7"/>
    <n v="10"/>
    <n v="10"/>
    <n v="149999.95500000002"/>
    <s v="UNIDAD"/>
    <s v="NO SOLICITADAS"/>
  </r>
  <r>
    <x v="20"/>
    <s v="02-02-01-003-005"/>
    <s v="02-02-01-003-005-04"/>
    <s v="Materiales y suministros - Productos químicos n. C. P."/>
    <s v="IMPERMEABILIZANTES, LIMPIADORES, PEGANTES Y SELLANTES"/>
    <n v="31201600"/>
    <s v="SELECCIÓN ABREVIADA MENOR CUANTÍA"/>
    <n v="3"/>
    <n v="8"/>
    <n v="10"/>
    <n v="1"/>
    <n v="964928.16"/>
    <s v="GLOBAL"/>
    <s v="SI APROBADAS"/>
  </r>
  <r>
    <x v="20"/>
    <s v="08-01-02-001"/>
    <s v="08-01-02-001"/>
    <s v="Impuestos - Impuesto predial"/>
    <s v="IMPUESTO PREDIAL"/>
    <n v="93161601"/>
    <s v="CONTRATACIÓN DIRECTA"/>
    <n v="5"/>
    <n v="2"/>
    <n v="10"/>
    <n v="1"/>
    <n v="16559688"/>
    <s v="GLOBAL"/>
    <s v="NO SOLICITADAS"/>
  </r>
  <r>
    <x v="20"/>
    <s v="02-02-01-003-005"/>
    <s v="02-02-01-003-005-04"/>
    <s v="Materiales y suministros - Productos químicos n. C. P."/>
    <s v="INHIBIDOR DE CORROSION SP - 400"/>
    <n v="12164201"/>
    <s v="SELECCIÓN ABREVIADA MENOR CUANTÍA"/>
    <n v="3"/>
    <n v="8"/>
    <n v="10"/>
    <n v="4"/>
    <n v="254379.16"/>
    <s v="UNIDAD"/>
    <s v="NO SOLICITADAS"/>
  </r>
  <r>
    <x v="20"/>
    <s v="02-02-01-003-005"/>
    <s v="02-02-01-003-005-02"/>
    <s v="Materiales y suministros - Productos farmacéuticos"/>
    <s v="IXER LITRO"/>
    <n v="10111305"/>
    <s v="MÍNIMA CUANTÍA"/>
    <n v="3"/>
    <n v="7"/>
    <n v="10"/>
    <n v="1"/>
    <n v="87000"/>
    <s v="UNIDAD"/>
    <s v="NO SOLICITADAS"/>
  </r>
  <r>
    <x v="20"/>
    <s v="02-02-01-003-005"/>
    <s v="02-02-01-003-005-03"/>
    <s v="Materiales y suministros - Jabón, preparados para limpieza, perfumes y preparados de tocador"/>
    <s v="JABON ASUNTOL"/>
    <n v="10111302"/>
    <s v="MÍNIMA CUANTÍA"/>
    <n v="3"/>
    <n v="7"/>
    <n v="10"/>
    <n v="8"/>
    <n v="56000"/>
    <s v="UNIDAD"/>
    <s v="NO SOLICITADAS"/>
  </r>
  <r>
    <x v="20"/>
    <s v="02-02-01-003-005"/>
    <s v="02-02-01-003-005-03"/>
    <s v="Materiales y suministros - Jabón, preparados para limpieza, perfumes y preparados de tocador"/>
    <s v="JABON EN POLVO POR 1000 GR"/>
    <n v="53131608"/>
    <s v="MÍNIMA CUANTÍA"/>
    <n v="3"/>
    <n v="9"/>
    <n v="10"/>
    <n v="600"/>
    <n v="2400000"/>
    <s v="UNIDAD"/>
    <s v="NO SOLICITADAS"/>
  </r>
  <r>
    <x v="20"/>
    <s v="02-02-01-003-005"/>
    <s v="02-02-01-003-005-03"/>
    <s v="Materiales y suministros - Jabón, preparados para limpieza, perfumes y preparados de tocador"/>
    <s v="JABÓN INDUSTRIAL PARA LAVADO DE EQUIPO INDUSTRIALES PRESENTACION CANECA X 208 LITROS"/>
    <n v="47131817"/>
    <s v="MÍNIMA CUANTÍA"/>
    <n v="0"/>
    <n v="0"/>
    <n v="10"/>
    <n v="2"/>
    <n v="2857289.96"/>
    <s v="UNIDAD"/>
    <s v=""/>
  </r>
  <r>
    <x v="20"/>
    <s v="02-02-01-003-005"/>
    <s v="02-02-01-003-005-03"/>
    <s v="Materiales y suministros - Jabón, preparados para limpieza, perfumes y preparados de tocador"/>
    <s v="JABON LAVA LOZA CREMA POR 1.000 GRAMOS"/>
    <n v="47131704"/>
    <s v="MÍNIMA CUANTÍA"/>
    <n v="3"/>
    <n v="9"/>
    <n v="10"/>
    <n v="187"/>
    <n v="935000"/>
    <s v="UNIDAD"/>
    <s v="NO SOLICITADAS"/>
  </r>
  <r>
    <x v="20"/>
    <s v="02-02-01-003-005"/>
    <s v="02-02-01-003-005-03"/>
    <s v="Materiales y suministros - Jabón, preparados para limpieza, perfumes y preparados de tocador"/>
    <s v="JABON LIQUIDO ANTIBACTERIAL PARA MANOS POR 1 LITRO, EMPAQUE PLASTICO "/>
    <n v="53131608"/>
    <s v="MÍNIMA CUANTÍA"/>
    <n v="3"/>
    <n v="9"/>
    <n v="10"/>
    <n v="350"/>
    <n v="2450000"/>
    <s v="UNIDAD"/>
    <s v="NO SOLICITADAS"/>
  </r>
  <r>
    <x v="20"/>
    <s v="02-02-01-003-007"/>
    <s v="02-02-01-003-007-01"/>
    <s v="Materiales y suministros - Vidrio y productos de vidrio"/>
    <s v="JARRA DE VIDRIO MINIMO DE 2 LITROS GRADUADA"/>
    <n v="41121800"/>
    <s v="MÍNIMA CUANTÍA"/>
    <n v="6"/>
    <n v="4"/>
    <n v="10"/>
    <n v="2"/>
    <n v="140000"/>
    <s v="UNIDAD"/>
    <s v="NO SOLICITADAS"/>
  </r>
  <r>
    <x v="20"/>
    <s v="02-02-01-003-005"/>
    <s v="02-02-01-003-005-02"/>
    <s v="Materiales y suministros - Productos farmacéuticos"/>
    <s v="JERINGAS DESECHABLES 3ML"/>
    <n v="42142609"/>
    <s v="MÍNIMA CUANTÍA"/>
    <n v="3"/>
    <n v="7"/>
    <n v="10"/>
    <n v="15"/>
    <n v="7500"/>
    <s v="UNIDAD"/>
    <s v="NO SOLICITADAS"/>
  </r>
  <r>
    <x v="20"/>
    <s v="02-02-01-003-005"/>
    <s v="02-02-01-003-005-02"/>
    <s v="Materiales y suministros - Productos farmacéuticos"/>
    <s v="JERINGAS DESECHABLES 50 ML "/>
    <n v="42142609"/>
    <s v="MÍNIMA CUANTÍA"/>
    <n v="3"/>
    <n v="7"/>
    <n v="10"/>
    <n v="20"/>
    <n v="25000"/>
    <s v="UNIDAD"/>
    <s v="NO SOLICITADAS"/>
  </r>
  <r>
    <x v="20"/>
    <s v="02-02-01-004-002"/>
    <s v="02-02-01-004-002"/>
    <s v="Materiales y suministros - Productos metálicos elaborados (excepto maquinaria y equipo)"/>
    <s v="JUEGO DE ALICATES"/>
    <n v="27112137"/>
    <s v="MÍNIMA CUANTÍA"/>
    <n v="4"/>
    <n v="8"/>
    <n v="10"/>
    <n v="2"/>
    <n v="324998.52"/>
    <s v="UNIDAD"/>
    <s v="NO SOLICITADAS"/>
  </r>
  <r>
    <x v="20"/>
    <s v="02-02-01-004-002"/>
    <s v="02-02-01-004-002"/>
    <s v="Materiales y suministros - Productos metálicos elaborados (excepto maquinaria y equipo)"/>
    <s v="JUEGO DE ALICATES CORTAFRIO"/>
    <n v="27112137"/>
    <s v="MÍNIMA CUANTÍA"/>
    <n v="4"/>
    <n v="8"/>
    <n v="10"/>
    <n v="2"/>
    <n v="163865.38"/>
    <s v="UNIDAD"/>
    <s v="NO SOLICITADAS"/>
  </r>
  <r>
    <x v="20"/>
    <s v="02-02-01-004-002"/>
    <s v="02-02-01-004-002"/>
    <s v="Materiales y suministros - Productos metálicos elaborados (excepto maquinaria y equipo)"/>
    <s v="JUEGO DE BOTADORES"/>
    <n v="27111701"/>
    <s v="MÍNIMA CUANTÍA"/>
    <n v="4"/>
    <n v="8"/>
    <n v="10"/>
    <n v="1"/>
    <n v="72938.67"/>
    <s v="UNIDAD"/>
    <s v="NO SOLICITADAS"/>
  </r>
  <r>
    <x v="20"/>
    <s v="02-02-01-004-004"/>
    <s v="02-02-01-004-004-02"/>
    <s v="Materiales y suministros - Máquinas herramientas y sus partes, piezas y accesorios"/>
    <s v="JUEGO DE CORTATUBOS GRANDE"/>
    <n v="27111723"/>
    <s v="MÍNIMA CUANTÍA"/>
    <n v="4"/>
    <n v="8"/>
    <n v="10"/>
    <n v="1"/>
    <n v="148999.9"/>
    <s v="UNIDAD"/>
    <s v="NO SOLICITADAS"/>
  </r>
  <r>
    <x v="20"/>
    <s v="02-02-01-004-004"/>
    <s v="02-02-01-004-004-02"/>
    <s v="Materiales y suministros - Máquinas herramientas y sus partes, piezas y accesorios"/>
    <s v="JUEGO DE CORTATUBOS PEQUEÑO"/>
    <n v="27111723"/>
    <s v="MÍNIMA CUANTÍA"/>
    <n v="4"/>
    <n v="8"/>
    <n v="10"/>
    <n v="1"/>
    <n v="239999.2"/>
    <s v="UNIDAD"/>
    <s v="NO SOLICITADAS"/>
  </r>
  <r>
    <x v="20"/>
    <s v="02-02-01-004-002"/>
    <s v="02-02-01-004-002"/>
    <s v="Materiales y suministros - Productos metálicos elaborados (excepto maquinaria y equipo)"/>
    <s v="JUEGO DE DESTORNILLADORES"/>
    <n v="27111708"/>
    <s v="MÍNIMA CUANTÍA"/>
    <n v="4"/>
    <n v="8"/>
    <n v="10"/>
    <n v="3"/>
    <n v="318179.82"/>
    <s v="UNIDAD"/>
    <s v="NO SOLICITADAS"/>
  </r>
  <r>
    <x v="20"/>
    <s v="02-02-01-004-004"/>
    <s v="02-02-01-004-004-02"/>
    <s v="Materiales y suministros - Máquinas herramientas y sus partes, piezas y accesorios"/>
    <s v="JUEGO DE DOBLATUBOS"/>
    <n v="27111723"/>
    <s v="MÍNIMA CUANTÍA"/>
    <n v="4"/>
    <n v="8"/>
    <n v="10"/>
    <n v="1"/>
    <n v="116499.81"/>
    <s v="UNIDAD"/>
    <s v="NO SOLICITADAS"/>
  </r>
  <r>
    <x v="20"/>
    <s v="02-02-01-004-004"/>
    <s v="02-02-01-004-004-02"/>
    <s v="Materiales y suministros - Máquinas herramientas y sus partes, piezas y accesorios"/>
    <s v="JUEGO DE EMBOQUILLADOR"/>
    <n v="27111708"/>
    <s v="MÍNIMA CUANTÍA"/>
    <n v="4"/>
    <n v="8"/>
    <n v="10"/>
    <n v="1"/>
    <n v="41019.300000000003"/>
    <s v="UNIDAD"/>
    <s v="NO SOLICITADAS"/>
  </r>
  <r>
    <x v="20"/>
    <s v="02-02-01-004-008"/>
    <s v="02-02-01-004-008-02"/>
    <s v="Materiales y suministros - Instrumentos y aparatos de medición, verificación, análisis, de navegación y para otros fines (excepto instrumentos ópticos); instrumentos de control de procesos industriales, sus partes, piezas y accesorios"/>
    <s v="JUEGO DE EXPANSORES DE TUBERIA"/>
    <n v="27111708"/>
    <s v="MÍNIMA CUANTÍA"/>
    <n v="4"/>
    <n v="8"/>
    <n v="10"/>
    <n v="1"/>
    <n v="129999.17"/>
    <s v="UNIDAD"/>
    <s v="NO SOLICITADAS"/>
  </r>
  <r>
    <x v="20"/>
    <s v="02-02-01-004-004"/>
    <s v="02-02-01-004-004-02"/>
    <s v="Materiales y suministros - Máquinas herramientas y sus partes, piezas y accesorios"/>
    <s v="JUEGO DE HERRAMIENTAS PARA MECANICO 58 PZ"/>
    <n v="27111707"/>
    <s v="MÍNIMA CUANTÍA"/>
    <n v="4"/>
    <n v="8"/>
    <n v="10"/>
    <n v="1"/>
    <n v="380581.04"/>
    <s v="UNIDAD"/>
    <s v="NO SOLICITADAS"/>
  </r>
  <r>
    <x v="20"/>
    <s v="02-02-01-004-002"/>
    <s v="02-02-01-004-002"/>
    <s v="Materiales y suministros - Productos metálicos elaborados (excepto maquinaria y equipo)"/>
    <s v="JUEGO DE LLAVES ALEMANA"/>
    <n v="27111729"/>
    <s v="MÍNIMA CUANTÍA"/>
    <n v="4"/>
    <n v="8"/>
    <n v="10"/>
    <n v="2"/>
    <n v="994380.66"/>
    <s v="UNIDAD"/>
    <s v="NO SOLICITADAS"/>
  </r>
  <r>
    <x v="20"/>
    <s v="02-02-01-004-004"/>
    <s v="02-02-01-004-004-02"/>
    <s v="Materiales y suministros - Máquinas herramientas y sus partes, piezas y accesorios"/>
    <s v="JUEGO DE LLAVES HEXAGONALES PULGADAS"/>
    <n v="27111707"/>
    <s v="MÍNIMA CUANTÍA"/>
    <n v="4"/>
    <n v="8"/>
    <n v="10"/>
    <n v="3"/>
    <n v="151792.83000000002"/>
    <s v="UNIDAD"/>
    <s v="NO SOLICITADAS"/>
  </r>
  <r>
    <x v="20"/>
    <s v="02-02-01-004-008"/>
    <s v="02-02-01-004-008-02"/>
    <s v="Materiales y suministros - Instrumentos y aparatos de medición, verificación, análisis, de navegación y para otros fines (excepto instrumentos ópticos); instrumentos de control de procesos industriales, sus partes, piezas y accesorios"/>
    <s v="JUEGO DE MANOMETROS R-22"/>
    <n v="41103311"/>
    <s v="MÍNIMA CUANTÍA"/>
    <n v="4"/>
    <n v="8"/>
    <n v="10"/>
    <n v="1"/>
    <n v="279498.87"/>
    <s v="UNIDAD"/>
    <s v="NO SOLICITADAS"/>
  </r>
  <r>
    <x v="20"/>
    <s v="02-02-01-004-008"/>
    <s v="02-02-01-004-008-02"/>
    <s v="Materiales y suministros - Instrumentos y aparatos de medición, verificación, análisis, de navegación y para otros fines (excepto instrumentos ópticos); instrumentos de control de procesos industriales, sus partes, piezas y accesorios"/>
    <s v="JUEGO DE MANOMETROS R-410"/>
    <n v="41103311"/>
    <s v="MÍNIMA CUANTÍA"/>
    <n v="4"/>
    <n v="8"/>
    <n v="10"/>
    <n v="1"/>
    <n v="454998.88"/>
    <s v="UNIDAD"/>
    <s v="NO SOLICITADAS"/>
  </r>
  <r>
    <x v="20"/>
    <s v="02-02-01-004-002"/>
    <s v="02-02-01-004-002"/>
    <s v="Materiales y suministros - Productos metálicos elaborados (excepto maquinaria y equipo)"/>
    <s v="KIT DE BROCAS PARA TALADRO"/>
    <n v="20121613"/>
    <s v="SELECCIÓN ABREVIADA MENOR CUANTÍA"/>
    <n v="3"/>
    <n v="8"/>
    <n v="10"/>
    <n v="2"/>
    <n v="588038.5"/>
    <s v="UNIDAD"/>
    <s v="NO SOLICITADAS"/>
  </r>
  <r>
    <x v="20"/>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KIT PARA CONTROL DE DERRAMES DE 80 A 120 GAL HIDROCARBURO"/>
    <n v="47131905"/>
    <s v="SELECCIÓN ABREVIADA MENOR CUANTÍA"/>
    <n v="3"/>
    <n v="8"/>
    <n v="10"/>
    <n v="3"/>
    <n v="2094511.8599999999"/>
    <s v="UNIDAD"/>
    <s v="NO SOLICITADAS"/>
  </r>
  <r>
    <x v="20"/>
    <s v="02-01-01-004-005"/>
    <s v="02-01-01-004-005-01"/>
    <s v="Activos fijos - Máquinas para oficina y contabilidad, y sus partes y accesorios"/>
    <s v="LAMINADORA A4 - CARTA"/>
    <n v="44102801"/>
    <s v="MÍNIMA CUANTÍA"/>
    <n v="3"/>
    <n v="4"/>
    <n v="10"/>
    <n v="1"/>
    <n v="197064"/>
    <s v="UNIDAD"/>
    <s v="NO SOLICITADAS"/>
  </r>
  <r>
    <x v="20"/>
    <s v="02-02-01-003-005"/>
    <s v="02-02-01-003-005-04"/>
    <s v="Materiales y suministros - Productos químicos n. C. P."/>
    <s v="LAMINAS PARA LAMINAR EN TAMAÑO  CARTA X 100"/>
    <n v="44102002"/>
    <s v="MÍNIMA CUANTÍA"/>
    <n v="3"/>
    <n v="4"/>
    <n v="10"/>
    <n v="1"/>
    <n v="133875"/>
    <s v="UNIDAD"/>
    <s v="NO SOLICITADAS"/>
  </r>
  <r>
    <x v="20"/>
    <s v="02-02-01-004-006"/>
    <s v="02-02-01-004-006-05"/>
    <s v="Materiales y suministros - Lámparas eléctricas de incandescencia o descarga; lámparas de arco, equipo para alumbrado eléctrico; sus partes y piezas"/>
    <s v="LAMPARA FLASHER VIAL INTERMITENTE"/>
    <n v="39111706"/>
    <s v="MÍNIMA CUANTÍA"/>
    <n v="3"/>
    <n v="9"/>
    <n v="10"/>
    <n v="3"/>
    <n v="157080"/>
    <s v="UNIDAD"/>
    <s v="NO SOLICITADAS"/>
  </r>
  <r>
    <x v="20"/>
    <s v="02-02-01-004-006"/>
    <s v="02-02-01-004-006-02"/>
    <s v="Materiales y suministros - Aparatos de control eléctrico y distribución de electricidad y sus partes y piezas"/>
    <s v="LÁMPARA REPUESTO PROYCTOR INFOCUS IN3102"/>
    <n v="45111616"/>
    <s v="MÍNIMA CUANTÍA"/>
    <n v="3"/>
    <n v="9"/>
    <n v="10"/>
    <n v="1"/>
    <n v="580000.05000000005"/>
    <s v="UNIDAD"/>
    <s v="NO SOLICITADAS"/>
  </r>
  <r>
    <x v="20"/>
    <s v="02-02-01-004-005"/>
    <s v="02-02-01-004-005-02"/>
    <s v="Materiales y suministros - Maquinaria de informática y sus partes, piezas y accesorios"/>
    <s v="LAMPARA REPUESTO PROYECTOR DE TECHO EPSON BRIGHTLINK 450 WI"/>
    <n v="45111616"/>
    <s v="MÍNIMA CUANTÍA"/>
    <n v="3"/>
    <n v="9"/>
    <n v="10"/>
    <n v="2"/>
    <n v="619999.52"/>
    <s v="UNIDAD"/>
    <s v="NO SOLICITADAS"/>
  </r>
  <r>
    <x v="20"/>
    <s v="02-02-01-004-006"/>
    <s v="02-02-01-004-006-02"/>
    <s v="Materiales y suministros - Aparatos de control eléctrico y distribución de electricidad y sus partes y piezas"/>
    <s v="LÁMPARA REPUESTO PROYECTOR EPSON POWERLITE S6+"/>
    <n v="45111616"/>
    <s v="MÍNIMA CUANTÍA"/>
    <n v="3"/>
    <n v="9"/>
    <n v="10"/>
    <n v="3"/>
    <n v="869998.29"/>
    <s v="UNIDAD"/>
    <s v="NO SOLICITADAS"/>
  </r>
  <r>
    <x v="20"/>
    <s v="02-02-01-004-006"/>
    <s v="02-02-01-004-006-02"/>
    <s v="Materiales y suministros - Aparatos de control eléctrico y distribución de electricidad y sus partes y piezas"/>
    <s v="LAMPARA REPUESTO PROYECTOR OPTOMA S312"/>
    <n v="45111616"/>
    <s v="MÍNIMA CUANTÍA"/>
    <n v="3"/>
    <n v="9"/>
    <n v="10"/>
    <n v="1"/>
    <n v="309999.76"/>
    <s v="UNIDAD"/>
    <s v="NO SOLICITADAS"/>
  </r>
  <r>
    <x v="20"/>
    <s v="02-02-01-003-008"/>
    <s v="02-02-01-003-008-09"/>
    <s v="Materiales y suministros - Otros artículos manufacturados n. C. P."/>
    <s v="LAPIZ MINA NEGRA X 12"/>
    <n v="44121707"/>
    <s v="MÍNIMA CUANTÍA"/>
    <n v="3"/>
    <n v="4"/>
    <n v="10"/>
    <n v="30"/>
    <n v="115680"/>
    <s v="UNIDAD"/>
    <s v="NO SOLICITADAS"/>
  </r>
  <r>
    <x v="20"/>
    <s v="02-02-02-008-003"/>
    <s v="02-02-02-008-003-04-4"/>
    <s v="Adquisición de servicios - Servicios de ensayo y análisis técnicos"/>
    <s v="LAVADO Y DESINFECCION DE TANQUES"/>
    <n v="72154055"/>
    <s v="SELECCIÓN ABREVIADA MENOR CUANTÍA"/>
    <n v="5"/>
    <n v="7"/>
    <n v="10"/>
    <n v="1"/>
    <n v="19351435.960000001"/>
    <s v="GLOBAL"/>
    <s v="NO SOLICITADAS"/>
  </r>
  <r>
    <x v="20"/>
    <s v="02-01-01-004-004"/>
    <s v="02-01-01-004-004-08"/>
    <s v="Activos fijos - Aparatos de uso doméstico y sus partes y piezas"/>
    <s v="LAVADORA SECADORA "/>
    <n v="47111501"/>
    <s v="SELECCIÓN ABREVIADA MENOR CUANTÍA"/>
    <n v="5"/>
    <n v="4"/>
    <n v="10"/>
    <n v="3"/>
    <n v="10111200"/>
    <s v="UNIDAD"/>
    <s v="NO SOLICITADAS"/>
  </r>
  <r>
    <x v="20"/>
    <s v="02-02-01-003-005"/>
    <s v="02-02-01-003-005-01"/>
    <s v="Materiales y suministros - Pinturas y barnices y productos relacionados; colores para la pintura artística; tintas"/>
    <s v="LEXMARK MS810 SERIE XL- TONNER  522H"/>
    <n v="44103105"/>
    <s v="MÍNIMA CUANTÍA"/>
    <n v="3"/>
    <n v="4"/>
    <n v="10"/>
    <n v="10"/>
    <n v="6387920"/>
    <s v="UNIDAD"/>
    <s v="NO SOLICITADAS"/>
  </r>
  <r>
    <x v="20"/>
    <s v="02-02-01-003-005"/>
    <s v="02-02-01-003-005-01"/>
    <s v="Materiales y suministros - Pinturas y barnices y productos relacionados; colores para la pintura artística; tintas"/>
    <s v="LEXMARK MX310DN  - UNIDAD DE IMAGEN 500Z ORIGINAL REFERENCIA 50F0Z00"/>
    <n v="44103105"/>
    <s v="MÍNIMA CUANTÍA"/>
    <n v="4"/>
    <n v="3"/>
    <n v="10"/>
    <n v="1"/>
    <n v="201890.64"/>
    <s v="UNIDAD"/>
    <s v="NO SOLICITADAS"/>
  </r>
  <r>
    <x v="20"/>
    <s v="02-02-01-003-005"/>
    <s v="02-02-01-003-005-01"/>
    <s v="Materiales y suministros - Pinturas y barnices y productos relacionados; colores para la pintura artística; tintas"/>
    <s v="LEXMARK MX310DN  -TONNER- REFERENCIA:60F2H00, 602H"/>
    <n v="44103105"/>
    <s v="MÍNIMA CUANTÍA"/>
    <n v="4"/>
    <n v="3"/>
    <n v="10"/>
    <n v="1"/>
    <n v="362950"/>
    <s v="UNIDAD"/>
    <s v="NO SOLICITADAS"/>
  </r>
  <r>
    <x v="20"/>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300 FOLIOS "/>
    <n v="14111812"/>
    <s v="MÍNIMA CUANTÍA"/>
    <n v="3"/>
    <n v="4"/>
    <n v="10"/>
    <n v="35"/>
    <n v="411085.5"/>
    <s v="UNIDAD"/>
    <s v="NO SOLICITADAS"/>
  </r>
  <r>
    <x v="20"/>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600 FOLIOS "/>
    <n v="14111812"/>
    <s v="MÍNIMA CUANTÍA"/>
    <n v="3"/>
    <n v="4"/>
    <n v="10"/>
    <n v="40"/>
    <n v="1110032"/>
    <s v="UNIDAD"/>
    <s v="NO SOLICITADAS"/>
  </r>
  <r>
    <x v="20"/>
    <s v="02-01-01-004-004"/>
    <s v="02-01-01-004-004-05"/>
    <s v="Activos fijos - Maquinaria para la elaboración de alimentos, bebidas y tabaco, y sus partes y piezas"/>
    <s v="LICUADORAS ELECTRICAS NO INDUSTRIAL"/>
    <n v="48101608"/>
    <s v="MÍNIMA CUANTÍA"/>
    <n v="6"/>
    <n v="4"/>
    <n v="10"/>
    <n v="2"/>
    <n v="370000"/>
    <s v="UNIDAD"/>
    <s v="NO SOLICITADAS"/>
  </r>
  <r>
    <x v="20"/>
    <s v="02-02-01-003-007"/>
    <s v="02-02-01-003-007-09"/>
    <s v="Materiales y suministros - Otros productos minerales no metálicos n. C. P."/>
    <s v="LIJA DE AGUA NO. 150"/>
    <s v="31191501"/>
    <s v="SELECCIÓN ABREVIADA MENOR CUANTÍA"/>
    <n v="3"/>
    <n v="8"/>
    <n v="10"/>
    <n v="60"/>
    <n v="168361.2"/>
    <s v="UNIDAD"/>
    <s v="NO SOLICITADAS"/>
  </r>
  <r>
    <x v="20"/>
    <s v="02-02-01-003-007"/>
    <s v="02-02-01-003-007-09"/>
    <s v="Materiales y suministros - Otros productos minerales no metálicos n. C. P."/>
    <s v="LIJA DE AGUA NO. 280"/>
    <s v="31191501"/>
    <s v="SELECCIÓN ABREVIADA MENOR CUANTÍA"/>
    <n v="3"/>
    <n v="8"/>
    <n v="10"/>
    <n v="60"/>
    <n v="173002.19999999998"/>
    <s v="UNIDAD"/>
    <s v="NO SOLICITADAS"/>
  </r>
  <r>
    <x v="20"/>
    <s v="02-02-01-003-007"/>
    <s v="02-02-01-003-007-09"/>
    <s v="Materiales y suministros - Otros productos minerales no metálicos n. C. P."/>
    <s v="LIJA DE AGUA NO. 400"/>
    <s v="31191501"/>
    <s v="SELECCIÓN ABREVIADA MENOR CUANTÍA"/>
    <n v="3"/>
    <n v="8"/>
    <n v="10"/>
    <n v="60"/>
    <n v="219483.6"/>
    <s v="UNIDAD"/>
    <s v="NO SOLICITADAS"/>
  </r>
  <r>
    <x v="20"/>
    <s v="02-02-01-003-005"/>
    <s v="02-02-01-003-005-04"/>
    <s v="Materiales y suministros - Productos químicos n. C. P."/>
    <s v="LIMPIADOR DE ACRILICO, PLASTICO Y VIDRIO"/>
    <n v="47131800"/>
    <s v="SELECCIÓN ABREVIADA MENOR CUANTÍA"/>
    <n v="3"/>
    <n v="8"/>
    <n v="10"/>
    <n v="38"/>
    <n v="4716988.6399999997"/>
    <s v="UNIDAD"/>
    <s v="NO SOLICITADAS"/>
  </r>
  <r>
    <x v="20"/>
    <s v="02-02-01-003-005"/>
    <s v="02-02-01-003-005-04"/>
    <s v="Materiales y suministros - Productos químicos n. C. P."/>
    <s v="LIMPIADOR DE CONTACTOS EN AEROSOL 430 ML "/>
    <n v="23281901"/>
    <s v="SELECCIÓN ABREVIADA MENOR CUANTÍA"/>
    <n v="3"/>
    <n v="8"/>
    <n v="10"/>
    <n v="60"/>
    <n v="5321227.8000000007"/>
    <s v="UNIDAD"/>
    <s v="NO SOLICITADAS"/>
  </r>
  <r>
    <x v="20"/>
    <s v="02-02-01-003-005"/>
    <s v="02-02-01-003-005-03"/>
    <s v="Materiales y suministros - Jabón, preparados para limpieza, perfumes y preparados de tocador"/>
    <s v="LIMPIADOR DESINFECTANTE CON AROMATIZANTE LÍQUIDO PARA PISOS X 1 GALON"/>
    <n v="47131801"/>
    <s v="MÍNIMA CUANTÍA"/>
    <n v="3"/>
    <n v="9"/>
    <n v="10"/>
    <n v="241"/>
    <n v="3494500"/>
    <s v="UNIDAD"/>
    <s v="NO SOLICITADAS"/>
  </r>
  <r>
    <x v="20"/>
    <s v="02-02-01-003-005"/>
    <s v="02-02-01-003-005-03"/>
    <s v="Materiales y suministros - Jabón, preparados para limpieza, perfumes y preparados de tocador"/>
    <s v="LIMPIAVIDRIO CON ATOMIZADOR POR 500 ML"/>
    <n v="47131800"/>
    <s v="MÍNIMA CUANTÍA"/>
    <n v="3"/>
    <n v="9"/>
    <n v="10"/>
    <n v="150"/>
    <n v="450000"/>
    <s v="UNIDAD"/>
    <s v="NO SOLICITADAS"/>
  </r>
  <r>
    <x v="20"/>
    <s v="02-02-01-002-006"/>
    <s v="02-02-01-002-006"/>
    <s v="Materiales y suministros - Hilados e hilos; tejidos de fibras textiles incluso afelpados"/>
    <s v="LIMPIÓN DE TELA PARA LIMPIEZA 30 X 50 CM"/>
    <n v="52121601"/>
    <s v="MÍNIMA CUANTÍA"/>
    <n v="3"/>
    <n v="9"/>
    <n v="10"/>
    <n v="130"/>
    <n v="260050.7"/>
    <s v="UNIDAD"/>
    <s v="NO SOLICITADAS"/>
  </r>
  <r>
    <x v="20"/>
    <s v="02-02-01-004-006"/>
    <s v="02-02-01-004-006-05"/>
    <s v="Materiales y suministros - Lámparas eléctricas de incandescencia o descarga; lámparas de arco, equipo para alumbrado eléctrico; sus partes y piezas"/>
    <s v="LINTERNA PARA CABEZA TIPO 12 LED."/>
    <n v="39111600"/>
    <s v="MÍNIMA CUANTÍA"/>
    <n v="4"/>
    <n v="8"/>
    <n v="10"/>
    <n v="58"/>
    <n v="5915980.2800000003"/>
    <s v="UNIDAD"/>
    <s v="NO SOLICITADAS"/>
  </r>
  <r>
    <x v="20"/>
    <s v="02-02-01-004-006"/>
    <s v="02-02-01-004-006-05"/>
    <s v="Materiales y suministros - Lámparas eléctricas de incandescencia o descarga; lámparas de arco, equipo para alumbrado eléctrico; sus partes y piezas"/>
    <s v="LINTERNA RECARGABLE"/>
    <n v="39111610"/>
    <s v="MÍNIMA CUANTÍA"/>
    <n v="4"/>
    <n v="8"/>
    <n v="10"/>
    <n v="5"/>
    <n v="214497.5"/>
    <s v="UNIDAD"/>
    <s v="NO SOLICITADAS"/>
  </r>
  <r>
    <x v="20"/>
    <s v="02-01-01-003-008"/>
    <s v="02-01-01-003-008-03"/>
    <s v="Activos fijos - Instrumentos musicales"/>
    <s v="LIRAS INGLESAS"/>
    <n v="60131406"/>
    <s v="MÍNIMA CUANTÍA"/>
    <n v="3"/>
    <n v="7"/>
    <n v="10"/>
    <n v="3"/>
    <n v="750000"/>
    <s v="UNIDAD"/>
    <s v="NO SOLICITADAS"/>
  </r>
  <r>
    <x v="20"/>
    <s v="02-02-01-003-006"/>
    <s v="02-02-01-003-006-01"/>
    <s v="Materiales y suministros - Llantas de caucho y neumáticos (cámaras de aire)"/>
    <s v="LLANTA 275/80 R 22.5 CARROTANQUE COMBUSTIBLE TERRESTRE"/>
    <n v="25172503"/>
    <s v="MÍNIMA CUANTÍA"/>
    <n v="5"/>
    <n v="7"/>
    <n v="10"/>
    <n v="6"/>
    <n v="8553720"/>
    <s v="UNIDAD"/>
    <s v="NO SOLICITADAS"/>
  </r>
  <r>
    <x v="20"/>
    <s v="02-02-01-003-006"/>
    <s v="02-02-01-003-006-01"/>
    <s v="Materiales y suministros - Llantas de caucho y neumáticos (cámaras de aire)"/>
    <s v="LLANTAS REFERENCIA AT22,5X10,0-8"/>
    <n v="25172500"/>
    <s v="MÍNIMA CUANTÍA"/>
    <n v="5"/>
    <n v="7"/>
    <n v="10"/>
    <n v="8"/>
    <n v="5521600"/>
    <s v="UNIDAD"/>
    <s v="NO SOLICITADAS"/>
  </r>
  <r>
    <x v="20"/>
    <s v="02-02-01-003-006"/>
    <s v="02-02-01-003-006-01"/>
    <s v="Materiales y suministros - Llantas de caucho y neumáticos (cámaras de aire)"/>
    <s v="LLANTAS REFERENCIA AT25X13-9"/>
    <n v="25172500"/>
    <s v="MÍNIMA CUANTÍA"/>
    <n v="5"/>
    <n v="7"/>
    <n v="10"/>
    <n v="4"/>
    <n v="2903600"/>
    <s v="UNIDAD"/>
    <s v="NO SOLICITADAS"/>
  </r>
  <r>
    <x v="2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BOND 220  MIL-L-23398 TYPE II "/>
    <n v="12163600"/>
    <s v="SELECCIÓN ABREVIADA MENOR CUANTÍA"/>
    <n v="3"/>
    <n v="8"/>
    <n v="10"/>
    <n v="20"/>
    <n v="4004278.5999999996"/>
    <s v="UNIDAD"/>
    <s v="NO SOLICITADAS"/>
  </r>
  <r>
    <x v="2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SPRAY 5-56"/>
    <n v="15121514"/>
    <s v="SELECCIÓN ABREVIADA MENOR CUANTÍA"/>
    <n v="3"/>
    <n v="8"/>
    <n v="10"/>
    <n v="39"/>
    <n v="1302311.0099999998"/>
    <s v="UNIDAD"/>
    <s v="NO SOLICITADAS"/>
  </r>
  <r>
    <x v="20"/>
    <s v="02-02-01-003-001"/>
    <s v="02-02-01-003-001"/>
    <s v="Materiales y suministros - Productos de madera, corcho, cestería y espartería"/>
    <s v="MADERAS Y SUS PRODUCTOS"/>
    <n v="11121600"/>
    <s v="SELECCIÓN ABREVIADA MENOR CUANTÍA"/>
    <n v="3"/>
    <n v="8"/>
    <n v="10"/>
    <n v="1"/>
    <n v="1989557.43"/>
    <s v="GLOBAL"/>
    <s v="NO SOLICITADAS"/>
  </r>
  <r>
    <x v="20"/>
    <s v="02-02-02-009-004"/>
    <s v="02-02-02-009-004-05"/>
    <s v="Adquisición de servicios - Servicios de saneamiento y similares"/>
    <s v="MANEJO Y DISPOSICION DE RESIDUOS PELIGROSOS"/>
    <n v="76121901"/>
    <s v="MÍNIMA CUANTÍA"/>
    <n v="2"/>
    <n v="6"/>
    <n v="10"/>
    <n v="1"/>
    <n v="9992400"/>
    <s v="GLOBAL"/>
    <s v="NO SOLICITADAS"/>
  </r>
  <r>
    <x v="20"/>
    <s v="02-02-01-004-008"/>
    <s v="02-02-01-004-008-02"/>
    <s v="Materiales y suministros - Instrumentos y aparatos de medición, verificación, análisis, de navegación y para otros fines (excepto instrumentos ópticos); instrumentos de control de procesos industriales, sus partes, piezas y accesorios"/>
    <s v="MANOMETRO REFRIGERACION "/>
    <n v="41103300"/>
    <s v="MÍNIMA CUANTÍA"/>
    <n v="4"/>
    <n v="8"/>
    <n v="10"/>
    <n v="1"/>
    <n v="519999.06"/>
    <s v="UNIDAD"/>
    <s v="NO SOLICITADAS"/>
  </r>
  <r>
    <x v="20"/>
    <s v="02-02-02-008-007"/>
    <s v="02-02-02-008-007-01-5"/>
    <s v="Adquisición de servicios - Servicios de mantenimiento y reparación de otra maquinaria y otro equipo"/>
    <s v="MANTENIMIENTO A EQUIPOS SUBESTACION ELECTRICA CACOM-6"/>
    <n v="72151500"/>
    <s v="CONTRATACIÓN DIRECTA"/>
    <n v="2"/>
    <n v="7"/>
    <n v="10"/>
    <n v="1"/>
    <n v="70000000"/>
    <s v="GLOBAL"/>
    <s v="NO SOLICITADAS"/>
  </r>
  <r>
    <x v="20"/>
    <s v="02-02-02-005-004"/>
    <s v="02-02-02-005-004-01-2"/>
    <s v="Adquisición de servicios - Servicios generales de construcción de edificaciones no residenciales"/>
    <s v="ADECUACIÓN Y MANTENIMIENTO DE LAS INSTALACIONES DE AGUILAS  SOLDADOS"/>
    <n v="72102900"/>
    <s v="SELECCIÓN ABREVIADA MENOR CUANTÍA"/>
    <n v="1"/>
    <n v="6"/>
    <n v="10"/>
    <n v="1"/>
    <n v="288915293.94999999"/>
    <s v="GLOBAL"/>
    <s v="NO SOLICITADAS"/>
  </r>
  <r>
    <x v="20"/>
    <s v="02-02-02-005-004"/>
    <s v="02-02-02-005-004-05"/>
    <s v="Adquisición de servicios - Servicios especiales de construcción"/>
    <s v="CUADRILLA OPERARIOS DE CONSTRUCCION (TECNICO ELECTRICISTA, TECNICO EN REFRIGERACION, ALBAÑILES)"/>
    <s v="72151900 72151500 72151207"/>
    <s v="CONTRATACIÓN DIRECTA"/>
    <n v="1"/>
    <n v="11"/>
    <n v="16"/>
    <n v="1"/>
    <n v="66600000"/>
    <s v="GLOBAL"/>
    <s v="NO SOLICITADAS"/>
  </r>
  <r>
    <x v="20"/>
    <s v="02-02-02-008-007"/>
    <s v="02-02-02-008-007-01-5"/>
    <s v="Adquisición de servicios - Servicios de mantenimiento y reparación de otra maquinaria y otro equipo"/>
    <s v="MANTENIMIENTO CORRECTIVO Y PREVENTIVO DE LAS PLANTAS PRINCIPALES AMARRE  30 sep 2020 y 30 nov 2021"/>
    <n v="73152108"/>
    <s v="MÍNIMA CUANTÍA"/>
    <n v="1"/>
    <n v="5"/>
    <n v="10"/>
    <n v="1"/>
    <n v="10000000"/>
    <s v="GLOBAL"/>
    <s v="SI EN TRAMITE"/>
  </r>
  <r>
    <x v="20"/>
    <s v="02-02-02-008-007"/>
    <s v="02-02-02-008-007-01-5"/>
    <s v="Adquisición de servicios - Servicios de mantenimiento y reparación de otra maquinaria y otro equipo"/>
    <s v="MANTENIMIENTO CORRECTIVO Y PREVENTIVO DE LAS PLANTAS PRINCIPALES VIGENCIAS FUTURAS 2021"/>
    <n v="73152108"/>
    <s v="MÍNIMA CUANTÍA"/>
    <n v="11"/>
    <n v="9"/>
    <n v="10"/>
    <n v="1"/>
    <n v="59999999.729999997"/>
    <s v="GLOBAL"/>
    <s v="SI EN TRAMITE"/>
  </r>
  <r>
    <x v="20"/>
    <s v="02-02-02-008-007"/>
    <s v="02-02-02-008-007-01-5"/>
    <s v="Adquisición de servicios - Servicios de mantenimiento y reparación de otra maquinaria y otro equipo"/>
    <s v="MANTENIMIENTO CORRECTIVO Y PREVENTIVO PLANTAS ELECTRICAS SATELITALES AMARRE VF  2022 (30 sep 2020 -15 julio 2021)"/>
    <n v="73152108"/>
    <s v="MÍNIMA CUANTÍA"/>
    <n v="11"/>
    <n v="1"/>
    <n v="10"/>
    <n v="1"/>
    <n v="8570380"/>
    <s v="GLOBAL"/>
    <s v="SI EN TRAMITE"/>
  </r>
  <r>
    <x v="20"/>
    <s v="02-02-02-008-007"/>
    <s v="02-02-02-008-007-01-5"/>
    <s v="Adquisición de servicios - Servicios de mantenimiento y reparación de otra maquinaria y otro equipo"/>
    <s v="MANTENIMIENTO DE BASCULAS"/>
    <n v="41111509"/>
    <s v="MÍNIMA CUANTÍA"/>
    <n v="4"/>
    <n v="5"/>
    <n v="10"/>
    <n v="1"/>
    <n v="3518830"/>
    <s v="GLOBAL"/>
    <s v="NO SOLICITADAS"/>
  </r>
  <r>
    <x v="20"/>
    <s v="02-02-02-008-007"/>
    <s v="02-02-02-008-007-01-5"/>
    <s v="Adquisición de servicios - Servicios de mantenimiento y reparación de otra maquinaria y otro equipo"/>
    <s v="MANTENIMIENTO DE FILTROS PURIFICADORES DE AGUA"/>
    <n v="83101501"/>
    <s v="SELECCIÓN ABREVIADA MENOR CUANTÍA"/>
    <n v="5"/>
    <n v="7"/>
    <n v="10"/>
    <n v="1"/>
    <n v="11822482.960000001"/>
    <s v="GLOBAL"/>
    <s v="NO SOLICITADAS"/>
  </r>
  <r>
    <x v="20"/>
    <s v="02-02-02-008-007"/>
    <s v="02-02-02-008-007-01-5"/>
    <s v="Adquisición de servicios - Servicios de mantenimiento y reparación de otra maquinaria y otro equipo"/>
    <s v="MANTENIMIENTO DE LAVADORAS Y SECADORAS INDUSTRIALES DE LA LAVANDERIA DEL PERSONAL DE SOLDADOS "/>
    <n v="72151800"/>
    <s v="MÍNIMA CUANTÍA"/>
    <n v="4"/>
    <n v="8"/>
    <n v="10"/>
    <n v="1"/>
    <n v="2796500"/>
    <s v="GLOBAL"/>
    <s v="NO SOLICITADAS"/>
  </r>
  <r>
    <x v="20"/>
    <s v="02-02-02-005-004"/>
    <s v="02-02-02-005-004-02-5"/>
    <s v="Adquisición de servicios - Servicios generales de construcción de tuberías y cables locales, y obras conexas"/>
    <s v="MANTENIMIENTO CENTRO DE ENTRENAMIENTO ACUATICOS (PISCINAS) AMARRE VF 2022  "/>
    <n v="91111602"/>
    <s v="MÍNIMA CUANTÍA"/>
    <n v="11"/>
    <n v="1"/>
    <n v="10"/>
    <n v="1"/>
    <n v="1964360.96"/>
    <s v="GLOBAL"/>
    <s v="NO SOLICITADAS"/>
  </r>
  <r>
    <x v="20"/>
    <s v="02-02-02-005-004"/>
    <s v="02-02-02-005-004-02-5"/>
    <s v="Adquisición de servicios - Servicios generales de construcción de tuberías y cables locales, y obras conexas"/>
    <s v="MANTENIMIENTO DE PLANTA DE TRATAMIENTO DE AGUAS RESIDUALES "/>
    <n v="76121701"/>
    <s v="SELECCIÓN ABREVIADA MENOR CUANTÍA"/>
    <n v="5"/>
    <n v="7"/>
    <n v="10"/>
    <n v="1"/>
    <n v="87113516.859999999"/>
    <s v="GLOBAL"/>
    <s v="NO SOLICITADAS"/>
  </r>
  <r>
    <x v="20"/>
    <s v="02-02-02-005-004"/>
    <s v="02-02-02-005-004-02-5"/>
    <s v="Adquisición de servicios - Servicios generales de construcción de tuberías y cables locales, y obras conexas"/>
    <s v="MANTENIMIENTO DE PLANTA DE TRATAMIENTO DE AGUAS RESIDUALES (MANDALAY) AMARRE VF 2022"/>
    <n v="76121701"/>
    <s v="MÍNIMA CUANTÍA"/>
    <n v="11"/>
    <n v="1"/>
    <n v="10"/>
    <n v="1"/>
    <n v="4550474.6899999995"/>
    <s v="GLOBAL"/>
    <s v="SI EN TRAMITE"/>
  </r>
  <r>
    <x v="20"/>
    <s v="02-02-02-005-004"/>
    <s v="02-02-02-005-004-02-5"/>
    <s v="Adquisición de servicios - Servicios generales de construcción de tuberías y cables locales, y obras conexas"/>
    <s v="MANTENIMIENTO PLANTA DE TRATAMIENTO DE AGUA POTABLE (SISTEMAS DE ADUCCIÓN Y CONDUCCIÓN)"/>
    <n v="83101501"/>
    <s v="SELECCIÓN ABREVIADA MENOR CUANTÍA"/>
    <n v="5"/>
    <n v="7"/>
    <n v="10"/>
    <n v="1"/>
    <n v="34938382.950000003"/>
    <s v="GLOBAL"/>
    <s v="NO SOLICITADAS"/>
  </r>
  <r>
    <x v="20"/>
    <s v="02-02-02-008-007"/>
    <s v="02-02-02-008-007-01-5"/>
    <s v="Adquisición de servicios - Servicios de mantenimiento y reparación de otra maquinaria y otro equipo"/>
    <s v="MANTENIMIENTO PLANTAS ELECTRICAS SATELITALES VIGENCIAS FUTURAS 2021"/>
    <n v="73152108"/>
    <s v="MÍNIMA CUANTÍA"/>
    <n v="11"/>
    <n v="1"/>
    <n v="10"/>
    <n v="1"/>
    <n v="57689300"/>
    <s v="GLOBAL"/>
    <s v="SI EN TRAMITE"/>
  </r>
  <r>
    <x v="20"/>
    <s v="02-02-02-005-004"/>
    <s v="02-02-02-005-004-02-5"/>
    <s v="Adquisición de servicios - Servicios generales de construcción de tuberías y cables locales, y obras conexas"/>
    <s v="MANTENIMIENTO POZOS PROFUNDOS"/>
    <n v="83101501"/>
    <s v="SELECCIÓN ABREVIADA MENOR CUANTÍA"/>
    <n v="5"/>
    <n v="7"/>
    <n v="10"/>
    <n v="1"/>
    <n v="44469273.25"/>
    <s v="GLOBAL"/>
    <s v="NO SOLICITADAS"/>
  </r>
  <r>
    <x v="20"/>
    <s v="02-02-02-008-007"/>
    <s v="02-02-02-008-007-01-5"/>
    <s v="Adquisición de servicios - Servicios de mantenimiento y reparación de otra maquinaria y otro equipo"/>
    <s v="MANTENIMIENTO PREVENTIVO  Y CORRECTIVO CARROS GATOR JHON DEERE"/>
    <n v="72154500"/>
    <s v="SELECCIÓN ABREVIADA MENOR CUANTÍA"/>
    <n v="3"/>
    <n v="6"/>
    <n v="10"/>
    <n v="1"/>
    <n v="8915480"/>
    <s v="GLOBAL"/>
    <s v="NO SOLICITADAS"/>
  </r>
  <r>
    <x v="20"/>
    <s v="02-02-02-008-007"/>
    <s v="02-02-02-008-007-01-5"/>
    <s v="Adquisición de servicios - Servicios de mantenimiento y reparación de otra maquinaria y otro equipo"/>
    <s v="MANTENIMIENTO PREVENTIVO BANCOS:"/>
    <n v="72154500"/>
    <s v="SELECCIÓN ABREVIADA MENOR CUANTÍA"/>
    <n v="3"/>
    <n v="6"/>
    <n v="10"/>
    <n v="1"/>
    <n v="14077423.92"/>
    <s v="GLOBAL"/>
    <s v="NO SOLICITADAS"/>
  </r>
  <r>
    <x v="20"/>
    <s v="02-02-02-008-007"/>
    <s v="02-02-02-008-007-01-5"/>
    <s v="Adquisición de servicios - Servicios de mantenimiento y reparación de otra maquinaria y otro equipo"/>
    <s v="MANTENIMIENTO PREVENTIVO HIDROLAVADORA NORTHSTAR AMG-0049"/>
    <n v="73152100"/>
    <s v="SELECCIÓN ABREVIADA MENOR CUANTÍA"/>
    <n v="3"/>
    <n v="6"/>
    <n v="10"/>
    <n v="1"/>
    <n v="3142281.87"/>
    <s v="GLOBAL"/>
    <s v="NO SOLICITADAS"/>
  </r>
  <r>
    <x v="20"/>
    <s v="02-02-02-008-007"/>
    <s v="02-02-02-008-007-01-5"/>
    <s v="Adquisición de servicios - Servicios de mantenimiento y reparación de otra maquinaria y otro equipo"/>
    <s v="MANTENIMIENTO PREVENTIVO MONTACARGAS"/>
    <n v="72154500"/>
    <s v="SELECCIÓN ABREVIADA MENOR CUANTÍA"/>
    <n v="3"/>
    <n v="6"/>
    <n v="10"/>
    <n v="1"/>
    <n v="12066364.380000001"/>
    <s v="GLOBAL"/>
    <s v="NO SOLICITADAS"/>
  </r>
  <r>
    <x v="20"/>
    <s v="02-02-02-008-007"/>
    <s v="02-02-02-008-007-01-2"/>
    <s v="Adquisición de servicios - Servicios de mantenimiento y reparación de maquinaria de oficina y contabilidad"/>
    <s v="MANTENIMIENTO PREVENTIVO UPS UMA "/>
    <n v="73152108"/>
    <s v="MÍNIMA CUANTÍA"/>
    <n v="2"/>
    <n v="8"/>
    <n v="10"/>
    <n v="1"/>
    <n v="7044800"/>
    <s v="GLOBAL"/>
    <s v="NO SOLICITADAS"/>
  </r>
  <r>
    <x v="20"/>
    <s v="02-02-02-008-007"/>
    <s v="02-02-02-008-007-01-5"/>
    <s v="Adquisición de servicios - Servicios de mantenimiento y reparación de otra maquinaria y otro equipo"/>
    <s v="MANTENIMIENTO PREVENTIVO Y CORRECTIVO  LEVANTABOMBAS_x000a_"/>
    <n v="72154500"/>
    <s v="SELECCIÓN ABREVIADA MENOR CUANTÍA"/>
    <n v="3"/>
    <n v="6"/>
    <n v="10"/>
    <n v="1"/>
    <n v="9426845.6099999994"/>
    <s v="GLOBAL"/>
    <s v="NO SOLICITADAS"/>
  </r>
  <r>
    <x v="20"/>
    <s v="02-02-02-005-004"/>
    <s v="02-02-02-005-004-01-1"/>
    <s v="Adquisición de servicios - Servicios generales de construcción de edificaciones residenciales"/>
    <s v="MANTENIMIENTO PREVENTIVO Y CORRECTIVO  VIVIENDA FISCAL  Y BARRACAS "/>
    <n v="72102900"/>
    <s v="MÍNIMA CUANTÍA"/>
    <n v="3"/>
    <n v="9"/>
    <n v="10"/>
    <n v="1"/>
    <n v="119307596.78999999"/>
    <s v="GLOBAL"/>
    <s v="NO SOLICITADAS"/>
  </r>
  <r>
    <x v="20"/>
    <s v="02-02-02-005-004"/>
    <s v="02-02-02-005-004-01-1"/>
    <s v="Adquisición de servicios - Servicios generales de construcción de edificaciones residenciales"/>
    <s v="MANTENIMIENTO PREVENTIVO Y CORRECTIVO  VIVIENDA FISCAL  Y BARRACAS "/>
    <n v="72102900"/>
    <s v="SELECCIÓN ABREVIADA MENOR CUANTÍA"/>
    <n v="3"/>
    <n v="9"/>
    <n v="16"/>
    <n v="1"/>
    <n v="450000000"/>
    <s v="GLOBAL"/>
    <s v="NO SOLICITADAS"/>
  </r>
  <r>
    <x v="20"/>
    <s v="02-02-02-008-007"/>
    <s v="02-02-02-008-007-01-5"/>
    <s v="Adquisición de servicios - Servicios de mantenimiento y reparación de otra maquinaria y otro equipo"/>
    <s v="MANTENIMIENTO PREVENTIVO Y CORRECTIVO CARROS DE OXIGENO Y NITROGENO"/>
    <n v="72154500"/>
    <s v="SELECCIÓN ABREVIADA MENOR CUANTÍA"/>
    <n v="3"/>
    <n v="6"/>
    <n v="10"/>
    <n v="1"/>
    <n v="3142281.87"/>
    <s v="GLOBAL"/>
    <s v="NO SOLICITADAS"/>
  </r>
  <r>
    <x v="20"/>
    <s v="02-02-02-008-007"/>
    <s v="02-02-02-008-007-01-4"/>
    <s v="Adquisición de servicios - Servicios de mantenimiento y reparación de maquinaria y equipo de transporte"/>
    <s v="MANTENIMIENTO PREVENTIVO Y CORRECTIVO CARROTANQUE"/>
    <n v="78181508"/>
    <s v="MÍNIMA CUANTÍA"/>
    <n v="11"/>
    <n v="9"/>
    <n v="10"/>
    <n v="1"/>
    <n v="9906750"/>
    <s v="GLOBAL"/>
    <s v="NO SOLICITADAS"/>
  </r>
  <r>
    <x v="20"/>
    <s v="02-02-02-008-007"/>
    <s v="02-02-02-008-007-01-5"/>
    <s v="Adquisición de servicios - Servicios de mantenimiento y reparación de otra maquinaria y otro equipo"/>
    <s v="MANTENIMIENTO PREVENTIVO Y CORRECTIVO COMPRESORES"/>
    <n v="72154100"/>
    <s v="SELECCIÓN ABREVIADA MENOR CUANTÍA"/>
    <n v="3"/>
    <n v="6"/>
    <n v="10"/>
    <n v="1"/>
    <n v="3475098.69"/>
    <s v="GLOBAL"/>
    <s v="NO SOLICITADAS"/>
  </r>
  <r>
    <x v="20"/>
    <s v="02-02-02-008-007"/>
    <s v="02-02-02-008-007-01-5"/>
    <s v="Adquisición de servicios - Servicios de mantenimiento y reparación de otra maquinaria y otro equipo"/>
    <s v="INSTALACION Y PUESTA EN MARCHA CALDERA"/>
    <n v="72151002"/>
    <s v="MÍNIMA CUANTÍA"/>
    <n v="4"/>
    <n v="8"/>
    <n v="10"/>
    <n v="1"/>
    <n v="22907500"/>
    <s v="GLOBAL"/>
    <s v="NO SOLICITADAS"/>
  </r>
  <r>
    <x v="20"/>
    <s v="02-02-02-005-004"/>
    <s v="02-02-02-005-004-01-2"/>
    <s v="Adquisición de servicios - Servicios generales de construcción de edificaciones no residenciales"/>
    <s v="MANTENIMIENTO PREVENTIVO Y CORRECTIVO DE LAS INSTALACIONES E INFRAESTRUCTURA DEL CACOM-6"/>
    <n v="72102900"/>
    <s v="SELECCIÓN ABREVIADA MENOR CUANTÍA"/>
    <n v="1"/>
    <n v="6"/>
    <n v="10"/>
    <n v="1"/>
    <n v="136243348.19"/>
    <s v="GLOBAL"/>
    <s v="NO SOLICITADAS"/>
  </r>
  <r>
    <x v="20"/>
    <s v="02-02-02-008-007"/>
    <s v="02-02-02-008-007-01-4"/>
    <s v="Adquisición de servicios - Servicios de mantenimiento y reparación de maquinaria y equipo de transporte"/>
    <s v="MANTENIMIENTO PREVENTIVO Y CORRECTIVO DE MAQUINARIA AMARILLA "/>
    <n v="78181508"/>
    <s v="MÍNIMA CUANTÍA"/>
    <n v="5"/>
    <n v="7"/>
    <n v="10"/>
    <n v="1"/>
    <n v="33604730.109999999"/>
    <s v="GLOBAL"/>
    <s v="NO SOLICITADAS"/>
  </r>
  <r>
    <x v="20"/>
    <s v="02-02-02-008-007"/>
    <s v="02-02-02-008-007-01-4"/>
    <s v="Adquisición de servicios - Servicios de mantenimiento y reparación de maquinaria y equipo de transporte"/>
    <s v="MANTENIMIENTO PREVENTIVO Y CORRECTIVO DE MONTACARGA 5 TONELADAS"/>
    <n v="78181501"/>
    <s v="SELECCIÓN ABREVIADA MENOR CUANTÍA"/>
    <n v="3"/>
    <n v="6"/>
    <n v="10"/>
    <n v="1"/>
    <n v="9049772.6899999995"/>
    <s v="GLOBAL"/>
    <s v="NO SOLICITADAS"/>
  </r>
  <r>
    <x v="20"/>
    <s v="02-02-02-008-007"/>
    <s v="02-02-02-008-007-01-4"/>
    <s v="Adquisición de servicios - Servicios de mantenimiento y reparación de maquinaria y equipo de transporte"/>
    <s v="MANTENIMIENTO PREVENTIVO Y CORRECTIVO DE MOTOS VIGENCIAS FUTURAS 2021"/>
    <n v="78181500"/>
    <s v="MÍNIMA CUANTÍA"/>
    <n v="11"/>
    <n v="9"/>
    <n v="10"/>
    <n v="1"/>
    <n v="33300000"/>
    <s v="GLOBAL"/>
    <s v="SI EN TRAMITE"/>
  </r>
  <r>
    <x v="20"/>
    <s v="02-02-02-008-007"/>
    <s v="02-02-02-008-007-01-5"/>
    <s v="Adquisición de servicios - Servicios de mantenimiento y reparación de otra maquinaria y otro equipo"/>
    <s v="MANTENIMIENTO PREVENTIVO Y CORRECTIVO DE REDES ELECTRICAS, TRANSFORMADORES Y PARARRAYOS"/>
    <n v="73152108"/>
    <s v="MÍNIMA CUANTÍA"/>
    <n v="1"/>
    <n v="11"/>
    <n v="10"/>
    <n v="1"/>
    <n v="24595991"/>
    <s v="GLOBAL"/>
    <s v="NO SOLICITADAS"/>
  </r>
  <r>
    <x v="20"/>
    <s v="02-02-02-008-007"/>
    <s v="02-02-02-008-007-01-4"/>
    <s v="Adquisición de servicios - Servicios de mantenimiento y reparación de maquinaria y equipo de transporte"/>
    <s v="MANTENIMIENTO PREVENTIVO Y CORRECTIVO DE VEHICULOS AUTOMOTORES VIGENCIAS FUTURAS 2021"/>
    <n v="78181500"/>
    <s v="MÍNIMA CUANTÍA"/>
    <n v="11"/>
    <n v="9"/>
    <n v="10"/>
    <n v="1"/>
    <n v="80000000"/>
    <s v="GLOBAL"/>
    <s v="SI EN TRAMITE"/>
  </r>
  <r>
    <x v="20"/>
    <s v="02-02-02-005-004"/>
    <s v="02-02-02-005-004-01-2"/>
    <s v="Adquisición de servicios - Servicios generales de construcción de edificaciones no residenciales"/>
    <s v="MANTENIMIENTO PREVENTIVO Y CORRECTIVO DEL CASINO DE SUBOFICIALES"/>
    <n v="72102900"/>
    <s v="SELECCIÓN ABREVIADA MENOR CUANTÍA"/>
    <n v="1"/>
    <n v="6"/>
    <n v="16"/>
    <n v="1"/>
    <n v="114400000"/>
    <s v="GLOBAL"/>
    <s v="NO SOLICITADAS"/>
  </r>
  <r>
    <x v="20"/>
    <s v="02-01-01-001-002"/>
    <s v="02-01-01-001-002-11"/>
    <s v="Activos fijos - Otros edificios distintos a viviendas otros edificios no residenciales"/>
    <s v="ADECUACIÓN Y MANTENIMIENTO DE LAS INSTALACIONES DE AGUILAS  SOLDADOS"/>
    <n v="72102900"/>
    <s v="SELECCIÓN ABREVIADA MENOR CUANTÍA"/>
    <n v="1"/>
    <n v="4"/>
    <n v="10"/>
    <n v="1"/>
    <n v="142894707.68000001"/>
    <s v="GLOBAL"/>
    <s v="NO SOLICITADAS"/>
  </r>
  <r>
    <x v="20"/>
    <s v="02-02-02-005-004"/>
    <s v="02-02-02-005-004-01-2"/>
    <s v="Adquisición de servicios - Servicios generales de construcción de edificaciones no residenciales"/>
    <s v="MANTENIMIENTO PREVENTIVO Y CORRECTIVO DEL CASINO DE SUBOFICIALES"/>
    <n v="72102900"/>
    <s v="SELECCIÓN ABREVIADA MENOR CUANTÍA"/>
    <n v="1"/>
    <n v="6"/>
    <n v="10"/>
    <n v="1"/>
    <n v="36330501.039999999"/>
    <s v="GLOBAL"/>
    <s v="NO SOLICITADAS"/>
  </r>
  <r>
    <x v="20"/>
    <s v="02-02-02-008-007"/>
    <s v="02-02-02-008-007-01-5"/>
    <s v="Adquisición de servicios - Servicios de mantenimiento y reparación de otra maquinaria y otro equipo"/>
    <s v="MANTENIMIENTO PREVENTIVO Y CORRECTIVO EQUIPO DE SOLDADURA TNK-2319                                                                                                                                   "/>
    <n v="72154500"/>
    <s v="SELECCIÓN ABREVIADA MENOR CUANTÍA"/>
    <n v="3"/>
    <n v="6"/>
    <n v="10"/>
    <n v="1"/>
    <n v="2559045.02"/>
    <s v="GLOBAL"/>
    <s v="NO SOLICITADAS"/>
  </r>
  <r>
    <x v="20"/>
    <s v="02-02-02-008-007"/>
    <s v="02-02-02-008-007-01-5"/>
    <s v="Adquisición de servicios - Servicios de mantenimiento y reparación de otra maquinaria y otro equipo"/>
    <s v="MANTENIMIENTO PREVENTIVO Y CORRECTIVO EQUIPOS DE REFRIGERACION RADAR Y RADIOAYUDAS"/>
    <n v="72101511"/>
    <s v="MÍNIMA CUANTÍA"/>
    <n v="3"/>
    <n v="6"/>
    <n v="10"/>
    <n v="1"/>
    <n v="7478198"/>
    <s v="GLOBAL"/>
    <s v="NO SOLICITADAS"/>
  </r>
  <r>
    <x v="20"/>
    <s v="02-02-02-008-007"/>
    <s v="02-02-02-008-007-01-5"/>
    <s v="Adquisición de servicios - Servicios de mantenimiento y reparación de otra maquinaria y otro equipo"/>
    <s v="MANTENIMIENTO PREVENTIVO Y CORRECTIVO GATOS HIDRAULICOS"/>
    <n v="72154500"/>
    <s v="SELECCIÓN ABREVIADA MENOR CUANTÍA"/>
    <n v="3"/>
    <n v="6"/>
    <n v="10"/>
    <n v="1"/>
    <n v="7497000"/>
    <s v="GLOBAL"/>
    <s v="NO SOLICITADAS"/>
  </r>
  <r>
    <x v="20"/>
    <s v="02-02-02-008-007"/>
    <s v="02-02-02-008-007-01-5"/>
    <s v="Adquisición de servicios - Servicios de mantenimiento y reparación de otra maquinaria y otro equipo"/>
    <s v="MANTENIMIENTO PREVENTIVO Y CORRECTIVO GRUAS"/>
    <n v="72154500"/>
    <s v="SELECCIÓN ABREVIADA MENOR CUANTÍA"/>
    <n v="3"/>
    <n v="6"/>
    <n v="10"/>
    <n v="1"/>
    <n v="5985700"/>
    <s v="GLOBAL"/>
    <s v="NO SOLICITADAS"/>
  </r>
  <r>
    <x v="20"/>
    <s v="02-02-02-008-007"/>
    <s v="02-02-02-008-007-01-5"/>
    <s v="Adquisición de servicios - Servicios de mantenimiento y reparación de otra maquinaria y otro equipo"/>
    <s v="MANTENIMIENTO PREVENTIVO Y CORRECTIVO LEVANTABOMBAS MANUAL"/>
    <n v="72154500"/>
    <s v="SELECCIÓN ABREVIADA MENOR CUANTÍA"/>
    <n v="3"/>
    <n v="6"/>
    <n v="10"/>
    <n v="1"/>
    <n v="3770738.72"/>
    <s v="GLOBAL"/>
    <s v="NO SOLICITADAS"/>
  </r>
  <r>
    <x v="20"/>
    <s v="02-02-02-008-007"/>
    <s v="02-02-02-008-007-01-5"/>
    <s v="Adquisición de servicios - Servicios de mantenimiento y reparación de otra maquinaria y otro equipo"/>
    <s v="MANTENIMIENTO PREVENTIVO Y CORRECTIVO PLANTAS ELECTRICAS"/>
    <n v="72154500"/>
    <s v="SELECCIÓN ABREVIADA MENOR CUANTÍA"/>
    <n v="3"/>
    <n v="6"/>
    <n v="10"/>
    <n v="1"/>
    <n v="20110607.300000001"/>
    <s v="GLOBAL"/>
    <s v="NO SOLICITADAS"/>
  </r>
  <r>
    <x v="20"/>
    <s v="02-02-02-008-007"/>
    <s v="02-02-02-008-007-01-5"/>
    <s v="Adquisición de servicios - Servicios de mantenimiento y reparación de otra maquinaria y otro equipo"/>
    <s v="MANTENIMIENTO PREVENTIVO Y CORRECTIVO POLARIS"/>
    <n v="72154500"/>
    <s v="SELECCIÓN ABREVIADA MENOR CUANTÍA"/>
    <n v="3"/>
    <n v="6"/>
    <n v="10"/>
    <n v="1"/>
    <n v="10306685.199999999"/>
    <s v="GLOBAL"/>
    <s v="NO SOLICITADAS"/>
  </r>
  <r>
    <x v="20"/>
    <s v="02-02-02-008-007"/>
    <s v="02-02-02-008-007-01-5"/>
    <s v="Adquisición de servicios - Servicios de mantenimiento y reparación de otra maquinaria y otro equipo"/>
    <s v="MANTENIMIENTO PREVENTIVO Y CORRECTIVO RELECTORES"/>
    <n v="73152100"/>
    <s v="SELECCIÓN ABREVIADA MENOR CUANTÍA"/>
    <n v="3"/>
    <n v="6"/>
    <n v="10"/>
    <n v="1"/>
    <n v="4462500"/>
    <s v="GLOBAL"/>
    <s v="NO SOLICITADAS"/>
  </r>
  <r>
    <x v="20"/>
    <s v="02-02-02-008-007"/>
    <s v="02-02-02-008-007-01-5"/>
    <s v="Adquisición de servicios - Servicios de mantenimiento y reparación de otra maquinaria y otro equipo"/>
    <s v="MANTENIMIENTO PREVENTIVO Y CORRECTIVO TRACTORES DE ARRASTRE"/>
    <n v="72154500"/>
    <s v="SELECCIÓN ABREVIADA MENOR CUANTÍA"/>
    <n v="3"/>
    <n v="6"/>
    <n v="10"/>
    <n v="1"/>
    <n v="7038711.96"/>
    <s v="GLOBAL"/>
    <s v="NO SOLICITADAS"/>
  </r>
  <r>
    <x v="20"/>
    <s v="02-02-02-008-007"/>
    <s v="02-02-02-008-007-01-5"/>
    <s v="Adquisición de servicios - Servicios de mantenimiento y reparación de otra maquinaria y otro equipo"/>
    <s v="MANTENIMIENTO PREVENTIVO, CORRECTIVO Y RECUPERATIVO DE LOS EQUIPOS DE REFRIGERACIÓN, AIRES ACONDICIONADOS "/>
    <n v="72151207"/>
    <s v="MÍNIMA CUANTÍA"/>
    <n v="3"/>
    <n v="6"/>
    <n v="10"/>
    <n v="1"/>
    <n v="12219277"/>
    <s v="GLOBAL"/>
    <s v="NO SOLICITADAS"/>
  </r>
  <r>
    <x v="20"/>
    <s v="02-02-02-009-004"/>
    <s v="02-02-02-009-004-01"/>
    <s v="Adquisición de servicios - Servicios de alcantarillado, servicios de limpieza, tratamiento de aguas residuales y tanques sépticos"/>
    <s v="MANTENIMIENTO SISTEMA CROMAGLASS - POZO SEPTICO"/>
    <n v="71121905"/>
    <s v="SELECCIÓN ABREVIADA MENOR CUANTÍA"/>
    <n v="5"/>
    <n v="7"/>
    <n v="10"/>
    <n v="1"/>
    <n v="7881656"/>
    <s v="GLOBAL"/>
    <s v="NO SOLICITADAS"/>
  </r>
  <r>
    <x v="20"/>
    <s v="02-02-02-005-004"/>
    <s v="02-02-02-005-004-02-5"/>
    <s v="Adquisición de servicios - Servicios generales de construcción de tuberías y cables locales, y obras conexas"/>
    <s v="MANTENIMIENTO SISTEMAS AUXILIARES DE BOMBEO DE AGUA POTABLE"/>
    <n v="83101501"/>
    <s v="SELECCIÓN ABREVIADA MENOR CUANTÍA"/>
    <n v="5"/>
    <n v="7"/>
    <n v="10"/>
    <n v="1"/>
    <n v="14943422.960000001"/>
    <s v="GLOBAL"/>
    <s v="NO SOLICITADAS"/>
  </r>
  <r>
    <x v="20"/>
    <s v="02-02-02-005-004"/>
    <s v="02-02-02-005-004-02-5"/>
    <s v="Adquisición de servicios - Servicios generales de construcción de tuberías y cables locales, y obras conexas"/>
    <s v="MANTENIMIENTO UNIDADES DE TRATAMIENTO DE AGUA RESIDUAL  VIGENCIAS FUTURAS 2021"/>
    <n v="83101506"/>
    <s v="MÍNIMA CUANTÍA"/>
    <n v="11"/>
    <n v="1"/>
    <n v="10"/>
    <n v="1"/>
    <n v="27495426"/>
    <s v="GLOBAL"/>
    <s v="SI EN TRAMITE"/>
  </r>
  <r>
    <x v="20"/>
    <s v="02-02-02-005-004"/>
    <s v="02-02-02-005-004-02-5"/>
    <s v="Adquisición de servicios - Servicios generales de construcción de tuberías y cables locales, y obras conexas"/>
    <s v="ADECUACION Y MANTENIMIENTO DEL CENTRO DE ENTRENAMIENTO ACUATICO DE OFICIALES"/>
    <n v="72102900"/>
    <s v="SELECCIÓN ABREVIADA MENOR CUANTÍA"/>
    <n v="11"/>
    <n v="1"/>
    <n v="10"/>
    <n v="1"/>
    <n v="15000000"/>
    <s v="GLOBAL"/>
    <s v="SI EN TRAMITE"/>
  </r>
  <r>
    <x v="20"/>
    <s v="02-02-02-008-005"/>
    <s v="02-02-02-008-005-03"/>
    <s v="Adquisición de servicios - Servicios de limpieza"/>
    <s v="MANTENIMIENTO, ADECUACION Y MEJORAMIENTO DE ZONAS VERDES (PODA DE ARBOLES)"/>
    <n v="70111503"/>
    <s v="MÍNIMA CUANTÍA"/>
    <n v="1"/>
    <n v="5"/>
    <n v="10"/>
    <n v="1"/>
    <n v="29988000"/>
    <s v="GLOBAL"/>
    <s v="NO SOLICITADAS"/>
  </r>
  <r>
    <x v="20"/>
    <s v="02-01-01-004-004"/>
    <s v="02-01-01-004-004-05"/>
    <s v="Activos fijos - Maquinaria para la elaboración de alimentos, bebidas y tabaco, y sus partes y piezas"/>
    <s v="MAQUINAS BATIDORAS DE PANADERIA"/>
    <n v="48101601"/>
    <s v="MÍNIMA CUANTÍA"/>
    <n v="6"/>
    <n v="4"/>
    <n v="10"/>
    <n v="1"/>
    <n v="2550000"/>
    <s v="UNIDAD"/>
    <s v="NO SOLICITADAS"/>
  </r>
  <r>
    <x v="20"/>
    <s v="02-02-01-003-008"/>
    <s v="02-02-01-003-008-09"/>
    <s v="Materiales y suministros - Otros artículos manufacturados n. C. P."/>
    <s v="MARCADORES BORRABLES SURTIDOS X 10"/>
    <n v="44121708"/>
    <s v="MÍNIMA CUANTÍA"/>
    <n v="3"/>
    <n v="4"/>
    <n v="10"/>
    <n v="50"/>
    <n v="618800"/>
    <s v="UNIDAD"/>
    <s v="NO SOLICITADAS"/>
  </r>
  <r>
    <x v="20"/>
    <s v="02-02-01-003-008"/>
    <s v="02-02-01-003-008-09"/>
    <s v="Materiales y suministros - Otros artículos manufacturados n. C. P."/>
    <s v="MARCADORES PERMANENTES PUNTA DELGADA SURTIDOS X 12"/>
    <n v="44121708"/>
    <s v="MÍNIMA CUANTÍA"/>
    <n v="3"/>
    <n v="4"/>
    <n v="10"/>
    <n v="50"/>
    <n v="925344"/>
    <s v="UNIDAD"/>
    <s v="NO SOLICITADAS"/>
  </r>
  <r>
    <x v="20"/>
    <s v="02-02-01-002-008"/>
    <s v="02-02-01-002-008"/>
    <s v="Materiales y suministros - Dotación (prendas de vestir y calzado)"/>
    <s v="MASCARILLA PARA VAPORES ORGANICOS"/>
    <n v="46182002"/>
    <s v="MÍNIMA CUANTÍA"/>
    <n v="3"/>
    <n v="9"/>
    <n v="10"/>
    <n v="2"/>
    <n v="80000"/>
    <s v="UNIDAD"/>
    <s v="NO SOLICITADAS"/>
  </r>
  <r>
    <x v="20"/>
    <s v="02-02-01-003-005"/>
    <s v="02-02-01-003-005-02"/>
    <s v="Materiales y suministros - Productos farmacéuticos"/>
    <s v="MELOXIC 2 MG X 10 TAB"/>
    <n v="10111305"/>
    <s v="MÍNIMA CUANTÍA"/>
    <n v="3"/>
    <n v="7"/>
    <n v="10"/>
    <n v="3"/>
    <n v="57000"/>
    <s v="UNIDAD"/>
    <s v="NO SOLICITADAS"/>
  </r>
  <r>
    <x v="20"/>
    <s v="02-02-01-003-005"/>
    <s v="02-02-01-003-005-02"/>
    <s v="Materiales y suministros - Productos farmacéuticos"/>
    <s v="MELOXICAN ORAL X 30 ML "/>
    <n v="10111305"/>
    <s v="MÍNIMA CUANTÍA"/>
    <n v="3"/>
    <n v="7"/>
    <n v="10"/>
    <n v="3"/>
    <n v="42000"/>
    <s v="DOCENA"/>
    <s v="NO SOLICITADAS"/>
  </r>
  <r>
    <x v="20"/>
    <s v="02-02-01-004-005"/>
    <s v="02-02-01-004-005-02"/>
    <s v="Materiales y suministros - Maquinaria de informática y sus partes, piezas y accesorios"/>
    <s v="MEMORIA USB DE 16GB"/>
    <n v="43211617"/>
    <s v="MÍNIMA CUANTÍA"/>
    <n v="3"/>
    <n v="4"/>
    <n v="10"/>
    <n v="8"/>
    <n v="140686.56"/>
    <s v="UNIDAD"/>
    <s v="NO SOLICITADAS"/>
  </r>
  <r>
    <x v="20"/>
    <s v="02-02-01-004-005"/>
    <s v="02-02-01-004-005-02"/>
    <s v="Materiales y suministros - Maquinaria de informática y sus partes, piezas y accesorios"/>
    <s v="MEMORIA USB DE 16GB"/>
    <n v="43211617"/>
    <s v="MÍNIMA CUANTÍA"/>
    <n v="3"/>
    <n v="4"/>
    <n v="10"/>
    <n v="5"/>
    <n v="87929.1"/>
    <s v="UNIDAD"/>
    <s v="NO SOLICITADAS"/>
  </r>
  <r>
    <x v="20"/>
    <s v="02-02-01-003-005"/>
    <s v="02-02-01-003-005-02"/>
    <s v="Materiales y suministros - Productos farmacéuticos"/>
    <s v="MIRRAPEL OLEOSO X 120ML"/>
    <n v="10111305"/>
    <s v="MÍNIMA CUANTÍA"/>
    <n v="3"/>
    <n v="7"/>
    <n v="10"/>
    <n v="8"/>
    <n v="200000"/>
    <s v="UNIDAD"/>
    <s v="NO SOLICITADAS"/>
  </r>
  <r>
    <x v="20"/>
    <s v="02-02-02-008-003"/>
    <s v="02-02-02-008-003-04-4"/>
    <s v="Adquisición de servicios - Servicios de ensayo y análisis técnicos"/>
    <s v="MONITOREOS DE AGUA POTABLE AMARRE VF 2022"/>
    <n v="70171501"/>
    <s v="MÍNIMA CUANTÍA"/>
    <n v="11"/>
    <n v="1"/>
    <n v="10"/>
    <n v="1"/>
    <n v="7499999.8399999999"/>
    <s v="GLOBAL"/>
    <s v="NO SOLICITADAS"/>
  </r>
  <r>
    <x v="20"/>
    <s v="02-02-02-008-003"/>
    <s v="02-02-02-008-003-04-4"/>
    <s v="Adquisición de servicios - Servicios de ensayo y análisis técnicos"/>
    <s v="MONITOREOS ISOCINETICOS Y MUESTREOS DE CENIZAS"/>
    <n v="77121504"/>
    <s v="MÍNIMA CUANTÍA"/>
    <n v="2"/>
    <n v="6"/>
    <n v="10"/>
    <n v="1"/>
    <n v="54521485.060000002"/>
    <s v="GLOBAL"/>
    <s v="NO SOLICITADAS"/>
  </r>
  <r>
    <x v="20"/>
    <s v="02-02-01-002-008"/>
    <s v="02-02-01-002-008"/>
    <s v="Materiales y suministros - Dotación (prendas de vestir y calzado)"/>
    <s v="MONOGAFAS VENTILACION INDIRECTA LENTE CLARO ref 332 &amp; 334"/>
    <n v="46181804"/>
    <s v="MÍNIMA CUANTÍA"/>
    <n v="3"/>
    <n v="9"/>
    <n v="10"/>
    <n v="58"/>
    <n v="1334000"/>
    <s v="UNIDAD"/>
    <s v="NO SOLICITADAS"/>
  </r>
  <r>
    <x v="20"/>
    <s v="02-02-01-004-008"/>
    <s v="02-02-01-004-008-02"/>
    <s v="Materiales y suministros - Instrumentos y aparatos de medición, verificación, análisis, de navegación y para otros fines (excepto instrumentos ópticos); instrumentos de control de procesos industriales, sus partes, piezas y accesorios"/>
    <s v="MULTIMETRO"/>
    <n v="41113630"/>
    <s v="MÍNIMA CUANTÍA"/>
    <n v="4"/>
    <n v="8"/>
    <n v="10"/>
    <n v="2"/>
    <n v="371798.84"/>
    <s v="UNIDAD"/>
    <s v="NO SOLICITADAS"/>
  </r>
  <r>
    <x v="20"/>
    <s v="02-01-01-004-004"/>
    <s v="02-01-01-004-004-08"/>
    <s v="Activos fijos - Aparatos de uso doméstico y sus partes y piezas"/>
    <s v="NEVERA INDUSTRIAL"/>
    <n v="41103011"/>
    <s v="SELECCIÓN ABREVIADA MENOR CUANTÍA"/>
    <n v="5"/>
    <n v="4"/>
    <n v="10"/>
    <n v="3"/>
    <n v="11189700"/>
    <s v="UNIDAD"/>
    <s v="NO SOLICITADAS"/>
  </r>
  <r>
    <x v="20"/>
    <s v="02-02-01-001-007"/>
    <s v="02-02-01-001-007-02"/>
    <s v="Materiales y suministros - Gas de carbón, gas de agua, gas pobre y otros gases similares (excepto los gases de petróleo y otros hidrocarburos gaseosos)"/>
    <s v="NITROGENO (2900-3000 PSI)"/>
    <n v="12141903"/>
    <s v="MÍNIMA CUANTÍA"/>
    <n v="1"/>
    <n v="11"/>
    <n v="10"/>
    <n v="1"/>
    <n v="1992438.42"/>
    <s v="GLOBAL"/>
    <s v="NO SOLICITADAS"/>
  </r>
  <r>
    <x v="20"/>
    <s v="02-02-01-003-006"/>
    <s v="02-02-01-003-006-09"/>
    <s v="Materiales y suministros - Otros productos plásticos"/>
    <s v="NYLON PARA GUADAÑA 215 M / 705 COLOR NEGRO X CARRETE"/>
    <n v="11151502"/>
    <s v="MÍNIMA CUANTÍA"/>
    <n v="3"/>
    <n v="6"/>
    <n v="10"/>
    <n v="10"/>
    <n v="3034500"/>
    <s v="UNIDAD"/>
    <s v="NO SOLICITADAS"/>
  </r>
  <r>
    <x v="20"/>
    <s v="02-02-01-003-005"/>
    <s v="02-02-01-003-005-02"/>
    <s v="Materiales y suministros - Productos farmacéuticos"/>
    <s v="OFTALMOSYN X 10 ML "/>
    <n v="10111305"/>
    <s v="MÍNIMA CUANTÍA"/>
    <n v="3"/>
    <n v="7"/>
    <n v="10"/>
    <n v="1"/>
    <n v="18900"/>
    <s v="UNIDAD"/>
    <s v="NO SOLICITADAS"/>
  </r>
  <r>
    <x v="20"/>
    <s v="02-02-01-003-005"/>
    <s v="02-02-01-003-005-02"/>
    <s v="Materiales y suministros - Productos farmacéuticos"/>
    <s v="OLL-TRANS 80 GR"/>
    <n v="10111305"/>
    <s v="MÍNIMA CUANTÍA"/>
    <n v="3"/>
    <n v="7"/>
    <n v="10"/>
    <n v="8"/>
    <n v="280000"/>
    <s v="UNIDAD"/>
    <s v="NO SOLICITADAS"/>
  </r>
  <r>
    <x v="20"/>
    <s v="02-02-01-003-005"/>
    <s v="02-02-01-003-005-02"/>
    <s v="Materiales y suministros - Productos farmacéuticos"/>
    <s v="ORENDA  CREMA DERMA X 100 G"/>
    <n v="10111305"/>
    <s v="MÍNIMA CUANTÍA"/>
    <n v="3"/>
    <n v="7"/>
    <n v="10"/>
    <n v="3"/>
    <n v="69000"/>
    <s v="UNIDAD"/>
    <s v="NO SOLICITADAS"/>
  </r>
  <r>
    <x v="20"/>
    <s v="02-02-01-002-008"/>
    <s v="02-02-01-002-008"/>
    <s v="Materiales y suministros - Dotación (prendas de vestir y calzado)"/>
    <s v="OVEROL DE TRABAJO TALLA L"/>
    <n v="53102102"/>
    <s v="MÍNIMA CUANTÍA"/>
    <n v="3"/>
    <n v="9"/>
    <n v="10"/>
    <n v="20"/>
    <n v="1261400"/>
    <s v="UNIDAD"/>
    <s v="NO SOLICITADAS"/>
  </r>
  <r>
    <x v="20"/>
    <s v="02-02-01-002-008"/>
    <s v="02-02-01-002-008"/>
    <s v="Materiales y suministros - Dotación (prendas de vestir y calzado)"/>
    <s v="OVEROL DE TRABAJO TALLA M"/>
    <n v="53102102"/>
    <s v="MÍNIMA CUANTÍA"/>
    <n v="3"/>
    <n v="9"/>
    <n v="10"/>
    <n v="20"/>
    <n v="1261400"/>
    <s v="UNIDAD"/>
    <s v="NO SOLICITADAS"/>
  </r>
  <r>
    <x v="20"/>
    <s v="02-02-01-002-008"/>
    <s v="02-02-01-002-008"/>
    <s v="Materiales y suministros - Dotación (prendas de vestir y calzado)"/>
    <s v="OVEROL DE TRABAJO TALLA S"/>
    <n v="53102102"/>
    <s v="MÍNIMA CUANTÍA"/>
    <n v="3"/>
    <n v="9"/>
    <n v="10"/>
    <n v="20"/>
    <n v="1261400"/>
    <s v="UNIDAD"/>
    <s v="NO SOLICITADAS"/>
  </r>
  <r>
    <x v="20"/>
    <s v="02-02-01-001-007"/>
    <s v="02-02-01-001-007-02"/>
    <s v="Materiales y suministros - Gas de carbón, gas de agua, gas pobre y otros gases similares (excepto los gases de petróleo y otros hidrocarburos gaseosos)"/>
    <s v="OXIGENO INDUSTRIAL (2900-3000 PSI)"/>
    <n v="12141904"/>
    <s v="MÍNIMA CUANTÍA"/>
    <n v="1"/>
    <n v="11"/>
    <n v="10"/>
    <n v="1"/>
    <n v="2470754.64"/>
    <s v="GLOBAL"/>
    <s v="NO SOLICITADAS"/>
  </r>
  <r>
    <x v="20"/>
    <s v="08-01-02-006"/>
    <s v="08-01-02-006"/>
    <s v="Impuestos - Impuesto sobre vehículos automotores"/>
    <s v="PAGO DE IMPUESTO SEMAFORIZACION EN BOGOTA "/>
    <n v="93151510"/>
    <s v="CONTRATACIÓN DIRECTA"/>
    <n v="5"/>
    <n v="7"/>
    <n v="10"/>
    <n v="1"/>
    <n v="305000"/>
    <s v="GLOBAL"/>
    <s v="NO SOLICITADAS"/>
  </r>
  <r>
    <x v="20"/>
    <s v="02-02-01-003-006"/>
    <s v="02-02-01-003-006-09"/>
    <s v="Materiales y suministros - Otros productos plásticos"/>
    <s v="FLOTADOR DE ANILLOS DE PISCINA SALVA VIDAS"/>
    <n v="46161602"/>
    <s v="MÍNIMA CUANTÍA"/>
    <n v="3"/>
    <n v="9"/>
    <n v="10"/>
    <n v="2"/>
    <n v="220000"/>
    <s v="UNIDAD"/>
    <s v="NO SOLICITADAS"/>
  </r>
  <r>
    <x v="20"/>
    <s v="02-02-01-003-006"/>
    <s v="02-02-01-003-006-09"/>
    <s v="Materiales y suministros - Otros productos plásticos"/>
    <s v="PALETAS DE SEÑALIZACION VIAL, 30CM"/>
    <n v="46161504"/>
    <s v="MÍNIMA CUANTÍA"/>
    <n v="3"/>
    <n v="9"/>
    <n v="10"/>
    <n v="14"/>
    <n v="583100"/>
    <s v="UNIDAD"/>
    <s v="NO SOLICITADAS"/>
  </r>
  <r>
    <x v="20"/>
    <s v="02-02-01-003-006"/>
    <s v="02-02-01-003-006-09"/>
    <s v="Materiales y suministros - Otros productos plásticos"/>
    <s v="PAPEL DE EMBALAJE PLASTICO TIPO BURBUJA ROLLO DE 1.50 X 50 M.T.S. DE LARGO"/>
    <n v="24141601"/>
    <s v="SELECCIÓN ABREVIADA MENOR CUANTÍA"/>
    <n v="3"/>
    <n v="8"/>
    <n v="10"/>
    <n v="10"/>
    <n v="861738.5"/>
    <s v="UNIDAD"/>
    <s v="NO SOLICITADAS"/>
  </r>
  <r>
    <x v="20"/>
    <s v="02-02-01-003-002"/>
    <s v="02-02-01-003-002-01"/>
    <s v="Materiales y suministros - Pasta de papel, papel y cartón"/>
    <s v="PAPEL KIMBERLY X 100 HOJAS CARTAS"/>
    <n v="14121901"/>
    <s v="MÍNIMA CUANTÍA"/>
    <n v="3"/>
    <n v="4"/>
    <n v="10"/>
    <n v="5"/>
    <n v="73631.25"/>
    <s v="UNIDAD"/>
    <s v="NO SOLICITADAS"/>
  </r>
  <r>
    <x v="20"/>
    <s v="02-02-01-003-002"/>
    <s v="02-02-01-003-002-01"/>
    <s v="Materiales y suministros - Pasta de papel, papel y cartón"/>
    <s v="PAPEL KRAFT 90G ROLLO 150 MTS"/>
    <n v="60121124"/>
    <s v="MÍNIMA CUANTÍA"/>
    <n v="3"/>
    <n v="4"/>
    <n v="10"/>
    <n v="2"/>
    <n v="130305"/>
    <s v="UNIDAD"/>
    <s v="NO SOLICITADAS"/>
  </r>
  <r>
    <x v="20"/>
    <s v="02-02-01-003-006"/>
    <s v="02-02-01-003-006-02"/>
    <s v="Materiales y suministros - Otros productos de caucho"/>
    <s v="PAR DE GUANTES DE CAUCHO CALIBRE 25 "/>
    <n v="46181504"/>
    <s v="MÍNIMA CUANTÍA"/>
    <n v="3"/>
    <n v="9"/>
    <n v="10"/>
    <n v="90"/>
    <n v="360000"/>
    <s v="UNIDAD"/>
    <s v="NO SOLICITADAS"/>
  </r>
  <r>
    <x v="20"/>
    <s v="02-02-01-003-008"/>
    <s v="02-02-01-003-008-03"/>
    <s v="Materiales y suministros -Instrumentos Musicales"/>
    <s v="PARCHES DE REPARACION DE 14&quot; IMPORTADOS"/>
    <n v="60131507"/>
    <s v="MÍNIMA CUANTÍA"/>
    <n v="3"/>
    <n v="7"/>
    <n v="10"/>
    <n v="10"/>
    <n v="130000"/>
    <s v="UNIDAD"/>
    <s v="NO SOLICITADAS"/>
  </r>
  <r>
    <x v="20"/>
    <s v="02-02-01-003-008"/>
    <s v="02-02-01-003-008-03"/>
    <s v="Materiales y suministros -Instrumentos Musicales"/>
    <s v="PARCHES DE REPARACION DE 18&quot; IMPORTADOS"/>
    <n v="60131507"/>
    <s v="MÍNIMA CUANTÍA"/>
    <n v="3"/>
    <n v="7"/>
    <n v="10"/>
    <n v="10"/>
    <n v="180000"/>
    <s v="UNIDAD"/>
    <s v="NO SOLICITADAS"/>
  </r>
  <r>
    <x v="20"/>
    <s v="02-02-01-003-008"/>
    <s v="02-02-01-003-008-03"/>
    <s v="Materiales y suministros -Instrumentos Musicales"/>
    <s v="PARES DE BAQUETAS IMPORTADAS"/>
    <n v="60131520"/>
    <s v="MÍNIMA CUANTÍA"/>
    <n v="3"/>
    <n v="7"/>
    <n v="10"/>
    <n v="5"/>
    <n v="30000"/>
    <s v="UNIDAD"/>
    <s v="NO SOLICITADAS"/>
  </r>
  <r>
    <x v="20"/>
    <s v="02-02-02-006-004"/>
    <s v="02-02-02-006-004"/>
    <s v="Adquisición de servicios - Servicios de transporte de pasajeros"/>
    <s v="PASAJES TERRESTRES RUTAS NACIONALES SOLDADOS"/>
    <n v="78111802"/>
    <s v="MÍNIMA CUANTÍA"/>
    <n v="4"/>
    <n v="8"/>
    <n v="10"/>
    <n v="1"/>
    <n v="22131000"/>
    <s v="GLOBAL"/>
    <s v="NO SOLICITADAS"/>
  </r>
  <r>
    <x v="20"/>
    <s v="02-02-02-006-004"/>
    <s v="02-02-02-006-004"/>
    <s v="Adquisición de servicios - Servicios de transporte de pasajeros"/>
    <s v="PASAJES TERRESTRES RUTAS NACIONALES SOLDADOS AMARRE VF-2022"/>
    <n v="78111802"/>
    <s v="MÍNIMA CUANTÍA"/>
    <n v="4"/>
    <n v="8"/>
    <n v="10"/>
    <n v="1"/>
    <n v="3000000"/>
    <s v="GLOBAL"/>
    <s v="NO SOLICITADAS"/>
  </r>
  <r>
    <x v="20"/>
    <s v="02-02-02-006-004"/>
    <s v="02-02-02-006-004"/>
    <s v="Adquisición de servicios - Servicios de transporte de pasajeros"/>
    <s v="PASAJES TERRESTRES RUTAS NACIONALES SOLDADOS VIGENCIAS FUTURAS 2021"/>
    <n v="78111802"/>
    <s v="MÍNIMA CUANTÍA"/>
    <n v="11"/>
    <n v="1"/>
    <n v="10"/>
    <n v="1"/>
    <n v="20000000"/>
    <s v="GLOBAL"/>
    <s v="SI EN TRAMITE"/>
  </r>
  <r>
    <x v="20"/>
    <s v="02-02-01-002-008"/>
    <s v="02-02-01-002-008"/>
    <s v="Materiales y suministros - Dotación (prendas de vestir y calzado)"/>
    <s v="PASAMONTAÑAS PROTECCION SOLAR MÁSCARA COMPLETA "/>
    <n v="46181709"/>
    <s v="MÍNIMA CUANTÍA"/>
    <n v="3"/>
    <n v="9"/>
    <n v="10"/>
    <n v="100"/>
    <n v="4522000"/>
    <s v="UNIDAD"/>
    <s v="NO SOLICITADAS"/>
  </r>
  <r>
    <x v="20"/>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PASTA DETECTORA DE AGUA PARA COMBUSTIBLE (ACPM Y GASOLINA)"/>
    <n v="12181504"/>
    <s v="MÍNIMA CUANTÍA"/>
    <n v="5"/>
    <n v="9"/>
    <n v="10"/>
    <n v="2"/>
    <n v="85998.92"/>
    <s v="UNIDAD"/>
    <s v="NO SOLICITADAS"/>
  </r>
  <r>
    <x v="20"/>
    <s v="02-01-01-004-004"/>
    <s v="02-01-01-004-004-02"/>
    <s v="Activos fijos - Máquinas herramientas y sus partes, piezas y accesorios"/>
    <s v="PASTA INDICADORA TIPO TORQUE SEAL REF MODEL 83314 P/N 484-062"/>
    <n v="20121100"/>
    <s v="MÍNIMA CUANTÍA"/>
    <n v="0"/>
    <n v="0"/>
    <n v="10"/>
    <n v="10"/>
    <n v="249305"/>
    <s v="UNIDAD"/>
    <s v=""/>
  </r>
  <r>
    <x v="20"/>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PASTA PARA MEDIR LOS NIVELES DE COMBUSTIBLE (ACPM Y GASOLINA)"/>
    <n v="12181504"/>
    <s v="MÍNIMA CUANTÍA"/>
    <n v="5"/>
    <n v="9"/>
    <n v="10"/>
    <n v="2"/>
    <n v="85998.92"/>
    <s v="UNIDAD"/>
    <s v="NO SOLICITADAS"/>
  </r>
  <r>
    <x v="20"/>
    <s v="02-02-01-003-005"/>
    <s v="02-02-01-003-005-04"/>
    <s v="Materiales y suministros - Productos químicos n. C. P."/>
    <s v="PEGANTE EN BARRA "/>
    <n v="60105704"/>
    <s v="MÍNIMA CUANTÍA"/>
    <n v="3"/>
    <n v="4"/>
    <n v="10"/>
    <n v="50"/>
    <n v="75148.5"/>
    <s v="UNIDAD"/>
    <s v="NO SOLICITADAS"/>
  </r>
  <r>
    <x v="20"/>
    <s v="02-02-01-003-005"/>
    <s v="02-02-01-003-005-04"/>
    <s v="Materiales y suministros - Productos químicos n. C. P."/>
    <s v="PEGANTE INSTANTANEO"/>
    <n v="23153401"/>
    <s v="SELECCIÓN ABREVIADA MENOR CUANTÍA"/>
    <n v="3"/>
    <n v="8"/>
    <n v="10"/>
    <n v="25"/>
    <n v="2914756.25"/>
    <s v="UNIDAD"/>
    <s v="NO SOLICITADAS"/>
  </r>
  <r>
    <x v="20"/>
    <s v="02-02-01-003-006"/>
    <s v="02-02-01-003-006-02"/>
    <s v="Materiales y suministros - Otros productos de caucho"/>
    <s v="PELOTA DE CAUCHO MACIZO 7,3 CC"/>
    <n v="10111302"/>
    <s v="MÍNIMA CUANTÍA"/>
    <n v="3"/>
    <n v="7"/>
    <n v="10"/>
    <n v="8"/>
    <n v="99999.98"/>
    <s v="UNIDAD"/>
    <s v="NO SOLICITADAS"/>
  </r>
  <r>
    <x v="20"/>
    <s v="02-02-01-003-006"/>
    <s v="02-02-01-003-006-02"/>
    <s v="Materiales y suministros - Otros productos de caucho"/>
    <s v="PELOTA MACIZA CON CORDÓN"/>
    <n v="10111302"/>
    <s v="MÍNIMA CUANTÍA"/>
    <n v="3"/>
    <n v="7"/>
    <n v="10"/>
    <n v="4"/>
    <n v="49999.99"/>
    <s v="UNIDAD"/>
    <s v="NO SOLICITADAS"/>
  </r>
  <r>
    <x v="20"/>
    <s v="02-02-01-003-005"/>
    <s v="02-02-01-003-005-02"/>
    <s v="Materiales y suministros - Productos farmacéuticos"/>
    <s v="PENTAVIT X 60 TABLETAS "/>
    <n v="10111305"/>
    <s v="MÍNIMA CUANTÍA"/>
    <n v="3"/>
    <n v="7"/>
    <n v="10"/>
    <n v="5"/>
    <n v="220000"/>
    <s v="UNIDAD"/>
    <s v="NO SOLICITADAS"/>
  </r>
  <r>
    <x v="20"/>
    <s v="02-02-01-004-001"/>
    <s v="02-02-01-004-001"/>
    <s v="Materiales y suministros - Metales básicos"/>
    <s v="PERFILES Y ACCESORIOS METÁLICOS"/>
    <s v="30102300_x000a_31162300"/>
    <s v="SELECCIÓN ABREVIADA MENOR CUANTÍA"/>
    <n v="3"/>
    <n v="8"/>
    <n v="10"/>
    <n v="1"/>
    <n v="7999999.96"/>
    <s v="GLOBAL"/>
    <s v="NO SOLICITADAS"/>
  </r>
  <r>
    <x v="20"/>
    <s v="02-02-01-002-007"/>
    <s v="02-02-01-002-007"/>
    <s v="Materiales y suministros - Artículos textiles (excepto prendas de vestir)"/>
    <s v="PETOS EN CARNAZA CALIBRE 2.4 MM"/>
    <n v="46181501"/>
    <s v="MÍNIMA CUANTÍA"/>
    <n v="3"/>
    <n v="9"/>
    <n v="10"/>
    <n v="10"/>
    <n v="226100"/>
    <s v="UNIDAD"/>
    <s v="NO SOLICITADAS"/>
  </r>
  <r>
    <x v="20"/>
    <s v="02-01-01-004-004"/>
    <s v="02-01-01-004-004-05"/>
    <s v="Activos fijos - Maquinaria para la elaboración de alimentos, bebidas y tabaco, y sus partes y piezas"/>
    <s v="PICADORA"/>
    <n v="23181603"/>
    <s v="MÍNIMA CUANTÍA"/>
    <n v="3"/>
    <n v="9"/>
    <n v="10"/>
    <n v="1"/>
    <n v="148750"/>
    <s v="UNIDAD"/>
    <s v="NO SOLICITADAS"/>
  </r>
  <r>
    <x v="20"/>
    <s v="02-02-01-004-006"/>
    <s v="02-02-01-004-006-04"/>
    <s v="Materiales y suministros - Acumuladores, pilas y baterías primarias y sus partes y piezas"/>
    <s v="PILAS TRIPLE AAA"/>
    <n v="2611172000"/>
    <s v="MÍNIMA CUANTÍA"/>
    <n v="0"/>
    <n v="0"/>
    <n v="10"/>
    <n v="23"/>
    <n v="80139.360000000001"/>
    <s v="UNIDAD"/>
    <s v=""/>
  </r>
  <r>
    <x v="20"/>
    <s v="02-02-01-003-005"/>
    <s v="02-02-01-003-005-01"/>
    <s v="Materiales y suministros - Pinturas y barnices y productos relacionados; colores para la pintura artística; tintas"/>
    <s v="PINTURA EN AEROSOL GRIS"/>
    <n v="31211500"/>
    <s v="SELECCIÓN ABREVIADA MENOR CUANTÍA"/>
    <n v="3"/>
    <n v="8"/>
    <n v="10"/>
    <n v="8"/>
    <n v="283838.8"/>
    <s v="UNIDAD"/>
    <s v="NO SOLICITADAS"/>
  </r>
  <r>
    <x v="20"/>
    <s v="02-02-01-003-005"/>
    <s v="02-02-01-003-005-01"/>
    <s v="Materiales y suministros - Pinturas y barnices y productos relacionados; colores para la pintura artística; tintas"/>
    <s v="PINTURA VINILO INTERIORES BLANCO ALMENDRA CANECA GRANDE"/>
    <n v="31211501"/>
    <s v="SELECCIÓN ABREVIADA MENOR CUANTÍA"/>
    <n v="3"/>
    <n v="8"/>
    <n v="10"/>
    <n v="8"/>
    <n v="1908436.32"/>
    <s v="CANECA"/>
    <s v="NO SOLICITADAS"/>
  </r>
  <r>
    <x v="20"/>
    <s v="02-02-01-003-005"/>
    <s v="02-02-01-003-005-01"/>
    <s v="Materiales y suministros - Pinturas y barnices y productos relacionados; colores para la pintura artística; tintas"/>
    <s v="PINTURAS Y ADITIVOS"/>
    <n v="31211500"/>
    <s v="SELECCIÓN ABREVIADA MENOR CUANTÍA"/>
    <n v="3"/>
    <n v="8"/>
    <n v="10"/>
    <n v="1"/>
    <n v="34984190.009999998"/>
    <s v="GLOBAL"/>
    <s v="NO SOLICITADAS"/>
  </r>
  <r>
    <x v="20"/>
    <s v="02-02-01-004-008"/>
    <s v="02-02-01-004-008-02"/>
    <s v="Materiales y suministros - Instrumentos y aparatos de medición, verificación, análisis, de navegación y para otros fines (excepto instrumentos ópticos); instrumentos de control de procesos industriales, sus partes, piezas y accesorios"/>
    <s v="PINZA VOLTIAMPERIMETRICA"/>
    <n v="27112105"/>
    <s v="MÍNIMA CUANTÍA"/>
    <n v="4"/>
    <n v="8"/>
    <n v="10"/>
    <n v="2"/>
    <n v="311998.96000000002"/>
    <s v="UNIDAD"/>
    <s v="NO SOLICITADAS"/>
  </r>
  <r>
    <x v="20"/>
    <s v="02-02-01-003-006"/>
    <s v="02-02-01-003-006-09"/>
    <s v="Materiales y suministros - Otros productos plásticos"/>
    <s v="PITO TIPO FOX 40"/>
    <n v="60131105"/>
    <s v="MÍNIMA CUANTÍA"/>
    <n v="3"/>
    <n v="9"/>
    <n v="10"/>
    <n v="10"/>
    <n v="80003.7"/>
    <s v="UNIDAD"/>
    <s v="NO SOLICITADAS"/>
  </r>
  <r>
    <x v="20"/>
    <s v="02-01-01-004-004"/>
    <s v="02-01-01-004-004-08"/>
    <s v="Activos fijos - Aparatos de uso doméstico y sus partes y piezas"/>
    <s v="PLANCHA INDUSTRIAL PARA ESTUFA"/>
    <n v="48101535"/>
    <s v="MÍNIMA CUANTÍA"/>
    <n v="6"/>
    <n v="4"/>
    <n v="10"/>
    <n v="1"/>
    <n v="355000"/>
    <s v="UNIDAD"/>
    <s v="NO SOLICITADAS"/>
  </r>
  <r>
    <x v="20"/>
    <s v="02-01-01-004-004"/>
    <s v="02-01-01-004-004-09"/>
    <s v="Activos fijos - Otra maquinaria para usos especiales y sus partes y piezas"/>
    <s v="LICUADORA"/>
    <n v="48101535"/>
    <s v="MÍNIMA CUANTÍA"/>
    <n v="6"/>
    <n v="4"/>
    <n v="10"/>
    <n v="1"/>
    <n v="870000"/>
    <s v="UNIDAD"/>
    <s v="NO SOLICITADAS"/>
  </r>
  <r>
    <x v="20"/>
    <s v="02-02-01-003-006"/>
    <s v="02-02-01-003-006-03"/>
    <s v="Materiales y suministros - Semimanufacturas de plástico"/>
    <s v="PLÁSTICOS, TUBERÍAS Y ACCESORIOS EN PVC "/>
    <s v="13101900_x000a_40171500_x000a_40183000_x000a_40183100"/>
    <s v="SELECCIÓN ABREVIADA MENOR CUANTÍA"/>
    <n v="3"/>
    <n v="8"/>
    <n v="10"/>
    <n v="1"/>
    <n v="24996345.080000002"/>
    <s v="GLOBAL"/>
    <s v="NO SOLICITADAS"/>
  </r>
  <r>
    <x v="20"/>
    <s v="02-02-01-003-005"/>
    <s v="02-02-01-003-005-02"/>
    <s v="Materiales y suministros - Productos farmacéuticos"/>
    <s v="POMADA ALFA 350  gramos"/>
    <n v="10111305"/>
    <s v="MÍNIMA CUANTÍA"/>
    <n v="3"/>
    <n v="7"/>
    <n v="10"/>
    <n v="3"/>
    <n v="141000"/>
    <s v="UNIDAD"/>
    <s v="NO SOLICITADAS"/>
  </r>
  <r>
    <x v="20"/>
    <s v="02-02-01-003-008"/>
    <s v="02-02-01-003-008-09"/>
    <s v="Materiales y suministros - Otros artículos manufacturados n. C. P."/>
    <s v="PORTA COMIDAS TERMICOS "/>
    <n v="24121807"/>
    <s v="MÍNIMA CUANTÍA"/>
    <n v="6"/>
    <n v="4"/>
    <n v="10"/>
    <n v="300"/>
    <n v="6300000"/>
    <s v="UNIDAD"/>
    <s v="NO SOLICITADAS"/>
  </r>
  <r>
    <x v="20"/>
    <s v="02-02-01-003-006"/>
    <s v="02-02-01-003-006-09"/>
    <s v="Materiales y suministros - Otros productos plásticos"/>
    <s v="PORTACARNET EN PLASTICO VERTICAL TRANSPARENTE CON GANCHO"/>
    <n v="44111518"/>
    <s v="MÍNIMA CUANTÍA"/>
    <n v="3"/>
    <n v="4"/>
    <n v="10"/>
    <n v="150"/>
    <n v="78183"/>
    <s v="UNIDAD"/>
    <s v="NO SOLICITADAS"/>
  </r>
  <r>
    <x v="20"/>
    <s v="02-02-02-009-003"/>
    <s v="02-02-02-009-003-01"/>
    <s v="Adquisición de servicios - Servicios de salud humana"/>
    <s v="PRACTICA DE EXAMENES MEDICOS PERSONAL MILITAR Y CIVIL "/>
    <n v="85122201"/>
    <s v="MÍNIMA CUANTÍA"/>
    <n v="1"/>
    <n v="8"/>
    <n v="10"/>
    <n v="1"/>
    <n v="9000100"/>
    <s v="GLOBAL"/>
    <s v="NO SOLICITADAS"/>
  </r>
  <r>
    <x v="20"/>
    <s v="02-02-02-008-005"/>
    <s v="02-02-02-008-005-01"/>
    <s v="Adquisición de servicios - Servicios de empleo"/>
    <s v="PRESTACION DE SERVICIOS  AUXILIAR DE COCINA"/>
    <n v="80111600"/>
    <s v="CONTRATACIÓN DIRECTA"/>
    <n v="1"/>
    <n v="11"/>
    <n v="16"/>
    <n v="1"/>
    <n v="53123277.75"/>
    <s v="GLOBAL"/>
    <s v="NO SOLICITADAS"/>
  </r>
  <r>
    <x v="20"/>
    <s v="02-02-02-008-005"/>
    <s v="02-02-02-008-005-01"/>
    <s v="Adquisición de servicios - Servicios de empleo"/>
    <s v="PRESTACIÓN DE SERVICIOS ASISTENCIAL EN EL DEPARTAMENTO DE CONTRATOS CACOM-6"/>
    <n v="93151501"/>
    <s v="CONTRATACIÓN DIRECTA"/>
    <n v="1"/>
    <n v="11"/>
    <n v="10"/>
    <n v="1"/>
    <n v="20400000"/>
    <s v="GLOBAL"/>
    <s v="NO SOLICITADAS"/>
  </r>
  <r>
    <x v="20"/>
    <s v="02-02-02-008-005"/>
    <s v="02-02-02-008-005-01"/>
    <s v="Adquisición de servicios - Servicios de empleo"/>
    <s v="PRESTACION DE SERVICIOS AUXILIAR DE COCINA AMARRE VF 2022"/>
    <n v="80111600"/>
    <s v="MÍNIMA CUANTÍA"/>
    <n v="1"/>
    <n v="11"/>
    <n v="10"/>
    <n v="1"/>
    <n v="3698303.8600000003"/>
    <s v="GLOBAL"/>
    <s v="NO SOLICITADAS"/>
  </r>
  <r>
    <x v="20"/>
    <s v="02-02-02-008-005"/>
    <s v="02-02-02-008-005-01"/>
    <s v="Adquisición de servicios - Servicios de empleo"/>
    <s v="PRESTACION DE SERVICIOS MECANICO"/>
    <n v="80111600"/>
    <s v="CONTRATACIÓN DIRECTA"/>
    <n v="1"/>
    <n v="11"/>
    <n v="10"/>
    <n v="1"/>
    <n v="21505990.920000002"/>
    <s v="GLOBAL"/>
    <s v="NO SOLICITADAS"/>
  </r>
  <r>
    <x v="20"/>
    <s v="02-02-02-008-005"/>
    <s v="02-02-02-008-005-01"/>
    <s v="Adquisición de servicios - Servicios de empleo"/>
    <s v="PRESTACION DE SERVICIOS PANADERO"/>
    <n v="80111600"/>
    <s v="CONTRATACIÓN DIRECTA"/>
    <n v="1"/>
    <n v="11"/>
    <n v="16"/>
    <n v="1"/>
    <n v="21190908.989999998"/>
    <s v="GLOBAL"/>
    <s v="NO SOLICITADAS"/>
  </r>
  <r>
    <x v="20"/>
    <s v="02-02-02-008-005"/>
    <s v="02-02-02-008-005-01"/>
    <s v="Adquisición de servicios - Servicios de empleo"/>
    <s v="PRESTACIÓN DE SERVICIOS TECNICO EN EL  DEPARTAMENTO DE CONTRATOS CACOM-6"/>
    <n v="93151501"/>
    <s v="CONTRATACIÓN DIRECTA"/>
    <n v="1"/>
    <n v="11"/>
    <n v="10"/>
    <n v="1"/>
    <n v="50000000"/>
    <s v="GLOBAL"/>
    <s v="NO SOLICITADAS"/>
  </r>
  <r>
    <x v="20"/>
    <s v="02-02-01-003-007"/>
    <s v="02-02-01-003-007-09"/>
    <s v="Materiales y suministros - Otros productos minerales no metálicos n. C. P."/>
    <s v="PRODUCTOS PARA LIJADO Y ABRASIVOS "/>
    <n v="11101500"/>
    <s v="SELECCIÓN ABREVIADA MENOR CUANTÍA"/>
    <n v="3"/>
    <n v="8"/>
    <n v="10"/>
    <n v="1"/>
    <n v="999896.31"/>
    <s v="GLOBAL"/>
    <s v="SI APROBADAS"/>
  </r>
  <r>
    <x v="20"/>
    <s v="02-01-01-004-004"/>
    <s v="02-01-01-004-004-02"/>
    <s v="Activos fijos - Máquinas herramientas y sus partes, piezas y accesorios"/>
    <s v="PULIDORA DE 7&quot;"/>
    <n v="27112702"/>
    <s v="MÍNIMA CUANTÍA"/>
    <n v="4"/>
    <n v="8"/>
    <n v="10"/>
    <n v="1"/>
    <n v="2332934.31"/>
    <s v="UNIDAD"/>
    <s v="NO SOLICITADAS"/>
  </r>
  <r>
    <x v="20"/>
    <s v="02-02-01-004-004"/>
    <s v="02-02-01-004-004-02"/>
    <s v="Materiales y suministros - Máquinas herramientas y sus partes, piezas y accesorios"/>
    <s v="PULIDORA INDUTRIAL DE 7 PULGADAS"/>
    <n v="22101619"/>
    <s v="MÍNIMA CUANTÍA"/>
    <n v="4"/>
    <n v="8"/>
    <n v="10"/>
    <n v="1"/>
    <n v="1147998.95"/>
    <s v="UNIDAD"/>
    <s v="NO SOLICITADAS"/>
  </r>
  <r>
    <x v="20"/>
    <s v="02-02-01-003-006"/>
    <s v="02-02-01-003-006-04"/>
    <s v="Materiales y suministros - Productos de empaque y envasado, de plástico"/>
    <s v="RASTRILLO DE JARDIN,  METALICO, CON CABO EN MADERA DE 1.20 CM, MINIMO 20 DIENTES"/>
    <n v="27112003"/>
    <s v="MÍNIMA CUANTÍA"/>
    <n v="3"/>
    <n v="9"/>
    <n v="10"/>
    <n v="120"/>
    <n v="1079996.3999999999"/>
    <s v="UNIDAD"/>
    <s v="NO SOLICITADAS"/>
  </r>
  <r>
    <x v="20"/>
    <s v="02-02-01-003-008"/>
    <s v="02-02-01-003-008-09"/>
    <s v="Materiales y suministros - Otros artículos manufacturados n. C. P."/>
    <s v="RECOGEDOR DE BASURA PLÁSTICO CON CABO EN MADERA "/>
    <n v="47131611"/>
    <s v="MÍNIMA CUANTÍA"/>
    <n v="3"/>
    <n v="9"/>
    <n v="10"/>
    <n v="90"/>
    <n v="314981.09999999998"/>
    <s v="UNIDAD"/>
    <s v="NO SOLICITADAS"/>
  </r>
  <r>
    <x v="20"/>
    <s v="02-01-01-003-008"/>
    <s v="02-01-01-003-008-03"/>
    <s v="Activos fijos - Instrumentos musicales"/>
    <s v="REDOBLANTES DE 14&quot;"/>
    <n v="60131405"/>
    <s v="MÍNIMA CUANTÍA"/>
    <n v="3"/>
    <n v="7"/>
    <n v="10"/>
    <n v="3"/>
    <n v="465000"/>
    <s v="UNIDAD"/>
    <s v="NO SOLICITADAS"/>
  </r>
  <r>
    <x v="20"/>
    <s v="02-02-01-004-003"/>
    <s v="02-02-01-004-003-03"/>
    <s v="Materiales y suministros - Cojinetes, engranajes, ruedas de fricción y elementos de transmisión y sus partes y piezas"/>
    <s v="REDUCTORES DE VELOCIDAD"/>
    <n v="46161509"/>
    <s v="SELECCIÓN ABREVIADA MENOR CUANTÍA"/>
    <n v="3"/>
    <n v="8"/>
    <n v="10"/>
    <n v="2"/>
    <n v="275658.74"/>
    <s v="UNIDAD"/>
    <s v="NO SOLICITADAS"/>
  </r>
  <r>
    <x v="20"/>
    <s v="02-02-01-004-006"/>
    <s v="02-02-01-004-006-05"/>
    <s v="Materiales y suministros - Lámparas eléctricas de incandescencia o descarga; lámparas de arco, equipo para alumbrado eléctrico; sus partes y piezas"/>
    <s v="REFLECTORES 100 W RESISTENTE AGUA Y SOL"/>
    <n v="39111611"/>
    <s v="MÍNIMA CUANTÍA"/>
    <n v="3"/>
    <n v="9"/>
    <n v="10"/>
    <n v="7"/>
    <n v="916300"/>
    <s v="UNIDAD"/>
    <s v="NO SOLICITADAS"/>
  </r>
  <r>
    <x v="20"/>
    <s v="02-02-01-004-006"/>
    <s v="02-02-01-004-006-05"/>
    <s v="Materiales y suministros - Lámparas eléctricas de incandescencia o descarga; lámparas de arco, equipo para alumbrado eléctrico; sus partes y piezas"/>
    <s v="REFLECTORES LED 400W PARA EXTERIOR"/>
    <n v="39111611"/>
    <s v="MÍNIMA CUANTÍA"/>
    <n v="3"/>
    <n v="9"/>
    <n v="10"/>
    <n v="16"/>
    <n v="6283200"/>
    <s v="UNIDAD"/>
    <s v="NO SOLICITADAS"/>
  </r>
  <r>
    <x v="20"/>
    <s v="02-02-01-004-006"/>
    <s v="02-02-01-004-006-02"/>
    <s v="Materiales y suministros - Aparatos de control eléctrico y distribución de electricidad y sus partes y piezas"/>
    <s v="REGULADOR DE VOLTAJE"/>
    <n v="39121635"/>
    <s v="MÍNIMA CUANTÍA"/>
    <n v="3"/>
    <n v="9"/>
    <n v="10"/>
    <n v="2"/>
    <n v="480000.78"/>
    <s v="UNIDAD"/>
    <s v="NO SOLICITADAS"/>
  </r>
  <r>
    <x v="20"/>
    <s v="02-02-01-004-006"/>
    <s v="02-02-01-004-006-02"/>
    <s v="Materiales y suministros - Aparatos de control eléctrico y distribución de electricidad y sus partes y piezas"/>
    <s v="REGULADORES DE VOLTAJE O SUPRESORES DE PICOS "/>
    <n v="39121009"/>
    <s v="MÍNIMA CUANTÍA"/>
    <n v="3"/>
    <n v="9"/>
    <n v="10"/>
    <n v="58"/>
    <n v="2900013.34"/>
    <s v="UNIDAD"/>
    <s v="NO SOLICITADAS"/>
  </r>
  <r>
    <x v="20"/>
    <s v="02-02-01-004-009"/>
    <s v="02-02-01-004-009-01"/>
    <s v="Materiales y suministros - Vehículos automotores, remolques y semirremolques; y sus partes, piezas y accesorios"/>
    <s v="REPUESTOS PARA VEHICULOS AUTOMOTORES"/>
    <n v="25174800"/>
    <s v="MÍNIMA CUANTÍA"/>
    <n v="5"/>
    <n v="7"/>
    <n v="10"/>
    <n v="1"/>
    <n v="29999900"/>
    <s v="GLOBAL"/>
    <s v="NO SOLICITADAS"/>
  </r>
  <r>
    <x v="20"/>
    <s v="02-02-01-003-008"/>
    <s v="02-02-01-003-008-09"/>
    <s v="Materiales y suministros - Otros artículos manufacturados n. C. P."/>
    <s v="RESALTADOR DESECHABLE SURTIDO X 12"/>
    <n v="44121716"/>
    <s v="MÍNIMA CUANTÍA"/>
    <n v="3"/>
    <n v="4"/>
    <n v="10"/>
    <n v="30"/>
    <n v="355286.4"/>
    <s v="UNIDAD"/>
    <s v="NO SOLICITADAS"/>
  </r>
  <r>
    <x v="20"/>
    <s v="02-02-01-003-002"/>
    <s v="02-02-01-003-002-01"/>
    <s v="Materiales y suministros - Pasta de papel, papel y cartón"/>
    <s v="RESMA PAPEL BOND 75G CARTA X10RESMAS"/>
    <n v="14111506"/>
    <s v="MÍNIMA CUANTÍA"/>
    <n v="3"/>
    <n v="4"/>
    <n v="10"/>
    <n v="30"/>
    <n v="3257625"/>
    <s v="UNIDAD"/>
    <s v="NO SOLICITADAS"/>
  </r>
  <r>
    <x v="20"/>
    <s v="02-02-01-003-002"/>
    <s v="02-02-01-003-002-01"/>
    <s v="Materiales y suministros - Pasta de papel, papel y cartón"/>
    <s v="RESMA PAPEL BOND 75G OFICIOX10RESMAS"/>
    <n v="14111506"/>
    <s v="MÍNIMA CUANTÍA"/>
    <n v="3"/>
    <n v="4"/>
    <n v="10"/>
    <n v="15"/>
    <n v="1851937.5"/>
    <s v="UNIDAD"/>
    <s v="NO SOLICITADAS"/>
  </r>
  <r>
    <x v="20"/>
    <s v="02-02-01-003-006"/>
    <s v="02-02-01-003-006-09"/>
    <s v="Materiales y suministros - Otros productos plásticos"/>
    <s v="RESPIRADOR 8210 PARA PARTICULAS N95"/>
    <n v="46182002"/>
    <s v="MÍNIMA CUANTÍA"/>
    <n v="3"/>
    <n v="9"/>
    <n v="10"/>
    <n v="4"/>
    <n v="68000"/>
    <s v="UNIDAD"/>
    <s v="NO SOLICITADAS"/>
  </r>
  <r>
    <x v="20"/>
    <s v="02-02-01-003-008"/>
    <s v="02-02-01-003-008-09"/>
    <s v="Materiales y suministros - Otros artículos manufacturados n. C. P."/>
    <s v="RODILLO DE FELPA PROFESIONAL DE 9&quot; PARA PINTAR MUROS"/>
    <n v="31211906"/>
    <s v="SELECCIÓN ABREVIADA MENOR CUANTÍA"/>
    <n v="3"/>
    <n v="8"/>
    <n v="10"/>
    <n v="5"/>
    <n v="51092.65"/>
    <s v="UNIDAD"/>
    <s v="NO SOLICITADAS"/>
  </r>
  <r>
    <x v="20"/>
    <s v="02-02-01-003-005"/>
    <s v="02-02-01-003-005-02"/>
    <s v="Materiales y suministros - Productos farmacéuticos"/>
    <s v="ROLLO DE GASA HOSPITALARIA TEJIDA POR 100 YARDAS"/>
    <n v="42311511"/>
    <s v="MÍNIMA CUANTÍA"/>
    <n v="3"/>
    <n v="7"/>
    <n v="10"/>
    <n v="1"/>
    <n v="73000"/>
    <s v="UNIDAD"/>
    <s v="NO SOLICITADAS"/>
  </r>
  <r>
    <x v="20"/>
    <s v="02-02-01-003-002"/>
    <s v="02-02-01-003-002-01"/>
    <s v="Materiales y suministros - Pasta de papel, papel y cartón"/>
    <s v="ROLLO TÉRMICO PARA IMPRESORA ESPECIFICACIONES: 80 MM X60M. 55 GR  PARA IMPRESORA TMT20II"/>
    <n v="14111506"/>
    <s v="MÍNIMA CUANTÍA"/>
    <n v="3"/>
    <n v="4"/>
    <n v="10"/>
    <n v="100"/>
    <n v="398650"/>
    <s v="UNIDAD"/>
    <s v="NO SOLICITADAS"/>
  </r>
  <r>
    <x v="20"/>
    <s v="02-02-01-004-004"/>
    <s v="02-02-01-004-004-02"/>
    <s v="Materiales y suministros - Máquinas herramientas y sus partes, piezas y accesorios"/>
    <s v="ROTO MARTILLO SDS PLUS COMBINADO EN L"/>
    <n v="23101502"/>
    <s v="MÍNIMA CUANTÍA"/>
    <n v="4"/>
    <n v="8"/>
    <n v="10"/>
    <n v="1"/>
    <n v="1341999.8899999999"/>
    <s v="UNIDAD"/>
    <s v="NO SOLICITADAS"/>
  </r>
  <r>
    <x v="20"/>
    <s v="02-02-01-003-008"/>
    <s v="02-02-01-003-008-09"/>
    <s v="Materiales y suministros - Otros artículos manufacturados n. C. P."/>
    <s v="SABRA  MULTIUSOS PARA OLLAS Y VAJILLA, PAQUETE POR 10 UNDS COCINA"/>
    <n v="47121803"/>
    <s v="MÍNIMA CUANTÍA"/>
    <n v="3"/>
    <n v="9"/>
    <n v="10"/>
    <n v="55"/>
    <n v="192488.45"/>
    <s v="UNIDAD"/>
    <s v="NO SOLICITADAS"/>
  </r>
  <r>
    <x v="20"/>
    <s v="02-02-01-004-005"/>
    <s v="02-02-01-004-005-01"/>
    <s v="Materiales y suministros - Máquinas para oficina y contabilidad, y sus partes y accesorios"/>
    <s v="SACAGANCHOS PARA GRAPA"/>
    <n v="44121613"/>
    <s v="MÍNIMA CUANTÍA"/>
    <n v="3"/>
    <n v="4"/>
    <n v="10"/>
    <n v="20"/>
    <n v="25299.4"/>
    <s v="UNIDAD"/>
    <s v="NO SOLICITADAS"/>
  </r>
  <r>
    <x v="20"/>
    <s v="02-01-01-004-003"/>
    <s v="02-01-01-004-003-09"/>
    <s v="Activos fijos - Otras máquinas para usos generales y sus partes y piezas"/>
    <s v="SECADORA"/>
    <n v="47111501"/>
    <s v="SELECCIÓN ABREVIADA MENOR CUANTÍA"/>
    <n v="5"/>
    <n v="4"/>
    <n v="10"/>
    <n v="1"/>
    <n v="4199750"/>
    <s v="UNIDAD"/>
    <s v="NO SOLICITADAS"/>
  </r>
  <r>
    <x v="20"/>
    <s v="02-01-01-004-003"/>
    <s v="02-01-01-004-003-09"/>
    <s v="Activos fijos - Otras máquinas para usos generales y sus partes y piezas"/>
    <s v="AIRES ACONDICIONADOS 60,000 BTU"/>
    <n v="40101701"/>
    <s v="MÍNIMA CUANTÍA"/>
    <n v="9"/>
    <n v="2"/>
    <n v="10"/>
    <n v="2"/>
    <n v="18761384"/>
    <s v="GLOBAL"/>
    <s v="NO SOLICITADAS"/>
  </r>
  <r>
    <x v="20"/>
    <s v="02-01-01-004-003"/>
    <s v="02-01-01-004-003-09"/>
    <s v="Activos fijos - Otras máquinas para usos generales y sus partes y piezas"/>
    <s v="AIRE ACONDICIONADO 24,000 BTU"/>
    <n v="40101701"/>
    <s v="MÍNIMA CUANTÍA"/>
    <n v="9"/>
    <n v="2"/>
    <n v="10"/>
    <n v="1"/>
    <n v="3606638"/>
    <s v="GLOBAL"/>
    <s v="NO SOLICITADAS"/>
  </r>
  <r>
    <x v="20"/>
    <s v="02-02-01-003-006"/>
    <s v="02-02-01-003-006-09"/>
    <s v="Materiales y suministros - Otros productos plásticos"/>
    <s v="SELLOS DE SEGURIDAD PLASTICO 20 cm X 2,2mm Azul "/>
    <n v="31151900"/>
    <s v="SELECCIÓN ABREVIADA MENOR CUANTÍA"/>
    <n v="3"/>
    <n v="8"/>
    <n v="10"/>
    <n v="1000"/>
    <n v="398650"/>
    <s v="UNIDAD"/>
    <s v="NO SOLICITADAS"/>
  </r>
  <r>
    <x v="20"/>
    <s v="02-02-02-008-005"/>
    <s v="02-02-02-008-005-03"/>
    <s v="Adquisición de servicios - Servicios de limpieza"/>
    <s v="SERVICIO DE ASEO A LA UNIDAD"/>
    <n v="76111500"/>
    <s v="SELECCIÓN ABREVIADA MENOR CUANTÍA"/>
    <n v="1"/>
    <n v="11"/>
    <n v="10"/>
    <n v="1"/>
    <n v="68679744"/>
    <s v="GLOBAL"/>
    <s v="NO SOLICITADAS"/>
  </r>
  <r>
    <x v="20"/>
    <s v="02-02-02-008-005"/>
    <s v="02-02-02-008-005-03"/>
    <s v="Adquisición de servicios - Servicios de limpieza"/>
    <s v="SERVICIO DE ASEO A LA UNIDAD AMARRE VF 2022 "/>
    <n v="76111500"/>
    <s v="MÍNIMA CUANTÍA"/>
    <n v="1"/>
    <n v="11"/>
    <n v="10"/>
    <n v="1"/>
    <n v="6059385"/>
    <s v="GLOBAL"/>
    <s v="NO SOLICITADAS"/>
  </r>
  <r>
    <x v="20"/>
    <s v="02-02-02-008-005"/>
    <s v="02-02-02-008-005-03"/>
    <s v="Adquisición de servicios - Servicios de limpieza"/>
    <s v="SERVICIO DE ASEO A LA UNIDAD VIGENCIAS FUTURAS 2021"/>
    <n v="76111500"/>
    <s v="MÍNIMA CUANTÍA"/>
    <n v="11"/>
    <n v="1"/>
    <n v="10"/>
    <n v="1"/>
    <n v="25713381"/>
    <s v="GLOBAL"/>
    <s v="SI EN TRAMITE"/>
  </r>
  <r>
    <x v="20"/>
    <s v="02-02-02-008-005"/>
    <s v="02-02-02-008-005-03"/>
    <s v="Adquisición de servicios - Servicios de limpieza"/>
    <s v="SERVICIO DE ASEO HOSPITALARIO"/>
    <n v="76111501"/>
    <s v="SELECCIÓN ABREVIADA MENOR CUANTÍA"/>
    <n v="1"/>
    <n v="11"/>
    <n v="10"/>
    <n v="1"/>
    <n v="28324128"/>
    <s v="GLOBAL"/>
    <s v="NO SOLICITADAS"/>
  </r>
  <r>
    <x v="20"/>
    <s v="02-02-02-008-005"/>
    <s v="02-02-02-008-005-03"/>
    <s v="Adquisición de servicios - Servicios de limpieza"/>
    <s v="SERVICIO DE ASEO HOSPITALARIO AMARRE VF 2022"/>
    <n v="76111501"/>
    <s v="MÍNIMA CUANTÍA"/>
    <n v="1"/>
    <n v="11"/>
    <n v="10"/>
    <n v="1"/>
    <n v="2452102"/>
    <s v="GLOBAL"/>
    <s v="NO SOLICITADAS"/>
  </r>
  <r>
    <x v="20"/>
    <s v="02-02-02-008-005"/>
    <s v="02-02-02-008-005-03"/>
    <s v="Adquisición de servicios - Servicios de limpieza"/>
    <s v="SERVICIO DE ASEO HOSPITALARIO VIGENCIAS FUTURAS 2021"/>
    <n v="76111501"/>
    <s v="MÍNIMA CUANTÍA"/>
    <n v="11"/>
    <n v="1"/>
    <n v="10"/>
    <n v="1"/>
    <n v="11236502"/>
    <s v="GLOBAL"/>
    <s v="SI EN TRAMITE"/>
  </r>
  <r>
    <x v="20"/>
    <s v="02-02-02-008-005"/>
    <s v="02-02-02-008-005-09-6"/>
    <s v="Adquisición de servicios - Servicios de organización y asistencia de convenciones y ferias"/>
    <s v="SERVICIO LOGISTICO PARA EL DESARROLLO DE ACTOS INSTITUCIONALES Y SOLEMNES PARA EL CACOM-6"/>
    <n v="90151802"/>
    <s v="MÍNIMA CUANTÍA"/>
    <n v="4"/>
    <n v="11"/>
    <n v="16"/>
    <n v="1"/>
    <n v="20000000"/>
    <s v="GLOBAL"/>
    <s v="NO SOLICITADAS"/>
  </r>
  <r>
    <x v="20"/>
    <s v="02-02-02-008-005"/>
    <s v="02-02-02-008-005-03"/>
    <s v="Adquisición de servicios - Servicios de limpieza"/>
    <s v="SERVICIO DE FUMIGACION AMARRE VF 2022"/>
    <n v="72102103"/>
    <s v="MÍNIMA CUANTÍA"/>
    <n v="11"/>
    <n v="1"/>
    <n v="10"/>
    <n v="1"/>
    <n v="1705667.46"/>
    <s v="GLOBAL"/>
    <s v="SI EN TRAMITE"/>
  </r>
  <r>
    <x v="20"/>
    <s v="02-02-02-008-005"/>
    <s v="02-02-02-008-005-03"/>
    <s v="Adquisición de servicios - Servicios de limpieza"/>
    <s v="SERVICIO DE FUMIGACIÓN VIGENCIAS FUTURAS 2021"/>
    <n v="72102103"/>
    <s v="MÍNIMA CUANTÍA"/>
    <n v="11"/>
    <n v="1"/>
    <n v="10"/>
    <n v="1"/>
    <n v="14137200"/>
    <s v="GLOBAL"/>
    <s v="SI EN TRAMITE"/>
  </r>
  <r>
    <x v="20"/>
    <s v="02-02-02-008-007"/>
    <s v="02-02-02-008-007-01-1"/>
    <s v="Adquisición de servicios - Servicios de mantenimiento y reparación de productos metálicos elaborados, excepto maquinaria y equipo"/>
    <s v="SERVICIO DE MANTENIMIENTO Y RECARGA DE EXTINTORES UNIDAD"/>
    <n v="72101509"/>
    <s v="MÍNIMA CUANTÍA"/>
    <n v="3"/>
    <n v="9"/>
    <n v="10"/>
    <n v="1"/>
    <n v="7232463"/>
    <s v="GLOBAL"/>
    <s v="NO SOLICITADAS"/>
  </r>
  <r>
    <x v="20"/>
    <s v="02-02-02-008-004"/>
    <s v="02-02-02-008-004-01"/>
    <s v="Adquisición de servicios - Servicios de telefonía y otras telecomunicaciones"/>
    <s v="SERVICIO DE TELEFONIA "/>
    <n v="81161707"/>
    <s v="CONTRATACIÓN DIRECTA"/>
    <n v="1"/>
    <n v="11"/>
    <n v="10"/>
    <n v="1"/>
    <n v="1176910"/>
    <s v="GLOBAL"/>
    <s v="NO SOLICITADAS"/>
  </r>
  <r>
    <x v="20"/>
    <s v="02-02-02-006-004"/>
    <s v="02-02-02-006-004"/>
    <s v="Adquisición de servicios - Servicios de transporte de pasajeros"/>
    <s v="SERVICIO DE TRANSPORTE TERRESTRE DE PERSONAL CATAM"/>
    <n v="78111802"/>
    <s v="MÍNIMA CUANTÍA"/>
    <n v="9"/>
    <n v="11"/>
    <n v="10"/>
    <n v="1"/>
    <n v="10250000"/>
    <s v="GLOBAL"/>
    <s v="NO SOLICITADAS"/>
  </r>
  <r>
    <x v="20"/>
    <s v="02-02-02-006-004"/>
    <s v="02-02-02-006-004"/>
    <s v="Adquisición de servicios - Servicios de transporte de pasajeros"/>
    <s v="SERVICIO DE TRANSPORTE TERRESTRE DE PERSONAL CATAM AMARRE VF 2022"/>
    <n v="78111802"/>
    <s v="MÍNIMA CUANTÍA"/>
    <n v="1"/>
    <n v="11"/>
    <n v="10"/>
    <n v="1"/>
    <n v="3800000"/>
    <s v="GLOBAL"/>
    <s v="SI EN TRAMITE"/>
  </r>
  <r>
    <x v="20"/>
    <s v="02-02-02-006-005"/>
    <s v="02-02-02-006-005-02"/>
    <s v="Adquisición de servicios - Servicios de transporte de carga por vía acuática"/>
    <s v="SERVICIO DE TRANSPORTE  FLUVIAL"/>
    <n v="78101900"/>
    <s v="MÍNIMA CUANTÍA"/>
    <n v="1"/>
    <n v="11"/>
    <n v="10"/>
    <n v="1"/>
    <n v="34991985"/>
    <s v="GLOBAL"/>
    <s v="NO SOLICITADAS"/>
  </r>
  <r>
    <x v="20"/>
    <s v="02-02-02-006-005"/>
    <s v="02-02-02-006-005-02"/>
    <s v="Adquisición de servicios - Servicios de transporte de carga por vía acuática"/>
    <s v="SERVICIO DE TRANSPORTE TERRESTRE FLUVIAL DE COMBUSTIBLE  AMARRE V.F 2022 "/>
    <n v="78101900"/>
    <s v="SELECCIÓN ABREVIADA MENOR CUANTÍA"/>
    <n v="1"/>
    <n v="11"/>
    <n v="10"/>
    <n v="1"/>
    <n v="17500000"/>
    <s v="GLOBAL"/>
    <s v="NO SOLICITADAS"/>
  </r>
  <r>
    <x v="20"/>
    <s v="02-02-02-006-005"/>
    <s v="02-02-02-006-005-02"/>
    <s v="Adquisición de servicios - Servicios de transporte de carga por vía acuática"/>
    <s v="SERVICIO DE TRANSPORTE TERRESTRE FLUVIAL DE COMBUSTIBLE RADAR VIGENCIAS FUTURAS 2021"/>
    <n v="78101900"/>
    <s v="MÍNIMA CUANTÍA"/>
    <n v="11"/>
    <n v="9"/>
    <n v="10"/>
    <n v="1"/>
    <n v="33200000"/>
    <s v="GLOBAL"/>
    <s v="SI EN TRAMITE"/>
  </r>
  <r>
    <x v="20"/>
    <s v="02-02-02-006-005"/>
    <s v="02-02-02-006-005-02"/>
    <s v="Adquisición de servicios - Servicios de transporte de carga por vía acuática"/>
    <s v="SERVICIO DE TRANSPORTE TERRESTRE FLUVIAL DE COMBUSTIBLE VIGENCIAS FUTURAS 2021"/>
    <s v="15101506"/>
    <s v="MÍNIMA CUANTÍA"/>
    <n v="11"/>
    <n v="9"/>
    <n v="10"/>
    <n v="1"/>
    <n v="38497350"/>
    <s v="GLOBAL"/>
    <s v="SI EN TRAMITE"/>
  </r>
  <r>
    <x v="20"/>
    <s v="02-02-02-006-004"/>
    <s v="02-02-02-006-004"/>
    <s v="Adquisición de servicios - Servicios de transporte de pasajeros"/>
    <s v="SERVICIO DE TRANSPORTE TERRESTRE PERSONAL EN CATAM VIGENCIAS FUTURAS 2021 "/>
    <n v="78111802"/>
    <s v="MÍNIMA CUANTÍA"/>
    <n v="9"/>
    <n v="11"/>
    <n v="10"/>
    <n v="1"/>
    <n v="23250000"/>
    <s v="GLOBAL"/>
    <s v="SI EN TRAMITE"/>
  </r>
  <r>
    <x v="20"/>
    <s v="02-02-01-003-005"/>
    <s v="02-02-01-003-005-03"/>
    <s v="Materiales y suministros - Jabón, preparados para limpieza, perfumes y preparados de tocador"/>
    <s v="SHAMPOO AERONAUTICO PRESENTACIÓN 55 GL"/>
    <n v="47131817"/>
    <s v="MÍNIMA CUANTÍA"/>
    <n v="0"/>
    <n v="0"/>
    <n v="10"/>
    <n v="2"/>
    <n v="7735000"/>
    <s v="GALON"/>
    <s v=""/>
  </r>
  <r>
    <x v="20"/>
    <s v="02-02-01-003-005"/>
    <s v="02-02-01-003-005-03"/>
    <s v="Materiales y suministros - Jabón, preparados para limpieza, perfumes y preparados de tocador"/>
    <s v="SHAMPOO PARA CANINOS"/>
    <n v="10111302"/>
    <s v="MÍNIMA CUANTÍA"/>
    <n v="3"/>
    <n v="7"/>
    <n v="10"/>
    <n v="3"/>
    <n v="234000"/>
    <s v="UNIDAD"/>
    <s v="NO SOLICITADAS"/>
  </r>
  <r>
    <x v="20"/>
    <s v="02-01-01-004-004"/>
    <s v="02-01-01-004-004-02"/>
    <s v="Activos fijos - Máquinas herramientas y sus partes, piezas y accesorios"/>
    <s v="SIERRA CIRCULAR DE MANO"/>
    <n v="27111508"/>
    <s v="MÍNIMA CUANTÍA"/>
    <n v="4"/>
    <n v="8"/>
    <n v="10"/>
    <n v="1"/>
    <n v="1098737.71"/>
    <s v="UNIDAD"/>
    <s v="NO SOLICITADAS"/>
  </r>
  <r>
    <x v="20"/>
    <s v="02-02-01-003-004"/>
    <s v="02-02-01-003-004-07"/>
    <s v="Materiales y suministros - Plásticos en formas primarias"/>
    <s v="SILICONA DE ALTA TEMPERATURA"/>
    <n v="12352310"/>
    <s v="SELECCIÓN ABREVIADA MENOR CUANTÍA"/>
    <n v="3"/>
    <n v="8"/>
    <n v="10"/>
    <n v="12"/>
    <n v="309718.92"/>
    <s v="UNIDAD"/>
    <s v="NO SOLICITADAS"/>
  </r>
  <r>
    <x v="20"/>
    <s v="02-02-01-004-002"/>
    <s v="02-02-01-004-002"/>
    <s v="Materiales y suministros - Productos metálicos elaborados (excepto maquinaria y equipo)"/>
    <s v="SOGA DE ARRANQUE"/>
    <n v="26101718"/>
    <s v="MÍNIMA CUANTÍA"/>
    <n v="3"/>
    <n v="6"/>
    <n v="10"/>
    <n v="4"/>
    <n v="23800"/>
    <s v="UNIDAD"/>
    <s v="NO SOLICITADAS"/>
  </r>
  <r>
    <x v="20"/>
    <s v="02-02-01-003-005"/>
    <s v="02-02-01-003-005-02"/>
    <s v="Materiales y suministros - Productos farmacéuticos"/>
    <s v="SUERO FISIOLOGICO X 500 ML "/>
    <n v="51102714"/>
    <s v="MÍNIMA CUANTÍA"/>
    <n v="3"/>
    <n v="7"/>
    <n v="10"/>
    <n v="5"/>
    <n v="18000"/>
    <s v="UNIDAD"/>
    <s v="NO SOLICITADAS"/>
  </r>
  <r>
    <x v="20"/>
    <s v="02-02-01-003-001"/>
    <s v="02-02-01-003-001"/>
    <s v="Materiales y suministros - Productos de madera, corcho, cestería y espartería"/>
    <s v="TABLERO ACRILICO "/>
    <n v="44111900"/>
    <s v="MÍNIMA CUANTÍA"/>
    <n v="3"/>
    <n v="4"/>
    <n v="10"/>
    <n v="4"/>
    <n v="377915.44"/>
    <s v="UNIDAD"/>
    <s v="NO SOLICITADAS"/>
  </r>
  <r>
    <x v="20"/>
    <s v="02-02-01-004-002"/>
    <s v="02-02-01-004-002"/>
    <s v="Materiales y suministros - Productos metálicos elaborados (excepto maquinaria y equipo)"/>
    <s v="TAJALÁPIZ "/>
    <n v="44121619"/>
    <s v="MÍNIMA CUANTÍA"/>
    <n v="3"/>
    <n v="4"/>
    <n v="10"/>
    <n v="40"/>
    <n v="11328.800000000001"/>
    <s v="UNIDAD"/>
    <s v="NO SOLICITADAS"/>
  </r>
  <r>
    <x v="20"/>
    <s v="02-01-01-004-004"/>
    <s v="02-01-01-004-004-02"/>
    <s v="Activos fijos - Máquinas herramientas y sus partes, piezas y accesorios"/>
    <s v="TALADRO ELÉCTRICO "/>
    <n v="27111515"/>
    <s v="MÍNIMA CUANTÍA"/>
    <n v="4"/>
    <n v="8"/>
    <n v="10"/>
    <n v="1"/>
    <n v="1014799.87"/>
    <s v="UNIDAD"/>
    <s v="NO SOLICITADAS"/>
  </r>
  <r>
    <x v="20"/>
    <s v="02-01-01-004-004"/>
    <s v="02-01-01-004-004-02"/>
    <s v="Activos fijos - Máquinas herramientas y sus partes, piezas y accesorios"/>
    <s v="TALADRO INHALAMBRICO"/>
    <n v="23101502"/>
    <s v="MÍNIMA CUANTÍA"/>
    <n v="4"/>
    <n v="8"/>
    <n v="10"/>
    <n v="2"/>
    <n v="1259998.18"/>
    <s v="UNIDAD"/>
    <s v="NO SOLICITADAS"/>
  </r>
  <r>
    <x v="20"/>
    <s v="02-01-01-003-008"/>
    <s v="02-01-01-003-008-03"/>
    <s v="Activos fijos - Instrumentos musicales"/>
    <s v="TAMBORAS DE 18&quot;"/>
    <n v="60131405"/>
    <s v="MÍNIMA CUANTÍA"/>
    <n v="3"/>
    <n v="7"/>
    <n v="10"/>
    <n v="2"/>
    <n v="370000"/>
    <s v="UNIDAD"/>
    <s v="NO SOLICITADAS"/>
  </r>
  <r>
    <x v="20"/>
    <s v="02-02-01-003-006"/>
    <s v="02-02-01-003-006-04"/>
    <s v="Materiales y suministros - Productos de empaque y envasado, de plástico"/>
    <s v="TANQUES PLÁSTICOS"/>
    <n v="24111810"/>
    <s v="SELECCIÓN ABREVIADA MENOR CUANTÍA"/>
    <n v="3"/>
    <n v="8"/>
    <n v="10"/>
    <n v="1"/>
    <n v="9941309.9800000004"/>
    <s v="GLOBAL"/>
    <s v="NO SOLICITADAS"/>
  </r>
  <r>
    <x v="20"/>
    <s v="02-02-01-003-005"/>
    <s v="02-02-01-003-005-02"/>
    <s v="Materiales y suministros - Productos farmacéuticos"/>
    <s v="TAPABOCAS DESECHABLE"/>
    <n v="42131606"/>
    <s v="MÍNIMA CUANTÍA"/>
    <n v="3"/>
    <n v="9"/>
    <n v="10"/>
    <n v="400"/>
    <n v="120000"/>
    <s v="UNIDAD"/>
    <s v="NO SOLICITADAS"/>
  </r>
  <r>
    <x v="20"/>
    <s v="02-02-01-002-007"/>
    <s v="02-02-01-002-007"/>
    <s v="Materiales y suministros - Artículos textiles (excepto prendas de vestir)"/>
    <s v="TAPABOCAS DESECHABLES CAJA X 50 UNIDADES"/>
    <n v="46181700"/>
    <s v="MÍNIMA CUANTÍA"/>
    <n v="3"/>
    <n v="9"/>
    <n v="10"/>
    <n v="20"/>
    <n v="340000"/>
    <s v="UNIDAD"/>
    <s v="NO SOLICITADAS"/>
  </r>
  <r>
    <x v="20"/>
    <s v="02-02-01-004-007"/>
    <s v="02-02-01-004-007-09"/>
    <s v="Materiales y suministros - Tarjetas con bandas magnéticas o plaquetas (chip)"/>
    <s v="TARJETAS  PVC SIN CHIP PARA FICHEROS (ESTANDAR) x 500"/>
    <n v="14111815"/>
    <s v="MÍNIMA CUANTÍA"/>
    <n v="3"/>
    <n v="4"/>
    <n v="10"/>
    <n v="1"/>
    <n v="140941.22"/>
    <s v="UNIDAD"/>
    <s v="NO SOLICITADAS"/>
  </r>
  <r>
    <x v="20"/>
    <s v="02-02-01-004-007"/>
    <s v="02-02-01-004-007-09"/>
    <s v="Materiales y suministros - Tarjetas con bandas magnéticas o plaquetas (chip)"/>
    <s v="TARJETAS MIFARE BLANCAS CON SHIP DE 4K DE ALMACENAMIENTO (TARJETA INTELIGENTE CON CHIP PARA FICHERO)"/>
    <n v="14111815"/>
    <s v="MÍNIMA CUANTÍA"/>
    <n v="3"/>
    <n v="4"/>
    <n v="10"/>
    <n v="150"/>
    <n v="267750"/>
    <s v="UNIDAD"/>
    <s v="NO SOLICITADAS"/>
  </r>
  <r>
    <x v="20"/>
    <s v="08-04-04"/>
    <s v="08-04-04"/>
    <s v="Contribuciones - Contribución de valorización municipal"/>
    <s v="TASAS RETRIBUTIVAS "/>
    <n v="93151510"/>
    <s v="CONTRATACIÓN DIRECTA"/>
    <n v="5"/>
    <n v="1"/>
    <n v="10"/>
    <n v="1"/>
    <n v="1294757"/>
    <s v="GLOBAL"/>
    <s v="NO SOLICITADAS"/>
  </r>
  <r>
    <x v="20"/>
    <s v="02-02-01-002-007"/>
    <s v="02-02-01-002-007"/>
    <s v="Materiales y suministros - Artículos textiles (excepto prendas de vestir)"/>
    <s v="TELAS ASFÁLTICAS Y CINTAS MALLAS"/>
    <s v="31201500 _x000a_11162100"/>
    <s v="SELECCIÓN ABREVIADA MENOR CUANTÍA"/>
    <n v="3"/>
    <n v="8"/>
    <n v="10"/>
    <n v="1"/>
    <n v="991976.86"/>
    <s v="GLOBAL"/>
    <s v="NO SOLICITADAS"/>
  </r>
  <r>
    <x v="20"/>
    <s v="02-01-01-004-007"/>
    <s v="02-01-01-004-007-03"/>
    <s v="Activos fijos - Radiorreceptores y receptores de televisión; aparatos para la grabación y reproducción de sonido y video; micrófonos, altavoces, amplificadores, etc."/>
    <s v="TELEVISOR SMARTV "/>
    <n v="52161505"/>
    <s v="SELECCIÓN ABREVIADA MENOR CUANTÍA"/>
    <n v="5"/>
    <n v="4"/>
    <n v="10"/>
    <n v="2"/>
    <n v="3599800"/>
    <s v="UNIDAD"/>
    <s v="NO SOLICITADAS"/>
  </r>
  <r>
    <x v="20"/>
    <s v="02-02-01-003-006"/>
    <s v="02-02-01-003-006-04"/>
    <s v="Materiales y suministros - Productos de empaque y envasado, de plástico"/>
    <s v="TERMO DE AGUA"/>
    <n v="24121807"/>
    <s v="MÍNIMA CUANTÍA"/>
    <n v="6"/>
    <n v="4"/>
    <n v="10"/>
    <n v="50"/>
    <n v="3650000"/>
    <s v="UNIDAD"/>
    <s v="NO SOLICITADAS"/>
  </r>
  <r>
    <x v="20"/>
    <s v="02-02-01-003-008"/>
    <s v="02-02-01-003-008-09"/>
    <s v="Materiales y suministros - Otros artículos manufacturados n. C. P."/>
    <s v="TERMO ENCOGIBLE 10 MM"/>
    <n v="13101606"/>
    <s v="SELECCIÓN ABREVIADA MENOR CUANTÍA"/>
    <n v="3"/>
    <n v="8"/>
    <n v="10"/>
    <n v="2"/>
    <n v="12088.02"/>
    <s v="UNIDAD"/>
    <s v="NO SOLICITADAS"/>
  </r>
  <r>
    <x v="2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Y DISOLVENTES"/>
    <n v="31211800"/>
    <s v="SELECCIÓN ABREVIADA MENOR CUANTÍA"/>
    <n v="3"/>
    <n v="8"/>
    <n v="10"/>
    <n v="1"/>
    <n v="7994931.7000000002"/>
    <s v="GLOBAL"/>
    <s v="NO SOLICITADAS"/>
  </r>
  <r>
    <x v="20"/>
    <s v="02-02-01-004-002"/>
    <s v="02-02-01-004-002"/>
    <s v="Materiales y suministros - Productos metálicos elaborados (excepto maquinaria y equipo)"/>
    <s v="TIJERA DE ACERO INOXIDABLE"/>
    <n v="44121618"/>
    <s v="MÍNIMA CUANTÍA"/>
    <n v="3"/>
    <n v="4"/>
    <n v="10"/>
    <n v="40"/>
    <n v="163648.80000000002"/>
    <s v="UNIDAD"/>
    <s v="NO SOLICITADAS"/>
  </r>
  <r>
    <x v="20"/>
    <s v="02-02-01-003-005"/>
    <s v="02-02-01-003-005-01"/>
    <s v="Materiales y suministros - Pinturas y barnices y productos relacionados; colores para la pintura artística; tintas"/>
    <s v="TINTA PARA IMPRESORA (EPSON WORKFORCE PRO WF-6590 Serie No. VQHY014888) AMARILLO: Y - No. 1620773"/>
    <n v="44103105"/>
    <s v="MÍNIMA CUANTÍA"/>
    <n v="3"/>
    <n v="4"/>
    <n v="10"/>
    <n v="3"/>
    <n v="937125"/>
    <s v="UNIDAD"/>
    <s v="NO SOLICITADAS"/>
  </r>
  <r>
    <x v="20"/>
    <s v="02-02-01-003-005"/>
    <s v="02-02-01-003-005-01"/>
    <s v="Materiales y suministros - Pinturas y barnices y productos relacionados; colores para la pintura artística; tintas"/>
    <s v="TINTA PARA IMPRESORA (EPSON WORKFORCE PRO WF-6590 Serie No. VQHY014888) AZUL: C - No. 1620771"/>
    <n v="44103105"/>
    <s v="MÍNIMA CUANTÍA"/>
    <n v="3"/>
    <n v="4"/>
    <n v="10"/>
    <n v="3"/>
    <n v="937125"/>
    <s v="UNIDAD"/>
    <s v="NO SOLICITADAS"/>
  </r>
  <r>
    <x v="20"/>
    <s v="02-02-01-003-005"/>
    <s v="02-02-01-003-005-01"/>
    <s v="Materiales y suministros - Pinturas y barnices y productos relacionados; colores para la pintura artística; tintas"/>
    <s v="TINTA PARA IMPRESORA (EPSON WORKFORCE PRO WF-6590 Serie No. VQHY014888) NEGRO: Bk - No. 1620770"/>
    <n v="44103105"/>
    <s v="MÍNIMA CUANTÍA"/>
    <n v="3"/>
    <n v="4"/>
    <n v="10"/>
    <n v="5"/>
    <n v="1561875"/>
    <s v="UNIDAD"/>
    <s v="NO SOLICITADAS"/>
  </r>
  <r>
    <x v="20"/>
    <s v="02-02-01-003-005"/>
    <s v="02-02-01-003-005-01"/>
    <s v="Materiales y suministros - Pinturas y barnices y productos relacionados; colores para la pintura artística; tintas"/>
    <s v="TINTA PARA IMPRESORA (EPSON WORKFORCE PRO WF-6590 Serie No. VQHY014888) ROJO: M - No. 1620772"/>
    <n v="44103105"/>
    <s v="MÍNIMA CUANTÍA"/>
    <n v="3"/>
    <n v="4"/>
    <n v="10"/>
    <n v="3"/>
    <n v="937125"/>
    <s v="UNIDAD"/>
    <s v="NO SOLICITADAS"/>
  </r>
  <r>
    <x v="20"/>
    <s v="02-02-01-003-005"/>
    <s v="02-02-01-003-005-01"/>
    <s v="Materiales y suministros - Pinturas y barnices y productos relacionados; colores para la pintura artística; tintas"/>
    <s v="TINTAS EPSON  REFERENCIA 210,395,L355, L555 COLOR NEGRO"/>
    <n v="44103105"/>
    <s v="MÍNIMA CUANTÍA"/>
    <n v="3"/>
    <n v="4"/>
    <n v="10"/>
    <n v="150"/>
    <n v="4455360"/>
    <s v="UNIDAD"/>
    <s v="NO SOLICITADAS"/>
  </r>
  <r>
    <x v="20"/>
    <s v="02-02-01-003-005"/>
    <s v="02-02-01-003-005-01"/>
    <s v="Materiales y suministros - Pinturas y barnices y productos relacionados; colores para la pintura artística; tintas"/>
    <s v="TINTAS EPSON  REFERENCIA 210,395,L355, L555COLORES CYAN,MANGENTA,AMARILLO"/>
    <n v="44103105"/>
    <s v="MÍNIMA CUANTÍA"/>
    <n v="3"/>
    <n v="4"/>
    <n v="10"/>
    <n v="70"/>
    <n v="2079168"/>
    <s v="UNIDAD"/>
    <s v="NO SOLICITADAS"/>
  </r>
  <r>
    <x v="20"/>
    <s v="02-02-01-003-002"/>
    <s v="02-02-01-003-002-01"/>
    <s v="Materiales y suministros - Pasta de papel, papel y cartón"/>
    <s v="TOALLAS DESECHABLES PARA MANOS, PAQUETE POR 150 HOJAS"/>
    <n v="47131502"/>
    <s v="MÍNIMA CUANTÍA"/>
    <n v="3"/>
    <n v="9"/>
    <n v="10"/>
    <n v="230"/>
    <n v="1379995.4"/>
    <s v="UNIDAD"/>
    <s v="NO SOLICITADAS"/>
  </r>
  <r>
    <x v="20"/>
    <s v="02-02-02-008-003"/>
    <s v="02-02-02-008-003-04-4"/>
    <s v="Adquisición de servicios - Servicios de ensayo y análisis técnicos"/>
    <s v="TOMA DE MUESTRA DE AGUA VIGENCIAS FUTURAS FUTURAS 2021"/>
    <n v="70171501"/>
    <s v="MÍNIMA CUANTÍA"/>
    <n v="11"/>
    <n v="1"/>
    <n v="10"/>
    <n v="1"/>
    <n v="36592500"/>
    <s v="GLOBAL"/>
    <s v="SI EN TRAMITE"/>
  </r>
  <r>
    <x v="20"/>
    <s v="02-02-01-003-005"/>
    <s v="02-02-01-003-005-01"/>
    <s v="Materiales y suministros - Pinturas y barnices y productos relacionados; colores para la pintura artística; tintas"/>
    <s v="TONER IMPRESORA HP LASER JET 1536dnf MFP- TONER CE278A | 78A "/>
    <n v="44103105"/>
    <s v="MÍNIMA CUANTÍA"/>
    <n v="3"/>
    <n v="4"/>
    <n v="10"/>
    <n v="5"/>
    <n v="1306620"/>
    <s v="UNIDAD"/>
    <s v="NO SOLICITADAS"/>
  </r>
  <r>
    <x v="20"/>
    <s v="02-02-01-003-005"/>
    <s v="02-02-01-003-005-01"/>
    <s v="Materiales y suministros - Pinturas y barnices y productos relacionados; colores para la pintura artística; tintas"/>
    <s v="TONER IMPRESORA HP LASERJET PRO MFP M428FDW- HP 58A CARTUCHO DE TINTA NEGRA (CF258A)"/>
    <n v="44103105"/>
    <s v="MÍNIMA CUANTÍA"/>
    <n v="3"/>
    <n v="4"/>
    <n v="10"/>
    <n v="8"/>
    <n v="4041811.2"/>
    <s v="UNIDAD"/>
    <s v="NO SOLICITADAS"/>
  </r>
  <r>
    <x v="20"/>
    <s v="02-02-01-003-005"/>
    <s v="02-02-01-003-005-01"/>
    <s v="Materiales y suministros - Pinturas y barnices y productos relacionados; colores para la pintura artística; tintas"/>
    <s v="TONER IMPRESORA HP LASERJET PRO MFPM426FDW  TONER 26A"/>
    <n v="44103105"/>
    <s v="MÍNIMA CUANTÍA"/>
    <n v="3"/>
    <n v="4"/>
    <n v="10"/>
    <n v="8"/>
    <n v="4413472"/>
    <s v="UNIDAD"/>
    <s v="NO SOLICITADAS"/>
  </r>
  <r>
    <x v="20"/>
    <s v="02-02-01-003-005"/>
    <s v="02-02-01-003-005-01"/>
    <s v="Materiales y suministros - Pinturas y barnices y productos relacionados; colores para la pintura artística; tintas"/>
    <s v="TONER LEXMARK M3150 / XM3150 - 24B6186 NEGRO"/>
    <n v="44103105"/>
    <s v="MÍNIMA CUANTÍA"/>
    <n v="3"/>
    <n v="4"/>
    <n v="10"/>
    <n v="4"/>
    <n v="1887340"/>
    <s v="UNIDAD"/>
    <s v="NO SOLICITADAS"/>
  </r>
  <r>
    <x v="20"/>
    <s v="02-02-01-003-005"/>
    <s v="02-02-01-003-005-01"/>
    <s v="Materiales y suministros - Pinturas y barnices y productos relacionados; colores para la pintura artística; tintas"/>
    <s v="TONER ORIGINAL LEXMARK E460X31G PARA X464 "/>
    <n v="44103105"/>
    <s v="MÍNIMA CUANTÍA"/>
    <n v="3"/>
    <n v="4"/>
    <n v="10"/>
    <n v="2"/>
    <n v="609756"/>
    <s v="UNIDAD"/>
    <s v="NO SOLICITADAS"/>
  </r>
  <r>
    <x v="20"/>
    <s v="02-02-01-003-005"/>
    <s v="02-02-01-003-005-01"/>
    <s v="Materiales y suministros - Pinturas y barnices y productos relacionados; colores para la pintura artística; tintas"/>
    <s v="TONER PARA IMPRESORA LEXMARK MX622 ADHE   SERE:7018931306637"/>
    <n v="44103105"/>
    <s v="MÍNIMA CUANTÍA"/>
    <n v="3"/>
    <n v="4"/>
    <n v="10"/>
    <n v="4"/>
    <n v="2973286.3999999999"/>
    <s v="UNIDAD"/>
    <s v="NO SOLICITADAS"/>
  </r>
  <r>
    <x v="20"/>
    <s v="02-02-01-004-004"/>
    <s v="02-02-01-004-004-02"/>
    <s v="Materiales y suministros - Máquinas herramientas y sus partes, piezas y accesorios"/>
    <s v="TORNILLO DE SEGURIDAD PARA CUCHILLA DE GUADAÑA ROSCA IZQUIERDA TIPO FINA "/>
    <n v="31161531"/>
    <s v="MÍNIMA CUANTÍA"/>
    <n v="3"/>
    <n v="6"/>
    <n v="10"/>
    <n v="15"/>
    <n v="142800"/>
    <s v="UNIDAD"/>
    <s v="NO SOLICITADAS"/>
  </r>
  <r>
    <x v="20"/>
    <s v="02-02-01-004-004"/>
    <s v="02-02-01-004-004-02"/>
    <s v="Materiales y suministros - Máquinas herramientas y sus partes, piezas y accesorios"/>
    <s v="HOYADORES"/>
    <n v="31161531"/>
    <s v="MÍNIMA CUANTÍA"/>
    <n v="6"/>
    <n v="3"/>
    <n v="10"/>
    <n v="5"/>
    <n v="270000"/>
    <s v="UNIDAD"/>
    <s v="NO SOLICITADAS"/>
  </r>
  <r>
    <x v="20"/>
    <s v="02-02-01-003-005"/>
    <s v="02-02-01-003-005-02"/>
    <s v="Materiales y suministros - Productos farmacéuticos"/>
    <s v="TOTAL FRLC ANTIPARASITARIO INTERNO  PARA PERROS. 20 A 60 Kg"/>
    <n v="10111305"/>
    <s v="MÍNIMA CUANTÍA"/>
    <n v="3"/>
    <n v="7"/>
    <n v="10"/>
    <n v="16"/>
    <n v="512000"/>
    <s v="UNIDAD"/>
    <s v="NO SOLICITADAS"/>
  </r>
  <r>
    <x v="20"/>
    <s v="02-02-01-003-005"/>
    <s v="02-02-01-003-005-02"/>
    <s v="Materiales y suministros - Productos farmacéuticos"/>
    <s v="TRANQUILAN  INY X 10 CC"/>
    <n v="10111305"/>
    <s v="MÍNIMA CUANTÍA"/>
    <n v="3"/>
    <n v="7"/>
    <n v="10"/>
    <n v="1"/>
    <n v="7400"/>
    <s v="UNIDAD"/>
    <s v="NO SOLICITADAS"/>
  </r>
  <r>
    <x v="20"/>
    <s v="02-02-02-006-005"/>
    <s v="02-02-02-006-005-02"/>
    <s v="Adquisición de servicios - Servicios de transporte de carga por vía acuática"/>
    <s v="TRANSPORTE COMBUSTIBLE ESTACION RADAR TQS (2021)"/>
    <n v="15101505"/>
    <s v="SELECCIÓN ABREVIADA MENOR CUANTÍA"/>
    <n v="3"/>
    <n v="6"/>
    <n v="10"/>
    <n v="1"/>
    <n v="26800000"/>
    <s v="GLOBAL"/>
    <s v="NO SOLICITADAS"/>
  </r>
  <r>
    <x v="20"/>
    <s v="02-02-01-003-008"/>
    <s v="02-02-01-003-008-09"/>
    <s v="Materiales y suministros - Otros artículos manufacturados n. C. P."/>
    <s v="TRAPERO, MINIMO 800 GRAMOS CON CABO EN MADERA  "/>
    <n v="47131618"/>
    <s v="MÍNIMA CUANTÍA"/>
    <n v="3"/>
    <n v="9"/>
    <n v="10"/>
    <n v="250"/>
    <n v="1749895"/>
    <s v="UNIDAD"/>
    <s v="NO SOLICITADAS"/>
  </r>
  <r>
    <x v="20"/>
    <s v="02-02-01-004-002"/>
    <s v="02-02-01-004-002"/>
    <s v="Materiales y suministros - Productos metálicos elaborados (excepto maquinaria y equipo)"/>
    <s v="TRIMKUT 41-2"/>
    <n v="23153138"/>
    <s v="MÍNIMA CUANTÍA"/>
    <n v="3"/>
    <n v="6"/>
    <n v="10"/>
    <n v="20"/>
    <n v="1071000"/>
    <s v="UNIDAD"/>
    <s v="NO SOLICITADAS"/>
  </r>
  <r>
    <x v="20"/>
    <s v="02-01-01-003-008"/>
    <s v="02-01-01-003-008-03"/>
    <s v="Activos fijos - Instrumentos musicales"/>
    <s v="TROMPETAS IMPORTADAS CON ESTUCHE SEMIDURO Y BOQUILLA"/>
    <n v="60131101"/>
    <s v="MÍNIMA CUANTÍA"/>
    <n v="3"/>
    <n v="7"/>
    <n v="10"/>
    <n v="3"/>
    <n v="1230000"/>
    <s v="UNIDAD"/>
    <s v="NO SOLICITADAS"/>
  </r>
  <r>
    <x v="20"/>
    <s v="02-02-01-003-005"/>
    <s v="02-02-01-003-005-01"/>
    <s v="Materiales y suministros - Pinturas y barnices y productos relacionados; colores para la pintura artística; tintas"/>
    <s v="UNIDAD DE IMAGEN  "/>
    <n v="44103105"/>
    <s v="MÍNIMA CUANTÍA"/>
    <n v="3"/>
    <n v="4"/>
    <n v="10"/>
    <n v="1"/>
    <n v="304878"/>
    <s v="UNIDAD"/>
    <s v="NO SOLICITADAS"/>
  </r>
  <r>
    <x v="20"/>
    <s v="02-02-01-003-005"/>
    <s v="02-02-01-003-005-01"/>
    <s v="Materiales y suministros - Pinturas y barnices y productos relacionados; colores para la pintura artística; tintas"/>
    <s v="UNIDAD DE IMAGEN 520Z LEXMARK MS810/MS811/MS812"/>
    <n v="44103105"/>
    <s v="MÍNIMA CUANTÍA"/>
    <n v="3"/>
    <n v="4"/>
    <n v="10"/>
    <n v="3"/>
    <n v="691687.5"/>
    <s v="UNIDAD"/>
    <s v="NO SOLICITADAS"/>
  </r>
  <r>
    <x v="20"/>
    <s v="02-02-01-004-006"/>
    <s v="02-02-01-004-006-02"/>
    <s v="Materiales y suministros - Aparatos de control eléctrico y distribución de electricidad y sus partes y piezas"/>
    <s v="UPS 1 KVA"/>
    <n v="39121009"/>
    <s v="MÍNIMA CUANTÍA"/>
    <n v="3"/>
    <n v="9"/>
    <n v="10"/>
    <n v="2"/>
    <n v="1059999.6399999999"/>
    <s v="UNIDAD"/>
    <s v="NO SOLICITADAS"/>
  </r>
  <r>
    <x v="20"/>
    <s v="02-02-01-003-006"/>
    <s v="02-02-01-003-006-04"/>
    <s v="Materiales y suministros - Productos de empaque y envasado, de plástico"/>
    <s v="UTENSILIO LAVADAO AERONAVE"/>
    <n v="47131604"/>
    <s v="MÍNIMA CUANTÍA"/>
    <n v="0"/>
    <n v="0"/>
    <n v="10"/>
    <n v="10"/>
    <n v="1368500"/>
    <s v="UNIDAD"/>
    <s v=""/>
  </r>
  <r>
    <x v="20"/>
    <s v="02-02-01-003-006"/>
    <s v="02-02-01-003-006-09"/>
    <s v="Materiales y suministros - Otros productos plásticos"/>
    <s v="VALLA PLASTICA RETEN"/>
    <n v="46161513"/>
    <s v="MÍNIMA CUANTÍA"/>
    <n v="3"/>
    <n v="9"/>
    <n v="10"/>
    <n v="2"/>
    <n v="428400"/>
    <s v="UNIDAD"/>
    <s v="NO SOLICITADAS"/>
  </r>
  <r>
    <x v="2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SELINA PURA POR 400 GRAMOS"/>
    <n v="15121520"/>
    <s v="SELECCIÓN ABREVIADA MENOR CUANTÍA"/>
    <n v="3"/>
    <n v="8"/>
    <n v="10"/>
    <n v="2"/>
    <n v="47530.98"/>
    <s v="UNIDAD"/>
    <s v="NO SOLICITADAS"/>
  </r>
  <r>
    <x v="20"/>
    <s v="02-01-01-004-003"/>
    <s v="02-01-01-004-003-09"/>
    <s v="Activos fijos - Otras máquinas para usos generales y sus partes y piezas"/>
    <s v="VENTILADOR INDUSTRIAL"/>
    <n v="40101604"/>
    <s v="MÍNIMA CUANTÍA"/>
    <n v="8"/>
    <n v="4"/>
    <n v="10"/>
    <n v="2"/>
    <n v="1899999.22"/>
    <s v="UNIDAD"/>
    <s v="NO SOLICITADAS"/>
  </r>
  <r>
    <x v="20"/>
    <s v="02-01-01-004-003"/>
    <s v="02-01-01-004-003-09"/>
    <s v="Activos fijos - Otras máquinas para usos generales y sus partes y piezas"/>
    <s v="VENTILADORES"/>
    <n v="40101604"/>
    <s v="SELECCIÓN ABREVIADA MENOR CUANTÍA"/>
    <n v="5"/>
    <n v="4"/>
    <n v="10"/>
    <n v="3"/>
    <n v="569700"/>
    <s v="UNIDAD"/>
    <s v="NO SOLICITADAS"/>
  </r>
  <r>
    <x v="20"/>
    <s v="02-02-01-003-005"/>
    <s v="02-02-01-003-005-02"/>
    <s v="Materiales y suministros - Productos farmacéuticos"/>
    <s v="VERDEMIN X 50 GR"/>
    <n v="10111305"/>
    <s v="MÍNIMA CUANTÍA"/>
    <n v="3"/>
    <n v="7"/>
    <n v="10"/>
    <n v="3"/>
    <n v="33000"/>
    <s v="UNIDAD"/>
    <s v="NO SOLICITADAS"/>
  </r>
  <r>
    <x v="20"/>
    <s v="02-02-02-010"/>
    <s v="02-02-02-010"/>
    <s v="Adquisición de servicios - Viáticos de los funcionarios en comisión"/>
    <s v="VIATICOS COMISION AL INTERIOR"/>
    <n v="93151500"/>
    <s v="CONTRATACIÓN DIRECTA"/>
    <n v="1"/>
    <n v="11"/>
    <n v="16"/>
    <n v="1"/>
    <n v="77000000"/>
    <s v="GLOBAL"/>
    <s v="NO SOLICITADAS"/>
  </r>
  <r>
    <x v="20"/>
    <s v="02-02-02-010"/>
    <s v="02-02-02-010"/>
    <s v="Adquisición de servicios - Viáticos de los funcionarios en comisión"/>
    <s v="VIATICOS COMISION AL INTERIOR"/>
    <n v="93151500"/>
    <s v="CONTRATACIÓN DIRECTA"/>
    <n v="1"/>
    <n v="11"/>
    <n v="10"/>
    <n v="1"/>
    <n v="460500000"/>
    <s v="GLOBAL"/>
    <s v="NO SOLICITADAS"/>
  </r>
  <r>
    <x v="20"/>
    <s v="02-02-01-003-007"/>
    <s v="02-02-01-003-007-01"/>
    <s v="Materiales y suministros - Vidrio y productos de vidrio"/>
    <s v="VIDRIO Y PRODUCTOS DE VIDRIO"/>
    <n v="39111600"/>
    <s v="SELECCIÓN ABREVIADA MENOR CUANTÍA"/>
    <n v="3"/>
    <n v="8"/>
    <n v="10"/>
    <n v="1"/>
    <n v="7994966.21"/>
    <s v="GLOBAL"/>
    <s v="NO SOLICITADAS"/>
  </r>
  <r>
    <x v="20"/>
    <s v="02-02-01-003-002"/>
    <s v="02-02-01-003-002-01"/>
    <s v="Materiales y suministros - Pasta de papel, papel y cartón"/>
    <s v="WYPALL"/>
    <n v="41102428"/>
    <s v="SELECCIÓN ABREVIADA MENOR CUANTÍA"/>
    <n v="3"/>
    <n v="8"/>
    <n v="10"/>
    <n v="3"/>
    <n v="255329.97000000003"/>
    <s v="UNIDAD"/>
    <s v="NO SOLICITADAS"/>
  </r>
  <r>
    <x v="20"/>
    <s v="02-01-01-004-003"/>
    <s v="02-01-01-004-003-05"/>
    <s v="Activos fijos - Equipo de elevación y manipulación y sus partes y piezas"/>
    <s v="ZORRA THE TRANSFORMER 2 EN 1 FT585 70/137KG RETRÁCTIL"/>
    <n v="24101605"/>
    <s v="MÍNIMA CUANTÍA"/>
    <n v="4"/>
    <n v="8"/>
    <n v="10"/>
    <n v="1"/>
    <n v="549998.96"/>
    <s v="UNIDAD"/>
    <s v="NO SOLICITADAS"/>
  </r>
  <r>
    <x v="20"/>
    <s v="02-02-02-008-005"/>
    <s v="02-02-02-008-005-01"/>
    <s v="Adquisición de servicios - Servicios de empleo"/>
    <s v="PRESTACIÓN DE SERVICIOS Y APOYO A LA GESTIÓN COMO CONDUCTOR DE VEHICULO Y MAQUINARIA"/>
    <n v="80111615"/>
    <s v="CONTRATACIÓN DIRECTA"/>
    <n v="4"/>
    <n v="8"/>
    <n v="10"/>
    <n v="1"/>
    <n v="13964282.609999999"/>
    <s v="GLOBAL"/>
    <s v="NO SOLICITADAS"/>
  </r>
  <r>
    <x v="20"/>
    <s v="02-02-02-008-005"/>
    <s v="02-02-02-008-005-01"/>
    <s v="Adquisición de servicios - Servicios de empleo"/>
    <s v="PRESTACIÓN DE SERVICIOS Y APOYO A LA GESTIÓN COMO AUXILIAR CONTABLE PARA LA ESCUADRILLA ADMINISTRATIVA DEL GRUPO DE APOYO DEL CACOM-6"/>
    <n v="93151501"/>
    <s v="CONTRATACIÓN DIRECTA"/>
    <n v="7"/>
    <n v="4"/>
    <n v="10"/>
    <n v="1"/>
    <n v="6974181.8100000005"/>
    <s v="GLOBAL"/>
    <s v="NO SOLICITADAS"/>
  </r>
  <r>
    <x v="20"/>
    <s v="02-02-02-008-005"/>
    <s v="02-02-02-008-005-01"/>
    <s v="Adquisición de servicios - Servicios de empleo"/>
    <s v="PRESTACIÓN DE SERVICIOS Y APOYO A LA GESTIÓN COMO AUXILIAR CONTABLE PARA LA ESCUADRILLA ADMINISTRATIVA DEL GRUPO DE APOYO DEL CACOM-6"/>
    <n v="80111612"/>
    <s v="CONTRATACIÓN DIRECTA"/>
    <n v="7"/>
    <n v="4"/>
    <n v="16"/>
    <n v="1"/>
    <n v="204545.5"/>
    <s v="GLOBAL"/>
    <s v="NO SOLICITADAS"/>
  </r>
  <r>
    <x v="20"/>
    <s v="02-02-02-008-005"/>
    <s v="02-02-02-008-005-01"/>
    <s v="Adquisición de servicios - Servicios de empleo"/>
    <s v="PRESTACIÓN DE SERVICIOS Y APOYO A LA GESTIÓN COMO OPERARIO DE EQUIPO DE ETAA DEL ESCUADRON DE MANTENIMIENTO-TALLERES DE APOYO DEL GRUTE-63 DEL CACOM-6"/>
    <n v="78141701"/>
    <s v="CONTRATACIÓN DIRECTA"/>
    <n v="7"/>
    <n v="4"/>
    <n v="10"/>
    <n v="1"/>
    <n v="6507272.7199999997"/>
    <s v="GLOBAL"/>
    <s v="NO SOLICITADAS"/>
  </r>
  <r>
    <x v="20"/>
    <s v="02-02-02-008-005"/>
    <s v="02-02-02-008-005-01"/>
    <s v="Adquisición de servicios - Servicios de empleo"/>
    <s v="PRESTACIÓN DE SERVICIOS Y APOYO A LA GESTIÓN COMO OPERARIO DE EQUIPO DE ETAA DEL ESCUADRON DE MANTENIMIENTO-TALLERES DE APOYO DEL GRUTE-63 DEL CACOM-6"/>
    <n v="78141701"/>
    <s v="CONTRATACIÓN DIRECTA"/>
    <n v="7"/>
    <n v="4"/>
    <n v="16"/>
    <n v="1"/>
    <n v="204545.5"/>
    <s v="GLOBAL"/>
    <s v="NO SOLICITADAS"/>
  </r>
  <r>
    <x v="20"/>
    <s v="02-02-02-008-005"/>
    <s v="02-02-02-008-005-01"/>
    <s v="Adquisición de servicios - Servicios de empleo"/>
    <s v="PRESTACIÓN DE SERVICIOS Y APOYO A LA GESTIÓN COMO OPERARIO DE COMBUSTIBLE DE AVIACIÓN"/>
    <n v="80111600"/>
    <s v="CONTRATACIÓN DIRECTA"/>
    <n v="4"/>
    <n v="8"/>
    <n v="10"/>
    <n v="1"/>
    <n v="13300000"/>
    <s v="GLOBAL"/>
    <s v="NO SOLICITADAS"/>
  </r>
  <r>
    <x v="20"/>
    <s v="02-02-02-008-005"/>
    <s v="02-02-02-008-005-01"/>
    <s v="Adquisición de servicios - Servicios de empleo"/>
    <s v="SERVICIO DE APOYO A LA GESTION COMO OPERARIO DE CENTROS DE ENTRENAMIENTO ACUATICO  PARA EL COMANDO AEREO DE COMBATE N°6"/>
    <n v="91111602"/>
    <s v="CONTRATACIÓN DIRECTA"/>
    <n v="4"/>
    <n v="8"/>
    <n v="10"/>
    <n v="1"/>
    <n v="17100000"/>
    <s v="GLOBAL"/>
    <s v="NO SOLICITADAS"/>
  </r>
  <r>
    <x v="20"/>
    <s v="02-02-02-008-005"/>
    <s v="02-02-02-008-005-01"/>
    <s v="Adquisición de servicios - Servicios de empleo"/>
    <s v="PRESTACIÓN DE SERVICIOS Y APOYO A LA GESTIÓN COMO TECNICO CONTABLE PARA EL DEPARTAMENTO FINANCIERO DEL COMANDO AÉREO DE COMBATE NO. 6"/>
    <n v="93151501"/>
    <s v="CONTRATACIÓN DIRECTA"/>
    <n v="3"/>
    <n v="9"/>
    <n v="10"/>
    <n v="1"/>
    <n v="15300000"/>
    <s v="GLOBAL"/>
    <s v="NO SOLICITADAS"/>
  </r>
  <r>
    <x v="20"/>
    <s v="02-01-01-003-008"/>
    <s v="02-01-01-003-008-01-4"/>
    <s v="Activos fijos - Otros muebles n. C. P."/>
    <s v="ADQUISICIÒN DE CARPA"/>
    <n v="49121506"/>
    <s v="MÍNIMA CUANTÍA"/>
    <n v="5"/>
    <n v="5"/>
    <n v="10"/>
    <n v="1"/>
    <n v="1585000"/>
    <s v="UNIDAD"/>
    <s v="NO SOLICITADAS"/>
  </r>
  <r>
    <x v="20"/>
    <s v="02-02-02-010"/>
    <s v="02-02-02-010"/>
    <s v="Adquisición de servicios - Viáticos de los funcionarios en comisión"/>
    <s v="VIATICOS DE LOS FUNCIONARIOS EN COMISIÓN"/>
    <n v="93151500"/>
    <s v="CONTRATACIÓN DIRECTA"/>
    <n v="1"/>
    <n v="11"/>
    <n v="10"/>
    <n v="1"/>
    <n v="90104000"/>
    <s v="GLOBAL"/>
    <s v="NO SOLICITADAS"/>
  </r>
  <r>
    <x v="20"/>
    <s v="02-01-01-004-004"/>
    <s v="02-01-01-004-004-01"/>
    <s v="Activos fijos - Maquinaria agropecuaria o silvícola y sus partes y piezas"/>
    <s v="BRETE"/>
    <n v="10131506"/>
    <s v="MÍNIMA CUANTÍA"/>
    <n v="5"/>
    <n v="7"/>
    <n v="10"/>
    <n v="1"/>
    <n v="4000000"/>
    <s v="UNIDAD"/>
    <s v="NO SOLICITADAS"/>
  </r>
  <r>
    <x v="20"/>
    <s v="02-02-01-002-003"/>
    <s v="02-02-01-002-003-03"/>
    <s v="Materiales y suministros - Preparaciones utilizadas en la alimentación de animales"/>
    <s v="CONCENTRADO"/>
    <n v="10122101"/>
    <s v="MÍNIMA CUANTÍA"/>
    <n v="5"/>
    <n v="7"/>
    <n v="10"/>
    <n v="1"/>
    <n v="17303001.43"/>
    <s v="UNIDAD"/>
    <s v="NO SOLICITADAS"/>
  </r>
  <r>
    <x v="20"/>
    <s v="02-02-01-002-003"/>
    <s v="02-02-01-002-003-03"/>
    <s v="Materiales y suministros - Preparaciones utilizadas en la alimentación de animales"/>
    <s v="SUPLEMENTO"/>
    <n v="10122101"/>
    <s v="MÍNIMA CUANTÍA"/>
    <n v="5"/>
    <n v="7"/>
    <n v="10"/>
    <n v="1"/>
    <n v="2187000"/>
    <s v="UNIDAD"/>
    <s v="NO SOLICITADAS"/>
  </r>
  <r>
    <x v="20"/>
    <s v="02-02-01-002-003"/>
    <s v="02-02-01-002-003-03"/>
    <s v="Materiales y suministros - Preparaciones utilizadas en la alimentación de animales"/>
    <s v="MELAZA"/>
    <n v="10122101"/>
    <s v="MÍNIMA CUANTÍA"/>
    <n v="5"/>
    <n v="7"/>
    <n v="10"/>
    <n v="1"/>
    <n v="1008000"/>
    <s v="UNIDAD"/>
    <s v="NO SOLICITADAS"/>
  </r>
  <r>
    <x v="20"/>
    <s v="02-02-01-002-007"/>
    <s v="02-02-01-002-007"/>
    <s v="Materiales y suministros - Artículos textiles (excepto prendas de vestir)"/>
    <s v="MANILA ROLLO X 300 METROS"/>
    <n v="10191705"/>
    <s v="MÍNIMA CUANTÍA"/>
    <n v="5"/>
    <n v="7"/>
    <n v="10"/>
    <n v="2"/>
    <n v="940000"/>
    <s v="UNIDAD"/>
    <s v="NO SOLICITADAS"/>
  </r>
  <r>
    <x v="20"/>
    <s v="02-02-01-002-007"/>
    <s v="02-02-01-002-007"/>
    <s v="Materiales y suministros - Artículos textiles (excepto prendas de vestir)"/>
    <s v="KIT APERO CABEZA REATA"/>
    <n v="10141501"/>
    <s v="MÍNIMA CUANTÍA"/>
    <n v="5"/>
    <n v="7"/>
    <n v="10"/>
    <n v="8"/>
    <n v="1144000"/>
    <s v="UNIDAD"/>
    <s v="NO SOLICITADAS"/>
  </r>
  <r>
    <x v="20"/>
    <s v="02-02-01-002-007"/>
    <s v="02-02-01-002-007"/>
    <s v="Materiales y suministros - Artículos textiles (excepto prendas de vestir)"/>
    <s v="SILLA PATRULLA IMPERMEABLE"/>
    <n v="10141501"/>
    <s v="MÍNIMA CUANTÍA"/>
    <n v="5"/>
    <n v="7"/>
    <n v="10"/>
    <n v="8"/>
    <n v="7680000"/>
    <s v="UNIDAD"/>
    <s v="NO SOLICITADAS"/>
  </r>
  <r>
    <x v="20"/>
    <s v="02-02-01-002-007"/>
    <s v="02-02-01-002-007"/>
    <s v="Materiales y suministros - Artículos textiles (excepto prendas de vestir)"/>
    <s v="ALFOMBRA NEOPRENO"/>
    <n v="52101502"/>
    <s v="MÍNIMA CUANTÍA"/>
    <n v="5"/>
    <n v="7"/>
    <n v="10"/>
    <n v="8"/>
    <n v="628800"/>
    <s v="UNIDAD"/>
    <s v="NO SOLICITADAS"/>
  </r>
  <r>
    <x v="20"/>
    <s v="02-02-01-002-007"/>
    <s v="02-02-01-002-007"/>
    <s v="Materiales y suministros - Artículos textiles (excepto prendas de vestir)"/>
    <s v="FRENO"/>
    <n v="10141603"/>
    <s v="MÍNIMA CUANTÍA"/>
    <n v="5"/>
    <n v="7"/>
    <n v="10"/>
    <n v="8"/>
    <n v="800000"/>
    <s v="UNIDAD"/>
    <s v="NO SOLICITADAS"/>
  </r>
  <r>
    <x v="20"/>
    <s v="02-02-01-003-005"/>
    <s v="02-02-01-003-005-02"/>
    <s v="Materiales y suministros - Productos farmacéuticos"/>
    <s v="MEDICAMENTOS"/>
    <n v="73101700"/>
    <s v="MÍNIMA CUANTÍA"/>
    <n v="5"/>
    <n v="7"/>
    <n v="10"/>
    <n v="1"/>
    <n v="6360000"/>
    <s v="UNIDAD"/>
    <s v="NO SOLICITADAS"/>
  </r>
  <r>
    <x v="20"/>
    <s v="02-02-01-003-005"/>
    <s v="02-02-01-003-005-03"/>
    <s v="Materiales y suministros - Jabón, preparados para limpieza, perfumes y preparados de tocador"/>
    <s v="JABON AZUL"/>
    <n v="53131608"/>
    <s v="MÍNIMA CUANTÍA"/>
    <n v="5"/>
    <n v="7"/>
    <n v="10"/>
    <n v="1"/>
    <n v="238000"/>
    <s v="UNIDAD"/>
    <s v="NO SOLICITADAS"/>
  </r>
  <r>
    <x v="20"/>
    <s v="02-02-01-003-006"/>
    <s v="02-02-01-003-006-09"/>
    <s v="Materiales y suministros - Otros productos plásticos"/>
    <s v="BEBEDERO 250 LITROS"/>
    <n v="48101700"/>
    <s v="MÍNIMA CUANTÍA"/>
    <n v="5"/>
    <n v="5"/>
    <n v="10"/>
    <n v="4"/>
    <n v="988000.04"/>
    <s v="UNIDAD"/>
    <s v="NO SOLICITADAS"/>
  </r>
  <r>
    <x v="20"/>
    <s v="02-02-01-003-006"/>
    <s v="02-02-01-003-006-02"/>
    <s v="Materiales y suministros - Otros productos de caucho"/>
    <s v="AISLADOR"/>
    <n v="31201500"/>
    <s v="MÍNIMA CUANTÍA"/>
    <n v="5"/>
    <n v="5"/>
    <n v="10"/>
    <n v="400"/>
    <n v="280000"/>
    <s v="UNIDAD"/>
    <s v="NO SOLICITADAS"/>
  </r>
  <r>
    <x v="20"/>
    <s v="02-02-01-004-002"/>
    <s v="02-02-01-004-002"/>
    <s v="Materiales y suministros - Productos metálicos elaborados (excepto maquinaria y equipo)"/>
    <s v="HERRADURA"/>
    <n v="10141503"/>
    <s v="MÍNIMA CUANTÍA"/>
    <n v="5"/>
    <n v="5"/>
    <n v="10"/>
    <n v="1"/>
    <n v="1404000"/>
    <s v="GLOBAL"/>
    <s v="NO SOLICITADAS"/>
  </r>
  <r>
    <x v="20"/>
    <s v="02-02-01-004-002"/>
    <s v="02-02-01-004-002"/>
    <s v="Materiales y suministros - Productos metálicos elaborados (excepto maquinaria y equipo)"/>
    <s v="CLAVOS"/>
    <n v="31162004"/>
    <s v="MÍNIMA CUANTÍA"/>
    <n v="5"/>
    <n v="5"/>
    <n v="10"/>
    <n v="1"/>
    <n v="589000"/>
    <s v="GLOBAL"/>
    <s v="NO SOLICITADAS"/>
  </r>
  <r>
    <x v="20"/>
    <s v="02-02-01-004-002"/>
    <s v="02-02-01-004-002"/>
    <s v="Materiales y suministros - Productos metálicos elaborados (excepto maquinaria y equipo)"/>
    <s v="RASQUETA"/>
    <n v="10111302"/>
    <s v="MÍNIMA CUANTÍA"/>
    <n v="5"/>
    <n v="5"/>
    <n v="10"/>
    <n v="1"/>
    <n v="145000"/>
    <s v="GLOBAL"/>
    <s v="NO SOLICITADAS"/>
  </r>
  <r>
    <x v="20"/>
    <s v="02-02-01-004-002"/>
    <s v="02-02-01-004-002"/>
    <s v="Materiales y suministros - Productos metálicos elaborados (excepto maquinaria y equipo)"/>
    <s v="KIT HERRERIA"/>
    <n v="27113201"/>
    <s v="MÍNIMA CUANTÍA"/>
    <n v="5"/>
    <n v="5"/>
    <n v="10"/>
    <n v="1"/>
    <n v="1200000"/>
    <s v="GLOBAL"/>
    <s v="NO SOLICITADAS"/>
  </r>
  <r>
    <x v="20"/>
    <s v="02-02-01-004-002"/>
    <s v="02-02-01-004-002"/>
    <s v="Materiales y suministros - Productos metálicos elaborados (excepto maquinaria y equipo)"/>
    <s v="POSTE ACERO"/>
    <n v="30102903"/>
    <s v="MÍNIMA CUANTÍA"/>
    <n v="5"/>
    <n v="5"/>
    <n v="10"/>
    <n v="120"/>
    <n v="1644001.2"/>
    <s v="UNIDAD"/>
    <s v="NO SOLICITADAS"/>
  </r>
  <r>
    <x v="20"/>
    <s v="02-02-01-004-002"/>
    <s v="02-02-01-004-002"/>
    <s v="Materiales y suministros - Productos metálicos elaborados (excepto maquinaria y equipo)"/>
    <s v="CORDON ELECTRICO X 200 METROS"/>
    <n v="10131506"/>
    <s v="MÍNIMA CUANTÍA"/>
    <n v="5"/>
    <n v="5"/>
    <n v="10"/>
    <n v="9"/>
    <n v="373500"/>
    <s v="UNIDAD"/>
    <s v="NO SOLICITADAS"/>
  </r>
  <r>
    <x v="20"/>
    <s v="02-02-01-004-002"/>
    <s v="02-02-01-004-002"/>
    <s v="Materiales y suministros - Productos metálicos elaborados (excepto maquinaria y equipo)"/>
    <s v="POSTE ACERO"/>
    <n v="30102903"/>
    <s v="MÍNIMA CUANTÍA"/>
    <n v="5"/>
    <n v="5"/>
    <n v="10"/>
    <n v="1"/>
    <n v="187000"/>
    <s v="UNIDAD"/>
    <s v="NO SOLICITADAS"/>
  </r>
  <r>
    <x v="20"/>
    <s v="02-02-01-004-002"/>
    <s v="02-02-01-004-002"/>
    <s v="Materiales y suministros - Productos metálicos elaborados (excepto maquinaria y equipo)"/>
    <s v="MARTILLO AGROFACIL"/>
    <n v="27111602"/>
    <s v="MÍNIMA CUANTÍA"/>
    <n v="5"/>
    <n v="5"/>
    <n v="10"/>
    <n v="1"/>
    <n v="128000.01"/>
    <s v="UNIDAD"/>
    <s v="NO SOLICITADAS"/>
  </r>
  <r>
    <x v="20"/>
    <s v="02-02-01-004-007"/>
    <s v="02-02-01-004-007-01"/>
    <s v="Materiales y suministros - Válvulas y tubos electrónicos; componentes electrónicos; sus partes y piezas"/>
    <s v="IMPULSOR ELECTRICO DE 50KM SOLAR"/>
    <n v="21101914"/>
    <s v="MÍNIMA CUANTÍA"/>
    <n v="5"/>
    <n v="5"/>
    <n v="10"/>
    <n v="1"/>
    <n v="1250000"/>
    <s v="UNIDAD"/>
    <s v="NO SOLICITADAS"/>
  </r>
  <r>
    <x v="20"/>
    <s v="02-01-01-004-003"/>
    <s v="02-01-01-004-003-09"/>
    <s v="Activos fijos - Otras máquinas para usos generales y sus partes y piezas"/>
    <s v="BÀSCULA DIGITAL DE PISO 300 KG"/>
    <n v="41111509"/>
    <s v="MÍNIMA CUANTÍA"/>
    <n v="4"/>
    <n v="8"/>
    <n v="10"/>
    <n v="2"/>
    <n v="1063860"/>
    <s v="UNIDAD"/>
    <s v="NO SOLICITADAS"/>
  </r>
  <r>
    <x v="20"/>
    <s v="02-01-01-004-003"/>
    <s v="02-01-01-004-003-09"/>
    <s v="Activos fijos - Otras máquinas para usos generales y sus partes y piezas"/>
    <s v="DISPENSADOR DE BEBIDAS CARBONATADAS"/>
    <n v="48101701"/>
    <s v="MÍNIMA CUANTÍA"/>
    <n v="6"/>
    <n v="4"/>
    <n v="10"/>
    <n v="1"/>
    <n v="2750000"/>
    <s v="UNIDAD"/>
    <s v="NO SOLICITADAS"/>
  </r>
  <r>
    <x v="20"/>
    <s v="02-01-01-004-003"/>
    <s v="02-01-01-004-003-09"/>
    <s v="Activos fijos - Otras máquinas para usos generales y sus partes y piezas"/>
    <s v="DISPENSADOR DE AGUA CALIENTE"/>
    <n v="48101714"/>
    <s v="MÍNIMA CUANTÍA"/>
    <n v="6"/>
    <n v="4"/>
    <n v="10"/>
    <n v="6"/>
    <n v="540000"/>
    <s v="UNIDAD"/>
    <s v="NO SOLICITADAS"/>
  </r>
  <r>
    <x v="20"/>
    <s v="02-01-01-004-003"/>
    <s v="02-01-01-004-003-09"/>
    <s v="Activos fijos - Otras máquinas para usos generales y sus partes y piezas"/>
    <s v="MAQUINA DISPENSADORA DE CUBOS DE_x000a_HIELO"/>
    <n v="24131901"/>
    <s v="MÍNIMA CUANTÍA"/>
    <n v="6"/>
    <n v="4"/>
    <n v="10"/>
    <n v="1"/>
    <n v="4650000"/>
    <s v="UNIDAD"/>
    <s v="NO SOLICITADAS"/>
  </r>
  <r>
    <x v="20"/>
    <s v="02-01-01-004-004"/>
    <s v="02-01-01-004-004-05"/>
    <s v="Activos fijos - Maquinaria para la elaboración de alimentos, bebidas y tabaco, y sus partes y piezas"/>
    <s v="PROCESADOR DE ALIMENTOS"/>
    <n v="52141514"/>
    <s v="MÍNIMA CUANTÍA"/>
    <n v="6"/>
    <n v="4"/>
    <n v="10"/>
    <n v="1"/>
    <n v="390000"/>
    <s v="UNIDAD"/>
    <s v="NO SOLICITADAS"/>
  </r>
  <r>
    <x v="20"/>
    <s v="02-01-02-003-008"/>
    <s v="02-01-02-003-008-02"/>
    <s v="Objetos de valor - Joyas y artículos conexos"/>
    <s v="BANDEJA"/>
    <n v="52152006"/>
    <s v="MÍNIMA CUANTÍA"/>
    <n v="6"/>
    <n v="4"/>
    <n v="10"/>
    <n v="1"/>
    <n v="65000"/>
    <s v="UNIDAD"/>
    <s v="NO SOLICITADAS"/>
  </r>
  <r>
    <x v="20"/>
    <s v="02-01-02-003-008"/>
    <s v="02-01-02-003-008-02"/>
    <s v="Objetos de valor - Joyas y artículos conexos"/>
    <s v="SARTEN MARTILLADO"/>
    <n v="48101531"/>
    <s v="MÍNIMA CUANTÍA"/>
    <n v="6"/>
    <n v="4"/>
    <n v="10"/>
    <n v="1"/>
    <n v="80000"/>
    <s v="UNIDAD"/>
    <s v="NO SOLICITADAS"/>
  </r>
  <r>
    <x v="20"/>
    <s v="02-01-01-004-005"/>
    <s v="02-01-01-004-005-02"/>
    <s v="Activos fijos - Maquinaria de informática y sus partes, piezas y accesorios"/>
    <s v="IMPRESORA CARNETS"/>
    <n v="43212108"/>
    <s v="MÍNIMA CUANTÍA"/>
    <n v="6"/>
    <n v="4"/>
    <n v="10"/>
    <n v="1"/>
    <n v="12987880.15"/>
    <s v="UNIDAD"/>
    <s v="NO SOLICITADAS"/>
  </r>
  <r>
    <x v="20"/>
    <s v="02-02-01-004-004"/>
    <s v="02-02-01-004-004-09"/>
    <s v="Materiales y suministros - Otra maquinaria para usos especiales y sus partes y piezas"/>
    <s v="CINTA FILM DE IMPRESIÓN"/>
    <n v="44103112"/>
    <s v="MÍNIMA CUANTÍA"/>
    <n v="6"/>
    <n v="4"/>
    <n v="10"/>
    <n v="1"/>
    <n v="557470.97"/>
    <s v="UNIDAD"/>
    <s v="NO SOLICITADAS"/>
  </r>
  <r>
    <x v="20"/>
    <s v="02-02-01-003-006"/>
    <s v="02-02-01-003-006-09"/>
    <s v="Materiales y suministros - Otros productos plásticos"/>
    <s v="KIT DE MANTENIMIENTO "/>
    <s v="44103125"/>
    <s v="MÍNIMA CUANTÍA"/>
    <n v="6"/>
    <n v="4"/>
    <n v="10"/>
    <n v="1"/>
    <n v="234848.88"/>
    <s v="UNIDAD"/>
    <s v="NO SOLICITADAS"/>
  </r>
  <r>
    <x v="20"/>
    <s v="02-02-01-004-002"/>
    <s v="02-02-01-004-002"/>
    <s v="Materiales y suministros - Productos metálicos elaborados (excepto maquinaria y equipo)"/>
    <s v="GRAPAS GALVANIZADAS"/>
    <n v="31152002"/>
    <s v="MÍNIMA CUANTÍA"/>
    <n v="6"/>
    <n v="6"/>
    <n v="10"/>
    <n v="40"/>
    <n v="392000"/>
    <s v="UNIDAD"/>
    <s v="NO SOLICITADAS"/>
  </r>
  <r>
    <x v="20"/>
    <s v="02-02-01-004-002"/>
    <s v="02-02-01-004-002"/>
    <s v="Materiales y suministros - Productos metálicos elaborados (excepto maquinaria y equipo)"/>
    <s v="ALAMBRE DE PUAS"/>
    <n v="31152002"/>
    <s v="MÍNIMA CUANTÍA"/>
    <n v="6"/>
    <n v="6"/>
    <n v="10"/>
    <n v="17"/>
    <n v="4046000"/>
    <s v="UNIDAD"/>
    <s v="NO SOLICITADAS"/>
  </r>
  <r>
    <x v="20"/>
    <s v="02-02-01-004-003"/>
    <s v="02-02-01-004-003-09"/>
    <s v="Materiales y suministros - Otras máquinas para usos generales y sus partes y piezas"/>
    <s v="COMPRESOR PARA AIRE DE 12.000 BTU A 110 VOLTIOS (R-22)"/>
    <n v="40151604"/>
    <s v="MÍNIMA CUANTÍA"/>
    <n v="4"/>
    <n v="8"/>
    <n v="10"/>
    <n v="4"/>
    <n v="1917004.32"/>
    <s v="UNIDAD"/>
    <s v="NO SOLICITADAS"/>
  </r>
  <r>
    <x v="20"/>
    <s v="02-02-01-004-003"/>
    <s v="02-02-01-004-003-09"/>
    <s v="Materiales y suministros - Otras máquinas para usos generales y sus partes y piezas"/>
    <s v="COMPRESOR PARA AIRE DE 12.000 BTU A 110 VOLTIOS (R-410)"/>
    <n v="40151604"/>
    <s v="MÍNIMA CUANTÍA"/>
    <n v="4"/>
    <n v="8"/>
    <n v="10"/>
    <n v="2"/>
    <n v="1215001.8999999999"/>
    <s v="UNIDAD"/>
    <s v="NO SOLICITADAS"/>
  </r>
  <r>
    <x v="20"/>
    <s v="02-02-01-004-003"/>
    <s v="02-02-01-004-003-09"/>
    <s v="Materiales y suministros - Otras máquinas para usos generales y sus partes y piezas"/>
    <s v="COMPRESOR PARA AIRE DE 12.000 BTU A 220 VOLTIOS (R4-10)"/>
    <n v="40151604"/>
    <s v="MÍNIMA CUANTÍA"/>
    <n v="4"/>
    <n v="8"/>
    <n v="10"/>
    <n v="2"/>
    <n v="801900.54"/>
    <s v="UNIDAD"/>
    <s v="NO SOLICITADAS"/>
  </r>
  <r>
    <x v="20"/>
    <s v="02-02-01-004-003"/>
    <s v="02-02-01-004-003-09"/>
    <s v="Materiales y suministros - Otras máquinas para usos generales y sus partes y piezas"/>
    <s v="COMPRESOR PARA AIRE DE 12.000 BTU A 220 VOLTIOS (R-22)"/>
    <n v="40151604"/>
    <s v="MÍNIMA CUANTÍA"/>
    <n v="4"/>
    <n v="8"/>
    <n v="10"/>
    <n v="4"/>
    <n v="1647002.84"/>
    <s v="UNIDAD"/>
    <s v="NO SOLICITADAS"/>
  </r>
  <r>
    <x v="20"/>
    <s v="02-02-01-004-003"/>
    <s v="02-02-01-004-003-09"/>
    <s v="Materiales y suministros - Otras máquinas para usos generales y sus partes y piezas"/>
    <s v="COMPRESOR PARA AIRE DE 18.000 BTU A 220 VOLTIOS (R-22)"/>
    <n v="40151604"/>
    <s v="MÍNIMA CUANTÍA"/>
    <n v="4"/>
    <n v="8"/>
    <n v="10"/>
    <n v="4"/>
    <n v="2089801.84"/>
    <s v="UNIDAD"/>
    <s v="NO SOLICITADAS"/>
  </r>
  <r>
    <x v="20"/>
    <s v="02-02-01-004-003"/>
    <s v="02-02-01-004-003-09"/>
    <s v="Materiales y suministros - Otras máquinas para usos generales y sus partes y piezas"/>
    <s v="TARJETA UNIVERSAL PARA AIRE ACONDICIONADO CONVENCIONAL CON CONTRO QD-U 06 A MINI SPLIT  110 A 220 VOLTIOS"/>
    <n v="40151604"/>
    <s v="MÍNIMA CUANTÍA"/>
    <n v="4"/>
    <n v="8"/>
    <n v="10"/>
    <n v="3"/>
    <n v="1696949.52"/>
    <s v="UNIDAD"/>
    <s v="NO SOLICITADAS"/>
  </r>
  <r>
    <x v="20"/>
    <s v="02-02-01-004-003"/>
    <s v="02-02-01-004-003-09"/>
    <s v="Materiales y suministros - Otras máquinas para usos generales y sus partes y piezas"/>
    <s v="RODAMIENTOS 608-  Z, PARA MOTOR VENTILADOR AIRE ACONDICIONADO."/>
    <n v="40151604"/>
    <s v="MÍNIMA CUANTÍA"/>
    <n v="4"/>
    <n v="8"/>
    <n v="10"/>
    <n v="40"/>
    <n v="4569600"/>
    <s v="UNIDAD"/>
    <s v="NO SOLICITADAS"/>
  </r>
  <r>
    <x v="20"/>
    <s v="02-02-01-004-003"/>
    <s v="02-02-01-004-003-09"/>
    <s v="Materiales y suministros - Otras máquinas para usos generales y sus partes y piezas"/>
    <s v="RODAMIENTOS 6200-ZZ, C3PARA MOTOR VENTILADOR AIRE ACONDICIONADO."/>
    <n v="40151604"/>
    <s v="MÍNIMA CUANTÍA"/>
    <n v="4"/>
    <n v="8"/>
    <n v="10"/>
    <n v="30"/>
    <n v="313267.5"/>
    <s v="UNIDAD"/>
    <s v="NO SOLICITADAS"/>
  </r>
  <r>
    <x v="20"/>
    <s v="02-02-01-004-003"/>
    <s v="02-02-01-004-003-09"/>
    <s v="Materiales y suministros - Otras máquinas para usos generales y sus partes y piezas"/>
    <s v="RODAMIENTOS 6201-2RS C3, C3  PARA MOTOR VENTILADOR AIRE ACONDICIONADO."/>
    <n v="40151604"/>
    <s v="MÍNIMA CUANTÍA"/>
    <n v="4"/>
    <n v="8"/>
    <n v="10"/>
    <n v="30"/>
    <n v="414477"/>
    <s v="UNIDAD"/>
    <s v="NO SOLICITADAS"/>
  </r>
  <r>
    <x v="20"/>
    <s v="02-02-01-004-003"/>
    <s v="02-02-01-004-003-09"/>
    <s v="Materiales y suministros - Otras máquinas para usos generales y sus partes y piezas"/>
    <s v="COMPRESOR PARA AIRE DE 24.000 BTU A 220 VOLTIOS (R-22)"/>
    <n v="40151604"/>
    <s v="MÍNIMA CUANTÍA"/>
    <n v="4"/>
    <n v="8"/>
    <n v="10"/>
    <n v="30"/>
    <n v="438574.5"/>
    <s v="UNIDAD"/>
    <s v="NO SOLICITADAS"/>
  </r>
  <r>
    <x v="20"/>
    <s v="02-02-02-008-003"/>
    <s v="02-02-02-008-003-05"/>
    <s v="Adquisición de servicios - Servicios veterinarios"/>
    <s v="SERVICIO DE HERRERIA Y VETERINARIO"/>
    <n v="70122000"/>
    <s v="MÍNIMA CUANTÍA"/>
    <n v="6"/>
    <n v="6"/>
    <n v="10"/>
    <n v="1"/>
    <n v="2360000"/>
    <s v="GLOBAL"/>
    <s v="NO SOLICITADAS"/>
  </r>
  <r>
    <x v="20"/>
    <s v="02-01-01-004-003"/>
    <s v="02-01-01-004-003-09"/>
    <s v="Activos fijos - Otras máquinas para usos generales y sus partes y piezas"/>
    <s v="ADQUISICIÓN DE SISTEMA DE FLUIDO TERMINCO Y SUS EQUIPOS AUXILIARES"/>
    <n v="23181703"/>
    <s v="MÍNIMA CUANTÍA"/>
    <n v="8"/>
    <n v="8"/>
    <n v="16"/>
    <n v="1"/>
    <n v="156485000"/>
    <s v="GLOBAL"/>
    <s v="NO SOLICITADAS"/>
  </r>
  <r>
    <x v="20"/>
    <s v="02-01-01-004-003"/>
    <s v="02-01-01-004-003-09"/>
    <s v="Activos fijos - Otras máquinas para usos generales y sus partes y piezas"/>
    <s v="CUARTOS FRIOS MIXTOS"/>
    <n v="24131503"/>
    <s v="MÍNIMA CUANTÍA"/>
    <n v="8"/>
    <n v="3"/>
    <n v="10"/>
    <n v="1"/>
    <n v="98723181.049999997"/>
    <s v="UNIDAD"/>
    <s v="NO SOLICITADAS"/>
  </r>
  <r>
    <x v="20"/>
    <s v="02-02-01-003-004"/>
    <s v="02-02-01-003-004-02"/>
    <s v="Materiales y suministros - Productos químicos inorgánicos básicos n. C. P."/>
    <s v="POLICLORURO DE ALUMINIO AL 19%"/>
    <n v="12141901"/>
    <s v="MÍNIMA CUANTÍA"/>
    <n v="8"/>
    <n v="8"/>
    <n v="10"/>
    <n v="10"/>
    <n v="7360000"/>
    <s v="UNIDAD"/>
    <s v="NO SOLICITADAS"/>
  </r>
  <r>
    <x v="20"/>
    <s v="02-02-01-003-004"/>
    <s v="02-02-01-003-004-02"/>
    <s v="Materiales y suministros - Productos químicos inorgánicos básicos n. C. P."/>
    <s v="CLORO GRANULADO AL 70%"/>
    <n v="12141901"/>
    <s v="MÍNIMA CUANTÍA"/>
    <n v="8"/>
    <n v="8"/>
    <n v="10"/>
    <n v="11"/>
    <n v="5236000"/>
    <s v="UNIDAD"/>
    <s v="NO SOLICITADAS"/>
  </r>
  <r>
    <x v="20"/>
    <s v="02-01-01-001-002"/>
    <s v="02-01-01-001-002-11"/>
    <s v="Activos fijos - Otros edificios distintos a viviendas otros edificios no residenciales"/>
    <s v="ADECUACIÓN Y MANTENIMIENTO DEL POLIGONO DEL CACOM-6"/>
    <n v="72102900"/>
    <s v="MÍNIMA CUANTÍA"/>
    <n v="9"/>
    <n v="4"/>
    <n v="10"/>
    <n v="1"/>
    <n v="90000000"/>
    <s v="GLOBAL"/>
    <s v="NO SOLICITADAS"/>
  </r>
  <r>
    <x v="20"/>
    <s v="02-01-01-001-002"/>
    <s v="02-01-01-001-002-11"/>
    <s v="Activos fijos - Otros edificios distintos a viviendas otros edificios no residenciales"/>
    <s v="ADECUACIÓN Y MANTENIMIENTO DEL CENTRO DE ENTRENAMIENTO ACUATICO DE OFICIALES"/>
    <n v="72102900"/>
    <s v="SELECCIÓN ABREVIADA MENOR CUANTÍA"/>
    <n v="9"/>
    <n v="4"/>
    <n v="10"/>
    <n v="1"/>
    <n v="82625551.780000001"/>
    <s v="UNIDAD"/>
    <s v="NO SOLICITADAS"/>
  </r>
  <r>
    <x v="20"/>
    <s v="02-02-02-005-004"/>
    <s v="02-02-02-005-004-01-1"/>
    <s v="Adquisición de servicios - Servicios generales de construcción de edificaciones residenciales"/>
    <s v="ADECUACIÓN Y MANTENIMIENTO DEL ALOJAMIENTO DEL SECTOR ECHO"/>
    <n v="72102900"/>
    <s v="SELECCIÓN ABREVIADA MENOR CUANTÍA"/>
    <n v="3"/>
    <n v="9"/>
    <n v="10"/>
    <n v="1"/>
    <n v="99718036.950000003"/>
    <s v="GLOBAL"/>
    <s v="NO SOLICITADAS"/>
  </r>
  <r>
    <x v="20"/>
    <s v="02-01-01-001-001"/>
    <s v="02-01-01-001-001-07"/>
    <s v="Activos fijos - Viviendas viviendas para personal militar"/>
    <s v="ADECUACIÓN Y MANTENIMIENTO DEL ALOJAMIENTO DEL SECTOR ECHO"/>
    <n v="72102900"/>
    <s v="SELECCIÓN ABREVIADA MENOR CUANTÍA"/>
    <n v="10"/>
    <n v="3"/>
    <n v="10"/>
    <n v="1"/>
    <n v="91022764.049999997"/>
    <s v="GLOBAL"/>
    <s v="NO SOLICITADAS"/>
  </r>
  <r>
    <x v="20"/>
    <s v="01-01-03-027"/>
    <s v="01-01-03-027"/>
    <s v="Planta permanente - Partida alimentación soldados"/>
    <s v="PARTIDA ALIMENTACION SOLDADOS"/>
    <s v="90101501_x000a_90101604"/>
    <s v="CONTRATACIÓN DIRECTA"/>
    <n v="1"/>
    <n v="12"/>
    <n v="10"/>
    <n v="1"/>
    <n v="90820952"/>
    <s v="GLOBAL"/>
    <s v="NO SOLICITADAS"/>
  </r>
  <r>
    <x v="20"/>
    <s v="A-01-01-03-035"/>
    <s v="01-01-03-035"/>
    <s v="ALIMENTACIÓN ALUMNOS"/>
    <s v="ALIMENTACIÓN ALUMNOS"/>
    <n v="0"/>
    <s v="CONTRATACIÓN DIRECTA"/>
    <n v="1"/>
    <n v="12"/>
    <n v="10"/>
    <n v="1"/>
    <n v="379700"/>
    <s v="GLOBAL"/>
    <s v="NO SOLICITADAS"/>
  </r>
  <r>
    <x v="21"/>
    <s v="02-02-02-008-005"/>
    <s v="02-02-02-008-005-03"/>
    <s v="Adquisición de servicios - Servicios de limpieza"/>
    <s v="SERVICIO DE ASEO Y LIMPIEZA VIGENCIA FUTURA AMARRE  2021-2022 ESM "/>
    <n v="76111501"/>
    <s v="SELECCIÓN ABREVIADA - ACUERDO MARCO"/>
    <n v="11"/>
    <n v="2"/>
    <n v="10"/>
    <n v="1"/>
    <n v="4000000"/>
    <s v="GLOBAL"/>
    <s v="SI EN TRAMITE"/>
  </r>
  <r>
    <x v="21"/>
    <s v="02-02-02-008-005"/>
    <s v="02-02-02-008-005-03"/>
    <s v="Adquisición de servicios - Servicios de limpieza"/>
    <s v="SERVICIO DE ASEO Y LIMPIEZA VIGENCIA FUTURA AMARRE 2021-2022"/>
    <n v="76111501"/>
    <s v="SELECCIÓN ABREVIADA - ACUERDO MARCO"/>
    <n v="11"/>
    <n v="2"/>
    <n v="10"/>
    <n v="1"/>
    <n v="13272234.02"/>
    <s v="GLOBAL"/>
    <s v="SI EN TRAMITE"/>
  </r>
  <r>
    <x v="21"/>
    <s v="02-02-02-006-004"/>
    <s v="02-02-02-006-004"/>
    <s v="Adquisición de servicios - Servicios de transporte de pasajeros"/>
    <s v="AMARRE TRANSPORTE PERSONAL CAMAN VF 2021-2022"/>
    <n v="78111803"/>
    <s v="SELECCIÓN ABREVIADA MENOR CUANTÍA"/>
    <n v="11"/>
    <n v="1"/>
    <n v="10"/>
    <n v="1"/>
    <n v="35838000"/>
    <s v="GLOBAL"/>
    <s v="SI EN TRAMITE"/>
  </r>
  <r>
    <x v="21"/>
    <s v="02-02-02-008-007"/>
    <s v="02-02-02-008-007-01-4"/>
    <s v="Adquisición de servicios - Servicios de mantenimiento y reparación de maquinaria y equipo de transporte"/>
    <s v="MANTENIMIENTO DE VEHICULOS Y MOTOCICLETAS AMARRE VIGENCIA FUTURA 2021-2022"/>
    <n v="78181507"/>
    <s v="SELECCIÓN ABREVIADA MENOR CUANTÍA"/>
    <n v="11"/>
    <n v="1"/>
    <n v="10"/>
    <n v="1"/>
    <n v="23770500"/>
    <s v="GLOBAL"/>
    <s v="SI EN TRAMITE"/>
  </r>
  <r>
    <x v="21"/>
    <s v="02-02-02-007-003"/>
    <s v="02-02-02-007-003-01"/>
    <s v="Adquisición de servicios - Servicios de arrendamiento o alquiler de maquinaria y equipo sin operario"/>
    <s v="OUTSOURCING DE FOTOCOPIADO AMARRE 2021-2022 "/>
    <n v="80161801"/>
    <s v="MÍNIMA CUANTÍA"/>
    <n v="11"/>
    <n v="2"/>
    <n v="10"/>
    <n v="1"/>
    <n v="5000000"/>
    <s v="GLOBAL"/>
    <s v="SI EN TRAMITE"/>
  </r>
  <r>
    <x v="21"/>
    <s v="02-02-02-008-007"/>
    <s v="02-02-02-008-007-01-5"/>
    <s v="Adquisición de servicios - Servicios de mantenimiento y reparación de otra maquinaria y otro equipo"/>
    <s v="PRESTACIÓN DE SERVICIOS DE MANTENIMIENTO PARA EL APOYO DE LAS TAREAS DEL TALLER CENTRALIZADO DE ASIENTOS DE EYECCION PARA EL MANTENIMIENTO NIVEL II Y NIVEL III DE LOS ASIENTOS DE EYECCION MK-8, MK-10 Y MKJM6 "/>
    <n v="78181800"/>
    <s v="CONTRATACIÓN DIRECTA"/>
    <n v="4"/>
    <n v="6"/>
    <n v="10"/>
    <n v="1"/>
    <n v="102327300"/>
    <s v="GLOBAL"/>
    <s v="NO SOLICITADAS"/>
  </r>
  <r>
    <x v="21"/>
    <s v="02-02-01-003-004"/>
    <s v="02-02-01-003-004-01"/>
    <s v="Materiales y suministros - Químicos orgánicos básicos"/>
    <s v="AMARRE  GASES ORGANICOS BASICOS 2021-2022"/>
    <n v="12142100"/>
    <s v="CONTRATACIÓN DIRECTA"/>
    <n v="1"/>
    <n v="12"/>
    <n v="10"/>
    <n v="1"/>
    <n v="392413"/>
    <s v="GLOBAL"/>
    <s v="SI APROBADAS"/>
  </r>
  <r>
    <x v="21"/>
    <s v="02-02-01-003-004"/>
    <s v="02-02-01-003-004-02"/>
    <s v="Materiales y suministros - Productos químicos inorgánicos básicos n. C. P."/>
    <s v="AMARRE  GASES INORGANICOS  BASICOS NCP 2021-2022"/>
    <n v="12352300"/>
    <s v="CONTRATACIÓN DIRECTA"/>
    <n v="1"/>
    <n v="12"/>
    <n v="10"/>
    <n v="1"/>
    <n v="1512979"/>
    <s v="GLOBAL"/>
    <s v="SI APROBADAS"/>
  </r>
  <r>
    <x v="21"/>
    <s v="02-02-02-008-003"/>
    <s v="02-02-02-008-003-04-4"/>
    <s v="Adquisición de servicios - Servicios de ensayo y análisis técnicos"/>
    <s v="SERVICIO DE ANALISIS A SOLUCIONES ELECTROLITICAS: CROMO, PLATA,COBRE, CADMIO, ANODIZADO CROMICO, ANIDZADO DURO, NIQUEL ANODIZADO SULFURICO. AMARRE 2021-2022"/>
    <n v="81101802"/>
    <s v="SELECCIÓN ABREVIADA MENOR CUANTÍA"/>
    <n v="5"/>
    <n v="6"/>
    <n v="10"/>
    <n v="1"/>
    <n v="6247500"/>
    <s v="GLOBAL"/>
    <s v="NO SOLICITADAS"/>
  </r>
  <r>
    <x v="21"/>
    <s v="02-02-02-010"/>
    <s v="02-02-02-010"/>
    <s v="Adquisición de servicios - Viáticos de los funcionarios en comisión"/>
    <s v="VIATICOS DEL PERSONAL EN COMISION"/>
    <n v="78111800"/>
    <s v="CONTRATACIÓN DIRECTA"/>
    <n v="1"/>
    <n v="12"/>
    <n v="10"/>
    <n v="1"/>
    <n v="382946000"/>
    <s v="GLOBAL"/>
    <s v="NO SOLICITADAS"/>
  </r>
  <r>
    <x v="21"/>
    <s v="02-02-02-006-009"/>
    <s v="02-02-02-006-009-02"/>
    <s v="Adquisición de servicios - Servicios de distribución de agua (por cuenta propia)"/>
    <s v="SERVICIO DE ACUEDUCTO "/>
    <n v="83101500"/>
    <s v="CONTRATACIÓN DIRECTA"/>
    <n v="1"/>
    <n v="12"/>
    <n v="10"/>
    <n v="1"/>
    <n v="87035408.890000001"/>
    <s v="GLOBAL"/>
    <s v="NO SOLICITADAS"/>
  </r>
  <r>
    <x v="21"/>
    <s v="02-02-02-009-004"/>
    <s v="02-02-02-009-004-01"/>
    <s v="Adquisición de servicios - Servicios de alcantarillado, servicios de limpieza, tratamiento de aguas residuales y tanques sépticos"/>
    <s v="SERVICIO DE ALCANTARILLADO Y RECOLECCIÓN DE BASURAS "/>
    <n v="83101500"/>
    <s v="CONTRATACIÓN DIRECTA"/>
    <n v="1"/>
    <n v="12"/>
    <n v="10"/>
    <n v="1"/>
    <n v="185095000"/>
    <s v="GLOBAL"/>
    <s v="NO SOLICITADAS"/>
  </r>
  <r>
    <x v="21"/>
    <s v="02-02-02-005-004"/>
    <s v="02-02-02-005-004-05"/>
    <s v="Adquisición de servicios - Servicios especiales de construcción"/>
    <s v="CUADRILLA Y MANO DE OBRA  VF 2021-2022"/>
    <n v="72101507"/>
    <s v="MÍNIMA CUANTÍA"/>
    <n v="3"/>
    <n v="8"/>
    <n v="10"/>
    <n v="1"/>
    <n v="10000000"/>
    <s v="GLOBAL"/>
    <s v="SI EN TRAMITE"/>
  </r>
  <r>
    <x v="21"/>
    <s v="02-02-01-003-003"/>
    <s v="02-02-01-003-003-04"/>
    <s v="Materiales y suministros - Gas de petróleo y otros hidrocarburos gaseosos (excepto gas natural)"/>
    <s v="GAS PROPANO"/>
    <n v="15111501"/>
    <s v="CONTRATACIÓN DIRECTA"/>
    <n v="1"/>
    <n v="12"/>
    <n v="10"/>
    <n v="1"/>
    <n v="19000000"/>
    <s v="GLOBAL"/>
    <s v="NO SOLICITADAS"/>
  </r>
  <r>
    <x v="21"/>
    <s v="02-02-02-008-005"/>
    <s v="02-02-02-008-005-09-7"/>
    <s v="Adquisición de servicios - Servicios de mantenimiento y cuidado del paisaje"/>
    <s v="SERVICIO CORTE PRADO Y JARDINERIA AMARRE VF 2021-2022"/>
    <n v="41122400"/>
    <s v="MÍNIMA CUANTÍA"/>
    <n v="0"/>
    <n v="0"/>
    <n v="10"/>
    <n v="1"/>
    <n v="3783612.01"/>
    <s v="GLOBAL"/>
    <s v=""/>
  </r>
  <r>
    <x v="21"/>
    <s v="02-02-02-006-009"/>
    <s v="02-02-02-006-009-01"/>
    <s v="Adquisición de servicios - Servicios de distribución de electricidad, y servicios de distribución de gas (por cuenta propia)"/>
    <s v="SERVICIO DE GAS NATURAL"/>
    <n v="83101601"/>
    <s v="CONTRATACIÓN DIRECTA"/>
    <n v="1"/>
    <n v="12"/>
    <n v="10"/>
    <n v="1"/>
    <n v="55000000"/>
    <s v="GLOBAL"/>
    <s v="NO SOLICITADAS"/>
  </r>
  <r>
    <x v="21"/>
    <s v="02-02-02-008-003"/>
    <s v="02-02-02-008-003-04-4"/>
    <s v="Adquisición de servicios - Servicios de ensayo y análisis técnicos"/>
    <s v="ANALISIS AGUA POTABLE VF 2021-2022"/>
    <n v="77121707"/>
    <s v="MÍNIMA CUANTÍA"/>
    <n v="0"/>
    <n v="0"/>
    <n v="10"/>
    <n v="1"/>
    <n v="944384"/>
    <s v="GLOBAL"/>
    <s v=""/>
  </r>
  <r>
    <x v="21"/>
    <s v="02-02-02-006-009"/>
    <s v="02-02-02-006-009-01"/>
    <s v="Adquisición de servicios - Servicios de distribución de electricidad, y servicios de distribución de gas (por cuenta propia)"/>
    <s v="SERVICIO ENERGÍA"/>
    <n v="83101800"/>
    <s v="CONTRATACIÓN DIRECTA"/>
    <n v="1"/>
    <n v="12"/>
    <n v="10"/>
    <n v="1"/>
    <n v="842906845.14999998"/>
    <s v="GLOBAL"/>
    <s v="NO SOLICITADAS"/>
  </r>
  <r>
    <x v="21"/>
    <s v="02-02-02-006-009"/>
    <s v="02-02-02-006-009-01"/>
    <s v="Adquisición de servicios - Servicios de distribución de electricidad, y servicios de distribución de gas (por cuenta propia)"/>
    <s v="SERVICIO DE ENERGÍA"/>
    <n v="83101800"/>
    <n v="0"/>
    <n v="0"/>
    <n v="0"/>
    <n v="16"/>
    <n v="1"/>
    <n v="847158.14"/>
    <s v="GLOBAL"/>
    <s v=""/>
  </r>
  <r>
    <x v="21"/>
    <s v="02-02-02-008-003"/>
    <s v="02-02-02-008-003-04-4"/>
    <s v="Adquisición de servicios - Servicios de ensayo y análisis técnicos"/>
    <s v="SERVICIO DE DOSIMETRÍA"/>
    <n v="85111609"/>
    <s v="MÍNIMA CUANTÍA"/>
    <n v="3"/>
    <n v="8"/>
    <n v="10"/>
    <n v="1"/>
    <n v="900000"/>
    <s v="GLOBAL"/>
    <s v="NO SOLICITADAS"/>
  </r>
  <r>
    <x v="21"/>
    <s v="02-02-02-008-004"/>
    <s v="02-02-02-008-004-01"/>
    <s v="Adquisición de servicios - Servicios de telefonía y otras telecomunicaciones"/>
    <s v="SERVICIO DE TELEFONÍA PUBLICA"/>
    <n v="83111501"/>
    <s v="CONTRATACIÓN DIRECTA"/>
    <n v="1"/>
    <n v="12"/>
    <n v="10"/>
    <n v="1"/>
    <n v="19000000"/>
    <s v="GLOBAL"/>
    <s v="NO SOLICITADAS"/>
  </r>
  <r>
    <x v="21"/>
    <s v="08-01-02-001"/>
    <s v="08-01-02-001"/>
    <s v="Impuestos - Impuesto predial"/>
    <s v="IMPUESTO PREDIAL"/>
    <n v="93161601"/>
    <s v="CONTRATACIÓN DIRECTA"/>
    <n v="2"/>
    <n v="2"/>
    <n v="10"/>
    <n v="1"/>
    <n v="456604124"/>
    <s v="GLOBAL"/>
    <s v="NO SOLICITADAS"/>
  </r>
  <r>
    <x v="21"/>
    <s v="08-03"/>
    <s v="08-03"/>
    <s v="Tasas y derechos administrativos"/>
    <s v="IMPUESTO CAR "/>
    <n v="93161602"/>
    <s v="CONTRATACIÓN DIRECTA"/>
    <n v="2"/>
    <n v="2"/>
    <n v="10"/>
    <n v="1"/>
    <n v="98163274"/>
    <s v="GLOBAL"/>
    <s v="NO SOLICITADAS"/>
  </r>
  <r>
    <x v="21"/>
    <s v="08-01-02-001"/>
    <s v="08-01-02-001"/>
    <s v="Impuestos - Impuesto predial"/>
    <s v="IMPUESTO PREDIAL"/>
    <n v="93161601"/>
    <n v="0"/>
    <n v="0"/>
    <n v="0"/>
    <n v="16"/>
    <n v="1"/>
    <n v="600000000"/>
    <s v="GLOBAL"/>
    <s v=""/>
  </r>
  <r>
    <x v="21"/>
    <s v="08-03"/>
    <s v="08-03"/>
    <s v="Tasas y derechos administrativos"/>
    <s v="SOBRETASA BOMBERIL"/>
    <n v="93161502"/>
    <n v="0"/>
    <n v="0"/>
    <n v="0"/>
    <n v="10"/>
    <n v="1"/>
    <n v="10411702"/>
    <s v="GLOBAL"/>
    <s v=""/>
  </r>
  <r>
    <x v="21"/>
    <s v="02-02-02-008-007"/>
    <s v="02-02-02-008-007-01-5"/>
    <s v="Adquisición de servicios - Servicios de mantenimiento y reparación de otra maquinaria y otro equipo"/>
    <s v="MANTENIMIENTO EQUIPO MILLER DINASTY 350 S/N LK"/>
    <n v="73152100"/>
    <s v="MÍNIMA CUANTÍA"/>
    <n v="9"/>
    <n v="2"/>
    <n v="10"/>
    <n v="1"/>
    <n v="4284000"/>
    <s v="GLOBAL"/>
    <s v="NO SOLICITADAS"/>
  </r>
  <r>
    <x v="21"/>
    <s v="02-02-02-008-007"/>
    <s v="02-02-02-008-007-01-5"/>
    <s v="Adquisición de servicios - Servicios de mantenimiento y reparación de otra maquinaria y otro equipo"/>
    <s v="MANTENIMIENTO EQUIPO MILLER DINASTY 700 S/N LK 130223L"/>
    <n v="73152100"/>
    <s v="MÍNIMA CUANTÍA"/>
    <n v="9"/>
    <n v="2"/>
    <n v="10"/>
    <n v="1"/>
    <n v="7199500"/>
    <s v="GLOBAL"/>
    <s v="NO SOLICITADAS"/>
  </r>
  <r>
    <x v="21"/>
    <s v="02-02-02-008-007"/>
    <s v="02-02-02-008-007-01-5"/>
    <s v="Adquisición de servicios - Servicios de mantenimiento y reparación de otra maquinaria y otro equipo"/>
    <s v="MANTENIMIENTO EQUIPO MILLER DINASTY 700 S/N LK 130224L"/>
    <n v="73152100"/>
    <s v="MÍNIMA CUANTÍA"/>
    <n v="9"/>
    <n v="2"/>
    <n v="10"/>
    <n v="1"/>
    <n v="7199500"/>
    <s v="GLOBAL"/>
    <s v="NO SOLICITADAS"/>
  </r>
  <r>
    <x v="21"/>
    <s v="02-02-02-008-007"/>
    <s v="02-02-02-008-007-01-5"/>
    <s v="Adquisición de servicios - Servicios de mantenimiento y reparación de otra maquinaria y otro equipo"/>
    <s v="MANTENIMIENTO PREVENTIVO Y CORRECTIVO EQUIPO FRONIUS TRANS PULS SYNERGIC 2700 (1)"/>
    <n v="73152100"/>
    <s v="MÍNIMA CUANTÍA"/>
    <n v="9"/>
    <n v="2"/>
    <n v="10"/>
    <n v="1"/>
    <n v="4284000"/>
    <s v="GLOBAL"/>
    <s v="NO SOLICITADAS"/>
  </r>
  <r>
    <x v="21"/>
    <s v="02-02-02-008-007"/>
    <s v="02-02-02-008-007-01-5"/>
    <s v="Adquisición de servicios - Servicios de mantenimiento y reparación de otra maquinaria y otro equipo"/>
    <s v="MANTENIMIENTO PREVENTIVO Y CORRECTIVO EQUIPO FRONIUS TRANS PULS SYNERGIC 2700 (2)"/>
    <n v="73152100"/>
    <s v="MÍNIMA CUANTÍA"/>
    <n v="9"/>
    <n v="2"/>
    <n v="10"/>
    <n v="1"/>
    <n v="4284000"/>
    <s v="GLOBAL"/>
    <s v="NO SOLICITADAS"/>
  </r>
  <r>
    <x v="21"/>
    <s v="02-02-02-008-007"/>
    <s v="02-02-02-008-007-01-3"/>
    <s v="Adquisición de servicios - Servicios de mantenimiento y reparación de computadores y equipo periférico"/>
    <s v="MANTENIMIENTO DEL SISTEMA UPS (01 UPS HANGAR; 01 ESCAL; 01 SECAD; 01 UPS SHELTTER)"/>
    <n v="72151514"/>
    <s v="SELECCIÓN ABREVIADA MENOR CUANTÍA"/>
    <n v="3"/>
    <n v="6"/>
    <n v="10"/>
    <n v="1"/>
    <n v="10799999.699999999"/>
    <s v="GLOBAL"/>
    <s v="NO SOLICITADAS"/>
  </r>
  <r>
    <x v="21"/>
    <s v="02-02-02-008-007"/>
    <s v="02-02-02-008-007-01-3"/>
    <s v="Adquisición de servicios - Servicios de mantenimiento y reparación de computadores y equipo periférico"/>
    <s v="MANTENIMIENTO E INSPECCION UPS ONLINE"/>
    <n v="81112300"/>
    <s v="SELECCIÓN ABREVIADA MENOR CUANTÍA"/>
    <n v="5"/>
    <n v="6"/>
    <n v="10"/>
    <n v="1"/>
    <n v="3969999.46"/>
    <s v="GLOBAL"/>
    <s v="NO SOLICITADAS"/>
  </r>
  <r>
    <x v="21"/>
    <s v="02-02-02-008-007"/>
    <s v="02-02-02-008-007-01-4"/>
    <s v="Adquisición de servicios - Servicios de mantenimiento y reparación de maquinaria y equipo de transporte"/>
    <s v="MANTENIMIENTO CORRECTIVO MONTACARGAS HYSTER AMD0604 MANUAL DEL OPERARIO FORTIS H135FT H155FT(K006) HYSTER."/>
    <n v="78181500"/>
    <s v="SELECCIÓN ABREVIADA MENOR CUANTÍA"/>
    <n v="5"/>
    <n v="6"/>
    <n v="10"/>
    <n v="1"/>
    <n v="4700000"/>
    <s v="GLOBAL"/>
    <s v="NO SOLICITADAS"/>
  </r>
  <r>
    <x v="21"/>
    <s v="02-02-02-008-007"/>
    <s v="02-02-02-008-007-01-4"/>
    <s v="Adquisición de servicios - Servicios de mantenimiento y reparación de maquinaria y equipo de transporte"/>
    <s v="MANTENIMIENTO CORRECTIVO MONTACARGAS TELETRUCK AMD 0613 P/N: TLT35"/>
    <n v="78181500"/>
    <s v="SELECCIÓN ABREVIADA MENOR CUANTÍA"/>
    <n v="5"/>
    <n v="6"/>
    <n v="10"/>
    <n v="1"/>
    <n v="4700000"/>
    <s v="GLOBAL"/>
    <s v="NO SOLICITADAS"/>
  </r>
  <r>
    <x v="21"/>
    <s v="02-02-02-008-007"/>
    <s v="02-02-02-008-007-01-4"/>
    <s v="Adquisición de servicios - Servicios de mantenimiento y reparación de maquinaria y equipo de transporte"/>
    <s v="MANTENIMIENTO CORRECTIVO TRACTOR TUG MA-60 AMD 0543 MODEL MA TOW TRACTOR OPERATION, MAINTENANCE &amp; PARTS MANUAL TUG"/>
    <n v="78181500"/>
    <s v="SELECCIÓN ABREVIADA MENOR CUANTÍA"/>
    <n v="5"/>
    <n v="6"/>
    <n v="10"/>
    <n v="1"/>
    <n v="3850000"/>
    <s v="GLOBAL"/>
    <s v="NO SOLICITADAS"/>
  </r>
  <r>
    <x v="21"/>
    <s v="02-02-02-008-007"/>
    <s v="02-02-02-008-007-01-4"/>
    <s v="Adquisición de servicios - Servicios de mantenimiento y reparación de maquinaria y equipo de transporte"/>
    <s v="MANTENIMIENTO GATOR CELOG"/>
    <n v="78181500"/>
    <s v="SELECCIÓN ABREVIADA MENOR CUANTÍA"/>
    <n v="5"/>
    <n v="6"/>
    <n v="10"/>
    <n v="1"/>
    <n v="4000000"/>
    <s v="GLOBAL"/>
    <s v="NO SOLICITADAS"/>
  </r>
  <r>
    <x v="21"/>
    <s v="02-02-02-008-007"/>
    <s v="02-02-02-008-007-01-4"/>
    <s v="Adquisición de servicios - Servicios de mantenimiento y reparación de maquinaria y equipo de transporte"/>
    <s v="MANTENIMIENTO PREVENTIVO GATOR TH 6X4 S/N 1M06X4DDVEM090444"/>
    <n v="78181500"/>
    <s v="SELECCIÓN ABREVIADA MENOR CUANTÍA"/>
    <n v="5"/>
    <n v="6"/>
    <n v="10"/>
    <n v="1"/>
    <n v="5000000"/>
    <s v="GLOBAL"/>
    <s v="NO SOLICITADAS"/>
  </r>
  <r>
    <x v="21"/>
    <s v="02-02-02-008-007"/>
    <s v="02-02-02-008-007-01-5"/>
    <s v="Adquisición de servicios - Servicios de mantenimiento y reparación de otra maquinaria y otro equipo"/>
    <s v="MANTENIMIEN PREVENTIVO Y CORRECTIVO SIERRA MECANICA NO 1 220/440VOLT"/>
    <n v="73152101"/>
    <s v="SELECCIÓN ABREVIADA MENOR CUANTÍA"/>
    <n v="5"/>
    <n v="6"/>
    <n v="10"/>
    <n v="1"/>
    <n v="2000000"/>
    <s v="GLOBAL"/>
    <s v="NO SOLICITADAS"/>
  </r>
  <r>
    <x v="21"/>
    <s v="02-02-02-008-007"/>
    <s v="02-02-02-008-007-01-5"/>
    <s v="Adquisición de servicios - Servicios de mantenimiento y reparación de otra maquinaria y otro equipo"/>
    <s v="MANTENIMIENTO A LA MAQUINA DE LAVADO DE PIEZAS"/>
    <n v="73152100"/>
    <s v="SELECCIÓN ABREVIADA MENOR CUANTÍA"/>
    <n v="5"/>
    <n v="6"/>
    <n v="10"/>
    <n v="1"/>
    <n v="1000000"/>
    <s v="GLOBAL"/>
    <s v="NO SOLICITADAS"/>
  </r>
  <r>
    <x v="21"/>
    <s v="02-02-02-008-007"/>
    <s v="02-02-02-008-007-01-5"/>
    <s v="Adquisición de servicios - Servicios de mantenimiento y reparación de otra maquinaria y otro equipo"/>
    <s v="MANTENIMIENTO BANCO DE INYECTORES"/>
    <n v="73152100"/>
    <s v="SELECCIÓN ABREVIADA MENOR CUANTÍA"/>
    <n v="5"/>
    <n v="6"/>
    <n v="10"/>
    <n v="1"/>
    <n v="14400000"/>
    <s v="GLOBAL"/>
    <s v="NO SOLICITADAS"/>
  </r>
  <r>
    <x v="21"/>
    <s v="02-02-02-008-007"/>
    <s v="02-02-02-008-007-01-5"/>
    <s v="Adquisición de servicios - Servicios de mantenimiento y reparación de otra maquinaria y otro equipo"/>
    <s v="MANTENIMIENTO BANCO DE PRUEBA CPA-150200-0070-BH"/>
    <n v="73152100"/>
    <s v="SELECCIÓN ABREVIADA MENOR CUANTÍA"/>
    <n v="5"/>
    <n v="6"/>
    <n v="10"/>
    <n v="1"/>
    <n v="11000000"/>
    <s v="GLOBAL"/>
    <s v="NO SOLICITADAS"/>
  </r>
  <r>
    <x v="21"/>
    <s v="02-02-02-008-007"/>
    <s v="02-02-02-008-007-01-5"/>
    <s v="Adquisición de servicios - Servicios de mantenimiento y reparación de otra maquinaria y otro equipo"/>
    <s v="MANTENIMIENTO BANCO DE PRUEBAS PARA INYECTORES CA-BA12082014 - ALL-TESTINYEC"/>
    <n v="73152100"/>
    <s v="SELECCIÓN ABREVIADA MENOR CUANTÍA"/>
    <n v="5"/>
    <n v="6"/>
    <n v="10"/>
    <n v="1"/>
    <n v="7582500"/>
    <s v="GLOBAL"/>
    <s v="NO SOLICITADAS"/>
  </r>
  <r>
    <x v="21"/>
    <s v="02-02-02-008-007"/>
    <s v="02-02-02-008-007-01-5"/>
    <s v="Adquisición de servicios - Servicios de mantenimiento y reparación de otra maquinaria y otro equipo"/>
    <s v="MANTENIMIENTO CAMPANA EXTRACTORAS DE GASES (1)"/>
    <n v="76111605"/>
    <s v="SELECCIÓN ABREVIADA MENOR CUANTÍA"/>
    <n v="5"/>
    <n v="6"/>
    <n v="10"/>
    <n v="1"/>
    <n v="1000000"/>
    <s v="GLOBAL"/>
    <s v="NO SOLICITADAS"/>
  </r>
  <r>
    <x v="21"/>
    <s v="02-02-02-008-007"/>
    <s v="02-02-02-008-007-01-5"/>
    <s v="Adquisición de servicios - Servicios de mantenimiento y reparación de otra maquinaria y otro equipo"/>
    <s v="MANTENIMIENTO CAMPANA EXTRACTORAS DE GASES (2)"/>
    <n v="76111605"/>
    <s v="SELECCIÓN ABREVIADA MENOR CUANTÍA"/>
    <n v="5"/>
    <n v="6"/>
    <n v="10"/>
    <n v="1"/>
    <n v="1000000"/>
    <s v="GLOBAL"/>
    <s v="NO SOLICITADAS"/>
  </r>
  <r>
    <x v="21"/>
    <s v="02-02-02-008-007"/>
    <s v="02-02-02-008-007-01-5"/>
    <s v="Adquisición de servicios - Servicios de mantenimiento y reparación de otra maquinaria y otro equipo"/>
    <s v="MANTENIMIENTO CAMPANA EXTRACTORAS DE GASES (3)"/>
    <n v="76111605"/>
    <s v="SELECCIÓN ABREVIADA MENOR CUANTÍA"/>
    <n v="5"/>
    <n v="6"/>
    <n v="10"/>
    <n v="1"/>
    <n v="1000000"/>
    <s v="GLOBAL"/>
    <s v="NO SOLICITADAS"/>
  </r>
  <r>
    <x v="21"/>
    <s v="02-02-02-008-007"/>
    <s v="02-02-02-008-007-01-5"/>
    <s v="Adquisición de servicios - Servicios de mantenimiento y reparación de otra maquinaria y otro equipo"/>
    <s v="MANTENIMIENTO COMPRESOR INDUSTRIAL"/>
    <n v="72154100"/>
    <s v="SELECCIÓN ABREVIADA MENOR CUANTÍA"/>
    <n v="5"/>
    <n v="6"/>
    <n v="10"/>
    <n v="1"/>
    <n v="5000000"/>
    <s v="GLOBAL"/>
    <s v="NO SOLICITADAS"/>
  </r>
  <r>
    <x v="21"/>
    <s v="02-02-02-008-007"/>
    <s v="02-02-02-008-007-01-5"/>
    <s v="Adquisición de servicios - Servicios de mantenimiento y reparación de otra maquinaria y otro equipo"/>
    <s v="MANTENIMIENTO CORRECTIVO RED NEUMATICA Y TANQUES DE RESERVA HANGAR PDM, HANGAR T-90 Y CUARTO DE COMPRESORES TALLER ETAA"/>
    <n v="72154100"/>
    <s v="SELECCIÓN ABREVIADA MENOR CUANTÍA"/>
    <n v="5"/>
    <n v="6"/>
    <n v="10"/>
    <n v="1"/>
    <n v="20000000"/>
    <s v="GLOBAL"/>
    <s v="NO SOLICITADAS"/>
  </r>
  <r>
    <x v="21"/>
    <s v="02-02-02-008-007"/>
    <s v="02-02-02-008-007-01-5"/>
    <s v="Adquisición de servicios - Servicios de mantenimiento y reparación de otra maquinaria y otro equipo"/>
    <s v="MANTENIMIENTO CORRECTIVO Y PREVENTIVO GATO HIDRAULICO 30 TON. HYDRAULIC TRIPOD JACK B4A TYPE ANH 5053"/>
    <n v="73152100"/>
    <s v="SELECCIÓN ABREVIADA MENOR CUANTÍA"/>
    <n v="5"/>
    <n v="6"/>
    <n v="10"/>
    <n v="1"/>
    <n v="2500000"/>
    <s v="GLOBAL"/>
    <s v="NO SOLICITADAS"/>
  </r>
  <r>
    <x v="21"/>
    <s v="02-02-02-008-007"/>
    <s v="02-02-02-008-007-01-5"/>
    <s v="Adquisición de servicios - Servicios de mantenimiento y reparación de otra maquinaria y otro equipo"/>
    <s v="MANTENIMIENTO CORRECTIVO Y PREVENTIVO GATO HIDRAULICO 30 TON. HYDRAULIC TRIPOD JACK B4A TYPE ANH 5054"/>
    <n v="73152100"/>
    <s v="SELECCIÓN ABREVIADA MENOR CUANTÍA"/>
    <n v="5"/>
    <n v="6"/>
    <n v="10"/>
    <n v="1"/>
    <n v="2500000"/>
    <s v="GLOBAL"/>
    <s v="NO SOLICITADAS"/>
  </r>
  <r>
    <x v="21"/>
    <s v="02-02-02-008-007"/>
    <s v="02-02-02-008-007-01-5"/>
    <s v="Adquisición de servicios - Servicios de mantenimiento y reparación de otra maquinaria y otro equipo"/>
    <s v="MANTENIMIENTO CORTADORA DE LAMINA"/>
    <n v="73152100"/>
    <s v="SELECCIÓN ABREVIADA MENOR CUANTÍA"/>
    <n v="5"/>
    <n v="6"/>
    <n v="10"/>
    <n v="1"/>
    <n v="1500000"/>
    <s v="GLOBAL"/>
    <s v="NO SOLICITADAS"/>
  </r>
  <r>
    <x v="21"/>
    <s v="02-02-02-008-007"/>
    <s v="02-02-02-008-007-01-5"/>
    <s v="Adquisición de servicios - Servicios de mantenimiento y reparación de otra maquinaria y otro equipo"/>
    <s v="MANTENIMIENTO CORTADORA ELECTRICA-TEENSMITH"/>
    <n v="73152100"/>
    <s v="SELECCIÓN ABREVIADA MENOR CUANTÍA"/>
    <n v="5"/>
    <n v="6"/>
    <n v="10"/>
    <n v="1"/>
    <n v="1000000"/>
    <s v="GLOBAL"/>
    <s v="NO SOLICITADAS"/>
  </r>
  <r>
    <x v="21"/>
    <s v="02-02-02-008-007"/>
    <s v="02-02-02-008-007-01-5"/>
    <s v="Adquisición de servicios - Servicios de mantenimiento y reparación de otra maquinaria y otro equipo"/>
    <s v="MANTENIMIENTO DE EQUIPO DE LAVADO DE PIEZAS"/>
    <n v="72151500"/>
    <s v="SELECCIÓN ABREVIADA MENOR CUANTÍA"/>
    <n v="5"/>
    <n v="6"/>
    <n v="10"/>
    <n v="1"/>
    <n v="1500000"/>
    <s v="GLOBAL"/>
    <s v="NO SOLICITADAS"/>
  </r>
  <r>
    <x v="21"/>
    <s v="02-02-02-008-007"/>
    <s v="02-02-02-008-007-01-5"/>
    <s v="Adquisición de servicios - Servicios de mantenimiento y reparación de otra maquinaria y otro equipo"/>
    <s v="MANTENIMIENTO DE HORNO DE DESHIDROGENACION MODELO 200 900"/>
    <n v="72151000"/>
    <s v="SELECCIÓN ABREVIADA MENOR CUANTÍA"/>
    <n v="5"/>
    <n v="6"/>
    <n v="10"/>
    <n v="1"/>
    <n v="2000000"/>
    <s v="GLOBAL"/>
    <s v="NO SOLICITADAS"/>
  </r>
  <r>
    <x v="21"/>
    <s v="02-02-02-008-007"/>
    <s v="02-02-02-008-007-01-5"/>
    <s v="Adquisición de servicios - Servicios de mantenimiento y reparación de otra maquinaria y otro equipo"/>
    <s v="MANTENIMIENTO DE HORNO LABORATORIODE 270*"/>
    <n v="72151000"/>
    <s v="SELECCIÓN ABREVIADA MENOR CUANTÍA"/>
    <n v="5"/>
    <n v="6"/>
    <n v="10"/>
    <n v="1"/>
    <n v="2000000"/>
    <s v="GLOBAL"/>
    <s v="NO SOLICITADAS"/>
  </r>
  <r>
    <x v="21"/>
    <s v="02-02-02-008-007"/>
    <s v="02-02-02-008-007-01-5"/>
    <s v="Adquisición de servicios - Servicios de mantenimiento y reparación de otra maquinaria y otro equipo"/>
    <s v="MANTENIMIENTO DE LAVADORA DE PIEZAS SNAP-ON PBC 42 A OPERATIONAL HINTS"/>
    <n v="73152100"/>
    <s v="SELECCIÓN ABREVIADA MENOR CUANTÍA"/>
    <n v="5"/>
    <n v="6"/>
    <n v="10"/>
    <n v="1"/>
    <n v="1500000"/>
    <s v="GLOBAL"/>
    <s v="NO SOLICITADAS"/>
  </r>
  <r>
    <x v="21"/>
    <s v="02-02-02-008-007"/>
    <s v="02-02-02-008-007-01-5"/>
    <s v="Adquisición de servicios - Servicios de mantenimiento y reparación de otra maquinaria y otro equipo"/>
    <s v="MANTENIMIENTO DEL EQUIPO DE ULTRASONIDO"/>
    <n v="73152100"/>
    <s v="SELECCIÓN ABREVIADA MENOR CUANTÍA"/>
    <n v="5"/>
    <n v="6"/>
    <n v="10"/>
    <n v="1"/>
    <n v="2000000"/>
    <s v="GLOBAL"/>
    <s v="NO SOLICITADAS"/>
  </r>
  <r>
    <x v="21"/>
    <s v="02-02-02-008-007"/>
    <s v="02-02-02-008-007-01-5"/>
    <s v="Adquisición de servicios - Servicios de mantenimiento y reparación de otra maquinaria y otro equipo"/>
    <s v="MANTENIMIENTO E INPECCION EQUIPO ULTRASONIDO BRANSON. MODELO ASSY TK IC 1620-40-18 208"/>
    <n v="73152100"/>
    <s v="SELECCIÓN ABREVIADA MENOR CUANTÍA"/>
    <n v="5"/>
    <n v="6"/>
    <n v="10"/>
    <n v="1"/>
    <n v="2000000"/>
    <s v="GLOBAL"/>
    <s v="NO SOLICITADAS"/>
  </r>
  <r>
    <x v="21"/>
    <s v="02-02-02-008-007"/>
    <s v="02-02-02-008-007-01-5"/>
    <s v="Adquisición de servicios - Servicios de mantenimiento y reparación de otra maquinaria y otro equipo"/>
    <s v="MANTENIMIENTO E INSPECCION AIRE ACONDICIONADO DATA-120"/>
    <n v="72151207"/>
    <s v="SELECCIÓN ABREVIADA MENOR CUANTÍA"/>
    <n v="5"/>
    <n v="6"/>
    <n v="10"/>
    <n v="1"/>
    <n v="4000000"/>
    <s v="GLOBAL"/>
    <s v="NO SOLICITADAS"/>
  </r>
  <r>
    <x v="21"/>
    <s v="02-02-02-008-007"/>
    <s v="02-02-02-008-007-01-5"/>
    <s v="Adquisición de servicios - Servicios de mantenimiento y reparación de otra maquinaria y otro equipo"/>
    <s v="MANTENIMIENTO EQUIPO DE BRUSH CADMIO PORTATIL 25 VOLTIOS POR 60 AMPERIOS"/>
    <n v="73152100"/>
    <s v="SELECCIÓN ABREVIADA MENOR CUANTÍA"/>
    <n v="5"/>
    <n v="6"/>
    <n v="10"/>
    <n v="1"/>
    <n v="2000000"/>
    <s v="GLOBAL"/>
    <s v="NO SOLICITADAS"/>
  </r>
  <r>
    <x v="21"/>
    <s v="02-02-02-008-007"/>
    <s v="02-02-02-008-007-01-5"/>
    <s v="Adquisición de servicios - Servicios de mantenimiento y reparación de otra maquinaria y otro equipo"/>
    <s v="MANTENIMIENTO EQUIPO SAND BLASTING (1)"/>
    <n v="73152100"/>
    <s v="SELECCIÓN ABREVIADA MENOR CUANTÍA"/>
    <n v="5"/>
    <n v="6"/>
    <n v="10"/>
    <n v="1"/>
    <n v="2000000"/>
    <s v="GLOBAL"/>
    <s v="NO SOLICITADAS"/>
  </r>
  <r>
    <x v="21"/>
    <s v="02-02-02-008-007"/>
    <s v="02-02-02-008-007-01-5"/>
    <s v="Adquisición de servicios - Servicios de mantenimiento y reparación de otra maquinaria y otro equipo"/>
    <s v="MANTENIMIENTO EQUIPO SAND BLASTING (2)"/>
    <n v="73152100"/>
    <s v="SELECCIÓN ABREVIADA MENOR CUANTÍA"/>
    <n v="5"/>
    <n v="6"/>
    <n v="10"/>
    <n v="1"/>
    <n v="2000000"/>
    <s v="GLOBAL"/>
    <s v="NO SOLICITADAS"/>
  </r>
  <r>
    <x v="21"/>
    <s v="02-02-02-008-007"/>
    <s v="02-02-02-008-007-01-5"/>
    <s v="Adquisición de servicios - Servicios de mantenimiento y reparación de otra maquinaria y otro equipo"/>
    <s v="MANTENIMIENTO FILTRADORA DE SOLUCION ELECTROLITICAS (1)"/>
    <n v="73152100"/>
    <s v="SELECCIÓN ABREVIADA MENOR CUANTÍA"/>
    <n v="5"/>
    <n v="6"/>
    <n v="10"/>
    <n v="1"/>
    <n v="2000000"/>
    <s v="GLOBAL"/>
    <s v="NO SOLICITADAS"/>
  </r>
  <r>
    <x v="21"/>
    <s v="02-02-02-008-007"/>
    <s v="02-02-02-008-007-01-5"/>
    <s v="Adquisición de servicios - Servicios de mantenimiento y reparación de otra maquinaria y otro equipo"/>
    <s v="MANTENIMIENTO FILTRADORA DE SOLUCION ELECTROLITICAS (2)"/>
    <n v="73152100"/>
    <s v="SELECCIÓN ABREVIADA MENOR CUANTÍA"/>
    <n v="5"/>
    <n v="6"/>
    <n v="10"/>
    <n v="1"/>
    <n v="2000000"/>
    <s v="GLOBAL"/>
    <s v="NO SOLICITADAS"/>
  </r>
  <r>
    <x v="21"/>
    <s v="02-02-02-008-007"/>
    <s v="02-02-02-008-007-01-5"/>
    <s v="Adquisición de servicios - Servicios de mantenimiento y reparación de otra maquinaria y otro equipo"/>
    <s v="MANTENIMIENTO FILTRADORA DE SOLUCION ELECTROLITICAS (3)"/>
    <n v="73152100"/>
    <s v="SELECCIÓN ABREVIADA MENOR CUANTÍA"/>
    <n v="5"/>
    <n v="6"/>
    <n v="10"/>
    <n v="1"/>
    <n v="2000000"/>
    <s v="GLOBAL"/>
    <s v="NO SOLICITADAS"/>
  </r>
  <r>
    <x v="21"/>
    <s v="02-02-02-008-007"/>
    <s v="02-02-02-008-007-01-5"/>
    <s v="Adquisición de servicios - Servicios de mantenimiento y reparación de otra maquinaria y otro equipo"/>
    <s v="MANTENIMIENTO HIDROLAVADORA KARCHER"/>
    <n v="72151500"/>
    <s v="SELECCIÓN ABREVIADA MENOR CUANTÍA"/>
    <n v="5"/>
    <n v="6"/>
    <n v="10"/>
    <n v="1"/>
    <n v="700000"/>
    <s v="GLOBAL"/>
    <s v="NO SOLICITADAS"/>
  </r>
  <r>
    <x v="21"/>
    <s v="02-02-02-008-007"/>
    <s v="02-02-02-008-007-01-5"/>
    <s v="Adquisición de servicios - Servicios de mantenimiento y reparación de otra maquinaria y otro equipo"/>
    <s v="MANTENIMIENTO INTEGRAL PREVENTIVO Y CALIBRACION AL AIRE ACONDICIONADO AIRFLEX TALLER MATERIALES COMPUESTOS"/>
    <n v="72151207"/>
    <s v="SELECCIÓN ABREVIADA MENOR CUANTÍA"/>
    <n v="5"/>
    <n v="6"/>
    <n v="10"/>
    <n v="1"/>
    <n v="8000000"/>
    <s v="GLOBAL"/>
    <s v="NO SOLICITADAS"/>
  </r>
  <r>
    <x v="21"/>
    <s v="02-02-02-008-007"/>
    <s v="02-02-02-008-007-01-5"/>
    <s v="Adquisición de servicios - Servicios de mantenimiento y reparación de otra maquinaria y otro equipo"/>
    <s v="MANTENIMIENTO INTEGRAL PREVENTIVO Y CALIBRACION DE CUARTO FRIO TALLER MATERIALES COMPUESTOS"/>
    <n v="72151207"/>
    <s v="SELECCIÓN ABREVIADA MENOR CUANTÍA"/>
    <n v="5"/>
    <n v="6"/>
    <n v="10"/>
    <n v="1"/>
    <n v="8000000"/>
    <s v="GLOBAL"/>
    <s v="NO SOLICITADAS"/>
  </r>
  <r>
    <x v="21"/>
    <s v="02-02-02-008-007"/>
    <s v="02-02-02-008-007-01-5"/>
    <s v="Adquisición de servicios - Servicios de mantenimiento y reparación de otra maquinaria y otro equipo"/>
    <s v="MANTENIMIENTO INTEGRAL PREVENTIVO Y CALIBRACION DEL HORNO DE CURADO TALLER MATERIALES COMPUESTOS"/>
    <n v="72151000"/>
    <s v="SELECCIÓN ABREVIADA MENOR CUANTÍA"/>
    <n v="5"/>
    <n v="6"/>
    <n v="10"/>
    <n v="1"/>
    <n v="15000000"/>
    <s v="GLOBAL"/>
    <s v="NO SOLICITADAS"/>
  </r>
  <r>
    <x v="21"/>
    <s v="02-02-02-008-007"/>
    <s v="02-02-02-008-007-01-5"/>
    <s v="Adquisición de servicios - Servicios de mantenimiento y reparación de otra maquinaria y otro equipo"/>
    <s v="MANTENIMIENTO LAUNCHER MARK 4 BICADO EN TUMACO, NARIÑO"/>
    <n v="78181900"/>
    <s v="SELECCIÓN ABREVIADA MENOR CUANTÍA"/>
    <n v="5"/>
    <n v="6"/>
    <n v="10"/>
    <n v="1"/>
    <n v="9000000"/>
    <s v="GLOBAL"/>
    <s v="NO SOLICITADAS"/>
  </r>
  <r>
    <x v="21"/>
    <s v="02-02-02-008-007"/>
    <s v="02-02-02-008-007-01-5"/>
    <s v="Adquisición de servicios - Servicios de mantenimiento y reparación de otra maquinaria y otro equipo"/>
    <s v="MANTENIMIENTO LAUNCHER MARK 4 S/N MK4 2071 UBICADO EN LA MACARENA, META"/>
    <n v="78181900"/>
    <s v="SELECCIÓN ABREVIADA MENOR CUANTÍA"/>
    <n v="5"/>
    <n v="6"/>
    <n v="10"/>
    <n v="1"/>
    <n v="9000000"/>
    <s v="GLOBAL"/>
    <s v="NO SOLICITADAS"/>
  </r>
  <r>
    <x v="21"/>
    <s v="02-02-02-008-007"/>
    <s v="02-02-02-008-007-01-5"/>
    <s v="Adquisición de servicios - Servicios de mantenimiento y reparación de otra maquinaria y otro equipo"/>
    <s v="MANTENIMIENTO LAUNCHER MARK 4 UBICADO EN CAUCASIA, ANTIOQUIA"/>
    <n v="78181900"/>
    <s v="SELECCIÓN ABREVIADA MENOR CUANTÍA"/>
    <n v="5"/>
    <n v="6"/>
    <n v="10"/>
    <n v="1"/>
    <n v="9000000"/>
    <s v="GLOBAL"/>
    <s v="NO SOLICITADAS"/>
  </r>
  <r>
    <x v="21"/>
    <s v="02-02-02-008-007"/>
    <s v="02-02-02-008-007-01-5"/>
    <s v="Adquisición de servicios - Servicios de mantenimiento y reparación de otra maquinaria y otro equipo"/>
    <s v="MANTENIMIENTO PLATAFORMA HIDRAULICA TIPO B1 ANH 0562"/>
    <n v="73152100"/>
    <s v="SELECCIÓN ABREVIADA MENOR CUANTÍA"/>
    <n v="5"/>
    <n v="6"/>
    <n v="10"/>
    <n v="1"/>
    <n v="4000000"/>
    <s v="GLOBAL"/>
    <s v="NO SOLICITADAS"/>
  </r>
  <r>
    <x v="21"/>
    <s v="02-02-02-008-007"/>
    <s v="02-02-02-008-007-01-5"/>
    <s v="Adquisición de servicios - Servicios de mantenimiento y reparación de otra maquinaria y otro equipo"/>
    <s v="MANTENIMIENTO PLATAFORMA HIDRAULICA TIPO B1 ANH 0563"/>
    <n v="73152100"/>
    <s v="SELECCIÓN ABREVIADA MENOR CUANTÍA"/>
    <n v="5"/>
    <n v="6"/>
    <n v="10"/>
    <n v="1"/>
    <n v="6000000"/>
    <s v="GLOBAL"/>
    <s v="NO SOLICITADAS"/>
  </r>
  <r>
    <x v="21"/>
    <s v="02-02-02-008-007"/>
    <s v="02-02-02-008-007-01-5"/>
    <s v="Adquisición de servicios - Servicios de mantenimiento y reparación de otra maquinaria y otro equipo"/>
    <s v="MANTENIMIENTO PLATAFORMA MAINTENANCE PLATFORM ADJUSTABLE B4 TYPE ANH 0143"/>
    <n v="73152100"/>
    <s v="SELECCIÓN ABREVIADA MENOR CUANTÍA"/>
    <n v="5"/>
    <n v="6"/>
    <n v="10"/>
    <n v="1"/>
    <n v="4000000"/>
    <s v="GLOBAL"/>
    <s v="NO SOLICITADAS"/>
  </r>
  <r>
    <x v="21"/>
    <s v="02-02-02-008-007"/>
    <s v="02-02-02-008-007-01-5"/>
    <s v="Adquisición de servicios - Servicios de mantenimiento y reparación de otra maquinaria y otro equipo"/>
    <s v="MANTENIMIENTO POLIPASTO HANGAR HELICOPTEROS ( PUENTE GRUA 5 TONELADAS /// P/N HBC2.5VK0S4 /// S/N 10-2-3 /// NUMERO DE INVENTARIO 8004050000000000000309265 )"/>
    <n v="72154500"/>
    <s v="SELECCIÓN ABREVIADA MENOR CUANTÍA"/>
    <n v="5"/>
    <n v="6"/>
    <n v="10"/>
    <n v="1"/>
    <n v="6000000"/>
    <s v="GLOBAL"/>
    <s v="NO SOLICITADAS"/>
  </r>
  <r>
    <x v="21"/>
    <s v="02-02-02-008-007"/>
    <s v="02-02-02-008-007-01-5"/>
    <s v="Adquisición de servicios - Servicios de mantenimiento y reparación de otra maquinaria y otro equipo"/>
    <s v="MANTENIMIENTO PRENSA HIDRAULICA S/N TNH 5004"/>
    <n v="73152100"/>
    <s v="SELECCIÓN ABREVIADA MENOR CUANTÍA"/>
    <n v="5"/>
    <n v="6"/>
    <n v="10"/>
    <n v="1"/>
    <n v="800000"/>
    <s v="GLOBAL"/>
    <s v="NO SOLICITADAS"/>
  </r>
  <r>
    <x v="21"/>
    <s v="02-02-02-008-007"/>
    <s v="02-02-02-008-007-01-5"/>
    <s v="Adquisición de servicios - Servicios de mantenimiento y reparación de otra maquinaria y otro equipo"/>
    <s v="MANTENIMIENTO PREVENTIVO EROSIONADORA NEW-AR NC350"/>
    <n v="73152100"/>
    <s v="SELECCIÓN ABREVIADA MENOR CUANTÍA"/>
    <n v="5"/>
    <n v="6"/>
    <n v="10"/>
    <n v="1"/>
    <n v="7950000"/>
    <s v="GLOBAL"/>
    <s v="NO SOLICITADAS"/>
  </r>
  <r>
    <x v="21"/>
    <s v="02-02-02-008-007"/>
    <s v="02-02-02-008-007-01-5"/>
    <s v="Adquisición de servicios - Servicios de mantenimiento y reparación de otra maquinaria y otro equipo"/>
    <s v="MANTENIMIENTO PREVENTIVO PARA SISTEMA DE PURIFICACION DE AGUA"/>
    <n v="73152100"/>
    <s v="SELECCIÓN ABREVIADA MENOR CUANTÍA"/>
    <n v="5"/>
    <n v="6"/>
    <n v="10"/>
    <n v="1"/>
    <n v="3500000"/>
    <s v="GLOBAL"/>
    <s v="NO SOLICITADAS"/>
  </r>
  <r>
    <x v="21"/>
    <s v="02-02-02-008-007"/>
    <s v="02-02-02-008-007-01-5"/>
    <s v="Adquisición de servicios - Servicios de mantenimiento y reparación de otra maquinaria y otro equipo"/>
    <s v="MANTENIMIENTO PREVENTIVO Y CORRECTIVO BANCO LAVADOR DE PIEZAS MODEL PBD3222 S/N DB020047"/>
    <n v="72151500"/>
    <s v="SELECCIÓN ABREVIADA MENOR CUANTÍA"/>
    <n v="5"/>
    <n v="6"/>
    <n v="10"/>
    <n v="1"/>
    <n v="6000000"/>
    <s v="GLOBAL"/>
    <s v="NO SOLICITADAS"/>
  </r>
  <r>
    <x v="21"/>
    <s v="02-02-02-008-007"/>
    <s v="02-02-02-008-007-01-5"/>
    <s v="Adquisición de servicios - Servicios de mantenimiento y reparación de otra maquinaria y otro equipo"/>
    <s v="MANTENIMIENTO PREVENTIVO Y CORRECTIVO COMPRESOR INGERSOLL RAND MANUAL DE OPERACIÓN R-451A145"/>
    <n v="72154100"/>
    <s v="SELECCIÓN ABREVIADA MENOR CUANTÍA"/>
    <n v="5"/>
    <n v="6"/>
    <n v="10"/>
    <n v="1"/>
    <n v="7900000"/>
    <s v="GLOBAL"/>
    <s v="NO SOLICITADAS"/>
  </r>
  <r>
    <x v="21"/>
    <s v="02-02-02-008-007"/>
    <s v="02-02-02-008-007-01-5"/>
    <s v="Adquisición de servicios - Servicios de mantenimiento y reparación de otra maquinaria y otro equipo"/>
    <s v="MANTENIMIENTO PREVENTIVO Y CORRECTIVO PLANTA GENERADORA AMD 0118 DE ACUERDO A MANUAL OM-2098C HOBART"/>
    <n v="73152100"/>
    <s v="SELECCIÓN ABREVIADA MENOR CUANTÍA"/>
    <n v="5"/>
    <n v="6"/>
    <n v="10"/>
    <n v="1"/>
    <n v="11000000"/>
    <s v="GLOBAL"/>
    <s v="NO SOLICITADAS"/>
  </r>
  <r>
    <x v="21"/>
    <s v="02-02-02-008-007"/>
    <s v="02-02-02-008-007-01-5"/>
    <s v="Adquisición de servicios - Servicios de mantenimiento y reparación de otra maquinaria y otro equipo"/>
    <s v="MANTENIMIENTO PUENTE GRUA (1)"/>
    <n v="72154500"/>
    <s v="SELECCIÓN ABREVIADA MENOR CUANTÍA"/>
    <n v="5"/>
    <n v="6"/>
    <n v="10"/>
    <n v="1"/>
    <n v="6500000"/>
    <s v="GLOBAL"/>
    <s v="NO SOLICITADAS"/>
  </r>
  <r>
    <x v="21"/>
    <s v="02-02-02-008-007"/>
    <s v="02-02-02-008-007-01-5"/>
    <s v="Adquisición de servicios - Servicios de mantenimiento y reparación de otra maquinaria y otro equipo"/>
    <s v="MANTENIMIENTO PUENTE GRUA (2)"/>
    <n v="72154500"/>
    <s v="SELECCIÓN ABREVIADA MENOR CUANTÍA"/>
    <n v="5"/>
    <n v="6"/>
    <n v="10"/>
    <n v="1"/>
    <n v="6500000"/>
    <s v="GLOBAL"/>
    <s v="NO SOLICITADAS"/>
  </r>
  <r>
    <x v="21"/>
    <s v="02-02-02-008-007"/>
    <s v="02-02-02-008-007-01-5"/>
    <s v="Adquisición de servicios - Servicios de mantenimiento y reparación de otra maquinaria y otro equipo"/>
    <s v="MANTENIMIENTO PUENTE GRUA 2 TONELADAS"/>
    <n v="73152100"/>
    <s v="SELECCIÓN ABREVIADA MENOR CUANTÍA"/>
    <n v="5"/>
    <n v="6"/>
    <n v="10"/>
    <n v="1"/>
    <n v="3000000"/>
    <s v="GLOBAL"/>
    <s v="NO SOLICITADAS"/>
  </r>
  <r>
    <x v="21"/>
    <s v="02-02-02-008-007"/>
    <s v="02-02-02-008-007-01-5"/>
    <s v="Adquisición de servicios - Servicios de mantenimiento y reparación de otra maquinaria y otro equipo"/>
    <s v="MANTENIMIENTO PUENTE GRUA S/N 408139H"/>
    <n v="72154500"/>
    <s v="SELECCIÓN ABREVIADA MENOR CUANTÍA"/>
    <n v="5"/>
    <n v="6"/>
    <n v="10"/>
    <n v="1"/>
    <n v="6500000"/>
    <s v="GLOBAL"/>
    <s v="NO SOLICITADAS"/>
  </r>
  <r>
    <x v="21"/>
    <s v="02-02-02-008-007"/>
    <s v="02-02-02-008-007-01-5"/>
    <s v="Adquisición de servicios - Servicios de mantenimiento y reparación de otra maquinaria y otro equipo"/>
    <s v="MANTENIMIENTO RECTIFICADORES DE CORRIENTE PARA GALVANOPLASTIA DE 220 VAC DE ENTRADA X 15 VDC. DE 500 -2000 AMPERIOS DE SALIDA (1)"/>
    <n v="73152100"/>
    <s v="SELECCIÓN ABREVIADA MENOR CUANTÍA"/>
    <n v="5"/>
    <n v="6"/>
    <n v="10"/>
    <n v="1"/>
    <n v="2200000"/>
    <s v="GLOBAL"/>
    <s v="NO SOLICITADAS"/>
  </r>
  <r>
    <x v="21"/>
    <s v="02-02-02-008-007"/>
    <s v="02-02-02-008-007-01-5"/>
    <s v="Adquisición de servicios - Servicios de mantenimiento y reparación de otra maquinaria y otro equipo"/>
    <s v="MANTENIMIENTO RECTIFICADORES DE CORRIENTE PARA GALVANOPLASTIA DE 220 VAC DE ENTRADA X 15 VDC. DE 500 -2000 AMPERIOS DE SALIDA (2)"/>
    <n v="73152100"/>
    <s v="SELECCIÓN ABREVIADA MENOR CUANTÍA"/>
    <n v="5"/>
    <n v="6"/>
    <n v="10"/>
    <n v="1"/>
    <n v="2200000"/>
    <s v="GLOBAL"/>
    <s v="NO SOLICITADAS"/>
  </r>
  <r>
    <x v="21"/>
    <s v="02-02-02-008-007"/>
    <s v="02-02-02-008-007-01-5"/>
    <s v="Adquisición de servicios - Servicios de mantenimiento y reparación de otra maquinaria y otro equipo"/>
    <s v="MANTENIMIENTO REMACHADORA"/>
    <n v="73152100"/>
    <s v="SELECCIÓN ABREVIADA MENOR CUANTÍA"/>
    <n v="5"/>
    <n v="6"/>
    <n v="10"/>
    <n v="1"/>
    <n v="2000000"/>
    <s v="GLOBAL"/>
    <s v="NO SOLICITADAS"/>
  </r>
  <r>
    <x v="21"/>
    <s v="02-02-02-008-007"/>
    <s v="02-02-02-008-007-01-5"/>
    <s v="Adquisición de servicios - Servicios de mantenimiento y reparación de otra maquinaria y otro equipo"/>
    <s v="MANTENIMIENTO SAN MULLING"/>
    <n v="73152100"/>
    <s v="SELECCIÓN ABREVIADA MENOR CUANTÍA"/>
    <n v="5"/>
    <n v="6"/>
    <n v="10"/>
    <n v="1"/>
    <n v="1500000"/>
    <s v="GLOBAL"/>
    <s v="NO SOLICITADAS"/>
  </r>
  <r>
    <x v="21"/>
    <s v="02-02-02-008-007"/>
    <s v="02-02-02-008-007-01-5"/>
    <s v="Adquisición de servicios - Servicios de mantenimiento y reparación de otra maquinaria y otro equipo"/>
    <s v="MANTENIMIENTO SET CADMIO SELECTRON POWER DE 220 VAC DE ENTRADA POR 40 VDC Y 300 AMPERIOS DE SALIDA"/>
    <n v="73152100"/>
    <s v="SELECCIÓN ABREVIADA MENOR CUANTÍA"/>
    <n v="5"/>
    <n v="6"/>
    <n v="10"/>
    <n v="1"/>
    <n v="2000000"/>
    <s v="GLOBAL"/>
    <s v="NO SOLICITADAS"/>
  </r>
  <r>
    <x v="21"/>
    <s v="02-02-02-008-007"/>
    <s v="02-02-02-008-007-01-5"/>
    <s v="Adquisición de servicios - Servicios de mantenimiento y reparación de otra maquinaria y otro equipo"/>
    <s v="MANTENIMIENTO SKYHOOK GENIE TZ-34 UBICADO EN CAUCASIA, ANTIOQUIA"/>
    <n v="78181900"/>
    <s v="MÍNIMA CUANTÍA"/>
    <n v="5"/>
    <n v="6"/>
    <n v="10"/>
    <n v="1"/>
    <n v="9000000"/>
    <s v="GLOBAL"/>
    <s v="NO SOLICITADAS"/>
  </r>
  <r>
    <x v="21"/>
    <s v="02-02-02-008-007"/>
    <s v="02-02-02-008-007-01-5"/>
    <s v="Adquisición de servicios - Servicios de mantenimiento y reparación de otra maquinaria y otro equipo"/>
    <s v="MANTENIMIENTO SKYHOOK GENIE TZ-34 UBICADO EN LA MACARENA, META"/>
    <n v="78181900"/>
    <s v="SELECCIÓN ABREVIADA MENOR CUANTÍA"/>
    <n v="5"/>
    <n v="6"/>
    <n v="10"/>
    <n v="1"/>
    <n v="9000000"/>
    <s v="GLOBAL"/>
    <s v="NO SOLICITADAS"/>
  </r>
  <r>
    <x v="21"/>
    <s v="02-02-02-008-007"/>
    <s v="02-02-02-008-007-01-5"/>
    <s v="Adquisición de servicios - Servicios de mantenimiento y reparación de otra maquinaria y otro equipo"/>
    <s v="MANTENIMIENTO SKYHOOK GENIE TZ-34 UBICADO EN TUMACO, NARIÑO"/>
    <n v="78181900"/>
    <s v="MÍNIMA CUANTÍA"/>
    <n v="5"/>
    <n v="6"/>
    <n v="10"/>
    <n v="1"/>
    <n v="9000000"/>
    <s v="GLOBAL"/>
    <s v="NO SOLICITADAS"/>
  </r>
  <r>
    <x v="21"/>
    <s v="02-02-02-008-007"/>
    <s v="02-02-02-008-007-01-5"/>
    <s v="Adquisición de servicios - Servicios de mantenimiento y reparación de otra maquinaria y otro equipo"/>
    <s v="MANTENIMIENTO VIGA VERTICAL"/>
    <n v="73152101"/>
    <s v="SELECCIÓN ABREVIADA MENOR CUANTÍA"/>
    <n v="6"/>
    <n v="5"/>
    <n v="10"/>
    <n v="1"/>
    <n v="2000000"/>
    <s v="GLOBAL"/>
    <s v="NO SOLICITADAS"/>
  </r>
  <r>
    <x v="21"/>
    <s v="02-02-02-008-007"/>
    <s v="02-02-02-008-007-01-5"/>
    <s v="Adquisición de servicios - Servicios de mantenimiento y reparación de otra maquinaria y otro equipo"/>
    <s v="SOBRANTE MANTENIMIENTO BANCO DE PRUEBAS PARA INYECTORES CA-BA12082014 - ALL-TESTINYEC"/>
    <n v="0"/>
    <n v="0"/>
    <n v="0"/>
    <n v="0"/>
    <n v="10"/>
    <n v="1"/>
    <n v="17500"/>
    <s v="GLOBAL"/>
    <s v=""/>
  </r>
  <r>
    <x v="21"/>
    <s v="02-02-02-006-004"/>
    <s v="02-02-02-006-004"/>
    <s v="Adquisición de servicios - Servicios de transporte de pasajeros"/>
    <s v="TRANSPORTE PERSONAL CAMAN  2020-2021"/>
    <n v="78111803"/>
    <s v="SELECCIÓN ABREVIADA MENOR CUANTÍA"/>
    <n v="1"/>
    <n v="10"/>
    <n v="10"/>
    <n v="1"/>
    <n v="390540000"/>
    <s v="GLOBAL"/>
    <s v="SI EN TRAMITE"/>
  </r>
  <r>
    <x v="21"/>
    <s v="02-02-02-006-004"/>
    <s v="02-02-02-006-004"/>
    <s v="Adquisición de servicios - Servicios de transporte de pasajeros"/>
    <s v="SOBRANTE RUTAS"/>
    <n v="0"/>
    <n v="0"/>
    <n v="0"/>
    <n v="0"/>
    <n v="10"/>
    <n v="1"/>
    <n v="2122500"/>
    <s v="GLOBAL"/>
    <s v=""/>
  </r>
  <r>
    <x v="21"/>
    <s v="02-02-02-008-007"/>
    <s v="02-02-02-008-007-01-4"/>
    <s v="Adquisición de servicios - Servicios de mantenimiento y reparación de maquinaria y equipo de transporte"/>
    <s v="MANTENIMIENTO DE VEHICULOS Y MOTOCICLETAS VIGENCIA FUTURA 2021"/>
    <n v="78181507"/>
    <s v="SELECCIÓN ABREVIADA MENOR CUANTÍA"/>
    <n v="1"/>
    <n v="10"/>
    <n v="10"/>
    <n v="1"/>
    <n v="111470814.25999999"/>
    <s v="GLOBAL"/>
    <s v="SI EN TRAMITE"/>
  </r>
  <r>
    <x v="21"/>
    <s v="02-02-02-008-005"/>
    <s v="02-02-02-008-005-09-5"/>
    <s v="Adquisición de servicios - Servicios auxiliares especializados de oficina"/>
    <s v="OUTSOURCING DE FOTOCOPIADO VIGENCIA 2021"/>
    <n v="80161801"/>
    <s v="MÍNIMA CUANTÍA"/>
    <n v="1"/>
    <n v="10"/>
    <n v="10"/>
    <n v="1"/>
    <n v="37045755"/>
    <s v="GLOBAL"/>
    <s v="SI EN TRAMITE"/>
  </r>
  <r>
    <x v="21"/>
    <s v="02-02-02-010"/>
    <s v="02-02-02-010"/>
    <s v="Adquisición de servicios - Viáticos de los funcionarios en comisión"/>
    <s v="AUXILIO MARCHA Y CARRETERA PERSONAL SOLDADOS"/>
    <n v="78111800"/>
    <s v="CONTRATACIÓN DIRECTA"/>
    <n v="1"/>
    <n v="12"/>
    <n v="10"/>
    <n v="1"/>
    <n v="7544192"/>
    <s v="GLOBAL"/>
    <s v="NO SOLICITADAS"/>
  </r>
  <r>
    <x v="21"/>
    <s v="02-02-02-006-008"/>
    <s v="02-02-02-006-008"/>
    <s v="Adquisición de servicios - Servicios postales y de mensajería"/>
    <s v="SERVICIO DE MENSAJERÍA - ESTAFETA"/>
    <n v="20102301"/>
    <s v="CONTRATACIÓN DIRECTA"/>
    <n v="3"/>
    <n v="9"/>
    <n v="10"/>
    <n v="1"/>
    <n v="1365000"/>
    <s v="GLOBAL"/>
    <s v="NO SOLICITADAS"/>
  </r>
  <r>
    <x v="21"/>
    <s v="02-02-01-003-004"/>
    <s v="02-02-01-003-004-02"/>
    <s v="Materiales y suministros - Productos químicos inorgánicos básicos n. C. P."/>
    <s v="VIGENCIA FUTURA  GASES INORGANICOS  BASICOS NCP 2021"/>
    <n v="12352300"/>
    <s v="MÍNIMA CUANTÍA"/>
    <n v="4"/>
    <n v="6"/>
    <n v="10"/>
    <n v="1"/>
    <n v="7472878"/>
    <s v="GLOBAL"/>
    <s v="SI APROBADAS"/>
  </r>
  <r>
    <x v="21"/>
    <s v="02-02-02-008-007"/>
    <s v="02-02-02-008-007-01-5"/>
    <s v="Adquisición de servicios - Servicios de mantenimiento y reparación de otra maquinaria y otro equipo"/>
    <s v="PRESTACIÓN DE SERVICIOS DE MANTENIMIENTO PARA EL APOYO DE LAS TAREAS DEL TALLER CENTRALIZADO DE ASIENTOS DE EYECCION PARA EL MANTENIMIENTO NIVEL II Y NIVEL III DE LOS ASIENTOS DE EYECCION MK-8, MK-10 Y MKJM6"/>
    <n v="78181800"/>
    <s v="CONTRATACIÓN DIRECTA"/>
    <n v="6"/>
    <n v="5"/>
    <n v="10"/>
    <n v="1"/>
    <n v="271133416"/>
    <s v="GLOBAL"/>
    <s v="SI APROBADAS"/>
  </r>
  <r>
    <x v="21"/>
    <s v="02-02-01-003-004"/>
    <s v="02-02-01-003-004-01"/>
    <s v="Materiales y suministros - Químicos orgánicos básicos"/>
    <s v="VIGENCIA FUTURA  GASES ORGANICOS BASICOS 2021"/>
    <n v="12142100"/>
    <s v="MÍNIMA CUANTÍA"/>
    <n v="5"/>
    <n v="5"/>
    <n v="10"/>
    <n v="1"/>
    <n v="1473271"/>
    <s v="GLOBAL"/>
    <s v="SI APROBADAS"/>
  </r>
  <r>
    <x v="21"/>
    <s v="02-02-02-008-003"/>
    <s v="02-02-02-008-003-09"/>
    <s v="Adquisición de servicios - Otros servicios profesionales y técnicos n. C. P."/>
    <s v="FABRICACION BANCOS DE LIMPIEZA DE TANQUES CON CANASTA DE INMERSION"/>
    <n v="81102300"/>
    <n v="0"/>
    <n v="0"/>
    <n v="0"/>
    <n v="10"/>
    <n v="1"/>
    <n v="23205000"/>
    <s v="GLOBAL"/>
    <s v=""/>
  </r>
  <r>
    <x v="21"/>
    <s v="02-02-02-008-003"/>
    <s v="02-02-02-008-003-09"/>
    <s v="Adquisición de servicios - Otros servicios profesionales y técnicos n. C. P."/>
    <s v="FABRICACION BANCOS DE LIMPIEZA DE TANQUES CON CANASTA DE INMERSION"/>
    <n v="81102300"/>
    <n v="0"/>
    <n v="0"/>
    <n v="0"/>
    <n v="10"/>
    <n v="1"/>
    <n v="23205000"/>
    <s v="GLOBAL"/>
    <s v=""/>
  </r>
  <r>
    <x v="21"/>
    <s v="02-02-02-008-003"/>
    <s v="02-02-02-008-003-09"/>
    <s v="Adquisición de servicios - Otros servicios profesionales y técnicos n. C. P."/>
    <s v="FABRICACION BANCOS DE LIMPIEZA DE TANQUES CON CANASTA DE INMERSION"/>
    <n v="81102300"/>
    <n v="0"/>
    <n v="0"/>
    <n v="0"/>
    <n v="10"/>
    <n v="1"/>
    <n v="23205000"/>
    <s v="GLOBAL"/>
    <s v=""/>
  </r>
  <r>
    <x v="21"/>
    <s v="02-02-02-008-003"/>
    <s v="02-02-02-008-003-09"/>
    <s v="Adquisición de servicios - Otros servicios profesionales y técnicos n. C. P."/>
    <s v="FABRICACION CARRO INPECCION DE COMPONENTES"/>
    <n v="81102300"/>
    <n v="0"/>
    <n v="0"/>
    <n v="0"/>
    <n v="10"/>
    <n v="1"/>
    <n v="4046000"/>
    <s v="GLOBAL"/>
    <s v=""/>
  </r>
  <r>
    <x v="21"/>
    <s v="02-02-02-008-003"/>
    <s v="02-02-02-008-003-09"/>
    <s v="Adquisición de servicios - Otros servicios profesionales y técnicos n. C. P."/>
    <s v="FABRICACION CARRO INPECCION DE COMPONENTES"/>
    <n v="81102300"/>
    <n v="0"/>
    <n v="0"/>
    <n v="0"/>
    <n v="10"/>
    <n v="1"/>
    <n v="4046000"/>
    <s v="GLOBAL"/>
    <s v=""/>
  </r>
  <r>
    <x v="21"/>
    <s v="02-02-02-008-003"/>
    <s v="02-02-02-008-003-09"/>
    <s v="Adquisición de servicios - Otros servicios profesionales y técnicos n. C. P."/>
    <s v="FABRICACION CARRO INPECCION DE COMPONENTES"/>
    <n v="81102300"/>
    <n v="0"/>
    <n v="0"/>
    <n v="0"/>
    <n v="10"/>
    <n v="1"/>
    <n v="4046000"/>
    <s v="GLOBAL"/>
    <s v=""/>
  </r>
  <r>
    <x v="21"/>
    <s v="02-02-02-008-003"/>
    <s v="02-02-02-008-003-09"/>
    <s v="Adquisición de servicios - Otros servicios profesionales y técnicos n. C. P."/>
    <s v="FABRICACION CARRO INPECCION DE COMPONENTES"/>
    <n v="81102300"/>
    <n v="0"/>
    <n v="0"/>
    <n v="0"/>
    <n v="10"/>
    <n v="1"/>
    <n v="4046000"/>
    <s v="GLOBAL"/>
    <s v=""/>
  </r>
  <r>
    <x v="21"/>
    <s v="02-02-02-008-003"/>
    <s v="02-02-02-008-003-09"/>
    <s v="Adquisición de servicios - Otros servicios profesionales y técnicos n. C. P."/>
    <s v="FABRICACION DE BANCOS AC47"/>
    <n v="73152100"/>
    <s v="MÍNIMA CUANTÍA"/>
    <n v="4"/>
    <n v="6"/>
    <n v="10"/>
    <n v="1"/>
    <n v="109414550"/>
    <s v="GLOBAL"/>
    <s v="NO SOLICITADAS"/>
  </r>
  <r>
    <x v="21"/>
    <s v="02-02-02-008-003"/>
    <s v="02-02-02-008-003-09"/>
    <s v="Adquisición de servicios - Otros servicios profesionales y técnicos n. C. P."/>
    <s v="FABRICACIÓN BANCO METALICO DE TRABAJO TINS"/>
    <n v="24102006"/>
    <n v="0"/>
    <n v="0"/>
    <n v="0"/>
    <n v="10"/>
    <n v="1"/>
    <n v="7913500"/>
    <s v="GLOBAL"/>
    <s v=""/>
  </r>
  <r>
    <x v="21"/>
    <s v="02-02-02-008-007"/>
    <s v="02-02-02-008-007-01-5"/>
    <s v="Adquisición de servicios - Servicios de mantenimiento y reparación de otra maquinaria y otro equipo"/>
    <s v="MANTENIMIENTO CENTRO DE MECANIZADO FINETECH"/>
    <n v="73152100"/>
    <s v="MÍNIMA CUANTÍA"/>
    <n v="4"/>
    <n v="6"/>
    <n v="10"/>
    <n v="1"/>
    <n v="48254000"/>
    <s v="GLOBAL"/>
    <s v="NO SOLICITADAS"/>
  </r>
  <r>
    <x v="21"/>
    <s v="02-02-02-008-007"/>
    <s v="02-02-02-008-007-01-5"/>
    <s v="Adquisición de servicios - Servicios de mantenimiento y reparación de otra maquinaria y otro equipo"/>
    <s v="MANTENIMIENTO TORNO VERTICAL HONOR"/>
    <n v="73152100"/>
    <s v="MÍNIMA CUANTÍA"/>
    <n v="5"/>
    <n v="6"/>
    <n v="10"/>
    <n v="1"/>
    <n v="71114000"/>
    <s v="GLOBAL"/>
    <s v="NO SOLICITADAS"/>
  </r>
  <r>
    <x v="21"/>
    <s v="02-01-01-004-003"/>
    <s v="02-01-01-004-003-09"/>
    <s v="Activos fijos - Otras máquinas para usos generales y sus partes y piezas"/>
    <s v="SOBRANTE VITRINAS CELOG"/>
    <n v="0"/>
    <n v="0"/>
    <n v="0"/>
    <n v="0"/>
    <n v="10"/>
    <n v="1"/>
    <n v="1015080"/>
    <s v="GLOBAL"/>
    <s v=""/>
  </r>
  <r>
    <x v="21"/>
    <s v="02-01-01-004-003"/>
    <s v="02-01-01-004-003-09"/>
    <s v="Activos fijos - Otras máquinas para usos generales y sus partes y piezas"/>
    <s v="VITRINA VERTICALES CELOG"/>
    <n v="41103011"/>
    <s v="SELECCIÓN ABREVIADA MENOR CUANTÍA"/>
    <n v="4"/>
    <n v="6"/>
    <n v="10"/>
    <n v="2"/>
    <n v="6584919.9999999925"/>
    <s v="GLOBAL"/>
    <s v="NO SOLICITADAS"/>
  </r>
  <r>
    <x v="21"/>
    <s v="02-01-01-004-004"/>
    <s v="02-01-01-004-004-06"/>
    <s v="Activos fijos - Maquinaria para la fabricación de textiles, prendas de vestir y artículos de cuero, y sus partes y piezas"/>
    <s v="MAQUINAS DE COSER  (1)"/>
    <n v="23121614"/>
    <s v="SELECCIÓN ABREVIADA MENOR CUANTÍA"/>
    <n v="6"/>
    <n v="5"/>
    <n v="10"/>
    <n v="2"/>
    <n v="15470000"/>
    <s v="GLOBAL"/>
    <s v="NO SOLICITADAS"/>
  </r>
  <r>
    <x v="21"/>
    <s v="02-01-01-004-004"/>
    <s v="02-01-01-004-004-06"/>
    <s v="Activos fijos - Maquinaria para la fabricación de textiles, prendas de vestir y artículos de cuero, y sus partes y piezas"/>
    <s v="MAQUINAS DE COSER  (2)"/>
    <n v="23121614"/>
    <s v="SELECCIÓN ABREVIADA MENOR CUANTÍA"/>
    <n v="6"/>
    <n v="5"/>
    <n v="10"/>
    <n v="1"/>
    <n v="9758000"/>
    <s v="GLOBAL"/>
    <s v="NO SOLICITADAS"/>
  </r>
  <r>
    <x v="21"/>
    <s v="02-01-01-004-004"/>
    <s v="02-01-01-004-004-06"/>
    <s v="Activos fijos - Maquinaria para la fabricación de textiles, prendas de vestir y artículos de cuero, y sus partes y piezas"/>
    <s v="MAQUINAS DE COSER (3)"/>
    <n v="23121614"/>
    <s v="SELECCIÓN ABREVIADA MENOR CUANTÍA"/>
    <n v="6"/>
    <n v="5"/>
    <n v="10"/>
    <n v="1"/>
    <n v="5236000"/>
    <s v="GLOBAL"/>
    <s v="NO SOLICITADAS"/>
  </r>
  <r>
    <x v="21"/>
    <s v="02-02-02-009-006"/>
    <s v="02-02-02-009-006-09"/>
    <s v="Adquisición de servicios - Otros servicios de esparcimiento y diversión"/>
    <s v="BIENESTAR Y RECREACION AL PERSONAL DE SOLDADOS"/>
    <n v="93141500"/>
    <s v="MÍNIMA CUANTÍA"/>
    <n v="3"/>
    <n v="9"/>
    <n v="10"/>
    <n v="1"/>
    <n v="8199282"/>
    <s v="GLOBAL"/>
    <s v="NO SOLICITADAS"/>
  </r>
  <r>
    <x v="21"/>
    <s v="02-02-02-006-004"/>
    <s v="02-02-02-006-004"/>
    <s v="Adquisición de servicios - Servicios de transporte de pasajeros"/>
    <s v="PASAJES TERRESTRES NACIONALES"/>
    <n v="78111802"/>
    <s v="MÍNIMA CUANTÍA"/>
    <n v="3"/>
    <n v="9"/>
    <n v="10"/>
    <n v="1"/>
    <n v="12000000"/>
    <s v="GLOBAL"/>
    <s v="NO SOLICITADAS"/>
  </r>
  <r>
    <x v="21"/>
    <s v="02-02-02-008-005"/>
    <s v="02-02-02-008-005-03"/>
    <s v="Adquisición de servicios - Servicios de limpieza"/>
    <s v="SERVICIO DE ASEO Y LIMPIEZA VF ESM (APOYO SEPARATA)"/>
    <n v="76111501"/>
    <s v="SELECCIÓN ABREVIADA - ACUERDO MARCO"/>
    <n v="1"/>
    <n v="11"/>
    <n v="10"/>
    <n v="1"/>
    <n v="33629133.43"/>
    <s v="GLOBAL"/>
    <s v="SI EN TRAMITE"/>
  </r>
  <r>
    <x v="21"/>
    <s v="02-02-02-008-005"/>
    <s v="02-02-02-008-005-03"/>
    <s v="Adquisición de servicios - Servicios de limpieza"/>
    <s v="SERVICIO DE ASEO Y LIMPIEZA VF2021"/>
    <n v="76111501"/>
    <s v="SELECCIÓN ABREVIADA - ACUERDO MARCO"/>
    <n v="1"/>
    <n v="10"/>
    <n v="10"/>
    <n v="1"/>
    <n v="53520933.840000004"/>
    <s v="GLOBAL"/>
    <s v="SI EN TRAMITE"/>
  </r>
  <r>
    <x v="21"/>
    <s v="02-02-02-008-003"/>
    <s v="02-02-02-008-003-04-4"/>
    <s v="Adquisición de servicios - Servicios de ensayo y análisis técnicos"/>
    <s v="SERVICIO DE ANALISIS A SOLUCIONES ELECTROLITICAS: CROMO, PLATA,COBRE, CADMIO, ANODIZADO CROMICO, ANIDZADO DURO, NIQUEL ANODIZADO SULFURICO."/>
    <n v="81101802"/>
    <s v="SELECCIÓN ABREVIADA MENOR CUANTÍA"/>
    <n v="5"/>
    <n v="6"/>
    <n v="10"/>
    <n v="1"/>
    <n v="26656000"/>
    <s v="GLOBAL"/>
    <s v="NO SOLICITADAS"/>
  </r>
  <r>
    <x v="21"/>
    <s v="02-02-02-008-007"/>
    <s v="02-02-02-008-007-01-5"/>
    <s v="Adquisición de servicios - Servicios de mantenimiento y reparación de otra maquinaria y otro equipo"/>
    <s v="PRESTACIÓN DE SERVICIOS DE MANTENIMIENTO PREVENTIVO Y CORRECTIVO A TODO COSTO, DE ACUERDO A FICHA TÉCNICA, DEL EQUIPO INDUSTRIAL ESTANTERIA INTELIGENTE PERTENECIENTE AL ESCUADRÓN ABASTECIMIENTOS DEL CENTRO LOGÍSTICO DEL COMANDO AÉREO DE MANTENIMIENTO"/>
    <n v="73152100"/>
    <s v="MÍNIMA CUANTÍA"/>
    <n v="9"/>
    <n v="2"/>
    <n v="10"/>
    <n v="1"/>
    <n v="41999999"/>
    <s v="GLOBAL"/>
    <s v="NO SOLICITADAS"/>
  </r>
  <r>
    <x v="21"/>
    <s v="02-02-02-008-007"/>
    <s v="02-02-02-008-007-01-5"/>
    <s v="Adquisición de servicios - Servicios de mantenimiento y reparación de otra maquinaria y otro equipo"/>
    <s v="MANTENIMIENTO CORRECTIVO MAQUINA PFAFF REF. 545-H3-6/01"/>
    <n v="73152100"/>
    <s v="MÍNIMA CUANTÍA"/>
    <n v="1"/>
    <n v="11"/>
    <n v="10"/>
    <n v="1"/>
    <n v="1438234"/>
    <s v="GLOBAL"/>
    <s v="NO SOLICITADAS"/>
  </r>
  <r>
    <x v="21"/>
    <s v="02-02-02-008-007"/>
    <s v="02-02-02-008-007-01-5"/>
    <s v="Adquisición de servicios - Servicios de mantenimiento y reparación de otra maquinaria y otro equipo"/>
    <s v="MANTENIMIENTO CORRECTIVO MAQUINA SINGER 169A-72"/>
    <n v="73152100"/>
    <s v="MÍNIMA CUANTÍA"/>
    <n v="3"/>
    <n v="8"/>
    <n v="10"/>
    <n v="1"/>
    <n v="458150"/>
    <s v="GLOBAL"/>
    <s v="NO SOLICITADAS"/>
  </r>
  <r>
    <x v="21"/>
    <s v="02-02-02-008-007"/>
    <s v="02-02-02-008-007-01-5"/>
    <s v="Adquisición de servicios - Servicios de mantenimiento y reparación de otra maquinaria y otro equipo"/>
    <s v="MANTENIMIENTO DE BORDADORA SEMI- INDUSTRIAL"/>
    <n v="73152100"/>
    <s v="MÍNIMA CUANTÍA"/>
    <n v="5"/>
    <n v="6"/>
    <n v="10"/>
    <n v="1"/>
    <n v="612255"/>
    <s v="GLOBAL"/>
    <s v="NO SOLICITADAS"/>
  </r>
  <r>
    <x v="21"/>
    <s v="02-02-02-008-007"/>
    <s v="02-02-02-008-007-01-5"/>
    <s v="Adquisición de servicios - Servicios de mantenimiento y reparación de otra maquinaria y otro equipo"/>
    <s v="MANTENIMIENTO MAQUINA DE TRIPLE TRANSPORTE PLANA REF 1245 MAUSER SPECIAL (1)"/>
    <n v="73152100"/>
    <s v="MÍNIMA CUANTÍA"/>
    <n v="5"/>
    <n v="6"/>
    <n v="10"/>
    <n v="1"/>
    <n v="1259615"/>
    <s v="GLOBAL"/>
    <s v="NO SOLICITADAS"/>
  </r>
  <r>
    <x v="21"/>
    <s v="02-02-02-008-007"/>
    <s v="02-02-02-008-007-01-5"/>
    <s v="Adquisición de servicios - Servicios de mantenimiento y reparación de otra maquinaria y otro equipo"/>
    <s v="MANTENIMIENTO MAQUINA DE TRIPLE TRANSPORTE PLANA REF 1245 MAUSER SPECIAL (2)"/>
    <n v="73152100"/>
    <s v="MÍNIMA CUANTÍA"/>
    <n v="5"/>
    <n v="6"/>
    <n v="10"/>
    <n v="1"/>
    <n v="1166081"/>
    <s v="GLOBAL"/>
    <s v="NO SOLICITADAS"/>
  </r>
  <r>
    <x v="21"/>
    <s v="02-01-01-004-004"/>
    <s v="02-01-01-004-004-09"/>
    <s v="Activos fijos - Otra maquinaria para usos especiales y sus partes y piezas"/>
    <s v="FASE II SISTEMA LINEAS DE VIDA PARA EL HANGAR DE AVIONES"/>
    <n v="46182300"/>
    <s v="MÍNIMA CUANTÍA"/>
    <n v="4"/>
    <n v="9"/>
    <n v="10"/>
    <n v="1"/>
    <n v="84906559.5"/>
    <s v="GLOBAL"/>
    <s v="NO SOLICITADAS"/>
  </r>
  <r>
    <x v="21"/>
    <s v="02-02-02-009-003"/>
    <s v="02-02-02-009-003-01"/>
    <s v="Adquisición de servicios - Servicios de salud humana"/>
    <s v="EXAMENES MEDICOS OCUPACIONALES PERSONAL CIVIL Y UN PERSONAL MILITAR CAMAN"/>
    <n v="85121800"/>
    <s v="MÍNIMA CUANTÍA"/>
    <n v="2"/>
    <n v="8"/>
    <n v="10"/>
    <n v="1"/>
    <n v="29000000"/>
    <s v="GLOBAL"/>
    <s v="NO SOLICITADAS"/>
  </r>
  <r>
    <x v="21"/>
    <s v="02-02-02-009-003"/>
    <s v="02-02-02-009-003-01"/>
    <s v="Adquisición de servicios - Servicios de salud humana"/>
    <s v="EXAMENES MEDICOS PARA EL PERSONAL CIVIL Y MILITAR"/>
    <n v="85121800"/>
    <s v="MÍNIMA CUANTÍA"/>
    <n v="4"/>
    <n v="4"/>
    <n v="10"/>
    <n v="1"/>
    <n v="2100000"/>
    <s v="GLOBAL"/>
    <s v="NO SOLICITADAS"/>
  </r>
  <r>
    <x v="21"/>
    <s v="02-02-02-008-005"/>
    <s v="02-02-02-008-005-09-7"/>
    <s v="Adquisición de servicios - Servicios de mantenimiento y cuidado del paisaje"/>
    <s v="SERVICIO DE CORTE DE PRADO Y JARDINERIA"/>
    <n v="70111703"/>
    <s v="MÍNIMA CUANTÍA"/>
    <n v="2"/>
    <n v="3"/>
    <n v="10"/>
    <n v="1"/>
    <n v="7140000"/>
    <s v="GLOBAL"/>
    <s v="NO SOLICITADAS"/>
  </r>
  <r>
    <x v="21"/>
    <s v="02-02-02-008-005"/>
    <s v="02-02-02-008-005-03"/>
    <s v="Adquisición de servicios - Servicios de limpieza"/>
    <s v="SERVICIO DE EXTERMINACION, FUMIGACION Y OTROS"/>
    <n v="72102103"/>
    <n v="0"/>
    <n v="0"/>
    <n v="0"/>
    <n v="16"/>
    <n v="1"/>
    <n v="13328000"/>
    <s v="GLOBAL"/>
    <s v=""/>
  </r>
  <r>
    <x v="21"/>
    <s v="02-02-02-008-005"/>
    <s v="02-02-02-008-005-09-7"/>
    <s v="Adquisición de servicios - Servicios de mantenimiento y cuidado del paisaje"/>
    <s v="SERVICIO DE CORTE DE PRADO Y JARDINERIA"/>
    <n v="70111703"/>
    <n v="0"/>
    <n v="0"/>
    <n v="0"/>
    <n v="16"/>
    <n v="1"/>
    <n v="6937700"/>
    <s v="GLOBAL"/>
    <s v=""/>
  </r>
  <r>
    <x v="21"/>
    <s v="02-02-02-008-007"/>
    <s v="02-02-02-008-007-01-5"/>
    <s v="Adquisición de servicios - Servicios de mantenimiento y reparación de otra maquinaria y otro equipo"/>
    <s v="ADMINISTRACIÓN OPERACIÓN Y MANTENIMIENTO DE PLANTAS DE ENERGIA + TRANSFORMADORES + PARRARAYOS + ILUMINACIÓN HANGARES "/>
    <n v="72151500"/>
    <s v="MÍNIMA CUANTÍA"/>
    <n v="2"/>
    <n v="3"/>
    <n v="10"/>
    <n v="1"/>
    <n v="39995880.780000001"/>
    <s v="GLOBAL"/>
    <s v="NO SOLICITADAS"/>
  </r>
  <r>
    <x v="21"/>
    <s v="02-02-02-008-007"/>
    <s v="02-02-02-008-007-01-5"/>
    <s v="Adquisición de servicios - Servicios de mantenimiento y reparación de otra maquinaria y otro equipo"/>
    <s v="MATENIMIENTO ELECTROBOMBAS (APOYO SEPARATA $17,300,000)"/>
    <n v="73152108"/>
    <s v="MÍNIMA CUANTÍA"/>
    <n v="2"/>
    <n v="3"/>
    <n v="10"/>
    <n v="1"/>
    <n v="37258900"/>
    <s v="GLOBAL"/>
    <s v="NO SOLICITADAS"/>
  </r>
  <r>
    <x v="21"/>
    <s v="02-02-02-008-007"/>
    <s v="02-02-02-008-007-01-5"/>
    <s v="Adquisición de servicios - Servicios de mantenimiento y reparación de otra maquinaria y otro equipo"/>
    <s v="MANTENIMIENTO DE CALDERAS"/>
    <n v="72151001"/>
    <s v="MÍNIMA CUANTÍA"/>
    <n v="4"/>
    <n v="5"/>
    <n v="10"/>
    <n v="1"/>
    <n v="24988045.98"/>
    <s v="GLOBAL"/>
    <s v="NO SOLICITADAS"/>
  </r>
  <r>
    <x v="21"/>
    <s v="02-02-02-008-007"/>
    <s v="02-02-02-008-007-01-5"/>
    <s v="Adquisición de servicios - Servicios de mantenimiento y reparación de otra maquinaria y otro equipo"/>
    <s v="MANTENIMIENTO EQUIPOS Y ENSERES"/>
    <n v="73152101"/>
    <s v="MÍNIMA CUANTÍA"/>
    <n v="4"/>
    <n v="5"/>
    <n v="10"/>
    <n v="1"/>
    <n v="30000000"/>
    <s v="GLOBAL"/>
    <s v="NO SOLICITADAS"/>
  </r>
  <r>
    <x v="21"/>
    <s v="02-02-02-005-004"/>
    <s v="02-02-02-005-004-05"/>
    <s v="Adquisición de servicios - Servicios especiales de construcción"/>
    <s v="CUADRILLA Y MANO DE OBRA  (APOYO SEPARATA $34.600.000)"/>
    <n v="72101507"/>
    <s v="MÍNIMA CUANTÍA"/>
    <n v="5"/>
    <n v="6"/>
    <n v="10"/>
    <n v="1"/>
    <n v="59600000"/>
    <s v="GLOBAL"/>
    <s v="NO SOLICITADAS"/>
  </r>
  <r>
    <x v="21"/>
    <s v="02-01-01-004-008"/>
    <s v="02-01-01-004-008-02"/>
    <s v="Activos fijos - Instrumentos y aparatos de medición, verificación, análisis, de navegación y para otros fines (excepto instrumentos ópticos); instrumentos de control de procesos industriales, sus partes, piezas y accesorios"/>
    <s v="DESIONIZADOR DE AGUA "/>
    <n v="41115609"/>
    <s v="MÍNIMA CUANTÍA"/>
    <n v="3"/>
    <n v="6"/>
    <n v="10"/>
    <n v="1"/>
    <n v="10115000"/>
    <s v="GLOBAL"/>
    <s v="NO SOLICITADAS"/>
  </r>
  <r>
    <x v="21"/>
    <s v="02-02-01-003-005"/>
    <s v="02-02-01-003-005-04"/>
    <s v="Materiales y suministros - Productos químicos n. C. P."/>
    <s v="ACIDO CLOHIDRICO"/>
    <n v="12352301"/>
    <s v="MÍNIMA CUANTÍA"/>
    <n v="3"/>
    <n v="6"/>
    <n v="10"/>
    <n v="60"/>
    <n v="297381"/>
    <s v="KILOGRAMO"/>
    <s v="NO SOLICITADAS"/>
  </r>
  <r>
    <x v="21"/>
    <s v="02-02-01-003-005"/>
    <s v="02-02-01-003-005-04"/>
    <s v="Materiales y suministros - Productos químicos n. C. P."/>
    <s v="ACIDO SULFURICO 99%"/>
    <n v="12142107"/>
    <s v="MÍNIMA CUANTÍA"/>
    <n v="3"/>
    <n v="6"/>
    <n v="10"/>
    <n v="250"/>
    <n v="619692.5"/>
    <s v="KILOGRAMO"/>
    <s v="NO SOLICITADAS"/>
  </r>
  <r>
    <x v="21"/>
    <s v="02-02-01-003-005"/>
    <s v="02-02-01-003-005-04"/>
    <s v="Materiales y suministros - Productos químicos n. C. P."/>
    <s v="CAL VIVA"/>
    <n v="51101607"/>
    <s v="MÍNIMA CUANTÍA"/>
    <n v="3"/>
    <n v="6"/>
    <n v="10"/>
    <n v="250"/>
    <n v="354025"/>
    <s v="KILOGRAMO"/>
    <s v="NO SOLICITADAS"/>
  </r>
  <r>
    <x v="21"/>
    <s v="02-02-01-003-005"/>
    <s v="02-02-01-003-005-04"/>
    <s v="Materiales y suministros - Productos químicos n. C. P."/>
    <s v="HIPOCLORITO DE CALCIO AL 60%"/>
    <n v="30111602"/>
    <s v="MÍNIMA CUANTÍA"/>
    <n v="3"/>
    <n v="6"/>
    <n v="10"/>
    <n v="150"/>
    <n v="1785000"/>
    <s v="KILOGRAMO"/>
    <s v="NO SOLICITADAS"/>
  </r>
  <r>
    <x v="21"/>
    <s v="02-02-01-003-005"/>
    <s v="02-02-01-003-005-04"/>
    <s v="Materiales y suministros - Productos químicos n. C. P."/>
    <s v="HIPOCLORITO SODICO"/>
    <n v="12141901"/>
    <s v="MÍNIMA CUANTÍA"/>
    <n v="3"/>
    <n v="6"/>
    <n v="10"/>
    <n v="30"/>
    <n v="60261.599999999999"/>
    <s v="LITRO"/>
    <s v="NO SOLICITADAS"/>
  </r>
  <r>
    <x v="21"/>
    <s v="02-02-01-003-005"/>
    <s v="02-02-01-003-005-04"/>
    <s v="Materiales y suministros - Productos químicos n. C. P."/>
    <s v="PEROXIDO DE HIFROGENO AL 50%"/>
    <n v="12352304"/>
    <s v="MÍNIMA CUANTÍA"/>
    <n v="3"/>
    <n v="6"/>
    <n v="10"/>
    <n v="60"/>
    <n v="1593148.2000000002"/>
    <s v="GALON"/>
    <s v="NO SOLICITADAS"/>
  </r>
  <r>
    <x v="21"/>
    <s v="02-02-01-003-005"/>
    <s v="02-02-01-003-005-04"/>
    <s v="Materiales y suministros - Productos químicos n. C. P."/>
    <s v="POLICLORURO DE ALUMINIO"/>
    <n v="12352311"/>
    <s v="MÍNIMA CUANTÍA"/>
    <n v="3"/>
    <n v="6"/>
    <n v="10"/>
    <n v="360"/>
    <n v="6053720.3999999994"/>
    <s v="GALON"/>
    <s v="NO SOLICITADAS"/>
  </r>
  <r>
    <x v="21"/>
    <s v="02-02-01-003-005"/>
    <s v="02-02-01-003-005-04"/>
    <s v="Materiales y suministros - Productos químicos n. C. P."/>
    <s v="SODA CAUSTICA EN ESCAMA AL 98%"/>
    <n v="12352316"/>
    <s v="MÍNIMA CUANTÍA"/>
    <n v="3"/>
    <n v="6"/>
    <n v="10"/>
    <n v="250"/>
    <n v="1371772.5"/>
    <s v="KILOGRAMO"/>
    <s v="NO SOLICITADAS"/>
  </r>
  <r>
    <x v="21"/>
    <s v="02-02-01-003-005"/>
    <s v="02-02-01-003-005-04"/>
    <s v="Materiales y suministros - Productos químicos n. C. P."/>
    <s v="SULFATO DE ALUMINIO TIPO A"/>
    <n v="12352311"/>
    <s v="MÍNIMA CUANTÍA"/>
    <n v="3"/>
    <n v="6"/>
    <n v="10"/>
    <n v="150"/>
    <n v="376992.00000000006"/>
    <s v="KILOGRAMO"/>
    <s v="NO SOLICITADAS"/>
  </r>
  <r>
    <x v="21"/>
    <s v="02-02-02-008-003"/>
    <s v="02-02-02-008-003-04-4"/>
    <s v="Adquisición de servicios - Servicios de ensayo y análisis técnicos"/>
    <s v="ANALISIS AGUA POTABLE"/>
    <n v="77121707"/>
    <s v="MÍNIMA CUANTÍA"/>
    <n v="3"/>
    <n v="6"/>
    <n v="10"/>
    <n v="1"/>
    <n v="4581500"/>
    <s v="GLOBAL"/>
    <s v="NO SOLICITADAS"/>
  </r>
  <r>
    <x v="21"/>
    <s v="02-02-02-008-003"/>
    <s v="02-02-02-008-003-04-4"/>
    <s v="Adquisición de servicios - Servicios de ensayo y análisis técnicos"/>
    <s v="OTROS GASTOS POR ADQUISICIÓN DE SERVICIOS ( ESTUDIOS AMBIENTALES)"/>
    <n v="77101503"/>
    <s v="MÍNIMA CUANTÍA"/>
    <n v="3"/>
    <n v="6"/>
    <n v="10"/>
    <n v="1"/>
    <n v="7940499.9100000001"/>
    <s v="GLOBAL"/>
    <s v="NO SOLICITADAS"/>
  </r>
  <r>
    <x v="21"/>
    <s v="02-02-02-008-005"/>
    <s v="02-02-02-008-005-03"/>
    <s v="Adquisición de servicios - Servicios de limpieza"/>
    <s v="LAVADO DE TANQUES"/>
    <n v="72154055"/>
    <s v="MÍNIMA CUANTÍA"/>
    <n v="3"/>
    <n v="6"/>
    <n v="10"/>
    <n v="1"/>
    <n v="8757048.1600000001"/>
    <s v="GLOBAL"/>
    <s v="NO SOLICITADAS"/>
  </r>
  <r>
    <x v="21"/>
    <s v="02-02-02-009-004"/>
    <s v="02-02-02-009-004-02"/>
    <s v="Adquisición de servicios - Servicios de recolección de desechos"/>
    <s v="RECOLECCIÓN DE RESIDUOS PELIGROSOS"/>
    <n v="76121900"/>
    <s v="MÍNIMA CUANTÍA"/>
    <n v="4"/>
    <n v="0"/>
    <n v="10"/>
    <n v="1"/>
    <n v="7999915.4199999999"/>
    <s v="GLOBAL"/>
    <s v="NO SOLICITADAS"/>
  </r>
  <r>
    <x v="21"/>
    <s v="02-02-02-005-004"/>
    <s v="02-02-02-005-004-01-2"/>
    <s v="Adquisición de servicios - Servicios generales de construcción de edificaciones no residenciales"/>
    <s v="FUNCIONAMIENTO CERRO NEUSA (APOYO SEPARATA)"/>
    <n v="72121500"/>
    <s v="MÍNIMA CUANTÍA"/>
    <n v="3"/>
    <n v="8"/>
    <n v="10"/>
    <n v="1"/>
    <n v="6832980"/>
    <s v="GLOBAL"/>
    <s v="NO SOLICITADAS"/>
  </r>
  <r>
    <x v="21"/>
    <s v="02-02-02-005-004"/>
    <s v="02-02-02-005-004-02-5"/>
    <s v="Adquisición de servicios - Servicios generales de construcción de tuberías y cables locales, y obras conexas"/>
    <s v="MANTENIMIENTO PTAR CAMAN"/>
    <n v="72121505"/>
    <s v="MÍNIMA CUANTÍA"/>
    <n v="5"/>
    <n v="6"/>
    <n v="10"/>
    <n v="1"/>
    <n v="25113760"/>
    <s v="GLOBAL"/>
    <s v="NO SOLICITADAS"/>
  </r>
  <r>
    <x v="21"/>
    <s v="02-02-02-005-004"/>
    <s v="02-02-02-005-004-02-5"/>
    <s v="Adquisición de servicios - Servicios generales de construcción de tuberías y cables locales, y obras conexas"/>
    <s v="MANTENIMIENTO SISTEMA RED EYECCIÓN"/>
    <n v="81141807"/>
    <s v="MÍNIMA CUANTÍA"/>
    <n v="5"/>
    <n v="6"/>
    <n v="10"/>
    <n v="1"/>
    <n v="14756000"/>
    <s v="GLOBAL"/>
    <s v="NO SOLICITADAS"/>
  </r>
  <r>
    <x v="21"/>
    <s v="02-02-02-008-007"/>
    <s v="02-02-02-008-007-01-5"/>
    <s v="Adquisición de servicios - Servicios de mantenimiento y reparación de otra maquinaria y otro equipo"/>
    <s v="MANTENIMIENTO GUADAÑAS"/>
    <n v="72151802"/>
    <s v="MÍNIMA CUANTÍA"/>
    <n v="5"/>
    <n v="3"/>
    <n v="10"/>
    <n v="1"/>
    <n v="9999871.1500000004"/>
    <s v="GLOBAL"/>
    <s v="NO SOLICITADAS"/>
  </r>
  <r>
    <x v="21"/>
    <s v="02-02-01-001-006"/>
    <s v="02-02-01-001-006-03"/>
    <s v="Materiales y suministros - Piedras preciosas y semipreciosas; piedra pómez, piedra esmeril; abrasivos naturales; otros minerales"/>
    <s v="DIAMANTE INDUSTRIAL DE 1 KILATES PARA RECTIFICADO DE RUEDA ESMERIL."/>
    <n v="31191602"/>
    <s v="LICITACIÓN PÚBLICA"/>
    <n v="4"/>
    <n v="6"/>
    <n v="10"/>
    <n v="2"/>
    <n v="480000"/>
    <s v="UNIDAD"/>
    <s v="NO SOLICITADAS"/>
  </r>
  <r>
    <x v="21"/>
    <s v="02-02-01-001-006"/>
    <s v="02-02-01-001-006-03"/>
    <s v="Materiales y suministros - Piedras preciosas y semipreciosas; piedra pómez, piedra esmeril; abrasivos naturales; otros minerales"/>
    <s v="DIAMANTE INDUSTRIAL DE 2 KILATES PARA RECTIFICADO DE RUEDA ESMERIL."/>
    <n v="31191602"/>
    <s v="LICITACIÓN PÚBLICA"/>
    <n v="4"/>
    <n v="6"/>
    <n v="10"/>
    <n v="1"/>
    <n v="420000"/>
    <s v="UNIDAD"/>
    <s v="NO SOLICITADAS"/>
  </r>
  <r>
    <x v="21"/>
    <s v="02-02-01-001-006"/>
    <s v="02-02-01-001-006-03"/>
    <s v="Materiales y suministros - Piedras preciosas y semipreciosas; piedra pómez, piedra esmeril; abrasivos naturales; otros minerales"/>
    <s v="MICRO ESFERAS DE VIDRIO"/>
    <n v="31191500"/>
    <s v="LICITACIÓN PÚBLICA"/>
    <n v="4"/>
    <n v="6"/>
    <n v="10"/>
    <n v="2"/>
    <n v="585000"/>
    <s v="KILOGRAMO"/>
    <s v="NO SOLICITADAS"/>
  </r>
  <r>
    <x v="21"/>
    <s v="02-02-01-001-006"/>
    <s v="02-02-01-001-006-03"/>
    <s v="Materiales y suministros - Piedras preciosas y semipreciosas; piedra pómez, piedra esmeril; abrasivos naturales; otros minerales"/>
    <s v="MICROESFERAS PLASTICAS PARA REMOVER PINTURA / PLASTIC BLASTING MEDIA INDUSTRIAL 20/30"/>
    <n v="31191500"/>
    <s v="LICITACIÓN PÚBLICA"/>
    <n v="4"/>
    <n v="6"/>
    <n v="10"/>
    <n v="1"/>
    <n v="1960000"/>
    <s v="UNIDAD"/>
    <s v="NO SOLICITADAS"/>
  </r>
  <r>
    <x v="21"/>
    <s v="02-02-01-001-006"/>
    <s v="02-02-01-001-006-03"/>
    <s v="Materiales y suministros - Piedras preciosas y semipreciosas; piedra pómez, piedra esmeril; abrasivos naturales; otros minerales"/>
    <s v="PIEDRA DE PULIR"/>
    <n v="31191510"/>
    <s v="LICITACIÓN PÚBLICA"/>
    <n v="4"/>
    <n v="6"/>
    <n v="10"/>
    <n v="5"/>
    <n v="1200000"/>
    <s v="UNIDAD"/>
    <s v="NO SOLICITADAS"/>
  </r>
  <r>
    <x v="21"/>
    <s v="02-02-01-002-006"/>
    <s v="02-02-01-002-006"/>
    <s v="Materiales y suministros - Hilados e hilos; tejidos de fibras textiles incluso afelpados"/>
    <s v="LONA HURACAN GRIS ANTIFLAMA"/>
    <n v="11161804"/>
    <s v="LICITACIÓN PÚBLICA"/>
    <n v="4"/>
    <n v="6"/>
    <n v="10"/>
    <n v="80"/>
    <n v="12000000"/>
    <s v="METRO"/>
    <s v="NO SOLICITADAS"/>
  </r>
  <r>
    <x v="21"/>
    <s v="02-02-01-002-006"/>
    <s v="02-02-01-002-006"/>
    <s v="Materiales y suministros - Hilados e hilos; tejidos de fibras textiles incluso afelpados"/>
    <s v="LONA HURACAN NEGRA"/>
    <n v="11162100"/>
    <s v="LICITACIÓN PÚBLICA"/>
    <n v="4"/>
    <n v="6"/>
    <n v="10"/>
    <n v="79"/>
    <n v="5135000"/>
    <s v="METRO"/>
    <s v="NO SOLICITADAS"/>
  </r>
  <r>
    <x v="21"/>
    <s v="02-02-01-002-006"/>
    <s v="02-02-01-002-006"/>
    <s v="Materiales y suministros - Hilados e hilos; tejidos de fibras textiles incluso afelpados"/>
    <s v="LONA NEGRA ANTIFLAMA"/>
    <n v="11162100"/>
    <s v="LICITACIÓN PÚBLICA"/>
    <n v="4"/>
    <n v="6"/>
    <n v="10"/>
    <n v="80"/>
    <n v="11600000"/>
    <s v="METRO"/>
    <s v="NO SOLICITADAS"/>
  </r>
  <r>
    <x v="21"/>
    <s v="02-02-01-002-006"/>
    <s v="02-02-01-002-006"/>
    <s v="Materiales y suministros - Hilados e hilos; tejidos de fibras textiles incluso afelpados"/>
    <s v="PANA NEVADA AZUL ANTIFLAMA"/>
    <n v="11162100"/>
    <s v="LICITACIÓN PÚBLICA"/>
    <n v="4"/>
    <n v="6"/>
    <n v="10"/>
    <n v="94"/>
    <n v="15886000"/>
    <s v="METRO"/>
    <s v="NO SOLICITADAS"/>
  </r>
  <r>
    <x v="21"/>
    <s v="02-02-01-002-006"/>
    <s v="02-02-01-002-006"/>
    <s v="Materiales y suministros - Hilados e hilos; tejidos de fibras textiles incluso afelpados"/>
    <s v="PANA NEVADA GRIS ANTIFLAMA"/>
    <n v="11162100"/>
    <s v="LICITACIÓN PÚBLICA"/>
    <n v="4"/>
    <n v="6"/>
    <n v="10"/>
    <n v="100"/>
    <n v="16900000"/>
    <s v="METRO"/>
    <s v="NO SOLICITADAS"/>
  </r>
  <r>
    <x v="21"/>
    <s v="02-02-01-002-006"/>
    <s v="02-02-01-002-006"/>
    <s v="Materiales y suministros - Hilados e hilos; tejidos de fibras textiles incluso afelpados"/>
    <s v="RIBETE DE 1&quot; AZUL"/>
    <n v="60123900"/>
    <s v="LICITACIÓN PÚBLICA"/>
    <n v="4"/>
    <n v="6"/>
    <n v="10"/>
    <n v="4"/>
    <n v="494000"/>
    <s v="UNIDAD"/>
    <s v="NO SOLICITADAS"/>
  </r>
  <r>
    <x v="21"/>
    <s v="02-02-01-002-006"/>
    <s v="02-02-01-002-006"/>
    <s v="Materiales y suministros - Hilados e hilos; tejidos de fibras textiles incluso afelpados"/>
    <s v="RIBETE DE 1&quot; NEGRO"/>
    <n v="60123900"/>
    <s v="LICITACIÓN PÚBLICA"/>
    <n v="4"/>
    <n v="6"/>
    <n v="10"/>
    <n v="4"/>
    <n v="494000"/>
    <s v="UNIDAD"/>
    <s v="NO SOLICITADAS"/>
  </r>
  <r>
    <x v="21"/>
    <s v="02-02-01-002-006"/>
    <s v="02-02-01-002-006"/>
    <s v="Materiales y suministros - Hilados e hilos; tejidos de fibras textiles incluso afelpados"/>
    <s v="RIBETE DE 1&quot; ROJO"/>
    <n v="60123900"/>
    <s v="LICITACIÓN PÚBLICA"/>
    <n v="4"/>
    <n v="6"/>
    <n v="10"/>
    <n v="3"/>
    <n v="370500"/>
    <s v="UNIDAD"/>
    <s v="NO SOLICITADAS"/>
  </r>
  <r>
    <x v="21"/>
    <s v="02-02-01-002-007"/>
    <s v="02-02-01-002-007"/>
    <s v="Materiales y suministros - Artículos textiles (excepto prendas de vestir)"/>
    <s v="ALFOMBRA"/>
    <n v="52101502"/>
    <s v="LICITACIÓN PÚBLICA"/>
    <n v="4"/>
    <n v="6"/>
    <n v="10"/>
    <n v="8"/>
    <n v="1912000"/>
    <s v="METRO"/>
    <s v="NO SOLICITADAS"/>
  </r>
  <r>
    <x v="21"/>
    <s v="02-02-01-002-007"/>
    <s v="02-02-01-002-007"/>
    <s v="Materiales y suministros - Artículos textiles (excepto prendas de vestir)"/>
    <s v="CAÑAMO"/>
    <n v="11151713"/>
    <s v="LICITACIÓN PÚBLICA"/>
    <n v="4"/>
    <n v="6"/>
    <n v="10"/>
    <n v="2"/>
    <n v="198000"/>
    <s v="METRO"/>
    <s v="NO SOLICITADAS"/>
  </r>
  <r>
    <x v="21"/>
    <s v="02-02-01-002-007"/>
    <s v="02-02-01-002-007"/>
    <s v="Materiales y suministros - Artículos textiles (excepto prendas de vestir)"/>
    <s v="CINTA EN TELA COLOR GRIS"/>
    <n v="31201523"/>
    <s v="LICITACIÓN PÚBLICA"/>
    <n v="4"/>
    <n v="6"/>
    <n v="10"/>
    <n v="10"/>
    <n v="750000"/>
    <s v="UNIDAD"/>
    <s v="NO SOLICITADAS"/>
  </r>
  <r>
    <x v="21"/>
    <s v="02-02-01-002-007"/>
    <s v="02-02-01-002-007"/>
    <s v="Materiales y suministros - Artículos textiles (excepto prendas de vestir)"/>
    <s v="CINTA EN TELA FIBRA DE VIDRIO"/>
    <n v="31201523"/>
    <s v="LICITACIÓN PÚBLICA"/>
    <n v="4"/>
    <n v="6"/>
    <n v="10"/>
    <n v="4"/>
    <n v="216000"/>
    <s v="UNIDAD"/>
    <s v="NO SOLICITADAS"/>
  </r>
  <r>
    <x v="21"/>
    <s v="02-02-01-002-007"/>
    <s v="02-02-01-002-007"/>
    <s v="Materiales y suministros - Artículos textiles (excepto prendas de vestir)"/>
    <s v="CORDON ELASTICO NO. 8"/>
    <n v="31152101"/>
    <s v="LICITACIÓN PÚBLICA"/>
    <n v="4"/>
    <n v="6"/>
    <n v="10"/>
    <n v="100"/>
    <n v="850000"/>
    <s v="METRO"/>
    <s v="NO SOLICITADAS"/>
  </r>
  <r>
    <x v="21"/>
    <s v="02-02-01-002-007"/>
    <s v="02-02-01-002-007"/>
    <s v="Materiales y suministros - Artículos textiles (excepto prendas de vestir)"/>
    <s v="CORREA DE MUÑECA AJUSTABLE, ELÁSTICA, CORDÓN DE BOBINA DE 6 FT"/>
    <n v="46182101"/>
    <s v="LICITACIÓN PÚBLICA"/>
    <n v="4"/>
    <n v="6"/>
    <n v="10"/>
    <n v="5"/>
    <n v="460000"/>
    <s v="METRO"/>
    <s v="NO SOLICITADAS"/>
  </r>
  <r>
    <x v="21"/>
    <s v="02-02-01-002-007"/>
    <s v="02-02-01-002-007"/>
    <s v="Materiales y suministros - Artículos textiles (excepto prendas de vestir)"/>
    <s v="DISCO / INTERFASE DE ASPIRACION LIMPIA"/>
    <n v="27112742"/>
    <s v="LICITACIÓN PÚBLICA"/>
    <n v="4"/>
    <n v="6"/>
    <n v="10"/>
    <n v="3"/>
    <n v="360000"/>
    <s v="UNIDAD"/>
    <s v="NO SOLICITADAS"/>
  </r>
  <r>
    <x v="21"/>
    <s v="02-02-01-002-007"/>
    <s v="02-02-01-002-007"/>
    <s v="Materiales y suministros - Artículos textiles (excepto prendas de vestir)"/>
    <s v="DISCO DE ASPIRACION LIMPIA 6&quot; DE DIAMETRO SISTEMA HOOKIT GRANO 120"/>
    <n v="27112742"/>
    <s v="LICITACIÓN PÚBLICA"/>
    <n v="4"/>
    <n v="6"/>
    <n v="10"/>
    <n v="5"/>
    <n v="975000"/>
    <s v="UNIDAD"/>
    <s v="NO SOLICITADAS"/>
  </r>
  <r>
    <x v="21"/>
    <s v="02-02-01-002-007"/>
    <s v="02-02-01-002-007"/>
    <s v="Materiales y suministros - Artículos textiles (excepto prendas de vestir)"/>
    <s v="DISCO DE ASPIRACION LIMPIA 6&quot; DE DIAMETRO SISTEMA HOOKIT GRANO 150"/>
    <n v="27112742"/>
    <s v="LICITACIÓN PÚBLICA"/>
    <n v="4"/>
    <n v="6"/>
    <n v="10"/>
    <n v="5"/>
    <n v="975000"/>
    <s v="UNIDAD"/>
    <s v="NO SOLICITADAS"/>
  </r>
  <r>
    <x v="21"/>
    <s v="02-02-01-002-007"/>
    <s v="02-02-01-002-007"/>
    <s v="Materiales y suministros - Artículos textiles (excepto prendas de vestir)"/>
    <s v="DISCO DE ASPIRACION LIMPIA 6&quot; DE DIAMETRO SISTEMA HOOKIT GRANO 1500"/>
    <n v="27112742"/>
    <s v="LICITACIÓN PÚBLICA"/>
    <n v="4"/>
    <n v="6"/>
    <n v="10"/>
    <n v="6"/>
    <n v="1950000"/>
    <s v="UNIDAD"/>
    <s v="NO SOLICITADAS"/>
  </r>
  <r>
    <x v="21"/>
    <s v="02-02-01-002-007"/>
    <s v="02-02-01-002-007"/>
    <s v="Materiales y suministros - Artículos textiles (excepto prendas de vestir)"/>
    <s v="DISCO DE ASPIRACION LIMPIA 6&quot; DE DIAMETRO SISTEMA HOOKIT GRANO 180"/>
    <n v="27112742"/>
    <s v="LICITACIÓN PÚBLICA"/>
    <n v="4"/>
    <n v="6"/>
    <n v="10"/>
    <n v="6"/>
    <n v="1170000"/>
    <s v="UNIDAD"/>
    <s v="NO SOLICITADAS"/>
  </r>
  <r>
    <x v="21"/>
    <s v="02-02-01-002-007"/>
    <s v="02-02-01-002-007"/>
    <s v="Materiales y suministros - Artículos textiles (excepto prendas de vestir)"/>
    <s v="DISCO DE ASPIRACION LIMPIA 6&quot; DE DIAMETRO SISTEMA HOOKIT GRANO 220"/>
    <n v="27112742"/>
    <s v="LICITACIÓN PÚBLICA"/>
    <n v="4"/>
    <n v="6"/>
    <n v="10"/>
    <n v="6"/>
    <n v="1170000"/>
    <s v="UNIDAD"/>
    <s v="NO SOLICITADAS"/>
  </r>
  <r>
    <x v="21"/>
    <s v="02-02-01-002-007"/>
    <s v="02-02-01-002-007"/>
    <s v="Materiales y suministros - Artículos textiles (excepto prendas de vestir)"/>
    <s v="DISCO DE ASPIRACION LIMPIA 6&quot; DE DIAMETRO SISTEMA HOOKIT GRANO 240"/>
    <n v="27112742"/>
    <s v="LICITACIÓN PÚBLICA"/>
    <n v="4"/>
    <n v="6"/>
    <n v="10"/>
    <n v="6"/>
    <n v="1170000"/>
    <s v="UNIDAD"/>
    <s v="NO SOLICITADAS"/>
  </r>
  <r>
    <x v="21"/>
    <s v="02-02-01-002-007"/>
    <s v="02-02-01-002-007"/>
    <s v="Materiales y suministros - Artículos textiles (excepto prendas de vestir)"/>
    <s v="DISCO DE ASPIRACION LIMPIA 6&quot; DE DIAMETRO SISTEMA HOOKIT GRANO 320"/>
    <n v="27112742"/>
    <s v="LICITACIÓN PÚBLICA"/>
    <n v="4"/>
    <n v="6"/>
    <n v="10"/>
    <n v="10"/>
    <n v="1950000"/>
    <s v="UNIDAD"/>
    <s v="NO SOLICITADAS"/>
  </r>
  <r>
    <x v="21"/>
    <s v="02-02-01-002-007"/>
    <s v="02-02-01-002-007"/>
    <s v="Materiales y suministros - Artículos textiles (excepto prendas de vestir)"/>
    <s v="DISCO DE ASPIRACION LIMPIA 6&quot; DE DIAMETRO SISTEMA HOOKIT GRANO 400"/>
    <n v="27112742"/>
    <s v="LICITACIÓN PÚBLICA"/>
    <n v="4"/>
    <n v="6"/>
    <n v="10"/>
    <n v="10"/>
    <n v="1950000"/>
    <s v="UNIDAD"/>
    <s v="NO SOLICITADAS"/>
  </r>
  <r>
    <x v="21"/>
    <s v="02-02-01-002-007"/>
    <s v="02-02-01-002-007"/>
    <s v="Materiales y suministros - Artículos textiles (excepto prendas de vestir)"/>
    <s v="DISCO DE ASPIRACION LIMPIA 6&quot; DE DIAMETRO SISTEMA HOOKIT GRANO 600"/>
    <n v="27112742"/>
    <s v="LICITACIÓN PÚBLICA"/>
    <n v="4"/>
    <n v="6"/>
    <n v="10"/>
    <n v="9"/>
    <n v="2047500"/>
    <s v="UNIDAD"/>
    <s v="NO SOLICITADAS"/>
  </r>
  <r>
    <x v="21"/>
    <s v="02-02-01-002-007"/>
    <s v="02-02-01-002-007"/>
    <s v="Materiales y suministros - Artículos textiles (excepto prendas de vestir)"/>
    <s v="LIENZO BLANCO ANTIFLAMA"/>
    <n v="11161804"/>
    <s v="LICITACIÓN PÚBLICA"/>
    <n v="4"/>
    <n v="6"/>
    <n v="10"/>
    <n v="80"/>
    <n v="7600000"/>
    <s v="METRO"/>
    <s v="NO SOLICITADAS"/>
  </r>
  <r>
    <x v="21"/>
    <s v="02-02-01-002-007"/>
    <s v="02-02-01-002-007"/>
    <s v="Materiales y suministros - Artículos textiles (excepto prendas de vestir)"/>
    <s v="NYLON DE 1&quot; 1/2&quot; DE DIAMETRO"/>
    <n v="13111010"/>
    <s v="LICITACIÓN PÚBLICA"/>
    <n v="4"/>
    <n v="6"/>
    <n v="10"/>
    <n v="3"/>
    <n v="450000"/>
    <s v="METRO"/>
    <s v="NO SOLICITADAS"/>
  </r>
  <r>
    <x v="21"/>
    <s v="02-02-01-002-007"/>
    <s v="02-02-01-002-007"/>
    <s v="Materiales y suministros - Artículos textiles (excepto prendas de vestir)"/>
    <s v="NYLON DE 3&quot; DE DIAMETRO"/>
    <n v="13111010"/>
    <s v="LICITACIÓN PÚBLICA"/>
    <n v="4"/>
    <n v="6"/>
    <n v="10"/>
    <n v="2"/>
    <n v="350000"/>
    <s v="METRO"/>
    <s v="NO SOLICITADAS"/>
  </r>
  <r>
    <x v="21"/>
    <s v="02-02-01-002-007"/>
    <s v="02-02-01-002-007"/>
    <s v="Materiales y suministros - Artículos textiles (excepto prendas de vestir)"/>
    <s v="REATA NYLON DE SEGURIDAD 1&quot; ROJA"/>
    <n v="31151900"/>
    <s v="LICITACIÓN PÚBLICA"/>
    <n v="4"/>
    <n v="6"/>
    <n v="10"/>
    <n v="300"/>
    <n v="2610000"/>
    <s v="METRO"/>
    <s v="NO SOLICITADAS"/>
  </r>
  <r>
    <x v="21"/>
    <s v="02-02-01-002-007"/>
    <s v="02-02-01-002-007"/>
    <s v="Materiales y suministros - Artículos textiles (excepto prendas de vestir)"/>
    <s v="TELA / PROQUITEX GRIS"/>
    <n v="11162100"/>
    <s v="LICITACIÓN PÚBLICA"/>
    <n v="4"/>
    <n v="6"/>
    <n v="10"/>
    <n v="70"/>
    <n v="4340000"/>
    <s v="METRO"/>
    <s v="NO SOLICITADAS"/>
  </r>
  <r>
    <x v="21"/>
    <s v="02-02-01-002-007"/>
    <s v="02-02-01-002-007"/>
    <s v="Materiales y suministros - Artículos textiles (excepto prendas de vestir)"/>
    <s v="TELA VINILICA AZUL"/>
    <n v="11162100"/>
    <s v="LICITACIÓN PÚBLICA"/>
    <n v="4"/>
    <n v="6"/>
    <n v="10"/>
    <n v="50"/>
    <n v="6250000"/>
    <s v="METRO"/>
    <s v="NO SOLICITADAS"/>
  </r>
  <r>
    <x v="21"/>
    <s v="02-02-01-002-007"/>
    <s v="02-02-01-002-007"/>
    <s v="Materiales y suministros - Artículos textiles (excepto prendas de vestir)"/>
    <s v="TELA VINILICA GRIS"/>
    <n v="11162100"/>
    <s v="LICITACIÓN PÚBLICA"/>
    <n v="4"/>
    <n v="6"/>
    <n v="10"/>
    <n v="100"/>
    <n v="12500000"/>
    <s v="METRO"/>
    <s v="NO SOLICITADAS"/>
  </r>
  <r>
    <x v="21"/>
    <s v="02-02-01-002-007"/>
    <s v="02-02-01-002-007"/>
    <s v="Materiales y suministros - Artículos textiles (excepto prendas de vestir)"/>
    <s v="TELA VINILICA ROJA"/>
    <n v="11162100"/>
    <s v="LICITACIÓN PÚBLICA"/>
    <n v="4"/>
    <n v="6"/>
    <n v="10"/>
    <n v="50"/>
    <n v="6250000"/>
    <s v="METRO"/>
    <s v="NO SOLICITADAS"/>
  </r>
  <r>
    <x v="21"/>
    <s v="02-02-01-002-007"/>
    <s v="02-02-01-002-007"/>
    <s v="Materiales y suministros - Artículos textiles (excepto prendas de vestir)"/>
    <s v="VELCRO AUTOADHESIVO"/>
    <n v="11162114"/>
    <s v="LICITACIÓN PÚBLICA"/>
    <n v="4"/>
    <n v="6"/>
    <n v="10"/>
    <n v="5"/>
    <n v="775000"/>
    <s v="METRO"/>
    <s v="NO SOLICITADAS"/>
  </r>
  <r>
    <x v="21"/>
    <s v="02-02-01-004-002"/>
    <s v="02-02-01-004-002"/>
    <s v="Materiales y suministros - Productos metálicos elaborados (excepto maquinaria y equipo)"/>
    <s v="HOJAS PARA SEGUETA MANUAL"/>
    <n v="27111500"/>
    <s v="SELECCIÓN ABREVIADA SUBASTA INVERSA (NO DISPONIBLE)"/>
    <n v="4"/>
    <n v="6"/>
    <n v="10"/>
    <n v="95"/>
    <n v="326714.5"/>
    <s v="UNIDAD"/>
    <s v="NO SOLICITADAS"/>
  </r>
  <r>
    <x v="21"/>
    <s v="02-02-01-003-001"/>
    <s v="02-02-01-003-001"/>
    <s v="Materiales y suministros - Productos de madera, corcho, cestería y espartería"/>
    <s v="LAMINA CORCHO"/>
    <n v="11121606"/>
    <s v="SELECCIÓN ABREVIADA SUBASTA INVERSA (NO DISPONIBLE)"/>
    <n v="4"/>
    <n v="6"/>
    <n v="10"/>
    <n v="4"/>
    <n v="443727.2"/>
    <s v="UNIDAD"/>
    <s v="NO SOLICITADAS"/>
  </r>
  <r>
    <x v="21"/>
    <s v="02-02-01-003-001"/>
    <s v="02-02-01-003-001"/>
    <s v="Materiales y suministros - Productos de madera, corcho, cestería y espartería"/>
    <s v="LAMINA MADERA"/>
    <n v="30103604"/>
    <s v="SELECCIÓN ABREVIADA SUBASTA INVERSA (NO DISPONIBLE)"/>
    <n v="4"/>
    <n v="6"/>
    <n v="10"/>
    <n v="2"/>
    <n v="171985.94"/>
    <s v="UNIDAD"/>
    <s v="NO SOLICITADAS"/>
  </r>
  <r>
    <x v="21"/>
    <s v="02-02-01-003-004"/>
    <s v="02-02-01-003-004-07"/>
    <s v="Materiales y suministros - Plásticos en formas primarias"/>
    <s v="CINTA TEFLON 1/4&quot;"/>
    <n v="31201514"/>
    <s v="SELECCIÓN ABREVIADA SUBASTA INVERSA (NO DISPONIBLE)"/>
    <n v="4"/>
    <n v="6"/>
    <n v="10"/>
    <n v="3"/>
    <n v="5929.7699999999995"/>
    <s v="UNIDAD"/>
    <s v="NO SOLICITADAS"/>
  </r>
  <r>
    <x v="21"/>
    <s v="02-02-01-003-004"/>
    <s v="02-02-01-003-004-07"/>
    <s v="Materiales y suministros - Plásticos en formas primarias"/>
    <s v="CINTA TEFLON 3/4&quot;"/>
    <n v="31201514"/>
    <s v="SELECCIÓN ABREVIADA SUBASTA INVERSA (NO DISPONIBLE)"/>
    <n v="4"/>
    <n v="6"/>
    <n v="10"/>
    <n v="8"/>
    <n v="41269.199999999997"/>
    <s v="UNIDAD"/>
    <s v="NO SOLICITADAS"/>
  </r>
  <r>
    <x v="21"/>
    <s v="02-02-01-003-005"/>
    <s v="02-02-01-003-005-04"/>
    <s v="Materiales y suministros - Productos químicos n. C. P."/>
    <s v="PEGANTE INSTANTANEO"/>
    <n v="31201610"/>
    <s v="SELECCIÓN ABREVIADA SUBASTA INVERSA (NO DISPONIBLE)"/>
    <n v="4"/>
    <n v="6"/>
    <n v="10"/>
    <n v="3"/>
    <n v="25157.79"/>
    <s v="UNIDAD"/>
    <s v="NO SOLICITADAS"/>
  </r>
  <r>
    <x v="21"/>
    <s v="02-02-01-003-005"/>
    <s v="02-02-01-003-005-04"/>
    <s v="Materiales y suministros - Productos químicos n. C. P."/>
    <s v="SILICONA AEROSOL MULTIPROPÓSITO"/>
    <n v="12352310"/>
    <s v="SELECCIÓN ABREVIADA SUBASTA INVERSA (NO DISPONIBLE)"/>
    <n v="4"/>
    <n v="6"/>
    <n v="10"/>
    <n v="8"/>
    <n v="137583.04000000001"/>
    <s v="UNIDAD"/>
    <s v="NO SOLICITADAS"/>
  </r>
  <r>
    <x v="21"/>
    <s v="02-02-01-003-005"/>
    <s v="02-02-01-003-005-04"/>
    <s v="Materiales y suministros - Productos químicos n. C. P."/>
    <s v="SILICONA ANTIHONGO"/>
    <n v="12352310"/>
    <s v="SELECCIÓN ABREVIADA SUBASTA INVERSA (NO DISPONIBLE)"/>
    <n v="4"/>
    <n v="6"/>
    <n v="10"/>
    <n v="6"/>
    <n v="52000.62"/>
    <s v="UNIDAD"/>
    <s v="NO SOLICITADAS"/>
  </r>
  <r>
    <x v="21"/>
    <s v="02-02-01-003-005"/>
    <s v="02-02-01-003-005-04"/>
    <s v="Materiales y suministros - Productos químicos n. C. P."/>
    <s v="SILICONA SPRAY"/>
    <n v="12352310"/>
    <s v="SELECCIÓN ABREVIADA SUBASTA INVERSA (NO DISPONIBLE)"/>
    <n v="4"/>
    <n v="6"/>
    <n v="10"/>
    <n v="6"/>
    <n v="84523.319999999992"/>
    <s v="UNIDAD"/>
    <s v="NO SOLICITADAS"/>
  </r>
  <r>
    <x v="21"/>
    <s v="02-02-01-003-006"/>
    <s v="02-02-01-003-006-03"/>
    <s v="Materiales y suministros - Semimanufacturas de plástico"/>
    <s v="PLASTICO NEGRO"/>
    <n v="13111200"/>
    <s v="SELECCIÓN ABREVIADA SUBASTA INVERSA (NO DISPONIBLE)"/>
    <n v="4"/>
    <n v="6"/>
    <n v="10"/>
    <n v="7"/>
    <n v="2106840.2599999998"/>
    <s v="METRO"/>
    <s v="NO SOLICITADAS"/>
  </r>
  <r>
    <x v="21"/>
    <s v="02-02-01-003-006"/>
    <s v="02-02-01-003-006-09"/>
    <s v="Materiales y suministros - Otros productos plásticos"/>
    <s v="ESPATULA 2&quot;"/>
    <n v="47121812"/>
    <s v="SELECCIÓN ABREVIADA SUBASTA INVERSA (NO DISPONIBLE)"/>
    <n v="4"/>
    <n v="6"/>
    <n v="10"/>
    <n v="36"/>
    <n v="127791.72"/>
    <s v="UNIDAD"/>
    <s v="NO SOLICITADAS"/>
  </r>
  <r>
    <x v="21"/>
    <s v="02-02-01-003-006"/>
    <s v="02-02-01-003-006-09"/>
    <s v="Materiales y suministros - Otros productos plásticos"/>
    <s v="ESPATULA 3&quot;"/>
    <n v="47121812"/>
    <s v="SELECCIÓN ABREVIADA SUBASTA INVERSA (NO DISPONIBLE)"/>
    <n v="4"/>
    <n v="6"/>
    <n v="10"/>
    <n v="36"/>
    <n v="153324.36000000002"/>
    <s v="UNIDAD"/>
    <s v="NO SOLICITADAS"/>
  </r>
  <r>
    <x v="21"/>
    <s v="02-02-01-003-007"/>
    <s v="02-02-01-003-007-09"/>
    <s v="Materiales y suministros - Otros productos minerales no metálicos n. C. P."/>
    <s v="ROLLO LIJA DORADO GRANO 120"/>
    <n v="31191501"/>
    <s v="SELECCIÓN ABREVIADA SUBASTA INVERSA (NO DISPONIBLE)"/>
    <n v="4"/>
    <n v="6"/>
    <n v="10"/>
    <n v="7"/>
    <n v="1926254.19"/>
    <s v="UNIDAD"/>
    <s v="NO SOLICITADAS"/>
  </r>
  <r>
    <x v="21"/>
    <s v="02-02-01-003-007"/>
    <s v="02-02-01-003-007-09"/>
    <s v="Materiales y suministros - Otros productos minerales no metálicos n. C. P."/>
    <s v="ROLLO LIJA DORADO GRANO 180"/>
    <n v="31191501"/>
    <s v="SELECCIÓN ABREVIADA SUBASTA INVERSA (NO DISPONIBLE)"/>
    <n v="4"/>
    <n v="6"/>
    <n v="10"/>
    <n v="5"/>
    <n v="1375895.8499999999"/>
    <s v="UNIDAD"/>
    <s v="NO SOLICITADAS"/>
  </r>
  <r>
    <x v="21"/>
    <s v="02-02-01-003-007"/>
    <s v="02-02-01-003-007-09"/>
    <s v="Materiales y suministros - Otros productos minerales no metálicos n. C. P."/>
    <s v="ROLLO LIJA DORADO GRANO 220"/>
    <n v="31191501"/>
    <s v="SELECCIÓN ABREVIADA SUBASTA INVERSA (NO DISPONIBLE)"/>
    <n v="4"/>
    <n v="6"/>
    <n v="10"/>
    <n v="7"/>
    <n v="1926254.19"/>
    <s v="UNIDAD"/>
    <s v="NO SOLICITADAS"/>
  </r>
  <r>
    <x v="21"/>
    <s v="02-02-01-003-007"/>
    <s v="02-02-01-003-007-09"/>
    <s v="Materiales y suministros - Otros productos minerales no metálicos n. C. P."/>
    <s v="ROLLO LIJA DORADO GRANO 320"/>
    <n v="31191501"/>
    <s v="SELECCIÓN ABREVIADA SUBASTA INVERSA (NO DISPONIBLE)"/>
    <n v="4"/>
    <n v="6"/>
    <n v="10"/>
    <n v="8"/>
    <n v="2201433.36"/>
    <s v="UNIDAD"/>
    <s v="NO SOLICITADAS"/>
  </r>
  <r>
    <x v="21"/>
    <s v="02-02-01-003-007"/>
    <s v="02-02-01-003-007-09"/>
    <s v="Materiales y suministros - Otros productos minerales no metálicos n. C. P."/>
    <s v="ROLLO LIJA DORADO GRANO 400"/>
    <n v="31191501"/>
    <s v="SELECCIÓN ABREVIADA SUBASTA INVERSA (NO DISPONIBLE)"/>
    <n v="4"/>
    <n v="6"/>
    <n v="10"/>
    <n v="7"/>
    <n v="1926254.19"/>
    <s v="UNIDAD"/>
    <s v="NO SOLICITADAS"/>
  </r>
  <r>
    <x v="21"/>
    <s v="02-02-01-003-007"/>
    <s v="02-02-01-003-007-09"/>
    <s v="Materiales y suministros - Otros productos minerales no metálicos n. C. P."/>
    <s v="ROLLO LIJA DORADO GRANO 500"/>
    <n v="31191501"/>
    <s v="SELECCIÓN ABREVIADA SUBASTA INVERSA (NO DISPONIBLE)"/>
    <n v="4"/>
    <n v="6"/>
    <n v="10"/>
    <n v="6"/>
    <n v="1651075.02"/>
    <s v="UNIDAD"/>
    <s v="NO SOLICITADAS"/>
  </r>
  <r>
    <x v="21"/>
    <s v="02-02-01-003-007"/>
    <s v="02-02-01-003-007-09"/>
    <s v="Materiales y suministros - Otros productos minerales no metálicos n. C. P."/>
    <s v="ROLLO LIJA DORADO GRANO 80"/>
    <n v="31191501"/>
    <s v="SELECCIÓN ABREVIADA SUBASTA INVERSA (NO DISPONIBLE)"/>
    <n v="4"/>
    <n v="6"/>
    <n v="10"/>
    <n v="5"/>
    <n v="1375895.8499999999"/>
    <s v="UNIDAD"/>
    <s v="NO SOLICITADAS"/>
  </r>
  <r>
    <x v="21"/>
    <s v="02-02-01-003-008"/>
    <s v="02-02-01-003-008-09"/>
    <s v="Materiales y suministros - Otros artículos manufacturados n. C. P."/>
    <s v="BROCHA 1&quot;"/>
    <n v="31211904"/>
    <s v="SELECCIÓN ABREVIADA SUBASTA INVERSA (NO DISPONIBLE)"/>
    <n v="4"/>
    <n v="6"/>
    <n v="10"/>
    <n v="69"/>
    <n v="213568.11000000002"/>
    <s v="UNIDAD"/>
    <s v="NO SOLICITADAS"/>
  </r>
  <r>
    <x v="21"/>
    <s v="02-02-01-003-008"/>
    <s v="02-02-01-003-008-09"/>
    <s v="Materiales y suministros - Otros artículos manufacturados n. C. P."/>
    <s v="BROCHA 2&quot;"/>
    <n v="31211904"/>
    <s v="SELECCIÓN ABREVIADA SUBASTA INVERSA (NO DISPONIBLE)"/>
    <n v="4"/>
    <n v="6"/>
    <n v="10"/>
    <n v="60"/>
    <n v="330153.60000000003"/>
    <s v="UNIDAD"/>
    <s v="NO SOLICITADAS"/>
  </r>
  <r>
    <x v="21"/>
    <s v="02-02-01-003-008"/>
    <s v="02-02-01-003-008-09"/>
    <s v="Materiales y suministros - Otros artículos manufacturados n. C. P."/>
    <s v="BROCHAS 1 1/2&quot;"/>
    <n v="31211904"/>
    <s v="SELECCIÓN ABREVIADA SUBASTA INVERSA (NO DISPONIBLE)"/>
    <n v="4"/>
    <n v="6"/>
    <n v="10"/>
    <n v="40"/>
    <n v="151320.40000000002"/>
    <s v="UNIDAD"/>
    <s v="NO SOLICITADAS"/>
  </r>
  <r>
    <x v="21"/>
    <s v="02-02-01-003-008"/>
    <s v="02-02-01-003-008-09"/>
    <s v="Materiales y suministros - Otros artículos manufacturados n. C. P."/>
    <s v="RODILLOS DE FELPA 6&quot;"/>
    <n v="31211906"/>
    <s v="SELECCIÓN ABREVIADA SUBASTA INVERSA (NO DISPONIBLE)"/>
    <n v="4"/>
    <n v="6"/>
    <n v="10"/>
    <n v="3"/>
    <n v="21923.37"/>
    <s v="UNIDAD"/>
    <s v="NO SOLICITADAS"/>
  </r>
  <r>
    <x v="21"/>
    <s v="02-02-01-002-007"/>
    <s v="02-02-01-002-007"/>
    <s v="Materiales y suministros - Artículos textiles (excepto prendas de vestir)"/>
    <s v="TRAPOS / FRANELA"/>
    <n v="47131501"/>
    <s v="MÍNIMA CUANTÍA"/>
    <n v="4"/>
    <n v="6"/>
    <n v="10"/>
    <n v="2"/>
    <n v="242760"/>
    <s v="UNIDAD"/>
    <s v="NO SOLICITADAS"/>
  </r>
  <r>
    <x v="21"/>
    <s v="02-02-01-003-002"/>
    <s v="02-02-01-003-002-01"/>
    <s v="Materiales y suministros - Pasta de papel, papel y cartón"/>
    <s v="PAPEL KRAFT"/>
    <n v="14122102"/>
    <s v="MÍNIMA CUANTÍA"/>
    <n v="4"/>
    <n v="6"/>
    <n v="10"/>
    <n v="9"/>
    <n v="885186"/>
    <s v="METRO"/>
    <s v="NO SOLICITADAS"/>
  </r>
  <r>
    <x v="21"/>
    <s v="02-02-01-003-006"/>
    <s v="02-02-01-003-006-09"/>
    <s v="Materiales y suministros - Otros productos plásticos"/>
    <s v="CINTA ADHESIVA TRANSPARENTE"/>
    <n v="31201512"/>
    <s v="MÍNIMA CUANTÍA"/>
    <n v="4"/>
    <n v="6"/>
    <n v="10"/>
    <n v="53"/>
    <n v="268657"/>
    <s v="UNIDAD"/>
    <s v="NO SOLICITADAS"/>
  </r>
  <r>
    <x v="21"/>
    <s v="02-02-01-003-008"/>
    <s v="02-02-01-003-008-09"/>
    <s v="Materiales y suministros - Otros artículos manufacturados n. C. P."/>
    <s v="ATOMIZADOR"/>
    <s v="40141742 "/>
    <s v="MÍNIMA CUANTÍA"/>
    <n v="4"/>
    <n v="6"/>
    <n v="10"/>
    <n v="16"/>
    <n v="63408"/>
    <s v="UNIDAD"/>
    <s v="NO SOLICITADAS"/>
  </r>
  <r>
    <x v="21"/>
    <s v="02-02-01-003-008"/>
    <s v="02-02-01-003-008-09"/>
    <s v="Materiales y suministros - Otros artículos manufacturados n. C. P."/>
    <s v="ATOMIZADORES"/>
    <n v="40141742"/>
    <s v="MÍNIMA CUANTÍA"/>
    <n v="4"/>
    <n v="6"/>
    <n v="10"/>
    <n v="5"/>
    <n v="19815"/>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ASEMBLY FLUID NO1"/>
    <n v="15121902"/>
    <s v="LICITACIÓN PÚBLICA"/>
    <n v="4"/>
    <n v="6"/>
    <n v="10"/>
    <n v="2"/>
    <n v="780000"/>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AFLOJADOR PENETRANTE"/>
    <n v="15121500"/>
    <s v="LICITACIÓN PÚBLICA"/>
    <n v="4"/>
    <n v="6"/>
    <n v="10"/>
    <n v="6"/>
    <n v="1680000"/>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GRADO 1 P/N MIL-C-16173"/>
    <n v="15121500"/>
    <s v="LICITACIÓN PÚBLICA"/>
    <n v="4"/>
    <n v="6"/>
    <n v="10"/>
    <n v="5"/>
    <n v="1400000"/>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GRADO 556"/>
    <n v="15121500"/>
    <s v="LICITACIÓN PÚBLICA"/>
    <n v="4"/>
    <n v="6"/>
    <n v="10"/>
    <n v="6"/>
    <n v="252000"/>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N 204-040-755-005"/>
    <n v="15121500"/>
    <s v="LICITACIÓN PÚBLICA"/>
    <n v="4"/>
    <n v="6"/>
    <n v="10"/>
    <n v="1"/>
    <n v="340000"/>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N VV-L-825"/>
    <n v="15121500"/>
    <s v="LICITACIÓN PÚBLICA"/>
    <n v="4"/>
    <n v="6"/>
    <n v="10"/>
    <n v="1"/>
    <n v="145000"/>
    <s v="GALON"/>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ARA CONTROL CORROSIÓN GRADO 220"/>
    <n v="15121500"/>
    <s v="LICITACIÓN PÚBLICA"/>
    <n v="4"/>
    <n v="6"/>
    <n v="10"/>
    <n v="3"/>
    <n v="480000"/>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n v="12191500"/>
    <s v="LICITACIÓN PÚBLICA"/>
    <n v="4"/>
    <n v="6"/>
    <n v="10"/>
    <n v="16"/>
    <n v="20000000"/>
    <s v="GALON"/>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INDUSTRIAL"/>
    <n v="12191500"/>
    <s v="LICITACIÓN PÚBLICA"/>
    <n v="4"/>
    <n v="6"/>
    <n v="10"/>
    <n v="5"/>
    <n v="625000"/>
    <s v="GALON"/>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n v="12191500"/>
    <s v="LICITACIÓN PÚBLICA"/>
    <n v="4"/>
    <n v="6"/>
    <n v="10"/>
    <n v="5"/>
    <n v="3550000"/>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SELINA DE ALTA CALIDAD"/>
    <n v="12352100"/>
    <s v="LICITACIÓN PÚBLICA"/>
    <n v="4"/>
    <n v="6"/>
    <n v="10"/>
    <n v="3"/>
    <n v="214560"/>
    <s v="KILOGRAMO"/>
    <s v="NO SOLICITADAS"/>
  </r>
  <r>
    <x v="21"/>
    <s v="02-02-01-003-003"/>
    <s v="02-02-01-003-003-04"/>
    <s v="Materiales y suministros - Gas de petróleo y otros hidrocarburos gaseosos (excepto gas natural)"/>
    <s v="BOTELLA DE GAS BUTANO"/>
    <n v="15111505"/>
    <s v="LICITACIÓN PÚBLICA"/>
    <n v="4"/>
    <n v="6"/>
    <n v="10"/>
    <n v="15"/>
    <n v="630000"/>
    <s v="UNIDAD"/>
    <s v="NO SOLICITADAS"/>
  </r>
  <r>
    <x v="21"/>
    <s v="02-02-01-003-004"/>
    <s v="02-02-01-003-004-01"/>
    <s v="Materiales y suministros - Químicos orgánicos básicos"/>
    <s v="ACETONA ASTM D329"/>
    <n v="12352100"/>
    <s v="LICITACIÓN PÚBLICA"/>
    <n v="4"/>
    <n v="6"/>
    <n v="10"/>
    <n v="1"/>
    <n v="240000"/>
    <s v="GALON"/>
    <s v="NO SOLICITADAS"/>
  </r>
  <r>
    <x v="21"/>
    <s v="02-02-01-003-004"/>
    <s v="02-02-01-003-004-01"/>
    <s v="Materiales y suministros - Químicos orgánicos básicos"/>
    <s v="ALCOHOL ISOPROPILICO"/>
    <n v="41104210"/>
    <s v="LICITACIÓN PÚBLICA"/>
    <n v="4"/>
    <n v="6"/>
    <n v="10"/>
    <n v="6"/>
    <n v="12844800"/>
    <s v="GALON"/>
    <s v="NO SOLICITADAS"/>
  </r>
  <r>
    <x v="21"/>
    <s v="02-02-01-003-004"/>
    <s v="02-02-01-003-004-01"/>
    <s v="Materiales y suministros - Químicos orgánicos básicos"/>
    <s v="COMPUESTO ANTIADHERENTE P/N MIL-A-907"/>
    <n v="15121802"/>
    <s v="LICITACIÓN PÚBLICA"/>
    <n v="4"/>
    <n v="6"/>
    <n v="10"/>
    <n v="2"/>
    <n v="192000"/>
    <s v="UNIDAD"/>
    <s v="NO SOLICITADAS"/>
  </r>
  <r>
    <x v="21"/>
    <s v="02-02-01-003-004"/>
    <s v="02-02-01-003-004-01"/>
    <s v="Materiales y suministros - Químicos orgánicos básicos"/>
    <s v="COMPUESTO INHIBIDOR DE LA CORROSIÓN MASTINOX"/>
    <n v="15121802"/>
    <s v="LICITACIÓN PÚBLICA"/>
    <n v="4"/>
    <n v="6"/>
    <n v="10"/>
    <n v="6"/>
    <n v="1800000"/>
    <s v="UNIDAD"/>
    <s v="NO SOLICITADAS"/>
  </r>
  <r>
    <x v="21"/>
    <s v="02-02-01-003-004"/>
    <s v="02-02-01-003-004-01"/>
    <s v="Materiales y suministros - Químicos orgánicos básicos"/>
    <s v="DICROMATO DE SODIO"/>
    <n v="12141806"/>
    <s v="LICITACIÓN PÚBLICA"/>
    <n v="4"/>
    <n v="6"/>
    <n v="10"/>
    <n v="9"/>
    <n v="351000"/>
    <s v="KILOGRAMO"/>
    <s v="NO SOLICITADAS"/>
  </r>
  <r>
    <x v="21"/>
    <s v="02-02-01-003-004"/>
    <s v="02-02-01-003-004-01"/>
    <s v="Materiales y suministros - Químicos orgánicos básicos"/>
    <s v="MEK PEROXIDO"/>
    <n v="12352115"/>
    <s v="LICITACIÓN PÚBLICA"/>
    <n v="4"/>
    <n v="6"/>
    <n v="10"/>
    <n v="1"/>
    <n v="246720"/>
    <s v="UNIDAD"/>
    <s v="NO SOLICITADAS"/>
  </r>
  <r>
    <x v="21"/>
    <s v="02-02-01-003-004"/>
    <s v="02-02-01-003-004-01"/>
    <s v="Materiales y suministros - Químicos orgánicos básicos"/>
    <s v="METIL ETIL CETONA (MEK)"/>
    <n v="12352115"/>
    <s v="LICITACIÓN PÚBLICA"/>
    <n v="4"/>
    <n v="6"/>
    <n v="10"/>
    <n v="5"/>
    <n v="15000000"/>
    <s v="GALON"/>
    <s v="NO SOLICITADAS"/>
  </r>
  <r>
    <x v="21"/>
    <s v="02-02-01-003-004"/>
    <s v="02-02-01-003-004-01"/>
    <s v="Materiales y suministros - Químicos orgánicos básicos"/>
    <s v="TABLETAS DE CLORO JBRSNTZ12"/>
    <n v="12352100"/>
    <s v="LICITACIÓN PÚBLICA"/>
    <n v="4"/>
    <n v="6"/>
    <n v="10"/>
    <n v="1"/>
    <n v="336000"/>
    <s v="UNIDAD"/>
    <s v="NO SOLICITADAS"/>
  </r>
  <r>
    <x v="21"/>
    <s v="02-02-01-003-004"/>
    <s v="02-02-01-003-004-02"/>
    <s v="Materiales y suministros - Productos químicos inorgánicos básicos n. C. P."/>
    <s v="ABRILLANTADOR PARA SOLUCION ELECTROLITICA DE NIQUEL"/>
    <n v="12163800"/>
    <s v="LICITACIÓN PÚBLICA"/>
    <n v="4"/>
    <n v="6"/>
    <n v="10"/>
    <n v="1"/>
    <n v="312000"/>
    <s v="UNIDAD"/>
    <s v="NO SOLICITADAS"/>
  </r>
  <r>
    <x v="21"/>
    <s v="02-02-01-003-004"/>
    <s v="02-02-01-003-004-02"/>
    <s v="Materiales y suministros - Productos químicos inorgánicos básicos n. C. P."/>
    <s v="ACELERADOR DE NIQUEL"/>
    <n v="31251500"/>
    <s v="LICITACIÓN PÚBLICA"/>
    <n v="4"/>
    <n v="6"/>
    <n v="10"/>
    <n v="1"/>
    <n v="270000"/>
    <s v="UNIDAD"/>
    <s v="NO SOLICITADAS"/>
  </r>
  <r>
    <x v="21"/>
    <s v="02-02-01-003-004"/>
    <s v="02-02-01-003-004-02"/>
    <s v="Materiales y suministros - Productos químicos inorgánicos básicos n. C. P."/>
    <s v="ACIDO BORICO"/>
    <n v="12352301"/>
    <s v="LICITACIÓN PÚBLICA"/>
    <n v="4"/>
    <n v="6"/>
    <n v="10"/>
    <n v="30"/>
    <n v="666000"/>
    <s v="KILOGRAMO"/>
    <s v="NO SOLICITADAS"/>
  </r>
  <r>
    <x v="21"/>
    <s v="02-02-01-003-004"/>
    <s v="02-02-01-003-004-02"/>
    <s v="Materiales y suministros - Productos químicos inorgánicos básicos n. C. P."/>
    <s v="ACIDO CROMICO GRADO INDUSTRIAL"/>
    <n v="12352301"/>
    <s v="LICITACIÓN PÚBLICA"/>
    <n v="4"/>
    <n v="6"/>
    <n v="10"/>
    <n v="40"/>
    <n v="1680000"/>
    <s v="KILOGRAMO"/>
    <s v="NO SOLICITADAS"/>
  </r>
  <r>
    <x v="21"/>
    <s v="02-02-01-003-004"/>
    <s v="02-02-01-003-004-02"/>
    <s v="Materiales y suministros - Productos químicos inorgánicos básicos n. C. P."/>
    <s v="ACIDO DILUYENTE CM26"/>
    <n v="12352301"/>
    <s v="LICITACIÓN PÚBLICA"/>
    <n v="4"/>
    <n v="6"/>
    <n v="10"/>
    <n v="1"/>
    <n v="1620000"/>
    <s v="GALON"/>
    <s v="NO SOLICITADAS"/>
  </r>
  <r>
    <x v="21"/>
    <s v="02-02-01-003-004"/>
    <s v="02-02-01-003-004-02"/>
    <s v="Materiales y suministros - Productos químicos inorgánicos básicos n. C. P."/>
    <s v="ACIDO FOSFORICO"/>
    <n v="12352301"/>
    <s v="LICITACIÓN PÚBLICA"/>
    <n v="4"/>
    <n v="6"/>
    <n v="10"/>
    <n v="1"/>
    <n v="816000"/>
    <s v="GALON"/>
    <s v="NO SOLICITADAS"/>
  </r>
  <r>
    <x v="21"/>
    <s v="02-02-01-003-004"/>
    <s v="02-02-01-003-004-02"/>
    <s v="Materiales y suministros - Productos químicos inorgánicos básicos n. C. P."/>
    <s v="ACIDO SULFURICO GRADO INDUSTRIAL"/>
    <n v="12352301"/>
    <s v="LICITACIÓN PÚBLICA"/>
    <n v="4"/>
    <n v="6"/>
    <n v="10"/>
    <n v="30"/>
    <n v="223200"/>
    <s v="KILOGRAMO"/>
    <s v="NO SOLICITADAS"/>
  </r>
  <r>
    <x v="21"/>
    <s v="02-02-01-003-004"/>
    <s v="02-02-01-003-004-02"/>
    <s v="Materiales y suministros - Productos químicos inorgánicos básicos n. C. P."/>
    <s v="ACIDO SULFURICO GRADO TECNICO"/>
    <n v="12352301"/>
    <s v="LICITACIÓN PÚBLICA"/>
    <n v="4"/>
    <n v="6"/>
    <n v="10"/>
    <n v="10"/>
    <n v="450000"/>
    <s v="KILOGRAMO"/>
    <s v="NO SOLICITADAS"/>
  </r>
  <r>
    <x v="21"/>
    <s v="02-02-01-003-004"/>
    <s v="02-02-01-003-004-02"/>
    <s v="Materiales y suministros - Productos químicos inorgánicos básicos n. C. P."/>
    <s v="ANTIESPUMANTE CROMO"/>
    <n v="12352301"/>
    <s v="LICITACIÓN PÚBLICA"/>
    <n v="4"/>
    <n v="6"/>
    <n v="10"/>
    <n v="1"/>
    <n v="510000"/>
    <s v="UNIDAD"/>
    <s v="NO SOLICITADAS"/>
  </r>
  <r>
    <x v="21"/>
    <s v="02-02-01-003-004"/>
    <s v="02-02-01-003-004-02"/>
    <s v="Materiales y suministros - Productos químicos inorgánicos básicos n. C. P."/>
    <s v="BOTELLA AIRE COMPRIMIDO ANTIESTATICO"/>
    <n v="12141904"/>
    <s v="LICITACIÓN PÚBLICA"/>
    <n v="4"/>
    <n v="6"/>
    <n v="10"/>
    <n v="4"/>
    <n v="1247040"/>
    <s v="UNIDAD"/>
    <s v="NO SOLICITADAS"/>
  </r>
  <r>
    <x v="21"/>
    <s v="02-02-01-003-004"/>
    <s v="02-02-01-003-004-02"/>
    <s v="Materiales y suministros - Productos químicos inorgánicos básicos n. C. P."/>
    <s v="CARBONATO DE BARIO"/>
    <n v="12352300"/>
    <s v="LICITACIÓN PÚBLICA"/>
    <n v="4"/>
    <n v="6"/>
    <n v="10"/>
    <n v="1"/>
    <n v="66000"/>
    <s v="KILOGRAMO"/>
    <s v="NO SOLICITADAS"/>
  </r>
  <r>
    <x v="21"/>
    <s v="02-02-01-003-004"/>
    <s v="02-02-01-003-004-02"/>
    <s v="Materiales y suministros - Productos químicos inorgánicos básicos n. C. P."/>
    <s v="CARBONATO DE NIQUEL"/>
    <n v="12352300"/>
    <s v="LICITACIÓN PÚBLICA"/>
    <n v="4"/>
    <n v="6"/>
    <n v="10"/>
    <n v="1"/>
    <n v="408000"/>
    <s v="KILOGRAMO"/>
    <s v="NO SOLICITADAS"/>
  </r>
  <r>
    <x v="21"/>
    <s v="02-02-01-003-004"/>
    <s v="02-02-01-003-004-02"/>
    <s v="Materiales y suministros - Productos químicos inorgánicos básicos n. C. P."/>
    <s v="CARBONATO DE POTASIO"/>
    <n v="12352300"/>
    <s v="LICITACIÓN PÚBLICA"/>
    <n v="4"/>
    <n v="6"/>
    <n v="10"/>
    <n v="2"/>
    <n v="36000"/>
    <s v="KILOGRAMO"/>
    <s v="NO SOLICITADAS"/>
  </r>
  <r>
    <x v="21"/>
    <s v="02-02-01-003-004"/>
    <s v="02-02-01-003-004-02"/>
    <s v="Materiales y suministros - Productos químicos inorgánicos básicos n. C. P."/>
    <s v="CARBONATO DE SODIO"/>
    <n v="12352300"/>
    <s v="LICITACIÓN PÚBLICA"/>
    <n v="4"/>
    <n v="6"/>
    <n v="10"/>
    <n v="9"/>
    <n v="102600"/>
    <s v="KILOGRAMO"/>
    <s v="NO SOLICITADAS"/>
  </r>
  <r>
    <x v="21"/>
    <s v="02-02-01-003-004"/>
    <s v="02-02-01-003-004-02"/>
    <s v="Materiales y suministros - Productos químicos inorgánicos básicos n. C. P."/>
    <s v="CIANURO DE PLATA GRADO INDUSTRIAL"/>
    <n v="12352117"/>
    <s v="LICITACIÓN PÚBLICA"/>
    <n v="4"/>
    <n v="6"/>
    <n v="10"/>
    <n v="2"/>
    <n v="3132000"/>
    <s v="KILOGRAMO"/>
    <s v="NO SOLICITADAS"/>
  </r>
  <r>
    <x v="21"/>
    <s v="02-02-01-003-004"/>
    <s v="02-02-01-003-004-02"/>
    <s v="Materiales y suministros - Productos químicos inorgánicos básicos n. C. P."/>
    <s v="CIANURO DE SODIO GRADO INDUSTRIAL"/>
    <n v="12352117"/>
    <s v="LICITACIÓN PÚBLICA"/>
    <n v="4"/>
    <n v="6"/>
    <n v="10"/>
    <n v="1"/>
    <n v="1500000"/>
    <s v="UNIDAD"/>
    <s v="NO SOLICITADAS"/>
  </r>
  <r>
    <x v="21"/>
    <s v="02-02-01-003-004"/>
    <s v="02-02-01-003-004-02"/>
    <s v="Materiales y suministros - Productos químicos inorgánicos básicos n. C. P."/>
    <s v="CLORURO DE NIQUEL GRADO INDUSTRIAL"/>
    <n v="13111209"/>
    <s v="LICITACIÓN PÚBLICA"/>
    <n v="4"/>
    <n v="6"/>
    <n v="10"/>
    <n v="1"/>
    <n v="1140000"/>
    <s v="KILOGRAMO"/>
    <s v="NO SOLICITADAS"/>
  </r>
  <r>
    <x v="21"/>
    <s v="02-02-01-003-004"/>
    <s v="02-02-01-003-004-02"/>
    <s v="Materiales y suministros - Productos químicos inorgánicos básicos n. C. P."/>
    <s v="HIDROXIDO DE POTASIO"/>
    <n v="12352320"/>
    <s v="LICITACIÓN PÚBLICA"/>
    <n v="4"/>
    <n v="6"/>
    <n v="10"/>
    <n v="8"/>
    <n v="768000"/>
    <s v="KILOGRAMO"/>
    <s v="NO SOLICITADAS"/>
  </r>
  <r>
    <x v="21"/>
    <s v="02-02-01-003-004"/>
    <s v="02-02-01-003-004-02"/>
    <s v="Materiales y suministros - Productos químicos inorgánicos básicos n. C. P."/>
    <s v="NAFTA ALIFATICA P/N TT-N-95"/>
    <n v="12163800"/>
    <s v="LICITACIÓN PÚBLICA"/>
    <n v="4"/>
    <n v="6"/>
    <n v="10"/>
    <n v="8"/>
    <n v="1205760"/>
    <s v="GALON"/>
    <s v="NO SOLICITADAS"/>
  </r>
  <r>
    <x v="21"/>
    <s v="02-02-01-003-004"/>
    <s v="02-02-01-003-004-02"/>
    <s v="Materiales y suministros - Productos químicos inorgánicos básicos n. C. P."/>
    <s v="OXIDO DE ALUMINIO GRANO 80 COLOR BLANCO"/>
    <n v="12352303"/>
    <s v="LICITACIÓN PÚBLICA"/>
    <n v="4"/>
    <n v="6"/>
    <n v="10"/>
    <n v="1"/>
    <n v="1017000"/>
    <s v="KILOGRAMO"/>
    <s v="NO SOLICITADAS"/>
  </r>
  <r>
    <x v="21"/>
    <s v="02-02-01-003-004"/>
    <s v="02-02-01-003-004-02"/>
    <s v="Materiales y suministros - Productos químicos inorgánicos básicos n. C. P."/>
    <s v="OXIDO DE CADMIO GRADO INDUSTRIAL"/>
    <n v="12352303"/>
    <s v="LICITACIÓN PÚBLICA"/>
    <n v="4"/>
    <n v="6"/>
    <n v="10"/>
    <n v="1"/>
    <n v="10740000"/>
    <s v="UNIDAD"/>
    <s v="NO SOLICITADAS"/>
  </r>
  <r>
    <x v="21"/>
    <s v="02-02-01-003-004"/>
    <s v="02-02-01-003-004-02"/>
    <s v="Materiales y suministros - Productos químicos inorgánicos básicos n. C. P."/>
    <s v="RESISTENCIA PARA INMERSION ACIDO CROMICO"/>
    <n v="12352300"/>
    <s v="LICITACIÓN PÚBLICA"/>
    <n v="4"/>
    <n v="6"/>
    <n v="10"/>
    <n v="1"/>
    <n v="3480000"/>
    <s v="UNIDAD"/>
    <s v="NO SOLICITADAS"/>
  </r>
  <r>
    <x v="21"/>
    <s v="02-02-01-003-004"/>
    <s v="02-02-01-003-004-02"/>
    <s v="Materiales y suministros - Productos químicos inorgánicos básicos n. C. P."/>
    <s v="RESISTENCIA PARA INMERSION BAÑO PAVONADO"/>
    <n v="12352300"/>
    <s v="LICITACIÓN PÚBLICA"/>
    <n v="4"/>
    <n v="6"/>
    <n v="10"/>
    <n v="1"/>
    <n v="723600"/>
    <s v="UNIDAD"/>
    <s v="NO SOLICITADAS"/>
  </r>
  <r>
    <x v="21"/>
    <s v="02-02-01-003-004"/>
    <s v="02-02-01-003-004-02"/>
    <s v="Materiales y suministros - Productos químicos inorgánicos básicos n. C. P."/>
    <s v="SAL OXIDANTE FIJADORA DE COLOR PARA PAVONADO (NITRATO DE SODIO)"/>
    <n v="12352300"/>
    <s v="LICITACIÓN PÚBLICA"/>
    <n v="4"/>
    <n v="6"/>
    <n v="10"/>
    <n v="1"/>
    <n v="1260000"/>
    <s v="UNIDAD"/>
    <s v="NO SOLICITADAS"/>
  </r>
  <r>
    <x v="21"/>
    <s v="02-02-01-003-004"/>
    <s v="02-02-01-003-004-02"/>
    <s v="Materiales y suministros - Productos químicos inorgánicos básicos n. C. P."/>
    <s v="SODA CAUSTICA GRADO INDUSTRIAL"/>
    <n v="12352300"/>
    <s v="LICITACIÓN PÚBLICA"/>
    <n v="4"/>
    <n v="6"/>
    <n v="10"/>
    <n v="4"/>
    <n v="744000"/>
    <s v="UNIDAD"/>
    <s v="NO SOLICITADAS"/>
  </r>
  <r>
    <x v="21"/>
    <s v="02-02-01-003-004"/>
    <s v="02-02-01-003-004-02"/>
    <s v="Materiales y suministros - Productos químicos inorgánicos básicos n. C. P."/>
    <s v="TABLETAS LIMPIEZA ACIDAS ZWACIDO01"/>
    <n v="12352301"/>
    <s v="LICITACIÓN PÚBLICA"/>
    <n v="4"/>
    <n v="6"/>
    <n v="10"/>
    <n v="1"/>
    <n v="860472"/>
    <s v="UNIDAD"/>
    <s v="NO SOLICITADAS"/>
  </r>
  <r>
    <x v="21"/>
    <s v="02-02-01-003-004"/>
    <s v="02-02-01-003-004-02"/>
    <s v="Materiales y suministros - Productos químicos inorgánicos básicos n. C. P."/>
    <s v="TABLETAS LIMPIEZA BASICAS ZWBASE001"/>
    <n v="12352301"/>
    <s v="LICITACIÓN PÚBLICA"/>
    <n v="4"/>
    <n v="6"/>
    <n v="10"/>
    <n v="1"/>
    <n v="270000"/>
    <s v="UNIDAD"/>
    <s v="NO SOLICITADAS"/>
  </r>
  <r>
    <x v="21"/>
    <s v="02-02-01-003-004"/>
    <s v="02-02-01-003-004-02"/>
    <s v="Materiales y suministros - Productos químicos inorgánicos básicos n. C. P."/>
    <s v="TORQUE SEAL ORANGE"/>
    <n v="31211500"/>
    <s v="LICITACIÓN PÚBLICA"/>
    <n v="4"/>
    <n v="6"/>
    <n v="10"/>
    <n v="7"/>
    <n v="245000"/>
    <s v="UNIDAD"/>
    <s v="NO SOLICITADAS"/>
  </r>
  <r>
    <x v="21"/>
    <s v="02-02-01-003-004"/>
    <s v="02-02-01-003-004-07"/>
    <s v="Materiales y suministros - Plásticos en formas primarias"/>
    <s v="CORDON TEFLON BLANCO 1&quot; DIAMETRO"/>
    <n v="31201514"/>
    <s v="LICITACIÓN PÚBLICA"/>
    <n v="4"/>
    <n v="6"/>
    <n v="10"/>
    <n v="2"/>
    <n v="1696240"/>
    <s v="METRO"/>
    <s v="NO SOLICITADAS"/>
  </r>
  <r>
    <x v="21"/>
    <s v="02-02-01-003-004"/>
    <s v="02-02-01-003-004-07"/>
    <s v="Materiales y suministros - Plásticos en formas primarias"/>
    <s v="CORDON TEFLON BLANCO 2&quot; DIAMETRO"/>
    <n v="31201514"/>
    <s v="LICITACIÓN PÚBLICA"/>
    <n v="4"/>
    <n v="6"/>
    <n v="10"/>
    <n v="2"/>
    <n v="3380000"/>
    <s v="METRO"/>
    <s v="NO SOLICITADAS"/>
  </r>
  <r>
    <x v="21"/>
    <s v="02-02-01-003-004"/>
    <s v="02-02-01-003-004-07"/>
    <s v="Materiales y suministros - Plásticos en formas primarias"/>
    <s v="GEL COAT"/>
    <n v="13111000"/>
    <s v="LICITACIÓN PÚBLICA"/>
    <n v="4"/>
    <n v="6"/>
    <n v="10"/>
    <n v="2"/>
    <n v="455000"/>
    <s v="UNIDAD"/>
    <s v="NO SOLICITADAS"/>
  </r>
  <r>
    <x v="21"/>
    <s v="02-02-01-003-004"/>
    <s v="02-02-01-003-004-07"/>
    <s v="Materiales y suministros - Plásticos en formas primarias"/>
    <s v="HARDENER RHINO 3156 ( PARA RESINA RHINO 1307LV)"/>
    <n v="13111000"/>
    <s v="LICITACIÓN PÚBLICA"/>
    <n v="4"/>
    <n v="6"/>
    <n v="10"/>
    <n v="2"/>
    <n v="416000"/>
    <s v="UNIDAD"/>
    <s v="NO SOLICITADAS"/>
  </r>
  <r>
    <x v="21"/>
    <s v="02-02-01-003-004"/>
    <s v="02-02-01-003-004-07"/>
    <s v="Materiales y suministros - Plásticos en formas primarias"/>
    <s v="PLACA RADIOGRAFICA"/>
    <n v="42201832"/>
    <s v="LICITACIÓN PÚBLICA"/>
    <n v="4"/>
    <n v="6"/>
    <n v="10"/>
    <n v="2"/>
    <n v="7056000"/>
    <s v="UNIDAD"/>
    <s v="NO SOLICITADAS"/>
  </r>
  <r>
    <x v="21"/>
    <s v="02-02-01-003-004"/>
    <s v="02-02-01-003-004-07"/>
    <s v="Materiales y suministros - Plásticos en formas primarias"/>
    <s v="RESINA EPOXICA MULTIUSOS"/>
    <n v="13111000"/>
    <s v="LICITACIÓN PÚBLICA"/>
    <n v="4"/>
    <n v="6"/>
    <n v="10"/>
    <n v="7"/>
    <n v="9800000"/>
    <s v="GALON"/>
    <s v="NO SOLICITADAS"/>
  </r>
  <r>
    <x v="21"/>
    <s v="02-02-01-003-004"/>
    <s v="02-02-01-003-004-07"/>
    <s v="Materiales y suministros - Plásticos en formas primarias"/>
    <s v="RESINA EPOXICA RHINO 1307LV"/>
    <n v="13111000"/>
    <s v="LICITACIÓN PÚBLICA"/>
    <n v="4"/>
    <n v="6"/>
    <n v="10"/>
    <n v="2"/>
    <n v="975000"/>
    <s v="GALON"/>
    <s v="NO SOLICITADAS"/>
  </r>
  <r>
    <x v="21"/>
    <s v="02-02-01-003-004"/>
    <s v="02-02-01-003-004-07"/>
    <s v="Materiales y suministros - Plásticos en formas primarias"/>
    <s v="RESINA PARA INFUSIÓN"/>
    <n v="13111000"/>
    <s v="LICITACIÓN PÚBLICA"/>
    <n v="4"/>
    <n v="6"/>
    <n v="10"/>
    <n v="1"/>
    <n v="3750000"/>
    <s v="UNIDAD"/>
    <s v="NO SOLICITADAS"/>
  </r>
  <r>
    <x v="21"/>
    <s v="02-02-01-003-004"/>
    <s v="02-02-01-003-004-07"/>
    <s v="Materiales y suministros - Plásticos en formas primarias"/>
    <s v="RESINA POLIESTER PRE-ACELERADA"/>
    <n v="13111000"/>
    <s v="LICITACIÓN PÚBLICA"/>
    <n v="4"/>
    <n v="6"/>
    <n v="10"/>
    <n v="1"/>
    <n v="650000"/>
    <s v="UNIDAD"/>
    <s v="NO SOLICITADAS"/>
  </r>
  <r>
    <x v="21"/>
    <s v="02-02-01-003-004"/>
    <s v="02-02-01-003-004-07"/>
    <s v="Materiales y suministros - Plásticos en formas primarias"/>
    <s v="SELLANTE TEFLON LIQUIDO"/>
    <n v="31201601"/>
    <s v="LICITACIÓN PÚBLICA"/>
    <n v="4"/>
    <n v="6"/>
    <n v="10"/>
    <n v="1"/>
    <n v="486000"/>
    <s v="UNIDAD"/>
    <s v="NO SOLICITADAS"/>
  </r>
  <r>
    <x v="21"/>
    <s v="02-02-01-003-004"/>
    <s v="02-02-01-003-004-08"/>
    <s v="Materiales y suministros - Caucho sintético y facticio derivado del petróleo, mezclas de estos cauchos con caucho natural y gomas naturales similares, en formas primarias o en planchas, hojas o tiras"/>
    <s v="CAUCHO DE SILICONA PARA MOLDES"/>
    <n v="12352315"/>
    <s v="LICITACIÓN PÚBLICA"/>
    <n v="4"/>
    <n v="6"/>
    <n v="10"/>
    <n v="1"/>
    <n v="101500"/>
    <s v="UNIDAD"/>
    <s v="NO SOLICITADAS"/>
  </r>
  <r>
    <x v="21"/>
    <s v="02-02-01-003-004"/>
    <s v="02-02-01-003-004-08"/>
    <s v="Materiales y suministros - Caucho sintético y facticio derivado del petróleo, mezclas de estos cauchos con caucho natural y gomas naturales similares, en formas primarias o en planchas, hojas o tiras"/>
    <s v="LAMINA CAUCHO NEOPRENO"/>
    <n v="30266402"/>
    <s v="LICITACIÓN PÚBLICA"/>
    <n v="4"/>
    <n v="6"/>
    <n v="10"/>
    <n v="4"/>
    <n v="312000"/>
    <s v="UNIDAD"/>
    <s v="NO SOLICITADAS"/>
  </r>
  <r>
    <x v="21"/>
    <s v="02-02-01-003-004"/>
    <s v="02-02-01-003-004-08"/>
    <s v="Materiales y suministros - Caucho sintético y facticio derivado del petróleo, mezclas de estos cauchos con caucho natural y gomas naturales similares, en formas primarias o en planchas, hojas o tiras"/>
    <s v="LAMINA CAUCHO P/N 2800-1"/>
    <n v="30266402"/>
    <s v="LICITACIÓN PÚBLICA"/>
    <n v="4"/>
    <n v="6"/>
    <n v="10"/>
    <n v="10"/>
    <n v="780000"/>
    <s v="METRO"/>
    <s v="NO SOLICITADAS"/>
  </r>
  <r>
    <x v="21"/>
    <s v="02-02-01-003-004"/>
    <s v="02-02-01-003-004-08"/>
    <s v="Materiales y suministros - Caucho sintético y facticio derivado del petróleo, mezclas de estos cauchos con caucho natural y gomas naturales similares, en formas primarias o en planchas, hojas o tiras"/>
    <s v="LAMINA CAUCHO P/N 86477K53"/>
    <n v="30266402"/>
    <s v="LICITACIÓN PÚBLICA"/>
    <n v="4"/>
    <n v="6"/>
    <n v="10"/>
    <n v="10"/>
    <n v="780000"/>
    <s v="METRO"/>
    <s v="NO SOLICITADAS"/>
  </r>
  <r>
    <x v="21"/>
    <s v="02-02-01-003-005"/>
    <s v="02-02-01-003-005-01"/>
    <s v="Materiales y suministros - Pinturas y barnices y productos relacionados; colores para la pintura artística; tintas"/>
    <s v="ABRILLANTADOR ULTRAFINO"/>
    <n v="31211600"/>
    <s v="LICITACIÓN PÚBLICA"/>
    <n v="4"/>
    <n v="6"/>
    <n v="10"/>
    <n v="2"/>
    <n v="1420000"/>
    <s v="GALON"/>
    <s v="NO SOLICITADAS"/>
  </r>
  <r>
    <x v="21"/>
    <s v="02-02-01-003-005"/>
    <s v="02-02-01-003-005-01"/>
    <s v="Materiales y suministros - Pinturas y barnices y productos relacionados; colores para la pintura artística; tintas"/>
    <s v="CATALIZADOR CM30"/>
    <n v="31211704"/>
    <s v="LICITACIÓN PÚBLICA"/>
    <n v="4"/>
    <n v="6"/>
    <n v="10"/>
    <n v="1"/>
    <n v="1040111"/>
    <s v="GALON"/>
    <s v="NO SOLICITADAS"/>
  </r>
  <r>
    <x v="21"/>
    <s v="02-02-01-003-005"/>
    <s v="02-02-01-003-005-01"/>
    <s v="Materiales y suministros - Pinturas y barnices y productos relacionados; colores para la pintura artística; tintas"/>
    <s v="IMPRIMANTE TT-P-28 PARA ALTA TEMPERATURA"/>
    <n v="31211500"/>
    <s v="LICITACIÓN PÚBLICA"/>
    <n v="4"/>
    <n v="6"/>
    <n v="10"/>
    <n v="5"/>
    <n v="4050000"/>
    <s v="GALON"/>
    <s v="NO SOLICITADAS"/>
  </r>
  <r>
    <x v="21"/>
    <s v="02-02-01-003-005"/>
    <s v="02-02-01-003-005-01"/>
    <s v="Materiales y suministros - Pinturas y barnices y productos relacionados; colores para la pintura artística; tintas"/>
    <s v="PINTURA ALTA TEMPERATURA COLOR NEGRA"/>
    <n v="31211500"/>
    <s v="LICITACIÓN PÚBLICA"/>
    <n v="4"/>
    <n v="6"/>
    <n v="10"/>
    <n v="1"/>
    <n v="1180000"/>
    <s v="GALON"/>
    <s v="NO SOLICITADAS"/>
  </r>
  <r>
    <x v="21"/>
    <s v="02-02-01-003-005"/>
    <s v="02-02-01-003-005-01"/>
    <s v="Materiales y suministros - Pinturas y barnices y productos relacionados; colores para la pintura artística; tintas"/>
    <s v="PINTURA ALUMINIO GRANO GRUESO POLIURETANO"/>
    <n v="31211519"/>
    <s v="LICITACIÓN PÚBLICA"/>
    <n v="4"/>
    <n v="6"/>
    <n v="10"/>
    <n v="1"/>
    <n v="195000"/>
    <s v="GALON"/>
    <s v="NO SOLICITADAS"/>
  </r>
  <r>
    <x v="21"/>
    <s v="02-02-01-003-005"/>
    <s v="02-02-01-003-005-01"/>
    <s v="Materiales y suministros - Pinturas y barnices y productos relacionados; colores para la pintura artística; tintas"/>
    <s v="PINTURA ALUMINIO GRUESO LACA"/>
    <n v="31211519"/>
    <s v="LICITACIÓN PÚBLICA"/>
    <n v="4"/>
    <n v="6"/>
    <n v="10"/>
    <n v="2"/>
    <n v="147528"/>
    <s v="GALON"/>
    <s v="NO SOLICITADAS"/>
  </r>
  <r>
    <x v="21"/>
    <s v="02-02-01-003-005"/>
    <s v="02-02-01-003-005-01"/>
    <s v="Materiales y suministros - Pinturas y barnices y productos relacionados; colores para la pintura artística; tintas"/>
    <s v="PINTURA AMARILLO 23655"/>
    <n v="31211521"/>
    <s v="LICITACIÓN PÚBLICA"/>
    <n v="4"/>
    <n v="6"/>
    <n v="10"/>
    <n v="5"/>
    <n v="4950000"/>
    <s v="UNIDAD"/>
    <s v="NO SOLICITADAS"/>
  </r>
  <r>
    <x v="21"/>
    <s v="02-02-01-003-005"/>
    <s v="02-02-01-003-005-01"/>
    <s v="Materiales y suministros - Pinturas y barnices y productos relacionados; colores para la pintura artística; tintas"/>
    <s v="PINTURA AMARILLO LACA"/>
    <n v="31211521"/>
    <s v="LICITACIÓN PÚBLICA"/>
    <n v="4"/>
    <n v="6"/>
    <n v="10"/>
    <n v="2"/>
    <n v="157716"/>
    <s v="GALON"/>
    <s v="NO SOLICITADAS"/>
  </r>
  <r>
    <x v="21"/>
    <s v="02-02-01-003-005"/>
    <s v="02-02-01-003-005-01"/>
    <s v="Materiales y suministros - Pinturas y barnices y productos relacionados; colores para la pintura artística; tintas"/>
    <s v="PINTURA AZUL P/N 15180"/>
    <n v="31211521"/>
    <s v="LICITACIÓN PÚBLICA"/>
    <n v="4"/>
    <n v="6"/>
    <n v="10"/>
    <n v="3"/>
    <n v="2970000"/>
    <s v="GALON"/>
    <s v="NO SOLICITADAS"/>
  </r>
  <r>
    <x v="21"/>
    <s v="02-02-01-003-005"/>
    <s v="02-02-01-003-005-01"/>
    <s v="Materiales y suministros - Pinturas y barnices y productos relacionados; colores para la pintura artística; tintas"/>
    <s v="PINTURA BEIGE 17880"/>
    <n v="31211521"/>
    <s v="LICITACIÓN PÚBLICA"/>
    <n v="4"/>
    <n v="6"/>
    <n v="10"/>
    <n v="1"/>
    <n v="730000"/>
    <s v="UNIDAD"/>
    <s v="NO SOLICITADAS"/>
  </r>
  <r>
    <x v="21"/>
    <s v="02-02-01-003-005"/>
    <s v="02-02-01-003-005-01"/>
    <s v="Materiales y suministros - Pinturas y barnices y productos relacionados; colores para la pintura artística; tintas"/>
    <s v="PINTURA BLANCO LACA"/>
    <n v="31211521"/>
    <s v="LICITACIÓN PÚBLICA"/>
    <n v="4"/>
    <n v="6"/>
    <n v="10"/>
    <n v="1"/>
    <n v="68451"/>
    <s v="GALON"/>
    <s v="NO SOLICITADAS"/>
  </r>
  <r>
    <x v="21"/>
    <s v="02-02-01-003-005"/>
    <s v="02-02-01-003-005-01"/>
    <s v="Materiales y suministros - Pinturas y barnices y productos relacionados; colores para la pintura artística; tintas"/>
    <s v="PINTURA BRILLANTE EPOXY GRIS 16492"/>
    <n v="31211521"/>
    <s v="LICITACIÓN PÚBLICA"/>
    <n v="4"/>
    <n v="6"/>
    <n v="10"/>
    <n v="8"/>
    <n v="10240000"/>
    <s v="GALON"/>
    <s v="NO SOLICITADAS"/>
  </r>
  <r>
    <x v="21"/>
    <s v="02-02-01-003-005"/>
    <s v="02-02-01-003-005-01"/>
    <s v="Materiales y suministros - Pinturas y barnices y productos relacionados; colores para la pintura artística; tintas"/>
    <s v="PINTURA COLOR NEGRA ANTI-STATIC"/>
    <n v="31211521"/>
    <s v="LICITACIÓN PÚBLICA"/>
    <n v="4"/>
    <n v="6"/>
    <n v="10"/>
    <n v="2"/>
    <n v="1900000"/>
    <s v="GALON"/>
    <s v="NO SOLICITADAS"/>
  </r>
  <r>
    <x v="21"/>
    <s v="02-02-01-003-005"/>
    <s v="02-02-01-003-005-01"/>
    <s v="Materiales y suministros - Pinturas y barnices y productos relacionados; colores para la pintura artística; tintas"/>
    <s v="PINTURA GRIS 16251"/>
    <n v="31211521"/>
    <s v="LICITACIÓN PÚBLICA"/>
    <n v="4"/>
    <n v="6"/>
    <n v="10"/>
    <n v="12"/>
    <n v="14040000"/>
    <s v="UNIDAD"/>
    <s v="NO SOLICITADAS"/>
  </r>
  <r>
    <x v="21"/>
    <s v="02-02-01-003-005"/>
    <s v="02-02-01-003-005-01"/>
    <s v="Materiales y suministros - Pinturas y barnices y productos relacionados; colores para la pintura artística; tintas"/>
    <s v="PINTURA GRIS 26118"/>
    <n v="31211521"/>
    <s v="LICITACIÓN PÚBLICA"/>
    <n v="4"/>
    <n v="6"/>
    <n v="10"/>
    <n v="18"/>
    <n v="21060000"/>
    <s v="GALON"/>
    <s v="NO SOLICITADAS"/>
  </r>
  <r>
    <x v="21"/>
    <s v="02-02-01-003-005"/>
    <s v="02-02-01-003-005-01"/>
    <s v="Materiales y suministros - Pinturas y barnices y productos relacionados; colores para la pintura artística; tintas"/>
    <s v="PINTURA GRIS 26493"/>
    <n v="31211521"/>
    <s v="LICITACIÓN PÚBLICA"/>
    <n v="4"/>
    <n v="6"/>
    <n v="10"/>
    <n v="13"/>
    <n v="14170000"/>
    <s v="UNIDAD"/>
    <s v="NO SOLICITADAS"/>
  </r>
  <r>
    <x v="21"/>
    <s v="02-02-01-003-005"/>
    <s v="02-02-01-003-005-01"/>
    <s v="Materiales y suministros - Pinturas y barnices y productos relacionados; colores para la pintura artística; tintas"/>
    <s v="PINTURA GRIS CLARO BRILLANTE 16515"/>
    <n v="31211521"/>
    <s v="LICITACIÓN PÚBLICA"/>
    <n v="4"/>
    <n v="6"/>
    <n v="10"/>
    <n v="7"/>
    <n v="7350000"/>
    <s v="GALON"/>
    <s v="NO SOLICITADAS"/>
  </r>
  <r>
    <x v="21"/>
    <s v="02-02-01-003-005"/>
    <s v="02-02-01-003-005-01"/>
    <s v="Materiales y suministros - Pinturas y barnices y productos relacionados; colores para la pintura artística; tintas"/>
    <s v="PINTURA IMPRIMANTE PARA MATERIAL COMPUESTO BMS10-103"/>
    <n v="31211521"/>
    <s v="LICITACIÓN PÚBLICA"/>
    <n v="4"/>
    <n v="6"/>
    <n v="10"/>
    <n v="2"/>
    <n v="1700000"/>
    <s v="GALON"/>
    <s v="NO SOLICITADAS"/>
  </r>
  <r>
    <x v="21"/>
    <s v="02-02-01-003-005"/>
    <s v="02-02-01-003-005-01"/>
    <s v="Materiales y suministros - Pinturas y barnices y productos relacionados; colores para la pintura artística; tintas"/>
    <s v="PINTURA MIL-C-81773C FSD 16081 GRIS POLIURETANO"/>
    <n v="31211510"/>
    <s v="LICITACIÓN PÚBLICA"/>
    <n v="4"/>
    <n v="6"/>
    <n v="10"/>
    <n v="2"/>
    <n v="1600000"/>
    <s v="GALON"/>
    <s v="NO SOLICITADAS"/>
  </r>
  <r>
    <x v="21"/>
    <s v="02-02-01-003-005"/>
    <s v="02-02-01-003-005-01"/>
    <s v="Materiales y suministros - Pinturas y barnices y productos relacionados; colores para la pintura artística; tintas"/>
    <s v="PINTURA MIL-PRF-85285 FED STD 11136 POLIURETANO"/>
    <n v="31211510"/>
    <s v="LICITACIÓN PÚBLICA"/>
    <n v="4"/>
    <n v="6"/>
    <n v="10"/>
    <n v="1"/>
    <n v="880000"/>
    <s v="GALON"/>
    <s v="NO SOLICITADAS"/>
  </r>
  <r>
    <x v="21"/>
    <s v="02-02-01-003-005"/>
    <s v="02-02-01-003-005-01"/>
    <s v="Materiales y suministros - Pinturas y barnices y productos relacionados; colores para la pintura artística; tintas"/>
    <s v="PINTURA MIL-PRF-85285 FED STD 13655 POLIURETANO"/>
    <n v="31211510"/>
    <s v="LICITACIÓN PÚBLICA"/>
    <n v="4"/>
    <n v="6"/>
    <n v="10"/>
    <n v="3"/>
    <n v="2640000"/>
    <s v="GALON"/>
    <s v="NO SOLICITADAS"/>
  </r>
  <r>
    <x v="21"/>
    <s v="02-02-01-003-005"/>
    <s v="02-02-01-003-005-01"/>
    <s v="Materiales y suministros - Pinturas y barnices y productos relacionados; colores para la pintura artística; tintas"/>
    <s v="PINTURA MIL-PRF-85285 FED STD 15182 POLIURETANO"/>
    <n v="31211510"/>
    <s v="LICITACIÓN PÚBLICA"/>
    <n v="4"/>
    <n v="6"/>
    <n v="10"/>
    <n v="2"/>
    <n v="1960000"/>
    <s v="GALON"/>
    <s v="NO SOLICITADAS"/>
  </r>
  <r>
    <x v="21"/>
    <s v="02-02-01-003-005"/>
    <s v="02-02-01-003-005-01"/>
    <s v="Materiales y suministros - Pinturas y barnices y productos relacionados; colores para la pintura artística; tintas"/>
    <s v="PINTURA MIL-PRF-85285 FED STD 16231 POLIURETANO"/>
    <n v="31211510"/>
    <s v="LICITACIÓN PÚBLICA"/>
    <n v="4"/>
    <n v="6"/>
    <n v="10"/>
    <n v="4"/>
    <n v="3400000"/>
    <s v="GALON"/>
    <s v="NO SOLICITADAS"/>
  </r>
  <r>
    <x v="21"/>
    <s v="02-02-01-003-005"/>
    <s v="02-02-01-003-005-01"/>
    <s v="Materiales y suministros - Pinturas y barnices y productos relacionados; colores para la pintura artística; tintas"/>
    <s v="PINTURA MIL-PRF-85285 FED STD 16375 POLIURETANO"/>
    <n v="31211510"/>
    <s v="LICITACIÓN PÚBLICA"/>
    <n v="4"/>
    <n v="6"/>
    <n v="10"/>
    <n v="11"/>
    <n v="10670000"/>
    <s v="GALON"/>
    <s v="NO SOLICITADAS"/>
  </r>
  <r>
    <x v="21"/>
    <s v="02-02-01-003-005"/>
    <s v="02-02-01-003-005-01"/>
    <s v="Materiales y suministros - Pinturas y barnices y productos relacionados; colores para la pintura artística; tintas"/>
    <s v="PINTURA MIL-PRF-85285 FED STD 17038 POLIURETANO"/>
    <n v="31211510"/>
    <s v="LICITACIÓN PÚBLICA"/>
    <n v="4"/>
    <n v="6"/>
    <n v="10"/>
    <n v="3"/>
    <n v="2640000"/>
    <s v="GALON"/>
    <s v="NO SOLICITADAS"/>
  </r>
  <r>
    <x v="21"/>
    <s v="02-02-01-003-005"/>
    <s v="02-02-01-003-005-01"/>
    <s v="Materiales y suministros - Pinturas y barnices y productos relacionados; colores para la pintura artística; tintas"/>
    <s v="PINTURA MIL-PRF-85285 FED STD 26375 POLIURETANO"/>
    <n v="31211510"/>
    <s v="LICITACIÓN PÚBLICA"/>
    <n v="4"/>
    <n v="6"/>
    <n v="10"/>
    <n v="3"/>
    <n v="2250000"/>
    <s v="GALON"/>
    <s v="NO SOLICITADAS"/>
  </r>
  <r>
    <x v="21"/>
    <s v="02-02-01-003-005"/>
    <s v="02-02-01-003-005-01"/>
    <s v="Materiales y suministros - Pinturas y barnices y productos relacionados; colores para la pintura artística; tintas"/>
    <s v="PINTURA MIL-PRF-85285 FED STD 27038"/>
    <n v="31211510"/>
    <s v="LICITACIÓN PÚBLICA"/>
    <n v="4"/>
    <n v="6"/>
    <n v="10"/>
    <n v="20"/>
    <n v="22600000"/>
    <s v="GALON"/>
    <s v="NO SOLICITADAS"/>
  </r>
  <r>
    <x v="21"/>
    <s v="02-02-01-003-005"/>
    <s v="02-02-01-003-005-01"/>
    <s v="Materiales y suministros - Pinturas y barnices y productos relacionados; colores para la pintura artística; tintas"/>
    <s v="PINTURA MIL-PRF-85285 POLIURETANO 17925"/>
    <n v="31211510"/>
    <s v="LICITACIÓN PÚBLICA"/>
    <n v="4"/>
    <n v="6"/>
    <n v="10"/>
    <n v="16"/>
    <n v="17280000"/>
    <s v="GALON"/>
    <s v="NO SOLICITADAS"/>
  </r>
  <r>
    <x v="21"/>
    <s v="02-02-01-003-005"/>
    <s v="02-02-01-003-005-01"/>
    <s v="Materiales y suministros - Pinturas y barnices y productos relacionados; colores para la pintura artística; tintas"/>
    <s v="PINTURA NEGRO BRILLANTE 17038"/>
    <n v="31211521"/>
    <s v="LICITACIÓN PÚBLICA"/>
    <n v="4"/>
    <n v="6"/>
    <n v="10"/>
    <n v="4"/>
    <n v="3120000"/>
    <s v="UNIDAD"/>
    <s v="NO SOLICITADAS"/>
  </r>
  <r>
    <x v="21"/>
    <s v="02-02-01-003-005"/>
    <s v="02-02-01-003-005-01"/>
    <s v="Materiales y suministros - Pinturas y barnices y productos relacionados; colores para la pintura artística; tintas"/>
    <s v="PINTURA NEGRO MATE 37038"/>
    <n v="31211521"/>
    <s v="LICITACIÓN PÚBLICA"/>
    <n v="4"/>
    <n v="6"/>
    <n v="10"/>
    <n v="8"/>
    <n v="8400000"/>
    <s v="UNIDAD"/>
    <s v="NO SOLICITADAS"/>
  </r>
  <r>
    <x v="21"/>
    <s v="02-02-01-003-005"/>
    <s v="02-02-01-003-005-01"/>
    <s v="Materiales y suministros - Pinturas y barnices y productos relacionados; colores para la pintura artística; tintas"/>
    <s v="PINTURA NEGRO MATE LACA"/>
    <n v="31211521"/>
    <s v="LICITACIÓN PÚBLICA"/>
    <n v="4"/>
    <n v="6"/>
    <n v="10"/>
    <n v="2"/>
    <n v="155588"/>
    <s v="GALON"/>
    <s v="NO SOLICITADAS"/>
  </r>
  <r>
    <x v="21"/>
    <s v="02-02-01-003-005"/>
    <s v="02-02-01-003-005-01"/>
    <s v="Materiales y suministros - Pinturas y barnices y productos relacionados; colores para la pintura artística; tintas"/>
    <s v="PINTURA POLIURETANO BRILLANTE TRANSPARENTE"/>
    <n v="31211510"/>
    <s v="LICITACIÓN PÚBLICA"/>
    <n v="4"/>
    <n v="6"/>
    <n v="10"/>
    <n v="1"/>
    <n v="185000"/>
    <s v="GALON"/>
    <s v="NO SOLICITADAS"/>
  </r>
  <r>
    <x v="21"/>
    <s v="02-02-01-003-005"/>
    <s v="02-02-01-003-005-01"/>
    <s v="Materiales y suministros - Pinturas y barnices y productos relacionados; colores para la pintura artística; tintas"/>
    <s v="PINTURA POLIURETANO BRILLANTE TRANSPARENTE DE SECADO ULTRA RAPIDO ."/>
    <n v="31211510"/>
    <s v="LICITACIÓN PÚBLICA"/>
    <n v="4"/>
    <n v="6"/>
    <n v="10"/>
    <n v="1"/>
    <n v="230000"/>
    <s v="GALON"/>
    <s v="NO SOLICITADAS"/>
  </r>
  <r>
    <x v="21"/>
    <s v="02-02-01-003-005"/>
    <s v="02-02-01-003-005-01"/>
    <s v="Materiales y suministros - Pinturas y barnices y productos relacionados; colores para la pintura artística; tintas"/>
    <s v="PINTURA POLIURETANO, BLANCO CM36"/>
    <n v="31211510"/>
    <s v="LICITACIÓN PÚBLICA"/>
    <n v="4"/>
    <n v="6"/>
    <n v="10"/>
    <n v="3"/>
    <n v="3675333"/>
    <s v="GALON"/>
    <s v="NO SOLICITADAS"/>
  </r>
  <r>
    <x v="21"/>
    <s v="02-02-01-003-005"/>
    <s v="02-02-01-003-005-01"/>
    <s v="Materiales y suministros - Pinturas y barnices y productos relacionados; colores para la pintura artística; tintas"/>
    <s v="PINTURA POLIURETANO, GRIS CM34"/>
    <n v="31211510"/>
    <s v="LICITACIÓN PÚBLICA"/>
    <n v="4"/>
    <n v="6"/>
    <n v="10"/>
    <n v="3"/>
    <n v="3305331"/>
    <s v="GALON"/>
    <s v="NO SOLICITADAS"/>
  </r>
  <r>
    <x v="21"/>
    <s v="02-02-01-003-005"/>
    <s v="02-02-01-003-005-01"/>
    <s v="Materiales y suministros - Pinturas y barnices y productos relacionados; colores para la pintura artística; tintas"/>
    <s v="PINTURA POLIURETANO, NEGRO CM33"/>
    <n v="31211510"/>
    <s v="LICITACIÓN PÚBLICA"/>
    <n v="4"/>
    <n v="6"/>
    <n v="10"/>
    <n v="3"/>
    <n v="3181998"/>
    <s v="GALON"/>
    <s v="NO SOLICITADAS"/>
  </r>
  <r>
    <x v="21"/>
    <s v="02-02-01-003-005"/>
    <s v="02-02-01-003-005-01"/>
    <s v="Materiales y suministros - Pinturas y barnices y productos relacionados; colores para la pintura artística; tintas"/>
    <s v="PINTURA ROJO P/N 11350"/>
    <n v="31211521"/>
    <s v="LICITACIÓN PÚBLICA"/>
    <n v="4"/>
    <n v="6"/>
    <n v="10"/>
    <n v="4"/>
    <n v="3880000"/>
    <s v="GALON"/>
    <s v="NO SOLICITADAS"/>
  </r>
  <r>
    <x v="21"/>
    <s v="02-02-01-003-005"/>
    <s v="02-02-01-003-005-01"/>
    <s v="Materiales y suministros - Pinturas y barnices y productos relacionados; colores para la pintura artística; tintas"/>
    <s v="PINTURA TRANSPARENTE BRILLANTE CATALIZADA"/>
    <n v="31211521"/>
    <s v="LICITACIÓN PÚBLICA"/>
    <n v="4"/>
    <n v="6"/>
    <n v="10"/>
    <n v="1"/>
    <n v="94518"/>
    <s v="UNIDAD"/>
    <s v="NO SOLICITADAS"/>
  </r>
  <r>
    <x v="21"/>
    <s v="02-02-01-003-005"/>
    <s v="02-02-01-003-005-01"/>
    <s v="Materiales y suministros - Pinturas y barnices y productos relacionados; colores para la pintura artística; tintas"/>
    <s v="POLIURETANO REDUCTOR CM32"/>
    <n v="31211510"/>
    <s v="LICITACIÓN PÚBLICA"/>
    <n v="4"/>
    <n v="6"/>
    <n v="10"/>
    <n v="1"/>
    <n v="341222"/>
    <s v="GALON"/>
    <s v="NO SOLICITADAS"/>
  </r>
  <r>
    <x v="21"/>
    <s v="02-02-01-003-005"/>
    <s v="02-02-01-003-005-01"/>
    <s v="Materiales y suministros - Pinturas y barnices y productos relacionados; colores para la pintura artística; tintas"/>
    <s v="PRIMER AMARILLO MIL-PRF-23377 TIPO CLASE N"/>
    <n v="31211704"/>
    <s v="LICITACIÓN PÚBLICA"/>
    <n v="4"/>
    <n v="6"/>
    <n v="10"/>
    <n v="27"/>
    <n v="31050000"/>
    <s v="GALON"/>
    <s v="NO SOLICITADAS"/>
  </r>
  <r>
    <x v="21"/>
    <s v="02-02-01-003-005"/>
    <s v="02-02-01-003-005-01"/>
    <s v="Materiales y suministros - Pinturas y barnices y productos relacionados; colores para la pintura artística; tintas"/>
    <s v="PRIMER AMARILLO MIL-PRF-23377 TYPE I"/>
    <n v="31211704"/>
    <s v="LICITACIÓN PÚBLICA"/>
    <n v="4"/>
    <n v="6"/>
    <n v="10"/>
    <n v="4"/>
    <n v="360000"/>
    <s v="UNIDAD"/>
    <s v="NO SOLICITADAS"/>
  </r>
  <r>
    <x v="21"/>
    <s v="02-02-01-003-005"/>
    <s v="02-02-01-003-005-01"/>
    <s v="Materiales y suministros - Pinturas y barnices y productos relacionados; colores para la pintura artística; tintas"/>
    <s v="PRIMER COAT RTV 1200"/>
    <n v="31211704"/>
    <s v="LICITACIÓN PÚBLICA"/>
    <n v="4"/>
    <n v="6"/>
    <n v="10"/>
    <n v="3"/>
    <n v="540000"/>
    <s v="UNIDAD"/>
    <s v="NO SOLICITADAS"/>
  </r>
  <r>
    <x v="21"/>
    <s v="02-02-01-003-005"/>
    <s v="02-02-01-003-005-01"/>
    <s v="Materiales y suministros - Pinturas y barnices y productos relacionados; colores para la pintura artística; tintas"/>
    <s v="PRIMER COMPUESTO GRIS"/>
    <n v="31211704"/>
    <s v="LICITACIÓN PÚBLICA"/>
    <n v="4"/>
    <n v="6"/>
    <n v="10"/>
    <n v="3"/>
    <n v="3300000"/>
    <s v="UNIDAD"/>
    <s v="NO SOLICITADAS"/>
  </r>
  <r>
    <x v="21"/>
    <s v="02-02-01-003-005"/>
    <s v="02-02-01-003-005-01"/>
    <s v="Materiales y suministros - Pinturas y barnices y productos relacionados; colores para la pintura artística; tintas"/>
    <s v="PRIMER NEGRO"/>
    <n v="31211704"/>
    <s v="LICITACIÓN PÚBLICA"/>
    <n v="4"/>
    <n v="6"/>
    <n v="10"/>
    <n v="5"/>
    <n v="4750000"/>
    <s v="UNIDAD"/>
    <s v="NO SOLICITADAS"/>
  </r>
  <r>
    <x v="21"/>
    <s v="02-02-01-003-005"/>
    <s v="02-02-01-003-005-01"/>
    <s v="Materiales y suministros - Pinturas y barnices y productos relacionados; colores para la pintura artística; tintas"/>
    <s v="PRIMER PARA ACEROS MIL -PFR-26915"/>
    <n v="31211704"/>
    <s v="LICITACIÓN PÚBLICA"/>
    <n v="4"/>
    <n v="6"/>
    <n v="10"/>
    <n v="2"/>
    <n v="2300000"/>
    <s v="GALON"/>
    <s v="NO SOLICITADAS"/>
  </r>
  <r>
    <x v="21"/>
    <s v="02-02-01-003-005"/>
    <s v="02-02-01-003-005-01"/>
    <s v="Materiales y suministros - Pinturas y barnices y productos relacionados; colores para la pintura artística; tintas"/>
    <s v="PRIMER TT-P-1757"/>
    <n v="31211704"/>
    <s v="LICITACIÓN PÚBLICA"/>
    <n v="4"/>
    <n v="6"/>
    <n v="10"/>
    <n v="5"/>
    <n v="475000"/>
    <s v="UNIDAD"/>
    <s v="NO SOLICITADAS"/>
  </r>
  <r>
    <x v="21"/>
    <s v="02-02-01-003-005"/>
    <s v="02-02-01-003-005-01"/>
    <s v="Materiales y suministros - Pinturas y barnices y productos relacionados; colores para la pintura artística; tintas"/>
    <s v="PRIMER VERDE BRILLANTE P/N A423-66-24670"/>
    <n v="31211704"/>
    <s v="LICITACIÓN PÚBLICA"/>
    <n v="4"/>
    <n v="6"/>
    <n v="10"/>
    <n v="1"/>
    <n v="1890000"/>
    <s v="GALON"/>
    <s v="NO SOLICITADAS"/>
  </r>
  <r>
    <x v="21"/>
    <s v="02-02-01-003-005"/>
    <s v="02-02-01-003-005-01"/>
    <s v="Materiales y suministros - Pinturas y barnices y productos relacionados; colores para la pintura artística; tintas"/>
    <s v="PRIMER VERDE EPOXY - AMINE"/>
    <n v="31211704"/>
    <s v="LICITACIÓN PÚBLICA"/>
    <n v="4"/>
    <n v="6"/>
    <n v="10"/>
    <n v="1"/>
    <n v="1890000"/>
    <s v="GALON"/>
    <s v="NO SOLICITADAS"/>
  </r>
  <r>
    <x v="21"/>
    <s v="02-02-01-003-005"/>
    <s v="02-02-01-003-005-01"/>
    <s v="Materiales y suministros - Pinturas y barnices y productos relacionados; colores para la pintura artística; tintas"/>
    <s v="PRIMER VERDE MIL -PFR-23377"/>
    <n v="31211704"/>
    <s v="LICITACIÓN PÚBLICA"/>
    <n v="4"/>
    <n v="6"/>
    <n v="10"/>
    <n v="9"/>
    <n v="8910000"/>
    <s v="GALON"/>
    <s v="NO SOLICITADAS"/>
  </r>
  <r>
    <x v="21"/>
    <s v="02-02-01-003-005"/>
    <s v="02-02-01-003-005-01"/>
    <s v="Materiales y suministros - Pinturas y barnices y productos relacionados; colores para la pintura artística; tintas"/>
    <s v="PRIMER VERDE OSCURO EPOXICO MIL-PRF-23377"/>
    <n v="31211704"/>
    <s v="LICITACIÓN PÚBLICA"/>
    <n v="4"/>
    <n v="6"/>
    <n v="10"/>
    <n v="3"/>
    <n v="2970000"/>
    <s v="GALON"/>
    <s v="NO SOLICITADAS"/>
  </r>
  <r>
    <x v="21"/>
    <s v="02-02-01-003-005"/>
    <s v="02-02-01-003-005-01"/>
    <s v="Materiales y suministros - Pinturas y barnices y productos relacionados; colores para la pintura artística; tintas"/>
    <s v="REDUCTOR WASH PRIMER CM25"/>
    <n v="31211704"/>
    <s v="LICITACIÓN PÚBLICA"/>
    <n v="4"/>
    <n v="6"/>
    <n v="10"/>
    <n v="1"/>
    <n v="120000"/>
    <s v="GALON"/>
    <s v="NO SOLICITADAS"/>
  </r>
  <r>
    <x v="21"/>
    <s v="02-02-01-003-005"/>
    <s v="02-02-01-003-005-01"/>
    <s v="Materiales y suministros - Pinturas y barnices y productos relacionados; colores para la pintura artística; tintas"/>
    <s v="WASH PRIMER CM24"/>
    <n v="31211704"/>
    <s v="LICITACIÓN PÚBLICA"/>
    <n v="4"/>
    <n v="6"/>
    <n v="10"/>
    <n v="1"/>
    <n v="790000"/>
    <s v="GALON"/>
    <s v="NO SOLICITADAS"/>
  </r>
  <r>
    <x v="21"/>
    <s v="02-02-01-003-005"/>
    <s v="02-02-01-003-005-03"/>
    <s v="Materiales y suministros - Jabón, preparados para limpieza, perfumes y preparados de tocador"/>
    <s v="JABON PARA INYECTORES"/>
    <n v="47131800"/>
    <s v="LICITACIÓN PÚBLICA"/>
    <n v="4"/>
    <n v="6"/>
    <n v="10"/>
    <n v="1"/>
    <n v="1620000"/>
    <s v="GALON"/>
    <s v="NO SOLICITADAS"/>
  </r>
  <r>
    <x v="21"/>
    <s v="02-02-01-003-005"/>
    <s v="02-02-01-003-005-03"/>
    <s v="Materiales y suministros - Jabón, preparados para limpieza, perfumes y preparados de tocador"/>
    <s v="LOCION POMEZ PARA LIMPIEZA DE MANOS (FAST ORANGE HAND CLEANER)"/>
    <n v="53131608"/>
    <s v="LICITACIÓN PÚBLICA"/>
    <n v="4"/>
    <n v="6"/>
    <n v="10"/>
    <n v="4"/>
    <n v="408000"/>
    <s v="UNIDAD"/>
    <s v="NO SOLICITADAS"/>
  </r>
  <r>
    <x v="21"/>
    <s v="02-02-01-003-005"/>
    <s v="02-02-01-003-005-03"/>
    <s v="Materiales y suministros - Jabón, preparados para limpieza, perfumes y preparados de tocador"/>
    <s v="SHAMPOO MILPRF87937"/>
    <n v="47131800"/>
    <s v="LICITACIÓN PÚBLICA"/>
    <n v="4"/>
    <n v="6"/>
    <n v="10"/>
    <n v="3"/>
    <n v="13068000"/>
    <s v="UNIDAD"/>
    <s v="NO SOLICITADAS"/>
  </r>
  <r>
    <x v="21"/>
    <s v="02-02-01-003-005"/>
    <s v="02-02-01-003-005-03"/>
    <s v="Materiales y suministros - Jabón, preparados para limpieza, perfumes y preparados de tocador"/>
    <s v="SKY KLEEN"/>
    <n v="41104210"/>
    <s v="LICITACIÓN PÚBLICA"/>
    <n v="4"/>
    <n v="6"/>
    <n v="10"/>
    <n v="4"/>
    <n v="530400"/>
    <s v="UNIDAD"/>
    <s v="NO SOLICITADAS"/>
  </r>
  <r>
    <x v="21"/>
    <s v="02-02-01-003-005"/>
    <s v="02-02-01-003-005-04"/>
    <s v="Materiales y suministros - Productos químicos n. C. P."/>
    <s v="ACELERADOR CM31"/>
    <n v="31211600"/>
    <s v="LICITACIÓN PÚBLICA"/>
    <n v="4"/>
    <n v="6"/>
    <n v="10"/>
    <n v="1"/>
    <n v="567333"/>
    <s v="GALON"/>
    <s v="NO SOLICITADAS"/>
  </r>
  <r>
    <x v="21"/>
    <s v="02-02-01-003-005"/>
    <s v="02-02-01-003-005-04"/>
    <s v="Materiales y suministros - Productos químicos n. C. P."/>
    <s v="ACELERADOR POLIURETANO"/>
    <n v="31251500"/>
    <s v="LICITACIÓN PÚBLICA"/>
    <n v="4"/>
    <n v="6"/>
    <n v="10"/>
    <n v="2"/>
    <n v="864000"/>
    <s v="UNIDAD"/>
    <s v="NO SOLICITADAS"/>
  </r>
  <r>
    <x v="21"/>
    <s v="02-02-01-003-005"/>
    <s v="02-02-01-003-005-04"/>
    <s v="Materiales y suministros - Productos químicos n. C. P."/>
    <s v="ADHESIVO EN PELICULA P/N 802057"/>
    <n v="31201600"/>
    <s v="LICITACIÓN PÚBLICA"/>
    <n v="4"/>
    <n v="6"/>
    <n v="10"/>
    <n v="1"/>
    <n v="27600000"/>
    <s v="UNIDAD"/>
    <s v="NO SOLICITADAS"/>
  </r>
  <r>
    <x v="21"/>
    <s v="02-02-01-003-005"/>
    <s v="02-02-01-003-005-04"/>
    <s v="Materiales y suministros - Productos químicos n. C. P."/>
    <s v="ADHESIVO EPOXICO EC-2216B/A"/>
    <n v="31201600"/>
    <s v="LICITACIÓN PÚBLICA"/>
    <n v="4"/>
    <n v="6"/>
    <n v="10"/>
    <n v="1"/>
    <n v="1620000"/>
    <s v="UNIDAD"/>
    <s v="NO SOLICITADAS"/>
  </r>
  <r>
    <x v="21"/>
    <s v="02-02-01-003-005"/>
    <s v="02-02-01-003-005-04"/>
    <s v="Materiales y suministros - Productos químicos n. C. P."/>
    <s v="ADHESIVO EPOXICO NO 9309"/>
    <n v="31201600"/>
    <s v="LICITACIÓN PÚBLICA"/>
    <n v="4"/>
    <n v="6"/>
    <n v="10"/>
    <n v="5"/>
    <n v="7529015"/>
    <s v="UNIDAD"/>
    <s v="NO SOLICITADAS"/>
  </r>
  <r>
    <x v="21"/>
    <s v="02-02-01-003-005"/>
    <s v="02-02-01-003-005-04"/>
    <s v="Materiales y suministros - Productos químicos n. C. P."/>
    <s v="ADHESIVO EPOXICO PARA REPARACIONES EN METAL Y COMPUESTO"/>
    <n v="31201600"/>
    <s v="LICITACIÓN PÚBLICA"/>
    <n v="4"/>
    <n v="6"/>
    <n v="10"/>
    <n v="4"/>
    <n v="537600"/>
    <s v="UNIDAD"/>
    <s v="NO SOLICITADAS"/>
  </r>
  <r>
    <x v="21"/>
    <s v="02-02-01-003-005"/>
    <s v="02-02-01-003-005-04"/>
    <s v="Materiales y suministros - Productos químicos n. C. P."/>
    <s v="ADHESIVO ESTRUCTURAL AF 163-2K"/>
    <n v="31201600"/>
    <s v="LICITACIÓN PÚBLICA"/>
    <n v="4"/>
    <n v="6"/>
    <n v="10"/>
    <n v="1"/>
    <n v="24000000"/>
    <s v="UNIDAD"/>
    <s v="NO SOLICITADAS"/>
  </r>
  <r>
    <x v="21"/>
    <s v="02-02-01-003-005"/>
    <s v="02-02-01-003-005-04"/>
    <s v="Materiales y suministros - Productos químicos n. C. P."/>
    <s v="ADHESIVO INDUSTRIAL BASE SOLVENTE"/>
    <n v="31201600"/>
    <s v="LICITACIÓN PÚBLICA"/>
    <n v="4"/>
    <n v="6"/>
    <n v="10"/>
    <n v="40"/>
    <n v="4320000"/>
    <s v="GALON"/>
    <s v="NO SOLICITADAS"/>
  </r>
  <r>
    <x v="21"/>
    <s v="02-02-01-003-005"/>
    <s v="02-02-01-003-005-04"/>
    <s v="Materiales y suministros - Productos químicos n. C. P."/>
    <s v="ADHESIVO NEOPRENE 1300"/>
    <n v="31201600"/>
    <s v="LICITACIÓN PÚBLICA"/>
    <n v="4"/>
    <n v="6"/>
    <n v="10"/>
    <n v="5"/>
    <n v="3000000"/>
    <s v="GALON"/>
    <s v="NO SOLICITADAS"/>
  </r>
  <r>
    <x v="21"/>
    <s v="02-02-01-003-005"/>
    <s v="02-02-01-003-005-04"/>
    <s v="Materiales y suministros - Productos químicos n. C. P."/>
    <s v="ADHESIVO NO 847"/>
    <n v="31201600"/>
    <s v="LICITACIÓN PÚBLICA"/>
    <n v="4"/>
    <n v="6"/>
    <n v="10"/>
    <n v="6"/>
    <n v="468000"/>
    <s v="UNIDAD"/>
    <s v="NO SOLICITADAS"/>
  </r>
  <r>
    <x v="21"/>
    <s v="02-02-01-003-005"/>
    <s v="02-02-01-003-005-04"/>
    <s v="Materiales y suministros - Productos químicos n. C. P."/>
    <s v="ADHESIVO PARA CELDAS DE COMBUSTIBLE (BUNA-N TOP COAT )"/>
    <n v="31201600"/>
    <s v="LICITACIÓN PÚBLICA"/>
    <n v="4"/>
    <n v="6"/>
    <n v="10"/>
    <n v="7"/>
    <n v="4620000"/>
    <s v="UNIDAD"/>
    <s v="NO SOLICITADAS"/>
  </r>
  <r>
    <x v="21"/>
    <s v="02-02-01-003-005"/>
    <s v="02-02-01-003-005-04"/>
    <s v="Materiales y suministros - Productos químicos n. C. P."/>
    <s v="ADHESIVO SELF-SEALING P/N. 1895C 8040-01-491-0207"/>
    <n v="31201600"/>
    <s v="LICITACIÓN PÚBLICA"/>
    <n v="4"/>
    <n v="6"/>
    <n v="10"/>
    <n v="1"/>
    <n v="1620000"/>
    <s v="UNIDAD"/>
    <s v="NO SOLICITADAS"/>
  </r>
  <r>
    <x v="21"/>
    <s v="02-02-01-003-005"/>
    <s v="02-02-01-003-005-04"/>
    <s v="Materiales y suministros - Productos químicos n. C. P."/>
    <s v="ALODINE 5700"/>
    <n v="31211803"/>
    <s v="LICITACIÓN PÚBLICA"/>
    <n v="4"/>
    <n v="6"/>
    <n v="10"/>
    <n v="2"/>
    <n v="720000"/>
    <s v="GALON"/>
    <s v="NO SOLICITADAS"/>
  </r>
  <r>
    <x v="21"/>
    <s v="02-02-01-003-005"/>
    <s v="02-02-01-003-005-04"/>
    <s v="Materiales y suministros - Productos químicos n. C. P."/>
    <s v="ALUMIPREP 33R"/>
    <n v="31211803"/>
    <s v="LICITACIÓN PÚBLICA"/>
    <n v="4"/>
    <n v="6"/>
    <n v="10"/>
    <n v="4"/>
    <n v="744000"/>
    <s v="GALON"/>
    <s v="NO SOLICITADAS"/>
  </r>
  <r>
    <x v="21"/>
    <s v="02-02-01-003-005"/>
    <s v="02-02-01-003-005-04"/>
    <s v="Materiales y suministros - Productos químicos n. C. P."/>
    <s v="AXAREL"/>
    <n v="12191600"/>
    <s v="LICITACIÓN PÚBLICA"/>
    <n v="4"/>
    <n v="6"/>
    <n v="10"/>
    <n v="3"/>
    <n v="2592000"/>
    <s v="UNIDAD"/>
    <s v="NO SOLICITADAS"/>
  </r>
  <r>
    <x v="21"/>
    <s v="02-02-01-003-005"/>
    <s v="02-02-01-003-005-04"/>
    <s v="Materiales y suministros - Productos químicos n. C. P."/>
    <s v="BARNIZ TRANSPARENTE"/>
    <n v="31211707"/>
    <s v="LICITACIÓN PÚBLICA"/>
    <n v="4"/>
    <n v="6"/>
    <n v="10"/>
    <n v="4"/>
    <n v="1200000"/>
    <s v="UNIDAD"/>
    <s v="NO SOLICITADAS"/>
  </r>
  <r>
    <x v="21"/>
    <s v="02-02-01-003-005"/>
    <s v="02-02-01-003-005-04"/>
    <s v="Materiales y suministros - Productos químicos n. C. P."/>
    <s v="COMPUESTO PULIDOR"/>
    <n v="31211800"/>
    <s v="LICITACIÓN PÚBLICA"/>
    <n v="4"/>
    <n v="6"/>
    <n v="10"/>
    <n v="1"/>
    <n v="909600"/>
    <s v="UNIDAD"/>
    <s v="NO SOLICITADAS"/>
  </r>
  <r>
    <x v="21"/>
    <s v="02-02-01-003-005"/>
    <s v="02-02-01-003-005-04"/>
    <s v="Materiales y suministros - Productos químicos n. C. P."/>
    <s v="CPC EXT GRADO 1"/>
    <n v="15121802"/>
    <s v="LICITACIÓN PÚBLICA"/>
    <n v="4"/>
    <n v="6"/>
    <n v="10"/>
    <n v="1"/>
    <n v="660000"/>
    <s v="GALON"/>
    <s v="NO SOLICITADAS"/>
  </r>
  <r>
    <x v="21"/>
    <s v="02-02-01-003-005"/>
    <s v="02-02-01-003-005-04"/>
    <s v="Materiales y suministros - Productos químicos n. C. P."/>
    <s v="CPC EXT GRADO 2"/>
    <n v="15121802"/>
    <s v="LICITACIÓN PÚBLICA"/>
    <n v="4"/>
    <n v="6"/>
    <n v="10"/>
    <n v="1"/>
    <n v="614400"/>
    <s v="GALON"/>
    <s v="NO SOLICITADAS"/>
  </r>
  <r>
    <x v="21"/>
    <s v="02-02-01-003-005"/>
    <s v="02-02-01-003-005-04"/>
    <s v="Materiales y suministros - Productos químicos n. C. P."/>
    <s v="DE-ICER CONDUCTIVE CEMENT"/>
    <n v="15121807"/>
    <s v="LICITACIÓN PÚBLICA"/>
    <n v="4"/>
    <n v="6"/>
    <n v="10"/>
    <n v="2"/>
    <n v="2304000"/>
    <s v="UNIDAD"/>
    <s v="NO SOLICITADAS"/>
  </r>
  <r>
    <x v="21"/>
    <s v="02-02-01-003-005"/>
    <s v="02-02-01-003-005-04"/>
    <s v="Materiales y suministros - Productos químicos n. C. P."/>
    <s v="DESCONGELANTE PARA BOTAS ANTI-HIELO"/>
    <n v="15121807"/>
    <s v="LICITACIÓN PÚBLICA"/>
    <n v="4"/>
    <n v="6"/>
    <n v="10"/>
    <n v="3"/>
    <n v="5940000"/>
    <s v="UNIDAD"/>
    <s v="NO SOLICITADAS"/>
  </r>
  <r>
    <x v="21"/>
    <s v="02-02-01-003-005"/>
    <s v="02-02-01-003-005-04"/>
    <s v="Materiales y suministros - Productos químicos n. C. P."/>
    <s v="DESENGRASANTE ELECTROLITICO (ELECTROLIMPIEZA)"/>
    <n v="47131821"/>
    <s v="LICITACIÓN PÚBLICA"/>
    <n v="4"/>
    <n v="6"/>
    <n v="10"/>
    <n v="3"/>
    <n v="1890000"/>
    <s v="KILOGRAMO"/>
    <s v="NO SOLICITADAS"/>
  </r>
  <r>
    <x v="21"/>
    <s v="02-02-01-003-005"/>
    <s v="02-02-01-003-005-04"/>
    <s v="Materiales y suministros - Productos químicos n. C. P."/>
    <s v="DESENGRASANTE ELECTROLITICO (FILTER AID)"/>
    <n v="47131821"/>
    <s v="LICITACIÓN PÚBLICA"/>
    <n v="4"/>
    <n v="6"/>
    <n v="10"/>
    <n v="5"/>
    <n v="69000"/>
    <s v="KILOGRAMO"/>
    <s v="NO SOLICITADAS"/>
  </r>
  <r>
    <x v="21"/>
    <s v="02-02-01-003-005"/>
    <s v="02-02-01-003-005-04"/>
    <s v="Materiales y suministros - Productos químicos n. C. P."/>
    <s v="DESENGRASANTE PARA ALUMINIO"/>
    <n v="47131821"/>
    <s v="LICITACIÓN PÚBLICA"/>
    <n v="4"/>
    <n v="6"/>
    <n v="10"/>
    <n v="1"/>
    <n v="1500000"/>
    <s v="GALON"/>
    <s v="NO SOLICITADAS"/>
  </r>
  <r>
    <x v="21"/>
    <s v="02-02-01-003-005"/>
    <s v="02-02-01-003-005-04"/>
    <s v="Materiales y suministros - Productos químicos n. C. P."/>
    <s v="DESENGRASANTE PARA GENERADORES"/>
    <n v="47131821"/>
    <s v="LICITACIÓN PÚBLICA"/>
    <n v="4"/>
    <n v="6"/>
    <n v="10"/>
    <n v="1"/>
    <n v="2100000"/>
    <s v="UNIDAD"/>
    <s v="NO SOLICITADAS"/>
  </r>
  <r>
    <x v="21"/>
    <s v="02-02-01-003-005"/>
    <s v="02-02-01-003-005-04"/>
    <s v="Materiales y suministros - Productos químicos n. C. P."/>
    <s v="DESENGRASANTE PARA RADIADORES"/>
    <n v="47131821"/>
    <s v="LICITACIÓN PÚBLICA"/>
    <n v="4"/>
    <n v="6"/>
    <n v="10"/>
    <n v="1"/>
    <n v="2100000"/>
    <s v="UNIDAD"/>
    <s v="NO SOLICITADAS"/>
  </r>
  <r>
    <x v="21"/>
    <s v="02-02-01-003-005"/>
    <s v="02-02-01-003-005-04"/>
    <s v="Materiales y suministros - Productos químicos n. C. P."/>
    <s v="DESENGRASANTE PD-680 TIPO II"/>
    <n v="47131821"/>
    <s v="LICITACIÓN PÚBLICA"/>
    <n v="4"/>
    <n v="6"/>
    <n v="10"/>
    <n v="4"/>
    <n v="2976000"/>
    <s v="UNIDAD"/>
    <s v="NO SOLICITADAS"/>
  </r>
  <r>
    <x v="21"/>
    <s v="02-02-01-003-005"/>
    <s v="02-02-01-003-005-04"/>
    <s v="Materiales y suministros - Productos químicos n. C. P."/>
    <s v="DESMOLDANTE LIQUIDO A BASE DE AGUA"/>
    <n v="31211800"/>
    <s v="LICITACIÓN PÚBLICA"/>
    <n v="4"/>
    <n v="6"/>
    <n v="10"/>
    <n v="1"/>
    <n v="1176000"/>
    <s v="UNIDAD"/>
    <s v="NO SOLICITADAS"/>
  </r>
  <r>
    <x v="21"/>
    <s v="02-02-01-003-005"/>
    <s v="02-02-01-003-005-04"/>
    <s v="Materiales y suministros - Productos químicos n. C. P."/>
    <s v="DIELECTRICO"/>
    <n v="47131800"/>
    <s v="LICITACIÓN PÚBLICA"/>
    <n v="4"/>
    <n v="6"/>
    <n v="10"/>
    <n v="24"/>
    <n v="4550400"/>
    <s v="UNIDAD"/>
    <s v="NO SOLICITADAS"/>
  </r>
  <r>
    <x v="21"/>
    <s v="02-02-01-003-005"/>
    <s v="02-02-01-003-005-04"/>
    <s v="Materiales y suministros - Productos químicos n. C. P."/>
    <s v="FLUIDO DE PRUEBAS"/>
    <n v="15101500"/>
    <s v="LICITACIÓN PÚBLICA"/>
    <n v="4"/>
    <n v="6"/>
    <n v="10"/>
    <n v="2"/>
    <n v="16800000"/>
    <s v="UNIDAD"/>
    <s v="NO SOLICITADAS"/>
  </r>
  <r>
    <x v="21"/>
    <s v="02-02-01-003-005"/>
    <s v="02-02-01-003-005-04"/>
    <s v="Materiales y suministros - Productos químicos n. C. P."/>
    <s v="HYSOL 934"/>
    <n v="13111001"/>
    <s v="LICITACIÓN PÚBLICA"/>
    <n v="4"/>
    <n v="6"/>
    <n v="10"/>
    <n v="1"/>
    <n v="2132808"/>
    <s v="UNIDAD"/>
    <s v="NO SOLICITADAS"/>
  </r>
  <r>
    <x v="21"/>
    <s v="02-02-01-003-005"/>
    <s v="02-02-01-003-005-04"/>
    <s v="Materiales y suministros - Productos químicos n. C. P."/>
    <s v="HYSOL 960"/>
    <n v="13111001"/>
    <s v="LICITACIÓN PÚBLICA"/>
    <n v="4"/>
    <n v="6"/>
    <n v="10"/>
    <n v="1"/>
    <n v="1968000"/>
    <s v="UNIDAD"/>
    <s v="NO SOLICITADAS"/>
  </r>
  <r>
    <x v="21"/>
    <s v="02-02-01-003-005"/>
    <s v="02-02-01-003-005-04"/>
    <s v="Materiales y suministros - Productos químicos n. C. P."/>
    <s v="INHIBIDOR DE CORROSION GRADO 1"/>
    <n v="12163600"/>
    <s v="LICITACIÓN PÚBLICA"/>
    <n v="4"/>
    <n v="6"/>
    <n v="10"/>
    <n v="11"/>
    <n v="726000"/>
    <s v="UNIDAD"/>
    <s v="NO SOLICITADAS"/>
  </r>
  <r>
    <x v="21"/>
    <s v="02-02-01-003-005"/>
    <s v="02-02-01-003-005-04"/>
    <s v="Materiales y suministros - Productos químicos n. C. P."/>
    <s v="INHIBIDOR DE CORROSION GRADO 2"/>
    <n v="12163600"/>
    <s v="LICITACIÓN PÚBLICA"/>
    <n v="4"/>
    <n v="6"/>
    <n v="10"/>
    <n v="10"/>
    <n v="660000"/>
    <s v="UNIDAD"/>
    <s v="NO SOLICITADAS"/>
  </r>
  <r>
    <x v="21"/>
    <s v="02-02-01-003-005"/>
    <s v="02-02-01-003-005-04"/>
    <s v="Materiales y suministros - Productos químicos n. C. P."/>
    <s v="INHIBIDOR DE CORROSION GRADO 3"/>
    <n v="12163600"/>
    <s v="LICITACIÓN PÚBLICA"/>
    <n v="4"/>
    <n v="6"/>
    <n v="10"/>
    <n v="10"/>
    <n v="780000"/>
    <s v="UNIDAD"/>
    <s v="NO SOLICITADAS"/>
  </r>
  <r>
    <x v="21"/>
    <s v="02-02-01-003-005"/>
    <s v="02-02-01-003-005-04"/>
    <s v="Materiales y suministros - Productos químicos n. C. P."/>
    <s v="LIMPIADOR ACIDO CITRICO"/>
    <n v="12352300"/>
    <s v="LICITACIÓN PÚBLICA"/>
    <n v="4"/>
    <n v="6"/>
    <n v="10"/>
    <n v="1"/>
    <n v="1110000"/>
    <s v="GALON"/>
    <s v="NO SOLICITADAS"/>
  </r>
  <r>
    <x v="21"/>
    <s v="02-02-01-003-005"/>
    <s v="02-02-01-003-005-04"/>
    <s v="Materiales y suministros - Productos químicos n. C. P."/>
    <s v="LIMPIADOR AEROSOL PARA PRUEBAS NDT (CLEANER)"/>
    <n v="12352300"/>
    <s v="LICITACIÓN PÚBLICA"/>
    <n v="4"/>
    <n v="6"/>
    <n v="10"/>
    <n v="5"/>
    <n v="8370000"/>
    <s v="UNIDAD"/>
    <s v="NO SOLICITADAS"/>
  </r>
  <r>
    <x v="21"/>
    <s v="02-02-01-003-005"/>
    <s v="02-02-01-003-005-04"/>
    <s v="Materiales y suministros - Productos químicos n. C. P."/>
    <s v="LIMPIADOR DE CONTACTOS "/>
    <n v="47131800"/>
    <s v="LICITACIÓN PÚBLICA"/>
    <n v="4"/>
    <n v="6"/>
    <n v="10"/>
    <n v="10"/>
    <n v="3664800"/>
    <s v="UNIDAD"/>
    <s v="NO SOLICITADAS"/>
  </r>
  <r>
    <x v="21"/>
    <s v="02-02-01-003-005"/>
    <s v="02-02-01-003-005-04"/>
    <s v="Materiales y suministros - Productos químicos n. C. P."/>
    <s v="LIMPIADOR Y PROTECTOR DE BOTAS ANTI -HIELO"/>
    <n v="47131823"/>
    <s v="LICITACIÓN PÚBLICA"/>
    <n v="4"/>
    <n v="6"/>
    <n v="10"/>
    <n v="7"/>
    <n v="2562000"/>
    <s v="UNIDAD"/>
    <s v="NO SOLICITADAS"/>
  </r>
  <r>
    <x v="21"/>
    <s v="02-02-01-003-005"/>
    <s v="02-02-01-003-005-04"/>
    <s v="Materiales y suministros - Productos químicos n. C. P."/>
    <s v="LIQUIDO REFRIGERANTE PARA HIDROLAVADORA"/>
    <n v="12352300"/>
    <s v="LICITACIÓN PÚBLICA"/>
    <n v="4"/>
    <n v="6"/>
    <n v="10"/>
    <n v="1"/>
    <n v="65460"/>
    <s v="GALON"/>
    <s v="NO SOLICITADAS"/>
  </r>
  <r>
    <x v="21"/>
    <s v="02-02-01-003-005"/>
    <s v="02-02-01-003-005-04"/>
    <s v="Materiales y suministros - Productos químicos n. C. P."/>
    <s v="LIQUIDO REVELADOR DE ESCAPES"/>
    <n v="12352300"/>
    <s v="LICITACIÓN PÚBLICA"/>
    <n v="4"/>
    <n v="6"/>
    <n v="10"/>
    <n v="20"/>
    <n v="1800000"/>
    <s v="UNIDAD"/>
    <s v="NO SOLICITADAS"/>
  </r>
  <r>
    <x v="21"/>
    <s v="02-02-01-003-005"/>
    <s v="02-02-01-003-005-04"/>
    <s v="Materiales y suministros - Productos químicos n. C. P."/>
    <s v="LIQUIDO REVELADOR DE ESCAPES"/>
    <n v="12352300"/>
    <s v="LICITACIÓN PÚBLICA"/>
    <n v="4"/>
    <n v="6"/>
    <n v="10"/>
    <n v="2"/>
    <n v="180000"/>
    <s v="UNIDAD"/>
    <s v="NO SOLICITADAS"/>
  </r>
  <r>
    <x v="21"/>
    <s v="02-02-01-003-005"/>
    <s v="02-02-01-003-005-04"/>
    <s v="Materiales y suministros - Productos químicos n. C. P."/>
    <s v="LOCTITE 243"/>
    <n v="31201601"/>
    <s v="LICITACIÓN PÚBLICA"/>
    <n v="4"/>
    <n v="6"/>
    <n v="10"/>
    <n v="2"/>
    <n v="296160"/>
    <s v="UNIDAD"/>
    <s v="NO SOLICITADAS"/>
  </r>
  <r>
    <x v="21"/>
    <s v="02-02-01-003-005"/>
    <s v="02-02-01-003-005-04"/>
    <s v="Materiales y suministros - Productos químicos n. C. P."/>
    <s v="LOCTITE AA330"/>
    <n v="31201601"/>
    <s v="LICITACIÓN PÚBLICA"/>
    <n v="4"/>
    <n v="6"/>
    <n v="10"/>
    <n v="5"/>
    <n v="1068000"/>
    <s v="UNIDAD"/>
    <s v="NO SOLICITADAS"/>
  </r>
  <r>
    <x v="21"/>
    <s v="02-02-01-003-005"/>
    <s v="02-02-01-003-005-04"/>
    <s v="Materiales y suministros - Productos químicos n. C. P."/>
    <s v="LOCTITE RC/640"/>
    <n v="31201601"/>
    <s v="LICITACIÓN PÚBLICA"/>
    <n v="4"/>
    <n v="6"/>
    <n v="10"/>
    <n v="1"/>
    <n v="1123200"/>
    <s v="UNIDAD"/>
    <s v="NO SOLICITADAS"/>
  </r>
  <r>
    <x v="21"/>
    <s v="02-02-01-003-005"/>
    <s v="02-02-01-003-005-04"/>
    <s v="Materiales y suministros - Productos químicos n. C. P."/>
    <s v="PARTICULA FLUORECENTE EN POLVO"/>
    <n v="41111800"/>
    <s v="LICITACIÓN PÚBLICA"/>
    <n v="4"/>
    <n v="6"/>
    <n v="10"/>
    <n v="1"/>
    <n v="810000"/>
    <s v="UNIDAD"/>
    <s v="NO SOLICITADAS"/>
  </r>
  <r>
    <x v="21"/>
    <s v="02-02-01-003-005"/>
    <s v="02-02-01-003-005-04"/>
    <s v="Materiales y suministros - Productos químicos n. C. P."/>
    <s v="PASTA PULIDORA BLANCA"/>
    <n v="23131601"/>
    <s v="LICITACIÓN PÚBLICA"/>
    <n v="4"/>
    <n v="6"/>
    <n v="10"/>
    <n v="3"/>
    <n v="174600"/>
    <s v="UNIDAD"/>
    <s v="NO SOLICITADAS"/>
  </r>
  <r>
    <x v="21"/>
    <s v="02-02-01-003-005"/>
    <s v="02-02-01-003-005-04"/>
    <s v="Materiales y suministros - Productos químicos n. C. P."/>
    <s v="PASTA PULIDORA ROJA"/>
    <n v="23131601"/>
    <s v="LICITACIÓN PÚBLICA"/>
    <n v="4"/>
    <n v="6"/>
    <n v="10"/>
    <n v="5"/>
    <n v="5370000"/>
    <s v="GALON"/>
    <s v="NO SOLICITADAS"/>
  </r>
  <r>
    <x v="21"/>
    <s v="02-02-01-003-005"/>
    <s v="02-02-01-003-005-04"/>
    <s v="Materiales y suministros - Productos químicos n. C. P."/>
    <s v="PEGANTE PLIOBOND 20"/>
    <n v="31201610"/>
    <s v="LICITACIÓN PÚBLICA"/>
    <n v="4"/>
    <n v="6"/>
    <n v="10"/>
    <n v="1"/>
    <n v="372000"/>
    <s v="UNIDAD"/>
    <s v="NO SOLICITADAS"/>
  </r>
  <r>
    <x v="21"/>
    <s v="02-02-01-003-005"/>
    <s v="02-02-01-003-005-04"/>
    <s v="Materiales y suministros - Productos químicos n. C. P."/>
    <s v="REFRIGERANTE PARA MOTOR DIESEL"/>
    <n v="25174000"/>
    <s v="LICITACIÓN PÚBLICA"/>
    <n v="4"/>
    <n v="6"/>
    <n v="10"/>
    <n v="1"/>
    <n v="5424000"/>
    <s v="UNIDAD"/>
    <s v="NO SOLICITADAS"/>
  </r>
  <r>
    <x v="21"/>
    <s v="02-02-01-003-005"/>
    <s v="02-02-01-003-005-04"/>
    <s v="Materiales y suministros - Productos químicos n. C. P."/>
    <s v="RELLENADOR POLIESTER"/>
    <n v="23131601"/>
    <s v="LICITACIÓN PÚBLICA"/>
    <n v="4"/>
    <n v="6"/>
    <n v="10"/>
    <n v="13"/>
    <n v="1246440"/>
    <s v="UNIDAD"/>
    <s v="NO SOLICITADAS"/>
  </r>
  <r>
    <x v="21"/>
    <s v="02-02-01-003-005"/>
    <s v="02-02-01-003-005-04"/>
    <s v="Materiales y suministros - Productos químicos n. C. P."/>
    <s v="RELLENADOR VOID FILLING COMPOUND EC-3524B/A"/>
    <n v="23131601"/>
    <s v="LICITACIÓN PÚBLICA"/>
    <n v="4"/>
    <n v="6"/>
    <n v="10"/>
    <n v="2"/>
    <n v="2640000"/>
    <s v="UNIDAD"/>
    <s v="NO SOLICITADAS"/>
  </r>
  <r>
    <x v="21"/>
    <s v="02-02-01-003-005"/>
    <s v="02-02-01-003-005-04"/>
    <s v="Materiales y suministros - Productos químicos n. C. P."/>
    <s v="REMOVEDOR DE PINTURA MULTIPROSITO (NO AERONAUTICO)"/>
    <n v="31211800"/>
    <s v="LICITACIÓN PÚBLICA"/>
    <n v="4"/>
    <n v="6"/>
    <n v="10"/>
    <n v="5"/>
    <n v="630000"/>
    <s v="GALON"/>
    <s v="NO SOLICITADAS"/>
  </r>
  <r>
    <x v="21"/>
    <s v="02-02-01-003-005"/>
    <s v="02-02-01-003-005-04"/>
    <s v="Materiales y suministros - Productos químicos n. C. P."/>
    <s v="REMOVEDOR DE PINTURA NSN 6850-01-584-9124"/>
    <n v="31211800"/>
    <s v="LICITACIÓN PÚBLICA"/>
    <n v="4"/>
    <n v="6"/>
    <n v="10"/>
    <n v="8"/>
    <n v="65280000"/>
    <s v="GALON"/>
    <s v="NO SOLICITADAS"/>
  </r>
  <r>
    <x v="21"/>
    <s v="02-02-01-003-005"/>
    <s v="02-02-01-003-005-04"/>
    <s v="Materiales y suministros - Productos químicos n. C. P."/>
    <s v="REVELADOR EN AEROSOL"/>
    <n v="41111800"/>
    <s v="LICITACIÓN PÚBLICA"/>
    <n v="4"/>
    <n v="6"/>
    <n v="10"/>
    <n v="4"/>
    <n v="8880000"/>
    <s v="UNIDAD"/>
    <s v="NO SOLICITADAS"/>
  </r>
  <r>
    <x v="21"/>
    <s v="02-02-01-003-005"/>
    <s v="02-02-01-003-005-04"/>
    <s v="Materiales y suministros - Productos químicos n. C. P."/>
    <s v="SELLANTE 1422 B 1/2"/>
    <n v="31201600"/>
    <s v="LICITACIÓN PÚBLICA"/>
    <n v="4"/>
    <n v="6"/>
    <n v="10"/>
    <n v="2"/>
    <n v="1320000"/>
    <s v="UNIDAD"/>
    <s v="NO SOLICITADAS"/>
  </r>
  <r>
    <x v="21"/>
    <s v="02-02-01-003-005"/>
    <s v="02-02-01-003-005-04"/>
    <s v="Materiales y suministros - Productos químicos n. C. P."/>
    <s v="SELLANTE 1428 B 1/2"/>
    <n v="31201600"/>
    <s v="LICITACIÓN PÚBLICA"/>
    <n v="4"/>
    <n v="6"/>
    <n v="10"/>
    <n v="1"/>
    <n v="900000"/>
    <s v="UNIDAD"/>
    <s v="NO SOLICITADAS"/>
  </r>
  <r>
    <x v="21"/>
    <s v="02-02-01-003-005"/>
    <s v="02-02-01-003-005-04"/>
    <s v="Materiales y suministros - Productos químicos n. C. P."/>
    <s v="SELLANTE 1440 A1/2"/>
    <n v="31201600"/>
    <s v="LICITACIÓN PÚBLICA"/>
    <n v="4"/>
    <n v="6"/>
    <n v="10"/>
    <n v="24"/>
    <n v="14976000"/>
    <s v="UNIDAD"/>
    <s v="NO SOLICITADAS"/>
  </r>
  <r>
    <x v="21"/>
    <s v="02-02-01-003-005"/>
    <s v="02-02-01-003-005-04"/>
    <s v="Materiales y suministros - Productos químicos n. C. P."/>
    <s v="SELLANTE 1750 A-2"/>
    <n v="31201600"/>
    <s v="LICITACIÓN PÚBLICA"/>
    <n v="4"/>
    <n v="6"/>
    <n v="10"/>
    <n v="8"/>
    <n v="4032000"/>
    <s v="UNIDAD"/>
    <s v="NO SOLICITADAS"/>
  </r>
  <r>
    <x v="21"/>
    <s v="02-02-01-003-005"/>
    <s v="02-02-01-003-005-04"/>
    <s v="Materiales y suministros - Productos químicos n. C. P."/>
    <s v="SELLANTE 1750 B1/2"/>
    <n v="31201600"/>
    <s v="LICITACIÓN PÚBLICA"/>
    <n v="4"/>
    <n v="6"/>
    <n v="10"/>
    <n v="8"/>
    <n v="4320000"/>
    <s v="UNIDAD"/>
    <s v="NO SOLICITADAS"/>
  </r>
  <r>
    <x v="21"/>
    <s v="02-02-01-003-005"/>
    <s v="02-02-01-003-005-04"/>
    <s v="Materiales y suministros - Productos químicos n. C. P."/>
    <s v="SELLANTE PR1440 B1/2"/>
    <n v="31201600"/>
    <s v="LICITACIÓN PÚBLICA"/>
    <n v="4"/>
    <n v="6"/>
    <n v="10"/>
    <n v="50"/>
    <n v="33480000"/>
    <s v="UNIDAD"/>
    <s v="NO SOLICITADAS"/>
  </r>
  <r>
    <x v="21"/>
    <s v="02-02-01-003-005"/>
    <s v="02-02-01-003-005-04"/>
    <s v="Materiales y suministros - Productos químicos n. C. P."/>
    <s v="SELLANTE PR-2001 B1/2"/>
    <n v="31201600"/>
    <s v="LICITACIÓN PÚBLICA"/>
    <n v="4"/>
    <n v="6"/>
    <n v="10"/>
    <n v="6"/>
    <n v="4550400"/>
    <s v="UNIDAD"/>
    <s v="NO SOLICITADAS"/>
  </r>
  <r>
    <x v="21"/>
    <s v="02-02-01-003-005"/>
    <s v="02-02-01-003-005-04"/>
    <s v="Materiales y suministros - Productos químicos n. C. P."/>
    <s v="SELLANTE PRC1440 B-2"/>
    <n v="31201600"/>
    <s v="LICITACIÓN PÚBLICA"/>
    <n v="4"/>
    <n v="6"/>
    <n v="10"/>
    <n v="28"/>
    <n v="26107200"/>
    <s v="UNIDAD"/>
    <s v="NO SOLICITADAS"/>
  </r>
  <r>
    <x v="21"/>
    <s v="02-02-01-003-005"/>
    <s v="02-02-01-003-005-04"/>
    <s v="Materiales y suministros - Productos químicos n. C. P."/>
    <s v="SELLANTE PRC-1750 B-2"/>
    <n v="31201600"/>
    <s v="LICITACIÓN PÚBLICA"/>
    <n v="4"/>
    <n v="6"/>
    <n v="10"/>
    <n v="8"/>
    <n v="4974720"/>
    <s v="UNIDAD"/>
    <s v="NO SOLICITADAS"/>
  </r>
  <r>
    <x v="21"/>
    <s v="02-02-01-003-005"/>
    <s v="02-02-01-003-005-04"/>
    <s v="Materiales y suministros - Productos químicos n. C. P."/>
    <s v="SILICONA DE ALTA TEMPERATURA ROJA"/>
    <n v="12352310"/>
    <s v="LICITACIÓN PÚBLICA"/>
    <n v="4"/>
    <n v="6"/>
    <n v="10"/>
    <n v="13"/>
    <n v="343200"/>
    <s v="UNIDAD"/>
    <s v="NO SOLICITADAS"/>
  </r>
  <r>
    <x v="21"/>
    <s v="02-02-01-003-005"/>
    <s v="02-02-01-003-005-04"/>
    <s v="Materiales y suministros - Productos químicos n. C. P."/>
    <s v="SILICONA GRIS"/>
    <n v="12352310"/>
    <s v="LICITACIÓN PÚBLICA"/>
    <n v="4"/>
    <n v="6"/>
    <n v="10"/>
    <n v="9"/>
    <n v="7020000"/>
    <s v="UNIDAD"/>
    <s v="NO SOLICITADAS"/>
  </r>
  <r>
    <x v="21"/>
    <s v="02-02-01-003-005"/>
    <s v="02-02-01-003-005-04"/>
    <s v="Materiales y suministros - Productos químicos n. C. P."/>
    <s v="SILICONA NEGRA"/>
    <n v="12352310"/>
    <s v="LICITACIÓN PÚBLICA"/>
    <n v="4"/>
    <n v="6"/>
    <n v="10"/>
    <n v="3"/>
    <n v="162000"/>
    <s v="UNIDAD"/>
    <s v="NO SOLICITADAS"/>
  </r>
  <r>
    <x v="21"/>
    <s v="02-02-01-003-005"/>
    <s v="02-02-01-003-005-04"/>
    <s v="Materiales y suministros - Productos químicos n. C. P."/>
    <s v="SILICONA RTV 730"/>
    <n v="12352310"/>
    <s v="LICITACIÓN PÚBLICA"/>
    <n v="4"/>
    <n v="6"/>
    <n v="10"/>
    <n v="2"/>
    <n v="1728000"/>
    <s v="UNIDAD"/>
    <s v="NO SOLICITADAS"/>
  </r>
  <r>
    <x v="21"/>
    <s v="02-02-01-003-005"/>
    <s v="02-02-01-003-005-04"/>
    <s v="Materiales y suministros - Productos químicos n. C. P."/>
    <s v="SOLUCION ELECTROLITICA DE BRUSH- PLATING CADMIUN LHE"/>
    <n v="12163800"/>
    <s v="LICITACIÓN PÚBLICA"/>
    <n v="4"/>
    <n v="6"/>
    <n v="10"/>
    <n v="17"/>
    <n v="24480000"/>
    <s v="LITRO"/>
    <s v="NO SOLICITADAS"/>
  </r>
  <r>
    <x v="21"/>
    <s v="02-02-01-003-005"/>
    <s v="02-02-01-003-005-04"/>
    <s v="Materiales y suministros - Productos químicos n. C. P."/>
    <s v="SOLUCION PARA EL PROCESADO DE PELICULA FOTOGRAFICA (2)"/>
    <n v="45141500"/>
    <s v="LICITACIÓN PÚBLICA"/>
    <n v="4"/>
    <n v="6"/>
    <n v="10"/>
    <n v="4"/>
    <n v="2160000"/>
    <s v="UNIDAD"/>
    <s v="NO SOLICITADAS"/>
  </r>
  <r>
    <x v="21"/>
    <s v="02-02-01-003-005"/>
    <s v="02-02-01-003-005-04"/>
    <s v="Materiales y suministros - Productos químicos n. C. P."/>
    <s v="SOLUCION PARA EL PROCESADO DE PELICULA RADIOGRAFICA (1)"/>
    <n v="45141500"/>
    <s v="LICITACIÓN PÚBLICA"/>
    <n v="4"/>
    <n v="6"/>
    <n v="10"/>
    <n v="4"/>
    <n v="2160000"/>
    <s v="UNIDAD"/>
    <s v="NO SOLICITADAS"/>
  </r>
  <r>
    <x v="21"/>
    <s v="02-02-01-003-005"/>
    <s v="02-02-01-003-005-04"/>
    <s v="Materiales y suministros - Productos químicos n. C. P."/>
    <s v="SOLVENTE B&amp;B 3100"/>
    <n v="12191600"/>
    <s v="LICITACIÓN PÚBLICA"/>
    <n v="4"/>
    <n v="6"/>
    <n v="10"/>
    <n v="3"/>
    <n v="3960000"/>
    <s v="GALON"/>
    <s v="NO SOLICITADAS"/>
  </r>
  <r>
    <x v="21"/>
    <s v="02-02-01-003-005"/>
    <s v="02-02-01-003-005-04"/>
    <s v="Materiales y suministros - Productos químicos n. C. P."/>
    <s v="TALCO INDUSTRIAL"/>
    <n v="11101518"/>
    <s v="LICITACIÓN PÚBLICA"/>
    <n v="4"/>
    <n v="6"/>
    <n v="10"/>
    <n v="5"/>
    <n v="168000"/>
    <s v="KILOGRAMO"/>
    <s v="NO SOLICITADAS"/>
  </r>
  <r>
    <x v="21"/>
    <s v="02-02-01-003-006"/>
    <s v="02-02-01-003-006-01"/>
    <s v="Materiales y suministros - Llantas de caucho y neumáticos (cámaras de aire)"/>
    <s v="LLANTA P/N 27X10-12"/>
    <n v="25172503"/>
    <s v="LICITACIÓN PÚBLICA"/>
    <n v="4"/>
    <n v="6"/>
    <n v="10"/>
    <n v="2"/>
    <n v="3900000"/>
    <s v="UNIDAD"/>
    <s v="NO SOLICITADAS"/>
  </r>
  <r>
    <x v="21"/>
    <s v="02-02-01-003-006"/>
    <s v="02-02-01-003-006-01"/>
    <s v="Materiales y suministros - Llantas de caucho y neumáticos (cámaras de aire)"/>
    <s v="RUEDA DE 8''"/>
    <n v="31162700"/>
    <s v="LICITACIÓN PÚBLICA"/>
    <n v="4"/>
    <n v="6"/>
    <n v="10"/>
    <n v="6"/>
    <n v="1365000"/>
    <s v="UNIDAD"/>
    <s v="NO SOLICITADAS"/>
  </r>
  <r>
    <x v="21"/>
    <s v="02-02-01-003-006"/>
    <s v="02-02-01-003-006-02"/>
    <s v="Materiales y suministros - Otros productos de caucho"/>
    <s v="CALZO (ZAPATA) PARA PALPADOR DE 0,25"/>
    <n v="13101601"/>
    <s v="LICITACIÓN PÚBLICA"/>
    <n v="4"/>
    <n v="6"/>
    <n v="10"/>
    <n v="1"/>
    <n v="2275000"/>
    <s v="UNIDAD"/>
    <s v="NO SOLICITADAS"/>
  </r>
  <r>
    <x v="21"/>
    <s v="02-02-01-003-006"/>
    <s v="02-02-01-003-006-02"/>
    <s v="Materiales y suministros - Otros productos de caucho"/>
    <s v="EMPAQUE P/N 22829-3"/>
    <n v="31411501"/>
    <s v="LICITACIÓN PÚBLICA"/>
    <n v="4"/>
    <n v="6"/>
    <n v="10"/>
    <n v="4"/>
    <n v="299000"/>
    <s v="UNIDAD"/>
    <s v="NO SOLICITADAS"/>
  </r>
  <r>
    <x v="21"/>
    <s v="02-02-01-003-006"/>
    <s v="02-02-01-003-006-02"/>
    <s v="Materiales y suministros - Otros productos de caucho"/>
    <s v="EMPAQUE P/N MS29512-04"/>
    <n v="31411501"/>
    <s v="LICITACIÓN PÚBLICA"/>
    <n v="4"/>
    <n v="6"/>
    <n v="10"/>
    <n v="4"/>
    <n v="13000"/>
    <s v="UNIDAD"/>
    <s v="NO SOLICITADAS"/>
  </r>
  <r>
    <x v="21"/>
    <s v="02-02-01-003-006"/>
    <s v="02-02-01-003-006-02"/>
    <s v="Materiales y suministros - Otros productos de caucho"/>
    <s v="EMPAQUE P/N MS29512-08"/>
    <n v="31411501"/>
    <s v="LICITACIÓN PÚBLICA"/>
    <n v="4"/>
    <n v="6"/>
    <n v="10"/>
    <n v="4"/>
    <n v="13000"/>
    <s v="UNIDAD"/>
    <s v="NO SOLICITADAS"/>
  </r>
  <r>
    <x v="21"/>
    <s v="02-02-01-003-006"/>
    <s v="02-02-01-003-006-02"/>
    <s v="Materiales y suministros - Otros productos de caucho"/>
    <s v="EMPAQUE P/N MS29513-228"/>
    <n v="31411501"/>
    <s v="LICITACIÓN PÚBLICA"/>
    <n v="4"/>
    <n v="6"/>
    <n v="10"/>
    <n v="4"/>
    <n v="22620"/>
    <s v="UNIDAD"/>
    <s v="NO SOLICITADAS"/>
  </r>
  <r>
    <x v="21"/>
    <s v="02-02-01-003-006"/>
    <s v="02-02-01-003-006-02"/>
    <s v="Materiales y suministros - Otros productos de caucho"/>
    <s v="KIT DE REPARACION BF GOODRICH BOTAS"/>
    <n v="13101601"/>
    <s v="LICITACIÓN PÚBLICA"/>
    <n v="4"/>
    <n v="6"/>
    <n v="10"/>
    <n v="1"/>
    <n v="2943000"/>
    <s v="UNIDAD"/>
    <s v="NO SOLICITADAS"/>
  </r>
  <r>
    <x v="21"/>
    <s v="02-02-01-003-006"/>
    <s v="02-02-01-003-006-02"/>
    <s v="Materiales y suministros - Otros productos de caucho"/>
    <s v="KIT DE SELLOS P/N K-1050"/>
    <n v="31411501"/>
    <s v="LICITACIÓN PÚBLICA"/>
    <n v="4"/>
    <n v="6"/>
    <n v="10"/>
    <n v="2"/>
    <n v="2228800"/>
    <s v="UNIDAD"/>
    <s v="NO SOLICITADAS"/>
  </r>
  <r>
    <x v="21"/>
    <s v="02-02-01-003-006"/>
    <s v="02-02-01-003-006-02"/>
    <s v="Materiales y suministros - Otros productos de caucho"/>
    <s v="KIT EMPAQUES P/N 608200"/>
    <n v="31411501"/>
    <s v="LICITACIÓN PÚBLICA"/>
    <n v="4"/>
    <n v="6"/>
    <n v="10"/>
    <n v="4"/>
    <n v="2240000"/>
    <s v="UNIDAD"/>
    <s v="NO SOLICITADAS"/>
  </r>
  <r>
    <x v="21"/>
    <s v="02-02-01-003-006"/>
    <s v="02-02-01-003-006-02"/>
    <s v="Materiales y suministros - Otros productos de caucho"/>
    <s v="PISO CAUCHO ANTIFLAMA"/>
    <n v="52101511"/>
    <s v="LICITACIÓN PÚBLICA"/>
    <n v="4"/>
    <n v="6"/>
    <n v="10"/>
    <n v="12"/>
    <n v="8640000"/>
    <s v="METRO"/>
    <s v="NO SOLICITADAS"/>
  </r>
  <r>
    <x v="21"/>
    <s v="02-02-01-003-006"/>
    <s v="02-02-01-003-006-02"/>
    <s v="Materiales y suministros - Otros productos de caucho"/>
    <s v="TAPETE ANTIESTATICO"/>
    <n v="52101511"/>
    <s v="LICITACIÓN PÚBLICA"/>
    <n v="4"/>
    <n v="6"/>
    <n v="10"/>
    <n v="1"/>
    <n v="3056600"/>
    <s v="UNIDAD"/>
    <s v="NO SOLICITADAS"/>
  </r>
  <r>
    <x v="21"/>
    <s v="02-02-01-003-006"/>
    <s v="02-02-01-003-006-03"/>
    <s v="Materiales y suministros - Semimanufacturas de plástico"/>
    <s v="IMPERMEABLE NARANJA"/>
    <n v="11162100"/>
    <s v="LICITACIÓN PÚBLICA"/>
    <n v="4"/>
    <n v="6"/>
    <n v="10"/>
    <n v="44"/>
    <n v="1738000"/>
    <s v="METRO"/>
    <s v="NO SOLICITADAS"/>
  </r>
  <r>
    <x v="21"/>
    <s v="02-02-01-003-006"/>
    <s v="02-02-01-003-006-03"/>
    <s v="Materiales y suministros - Semimanufacturas de plástico"/>
    <s v="MANGUERA CON TUBO CENTRAL"/>
    <n v="40142020"/>
    <s v="LICITACIÓN PÚBLICA"/>
    <n v="4"/>
    <n v="6"/>
    <n v="10"/>
    <n v="3"/>
    <n v="975000"/>
    <s v="METRO"/>
    <s v="NO SOLICITADAS"/>
  </r>
  <r>
    <x v="21"/>
    <s v="02-02-01-003-006"/>
    <s v="02-02-01-003-006-03"/>
    <s v="Materiales y suministros - Semimanufacturas de plástico"/>
    <s v="MEMBRANA DE OSMOSIS INVERSA"/>
    <n v="41104900"/>
    <s v="LICITACIÓN PÚBLICA"/>
    <n v="4"/>
    <n v="6"/>
    <n v="10"/>
    <n v="1"/>
    <n v="2299500"/>
    <s v="UNIDAD"/>
    <s v="NO SOLICITADAS"/>
  </r>
  <r>
    <x v="21"/>
    <s v="02-02-01-003-006"/>
    <s v="02-02-01-003-006-03"/>
    <s v="Materiales y suministros - Semimanufacturas de plástico"/>
    <s v="MODULO DE PURIFICACION PROGARD PR0G0T0S2"/>
    <n v="41104900"/>
    <s v="LICITACIÓN PÚBLICA"/>
    <n v="4"/>
    <n v="6"/>
    <n v="10"/>
    <n v="3"/>
    <n v="9840000"/>
    <s v="UNIDAD"/>
    <s v="NO SOLICITADAS"/>
  </r>
  <r>
    <x v="21"/>
    <s v="02-02-01-003-006"/>
    <s v="02-02-01-003-006-03"/>
    <s v="Materiales y suministros - Semimanufacturas de plástico"/>
    <s v="VASO PARA PISTOLA DE 0,3 LITROS"/>
    <n v="52152102"/>
    <s v="LICITACIÓN PÚBLICA"/>
    <n v="4"/>
    <n v="6"/>
    <n v="10"/>
    <n v="1"/>
    <n v="409500"/>
    <s v="UNIDAD"/>
    <s v="NO SOLICITADAS"/>
  </r>
  <r>
    <x v="21"/>
    <s v="02-02-01-003-006"/>
    <s v="02-02-01-003-006-03"/>
    <s v="Materiales y suministros - Semimanufacturas de plástico"/>
    <s v="VASO PARA PISTOLA DE 0,6 LITROS"/>
    <n v="52152102"/>
    <s v="LICITACIÓN PÚBLICA"/>
    <n v="4"/>
    <n v="6"/>
    <n v="10"/>
    <n v="1"/>
    <n v="459000"/>
    <s v="UNIDAD"/>
    <s v="NO SOLICITADAS"/>
  </r>
  <r>
    <x v="21"/>
    <s v="02-02-01-003-006"/>
    <s v="02-02-01-003-006-03"/>
    <s v="Materiales y suministros - Semimanufacturas de plástico"/>
    <s v="VINIPEL 50CMX1000MTS CALIBRE 90 TRANSPA"/>
    <n v="13111201"/>
    <s v="LICITACIÓN PÚBLICA"/>
    <n v="4"/>
    <n v="6"/>
    <n v="10"/>
    <n v="18"/>
    <n v="1440000"/>
    <s v="METRO"/>
    <s v="NO SOLICITADAS"/>
  </r>
  <r>
    <x v="21"/>
    <s v="02-02-01-003-006"/>
    <s v="02-02-01-003-006-04"/>
    <s v="Materiales y suministros - Productos de empaque y envasado, de plástico"/>
    <s v="CINTA LAMINADA BLANCO/NEGRO TZE211"/>
    <n v="31201517"/>
    <s v="LICITACIÓN PÚBLICA"/>
    <n v="4"/>
    <n v="6"/>
    <n v="10"/>
    <n v="2"/>
    <n v="208000"/>
    <s v="UNIDAD"/>
    <s v="NO SOLICITADAS"/>
  </r>
  <r>
    <x v="21"/>
    <s v="02-02-01-003-006"/>
    <s v="02-02-01-003-006-04"/>
    <s v="Materiales y suministros - Productos de empaque y envasado, de plástico"/>
    <s v="CINTA LAMINADA BLANCO/NEGRO TZE325"/>
    <n v="31201517"/>
    <s v="LICITACIÓN PÚBLICA"/>
    <n v="4"/>
    <n v="6"/>
    <n v="10"/>
    <n v="2"/>
    <n v="205200"/>
    <s v="UNIDAD"/>
    <s v="NO SOLICITADAS"/>
  </r>
  <r>
    <x v="21"/>
    <s v="02-02-01-003-006"/>
    <s v="02-02-01-003-006-04"/>
    <s v="Materiales y suministros - Productos de empaque y envasado, de plástico"/>
    <s v="CINTA PARA BOLSA DE VACIO"/>
    <n v="31201517"/>
    <s v="LICITACIÓN PÚBLICA"/>
    <n v="4"/>
    <n v="6"/>
    <n v="10"/>
    <n v="4"/>
    <n v="887600"/>
    <s v="UNIDAD"/>
    <s v="NO SOLICITADAS"/>
  </r>
  <r>
    <x v="21"/>
    <s v="02-02-01-003-006"/>
    <s v="02-02-01-003-006-09"/>
    <s v="Materiales y suministros - Otros productos plásticos"/>
    <s v="ACETATO PARA CABINA DE SANBLAST"/>
    <n v="13111200"/>
    <s v="LICITACIÓN PÚBLICA"/>
    <n v="4"/>
    <n v="6"/>
    <n v="10"/>
    <n v="2"/>
    <n v="180000"/>
    <s v="UNIDAD"/>
    <s v="NO SOLICITADAS"/>
  </r>
  <r>
    <x v="21"/>
    <s v="02-02-01-003-006"/>
    <s v="02-02-01-003-006-09"/>
    <s v="Materiales y suministros - Otros productos plásticos"/>
    <s v="AMARRE PLASTICO NEGRO 10CM"/>
    <n v="24141511"/>
    <s v="LICITACIÓN PÚBLICA"/>
    <n v="4"/>
    <n v="6"/>
    <n v="10"/>
    <n v="4"/>
    <n v="13000"/>
    <s v="UNIDAD"/>
    <s v="NO SOLICITADAS"/>
  </r>
  <r>
    <x v="21"/>
    <s v="02-02-01-003-006"/>
    <s v="02-02-01-003-006-09"/>
    <s v="Materiales y suministros - Otros productos plásticos"/>
    <s v="AMARRE PLASTICO NEGRO 20CM"/>
    <n v="24141511"/>
    <s v="LICITACIÓN PÚBLICA"/>
    <n v="4"/>
    <n v="6"/>
    <n v="10"/>
    <n v="2"/>
    <n v="10400"/>
    <s v="UNIDAD"/>
    <s v="NO SOLICITADAS"/>
  </r>
  <r>
    <x v="21"/>
    <s v="02-02-01-003-006"/>
    <s v="02-02-01-003-006-09"/>
    <s v="Materiales y suministros - Otros productos plásticos"/>
    <s v="AMARRE PLASTICO NEGRO 30CM"/>
    <n v="24141511"/>
    <s v="LICITACIÓN PÚBLICA"/>
    <n v="4"/>
    <n v="6"/>
    <n v="10"/>
    <n v="1"/>
    <n v="13000"/>
    <s v="UNIDAD"/>
    <s v="NO SOLICITADAS"/>
  </r>
  <r>
    <x v="21"/>
    <s v="02-02-01-003-006"/>
    <s v="02-02-01-003-006-09"/>
    <s v="Materiales y suministros - Otros productos plásticos"/>
    <s v="CINTA ELECTRICA AUTOFUNDENTE"/>
    <n v="31201502"/>
    <s v="LICITACIÓN PÚBLICA"/>
    <n v="4"/>
    <n v="6"/>
    <n v="10"/>
    <n v="2"/>
    <n v="78000"/>
    <s v="UNIDAD"/>
    <s v="NO SOLICITADAS"/>
  </r>
  <r>
    <x v="21"/>
    <s v="02-02-01-003-006"/>
    <s v="02-02-01-003-006-09"/>
    <s v="Materiales y suministros - Otros productos plásticos"/>
    <s v="ESCALERILLA DE DENSIDADES PARA DENSITOMETRO"/>
    <n v="20121915"/>
    <s v="LICITACIÓN PÚBLICA"/>
    <n v="4"/>
    <n v="6"/>
    <n v="10"/>
    <n v="3"/>
    <n v="3060000"/>
    <s v="UNIDAD"/>
    <s v="NO SOLICITADAS"/>
  </r>
  <r>
    <x v="21"/>
    <s v="02-02-01-003-006"/>
    <s v="02-02-01-003-006-09"/>
    <s v="Materiales y suministros - Otros productos plásticos"/>
    <s v="ESPUMA 1&quot;"/>
    <n v="13111300"/>
    <s v="LICITACIÓN PÚBLICA"/>
    <n v="4"/>
    <n v="6"/>
    <n v="10"/>
    <n v="8"/>
    <n v="8880000"/>
    <s v="UNIDAD"/>
    <s v="NO SOLICITADAS"/>
  </r>
  <r>
    <x v="21"/>
    <s v="02-02-01-003-006"/>
    <s v="02-02-01-003-006-09"/>
    <s v="Materiales y suministros - Otros productos plásticos"/>
    <s v="ESPUMA 1/2&quot;"/>
    <n v="13111300"/>
    <s v="LICITACIÓN PÚBLICA"/>
    <n v="4"/>
    <n v="6"/>
    <n v="10"/>
    <n v="5"/>
    <n v="2867500"/>
    <s v="UNIDAD"/>
    <s v="NO SOLICITADAS"/>
  </r>
  <r>
    <x v="21"/>
    <s v="02-02-01-003-006"/>
    <s v="02-02-01-003-006-09"/>
    <s v="Materiales y suministros - Otros productos plásticos"/>
    <s v="ESPUMA 1/4&quot;"/>
    <n v="13111300"/>
    <s v="LICITACIÓN PÚBLICA"/>
    <n v="4"/>
    <n v="6"/>
    <n v="10"/>
    <n v="6"/>
    <n v="20961684"/>
    <s v="UNIDAD"/>
    <s v="NO SOLICITADAS"/>
  </r>
  <r>
    <x v="21"/>
    <s v="02-02-01-003-006"/>
    <s v="02-02-01-003-006-09"/>
    <s v="Materiales y suministros - Otros productos plásticos"/>
    <s v="ESPUMA 2&quot;"/>
    <n v="13111300"/>
    <s v="LICITACIÓN PÚBLICA"/>
    <n v="4"/>
    <n v="6"/>
    <n v="10"/>
    <n v="6"/>
    <n v="13586400"/>
    <s v="UNIDAD"/>
    <s v="NO SOLICITADAS"/>
  </r>
  <r>
    <x v="21"/>
    <s v="02-02-01-003-006"/>
    <s v="02-02-01-003-006-09"/>
    <s v="Materiales y suministros - Otros productos plásticos"/>
    <s v="ESPUMA MICROPOROSA CALIBRE 0.5"/>
    <n v="13111300"/>
    <s v="LICITACIÓN PÚBLICA"/>
    <n v="4"/>
    <n v="6"/>
    <n v="10"/>
    <n v="1"/>
    <n v="48000"/>
    <s v="UNIDAD"/>
    <s v="NO SOLICITADAS"/>
  </r>
  <r>
    <x v="21"/>
    <s v="02-02-01-003-006"/>
    <s v="02-02-01-003-006-09"/>
    <s v="Materiales y suministros - Otros productos plásticos"/>
    <s v="ESPUMA POLIURETANO"/>
    <n v="13111300"/>
    <s v="LICITACIÓN PÚBLICA"/>
    <n v="4"/>
    <n v="6"/>
    <n v="10"/>
    <n v="1"/>
    <n v="812500"/>
    <s v="UNIDAD"/>
    <s v="NO SOLICITADAS"/>
  </r>
  <r>
    <x v="21"/>
    <s v="02-02-01-003-006"/>
    <s v="02-02-01-003-006-09"/>
    <s v="Materiales y suministros - Otros productos plásticos"/>
    <s v="JERINGA DE POLIPROPILENO"/>
    <n v="41122004"/>
    <s v="LICITACIÓN PÚBLICA"/>
    <n v="4"/>
    <n v="6"/>
    <n v="10"/>
    <n v="38"/>
    <n v="24700"/>
    <s v="UNIDAD"/>
    <s v="NO SOLICITADAS"/>
  </r>
  <r>
    <x v="21"/>
    <s v="02-02-01-003-006"/>
    <s v="02-02-01-003-006-09"/>
    <s v="Materiales y suministros - Otros productos plásticos"/>
    <s v="LAMINA PLEXIGLASS P/N MIL-PRF-5425E"/>
    <n v="13111209"/>
    <s v="LICITACIÓN PÚBLICA"/>
    <n v="4"/>
    <n v="6"/>
    <n v="10"/>
    <n v="1"/>
    <n v="1536000"/>
    <s v="UNIDAD"/>
    <s v="NO SOLICITADAS"/>
  </r>
  <r>
    <x v="21"/>
    <s v="02-02-01-003-007"/>
    <s v="02-02-01-003-007-01"/>
    <s v="Materiales y suministros - Vidrio y productos de vidrio"/>
    <s v="FIBRA DE VIDRIO ANTIFLAMA"/>
    <n v="11151512"/>
    <s v="LICITACIÓN PÚBLICA"/>
    <n v="4"/>
    <n v="6"/>
    <n v="10"/>
    <n v="8"/>
    <n v="81600000"/>
    <s v="METRO"/>
    <s v="NO SOLICITADAS"/>
  </r>
  <r>
    <x v="21"/>
    <s v="02-02-01-003-007"/>
    <s v="02-02-01-003-007-01"/>
    <s v="Materiales y suministros - Vidrio y productos de vidrio"/>
    <s v="VIDRIO CABINA DE SANBLASTIC"/>
    <n v="30171700"/>
    <s v="LICITACIÓN PÚBLICA"/>
    <n v="4"/>
    <n v="6"/>
    <n v="10"/>
    <n v="6"/>
    <n v="1612800"/>
    <s v="UNIDAD"/>
    <s v="NO SOLICITADAS"/>
  </r>
  <r>
    <x v="21"/>
    <s v="02-02-01-003-007"/>
    <s v="02-02-01-003-007-09"/>
    <s v="Materiales y suministros - Otros productos minerales no metálicos n. C. P."/>
    <s v="CRISOL EN GRAFITO"/>
    <n v="31121912"/>
    <s v="LICITACIÓN PÚBLICA"/>
    <n v="4"/>
    <n v="6"/>
    <n v="10"/>
    <n v="1"/>
    <n v="3780000"/>
    <s v="UNIDAD"/>
    <s v="NO SOLICITADAS"/>
  </r>
  <r>
    <x v="21"/>
    <s v="02-02-01-003-007"/>
    <s v="02-02-01-003-007-09"/>
    <s v="Materiales y suministros - Otros productos minerales no metálicos n. C. P."/>
    <s v="DISCO DE LIJADO ABRASIVO P120"/>
    <n v="31191506"/>
    <s v="LICITACIÓN PÚBLICA"/>
    <n v="4"/>
    <n v="6"/>
    <n v="10"/>
    <n v="50"/>
    <n v="650000"/>
    <s v="UNIDAD"/>
    <s v="NO SOLICITADAS"/>
  </r>
  <r>
    <x v="21"/>
    <s v="02-02-01-003-007"/>
    <s v="02-02-01-003-007-09"/>
    <s v="Materiales y suministros - Otros productos minerales no metálicos n. C. P."/>
    <s v="DISCO DE LIJADO ABRASIVO P180"/>
    <n v="31191506"/>
    <s v="LICITACIÓN PÚBLICA"/>
    <n v="4"/>
    <n v="6"/>
    <n v="10"/>
    <n v="37"/>
    <n v="481000"/>
    <s v="UNIDAD"/>
    <s v="NO SOLICITADAS"/>
  </r>
  <r>
    <x v="21"/>
    <s v="02-02-01-003-007"/>
    <s v="02-02-01-003-007-09"/>
    <s v="Materiales y suministros - Otros productos minerales no metálicos n. C. P."/>
    <s v="ROLLO ESPONJILLA POR TIRAS MORADA"/>
    <n v="47121803"/>
    <s v="LICITACIÓN PÚBLICA"/>
    <n v="4"/>
    <n v="6"/>
    <n v="10"/>
    <n v="17"/>
    <n v="2210000"/>
    <s v="UNIDAD"/>
    <s v="NO SOLICITADAS"/>
  </r>
  <r>
    <x v="21"/>
    <s v="02-02-01-003-007"/>
    <s v="02-02-01-003-007-09"/>
    <s v="Materiales y suministros - Otros productos minerales no metálicos n. C. P."/>
    <s v="SANDING BELTS (LIJADORA DE BANCO)"/>
    <n v="23101509"/>
    <s v="LICITACIÓN PÚBLICA"/>
    <n v="4"/>
    <n v="6"/>
    <n v="10"/>
    <n v="2"/>
    <n v="54000"/>
    <s v="UNIDAD"/>
    <s v="NO SOLICITADAS"/>
  </r>
  <r>
    <x v="21"/>
    <s v="02-02-01-003-008"/>
    <s v="02-02-01-003-008-09"/>
    <s v="Materiales y suministros - Otros artículos manufacturados n. C. P."/>
    <s v="CINTA TRANSFERENCIA TERMICA"/>
    <n v="31201510"/>
    <s v="LICITACIÓN PÚBLICA"/>
    <n v="4"/>
    <n v="6"/>
    <n v="10"/>
    <n v="1"/>
    <n v="240000"/>
    <s v="UNIDAD"/>
    <s v="NO SOLICITADAS"/>
  </r>
  <r>
    <x v="21"/>
    <s v="02-02-01-003-008"/>
    <s v="02-02-01-003-008-09"/>
    <s v="Materiales y suministros - Otros artículos manufacturados n. C. P."/>
    <s v="MARCADOR INDUSTRIAL"/>
    <n v="44121708"/>
    <s v="LICITACIÓN PÚBLICA"/>
    <n v="4"/>
    <n v="6"/>
    <n v="10"/>
    <n v="1"/>
    <n v="240000"/>
    <s v="UNIDAD"/>
    <s v="NO SOLICITADAS"/>
  </r>
  <r>
    <x v="21"/>
    <s v="02-02-01-004-001"/>
    <s v="02-02-01-004-001"/>
    <s v="Materiales y suministros - Metales básicos"/>
    <s v="ACERO PLATA DE DIAMETRO 3/16&quot;."/>
    <n v="11171500"/>
    <s v="LICITACIÓN PÚBLICA"/>
    <n v="4"/>
    <n v="6"/>
    <n v="10"/>
    <n v="6"/>
    <n v="78000"/>
    <s v="METRO"/>
    <s v="NO SOLICITADAS"/>
  </r>
  <r>
    <x v="21"/>
    <s v="02-02-01-004-001"/>
    <s v="02-02-01-004-001"/>
    <s v="Materiales y suministros - Metales básicos"/>
    <s v="ANODOS DE CADMIO METALICOS"/>
    <n v="31162800"/>
    <s v="LICITACIÓN PÚBLICA"/>
    <n v="4"/>
    <n v="6"/>
    <n v="10"/>
    <n v="13"/>
    <n v="1482000"/>
    <s v="KILOGRAMO"/>
    <s v="NO SOLICITADAS"/>
  </r>
  <r>
    <x v="21"/>
    <s v="02-02-01-004-001"/>
    <s v="02-02-01-004-001"/>
    <s v="Materiales y suministros - Metales básicos"/>
    <s v="ANODOS DE COBRE ELECTROLITICO"/>
    <n v="31162800"/>
    <s v="LICITACIÓN PÚBLICA"/>
    <n v="4"/>
    <n v="6"/>
    <n v="10"/>
    <n v="1"/>
    <n v="1000000"/>
    <s v="UNIDAD"/>
    <s v="NO SOLICITADAS"/>
  </r>
  <r>
    <x v="21"/>
    <s v="02-02-01-004-001"/>
    <s v="02-02-01-004-001"/>
    <s v="Materiales y suministros - Metales básicos"/>
    <s v="ANODOS DE NIQUEL METALICO"/>
    <n v="31162800"/>
    <s v="LICITACIÓN PÚBLICA"/>
    <n v="4"/>
    <n v="6"/>
    <n v="10"/>
    <n v="14"/>
    <n v="1820000"/>
    <s v="KILOGRAMO"/>
    <s v="NO SOLICITADAS"/>
  </r>
  <r>
    <x v="21"/>
    <s v="02-02-01-004-001"/>
    <s v="02-02-01-004-001"/>
    <s v="Materiales y suministros - Metales básicos"/>
    <s v="ANODOS DE PLATA METALICO"/>
    <n v="31162800"/>
    <s v="LICITACIÓN PÚBLICA"/>
    <n v="4"/>
    <n v="6"/>
    <n v="10"/>
    <n v="1"/>
    <n v="4480000"/>
    <s v="UNIDAD"/>
    <s v="NO SOLICITADAS"/>
  </r>
  <r>
    <x v="21"/>
    <s v="02-02-01-004-001"/>
    <s v="02-02-01-004-001"/>
    <s v="Materiales y suministros - Metales básicos"/>
    <s v="ANODOS DE PLOMO"/>
    <n v="31162800"/>
    <s v="LICITACIÓN PÚBLICA"/>
    <n v="4"/>
    <n v="6"/>
    <n v="10"/>
    <n v="1"/>
    <n v="1500000"/>
    <s v="UNIDAD"/>
    <s v="NO SOLICITADAS"/>
  </r>
  <r>
    <x v="21"/>
    <s v="02-02-01-004-001"/>
    <s v="02-02-01-004-001"/>
    <s v="Materiales y suministros - Metales básicos"/>
    <s v="ANTIPORO PARA SOLUCION ELECTROLITICA DE NIQUEL"/>
    <n v="12352500"/>
    <s v="LICITACIÓN PÚBLICA"/>
    <n v="4"/>
    <n v="6"/>
    <n v="10"/>
    <n v="1"/>
    <n v="105000"/>
    <s v="GALON"/>
    <s v="NO SOLICITADAS"/>
  </r>
  <r>
    <x v="21"/>
    <s v="02-02-01-004-001"/>
    <s v="02-02-01-004-001"/>
    <s v="Materiales y suministros - Metales básicos"/>
    <s v="BLOQUE DE DURALUMINIO 2024 T3 DE 3&quot; X 3&quot;. AERONAUTICO"/>
    <n v="30102206"/>
    <s v="LICITACIÓN PÚBLICA"/>
    <n v="4"/>
    <n v="6"/>
    <n v="10"/>
    <n v="1"/>
    <n v="2146000"/>
    <s v="METRO"/>
    <s v="NO SOLICITADAS"/>
  </r>
  <r>
    <x v="21"/>
    <s v="02-02-01-004-001"/>
    <s v="02-02-01-004-001"/>
    <s v="Materiales y suministros - Metales básicos"/>
    <s v="BLOQUE DE DURALUMINIO 7075 T6 DE 4&quot; X 4&quot;. AERONAUTICO"/>
    <n v="30102206"/>
    <s v="LICITACIÓN PÚBLICA"/>
    <n v="4"/>
    <n v="6"/>
    <n v="10"/>
    <n v="1"/>
    <n v="4200000"/>
    <s v="METRO"/>
    <s v="NO SOLICITADAS"/>
  </r>
  <r>
    <x v="21"/>
    <s v="02-02-01-004-001"/>
    <s v="02-02-01-004-001"/>
    <s v="Materiales y suministros - Metales básicos"/>
    <s v="BLOQUE DE DURALUMNIO 2024 T3 DE 4&quot; X 4&quot;. AERONAUTICO"/>
    <n v="30102206"/>
    <s v="LICITACIÓN PÚBLICA"/>
    <n v="4"/>
    <n v="6"/>
    <n v="10"/>
    <n v="1"/>
    <n v="3800000"/>
    <s v="METRO"/>
    <s v="NO SOLICITADAS"/>
  </r>
  <r>
    <x v="21"/>
    <s v="02-02-01-004-002"/>
    <s v="02-02-01-004-002"/>
    <s v="Materiales y suministros - Productos metálicos elaborados (excepto maquinaria y equipo)"/>
    <s v="ACOPLE NEUMATICO P/N AHC21MD"/>
    <n v="31163100"/>
    <s v="LICITACIÓN PÚBLICA"/>
    <n v="4"/>
    <n v="6"/>
    <n v="10"/>
    <n v="20"/>
    <n v="1164000"/>
    <s v="UNIDAD"/>
    <s v="NO SOLICITADAS"/>
  </r>
  <r>
    <x v="21"/>
    <s v="02-02-01-004-002"/>
    <s v="02-02-01-004-002"/>
    <s v="Materiales y suministros - Productos metálicos elaborados (excepto maquinaria y equipo)"/>
    <s v="ACOPLE NEUMATICO P/N AHC26D"/>
    <n v="31163100"/>
    <s v="LICITACIÓN PÚBLICA"/>
    <n v="4"/>
    <n v="6"/>
    <n v="10"/>
    <n v="20"/>
    <n v="3040000"/>
    <s v="UNIDAD"/>
    <s v="NO SOLICITADAS"/>
  </r>
  <r>
    <x v="21"/>
    <s v="02-02-01-004-002"/>
    <s v="02-02-01-004-002"/>
    <s v="Materiales y suministros - Productos metálicos elaborados (excepto maquinaria y equipo)"/>
    <s v="ADAPTADOR PARA BOTA TERMO ENCOGIBLE"/>
    <n v="31163100"/>
    <s v="LICITACIÓN PÚBLICA"/>
    <n v="4"/>
    <n v="6"/>
    <n v="10"/>
    <n v="2"/>
    <n v="700000"/>
    <s v="UNIDAD"/>
    <s v="NO SOLICITADAS"/>
  </r>
  <r>
    <x v="21"/>
    <s v="02-02-01-004-002"/>
    <s v="02-02-01-004-002"/>
    <s v="Materiales y suministros - Productos metálicos elaborados (excepto maquinaria y equipo)"/>
    <s v="AGUJA DE COSTURA 130/705H"/>
    <n v="53141600"/>
    <s v="LICITACIÓN PÚBLICA"/>
    <n v="4"/>
    <n v="6"/>
    <n v="10"/>
    <n v="2"/>
    <n v="86400"/>
    <s v="UNIDAD"/>
    <s v="NO SOLICITADAS"/>
  </r>
  <r>
    <x v="21"/>
    <s v="02-02-01-004-002"/>
    <s v="02-02-01-004-002"/>
    <s v="Materiales y suministros - Productos metálicos elaborados (excepto maquinaria y equipo)"/>
    <s v="AGUJA MAQUINA COSTURA NO. 100"/>
    <n v="53141600"/>
    <s v="LICITACIÓN PÚBLICA"/>
    <n v="4"/>
    <n v="6"/>
    <n v="10"/>
    <n v="7"/>
    <n v="302400"/>
    <s v="UNIDAD"/>
    <s v="NO SOLICITADAS"/>
  </r>
  <r>
    <x v="21"/>
    <s v="02-02-01-004-002"/>
    <s v="02-02-01-004-002"/>
    <s v="Materiales y suministros - Productos metálicos elaborados (excepto maquinaria y equipo)"/>
    <s v="AGUJA MAQUINA COSTURA NO. 120"/>
    <n v="53141600"/>
    <s v="LICITACIÓN PÚBLICA"/>
    <n v="4"/>
    <n v="6"/>
    <n v="10"/>
    <n v="7"/>
    <n v="336000"/>
    <s v="UNIDAD"/>
    <s v="NO SOLICITADAS"/>
  </r>
  <r>
    <x v="21"/>
    <s v="02-02-01-004-002"/>
    <s v="02-02-01-004-002"/>
    <s v="Materiales y suministros - Productos metálicos elaborados (excepto maquinaria y equipo)"/>
    <s v="ALAMBRE DE BRONCE LATON 0.32"/>
    <n v="30264700"/>
    <s v="LICITACIÓN PÚBLICA"/>
    <n v="4"/>
    <n v="6"/>
    <n v="10"/>
    <n v="15"/>
    <n v="2700000"/>
    <s v="UNIDAD"/>
    <s v="NO SOLICITADAS"/>
  </r>
  <r>
    <x v="21"/>
    <s v="02-02-01-004-002"/>
    <s v="02-02-01-004-002"/>
    <s v="Materiales y suministros - Productos metálicos elaborados (excepto maquinaria y equipo)"/>
    <s v="ALAMBRE DE COBRE NUMERO 8"/>
    <n v="30262401"/>
    <s v="LICITACIÓN PÚBLICA"/>
    <n v="4"/>
    <n v="6"/>
    <n v="10"/>
    <n v="2"/>
    <n v="432000"/>
    <s v="UNIDAD"/>
    <s v="NO SOLICITADAS"/>
  </r>
  <r>
    <x v="21"/>
    <s v="02-02-01-004-002"/>
    <s v="02-02-01-004-002"/>
    <s v="Materiales y suministros - Productos metálicos elaborados (excepto maquinaria y equipo)"/>
    <s v="ALAMBRE DE FRENADO ACERO INOXIDABLE 0,025"/>
    <n v="30264700"/>
    <s v="LICITACIÓN PÚBLICA"/>
    <n v="4"/>
    <n v="6"/>
    <n v="10"/>
    <n v="5"/>
    <n v="180000"/>
    <s v="UNIDAD"/>
    <s v="NO SOLICITADAS"/>
  </r>
  <r>
    <x v="21"/>
    <s v="02-02-01-004-002"/>
    <s v="02-02-01-004-002"/>
    <s v="Materiales y suministros - Productos metálicos elaborados (excepto maquinaria y equipo)"/>
    <s v="ALAMBRE DE FRENADO ACERO INOXIDABLE 0,032"/>
    <n v="30264700"/>
    <s v="LICITACIÓN PÚBLICA"/>
    <n v="4"/>
    <n v="6"/>
    <n v="10"/>
    <n v="4"/>
    <n v="144000"/>
    <s v="UNIDAD"/>
    <s v="NO SOLICITADAS"/>
  </r>
  <r>
    <x v="21"/>
    <s v="02-02-01-004-002"/>
    <s v="02-02-01-004-002"/>
    <s v="Materiales y suministros - Productos metálicos elaborados (excepto maquinaria y equipo)"/>
    <s v="ALAMBRE DE FRENADO EN ACERO INOXIDABLE CAL. 0,015"/>
    <n v="30264700"/>
    <s v="LICITACIÓN PÚBLICA"/>
    <n v="4"/>
    <n v="6"/>
    <n v="10"/>
    <n v="2"/>
    <n v="140000"/>
    <s v="UNIDAD"/>
    <s v="NO SOLICITADAS"/>
  </r>
  <r>
    <x v="21"/>
    <s v="02-02-01-004-002"/>
    <s v="02-02-01-004-002"/>
    <s v="Materiales y suministros - Productos metálicos elaborados (excepto maquinaria y equipo)"/>
    <s v="ARANDELA P/N AN960010"/>
    <n v="31161800"/>
    <s v="LICITACIÓN PÚBLICA"/>
    <n v="4"/>
    <n v="6"/>
    <n v="10"/>
    <n v="100"/>
    <n v="180000"/>
    <s v="UNIDAD"/>
    <s v="NO SOLICITADAS"/>
  </r>
  <r>
    <x v="21"/>
    <s v="02-02-01-004-002"/>
    <s v="02-02-01-004-002"/>
    <s v="Materiales y suministros - Productos metálicos elaborados (excepto maquinaria y equipo)"/>
    <s v="ARANDELA P/N AN960-8"/>
    <n v="31161800"/>
    <s v="LICITACIÓN PÚBLICA"/>
    <n v="4"/>
    <n v="6"/>
    <n v="10"/>
    <n v="100"/>
    <n v="150000"/>
    <s v="UNIDAD"/>
    <s v="NO SOLICITADAS"/>
  </r>
  <r>
    <x v="21"/>
    <s v="02-02-01-004-002"/>
    <s v="02-02-01-004-002"/>
    <s v="Materiales y suministros - Productos metálicos elaborados (excepto maquinaria y equipo)"/>
    <s v="ARANDELA P/N AN960-8L"/>
    <n v="31161800"/>
    <s v="LICITACIÓN PÚBLICA"/>
    <n v="4"/>
    <n v="6"/>
    <n v="10"/>
    <n v="100"/>
    <n v="180000"/>
    <s v="UNIDAD"/>
    <s v="NO SOLICITADAS"/>
  </r>
  <r>
    <x v="21"/>
    <s v="02-02-01-004-002"/>
    <s v="02-02-01-004-002"/>
    <s v="Materiales y suministros - Productos metálicos elaborados (excepto maquinaria y equipo)"/>
    <s v="ARANDELA P/N LN9025-0615K"/>
    <n v="31161800"/>
    <s v="LICITACIÓN PÚBLICA"/>
    <n v="4"/>
    <n v="6"/>
    <n v="10"/>
    <n v="80"/>
    <n v="3840000"/>
    <s v="UNIDAD"/>
    <s v="NO SOLICITADAS"/>
  </r>
  <r>
    <x v="21"/>
    <s v="02-02-01-004-002"/>
    <s v="02-02-01-004-002"/>
    <s v="Materiales y suministros - Productos metálicos elaborados (excepto maquinaria y equipo)"/>
    <s v="ARANDELA P/N LN9028B8"/>
    <n v="31161800"/>
    <s v="LICITACIÓN PÚBLICA"/>
    <n v="4"/>
    <n v="6"/>
    <n v="10"/>
    <n v="80"/>
    <n v="7200000"/>
    <s v="UNIDAD"/>
    <s v="NO SOLICITADAS"/>
  </r>
  <r>
    <x v="21"/>
    <s v="02-02-01-004-002"/>
    <s v="02-02-01-004-002"/>
    <s v="Materiales y suministros - Productos metálicos elaborados (excepto maquinaria y equipo)"/>
    <s v="ARANDELA P/N NAS1149C0532R"/>
    <n v="31161800"/>
    <s v="LICITACIÓN PÚBLICA"/>
    <n v="4"/>
    <n v="6"/>
    <n v="10"/>
    <n v="100"/>
    <n v="120000"/>
    <s v="UNIDAD"/>
    <s v="NO SOLICITADAS"/>
  </r>
  <r>
    <x v="21"/>
    <s v="02-02-01-004-002"/>
    <s v="02-02-01-004-002"/>
    <s v="Materiales y suministros - Productos metálicos elaborados (excepto maquinaria y equipo)"/>
    <s v="ARANDELA P/N NAS1149C0563R"/>
    <n v="31161800"/>
    <s v="LICITACIÓN PÚBLICA"/>
    <n v="4"/>
    <n v="6"/>
    <n v="10"/>
    <n v="1"/>
    <n v="50000"/>
    <s v="UNIDAD"/>
    <s v="NO SOLICITADAS"/>
  </r>
  <r>
    <x v="21"/>
    <s v="02-02-01-004-002"/>
    <s v="02-02-01-004-002"/>
    <s v="Materiales y suministros - Productos metálicos elaborados (excepto maquinaria y equipo)"/>
    <s v="ARANDELA P/N NAS1149-F-0316-P"/>
    <n v="31161800"/>
    <s v="LICITACIÓN PÚBLICA"/>
    <n v="4"/>
    <n v="6"/>
    <n v="10"/>
    <n v="100"/>
    <n v="120000"/>
    <s v="UNIDAD"/>
    <s v="NO SOLICITADAS"/>
  </r>
  <r>
    <x v="21"/>
    <s v="02-02-01-004-002"/>
    <s v="02-02-01-004-002"/>
    <s v="Materiales y suministros - Productos metálicos elaborados (excepto maquinaria y equipo)"/>
    <s v="ARANDELA P/N NAS1149-F-0363-P"/>
    <n v="31161800"/>
    <s v="LICITACIÓN PÚBLICA"/>
    <n v="4"/>
    <n v="6"/>
    <n v="10"/>
    <n v="100"/>
    <n v="140000"/>
    <s v="UNIDAD"/>
    <s v="NO SOLICITADAS"/>
  </r>
  <r>
    <x v="21"/>
    <s v="02-02-01-004-002"/>
    <s v="02-02-01-004-002"/>
    <s v="Materiales y suministros - Productos metálicos elaborados (excepto maquinaria y equipo)"/>
    <s v="ARANDELA P/N NAS1149-F-0416-P"/>
    <n v="31161800"/>
    <s v="LICITACIÓN PÚBLICA"/>
    <n v="4"/>
    <n v="6"/>
    <n v="10"/>
    <n v="100"/>
    <n v="140000"/>
    <s v="UNIDAD"/>
    <s v="NO SOLICITADAS"/>
  </r>
  <r>
    <x v="21"/>
    <s v="02-02-01-004-002"/>
    <s v="02-02-01-004-002"/>
    <s v="Materiales y suministros - Productos metálicos elaborados (excepto maquinaria y equipo)"/>
    <s v="ARANDELA P/N NAS1149-F-0432-P"/>
    <n v="31161800"/>
    <s v="LICITACIÓN PÚBLICA"/>
    <n v="4"/>
    <n v="6"/>
    <n v="10"/>
    <n v="100"/>
    <n v="120000"/>
    <s v="UNIDAD"/>
    <s v="NO SOLICITADAS"/>
  </r>
  <r>
    <x v="21"/>
    <s v="02-02-01-004-002"/>
    <s v="02-02-01-004-002"/>
    <s v="Materiales y suministros - Productos metálicos elaborados (excepto maquinaria y equipo)"/>
    <s v="ARANDELA P/N NAS1149-F-N816-P"/>
    <n v="31161800"/>
    <s v="LICITACIÓN PÚBLICA"/>
    <n v="4"/>
    <n v="6"/>
    <n v="10"/>
    <n v="100"/>
    <n v="120000"/>
    <s v="UNIDAD"/>
    <s v="NO SOLICITADAS"/>
  </r>
  <r>
    <x v="21"/>
    <s v="02-02-01-004-002"/>
    <s v="02-02-01-004-002"/>
    <s v="Materiales y suministros - Productos metálicos elaborados (excepto maquinaria y equipo)"/>
    <s v="ARANDELA P/N NAS1149-F-N832-P"/>
    <n v="31161800"/>
    <s v="LICITACIÓN PÚBLICA"/>
    <n v="4"/>
    <n v="6"/>
    <n v="10"/>
    <n v="100"/>
    <n v="120000"/>
    <s v="UNIDAD"/>
    <s v="NO SOLICITADAS"/>
  </r>
  <r>
    <x v="21"/>
    <s v="02-02-01-004-002"/>
    <s v="02-02-01-004-002"/>
    <s v="Materiales y suministros - Productos metálicos elaborados (excepto maquinaria y equipo)"/>
    <s v="ARANDELA P/N NAS1169-10L"/>
    <n v="31161800"/>
    <s v="LICITACIÓN PÚBLICA"/>
    <n v="4"/>
    <n v="6"/>
    <n v="10"/>
    <n v="100"/>
    <n v="180000"/>
    <s v="UNIDAD"/>
    <s v="NO SOLICITADAS"/>
  </r>
  <r>
    <x v="21"/>
    <s v="02-02-01-004-002"/>
    <s v="02-02-01-004-002"/>
    <s v="Materiales y suministros - Productos metálicos elaborados (excepto maquinaria y equipo)"/>
    <s v="ARANDELA P/N NAS1169-10M"/>
    <n v="31161800"/>
    <s v="LICITACIÓN PÚBLICA"/>
    <n v="4"/>
    <n v="6"/>
    <n v="10"/>
    <n v="100"/>
    <n v="180000"/>
    <s v="UNIDAD"/>
    <s v="NO SOLICITADAS"/>
  </r>
  <r>
    <x v="21"/>
    <s v="02-02-01-004-002"/>
    <s v="02-02-01-004-002"/>
    <s v="Materiales y suministros - Productos metálicos elaborados (excepto maquinaria y equipo)"/>
    <s v="ARANDELA P/N NAS252-8L"/>
    <n v="31161800"/>
    <s v="LICITACIÓN PÚBLICA"/>
    <n v="4"/>
    <n v="6"/>
    <n v="10"/>
    <n v="100"/>
    <n v="180000"/>
    <s v="UNIDAD"/>
    <s v="NO SOLICITADAS"/>
  </r>
  <r>
    <x v="21"/>
    <s v="02-02-01-004-002"/>
    <s v="02-02-01-004-002"/>
    <s v="Materiales y suministros - Productos metálicos elaborados (excepto maquinaria y equipo)"/>
    <s v="BASE RESINOSA PARA SOLDAR"/>
    <n v="23271800"/>
    <s v="LICITACIÓN PÚBLICA"/>
    <n v="4"/>
    <n v="6"/>
    <n v="10"/>
    <n v="7"/>
    <n v="840000"/>
    <s v="UNIDAD"/>
    <s v="NO SOLICITADAS"/>
  </r>
  <r>
    <x v="21"/>
    <s v="02-02-01-004-002"/>
    <s v="02-02-01-004-002"/>
    <s v="Materiales y suministros - Productos metálicos elaborados (excepto maquinaria y equipo)"/>
    <s v="BROCA 1/8&quot; P/N 53-2961"/>
    <n v="27111543"/>
    <s v="LICITACIÓN PÚBLICA"/>
    <n v="4"/>
    <n v="6"/>
    <n v="10"/>
    <n v="2"/>
    <n v="74790"/>
    <s v="UNIDAD"/>
    <s v="NO SOLICITADAS"/>
  </r>
  <r>
    <x v="21"/>
    <s v="02-02-01-004-002"/>
    <s v="02-02-01-004-002"/>
    <s v="Materiales y suministros - Productos metálicos elaborados (excepto maquinaria y equipo)"/>
    <s v="BROCA 3/32&quot; P/N 53-2921"/>
    <n v="27111543"/>
    <s v="LICITACIÓN PÚBLICA"/>
    <n v="4"/>
    <n v="6"/>
    <n v="10"/>
    <n v="5"/>
    <n v="209250"/>
    <s v="UNIDAD"/>
    <s v="NO SOLICITADAS"/>
  </r>
  <r>
    <x v="21"/>
    <s v="02-02-01-004-002"/>
    <s v="02-02-01-004-002"/>
    <s v="Materiales y suministros - Productos metálicos elaborados (excepto maquinaria y equipo)"/>
    <s v="BROCA CARBURO DE TUNGSTENO 1/2&quot;"/>
    <n v="27111543"/>
    <s v="LICITACIÓN PÚBLICA"/>
    <n v="4"/>
    <n v="6"/>
    <n v="10"/>
    <n v="5"/>
    <n v="1905975"/>
    <s v="UNIDAD"/>
    <s v="NO SOLICITADAS"/>
  </r>
  <r>
    <x v="21"/>
    <s v="02-02-01-004-002"/>
    <s v="02-02-01-004-002"/>
    <s v="Materiales y suministros - Productos metálicos elaborados (excepto maquinaria y equipo)"/>
    <s v="BROCA CARBURO DE TUNGSTENO 1/4&quot;"/>
    <n v="27111543"/>
    <s v="LICITACIÓN PÚBLICA"/>
    <n v="4"/>
    <n v="6"/>
    <n v="10"/>
    <n v="7"/>
    <n v="801150"/>
    <s v="UNIDAD"/>
    <s v="NO SOLICITADAS"/>
  </r>
  <r>
    <x v="21"/>
    <s v="02-02-01-004-002"/>
    <s v="02-02-01-004-002"/>
    <s v="Materiales y suministros - Productos metálicos elaborados (excepto maquinaria y equipo)"/>
    <s v="BROCA CARBURO DE TUNGSTENO 1/8&quot;"/>
    <n v="27111543"/>
    <s v="LICITACIÓN PÚBLICA"/>
    <n v="4"/>
    <n v="6"/>
    <n v="10"/>
    <n v="10"/>
    <n v="1017450"/>
    <s v="UNIDAD"/>
    <s v="NO SOLICITADAS"/>
  </r>
  <r>
    <x v="21"/>
    <s v="02-02-01-004-002"/>
    <s v="02-02-01-004-002"/>
    <s v="Materiales y suministros - Productos metálicos elaborados (excepto maquinaria y equipo)"/>
    <s v="BROCA CARBURO DE TUNGSTENO 3/16&quot;"/>
    <n v="27111543"/>
    <s v="LICITACIÓN PÚBLICA"/>
    <n v="4"/>
    <n v="6"/>
    <n v="10"/>
    <n v="10"/>
    <n v="1489600"/>
    <s v="UNIDAD"/>
    <s v="NO SOLICITADAS"/>
  </r>
  <r>
    <x v="21"/>
    <s v="02-02-01-004-002"/>
    <s v="02-02-01-004-002"/>
    <s v="Materiales y suministros - Productos metálicos elaborados (excepto maquinaria y equipo)"/>
    <s v="BROCA CARBURO DE TUNGSTENO 3/8&quot;"/>
    <n v="27111543"/>
    <s v="LICITACIÓN PÚBLICA"/>
    <n v="4"/>
    <n v="6"/>
    <n v="10"/>
    <n v="5"/>
    <n v="1277370"/>
    <s v="UNIDAD"/>
    <s v="NO SOLICITADAS"/>
  </r>
  <r>
    <x v="21"/>
    <s v="02-02-01-004-002"/>
    <s v="02-02-01-004-002"/>
    <s v="Materiales y suministros - Productos metálicos elaborados (excepto maquinaria y equipo)"/>
    <s v="BROCA CARBURO DE TUNGSTENO 5/16&quot;"/>
    <n v="27111543"/>
    <s v="LICITACIÓN PÚBLICA"/>
    <n v="4"/>
    <n v="6"/>
    <n v="10"/>
    <n v="5"/>
    <n v="874530"/>
    <s v="UNIDAD"/>
    <s v="NO SOLICITADAS"/>
  </r>
  <r>
    <x v="21"/>
    <s v="02-02-01-004-002"/>
    <s v="02-02-01-004-002"/>
    <s v="Materiales y suministros - Productos metálicos elaborados (excepto maquinaria y equipo)"/>
    <s v="BROCA CARBURO DE TUNGSTENO 9/16&quot;"/>
    <n v="27111543"/>
    <s v="LICITACIÓN PÚBLICA"/>
    <n v="4"/>
    <n v="6"/>
    <n v="10"/>
    <n v="4"/>
    <n v="2160000"/>
    <s v="UNIDAD"/>
    <s v="NO SOLICITADAS"/>
  </r>
  <r>
    <x v="21"/>
    <s v="02-02-01-004-002"/>
    <s v="02-02-01-004-002"/>
    <s v="Materiales y suministros - Productos metálicos elaborados (excepto maquinaria y equipo)"/>
    <s v="BROCA CENTRO NO. 1"/>
    <n v="27111543"/>
    <s v="LICITACIÓN PÚBLICA"/>
    <n v="4"/>
    <n v="6"/>
    <n v="10"/>
    <n v="10"/>
    <n v="90000"/>
    <s v="UNIDAD"/>
    <s v="NO SOLICITADAS"/>
  </r>
  <r>
    <x v="21"/>
    <s v="02-02-01-004-002"/>
    <s v="02-02-01-004-002"/>
    <s v="Materiales y suministros - Productos metálicos elaborados (excepto maquinaria y equipo)"/>
    <s v="BROCA CENTRO NO. 2"/>
    <n v="27111543"/>
    <s v="LICITACIÓN PÚBLICA"/>
    <n v="4"/>
    <n v="6"/>
    <n v="10"/>
    <n v="10"/>
    <n v="100000"/>
    <s v="UNIDAD"/>
    <s v="NO SOLICITADAS"/>
  </r>
  <r>
    <x v="21"/>
    <s v="02-02-01-004-002"/>
    <s v="02-02-01-004-002"/>
    <s v="Materiales y suministros - Productos metálicos elaborados (excepto maquinaria y equipo)"/>
    <s v="BROCA CENTRO NO. 3"/>
    <n v="27111543"/>
    <s v="LICITACIÓN PÚBLICA"/>
    <n v="4"/>
    <n v="6"/>
    <n v="10"/>
    <n v="10"/>
    <n v="180000"/>
    <s v="UNIDAD"/>
    <s v="NO SOLICITADAS"/>
  </r>
  <r>
    <x v="21"/>
    <s v="02-02-01-004-002"/>
    <s v="02-02-01-004-002"/>
    <s v="Materiales y suministros - Productos metálicos elaborados (excepto maquinaria y equipo)"/>
    <s v="BROCA COBALTO 1/16&quot;"/>
    <n v="27111543"/>
    <s v="LICITACIÓN PÚBLICA"/>
    <n v="4"/>
    <n v="6"/>
    <n v="10"/>
    <n v="80"/>
    <n v="1046400"/>
    <s v="UNIDAD"/>
    <s v="NO SOLICITADAS"/>
  </r>
  <r>
    <x v="21"/>
    <s v="02-02-01-004-002"/>
    <s v="02-02-01-004-002"/>
    <s v="Materiales y suministros - Productos metálicos elaborados (excepto maquinaria y equipo)"/>
    <s v="BROCA COBALTO 1/4&quot;"/>
    <n v="27111543"/>
    <s v="LICITACIÓN PÚBLICA"/>
    <n v="4"/>
    <n v="6"/>
    <n v="10"/>
    <n v="15"/>
    <n v="459000"/>
    <s v="UNIDAD"/>
    <s v="NO SOLICITADAS"/>
  </r>
  <r>
    <x v="21"/>
    <s v="02-02-01-004-002"/>
    <s v="02-02-01-004-002"/>
    <s v="Materiales y suministros - Productos metálicos elaborados (excepto maquinaria y equipo)"/>
    <s v="BROCA COBALTO 1/8&quot;"/>
    <n v="27111543"/>
    <s v="LICITACIÓN PÚBLICA"/>
    <n v="4"/>
    <n v="6"/>
    <n v="10"/>
    <n v="80"/>
    <n v="1400000"/>
    <s v="UNIDAD"/>
    <s v="NO SOLICITADAS"/>
  </r>
  <r>
    <x v="21"/>
    <s v="02-02-01-004-002"/>
    <s v="02-02-01-004-002"/>
    <s v="Materiales y suministros - Productos metálicos elaborados (excepto maquinaria y equipo)"/>
    <s v="BROCA COBALTO 17/64&quot;"/>
    <n v="27111543"/>
    <s v="LICITACIÓN PÚBLICA"/>
    <n v="4"/>
    <n v="6"/>
    <n v="10"/>
    <n v="5"/>
    <n v="97825"/>
    <s v="UNIDAD"/>
    <s v="NO SOLICITADAS"/>
  </r>
  <r>
    <x v="21"/>
    <s v="02-02-01-004-002"/>
    <s v="02-02-01-004-002"/>
    <s v="Materiales y suministros - Productos metálicos elaborados (excepto maquinaria y equipo)"/>
    <s v="BROCA COBALTO 3/16&quot;"/>
    <n v="27111543"/>
    <s v="LICITACIÓN PÚBLICA"/>
    <n v="4"/>
    <n v="6"/>
    <n v="10"/>
    <n v="40"/>
    <n v="946400"/>
    <s v="UNIDAD"/>
    <s v="NO SOLICITADAS"/>
  </r>
  <r>
    <x v="21"/>
    <s v="02-02-01-004-002"/>
    <s v="02-02-01-004-002"/>
    <s v="Materiales y suministros - Productos metálicos elaborados (excepto maquinaria y equipo)"/>
    <s v="BROCA COBALTO 3/32&quot;"/>
    <n v="27111543"/>
    <s v="LICITACIÓN PÚBLICA"/>
    <n v="4"/>
    <n v="6"/>
    <n v="10"/>
    <n v="40"/>
    <n v="547200"/>
    <s v="UNIDAD"/>
    <s v="NO SOLICITADAS"/>
  </r>
  <r>
    <x v="21"/>
    <s v="02-02-01-004-002"/>
    <s v="02-02-01-004-002"/>
    <s v="Materiales y suministros - Productos metálicos elaborados (excepto maquinaria y equipo)"/>
    <s v="BROCA COBALTO 5/32&quot;"/>
    <n v="27111543"/>
    <s v="LICITACIÓN PÚBLICA"/>
    <n v="4"/>
    <n v="6"/>
    <n v="10"/>
    <n v="30"/>
    <n v="634200"/>
    <s v="UNIDAD"/>
    <s v="NO SOLICITADAS"/>
  </r>
  <r>
    <x v="21"/>
    <s v="02-02-01-004-002"/>
    <s v="02-02-01-004-002"/>
    <s v="Materiales y suministros - Productos metálicos elaborados (excepto maquinaria y equipo)"/>
    <s v="BROCA COBALTO NO 10"/>
    <n v="27111543"/>
    <s v="LICITACIÓN PÚBLICA"/>
    <n v="4"/>
    <n v="6"/>
    <n v="10"/>
    <n v="10"/>
    <n v="223200"/>
    <s v="UNIDAD"/>
    <s v="NO SOLICITADAS"/>
  </r>
  <r>
    <x v="21"/>
    <s v="02-02-01-004-002"/>
    <s v="02-02-01-004-002"/>
    <s v="Materiales y suministros - Productos metálicos elaborados (excepto maquinaria y equipo)"/>
    <s v="BROCA COBALTO NO 16"/>
    <n v="27111543"/>
    <s v="LICITACIÓN PÚBLICA"/>
    <n v="4"/>
    <n v="6"/>
    <n v="10"/>
    <n v="10"/>
    <n v="202800"/>
    <s v="UNIDAD"/>
    <s v="NO SOLICITADAS"/>
  </r>
  <r>
    <x v="21"/>
    <s v="02-02-01-004-002"/>
    <s v="02-02-01-004-002"/>
    <s v="Materiales y suministros - Productos metálicos elaborados (excepto maquinaria y equipo)"/>
    <s v="BROCA COBALTO NO 21"/>
    <n v="27111543"/>
    <s v="LICITACIÓN PÚBLICA"/>
    <n v="4"/>
    <n v="6"/>
    <n v="10"/>
    <n v="30"/>
    <n v="529200"/>
    <s v="UNIDAD"/>
    <s v="NO SOLICITADAS"/>
  </r>
  <r>
    <x v="21"/>
    <s v="02-02-01-004-002"/>
    <s v="02-02-01-004-002"/>
    <s v="Materiales y suministros - Productos metálicos elaborados (excepto maquinaria y equipo)"/>
    <s v="BROCA COBALTO NO 27"/>
    <n v="27111543"/>
    <s v="LICITACIÓN PÚBLICA"/>
    <n v="4"/>
    <n v="6"/>
    <n v="10"/>
    <n v="40"/>
    <n v="789600"/>
    <s v="UNIDAD"/>
    <s v="NO SOLICITADAS"/>
  </r>
  <r>
    <x v="21"/>
    <s v="02-02-01-004-002"/>
    <s v="02-02-01-004-002"/>
    <s v="Materiales y suministros - Productos metálicos elaborados (excepto maquinaria y equipo)"/>
    <s v="BROCA COBALTO NO 30"/>
    <n v="27111543"/>
    <s v="LICITACIÓN PÚBLICA"/>
    <n v="4"/>
    <n v="6"/>
    <n v="10"/>
    <n v="40"/>
    <n v="688800"/>
    <s v="UNIDAD"/>
    <s v="NO SOLICITADAS"/>
  </r>
  <r>
    <x v="21"/>
    <s v="02-02-01-004-002"/>
    <s v="02-02-01-004-002"/>
    <s v="Materiales y suministros - Productos metálicos elaborados (excepto maquinaria y equipo)"/>
    <s v="BROCA COBALTO NO 40"/>
    <n v="27111543"/>
    <s v="LICITACIÓN PÚBLICA"/>
    <n v="4"/>
    <n v="6"/>
    <n v="10"/>
    <n v="40"/>
    <n v="542400"/>
    <s v="UNIDAD"/>
    <s v="NO SOLICITADAS"/>
  </r>
  <r>
    <x v="21"/>
    <s v="02-02-01-004-002"/>
    <s v="02-02-01-004-002"/>
    <s v="Materiales y suministros - Productos metálicos elaborados (excepto maquinaria y equipo)"/>
    <s v="BROCA EXTENSION 12&quot; HSS 1/8&quot;"/>
    <n v="27111543"/>
    <s v="LICITACIÓN PÚBLICA"/>
    <n v="4"/>
    <n v="6"/>
    <n v="10"/>
    <n v="20"/>
    <n v="1358000"/>
    <s v="UNIDAD"/>
    <s v="NO SOLICITADAS"/>
  </r>
  <r>
    <x v="21"/>
    <s v="02-02-01-004-002"/>
    <s v="02-02-01-004-002"/>
    <s v="Materiales y suministros - Productos metálicos elaborados (excepto maquinaria y equipo)"/>
    <s v="BROCA EXTENSION 12&quot; HSS 3/16&quot;"/>
    <n v="27111543"/>
    <s v="LICITACIÓN PÚBLICA"/>
    <n v="4"/>
    <n v="6"/>
    <n v="10"/>
    <n v="10"/>
    <n v="933800"/>
    <s v="UNIDAD"/>
    <s v="NO SOLICITADAS"/>
  </r>
  <r>
    <x v="21"/>
    <s v="02-02-01-004-002"/>
    <s v="02-02-01-004-002"/>
    <s v="Materiales y suministros - Productos metálicos elaborados (excepto maquinaria y equipo)"/>
    <s v="BROCA EXTENSION 12&quot; HSS 3/32&quot;"/>
    <n v="27111543"/>
    <s v="LICITACIÓN PÚBLICA"/>
    <n v="4"/>
    <n v="6"/>
    <n v="10"/>
    <n v="20"/>
    <n v="1265600"/>
    <s v="UNIDAD"/>
    <s v="NO SOLICITADAS"/>
  </r>
  <r>
    <x v="21"/>
    <s v="02-02-01-004-002"/>
    <s v="02-02-01-004-002"/>
    <s v="Materiales y suministros - Productos metálicos elaborados (excepto maquinaria y equipo)"/>
    <s v="BROCA EXTENSION 12&quot; HSS 5/32&quot;"/>
    <n v="27111543"/>
    <s v="LICITACIÓN PÚBLICA"/>
    <n v="4"/>
    <n v="6"/>
    <n v="10"/>
    <n v="10"/>
    <n v="596400"/>
    <s v="UNIDAD"/>
    <s v="NO SOLICITADAS"/>
  </r>
  <r>
    <x v="21"/>
    <s v="02-02-01-004-002"/>
    <s v="02-02-01-004-002"/>
    <s v="Materiales y suministros - Productos metálicos elaborados (excepto maquinaria y equipo)"/>
    <s v="BROCA EXTENSION 12&quot; HSS NO 10"/>
    <n v="27111543"/>
    <s v="LICITACIÓN PÚBLICA"/>
    <n v="4"/>
    <n v="6"/>
    <n v="10"/>
    <n v="20"/>
    <n v="1442000"/>
    <s v="UNIDAD"/>
    <s v="NO SOLICITADAS"/>
  </r>
  <r>
    <x v="21"/>
    <s v="02-02-01-004-002"/>
    <s v="02-02-01-004-002"/>
    <s v="Materiales y suministros - Productos metálicos elaborados (excepto maquinaria y equipo)"/>
    <s v="BROCA EXTENSION 12&quot; HSS NO 16"/>
    <n v="27111543"/>
    <s v="LICITACIÓN PÚBLICA"/>
    <n v="4"/>
    <n v="6"/>
    <n v="10"/>
    <n v="20"/>
    <n v="1951600"/>
    <s v="UNIDAD"/>
    <s v="NO SOLICITADAS"/>
  </r>
  <r>
    <x v="21"/>
    <s v="02-02-01-004-002"/>
    <s v="02-02-01-004-002"/>
    <s v="Materiales y suministros - Productos metálicos elaborados (excepto maquinaria y equipo)"/>
    <s v="BROCA EXTENSION 12&quot; HSS NO 27"/>
    <n v="27111543"/>
    <s v="LICITACIÓN PÚBLICA"/>
    <n v="4"/>
    <n v="6"/>
    <n v="10"/>
    <n v="20"/>
    <n v="1744400"/>
    <s v="UNIDAD"/>
    <s v="NO SOLICITADAS"/>
  </r>
  <r>
    <x v="21"/>
    <s v="02-02-01-004-002"/>
    <s v="02-02-01-004-002"/>
    <s v="Materiales y suministros - Productos metálicos elaborados (excepto maquinaria y equipo)"/>
    <s v="BROCA EXTENSION 12&quot; NO 21"/>
    <n v="27111543"/>
    <s v="LICITACIÓN PÚBLICA"/>
    <n v="4"/>
    <n v="6"/>
    <n v="10"/>
    <n v="10"/>
    <n v="570000"/>
    <s v="UNIDAD"/>
    <s v="NO SOLICITADAS"/>
  </r>
  <r>
    <x v="21"/>
    <s v="02-02-01-004-002"/>
    <s v="02-02-01-004-002"/>
    <s v="Materiales y suministros - Productos metálicos elaborados (excepto maquinaria y equipo)"/>
    <s v="BROCA EXTENSION 12&quot; NO 30"/>
    <n v="27111543"/>
    <s v="LICITACIÓN PÚBLICA"/>
    <n v="4"/>
    <n v="6"/>
    <n v="10"/>
    <n v="10"/>
    <n v="628600"/>
    <s v="UNIDAD"/>
    <s v="NO SOLICITADAS"/>
  </r>
  <r>
    <x v="21"/>
    <s v="02-02-01-004-002"/>
    <s v="02-02-01-004-002"/>
    <s v="Materiales y suministros - Productos metálicos elaborados (excepto maquinaria y equipo)"/>
    <s v="BROCA EXTENSION 12&quot; NO 40"/>
    <n v="27111543"/>
    <s v="LICITACIÓN PÚBLICA"/>
    <n v="4"/>
    <n v="6"/>
    <n v="10"/>
    <n v="10"/>
    <n v="630000"/>
    <s v="UNIDAD"/>
    <s v="NO SOLICITADAS"/>
  </r>
  <r>
    <x v="21"/>
    <s v="02-02-01-004-002"/>
    <s v="02-02-01-004-002"/>
    <s v="Materiales y suministros - Productos metálicos elaborados (excepto maquinaria y equipo)"/>
    <s v="BROCA HSS 1/8&quot;"/>
    <n v="27111543"/>
    <s v="LICITACIÓN PÚBLICA"/>
    <n v="4"/>
    <n v="6"/>
    <n v="10"/>
    <n v="80"/>
    <n v="480000"/>
    <s v="UNIDAD"/>
    <s v="NO SOLICITADAS"/>
  </r>
  <r>
    <x v="21"/>
    <s v="02-02-01-004-002"/>
    <s v="02-02-01-004-002"/>
    <s v="Materiales y suministros - Productos metálicos elaborados (excepto maquinaria y equipo)"/>
    <s v="BROCA HSS 3/16&quot;"/>
    <n v="27111543"/>
    <s v="LICITACIÓN PÚBLICA"/>
    <n v="4"/>
    <n v="6"/>
    <n v="10"/>
    <n v="40"/>
    <n v="288000"/>
    <s v="UNIDAD"/>
    <s v="NO SOLICITADAS"/>
  </r>
  <r>
    <x v="21"/>
    <s v="02-02-01-004-002"/>
    <s v="02-02-01-004-002"/>
    <s v="Materiales y suministros - Productos metálicos elaborados (excepto maquinaria y equipo)"/>
    <s v="BROCA HSS 3/32&quot;"/>
    <n v="27111543"/>
    <s v="LICITACIÓN PÚBLICA"/>
    <n v="4"/>
    <n v="6"/>
    <n v="10"/>
    <n v="80"/>
    <n v="480000"/>
    <s v="UNIDAD"/>
    <s v="NO SOLICITADAS"/>
  </r>
  <r>
    <x v="21"/>
    <s v="02-02-01-004-002"/>
    <s v="02-02-01-004-002"/>
    <s v="Materiales y suministros - Productos metálicos elaborados (excepto maquinaria y equipo)"/>
    <s v="BROCA HSS 5/32&quot;"/>
    <n v="27111543"/>
    <s v="LICITACIÓN PÚBLICA"/>
    <n v="4"/>
    <n v="6"/>
    <n v="10"/>
    <n v="40"/>
    <n v="288000"/>
    <s v="UNIDAD"/>
    <s v="NO SOLICITADAS"/>
  </r>
  <r>
    <x v="21"/>
    <s v="02-02-01-004-002"/>
    <s v="02-02-01-004-002"/>
    <s v="Materiales y suministros - Productos metálicos elaborados (excepto maquinaria y equipo)"/>
    <s v="BROCA NO 40 COBALTO"/>
    <n v="27111543"/>
    <s v="LICITACIÓN PÚBLICA"/>
    <n v="4"/>
    <n v="6"/>
    <n v="10"/>
    <n v="30"/>
    <n v="406800"/>
    <s v="UNIDAD"/>
    <s v="NO SOLICITADAS"/>
  </r>
  <r>
    <x v="21"/>
    <s v="02-02-01-004-002"/>
    <s v="02-02-01-004-002"/>
    <s v="Materiales y suministros - Productos metálicos elaborados (excepto maquinaria y equipo)"/>
    <s v="BROCA SHORT 1/16&quot;"/>
    <n v="27111543"/>
    <s v="LICITACIÓN PÚBLICA"/>
    <n v="4"/>
    <n v="6"/>
    <n v="10"/>
    <n v="10"/>
    <n v="214800"/>
    <s v="UNIDAD"/>
    <s v="NO SOLICITADAS"/>
  </r>
  <r>
    <x v="21"/>
    <s v="02-02-01-004-002"/>
    <s v="02-02-01-004-002"/>
    <s v="Materiales y suministros - Productos metálicos elaborados (excepto maquinaria y equipo)"/>
    <s v="BROCA SHORT 1/4&quot;"/>
    <n v="27111543"/>
    <s v="LICITACIÓN PÚBLICA"/>
    <n v="4"/>
    <n v="6"/>
    <n v="10"/>
    <n v="10"/>
    <n v="213000"/>
    <s v="UNIDAD"/>
    <s v="NO SOLICITADAS"/>
  </r>
  <r>
    <x v="21"/>
    <s v="02-02-01-004-002"/>
    <s v="02-02-01-004-002"/>
    <s v="Materiales y suministros - Productos metálicos elaborados (excepto maquinaria y equipo)"/>
    <s v="BROCA SHORT 1/8&quot;"/>
    <n v="27111543"/>
    <s v="LICITACIÓN PÚBLICA"/>
    <n v="4"/>
    <n v="6"/>
    <n v="10"/>
    <n v="10"/>
    <n v="191400"/>
    <s v="UNIDAD"/>
    <s v="NO SOLICITADAS"/>
  </r>
  <r>
    <x v="21"/>
    <s v="02-02-01-004-002"/>
    <s v="02-02-01-004-002"/>
    <s v="Materiales y suministros - Productos metálicos elaborados (excepto maquinaria y equipo)"/>
    <s v="BROCA SHORT 3/16&quot;"/>
    <n v="27111543"/>
    <s v="LICITACIÓN PÚBLICA"/>
    <n v="4"/>
    <n v="6"/>
    <n v="10"/>
    <n v="10"/>
    <n v="224400"/>
    <s v="UNIDAD"/>
    <s v="NO SOLICITADAS"/>
  </r>
  <r>
    <x v="21"/>
    <s v="02-02-01-004-002"/>
    <s v="02-02-01-004-002"/>
    <s v="Materiales y suministros - Productos metálicos elaborados (excepto maquinaria y equipo)"/>
    <s v="BROCA SHORT 3/32&quot;"/>
    <n v="27111543"/>
    <s v="LICITACIÓN PÚBLICA"/>
    <n v="4"/>
    <n v="6"/>
    <n v="10"/>
    <n v="10"/>
    <n v="362400"/>
    <s v="UNIDAD"/>
    <s v="NO SOLICITADAS"/>
  </r>
  <r>
    <x v="21"/>
    <s v="02-02-01-004-002"/>
    <s v="02-02-01-004-002"/>
    <s v="Materiales y suministros - Productos metálicos elaborados (excepto maquinaria y equipo)"/>
    <s v="BROCA SHORT 5/32&quot;"/>
    <n v="27111543"/>
    <s v="LICITACIÓN PÚBLICA"/>
    <n v="4"/>
    <n v="6"/>
    <n v="10"/>
    <n v="10"/>
    <n v="271800"/>
    <s v="UNIDAD"/>
    <s v="NO SOLICITADAS"/>
  </r>
  <r>
    <x v="21"/>
    <s v="02-02-01-004-002"/>
    <s v="02-02-01-004-002"/>
    <s v="Materiales y suministros - Productos metálicos elaborados (excepto maquinaria y equipo)"/>
    <s v="BROCA SHORT NO 10"/>
    <n v="27111543"/>
    <s v="LICITACIÓN PÚBLICA"/>
    <n v="4"/>
    <n v="6"/>
    <n v="10"/>
    <n v="10"/>
    <n v="210000"/>
    <s v="UNIDAD"/>
    <s v="NO SOLICITADAS"/>
  </r>
  <r>
    <x v="21"/>
    <s v="02-02-01-004-002"/>
    <s v="02-02-01-004-002"/>
    <s v="Materiales y suministros - Productos metálicos elaborados (excepto maquinaria y equipo)"/>
    <s v="BROCA SHORT NO 16"/>
    <n v="27111543"/>
    <s v="LICITACIÓN PÚBLICA"/>
    <n v="4"/>
    <n v="6"/>
    <n v="10"/>
    <n v="10"/>
    <n v="190800"/>
    <s v="UNIDAD"/>
    <s v="NO SOLICITADAS"/>
  </r>
  <r>
    <x v="21"/>
    <s v="02-02-01-004-002"/>
    <s v="02-02-01-004-002"/>
    <s v="Materiales y suministros - Productos metálicos elaborados (excepto maquinaria y equipo)"/>
    <s v="BROCA SHORT NO 21"/>
    <n v="27111543"/>
    <s v="LICITACIÓN PÚBLICA"/>
    <n v="4"/>
    <n v="6"/>
    <n v="10"/>
    <n v="10"/>
    <n v="180600"/>
    <s v="UNIDAD"/>
    <s v="NO SOLICITADAS"/>
  </r>
  <r>
    <x v="21"/>
    <s v="02-02-01-004-002"/>
    <s v="02-02-01-004-002"/>
    <s v="Materiales y suministros - Productos metálicos elaborados (excepto maquinaria y equipo)"/>
    <s v="BROCA SHORT NO 27"/>
    <n v="27111543"/>
    <s v="LICITACIÓN PÚBLICA"/>
    <n v="4"/>
    <n v="6"/>
    <n v="10"/>
    <n v="10"/>
    <n v="169200"/>
    <s v="UNIDAD"/>
    <s v="NO SOLICITADAS"/>
  </r>
  <r>
    <x v="21"/>
    <s v="02-02-01-004-002"/>
    <s v="02-02-01-004-002"/>
    <s v="Materiales y suministros - Productos metálicos elaborados (excepto maquinaria y equipo)"/>
    <s v="BROCA SHORT NO 30"/>
    <n v="27111543"/>
    <s v="LICITACIÓN PÚBLICA"/>
    <n v="4"/>
    <n v="6"/>
    <n v="10"/>
    <n v="10"/>
    <n v="154800"/>
    <s v="UNIDAD"/>
    <s v="NO SOLICITADAS"/>
  </r>
  <r>
    <x v="21"/>
    <s v="02-02-01-004-002"/>
    <s v="02-02-01-004-002"/>
    <s v="Materiales y suministros - Productos metálicos elaborados (excepto maquinaria y equipo)"/>
    <s v="BROCA SHORT NO 40"/>
    <n v="27111543"/>
    <s v="LICITACIÓN PÚBLICA"/>
    <n v="4"/>
    <n v="6"/>
    <n v="10"/>
    <n v="10"/>
    <n v="151800"/>
    <s v="UNIDAD"/>
    <s v="NO SOLICITADAS"/>
  </r>
  <r>
    <x v="21"/>
    <s v="02-02-01-004-002"/>
    <s v="02-02-01-004-002"/>
    <s v="Materiales y suministros - Productos metálicos elaborados (excepto maquinaria y equipo)"/>
    <s v="BROCA UNIBIT P/N 02-10225"/>
    <n v="27111543"/>
    <s v="LICITACIÓN PÚBLICA"/>
    <n v="4"/>
    <n v="6"/>
    <n v="10"/>
    <n v="2"/>
    <n v="2894400"/>
    <s v="UNIDAD"/>
    <s v="NO SOLICITADAS"/>
  </r>
  <r>
    <x v="21"/>
    <s v="02-02-01-004-002"/>
    <s v="02-02-01-004-002"/>
    <s v="Materiales y suministros - Productos metálicos elaborados (excepto maquinaria y equipo)"/>
    <s v="BROCHE CAMLOC P/N 26S8-10"/>
    <n v="31162800"/>
    <s v="LICITACIÓN PÚBLICA"/>
    <n v="4"/>
    <n v="6"/>
    <n v="10"/>
    <n v="40"/>
    <n v="2760000"/>
    <s v="UNIDAD"/>
    <s v="NO SOLICITADAS"/>
  </r>
  <r>
    <x v="21"/>
    <s v="02-02-01-004-002"/>
    <s v="02-02-01-004-002"/>
    <s v="Materiales y suministros - Productos metálicos elaborados (excepto maquinaria y equipo)"/>
    <s v="BROCHE CAMLOC P/N 26S8-5"/>
    <n v="31162800"/>
    <s v="LICITACIÓN PÚBLICA"/>
    <n v="4"/>
    <n v="6"/>
    <n v="10"/>
    <n v="40"/>
    <n v="2088000"/>
    <s v="UNIDAD"/>
    <s v="NO SOLICITADAS"/>
  </r>
  <r>
    <x v="21"/>
    <s v="02-02-01-004-002"/>
    <s v="02-02-01-004-002"/>
    <s v="Materiales y suministros - Productos metálicos elaborados (excepto maquinaria y equipo)"/>
    <s v="BROCHE CAMLOC P/N 26S8-6"/>
    <n v="31162800"/>
    <s v="LICITACIÓN PÚBLICA"/>
    <n v="4"/>
    <n v="6"/>
    <n v="10"/>
    <n v="40"/>
    <n v="2040000"/>
    <s v="UNIDAD"/>
    <s v="NO SOLICITADAS"/>
  </r>
  <r>
    <x v="21"/>
    <s v="02-02-01-004-002"/>
    <s v="02-02-01-004-002"/>
    <s v="Materiales y suministros - Productos metálicos elaborados (excepto maquinaria y equipo)"/>
    <s v="BROCHE CAMLOC P/N 26S8-7"/>
    <n v="31162800"/>
    <s v="LICITACIÓN PÚBLICA"/>
    <n v="4"/>
    <n v="6"/>
    <n v="10"/>
    <n v="40"/>
    <n v="1500000"/>
    <s v="UNIDAD"/>
    <s v="NO SOLICITADAS"/>
  </r>
  <r>
    <x v="21"/>
    <s v="02-02-01-004-002"/>
    <s v="02-02-01-004-002"/>
    <s v="Materiales y suministros - Productos metálicos elaborados (excepto maquinaria y equipo)"/>
    <s v="BROCHE CAMLOC P/N 26S8-8"/>
    <n v="31162800"/>
    <s v="LICITACIÓN PÚBLICA"/>
    <n v="4"/>
    <n v="6"/>
    <n v="10"/>
    <n v="40"/>
    <n v="2160000"/>
    <s v="UNIDAD"/>
    <s v="NO SOLICITADAS"/>
  </r>
  <r>
    <x v="21"/>
    <s v="02-02-01-004-002"/>
    <s v="02-02-01-004-002"/>
    <s v="Materiales y suministros - Productos metálicos elaborados (excepto maquinaria y equipo)"/>
    <s v="BROCHE CAMLOC P/N 26S8-9"/>
    <n v="31162800"/>
    <s v="LICITACIÓN PÚBLICA"/>
    <n v="4"/>
    <n v="6"/>
    <n v="10"/>
    <n v="40"/>
    <n v="2376000"/>
    <s v="UNIDAD"/>
    <s v="NO SOLICITADAS"/>
  </r>
  <r>
    <x v="21"/>
    <s v="02-02-01-004-002"/>
    <s v="02-02-01-004-002"/>
    <s v="Materiales y suministros - Productos metálicos elaborados (excepto maquinaria y equipo)"/>
    <s v="BROCHE CAMLOC P/N 40S5-10S"/>
    <n v="31162800"/>
    <s v="LICITACIÓN PÚBLICA"/>
    <n v="4"/>
    <n v="6"/>
    <n v="10"/>
    <n v="40"/>
    <n v="878400"/>
    <s v="UNIDAD"/>
    <s v="NO SOLICITADAS"/>
  </r>
  <r>
    <x v="21"/>
    <s v="02-02-01-004-002"/>
    <s v="02-02-01-004-002"/>
    <s v="Materiales y suministros - Productos metálicos elaborados (excepto maquinaria y equipo)"/>
    <s v="BROCHE CAMLOC P/N 40S5-11S"/>
    <n v="31162800"/>
    <s v="LICITACIÓN PÚBLICA"/>
    <n v="4"/>
    <n v="6"/>
    <n v="10"/>
    <n v="40"/>
    <n v="2227200"/>
    <s v="UNIDAD"/>
    <s v="NO SOLICITADAS"/>
  </r>
  <r>
    <x v="21"/>
    <s v="02-02-01-004-002"/>
    <s v="02-02-01-004-002"/>
    <s v="Materiales y suministros - Productos metálicos elaborados (excepto maquinaria y equipo)"/>
    <s v="BROCHE CAMLOC P/N 40S5-12S"/>
    <n v="31162800"/>
    <s v="LICITACIÓN PÚBLICA"/>
    <n v="4"/>
    <n v="6"/>
    <n v="10"/>
    <n v="40"/>
    <n v="3648000"/>
    <s v="UNIDAD"/>
    <s v="NO SOLICITADAS"/>
  </r>
  <r>
    <x v="21"/>
    <s v="02-02-01-004-002"/>
    <s v="02-02-01-004-002"/>
    <s v="Materiales y suministros - Productos metálicos elaborados (excepto maquinaria y equipo)"/>
    <s v="BROCHE CAMLOC P/N 40S5-13S"/>
    <n v="31162800"/>
    <s v="LICITACIÓN PÚBLICA"/>
    <n v="4"/>
    <n v="6"/>
    <n v="10"/>
    <n v="40"/>
    <n v="6061000"/>
    <s v="UNIDAD"/>
    <s v="NO SOLICITADAS"/>
  </r>
  <r>
    <x v="21"/>
    <s v="02-02-01-004-002"/>
    <s v="02-02-01-004-002"/>
    <s v="Materiales y suministros - Productos metálicos elaborados (excepto maquinaria y equipo)"/>
    <s v="BROCHE CAMLOC P/N 40S5-8S"/>
    <n v="31162800"/>
    <s v="LICITACIÓN PÚBLICA"/>
    <n v="4"/>
    <n v="6"/>
    <n v="10"/>
    <n v="40"/>
    <n v="1460000"/>
    <s v="UNIDAD"/>
    <s v="NO SOLICITADAS"/>
  </r>
  <r>
    <x v="21"/>
    <s v="02-02-01-004-002"/>
    <s v="02-02-01-004-002"/>
    <s v="Materiales y suministros - Productos metálicos elaborados (excepto maquinaria y equipo)"/>
    <s v="BROCHE CAMLOC P/N 40S5-9S"/>
    <n v="31162800"/>
    <s v="LICITACIÓN PÚBLICA"/>
    <n v="4"/>
    <n v="6"/>
    <n v="10"/>
    <n v="50"/>
    <n v="3996250"/>
    <s v="UNIDAD"/>
    <s v="NO SOLICITADAS"/>
  </r>
  <r>
    <x v="21"/>
    <s v="02-02-01-004-002"/>
    <s v="02-02-01-004-002"/>
    <s v="Materiales y suministros - Productos metálicos elaborados (excepto maquinaria y equipo)"/>
    <s v="BROCHE CMALOC P/N 4002-12"/>
    <n v="31162800"/>
    <s v="LICITACIÓN PÚBLICA"/>
    <n v="4"/>
    <n v="6"/>
    <n v="10"/>
    <n v="30"/>
    <n v="2016000"/>
    <s v="UNIDAD"/>
    <s v="NO SOLICITADAS"/>
  </r>
  <r>
    <x v="21"/>
    <s v="02-02-01-004-002"/>
    <s v="02-02-01-004-002"/>
    <s v="Materiales y suministros - Productos metálicos elaborados (excepto maquinaria y equipo)"/>
    <s v="BROCHE PRESION MS27982-1B"/>
    <n v="31162800"/>
    <s v="LICITACIÓN PÚBLICA"/>
    <n v="4"/>
    <n v="6"/>
    <n v="10"/>
    <n v="2"/>
    <n v="720000"/>
    <s v="UNIDAD"/>
    <s v="NO SOLICITADAS"/>
  </r>
  <r>
    <x v="21"/>
    <s v="02-02-01-004-002"/>
    <s v="02-02-01-004-002"/>
    <s v="Materiales y suministros - Productos metálicos elaborados (excepto maquinaria y equipo)"/>
    <s v="BROCHE PRESION MS27982-27B"/>
    <n v="31162800"/>
    <s v="LICITACIÓN PÚBLICA"/>
    <n v="4"/>
    <n v="6"/>
    <n v="10"/>
    <n v="3"/>
    <n v="4560000"/>
    <s v="UNIDAD"/>
    <s v="NO SOLICITADAS"/>
  </r>
  <r>
    <x v="21"/>
    <s v="02-02-01-004-002"/>
    <s v="02-02-01-004-002"/>
    <s v="Materiales y suministros - Productos metálicos elaborados (excepto maquinaria y equipo)"/>
    <s v="BROCHE PRESION MS27982-6B"/>
    <n v="31162800"/>
    <s v="LICITACIÓN PÚBLICA"/>
    <n v="4"/>
    <n v="6"/>
    <n v="10"/>
    <n v="3"/>
    <n v="3150000"/>
    <s v="UNIDAD"/>
    <s v="NO SOLICITADAS"/>
  </r>
  <r>
    <x v="21"/>
    <s v="02-02-01-004-002"/>
    <s v="02-02-01-004-002"/>
    <s v="Materiales y suministros - Productos metálicos elaborados (excepto maquinaria y equipo)"/>
    <s v="BROCHE UNIVERSAL"/>
    <n v="31162800"/>
    <s v="LICITACIÓN PÚBLICA"/>
    <n v="4"/>
    <n v="6"/>
    <n v="10"/>
    <n v="3"/>
    <n v="76440"/>
    <s v="UNIDAD"/>
    <s v="NO SOLICITADAS"/>
  </r>
  <r>
    <x v="21"/>
    <s v="02-02-01-004-002"/>
    <s v="02-02-01-004-002"/>
    <s v="Materiales y suministros - Productos metálicos elaborados (excepto maquinaria y equipo)"/>
    <s v="CABLE DE ACERO PARA AVIACION 1/16&quot;"/>
    <n v="26121643"/>
    <s v="LICITACIÓN PÚBLICA"/>
    <n v="4"/>
    <n v="6"/>
    <n v="10"/>
    <n v="80"/>
    <n v="1920000"/>
    <s v="METRO"/>
    <s v="NO SOLICITADAS"/>
  </r>
  <r>
    <x v="21"/>
    <s v="02-02-01-004-002"/>
    <s v="02-02-01-004-002"/>
    <s v="Materiales y suministros - Productos metálicos elaborados (excepto maquinaria y equipo)"/>
    <s v="CABLE DE ACERO PARA AVIACION 1/8&quot;"/>
    <n v="26121643"/>
    <s v="LICITACIÓN PÚBLICA"/>
    <n v="4"/>
    <n v="6"/>
    <n v="10"/>
    <n v="40"/>
    <n v="1360000"/>
    <s v="METRO"/>
    <s v="NO SOLICITADAS"/>
  </r>
  <r>
    <x v="21"/>
    <s v="02-02-01-004-002"/>
    <s v="02-02-01-004-002"/>
    <s v="Materiales y suministros - Productos metálicos elaborados (excepto maquinaria y equipo)"/>
    <s v="CABLE DE ACERO PARA AVIACION 3/16&quot;"/>
    <n v="26121643"/>
    <s v="LICITACIÓN PÚBLICA"/>
    <n v="4"/>
    <n v="6"/>
    <n v="10"/>
    <n v="80"/>
    <n v="7040000"/>
    <s v="METRO"/>
    <s v="NO SOLICITADAS"/>
  </r>
  <r>
    <x v="21"/>
    <s v="02-02-01-004-002"/>
    <s v="02-02-01-004-002"/>
    <s v="Materiales y suministros - Productos metálicos elaborados (excepto maquinaria y equipo)"/>
    <s v="CABLE DE ACERO PARA AVIACION 3/32&quot;"/>
    <n v="26121643"/>
    <s v="LICITACIÓN PÚBLICA"/>
    <n v="4"/>
    <n v="6"/>
    <n v="10"/>
    <n v="70"/>
    <n v="1995000"/>
    <s v="METRO"/>
    <s v="NO SOLICITADAS"/>
  </r>
  <r>
    <x v="21"/>
    <s v="02-02-01-004-002"/>
    <s v="02-02-01-004-002"/>
    <s v="Materiales y suministros - Productos metálicos elaborados (excepto maquinaria y equipo)"/>
    <s v="CABLE DE ACERO PARA AVIACION 5/32&quot;"/>
    <n v="26121643"/>
    <s v="LICITACIÓN PÚBLICA"/>
    <n v="4"/>
    <n v="6"/>
    <n v="10"/>
    <n v="40"/>
    <n v="2660000"/>
    <s v="METRO"/>
    <s v="NO SOLICITADAS"/>
  </r>
  <r>
    <x v="21"/>
    <s v="02-02-01-004-002"/>
    <s v="02-02-01-004-002"/>
    <s v="Materiales y suministros - Productos metálicos elaborados (excepto maquinaria y equipo)"/>
    <s v="CABLE DE SEGURIDAD T"/>
    <n v="26121643"/>
    <s v="LICITACIÓN PÚBLICA"/>
    <n v="4"/>
    <n v="6"/>
    <n v="10"/>
    <n v="2"/>
    <n v="444000"/>
    <s v="UNIDAD"/>
    <s v="NO SOLICITADAS"/>
  </r>
  <r>
    <x v="21"/>
    <s v="02-02-01-004-002"/>
    <s v="02-02-01-004-002"/>
    <s v="Materiales y suministros - Productos metálicos elaborados (excepto maquinaria y equipo)"/>
    <s v="CABLE MULTICONDUCTOR P/N M2750022TG2T14"/>
    <n v="26121628"/>
    <s v="LICITACIÓN PÚBLICA"/>
    <n v="4"/>
    <n v="6"/>
    <n v="10"/>
    <n v="2"/>
    <n v="540000"/>
    <s v="METRO"/>
    <s v="NO SOLICITADAS"/>
  </r>
  <r>
    <x v="21"/>
    <s v="02-02-01-004-002"/>
    <s v="02-02-01-004-002"/>
    <s v="Materiales y suministros - Productos metálicos elaborados (excepto maquinaria y equipo)"/>
    <s v="CEPILLO CERDAS ALAMBRE EN BRONCE"/>
    <n v="27111907"/>
    <s v="LICITACIÓN PÚBLICA"/>
    <n v="4"/>
    <n v="6"/>
    <n v="10"/>
    <n v="15"/>
    <n v="180000"/>
    <s v="UNIDAD"/>
    <s v="NO SOLICITADAS"/>
  </r>
  <r>
    <x v="21"/>
    <s v="02-02-01-004-002"/>
    <s v="02-02-01-004-002"/>
    <s v="Materiales y suministros - Productos metálicos elaborados (excepto maquinaria y equipo)"/>
    <s v="CEPILLO CERDAS ALAMBRE EN COBRE"/>
    <n v="27111907"/>
    <s v="LICITACIÓN PÚBLICA"/>
    <n v="4"/>
    <n v="6"/>
    <n v="10"/>
    <n v="4"/>
    <n v="432000"/>
    <s v="UNIDAD"/>
    <s v="NO SOLICITADAS"/>
  </r>
  <r>
    <x v="21"/>
    <s v="02-02-01-004-002"/>
    <s v="02-02-01-004-002"/>
    <s v="Materiales y suministros - Productos metálicos elaborados (excepto maquinaria y equipo)"/>
    <s v="CINTA ALUMINIO 1 1/12&quot;"/>
    <n v="31201530"/>
    <s v="LICITACIÓN PÚBLICA"/>
    <n v="4"/>
    <n v="6"/>
    <n v="10"/>
    <n v="10"/>
    <n v="2275000"/>
    <s v="UNIDAD"/>
    <s v="NO SOLICITADAS"/>
  </r>
  <r>
    <x v="21"/>
    <s v="02-02-01-004-002"/>
    <s v="02-02-01-004-002"/>
    <s v="Materiales y suministros - Productos metálicos elaborados (excepto maquinaria y equipo)"/>
    <s v="CINTA ALUMINIO 3&quot;"/>
    <n v="31201530"/>
    <s v="LICITACIÓN PÚBLICA"/>
    <n v="4"/>
    <n v="6"/>
    <n v="10"/>
    <n v="8"/>
    <n v="2400000"/>
    <s v="UNIDAD"/>
    <s v="NO SOLICITADAS"/>
  </r>
  <r>
    <x v="21"/>
    <s v="02-02-01-004-002"/>
    <s v="02-02-01-004-002"/>
    <s v="Materiales y suministros - Productos metálicos elaborados (excepto maquinaria y equipo)"/>
    <s v="CINTA CORTE SIERRA SINFIN 1/2&quot;"/>
    <n v="23242100"/>
    <s v="LICITACIÓN PÚBLICA"/>
    <n v="4"/>
    <n v="6"/>
    <n v="10"/>
    <n v="1"/>
    <n v="227500"/>
    <s v="UNIDAD"/>
    <s v="NO SOLICITADAS"/>
  </r>
  <r>
    <x v="21"/>
    <s v="02-02-01-004-002"/>
    <s v="02-02-01-004-002"/>
    <s v="Materiales y suministros - Productos metálicos elaborados (excepto maquinaria y equipo)"/>
    <s v="CINTA CORTE SIERRA SINFIN 1/4&quot;"/>
    <n v="23242100"/>
    <s v="LICITACIÓN PÚBLICA"/>
    <n v="4"/>
    <n v="6"/>
    <n v="10"/>
    <n v="1"/>
    <n v="227500"/>
    <s v="UNIDAD"/>
    <s v="NO SOLICITADAS"/>
  </r>
  <r>
    <x v="21"/>
    <s v="02-02-01-004-002"/>
    <s v="02-02-01-004-002"/>
    <s v="Materiales y suministros - Productos metálicos elaborados (excepto maquinaria y equipo)"/>
    <s v="CINTA PLOMO 2&quot;"/>
    <n v="31201533"/>
    <s v="LICITACIÓN PÚBLICA"/>
    <n v="4"/>
    <n v="6"/>
    <n v="10"/>
    <n v="1"/>
    <n v="3360000"/>
    <s v="UNIDAD"/>
    <s v="NO SOLICITADAS"/>
  </r>
  <r>
    <x v="21"/>
    <s v="02-02-01-004-002"/>
    <s v="02-02-01-004-002"/>
    <s v="Materiales y suministros - Productos metálicos elaborados (excepto maquinaria y equipo)"/>
    <s v="CLECO P/N 04-M 1/8&quot;"/>
    <n v="31162400"/>
    <s v="LICITACIÓN PÚBLICA"/>
    <n v="4"/>
    <n v="6"/>
    <n v="10"/>
    <n v="50"/>
    <n v="289000"/>
    <s v="UNIDAD"/>
    <s v="NO SOLICITADAS"/>
  </r>
  <r>
    <x v="21"/>
    <s v="02-02-01-004-002"/>
    <s v="02-02-01-004-002"/>
    <s v="Materiales y suministros - Productos metálicos elaborados (excepto maquinaria y equipo)"/>
    <s v="CLECO P/N 04-M 3/32&quot;"/>
    <n v="31162400"/>
    <s v="LICITACIÓN PÚBLICA"/>
    <n v="4"/>
    <n v="6"/>
    <n v="10"/>
    <n v="50"/>
    <n v="289000"/>
    <s v="UNIDAD"/>
    <s v="NO SOLICITADAS"/>
  </r>
  <r>
    <x v="21"/>
    <s v="02-02-01-004-002"/>
    <s v="02-02-01-004-002"/>
    <s v="Materiales y suministros - Productos metálicos elaborados (excepto maquinaria y equipo)"/>
    <s v="CLECO P/N 04-M 5/32&quot;"/>
    <n v="31162400"/>
    <s v="LICITACIÓN PÚBLICA"/>
    <n v="4"/>
    <n v="6"/>
    <n v="10"/>
    <n v="40"/>
    <n v="231200"/>
    <s v="UNIDAD"/>
    <s v="NO SOLICITADAS"/>
  </r>
  <r>
    <x v="21"/>
    <s v="02-02-01-004-002"/>
    <s v="02-02-01-004-002"/>
    <s v="Materiales y suministros - Productos metálicos elaborados (excepto maquinaria y equipo)"/>
    <s v="CLECO P/N 4-M 3/16&quot;"/>
    <n v="31162400"/>
    <s v="LICITACIÓN PÚBLICA"/>
    <n v="4"/>
    <n v="6"/>
    <n v="10"/>
    <n v="40"/>
    <n v="231200"/>
    <s v="UNIDAD"/>
    <s v="NO SOLICITADAS"/>
  </r>
  <r>
    <x v="21"/>
    <s v="02-02-01-004-002"/>
    <s v="02-02-01-004-002"/>
    <s v="Materiales y suministros - Productos metálicos elaborados (excepto maquinaria y equipo)"/>
    <s v="DUPLICADORES DE ORIFICIOS P/N 53-70370"/>
    <n v="20111707"/>
    <s v="LICITACIÓN PÚBLICA"/>
    <n v="4"/>
    <n v="6"/>
    <n v="10"/>
    <n v="4"/>
    <n v="1036800"/>
    <s v="UNIDAD"/>
    <s v="NO SOLICITADAS"/>
  </r>
  <r>
    <x v="21"/>
    <s v="02-02-01-004-002"/>
    <s v="02-02-01-004-002"/>
    <s v="Materiales y suministros - Productos metálicos elaborados (excepto maquinaria y equipo)"/>
    <s v="ESCARIADOR DE CUATRO CORTES 1&quot;"/>
    <n v="23241611"/>
    <s v="LICITACIÓN PÚBLICA"/>
    <n v="4"/>
    <n v="6"/>
    <n v="10"/>
    <n v="4"/>
    <n v="1564200"/>
    <s v="UNIDAD"/>
    <s v="NO SOLICITADAS"/>
  </r>
  <r>
    <x v="21"/>
    <s v="02-02-01-004-002"/>
    <s v="02-02-01-004-002"/>
    <s v="Materiales y suministros - Productos metálicos elaborados (excepto maquinaria y equipo)"/>
    <s v="ESCARIADOR DE CUATRO CORTES 1/2&quot;"/>
    <n v="23241611"/>
    <s v="LICITACIÓN PÚBLICA"/>
    <n v="4"/>
    <n v="6"/>
    <n v="10"/>
    <n v="4"/>
    <n v="470700"/>
    <s v="UNIDAD"/>
    <s v="NO SOLICITADAS"/>
  </r>
  <r>
    <x v="21"/>
    <s v="02-02-01-004-002"/>
    <s v="02-02-01-004-002"/>
    <s v="Materiales y suministros - Productos metálicos elaborados (excepto maquinaria y equipo)"/>
    <s v="ESCARIADOR DE CUATRO CORTES 1/4&quot;"/>
    <n v="23241611"/>
    <s v="LICITACIÓN PÚBLICA"/>
    <n v="4"/>
    <n v="6"/>
    <n v="10"/>
    <n v="4"/>
    <n v="363600"/>
    <s v="UNIDAD"/>
    <s v="NO SOLICITADAS"/>
  </r>
  <r>
    <x v="21"/>
    <s v="02-02-01-004-002"/>
    <s v="02-02-01-004-002"/>
    <s v="Materiales y suministros - Productos metálicos elaborados (excepto maquinaria y equipo)"/>
    <s v="ESCARIADOR DE CUATRO CORTES 1/8&quot;"/>
    <n v="23241611"/>
    <s v="LICITACIÓN PÚBLICA"/>
    <n v="4"/>
    <n v="6"/>
    <n v="10"/>
    <n v="6"/>
    <n v="504000"/>
    <s v="UNIDAD"/>
    <s v="NO SOLICITADAS"/>
  </r>
  <r>
    <x v="21"/>
    <s v="02-02-01-004-002"/>
    <s v="02-02-01-004-002"/>
    <s v="Materiales y suministros - Productos metálicos elaborados (excepto maquinaria y equipo)"/>
    <s v="ESCARIADOR DE CUATRO CORTES 11/16&quot;"/>
    <n v="23241611"/>
    <s v="LICITACIÓN PÚBLICA"/>
    <n v="4"/>
    <n v="6"/>
    <n v="10"/>
    <n v="3"/>
    <n v="2362500"/>
    <s v="UNIDAD"/>
    <s v="NO SOLICITADAS"/>
  </r>
  <r>
    <x v="21"/>
    <s v="02-02-01-004-002"/>
    <s v="02-02-01-004-002"/>
    <s v="Materiales y suministros - Productos metálicos elaborados (excepto maquinaria y equipo)"/>
    <s v="ESCARIADOR DE CUATRO CORTES 13/16&quot;"/>
    <n v="23241611"/>
    <s v="LICITACIÓN PÚBLICA"/>
    <n v="4"/>
    <n v="6"/>
    <n v="10"/>
    <n v="3"/>
    <n v="1050000"/>
    <s v="UNIDAD"/>
    <s v="NO SOLICITADAS"/>
  </r>
  <r>
    <x v="21"/>
    <s v="02-02-01-004-002"/>
    <s v="02-02-01-004-002"/>
    <s v="Materiales y suministros - Productos metálicos elaborados (excepto maquinaria y equipo)"/>
    <s v="ESCARIADOR DE CUATRO CORTES 15/16&quot;"/>
    <n v="23241611"/>
    <s v="LICITACIÓN PÚBLICA"/>
    <n v="4"/>
    <n v="6"/>
    <n v="10"/>
    <n v="3"/>
    <n v="1050000"/>
    <s v="UNIDAD"/>
    <s v="NO SOLICITADAS"/>
  </r>
  <r>
    <x v="21"/>
    <s v="02-02-01-004-002"/>
    <s v="02-02-01-004-002"/>
    <s v="Materiales y suministros - Productos metálicos elaborados (excepto maquinaria y equipo)"/>
    <s v="ESCARIADOR DE CUATRO CORTES 3/16&quot;"/>
    <n v="23241611"/>
    <s v="LICITACIÓN PÚBLICA"/>
    <n v="4"/>
    <n v="6"/>
    <n v="10"/>
    <n v="3"/>
    <n v="337500"/>
    <s v="UNIDAD"/>
    <s v="NO SOLICITADAS"/>
  </r>
  <r>
    <x v="21"/>
    <s v="02-02-01-004-002"/>
    <s v="02-02-01-004-002"/>
    <s v="Materiales y suministros - Productos metálicos elaborados (excepto maquinaria y equipo)"/>
    <s v="ESCARIADOR DE CUATRO CORTES 3/4&quot;"/>
    <n v="23241611"/>
    <s v="LICITACIÓN PÚBLICA"/>
    <n v="4"/>
    <n v="6"/>
    <n v="10"/>
    <n v="3"/>
    <n v="607500"/>
    <s v="UNIDAD"/>
    <s v="NO SOLICITADAS"/>
  </r>
  <r>
    <x v="21"/>
    <s v="02-02-01-004-002"/>
    <s v="02-02-01-004-002"/>
    <s v="Materiales y suministros - Productos metálicos elaborados (excepto maquinaria y equipo)"/>
    <s v="ESCARIADOR DE CUATRO CORTES 3/8&quot;"/>
    <n v="23241611"/>
    <s v="LICITACIÓN PÚBLICA"/>
    <n v="4"/>
    <n v="6"/>
    <n v="10"/>
    <n v="3"/>
    <n v="373275"/>
    <s v="UNIDAD"/>
    <s v="NO SOLICITADAS"/>
  </r>
  <r>
    <x v="21"/>
    <s v="02-02-01-004-002"/>
    <s v="02-02-01-004-002"/>
    <s v="Materiales y suministros - Productos metálicos elaborados (excepto maquinaria y equipo)"/>
    <s v="ESCARIADOR DE CUATRO CORTES 5/16&quot;"/>
    <n v="23241611"/>
    <s v="LICITACIÓN PÚBLICA"/>
    <n v="4"/>
    <n v="6"/>
    <n v="10"/>
    <n v="3"/>
    <n v="272565"/>
    <s v="UNIDAD"/>
    <s v="NO SOLICITADAS"/>
  </r>
  <r>
    <x v="21"/>
    <s v="02-02-01-004-002"/>
    <s v="02-02-01-004-002"/>
    <s v="Materiales y suministros - Productos metálicos elaborados (excepto maquinaria y equipo)"/>
    <s v="ESCARIADOR DE CUATRO CORTES 5/8&quot;"/>
    <n v="23241611"/>
    <s v="LICITACIÓN PÚBLICA"/>
    <n v="4"/>
    <n v="6"/>
    <n v="10"/>
    <n v="3"/>
    <n v="472500"/>
    <s v="UNIDAD"/>
    <s v="NO SOLICITADAS"/>
  </r>
  <r>
    <x v="21"/>
    <s v="02-02-01-004-002"/>
    <s v="02-02-01-004-002"/>
    <s v="Materiales y suministros - Productos metálicos elaborados (excepto maquinaria y equipo)"/>
    <s v="ESCARIADOR DE CUATRO CORTES 7/16&quot;"/>
    <n v="23241611"/>
    <s v="LICITACIÓN PÚBLICA"/>
    <n v="4"/>
    <n v="6"/>
    <n v="10"/>
    <n v="3"/>
    <n v="810000"/>
    <s v="UNIDAD"/>
    <s v="NO SOLICITADAS"/>
  </r>
  <r>
    <x v="21"/>
    <s v="02-02-01-004-002"/>
    <s v="02-02-01-004-002"/>
    <s v="Materiales y suministros - Productos metálicos elaborados (excepto maquinaria y equipo)"/>
    <s v="ESCARIADOR DE CUATRO CORTES 7/8&quot;"/>
    <n v="23241611"/>
    <s v="LICITACIÓN PÚBLICA"/>
    <n v="4"/>
    <n v="6"/>
    <n v="10"/>
    <n v="3"/>
    <n v="810000"/>
    <s v="UNIDAD"/>
    <s v="NO SOLICITADAS"/>
  </r>
  <r>
    <x v="21"/>
    <s v="02-02-01-004-002"/>
    <s v="02-02-01-004-002"/>
    <s v="Materiales y suministros - Productos metálicos elaborados (excepto maquinaria y equipo)"/>
    <s v="ESCARIADOR DE CUATRO CORTES 9/16&quot;"/>
    <n v="23241611"/>
    <s v="LICITACIÓN PÚBLICA"/>
    <n v="4"/>
    <n v="6"/>
    <n v="10"/>
    <n v="3"/>
    <n v="648000"/>
    <s v="UNIDAD"/>
    <s v="NO SOLICITADAS"/>
  </r>
  <r>
    <x v="21"/>
    <s v="02-02-01-004-002"/>
    <s v="02-02-01-004-002"/>
    <s v="Materiales y suministros - Productos metálicos elaborados (excepto maquinaria y equipo)"/>
    <s v="ESCARIADOR DE CUATRO CORTES EN TUGSTENO 10 MM"/>
    <n v="23241611"/>
    <s v="LICITACIÓN PÚBLICA"/>
    <n v="4"/>
    <n v="6"/>
    <n v="10"/>
    <n v="3"/>
    <n v="1053000"/>
    <s v="UNIDAD"/>
    <s v="NO SOLICITADAS"/>
  </r>
  <r>
    <x v="21"/>
    <s v="02-02-01-004-002"/>
    <s v="02-02-01-004-002"/>
    <s v="Materiales y suministros - Productos metálicos elaborados (excepto maquinaria y equipo)"/>
    <s v="ESCARIADOR DE CUATRO CORTES EN TUGSTENO 6 MM"/>
    <n v="23241611"/>
    <s v="LICITACIÓN PÚBLICA"/>
    <n v="4"/>
    <n v="6"/>
    <n v="10"/>
    <n v="3"/>
    <n v="540000"/>
    <s v="UNIDAD"/>
    <s v="NO SOLICITADAS"/>
  </r>
  <r>
    <x v="21"/>
    <s v="02-02-01-004-002"/>
    <s v="02-02-01-004-002"/>
    <s v="Materiales y suministros - Productos metálicos elaborados (excepto maquinaria y equipo)"/>
    <s v="ESCARIADOR DE CUATRO CORTES EN TUGSTENO 8 MM"/>
    <n v="23241611"/>
    <s v="LICITACIÓN PÚBLICA"/>
    <n v="4"/>
    <n v="6"/>
    <n v="10"/>
    <n v="3"/>
    <n v="540000"/>
    <s v="UNIDAD"/>
    <s v="NO SOLICITADAS"/>
  </r>
  <r>
    <x v="21"/>
    <s v="02-02-01-004-002"/>
    <s v="02-02-01-004-002"/>
    <s v="Materiales y suministros - Productos metálicos elaborados (excepto maquinaria y equipo)"/>
    <s v="ESCARIADOR DE DESBASTE FRESA DE ACABADO DE DESBASTE TIALN COBALTO3/4&quot;"/>
    <n v="23241611"/>
    <s v="LICITACIÓN PÚBLICA"/>
    <n v="4"/>
    <n v="6"/>
    <n v="10"/>
    <n v="3"/>
    <n v="594000"/>
    <s v="UNIDAD"/>
    <s v="NO SOLICITADAS"/>
  </r>
  <r>
    <x v="21"/>
    <s v="02-02-01-004-002"/>
    <s v="02-02-01-004-002"/>
    <s v="Materiales y suministros - Productos metálicos elaborados (excepto maquinaria y equipo)"/>
    <s v="ESCARIADOR DE DESBASTE METAL DURO 4 CORTES DESBASTE FINO RECUBRIMIENTO 12 MM"/>
    <n v="23241611"/>
    <s v="LICITACIÓN PÚBLICA"/>
    <n v="4"/>
    <n v="6"/>
    <n v="10"/>
    <n v="3"/>
    <n v="1012500"/>
    <s v="UNIDAD"/>
    <s v="NO SOLICITADAS"/>
  </r>
  <r>
    <x v="21"/>
    <s v="02-02-01-004-002"/>
    <s v="02-02-01-004-002"/>
    <s v="Materiales y suministros - Productos metálicos elaborados (excepto maquinaria y equipo)"/>
    <s v="ESCARIADOR DE DESBASTE METAL DURO 4 CORTES DESBASTE FINO RECUBRIMIENTO 14 MM"/>
    <n v="23241611"/>
    <s v="LICITACIÓN PÚBLICA"/>
    <n v="4"/>
    <n v="6"/>
    <n v="10"/>
    <n v="3"/>
    <n v="594000"/>
    <s v="UNIDAD"/>
    <s v="NO SOLICITADAS"/>
  </r>
  <r>
    <x v="21"/>
    <s v="02-02-01-004-002"/>
    <s v="02-02-01-004-002"/>
    <s v="Materiales y suministros - Productos metálicos elaborados (excepto maquinaria y equipo)"/>
    <s v="ESCARIADOR DE DESBASTE METAL DURO 4 CORTES DESBASTE FINO RECUBRIMIENTO 16 MM"/>
    <n v="23241611"/>
    <s v="LICITACIÓN PÚBLICA"/>
    <n v="4"/>
    <n v="6"/>
    <n v="10"/>
    <n v="3"/>
    <n v="634500"/>
    <s v="UNIDAD"/>
    <s v="NO SOLICITADAS"/>
  </r>
  <r>
    <x v="21"/>
    <s v="02-02-01-004-002"/>
    <s v="02-02-01-004-002"/>
    <s v="Materiales y suministros - Productos metálicos elaborados (excepto maquinaria y equipo)"/>
    <s v="ESCARIADOR DE DESBASTE METAL DURO 4 CORTES DESBASTE FINO RECUBRIMIENTO 20 MM"/>
    <n v="23241611"/>
    <s v="LICITACIÓN PÚBLICA"/>
    <n v="4"/>
    <n v="6"/>
    <n v="10"/>
    <n v="3"/>
    <n v="952560"/>
    <s v="UNIDAD"/>
    <s v="NO SOLICITADAS"/>
  </r>
  <r>
    <x v="21"/>
    <s v="02-02-01-004-002"/>
    <s v="02-02-01-004-002"/>
    <s v="Materiales y suministros - Productos metálicos elaborados (excepto maquinaria y equipo)"/>
    <s v="ESCARIADOR DE DOS CORTES 1&quot;"/>
    <n v="23241611"/>
    <s v="LICITACIÓN PÚBLICA"/>
    <n v="4"/>
    <n v="6"/>
    <n v="10"/>
    <n v="3"/>
    <n v="1100040"/>
    <s v="UNIDAD"/>
    <s v="NO SOLICITADAS"/>
  </r>
  <r>
    <x v="21"/>
    <s v="02-02-01-004-002"/>
    <s v="02-02-01-004-002"/>
    <s v="Materiales y suministros - Productos metálicos elaborados (excepto maquinaria y equipo)"/>
    <s v="ESCARIADOR DE DOS CORTES 1/2&quot;"/>
    <n v="23241611"/>
    <s v="LICITACIÓN PÚBLICA"/>
    <n v="4"/>
    <n v="6"/>
    <n v="10"/>
    <n v="3"/>
    <n v="459000"/>
    <s v="UNIDAD"/>
    <s v="NO SOLICITADAS"/>
  </r>
  <r>
    <x v="21"/>
    <s v="02-02-01-004-002"/>
    <s v="02-02-01-004-002"/>
    <s v="Materiales y suministros - Productos metálicos elaborados (excepto maquinaria y equipo)"/>
    <s v="ESCARIADOR DE DOS CORTES 1/4&quot;"/>
    <n v="23241611"/>
    <s v="LICITACIÓN PÚBLICA"/>
    <n v="4"/>
    <n v="6"/>
    <n v="10"/>
    <n v="3"/>
    <n v="324000"/>
    <s v="UNIDAD"/>
    <s v="NO SOLICITADAS"/>
  </r>
  <r>
    <x v="21"/>
    <s v="02-02-01-004-002"/>
    <s v="02-02-01-004-002"/>
    <s v="Materiales y suministros - Productos metálicos elaborados (excepto maquinaria y equipo)"/>
    <s v="ESCARIADOR DE DOS CORTES 1/8&quot;"/>
    <n v="23241611"/>
    <s v="LICITACIÓN PÚBLICA"/>
    <n v="4"/>
    <n v="6"/>
    <n v="10"/>
    <n v="3"/>
    <n v="270000"/>
    <s v="UNIDAD"/>
    <s v="NO SOLICITADAS"/>
  </r>
  <r>
    <x v="21"/>
    <s v="02-02-01-004-002"/>
    <s v="02-02-01-004-002"/>
    <s v="Materiales y suministros - Productos metálicos elaborados (excepto maquinaria y equipo)"/>
    <s v="ESCARIADOR DE DOS CORTES 11/16&quot;"/>
    <n v="23241611"/>
    <s v="LICITACIÓN PÚBLICA"/>
    <n v="4"/>
    <n v="6"/>
    <n v="10"/>
    <n v="3"/>
    <n v="976725"/>
    <s v="UNIDAD"/>
    <s v="NO SOLICITADAS"/>
  </r>
  <r>
    <x v="21"/>
    <s v="02-02-01-004-002"/>
    <s v="02-02-01-004-002"/>
    <s v="Materiales y suministros - Productos metálicos elaborados (excepto maquinaria y equipo)"/>
    <s v="ESCARIADOR DE DOS CORTES 13/16&quot;"/>
    <n v="23241611"/>
    <s v="LICITACIÓN PÚBLICA"/>
    <n v="4"/>
    <n v="6"/>
    <n v="10"/>
    <n v="3"/>
    <n v="1012500"/>
    <s v="UNIDAD"/>
    <s v="NO SOLICITADAS"/>
  </r>
  <r>
    <x v="21"/>
    <s v="02-02-01-004-002"/>
    <s v="02-02-01-004-002"/>
    <s v="Materiales y suministros - Productos metálicos elaborados (excepto maquinaria y equipo)"/>
    <s v="ESCARIADOR DE DOS CORTES 15/16&quot;"/>
    <n v="23241611"/>
    <s v="LICITACIÓN PÚBLICA"/>
    <n v="4"/>
    <n v="6"/>
    <n v="10"/>
    <n v="3"/>
    <n v="1147500"/>
    <s v="UNIDAD"/>
    <s v="NO SOLICITADAS"/>
  </r>
  <r>
    <x v="21"/>
    <s v="02-02-01-004-002"/>
    <s v="02-02-01-004-002"/>
    <s v="Materiales y suministros - Productos metálicos elaborados (excepto maquinaria y equipo)"/>
    <s v="ESCARIADOR DE DOS CORTES 3/16&quot;"/>
    <n v="23241611"/>
    <s v="LICITACIÓN PÚBLICA"/>
    <n v="4"/>
    <n v="6"/>
    <n v="10"/>
    <n v="3"/>
    <n v="486000"/>
    <s v="UNIDAD"/>
    <s v="NO SOLICITADAS"/>
  </r>
  <r>
    <x v="21"/>
    <s v="02-02-01-004-002"/>
    <s v="02-02-01-004-002"/>
    <s v="Materiales y suministros - Productos metálicos elaborados (excepto maquinaria y equipo)"/>
    <s v="ESCARIADOR DE DOS CORTES 3/4&quot;"/>
    <n v="23241611"/>
    <s v="LICITACIÓN PÚBLICA"/>
    <n v="4"/>
    <n v="6"/>
    <n v="10"/>
    <n v="3"/>
    <n v="675000"/>
    <s v="UNIDAD"/>
    <s v="NO SOLICITADAS"/>
  </r>
  <r>
    <x v="21"/>
    <s v="02-02-01-004-002"/>
    <s v="02-02-01-004-002"/>
    <s v="Materiales y suministros - Productos metálicos elaborados (excepto maquinaria y equipo)"/>
    <s v="ESCARIADOR DE DOS CORTES 3/8&quot;"/>
    <n v="23241611"/>
    <s v="LICITACIÓN PÚBLICA"/>
    <n v="4"/>
    <n v="6"/>
    <n v="10"/>
    <n v="3"/>
    <n v="405000"/>
    <s v="UNIDAD"/>
    <s v="NO SOLICITADAS"/>
  </r>
  <r>
    <x v="21"/>
    <s v="02-02-01-004-002"/>
    <s v="02-02-01-004-002"/>
    <s v="Materiales y suministros - Productos metálicos elaborados (excepto maquinaria y equipo)"/>
    <s v="ESCARIADOR DE DOS CORTES 5/16&quot;"/>
    <n v="23241611"/>
    <s v="LICITACIÓN PÚBLICA"/>
    <n v="4"/>
    <n v="6"/>
    <n v="10"/>
    <n v="3"/>
    <n v="270000"/>
    <s v="UNIDAD"/>
    <s v="NO SOLICITADAS"/>
  </r>
  <r>
    <x v="21"/>
    <s v="02-02-01-004-002"/>
    <s v="02-02-01-004-002"/>
    <s v="Materiales y suministros - Productos metálicos elaborados (excepto maquinaria y equipo)"/>
    <s v="ESCARIADOR DE DOS CORTES 5/8&quot;"/>
    <n v="23241611"/>
    <s v="LICITACIÓN PÚBLICA"/>
    <n v="4"/>
    <n v="6"/>
    <n v="10"/>
    <n v="3"/>
    <n v="702000"/>
    <s v="UNIDAD"/>
    <s v="NO SOLICITADAS"/>
  </r>
  <r>
    <x v="21"/>
    <s v="02-02-01-004-002"/>
    <s v="02-02-01-004-002"/>
    <s v="Materiales y suministros - Productos metálicos elaborados (excepto maquinaria y equipo)"/>
    <s v="ESCARIADOR DE DOS CORTES 7/16&quot;"/>
    <n v="23241611"/>
    <s v="LICITACIÓN PÚBLICA"/>
    <n v="4"/>
    <n v="6"/>
    <n v="10"/>
    <n v="3"/>
    <n v="702000"/>
    <s v="UNIDAD"/>
    <s v="NO SOLICITADAS"/>
  </r>
  <r>
    <x v="21"/>
    <s v="02-02-01-004-002"/>
    <s v="02-02-01-004-002"/>
    <s v="Materiales y suministros - Productos metálicos elaborados (excepto maquinaria y equipo)"/>
    <s v="ESCARIADOR DE DOS CORTES 7/8&quot;"/>
    <n v="23241611"/>
    <s v="LICITACIÓN PÚBLICA"/>
    <n v="4"/>
    <n v="6"/>
    <n v="10"/>
    <n v="3"/>
    <n v="1089600"/>
    <s v="UNIDAD"/>
    <s v="NO SOLICITADAS"/>
  </r>
  <r>
    <x v="21"/>
    <s v="02-02-01-004-002"/>
    <s v="02-02-01-004-002"/>
    <s v="Materiales y suministros - Productos metálicos elaborados (excepto maquinaria y equipo)"/>
    <s v="ESCARIADOR DE DOS CORTES 9/16&quot;"/>
    <n v="23241611"/>
    <s v="LICITACIÓN PÚBLICA"/>
    <n v="4"/>
    <n v="6"/>
    <n v="10"/>
    <n v="3"/>
    <n v="702000"/>
    <s v="UNIDAD"/>
    <s v="NO SOLICITADAS"/>
  </r>
  <r>
    <x v="21"/>
    <s v="02-02-01-004-002"/>
    <s v="02-02-01-004-002"/>
    <s v="Materiales y suministros - Productos metálicos elaborados (excepto maquinaria y equipo)"/>
    <s v="ESCARIADOR DE PUNTA REDONDA 4 CORTES DE METAL DURO INTEGRAL 10 MM"/>
    <n v="23241611"/>
    <s v="LICITACIÓN PÚBLICA"/>
    <n v="4"/>
    <n v="6"/>
    <n v="10"/>
    <n v="3"/>
    <n v="675000"/>
    <s v="UNIDAD"/>
    <s v="NO SOLICITADAS"/>
  </r>
  <r>
    <x v="21"/>
    <s v="02-02-01-004-002"/>
    <s v="02-02-01-004-002"/>
    <s v="Materiales y suministros - Productos metálicos elaborados (excepto maquinaria y equipo)"/>
    <s v="ESCARIADOR DE PUNTA REDONDA 4 CORTES DE METAL DURO INTEGRAL 12 MM"/>
    <n v="23241611"/>
    <s v="LICITACIÓN PÚBLICA"/>
    <n v="4"/>
    <n v="6"/>
    <n v="10"/>
    <n v="3"/>
    <n v="742500"/>
    <s v="UNIDAD"/>
    <s v="NO SOLICITADAS"/>
  </r>
  <r>
    <x v="21"/>
    <s v="02-02-01-004-002"/>
    <s v="02-02-01-004-002"/>
    <s v="Materiales y suministros - Productos metálicos elaborados (excepto maquinaria y equipo)"/>
    <s v="ESCARIADOR DE PUNTA REDONDA 4 CORTES DE METAL DURO INTEGRAL 14 MM"/>
    <n v="23241611"/>
    <s v="LICITACIÓN PÚBLICA"/>
    <n v="4"/>
    <n v="6"/>
    <n v="10"/>
    <n v="3"/>
    <n v="810000"/>
    <s v="UNIDAD"/>
    <s v="NO SOLICITADAS"/>
  </r>
  <r>
    <x v="21"/>
    <s v="02-02-01-004-002"/>
    <s v="02-02-01-004-002"/>
    <s v="Materiales y suministros - Productos metálicos elaborados (excepto maquinaria y equipo)"/>
    <s v="ESCARIADOR DE PUNTA REDONDA 4 CORTES DE METAL DURO INTEGRAL 5 MM"/>
    <n v="23241611"/>
    <s v="LICITACIÓN PÚBLICA"/>
    <n v="4"/>
    <n v="6"/>
    <n v="10"/>
    <n v="3"/>
    <n v="405000"/>
    <s v="UNIDAD"/>
    <s v="NO SOLICITADAS"/>
  </r>
  <r>
    <x v="21"/>
    <s v="02-02-01-004-002"/>
    <s v="02-02-01-004-002"/>
    <s v="Materiales y suministros - Productos metálicos elaborados (excepto maquinaria y equipo)"/>
    <s v="ESCARIADOR DE PUNTA REDONDA 4 CORTES DE METAL DURO INTEGRAL 8 MM"/>
    <n v="23241611"/>
    <s v="LICITACIÓN PÚBLICA"/>
    <n v="4"/>
    <n v="6"/>
    <n v="10"/>
    <n v="3"/>
    <n v="648000"/>
    <s v="UNIDAD"/>
    <s v="NO SOLICITADAS"/>
  </r>
  <r>
    <x v="21"/>
    <s v="02-02-01-004-002"/>
    <s v="02-02-01-004-002"/>
    <s v="Materiales y suministros - Productos metálicos elaborados (excepto maquinaria y equipo)"/>
    <s v="FLANCHE P/N 212-12N"/>
    <n v="31162810"/>
    <s v="LICITACIÓN PÚBLICA"/>
    <n v="4"/>
    <n v="6"/>
    <n v="10"/>
    <n v="100"/>
    <n v="6300000"/>
    <s v="UNIDAD"/>
    <s v="NO SOLICITADAS"/>
  </r>
  <r>
    <x v="21"/>
    <s v="02-02-01-004-002"/>
    <s v="02-02-01-004-002"/>
    <s v="Materiales y suministros - Productos metálicos elaborados (excepto maquinaria y equipo)"/>
    <s v="FLANCHE P/N 214-16N"/>
    <n v="31162810"/>
    <s v="LICITACIÓN PÚBLICA"/>
    <n v="4"/>
    <n v="6"/>
    <n v="10"/>
    <n v="100"/>
    <n v="3684000"/>
    <s v="UNIDAD"/>
    <s v="NO SOLICITADAS"/>
  </r>
  <r>
    <x v="21"/>
    <s v="02-02-01-004-002"/>
    <s v="02-02-01-004-002"/>
    <s v="Materiales y suministros - Productos metálicos elaborados (excepto maquinaria y equipo)"/>
    <s v="FLANCHE P/N BACN10FX61"/>
    <n v="31162810"/>
    <s v="LICITACIÓN PÚBLICA"/>
    <n v="4"/>
    <n v="6"/>
    <n v="10"/>
    <n v="30"/>
    <n v="381600"/>
    <s v="UNIDAD"/>
    <s v="NO SOLICITADAS"/>
  </r>
  <r>
    <x v="21"/>
    <s v="02-02-01-004-002"/>
    <s v="02-02-01-004-002"/>
    <s v="Materiales y suministros - Productos metálicos elaborados (excepto maquinaria y equipo)"/>
    <s v="FLANCHE P/N MS21047L3"/>
    <n v="31162810"/>
    <s v="LICITACIÓN PÚBLICA"/>
    <n v="4"/>
    <n v="6"/>
    <n v="10"/>
    <n v="50"/>
    <n v="237500"/>
    <s v="UNIDAD"/>
    <s v="NO SOLICITADAS"/>
  </r>
  <r>
    <x v="21"/>
    <s v="02-02-01-004-002"/>
    <s v="02-02-01-004-002"/>
    <s v="Materiales y suministros - Productos metálicos elaborados (excepto maquinaria y equipo)"/>
    <s v="FLANCHE P/N MS21049-06"/>
    <n v="31162810"/>
    <s v="LICITACIÓN PÚBLICA"/>
    <n v="4"/>
    <n v="6"/>
    <n v="10"/>
    <n v="50"/>
    <n v="194750"/>
    <s v="UNIDAD"/>
    <s v="NO SOLICITADAS"/>
  </r>
  <r>
    <x v="21"/>
    <s v="02-02-01-004-002"/>
    <s v="02-02-01-004-002"/>
    <s v="Materiales y suministros - Productos metálicos elaborados (excepto maquinaria y equipo)"/>
    <s v="FLANCHE P/N MS21051L3"/>
    <n v="31162810"/>
    <s v="LICITACIÓN PÚBLICA"/>
    <n v="4"/>
    <n v="6"/>
    <n v="10"/>
    <n v="50"/>
    <n v="185250"/>
    <s v="UNIDAD"/>
    <s v="NO SOLICITADAS"/>
  </r>
  <r>
    <x v="21"/>
    <s v="02-02-01-004-002"/>
    <s v="02-02-01-004-002"/>
    <s v="Materiales y suministros - Productos metálicos elaborados (excepto maquinaria y equipo)"/>
    <s v="FLANCHE P/N MS21051-L5"/>
    <n v="31162810"/>
    <s v="LICITACIÓN PÚBLICA"/>
    <n v="4"/>
    <n v="6"/>
    <n v="10"/>
    <n v="30"/>
    <n v="505050"/>
    <s v="UNIDAD"/>
    <s v="NO SOLICITADAS"/>
  </r>
  <r>
    <x v="21"/>
    <s v="02-02-01-004-002"/>
    <s v="02-02-01-004-002"/>
    <s v="Materiales y suministros - Productos metálicos elaborados (excepto maquinaria y equipo)"/>
    <s v="FLANCHE P/N MS21051L6"/>
    <n v="31162810"/>
    <s v="LICITACIÓN PÚBLICA"/>
    <n v="4"/>
    <n v="6"/>
    <n v="10"/>
    <n v="25"/>
    <n v="969000"/>
    <s v="UNIDAD"/>
    <s v="NO SOLICITADAS"/>
  </r>
  <r>
    <x v="21"/>
    <s v="02-02-01-004-002"/>
    <s v="02-02-01-004-002"/>
    <s v="Materiales y suministros - Productos metálicos elaborados (excepto maquinaria y equipo)"/>
    <s v="FLANCHE P/N MS21055L3"/>
    <n v="31162810"/>
    <s v="LICITACIÓN PÚBLICA"/>
    <n v="4"/>
    <n v="6"/>
    <n v="10"/>
    <n v="30"/>
    <n v="105300"/>
    <s v="UNIDAD"/>
    <s v="NO SOLICITADAS"/>
  </r>
  <r>
    <x v="21"/>
    <s v="02-02-01-004-002"/>
    <s v="02-02-01-004-002"/>
    <s v="Materiales y suministros - Productos metálicos elaborados (excepto maquinaria y equipo)"/>
    <s v="FLANCHE P/N MS21059"/>
    <n v="31162810"/>
    <s v="LICITACIÓN PÚBLICA"/>
    <n v="4"/>
    <n v="6"/>
    <n v="10"/>
    <n v="30"/>
    <n v="114750"/>
    <s v="UNIDAD"/>
    <s v="NO SOLICITADAS"/>
  </r>
  <r>
    <x v="21"/>
    <s v="02-02-01-004-002"/>
    <s v="02-02-01-004-002"/>
    <s v="Materiales y suministros - Productos metálicos elaborados (excepto maquinaria y equipo)"/>
    <s v="FLANCHE P/N MS21059 L08"/>
    <n v="31162810"/>
    <s v="LICITACIÓN PÚBLICA"/>
    <n v="4"/>
    <n v="6"/>
    <n v="10"/>
    <n v="30"/>
    <n v="97500"/>
    <s v="UNIDAD"/>
    <s v="NO SOLICITADAS"/>
  </r>
  <r>
    <x v="21"/>
    <s v="02-02-01-004-002"/>
    <s v="02-02-01-004-002"/>
    <s v="Materiales y suministros - Productos metálicos elaborados (excepto maquinaria y equipo)"/>
    <s v="FLANCHE P/N MS21059 L3"/>
    <n v="31162810"/>
    <s v="LICITACIÓN PÚBLICA"/>
    <n v="4"/>
    <n v="6"/>
    <n v="10"/>
    <n v="50"/>
    <n v="162500"/>
    <s v="UNIDAD"/>
    <s v="NO SOLICITADAS"/>
  </r>
  <r>
    <x v="21"/>
    <s v="02-02-01-004-002"/>
    <s v="02-02-01-004-002"/>
    <s v="Materiales y suministros - Productos metálicos elaborados (excepto maquinaria y equipo)"/>
    <s v="FLANCHE P/N MS21059 -L5"/>
    <n v="31162810"/>
    <s v="LICITACIÓN PÚBLICA"/>
    <n v="4"/>
    <n v="6"/>
    <n v="10"/>
    <n v="30"/>
    <n v="282750"/>
    <s v="UNIDAD"/>
    <s v="NO SOLICITADAS"/>
  </r>
  <r>
    <x v="21"/>
    <s v="02-02-01-004-002"/>
    <s v="02-02-01-004-002"/>
    <s v="Materiales y suministros - Productos metálicos elaborados (excepto maquinaria y equipo)"/>
    <s v="FLANCHE P/N MS21059L04"/>
    <n v="31162810"/>
    <s v="LICITACIÓN PÚBLICA"/>
    <n v="4"/>
    <n v="6"/>
    <n v="10"/>
    <n v="30"/>
    <n v="214500"/>
    <s v="UNIDAD"/>
    <s v="NO SOLICITADAS"/>
  </r>
  <r>
    <x v="21"/>
    <s v="02-02-01-004-002"/>
    <s v="02-02-01-004-002"/>
    <s v="Materiales y suministros - Productos metálicos elaborados (excepto maquinaria y equipo)"/>
    <s v="FLANCHE P/N MS21060L3"/>
    <n v="31162810"/>
    <s v="LICITACIÓN PÚBLICA"/>
    <n v="4"/>
    <n v="6"/>
    <n v="10"/>
    <n v="30"/>
    <n v="175500"/>
    <s v="UNIDAD"/>
    <s v="NO SOLICITADAS"/>
  </r>
  <r>
    <x v="21"/>
    <s v="02-02-01-004-002"/>
    <s v="02-02-01-004-002"/>
    <s v="Materiales y suministros - Productos metálicos elaborados (excepto maquinaria y equipo)"/>
    <s v="FLANCHE P/N MS21060-L5"/>
    <n v="31162810"/>
    <s v="LICITACIÓN PÚBLICA"/>
    <n v="4"/>
    <n v="6"/>
    <n v="10"/>
    <n v="29"/>
    <n v="801705"/>
    <s v="UNIDAD"/>
    <s v="NO SOLICITADAS"/>
  </r>
  <r>
    <x v="21"/>
    <s v="02-02-01-004-002"/>
    <s v="02-02-01-004-002"/>
    <s v="Materiales y suministros - Productos metálicos elaborados (excepto maquinaria y equipo)"/>
    <s v="FLANCHE P/N MS21060-L6"/>
    <n v="31162810"/>
    <s v="LICITACIÓN PÚBLICA"/>
    <n v="4"/>
    <n v="6"/>
    <n v="10"/>
    <n v="25"/>
    <n v="708750"/>
    <s v="UNIDAD"/>
    <s v="NO SOLICITADAS"/>
  </r>
  <r>
    <x v="21"/>
    <s v="02-02-01-004-002"/>
    <s v="02-02-01-004-002"/>
    <s v="Materiales y suministros - Productos metálicos elaborados (excepto maquinaria y equipo)"/>
    <s v="FLANCHE P/N MS21061L06"/>
    <n v="31162810"/>
    <s v="LICITACIÓN PÚBLICA"/>
    <n v="4"/>
    <n v="6"/>
    <n v="10"/>
    <n v="30"/>
    <n v="103350"/>
    <s v="UNIDAD"/>
    <s v="NO SOLICITADAS"/>
  </r>
  <r>
    <x v="21"/>
    <s v="02-02-01-004-002"/>
    <s v="02-02-01-004-002"/>
    <s v="Materiales y suministros - Productos metálicos elaborados (excepto maquinaria y equipo)"/>
    <s v="FLANCHE P/N MS21061-L3"/>
    <n v="31162810"/>
    <s v="LICITACIÓN PÚBLICA"/>
    <n v="4"/>
    <n v="6"/>
    <n v="10"/>
    <n v="30"/>
    <n v="74100"/>
    <s v="UNIDAD"/>
    <s v="NO SOLICITADAS"/>
  </r>
  <r>
    <x v="21"/>
    <s v="02-02-01-004-002"/>
    <s v="02-02-01-004-002"/>
    <s v="Materiales y suministros - Productos metálicos elaborados (excepto maquinaria y equipo)"/>
    <s v="FLANCHE P/N MS21061-L5"/>
    <n v="31162810"/>
    <s v="LICITACIÓN PÚBLICA"/>
    <n v="4"/>
    <n v="6"/>
    <n v="10"/>
    <n v="25"/>
    <n v="828000"/>
    <s v="UNIDAD"/>
    <s v="NO SOLICITADAS"/>
  </r>
  <r>
    <x v="21"/>
    <s v="02-02-01-004-002"/>
    <s v="02-02-01-004-002"/>
    <s v="Materiales y suministros - Productos metálicos elaborados (excepto maquinaria y equipo)"/>
    <s v="FLANCHE P/N MS21062L3"/>
    <n v="31162810"/>
    <s v="LICITACIÓN PÚBLICA"/>
    <n v="4"/>
    <n v="6"/>
    <n v="10"/>
    <n v="30"/>
    <n v="387600"/>
    <s v="UNIDAD"/>
    <s v="NO SOLICITADAS"/>
  </r>
  <r>
    <x v="21"/>
    <s v="02-02-01-004-002"/>
    <s v="02-02-01-004-002"/>
    <s v="Materiales y suministros - Productos metálicos elaborados (excepto maquinaria y equipo)"/>
    <s v="FLANCHE P/N MS21069 L4"/>
    <n v="31162810"/>
    <s v="LICITACIÓN PÚBLICA"/>
    <n v="4"/>
    <n v="6"/>
    <n v="10"/>
    <n v="31"/>
    <n v="48360"/>
    <s v="UNIDAD"/>
    <s v="NO SOLICITADAS"/>
  </r>
  <r>
    <x v="21"/>
    <s v="02-02-01-004-002"/>
    <s v="02-02-01-004-002"/>
    <s v="Materiales y suministros - Productos metálicos elaborados (excepto maquinaria y equipo)"/>
    <s v="FLANCHE P/N MS21069L08"/>
    <n v="31162810"/>
    <s v="LICITACIÓN PÚBLICA"/>
    <n v="4"/>
    <n v="6"/>
    <n v="10"/>
    <n v="30"/>
    <n v="46800"/>
    <s v="UNIDAD"/>
    <s v="NO SOLICITADAS"/>
  </r>
  <r>
    <x v="21"/>
    <s v="02-02-01-004-002"/>
    <s v="02-02-01-004-002"/>
    <s v="Materiales y suministros - Productos metálicos elaborados (excepto maquinaria y equipo)"/>
    <s v="FLANCHE P/N MS21069L3"/>
    <n v="31162810"/>
    <s v="LICITACIÓN PÚBLICA"/>
    <n v="4"/>
    <n v="6"/>
    <n v="10"/>
    <n v="80"/>
    <n v="384000"/>
    <s v="UNIDAD"/>
    <s v="NO SOLICITADAS"/>
  </r>
  <r>
    <x v="21"/>
    <s v="02-02-01-004-002"/>
    <s v="02-02-01-004-002"/>
    <s v="Materiales y suministros - Productos metálicos elaborados (excepto maquinaria y equipo)"/>
    <s v="FLANCHE P/N MS21069L6"/>
    <n v="31162810"/>
    <s v="LICITACIÓN PÚBLICA"/>
    <n v="4"/>
    <n v="6"/>
    <n v="10"/>
    <n v="25"/>
    <n v="352625"/>
    <s v="UNIDAD"/>
    <s v="NO SOLICITADAS"/>
  </r>
  <r>
    <x v="21"/>
    <s v="02-02-01-004-002"/>
    <s v="02-02-01-004-002"/>
    <s v="Materiales y suministros - Productos metálicos elaborados (excepto maquinaria y equipo)"/>
    <s v="FLANCHE P/N MS21071L3"/>
    <n v="31162810"/>
    <s v="LICITACIÓN PÚBLICA"/>
    <n v="4"/>
    <n v="6"/>
    <n v="10"/>
    <n v="50"/>
    <n v="153000"/>
    <s v="UNIDAD"/>
    <s v="NO SOLICITADAS"/>
  </r>
  <r>
    <x v="21"/>
    <s v="02-02-01-004-002"/>
    <s v="02-02-01-004-002"/>
    <s v="Materiales y suministros - Productos metálicos elaborados (excepto maquinaria y equipo)"/>
    <s v="FLANCHE P/N MS21072L6"/>
    <n v="31162810"/>
    <s v="LICITACIÓN PÚBLICA"/>
    <n v="4"/>
    <n v="6"/>
    <n v="10"/>
    <n v="25"/>
    <n v="736250"/>
    <s v="UNIDAD"/>
    <s v="NO SOLICITADAS"/>
  </r>
  <r>
    <x v="21"/>
    <s v="02-02-01-004-002"/>
    <s v="02-02-01-004-002"/>
    <s v="Materiales y suministros - Productos metálicos elaborados (excepto maquinaria y equipo)"/>
    <s v="FLANCHE P/N MS21073L3"/>
    <n v="31162810"/>
    <s v="LICITACIÓN PÚBLICA"/>
    <n v="4"/>
    <n v="6"/>
    <n v="10"/>
    <n v="50"/>
    <n v="168000"/>
    <s v="UNIDAD"/>
    <s v="NO SOLICITADAS"/>
  </r>
  <r>
    <x v="21"/>
    <s v="02-02-01-004-002"/>
    <s v="02-02-01-004-002"/>
    <s v="Materiales y suministros - Productos metálicos elaborados (excepto maquinaria y equipo)"/>
    <s v="FLANCHE P/N MS21075L06"/>
    <n v="31162810"/>
    <s v="LICITACIÓN PÚBLICA"/>
    <n v="4"/>
    <n v="6"/>
    <n v="10"/>
    <n v="29"/>
    <n v="60320"/>
    <s v="UNIDAD"/>
    <s v="NO SOLICITADAS"/>
  </r>
  <r>
    <x v="21"/>
    <s v="02-02-01-004-002"/>
    <s v="02-02-01-004-002"/>
    <s v="Materiales y suministros - Productos metálicos elaborados (excepto maquinaria y equipo)"/>
    <s v="FLANCHE P/N MS21075L3"/>
    <n v="31162810"/>
    <s v="LICITACIÓN PÚBLICA"/>
    <n v="4"/>
    <n v="6"/>
    <n v="10"/>
    <n v="30"/>
    <n v="67200"/>
    <s v="UNIDAD"/>
    <s v="NO SOLICITADAS"/>
  </r>
  <r>
    <x v="21"/>
    <s v="02-02-01-004-002"/>
    <s v="02-02-01-004-002"/>
    <s v="Materiales y suministros - Productos metálicos elaborados (excepto maquinaria y equipo)"/>
    <s v="FLANCHE P/N MS21075L4"/>
    <n v="31162810"/>
    <s v="LICITACIÓN PÚBLICA"/>
    <n v="4"/>
    <n v="6"/>
    <n v="10"/>
    <n v="30"/>
    <n v="117300"/>
    <s v="UNIDAD"/>
    <s v="NO SOLICITADAS"/>
  </r>
  <r>
    <x v="21"/>
    <s v="02-02-01-004-002"/>
    <s v="02-02-01-004-002"/>
    <s v="Materiales y suministros - Productos metálicos elaborados (excepto maquinaria y equipo)"/>
    <s v="FLANCHE P/N MS21078L4"/>
    <n v="31162810"/>
    <s v="LICITACIÓN PÚBLICA"/>
    <n v="4"/>
    <n v="6"/>
    <n v="10"/>
    <n v="25"/>
    <n v="3443750"/>
    <s v="UNIDAD"/>
    <s v="NO SOLICITADAS"/>
  </r>
  <r>
    <x v="21"/>
    <s v="02-02-01-004-002"/>
    <s v="02-02-01-004-002"/>
    <s v="Materiales y suministros - Productos metálicos elaborados (excepto maquinaria y equipo)"/>
    <s v="FLANCHE P/N MS33737-10C"/>
    <n v="31162810"/>
    <s v="LICITACIÓN PÚBLICA"/>
    <n v="4"/>
    <n v="6"/>
    <n v="10"/>
    <n v="25"/>
    <n v="542500"/>
    <s v="UNIDAD"/>
    <s v="NO SOLICITADAS"/>
  </r>
  <r>
    <x v="21"/>
    <s v="02-02-01-004-002"/>
    <s v="02-02-01-004-002"/>
    <s v="Materiales y suministros - Productos metálicos elaborados (excepto maquinaria y equipo)"/>
    <s v="FLANCHE P/N MS33737-12C"/>
    <n v="31162810"/>
    <s v="LICITACIÓN PÚBLICA"/>
    <n v="4"/>
    <n v="6"/>
    <n v="10"/>
    <n v="30"/>
    <n v="337350"/>
    <s v="UNIDAD"/>
    <s v="NO SOLICITADAS"/>
  </r>
  <r>
    <x v="21"/>
    <s v="02-02-01-004-002"/>
    <s v="02-02-01-004-002"/>
    <s v="Materiales y suministros - Productos metálicos elaborados (excepto maquinaria y equipo)"/>
    <s v="FLANCHE P/N MS33737-16C"/>
    <n v="31162810"/>
    <s v="LICITACIÓN PÚBLICA"/>
    <n v="4"/>
    <n v="6"/>
    <n v="10"/>
    <n v="30"/>
    <n v="370500"/>
    <s v="UNIDAD"/>
    <s v="NO SOLICITADAS"/>
  </r>
  <r>
    <x v="21"/>
    <s v="02-02-01-004-002"/>
    <s v="02-02-01-004-002"/>
    <s v="Materiales y suministros - Productos metálicos elaborados (excepto maquinaria y equipo)"/>
    <s v="FLANCHE P/N NAS 1474A3"/>
    <n v="31162810"/>
    <s v="LICITACIÓN PÚBLICA"/>
    <n v="4"/>
    <n v="6"/>
    <n v="10"/>
    <n v="40"/>
    <n v="1180000"/>
    <s v="UNIDAD"/>
    <s v="NO SOLICITADAS"/>
  </r>
  <r>
    <x v="21"/>
    <s v="02-02-01-004-002"/>
    <s v="02-02-01-004-002"/>
    <s v="Materiales y suministros - Productos metálicos elaborados (excepto maquinaria y equipo)"/>
    <s v="FLANCHE P/N NAS1329A-06-K75"/>
    <n v="31162810"/>
    <s v="LICITACIÓN PÚBLICA"/>
    <n v="4"/>
    <n v="6"/>
    <n v="10"/>
    <n v="100"/>
    <n v="276000"/>
    <s v="UNIDAD"/>
    <s v="NO SOLICITADAS"/>
  </r>
  <r>
    <x v="21"/>
    <s v="02-02-01-004-002"/>
    <s v="02-02-01-004-002"/>
    <s v="Materiales y suministros - Productos metálicos elaborados (excepto maquinaria y equipo)"/>
    <s v="FLANCHE P/N NAS1473A06"/>
    <n v="31162810"/>
    <s v="LICITACIÓN PÚBLICA"/>
    <n v="4"/>
    <n v="6"/>
    <n v="10"/>
    <n v="40"/>
    <n v="1455200"/>
    <s v="UNIDAD"/>
    <s v="NO SOLICITADAS"/>
  </r>
  <r>
    <x v="21"/>
    <s v="02-02-01-004-002"/>
    <s v="02-02-01-004-002"/>
    <s v="Materiales y suministros - Productos metálicos elaborados (excepto maquinaria y equipo)"/>
    <s v="FLANCHE P/N NAS1474A06"/>
    <n v="31162810"/>
    <s v="LICITACIÓN PÚBLICA"/>
    <n v="4"/>
    <n v="6"/>
    <n v="10"/>
    <n v="25"/>
    <n v="731500"/>
    <s v="UNIDAD"/>
    <s v="NO SOLICITADAS"/>
  </r>
  <r>
    <x v="21"/>
    <s v="02-02-01-004-002"/>
    <s v="02-02-01-004-002"/>
    <s v="Materiales y suministros - Productos metálicos elaborados (excepto maquinaria y equipo)"/>
    <s v="FLANCHE P/N P/N MS21061 L08"/>
    <n v="31162810"/>
    <s v="LICITACIÓN PÚBLICA"/>
    <n v="4"/>
    <n v="6"/>
    <n v="10"/>
    <n v="30"/>
    <n v="64350"/>
    <s v="UNIDAD"/>
    <s v="NO SOLICITADAS"/>
  </r>
  <r>
    <x v="21"/>
    <s v="02-02-01-004-002"/>
    <s v="02-02-01-004-002"/>
    <s v="Materiales y suministros - Productos metálicos elaborados (excepto maquinaria y equipo)"/>
    <s v="FRESA ROTATIVAS 1/4&quot;"/>
    <n v="23241600"/>
    <s v="LICITACIÓN PÚBLICA"/>
    <n v="4"/>
    <n v="6"/>
    <n v="10"/>
    <n v="10"/>
    <n v="16290000"/>
    <s v="UNIDAD"/>
    <s v="NO SOLICITADAS"/>
  </r>
  <r>
    <x v="21"/>
    <s v="02-02-01-004-002"/>
    <s v="02-02-01-004-002"/>
    <s v="Materiales y suministros - Productos metálicos elaborados (excepto maquinaria y equipo)"/>
    <s v="FRESA ROTATIVAS 1/8&quot;"/>
    <n v="23241600"/>
    <s v="LICITACIÓN PÚBLICA"/>
    <n v="4"/>
    <n v="6"/>
    <n v="10"/>
    <n v="10"/>
    <n v="7410000"/>
    <s v="UNIDAD"/>
    <s v="NO SOLICITADAS"/>
  </r>
  <r>
    <x v="21"/>
    <s v="02-02-01-004-002"/>
    <s v="02-02-01-004-002"/>
    <s v="Materiales y suministros - Productos metálicos elaborados (excepto maquinaria y equipo)"/>
    <s v="HOJAS DE BISTURI X100"/>
    <n v="27111500"/>
    <s v="LICITACIÓN PÚBLICA"/>
    <n v="4"/>
    <n v="6"/>
    <n v="10"/>
    <n v="4"/>
    <n v="960000"/>
    <s v="UNIDAD"/>
    <s v="NO SOLICITADAS"/>
  </r>
  <r>
    <x v="21"/>
    <s v="02-02-01-004-002"/>
    <s v="02-02-01-004-002"/>
    <s v="Materiales y suministros - Productos metálicos elaborados (excepto maquinaria y equipo)"/>
    <s v="INSERTOS O PLAQUITAS PARA HERRAMIENTA DE ACABADO"/>
    <n v="31162802"/>
    <s v="LICITACIÓN PÚBLICA"/>
    <n v="4"/>
    <n v="6"/>
    <n v="10"/>
    <n v="25"/>
    <n v="2125000"/>
    <s v="UNIDAD"/>
    <s v="NO SOLICITADAS"/>
  </r>
  <r>
    <x v="21"/>
    <s v="02-02-01-004-002"/>
    <s v="02-02-01-004-002"/>
    <s v="Materiales y suministros - Productos metálicos elaborados (excepto maquinaria y equipo)"/>
    <s v="INSERTOS O PLAQUITAS PARA HERRAMIENTA DE PLANEADO"/>
    <n v="31162802"/>
    <s v="LICITACIÓN PÚBLICA"/>
    <n v="4"/>
    <n v="6"/>
    <n v="10"/>
    <n v="25"/>
    <n v="2125000"/>
    <s v="UNIDAD"/>
    <s v="NO SOLICITADAS"/>
  </r>
  <r>
    <x v="21"/>
    <s v="02-02-01-004-002"/>
    <s v="02-02-01-004-002"/>
    <s v="Materiales y suministros - Productos metálicos elaborados (excepto maquinaria y equipo)"/>
    <s v="INSERTOS PARA HERRAMIENTA DE FRESADO DE DIAMETRO"/>
    <n v="31162802"/>
    <s v="LICITACIÓN PÚBLICA"/>
    <n v="4"/>
    <n v="6"/>
    <n v="10"/>
    <n v="30"/>
    <n v="2550000"/>
    <s v="UNIDAD"/>
    <s v="NO SOLICITADAS"/>
  </r>
  <r>
    <x v="21"/>
    <s v="02-02-01-004-002"/>
    <s v="02-02-01-004-002"/>
    <s v="Materiales y suministros - Productos metálicos elaborados (excepto maquinaria y equipo)"/>
    <s v="INSERTOS PARA TORNEADO EXTERIOR"/>
    <n v="31162802"/>
    <s v="LICITACIÓN PÚBLICA"/>
    <n v="4"/>
    <n v="6"/>
    <n v="10"/>
    <n v="20"/>
    <n v="1700000"/>
    <s v="UNIDAD"/>
    <s v="NO SOLICITADAS"/>
  </r>
  <r>
    <x v="21"/>
    <s v="02-02-01-004-002"/>
    <s v="02-02-01-004-002"/>
    <s v="Materiales y suministros - Productos metálicos elaborados (excepto maquinaria y equipo)"/>
    <s v="JUEGO BROCAS COBALTO 1/16&quot; A 1/2&quot;"/>
    <n v="27111543"/>
    <s v="LICITACIÓN PÚBLICA"/>
    <n v="4"/>
    <n v="6"/>
    <n v="10"/>
    <n v="2"/>
    <n v="1336000"/>
    <s v="UNIDAD"/>
    <s v="NO SOLICITADAS"/>
  </r>
  <r>
    <x v="21"/>
    <s v="02-02-01-004-002"/>
    <s v="02-02-01-004-002"/>
    <s v="Materiales y suministros - Productos metálicos elaborados (excepto maquinaria y equipo)"/>
    <s v="JUEGO BROCAS COBALTO 1MM A 12 MM"/>
    <n v="27111543"/>
    <s v="LICITACIÓN PÚBLICA"/>
    <n v="4"/>
    <n v="6"/>
    <n v="10"/>
    <n v="1"/>
    <n v="525000"/>
    <s v="UNIDAD"/>
    <s v="NO SOLICITADAS"/>
  </r>
  <r>
    <x v="21"/>
    <s v="02-02-01-004-002"/>
    <s v="02-02-01-004-002"/>
    <s v="Materiales y suministros - Productos metálicos elaborados (excepto maquinaria y equipo)"/>
    <s v="JUEGO BROCAS EN ACERO RAPIDO COMPUESTO"/>
    <n v="27111543"/>
    <s v="LICITACIÓN PÚBLICA"/>
    <n v="4"/>
    <n v="6"/>
    <n v="10"/>
    <n v="1"/>
    <n v="525000"/>
    <s v="UNIDAD"/>
    <s v="NO SOLICITADAS"/>
  </r>
  <r>
    <x v="21"/>
    <s v="02-02-01-004-002"/>
    <s v="02-02-01-004-002"/>
    <s v="Materiales y suministros - Productos metálicos elaborados (excepto maquinaria y equipo)"/>
    <s v="JUEGO BROCAS EN ACERO RAPIDO DE ALTA VELOCIDAD"/>
    <n v="27111543"/>
    <s v="LICITACIÓN PÚBLICA"/>
    <n v="4"/>
    <n v="6"/>
    <n v="10"/>
    <n v="1"/>
    <n v="835000"/>
    <s v="UNIDAD"/>
    <s v="NO SOLICITADAS"/>
  </r>
  <r>
    <x v="21"/>
    <s v="02-02-01-004-002"/>
    <s v="02-02-01-004-002"/>
    <s v="Materiales y suministros - Productos metálicos elaborados (excepto maquinaria y equipo)"/>
    <s v="JUEGO BROCAS HSS 1/16&quot; A 1/2&quot;"/>
    <n v="27111543"/>
    <s v="LICITACIÓN PÚBLICA"/>
    <n v="4"/>
    <n v="6"/>
    <n v="10"/>
    <n v="1"/>
    <n v="835000"/>
    <s v="UNIDAD"/>
    <s v="NO SOLICITADAS"/>
  </r>
  <r>
    <x v="21"/>
    <s v="02-02-01-004-002"/>
    <s v="02-02-01-004-002"/>
    <s v="Materiales y suministros - Productos metálicos elaborados (excepto maquinaria y equipo)"/>
    <s v="JUEGO BROCAS HSS 1MM A 12MM"/>
    <n v="27111543"/>
    <s v="LICITACIÓN PÚBLICA"/>
    <n v="4"/>
    <n v="6"/>
    <n v="10"/>
    <n v="1"/>
    <n v="525000"/>
    <s v="UNIDAD"/>
    <s v="NO SOLICITADAS"/>
  </r>
  <r>
    <x v="21"/>
    <s v="02-02-01-004-002"/>
    <s v="02-02-01-004-002"/>
    <s v="Materiales y suministros - Productos metálicos elaborados (excepto maquinaria y equipo)"/>
    <s v="JUEGO DE LIMAS"/>
    <n v="27111919"/>
    <s v="LICITACIÓN PÚBLICA"/>
    <n v="4"/>
    <n v="6"/>
    <n v="10"/>
    <n v="2"/>
    <n v="195000"/>
    <s v="UNIDAD"/>
    <s v="NO SOLICITADAS"/>
  </r>
  <r>
    <x v="21"/>
    <s v="02-02-01-004-002"/>
    <s v="02-02-01-004-002"/>
    <s v="Materiales y suministros - Productos metálicos elaborados (excepto maquinaria y equipo)"/>
    <s v="LAMINA ALUMINIO 2024 T0 CAL 0.032&quot;"/>
    <n v="30102006"/>
    <s v="LICITACIÓN PÚBLICA"/>
    <n v="4"/>
    <n v="6"/>
    <n v="10"/>
    <n v="1"/>
    <n v="812000"/>
    <s v="UNIDAD"/>
    <s v="NO SOLICITADAS"/>
  </r>
  <r>
    <x v="21"/>
    <s v="02-02-01-004-002"/>
    <s v="02-02-01-004-002"/>
    <s v="Materiales y suministros - Productos metálicos elaborados (excepto maquinaria y equipo)"/>
    <s v="LAMINA ALUMINIO 2024 T0 CAL 0.040&quot;"/>
    <n v="30102006"/>
    <s v="LICITACIÓN PÚBLICA"/>
    <n v="4"/>
    <n v="6"/>
    <n v="10"/>
    <n v="1"/>
    <n v="560000"/>
    <s v="UNIDAD"/>
    <s v="NO SOLICITADAS"/>
  </r>
  <r>
    <x v="21"/>
    <s v="02-02-01-004-002"/>
    <s v="02-02-01-004-002"/>
    <s v="Materiales y suministros - Productos metálicos elaborados (excepto maquinaria y equipo)"/>
    <s v="LAMINA ALUMINIO 2024 T3 CAL 0.025&quot;"/>
    <n v="30102006"/>
    <s v="LICITACIÓN PÚBLICA"/>
    <n v="4"/>
    <n v="6"/>
    <n v="10"/>
    <n v="2"/>
    <n v="1560000"/>
    <s v="UNIDAD"/>
    <s v="NO SOLICITADAS"/>
  </r>
  <r>
    <x v="21"/>
    <s v="02-02-01-004-002"/>
    <s v="02-02-01-004-002"/>
    <s v="Materiales y suministros - Productos metálicos elaborados (excepto maquinaria y equipo)"/>
    <s v="LAMINA ALUMINIO 2024 T3 CAL 0.032&quot;"/>
    <n v="30102006"/>
    <s v="LICITACIÓN PÚBLICA"/>
    <n v="4"/>
    <n v="6"/>
    <n v="10"/>
    <n v="6"/>
    <n v="5460000"/>
    <s v="UNIDAD"/>
    <s v="NO SOLICITADAS"/>
  </r>
  <r>
    <x v="21"/>
    <s v="02-02-01-004-002"/>
    <s v="02-02-01-004-002"/>
    <s v="Materiales y suministros - Productos metálicos elaborados (excepto maquinaria y equipo)"/>
    <s v="LAMINA ALUMINIO 2024 T3 CAL 0.040&quot;"/>
    <n v="30102006"/>
    <s v="LICITACIÓN PÚBLICA"/>
    <n v="4"/>
    <n v="6"/>
    <n v="10"/>
    <n v="6"/>
    <n v="5400000"/>
    <s v="UNIDAD"/>
    <s v="NO SOLICITADAS"/>
  </r>
  <r>
    <x v="21"/>
    <s v="02-02-01-004-002"/>
    <s v="02-02-01-004-002"/>
    <s v="Materiales y suministros - Productos metálicos elaborados (excepto maquinaria y equipo)"/>
    <s v="LAMINA ALUMINIO 2024 T3 CAL 0.050&quot;"/>
    <n v="30102006"/>
    <s v="LICITACIÓN PÚBLICA"/>
    <n v="4"/>
    <n v="6"/>
    <n v="10"/>
    <n v="3"/>
    <n v="2227500"/>
    <s v="UNIDAD"/>
    <s v="NO SOLICITADAS"/>
  </r>
  <r>
    <x v="21"/>
    <s v="02-02-01-004-002"/>
    <s v="02-02-01-004-002"/>
    <s v="Materiales y suministros - Productos metálicos elaborados (excepto maquinaria y equipo)"/>
    <s v="LAMINA ALUMINIO 2024 T3 CAL 0.063&quot;"/>
    <n v="30102006"/>
    <s v="LICITACIÓN PÚBLICA"/>
    <n v="4"/>
    <n v="6"/>
    <n v="10"/>
    <n v="1"/>
    <n v="925000"/>
    <s v="UNIDAD"/>
    <s v="NO SOLICITADAS"/>
  </r>
  <r>
    <x v="21"/>
    <s v="02-02-01-004-002"/>
    <s v="02-02-01-004-002"/>
    <s v="Materiales y suministros - Productos metálicos elaborados (excepto maquinaria y equipo)"/>
    <s v="LAMINA ALUMINIO 2024T3 CALIBRE 0.012"/>
    <n v="30102006"/>
    <s v="LICITACIÓN PÚBLICA"/>
    <n v="4"/>
    <n v="6"/>
    <n v="10"/>
    <n v="2"/>
    <n v="1600000"/>
    <s v="UNIDAD"/>
    <s v="NO SOLICITADAS"/>
  </r>
  <r>
    <x v="21"/>
    <s v="02-02-01-004-002"/>
    <s v="02-02-01-004-002"/>
    <s v="Materiales y suministros - Productos metálicos elaborados (excepto maquinaria y equipo)"/>
    <s v="LAMINA ALUMINIO 2024T3 CALIBRE 0.016"/>
    <n v="30102006"/>
    <s v="LICITACIÓN PÚBLICA"/>
    <n v="4"/>
    <n v="6"/>
    <n v="10"/>
    <n v="2"/>
    <n v="1470000"/>
    <s v="UNIDAD"/>
    <s v="NO SOLICITADAS"/>
  </r>
  <r>
    <x v="21"/>
    <s v="02-02-01-004-002"/>
    <s v="02-02-01-004-002"/>
    <s v="Materiales y suministros - Productos metálicos elaborados (excepto maquinaria y equipo)"/>
    <s v="LAMINA ALUMINIO 2024T3 CALIBRE 0.020 RIGIDIZED 6WL"/>
    <n v="30102006"/>
    <s v="LICITACIÓN PÚBLICA"/>
    <n v="4"/>
    <n v="6"/>
    <n v="10"/>
    <n v="2"/>
    <n v="4200000"/>
    <s v="UNIDAD"/>
    <s v="NO SOLICITADAS"/>
  </r>
  <r>
    <x v="21"/>
    <s v="02-02-01-004-002"/>
    <s v="02-02-01-004-002"/>
    <s v="Materiales y suministros - Productos metálicos elaborados (excepto maquinaria y equipo)"/>
    <s v="LAMINA DE CAUCHO (SHEET) BUNA-N LN878"/>
    <n v="30102006"/>
    <s v="LICITACIÓN PÚBLICA"/>
    <n v="4"/>
    <n v="6"/>
    <n v="10"/>
    <n v="2"/>
    <n v="6430000"/>
    <s v="UNIDAD"/>
    <s v="NO SOLICITADAS"/>
  </r>
  <r>
    <x v="21"/>
    <s v="02-02-01-004-002"/>
    <s v="02-02-01-004-002"/>
    <s v="Materiales y suministros - Productos metálicos elaborados (excepto maquinaria y equipo)"/>
    <s v="LAMINA TITANIO 0,012"/>
    <n v="30102006"/>
    <s v="LICITACIÓN PÚBLICA"/>
    <n v="4"/>
    <n v="6"/>
    <n v="10"/>
    <n v="1"/>
    <n v="2100000"/>
    <s v="UNIDAD"/>
    <s v="NO SOLICITADAS"/>
  </r>
  <r>
    <x v="21"/>
    <s v="02-02-01-004-002"/>
    <s v="02-02-01-004-002"/>
    <s v="Materiales y suministros - Productos metálicos elaborados (excepto maquinaria y equipo)"/>
    <s v="LAMINA TITANIO 0,016"/>
    <n v="30102006"/>
    <s v="LICITACIÓN PÚBLICA"/>
    <n v="4"/>
    <n v="6"/>
    <n v="10"/>
    <n v="1"/>
    <n v="2100000"/>
    <s v="UNIDAD"/>
    <s v="NO SOLICITADAS"/>
  </r>
  <r>
    <x v="21"/>
    <s v="02-02-01-004-002"/>
    <s v="02-02-01-004-002"/>
    <s v="Materiales y suministros - Productos metálicos elaborados (excepto maquinaria y equipo)"/>
    <s v="NUCLEO DE ALUMINIO TIPO COLMENA"/>
    <n v="30102006"/>
    <s v="LICITACIÓN PÚBLICA"/>
    <n v="4"/>
    <n v="6"/>
    <n v="10"/>
    <n v="1"/>
    <n v="1575000"/>
    <s v="UNIDAD"/>
    <s v="NO SOLICITADAS"/>
  </r>
  <r>
    <x v="21"/>
    <s v="02-02-01-004-002"/>
    <s v="02-02-01-004-002"/>
    <s v="Materiales y suministros - Productos metálicos elaborados (excepto maquinaria y equipo)"/>
    <s v="OJETE DE 1&quot; NEGRO"/>
    <n v="53141500"/>
    <s v="LICITACIÓN PÚBLICA"/>
    <n v="4"/>
    <n v="6"/>
    <n v="10"/>
    <n v="100"/>
    <n v="65000"/>
    <s v="UNIDAD"/>
    <s v="NO SOLICITADAS"/>
  </r>
  <r>
    <x v="21"/>
    <s v="02-02-01-004-002"/>
    <s v="02-02-01-004-002"/>
    <s v="Materiales y suministros - Productos metálicos elaborados (excepto maquinaria y equipo)"/>
    <s v="OJETE DE 1/4&quot; NEGRO"/>
    <n v="53141500"/>
    <s v="LICITACIÓN PÚBLICA"/>
    <n v="4"/>
    <n v="6"/>
    <n v="10"/>
    <n v="100"/>
    <n v="65000"/>
    <s v="UNIDAD"/>
    <s v="NO SOLICITADAS"/>
  </r>
  <r>
    <x v="21"/>
    <s v="02-02-01-004-002"/>
    <s v="02-02-01-004-002"/>
    <s v="Materiales y suministros - Productos metálicos elaborados (excepto maquinaria y equipo)"/>
    <s v="OJETE DE 3/8&quot; NEGRO"/>
    <n v="53141500"/>
    <s v="LICITACIÓN PÚBLICA"/>
    <n v="4"/>
    <n v="6"/>
    <n v="10"/>
    <n v="100"/>
    <n v="65000"/>
    <s v="UNIDAD"/>
    <s v="NO SOLICITADAS"/>
  </r>
  <r>
    <x v="21"/>
    <s v="02-02-01-004-002"/>
    <s v="02-02-01-004-002"/>
    <s v="Materiales y suministros - Productos metálicos elaborados (excepto maquinaria y equipo)"/>
    <s v="PASA MURO P/N 50-009-5"/>
    <n v="31161802"/>
    <s v="LICITACIÓN PÚBLICA"/>
    <n v="4"/>
    <n v="6"/>
    <n v="10"/>
    <n v="50"/>
    <n v="195000"/>
    <s v="UNIDAD"/>
    <s v="NO SOLICITADAS"/>
  </r>
  <r>
    <x v="21"/>
    <s v="02-02-01-004-002"/>
    <s v="02-02-01-004-002"/>
    <s v="Materiales y suministros - Productos metálicos elaborados (excepto maquinaria y equipo)"/>
    <s v="PASA MURO P/N GH3 1/2"/>
    <n v="31161802"/>
    <s v="LICITACIÓN PÚBLICA"/>
    <n v="4"/>
    <n v="6"/>
    <n v="10"/>
    <n v="50"/>
    <n v="217500"/>
    <s v="UNIDAD"/>
    <s v="NO SOLICITADAS"/>
  </r>
  <r>
    <x v="21"/>
    <s v="02-02-01-004-002"/>
    <s v="02-02-01-004-002"/>
    <s v="Materiales y suministros - Productos metálicos elaborados (excepto maquinaria y equipo)"/>
    <s v="PERNO"/>
    <n v="31161600"/>
    <s v="LICITACIÓN PÚBLICA"/>
    <n v="4"/>
    <n v="6"/>
    <n v="10"/>
    <n v="15"/>
    <n v="360000"/>
    <s v="UNIDAD"/>
    <s v="NO SOLICITADAS"/>
  </r>
  <r>
    <x v="21"/>
    <s v="02-02-01-004-002"/>
    <s v="02-02-01-004-002"/>
    <s v="Materiales y suministros - Productos metálicos elaborados (excepto maquinaria y equipo)"/>
    <s v="PERNO P/N AN5-5A"/>
    <n v="31161600"/>
    <s v="LICITACIÓN PÚBLICA"/>
    <n v="4"/>
    <n v="6"/>
    <n v="10"/>
    <n v="50"/>
    <n v="247500"/>
    <s v="UNIDAD"/>
    <s v="NO SOLICITADAS"/>
  </r>
  <r>
    <x v="21"/>
    <s v="02-02-01-004-002"/>
    <s v="02-02-01-004-002"/>
    <s v="Materiales y suministros - Productos metálicos elaborados (excepto maquinaria y equipo)"/>
    <s v="PERNO P/N: MS24693C1"/>
    <n v="31161600"/>
    <s v="LICITACIÓN PÚBLICA"/>
    <n v="4"/>
    <n v="6"/>
    <n v="10"/>
    <n v="50"/>
    <n v="45000"/>
    <s v="UNIDAD"/>
    <s v="NO SOLICITADAS"/>
  </r>
  <r>
    <x v="21"/>
    <s v="02-02-01-004-002"/>
    <s v="02-02-01-004-002"/>
    <s v="Materiales y suministros - Productos metálicos elaborados (excepto maquinaria y equipo)"/>
    <s v="PERNO, P/N AN3-3A"/>
    <n v="31161600"/>
    <s v="LICITACIÓN PÚBLICA"/>
    <n v="4"/>
    <n v="6"/>
    <n v="10"/>
    <n v="100"/>
    <n v="198000"/>
    <s v="UNIDAD"/>
    <s v="NO SOLICITADAS"/>
  </r>
  <r>
    <x v="21"/>
    <s v="02-02-01-004-002"/>
    <s v="02-02-01-004-002"/>
    <s v="Materiales y suministros - Productos metálicos elaborados (excepto maquinaria y equipo)"/>
    <s v="PERNO, P/N AN3-4"/>
    <n v="31161600"/>
    <s v="LICITACIÓN PÚBLICA"/>
    <n v="4"/>
    <n v="6"/>
    <n v="10"/>
    <n v="80"/>
    <n v="550400"/>
    <s v="UNIDAD"/>
    <s v="NO SOLICITADAS"/>
  </r>
  <r>
    <x v="21"/>
    <s v="02-02-01-004-002"/>
    <s v="02-02-01-004-002"/>
    <s v="Materiales y suministros - Productos metálicos elaborados (excepto maquinaria y equipo)"/>
    <s v="PERNO, P/N AN3-4A"/>
    <n v="31161600"/>
    <s v="LICITACIÓN PÚBLICA"/>
    <n v="4"/>
    <n v="6"/>
    <n v="10"/>
    <n v="100"/>
    <n v="214500"/>
    <s v="UNIDAD"/>
    <s v="NO SOLICITADAS"/>
  </r>
  <r>
    <x v="21"/>
    <s v="02-02-01-004-002"/>
    <s v="02-02-01-004-002"/>
    <s v="Materiales y suministros - Productos metálicos elaborados (excepto maquinaria y equipo)"/>
    <s v="PERNO, P/N AN3-6"/>
    <n v="31161600"/>
    <s v="LICITACIÓN PÚBLICA"/>
    <n v="4"/>
    <n v="6"/>
    <n v="10"/>
    <n v="50"/>
    <n v="288000"/>
    <s v="UNIDAD"/>
    <s v="NO SOLICITADAS"/>
  </r>
  <r>
    <x v="21"/>
    <s v="02-02-01-004-002"/>
    <s v="02-02-01-004-002"/>
    <s v="Materiales y suministros - Productos metálicos elaborados (excepto maquinaria y equipo)"/>
    <s v="PERNO, P/N AN3-8"/>
    <n v="31161600"/>
    <s v="LICITACIÓN PÚBLICA"/>
    <n v="4"/>
    <n v="6"/>
    <n v="10"/>
    <n v="50"/>
    <n v="90000"/>
    <s v="UNIDAD"/>
    <s v="NO SOLICITADAS"/>
  </r>
  <r>
    <x v="21"/>
    <s v="02-02-01-004-002"/>
    <s v="02-02-01-004-002"/>
    <s v="Materiales y suministros - Productos metálicos elaborados (excepto maquinaria y equipo)"/>
    <s v="PERNO, P/N AN4-4A"/>
    <n v="31161600"/>
    <s v="LICITACIÓN PÚBLICA"/>
    <n v="4"/>
    <n v="6"/>
    <n v="10"/>
    <n v="50"/>
    <n v="132000"/>
    <s v="UNIDAD"/>
    <s v="NO SOLICITADAS"/>
  </r>
  <r>
    <x v="21"/>
    <s v="02-02-01-004-002"/>
    <s v="02-02-01-004-002"/>
    <s v="Materiales y suministros - Productos metálicos elaborados (excepto maquinaria y equipo)"/>
    <s v="PERNO, P/N AN4-5A"/>
    <n v="31161600"/>
    <s v="LICITACIÓN PÚBLICA"/>
    <n v="4"/>
    <n v="6"/>
    <n v="10"/>
    <n v="50"/>
    <n v="294000"/>
    <s v="UNIDAD"/>
    <s v="NO SOLICITADAS"/>
  </r>
  <r>
    <x v="21"/>
    <s v="02-02-01-004-002"/>
    <s v="02-02-01-004-002"/>
    <s v="Materiales y suministros - Productos metálicos elaborados (excepto maquinaria y equipo)"/>
    <s v="PERNO, P/N AN5-3A"/>
    <n v="31161600"/>
    <s v="LICITACIÓN PÚBLICA"/>
    <n v="4"/>
    <n v="6"/>
    <n v="10"/>
    <n v="30"/>
    <n v="244800"/>
    <s v="UNIDAD"/>
    <s v="NO SOLICITADAS"/>
  </r>
  <r>
    <x v="21"/>
    <s v="02-02-01-004-002"/>
    <s v="02-02-01-004-002"/>
    <s v="Materiales y suministros - Productos metálicos elaborados (excepto maquinaria y equipo)"/>
    <s v="PERNO, P/N AN5-4A"/>
    <n v="31161600"/>
    <s v="LICITACIÓN PÚBLICA"/>
    <n v="4"/>
    <n v="6"/>
    <n v="10"/>
    <n v="50"/>
    <n v="210000"/>
    <s v="UNIDAD"/>
    <s v="NO SOLICITADAS"/>
  </r>
  <r>
    <x v="21"/>
    <s v="02-02-01-004-002"/>
    <s v="02-02-01-004-002"/>
    <s v="Materiales y suministros - Productos metálicos elaborados (excepto maquinaria y equipo)"/>
    <s v="PERNO, P/N LN9082-8X32S"/>
    <n v="31161600"/>
    <s v="LICITACIÓN PÚBLICA"/>
    <n v="4"/>
    <n v="6"/>
    <n v="10"/>
    <n v="30"/>
    <n v="2550000"/>
    <s v="UNIDAD"/>
    <s v="NO SOLICITADAS"/>
  </r>
  <r>
    <x v="21"/>
    <s v="02-02-01-004-002"/>
    <s v="02-02-01-004-002"/>
    <s v="Materiales y suministros - Productos metálicos elaborados (excepto maquinaria y equipo)"/>
    <s v="PERNO, P/N LN9355-6X12"/>
    <n v="31161600"/>
    <s v="LICITACIÓN PÚBLICA"/>
    <n v="4"/>
    <n v="6"/>
    <n v="10"/>
    <n v="30"/>
    <n v="1995000"/>
    <s v="UNIDAD"/>
    <s v="NO SOLICITADAS"/>
  </r>
  <r>
    <x v="21"/>
    <s v="02-02-01-004-002"/>
    <s v="02-02-01-004-002"/>
    <s v="Materiales y suministros - Productos metálicos elaborados (excepto maquinaria y equipo)"/>
    <s v="PINES 1/16 P/N MS24665-153"/>
    <n v="31163200"/>
    <s v="LICITACIÓN PÚBLICA"/>
    <n v="4"/>
    <n v="6"/>
    <n v="10"/>
    <n v="100"/>
    <n v="40000"/>
    <s v="UNIDAD"/>
    <s v="NO SOLICITADAS"/>
  </r>
  <r>
    <x v="21"/>
    <s v="02-02-01-004-002"/>
    <s v="02-02-01-004-002"/>
    <s v="Materiales y suministros - Productos metálicos elaborados (excepto maquinaria y equipo)"/>
    <s v="PINES 1/8 P/N MS24665-374"/>
    <n v="31163200"/>
    <s v="LICITACIÓN PÚBLICA"/>
    <n v="4"/>
    <n v="6"/>
    <n v="10"/>
    <n v="100"/>
    <n v="144000"/>
    <s v="UNIDAD"/>
    <s v="NO SOLICITADAS"/>
  </r>
  <r>
    <x v="21"/>
    <s v="02-02-01-004-002"/>
    <s v="02-02-01-004-002"/>
    <s v="Materiales y suministros - Productos metálicos elaborados (excepto maquinaria y equipo)"/>
    <s v="PINES 5/32 P/N MS24665-437"/>
    <n v="31163200"/>
    <s v="LICITACIÓN PÚBLICA"/>
    <n v="4"/>
    <n v="6"/>
    <n v="10"/>
    <n v="100"/>
    <n v="240000"/>
    <s v="UNIDAD"/>
    <s v="NO SOLICITADAS"/>
  </r>
  <r>
    <x v="21"/>
    <s v="02-02-01-004-002"/>
    <s v="02-02-01-004-002"/>
    <s v="Materiales y suministros - Productos metálicos elaborados (excepto maquinaria y equipo)"/>
    <s v="PUNTA PHILLIPS #3"/>
    <n v="27112800"/>
    <s v="LICITACIÓN PÚBLICA"/>
    <n v="4"/>
    <n v="6"/>
    <n v="10"/>
    <n v="30"/>
    <n v="66300"/>
    <s v="UNIDAD"/>
    <s v="NO SOLICITADAS"/>
  </r>
  <r>
    <x v="21"/>
    <s v="02-02-01-004-002"/>
    <s v="02-02-01-004-002"/>
    <s v="Materiales y suministros - Productos metálicos elaborados (excepto maquinaria y equipo)"/>
    <s v="PUNTA PHILLIPS NO.2 CORTA 1&quot;"/>
    <n v="27112800"/>
    <s v="LICITACIÓN PÚBLICA"/>
    <n v="4"/>
    <n v="6"/>
    <n v="10"/>
    <n v="30"/>
    <n v="66300"/>
    <s v="UNIDAD"/>
    <s v="NO SOLICITADAS"/>
  </r>
  <r>
    <x v="21"/>
    <s v="02-02-01-004-002"/>
    <s v="02-02-01-004-002"/>
    <s v="Materiales y suministros - Productos metálicos elaborados (excepto maquinaria y equipo)"/>
    <s v="PUNTA PHILLIPS NO.2 LARGA 1 15/16&quot;"/>
    <n v="27112800"/>
    <s v="LICITACIÓN PÚBLICA"/>
    <n v="4"/>
    <n v="6"/>
    <n v="10"/>
    <n v="30"/>
    <n v="118950"/>
    <s v="UNIDAD"/>
    <s v="NO SOLICITADAS"/>
  </r>
  <r>
    <x v="21"/>
    <s v="02-02-01-004-002"/>
    <s v="02-02-01-004-002"/>
    <s v="Materiales y suministros - Productos metálicos elaborados (excepto maquinaria y equipo)"/>
    <s v="PUNTA PHILLIPS NUM. 4"/>
    <n v="27112800"/>
    <s v="LICITACIÓN PÚBLICA"/>
    <n v="4"/>
    <n v="6"/>
    <n v="10"/>
    <n v="30"/>
    <n v="234000"/>
    <s v="UNIDAD"/>
    <s v="NO SOLICITADAS"/>
  </r>
  <r>
    <x v="21"/>
    <s v="02-02-01-004-002"/>
    <s v="02-02-01-004-002"/>
    <s v="Materiales y suministros - Productos metálicos elaborados (excepto maquinaria y equipo)"/>
    <s v="REMACHE CIEGO PARA FLANCHE P/N CCR2744SS-3-07 MANUAL DE REFERENCIA FM 1-563"/>
    <n v="31162200"/>
    <s v="LICITACIÓN PÚBLICA"/>
    <n v="4"/>
    <n v="6"/>
    <n v="10"/>
    <n v="1"/>
    <n v="49000"/>
    <s v="UNIDAD"/>
    <s v="NO SOLICITADAS"/>
  </r>
  <r>
    <x v="21"/>
    <s v="02-02-01-004-002"/>
    <s v="02-02-01-004-002"/>
    <s v="Materiales y suministros - Productos metálicos elaborados (excepto maquinaria y equipo)"/>
    <s v="REMACHE CIEGO PARA FLANCHE P/N CCR2744SS-4-05 MANUAL DE REFERENCIA FM 1-563"/>
    <n v="31162200"/>
    <s v="LICITACIÓN PÚBLICA"/>
    <n v="4"/>
    <n v="6"/>
    <n v="10"/>
    <n v="1"/>
    <n v="94500"/>
    <s v="UNIDAD"/>
    <s v="NO SOLICITADAS"/>
  </r>
  <r>
    <x v="21"/>
    <s v="02-02-01-004-002"/>
    <s v="02-02-01-004-002"/>
    <s v="Materiales y suministros - Productos metálicos elaborados (excepto maquinaria y equipo)"/>
    <s v="REMACHE CIEGO PARA FLANCHE P/N CCR2744SS-4-06 MANUAL DE REFERENCIA FM 1-563"/>
    <n v="31162200"/>
    <s v="LICITACIÓN PÚBLICA"/>
    <n v="4"/>
    <n v="6"/>
    <n v="10"/>
    <n v="1"/>
    <n v="122500"/>
    <s v="UNIDAD"/>
    <s v="NO SOLICITADAS"/>
  </r>
  <r>
    <x v="21"/>
    <s v="02-02-01-004-002"/>
    <s v="02-02-01-004-002"/>
    <s v="Materiales y suministros - Productos metálicos elaborados (excepto maquinaria y equipo)"/>
    <s v="REMACHE CIEGO PARA FLANCHE P/N CCR2744SS-4-07 MANUAL DE REFERENCIA FM 1-563"/>
    <n v="31162200"/>
    <s v="LICITACIÓN PÚBLICA"/>
    <n v="4"/>
    <n v="6"/>
    <n v="10"/>
    <n v="1"/>
    <n v="157500"/>
    <s v="UNIDAD"/>
    <s v="NO SOLICITADAS"/>
  </r>
  <r>
    <x v="21"/>
    <s v="02-02-01-004-002"/>
    <s v="02-02-01-004-002"/>
    <s v="Materiales y suministros - Productos metálicos elaborados (excepto maquinaria y equipo)"/>
    <s v="REMACHE CR3252-4-1"/>
    <n v="31162200"/>
    <s v="LICITACIÓN PÚBLICA"/>
    <n v="4"/>
    <n v="6"/>
    <n v="10"/>
    <n v="1"/>
    <n v="452500"/>
    <s v="UNIDAD"/>
    <s v="NO SOLICITADAS"/>
  </r>
  <r>
    <x v="21"/>
    <s v="02-02-01-004-002"/>
    <s v="02-02-01-004-002"/>
    <s v="Materiales y suministros - Productos metálicos elaborados (excepto maquinaria y equipo)"/>
    <s v="REMACHE CR3252-4-2"/>
    <n v="31162200"/>
    <s v="LICITACIÓN PÚBLICA"/>
    <n v="4"/>
    <n v="6"/>
    <n v="10"/>
    <n v="1"/>
    <n v="237000"/>
    <s v="UNIDAD"/>
    <s v="NO SOLICITADAS"/>
  </r>
  <r>
    <x v="21"/>
    <s v="02-02-01-004-002"/>
    <s v="02-02-01-004-002"/>
    <s v="Materiales y suministros - Productos metálicos elaborados (excepto maquinaria y equipo)"/>
    <s v="REMACHE CR3252-4-3"/>
    <n v="31162200"/>
    <s v="LICITACIÓN PÚBLICA"/>
    <n v="4"/>
    <n v="6"/>
    <n v="10"/>
    <n v="1"/>
    <n v="204400"/>
    <s v="UNIDAD"/>
    <s v="NO SOLICITADAS"/>
  </r>
  <r>
    <x v="21"/>
    <s v="02-02-01-004-002"/>
    <s v="02-02-01-004-002"/>
    <s v="Materiales y suministros - Productos metálicos elaborados (excepto maquinaria y equipo)"/>
    <s v="REMACHE P/N CR3243-4-1"/>
    <n v="31162200"/>
    <s v="LICITACIÓN PÚBLICA"/>
    <n v="4"/>
    <n v="6"/>
    <n v="10"/>
    <n v="2"/>
    <n v="360000"/>
    <s v="UNIDAD"/>
    <s v="NO SOLICITADAS"/>
  </r>
  <r>
    <x v="21"/>
    <s v="02-02-01-004-002"/>
    <s v="02-02-01-004-002"/>
    <s v="Materiales y suministros - Productos metálicos elaborados (excepto maquinaria y equipo)"/>
    <s v="REMACHE P/N CR3243-4-2"/>
    <n v="31162200"/>
    <s v="LICITACIÓN PÚBLICA"/>
    <n v="4"/>
    <n v="6"/>
    <n v="10"/>
    <n v="10"/>
    <n v="2145000"/>
    <s v="UNIDAD"/>
    <s v="NO SOLICITADAS"/>
  </r>
  <r>
    <x v="21"/>
    <s v="02-02-01-004-002"/>
    <s v="02-02-01-004-002"/>
    <s v="Materiales y suministros - Productos metálicos elaborados (excepto maquinaria y equipo)"/>
    <s v="REMACHE P/N CR3243-4-3"/>
    <n v="31162200"/>
    <s v="LICITACIÓN PÚBLICA"/>
    <n v="4"/>
    <n v="6"/>
    <n v="10"/>
    <n v="10"/>
    <n v="2730000"/>
    <s v="UNIDAD"/>
    <s v="NO SOLICITADAS"/>
  </r>
  <r>
    <x v="21"/>
    <s v="02-02-01-004-002"/>
    <s v="02-02-01-004-002"/>
    <s v="Materiales y suministros - Productos metálicos elaborados (excepto maquinaria y equipo)"/>
    <s v="REMACHE P/N CR3243-5-2"/>
    <n v="31162200"/>
    <s v="LICITACIÓN PÚBLICA"/>
    <n v="4"/>
    <n v="6"/>
    <n v="10"/>
    <n v="2"/>
    <n v="297000"/>
    <s v="UNIDAD"/>
    <s v="NO SOLICITADAS"/>
  </r>
  <r>
    <x v="21"/>
    <s v="02-02-01-004-002"/>
    <s v="02-02-01-004-002"/>
    <s v="Materiales y suministros - Productos metálicos elaborados (excepto maquinaria y equipo)"/>
    <s v="REMACHE P/N CR3243-5-3"/>
    <n v="31162200"/>
    <s v="LICITACIÓN PÚBLICA"/>
    <n v="4"/>
    <n v="6"/>
    <n v="10"/>
    <n v="2"/>
    <n v="360000"/>
    <s v="UNIDAD"/>
    <s v="NO SOLICITADAS"/>
  </r>
  <r>
    <x v="21"/>
    <s v="02-02-01-004-002"/>
    <s v="02-02-01-004-002"/>
    <s v="Materiales y suministros - Productos metálicos elaborados (excepto maquinaria y equipo)"/>
    <s v="REMACHE P/N CR3243-5-4"/>
    <n v="31162200"/>
    <s v="LICITACIÓN PÚBLICA"/>
    <n v="4"/>
    <n v="6"/>
    <n v="10"/>
    <n v="2"/>
    <n v="510000"/>
    <s v="UNIDAD"/>
    <s v="NO SOLICITADAS"/>
  </r>
  <r>
    <x v="21"/>
    <s v="02-02-01-004-002"/>
    <s v="02-02-01-004-002"/>
    <s v="Materiales y suministros - Productos metálicos elaborados (excepto maquinaria y equipo)"/>
    <s v="REMACHE P/N CR3253-4-1"/>
    <n v="31162200"/>
    <s v="LICITACIÓN PÚBLICA"/>
    <n v="4"/>
    <n v="6"/>
    <n v="10"/>
    <n v="1"/>
    <n v="351000"/>
    <s v="UNIDAD"/>
    <s v="NO SOLICITADAS"/>
  </r>
  <r>
    <x v="21"/>
    <s v="02-02-01-004-002"/>
    <s v="02-02-01-004-002"/>
    <s v="Materiales y suministros - Productos metálicos elaborados (excepto maquinaria y equipo)"/>
    <s v="REMACHE P/N CR3253-4-2"/>
    <n v="31162200"/>
    <s v="LICITACIÓN PÚBLICA"/>
    <n v="4"/>
    <n v="6"/>
    <n v="10"/>
    <n v="1"/>
    <n v="224000"/>
    <s v="UNIDAD"/>
    <s v="NO SOLICITADAS"/>
  </r>
  <r>
    <x v="21"/>
    <s v="02-02-01-004-002"/>
    <s v="02-02-01-004-002"/>
    <s v="Materiales y suministros - Productos metálicos elaborados (excepto maquinaria y equipo)"/>
    <s v="REMACHE P/N CR3253-4-3"/>
    <n v="31162200"/>
    <s v="LICITACIÓN PÚBLICA"/>
    <n v="4"/>
    <n v="6"/>
    <n v="10"/>
    <n v="1"/>
    <n v="255000"/>
    <s v="UNIDAD"/>
    <s v="NO SOLICITADAS"/>
  </r>
  <r>
    <x v="21"/>
    <s v="02-02-01-004-002"/>
    <s v="02-02-01-004-002"/>
    <s v="Materiales y suministros - Productos metálicos elaborados (excepto maquinaria y equipo)"/>
    <s v="REMACHE P/N MS20426AD5-10"/>
    <n v="31162200"/>
    <s v="LICITACIÓN PÚBLICA"/>
    <n v="4"/>
    <n v="6"/>
    <n v="10"/>
    <n v="1"/>
    <n v="101500"/>
    <s v="KILOGRAMO"/>
    <s v="NO SOLICITADAS"/>
  </r>
  <r>
    <x v="21"/>
    <s v="02-02-01-004-002"/>
    <s v="02-02-01-004-002"/>
    <s v="Materiales y suministros - Productos metálicos elaborados (excepto maquinaria y equipo)"/>
    <s v="REMACHE P/N MS20427M4-5"/>
    <n v="31162200"/>
    <s v="LICITACIÓN PÚBLICA"/>
    <n v="4"/>
    <n v="6"/>
    <n v="10"/>
    <n v="1"/>
    <n v="248400"/>
    <s v="KILOGRAMO"/>
    <s v="NO SOLICITADAS"/>
  </r>
  <r>
    <x v="21"/>
    <s v="02-02-01-004-002"/>
    <s v="02-02-01-004-002"/>
    <s v="Materiales y suministros - Productos metálicos elaborados (excepto maquinaria y equipo)"/>
    <s v="REMACHE P/N MS20427M4-6"/>
    <n v="31162200"/>
    <s v="LICITACIÓN PÚBLICA"/>
    <n v="4"/>
    <n v="6"/>
    <n v="10"/>
    <n v="1"/>
    <n v="247800"/>
    <s v="KILOGRAMO"/>
    <s v="NO SOLICITADAS"/>
  </r>
  <r>
    <x v="21"/>
    <s v="02-02-01-004-002"/>
    <s v="02-02-01-004-002"/>
    <s v="Materiales y suministros - Productos metálicos elaborados (excepto maquinaria y equipo)"/>
    <s v="REMACHE P/N MS20470E4-4"/>
    <n v="31162200"/>
    <s v="LICITACIÓN PÚBLICA"/>
    <n v="4"/>
    <n v="6"/>
    <n v="10"/>
    <n v="1"/>
    <n v="156072"/>
    <s v="KILOGRAMO"/>
    <s v="NO SOLICITADAS"/>
  </r>
  <r>
    <x v="21"/>
    <s v="02-02-01-004-002"/>
    <s v="02-02-01-004-002"/>
    <s v="Materiales y suministros - Productos metálicos elaborados (excepto maquinaria y equipo)"/>
    <s v="REMACHE P/N MS20470E5-2"/>
    <n v="31162200"/>
    <s v="LICITACIÓN PÚBLICA"/>
    <n v="4"/>
    <n v="6"/>
    <n v="10"/>
    <n v="1"/>
    <n v="119840"/>
    <s v="KILOGRAMO"/>
    <s v="NO SOLICITADAS"/>
  </r>
  <r>
    <x v="21"/>
    <s v="02-02-01-004-002"/>
    <s v="02-02-01-004-002"/>
    <s v="Materiales y suministros - Productos metálicos elaborados (excepto maquinaria y equipo)"/>
    <s v="REMACHE P/N MS20615-4M4"/>
    <n v="31162200"/>
    <s v="LICITACIÓN PÚBLICA"/>
    <n v="4"/>
    <n v="6"/>
    <n v="10"/>
    <n v="1"/>
    <n v="156800"/>
    <s v="KILOGRAMO"/>
    <s v="NO SOLICITADAS"/>
  </r>
  <r>
    <x v="21"/>
    <s v="02-02-01-004-002"/>
    <s v="02-02-01-004-002"/>
    <s v="Materiales y suministros - Productos metálicos elaborados (excepto maquinaria y equipo)"/>
    <s v="REMACHE P/N MS20615-4M-5"/>
    <n v="31162200"/>
    <s v="LICITACIÓN PÚBLICA"/>
    <n v="4"/>
    <n v="6"/>
    <n v="10"/>
    <n v="1"/>
    <n v="171000"/>
    <s v="KILOGRAMO"/>
    <s v="NO SOLICITADAS"/>
  </r>
  <r>
    <x v="21"/>
    <s v="02-02-01-004-002"/>
    <s v="02-02-01-004-002"/>
    <s v="Materiales y suministros - Productos metálicos elaborados (excepto maquinaria y equipo)"/>
    <s v="REMACHE P/N MS20615-4M-7"/>
    <n v="31162200"/>
    <s v="LICITACIÓN PÚBLICA"/>
    <n v="4"/>
    <n v="6"/>
    <n v="10"/>
    <n v="1"/>
    <n v="95550"/>
    <s v="KILOGRAMO"/>
    <s v="NO SOLICITADAS"/>
  </r>
  <r>
    <x v="21"/>
    <s v="02-02-01-004-002"/>
    <s v="02-02-01-004-002"/>
    <s v="Materiales y suministros - Productos metálicos elaborados (excepto maquinaria y equipo)"/>
    <s v="REMACHE P/N MS20615M4-10"/>
    <n v="31162200"/>
    <s v="LICITACIÓN PÚBLICA"/>
    <n v="4"/>
    <n v="6"/>
    <n v="10"/>
    <n v="1"/>
    <n v="162000"/>
    <s v="KILOGRAMO"/>
    <s v="NO SOLICITADAS"/>
  </r>
  <r>
    <x v="21"/>
    <s v="02-02-01-004-002"/>
    <s v="02-02-01-004-002"/>
    <s v="Materiales y suministros - Productos metálicos elaborados (excepto maquinaria y equipo)"/>
    <s v="REMACHE P/N MS20615M4-6"/>
    <n v="31162200"/>
    <s v="LICITACIÓN PÚBLICA"/>
    <n v="4"/>
    <n v="6"/>
    <n v="10"/>
    <n v="1"/>
    <n v="156600"/>
    <s v="KILOGRAMO"/>
    <s v="NO SOLICITADAS"/>
  </r>
  <r>
    <x v="21"/>
    <s v="02-02-01-004-002"/>
    <s v="02-02-01-004-002"/>
    <s v="Materiales y suministros - Productos metálicos elaborados (excepto maquinaria y equipo)"/>
    <s v="REMACHE P/N MS20615M6-10"/>
    <n v="31162200"/>
    <s v="LICITACIÓN PÚBLICA"/>
    <n v="4"/>
    <n v="6"/>
    <n v="10"/>
    <n v="1"/>
    <n v="103250"/>
    <s v="KILOGRAMO"/>
    <s v="NO SOLICITADAS"/>
  </r>
  <r>
    <x v="21"/>
    <s v="02-02-01-004-002"/>
    <s v="02-02-01-004-002"/>
    <s v="Materiales y suministros - Productos metálicos elaborados (excepto maquinaria y equipo)"/>
    <s v="REMACHES SOLIDOS CABEZA UNIVERSAL P/N MS20470 E 4-6"/>
    <n v="31162200"/>
    <s v="LICITACIÓN PÚBLICA"/>
    <n v="4"/>
    <n v="6"/>
    <n v="10"/>
    <n v="1"/>
    <n v="156240"/>
    <s v="KILOGRAMO"/>
    <s v="NO SOLICITADAS"/>
  </r>
  <r>
    <x v="21"/>
    <s v="02-02-01-004-002"/>
    <s v="02-02-01-004-002"/>
    <s v="Materiales y suministros - Productos metálicos elaborados (excepto maquinaria y equipo)"/>
    <s v="RETENEDOR P/N R4G"/>
    <n v="24101802"/>
    <s v="LICITACIÓN PÚBLICA"/>
    <n v="4"/>
    <n v="6"/>
    <n v="10"/>
    <n v="80"/>
    <n v="432000"/>
    <s v="UNIDAD"/>
    <s v="NO SOLICITADAS"/>
  </r>
  <r>
    <x v="21"/>
    <s v="02-02-01-004-002"/>
    <s v="02-02-01-004-002"/>
    <s v="Materiales y suministros - Productos metálicos elaborados (excepto maquinaria y equipo)"/>
    <s v="RIVET,SOLID P/N MS20470 AD5-3"/>
    <n v="31162200"/>
    <s v="LICITACIÓN PÚBLICA"/>
    <n v="4"/>
    <n v="6"/>
    <n v="10"/>
    <n v="1"/>
    <n v="97720"/>
    <s v="KILOGRAMO"/>
    <s v="NO SOLICITADAS"/>
  </r>
  <r>
    <x v="21"/>
    <s v="02-02-01-004-002"/>
    <s v="02-02-01-004-002"/>
    <s v="Materiales y suministros - Productos metálicos elaborados (excepto maquinaria y equipo)"/>
    <s v="RIVET,SOLID P/N MS20470 AD5-4"/>
    <n v="31162200"/>
    <s v="LICITACIÓN PÚBLICA"/>
    <n v="4"/>
    <n v="6"/>
    <n v="10"/>
    <n v="1"/>
    <n v="82775"/>
    <s v="KILOGRAMO"/>
    <s v="NO SOLICITADAS"/>
  </r>
  <r>
    <x v="21"/>
    <s v="02-02-01-004-002"/>
    <s v="02-02-01-004-002"/>
    <s v="Materiales y suministros - Productos metálicos elaborados (excepto maquinaria y equipo)"/>
    <s v="RIVET,SOLID P/N MS20470 AD5-5"/>
    <n v="31162200"/>
    <s v="LICITACIÓN PÚBLICA"/>
    <n v="4"/>
    <n v="6"/>
    <n v="10"/>
    <n v="1"/>
    <n v="71050"/>
    <s v="KILOGRAMO"/>
    <s v="NO SOLICITADAS"/>
  </r>
  <r>
    <x v="21"/>
    <s v="02-02-01-004-002"/>
    <s v="02-02-01-004-002"/>
    <s v="Materiales y suministros - Productos metálicos elaborados (excepto maquinaria y equipo)"/>
    <s v="RIVET,SOLID P/N MS20470 AD5-6"/>
    <n v="31162200"/>
    <s v="LICITACIÓN PÚBLICA"/>
    <n v="4"/>
    <n v="6"/>
    <n v="10"/>
    <n v="1"/>
    <n v="91525"/>
    <s v="KILOGRAMO"/>
    <s v="NO SOLICITADAS"/>
  </r>
  <r>
    <x v="21"/>
    <s v="02-02-01-004-002"/>
    <s v="02-02-01-004-002"/>
    <s v="Materiales y suministros - Productos metálicos elaborados (excepto maquinaria y equipo)"/>
    <s v="RIVET,SOLID P/N MS20470 E 5-4"/>
    <n v="31162200"/>
    <s v="LICITACIÓN PÚBLICA"/>
    <n v="4"/>
    <n v="6"/>
    <n v="10"/>
    <n v="1"/>
    <n v="82880"/>
    <s v="KILOGRAMO"/>
    <s v="NO SOLICITADAS"/>
  </r>
  <r>
    <x v="21"/>
    <s v="02-02-01-004-002"/>
    <s v="02-02-01-004-002"/>
    <s v="Materiales y suministros - Productos metálicos elaborados (excepto maquinaria y equipo)"/>
    <s v="RIVET,SOLID P/N MS20470 E 5-5"/>
    <n v="31162200"/>
    <s v="LICITACIÓN PÚBLICA"/>
    <n v="4"/>
    <n v="6"/>
    <n v="10"/>
    <n v="1"/>
    <n v="106575"/>
    <s v="KILOGRAMO"/>
    <s v="NO SOLICITADAS"/>
  </r>
  <r>
    <x v="21"/>
    <s v="02-02-01-004-002"/>
    <s v="02-02-01-004-002"/>
    <s v="Materiales y suministros - Productos metálicos elaborados (excepto maquinaria y equipo)"/>
    <s v="SEGUROS DE ALUMINIO"/>
    <n v="31162400"/>
    <s v="LICITACIÓN PÚBLICA"/>
    <n v="4"/>
    <n v="6"/>
    <n v="10"/>
    <n v="1"/>
    <n v="65050"/>
    <s v="UNIDAD"/>
    <s v="NO SOLICITADAS"/>
  </r>
  <r>
    <x v="21"/>
    <s v="02-02-01-004-002"/>
    <s v="02-02-01-004-002"/>
    <s v="Materiales y suministros - Productos metálicos elaborados (excepto maquinaria y equipo)"/>
    <s v="SOLDADURA DE ESTAÑO"/>
    <n v="23271800"/>
    <s v="LICITACIÓN PÚBLICA"/>
    <n v="4"/>
    <n v="6"/>
    <n v="10"/>
    <n v="4"/>
    <n v="900000"/>
    <s v="UNIDAD"/>
    <s v="NO SOLICITADAS"/>
  </r>
  <r>
    <x v="21"/>
    <s v="02-02-01-004-002"/>
    <s v="02-02-01-004-002"/>
    <s v="Materiales y suministros - Productos metálicos elaborados (excepto maquinaria y equipo)"/>
    <s v="SUJETADOR P/N HL20PB5-3"/>
    <n v="31161500"/>
    <s v="LICITACIÓN PÚBLICA"/>
    <n v="4"/>
    <n v="6"/>
    <n v="10"/>
    <n v="30"/>
    <n v="124950"/>
    <s v="UNIDAD"/>
    <s v="NO SOLICITADAS"/>
  </r>
  <r>
    <x v="21"/>
    <s v="02-02-01-004-002"/>
    <s v="02-02-01-004-002"/>
    <s v="Materiales y suministros - Productos metálicos elaborados (excepto maquinaria y equipo)"/>
    <s v="SUJETADOR P/N HL20PB5-4"/>
    <n v="31161500"/>
    <s v="LICITACIÓN PÚBLICA"/>
    <n v="4"/>
    <n v="6"/>
    <n v="10"/>
    <n v="30"/>
    <n v="122400"/>
    <s v="UNIDAD"/>
    <s v="NO SOLICITADAS"/>
  </r>
  <r>
    <x v="21"/>
    <s v="02-02-01-004-002"/>
    <s v="02-02-01-004-002"/>
    <s v="Materiales y suministros - Productos metálicos elaborados (excepto maquinaria y equipo)"/>
    <s v="SUJETADOR P/N HL20PB5-9"/>
    <n v="31161500"/>
    <s v="LICITACIÓN PÚBLICA"/>
    <n v="4"/>
    <n v="6"/>
    <n v="10"/>
    <n v="30"/>
    <n v="161850"/>
    <s v="UNIDAD"/>
    <s v="NO SOLICITADAS"/>
  </r>
  <r>
    <x v="21"/>
    <s v="02-02-01-004-002"/>
    <s v="02-02-01-004-002"/>
    <s v="Materiales y suministros - Productos metálicos elaborados (excepto maquinaria y equipo)"/>
    <s v="TORNILLO P/N AN509-10-R11"/>
    <n v="31161500"/>
    <s v="LICITACIÓN PÚBLICA"/>
    <n v="4"/>
    <n v="6"/>
    <n v="10"/>
    <n v="100"/>
    <n v="108000"/>
    <s v="UNIDAD"/>
    <s v="NO SOLICITADAS"/>
  </r>
  <r>
    <x v="21"/>
    <s v="02-02-01-004-002"/>
    <s v="02-02-01-004-002"/>
    <s v="Materiales y suministros - Productos metálicos elaborados (excepto maquinaria y equipo)"/>
    <s v="TORNILLO P/N AN509-10-R12"/>
    <n v="31161500"/>
    <s v="LICITACIÓN PÚBLICA"/>
    <n v="4"/>
    <n v="6"/>
    <n v="10"/>
    <n v="80"/>
    <n v="331200"/>
    <s v="UNIDAD"/>
    <s v="NO SOLICITADAS"/>
  </r>
  <r>
    <x v="21"/>
    <s v="02-02-01-004-002"/>
    <s v="02-02-01-004-002"/>
    <s v="Materiales y suministros - Productos metálicos elaborados (excepto maquinaria y equipo)"/>
    <s v="TORNILLO P/N AN509-10-R13"/>
    <n v="31161500"/>
    <s v="LICITACIÓN PÚBLICA"/>
    <n v="4"/>
    <n v="6"/>
    <n v="10"/>
    <n v="80"/>
    <n v="360000"/>
    <s v="UNIDAD"/>
    <s v="NO SOLICITADAS"/>
  </r>
  <r>
    <x v="21"/>
    <s v="02-02-01-004-002"/>
    <s v="02-02-01-004-002"/>
    <s v="Materiales y suministros - Productos metálicos elaborados (excepto maquinaria y equipo)"/>
    <s v="TORNILLO P/N AN509-10-R14"/>
    <n v="31161500"/>
    <s v="LICITACIÓN PÚBLICA"/>
    <n v="4"/>
    <n v="6"/>
    <n v="10"/>
    <n v="80"/>
    <n v="360000"/>
    <s v="UNIDAD"/>
    <s v="NO SOLICITADAS"/>
  </r>
  <r>
    <x v="21"/>
    <s v="02-02-01-004-002"/>
    <s v="02-02-01-004-002"/>
    <s v="Materiales y suministros - Productos metálicos elaborados (excepto maquinaria y equipo)"/>
    <s v="TORNILLO P/N AN509-10-R15"/>
    <n v="31161500"/>
    <s v="LICITACIÓN PÚBLICA"/>
    <n v="4"/>
    <n v="6"/>
    <n v="10"/>
    <n v="100"/>
    <n v="216000"/>
    <s v="UNIDAD"/>
    <s v="NO SOLICITADAS"/>
  </r>
  <r>
    <x v="21"/>
    <s v="02-02-01-004-002"/>
    <s v="02-02-01-004-002"/>
    <s v="Materiales y suministros - Productos metálicos elaborados (excepto maquinaria y equipo)"/>
    <s v="TORNILLO P/N AN509-10-R16"/>
    <n v="31161500"/>
    <s v="LICITACIÓN PÚBLICA"/>
    <n v="4"/>
    <n v="6"/>
    <n v="10"/>
    <n v="100"/>
    <n v="342000"/>
    <s v="UNIDAD"/>
    <s v="NO SOLICITADAS"/>
  </r>
  <r>
    <x v="21"/>
    <s v="02-02-01-004-002"/>
    <s v="02-02-01-004-002"/>
    <s v="Materiales y suministros - Productos metálicos elaborados (excepto maquinaria y equipo)"/>
    <s v="TORNILLO P/N AN509-10-R17"/>
    <n v="31161500"/>
    <s v="LICITACIÓN PÚBLICA"/>
    <n v="4"/>
    <n v="6"/>
    <n v="10"/>
    <n v="100"/>
    <n v="324000"/>
    <s v="UNIDAD"/>
    <s v="NO SOLICITADAS"/>
  </r>
  <r>
    <x v="21"/>
    <s v="02-02-01-004-002"/>
    <s v="02-02-01-004-002"/>
    <s v="Materiales y suministros - Productos metálicos elaborados (excepto maquinaria y equipo)"/>
    <s v="TORNILLO P/N AN509-10-R18"/>
    <n v="31161500"/>
    <s v="LICITACIÓN PÚBLICA"/>
    <n v="4"/>
    <n v="6"/>
    <n v="10"/>
    <n v="80"/>
    <n v="403200"/>
    <s v="UNIDAD"/>
    <s v="NO SOLICITADAS"/>
  </r>
  <r>
    <x v="21"/>
    <s v="02-02-01-004-002"/>
    <s v="02-02-01-004-002"/>
    <s v="Materiales y suministros - Productos metálicos elaborados (excepto maquinaria y equipo)"/>
    <s v="TORNILLO P/N AN525-10R10"/>
    <n v="31161500"/>
    <s v="LICITACIÓN PÚBLICA"/>
    <n v="4"/>
    <n v="6"/>
    <n v="10"/>
    <n v="100"/>
    <n v="144000"/>
    <s v="UNIDAD"/>
    <s v="NO SOLICITADAS"/>
  </r>
  <r>
    <x v="21"/>
    <s v="02-02-01-004-002"/>
    <s v="02-02-01-004-002"/>
    <s v="Materiales y suministros - Productos metálicos elaborados (excepto maquinaria y equipo)"/>
    <s v="TORNILLO P/N AN525-10R6"/>
    <n v="31161500"/>
    <s v="LICITACIÓN PÚBLICA"/>
    <n v="4"/>
    <n v="6"/>
    <n v="10"/>
    <n v="1"/>
    <n v="2160"/>
    <s v="UNIDAD"/>
    <s v="NO SOLICITADAS"/>
  </r>
  <r>
    <x v="21"/>
    <s v="02-02-01-004-002"/>
    <s v="02-02-01-004-002"/>
    <s v="Materiales y suministros - Productos metálicos elaborados (excepto maquinaria y equipo)"/>
    <s v="TORNILLO P/N AN525-10R7"/>
    <n v="31161500"/>
    <s v="LICITACIÓN PÚBLICA"/>
    <n v="4"/>
    <n v="6"/>
    <n v="10"/>
    <n v="100"/>
    <n v="180000"/>
    <s v="UNIDAD"/>
    <s v="NO SOLICITADAS"/>
  </r>
  <r>
    <x v="21"/>
    <s v="02-02-01-004-002"/>
    <s v="02-02-01-004-002"/>
    <s v="Materiales y suministros - Productos metálicos elaborados (excepto maquinaria y equipo)"/>
    <s v="TORNILLO P/N AN525-10R8"/>
    <n v="31161500"/>
    <s v="LICITACIÓN PÚBLICA"/>
    <n v="4"/>
    <n v="6"/>
    <n v="10"/>
    <n v="80"/>
    <n v="1137600"/>
    <s v="UNIDAD"/>
    <s v="NO SOLICITADAS"/>
  </r>
  <r>
    <x v="21"/>
    <s v="02-02-01-004-002"/>
    <s v="02-02-01-004-002"/>
    <s v="Materiales y suministros - Productos metálicos elaborados (excepto maquinaria y equipo)"/>
    <s v="TORNILLO P/N AN525D10R10"/>
    <n v="31161500"/>
    <s v="LICITACIÓN PÚBLICA"/>
    <n v="4"/>
    <n v="6"/>
    <n v="10"/>
    <n v="40"/>
    <n v="583200"/>
    <s v="UNIDAD"/>
    <s v="NO SOLICITADAS"/>
  </r>
  <r>
    <x v="21"/>
    <s v="02-02-01-004-002"/>
    <s v="02-02-01-004-002"/>
    <s v="Materiales y suministros - Productos metálicos elaborados (excepto maquinaria y equipo)"/>
    <s v="TORNILLO P/N AN525D10R11"/>
    <n v="31161500"/>
    <s v="LICITACIÓN PÚBLICA"/>
    <n v="4"/>
    <n v="6"/>
    <n v="10"/>
    <n v="80"/>
    <n v="1036800"/>
    <s v="UNIDAD"/>
    <s v="NO SOLICITADAS"/>
  </r>
  <r>
    <x v="21"/>
    <s v="02-02-01-004-002"/>
    <s v="02-02-01-004-002"/>
    <s v="Materiales y suministros - Productos metálicos elaborados (excepto maquinaria y equipo)"/>
    <s v="TORNILLO P/N AN525D10R8"/>
    <n v="31161500"/>
    <s v="LICITACIÓN PÚBLICA"/>
    <n v="4"/>
    <n v="6"/>
    <n v="10"/>
    <n v="80"/>
    <n v="532800"/>
    <s v="UNIDAD"/>
    <s v="NO SOLICITADAS"/>
  </r>
  <r>
    <x v="21"/>
    <s v="02-02-01-004-002"/>
    <s v="02-02-01-004-002"/>
    <s v="Materiales y suministros - Productos metálicos elaborados (excepto maquinaria y equipo)"/>
    <s v="TORNILLO P/N AN525D10R9"/>
    <n v="31161500"/>
    <s v="LICITACIÓN PÚBLICA"/>
    <n v="4"/>
    <n v="6"/>
    <n v="10"/>
    <n v="100"/>
    <n v="252000"/>
    <s v="UNIDAD"/>
    <s v="NO SOLICITADAS"/>
  </r>
  <r>
    <x v="21"/>
    <s v="02-02-01-004-002"/>
    <s v="02-02-01-004-002"/>
    <s v="Materiales y suministros - Productos metálicos elaborados (excepto maquinaria y equipo)"/>
    <s v="TORNILLO P/N MS24693C276"/>
    <n v="31161500"/>
    <s v="LICITACIÓN PÚBLICA"/>
    <n v="4"/>
    <n v="6"/>
    <n v="10"/>
    <n v="100"/>
    <n v="90000"/>
    <s v="UNIDAD"/>
    <s v="NO SOLICITADAS"/>
  </r>
  <r>
    <x v="21"/>
    <s v="02-02-01-004-002"/>
    <s v="02-02-01-004-002"/>
    <s v="Materiales y suministros - Productos metálicos elaborados (excepto maquinaria y equipo)"/>
    <s v="TORNILLO P/N MS24693C29"/>
    <n v="31161500"/>
    <s v="LICITACIÓN PÚBLICA"/>
    <n v="4"/>
    <n v="6"/>
    <n v="10"/>
    <n v="100"/>
    <n v="144000"/>
    <s v="UNIDAD"/>
    <s v="NO SOLICITADAS"/>
  </r>
  <r>
    <x v="21"/>
    <s v="02-02-01-004-002"/>
    <s v="02-02-01-004-002"/>
    <s v="Materiales y suministros - Productos metálicos elaborados (excepto maquinaria y equipo)"/>
    <s v="TORNILLO P/N MS24693C50"/>
    <n v="31161500"/>
    <s v="LICITACIÓN PÚBLICA"/>
    <n v="4"/>
    <n v="6"/>
    <n v="10"/>
    <n v="100"/>
    <n v="108000"/>
    <s v="UNIDAD"/>
    <s v="NO SOLICITADAS"/>
  </r>
  <r>
    <x v="21"/>
    <s v="02-02-01-004-002"/>
    <s v="02-02-01-004-002"/>
    <s v="Materiales y suministros - Productos metálicos elaborados (excepto maquinaria y equipo)"/>
    <s v="TORNILLO P/N MS24693S28"/>
    <n v="31161500"/>
    <s v="LICITACIÓN PÚBLICA"/>
    <n v="4"/>
    <n v="6"/>
    <n v="10"/>
    <n v="100"/>
    <n v="144000"/>
    <s v="UNIDAD"/>
    <s v="NO SOLICITADAS"/>
  </r>
  <r>
    <x v="21"/>
    <s v="02-02-01-004-002"/>
    <s v="02-02-01-004-002"/>
    <s v="Materiales y suministros - Productos metálicos elaborados (excepto maquinaria y equipo)"/>
    <s v="TORNILLO P/N MS24694-S51"/>
    <n v="31161500"/>
    <s v="LICITACIÓN PÚBLICA"/>
    <n v="4"/>
    <n v="6"/>
    <n v="10"/>
    <n v="100"/>
    <n v="162000"/>
    <s v="UNIDAD"/>
    <s v="NO SOLICITADAS"/>
  </r>
  <r>
    <x v="21"/>
    <s v="02-02-01-004-002"/>
    <s v="02-02-01-004-002"/>
    <s v="Materiales y suministros - Productos metálicos elaborados (excepto maquinaria y equipo)"/>
    <s v="TORNILLO P/N MS24694S52"/>
    <n v="31161500"/>
    <s v="LICITACIÓN PÚBLICA"/>
    <n v="4"/>
    <n v="6"/>
    <n v="10"/>
    <n v="100"/>
    <n v="252000"/>
    <s v="UNIDAD"/>
    <s v="NO SOLICITADAS"/>
  </r>
  <r>
    <x v="21"/>
    <s v="02-02-01-004-002"/>
    <s v="02-02-01-004-002"/>
    <s v="Materiales y suministros - Productos metálicos elaborados (excepto maquinaria y equipo)"/>
    <s v="TORNILLO P/N MS24694-S6"/>
    <n v="31161500"/>
    <s v="LICITACIÓN PÚBLICA"/>
    <n v="4"/>
    <n v="6"/>
    <n v="10"/>
    <n v="100"/>
    <n v="126000"/>
    <s v="UNIDAD"/>
    <s v="NO SOLICITADAS"/>
  </r>
  <r>
    <x v="21"/>
    <s v="02-02-01-004-002"/>
    <s v="02-02-01-004-002"/>
    <s v="Materiales y suministros - Productos metálicos elaborados (excepto maquinaria y equipo)"/>
    <s v="TORNILLO P/N MS27039-08-20"/>
    <n v="31161500"/>
    <s v="LICITACIÓN PÚBLICA"/>
    <n v="4"/>
    <n v="6"/>
    <n v="10"/>
    <n v="100"/>
    <n v="306000"/>
    <s v="UNIDAD"/>
    <s v="NO SOLICITADAS"/>
  </r>
  <r>
    <x v="21"/>
    <s v="02-02-01-004-002"/>
    <s v="02-02-01-004-002"/>
    <s v="Materiales y suministros - Productos metálicos elaborados (excepto maquinaria y equipo)"/>
    <s v="TORNILLO P/N MS27039-1-08"/>
    <n v="31161500"/>
    <s v="LICITACIÓN PÚBLICA"/>
    <n v="4"/>
    <n v="6"/>
    <n v="10"/>
    <n v="100"/>
    <n v="198000"/>
    <s v="UNIDAD"/>
    <s v="NO SOLICITADAS"/>
  </r>
  <r>
    <x v="21"/>
    <s v="02-02-01-004-002"/>
    <s v="02-02-01-004-002"/>
    <s v="Materiales y suministros - Productos metálicos elaborados (excepto maquinaria y equipo)"/>
    <s v="TORNILLO P/N MS27039-1-10"/>
    <n v="31161500"/>
    <s v="LICITACIÓN PÚBLICA"/>
    <n v="4"/>
    <n v="6"/>
    <n v="10"/>
    <n v="100"/>
    <n v="162000"/>
    <s v="UNIDAD"/>
    <s v="NO SOLICITADAS"/>
  </r>
  <r>
    <x v="21"/>
    <s v="02-02-01-004-002"/>
    <s v="02-02-01-004-002"/>
    <s v="Materiales y suministros - Productos metálicos elaborados (excepto maquinaria y equipo)"/>
    <s v="TORNILLO P/N MS27039-1-12"/>
    <n v="31161500"/>
    <s v="LICITACIÓN PÚBLICA"/>
    <n v="4"/>
    <n v="6"/>
    <n v="10"/>
    <n v="100"/>
    <n v="180000"/>
    <s v="UNIDAD"/>
    <s v="NO SOLICITADAS"/>
  </r>
  <r>
    <x v="21"/>
    <s v="02-02-01-004-002"/>
    <s v="02-02-01-004-002"/>
    <s v="Materiales y suministros - Productos metálicos elaborados (excepto maquinaria y equipo)"/>
    <s v="TORNILLO P/N MS27039-1-6"/>
    <n v="31161500"/>
    <s v="LICITACIÓN PÚBLICA"/>
    <n v="4"/>
    <n v="6"/>
    <n v="10"/>
    <n v="100"/>
    <n v="198000"/>
    <s v="UNIDAD"/>
    <s v="NO SOLICITADAS"/>
  </r>
  <r>
    <x v="21"/>
    <s v="02-02-01-004-002"/>
    <s v="02-02-01-004-002"/>
    <s v="Materiales y suministros - Productos metálicos elaborados (excepto maquinaria y equipo)"/>
    <s v="TORNILLO P/N NAS514P1032-8"/>
    <n v="31161500"/>
    <s v="LICITACIÓN PÚBLICA"/>
    <n v="4"/>
    <n v="6"/>
    <n v="10"/>
    <n v="100"/>
    <n v="216000"/>
    <s v="UNIDAD"/>
    <s v="NO SOLICITADAS"/>
  </r>
  <r>
    <x v="21"/>
    <s v="02-02-01-004-002"/>
    <s v="02-02-01-004-002"/>
    <s v="Materiales y suministros - Productos metálicos elaborados (excepto maquinaria y equipo)"/>
    <s v="TORNILLO P/N NAS514P832-8P"/>
    <n v="31161500"/>
    <s v="LICITACIÓN PÚBLICA"/>
    <n v="4"/>
    <n v="6"/>
    <n v="10"/>
    <n v="100"/>
    <n v="288000"/>
    <s v="UNIDAD"/>
    <s v="NO SOLICITADAS"/>
  </r>
  <r>
    <x v="21"/>
    <s v="02-02-01-004-002"/>
    <s v="02-02-01-004-002"/>
    <s v="Materiales y suministros - Productos metálicos elaborados (excepto maquinaria y equipo)"/>
    <s v="TORNILLO P/N NAS602-10"/>
    <n v="31161500"/>
    <s v="LICITACIÓN PÚBLICA"/>
    <n v="4"/>
    <n v="6"/>
    <n v="10"/>
    <n v="100"/>
    <n v="198000"/>
    <s v="UNIDAD"/>
    <s v="NO SOLICITADAS"/>
  </r>
  <r>
    <x v="21"/>
    <s v="02-02-01-004-002"/>
    <s v="02-02-01-004-002"/>
    <s v="Materiales y suministros - Productos metálicos elaborados (excepto maquinaria y equipo)"/>
    <s v="TORNILLO P/N NAS602-11P"/>
    <n v="31161500"/>
    <s v="LICITACIÓN PÚBLICA"/>
    <n v="4"/>
    <n v="6"/>
    <n v="10"/>
    <n v="100"/>
    <n v="144000"/>
    <s v="UNIDAD"/>
    <s v="NO SOLICITADAS"/>
  </r>
  <r>
    <x v="21"/>
    <s v="02-02-01-004-002"/>
    <s v="02-02-01-004-002"/>
    <s v="Materiales y suministros - Productos metálicos elaborados (excepto maquinaria y equipo)"/>
    <s v="TORNILLO P/N NAS602-12"/>
    <n v="31161500"/>
    <s v="LICITACIÓN PÚBLICA"/>
    <n v="4"/>
    <n v="6"/>
    <n v="10"/>
    <n v="100"/>
    <n v="198000"/>
    <s v="UNIDAD"/>
    <s v="NO SOLICITADAS"/>
  </r>
  <r>
    <x v="21"/>
    <s v="02-02-01-004-002"/>
    <s v="02-02-01-004-002"/>
    <s v="Materiales y suministros - Productos metálicos elaborados (excepto maquinaria y equipo)"/>
    <s v="TORNILLO P/N NAS602-13P"/>
    <n v="31161500"/>
    <s v="LICITACIÓN PÚBLICA"/>
    <n v="4"/>
    <n v="6"/>
    <n v="10"/>
    <n v="100"/>
    <n v="198000"/>
    <s v="UNIDAD"/>
    <s v="NO SOLICITADAS"/>
  </r>
  <r>
    <x v="21"/>
    <s v="02-02-01-004-002"/>
    <s v="02-02-01-004-002"/>
    <s v="Materiales y suministros - Productos metálicos elaborados (excepto maquinaria y equipo)"/>
    <s v="TORNILLO P/N NAS602-14"/>
    <n v="31161500"/>
    <s v="LICITACIÓN PÚBLICA"/>
    <n v="4"/>
    <n v="6"/>
    <n v="10"/>
    <n v="100"/>
    <n v="234000"/>
    <s v="UNIDAD"/>
    <s v="NO SOLICITADAS"/>
  </r>
  <r>
    <x v="21"/>
    <s v="02-02-01-004-002"/>
    <s v="02-02-01-004-002"/>
    <s v="Materiales y suministros - Productos metálicos elaborados (excepto maquinaria y equipo)"/>
    <s v="TORNILLO P/N NAS602-6"/>
    <n v="31161500"/>
    <s v="LICITACIÓN PÚBLICA"/>
    <n v="4"/>
    <n v="6"/>
    <n v="10"/>
    <n v="100"/>
    <n v="162000"/>
    <s v="UNIDAD"/>
    <s v="NO SOLICITADAS"/>
  </r>
  <r>
    <x v="21"/>
    <s v="02-02-01-004-002"/>
    <s v="02-02-01-004-002"/>
    <s v="Materiales y suministros - Productos metálicos elaborados (excepto maquinaria y equipo)"/>
    <s v="TORNILLO P/N NAS602-7"/>
    <n v="31161500"/>
    <s v="LICITACIÓN PÚBLICA"/>
    <n v="4"/>
    <n v="6"/>
    <n v="10"/>
    <n v="100"/>
    <n v="126000"/>
    <s v="UNIDAD"/>
    <s v="NO SOLICITADAS"/>
  </r>
  <r>
    <x v="21"/>
    <s v="02-02-01-004-002"/>
    <s v="02-02-01-004-002"/>
    <s v="Materiales y suministros - Productos metálicos elaborados (excepto maquinaria y equipo)"/>
    <s v="TORNILLO P/N NAS602-8"/>
    <n v="31161500"/>
    <s v="LICITACIÓN PÚBLICA"/>
    <n v="4"/>
    <n v="6"/>
    <n v="10"/>
    <n v="100"/>
    <n v="180000"/>
    <s v="UNIDAD"/>
    <s v="NO SOLICITADAS"/>
  </r>
  <r>
    <x v="21"/>
    <s v="02-02-01-004-002"/>
    <s v="02-02-01-004-002"/>
    <s v="Materiales y suministros - Productos metálicos elaborados (excepto maquinaria y equipo)"/>
    <s v="TORNILLO P/N NAS602-8P"/>
    <n v="31161500"/>
    <s v="LICITACIÓN PÚBLICA"/>
    <n v="4"/>
    <n v="6"/>
    <n v="10"/>
    <n v="100"/>
    <n v="162000"/>
    <s v="UNIDAD"/>
    <s v="NO SOLICITADAS"/>
  </r>
  <r>
    <x v="21"/>
    <s v="02-02-01-004-002"/>
    <s v="02-02-01-004-002"/>
    <s v="Materiales y suministros - Productos metálicos elaborados (excepto maquinaria y equipo)"/>
    <s v="TORNILLO P/N NAS602-9"/>
    <n v="31161500"/>
    <s v="LICITACIÓN PÚBLICA"/>
    <n v="4"/>
    <n v="6"/>
    <n v="10"/>
    <n v="100"/>
    <n v="252000"/>
    <s v="UNIDAD"/>
    <s v="NO SOLICITADAS"/>
  </r>
  <r>
    <x v="21"/>
    <s v="02-02-01-004-002"/>
    <s v="02-02-01-004-002"/>
    <s v="Materiales y suministros - Productos metálicos elaborados (excepto maquinaria y equipo)"/>
    <s v="TORNILLO P/N NAS603-10"/>
    <n v="31161500"/>
    <s v="LICITACIÓN PÚBLICA"/>
    <n v="4"/>
    <n v="6"/>
    <n v="10"/>
    <n v="100"/>
    <n v="234000"/>
    <s v="UNIDAD"/>
    <s v="NO SOLICITADAS"/>
  </r>
  <r>
    <x v="21"/>
    <s v="02-02-01-004-002"/>
    <s v="02-02-01-004-002"/>
    <s v="Materiales y suministros - Productos metálicos elaborados (excepto maquinaria y equipo)"/>
    <s v="TORNILLO P/N NAS603-11"/>
    <n v="31161500"/>
    <s v="LICITACIÓN PÚBLICA"/>
    <n v="4"/>
    <n v="6"/>
    <n v="10"/>
    <n v="100"/>
    <n v="216000"/>
    <s v="UNIDAD"/>
    <s v="NO SOLICITADAS"/>
  </r>
  <r>
    <x v="21"/>
    <s v="02-02-01-004-002"/>
    <s v="02-02-01-004-002"/>
    <s v="Materiales y suministros - Productos metálicos elaborados (excepto maquinaria y equipo)"/>
    <s v="TORNILLO P/N NAS603-12"/>
    <n v="31161500"/>
    <s v="LICITACIÓN PÚBLICA"/>
    <n v="4"/>
    <n v="6"/>
    <n v="10"/>
    <n v="100"/>
    <n v="252000"/>
    <s v="UNIDAD"/>
    <s v="NO SOLICITADAS"/>
  </r>
  <r>
    <x v="21"/>
    <s v="02-02-01-004-002"/>
    <s v="02-02-01-004-002"/>
    <s v="Materiales y suministros - Productos metálicos elaborados (excepto maquinaria y equipo)"/>
    <s v="TORNILLO P/N NAS603-13P"/>
    <n v="31161500"/>
    <s v="LICITACIÓN PÚBLICA"/>
    <n v="4"/>
    <n v="6"/>
    <n v="10"/>
    <n v="100"/>
    <n v="216000"/>
    <s v="UNIDAD"/>
    <s v="NO SOLICITADAS"/>
  </r>
  <r>
    <x v="21"/>
    <s v="02-02-01-004-002"/>
    <s v="02-02-01-004-002"/>
    <s v="Materiales y suministros - Productos metálicos elaborados (excepto maquinaria y equipo)"/>
    <s v="TORNILLO P/N NAS603-14"/>
    <n v="31161500"/>
    <s v="LICITACIÓN PÚBLICA"/>
    <n v="4"/>
    <n v="6"/>
    <n v="10"/>
    <n v="100"/>
    <n v="360000"/>
    <s v="UNIDAD"/>
    <s v="NO SOLICITADAS"/>
  </r>
  <r>
    <x v="21"/>
    <s v="02-02-01-004-002"/>
    <s v="02-02-01-004-002"/>
    <s v="Materiales y suministros - Productos metálicos elaborados (excepto maquinaria y equipo)"/>
    <s v="TORNILLO P/N NAS603-6"/>
    <n v="31161500"/>
    <s v="LICITACIÓN PÚBLICA"/>
    <n v="4"/>
    <n v="6"/>
    <n v="10"/>
    <n v="100"/>
    <n v="234000"/>
    <s v="UNIDAD"/>
    <s v="NO SOLICITADAS"/>
  </r>
  <r>
    <x v="21"/>
    <s v="02-02-01-004-002"/>
    <s v="02-02-01-004-002"/>
    <s v="Materiales y suministros - Productos metálicos elaborados (excepto maquinaria y equipo)"/>
    <s v="TORNILLO P/N NAS603-7"/>
    <n v="31161500"/>
    <s v="LICITACIÓN PÚBLICA"/>
    <n v="4"/>
    <n v="6"/>
    <n v="10"/>
    <n v="100"/>
    <n v="288000"/>
    <s v="UNIDAD"/>
    <s v="NO SOLICITADAS"/>
  </r>
  <r>
    <x v="21"/>
    <s v="02-02-01-004-002"/>
    <s v="02-02-01-004-002"/>
    <s v="Materiales y suministros - Productos metálicos elaborados (excepto maquinaria y equipo)"/>
    <s v="TORNILLO P/N NAS603-8"/>
    <n v="31161500"/>
    <s v="LICITACIÓN PÚBLICA"/>
    <n v="4"/>
    <n v="6"/>
    <n v="10"/>
    <n v="100"/>
    <n v="288000"/>
    <s v="UNIDAD"/>
    <s v="NO SOLICITADAS"/>
  </r>
  <r>
    <x v="21"/>
    <s v="02-02-01-004-002"/>
    <s v="02-02-01-004-002"/>
    <s v="Materiales y suministros - Productos metálicos elaborados (excepto maquinaria y equipo)"/>
    <s v="TORNILLO P/N NAS603-8P"/>
    <n v="31161500"/>
    <s v="LICITACIÓN PÚBLICA"/>
    <n v="4"/>
    <n v="6"/>
    <n v="10"/>
    <n v="100"/>
    <n v="176000"/>
    <s v="UNIDAD"/>
    <s v="NO SOLICITADAS"/>
  </r>
  <r>
    <x v="21"/>
    <s v="02-02-01-004-002"/>
    <s v="02-02-01-004-002"/>
    <s v="Materiales y suministros - Productos metálicos elaborados (excepto maquinaria y equipo)"/>
    <s v="TORNILLO P/N NAS603-9P"/>
    <n v="31161500"/>
    <s v="LICITACIÓN PÚBLICA"/>
    <n v="4"/>
    <n v="6"/>
    <n v="10"/>
    <n v="100"/>
    <n v="176000"/>
    <s v="UNIDAD"/>
    <s v="NO SOLICITADAS"/>
  </r>
  <r>
    <x v="21"/>
    <s v="02-02-01-004-002"/>
    <s v="02-02-01-004-002"/>
    <s v="Materiales y suministros - Productos metálicos elaborados (excepto maquinaria y equipo)"/>
    <s v="TUERCA P/N AN310-08"/>
    <n v="31161700"/>
    <s v="LICITACIÓN PÚBLICA"/>
    <n v="4"/>
    <n v="6"/>
    <n v="10"/>
    <n v="80"/>
    <n v="756800"/>
    <s v="UNIDAD"/>
    <s v="NO SOLICITADAS"/>
  </r>
  <r>
    <x v="21"/>
    <s v="02-02-01-004-002"/>
    <s v="02-02-01-004-002"/>
    <s v="Materiales y suministros - Productos metálicos elaborados (excepto maquinaria y equipo)"/>
    <s v="TUERCA P/N AN310-3"/>
    <n v="31161700"/>
    <s v="LICITACIÓN PÚBLICA"/>
    <n v="4"/>
    <n v="6"/>
    <n v="10"/>
    <n v="80"/>
    <n v="820800"/>
    <s v="UNIDAD"/>
    <s v="NO SOLICITADAS"/>
  </r>
  <r>
    <x v="21"/>
    <s v="02-02-01-004-002"/>
    <s v="02-02-01-004-002"/>
    <s v="Materiales y suministros - Productos metálicos elaborados (excepto maquinaria y equipo)"/>
    <s v="TUERCA P/N AN310-4"/>
    <n v="31161700"/>
    <s v="LICITACIÓN PÚBLICA"/>
    <n v="4"/>
    <n v="6"/>
    <n v="10"/>
    <n v="80"/>
    <n v="1180800"/>
    <s v="UNIDAD"/>
    <s v="NO SOLICITADAS"/>
  </r>
  <r>
    <x v="21"/>
    <s v="02-02-01-004-002"/>
    <s v="02-02-01-004-002"/>
    <s v="Materiales y suministros - Productos metálicos elaborados (excepto maquinaria y equipo)"/>
    <s v="TUERCA P/N AN320-08"/>
    <n v="31161700"/>
    <s v="LICITACIÓN PÚBLICA"/>
    <n v="4"/>
    <n v="6"/>
    <n v="10"/>
    <n v="80"/>
    <n v="516000"/>
    <s v="UNIDAD"/>
    <s v="NO SOLICITADAS"/>
  </r>
  <r>
    <x v="21"/>
    <s v="02-02-01-004-002"/>
    <s v="02-02-01-004-002"/>
    <s v="Materiales y suministros - Productos metálicos elaborados (excepto maquinaria y equipo)"/>
    <s v="TUERCA P/N AN320-3"/>
    <n v="31161700"/>
    <s v="LICITACIÓN PÚBLICA"/>
    <n v="4"/>
    <n v="6"/>
    <n v="10"/>
    <n v="80"/>
    <n v="588800"/>
    <s v="UNIDAD"/>
    <s v="NO SOLICITADAS"/>
  </r>
  <r>
    <x v="21"/>
    <s v="02-02-01-004-002"/>
    <s v="02-02-01-004-002"/>
    <s v="Materiales y suministros - Productos metálicos elaborados (excepto maquinaria y equipo)"/>
    <s v="TUERCA P/N MS21042L04"/>
    <n v="31161700"/>
    <s v="LICITACIÓN PÚBLICA"/>
    <n v="4"/>
    <n v="6"/>
    <n v="10"/>
    <n v="80"/>
    <n v="324000"/>
    <s v="UNIDAD"/>
    <s v="NO SOLICITADAS"/>
  </r>
  <r>
    <x v="21"/>
    <s v="02-02-01-004-002"/>
    <s v="02-02-01-004-002"/>
    <s v="Materiales y suministros - Productos metálicos elaborados (excepto maquinaria y equipo)"/>
    <s v="TUERCA P/N MS21042L08"/>
    <n v="31161700"/>
    <s v="LICITACIÓN PÚBLICA"/>
    <n v="4"/>
    <n v="6"/>
    <n v="10"/>
    <n v="100"/>
    <n v="270000"/>
    <s v="UNIDAD"/>
    <s v="NO SOLICITADAS"/>
  </r>
  <r>
    <x v="21"/>
    <s v="02-02-01-004-002"/>
    <s v="02-02-01-004-002"/>
    <s v="Materiales y suministros - Productos metálicos elaborados (excepto maquinaria y equipo)"/>
    <s v="TUERCA P/N MS21042L3"/>
    <n v="31161700"/>
    <s v="LICITACIÓN PÚBLICA"/>
    <n v="4"/>
    <n v="6"/>
    <n v="10"/>
    <n v="100"/>
    <n v="270000"/>
    <s v="UNIDAD"/>
    <s v="NO SOLICITADAS"/>
  </r>
  <r>
    <x v="21"/>
    <s v="02-02-01-004-002"/>
    <s v="02-02-01-004-002"/>
    <s v="Materiales y suministros - Productos metálicos elaborados (excepto maquinaria y equipo)"/>
    <s v="TUERCA P/N MS21042L4"/>
    <n v="31161700"/>
    <s v="LICITACIÓN PÚBLICA"/>
    <n v="4"/>
    <n v="6"/>
    <n v="10"/>
    <n v="100"/>
    <n v="360000"/>
    <s v="UNIDAD"/>
    <s v="NO SOLICITADAS"/>
  </r>
  <r>
    <x v="21"/>
    <s v="02-02-01-004-002"/>
    <s v="02-02-01-004-002"/>
    <s v="Materiales y suministros - Productos metálicos elaborados (excepto maquinaria y equipo)"/>
    <s v="TUERCA P/N MS21042L5"/>
    <n v="31161700"/>
    <s v="LICITACIÓN PÚBLICA"/>
    <n v="4"/>
    <n v="6"/>
    <n v="10"/>
    <n v="80"/>
    <n v="576000"/>
    <s v="UNIDAD"/>
    <s v="NO SOLICITADAS"/>
  </r>
  <r>
    <x v="21"/>
    <s v="02-02-01-004-002"/>
    <s v="02-02-01-004-002"/>
    <s v="Materiales y suministros - Productos metálicos elaborados (excepto maquinaria y equipo)"/>
    <s v="TUERCA P/N MS21042L6"/>
    <n v="31161700"/>
    <s v="LICITACIÓN PÚBLICA"/>
    <n v="4"/>
    <n v="6"/>
    <n v="10"/>
    <n v="80"/>
    <n v="792000"/>
    <s v="UNIDAD"/>
    <s v="NO SOLICITADAS"/>
  </r>
  <r>
    <x v="21"/>
    <s v="02-02-01-004-002"/>
    <s v="02-02-01-004-002"/>
    <s v="Materiales y suministros - Productos metálicos elaborados (excepto maquinaria y equipo)"/>
    <s v="TUERCA P/N MS21043L08"/>
    <n v="31161700"/>
    <s v="LICITACIÓN PÚBLICA"/>
    <n v="4"/>
    <n v="6"/>
    <n v="10"/>
    <n v="80"/>
    <n v="720000"/>
    <s v="UNIDAD"/>
    <s v="NO SOLICITADAS"/>
  </r>
  <r>
    <x v="21"/>
    <s v="02-02-01-004-002"/>
    <s v="02-02-01-004-002"/>
    <s v="Materiales y suministros - Productos metálicos elaborados (excepto maquinaria y equipo)"/>
    <s v="TUERCA P/N MS21044D3"/>
    <n v="31161700"/>
    <s v="LICITACIÓN PÚBLICA"/>
    <n v="4"/>
    <n v="6"/>
    <n v="10"/>
    <n v="80"/>
    <n v="420000"/>
    <s v="UNIDAD"/>
    <s v="NO SOLICITADAS"/>
  </r>
  <r>
    <x v="21"/>
    <s v="02-02-01-004-002"/>
    <s v="02-02-01-004-002"/>
    <s v="Materiales y suministros - Productos metálicos elaborados (excepto maquinaria y equipo)"/>
    <s v="TUERCA P/N MS21044N08"/>
    <n v="31161700"/>
    <s v="LICITACIÓN PÚBLICA"/>
    <n v="4"/>
    <n v="6"/>
    <n v="10"/>
    <n v="100"/>
    <n v="225000"/>
    <s v="UNIDAD"/>
    <s v="NO SOLICITADAS"/>
  </r>
  <r>
    <x v="21"/>
    <s v="02-02-01-004-002"/>
    <s v="02-02-01-004-002"/>
    <s v="Materiales y suministros - Productos metálicos elaborados (excepto maquinaria y equipo)"/>
    <s v="TUERCA P/N MS21044N3"/>
    <n v="31161700"/>
    <s v="LICITACIÓN PÚBLICA"/>
    <n v="4"/>
    <n v="6"/>
    <n v="10"/>
    <n v="100"/>
    <n v="180000"/>
    <s v="UNIDAD"/>
    <s v="NO SOLICITADAS"/>
  </r>
  <r>
    <x v="21"/>
    <s v="02-02-01-004-002"/>
    <s v="02-02-01-004-002"/>
    <s v="Materiales y suministros - Productos metálicos elaborados (excepto maquinaria y equipo)"/>
    <s v="TUERCA P/N MS21044N4"/>
    <n v="31161700"/>
    <s v="LICITACIÓN PÚBLICA"/>
    <n v="4"/>
    <n v="6"/>
    <n v="10"/>
    <n v="100"/>
    <n v="285000"/>
    <s v="UNIDAD"/>
    <s v="NO SOLICITADAS"/>
  </r>
  <r>
    <x v="21"/>
    <s v="02-02-01-004-002"/>
    <s v="02-02-01-004-002"/>
    <s v="Materiales y suministros - Productos metálicos elaborados (excepto maquinaria y equipo)"/>
    <s v="TUERCA P/N MS21045L3"/>
    <n v="31161700"/>
    <s v="LICITACIÓN PÚBLICA"/>
    <n v="4"/>
    <n v="6"/>
    <n v="10"/>
    <n v="80"/>
    <n v="408000"/>
    <s v="UNIDAD"/>
    <s v="NO SOLICITADAS"/>
  </r>
  <r>
    <x v="21"/>
    <s v="02-02-01-004-002"/>
    <s v="02-02-01-004-002"/>
    <s v="Materiales y suministros - Productos metálicos elaborados (excepto maquinaria y equipo)"/>
    <s v="TUNGSTENO DE CERIO 0.040"/>
    <n v="23271800"/>
    <s v="LICITACIÓN PÚBLICA"/>
    <n v="4"/>
    <n v="6"/>
    <n v="10"/>
    <n v="25"/>
    <n v="3750000"/>
    <s v="UNIDAD"/>
    <s v="NO SOLICITADAS"/>
  </r>
  <r>
    <x v="21"/>
    <s v="02-02-01-004-002"/>
    <s v="02-02-01-004-002"/>
    <s v="Materiales y suministros - Productos metálicos elaborados (excepto maquinaria y equipo)"/>
    <s v="VALVULA PARA EXTINTOR METALICA 30 MM"/>
    <n v="40141600"/>
    <s v="LICITACIÓN PÚBLICA"/>
    <n v="4"/>
    <n v="6"/>
    <n v="10"/>
    <n v="20"/>
    <n v="2250000"/>
    <s v="UNIDAD"/>
    <s v="NO SOLICITADAS"/>
  </r>
  <r>
    <x v="21"/>
    <s v="02-02-01-004-002"/>
    <s v="02-02-01-004-002"/>
    <s v="Materiales y suministros - Productos metálicos elaborados (excepto maquinaria y equipo)"/>
    <s v="VALVULA PARA EXTINTOR METALICA 7/8 MM"/>
    <n v="40141600"/>
    <s v="LICITACIÓN PÚBLICA"/>
    <n v="4"/>
    <n v="6"/>
    <n v="10"/>
    <n v="20"/>
    <n v="3000000"/>
    <s v="UNIDAD"/>
    <s v="NO SOLICITADAS"/>
  </r>
  <r>
    <x v="21"/>
    <s v="02-02-01-004-002"/>
    <s v="02-02-01-004-002"/>
    <s v="Materiales y suministros - Productos metálicos elaborados (excepto maquinaria y equipo)"/>
    <s v="VARILLA DE COBRE REDONDA MACIZA 1&quot;"/>
    <n v="30102409"/>
    <s v="LICITACIÓN PÚBLICA"/>
    <n v="4"/>
    <n v="6"/>
    <n v="10"/>
    <n v="2"/>
    <n v="3456000"/>
    <s v="UNIDAD"/>
    <s v="NO SOLICITADAS"/>
  </r>
  <r>
    <x v="21"/>
    <s v="02-02-01-004-002"/>
    <s v="02-02-01-004-002"/>
    <s v="Materiales y suministros - Productos metálicos elaborados (excepto maquinaria y equipo)"/>
    <s v="VARILLA DE COBRE REDONDA MACIZA 1/2&quot;"/>
    <n v="30102409"/>
    <s v="LICITACIÓN PÚBLICA"/>
    <n v="4"/>
    <n v="6"/>
    <n v="10"/>
    <n v="2"/>
    <n v="870640"/>
    <s v="UNIDAD"/>
    <s v="NO SOLICITADAS"/>
  </r>
  <r>
    <x v="21"/>
    <s v="02-02-01-004-002"/>
    <s v="02-02-01-004-002"/>
    <s v="Materiales y suministros - Productos metálicos elaborados (excepto maquinaria y equipo)"/>
    <s v="VARILLA DURALUMINIO 2024 T3 DE DIAMETRO 2&quot;. AERONAUTICO"/>
    <n v="11172003"/>
    <s v="LICITACIÓN PÚBLICA"/>
    <n v="4"/>
    <n v="6"/>
    <n v="10"/>
    <n v="1"/>
    <n v="1088000"/>
    <s v="METRO"/>
    <s v="NO SOLICITADAS"/>
  </r>
  <r>
    <x v="21"/>
    <s v="02-02-01-004-002"/>
    <s v="02-02-01-004-002"/>
    <s v="Materiales y suministros - Productos metálicos elaborados (excepto maquinaria y equipo)"/>
    <s v="VARILLA DURALUMINIO 7075 T6 DE DIAMETRO 2&quot; AERONAUTICO"/>
    <n v="11172003"/>
    <s v="LICITACIÓN PÚBLICA"/>
    <n v="4"/>
    <n v="6"/>
    <n v="10"/>
    <n v="1"/>
    <n v="1200000"/>
    <s v="METRO"/>
    <s v="NO SOLICITADAS"/>
  </r>
  <r>
    <x v="21"/>
    <s v="02-02-01-004-002"/>
    <s v="02-02-01-004-002"/>
    <s v="Materiales y suministros - Productos metálicos elaborados (excepto maquinaria y equipo)"/>
    <s v="VARILLA DURALUMINIO 7075 T6 DE DIAMETRO 3&quot;. AERONAUTICO"/>
    <n v="11172003"/>
    <s v="LICITACIÓN PÚBLICA"/>
    <n v="4"/>
    <n v="6"/>
    <n v="10"/>
    <n v="1"/>
    <n v="2667000"/>
    <s v="METRO"/>
    <s v="NO SOLICITADAS"/>
  </r>
  <r>
    <x v="21"/>
    <s v="02-02-01-004-002"/>
    <s v="02-02-01-004-002"/>
    <s v="Materiales y suministros - Productos metálicos elaborados (excepto maquinaria y equipo)"/>
    <s v="VARILLA DURALUMNIO 2024 T3 DE DIAMETRO 3&quot;. AERONAUTICO"/>
    <n v="11172003"/>
    <s v="LICITACIÓN PÚBLICA"/>
    <n v="4"/>
    <n v="6"/>
    <n v="10"/>
    <n v="1"/>
    <n v="2481500"/>
    <s v="METRO"/>
    <s v="NO SOLICITADAS"/>
  </r>
  <r>
    <x v="21"/>
    <s v="02-02-01-004-003"/>
    <s v="02-02-01-004-003-09"/>
    <s v="Materiales y suministros - Otras máquinas para usos generales y sus partes y piezas"/>
    <s v="FILTRO / CARTUCHO MILIPORE POLYGARD-CT 1 MICRA"/>
    <n v="40161518"/>
    <s v="LICITACIÓN PÚBLICA"/>
    <n v="4"/>
    <n v="6"/>
    <n v="10"/>
    <n v="5"/>
    <n v="1100000"/>
    <s v="UNIDAD"/>
    <s v="NO SOLICITADAS"/>
  </r>
  <r>
    <x v="21"/>
    <s v="02-02-01-004-003"/>
    <s v="02-02-01-004-003-09"/>
    <s v="Materiales y suministros - Otras máquinas para usos generales y sus partes y piezas"/>
    <s v="FILTRO / CARTUCHO MILLIPORE POLYGARD-CT 10 MICRA"/>
    <n v="40161518"/>
    <s v="LICITACIÓN PÚBLICA"/>
    <n v="4"/>
    <n v="6"/>
    <n v="10"/>
    <n v="5"/>
    <n v="1100000"/>
    <s v="UNIDAD"/>
    <s v="NO SOLICITADAS"/>
  </r>
  <r>
    <x v="21"/>
    <s v="02-02-01-004-003"/>
    <s v="02-02-01-004-003-09"/>
    <s v="Materiales y suministros - Otras máquinas para usos generales y sus partes y piezas"/>
    <s v="FILTRO / CARTUCHO MILLIPORE POLYGARD-CT 5 MICRA"/>
    <n v="40161518"/>
    <s v="LICITACIÓN PÚBLICA"/>
    <n v="4"/>
    <n v="6"/>
    <n v="10"/>
    <n v="5"/>
    <n v="1100000"/>
    <s v="UNIDAD"/>
    <s v="NO SOLICITADAS"/>
  </r>
  <r>
    <x v="21"/>
    <s v="02-02-01-004-003"/>
    <s v="02-02-01-004-003-09"/>
    <s v="Materiales y suministros - Otras máquinas para usos generales y sus partes y piezas"/>
    <s v="FILTRO ACEITE P/N FL-613"/>
    <n v="40161500"/>
    <s v="LICITACIÓN PÚBLICA"/>
    <n v="4"/>
    <n v="6"/>
    <n v="10"/>
    <n v="2"/>
    <n v="260000"/>
    <s v="UNIDAD"/>
    <s v="NO SOLICITADAS"/>
  </r>
  <r>
    <x v="21"/>
    <s v="02-02-01-004-003"/>
    <s v="02-02-01-004-003-09"/>
    <s v="Materiales y suministros - Otras máquinas para usos generales y sus partes y piezas"/>
    <s v="FILTRO COMBUSTIBLE PRIMARIO P/N BF5800"/>
    <n v="40161500"/>
    <s v="LICITACIÓN PÚBLICA"/>
    <n v="4"/>
    <n v="6"/>
    <n v="10"/>
    <n v="2"/>
    <n v="156000"/>
    <s v="UNIDAD"/>
    <s v="NO SOLICITADAS"/>
  </r>
  <r>
    <x v="21"/>
    <s v="02-02-01-004-003"/>
    <s v="02-02-01-004-003-09"/>
    <s v="Materiales y suministros - Otras máquinas para usos generales y sus partes y piezas"/>
    <s v="FILTRO DE ACEITE P/N 02/100284"/>
    <n v="40161500"/>
    <s v="LICITACIÓN PÚBLICA"/>
    <n v="4"/>
    <n v="6"/>
    <n v="10"/>
    <n v="2"/>
    <n v="260000"/>
    <s v="UNIDAD"/>
    <s v="NO SOLICITADAS"/>
  </r>
  <r>
    <x v="21"/>
    <s v="02-02-01-004-003"/>
    <s v="02-02-01-004-003-09"/>
    <s v="Materiales y suministros - Otras máquinas para usos generales y sus partes y piezas"/>
    <s v="FILTRO DE ACEITE P/N 25010971"/>
    <n v="40161500"/>
    <s v="LICITACIÓN PÚBLICA"/>
    <n v="4"/>
    <n v="6"/>
    <n v="10"/>
    <n v="2"/>
    <n v="260000"/>
    <s v="UNIDAD"/>
    <s v="NO SOLICITADAS"/>
  </r>
  <r>
    <x v="21"/>
    <s v="02-02-01-004-003"/>
    <s v="02-02-01-004-003-09"/>
    <s v="Materiales y suministros - Otras máquinas para usos generales y sus partes y piezas"/>
    <s v="FILTRO DE ACEITE P/N 894128-8541"/>
    <n v="40161500"/>
    <s v="LICITACIÓN PÚBLICA"/>
    <n v="4"/>
    <n v="6"/>
    <n v="10"/>
    <n v="2"/>
    <n v="260000"/>
    <s v="UNIDAD"/>
    <s v="NO SOLICITADAS"/>
  </r>
  <r>
    <x v="21"/>
    <s v="02-02-01-004-003"/>
    <s v="02-02-01-004-003-09"/>
    <s v="Materiales y suministros - Otras máquinas para usos generales y sus partes y piezas"/>
    <s v="FILTRO DE ACEITE P/N HCX 2870A"/>
    <n v="40161500"/>
    <s v="LICITACIÓN PÚBLICA"/>
    <n v="4"/>
    <n v="6"/>
    <n v="10"/>
    <n v="2"/>
    <n v="26000"/>
    <s v="UNIDAD"/>
    <s v="NO SOLICITADAS"/>
  </r>
  <r>
    <x v="21"/>
    <s v="02-02-01-004-003"/>
    <s v="02-02-01-004-003-09"/>
    <s v="Materiales y suministros - Otras máquinas para usos generales y sus partes y piezas"/>
    <s v="FILTRO DE ACEITE P/N P554407"/>
    <n v="40161500"/>
    <s v="LICITACIÓN PÚBLICA"/>
    <n v="4"/>
    <n v="6"/>
    <n v="10"/>
    <n v="2"/>
    <n v="143000"/>
    <s v="UNIDAD"/>
    <s v="NO SOLICITADAS"/>
  </r>
  <r>
    <x v="21"/>
    <s v="02-02-01-004-003"/>
    <s v="02-02-01-004-003-09"/>
    <s v="Materiales y suministros - Otras máquinas para usos generales y sus partes y piezas"/>
    <s v="FILTRO DE AIRE SECUNDARIO P/N P829333"/>
    <n v="40161500"/>
    <s v="LICITACIÓN PÚBLICA"/>
    <n v="4"/>
    <n v="6"/>
    <n v="10"/>
    <n v="2"/>
    <n v="260000"/>
    <s v="UNIDAD"/>
    <s v="NO SOLICITADAS"/>
  </r>
  <r>
    <x v="21"/>
    <s v="02-02-01-004-003"/>
    <s v="02-02-01-004-003-09"/>
    <s v="Materiales y suministros - Otras máquinas para usos generales y sus partes y piezas"/>
    <s v="FILTRO DE COMBUSTIBLE P/N 1-3240-018"/>
    <n v="40161500"/>
    <s v="LICITACIÓN PÚBLICA"/>
    <n v="4"/>
    <n v="6"/>
    <n v="10"/>
    <n v="2"/>
    <n v="156000"/>
    <s v="UNIDAD"/>
    <s v="NO SOLICITADAS"/>
  </r>
  <r>
    <x v="21"/>
    <s v="02-02-01-004-003"/>
    <s v="02-02-01-004-003-09"/>
    <s v="Materiales y suministros - Otras máquinas para usos generales y sus partes y piezas"/>
    <s v="FILTRO DE COMBUSTIBLE PRIMARIO P/N FS20022"/>
    <n v="40161500"/>
    <s v="LICITACIÓN PÚBLICA"/>
    <n v="4"/>
    <n v="6"/>
    <n v="10"/>
    <n v="2"/>
    <n v="325000"/>
    <s v="UNIDAD"/>
    <s v="NO SOLICITADAS"/>
  </r>
  <r>
    <x v="21"/>
    <s v="02-02-01-004-003"/>
    <s v="02-02-01-004-003-09"/>
    <s v="Materiales y suministros - Otras máquinas para usos generales y sus partes y piezas"/>
    <s v="FILTRO DE COMBUSTIBLE SECUNDARIO P/N FF5612"/>
    <n v="40161500"/>
    <s v="LICITACIÓN PÚBLICA"/>
    <n v="4"/>
    <n v="6"/>
    <n v="10"/>
    <n v="2"/>
    <n v="390000"/>
    <s v="UNIDAD"/>
    <s v="NO SOLICITADAS"/>
  </r>
  <r>
    <x v="21"/>
    <s v="02-02-01-004-003"/>
    <s v="02-02-01-004-003-09"/>
    <s v="Materiales y suministros - Otras máquinas para usos generales y sus partes y piezas"/>
    <s v="FILTRO ELEMENTO DE BAJA PRESION P/N 30316-20"/>
    <n v="40161500"/>
    <s v="LICITACIÓN PÚBLICA"/>
    <n v="4"/>
    <n v="6"/>
    <n v="10"/>
    <n v="1"/>
    <n v="325000"/>
    <s v="UNIDAD"/>
    <s v="NO SOLICITADAS"/>
  </r>
  <r>
    <x v="21"/>
    <s v="02-02-01-004-003"/>
    <s v="02-02-01-004-003-09"/>
    <s v="Materiales y suministros - Otras máquinas para usos generales y sus partes y piezas"/>
    <s v="FILTRO PRIMARIO DE COMBUSTIBLE P/N 4415122"/>
    <n v="40161500"/>
    <s v="LICITACIÓN PÚBLICA"/>
    <n v="4"/>
    <n v="6"/>
    <n v="10"/>
    <n v="2"/>
    <n v="195000"/>
    <s v="UNIDAD"/>
    <s v="NO SOLICITADAS"/>
  </r>
  <r>
    <x v="21"/>
    <s v="02-02-01-004-003"/>
    <s v="02-02-01-004-003-09"/>
    <s v="Materiales y suministros - Otras máquinas para usos generales y sus partes y piezas"/>
    <s v="FILTRO SECUNDARIO COMBUSTIBLE P/N 26560201"/>
    <n v="40161500"/>
    <s v="LICITACIÓN PÚBLICA"/>
    <n v="4"/>
    <n v="6"/>
    <n v="10"/>
    <n v="4"/>
    <n v="910000"/>
    <s v="UNIDAD"/>
    <s v="NO SOLICITADAS"/>
  </r>
  <r>
    <x v="21"/>
    <s v="02-02-01-004-003"/>
    <s v="02-02-01-004-003-09"/>
    <s v="Materiales y suministros - Otras máquinas para usos generales y sus partes y piezas"/>
    <s v="FILTRO VENTEO TANKMPK02"/>
    <n v="40161500"/>
    <s v="LICITACIÓN PÚBLICA"/>
    <n v="4"/>
    <n v="6"/>
    <n v="10"/>
    <n v="5"/>
    <n v="2925000"/>
    <s v="UNIDAD"/>
    <s v="NO SOLICITADAS"/>
  </r>
  <r>
    <x v="21"/>
    <s v="02-02-01-004-004"/>
    <s v="02-02-01-004-004-02"/>
    <s v="Materiales y suministros - Máquinas herramientas y sus partes, piezas y accesorios"/>
    <s v="PISTOLA HVLP 1,3"/>
    <n v="31211908"/>
    <s v="LICITACIÓN PÚBLICA"/>
    <n v="4"/>
    <n v="6"/>
    <n v="10"/>
    <n v="1"/>
    <n v="2012500"/>
    <s v="UNIDAD"/>
    <s v="NO SOLICITADAS"/>
  </r>
  <r>
    <x v="21"/>
    <s v="02-02-01-004-004"/>
    <s v="02-02-01-004-004-02"/>
    <s v="Materiales y suministros - Máquinas herramientas y sus partes, piezas y accesorios"/>
    <s v="PISTOLA HVLP 1,4"/>
    <n v="31211908"/>
    <s v="LICITACIÓN PÚBLICA"/>
    <n v="4"/>
    <n v="6"/>
    <n v="10"/>
    <n v="1"/>
    <n v="2560000"/>
    <s v="UNIDAD"/>
    <s v="NO SOLICITADAS"/>
  </r>
  <r>
    <x v="21"/>
    <s v="02-02-01-004-004"/>
    <s v="02-02-01-004-004-02"/>
    <s v="Materiales y suministros - Máquinas herramientas y sus partes, piezas y accesorios"/>
    <s v="TARJETA DE CONTROL P/N 180294B"/>
    <n v="32101617"/>
    <s v="LICITACIÓN PÚBLICA"/>
    <n v="4"/>
    <n v="6"/>
    <n v="10"/>
    <n v="1"/>
    <n v="2152500"/>
    <s v="UNIDAD"/>
    <s v="NO SOLICITADAS"/>
  </r>
  <r>
    <x v="21"/>
    <s v="02-02-01-004-006"/>
    <s v="02-02-01-004-006-02"/>
    <s v="Materiales y suministros - Aparatos de control eléctrico y distribución de electricidad y sus partes y piezas"/>
    <s v="CONECTOR BNC"/>
    <n v="39121409"/>
    <s v="LICITACIÓN PÚBLICA"/>
    <n v="4"/>
    <n v="6"/>
    <n v="10"/>
    <n v="20"/>
    <n v="325000"/>
    <s v="UNIDAD"/>
    <s v="NO SOLICITADAS"/>
  </r>
  <r>
    <x v="21"/>
    <s v="02-02-01-004-006"/>
    <s v="02-02-01-004-006-02"/>
    <s v="Materiales y suministros - Aparatos de control eléctrico y distribución de electricidad y sus partes y piezas"/>
    <s v="CONECTOR P/N 31-2367"/>
    <n v="39121409"/>
    <s v="LICITACIÓN PÚBLICA"/>
    <n v="4"/>
    <n v="6"/>
    <n v="10"/>
    <n v="20"/>
    <n v="2616000"/>
    <s v="UNIDAD"/>
    <s v="NO SOLICITADAS"/>
  </r>
  <r>
    <x v="21"/>
    <s v="02-02-01-004-006"/>
    <s v="02-02-01-004-006-02"/>
    <s v="Materiales y suministros - Aparatos de control eléctrico y distribución de electricidad y sus partes y piezas"/>
    <s v="CONECTOR P/N 31-2-RFX"/>
    <n v="39121409"/>
    <s v="LICITACIÓN PÚBLICA"/>
    <n v="4"/>
    <n v="6"/>
    <n v="10"/>
    <n v="30"/>
    <n v="741000"/>
    <s v="UNIDAD"/>
    <s v="NO SOLICITADAS"/>
  </r>
  <r>
    <x v="21"/>
    <s v="02-02-01-004-006"/>
    <s v="02-02-01-004-006-02"/>
    <s v="Materiales y suministros - Aparatos de control eléctrico y distribución de electricidad y sus partes y piezas"/>
    <s v="CONECTOR P/N 31-320-RFX"/>
    <n v="39121409"/>
    <s v="LICITACIÓN PÚBLICA"/>
    <n v="4"/>
    <n v="6"/>
    <n v="10"/>
    <n v="30"/>
    <n v="487500"/>
    <s v="UNIDAD"/>
    <s v="NO SOLICITADAS"/>
  </r>
  <r>
    <x v="21"/>
    <s v="02-02-01-004-006"/>
    <s v="02-02-01-004-006-02"/>
    <s v="Materiales y suministros - Aparatos de control eléctrico y distribución de electricidad y sus partes y piezas"/>
    <s v="CONECTOR P/N MIL-DTL-38999 III"/>
    <n v="39121409"/>
    <s v="LICITACIÓN PÚBLICA"/>
    <n v="4"/>
    <n v="6"/>
    <n v="10"/>
    <n v="4"/>
    <n v="1590940"/>
    <s v="UNIDAD"/>
    <s v="NO SOLICITADAS"/>
  </r>
  <r>
    <x v="21"/>
    <s v="02-02-01-004-006"/>
    <s v="02-02-01-004-006-02"/>
    <s v="Materiales y suministros - Aparatos de control eléctrico y distribución de electricidad y sus partes y piezas"/>
    <s v="CONECTOR RF"/>
    <n v="39121409"/>
    <s v="LICITACIÓN PÚBLICA"/>
    <n v="4"/>
    <n v="6"/>
    <n v="10"/>
    <n v="10"/>
    <n v="1625000"/>
    <s v="UNIDAD"/>
    <s v="NO SOLICITADAS"/>
  </r>
  <r>
    <x v="21"/>
    <s v="02-02-01-004-006"/>
    <s v="02-02-01-004-006-02"/>
    <s v="Materiales y suministros - Aparatos de control eléctrico y distribución de electricidad y sus partes y piezas"/>
    <s v="CONECTOR TIPO RECEPTACULO SERIE MINI-PV"/>
    <n v="39121409"/>
    <s v="LICITACIÓN PÚBLICA"/>
    <n v="4"/>
    <n v="6"/>
    <n v="10"/>
    <n v="10"/>
    <n v="39000"/>
    <s v="UNIDAD"/>
    <s v="NO SOLICITADAS"/>
  </r>
  <r>
    <x v="21"/>
    <s v="02-02-01-004-006"/>
    <s v="02-02-01-004-006-02"/>
    <s v="Materiales y suministros - Aparatos de control eléctrico y distribución de electricidad y sus partes y piezas"/>
    <s v="CONECTOR TNC"/>
    <n v="39121409"/>
    <s v="LICITACIÓN PÚBLICA"/>
    <n v="4"/>
    <n v="6"/>
    <n v="10"/>
    <n v="10"/>
    <n v="169000"/>
    <s v="UNIDAD"/>
    <s v="NO SOLICITADAS"/>
  </r>
  <r>
    <x v="21"/>
    <s v="02-02-01-004-006"/>
    <s v="02-02-01-004-006-02"/>
    <s v="Materiales y suministros - Aparatos de control eléctrico y distribución de electricidad y sus partes y piezas"/>
    <s v="EMPALME, P/N M81824/1-1"/>
    <n v="39121449"/>
    <s v="LICITACIÓN PÚBLICA"/>
    <n v="4"/>
    <n v="6"/>
    <n v="10"/>
    <n v="1"/>
    <n v="312000"/>
    <s v="UNIDAD"/>
    <s v="NO SOLICITADAS"/>
  </r>
  <r>
    <x v="21"/>
    <s v="02-02-01-004-006"/>
    <s v="02-02-01-004-006-02"/>
    <s v="Materiales y suministros - Aparatos de control eléctrico y distribución de electricidad y sus partes y piezas"/>
    <s v="EMPALME, P/N M81824/1-2"/>
    <n v="39121449"/>
    <s v="LICITACIÓN PÚBLICA"/>
    <n v="4"/>
    <n v="6"/>
    <n v="10"/>
    <n v="1"/>
    <n v="360000"/>
    <s v="UNIDAD"/>
    <s v="NO SOLICITADAS"/>
  </r>
  <r>
    <x v="21"/>
    <s v="02-02-01-004-006"/>
    <s v="02-02-01-004-006-02"/>
    <s v="Materiales y suministros - Aparatos de control eléctrico y distribución de electricidad y sus partes y piezas"/>
    <s v="PALPADOR ULTRASONICO DE 5MHZ"/>
    <n v="39121432"/>
    <s v="LICITACIÓN PÚBLICA"/>
    <n v="4"/>
    <n v="6"/>
    <n v="10"/>
    <n v="1"/>
    <n v="675000"/>
    <s v="UNIDAD"/>
    <s v="NO SOLICITADAS"/>
  </r>
  <r>
    <x v="21"/>
    <s v="02-02-01-004-006"/>
    <s v="02-02-01-004-006-02"/>
    <s v="Materiales y suministros - Aparatos de control eléctrico y distribución de electricidad y sus partes y piezas"/>
    <s v="PINZAS PARA MULTÍMETRO"/>
    <n v="41113600"/>
    <s v="LICITACIÓN PÚBLICA"/>
    <n v="4"/>
    <n v="6"/>
    <n v="10"/>
    <n v="4"/>
    <n v="728000"/>
    <s v="UNIDAD"/>
    <s v="NO SOLICITADAS"/>
  </r>
  <r>
    <x v="21"/>
    <s v="02-02-01-004-006"/>
    <s v="02-02-01-004-006-02"/>
    <s v="Materiales y suministros - Aparatos de control eléctrico y distribución de electricidad y sus partes y piezas"/>
    <s v="POLARIZADOR PARA CONECTOR SERIE MINI-PV"/>
    <n v="39121446"/>
    <s v="LICITACIÓN PÚBLICA"/>
    <n v="4"/>
    <n v="6"/>
    <n v="10"/>
    <n v="10"/>
    <n v="65000"/>
    <s v="UNIDAD"/>
    <s v="NO SOLICITADAS"/>
  </r>
  <r>
    <x v="21"/>
    <s v="02-02-01-004-006"/>
    <s v="02-02-01-004-006-02"/>
    <s v="Materiales y suministros - Aparatos de control eléctrico y distribución de electricidad y sus partes y piezas"/>
    <s v="POTENCIOMETRO"/>
    <n v="39121009"/>
    <s v="LICITACIÓN PÚBLICA"/>
    <n v="4"/>
    <n v="6"/>
    <n v="10"/>
    <n v="12"/>
    <n v="19380000"/>
    <s v="UNIDAD"/>
    <s v="NO SOLICITADAS"/>
  </r>
  <r>
    <x v="21"/>
    <s v="02-02-01-004-006"/>
    <s v="02-02-01-004-006-02"/>
    <s v="Materiales y suministros - Aparatos de control eléctrico y distribución de electricidad y sus partes y piezas"/>
    <s v="SISTEMA MOTOR MAXON (REDUCTOR, MOTOR Y ENCODER)"/>
    <n v="39122100"/>
    <s v="LICITACIÓN PÚBLICA"/>
    <n v="4"/>
    <n v="6"/>
    <n v="10"/>
    <n v="3"/>
    <n v="1875000"/>
    <s v="UNIDAD"/>
    <s v="NO SOLICITADAS"/>
  </r>
  <r>
    <x v="21"/>
    <s v="02-02-01-004-006"/>
    <s v="02-02-01-004-006-02"/>
    <s v="Materiales y suministros - Aparatos de control eléctrico y distribución de electricidad y sus partes y piezas"/>
    <s v="TERMINAL METALICO HEMBRA PARA CONECTORES SERIE MINI-PV"/>
    <n v="39121432"/>
    <s v="LICITACIÓN PÚBLICA"/>
    <n v="4"/>
    <n v="6"/>
    <n v="10"/>
    <n v="20"/>
    <n v="130000"/>
    <s v="UNIDAD"/>
    <s v="NO SOLICITADAS"/>
  </r>
  <r>
    <x v="21"/>
    <s v="02-02-01-004-006"/>
    <s v="02-02-01-004-006-02"/>
    <s v="Materiales y suministros - Aparatos de control eléctrico y distribución de electricidad y sus partes y piezas"/>
    <s v="TERMINAL METALICO MACHO PARA CONECTORES SERIE MINI-PV"/>
    <n v="39121432"/>
    <s v="LICITACIÓN PÚBLICA"/>
    <n v="4"/>
    <n v="6"/>
    <n v="10"/>
    <n v="30"/>
    <n v="195000"/>
    <s v="UNIDAD"/>
    <s v="NO SOLICITADAS"/>
  </r>
  <r>
    <x v="21"/>
    <s v="02-02-01-004-006"/>
    <s v="02-02-01-004-006-02"/>
    <s v="Materiales y suministros - Aparatos de control eléctrico y distribución de electricidad y sus partes y piezas"/>
    <s v="TERMINAL P/N 32446"/>
    <n v="39121432"/>
    <s v="LICITACIÓN PÚBLICA"/>
    <n v="4"/>
    <n v="6"/>
    <n v="10"/>
    <n v="50"/>
    <n v="187500"/>
    <s v="UNIDAD"/>
    <s v="NO SOLICITADAS"/>
  </r>
  <r>
    <x v="21"/>
    <s v="02-02-01-004-006"/>
    <s v="02-02-01-004-006-02"/>
    <s v="Materiales y suministros - Aparatos de control eléctrico y distribución de electricidad y sus partes y piezas"/>
    <s v="TERMINAL P/N M25036-108"/>
    <n v="39121432"/>
    <s v="LICITACIÓN PÚBLICA"/>
    <n v="4"/>
    <n v="6"/>
    <n v="10"/>
    <n v="30"/>
    <n v="31200"/>
    <s v="UNIDAD"/>
    <s v="NO SOLICITADAS"/>
  </r>
  <r>
    <x v="21"/>
    <s v="02-02-01-004-006"/>
    <s v="02-02-01-004-006-02"/>
    <s v="Materiales y suministros - Aparatos de control eléctrico y distribución de electricidad y sus partes y piezas"/>
    <s v="TERMINAL P/N MS20663C2"/>
    <n v="39121432"/>
    <s v="LICITACIÓN PÚBLICA"/>
    <n v="4"/>
    <n v="6"/>
    <n v="10"/>
    <n v="30"/>
    <n v="306000"/>
    <s v="UNIDAD"/>
    <s v="NO SOLICITADAS"/>
  </r>
  <r>
    <x v="21"/>
    <s v="02-02-01-004-006"/>
    <s v="02-02-01-004-006-02"/>
    <s v="Materiales y suministros - Aparatos de control eléctrico y distribución de electricidad y sus partes y piezas"/>
    <s v="TERMINAL P/N MS20663C3"/>
    <n v="39121432"/>
    <s v="LICITACIÓN PÚBLICA"/>
    <n v="4"/>
    <n v="6"/>
    <n v="10"/>
    <n v="30"/>
    <n v="360000"/>
    <s v="UNIDAD"/>
    <s v="NO SOLICITADAS"/>
  </r>
  <r>
    <x v="21"/>
    <s v="02-02-01-004-006"/>
    <s v="02-02-01-004-006-02"/>
    <s v="Materiales y suministros - Aparatos de control eléctrico y distribución de electricidad y sus partes y piezas"/>
    <s v="TERMINAL P/N MS20663C4"/>
    <n v="39121432"/>
    <s v="LICITACIÓN PÚBLICA"/>
    <n v="4"/>
    <n v="6"/>
    <n v="10"/>
    <n v="30"/>
    <n v="284700"/>
    <s v="UNIDAD"/>
    <s v="NO SOLICITADAS"/>
  </r>
  <r>
    <x v="21"/>
    <s v="02-02-01-004-006"/>
    <s v="02-02-01-004-006-02"/>
    <s v="Materiales y suministros - Aparatos de control eléctrico y distribución de electricidad y sus partes y piezas"/>
    <s v="TERMINAL P/N MS20663C5"/>
    <n v="39121432"/>
    <s v="LICITACIÓN PÚBLICA"/>
    <n v="4"/>
    <n v="6"/>
    <n v="10"/>
    <n v="30"/>
    <n v="403650"/>
    <s v="UNIDAD"/>
    <s v="NO SOLICITADAS"/>
  </r>
  <r>
    <x v="21"/>
    <s v="02-02-01-004-006"/>
    <s v="02-02-01-004-006-02"/>
    <s v="Materiales y suministros - Aparatos de control eléctrico y distribución de electricidad y sus partes y piezas"/>
    <s v="TERMINAL P/N MS20663C6"/>
    <n v="39121432"/>
    <s v="LICITACIÓN PÚBLICA"/>
    <n v="4"/>
    <n v="6"/>
    <n v="10"/>
    <n v="30"/>
    <n v="407550"/>
    <s v="UNIDAD"/>
    <s v="NO SOLICITADAS"/>
  </r>
  <r>
    <x v="21"/>
    <s v="02-02-01-004-006"/>
    <s v="02-02-01-004-006-02"/>
    <s v="Materiales y suministros - Aparatos de control eléctrico y distribución de electricidad y sus partes y piezas"/>
    <s v="TERMINAL P/N MS20664C2"/>
    <n v="39121432"/>
    <s v="LICITACIÓN PÚBLICA"/>
    <n v="4"/>
    <n v="6"/>
    <n v="10"/>
    <n v="30"/>
    <n v="229500"/>
    <s v="UNIDAD"/>
    <s v="NO SOLICITADAS"/>
  </r>
  <r>
    <x v="21"/>
    <s v="02-02-01-004-006"/>
    <s v="02-02-01-004-006-02"/>
    <s v="Materiales y suministros - Aparatos de control eléctrico y distribución de electricidad y sus partes y piezas"/>
    <s v="TERMINAL P/N MS20664C3"/>
    <n v="39121432"/>
    <s v="LICITACIÓN PÚBLICA"/>
    <n v="4"/>
    <n v="6"/>
    <n v="10"/>
    <n v="30"/>
    <n v="294000"/>
    <s v="UNIDAD"/>
    <s v="NO SOLICITADAS"/>
  </r>
  <r>
    <x v="21"/>
    <s v="02-02-01-004-006"/>
    <s v="02-02-01-004-006-02"/>
    <s v="Materiales y suministros - Aparatos de control eléctrico y distribución de electricidad y sus partes y piezas"/>
    <s v="TERMINAL P/N MS20664C4"/>
    <n v="39121432"/>
    <s v="LICITACIÓN PÚBLICA"/>
    <n v="4"/>
    <n v="6"/>
    <n v="10"/>
    <n v="30"/>
    <n v="364500"/>
    <s v="UNIDAD"/>
    <s v="NO SOLICITADAS"/>
  </r>
  <r>
    <x v="21"/>
    <s v="02-02-01-004-006"/>
    <s v="02-02-01-004-006-02"/>
    <s v="Materiales y suministros - Aparatos de control eléctrico y distribución de electricidad y sus partes y piezas"/>
    <s v="TERMINAL P/N MS20664C5"/>
    <n v="39121432"/>
    <s v="LICITACIÓN PÚBLICA"/>
    <n v="4"/>
    <n v="6"/>
    <n v="10"/>
    <n v="30"/>
    <n v="657000"/>
    <s v="UNIDAD"/>
    <s v="NO SOLICITADAS"/>
  </r>
  <r>
    <x v="21"/>
    <s v="02-02-01-004-006"/>
    <s v="02-02-01-004-006-02"/>
    <s v="Materiales y suministros - Aparatos de control eléctrico y distribución de electricidad y sus partes y piezas"/>
    <s v="TERMINAL P/N MS20664C6"/>
    <n v="39121432"/>
    <s v="LICITACIÓN PÚBLICA"/>
    <n v="4"/>
    <n v="6"/>
    <n v="10"/>
    <n v="30"/>
    <n v="364650"/>
    <s v="UNIDAD"/>
    <s v="NO SOLICITADAS"/>
  </r>
  <r>
    <x v="21"/>
    <s v="02-02-01-004-006"/>
    <s v="02-02-01-004-006-02"/>
    <s v="Materiales y suministros - Aparatos de control eléctrico y distribución de electricidad y sus partes y piezas"/>
    <s v="TERMINAL P/N MS20667-3"/>
    <n v="39121432"/>
    <s v="LICITACIÓN PÚBLICA"/>
    <n v="4"/>
    <n v="6"/>
    <n v="10"/>
    <n v="60"/>
    <n v="3271800"/>
    <s v="UNIDAD"/>
    <s v="NO SOLICITADAS"/>
  </r>
  <r>
    <x v="21"/>
    <s v="02-02-01-004-006"/>
    <s v="02-02-01-004-006-02"/>
    <s v="Materiales y suministros - Aparatos de control eléctrico y distribución de electricidad y sus partes y piezas"/>
    <s v="TERMINAL P/N MS20667-4"/>
    <n v="39121432"/>
    <s v="LICITACIÓN PÚBLICA"/>
    <n v="4"/>
    <n v="6"/>
    <n v="10"/>
    <n v="30"/>
    <n v="2804400"/>
    <s v="UNIDAD"/>
    <s v="NO SOLICITADAS"/>
  </r>
  <r>
    <x v="21"/>
    <s v="02-02-01-004-006"/>
    <s v="02-02-01-004-006-02"/>
    <s v="Materiales y suministros - Aparatos de control eléctrico y distribución de electricidad y sus partes y piezas"/>
    <s v="TERMINAL P/N MS20667-5"/>
    <n v="39121432"/>
    <s v="LICITACIÓN PÚBLICA"/>
    <n v="4"/>
    <n v="6"/>
    <n v="10"/>
    <n v="30"/>
    <n v="2634450"/>
    <s v="UNIDAD"/>
    <s v="NO SOLICITADAS"/>
  </r>
  <r>
    <x v="21"/>
    <s v="02-02-01-004-006"/>
    <s v="02-02-01-004-006-02"/>
    <s v="Materiales y suministros - Aparatos de control eléctrico y distribución de electricidad y sus partes y piezas"/>
    <s v="TERMINAL P/N MS20667-6"/>
    <n v="39121432"/>
    <s v="LICITACIÓN PÚBLICA"/>
    <n v="4"/>
    <n v="6"/>
    <n v="10"/>
    <n v="30"/>
    <n v="2964000"/>
    <s v="UNIDAD"/>
    <s v="NO SOLICITADAS"/>
  </r>
  <r>
    <x v="21"/>
    <s v="02-02-01-004-006"/>
    <s v="02-02-01-004-006-02"/>
    <s v="Materiales y suministros - Aparatos de control eléctrico y distribución de electricidad y sus partes y piezas"/>
    <s v="TERMINAL P/N MS20668-2"/>
    <n v="39121432"/>
    <s v="LICITACIÓN PÚBLICA"/>
    <n v="4"/>
    <n v="6"/>
    <n v="10"/>
    <n v="30"/>
    <n v="954750"/>
    <s v="UNIDAD"/>
    <s v="NO SOLICITADAS"/>
  </r>
  <r>
    <x v="21"/>
    <s v="02-02-01-004-006"/>
    <s v="02-02-01-004-006-02"/>
    <s v="Materiales y suministros - Aparatos de control eléctrico y distribución de electricidad y sus partes y piezas"/>
    <s v="TERMINAL P/N MS20668-3"/>
    <n v="39121432"/>
    <s v="LICITACIÓN PÚBLICA"/>
    <n v="4"/>
    <n v="6"/>
    <n v="10"/>
    <n v="30"/>
    <n v="1045950"/>
    <s v="UNIDAD"/>
    <s v="NO SOLICITADAS"/>
  </r>
  <r>
    <x v="21"/>
    <s v="02-02-01-004-006"/>
    <s v="02-02-01-004-006-02"/>
    <s v="Materiales y suministros - Aparatos de control eléctrico y distribución de electricidad y sus partes y piezas"/>
    <s v="TERMINAL P/N MS20668-4"/>
    <n v="39121432"/>
    <s v="LICITACIÓN PÚBLICA"/>
    <n v="4"/>
    <n v="6"/>
    <n v="10"/>
    <n v="30"/>
    <n v="1684350"/>
    <s v="UNIDAD"/>
    <s v="NO SOLICITADAS"/>
  </r>
  <r>
    <x v="21"/>
    <s v="02-02-01-004-006"/>
    <s v="02-02-01-004-006-02"/>
    <s v="Materiales y suministros - Aparatos de control eléctrico y distribución de electricidad y sus partes y piezas"/>
    <s v="TERMINAL P/N MS20668-5"/>
    <n v="39121432"/>
    <s v="LICITACIÓN PÚBLICA"/>
    <n v="4"/>
    <n v="6"/>
    <n v="10"/>
    <n v="30"/>
    <n v="3026700"/>
    <s v="UNIDAD"/>
    <s v="NO SOLICITADAS"/>
  </r>
  <r>
    <x v="21"/>
    <s v="02-02-01-004-006"/>
    <s v="02-02-01-004-006-02"/>
    <s v="Materiales y suministros - Aparatos de control eléctrico y distribución de electricidad y sus partes y piezas"/>
    <s v="TERMINAL P/N MS20668-6"/>
    <n v="39121432"/>
    <s v="LICITACIÓN PÚBLICA"/>
    <n v="4"/>
    <n v="6"/>
    <n v="10"/>
    <n v="20"/>
    <n v="2858400"/>
    <s v="UNIDAD"/>
    <s v="NO SOLICITADAS"/>
  </r>
  <r>
    <x v="21"/>
    <s v="02-02-01-004-006"/>
    <s v="02-02-01-004-006-02"/>
    <s v="Materiales y suministros - Aparatos de control eléctrico y distribución de electricidad y sus partes y piezas"/>
    <s v="TERMINAL P/N MS21259-L2-LH"/>
    <n v="39121432"/>
    <s v="LICITACIÓN PÚBLICA"/>
    <n v="4"/>
    <n v="6"/>
    <n v="10"/>
    <n v="20"/>
    <n v="1295800"/>
    <s v="UNIDAD"/>
    <s v="NO SOLICITADAS"/>
  </r>
  <r>
    <x v="21"/>
    <s v="02-02-01-004-006"/>
    <s v="02-02-01-004-006-02"/>
    <s v="Materiales y suministros - Aparatos de control eléctrico y distribución de electricidad y sus partes y piezas"/>
    <s v="TERMINAL P/N MS21259-L2-RH"/>
    <n v="39121432"/>
    <s v="LICITACIÓN PÚBLICA"/>
    <n v="4"/>
    <n v="6"/>
    <n v="10"/>
    <n v="15"/>
    <n v="718200"/>
    <s v="UNIDAD"/>
    <s v="NO SOLICITADAS"/>
  </r>
  <r>
    <x v="21"/>
    <s v="02-02-01-004-006"/>
    <s v="02-02-01-004-006-02"/>
    <s v="Materiales y suministros - Aparatos de control eléctrico y distribución de electricidad y sus partes y piezas"/>
    <s v="TERMINAL P/N MS21259-L3-LH"/>
    <n v="39121432"/>
    <s v="LICITACIÓN PÚBLICA"/>
    <n v="4"/>
    <n v="6"/>
    <n v="10"/>
    <n v="15"/>
    <n v="340575"/>
    <s v="UNIDAD"/>
    <s v="NO SOLICITADAS"/>
  </r>
  <r>
    <x v="21"/>
    <s v="02-02-01-004-006"/>
    <s v="02-02-01-004-006-02"/>
    <s v="Materiales y suministros - Aparatos de control eléctrico y distribución de electricidad y sus partes y piezas"/>
    <s v="TERMINAL P/N MS21259-L3-RH"/>
    <n v="39121432"/>
    <s v="LICITACIÓN PÚBLICA"/>
    <n v="4"/>
    <n v="6"/>
    <n v="10"/>
    <n v="15"/>
    <n v="420375"/>
    <s v="UNIDAD"/>
    <s v="NO SOLICITADAS"/>
  </r>
  <r>
    <x v="21"/>
    <s v="02-02-01-004-006"/>
    <s v="02-02-01-004-006-02"/>
    <s v="Materiales y suministros - Aparatos de control eléctrico y distribución de electricidad y sus partes y piezas"/>
    <s v="TERMINAL P/N MS21259-L4-LH"/>
    <n v="39121432"/>
    <s v="LICITACIÓN PÚBLICA"/>
    <n v="4"/>
    <n v="6"/>
    <n v="10"/>
    <n v="15"/>
    <n v="976125"/>
    <s v="UNIDAD"/>
    <s v="NO SOLICITADAS"/>
  </r>
  <r>
    <x v="21"/>
    <s v="02-02-01-004-006"/>
    <s v="02-02-01-004-006-02"/>
    <s v="Materiales y suministros - Aparatos de control eléctrico y distribución de electricidad y sus partes y piezas"/>
    <s v="TERMINAL P/N MS21259-L4-RH"/>
    <n v="39121432"/>
    <s v="LICITACIÓN PÚBLICA"/>
    <n v="4"/>
    <n v="6"/>
    <n v="10"/>
    <n v="15"/>
    <n v="699675"/>
    <s v="UNIDAD"/>
    <s v="NO SOLICITADAS"/>
  </r>
  <r>
    <x v="21"/>
    <s v="02-02-01-004-006"/>
    <s v="02-02-01-004-006-02"/>
    <s v="Materiales y suministros - Aparatos de control eléctrico y distribución de electricidad y sus partes y piezas"/>
    <s v="TERMINAL P/N MS21259-L5-LH"/>
    <n v="39121432"/>
    <s v="LICITACIÓN PÚBLICA"/>
    <n v="4"/>
    <n v="6"/>
    <n v="10"/>
    <n v="15"/>
    <n v="709650"/>
    <s v="UNIDAD"/>
    <s v="NO SOLICITADAS"/>
  </r>
  <r>
    <x v="21"/>
    <s v="02-02-01-004-006"/>
    <s v="02-02-01-004-006-02"/>
    <s v="Materiales y suministros - Aparatos de control eléctrico y distribución de electricidad y sus partes y piezas"/>
    <s v="TERMINAL P/N MS21259-L5-RH"/>
    <n v="39121432"/>
    <s v="LICITACIÓN PÚBLICA"/>
    <n v="4"/>
    <n v="6"/>
    <n v="10"/>
    <n v="15"/>
    <n v="696825"/>
    <s v="UNIDAD"/>
    <s v="NO SOLICITADAS"/>
  </r>
  <r>
    <x v="21"/>
    <s v="02-02-01-004-006"/>
    <s v="02-02-01-004-006-02"/>
    <s v="Materiales y suministros - Aparatos de control eléctrico y distribución de electricidad y sus partes y piezas"/>
    <s v="TERMINAL P/N MS21259-L6-LH"/>
    <n v="39121432"/>
    <s v="LICITACIÓN PÚBLICA"/>
    <n v="4"/>
    <n v="6"/>
    <n v="10"/>
    <n v="15"/>
    <n v="1140000"/>
    <s v="UNIDAD"/>
    <s v="NO SOLICITADAS"/>
  </r>
  <r>
    <x v="21"/>
    <s v="02-02-01-004-006"/>
    <s v="02-02-01-004-006-02"/>
    <s v="Materiales y suministros - Aparatos de control eléctrico y distribución de electricidad y sus partes y piezas"/>
    <s v="TERMINAL P/N MS21259-L6-RH"/>
    <n v="39121432"/>
    <s v="LICITACIÓN PÚBLICA"/>
    <n v="4"/>
    <n v="6"/>
    <n v="10"/>
    <n v="15"/>
    <n v="1140000"/>
    <s v="UNIDAD"/>
    <s v="NO SOLICITADAS"/>
  </r>
  <r>
    <x v="21"/>
    <s v="02-02-01-004-006"/>
    <s v="02-02-01-004-006-02"/>
    <s v="Materiales y suministros - Aparatos de control eléctrico y distribución de electricidad y sus partes y piezas"/>
    <s v="TERMINAL P/N MS21260-L2-LH"/>
    <n v="39121432"/>
    <s v="LICITACIÓN PÚBLICA"/>
    <n v="4"/>
    <n v="6"/>
    <n v="10"/>
    <n v="15"/>
    <n v="702525"/>
    <s v="UNIDAD"/>
    <s v="NO SOLICITADAS"/>
  </r>
  <r>
    <x v="21"/>
    <s v="02-02-01-004-006"/>
    <s v="02-02-01-004-006-02"/>
    <s v="Materiales y suministros - Aparatos de control eléctrico y distribución de electricidad y sus partes y piezas"/>
    <s v="TERMINAL P/N MS21260-L2-RH"/>
    <n v="39121432"/>
    <s v="LICITACIÓN PÚBLICA"/>
    <n v="4"/>
    <n v="6"/>
    <n v="10"/>
    <n v="15"/>
    <n v="846450"/>
    <s v="UNIDAD"/>
    <s v="NO SOLICITADAS"/>
  </r>
  <r>
    <x v="21"/>
    <s v="02-02-01-004-006"/>
    <s v="02-02-01-004-006-02"/>
    <s v="Materiales y suministros - Aparatos de control eléctrico y distribución de electricidad y sus partes y piezas"/>
    <s v="TERMINAL P/N MS21260-L3-LH"/>
    <n v="39121432"/>
    <s v="LICITACIÓN PÚBLICA"/>
    <n v="4"/>
    <n v="6"/>
    <n v="10"/>
    <n v="15"/>
    <n v="735300"/>
    <s v="UNIDAD"/>
    <s v="NO SOLICITADAS"/>
  </r>
  <r>
    <x v="21"/>
    <s v="02-02-01-004-006"/>
    <s v="02-02-01-004-006-02"/>
    <s v="Materiales y suministros - Aparatos de control eléctrico y distribución de electricidad y sus partes y piezas"/>
    <s v="TERMINAL P/N MS21260-L3-RH"/>
    <n v="39121432"/>
    <s v="LICITACIÓN PÚBLICA"/>
    <n v="4"/>
    <n v="6"/>
    <n v="10"/>
    <n v="15"/>
    <n v="493050"/>
    <s v="UNIDAD"/>
    <s v="NO SOLICITADAS"/>
  </r>
  <r>
    <x v="21"/>
    <s v="02-02-01-004-006"/>
    <s v="02-02-01-004-006-02"/>
    <s v="Materiales y suministros - Aparatos de control eléctrico y distribución de electricidad y sus partes y piezas"/>
    <s v="TERMINAL P/N MS21260-L4-LH"/>
    <n v="39121432"/>
    <s v="LICITACIÓN PÚBLICA"/>
    <n v="4"/>
    <n v="6"/>
    <n v="10"/>
    <n v="18"/>
    <n v="1012320"/>
    <s v="UNIDAD"/>
    <s v="NO SOLICITADAS"/>
  </r>
  <r>
    <x v="21"/>
    <s v="02-02-01-004-006"/>
    <s v="02-02-01-004-006-02"/>
    <s v="Materiales y suministros - Aparatos de control eléctrico y distribución de electricidad y sus partes y piezas"/>
    <s v="TERMINAL P/N MS21260-L4-RH"/>
    <n v="39121432"/>
    <s v="LICITACIÓN PÚBLICA"/>
    <n v="4"/>
    <n v="6"/>
    <n v="10"/>
    <n v="15"/>
    <n v="571425"/>
    <s v="UNIDAD"/>
    <s v="NO SOLICITADAS"/>
  </r>
  <r>
    <x v="21"/>
    <s v="02-02-01-004-006"/>
    <s v="02-02-01-004-006-02"/>
    <s v="Materiales y suministros - Aparatos de control eléctrico y distribución de electricidad y sus partes y piezas"/>
    <s v="TERMINAL P/N MS21260-L5-LH"/>
    <n v="39121432"/>
    <s v="LICITACIÓN PÚBLICA"/>
    <n v="4"/>
    <n v="6"/>
    <n v="10"/>
    <n v="20"/>
    <n v="1086800"/>
    <s v="UNIDAD"/>
    <s v="NO SOLICITADAS"/>
  </r>
  <r>
    <x v="21"/>
    <s v="02-02-01-004-006"/>
    <s v="02-02-01-004-006-02"/>
    <s v="Materiales y suministros - Aparatos de control eléctrico y distribución de electricidad y sus partes y piezas"/>
    <s v="TERMINAL P/N MS21260-L5-RH"/>
    <n v="39121432"/>
    <s v="LICITACIÓN PÚBLICA"/>
    <n v="4"/>
    <n v="6"/>
    <n v="10"/>
    <n v="20"/>
    <n v="1193200"/>
    <s v="UNIDAD"/>
    <s v="NO SOLICITADAS"/>
  </r>
  <r>
    <x v="21"/>
    <s v="02-02-01-004-006"/>
    <s v="02-02-01-004-006-02"/>
    <s v="Materiales y suministros - Aparatos de control eléctrico y distribución de electricidad y sus partes y piezas"/>
    <s v="TERMINAL P/N MS21260-L6-LH"/>
    <n v="39121432"/>
    <s v="LICITACIÓN PÚBLICA"/>
    <n v="4"/>
    <n v="6"/>
    <n v="10"/>
    <n v="20"/>
    <n v="2010200"/>
    <s v="UNIDAD"/>
    <s v="NO SOLICITADAS"/>
  </r>
  <r>
    <x v="21"/>
    <s v="02-02-01-004-006"/>
    <s v="02-02-01-004-006-02"/>
    <s v="Materiales y suministros - Aparatos de control eléctrico y distribución de electricidad y sus partes y piezas"/>
    <s v="TERMINAL P/N MS21260-L6-RH"/>
    <n v="39121432"/>
    <s v="LICITACIÓN PÚBLICA"/>
    <n v="4"/>
    <n v="6"/>
    <n v="10"/>
    <n v="20"/>
    <n v="1643500"/>
    <s v="UNIDAD"/>
    <s v="NO SOLICITADAS"/>
  </r>
  <r>
    <x v="21"/>
    <s v="02-02-01-004-006"/>
    <s v="02-02-01-004-006-02"/>
    <s v="Materiales y suministros - Aparatos de control eléctrico y distribución de electricidad y sus partes y piezas"/>
    <s v="TERMINAL P/N MS25036-103"/>
    <n v="39121432"/>
    <s v="LICITACIÓN PÚBLICA"/>
    <n v="4"/>
    <n v="6"/>
    <n v="10"/>
    <n v="100"/>
    <n v="300000"/>
    <s v="UNIDAD"/>
    <s v="NO SOLICITADAS"/>
  </r>
  <r>
    <x v="21"/>
    <s v="02-02-01-004-006"/>
    <s v="02-02-01-004-006-02"/>
    <s v="Materiales y suministros - Aparatos de control eléctrico y distribución de electricidad y sus partes y piezas"/>
    <s v="TERMINAL P/N NAS1435K3"/>
    <n v="39121432"/>
    <s v="LICITACIÓN PÚBLICA"/>
    <n v="4"/>
    <n v="6"/>
    <n v="10"/>
    <n v="20"/>
    <n v="872100"/>
    <s v="UNIDAD"/>
    <s v="NO SOLICITADAS"/>
  </r>
  <r>
    <x v="21"/>
    <s v="02-02-01-004-006"/>
    <s v="02-02-01-004-006-03"/>
    <s v="Materiales y suministros - Hilos y cables aislados; cable de fibra óptica"/>
    <s v="SONDA RADAR"/>
    <n v="26121600"/>
    <s v="LICITACIÓN PÚBLICA"/>
    <n v="4"/>
    <n v="6"/>
    <n v="10"/>
    <n v="2"/>
    <n v="1694000"/>
    <s v="UNIDAD"/>
    <s v="NO SOLICITADAS"/>
  </r>
  <r>
    <x v="21"/>
    <s v="02-02-01-004-006"/>
    <s v="02-02-01-004-006-04"/>
    <s v="Materiales y suministros - Acumuladores, pilas y baterías primarias y sus partes y piezas"/>
    <s v="BATERIA 9V RECARGABLE"/>
    <n v="26111701"/>
    <s v="LICITACIÓN PÚBLICA"/>
    <n v="4"/>
    <n v="6"/>
    <n v="10"/>
    <n v="10"/>
    <n v="130000"/>
    <s v="UNIDAD"/>
    <s v="NO SOLICITADAS"/>
  </r>
  <r>
    <x v="21"/>
    <s v="02-02-01-004-006"/>
    <s v="02-02-01-004-006-04"/>
    <s v="Materiales y suministros - Acumuladores, pilas y baterías primarias y sus partes y piezas"/>
    <s v="BATERIA ESPECIAL DE CLORURO DE TIONILO DE LITIO"/>
    <n v="26111702"/>
    <s v="LICITACIÓN PÚBLICA"/>
    <n v="4"/>
    <n v="6"/>
    <n v="10"/>
    <n v="6"/>
    <n v="780000"/>
    <s v="UNIDAD"/>
    <s v="NO SOLICITADAS"/>
  </r>
  <r>
    <x v="21"/>
    <s v="02-02-01-004-006"/>
    <s v="02-02-01-004-006-05"/>
    <s v="Materiales y suministros - Lámparas eléctricas de incandescencia o descarga; lámparas de arco, equipo para alumbrado eléctrico; sus partes y piezas"/>
    <s v="BOMBILLO 28V P/N 037-0013-01"/>
    <n v="39101601"/>
    <s v="LICITACIÓN PÚBLICA"/>
    <n v="4"/>
    <n v="6"/>
    <n v="10"/>
    <n v="100"/>
    <n v="1820000"/>
    <s v="UNIDAD"/>
    <s v="NO SOLICITADAS"/>
  </r>
  <r>
    <x v="21"/>
    <s v="02-02-01-004-006"/>
    <s v="02-02-01-004-006-05"/>
    <s v="Materiales y suministros - Lámparas eléctricas de incandescencia o descarga; lámparas de arco, equipo para alumbrado eléctrico; sus partes y piezas"/>
    <s v="BOMBILLO 28V P/N 15245"/>
    <n v="39101601"/>
    <s v="LICITACIÓN PÚBLICA"/>
    <n v="4"/>
    <n v="6"/>
    <n v="10"/>
    <n v="24"/>
    <n v="3420000"/>
    <s v="UNIDAD"/>
    <s v="NO SOLICITADAS"/>
  </r>
  <r>
    <x v="21"/>
    <s v="02-02-01-004-006"/>
    <s v="02-02-01-004-006-05"/>
    <s v="Materiales y suministros - Lámparas eléctricas de incandescencia o descarga; lámparas de arco, equipo para alumbrado eléctrico; sus partes y piezas"/>
    <s v="BOMBILLO 28V P/N 34-0226010-91"/>
    <n v="39101601"/>
    <s v="LICITACIÓN PÚBLICA"/>
    <n v="4"/>
    <n v="6"/>
    <n v="10"/>
    <n v="4"/>
    <n v="390000"/>
    <s v="UNIDAD"/>
    <s v="NO SOLICITADAS"/>
  </r>
  <r>
    <x v="21"/>
    <s v="02-02-01-004-006"/>
    <s v="02-02-01-004-006-05"/>
    <s v="Materiales y suministros - Lámparas eléctricas de incandescencia o descarga; lámparas de arco, equipo para alumbrado eléctrico; sus partes y piezas"/>
    <s v="BOMBILLO 28V P/N 4559"/>
    <n v="39101601"/>
    <s v="LICITACIÓN PÚBLICA"/>
    <n v="4"/>
    <n v="6"/>
    <n v="10"/>
    <n v="12"/>
    <n v="3360000"/>
    <s v="UNIDAD"/>
    <s v="NO SOLICITADAS"/>
  </r>
  <r>
    <x v="21"/>
    <s v="02-02-01-004-006"/>
    <s v="02-02-01-004-006-05"/>
    <s v="Materiales y suministros - Lámparas eléctricas de incandescencia o descarga; lámparas de arco, equipo para alumbrado eléctrico; sus partes y piezas"/>
    <s v="BOMBILLO 28V P/N 4571"/>
    <n v="39101601"/>
    <s v="LICITACIÓN PÚBLICA"/>
    <n v="4"/>
    <n v="6"/>
    <n v="10"/>
    <n v="12"/>
    <n v="897000"/>
    <s v="UNIDAD"/>
    <s v="NO SOLICITADAS"/>
  </r>
  <r>
    <x v="21"/>
    <s v="02-02-01-004-006"/>
    <s v="02-02-01-004-006-05"/>
    <s v="Materiales y suministros - Lámparas eléctricas de incandescencia o descarga; lámparas de arco, equipo para alumbrado eléctrico; sus partes y piezas"/>
    <s v="BOMBILLO 28V P/N 4594"/>
    <n v="39101601"/>
    <s v="LICITACIÓN PÚBLICA"/>
    <n v="4"/>
    <n v="6"/>
    <n v="10"/>
    <n v="12"/>
    <n v="569400"/>
    <s v="UNIDAD"/>
    <s v="NO SOLICITADAS"/>
  </r>
  <r>
    <x v="21"/>
    <s v="02-02-01-004-006"/>
    <s v="02-02-01-004-006-05"/>
    <s v="Materiales y suministros - Lámparas eléctricas de incandescencia o descarga; lámparas de arco, equipo para alumbrado eléctrico; sus partes y piezas"/>
    <s v="BOMBILLO 28V P/N 6838-1001"/>
    <n v="39101601"/>
    <s v="LICITACIÓN PÚBLICA"/>
    <n v="4"/>
    <n v="6"/>
    <n v="10"/>
    <n v="1"/>
    <n v="1111500"/>
    <s v="UNIDAD"/>
    <s v="NO SOLICITADAS"/>
  </r>
  <r>
    <x v="21"/>
    <s v="02-02-01-004-006"/>
    <s v="02-02-01-004-006-05"/>
    <s v="Materiales y suministros - Lámparas eléctricas de incandescencia o descarga; lámparas de arco, equipo para alumbrado eléctrico; sus partes y piezas"/>
    <s v="BOMBILLO 28V P/N OL-3335"/>
    <n v="39101601"/>
    <s v="LICITACIÓN PÚBLICA"/>
    <n v="4"/>
    <n v="6"/>
    <n v="10"/>
    <n v="200"/>
    <n v="2800000"/>
    <s v="UNIDAD"/>
    <s v="NO SOLICITADAS"/>
  </r>
  <r>
    <x v="21"/>
    <s v="02-02-01-004-006"/>
    <s v="02-02-01-004-006-05"/>
    <s v="Materiales y suministros - Lámparas eléctricas de incandescencia o descarga; lámparas de arco, equipo para alumbrado eléctrico; sus partes y piezas"/>
    <s v="BOMBILLO 5V P/N CM6180"/>
    <n v="39101601"/>
    <s v="LICITACIÓN PÚBLICA"/>
    <n v="4"/>
    <n v="6"/>
    <n v="10"/>
    <n v="100"/>
    <n v="3520000"/>
    <s v="UNIDAD"/>
    <s v="NO SOLICITADAS"/>
  </r>
  <r>
    <x v="21"/>
    <s v="02-02-01-004-007"/>
    <s v="02-02-01-004-007-01"/>
    <s v="Materiales y suministros - Válvulas y tubos electrónicos; componentes electrónicos; sus partes y piezas"/>
    <s v="TRANSISTOR"/>
    <n v="32111600"/>
    <s v="LICITACIÓN PÚBLICA"/>
    <n v="4"/>
    <n v="6"/>
    <n v="10"/>
    <n v="5"/>
    <n v="160000"/>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INDICADOR 0-1600 A AMMETER"/>
    <n v="41111900"/>
    <s v="LICITACIÓN PÚBLICA"/>
    <n v="4"/>
    <n v="6"/>
    <n v="10"/>
    <n v="1"/>
    <n v="1786800"/>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INDICADOR ANALOG DC AMMETER"/>
    <n v="41111900"/>
    <s v="LICITACIÓN PÚBLICA"/>
    <n v="4"/>
    <n v="6"/>
    <n v="10"/>
    <n v="10"/>
    <n v="390000"/>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MANOMETRO PARA EXTINTOR 125 PSI"/>
    <n v="41103311"/>
    <s v="LICITACIÓN PÚBLICA"/>
    <n v="4"/>
    <n v="6"/>
    <n v="10"/>
    <n v="10"/>
    <n v="390000"/>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MANOMETRO PARA EXTINTOR 150 PSI"/>
    <n v="41103311"/>
    <s v="LICITACIÓN PÚBLICA"/>
    <n v="4"/>
    <n v="6"/>
    <n v="10"/>
    <n v="1"/>
    <n v="450000"/>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PENETROMETRO"/>
    <n v="41113904"/>
    <s v="LICITACIÓN PÚBLICA"/>
    <n v="4"/>
    <n v="6"/>
    <n v="10"/>
    <n v="1"/>
    <n v="447000"/>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THERMOSTAT, FAN TURN ON"/>
    <n v="41112209"/>
    <s v="LICITACIÓN PÚBLICA"/>
    <n v="4"/>
    <n v="6"/>
    <n v="10"/>
    <n v="4"/>
    <n v="642980"/>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THERMOSTAT, OVERLOAD"/>
    <n v="41112209"/>
    <s v="LICITACIÓN PÚBLICA"/>
    <n v="4"/>
    <n v="6"/>
    <n v="10"/>
    <n v="4"/>
    <n v="468000"/>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VOLTIMETRO ANALOGO P/N 400642-008"/>
    <n v="41111900"/>
    <s v="LICITACIÓN PÚBLICA"/>
    <n v="4"/>
    <n v="6"/>
    <n v="10"/>
    <n v="1"/>
    <n v="420000"/>
    <s v="UNIDAD"/>
    <s v="NO SOLICITADAS"/>
  </r>
  <r>
    <x v="21"/>
    <s v="02-02-01-002-007"/>
    <s v="02-02-01-002-007"/>
    <s v="Materiales y suministros - Artículos textiles (excepto prendas de vestir)"/>
    <s v="TAPABOCAS N95 PARA MATERIAL PARTICULADO CAJA X 20 UNIDADES"/>
    <n v="46182002"/>
    <s v="MÍNIMA CUANTÍA"/>
    <n v="4"/>
    <n v="4"/>
    <n v="10"/>
    <n v="15"/>
    <n v="4462500"/>
    <s v="UNIDAD"/>
    <s v="NO SOLICITADAS"/>
  </r>
  <r>
    <x v="21"/>
    <s v="02-02-01-002-007"/>
    <s v="02-02-01-002-007"/>
    <s v="Materiales y suministros - Artículos textiles (excepto prendas de vestir)"/>
    <s v="TAPABOCAS N95 PARA SOLDADURAS CAJA X 20 UNIDADES"/>
    <n v="46182002"/>
    <s v="MÍNIMA CUANTÍA"/>
    <n v="4"/>
    <n v="4"/>
    <n v="10"/>
    <n v="1"/>
    <n v="464100"/>
    <s v="UNIDAD"/>
    <s v="NO SOLICITADAS"/>
  </r>
  <r>
    <x v="21"/>
    <s v="02-02-01-002-008"/>
    <s v="02-02-01-002-008"/>
    <s v="Materiales y suministros - Dotación (prendas de vestir y calzado)"/>
    <s v="BATA ANTIESTATICA"/>
    <n v="46181533"/>
    <s v="MÍNIMA CUANTÍA"/>
    <n v="4"/>
    <n v="4"/>
    <n v="10"/>
    <n v="12"/>
    <n v="2299080"/>
    <s v="UNIDAD"/>
    <s v="NO SOLICITADAS"/>
  </r>
  <r>
    <x v="21"/>
    <s v="02-02-01-002-008"/>
    <s v="02-02-01-002-008"/>
    <s v="Materiales y suministros - Dotación (prendas de vestir y calzado)"/>
    <s v="BATAS PARA LABORATORIO"/>
    <n v="46181532"/>
    <s v="MÍNIMA CUANTÍA"/>
    <n v="4"/>
    <n v="4"/>
    <n v="10"/>
    <n v="19"/>
    <n v="859180"/>
    <s v="UNIDAD"/>
    <s v="NO SOLICITADAS"/>
  </r>
  <r>
    <x v="21"/>
    <s v="02-02-01-002-008"/>
    <s v="02-02-01-002-008"/>
    <s v="Materiales y suministros - Dotación (prendas de vestir y calzado)"/>
    <s v="BOTA CAÑA ALTA  DE SEGURIDAD PARA QUIMICOS"/>
    <n v="46181602"/>
    <s v="MÍNIMA CUANTÍA"/>
    <n v="4"/>
    <n v="4"/>
    <n v="10"/>
    <n v="2"/>
    <n v="1213800"/>
    <s v="UNIDAD"/>
    <s v="NO SOLICITADAS"/>
  </r>
  <r>
    <x v="21"/>
    <s v="02-02-01-002-008"/>
    <s v="02-02-01-002-008"/>
    <s v="Materiales y suministros - Dotación (prendas de vestir y calzado)"/>
    <s v="BOTAS DE SEGURIDAD "/>
    <n v="46181604"/>
    <s v="MÍNIMA CUANTÍA"/>
    <n v="4"/>
    <n v="4"/>
    <n v="10"/>
    <n v="8"/>
    <n v="647360"/>
    <s v="UNIDAD"/>
    <s v="NO SOLICITADAS"/>
  </r>
  <r>
    <x v="21"/>
    <s v="02-02-01-002-008"/>
    <s v="02-02-01-002-008"/>
    <s v="Materiales y suministros - Dotación (prendas de vestir y calzado)"/>
    <s v="BOTAS DE SEGURIDAD LAVADO DE AERONAVES"/>
    <n v="46181604"/>
    <s v="MÍNIMA CUANTÍA"/>
    <n v="4"/>
    <n v="4"/>
    <n v="10"/>
    <n v="4"/>
    <n v="395080"/>
    <s v="UNIDAD"/>
    <s v="NO SOLICITADAS"/>
  </r>
  <r>
    <x v="21"/>
    <s v="02-02-01-002-008"/>
    <s v="02-02-01-002-008"/>
    <s v="Materiales y suministros - Dotación (prendas de vestir y calzado)"/>
    <s v="DELANTAL NEOPRENO PARA QUIMICOS"/>
    <n v="46181501"/>
    <s v="MÍNIMA CUANTÍA"/>
    <n v="4"/>
    <n v="4"/>
    <n v="10"/>
    <n v="8"/>
    <n v="609280"/>
    <s v="UNIDAD"/>
    <s v="NO SOLICITADAS"/>
  </r>
  <r>
    <x v="21"/>
    <s v="02-02-01-002-008"/>
    <s v="02-02-01-002-008"/>
    <s v="Materiales y suministros - Dotación (prendas de vestir y calzado)"/>
    <s v="GUANTE CRIOGENICOS"/>
    <n v="46181504"/>
    <s v="MÍNIMA CUANTÍA"/>
    <n v="4"/>
    <n v="4"/>
    <n v="10"/>
    <n v="1"/>
    <n v="428400"/>
    <s v="UNIDAD"/>
    <s v="NO SOLICITADAS"/>
  </r>
  <r>
    <x v="21"/>
    <s v="02-02-01-002-008"/>
    <s v="02-02-01-002-008"/>
    <s v="Materiales y suministros - Dotación (prendas de vestir y calzado)"/>
    <s v="GUANTE DE VAQUETA"/>
    <n v="46181504"/>
    <s v="MÍNIMA CUANTÍA"/>
    <n v="4"/>
    <n v="4"/>
    <n v="10"/>
    <n v="176"/>
    <n v="1424192"/>
    <s v="UNIDAD"/>
    <s v="NO SOLICITADAS"/>
  </r>
  <r>
    <x v="21"/>
    <s v="02-02-01-002-008"/>
    <s v="02-02-01-002-008"/>
    <s v="Materiales y suministros - Dotación (prendas de vestir y calzado)"/>
    <s v="GUANTE NYLON POLIURETANO"/>
    <n v="46181504"/>
    <s v="MÍNIMA CUANTÍA"/>
    <n v="4"/>
    <n v="4"/>
    <n v="10"/>
    <n v="301"/>
    <n v="3581900"/>
    <s v="UNIDAD"/>
    <s v="NO SOLICITADAS"/>
  </r>
  <r>
    <x v="21"/>
    <s v="02-02-01-002-008"/>
    <s v="02-02-01-002-008"/>
    <s v="Materiales y suministros - Dotación (prendas de vestir y calzado)"/>
    <s v="GUANTE PARA USO EN CUARTO FRIO"/>
    <n v="46181538"/>
    <s v="MÍNIMA CUANTÍA"/>
    <n v="4"/>
    <n v="4"/>
    <n v="10"/>
    <n v="2"/>
    <n v="69972"/>
    <s v="UNIDAD"/>
    <s v="NO SOLICITADAS"/>
  </r>
  <r>
    <x v="21"/>
    <s v="02-02-01-002-008"/>
    <s v="02-02-01-002-008"/>
    <s v="Materiales y suministros - Dotación (prendas de vestir y calzado)"/>
    <s v="GUANTE TIPO SOLDADOR ANTICHISPA ALTAS TEMPERATURAS"/>
    <n v="46181540"/>
    <s v="MÍNIMA CUANTÍA"/>
    <n v="4"/>
    <n v="4"/>
    <n v="10"/>
    <n v="5"/>
    <n v="249900"/>
    <s v="UNIDAD"/>
    <s v="NO SOLICITADAS"/>
  </r>
  <r>
    <x v="21"/>
    <s v="02-02-01-002-008"/>
    <s v="02-02-01-002-008"/>
    <s v="Materiales y suministros - Dotación (prendas de vestir y calzado)"/>
    <s v="GUANTES PARA ALTAS TEMPERATURAS FUNDICION"/>
    <n v="46181538"/>
    <s v="MÍNIMA CUANTÍA"/>
    <n v="4"/>
    <n v="4"/>
    <n v="10"/>
    <n v="3"/>
    <n v="124950"/>
    <s v="UNIDAD"/>
    <s v="NO SOLICITADAS"/>
  </r>
  <r>
    <x v="21"/>
    <s v="02-02-01-002-008"/>
    <s v="02-02-01-002-008"/>
    <s v="Materiales y suministros - Dotación (prendas de vestir y calzado)"/>
    <s v="KIT DE GUANTE DIELECTRICO"/>
    <n v="46181537"/>
    <s v="MÍNIMA CUANTÍA"/>
    <n v="4"/>
    <n v="4"/>
    <n v="10"/>
    <n v="1"/>
    <n v="595000"/>
    <s v="UNIDAD"/>
    <s v="NO SOLICITADAS"/>
  </r>
  <r>
    <x v="21"/>
    <s v="02-02-01-002-008"/>
    <s v="02-02-01-002-008"/>
    <s v="Materiales y suministros - Dotación (prendas de vestir y calzado)"/>
    <s v="OVEROL DESECHABLE PARA PINTURA"/>
    <n v="46181503"/>
    <s v="MÍNIMA CUANTÍA"/>
    <n v="4"/>
    <n v="4"/>
    <n v="10"/>
    <n v="134"/>
    <n v="5581100"/>
    <s v="UNIDAD"/>
    <s v="NO SOLICITADAS"/>
  </r>
  <r>
    <x v="21"/>
    <s v="02-02-01-002-008"/>
    <s v="02-02-01-002-008"/>
    <s v="Materiales y suministros - Dotación (prendas de vestir y calzado)"/>
    <s v="TRAJE DE PROTECCIÓN CONTRA PRODUCTOS QUIMICOS"/>
    <n v="46181503"/>
    <s v="MÍNIMA CUANTÍA"/>
    <n v="4"/>
    <n v="4"/>
    <n v="10"/>
    <n v="45"/>
    <n v="3427200"/>
    <s v="UNIDAD"/>
    <s v="NO SOLICITADAS"/>
  </r>
  <r>
    <x v="21"/>
    <s v="02-02-01-003-006"/>
    <s v="02-02-01-003-006-02"/>
    <s v="Materiales y suministros - Otros productos de caucho"/>
    <s v="GUANTES DE NITRILO 22 MILESIMAS  X 18"/>
    <n v="46181541"/>
    <s v="MÍNIMA CUANTÍA"/>
    <n v="4"/>
    <n v="4"/>
    <n v="10"/>
    <n v="81"/>
    <n v="1735020"/>
    <s v="UNIDAD"/>
    <s v="NO SOLICITADAS"/>
  </r>
  <r>
    <x v="21"/>
    <s v="02-02-01-003-006"/>
    <s v="02-02-01-003-006-09"/>
    <s v="Materiales y suministros - Otros productos plásticos"/>
    <s v="ADAPTADOR PARA CARTUCHO 3M  CAJA X 20 UNIDADES"/>
    <n v="46182001"/>
    <s v="MÍNIMA CUANTÍA"/>
    <n v="4"/>
    <n v="4"/>
    <n v="10"/>
    <n v="2"/>
    <n v="975800"/>
    <s v="UNIDAD"/>
    <s v="NO SOLICITADAS"/>
  </r>
  <r>
    <x v="21"/>
    <s v="02-02-01-003-006"/>
    <s v="02-02-01-003-006-09"/>
    <s v="Materiales y suministros - Otros productos plásticos"/>
    <s v="CARETA FULL FACE 3M"/>
    <n v="46182001"/>
    <s v="MÍNIMA CUANTÍA"/>
    <n v="4"/>
    <n v="4"/>
    <n v="10"/>
    <n v="3"/>
    <n v="1642200"/>
    <s v="UNIDAD"/>
    <s v="NO SOLICITADAS"/>
  </r>
  <r>
    <x v="21"/>
    <s v="02-02-01-003-006"/>
    <s v="02-02-01-003-006-09"/>
    <s v="Materiales y suministros - Otros productos plásticos"/>
    <s v="CARETA MEDIA CARA CON CARTUCHOS, ADAPTADOR Y FILTRO."/>
    <n v="46182001"/>
    <s v="MÍNIMA CUANTÍA"/>
    <n v="4"/>
    <n v="4"/>
    <n v="10"/>
    <n v="40"/>
    <n v="5664400"/>
    <s v="UNIDAD"/>
    <s v="NO SOLICITADAS"/>
  </r>
  <r>
    <x v="21"/>
    <s v="02-02-01-003-006"/>
    <s v="02-02-01-003-006-09"/>
    <s v="Materiales y suministros - Otros productos plásticos"/>
    <s v="CARETA PARA ALTAS TEMPERATURAS"/>
    <n v="46181702"/>
    <s v="MÍNIMA CUANTÍA"/>
    <n v="4"/>
    <n v="4"/>
    <n v="10"/>
    <n v="2"/>
    <n v="368900"/>
    <s v="UNIDAD"/>
    <s v="NO SOLICITADAS"/>
  </r>
  <r>
    <x v="21"/>
    <s v="02-02-01-003-006"/>
    <s v="02-02-01-003-006-09"/>
    <s v="Materiales y suministros - Otros productos plásticos"/>
    <s v="CARETA PARA ESMERILAR"/>
    <n v="46181702"/>
    <s v="MÍNIMA CUANTÍA"/>
    <n v="4"/>
    <n v="4"/>
    <n v="10"/>
    <n v="26"/>
    <n v="1113840"/>
    <s v="UNIDAD"/>
    <s v="NO SOLICITADAS"/>
  </r>
  <r>
    <x v="21"/>
    <s v="02-02-01-003-006"/>
    <s v="02-02-01-003-006-09"/>
    <s v="Materiales y suministros - Otros productos plásticos"/>
    <s v="CASCOS DE SEGURIDAD "/>
    <n v="46181704"/>
    <s v="MÍNIMA CUANTÍA"/>
    <n v="4"/>
    <n v="4"/>
    <n v="10"/>
    <n v="3"/>
    <n v="571200"/>
    <s v="UNIDAD"/>
    <s v="NO SOLICITADAS"/>
  </r>
  <r>
    <x v="21"/>
    <s v="02-02-01-003-008"/>
    <s v="02-02-01-003-008-09"/>
    <s v="Materiales y suministros - Otros artículos manufacturados n. C. P."/>
    <s v="CARTUCHOS"/>
    <n v="46182005"/>
    <s v="MÍNIMA CUANTÍA"/>
    <n v="4"/>
    <n v="4"/>
    <n v="10"/>
    <n v="64"/>
    <n v="5331200"/>
    <s v="UNIDAD"/>
    <s v="NO SOLICITADAS"/>
  </r>
  <r>
    <x v="21"/>
    <s v="02-02-01-003-008"/>
    <s v="02-02-01-003-008-09"/>
    <s v="Materiales y suministros - Otros artículos manufacturados n. C. P."/>
    <s v="FILTRO MATERIAL PARTICULADO ADAPTABLE CARETA 3M"/>
    <n v="46182005"/>
    <s v="MÍNIMA CUANTÍA"/>
    <n v="4"/>
    <n v="4"/>
    <n v="10"/>
    <n v="80"/>
    <n v="2142000"/>
    <s v="UNIDAD"/>
    <s v="NO SOLICITADAS"/>
  </r>
  <r>
    <x v="21"/>
    <s v="02-02-01-004-008"/>
    <s v="02-02-01-004-008-03"/>
    <s v="Materiales y suministros - Instrumentos ópticos y equipo fotográfico; partes, piezas y accesorios"/>
    <s v="GAFAS DE SEGURIDAD"/>
    <n v="46181804"/>
    <s v="MÍNIMA CUANTÍA"/>
    <n v="4"/>
    <n v="4"/>
    <n v="10"/>
    <n v="116"/>
    <n v="2484720"/>
    <s v="UNIDAD"/>
    <s v="NO SOLICITADAS"/>
  </r>
  <r>
    <x v="21"/>
    <s v="02-01-01-004-003"/>
    <s v="02-01-01-004-003-09"/>
    <s v="Activos fijos - Otras máquinas para usos generales y sus partes y piezas"/>
    <s v="MAQUINA LAVADO DE OJOS"/>
    <n v="46181810"/>
    <s v="MÍNIMA CUANTÍA"/>
    <n v="4"/>
    <n v="4"/>
    <n v="10"/>
    <n v="15"/>
    <n v="14299635"/>
    <s v="UNIDAD"/>
    <s v="NO SOLICITADAS"/>
  </r>
  <r>
    <x v="21"/>
    <s v="02-02-01-003-006"/>
    <s v="02-02-01-003-006-09"/>
    <s v="Materiales y suministros - Otros productos plásticos"/>
    <s v="CAMILLA DE EMERGENCIA"/>
    <n v="56121201"/>
    <s v="MÍNIMA CUANTÍA"/>
    <n v="4"/>
    <n v="4"/>
    <n v="10"/>
    <n v="23"/>
    <n v="3909996.09"/>
    <s v="UNIDAD"/>
    <s v="NO SOLICITADAS"/>
  </r>
  <r>
    <x v="21"/>
    <s v="02-02-01-003-006"/>
    <s v="02-02-01-003-006-09"/>
    <s v="Materiales y suministros - Otros productos plásticos"/>
    <s v="CINTA DE PELIGRO"/>
    <n v="41122703"/>
    <s v="MÍNIMA CUANTÍA"/>
    <n v="4"/>
    <n v="4"/>
    <n v="10"/>
    <n v="10"/>
    <n v="223148.80000000002"/>
    <s v="UNIDAD"/>
    <s v="NO SOLICITADAS"/>
  </r>
  <r>
    <x v="21"/>
    <s v="02-02-01-003-006"/>
    <s v="02-02-01-003-006-09"/>
    <s v="Materiales y suministros - Otros productos plásticos"/>
    <s v="CONOS DE SEGURIDAD "/>
    <n v="46161508"/>
    <s v="MÍNIMA CUANTÍA"/>
    <n v="4"/>
    <n v="4"/>
    <n v="10"/>
    <n v="30"/>
    <n v="1115625"/>
    <s v="UNIDAD"/>
    <s v="NO SOLICITADAS"/>
  </r>
  <r>
    <x v="21"/>
    <s v="02-02-01-003-008"/>
    <s v="02-02-01-003-008-09"/>
    <s v="Materiales y suministros - Otros artículos manufacturados n. C. P."/>
    <s v="CINTA ANTIDESLIZANTE "/>
    <n v="31201513"/>
    <s v="MÍNIMA CUANTÍA"/>
    <n v="4"/>
    <n v="4"/>
    <n v="10"/>
    <n v="45"/>
    <n v="809997.29999999993"/>
    <s v="UNIDAD"/>
    <s v="NO SOLICITADAS"/>
  </r>
  <r>
    <x v="21"/>
    <s v="02-02-01-003-008"/>
    <s v="02-02-01-003-008-09"/>
    <s v="Materiales y suministros - Otros artículos manufacturados n. C. P."/>
    <s v="KIT ANTIDERRAMES CAPACIDAD 55 GALONES"/>
    <n v="47131905"/>
    <s v="MÍNIMA CUANTÍA"/>
    <n v="4"/>
    <n v="4"/>
    <n v="10"/>
    <n v="9"/>
    <n v="8999998.5600000005"/>
    <s v="UNIDAD"/>
    <s v="NO SOLICITADAS"/>
  </r>
  <r>
    <x v="21"/>
    <s v="02-02-02-008-003"/>
    <s v="02-02-02-008-003-09"/>
    <s v="Adquisición de servicios - Otros servicios profesionales y técnicos n. C. P."/>
    <s v="EXPERTO TECNICO "/>
    <n v="80101506"/>
    <s v="MÍNIMA CUANTÍA"/>
    <n v="3"/>
    <n v="6"/>
    <n v="10"/>
    <n v="1"/>
    <n v="50000000"/>
    <s v="GLOBAL"/>
    <s v="NO SOLICITADAS"/>
  </r>
  <r>
    <x v="21"/>
    <s v="02-02-02-008-007"/>
    <s v="02-02-02-008-007-01-5"/>
    <s v="Adquisición de servicios - Servicios de mantenimiento y reparación de otra maquinaria y otro equipo"/>
    <s v="MANTENIMIENTO PRESION Y VACIO "/>
    <n v="72154500"/>
    <s v="MÍNIMA CUANTÍA"/>
    <n v="3"/>
    <n v="6"/>
    <n v="10"/>
    <n v="1"/>
    <n v="20200000"/>
    <s v="GLOBAL"/>
    <s v="NO SOLICITADAS"/>
  </r>
  <r>
    <x v="21"/>
    <s v="02-01-01-004-010"/>
    <s v="02-01-01-004-010-04"/>
    <s v="Activos fijos - Equipo militar y de seguridad"/>
    <s v="CASCOS CERTIFICADOS DE MOTO"/>
    <n v="46181701"/>
    <s v="MÍNIMA CUANTÍA"/>
    <n v="4"/>
    <n v="4"/>
    <n v="10"/>
    <n v="12"/>
    <n v="3284400"/>
    <s v="UNIDAD"/>
    <s v="NO SOLICITADAS"/>
  </r>
  <r>
    <x v="21"/>
    <s v="02-01-01-004-010"/>
    <s v="02-01-01-004-010-04"/>
    <s v="Activos fijos - Equipo militar y de seguridad"/>
    <s v="TRAJES DE ALTA MONTAÑA, PANTALON, CHAQUETA"/>
    <n v="49141506"/>
    <s v="MÍNIMA CUANTÍA"/>
    <n v="4"/>
    <n v="4"/>
    <n v="10"/>
    <n v="12"/>
    <n v="5854800"/>
    <s v="UNIDAD"/>
    <s v="NO SOLICITADAS"/>
  </r>
  <r>
    <x v="21"/>
    <s v="02-02-01-002-008"/>
    <s v="02-02-01-002-008"/>
    <s v="Materiales y suministros - Dotación (prendas de vestir y calzado)"/>
    <s v="BOTAS DE SEGURIDAD PARA MOTOCICLISTA X PAR"/>
    <n v="46181604"/>
    <s v="MÍNIMA CUANTÍA"/>
    <n v="3"/>
    <n v="4"/>
    <n v="10"/>
    <n v="5"/>
    <n v="1249500"/>
    <s v="UNIDAD"/>
    <s v="NO SOLICITADAS"/>
  </r>
  <r>
    <x v="21"/>
    <s v="02-02-01-002-008"/>
    <s v="02-02-01-002-008"/>
    <s v="Materiales y suministros - Dotación (prendas de vestir y calzado)"/>
    <s v="CODERAS PARA MOTOCICLISTA X PAR"/>
    <n v="46181514"/>
    <s v="MÍNIMA CUANTÍA"/>
    <n v="3"/>
    <n v="4"/>
    <n v="10"/>
    <n v="4"/>
    <n v="533120"/>
    <s v="UNIDAD"/>
    <s v="NO SOLICITADAS"/>
  </r>
  <r>
    <x v="21"/>
    <s v="02-02-01-002-008"/>
    <s v="02-02-01-002-008"/>
    <s v="Materiales y suministros - Dotación (prendas de vestir y calzado)"/>
    <s v="GUANTES DE PROTECCION PARA MOTOCICLISTA X PAR"/>
    <n v="46181504"/>
    <s v="MÍNIMA CUANTÍA"/>
    <n v="3"/>
    <n v="4"/>
    <n v="10"/>
    <n v="5"/>
    <n v="523600"/>
    <s v="UNIDAD"/>
    <s v="NO SOLICITADAS"/>
  </r>
  <r>
    <x v="21"/>
    <s v="02-02-01-004-006"/>
    <s v="02-02-01-004-006-05"/>
    <s v="Materiales y suministros - Lámparas eléctricas de incandescencia o descarga; lámparas de arco, equipo para alumbrado eléctrico; sus partes y piezas"/>
    <s v="LINTERNA DE RIEL PICATINI DEFEND TEK"/>
    <n v="39111610"/>
    <s v="MÍNIMA CUANTÍA"/>
    <n v="3"/>
    <n v="4"/>
    <n v="10"/>
    <n v="5"/>
    <n v="2677500"/>
    <s v="UNIDAD"/>
    <s v="NO SOLICITADAS"/>
  </r>
  <r>
    <x v="21"/>
    <s v="02-02-01-002-008"/>
    <s v="02-02-01-002-008"/>
    <s v="Materiales y suministros - Dotación (prendas de vestir y calzado)"/>
    <s v="CHALECO PARA ENTRENAMIENTO K 9 EN DRIL CON CINTAS REFLECTIVAS"/>
    <n v="46181507"/>
    <s v="MÍNIMA CUANTÍA"/>
    <n v="4"/>
    <n v="4"/>
    <n v="10"/>
    <n v="2"/>
    <n v="360001.18"/>
    <s v="UNIDAD"/>
    <s v="NO SOLICITADAS"/>
  </r>
  <r>
    <x v="21"/>
    <s v="02-02-01-002-007"/>
    <s v="02-02-01-002-007"/>
    <s v="Materiales y suministros - Artículos textiles (excepto prendas de vestir)"/>
    <s v="BOZAL PARA SEMOVIENTES CANINOS TAMAÑO MEDIANO COLRO NEGRO "/>
    <n v="10141610"/>
    <s v="MÍNIMA CUANTÍA"/>
    <n v="4"/>
    <n v="4"/>
    <n v="10"/>
    <n v="4"/>
    <n v="179999.4"/>
    <s v="UNIDAD"/>
    <s v="NO SOLICITADAS"/>
  </r>
  <r>
    <x v="21"/>
    <s v="02-02-01-003-001"/>
    <s v="02-02-01-003-001"/>
    <s v="Materiales y suministros - Productos de madera, corcho, cestería y espartería"/>
    <s v="GUACAL 400 PARA TRANSPORTE DE LOS SEMOVIENTES"/>
    <n v="10131601"/>
    <s v="MÍNIMA CUANTÍA"/>
    <n v="4"/>
    <n v="4"/>
    <n v="10"/>
    <n v="1"/>
    <n v="749999.88"/>
    <s v="UNIDAD"/>
    <s v="NO SOLICITADAS"/>
  </r>
  <r>
    <x v="21"/>
    <s v="02-02-01-003-005"/>
    <s v="02-02-01-003-005-02"/>
    <s v="Materiales y suministros - Productos farmacéuticos"/>
    <s v="CREMA TOPICA CICATRIZANTE Y EPITELIZANTE"/>
    <n v="10111305"/>
    <s v="MÍNIMA CUANTÍA"/>
    <n v="4"/>
    <n v="4"/>
    <n v="10"/>
    <n v="4"/>
    <n v="80000"/>
    <s v="UNIDAD"/>
    <s v="NO SOLICITADAS"/>
  </r>
  <r>
    <x v="21"/>
    <s v="02-02-01-003-005"/>
    <s v="02-02-01-003-005-02"/>
    <s v="Materiales y suministros - Productos farmacéuticos"/>
    <s v="DESPARASITANTE EXTERNO PARA PULGAS Y GARRAPATAS PERROS DE 30-60 KG"/>
    <n v="10111305"/>
    <s v="MÍNIMA CUANTÍA"/>
    <n v="4"/>
    <n v="4"/>
    <n v="10"/>
    <n v="103"/>
    <n v="4635000"/>
    <s v="UNIDAD"/>
    <s v="NO SOLICITADAS"/>
  </r>
  <r>
    <x v="21"/>
    <s v="02-02-01-003-005"/>
    <s v="02-02-01-003-005-02"/>
    <s v="Materiales y suministros - Productos farmacéuticos"/>
    <s v="DESPARSITANTE INTERNO"/>
    <n v="10111305"/>
    <s v="MÍNIMA CUANTÍA"/>
    <n v="4"/>
    <n v="4"/>
    <n v="10"/>
    <n v="55"/>
    <n v="1705000"/>
    <s v="UNIDAD"/>
    <s v="NO SOLICITADAS"/>
  </r>
  <r>
    <x v="21"/>
    <s v="02-02-01-003-005"/>
    <s v="02-02-01-003-005-02"/>
    <s v="Materiales y suministros - Productos farmacéuticos"/>
    <s v="SOLUCION ANTISEPTICA, BACTERICIDA Y FUNGICIDA 120 ML SPRAY"/>
    <n v="42312313"/>
    <s v="MÍNIMA CUANTÍA"/>
    <n v="4"/>
    <n v="4"/>
    <n v="10"/>
    <n v="2"/>
    <n v="44000"/>
    <s v="UNIDAD"/>
    <s v="NO SOLICITADAS"/>
  </r>
  <r>
    <x v="21"/>
    <s v="02-02-01-003-005"/>
    <s v="02-02-01-003-005-02"/>
    <s v="Materiales y suministros - Productos farmacéuticos"/>
    <s v="SOLUCION AURICULAR PARA LIMPIEZA 100 ML"/>
    <n v="47131800"/>
    <s v="MÍNIMA CUANTÍA"/>
    <n v="4"/>
    <n v="4"/>
    <n v="10"/>
    <n v="6"/>
    <n v="168000"/>
    <s v="UNIDAD"/>
    <s v="NO SOLICITADAS"/>
  </r>
  <r>
    <x v="21"/>
    <s v="02-02-01-003-005"/>
    <s v="02-02-01-003-005-02"/>
    <s v="Materiales y suministros - Productos farmacéuticos"/>
    <s v="VACUNA HEXAVALENTE  "/>
    <n v="10111305"/>
    <s v="MÍNIMA CUANTÍA"/>
    <n v="4"/>
    <n v="4"/>
    <n v="10"/>
    <n v="20"/>
    <n v="540000"/>
    <s v="UNIDAD"/>
    <s v="NO SOLICITADAS"/>
  </r>
  <r>
    <x v="21"/>
    <s v="02-02-01-004-002"/>
    <s v="02-02-01-004-002"/>
    <s v="Materiales y suministros - Productos metálicos elaborados (excepto maquinaria y equipo)"/>
    <s v="PEINETA DE ENTRESACAR EN ACERO INOXIDABLE "/>
    <n v="42121606"/>
    <s v="MÍNIMA CUANTÍA"/>
    <n v="3"/>
    <n v="4"/>
    <n v="10"/>
    <n v="5"/>
    <n v="89999.7"/>
    <s v="UNIDAD"/>
    <s v="NO SOLICITADAS"/>
  </r>
  <r>
    <x v="21"/>
    <s v="02-02-01-003-005"/>
    <s v="02-02-01-003-005-03"/>
    <s v="Materiales y suministros - Jabón, preparados para limpieza, perfumes y preparados de tocador"/>
    <s v="JABONES (CONTROL PARA PULGAS, PIOJOS Y GARRAPATAS. PERMETRINA 1.0 GR. JABÓN POR 100 GR.)"/>
    <n v="42121606"/>
    <s v="MÍNIMA CUANTÍA"/>
    <n v="4"/>
    <n v="4"/>
    <n v="10"/>
    <n v="21"/>
    <n v="210000"/>
    <s v="UNIDAD"/>
    <s v="NO SOLICITADAS"/>
  </r>
  <r>
    <x v="21"/>
    <s v="02-02-01-003-005"/>
    <s v="02-02-01-003-005-03"/>
    <s v="Materiales y suministros - Jabón, preparados para limpieza, perfumes y preparados de tocador"/>
    <s v="SHAMPOO PARA PERRO X 500 ML CON CLORHEXIDINA, LIPACIDE, SALICICILOIL"/>
    <n v="53131628"/>
    <s v="MÍNIMA CUANTÍA"/>
    <n v="4"/>
    <n v="4"/>
    <n v="10"/>
    <n v="10"/>
    <n v="600000"/>
    <s v="UNIDAD"/>
    <s v="NO SOLICITADAS"/>
  </r>
  <r>
    <x v="21"/>
    <s v="02-02-01-003-007"/>
    <s v="02-02-01-003-007-01"/>
    <s v="Materiales y suministros - Vidrio y productos de vidrio"/>
    <s v="CONTENEDORES DE VIDRIO 1 ONZ"/>
    <n v="24112600"/>
    <s v="MÍNIMA CUANTÍA"/>
    <n v="4"/>
    <n v="4"/>
    <n v="10"/>
    <n v="10"/>
    <n v="29999.899999999998"/>
    <s v="UNIDAD"/>
    <s v="NO SOLICITADAS"/>
  </r>
  <r>
    <x v="21"/>
    <s v="02-02-01-004-002"/>
    <s v="02-02-01-004-002"/>
    <s v="Materiales y suministros - Productos metálicos elaborados (excepto maquinaria y equipo)"/>
    <s v="MOSQUETON EN BRONCE"/>
    <n v="46182304"/>
    <s v="MÍNIMA CUANTÍA"/>
    <n v="4"/>
    <n v="4"/>
    <n v="10"/>
    <n v="5"/>
    <n v="89999.7"/>
    <s v="UNIDAD"/>
    <s v="NO SOLICITADAS"/>
  </r>
  <r>
    <x v="21"/>
    <s v="02-02-01-004-002"/>
    <s v="02-02-01-004-002"/>
    <s v="Materiales y suministros - Productos metálicos elaborados (excepto maquinaria y equipo)"/>
    <s v="POZUELO  METALICO DE HIERRO COLADO PARA PERROS, MEDIDAS DE 33 CM."/>
    <n v="10111304"/>
    <s v="MÍNIMA CUANTÍA"/>
    <n v="4"/>
    <n v="4"/>
    <n v="10"/>
    <n v="4"/>
    <n v="479998.4"/>
    <s v="UNIDAD"/>
    <s v="NO SOLICITADAS"/>
  </r>
  <r>
    <x v="21"/>
    <s v="02-02-01-003-008"/>
    <s v="02-02-01-003-008-09"/>
    <s v="Materiales y suministros - Otros artículos manufacturados n. C. P."/>
    <s v="ARNES PARA ANCLAJE EN REATA Y CON ASA DE CONTROL Y PUENTO DE ANCLAJE EN LA CRUZ COLOR NEGRO, 4 PUNTOS DE CONTACTO "/>
    <n v="46182306"/>
    <s v="MÍNIMA CUANTÍA"/>
    <n v="4"/>
    <n v="4"/>
    <n v="10"/>
    <n v="1"/>
    <n v="180000.59"/>
    <s v="UNIDAD"/>
    <s v="NO SOLICITADAS"/>
  </r>
  <r>
    <x v="21"/>
    <s v="02-02-01-003-008"/>
    <s v="02-02-01-003-008-09"/>
    <s v="Materiales y suministros - Otros artículos manufacturados n. C. P."/>
    <s v="ARNES PARA DESCENSO DISEÑO DE 4 CORREAS Y PANEL DE NYLON CORDURA, ASA DE GOMA, PUNTOS DE ENGANCHE CON ANILLA EN d DE ACERO, 4 PUNTOS DE CONTACTO, ANILLA PARA 16 KN"/>
    <n v="46182306"/>
    <s v="MÍNIMA CUANTÍA"/>
    <n v="4"/>
    <n v="4"/>
    <n v="10"/>
    <n v="2"/>
    <n v="360001.18"/>
    <s v="UNIDAD"/>
    <s v="NO SOLICITADAS"/>
  </r>
  <r>
    <x v="21"/>
    <s v="02-02-01-003-008"/>
    <s v="02-02-01-003-008-09"/>
    <s v="Materiales y suministros - Otros artículos manufacturados n. C. P."/>
    <s v="ARNES PARA ENTRENAMIENTO COLOR NEGRO 4 PUNTOS DE CONTACTO, AJUSTE DE CORREA EN PECHO Y VIENTRE TALLA M PARA PERROS "/>
    <n v="46182306"/>
    <s v="MÍNIMA CUANTÍA"/>
    <n v="4"/>
    <n v="4"/>
    <n v="10"/>
    <n v="5"/>
    <n v="425002.55"/>
    <s v="UNIDAD"/>
    <s v="NO SOLICITADAS"/>
  </r>
  <r>
    <x v="21"/>
    <s v="02-02-01-003-008"/>
    <s v="02-02-01-003-008-09"/>
    <s v="Materiales y suministros - Otros artículos manufacturados n. C. P."/>
    <s v="BOTAS PARA PERRO TALLAS M Y L "/>
    <n v="42121600"/>
    <s v="MÍNIMA CUANTÍA"/>
    <n v="4"/>
    <n v="4"/>
    <n v="10"/>
    <n v="3"/>
    <n v="660000.17999999993"/>
    <s v="UNIDAD"/>
    <s v="NO SOLICITADAS"/>
  </r>
  <r>
    <x v="21"/>
    <s v="02-02-01-003-008"/>
    <s v="02-02-01-003-008-09"/>
    <s v="Materiales y suministros - Otros artículos manufacturados n. C. P."/>
    <s v="CASAS PARA PERRO GRANDE TAMAÑO L, MATERIAL PLASTICO RIGIDO PARA INTERPERIE"/>
    <n v="10131507"/>
    <s v="MÍNIMA CUANTÍA"/>
    <n v="4"/>
    <n v="4"/>
    <n v="10"/>
    <n v="3"/>
    <n v="1140000.96"/>
    <s v="UNIDAD"/>
    <s v="NO SOLICITADAS"/>
  </r>
  <r>
    <x v="21"/>
    <s v="02-01-01-003-008"/>
    <s v="02-01-01-003-008-01-4"/>
    <s v="Activos fijos - Otros muebles n. C. P."/>
    <s v="ORGANIZADOR DE MEDICAMENTOS  SECAM"/>
    <n v="42191907"/>
    <s v="MÍNIMA CUANTÍA"/>
    <n v="4"/>
    <n v="4"/>
    <n v="10"/>
    <n v="1"/>
    <n v="980000.7"/>
    <s v="UNIDAD"/>
    <s v="NO SOLICITADAS"/>
  </r>
  <r>
    <x v="21"/>
    <s v="02-02-01-002-003"/>
    <s v="02-02-01-002-003-03"/>
    <s v="Materiales y suministros - Preparaciones utilizadas en la alimentación de animales"/>
    <s v="COMIDA HUMEDA PARA PERRO"/>
    <n v="10121802"/>
    <s v="MÍNIMA CUANTÍA"/>
    <n v="4"/>
    <n v="4"/>
    <n v="10"/>
    <n v="87"/>
    <n v="782960.85"/>
    <s v="UNIDAD"/>
    <s v="NO SOLICITADAS"/>
  </r>
  <r>
    <x v="21"/>
    <s v="02-02-01-002-003"/>
    <s v="02-02-01-002-003-03"/>
    <s v="Materiales y suministros - Preparaciones utilizadas en la alimentación de animales"/>
    <s v="SNACK PARA CUIDADO DENTAL BOLSA X 10 UN 198 GR"/>
    <n v="50192100"/>
    <s v="MÍNIMA CUANTÍA"/>
    <n v="4"/>
    <n v="4"/>
    <n v="10"/>
    <n v="40"/>
    <n v="1000020"/>
    <s v="UNIDAD"/>
    <s v="NO SOLICITADAS"/>
  </r>
  <r>
    <x v="21"/>
    <s v="02-02-01-002-003"/>
    <s v="02-02-01-002-003-03"/>
    <s v="Materiales y suministros - Preparaciones utilizadas en la alimentación de animales"/>
    <s v="SUPLEMENTO MULTIVITAMINICO CON L-METIONINA, CLORURO DE COLINA, ZULFATO DE ZELENIO Y ZINC 120 ML CON JERINGA"/>
    <n v="10111305"/>
    <s v="MÍNIMA CUANTÍA"/>
    <n v="4"/>
    <n v="4"/>
    <n v="10"/>
    <n v="15"/>
    <n v="599996.25"/>
    <s v="UNIDAD"/>
    <s v="NO SOLICITADAS"/>
  </r>
  <r>
    <x v="21"/>
    <s v="02-02-02-008-007"/>
    <s v="02-02-02-008-007-01-5"/>
    <s v="Adquisición de servicios - Servicios de mantenimiento y reparación de otra maquinaria y otro equipo"/>
    <s v="MANTENIMIENTO DE CONTROL AMBIENTAL DEL ESCUADRON CALIBRACION "/>
    <n v="72154100"/>
    <s v="MÍNIMA CUANTÍA"/>
    <n v="3"/>
    <n v="6"/>
    <n v="10"/>
    <n v="1"/>
    <n v="52300500"/>
    <s v="GLOBAL"/>
    <s v="NO SOLICITADAS"/>
  </r>
  <r>
    <x v="21"/>
    <s v="02-02-01-003-002"/>
    <s v="02-02-01-003-002-01"/>
    <s v="Materiales y suministros - Pasta de papel, papel y cartón"/>
    <s v="PAPEL DE LIMPIEZA  PARA BLOQUES Y ANILLOS PATRÓN  "/>
    <n v="11162118"/>
    <s v="LICITACIÓN PÚBLICA"/>
    <n v="4"/>
    <n v="6"/>
    <n v="10"/>
    <n v="500"/>
    <n v="300000"/>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MULTIPROPOSITO"/>
    <n v="15121520"/>
    <s v="LICITACIÓN PÚBLICA"/>
    <n v="4"/>
    <n v="6"/>
    <n v="10"/>
    <n v="24"/>
    <n v="900000"/>
    <s v="UNIDAD"/>
    <s v="NO SOLICITADAS"/>
  </r>
  <r>
    <x v="21"/>
    <s v="02-02-01-003-005"/>
    <s v="02-02-01-003-005-04"/>
    <s v="Materiales y suministros - Productos químicos n. C. P."/>
    <s v="PEGANTE PARA GALGAS"/>
    <n v="31201616"/>
    <s v="LICITACIÓN PÚBLICA"/>
    <n v="4"/>
    <n v="6"/>
    <n v="10"/>
    <n v="1"/>
    <n v="1950000"/>
    <s v="UNIDAD"/>
    <s v="NO SOLICITADAS"/>
  </r>
  <r>
    <x v="21"/>
    <s v="02-02-01-003-005"/>
    <s v="02-02-01-003-005-04"/>
    <s v="Materiales y suministros - Productos químicos n. C. P."/>
    <s v="RECUBRIMIENTO DE GALGAS"/>
    <n v="31133707"/>
    <s v="LICITACIÓN PÚBLICA"/>
    <n v="4"/>
    <n v="6"/>
    <n v="10"/>
    <n v="1"/>
    <n v="6000000"/>
    <s v="UNIDAD"/>
    <s v="NO SOLICITADAS"/>
  </r>
  <r>
    <x v="21"/>
    <s v="02-02-01-003-007"/>
    <s v="02-02-01-003-007-01"/>
    <s v="Materiales y suministros - Vidrio y productos de vidrio"/>
    <s v="CAMPANA BOTON VIDRIO 150X150MM"/>
    <n v="30241500"/>
    <s v="LICITACIÓN PÚBLICA"/>
    <n v="4"/>
    <n v="6"/>
    <n v="10"/>
    <n v="1"/>
    <n v="552500"/>
    <s v="UNIDAD"/>
    <s v="NO SOLICITADAS"/>
  </r>
  <r>
    <x v="21"/>
    <s v="02-02-01-003-007"/>
    <s v="02-02-01-003-007-01"/>
    <s v="Materiales y suministros - Vidrio y productos de vidrio"/>
    <s v="CAMPANA BOTÓN VIDRIO 150X250MM"/>
    <n v="30241500"/>
    <s v="LICITACIÓN PÚBLICA"/>
    <n v="4"/>
    <n v="6"/>
    <n v="10"/>
    <n v="2"/>
    <n v="1365000"/>
    <s v="UNIDAD"/>
    <s v="NO SOLICITADAS"/>
  </r>
  <r>
    <x v="21"/>
    <s v="02-02-01-003-007"/>
    <s v="02-02-01-003-007-01"/>
    <s v="Materiales y suministros - Vidrio y productos de vidrio"/>
    <s v="CAMPANA DE VIDRIO"/>
    <n v="30241500"/>
    <s v="LICITACIÓN PÚBLICA"/>
    <n v="4"/>
    <n v="6"/>
    <n v="10"/>
    <n v="1"/>
    <n v="1045000"/>
    <s v="UNIDAD"/>
    <s v="NO SOLICITADAS"/>
  </r>
  <r>
    <x v="21"/>
    <s v="02-02-01-004-002"/>
    <s v="02-02-01-004-002"/>
    <s v="Materiales y suministros - Productos metálicos elaborados (excepto maquinaria y equipo)"/>
    <s v="RACORD 1/4"/>
    <n v="31163100"/>
    <s v="LICITACIÓN PÚBLICA"/>
    <n v="4"/>
    <n v="6"/>
    <n v="10"/>
    <n v="2"/>
    <n v="211820"/>
    <s v="UNIDAD"/>
    <s v="NO SOLICITADAS"/>
  </r>
  <r>
    <x v="21"/>
    <s v="02-02-01-004-002"/>
    <s v="02-02-01-004-002"/>
    <s v="Materiales y suministros - Productos metálicos elaborados (excepto maquinaria y equipo)"/>
    <s v="RACORD 1/4 CONICO"/>
    <n v="31163100"/>
    <s v="LICITACIÓN PÚBLICA"/>
    <n v="4"/>
    <n v="6"/>
    <n v="10"/>
    <n v="2"/>
    <n v="144670"/>
    <s v="UNIDAD"/>
    <s v="NO SOLICITADAS"/>
  </r>
  <r>
    <x v="21"/>
    <s v="02-02-01-004-002"/>
    <s v="02-02-01-004-002"/>
    <s v="Materiales y suministros - Productos metálicos elaborados (excepto maquinaria y equipo)"/>
    <s v="RACORD 1/4 HEMBRA"/>
    <n v="31163100"/>
    <s v="LICITACIÓN PÚBLICA"/>
    <n v="4"/>
    <n v="6"/>
    <n v="10"/>
    <n v="1"/>
    <n v="179860"/>
    <s v="UNIDAD"/>
    <s v="NO SOLICITADAS"/>
  </r>
  <r>
    <x v="21"/>
    <s v="02-02-01-004-002"/>
    <s v="02-02-01-004-002"/>
    <s v="Materiales y suministros - Productos metálicos elaborados (excepto maquinaria y equipo)"/>
    <s v="RACORD 1/4 NPT"/>
    <n v="31163100"/>
    <s v="LICITACIÓN PÚBLICA"/>
    <n v="4"/>
    <n v="6"/>
    <n v="10"/>
    <n v="2"/>
    <n v="340000"/>
    <s v="UNIDAD"/>
    <s v="NO SOLICITADAS"/>
  </r>
  <r>
    <x v="21"/>
    <s v="02-02-01-004-002"/>
    <s v="02-02-01-004-002"/>
    <s v="Materiales y suministros - Productos metálicos elaborados (excepto maquinaria y equipo)"/>
    <s v="RACORD 1/8"/>
    <n v="31163100"/>
    <s v="LICITACIÓN PÚBLICA"/>
    <n v="4"/>
    <n v="6"/>
    <n v="10"/>
    <n v="2"/>
    <n v="340000"/>
    <s v="UNIDAD"/>
    <s v="NO SOLICITADAS"/>
  </r>
  <r>
    <x v="21"/>
    <s v="02-02-01-004-002"/>
    <s v="02-02-01-004-002"/>
    <s v="Materiales y suministros - Productos metálicos elaborados (excepto maquinaria y equipo)"/>
    <s v="RACORD 1/8 NPT"/>
    <n v="31163100"/>
    <s v="LICITACIÓN PÚBLICA"/>
    <n v="4"/>
    <n v="6"/>
    <n v="10"/>
    <n v="2"/>
    <n v="170000"/>
    <s v="UNIDAD"/>
    <s v="NO SOLICITADAS"/>
  </r>
  <r>
    <x v="21"/>
    <s v="02-02-01-004-002"/>
    <s v="02-02-01-004-002"/>
    <s v="Materiales y suministros - Productos metálicos elaborados (excepto maquinaria y equipo)"/>
    <s v="RACORD 1/8 NPT INTERNO"/>
    <n v="31163100"/>
    <s v="LICITACIÓN PÚBLICA"/>
    <n v="4"/>
    <n v="6"/>
    <n v="10"/>
    <n v="2"/>
    <n v="170000"/>
    <s v="UNIDAD"/>
    <s v="NO SOLICITADAS"/>
  </r>
  <r>
    <x v="21"/>
    <s v="02-02-01-004-002"/>
    <s v="02-02-01-004-002"/>
    <s v="Materiales y suministros - Productos metálicos elaborados (excepto maquinaria y equipo)"/>
    <s v="RACORD 7/8"/>
    <n v="31163100"/>
    <s v="LICITACIÓN PÚBLICA"/>
    <n v="4"/>
    <n v="6"/>
    <n v="10"/>
    <n v="1"/>
    <n v="680000"/>
    <s v="UNIDAD"/>
    <s v="NO SOLICITADAS"/>
  </r>
  <r>
    <x v="21"/>
    <s v="02-02-01-004-003"/>
    <s v="02-02-01-004-003-02"/>
    <s v="Materiales y suministros - Bombas, compresores, motores de fuerza hidráulica y motores de potencia neumática y válvulas y sus partes y piezas"/>
    <s v="KIT EMPAQUE PARA EQUIPO BOMBA DE PRESIÓN P5514-70M MARCA FLUKE"/>
    <n v="40151728"/>
    <s v="LICITACIÓN PÚBLICA"/>
    <n v="4"/>
    <n v="6"/>
    <n v="10"/>
    <n v="2"/>
    <n v="780000"/>
    <s v="UNIDAD"/>
    <s v="NO SOLICITADAS"/>
  </r>
  <r>
    <x v="21"/>
    <s v="02-02-01-004-006"/>
    <s v="02-02-01-004-006-02"/>
    <s v="Materiales y suministros - Aparatos de control eléctrico y distribución de electricidad y sus partes y piezas"/>
    <s v="FUSIBLE DMM-B-11"/>
    <n v="39121600"/>
    <s v="LICITACIÓN PÚBLICA"/>
    <n v="4"/>
    <n v="6"/>
    <n v="10"/>
    <n v="4"/>
    <n v="1260000"/>
    <s v="UNIDAD"/>
    <s v="NO SOLICITADAS"/>
  </r>
  <r>
    <x v="21"/>
    <s v="02-02-01-004-006"/>
    <s v="02-02-01-004-006-02"/>
    <s v="Materiales y suministros - Aparatos de control eléctrico y distribución de electricidad y sus partes y piezas"/>
    <s v="FUSIBLE EN VIDRIO CORTO"/>
    <n v="39121600"/>
    <s v="LICITACIÓN PÚBLICA"/>
    <n v="4"/>
    <n v="6"/>
    <n v="10"/>
    <n v="200"/>
    <n v="250000"/>
    <s v="UNIDAD"/>
    <s v="NO SOLICITADAS"/>
  </r>
  <r>
    <x v="21"/>
    <s v="02-02-01-004-006"/>
    <s v="02-02-01-004-006-02"/>
    <s v="Materiales y suministros - Aparatos de control eléctrico y distribución de electricidad y sus partes y piezas"/>
    <s v="FUSIBLE EN VIDRIO LARGO"/>
    <n v="39121600"/>
    <s v="LICITACIÓN PÚBLICA"/>
    <n v="4"/>
    <n v="6"/>
    <n v="10"/>
    <n v="200"/>
    <n v="250000"/>
    <s v="UNIDAD"/>
    <s v="NO SOLICITADAS"/>
  </r>
  <r>
    <x v="21"/>
    <s v="02-02-01-004-006"/>
    <s v="02-02-01-004-006-02"/>
    <s v="Materiales y suministros - Aparatos de control eléctrico y distribución de electricidad y sus partes y piezas"/>
    <s v="FUSIBLES DDM-44/100"/>
    <n v="39121600"/>
    <s v="LICITACIÓN PÚBLICA"/>
    <n v="4"/>
    <n v="6"/>
    <n v="10"/>
    <n v="1"/>
    <n v="234000"/>
    <s v="UNIDAD"/>
    <s v="NO SOLICITADAS"/>
  </r>
  <r>
    <x v="21"/>
    <s v="02-02-01-004-006"/>
    <s v="02-02-01-004-006-03"/>
    <s v="Materiales y suministros - Hilos y cables aislados; cable de fibra óptica"/>
    <s v="SENSOR CABLE EXTENSION PART NO. 2628 FLUKE"/>
    <n v="41111970"/>
    <s v="LICITACIÓN PÚBLICA"/>
    <n v="4"/>
    <n v="6"/>
    <n v="10"/>
    <n v="1"/>
    <n v="1827500"/>
    <s v="UNIDAD"/>
    <s v="NO SOLICITADAS"/>
  </r>
  <r>
    <x v="21"/>
    <s v="02-02-01-004-006"/>
    <s v="02-02-01-004-006-09"/>
    <s v="Materiales y suministros - Otro equipo eléctrico y sus partes y piezas"/>
    <s v="IMAN TIPO PLATO MAGNETICO 6"/>
    <n v="31381300"/>
    <s v="LICITACIÓN PÚBLICA"/>
    <n v="4"/>
    <n v="6"/>
    <n v="10"/>
    <n v="1"/>
    <n v="52000"/>
    <s v="UNIDAD"/>
    <s v="NO SOLICITADAS"/>
  </r>
  <r>
    <x v="21"/>
    <s v="02-01-01-004-004"/>
    <s v="02-01-01-004-004-02"/>
    <s v="Activos fijos - Máquinas herramientas y sus partes, piezas y accesorios"/>
    <s v="CALADORA"/>
    <n v="27112826"/>
    <s v="MÍNIMA CUANTÍA"/>
    <n v="3"/>
    <n v="6"/>
    <n v="10"/>
    <n v="1"/>
    <n v="988795"/>
    <s v="UNIDAD"/>
    <s v="NO SOLICITADAS"/>
  </r>
  <r>
    <x v="21"/>
    <s v="02-01-01-004-004"/>
    <s v="02-01-01-004-004-08"/>
    <s v="Activos fijos - Aparatos de uso doméstico y sus partes y piezas"/>
    <s v="CALENTADORES DE AMBIENTE PARA ALOJAMIENTOS CERROS  MANJUI  y  NEUSA"/>
    <n v="52141802"/>
    <s v="MÍNIMA CUANTÍA"/>
    <n v="3"/>
    <n v="4"/>
    <n v="10"/>
    <n v="4"/>
    <n v="1824032"/>
    <s v="UNIDAD"/>
    <s v="NO SOLICITADAS"/>
  </r>
  <r>
    <x v="21"/>
    <s v="02-01-01-004-004"/>
    <s v="02-01-01-004-004-08"/>
    <s v="Activos fijos - Aparatos de uso doméstico y sus partes y piezas"/>
    <s v="MICROONDAS "/>
    <n v="48101516"/>
    <s v="MÍNIMA CUANTÍA"/>
    <n v="3"/>
    <n v="4"/>
    <n v="10"/>
    <n v="1"/>
    <n v="319900"/>
    <s v="UNIDAD"/>
    <s v="NO SOLICITADAS"/>
  </r>
  <r>
    <x v="21"/>
    <s v="02-01-01-004-004"/>
    <s v="02-01-01-004-004-08"/>
    <s v="Activos fijos - Aparatos de uso doméstico y sus partes y piezas"/>
    <s v="NEVERA MINIBAR"/>
    <n v="52141509"/>
    <s v="MÍNIMA CUANTÍA"/>
    <n v="3"/>
    <n v="4"/>
    <n v="10"/>
    <n v="1"/>
    <n v="809200"/>
    <s v="GLOBAL"/>
    <s v="NO SOLICITADAS"/>
  </r>
  <r>
    <x v="21"/>
    <s v="02-01-01-004-004"/>
    <s v="02-01-01-004-004-09"/>
    <s v="Activos fijos - Otra maquinaria para usos especiales y sus partes y piezas"/>
    <s v="EQUIPO SOLDADURA"/>
    <n v="23271707"/>
    <s v="MÍNIMA CUANTÍA"/>
    <n v="2"/>
    <n v="3"/>
    <n v="10"/>
    <n v="2"/>
    <n v="1215386"/>
    <s v="UNIDAD"/>
    <s v="NO SOLICITADAS"/>
  </r>
  <r>
    <x v="21"/>
    <s v="02-01-01-004-004"/>
    <s v="02-01-01-004-004-09"/>
    <s v="Activos fijos - Otra maquinaria para usos especiales y sus partes y piezas"/>
    <s v="SECADORAS DE ROPA "/>
    <n v="52141602"/>
    <s v="MÍNIMA CUANTÍA"/>
    <n v="3"/>
    <n v="4"/>
    <n v="10"/>
    <n v="3"/>
    <n v="9599700"/>
    <s v="UNIDAD"/>
    <s v="NO SOLICITADAS"/>
  </r>
  <r>
    <x v="21"/>
    <s v="02-01-01-004-007"/>
    <s v="02-01-01-004-007-03"/>
    <s v="Activos fijos - Radiorreceptores y receptores de televisión; aparatos para la grabación y reproducción de sonido y video; micrófonos, altavoces, amplificadores, etc."/>
    <s v="TELEVISOR DE 43 PULGADAS PERSONAL DE  HABITACIONES OFICIALES Y SUBOFICIALES   NEUSA, MANJUI  GRUSE 95 "/>
    <n v="52161505"/>
    <s v="MÍNIMA CUANTÍA"/>
    <n v="3"/>
    <n v="4"/>
    <n v="10"/>
    <n v="1"/>
    <n v="1049900"/>
    <s v="UNIDAD"/>
    <s v="NO SOLICITADAS"/>
  </r>
  <r>
    <x v="21"/>
    <s v="02-02-01-002-006"/>
    <s v="02-02-01-002-006"/>
    <s v="Materiales y suministros - Hilados e hilos; tejidos de fibras textiles incluso afelpados"/>
    <s v="FORRO PROTECTOR DE COLCHÓN DOBLE"/>
    <n v="52121504"/>
    <s v="MÍNIMA CUANTÍA"/>
    <n v="2"/>
    <n v="3"/>
    <n v="10"/>
    <n v="5"/>
    <n v="249950"/>
    <s v="UNIDAD"/>
    <s v="NO SOLICITADAS"/>
  </r>
  <r>
    <x v="21"/>
    <s v="02-02-01-002-008"/>
    <s v="02-02-01-002-008"/>
    <s v="Materiales y suministros - Dotación (prendas de vestir y calzado)"/>
    <s v="DELANTAL EN CARNAZA"/>
    <n v="46181501"/>
    <s v="MÍNIMA CUANTÍA"/>
    <n v="3"/>
    <n v="4"/>
    <n v="10"/>
    <n v="35"/>
    <n v="1235500"/>
    <s v="UNIDAD"/>
    <s v="NO SOLICITADAS"/>
  </r>
  <r>
    <x v="21"/>
    <s v="02-02-01-002-008"/>
    <s v="02-02-01-002-008"/>
    <s v="Materiales y suministros - Dotación (prendas de vestir y calzado)"/>
    <s v="IMPERMEABLES PARA MOTO"/>
    <n v="23141607"/>
    <s v="MÍNIMA CUANTÍA"/>
    <n v="3"/>
    <n v="4"/>
    <n v="10"/>
    <n v="2"/>
    <n v="275010"/>
    <s v="UNIDAD"/>
    <s v="NO SOLICITADAS"/>
  </r>
  <r>
    <x v="21"/>
    <s v="02-02-01-002-008"/>
    <s v="02-02-01-002-008"/>
    <s v="Materiales y suministros - Dotación (prendas de vestir y calzado)"/>
    <s v="PETOS EN CARNAZA"/>
    <n v="46181501"/>
    <s v="MÍNIMA CUANTÍA"/>
    <n v="3"/>
    <n v="4"/>
    <n v="10"/>
    <n v="10"/>
    <n v="353000"/>
    <s v="UNIDAD"/>
    <s v="NO SOLICITADAS"/>
  </r>
  <r>
    <x v="21"/>
    <s v="02-02-01-003-001"/>
    <s v="02-02-01-003-001"/>
    <s v="Materiales y suministros - Productos de madera, corcho, cestería y espartería"/>
    <s v="TABLERO EN ACLIRICO"/>
    <n v="44111905"/>
    <s v="MÍNIMA CUANTÍA"/>
    <n v="1"/>
    <n v="2"/>
    <n v="10"/>
    <n v="4"/>
    <n v="397032"/>
    <s v="UNIDAD"/>
    <s v="NO SOLICITADAS"/>
  </r>
  <r>
    <x v="21"/>
    <s v="02-02-01-003-001"/>
    <s v="02-02-01-003-001"/>
    <s v="Materiales y suministros - Productos de madera, corcho, cestería y espartería"/>
    <s v="TABLERO EN ACRÍLICO"/>
    <n v="44111905"/>
    <s v="MÍNIMA CUANTÍA"/>
    <n v="1"/>
    <n v="3"/>
    <n v="10"/>
    <n v="1"/>
    <n v="76850"/>
    <s v="UNIDAD"/>
    <s v="NO SOLICITADAS"/>
  </r>
  <r>
    <x v="21"/>
    <s v="02-02-01-003-001"/>
    <s v="02-02-01-003-001"/>
    <s v="Materiales y suministros - Productos de madera, corcho, cestería y espartería"/>
    <s v="TABLERO EN LAMINA"/>
    <n v="44111905"/>
    <s v="MÍNIMA CUANTÍA"/>
    <n v="3"/>
    <n v="6"/>
    <n v="10"/>
    <n v="1"/>
    <n v="130852"/>
    <s v="UNIDAD"/>
    <s v="NO SOLICITADAS"/>
  </r>
  <r>
    <x v="21"/>
    <s v="02-02-01-003-002"/>
    <s v="02-02-01-003-002-01"/>
    <s v="Materiales y suministros - Pasta de papel, papel y cartón"/>
    <s v="BANDERITAS ADHESIVAS"/>
    <n v="14111530"/>
    <s v="MÍNIMA CUANTÍA"/>
    <n v="1"/>
    <n v="2"/>
    <n v="10"/>
    <n v="100"/>
    <n v="172600"/>
    <s v="UNIDAD"/>
    <s v="NO SOLICITADAS"/>
  </r>
  <r>
    <x v="21"/>
    <s v="02-02-01-003-002"/>
    <s v="02-02-01-003-002-01"/>
    <s v="Materiales y suministros - Pasta de papel, papel y cartón"/>
    <s v="CINTA DE ENMASCARAR DE 2 PULGADA  "/>
    <n v="31201503"/>
    <s v="MÍNIMA CUANTÍA"/>
    <n v="1"/>
    <n v="2"/>
    <n v="10"/>
    <n v="21"/>
    <n v="169743"/>
    <s v="UNIDAD"/>
    <s v="NO SOLICITADAS"/>
  </r>
  <r>
    <x v="21"/>
    <s v="02-02-01-003-002"/>
    <s v="02-02-01-003-002-01"/>
    <s v="Materiales y suministros - Pasta de papel, papel y cartón"/>
    <s v="NOTA ADHESIVA "/>
    <n v="14111530"/>
    <s v="MÍNIMA CUANTÍA"/>
    <n v="1"/>
    <n v="2"/>
    <n v="10"/>
    <n v="200"/>
    <n v="173800"/>
    <s v="UNIDAD"/>
    <s v="NO SOLICITADAS"/>
  </r>
  <r>
    <x v="21"/>
    <s v="02-02-01-003-002"/>
    <s v="02-02-01-003-002-01"/>
    <s v="Materiales y suministros - Pasta de papel, papel y cartón"/>
    <s v="PAPEL CONTACT TRANSPARENTE EN ROLLO"/>
    <n v="14121902"/>
    <s v="MÍNIMA CUANTÍA"/>
    <n v="1"/>
    <n v="2"/>
    <n v="10"/>
    <n v="20"/>
    <n v="292740"/>
    <s v="UNIDAD"/>
    <s v="NO SOLICITADAS"/>
  </r>
  <r>
    <x v="21"/>
    <s v="02-02-01-003-002"/>
    <s v="02-02-01-003-002-01"/>
    <s v="Materiales y suministros - Pasta de papel, papel y cartón"/>
    <s v="PAPEL KIMBERLY TAMAÑO CARTA X100"/>
    <n v="14111507"/>
    <s v="MÍNIMA CUANTÍA"/>
    <n v="1"/>
    <n v="2"/>
    <n v="10"/>
    <n v="4"/>
    <n v="36080"/>
    <s v="UNIDAD"/>
    <s v="NO SOLICITADAS"/>
  </r>
  <r>
    <x v="21"/>
    <s v="02-02-01-003-005"/>
    <s v="02-02-01-003-005-02"/>
    <s v="Materiales y suministros - Productos farmacéuticos"/>
    <s v="SOLUCION DESINFECTANTE DE SUPERFICIES"/>
    <n v="42281604"/>
    <s v="MÍNIMA CUANTÍA"/>
    <n v="2"/>
    <n v="3"/>
    <n v="10"/>
    <n v="8"/>
    <n v="117096"/>
    <s v="UNIDAD"/>
    <s v="NO SOLICITADAS"/>
  </r>
  <r>
    <x v="21"/>
    <s v="02-02-01-003-005"/>
    <s v="02-02-01-003-005-04"/>
    <s v="Materiales y suministros - Productos químicos n. C. P."/>
    <s v="PEGANTE EN BARRA"/>
    <n v="31201610"/>
    <s v="MÍNIMA CUANTÍA"/>
    <n v="1"/>
    <n v="2"/>
    <n v="10"/>
    <n v="181"/>
    <n v="396571"/>
    <s v="UNIDAD"/>
    <s v="NO SOLICITADAS"/>
  </r>
  <r>
    <x v="21"/>
    <s v="02-02-01-003-005"/>
    <s v="02-02-01-003-005-04"/>
    <s v="Materiales y suministros - Productos químicos n. C. P."/>
    <s v="PEGANTE INSTANTANEO"/>
    <n v="31201610"/>
    <s v="MÍNIMA CUANTÍA"/>
    <n v="3"/>
    <n v="6"/>
    <n v="10"/>
    <n v="36"/>
    <n v="151668"/>
    <s v="UNIDAD"/>
    <s v="NO SOLICITADAS"/>
  </r>
  <r>
    <x v="21"/>
    <s v="02-02-01-003-006"/>
    <s v="02-02-01-003-006-02"/>
    <s v="Materiales y suministros - Otros productos de caucho"/>
    <s v="BORRADOR DE NATA "/>
    <n v="44121804"/>
    <s v="MÍNIMA CUANTÍA"/>
    <n v="1"/>
    <n v="2"/>
    <n v="10"/>
    <n v="37"/>
    <n v="14097"/>
    <s v="UNIDAD"/>
    <s v="NO SOLICITADAS"/>
  </r>
  <r>
    <x v="21"/>
    <s v="02-02-01-003-006"/>
    <s v="02-02-01-003-006-02"/>
    <s v="Materiales y suministros - Otros productos de caucho"/>
    <s v="BORRADOR DE TINTA"/>
    <n v="44121804"/>
    <s v="MÍNIMA CUANTÍA"/>
    <n v="1"/>
    <n v="2"/>
    <n v="10"/>
    <n v="30"/>
    <n v="189210"/>
    <s v="UNIDAD"/>
    <s v="NO SOLICITADAS"/>
  </r>
  <r>
    <x v="21"/>
    <s v="02-02-01-003-006"/>
    <s v="02-02-01-003-006-02"/>
    <s v="Materiales y suministros - Otros productos de caucho"/>
    <s v="BORRADOR PARA TABLERO  ACRILICO"/>
    <n v="44111912"/>
    <s v="MÍNIMA CUANTÍA"/>
    <n v="1"/>
    <n v="2"/>
    <n v="10"/>
    <n v="10"/>
    <n v="18560"/>
    <s v="UNIDAD"/>
    <s v="NO SOLICITADAS"/>
  </r>
  <r>
    <x v="21"/>
    <s v="02-02-01-003-006"/>
    <s v="02-02-01-003-006-04"/>
    <s v="Materiales y suministros - Productos de empaque y envasado, de plástico"/>
    <s v="CAJA MULTIUSOS PLASTICA"/>
    <n v="52152002"/>
    <s v="MÍNIMA CUANTÍA"/>
    <n v="2"/>
    <n v="3"/>
    <n v="10"/>
    <n v="4"/>
    <n v="74000"/>
    <s v="UNIDAD"/>
    <s v="NO SOLICITADAS"/>
  </r>
  <r>
    <x v="21"/>
    <s v="02-02-01-003-006"/>
    <s v="02-02-01-003-006-04"/>
    <s v="Materiales y suministros - Productos de empaque y envasado, de plástico"/>
    <s v="DISPENSADOR DE PAPEL HIGIENICO"/>
    <n v="47131710"/>
    <s v="MÍNIMA CUANTÍA"/>
    <n v="2"/>
    <n v="3"/>
    <n v="10"/>
    <n v="3"/>
    <n v="182001"/>
    <s v="UNIDAD"/>
    <s v="NO SOLICITADAS"/>
  </r>
  <r>
    <x v="21"/>
    <s v="02-02-01-003-006"/>
    <s v="02-02-01-003-006-04"/>
    <s v="Materiales y suministros - Productos de empaque y envasado, de plástico"/>
    <s v="JARRA PLASTICA 4 LITROS"/>
    <n v="52152001"/>
    <s v="MÍNIMA CUANTÍA"/>
    <n v="2"/>
    <n v="3"/>
    <n v="10"/>
    <n v="2"/>
    <n v="30400"/>
    <s v="UNIDAD"/>
    <s v="NO SOLICITADAS"/>
  </r>
  <r>
    <x v="21"/>
    <s v="02-02-01-003-007"/>
    <s v="02-02-01-003-007-02"/>
    <s v="Materiales y suministros - Artículos de cerámica no estructural"/>
    <s v="PLATO HONDO CAJA X 24"/>
    <n v="56141502"/>
    <s v="MÍNIMA CUANTÍA"/>
    <n v="2"/>
    <n v="3"/>
    <n v="10"/>
    <n v="140"/>
    <n v="840000"/>
    <s v="UNIDAD"/>
    <s v="NO SOLICITADAS"/>
  </r>
  <r>
    <x v="21"/>
    <s v="02-02-01-003-008"/>
    <s v="02-02-01-003-008-09"/>
    <s v="Materiales y suministros - Otros artículos manufacturados n. C. P."/>
    <s v="BOLIGRAFO AZUL"/>
    <n v="60121526"/>
    <s v="MÍNIMA CUANTÍA"/>
    <n v="1"/>
    <n v="2"/>
    <n v="10"/>
    <n v="75"/>
    <n v="46500"/>
    <s v="UNIDAD"/>
    <s v="NO SOLICITADAS"/>
  </r>
  <r>
    <x v="21"/>
    <s v="02-02-01-003-008"/>
    <s v="02-02-01-003-008-09"/>
    <s v="Materiales y suministros - Otros artículos manufacturados n. C. P."/>
    <s v="BOLIGRAFO D/CHABLE PLAST TAPA NEGRO"/>
    <n v="60121526"/>
    <s v="MÍNIMA CUANTÍA"/>
    <n v="1"/>
    <n v="2"/>
    <n v="10"/>
    <n v="500"/>
    <n v="310000"/>
    <s v="UNIDAD"/>
    <s v="NO SOLICITADAS"/>
  </r>
  <r>
    <x v="21"/>
    <s v="02-02-01-003-008"/>
    <s v="02-02-01-003-008-09"/>
    <s v="Materiales y suministros - Otros artículos manufacturados n. C. P."/>
    <s v="BOLIGRAFO D/CHABLE PLAST TAPA ROJO"/>
    <n v="60121526"/>
    <s v="MÍNIMA CUANTÍA"/>
    <n v="1"/>
    <n v="2"/>
    <n v="10"/>
    <n v="75"/>
    <n v="41925"/>
    <s v="UNIDAD"/>
    <s v="NO SOLICITADAS"/>
  </r>
  <r>
    <x v="21"/>
    <s v="02-02-01-003-008"/>
    <s v="02-02-01-003-008-09"/>
    <s v="Materiales y suministros - Otros artículos manufacturados n. C. P."/>
    <s v="CEPILLO CON ESCURRIDOR DE CERDA DURA "/>
    <n v="27111900"/>
    <s v="MÍNIMA CUANTÍA"/>
    <n v="3"/>
    <n v="4"/>
    <n v="10"/>
    <n v="4"/>
    <n v="27440"/>
    <s v="UNIDAD"/>
    <s v="NO SOLICITADAS"/>
  </r>
  <r>
    <x v="21"/>
    <s v="02-02-01-003-008"/>
    <s v="02-02-01-003-008-09"/>
    <s v="Materiales y suministros - Otros artículos manufacturados n. C. P."/>
    <s v="DELTAS PARA ANCLAJE PERROS DE SEGURIDAD RESISTENCIA 45 kn, CON PUNTO DE SEGURIDAD "/>
    <n v="46182304"/>
    <s v="MÍNIMA CUANTÍA"/>
    <n v="3"/>
    <n v="4"/>
    <n v="10"/>
    <n v="6"/>
    <n v="148800"/>
    <s v="UNIDAD"/>
    <s v="NO SOLICITADAS"/>
  </r>
  <r>
    <x v="21"/>
    <s v="02-02-01-003-008"/>
    <s v="02-02-01-003-008-09"/>
    <s v="Materiales y suministros - Otros artículos manufacturados n. C. P."/>
    <s v="MARCADOR PERMANENTE "/>
    <n v="44121708"/>
    <s v="MÍNIMA CUANTÍA"/>
    <n v="1"/>
    <n v="2"/>
    <n v="10"/>
    <n v="75"/>
    <n v="92850"/>
    <s v="UNIDAD"/>
    <s v="NO SOLICITADAS"/>
  </r>
  <r>
    <x v="21"/>
    <s v="02-02-01-003-008"/>
    <s v="02-02-01-003-008-09"/>
    <s v="Materiales y suministros - Otros artículos manufacturados n. C. P."/>
    <s v="MARCADOR SECO BORRABLE "/>
    <n v="44121708"/>
    <s v="MÍNIMA CUANTÍA"/>
    <n v="1"/>
    <n v="2"/>
    <n v="10"/>
    <n v="8"/>
    <n v="164264"/>
    <s v="UNIDAD"/>
    <s v="NO SOLICITADAS"/>
  </r>
  <r>
    <x v="21"/>
    <s v="02-02-01-003-008"/>
    <s v="02-02-01-003-008-09"/>
    <s v="Materiales y suministros - Otros artículos manufacturados n. C. P."/>
    <s v="PORTAMINAS 0.7 MM"/>
    <n v="44121705"/>
    <s v="MÍNIMA CUANTÍA"/>
    <n v="1"/>
    <n v="2"/>
    <n v="10"/>
    <n v="45"/>
    <n v="60525"/>
    <s v="UNIDAD"/>
    <s v="NO SOLICITADAS"/>
  </r>
  <r>
    <x v="21"/>
    <s v="02-02-01-003-008"/>
    <s v="02-02-01-003-008-09"/>
    <s v="Materiales y suministros - Otros artículos manufacturados n. C. P."/>
    <s v="RESALTADOR DESECHABLE GRANDE"/>
    <n v="44121716"/>
    <s v="MÍNIMA CUANTÍA"/>
    <n v="1"/>
    <n v="2"/>
    <n v="10"/>
    <n v="190"/>
    <n v="165110"/>
    <s v="UNIDAD"/>
    <s v="NO SOLICITADAS"/>
  </r>
  <r>
    <x v="21"/>
    <s v="02-02-01-004-002"/>
    <s v="02-02-01-004-002"/>
    <s v="Materiales y suministros - Productos metálicos elaborados (excepto maquinaria y equipo)"/>
    <s v="BISTURI "/>
    <n v="44121612"/>
    <s v="MÍNIMA CUANTÍA"/>
    <n v="1"/>
    <n v="2"/>
    <n v="10"/>
    <n v="150"/>
    <n v="139950"/>
    <s v="UNIDAD"/>
    <s v="NO SOLICITADAS"/>
  </r>
  <r>
    <x v="21"/>
    <s v="02-02-01-004-002"/>
    <s v="02-02-01-004-002"/>
    <s v="Materiales y suministros - Productos metálicos elaborados (excepto maquinaria y equipo)"/>
    <s v="CUCHILLO CHEF DESHUESADOR"/>
    <n v="52151702"/>
    <s v="MÍNIMA CUANTÍA"/>
    <n v="2"/>
    <n v="3"/>
    <n v="10"/>
    <n v="5"/>
    <n v="64950"/>
    <s v="UNIDAD"/>
    <s v="NO SOLICITADAS"/>
  </r>
  <r>
    <x v="21"/>
    <s v="02-02-01-004-002"/>
    <s v="02-02-01-004-002"/>
    <s v="Materiales y suministros - Productos metálicos elaborados (excepto maquinaria y equipo)"/>
    <s v="ESPAGUETERA ACERO INOXIDABLE"/>
    <n v="52151660"/>
    <s v="MÍNIMA CUANTÍA"/>
    <n v="2"/>
    <n v="3"/>
    <n v="10"/>
    <n v="4"/>
    <n v="51960"/>
    <s v="UNIDAD"/>
    <s v="NO SOLICITADAS"/>
  </r>
  <r>
    <x v="21"/>
    <s v="02-02-01-004-002"/>
    <s v="02-02-01-004-002"/>
    <s v="Materiales y suministros - Productos metálicos elaborados (excepto maquinaria y equipo)"/>
    <s v="ESPUMADERA ACERO INOXIDABLE"/>
    <n v="48101803"/>
    <s v="MÍNIMA CUANTÍA"/>
    <n v="2"/>
    <n v="3"/>
    <n v="10"/>
    <n v="4"/>
    <n v="51960"/>
    <s v="UNIDAD"/>
    <s v="NO SOLICITADAS"/>
  </r>
  <r>
    <x v="21"/>
    <s v="02-02-01-004-002"/>
    <s v="02-02-01-004-002"/>
    <s v="Materiales y suministros - Productos metálicos elaborados (excepto maquinaria y equipo)"/>
    <s v="OLLETA CHOCOLATERA 5 LT"/>
    <n v="52151807"/>
    <s v="MÍNIMA CUANTÍA"/>
    <n v="2"/>
    <n v="3"/>
    <n v="10"/>
    <n v="4"/>
    <n v="154128"/>
    <s v="UNIDAD"/>
    <s v="NO SOLICITADAS"/>
  </r>
  <r>
    <x v="21"/>
    <s v="02-02-01-004-002"/>
    <s v="02-02-01-004-002"/>
    <s v="Materiales y suministros - Productos metálicos elaborados (excepto maquinaria y equipo)"/>
    <s v="RALLADOR ACERO INOXIDABLE"/>
    <n v="52151603"/>
    <s v="MÍNIMA CUANTÍA"/>
    <n v="2"/>
    <n v="3"/>
    <n v="10"/>
    <n v="4"/>
    <n v="51960"/>
    <s v="UNIDAD"/>
    <s v="NO SOLICITADAS"/>
  </r>
  <r>
    <x v="21"/>
    <s v="02-02-01-004-002"/>
    <s v="02-02-01-004-002"/>
    <s v="Materiales y suministros - Productos metálicos elaborados (excepto maquinaria y equipo)"/>
    <s v="SERVILLETERO"/>
    <n v="48101916"/>
    <s v="MÍNIMA CUANTÍA"/>
    <n v="2"/>
    <n v="3"/>
    <n v="10"/>
    <n v="4"/>
    <n v="59600"/>
    <s v="UNIDAD"/>
    <s v="NO SOLICITADAS"/>
  </r>
  <r>
    <x v="21"/>
    <s v="02-02-01-004-002"/>
    <s v="02-02-01-004-002"/>
    <s v="Materiales y suministros - Productos metálicos elaborados (excepto maquinaria y equipo)"/>
    <s v="TIJERAS DE ACERO INOXIDABLE 17 CM"/>
    <n v="44121612"/>
    <s v="MÍNIMA CUANTÍA"/>
    <n v="1"/>
    <n v="2"/>
    <n v="10"/>
    <n v="70"/>
    <n v="208250"/>
    <s v="UNIDAD"/>
    <s v="NO SOLICITADAS"/>
  </r>
  <r>
    <x v="21"/>
    <s v="02-02-01-004-003"/>
    <s v="02-02-01-004-003-09"/>
    <s v="Materiales y suministros - Otras máquinas para usos generales y sus partes y piezas"/>
    <s v="BALANZAS DE PESO"/>
    <n v="41111508"/>
    <s v="MÍNIMA CUANTÍA"/>
    <n v="3"/>
    <n v="4"/>
    <n v="10"/>
    <n v="2"/>
    <n v="152160"/>
    <s v="UNIDAD"/>
    <s v="NO SOLICITADAS"/>
  </r>
  <r>
    <x v="21"/>
    <s v="02-02-01-004-003"/>
    <s v="02-02-01-004-003-09"/>
    <s v="Materiales y suministros - Otras máquinas para usos generales y sus partes y piezas"/>
    <s v="HIDROLAVADORA  2000 PCI "/>
    <n v="47111501"/>
    <s v="MÍNIMA CUANTÍA"/>
    <n v="3"/>
    <n v="4"/>
    <n v="10"/>
    <n v="1"/>
    <n v="509900"/>
    <s v="UNIDAD"/>
    <s v="NO SOLICITADAS"/>
  </r>
  <r>
    <x v="21"/>
    <s v="02-02-01-004-004"/>
    <s v="02-02-01-004-004-01"/>
    <s v="Materiales y suministros - Maquinaria agropecuaria o silvícola y sus partes y piezas"/>
    <s v="FUMIGADORA MANUAL CLASICA."/>
    <s v="21101804 "/>
    <s v="MÍNIMA CUANTÍA"/>
    <n v="3"/>
    <n v="4"/>
    <n v="10"/>
    <n v="1"/>
    <n v="229950"/>
    <s v="UNIDAD"/>
    <s v="NO SOLICITADAS"/>
  </r>
  <r>
    <x v="21"/>
    <s v="02-02-01-004-004"/>
    <s v="02-02-01-004-004-08"/>
    <s v="Materiales y suministros - Aparatos de uso doméstico y sus partes y piezas"/>
    <s v="SECADOR PROFESIONAL PARA CABELLO"/>
    <n v="52141703"/>
    <s v="MÍNIMA CUANTÍA"/>
    <n v="2"/>
    <n v="3"/>
    <n v="10"/>
    <n v="1"/>
    <n v="249900"/>
    <s v="UNIDAD"/>
    <s v="NO SOLICITADAS"/>
  </r>
  <r>
    <x v="21"/>
    <s v="02-02-01-004-004"/>
    <s v="02-02-01-004-004-08"/>
    <s v="Materiales y suministros - Aparatos de uso doméstico y sus partes y piezas"/>
    <s v="TERMO BOMBA 3 LITROS"/>
    <n v="52152008"/>
    <s v="MÍNIMA CUANTÍA"/>
    <n v="2"/>
    <n v="3"/>
    <n v="10"/>
    <n v="2"/>
    <n v="100000"/>
    <s v="UNIDAD"/>
    <s v="NO SOLICITADAS"/>
  </r>
  <r>
    <x v="21"/>
    <s v="02-02-01-004-005"/>
    <s v="02-02-01-004-005-01"/>
    <s v="Materiales y suministros - Máquinas para oficina y contabilidad, y sus partes y accesorios"/>
    <s v="COSEDORA MANUAL TIPO OFICINA"/>
    <n v="44121615"/>
    <s v="MÍNIMA CUANTÍA"/>
    <n v="1"/>
    <n v="2"/>
    <n v="10"/>
    <n v="35"/>
    <n v="298620"/>
    <s v="UNIDAD"/>
    <s v="NO SOLICITADAS"/>
  </r>
  <r>
    <x v="21"/>
    <s v="02-02-01-004-005"/>
    <s v="02-02-01-004-005-01"/>
    <s v="Materiales y suministros - Máquinas para oficina y contabilidad, y sus partes y accesorios"/>
    <s v="PERFORADORA DOS HUECOS"/>
    <n v="45101508"/>
    <s v="MÍNIMA CUANTÍA"/>
    <n v="1"/>
    <n v="2"/>
    <n v="10"/>
    <n v="45"/>
    <n v="297225"/>
    <s v="UNIDAD"/>
    <s v="NO SOLICITADAS"/>
  </r>
  <r>
    <x v="21"/>
    <s v="02-02-01-004-005"/>
    <s v="02-02-01-004-005-01"/>
    <s v="Materiales y suministros - Máquinas para oficina y contabilidad, y sus partes y accesorios"/>
    <s v="SACAGANCHOS PARA GRAPAS EN METAL"/>
    <n v="44121613"/>
    <s v="MÍNIMA CUANTÍA"/>
    <n v="1"/>
    <n v="2"/>
    <n v="10"/>
    <n v="55"/>
    <n v="87065"/>
    <s v="UNIDAD"/>
    <s v="NO SOLICITADAS"/>
  </r>
  <r>
    <x v="21"/>
    <s v="02-02-01-004-006"/>
    <s v="02-02-01-004-006-02"/>
    <s v="Materiales y suministros - Aparatos de control eléctrico y distribución de electricidad y sus partes y piezas"/>
    <s v="MULTITOMA ELECTRICO"/>
    <n v="39121308"/>
    <s v="MÍNIMA CUANTÍA"/>
    <n v="3"/>
    <n v="4"/>
    <n v="10"/>
    <n v="2"/>
    <n v="49670"/>
    <s v="UNIDAD"/>
    <s v="NO SOLICITADAS"/>
  </r>
  <r>
    <x v="21"/>
    <s v="02-02-01-004-006"/>
    <s v="02-02-01-004-006-03"/>
    <s v="Materiales y suministros - Hilos y cables aislados; cable de fibra óptica"/>
    <s v="Cable UTP Cat 6 Caja x305mts"/>
    <n v="26121542"/>
    <s v="MÍNIMA CUANTÍA"/>
    <n v="3"/>
    <n v="4"/>
    <n v="10"/>
    <n v="1"/>
    <n v="691860"/>
    <s v="UNIDAD"/>
    <s v="NO SOLICITADAS"/>
  </r>
  <r>
    <x v="21"/>
    <s v="02-02-01-004-006"/>
    <s v="02-02-01-004-006-04"/>
    <s v="Materiales y suministros - Acumuladores, pilas y baterías primarias y sus partes y piezas"/>
    <s v="BATERIA AA"/>
    <n v="26111700"/>
    <s v="MÍNIMA CUANTÍA"/>
    <n v="3"/>
    <n v="6"/>
    <n v="10"/>
    <n v="18"/>
    <n v="304200"/>
    <s v="UNIDAD"/>
    <s v="NO SOLICITADAS"/>
  </r>
  <r>
    <x v="21"/>
    <s v="02-02-01-004-006"/>
    <s v="02-02-01-004-006-04"/>
    <s v="Materiales y suministros - Acumuladores, pilas y baterías primarias y sus partes y piezas"/>
    <s v="BATERIA AAA"/>
    <n v="26111700"/>
    <s v="MÍNIMA CUANTÍA"/>
    <n v="3"/>
    <n v="6"/>
    <n v="10"/>
    <n v="18"/>
    <n v="304200"/>
    <s v="UNIDAD"/>
    <s v="NO SOLICITADAS"/>
  </r>
  <r>
    <x v="21"/>
    <s v="02-02-01-004-006"/>
    <s v="02-02-01-004-006-04"/>
    <s v="Materiales y suministros - Acumuladores, pilas y baterías primarias y sus partes y piezas"/>
    <s v="BATERIAS RECARGABLES  AAA"/>
    <n v="26111700"/>
    <s v="MÍNIMA CUANTÍA"/>
    <n v="3"/>
    <n v="6"/>
    <n v="10"/>
    <n v="19"/>
    <n v="300485"/>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CRONÓMETRO"/>
    <n v="41111949"/>
    <s v="MÍNIMA CUANTÍA"/>
    <n v="3"/>
    <n v="4"/>
    <n v="10"/>
    <n v="2"/>
    <n v="29536"/>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REGLA METALICA DE 30 CM"/>
    <n v="41111604"/>
    <s v="MÍNIMA CUANTÍA"/>
    <n v="1"/>
    <n v="2"/>
    <n v="10"/>
    <n v="13"/>
    <n v="17797"/>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REGLA PLASTICA"/>
    <n v="41111604"/>
    <s v="MÍNIMA CUANTÍA"/>
    <n v="1"/>
    <n v="2"/>
    <n v="10"/>
    <n v="92"/>
    <n v="79948"/>
    <s v="UNIDAD"/>
    <s v="NO SOLICITADAS"/>
  </r>
  <r>
    <x v="21"/>
    <s v="02-02-01-003-002"/>
    <s v="02-02-01-003-002-01"/>
    <s v="Materiales y suministros - Pasta de papel, papel y cartón"/>
    <s v="CARPETA CATALOGO CARTA DE 3.0 3 AROS"/>
    <n v="44122003"/>
    <s v="MÍNIMA CUANTÍA"/>
    <n v="1"/>
    <n v="2"/>
    <n v="10"/>
    <n v="15"/>
    <n v="189995.40000000002"/>
    <s v="GLOBAL"/>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MULTIUSO WD40 382ML (GRUSE)"/>
    <n v="15121514"/>
    <s v="MÍNIMA CUANTÍA"/>
    <n v="3"/>
    <n v="4"/>
    <n v="10"/>
    <n v="2"/>
    <n v="109998.84"/>
    <s v="UNIDAD"/>
    <s v="NO SOLICITADAS"/>
  </r>
  <r>
    <x v="21"/>
    <s v="02-02-01-003-007"/>
    <s v="02-02-01-003-007-02"/>
    <s v="Materiales y suministros - Artículos de cerámica no estructural"/>
    <s v="PLATO POSTRE X CAJA 24"/>
    <n v="52152005"/>
    <s v="MÍNIMA CUANTÍA"/>
    <n v="2"/>
    <n v="3"/>
    <n v="10"/>
    <n v="125"/>
    <n v="1190000"/>
    <s v="GLOBAL"/>
    <s v="NO SOLICITADAS"/>
  </r>
  <r>
    <x v="21"/>
    <s v="02-02-01-003-007"/>
    <s v="02-02-01-003-007-02"/>
    <s v="Materiales y suministros - Artículos de cerámica no estructural"/>
    <s v="PLATO SECO X CAJA 24"/>
    <n v="52152004"/>
    <s v="MÍNIMA CUANTÍA"/>
    <n v="2"/>
    <n v="3"/>
    <n v="10"/>
    <n v="150"/>
    <n v="2588250"/>
    <s v="UNIDAD"/>
    <s v="NO SOLICITADAS"/>
  </r>
  <r>
    <x v="21"/>
    <s v="02-02-01-003-007"/>
    <s v="02-02-01-003-007-02"/>
    <s v="Materiales y suministros - Artículos de cerámica no estructural"/>
    <s v="SALERO"/>
    <n v="52152013"/>
    <s v="MÍNIMA CUANTÍA"/>
    <n v="2"/>
    <n v="3"/>
    <n v="10"/>
    <n v="30"/>
    <n v="139230"/>
    <s v="UNIDAD"/>
    <s v="NO SOLICITADAS"/>
  </r>
  <r>
    <x v="21"/>
    <s v="02-02-01-004-006"/>
    <s v="02-02-01-004-006-04"/>
    <s v="Materiales y suministros - Acumuladores, pilas y baterías primarias y sus partes y piezas"/>
    <s v="BATERIAS RECARGABLES AA (PAR)"/>
    <n v="26111701"/>
    <s v="MÍNIMA CUANTÍA"/>
    <n v="3"/>
    <n v="4"/>
    <n v="10"/>
    <n v="46"/>
    <n v="999990.32"/>
    <s v="UNIDAD"/>
    <s v="NO SOLICITADAS"/>
  </r>
  <r>
    <x v="21"/>
    <s v="02-02-01-004-006"/>
    <s v="02-02-01-004-006-04"/>
    <s v="Materiales y suministros - Acumuladores, pilas y baterías primarias y sus partes y piezas"/>
    <s v="BATERIAS RECARGABLES AAA (PAR)"/>
    <n v="26111701"/>
    <s v="MÍNIMA CUANTÍA"/>
    <n v="3"/>
    <n v="4"/>
    <n v="10"/>
    <n v="4"/>
    <n v="95000.08"/>
    <s v="UNIDAD"/>
    <s v="NO SOLICITADAS"/>
  </r>
  <r>
    <x v="21"/>
    <s v="02-02-01-004-006"/>
    <s v="02-02-01-004-006-04"/>
    <s v="Materiales y suministros - Acumuladores, pilas y baterías primarias y sus partes y piezas"/>
    <s v="CARGADOR DE BATERIAS AAA Y AA"/>
    <n v="26111704"/>
    <s v="MÍNIMA CUANTÍA"/>
    <n v="3"/>
    <n v="4"/>
    <n v="10"/>
    <n v="2"/>
    <n v="170001.02"/>
    <s v="UNIDAD"/>
    <s v="NO SOLICITADAS"/>
  </r>
  <r>
    <x v="21"/>
    <s v="02-01-01-004-004"/>
    <s v="02-01-01-004-004-01"/>
    <s v="Activos fijos - Maquinaria agropecuaria o silvícola y sus partes y piezas"/>
    <s v="CORTASETOS"/>
    <n v="27112035"/>
    <s v="MÍNIMA CUANTÍA"/>
    <n v="36904"/>
    <n v="1"/>
    <n v="10"/>
    <n v="2"/>
    <n v="1800001.14"/>
    <s v="UNIDAD"/>
    <n v="44209"/>
  </r>
  <r>
    <x v="21"/>
    <s v="02-01-01-004-004"/>
    <s v="02-01-01-004-004-05"/>
    <s v="Activos fijos - Maquinaria para la elaboración de alimentos, bebidas y tabaco, y sus partes y piezas"/>
    <s v="LICUADORA "/>
    <n v="52141524"/>
    <s v="MÍNIMA CUANTÍA"/>
    <n v="2"/>
    <n v="3"/>
    <n v="10"/>
    <n v="2"/>
    <n v="2927400"/>
    <s v="UNIDAD"/>
    <s v="NO SOLICITADAS"/>
  </r>
  <r>
    <x v="21"/>
    <s v="02-02-01-003-001"/>
    <s v="02-02-01-003-001"/>
    <s v="Materiales y suministros - Productos de madera, corcho, cestería y espartería"/>
    <s v="CUCHARON DE MADERA"/>
    <n v="48101803"/>
    <s v="MÍNIMA CUANTÍA"/>
    <n v="2"/>
    <n v="3"/>
    <n v="10"/>
    <n v="4"/>
    <n v="74732"/>
    <s v="UNIDAD"/>
    <s v="NO SOLICITADAS"/>
  </r>
  <r>
    <x v="21"/>
    <s v="02-02-01-003-002"/>
    <s v="02-02-01-003-002-01"/>
    <s v="Materiales y suministros - Pasta de papel, papel y cartón"/>
    <s v="CAJA DE CARTÓN   CON ROTULO IMPRESO PARA ARCHIVO"/>
    <n v="24121511"/>
    <s v="MÍNIMA CUANTÍA"/>
    <n v="1"/>
    <n v="2"/>
    <n v="10"/>
    <n v="404"/>
    <n v="1211995.96"/>
    <s v="UNIDAD"/>
    <s v="NO SOLICITADAS"/>
  </r>
  <r>
    <x v="21"/>
    <s v="02-02-01-003-002"/>
    <s v="02-02-01-003-002-01"/>
    <s v="Materiales y suministros - Pasta de papel, papel y cartón"/>
    <s v="CARPETA CATALOGO PASTA DURA 1 PULG"/>
    <n v="44122003"/>
    <s v="MÍNIMA CUANTÍA"/>
    <n v="1"/>
    <n v="2"/>
    <n v="10"/>
    <n v="15"/>
    <n v="89999.7"/>
    <s v="UNIDAD"/>
    <s v="NO SOLICITADAS"/>
  </r>
  <r>
    <x v="21"/>
    <s v="02-02-01-003-002"/>
    <s v="02-02-01-003-002-01"/>
    <s v="Materiales y suministros - Pasta de papel, papel y cartón"/>
    <s v="CARPETA CATALOGO PASTA DURA 2 PULG"/>
    <n v="44122003"/>
    <s v="MÍNIMA CUANTÍA"/>
    <n v="1"/>
    <n v="2"/>
    <n v="10"/>
    <n v="20"/>
    <n v="189995.40000000002"/>
    <s v="UNIDAD"/>
    <s v="NO SOLICITADAS"/>
  </r>
  <r>
    <x v="21"/>
    <s v="02-02-01-003-002"/>
    <s v="02-02-01-003-002-01"/>
    <s v="Materiales y suministros - Pasta de papel, papel y cartón"/>
    <s v="CARPETA DESACIDIFICADA 4 ALETAS"/>
    <n v="44122003"/>
    <s v="MÍNIMA CUANTÍA"/>
    <n v="1"/>
    <n v="2"/>
    <n v="10"/>
    <n v="2500"/>
    <n v="5000975"/>
    <s v="UNIDAD"/>
    <s v="NO SOLICITADAS"/>
  </r>
  <r>
    <x v="21"/>
    <s v="02-02-01-003-002"/>
    <s v="02-02-01-003-002-01"/>
    <s v="Materiales y suministros - Pasta de papel, papel y cartón"/>
    <s v="ETIQUETA CONTINUA / QUARE PAPER LABELS"/>
    <n v="55121600"/>
    <s v="MÍNIMA CUANTÍA"/>
    <n v="3"/>
    <n v="6"/>
    <n v="10"/>
    <n v="5"/>
    <n v="530002.19999999995"/>
    <s v="UNIDAD"/>
    <s v="NO SOLICITADAS"/>
  </r>
  <r>
    <x v="21"/>
    <s v="02-02-01-003-002"/>
    <s v="02-02-01-003-002-01"/>
    <s v="Materiales y suministros - Pasta de papel, papel y cartón"/>
    <s v="PAPEL PARA IMPRESORA ETIQUETAS BROTHER P/N:DK-1210, MEDIDAS 15/16&quot; X 15/16&quot;, PARA EQUIPO DE ETIQUETAS MARCA BROTHER MODELO: QL-1060N"/>
    <n v="14111507"/>
    <s v="MÍNIMA CUANTÍA"/>
    <n v="3"/>
    <n v="6"/>
    <n v="10"/>
    <n v="1"/>
    <n v="54999.42"/>
    <s v="UNIDAD"/>
    <s v="NO SOLICITADAS"/>
  </r>
  <r>
    <x v="21"/>
    <s v="02-02-01-003-002"/>
    <s v="02-02-01-003-002-01"/>
    <s v="Materiales y suministros - Pasta de papel, papel y cartón"/>
    <s v="PAPEL PARA IMPRESORA ETIQUETAS BROTHER P/N:DK-1221 (QUAREPAPER LABELS) MEDIDAS 15/16&quot; X 15/16&quot; FONDO BLANCO, LETRAS EN NEGRO, PARA EQUIPO DE ETIQUETAS MARCAL BROTHER MODELO: QL-1060N"/>
    <n v="14111507"/>
    <s v="MÍNIMA CUANTÍA"/>
    <n v="3"/>
    <n v="6"/>
    <n v="10"/>
    <n v="1"/>
    <n v="92999.69"/>
    <s v="UNIDAD"/>
    <s v="NO SOLICITADAS"/>
  </r>
  <r>
    <x v="21"/>
    <s v="02-02-01-003-005"/>
    <s v="02-02-01-003-005-02"/>
    <s v="Materiales y suministros - Productos farmacéuticos"/>
    <s v="GLUTARALDEHIDO"/>
    <n v="42281604"/>
    <s v="MÍNIMA CUANTÍA"/>
    <n v="2"/>
    <n v="3"/>
    <n v="10"/>
    <n v="3"/>
    <n v="85001.700000000012"/>
    <s v="GALON"/>
    <s v="NO SOLICITADAS"/>
  </r>
  <r>
    <x v="21"/>
    <s v="02-02-01-003-005"/>
    <s v="02-02-01-003-005-02"/>
    <s v="Materiales y suministros - Productos farmacéuticos"/>
    <s v="LOCION CORPORAL"/>
    <n v="51102710"/>
    <s v="MÍNIMA CUANTÍA"/>
    <n v="2"/>
    <n v="3"/>
    <n v="10"/>
    <n v="10"/>
    <n v="149999.5"/>
    <s v="UNIDAD"/>
    <s v="NO SOLICITADAS"/>
  </r>
  <r>
    <x v="21"/>
    <s v="02-02-01-003-005"/>
    <s v="02-02-01-003-005-03"/>
    <s v="Materiales y suministros - Jabón, preparados para limpieza, perfumes y preparados de tocador"/>
    <s v="GEL PARA CABELLO"/>
    <n v="53131602"/>
    <s v="MÍNIMA CUANTÍA"/>
    <n v="2"/>
    <n v="3"/>
    <n v="10"/>
    <n v="4"/>
    <n v="59999.8"/>
    <s v="UNIDAD"/>
    <s v="NO SOLICITADAS"/>
  </r>
  <r>
    <x v="21"/>
    <s v="02-02-01-003-005"/>
    <s v="02-02-01-003-005-04"/>
    <s v="Materiales y suministros - Productos químicos n. C. P."/>
    <s v="TALCO PARA PELUQUERIA"/>
    <n v="11101518"/>
    <s v="MÍNIMA CUANTÍA"/>
    <n v="2"/>
    <n v="3"/>
    <n v="10"/>
    <n v="4"/>
    <n v="70000.56"/>
    <s v="UNIDAD"/>
    <s v="NO SOLICITADAS"/>
  </r>
  <r>
    <x v="21"/>
    <s v="02-02-01-003-006"/>
    <s v="02-02-01-003-006-04"/>
    <s v="Materiales y suministros - Productos de empaque y envasado, de plástico"/>
    <s v="CANECA BASURA ROJA"/>
    <n v="24101510"/>
    <s v="MÍNIMA CUANTÍA"/>
    <n v="2"/>
    <n v="3"/>
    <n v="10"/>
    <n v="1"/>
    <n v="41999.86"/>
    <s v="UNIDAD"/>
    <s v="NO SOLICITADAS"/>
  </r>
  <r>
    <x v="21"/>
    <s v="02-02-01-003-006"/>
    <s v="02-02-01-003-006-04"/>
    <s v="Materiales y suministros - Productos de empaque y envasado, de plástico"/>
    <s v="CANECA BASURA VERDE"/>
    <n v="24101510"/>
    <s v="MÍNIMA CUANTÍA"/>
    <n v="2"/>
    <n v="3"/>
    <n v="10"/>
    <n v="1"/>
    <n v="39999.47"/>
    <s v="UNIDAD"/>
    <s v="NO SOLICITADAS"/>
  </r>
  <r>
    <x v="21"/>
    <s v="02-02-01-003-006"/>
    <s v="02-02-01-003-006-04"/>
    <s v="Materiales y suministros - Productos de empaque y envasado, de plástico"/>
    <s v="DISPENSADOR DE JABON LIQUIDO"/>
    <n v="47131704"/>
    <s v="MÍNIMA CUANTÍA"/>
    <n v="2"/>
    <n v="3"/>
    <n v="10"/>
    <n v="4"/>
    <n v="599998"/>
    <s v="UNIDAD"/>
    <s v="NO SOLICITADAS"/>
  </r>
  <r>
    <x v="21"/>
    <s v="02-02-01-003-006"/>
    <s v="02-02-01-003-006-04"/>
    <s v="Materiales y suministros - Productos de empaque y envasado, de plástico"/>
    <s v="RECIPIENTES DE RESIDUOS CORTOPUNZANTES"/>
    <n v="24101510"/>
    <s v="MÍNIMA CUANTÍA"/>
    <n v="2"/>
    <n v="3"/>
    <n v="10"/>
    <n v="1"/>
    <n v="5000.38"/>
    <s v="UNIDAD"/>
    <s v="NO SOLICITADAS"/>
  </r>
  <r>
    <x v="21"/>
    <s v="02-02-01-003-006"/>
    <s v="02-02-01-003-006-09"/>
    <s v="Materiales y suministros - Otros productos plásticos"/>
    <s v="BALDE EXPRIMIDOR"/>
    <n v="47121806"/>
    <s v="MÍNIMA CUANTÍA"/>
    <n v="2"/>
    <n v="3"/>
    <n v="10"/>
    <n v="1"/>
    <n v="249999.96"/>
    <s v="UNIDAD"/>
    <s v="NO SOLICITADAS"/>
  </r>
  <r>
    <x v="21"/>
    <s v="02-02-01-003-006"/>
    <s v="02-02-01-003-006-09"/>
    <s v="Materiales y suministros - Otros productos plásticos"/>
    <s v="BANDEJA ANTIDESLIZANTE"/>
    <n v="48101915"/>
    <s v="MÍNIMA CUANTÍA"/>
    <n v="2"/>
    <n v="3"/>
    <n v="10"/>
    <n v="2"/>
    <n v="39984"/>
    <s v="UNIDAD"/>
    <s v="NO SOLICITADAS"/>
  </r>
  <r>
    <x v="21"/>
    <s v="02-02-01-003-006"/>
    <s v="02-02-01-003-006-09"/>
    <s v="Materiales y suministros - Otros productos plásticos"/>
    <s v="BARRERA PLASTICA TIPO MALETIN PARA VIAS  PARA EL CONTROL ACCESO "/>
    <n v="40161700"/>
    <s v="MÍNIMA CUANTÍA"/>
    <n v="3"/>
    <n v="4"/>
    <n v="10"/>
    <n v="5"/>
    <n v="2099998.9499999997"/>
    <s v="UNIDAD"/>
    <s v="NO SOLICITADAS"/>
  </r>
  <r>
    <x v="21"/>
    <s v="02-02-01-003-006"/>
    <s v="02-02-01-003-006-09"/>
    <s v="Materiales y suministros - Otros productos plásticos"/>
    <s v="CINTA PARA EQUIPO MARCADORA LW-600P -  ADHESIVO FUERTE, LETRA NEGRA FONDO AMARILLO - DE ANCHO DE 18 MM REF.   LK-5YBW O HOMOLOGABLE CON EL FABRICANTE"/>
    <n v="41122702"/>
    <s v="MÍNIMA CUANTÍA"/>
    <n v="3"/>
    <n v="6"/>
    <n v="10"/>
    <n v="4"/>
    <n v="454998.88"/>
    <s v="UNIDAD"/>
    <s v="NO SOLICITADAS"/>
  </r>
  <r>
    <x v="21"/>
    <s v="02-02-01-003-006"/>
    <s v="02-02-01-003-006-09"/>
    <s v="Materiales y suministros - Otros productos plásticos"/>
    <s v="CINTA PARA EQUIPO MARCADORA LW-600P - ADHESIVO FUERTE, LETRA NEGRA FONDO BLANCO - DE ANCHO DE 18 MM REF.  LK-5WBW O HOMOLOGABLE CON EL FABRICANTE"/>
    <n v="41122702"/>
    <s v="MÍNIMA CUANTÍA"/>
    <n v="3"/>
    <n v="6"/>
    <n v="10"/>
    <n v="4"/>
    <n v="580001.24"/>
    <s v="UNIDAD"/>
    <s v="NO SOLICITADAS"/>
  </r>
  <r>
    <x v="21"/>
    <s v="02-02-01-003-006"/>
    <s v="02-02-01-003-006-09"/>
    <s v="Materiales y suministros - Otros productos plásticos"/>
    <s v="COLADOR PARA CAFÉ"/>
    <n v="52151604"/>
    <s v="MÍNIMA CUANTÍA"/>
    <n v="2"/>
    <n v="3"/>
    <n v="10"/>
    <n v="9"/>
    <n v="51408"/>
    <s v="UNIDAD"/>
    <s v="NO SOLICITADAS"/>
  </r>
  <r>
    <x v="21"/>
    <s v="02-02-01-003-006"/>
    <s v="02-02-01-003-006-09"/>
    <s v="Materiales y suministros - Otros productos plásticos"/>
    <s v="TABLA PARA PICAR"/>
    <n v="52151606"/>
    <s v="MÍNIMA CUANTÍA"/>
    <n v="2"/>
    <n v="3"/>
    <n v="10"/>
    <n v="2"/>
    <n v="101864"/>
    <s v="UNIDAD"/>
    <s v="NO SOLICITADAS"/>
  </r>
  <r>
    <x v="21"/>
    <s v="02-02-01-003-007"/>
    <s v="02-02-01-003-007-01"/>
    <s v="Materiales y suministros - Vidrio y productos de vidrio"/>
    <s v="COPA DE AGUA X 6"/>
    <n v="48101904"/>
    <s v="MÍNIMA CUANTÍA"/>
    <n v="2"/>
    <n v="3"/>
    <n v="10"/>
    <n v="41"/>
    <n v="229313"/>
    <s v="UNIDAD"/>
    <s v="NO SOLICITADAS"/>
  </r>
  <r>
    <x v="21"/>
    <s v="02-02-01-003-007"/>
    <s v="02-02-01-003-007-01"/>
    <s v="Materiales y suministros - Vidrio y productos de vidrio"/>
    <s v="VASO HERRADURA"/>
    <n v="48101903"/>
    <s v="MÍNIMA CUANTÍA"/>
    <n v="2"/>
    <n v="3"/>
    <n v="10"/>
    <n v="240"/>
    <n v="599760"/>
    <s v="UNIDAD"/>
    <s v="NO SOLICITADAS"/>
  </r>
  <r>
    <x v="21"/>
    <s v="02-02-01-003-008"/>
    <s v="02-02-01-003-008-09"/>
    <s v="Materiales y suministros - Otros artículos manufacturados n. C. P."/>
    <s v="BROCHA TALQUERA"/>
    <n v="53131602"/>
    <s v="MÍNIMA CUANTÍA"/>
    <n v="2"/>
    <n v="3"/>
    <n v="10"/>
    <n v="1"/>
    <n v="14999.95"/>
    <s v="UNIDAD"/>
    <s v="NO SOLICITADAS"/>
  </r>
  <r>
    <x v="21"/>
    <s v="02-02-01-003-008"/>
    <s v="02-02-01-003-008-09"/>
    <s v="Materiales y suministros - Otros artículos manufacturados n. C. P."/>
    <s v="CAPA PARA PELUQUERIA"/>
    <n v="53131642"/>
    <s v="MÍNIMA CUANTÍA"/>
    <n v="2"/>
    <n v="3"/>
    <n v="10"/>
    <n v="2"/>
    <n v="35000.28"/>
    <s v="UNIDAD"/>
    <s v="NO SOLICITADAS"/>
  </r>
  <r>
    <x v="21"/>
    <s v="02-02-01-003-008"/>
    <s v="02-02-01-003-008-09"/>
    <s v="Materiales y suministros - Otros artículos manufacturados n. C. P."/>
    <s v="CEPILLO PULIDOR DE CORTE"/>
    <n v="53131604"/>
    <s v="MÍNIMA CUANTÍA"/>
    <n v="2"/>
    <n v="3"/>
    <n v="10"/>
    <n v="1"/>
    <n v="12999.56"/>
    <s v="UNIDAD"/>
    <s v="NO SOLICITADAS"/>
  </r>
  <r>
    <x v="21"/>
    <s v="02-02-01-003-008"/>
    <s v="02-02-01-003-008-09"/>
    <s v="Materiales y suministros - Otros artículos manufacturados n. C. P."/>
    <s v="CUELLOS MULTIUSOS"/>
    <n v="14111703"/>
    <s v="MÍNIMA CUANTÍA"/>
    <n v="2"/>
    <n v="3"/>
    <n v="10"/>
    <n v="10"/>
    <n v="175001.4"/>
    <s v="UNIDAD"/>
    <s v="NO SOLICITADAS"/>
  </r>
  <r>
    <x v="21"/>
    <s v="02-02-01-003-005"/>
    <s v="02-02-01-003-005-01"/>
    <s v="Materiales y suministros - Pinturas y barnices y productos relacionados; colores para la pintura artística; tintas"/>
    <s v="CINTA DE IMPRESIÓN FARGON PEBLE 4COLOR YMCKOK"/>
    <n v="44103112"/>
    <s v="MÍNIMA CUANTÍA"/>
    <n v="3"/>
    <n v="4"/>
    <n v="16"/>
    <n v="3"/>
    <n v="1999999.6800000002"/>
    <s v="UNIDAD"/>
    <s v="NO SOLICITADAS"/>
  </r>
  <r>
    <x v="21"/>
    <s v="02-02-01-004-002"/>
    <s v="02-02-01-004-002"/>
    <s v="Materiales y suministros - Productos metálicos elaborados (excepto maquinaria y equipo)"/>
    <s v="BOWL ACERO INOXIDABLE"/>
    <n v="52152007"/>
    <s v="MÍNIMA CUANTÍA"/>
    <n v="2"/>
    <n v="3"/>
    <n v="10"/>
    <n v="4"/>
    <n v="30940"/>
    <s v="UNIDAD"/>
    <s v="NO SOLICITADAS"/>
  </r>
  <r>
    <x v="21"/>
    <s v="02-02-01-004-002"/>
    <s v="02-02-01-004-002"/>
    <s v="Materiales y suministros - Productos metálicos elaborados (excepto maquinaria y equipo)"/>
    <s v="CACEROLA ANTIDHERENTE PEQUEÑA"/>
    <n v="52151803"/>
    <s v="MÍNIMA CUANTÍA"/>
    <n v="2"/>
    <n v="3"/>
    <n v="10"/>
    <n v="4"/>
    <n v="101864"/>
    <s v="UNIDAD"/>
    <s v="NO SOLICITADAS"/>
  </r>
  <r>
    <x v="21"/>
    <s v="02-02-01-004-002"/>
    <s v="02-02-01-004-002"/>
    <s v="Materiales y suministros - Productos metálicos elaborados (excepto maquinaria y equipo)"/>
    <s v="CAJA DE CLIP SENCILLOS"/>
    <n v="44122104"/>
    <s v="MÍNIMA CUANTÍA"/>
    <n v="1"/>
    <n v="2"/>
    <n v="10"/>
    <n v="34"/>
    <n v="22657.599999999999"/>
    <s v="UNIDAD"/>
    <s v="NO SOLICITADAS"/>
  </r>
  <r>
    <x v="21"/>
    <s v="02-02-01-004-002"/>
    <s v="02-02-01-004-002"/>
    <s v="Materiales y suministros - Productos metálicos elaborados (excepto maquinaria y equipo)"/>
    <s v="CALDERO ALUMINIO FUNDIDO GRANDE"/>
    <n v="52151807"/>
    <s v="MÍNIMA CUANTÍA"/>
    <n v="2"/>
    <n v="3"/>
    <n v="10"/>
    <n v="1"/>
    <n v="78778"/>
    <s v="UNIDAD"/>
    <s v="NO SOLICITADAS"/>
  </r>
  <r>
    <x v="21"/>
    <s v="02-02-01-004-002"/>
    <s v="02-02-01-004-002"/>
    <s v="Materiales y suministros - Productos metálicos elaborados (excepto maquinaria y equipo)"/>
    <s v="CALDERO ALUMINIO FUNDIDO MEDIANO"/>
    <n v="52151807"/>
    <s v="MÍNIMA CUANTÍA"/>
    <n v="2"/>
    <n v="3"/>
    <n v="10"/>
    <n v="1"/>
    <n v="49980"/>
    <s v="UNIDAD"/>
    <s v="NO SOLICITADAS"/>
  </r>
  <r>
    <x v="21"/>
    <s v="02-02-01-004-002"/>
    <s v="02-02-01-004-002"/>
    <s v="Materiales y suministros - Productos metálicos elaborados (excepto maquinaria y equipo)"/>
    <s v="COLADOR ACERO INOXIDABLE"/>
    <n v="52151662"/>
    <s v="MÍNIMA CUANTÍA"/>
    <n v="2"/>
    <n v="3"/>
    <n v="10"/>
    <n v="4"/>
    <n v="79968"/>
    <s v="UNIDAD"/>
    <s v="NO SOLICITADAS"/>
  </r>
  <r>
    <x v="21"/>
    <s v="02-02-01-004-002"/>
    <s v="02-02-01-004-002"/>
    <s v="Materiales y suministros - Productos metálicos elaborados (excepto maquinaria y equipo)"/>
    <s v="CUCHARA CUBIERTO"/>
    <n v="52151704"/>
    <s v="MÍNIMA CUANTÍA"/>
    <n v="2"/>
    <n v="3"/>
    <n v="10"/>
    <n v="161"/>
    <n v="287385"/>
    <s v="UNIDAD"/>
    <s v="NO SOLICITADAS"/>
  </r>
  <r>
    <x v="21"/>
    <s v="02-02-01-004-002"/>
    <s v="02-02-01-004-002"/>
    <s v="Materiales y suministros - Productos metálicos elaborados (excepto maquinaria y equipo)"/>
    <s v="CUCHARON ACERO INOXIDABLE"/>
    <n v="48101803"/>
    <s v="MÍNIMA CUANTÍA"/>
    <n v="2"/>
    <n v="3"/>
    <n v="10"/>
    <n v="4"/>
    <n v="66164"/>
    <s v="UNIDAD"/>
    <s v="NO SOLICITADAS"/>
  </r>
  <r>
    <x v="21"/>
    <s v="02-02-01-004-002"/>
    <s v="02-02-01-004-002"/>
    <s v="Materiales y suministros - Productos metálicos elaborados (excepto maquinaria y equipo)"/>
    <s v="CUCHARON METALICO"/>
    <n v="48101803"/>
    <s v="MÍNIMA CUANTÍA"/>
    <n v="2"/>
    <n v="3"/>
    <n v="10"/>
    <n v="3"/>
    <n v="41769"/>
    <s v="UNIDAD"/>
    <s v="NO SOLICITADAS"/>
  </r>
  <r>
    <x v="21"/>
    <s v="02-02-01-004-002"/>
    <s v="02-02-01-004-002"/>
    <s v="Materiales y suministros - Productos metálicos elaborados (excepto maquinaria y equipo)"/>
    <s v="CUCHILLA BARBERA"/>
    <n v="42294957"/>
    <s v="MÍNIMA CUANTÍA"/>
    <n v="2"/>
    <n v="3"/>
    <n v="10"/>
    <n v="2"/>
    <n v="29999.9"/>
    <s v="UNIDAD"/>
    <s v="NO SOLICITADAS"/>
  </r>
  <r>
    <x v="21"/>
    <s v="02-02-01-004-002"/>
    <s v="02-02-01-004-002"/>
    <s v="Materiales y suministros - Productos metálicos elaborados (excepto maquinaria y equipo)"/>
    <s v="CUCHILLA BISTURI 18 MMx10 UND"/>
    <n v="44121612"/>
    <s v="MÍNIMA CUANTÍA"/>
    <n v="1"/>
    <n v="2"/>
    <n v="10"/>
    <n v="10"/>
    <n v="39995.9"/>
    <s v="UNIDAD"/>
    <s v="NO SOLICITADAS"/>
  </r>
  <r>
    <x v="21"/>
    <s v="02-02-01-004-002"/>
    <s v="02-02-01-004-002"/>
    <s v="Materiales y suministros - Productos metálicos elaborados (excepto maquinaria y equipo)"/>
    <s v="CUCHILLA MAQUINA PELUQUEAR"/>
    <n v="27111500"/>
    <s v="MÍNIMA CUANTÍA"/>
    <n v="2"/>
    <n v="3"/>
    <n v="10"/>
    <n v="2"/>
    <n v="119999.6"/>
    <s v="UNIDAD"/>
    <s v="NO SOLICITADAS"/>
  </r>
  <r>
    <x v="21"/>
    <s v="02-02-01-004-002"/>
    <s v="02-02-01-004-002"/>
    <s v="Materiales y suministros - Productos metálicos elaborados (excepto maquinaria y equipo)"/>
    <s v="CUCHILLA PATILLERA"/>
    <n v="27111500"/>
    <s v="MÍNIMA CUANTÍA"/>
    <n v="2"/>
    <n v="3"/>
    <n v="10"/>
    <n v="1"/>
    <n v="50000.23"/>
    <s v="UNIDAD"/>
    <s v="NO SOLICITADAS"/>
  </r>
  <r>
    <x v="21"/>
    <s v="02-02-01-004-002"/>
    <s v="02-02-01-004-002"/>
    <s v="Materiales y suministros - Productos metálicos elaborados (excepto maquinaria y equipo)"/>
    <s v="CUCHILLO CHEF 10&quot;"/>
    <n v="52151702"/>
    <s v="MÍNIMA CUANTÍA"/>
    <n v="2"/>
    <n v="3"/>
    <n v="10"/>
    <n v="6"/>
    <n v="71400"/>
    <s v="UNIDAD"/>
    <s v="NO SOLICITADAS"/>
  </r>
  <r>
    <x v="21"/>
    <s v="02-02-01-004-002"/>
    <s v="02-02-01-004-002"/>
    <s v="Materiales y suministros - Productos metálicos elaborados (excepto maquinaria y equipo)"/>
    <s v="CUCHILLO CHEF 3,5&quot;"/>
    <n v="52151702"/>
    <s v="MÍNIMA CUANTÍA"/>
    <n v="2"/>
    <n v="3"/>
    <n v="10"/>
    <n v="3"/>
    <n v="23562"/>
    <s v="UNIDAD"/>
    <s v="NO SOLICITADAS"/>
  </r>
  <r>
    <x v="21"/>
    <s v="02-02-01-004-002"/>
    <s v="02-02-01-004-002"/>
    <s v="Materiales y suministros - Productos metálicos elaborados (excepto maquinaria y equipo)"/>
    <s v="CUCHILLO CUBIERTO"/>
    <n v="52151702"/>
    <s v="MÍNIMA CUANTÍA"/>
    <n v="2"/>
    <n v="3"/>
    <n v="10"/>
    <n v="160"/>
    <n v="361760"/>
    <s v="UNIDAD"/>
    <s v="NO SOLICITADAS"/>
  </r>
  <r>
    <x v="21"/>
    <s v="02-02-01-004-002"/>
    <s v="02-02-01-004-002"/>
    <s v="Materiales y suministros - Productos metálicos elaborados (excepto maquinaria y equipo)"/>
    <s v="DISPENSADOR DE GEL"/>
    <n v="47131711"/>
    <s v="MÍNIMA CUANTÍA"/>
    <n v="2"/>
    <n v="3"/>
    <n v="10"/>
    <n v="1"/>
    <n v="100000.46"/>
    <s v="UNIDAD"/>
    <s v="NO SOLICITADAS"/>
  </r>
  <r>
    <x v="21"/>
    <s v="02-02-01-004-002"/>
    <s v="02-02-01-004-002"/>
    <s v="Materiales y suministros - Productos metálicos elaborados (excepto maquinaria y equipo)"/>
    <s v="DISPLAY DE CUCHILLAS "/>
    <n v="27111517"/>
    <s v="MÍNIMA CUANTÍA"/>
    <n v="2"/>
    <n v="3"/>
    <n v="10"/>
    <n v="11"/>
    <n v="131999.56"/>
    <s v="UNIDAD"/>
    <s v="NO SOLICITADAS"/>
  </r>
  <r>
    <x v="21"/>
    <s v="02-02-01-004-002"/>
    <s v="02-02-01-004-002"/>
    <s v="Materiales y suministros - Productos metálicos elaborados (excepto maquinaria y equipo)"/>
    <s v="ESPATULA ACERO INOXIDABLE"/>
    <n v="52151616"/>
    <s v="MÍNIMA CUANTÍA"/>
    <n v="2"/>
    <n v="3"/>
    <n v="10"/>
    <n v="3"/>
    <n v="49623"/>
    <s v="UNIDAD"/>
    <s v="NO SOLICITADAS"/>
  </r>
  <r>
    <x v="21"/>
    <s v="02-02-01-004-002"/>
    <s v="02-02-01-004-002"/>
    <s v="Materiales y suministros - Productos metálicos elaborados (excepto maquinaria y equipo)"/>
    <s v="ESPUMADERA MALLA"/>
    <n v="48101803"/>
    <s v="MÍNIMA CUANTÍA"/>
    <n v="2"/>
    <n v="3"/>
    <n v="10"/>
    <n v="4"/>
    <n v="99960"/>
    <s v="UNIDAD"/>
    <s v="NO SOLICITADAS"/>
  </r>
  <r>
    <x v="21"/>
    <s v="02-02-01-004-002"/>
    <s v="02-02-01-004-002"/>
    <s v="Materiales y suministros - Productos metálicos elaborados (excepto maquinaria y equipo)"/>
    <s v="HIELERA ACERO INOXIDABLE"/>
    <n v="48101911"/>
    <s v="MÍNIMA CUANTÍA"/>
    <n v="2"/>
    <n v="3"/>
    <n v="10"/>
    <n v="1"/>
    <n v="11900"/>
    <s v="UNIDAD"/>
    <s v="NO SOLICITADAS"/>
  </r>
  <r>
    <x v="21"/>
    <s v="02-02-01-004-002"/>
    <s v="02-02-01-004-002"/>
    <s v="Materiales y suministros - Productos metálicos elaborados (excepto maquinaria y equipo)"/>
    <s v="MASO PARA CARNE "/>
    <n v="52151659"/>
    <s v="MÍNIMA CUANTÍA"/>
    <n v="2"/>
    <n v="3"/>
    <n v="10"/>
    <n v="1"/>
    <n v="21896"/>
    <s v="UNIDAD"/>
    <s v="NO SOLICITADAS"/>
  </r>
  <r>
    <x v="21"/>
    <s v="02-02-01-004-002"/>
    <s v="02-02-01-004-002"/>
    <s v="Materiales y suministros - Productos metálicos elaborados (excepto maquinaria y equipo)"/>
    <s v="OLLA A PRESION 20,8 LITROS"/>
    <n v="52151808"/>
    <s v="MÍNIMA CUANTÍA"/>
    <n v="2"/>
    <n v="3"/>
    <n v="10"/>
    <n v="1"/>
    <n v="229908"/>
    <s v="UNIDAD"/>
    <s v="NO SOLICITADAS"/>
  </r>
  <r>
    <x v="21"/>
    <s v="02-02-01-004-002"/>
    <s v="02-02-01-004-002"/>
    <s v="Materiales y suministros - Productos metálicos elaborados (excepto maquinaria y equipo)"/>
    <s v="OLLA CALDERA ALUMINIO MEDIANA"/>
    <n v="52151807"/>
    <s v="MÍNIMA CUANTÍA"/>
    <n v="2"/>
    <n v="3"/>
    <n v="10"/>
    <n v="2"/>
    <n v="94486"/>
    <s v="UNIDAD"/>
    <s v="NO SOLICITADAS"/>
  </r>
  <r>
    <x v="21"/>
    <s v="02-02-01-004-002"/>
    <s v="02-02-01-004-002"/>
    <s v="Materiales y suministros - Productos metálicos elaborados (excepto maquinaria y equipo)"/>
    <s v="OLLA CALDERA ALUMINIO PEQUEÑA"/>
    <n v="52151807"/>
    <s v="MÍNIMA CUANTÍA"/>
    <n v="2"/>
    <n v="3"/>
    <n v="10"/>
    <n v="2"/>
    <n v="37366"/>
    <s v="UNIDAD"/>
    <s v="NO SOLICITADAS"/>
  </r>
  <r>
    <x v="21"/>
    <s v="02-02-01-004-002"/>
    <s v="02-02-01-004-002"/>
    <s v="Materiales y suministros - Productos metálicos elaborados (excepto maquinaria y equipo)"/>
    <s v="ORGANIZADOR DE LOZA"/>
    <n v="52152202"/>
    <s v="MÍNIMA CUANTÍA"/>
    <n v="2"/>
    <n v="3"/>
    <n v="10"/>
    <n v="2"/>
    <n v="187782"/>
    <s v="UNIDAD"/>
    <s v="NO SOLICITADAS"/>
  </r>
  <r>
    <x v="21"/>
    <s v="02-02-01-004-002"/>
    <s v="02-02-01-004-002"/>
    <s v="Materiales y suministros - Productos metálicos elaborados (excepto maquinaria y equipo)"/>
    <s v="PATACONERA"/>
    <n v="48101800"/>
    <s v="MÍNIMA CUANTÍA"/>
    <n v="2"/>
    <n v="3"/>
    <n v="10"/>
    <n v="1"/>
    <n v="81991"/>
    <s v="UNIDAD"/>
    <s v="NO SOLICITADAS"/>
  </r>
  <r>
    <x v="21"/>
    <s v="02-02-01-004-002"/>
    <s v="02-02-01-004-002"/>
    <s v="Materiales y suministros - Productos metálicos elaborados (excepto maquinaria y equipo)"/>
    <s v="PELAPAPAS ACERO INOXIDABLE"/>
    <n v="52151609"/>
    <s v="MÍNIMA CUANTÍA"/>
    <n v="2"/>
    <n v="3"/>
    <n v="10"/>
    <n v="3"/>
    <n v="49266"/>
    <s v="UNIDAD"/>
    <s v="NO SOLICITADAS"/>
  </r>
  <r>
    <x v="21"/>
    <s v="02-02-01-004-002"/>
    <s v="02-02-01-004-002"/>
    <s v="Materiales y suministros - Productos metálicos elaborados (excepto maquinaria y equipo)"/>
    <s v="PELAPAPAS WILLIAMS"/>
    <n v="52151609"/>
    <s v="MÍNIMA CUANTÍA"/>
    <n v="2"/>
    <n v="3"/>
    <n v="10"/>
    <n v="2"/>
    <n v="29988"/>
    <s v="UNIDAD"/>
    <s v="NO SOLICITADAS"/>
  </r>
  <r>
    <x v="21"/>
    <s v="02-02-01-004-002"/>
    <s v="02-02-01-004-002"/>
    <s v="Materiales y suministros - Productos metálicos elaborados (excepto maquinaria y equipo)"/>
    <s v="PINZAS ACERO INOXIDABLE"/>
    <n v="52151611"/>
    <s v="MÍNIMA CUANTÍA"/>
    <n v="2"/>
    <n v="3"/>
    <n v="10"/>
    <n v="4"/>
    <n v="47600"/>
    <s v="UNIDAD"/>
    <s v="NO SOLICITADAS"/>
  </r>
  <r>
    <x v="21"/>
    <s v="02-02-01-004-002"/>
    <s v="02-02-01-004-002"/>
    <s v="Materiales y suministros - Productos metálicos elaborados (excepto maquinaria y equipo)"/>
    <s v="PINZAS METALICAS"/>
    <n v="52151611"/>
    <s v="MÍNIMA CUANTÍA"/>
    <n v="2"/>
    <n v="3"/>
    <n v="10"/>
    <n v="6"/>
    <n v="30702"/>
    <s v="UNIDAD"/>
    <s v="NO SOLICITADAS"/>
  </r>
  <r>
    <x v="21"/>
    <s v="02-02-01-004-002"/>
    <s v="02-02-01-004-002"/>
    <s v="Materiales y suministros - Productos metálicos elaborados (excepto maquinaria y equipo)"/>
    <s v="SOPORTE RECIPIENTE CORTOPUNZANTE"/>
    <n v="24101904"/>
    <s v="MÍNIMA CUANTÍA"/>
    <n v="2"/>
    <n v="3"/>
    <n v="10"/>
    <n v="1"/>
    <n v="5000.38"/>
    <s v="UNIDAD"/>
    <s v="NO SOLICITADAS"/>
  </r>
  <r>
    <x v="21"/>
    <s v="02-02-01-004-002"/>
    <s v="02-02-01-004-002"/>
    <s v="Materiales y suministros - Productos metálicos elaborados (excepto maquinaria y equipo)"/>
    <s v="TENEDOR CUBIERTO"/>
    <n v="52151703"/>
    <s v="MÍNIMA CUANTÍA"/>
    <n v="2"/>
    <n v="3"/>
    <n v="10"/>
    <n v="160"/>
    <n v="285600"/>
    <s v="UNIDAD"/>
    <s v="NO SOLICITADAS"/>
  </r>
  <r>
    <x v="21"/>
    <s v="02-02-01-004-002"/>
    <s v="02-02-01-004-002"/>
    <s v="Materiales y suministros - Productos metálicos elaborados (excepto maquinaria y equipo)"/>
    <s v="TENEDOR TRINCHE ACERO INOXIDABLE"/>
    <n v="52151703"/>
    <s v="MÍNIMA CUANTÍA"/>
    <n v="2"/>
    <n v="3"/>
    <n v="10"/>
    <n v="2"/>
    <n v="33082"/>
    <s v="UNIDAD"/>
    <s v="NO SOLICITADAS"/>
  </r>
  <r>
    <x v="21"/>
    <s v="02-02-01-004-002"/>
    <s v="02-02-01-004-002"/>
    <s v="Materiales y suministros - Productos metálicos elaborados (excepto maquinaria y equipo)"/>
    <s v="TERMOMETRO PARA COCCION"/>
    <n v="52151648"/>
    <s v="MÍNIMA CUANTÍA"/>
    <n v="2"/>
    <n v="3"/>
    <n v="10"/>
    <n v="1"/>
    <n v="29750"/>
    <s v="UNIDAD"/>
    <s v="NO SOLICITADAS"/>
  </r>
  <r>
    <x v="21"/>
    <s v="02-02-01-004-005"/>
    <s v="02-02-01-004-005-01"/>
    <s v="Materiales y suministros - Máquinas para oficina y contabilidad, y sus partes y accesorios"/>
    <s v="GUILLOTINA"/>
    <n v="60121301"/>
    <s v="MÍNIMA CUANTÍA"/>
    <n v="1"/>
    <n v="2"/>
    <n v="10"/>
    <n v="2"/>
    <n v="100000.46"/>
    <s v="UNIDAD"/>
    <s v="NO SOLICITADAS"/>
  </r>
  <r>
    <x v="21"/>
    <s v="02-02-01-004-005"/>
    <s v="02-02-01-004-005-01"/>
    <s v="Materiales y suministros - Máquinas para oficina y contabilidad, y sus partes y accesorios"/>
    <s v="PERFORADORA TRES HUECOS"/>
    <n v="45101508"/>
    <s v="MÍNIMA CUANTÍA"/>
    <n v="1"/>
    <n v="2"/>
    <n v="10"/>
    <n v="5"/>
    <n v="130001.55"/>
    <s v="UNIDAD"/>
    <s v="NO SOLICITADAS"/>
  </r>
  <r>
    <x v="21"/>
    <s v="02-02-01-004-005"/>
    <s v="02-02-01-004-005-02"/>
    <s v="Materiales y suministros - Maquinaria de informática y sus partes, piezas y accesorios"/>
    <s v="PAD MOUSE"/>
    <n v="43211802"/>
    <s v="MÍNIMA CUANTÍA"/>
    <n v="1"/>
    <n v="2"/>
    <n v="10"/>
    <n v="11"/>
    <n v="75005.7"/>
    <s v="UNIDAD"/>
    <s v="NO SOLICITADAS"/>
  </r>
  <r>
    <x v="21"/>
    <s v="02-02-01-004-006"/>
    <s v="02-02-01-004-006-04"/>
    <s v="Materiales y suministros - Acumuladores, pilas y baterías primarias y sus partes y piezas"/>
    <s v="BATERIA 45V"/>
    <n v="26111700"/>
    <s v="MÍNIMA CUANTÍA"/>
    <n v="3"/>
    <n v="6"/>
    <n v="10"/>
    <n v="5"/>
    <n v="299999"/>
    <s v="UNIDAD"/>
    <s v="NO SOLICITADAS"/>
  </r>
  <r>
    <x v="21"/>
    <s v="02-02-01-004-006"/>
    <s v="02-02-01-004-006-04"/>
    <s v="Materiales y suministros - Acumuladores, pilas y baterías primarias y sus partes y piezas"/>
    <s v="BATERIA 9 V"/>
    <n v="26111700"/>
    <s v="MÍNIMA CUANTÍA"/>
    <n v="3"/>
    <n v="6"/>
    <n v="10"/>
    <n v="5"/>
    <n v="299999"/>
    <s v="UNIDAD"/>
    <s v="NO SOLICITADAS"/>
  </r>
  <r>
    <x v="21"/>
    <s v="02-02-01-004-006"/>
    <s v="02-02-01-004-006-04"/>
    <s v="Materiales y suministros - Acumuladores, pilas y baterías primarias y sus partes y piezas"/>
    <s v="BATERIA C "/>
    <n v="26111700"/>
    <s v="MÍNIMA CUANTÍA"/>
    <n v="3"/>
    <n v="6"/>
    <n v="10"/>
    <n v="5"/>
    <n v="299999"/>
    <s v="UNIDAD"/>
    <s v="NO SOLICITADAS"/>
  </r>
  <r>
    <x v="21"/>
    <s v="02-02-01-004-006"/>
    <s v="02-02-01-004-006-04"/>
    <s v="Materiales y suministros - Acumuladores, pilas y baterías primarias y sus partes y piezas"/>
    <s v="BATERIA TIPO BOTON CR 2032"/>
    <n v="26111700"/>
    <s v="MÍNIMA CUANTÍA"/>
    <n v="3"/>
    <n v="6"/>
    <n v="10"/>
    <n v="5"/>
    <n v="299999"/>
    <s v="UNIDAD"/>
    <s v="NO SOLICITADAS"/>
  </r>
  <r>
    <x v="21"/>
    <s v="02-02-01-004-006"/>
    <s v="02-02-01-004-006-04"/>
    <s v="Materiales y suministros - Acumuladores, pilas y baterías primarias y sus partes y piezas"/>
    <s v="BATERIA TIPO BOTON SR44 Ó LR44 "/>
    <n v="26111700"/>
    <s v="MÍNIMA CUANTÍA"/>
    <n v="3"/>
    <n v="6"/>
    <n v="10"/>
    <n v="5"/>
    <n v="299999"/>
    <s v="UNIDAD"/>
    <s v="NO SOLICITADAS"/>
  </r>
  <r>
    <x v="21"/>
    <s v="02-02-01-004-006"/>
    <s v="02-02-01-004-006-04"/>
    <s v="Materiales y suministros - Acumuladores, pilas y baterías primarias y sus partes y piezas"/>
    <s v="CAPUCHON PARA RJ45 CAT6A (GRUSE - ESTEL)"/>
    <n v="46181710"/>
    <s v="MÍNIMA CUANTÍA"/>
    <n v="3"/>
    <n v="4"/>
    <n v="10"/>
    <n v="2"/>
    <n v="49999.040000000001"/>
    <s v="UNIDAD"/>
    <s v="NO SOLICITADAS"/>
  </r>
  <r>
    <x v="21"/>
    <s v="02-02-01-004-006"/>
    <s v="02-02-01-004-006-04"/>
    <s v="Materiales y suministros - Acumuladores, pilas y baterías primarias y sus partes y piezas"/>
    <s v="CONECTORES RJ45 CAT6A (GRUSE - ESTEL)"/>
    <n v="39121409"/>
    <s v="MÍNIMA CUANTÍA"/>
    <n v="3"/>
    <n v="4"/>
    <n v="10"/>
    <n v="2"/>
    <n v="279999.86"/>
    <s v="UNIDAD"/>
    <s v="NO SOLICITADAS"/>
  </r>
  <r>
    <x v="21"/>
    <s v="02-02-01-004-007"/>
    <s v="02-02-01-004-007-03"/>
    <s v="Materiales y suministros - Radiorreceptores y receptores de televisión; aparatos para la grabación y reproducción de sonido y video; micrófonos, altavoces, amplificadores, etc."/>
    <s v="MICRÓFONOS INALAMBRICOS (POR DOS UNIDADES)"/>
    <n v="52161520"/>
    <s v="MÍNIMA CUANTÍA"/>
    <n v="1"/>
    <n v="3"/>
    <n v="10"/>
    <n v="1"/>
    <n v="369999.56"/>
    <s v="UNIDAD"/>
    <s v="NO SOLICITADAS"/>
  </r>
  <r>
    <x v="21"/>
    <s v="02-02-01-002-006"/>
    <s v="02-02-01-002-006"/>
    <s v="Materiales y suministros - Hilados e hilos; tejidos de fibras textiles incluso afelpados"/>
    <s v="HILO WONDER #40 GRIS"/>
    <n v="11151703"/>
    <s v="SELECCIÓN ABREVIADA SUBASTA INVERSA (NO DISPONIBLE)"/>
    <n v="3"/>
    <n v="4"/>
    <n v="10"/>
    <n v="3"/>
    <n v="82552.680000000008"/>
    <s v="UNIDAD"/>
    <s v="NO SOLICITADAS"/>
  </r>
  <r>
    <x v="21"/>
    <s v="02-02-01-002-006"/>
    <s v="02-02-01-002-006"/>
    <s v="Materiales y suministros - Hilados e hilos; tejidos de fibras textiles incluso afelpados"/>
    <s v="HILO WONDER #40 NEGRO "/>
    <n v="11151703"/>
    <s v="SELECCIÓN ABREVIADA SUBASTA INVERSA (NO DISPONIBLE)"/>
    <n v="3"/>
    <n v="4"/>
    <n v="10"/>
    <n v="3"/>
    <n v="82552.680000000008"/>
    <s v="UNIDAD"/>
    <s v="NO SOLICITADAS"/>
  </r>
  <r>
    <x v="21"/>
    <s v="02-02-01-003-002"/>
    <s v="02-02-01-003-002-01"/>
    <s v="Materiales y suministros - Pasta de papel, papel y cartón"/>
    <s v="CINTA DE ENMASCARAR DE 24 MM X 40 MTS"/>
    <n v="31201503"/>
    <s v="SELECCIÓN ABREVIADA SUBASTA INVERSA (NO DISPONIBLE)"/>
    <n v="3"/>
    <n v="4"/>
    <n v="10"/>
    <n v="88"/>
    <n v="564754.96"/>
    <s v="UNIDAD"/>
    <s v="NO SOLICITADAS"/>
  </r>
  <r>
    <x v="21"/>
    <s v="02-02-01-003-002"/>
    <s v="02-02-01-003-002-01"/>
    <s v="Materiales y suministros - Pasta de papel, papel y cartón"/>
    <s v="CINTA ENMASCARAR 1&quot;"/>
    <n v="31201503"/>
    <s v="MÍNIMA CUANTÍA"/>
    <n v="3"/>
    <n v="4"/>
    <n v="10"/>
    <n v="4"/>
    <n v="16507.68"/>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DESMINERALIZADO PARA MAQUINA"/>
    <n v="12181601"/>
    <s v="SELECCIÓN ABREVIADA SUBASTA INVERSA (NO DISPONIBLE)"/>
    <n v="3"/>
    <n v="4"/>
    <n v="10"/>
    <n v="1"/>
    <n v="24077.27"/>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DISOLVENTE ENDURECEDOR PARA CALZADO"/>
    <n v="41104210"/>
    <s v="SELECCIÓN ABREVIADA SUBASTA INVERSA (NO DISPONIBLE)"/>
    <n v="3"/>
    <n v="4"/>
    <n v="10"/>
    <n v="2"/>
    <n v="37147.040000000001"/>
    <s v="GALON"/>
    <s v="NO SOLICITADAS"/>
  </r>
  <r>
    <x v="21"/>
    <s v="02-02-01-003-005"/>
    <s v="02-02-01-003-005-01"/>
    <s v="Materiales y suministros - Pinturas y barnices y productos relacionados; colores para la pintura artística; tintas"/>
    <s v="LACA CATALIZADA MATE"/>
    <n v="31211703"/>
    <s v="SELECCIÓN ABREVIADA SUBASTA INVERSA (NO DISPONIBLE)"/>
    <n v="3"/>
    <n v="4"/>
    <n v="10"/>
    <n v="11"/>
    <n v="680614.55"/>
    <s v="GALON"/>
    <s v="NO SOLICITADAS"/>
  </r>
  <r>
    <x v="21"/>
    <s v="02-02-01-003-005"/>
    <s v="02-02-01-003-005-01"/>
    <s v="Materiales y suministros - Pinturas y barnices y productos relacionados; colores para la pintura artística; tintas"/>
    <s v="PINTACUERO NEGRO"/>
    <n v="31211502"/>
    <s v="SELECCIÓN ABREVIADA SUBASTA INVERSA (NO DISPONIBLE)"/>
    <n v="3"/>
    <n v="4"/>
    <n v="10"/>
    <n v="6"/>
    <n v="42183.12"/>
    <s v="UNIDAD"/>
    <s v="NO SOLICITADAS"/>
  </r>
  <r>
    <x v="21"/>
    <s v="02-02-01-003-005"/>
    <s v="02-02-01-003-005-01"/>
    <s v="Materiales y suministros - Pinturas y barnices y productos relacionados; colores para la pintura artística; tintas"/>
    <s v="PINTURA EPOXICA GRIS"/>
    <n v="31211501"/>
    <s v="SELECCIÓN ABREVIADA SUBASTA INVERSA (NO DISPONIBLE)"/>
    <n v="3"/>
    <n v="4"/>
    <n v="10"/>
    <n v="10"/>
    <n v="966303.8"/>
    <s v="GALON"/>
    <s v="NO SOLICITADAS"/>
  </r>
  <r>
    <x v="21"/>
    <s v="02-02-01-003-005"/>
    <s v="02-02-01-003-005-01"/>
    <s v="Materiales y suministros - Pinturas y barnices y productos relacionados; colores para la pintura artística; tintas"/>
    <s v="PINTURA ESMALTE BLANCO"/>
    <n v="31211501"/>
    <s v="SELECCIÓN ABREVIADA SUBASTA INVERSA (NO DISPONIBLE)"/>
    <n v="3"/>
    <n v="4"/>
    <n v="10"/>
    <n v="38"/>
    <n v="1734051.34"/>
    <s v="GALON"/>
    <s v="NO SOLICITADAS"/>
  </r>
  <r>
    <x v="21"/>
    <s v="02-02-01-003-005"/>
    <s v="02-02-01-003-005-01"/>
    <s v="Materiales y suministros - Pinturas y barnices y productos relacionados; colores para la pintura artística; tintas"/>
    <s v="PINTURA ESMALTE GRIS PLATA"/>
    <n v="31211501"/>
    <s v="SELECCIÓN ABREVIADA SUBASTA INVERSA (NO DISPONIBLE)"/>
    <n v="3"/>
    <n v="4"/>
    <n v="10"/>
    <n v="20"/>
    <n v="912658.6"/>
    <s v="GALON"/>
    <s v="NO SOLICITADAS"/>
  </r>
  <r>
    <x v="21"/>
    <s v="02-02-01-003-005"/>
    <s v="02-02-01-003-005-01"/>
    <s v="Materiales y suministros - Pinturas y barnices y productos relacionados; colores para la pintura artística; tintas"/>
    <s v="PINTURA ESMALTE NEGRO"/>
    <n v="31211501"/>
    <s v="SELECCIÓN ABREVIADA SUBASTA INVERSA (NO DISPONIBLE)"/>
    <n v="3"/>
    <n v="4"/>
    <n v="10"/>
    <n v="17"/>
    <n v="775759.81"/>
    <s v="GALON"/>
    <s v="NO SOLICITADAS"/>
  </r>
  <r>
    <x v="21"/>
    <s v="02-02-01-003-005"/>
    <s v="02-02-01-003-005-01"/>
    <s v="Materiales y suministros - Pinturas y barnices y productos relacionados; colores para la pintura artística; tintas"/>
    <s v="PINTURA TRAFICO AMARILLO "/>
    <n v="31211508"/>
    <s v="SELECCIÓN ABREVIADA SUBASTA INVERSA (NO DISPONIBLE)"/>
    <n v="3"/>
    <n v="4"/>
    <n v="10"/>
    <n v="99"/>
    <n v="7651406.0699999994"/>
    <s v="GALON"/>
    <s v="NO SOLICITADAS"/>
  </r>
  <r>
    <x v="21"/>
    <s v="02-02-01-003-005"/>
    <s v="02-02-01-003-005-01"/>
    <s v="Materiales y suministros - Pinturas y barnices y productos relacionados; colores para la pintura artística; tintas"/>
    <s v="PINTURA TRAFICO BLANCO "/>
    <n v="31211508"/>
    <s v="SELECCIÓN ABREVIADA SUBASTA INVERSA (NO DISPONIBLE)"/>
    <n v="3"/>
    <n v="4"/>
    <n v="10"/>
    <n v="28"/>
    <n v="2175862.64"/>
    <s v="GALON"/>
    <s v="NO SOLICITADAS"/>
  </r>
  <r>
    <x v="21"/>
    <s v="02-02-01-003-005"/>
    <s v="02-02-01-003-005-01"/>
    <s v="Materiales y suministros - Pinturas y barnices y productos relacionados; colores para la pintura artística; tintas"/>
    <s v="PINTURA TRAFICO NEGRO"/>
    <n v="31211508"/>
    <s v="SELECCIÓN ABREVIADA SUBASTA INVERSA (NO DISPONIBLE)"/>
    <n v="3"/>
    <n v="4"/>
    <n v="10"/>
    <n v="10"/>
    <n v="481831"/>
    <s v="GALON"/>
    <s v="NO SOLICITADAS"/>
  </r>
  <r>
    <x v="21"/>
    <s v="02-02-01-003-005"/>
    <s v="02-02-01-003-005-01"/>
    <s v="Materiales y suministros - Pinturas y barnices y productos relacionados; colores para la pintura artística; tintas"/>
    <s v="SELLADOR CATALIZADO"/>
    <n v="31211704"/>
    <s v="SELECCIÓN ABREVIADA SUBASTA INVERSA (NO DISPONIBLE)"/>
    <n v="3"/>
    <n v="4"/>
    <n v="10"/>
    <n v="13"/>
    <n v="804362.65"/>
    <s v="GALON"/>
    <s v="NO SOLICITADAS"/>
  </r>
  <r>
    <x v="21"/>
    <s v="02-02-01-003-005"/>
    <s v="02-02-01-003-005-01"/>
    <s v="Materiales y suministros - Pinturas y barnices y productos relacionados; colores para la pintura artística; tintas"/>
    <s v="SELLADOR NITRO 40 SOLIDOS"/>
    <n v="31211704"/>
    <s v="SELECCIÓN ABREVIADA SUBASTA INVERSA (NO DISPONIBLE)"/>
    <n v="3"/>
    <n v="4"/>
    <n v="10"/>
    <n v="11"/>
    <n v="540656.27"/>
    <s v="GALON"/>
    <s v="NO SOLICITADAS"/>
  </r>
  <r>
    <x v="21"/>
    <s v="02-02-01-003-005"/>
    <s v="02-02-01-003-005-01"/>
    <s v="Materiales y suministros - Pinturas y barnices y productos relacionados; colores para la pintura artística; tintas"/>
    <s v="TINTILLA CARAMELO "/>
    <n v="31211706"/>
    <s v="SELECCIÓN ABREVIADA SUBASTA INVERSA (NO DISPONIBLE)"/>
    <n v="3"/>
    <n v="4"/>
    <n v="10"/>
    <n v="13"/>
    <n v="1827734.0899999999"/>
    <s v="GALON"/>
    <s v="NO SOLICITADAS"/>
  </r>
  <r>
    <x v="21"/>
    <s v="02-02-01-003-005"/>
    <s v="02-02-01-003-005-01"/>
    <s v="Materiales y suministros - Pinturas y barnices y productos relacionados; colores para la pintura artística; tintas"/>
    <s v="TINTILLA MIEL "/>
    <n v="31211706"/>
    <s v="SELECCIÓN ABREVIADA SUBASTA INVERSA (NO DISPONIBLE)"/>
    <n v="3"/>
    <n v="4"/>
    <n v="10"/>
    <n v="13"/>
    <n v="341763.24"/>
    <s v="GALON"/>
    <s v="NO SOLICITADAS"/>
  </r>
  <r>
    <x v="21"/>
    <s v="02-02-01-003-005"/>
    <s v="02-02-01-003-005-01"/>
    <s v="Materiales y suministros - Pinturas y barnices y productos relacionados; colores para la pintura artística; tintas"/>
    <s v="TINTILLA WENGUE "/>
    <n v="31211706"/>
    <s v="SELECCIÓN ABREVIADA SUBASTA INVERSA (NO DISPONIBLE)"/>
    <n v="3"/>
    <n v="4"/>
    <n v="10"/>
    <n v="13"/>
    <n v="341763.24"/>
    <s v="GALON"/>
    <s v="NO SOLICITADAS"/>
  </r>
  <r>
    <x v="21"/>
    <s v="02-02-01-003-005"/>
    <s v="02-02-01-003-005-01"/>
    <s v="Materiales y suministros - Pinturas y barnices y productos relacionados; colores para la pintura artística; tintas"/>
    <s v="VINILO BLANCO CORAZA CUÑETE X 5 GALONES"/>
    <n v="31211502"/>
    <s v="SELECCIÓN ABREVIADA SUBASTA INVERSA (NO DISPONIBLE)"/>
    <n v="3"/>
    <n v="4"/>
    <n v="10"/>
    <n v="53"/>
    <n v="14581531.719999999"/>
    <s v="UNIDAD"/>
    <s v="NO SOLICITADAS"/>
  </r>
  <r>
    <x v="21"/>
    <s v="02-02-01-003-005"/>
    <s v="02-02-01-003-005-01"/>
    <s v="Materiales y suministros - Pinturas y barnices y productos relacionados; colores para la pintura artística; tintas"/>
    <s v="VINILO BLANCO TIPO 1 SUPERLAVABLE X CUÑETE 5 GALONES"/>
    <n v="31211502"/>
    <s v="SELECCIÓN ABREVIADA SUBASTA INVERSA (NO DISPONIBLE)"/>
    <n v="3"/>
    <n v="4"/>
    <n v="10"/>
    <n v="43"/>
    <n v="9977689.4700000007"/>
    <s v="UNIDAD"/>
    <s v="NO SOLICITADAS"/>
  </r>
  <r>
    <x v="21"/>
    <s v="02-02-01-003-005"/>
    <s v="02-02-01-003-005-01"/>
    <s v="Materiales y suministros - Pinturas y barnices y productos relacionados; colores para la pintura artística; tintas"/>
    <s v="VINILO BLANCO TIPO 2 X CUÑETE 5 GALONES"/>
    <n v="31211502"/>
    <s v="SELECCIÓN ABREVIADA SUBASTA INVERSA (NO DISPONIBLE)"/>
    <n v="3"/>
    <n v="4"/>
    <n v="10"/>
    <n v="104"/>
    <n v="13250116.880000001"/>
    <s v="UNIDAD"/>
    <s v="NO SOLICITADAS"/>
  </r>
  <r>
    <x v="21"/>
    <s v="02-02-01-003-005"/>
    <s v="02-02-01-003-005-01"/>
    <s v="Materiales y suministros - Pinturas y barnices y productos relacionados; colores para la pintura artística; tintas"/>
    <s v="VINILO GRIS BASALTO CUÑETE X 5 GALONES"/>
    <n v="31211501"/>
    <s v="SELECCIÓN ABREVIADA SUBASTA INVERSA (NO DISPONIBLE)"/>
    <n v="3"/>
    <n v="4"/>
    <n v="10"/>
    <n v="30"/>
    <n v="5770440.9000000004"/>
    <s v="UNIDAD"/>
    <s v="NO SOLICITADAS"/>
  </r>
  <r>
    <x v="21"/>
    <s v="02-02-01-003-005"/>
    <s v="02-02-01-003-005-04"/>
    <s v="Materiales y suministros - Productos químicos n. C. P."/>
    <s v="EMULSION BLANCA"/>
    <n v="12161804"/>
    <s v="SELECCIÓN ABREVIADA SUBASTA INVERSA (NO DISPONIBLE)"/>
    <n v="3"/>
    <n v="4"/>
    <n v="10"/>
    <n v="1"/>
    <n v="37148.230000000003"/>
    <s v="GALON"/>
    <s v="NO SOLICITADAS"/>
  </r>
  <r>
    <x v="21"/>
    <s v="02-02-01-003-005"/>
    <s v="02-02-01-003-005-04"/>
    <s v="Materiales y suministros - Productos químicos n. C. P."/>
    <s v="EMULSION NEGRA ITALIANA"/>
    <n v="12161804"/>
    <s v="SELECCIÓN ABREVIADA SUBASTA INVERSA (NO DISPONIBLE)"/>
    <n v="3"/>
    <n v="4"/>
    <n v="10"/>
    <n v="1"/>
    <n v="37148.230000000003"/>
    <s v="GALON"/>
    <s v="NO SOLICITADAS"/>
  </r>
  <r>
    <x v="21"/>
    <s v="02-02-01-003-005"/>
    <s v="02-02-01-003-005-04"/>
    <s v="Materiales y suministros - Productos químicos n. C. P."/>
    <s v="PEGANTE MAXON"/>
    <n v="31201610"/>
    <s v="SELECCIÓN ABREVIADA SUBASTA INVERSA (NO DISPONIBLE)"/>
    <n v="3"/>
    <n v="4"/>
    <n v="10"/>
    <n v="2"/>
    <n v="108692.22"/>
    <s v="GALON"/>
    <s v="NO SOLICITADAS"/>
  </r>
  <r>
    <x v="21"/>
    <s v="02-02-01-003-005"/>
    <s v="02-02-01-003-005-04"/>
    <s v="Materiales y suministros - Productos químicos n. C. P."/>
    <s v="PEGANTE PL-285"/>
    <n v="31201610"/>
    <s v="SELECCIÓN ABREVIADA SUBASTA INVERSA (NO DISPONIBLE)"/>
    <n v="3"/>
    <n v="4"/>
    <n v="10"/>
    <n v="1"/>
    <n v="219455.04"/>
    <s v="UNIDAD"/>
    <s v="NO SOLICITADAS"/>
  </r>
  <r>
    <x v="21"/>
    <s v="02-02-01-003-005"/>
    <s v="02-02-01-003-005-04"/>
    <s v="Materiales y suministros - Productos químicos n. C. P."/>
    <s v="SOLUCION DE CAUCHO"/>
    <n v="31201604"/>
    <s v="SELECCIÓN ABREVIADA SUBASTA INVERSA (NO DISPONIBLE)"/>
    <n v="3"/>
    <n v="4"/>
    <n v="10"/>
    <n v="2"/>
    <n v="20636.98"/>
    <s v="GALON"/>
    <s v="NO SOLICITADAS"/>
  </r>
  <r>
    <x v="21"/>
    <s v="02-02-01-003-005"/>
    <s v="02-02-01-003-005-05"/>
    <s v="Materiales y suministros - Fibras textiles manufacturadas"/>
    <s v="LAMINA DE GOMA BOXER # 4 NEGRO"/>
    <n v="31201603"/>
    <s v="SELECCIÓN ABREVIADA SUBASTA INVERSA (NO DISPONIBLE)"/>
    <n v="3"/>
    <n v="4"/>
    <n v="10"/>
    <n v="3"/>
    <n v="160974.87"/>
    <s v="UNIDAD"/>
    <s v="NO SOLICITADAS"/>
  </r>
  <r>
    <x v="21"/>
    <s v="02-02-01-003-005"/>
    <s v="02-02-01-003-005-05"/>
    <s v="Materiales y suministros - Fibras textiles manufacturadas"/>
    <s v="LAMINA DE GOMA BOXER # 6 NEGRO"/>
    <n v="31201603"/>
    <s v="SELECCIÓN ABREVIADA SUBASTA INVERSA (NO DISPONIBLE)"/>
    <n v="3"/>
    <n v="4"/>
    <n v="10"/>
    <n v="3"/>
    <n v="229083.33000000002"/>
    <s v="UNIDAD"/>
    <s v="NO SOLICITADAS"/>
  </r>
  <r>
    <x v="21"/>
    <s v="02-02-01-003-005"/>
    <s v="02-02-01-003-005-05"/>
    <s v="Materiales y suministros - Fibras textiles manufacturadas"/>
    <s v="ODENA VULCAN CAL. 1.5 "/>
    <n v="11131504"/>
    <s v="SELECCIÓN ABREVIADA SUBASTA INVERSA (NO DISPONIBLE)"/>
    <n v="3"/>
    <n v="4"/>
    <n v="10"/>
    <n v="2"/>
    <n v="13756.4"/>
    <s v="UNIDAD"/>
    <s v="NO SOLICITADAS"/>
  </r>
  <r>
    <x v="21"/>
    <s v="02-02-01-003-006"/>
    <s v="02-02-01-003-006-02"/>
    <s v="Materiales y suministros - Otros productos de caucho"/>
    <s v="CORREAS EN V REF B-37"/>
    <n v="31151905"/>
    <s v="SELECCIÓN ABREVIADA SUBASTA INVERSA (NO DISPONIBLE)"/>
    <n v="3"/>
    <n v="4"/>
    <n v="10"/>
    <n v="10"/>
    <n v="103184.9"/>
    <s v="UNIDAD"/>
    <s v="NO SOLICITADAS"/>
  </r>
  <r>
    <x v="21"/>
    <s v="02-02-01-003-006"/>
    <s v="02-02-01-003-006-02"/>
    <s v="Materiales y suministros - Otros productos de caucho"/>
    <s v="CORREAS EN V REF B-71"/>
    <n v="31151905"/>
    <s v="SELECCIÓN ABREVIADA SUBASTA INVERSA (NO DISPONIBLE)"/>
    <n v="3"/>
    <n v="4"/>
    <n v="10"/>
    <n v="20"/>
    <n v="481545.4"/>
    <s v="UNIDAD"/>
    <s v="NO SOLICITADAS"/>
  </r>
  <r>
    <x v="21"/>
    <s v="02-02-01-003-006"/>
    <s v="02-02-01-003-006-03"/>
    <s v="Materiales y suministros - Semimanufacturas de plástico"/>
    <s v="TABLA ACRILICA PARA CORTE ZAPATERIA"/>
    <n v="52151606"/>
    <s v="SELECCIÓN ABREVIADA SUBASTA INVERSA (NO DISPONIBLE)"/>
    <n v="3"/>
    <n v="4"/>
    <n v="10"/>
    <n v="1"/>
    <n v="69481.72"/>
    <s v="UNIDAD"/>
    <s v="NO SOLICITADAS"/>
  </r>
  <r>
    <x v="21"/>
    <s v="02-02-01-003-007"/>
    <s v="02-02-01-003-007-09"/>
    <s v="Materiales y suministros - Otros productos minerales no metálicos n. C. P."/>
    <s v="LIJA #36"/>
    <n v="27111918"/>
    <s v="SELECCIÓN ABREVIADA SUBASTA INVERSA (NO DISPONIBLE)"/>
    <n v="3"/>
    <n v="4"/>
    <n v="10"/>
    <n v="40"/>
    <n v="247615.2"/>
    <s v="METRO"/>
    <s v="NO SOLICITADAS"/>
  </r>
  <r>
    <x v="21"/>
    <s v="02-02-01-003-007"/>
    <s v="02-02-01-003-007-09"/>
    <s v="Materiales y suministros - Otros productos minerales no metálicos n. C. P."/>
    <s v="PIEDRA DE AFILAR"/>
    <n v="27111908"/>
    <s v="SELECCIÓN ABREVIADA SUBASTA INVERSA (NO DISPONIBLE)"/>
    <n v="3"/>
    <n v="4"/>
    <n v="10"/>
    <n v="1"/>
    <n v="19949.16"/>
    <s v="UNIDAD"/>
    <s v="NO SOLICITADAS"/>
  </r>
  <r>
    <x v="21"/>
    <s v="02-02-01-003-008"/>
    <s v="02-02-01-003-008-09"/>
    <s v="Materiales y suministros - Otros artículos manufacturados n. C. P."/>
    <s v="ABREOJALES"/>
    <n v="53141600"/>
    <s v="SELECCIÓN ABREVIADA SUBASTA INVERSA (NO DISPONIBLE)"/>
    <n v="3"/>
    <n v="4"/>
    <n v="10"/>
    <n v="2"/>
    <n v="20636.98"/>
    <s v="UNIDAD"/>
    <s v="NO SOLICITADAS"/>
  </r>
  <r>
    <x v="21"/>
    <s v="02-02-01-003-008"/>
    <s v="02-02-01-003-008-09"/>
    <s v="Materiales y suministros - Otros artículos manufacturados n. C. P."/>
    <s v="BROCHA 1 &quot;"/>
    <n v="31211904"/>
    <s v="SELECCIÓN ABREVIADA SUBASTA INVERSA (NO DISPONIBLE)"/>
    <n v="3"/>
    <n v="4"/>
    <n v="10"/>
    <n v="4"/>
    <n v="12380.76"/>
    <s v="UNIDAD"/>
    <s v="NO SOLICITADAS"/>
  </r>
  <r>
    <x v="21"/>
    <s v="02-02-01-003-008"/>
    <s v="02-02-01-003-008-09"/>
    <s v="Materiales y suministros - Otros artículos manufacturados n. C. P."/>
    <s v="CAJA HERRAMIENTAS METALICA"/>
    <n v="24112401"/>
    <s v="SELECCIÓN ABREVIADA SUBASTA INVERSA (NO DISPONIBLE)"/>
    <n v="3"/>
    <n v="4"/>
    <n v="10"/>
    <n v="1"/>
    <n v="94935.82"/>
    <s v="UNIDAD"/>
    <s v="NO SOLICITADAS"/>
  </r>
  <r>
    <x v="21"/>
    <s v="02-02-01-003-008"/>
    <s v="02-02-01-003-008-09"/>
    <s v="Materiales y suministros - Otros artículos manufacturados n. C. P."/>
    <s v="CREMALLERA 75 CM"/>
    <n v="53141503"/>
    <s v="SELECCIÓN ABREVIADA SUBASTA INVERSA (NO DISPONIBLE)"/>
    <n v="3"/>
    <n v="4"/>
    <n v="10"/>
    <n v="80"/>
    <n v="165076.79999999999"/>
    <s v="UNIDAD"/>
    <s v="NO SOLICITADAS"/>
  </r>
  <r>
    <x v="21"/>
    <s v="02-02-01-003-008"/>
    <s v="02-02-01-003-008-09"/>
    <s v="Materiales y suministros - Otros artículos manufacturados n. C. P."/>
    <s v="REMATADOR MANGO EN CAUCHO"/>
    <n v="53141620"/>
    <s v="SELECCIÓN ABREVIADA SUBASTA INVERSA (NO DISPONIBLE)"/>
    <n v="3"/>
    <n v="4"/>
    <n v="10"/>
    <n v="2"/>
    <n v="10317.299999999999"/>
    <s v="UNIDAD"/>
    <s v="NO SOLICITADAS"/>
  </r>
  <r>
    <x v="21"/>
    <s v="02-02-01-004-002"/>
    <s v="02-02-01-004-002"/>
    <s v="Materiales y suministros - Productos metálicos elaborados (excepto maquinaria y equipo)"/>
    <s v="ALICATE "/>
    <n v="27112142"/>
    <s v="SELECCIÓN ABREVIADA SUBASTA INVERSA (NO DISPONIBLE)"/>
    <n v="3"/>
    <n v="4"/>
    <n v="10"/>
    <n v="1"/>
    <n v="26828.55"/>
    <s v="UNIDAD"/>
    <s v="NO SOLICITADAS"/>
  </r>
  <r>
    <x v="21"/>
    <s v="02-02-01-004-002"/>
    <s v="02-02-01-004-002"/>
    <s v="Materiales y suministros - Productos metálicos elaborados (excepto maquinaria y equipo)"/>
    <s v="CARRETELES EN ALUMINIO"/>
    <n v="53141606"/>
    <s v="SELECCIÓN ABREVIADA SUBASTA INVERSA (NO DISPONIBLE)"/>
    <n v="3"/>
    <n v="4"/>
    <n v="10"/>
    <n v="2"/>
    <n v="5502.56"/>
    <s v="UNIDAD"/>
    <s v="NO SOLICITADAS"/>
  </r>
  <r>
    <x v="21"/>
    <s v="02-02-01-004-002"/>
    <s v="02-02-01-004-002"/>
    <s v="Materiales y suministros - Productos metálicos elaborados (excepto maquinaria y equipo)"/>
    <s v="CAUTIN CON ESTACION DE SOLDADURA"/>
    <n v="23271806"/>
    <s v="SELECCIÓN ABREVIADA SUBASTA INVERSA (NO DISPONIBLE)"/>
    <n v="3"/>
    <n v="4"/>
    <n v="10"/>
    <n v="1"/>
    <n v="91495.53"/>
    <s v="UNIDAD"/>
    <s v="NO SOLICITADAS"/>
  </r>
  <r>
    <x v="21"/>
    <s v="02-02-01-004-002"/>
    <s v="02-02-01-004-002"/>
    <s v="Materiales y suministros - Productos metálicos elaborados (excepto maquinaria y equipo)"/>
    <s v="CORTAFRIOS 7&quot;"/>
    <n v="27111901"/>
    <s v="SELECCIÓN ABREVIADA SUBASTA INVERSA (NO DISPONIBLE)"/>
    <n v="3"/>
    <n v="4"/>
    <n v="10"/>
    <n v="1"/>
    <n v="28893.200000000001"/>
    <s v="UNIDAD"/>
    <s v="NO SOLICITADAS"/>
  </r>
  <r>
    <x v="21"/>
    <s v="02-02-01-004-002"/>
    <s v="02-02-01-004-002"/>
    <s v="Materiales y suministros - Productos metálicos elaborados (excepto maquinaria y equipo)"/>
    <s v="CUCHILLO ZAPATERIA"/>
    <n v="27111503"/>
    <s v="SELECCIÓN ABREVIADA SUBASTA INVERSA (NO DISPONIBLE)"/>
    <n v="3"/>
    <n v="4"/>
    <n v="10"/>
    <n v="2"/>
    <n v="11005.12"/>
    <s v="UNIDAD"/>
    <s v="NO SOLICITADAS"/>
  </r>
  <r>
    <x v="21"/>
    <s v="02-02-01-004-002"/>
    <s v="02-02-01-004-002"/>
    <s v="Materiales y suministros - Productos metálicos elaborados (excepto maquinaria y equipo)"/>
    <s v="DESTORNILLADOR DE ESTRELLA 1/4 X 8&quot;"/>
    <n v="27111734"/>
    <s v="SELECCIÓN ABREVIADA SUBASTA INVERSA (NO DISPONIBLE)"/>
    <n v="3"/>
    <n v="4"/>
    <n v="10"/>
    <n v="1"/>
    <n v="6190.38"/>
    <s v="UNIDAD"/>
    <s v="NO SOLICITADAS"/>
  </r>
  <r>
    <x v="21"/>
    <s v="02-02-01-004-002"/>
    <s v="02-02-01-004-002"/>
    <s v="Materiales y suministros - Productos metálicos elaborados (excepto maquinaria y equipo)"/>
    <s v="DESTORNILLADOR DE ESTRELLA 3/16 X 3&quot;"/>
    <n v="27111734"/>
    <s v="SELECCIÓN ABREVIADA SUBASTA INVERSA (NO DISPONIBLE)"/>
    <n v="3"/>
    <n v="4"/>
    <n v="10"/>
    <n v="1"/>
    <n v="3439.1"/>
    <s v="UNIDAD"/>
    <s v="NO SOLICITADAS"/>
  </r>
  <r>
    <x v="21"/>
    <s v="02-02-01-004-002"/>
    <s v="02-02-01-004-002"/>
    <s v="Materiales y suministros - Productos metálicos elaborados (excepto maquinaria y equipo)"/>
    <s v="DESTORNILLADOR DE PALA 1/8 X 8&quot;"/>
    <n v="27111734"/>
    <s v="SELECCIÓN ABREVIADA SUBASTA INVERSA (NO DISPONIBLE)"/>
    <n v="3"/>
    <n v="4"/>
    <n v="10"/>
    <n v="1"/>
    <n v="3439.1"/>
    <s v="UNIDAD"/>
    <s v="NO SOLICITADAS"/>
  </r>
  <r>
    <x v="21"/>
    <s v="02-02-01-004-002"/>
    <s v="02-02-01-004-002"/>
    <s v="Materiales y suministros - Productos metálicos elaborados (excepto maquinaria y equipo)"/>
    <s v="GUIAS IMANTADAS"/>
    <n v="53141600"/>
    <s v="SELECCIÓN ABREVIADA SUBASTA INVERSA (NO DISPONIBLE)"/>
    <n v="3"/>
    <n v="4"/>
    <n v="10"/>
    <n v="2"/>
    <n v="8253.84"/>
    <s v="UNIDAD"/>
    <s v="NO SOLICITADAS"/>
  </r>
  <r>
    <x v="21"/>
    <s v="02-02-01-004-002"/>
    <s v="02-02-01-004-002"/>
    <s v="Materiales y suministros - Productos metálicos elaborados (excepto maquinaria y equipo)"/>
    <s v="HOMBRE SOLO CURVA 10&quot;"/>
    <n v="27111707"/>
    <s v="SELECCIÓN ABREVIADA SUBASTA INVERSA (NO DISPONIBLE)"/>
    <n v="3"/>
    <n v="4"/>
    <n v="10"/>
    <n v="1"/>
    <n v="19949.16"/>
    <s v="UNIDAD"/>
    <s v="NO SOLICITADAS"/>
  </r>
  <r>
    <x v="21"/>
    <s v="02-02-01-004-002"/>
    <s v="02-02-01-004-002"/>
    <s v="Materiales y suministros - Productos metálicos elaborados (excepto maquinaria y equipo)"/>
    <s v="HOMBRE SOLO CURVA 7&quot;"/>
    <n v="27111707"/>
    <s v="SELECCIÓN ABREVIADA SUBASTA INVERSA (NO DISPONIBLE)"/>
    <n v="3"/>
    <n v="4"/>
    <n v="10"/>
    <n v="1"/>
    <n v="15821.05"/>
    <s v="UNIDAD"/>
    <s v="NO SOLICITADAS"/>
  </r>
  <r>
    <x v="21"/>
    <s v="02-02-01-004-002"/>
    <s v="02-02-01-004-002"/>
    <s v="Materiales y suministros - Productos metálicos elaborados (excepto maquinaria y equipo)"/>
    <s v="HOMBRE SOLO RECTA 10&quot;"/>
    <n v="27111707"/>
    <s v="SELECCIÓN ABREVIADA SUBASTA INVERSA (NO DISPONIBLE)"/>
    <n v="3"/>
    <n v="4"/>
    <n v="10"/>
    <n v="1"/>
    <n v="19949.16"/>
    <s v="UNIDAD"/>
    <s v="NO SOLICITADAS"/>
  </r>
  <r>
    <x v="21"/>
    <s v="02-02-01-004-002"/>
    <s v="02-02-01-004-002"/>
    <s v="Materiales y suministros - Productos metálicos elaborados (excepto maquinaria y equipo)"/>
    <s v="HOMBRE SOLO RECTA 7&quot;"/>
    <n v="27111707"/>
    <s v="SELECCIÓN ABREVIADA SUBASTA INVERSA (NO DISPONIBLE)"/>
    <n v="3"/>
    <n v="4"/>
    <n v="10"/>
    <n v="1"/>
    <n v="17885.7"/>
    <s v="UNIDAD"/>
    <s v="NO SOLICITADAS"/>
  </r>
  <r>
    <x v="21"/>
    <s v="02-02-01-004-002"/>
    <s v="02-02-01-004-002"/>
    <s v="Materiales y suministros - Productos metálicos elaborados (excepto maquinaria y equipo)"/>
    <s v="JUEGO DE COPAS 1/2&quot;"/>
    <n v="27111729"/>
    <s v="SELECCIÓN ABREVIADA SUBASTA INVERSA (NO DISPONIBLE)"/>
    <n v="3"/>
    <n v="4"/>
    <n v="10"/>
    <n v="1"/>
    <n v="81177.039999999994"/>
    <s v="UNIDAD"/>
    <s v="NO SOLICITADAS"/>
  </r>
  <r>
    <x v="21"/>
    <s v="02-02-01-004-002"/>
    <s v="02-02-01-004-002"/>
    <s v="Materiales y suministros - Productos metálicos elaborados (excepto maquinaria y equipo)"/>
    <s v="JUEGO DE LLAVES ALLEN "/>
    <n v="27111763"/>
    <s v="SELECCIÓN ABREVIADA SUBASTA INVERSA (NO DISPONIBLE)"/>
    <n v="3"/>
    <n v="4"/>
    <n v="10"/>
    <n v="1"/>
    <n v="38525.06"/>
    <s v="UNIDAD"/>
    <s v="NO SOLICITADAS"/>
  </r>
  <r>
    <x v="21"/>
    <s v="02-02-01-004-002"/>
    <s v="02-02-01-004-002"/>
    <s v="Materiales y suministros - Productos metálicos elaborados (excepto maquinaria y equipo)"/>
    <s v="JUEGO DE LLAVES EXPANSIVA 10&quot;"/>
    <n v="27111707"/>
    <s v="SELECCIÓN ABREVIADA SUBASTA INVERSA (NO DISPONIBLE)"/>
    <n v="3"/>
    <n v="4"/>
    <n v="10"/>
    <n v="1"/>
    <n v="28205.38"/>
    <s v="UNIDAD"/>
    <s v="NO SOLICITADAS"/>
  </r>
  <r>
    <x v="21"/>
    <s v="02-02-01-004-002"/>
    <s v="02-02-01-004-002"/>
    <s v="Materiales y suministros - Productos metálicos elaborados (excepto maquinaria y equipo)"/>
    <s v="JUEGO DE LLAVES EXPANSIVA 12&quot;"/>
    <n v="27111707"/>
    <s v="SELECCIÓN ABREVIADA SUBASTA INVERSA (NO DISPONIBLE)"/>
    <n v="3"/>
    <n v="4"/>
    <n v="10"/>
    <n v="1"/>
    <n v="3713.99"/>
    <s v="UNIDAD"/>
    <s v="NO SOLICITADAS"/>
  </r>
  <r>
    <x v="21"/>
    <s v="02-02-01-004-002"/>
    <s v="02-02-01-004-002"/>
    <s v="Materiales y suministros - Productos metálicos elaborados (excepto maquinaria y equipo)"/>
    <s v="JUEGO DE LLAVES EXPANSIVA 8&quot;"/>
    <n v="27111707"/>
    <s v="SELECCIÓN ABREVIADA SUBASTA INVERSA (NO DISPONIBLE)"/>
    <n v="3"/>
    <n v="4"/>
    <n v="10"/>
    <n v="1"/>
    <n v="21052.29"/>
    <s v="UNIDAD"/>
    <s v="NO SOLICITADAS"/>
  </r>
  <r>
    <x v="21"/>
    <s v="02-02-01-004-002"/>
    <s v="02-02-01-004-002"/>
    <s v="Materiales y suministros - Productos metálicos elaborados (excepto maquinaria y equipo)"/>
    <s v="JUEGO DE LLAVES MIXTAS 7MM A 19MM"/>
    <n v="27111702"/>
    <s v="SELECCIÓN ABREVIADA SUBASTA INVERSA (NO DISPONIBLE)"/>
    <n v="3"/>
    <n v="4"/>
    <n v="10"/>
    <n v="1"/>
    <n v="87368.61"/>
    <s v="UNIDAD"/>
    <s v="NO SOLICITADAS"/>
  </r>
  <r>
    <x v="21"/>
    <s v="02-02-01-004-002"/>
    <s v="02-02-01-004-002"/>
    <s v="Materiales y suministros - Productos metálicos elaborados (excepto maquinaria y equipo)"/>
    <s v="JUEGO DE SACABOCADOS POR GOLPE 6MM A 25MM"/>
    <n v="27111536"/>
    <s v="SELECCIÓN ABREVIADA SUBASTA INVERSA (NO DISPONIBLE)"/>
    <n v="3"/>
    <n v="4"/>
    <n v="10"/>
    <n v="1"/>
    <n v="186433.73"/>
    <s v="UNIDAD"/>
    <s v="NO SOLICITADAS"/>
  </r>
  <r>
    <x v="21"/>
    <s v="02-02-01-004-002"/>
    <s v="02-02-01-004-002"/>
    <s v="Materiales y suministros - Productos metálicos elaborados (excepto maquinaria y equipo)"/>
    <s v="MANIJA BELGRADO "/>
    <n v="31162801"/>
    <s v="SELECCIÓN ABREVIADA SUBASTA INVERSA (NO DISPONIBLE)"/>
    <n v="3"/>
    <n v="4"/>
    <n v="10"/>
    <n v="4"/>
    <n v="13708.8"/>
    <s v="UNIDAD"/>
    <s v="NO SOLICITADAS"/>
  </r>
  <r>
    <x v="21"/>
    <s v="02-02-01-004-002"/>
    <s v="02-02-01-004-002"/>
    <s v="Materiales y suministros - Productos metálicos elaborados (excepto maquinaria y equipo)"/>
    <s v="MARTILLO"/>
    <n v="27111602"/>
    <s v="SELECCIÓN ABREVIADA SUBASTA INVERSA (NO DISPONIBLE)"/>
    <n v="3"/>
    <n v="4"/>
    <n v="10"/>
    <n v="1"/>
    <n v="16510.060000000001"/>
    <s v="UNIDAD"/>
    <s v="NO SOLICITADAS"/>
  </r>
  <r>
    <x v="21"/>
    <s v="02-02-01-004-002"/>
    <s v="02-02-01-004-002"/>
    <s v="Materiales y suministros - Productos metálicos elaborados (excepto maquinaria y equipo)"/>
    <s v="MARTILLO ZAPATERIA"/>
    <n v="27111602"/>
    <s v="SELECCIÓN ABREVIADA SUBASTA INVERSA (NO DISPONIBLE)"/>
    <n v="3"/>
    <n v="4"/>
    <n v="10"/>
    <n v="2"/>
    <n v="12656.84"/>
    <s v="UNIDAD"/>
    <s v="NO SOLICITADAS"/>
  </r>
  <r>
    <x v="21"/>
    <s v="02-02-01-004-002"/>
    <s v="02-02-01-004-002"/>
    <s v="Materiales y suministros - Productos metálicos elaborados (excepto maquinaria y equipo)"/>
    <s v="PAÑOS DE AGUJAS DE MANO"/>
    <n v="53141605"/>
    <s v="SELECCIÓN ABREVIADA SUBASTA INVERSA (NO DISPONIBLE)"/>
    <n v="3"/>
    <n v="4"/>
    <n v="10"/>
    <n v="4"/>
    <n v="19258.96"/>
    <s v="UNIDAD"/>
    <s v="NO SOLICITADAS"/>
  </r>
  <r>
    <x v="21"/>
    <s v="02-02-01-004-002"/>
    <s v="02-02-01-004-002"/>
    <s v="Materiales y suministros - Productos metálicos elaborados (excepto maquinaria y equipo)"/>
    <s v="PINZA DE PUNTA"/>
    <n v="27112105"/>
    <s v="SELECCIÓN ABREVIADA SUBASTA INVERSA (NO DISPONIBLE)"/>
    <n v="3"/>
    <n v="4"/>
    <n v="10"/>
    <n v="1"/>
    <n v="24765.09"/>
    <s v="UNIDAD"/>
    <s v="NO SOLICITADAS"/>
  </r>
  <r>
    <x v="21"/>
    <s v="02-02-01-004-002"/>
    <s v="02-02-01-004-002"/>
    <s v="Materiales y suministros - Productos metálicos elaborados (excepto maquinaria y equipo)"/>
    <s v="PUNTILLA CON CABEZA 1&quot;"/>
    <n v="31162011"/>
    <s v="SELECCIÓN ABREVIADA SUBASTA INVERSA (NO DISPONIBLE)"/>
    <n v="3"/>
    <n v="4"/>
    <n v="10"/>
    <n v="6"/>
    <n v="28888.44"/>
    <s v="UNIDAD"/>
    <s v="NO SOLICITADAS"/>
  </r>
  <r>
    <x v="21"/>
    <s v="02-02-01-004-002"/>
    <s v="02-02-01-004-002"/>
    <s v="Materiales y suministros - Productos metálicos elaborados (excepto maquinaria y equipo)"/>
    <s v="PUNTILLA CON ZABEZA 3/4&quot;"/>
    <n v="31162011"/>
    <s v="SELECCIÓN ABREVIADA SUBASTA INVERSA (NO DISPONIBLE)"/>
    <n v="3"/>
    <n v="4"/>
    <n v="10"/>
    <n v="6"/>
    <n v="28888.44"/>
    <s v="UNIDAD"/>
    <s v="NO SOLICITADAS"/>
  </r>
  <r>
    <x v="21"/>
    <s v="02-02-01-004-002"/>
    <s v="02-02-01-004-002"/>
    <s v="Materiales y suministros - Productos metálicos elaborados (excepto maquinaria y equipo)"/>
    <s v="TACHUELA # 2"/>
    <n v="31162000"/>
    <s v="SELECCIÓN ABREVIADA SUBASTA INVERSA (NO DISPONIBLE)"/>
    <n v="3"/>
    <n v="4"/>
    <n v="10"/>
    <n v="5"/>
    <n v="44708.3"/>
    <s v="UNIDAD"/>
    <s v="NO SOLICITADAS"/>
  </r>
  <r>
    <x v="21"/>
    <s v="02-02-01-004-002"/>
    <s v="02-02-01-004-002"/>
    <s v="Materiales y suministros - Productos metálicos elaborados (excepto maquinaria y equipo)"/>
    <s v="TACHUELA #2.5"/>
    <n v="31162000"/>
    <s v="SELECCIÓN ABREVIADA SUBASTA INVERSA (NO DISPONIBLE)"/>
    <n v="3"/>
    <n v="4"/>
    <n v="10"/>
    <n v="3"/>
    <n v="30955.47"/>
    <s v="UNIDAD"/>
    <s v="NO SOLICITADAS"/>
  </r>
  <r>
    <x v="21"/>
    <s v="02-02-01-004-002"/>
    <s v="02-02-01-004-002"/>
    <s v="Materiales y suministros - Productos metálicos elaborados (excepto maquinaria y equipo)"/>
    <s v="TENAZA 8&quot;"/>
    <n v="27112104"/>
    <s v="SELECCIÓN ABREVIADA SUBASTA INVERSA (NO DISPONIBLE)"/>
    <n v="3"/>
    <n v="4"/>
    <n v="10"/>
    <n v="1"/>
    <n v="13757.59"/>
    <s v="UNIDAD"/>
    <s v="NO SOLICITADAS"/>
  </r>
  <r>
    <x v="21"/>
    <s v="02-02-01-004-002"/>
    <s v="02-02-01-004-002"/>
    <s v="Materiales y suministros - Productos metálicos elaborados (excepto maquinaria y equipo)"/>
    <s v="TIJERAS METALICAS 6&quot;"/>
    <n v="44121618"/>
    <s v="SELECCIÓN ABREVIADA SUBASTA INVERSA (NO DISPONIBLE)"/>
    <n v="3"/>
    <n v="4"/>
    <n v="10"/>
    <n v="1"/>
    <n v="28893.200000000001"/>
    <s v="UNIDAD"/>
    <s v="NO SOLICITADAS"/>
  </r>
  <r>
    <x v="21"/>
    <s v="02-02-01-004-002"/>
    <s v="02-02-01-004-002"/>
    <s v="Materiales y suministros - Productos metálicos elaborados (excepto maquinaria y equipo)"/>
    <s v="TIJERAS METALICAS 8&quot;"/>
    <n v="44121618"/>
    <s v="SELECCIÓN ABREVIADA SUBASTA INVERSA (NO DISPONIBLE)"/>
    <n v="3"/>
    <n v="4"/>
    <n v="10"/>
    <n v="1"/>
    <n v="39212.879999999997"/>
    <s v="UNIDAD"/>
    <s v="NO SOLICITADAS"/>
  </r>
  <r>
    <x v="21"/>
    <s v="02-02-01-004-003"/>
    <s v="02-02-01-004-003-09"/>
    <s v="Materiales y suministros - Otras máquinas para usos generales y sus partes y piezas"/>
    <s v="CORTADORA DE TELA ELECTRICA"/>
    <n v="23121604"/>
    <s v="SELECCIÓN ABREVIADA SUBASTA INVERSA (NO DISPONIBLE)"/>
    <n v="3"/>
    <n v="4"/>
    <n v="10"/>
    <n v="1"/>
    <n v="251100.71"/>
    <s v="UNIDAD"/>
    <s v="NO SOLICITADAS"/>
  </r>
  <r>
    <x v="21"/>
    <s v="02-02-01-004-004"/>
    <s v="02-02-01-004-004-02"/>
    <s v="Materiales y suministros - Máquinas herramientas y sus partes, piezas y accesorios"/>
    <s v="TALADRO PERCUTOR 1/2&quot;"/>
    <n v="23101502"/>
    <s v="SELECCIÓN ABREVIADA SUBASTA INVERSA (NO DISPONIBLE)"/>
    <n v="3"/>
    <n v="4"/>
    <n v="10"/>
    <n v="1"/>
    <n v="178938.75"/>
    <s v="UNIDAD"/>
    <s v="NO SOLICITADAS"/>
  </r>
  <r>
    <x v="21"/>
    <s v="02-02-01-004-004"/>
    <s v="02-02-01-004-004-02"/>
    <s v="Materiales y suministros - Máquinas herramientas y sus partes, piezas y accesorios"/>
    <s v="TROQUELADORA MANUAL"/>
    <n v="23121601"/>
    <s v="SELECCIÓN ABREVIADA SUBASTA INVERSA (NO DISPONIBLE)"/>
    <n v="3"/>
    <n v="4"/>
    <n v="10"/>
    <n v="1"/>
    <n v="96311.46"/>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CINTA METRICA"/>
    <n v="27111801"/>
    <s v="SELECCIÓN ABREVIADA SUBASTA INVERSA (NO DISPONIBLE)"/>
    <n v="3"/>
    <n v="4"/>
    <n v="10"/>
    <n v="2"/>
    <n v="4126.92"/>
    <s v="UNIDAD"/>
    <s v="NO SOLICITADAS"/>
  </r>
  <r>
    <x v="21"/>
    <s v="02-02-02-009-002"/>
    <s v="02-02-02-009-002-09"/>
    <s v="Adquisición de servicios - Otros tipos de educación y servicios de apoyo educativo"/>
    <s v="_x000a_PAQUETE DE CURSOS RELACIONADOS  A LA METROLOGIA "/>
    <n v="86111604"/>
    <s v="SELECCIÓN ABREVIADA MENOR CUANTÍA"/>
    <n v="3"/>
    <n v="6"/>
    <n v="10"/>
    <n v="1"/>
    <n v="46033300"/>
    <s v="GLOBAL"/>
    <s v="NO SOLICITADAS"/>
  </r>
  <r>
    <x v="21"/>
    <s v="02-02-02-008-003"/>
    <s v="02-02-02-008-003-03"/>
    <s v="Adquisición de servicios - Servicios de ingeniería"/>
    <s v="SERVICIO DE ASESORIA EN METODOS DE INSPECCION DE ULTRASONIDO, ANALISIS DE VIBRACIONES, TERMOGRAFIA, ANALISIS DE FATIGA Y SISTEMAS DE PROPULSION PARA EL DESARROLLO DE ENSAYOS AERONAUTICOS Y METODOLOGIA DE REVISION DE EVIDENCIAS DE CERTIFICACION"/>
    <n v="81102300"/>
    <s v="CONCURSO DE MÉRITOS ABIERTO"/>
    <n v="5"/>
    <n v="4"/>
    <n v="10"/>
    <n v="1"/>
    <n v="119000000"/>
    <s v="GLOBAL"/>
    <s v="NO SOLICITADAS"/>
  </r>
  <r>
    <x v="21"/>
    <s v="02-02-02-008-007"/>
    <s v="02-02-02-008-007-01-5"/>
    <s v="Adquisición de servicios - Servicios de mantenimiento y reparación de otra maquinaria y otro equipo"/>
    <s v="MANTENIMIENTO DE BANCOS DE ENSAYOS DEL CEE_x000a_(LLUVIA Y POLVO, FATIGA, ACELERACIÓN, VIBRACIÓN Y TRASLADO Y ADECUACIÓN VIBRACIÓN Y TRASLADO Y ADECUACIÓN MAQUINA UNIVERSAL DE ENSAYOS, CÁMARA DE ENSAYOS AMBIENTALES)_x000a_SCANER 3D SE VA A VALIDAR PERTINENCIA"/>
    <n v="72151800"/>
    <s v="MÍNIMA CUANTÍA"/>
    <n v="4"/>
    <n v="5"/>
    <n v="10"/>
    <n v="1"/>
    <n v="29988000"/>
    <s v="GLOBAL"/>
    <s v="NO SOLICITADAS"/>
  </r>
  <r>
    <x v="21"/>
    <s v="08-01-02-004"/>
    <s v="08-01-02-004"/>
    <s v="Impuestos - Impuesto de alumbrado público"/>
    <s v="IMPUESTO ALUMBRADO PUBLICO"/>
    <n v="93151510"/>
    <s v="CONTRATACIÓN DIRECTA"/>
    <n v="3"/>
    <n v="4"/>
    <n v="10"/>
    <n v="1"/>
    <n v="7936071"/>
    <s v="GLOBAL"/>
    <s v="NO SOLICITADAS"/>
  </r>
  <r>
    <x v="21"/>
    <s v="02-02-01-001-005"/>
    <s v="02-02-01-001-005"/>
    <s v="Materiales y suministros - Piedra, arena y arcilla"/>
    <s v="ARENA AMARILLA DE POZO Presentación bulto x 40 Kg"/>
    <n v="11111701"/>
    <s v="SELECCIÓN ABREVIADA SUBASTA INVERSA (NO DISPONIBLE)"/>
    <n v="3"/>
    <n v="4"/>
    <n v="10"/>
    <n v="5"/>
    <n v="36045.100000000006"/>
    <s v="UNIDAD"/>
    <s v="NO SOLICITADAS"/>
  </r>
  <r>
    <x v="21"/>
    <s v="02-02-01-001-005"/>
    <s v="02-02-01-001-005"/>
    <s v="Materiales y suministros - Piedra, arena y arcilla"/>
    <s v="ARENA DE RIO Presentación bulto x 40 Kg"/>
    <n v="11111701"/>
    <s v="SELECCIÓN ABREVIADA SUBASTA INVERSA (NO DISPONIBLE)"/>
    <n v="3"/>
    <n v="4"/>
    <n v="10"/>
    <n v="5"/>
    <n v="58464.700000000004"/>
    <s v="UNIDAD"/>
    <s v="NO SOLICITADAS"/>
  </r>
  <r>
    <x v="21"/>
    <s v="02-02-01-001-005"/>
    <s v="02-02-01-001-005"/>
    <s v="Materiales y suministros - Piedra, arena y arcilla"/>
    <s v="GRAVILLA Presentación bulto x 40 Kg"/>
    <n v="11111611"/>
    <s v="SELECCIÓN ABREVIADA SUBASTA INVERSA (NO DISPONIBLE)"/>
    <n v="3"/>
    <n v="4"/>
    <n v="10"/>
    <n v="5"/>
    <n v="61546.8"/>
    <s v="UNIDAD"/>
    <s v="NO SOLICITADAS"/>
  </r>
  <r>
    <x v="21"/>
    <s v="02-02-01-002-007"/>
    <s v="02-02-01-002-007"/>
    <s v="Materiales y suministros - Artículos textiles (excepto prendas de vestir)"/>
    <s v="ROLLO VELCRO GRIS (MACHO Y HEMBRA)"/>
    <n v="11162114"/>
    <s v="SELECCIÓN ABREVIADA SUBASTA INVERSA (NO DISPONIBLE)"/>
    <n v="3"/>
    <n v="4"/>
    <n v="10"/>
    <n v="4"/>
    <n v="343971.88"/>
    <s v="UNIDAD"/>
    <s v="NO SOLICITADAS"/>
  </r>
  <r>
    <x v="21"/>
    <s v="02-02-01-002-007"/>
    <s v="02-02-01-002-007"/>
    <s v="Materiales y suministros - Artículos textiles (excepto prendas de vestir)"/>
    <s v="ROLLO VELCRO VERDE MILITAR (MACHO Y HEMBRA)"/>
    <n v="11162114"/>
    <s v="SELECCIÓN ABREVIADA SUBASTA INVERSA (NO DISPONIBLE)"/>
    <n v="3"/>
    <n v="4"/>
    <n v="10"/>
    <n v="4"/>
    <n v="343971.88"/>
    <s v="UNIDAD"/>
    <s v="NO SOLICITADAS"/>
  </r>
  <r>
    <x v="21"/>
    <s v="02-02-01-003-001"/>
    <s v="02-02-01-003-001"/>
    <s v="Materiales y suministros - Productos de madera, corcho, cestería y espartería"/>
    <s v="LAMINA TRIPLEX DE 4 MM MEDIDAS 1,22*2,44 EN PINO"/>
    <n v="11122001"/>
    <s v="SELECCIÓN ABREVIADA SUBASTA INVERSA (NO DISPONIBLE)"/>
    <n v="3"/>
    <n v="4"/>
    <n v="10"/>
    <n v="10"/>
    <n v="218924.3"/>
    <s v="UNIDAD"/>
    <s v="NO SOLICITADAS"/>
  </r>
  <r>
    <x v="21"/>
    <s v="02-02-01-003-001"/>
    <s v="02-02-01-003-001"/>
    <s v="Materiales y suministros - Productos de madera, corcho, cestería y espartería"/>
    <s v="PLANCHONES DE FLOR MORADO 25X4X300 CM"/>
    <n v="30103605"/>
    <s v="SELECCIÓN ABREVIADA SUBASTA INVERSA (NO DISPONIBLE)"/>
    <n v="3"/>
    <n v="4"/>
    <n v="10"/>
    <n v="10"/>
    <n v="445571.69999999995"/>
    <s v="UNIDAD"/>
    <s v="NO SOLICITADAS"/>
  </r>
  <r>
    <x v="21"/>
    <s v="02-02-01-003-001"/>
    <s v="02-02-01-003-001"/>
    <s v="Materiales y suministros - Productos de madera, corcho, cestería y espartería"/>
    <s v="QUINTUPLEX DE 12 MM EN PINO"/>
    <n v="11122001"/>
    <s v="SELECCIÓN ABREVIADA SUBASTA INVERSA (NO DISPONIBLE)"/>
    <n v="3"/>
    <n v="4"/>
    <n v="10"/>
    <n v="10"/>
    <n v="649775.69999999995"/>
    <s v="UNIDAD"/>
    <s v="NO SOLICITADAS"/>
  </r>
  <r>
    <x v="21"/>
    <s v="02-02-01-003-001"/>
    <s v="02-02-01-003-001"/>
    <s v="Materiales y suministros - Productos de madera, corcho, cestería y espartería"/>
    <s v="QUINTUPLEX DE 15MM EN PINO"/>
    <n v="11122001"/>
    <s v="SELECCIÓN ABREVIADA SUBASTA INVERSA (NO DISPONIBLE)"/>
    <n v="3"/>
    <n v="4"/>
    <n v="10"/>
    <n v="10"/>
    <n v="799251.60000000009"/>
    <s v="UNIDAD"/>
    <s v="NO SOLICITADAS"/>
  </r>
  <r>
    <x v="21"/>
    <s v="02-02-01-003-001"/>
    <s v="02-02-01-003-001"/>
    <s v="Materiales y suministros - Productos de madera, corcho, cestería y espartería"/>
    <s v="QUINTUPLEX DE 18MM 1,22*2,44 EN PINO"/>
    <n v="11122001"/>
    <s v="SELECCIÓN ABREVIADA SUBASTA INVERSA (NO DISPONIBLE)"/>
    <n v="3"/>
    <n v="4"/>
    <n v="10"/>
    <n v="10"/>
    <n v="957509.7"/>
    <s v="UNIDAD"/>
    <s v="NO SOLICITADAS"/>
  </r>
  <r>
    <x v="21"/>
    <s v="02-02-01-003-001"/>
    <s v="02-02-01-003-001"/>
    <s v="Materiales y suministros - Productos de madera, corcho, cestería y espartería"/>
    <s v="TABLAS BURRAS DE FLOR MORADO 25X3X300 CM"/>
    <n v="30103605"/>
    <s v="SELECCIÓN ABREVIADA SUBASTA INVERSA (NO DISPONIBLE)"/>
    <n v="3"/>
    <n v="4"/>
    <n v="10"/>
    <n v="10"/>
    <n v="173621"/>
    <s v="UNIDAD"/>
    <s v="NO SOLICITADAS"/>
  </r>
  <r>
    <x v="21"/>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EMULSION ASFALTICA X CUÑETE DE 5 GALONES"/>
    <n v="12161804"/>
    <s v="SELECCIÓN ABREVIADA SUBASTA INVERSA (NO DISPONIBLE)"/>
    <n v="3"/>
    <n v="4"/>
    <n v="10"/>
    <n v="10"/>
    <n v="588217"/>
    <s v="UNIDAD"/>
    <s v="NO SOLICITADAS"/>
  </r>
  <r>
    <x v="21"/>
    <s v="02-02-01-003-005"/>
    <s v="02-02-01-003-005-04"/>
    <s v="Materiales y suministros - Productos químicos n. C. P."/>
    <s v="DISOLVENTE THINER"/>
    <n v="31211803"/>
    <s v="SELECCIÓN ABREVIADA SUBASTA INVERSA (NO DISPONIBLE)"/>
    <n v="3"/>
    <n v="4"/>
    <n v="10"/>
    <n v="165"/>
    <n v="3800746.95"/>
    <s v="GALON"/>
    <s v="NO SOLICITADAS"/>
  </r>
  <r>
    <x v="21"/>
    <s v="02-02-01-003-005"/>
    <s v="02-02-01-003-005-04"/>
    <s v="Materiales y suministros - Productos químicos n. C. P."/>
    <s v="LIMPIADOR LIQUIDO PVC ¼ DE GALON"/>
    <n v="12163800"/>
    <s v="SELECCIÓN ABREVIADA SUBASTA INVERSA (NO DISPONIBLE)"/>
    <n v="3"/>
    <n v="4"/>
    <n v="10"/>
    <n v="29"/>
    <n v="1043962.01"/>
    <s v="UNIDAD"/>
    <s v="NO SOLICITADAS"/>
  </r>
  <r>
    <x v="21"/>
    <s v="02-02-01-003-005"/>
    <s v="02-02-01-003-005-04"/>
    <s v="Materiales y suministros - Productos químicos n. C. P."/>
    <s v="PEGANTE PARA MADERA"/>
    <n v="31201610"/>
    <s v="SELECCIÓN ABREVIADA SUBASTA INVERSA (NO DISPONIBLE)"/>
    <n v="3"/>
    <n v="4"/>
    <n v="10"/>
    <n v="10"/>
    <n v="333235.7"/>
    <s v="GALON"/>
    <s v="NO SOLICITADAS"/>
  </r>
  <r>
    <x v="21"/>
    <s v="02-02-01-003-005"/>
    <s v="02-02-01-003-005-04"/>
    <s v="Materiales y suministros - Productos químicos n. C. P."/>
    <s v="PEGANTE PARA MADERA PH 285"/>
    <n v="31201610"/>
    <s v="SELECCIÓN ABREVIADA SUBASTA INVERSA (NO DISPONIBLE)"/>
    <n v="3"/>
    <n v="4"/>
    <n v="10"/>
    <n v="10"/>
    <n v="588217"/>
    <s v="GALON"/>
    <s v="NO SOLICITADAS"/>
  </r>
  <r>
    <x v="21"/>
    <s v="02-02-01-003-005"/>
    <s v="02-02-01-003-005-04"/>
    <s v="Materiales y suministros - Productos químicos n. C. P."/>
    <s v="SILICONA MASILLA ELÁSTICA SELLANTE Y ADHESIVA  300 ml"/>
    <n v="12352310"/>
    <s v="SELECCIÓN ABREVIADA SUBASTA INVERSA (NO DISPONIBLE)"/>
    <n v="3"/>
    <n v="4"/>
    <n v="10"/>
    <n v="70"/>
    <n v="1544132.0999999999"/>
    <s v="UNIDAD"/>
    <s v="NO SOLICITADAS"/>
  </r>
  <r>
    <x v="21"/>
    <s v="02-02-01-003-005"/>
    <s v="02-02-01-003-005-04"/>
    <s v="Materiales y suministros - Productos químicos n. C. P."/>
    <s v="SILICONA TRANSPARENTE X 300 Ml"/>
    <n v="31201610"/>
    <s v="SELECCIÓN ABREVIADA SUBASTA INVERSA (NO DISPONIBLE)"/>
    <n v="3"/>
    <n v="4"/>
    <n v="10"/>
    <n v="68"/>
    <n v="711448.64"/>
    <s v="UNIDAD"/>
    <s v="NO SOLICITADAS"/>
  </r>
  <r>
    <x v="21"/>
    <s v="02-02-01-003-005"/>
    <s v="02-02-01-003-005-04"/>
    <s v="Materiales y suministros - Productos químicos n. C. P."/>
    <s v="SOLDADURA LIQUIDA PVC ¼ de GALON"/>
    <n v="31201616"/>
    <s v="SELECCIÓN ABREVIADA SUBASTA INVERSA (NO DISPONIBLE)"/>
    <n v="3"/>
    <n v="4"/>
    <n v="10"/>
    <n v="3"/>
    <n v="126345.87"/>
    <s v="UNIDAD"/>
    <s v="NO SOLICITADAS"/>
  </r>
  <r>
    <x v="21"/>
    <s v="02-02-01-003-006"/>
    <s v="02-02-01-003-006-03"/>
    <s v="Materiales y suministros - Semimanufacturas de plástico"/>
    <s v="ACOPLE PLASTICO PARA LAVAPLATOS"/>
    <n v="40142008"/>
    <s v="SELECCIÓN ABREVIADA SUBASTA INVERSA (NO DISPONIBLE)"/>
    <n v="3"/>
    <n v="4"/>
    <n v="10"/>
    <n v="22"/>
    <n v="69612.62"/>
    <s v="UNIDAD"/>
    <s v="NO SOLICITADAS"/>
  </r>
  <r>
    <x v="21"/>
    <s v="02-02-01-003-006"/>
    <s v="02-02-01-003-006-03"/>
    <s v="Materiales y suministros - Semimanufacturas de plástico"/>
    <s v="ADAPTADOR HEMBRA PVC 1&quot;"/>
    <n v="40171708"/>
    <s v="SELECCIÓN ABREVIADA SUBASTA INVERSA (NO DISPONIBLE)"/>
    <n v="3"/>
    <n v="4"/>
    <n v="10"/>
    <n v="10"/>
    <n v="10531.5"/>
    <s v="UNIDAD"/>
    <s v="NO SOLICITADAS"/>
  </r>
  <r>
    <x v="21"/>
    <s v="02-02-01-003-006"/>
    <s v="02-02-01-003-006-03"/>
    <s v="Materiales y suministros - Semimanufacturas de plástico"/>
    <s v="ADAPTADOR HEMBRA PVC 1/2&quot;"/>
    <n v="40171708"/>
    <s v="SELECCIÓN ABREVIADA SUBASTA INVERSA (NO DISPONIBLE)"/>
    <n v="3"/>
    <n v="4"/>
    <n v="10"/>
    <n v="10"/>
    <n v="2629.9"/>
    <s v="UNIDAD"/>
    <s v="NO SOLICITADAS"/>
  </r>
  <r>
    <x v="21"/>
    <s v="02-02-01-003-006"/>
    <s v="02-02-01-003-006-03"/>
    <s v="Materiales y suministros - Semimanufacturas de plástico"/>
    <s v="ADAPTADOR MACHO PVC 1&quot;"/>
    <n v="40171708"/>
    <s v="SELECCIÓN ABREVIADA SUBASTA INVERSA (NO DISPONIBLE)"/>
    <n v="3"/>
    <n v="4"/>
    <n v="10"/>
    <n v="10"/>
    <n v="9662.7999999999993"/>
    <s v="UNIDAD"/>
    <s v="NO SOLICITADAS"/>
  </r>
  <r>
    <x v="21"/>
    <s v="02-02-01-003-006"/>
    <s v="02-02-01-003-006-03"/>
    <s v="Materiales y suministros - Semimanufacturas de plástico"/>
    <s v="ADAPTADOR MACHO PVC 1/2&quot;"/>
    <n v="40171708"/>
    <s v="SELECCIÓN ABREVIADA SUBASTA INVERSA (NO DISPONIBLE)"/>
    <n v="3"/>
    <n v="4"/>
    <n v="10"/>
    <n v="10"/>
    <n v="2629.9"/>
    <s v="UNIDAD"/>
    <s v="NO SOLICITADAS"/>
  </r>
  <r>
    <x v="21"/>
    <s v="02-02-01-003-006"/>
    <s v="02-02-01-003-006-03"/>
    <s v="Materiales y suministros - Semimanufacturas de plástico"/>
    <s v="BUJE DE 1'' X1/2 PVC"/>
    <n v="40173608"/>
    <s v="SELECCIÓN ABREVIADA SUBASTA INVERSA (NO DISPONIBLE)"/>
    <n v="3"/>
    <n v="4"/>
    <n v="10"/>
    <n v="2"/>
    <n v="2106.3000000000002"/>
    <s v="UNIDAD"/>
    <s v="NO SOLICITADAS"/>
  </r>
  <r>
    <x v="21"/>
    <s v="02-02-01-003-006"/>
    <s v="02-02-01-003-006-03"/>
    <s v="Materiales y suministros - Semimanufacturas de plástico"/>
    <s v="BUJE DE 3/4 X1/2 PVC"/>
    <n v="40173608"/>
    <s v="SELECCIÓN ABREVIADA SUBASTA INVERSA (NO DISPONIBLE)"/>
    <n v="3"/>
    <n v="4"/>
    <n v="10"/>
    <n v="13"/>
    <n v="7982.5199999999995"/>
    <s v="UNIDAD"/>
    <s v="NO SOLICITADAS"/>
  </r>
  <r>
    <x v="21"/>
    <s v="02-02-01-003-006"/>
    <s v="02-02-01-003-006-03"/>
    <s v="Materiales y suministros - Semimanufacturas de plástico"/>
    <s v="BUJE DE CAUCHO PARA SIFON LAVAMANOS 1 1/2X1&quot;"/>
    <n v="40173608"/>
    <s v="SELECCIÓN ABREVIADA SUBASTA INVERSA (NO DISPONIBLE)"/>
    <n v="3"/>
    <n v="4"/>
    <n v="10"/>
    <n v="5"/>
    <n v="10103.099999999999"/>
    <s v="UNIDAD"/>
    <s v="NO SOLICITADAS"/>
  </r>
  <r>
    <x v="21"/>
    <s v="02-02-01-003-006"/>
    <s v="02-02-01-003-006-03"/>
    <s v="Materiales y suministros - Semimanufacturas de plástico"/>
    <s v="BUJE DE CAUCHO PARA SIFON LAVAMANOS 2X1&quot;"/>
    <n v="40173608"/>
    <s v="SELECCIÓN ABREVIADA SUBASTA INVERSA (NO DISPONIBLE)"/>
    <n v="3"/>
    <n v="4"/>
    <n v="10"/>
    <n v="10"/>
    <n v="45707.9"/>
    <s v="UNIDAD"/>
    <s v="NO SOLICITADAS"/>
  </r>
  <r>
    <x v="21"/>
    <s v="02-02-01-003-006"/>
    <s v="02-02-01-003-006-03"/>
    <s v="Materiales y suministros - Semimanufacturas de plástico"/>
    <s v="BUJE DE CAUCHO PARA SIFON LAVAPLATOS 1 1/2&quot;"/>
    <n v="40173608"/>
    <s v="SELECCIÓN ABREVIADA SUBASTA INVERSA (NO DISPONIBLE)"/>
    <n v="3"/>
    <n v="4"/>
    <n v="10"/>
    <n v="22"/>
    <n v="63800.66"/>
    <s v="UNIDAD"/>
    <s v="NO SOLICITADAS"/>
  </r>
  <r>
    <x v="21"/>
    <s v="02-02-01-003-006"/>
    <s v="02-02-01-003-006-03"/>
    <s v="Materiales y suministros - Semimanufacturas de plástico"/>
    <s v="BUJE DE CAUCHO PARA SIFON LAVAPLATOS 2&quot;"/>
    <n v="40173608"/>
    <s v="SELECCIÓN ABREVIADA SUBASTA INVERSA (NO DISPONIBLE)"/>
    <n v="3"/>
    <n v="4"/>
    <n v="10"/>
    <n v="10"/>
    <n v="38675"/>
    <s v="UNIDAD"/>
    <s v="NO SOLICITADAS"/>
  </r>
  <r>
    <x v="21"/>
    <s v="02-02-01-003-006"/>
    <s v="02-02-01-003-006-03"/>
    <s v="Materiales y suministros - Semimanufacturas de plástico"/>
    <s v="BUJE PVC 1/2X1"/>
    <n v="40173608"/>
    <s v="SELECCIÓN ABREVIADA SUBASTA INVERSA (NO DISPONIBLE)"/>
    <n v="3"/>
    <n v="4"/>
    <n v="10"/>
    <n v="10"/>
    <n v="10531.5"/>
    <s v="UNIDAD"/>
    <s v="NO SOLICITADAS"/>
  </r>
  <r>
    <x v="21"/>
    <s v="02-02-01-003-006"/>
    <s v="02-02-01-003-006-03"/>
    <s v="Materiales y suministros - Semimanufacturas de plástico"/>
    <s v="BUJE SANITARIO 2X1 1/2&quot;"/>
    <n v="40173608"/>
    <s v="SELECCIÓN ABREVIADA SUBASTA INVERSA (NO DISPONIBLE)"/>
    <n v="3"/>
    <n v="4"/>
    <n v="10"/>
    <n v="6"/>
    <n v="10017.42"/>
    <s v="UNIDAD"/>
    <s v="NO SOLICITADAS"/>
  </r>
  <r>
    <x v="21"/>
    <s v="02-02-01-003-006"/>
    <s v="02-02-01-003-006-03"/>
    <s v="Materiales y suministros - Semimanufacturas de plástico"/>
    <s v="BUJE SANITARIO 3X2&quot;"/>
    <n v="40173608"/>
    <s v="SELECCIÓN ABREVIADA SUBASTA INVERSA (NO DISPONIBLE)"/>
    <n v="3"/>
    <n v="4"/>
    <n v="10"/>
    <n v="6"/>
    <n v="20563.199999999997"/>
    <s v="UNIDAD"/>
    <s v="NO SOLICITADAS"/>
  </r>
  <r>
    <x v="21"/>
    <s v="02-02-01-003-006"/>
    <s v="02-02-01-003-006-03"/>
    <s v="Materiales y suministros - Semimanufacturas de plástico"/>
    <s v="BUJE SANITARIO 4X2&quot;"/>
    <n v="40173608"/>
    <s v="SELECCIÓN ABREVIADA SUBASTA INVERSA (NO DISPONIBLE)"/>
    <n v="3"/>
    <n v="4"/>
    <n v="10"/>
    <n v="6"/>
    <n v="3034.5"/>
    <s v="UNIDAD"/>
    <s v="NO SOLICITADAS"/>
  </r>
  <r>
    <x v="21"/>
    <s v="02-02-01-003-006"/>
    <s v="02-02-01-003-006-03"/>
    <s v="Materiales y suministros - Semimanufacturas de plástico"/>
    <s v="BUJE SANITARIO 4X3&quot;"/>
    <n v="40173608"/>
    <s v="SELECCIÓN ABREVIADA SUBASTA INVERSA (NO DISPONIBLE)"/>
    <n v="3"/>
    <n v="4"/>
    <n v="10"/>
    <n v="6"/>
    <n v="41669.040000000001"/>
    <s v="UNIDAD"/>
    <s v="NO SOLICITADAS"/>
  </r>
  <r>
    <x v="21"/>
    <s v="02-02-01-003-006"/>
    <s v="02-02-01-003-006-03"/>
    <s v="Materiales y suministros - Semimanufacturas de plástico"/>
    <s v="CANASTILLA 4&quot;"/>
    <n v="30181605"/>
    <s v="SELECCIÓN ABREVIADA SUBASTA INVERSA (NO DISPONIBLE)"/>
    <n v="3"/>
    <n v="4"/>
    <n v="10"/>
    <n v="2"/>
    <n v="33234.32"/>
    <s v="UNIDAD"/>
    <s v="NO SOLICITADAS"/>
  </r>
  <r>
    <x v="21"/>
    <s v="02-02-01-003-006"/>
    <s v="02-02-01-003-006-03"/>
    <s v="Materiales y suministros - Semimanufacturas de plástico"/>
    <s v="CHAZO PLÁSTICO DE 1/4&quot; CON TORNILLO Presentación tarro x 100 Unidades"/>
    <n v="31162103"/>
    <s v="SELECCIÓN ABREVIADA SUBASTA INVERSA (NO DISPONIBLE)"/>
    <n v="3"/>
    <n v="4"/>
    <n v="10"/>
    <n v="3"/>
    <n v="14504.91"/>
    <s v="UNIDAD"/>
    <s v="NO SOLICITADAS"/>
  </r>
  <r>
    <x v="21"/>
    <s v="02-02-01-003-006"/>
    <s v="02-02-01-003-006-03"/>
    <s v="Materiales y suministros - Semimanufacturas de plástico"/>
    <s v="CHAZO PLÁSTICO DE 3/16&quot; CON TORNILLO Presentación tarro x 100 Unidades"/>
    <n v="31162103"/>
    <s v="SELECCIÓN ABREVIADA SUBASTA INVERSA (NO DISPONIBLE)"/>
    <n v="3"/>
    <n v="4"/>
    <n v="10"/>
    <n v="3"/>
    <n v="14504.91"/>
    <s v="UNIDAD"/>
    <s v="NO SOLICITADAS"/>
  </r>
  <r>
    <x v="21"/>
    <s v="02-02-01-003-006"/>
    <s v="02-02-01-003-006-03"/>
    <s v="Materiales y suministros - Semimanufacturas de plástico"/>
    <s v="CHAZO PLÁSTICO DE 5/16&quot; CON TORNILLO Presentación tarro x 100 Unidades"/>
    <n v="31162103"/>
    <s v="SELECCIÓN ABREVIADA SUBASTA INVERSA (NO DISPONIBLE)"/>
    <n v="3"/>
    <n v="4"/>
    <n v="10"/>
    <n v="3"/>
    <n v="14504.91"/>
    <s v="UNIDAD"/>
    <s v="NO SOLICITADAS"/>
  </r>
  <r>
    <x v="21"/>
    <s v="02-02-01-003-006"/>
    <s v="02-02-01-003-006-03"/>
    <s v="Materiales y suministros - Semimanufacturas de plástico"/>
    <s v="CINTA TEFLÓN INDUSTRIAL 3/4"/>
    <n v="31201519"/>
    <s v="SELECCIÓN ABREVIADA SUBASTA INVERSA (NO DISPONIBLE)"/>
    <n v="3"/>
    <n v="4"/>
    <n v="10"/>
    <n v="17"/>
    <n v="118062.28"/>
    <s v="UNIDAD"/>
    <s v="NO SOLICITADAS"/>
  </r>
  <r>
    <x v="21"/>
    <s v="02-02-01-003-006"/>
    <s v="02-02-01-003-006-03"/>
    <s v="Materiales y suministros - Semimanufacturas de plástico"/>
    <s v="CODO PVC 1&quot;"/>
    <n v="40172808"/>
    <s v="SELECCIÓN ABREVIADA SUBASTA INVERSA (NO DISPONIBLE)"/>
    <n v="3"/>
    <n v="4"/>
    <n v="10"/>
    <n v="10"/>
    <n v="9662.7999999999993"/>
    <s v="UNIDAD"/>
    <s v="NO SOLICITADAS"/>
  </r>
  <r>
    <x v="21"/>
    <s v="02-02-01-003-006"/>
    <s v="02-02-01-003-006-03"/>
    <s v="Materiales y suministros - Semimanufacturas de plástico"/>
    <s v="CODO PVC 1/2&quot;"/>
    <n v="40172808"/>
    <s v="SELECCIÓN ABREVIADA SUBASTA INVERSA (NO DISPONIBLE)"/>
    <n v="3"/>
    <n v="4"/>
    <n v="10"/>
    <n v="10"/>
    <n v="2629.9"/>
    <s v="UNIDAD"/>
    <s v="NO SOLICITADAS"/>
  </r>
  <r>
    <x v="21"/>
    <s v="02-02-01-003-006"/>
    <s v="02-02-01-003-006-03"/>
    <s v="Materiales y suministros - Semimanufacturas de plástico"/>
    <s v="CODO SANITARIO 2&quot;"/>
    <n v="40172808"/>
    <s v="SELECCIÓN ABREVIADA SUBASTA INVERSA (NO DISPONIBLE)"/>
    <n v="3"/>
    <n v="4"/>
    <n v="10"/>
    <n v="10"/>
    <n v="14053.900000000001"/>
    <s v="UNIDAD"/>
    <s v="NO SOLICITADAS"/>
  </r>
  <r>
    <x v="21"/>
    <s v="02-02-01-003-006"/>
    <s v="02-02-01-003-006-03"/>
    <s v="Materiales y suministros - Semimanufacturas de plástico"/>
    <s v="CODO SANITARIO 3&quot;"/>
    <n v="40172808"/>
    <s v="SELECCIÓN ABREVIADA SUBASTA INVERSA (NO DISPONIBLE)"/>
    <n v="3"/>
    <n v="4"/>
    <n v="10"/>
    <n v="10"/>
    <n v="31642.1"/>
    <s v="UNIDAD"/>
    <s v="NO SOLICITADAS"/>
  </r>
  <r>
    <x v="21"/>
    <s v="02-02-01-003-006"/>
    <s v="02-02-01-003-006-03"/>
    <s v="Materiales y suministros - Semimanufacturas de plástico"/>
    <s v="CODO SANITARIO 4&quot;"/>
    <n v="40172808"/>
    <s v="SELECCIÓN ABREVIADA SUBASTA INVERSA (NO DISPONIBLE)"/>
    <n v="3"/>
    <n v="4"/>
    <n v="10"/>
    <n v="10"/>
    <n v="51860.200000000004"/>
    <s v="UNIDAD"/>
    <s v="NO SOLICITADAS"/>
  </r>
  <r>
    <x v="21"/>
    <s v="02-02-01-003-006"/>
    <s v="02-02-01-003-006-03"/>
    <s v="Materiales y suministros - Semimanufacturas de plástico"/>
    <s v="MANIJA  PARA SANITARIO CROMADA TIPO GRIVAL"/>
    <n v="47131705"/>
    <s v="SELECCIÓN ABREVIADA SUBASTA INVERSA (NO DISPONIBLE)"/>
    <n v="3"/>
    <n v="4"/>
    <n v="10"/>
    <n v="26"/>
    <n v="413760.62"/>
    <s v="UNIDAD"/>
    <s v="NO SOLICITADAS"/>
  </r>
  <r>
    <x v="21"/>
    <s v="02-02-01-003-006"/>
    <s v="02-02-01-003-006-03"/>
    <s v="Materiales y suministros - Semimanufacturas de plástico"/>
    <s v="MEZCLADOR DE LAVAMANOS 4&quot;"/>
    <n v="30181804"/>
    <s v="SELECCIÓN ABREVIADA SUBASTA INVERSA (NO DISPONIBLE)"/>
    <n v="3"/>
    <n v="4"/>
    <n v="10"/>
    <n v="16"/>
    <n v="561318.24"/>
    <s v="UNIDAD"/>
    <s v="NO SOLICITADAS"/>
  </r>
  <r>
    <x v="21"/>
    <s v="02-02-01-003-006"/>
    <s v="02-02-01-003-006-03"/>
    <s v="Materiales y suministros - Semimanufacturas de plástico"/>
    <s v="MEZCLADOR DE LAVAMANOS 8&quot;"/>
    <n v="30181804"/>
    <s v="SELECCIÓN ABREVIADA SUBASTA INVERSA (NO DISPONIBLE)"/>
    <n v="3"/>
    <n v="4"/>
    <n v="10"/>
    <n v="3"/>
    <n v="163273.95000000001"/>
    <s v="UNIDAD"/>
    <s v="NO SOLICITADAS"/>
  </r>
  <r>
    <x v="21"/>
    <s v="02-02-01-003-006"/>
    <s v="02-02-01-003-006-03"/>
    <s v="Materiales y suministros - Semimanufacturas de plástico"/>
    <s v="PULSADOR PARA SANITARIO "/>
    <n v="47131705"/>
    <s v="SELECCIÓN ABREVIADA SUBASTA INVERSA (NO DISPONIBLE)"/>
    <n v="3"/>
    <n v="4"/>
    <n v="10"/>
    <n v="15"/>
    <n v="246615.6"/>
    <s v="UNIDAD"/>
    <s v="NO SOLICITADAS"/>
  </r>
  <r>
    <x v="21"/>
    <s v="02-02-01-003-006"/>
    <s v="02-02-01-003-006-03"/>
    <s v="Materiales y suministros - Semimanufacturas de plástico"/>
    <s v="REGISTRO DE PASO 1&quot; TIPO MARIPOSA DE ALTA PVC"/>
    <n v="30181701"/>
    <s v="SELECCIÓN ABREVIADA SUBASTA INVERSA (NO DISPONIBLE)"/>
    <n v="3"/>
    <n v="4"/>
    <n v="10"/>
    <n v="12"/>
    <n v="431527.32"/>
    <s v="UNIDAD"/>
    <s v="NO SOLICITADAS"/>
  </r>
  <r>
    <x v="21"/>
    <s v="02-02-01-003-006"/>
    <s v="02-02-01-003-006-03"/>
    <s v="Materiales y suministros - Semimanufacturas de plástico"/>
    <s v="REJILLA PLASTICA 3X2"/>
    <n v="26131603"/>
    <s v="SELECCIÓN ABREVIADA SUBASTA INVERSA (NO DISPONIBLE)"/>
    <n v="3"/>
    <n v="4"/>
    <n v="10"/>
    <n v="5"/>
    <n v="15821.05"/>
    <s v="UNIDAD"/>
    <s v="NO SOLICITADAS"/>
  </r>
  <r>
    <x v="21"/>
    <s v="02-02-01-003-006"/>
    <s v="02-02-01-003-006-03"/>
    <s v="Materiales y suministros - Semimanufacturas de plástico"/>
    <s v="REJILLA PLASTICA 4X3"/>
    <n v="26131603"/>
    <s v="SELECCIÓN ABREVIADA SUBASTA INVERSA (NO DISPONIBLE)"/>
    <n v="3"/>
    <n v="4"/>
    <n v="10"/>
    <n v="5"/>
    <n v="22413.649999999998"/>
    <s v="UNIDAD"/>
    <s v="NO SOLICITADAS"/>
  </r>
  <r>
    <x v="21"/>
    <s v="02-02-01-003-006"/>
    <s v="02-02-01-003-006-03"/>
    <s v="Materiales y suministros - Semimanufacturas de plástico"/>
    <s v="REJILLA PLASTICA 5X4"/>
    <n v="26131603"/>
    <s v="SELECCIÓN ABREVIADA SUBASTA INVERSA (NO DISPONIBLE)"/>
    <n v="3"/>
    <n v="4"/>
    <n v="10"/>
    <n v="5"/>
    <n v="36925.700000000004"/>
    <s v="UNIDAD"/>
    <s v="NO SOLICITADAS"/>
  </r>
  <r>
    <x v="21"/>
    <s v="02-02-01-003-006"/>
    <s v="02-02-01-003-006-03"/>
    <s v="Materiales y suministros - Semimanufacturas de plástico"/>
    <s v="ROSETA PLASTICA "/>
    <n v="39121730"/>
    <s v="SELECCIÓN ABREVIADA SUBASTA INVERSA (NO DISPONIBLE)"/>
    <n v="3"/>
    <n v="4"/>
    <n v="10"/>
    <n v="10"/>
    <n v="60654.3"/>
    <s v="UNIDAD"/>
    <s v="NO SOLICITADAS"/>
  </r>
  <r>
    <x v="21"/>
    <s v="02-02-01-003-006"/>
    <s v="02-02-01-003-006-03"/>
    <s v="Materiales y suministros - Semimanufacturas de plástico"/>
    <s v="SELLO DE LENGÜETA PARA SANITARIO"/>
    <n v="40141719"/>
    <s v="SELECCIÓN ABREVIADA SUBASTA INVERSA (NO DISPONIBLE)"/>
    <n v="3"/>
    <n v="4"/>
    <n v="10"/>
    <n v="20"/>
    <n v="112502.6"/>
    <s v="UNIDAD"/>
    <s v="NO SOLICITADAS"/>
  </r>
  <r>
    <x v="21"/>
    <s v="02-02-01-003-006"/>
    <s v="02-02-01-003-006-03"/>
    <s v="Materiales y suministros - Semimanufacturas de plástico"/>
    <s v="SEMICODO PVC 1&quot;"/>
    <n v="40172808"/>
    <s v="SELECCIÓN ABREVIADA SUBASTA INVERSA (NO DISPONIBLE)"/>
    <n v="3"/>
    <n v="4"/>
    <n v="10"/>
    <n v="10"/>
    <n v="17564.400000000001"/>
    <s v="UNIDAD"/>
    <s v="NO SOLICITADAS"/>
  </r>
  <r>
    <x v="21"/>
    <s v="02-02-01-003-006"/>
    <s v="02-02-01-003-006-03"/>
    <s v="Materiales y suministros - Semimanufacturas de plástico"/>
    <s v="SEMICODO PVC 1/2&quot;"/>
    <n v="40172808"/>
    <s v="SELECCIÓN ABREVIADA SUBASTA INVERSA (NO DISPONIBLE)"/>
    <n v="3"/>
    <n v="4"/>
    <n v="10"/>
    <n v="10"/>
    <n v="6140.4"/>
    <s v="UNIDAD"/>
    <s v="NO SOLICITADAS"/>
  </r>
  <r>
    <x v="21"/>
    <s v="02-02-01-003-006"/>
    <s v="02-02-01-003-006-03"/>
    <s v="Materiales y suministros - Semimanufacturas de plástico"/>
    <s v="SEMICODO SANITARIO 1 1/2&quot;"/>
    <n v="40172808"/>
    <s v="SELECCIÓN ABREVIADA SUBASTA INVERSA (NO DISPONIBLE)"/>
    <n v="3"/>
    <n v="4"/>
    <n v="10"/>
    <n v="6"/>
    <n v="15286.74"/>
    <s v="UNIDAD"/>
    <s v="NO SOLICITADAS"/>
  </r>
  <r>
    <x v="21"/>
    <s v="02-02-01-003-006"/>
    <s v="02-02-01-003-006-03"/>
    <s v="Materiales y suministros - Semimanufacturas de plástico"/>
    <s v="SEMICODO SANITARIO 2&quot;"/>
    <n v="40172808"/>
    <s v="SELECCIÓN ABREVIADA SUBASTA INVERSA (NO DISPONIBLE)"/>
    <n v="3"/>
    <n v="4"/>
    <n v="10"/>
    <n v="6"/>
    <n v="20563.199999999997"/>
    <s v="UNIDAD"/>
    <s v="NO SOLICITADAS"/>
  </r>
  <r>
    <x v="21"/>
    <s v="02-02-01-003-006"/>
    <s v="02-02-01-003-006-03"/>
    <s v="Materiales y suministros - Semimanufacturas de plástico"/>
    <s v="SEMICODO SANITARIO 3&quot;"/>
    <n v="40172808"/>
    <s v="SELECCIÓN ABREVIADA SUBASTA INVERSA (NO DISPONIBLE)"/>
    <n v="3"/>
    <n v="4"/>
    <n v="10"/>
    <n v="6"/>
    <n v="36392.58"/>
    <s v="UNIDAD"/>
    <s v="NO SOLICITADAS"/>
  </r>
  <r>
    <x v="21"/>
    <s v="02-02-01-003-006"/>
    <s v="02-02-01-003-006-03"/>
    <s v="Materiales y suministros - Semimanufacturas de plástico"/>
    <s v="SEMICODO SANITARIO 4&quot;"/>
    <n v="40172808"/>
    <s v="SELECCIÓN ABREVIADA SUBASTA INVERSA (NO DISPONIBLE)"/>
    <n v="3"/>
    <n v="4"/>
    <n v="10"/>
    <n v="6"/>
    <n v="62774.879999999997"/>
    <s v="UNIDAD"/>
    <s v="NO SOLICITADAS"/>
  </r>
  <r>
    <x v="21"/>
    <s v="02-02-01-003-006"/>
    <s v="02-02-01-003-006-03"/>
    <s v="Materiales y suministros - Semimanufacturas de plástico"/>
    <s v="TEE PVC 1&quot;"/>
    <n v="40174608"/>
    <s v="SELECCIÓN ABREVIADA SUBASTA INVERSA (NO DISPONIBLE)"/>
    <n v="3"/>
    <n v="4"/>
    <n v="10"/>
    <n v="10"/>
    <n v="14934.5"/>
    <s v="UNIDAD"/>
    <s v="NO SOLICITADAS"/>
  </r>
  <r>
    <x v="21"/>
    <s v="02-02-01-003-006"/>
    <s v="02-02-01-003-006-03"/>
    <s v="Materiales y suministros - Semimanufacturas de plástico"/>
    <s v="TEE PVC 1/2&quot;"/>
    <n v="40174608"/>
    <s v="SELECCIÓN ABREVIADA SUBASTA INVERSA (NO DISPONIBLE)"/>
    <n v="3"/>
    <n v="4"/>
    <n v="10"/>
    <n v="10"/>
    <n v="3938.8999999999996"/>
    <s v="UNIDAD"/>
    <s v="NO SOLICITADAS"/>
  </r>
  <r>
    <x v="21"/>
    <s v="02-02-01-003-006"/>
    <s v="02-02-01-003-006-03"/>
    <s v="Materiales y suministros - Semimanufacturas de plástico"/>
    <s v="TUBERIA CPVC 3/4 TIPO PESADO Presentación tubo x 3 metros"/>
    <n v="40171518"/>
    <s v="SELECCIÓN ABREVIADA SUBASTA INVERSA (NO DISPONIBLE)"/>
    <n v="3"/>
    <n v="4"/>
    <n v="10"/>
    <n v="2"/>
    <n v="50820.14"/>
    <s v="UNIDAD"/>
    <s v="NO SOLICITADAS"/>
  </r>
  <r>
    <x v="21"/>
    <s v="02-02-01-003-006"/>
    <s v="02-02-01-003-006-03"/>
    <s v="Materiales y suministros - Semimanufacturas de plástico"/>
    <s v="TUBERIA PVC SANITARIA 2&quot; Presentación x 3 metros"/>
    <n v="40171517"/>
    <s v="SELECCIÓN ABREVIADA SUBASTA INVERSA (NO DISPONIBLE)"/>
    <n v="3"/>
    <n v="4"/>
    <n v="10"/>
    <n v="4"/>
    <n v="69981.52"/>
    <s v="UNIDAD"/>
    <s v="NO SOLICITADAS"/>
  </r>
  <r>
    <x v="21"/>
    <s v="02-02-01-003-006"/>
    <s v="02-02-01-003-006-03"/>
    <s v="Materiales y suministros - Semimanufacturas de plástico"/>
    <s v="TUBERIA PVC SANITARIA 3&quot; Presentación x 3 metros"/>
    <n v="40171517"/>
    <s v="SELECCIÓN ABREVIADA SUBASTA INVERSA (NO DISPONIBLE)"/>
    <n v="3"/>
    <n v="4"/>
    <n v="10"/>
    <n v="3"/>
    <n v="78868.44"/>
    <s v="UNIDAD"/>
    <s v="NO SOLICITADAS"/>
  </r>
  <r>
    <x v="21"/>
    <s v="02-02-01-003-006"/>
    <s v="02-02-01-003-006-03"/>
    <s v="Materiales y suministros - Semimanufacturas de plástico"/>
    <s v="TUBERIA PVC SANITARIA 4&quot; Presentación x 3 metros"/>
    <n v="40171517"/>
    <s v="SELECCIÓN ABREVIADA SUBASTA INVERSA (NO DISPONIBLE)"/>
    <n v="3"/>
    <n v="4"/>
    <n v="10"/>
    <n v="3"/>
    <n v="121072.98000000001"/>
    <s v="UNIDAD"/>
    <s v="NO SOLICITADAS"/>
  </r>
  <r>
    <x v="21"/>
    <s v="02-02-01-003-006"/>
    <s v="02-02-01-003-006-03"/>
    <s v="Materiales y suministros - Semimanufacturas de plástico"/>
    <s v="TUBO CPVC 1/2 TIPO PESADO- Presentación tubo x 3 metros"/>
    <n v="40171518"/>
    <s v="SELECCIÓN ABREVIADA SUBASTA INVERSA (NO DISPONIBLE)"/>
    <n v="3"/>
    <n v="4"/>
    <n v="10"/>
    <n v="2"/>
    <n v="17407.32"/>
    <s v="UNIDAD"/>
    <s v="NO SOLICITADAS"/>
  </r>
  <r>
    <x v="21"/>
    <s v="02-02-01-003-006"/>
    <s v="02-02-01-003-006-03"/>
    <s v="Materiales y suministros - Semimanufacturas de plástico"/>
    <s v="UNION DE JUNTA EXPANSIVA PVC 1&quot;"/>
    <n v="40172906"/>
    <s v="SELECCIÓN ABREVIADA SUBASTA INVERSA (NO DISPONIBLE)"/>
    <n v="3"/>
    <n v="4"/>
    <n v="10"/>
    <n v="10"/>
    <n v="1737.4"/>
    <s v="UNIDAD"/>
    <s v="NO SOLICITADAS"/>
  </r>
  <r>
    <x v="21"/>
    <s v="02-02-01-003-006"/>
    <s v="02-02-01-003-006-03"/>
    <s v="Materiales y suministros - Semimanufacturas de plástico"/>
    <s v="UNION PVC 1&quot;"/>
    <n v="40172906"/>
    <s v="SELECCIÓN ABREVIADA SUBASTA INVERSA (NO DISPONIBLE)"/>
    <n v="3"/>
    <n v="4"/>
    <n v="10"/>
    <n v="10"/>
    <n v="6140.4"/>
    <s v="UNIDAD"/>
    <s v="NO SOLICITADAS"/>
  </r>
  <r>
    <x v="21"/>
    <s v="02-02-01-003-006"/>
    <s v="02-02-01-003-006-03"/>
    <s v="Materiales y suministros - Semimanufacturas de plástico"/>
    <s v="UNION PVC 1/2&quot;"/>
    <n v="40172906"/>
    <s v="SELECCIÓN ABREVIADA SUBASTA INVERSA (NO DISPONIBLE)"/>
    <n v="3"/>
    <n v="4"/>
    <n v="10"/>
    <n v="10"/>
    <n v="1737.4"/>
    <s v="UNIDAD"/>
    <s v="NO SOLICITADAS"/>
  </r>
  <r>
    <x v="21"/>
    <s v="02-02-01-003-006"/>
    <s v="02-02-01-003-006-03"/>
    <s v="Materiales y suministros - Semimanufacturas de plástico"/>
    <s v="UNIVERSAL PVC 1&quot;"/>
    <n v="40171517"/>
    <s v="SELECCIÓN ABREVIADA SUBASTA INVERSA (NO DISPONIBLE)"/>
    <n v="3"/>
    <n v="4"/>
    <n v="10"/>
    <n v="21"/>
    <n v="158761.47"/>
    <s v="UNIDAD"/>
    <s v="NO SOLICITADAS"/>
  </r>
  <r>
    <x v="21"/>
    <s v="02-02-01-003-006"/>
    <s v="02-02-01-003-006-03"/>
    <s v="Materiales y suministros - Semimanufacturas de plástico"/>
    <s v="UNIVERSAL PVC 1/2&quot;"/>
    <n v="40171517"/>
    <s v="SELECCIÓN ABREVIADA SUBASTA INVERSA (NO DISPONIBLE)"/>
    <n v="3"/>
    <n v="4"/>
    <n v="10"/>
    <n v="10"/>
    <n v="21967.399999999998"/>
    <s v="UNIDAD"/>
    <s v="NO SOLICITADAS"/>
  </r>
  <r>
    <x v="21"/>
    <s v="02-02-01-003-006"/>
    <s v="02-02-01-003-006-03"/>
    <s v="Materiales y suministros - Semimanufacturas de plástico"/>
    <s v="VALVULA DE LLENADO PARA TANQUE SANITARIO GRADUAL"/>
    <n v="40141639"/>
    <s v="SELECCIÓN ABREVIADA SUBASTA INVERSA (NO DISPONIBLE)"/>
    <n v="3"/>
    <n v="4"/>
    <n v="10"/>
    <n v="50"/>
    <n v="1182562.5"/>
    <s v="UNIDAD"/>
    <s v="NO SOLICITADAS"/>
  </r>
  <r>
    <x v="21"/>
    <s v="02-02-01-003-006"/>
    <s v="02-02-01-003-006-03"/>
    <s v="Materiales y suministros - Semimanufacturas de plástico"/>
    <s v="YEE REDUCCION SANITARIA 4X2"/>
    <n v="40175208"/>
    <s v="SELECCIÓN ABREVIADA SUBASTA INVERSA (NO DISPONIBLE)"/>
    <n v="3"/>
    <n v="4"/>
    <n v="10"/>
    <n v="3"/>
    <n v="44575.020000000004"/>
    <s v="UNIDAD"/>
    <s v="NO SOLICITADAS"/>
  </r>
  <r>
    <x v="21"/>
    <s v="02-02-01-003-006"/>
    <s v="02-02-01-003-006-03"/>
    <s v="Materiales y suministros - Semimanufacturas de plástico"/>
    <s v="YEE SANITARIO 4X2&quot;"/>
    <n v="40175208"/>
    <s v="SELECCIÓN ABREVIADA SUBASTA INVERSA (NO DISPONIBLE)"/>
    <n v="3"/>
    <n v="4"/>
    <n v="10"/>
    <n v="6"/>
    <n v="89150.040000000008"/>
    <s v="UNIDAD"/>
    <s v="NO SOLICITADAS"/>
  </r>
  <r>
    <x v="21"/>
    <s v="02-02-01-003-006"/>
    <s v="02-02-01-003-006-03"/>
    <s v="Materiales y suministros - Semimanufacturas de plástico"/>
    <s v="YEE SANITARIO 4X3&quot;"/>
    <n v="40175208"/>
    <s v="SELECCIÓN ABREVIADA SUBASTA INVERSA (NO DISPONIBLE)"/>
    <n v="3"/>
    <n v="4"/>
    <n v="10"/>
    <n v="6"/>
    <n v="94426.5"/>
    <s v="UNIDAD"/>
    <s v="NO SOLICITADAS"/>
  </r>
  <r>
    <x v="21"/>
    <s v="02-02-01-003-006"/>
    <s v="02-02-01-003-006-09"/>
    <s v="Materiales y suministros - Otros productos plásticos"/>
    <s v="TEJA TRASLUCIDA  No. 6"/>
    <n v="30151500"/>
    <s v="SELECCIÓN ABREVIADA SUBASTA INVERSA (NO DISPONIBLE)"/>
    <n v="3"/>
    <n v="4"/>
    <n v="10"/>
    <n v="32"/>
    <n v="607718.72"/>
    <s v="UNIDAD"/>
    <s v="NO SOLICITADAS"/>
  </r>
  <r>
    <x v="21"/>
    <s v="02-02-01-003-006"/>
    <s v="02-02-01-003-006-09"/>
    <s v="Materiales y suministros - Otros productos plásticos"/>
    <s v="TEJA TRASLUCIDA No. 8"/>
    <n v="30151500"/>
    <s v="SELECCIÓN ABREVIADA SUBASTA INVERSA (NO DISPONIBLE)"/>
    <n v="3"/>
    <n v="4"/>
    <n v="10"/>
    <n v="34"/>
    <n v="834042.44"/>
    <s v="UNIDAD"/>
    <s v="NO SOLICITADAS"/>
  </r>
  <r>
    <x v="21"/>
    <s v="02-02-01-003-007"/>
    <s v="02-02-01-003-007-01"/>
    <s v="Materiales y suministros - Vidrio y productos de vidrio"/>
    <s v="CINTA 90 METROS X 50 MM FIBRA DE VIDRIO"/>
    <n v="31201507"/>
    <s v="SELECCIÓN ABREVIADA SUBASTA INVERSA (NO DISPONIBLE)"/>
    <n v="3"/>
    <n v="4"/>
    <n v="10"/>
    <n v="5"/>
    <n v="36925.700000000004"/>
    <s v="UNIDAD"/>
    <s v="NO SOLICITADAS"/>
  </r>
  <r>
    <x v="21"/>
    <s v="02-02-01-003-007"/>
    <s v="02-02-01-003-007-01"/>
    <s v="Materiales y suministros - Vidrio y productos de vidrio"/>
    <s v="FIBRA DE VIDRIO PARA IMPERMEBEALIZAR 10 METROS X 1 METRO DE ANCHO"/>
    <n v="11151512"/>
    <s v="SELECCIÓN ABREVIADA SUBASTA INVERSA (NO DISPONIBLE)"/>
    <n v="3"/>
    <n v="4"/>
    <n v="10"/>
    <n v="10"/>
    <n v="227730.3"/>
    <s v="UNIDAD"/>
    <s v="NO SOLICITADAS"/>
  </r>
  <r>
    <x v="21"/>
    <s v="02-02-01-003-007"/>
    <s v="02-02-01-003-007-01"/>
    <s v="Materiales y suministros - Vidrio y productos de vidrio"/>
    <s v="VIDRIO PLANO BRONCE 5 MM"/>
    <n v="30171703"/>
    <s v="SELECCIÓN ABREVIADA SUBASTA INVERSA (NO DISPONIBLE)"/>
    <n v="3"/>
    <n v="4"/>
    <n v="10"/>
    <n v="10"/>
    <n v="571509.4"/>
    <s v="METRO CUADRADO"/>
    <s v="NO SOLICITADAS"/>
  </r>
  <r>
    <x v="21"/>
    <s v="02-02-01-003-007"/>
    <s v="02-02-01-003-007-01"/>
    <s v="Materiales y suministros - Vidrio y productos de vidrio"/>
    <s v="VIDRIO PLANO INCOLORO 5MM"/>
    <n v="30171703"/>
    <s v="SELECCIÓN ABREVIADA SUBASTA INVERSA (NO DISPONIBLE)"/>
    <n v="3"/>
    <n v="4"/>
    <n v="10"/>
    <n v="10"/>
    <n v="571509.4"/>
    <s v="METRO CUADRADO"/>
    <s v="NO SOLICITADAS"/>
  </r>
  <r>
    <x v="21"/>
    <s v="02-02-01-003-007"/>
    <s v="02-02-01-003-007-01"/>
    <s v="Materiales y suministros - Vidrio y productos de vidrio"/>
    <s v="VIDRIO TEMPLADO AHUMADO 1 X 0,90 MTS"/>
    <n v="30171706"/>
    <s v="SELECCIÓN ABREVIADA SUBASTA INVERSA (NO DISPONIBLE)"/>
    <n v="3"/>
    <n v="4"/>
    <n v="10"/>
    <n v="10"/>
    <n v="1169508.2000000002"/>
    <s v="UNIDAD"/>
    <s v="NO SOLICITADAS"/>
  </r>
  <r>
    <x v="21"/>
    <s v="02-02-01-003-007"/>
    <s v="02-02-01-003-007-01"/>
    <s v="Materiales y suministros - Vidrio y productos de vidrio"/>
    <s v="VIDRIO TEMPLADO AHUMADO 1,80 X 0,90 MTS"/>
    <n v="30171706"/>
    <s v="SELECCIÓN ABREVIADA SUBASTA INVERSA (NO DISPONIBLE)"/>
    <n v="3"/>
    <n v="4"/>
    <n v="10"/>
    <n v="13"/>
    <n v="3040721.3200000003"/>
    <s v="UNIDAD"/>
    <s v="NO SOLICITADAS"/>
  </r>
  <r>
    <x v="21"/>
    <s v="02-02-01-003-007"/>
    <s v="02-02-01-003-007-03"/>
    <s v="Materiales y suministros - Productos refractarios y productos estructurales no refractarios de arcilla"/>
    <s v="BLOQUE No. 5"/>
    <n v="30131504"/>
    <s v="SELECCIÓN ABREVIADA SUBASTA INVERSA (NO DISPONIBLE)"/>
    <n v="3"/>
    <n v="4"/>
    <n v="10"/>
    <n v="100"/>
    <n v="105315.00000000001"/>
    <s v="UNIDAD"/>
    <s v="NO SOLICITADAS"/>
  </r>
  <r>
    <x v="21"/>
    <s v="02-02-01-003-007"/>
    <s v="02-02-01-003-007-03"/>
    <s v="Materiales y suministros - Productos refractarios y productos estructurales no refractarios de arcilla"/>
    <s v="LADRILLO FACHADA PRENSADO"/>
    <n v="30131607"/>
    <s v="SELECCIÓN ABREVIADA SUBASTA INVERSA (NO DISPONIBLE)"/>
    <n v="3"/>
    <n v="4"/>
    <n v="10"/>
    <n v="60"/>
    <n v="35271.599999999999"/>
    <s v="UNIDAD"/>
    <s v="NO SOLICITADAS"/>
  </r>
  <r>
    <x v="21"/>
    <s v="02-02-01-003-007"/>
    <s v="02-02-01-003-007-09"/>
    <s v="Materiales y suministros - Otros productos minerales no metálicos n. C. P."/>
    <s v="LIJA DE AGUA #120"/>
    <n v="23131507"/>
    <s v="SELECCIÓN ABREVIADA SUBASTA INVERSA (NO DISPONIBLE)"/>
    <n v="3"/>
    <n v="4"/>
    <n v="10"/>
    <n v="25"/>
    <n v="21955.5"/>
    <s v="UNIDAD"/>
    <s v="NO SOLICITADAS"/>
  </r>
  <r>
    <x v="21"/>
    <s v="02-02-01-003-007"/>
    <s v="02-02-01-003-007-09"/>
    <s v="Materiales y suministros - Otros productos minerales no metálicos n. C. P."/>
    <s v="LIJA DE AGUA #150"/>
    <n v="23131507"/>
    <s v="SELECCIÓN ABREVIADA SUBASTA INVERSA (NO DISPONIBLE)"/>
    <n v="3"/>
    <n v="4"/>
    <n v="10"/>
    <n v="24"/>
    <n v="18735.36"/>
    <s v="UNIDAD"/>
    <s v="NO SOLICITADAS"/>
  </r>
  <r>
    <x v="21"/>
    <s v="02-02-01-003-007"/>
    <s v="02-02-01-003-007-09"/>
    <s v="Materiales y suministros - Otros productos minerales no metálicos n. C. P."/>
    <s v="LIJA DE AGUA No. 220 x Pliego"/>
    <n v="23131507"/>
    <s v="SELECCIÓN ABREVIADA SUBASTA INVERSA (NO DISPONIBLE)"/>
    <n v="3"/>
    <n v="4"/>
    <n v="10"/>
    <n v="5"/>
    <n v="4391.1000000000004"/>
    <s v="UNIDAD"/>
    <s v="NO SOLICITADAS"/>
  </r>
  <r>
    <x v="21"/>
    <s v="02-02-01-003-007"/>
    <s v="02-02-01-003-007-09"/>
    <s v="Materiales y suministros - Otros productos minerales no metálicos n. C. P."/>
    <s v="LIJA DE AGUA No. 320 x Pliego"/>
    <n v="23131507"/>
    <s v="SELECCIÓN ABREVIADA SUBASTA INVERSA (NO DISPONIBLE)"/>
    <n v="3"/>
    <n v="4"/>
    <n v="10"/>
    <n v="5"/>
    <n v="1398.25"/>
    <s v="UNIDAD"/>
    <s v="NO SOLICITADAS"/>
  </r>
  <r>
    <x v="21"/>
    <s v="02-02-01-003-007"/>
    <s v="02-02-01-003-007-09"/>
    <s v="Materiales y suministros - Otros productos minerales no metálicos n. C. P."/>
    <s v="LIJA TELA DE ESMERIL No. 120 5 PULGADAS ROLLO DE 20 METROS"/>
    <n v="23131507"/>
    <s v="SELECCIÓN ABREVIADA SUBASTA INVERSA (NO DISPONIBLE)"/>
    <n v="3"/>
    <n v="4"/>
    <n v="10"/>
    <n v="2"/>
    <n v="98125.02"/>
    <s v="UNIDAD"/>
    <s v="NO SOLICITADAS"/>
  </r>
  <r>
    <x v="21"/>
    <s v="02-02-01-003-007"/>
    <s v="02-02-01-003-007-09"/>
    <s v="Materiales y suministros - Otros productos minerales no metálicos n. C. P."/>
    <s v="LIJA TELA DE ESMERIL No. 60 11 PULGADAS ROLLO DE 20 METROS"/>
    <n v="23131507"/>
    <s v="SELECCIÓN ABREVIADA SUBASTA INVERSA (NO DISPONIBLE)"/>
    <n v="3"/>
    <n v="4"/>
    <n v="10"/>
    <n v="2"/>
    <n v="98125.02"/>
    <s v="UNIDAD"/>
    <s v="NO SOLICITADAS"/>
  </r>
  <r>
    <x v="21"/>
    <s v="02-02-01-003-007"/>
    <s v="02-02-01-003-007-09"/>
    <s v="Materiales y suministros - Otros productos minerales no metálicos n. C. P."/>
    <s v="LIJA TELA DE ESMERIL No. 80 21X3 PUGADAS ROLLO DE 20 METROS"/>
    <n v="23131507"/>
    <s v="SELECCIÓN ABREVIADA SUBASTA INVERSA (NO DISPONIBLE)"/>
    <n v="3"/>
    <n v="4"/>
    <n v="10"/>
    <n v="2"/>
    <n v="98125.02"/>
    <s v="UNIDAD"/>
    <s v="NO SOLICITADAS"/>
  </r>
  <r>
    <x v="21"/>
    <s v="02-02-01-003-007"/>
    <s v="02-02-01-003-007-09"/>
    <s v="Materiales y suministros - Otros productos minerales no metálicos n. C. P."/>
    <s v="LIJA TELA DE ESMERIL No. 80 5 PULGADAS ROLLO DE 20 METROS"/>
    <n v="23131507"/>
    <s v="SELECCIÓN ABREVIADA SUBASTA INVERSA (NO DISPONIBLE)"/>
    <n v="3"/>
    <n v="4"/>
    <n v="10"/>
    <n v="2"/>
    <n v="98125.02"/>
    <s v="UNIDAD"/>
    <s v="NO SOLICITADAS"/>
  </r>
  <r>
    <x v="21"/>
    <s v="02-02-01-003-007"/>
    <s v="02-02-01-003-007-02"/>
    <s v="Materiales y suministros - Artículos de cerámica no estructural"/>
    <s v="ENCHAPE  PARED PORCELANATO 30X60"/>
    <n v="30131704"/>
    <s v="SELECCIÓN ABREVIADA SUBASTA INVERSA (NO DISPONIBLE)"/>
    <n v="3"/>
    <n v="4"/>
    <n v="10"/>
    <n v="15"/>
    <n v="473596.2"/>
    <s v="METRO CUADRADO"/>
    <s v="NO SOLICITADAS"/>
  </r>
  <r>
    <x v="21"/>
    <s v="02-02-01-003-007"/>
    <s v="02-02-01-003-007-02"/>
    <s v="Materiales y suministros - Artículos de cerámica no estructural"/>
    <s v="ENCHAPE CERAMICO PISO 45X45"/>
    <n v="30131704"/>
    <s v="SELECCIÓN ABREVIADA SUBASTA INVERSA (NO DISPONIBLE)"/>
    <n v="3"/>
    <n v="4"/>
    <n v="10"/>
    <n v="15"/>
    <n v="349503"/>
    <s v="METRO CUADRADO"/>
    <s v="NO SOLICITADAS"/>
  </r>
  <r>
    <x v="21"/>
    <s v="02-02-01-003-007"/>
    <s v="02-02-01-003-007-02"/>
    <s v="Materiales y suministros - Artículos de cerámica no estructural"/>
    <s v="LAVAMANOS INCLUYE GRIFERIA"/>
    <n v="30181504"/>
    <s v="SELECCIÓN ABREVIADA SUBASTA INVERSA (NO DISPONIBLE)"/>
    <n v="3"/>
    <n v="4"/>
    <n v="10"/>
    <n v="10"/>
    <n v="849124.5"/>
    <s v="UNIDAD"/>
    <s v="NO SOLICITADAS"/>
  </r>
  <r>
    <x v="21"/>
    <s v="02-02-01-003-007"/>
    <s v="02-02-01-003-007-02"/>
    <s v="Materiales y suministros - Artículos de cerámica no estructural"/>
    <s v="ORINAL AHORRADOR INCLUYE GRIFERIA"/>
    <n v="30181506"/>
    <s v="SELECCIÓN ABREVIADA SUBASTA INVERSA (NO DISPONIBLE)"/>
    <n v="3"/>
    <n v="4"/>
    <n v="10"/>
    <n v="2"/>
    <n v="235467.68"/>
    <s v="UNIDAD"/>
    <s v="NO SOLICITADAS"/>
  </r>
  <r>
    <x v="21"/>
    <s v="02-02-01-003-007"/>
    <s v="02-02-01-003-007-02"/>
    <s v="Materiales y suministros - Artículos de cerámica no estructural"/>
    <s v="SANITARIO AHORRADOR INCLUYE GRIFERIA"/>
    <n v="30181505"/>
    <s v="SELECCIÓN ABREVIADA SUBASTA INVERSA (NO DISPONIBLE)"/>
    <n v="3"/>
    <n v="4"/>
    <n v="10"/>
    <n v="2"/>
    <n v="302695.53999999998"/>
    <s v="UNIDAD"/>
    <s v="NO SOLICITADAS"/>
  </r>
  <r>
    <x v="21"/>
    <s v="02-02-01-003-007"/>
    <s v="02-02-01-003-007-04"/>
    <s v="Materiales y suministros - Yeso, cal y cemento"/>
    <s v="BOQUILLA PARA PISO VARIOS TONOS"/>
    <n v="23232201"/>
    <s v="SELECCIÓN ABREVIADA SUBASTA INVERSA (NO DISPONIBLE)"/>
    <n v="3"/>
    <n v="4"/>
    <n v="10"/>
    <n v="10"/>
    <n v="45279.5"/>
    <s v="KILOGRAMO"/>
    <s v="NO SOLICITADAS"/>
  </r>
  <r>
    <x v="21"/>
    <s v="02-02-01-003-007"/>
    <s v="02-02-01-003-007-04"/>
    <s v="Materiales y suministros - Yeso, cal y cemento"/>
    <s v="CEMENTO GRIS Presentación bulto x 50 Kg"/>
    <n v="30111601"/>
    <s v="SELECCIÓN ABREVIADA SUBASTA INVERSA (NO DISPONIBLE)"/>
    <n v="3"/>
    <n v="4"/>
    <n v="10"/>
    <n v="90"/>
    <n v="1653731.1"/>
    <s v="UNIDAD"/>
    <s v="NO SOLICITADAS"/>
  </r>
  <r>
    <x v="21"/>
    <s v="02-02-01-003-007"/>
    <s v="02-02-01-003-007-04"/>
    <s v="Materiales y suministros - Yeso, cal y cemento"/>
    <s v="ESTUCO PLASTICO"/>
    <n v="31201605"/>
    <s v="SELECCIÓN ABREVIADA SUBASTA INVERSA (NO DISPONIBLE)"/>
    <n v="3"/>
    <n v="4"/>
    <n v="10"/>
    <n v="177"/>
    <n v="2384542.23"/>
    <s v="GALON"/>
    <s v="NO SOLICITADAS"/>
  </r>
  <r>
    <x v="21"/>
    <s v="02-02-01-003-007"/>
    <s v="02-02-01-003-007-04"/>
    <s v="Materiales y suministros - Yeso, cal y cemento"/>
    <s v="MASILLA JOINT COMPOUND  "/>
    <n v="31201605"/>
    <s v="SELECCIÓN ABREVIADA SUBASTA INVERSA (NO DISPONIBLE)"/>
    <n v="3"/>
    <n v="4"/>
    <n v="10"/>
    <n v="5"/>
    <n v="44833.25"/>
    <s v="GALON"/>
    <s v="NO SOLICITADAS"/>
  </r>
  <r>
    <x v="21"/>
    <s v="02-02-01-003-007"/>
    <s v="02-02-01-003-007-04"/>
    <s v="Materiales y suministros - Yeso, cal y cemento"/>
    <s v="PEGACOR BLANCO"/>
    <n v="31201610"/>
    <s v="SELECCIÓN ABREVIADA SUBASTA INVERSA (NO DISPONIBLE)"/>
    <n v="3"/>
    <n v="4"/>
    <n v="10"/>
    <n v="50"/>
    <n v="123046"/>
    <s v="KILOGRAMO"/>
    <s v="NO SOLICITADAS"/>
  </r>
  <r>
    <x v="21"/>
    <s v="02-02-01-003-007"/>
    <s v="02-02-01-003-007-04"/>
    <s v="Materiales y suministros - Yeso, cal y cemento"/>
    <s v="PEGACOR GRIS"/>
    <n v="31201610"/>
    <s v="SELECCIÓN ABREVIADA SUBASTA INVERSA (NO DISPONIBLE)"/>
    <n v="3"/>
    <n v="4"/>
    <n v="10"/>
    <n v="150"/>
    <n v="171181.5"/>
    <s v="KILOGRAMO"/>
    <s v="NO SOLICITADAS"/>
  </r>
  <r>
    <x v="21"/>
    <s v="02-02-01-003-007"/>
    <s v="02-02-01-003-007-05"/>
    <s v="Materiales y suministros - Artículos de concreto, cemento y yeso"/>
    <s v="LAMINAS DEL DRYWALL"/>
    <n v="30161503"/>
    <s v="SELECCIÓN ABREVIADA SUBASTA INVERSA (NO DISPONIBLE)"/>
    <n v="3"/>
    <n v="4"/>
    <n v="10"/>
    <n v="2"/>
    <n v="34990.76"/>
    <s v="UNIDAD"/>
    <s v="NO SOLICITADAS"/>
  </r>
  <r>
    <x v="21"/>
    <s v="02-02-01-003-007"/>
    <s v="02-02-01-003-007-05"/>
    <s v="Materiales y suministros - Artículos de concreto, cemento y yeso"/>
    <s v="TEJA FIBROCEMENTO No. 6"/>
    <n v="30151500"/>
    <s v="SELECCIÓN ABREVIADA SUBASTA INVERSA (NO DISPONIBLE)"/>
    <n v="3"/>
    <n v="4"/>
    <n v="10"/>
    <n v="13"/>
    <n v="273169.26"/>
    <s v="UNIDAD"/>
    <s v="NO SOLICITADAS"/>
  </r>
  <r>
    <x v="21"/>
    <s v="02-02-01-003-007"/>
    <s v="02-02-01-003-007-05"/>
    <s v="Materiales y suministros - Artículos de concreto, cemento y yeso"/>
    <s v="TEJA FIBROCEMENTO No. 8"/>
    <n v="30151500"/>
    <s v="SELECCIÓN ABREVIADA SUBASTA INVERSA (NO DISPONIBLE)"/>
    <n v="3"/>
    <n v="4"/>
    <n v="10"/>
    <n v="13"/>
    <n v="361193.56"/>
    <s v="UNIDAD"/>
    <s v="NO SOLICITADAS"/>
  </r>
  <r>
    <x v="21"/>
    <s v="02-02-01-003-007"/>
    <s v="02-02-01-003-007-09"/>
    <s v="Materiales y suministros - Otros productos minerales no metálicos n. C. P."/>
    <s v="PLIEGO LIJA # 120"/>
    <n v="27111918"/>
    <s v="SELECCIÓN ABREVIADA SUBASTA INVERSA (NO DISPONIBLE)"/>
    <n v="3"/>
    <n v="4"/>
    <n v="10"/>
    <n v="15"/>
    <n v="202829.55"/>
    <s v="UNIDAD"/>
    <s v="NO SOLICITADAS"/>
  </r>
  <r>
    <x v="21"/>
    <s v="02-02-01-003-007"/>
    <s v="02-02-01-003-007-09"/>
    <s v="Materiales y suministros - Otros productos minerales no metálicos n. C. P."/>
    <s v="PLIEGO LIJA # 150"/>
    <n v="27111918"/>
    <s v="SELECCIÓN ABREVIADA SUBASTA INVERSA (NO DISPONIBLE)"/>
    <n v="3"/>
    <n v="4"/>
    <n v="10"/>
    <n v="15"/>
    <n v="202829.55"/>
    <s v="UNIDAD"/>
    <s v="NO SOLICITADAS"/>
  </r>
  <r>
    <x v="21"/>
    <s v="02-02-01-003-008"/>
    <s v="02-02-01-003-008-09"/>
    <s v="Materiales y suministros - Otros artículos manufacturados n. C. P."/>
    <s v="BROCHA CERDA MONA CABO NEGRO 5&quot;"/>
    <n v="31211904"/>
    <s v="SELECCIÓN ABREVIADA SUBASTA INVERSA (NO DISPONIBLE)"/>
    <n v="3"/>
    <n v="4"/>
    <n v="10"/>
    <n v="35"/>
    <n v="261520.35"/>
    <s v="UNIDAD"/>
    <s v="NO SOLICITADAS"/>
  </r>
  <r>
    <x v="21"/>
    <s v="02-02-01-003-008"/>
    <s v="02-02-01-003-008-09"/>
    <s v="Materiales y suministros - Otros artículos manufacturados n. C. P."/>
    <s v="RODILLO DE FELPA DE 4&quot;"/>
    <n v="31211906"/>
    <s v="SELECCIÓN ABREVIADA SUBASTA INVERSA (NO DISPONIBLE)"/>
    <n v="3"/>
    <n v="4"/>
    <n v="10"/>
    <n v="49"/>
    <n v="280004.62"/>
    <s v="UNIDAD"/>
    <s v="NO SOLICITADAS"/>
  </r>
  <r>
    <x v="21"/>
    <s v="02-02-01-003-008"/>
    <s v="02-02-01-003-008-09"/>
    <s v="Materiales y suministros - Otros artículos manufacturados n. C. P."/>
    <s v="RODILLO PROFESIONAL DE FELPA ACRILICA DE 9&quot;"/>
    <n v="31211906"/>
    <s v="SELECCIÓN ABREVIADA SUBASTA INVERSA (NO DISPONIBLE)"/>
    <n v="3"/>
    <n v="4"/>
    <n v="10"/>
    <n v="100"/>
    <n v="958307"/>
    <s v="UNIDAD"/>
    <s v="NO SOLICITADAS"/>
  </r>
  <r>
    <x v="21"/>
    <s v="02-02-01-004-002"/>
    <s v="02-02-01-004-002"/>
    <s v="Materiales y suministros - Productos metálicos elaborados (excepto maquinaria y equipo)"/>
    <s v="ALAMBRE DULCE"/>
    <n v="30264303"/>
    <s v="SELECCIÓN ABREVIADA SUBASTA INVERSA (NO DISPONIBLE)"/>
    <n v="3"/>
    <n v="4"/>
    <n v="10"/>
    <n v="5"/>
    <n v="38020.5"/>
    <s v="KILOGRAMO"/>
    <s v="NO SOLICITADAS"/>
  </r>
  <r>
    <x v="21"/>
    <s v="02-02-01-004-002"/>
    <s v="02-02-01-004-002"/>
    <s v="Materiales y suministros - Productos metálicos elaborados (excepto maquinaria y equipo)"/>
    <s v="ALAMBRE NEGRO CALIBRE 17  "/>
    <n v="30264303"/>
    <s v="SELECCIÓN ABREVIADA SUBASTA INVERSA (NO DISPONIBLE)"/>
    <n v="3"/>
    <n v="4"/>
    <n v="10"/>
    <n v="5"/>
    <n v="20658.400000000001"/>
    <s v="KILOGRAMO"/>
    <s v="NO SOLICITADAS"/>
  </r>
  <r>
    <x v="21"/>
    <s v="02-02-01-004-002"/>
    <s v="02-02-01-004-002"/>
    <s v="Materiales y suministros - Productos metálicos elaborados (excepto maquinaria y equipo)"/>
    <s v="AMARRES PARA TEJA Presentación paquete x 100 Unidades"/>
    <n v="31162108"/>
    <s v="SELECCIÓN ABREVIADA SUBASTA INVERSA (NO DISPONIBLE)"/>
    <n v="3"/>
    <n v="4"/>
    <n v="10"/>
    <n v="16"/>
    <n v="223662.88"/>
    <s v="UNIDAD"/>
    <s v="NO SOLICITADAS"/>
  </r>
  <r>
    <x v="21"/>
    <s v="02-02-01-004-002"/>
    <s v="02-02-01-004-002"/>
    <s v="Materiales y suministros - Productos metálicos elaborados (excepto maquinaria y equipo)"/>
    <s v="ASPERSORES DE BRONCE"/>
    <n v="21101803"/>
    <s v="SELECCIÓN ABREVIADA SUBASTA INVERSA (NO DISPONIBLE)"/>
    <n v="3"/>
    <n v="4"/>
    <n v="10"/>
    <n v="2"/>
    <n v="73856.160000000003"/>
    <s v="UNIDAD"/>
    <s v="NO SOLICITADAS"/>
  </r>
  <r>
    <x v="21"/>
    <s v="02-02-01-004-002"/>
    <s v="02-02-01-004-002"/>
    <s v="Materiales y suministros - Productos metálicos elaborados (excepto maquinaria y equipo)"/>
    <s v="BISAGRA COBRE NUDO CABEZA REDONDA 3&quot;"/>
    <n v="31162403"/>
    <s v="SELECCIÓN ABREVIADA SUBASTA INVERSA (NO DISPONIBLE)"/>
    <n v="3"/>
    <n v="4"/>
    <n v="10"/>
    <n v="10"/>
    <n v="32963"/>
    <s v="UNIDAD"/>
    <s v="NO SOLICITADAS"/>
  </r>
  <r>
    <x v="21"/>
    <s v="02-02-01-004-002"/>
    <s v="02-02-01-004-002"/>
    <s v="Materiales y suministros - Productos metálicos elaborados (excepto maquinaria y equipo)"/>
    <s v="BISAGRA OMEGA DE 3&quot; "/>
    <n v="31162403"/>
    <s v="SELECCIÓN ABREVIADA SUBASTA INVERSA (NO DISPONIBLE)"/>
    <n v="3"/>
    <n v="4"/>
    <n v="10"/>
    <n v="10"/>
    <n v="16112.6"/>
    <s v="UNIDAD"/>
    <s v="NO SOLICITADAS"/>
  </r>
  <r>
    <x v="21"/>
    <s v="02-02-01-004-002"/>
    <s v="02-02-01-004-002"/>
    <s v="Materiales y suministros - Productos metálicos elaborados (excepto maquinaria y equipo)"/>
    <s v="BISAGRA SEMIPARCHE PARA COCINA INTEGRAL Presentación x paquete de 10 Unidades"/>
    <n v="31162403"/>
    <s v="SELECCIÓN ABREVIADA SUBASTA INVERSA (NO DISPONIBLE)"/>
    <n v="3"/>
    <n v="4"/>
    <n v="10"/>
    <n v="15"/>
    <n v="90981.450000000012"/>
    <s v="UNIDAD"/>
    <s v="NO SOLICITADAS"/>
  </r>
  <r>
    <x v="21"/>
    <s v="02-02-01-004-002"/>
    <s v="02-02-01-004-002"/>
    <s v="Materiales y suministros - Productos metálicos elaborados (excepto maquinaria y equipo)"/>
    <s v="BROCAS TUNGSTENO DE 1/8''"/>
    <n v="27111543"/>
    <s v="SELECCIÓN ABREVIADA SUBASTA INVERSA (NO DISPONIBLE)"/>
    <n v="3"/>
    <n v="4"/>
    <n v="10"/>
    <n v="3"/>
    <n v="6458.13"/>
    <s v="UNIDAD"/>
    <s v="NO SOLICITADAS"/>
  </r>
  <r>
    <x v="21"/>
    <s v="02-02-01-004-002"/>
    <s v="02-02-01-004-002"/>
    <s v="Materiales y suministros - Productos metálicos elaborados (excepto maquinaria y equipo)"/>
    <s v="BROCAS TUNGSTENO DE 3/8'' PASAMURO"/>
    <n v="27111543"/>
    <s v="SELECCIÓN ABREVIADA SUBASTA INVERSA (NO DISPONIBLE)"/>
    <n v="3"/>
    <n v="4"/>
    <n v="10"/>
    <n v="3"/>
    <n v="12130.86"/>
    <s v="UNIDAD"/>
    <s v="NO SOLICITADAS"/>
  </r>
  <r>
    <x v="21"/>
    <s v="02-02-01-004-002"/>
    <s v="02-02-01-004-002"/>
    <s v="Materiales y suministros - Productos metálicos elaborados (excepto maquinaria y equipo)"/>
    <s v="BROCAS TUNGSTENO DE 5/16''"/>
    <n v="27111543"/>
    <s v="SELECCIÓN ABREVIADA SUBASTA INVERSA (NO DISPONIBLE)"/>
    <n v="3"/>
    <n v="4"/>
    <n v="10"/>
    <n v="3"/>
    <n v="7118.58"/>
    <s v="UNIDAD"/>
    <s v="NO SOLICITADAS"/>
  </r>
  <r>
    <x v="21"/>
    <s v="02-02-01-004-002"/>
    <s v="02-02-01-004-002"/>
    <s v="Materiales y suministros - Productos metálicos elaborados (excepto maquinaria y equipo)"/>
    <s v="BROCAS TUNGSTENO O DE 1/4''"/>
    <n v="27111543"/>
    <s v="SELECCIÓN ABREVIADA SUBASTA INVERSA (NO DISPONIBLE)"/>
    <n v="3"/>
    <n v="4"/>
    <n v="10"/>
    <n v="3"/>
    <n v="6722.3099999999995"/>
    <s v="UNIDAD"/>
    <s v="NO SOLICITADAS"/>
  </r>
  <r>
    <x v="21"/>
    <s v="02-02-01-004-002"/>
    <s v="02-02-01-004-002"/>
    <s v="Materiales y suministros - Productos metálicos elaborados (excepto maquinaria y equipo)"/>
    <s v="BROCAS TUNGSTENODE 1/2'' PASAMURO"/>
    <n v="27111543"/>
    <s v="SELECCIÓN ABREVIADA SUBASTA INVERSA (NO DISPONIBLE)"/>
    <n v="3"/>
    <n v="4"/>
    <n v="10"/>
    <n v="3"/>
    <n v="19385.099999999999"/>
    <s v="UNIDAD"/>
    <s v="NO SOLICITADAS"/>
  </r>
  <r>
    <x v="21"/>
    <s v="02-02-01-004-002"/>
    <s v="02-02-01-004-002"/>
    <s v="Materiales y suministros - Productos metálicos elaborados (excepto maquinaria y equipo)"/>
    <s v="CANDADO 40 MM TIPO ALEMÁN"/>
    <n v="46171501"/>
    <s v="SELECCIÓN ABREVIADA SUBASTA INVERSA (NO DISPONIBLE)"/>
    <n v="3"/>
    <n v="4"/>
    <n v="10"/>
    <n v="1"/>
    <n v="30685.34"/>
    <s v="UNIDAD"/>
    <s v="NO SOLICITADAS"/>
  </r>
  <r>
    <x v="21"/>
    <s v="02-02-01-004-002"/>
    <s v="02-02-01-004-002"/>
    <s v="Materiales y suministros - Productos metálicos elaborados (excepto maquinaria y equipo)"/>
    <s v="CANDADO 50 MM TIPO ALEMAN"/>
    <n v="46171501"/>
    <s v="SELECCIÓN ABREVIADA SUBASTA INVERSA (NO DISPONIBLE)"/>
    <n v="3"/>
    <n v="4"/>
    <n v="10"/>
    <n v="1"/>
    <n v="34114.92"/>
    <s v="UNIDAD"/>
    <s v="NO SOLICITADAS"/>
  </r>
  <r>
    <x v="21"/>
    <s v="02-02-01-004-002"/>
    <s v="02-02-01-004-002"/>
    <s v="Materiales y suministros - Productos metálicos elaborados (excepto maquinaria y equipo)"/>
    <s v="CANDADO 70 MM TIPO ALEMAN"/>
    <n v="46171501"/>
    <s v="SELECCIÓN ABREVIADA SUBASTA INVERSA (NO DISPONIBLE)"/>
    <n v="3"/>
    <n v="4"/>
    <n v="10"/>
    <n v="1"/>
    <n v="49150.57"/>
    <s v="UNIDAD"/>
    <s v="NO SOLICITADAS"/>
  </r>
  <r>
    <x v="21"/>
    <s v="02-02-01-004-002"/>
    <s v="02-02-01-004-002"/>
    <s v="Materiales y suministros - Productos metálicos elaborados (excepto maquinaria y equipo)"/>
    <s v="CERRADURA DE SEGURIDAD"/>
    <n v="31162402"/>
    <s v="SELECCIÓN ABREVIADA SUBASTA INVERSA (NO DISPONIBLE)"/>
    <n v="3"/>
    <n v="4"/>
    <n v="10"/>
    <n v="15"/>
    <n v="354768.75"/>
    <s v="UNIDAD"/>
    <s v="NO SOLICITADAS"/>
  </r>
  <r>
    <x v="21"/>
    <s v="02-02-01-004-002"/>
    <s v="02-02-01-004-002"/>
    <s v="Materiales y suministros - Productos metálicos elaborados (excepto maquinaria y equipo)"/>
    <s v="CERRADURAS DE SOBREPONER"/>
    <n v="31162402"/>
    <s v="SELECCIÓN ABREVIADA SUBASTA INVERSA (NO DISPONIBLE)"/>
    <n v="3"/>
    <n v="4"/>
    <n v="10"/>
    <n v="1"/>
    <n v="70252.84"/>
    <s v="UNIDAD"/>
    <s v="NO SOLICITADAS"/>
  </r>
  <r>
    <x v="21"/>
    <s v="02-02-01-004-002"/>
    <s v="02-02-01-004-002"/>
    <s v="Materiales y suministros - Productos metálicos elaborados (excepto maquinaria y equipo)"/>
    <s v="CERRADURAS TIPO ALCOBA"/>
    <n v="31162402"/>
    <s v="SELECCIÓN ABREVIADA SUBASTA INVERSA (NO DISPONIBLE)"/>
    <n v="3"/>
    <n v="4"/>
    <n v="10"/>
    <n v="35"/>
    <n v="1166324.95"/>
    <s v="UNIDAD"/>
    <s v="NO SOLICITADAS"/>
  </r>
  <r>
    <x v="21"/>
    <s v="02-02-01-004-002"/>
    <s v="02-02-01-004-002"/>
    <s v="Materiales y suministros - Productos metálicos elaborados (excepto maquinaria y equipo)"/>
    <s v="CINTAS SINFÍN ¼” ROLLO DE 20 METROS"/>
    <n v="27112802"/>
    <s v="SELECCIÓN ABREVIADA SUBASTA INVERSA (NO DISPONIBLE)"/>
    <n v="3"/>
    <n v="4"/>
    <n v="10"/>
    <n v="2"/>
    <n v="220871.14"/>
    <s v="UNIDAD"/>
    <s v="NO SOLICITADAS"/>
  </r>
  <r>
    <x v="21"/>
    <s v="02-02-01-004-002"/>
    <s v="02-02-01-004-002"/>
    <s v="Materiales y suministros - Productos metálicos elaborados (excepto maquinaria y equipo)"/>
    <s v="CINTAS SINFÍN ½” ROLLO DE 20 METROS"/>
    <n v="27112802"/>
    <s v="SELECCIÓN ABREVIADA SUBASTA INVERSA (NO DISPONIBLE)"/>
    <n v="3"/>
    <n v="4"/>
    <n v="10"/>
    <n v="2"/>
    <n v="220871.14"/>
    <s v="UNIDAD"/>
    <s v="NO SOLICITADAS"/>
  </r>
  <r>
    <x v="21"/>
    <s v="02-02-01-004-002"/>
    <s v="02-02-01-004-002"/>
    <s v="Materiales y suministros - Productos metálicos elaborados (excepto maquinaria y equipo)"/>
    <s v="CINTAS SINFÍN 1/8” ROLLO DE 20 METROS"/>
    <n v="27112802"/>
    <s v="SELECCIÓN ABREVIADA SUBASTA INVERSA (NO DISPONIBLE)"/>
    <n v="3"/>
    <n v="4"/>
    <n v="10"/>
    <n v="2"/>
    <n v="220871.14"/>
    <s v="UNIDAD"/>
    <s v="NO SOLICITADAS"/>
  </r>
  <r>
    <x v="21"/>
    <s v="02-02-01-004-002"/>
    <s v="02-02-01-004-002"/>
    <s v="Materiales y suministros - Productos metálicos elaborados (excepto maquinaria y equipo)"/>
    <s v="CLAVO DE ACERO DE 1”"/>
    <n v="31162004"/>
    <s v="SELECCIÓN ABREVIADA SUBASTA INVERSA (NO DISPONIBLE)"/>
    <n v="3"/>
    <n v="4"/>
    <n v="10"/>
    <n v="4"/>
    <n v="14765.52"/>
    <s v="UNIDAD"/>
    <s v="NO SOLICITADAS"/>
  </r>
  <r>
    <x v="21"/>
    <s v="02-02-01-004-002"/>
    <s v="02-02-01-004-002"/>
    <s v="Materiales y suministros - Productos metálicos elaborados (excepto maquinaria y equipo)"/>
    <s v="CODO DE CALLE GALVANIZADO DE 1/2"/>
    <n v="40141751"/>
    <s v="SELECCIÓN ABREVIADA SUBASTA INVERSA (NO DISPONIBLE)"/>
    <n v="3"/>
    <n v="4"/>
    <n v="10"/>
    <n v="5"/>
    <n v="8347.85"/>
    <s v="UNIDAD"/>
    <s v="NO SOLICITADAS"/>
  </r>
  <r>
    <x v="21"/>
    <s v="02-02-01-004-002"/>
    <s v="02-02-01-004-002"/>
    <s v="Materiales y suministros - Productos metálicos elaborados (excepto maquinaria y equipo)"/>
    <s v="CODO GALVANIZADO 1&quot;"/>
    <n v="40141751"/>
    <s v="SELECCIÓN ABREVIADA SUBASTA INVERSA (NO DISPONIBLE)"/>
    <n v="3"/>
    <n v="4"/>
    <n v="10"/>
    <n v="5"/>
    <n v="131697.29999999999"/>
    <s v="UNIDAD"/>
    <s v="NO SOLICITADAS"/>
  </r>
  <r>
    <x v="21"/>
    <s v="02-02-01-004-002"/>
    <s v="02-02-01-004-002"/>
    <s v="Materiales y suministros - Productos metálicos elaborados (excepto maquinaria y equipo)"/>
    <s v="CODO GALVANIZADO 1/2&quot;"/>
    <n v="40141751"/>
    <s v="SELECCIÓN ABREVIADA SUBASTA INVERSA (NO DISPONIBLE)"/>
    <n v="3"/>
    <n v="4"/>
    <n v="10"/>
    <n v="5"/>
    <n v="21092.75"/>
    <s v="UNIDAD"/>
    <s v="NO SOLICITADAS"/>
  </r>
  <r>
    <x v="21"/>
    <s v="02-02-01-004-002"/>
    <s v="02-02-01-004-002"/>
    <s v="Materiales y suministros - Productos metálicos elaborados (excepto maquinaria y equipo)"/>
    <s v="CUCHILLAS DE CEPILLO 45 CM"/>
    <n v="22101703"/>
    <s v="SELECCIÓN ABREVIADA SUBASTA INVERSA (NO DISPONIBLE)"/>
    <n v="3"/>
    <n v="4"/>
    <n v="10"/>
    <n v="2"/>
    <n v="62601.14"/>
    <s v="UNIDAD"/>
    <s v="NO SOLICITADAS"/>
  </r>
  <r>
    <x v="21"/>
    <s v="02-02-01-004-002"/>
    <s v="02-02-01-004-002"/>
    <s v="Materiales y suministros - Productos metálicos elaborados (excepto maquinaria y equipo)"/>
    <s v="CUCHILLAS PLANEADORA 35 CM"/>
    <n v="22101703"/>
    <s v="SELECCIÓN ABREVIADA SUBASTA INVERSA (NO DISPONIBLE)"/>
    <n v="3"/>
    <n v="4"/>
    <n v="10"/>
    <n v="2"/>
    <n v="62601.14"/>
    <s v="UNIDAD"/>
    <s v="NO SOLICITADAS"/>
  </r>
  <r>
    <x v="21"/>
    <s v="02-02-01-004-002"/>
    <s v="02-02-01-004-002"/>
    <s v="Materiales y suministros - Productos metálicos elaborados (excepto maquinaria y equipo)"/>
    <s v="DISCO ABRASIVOS 4&quot;"/>
    <n v="31191506"/>
    <s v="SELECCIÓN ABREVIADA SUBASTA INVERSA (NO DISPONIBLE)"/>
    <n v="3"/>
    <n v="4"/>
    <n v="10"/>
    <n v="5"/>
    <n v="24174.850000000002"/>
    <s v="UNIDAD"/>
    <s v="NO SOLICITADAS"/>
  </r>
  <r>
    <x v="21"/>
    <s v="02-02-01-004-002"/>
    <s v="02-02-01-004-002"/>
    <s v="Materiales y suministros - Productos metálicos elaborados (excepto maquinaria y equipo)"/>
    <s v="DISCO ABRASIVOS 7&quot;"/>
    <n v="31191506"/>
    <s v="SELECCIÓN ABREVIADA SUBASTA INVERSA (NO DISPONIBLE)"/>
    <n v="3"/>
    <n v="4"/>
    <n v="10"/>
    <n v="5"/>
    <n v="34724.199999999997"/>
    <s v="UNIDAD"/>
    <s v="NO SOLICITADAS"/>
  </r>
  <r>
    <x v="21"/>
    <s v="02-02-01-004-002"/>
    <s v="02-02-01-004-002"/>
    <s v="Materiales y suministros - Productos metálicos elaborados (excepto maquinaria y equipo)"/>
    <s v="DISCO DE CORTE 4&quot;"/>
    <n v="27112838"/>
    <s v="SELECCIÓN ABREVIADA SUBASTA INVERSA (NO DISPONIBLE)"/>
    <n v="3"/>
    <n v="4"/>
    <n v="10"/>
    <n v="5"/>
    <n v="20658.400000000001"/>
    <s v="UNIDAD"/>
    <s v="NO SOLICITADAS"/>
  </r>
  <r>
    <x v="21"/>
    <s v="02-02-01-004-002"/>
    <s v="02-02-01-004-002"/>
    <s v="Materiales y suministros - Productos metálicos elaborados (excepto maquinaria y equipo)"/>
    <s v="DISCO DE CORTE DE MADERA EN TUSGTENO 10&quot;"/>
    <n v="27112838"/>
    <s v="SELECCIÓN ABREVIADA SUBASTA INVERSA (NO DISPONIBLE)"/>
    <n v="3"/>
    <n v="4"/>
    <n v="10"/>
    <n v="2"/>
    <n v="253053.5"/>
    <s v="UNIDAD"/>
    <s v="NO SOLICITADAS"/>
  </r>
  <r>
    <x v="21"/>
    <s v="02-02-01-004-002"/>
    <s v="02-02-01-004-002"/>
    <s v="Materiales y suministros - Productos metálicos elaborados (excepto maquinaria y equipo)"/>
    <s v="DISCO DE CORTE DE MADERA EN TUSGTENO 10&quot; DIENTE FINOS"/>
    <n v="27112838"/>
    <s v="SELECCIÓN ABREVIADA SUBASTA INVERSA (NO DISPONIBLE)"/>
    <n v="3"/>
    <n v="4"/>
    <n v="10"/>
    <n v="2"/>
    <n v="253053.5"/>
    <s v="UNIDAD"/>
    <s v="NO SOLICITADAS"/>
  </r>
  <r>
    <x v="21"/>
    <s v="02-02-01-004-002"/>
    <s v="02-02-01-004-002"/>
    <s v="Materiales y suministros - Productos metálicos elaborados (excepto maquinaria y equipo)"/>
    <s v="DISCO DE CORTE DE MADERA EN TUSGTENO 12&quot;"/>
    <n v="27112838"/>
    <s v="SELECCIÓN ABREVIADA SUBASTA INVERSA (NO DISPONIBLE)"/>
    <n v="3"/>
    <n v="4"/>
    <n v="10"/>
    <n v="2"/>
    <n v="281189.86"/>
    <s v="UNIDAD"/>
    <s v="NO SOLICITADAS"/>
  </r>
  <r>
    <x v="21"/>
    <s v="02-02-01-004-002"/>
    <s v="02-02-01-004-002"/>
    <s v="Materiales y suministros - Productos metálicos elaborados (excepto maquinaria y equipo)"/>
    <s v="DISCO DE CORTE DE MADERA EN TUSGTENO 12&quot; DIENTE FINOS"/>
    <n v="27112838"/>
    <s v="SELECCIÓN ABREVIADA SUBASTA INVERSA (NO DISPONIBLE)"/>
    <n v="3"/>
    <n v="4"/>
    <n v="10"/>
    <n v="2"/>
    <n v="281189.86"/>
    <s v="UNIDAD"/>
    <s v="NO SOLICITADAS"/>
  </r>
  <r>
    <x v="21"/>
    <s v="02-02-01-004-002"/>
    <s v="02-02-01-004-002"/>
    <s v="Materiales y suministros - Productos metálicos elaborados (excepto maquinaria y equipo)"/>
    <s v="DISCO DE CORTE PARA METAL 14&quot;"/>
    <n v="27112838"/>
    <s v="SELECCIÓN ABREVIADA SUBASTA INVERSA (NO DISPONIBLE)"/>
    <n v="3"/>
    <n v="4"/>
    <n v="10"/>
    <n v="5"/>
    <n v="61100.55"/>
    <s v="UNIDAD"/>
    <s v="NO SOLICITADAS"/>
  </r>
  <r>
    <x v="21"/>
    <s v="02-02-01-004-002"/>
    <s v="02-02-01-004-002"/>
    <s v="Materiales y suministros - Productos metálicos elaborados (excepto maquinaria y equipo)"/>
    <s v="DISCO DIAMANTADO 4&quot;"/>
    <n v="27112838"/>
    <s v="SELECCIÓN ABREVIADA SUBASTA INVERSA (NO DISPONIBLE)"/>
    <n v="3"/>
    <n v="4"/>
    <n v="10"/>
    <n v="5"/>
    <n v="65497.600000000006"/>
    <s v="UNIDAD"/>
    <s v="NO SOLICITADAS"/>
  </r>
  <r>
    <x v="21"/>
    <s v="02-02-01-004-002"/>
    <s v="02-02-01-004-002"/>
    <s v="Materiales y suministros - Productos metálicos elaborados (excepto maquinaria y equipo)"/>
    <s v="DISCO DIAMANTADO 9&quot;"/>
    <n v="27112838"/>
    <s v="SELECCIÓN ABREVIADA SUBASTA INVERSA (NO DISPONIBLE)"/>
    <n v="3"/>
    <n v="4"/>
    <n v="10"/>
    <n v="12"/>
    <n v="600359.76"/>
    <s v="UNIDAD"/>
    <s v="NO SOLICITADAS"/>
  </r>
  <r>
    <x v="21"/>
    <s v="02-02-01-004-002"/>
    <s v="02-02-01-004-002"/>
    <s v="Materiales y suministros - Productos metálicos elaborados (excepto maquinaria y equipo)"/>
    <s v="GANCHOS PARA TEJA presentación paquete x 10 Unidades"/>
    <n v="31162108"/>
    <s v="SELECCIÓN ABREVIADA SUBASTA INVERSA (NO DISPONIBLE)"/>
    <n v="3"/>
    <n v="4"/>
    <n v="10"/>
    <n v="4"/>
    <n v="34814.639999999999"/>
    <s v="UNIDAD"/>
    <s v="NO SOLICITADAS"/>
  </r>
  <r>
    <x v="21"/>
    <s v="02-02-01-004-002"/>
    <s v="02-02-01-004-002"/>
    <s v="Materiales y suministros - Productos metálicos elaborados (excepto maquinaria y equipo)"/>
    <s v="HOJA DE SEGUETA MANUAL"/>
    <n v="27111500"/>
    <s v="SELECCIÓN ABREVIADA SUBASTA INVERSA (NO DISPONIBLE)"/>
    <n v="3"/>
    <n v="4"/>
    <n v="10"/>
    <n v="23"/>
    <n v="79099.3"/>
    <s v="UNIDAD"/>
    <s v="NO SOLICITADAS"/>
  </r>
  <r>
    <x v="21"/>
    <s v="02-02-01-004-002"/>
    <s v="02-02-01-004-002"/>
    <s v="Materiales y suministros - Productos metálicos elaborados (excepto maquinaria y equipo)"/>
    <s v="JUEGO DE 10 BROCAS DE CINCEL ROTO MARTILLO"/>
    <n v="27111543"/>
    <s v="SELECCIÓN ABREVIADA SUBASTA INVERSA (NO DISPONIBLE)"/>
    <n v="3"/>
    <n v="4"/>
    <n v="10"/>
    <n v="1"/>
    <n v="21917.42"/>
    <s v="UNIDAD"/>
    <s v="NO SOLICITADAS"/>
  </r>
  <r>
    <x v="21"/>
    <s v="02-02-01-004-002"/>
    <s v="02-02-01-004-002"/>
    <s v="Materiales y suministros - Productos metálicos elaborados (excepto maquinaria y equipo)"/>
    <s v="LLAVE TERMINAL DE 1/2 TIPO JARDIN PESADO"/>
    <n v="30181804"/>
    <s v="SELECCIÓN ABREVIADA SUBASTA INVERSA (NO DISPONIBLE)"/>
    <n v="3"/>
    <n v="4"/>
    <n v="10"/>
    <n v="6"/>
    <n v="147183.96"/>
    <s v="UNIDAD"/>
    <s v="NO SOLICITADAS"/>
  </r>
  <r>
    <x v="21"/>
    <s v="02-02-01-004-002"/>
    <s v="02-02-01-004-002"/>
    <s v="Materiales y suministros - Productos metálicos elaborados (excepto maquinaria y equipo)"/>
    <s v="LLAVE TIPO MARIPOSA METALICA 1/2"/>
    <n v="30181804"/>
    <s v="SELECCIÓN ABREVIADA SUBASTA INVERSA (NO DISPONIBLE)"/>
    <n v="3"/>
    <n v="4"/>
    <n v="10"/>
    <n v="3"/>
    <n v="44575.020000000004"/>
    <s v="UNIDAD"/>
    <s v="NO SOLICITADAS"/>
  </r>
  <r>
    <x v="21"/>
    <s v="02-02-01-004-002"/>
    <s v="02-02-01-004-002"/>
    <s v="Materiales y suministros - Productos metálicos elaborados (excepto maquinaria y equipo)"/>
    <s v="NIPLE GALVANIZADO  DE 1/2&quot; 10 CM"/>
    <n v="40171602"/>
    <s v="SELECCIÓN ABREVIADA SUBASTA INVERSA (NO DISPONIBLE)"/>
    <n v="3"/>
    <n v="4"/>
    <n v="10"/>
    <n v="5"/>
    <n v="12738.95"/>
    <s v="UNIDAD"/>
    <s v="NO SOLICITADAS"/>
  </r>
  <r>
    <x v="21"/>
    <s v="02-02-01-004-002"/>
    <s v="02-02-01-004-002"/>
    <s v="Materiales y suministros - Productos metálicos elaborados (excepto maquinaria y equipo)"/>
    <s v="NIPLE GALVANIZADO  DE 1/2&quot; 20 CM"/>
    <n v="40171602"/>
    <s v="SELECCIÓN ABREVIADA SUBASTA INVERSA (NO DISPONIBLE)"/>
    <n v="3"/>
    <n v="4"/>
    <n v="10"/>
    <n v="5"/>
    <n v="19777.8"/>
    <s v="UNIDAD"/>
    <s v="NO SOLICITADAS"/>
  </r>
  <r>
    <x v="21"/>
    <s v="02-02-01-004-002"/>
    <s v="02-02-01-004-002"/>
    <s v="Materiales y suministros - Productos metálicos elaborados (excepto maquinaria y equipo)"/>
    <s v="NIPLE GALVANIZADO  DE 1/2&quot; 35 CM"/>
    <n v="40171602"/>
    <s v="SELECCIÓN ABREVIADA SUBASTA INVERSA (NO DISPONIBLE)"/>
    <n v="3"/>
    <n v="4"/>
    <n v="10"/>
    <n v="5"/>
    <n v="34510"/>
    <s v="UNIDAD"/>
    <s v="NO SOLICITADAS"/>
  </r>
  <r>
    <x v="21"/>
    <s v="02-02-01-004-002"/>
    <s v="02-02-01-004-002"/>
    <s v="Materiales y suministros - Productos metálicos elaborados (excepto maquinaria y equipo)"/>
    <s v="NIPLE GALVANIZADO 1/2 X 3CM"/>
    <n v="40171602"/>
    <s v="SELECCIÓN ABREVIADA SUBASTA INVERSA (NO DISPONIBLE)"/>
    <n v="3"/>
    <n v="4"/>
    <n v="10"/>
    <n v="5"/>
    <n v="5706.05"/>
    <s v="UNIDAD"/>
    <s v="NO SOLICITADAS"/>
  </r>
  <r>
    <x v="21"/>
    <s v="02-02-01-004-002"/>
    <s v="02-02-01-004-002"/>
    <s v="Materiales y suministros - Productos metálicos elaborados (excepto maquinaria y equipo)"/>
    <s v="NIPLE GALVANIZADO 1/2 X 5CM"/>
    <n v="40171602"/>
    <s v="SELECCIÓN ABREVIADA SUBASTA INVERSA (NO DISPONIBLE)"/>
    <n v="3"/>
    <n v="4"/>
    <n v="10"/>
    <n v="5"/>
    <n v="10103.099999999999"/>
    <s v="UNIDAD"/>
    <s v="NO SOLICITADAS"/>
  </r>
  <r>
    <x v="21"/>
    <s v="02-02-01-004-002"/>
    <s v="02-02-01-004-002"/>
    <s v="Materiales y suministros - Productos metálicos elaborados (excepto maquinaria y equipo)"/>
    <s v="NIPLE GALVANIZADO 1/2 X 7CM"/>
    <n v="40171602"/>
    <s v="SELECCIÓN ABREVIADA SUBASTA INVERSA (NO DISPONIBLE)"/>
    <n v="3"/>
    <n v="4"/>
    <n v="10"/>
    <n v="5"/>
    <n v="8347.85"/>
    <s v="UNIDAD"/>
    <s v="NO SOLICITADAS"/>
  </r>
  <r>
    <x v="21"/>
    <s v="02-02-01-004-002"/>
    <s v="02-02-01-004-002"/>
    <s v="Materiales y suministros - Productos metálicos elaborados (excepto maquinaria y equipo)"/>
    <s v="PERFILERIA DRYWALL ANGULO "/>
    <n v="30102306"/>
    <s v="SELECCIÓN ABREVIADA SUBASTA INVERSA (NO DISPONIBLE)"/>
    <n v="3"/>
    <n v="4"/>
    <n v="10"/>
    <n v="4"/>
    <n v="7730.24"/>
    <s v="UNIDAD"/>
    <s v="NO SOLICITADAS"/>
  </r>
  <r>
    <x v="21"/>
    <s v="02-02-01-004-002"/>
    <s v="02-02-01-004-002"/>
    <s v="Materiales y suministros - Productos metálicos elaborados (excepto maquinaria y equipo)"/>
    <s v="PERFILERIA DRYWALL CANAL 92,1 X25 MM"/>
    <n v="30102306"/>
    <s v="SELECCIÓN ABREVIADA SUBASTA INVERSA (NO DISPONIBLE)"/>
    <n v="3"/>
    <n v="4"/>
    <n v="10"/>
    <n v="4"/>
    <n v="18987.64"/>
    <s v="UNIDAD"/>
    <s v="NO SOLICITADAS"/>
  </r>
  <r>
    <x v="21"/>
    <s v="02-02-01-004-002"/>
    <s v="02-02-01-004-002"/>
    <s v="Materiales y suministros - Productos metálicos elaborados (excepto maquinaria y equipo)"/>
    <s v="PERFILERIA DRYWALL OMEGA 2,44 MM"/>
    <n v="30102306"/>
    <s v="SELECCIÓN ABREVIADA SUBASTA INVERSA (NO DISPONIBLE)"/>
    <n v="3"/>
    <n v="4"/>
    <n v="10"/>
    <n v="4"/>
    <n v="12656.84"/>
    <s v="UNIDAD"/>
    <s v="NO SOLICITADAS"/>
  </r>
  <r>
    <x v="21"/>
    <s v="02-02-01-004-002"/>
    <s v="02-02-01-004-002"/>
    <s v="Materiales y suministros - Productos metálicos elaborados (excepto maquinaria y equipo)"/>
    <s v="PERFILERIA DRYWALL VIGUETA"/>
    <n v="30102306"/>
    <s v="SELECCIÓN ABREVIADA SUBASTA INVERSA (NO DISPONIBLE)"/>
    <n v="3"/>
    <n v="4"/>
    <n v="10"/>
    <n v="4"/>
    <n v="13361.32"/>
    <s v="UNIDAD"/>
    <s v="NO SOLICITADAS"/>
  </r>
  <r>
    <x v="21"/>
    <s v="02-02-01-004-002"/>
    <s v="02-02-01-004-002"/>
    <s v="Materiales y suministros - Productos metálicos elaborados (excepto maquinaria y equipo)"/>
    <s v="PUNTILLA  DE 1” SIN CABEZA"/>
    <n v="31162003"/>
    <s v="SELECCIÓN ABREVIADA SUBASTA INVERSA (NO DISPONIBLE)"/>
    <n v="3"/>
    <n v="4"/>
    <n v="10"/>
    <n v="1"/>
    <n v="2020.62"/>
    <s v="UNIDAD"/>
    <s v="NO SOLICITADAS"/>
  </r>
  <r>
    <x v="21"/>
    <s v="02-02-01-004-002"/>
    <s v="02-02-01-004-002"/>
    <s v="Materiales y suministros - Productos metálicos elaborados (excepto maquinaria y equipo)"/>
    <s v="PUNTILLA DE 1 1/2'' CON CABEZA"/>
    <n v="31162003"/>
    <s v="SELECCIÓN ABREVIADA SUBASTA INVERSA (NO DISPONIBLE)"/>
    <n v="3"/>
    <n v="4"/>
    <n v="10"/>
    <n v="4"/>
    <n v="9843.68"/>
    <s v="UNIDAD"/>
    <s v="NO SOLICITADAS"/>
  </r>
  <r>
    <x v="21"/>
    <s v="02-02-01-004-002"/>
    <s v="02-02-01-004-002"/>
    <s v="Materiales y suministros - Productos metálicos elaborados (excepto maquinaria y equipo)"/>
    <s v="PUNTILLA DE 1 1/2'' SIN CABEZA"/>
    <n v="31162003"/>
    <s v="SELECCIÓN ABREVIADA SUBASTA INVERSA (NO DISPONIBLE)"/>
    <n v="3"/>
    <n v="4"/>
    <n v="10"/>
    <n v="4"/>
    <n v="9843.68"/>
    <s v="UNIDAD"/>
    <s v="NO SOLICITADAS"/>
  </r>
  <r>
    <x v="21"/>
    <s v="02-02-01-004-002"/>
    <s v="02-02-01-004-002"/>
    <s v="Materiales y suministros - Productos metálicos elaborados (excepto maquinaria y equipo)"/>
    <s v="PUNTILLA DE 2&quot; CON CABEZA"/>
    <n v="31162003"/>
    <s v="SELECCIÓN ABREVIADA SUBASTA INVERSA (NO DISPONIBLE)"/>
    <n v="3"/>
    <n v="4"/>
    <n v="10"/>
    <n v="4"/>
    <n v="8082.48"/>
    <s v="UNIDAD"/>
    <s v="NO SOLICITADAS"/>
  </r>
  <r>
    <x v="21"/>
    <s v="02-02-01-004-002"/>
    <s v="02-02-01-004-002"/>
    <s v="Materiales y suministros - Productos metálicos elaborados (excepto maquinaria y equipo)"/>
    <s v="PUNTILLA DE 2&quot; SIN CABEZA"/>
    <n v="31162003"/>
    <s v="SELECCIÓN ABREVIADA SUBASTA INVERSA (NO DISPONIBLE)"/>
    <n v="3"/>
    <n v="4"/>
    <n v="10"/>
    <n v="4"/>
    <n v="9843.68"/>
    <s v="UNIDAD"/>
    <s v="NO SOLICITADAS"/>
  </r>
  <r>
    <x v="21"/>
    <s v="02-02-01-004-002"/>
    <s v="02-02-01-004-002"/>
    <s v="Materiales y suministros - Productos metálicos elaborados (excepto maquinaria y equipo)"/>
    <s v="PUNTILLA DE 3&quot; CON CABEZA"/>
    <n v="31162003"/>
    <s v="SELECCIÓN ABREVIADA SUBASTA INVERSA (NO DISPONIBLE)"/>
    <n v="3"/>
    <n v="4"/>
    <n v="10"/>
    <n v="4"/>
    <n v="7730.24"/>
    <s v="UNIDAD"/>
    <s v="NO SOLICITADAS"/>
  </r>
  <r>
    <x v="21"/>
    <s v="02-02-01-004-002"/>
    <s v="02-02-01-004-002"/>
    <s v="Materiales y suministros - Productos metálicos elaborados (excepto maquinaria y equipo)"/>
    <s v="PUNTILLA DE 3/4'' CON CABEZA"/>
    <n v="31162003"/>
    <s v="SELECCIÓN ABREVIADA SUBASTA INVERSA (NO DISPONIBLE)"/>
    <n v="3"/>
    <n v="4"/>
    <n v="10"/>
    <n v="4"/>
    <n v="9843.68"/>
    <s v="UNIDAD"/>
    <s v="NO SOLICITADAS"/>
  </r>
  <r>
    <x v="21"/>
    <s v="02-02-01-004-002"/>
    <s v="02-02-01-004-002"/>
    <s v="Materiales y suministros - Productos metálicos elaborados (excepto maquinaria y equipo)"/>
    <s v="PUNTILLA DE 3/4'' SIN CABEZA"/>
    <n v="31162003"/>
    <s v="SELECCIÓN ABREVIADA SUBASTA INVERSA (NO DISPONIBLE)"/>
    <n v="3"/>
    <n v="4"/>
    <n v="10"/>
    <n v="4"/>
    <n v="9843.68"/>
    <s v="UNIDAD"/>
    <s v="NO SOLICITADAS"/>
  </r>
  <r>
    <x v="21"/>
    <s v="02-02-01-004-002"/>
    <s v="02-02-01-004-002"/>
    <s v="Materiales y suministros - Productos metálicos elaborados (excepto maquinaria y equipo)"/>
    <s v="REGISTRO DE BOLA 1&quot;"/>
    <n v="30181701"/>
    <s v="SELECCIÓN ABREVIADA SUBASTA INVERSA (NO DISPONIBLE)"/>
    <n v="3"/>
    <n v="4"/>
    <n v="10"/>
    <n v="15"/>
    <n v="605364.9"/>
    <s v="UNIDAD"/>
    <s v="NO SOLICITADAS"/>
  </r>
  <r>
    <x v="21"/>
    <s v="02-02-01-004-002"/>
    <s v="02-02-01-004-002"/>
    <s v="Materiales y suministros - Productos metálicos elaborados (excepto maquinaria y equipo)"/>
    <s v="REGISTRO DE BOLA 1/2&quot;"/>
    <n v="30181800"/>
    <s v="SELECCIÓN ABREVIADA SUBASTA INVERSA (NO DISPONIBLE)"/>
    <n v="3"/>
    <n v="4"/>
    <n v="10"/>
    <n v="15"/>
    <n v="236066.25"/>
    <s v="UNIDAD"/>
    <s v="NO SOLICITADAS"/>
  </r>
  <r>
    <x v="21"/>
    <s v="02-02-01-004-002"/>
    <s v="02-02-01-004-002"/>
    <s v="Materiales y suministros - Productos metálicos elaborados (excepto maquinaria y equipo)"/>
    <s v="SOLDADURA 6013 1/8 Presentación x 5 Kilogramos"/>
    <n v="23271812"/>
    <s v="SELECCIÓN ABREVIADA SUBASTA INVERSA (NO DISPONIBLE)"/>
    <n v="3"/>
    <n v="4"/>
    <n v="10"/>
    <n v="19"/>
    <n v="946545.04"/>
    <s v="UNIDAD"/>
    <s v="NO SOLICITADAS"/>
  </r>
  <r>
    <x v="21"/>
    <s v="02-02-01-004-002"/>
    <s v="02-02-01-004-002"/>
    <s v="Materiales y suministros - Productos metálicos elaborados (excepto maquinaria y equipo)"/>
    <s v="TAPON GALVANIZADO HEMBRA DE 1"/>
    <n v="40183102"/>
    <s v="SELECCIÓN ABREVIADA SUBASTA INVERSA (NO DISPONIBLE)"/>
    <n v="3"/>
    <n v="4"/>
    <n v="10"/>
    <n v="5"/>
    <n v="12738.95"/>
    <s v="UNIDAD"/>
    <s v="NO SOLICITADAS"/>
  </r>
  <r>
    <x v="21"/>
    <s v="02-02-01-004-002"/>
    <s v="02-02-01-004-002"/>
    <s v="Materiales y suministros - Productos metálicos elaborados (excepto maquinaria y equipo)"/>
    <s v="TAPON GALVANIZADO HEMBRA DE 1/2"/>
    <n v="40183102"/>
    <s v="SELECCIÓN ABREVIADA SUBASTA INVERSA (NO DISPONIBLE)"/>
    <n v="3"/>
    <n v="4"/>
    <n v="10"/>
    <n v="5"/>
    <n v="7467.25"/>
    <s v="UNIDAD"/>
    <s v="NO SOLICITADAS"/>
  </r>
  <r>
    <x v="21"/>
    <s v="02-02-01-004-002"/>
    <s v="02-02-01-004-002"/>
    <s v="Materiales y suministros - Productos metálicos elaborados (excepto maquinaria y equipo)"/>
    <s v="TAPON GALVANIZADO MACHO DE 1"/>
    <n v="40183102"/>
    <s v="SELECCIÓN ABREVIADA SUBASTA INVERSA (NO DISPONIBLE)"/>
    <n v="3"/>
    <n v="4"/>
    <n v="10"/>
    <n v="5"/>
    <n v="12738.95"/>
    <s v="UNIDAD"/>
    <s v="NO SOLICITADAS"/>
  </r>
  <r>
    <x v="21"/>
    <s v="02-02-01-004-002"/>
    <s v="02-02-01-004-002"/>
    <s v="Materiales y suministros - Productos metálicos elaborados (excepto maquinaria y equipo)"/>
    <s v="TAPON GALVANIZADO MACHO DE 1/2"/>
    <n v="40183102"/>
    <s v="SELECCIÓN ABREVIADA SUBASTA INVERSA (NO DISPONIBLE)"/>
    <n v="3"/>
    <n v="4"/>
    <n v="10"/>
    <n v="5"/>
    <n v="3950.7999999999997"/>
    <s v="UNIDAD"/>
    <s v="NO SOLICITADAS"/>
  </r>
  <r>
    <x v="21"/>
    <s v="02-02-01-004-002"/>
    <s v="02-02-01-004-002"/>
    <s v="Materiales y suministros - Productos metálicos elaborados (excepto maquinaria y equipo)"/>
    <s v="TEE GALVANIZADO DE 1&quot;"/>
    <n v="40183102"/>
    <s v="SELECCIÓN ABREVIADA SUBASTA INVERSA (NO DISPONIBLE)"/>
    <n v="3"/>
    <n v="4"/>
    <n v="10"/>
    <n v="5"/>
    <n v="25495.75"/>
    <s v="UNIDAD"/>
    <s v="NO SOLICITADAS"/>
  </r>
  <r>
    <x v="21"/>
    <s v="02-02-01-004-002"/>
    <s v="02-02-01-004-002"/>
    <s v="Materiales y suministros - Productos metálicos elaborados (excepto maquinaria y equipo)"/>
    <s v="TEE GALVANIZADO DE 1/2&quot;"/>
    <n v="40183102"/>
    <s v="SELECCIÓN ABREVIADA SUBASTA INVERSA (NO DISPONIBLE)"/>
    <n v="3"/>
    <n v="4"/>
    <n v="10"/>
    <n v="5"/>
    <n v="8347.85"/>
    <s v="UNIDAD"/>
    <s v="NO SOLICITADAS"/>
  </r>
  <r>
    <x v="21"/>
    <s v="02-02-01-004-002"/>
    <s v="02-02-01-004-002"/>
    <s v="Materiales y suministros - Productos metálicos elaborados (excepto maquinaria y equipo)"/>
    <s v="TORNILLO 7 X 7/16&quot; ANCLAJE METALICO"/>
    <n v="31161502"/>
    <s v="SELECCIÓN ABREVIADA SUBASTA INVERSA (NO DISPONIBLE)"/>
    <n v="3"/>
    <n v="4"/>
    <n v="10"/>
    <n v="20"/>
    <n v="86132.2"/>
    <s v="UNIDAD"/>
    <s v="NO SOLICITADAS"/>
  </r>
  <r>
    <x v="21"/>
    <s v="02-02-01-004-002"/>
    <s v="02-02-01-004-002"/>
    <s v="Materiales y suministros - Productos metálicos elaborados (excepto maquinaria y equipo)"/>
    <s v="TORNILLO AUTOPERFORANTE ARANDELA Presentación x paquete de 100 Unidades"/>
    <n v="31161502"/>
    <s v="SELECCIÓN ABREVIADA SUBASTA INVERSA (NO DISPONIBLE)"/>
    <n v="3"/>
    <n v="4"/>
    <n v="10"/>
    <n v="2"/>
    <n v="87748.22"/>
    <s v="UNIDAD"/>
    <s v="NO SOLICITADAS"/>
  </r>
  <r>
    <x v="21"/>
    <s v="02-02-01-004-002"/>
    <s v="02-02-01-004-002"/>
    <s v="Materiales y suministros - Productos metálicos elaborados (excepto maquinaria y equipo)"/>
    <s v="TORNILLO NEGRO  1 1/2'' Cal 8 AUTOPERFORANTE Presentación paquete x 100 Unidades "/>
    <n v="31161502"/>
    <s v="SELECCIÓN ABREVIADA SUBASTA INVERSA (NO DISPONIBLE)"/>
    <n v="3"/>
    <n v="4"/>
    <n v="10"/>
    <n v="3"/>
    <n v="23208.57"/>
    <s v="UNIDAD"/>
    <s v="NO SOLICITADAS"/>
  </r>
  <r>
    <x v="21"/>
    <s v="02-02-01-004-002"/>
    <s v="02-02-01-004-002"/>
    <s v="Materiales y suministros - Productos metálicos elaborados (excepto maquinaria y equipo)"/>
    <s v="TORNILLO NEGRO  1'' Cal 8 AUTOPERFORANTE Presentación paquete x 500 Unidades  "/>
    <n v="31161502"/>
    <s v="SELECCIÓN ABREVIADA SUBASTA INVERSA (NO DISPONIBLE)"/>
    <n v="3"/>
    <n v="4"/>
    <n v="10"/>
    <n v="3"/>
    <n v="31387.439999999999"/>
    <s v="UNIDAD"/>
    <s v="NO SOLICITADAS"/>
  </r>
  <r>
    <x v="21"/>
    <s v="02-02-01-004-002"/>
    <s v="02-02-01-004-002"/>
    <s v="Materiales y suministros - Productos metálicos elaborados (excepto maquinaria y equipo)"/>
    <s v="TORNILLO NEGRO  2'' Cal 8 AUTOPERFORANTE Presentación paquete x 100 Unidades "/>
    <n v="31161502"/>
    <s v="SELECCIÓN ABREVIADA SUBASTA INVERSA (NO DISPONIBLE)"/>
    <n v="3"/>
    <n v="4"/>
    <n v="10"/>
    <n v="3"/>
    <n v="27692.489999999998"/>
    <s v="UNIDAD"/>
    <s v="NO SOLICITADAS"/>
  </r>
  <r>
    <x v="21"/>
    <s v="02-02-01-004-002"/>
    <s v="02-02-01-004-002"/>
    <s v="Materiales y suministros - Productos metálicos elaborados (excepto maquinaria y equipo)"/>
    <s v="TORNILLO NEGRO  3/4'' Cal 6 AUTOPERFORANTE Presentación paquete x 500 Unidades "/>
    <n v="31161502"/>
    <s v="SELECCIÓN ABREVIADA SUBASTA INVERSA (NO DISPONIBLE)"/>
    <n v="3"/>
    <n v="4"/>
    <n v="10"/>
    <n v="3"/>
    <n v="19777.800000000003"/>
    <s v="UNIDAD"/>
    <s v="NO SOLICITADAS"/>
  </r>
  <r>
    <x v="21"/>
    <s v="02-02-01-004-002"/>
    <s v="02-02-01-004-002"/>
    <s v="Materiales y suministros - Productos metálicos elaborados (excepto maquinaria y equipo)"/>
    <s v="TORNILLO NEGRO 3''cal 7 AUTOPERFORANTE Presentación de paquete x 150 Unidades "/>
    <n v="31161502"/>
    <s v="SELECCIÓN ABREVIADA SUBASTA INVERSA (NO DISPONIBLE)"/>
    <n v="3"/>
    <n v="4"/>
    <n v="10"/>
    <n v="3"/>
    <n v="28220.850000000002"/>
    <s v="UNIDAD"/>
    <s v="NO SOLICITADAS"/>
  </r>
  <r>
    <x v="21"/>
    <s v="02-02-01-004-002"/>
    <s v="02-02-01-004-002"/>
    <s v="Materiales y suministros - Productos metálicos elaborados (excepto maquinaria y equipo)"/>
    <s v="TORNILLO PARA DRYWALL 6x1&quot; presentación paquete x 100 Unidades"/>
    <n v="31161502"/>
    <s v="SELECCIÓN ABREVIADA SUBASTA INVERSA (NO DISPONIBLE)"/>
    <n v="3"/>
    <n v="4"/>
    <n v="10"/>
    <n v="5"/>
    <n v="15380.75"/>
    <s v="UNIDAD"/>
    <s v="NO SOLICITADAS"/>
  </r>
  <r>
    <x v="21"/>
    <s v="02-02-01-004-002"/>
    <s v="02-02-01-004-002"/>
    <s v="Materiales y suministros - Productos metálicos elaborados (excepto maquinaria y equipo)"/>
    <s v="TUBERIA GALVANIZADA 1 1/2 DE 1.5 MM DE ESPESOR"/>
    <n v="40171602"/>
    <s v="SELECCIÓN ABREVIADA SUBASTA INVERSA (NO DISPONIBLE)"/>
    <n v="3"/>
    <n v="4"/>
    <n v="10"/>
    <n v="3"/>
    <n v="113422.47"/>
    <s v="UNIDAD"/>
    <s v="NO SOLICITADAS"/>
  </r>
  <r>
    <x v="21"/>
    <s v="02-02-01-004-002"/>
    <s v="02-02-01-004-002"/>
    <s v="Materiales y suministros - Productos metálicos elaborados (excepto maquinaria y equipo)"/>
    <s v="TUBERIA GALVANIZADA 1 DE 1.5 MM DE ESPESOR"/>
    <n v="40171602"/>
    <s v="SELECCIÓN ABREVIADA SUBASTA INVERSA (NO DISPONIBLE)"/>
    <n v="3"/>
    <n v="4"/>
    <n v="10"/>
    <n v="3"/>
    <n v="71217.930000000008"/>
    <s v="UNIDAD"/>
    <s v="NO SOLICITADAS"/>
  </r>
  <r>
    <x v="21"/>
    <s v="02-02-01-004-002"/>
    <s v="02-02-01-004-002"/>
    <s v="Materiales y suministros - Productos metálicos elaborados (excepto maquinaria y equipo)"/>
    <s v="TUBERIA GALVANIZADA 1/2 DE 1.5 MM DE ESPESOR"/>
    <n v="40171602"/>
    <s v="SELECCIÓN ABREVIADA SUBASTA INVERSA (NO DISPONIBLE)"/>
    <n v="3"/>
    <n v="4"/>
    <n v="10"/>
    <n v="3"/>
    <n v="55656.299999999996"/>
    <s v="UNIDAD"/>
    <s v="NO SOLICITADAS"/>
  </r>
  <r>
    <x v="21"/>
    <s v="02-02-01-004-002"/>
    <s v="02-02-01-004-002"/>
    <s v="Materiales y suministros - Productos metálicos elaborados (excepto maquinaria y equipo)"/>
    <s v="UNIONES GALVANIZADO DE 1"/>
    <n v="40183103"/>
    <s v="SELECCIÓN ABREVIADA SUBASTA INVERSA (NO DISPONIBLE)"/>
    <n v="3"/>
    <n v="4"/>
    <n v="10"/>
    <n v="5"/>
    <n v="18022.550000000003"/>
    <s v="UNIDAD"/>
    <s v="NO SOLICITADAS"/>
  </r>
  <r>
    <x v="21"/>
    <s v="02-02-01-004-002"/>
    <s v="02-02-01-004-002"/>
    <s v="Materiales y suministros - Productos metálicos elaborados (excepto maquinaria y equipo)"/>
    <s v="UNIONES GALVANIZADO DE 1/2"/>
    <n v="40183103"/>
    <s v="SELECCIÓN ABREVIADA SUBASTA INVERSA (NO DISPONIBLE)"/>
    <n v="3"/>
    <n v="4"/>
    <n v="10"/>
    <n v="5"/>
    <n v="7467.25"/>
    <s v="UNIDAD"/>
    <s v="NO SOLICITADAS"/>
  </r>
  <r>
    <x v="21"/>
    <s v="02-02-01-004-002"/>
    <s v="02-02-01-004-002"/>
    <s v="Materiales y suministros - Productos metálicos elaborados (excepto maquinaria y equipo)"/>
    <s v="UNIVERSAL GALVANIZADO DE 1/2"/>
    <n v="40141751"/>
    <s v="SELECCIÓN ABREVIADA SUBASTA INVERSA (NO DISPONIBLE)"/>
    <n v="3"/>
    <n v="4"/>
    <n v="10"/>
    <n v="5"/>
    <n v="25495.75"/>
    <s v="UNIDAD"/>
    <s v="NO SOLICITADAS"/>
  </r>
  <r>
    <x v="21"/>
    <s v="02-02-01-004-002"/>
    <s v="02-02-01-004-002"/>
    <s v="Materiales y suministros - Productos metálicos elaborados (excepto maquinaria y equipo)"/>
    <s v="VARILLA CORRUGADA 1/2&quot;"/>
    <n v="30102404"/>
    <s v="SELECCIÓN ABREVIADA SUBASTA INVERSA (NO DISPONIBLE)"/>
    <n v="3"/>
    <n v="4"/>
    <n v="10"/>
    <n v="10"/>
    <n v="124759.59999999999"/>
    <s v="UNIDAD"/>
    <s v="NO SOLICITADAS"/>
  </r>
  <r>
    <x v="21"/>
    <s v="02-02-01-004-002"/>
    <s v="02-02-01-004-002"/>
    <s v="Materiales y suministros - Productos metálicos elaborados (excepto maquinaria y equipo)"/>
    <s v="VARILLA CORRUGADA 3/8&quot;"/>
    <n v="30102404"/>
    <s v="SELECCIÓN ABREVIADA SUBASTA INVERSA (NO DISPONIBLE)"/>
    <n v="3"/>
    <n v="4"/>
    <n v="10"/>
    <n v="10"/>
    <n v="112062.29999999999"/>
    <s v="UNIDAD"/>
    <s v="NO SOLICITADAS"/>
  </r>
  <r>
    <x v="21"/>
    <s v="02-02-01-004-002"/>
    <s v="02-02-01-004-002"/>
    <s v="Materiales y suministros - Productos metálicos elaborados (excepto maquinaria y equipo)"/>
    <s v="VARILLA CORRUGADA 5/8&quot;"/>
    <n v="30102404"/>
    <s v="SELECCIÓN ABREVIADA SUBASTA INVERSA (NO DISPONIBLE)"/>
    <n v="3"/>
    <n v="4"/>
    <n v="10"/>
    <n v="10"/>
    <n v="148202.6"/>
    <s v="UNIDAD"/>
    <s v="NO SOLICITADAS"/>
  </r>
  <r>
    <x v="21"/>
    <s v="02-01-01-004-008"/>
    <s v="02-01-01-004-008-02"/>
    <s v="Activos fijos - Instrumentos y aparatos de medición, verificación, análisis, de navegación y para otros fines (excepto instrumentos ópticos); instrumentos de control de procesos industriales, sus partes, piezas y accesorios"/>
    <s v="MEDIDOR LASER DIGITAL (METRO)"/>
    <n v="41111615"/>
    <s v="SELECCIÓN ABREVIADA SUBASTA INVERSA (NO DISPONIBLE)"/>
    <n v="3"/>
    <n v="4"/>
    <n v="10"/>
    <n v="1"/>
    <n v="343974.26"/>
    <s v="UNIDAD"/>
    <s v="NO SOLICITADAS"/>
  </r>
  <r>
    <x v="21"/>
    <s v="02-02-01-003-001"/>
    <s v="02-02-01-003-001"/>
    <s v="Materiales y suministros - Productos de madera, corcho, cestería y espartería"/>
    <s v="BROCHA CERDA MONA 3&quot;"/>
    <n v="31211904"/>
    <s v="SELECCIÓN ABREVIADA SUBASTA INVERSA (NO DISPONIBLE)"/>
    <n v="3"/>
    <n v="4"/>
    <n v="10"/>
    <n v="6"/>
    <n v="21048.720000000001"/>
    <s v="UNIDAD"/>
    <s v="NO SOLICITADAS"/>
  </r>
  <r>
    <x v="21"/>
    <s v="02-02-01-003-001"/>
    <s v="02-02-01-003-001"/>
    <s v="Materiales y suministros - Productos de madera, corcho, cestería y espartería"/>
    <s v="BROCHA CERDA MONA 5&quot;"/>
    <n v="31211904"/>
    <s v="SELECCIÓN ABREVIADA SUBASTA INVERSA (NO DISPONIBLE)"/>
    <n v="3"/>
    <n v="4"/>
    <n v="10"/>
    <n v="6"/>
    <n v="29709.54"/>
    <s v="UNIDAD"/>
    <s v="NO SOLICITADAS"/>
  </r>
  <r>
    <x v="21"/>
    <s v="02-02-01-003-006"/>
    <s v="02-02-01-003-006-09"/>
    <s v="Materiales y suministros - Otros productos plásticos"/>
    <s v="CINTA AISLANTE "/>
    <n v="31201502"/>
    <s v="SELECCIÓN ABREVIADA SUBASTA INVERSA (NO DISPONIBLE)"/>
    <n v="3"/>
    <n v="4"/>
    <n v="10"/>
    <n v="6"/>
    <n v="68044.200000000012"/>
    <s v="UNIDAD"/>
    <s v="NO SOLICITADAS"/>
  </r>
  <r>
    <x v="21"/>
    <s v="02-02-01-003-008"/>
    <s v="02-02-01-003-008-09"/>
    <s v="Materiales y suministros - Otros artículos manufacturados n. C. P."/>
    <s v="RODILLO DE FELPA DE 9&quot;"/>
    <n v="31211906"/>
    <s v="SELECCIÓN ABREVIADA SUBASTA INVERSA (NO DISPONIBLE)"/>
    <n v="3"/>
    <n v="4"/>
    <n v="10"/>
    <n v="6"/>
    <n v="34043.520000000004"/>
    <s v="UNIDAD"/>
    <s v="NO SOLICITADAS"/>
  </r>
  <r>
    <x v="21"/>
    <s v="02-02-01-004-002"/>
    <s v="02-02-01-004-002"/>
    <s v="Materiales y suministros - Productos metálicos elaborados (excepto maquinaria y equipo)"/>
    <s v="ALAMBRE RECOCIDO  POR 25 KG CALIBRE 18  "/>
    <n v="30264303"/>
    <s v="SELECCIÓN ABREVIADA SUBASTA INVERSA (NO DISPONIBLE)"/>
    <n v="3"/>
    <n v="4"/>
    <n v="10"/>
    <n v="2"/>
    <n v="178864.14"/>
    <s v="UNIDAD"/>
    <s v="NO SOLICITADAS"/>
  </r>
  <r>
    <x v="21"/>
    <s v="02-02-01-004-002"/>
    <s v="02-02-01-004-002"/>
    <s v="Materiales y suministros - Productos metálicos elaborados (excepto maquinaria y equipo)"/>
    <s v="ALICATES DIELECTRICOS 8&quot;"/>
    <n v="27112122"/>
    <s v="SELECCIÓN ABREVIADA SUBASTA INVERSA (NO DISPONIBLE)"/>
    <n v="3"/>
    <n v="4"/>
    <n v="10"/>
    <n v="1"/>
    <n v="64977.57"/>
    <s v="UNIDAD"/>
    <s v="NO SOLICITADAS"/>
  </r>
  <r>
    <x v="21"/>
    <s v="02-02-01-004-002"/>
    <s v="02-02-01-004-002"/>
    <s v="Materiales y suministros - Productos metálicos elaborados (excepto maquinaria y equipo)"/>
    <s v="ALICATES PLEGLABLES "/>
    <n v="27112151"/>
    <s v="SELECCIÓN ABREVIADA SUBASTA INVERSA (NO DISPONIBLE)"/>
    <n v="3"/>
    <n v="4"/>
    <n v="10"/>
    <n v="2"/>
    <n v="39898.32"/>
    <s v="UNIDAD"/>
    <s v="NO SOLICITADAS"/>
  </r>
  <r>
    <x v="21"/>
    <s v="02-02-01-004-002"/>
    <s v="02-02-01-004-002"/>
    <s v="Materiales y suministros - Productos metálicos elaborados (excepto maquinaria y equipo)"/>
    <s v="ÁNGULO DE HIERRO A-36 DE 1 1/2&quot; X 1/8&quot; Presentación x 6 metros de largo"/>
    <n v="30101503"/>
    <s v="SELECCIÓN ABREVIADA SUBASTA INVERSA (NO DISPONIBLE)"/>
    <n v="3"/>
    <n v="4"/>
    <n v="10"/>
    <n v="4"/>
    <n v="108670.8"/>
    <s v="UNIDAD"/>
    <s v="NO SOLICITADAS"/>
  </r>
  <r>
    <x v="21"/>
    <s v="02-02-01-004-002"/>
    <s v="02-02-01-004-002"/>
    <s v="Materiales y suministros - Productos metálicos elaborados (excepto maquinaria y equipo)"/>
    <s v="ÁNGULO DE HIERRO A-36 DE 1&quot; X 1/8&quot; Presentación x 6 metros de largo"/>
    <n v="30101503"/>
    <s v="SELECCIÓN ABREVIADA SUBASTA INVERSA (NO DISPONIBLE)"/>
    <n v="3"/>
    <n v="4"/>
    <n v="10"/>
    <n v="4"/>
    <n v="91092.12"/>
    <s v="UNIDAD"/>
    <s v="NO SOLICITADAS"/>
  </r>
  <r>
    <x v="21"/>
    <s v="02-02-01-004-002"/>
    <s v="02-02-01-004-002"/>
    <s v="Materiales y suministros - Productos metálicos elaborados (excepto maquinaria y equipo)"/>
    <s v="AZADONES "/>
    <n v="27112002"/>
    <s v="SELECCIÓN ABREVIADA SUBASTA INVERSA (NO DISPONIBLE)"/>
    <n v="3"/>
    <n v="4"/>
    <n v="10"/>
    <n v="4"/>
    <n v="88055.24"/>
    <s v="UNIDAD"/>
    <s v="NO SOLICITADAS"/>
  </r>
  <r>
    <x v="21"/>
    <s v="02-02-01-004-002"/>
    <s v="02-02-01-004-002"/>
    <s v="Materiales y suministros - Productos metálicos elaborados (excepto maquinaria y equipo)"/>
    <s v="ESPATULA METALICA 4&quot; ACERO CARBONO CABO AMARILLO"/>
    <n v="27112601"/>
    <s v="SELECCIÓN ABREVIADA SUBASTA INVERSA (NO DISPONIBLE)"/>
    <n v="3"/>
    <n v="4"/>
    <n v="10"/>
    <n v="1"/>
    <n v="6944.84"/>
    <s v="UNIDAD"/>
    <s v="NO SOLICITADAS"/>
  </r>
  <r>
    <x v="21"/>
    <s v="02-02-01-004-002"/>
    <s v="02-02-01-004-002"/>
    <s v="Materiales y suministros - Productos metálicos elaborados (excepto maquinaria y equipo)"/>
    <s v="FLANCHE GALVANIZADO"/>
    <n v="31162810"/>
    <s v="SELECCIÓN ABREVIADA SUBASTA INVERSA (NO DISPONIBLE)"/>
    <n v="3"/>
    <n v="4"/>
    <n v="10"/>
    <n v="2"/>
    <n v="33322.379999999997"/>
    <s v="UNIDAD"/>
    <s v="NO SOLICITADAS"/>
  </r>
  <r>
    <x v="21"/>
    <s v="02-02-01-004-002"/>
    <s v="02-02-01-004-002"/>
    <s v="Materiales y suministros - Productos metálicos elaborados (excepto maquinaria y equipo)"/>
    <s v="GIBAULT 3&quot;"/>
    <n v="40141719"/>
    <s v="SELECCIÓN ABREVIADA SUBASTA INVERSA (NO DISPONIBLE)"/>
    <n v="3"/>
    <n v="4"/>
    <n v="10"/>
    <n v="1"/>
    <n v="35169.26"/>
    <s v="UNIDAD"/>
    <s v="NO SOLICITADAS"/>
  </r>
  <r>
    <x v="21"/>
    <s v="02-02-01-004-002"/>
    <s v="02-02-01-004-002"/>
    <s v="Materiales y suministros - Productos metálicos elaborados (excepto maquinaria y equipo)"/>
    <s v="GIBAULT 4&quot;"/>
    <n v="40141719"/>
    <s v="SELECCIÓN ABREVIADA SUBASTA INVERSA (NO DISPONIBLE)"/>
    <n v="3"/>
    <n v="4"/>
    <n v="10"/>
    <n v="1"/>
    <n v="52755.08"/>
    <s v="UNIDAD"/>
    <s v="NO SOLICITADAS"/>
  </r>
  <r>
    <x v="21"/>
    <s v="02-02-01-004-002"/>
    <s v="02-02-01-004-002"/>
    <s v="Materiales y suministros - Productos metálicos elaborados (excepto maquinaria y equipo)"/>
    <s v="HACHAS "/>
    <n v="27112005"/>
    <s v="SELECCIÓN ABREVIADA SUBASTA INVERSA (NO DISPONIBLE)"/>
    <n v="3"/>
    <n v="4"/>
    <n v="10"/>
    <n v="2"/>
    <n v="55035.12"/>
    <s v="UNIDAD"/>
    <s v="NO SOLICITADAS"/>
  </r>
  <r>
    <x v="21"/>
    <s v="02-02-01-004-002"/>
    <s v="02-02-01-004-002"/>
    <s v="Materiales y suministros - Productos metálicos elaborados (excepto maquinaria y equipo)"/>
    <s v="HOYADORA"/>
    <n v="23101505"/>
    <s v="SELECCIÓN ABREVIADA SUBASTA INVERSA (NO DISPONIBLE)"/>
    <n v="3"/>
    <n v="4"/>
    <n v="10"/>
    <n v="2"/>
    <n v="89430.88"/>
    <s v="UNIDAD"/>
    <s v="NO SOLICITADAS"/>
  </r>
  <r>
    <x v="21"/>
    <s v="02-02-01-004-002"/>
    <s v="02-02-01-004-002"/>
    <s v="Materiales y suministros - Productos metálicos elaborados (excepto maquinaria y equipo)"/>
    <s v="JUEGO DE DESTORNILLADORES AISLADOS 7 PIEZAS"/>
    <n v="27111728"/>
    <s v="SELECCIÓN ABREVIADA SUBASTA INVERSA (NO DISPONIBLE)"/>
    <n v="3"/>
    <n v="4"/>
    <n v="10"/>
    <n v="1"/>
    <n v="104543.88"/>
    <s v="UNIDAD"/>
    <s v="NO SOLICITADAS"/>
  </r>
  <r>
    <x v="21"/>
    <s v="02-02-01-004-002"/>
    <s v="02-02-01-004-002"/>
    <s v="Materiales y suministros - Productos metálicos elaborados (excepto maquinaria y equipo)"/>
    <s v="LLANA METALICA "/>
    <n v="27112202"/>
    <s v="SELECCIÓN ABREVIADA SUBASTA INVERSA (NO DISPONIBLE)"/>
    <n v="3"/>
    <n v="4"/>
    <n v="10"/>
    <n v="1"/>
    <n v="20134.8"/>
    <s v="UNIDAD"/>
    <s v="NO SOLICITADAS"/>
  </r>
  <r>
    <x v="21"/>
    <s v="02-02-01-004-002"/>
    <s v="02-02-01-004-002"/>
    <s v="Materiales y suministros - Productos metálicos elaborados (excepto maquinaria y equipo)"/>
    <s v="LLAVE CUELLO DE GANSO PARA LAVAPLATOS EMPOTRAR EN MESON 1/2"/>
    <n v="30181804"/>
    <s v="SELECCIÓN ABREVIADA SUBASTA INVERSA (NO DISPONIBLE)"/>
    <n v="3"/>
    <n v="4"/>
    <n v="10"/>
    <n v="6"/>
    <n v="205217.88"/>
    <s v="UNIDAD"/>
    <s v="NO SOLICITADAS"/>
  </r>
  <r>
    <x v="21"/>
    <s v="02-02-01-004-002"/>
    <s v="02-02-01-004-002"/>
    <s v="Materiales y suministros - Productos metálicos elaborados (excepto maquinaria y equipo)"/>
    <s v="LLAVE PARA DUCHA 1/2 SENCILLA"/>
    <n v="30181804"/>
    <s v="SELECCIÓN ABREVIADA SUBASTA INVERSA (NO DISPONIBLE)"/>
    <n v="3"/>
    <n v="4"/>
    <n v="10"/>
    <n v="3"/>
    <n v="68319.09"/>
    <s v="UNIDAD"/>
    <s v="NO SOLICITADAS"/>
  </r>
  <r>
    <x v="21"/>
    <s v="02-02-01-004-002"/>
    <s v="02-02-01-004-002"/>
    <s v="Materiales y suministros - Productos metálicos elaborados (excepto maquinaria y equipo)"/>
    <s v="LLAVE SENCILLA PARA LAVAMANOS"/>
    <n v="30181804"/>
    <s v="SELECCIÓN ABREVIADA SUBASTA INVERSA (NO DISPONIBLE)"/>
    <n v="3"/>
    <n v="4"/>
    <n v="10"/>
    <n v="3"/>
    <n v="28749.21"/>
    <s v="UNIDAD"/>
    <s v="NO SOLICITADAS"/>
  </r>
  <r>
    <x v="21"/>
    <s v="02-02-01-004-002"/>
    <s v="02-02-01-004-002"/>
    <s v="Materiales y suministros - Productos metálicos elaborados (excepto maquinaria y equipo)"/>
    <s v="LLAVE TIPO PUSH 1/2 LAVAMANOS"/>
    <n v="30181804"/>
    <s v="SELECCIÓN ABREVIADA SUBASTA INVERSA (NO DISPONIBLE)"/>
    <n v="3"/>
    <n v="4"/>
    <n v="10"/>
    <n v="16"/>
    <n v="1227889.6000000001"/>
    <s v="UNIDAD"/>
    <s v="NO SOLICITADAS"/>
  </r>
  <r>
    <x v="21"/>
    <s v="02-02-01-004-002"/>
    <s v="02-02-01-004-002"/>
    <s v="Materiales y suministros - Productos metálicos elaborados (excepto maquinaria y equipo)"/>
    <s v="LLAVE TIPO PUSH 1/2 ORINAL"/>
    <n v="30181804"/>
    <s v="SELECCIÓN ABREVIADA SUBASTA INVERSA (NO DISPONIBLE)"/>
    <n v="3"/>
    <n v="4"/>
    <n v="10"/>
    <n v="3"/>
    <n v="158001.06"/>
    <s v="UNIDAD"/>
    <s v="NO SOLICITADAS"/>
  </r>
  <r>
    <x v="21"/>
    <s v="02-02-01-004-002"/>
    <s v="02-02-01-004-002"/>
    <s v="Materiales y suministros - Productos metálicos elaborados (excepto maquinaria y equipo)"/>
    <s v="MALLA ELECTROSOLDADA"/>
    <n v="30111903"/>
    <s v="SELECCIÓN ABREVIADA SUBASTA INVERSA (NO DISPONIBLE)"/>
    <n v="3"/>
    <n v="4"/>
    <n v="10"/>
    <n v="1"/>
    <n v="173901.84"/>
    <s v="UNIDAD"/>
    <s v="NO SOLICITADAS"/>
  </r>
  <r>
    <x v="21"/>
    <s v="02-02-01-004-002"/>
    <s v="02-02-01-004-002"/>
    <s v="Materiales y suministros - Productos metálicos elaborados (excepto maquinaria y equipo)"/>
    <s v="MALLA ESLABONADA"/>
    <n v="30111903"/>
    <s v="SELECCIÓN ABREVIADA SUBASTA INVERSA (NO DISPONIBLE)"/>
    <n v="3"/>
    <n v="4"/>
    <n v="10"/>
    <n v="1"/>
    <n v="132417.25"/>
    <s v="UNIDAD"/>
    <s v="NO SOLICITADAS"/>
  </r>
  <r>
    <x v="21"/>
    <s v="02-02-01-004-002"/>
    <s v="02-02-01-004-002"/>
    <s v="Materiales y suministros - Productos metálicos elaborados (excepto maquinaria y equipo)"/>
    <s v="PALA CUADRADRA "/>
    <n v="22101701"/>
    <s v="SELECCIÓN ABREVIADA SUBASTA INVERSA (NO DISPONIBLE)"/>
    <n v="3"/>
    <n v="4"/>
    <n v="10"/>
    <n v="11"/>
    <n v="264849.97000000003"/>
    <s v="UNIDAD"/>
    <s v="NO SOLICITADAS"/>
  </r>
  <r>
    <x v="21"/>
    <s v="02-02-01-004-002"/>
    <s v="02-02-01-004-002"/>
    <s v="Materiales y suministros - Productos metálicos elaborados (excepto maquinaria y equipo)"/>
    <s v="PALA REDONDA "/>
    <n v="22101701"/>
    <s v="SELECCIÓN ABREVIADA SUBASTA INVERSA (NO DISPONIBLE)"/>
    <n v="3"/>
    <n v="4"/>
    <n v="10"/>
    <n v="12"/>
    <n v="321942.59999999998"/>
    <s v="UNIDAD"/>
    <s v="NO SOLICITADAS"/>
  </r>
  <r>
    <x v="21"/>
    <s v="02-02-01-004-002"/>
    <s v="02-02-01-004-002"/>
    <s v="Materiales y suministros - Productos metálicos elaborados (excepto maquinaria y equipo)"/>
    <s v="RASTRILLOS PLASTICOS CON CABO DE MADERA"/>
    <n v="27112003"/>
    <s v="SELECCIÓN ABREVIADA SUBASTA INVERSA (NO DISPONIBLE)"/>
    <n v="3"/>
    <n v="4"/>
    <n v="10"/>
    <n v="36"/>
    <n v="643885.20000000007"/>
    <s v="UNIDAD"/>
    <s v="NO SOLICITADAS"/>
  </r>
  <r>
    <x v="21"/>
    <s v="02-02-01-004-002"/>
    <s v="02-02-01-004-002"/>
    <s v="Materiales y suministros - Productos metálicos elaborados (excepto maquinaria y equipo)"/>
    <s v="REGISTRO DE PASO 1/2&quot; TIPO MARIPOSA DE ALTA GALVANIZADO"/>
    <n v="30181701"/>
    <s v="SELECCIÓN ABREVIADA SUBASTA INVERSA (NO DISPONIBLE)"/>
    <n v="3"/>
    <n v="4"/>
    <n v="10"/>
    <n v="2"/>
    <n v="29716.68"/>
    <s v="UNIDAD"/>
    <s v="NO SOLICITADAS"/>
  </r>
  <r>
    <x v="21"/>
    <s v="02-02-01-004-002"/>
    <s v="02-02-01-004-002"/>
    <s v="Materiales y suministros - Productos metálicos elaborados (excepto maquinaria y equipo)"/>
    <s v="REJILLA METÁLICA EN ALUMINIO DE 3X2&quot;"/>
    <n v="30103203"/>
    <s v="SELECCIÓN ABREVIADA SUBASTA INVERSA (NO DISPONIBLE)"/>
    <n v="3"/>
    <n v="4"/>
    <n v="10"/>
    <n v="5"/>
    <n v="26810.7"/>
    <s v="UNIDAD"/>
    <s v="NO SOLICITADAS"/>
  </r>
  <r>
    <x v="21"/>
    <s v="02-02-01-004-002"/>
    <s v="02-02-01-004-002"/>
    <s v="Materiales y suministros - Productos metálicos elaborados (excepto maquinaria y equipo)"/>
    <s v="VARILLA COOPERWELD 5/8 X 1,8 MTS"/>
    <n v="30102404"/>
    <s v="SELECCIÓN ABREVIADA SUBASTA INVERSA (NO DISPONIBLE)"/>
    <n v="3"/>
    <n v="4"/>
    <n v="10"/>
    <n v="1"/>
    <n v="145078.85"/>
    <s v="UNIDAD"/>
    <s v="NO SOLICITADAS"/>
  </r>
  <r>
    <x v="21"/>
    <s v="02-02-01-004-004"/>
    <s v="02-02-01-004-004-02"/>
    <s v="Materiales y suministros - Máquinas herramientas y sus partes, piezas y accesorios"/>
    <s v="TALADRO "/>
    <n v="23101502"/>
    <s v="SELECCIÓN ABREVIADA SUBASTA INVERSA (NO DISPONIBLE)"/>
    <n v="3"/>
    <n v="4"/>
    <n v="10"/>
    <n v="1"/>
    <n v="171985.94"/>
    <s v="UNIDAD"/>
    <s v="NO SOLICITADAS"/>
  </r>
  <r>
    <x v="21"/>
    <s v="02-02-01-004-004"/>
    <s v="02-02-01-004-004-08"/>
    <s v="Materiales y suministros - Aparatos de uso doméstico y sus partes y piezas"/>
    <s v="DUCHAS ELECTRICAS DE 120"/>
    <n v="30181503"/>
    <s v="SELECCIÓN ABREVIADA SUBASTA INVERSA (NO DISPONIBLE)"/>
    <n v="3"/>
    <n v="4"/>
    <n v="10"/>
    <n v="5"/>
    <n v="351264.19999999995"/>
    <s v="UNIDAD"/>
    <s v="NO SOLICITADAS"/>
  </r>
  <r>
    <x v="21"/>
    <s v="02-02-01-004-006"/>
    <s v="02-02-01-004-006-01"/>
    <s v="Materiales y suministros - Motores, generadores y transformadores eléctricos y sus partes y piezas"/>
    <s v="BALA CIRCULAR LUZ LED 15W LUZ FRIA"/>
    <n v="39112102"/>
    <s v="SELECCIÓN ABREVIADA SUBASTA INVERSA (NO DISPONIBLE)"/>
    <n v="3"/>
    <n v="4"/>
    <n v="10"/>
    <n v="3"/>
    <n v="84751.799999999988"/>
    <s v="UNIDAD"/>
    <s v="NO SOLICITADAS"/>
  </r>
  <r>
    <x v="21"/>
    <s v="02-02-01-004-006"/>
    <s v="02-02-01-004-006-02"/>
    <s v="Materiales y suministros - Aparatos de control eléctrico y distribución de electricidad y sus partes y piezas"/>
    <s v="BREAKER DE 15 AMP UNIFILAR ENCHUFABLE"/>
    <n v="39121640"/>
    <s v="SELECCIÓN ABREVIADA SUBASTA INVERSA (NO DISPONIBLE)"/>
    <n v="3"/>
    <n v="4"/>
    <n v="10"/>
    <n v="5"/>
    <n v="38240.65"/>
    <s v="UNIDAD"/>
    <s v="NO SOLICITADAS"/>
  </r>
  <r>
    <x v="21"/>
    <s v="02-02-01-004-006"/>
    <s v="02-02-01-004-006-02"/>
    <s v="Materiales y suministros - Aparatos de control eléctrico y distribución de electricidad y sus partes y piezas"/>
    <s v="BREAKER DE 20 AMP UNIFILAR ENCHUFABLE"/>
    <n v="39121640"/>
    <s v="SELECCIÓN ABREVIADA SUBASTA INVERSA (NO DISPONIBLE)"/>
    <n v="3"/>
    <n v="4"/>
    <n v="10"/>
    <n v="5"/>
    <n v="38240.65"/>
    <s v="UNIDAD"/>
    <s v="NO SOLICITADAS"/>
  </r>
  <r>
    <x v="21"/>
    <s v="02-02-01-004-006"/>
    <s v="02-02-01-004-006-02"/>
    <s v="Materiales y suministros - Aparatos de control eléctrico y distribución de electricidad y sus partes y piezas"/>
    <s v="BREAKER DE 30 AMP UNIFILAR ENCHUFABLE"/>
    <n v="39121640"/>
    <s v="SELECCIÓN ABREVIADA SUBASTA INVERSA (NO DISPONIBLE)"/>
    <n v="3"/>
    <n v="4"/>
    <n v="10"/>
    <n v="5"/>
    <n v="38240.65"/>
    <s v="UNIDAD"/>
    <s v="NO SOLICITADAS"/>
  </r>
  <r>
    <x v="21"/>
    <s v="02-02-01-004-006"/>
    <s v="02-02-01-004-006-02"/>
    <s v="Materiales y suministros - Aparatos de control eléctrico y distribución de electricidad y sus partes y piezas"/>
    <s v="CLAVIJA CAUCHO POLO A TIERRA 15 AMP, USO INDUSTRIAL HEMBRA"/>
    <n v="39121402"/>
    <s v="SELECCIÓN ABREVIADA SUBASTA INVERSA (NO DISPONIBLE)"/>
    <n v="3"/>
    <n v="4"/>
    <n v="10"/>
    <n v="3"/>
    <n v="15822.24"/>
    <s v="UNIDAD"/>
    <s v="NO SOLICITADAS"/>
  </r>
  <r>
    <x v="21"/>
    <s v="02-02-01-004-006"/>
    <s v="02-02-01-004-006-02"/>
    <s v="Materiales y suministros - Aparatos de control eléctrico y distribución de electricidad y sus partes y piezas"/>
    <s v="CLAVIJA CAUCHO POLO A TIERRA 15 AMP, USO INDUSTRIAL MACHO"/>
    <n v="39121402"/>
    <s v="SELECCIÓN ABREVIADA SUBASTA INVERSA (NO DISPONIBLE)"/>
    <n v="3"/>
    <n v="4"/>
    <n v="10"/>
    <n v="3"/>
    <n v="18196.29"/>
    <s v="UNIDAD"/>
    <s v="NO SOLICITADAS"/>
  </r>
  <r>
    <x v="21"/>
    <s v="02-02-01-004-006"/>
    <s v="02-02-01-004-006-02"/>
    <s v="Materiales y suministros - Aparatos de control eléctrico y distribución de electricidad y sus partes y piezas"/>
    <s v="EMPALME DE CAPUCHON PARA AWG No. 10, 2 CONDUCTORES"/>
    <n v="44122101"/>
    <s v="SELECCIÓN ABREVIADA SUBASTA INVERSA (NO DISPONIBLE)"/>
    <n v="3"/>
    <n v="4"/>
    <n v="10"/>
    <n v="5"/>
    <n v="1541.05"/>
    <s v="UNIDAD"/>
    <s v="NO SOLICITADAS"/>
  </r>
  <r>
    <x v="21"/>
    <s v="02-02-01-004-006"/>
    <s v="02-02-01-004-006-02"/>
    <s v="Materiales y suministros - Aparatos de control eléctrico y distribución de electricidad y sus partes y piezas"/>
    <s v="EMPALME DE CAPUCHON PARA AWG No. 12, 3 CONDUCTORES"/>
    <n v="44122101"/>
    <s v="SELECCIÓN ABREVIADA SUBASTA INVERSA (NO DISPONIBLE)"/>
    <n v="3"/>
    <n v="4"/>
    <n v="10"/>
    <n v="5"/>
    <n v="1541.05"/>
    <s v="UNIDAD"/>
    <s v="NO SOLICITADAS"/>
  </r>
  <r>
    <x v="21"/>
    <s v="02-02-01-004-006"/>
    <s v="02-02-01-004-006-02"/>
    <s v="Materiales y suministros - Aparatos de control eléctrico y distribución de electricidad y sus partes y piezas"/>
    <s v="EMPALME DE CAPUCHON PARA AWG No. 14, 3 CONDUCTORES"/>
    <n v="44122101"/>
    <s v="SELECCIÓN ABREVIADA SUBASTA INVERSA (NO DISPONIBLE)"/>
    <n v="3"/>
    <n v="4"/>
    <n v="10"/>
    <n v="5"/>
    <n v="1541.05"/>
    <s v="UNIDAD"/>
    <s v="NO SOLICITADAS"/>
  </r>
  <r>
    <x v="21"/>
    <s v="02-02-01-004-006"/>
    <s v="02-02-01-004-006-02"/>
    <s v="Materiales y suministros - Aparatos de control eléctrico y distribución de electricidad y sus partes y piezas"/>
    <s v="INTERRUPTOR DOBLE DE INCRUSTAR "/>
    <n v="39122216"/>
    <s v="SELECCIÓN ABREVIADA SUBASTA INVERSA (NO DISPONIBLE)"/>
    <n v="3"/>
    <n v="4"/>
    <n v="10"/>
    <n v="3"/>
    <n v="41936.79"/>
    <s v="UNIDAD"/>
    <s v="NO SOLICITADAS"/>
  </r>
  <r>
    <x v="21"/>
    <s v="02-02-01-004-006"/>
    <s v="02-02-01-004-006-02"/>
    <s v="Materiales y suministros - Aparatos de control eléctrico y distribución de electricidad y sus partes y piezas"/>
    <s v="INTERRUPTOR SENCILLO"/>
    <n v="39122216"/>
    <s v="SELECCIÓN ABREVIADA SUBASTA INVERSA (NO DISPONIBLE)"/>
    <n v="3"/>
    <n v="4"/>
    <n v="10"/>
    <n v="5"/>
    <n v="16701.650000000001"/>
    <s v="UNIDAD"/>
    <s v="NO SOLICITADAS"/>
  </r>
  <r>
    <x v="21"/>
    <s v="02-02-01-004-006"/>
    <s v="02-02-01-004-006-02"/>
    <s v="Materiales y suministros - Aparatos de control eléctrico y distribución de electricidad y sus partes y piezas"/>
    <s v="MULTITOMA AEREA EN T POLO A TIERRA 15 AMP, USO INDUSTRIAL"/>
    <n v="39121402"/>
    <s v="SELECCIÓN ABREVIADA SUBASTA INVERSA (NO DISPONIBLE)"/>
    <n v="3"/>
    <n v="4"/>
    <n v="10"/>
    <n v="2"/>
    <n v="68405.960000000006"/>
    <s v="UNIDAD"/>
    <s v="NO SOLICITADAS"/>
  </r>
  <r>
    <x v="21"/>
    <s v="02-02-01-004-006"/>
    <s v="02-02-01-004-006-02"/>
    <s v="Materiales y suministros - Aparatos de control eléctrico y distribución de electricidad y sus partes y piezas"/>
    <s v="TABLERO TRIFASICO DE EMPOTRAR DE 12 CIRCUITOS CON INTERRUPTOR PRINCIPAL Y PUERTA"/>
    <n v="39121110"/>
    <s v="SELECCIÓN ABREVIADA SUBASTA INVERSA (NO DISPONIBLE)"/>
    <n v="3"/>
    <n v="4"/>
    <n v="10"/>
    <n v="1"/>
    <n v="22211.35"/>
    <s v="UNIDAD"/>
    <s v="NO SOLICITADAS"/>
  </r>
  <r>
    <x v="21"/>
    <s v="02-02-01-004-006"/>
    <s v="02-02-01-004-006-02"/>
    <s v="Materiales y suministros - Aparatos de control eléctrico y distribución de electricidad y sus partes y piezas"/>
    <s v="TABLERO TRIFASICO DE EMPOTRAR DE 6 CIRCUITOS CON INTERRUPTOR PRINCIPAL"/>
    <n v="39121110"/>
    <s v="SELECCIÓN ABREVIADA SUBASTA INVERSA (NO DISPONIBLE)"/>
    <n v="3"/>
    <n v="4"/>
    <n v="10"/>
    <n v="1"/>
    <n v="24619.91"/>
    <s v="UNIDAD"/>
    <s v="NO SOLICITADAS"/>
  </r>
  <r>
    <x v="21"/>
    <s v="02-02-01-004-006"/>
    <s v="02-02-01-004-006-02"/>
    <s v="Materiales y suministros - Aparatos de control eléctrico y distribución de electricidad y sus partes y piezas"/>
    <s v="TOMA AEREA CAUCHO POLO A TIERRA 15 AMP, USO INDUSTRIAL"/>
    <n v="39121402"/>
    <s v="SELECCIÓN ABREVIADA SUBASTA INVERSA (NO DISPONIBLE)"/>
    <n v="3"/>
    <n v="4"/>
    <n v="10"/>
    <n v="2"/>
    <n v="10372.040000000001"/>
    <s v="UNIDAD"/>
    <s v="NO SOLICITADAS"/>
  </r>
  <r>
    <x v="21"/>
    <s v="02-02-01-004-006"/>
    <s v="02-02-01-004-006-02"/>
    <s v="Materiales y suministros - Aparatos de control eléctrico y distribución de electricidad y sus partes y piezas"/>
    <s v="TOMA DOBLE CON POLO A TIERRA DE SOBRE PARED"/>
    <n v="39121311"/>
    <s v="SELECCIÓN ABREVIADA SUBASTA INVERSA (NO DISPONIBLE)"/>
    <n v="3"/>
    <n v="4"/>
    <n v="10"/>
    <n v="2"/>
    <n v="19166.14"/>
    <s v="UNIDAD"/>
    <s v="NO SOLICITADAS"/>
  </r>
  <r>
    <x v="21"/>
    <s v="02-02-01-004-006"/>
    <s v="02-02-01-004-006-02"/>
    <s v="Materiales y suministros - Aparatos de control eléctrico y distribución de electricidad y sus partes y piezas"/>
    <s v="TOMACORRIENTE DOBLE"/>
    <n v="39121308"/>
    <s v="SELECCIÓN ABREVIADA SUBASTA INVERSA (NO DISPONIBLE)"/>
    <n v="3"/>
    <n v="4"/>
    <n v="10"/>
    <n v="5"/>
    <n v="43518.3"/>
    <s v="UNIDAD"/>
    <s v="NO SOLICITADAS"/>
  </r>
  <r>
    <x v="21"/>
    <s v="02-02-01-004-006"/>
    <s v="02-02-01-004-006-02"/>
    <s v="Materiales y suministros - Aparatos de control eléctrico y distribución de electricidad y sus partes y piezas"/>
    <s v="TOMACORRIENTE DOBLE GFCI"/>
    <n v="39121308"/>
    <s v="SELECCIÓN ABREVIADA SUBASTA INVERSA (NO DISPONIBLE)"/>
    <n v="3"/>
    <n v="4"/>
    <n v="10"/>
    <n v="11"/>
    <n v="647038.69999999995"/>
    <s v="UNIDAD"/>
    <s v="NO SOLICITADAS"/>
  </r>
  <r>
    <x v="21"/>
    <s v="02-02-01-004-006"/>
    <s v="02-02-01-004-006-02"/>
    <s v="Materiales y suministros - Aparatos de control eléctrico y distribución de electricidad y sus partes y piezas"/>
    <s v="TUBO FLUORESCENTE T8 DE 17 W"/>
    <n v="39101605"/>
    <s v="SELECCIÓN ABREVIADA SUBASTA INVERSA (NO DISPONIBLE)"/>
    <n v="3"/>
    <n v="4"/>
    <n v="10"/>
    <n v="5"/>
    <n v="16915.849999999999"/>
    <s v="UNIDAD"/>
    <s v="NO SOLICITADAS"/>
  </r>
  <r>
    <x v="21"/>
    <s v="02-02-01-004-006"/>
    <s v="02-02-01-004-006-02"/>
    <s v="Materiales y suministros - Aparatos de control eléctrico y distribución de electricidad y sus partes y piezas"/>
    <s v="TUBO FLUORESCENTE T8 DE 32 W"/>
    <n v="39101605"/>
    <s v="SELECCIÓN ABREVIADA SUBASTA INVERSA (NO DISPONIBLE)"/>
    <n v="3"/>
    <n v="4"/>
    <n v="10"/>
    <n v="5"/>
    <n v="16915.849999999999"/>
    <s v="UNIDAD"/>
    <s v="NO SOLICITADAS"/>
  </r>
  <r>
    <x v="21"/>
    <s v="02-02-01-004-006"/>
    <s v="02-02-01-004-006-02"/>
    <s v="Materiales y suministros - Aparatos de control eléctrico y distribución de electricidad y sus partes y piezas"/>
    <s v="TUBO LED 1200 CW, 110-227 VAC, 50-60 HZ, 18W, "/>
    <n v="39112102"/>
    <s v="SELECCIÓN ABREVIADA SUBASTA INVERSA (NO DISPONIBLE)"/>
    <n v="3"/>
    <n v="4"/>
    <n v="10"/>
    <n v="10"/>
    <n v="104624.79999999999"/>
    <s v="UNIDAD"/>
    <s v="NO SOLICITADAS"/>
  </r>
  <r>
    <x v="21"/>
    <s v="02-02-01-004-006"/>
    <s v="02-02-01-004-006-05"/>
    <s v="Materiales y suministros - Lámparas eléctricas de incandescencia o descarga; lámparas de arco, equipo para alumbrado eléctrico; sus partes y piezas"/>
    <s v="BALA OJO DE BUEY CON BOMBILLO LED DE 10 W"/>
    <n v="39111505"/>
    <s v="SELECCIÓN ABREVIADA SUBASTA INVERSA (NO DISPONIBLE)"/>
    <n v="3"/>
    <n v="4"/>
    <n v="10"/>
    <n v="5"/>
    <n v="122867.5"/>
    <s v="UNIDAD"/>
    <s v="NO SOLICITADAS"/>
  </r>
  <r>
    <x v="21"/>
    <s v="02-02-01-004-006"/>
    <s v="02-02-01-004-006-05"/>
    <s v="Materiales y suministros - Lámparas eléctricas de incandescencia o descarga; lámparas de arco, equipo para alumbrado eléctrico; sus partes y piezas"/>
    <s v="BOMBILLO   15W/120 V TIPO LED  E -27"/>
    <n v="39112501"/>
    <s v="SELECCIÓN ABREVIADA SUBASTA INVERSA (NO DISPONIBLE)"/>
    <n v="3"/>
    <n v="4"/>
    <n v="10"/>
    <n v="5"/>
    <n v="44987.95"/>
    <s v="UNIDAD"/>
    <s v="NO SOLICITADAS"/>
  </r>
  <r>
    <x v="21"/>
    <s v="02-02-01-004-006"/>
    <s v="02-02-01-004-006-05"/>
    <s v="Materiales y suministros - Lámparas eléctricas de incandescencia o descarga; lámparas de arco, equipo para alumbrado eléctrico; sus partes y piezas"/>
    <s v="BOMBILLO   6W/120 V TIPO LED  E -27"/>
    <n v="39112501"/>
    <s v="SELECCIÓN ABREVIADA SUBASTA INVERSA (NO DISPONIBLE)"/>
    <n v="3"/>
    <n v="4"/>
    <n v="10"/>
    <n v="5"/>
    <n v="44987.95"/>
    <s v="UNIDAD"/>
    <s v="NO SOLICITADAS"/>
  </r>
  <r>
    <x v="21"/>
    <s v="02-02-01-004-006"/>
    <s v="02-02-01-004-006-05"/>
    <s v="Materiales y suministros - Lámparas eléctricas de incandescencia o descarga; lámparas de arco, equipo para alumbrado eléctrico; sus partes y piezas"/>
    <s v="BOMBILLO   9W/120 V TIPO LED  E -27"/>
    <n v="39112501"/>
    <s v="SELECCIÓN ABREVIADA SUBASTA INVERSA (NO DISPONIBLE)"/>
    <n v="3"/>
    <n v="4"/>
    <n v="10"/>
    <n v="5"/>
    <n v="44987.95"/>
    <s v="UNIDAD"/>
    <s v="NO SOLICITADAS"/>
  </r>
  <r>
    <x v="21"/>
    <s v="02-02-01-004-006"/>
    <s v="02-02-01-004-006-05"/>
    <s v="Materiales y suministros - Lámparas eléctricas de incandescencia o descarga; lámparas de arco, equipo para alumbrado eléctrico; sus partes y piezas"/>
    <s v="HIGH POWER LED DE 100 W COLOR BLANCO CON DISIPADOR EN ALUMINIO RGB"/>
    <n v="39112102"/>
    <s v="SELECCIÓN ABREVIADA SUBASTA INVERSA (NO DISPONIBLE)"/>
    <n v="3"/>
    <n v="4"/>
    <n v="10"/>
    <n v="4"/>
    <n v="121894.08"/>
    <s v="UNIDAD"/>
    <s v="NO SOLICITADAS"/>
  </r>
  <r>
    <x v="21"/>
    <s v="02-02-01-004-006"/>
    <s v="02-02-01-004-006-05"/>
    <s v="Materiales y suministros - Lámparas eléctricas de incandescencia o descarga; lámparas de arco, equipo para alumbrado eléctrico; sus partes y piezas"/>
    <s v="HIGH POWER LED DE 200 W COLOR BLANCO CON DISIPADOR EN ALUMINIO RGB"/>
    <n v="39112102"/>
    <s v="SELECCIÓN ABREVIADA SUBASTA INVERSA (NO DISPONIBLE)"/>
    <n v="3"/>
    <n v="4"/>
    <n v="10"/>
    <n v="4"/>
    <n v="206241.28"/>
    <s v="UNIDAD"/>
    <s v="NO SOLICITADAS"/>
  </r>
  <r>
    <x v="21"/>
    <s v="02-02-01-004-006"/>
    <s v="02-02-01-004-006-05"/>
    <s v="Materiales y suministros - Lámparas eléctricas de incandescencia o descarga; lámparas de arco, equipo para alumbrado eléctrico; sus partes y piezas"/>
    <s v="HIGH POWER LED DE 50 W COLOR BLANCO CON DISIPADOR EN ALUMINIO RGB"/>
    <n v="39112102"/>
    <s v="SELECCIÓN ABREVIADA SUBASTA INVERSA (NO DISPONIBLE)"/>
    <n v="3"/>
    <n v="4"/>
    <n v="10"/>
    <n v="4"/>
    <n v="44325.120000000003"/>
    <s v="UNIDAD"/>
    <s v="NO SOLICITADAS"/>
  </r>
  <r>
    <x v="21"/>
    <s v="02-02-01-004-006"/>
    <s v="02-02-01-004-006-05"/>
    <s v="Materiales y suministros - Lámparas eléctricas de incandescencia o descarga; lámparas de arco, equipo para alumbrado eléctrico; sus partes y piezas"/>
    <s v="HIGH POWER LED DE 70 W COLOR BLANCO CON DISIPADOR EN ALUMINIO RGB"/>
    <n v="39112102"/>
    <s v="SELECCIÓN ABREVIADA SUBASTA INVERSA (NO DISPONIBLE)"/>
    <n v="3"/>
    <n v="4"/>
    <n v="10"/>
    <n v="9"/>
    <n v="2024596.98"/>
    <s v="UNIDAD"/>
    <s v="NO SOLICITADAS"/>
  </r>
  <r>
    <x v="21"/>
    <s v="02-02-01-004-006"/>
    <s v="02-02-01-004-006-05"/>
    <s v="Materiales y suministros - Lámparas eléctricas de incandescencia o descarga; lámparas de arco, equipo para alumbrado eléctrico; sus partes y piezas"/>
    <s v="LAMPARA 2 X 28 W T5"/>
    <n v="39111505"/>
    <s v="SELECCIÓN ABREVIADA SUBASTA INVERSA (NO DISPONIBLE)"/>
    <n v="3"/>
    <n v="4"/>
    <n v="10"/>
    <n v="2"/>
    <n v="58200.52"/>
    <s v="UNIDAD"/>
    <s v="NO SOLICITADAS"/>
  </r>
  <r>
    <x v="21"/>
    <s v="02-02-01-004-006"/>
    <s v="02-02-01-004-006-05"/>
    <s v="Materiales y suministros - Lámparas eléctricas de incandescencia o descarga; lámparas de arco, equipo para alumbrado eléctrico; sus partes y piezas"/>
    <s v="LAMPARA DE EMPOTRAR CON REJILLA DE LUJO 60X60"/>
    <n v="39112102"/>
    <s v="SELECCIÓN ABREVIADA SUBASTA INVERSA (NO DISPONIBLE)"/>
    <n v="3"/>
    <n v="4"/>
    <n v="10"/>
    <n v="3"/>
    <n v="81881.52"/>
    <s v="UNIDAD"/>
    <s v="NO SOLICITADAS"/>
  </r>
  <r>
    <x v="21"/>
    <s v="02-02-01-004-006"/>
    <s v="02-02-01-004-006-05"/>
    <s v="Materiales y suministros - Lámparas eléctricas de incandescencia o descarga; lámparas de arco, equipo para alumbrado eléctrico; sus partes y piezas"/>
    <s v="LAMPARA EXTERIOR DECORATIVA"/>
    <n v="39112102"/>
    <s v="SELECCIÓN ABREVIADA SUBASTA INVERSA (NO DISPONIBLE)"/>
    <n v="3"/>
    <n v="4"/>
    <n v="10"/>
    <n v="3"/>
    <n v="77183.399999999994"/>
    <s v="UNIDAD"/>
    <s v="NO SOLICITADAS"/>
  </r>
  <r>
    <x v="21"/>
    <s v="02-02-01-004-006"/>
    <s v="02-02-01-004-006-05"/>
    <s v="Materiales y suministros - Lámparas eléctricas de incandescencia o descarga; lámparas de arco, equipo para alumbrado eléctrico; sus partes y piezas"/>
    <s v="LAMPARA LED DE SOBREPONER 2X18w T8 CON MUEBLE DE LUJO"/>
    <n v="39112102"/>
    <s v="SELECCIÓN ABREVIADA SUBASTA INVERSA (NO DISPONIBLE)"/>
    <n v="3"/>
    <n v="4"/>
    <n v="10"/>
    <n v="5"/>
    <n v="395222.8"/>
    <s v="UNIDAD"/>
    <s v="NO SOLICITADAS"/>
  </r>
  <r>
    <x v="21"/>
    <s v="02-02-01-004-006"/>
    <s v="02-02-01-004-006-05"/>
    <s v="Materiales y suministros - Lámparas eléctricas de incandescencia o descarga; lámparas de arco, equipo para alumbrado eléctrico; sus partes y piezas"/>
    <s v="LAMPARA USO EXTERIOR"/>
    <n v="39111616"/>
    <s v="SELECCIÓN ABREVIADA SUBASTA INVERSA (NO DISPONIBLE)"/>
    <n v="3"/>
    <n v="4"/>
    <n v="10"/>
    <n v="2"/>
    <n v="44853.48"/>
    <s v="UNIDAD"/>
    <s v="NO SOLICITADAS"/>
  </r>
  <r>
    <x v="21"/>
    <s v="02-02-01-004-006"/>
    <s v="02-02-01-004-006-05"/>
    <s v="Materiales y suministros - Lámparas eléctricas de incandescencia o descarga; lámparas de arco, equipo para alumbrado eléctrico; sus partes y piezas"/>
    <s v="LUMINARIA TIPO LED  100W TIPO PROYECTOR MULTIVOLTAJE RGB"/>
    <n v="39112102"/>
    <s v="SELECCIÓN ABREVIADA SUBASTA INVERSA (NO DISPONIBLE)"/>
    <n v="3"/>
    <n v="4"/>
    <n v="10"/>
    <n v="4"/>
    <n v="520106.16"/>
    <s v="UNIDAD"/>
    <s v="NO SOLICITADAS"/>
  </r>
  <r>
    <x v="21"/>
    <s v="02-02-01-004-006"/>
    <s v="02-02-01-004-006-05"/>
    <s v="Materiales y suministros - Lámparas eléctricas de incandescencia o descarga; lámparas de arco, equipo para alumbrado eléctrico; sus partes y piezas"/>
    <s v="LUMINARIA TIPO LED  200W TIPO PROYECTOR MULTIVOLTAJE RGB"/>
    <n v="39112102"/>
    <s v="SELECCIÓN ABREVIADA SUBASTA INVERSA (NO DISPONIBLE)"/>
    <n v="3"/>
    <n v="4"/>
    <n v="10"/>
    <n v="4"/>
    <n v="482449.8"/>
    <s v="UNIDAD"/>
    <s v="NO SOLICITADAS"/>
  </r>
  <r>
    <x v="21"/>
    <s v="02-02-01-004-006"/>
    <s v="02-02-01-004-006-05"/>
    <s v="Materiales y suministros - Lámparas eléctricas de incandescencia o descarga; lámparas de arco, equipo para alumbrado eléctrico; sus partes y piezas"/>
    <s v="LUMINARIA TIPO LED  50W TIPO PROYECTOR MULTIVOLTAJE RGB"/>
    <n v="39112102"/>
    <s v="SELECCIÓN ABREVIADA SUBASTA INVERSA (NO DISPONIBLE)"/>
    <n v="3"/>
    <n v="4"/>
    <n v="10"/>
    <n v="5"/>
    <n v="288200.15000000002"/>
    <s v="UNIDAD"/>
    <s v="NO SOLICITADAS"/>
  </r>
  <r>
    <x v="21"/>
    <s v="02-02-01-004-006"/>
    <s v="02-02-01-004-006-05"/>
    <s v="Materiales y suministros - Lámparas eléctricas de incandescencia o descarga; lámparas de arco, equipo para alumbrado eléctrico; sus partes y piezas"/>
    <s v="LUMINARIA TIPO LED  70W TIPO PROYECTOR MULTIVOLTAJE RGB"/>
    <n v="39112102"/>
    <s v="SELECCIÓN ABREVIADA SUBASTA INVERSA (NO DISPONIBLE)"/>
    <n v="3"/>
    <n v="4"/>
    <n v="10"/>
    <n v="4"/>
    <n v="332757.32"/>
    <s v="UNIDAD"/>
    <s v="NO SOLICITADAS"/>
  </r>
  <r>
    <x v="21"/>
    <s v="02-02-01-004-006"/>
    <s v="02-02-01-004-006-05"/>
    <s v="Materiales y suministros - Lámparas eléctricas de incandescencia o descarga; lámparas de arco, equipo para alumbrado eléctrico; sus partes y piezas"/>
    <s v="LUMINARIA TIPO LED AHORRADOR DE ENERGIA, POTENCIA 11W CASQUILLO E 27 MULTIVOLTAJE"/>
    <n v="39112102"/>
    <s v="SELECCIÓN ABREVIADA SUBASTA INVERSA (NO DISPONIBLE)"/>
    <n v="3"/>
    <n v="4"/>
    <n v="10"/>
    <n v="4"/>
    <n v="38946.32"/>
    <s v="UNIDAD"/>
    <s v="NO SOLICITADAS"/>
  </r>
  <r>
    <x v="21"/>
    <s v="02-02-01-004-006"/>
    <s v="02-02-01-004-006-05"/>
    <s v="Materiales y suministros - Lámparas eléctricas de incandescencia o descarga; lámparas de arco, equipo para alumbrado eléctrico; sus partes y piezas"/>
    <s v="LUMINARIA TIPO LED AHORRADOR DE ENERGIA, TIPO DISCO DE 30CMS PARA EMPOTRAR Y SOBREPONER, MULTIVOLTAJE."/>
    <n v="39112102"/>
    <s v="SELECCIÓN ABREVIADA SUBASTA INVERSA (NO DISPONIBLE)"/>
    <n v="3"/>
    <n v="4"/>
    <n v="10"/>
    <n v="4"/>
    <n v="124155.08"/>
    <s v="UNIDAD"/>
    <s v="NO SOLICITADAS"/>
  </r>
  <r>
    <x v="21"/>
    <s v="02-02-01-004-006"/>
    <s v="02-02-01-004-006-05"/>
    <s v="Materiales y suministros - Lámparas eléctricas de incandescencia o descarga; lámparas de arco, equipo para alumbrado eléctrico; sus partes y piezas"/>
    <s v="PANEL 120 X30 48 W"/>
    <n v="39111505"/>
    <s v="SELECCIÓN ABREVIADA SUBASTA INVERSA (NO DISPONIBLE)"/>
    <n v="3"/>
    <n v="4"/>
    <n v="10"/>
    <n v="6"/>
    <n v="638080.38"/>
    <s v="UNIDAD"/>
    <s v="NO SOLICITADAS"/>
  </r>
  <r>
    <x v="21"/>
    <s v="02-02-01-004-006"/>
    <s v="02-02-01-004-006-05"/>
    <s v="Materiales y suministros - Lámparas eléctricas de incandescencia o descarga; lámparas de arco, equipo para alumbrado eléctrico; sus partes y piezas"/>
    <s v="PANEL 60X60 36W"/>
    <n v="39111505"/>
    <s v="SELECCIÓN ABREVIADA SUBASTA INVERSA (NO DISPONIBLE)"/>
    <n v="3"/>
    <n v="4"/>
    <n v="10"/>
    <n v="5"/>
    <n v="395222.8"/>
    <s v="UNIDAD"/>
    <s v="NO SOLICITADAS"/>
  </r>
  <r>
    <x v="21"/>
    <s v="02-02-01-004-006"/>
    <s v="02-02-01-004-006-05"/>
    <s v="Materiales y suministros - Lámparas eléctricas de incandescencia o descarga; lámparas de arco, equipo para alumbrado eléctrico; sus partes y piezas"/>
    <s v="PANEL REDONDO 15W"/>
    <n v="39111505"/>
    <s v="SELECCIÓN ABREVIADA SUBASTA INVERSA (NO DISPONIBLE)"/>
    <n v="3"/>
    <n v="4"/>
    <n v="10"/>
    <n v="5"/>
    <n v="80348.800000000003"/>
    <s v="UNIDAD"/>
    <s v="NO SOLICITADAS"/>
  </r>
  <r>
    <x v="21"/>
    <s v="02-02-01-004-006"/>
    <s v="02-02-01-004-006-05"/>
    <s v="Materiales y suministros - Lámparas eléctricas de incandescencia o descarga; lámparas de arco, equipo para alumbrado eléctrico; sus partes y piezas"/>
    <s v="TUBO LED 18W 120cm"/>
    <n v="39112102"/>
    <s v="SELECCIÓN ABREVIADA SUBASTA INVERSA (NO DISPONIBLE)"/>
    <n v="3"/>
    <n v="4"/>
    <n v="10"/>
    <n v="13"/>
    <n v="218281.7"/>
    <s v="UNIDAD"/>
    <s v="NO SOLICITADAS"/>
  </r>
  <r>
    <x v="21"/>
    <s v="02-02-02-005-004"/>
    <s v="02-02-02-005-004-01-1"/>
    <s v="Adquisición de servicios - Servicios generales de construcción de edificaciones residenciales"/>
    <s v="MANTENIMIENTO Y ADECUACIÓN CASAS FISCALES "/>
    <n v="72102900"/>
    <s v="SELECCIÓN ABREVIADA MENOR CUANTÍA"/>
    <n v="3"/>
    <n v="8"/>
    <n v="16"/>
    <n v="1"/>
    <n v="191787275.78"/>
    <s v="GLOBAL"/>
    <s v="NO SOLICITADAS"/>
  </r>
  <r>
    <x v="21"/>
    <s v="02-02-02-005-004"/>
    <s v="02-02-02-005-004-01-2"/>
    <s v="Adquisición de servicios - Servicios generales de construcción de edificaciones no residenciales"/>
    <s v="ADECUACION LABORATORIO DE TEMPERATURA Y HUMEDAD "/>
    <n v="72121008"/>
    <s v="SELECCIÓN ABREVIADA MENOR CUANTÍA"/>
    <n v="3"/>
    <n v="6"/>
    <n v="10"/>
    <n v="1"/>
    <n v="11842262.515999999"/>
    <s v="GLOBAL"/>
    <s v="NO SOLICITADAS"/>
  </r>
  <r>
    <x v="21"/>
    <s v="02-02-02-005-004"/>
    <s v="02-02-02-005-004-01-2"/>
    <s v="Adquisición de servicios - Servicios generales de construcción de edificaciones no residenciales"/>
    <s v="MANTENIMIENTO AUDITORIO"/>
    <n v="72102900"/>
    <s v="SELECCIÓN ABREVIADA MENOR CUANTÍA"/>
    <n v="3"/>
    <n v="8"/>
    <n v="10"/>
    <n v="1"/>
    <n v="7855088.1386176804"/>
    <s v="GLOBAL"/>
    <s v="NO SOLICITADAS"/>
  </r>
  <r>
    <x v="21"/>
    <s v="02-02-02-005-004"/>
    <s v="02-02-02-005-004-01-2"/>
    <s v="Adquisición de servicios - Servicios generales de construcción de edificaciones no residenciales"/>
    <s v="MANTENIMIENTO CANCHA DE TENIS (LIMPIEZA Y ARENA)"/>
    <n v="72102900"/>
    <s v="SELECCIÓN ABREVIADA MENOR CUANTÍA"/>
    <n v="3"/>
    <n v="8"/>
    <n v="10"/>
    <n v="1"/>
    <n v="1557716"/>
    <s v="GLOBAL"/>
    <s v="NO SOLICITADAS"/>
  </r>
  <r>
    <x v="21"/>
    <s v="02-02-02-005-004"/>
    <s v="02-02-02-005-004-01-2"/>
    <s v="Adquisición de servicios - Servicios generales de construcción de edificaciones no residenciales"/>
    <s v="MANTENIMIENTO CANCHA SINTÉTICA (limpieza y caucho granulado)"/>
    <n v="72102900"/>
    <s v="SELECCIÓN ABREVIADA MENOR CUANTÍA"/>
    <n v="3"/>
    <n v="8"/>
    <n v="10"/>
    <n v="1"/>
    <n v="1586831.5887184108"/>
    <s v="GLOBAL"/>
    <s v="NO SOLICITADAS"/>
  </r>
  <r>
    <x v="21"/>
    <s v="02-02-02-005-004"/>
    <s v="02-02-02-005-004-01-2"/>
    <s v="Adquisición de servicios - Servicios generales de construcción de edificaciones no residenciales"/>
    <s v="MANTENIMIENTO ESM (APOYO SEPARATA)"/>
    <n v="72102900"/>
    <s v="SELECCIÓN ABREVIADA MENOR CUANTÍA"/>
    <n v="3"/>
    <n v="4"/>
    <n v="10"/>
    <n v="1"/>
    <n v="1547783.2321552001"/>
    <s v="GLOBAL"/>
    <s v="NO SOLICITADAS"/>
  </r>
  <r>
    <x v="21"/>
    <s v="02-02-02-005-004"/>
    <s v="02-02-02-005-004-01-2"/>
    <s v="Adquisición de servicios - Servicios generales de construcción de edificaciones no residenciales"/>
    <s v="MANTENIMIENTO INSTALACIONES "/>
    <n v="72102900"/>
    <s v="SELECCIÓN ABREVIADA MENOR CUANTÍA"/>
    <n v="3"/>
    <n v="8"/>
    <n v="10"/>
    <n v="1"/>
    <n v="87376367.831996754"/>
    <s v="GLOBAL"/>
    <s v="NO SOLICITADAS"/>
  </r>
  <r>
    <x v="21"/>
    <s v="02-02-02-005-004"/>
    <s v="02-02-02-005-004-01-2"/>
    <s v="Adquisición de servicios - Servicios generales de construcción de edificaciones no residenciales"/>
    <s v="MANTENIMIENTO INSTALACIONES DEL GIMNASIO"/>
    <n v="72102900"/>
    <s v="SELECCIÓN ABREVIADA MENOR CUANTÍA"/>
    <n v="3"/>
    <n v="8"/>
    <n v="10"/>
    <n v="1"/>
    <n v="3410215.0840556193"/>
    <s v="GLOBAL"/>
    <s v="NO SOLICITADAS"/>
  </r>
  <r>
    <x v="21"/>
    <s v="02-02-02-005-004"/>
    <s v="02-02-02-005-004-01-2"/>
    <s v="Adquisición de servicios - Servicios generales de construcción de edificaciones no residenciales"/>
    <s v="MANTENIMIENTO INSTALACIONES EDIFICIOS METROLOGÍA Y SECAD."/>
    <n v="72102900"/>
    <s v="MÍNIMA CUANTÍA"/>
    <n v="4"/>
    <n v="5"/>
    <n v="10"/>
    <n v="1"/>
    <n v="63105694.169369556"/>
    <s v="GLOBAL"/>
    <s v="NO SOLICITADAS"/>
  </r>
  <r>
    <x v="21"/>
    <s v="02-02-02-005-004"/>
    <s v="02-02-02-005-004-01-2"/>
    <s v="Adquisición de servicios - Servicios generales de construcción de edificaciones no residenciales"/>
    <s v="MANTENIMIENTO INSTALACIONES GRUEA"/>
    <n v="72102900"/>
    <s v="SELECCIÓN ABREVIADA MENOR CUANTÍA"/>
    <n v="3"/>
    <n v="8"/>
    <n v="10"/>
    <n v="1"/>
    <n v="4734380.7285468541"/>
    <s v="GLOBAL"/>
    <s v="NO SOLICITADAS"/>
  </r>
  <r>
    <x v="21"/>
    <s v="02-02-02-005-004"/>
    <s v="02-02-02-005-004-01-2"/>
    <s v="Adquisición de servicios - Servicios generales de construcción de edificaciones no residenciales"/>
    <s v="MANTENIMIENTO Y ADECUACIÓN CASA CURAL"/>
    <n v="72102900"/>
    <s v="SELECCIÓN ABREVIADA MENOR CUANTÍA"/>
    <n v="3"/>
    <n v="4"/>
    <n v="10"/>
    <n v="1"/>
    <n v="9734510.5948493164"/>
    <s v="GLOBAL"/>
    <s v="NO SOLICITADAS"/>
  </r>
  <r>
    <x v="21"/>
    <s v="02-02-02-005-004"/>
    <s v="02-02-02-005-004-01-2"/>
    <s v="Adquisición de servicios - Servicios generales de construcción de edificaciones no residenciales"/>
    <s v="MANTENIMIENTO Y ADECUACIÓN CUARTO MÁQUINA UNIVERSAL"/>
    <n v="72102900"/>
    <s v="SELECCIÓN ABREVIADA MENOR CUANTÍA"/>
    <n v="3"/>
    <n v="6"/>
    <n v="10"/>
    <n v="1"/>
    <n v="10258771.45399438"/>
    <s v="GLOBAL"/>
    <s v="NO SOLICITADAS"/>
  </r>
  <r>
    <x v="21"/>
    <s v="02-02-02-005-004"/>
    <s v="02-02-02-005-004-01-2"/>
    <s v="Adquisición de servicios - Servicios generales de construcción de edificaciones no residenciales"/>
    <s v="MANTENIMIENTO Y ADECUACIÓN PARQUE AUTOMOTOR "/>
    <n v="72102900"/>
    <s v="SELECCIÓN ABREVIADA MENOR CUANTÍA"/>
    <n v="3"/>
    <n v="8"/>
    <n v="10"/>
    <n v="1"/>
    <n v="17540608.043916468"/>
    <s v="GLOBAL"/>
    <s v="NO SOLICITADAS"/>
  </r>
  <r>
    <x v="21"/>
    <s v="02-02-02-005-004"/>
    <s v="02-02-02-005-004-01-2"/>
    <s v="Adquisición de servicios - Servicios generales de construcción de edificaciones no residenciales"/>
    <s v="MANTENIMIENTO Y ADECUACIÓN REDES SANITARIAS SECTOR BISONTE"/>
    <n v="72102900"/>
    <s v="SELECCIÓN ABREVIADA MENOR CUANTÍA"/>
    <n v="3"/>
    <n v="8"/>
    <n v="10"/>
    <n v="1"/>
    <n v="39007046.956703"/>
    <s v="GLOBAL"/>
    <s v="NO SOLICITADAS"/>
  </r>
  <r>
    <x v="21"/>
    <s v="02-02-02-005-004"/>
    <s v="02-02-02-005-004-01-2"/>
    <s v="Adquisición de servicios - Servicios generales de construcción de edificaciones no residenciales"/>
    <s v="adición MANTENIMIENTO ESCAM"/>
    <n v="0"/>
    <n v="0"/>
    <n v="0"/>
    <n v="0"/>
    <n v="10"/>
    <n v="1"/>
    <n v="2623632.1700000004"/>
    <s v="GLOBAL"/>
    <s v=""/>
  </r>
  <r>
    <x v="21"/>
    <s v="02-02-02-009-007"/>
    <s v="02-02-02-009-007-09"/>
    <s v="Adquisición de servicios - Otros servicios diversos n. C. P."/>
    <s v="AVALUO VEHICULO SAE"/>
    <n v="78181505"/>
    <s v="CONTRATACIÓN DIRECTA"/>
    <n v="3"/>
    <n v="4"/>
    <n v="10"/>
    <n v="1"/>
    <n v="320000"/>
    <s v="GLOBAL"/>
    <s v="NO SOLICITADAS"/>
  </r>
  <r>
    <x v="21"/>
    <s v="08-01-02-006"/>
    <s v="08-01-02-006"/>
    <s v="Impuestos - Impuesto sobre vehículos automotores"/>
    <s v="IMPUESTO SEMAFORIZACION "/>
    <n v="93151510"/>
    <s v="CONTRATACIÓN DIRECTA"/>
    <n v="3"/>
    <n v="4"/>
    <n v="10"/>
    <n v="1"/>
    <n v="122000"/>
    <s v="GLOBAL"/>
    <s v="NO SOLICITADAS"/>
  </r>
  <r>
    <x v="21"/>
    <s v="02-01-01-003-008"/>
    <s v="02-01-01-003-008-01-1"/>
    <s v="Activos fijos - Asientos"/>
    <s v="SILLAS DE TRABAJO INDUSTRIAL "/>
    <n v="56112100"/>
    <n v="0"/>
    <n v="0"/>
    <n v="0"/>
    <n v="10"/>
    <n v="6"/>
    <n v="2856000"/>
    <s v="GLOBAL"/>
    <s v=""/>
  </r>
  <r>
    <x v="21"/>
    <s v="02-01-01-003-008"/>
    <s v="02-01-01-003-008-01-4"/>
    <s v="Activos fijos - Otros muebles n. C. P."/>
    <s v="GABINETE PARA TRAJES DE BOMBEROS"/>
    <n v="46171509"/>
    <s v="MÍNIMA CUANTÍA"/>
    <n v="3"/>
    <n v="4"/>
    <n v="10"/>
    <n v="2"/>
    <n v="5712000"/>
    <s v="UNIDAD"/>
    <s v="NO SOLICITADAS"/>
  </r>
  <r>
    <x v="21"/>
    <s v="02-01-01-003-008"/>
    <s v="02-01-01-003-008-01-4"/>
    <s v="Activos fijos - Otros muebles n. C. P."/>
    <s v="MESA PARA INSPECCIÓN CON SOPORTE PARA MAQUINA DE MEDIDAS POR COORDENADAS"/>
    <n v="56111900"/>
    <s v="SELECCIÓN ABREVIADA MENOR CUANTÍA"/>
    <n v="3"/>
    <n v="4"/>
    <n v="10"/>
    <n v="2"/>
    <n v="3808000"/>
    <s v="UNIDAD"/>
    <s v="NO SOLICITADAS"/>
  </r>
  <r>
    <x v="21"/>
    <s v="08-03"/>
    <s v="08-03"/>
    <s v="Tasas y derechos administrativos"/>
    <s v="PAGO IMPUESTO TASAS USO AGUA"/>
    <n v="93151510"/>
    <s v="CONTRATACIÓN DIRECTA"/>
    <n v="3"/>
    <n v="4"/>
    <n v="10"/>
    <n v="1"/>
    <n v="875064"/>
    <s v="GLOBAL"/>
    <s v="NO SOLICITADAS"/>
  </r>
  <r>
    <x v="21"/>
    <s v="08-03"/>
    <s v="08-03"/>
    <s v="Tasas y derechos administrativos"/>
    <s v="PAGO CERTIFICACIONES"/>
    <n v="93151510"/>
    <n v="0"/>
    <n v="0"/>
    <n v="0"/>
    <n v="10"/>
    <n v="1"/>
    <n v="648000"/>
    <s v="GLOBAL"/>
    <s v=""/>
  </r>
  <r>
    <x v="21"/>
    <s v="02-02-01-004-002"/>
    <s v="02-02-01-004-002"/>
    <s v="Materiales y suministros - Productos metálicos elaborados (excepto maquinaria y equipo)"/>
    <s v="SOPORTE RODANTE"/>
    <n v="24101508"/>
    <s v="LICITACIÓN PÚBLICA"/>
    <n v="4"/>
    <n v="6"/>
    <n v="10"/>
    <n v="2"/>
    <n v="904400"/>
    <s v="UNIDAD"/>
    <s v="NO SOLICITADAS"/>
  </r>
  <r>
    <x v="21"/>
    <s v="02-01-01-004-004"/>
    <s v="02-01-01-004-004-02"/>
    <s v="Activos fijos - Máquinas herramientas y sus partes, piezas y accesorios"/>
    <s v="BANCO DE PRENSA"/>
    <n v="23151607"/>
    <s v="SELECCIÓN ABREVIADA MENOR CUANTÍA"/>
    <n v="4"/>
    <n v="6"/>
    <n v="10"/>
    <n v="2"/>
    <n v="307020"/>
    <s v="UNIDAD"/>
    <s v="NO SOLICITADAS"/>
  </r>
  <r>
    <x v="21"/>
    <s v="02-01-01-004-008"/>
    <s v="02-01-01-004-008-02"/>
    <s v="Activos fijos - Instrumentos y aparatos de medición, verificación, análisis, de navegación y para otros fines (excepto instrumentos ópticos); instrumentos de control de procesos industriales, sus partes, piezas y accesorios"/>
    <s v="CAMARA TERMOGRAFICA, PARA ALTAS TEMPERATURAS"/>
    <n v="41112222"/>
    <s v="SELECCIÓN ABREVIADA MENOR CUANTÍA"/>
    <n v="4"/>
    <n v="6"/>
    <n v="10"/>
    <n v="1"/>
    <n v="77350000"/>
    <s v="UNIDAD"/>
    <s v="NO SOLICITADAS"/>
  </r>
  <r>
    <x v="21"/>
    <s v="02-01-01-004-008"/>
    <s v="02-01-01-004-008-02"/>
    <s v="Activos fijos - Instrumentos y aparatos de medición, verificación, análisis, de navegación y para otros fines (excepto instrumentos ópticos); instrumentos de control de procesos industriales, sus partes, piezas y accesorios"/>
    <s v="REGULADOR DE PRESIÓN "/>
    <n v="41112404"/>
    <s v="SELECCIÓN ABREVIADA MENOR CUANTÍA"/>
    <n v="4"/>
    <n v="6"/>
    <n v="10"/>
    <n v="2"/>
    <n v="12944820"/>
    <s v="UNIDAD"/>
    <s v="NO SOLICITADAS"/>
  </r>
  <r>
    <x v="21"/>
    <s v="02-02-01-004-002"/>
    <s v="02-02-01-004-002"/>
    <s v="Materiales y suministros - Productos metálicos elaborados (excepto maquinaria y equipo)"/>
    <s v="ANILLO ANILLO DE AJUSTE P/N 177-125, 8MM"/>
    <n v="60102702"/>
    <s v="SELECCIÓN ABREVIADA MENOR CUANTÍA"/>
    <n v="4"/>
    <n v="6"/>
    <n v="10"/>
    <n v="1"/>
    <n v="833000"/>
    <s v="UNIDAD"/>
    <s v="NO SOLICITADAS"/>
  </r>
  <r>
    <x v="21"/>
    <s v="02-02-01-004-002"/>
    <s v="02-02-01-004-002"/>
    <s v="Materiales y suministros - Productos metálicos elaborados (excepto maquinaria y equipo)"/>
    <s v="ANILLO ANILLO DE AJUSTE P/N 177-126,  10MM"/>
    <n v="60102702"/>
    <s v="SELECCIÓN ABREVIADA MENOR CUANTÍA"/>
    <n v="4"/>
    <n v="6"/>
    <n v="10"/>
    <n v="1"/>
    <n v="833000"/>
    <s v="UNIDAD"/>
    <s v="NO SOLICITADAS"/>
  </r>
  <r>
    <x v="21"/>
    <s v="02-02-01-004-002"/>
    <s v="02-02-01-004-002"/>
    <s v="Materiales y suministros - Productos metálicos elaborados (excepto maquinaria y equipo)"/>
    <s v="ANILLO ANILLO DE AJUSTE P/N 177-148, 90MM"/>
    <n v="60102702"/>
    <s v="SELECCIÓN ABREVIADA MENOR CUANTÍA"/>
    <n v="4"/>
    <n v="6"/>
    <n v="10"/>
    <n v="1"/>
    <n v="1190000"/>
    <s v="UNIDAD"/>
    <s v="NO SOLICITADAS"/>
  </r>
  <r>
    <x v="21"/>
    <s v="02-02-01-004-002"/>
    <s v="02-02-01-004-002"/>
    <s v="Materiales y suministros - Productos metálicos elaborados (excepto maquinaria y equipo)"/>
    <s v="ANILLO ANILLO DE AJUSTE P/N 177-294, 80MM"/>
    <n v="60102702"/>
    <s v="SELECCIÓN ABREVIADA MENOR CUANTÍA"/>
    <n v="4"/>
    <n v="6"/>
    <n v="10"/>
    <n v="1"/>
    <n v="1190000"/>
    <s v="UNIDAD"/>
    <s v="NO SOLICITADAS"/>
  </r>
  <r>
    <x v="21"/>
    <s v="02-02-01-004-002"/>
    <s v="02-02-01-004-002"/>
    <s v="Materiales y suministros - Productos metálicos elaborados (excepto maquinaria y equipo)"/>
    <s v="ANILLO ANILLO DE AJUSTE P/N 177-296, 100MM"/>
    <n v="60102702"/>
    <s v="SELECCIÓN ABREVIADA MENOR CUANTÍA"/>
    <n v="4"/>
    <n v="6"/>
    <n v="10"/>
    <n v="1"/>
    <n v="1309000"/>
    <s v="UNIDAD"/>
    <s v="NO SOLICITADAS"/>
  </r>
  <r>
    <x v="21"/>
    <s v="02-02-01-004-002"/>
    <s v="02-02-01-004-002"/>
    <s v="Materiales y suministros - Productos metálicos elaborados (excepto maquinaria y equipo)"/>
    <s v="ANILLO DE AJUSTE P/N 177-267, 6MM"/>
    <n v="60102702"/>
    <s v="SELECCIÓN ABREVIADA MENOR CUANTÍA"/>
    <n v="4"/>
    <n v="6"/>
    <n v="10"/>
    <n v="1"/>
    <n v="654500"/>
    <s v="UNIDAD"/>
    <s v="NO SOLICITADAS"/>
  </r>
  <r>
    <x v="21"/>
    <s v="02-02-01-004-004"/>
    <s v="02-02-01-004-004-02"/>
    <s v="Materiales y suministros - Máquinas herramientas y sus partes, piezas y accesorios"/>
    <s v="KIT DE ROTOR DE VELOCIDAD"/>
    <n v="23242104"/>
    <s v="SELECCIÓN ABREVIADA MENOR CUANTÍA"/>
    <n v="4"/>
    <n v="6"/>
    <n v="10"/>
    <n v="1"/>
    <n v="452200"/>
    <s v="UNIDAD"/>
    <s v="NO SOLICITADAS"/>
  </r>
  <r>
    <x v="21"/>
    <s v="02-02-01-004-004"/>
    <s v="02-02-01-004-004-02"/>
    <s v="Materiales y suministros - Máquinas herramientas y sus partes, piezas y accesorios"/>
    <s v="MARCADORA MOVIL (TRAZABILIDAD DE EQUIPOS)"/>
    <n v="44102406"/>
    <s v="SELECCIÓN ABREVIADA MENOR CUANTÍA"/>
    <n v="4"/>
    <n v="6"/>
    <n v="10"/>
    <n v="2"/>
    <n v="2558500"/>
    <s v="UNIDAD"/>
    <s v="NO SOLICITADAS"/>
  </r>
  <r>
    <x v="21"/>
    <s v="02-02-01-004-006"/>
    <s v="02-02-01-004-006-02"/>
    <s v="Materiales y suministros - Aparatos de control eléctrico y distribución de electricidad y sus partes y piezas"/>
    <s v="Cable Plano de PVC para Galgas Extensiometricas"/>
    <n v="41122400"/>
    <s v="SELECCIÓN ABREVIADA MENOR CUANTÍA"/>
    <n v="4"/>
    <n v="6"/>
    <n v="10"/>
    <n v="1"/>
    <n v="2499000"/>
    <s v="UNIDAD"/>
    <s v="NO SOLICITADAS"/>
  </r>
  <r>
    <x v="21"/>
    <s v="02-02-01-004-006"/>
    <s v="02-02-01-004-006-02"/>
    <s v="Materiales y suministros - Aparatos de control eléctrico y distribución de electricidad y sus partes y piezas"/>
    <s v="GALGAS EXTENSIOMETRICAS TRIAXIALES  MATERIAL ACERO"/>
    <n v="41122400"/>
    <s v="SELECCIÓN ABREVIADA MENOR CUANTÍA"/>
    <n v="0"/>
    <n v="0"/>
    <n v="10"/>
    <n v="1"/>
    <n v="2499000"/>
    <s v="UNIDAD"/>
    <s v=""/>
  </r>
  <r>
    <x v="21"/>
    <s v="02-02-01-004-006"/>
    <s v="02-02-01-004-006-02"/>
    <s v="Materiales y suministros - Aparatos de control eléctrico y distribución de electricidad y sus partes y piezas"/>
    <s v="GALGAS EXTENSIOMETRICAS TRIAXIALES  MATERIAL ALUMINIO"/>
    <n v="41122400"/>
    <s v="SELECCIÓN ABREVIADA MENOR CUANTÍA"/>
    <n v="0"/>
    <n v="0"/>
    <n v="10"/>
    <n v="1"/>
    <n v="2499000"/>
    <s v="UNIDAD"/>
    <s v=""/>
  </r>
  <r>
    <x v="21"/>
    <s v="02-02-01-004-006"/>
    <s v="02-02-01-004-006-02"/>
    <s v="Materiales y suministros - Aparatos de control eléctrico y distribución de electricidad y sus partes y piezas"/>
    <s v="GALGAS EXTENSIOMETRICAS TRIAXIALES  MATERIAL COMPUESTO"/>
    <n v="41122400"/>
    <s v="SELECCIÓN ABREVIADA MENOR CUANTÍA"/>
    <n v="0"/>
    <n v="0"/>
    <n v="10"/>
    <n v="1"/>
    <n v="1904000"/>
    <s v="UNIDAD"/>
    <s v=""/>
  </r>
  <r>
    <x v="21"/>
    <s v="02-02-01-004-006"/>
    <s v="02-02-01-004-006-02"/>
    <s v="Materiales y suministros - Aparatos de control eléctrico y distribución de electricidad y sus partes y piezas"/>
    <s v="GALGAS EXTENSIOMETRICAS UNIAXIALES (LINEALES) MATERIAL ACERO"/>
    <n v="41122400"/>
    <s v="SELECCIÓN ABREVIADA MENOR CUANTÍA"/>
    <n v="0"/>
    <n v="0"/>
    <n v="10"/>
    <n v="1"/>
    <n v="1785000"/>
    <s v="UNIDAD"/>
    <s v=""/>
  </r>
  <r>
    <x v="21"/>
    <s v="02-02-01-004-006"/>
    <s v="02-02-01-004-006-02"/>
    <s v="Materiales y suministros - Aparatos de control eléctrico y distribución de electricidad y sus partes y piezas"/>
    <s v="GALGAS EXTENSIOMETRICAS UNIAXIALES (LINEALES) MATERIAL ALUMINIO"/>
    <n v="41122400"/>
    <s v="SELECCIÓN ABREVIADA MENOR CUANTÍA"/>
    <n v="0"/>
    <n v="0"/>
    <n v="10"/>
    <n v="1"/>
    <n v="1785000"/>
    <s v="UNIDAD"/>
    <s v=""/>
  </r>
  <r>
    <x v="21"/>
    <s v="02-02-01-004-006"/>
    <s v="02-02-01-004-006-02"/>
    <s v="Materiales y suministros - Aparatos de control eléctrico y distribución de electricidad y sus partes y piezas"/>
    <s v="GALGAS EXTENSIOMETRICAS UNIAXIALES (LINEALES) MATERIAL COMPUESTO"/>
    <n v="41122400"/>
    <s v="SELECCIÓN ABREVIADA MENOR CUANTÍA"/>
    <n v="0"/>
    <n v="0"/>
    <n v="10"/>
    <n v="1"/>
    <n v="2499000"/>
    <s v="UNIDAD"/>
    <s v=""/>
  </r>
  <r>
    <x v="21"/>
    <s v="02-02-01-004-006"/>
    <s v="02-02-01-004-006-02"/>
    <s v="Materiales y suministros - Aparatos de control eléctrico y distribución de electricidad y sus partes y piezas"/>
    <s v="MONITOR DE VOLTAJE DE CUERPO"/>
    <n v="46182103"/>
    <s v="SELECCIÓN ABREVIADA MENOR CUANTÍA"/>
    <n v="4"/>
    <n v="6"/>
    <n v="10"/>
    <n v="1"/>
    <n v="2737000"/>
    <s v="UNIDAD"/>
    <s v="NO SOLICITADAS"/>
  </r>
  <r>
    <x v="21"/>
    <s v="02-02-01-002-002"/>
    <s v="02-02-01-002-002"/>
    <s v="Materiales y suministros - Productos lácteos y ovoproductos"/>
    <s v="CREMA PARA CAFÉ NO LACTEA EN SOBRES "/>
    <n v="50201714"/>
    <s v="SELECCIÓN ABREVIADA - ACUERDO MARCO"/>
    <n v="2"/>
    <n v="11"/>
    <n v="10"/>
    <n v="1"/>
    <n v="141231.41"/>
    <s v="UNIDAD"/>
    <s v="NO SOLICITADAS"/>
  </r>
  <r>
    <x v="21"/>
    <s v="02-02-01-002-003"/>
    <s v="02-02-01-002-003-05"/>
    <s v="Materiales y suministros - Azúcar"/>
    <s v="AZUCAR BLANCA EN SOBRE"/>
    <n v="50161509"/>
    <s v="SELECCIÓN ABREVIADA - ACUERDO MARCO"/>
    <n v="2"/>
    <n v="11"/>
    <n v="10"/>
    <n v="19"/>
    <n v="62547.62"/>
    <s v="UNIDAD"/>
    <s v="NO SOLICITADAS"/>
  </r>
  <r>
    <x v="21"/>
    <s v="02-02-01-002-003"/>
    <s v="02-02-01-002-003-08"/>
    <s v="Materiales y suministros - Productos del café"/>
    <s v="CAFÉ DESCAFEINADO"/>
    <n v="50201706"/>
    <s v="SELECCIÓN ABREVIADA - ACUERDO MARCO"/>
    <n v="2"/>
    <n v="11"/>
    <n v="10"/>
    <n v="29"/>
    <n v="157250.18"/>
    <s v="KILOGRAMO"/>
    <s v="NO SOLICITADAS"/>
  </r>
  <r>
    <x v="21"/>
    <s v="02-02-01-002-003"/>
    <s v="02-02-01-002-003-09"/>
    <s v="Materiales y suministros - Otros productos alimenticios n. C. P."/>
    <s v="BEBIDA DE FRUTAS EN JARABE EN SOBRE"/>
    <n v="50161510"/>
    <s v="SELECCIÓN ABREVIADA - ACUERDO MARCO"/>
    <n v="2"/>
    <n v="11"/>
    <n v="10"/>
    <n v="25"/>
    <n v="129324.49999999999"/>
    <s v="UNIDAD"/>
    <s v="NO SOLICITADAS"/>
  </r>
  <r>
    <x v="21"/>
    <s v="02-02-01-002-003"/>
    <s v="02-02-01-002-003-09"/>
    <s v="Materiales y suministros - Otros productos alimenticios n. C. P."/>
    <s v="BEBIDA DE PANELA INSTANTANEA GRANULADA EN CUBOS "/>
    <n v="50161510"/>
    <s v="SELECCIÓN ABREVIADA - ACUERDO MARCO"/>
    <n v="2"/>
    <n v="11"/>
    <n v="10"/>
    <n v="37"/>
    <n v="71577.240000000005"/>
    <s v="UNIDAD"/>
    <s v="NO SOLICITADAS"/>
  </r>
  <r>
    <x v="21"/>
    <s v="02-02-01-002-006"/>
    <s v="02-02-01-002-006"/>
    <s v="Materiales y suministros - Hilados e hilos; tejidos de fibras textiles incluso afelpados"/>
    <s v="ESTOPA"/>
    <n v="11162116"/>
    <s v="SELECCIÓN ABREVIADA - ACUERDO MARCO"/>
    <n v="2"/>
    <n v="11"/>
    <n v="10"/>
    <n v="4"/>
    <n v="5769"/>
    <s v="UNIDAD"/>
    <s v="NO SOLICITADAS"/>
  </r>
  <r>
    <x v="21"/>
    <s v="02-02-01-002-007"/>
    <s v="02-02-01-002-007"/>
    <s v="Materiales y suministros - Artículos textiles (excepto prendas de vestir)"/>
    <s v="BAYETILLA  EN TELA FILETEADA, COLOR BLANCO "/>
    <n v="47131501"/>
    <s v="SELECCIÓN ABREVIADA - ACUERDO MARCO"/>
    <n v="2"/>
    <n v="11"/>
    <n v="10"/>
    <n v="34"/>
    <n v="90767.76"/>
    <s v="UNIDAD"/>
    <s v="NO SOLICITADAS"/>
  </r>
  <r>
    <x v="21"/>
    <s v="02-02-01-002-007"/>
    <s v="02-02-01-002-007"/>
    <s v="Materiales y suministros - Artículos textiles (excepto prendas de vestir)"/>
    <s v="LIMPIONES EN TELA DE TOALLA FILETEADA, COLOR BLANCO "/>
    <n v="47131501"/>
    <s v="SELECCIÓN ABREVIADA - ACUERDO MARCO"/>
    <n v="2"/>
    <n v="11"/>
    <n v="10"/>
    <n v="36"/>
    <n v="117859.31999999999"/>
    <s v="UNIDAD"/>
    <s v="NO SOLICITADAS"/>
  </r>
  <r>
    <x v="21"/>
    <s v="02-02-01-002-007"/>
    <s v="02-02-01-002-007"/>
    <s v="Materiales y suministros - Artículos textiles (excepto prendas de vestir)"/>
    <s v="REPUESTO BRILLADOR EN MOPA"/>
    <n v="47131602"/>
    <s v="SELECCIÓN ABREVIADA - ACUERDO MARCO"/>
    <n v="2"/>
    <n v="11"/>
    <n v="10"/>
    <n v="3"/>
    <n v="55990.770000000004"/>
    <s v="UNIDAD"/>
    <s v="NO SOLICITADAS"/>
  </r>
  <r>
    <x v="21"/>
    <s v="02-02-01-003-002"/>
    <s v="02-02-01-003-002-01"/>
    <s v="Materiales y suministros - Pasta de papel, papel y cartón"/>
    <s v="PAPEL HIGIENICO, ROLLO APROX 250 METROS, DOBLE HOJA BLANCA"/>
    <n v="14111704"/>
    <s v="SELECCIÓN ABREVIADA - ACUERDO MARCO"/>
    <n v="2"/>
    <n v="11"/>
    <n v="10"/>
    <n v="175"/>
    <n v="955405.5"/>
    <s v="UNIDAD"/>
    <s v="NO SOLICITADAS"/>
  </r>
  <r>
    <x v="21"/>
    <s v="02-02-01-003-002"/>
    <s v="02-02-01-003-002-01"/>
    <s v="Materiales y suministros - Pasta de papel, papel y cartón"/>
    <s v="SERVILLETAS, COLOR BLANCO, PAQUETE MINIMO DE 100 UNIDADES"/>
    <n v="52121602"/>
    <s v="SELECCIÓN ABREVIADA - ACUERDO MARCO"/>
    <n v="2"/>
    <n v="11"/>
    <n v="10"/>
    <n v="150"/>
    <n v="154720.5"/>
    <s v="UNIDAD"/>
    <s v="NO SOLICITADAS"/>
  </r>
  <r>
    <x v="21"/>
    <s v="02-02-01-003-002"/>
    <s v="02-02-01-003-002-01"/>
    <s v="Materiales y suministros - Pasta de papel, papel y cartón"/>
    <s v="TOALLAS PARA MANOS - INTERDOBLADAS, DOBLE HOJA "/>
    <n v="14111703"/>
    <s v="SELECCIÓN ABREVIADA - ACUERDO MARCO"/>
    <n v="2"/>
    <n v="11"/>
    <n v="10"/>
    <n v="73"/>
    <n v="226191.96"/>
    <s v="UNIDAD"/>
    <s v="NO SOLICITADAS"/>
  </r>
  <r>
    <x v="21"/>
    <s v="02-02-01-003-002"/>
    <s v="02-02-01-003-002-01"/>
    <s v="Materiales y suministros - Pasta de papel, papel y cartón"/>
    <s v="TOALLAS PARA MANOS - ROLLO APROX 100 MTS"/>
    <n v="14111703"/>
    <s v="SELECCIÓN ABREVIADA - ACUERDO MARCO"/>
    <n v="2"/>
    <n v="11"/>
    <n v="10"/>
    <n v="25"/>
    <n v="252887"/>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n v="47131805"/>
    <s v="SELECCIÓN ABREVIADA - ACUERDO MARCO"/>
    <n v="2"/>
    <n v="11"/>
    <n v="10"/>
    <n v="30"/>
    <n v="281163.89999999997"/>
    <s v="GALON"/>
    <s v="NO SOLICITADAS"/>
  </r>
  <r>
    <x v="21"/>
    <s v="02-02-01-003-004"/>
    <s v="02-02-01-003-004-01"/>
    <s v="Materiales y suministros - Químicos orgánicos básicos"/>
    <s v="ALCOHOL INDUSTRIAL"/>
    <n v="51102710"/>
    <s v="SELECCIÓN ABREVIADA - ACUERDO MARCO"/>
    <n v="2"/>
    <n v="11"/>
    <n v="10"/>
    <n v="28"/>
    <n v="267605.8"/>
    <s v="GALON"/>
    <s v="NO SOLICITADAS"/>
  </r>
  <r>
    <x v="21"/>
    <s v="02-02-01-003-004"/>
    <s v="02-02-01-003-004-06"/>
    <s v="Materiales y suministros - Abonos y plaguicidas"/>
    <s v="INSECTICIDA LIQUIDO"/>
    <n v="10191509"/>
    <s v="SELECCIÓN ABREVIADA - ACUERDO MARCO"/>
    <n v="2"/>
    <n v="11"/>
    <n v="10"/>
    <n v="18"/>
    <n v="136440.54"/>
    <s v="UNIDAD"/>
    <s v="NO SOLICITADAS"/>
  </r>
  <r>
    <x v="21"/>
    <s v="02-02-01-003-005"/>
    <s v="02-02-01-003-005-02"/>
    <s v="Materiales y suministros - Productos farmacéuticos"/>
    <s v="TAPABOCAS DESECHABLES"/>
    <n v="46181707"/>
    <s v="SELECCIÓN ABREVIADA - ACUERDO MARCO"/>
    <n v="2"/>
    <n v="11"/>
    <n v="10"/>
    <n v="50"/>
    <n v="227944"/>
    <s v="UNIDAD"/>
    <s v="NO SOLICITADAS"/>
  </r>
  <r>
    <x v="21"/>
    <s v="02-02-01-003-005"/>
    <s v="02-02-01-003-005-03"/>
    <s v="Materiales y suministros - Jabón, preparados para limpieza, perfumes y preparados de tocador"/>
    <s v="AMBIENTADOR EN AEROSOL "/>
    <n v="47131816"/>
    <s v="SELECCIÓN ABREVIADA - ACUERDO MARCO"/>
    <n v="2"/>
    <n v="11"/>
    <n v="10"/>
    <n v="25"/>
    <n v="139244.25"/>
    <s v="UNIDAD"/>
    <s v="NO SOLICITADAS"/>
  </r>
  <r>
    <x v="21"/>
    <s v="02-02-01-003-005"/>
    <s v="02-02-01-003-005-03"/>
    <s v="Materiales y suministros - Jabón, preparados para limpieza, perfumes y preparados de tocador"/>
    <s v="AMBIENTADOR LIQUIDO"/>
    <n v="47131801"/>
    <s v="SELECCIÓN ABREVIADA - ACUERDO MARCO"/>
    <n v="2"/>
    <n v="11"/>
    <n v="10"/>
    <n v="142"/>
    <n v="583654.07999999996"/>
    <s v="GALON"/>
    <s v="NO SOLICITADAS"/>
  </r>
  <r>
    <x v="21"/>
    <s v="02-02-01-003-005"/>
    <s v="02-02-01-003-005-03"/>
    <s v="Materiales y suministros - Jabón, preparados para limpieza, perfumes y preparados de tocador"/>
    <s v="BLANQUEADOR  - LIQUIDO"/>
    <n v="47131807"/>
    <s v="SELECCIÓN ABREVIADA - ACUERDO MARCO"/>
    <n v="2"/>
    <n v="11"/>
    <n v="10"/>
    <n v="200"/>
    <n v="802784"/>
    <s v="GALON"/>
    <s v="NO SOLICITADAS"/>
  </r>
  <r>
    <x v="21"/>
    <s v="02-02-01-003-005"/>
    <s v="02-02-01-003-005-03"/>
    <s v="Materiales y suministros - Jabón, preparados para limpieza, perfumes y preparados de tocador"/>
    <s v="CERA POLIMERICA"/>
    <n v="47131802"/>
    <s v="SELECCIÓN ABREVIADA - ACUERDO MARCO"/>
    <n v="2"/>
    <n v="11"/>
    <n v="10"/>
    <n v="19"/>
    <n v="237677.65"/>
    <s v="GALON"/>
    <s v="NO SOLICITADAS"/>
  </r>
  <r>
    <x v="21"/>
    <s v="02-02-01-003-005"/>
    <s v="02-02-01-003-005-03"/>
    <s v="Materiales y suministros - Jabón, preparados para limpieza, perfumes y preparados de tocador"/>
    <s v="DETERGENTE MULTIUSOS EN POLVO"/>
    <n v="42281704"/>
    <s v="SELECCIÓN ABREVIADA - ACUERDO MARCO"/>
    <n v="2"/>
    <n v="11"/>
    <n v="10"/>
    <n v="170"/>
    <n v="491762.39999999997"/>
    <s v="KILOGRAMO"/>
    <s v="NO SOLICITADAS"/>
  </r>
  <r>
    <x v="21"/>
    <s v="02-02-01-003-005"/>
    <s v="02-02-01-003-005-03"/>
    <s v="Materiales y suministros - Jabón, preparados para limpieza, perfumes y preparados de tocador"/>
    <s v="DETERGENTE MULTIUSOS LIQUIDO"/>
    <n v="42281704"/>
    <s v="SELECCIÓN ABREVIADA - ACUERDO MARCO"/>
    <n v="2"/>
    <n v="11"/>
    <n v="10"/>
    <n v="170"/>
    <n v="684885.79999999993"/>
    <s v="GALON"/>
    <s v="NO SOLICITADAS"/>
  </r>
  <r>
    <x v="21"/>
    <s v="02-02-01-003-005"/>
    <s v="02-02-01-003-005-03"/>
    <s v="Materiales y suministros - Jabón, preparados para limpieza, perfumes y preparados de tocador"/>
    <s v="GEL ANTIBACTERIAL PARA MANOS"/>
    <n v="51102710"/>
    <s v="SELECCIÓN ABREVIADA - ACUERDO MARCO"/>
    <n v="2"/>
    <n v="11"/>
    <n v="10"/>
    <n v="44"/>
    <n v="537878.87999999989"/>
    <s v="GALON"/>
    <s v="NO SOLICITADAS"/>
  </r>
  <r>
    <x v="21"/>
    <s v="02-02-01-003-005"/>
    <s v="02-02-01-003-005-03"/>
    <s v="Materiales y suministros - Jabón, preparados para limpieza, perfumes y preparados de tocador"/>
    <s v="JABON DE DISPENSADOR PARA MANOS"/>
    <n v="53131608"/>
    <s v="SELECCIÓN ABREVIADA - ACUERDO MARCO"/>
    <n v="2"/>
    <n v="11"/>
    <n v="10"/>
    <n v="64"/>
    <n v="358204.15999999997"/>
    <s v="GALON"/>
    <s v="NO SOLICITADAS"/>
  </r>
  <r>
    <x v="21"/>
    <s v="02-02-01-003-005"/>
    <s v="02-02-01-003-005-03"/>
    <s v="Materiales y suministros - Jabón, preparados para limpieza, perfumes y preparados de tocador"/>
    <s v="LIQUIDO DESENGRASENTE"/>
    <n v="47131821"/>
    <s v="SELECCIÓN ABREVIADA - ACUERDO MARCO"/>
    <n v="2"/>
    <n v="11"/>
    <n v="10"/>
    <n v="58"/>
    <n v="283656.53999999998"/>
    <s v="GALON"/>
    <s v="NO SOLICITADAS"/>
  </r>
  <r>
    <x v="21"/>
    <s v="02-02-01-003-005"/>
    <s v="02-02-01-003-005-03"/>
    <s v="Materiales y suministros - Jabón, preparados para limpieza, perfumes y preparados de tocador"/>
    <s v="LIQUIDO PARA LIMPIAR VIDRIOS"/>
    <n v="47131824"/>
    <s v="SELECCIÓN ABREVIADA - ACUERDO MARCO"/>
    <n v="2"/>
    <n v="11"/>
    <n v="10"/>
    <n v="48"/>
    <n v="83215.680000000008"/>
    <s v="UNIDAD"/>
    <s v="NO SOLICITADAS"/>
  </r>
  <r>
    <x v="21"/>
    <s v="02-02-01-003-005"/>
    <s v="02-02-01-003-005-03"/>
    <s v="Materiales y suministros - Jabón, preparados para limpieza, perfumes y preparados de tocador"/>
    <s v="LUSTRADOR DE MUEBLES"/>
    <n v="47131830"/>
    <s v="SELECCIÓN ABREVIADA - ACUERDO MARCO"/>
    <n v="2"/>
    <n v="11"/>
    <n v="10"/>
    <n v="25"/>
    <n v="48116"/>
    <s v="UNIDAD"/>
    <s v="NO SOLICITADAS"/>
  </r>
  <r>
    <x v="21"/>
    <s v="02-02-01-003-005"/>
    <s v="02-02-01-003-005-04"/>
    <s v="Materiales y suministros - Productos químicos n. C. P."/>
    <s v="REMOVEDOR DE CERA LIQUIDO"/>
    <n v="47131827"/>
    <s v="SELECCIÓN ABREVIADA - ACUERDO MARCO"/>
    <n v="2"/>
    <n v="11"/>
    <n v="10"/>
    <n v="35"/>
    <n v="175407.40000000002"/>
    <s v="GALON"/>
    <s v="NO SOLICITADAS"/>
  </r>
  <r>
    <x v="21"/>
    <s v="02-02-01-003-005"/>
    <s v="02-02-01-003-005-04"/>
    <s v="Materiales y suministros - Productos químicos n. C. P."/>
    <s v="SELLANTE PARA PISOS, LIQUIDO "/>
    <n v="47131802"/>
    <s v="SELECCIÓN ABREVIADA - ACUERDO MARCO"/>
    <n v="2"/>
    <n v="11"/>
    <n v="10"/>
    <n v="20"/>
    <n v="424046.8"/>
    <s v="GALON"/>
    <s v="NO SOLICITADAS"/>
  </r>
  <r>
    <x v="21"/>
    <s v="02-02-01-003-006"/>
    <s v="02-02-01-003-006-02"/>
    <s v="Materiales y suministros - Otros productos de caucho"/>
    <s v="GUANTES DESECHABLES (TIPO CIRUGIA)"/>
    <n v="42132203"/>
    <s v="SELECCIÓN ABREVIADA - ACUERDO MARCO"/>
    <n v="2"/>
    <n v="11"/>
    <n v="10"/>
    <n v="4"/>
    <n v="38766.120000000003"/>
    <s v="UNIDAD"/>
    <s v="NO SOLICITADAS"/>
  </r>
  <r>
    <x v="21"/>
    <s v="02-02-01-003-006"/>
    <s v="02-02-01-003-006-02"/>
    <s v="Materiales y suministros - Otros productos de caucho"/>
    <s v="GUANTES PAR TIPO DOMESTICO,  CALIBRE MINIMO DE 25, TALLAS 7 A 9, COLOR NEGRO"/>
    <n v="46181504"/>
    <s v="SELECCIÓN ABREVIADA - ACUERDO MARCO"/>
    <n v="2"/>
    <n v="11"/>
    <n v="10"/>
    <n v="150"/>
    <n v="306477"/>
    <s v="UNIDAD"/>
    <s v="NO SOLICITADAS"/>
  </r>
  <r>
    <x v="21"/>
    <s v="02-02-01-003-006"/>
    <s v="02-02-01-003-006-02"/>
    <s v="Materiales y suministros - Otros productos de caucho"/>
    <s v="GUANTES PAR TIPO DOMESTICO,  CALIBRE MINIMO DE 25, TALLAS 7 A 9, COLOR ROJO"/>
    <n v="46181504"/>
    <s v="SELECCIÓN ABREVIADA - ACUERDO MARCO"/>
    <n v="2"/>
    <n v="11"/>
    <n v="10"/>
    <n v="24"/>
    <n v="51486.240000000005"/>
    <s v="UNIDAD"/>
    <s v="NO SOLICITADAS"/>
  </r>
  <r>
    <x v="21"/>
    <s v="02-02-01-003-006"/>
    <s v="02-02-01-003-006-04"/>
    <s v="Materiales y suministros - Productos de empaque y envasado, de plástico"/>
    <s v="BOLSA PLASTICA, COLOR BLANCO, CALIBRE DE MINIMO 1.4,  40 CM * 55 CM "/>
    <n v="47121701"/>
    <s v="SELECCIÓN ABREVIADA - ACUERDO MARCO"/>
    <n v="2"/>
    <n v="11"/>
    <n v="10"/>
    <n v="149"/>
    <n v="57403.74"/>
    <s v="UNIDAD"/>
    <s v="NO SOLICITADAS"/>
  </r>
  <r>
    <x v="21"/>
    <s v="02-02-01-003-006"/>
    <s v="02-02-01-003-006-04"/>
    <s v="Materiales y suministros - Productos de empaque y envasado, de plástico"/>
    <s v="BOLSA PLASTICA, COLOR BLANCO, CALIBRE DE MINIMO 2. 70 CM * 90 CMS "/>
    <n v="47121701"/>
    <s v="SELECCIÓN ABREVIADA - ACUERDO MARCO"/>
    <n v="2"/>
    <n v="11"/>
    <n v="10"/>
    <n v="205"/>
    <n v="264946.10000000003"/>
    <s v="UNIDAD"/>
    <s v="NO SOLICITADAS"/>
  </r>
  <r>
    <x v="21"/>
    <s v="02-02-01-003-006"/>
    <s v="02-02-01-003-006-04"/>
    <s v="Materiales y suministros - Productos de empaque y envasado, de plástico"/>
    <s v="BOLSA PLASTICA, COLOR NEGRO, CALIBRE DE MINIMO 1.4,  40 CM * 55 CM "/>
    <n v="47121701"/>
    <s v="SELECCIÓN ABREVIADA - ACUERDO MARCO"/>
    <n v="2"/>
    <n v="11"/>
    <n v="10"/>
    <n v="70"/>
    <n v="24663.1"/>
    <s v="UNIDAD"/>
    <s v="NO SOLICITADAS"/>
  </r>
  <r>
    <x v="21"/>
    <s v="02-02-01-003-006"/>
    <s v="02-02-01-003-006-04"/>
    <s v="Materiales y suministros - Productos de empaque y envasado, de plástico"/>
    <s v="BOLSA PLASTICA, COLOR NEGRO, CALIBRE DE MINIMO 2.  70 CM * 90 CMS "/>
    <n v="47121701"/>
    <s v="SELECCIÓN ABREVIADA - ACUERDO MARCO"/>
    <n v="2"/>
    <n v="11"/>
    <n v="10"/>
    <n v="205"/>
    <n v="230688.55"/>
    <s v="UNIDAD"/>
    <s v="NO SOLICITADAS"/>
  </r>
  <r>
    <x v="21"/>
    <s v="02-02-01-003-006"/>
    <s v="02-02-01-003-006-04"/>
    <s v="Materiales y suministros - Productos de empaque y envasado, de plástico"/>
    <s v="BOLSA PLASTICA, COLOR ROJO, CALIBRE DE MINIMO 2. 70 CM * 90 CMS"/>
    <n v="47121701"/>
    <s v="SELECCIÓN ABREVIADA - ACUERDO MARCO"/>
    <n v="2"/>
    <n v="11"/>
    <n v="10"/>
    <n v="50"/>
    <n v="72688.5"/>
    <s v="UNIDAD"/>
    <s v="NO SOLICITADAS"/>
  </r>
  <r>
    <x v="21"/>
    <s v="02-02-01-003-006"/>
    <s v="02-02-01-003-006-04"/>
    <s v="Materiales y suministros - Productos de empaque y envasado, de plástico"/>
    <s v="BOLSA PLASTICA, COLOR VERDE, CALIBRE DE MINIMO 2. 70 CM * 90 CMS"/>
    <n v="47121701"/>
    <s v="SELECCIÓN ABREVIADA - ACUERDO MARCO"/>
    <n v="2"/>
    <n v="11"/>
    <n v="10"/>
    <n v="185"/>
    <n v="222345.94999999998"/>
    <s v="UNIDAD"/>
    <s v="NO SOLICITADAS"/>
  </r>
  <r>
    <x v="21"/>
    <s v="02-02-01-003-006"/>
    <s v="02-02-01-003-006-09"/>
    <s v="Materiales y suministros - Otros productos plásticos"/>
    <s v="BALDE - PLASTICO, DE 10 LITROS"/>
    <n v="47121804"/>
    <s v="SELECCIÓN ABREVIADA - ACUERDO MARCO"/>
    <n v="2"/>
    <n v="11"/>
    <n v="10"/>
    <n v="40"/>
    <n v="87489.599999999991"/>
    <s v="UNIDAD"/>
    <s v="NO SOLICITADAS"/>
  </r>
  <r>
    <x v="21"/>
    <s v="02-02-01-003-006"/>
    <s v="02-02-01-003-006-09"/>
    <s v="Materiales y suministros - Otros productos plásticos"/>
    <s v="VASOS PLASTICOS DESECHABLES 9 ONZAS"/>
    <n v="52151504"/>
    <s v="SELECCIÓN ABREVIADA - ACUERDO MARCO"/>
    <n v="2"/>
    <n v="11"/>
    <n v="10"/>
    <n v="70"/>
    <n v="63674.799999999996"/>
    <s v="UNIDAD"/>
    <s v="NO SOLICITADAS"/>
  </r>
  <r>
    <x v="21"/>
    <s v="02-02-01-003-008"/>
    <s v="02-02-01-003-008-09"/>
    <s v="Materiales y suministros - Otros artículos manufacturados n. C. P."/>
    <s v="BRILLADOR EN MOPA"/>
    <n v="47131602"/>
    <s v="SELECCIÓN ABREVIADA - ACUERDO MARCO"/>
    <n v="2"/>
    <n v="11"/>
    <n v="10"/>
    <n v="3"/>
    <n v="97988.790000000008"/>
    <s v="UNIDAD"/>
    <s v="NO SOLICITADAS"/>
  </r>
  <r>
    <x v="21"/>
    <s v="02-02-01-003-008"/>
    <s v="02-02-01-003-008-09"/>
    <s v="Materiales y suministros - Otros artículos manufacturados n. C. P."/>
    <s v="CEPILLO PARA PISO CON MANGO"/>
    <n v="47131605"/>
    <s v="SELECCIÓN ABREVIADA - ACUERDO MARCO"/>
    <n v="2"/>
    <n v="11"/>
    <n v="10"/>
    <n v="12"/>
    <n v="35779.56"/>
    <s v="UNIDAD"/>
    <s v="NO SOLICITADAS"/>
  </r>
  <r>
    <x v="21"/>
    <s v="02-02-01-003-008"/>
    <s v="02-02-01-003-008-09"/>
    <s v="Materiales y suministros - Otros artículos manufacturados n. C. P."/>
    <s v="CEPILLO PARA SANITARIO (CHURRUSCO)"/>
    <n v="47131608"/>
    <s v="SELECCIÓN ABREVIADA - ACUERDO MARCO"/>
    <n v="2"/>
    <n v="11"/>
    <n v="10"/>
    <n v="30"/>
    <n v="68704.2"/>
    <s v="UNIDAD"/>
    <s v="NO SOLICITADAS"/>
  </r>
  <r>
    <x v="21"/>
    <s v="02-02-01-003-008"/>
    <s v="02-02-01-003-008-09"/>
    <s v="Materiales y suministros - Otros artículos manufacturados n. C. P."/>
    <s v="ESCOBAS CERDAS DURAS"/>
    <n v="47131600"/>
    <s v="SELECCIÓN ABREVIADA - ACUERDO MARCO"/>
    <n v="2"/>
    <n v="11"/>
    <n v="10"/>
    <n v="16"/>
    <n v="28067.84"/>
    <s v="UNIDAD"/>
    <s v="NO SOLICITADAS"/>
  </r>
  <r>
    <x v="21"/>
    <s v="02-02-01-003-008"/>
    <s v="02-02-01-003-008-09"/>
    <s v="Materiales y suministros - Otros artículos manufacturados n. C. P."/>
    <s v="ESCOBAS CERDAS SUAVES"/>
    <n v="47131600"/>
    <s v="SELECCIÓN ABREVIADA - ACUERDO MARCO"/>
    <n v="2"/>
    <n v="11"/>
    <n v="10"/>
    <n v="100"/>
    <n v="175424"/>
    <s v="UNIDAD"/>
    <s v="NO SOLICITADAS"/>
  </r>
  <r>
    <x v="21"/>
    <s v="02-02-01-003-008"/>
    <s v="02-02-01-003-008-09"/>
    <s v="Materiales y suministros - Otros artículos manufacturados n. C. P."/>
    <s v="MANGO METALICO "/>
    <n v="47131613"/>
    <s v="SELECCIÓN ABREVIADA - ACUERDO MARCO"/>
    <n v="2"/>
    <n v="11"/>
    <n v="10"/>
    <n v="120"/>
    <n v="214657.19999999998"/>
    <s v="UNIDAD"/>
    <s v="NO SOLICITADAS"/>
  </r>
  <r>
    <x v="21"/>
    <s v="02-02-01-003-008"/>
    <s v="02-02-01-003-008-09"/>
    <s v="Materiales y suministros - Otros artículos manufacturados n. C. P."/>
    <s v="MANGO METALICO "/>
    <n v="47131613"/>
    <s v="SELECCIÓN ABREVIADA - ACUERDO MARCO"/>
    <n v="2"/>
    <n v="11"/>
    <n v="10"/>
    <n v="175"/>
    <n v="313041.75"/>
    <s v="UNIDAD"/>
    <s v="NO SOLICITADAS"/>
  </r>
  <r>
    <x v="21"/>
    <s v="02-02-01-003-008"/>
    <s v="02-02-01-003-008-09"/>
    <s v="Materiales y suministros - Otros artículos manufacturados n. C. P."/>
    <s v="RASTRILLO CON MANGO METALICO"/>
    <n v="27112003"/>
    <s v="SELECCIÓN ABREVIADA - ACUERDO MARCO"/>
    <n v="2"/>
    <n v="11"/>
    <n v="10"/>
    <n v="10"/>
    <n v="61172"/>
    <s v="UNIDAD"/>
    <s v="NO SOLICITADAS"/>
  </r>
  <r>
    <x v="21"/>
    <s v="02-02-01-003-008"/>
    <s v="02-02-01-003-008-09"/>
    <s v="Materiales y suministros - Otros artículos manufacturados n. C. P."/>
    <s v="RECOGEDOR DE BASURA, PLASTICO, CON MANGO "/>
    <n v="47131611"/>
    <s v="SELECCIÓN ABREVIADA - ACUERDO MARCO"/>
    <n v="2"/>
    <n v="11"/>
    <n v="10"/>
    <n v="10"/>
    <n v="12117.5"/>
    <s v="UNIDAD"/>
    <s v="NO SOLICITADAS"/>
  </r>
  <r>
    <x v="21"/>
    <s v="02-02-01-003-008"/>
    <s v="02-02-01-003-008-09"/>
    <s v="Materiales y suministros - Otros artículos manufacturados n. C. P."/>
    <s v="TRAPERO ELABORADO CON HILAZA DE ALGODÓN NATURAL"/>
    <n v="47131619"/>
    <s v="SELECCIÓN ABREVIADA - ACUERDO MARCO"/>
    <n v="2"/>
    <n v="11"/>
    <n v="10"/>
    <n v="174"/>
    <n v="537710.46"/>
    <s v="UNIDAD"/>
    <s v="NO SOLICITADAS"/>
  </r>
  <r>
    <x v="21"/>
    <s v="02-02-01-004-002"/>
    <s v="02-02-01-004-002"/>
    <s v="Materiales y suministros - Productos metálicos elaborados (excepto maquinaria y equipo)"/>
    <s v="ESPONJILLA DOBLE USO (MATERIAL DE ESPONJILLA BLANDA Y ABRASIVA)"/>
    <n v="47121803"/>
    <s v="SELECCIÓN ABREVIADA - ACUERDO MARCO"/>
    <n v="2"/>
    <n v="11"/>
    <n v="10"/>
    <n v="85"/>
    <n v="19731.899999999998"/>
    <s v="UNIDAD"/>
    <s v="NO SOLICITADAS"/>
  </r>
  <r>
    <x v="21"/>
    <s v="02-02-01-004-002"/>
    <s v="02-02-01-004-002"/>
    <s v="Materiales y suministros - Productos metálicos elaborados (excepto maquinaria y equipo)"/>
    <s v="ESPONJILLA ELABORADA CON FIBRA DE ACERO INOXIDABLE "/>
    <n v="47121803"/>
    <s v="SELECCIÓN ABREVIADA - ACUERDO MARCO"/>
    <n v="2"/>
    <n v="11"/>
    <n v="10"/>
    <n v="70"/>
    <n v="8759.1"/>
    <s v="UNIDAD"/>
    <s v="NO SOLICITADAS"/>
  </r>
  <r>
    <x v="21"/>
    <s v="02-02-02-008-005"/>
    <s v="02-02-02-008-005-03"/>
    <s v="Adquisición de servicios - Servicios de limpieza"/>
    <s v="SERVICIO ASEO CAMAN 2021 (COMPLETAR PRESUPUESTO)"/>
    <n v="76111501"/>
    <s v="SELECCIÓN ABREVIADA - ACUERDO MARCO"/>
    <n v="3"/>
    <n v="4"/>
    <n v="10"/>
    <n v="1"/>
    <n v="53884303.960000001"/>
    <s v="GLOBAL"/>
    <s v="NO SOLICITADAS"/>
  </r>
  <r>
    <x v="21"/>
    <s v="02-02-02-008-005"/>
    <s v="02-02-02-008-005-03"/>
    <s v="Adquisición de servicios - Servicios de limpieza"/>
    <s v="SERVICIO ASEO ESM"/>
    <n v="76111501"/>
    <s v="MÍNIMA CUANTÍA"/>
    <n v="3"/>
    <n v="4"/>
    <n v="10"/>
    <n v="1"/>
    <n v="17551892.379999999"/>
    <s v="GLOBAL"/>
    <s v="NO SOLICITADAS"/>
  </r>
  <r>
    <x v="21"/>
    <s v="02-02-01-004-002"/>
    <s v="02-02-01-004-002"/>
    <s v="Materiales y suministros - Productos metálicos elaborados (excepto maquinaria y equipo)"/>
    <s v="JUEGO DE COPAS AUTOMOTRIZ"/>
    <n v="27111729"/>
    <s v="MÍNIMA CUANTÍA"/>
    <n v="4"/>
    <n v="4"/>
    <n v="10"/>
    <n v="1"/>
    <n v="238000"/>
    <s v="GLOBAL"/>
    <s v="NO SOLICITADAS"/>
  </r>
  <r>
    <x v="21"/>
    <s v="02-02-01-004-002"/>
    <s v="02-02-01-004-002"/>
    <s v="Materiales y suministros - Productos metálicos elaborados (excepto maquinaria y equipo)"/>
    <s v="JUEGO DE COPAS HOUNSING AUTOMOTRIZ"/>
    <n v="27111729"/>
    <s v="MÍNIMA CUANTÍA"/>
    <n v="4"/>
    <n v="4"/>
    <n v="10"/>
    <n v="1"/>
    <n v="380800"/>
    <s v="GLOBAL"/>
    <s v="NO SOLICITADAS"/>
  </r>
  <r>
    <x v="21"/>
    <s v="02-02-01-004-004"/>
    <s v="02-02-01-004-004-02"/>
    <s v="Materiales y suministros - Máquinas herramientas y sus partes, piezas y accesorios"/>
    <s v="KIT HERRAMIENTAS REDUCTOR FUERZA"/>
    <n v="27112829"/>
    <s v="MÍNIMA CUANTÍA"/>
    <n v="3"/>
    <n v="4"/>
    <n v="10"/>
    <n v="1"/>
    <n v="218960"/>
    <s v="UNIDAD"/>
    <s v="NO SOLICITADAS"/>
  </r>
  <r>
    <x v="21"/>
    <s v="02-02-01-004-006"/>
    <s v="02-02-01-004-006-04"/>
    <s v="Materiales y suministros - Acumuladores, pilas y baterías primarias y sus partes y piezas"/>
    <s v="CARGADOR BATERIA AUTOMOTRIZ"/>
    <n v="26111704"/>
    <s v="MÍNIMA CUANTÍA"/>
    <n v="3"/>
    <n v="4"/>
    <n v="10"/>
    <n v="1"/>
    <n v="595000"/>
    <s v="UNIDAD"/>
    <s v="NO SOLICITADAS"/>
  </r>
  <r>
    <x v="21"/>
    <s v="02-02-01-004-006"/>
    <s v="02-02-01-004-006-04"/>
    <s v="Materiales y suministros - Acumuladores, pilas y baterías primarias y sus partes y piezas"/>
    <s v="BATERIAS PARA MOTO SUSUKI DR-200"/>
    <n v="26111703"/>
    <s v="MÍNIMA CUANTÍA"/>
    <n v="4"/>
    <n v="4"/>
    <n v="10"/>
    <n v="1"/>
    <n v="297500"/>
    <s v="UNIDAD"/>
    <s v="NO SOLICITADAS"/>
  </r>
  <r>
    <x v="21"/>
    <s v="02-02-01-004-006"/>
    <s v="02-02-01-004-006-04"/>
    <s v="Materiales y suministros - Acumuladores, pilas y baterías primarias y sus partes y piezas"/>
    <s v="BATERIAS YAMAHA XTZ 125"/>
    <n v="26111703"/>
    <s v="MÍNIMA CUANTÍA"/>
    <n v="4"/>
    <n v="4"/>
    <n v="10"/>
    <n v="1"/>
    <n v="214200"/>
    <s v="UNIDAD"/>
    <s v="NO SOLICITADAS"/>
  </r>
  <r>
    <x v="21"/>
    <s v="02-02-01-004-006"/>
    <s v="02-02-01-004-006-04"/>
    <s v="Materiales y suministros - Acumuladores, pilas y baterías primarias y sus partes y piezas"/>
    <s v="BATERIAS YAMAHA XTZ 250"/>
    <n v="26111703"/>
    <s v="MÍNIMA CUANTÍA"/>
    <n v="4"/>
    <n v="4"/>
    <n v="10"/>
    <n v="1"/>
    <n v="297500"/>
    <s v="UNIDAD"/>
    <s v="NO SOLICITADAS"/>
  </r>
  <r>
    <x v="21"/>
    <s v="02-02-01-004-006"/>
    <s v="02-02-01-004-006-04"/>
    <s v="Materiales y suministros - Acumuladores, pilas y baterías primarias y sus partes y piezas"/>
    <s v="BATERIA 27-1000"/>
    <n v="26111703"/>
    <s v="MÍNIMA CUANTÍA"/>
    <n v="4"/>
    <n v="4"/>
    <n v="10"/>
    <n v="2"/>
    <n v="523600"/>
    <s v="UNIDAD"/>
    <s v="NO SOLICITADAS"/>
  </r>
  <r>
    <x v="21"/>
    <s v="02-02-01-004-006"/>
    <s v="02-02-01-004-006-04"/>
    <s v="Materiales y suministros - Acumuladores, pilas y baterías primarias y sus partes y piezas"/>
    <s v="BATERIA 31H-1150"/>
    <n v="26111703"/>
    <s v="MÍNIMA CUANTÍA"/>
    <n v="4"/>
    <n v="4"/>
    <n v="10"/>
    <n v="1"/>
    <n v="422450"/>
    <s v="UNIDAD"/>
    <s v="NO SOLICITADAS"/>
  </r>
  <r>
    <x v="21"/>
    <s v="02-02-01-004-009"/>
    <s v="02-02-01-004-009-01"/>
    <s v="Materiales y suministros - Vehículos automotores, remolques y semirremolques; y sus partes, piezas y accesorios"/>
    <s v="FILTRO ACEITE CAMIONETA TOYOTA RUNNER"/>
    <n v="25172400"/>
    <s v="MÍNIMA CUANTÍA"/>
    <n v="4"/>
    <n v="4"/>
    <n v="10"/>
    <n v="1"/>
    <n v="23560.81"/>
    <s v="UNIDAD"/>
    <s v="NO SOLICITADAS"/>
  </r>
  <r>
    <x v="21"/>
    <s v="02-02-01-004-009"/>
    <s v="02-02-01-004-009-01"/>
    <s v="Materiales y suministros - Vehículos automotores, remolques y semirremolques; y sus partes, piezas y accesorios"/>
    <s v="FILTRO DE  COMBUSTIBLE  NISSAN D-22 NP300 EAM-901"/>
    <n v="25172400"/>
    <s v="MÍNIMA CUANTÍA"/>
    <n v="4"/>
    <n v="4"/>
    <n v="10"/>
    <n v="2"/>
    <n v="106145.62"/>
    <s v="UNIDAD"/>
    <s v="NO SOLICITADAS"/>
  </r>
  <r>
    <x v="21"/>
    <s v="02-02-01-004-009"/>
    <s v="02-02-01-004-009-01"/>
    <s v="Materiales y suministros - Vehículos automotores, remolques y semirremolques; y sus partes, piezas y accesorios"/>
    <s v="FILTRO DE ACEITE  FURGON NQR GCW-848"/>
    <n v="25172400"/>
    <s v="MÍNIMA CUANTÍA"/>
    <n v="4"/>
    <n v="4"/>
    <n v="10"/>
    <n v="2"/>
    <n v="80972.36"/>
    <s v="UNIDAD"/>
    <s v="NO SOLICITADAS"/>
  </r>
  <r>
    <x v="21"/>
    <s v="02-02-01-004-009"/>
    <s v="02-02-01-004-009-01"/>
    <s v="Materiales y suministros - Vehículos automotores, remolques y semirremolques; y sus partes, piezas y accesorios"/>
    <s v="FILTRO DE ACEITE  NISSAN FRONTIER GWC-753"/>
    <n v="25172400"/>
    <s v="MÍNIMA CUANTÍA"/>
    <n v="4"/>
    <n v="4"/>
    <n v="10"/>
    <n v="3"/>
    <n v="61939.5"/>
    <s v="UNIDAD"/>
    <s v="NO SOLICITADAS"/>
  </r>
  <r>
    <x v="21"/>
    <s v="02-02-01-004-009"/>
    <s v="02-02-01-004-009-01"/>
    <s v="Materiales y suministros - Vehículos automotores, remolques y semirremolques; y sus partes, piezas y accesorios"/>
    <s v="FILTRO DE ACEITE  YAMAHA XTZ-125 AWG-48E"/>
    <n v="25172400"/>
    <s v="MÍNIMA CUANTÍA"/>
    <n v="4"/>
    <n v="4"/>
    <n v="10"/>
    <n v="4"/>
    <n v="102673.2"/>
    <s v="UNIDAD"/>
    <s v="NO SOLICITADAS"/>
  </r>
  <r>
    <x v="21"/>
    <s v="02-02-01-004-009"/>
    <s v="02-02-01-004-009-01"/>
    <s v="Materiales y suministros - Vehículos automotores, remolques y semirremolques; y sus partes, piezas y accesorios"/>
    <s v="FILTRO DE ACEITE AMBULANCIA TIPO CAMIONETA NISSAN FRONTIER D22 ION-036"/>
    <n v="25172400"/>
    <s v="MÍNIMA CUANTÍA"/>
    <n v="4"/>
    <n v="4"/>
    <n v="10"/>
    <n v="2"/>
    <n v="41293"/>
    <s v="UNIDAD"/>
    <s v="NO SOLICITADAS"/>
  </r>
  <r>
    <x v="21"/>
    <s v="02-02-01-004-009"/>
    <s v="02-02-01-004-009-01"/>
    <s v="Materiales y suministros - Vehículos automotores, remolques y semirremolques; y sus partes, piezas y accesorios"/>
    <s v="FILTRO DE ACEITE CAMIONETA CHEVROLET D-MAX JID-874"/>
    <n v="25172400"/>
    <s v="MÍNIMA CUANTÍA"/>
    <n v="4"/>
    <n v="4"/>
    <n v="10"/>
    <n v="2"/>
    <n v="41788.04"/>
    <s v="UNIDAD"/>
    <s v="NO SOLICITADAS"/>
  </r>
  <r>
    <x v="21"/>
    <s v="02-02-01-004-009"/>
    <s v="02-02-01-004-009-01"/>
    <s v="Materiales y suministros - Vehículos automotores, remolques y semirremolques; y sus partes, piezas y accesorios"/>
    <s v="FILTRO DE ACEITE CAMIONETA VANS VOLKSWAGEN TRANSPORTER EMA-091"/>
    <n v="25172400"/>
    <s v="MÍNIMA CUANTÍA"/>
    <n v="4"/>
    <n v="4"/>
    <n v="10"/>
    <n v="4"/>
    <n v="118795.32"/>
    <s v="UNIDAD"/>
    <s v="NO SOLICITADAS"/>
  </r>
  <r>
    <x v="21"/>
    <s v="02-02-01-004-009"/>
    <s v="02-02-01-004-009-01"/>
    <s v="Materiales y suministros - Vehículos automotores, remolques y semirremolques; y sus partes, piezas y accesorios"/>
    <s v="FILTRO DE ACEITE CAMPERO MITSUBISHI MONTERO JID-872"/>
    <n v="25172400"/>
    <s v="MÍNIMA CUANTÍA"/>
    <n v="4"/>
    <n v="4"/>
    <n v="10"/>
    <n v="2"/>
    <n v="35340.620000000003"/>
    <s v="UNIDAD"/>
    <s v="NO SOLICITADAS"/>
  </r>
  <r>
    <x v="21"/>
    <s v="02-02-01-004-009"/>
    <s v="02-02-01-004-009-01"/>
    <s v="Materiales y suministros - Vehículos automotores, remolques y semirremolques; y sus partes, piezas y accesorios"/>
    <s v="FILTRO DE ACEITE CARROTANQUE CHEVROLET FVR WFF-928"/>
    <n v="25172400"/>
    <s v="MÍNIMA CUANTÍA"/>
    <n v="4"/>
    <n v="4"/>
    <n v="10"/>
    <n v="4"/>
    <n v="168889.56"/>
    <s v="UNIDAD"/>
    <s v="NO SOLICITADAS"/>
  </r>
  <r>
    <x v="21"/>
    <s v="02-02-01-004-009"/>
    <s v="02-02-01-004-009-01"/>
    <s v="Materiales y suministros - Vehículos automotores, remolques y semirremolques; y sus partes, piezas y accesorios"/>
    <s v="FILTRO DE ACEITE HONDA CXR 55D"/>
    <n v="25172400"/>
    <s v="MÍNIMA CUANTÍA"/>
    <n v="4"/>
    <n v="4"/>
    <n v="10"/>
    <n v="4"/>
    <n v="119785.4"/>
    <s v="UNIDAD"/>
    <s v="NO SOLICITADAS"/>
  </r>
  <r>
    <x v="21"/>
    <s v="02-02-01-004-009"/>
    <s v="02-02-01-004-009-01"/>
    <s v="Materiales y suministros - Vehículos automotores, remolques y semirremolques; y sus partes, piezas y accesorios"/>
    <s v="FILTRO DE ACEITE NISSAN D-22 NP300 EAM-901"/>
    <n v="25172400"/>
    <s v="MÍNIMA CUANTÍA"/>
    <n v="4"/>
    <n v="4"/>
    <n v="10"/>
    <n v="2"/>
    <n v="49477.82"/>
    <s v="UNIDAD"/>
    <s v="NO SOLICITADAS"/>
  </r>
  <r>
    <x v="21"/>
    <s v="02-02-01-004-009"/>
    <s v="02-02-01-004-009-01"/>
    <s v="Materiales y suministros - Vehículos automotores, remolques y semirremolques; y sus partes, piezas y accesorios"/>
    <s v="FILTRO DE ACEITE NISSAN FRONTIER OLM-125"/>
    <n v="25172400"/>
    <s v="MÍNIMA CUANTÍA"/>
    <n v="4"/>
    <n v="4"/>
    <n v="10"/>
    <n v="1"/>
    <n v="22692.11"/>
    <s v="UNIDAD"/>
    <s v="NO SOLICITADAS"/>
  </r>
  <r>
    <x v="21"/>
    <s v="02-02-01-004-009"/>
    <s v="02-02-01-004-009-01"/>
    <s v="Materiales y suministros - Vehículos automotores, remolques y semirremolques; y sus partes, piezas y accesorios"/>
    <s v="FILTRO DE ACEITE NISSAN VERSA YBK-022"/>
    <n v="25172400"/>
    <s v="MÍNIMA CUANTÍA"/>
    <n v="4"/>
    <n v="4"/>
    <n v="10"/>
    <n v="2"/>
    <n v="33853.120000000003"/>
    <s v="UNIDAD"/>
    <s v="NO SOLICITADAS"/>
  </r>
  <r>
    <x v="21"/>
    <s v="02-02-01-004-009"/>
    <s v="02-02-01-004-009-01"/>
    <s v="Materiales y suministros - Vehículos automotores, remolques y semirremolques; y sus partes, piezas y accesorios"/>
    <s v="FILTRO DE ACEITE SUZUKI DR-200 RRH-57D"/>
    <n v="25172400"/>
    <s v="MÍNIMA CUANTÍA"/>
    <n v="4"/>
    <n v="4"/>
    <n v="10"/>
    <n v="2"/>
    <n v="54561.5"/>
    <s v="UNIDAD"/>
    <s v="NO SOLICITADAS"/>
  </r>
  <r>
    <x v="21"/>
    <s v="02-02-01-004-009"/>
    <s v="02-02-01-004-009-01"/>
    <s v="Materiales y suministros - Vehículos automotores, remolques y semirremolques; y sus partes, piezas y accesorios"/>
    <s v="FILTRO DE ACEITE TRACTOR AGRICOLA JOHN DEERE"/>
    <n v="25172400"/>
    <s v="MÍNIMA CUANTÍA"/>
    <n v="4"/>
    <n v="4"/>
    <n v="10"/>
    <n v="2"/>
    <n v="109989.32"/>
    <s v="UNIDAD"/>
    <s v="NO SOLICITADAS"/>
  </r>
  <r>
    <x v="21"/>
    <s v="02-02-01-004-009"/>
    <s v="02-02-01-004-009-01"/>
    <s v="Materiales y suministros - Vehículos automotores, remolques y semirremolques; y sus partes, piezas y accesorios"/>
    <s v="FILTRO DE ACEITE YAMAHA XTZ-125 NDH-73B"/>
    <n v="25172400"/>
    <s v="MÍNIMA CUANTÍA"/>
    <n v="4"/>
    <n v="4"/>
    <n v="10"/>
    <n v="2"/>
    <n v="45260.46"/>
    <s v="UNIDAD"/>
    <s v="NO SOLICITADAS"/>
  </r>
  <r>
    <x v="21"/>
    <s v="02-02-01-004-009"/>
    <s v="02-02-01-004-009-01"/>
    <s v="Materiales y suministros - Vehículos automotores, remolques y semirremolques; y sus partes, piezas y accesorios"/>
    <s v="FILTRO DE ACEITE YAMAHA XTZ-250 RTE-81 D"/>
    <n v="25172400"/>
    <s v="MÍNIMA CUANTÍA"/>
    <n v="4"/>
    <n v="4"/>
    <n v="10"/>
    <n v="6"/>
    <n v="179678.09999999998"/>
    <s v="UNIDAD"/>
    <s v="NO SOLICITADAS"/>
  </r>
  <r>
    <x v="21"/>
    <s v="02-02-01-004-009"/>
    <s v="02-02-01-004-009-01"/>
    <s v="Materiales y suministros - Vehículos automotores, remolques y semirremolques; y sus partes, piezas y accesorios"/>
    <s v="FILTRO DE AIRE  FURGON NQR GCW-848"/>
    <n v="25172400"/>
    <s v="MÍNIMA CUANTÍA"/>
    <n v="4"/>
    <n v="4"/>
    <n v="10"/>
    <n v="2"/>
    <n v="161076.01999999999"/>
    <s v="UNIDAD"/>
    <s v="NO SOLICITADAS"/>
  </r>
  <r>
    <x v="21"/>
    <s v="02-02-01-004-009"/>
    <s v="02-02-01-004-009-01"/>
    <s v="Materiales y suministros - Vehículos automotores, remolques y semirremolques; y sus partes, piezas y accesorios"/>
    <s v="FILTRO DE AIRE  HONDA CXR 55D"/>
    <n v="25172400"/>
    <s v="MÍNIMA CUANTÍA"/>
    <n v="4"/>
    <n v="4"/>
    <n v="10"/>
    <n v="4"/>
    <n v="183769.32"/>
    <s v="UNIDAD"/>
    <s v="NO SOLICITADAS"/>
  </r>
  <r>
    <x v="21"/>
    <s v="02-02-01-004-009"/>
    <s v="02-02-01-004-009-01"/>
    <s v="Materiales y suministros - Vehículos automotores, remolques y semirremolques; y sus partes, piezas y accesorios"/>
    <s v="FILTRO DE AIRE  NISSAN FRONTIER GWC-753"/>
    <n v="25172400"/>
    <s v="MÍNIMA CUANTÍA"/>
    <n v="4"/>
    <n v="4"/>
    <n v="10"/>
    <n v="3"/>
    <n v="93930.27"/>
    <s v="UNIDAD"/>
    <s v="NO SOLICITADAS"/>
  </r>
  <r>
    <x v="21"/>
    <s v="02-02-01-004-009"/>
    <s v="02-02-01-004-009-01"/>
    <s v="Materiales y suministros - Vehículos automotores, remolques y semirremolques; y sus partes, piezas y accesorios"/>
    <s v="FILTRO DE AIRE AMBULANCIA TIPO CAMIONETA NISSAN FRONTIER D22 ION-036"/>
    <n v="25172400"/>
    <s v="MÍNIMA CUANTÍA"/>
    <n v="4"/>
    <n v="4"/>
    <n v="10"/>
    <n v="2"/>
    <n v="62620.18"/>
    <s v="UNIDAD"/>
    <s v="NO SOLICITADAS"/>
  </r>
  <r>
    <x v="21"/>
    <s v="02-02-01-004-009"/>
    <s v="02-02-01-004-009-01"/>
    <s v="Materiales y suministros - Vehículos automotores, remolques y semirremolques; y sus partes, piezas y accesorios"/>
    <s v="FILTRO DE AIRE CAMION CANTER MITSUBISHI BWI-135"/>
    <n v="25172400"/>
    <s v="MÍNIMA CUANTÍA"/>
    <n v="4"/>
    <n v="4"/>
    <n v="10"/>
    <n v="1"/>
    <n v="73656.240000000005"/>
    <s v="UNIDAD"/>
    <s v="NO SOLICITADAS"/>
  </r>
  <r>
    <x v="21"/>
    <s v="02-02-01-004-009"/>
    <s v="02-02-01-004-009-01"/>
    <s v="Materiales y suministros - Vehículos automotores, remolques y semirremolques; y sus partes, piezas y accesorios"/>
    <s v="FILTRO DE AIRE CAMIONETA CHEVROLET D-MAX JID-874"/>
    <n v="25172400"/>
    <s v="MÍNIMA CUANTÍA"/>
    <n v="4"/>
    <n v="4"/>
    <n v="10"/>
    <n v="2"/>
    <n v="64110.06"/>
    <s v="UNIDAD"/>
    <s v="NO SOLICITADAS"/>
  </r>
  <r>
    <x v="21"/>
    <s v="02-02-01-004-009"/>
    <s v="02-02-01-004-009-01"/>
    <s v="Materiales y suministros - Vehículos automotores, remolques y semirremolques; y sus partes, piezas y accesorios"/>
    <s v="FILTRO DE AIRE CAMIONETA MAZDA BT-50 EAM-901"/>
    <n v="25172400"/>
    <s v="MÍNIMA CUANTÍA"/>
    <n v="4"/>
    <n v="4"/>
    <n v="10"/>
    <n v="1"/>
    <n v="32055.03"/>
    <s v="UNIDAD"/>
    <s v="NO SOLICITADAS"/>
  </r>
  <r>
    <x v="21"/>
    <s v="02-02-01-004-009"/>
    <s v="02-02-01-004-009-01"/>
    <s v="Materiales y suministros - Vehículos automotores, remolques y semirremolques; y sus partes, piezas y accesorios"/>
    <s v="FILTRO DE AIRE CAMIONETA TOYOTA RUNNER"/>
    <n v="25172400"/>
    <s v="MÍNIMA CUANTÍA"/>
    <n v="4"/>
    <n v="4"/>
    <n v="10"/>
    <n v="2"/>
    <n v="74153.66"/>
    <s v="UNIDAD"/>
    <s v="NO SOLICITADAS"/>
  </r>
  <r>
    <x v="21"/>
    <s v="02-02-01-004-009"/>
    <s v="02-02-01-004-009-01"/>
    <s v="Materiales y suministros - Vehículos automotores, remolques y semirremolques; y sus partes, piezas y accesorios"/>
    <s v="FILTRO DE AIRE CAMIONETA VANS VOLKSWAGEN TRANSPORTER EAM-091"/>
    <n v="25172400"/>
    <s v="MÍNIMA CUANTÍA"/>
    <n v="4"/>
    <n v="4"/>
    <n v="10"/>
    <n v="4"/>
    <n v="175586.88"/>
    <s v="UNIDAD"/>
    <s v="NO SOLICITADAS"/>
  </r>
  <r>
    <x v="21"/>
    <s v="02-02-01-004-009"/>
    <s v="02-02-01-004-009-01"/>
    <s v="Materiales y suministros - Vehículos automotores, remolques y semirremolques; y sus partes, piezas y accesorios"/>
    <s v="FILTRO DE AIRE CAMPERO MITSUBISHI MONTERO JID-872"/>
    <n v="25172400"/>
    <s v="MÍNIMA CUANTÍA"/>
    <n v="4"/>
    <n v="4"/>
    <n v="10"/>
    <n v="1"/>
    <n v="27342.63"/>
    <s v="UNIDAD"/>
    <s v="NO SOLICITADAS"/>
  </r>
  <r>
    <x v="21"/>
    <s v="02-02-01-004-009"/>
    <s v="02-02-01-004-009-01"/>
    <s v="Materiales y suministros - Vehículos automotores, remolques y semirremolques; y sus partes, piezas y accesorios"/>
    <s v="FILTRO DE AIRE CARROTANQUE CHEVROLET FVR WFF-928"/>
    <n v="25172400"/>
    <s v="MÍNIMA CUANTÍA"/>
    <n v="4"/>
    <n v="4"/>
    <n v="10"/>
    <n v="4"/>
    <n v="487076.52"/>
    <s v="UNIDAD"/>
    <s v="NO SOLICITADAS"/>
  </r>
  <r>
    <x v="21"/>
    <s v="02-02-01-004-009"/>
    <s v="02-02-01-004-009-01"/>
    <s v="Materiales y suministros - Vehículos automotores, remolques y semirremolques; y sus partes, piezas y accesorios"/>
    <s v="FILTRO DE AIRE NISSAN D-22 NP300 EAM-901"/>
    <n v="25172400"/>
    <s v="MÍNIMA CUANTÍA"/>
    <n v="4"/>
    <n v="4"/>
    <n v="10"/>
    <n v="2"/>
    <n v="66713.78"/>
    <s v="UNIDAD"/>
    <s v="NO SOLICITADAS"/>
  </r>
  <r>
    <x v="21"/>
    <s v="02-02-01-004-009"/>
    <s v="02-02-01-004-009-01"/>
    <s v="Materiales y suministros - Vehículos automotores, remolques y semirremolques; y sus partes, piezas y accesorios"/>
    <s v="FILTRO DE AIRE NISSAN FRONTIER OLM-125"/>
    <n v="25172400"/>
    <s v="MÍNIMA CUANTÍA"/>
    <n v="4"/>
    <n v="4"/>
    <n v="10"/>
    <n v="3"/>
    <n v="93930.27"/>
    <s v="UNIDAD"/>
    <s v="NO SOLICITADAS"/>
  </r>
  <r>
    <x v="21"/>
    <s v="02-02-01-004-009"/>
    <s v="02-02-01-004-009-01"/>
    <s v="Materiales y suministros - Vehículos automotores, remolques y semirremolques; y sus partes, piezas y accesorios"/>
    <s v="FILTRO DE AIRE NISSAN VERSA YBK-022"/>
    <n v="25172400"/>
    <s v="MÍNIMA CUANTÍA"/>
    <n v="4"/>
    <n v="4"/>
    <n v="10"/>
    <n v="4"/>
    <n v="104163.08"/>
    <s v="UNIDAD"/>
    <s v="NO SOLICITADAS"/>
  </r>
  <r>
    <x v="21"/>
    <s v="02-02-01-004-009"/>
    <s v="02-02-01-004-009-01"/>
    <s v="Materiales y suministros - Vehículos automotores, remolques y semirremolques; y sus partes, piezas y accesorios"/>
    <s v="FILTRO DE AIRE SUZUKI DR-200 RRH-57D"/>
    <n v="25172400"/>
    <s v="MÍNIMA CUANTÍA"/>
    <n v="4"/>
    <n v="4"/>
    <n v="10"/>
    <n v="2"/>
    <n v="80601.08"/>
    <s v="UNIDAD"/>
    <s v="NO SOLICITADAS"/>
  </r>
  <r>
    <x v="21"/>
    <s v="02-02-01-004-009"/>
    <s v="02-02-01-004-009-01"/>
    <s v="Materiales y suministros - Vehículos automotores, remolques y semirremolques; y sus partes, piezas y accesorios"/>
    <s v="FILTRO DE AIRE YAMAHA XTZ-125 AWG-47E"/>
    <n v="25172400"/>
    <s v="MÍNIMA CUANTÍA"/>
    <n v="4"/>
    <n v="4"/>
    <n v="10"/>
    <n v="2"/>
    <n v="41293"/>
    <s v="UNIDAD"/>
    <s v="NO SOLICITADAS"/>
  </r>
  <r>
    <x v="21"/>
    <s v="02-02-01-004-009"/>
    <s v="02-02-01-004-009-01"/>
    <s v="Materiales y suministros - Vehículos automotores, remolques y semirremolques; y sus partes, piezas y accesorios"/>
    <s v="FILTRO DE AIRE YAMAHA XTZ-125 AWG-48E"/>
    <n v="25172400"/>
    <s v="MÍNIMA CUANTÍA"/>
    <n v="4"/>
    <n v="4"/>
    <n v="10"/>
    <n v="2"/>
    <n v="45260.46"/>
    <s v="UNIDAD"/>
    <s v="NO SOLICITADAS"/>
  </r>
  <r>
    <x v="21"/>
    <s v="02-02-01-004-009"/>
    <s v="02-02-01-004-009-01"/>
    <s v="Materiales y suministros - Vehículos automotores, remolques y semirremolques; y sus partes, piezas y accesorios"/>
    <s v="FILTRO DE AIRE YAMAHA XTZ-125 NDH-73B"/>
    <n v="25172400"/>
    <s v="MÍNIMA CUANTÍA"/>
    <n v="4"/>
    <n v="4"/>
    <n v="10"/>
    <n v="2"/>
    <n v="51336.6"/>
    <s v="UNIDAD"/>
    <s v="NO SOLICITADAS"/>
  </r>
  <r>
    <x v="21"/>
    <s v="02-02-01-004-009"/>
    <s v="02-02-01-004-009-01"/>
    <s v="Materiales y suministros - Vehículos automotores, remolques y semirremolques; y sus partes, piezas y accesorios"/>
    <s v="FILTRO DE AIRE YAMAHA XTZ-250 RTE-81 D"/>
    <n v="25172400"/>
    <s v="MÍNIMA CUANTÍA"/>
    <n v="4"/>
    <n v="4"/>
    <n v="10"/>
    <n v="6"/>
    <n v="275653.98"/>
    <s v="UNIDAD"/>
    <s v="NO SOLICITADAS"/>
  </r>
  <r>
    <x v="21"/>
    <s v="02-02-01-004-009"/>
    <s v="02-02-01-004-009-01"/>
    <s v="Materiales y suministros - Vehículos automotores, remolques y semirremolques; y sus partes, piezas y accesorios"/>
    <s v="FILTRO DE COMBUSTIBLE  CHEVOROLET D-MAX XWP-063"/>
    <n v="25172400"/>
    <s v="MÍNIMA CUANTÍA"/>
    <n v="4"/>
    <n v="4"/>
    <n v="10"/>
    <n v="1"/>
    <n v="51089.08"/>
    <s v="UNIDAD"/>
    <s v="NO SOLICITADAS"/>
  </r>
  <r>
    <x v="21"/>
    <s v="02-02-01-004-009"/>
    <s v="02-02-01-004-009-01"/>
    <s v="Materiales y suministros - Vehículos automotores, remolques y semirremolques; y sus partes, piezas y accesorios"/>
    <s v="FILTRO DE COMBUSTIBLE AMBULANCIA TIPO CAMIONETA NISSAN FRONTIER D22 ION-036"/>
    <n v="25172400"/>
    <s v="MÍNIMA CUANTÍA"/>
    <n v="4"/>
    <n v="4"/>
    <n v="10"/>
    <n v="2"/>
    <n v="77873.600000000006"/>
    <s v="UNIDAD"/>
    <s v="NO SOLICITADAS"/>
  </r>
  <r>
    <x v="21"/>
    <s v="02-02-01-004-009"/>
    <s v="02-02-01-004-009-01"/>
    <s v="Materiales y suministros - Vehículos automotores, remolques y semirremolques; y sus partes, piezas y accesorios"/>
    <s v="FILTRO DE COMBUSTIBLE CAMION CANTER MITSUBISHI BWI-135"/>
    <n v="25172400"/>
    <s v="MÍNIMA CUANTÍA"/>
    <n v="4"/>
    <n v="4"/>
    <n v="10"/>
    <n v="2"/>
    <n v="130652.48"/>
    <s v="UNIDAD"/>
    <s v="NO SOLICITADAS"/>
  </r>
  <r>
    <x v="21"/>
    <s v="02-02-01-004-009"/>
    <s v="02-02-01-004-009-01"/>
    <s v="Materiales y suministros - Vehículos automotores, remolques y semirremolques; y sus partes, piezas y accesorios"/>
    <s v="FILTRO DE COMBUSTIBLE CAMIONETA CHEVROLET D-MAX JID-874"/>
    <n v="25172400"/>
    <s v="MÍNIMA CUANTÍA"/>
    <n v="4"/>
    <n v="4"/>
    <n v="10"/>
    <n v="2"/>
    <n v="102178.16"/>
    <s v="UNIDAD"/>
    <s v="NO SOLICITADAS"/>
  </r>
  <r>
    <x v="21"/>
    <s v="02-02-01-004-009"/>
    <s v="02-02-01-004-009-01"/>
    <s v="Materiales y suministros - Vehículos automotores, remolques y semirremolques; y sus partes, piezas y accesorios"/>
    <s v="FILTRO DE COMBUSTIBLE CAMIONETA VANS VOLKSWAGEN EAM-091"/>
    <n v="25172400"/>
    <s v="MÍNIMA CUANTÍA"/>
    <n v="4"/>
    <n v="4"/>
    <n v="10"/>
    <n v="3"/>
    <n v="23997.54"/>
    <s v="UNIDAD"/>
    <s v="NO SOLICITADAS"/>
  </r>
  <r>
    <x v="21"/>
    <s v="02-02-01-004-009"/>
    <s v="02-02-01-004-009-01"/>
    <s v="Materiales y suministros - Vehículos automotores, remolques y semirremolques; y sus partes, piezas y accesorios"/>
    <s v="FILTRO DE COMBUSTIBLE CARROTANQUE CHEVROLET FVR WFF-928"/>
    <n v="25172400"/>
    <s v="MÍNIMA CUANTÍA"/>
    <n v="4"/>
    <n v="4"/>
    <n v="10"/>
    <n v="4"/>
    <n v="302812.15999999997"/>
    <s v="UNIDAD"/>
    <s v="NO SOLICITADAS"/>
  </r>
  <r>
    <x v="21"/>
    <s v="02-02-01-004-009"/>
    <s v="02-02-01-004-009-01"/>
    <s v="Materiales y suministros - Vehículos automotores, remolques y semirremolques; y sus partes, piezas y accesorios"/>
    <s v="FILTRO DE COMBUSTIBLE FURGON NQR GCW-848"/>
    <n v="25172400"/>
    <s v="MÍNIMA CUANTÍA"/>
    <n v="4"/>
    <n v="4"/>
    <n v="10"/>
    <n v="2"/>
    <n v="132185.20000000001"/>
    <s v="UNIDAD"/>
    <s v="NO SOLICITADAS"/>
  </r>
  <r>
    <x v="21"/>
    <s v="02-02-01-004-009"/>
    <s v="02-02-01-004-009-01"/>
    <s v="Materiales y suministros - Vehículos automotores, remolques y semirremolques; y sus partes, piezas y accesorios"/>
    <s v="FILTRO DE COMBUSTIBLE HONDA CXR 55D"/>
    <n v="25172400"/>
    <s v="MÍNIMA CUANTÍA"/>
    <n v="4"/>
    <n v="4"/>
    <n v="10"/>
    <n v="4"/>
    <n v="148554.84"/>
    <s v="UNIDAD"/>
    <s v="NO SOLICITADAS"/>
  </r>
  <r>
    <x v="21"/>
    <s v="02-02-01-004-009"/>
    <s v="02-02-01-004-009-01"/>
    <s v="Materiales y suministros - Vehículos automotores, remolques y semirremolques; y sus partes, piezas y accesorios"/>
    <s v="FILTRO DE COMBUSTIBLE NISSAN FRONTIER GWC-753"/>
    <n v="25172400"/>
    <s v="MÍNIMA CUANTÍA"/>
    <n v="4"/>
    <n v="4"/>
    <n v="10"/>
    <n v="3"/>
    <n v="159218.43"/>
    <s v="UNIDAD"/>
    <s v="NO SOLICITADAS"/>
  </r>
  <r>
    <x v="21"/>
    <s v="02-02-01-004-009"/>
    <s v="02-02-01-004-009-01"/>
    <s v="Materiales y suministros - Vehículos automotores, remolques y semirremolques; y sus partes, piezas y accesorios"/>
    <s v="FILTRO DE COMBUSTIBLE SUZUKI DR-200 RRH-57D"/>
    <n v="25172400"/>
    <s v="MÍNIMA CUANTÍA"/>
    <n v="4"/>
    <n v="4"/>
    <n v="10"/>
    <n v="2"/>
    <n v="53569.04"/>
    <s v="UNIDAD"/>
    <s v="NO SOLICITADAS"/>
  </r>
  <r>
    <x v="21"/>
    <s v="02-02-01-004-009"/>
    <s v="02-02-01-004-009-01"/>
    <s v="Materiales y suministros - Vehículos automotores, remolques y semirremolques; y sus partes, piezas y accesorios"/>
    <s v="FILTRO DE COMBUSTIBLE YAMAHA XTZ-125 AWG-47E"/>
    <n v="25172400"/>
    <s v="MÍNIMA CUANTÍA"/>
    <n v="4"/>
    <n v="4"/>
    <n v="10"/>
    <n v="2"/>
    <n v="51336.6"/>
    <s v="UNIDAD"/>
    <s v="NO SOLICITADAS"/>
  </r>
  <r>
    <x v="21"/>
    <s v="02-02-01-004-009"/>
    <s v="02-02-01-004-009-01"/>
    <s v="Materiales y suministros - Vehículos automotores, remolques y semirremolques; y sus partes, piezas y accesorios"/>
    <s v="FILTRO DE COMBUSTIBLE YAMAHA XTZ-125 AWG-48E"/>
    <n v="25172400"/>
    <s v="MÍNIMA CUANTÍA"/>
    <n v="4"/>
    <n v="4"/>
    <n v="10"/>
    <n v="4"/>
    <n v="82586"/>
    <s v="UNIDAD"/>
    <s v="NO SOLICITADAS"/>
  </r>
  <r>
    <x v="21"/>
    <s v="02-02-01-004-009"/>
    <s v="02-02-01-004-009-01"/>
    <s v="Materiales y suministros - Vehículos automotores, remolques y semirremolques; y sus partes, piezas y accesorios"/>
    <s v="FILTRO DE COMBUSTIBLE YAMAHA XTZ-125 NDH-73B"/>
    <n v="25172400"/>
    <s v="MÍNIMA CUANTÍA"/>
    <n v="4"/>
    <n v="4"/>
    <n v="10"/>
    <n v="2"/>
    <n v="41293"/>
    <s v="UNIDAD"/>
    <s v="NO SOLICITADAS"/>
  </r>
  <r>
    <x v="21"/>
    <s v="02-02-01-004-009"/>
    <s v="02-02-01-004-009-01"/>
    <s v="Materiales y suministros - Vehículos automotores, remolques y semirremolques; y sus partes, piezas y accesorios"/>
    <s v="FILTRO DE COMBUSTIBLE YAMAHA XTZ-250 RTE-81 D"/>
    <n v="25172400"/>
    <s v="MÍNIMA CUANTÍA"/>
    <n v="4"/>
    <n v="4"/>
    <n v="10"/>
    <n v="6"/>
    <n v="222832.26"/>
    <s v="UNIDAD"/>
    <s v="NO SOLICITADAS"/>
  </r>
  <r>
    <x v="21"/>
    <s v="02-02-01-004-009"/>
    <s v="02-02-01-004-009-01"/>
    <s v="Materiales y suministros - Vehículos automotores, remolques y semirremolques; y sus partes, piezas y accesorios"/>
    <s v="FILTRO DE TRAMPA CAMION CANTER MITSUBISHI BWI-135"/>
    <n v="25172400"/>
    <s v="MÍNIMA CUANTÍA"/>
    <n v="4"/>
    <n v="4"/>
    <n v="10"/>
    <n v="2"/>
    <n v="121396.66"/>
    <s v="UNIDAD"/>
    <s v="NO SOLICITADAS"/>
  </r>
  <r>
    <x v="21"/>
    <s v="02-02-01-004-009"/>
    <s v="02-02-01-004-009-01"/>
    <s v="Materiales y suministros - Vehículos automotores, remolques y semirremolques; y sus partes, piezas y accesorios"/>
    <s v="FILTRO DE TRAMPA FURGON NQR GCW-848"/>
    <n v="25172400"/>
    <s v="MÍNIMA CUANTÍA"/>
    <n v="4"/>
    <n v="4"/>
    <n v="10"/>
    <n v="2"/>
    <n v="116934.16"/>
    <s v="UNIDAD"/>
    <s v="NO SOLICITADAS"/>
  </r>
  <r>
    <x v="21"/>
    <s v="02-02-01-004-009"/>
    <s v="02-02-01-004-009-01"/>
    <s v="Materiales y suministros - Vehículos automotores, remolques y semirremolques; y sus partes, piezas y accesorios"/>
    <s v="FILTRO TRAMPA CARROTANQUE CHEVROLET FVR WFF-928"/>
    <n v="25172400"/>
    <s v="MÍNIMA CUANTÍA"/>
    <n v="4"/>
    <n v="4"/>
    <n v="10"/>
    <n v="4"/>
    <n v="292640.03999999998"/>
    <s v="UNIDAD"/>
    <s v="NO SOLICITADAS"/>
  </r>
  <r>
    <x v="21"/>
    <s v="02-02-01-004-009"/>
    <s v="02-02-01-004-009-01"/>
    <s v="Materiales y suministros - Vehículos automotores, remolques y semirremolques; y sus partes, piezas y accesorios"/>
    <s v="KIT DE ARRASTRE PARA MOTOCICLETAS SUSUKI DR-200"/>
    <n v="25171704"/>
    <s v="MÍNIMA CUANTÍA"/>
    <n v="4"/>
    <n v="4"/>
    <n v="10"/>
    <n v="1"/>
    <n v="337218.63"/>
    <s v="UNIDAD"/>
    <s v="NO SOLICITADAS"/>
  </r>
  <r>
    <x v="21"/>
    <s v="02-02-01-004-009"/>
    <s v="02-02-01-004-009-01"/>
    <s v="Materiales y suministros - Vehículos automotores, remolques y semirremolques; y sus partes, piezas y accesorios"/>
    <s v="KIT DE ARRASTRE PARA MOTOCICLETAS XTZ-125"/>
    <n v="25171704"/>
    <s v="MÍNIMA CUANTÍA"/>
    <n v="4"/>
    <n v="4"/>
    <n v="10"/>
    <n v="1"/>
    <n v="239320.9"/>
    <s v="UNIDAD"/>
    <s v="NO SOLICITADAS"/>
  </r>
  <r>
    <x v="21"/>
    <s v="02-02-01-004-009"/>
    <s v="02-02-01-004-009-01"/>
    <s v="Materiales y suministros - Vehículos automotores, remolques y semirremolques; y sus partes, piezas y accesorios"/>
    <s v="KIT DE ARRASTRE PARA MOTOCICLETAS YAMAHA XTZ-250"/>
    <n v="25171704"/>
    <s v="MÍNIMA CUANTÍA"/>
    <n v="4"/>
    <n v="4"/>
    <n v="10"/>
    <n v="1"/>
    <n v="189100.52"/>
    <s v="UNIDAD"/>
    <s v="NO SOLICITADAS"/>
  </r>
  <r>
    <x v="21"/>
    <s v="02-02-01-004-002"/>
    <s v="02-02-01-004-002"/>
    <s v="Materiales y suministros - Productos metálicos elaborados (excepto maquinaria y equipo)"/>
    <s v="CAJA ORGANIZADORA DE HERRAMIENTAS TSTAK 6"/>
    <n v="24112401"/>
    <s v="SELECCIÓN ABREVIADA SUBASTA INVERSA (NO DISPONIBLE)"/>
    <n v="4"/>
    <n v="6"/>
    <n v="10"/>
    <n v="1"/>
    <n v="261419.2"/>
    <s v="UNIDAD"/>
    <s v="NO SOLICITADAS"/>
  </r>
  <r>
    <x v="21"/>
    <s v="02-02-01-004-002"/>
    <s v="02-02-01-004-002"/>
    <s v="Materiales y suministros - Productos metálicos elaborados (excepto maquinaria y equipo)"/>
    <s v="JUEGO DE COPAS CON PUNTA"/>
    <n v="20121129"/>
    <s v="SELECCIÓN ABREVIADA SUBASTA INVERSA (NO DISPONIBLE)"/>
    <n v="4"/>
    <n v="6"/>
    <n v="10"/>
    <n v="1"/>
    <n v="108694.6"/>
    <s v="UNIDAD"/>
    <s v="NO SOLICITADAS"/>
  </r>
  <r>
    <x v="21"/>
    <s v="02-02-01-004-002"/>
    <s v="02-02-01-004-002"/>
    <s v="Materiales y suministros - Productos metálicos elaborados (excepto maquinaria y equipo)"/>
    <s v="LLAVE AJUSTABLE DE 3 PIEZAS "/>
    <n v="27111707"/>
    <s v="SELECCIÓN ABREVIADA SUBASTA INVERSA (NO DISPONIBLE)"/>
    <n v="4"/>
    <n v="6"/>
    <n v="10"/>
    <n v="1"/>
    <n v="421024.38"/>
    <s v="UNIDAD"/>
    <s v="NO SOLICITADAS"/>
  </r>
  <r>
    <x v="21"/>
    <s v="02-02-01-004-002"/>
    <s v="02-02-01-004-002"/>
    <s v="Materiales y suministros - Productos metálicos elaborados (excepto maquinaria y equipo)"/>
    <s v="PINZA MULTIPLE (MULTI- PLIER)"/>
    <n v="27112142"/>
    <s v="SELECCIÓN ABREVIADA SUBASTA INVERSA (NO DISPONIBLE)"/>
    <n v="4"/>
    <n v="6"/>
    <n v="10"/>
    <n v="8"/>
    <n v="495316.08"/>
    <s v="UNIDAD"/>
    <s v="NO SOLICITADAS"/>
  </r>
  <r>
    <x v="21"/>
    <s v="02-02-02-009-002"/>
    <s v="02-02-02-009-002-09"/>
    <s v="Adquisición de servicios - Otros tipos de educación y servicios de apoyo educativo"/>
    <s v="CURSOS ENTRENAMIENTO, CALIFICACION Y CERTIFICACION EN  INSPECCIONES NO DESTRUCTIVAS  SEGÚN PRACTICA RECOMENDADA SNT-TC-1A"/>
    <n v="86101700"/>
    <s v="MÍNIMA CUANTÍA"/>
    <n v="0"/>
    <n v="0"/>
    <n v="10"/>
    <n v="1"/>
    <n v="29700000"/>
    <s v="GLOBAL"/>
    <s v=""/>
  </r>
  <r>
    <x v="21"/>
    <s v="02-02-01-003-002"/>
    <s v="02-02-01-003-002-01"/>
    <s v="Materiales y suministros - Pasta de papel, papel y cartón"/>
    <s v="ETIQUETA ADHESIVA POLIESTER PLATA MATE"/>
    <n v="55121606"/>
    <s v="MÍNIMA CUANTÍA"/>
    <n v="4"/>
    <n v="6"/>
    <n v="10"/>
    <n v="4"/>
    <n v="369999.56"/>
    <s v="UNIDAD"/>
    <s v="NO SOLICITADAS"/>
  </r>
  <r>
    <x v="21"/>
    <s v="02-02-01-003-002"/>
    <s v="02-02-01-003-002-01"/>
    <s v="Materiales y suministros - Pasta de papel, papel y cartón"/>
    <s v="ETIQUETA DE CONTROL DE RECARGA"/>
    <n v="55121606"/>
    <s v="MÍNIMA CUANTÍA"/>
    <n v="4"/>
    <n v="6"/>
    <n v="10"/>
    <n v="300"/>
    <n v="299880"/>
    <s v="UNIDAD"/>
    <s v="NO SOLICITADAS"/>
  </r>
  <r>
    <x v="21"/>
    <s v="02-02-01-003-002"/>
    <s v="02-02-01-003-002-01"/>
    <s v="Materiales y suministros - Pasta de papel, papel y cartón"/>
    <s v="ETIQUETA DE IDENTIFICACION ABC"/>
    <n v="55121606"/>
    <s v="MÍNIMA CUANTÍA"/>
    <n v="4"/>
    <n v="6"/>
    <n v="10"/>
    <n v="70"/>
    <n v="99960"/>
    <s v="UNIDAD"/>
    <s v="NO SOLICITADAS"/>
  </r>
  <r>
    <x v="21"/>
    <s v="02-02-01-003-002"/>
    <s v="02-02-01-003-002-01"/>
    <s v="Materiales y suministros - Pasta de papel, papel y cartón"/>
    <s v="ETIQUETA DE IDENTIFICACION SFK"/>
    <n v="55121606"/>
    <s v="MÍNIMA CUANTÍA"/>
    <n v="4"/>
    <n v="6"/>
    <n v="10"/>
    <n v="70"/>
    <n v="99960"/>
    <s v="UNIDAD"/>
    <s v="NO SOLICITADAS"/>
  </r>
  <r>
    <x v="21"/>
    <s v="02-02-01-003-002"/>
    <s v="02-02-01-003-002-01"/>
    <s v="Materiales y suministros - Pasta de papel, papel y cartón"/>
    <s v="PAPEL DE COBRE"/>
    <s v="14122200 "/>
    <s v="MÍNIMA CUANTÍA"/>
    <n v="4"/>
    <n v="6"/>
    <n v="10"/>
    <n v="100"/>
    <n v="1150016"/>
    <s v="METRO"/>
    <s v="NO SOLICITADAS"/>
  </r>
  <r>
    <x v="21"/>
    <s v="02-02-01-003-006"/>
    <s v="02-02-01-003-006-03"/>
    <s v="Materiales y suministros - Semimanufacturas de plástico"/>
    <s v="VASO PLASTICO"/>
    <n v="52152102"/>
    <s v="MÍNIMA CUANTÍA"/>
    <n v="4"/>
    <n v="6"/>
    <n v="10"/>
    <n v="6"/>
    <n v="600002.76"/>
    <s v="UNIDAD"/>
    <s v="NO SOLICITADAS"/>
  </r>
  <r>
    <x v="21"/>
    <s v="02-02-01-003-006"/>
    <s v="02-02-01-003-006-04"/>
    <s v="Materiales y suministros - Productos de empaque y envasado, de plástico"/>
    <s v="BOLSA CON SELLADO HÉRMETICO 15 CM X 25 CM"/>
    <n v="24111503"/>
    <s v="MÍNIMA CUANTÍA"/>
    <n v="4"/>
    <n v="6"/>
    <n v="10"/>
    <n v="9"/>
    <n v="119994.84"/>
    <s v="UNIDAD"/>
    <s v="NO SOLICITADAS"/>
  </r>
  <r>
    <x v="21"/>
    <s v="02-02-01-003-006"/>
    <s v="02-02-01-003-006-04"/>
    <s v="Materiales y suministros - Productos de empaque y envasado, de plástico"/>
    <s v="BOLSA CON SELLADO HÉRMETICO 35 CM X 25 CM"/>
    <n v="24111503"/>
    <s v="MÍNIMA CUANTÍA"/>
    <n v="4"/>
    <n v="6"/>
    <n v="10"/>
    <n v="6"/>
    <n v="140001.12"/>
    <s v="UNIDAD"/>
    <s v="NO SOLICITADAS"/>
  </r>
  <r>
    <x v="21"/>
    <s v="02-02-01-003-006"/>
    <s v="02-02-01-003-006-04"/>
    <s v="Materiales y suministros - Productos de empaque y envasado, de plástico"/>
    <s v="BOLSA CON SELLADO HÉRMETICO 40 CM X 30 CM"/>
    <n v="24111503"/>
    <s v="MÍNIMA CUANTÍA"/>
    <n v="4"/>
    <n v="6"/>
    <n v="10"/>
    <n v="7"/>
    <n v="189998.97"/>
    <s v="UNIDAD"/>
    <s v="NO SOLICITADAS"/>
  </r>
  <r>
    <x v="21"/>
    <s v="02-02-01-003-006"/>
    <s v="02-02-01-003-006-09"/>
    <s v="Materiales y suministros - Otros productos plásticos"/>
    <s v="CAJA PLASTICA"/>
    <n v="24121503"/>
    <s v="MÍNIMA CUANTÍA"/>
    <n v="4"/>
    <n v="6"/>
    <n v="10"/>
    <n v="15"/>
    <n v="350002.8"/>
    <s v="UNIDAD"/>
    <s v="NO SOLICITADAS"/>
  </r>
  <r>
    <x v="21"/>
    <s v="08-01-02-006"/>
    <s v="08-01-02-006"/>
    <s v="Impuestos - Impuesto sobre vehículos automotores"/>
    <s v="IMPUESTO VEHICULO MAZDA 2"/>
    <n v="93151510"/>
    <s v="CONTRATACIÓN DIRECTA"/>
    <n v="3"/>
    <n v="4"/>
    <n v="10"/>
    <n v="1"/>
    <n v="273600"/>
    <s v="GLOBAL"/>
    <s v="NO SOLICITADAS"/>
  </r>
  <r>
    <x v="21"/>
    <s v="08-01-02-006"/>
    <s v="08-01-02-006"/>
    <s v="Impuestos - Impuesto sobre vehículos automotores"/>
    <s v="IMPUESTO VEHICULO FORD 350"/>
    <n v="93151510"/>
    <n v="0"/>
    <n v="0"/>
    <n v="0"/>
    <n v="10"/>
    <n v="1"/>
    <n v="172000"/>
    <s v="GLOBAL"/>
    <s v=""/>
  </r>
  <r>
    <x v="21"/>
    <s v="02-02-02-008-003"/>
    <s v="02-02-02-008-003-09"/>
    <s v="Adquisición de servicios - Otros servicios profesionales y técnicos n. C. P."/>
    <s v="INSPECTOR EN CALIBRACIÓN"/>
    <n v="81101703"/>
    <s v="SELECCIÓN ABREVIADA MENOR CUANTÍA"/>
    <n v="1"/>
    <n v="11"/>
    <n v="10"/>
    <n v="1"/>
    <n v="36160000"/>
    <s v="GLOBAL"/>
    <s v="NO SOLICITADAS"/>
  </r>
  <r>
    <x v="21"/>
    <s v="02-02-01-004-004"/>
    <s v="02-02-01-004-004-08"/>
    <s v="Materiales y suministros - Aparatos de uso doméstico y sus partes y piezas"/>
    <s v="DUCHAS ELECTRICAS DE 220V"/>
    <n v="30181503"/>
    <s v="SELECCIÓN ABREVIADA SUBASTA INVERSA (NO DISPONIBLE)"/>
    <n v="3"/>
    <n v="4"/>
    <n v="10"/>
    <n v="12"/>
    <n v="737519.16"/>
    <s v="UNIDAD"/>
    <s v="NO SOLICITADAS"/>
  </r>
  <r>
    <x v="21"/>
    <s v="02-02-01-004-006"/>
    <s v="02-02-01-004-006-03"/>
    <s v="Materiales y suministros - Hilos y cables aislados; cable de fibra óptica"/>
    <s v="CABLE DUPLEX 2X12"/>
    <n v="26121613"/>
    <s v="SELECCIÓN ABREVIADA SUBASTA INVERSA (NO DISPONIBLE)"/>
    <n v="3"/>
    <n v="4"/>
    <n v="10"/>
    <n v="40"/>
    <n v="137088"/>
    <s v="METRO"/>
    <s v="NO SOLICITADAS"/>
  </r>
  <r>
    <x v="21"/>
    <s v="02-02-01-004-006"/>
    <s v="02-02-01-004-006-03"/>
    <s v="Materiales y suministros - Hilos y cables aislados; cable de fibra óptica"/>
    <s v="CABLE ENCAUCHETADO 3X10"/>
    <n v="26121613"/>
    <s v="SELECCIÓN ABREVIADA SUBASTA INVERSA (NO DISPONIBLE)"/>
    <n v="3"/>
    <n v="4"/>
    <n v="10"/>
    <n v="40"/>
    <n v="386845.19999999995"/>
    <s v="METRO"/>
    <s v="NO SOLICITADAS"/>
  </r>
  <r>
    <x v="21"/>
    <s v="02-02-01-004-006"/>
    <s v="02-02-01-004-006-03"/>
    <s v="Materiales y suministros - Hilos y cables aislados; cable de fibra óptica"/>
    <s v="CABLE ENCAUCHETADO 3X12"/>
    <n v="26121613"/>
    <s v="SELECCIÓN ABREVIADA SUBASTA INVERSA (NO DISPONIBLE)"/>
    <n v="3"/>
    <n v="4"/>
    <n v="10"/>
    <n v="117"/>
    <n v="925740.27"/>
    <s v="METRO"/>
    <s v="NO SOLICITADAS"/>
  </r>
  <r>
    <x v="21"/>
    <s v="02-02-01-004-006"/>
    <s v="02-02-01-004-006-03"/>
    <s v="Materiales y suministros - Hilos y cables aislados; cable de fibra óptica"/>
    <s v="CABLE THHN  No. 12  AMARILLO"/>
    <n v="26121613"/>
    <s v="SELECCIÓN ABREVIADA SUBASTA INVERSA (NO DISPONIBLE)"/>
    <n v="3"/>
    <n v="4"/>
    <n v="10"/>
    <n v="80"/>
    <n v="86346.4"/>
    <s v="METRO"/>
    <s v="NO SOLICITADAS"/>
  </r>
  <r>
    <x v="21"/>
    <s v="02-02-01-004-006"/>
    <s v="02-02-01-004-006-03"/>
    <s v="Materiales y suministros - Hilos y cables aislados; cable de fibra óptica"/>
    <s v="CABLE THHN  No. 12  AZUL"/>
    <n v="26121613"/>
    <s v="SELECCIÓN ABREVIADA SUBASTA INVERSA (NO DISPONIBLE)"/>
    <n v="3"/>
    <n v="4"/>
    <n v="10"/>
    <n v="80"/>
    <n v="86346.4"/>
    <s v="METRO"/>
    <s v="NO SOLICITADAS"/>
  </r>
  <r>
    <x v="21"/>
    <s v="02-02-01-004-006"/>
    <s v="02-02-01-004-006-03"/>
    <s v="Materiales y suministros - Hilos y cables aislados; cable de fibra óptica"/>
    <s v="CABLE THHN  No. 12  BLANCO"/>
    <n v="26121613"/>
    <s v="SELECCIÓN ABREVIADA SUBASTA INVERSA (NO DISPONIBLE)"/>
    <n v="3"/>
    <n v="4"/>
    <n v="10"/>
    <n v="80"/>
    <n v="86346.4"/>
    <s v="METRO"/>
    <s v="NO SOLICITADAS"/>
  </r>
  <r>
    <x v="21"/>
    <s v="02-02-01-004-006"/>
    <s v="02-02-01-004-006-03"/>
    <s v="Materiales y suministros - Hilos y cables aislados; cable de fibra óptica"/>
    <s v="CABLE THHN  No. 12  ROJO"/>
    <n v="26121613"/>
    <s v="SELECCIÓN ABREVIADA SUBASTA INVERSA (NO DISPONIBLE)"/>
    <n v="3"/>
    <n v="4"/>
    <n v="10"/>
    <n v="80"/>
    <n v="86346.4"/>
    <s v="METRO"/>
    <s v="NO SOLICITADAS"/>
  </r>
  <r>
    <x v="21"/>
    <s v="02-02-01-004-006"/>
    <s v="02-02-01-004-006-03"/>
    <s v="Materiales y suministros - Hilos y cables aislados; cable de fibra óptica"/>
    <s v="CABLE THHN NO. 14"/>
    <n v="26121613"/>
    <s v="SELECCIÓN ABREVIADA SUBASTA INVERSA (NO DISPONIBLE)"/>
    <n v="3"/>
    <n v="4"/>
    <n v="10"/>
    <n v="80"/>
    <n v="86346.4"/>
    <s v="METRO"/>
    <s v="NO SOLICITADAS"/>
  </r>
  <r>
    <x v="21"/>
    <s v="02-02-01-004-006"/>
    <s v="02-02-01-004-006-03"/>
    <s v="Materiales y suministros - Hilos y cables aislados; cable de fibra óptica"/>
    <s v="CABLE THHN NO. 8"/>
    <n v="26121613"/>
    <s v="SELECCIÓN ABREVIADA SUBASTA INVERSA (NO DISPONIBLE)"/>
    <n v="3"/>
    <n v="4"/>
    <n v="10"/>
    <n v="80"/>
    <n v="86346.4"/>
    <s v="METRO"/>
    <s v="NO SOLICITADAS"/>
  </r>
  <r>
    <x v="21"/>
    <s v="02-02-02-008-003"/>
    <s v="02-02-02-008-003-09"/>
    <s v="Adquisición de servicios - Otros servicios profesionales y técnicos n. C. P."/>
    <s v="FABRICACIÓN PUESTO DE TRABAJO PARA PRESIÓN  MANOMETRÍA "/>
    <n v="24102006"/>
    <s v="SELECCIÓN ABREVIADA MENOR CUANTÍA"/>
    <n v="3"/>
    <n v="6"/>
    <n v="10"/>
    <n v="1"/>
    <n v="7600530"/>
    <s v="GLOBAL"/>
    <s v="NO SOLICITADAS"/>
  </r>
  <r>
    <x v="21"/>
    <s v="02-02-02-008-007"/>
    <s v="02-02-02-008-007-01-5"/>
    <s v="Adquisición de servicios - Servicios de mantenimiento y reparación de otra maquinaria y otro equipo"/>
    <s v="MANTENIMIENTO EQUIPOS AUDIOVISUALES DEL AUDITORIO (Panel de control de sonido, video y luces, Panel de control electrico, Video Proyector, Televisores y Telón)"/>
    <n v="72154066"/>
    <s v="SELECCIÓN ABREVIADA MENOR CUANTÍA"/>
    <n v="3"/>
    <n v="8"/>
    <n v="10"/>
    <n v="1"/>
    <n v="875000"/>
    <s v="GLOBAL"/>
    <s v="NO SOLICITADAS"/>
  </r>
  <r>
    <x v="21"/>
    <s v="02-02-02-008-007"/>
    <s v="02-02-02-008-007-01-5"/>
    <s v="Adquisición de servicios - Servicios de mantenimiento y reparación de otra maquinaria y otro equipo"/>
    <s v="MANTENIMIENTO PREVENTIVO EQUIPOS DEL GIMNASIO"/>
    <n v="72154066"/>
    <s v="SELECCIÓN ABREVIADA MENOR CUANTÍA"/>
    <n v="3"/>
    <n v="8"/>
    <n v="10"/>
    <n v="1"/>
    <n v="1300000"/>
    <s v="GLOBAL"/>
    <s v="NO SOLICITADAS"/>
  </r>
  <r>
    <x v="21"/>
    <s v="02-02-02-008-003"/>
    <s v="02-02-02-008-003-09"/>
    <s v="Adquisición de servicios - Otros servicios profesionales y técnicos n. C. P."/>
    <s v="ESPECIALISTA EN CALIBRACION"/>
    <n v="81101703"/>
    <s v="CONTRATACIÓN DIRECTA"/>
    <n v="0"/>
    <n v="0"/>
    <n v="10"/>
    <n v="1"/>
    <n v="58560000"/>
    <s v="GLOBAL"/>
    <s v=""/>
  </r>
  <r>
    <x v="21"/>
    <s v="02-02-02-008-003"/>
    <s v="02-02-02-008-003-09"/>
    <s v="Adquisición de servicios - Otros servicios profesionales y técnicos n. C. P."/>
    <s v="ESPECIALISTA EN PRODUCCION"/>
    <n v="81101703"/>
    <s v="CONTRATACIÓN DIRECTA"/>
    <n v="0"/>
    <n v="0"/>
    <n v="10"/>
    <n v="1"/>
    <n v="25600000"/>
    <s v="GLOBAL"/>
    <s v=""/>
  </r>
  <r>
    <x v="21"/>
    <s v="02-02-02-008-003"/>
    <s v="02-02-02-008-003-09"/>
    <s v="Adquisición de servicios - Otros servicios profesionales y técnicos n. C. P."/>
    <s v="ESPECIALISTA EN  ENSAYOS (INGENIERO MECATRÓNICO)"/>
    <n v="81101703"/>
    <s v="CONTRATACIÓN DIRECTA"/>
    <n v="0"/>
    <n v="0"/>
    <n v="10"/>
    <n v="1"/>
    <n v="25600000"/>
    <s v="GLOBAL"/>
    <s v=""/>
  </r>
  <r>
    <x v="21"/>
    <s v="02-02-02-010"/>
    <s v="02-02-02-010"/>
    <s v="Adquisición de servicios - Viáticos de los funcionarios en comisión"/>
    <s v="VIATICOS DEL PERSONAL EN COMISION PAGO VIGENCIAS EXPIRADAS"/>
    <n v="78111800"/>
    <s v="CONTRATACIÓN DIRECTA"/>
    <n v="0"/>
    <n v="0"/>
    <n v="10"/>
    <n v="1"/>
    <n v="2870000"/>
    <s v="GLOBAL"/>
    <s v=""/>
  </r>
  <r>
    <x v="21"/>
    <s v="02-01-01-004-003"/>
    <s v="02-01-01-004-003-09"/>
    <s v="Activos fijos - Otras máquinas para usos generales y sus partes y piezas"/>
    <s v="EXTINTOR GAS CARBONICO 10 LBS"/>
    <n v="46191506"/>
    <s v="MÍNIMA CUANTÍA"/>
    <n v="4"/>
    <n v="4"/>
    <n v="10"/>
    <n v="1"/>
    <n v="11409351.460000001"/>
    <s v="GLOBAL"/>
    <s v="NO SOLICITADAS"/>
  </r>
  <r>
    <x v="21"/>
    <s v="02-01-01-004-003"/>
    <s v="02-01-01-004-003-09"/>
    <s v="Activos fijos - Otras máquinas para usos generales y sus partes y piezas"/>
    <s v="EXTINTOR MULTIPROPOSITO 10 LBS"/>
    <n v="46191506"/>
    <s v="MÍNIMA CUANTÍA"/>
    <n v="4"/>
    <n v="4"/>
    <n v="10"/>
    <n v="1"/>
    <n v="767675.75"/>
    <s v="GLOBAL"/>
    <s v="NO SOLICITADAS"/>
  </r>
  <r>
    <x v="21"/>
    <s v="02-02-02-008-003"/>
    <s v="02-02-02-008-003-09"/>
    <s v="Adquisición de servicios - Otros servicios profesionales y técnicos n. C. P."/>
    <s v="ESPECIALISTA EN  ENSAYOS (INGENIERO MECÁNICO)"/>
    <n v="81101703"/>
    <n v="0"/>
    <n v="0"/>
    <n v="0"/>
    <n v="10"/>
    <n v="1"/>
    <n v="25600000"/>
    <s v="GLOBAL"/>
    <s v=""/>
  </r>
  <r>
    <x v="21"/>
    <s v="02-02-01-003-002"/>
    <s v="02-02-01-003-002-01"/>
    <s v="Materiales y suministros - Pasta de papel, papel y cartón"/>
    <s v="CARPETA CELUGUIA TAMAÑO OFICIO COLOR AZUL"/>
    <n v="44122003"/>
    <s v="MÍNIMA CUANTÍA"/>
    <n v="1"/>
    <n v="2"/>
    <n v="10"/>
    <n v="3"/>
    <n v="23982.959999999999"/>
    <s v="UNIDAD"/>
    <s v="NO SOLICITADAS"/>
  </r>
  <r>
    <x v="21"/>
    <s v="02-02-01-003-002"/>
    <s v="02-02-01-003-002-01"/>
    <s v="Materiales y suministros - Pasta de papel, papel y cartón"/>
    <s v="RESMA PAPEL BOND TAMAÑO CARTA"/>
    <n v="14111507"/>
    <s v="MÍNIMA CUANTÍA"/>
    <n v="1"/>
    <n v="2"/>
    <n v="10"/>
    <n v="10"/>
    <n v="762167.2"/>
    <s v="UNIDAD"/>
    <s v="NO SOLICITADAS"/>
  </r>
  <r>
    <x v="21"/>
    <s v="02-02-01-003-002"/>
    <s v="02-02-01-003-002-01"/>
    <s v="Materiales y suministros - Pasta de papel, papel y cartón"/>
    <s v="RESMA PAPEL BOND TAMAÑO OFICIO"/>
    <n v="14111507"/>
    <s v="MÍNIMA CUANTÍA"/>
    <n v="1"/>
    <n v="2"/>
    <n v="10"/>
    <n v="4"/>
    <n v="360342.32"/>
    <s v="UNIDAD"/>
    <s v="NO SOLICITADAS"/>
  </r>
  <r>
    <x v="21"/>
    <s v="02-02-01-003-002"/>
    <s v="02-02-01-003-002-01"/>
    <s v="Materiales y suministros - Pasta de papel, papel y cartón"/>
    <s v="SOBRE  MANILA TAMAÑO CARTA PAQ X 100"/>
    <n v="44121505"/>
    <s v="MÍNIMA CUANTÍA"/>
    <n v="1"/>
    <n v="2"/>
    <n v="10"/>
    <n v="8"/>
    <n v="79253.039999999994"/>
    <s v="UNIDAD"/>
    <s v="NO SOLICITADAS"/>
  </r>
  <r>
    <x v="21"/>
    <s v="02-02-01-003-002"/>
    <s v="02-02-01-003-002-01"/>
    <s v="Materiales y suministros - Pasta de papel, papel y cartón"/>
    <s v="SOBRE MANILA DOBLE CARTA"/>
    <n v="44121505"/>
    <s v="MÍNIMA CUANTÍA"/>
    <n v="1"/>
    <n v="2"/>
    <n v="10"/>
    <n v="4"/>
    <n v="95517.96"/>
    <s v="UNIDAD"/>
    <s v="NO SOLICITADAS"/>
  </r>
  <r>
    <x v="21"/>
    <s v="02-02-01-003-002"/>
    <s v="02-02-01-003-002-01"/>
    <s v="Materiales y suministros - Pasta de papel, papel y cartón"/>
    <s v="SOBRE MANILA EXTRA OFICIO PAQ X 100"/>
    <n v="44121505"/>
    <s v="MÍNIMA CUANTÍA"/>
    <n v="1"/>
    <n v="2"/>
    <n v="10"/>
    <n v="10"/>
    <n v="147041.79999999999"/>
    <s v="UNIDAD"/>
    <s v="NO SOLICITADAS"/>
  </r>
  <r>
    <x v="21"/>
    <s v="02-02-01-003-005"/>
    <s v="02-02-01-003-005-02"/>
    <s v="Materiales y suministros - Productos farmacéuticos"/>
    <s v="GASA ESTERIL X CAJA  X 50 SOBRES "/>
    <n v="42311708"/>
    <s v="MÍNIMA CUANTÍA"/>
    <n v="3"/>
    <n v="4"/>
    <n v="10"/>
    <n v="20"/>
    <n v="260000"/>
    <s v="UNIDAD"/>
    <s v="NO SOLICITADAS"/>
  </r>
  <r>
    <x v="21"/>
    <s v="02-02-01-003-006"/>
    <s v="02-02-01-003-006-02"/>
    <s v="Materiales y suministros - Otros productos de caucho"/>
    <s v="GUANTES DE EXAMEN CLÍNICO X CAJA (MATERIAL DE LÁTEX TALLA L)"/>
    <n v="42132201"/>
    <s v="MÍNIMA CUANTÍA"/>
    <n v="3"/>
    <n v="4"/>
    <n v="10"/>
    <n v="1"/>
    <n v="106500"/>
    <s v="CAJAS"/>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ADQUISICIÓN DE SISTEMA DE INDICACION DE FLUJO QUE CONSTE DE CABLE ASSEMBLY, TURBINE FLOW METER Y FLOW COMPUTER"/>
    <n v="41112512"/>
    <n v="0"/>
    <n v="0"/>
    <n v="0"/>
    <n v="10"/>
    <n v="2"/>
    <n v="53990000"/>
    <s v="UNIDAD"/>
    <s v=""/>
  </r>
  <r>
    <x v="21"/>
    <s v="02-02-02-008-007"/>
    <s v="02-02-02-008-007-01-4"/>
    <s v="Adquisición de servicios - Servicios de mantenimiento y reparación de maquinaria y equipo de transporte"/>
    <s v="MANTENIMIENTO TRACTOMULAS"/>
    <n v="78181508"/>
    <n v="0"/>
    <n v="0"/>
    <n v="0"/>
    <n v="10"/>
    <n v="1"/>
    <n v="19537000"/>
    <s v="GLOBAL"/>
    <s v=""/>
  </r>
  <r>
    <x v="21"/>
    <s v="02-02-02-008-002"/>
    <s v="02-02-02-008-002-01"/>
    <s v="Adquisición de servicios - Servicios jurídicos"/>
    <s v="PRESTACIÓN DE SERVICIOS PROFESIONALES DE UN ABOGADO PARA EL APOYO JURÍDICO A LA GESTIÓN JURÍDICA AL DEPARTAMENTO JURÍDICO Y DE DERECHOS HUMANOS DEL COMANDO AÉREO DE MANTENIMIENTO – CAMAN"/>
    <n v="80121500"/>
    <n v="0"/>
    <n v="0"/>
    <n v="0"/>
    <n v="16"/>
    <n v="1"/>
    <n v="16800000"/>
    <s v="GLOBAL"/>
    <s v=""/>
  </r>
  <r>
    <x v="21"/>
    <s v="02-02-02-008-002"/>
    <s v="02-02-02-008-002-02"/>
    <s v="Adquisición de servicios - Servicios de contabilidad, auditoría y teneduría de libros"/>
    <s v="PRESTACIÓN DE SERVICIOS PROFESIONALES COMO ESTRUCTURADOR FINANCIERO Y ANALISTA DEL SECTOR ECONÓMICO"/>
    <n v="80101603"/>
    <n v="0"/>
    <n v="0"/>
    <n v="0"/>
    <n v="16"/>
    <n v="1"/>
    <n v="25386667"/>
    <s v="GLOBAL"/>
    <s v=""/>
  </r>
  <r>
    <x v="21"/>
    <s v="02-02-02-008-007"/>
    <s v="02-02-02-008-007-01-5"/>
    <s v="Adquisición de servicios - Servicios de mantenimiento y reparación de otra maquinaria y otro equipo"/>
    <s v="Servicio de mantenimiento preventivo y correctivo a todo costo de los periféricos del banco de prueba motores T-53/T-700"/>
    <n v="73152100"/>
    <n v="0"/>
    <n v="0"/>
    <n v="0"/>
    <n v="10"/>
    <n v="1"/>
    <n v="238142800"/>
    <s v="GLOBAL"/>
    <s v=""/>
  </r>
  <r>
    <x v="21"/>
    <s v="02-01-01-004-003"/>
    <s v="02-01-01-004-003-09"/>
    <s v="Activos fijos - Otras máquinas para usos generales y sus partes y piezas"/>
    <s v="PURIFICADOR  DE AIRE"/>
    <n v="40161600"/>
    <n v="0"/>
    <n v="0"/>
    <n v="0"/>
    <n v="10"/>
    <n v="2"/>
    <n v="859800"/>
    <n v="0"/>
    <s v=""/>
  </r>
  <r>
    <x v="21"/>
    <s v="02-02-01-004-002"/>
    <s v="02-02-01-004-002"/>
    <s v="Materiales y suministros - Productos metálicos elaborados (excepto maquinaria y equipo)"/>
    <s v="CONCERTINA DE SEGURIDAD "/>
    <n v="46151505"/>
    <n v="0"/>
    <n v="0"/>
    <n v="0"/>
    <n v="10"/>
    <n v="619"/>
    <n v="9965596.6899999995"/>
    <s v="GLOBAL"/>
    <s v=""/>
  </r>
  <r>
    <x v="21"/>
    <s v="02-01-01-004-003"/>
    <s v="02-01-01-004-003-04"/>
    <s v="Activos fijos - Hornos y quemadores para alimentación de hogares y sus partes y piezas"/>
    <s v="HORNO INDUSTRIAL A GAS PARA RANCHO DE TROPA "/>
    <n v="48101502"/>
    <n v="0"/>
    <n v="0"/>
    <n v="0"/>
    <n v="10"/>
    <n v="3"/>
    <n v="2873999.94"/>
    <n v="0"/>
    <s v=""/>
  </r>
  <r>
    <x v="21"/>
    <s v="02-01-01-004-004"/>
    <s v="02-01-01-004-004-08"/>
    <s v="Activos fijos - Aparatos de uso doméstico y sus partes y piezas"/>
    <s v="CAMPANA EXTRACTORA RANCHO DE TROPA "/>
    <n v="48101820"/>
    <n v="0"/>
    <n v="0"/>
    <n v="0"/>
    <n v="10"/>
    <n v="1"/>
    <n v="4000600.31"/>
    <n v="0"/>
    <s v=""/>
  </r>
  <r>
    <x v="21"/>
    <s v="02-02-01-002-007"/>
    <s v="02-02-01-002-007"/>
    <s v="Materiales y suministros - Artículos textiles (excepto prendas de vestir)"/>
    <s v="CARPAS "/>
    <n v="95131700"/>
    <n v="0"/>
    <n v="0"/>
    <n v="0"/>
    <n v="10"/>
    <n v="4"/>
    <n v="9312002.2799999993"/>
    <n v="0"/>
    <s v=""/>
  </r>
  <r>
    <x v="21"/>
    <s v="02-02-01-004-006"/>
    <s v="02-02-01-004-006-05"/>
    <s v="Materiales y suministros - Lámparas eléctricas de incandescencia o descarga; lámparas de arco, equipo para alumbrado eléctrico; sus partes y piezas"/>
    <s v="LAMPARA LED DE 10X CON SOPORTE PARA ESCRITORIO"/>
    <n v="39101612"/>
    <n v="0"/>
    <n v="0"/>
    <n v="0"/>
    <n v="10"/>
    <n v="8"/>
    <n v="2284800"/>
    <n v="0"/>
    <s v=""/>
  </r>
  <r>
    <x v="21"/>
    <s v="02-01-01-004-003"/>
    <s v="02-01-01-004-003-09"/>
    <s v="Activos fijos - Otras máquinas para usos generales y sus partes y piezas"/>
    <s v="DESHUMIDIFICADOR"/>
    <n v="40161600"/>
    <n v="0"/>
    <n v="0"/>
    <n v="0"/>
    <n v="10"/>
    <n v="1"/>
    <n v="1600000.22"/>
    <n v="0"/>
    <s v=""/>
  </r>
  <r>
    <x v="21"/>
    <s v="02-02-01-003-002"/>
    <s v="02-02-01-003-002-01"/>
    <s v="Materiales y suministros - Pasta de papel, papel y cartón"/>
    <s v="CARPETA DE CARTON TAMAÑO CARTA PAQX50UND"/>
    <n v="44122003"/>
    <s v="MÍNIMA CUANTÍA"/>
    <n v="1"/>
    <n v="2"/>
    <n v="10"/>
    <n v="1"/>
    <n v="44999.85"/>
    <s v="UNIDAD"/>
    <s v="NO SOLICITADAS"/>
  </r>
  <r>
    <x v="21"/>
    <s v="02-02-01-003-002"/>
    <s v="02-02-01-003-002-01"/>
    <s v="Materiales y suministros - Pasta de papel, papel y cartón"/>
    <s v="PAPEL KRAFT ROLLO POR 180 METROS"/>
    <n v="60121124"/>
    <s v="MÍNIMA CUANTÍA"/>
    <n v="1"/>
    <n v="2"/>
    <n v="10"/>
    <n v="2"/>
    <n v="59999.8"/>
    <s v="UNIDAD"/>
    <s v="NO SOLICITADAS"/>
  </r>
  <r>
    <x v="21"/>
    <s v="02-02-01-003-004"/>
    <s v="02-02-01-003-004-07"/>
    <s v="Materiales y suministros - Plásticos en formas primarias"/>
    <s v="BARRA DE SILICONA DELGADA"/>
    <n v="12352310"/>
    <s v="MÍNIMA CUANTÍA"/>
    <n v="1"/>
    <n v="2"/>
    <n v="10"/>
    <n v="12"/>
    <n v="4798.08"/>
    <s v="UNIDAD"/>
    <s v="NO SOLICITADAS"/>
  </r>
  <r>
    <x v="21"/>
    <s v="02-02-01-003-005"/>
    <s v="02-02-01-003-005-02"/>
    <s v="Materiales y suministros - Productos farmacéuticos"/>
    <s v="YODO DESINFECTANTE X GALON"/>
    <n v="12141916"/>
    <s v="MÍNIMA CUANTÍA"/>
    <n v="3"/>
    <n v="4"/>
    <n v="10"/>
    <n v="2"/>
    <n v="179999.4"/>
    <s v="UNIDAD"/>
    <s v="NO SOLICITADAS"/>
  </r>
  <r>
    <x v="21"/>
    <s v="02-02-01-003-005"/>
    <s v="02-02-01-003-005-04"/>
    <s v="Materiales y suministros - Productos químicos n. C. P."/>
    <s v="CREMA DISIPADORA DE CALOR"/>
    <n v="32131008"/>
    <s v="MÍNIMA CUANTÍA"/>
    <n v="3"/>
    <n v="4"/>
    <n v="10"/>
    <n v="12"/>
    <n v="194993.40000000002"/>
    <s v="UNIDAD"/>
    <s v="NO SOLICITADAS"/>
  </r>
  <r>
    <x v="21"/>
    <s v="02-02-01-003-005"/>
    <s v="02-02-01-003-005-04"/>
    <s v="Materiales y suministros - Productos químicos n. C. P."/>
    <s v="LIMPIADOR CIRCUITOS ELECTRÓNICOS (GRUSE - ESTEL)"/>
    <n v="23281901"/>
    <s v="MÍNIMA CUANTÍA"/>
    <n v="3"/>
    <n v="4"/>
    <n v="10"/>
    <n v="3"/>
    <n v="74998.559999999998"/>
    <s v="UNIDAD"/>
    <s v="NO SOLICITADAS"/>
  </r>
  <r>
    <x v="21"/>
    <s v="02-02-01-003-005"/>
    <s v="02-02-01-003-005-04"/>
    <s v="Materiales y suministros - Productos químicos n. C. P."/>
    <s v="LIMPIADOR ESPUMOSO (GRUSE - ESTEL)"/>
    <n v="23281901"/>
    <s v="MÍNIMA CUANTÍA"/>
    <n v="3"/>
    <n v="4"/>
    <n v="10"/>
    <n v="55"/>
    <n v="1150021.9500000002"/>
    <s v="UNIDAD"/>
    <s v="NO SOLICITADAS"/>
  </r>
  <r>
    <x v="21"/>
    <s v="02-02-01-003-006"/>
    <s v="02-02-01-003-006-04"/>
    <s v="Materiales y suministros - Productos de empaque y envasado, de plástico"/>
    <s v="CANECA BASURA GRIS"/>
    <n v="24101510"/>
    <s v="MÍNIMA CUANTÍA"/>
    <n v="2"/>
    <n v="3"/>
    <n v="10"/>
    <n v="1"/>
    <n v="41999.86"/>
    <s v="UNIDAD"/>
    <s v="NO SOLICITADAS"/>
  </r>
  <r>
    <x v="21"/>
    <s v="02-02-01-003-006"/>
    <s v="02-02-01-003-006-09"/>
    <s v="Materiales y suministros - Otros productos plásticos"/>
    <s v="CARPETA CELUCOLG POLIPRO PLASTICA AZUL"/>
    <n v="44122003"/>
    <s v="MÍNIMA CUANTÍA"/>
    <n v="1"/>
    <n v="2"/>
    <n v="10"/>
    <n v="11"/>
    <n v="22004.29"/>
    <s v="UNIDAD"/>
    <s v="NO SOLICITADAS"/>
  </r>
  <r>
    <x v="21"/>
    <s v="02-02-01-003-006"/>
    <s v="02-02-01-003-006-09"/>
    <s v="Materiales y suministros - Otros productos plásticos"/>
    <s v="CINTA TRASPARENTE PARA PROTECCION"/>
    <n v="31201500"/>
    <s v="SELECCIÓN ABREVIADA MENOR CUANTÍA"/>
    <n v="3"/>
    <n v="6"/>
    <n v="10"/>
    <n v="3"/>
    <n v="400000.64999999997"/>
    <s v="UNIDAD"/>
    <s v="NO SOLICITADAS"/>
  </r>
  <r>
    <x v="21"/>
    <s v="02-02-01-003-006"/>
    <s v="02-02-01-003-006-09"/>
    <s v="Materiales y suministros - Otros productos plásticos"/>
    <s v="PAPEL PARA LAMINAR"/>
    <n v="12171703"/>
    <s v="MÍNIMA CUANTÍA"/>
    <n v="1"/>
    <n v="2"/>
    <n v="10"/>
    <n v="50"/>
    <n v="49980"/>
    <s v="UNIDAD"/>
    <s v="NO SOLICITADAS"/>
  </r>
  <r>
    <x v="21"/>
    <s v="02-02-01-003-006"/>
    <s v="02-02-01-003-006-09"/>
    <s v="Materiales y suministros - Otros productos plásticos"/>
    <s v="PLASTICO VINIPEL DE EMBALAJE ROLLO 30 CM X 400 M"/>
    <n v="48102109"/>
    <s v="MÍNIMA CUANTÍA"/>
    <n v="1"/>
    <n v="2"/>
    <n v="10"/>
    <n v="12"/>
    <n v="340006.80000000005"/>
    <s v="UNIDAD"/>
    <s v="NO SOLICITADAS"/>
  </r>
  <r>
    <x v="21"/>
    <s v="02-02-01-003-006"/>
    <s v="02-02-01-003-006-09"/>
    <s v="Materiales y suministros - Otros productos plásticos"/>
    <s v="TABLA DE PLÁSTICO"/>
    <n v="44111914"/>
    <s v="MÍNIMA CUANTÍA"/>
    <n v="1"/>
    <n v="2"/>
    <n v="10"/>
    <n v="15"/>
    <n v="59993.850000000006"/>
    <s v="UNIDAD"/>
    <s v="NO SOLICITADAS"/>
  </r>
  <r>
    <x v="21"/>
    <s v="02-02-01-003-007"/>
    <s v="02-02-01-003-007-02"/>
    <s v="Materiales y suministros - Artículos de cerámica no estructural"/>
    <s v="POCILLO CHOCOLATERO"/>
    <n v="52152007"/>
    <n v="0"/>
    <n v="0"/>
    <n v="0"/>
    <n v="10"/>
    <n v="125"/>
    <n v="1190000"/>
    <s v="UNIDAD"/>
    <s v=""/>
  </r>
  <r>
    <x v="21"/>
    <s v="02-02-01-004-001"/>
    <s v="02-02-01-004-001"/>
    <s v="Materiales y suministros - Metales básicos"/>
    <s v="POMADAS SOLDADURA 55g  (GRUSE)"/>
    <n v="23271820"/>
    <s v="MÍNIMA CUANTÍA"/>
    <n v="3"/>
    <n v="4"/>
    <n v="10"/>
    <n v="2"/>
    <n v="119999.6"/>
    <s v="UNIDAD"/>
    <s v="NO SOLICITADAS"/>
  </r>
  <r>
    <x v="21"/>
    <s v="02-02-01-004-002"/>
    <s v="02-02-01-004-002"/>
    <s v="Materiales y suministros - Productos metálicos elaborados (excepto maquinaria y equipo)"/>
    <s v="PRESENTADOR APUNTADOR LASER"/>
    <n v="45111601"/>
    <s v="MÍNIMA CUANTÍA"/>
    <n v="3"/>
    <n v="4"/>
    <n v="10"/>
    <n v="2"/>
    <n v="184999.78"/>
    <s v="UNIDAD"/>
    <s v="NO SOLICITADAS"/>
  </r>
  <r>
    <x v="21"/>
    <s v="02-02-01-004-002"/>
    <s v="02-02-01-004-002"/>
    <s v="Materiales y suministros - Productos metálicos elaborados (excepto maquinaria y equipo)"/>
    <s v="TAJALAPIZ "/>
    <n v="44121619"/>
    <s v="MÍNIMA CUANTÍA"/>
    <n v="1"/>
    <n v="2"/>
    <n v="10"/>
    <n v="35"/>
    <n v="17493"/>
    <s v="UNIDAD"/>
    <s v="NO SOLICITADAS"/>
  </r>
  <r>
    <x v="21"/>
    <s v="02-02-01-003-005"/>
    <s v="02-02-01-003-005-01"/>
    <s v="Materiales y suministros - Pinturas y barnices y productos relacionados; colores para la pintura artística; tintas"/>
    <s v="CINTA DE IMPRESIÓN FARGON DTC 1000 YMSKO"/>
    <n v="44103112"/>
    <s v="MÍNIMA CUANTÍA"/>
    <n v="3"/>
    <n v="4"/>
    <n v="16"/>
    <n v="3"/>
    <n v="1470001.0499999998"/>
    <s v="UNIDAD"/>
    <s v="NO SOLICITADAS"/>
  </r>
  <r>
    <x v="21"/>
    <s v="02-02-01-004-006"/>
    <s v="02-02-01-004-006-04"/>
    <s v="Materiales y suministros - Acumuladores, pilas y baterías primarias y sus partes y piezas"/>
    <s v="BATERIA AA"/>
    <n v="26111701"/>
    <s v="MÍNIMA CUANTÍA"/>
    <n v="3"/>
    <n v="4"/>
    <n v="10"/>
    <n v="106"/>
    <n v="304754.24"/>
    <s v="UNIDAD"/>
    <s v="NO SOLICITADAS"/>
  </r>
  <r>
    <x v="21"/>
    <s v="02-02-01-004-007"/>
    <s v="02-02-01-004-007-09"/>
    <s v="Materiales y suministros - Tarjetas con bandas magnéticas o plaquetas (chip)"/>
    <s v="TARJETA INTELIGENTE 4K"/>
    <n v="32101617"/>
    <s v="MÍNIMA CUANTÍA"/>
    <n v="3"/>
    <n v="4"/>
    <n v="16"/>
    <n v="301"/>
    <n v="2458257.9700000002"/>
    <s v="UNIDAD"/>
    <s v="NO SOLICITADAS"/>
  </r>
  <r>
    <x v="21"/>
    <s v="02-02-01-003-006"/>
    <s v="02-02-01-003-006-09"/>
    <s v="Materiales y suministros - Otros productos plásticos"/>
    <s v="TARJETA SIN CHIP PVC CALIBRE 30"/>
    <n v="32131010"/>
    <s v="MÍNIMA CUANTÍA"/>
    <n v="3"/>
    <n v="4"/>
    <n v="16"/>
    <n v="304"/>
    <n v="557472.16"/>
    <s v="UNIDAD"/>
    <s v="NO SOLICITADAS"/>
  </r>
  <r>
    <x v="21"/>
    <s v="02-02-01-003-004"/>
    <s v="02-02-01-003-004-07"/>
    <s v="Materiales y suministros - Plásticos en formas primarias"/>
    <s v="CINTA TEFLON DE 3/4&quot;"/>
    <n v="31201514"/>
    <s v="SELECCIÓN ABREVIADA MENOR CUANTÍA"/>
    <n v="3"/>
    <n v="6"/>
    <n v="10"/>
    <n v="103"/>
    <n v="531340.94999999995"/>
    <s v="UNIDAD"/>
    <s v="NO SOLICITADAS"/>
  </r>
  <r>
    <x v="21"/>
    <s v="02-02-01-003-004"/>
    <s v="02-02-01-003-004-07"/>
    <s v="Materiales y suministros - Plásticos en formas primarias"/>
    <s v="CINTA TEFLON DE 1/2&quot;"/>
    <n v="31201514"/>
    <s v="SELECCIÓN ABREVIADA MENOR CUANTÍA"/>
    <n v="3"/>
    <n v="6"/>
    <n v="10"/>
    <n v="120"/>
    <n v="181498.8"/>
    <s v="UNIDAD"/>
    <s v="NO SOLICITADAS"/>
  </r>
  <r>
    <x v="21"/>
    <s v="02-02-01-003-006"/>
    <s v="02-02-01-003-006-09"/>
    <s v="Materiales y suministros - Otros productos plásticos"/>
    <s v="CINTA AISLANTE"/>
    <n v="31201502"/>
    <s v="SELECCIÓN ABREVIADA MENOR CUANTÍA"/>
    <n v="3"/>
    <n v="6"/>
    <n v="10"/>
    <n v="4"/>
    <n v="45362.8"/>
    <s v="UNIDAD"/>
    <s v="NO SOLICITADAS"/>
  </r>
  <r>
    <x v="21"/>
    <s v="02-02-01-004-002"/>
    <s v="02-02-01-004-002"/>
    <s v="Materiales y suministros - Productos metálicos elaborados (excepto maquinaria y equipo)"/>
    <s v="HOMBRESOLO"/>
    <n v="27111707"/>
    <s v="SELECCIÓN ABREVIADA MENOR CUANTÍA"/>
    <n v="3"/>
    <n v="6"/>
    <n v="10"/>
    <n v="6"/>
    <n v="119694.95999999999"/>
    <s v="UNIDAD"/>
    <s v="NO SOLICITADAS"/>
  </r>
  <r>
    <x v="21"/>
    <s v="02-02-01-004-002"/>
    <s v="02-02-01-004-002"/>
    <s v="Materiales y suministros - Productos metálicos elaborados (excepto maquinaria y equipo)"/>
    <s v="JUEGO DE DESTORNILLADORES AISLADOS DE 7 PIEZAS"/>
    <n v="27111728"/>
    <s v="SELECCIÓN ABREVIADA MENOR CUANTÍA"/>
    <n v="3"/>
    <n v="6"/>
    <n v="10"/>
    <n v="1"/>
    <n v="104543.88"/>
    <s v="UNIDAD"/>
    <s v="NO SOLICITADAS"/>
  </r>
  <r>
    <x v="21"/>
    <s v="02-02-01-004-004"/>
    <s v="02-02-01-004-004-02"/>
    <s v="Materiales y suministros - Máquinas herramientas y sus partes, piezas y accesorios"/>
    <s v="TALADRO "/>
    <n v="23101502"/>
    <s v="SELECCIÓN ABREVIADA MENOR CUANTÍA"/>
    <n v="3"/>
    <n v="6"/>
    <n v="10"/>
    <n v="2"/>
    <n v="343971.88"/>
    <s v="UNIDAD"/>
    <s v="NO SOLICITADAS"/>
  </r>
  <r>
    <x v="21"/>
    <s v="02-01-01-001-002"/>
    <s v="02-01-01-001-002-11"/>
    <s v="Activos fijos - Otros edificios distintos a viviendas otros edificios no residenciales"/>
    <s v="TRASLADO, CONSTRUCCION DE CUARTO Y AISLAMIENTO DE LA UNIDAD HIDRAULICA DE HANGAR DE ENSAYOS "/>
    <n v="72121008"/>
    <s v="SELECCIÓN ABREVIADA MENOR CUANTÍA"/>
    <n v="3"/>
    <n v="6"/>
    <n v="10"/>
    <n v="1"/>
    <n v="72519722.890000001"/>
    <s v="GLOBAL"/>
    <s v="NO SOLICITADAS"/>
  </r>
  <r>
    <x v="21"/>
    <s v="02-01-01-001-001"/>
    <s v="02-01-01-001-001-07"/>
    <s v="Activos fijos - Viviendas viviendas para personal militar"/>
    <s v="ADECUACION UNIDAD ALMACENAMIENTO RESIDUOS SOLIDOS CASAS FISCALES"/>
    <n v="72102900"/>
    <s v="SELECCIÓN ABREVIADA SUBASTA INVERSA (NO DISPONIBLE)"/>
    <n v="3"/>
    <n v="4"/>
    <n v="16"/>
    <n v="1"/>
    <n v="49244828.469999999"/>
    <s v="GLOBAL"/>
    <s v="NO SOLICITADAS"/>
  </r>
  <r>
    <x v="21"/>
    <s v="02-02-02-005-004"/>
    <s v="02-02-02-005-004-01-2"/>
    <s v="Adquisición de servicios - Servicios generales de construcción de edificaciones no residenciales"/>
    <s v="MANTENIMIENTO ESTABLECIMIENTO DE SANIDAD MILITAR 5118"/>
    <n v="72102900"/>
    <s v="SELECCIÓN ABREVIADA MENOR CUANTÍA"/>
    <n v="3"/>
    <n v="8"/>
    <n v="10"/>
    <n v="1"/>
    <n v="7530549.7199999997"/>
    <s v="GLOBAL"/>
    <s v="NO SOLICITADAS"/>
  </r>
  <r>
    <x v="21"/>
    <s v="02-02-02-005-004"/>
    <s v="02-02-02-005-004-01-2"/>
    <s v="Adquisición de servicios - Servicios generales de construcción de edificaciones no residenciales"/>
    <s v="MANTENIMIENTO SECCIÓN CANINA ( SECAN) GRUSE 95"/>
    <n v="72102900"/>
    <n v="0"/>
    <n v="0"/>
    <n v="0"/>
    <n v="10"/>
    <n v="1"/>
    <n v="14773469.84"/>
    <s v="GLOBAL"/>
    <s v=""/>
  </r>
  <r>
    <x v="21"/>
    <s v="02-02-01-002-007"/>
    <s v="02-02-01-002-007"/>
    <s v="Materiales y suministros - Artículos textiles (excepto prendas de vestir)"/>
    <s v="PAÑO DE LIMPIEZA"/>
    <n v="47131501"/>
    <s v="SELECCIÓN ABREVIADA SUBASTA INVERSA (NO DISPONIBLE)"/>
    <n v="4"/>
    <n v="6"/>
    <n v="10"/>
    <n v="261"/>
    <n v="7286337"/>
    <s v="UNIDAD"/>
    <s v="NO SOLICITADAS"/>
  </r>
  <r>
    <x v="21"/>
    <s v="02-02-01-002-007"/>
    <s v="02-02-01-002-007"/>
    <s v="Materiales y suministros - Artículos textiles (excepto prendas de vestir)"/>
    <s v="PAÑO DE LIMPIEZA"/>
    <n v="47131500"/>
    <s v="SELECCIÓN ABREVIADA MENOR CUANTÍA"/>
    <n v="3"/>
    <n v="6"/>
    <n v="10"/>
    <n v="20"/>
    <n v="558340"/>
    <s v="UNIDAD"/>
    <s v="NO SOLICITADAS"/>
  </r>
  <r>
    <x v="21"/>
    <s v="02-02-01-002-007"/>
    <s v="02-02-01-002-007"/>
    <s v="Materiales y suministros - Artículos textiles (excepto prendas de vestir)"/>
    <s v="TRAPOS / FRANELA"/>
    <n v="47131501"/>
    <s v="SELECCIÓN ABREVIADA MENOR CUANTÍA"/>
    <n v="3"/>
    <n v="6"/>
    <n v="10"/>
    <n v="1"/>
    <n v="121380"/>
    <s v="UNIDAD"/>
    <s v="NO SOLICITADAS"/>
  </r>
  <r>
    <x v="21"/>
    <s v="02-02-01-002-007"/>
    <s v="02-02-01-002-007"/>
    <s v="Materiales y suministros - Artículos textiles (excepto prendas de vestir)"/>
    <s v="PAÑO DE LIMPIEZA"/>
    <n v="47131501"/>
    <n v="0"/>
    <n v="0"/>
    <n v="0"/>
    <n v="10"/>
    <n v="31"/>
    <n v="865427"/>
    <s v="UNIDAD"/>
    <s v=""/>
  </r>
  <r>
    <x v="21"/>
    <s v="02-02-01-002-007"/>
    <s v="02-02-01-002-007"/>
    <s v="Materiales y suministros - Artículos textiles (excepto prendas de vestir)"/>
    <s v="TRAPOS / FRANELA"/>
    <n v="47131501"/>
    <n v="0"/>
    <n v="0"/>
    <n v="0"/>
    <n v="10"/>
    <n v="4"/>
    <n v="485520"/>
    <s v="UNIDAD"/>
    <s v=""/>
  </r>
  <r>
    <x v="21"/>
    <s v="02-02-01-003-006"/>
    <s v="02-02-01-003-006-09"/>
    <s v="Materiales y suministros - Otros productos plásticos"/>
    <s v="CINTA DE ENMASCARAR 1´"/>
    <n v="31201503"/>
    <s v="MÍNIMA CUANTÍA"/>
    <n v="3"/>
    <n v="6"/>
    <n v="10"/>
    <n v="20"/>
    <n v="159800"/>
    <s v="UNIDAD"/>
    <s v="NO SOLICITADAS"/>
  </r>
  <r>
    <x v="21"/>
    <s v="02-02-01-004-002"/>
    <s v="02-02-01-004-002"/>
    <s v="Materiales y suministros - Productos metálicos elaborados (excepto maquinaria y equipo)"/>
    <s v="JUEGO DE DESTORNILLADORES "/>
    <n v="27111728"/>
    <s v="SELECCIÓN ABREVIADA MENOR CUANTÍA"/>
    <n v="3"/>
    <n v="6"/>
    <n v="10"/>
    <n v="1"/>
    <n v="217056"/>
    <s v="UNIDAD"/>
    <s v="NO SOLICITADAS"/>
  </r>
  <r>
    <x v="21"/>
    <s v="02-02-01-004-002"/>
    <s v="02-02-01-004-002"/>
    <s v="Materiales y suministros - Productos metálicos elaborados (excepto maquinaria y equipo)"/>
    <s v="JUEGO DE LLAVES BRISTOL"/>
    <n v="27111729"/>
    <s v="SELECCIÓN ABREVIADA MENOR CUANTÍA"/>
    <n v="3"/>
    <n v="6"/>
    <n v="10"/>
    <n v="3"/>
    <n v="183498"/>
    <s v="UNIDAD"/>
    <s v="NO SOLICITADAS"/>
  </r>
  <r>
    <x v="21"/>
    <s v="02-02-01-004-002"/>
    <s v="02-02-01-004-002"/>
    <s v="Materiales y suministros - Productos metálicos elaborados (excepto maquinaria y equipo)"/>
    <s v="JUEGO DE LLAVES BRISTOL"/>
    <n v="27111729"/>
    <s v="SELECCIÓN ABREVIADA MENOR CUANTÍA"/>
    <n v="3"/>
    <n v="6"/>
    <n v="10"/>
    <n v="3"/>
    <n v="183498"/>
    <s v="UNIDAD"/>
    <s v="NO SOLICITADAS"/>
  </r>
  <r>
    <x v="21"/>
    <s v="02-02-01-004-002"/>
    <s v="02-02-01-004-002"/>
    <s v="Materiales y suministros - Productos metálicos elaborados (excepto maquinaria y equipo)"/>
    <s v="KIT DE LLAVES"/>
    <n v="27111702"/>
    <s v="SELECCIÓN ABREVIADA MENOR CUANTÍA"/>
    <n v="3"/>
    <n v="6"/>
    <n v="10"/>
    <n v="2"/>
    <n v="576912"/>
    <s v="UNIDAD"/>
    <s v="NO SOLICITADAS"/>
  </r>
  <r>
    <x v="21"/>
    <s v="02-02-01-004-002"/>
    <s v="02-02-01-004-002"/>
    <s v="Materiales y suministros - Productos metálicos elaborados (excepto maquinaria y equipo)"/>
    <s v="LLAVE DE EXPANSIÓN"/>
    <n v="46171505"/>
    <s v="SELECCIÓN ABREVIADA MENOR CUANTÍA"/>
    <n v="3"/>
    <n v="6"/>
    <n v="10"/>
    <n v="3"/>
    <n v="165648"/>
    <s v="UNIDAD"/>
    <s v="NO SOLICITADAS"/>
  </r>
  <r>
    <x v="21"/>
    <s v="02-02-01-004-002"/>
    <s v="02-02-01-004-002"/>
    <s v="Materiales y suministros - Productos metálicos elaborados (excepto maquinaria y equipo)"/>
    <s v="JUEGO DE ALICATES "/>
    <n v="27112126"/>
    <s v="SELECCIÓN ABREVIADA MENOR CUANTÍA"/>
    <n v="3"/>
    <n v="6"/>
    <n v="10"/>
    <n v="1"/>
    <n v="72471"/>
    <s v="UNIDAD"/>
    <s v="NO SOLICITADAS"/>
  </r>
  <r>
    <x v="21"/>
    <s v="02-02-01-004-004"/>
    <s v="02-02-01-004-004-02"/>
    <s v="Materiales y suministros - Máquinas herramientas y sus partes, piezas y accesorios"/>
    <s v="PULIDORA"/>
    <n v="23101510"/>
    <s v="SELECCIÓN ABREVIADA MENOR CUANTÍA"/>
    <n v="3"/>
    <n v="6"/>
    <n v="10"/>
    <n v="2"/>
    <n v="977942"/>
    <s v="UNIDAD"/>
    <s v="NO SOLICITADAS"/>
  </r>
  <r>
    <x v="21"/>
    <s v="02-02-01-004-002"/>
    <s v="02-02-01-004-002"/>
    <s v="Materiales y suministros - Productos metálicos elaborados (excepto maquinaria y equipo)"/>
    <s v="INTERRUPTOR DE BOTON DE PRESION PARA PARADA DE EMERGENCIA TAPA DE SETA ROJO "/>
    <n v="32151802"/>
    <n v="0"/>
    <n v="0"/>
    <n v="0"/>
    <n v="10"/>
    <n v="2"/>
    <n v="50400"/>
    <s v="UNIDAD"/>
    <s v=""/>
  </r>
  <r>
    <x v="21"/>
    <s v="02-01-01-004-006"/>
    <s v="02-01-01-004-006-02"/>
    <s v="Activos fijos - Aparatos de control eléctrico y distribución de electricidad y sus partes y piezas"/>
    <s v="FUENTE 28 VDC-PROGRAMABLE-DIGITAL  2 SALIDAS."/>
    <n v="39121102"/>
    <n v="0"/>
    <n v="0"/>
    <n v="0"/>
    <n v="10"/>
    <n v="2"/>
    <n v="8810200"/>
    <s v="UNIDAD"/>
    <s v=""/>
  </r>
  <r>
    <x v="21"/>
    <s v="02-01-01-004-006"/>
    <s v="02-01-01-004-006-02"/>
    <s v="Activos fijos - Aparatos de control eléctrico y distribución de electricidad y sus partes y piezas"/>
    <s v="PS-15 FUENTE DE ALIMENTACIÓN INDUSTRIAL."/>
    <n v="32101626"/>
    <n v="0"/>
    <n v="0"/>
    <n v="0"/>
    <n v="10"/>
    <n v="1"/>
    <n v="1657600"/>
    <s v="UNIDAD"/>
    <s v=""/>
  </r>
  <r>
    <x v="21"/>
    <s v="02-01-01-004-007"/>
    <s v="02-01-01-004-007-01"/>
    <s v="Activos fijos - Válvulas y tubos electrónicos; componentes electrónicos; sus partes y piezas"/>
    <s v="CDAQ-9132 CONTROLADOR COMPACTDAQ "/>
    <n v="32101626"/>
    <n v="0"/>
    <n v="0"/>
    <n v="0"/>
    <n v="10"/>
    <n v="1"/>
    <n v="23029500"/>
    <s v="UNIDAD"/>
    <s v=""/>
  </r>
  <r>
    <x v="21"/>
    <s v="02-01-01-004-007"/>
    <s v="02-01-01-004-007-01"/>
    <s v="Activos fijos - Válvulas y tubos electrónicos; componentes electrónicos; sus partes y piezas"/>
    <s v="NI-9263 TARJETA  MÓDULO DE SALIDA DE VOLTAJE DE LA SERIE C."/>
    <n v="32101626"/>
    <n v="0"/>
    <n v="0"/>
    <n v="0"/>
    <n v="10"/>
    <n v="1"/>
    <n v="3111600"/>
    <s v="UNIDAD"/>
    <s v=""/>
  </r>
  <r>
    <x v="21"/>
    <s v="02-01-01-004-007"/>
    <s v="02-01-01-004-007-01"/>
    <s v="Activos fijos - Válvulas y tubos electrónicos; componentes electrónicos; sus partes y piezas"/>
    <s v="NI-9239 TARJETA MÓDULO DE ENTRADA DE VOLTAJE DE LA SERIE C."/>
    <n v="32101626"/>
    <n v="0"/>
    <n v="0"/>
    <n v="0"/>
    <n v="10"/>
    <n v="1"/>
    <n v="8062100"/>
    <s v="UNIDAD"/>
    <s v=""/>
  </r>
  <r>
    <x v="21"/>
    <s v="02-01-01-004-007"/>
    <s v="02-01-01-004-007-01"/>
    <s v="Activos fijos - Válvulas y tubos electrónicos; componentes electrónicos; sus partes y piezas"/>
    <s v="PXIE-4340 MÓDULO PXI DE ENTRADA DE DESPLAZAMIENTO"/>
    <n v="32101626"/>
    <n v="0"/>
    <n v="0"/>
    <n v="0"/>
    <n v="10"/>
    <n v="1"/>
    <n v="14918400"/>
    <s v="UNIDAD"/>
    <s v=""/>
  </r>
  <r>
    <x v="21"/>
    <s v="02-01-01-004-007"/>
    <s v="02-01-01-004-007-01"/>
    <s v="Activos fijos - Válvulas y tubos electrónicos; componentes electrónicos; sus partes y piezas"/>
    <s v="TB-4340, TARJETA BLOQUE TERMINAL DE MONTAJE FRONTAL "/>
    <n v="39121101"/>
    <n v="0"/>
    <n v="0"/>
    <n v="0"/>
    <n v="10"/>
    <n v="1"/>
    <n v="2153300"/>
    <s v="UNIDAD"/>
    <s v=""/>
  </r>
  <r>
    <x v="21"/>
    <s v="02-01-01-004-007"/>
    <s v="02-01-01-004-007-01"/>
    <s v="Activos fijos - Válvulas y tubos electrónicos; componentes electrónicos; sus partes y piezas"/>
    <s v="NI-9481 TARJETA MÓDULO DE SALIDA DE RELÉ DE LA SERIE C"/>
    <n v="32101626"/>
    <n v="0"/>
    <n v="0"/>
    <n v="0"/>
    <n v="10"/>
    <n v="1"/>
    <n v="2112300"/>
    <s v="UNIDAD"/>
    <s v=""/>
  </r>
  <r>
    <x v="21"/>
    <s v="02-01-01-004-007"/>
    <s v="02-01-01-004-007-01"/>
    <s v="Activos fijos - Válvulas y tubos electrónicos; componentes electrónicos; sus partes y piezas"/>
    <s v="NI-9265 TARJETA  MÓDULO DE SALIDA DE CORRIENTE DE LA SERIE C. "/>
    <n v="32101626"/>
    <n v="0"/>
    <n v="0"/>
    <n v="0"/>
    <n v="10"/>
    <n v="1"/>
    <n v="3220800"/>
    <s v="UNIDAD"/>
    <s v=""/>
  </r>
  <r>
    <x v="21"/>
    <s v="02-02-01-004-005"/>
    <s v="02-02-01-004-005-02"/>
    <s v="Materiales y suministros - Maquinaria de informática y sus partes, piezas y accesorios"/>
    <s v="TSM-1015 MONITOR TACTIL DE 15 PULGADAS."/>
    <n v="43211903"/>
    <n v="0"/>
    <n v="0"/>
    <n v="0"/>
    <n v="10"/>
    <n v="1"/>
    <n v="4120000"/>
    <s v="UNIDAD"/>
    <s v=""/>
  </r>
  <r>
    <x v="21"/>
    <s v="02-02-01-004-006"/>
    <s v="02-02-01-004-006-02"/>
    <s v="Materiales y suministros - Aparatos de control eléctrico y distribución de electricidad y sus partes y piezas"/>
    <s v="6387-ST-T-2 JACK TIPO BANANA COLOR ROJO."/>
    <n v="32151901"/>
    <n v="0"/>
    <n v="0"/>
    <n v="0"/>
    <n v="10"/>
    <n v="40"/>
    <n v="712376"/>
    <s v="UNIDAD"/>
    <s v=""/>
  </r>
  <r>
    <x v="21"/>
    <s v="02-02-01-004-006"/>
    <s v="02-02-01-004-006-02"/>
    <s v="Materiales y suministros - Aparatos de control eléctrico y distribución de electricidad y sus partes y piezas"/>
    <s v="6387-ST-T-0 JACK TIPO BANANA COLOR NEGRO."/>
    <n v="32151901"/>
    <n v="0"/>
    <n v="0"/>
    <n v="0"/>
    <n v="10"/>
    <n v="40"/>
    <n v="712376"/>
    <s v="UNIDAD"/>
    <s v=""/>
  </r>
  <r>
    <x v="21"/>
    <s v="02-02-01-004-007"/>
    <s v="02-02-01-004-007-01"/>
    <s v="Materiales y suministros - Válvulas y tubos electrónicos; componentes electrónicos; sus partes y piezas"/>
    <s v="PORTAFUSIBLE DE BAYONETA PARA ROSCA-CHAPA "/>
    <n v="39121633"/>
    <n v="0"/>
    <n v="0"/>
    <n v="0"/>
    <n v="10"/>
    <n v="20"/>
    <n v="189816"/>
    <s v="UNIDAD"/>
    <s v=""/>
  </r>
  <r>
    <x v="21"/>
    <s v="02-02-01-004-002"/>
    <s v="02-02-01-004-002"/>
    <s v="Materiales y suministros - Productos metálicos elaborados (excepto maquinaria y equipo)"/>
    <s v="ABRAZADERA PARA BLOQUES PATRÓN "/>
    <n v="31162305"/>
    <s v="SELECCIÓN ABREVIADA MENOR CUANTÍA"/>
    <n v="3"/>
    <n v="6"/>
    <n v="10"/>
    <n v="1"/>
    <n v="654500"/>
    <s v="UNIDAD"/>
    <s v="NO SOLICITADAS"/>
  </r>
  <r>
    <x v="21"/>
    <s v="02-02-01-004-002"/>
    <s v="02-02-01-004-002"/>
    <s v="Materiales y suministros - Productos metálicos elaborados (excepto maquinaria y equipo)"/>
    <s v="PUNTAS PARA CAUITÍN"/>
    <n v="23271806"/>
    <s v="SELECCIÓN ABREVIADA MENOR CUANTÍA"/>
    <n v="3"/>
    <n v="6"/>
    <n v="10"/>
    <n v="1"/>
    <n v="14280"/>
    <s v="UNIDAD"/>
    <s v="NO SOLICITADAS"/>
  </r>
  <r>
    <x v="21"/>
    <s v="02-02-01-004-002"/>
    <s v="02-02-01-004-002"/>
    <s v="Materiales y suministros - Productos metálicos elaborados (excepto maquinaria y equipo)"/>
    <s v="JUEGO DE DADOS"/>
    <n v="31163003"/>
    <s v="SELECCIÓN ABREVIADA MENOR CUANTÍA"/>
    <n v="3"/>
    <n v="6"/>
    <n v="10"/>
    <n v="1"/>
    <n v="476000"/>
    <s v="UNIDAD"/>
    <s v="NO SOLICITADAS"/>
  </r>
  <r>
    <x v="21"/>
    <s v="02-02-01-004-002"/>
    <s v="02-02-01-004-002"/>
    <s v="Materiales y suministros - Productos metálicos elaborados (excepto maquinaria y equipo)"/>
    <s v="JUEGO DE LLAVES ALLEN"/>
    <n v="27111710"/>
    <s v="SELECCIÓN ABREVIADA MENOR CUANTÍA"/>
    <n v="3"/>
    <n v="6"/>
    <n v="10"/>
    <n v="3"/>
    <n v="74970"/>
    <s v="UNIDAD"/>
    <s v="NO SOLICITADAS"/>
  </r>
  <r>
    <x v="21"/>
    <s v="02-02-01-004-002"/>
    <s v="02-02-01-004-002"/>
    <s v="Materiales y suministros - Productos metálicos elaborados (excepto maquinaria y equipo)"/>
    <s v="RATCHET CON JUEGO DE COPAS"/>
    <n v="27111715"/>
    <s v="SELECCIÓN ABREVIADA MENOR CUANTÍA"/>
    <n v="3"/>
    <n v="6"/>
    <n v="10"/>
    <n v="1"/>
    <n v="124950"/>
    <s v="UNIDAD"/>
    <s v="NO SOLICITADAS"/>
  </r>
  <r>
    <x v="21"/>
    <s v="02-02-01-004-003"/>
    <s v="02-02-01-004-003-02"/>
    <s v="Materiales y suministros - Bombas, compresores, motores de fuerza hidráulica y motores de potencia neumática y válvulas y sus partes y piezas"/>
    <s v="BOMBA MANUAL EXTRACION DE LIQUIDOS"/>
    <n v="40151506"/>
    <s v="SELECCIÓN ABREVIADA MENOR CUANTÍA"/>
    <n v="3"/>
    <n v="6"/>
    <n v="10"/>
    <n v="1"/>
    <n v="119000"/>
    <s v="UNIDAD"/>
    <s v="NO SOLICITADAS"/>
  </r>
  <r>
    <x v="21"/>
    <s v="02-02-01-004-003"/>
    <s v="02-02-01-004-003-09"/>
    <s v="Materiales y suministros - Otras máquinas para usos generales y sus partes y piezas"/>
    <s v="MASA PATRON MIN 20 KG."/>
    <n v="41111505"/>
    <s v="SELECCIÓN ABREVIADA MENOR CUANTÍA"/>
    <n v="3"/>
    <n v="6"/>
    <n v="10"/>
    <n v="1"/>
    <n v="783020"/>
    <s v="UNIDAD"/>
    <s v="NO SOLICITADAS"/>
  </r>
  <r>
    <x v="21"/>
    <s v="02-02-01-004-006"/>
    <s v="02-02-01-004-006-09"/>
    <s v="Materiales y suministros - Otro equipo eléctrico y sus partes y piezas"/>
    <s v="MANILLA ANTIESTATICA"/>
    <n v="46182101"/>
    <s v="SELECCIÓN ABREVIADA MENOR CUANTÍA"/>
    <n v="3"/>
    <n v="6"/>
    <n v="10"/>
    <n v="29"/>
    <n v="276080"/>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REGULADOR DE SUCCIÓN.  "/>
    <n v="27121600"/>
    <s v="SELECCIÓN ABREVIADA MENOR CUANTÍA"/>
    <n v="3"/>
    <n v="6"/>
    <n v="10"/>
    <n v="1"/>
    <n v="235620"/>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KIT DE SERVICIO PARA BLOQUES PATRÓN DIMENSIONAL"/>
    <n v="47132101"/>
    <s v="SELECCIÓN ABREVIADA MENOR CUANTÍA"/>
    <n v="3"/>
    <n v="6"/>
    <n v="10"/>
    <n v="1"/>
    <n v="2261000"/>
    <s v="UNIDAD"/>
    <s v="NO SOLICITADAS"/>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CRONOMETRO"/>
    <n v="411122802"/>
    <n v="0"/>
    <n v="0"/>
    <n v="0"/>
    <n v="10"/>
    <n v="1"/>
    <n v="142800"/>
    <s v="UNIDAD"/>
    <s v=""/>
  </r>
  <r>
    <x v="21"/>
    <s v="02-02-01-004-008"/>
    <s v="02-02-01-004-008-02"/>
    <s v="Materiales y suministros - Instrumentos y aparatos de medición, verificación, análisis, de navegación y para otros fines (excepto instrumentos ópticos); instrumentos de control de procesos industriales, sus partes, piezas y accesorios"/>
    <s v="TACOMETRO"/>
    <n v="41122411"/>
    <n v="0"/>
    <n v="0"/>
    <n v="0"/>
    <n v="10"/>
    <n v="1"/>
    <n v="333200"/>
    <s v="UNIDAD"/>
    <s v=""/>
  </r>
  <r>
    <x v="21"/>
    <s v="02-01-01-004-005"/>
    <s v="02-01-01-004-005-02"/>
    <s v="Activos fijos - Maquinaria de informática y sus partes, piezas y accesorios"/>
    <s v="DISCO DURO 1T"/>
    <n v="43201803"/>
    <n v="0"/>
    <n v="0"/>
    <n v="0"/>
    <n v="10"/>
    <n v="2"/>
    <n v="559300"/>
    <s v="UNIDAD"/>
    <s v=""/>
  </r>
  <r>
    <x v="21"/>
    <s v="02-01-01-004-008"/>
    <s v="02-01-01-004-008-02"/>
    <s v="Activos fijos - Instrumentos y aparatos de medición, verificación, análisis, de navegación y para otros fines (excepto instrumentos ópticos); instrumentos de control de procesos industriales, sus partes, piezas y accesorios"/>
    <s v="CELDA DE TORQUE"/>
    <n v="41111934"/>
    <n v="0"/>
    <n v="0"/>
    <n v="0"/>
    <n v="10"/>
    <n v="1"/>
    <n v="15470000"/>
    <s v="UNIDAD"/>
    <s v=""/>
  </r>
  <r>
    <x v="21"/>
    <s v="02-02-01-002-006"/>
    <s v="02-02-01-002-006"/>
    <s v="Materiales y suministros - Hilados e hilos; tejidos de fibras textiles incluso afelpados"/>
    <s v="SLINGAS X 5 METROS DE LARGO Y 30 CM DE ANCHO"/>
    <n v="49211805"/>
    <s v="SELECCIÓN ABREVIADA MENOR CUANTÍA"/>
    <n v="3"/>
    <n v="6"/>
    <n v="10"/>
    <n v="6"/>
    <n v="1428000"/>
    <s v="UNIDAD"/>
    <s v="NO SOLICITADAS"/>
  </r>
  <r>
    <x v="21"/>
    <s v="02-02-01-002-006"/>
    <s v="02-02-01-002-006"/>
    <s v="Materiales y suministros - Hilados e hilos; tejidos de fibras textiles incluso afelpados"/>
    <s v="PIEL ARTIFICIAL  "/>
    <n v="31211901"/>
    <s v="SELECCIÓN ABREVIADA MENOR CUANTÍA"/>
    <n v="3"/>
    <n v="6"/>
    <n v="10"/>
    <n v="9"/>
    <n v="2677500"/>
    <s v="UNIDAD"/>
    <s v="NO SOLICITADAS"/>
  </r>
  <r>
    <x v="21"/>
    <s v="02-02-01-003-006"/>
    <s v="02-02-01-003-006-02"/>
    <s v="Materiales y suministros - Otros productos de caucho"/>
    <s v="EMPAQUE (O-RING) - EQUIPO BOMBA  P5514-70M"/>
    <n v="40151728"/>
    <s v="SELECCIÓN ABREVIADA MENOR CUANTÍA"/>
    <n v="3"/>
    <n v="6"/>
    <n v="10"/>
    <n v="50"/>
    <n v="297500"/>
    <s v="UNIDAD"/>
    <s v="NO SOLICITADAS"/>
  </r>
  <r>
    <x v="21"/>
    <s v="02-02-01-004-001"/>
    <s v="02-02-01-004-001"/>
    <s v="Materiales y suministros - Metales básicos"/>
    <s v="PASTA PARA CAUTÍN"/>
    <n v="23271816"/>
    <s v="SELECCIÓN ABREVIADA MENOR CUANTÍA"/>
    <n v="3"/>
    <n v="6"/>
    <n v="10"/>
    <n v="2"/>
    <n v="23800"/>
    <s v="UNIDAD"/>
    <s v="NO SOLICITADAS"/>
  </r>
  <r>
    <x v="21"/>
    <s v="02-02-01-003-006"/>
    <s v="02-02-01-003-006-09"/>
    <s v="Materiales y suministros - Otros productos plásticos"/>
    <s v="CINTA ENMASCARAR 1&quot; VERDE"/>
    <n v="31201503"/>
    <s v="LICITACIÓN PÚBLICA"/>
    <n v="4"/>
    <n v="6"/>
    <n v="10"/>
    <n v="38"/>
    <n v="534508"/>
    <s v="UNIDAD"/>
    <s v="NO SOLICITADAS"/>
  </r>
  <r>
    <x v="21"/>
    <s v="02-02-01-003-006"/>
    <s v="02-02-01-003-006-09"/>
    <s v="Materiales y suministros - Otros productos plásticos"/>
    <s v="CINTA ENMASCARAR 1/2&quot; VERDE"/>
    <n v="31201503"/>
    <s v="LICITACIÓN PÚBLICA"/>
    <n v="4"/>
    <n v="6"/>
    <n v="10"/>
    <n v="180"/>
    <n v="1060380"/>
    <s v="UNIDAD"/>
    <s v="NO SOLICITADAS"/>
  </r>
  <r>
    <x v="21"/>
    <s v="02-02-01-003-006"/>
    <s v="02-02-01-003-006-09"/>
    <s v="Materiales y suministros - Otros productos plásticos"/>
    <s v="CINTA ENMASCARAR 1/4&quot; VERDE"/>
    <n v="31201503"/>
    <s v="LICITACIÓN PÚBLICA"/>
    <n v="4"/>
    <n v="6"/>
    <n v="10"/>
    <n v="21"/>
    <n v="137802"/>
    <s v="UNIDAD"/>
    <s v="NO SOLICITADAS"/>
  </r>
  <r>
    <x v="21"/>
    <s v="02-02-01-003-006"/>
    <s v="02-02-01-003-006-09"/>
    <s v="Materiales y suministros - Otros productos plásticos"/>
    <s v="CINTA ENMASCARAR 2&quot; VERDE"/>
    <n v="31201503"/>
    <s v="LICITACIÓN PÚBLICA"/>
    <n v="4"/>
    <n v="6"/>
    <n v="10"/>
    <n v="239"/>
    <n v="5746755"/>
    <s v="UNIDAD"/>
    <s v="NO SOLICITADAS"/>
  </r>
  <r>
    <x v="21"/>
    <s v="02-02-01-003-006"/>
    <s v="02-02-01-003-006-09"/>
    <s v="Materiales y suministros - Otros productos plásticos"/>
    <s v="CINTA ENMASCARAR 2&quot; VERDE"/>
    <n v="31201503"/>
    <n v="0"/>
    <n v="0"/>
    <n v="0"/>
    <n v="10"/>
    <n v="4"/>
    <n v="96180"/>
    <s v="UNIDAD"/>
    <s v=""/>
  </r>
  <r>
    <x v="21"/>
    <s v="02-02-01-003-006"/>
    <s v="02-02-01-003-006-09"/>
    <s v="Materiales y suministros - Otros productos plásticos"/>
    <s v="CINTA ENMASCARAR 1&quot; VERDE"/>
    <n v="31201503"/>
    <n v="0"/>
    <n v="0"/>
    <n v="0"/>
    <n v="10"/>
    <n v="1"/>
    <n v="14066"/>
    <s v="UNIDAD"/>
    <s v=""/>
  </r>
  <r>
    <x v="21"/>
    <s v="02-02-01-001-004"/>
    <s v="02-02-01-001-004"/>
    <s v="Materiales y suministros - Minerales metálicos"/>
    <s v="DISULFURO DE MOLIBDENO (MOLYKOTE)"/>
    <n v="15121902"/>
    <n v="0"/>
    <n v="0"/>
    <n v="0"/>
    <n v="10"/>
    <n v="1"/>
    <n v="589050"/>
    <s v="UNIDAD"/>
    <s v=""/>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ENETRANTE ( MILK MOUSE)"/>
    <n v="15121806"/>
    <n v="0"/>
    <n v="0"/>
    <n v="0"/>
    <n v="10"/>
    <n v="4"/>
    <n v="51408"/>
    <s v="UNIDAD"/>
    <s v=""/>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 (PRESERVANTE) GRADO 1010"/>
    <n v="15121802"/>
    <n v="0"/>
    <n v="0"/>
    <n v="0"/>
    <n v="10"/>
    <n v="3"/>
    <n v="899640"/>
    <s v="GALON"/>
    <s v=""/>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ILICONADO"/>
    <n v="15121500"/>
    <n v="0"/>
    <n v="0"/>
    <n v="0"/>
    <n v="10"/>
    <n v="1"/>
    <n v="107100"/>
    <s v="LITRO"/>
    <s v=""/>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RANDO HD32 (ACEITE HIDRAULICO)"/>
    <n v="15121504"/>
    <n v="0"/>
    <n v="0"/>
    <n v="0"/>
    <n v="10"/>
    <n v="2"/>
    <n v="182070"/>
    <s v="GALON"/>
    <s v=""/>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RANDO HD68 (ACEITE HIDRAULICO)"/>
    <n v="15121504"/>
    <n v="0"/>
    <n v="0"/>
    <n v="0"/>
    <n v="10"/>
    <n v="1"/>
    <n v="267750"/>
    <s v="GALON"/>
    <s v=""/>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
    <n v="15121500"/>
    <n v="0"/>
    <n v="0"/>
    <n v="0"/>
    <n v="10"/>
    <n v="1"/>
    <n v="910350"/>
    <s v="GALON"/>
    <s v=""/>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REVENTIVO DE CORROSIÓN"/>
    <n v="15121802"/>
    <n v="0"/>
    <n v="0"/>
    <n v="0"/>
    <n v="10"/>
    <n v="1"/>
    <n v="4605300"/>
    <s v="GALON"/>
    <s v=""/>
  </r>
  <r>
    <x v="21"/>
    <s v="02-02-01-003-004"/>
    <s v="02-02-01-003-004-01"/>
    <s v="Materiales y suministros - Químicos orgánicos básicos"/>
    <s v="ALCOHOL ISOPROPILICO "/>
    <n v="12352104"/>
    <s v="SELECCIÓN ABREVIADA MENOR CUANTÍA"/>
    <n v="3"/>
    <n v="6"/>
    <n v="10"/>
    <n v="5"/>
    <n v="315945"/>
    <s v="GALON"/>
    <s v="NO SOLICITADAS"/>
  </r>
  <r>
    <x v="21"/>
    <s v="02-02-01-003-004"/>
    <s v="02-02-01-003-004-03"/>
    <s v="Materiales y suministros - Extractos tintóreos y curtientes; taninos y sus derivados; sustancias colorantes n. C. P."/>
    <s v="PIGMENTO AZUL DE HIERRO (DISEÑO AZUL) (AZUL DE PRUSIA)"/>
    <n v="12171616"/>
    <n v="0"/>
    <n v="0"/>
    <n v="0"/>
    <n v="10"/>
    <n v="2"/>
    <n v="96390"/>
    <s v="GALON"/>
    <s v=""/>
  </r>
  <r>
    <x v="21"/>
    <s v="02-02-01-003-005"/>
    <s v="02-02-01-003-005-04"/>
    <s v="Materiales y suministros - Productos químicos n. C. P."/>
    <s v="LOCTITE 609"/>
    <n v="31201601"/>
    <n v="0"/>
    <n v="0"/>
    <n v="0"/>
    <n v="10"/>
    <n v="1"/>
    <n v="123165"/>
    <s v="UNIDAD"/>
    <s v=""/>
  </r>
  <r>
    <x v="21"/>
    <s v="02-02-01-003-005"/>
    <s v="02-02-01-003-005-04"/>
    <s v="Materiales y suministros - Productos químicos n. C. P."/>
    <s v="TRATAMIENTO ANTICORROSIVO (ALODINE)"/>
    <n v="15121804"/>
    <n v="0"/>
    <n v="0"/>
    <n v="0"/>
    <n v="10"/>
    <n v="1"/>
    <n v="6211800"/>
    <s v="GALON"/>
    <s v=""/>
  </r>
  <r>
    <x v="21"/>
    <s v="02-02-01-003-005"/>
    <s v="02-02-01-003-005-04"/>
    <s v="Materiales y suministros - Productos químicos n. C. P."/>
    <s v="COMPUESTO EPOXICO TRANSPARENTE HORNEABLE "/>
    <n v="31211516"/>
    <n v="0"/>
    <n v="0"/>
    <n v="0"/>
    <n v="10"/>
    <n v="1"/>
    <n v="1381590"/>
    <s v="GALON"/>
    <s v=""/>
  </r>
  <r>
    <x v="21"/>
    <s v="02-02-01-003-005"/>
    <s v="02-02-01-003-005-04"/>
    <s v="Materiales y suministros - Productos químicos n. C. P."/>
    <s v="SELLADOR DE ROSCA LOCTITE A"/>
    <n v="31201612"/>
    <n v="0"/>
    <n v="0"/>
    <n v="0"/>
    <n v="10"/>
    <n v="1"/>
    <n v="621180"/>
    <s v="UNIDAD"/>
    <s v=""/>
  </r>
  <r>
    <x v="21"/>
    <s v="02-02-01-003-005"/>
    <s v="02-02-01-003-005-04"/>
    <s v="Materiales y suministros - Productos químicos n. C. P."/>
    <s v="COMPUESTO DE LIMPIEZA, REMOVEDOR DE CARBON TRANSPO 6X"/>
    <n v="47131822"/>
    <n v="0"/>
    <n v="0"/>
    <n v="0"/>
    <n v="10"/>
    <n v="3"/>
    <n v="385560"/>
    <s v="GALON"/>
    <s v=""/>
  </r>
  <r>
    <x v="21"/>
    <s v="02-02-01-003-005"/>
    <s v="02-02-01-003-005-04"/>
    <s v="Materiales y suministros - Productos químicos n. C. P."/>
    <s v="COMPUESTO ALCALINO REMOVEDOR DE OXIDO NO. 4181 "/>
    <n v="15121803"/>
    <n v="0"/>
    <n v="0"/>
    <n v="0"/>
    <n v="10"/>
    <n v="1"/>
    <n v="6104700"/>
    <s v="GALON"/>
    <s v=""/>
  </r>
  <r>
    <x v="21"/>
    <s v="02-02-01-003-005"/>
    <s v="02-02-01-003-005-04"/>
    <s v="Materiales y suministros - Productos químicos n. C. P."/>
    <s v="COMPUESTO DE LIMPIEZA, ALCALINO P–C–436 KEM-KLEEN-41"/>
    <n v="47131800"/>
    <n v="0"/>
    <n v="0"/>
    <n v="0"/>
    <n v="10"/>
    <n v="1"/>
    <n v="1981350"/>
    <s v="GALON"/>
    <s v=""/>
  </r>
  <r>
    <x v="21"/>
    <s v="02-02-01-003-005"/>
    <s v="02-02-01-003-005-04"/>
    <s v="Materiales y suministros - Productos químicos n. C. P."/>
    <s v="COMPUESTO DE SELLADO (MIL-PRF-8516)"/>
    <n v="31201631"/>
    <n v="0"/>
    <n v="0"/>
    <n v="0"/>
    <n v="10"/>
    <n v="1"/>
    <n v="963900"/>
    <s v="GALON"/>
    <s v=""/>
  </r>
  <r>
    <x v="21"/>
    <s v="02-02-01-003-005"/>
    <s v="02-02-01-003-005-04"/>
    <s v="Materiales y suministros - Productos químicos n. C. P."/>
    <s v="COMPUESTO EPOXICO HYSOL"/>
    <n v="31201601"/>
    <n v="0"/>
    <n v="0"/>
    <n v="0"/>
    <n v="10"/>
    <n v="1"/>
    <n v="1071535.5"/>
    <s v="KIT"/>
    <s v=""/>
  </r>
  <r>
    <x v="21"/>
    <s v="02-02-01-003-005"/>
    <s v="02-02-01-003-005-04"/>
    <s v="Materiales y suministros - Productos químicos n. C. P."/>
    <s v="MASILLA EPOXICA DEVCON F"/>
    <n v="31201605"/>
    <n v="0"/>
    <n v="0"/>
    <n v="0"/>
    <n v="10"/>
    <n v="1"/>
    <n v="535500"/>
    <s v="KIT"/>
    <s v=""/>
  </r>
  <r>
    <x v="21"/>
    <s v="02-02-01-003-005"/>
    <s v="02-02-01-003-005-04"/>
    <s v="Materiales y suministros - Productos químicos n. C. P."/>
    <s v="REDUCTOR EPOXICO IP665-550-025 (THINER ROCKHARD)"/>
    <n v="31211604"/>
    <n v="0"/>
    <n v="0"/>
    <n v="0"/>
    <n v="10"/>
    <n v="1"/>
    <n v="910350"/>
    <s v="GALON"/>
    <s v=""/>
  </r>
  <r>
    <x v="21"/>
    <s v="02-02-01-003-005"/>
    <s v="02-02-01-003-005-04"/>
    <s v="Materiales y suministros - Productos químicos n. C. P."/>
    <s v="COMPUESTO PARA GRANALLADO A VAPOR (AGUA) AMS3755"/>
    <n v="31191513"/>
    <n v="0"/>
    <n v="0"/>
    <n v="0"/>
    <n v="10"/>
    <n v="1"/>
    <n v="5140800"/>
    <s v="UNIDAD"/>
    <s v=""/>
  </r>
  <r>
    <x v="21"/>
    <s v="02-01-01-004-003"/>
    <s v="02-01-01-004-003-09"/>
    <s v="Activos fijos - Otras máquinas para usos generales y sus partes y piezas"/>
    <s v="BASCULA "/>
    <n v="41111509"/>
    <n v="0"/>
    <n v="0"/>
    <n v="0"/>
    <n v="10"/>
    <n v="2"/>
    <n v="2070600"/>
    <n v="0"/>
    <s v=""/>
  </r>
  <r>
    <x v="21"/>
    <s v="02-01-01-004-003"/>
    <s v="02-01-01-004-003-05"/>
    <s v="Activos fijos - Equipo de elevación y manipulación y sus partes y piezas"/>
    <s v="ESTIBADORA"/>
    <n v="24101606"/>
    <n v="0"/>
    <n v="0"/>
    <n v="0"/>
    <n v="10"/>
    <n v="2"/>
    <n v="3808000"/>
    <n v="0"/>
    <s v=""/>
  </r>
  <r>
    <x v="21"/>
    <s v="02-01-01-004-004"/>
    <s v="02-01-01-004-004-08"/>
    <s v="Activos fijos - Aparatos de uso doméstico y sus partes y piezas"/>
    <s v="ESTUFA INDUSTRIAL CON HORNO PARA EL CERRO NEUSA "/>
    <n v="48101500"/>
    <s v="MÍNIMA CUANTÍA"/>
    <n v="3"/>
    <n v="4"/>
    <n v="10"/>
    <n v="1"/>
    <n v="6190600.1500000004"/>
    <s v="UNIDAD"/>
    <s v="NO SOLICITADAS"/>
  </r>
  <r>
    <x v="21"/>
    <s v="02-01-01-004-010"/>
    <s v="02-01-01-004-010-04"/>
    <s v="Activos fijos - Equipo militar y de seguridad"/>
    <s v="KIT PUESTO DE CONTROL"/>
    <n v="55121719"/>
    <s v="MÍNIMA CUANTÍA"/>
    <n v="3"/>
    <n v="4"/>
    <n v="10"/>
    <n v="1"/>
    <n v="1574899.55"/>
    <s v="UNIDAD"/>
    <s v="NO SOLICITADAS"/>
  </r>
  <r>
    <x v="21"/>
    <s v="02-02-01-003-005"/>
    <s v="02-02-01-003-005-02"/>
    <s v="Materiales y suministros - Productos farmacéuticos"/>
    <s v="ALCOHOL ANTISEPTICO"/>
    <n v="51102710"/>
    <s v="MÍNIMA CUANTÍA"/>
    <n v="2"/>
    <n v="3"/>
    <n v="10"/>
    <n v="5"/>
    <n v="82500"/>
    <s v="GALON"/>
    <s v="NO SOLICITADAS"/>
  </r>
  <r>
    <x v="21"/>
    <s v="02-02-01-003-005"/>
    <s v="02-02-01-003-005-02"/>
    <s v="Materiales y suministros - Productos farmacéuticos"/>
    <s v="ALCOHOL EN GEL"/>
    <n v="51102710"/>
    <s v="MÍNIMA CUANTÍA"/>
    <n v="2"/>
    <n v="3"/>
    <n v="10"/>
    <n v="4"/>
    <n v="87920"/>
    <s v="GALON"/>
    <s v="NO SOLICITADAS"/>
  </r>
  <r>
    <x v="21"/>
    <s v="02-02-01-003-005"/>
    <s v="02-02-01-003-005-02"/>
    <s v="Materiales y suministros - Productos farmacéuticos"/>
    <s v="CAJA TAPA BOCA INDUSTRIAL"/>
    <n v="46181709"/>
    <s v="MÍNIMA CUANTÍA"/>
    <n v="3"/>
    <n v="4"/>
    <n v="10"/>
    <n v="25"/>
    <n v="142500"/>
    <s v="UNIDAD"/>
    <s v="NO SOLICITADAS"/>
  </r>
  <r>
    <x v="21"/>
    <s v="02-02-01-003-005"/>
    <s v="02-02-01-003-005-02"/>
    <s v="Materiales y suministros - Productos farmacéuticos"/>
    <s v="TAPABOCAS QUIRÚRGICO"/>
    <n v="46182001"/>
    <s v="MÍNIMA CUANTÍA"/>
    <n v="2"/>
    <n v="3"/>
    <n v="10"/>
    <n v="1"/>
    <n v="320000"/>
    <s v="GLOBAL"/>
    <s v="NO SOLICITADAS"/>
  </r>
  <r>
    <x v="21"/>
    <s v="02-02-01-003-006"/>
    <s v="02-02-01-003-006-02"/>
    <s v="Materiales y suministros - Otros productos de caucho"/>
    <s v="GUANTES DE CAUCHO"/>
    <n v="46181541"/>
    <s v="MÍNIMA CUANTÍA"/>
    <n v="3"/>
    <n v="4"/>
    <n v="10"/>
    <n v="1"/>
    <n v="578755"/>
    <s v="UNIDAD"/>
    <s v="NO SOLICITADAS"/>
  </r>
  <r>
    <x v="21"/>
    <s v="02-02-01-003-006"/>
    <s v="02-02-01-003-006-02"/>
    <s v="Materiales y suministros - Otros productos de caucho"/>
    <s v="GUANTES DE NITRILO"/>
    <n v="46181504"/>
    <n v="0"/>
    <n v="0"/>
    <n v="0"/>
    <n v="10"/>
    <n v="1"/>
    <n v="4654600"/>
    <s v="GLOBAL"/>
    <s v=""/>
  </r>
  <r>
    <x v="21"/>
    <s v="02-02-01-004-004"/>
    <s v="02-02-01-004-004-02"/>
    <s v="Materiales y suministros - Máquinas herramientas y sus partes, piezas y accesorios"/>
    <s v="JUEGO DE COPAS IMPACTO"/>
    <n v="27111729"/>
    <s v="MÍNIMA CUANTÍA"/>
    <n v="4"/>
    <n v="0"/>
    <n v="10"/>
    <n v="1"/>
    <n v="119900"/>
    <s v="UNIDAD"/>
    <s v="NO SOLICITADAS"/>
  </r>
  <r>
    <x v="21"/>
    <s v="02-02-01-004-004"/>
    <s v="02-02-01-004-004-02"/>
    <s v="Materiales y suministros - Máquinas herramientas y sus partes, piezas y accesorios"/>
    <s v="KIT REMACHADORA"/>
    <n v="27112409"/>
    <s v="MÍNIMA CUANTÍA"/>
    <n v="4"/>
    <n v="0"/>
    <n v="10"/>
    <n v="1"/>
    <n v="74779"/>
    <s v="UNIDAD"/>
    <s v="NO SOLICITADAS"/>
  </r>
  <r>
    <x v="21"/>
    <s v="02-02-02-008-003"/>
    <s v="02-02-02-008-003-04-4"/>
    <s v="Adquisición de servicios - Servicios de ensayo y análisis técnicos"/>
    <s v="SERVICIO TRATAMIENTOS TERMICOS"/>
    <n v="73181306"/>
    <s v="MÍNIMA CUANTÍA"/>
    <n v="5"/>
    <n v="6"/>
    <n v="10"/>
    <n v="1"/>
    <n v="3500000"/>
    <s v="GLOBAL"/>
    <s v="NO SOLICITADAS"/>
  </r>
  <r>
    <x v="21"/>
    <s v="02-02-02-008-007"/>
    <s v="02-02-02-008-007-01-5"/>
    <s v="Adquisición de servicios - Servicios de mantenimiento y reparación de otra maquinaria y otro equipo"/>
    <s v="PRESTACIÓN DE SERVICIOS DE MANTENIMIENTO PREVENTIVO Y CORRECTIVO A TODO COSTO, DE ACUERDO A FICHA TÉCNICA, DEL EQUIPO INDUSTRIAL MAQUINA INSTAPAK PERTENECIENTE AL ESCUADRÓN ABASTECIMIENTOS DEL CENTRO LOGÍSTICO DEL COMANDO AÉREO DE MANTENIMIENTO"/>
    <n v="73152100"/>
    <n v="0"/>
    <n v="0"/>
    <n v="0"/>
    <n v="10"/>
    <n v="1"/>
    <n v="16660000"/>
    <s v="GLOBAL"/>
    <s v=""/>
  </r>
  <r>
    <x v="21"/>
    <s v="02-02-01-003-005"/>
    <s v="02-02-01-003-005-01"/>
    <s v="Materiales y suministros - Pinturas y barnices y productos relacionados; colores para la pintura artística; tintas"/>
    <s v="TONNER IMPRESORA P/N: 78A, HP 78A Blk Dual Pack LJ "/>
    <n v="44103103"/>
    <s v="MÍNIMA CUANTÍA"/>
    <n v="3"/>
    <n v="4"/>
    <n v="10"/>
    <n v="3"/>
    <n v="1870680"/>
    <s v="UNIDAD"/>
    <s v="NO SOLICITADAS"/>
  </r>
  <r>
    <x v="21"/>
    <s v="02-02-01-003-005"/>
    <s v="02-02-01-003-005-01"/>
    <s v="Materiales y suministros - Pinturas y barnices y productos relacionados; colores para la pintura artística; tintas"/>
    <s v="HP C9373A HP 72 130ml Yellow Ink Cartridge For use in selected HP printers."/>
    <n v="44103100"/>
    <s v="MÍNIMA CUANTÍA"/>
    <n v="3"/>
    <n v="4"/>
    <n v="10"/>
    <n v="2"/>
    <n v="583100"/>
    <s v="UNIDAD"/>
    <s v="NO SOLICITADAS"/>
  </r>
  <r>
    <x v="21"/>
    <s v="02-02-01-003-005"/>
    <s v="02-02-01-003-005-01"/>
    <s v="Materiales y suministros - Pinturas y barnices y productos relacionados; colores para la pintura artística; tintas"/>
    <s v="HP C9374A HP 72 130ml Gray Ink Cartridge For use in selected HP printers."/>
    <n v="44103100"/>
    <s v="MÍNIMA CUANTÍA"/>
    <n v="3"/>
    <n v="4"/>
    <n v="10"/>
    <n v="2"/>
    <n v="583100"/>
    <s v="UNIDAD"/>
    <s v="NO SOLICITADAS"/>
  </r>
  <r>
    <x v="21"/>
    <s v="02-02-01-003-005"/>
    <s v="02-02-01-003-005-01"/>
    <s v="Materiales y suministros - Pinturas y barnices y productos relacionados; colores para la pintura artística; tintas"/>
    <s v="HP C9380A HP 72 Gray - Photo Black Printhead For use in selected HP printers"/>
    <n v="44103100"/>
    <n v="0"/>
    <n v="0"/>
    <n v="0"/>
    <n v="10"/>
    <n v="2"/>
    <n v="583100"/>
    <s v="UNIDAD"/>
    <s v=""/>
  </r>
  <r>
    <x v="21"/>
    <s v="02-02-01-003-005"/>
    <s v="02-02-01-003-005-01"/>
    <s v="Materiales y suministros - Pinturas y barnices y productos relacionados; colores para la pintura artística; tintas"/>
    <s v="HP C9370A HP 72 130ml Photo Black Ink Cartridge For use in selected HP printers."/>
    <n v="44103100"/>
    <n v="0"/>
    <n v="0"/>
    <n v="0"/>
    <n v="10"/>
    <n v="2"/>
    <n v="583100"/>
    <s v="UNIDAD"/>
    <s v=""/>
  </r>
  <r>
    <x v="21"/>
    <s v="02-02-01-003-005"/>
    <s v="02-02-01-003-005-01"/>
    <s v="Materiales y suministros - Pinturas y barnices y productos relacionados; colores para la pintura artística; tintas"/>
    <s v="HP C9371A HP 72 130ml Cyan Ink Cartridge For use in selected HP printers."/>
    <n v="44103100"/>
    <n v="0"/>
    <n v="0"/>
    <n v="0"/>
    <n v="10"/>
    <n v="2"/>
    <n v="583100"/>
    <s v="UNIDAD"/>
    <s v=""/>
  </r>
  <r>
    <x v="21"/>
    <s v="02-02-01-003-005"/>
    <s v="02-02-01-003-005-01"/>
    <s v="Materiales y suministros - Pinturas y barnices y productos relacionados; colores para la pintura artística; tintas"/>
    <s v="HP C9372A HP 72 130ml Magenta Ink Cartridge For use in selected HP printers."/>
    <n v="44103100"/>
    <n v="0"/>
    <n v="0"/>
    <n v="0"/>
    <n v="10"/>
    <n v="2"/>
    <n v="583100"/>
    <s v="UNIDAD"/>
    <s v=""/>
  </r>
  <r>
    <x v="21"/>
    <s v="02-02-01-004-006"/>
    <s v="02-02-01-004-006-05"/>
    <s v="Materiales y suministros - Lámparas eléctricas de incandescencia o descarga; lámparas de arco, equipo para alumbrado eléctrico; sus partes y piezas"/>
    <s v="BOMBILLO "/>
    <n v="25172907"/>
    <s v="MÍNIMA CUANTÍA"/>
    <n v="3"/>
    <n v="4"/>
    <n v="10"/>
    <n v="2"/>
    <n v="189924"/>
    <s v="UNIDAD"/>
    <s v="NO SOLICITADAS"/>
  </r>
  <r>
    <x v="21"/>
    <s v="02-02-01-004-009"/>
    <s v="02-02-01-004-009-01"/>
    <s v="Materiales y suministros - Vehículos automotores, remolques y semirremolques; y sus partes, piezas y accesorios"/>
    <s v="FILTRO DE ACEITE  CAMION NPR EAM086"/>
    <n v="25172400"/>
    <s v="MÍNIMA CUANTÍA"/>
    <n v="4"/>
    <n v="4"/>
    <n v="10"/>
    <n v="3"/>
    <n v="160248.375"/>
    <s v="UNIDAD"/>
    <s v="NO SOLICITADAS"/>
  </r>
  <r>
    <x v="21"/>
    <s v="02-02-01-004-009"/>
    <s v="02-02-01-004-009-01"/>
    <s v="Materiales y suministros - Vehículos automotores, remolques y semirremolques; y sus partes, piezas y accesorios"/>
    <s v="FILTRO DE ACEITE CAMION CHEVROLET NPR WBC-793"/>
    <n v="25172400"/>
    <s v="MÍNIMA CUANTÍA"/>
    <n v="4"/>
    <n v="4"/>
    <n v="10"/>
    <n v="2"/>
    <n v="106832.25"/>
    <s v="UNIDAD"/>
    <s v="NO SOLICITADAS"/>
  </r>
  <r>
    <x v="21"/>
    <s v="02-02-01-004-009"/>
    <s v="02-02-01-004-009-01"/>
    <s v="Materiales y suministros - Vehículos automotores, remolques y semirremolques; y sus partes, piezas y accesorios"/>
    <s v="FILTRO DE AIRE  CAMION NPR EAM086"/>
    <n v="25172400"/>
    <s v="MÍNIMA CUANTÍA"/>
    <n v="4"/>
    <n v="4"/>
    <n v="10"/>
    <n v="3"/>
    <n v="393492.3615"/>
    <s v="UNIDAD"/>
    <s v="NO SOLICITADAS"/>
  </r>
  <r>
    <x v="21"/>
    <s v="02-02-01-004-009"/>
    <s v="02-02-01-004-009-01"/>
    <s v="Materiales y suministros - Vehículos automotores, remolques y semirremolques; y sus partes, piezas y accesorios"/>
    <s v="FILTRO DE AIRE CAMION CHEVROLET NPR WBC-793"/>
    <n v="25172400"/>
    <s v="MÍNIMA CUANTÍA"/>
    <n v="4"/>
    <n v="4"/>
    <n v="10"/>
    <n v="2"/>
    <n v="262328.14"/>
    <s v="UNIDAD"/>
    <s v="NO SOLICITADAS"/>
  </r>
  <r>
    <x v="21"/>
    <s v="02-02-01-004-009"/>
    <s v="02-02-01-004-009-01"/>
    <s v="Materiales y suministros - Vehículos automotores, remolques y semirremolques; y sus partes, piezas y accesorios"/>
    <s v="FILTRO DE COMBUSTIBLE CAMION CHEVROLET NPR WBC-793"/>
    <n v="25172400"/>
    <s v="MÍNIMA CUANTÍA"/>
    <n v="4"/>
    <n v="4"/>
    <n v="10"/>
    <n v="2"/>
    <n v="106832.25"/>
    <s v="UNIDAD"/>
    <s v="NO SOLICITADAS"/>
  </r>
  <r>
    <x v="21"/>
    <s v="02-02-01-004-009"/>
    <s v="02-02-01-004-009-01"/>
    <s v="Materiales y suministros - Vehículos automotores, remolques y semirremolques; y sus partes, piezas y accesorios"/>
    <s v="FILTRO DE COMBUSTIBLE CAMION NPR EAM086"/>
    <n v="25172400"/>
    <s v="MÍNIMA CUANTÍA"/>
    <n v="4"/>
    <n v="4"/>
    <n v="10"/>
    <n v="3"/>
    <n v="160248.375"/>
    <s v="UNIDAD"/>
    <s v="NO SOLICITADAS"/>
  </r>
  <r>
    <x v="21"/>
    <s v="02-02-01-004-009"/>
    <s v="02-02-01-004-009-01"/>
    <s v="Materiales y suministros - Vehículos automotores, remolques y semirremolques; y sus partes, piezas y accesorios"/>
    <s v="FILTRO DE TRAMPA BUS CHEVROLET NQR DIX-968"/>
    <n v="25172400"/>
    <s v="MÍNIMA CUANTÍA"/>
    <n v="4"/>
    <n v="4"/>
    <n v="10"/>
    <n v="1"/>
    <n v="71221.5"/>
    <s v="UNIDAD"/>
    <s v="NO SOLICITADAS"/>
  </r>
  <r>
    <x v="21"/>
    <s v="02-02-01-004-009"/>
    <s v="02-02-01-004-009-01"/>
    <s v="Materiales y suministros - Vehículos automotores, remolques y semirremolques; y sus partes, piezas y accesorios"/>
    <s v="FILTRO DE TRAMPA CAMION CHEVROLET NPR WBC-793"/>
    <n v="25172400"/>
    <s v="MÍNIMA CUANTÍA"/>
    <n v="4"/>
    <n v="4"/>
    <n v="10"/>
    <n v="2"/>
    <n v="142443"/>
    <s v="UNIDAD"/>
    <s v="NO SOLICITADAS"/>
  </r>
  <r>
    <x v="21"/>
    <s v="02-02-01-004-009"/>
    <s v="02-02-01-004-009-01"/>
    <s v="Materiales y suministros - Vehículos automotores, remolques y semirremolques; y sus partes, piezas y accesorios"/>
    <s v="FILTRO DE TRAMPA CAMION NPR EAM086"/>
    <n v="25172400"/>
    <s v="MÍNIMA CUANTÍA"/>
    <n v="4"/>
    <n v="4"/>
    <n v="10"/>
    <n v="3"/>
    <n v="213664.5"/>
    <s v="UNIDAD"/>
    <s v="NO SOLICITADAS"/>
  </r>
  <r>
    <x v="21"/>
    <s v="02-02-02-008-007"/>
    <s v="02-02-02-008-007-01-4"/>
    <s v="Adquisición de servicios - Servicios de mantenimiento y reparación de maquinaria y equipo de transporte"/>
    <s v="MANTENIMIENTO DE VEHICULOS Y MOTOCICLETAS "/>
    <n v="78181507"/>
    <n v="0"/>
    <n v="0"/>
    <n v="0"/>
    <n v="10"/>
    <n v="1"/>
    <n v="20468993.649999999"/>
    <s v="GLOBAL"/>
    <s v=""/>
  </r>
  <r>
    <x v="21"/>
    <s v="02-01-01-004-004"/>
    <s v="02-01-01-004-004-01"/>
    <s v="Activos fijos - Maquinaria agropecuaria o silvícola y sus partes y piezas"/>
    <s v="GUADAÑA"/>
    <n v="27112006"/>
    <s v="MÍNIMA CUANTÍA"/>
    <n v="5"/>
    <n v="3"/>
    <n v="10"/>
    <n v="4"/>
    <n v="11626664"/>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2 TIEMPOS PARA GUADAÑA"/>
    <n v="15121501"/>
    <s v="MÍNIMA CUANTÍA"/>
    <n v="5"/>
    <n v="3"/>
    <n v="10"/>
    <n v="84"/>
    <n v="2273124"/>
    <s v="LITRO"/>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S DOS TIEMPOS SINTENTICOS (GRUSE)"/>
    <s v="12181601"/>
    <s v="MÍNIMA CUANTÍA"/>
    <n v="5"/>
    <n v="3"/>
    <n v="10"/>
    <n v="15"/>
    <n v="405915"/>
    <s v="UNIDAD"/>
    <s v="NO SOLICITADAS"/>
  </r>
  <r>
    <x v="21"/>
    <s v="02-02-01-003-004"/>
    <s v="02-02-01-003-004-07"/>
    <s v="Materiales y suministros - Plásticos en formas primarias"/>
    <s v="CARRETE NYLON GUADAÑAS 2,8 MM ROLLO X 400 MTS"/>
    <n v="31151504"/>
    <s v="MÍNIMA CUANTÍA"/>
    <n v="5"/>
    <n v="3"/>
    <n v="10"/>
    <n v="4"/>
    <n v="857148"/>
    <s v="UNIDAD"/>
    <s v="NO SOLICITADAS"/>
  </r>
  <r>
    <x v="21"/>
    <s v="02-02-01-003-002"/>
    <s v="02-02-01-003-002-01"/>
    <s v="Materiales y suministros - Pasta de papel, papel y cartón"/>
    <s v="CARPETA AZ OFICIO TOTAL - TAMAÑO: OFICIO"/>
    <n v="44122003"/>
    <s v="MÍNIMA CUANTÍA"/>
    <n v="1"/>
    <n v="2"/>
    <n v="10"/>
    <n v="18"/>
    <n v="89100"/>
    <s v="UNIDAD"/>
    <s v="NO SOLICITADAS"/>
  </r>
  <r>
    <x v="21"/>
    <s v="02-02-01-003-002"/>
    <s v="02-02-01-003-002-01"/>
    <s v="Materiales y suministros - Pasta de papel, papel y cartón"/>
    <s v="RESMAS PAPEL KIMBERLY"/>
    <n v="14111507"/>
    <s v="MÍNIMA CUANTÍA"/>
    <n v="3"/>
    <n v="4"/>
    <n v="10"/>
    <n v="20"/>
    <n v="242040"/>
    <s v="UNIDAD"/>
    <s v="NO SOLICITADAS"/>
  </r>
  <r>
    <x v="21"/>
    <s v="02-02-01-003-005"/>
    <s v="02-02-01-003-005-04"/>
    <s v="Materiales y suministros - Productos químicos n. C. P."/>
    <s v="PEGANTE INSTANTANEO"/>
    <n v="31201610"/>
    <s v="MÍNIMA CUANTÍA"/>
    <n v="1"/>
    <n v="2"/>
    <n v="10"/>
    <n v="56"/>
    <n v="235928"/>
    <s v="UNIDAD"/>
    <s v="NO SOLICITADAS"/>
  </r>
  <r>
    <x v="21"/>
    <s v="02-02-01-003-007"/>
    <s v="02-02-01-003-007-02"/>
    <s v="Materiales y suministros - Artículos de cerámica no estructural"/>
    <s v="BANDEJA PORCELANA CAJA X 12"/>
    <n v="52152004"/>
    <s v="MÍNIMA CUANTÍA"/>
    <n v="2"/>
    <n v="3"/>
    <n v="10"/>
    <n v="77"/>
    <n v="1539230"/>
    <s v="UNIDAD"/>
    <s v="NO SOLICITADAS"/>
  </r>
  <r>
    <x v="21"/>
    <s v="02-02-01-003-008"/>
    <s v="02-02-01-003-008-09"/>
    <s v="Materiales y suministros - Otros artículos manufacturados n. C. P."/>
    <s v="MARCADOR PERMANENTE PUNTA FINA"/>
    <n v="44121708"/>
    <s v="MÍNIMA CUANTÍA"/>
    <n v="3"/>
    <n v="4"/>
    <n v="10"/>
    <n v="46"/>
    <n v="171350"/>
    <s v="UNIDAD"/>
    <s v="NO SOLICITADAS"/>
  </r>
  <r>
    <x v="21"/>
    <s v="02-02-01-003-006"/>
    <s v="02-02-01-003-006-09"/>
    <s v="Materiales y suministros - Otros productos plásticos"/>
    <s v="PORTA CARNET VERTICAL EN MATERIAL ACRILICO"/>
    <n v="44122012"/>
    <s v="MÍNIMA CUANTÍA"/>
    <n v="3"/>
    <n v="4"/>
    <n v="16"/>
    <n v="500"/>
    <n v="250000"/>
    <s v="UNIDAD"/>
    <s v="NO SOLICITADAS"/>
  </r>
  <r>
    <x v="21"/>
    <s v="02-02-01-004-002"/>
    <s v="02-02-01-004-002"/>
    <s v="Materiales y suministros - Productos metálicos elaborados (excepto maquinaria y equipo)"/>
    <s v="GANCHO CAIMAN METALICO"/>
    <n v="55121808"/>
    <s v="MÍNIMA CUANTÍA"/>
    <n v="3"/>
    <n v="4"/>
    <n v="16"/>
    <n v="5"/>
    <n v="159460"/>
    <s v="UNIDAD"/>
    <s v="NO SOLICITADAS"/>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n v="12191500"/>
    <n v="0"/>
    <n v="0"/>
    <n v="0"/>
    <n v="10"/>
    <n v="8"/>
    <n v="1000000"/>
    <s v="GALON"/>
    <s v=""/>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SELINA DE ALTA CALIDAD"/>
    <n v="12352100"/>
    <n v="0"/>
    <n v="0"/>
    <n v="0"/>
    <n v="10"/>
    <n v="1"/>
    <n v="71520"/>
    <s v="LIBRA"/>
    <s v=""/>
  </r>
  <r>
    <x v="21"/>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ARA CONTROL CORROSIÓN GRADO 220|"/>
    <n v="15121500"/>
    <n v="0"/>
    <n v="0"/>
    <n v="0"/>
    <n v="10"/>
    <n v="4"/>
    <n v="640000"/>
    <s v="UNIDAD"/>
    <s v=""/>
  </r>
  <r>
    <x v="21"/>
    <s v="02-02-01-003-004"/>
    <s v="02-02-01-003-004-01"/>
    <s v="Materiales y suministros - Químicos orgánicos básicos"/>
    <s v="ALCOHOL ISOPROPILICO"/>
    <n v="41104210"/>
    <n v="0"/>
    <n v="0"/>
    <n v="0"/>
    <n v="10"/>
    <n v="4"/>
    <n v="8563200"/>
    <s v="GALON"/>
    <s v=""/>
  </r>
  <r>
    <x v="21"/>
    <s v="02-02-01-003-004"/>
    <s v="02-02-01-003-004-02"/>
    <s v="Materiales y suministros - Productos químicos inorgánicos básicos n. C. P."/>
    <s v="OXIDO DE ALUMINIO GRANO 80 COLOR BLANCO"/>
    <n v="12352303"/>
    <n v="0"/>
    <n v="0"/>
    <n v="0"/>
    <n v="10"/>
    <n v="1"/>
    <n v="1017000"/>
    <s v="KILO "/>
    <s v=""/>
  </r>
  <r>
    <x v="21"/>
    <s v="02-02-01-003-004"/>
    <s v="02-02-01-003-004-02"/>
    <s v="Materiales y suministros - Productos químicos inorgánicos básicos n. C. P."/>
    <s v="Torque Seal Orange"/>
    <n v="31211500"/>
    <n v="0"/>
    <n v="0"/>
    <n v="0"/>
    <n v="10"/>
    <n v="2"/>
    <n v="70000"/>
    <s v="UNIDAD"/>
    <s v=""/>
  </r>
  <r>
    <x v="21"/>
    <s v="02-02-01-003-004"/>
    <s v="02-02-01-003-004-02"/>
    <s v="Materiales y suministros - Productos químicos inorgánicos básicos n. C. P."/>
    <s v="ACIDO CROMICO GRADO INDUSTRIAL"/>
    <n v="12352301"/>
    <n v="0"/>
    <n v="0"/>
    <n v="0"/>
    <n v="10"/>
    <n v="2"/>
    <n v="84000"/>
    <s v="KILO"/>
    <s v=""/>
  </r>
  <r>
    <x v="21"/>
    <s v="02-02-01-003-004"/>
    <s v="02-02-01-003-004-02"/>
    <s v="Materiales y suministros - Productos químicos inorgánicos básicos n. C. P."/>
    <s v="CIANURO DE SODIO GRADO INDUSTRIAL"/>
    <n v="12352117"/>
    <n v="0"/>
    <n v="0"/>
    <n v="0"/>
    <n v="10"/>
    <n v="1"/>
    <n v="1500000"/>
    <s v="KILO"/>
    <s v=""/>
  </r>
  <r>
    <x v="21"/>
    <s v="02-02-01-003-005"/>
    <s v="02-02-01-003-005-01"/>
    <s v="Materiales y suministros - Pinturas y barnices y productos relacionados; colores para la pintura artística; tintas"/>
    <s v="PINTURA MIL-C-81773C FSD 16081 GRIS POLIURETANO"/>
    <n v="31211510"/>
    <n v="0"/>
    <n v="0"/>
    <n v="0"/>
    <n v="10"/>
    <n v="3"/>
    <n v="2400000"/>
    <s v="KIT"/>
    <s v=""/>
  </r>
  <r>
    <x v="21"/>
    <s v="02-02-01-003-005"/>
    <s v="02-02-01-003-005-03"/>
    <s v="Materiales y suministros - Jabón, preparados para limpieza, perfumes y preparados de tocador"/>
    <s v="SHAMPOO MILPRF87937"/>
    <n v="47131800"/>
    <n v="0"/>
    <n v="0"/>
    <n v="0"/>
    <n v="10"/>
    <n v="1"/>
    <n v="4356000"/>
    <s v="GALON"/>
    <s v=""/>
  </r>
  <r>
    <x v="21"/>
    <s v="02-02-01-003-005"/>
    <s v="02-02-01-003-005-04"/>
    <s v="Materiales y suministros - Productos químicos n. C. P."/>
    <s v="AXAREL"/>
    <n v="12191600"/>
    <n v="0"/>
    <n v="0"/>
    <n v="0"/>
    <n v="10"/>
    <n v="9"/>
    <n v="7776000"/>
    <s v="UNIDAD"/>
    <s v=""/>
  </r>
  <r>
    <x v="21"/>
    <s v="02-02-01-003-005"/>
    <s v="02-02-01-003-005-04"/>
    <s v="Materiales y suministros - Productos químicos n. C. P."/>
    <s v="FLUIDO DE PRUEBAS"/>
    <n v="15101500"/>
    <n v="0"/>
    <n v="0"/>
    <n v="0"/>
    <n v="10"/>
    <n v="1"/>
    <n v="8400000"/>
    <s v="GALON"/>
    <s v=""/>
  </r>
  <r>
    <x v="21"/>
    <s v="02-02-01-003-005"/>
    <s v="02-02-01-003-005-04"/>
    <s v="Materiales y suministros - Productos químicos n. C. P."/>
    <s v="LIMPIADOR AEROSOL PARA PRUEBAS NDT (CLEANER)"/>
    <n v="12352300"/>
    <n v="0"/>
    <n v="0"/>
    <n v="0"/>
    <n v="10"/>
    <n v="2"/>
    <n v="3348000"/>
    <s v="UNIDAD"/>
    <s v=""/>
  </r>
  <r>
    <x v="21"/>
    <s v="02-02-01-003-005"/>
    <s v="02-02-01-003-005-04"/>
    <s v="Materiales y suministros - Productos químicos n. C. P."/>
    <s v="DIELECTRICO"/>
    <n v="47131800"/>
    <n v="0"/>
    <n v="0"/>
    <n v="0"/>
    <n v="10"/>
    <n v="7"/>
    <n v="1327200"/>
    <s v="UNIDAD"/>
    <s v=""/>
  </r>
  <r>
    <x v="21"/>
    <s v="02-02-01-003-005"/>
    <s v="02-02-01-003-005-04"/>
    <s v="Materiales y suministros - Productos químicos n. C. P."/>
    <s v="INHIBIDOR DE CORROSION GRADO 2"/>
    <n v="12163600"/>
    <n v="0"/>
    <n v="0"/>
    <n v="0"/>
    <n v="10"/>
    <n v="10"/>
    <n v="660000"/>
    <s v="UNIDAD"/>
    <s v=""/>
  </r>
  <r>
    <x v="21"/>
    <s v="02-02-01-003-005"/>
    <s v="02-02-01-003-005-04"/>
    <s v="Materiales y suministros - Productos químicos n. C. P."/>
    <s v="REVELADOR EN AEROSOL"/>
    <n v="41111800"/>
    <n v="0"/>
    <n v="0"/>
    <n v="0"/>
    <n v="10"/>
    <n v="1"/>
    <n v="2220000"/>
    <s v="UNIDAD"/>
    <s v=""/>
  </r>
  <r>
    <x v="21"/>
    <s v="02-02-01-004-002"/>
    <s v="02-02-01-004-002"/>
    <s v="Materiales y suministros - Productos metálicos elaborados (excepto maquinaria y equipo)"/>
    <s v="EJE EN ACERO 4140, 1 PULGADA DE DIAMETRO X 1 METRO"/>
    <n v="26111512"/>
    <n v="0"/>
    <n v="0"/>
    <n v="0"/>
    <n v="10"/>
    <n v="1"/>
    <n v="52842"/>
    <s v="UNIDAD"/>
    <s v=""/>
  </r>
  <r>
    <x v="21"/>
    <s v="02-02-01-004-002"/>
    <s v="02-02-01-004-002"/>
    <s v="Materiales y suministros - Productos metálicos elaborados (excepto maquinaria y equipo)"/>
    <s v="BISAGRA REDONDA DESMONTABLE  DE 5/8 PARA TRABAJO PESADO"/>
    <n v="31162403"/>
    <n v="0"/>
    <n v="0"/>
    <n v="0"/>
    <n v="10"/>
    <n v="3"/>
    <n v="155157.99900000001"/>
    <s v="UNIDAD"/>
    <s v=""/>
  </r>
  <r>
    <x v="21"/>
    <s v="02-02-02-007-002"/>
    <s v="02-02-02-007-002-01-1"/>
    <s v="Adquisición de servicios - Servicios de alquiler o arrendamiento con o sin opción de compra relativos a bienes inmuebles propios o arrendados"/>
    <s v="ARRENDAMIENTO MANJUI"/>
    <n v="80131503"/>
    <n v="0"/>
    <n v="0"/>
    <n v="0"/>
    <n v="10"/>
    <n v="1"/>
    <n v="20000000"/>
    <s v="GLOBAL"/>
    <s v=""/>
  </r>
  <r>
    <x v="21"/>
    <s v="02-02-01-004-002"/>
    <s v="02-02-01-004-002"/>
    <s v="Materiales y suministros - Productos metálicos elaborados (excepto maquinaria y equipo)"/>
    <s v="SOPORTE ESCUALIZABLE DE 32 A 65 PULG"/>
    <n v="45111802"/>
    <n v="0"/>
    <n v="0"/>
    <n v="0"/>
    <n v="10"/>
    <n v="1"/>
    <n v="129900"/>
    <s v="UNIDAD"/>
    <s v=""/>
  </r>
  <r>
    <x v="21"/>
    <s v="02-01-01-004-007"/>
    <s v="02-01-01-004-007-03"/>
    <s v="Activos fijos - Radiorreceptores y receptores de televisión; aparatos para la grabación y reproducción de sonido y video; micrófonos, altavoces, amplificadores, etc."/>
    <s v="Televisor LED de 50 pulgadas FULL HD con entrada de video HDMI, para visualización de datos y señales digitales"/>
    <n v="52161505"/>
    <n v="0"/>
    <n v="0"/>
    <n v="0"/>
    <n v="10"/>
    <n v="1"/>
    <n v="1329830"/>
    <s v="UNIDAD"/>
    <s v=""/>
  </r>
  <r>
    <x v="21"/>
    <s v="02-01-01-004-007"/>
    <s v="02-01-01-004-007-03"/>
    <s v="Activos fijos - Radiorreceptores y receptores de televisión; aparatos para la grabación y reproducción de sonido y video; micrófonos, altavoces, amplificadores, etc."/>
    <s v="Pantalla Táctil Resistiva 17,3 PuLG, Industrial HDMI, BNC, USB Para manejo de gráficos y automatización"/>
    <n v="43211903"/>
    <n v="0"/>
    <n v="0"/>
    <n v="0"/>
    <n v="10"/>
    <n v="1"/>
    <n v="1802000"/>
    <s v="UNIDAD"/>
    <s v=""/>
  </r>
  <r>
    <x v="21"/>
    <s v="02-02-01-003-006"/>
    <s v="02-02-01-003-006-02"/>
    <s v="Materiales y suministros - Otros productos de caucho"/>
    <s v="CORREA 13 X 90 "/>
    <n v="26111802"/>
    <n v="0"/>
    <n v="0"/>
    <n v="0"/>
    <n v="10"/>
    <n v="3"/>
    <n v="538260"/>
    <s v="UNIDAD"/>
    <s v=""/>
  </r>
  <r>
    <x v="21"/>
    <s v="02-02-01-003-006"/>
    <s v="02-02-01-003-006-09"/>
    <s v="Materiales y suministros - Otros productos plásticos"/>
    <s v="LÁMINA DE ACRÍLICO CRISTAL DE 8MM DE ESPEZOR MEDIDAS DE 72,5CM  X 77,5 CM"/>
    <n v="13111204"/>
    <n v="0"/>
    <n v="0"/>
    <n v="0"/>
    <n v="10"/>
    <n v="1"/>
    <n v="189800"/>
    <s v="UNIDAD"/>
    <s v=""/>
  </r>
  <r>
    <x v="21"/>
    <s v="02-02-01-003-006"/>
    <s v="02-02-01-003-006-09"/>
    <s v="Materiales y suministros - Otros productos plásticos"/>
    <s v="LÁMINA DE ACRILICO CRISTAL DE 8MM DE ESPESOR MEDIDAS DE 80,5CM X 77,5"/>
    <n v="13111204"/>
    <n v="0"/>
    <n v="0"/>
    <n v="0"/>
    <n v="10"/>
    <n v="1"/>
    <n v="255700"/>
    <s v="UNIDAD"/>
    <s v=""/>
  </r>
  <r>
    <x v="21"/>
    <s v="02-02-01-003-006"/>
    <s v="02-02-01-003-006-09"/>
    <s v="Materiales y suministros - Otros productos plásticos"/>
    <s v="LÁMINA DE ACRILICO CRISTAL DE 8MM DE ESPESOR MEDIDAS DE 80,5CM X 72,5CM"/>
    <n v="13111204"/>
    <n v="0"/>
    <n v="0"/>
    <n v="0"/>
    <n v="10"/>
    <n v="1"/>
    <n v="210300"/>
    <s v="UNIDAD"/>
    <s v=""/>
  </r>
  <r>
    <x v="21"/>
    <s v="02-02-01-004-003"/>
    <s v="02-02-01-004-003-03"/>
    <s v="Materiales y suministros - Cojinetes, engranajes, ruedas de fricción y elementos de transmisión y sus partes y piezas"/>
    <s v="Polea de 14 pulgadas 3 bandas fabricadas en hierro con un orificio para eje de 2,37 pulgadas de diametro y con agujero para cuña de 0,33 pulgadas de alto x 0,63 pulg de ancho"/>
    <n v="31171804"/>
    <n v="0"/>
    <n v="0"/>
    <n v="0"/>
    <n v="10"/>
    <n v="1"/>
    <n v="521200"/>
    <s v="UNIDAD"/>
    <s v=""/>
  </r>
  <r>
    <x v="21"/>
    <s v="02-02-01-004-003"/>
    <s v="02-02-01-004-003-03"/>
    <s v="Materiales y suministros - Cojinetes, engranajes, ruedas de fricción y elementos de transmisión y sus partes y piezas"/>
    <s v="Polea de 3 pulgadas 03 bandas, orificio de eje de  01 pulgada, agujero para cuña estandar"/>
    <n v="31171804"/>
    <n v="0"/>
    <n v="0"/>
    <n v="0"/>
    <n v="10"/>
    <n v="2"/>
    <n v="342400"/>
    <s v="UNIDAD"/>
    <s v=""/>
  </r>
  <r>
    <x v="21"/>
    <s v="02-02-01-004-003"/>
    <s v="02-02-01-004-003-03"/>
    <s v="Materiales y suministros - Cojinetes, engranajes, ruedas de fricción y elementos de transmisión y sus partes y piezas"/>
    <s v="Chumacera tipo pedestal, para eje de 1 pulgada de diámetro, con rodamientos de bolas EDT para aplicaciones de alta velocidad y alta tensión con sistema de lubricación que soporte una velocidad máxima de 16000 rpm"/>
    <n v="31171557"/>
    <n v="0"/>
    <n v="0"/>
    <n v="0"/>
    <n v="10"/>
    <n v="6"/>
    <n v="1249800"/>
    <s v="UNIDAD"/>
    <s v=""/>
  </r>
  <r>
    <x v="21"/>
    <s v="02-02-01-004-003"/>
    <s v="02-02-01-004-003-03"/>
    <s v="Materiales y suministros - Cojinetes, engranajes, ruedas de fricción y elementos de transmisión y sus partes y piezas"/>
    <s v="Chumacera de pared con rodamientos de bolas EDT para aplicaciones de alta velocidad y alta tensión interno para eje de una pulgada, que soporte velocidades de máximas de 16000 rpm"/>
    <n v="31171557"/>
    <n v="0"/>
    <n v="0"/>
    <n v="0"/>
    <n v="10"/>
    <n v="2"/>
    <n v="605600"/>
    <s v="UNIDAD"/>
    <s v=""/>
  </r>
  <r>
    <x v="21"/>
    <s v="02-02-01-004-006"/>
    <s v="02-02-01-004-006-02"/>
    <s v="Materiales y suministros - Aparatos de control eléctrico y distribución de electricidad y sus partes y piezas"/>
    <s v="Toma eléctrica industrial  Inteligente Wifi, Sencilla, compatible con echo dot 4ta generacion ALEXA, funciona a 110 VAC 10 amp "/>
    <n v="27111704"/>
    <n v="0"/>
    <n v="0"/>
    <n v="0"/>
    <n v="10"/>
    <n v="8"/>
    <n v="535200"/>
    <s v="UNIDAD"/>
    <s v=""/>
  </r>
  <r>
    <x v="21"/>
    <s v="02-02-01-004-006"/>
    <s v="02-02-01-004-006-02"/>
    <s v="Materiales y suministros - Aparatos de control eléctrico y distribución de electricidad y sus partes y piezas"/>
    <s v="Interruptor Doble, Inteligente Wifi,  compatible con echo dot 4ta generacion ALEXA, con dos botones de encendidos, funciona a 110 VAC"/>
    <n v="39122200"/>
    <n v="0"/>
    <n v="0"/>
    <n v="0"/>
    <n v="10"/>
    <n v="3"/>
    <n v="239400"/>
    <s v="UNIDAD"/>
    <s v=""/>
  </r>
  <r>
    <x v="21"/>
    <s v="02-02-01-004-006"/>
    <s v="02-02-01-004-006-03"/>
    <s v="Materiales y suministros - Hilos y cables aislados; cable de fibra óptica"/>
    <s v="Cinta LED RGB 110 volt (10 mts)"/>
    <n v="31201500"/>
    <n v="0"/>
    <n v="0"/>
    <n v="0"/>
    <n v="10"/>
    <n v="1"/>
    <n v="50200"/>
    <s v="UNIDAD"/>
    <s v=""/>
  </r>
  <r>
    <x v="21"/>
    <s v="02-02-01-004-007"/>
    <s v="02-02-01-004-007-01"/>
    <s v="Materiales y suministros - Válvulas y tubos electrónicos; componentes electrónicos; sus partes y piezas"/>
    <s v="Luz indicadora de torre para señalización de 110 vac color verde y roja"/>
    <n v="32111503"/>
    <n v="0"/>
    <n v="0"/>
    <n v="0"/>
    <n v="10"/>
    <n v="1"/>
    <n v="233900"/>
    <s v="UNIDAD"/>
    <s v=""/>
  </r>
  <r>
    <x v="21"/>
    <s v="02-02-01-004-007"/>
    <s v="02-02-01-004-007-02"/>
    <s v="Materiales y suministros - Aparatos transmisores de televisión y radio; televisión, video y cámaras digitales; teléfonos"/>
    <s v="Cámara de vigilancia tipo Domo Full HD 1080P / 720P, tipo mini, sensor CMOS de 2MP, LED de 24 piezas, IR de 20 m, globo ocular IR para interiores, ICR, 0.1 Lux / F1.2, 12 VDC, IR inteligente, DNR, lente de 3.6 / 6 mm"/>
    <n v="46171610"/>
    <n v="0"/>
    <n v="0"/>
    <n v="0"/>
    <n v="10"/>
    <n v="1"/>
    <n v="185500"/>
    <s v="UNIDAD"/>
    <s v=""/>
  </r>
  <r>
    <x v="21"/>
    <s v="02-02-01-004-007"/>
    <s v="02-02-01-004-007-03"/>
    <s v="Materiales y suministros - Radiorreceptores y receptores de televisión; aparatos para la grabación y reproducción de sonido y video; micrófonos, altavoces, amplificadores, etc."/>
    <s v="Parlante portátil Componente de domótica ,  Echo Dot, 4ta generación con reloj - inteligente que se activa mediante el comando Alexa.. Control inteligente: use su voz e idioma español, para encender, ajustar termostatos, luces y bloquear puertas con dispositivos compatibles. Diseñado para proteger su privacidad: construido con múltiples capas de protecciones y controles de privacidad, incluido un botón de apagado de micrófono que desconecta electrónicamente los micrófonos "/>
    <n v="45111706"/>
    <n v="0"/>
    <n v="0"/>
    <n v="0"/>
    <n v="10"/>
    <n v="1"/>
    <n v="325000"/>
    <s v="UNIDAD"/>
    <s v=""/>
  </r>
  <r>
    <x v="21"/>
    <s v="02-02-02-005-004"/>
    <s v="02-02-02-005-004-02-5"/>
    <s v="Adquisición de servicios - Servicios generales de construcción de tuberías y cables locales, y obras conexas"/>
    <s v="MANTENIMIENTO DEL POZO PROFUNDO"/>
    <n v="70171707"/>
    <s v="MÍNIMA CUANTÍA"/>
    <n v="5"/>
    <n v="6"/>
    <n v="10"/>
    <n v="1"/>
    <n v="18000000"/>
    <s v="GLOBAL"/>
    <s v="NO SOLICITADAS"/>
  </r>
  <r>
    <x v="21"/>
    <s v="02-02-02-005-004"/>
    <s v="02-02-02-005-004-02-5"/>
    <s v="Adquisición de servicios - Servicios generales de construcción de tuberías y cables locales, y obras conexas"/>
    <s v="MANTENIMIENTO POZO PROFUNDO AJUSTE"/>
    <n v="70171707"/>
    <n v="0"/>
    <n v="0"/>
    <n v="0"/>
    <n v="16"/>
    <n v="1"/>
    <n v="3932035.22"/>
    <s v="GLOBAL"/>
    <s v=""/>
  </r>
  <r>
    <x v="21"/>
    <s v="02-02-02-005-004"/>
    <s v="02-02-02-005-004-02-5"/>
    <s v="Adquisición de servicios - Servicios generales de construcción de tuberías y cables locales, y obras conexas"/>
    <s v="MANTTO POZO"/>
    <n v="70171707"/>
    <n v="0"/>
    <n v="0"/>
    <n v="0"/>
    <n v="10"/>
    <n v="1"/>
    <n v="9886355"/>
    <s v="GLOBAL"/>
    <s v=""/>
  </r>
  <r>
    <x v="21"/>
    <s v="02-02-02-005-004"/>
    <s v="02-02-02-005-004-02-5"/>
    <s v="Adquisición de servicios - Servicios generales de construcción de tuberías y cables locales, y obras conexas"/>
    <s v="MANTENIMIENTO POZO PROFUNDO AJUSTE"/>
    <n v="70171707"/>
    <n v="0"/>
    <n v="0"/>
    <n v="0"/>
    <n v="10"/>
    <n v="1"/>
    <n v="7937724.7800000003"/>
    <s v="GLOBAL"/>
    <s v=""/>
  </r>
  <r>
    <x v="21"/>
    <s v="02-01-01-003-008"/>
    <s v="02-01-01-003-008-01-5"/>
    <s v="Activos fijos - Somieres, colchones con muelles, rellenos o guarnecidos interiormente con cualquier material, de caucho o plásticos celulares, recubiertos o no"/>
    <s v="COMBO COLCHON SENCILLO + BASECAMA"/>
    <n v="56101515"/>
    <n v="0"/>
    <n v="0"/>
    <n v="0"/>
    <n v="10"/>
    <n v="15"/>
    <n v="7199850"/>
    <s v="UNIDAD"/>
    <s v=""/>
  </r>
  <r>
    <x v="21"/>
    <s v="02-01-01-003-008"/>
    <s v="02-01-01-003-008-01-5"/>
    <s v="Activos fijos - Somieres, colchones con muelles, rellenos o guarnecidos interiormente con cualquier material, de caucho o plásticos celulares, recubiertos o no"/>
    <s v="COMO COLCHON DOBLE + BASECAMA"/>
    <n v="56101515"/>
    <n v="0"/>
    <n v="0"/>
    <n v="0"/>
    <n v="10"/>
    <n v="2"/>
    <n v="1239980"/>
    <s v="UNIDAD"/>
    <s v=""/>
  </r>
  <r>
    <x v="21"/>
    <s v="02-02-01-002-007"/>
    <s v="02-02-01-002-007"/>
    <s v="Materiales y suministros - Artículos textiles (excepto prendas de vestir)"/>
    <s v="PAÑO ABSORBENTE"/>
    <n v="47131502"/>
    <n v="0"/>
    <n v="0"/>
    <n v="0"/>
    <n v="10"/>
    <n v="136"/>
    <n v="390728"/>
    <s v="UNIDAD"/>
    <s v=""/>
  </r>
  <r>
    <x v="21"/>
    <s v="02-02-01-003-005"/>
    <s v="02-02-01-003-005-03"/>
    <s v="Materiales y suministros - Jabón, preparados para limpieza, perfumes y preparados de tocador"/>
    <s v="DETERGENTE EN POLVO PESO DE 1.000 GR"/>
    <n v="47131805"/>
    <n v="0"/>
    <n v="0"/>
    <n v="0"/>
    <n v="10"/>
    <n v="150"/>
    <n v="505500"/>
    <s v="UNIDAD"/>
    <s v=""/>
  </r>
  <r>
    <x v="21"/>
    <s v="02-02-01-003-005"/>
    <s v="02-02-01-003-005-03"/>
    <s v="Materiales y suministros - Jabón, preparados para limpieza, perfumes y preparados de tocador"/>
    <s v="JABON LIQUIDO PARA MANOS GALON X 3.750 CC"/>
    <n v="53131608"/>
    <n v="0"/>
    <n v="0"/>
    <n v="0"/>
    <n v="10"/>
    <n v="60"/>
    <n v="765600"/>
    <s v="UNIDAD"/>
    <s v=""/>
  </r>
  <r>
    <x v="21"/>
    <s v="02-02-01-003-005"/>
    <s v="02-02-01-003-005-03"/>
    <s v="Materiales y suministros - Jabón, preparados para limpieza, perfumes y preparados de tocador"/>
    <s v="DETERGENTE LIQUIDO GALON X 3.7 LT"/>
    <n v="47131811"/>
    <n v="0"/>
    <n v="0"/>
    <n v="0"/>
    <n v="10"/>
    <n v="100"/>
    <n v="2685000"/>
    <s v="UNIDAD"/>
    <s v=""/>
  </r>
  <r>
    <x v="21"/>
    <s v="02-02-01-003-005"/>
    <s v="02-02-01-003-005-03"/>
    <s v="Materiales y suministros - Jabón, preparados para limpieza, perfumes y preparados de tocador"/>
    <s v="SUAVIZANTE PARA ROPA X 3000 CC"/>
    <n v="47131811"/>
    <n v="0"/>
    <n v="0"/>
    <n v="0"/>
    <n v="10"/>
    <n v="70"/>
    <n v="1491070"/>
    <s v="UNIDAD"/>
    <s v=""/>
  </r>
  <r>
    <x v="21"/>
    <s v="02-02-01-003-005"/>
    <s v="02-02-01-003-005-03"/>
    <s v="Materiales y suministros - Jabón, preparados para limpieza, perfumes y preparados de tocador"/>
    <s v="REMOVEDOR DE CERA - GALON X 3.785 CC"/>
    <n v="47131827"/>
    <n v="0"/>
    <n v="0"/>
    <n v="0"/>
    <n v="10"/>
    <n v="34"/>
    <n v="825384"/>
    <s v="UNIDAD"/>
    <s v=""/>
  </r>
  <r>
    <x v="21"/>
    <s v="02-02-01-003-006"/>
    <s v="02-02-01-003-006-04"/>
    <s v="Materiales y suministros - Productos de empaque y envasado, de plástico"/>
    <s v="BOLSA PLASTICA, COLOR NEGRO, CALIBRE DE MINIMO 1.5,  40 CM * 40 CM, PAQ X 50 UND"/>
    <n v="47121701"/>
    <n v="0"/>
    <n v="0"/>
    <n v="0"/>
    <n v="10"/>
    <n v="50"/>
    <n v="303450"/>
    <s v="UNIDAD"/>
    <s v=""/>
  </r>
  <r>
    <x v="21"/>
    <s v="02-02-01-003-006"/>
    <s v="02-02-01-003-006-04"/>
    <s v="Materiales y suministros - Productos de empaque y envasado, de plástico"/>
    <s v="BOLSA PLASTICA, COLOR NEGRO, CALIBRE DE MINIMO 2, 90 CM * 130 CM"/>
    <n v="47121701"/>
    <n v="0"/>
    <n v="0"/>
    <n v="0"/>
    <n v="10"/>
    <n v="74"/>
    <n v="740000"/>
    <s v="UNIDAD"/>
    <s v=""/>
  </r>
  <r>
    <x v="21"/>
    <s v="02-02-01-003-006"/>
    <s v="02-02-01-003-006-04"/>
    <s v="Materiales y suministros - Productos de empaque y envasado, de plástico"/>
    <s v="BOLSA PLASTICA, COLOR BLANCO, 40 CM * 50 CM, PAQ X 6 UND"/>
    <n v="47121701"/>
    <n v="0"/>
    <n v="0"/>
    <n v="0"/>
    <n v="10"/>
    <n v="105"/>
    <n v="63735"/>
    <s v="UNIDAD"/>
    <s v=""/>
  </r>
  <r>
    <x v="21"/>
    <s v="02-02-01-003-006"/>
    <s v="02-02-01-003-006-04"/>
    <s v="Materiales y suministros - Productos de empaque y envasado, de plástico"/>
    <s v="BOLSA PLASTICA, COLOR BLANCO, CALIBRE DE MINIMO 2, 90 CM * 130 CM"/>
    <n v="47121701"/>
    <n v="0"/>
    <n v="0"/>
    <n v="0"/>
    <n v="10"/>
    <n v="70"/>
    <n v="700000"/>
    <s v="UNIDAD"/>
    <s v=""/>
  </r>
  <r>
    <x v="21"/>
    <s v="02-02-01-003-006"/>
    <s v="02-02-01-003-006-04"/>
    <s v="Materiales y suministros - Productos de empaque y envasado, de plástico"/>
    <s v="BOLSA PLASTICA, COLOR VERDE, CALIBRE DE MINIMO 2, 90 CM * 130 CM"/>
    <n v="47121701"/>
    <n v="0"/>
    <n v="0"/>
    <n v="0"/>
    <n v="10"/>
    <n v="90"/>
    <n v="900000"/>
    <s v="UNIDAD"/>
    <s v=""/>
  </r>
  <r>
    <x v="21"/>
    <s v="02-02-02-008-007"/>
    <s v="02-02-02-008-007-01-5"/>
    <s v="Adquisición de servicios - Servicios de mantenimiento y reparación de otra maquinaria y otro equipo"/>
    <s v="MANTENIMIENTO PREVENTIVO, CORRECTIVO Y CALIBRACION A TODO COSTO DEL EQUIPO ESPECTROFOTÓMETRO DE EMISIÓN ATÓMICA DE ROTRODE (RAES) SPECTROIL M/C-W"/>
    <n v="81101700"/>
    <n v="0"/>
    <n v="0"/>
    <n v="0"/>
    <n v="10"/>
    <n v="1"/>
    <n v="29155000"/>
    <s v="GLOBAL"/>
    <s v=""/>
  </r>
  <r>
    <x v="21"/>
    <s v="02-01-01-003-008"/>
    <s v="02-01-01-003-008-01-1"/>
    <s v="Activos fijos - Asientos"/>
    <s v="SILLA APOYABRAZOS ARTICULADOS "/>
    <n v="56112100"/>
    <n v="0"/>
    <n v="0"/>
    <n v="0"/>
    <n v="10"/>
    <n v="2"/>
    <n v="3322926"/>
    <s v="UNIDAD"/>
    <s v=""/>
  </r>
  <r>
    <x v="21"/>
    <s v="02-01-01-003-008"/>
    <s v="02-01-01-003-008-01-2"/>
    <s v="Activos fijos - Muebles, del tipo utilizado en oficinas"/>
    <s v="BANCO SOPORTE- RODANTE BODEGA"/>
    <n v="24102004"/>
    <s v="SELECCIÓN ABREVIADA MENOR CUANTÍA"/>
    <n v="3"/>
    <n v="6"/>
    <n v="10"/>
    <n v="1"/>
    <n v="12800000"/>
    <s v="UNIDAD"/>
    <s v="NO SOLICITADAS"/>
  </r>
  <r>
    <x v="21"/>
    <s v="02-01-01-003-008"/>
    <s v="02-01-01-003-008-01-4"/>
    <s v="Activos fijos - Otros muebles n. C. P."/>
    <s v="LOKER PARA CASINO"/>
    <n v="56101520"/>
    <s v="MÍNIMA CUANTÍA"/>
    <n v="4"/>
    <n v="4"/>
    <n v="10"/>
    <n v="1"/>
    <n v="1010988"/>
    <s v="GLOBAL"/>
    <s v="NO SOLICITADAS"/>
  </r>
  <r>
    <x v="21"/>
    <s v="02-01-01-003-008"/>
    <s v="02-01-01-003-008-01-4"/>
    <s v="Activos fijos - Otros muebles n. C. P."/>
    <s v="MUEBLE DE ALMACENAMIENTO BODEGA"/>
    <n v="24102004"/>
    <s v="SELECCIÓN ABREVIADA MENOR CUANTÍA"/>
    <n v="3"/>
    <n v="6"/>
    <n v="10"/>
    <n v="1"/>
    <n v="1050000"/>
    <s v="UNIDAD"/>
    <s v="NO SOLICITADAS"/>
  </r>
  <r>
    <x v="21"/>
    <s v="02-02-02-008-005"/>
    <s v="02-02-02-008-005-09-6"/>
    <s v="Adquisición de servicios - Servicios de organización y asistencia de convenciones y ferias"/>
    <s v="SERVICIO LOGISTICO A TODO COSTO PARA EL DESARROLLO DEL EVENTO CAMPAÑA SÚMATE A MI FUERZA &quot;LA FUERZA DE LA GRATITUD&quot;"/>
    <n v="80141607"/>
    <n v="0"/>
    <n v="0"/>
    <n v="0"/>
    <n v="10"/>
    <n v="1"/>
    <n v="51944571"/>
    <s v="GLOBAL"/>
    <s v=""/>
  </r>
  <r>
    <x v="21"/>
    <s v="02-02-02-006-004"/>
    <s v="02-02-02-006-004"/>
    <s v="Adquisición de servicios - Servicios de transporte de pasajeros"/>
    <s v="TRANSPORTE PERSONAL CAMAN R - 16"/>
    <n v="78111803"/>
    <s v="SELECCIÓN ABREVIADA MENOR CUANTÍA"/>
    <n v="1"/>
    <n v="10"/>
    <n v="16"/>
    <n v="1"/>
    <n v="72165000"/>
    <s v="GLOBAL"/>
    <s v="SI EN TRAMITE"/>
  </r>
  <r>
    <x v="21"/>
    <s v="08-01-02-004"/>
    <s v="08-01-02-004"/>
    <s v="Impuestos - Impuesto de alumbrado público"/>
    <s v="SOBRANTE ALUMBRADO PÚBLICO"/>
    <n v="0"/>
    <n v="0"/>
    <n v="0"/>
    <n v="0"/>
    <n v="10"/>
    <n v="1"/>
    <n v="1063929"/>
    <s v="GLOBAL"/>
    <s v=""/>
  </r>
  <r>
    <x v="21"/>
    <s v="01-01-03-027"/>
    <s v="01-01-03-027"/>
    <s v="Planta permanente - Partida alimentación soldados"/>
    <s v="PARTIDA ALIMENTACION SOLDADOS"/>
    <s v="90101501_x000a_90101604"/>
    <s v="CONTRATACIÓN DIRECTA"/>
    <n v="1"/>
    <n v="12"/>
    <n v="10"/>
    <n v="1"/>
    <n v="49061424"/>
    <s v="GLOBAL"/>
    <s v="NO SOLICITADAS"/>
  </r>
  <r>
    <x v="21"/>
    <s v="A-01-01-03-035"/>
    <s v="01-01-03-035"/>
    <s v="ALIMENTACIÓN ALUMNOS"/>
    <s v="ALIMENTACIÓN ALUMNOS"/>
    <n v="0"/>
    <s v="CONTRATACIÓN DIRECTA"/>
    <n v="1"/>
    <n v="12"/>
    <n v="10"/>
    <n v="1"/>
    <n v="59324"/>
    <s v="GLOBAL"/>
    <s v="NO SOLICITADAS"/>
  </r>
  <r>
    <x v="22"/>
    <s v="02-01-01-004-003"/>
    <s v="02-01-01-004-003-01"/>
    <s v="Activos fijos - Motores y turbinas y sus partes"/>
    <s v="ENTRENADOR VIRTUAL DE PROCEMIENTOS DE AVIONICA"/>
    <n v="25191504"/>
    <s v="MÍNIMA CUANTÍA"/>
    <n v="4"/>
    <n v="6"/>
    <n v="10"/>
    <n v="1"/>
    <n v="239000000"/>
    <s v="GLOBAL"/>
    <s v="NO SOLICITADAS"/>
  </r>
  <r>
    <x v="22"/>
    <s v="02-01-01-004-003"/>
    <s v="02-01-01-004-003-09"/>
    <s v="Activos fijos - Otras máquinas para usos generales y sus partes y piezas"/>
    <s v="EXTINTOR CARGADO CON AGUA A PRESIÓN 2,5 GALONES"/>
    <n v="46191601"/>
    <s v="MÍNIMA CUANTÍA"/>
    <n v="4"/>
    <n v="6"/>
    <n v="10"/>
    <n v="5"/>
    <n v="229997.35"/>
    <s v="UNIDAD"/>
    <s v="NO SOLICITADAS"/>
  </r>
  <r>
    <x v="22"/>
    <s v="02-01-01-004-003"/>
    <s v="02-01-01-004-003-09"/>
    <s v="Activos fijos - Otras máquinas para usos generales y sus partes y piezas"/>
    <s v="EXTINTOR CO2 10 LIBRAS"/>
    <n v="46191601"/>
    <s v="MÍNIMA CUANTÍA"/>
    <n v="4"/>
    <n v="6"/>
    <n v="10"/>
    <n v="5"/>
    <n v="1149998.25"/>
    <s v="UNIDAD"/>
    <s v="NO SOLICITADAS"/>
  </r>
  <r>
    <x v="22"/>
    <s v="02-01-01-004-003"/>
    <s v="02-01-01-004-003-09"/>
    <s v="Activos fijos - Otras máquinas para usos generales y sus partes y piezas"/>
    <s v="EXTINTOR CO2 50 LIBRAS"/>
    <n v="46191601"/>
    <s v="MÍNIMA CUANTÍA"/>
    <n v="4"/>
    <n v="6"/>
    <n v="10"/>
    <n v="6"/>
    <n v="8280000.959999999"/>
    <s v="UNIDAD"/>
    <s v="NO SOLICITADAS"/>
  </r>
  <r>
    <x v="22"/>
    <s v="02-01-01-004-003"/>
    <s v="02-01-01-004-003-09"/>
    <s v="Activos fijos - Otras máquinas para usos generales y sus partes y piezas"/>
    <s v="EXTINTOR TIPO K 2,5 GALONES"/>
    <n v="46191601"/>
    <s v="MÍNIMA CUANTÍA"/>
    <n v="4"/>
    <n v="6"/>
    <n v="10"/>
    <n v="8"/>
    <n v="1520001.44"/>
    <s v="UNIDAD"/>
    <s v="NO SOLICITADAS"/>
  </r>
  <r>
    <x v="22"/>
    <s v="02-01-01-004-003"/>
    <s v="02-01-01-004-003-09"/>
    <s v="Activos fijos - Otras máquinas para usos generales y sus partes y piezas"/>
    <s v="CUARTO FRIO"/>
    <n v="24131503"/>
    <s v="MÍNIMA CUANTÍA"/>
    <n v="4"/>
    <n v="8"/>
    <n v="10"/>
    <n v="1"/>
    <n v="9303800"/>
    <s v="UNIDAD"/>
    <s v="NO SOLICITADAS"/>
  </r>
  <r>
    <x v="22"/>
    <s v="02-01-01-004-003"/>
    <s v="02-01-01-004-003-09"/>
    <s v="Activos fijos - Otras máquinas para usos generales y sus partes y piezas"/>
    <s v="CUARTO FRIO"/>
    <n v="24131503"/>
    <s v="MÍNIMA CUANTÍA"/>
    <n v="4"/>
    <n v="8"/>
    <n v="10"/>
    <n v="1"/>
    <n v="52696200"/>
    <s v="UNIDAD"/>
    <s v="NO SOLICITADAS"/>
  </r>
  <r>
    <x v="22"/>
    <s v="02-01-01-004-003"/>
    <s v="02-01-01-004-003-09"/>
    <s v="Activos fijos - Otras máquinas para usos generales y sus partes y piezas"/>
    <s v="NEVERA"/>
    <n v="41103000"/>
    <s v="MÍNIMA CUANTÍA"/>
    <n v="5"/>
    <n v="6"/>
    <n v="10"/>
    <n v="1"/>
    <n v="9350000"/>
    <s v="UNIDAD"/>
    <s v="NO SOLICITADAS"/>
  </r>
  <r>
    <x v="22"/>
    <s v="02-01-01-004-004"/>
    <s v="02-01-01-004-004-01"/>
    <s v="Activos fijos - Maquinaria agropecuaria o silvícola y sus partes y piezas"/>
    <s v="MINITRACTOR "/>
    <n v="25101901"/>
    <s v="MÍNIMA CUANTÍA"/>
    <n v="4"/>
    <n v="2"/>
    <n v="10"/>
    <n v="1"/>
    <n v="20998502"/>
    <s v="UNIDAD"/>
    <s v="NO SOLICITADAS"/>
  </r>
  <r>
    <x v="22"/>
    <s v="02-01-01-004-004"/>
    <s v="02-01-01-004-004-08"/>
    <s v="Activos fijos - Aparatos de uso doméstico y sus partes y piezas"/>
    <s v="LAVADORA INDUSTRIAL"/>
    <n v="23151601"/>
    <s v="MÍNIMA CUANTÍA"/>
    <n v="4"/>
    <n v="2"/>
    <n v="10"/>
    <n v="1"/>
    <n v="42602000"/>
    <s v="UNIDAD"/>
    <s v="NO SOLICITADAS"/>
  </r>
  <r>
    <x v="22"/>
    <s v="02-01-01-004-004"/>
    <s v="02-01-01-004-004-08"/>
    <s v="Activos fijos - Aparatos de uso doméstico y sus partes y piezas"/>
    <s v="CALDERA"/>
    <n v="49241700"/>
    <s v="SELECCIÓN ABREVIADA MENOR CUANTÍA"/>
    <n v="7"/>
    <n v="5"/>
    <n v="16"/>
    <n v="1"/>
    <n v="138920600"/>
    <s v="UNIDAD"/>
    <s v="NO SOLICITADAS"/>
  </r>
  <r>
    <x v="22"/>
    <s v="02-01-01-004-004"/>
    <s v="02-01-01-004-004-08"/>
    <s v="Activos fijos - Aparatos de uso doméstico y sus partes y piezas"/>
    <s v="ESTRACTORES"/>
    <n v="40101502"/>
    <s v="MÍNIMA CUANTÍA"/>
    <n v="11"/>
    <n v="2"/>
    <n v="16"/>
    <n v="12"/>
    <n v="2938800"/>
    <s v="UNIDAD"/>
    <s v="NO SOLICITADAS"/>
  </r>
  <r>
    <x v="22"/>
    <s v="02-01-01-004-004"/>
    <s v="02-01-01-004-004-08"/>
    <s v="Activos fijos - Aparatos de uso doméstico y sus partes y piezas"/>
    <s v="ESTUFAS"/>
    <n v="40101834"/>
    <s v="MÍNIMA CUANTÍA"/>
    <n v="11"/>
    <n v="2"/>
    <n v="16"/>
    <n v="7"/>
    <n v="5074300"/>
    <s v="UNIDAD"/>
    <s v="NO SOLICITADAS"/>
  </r>
  <r>
    <x v="22"/>
    <s v="02-01-01-004-004"/>
    <s v="02-01-01-004-004-08"/>
    <s v="Activos fijos - Aparatos de uso doméstico y sus partes y piezas"/>
    <s v="HORNOS"/>
    <n v="48101517"/>
    <s v="MÍNIMA CUANTÍA"/>
    <n v="11"/>
    <n v="2"/>
    <n v="16"/>
    <n v="3"/>
    <n v="2774700"/>
    <s v="UNIDAD"/>
    <s v="NO SOLICITADAS"/>
  </r>
  <r>
    <x v="22"/>
    <s v="02-01-01-004-004"/>
    <s v="02-01-01-004-004-08"/>
    <s v="Activos fijos - Aparatos de uso doméstico y sus partes y piezas"/>
    <s v="IMPREVISTOS POR SOBRANTES"/>
    <n v="40101834"/>
    <n v="0"/>
    <n v="0"/>
    <n v="0"/>
    <n v="16"/>
    <n v="1"/>
    <n v="8917200"/>
    <s v="UNIDAD"/>
    <s v=""/>
  </r>
  <r>
    <x v="22"/>
    <s v="02-01-01-004-004"/>
    <s v="02-01-01-004-004-08"/>
    <s v="Activos fijos - Aparatos de uso doméstico y sus partes y piezas"/>
    <s v="ESTUFAS"/>
    <n v="40101834"/>
    <s v="MÍNIMA CUANTÍA"/>
    <n v="11"/>
    <n v="2"/>
    <n v="16"/>
    <n v="16"/>
    <n v="5374400"/>
    <s v="UNIDAD"/>
    <s v="NO SOLICITADAS"/>
  </r>
  <r>
    <x v="22"/>
    <s v="02-01-01-004-006"/>
    <s v="02-01-01-004-006-02"/>
    <s v="Activos fijos - Aparatos de control eléctrico y distribución de electricidad y sus partes y piezas"/>
    <s v="UPS "/>
    <n v="39121004"/>
    <s v="SELECCIÓN ABREVIADA MENOR CUANTÍA"/>
    <n v="3"/>
    <n v="4"/>
    <n v="10"/>
    <n v="1"/>
    <n v="121846480"/>
    <s v="UNIDAD"/>
    <s v="NO SOLICITADAS"/>
  </r>
  <r>
    <x v="22"/>
    <s v="02-02-01-000-002"/>
    <s v="02-02-01-000-002-09"/>
    <s v="Materiales y suministros - Otros productos animales"/>
    <s v="SNACKS MASTICABLE HIGIENE ORAL"/>
    <n v="11131605"/>
    <s v="MÍNIMA CUANTÍA"/>
    <n v="1"/>
    <n v="4"/>
    <n v="10"/>
    <n v="160"/>
    <n v="4319985.5999999996"/>
    <s v="UNIDAD"/>
    <s v="NO SOLICITADAS"/>
  </r>
  <r>
    <x v="22"/>
    <s v="02-02-01-001-005"/>
    <s v="02-02-01-001-005"/>
    <s v="Materiales y suministros - Piedra, arena y arcilla"/>
    <s v="PIEDRA TRITURADO MARMOL PARA JARDINES BULTO X 20-25 KG"/>
    <n v="11111600"/>
    <s v="MÍNIMA CUANTÍA"/>
    <n v="1"/>
    <n v="5"/>
    <n v="10"/>
    <n v="120"/>
    <n v="4555320"/>
    <s v="UNIDAD"/>
    <s v="NO SOLICITADAS"/>
  </r>
  <r>
    <x v="22"/>
    <s v="02-02-01-001-005"/>
    <s v="02-02-01-001-005"/>
    <s v="Materiales y suministros - Piedra, arena y arcilla"/>
    <s v="ARENA"/>
    <n v="30111801"/>
    <s v="MÍNIMA CUANTÍA"/>
    <n v="8"/>
    <n v="4"/>
    <n v="10"/>
    <n v="12"/>
    <n v="1340712.5"/>
    <s v="METRO CUBICO"/>
    <s v="NO SOLICITADAS"/>
  </r>
  <r>
    <x v="22"/>
    <s v="02-02-01-001-005"/>
    <s v="02-02-01-001-005"/>
    <s v="Materiales y suministros - Piedra, arena y arcilla"/>
    <s v="MIXTO"/>
    <n v="30111801"/>
    <s v="MÍNIMA CUANTÍA"/>
    <n v="8"/>
    <n v="4"/>
    <n v="10"/>
    <n v="24"/>
    <n v="2839155.88"/>
    <s v="METRO CUBICO"/>
    <s v="NO SOLICITADAS"/>
  </r>
  <r>
    <x v="22"/>
    <s v="02-02-01-001-005"/>
    <s v="02-02-01-001-005"/>
    <s v="Materiales y suministros - Piedra, arena y arcilla"/>
    <s v="MURO BLOQUE #  5 "/>
    <n v="30131504"/>
    <s v="MÍNIMA CUANTÍA"/>
    <n v="8"/>
    <n v="4"/>
    <n v="10"/>
    <n v="1900"/>
    <n v="1888794.18"/>
    <s v="UNIDAD"/>
    <s v="NO SOLICITADAS"/>
  </r>
  <r>
    <x v="22"/>
    <s v="02-02-01-001-005"/>
    <s v="02-02-01-001-005"/>
    <s v="Materiales y suministros - Piedra, arena y arcilla"/>
    <s v="RECEBO"/>
    <n v="30111801"/>
    <s v="MÍNIMA CUANTÍA"/>
    <n v="8"/>
    <n v="4"/>
    <n v="10"/>
    <n v="2"/>
    <n v="17231.11"/>
    <s v="METRO CUBICO"/>
    <s v="NO SOLICITADAS"/>
  </r>
  <r>
    <x v="22"/>
    <s v="02-02-01-002-003"/>
    <s v="02-02-01-002-003-03"/>
    <s v="Materiales y suministros - Preparaciones utilizadas en la alimentación de animales"/>
    <s v="TINNER CORRIENTE X GALON"/>
    <n v="31211604"/>
    <s v="SELECCIÓN ABREVIADA MENOR CUANTÍA"/>
    <n v="1"/>
    <n v="5"/>
    <n v="10"/>
    <n v="62"/>
    <n v="951762"/>
    <s v="GALON"/>
    <s v="NO SOLICITADAS"/>
  </r>
  <r>
    <x v="22"/>
    <s v="02-02-01-002-006"/>
    <s v="02-02-01-002-006"/>
    <s v="Materiales y suministros - Hilados e hilos; tejidos de fibras textiles incluso afelpados"/>
    <s v="BANDERA COMANDO DE TRANSPORTE MILITAR"/>
    <n v="55121715"/>
    <s v="MÍNIMA CUANTÍA"/>
    <n v="2"/>
    <n v="3"/>
    <n v="10"/>
    <n v="8"/>
    <n v="5520000"/>
    <s v="UNIDAD"/>
    <s v="NO SOLICITADAS"/>
  </r>
  <r>
    <x v="22"/>
    <s v="02-02-01-002-006"/>
    <s v="02-02-01-002-006"/>
    <s v="Materiales y suministros - Hilados e hilos; tejidos de fibras textiles incluso afelpados"/>
    <s v="BANDERA DE COLOMBIA "/>
    <n v="55121715"/>
    <s v="MÍNIMA CUANTÍA"/>
    <n v="2"/>
    <n v="3"/>
    <n v="10"/>
    <n v="8"/>
    <n v="5520000"/>
    <s v="UNIDAD"/>
    <s v="NO SOLICITADAS"/>
  </r>
  <r>
    <x v="22"/>
    <s v="02-02-01-002-006"/>
    <s v="02-02-01-002-006"/>
    <s v="Materiales y suministros - Hilados e hilos; tejidos de fibras textiles incluso afelpados"/>
    <s v="BANDERA DE FUERZA AÉREA COLOMBIANA, "/>
    <n v="55121715"/>
    <s v="MÍNIMA CUANTÍA"/>
    <n v="2"/>
    <n v="3"/>
    <n v="10"/>
    <n v="8"/>
    <n v="5520000"/>
    <s v="UNIDAD"/>
    <s v="NO SOLICITADAS"/>
  </r>
  <r>
    <x v="22"/>
    <s v="02-02-01-002-006"/>
    <s v="02-02-01-002-006"/>
    <s v="Materiales y suministros - Hilados e hilos; tejidos de fibras textiles incluso afelpados"/>
    <s v="CORDON BUNGIE DE 1/4NEGRO"/>
    <n v="31152106"/>
    <s v="SELECCIÓN ABREVIADA MENOR CUANTÍA"/>
    <n v="3"/>
    <n v="9"/>
    <n v="10"/>
    <n v="45"/>
    <n v="342000"/>
    <s v="UNIDAD"/>
    <s v="NO SOLICITADAS"/>
  </r>
  <r>
    <x v="22"/>
    <s v="02-02-01-002-006"/>
    <s v="02-02-01-002-006"/>
    <s v="Materiales y suministros - Hilados e hilos; tejidos de fibras textiles incluso afelpados"/>
    <s v="TELA DE LIENZO X METRO"/>
    <n v="24141510"/>
    <s v="SELECCIÓN ABREVIADA MENOR CUANTÍA"/>
    <n v="3"/>
    <n v="9"/>
    <n v="10"/>
    <n v="48"/>
    <n v="384000"/>
    <s v="UNIDAD"/>
    <s v="NO SOLICITADAS"/>
  </r>
  <r>
    <x v="22"/>
    <s v="02-02-01-002-006"/>
    <s v="02-02-01-002-006"/>
    <s v="Materiales y suministros - Hilados e hilos; tejidos de fibras textiles incluso afelpados"/>
    <s v="BULTO RECORTE TRAPOS"/>
    <n v="49151504"/>
    <s v="SELECCIÓN ABREVIADA MENOR CUANTÍA"/>
    <n v="3"/>
    <n v="9"/>
    <n v="10"/>
    <n v="3"/>
    <n v="432000"/>
    <s v="UNIDAD"/>
    <s v="NO SOLICITADAS"/>
  </r>
  <r>
    <x v="22"/>
    <s v="02-02-01-002-006"/>
    <s v="02-02-01-002-006"/>
    <s v="Materiales y suministros - Hilados e hilos; tejidos de fibras textiles incluso afelpados"/>
    <s v="LONA HURACÁN 1000 ROJA  ROLLO X 15 MTS  BASE 2129"/>
    <n v="11151508"/>
    <s v="SELECCIÓN ABREVIADA MENOR CUANTÍA"/>
    <n v="3"/>
    <n v="9"/>
    <n v="10"/>
    <n v="4"/>
    <n v="1600000"/>
    <s v="UNIDAD"/>
    <s v="NO SOLICITADAS"/>
  </r>
  <r>
    <x v="22"/>
    <s v="02-02-01-002-006"/>
    <s v="02-02-01-002-006"/>
    <s v="Materiales y suministros - Hilados e hilos; tejidos de fibras textiles incluso afelpados"/>
    <s v="LONA HURACÁN 1000 NEGRA ROLLO X 15 MTS BASE 2150"/>
    <n v="11151508"/>
    <s v="SELECCIÓN ABREVIADA MENOR CUANTÍA"/>
    <n v="3"/>
    <n v="9"/>
    <n v="10"/>
    <n v="8"/>
    <n v="3200000"/>
    <s v="UNIDAD"/>
    <s v="NO SOLICITADAS"/>
  </r>
  <r>
    <x v="22"/>
    <s v="02-02-01-002-007"/>
    <s v="02-02-01-002-007"/>
    <s v="Materiales y suministros - Artículos textiles (excepto prendas de vestir)"/>
    <s v="CINTA MALLA PARA JUNTAS DE DRAYWAL "/>
    <n v="31201622"/>
    <s v="SELECCIÓN ABREVIADA MENOR CUANTÍA"/>
    <n v="1"/>
    <n v="5"/>
    <n v="10"/>
    <n v="5"/>
    <n v="72590"/>
    <s v="UNIDAD"/>
    <s v="NO SOLICITADAS"/>
  </r>
  <r>
    <x v="22"/>
    <s v="02-02-01-002-007"/>
    <s v="02-02-01-002-007"/>
    <s v="Materiales y suministros - Artículos textiles (excepto prendas de vestir)"/>
    <s v="CINTA TAPA GOTERAS TIPO MULTISEAL O DE SIMILARES CARACTERISTICAS"/>
    <n v="31201507"/>
    <s v="SELECCIÓN ABREVIADA MENOR CUANTÍA"/>
    <n v="1"/>
    <n v="5"/>
    <n v="10"/>
    <n v="6"/>
    <n v="194208"/>
    <s v="UNIDAD"/>
    <s v="NO SOLICITADAS"/>
  </r>
  <r>
    <x v="22"/>
    <s v="02-02-01-002-008"/>
    <s v="02-02-01-002-008"/>
    <s v="Materiales y suministros - Dotación (prendas de vestir y calzado)"/>
    <s v="CHALECO PARA CANINOS"/>
    <n v="46181507"/>
    <s v="MÍNIMA CUANTÍA"/>
    <n v="1"/>
    <n v="4"/>
    <n v="10"/>
    <n v="1"/>
    <n v="46500.439999999995"/>
    <s v="UNIDAD"/>
    <s v="NO SOLICITADAS"/>
  </r>
  <r>
    <x v="22"/>
    <s v="02-02-01-002-008"/>
    <s v="02-02-01-002-008"/>
    <s v="Materiales y suministros - Dotación (prendas de vestir y calzado)"/>
    <s v="CHALECO REFLECTIVO CON 4 REFLECTIVOS "/>
    <n v="46181507"/>
    <s v="MÍNIMA CUANTÍA"/>
    <n v="1"/>
    <n v="4"/>
    <n v="10"/>
    <n v="30"/>
    <n v="383989.19999999995"/>
    <s v="UNIDAD"/>
    <s v="NO SOLICITADAS"/>
  </r>
  <r>
    <x v="22"/>
    <s v="02-02-01-003-001"/>
    <s v="02-02-01-003-001"/>
    <s v="Materiales y suministros - Productos de madera, corcho, cestería y espartería"/>
    <s v="GUACAL DE TRANSPORTE"/>
    <n v="10111300"/>
    <s v="MÍNIMA CUANTÍA"/>
    <n v="1"/>
    <n v="4"/>
    <n v="10"/>
    <n v="2"/>
    <n v="1160000.1000000001"/>
    <s v="UNIDAD"/>
    <s v="NO SOLICITADAS"/>
  </r>
  <r>
    <x v="22"/>
    <s v="02-02-01-003-001"/>
    <s v="02-02-01-003-001"/>
    <s v="Materiales y suministros - Productos de madera, corcho, cestería y espartería"/>
    <s v="TABLA BURRA CEPILLADA DE 3M X2CM X 30 CM"/>
    <n v="11121610"/>
    <s v="MÍNIMA CUANTÍA"/>
    <n v="8"/>
    <n v="4"/>
    <n v="10"/>
    <n v="19"/>
    <n v="622789.74"/>
    <s v="UNIDAD"/>
    <s v="NO SOLICITADAS"/>
  </r>
  <r>
    <x v="22"/>
    <s v="02-02-01-003-001"/>
    <s v="02-02-01-003-001"/>
    <s v="Materiales y suministros - Productos de madera, corcho, cestería y espartería"/>
    <s v="PISO LAMINADO MADERA 10 MM INCLUYE TODO LOS COMPONENTES PARA SU INSTALACION"/>
    <n v="30161710"/>
    <s v="MÍNIMA CUANTÍA"/>
    <n v="8"/>
    <n v="4"/>
    <n v="10"/>
    <n v="1"/>
    <n v="67378.039999999994"/>
    <s v="METRO CUADRADO"/>
    <s v="NO SOLICITADAS"/>
  </r>
  <r>
    <x v="22"/>
    <s v="02-02-01-003-001"/>
    <s v="02-02-01-003-001"/>
    <s v="Materiales y suministros - Productos de madera, corcho, cestería y espartería"/>
    <s v="GUARDAESCOBA PARA PISO LAMINADO"/>
    <n v="30161710"/>
    <s v="MÍNIMA CUANTÍA"/>
    <n v="8"/>
    <n v="4"/>
    <n v="10"/>
    <n v="2"/>
    <n v="41973.2"/>
    <s v="METRO"/>
    <s v="NO SOLICITADAS"/>
  </r>
  <r>
    <x v="22"/>
    <s v="02-02-01-003-001"/>
    <s v="02-02-01-003-001"/>
    <s v="Materiales y suministros - Productos de madera, corcho, cestería y espartería"/>
    <s v="pirlan desnivel piso laminado "/>
    <n v="30161710"/>
    <s v="MÍNIMA CUANTÍA"/>
    <n v="8"/>
    <n v="4"/>
    <n v="10"/>
    <n v="1"/>
    <n v="27613.93"/>
    <s v="METRO"/>
    <s v="NO SOLICITADAS"/>
  </r>
  <r>
    <x v="22"/>
    <s v="02-02-01-003-001"/>
    <s v="02-02-01-003-001"/>
    <s v="Materiales y suministros - Productos de madera, corcho, cestería y espartería"/>
    <s v="guia de dilatacion piso laminado"/>
    <n v="30161710"/>
    <s v="MÍNIMA CUANTÍA"/>
    <n v="8"/>
    <n v="4"/>
    <n v="10"/>
    <n v="1"/>
    <n v="35526.85"/>
    <s v="METRO"/>
    <s v="NO SOLICITADAS"/>
  </r>
  <r>
    <x v="22"/>
    <s v="02-02-01-003-002"/>
    <s v="02-02-01-003-002-01"/>
    <s v="Materiales y suministros - Pasta de papel, papel y cartón"/>
    <s v="CINTA AUTO FUNDENTE SCOTCH NO. 23  ( X ROLLO)"/>
    <n v="31201535"/>
    <s v="SELECCIÓN ABREVIADA MENOR CUANTÍA"/>
    <n v="3"/>
    <n v="9"/>
    <n v="10"/>
    <n v="4"/>
    <n v="160000"/>
    <s v="UNIDAD"/>
    <s v="NO SOLICITADAS"/>
  </r>
  <r>
    <x v="22"/>
    <s v="02-02-01-003-002"/>
    <s v="02-02-01-003-002-01"/>
    <s v="Materiales y suministros - Pasta de papel, papel y cartón"/>
    <s v="CAJAS X 200 DE ARCHIVO"/>
    <n v="44111515"/>
    <s v="SELECCIÓN ABREVIADA - ACUERDO MARCO"/>
    <n v="1"/>
    <n v="3"/>
    <n v="10"/>
    <n v="650"/>
    <n v="2173600"/>
    <s v="UNIDAD"/>
    <s v="NO SOLICITADAS"/>
  </r>
  <r>
    <x v="22"/>
    <s v="02-02-01-003-002"/>
    <s v="02-02-01-003-002-01"/>
    <s v="Materiales y suministros - Pasta de papel, papel y cartón"/>
    <s v="CARPETA 4 ALETAS 68X58"/>
    <n v="44122000"/>
    <s v="SELECCIÓN ABREVIADA - ACUERDO MARCO"/>
    <n v="1"/>
    <n v="3"/>
    <n v="10"/>
    <n v="2000"/>
    <n v="4950000"/>
    <s v="UNIDAD"/>
    <s v="NO SOLICITADAS"/>
  </r>
  <r>
    <x v="22"/>
    <s v="02-02-01-003-002"/>
    <s v="02-02-01-003-002-01"/>
    <s v="Materiales y suministros - Pasta de papel, papel y cartón"/>
    <s v="CINTA ENMASCARAR 12 MM. X 40 MTS."/>
    <n v="31201503"/>
    <s v="SELECCIÓN ABREVIADA - ACUERDO MARCO"/>
    <n v="1"/>
    <n v="3"/>
    <n v="10"/>
    <n v="10"/>
    <n v="31060"/>
    <s v="UNIDAD"/>
    <s v="NO SOLICITADAS"/>
  </r>
  <r>
    <x v="22"/>
    <s v="02-02-01-003-002"/>
    <s v="02-02-01-003-002-01"/>
    <s v="Materiales y suministros - Pasta de papel, papel y cartón"/>
    <s v="LIBRO ACTAS 200 FOLIOS ECON. OFICIO"/>
    <n v="44121600"/>
    <s v="SELECCIÓN ABREVIADA - ACUERDO MARCO"/>
    <n v="1"/>
    <n v="3"/>
    <n v="10"/>
    <n v="140"/>
    <n v="1915900"/>
    <s v="UNIDAD"/>
    <s v="NO SOLICITADAS"/>
  </r>
  <r>
    <x v="22"/>
    <s v="02-02-01-003-002"/>
    <s v="02-02-01-003-002-01"/>
    <s v="Materiales y suministros - Pasta de papel, papel y cartón"/>
    <s v="PAPEL IRIS CARTA 80 GR 20 HOJAS AMARILLO"/>
    <n v="14111514"/>
    <s v="SELECCIÓN ABREVIADA - ACUERDO MARCO"/>
    <n v="1"/>
    <n v="3"/>
    <n v="10"/>
    <n v="100"/>
    <n v="779500"/>
    <s v="UNIDAD"/>
    <s v="NO SOLICITADAS"/>
  </r>
  <r>
    <x v="22"/>
    <s v="02-02-01-003-002"/>
    <s v="02-02-01-003-002-01"/>
    <s v="Materiales y suministros - Pasta de papel, papel y cartón"/>
    <s v="PAPEL RESMA X 10 TAMAÑO OFICIO 75G"/>
    <n v="14111500"/>
    <s v="SELECCIÓN ABREVIADA - ACUERDO MARCO"/>
    <n v="1"/>
    <n v="3"/>
    <n v="10"/>
    <n v="500"/>
    <n v="250000"/>
    <s v="UNIDAD"/>
    <s v="NO SOLICITADAS"/>
  </r>
  <r>
    <x v="22"/>
    <s v="02-02-01-003-002"/>
    <s v="02-02-01-003-002-01"/>
    <s v="Materiales y suministros - Pasta de papel, papel y cartón"/>
    <s v="SOBRE MANILA CARTA ESP. 25X31 ECOLOGICO"/>
    <s v="44121500"/>
    <s v="SELECCIÓN ABREVIADA - ACUERDO MARCO"/>
    <n v="1"/>
    <n v="3"/>
    <n v="10"/>
    <n v="500"/>
    <n v="65500"/>
    <s v="UNIDAD"/>
    <s v="NO SOLICITADAS"/>
  </r>
  <r>
    <x v="22"/>
    <s v="02-02-01-003-002"/>
    <s v="02-02-01-003-002-01"/>
    <s v="Materiales y suministros - Pasta de papel, papel y cartón"/>
    <s v="SOBRES DE SEGURIDAD "/>
    <n v="44121500"/>
    <s v="SELECCIÓN ABREVIADA - ACUERDO MARCO"/>
    <n v="1"/>
    <n v="3"/>
    <n v="10"/>
    <n v="5"/>
    <n v="193375"/>
    <s v="UNIDAD"/>
    <s v="NO SOLICITADAS"/>
  </r>
  <r>
    <x v="22"/>
    <s v="02-02-01-003-002"/>
    <s v="02-02-01-003-002-01"/>
    <s v="Materiales y suministros - Pasta de papel, papel y cartón"/>
    <s v="CINTA ENMASCARAR 24MM X 40M X ROLLO"/>
    <n v="31201503"/>
    <s v="SELECCIÓN ABREVIADA MENOR CUANTÍA"/>
    <n v="1"/>
    <n v="5"/>
    <n v="10"/>
    <n v="62"/>
    <n v="199206"/>
    <s v="UNIDAD"/>
    <s v="NO SOLICITADAS"/>
  </r>
  <r>
    <x v="22"/>
    <s v="02-02-01-003-002"/>
    <s v="02-02-01-003-002-01"/>
    <s v="Materiales y suministros - Pasta de papel, papel y cartón"/>
    <s v="CINTA DOBLE FAZ"/>
    <n v="31201512"/>
    <s v="SELECCIÓN ABREVIADA MENOR CUANTÍA"/>
    <n v="3"/>
    <n v="9"/>
    <n v="10"/>
    <n v="60"/>
    <n v="11760000"/>
    <s v="UNIDAD"/>
    <s v="NO SOLICITADAS"/>
  </r>
  <r>
    <x v="22"/>
    <s v="02-02-01-003-002"/>
    <s v="02-02-01-003-002-01"/>
    <s v="Materiales y suministros - Pasta de papel, papel y cartón"/>
    <s v="CINTA EMBALAJE"/>
    <n v="31201503"/>
    <s v="SELECCIÓN ABREVIADA MENOR CUANTÍA"/>
    <n v="3"/>
    <n v="9"/>
    <n v="10"/>
    <n v="65"/>
    <n v="520000"/>
    <s v="UNIDAD"/>
    <s v="NO SOLICITADAS"/>
  </r>
  <r>
    <x v="22"/>
    <s v="02-02-01-003-002"/>
    <s v="02-02-01-003-002-01"/>
    <s v="Materiales y suministros - Pasta de papel, papel y cartón"/>
    <s v="CINTA ENMASCARAR 1&quot;"/>
    <n v="31201503"/>
    <s v="SELECCIÓN ABREVIADA MENOR CUANTÍA"/>
    <n v="3"/>
    <n v="9"/>
    <n v="10"/>
    <n v="95"/>
    <n v="1824000"/>
    <s v="UNIDAD"/>
    <s v="NO SOLICITADAS"/>
  </r>
  <r>
    <x v="22"/>
    <s v="02-02-01-003-002"/>
    <s v="02-02-01-003-002-01"/>
    <s v="Materiales y suministros - Pasta de papel, papel y cartón"/>
    <s v="CINTA ENMASCARAR 1/2&quot;"/>
    <n v="31201503"/>
    <s v="SELECCIÓN ABREVIADA MENOR CUANTÍA"/>
    <n v="3"/>
    <n v="9"/>
    <n v="10"/>
    <n v="95"/>
    <n v="608000"/>
    <s v="UNIDAD"/>
    <s v="NO SOLICITADAS"/>
  </r>
  <r>
    <x v="22"/>
    <s v="02-02-01-003-002"/>
    <s v="02-02-01-003-002-01"/>
    <s v="Materiales y suministros - Pasta de papel, papel y cartón"/>
    <s v="LIMPIADOR INDISTRIAL (WYPALL)"/>
    <n v="47131900"/>
    <s v="SELECCIÓN ABREVIADA MENOR CUANTÍA"/>
    <n v="3"/>
    <n v="9"/>
    <n v="10"/>
    <n v="629"/>
    <n v="26166400"/>
    <s v="UNIDAD"/>
    <s v="NO SOLICITADAS"/>
  </r>
  <r>
    <x v="22"/>
    <s v="02-02-01-003-002"/>
    <s v="02-02-01-003-002-01"/>
    <s v="Materiales y suministros - Pasta de papel, papel y cartón"/>
    <s v="ROLLO PAPEL KRAFT 60 GR"/>
    <n v="14111525"/>
    <s v="SELECCIÓN ABREVIADA MENOR CUANTÍA"/>
    <n v="3"/>
    <n v="9"/>
    <n v="10"/>
    <n v="9"/>
    <n v="612000"/>
    <s v="UNIDAD"/>
    <s v="NO SOLICITADAS"/>
  </r>
  <r>
    <x v="22"/>
    <s v="02-02-01-003-002"/>
    <s v="02-02-01-003-002-01"/>
    <s v="Materiales y suministros - Pasta de papel, papel y cartón"/>
    <s v="ROLLO PLASTICO 20 CM ( X ROLLO)"/>
    <n v="24111503"/>
    <s v="SELECCIÓN ABREVIADA MENOR CUANTÍA"/>
    <n v="3"/>
    <n v="9"/>
    <n v="10"/>
    <n v="5"/>
    <n v="120000"/>
    <s v="UNIDAD"/>
    <s v="NO SOLICITADAS"/>
  </r>
  <r>
    <x v="22"/>
    <s v="02-02-01-003-002"/>
    <s v="02-02-01-003-002-04"/>
    <s v="Materiales y suministros - Diarios, revistas y publicaciones periódicas, publicados menos de cuatro veces por semana"/>
    <s v="SUSCRIPCION PERIODICO"/>
    <n v="81112100"/>
    <s v="CONTRATACIÓN DIRECTA"/>
    <n v="1"/>
    <n v="12"/>
    <n v="10"/>
    <n v="1"/>
    <n v="448900"/>
    <s v="GLOBAL"/>
    <s v="NO SOLICITADAS"/>
  </r>
  <r>
    <x v="22"/>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BANDERITAS X 5 COLORES 1,27X1,3 CM X 125 HOJAS"/>
    <s v="55121616"/>
    <s v="SELECCIÓN ABREVIADA - ACUERDO MARCO"/>
    <n v="1"/>
    <n v="3"/>
    <n v="10"/>
    <n v="15"/>
    <n v="4266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20 W 50  3,78L"/>
    <n v="15121501"/>
    <s v="MÍNIMA CUANTÍA"/>
    <n v="1"/>
    <n v="5"/>
    <n v="10"/>
    <n v="12"/>
    <n v="36480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2 TIEMPOS 1L"/>
    <n v="15121501"/>
    <s v="MÍNIMA CUANTÍA"/>
    <n v="1"/>
    <n v="5"/>
    <n v="10"/>
    <n v="36"/>
    <n v="147744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AE 15W40 MOTORES DIESEL"/>
    <n v="15121501"/>
    <s v="MÍNIMA CUANTÍA"/>
    <n v="3"/>
    <n v="9"/>
    <n v="10"/>
    <n v="50"/>
    <n v="2856000"/>
    <s v="GALON"/>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INTETICO (COMPRESOR)"/>
    <n v="12181601"/>
    <s v="MÍNIMA CUANTÍA"/>
    <n v="3"/>
    <n v="9"/>
    <n v="10"/>
    <n v="5"/>
    <n v="1100750"/>
    <s v="GALON"/>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RROSION PREVENTIVE COMPUND"/>
    <n v="12163800"/>
    <s v="MÍNIMA CUANTÍA"/>
    <n v="3"/>
    <n v="9"/>
    <n v="10"/>
    <n v="5"/>
    <n v="26775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HEAVY DUTY DEGREASER (TARRO 19 OZ)"/>
    <n v="12163800"/>
    <s v="MÍNIMA CUANTÍA"/>
    <n v="3"/>
    <n v="9"/>
    <n v="10"/>
    <n v="5"/>
    <n v="267750"/>
    <s v="GALON"/>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INHIBIDOR DE CORROSION LPS-2 X C/U"/>
    <n v="12163600"/>
    <s v="MÍNIMA CUANTÍA"/>
    <n v="3"/>
    <n v="9"/>
    <n v="10"/>
    <n v="6"/>
    <n v="60690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IMPIA CONTACTOS (RAPIDO SECADO)X 430 CC"/>
    <n v="12163800"/>
    <s v="MÍNIMA CUANTÍA"/>
    <n v="3"/>
    <n v="9"/>
    <n v="10"/>
    <n v="11"/>
    <n v="85085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PS Nº3 INHIBIDOR DE CORROSION X TRR"/>
    <n v="12163600"/>
    <s v="MÍNIMA CUANTÍA"/>
    <n v="3"/>
    <n v="9"/>
    <n v="10"/>
    <n v="6"/>
    <n v="60690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LPS-1"/>
    <n v="15111500"/>
    <s v="MÍNIMA CUANTÍA"/>
    <n v="3"/>
    <n v="9"/>
    <n v="10"/>
    <n v="7"/>
    <n v="70805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WD40"/>
    <n v="15101500"/>
    <s v="MÍNIMA CUANTÍA"/>
    <n v="3"/>
    <n v="9"/>
    <n v="10"/>
    <n v="20"/>
    <n v="2261000"/>
    <s v="GALON"/>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ENETRATING SOLVENT KNOKER LOOSE (TARRO 13 OZ)"/>
    <n v="12163800"/>
    <s v="MÍNIMA CUANTÍA"/>
    <n v="3"/>
    <n v="9"/>
    <n v="10"/>
    <n v="5"/>
    <n v="50575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DESENGRASANTE EXTREME SIMPLE GREEN ( X CANECA DE 55 GALONES)"/>
    <n v="15111500"/>
    <s v="SELECCIÓN ABREVIADA MENOR CUANTÍA"/>
    <n v="3"/>
    <n v="9"/>
    <n v="10"/>
    <n v="2"/>
    <n v="4000000"/>
    <s v="GALON"/>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ONA HURACÁN 1000 VERDE  ROLLO X 15 MTS BASE 2650"/>
    <n v="11151508"/>
    <s v="SELECCIÓN ABREVIADA MENOR CUANTÍA"/>
    <n v="3"/>
    <n v="9"/>
    <n v="10"/>
    <n v="8"/>
    <n v="524800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SOLID FILM"/>
    <n v="15121514"/>
    <s v="SELECCIÓN ABREVIADA MENOR CUANTÍA"/>
    <n v="3"/>
    <n v="9"/>
    <n v="10"/>
    <n v="1"/>
    <n v="9600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ER ACRILICO CANECA 55 GAL"/>
    <n v="31211604"/>
    <s v="SELECCIÓN ABREVIADA MENOR CUANTÍA"/>
    <n v="3"/>
    <n v="9"/>
    <n v="10"/>
    <n v="27"/>
    <n v="12960000"/>
    <s v="UNIDAD"/>
    <s v="NO SOLICITADAS"/>
  </r>
  <r>
    <x v="2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x galon"/>
    <n v="12142201"/>
    <s v="SELECCIÓN ABREVIADA MENOR CUANTÍA"/>
    <n v="3"/>
    <n v="9"/>
    <n v="10"/>
    <n v="26"/>
    <n v="12480000"/>
    <s v="GALON"/>
    <s v="NO SOLICITADAS"/>
  </r>
  <r>
    <x v="22"/>
    <s v="02-02-01-003-003"/>
    <s v="02-02-01-003-003-04"/>
    <s v="Materiales y suministros - Gas de petróleo y otros hidrocarburos gaseosos (excepto gas natural)"/>
    <s v="GAS REFRIGERANTE R 134 A 13,5 KG"/>
    <n v="24131513"/>
    <s v="SELECCIÓN ABREVIADA MENOR CUANTÍA"/>
    <n v="1"/>
    <n v="5"/>
    <n v="10"/>
    <n v="3"/>
    <n v="564060"/>
    <s v="UNIDAD"/>
    <s v="NO SOLICITADAS"/>
  </r>
  <r>
    <x v="22"/>
    <s v="02-02-01-003-003"/>
    <s v="02-02-01-003-003-04"/>
    <s v="Materiales y suministros - Gas de petróleo y otros hidrocarburos gaseosos (excepto gas natural)"/>
    <s v="GAS REFRIGERANTE R 22 13,5 KG"/>
    <n v="24131513"/>
    <s v="SELECCIÓN ABREVIADA MENOR CUANTÍA"/>
    <n v="1"/>
    <n v="5"/>
    <n v="10"/>
    <n v="3"/>
    <n v="572985"/>
    <s v="UNIDAD"/>
    <s v="NO SOLICITADAS"/>
  </r>
  <r>
    <x v="22"/>
    <s v="02-02-01-003-003"/>
    <s v="02-02-01-003-003-04"/>
    <s v="Materiales y suministros - Gas de petróleo y otros hidrocarburos gaseosos (excepto gas natural)"/>
    <s v="GAS REFRIGERANTE R 404A DE 13,5 KG"/>
    <n v="24131513"/>
    <s v="SELECCIÓN ABREVIADA MENOR CUANTÍA"/>
    <n v="1"/>
    <n v="5"/>
    <n v="10"/>
    <n v="2"/>
    <n v="352716"/>
    <s v="UNIDAD"/>
    <s v="NO SOLICITADAS"/>
  </r>
  <r>
    <x v="22"/>
    <s v="02-02-01-003-003"/>
    <s v="02-02-01-003-003-04"/>
    <s v="Materiales y suministros - Gas de petróleo y otros hidrocarburos gaseosos (excepto gas natural)"/>
    <s v="GAS REFRIGERANTE R 507A 13,5 KG"/>
    <n v="24131513"/>
    <s v="SELECCIÓN ABREVIADA MENOR CUANTÍA"/>
    <n v="1"/>
    <n v="5"/>
    <n v="10"/>
    <n v="2"/>
    <n v="335104"/>
    <s v="UNIDAD"/>
    <s v="NO SOLICITADAS"/>
  </r>
  <r>
    <x v="22"/>
    <s v="02-02-01-003-003"/>
    <s v="02-02-01-003-003-04"/>
    <s v="Materiales y suministros - Gas de petróleo y otros hidrocarburos gaseosos (excepto gas natural)"/>
    <s v="GAS REFRIGERANTE R 600A 13,5 KG"/>
    <n v="24131513"/>
    <s v="SELECCIÓN ABREVIADA MENOR CUANTÍA"/>
    <n v="1"/>
    <n v="5"/>
    <n v="10"/>
    <n v="2"/>
    <n v="393890"/>
    <s v="UNIDAD"/>
    <s v="NO SOLICITADAS"/>
  </r>
  <r>
    <x v="22"/>
    <s v="02-02-01-003-003"/>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USO INDUSTRIAL  W10931-003"/>
    <n v="15121520"/>
    <s v="SELECCIÓN ABREVIADA MENOR CUANTÍA"/>
    <n v="3"/>
    <n v="9"/>
    <n v="10"/>
    <n v="47"/>
    <n v="676800"/>
    <s v="LIBRA"/>
    <s v="NO SOLICITADAS"/>
  </r>
  <r>
    <x v="22"/>
    <s v="02-02-01-003-004"/>
    <s v="02-02-01-003-004-01"/>
    <s v="Materiales y suministros - Químicos orgánicos básicos"/>
    <s v="ALCOHOL ISOPROPILICO ( X CANECA DE 55GLS)"/>
    <n v="12352104"/>
    <s v="SELECCIÓN ABREVIADA MENOR CUANTÍA"/>
    <n v="3"/>
    <n v="9"/>
    <n v="10"/>
    <n v="15"/>
    <n v="26400000"/>
    <s v="UNIDAD"/>
    <s v="NO SOLICITADAS"/>
  </r>
  <r>
    <x v="22"/>
    <s v="02-02-01-003-004"/>
    <s v="02-02-01-003-004-02"/>
    <s v="Materiales y suministros - Productos químicos inorgánicos básicos n. C. P."/>
    <s v="NITROGENO GASEOSO VF 2022"/>
    <n v="12141903"/>
    <s v="MÍNIMA CUANTÍA"/>
    <n v="11"/>
    <n v="3"/>
    <n v="10"/>
    <n v="1"/>
    <n v="3000000"/>
    <s v="METRO CUBICO"/>
    <s v="SI EN TRAMITE"/>
  </r>
  <r>
    <x v="22"/>
    <s v="02-02-01-003-004"/>
    <s v="02-02-01-003-004-02"/>
    <s v="Materiales y suministros - Productos químicos inorgánicos básicos n. C. P."/>
    <s v="OXIGENO GASEOSO GRADO ABO VF 2022"/>
    <n v="12141904"/>
    <s v="MÍNIMA CUANTÍA"/>
    <n v="11"/>
    <n v="3"/>
    <n v="10"/>
    <n v="1"/>
    <n v="3000000"/>
    <s v="METRO CUBICO"/>
    <s v="SI EN TRAMITE"/>
  </r>
  <r>
    <x v="22"/>
    <s v="02-02-01-003-004"/>
    <s v="02-02-01-003-004-02"/>
    <s v="Materiales y suministros - Productos químicos inorgánicos básicos n. C. P."/>
    <s v="OXIGENO LIQUIDO VF 2022"/>
    <n v="12141904"/>
    <s v="MÍNIMA CUANTÍA"/>
    <n v="11"/>
    <n v="3"/>
    <n v="10"/>
    <n v="1"/>
    <n v="3981399.46"/>
    <s v="METRO CUBICO"/>
    <s v="SI EN TRAMITE"/>
  </r>
  <r>
    <x v="22"/>
    <s v="02-02-01-003-004"/>
    <s v="02-02-01-003-004-02"/>
    <s v="Materiales y suministros - Productos químicos inorgánicos básicos n. C. P."/>
    <s v="HERBICIDA  PRINCIPIO ACTIVO : GLIFOSATO (MATAMALEZA) GALON 20L"/>
    <n v="70141604"/>
    <s v="MÍNIMA CUANTÍA"/>
    <n v="1"/>
    <n v="5"/>
    <n v="10"/>
    <n v="10"/>
    <n v="3344000"/>
    <s v="UNIDAD"/>
    <s v="NO SOLICITADAS"/>
  </r>
  <r>
    <x v="22"/>
    <s v="02-02-01-003-004"/>
    <s v="02-02-01-003-004-02"/>
    <s v="Materiales y suministros - Productos químicos inorgánicos básicos n. C. P."/>
    <s v="NITROGENO GASEOSO"/>
    <n v="12141903"/>
    <s v="MÍNIMA CUANTÍA"/>
    <n v="3"/>
    <n v="9"/>
    <n v="10"/>
    <n v="1"/>
    <n v="11500000"/>
    <s v="METRO CUBICO"/>
    <s v="NO SOLICITADAS"/>
  </r>
  <r>
    <x v="22"/>
    <s v="02-02-01-003-004"/>
    <s v="02-02-01-003-004-02"/>
    <s v="Materiales y suministros - Productos químicos inorgánicos básicos n. C. P."/>
    <s v="NITROGENO GASEOSO"/>
    <n v="12141903"/>
    <s v="MÍNIMA CUANTÍA"/>
    <n v="3"/>
    <n v="9"/>
    <n v="10"/>
    <n v="1"/>
    <n v="5506480"/>
    <s v="GLOBAL"/>
    <s v="NO SOLICITADAS"/>
  </r>
  <r>
    <x v="22"/>
    <s v="02-02-01-003-004"/>
    <s v="02-02-01-003-004-02"/>
    <s v="Materiales y suministros - Productos químicos inorgánicos básicos n. C. P."/>
    <s v="OXIGENO GASEOSO GRADO ABO"/>
    <n v="12141904"/>
    <s v="MÍNIMA CUANTÍA"/>
    <n v="3"/>
    <n v="9"/>
    <n v="10"/>
    <n v="1"/>
    <n v="11500000"/>
    <s v="METRO CUBICO"/>
    <s v="NO SOLICITADAS"/>
  </r>
  <r>
    <x v="22"/>
    <s v="02-02-01-003-004"/>
    <s v="02-02-01-003-004-02"/>
    <s v="Materiales y suministros - Productos químicos inorgánicos básicos n. C. P."/>
    <s v="OXIGENO GASEOSO GRADO ABO"/>
    <n v="12141904"/>
    <s v="MÍNIMA CUANTÍA"/>
    <n v="3"/>
    <n v="9"/>
    <n v="10"/>
    <n v="1"/>
    <n v="5276866"/>
    <s v="GLOBAL"/>
    <s v="NO SOLICITADAS"/>
  </r>
  <r>
    <x v="22"/>
    <s v="02-02-01-003-004"/>
    <s v="02-02-01-003-004-02"/>
    <s v="Materiales y suministros - Productos químicos inorgánicos básicos n. C. P."/>
    <s v="OXIGENO LIQUIDO"/>
    <n v="12141904"/>
    <s v="MÍNIMA CUANTÍA"/>
    <n v="3"/>
    <n v="9"/>
    <n v="10"/>
    <n v="1"/>
    <n v="12000000"/>
    <s v="METRO CUBICO"/>
    <s v="NO SOLICITADAS"/>
  </r>
  <r>
    <x v="22"/>
    <s v="02-02-01-003-004"/>
    <s v="02-02-01-003-004-02"/>
    <s v="Materiales y suministros - Productos químicos inorgánicos básicos n. C. P."/>
    <s v="NITROGENO GASEOSO AMARRE"/>
    <n v="12141903"/>
    <s v="MÍNIMA CUANTÍA"/>
    <n v="11"/>
    <n v="1"/>
    <n v="10"/>
    <n v="1"/>
    <n v="321689"/>
    <s v="METRO CUBICO"/>
    <s v="NO SOLICITADAS"/>
  </r>
  <r>
    <x v="22"/>
    <s v="02-02-01-003-004"/>
    <s v="02-02-01-003-004-02"/>
    <s v="Materiales y suministros - Productos químicos inorgánicos básicos n. C. P."/>
    <s v="OXIGENO GASEOSO GRADO ABO AMARRE"/>
    <n v="12141904"/>
    <s v="MÍNIMA CUANTÍA"/>
    <n v="11"/>
    <n v="1"/>
    <n v="10"/>
    <n v="1"/>
    <n v="333333"/>
    <s v="METRO CUBICO"/>
    <s v="NO SOLICITADAS"/>
  </r>
  <r>
    <x v="22"/>
    <s v="02-02-01-003-004"/>
    <s v="02-02-01-003-004-02"/>
    <s v="Materiales y suministros - Productos químicos inorgánicos básicos n. C. P."/>
    <s v="OXIGENO LIQUIDO AMARRE"/>
    <n v="12141904"/>
    <s v="MÍNIMA CUANTÍA"/>
    <n v="11"/>
    <n v="1"/>
    <n v="10"/>
    <n v="1"/>
    <n v="333333"/>
    <s v="METRO CUBICO"/>
    <s v="NO SOLICITADAS"/>
  </r>
  <r>
    <x v="22"/>
    <s v="02-02-01-003-004"/>
    <s v="02-02-01-003-004-02"/>
    <s v="Materiales y suministros - Productos químicos inorgánicos básicos n. C. P."/>
    <s v="IMPREVISTOS POR SOBRANTES"/>
    <n v="12141903"/>
    <n v="0"/>
    <n v="0"/>
    <n v="0"/>
    <n v="10"/>
    <n v="1"/>
    <n v="11644"/>
    <s v="METRO CUBICO"/>
    <s v=""/>
  </r>
  <r>
    <x v="22"/>
    <s v="02-02-01-003-004"/>
    <s v="02-02-01-003-004-05"/>
    <s v="Materiales y suministros - Productos químicos básicos diversos"/>
    <s v="ADHESIVO #10 PARA PISOS DE VINILO 30X30 Y 50X50 5 GALONES"/>
    <n v="31201601"/>
    <s v="MÍNIMA CUANTÍA"/>
    <n v="8"/>
    <n v="4"/>
    <n v="10"/>
    <n v="1"/>
    <n v="378909.8"/>
    <s v="UNIDAD"/>
    <s v="NO SOLICITADAS"/>
  </r>
  <r>
    <x v="22"/>
    <s v="02-02-01-003-004"/>
    <s v="02-02-01-003-004-06"/>
    <s v="Materiales y suministros - Abonos y plaguicidas"/>
    <s v="ABONO FOLIAR FCO X 1 LITRO"/>
    <n v="10171505"/>
    <s v="MÍNIMA CUANTÍA"/>
    <n v="1"/>
    <n v="5"/>
    <n v="10"/>
    <n v="10"/>
    <n v="228000"/>
    <s v="UNIDAD"/>
    <s v="NO SOLICITADAS"/>
  </r>
  <r>
    <x v="22"/>
    <s v="02-02-01-003-004"/>
    <s v="02-02-01-003-004-06"/>
    <s v="Materiales y suministros - Abonos y plaguicidas"/>
    <s v="HERBICIDA, PRINCIPIO ACTIVO PIROCLAM FCO X 1 LITRO"/>
    <n v="10171701"/>
    <s v="MÍNIMA CUANTÍA"/>
    <n v="1"/>
    <n v="5"/>
    <n v="10"/>
    <n v="14"/>
    <n v="532000"/>
    <s v="UNIDAD"/>
    <s v="NO SOLICITADAS"/>
  </r>
  <r>
    <x v="22"/>
    <s v="02-02-01-003-004"/>
    <s v="02-02-01-003-004-06"/>
    <s v="Materiales y suministros - Abonos y plaguicidas"/>
    <s v="HIDRORETENEDOR BOLSA X  1 KG"/>
    <n v="10171504"/>
    <s v="MÍNIMA CUANTÍA"/>
    <n v="1"/>
    <n v="5"/>
    <n v="10"/>
    <n v="8"/>
    <n v="243200"/>
    <s v="UNIDAD"/>
    <s v="NO SOLICITADAS"/>
  </r>
  <r>
    <x v="22"/>
    <s v="02-02-01-003-004"/>
    <s v="02-02-01-003-004-06"/>
    <s v="Materiales y suministros - Abonos y plaguicidas"/>
    <s v="INSECTICIDA-PRINCIPIO ACTICVO CLORPIRIFOS FCO X 1 LITRO"/>
    <n v="10171701"/>
    <s v="MÍNIMA CUANTÍA"/>
    <n v="1"/>
    <n v="5"/>
    <n v="10"/>
    <n v="12"/>
    <n v="547200"/>
    <s v="UNIDAD"/>
    <s v="NO SOLICITADAS"/>
  </r>
  <r>
    <x v="22"/>
    <s v="02-02-01-003-004"/>
    <s v="02-02-01-003-004-06"/>
    <s v="Materiales y suministros - Abonos y plaguicidas"/>
    <s v="MOLUSQUICIDA - PRINCIPIO ACTIVO METALDEHIDO BOLSA X 500 G"/>
    <n v="10171701"/>
    <s v="MÍNIMA CUANTÍA"/>
    <n v="1"/>
    <n v="5"/>
    <n v="10"/>
    <n v="32"/>
    <n v="462080"/>
    <s v="UNIDAD"/>
    <s v="NO SOLICITADAS"/>
  </r>
  <r>
    <x v="22"/>
    <s v="02-02-01-003-004"/>
    <s v="02-02-01-003-004-06"/>
    <s v="Materiales y suministros - Abonos y plaguicidas"/>
    <s v="GOMA ADHESIVA PARA EL CONTROL DE ROEDORES TUBO COLAPSIBLE X 250GR"/>
    <n v="10191700"/>
    <s v="MÍNIMA CUANTÍA"/>
    <n v="1"/>
    <n v="4"/>
    <n v="10"/>
    <n v="130"/>
    <n v="1559994.8"/>
    <s v="GRAMO"/>
    <s v="NO SOLICITADAS"/>
  </r>
  <r>
    <x v="22"/>
    <s v="02-02-01-003-004"/>
    <s v="02-02-01-003-004-06"/>
    <s v="Materiales y suministros - Abonos y plaguicidas"/>
    <s v="PLATILLOS ENGOMADOS PARA CONTROL DE ZANCUDOS DE LARGA ACCIÓN"/>
    <n v="10191700"/>
    <s v="MÍNIMA CUANTÍA"/>
    <n v="1"/>
    <n v="4"/>
    <n v="10"/>
    <n v="150"/>
    <n v="390022.5"/>
    <s v="UNIDAD"/>
    <s v="NO SOLICITADAS"/>
  </r>
  <r>
    <x v="22"/>
    <s v="02-02-01-003-004"/>
    <s v="02-02-01-003-004-08"/>
    <s v="Materiales y suministros - Caucho sintético y facticio derivado del petróleo, mezclas de estos cauchos con caucho natural y gomas naturales similares, en formas primarias o en planchas, hojas o tiras"/>
    <s v="CHUPA PARA VIDRIO"/>
    <n v="55121807"/>
    <s v="SELECCIÓN ABREVIADA - ACUERDO MARCO"/>
    <n v="1"/>
    <n v="3"/>
    <n v="10"/>
    <n v="25"/>
    <n v="215975"/>
    <s v="UNIDAD"/>
    <s v="NO SOLICITADAS"/>
  </r>
  <r>
    <x v="22"/>
    <s v="02-02-01-003-005"/>
    <s v="02-02-01-003-005-01"/>
    <s v="Materiales y suministros - Pinturas y barnices y productos relacionados; colores para la pintura artística; tintas"/>
    <s v="FOTOCOPIADORA KYOCERA FOR ECOS PRINTERS TK 3102"/>
    <n v="44103103"/>
    <s v="SELECCIÓN ABREVIADA - ACUERDO MARCO"/>
    <n v="1"/>
    <n v="3"/>
    <n v="10"/>
    <n v="2"/>
    <n v="701148"/>
    <s v="UNIDAD"/>
    <s v="NO SOLICITADAS"/>
  </r>
  <r>
    <x v="22"/>
    <s v="02-02-01-003-005"/>
    <s v="02-02-01-003-005-01"/>
    <s v="Materiales y suministros - Pinturas y barnices y productos relacionados; colores para la pintura artística; tintas"/>
    <s v="HP CC364A HP 64A CC364A BLACK ORIGINAL LASERJET TONER CARTRIDGE  "/>
    <n v="44103103"/>
    <s v="SELECCIÓN ABREVIADA - ACUERDO MARCO"/>
    <n v="1"/>
    <n v="3"/>
    <n v="10"/>
    <n v="1"/>
    <n v="719950"/>
    <s v="UNIDAD"/>
    <s v="NO SOLICITADAS"/>
  </r>
  <r>
    <x v="22"/>
    <s v="02-02-01-003-005"/>
    <s v="02-02-01-003-005-01"/>
    <s v="Materiales y suministros - Pinturas y barnices y productos relacionados; colores para la pintura artística; tintas"/>
    <s v="HP CE390A HP 90A CE390A BLACK ORIGINAL LASERJET TONER CARTRIDGE"/>
    <n v="44103103"/>
    <s v="SELECCIÓN ABREVIADA - ACUERDO MARCO"/>
    <n v="1"/>
    <n v="3"/>
    <n v="10"/>
    <n v="1"/>
    <n v="666400"/>
    <s v="UNIDAD"/>
    <s v="NO SOLICITADAS"/>
  </r>
  <r>
    <x v="22"/>
    <s v="02-02-01-003-005"/>
    <s v="02-02-01-003-005-01"/>
    <s v="Materiales y suministros - Pinturas y barnices y productos relacionados; colores para la pintura artística; tintas"/>
    <s v="HP LASER JET 61X C8061X"/>
    <n v="44103103"/>
    <s v="SELECCIÓN ABREVIADA - ACUERDO MARCO"/>
    <n v="1"/>
    <n v="3"/>
    <n v="10"/>
    <n v="1"/>
    <n v="773500"/>
    <s v="UNIDAD"/>
    <s v="NO SOLICITADAS"/>
  </r>
  <r>
    <x v="22"/>
    <s v="02-02-01-003-005"/>
    <s v="02-02-01-003-005-01"/>
    <s v="Materiales y suministros - Pinturas y barnices y productos relacionados; colores para la pintura artística; tintas"/>
    <s v="HP LASER JET 81A CF281A"/>
    <n v="44103103"/>
    <s v="SELECCIÓN ABREVIADA - ACUERDO MARCO"/>
    <n v="1"/>
    <n v="3"/>
    <n v="10"/>
    <n v="1"/>
    <n v="763980"/>
    <s v="UNIDAD"/>
    <s v="NO SOLICITADAS"/>
  </r>
  <r>
    <x v="22"/>
    <s v="02-02-01-003-005"/>
    <s v="02-02-01-003-005-01"/>
    <s v="Materiales y suministros - Pinturas y barnices y productos relacionados; colores para la pintura artística; tintas"/>
    <s v="HP LASER JET P3015(55A)"/>
    <n v="44103103"/>
    <s v="SELECCIÓN ABREVIADA - ACUERDO MARCO"/>
    <n v="1"/>
    <n v="3"/>
    <n v="10"/>
    <n v="1"/>
    <n v="636650"/>
    <s v="UNIDAD"/>
    <s v="NO SOLICITADAS"/>
  </r>
  <r>
    <x v="22"/>
    <s v="02-02-01-003-005"/>
    <s v="02-02-01-003-005-01"/>
    <s v="Materiales y suministros - Pinturas y barnices y productos relacionados; colores para la pintura artística; tintas"/>
    <s v="HP LASERJET 27X C4127X"/>
    <n v="44103103"/>
    <s v="SELECCIÓN ABREVIADA - ACUERDO MARCO"/>
    <n v="1"/>
    <n v="3"/>
    <n v="10"/>
    <n v="1"/>
    <n v="535500"/>
    <s v="UNIDAD"/>
    <s v="NO SOLICITADAS"/>
  </r>
  <r>
    <x v="22"/>
    <s v="02-02-01-003-005"/>
    <s v="02-02-01-003-005-01"/>
    <s v="Materiales y suministros - Pinturas y barnices y productos relacionados; colores para la pintura artística; tintas"/>
    <s v="HP LASERJET 36 A CB436A"/>
    <n v="44103103"/>
    <s v="SELECCIÓN ABREVIADA - ACUERDO MARCO"/>
    <n v="1"/>
    <n v="3"/>
    <n v="10"/>
    <n v="2"/>
    <n v="642600"/>
    <s v="UNIDAD"/>
    <s v="NO SOLICITADAS"/>
  </r>
  <r>
    <x v="22"/>
    <s v="02-02-01-003-005"/>
    <s v="02-02-01-003-005-01"/>
    <s v="Materiales y suministros - Pinturas y barnices y productos relacionados; colores para la pintura artística; tintas"/>
    <s v="HP OfficeJet 100 movile pinter  C-876611 Color - 95"/>
    <n v="44103103"/>
    <s v="SELECCIÓN ABREVIADA - ACUERDO MARCO"/>
    <n v="1"/>
    <n v="3"/>
    <n v="10"/>
    <n v="1"/>
    <n v="202300"/>
    <s v="UNIDAD"/>
    <s v="NO SOLICITADAS"/>
  </r>
  <r>
    <x v="22"/>
    <s v="02-02-01-003-005"/>
    <s v="02-02-01-003-005-01"/>
    <s v="Materiales y suministros - Pinturas y barnices y productos relacionados; colores para la pintura artística; tintas"/>
    <s v="HP OfficeJet 100 movile pinter / C-936411 negro - 98"/>
    <n v="44103103"/>
    <s v="SELECCIÓN ABREVIADA - ACUERDO MARCO"/>
    <n v="1"/>
    <n v="3"/>
    <n v="10"/>
    <n v="1"/>
    <n v="157099"/>
    <s v="UNIDAD"/>
    <s v="NO SOLICITADAS"/>
  </r>
  <r>
    <x v="22"/>
    <s v="02-02-01-003-005"/>
    <s v="02-02-01-003-005-01"/>
    <s v="Materiales y suministros - Pinturas y barnices y productos relacionados; colores para la pintura artística; tintas"/>
    <s v="HP Q5942X HP 42X Q5942X BLACK HIGH YIELD ORIGINAL LASERJET TONER CARTRIDGE  "/>
    <n v="44103103"/>
    <s v="SELECCIÓN ABREVIADA - ACUERDO MARCO"/>
    <n v="1"/>
    <n v="3"/>
    <n v="10"/>
    <n v="1"/>
    <n v="1143571"/>
    <s v="UNIDAD"/>
    <s v="NO SOLICITADAS"/>
  </r>
  <r>
    <x v="22"/>
    <s v="02-02-01-003-005"/>
    <s v="02-02-01-003-005-01"/>
    <s v="Materiales y suministros - Pinturas y barnices y productos relacionados; colores para la pintura artística; tintas"/>
    <s v="HP Q5945A HP 45A Q5945A BLACK ORIGINAL LASERJET TONER CARTRIDGE "/>
    <n v="44103103"/>
    <s v="SELECCIÓN ABREVIADA - ACUERDO MARCO"/>
    <n v="1"/>
    <n v="3"/>
    <n v="10"/>
    <n v="1"/>
    <n v="1005550"/>
    <s v="UNIDAD"/>
    <s v="NO SOLICITADAS"/>
  </r>
  <r>
    <x v="22"/>
    <s v="02-02-01-003-005"/>
    <s v="02-02-01-003-005-01"/>
    <s v="Materiales y suministros - Pinturas y barnices y productos relacionados; colores para la pintura artística; tintas"/>
    <s v="HP Q7553A HP 53A Q7553A BLACK ORIGINAL LASERJET TONER CARTRIDGE      "/>
    <n v="44103103"/>
    <s v="SELECCIÓN ABREVIADA - ACUERDO MARCO"/>
    <n v="1"/>
    <n v="3"/>
    <n v="10"/>
    <n v="1"/>
    <n v="439110"/>
    <s v="UNIDAD"/>
    <s v="NO SOLICITADAS"/>
  </r>
  <r>
    <x v="22"/>
    <s v="02-02-01-003-005"/>
    <s v="02-02-01-003-005-01"/>
    <s v="Materiales y suministros - Pinturas y barnices y productos relacionados; colores para la pintura artística; tintas"/>
    <s v="HP W2022A 414A NEGRO"/>
    <n v="44103103"/>
    <s v="SELECCIÓN ABREVIADA - ACUERDO MARCO"/>
    <n v="1"/>
    <n v="3"/>
    <n v="10"/>
    <n v="2"/>
    <n v="690200"/>
    <s v="UNIDAD"/>
    <s v="NO SOLICITADAS"/>
  </r>
  <r>
    <x v="22"/>
    <s v="02-02-01-003-005"/>
    <s v="02-02-01-003-005-01"/>
    <s v="Materiales y suministros - Pinturas y barnices y productos relacionados; colores para la pintura artística; tintas"/>
    <s v="LEXMARK T640"/>
    <n v="44103103"/>
    <s v="SELECCIÓN ABREVIADA - ACUERDO MARCO"/>
    <n v="1"/>
    <n v="3"/>
    <n v="10"/>
    <n v="2"/>
    <n v="157909.04"/>
    <s v="UNIDAD"/>
    <s v="NO SOLICITADAS"/>
  </r>
  <r>
    <x v="22"/>
    <s v="02-02-01-003-005"/>
    <s v="02-02-01-003-005-01"/>
    <s v="Materiales y suministros - Pinturas y barnices y productos relacionados; colores para la pintura artística; tintas"/>
    <s v="LEXMARK T640 HIGH YIELD"/>
    <n v="44103103"/>
    <s v="SELECCIÓN ABREVIADA - ACUERDO MARCO"/>
    <n v="1"/>
    <n v="3"/>
    <n v="10"/>
    <n v="3"/>
    <n v="3694816.87"/>
    <s v="UNIDAD"/>
    <s v="NO SOLICITADAS"/>
  </r>
  <r>
    <x v="22"/>
    <s v="02-02-01-003-005"/>
    <s v="02-02-01-003-005-01"/>
    <s v="Materiales y suministros - Pinturas y barnices y productos relacionados; colores para la pintura artística; tintas"/>
    <s v="LEXMARK T650H11L T650- T652- T654 - T656 HIGH YIELD RETURN PROGRAM PRINT CARTRIDGET650 -  T652 -  T654 - T656"/>
    <n v="44103103"/>
    <s v="SELECCIÓN ABREVIADA - ACUERDO MARCO"/>
    <n v="1"/>
    <n v="3"/>
    <n v="10"/>
    <n v="2"/>
    <n v="2785001.36"/>
    <s v="UNIDAD"/>
    <s v="NO SOLICITADAS"/>
  </r>
  <r>
    <x v="22"/>
    <s v="02-02-01-003-005"/>
    <s v="02-02-01-003-005-01"/>
    <s v="Materiales y suministros - Pinturas y barnices y productos relacionados; colores para la pintura artística; tintas"/>
    <s v="LEXMARK T654dn"/>
    <n v="44103103"/>
    <s v="SELECCIÓN ABREVIADA - ACUERDO MARCO"/>
    <n v="1"/>
    <n v="3"/>
    <n v="10"/>
    <n v="2"/>
    <n v="1000312.22"/>
    <s v="UNIDAD"/>
    <s v="NO SOLICITADAS"/>
  </r>
  <r>
    <x v="22"/>
    <s v="02-02-01-003-005"/>
    <s v="02-02-01-003-005-01"/>
    <s v="Materiales y suministros - Pinturas y barnices y productos relacionados; colores para la pintura artística; tintas"/>
    <s v="ESTUCO PLASTICO ACRILICO X 30 KG"/>
    <n v="31211502"/>
    <s v="SELECCIÓN ABREVIADA MENOR CUANTÍA"/>
    <n v="1"/>
    <n v="5"/>
    <n v="10"/>
    <n v="31"/>
    <n v="1191547"/>
    <s v="UNIDAD"/>
    <s v="NO SOLICITADAS"/>
  </r>
  <r>
    <x v="22"/>
    <s v="02-02-01-003-005"/>
    <s v="02-02-01-003-005-01"/>
    <s v="Materiales y suministros - Pinturas y barnices y productos relacionados; colores para la pintura artística; tintas"/>
    <s v="PINTURA ARQUITECTONICA Y DECORATIVA ACRILICA DILUIBLE CON AGUA TIPO 1 DE COLOR BLANCO CON ACABADO MATE CUÑETE DE 5 GALONES"/>
    <n v="39121303"/>
    <s v="SELECCIÓN ABREVIADA MENOR CUANTÍA"/>
    <n v="1"/>
    <n v="5"/>
    <n v="16"/>
    <n v="62"/>
    <n v="11258828"/>
    <s v="UNIDAD"/>
    <s v="NO SOLICITADAS"/>
  </r>
  <r>
    <x v="22"/>
    <s v="02-02-01-003-005"/>
    <s v="02-02-01-003-005-01"/>
    <s v="Materiales y suministros - Pinturas y barnices y productos relacionados; colores para la pintura artística; tintas"/>
    <s v="PINTURA ARQUITECTONICA Y DECORATIVA ANTIBACTERIAL Y ANTOHONGOS, BAJO OLOR USO INTERIOR Y EXTERIOR X GALON"/>
    <n v="39121303"/>
    <s v="SELECCIÓN ABREVIADA MENOR CUANTÍA"/>
    <n v="1"/>
    <n v="5"/>
    <n v="16"/>
    <n v="20"/>
    <n v="1568420"/>
    <s v="GALON"/>
    <s v="NO SOLICITADAS"/>
  </r>
  <r>
    <x v="22"/>
    <s v="02-02-01-003-005"/>
    <s v="02-02-01-003-005-01"/>
    <s v="Materiales y suministros - Pinturas y barnices y productos relacionados; colores para la pintura artística; tintas"/>
    <s v="PINTURA ARQUITECTONICA Y DECORATIVA ESMALTE BRILLANTE COLOR BLANCO"/>
    <n v="39121640"/>
    <s v="SELECCIÓN ABREVIADA MENOR CUANTÍA"/>
    <n v="1"/>
    <n v="5"/>
    <n v="16"/>
    <n v="20"/>
    <n v="806820"/>
    <s v="GALON"/>
    <s v="NO SOLICITADAS"/>
  </r>
  <r>
    <x v="22"/>
    <s v="02-02-01-003-005"/>
    <s v="02-02-01-003-005-01"/>
    <s v="Materiales y suministros - Pinturas y barnices y productos relacionados; colores para la pintura artística; tintas"/>
    <s v="PINTURA ARQUITECTONICA Y DECORATIVA ESMALTE BRILLANTE COLOR GRIS HUMO"/>
    <n v="39121303"/>
    <s v="SELECCIÓN ABREVIADA MENOR CUANTÍA"/>
    <n v="1"/>
    <n v="5"/>
    <n v="16"/>
    <n v="20"/>
    <n v="806820"/>
    <s v="GALON"/>
    <s v="NO SOLICITADAS"/>
  </r>
  <r>
    <x v="22"/>
    <s v="02-02-01-003-005"/>
    <s v="02-02-01-003-005-01"/>
    <s v="Materiales y suministros - Pinturas y barnices y productos relacionados; colores para la pintura artística; tintas"/>
    <s v="PINTURA ARQUITECTONICA Y DECORATIVA ESMALTE BRILLANTE COLOR NEGRO"/>
    <n v="39121303"/>
    <s v="SELECCIÓN ABREVIADA MENOR CUANTÍA"/>
    <n v="1"/>
    <n v="5"/>
    <n v="16"/>
    <n v="15"/>
    <n v="605115"/>
    <s v="GALON"/>
    <s v="NO SOLICITADAS"/>
  </r>
  <r>
    <x v="22"/>
    <s v="02-02-01-003-005"/>
    <s v="02-02-01-003-005-01"/>
    <s v="Materiales y suministros - Pinturas y barnices y productos relacionados; colores para la pintura artística; tintas"/>
    <s v="PINTURA EPOXICA AZUL + CATALIZADOR"/>
    <n v="39121303"/>
    <s v="SELECCIÓN ABREVIADA MENOR CUANTÍA"/>
    <n v="1"/>
    <n v="5"/>
    <n v="16"/>
    <n v="15"/>
    <n v="1536885"/>
    <s v="GALON"/>
    <s v="NO SOLICITADAS"/>
  </r>
  <r>
    <x v="22"/>
    <s v="02-02-01-003-005"/>
    <s v="02-02-01-003-005-01"/>
    <s v="Materiales y suministros - Pinturas y barnices y productos relacionados; colores para la pintura artística; tintas"/>
    <s v="PINTURA EPOXICA BLANCA + CATALIZADOR"/>
    <n v="39121303"/>
    <s v="SELECCIÓN ABREVIADA MENOR CUANTÍA"/>
    <n v="1"/>
    <n v="5"/>
    <n v="16"/>
    <n v="21"/>
    <n v="2151639"/>
    <s v="GALON"/>
    <s v="NO SOLICITADAS"/>
  </r>
  <r>
    <x v="22"/>
    <s v="02-02-01-003-005"/>
    <s v="02-02-01-003-005-01"/>
    <s v="Materiales y suministros - Pinturas y barnices y productos relacionados; colores para la pintura artística; tintas"/>
    <s v="PINTURA PARA DEMARCACION VIAL ALQUIDICA CON CAUCHO COLOR AMARILLA X 5 GALONES CON 52 % DE SOLIDOS"/>
    <n v="39121303"/>
    <s v="SELECCIÓN ABREVIADA MENOR CUANTÍA"/>
    <n v="1"/>
    <n v="5"/>
    <n v="16"/>
    <n v="40"/>
    <n v="11038440"/>
    <s v="UNIDAD"/>
    <s v="NO SOLICITADAS"/>
  </r>
  <r>
    <x v="22"/>
    <s v="02-02-01-003-005"/>
    <s v="02-02-01-003-005-01"/>
    <s v="Materiales y suministros - Pinturas y barnices y productos relacionados; colores para la pintura artística; tintas"/>
    <s v="PINTURA PARA DEMARCACION VIAL ALQUIDICA CON CAUCHO COLOR BLANCO X 5 GALONES CON 52 % DE SOLIDOS"/>
    <n v="39121303"/>
    <s v="SELECCIÓN ABREVIADA MENOR CUANTÍA"/>
    <n v="1"/>
    <n v="5"/>
    <n v="16"/>
    <n v="30"/>
    <n v="8257410"/>
    <s v="UNIDAD"/>
    <s v="NO SOLICITADAS"/>
  </r>
  <r>
    <x v="22"/>
    <s v="02-02-01-003-005"/>
    <s v="02-02-01-003-005-01"/>
    <s v="Materiales y suministros - Pinturas y barnices y productos relacionados; colores para la pintura artística; tintas"/>
    <s v="PINTURA PARA EXTERIORES GALÓN"/>
    <n v="39121640"/>
    <s v="SELECCIÓN ABREVIADA MENOR CUANTÍA"/>
    <n v="1"/>
    <n v="5"/>
    <n v="16"/>
    <n v="20"/>
    <n v="5260109.3999999994"/>
    <s v="GALON"/>
    <s v="NO SOLICITADAS"/>
  </r>
  <r>
    <x v="22"/>
    <s v="02-02-01-003-005"/>
    <s v="02-02-01-003-005-01"/>
    <s v="Materiales y suministros - Pinturas y barnices y productos relacionados; colores para la pintura artística; tintas"/>
    <s v="PINTURA VINILO ESPECIAL PARA FACHADAS USO EXTERIOR ACABADO MATE COLOR ARENA DESIERTO CUÑETE X 5 GALONES"/>
    <n v="43202214"/>
    <s v="SELECCIÓN ABREVIADA MENOR CUANTÍA"/>
    <n v="1"/>
    <n v="5"/>
    <n v="16"/>
    <n v="15"/>
    <n v="4044810"/>
    <s v="UNIDAD"/>
    <s v="NO SOLICITADAS"/>
  </r>
  <r>
    <x v="22"/>
    <s v="02-02-01-003-005"/>
    <s v="02-02-01-003-005-01"/>
    <s v="Materiales y suministros - Pinturas y barnices y productos relacionados; colores para la pintura artística; tintas"/>
    <s v="PINTURA VINILO ESPECIAL PARA FACHADAS USO EXTERIOR ACABADO MATE COLOR GRIS BASALTO CUÑETE X 5 GALONES"/>
    <n v="26121641"/>
    <s v="SELECCIÓN ABREVIADA MENOR CUANTÍA"/>
    <n v="1"/>
    <n v="5"/>
    <n v="16"/>
    <n v="20"/>
    <n v="5395460"/>
    <s v="UNIDAD"/>
    <s v="NO SOLICITADAS"/>
  </r>
  <r>
    <x v="22"/>
    <s v="02-02-01-003-005"/>
    <s v="02-02-01-003-005-01"/>
    <s v="Materiales y suministros - Pinturas y barnices y productos relacionados; colores para la pintura artística; tintas"/>
    <s v="PINTURA VINILO ESPECIAL PARA FACHADAS USO EXTERIOR ACABADO MATE COLOR ROJO COLONIAL CUÑETE X 5 GAL"/>
    <n v="42144005"/>
    <s v="SELECCIÓN ABREVIADA MENOR CUANTÍA"/>
    <n v="1"/>
    <n v="5"/>
    <n v="16"/>
    <n v="12"/>
    <n v="3237276"/>
    <s v="UNIDAD"/>
    <s v="NO SOLICITADAS"/>
  </r>
  <r>
    <x v="22"/>
    <s v="02-02-01-003-005"/>
    <s v="02-02-01-003-005-01"/>
    <s v="Materiales y suministros - Pinturas y barnices y productos relacionados; colores para la pintura artística; tintas"/>
    <s v="CUÑETE DE PINTURA NEGRA"/>
    <n v="31211500"/>
    <s v="MÍNIMA CUANTÍA"/>
    <n v="8"/>
    <n v="4"/>
    <n v="10"/>
    <n v="10"/>
    <n v="2441073.1800000002"/>
    <s v="UNIDAD"/>
    <s v="NO SOLICITADAS"/>
  </r>
  <r>
    <x v="22"/>
    <s v="02-02-01-003-005"/>
    <s v="02-02-01-003-005-01"/>
    <s v="Materiales y suministros - Pinturas y barnices y productos relacionados; colores para la pintura artística; tintas"/>
    <s v="ESTUCO  PLASTICO CUÑETE X 5 GALONES"/>
    <n v="30151805"/>
    <s v="MÍNIMA CUANTÍA"/>
    <n v="8"/>
    <n v="4"/>
    <n v="10"/>
    <n v="20"/>
    <n v="994102.2"/>
    <s v="UNIDAD"/>
    <s v="NO SOLICITADAS"/>
  </r>
  <r>
    <x v="22"/>
    <s v="02-02-01-003-005"/>
    <s v="02-02-01-003-005-01"/>
    <s v="Materiales y suministros - Pinturas y barnices y productos relacionados; colores para la pintura artística; tintas"/>
    <s v="MASILLA PARA JUNTA CUÑETE POR 5 GALONES"/>
    <n v="30151805"/>
    <s v="MÍNIMA CUANTÍA"/>
    <n v="8"/>
    <n v="4"/>
    <n v="10"/>
    <n v="3"/>
    <n v="125588.23999999999"/>
    <s v="UNIDAD"/>
    <s v="NO SOLICITADAS"/>
  </r>
  <r>
    <x v="22"/>
    <s v="02-02-01-003-005"/>
    <s v="02-02-01-003-005-01"/>
    <s v="Materiales y suministros - Pinturas y barnices y productos relacionados; colores para la pintura artística; tintas"/>
    <s v="PINTURA EPOXICA ALTO DESEMPEÑO GRIS GALON MAS CATALIZADOR"/>
    <n v="31211519"/>
    <s v="MÍNIMA CUANTÍA"/>
    <n v="8"/>
    <n v="4"/>
    <n v="10"/>
    <n v="5"/>
    <n v="916230.86"/>
    <s v="UNIDAD"/>
    <s v="NO SOLICITADAS"/>
  </r>
  <r>
    <x v="22"/>
    <s v="02-02-01-003-005"/>
    <s v="02-02-01-003-005-01"/>
    <s v="Materiales y suministros - Pinturas y barnices y productos relacionados; colores para la pintura artística; tintas"/>
    <s v="ANTICORROSIVO NEGRO MATE GALON"/>
    <n v="31211500"/>
    <s v="MÍNIMA CUANTÍA"/>
    <n v="8"/>
    <n v="4"/>
    <n v="10"/>
    <n v="4"/>
    <n v="202796.85"/>
    <s v="UNIDAD"/>
    <s v="NO SOLICITADAS"/>
  </r>
  <r>
    <x v="22"/>
    <s v="02-02-01-003-005"/>
    <s v="02-02-01-003-005-01"/>
    <s v="Materiales y suministros - Pinturas y barnices y productos relacionados; colores para la pintura artística; tintas"/>
    <s v="ESMALTE NEGRO SUPERLAVABLE 1 GALÓN"/>
    <n v="31211500"/>
    <s v="MÍNIMA CUANTÍA"/>
    <n v="8"/>
    <n v="4"/>
    <n v="10"/>
    <n v="4"/>
    <n v="282325.02"/>
    <s v="UNIDAD"/>
    <s v="NO SOLICITADAS"/>
  </r>
  <r>
    <x v="22"/>
    <s v="02-02-01-003-005"/>
    <s v="02-02-01-003-005-01"/>
    <s v="Materiales y suministros - Pinturas y barnices y productos relacionados; colores para la pintura artística; tintas"/>
    <s v="PLOIURETANO TRANSPARENTE/CODIGO DE COLOR/BARNIZ TRANSPARENTE"/>
    <n v="12164903"/>
    <s v="SELECCIÓN ABREVIADA MENOR CUANTÍA"/>
    <n v="3"/>
    <n v="9"/>
    <n v="10"/>
    <n v="4"/>
    <n v="640000"/>
    <s v="UNIDAD"/>
    <s v="NO SOLICITADAS"/>
  </r>
  <r>
    <x v="22"/>
    <s v="02-02-01-003-005"/>
    <s v="02-02-01-003-005-01"/>
    <s v="Materiales y suministros - Pinturas y barnices y productos relacionados; colores para la pintura artística; tintas"/>
    <s v="POLIURETANO AMARILLO /CODIGO DE COLOR/13655"/>
    <n v="12164903"/>
    <s v="SELECCIÓN ABREVIADA MENOR CUANTÍA"/>
    <n v="3"/>
    <n v="9"/>
    <n v="10"/>
    <n v="4"/>
    <n v="1440000"/>
    <s v="UNIDAD"/>
    <s v="NO SOLICITADAS"/>
  </r>
  <r>
    <x v="22"/>
    <s v="02-02-01-003-005"/>
    <s v="02-02-01-003-005-01"/>
    <s v="Materiales y suministros - Pinturas y barnices y productos relacionados; colores para la pintura artística; tintas"/>
    <s v="POLIURETANO NEGRO BRILLANTE/CODIGO DE COLOR/17038"/>
    <n v="12164903"/>
    <s v="SELECCIÓN ABREVIADA MENOR CUANTÍA"/>
    <n v="3"/>
    <n v="9"/>
    <n v="10"/>
    <n v="4"/>
    <n v="1440000"/>
    <s v="UNIDAD"/>
    <s v="NO SOLICITADAS"/>
  </r>
  <r>
    <x v="22"/>
    <s v="02-02-01-003-005"/>
    <s v="02-02-01-003-005-01"/>
    <s v="Materiales y suministros - Pinturas y barnices y productos relacionados; colores para la pintura artística; tintas"/>
    <s v="POLIURETANO NEGRO MATE/CODIGO DE COLOR/37038"/>
    <n v="12164903"/>
    <s v="SELECCIÓN ABREVIADA MENOR CUANTÍA"/>
    <n v="3"/>
    <n v="9"/>
    <n v="10"/>
    <n v="4"/>
    <n v="1440000"/>
    <s v="UNIDAD"/>
    <s v="NO SOLICITADAS"/>
  </r>
  <r>
    <x v="22"/>
    <s v="02-02-01-003-005"/>
    <s v="02-02-01-003-005-01"/>
    <s v="Materiales y suministros - Pinturas y barnices y productos relacionados; colores para la pintura artística; tintas"/>
    <s v="POLIURETANO ROJO/CODIGO DE COLOR/11350"/>
    <n v="12164903"/>
    <s v="SELECCIÓN ABREVIADA MENOR CUANTÍA"/>
    <n v="3"/>
    <n v="9"/>
    <n v="10"/>
    <n v="4"/>
    <n v="1440000"/>
    <s v="UNIDAD"/>
    <s v="NO SOLICITADAS"/>
  </r>
  <r>
    <x v="22"/>
    <s v="02-02-01-003-005"/>
    <s v="02-02-01-003-005-01"/>
    <s v="Materiales y suministros - Pinturas y barnices y productos relacionados; colores para la pintura artística; tintas"/>
    <s v="POLIURETANO BLANCO BRILLANTE/CODIGO DE COLOR/17925"/>
    <n v="12164903"/>
    <s v="SELECCIÓN ABREVIADA MENOR CUANTÍA"/>
    <n v="3"/>
    <n v="9"/>
    <n v="10"/>
    <n v="5"/>
    <n v="1800000"/>
    <s v="UNIDAD"/>
    <s v="NO SOLICITADAS"/>
  </r>
  <r>
    <x v="22"/>
    <s v="02-02-01-003-005"/>
    <s v="02-02-01-003-005-01"/>
    <s v="Materiales y suministros - Pinturas y barnices y productos relacionados; colores para la pintura artística; tintas"/>
    <s v="PRC SEALING COMPOUND PR1005L B1/2"/>
    <n v="12352115"/>
    <s v="SELECCIÓN ABREVIADA MENOR CUANTÍA"/>
    <n v="3"/>
    <n v="9"/>
    <n v="10"/>
    <n v="4"/>
    <n v="1920000"/>
    <s v="UNIDAD"/>
    <s v="NO SOLICITADAS"/>
  </r>
  <r>
    <x v="22"/>
    <s v="02-02-01-003-005"/>
    <s v="02-02-01-003-005-01"/>
    <s v="Materiales y suministros - Pinturas y barnices y productos relacionados; colores para la pintura artística; tintas"/>
    <s v="POLIURETANO GRIS BRILLANTE/CODIGO DE COLOR/16251"/>
    <n v="12164903"/>
    <s v="SELECCIÓN ABREVIADA MENOR CUANTÍA"/>
    <n v="3"/>
    <n v="9"/>
    <n v="10"/>
    <n v="7"/>
    <n v="2520000"/>
    <s v="UNIDAD"/>
    <s v="NO SOLICITADAS"/>
  </r>
  <r>
    <x v="22"/>
    <s v="02-02-01-003-005"/>
    <s v="02-02-01-003-005-01"/>
    <s v="Materiales y suministros - Pinturas y barnices y productos relacionados; colores para la pintura artística; tintas"/>
    <s v="POLIURETANO GRIS BRILLANTE/CODIGO DE COLOR/16515"/>
    <n v="12164903"/>
    <s v="SELECCIÓN ABREVIADA MENOR CUANTÍA"/>
    <n v="3"/>
    <n v="9"/>
    <n v="10"/>
    <n v="7"/>
    <n v="2520000"/>
    <s v="UNIDAD"/>
    <s v="NO SOLICITADAS"/>
  </r>
  <r>
    <x v="22"/>
    <s v="02-02-01-003-005"/>
    <s v="02-02-01-003-005-01"/>
    <s v="Materiales y suministros - Pinturas y barnices y productos relacionados; colores para la pintura artística; tintas"/>
    <s v="PEGANTE 1300"/>
    <n v="31201604"/>
    <s v="SELECCIÓN ABREVIADA MENOR CUANTÍA"/>
    <n v="3"/>
    <n v="9"/>
    <n v="10"/>
    <n v="15"/>
    <n v="4680000"/>
    <s v="UNIDAD"/>
    <s v="NO SOLICITADAS"/>
  </r>
  <r>
    <x v="22"/>
    <s v="02-02-01-003-005"/>
    <s v="02-02-01-003-005-02"/>
    <s v="Materiales y suministros - Productos farmacéuticos"/>
    <s v="ANTIHELMÍNTICO DUAL JERINGA 5ML "/>
    <s v="51101700 "/>
    <s v="MÍNIMA CUANTÍA"/>
    <n v="1"/>
    <n v="4"/>
    <n v="10"/>
    <n v="30"/>
    <n v="375000"/>
    <s v="LITRO"/>
    <s v="NO SOLICITADAS"/>
  </r>
  <r>
    <x v="22"/>
    <s v="02-02-01-003-005"/>
    <s v="02-02-01-003-005-02"/>
    <s v="Materiales y suministros - Productos farmacéuticos"/>
    <s v="ANTIPARASITARIO EXTERNO A BASE DE LOTILANER 225 MG"/>
    <s v="51101700 "/>
    <s v="MÍNIMA CUANTÍA"/>
    <n v="1"/>
    <n v="4"/>
    <n v="10"/>
    <n v="6"/>
    <n v="360000"/>
    <s v="GRAMO"/>
    <s v="NO SOLICITADAS"/>
  </r>
  <r>
    <x v="22"/>
    <s v="02-02-01-003-005"/>
    <s v="02-02-01-003-005-02"/>
    <s v="Materiales y suministros - Productos farmacéuticos"/>
    <s v="ANTIPARASITARIO EXTERNO A BASE DE LOTILANER 900 MG"/>
    <s v="51101700 "/>
    <s v="MÍNIMA CUANTÍA"/>
    <n v="1"/>
    <n v="4"/>
    <n v="10"/>
    <n v="36"/>
    <n v="1620000"/>
    <s v="GRAMO"/>
    <s v="NO SOLICITADAS"/>
  </r>
  <r>
    <x v="22"/>
    <s v="02-02-01-003-005"/>
    <s v="02-02-01-003-005-02"/>
    <s v="Materiales y suministros - Productos farmacéuticos"/>
    <s v="ANTIPARASITARIO EXTERNO A BASE DE SPINOSAD 1620 MG PRESENTACIÓN CAJA X 1 TABLETA"/>
    <s v="51101700 "/>
    <s v="MÍNIMA CUANTÍA"/>
    <n v="1"/>
    <n v="4"/>
    <n v="10"/>
    <n v="36"/>
    <n v="2160000"/>
    <s v="GRAMO"/>
    <s v="NO SOLICITADAS"/>
  </r>
  <r>
    <x v="22"/>
    <s v="02-02-01-003-005"/>
    <s v="02-02-01-003-005-02"/>
    <s v="Materiales y suministros - Productos farmacéuticos"/>
    <s v="ANTIPARASITARIO EXTERNO A BASE DE SPINOSAD 810 MG PRESENTACIÓN CAJA X 1 TABLETA"/>
    <s v="51101700 "/>
    <s v="MÍNIMA CUANTÍA"/>
    <n v="1"/>
    <n v="4"/>
    <n v="10"/>
    <n v="6"/>
    <n v="330000"/>
    <s v="GRAMO"/>
    <s v="NO SOLICITADAS"/>
  </r>
  <r>
    <x v="22"/>
    <s v="02-02-01-003-005"/>
    <s v="02-02-01-003-005-02"/>
    <s v="Materiales y suministros - Productos farmacéuticos"/>
    <s v="ANTISÉPTICO BUCAL CLORHEXIDINA FRASCO 120 ML"/>
    <n v="10111302"/>
    <s v="MÍNIMA CUANTÍA"/>
    <n v="1"/>
    <n v="4"/>
    <n v="10"/>
    <n v="19"/>
    <n v="551000"/>
    <s v="LITRO"/>
    <s v="NO SOLICITADAS"/>
  </r>
  <r>
    <x v="22"/>
    <s v="02-02-01-003-005"/>
    <s v="02-02-01-003-005-02"/>
    <s v="Materiales y suministros - Productos farmacéuticos"/>
    <s v="ANTISÉPTICO USO EXTERNO CLORHEXIDINA FRASCO 120 ML"/>
    <n v="10111302"/>
    <s v="MÍNIMA CUANTÍA"/>
    <n v="1"/>
    <n v="4"/>
    <n v="10"/>
    <n v="5"/>
    <n v="110000"/>
    <s v="LITRO"/>
    <s v="NO SOLICITADAS"/>
  </r>
  <r>
    <x v="22"/>
    <s v="02-02-01-003-005"/>
    <s v="02-02-01-003-005-02"/>
    <s v="Materiales y suministros - Productos farmacéuticos"/>
    <s v="COLLAR ANTIPARASITARIO A BASE DE DELTAMETRINA 48 CM"/>
    <s v="51101700 "/>
    <s v="MÍNIMA CUANTÍA"/>
    <n v="1"/>
    <n v="4"/>
    <n v="10"/>
    <n v="19"/>
    <n v="760000"/>
    <s v="CENTIMETRO"/>
    <s v="NO SOLICITADAS"/>
  </r>
  <r>
    <x v="22"/>
    <s v="02-02-01-003-005"/>
    <s v="02-02-01-003-005-02"/>
    <s v="Materiales y suministros - Productos farmacéuticos"/>
    <s v="COLLAR EN CUERO INOXIDABLE GRADUABLE Y HEBILLA METÁLICA"/>
    <n v="42121514"/>
    <s v="MÍNIMA CUANTÍA"/>
    <n v="1"/>
    <n v="4"/>
    <n v="10"/>
    <n v="18"/>
    <n v="593998.02"/>
    <s v="UNIDAD"/>
    <s v="NO SOLICITADAS"/>
  </r>
  <r>
    <x v="22"/>
    <s v="02-02-01-003-005"/>
    <s v="02-02-01-003-005-02"/>
    <s v="Materiales y suministros - Productos farmacéuticos"/>
    <s v="GASA ESTÉRIL CAJA X 24 SOBRES"/>
    <n v="42311511"/>
    <s v="MÍNIMA CUANTÍA"/>
    <n v="1"/>
    <n v="4"/>
    <n v="10"/>
    <n v="1"/>
    <n v="50000"/>
    <s v="UNIDAD"/>
    <s v="NO SOLICITADAS"/>
  </r>
  <r>
    <x v="22"/>
    <s v="02-02-01-003-005"/>
    <s v="02-02-01-003-005-02"/>
    <s v="Materiales y suministros - Productos farmacéuticos"/>
    <s v="GEL REMOVEDOR SARRO FRASCO 118 ML"/>
    <n v="10111302"/>
    <s v="MÍNIMA CUANTÍA"/>
    <n v="1"/>
    <n v="4"/>
    <n v="10"/>
    <n v="18"/>
    <n v="1080000"/>
    <s v="LITRO"/>
    <s v="NO SOLICITADAS"/>
  </r>
  <r>
    <x v="22"/>
    <s v="02-02-01-003-005"/>
    <s v="02-02-01-003-005-02"/>
    <s v="Materiales y suministros - Productos farmacéuticos"/>
    <s v="GUANTES DE LÁTEX CAJA X 100 UNIDADES"/>
    <n v="42132200"/>
    <s v="MÍNIMA CUANTÍA"/>
    <n v="1"/>
    <n v="4"/>
    <n v="10"/>
    <n v="1"/>
    <n v="37000"/>
    <s v="UNIDAD"/>
    <s v="NO SOLICITADAS"/>
  </r>
  <r>
    <x v="22"/>
    <s v="02-02-01-003-005"/>
    <s v="02-02-01-003-005-02"/>
    <s v="Materiales y suministros - Productos farmacéuticos"/>
    <s v="GUANTES DE NITRILO CAJA X 100 UNIDADES"/>
    <n v="42132200"/>
    <s v="MÍNIMA CUANTÍA"/>
    <n v="1"/>
    <n v="4"/>
    <n v="10"/>
    <n v="3"/>
    <n v="255000"/>
    <s v="UNIDAD"/>
    <s v="NO SOLICITADAS"/>
  </r>
  <r>
    <x v="22"/>
    <s v="02-02-01-003-005"/>
    <s v="02-02-01-003-005-02"/>
    <s v="Materiales y suministros - Productos farmacéuticos"/>
    <s v="SOLUCIÓN DE USO DIARIO PARA CUIDAR LA HIGIENE ORAL Y DENTAL DE PERROS FRASCO X 17,3 ONZ"/>
    <n v="10111302"/>
    <s v="MÍNIMA CUANTÍA"/>
    <n v="1"/>
    <n v="4"/>
    <n v="10"/>
    <n v="38"/>
    <n v="1672000"/>
    <s v="LITRO"/>
    <s v="NO SOLICITADAS"/>
  </r>
  <r>
    <x v="22"/>
    <s v="02-02-01-003-005"/>
    <s v="02-02-01-003-005-02"/>
    <s v="Materiales y suministros - Productos farmacéuticos"/>
    <s v="SOLUCIÓN LIMPIEZA OÍDOS FRASCO 120 ML"/>
    <n v="10111302"/>
    <s v="MÍNIMA CUANTÍA"/>
    <n v="1"/>
    <n v="4"/>
    <n v="10"/>
    <n v="19"/>
    <n v="532000"/>
    <s v="LITRO"/>
    <s v="NO SOLICITADAS"/>
  </r>
  <r>
    <x v="22"/>
    <s v="02-02-01-003-005"/>
    <s v="02-02-01-003-005-02"/>
    <s v="Materiales y suministros - Productos farmacéuticos"/>
    <s v="TABLETAS ANTIPARASITARIO DE FEBANTEL, PROZIQUANTEL PRONTO X 2700 MG CAJA POR 2 TABLETAS"/>
    <s v="51101700 "/>
    <s v="MÍNIMA CUANTÍA"/>
    <n v="1"/>
    <n v="4"/>
    <n v="10"/>
    <n v="1"/>
    <n v="45000"/>
    <s v="GRAMO"/>
    <s v="NO SOLICITADAS"/>
  </r>
  <r>
    <x v="22"/>
    <s v="02-02-01-003-005"/>
    <s v="02-02-01-003-005-02"/>
    <s v="Materiales y suministros - Productos farmacéuticos"/>
    <s v="TRAILLAS EN CUERO TRENZADO CON MOSQUETÓN DE COBRE"/>
    <n v="42121514"/>
    <s v="MÍNIMA CUANTÍA"/>
    <n v="1"/>
    <n v="4"/>
    <n v="10"/>
    <n v="10"/>
    <n v="449998.5"/>
    <s v="UNIDAD"/>
    <s v="NO SOLICITADAS"/>
  </r>
  <r>
    <x v="22"/>
    <s v="02-02-01-003-005"/>
    <s v="02-02-01-003-005-02"/>
    <s v="Materiales y suministros - Productos farmacéuticos"/>
    <s v="VACUNA MONOVALENTE CONTRA LA RABIA"/>
    <n v="51201600"/>
    <s v="MÍNIMA CUANTÍA"/>
    <n v="1"/>
    <n v="4"/>
    <n v="10"/>
    <n v="19"/>
    <n v="456000"/>
    <s v="UNIDAD"/>
    <s v="NO SOLICITADAS"/>
  </r>
  <r>
    <x v="22"/>
    <s v="02-02-01-003-005"/>
    <s v="02-02-01-003-005-02"/>
    <s v="Materiales y suministros - Productos farmacéuticos"/>
    <s v="YODO 5 LITROS"/>
    <n v="47131803"/>
    <s v="MÍNIMA CUANTÍA"/>
    <n v="1"/>
    <n v="4"/>
    <n v="10"/>
    <n v="1"/>
    <n v="110000"/>
    <s v="LITRO"/>
    <s v="NO SOLICITADAS"/>
  </r>
  <r>
    <x v="22"/>
    <s v="02-02-01-003-005"/>
    <s v="02-02-01-003-005-03"/>
    <s v="Materiales y suministros - Jabón, preparados para limpieza, perfumes y preparados de tocador"/>
    <s v="CLEANING COMPOUND,A S-481  (SHAMPOO)  (PRESENTACIÓN 1000 LTS)"/>
    <n v="53131608"/>
    <s v="SELECCIÓN ABREVIADA MENOR CUANTÍA"/>
    <n v="3"/>
    <n v="9"/>
    <n v="10"/>
    <n v="24"/>
    <n v="40657677.359999999"/>
    <s v="LITRO"/>
    <s v="NO SOLICITADAS"/>
  </r>
  <r>
    <x v="22"/>
    <s v="02-02-01-003-005"/>
    <s v="02-02-01-003-005-03"/>
    <s v="Materiales y suministros - Jabón, preparados para limpieza, perfumes y preparados de tocador"/>
    <s v="KIT ABSORVENTE DE DERRAMES K-CCS"/>
    <n v="47131905"/>
    <s v="SELECCIÓN ABREVIADA MENOR CUANTÍA"/>
    <n v="3"/>
    <n v="9"/>
    <n v="10"/>
    <n v="3"/>
    <n v="840000"/>
    <s v="GALON"/>
    <s v="NO SOLICITADAS"/>
  </r>
  <r>
    <x v="22"/>
    <s v="02-02-01-003-005"/>
    <s v="02-02-01-003-005-04"/>
    <s v="Materiales y suministros - Productos químicos n. C. P."/>
    <s v="ADHESIVO ESTRUCTURAL HYSOL KIT (PART A&amp;B)"/>
    <n v="31201600"/>
    <s v="SELECCIÓN ABREVIADA MENOR CUANTÍA"/>
    <n v="3"/>
    <n v="9"/>
    <n v="10"/>
    <n v="3"/>
    <n v="3360000"/>
    <s v="UNIDAD"/>
    <s v="NO SOLICITADAS"/>
  </r>
  <r>
    <x v="22"/>
    <s v="02-02-01-003-005"/>
    <s v="02-02-01-003-005-04"/>
    <s v="Materiales y suministros - Productos químicos n. C. P."/>
    <s v="ADHESIVO HYSOL KIT (PART A&amp;B)"/>
    <n v="31201600"/>
    <s v="SELECCIÓN ABREVIADA MENOR CUANTÍA"/>
    <n v="3"/>
    <n v="9"/>
    <n v="10"/>
    <n v="3"/>
    <n v="1560000"/>
    <s v="UNIDAD"/>
    <s v="NO SOLICITADAS"/>
  </r>
  <r>
    <x v="22"/>
    <s v="02-02-01-003-005"/>
    <s v="02-02-01-003-005-04"/>
    <s v="Materiales y suministros - Productos químicos n. C. P."/>
    <s v="PEGANTE BARRA 40 GRS."/>
    <n v="31201600"/>
    <s v="SELECCIÓN ABREVIADA - ACUERDO MARCO"/>
    <n v="1"/>
    <n v="3"/>
    <n v="10"/>
    <n v="12"/>
    <n v="98964"/>
    <s v="UNIDAD"/>
    <s v="NO SOLICITADAS"/>
  </r>
  <r>
    <x v="22"/>
    <s v="02-02-01-003-005"/>
    <s v="02-02-01-003-005-04"/>
    <s v="Materiales y suministros - Productos químicos n. C. P."/>
    <s v="PEGANTE INSTANTANEO 3G SUPER BONDER"/>
    <n v="31201600"/>
    <s v="SELECCIÓN ABREVIADA - ACUERDO MARCO"/>
    <n v="1"/>
    <n v="3"/>
    <n v="10"/>
    <n v="5"/>
    <n v="21065"/>
    <s v="UNIDAD"/>
    <s v="NO SOLICITADAS"/>
  </r>
  <r>
    <x v="22"/>
    <s v="02-02-01-003-005"/>
    <s v="02-02-01-003-005-04"/>
    <s v="Materiales y suministros - Productos químicos n. C. P."/>
    <s v="MANTO ASFALTICO SIN FOIL  ROLLO X 10 M X 1M"/>
    <n v="31211506"/>
    <s v="SELECCIÓN ABREVIADA MENOR CUANTÍA"/>
    <n v="1"/>
    <n v="5"/>
    <n v="10"/>
    <n v="10"/>
    <n v="1299991.7"/>
    <s v="ROLLO"/>
    <s v="NO SOLICITADAS"/>
  </r>
  <r>
    <x v="22"/>
    <s v="02-02-01-003-005"/>
    <s v="02-02-01-003-005-04"/>
    <s v="Materiales y suministros - Productos químicos n. C. P."/>
    <s v="SELLADO DE JUNTAS"/>
    <n v="31211505"/>
    <s v="SELECCIÓN ABREVIADA MENOR CUANTÍA"/>
    <n v="1"/>
    <n v="5"/>
    <n v="10"/>
    <n v="38"/>
    <n v="321062"/>
    <s v="UNIDAD"/>
    <s v="NO SOLICITADAS"/>
  </r>
  <r>
    <x v="22"/>
    <s v="02-02-01-003-005"/>
    <s v="02-02-01-003-005-04"/>
    <s v="Materiales y suministros - Productos químicos n. C. P."/>
    <s v="SELLO LENGÜETA BAJO CONSUMO"/>
    <n v="31211506"/>
    <s v="SELECCIÓN ABREVIADA MENOR CUANTÍA"/>
    <n v="1"/>
    <n v="5"/>
    <n v="10"/>
    <n v="10"/>
    <n v="55930"/>
    <s v="UNIDAD"/>
    <s v="NO SOLICITADAS"/>
  </r>
  <r>
    <x v="22"/>
    <s v="02-02-01-003-005"/>
    <s v="02-02-01-003-005-04"/>
    <s v="Materiales y suministros - Productos químicos n. C. P."/>
    <s v="SILICONA TRANSPARENTE ANTIHONHOS TUBO X 300 ML"/>
    <n v="31211502"/>
    <s v="SELECCIÓN ABREVIADA MENOR CUANTÍA"/>
    <n v="1"/>
    <n v="5"/>
    <n v="10"/>
    <n v="50"/>
    <n v="589050"/>
    <s v="UNIDAD"/>
    <s v="NO SOLICITADAS"/>
  </r>
  <r>
    <x v="22"/>
    <s v="02-02-01-003-005"/>
    <s v="02-02-01-003-005-04"/>
    <s v="Materiales y suministros - Productos químicos n. C. P."/>
    <s v="CORDON BUNGIE DE 1/2 NEGRO"/>
    <n v="53131608"/>
    <s v="SELECCIÓN ABREVIADA MENOR CUANTÍA"/>
    <n v="3"/>
    <n v="9"/>
    <n v="10"/>
    <n v="74"/>
    <n v="562400"/>
    <s v="UNIDAD"/>
    <s v="NO SOLICITADAS"/>
  </r>
  <r>
    <x v="22"/>
    <s v="02-02-01-003-005"/>
    <s v="02-02-01-003-005-04"/>
    <s v="Materiales y suministros - Productos químicos n. C. P."/>
    <s v="JABON LAVADO DE COMPRESORES  /TURBO CLEAN 2"/>
    <n v="47131821"/>
    <s v="SELECCIÓN ABREVIADA MENOR CUANTÍA"/>
    <n v="3"/>
    <n v="9"/>
    <n v="10"/>
    <n v="2"/>
    <n v="1760000"/>
    <s v="UNIDAD"/>
    <s v="NO SOLICITADAS"/>
  </r>
  <r>
    <x v="22"/>
    <s v="02-02-01-003-005"/>
    <s v="02-02-01-003-005-04"/>
    <s v="Materiales y suministros - Productos químicos n. C. P."/>
    <s v="LIMPIADOR DESENGRASANTE PARA  MANOS GRADO INDUSTRIAL FAST ORANGE"/>
    <n v="47131900"/>
    <s v="SELECCIÓN ABREVIADA MENOR CUANTÍA"/>
    <n v="3"/>
    <n v="9"/>
    <n v="10"/>
    <n v="19"/>
    <n v="1900000"/>
    <s v="UNIDAD"/>
    <s v="NO SOLICITADAS"/>
  </r>
  <r>
    <x v="22"/>
    <s v="02-02-01-003-005"/>
    <s v="02-02-01-003-005-04"/>
    <s v="Materiales y suministros - Productos químicos n. C. P."/>
    <s v="LIQUIDO DESINFECCIÓN HALO MIST"/>
    <n v="11151508"/>
    <s v="SELECCIÓN ABREVIADA MENOR CUANTÍA"/>
    <n v="3"/>
    <n v="9"/>
    <n v="10"/>
    <n v="3"/>
    <n v="360000"/>
    <s v="UNIDAD"/>
    <s v="NO SOLICITADAS"/>
  </r>
  <r>
    <x v="22"/>
    <s v="02-02-01-003-005"/>
    <s v="02-02-01-003-005-04"/>
    <s v="Materiales y suministros - Productos químicos n. C. P."/>
    <s v="METIL ETIL CETONA MEK X GL"/>
    <n v="12352115"/>
    <s v="SELECCIÓN ABREVIADA MENOR CUANTÍA"/>
    <n v="3"/>
    <n v="9"/>
    <n v="10"/>
    <n v="4"/>
    <n v="3840000"/>
    <s v="UNIDAD"/>
    <s v="NO SOLICITADAS"/>
  </r>
  <r>
    <x v="22"/>
    <s v="02-02-01-003-005"/>
    <s v="02-02-01-003-005-04"/>
    <s v="Materiales y suministros - Productos químicos n. C. P."/>
    <s v="PEGANTE SUPER BONDER"/>
    <n v="26111702"/>
    <s v="SELECCIÓN ABREVIADA MENOR CUANTÍA"/>
    <n v="3"/>
    <n v="9"/>
    <n v="10"/>
    <n v="55"/>
    <n v="440000"/>
    <s v="UNIDAD"/>
    <s v="NO SOLICITADAS"/>
  </r>
  <r>
    <x v="22"/>
    <s v="02-02-01-003-005"/>
    <s v="02-02-01-003-005-04"/>
    <s v="Materiales y suministros - Productos químicos n. C. P."/>
    <s v="PILA A SECCO 9V"/>
    <n v="26111702"/>
    <s v="SELECCIÓN ABREVIADA MENOR CUANTÍA"/>
    <n v="3"/>
    <n v="9"/>
    <n v="10"/>
    <n v="4"/>
    <n v="38400"/>
    <s v="UNIDAD"/>
    <s v="NO SOLICITADAS"/>
  </r>
  <r>
    <x v="22"/>
    <s v="02-02-01-003-005"/>
    <s v="02-02-01-003-005-04"/>
    <s v="Materiales y suministros - Productos químicos n. C. P."/>
    <s v="PRC SEALING COMPOUND PR1440A1/2"/>
    <n v="12352115"/>
    <s v="SELECCIÓN ABREVIADA MENOR CUANTÍA"/>
    <n v="3"/>
    <n v="9"/>
    <n v="10"/>
    <n v="10"/>
    <n v="3600000"/>
    <s v="UNIDAD"/>
    <s v="NO SOLICITADAS"/>
  </r>
  <r>
    <x v="22"/>
    <s v="02-02-01-003-005"/>
    <s v="02-02-01-003-005-04"/>
    <s v="Materiales y suministros - Productos químicos n. C. P."/>
    <s v="PRC SEALING COMPOUND PR1440B1/2"/>
    <n v="12352115"/>
    <s v="SELECCIÓN ABREVIADA MENOR CUANTÍA"/>
    <n v="3"/>
    <n v="9"/>
    <n v="10"/>
    <n v="66"/>
    <n v="34320000"/>
    <s v="UNIDAD"/>
    <s v="NO SOLICITADAS"/>
  </r>
  <r>
    <x v="22"/>
    <s v="02-02-01-003-005"/>
    <s v="02-02-01-003-005-04"/>
    <s v="Materiales y suministros - Productos químicos n. C. P."/>
    <s v="TORQUE SEAL"/>
    <n v="39131504"/>
    <s v="SELECCIÓN ABREVIADA MENOR CUANTÍA"/>
    <n v="3"/>
    <n v="9"/>
    <n v="10"/>
    <n v="69"/>
    <n v="1545600"/>
    <s v="UNIDAD"/>
    <s v="NO SOLICITADAS"/>
  </r>
  <r>
    <x v="22"/>
    <s v="02-02-01-003-005"/>
    <s v="02-02-01-003-005-05"/>
    <s v="Materiales y suministros - Fibras textiles manufacturadas"/>
    <s v="ESTOPA"/>
    <n v="31211502"/>
    <s v="SELECCIÓN ABREVIADA MENOR CUANTÍA"/>
    <n v="1"/>
    <n v="5"/>
    <n v="10"/>
    <n v="6"/>
    <n v="42840"/>
    <s v="KILOGRAMO"/>
    <s v="NO SOLICITADAS"/>
  </r>
  <r>
    <x v="22"/>
    <s v="02-02-01-003-006"/>
    <s v="02-02-01-003-006-01"/>
    <s v="Materiales y suministros - Llantas de caucho y neumáticos (cámaras de aire)"/>
    <s v="LLANTA 205/65 -10 SELLOMATICA PLANTAS HOBART "/>
    <n v="25172504"/>
    <s v="MÍNIMA CUANTÍA"/>
    <n v="3"/>
    <n v="9"/>
    <n v="10"/>
    <n v="5"/>
    <n v="1441090"/>
    <s v="UNIDAD"/>
    <s v="NO SOLICITADAS"/>
  </r>
  <r>
    <x v="22"/>
    <s v="02-02-01-003-006"/>
    <s v="02-02-01-003-006-01"/>
    <s v="Materiales y suministros - Llantas de caucho y neumáticos (cámaras de aire)"/>
    <s v="LLANTA 28x9-15 DELANTERA  MONTACARGA 3 TON"/>
    <n v="25172503"/>
    <s v="MÍNIMA CUANTÍA"/>
    <n v="3"/>
    <n v="9"/>
    <n v="10"/>
    <n v="5"/>
    <n v="2888130"/>
    <s v="UNIDAD"/>
    <s v="NO SOLICITADAS"/>
  </r>
  <r>
    <x v="22"/>
    <s v="02-02-01-003-006"/>
    <s v="02-02-01-003-006-01"/>
    <s v="Materiales y suministros - Llantas de caucho y neumáticos (cámaras de aire)"/>
    <s v="LLANTA 295-80 X 22.5 TRACTOR TLD"/>
    <n v="25172503"/>
    <s v="MÍNIMA CUANTÍA"/>
    <n v="3"/>
    <n v="9"/>
    <n v="10"/>
    <n v="5"/>
    <n v="4922435"/>
    <s v="UNIDAD"/>
    <s v="NO SOLICITADAS"/>
  </r>
  <r>
    <x v="22"/>
    <s v="02-02-01-003-006"/>
    <s v="02-02-01-003-006-01"/>
    <s v="Materiales y suministros - Llantas de caucho y neumáticos (cámaras de aire)"/>
    <s v="LLANTA 6.00X9 PLANTAS HOBART-TRACTOR "/>
    <n v="25172504"/>
    <s v="MÍNIMA CUANTÍA"/>
    <n v="3"/>
    <n v="9"/>
    <n v="10"/>
    <n v="20"/>
    <n v="4838540"/>
    <s v="UNIDAD"/>
    <s v="NO SOLICITADAS"/>
  </r>
  <r>
    <x v="22"/>
    <s v="02-02-01-003-006"/>
    <s v="02-02-01-003-006-01"/>
    <s v="Materiales y suministros - Llantas de caucho y neumáticos (cámaras de aire)"/>
    <s v="LLANTA 8.25-15 MONTACARGA"/>
    <n v="25172503"/>
    <s v="MÍNIMA CUANTÍA"/>
    <n v="3"/>
    <n v="9"/>
    <n v="10"/>
    <n v="15"/>
    <n v="10908135"/>
    <s v="UNIDAD"/>
    <s v="NO SOLICITADAS"/>
  </r>
  <r>
    <x v="22"/>
    <s v="02-02-01-003-006"/>
    <s v="02-02-01-003-006-02"/>
    <s v="Materiales y suministros - Otros productos de caucho"/>
    <s v="BANDAS DE CAUCHO CAJA X 25 GRS."/>
    <n v="44122101"/>
    <s v="SELECCIÓN ABREVIADA - ACUERDO MARCO"/>
    <n v="1"/>
    <n v="3"/>
    <n v="10"/>
    <n v="5"/>
    <n v="3750"/>
    <s v="UNIDAD"/>
    <s v="NO SOLICITADAS"/>
  </r>
  <r>
    <x v="22"/>
    <s v="02-02-01-003-006"/>
    <s v="02-02-01-003-006-02"/>
    <s v="Materiales y suministros - Otros productos de caucho"/>
    <s v="PEGANTE UNIVERSAL BLANCO 225G"/>
    <n v="31201600"/>
    <s v="SELECCIÓN ABREVIADA - ACUERDO MARCO"/>
    <n v="1"/>
    <n v="3"/>
    <n v="10"/>
    <n v="12"/>
    <n v="63828"/>
    <s v="UNIDAD"/>
    <s v="NO SOLICITADAS"/>
  </r>
  <r>
    <x v="22"/>
    <s v="02-02-01-003-006"/>
    <s v="02-02-01-003-006-02"/>
    <s v="Materiales y suministros - Otros productos de caucho"/>
    <s v="TUBO SANITARIO DE 3&quot;"/>
    <n v="31211502"/>
    <s v="SELECCIÓN ABREVIADA MENOR CUANTÍA"/>
    <n v="1"/>
    <n v="5"/>
    <n v="10"/>
    <n v="10"/>
    <n v="296310"/>
    <s v="UNIDAD"/>
    <s v="NO SOLICITADAS"/>
  </r>
  <r>
    <x v="22"/>
    <s v="02-02-01-003-006"/>
    <s v="02-02-01-003-006-02"/>
    <s v="Materiales y suministros - Otros productos de caucho"/>
    <s v="TUBO SANITARIO DE 4&quot;"/>
    <n v="31211519"/>
    <s v="SELECCIÓN ABREVIADA MENOR CUANTÍA"/>
    <n v="1"/>
    <n v="5"/>
    <n v="10"/>
    <n v="13"/>
    <n v="499681"/>
    <s v="UNIDAD"/>
    <s v="NO SOLICITADAS"/>
  </r>
  <r>
    <x v="22"/>
    <s v="02-02-01-003-006"/>
    <s v="02-02-01-003-006-03"/>
    <s v="Materiales y suministros - Semimanufacturas de plástico"/>
    <s v="ROLLO PLASTICO 60 CM (X ROLLO)"/>
    <n v="24111503"/>
    <s v="SELECCIÓN ABREVIADA MENOR CUANTÍA"/>
    <n v="3"/>
    <n v="9"/>
    <n v="10"/>
    <n v="10"/>
    <n v="520000"/>
    <s v="UNIDAD"/>
    <s v="NO SOLICITADAS"/>
  </r>
  <r>
    <x v="22"/>
    <s v="02-02-01-003-006"/>
    <s v="02-02-01-003-006-03"/>
    <s v="Materiales y suministros - Semimanufacturas de plástico"/>
    <s v="VINIPEL 18 &quot; (X ROLLO)"/>
    <n v="24141501"/>
    <s v="SELECCIÓN ABREVIADA MENOR CUANTÍA"/>
    <n v="3"/>
    <n v="9"/>
    <n v="10"/>
    <n v="12"/>
    <n v="432000"/>
    <s v="UNIDAD"/>
    <s v="NO SOLICITADAS"/>
  </r>
  <r>
    <x v="22"/>
    <s v="02-02-01-003-006"/>
    <s v="02-02-01-003-006-03"/>
    <s v="Materiales y suministros - Semimanufacturas de plástico"/>
    <s v="VINIPEL DE 50 CM X 300 MT (X ROLLO)"/>
    <n v="24141501"/>
    <s v="SELECCIÓN ABREVIADA MENOR CUANTÍA"/>
    <n v="3"/>
    <n v="9"/>
    <n v="10"/>
    <n v="13"/>
    <n v="572000"/>
    <s v="UNIDAD"/>
    <s v="NO SOLICITADAS"/>
  </r>
  <r>
    <x v="22"/>
    <s v="02-02-01-003-006"/>
    <s v="02-02-01-003-006-03"/>
    <s v="Materiales y suministros - Semimanufacturas de plástico"/>
    <s v="ACOPLE CON REGULACION LAVAMANOS TRABAJO PESADO"/>
    <n v="31211502"/>
    <s v="SELECCIÓN ABREVIADA MENOR CUANTÍA"/>
    <n v="1"/>
    <n v="5"/>
    <n v="10"/>
    <n v="18"/>
    <n v="216342"/>
    <s v="UNIDAD"/>
    <s v="NO SOLICITADAS"/>
  </r>
  <r>
    <x v="22"/>
    <s v="02-02-01-003-006"/>
    <s v="02-02-01-003-006-03"/>
    <s v="Materiales y suministros - Semimanufacturas de plástico"/>
    <s v="ACOPLE CON REGULACION SANITARIO TRABAJO PESADO"/>
    <n v="31211519"/>
    <s v="SELECCIÓN ABREVIADA MENOR CUANTÍA"/>
    <n v="1"/>
    <n v="5"/>
    <n v="10"/>
    <n v="19"/>
    <n v="228361"/>
    <s v="UNIDAD"/>
    <s v="NO SOLICITADAS"/>
  </r>
  <r>
    <x v="22"/>
    <s v="02-02-01-003-006"/>
    <s v="02-02-01-003-006-03"/>
    <s v="Materiales y suministros - Semimanufacturas de plástico"/>
    <s v="ACOPLES LAVAMANOS PLASTICO DE 40CMS"/>
    <n v="30151805"/>
    <s v="SELECCIÓN ABREVIADA MENOR CUANTÍA"/>
    <n v="1"/>
    <n v="5"/>
    <n v="10"/>
    <n v="5"/>
    <n v="12495"/>
    <s v="UNIDAD"/>
    <s v="NO SOLICITADAS"/>
  </r>
  <r>
    <x v="22"/>
    <s v="02-02-01-003-006"/>
    <s v="02-02-01-003-006-03"/>
    <s v="Materiales y suministros - Semimanufacturas de plástico"/>
    <s v="ACOPLES SANITARIOS PLASTICO DE 40 CMS"/>
    <n v="31211501"/>
    <s v="SELECCIÓN ABREVIADA MENOR CUANTÍA"/>
    <n v="1"/>
    <n v="5"/>
    <n v="10"/>
    <n v="25"/>
    <n v="38675"/>
    <s v="UNIDAD"/>
    <s v="NO SOLICITADAS"/>
  </r>
  <r>
    <x v="22"/>
    <s v="02-02-01-003-006"/>
    <s v="02-02-01-003-006-03"/>
    <s v="Materiales y suministros - Semimanufacturas de plástico"/>
    <s v="ADAPTADOR MACHO DE ''  PVC"/>
    <n v="31211501"/>
    <s v="SELECCIÓN ABREVIADA MENOR CUANTÍA"/>
    <n v="1"/>
    <n v="5"/>
    <n v="10"/>
    <n v="24"/>
    <n v="10738.56"/>
    <s v="UNIDAD"/>
    <s v="NO SOLICITADAS"/>
  </r>
  <r>
    <x v="22"/>
    <s v="02-02-01-003-006"/>
    <s v="02-02-01-003-006-03"/>
    <s v="Materiales y suministros - Semimanufacturas de plástico"/>
    <s v="ADAPTADOR MACHO DE  3/4&quot; PVC"/>
    <n v="31211501"/>
    <s v="SELECCIÓN ABREVIADA MENOR CUANTÍA"/>
    <n v="1"/>
    <n v="5"/>
    <n v="10"/>
    <n v="100"/>
    <n v="35700"/>
    <s v="UNIDAD"/>
    <s v="NO SOLICITADAS"/>
  </r>
  <r>
    <x v="22"/>
    <s v="02-02-01-003-006"/>
    <s v="02-02-01-003-006-03"/>
    <s v="Materiales y suministros - Semimanufacturas de plástico"/>
    <s v="ADAPTADOR MACHO DE 1/2&quot; PVC"/>
    <n v="12164902"/>
    <s v="SELECCIÓN ABREVIADA MENOR CUANTÍA"/>
    <n v="1"/>
    <n v="5"/>
    <n v="10"/>
    <n v="100"/>
    <n v="35700"/>
    <s v="UNIDAD"/>
    <s v="NO SOLICITADAS"/>
  </r>
  <r>
    <x v="22"/>
    <s v="02-02-01-003-006"/>
    <s v="02-02-01-003-006-03"/>
    <s v="Materiales y suministros - Semimanufacturas de plástico"/>
    <s v="ADAPTADOR MACHO DE 2''  PVC"/>
    <n v="31201632"/>
    <s v="SELECCIÓN ABREVIADA MENOR CUANTÍA"/>
    <n v="1"/>
    <n v="5"/>
    <n v="10"/>
    <n v="6"/>
    <n v="57120"/>
    <s v="UNIDAD"/>
    <s v="NO SOLICITADAS"/>
  </r>
  <r>
    <x v="22"/>
    <s v="02-02-01-003-006"/>
    <s v="02-02-01-003-006-03"/>
    <s v="Materiales y suministros - Semimanufacturas de plástico"/>
    <s v="CODO &quot; PVC"/>
    <n v="31201606"/>
    <s v="SELECCIÓN ABREVIADA MENOR CUANTÍA"/>
    <n v="1"/>
    <n v="5"/>
    <n v="10"/>
    <n v="10"/>
    <n v="6497.4"/>
    <s v="UNIDAD"/>
    <s v="NO SOLICITADAS"/>
  </r>
  <r>
    <x v="22"/>
    <s v="02-02-01-003-006"/>
    <s v="02-02-01-003-006-03"/>
    <s v="Materiales y suministros - Semimanufacturas de plástico"/>
    <s v="CODO 1/2&quot; PVC"/>
    <n v="40141615"/>
    <s v="SELECCIÓN ABREVIADA MENOR CUANTÍA"/>
    <n v="1"/>
    <n v="5"/>
    <n v="10"/>
    <n v="20"/>
    <n v="9520"/>
    <s v="UNIDAD"/>
    <s v="NO SOLICITADAS"/>
  </r>
  <r>
    <x v="22"/>
    <s v="02-02-01-003-006"/>
    <s v="02-02-01-003-006-03"/>
    <s v="Materiales y suministros - Semimanufacturas de plástico"/>
    <s v="CODO 2&quot; PVC"/>
    <n v="11162116"/>
    <s v="SELECCIÓN ABREVIADA MENOR CUANTÍA"/>
    <n v="1"/>
    <n v="5"/>
    <n v="10"/>
    <n v="12"/>
    <n v="114240"/>
    <s v="UNIDAD"/>
    <s v="NO SOLICITADAS"/>
  </r>
  <r>
    <x v="22"/>
    <s v="02-02-01-003-006"/>
    <s v="02-02-01-003-006-03"/>
    <s v="Materiales y suministros - Semimanufacturas de plástico"/>
    <s v="CODO 3/4&quot; PVC"/>
    <n v="40171518"/>
    <s v="SELECCIÓN ABREVIADA MENOR CUANTÍA"/>
    <n v="1"/>
    <n v="5"/>
    <n v="10"/>
    <n v="100"/>
    <n v="47600"/>
    <s v="UNIDAD"/>
    <s v="NO SOLICITADAS"/>
  </r>
  <r>
    <x v="22"/>
    <s v="02-02-01-003-006"/>
    <s v="02-02-01-003-006-03"/>
    <s v="Materiales y suministros - Semimanufacturas de plástico"/>
    <s v="TAPONES ROSCADO 1/2&quot; PVC"/>
    <n v="40171519"/>
    <s v="SELECCIÓN ABREVIADA MENOR CUANTÍA"/>
    <n v="1"/>
    <n v="5"/>
    <n v="10"/>
    <n v="24"/>
    <n v="8568"/>
    <s v="UNIDAD"/>
    <s v="NO SOLICITADAS"/>
  </r>
  <r>
    <x v="22"/>
    <s v="02-02-01-003-006"/>
    <s v="02-02-01-003-006-03"/>
    <s v="Materiales y suministros - Semimanufacturas de plástico"/>
    <s v="TEE 1&quot; PVC"/>
    <n v="40171517"/>
    <s v="SELECCIÓN ABREVIADA MENOR CUANTÍA"/>
    <n v="1"/>
    <n v="5"/>
    <n v="10"/>
    <n v="12"/>
    <n v="17136"/>
    <s v="UNIDAD"/>
    <s v="NO SOLICITADAS"/>
  </r>
  <r>
    <x v="22"/>
    <s v="02-02-01-003-006"/>
    <s v="02-02-01-003-006-03"/>
    <s v="Materiales y suministros - Semimanufacturas de plástico"/>
    <s v="TEE 1/2&quot; PVC"/>
    <n v="40171517"/>
    <s v="SELECCIÓN ABREVIADA MENOR CUANTÍA"/>
    <n v="1"/>
    <n v="5"/>
    <n v="10"/>
    <n v="100"/>
    <n v="71400"/>
    <s v="UNIDAD"/>
    <s v="NO SOLICITADAS"/>
  </r>
  <r>
    <x v="22"/>
    <s v="02-02-01-003-006"/>
    <s v="02-02-01-003-006-03"/>
    <s v="Materiales y suministros - Semimanufacturas de plástico"/>
    <s v="TEE 2&quot; PVC"/>
    <n v="40172608"/>
    <s v="SELECCIÓN ABREVIADA MENOR CUANTÍA"/>
    <n v="1"/>
    <n v="5"/>
    <n v="10"/>
    <n v="12"/>
    <n v="114240"/>
    <s v="UNIDAD"/>
    <s v="NO SOLICITADAS"/>
  </r>
  <r>
    <x v="22"/>
    <s v="02-02-01-003-006"/>
    <s v="02-02-01-003-006-03"/>
    <s v="Materiales y suministros - Semimanufacturas de plástico"/>
    <s v="TEE 3/4&quot; PVC"/>
    <n v="40172608"/>
    <s v="SELECCIÓN ABREVIADA MENOR CUANTÍA"/>
    <n v="1"/>
    <n v="5"/>
    <n v="10"/>
    <n v="100"/>
    <n v="71400"/>
    <s v="UNIDAD"/>
    <s v="NO SOLICITADAS"/>
  </r>
  <r>
    <x v="22"/>
    <s v="02-02-01-003-006"/>
    <s v="02-02-01-003-006-03"/>
    <s v="Materiales y suministros - Semimanufacturas de plástico"/>
    <s v="TUBO PVC DE 1&quot; TIPO PESADO"/>
    <n v="40171517"/>
    <s v="SELECCIÓN ABREVIADA MENOR CUANTÍA"/>
    <n v="1"/>
    <n v="5"/>
    <n v="10"/>
    <n v="10"/>
    <n v="201110"/>
    <s v="UNIDAD"/>
    <s v="NO SOLICITADAS"/>
  </r>
  <r>
    <x v="22"/>
    <s v="02-02-01-003-006"/>
    <s v="02-02-01-003-006-03"/>
    <s v="Materiales y suministros - Semimanufacturas de plástico"/>
    <s v="TUBO PVC DE 1/2&quot; TIPO PESADO"/>
    <n v="40174908"/>
    <s v="SELECCIÓN ABREVIADA MENOR CUANTÍA"/>
    <n v="1"/>
    <n v="5"/>
    <n v="10"/>
    <n v="26"/>
    <n v="228956"/>
    <s v="UNIDAD"/>
    <s v="NO SOLICITADAS"/>
  </r>
  <r>
    <x v="22"/>
    <s v="02-02-01-003-006"/>
    <s v="02-02-01-003-006-03"/>
    <s v="Materiales y suministros - Semimanufacturas de plástico"/>
    <s v="TUBO PVC DE 3/4&quot; TIPO PESADO"/>
    <n v="40174608"/>
    <s v="SELECCIÓN ABREVIADA MENOR CUANTÍA"/>
    <n v="1"/>
    <n v="5"/>
    <n v="10"/>
    <n v="12"/>
    <n v="197064"/>
    <s v="UNIDAD"/>
    <s v="NO SOLICITADAS"/>
  </r>
  <r>
    <x v="22"/>
    <s v="02-02-01-003-006"/>
    <s v="02-02-01-003-006-03"/>
    <s v="Materiales y suministros - Semimanufacturas de plástico"/>
    <s v="UNIÓN   2&quot; PVC"/>
    <n v="40174608"/>
    <s v="SELECCIÓN ABREVIADA MENOR CUANTÍA"/>
    <n v="1"/>
    <n v="5"/>
    <n v="10"/>
    <n v="12"/>
    <n v="5712"/>
    <s v="UNIDAD"/>
    <s v="NO SOLICITADAS"/>
  </r>
  <r>
    <x v="22"/>
    <s v="02-02-01-003-006"/>
    <s v="02-02-01-003-006-03"/>
    <s v="Materiales y suministros - Semimanufacturas de plástico"/>
    <s v="UNIÓN   3/4&quot; PVC"/>
    <n v="40174908"/>
    <s v="SELECCIÓN ABREVIADA MENOR CUANTÍA"/>
    <n v="1"/>
    <n v="5"/>
    <n v="10"/>
    <n v="50"/>
    <n v="23800"/>
    <s v="UNIDAD"/>
    <s v="NO SOLICITADAS"/>
  </r>
  <r>
    <x v="22"/>
    <s v="02-02-01-003-006"/>
    <s v="02-02-01-003-006-03"/>
    <s v="Materiales y suministros - Semimanufacturas de plástico"/>
    <s v="UNIÓN  1&quot; PVC"/>
    <n v="40171709"/>
    <s v="SELECCIÓN ABREVIADA MENOR CUANTÍA"/>
    <n v="1"/>
    <n v="5"/>
    <n v="10"/>
    <n v="100"/>
    <n v="83300"/>
    <s v="UNIDAD"/>
    <s v="NO SOLICITADAS"/>
  </r>
  <r>
    <x v="22"/>
    <s v="02-02-01-003-006"/>
    <s v="02-02-01-003-006-03"/>
    <s v="Materiales y suministros - Semimanufacturas de plástico"/>
    <s v="UNIÓN  1/2&quot; PVC"/>
    <n v="40172808"/>
    <s v="SELECCIÓN ABREVIADA MENOR CUANTÍA"/>
    <n v="1"/>
    <n v="5"/>
    <n v="10"/>
    <n v="100"/>
    <n v="47600"/>
    <s v="UNIDAD"/>
    <s v="NO SOLICITADAS"/>
  </r>
  <r>
    <x v="22"/>
    <s v="02-02-01-003-006"/>
    <s v="02-02-01-003-006-03"/>
    <s v="Materiales y suministros - Semimanufacturas de plástico"/>
    <s v="UNIÓN  REPARACION 1&quot; PVC"/>
    <n v="40174608"/>
    <s v="SELECCIÓN ABREVIADA MENOR CUANTÍA"/>
    <n v="1"/>
    <n v="5"/>
    <n v="10"/>
    <n v="12"/>
    <n v="42840"/>
    <s v="UNIDAD"/>
    <s v="NO SOLICITADAS"/>
  </r>
  <r>
    <x v="22"/>
    <s v="02-02-01-003-006"/>
    <s v="02-02-01-003-006-03"/>
    <s v="Materiales y suministros - Semimanufacturas de plástico"/>
    <s v="UNIÓN  REPARACION 1/2&quot; PVC"/>
    <n v="40172808"/>
    <s v="SELECCIÓN ABREVIADA MENOR CUANTÍA"/>
    <n v="1"/>
    <n v="5"/>
    <n v="10"/>
    <n v="12"/>
    <n v="38556"/>
    <s v="UNIDAD"/>
    <s v="NO SOLICITADAS"/>
  </r>
  <r>
    <x v="22"/>
    <s v="02-02-01-003-006"/>
    <s v="02-02-01-003-006-03"/>
    <s v="Materiales y suministros - Semimanufacturas de plástico"/>
    <s v="UNIÓN  REPARACION 3/4&quot; PVC"/>
    <n v="40174908"/>
    <s v="SELECCIÓN ABREVIADA MENOR CUANTÍA"/>
    <n v="1"/>
    <n v="5"/>
    <n v="10"/>
    <n v="12"/>
    <n v="42840"/>
    <s v="UNIDAD"/>
    <s v="NO SOLICITADAS"/>
  </r>
  <r>
    <x v="22"/>
    <s v="02-02-01-003-006"/>
    <s v="02-02-01-003-006-03"/>
    <s v="Materiales y suministros - Semimanufacturas de plástico"/>
    <s v="UNION UNIVERSAL 1&quot; PVC"/>
    <s v="40174908_x000a_"/>
    <s v="SELECCIÓN ABREVIADA MENOR CUANTÍA"/>
    <n v="1"/>
    <n v="5"/>
    <n v="10"/>
    <n v="20"/>
    <n v="102340"/>
    <s v="UNIDAD"/>
    <s v="NO SOLICITADAS"/>
  </r>
  <r>
    <x v="22"/>
    <s v="02-02-01-003-006"/>
    <s v="02-02-01-003-006-03"/>
    <s v="Materiales y suministros - Semimanufacturas de plástico"/>
    <s v="UNION UNIVERSAL 1/2&quot; PVC"/>
    <n v="40174908"/>
    <s v="SELECCIÓN ABREVIADA MENOR CUANTÍA"/>
    <n v="1"/>
    <n v="5"/>
    <n v="10"/>
    <n v="10"/>
    <n v="28560"/>
    <s v="UNIDAD"/>
    <s v="NO SOLICITADAS"/>
  </r>
  <r>
    <x v="22"/>
    <s v="02-02-01-003-006"/>
    <s v="02-02-01-003-006-03"/>
    <s v="Materiales y suministros - Semimanufacturas de plástico"/>
    <s v="UNION UNIVERSAL 3/4&quot; PVC"/>
    <n v="40171709"/>
    <s v="SELECCIÓN ABREVIADA MENOR CUANTÍA"/>
    <n v="1"/>
    <n v="5"/>
    <n v="10"/>
    <n v="10"/>
    <n v="55930"/>
    <s v="UNIDAD"/>
    <s v="NO SOLICITADAS"/>
  </r>
  <r>
    <x v="22"/>
    <s v="02-02-01-003-006"/>
    <s v="02-02-01-003-006-04"/>
    <s v="Materiales y suministros - Productos de empaque y envasado, de plástico"/>
    <s v="BOLSAS BIODEGRADABLES PARA RECOLECTAR MATERIAL FECAL DE PERRO PRESENTACIÓN DE 100 UNIDADES"/>
    <n v="24111503"/>
    <s v="MÍNIMA CUANTÍA"/>
    <n v="1"/>
    <n v="4"/>
    <n v="10"/>
    <n v="20"/>
    <n v="160007.4"/>
    <s v="UNIDAD"/>
    <s v="NO SOLICITADAS"/>
  </r>
  <r>
    <x v="22"/>
    <s v="02-02-01-003-006"/>
    <s v="02-02-01-003-006-04"/>
    <s v="Materiales y suministros - Productos de empaque y envasado, de plástico"/>
    <s v="GUANTES DE NITRILO (X CAJA 100 UNIDADES)"/>
    <n v="42132200"/>
    <s v="SELECCIÓN ABREVIADA MENOR CUANTÍA"/>
    <n v="3"/>
    <n v="9"/>
    <n v="10"/>
    <n v="181"/>
    <n v="23168000"/>
    <s v="UNIDAD"/>
    <s v="NO SOLICITADAS"/>
  </r>
  <r>
    <x v="22"/>
    <s v="02-02-01-003-006"/>
    <s v="02-02-01-003-006-09"/>
    <s v="Materiales y suministros - Otros productos plásticos"/>
    <s v="ATOMIZADOR PLASTICO 500CC"/>
    <n v="40141742"/>
    <s v="SELECCIÓN ABREVIADA MENOR CUANTÍA"/>
    <n v="3"/>
    <n v="9"/>
    <n v="10"/>
    <n v="265"/>
    <n v="954000"/>
    <s v="UNIDAD"/>
    <s v="NO SOLICITADAS"/>
  </r>
  <r>
    <x v="22"/>
    <s v="02-02-01-003-006"/>
    <s v="02-02-01-003-006-09"/>
    <s v="Materiales y suministros - Otros productos plásticos"/>
    <s v="BRIDAS BLANCAS SIZE 3.6X140 MM (BOLSA X 100 UNIDADES)"/>
    <n v="31162414"/>
    <s v="SELECCIÓN ABREVIADA MENOR CUANTÍA"/>
    <n v="3"/>
    <n v="9"/>
    <n v="10"/>
    <n v="6"/>
    <n v="120000"/>
    <s v="UNIDAD"/>
    <s v="NO SOLICITADAS"/>
  </r>
  <r>
    <x v="22"/>
    <s v="02-02-01-003-006"/>
    <s v="02-02-01-003-006-09"/>
    <s v="Materiales y suministros - Otros productos plásticos"/>
    <s v="BRIDAS BLANCAS SIZE 4.8X250 MM (BOLSA X 100 UNIDADES)"/>
    <n v="31162414"/>
    <s v="SELECCIÓN ABREVIADA MENOR CUANTÍA"/>
    <n v="3"/>
    <n v="9"/>
    <n v="10"/>
    <n v="6"/>
    <n v="168000"/>
    <s v="UNIDAD"/>
    <s v="NO SOLICITADAS"/>
  </r>
  <r>
    <x v="22"/>
    <s v="02-02-01-003-006"/>
    <s v="02-02-01-003-006-09"/>
    <s v="Materiales y suministros - Otros productos plásticos"/>
    <s v="CEPILLO DE BRONCE"/>
    <n v="31201507"/>
    <s v="SELECCIÓN ABREVIADA MENOR CUANTÍA"/>
    <n v="3"/>
    <n v="9"/>
    <n v="10"/>
    <n v="117"/>
    <n v="1357200"/>
    <s v="UNIDAD"/>
    <s v="NO SOLICITADAS"/>
  </r>
  <r>
    <x v="22"/>
    <s v="02-02-01-003-006"/>
    <s v="02-02-01-003-006-09"/>
    <s v="Materiales y suministros - Otros productos plásticos"/>
    <s v="BORRADOR NATA G.40"/>
    <n v="44121804"/>
    <s v="SELECCIÓN ABREVIADA - ACUERDO MARCO"/>
    <n v="1"/>
    <n v="3"/>
    <n v="10"/>
    <n v="10"/>
    <n v="6190"/>
    <s v="UNIDAD"/>
    <s v="NO SOLICITADAS"/>
  </r>
  <r>
    <x v="22"/>
    <s v="02-02-01-003-006"/>
    <s v="02-02-01-003-006-09"/>
    <s v="Materiales y suministros - Otros productos plásticos"/>
    <s v="CINTA POLIPROPILENO 48 MM. X 40 MTS. TRANSPARENTE"/>
    <n v="31201500"/>
    <s v="SELECCIÓN ABREVIADA - ACUERDO MARCO"/>
    <n v="1"/>
    <n v="3"/>
    <n v="10"/>
    <n v="15"/>
    <n v="35340"/>
    <s v="UNIDAD"/>
    <s v="NO SOLICITADAS"/>
  </r>
  <r>
    <x v="22"/>
    <s v="02-02-01-003-006"/>
    <s v="02-02-01-003-006-09"/>
    <s v="Materiales y suministros - Otros productos plásticos"/>
    <s v="CONTACT AZUL ROLLO X 3 MTS. "/>
    <n v="14111500"/>
    <s v="SELECCIÓN ABREVIADA - ACUERDO MARCO"/>
    <n v="1"/>
    <n v="3"/>
    <n v="10"/>
    <n v="1"/>
    <n v="15232"/>
    <s v="UNIDAD"/>
    <s v="NO SOLICITADAS"/>
  </r>
  <r>
    <x v="22"/>
    <s v="02-02-01-003-006"/>
    <s v="02-02-01-003-006-09"/>
    <s v="Materiales y suministros - Otros productos plásticos"/>
    <s v="CONTACT TRANSPARENTE ROLLO X 20 MTS. "/>
    <n v="14111500"/>
    <s v="SELECCIÓN ABREVIADA - ACUERDO MARCO"/>
    <n v="1"/>
    <n v="3"/>
    <n v="10"/>
    <n v="1"/>
    <n v="98318"/>
    <s v="UNIDAD"/>
    <s v="NO SOLICITADAS"/>
  </r>
  <r>
    <x v="22"/>
    <s v="02-02-01-003-006"/>
    <s v="02-02-01-003-006-09"/>
    <s v="Materiales y suministros - Otros productos plásticos"/>
    <s v="GANCHO LEGAJADOR PLASTICO PAQUETE X20 "/>
    <s v="44121600"/>
    <s v="SELECCIÓN ABREVIADA - ACUERDO MARCO"/>
    <n v="1"/>
    <n v="3"/>
    <n v="10"/>
    <n v="50"/>
    <n v="284400"/>
    <s v="UNIDAD"/>
    <s v="NO SOLICITADAS"/>
  </r>
  <r>
    <x v="22"/>
    <s v="02-02-01-003-006"/>
    <s v="02-02-01-003-006-09"/>
    <s v="Materiales y suministros - Otros productos plásticos"/>
    <s v="GUIA SEPARADORA 105 X5 PLASTICO (PAQUETE)"/>
    <s v="44121600"/>
    <s v="SELECCIÓN ABREVIADA - ACUERDO MARCO"/>
    <n v="1"/>
    <n v="3"/>
    <n v="10"/>
    <n v="2"/>
    <n v="3474"/>
    <s v="UNIDAD"/>
    <s v="NO SOLICITADAS"/>
  </r>
  <r>
    <x v="22"/>
    <s v="02-02-01-003-006"/>
    <s v="02-02-01-003-006-09"/>
    <s v="Materiales y suministros - Otros productos plásticos"/>
    <s v="MANGUERA  EXPANDIBLE 30 M"/>
    <n v="40142018"/>
    <s v="MÍNIMA CUANTÍA"/>
    <n v="1"/>
    <n v="5"/>
    <n v="10"/>
    <n v="3"/>
    <n v="319158"/>
    <s v="UNIDAD"/>
    <s v="NO SOLICITADAS"/>
  </r>
  <r>
    <x v="22"/>
    <s v="02-02-01-003-006"/>
    <s v="02-02-01-003-006-09"/>
    <s v="Materiales y suministros - Otros productos plásticos"/>
    <s v="BIZCOCHO SANITARIO"/>
    <n v="40174908"/>
    <s v="SELECCIÓN ABREVIADA MENOR CUANTÍA"/>
    <n v="1"/>
    <n v="5"/>
    <n v="10"/>
    <n v="20"/>
    <n v="395080"/>
    <s v="UNIDAD"/>
    <s v="NO SOLICITADAS"/>
  </r>
  <r>
    <x v="22"/>
    <s v="02-02-01-003-006"/>
    <s v="02-02-01-003-006-09"/>
    <s v="Materiales y suministros - Otros productos plásticos"/>
    <s v="CINTA ANTIDESLIZANTE 20 MM X 24 MM"/>
    <n v="40172808"/>
    <s v="SELECCIÓN ABREVIADA MENOR CUANTÍA"/>
    <n v="1"/>
    <n v="5"/>
    <n v="10"/>
    <n v="10"/>
    <n v="240380"/>
    <s v="METRO"/>
    <s v="NO SOLICITADAS"/>
  </r>
  <r>
    <x v="22"/>
    <s v="02-02-01-003-006"/>
    <s v="02-02-01-003-006-09"/>
    <s v="Materiales y suministros - Otros productos plásticos"/>
    <s v="FLOTADOR PARA TANQUE 1&quot; CON BOLA"/>
    <n v="40172608"/>
    <s v="SELECCIÓN ABREVIADA MENOR CUANTÍA"/>
    <n v="1"/>
    <n v="5"/>
    <n v="10"/>
    <n v="12"/>
    <n v="908208"/>
    <s v="UNIDAD"/>
    <s v="NO SOLICITADAS"/>
  </r>
  <r>
    <x v="22"/>
    <s v="02-02-01-003-006"/>
    <s v="02-02-01-003-006-09"/>
    <s v="Materiales y suministros - Otros productos plásticos"/>
    <s v="FLOTADOR PARA TANQUE 1/2&quot; CON BOLA"/>
    <n v="40171709"/>
    <s v="SELECCIÓN ABREVIADA MENOR CUANTÍA"/>
    <n v="1"/>
    <n v="5"/>
    <n v="10"/>
    <n v="6"/>
    <n v="167076"/>
    <s v="UNIDAD"/>
    <s v="NO SOLICITADAS"/>
  </r>
  <r>
    <x v="22"/>
    <s v="02-02-01-003-006"/>
    <s v="02-02-01-003-006-09"/>
    <s v="Materiales y suministros - Otros productos plásticos"/>
    <s v="FLOTADOR PARA TANQUE 3/4&quot; CON BOLA"/>
    <n v="40174908"/>
    <s v="SELECCIÓN ABREVIADA MENOR CUANTÍA"/>
    <n v="1"/>
    <n v="5"/>
    <n v="10"/>
    <n v="6"/>
    <n v="176358"/>
    <s v="UNIDAD"/>
    <s v="NO SOLICITADAS"/>
  </r>
  <r>
    <x v="22"/>
    <s v="02-02-01-003-006"/>
    <s v="02-02-01-003-006-09"/>
    <s v="Materiales y suministros - Otros productos plásticos"/>
    <s v="REGADERA POMA DUCHA ACABADO CROMADO"/>
    <n v="40174908"/>
    <s v="SELECCIÓN ABREVIADA MENOR CUANTÍA"/>
    <n v="1"/>
    <n v="5"/>
    <n v="10"/>
    <n v="12"/>
    <n v="247044"/>
    <s v="UNIDAD"/>
    <s v="NO SOLICITADAS"/>
  </r>
  <r>
    <x v="22"/>
    <s v="02-02-01-003-006"/>
    <s v="02-02-01-003-006-09"/>
    <s v="Materiales y suministros - Otros productos plásticos"/>
    <s v="TANQUE PLASTICO 1000 LITROS PARA AGUA POTABLE INCLUYE (FLOTADOR, VÁLVULA DE 3/4, FLANCHEX DE 1/2&quot; Y 1&quot;, CHEQUE CORTINA DE 1&quot;, UNIVERSAL DE 1&quot;)"/>
    <n v="40174608"/>
    <s v="SELECCIÓN ABREVIADA MENOR CUANTÍA"/>
    <n v="1"/>
    <n v="5"/>
    <n v="10"/>
    <n v="1"/>
    <n v="200050.9"/>
    <s v="UNIDAD"/>
    <s v="NO SOLICITADAS"/>
  </r>
  <r>
    <x v="22"/>
    <s v="02-02-01-003-006"/>
    <s v="02-02-01-003-006-09"/>
    <s v="Materiales y suministros - Otros productos plásticos"/>
    <s v="TEJA PLASTICA TRASLUCIDA TIPO ETERNIT NO. 10"/>
    <n v="40174908"/>
    <s v="SELECCIÓN ABREVIADA MENOR CUANTÍA"/>
    <n v="1"/>
    <n v="5"/>
    <n v="10"/>
    <n v="5"/>
    <n v="175001.4"/>
    <s v="UNIDAD"/>
    <s v="NO SOLICITADAS"/>
  </r>
  <r>
    <x v="22"/>
    <s v="02-02-01-003-006"/>
    <s v="02-02-01-003-006-09"/>
    <s v="Materiales y suministros - Otros productos plásticos"/>
    <s v="TEJA TERMOACUSTICA X 12 M"/>
    <n v="40172608"/>
    <s v="SELECCIÓN ABREVIADA MENOR CUANTÍA"/>
    <n v="1"/>
    <n v="5"/>
    <n v="10"/>
    <n v="1"/>
    <n v="39999.47"/>
    <s v="UNIDAD"/>
    <s v="NO SOLICITADAS"/>
  </r>
  <r>
    <x v="22"/>
    <s v="02-02-01-003-006"/>
    <s v="02-02-01-003-006-09"/>
    <s v="Materiales y suministros - Otros productos plásticos"/>
    <s v="CINTA AISLANTE DE ALTA TEMPERATURA"/>
    <n v="31201507"/>
    <s v="SELECCIÓN ABREVIADA MENOR CUANTÍA"/>
    <n v="3"/>
    <n v="9"/>
    <n v="10"/>
    <n v="3"/>
    <n v="144000"/>
    <s v="UNIDAD"/>
    <s v="NO SOLICITADAS"/>
  </r>
  <r>
    <x v="22"/>
    <s v="02-02-01-003-006"/>
    <s v="02-02-01-003-006-09"/>
    <s v="Materiales y suministros - Otros productos plásticos"/>
    <s v="CINTA ALUMINIO ADHESIVA 1 PUL"/>
    <n v="31201507"/>
    <s v="SELECCIÓN ABREVIADA MENOR CUANTÍA"/>
    <n v="3"/>
    <n v="9"/>
    <n v="10"/>
    <n v="11"/>
    <n v="2200000"/>
    <s v="UNIDAD"/>
    <s v="NO SOLICITADAS"/>
  </r>
  <r>
    <x v="22"/>
    <s v="02-02-01-003-006"/>
    <s v="02-02-01-003-006-09"/>
    <s v="Materiales y suministros - Otros productos plásticos"/>
    <s v="CINTA ALUMINIO DE 2 PUL"/>
    <n v="31201507"/>
    <s v="SELECCIÓN ABREVIADA MENOR CUANTÍA"/>
    <n v="3"/>
    <n v="9"/>
    <n v="10"/>
    <n v="29"/>
    <n v="5800000"/>
    <s v="UNIDAD"/>
    <s v="NO SOLICITADAS"/>
  </r>
  <r>
    <x v="22"/>
    <s v="02-02-01-003-006"/>
    <s v="02-02-01-003-006-09"/>
    <s v="Materiales y suministros - Otros productos plásticos"/>
    <s v="CINTA DE ALTA VELOCIDAD  6969"/>
    <n v="31201507"/>
    <s v="SELECCIÓN ABREVIADA MENOR CUANTÍA"/>
    <n v="3"/>
    <n v="9"/>
    <n v="10"/>
    <n v="4"/>
    <n v="313600"/>
    <s v="UNIDAD"/>
    <s v="NO SOLICITADAS"/>
  </r>
  <r>
    <x v="22"/>
    <s v="02-02-01-003-006"/>
    <s v="02-02-01-003-006-09"/>
    <s v="Materiales y suministros - Otros productos plásticos"/>
    <s v="CORNISA PERIMETRAL NEGRA PARA TECHO EN PVC DE 6 M"/>
    <n v="40171500"/>
    <s v="MÍNIMA CUANTÍA"/>
    <n v="8"/>
    <n v="4"/>
    <n v="10"/>
    <n v="13"/>
    <n v="258466.32"/>
    <s v="UNIDAD"/>
    <s v="NO SOLICITADAS"/>
  </r>
  <r>
    <x v="22"/>
    <s v="02-02-01-003-006"/>
    <s v="02-02-01-003-006-09"/>
    <s v="Materiales y suministros - Otros productos plásticos"/>
    <s v="UNIÓN EN H DE PVC 2.90MT COLOR NEGRO"/>
    <n v="40171500"/>
    <s v="MÍNIMA CUANTÍA"/>
    <n v="8"/>
    <n v="4"/>
    <n v="10"/>
    <n v="5"/>
    <n v="33689.019999999997"/>
    <s v="UNIDAD"/>
    <s v="NO SOLICITADAS"/>
  </r>
  <r>
    <x v="22"/>
    <s v="02-02-01-003-006"/>
    <s v="02-02-01-003-006-09"/>
    <s v="Materiales y suministros - Otros productos plásticos"/>
    <s v="LÁMINA ALVEOLAR 8MM 5.90X2.10MT "/>
    <n v="40171500"/>
    <s v="MÍNIMA CUANTÍA"/>
    <n v="8"/>
    <n v="4"/>
    <n v="10"/>
    <n v="4"/>
    <n v="263768.45"/>
    <s v="UNIDAD"/>
    <s v="NO SOLICITADAS"/>
  </r>
  <r>
    <x v="22"/>
    <s v="02-02-01-003-006"/>
    <s v="02-02-01-003-006-09"/>
    <s v="Materiales y suministros - Otros productos plásticos"/>
    <s v="KIT CONECTOR HCP 11.80MT TRANSPARENTE TAPA Y BASE PARA LAMINAS DE 8MM"/>
    <n v="30102300"/>
    <s v="MÍNIMA CUANTÍA"/>
    <n v="8"/>
    <n v="4"/>
    <n v="10"/>
    <n v="2"/>
    <n v="547198.03"/>
    <s v="UNIDAD"/>
    <s v="NO SOLICITADAS"/>
  </r>
  <r>
    <x v="22"/>
    <s v="02-02-01-003-006"/>
    <s v="02-02-01-003-006-09"/>
    <s v="Materiales y suministros - Otros productos plásticos"/>
    <s v="PERFIL U 8MM 2.10M CRISTAL POLICARBONATO"/>
    <n v="30102300"/>
    <s v="MÍNIMA CUANTÍA"/>
    <n v="8"/>
    <n v="4"/>
    <n v="10"/>
    <n v="17"/>
    <n v="336117"/>
    <s v="UNIDAD"/>
    <s v="NO SOLICITADAS"/>
  </r>
  <r>
    <x v="22"/>
    <s v="02-02-01-003-006"/>
    <s v="02-02-01-003-006-09"/>
    <s v="Materiales y suministros - Otros productos plásticos"/>
    <s v="PERIMETRAL PARA TECHO EN PVC"/>
    <n v="30102300"/>
    <s v="MÍNIMA CUANTÍA"/>
    <n v="8"/>
    <n v="4"/>
    <n v="10"/>
    <n v="48"/>
    <n v="233282.65"/>
    <s v="UNIDAD"/>
    <s v="NO SOLICITADAS"/>
  </r>
  <r>
    <x v="22"/>
    <s v="02-02-01-003-006"/>
    <s v="02-02-01-003-006-09"/>
    <s v="Materiales y suministros - Otros productos plásticos"/>
    <s v="TECHO CUBIERTA EN  PVC 25 CM DE ANCHO COLOR NEGRO 10 MM  5 METROS INCLUYE ESTRUCTURA"/>
    <n v="30102300"/>
    <s v="MÍNIMA CUANTÍA"/>
    <n v="8"/>
    <n v="4"/>
    <n v="10"/>
    <n v="75"/>
    <n v="3644710.28"/>
    <s v="METRO CUADRADO"/>
    <s v="NO SOLICITADAS"/>
  </r>
  <r>
    <x v="22"/>
    <s v="02-02-01-003-006"/>
    <s v="02-02-01-003-006-09"/>
    <s v="Materiales y suministros - Otros productos plásticos"/>
    <s v="PISO VINILO 30X30 CM ROCAS CENIZA 3MM"/>
    <n v="30131704"/>
    <s v="MÍNIMA CUANTÍA"/>
    <n v="8"/>
    <n v="4"/>
    <n v="10"/>
    <n v="40"/>
    <n v="2204697.77"/>
    <s v="METRO CUADRADO"/>
    <s v="NO SOLICITADAS"/>
  </r>
  <r>
    <x v="22"/>
    <s v="02-02-01-003-006"/>
    <s v="02-02-01-003-006-09"/>
    <s v="Materiales y suministros - Otros productos plásticos"/>
    <s v="CINTA DE ENMASCARAR 1/2 VERDE"/>
    <n v="31201503"/>
    <s v="SELECCIÓN ABREVIADA MENOR CUANTÍA"/>
    <n v="3"/>
    <n v="9"/>
    <n v="10"/>
    <n v="169"/>
    <n v="1081600"/>
    <s v="UNIDAD"/>
    <s v="NO SOLICITADAS"/>
  </r>
  <r>
    <x v="22"/>
    <s v="02-02-01-003-006"/>
    <s v="02-02-01-003-006-09"/>
    <s v="Materiales y suministros - Otros productos plásticos"/>
    <s v="CINTA DE ENMASCARAR 2 PULG VERDE"/>
    <n v="31201503"/>
    <s v="SELECCIÓN ABREVIADA MENOR CUANTÍA"/>
    <n v="3"/>
    <n v="9"/>
    <n v="10"/>
    <n v="217"/>
    <n v="4253200"/>
    <s v="UNIDAD"/>
    <s v="NO SOLICITADAS"/>
  </r>
  <r>
    <x v="22"/>
    <s v="02-02-01-003-006"/>
    <s v="02-02-01-003-006-09"/>
    <s v="Materiales y suministros - Otros productos plásticos"/>
    <s v="CINTA DE ENMASCARAR DE 1 PULG"/>
    <n v="46161507"/>
    <s v="SELECCIÓN ABREVIADA MENOR CUANTÍA"/>
    <n v="3"/>
    <n v="9"/>
    <n v="10"/>
    <n v="216"/>
    <n v="2764800"/>
    <s v="UNIDAD"/>
    <s v="NO SOLICITADAS"/>
  </r>
  <r>
    <x v="22"/>
    <s v="02-02-01-003-006"/>
    <s v="02-02-01-003-006-09"/>
    <s v="Materiales y suministros - Otros productos plásticos"/>
    <s v="CINTA DE TELA GRIS"/>
    <n v="31201502"/>
    <s v="SELECCIÓN ABREVIADA MENOR CUANTÍA"/>
    <n v="3"/>
    <n v="9"/>
    <n v="10"/>
    <n v="17"/>
    <n v="1332800"/>
    <s v="UNIDAD"/>
    <s v="NO SOLICITADAS"/>
  </r>
  <r>
    <x v="22"/>
    <s v="02-02-01-003-006"/>
    <s v="02-02-01-003-006-09"/>
    <s v="Materiales y suministros - Otros productos plásticos"/>
    <s v="CINTA VELCRO ADHESIVO NEGRO 2CM X 25 MTS"/>
    <n v="11162114"/>
    <s v="SELECCIÓN ABREVIADA MENOR CUANTÍA"/>
    <n v="3"/>
    <n v="9"/>
    <n v="10"/>
    <n v="2"/>
    <n v="136000"/>
    <s v="UNIDAD"/>
    <s v="NO SOLICITADAS"/>
  </r>
  <r>
    <x v="22"/>
    <s v="02-02-01-003-007"/>
    <s v="02-02-01-003-007-01"/>
    <s v="Materiales y suministros - Vidrio y productos de vidrio"/>
    <s v="CINTA FIBRA DE VIDRIO BLANCO  (X ROLLO)"/>
    <n v="31201507"/>
    <s v="SELECCIÓN ABREVIADA MENOR CUANTÍA"/>
    <n v="3"/>
    <n v="9"/>
    <n v="10"/>
    <n v="13"/>
    <n v="260000"/>
    <s v="UNIDAD"/>
    <s v="NO SOLICITADAS"/>
  </r>
  <r>
    <x v="22"/>
    <s v="02-02-01-003-007"/>
    <s v="02-02-01-003-007-01"/>
    <s v="Materiales y suministros - Vidrio y productos de vidrio"/>
    <s v="CINTA TEFLON INDUSTRIAL"/>
    <n v="40173509"/>
    <s v="SELECCIÓN ABREVIADA MENOR CUANTÍA"/>
    <n v="1"/>
    <n v="5"/>
    <n v="10"/>
    <n v="30"/>
    <n v="74970"/>
    <s v="UNIDAD"/>
    <s v="NO SOLICITADAS"/>
  </r>
  <r>
    <x v="22"/>
    <s v="02-02-01-003-007"/>
    <s v="02-02-01-003-007-01"/>
    <s v="Materiales y suministros - Vidrio y productos de vidrio"/>
    <s v="VIDRIO ANTI RUIDO DUPLEX "/>
    <n v="40171709"/>
    <s v="SELECCIÓN ABREVIADA MENOR CUANTÍA"/>
    <n v="1"/>
    <n v="5"/>
    <n v="10"/>
    <n v="5"/>
    <n v="1047200"/>
    <s v="METRO CUADRADO"/>
    <s v="NO SOLICITADAS"/>
  </r>
  <r>
    <x v="22"/>
    <s v="02-02-01-003-007"/>
    <s v="02-02-01-003-007-01"/>
    <s v="Materiales y suministros - Vidrio y productos de vidrio"/>
    <s v="VIDRIO TRANSPARENTE 5MM DE ESPESOR "/>
    <n v="40172808"/>
    <s v="SELECCIÓN ABREVIADA MENOR CUANTÍA"/>
    <n v="1"/>
    <n v="5"/>
    <n v="10"/>
    <n v="29"/>
    <n v="1656480"/>
    <s v="METRO CUADRADO"/>
    <s v="NO SOLICITADAS"/>
  </r>
  <r>
    <x v="22"/>
    <s v="02-02-01-003-007"/>
    <s v="02-02-01-003-007-01"/>
    <s v="Materiales y suministros - Vidrio y productos de vidrio"/>
    <s v="CINTA PARA DUCTO GRIS 2&quot; (X ROLLO)"/>
    <n v="31201507"/>
    <s v="SELECCIÓN ABREVIADA MENOR CUANTÍA"/>
    <n v="3"/>
    <n v="9"/>
    <n v="10"/>
    <n v="15"/>
    <n v="1440000"/>
    <s v="UNIDAD"/>
    <s v="NO SOLICITADAS"/>
  </r>
  <r>
    <x v="22"/>
    <s v="02-02-01-003-007"/>
    <s v="02-02-01-003-007-02"/>
    <s v="Materiales y suministros - Artículos de cerámica no estructural"/>
    <s v="LAVAMANOS CON PEDESTAL AVANTI BLANCO"/>
    <n v="40174908"/>
    <s v="SELECCIÓN ABREVIADA MENOR CUANTÍA"/>
    <n v="1"/>
    <n v="5"/>
    <n v="10"/>
    <n v="2"/>
    <n v="197999.34"/>
    <s v="UNIDAD"/>
    <s v="NO SOLICITADAS"/>
  </r>
  <r>
    <x v="22"/>
    <s v="02-02-01-003-007"/>
    <s v="02-02-01-003-007-02"/>
    <s v="Materiales y suministros - Artículos de cerámica no estructural"/>
    <s v="SANITARIO BLANCO REDONDO TANQUE ECONOMIZADOR  ACUACER 2 PIEZAS"/>
    <n v="40141610"/>
    <s v="SELECCIÓN ABREVIADA MENOR CUANTÍA"/>
    <n v="1"/>
    <n v="5"/>
    <n v="10"/>
    <n v="2"/>
    <n v="346994.48"/>
    <s v="UNIDAD"/>
    <s v="NO SOLICITADAS"/>
  </r>
  <r>
    <x v="22"/>
    <s v="02-02-01-003-007"/>
    <s v="02-02-01-003-007-03"/>
    <s v="Materiales y suministros - Productos refractarios y productos estructurales no refractarios de arcilla"/>
    <s v="ANTICORROSIVO GRIS"/>
    <s v="30181603_x000a_"/>
    <s v="SELECCIÓN ABREVIADA MENOR CUANTÍA"/>
    <n v="1"/>
    <n v="5"/>
    <n v="10"/>
    <n v="6"/>
    <n v="228480"/>
    <s v="GALÓN"/>
    <s v="NO SOLICITADAS"/>
  </r>
  <r>
    <x v="22"/>
    <s v="02-02-01-003-007"/>
    <s v="02-02-01-003-007-03"/>
    <s v="Materiales y suministros - Productos refractarios y productos estructurales no refractarios de arcilla"/>
    <s v="BARNIZ TRANSPARENTE BRILLANTE"/>
    <n v="30181503"/>
    <s v="SELECCIÓN ABREVIADA MENOR CUANTÍA"/>
    <n v="1"/>
    <n v="5"/>
    <n v="10"/>
    <n v="10"/>
    <n v="476000"/>
    <s v="GALÓN"/>
    <s v="NO SOLICITADAS"/>
  </r>
  <r>
    <x v="22"/>
    <s v="02-02-01-003-007"/>
    <s v="02-02-01-003-007-03"/>
    <s v="Materiales y suministros - Productos refractarios y productos estructurales no refractarios de arcilla"/>
    <s v="BRAZO BASCULANTE ALUMINIO X 25CM LARGO "/>
    <n v="31201513"/>
    <s v="SELECCIÓN ABREVIADA MENOR CUANTÍA"/>
    <n v="1"/>
    <n v="5"/>
    <n v="10"/>
    <n v="30"/>
    <n v="360570"/>
    <s v="UNIDAD"/>
    <s v="NO SOLICITADAS"/>
  </r>
  <r>
    <x v="22"/>
    <s v="02-02-01-003-007"/>
    <s v="02-02-01-003-007-03"/>
    <s v="Materiales y suministros - Productos refractarios y productos estructurales no refractarios de arcilla"/>
    <s v="CERAMICA 33,8* 33,8 CM "/>
    <n v="20142904"/>
    <s v="SELECCIÓN ABREVIADA MENOR CUANTÍA"/>
    <n v="1"/>
    <n v="5"/>
    <n v="10"/>
    <n v="150"/>
    <n v="3694950"/>
    <s v="METRO CUADRADO"/>
    <s v="NO SOLICITADAS"/>
  </r>
  <r>
    <x v="22"/>
    <s v="02-02-01-003-007"/>
    <s v="02-02-01-003-007-03"/>
    <s v="Materiales y suministros - Productos refractarios y productos estructurales no refractarios de arcilla"/>
    <s v="CERAMICA ANTIDESLIZANTE 33,8* 33,8 CM "/>
    <n v="40141610"/>
    <s v="SELECCIÓN ABREVIADA MENOR CUANTÍA"/>
    <n v="1"/>
    <n v="5"/>
    <n v="10"/>
    <n v="200"/>
    <n v="5950000"/>
    <s v="METRO CUADRADO"/>
    <s v="NO SOLICITADAS"/>
  </r>
  <r>
    <x v="22"/>
    <s v="02-02-01-003-007"/>
    <s v="02-02-01-003-007-03"/>
    <s v="Materiales y suministros - Productos refractarios y productos estructurales no refractarios de arcilla"/>
    <s v="CERAMICA PARA PARED GRESS SIERRA ARENA  32X47,5 CM"/>
    <n v="40141610"/>
    <s v="SELECCIÓN ABREVIADA MENOR CUANTÍA"/>
    <n v="1"/>
    <n v="5"/>
    <n v="10"/>
    <n v="85"/>
    <n v="4278645"/>
    <s v="METRO CUADRADO"/>
    <s v="NO SOLICITADAS"/>
  </r>
  <r>
    <x v="22"/>
    <s v="02-02-01-003-007"/>
    <s v="02-02-01-003-007-03"/>
    <s v="Materiales y suministros - Productos refractarios y productos estructurales no refractarios de arcilla"/>
    <s v="CUARTOS TINTILLA PARA MADERA COLOR CAFÉ "/>
    <n v="30151500"/>
    <s v="SELECCIÓN ABREVIADA MENOR CUANTÍA"/>
    <n v="1"/>
    <n v="5"/>
    <n v="10"/>
    <n v="6"/>
    <n v="72114"/>
    <s v="UNIDAD"/>
    <s v="NO SOLICITADAS"/>
  </r>
  <r>
    <x v="22"/>
    <s v="02-02-01-003-007"/>
    <s v="02-02-01-003-007-03"/>
    <s v="Materiales y suministros - Productos refractarios y productos estructurales no refractarios de arcilla"/>
    <s v="CUARTOS TINTILLA PARA MADERA COLOR MIEL "/>
    <n v="30151500"/>
    <s v="SELECCIÓN ABREVIADA MENOR CUANTÍA"/>
    <n v="1"/>
    <n v="5"/>
    <n v="10"/>
    <n v="6"/>
    <n v="72114"/>
    <s v="UNIDAD"/>
    <s v="NO SOLICITADAS"/>
  </r>
  <r>
    <x v="22"/>
    <s v="02-02-01-003-007"/>
    <s v="02-02-01-003-007-03"/>
    <s v="Materiales y suministros - Productos refractarios y productos estructurales no refractarios de arcilla"/>
    <s v="ESTRUCTURA OMEGA PARA DRYWOL"/>
    <n v="72153002"/>
    <s v="SELECCIÓN ABREVIADA MENOR CUANTÍA"/>
    <n v="1"/>
    <n v="5"/>
    <n v="10"/>
    <n v="50"/>
    <n v="238000"/>
    <s v="UNIDAD"/>
    <s v="NO SOLICITADAS"/>
  </r>
  <r>
    <x v="22"/>
    <s v="02-02-01-003-007"/>
    <s v="02-02-01-003-007-03"/>
    <s v="Materiales y suministros - Productos refractarios y productos estructurales no refractarios de arcilla"/>
    <s v="GALONES PEGANTE MADERA CARPINCOL"/>
    <n v="72153002"/>
    <s v="SELECCIÓN ABREVIADA MENOR CUANTÍA"/>
    <n v="1"/>
    <n v="5"/>
    <n v="10"/>
    <n v="1"/>
    <n v="29999.9"/>
    <s v="UNIDAD"/>
    <s v="NO SOLICITADAS"/>
  </r>
  <r>
    <x v="22"/>
    <s v="02-02-01-003-007"/>
    <s v="02-02-01-003-007-03"/>
    <s v="Materiales y suministros - Productos refractarios y productos estructurales no refractarios de arcilla"/>
    <s v="LACA PARA MADERA COLOR WENGUA "/>
    <n v="31201519"/>
    <s v="SELECCIÓN ABREVIADA MENOR CUANTÍA"/>
    <n v="1"/>
    <n v="5"/>
    <n v="10"/>
    <n v="8"/>
    <n v="380800"/>
    <s v="GALÓN"/>
    <s v="NO SOLICITADAS"/>
  </r>
  <r>
    <x v="22"/>
    <s v="02-02-01-003-007"/>
    <s v="02-02-01-003-007-03"/>
    <s v="Materiales y suministros - Productos refractarios y productos estructurales no refractarios de arcilla"/>
    <s v="LAMINA TRIPLEX 12MM 122X244M"/>
    <n v="30181505"/>
    <s v="SELECCIÓN ABREVIADA MENOR CUANTÍA"/>
    <n v="1"/>
    <n v="5"/>
    <n v="10"/>
    <n v="6"/>
    <n v="719712"/>
    <s v="UNIDAD"/>
    <s v="NO SOLICITADAS"/>
  </r>
  <r>
    <x v="22"/>
    <s v="02-02-01-003-007"/>
    <s v="02-02-01-003-007-03"/>
    <s v="Materiales y suministros - Productos refractarios y productos estructurales no refractarios de arcilla"/>
    <s v="LAMINA TRIPLEX 15MMX122X244"/>
    <n v="30181504"/>
    <s v="SELECCIÓN ABREVIADA MENOR CUANTÍA"/>
    <n v="1"/>
    <n v="5"/>
    <n v="10"/>
    <n v="6"/>
    <n v="719712"/>
    <s v="UNIDAD"/>
    <s v="NO SOLICITADAS"/>
  </r>
  <r>
    <x v="22"/>
    <s v="02-02-01-003-007"/>
    <s v="02-02-01-003-007-03"/>
    <s v="Materiales y suministros - Productos refractarios y productos estructurales no refractarios de arcilla"/>
    <s v="MADECANTO 12M CEDRO"/>
    <n v="30131704"/>
    <s v="SELECCIÓN ABREVIADA MENOR CUANTÍA"/>
    <n v="1"/>
    <n v="5"/>
    <n v="10"/>
    <n v="1"/>
    <n v="7973"/>
    <s v="UNIDAD"/>
    <s v="NO SOLICITADAS"/>
  </r>
  <r>
    <x v="22"/>
    <s v="02-02-01-003-007"/>
    <s v="02-02-01-003-007-03"/>
    <s v="Materiales y suministros - Productos refractarios y productos estructurales no refractarios de arcilla"/>
    <s v="MADECANTO 15M CEDRO"/>
    <n v="30131704"/>
    <s v="SELECCIÓN ABREVIADA MENOR CUANTÍA"/>
    <n v="1"/>
    <n v="5"/>
    <n v="10"/>
    <n v="1"/>
    <n v="7973"/>
    <s v="UNIDAD"/>
    <s v="NO SOLICITADAS"/>
  </r>
  <r>
    <x v="22"/>
    <s v="02-02-01-003-007"/>
    <s v="02-02-01-003-007-03"/>
    <s v="Materiales y suministros - Productos refractarios y productos estructurales no refractarios de arcilla"/>
    <s v="MANIJA BASCULANTE ALUMINIO DERCHA"/>
    <n v="30131704"/>
    <s v="SELECCIÓN ABREVIADA MENOR CUANTÍA"/>
    <n v="1"/>
    <n v="5"/>
    <n v="10"/>
    <n v="30"/>
    <n v="285600"/>
    <s v="UNIDAD"/>
    <s v="NO SOLICITADAS"/>
  </r>
  <r>
    <x v="22"/>
    <s v="02-02-01-003-007"/>
    <s v="02-02-01-003-007-03"/>
    <s v="Materiales y suministros - Productos refractarios y productos estructurales no refractarios de arcilla"/>
    <s v="MANIJA BASCULANTE ALUMINIO IZQUIERDA"/>
    <n v="30131704"/>
    <s v="SELECCIÓN ABREVIADA MENOR CUANTÍA"/>
    <n v="1"/>
    <n v="5"/>
    <n v="10"/>
    <n v="30"/>
    <n v="285600"/>
    <s v="UNIDAD"/>
    <s v="NO SOLICITADAS"/>
  </r>
  <r>
    <x v="22"/>
    <s v="02-02-01-003-007"/>
    <s v="02-02-01-003-007-03"/>
    <s v="Materiales y suministros - Productos refractarios y productos estructurales no refractarios de arcilla"/>
    <s v="MIXTO GRAVILLA FINA"/>
    <s v="42143509 "/>
    <s v="SELECCIÓN ABREVIADA MENOR CUANTÍA"/>
    <n v="1"/>
    <n v="5"/>
    <n v="10"/>
    <n v="25"/>
    <n v="2400825"/>
    <s v="UNIDAD"/>
    <s v="NO SOLICITADAS"/>
  </r>
  <r>
    <x v="22"/>
    <s v="02-02-01-003-007"/>
    <s v="02-02-01-003-007-03"/>
    <s v="Materiales y suministros - Productos refractarios y productos estructurales no refractarios de arcilla"/>
    <s v="PARES GUIA CAJÓN EXTENCIBLE GALVANIZADO 40CM"/>
    <n v="73121805"/>
    <s v="SELECCIÓN ABREVIADA MENOR CUANTÍA"/>
    <n v="1"/>
    <n v="5"/>
    <n v="10"/>
    <n v="6"/>
    <n v="72114"/>
    <s v="UNIDAD"/>
    <s v="NO SOLICITADAS"/>
  </r>
  <r>
    <x v="22"/>
    <s v="02-02-01-003-007"/>
    <s v="02-02-01-003-007-03"/>
    <s v="Materiales y suministros - Productos refractarios y productos estructurales no refractarios de arcilla"/>
    <s v="PEGANTE CERÁMICO PARA EXTERIORES"/>
    <n v="11122001"/>
    <s v="SELECCIÓN ABREVIADA MENOR CUANTÍA"/>
    <n v="1"/>
    <n v="5"/>
    <n v="10"/>
    <n v="117"/>
    <n v="2339064"/>
    <s v="UNIDAD"/>
    <s v="NO SOLICITADAS"/>
  </r>
  <r>
    <x v="22"/>
    <s v="02-02-01-003-007"/>
    <s v="02-02-01-003-007-03"/>
    <s v="Materiales y suministros - Productos refractarios y productos estructurales no refractarios de arcilla"/>
    <s v="PISO PORCELANATO BARI PLATA MARMOL BRILLANTE 60X60"/>
    <n v="11122001"/>
    <s v="SELECCIÓN ABREVIADA MENOR CUANTÍA"/>
    <n v="1"/>
    <n v="5"/>
    <n v="10"/>
    <n v="80"/>
    <n v="3836560"/>
    <s v="METRO CUADRADO"/>
    <s v="NO SOLICITADAS"/>
  </r>
  <r>
    <x v="22"/>
    <s v="02-02-01-003-007"/>
    <s v="02-02-01-003-007-03"/>
    <s v="Materiales y suministros - Productos refractarios y productos estructurales no refractarios de arcilla"/>
    <s v="SIKALATEX"/>
    <n v="73181122"/>
    <s v="SELECCIÓN ABREVIADA MENOR CUANTÍA"/>
    <n v="1"/>
    <n v="5"/>
    <n v="10"/>
    <n v="6"/>
    <n v="571200"/>
    <s v="GALÓN"/>
    <s v="NO SOLICITADAS"/>
  </r>
  <r>
    <x v="22"/>
    <s v="02-02-01-003-007"/>
    <s v="02-02-01-003-007-03"/>
    <s v="Materiales y suministros - Productos refractarios y productos estructurales no refractarios de arcilla"/>
    <s v="TABLERO TRIPLEX DELGADO 3MMX122X244M C.CEDRO"/>
    <n v="30161503"/>
    <s v="SELECCIÓN ABREVIADA MENOR CUANTÍA"/>
    <n v="1"/>
    <n v="5"/>
    <n v="10"/>
    <n v="5"/>
    <n v="199920"/>
    <s v="UNIDAD"/>
    <s v="NO SOLICITADAS"/>
  </r>
  <r>
    <x v="22"/>
    <s v="02-02-01-003-007"/>
    <s v="02-02-01-003-007-03"/>
    <s v="Materiales y suministros - Productos refractarios y productos estructurales no refractarios de arcilla"/>
    <s v="TAPAREGISTRO PLÁSTICO 20X20"/>
    <n v="73181122"/>
    <s v="SELECCIÓN ABREVIADA MENOR CUANTÍA"/>
    <n v="1"/>
    <n v="5"/>
    <n v="10"/>
    <n v="10"/>
    <n v="95200"/>
    <s v="UNIDAD"/>
    <s v="NO SOLICITADAS"/>
  </r>
  <r>
    <x v="22"/>
    <s v="02-02-01-003-007"/>
    <s v="02-02-01-003-007-03"/>
    <s v="Materiales y suministros - Productos refractarios y productos estructurales no refractarios de arcilla"/>
    <s v="VIGUETA DRYWOL BASE 6"/>
    <n v="30161503"/>
    <s v="SELECCIÓN ABREVIADA MENOR CUANTÍA"/>
    <n v="1"/>
    <n v="5"/>
    <n v="10"/>
    <n v="50"/>
    <n v="476000"/>
    <s v="UNIDAD"/>
    <s v="NO SOLICITADAS"/>
  </r>
  <r>
    <x v="22"/>
    <s v="02-02-01-003-007"/>
    <s v="02-02-01-003-007-03"/>
    <s v="Materiales y suministros - Productos refractarios y productos estructurales no refractarios de arcilla"/>
    <s v="VIGUETA DRYWOL BASE 9 "/>
    <n v="40171709"/>
    <s v="SELECCIÓN ABREVIADA MENOR CUANTÍA"/>
    <n v="1"/>
    <n v="5"/>
    <n v="10"/>
    <n v="40"/>
    <n v="380800"/>
    <s v="UNIDAD"/>
    <s v="NO SOLICITADAS"/>
  </r>
  <r>
    <x v="22"/>
    <s v="02-02-01-003-007"/>
    <s v="02-02-01-003-007-03"/>
    <s v="Materiales y suministros - Productos refractarios y productos estructurales no refractarios de arcilla"/>
    <s v="PISO PORCELANICO SELLADO BEIGE VETA 60X60CM"/>
    <n v="30131704"/>
    <s v="MÍNIMA CUANTÍA"/>
    <n v="8"/>
    <n v="4"/>
    <n v="10"/>
    <n v="65"/>
    <n v="4085207.76"/>
    <s v="METRO CUADRADO"/>
    <s v="NO SOLICITADAS"/>
  </r>
  <r>
    <x v="22"/>
    <s v="02-02-01-003-007"/>
    <s v="02-02-01-003-007-04"/>
    <s v="Materiales y suministros - Yeso, cal y cemento"/>
    <s v="BOQUILLA X 5 KG SEGÚN NECESIDAD DE COLOR"/>
    <n v="40171709"/>
    <s v="SELECCIÓN ABREVIADA MENOR CUANTÍA"/>
    <n v="1"/>
    <n v="5"/>
    <n v="10"/>
    <n v="15"/>
    <n v="287385"/>
    <s v="UNIDAD"/>
    <s v="NO SOLICITADAS"/>
  </r>
  <r>
    <x v="22"/>
    <s v="02-02-01-003-007"/>
    <s v="02-02-01-003-007-04"/>
    <s v="Materiales y suministros - Yeso, cal y cemento"/>
    <s v="CEMENTO BLANCO X 20 KILOS"/>
    <n v="40171709"/>
    <s v="SELECCIÓN ABREVIADA MENOR CUANTÍA"/>
    <n v="1"/>
    <n v="5"/>
    <n v="10"/>
    <n v="1"/>
    <n v="24514"/>
    <s v="UNIDAD"/>
    <s v="NO SOLICITADAS"/>
  </r>
  <r>
    <x v="22"/>
    <s v="02-02-01-003-007"/>
    <s v="02-02-01-003-007-04"/>
    <s v="Materiales y suministros - Yeso, cal y cemento"/>
    <s v="CEMENTO GRIS X 50 KG"/>
    <n v="30161503"/>
    <s v="SELECCIÓN ABREVIADA MENOR CUANTÍA"/>
    <n v="1"/>
    <n v="5"/>
    <n v="10"/>
    <n v="220"/>
    <n v="4738580"/>
    <s v="UNIDAD"/>
    <s v="NO SOLICITADAS"/>
  </r>
  <r>
    <x v="22"/>
    <s v="02-02-01-003-007"/>
    <s v="02-02-01-003-007-04"/>
    <s v="Materiales y suministros - Yeso, cal y cemento"/>
    <s v="KIT BOQUILLLA EPOXICA X 2KG"/>
    <n v="73151703"/>
    <s v="SELECCIÓN ABREVIADA MENOR CUANTÍA"/>
    <n v="1"/>
    <n v="5"/>
    <n v="10"/>
    <n v="1"/>
    <n v="81979.100000000006"/>
    <s v="UNIDAD"/>
    <s v="NO SOLICITADAS"/>
  </r>
  <r>
    <x v="22"/>
    <s v="02-02-01-003-007"/>
    <s v="02-02-01-003-007-04"/>
    <s v="Materiales y suministros - Yeso, cal y cemento"/>
    <s v="LÁMINA FIBROCEMENTO"/>
    <n v="73181122"/>
    <s v="SELECCIÓN ABREVIADA MENOR CUANTÍA"/>
    <n v="1"/>
    <n v="5"/>
    <n v="10"/>
    <n v="10"/>
    <n v="380800"/>
    <s v="METRO CUADRADO"/>
    <s v="NO SOLICITADAS"/>
  </r>
  <r>
    <x v="22"/>
    <s v="02-02-01-003-007"/>
    <s v="02-02-01-003-007-04"/>
    <s v="Materiales y suministros - Yeso, cal y cemento"/>
    <s v="PEGANTE CERAMICO CON LATEX TIPOPEGACOR O SIMILAR X BULTO 25 KG"/>
    <n v="11122001"/>
    <s v="SELECCIÓN ABREVIADA MENOR CUANTÍA"/>
    <n v="1"/>
    <n v="5"/>
    <n v="10"/>
    <n v="87"/>
    <n v="1884246"/>
    <s v="UNIDAD"/>
    <s v="NO SOLICITADAS"/>
  </r>
  <r>
    <x v="22"/>
    <s v="02-02-01-003-007"/>
    <s v="02-02-01-003-007-04"/>
    <s v="Materiales y suministros - Yeso, cal y cemento"/>
    <s v="PEGANTE PORCELANICO GRIS CON LATEX 25 KILOS"/>
    <n v="40171709"/>
    <s v="SELECCIÓN ABREVIADA MENOR CUANTÍA"/>
    <n v="1"/>
    <n v="5"/>
    <n v="10"/>
    <n v="30"/>
    <n v="1038870"/>
    <s v="UNIDAD"/>
    <s v="NO SOLICITADAS"/>
  </r>
  <r>
    <x v="22"/>
    <s v="02-02-01-003-007"/>
    <s v="02-02-01-003-007-04"/>
    <s v="Materiales y suministros - Yeso, cal y cemento"/>
    <s v="CEMENTO"/>
    <n v="30111601"/>
    <s v="MÍNIMA CUANTÍA"/>
    <n v="8"/>
    <n v="4"/>
    <n v="10"/>
    <n v="180"/>
    <n v="4970511"/>
    <s v="UNIDAD"/>
    <s v="NO SOLICITADAS"/>
  </r>
  <r>
    <x v="22"/>
    <s v="02-02-01-003-007"/>
    <s v="02-02-01-003-007-04"/>
    <s v="Materiales y suministros - Yeso, cal y cemento"/>
    <s v="PEGACOR  MAX PORCELANATO BLANCO 25 KG"/>
    <n v="31201605"/>
    <s v="MÍNIMA CUANTÍA"/>
    <n v="8"/>
    <n v="4"/>
    <n v="10"/>
    <n v="22"/>
    <n v="1756909.95"/>
    <s v="UNIDAD"/>
    <s v="NO SOLICITADAS"/>
  </r>
  <r>
    <x v="22"/>
    <s v="02-02-01-003-007"/>
    <s v="02-02-01-003-007-05"/>
    <s v="Materiales y suministros - Artículos de concreto, cemento y yeso"/>
    <s v="LAMINA DE DRYWALL DE 12 MM"/>
    <n v="11121610"/>
    <s v="SELECCIÓN ABREVIADA MENOR CUANTÍA"/>
    <n v="1"/>
    <n v="5"/>
    <n v="10"/>
    <n v="12"/>
    <n v="291312"/>
    <s v="UNIDAD"/>
    <s v="NO SOLICITADAS"/>
  </r>
  <r>
    <x v="22"/>
    <s v="02-02-01-003-007"/>
    <s v="02-02-01-003-007-05"/>
    <s v="Materiales y suministros - Artículos de concreto, cemento y yeso"/>
    <s v="LÁMINA DE YESO DE 1/2"/>
    <n v="30161503"/>
    <s v="MÍNIMA CUANTÍA"/>
    <n v="8"/>
    <n v="4"/>
    <n v="10"/>
    <n v="21"/>
    <n v="586851.67000000004"/>
    <s v="UNIDAD"/>
    <s v="NO SOLICITADAS"/>
  </r>
  <r>
    <x v="22"/>
    <s v="02-02-01-003-007"/>
    <s v="02-02-01-003-007-09"/>
    <s v="Materiales y suministros - Otros productos minerales no metálicos n. C. P."/>
    <s v="DISCO DE LIJA DE 5 HUECOS - 5&quot; GRANO 120 (X CAJA 100 UNIDADES)"/>
    <n v="31191506"/>
    <s v="SELECCIÓN ABREVIADA MENOR CUANTÍA"/>
    <n v="3"/>
    <n v="9"/>
    <n v="10"/>
    <n v="2"/>
    <n v="288000"/>
    <s v="UNIDAD"/>
    <s v="NO SOLICITADAS"/>
  </r>
  <r>
    <x v="22"/>
    <s v="02-02-01-003-007"/>
    <s v="02-02-01-003-007-09"/>
    <s v="Materiales y suministros - Otros productos minerales no metálicos n. C. P."/>
    <s v="DISCO ABRASIVO ROLOCK 3&quot; MARRON (X CAJA 100 UNIDADES)"/>
    <n v="31191506"/>
    <s v="SELECCIÓN ABREVIADA MENOR CUANTÍA"/>
    <n v="3"/>
    <n v="9"/>
    <n v="10"/>
    <n v="2"/>
    <n v="320000"/>
    <s v="UNIDAD"/>
    <s v="NO SOLICITADAS"/>
  </r>
  <r>
    <x v="22"/>
    <s v="02-02-01-003-007"/>
    <s v="02-02-01-003-007-09"/>
    <s v="Materiales y suministros - Otros productos minerales no metálicos n. C. P."/>
    <s v="DISCO ROLOCK ABRASIVO 2&quot; GRANO 320 (X CAJA 100 UNIDADES)"/>
    <n v="31191506"/>
    <s v="SELECCIÓN ABREVIADA MENOR CUANTÍA"/>
    <n v="3"/>
    <n v="9"/>
    <n v="10"/>
    <n v="2"/>
    <n v="320000"/>
    <s v="UNIDAD"/>
    <s v="NO SOLICITADAS"/>
  </r>
  <r>
    <x v="22"/>
    <s v="02-02-01-003-007"/>
    <s v="02-02-01-003-007-09"/>
    <s v="Materiales y suministros - Otros productos minerales no metálicos n. C. P."/>
    <s v="DISCO DE LIJA DE 5 HUECOS - 5&quot; GRANO 220 (X CAJA 100 UNIDADES)"/>
    <n v="27112742"/>
    <s v="SELECCIÓN ABREVIADA MENOR CUANTÍA"/>
    <n v="3"/>
    <n v="9"/>
    <n v="10"/>
    <n v="2"/>
    <n v="400000"/>
    <s v="UNIDAD"/>
    <s v="NO SOLICITADAS"/>
  </r>
  <r>
    <x v="22"/>
    <s v="02-02-01-003-007"/>
    <s v="02-02-01-003-007-09"/>
    <s v="Materiales y suministros - Otros productos minerales no metálicos n. C. P."/>
    <s v="DISCO ROLOCK ABRASIVO 2&quot; GRANO 240 (X CAJA 100 UNIDADES)"/>
    <n v="31191506"/>
    <s v="SELECCIÓN ABREVIADA MENOR CUANTÍA"/>
    <n v="3"/>
    <n v="9"/>
    <n v="10"/>
    <n v="2"/>
    <n v="400000"/>
    <s v="UNIDAD"/>
    <s v="NO SOLICITADAS"/>
  </r>
  <r>
    <x v="22"/>
    <s v="02-02-01-003-007"/>
    <s v="02-02-01-003-007-09"/>
    <s v="Materiales y suministros - Otros productos minerales no metálicos n. C. P."/>
    <s v="DISCO ROLOCK ABRASIVO 2&quot; GRANO 80 (X CAJA 100 UNIDADES)"/>
    <n v="31191506"/>
    <s v="SELECCIÓN ABREVIADA MENOR CUANTÍA"/>
    <n v="3"/>
    <n v="9"/>
    <n v="10"/>
    <n v="2"/>
    <n v="400000"/>
    <s v="UNIDAD"/>
    <s v="NO SOLICITADAS"/>
  </r>
  <r>
    <x v="22"/>
    <s v="02-02-01-003-007"/>
    <s v="02-02-01-003-007-09"/>
    <s v="Materiales y suministros - Otros productos minerales no metálicos n. C. P."/>
    <s v="LIJA HOOKIT 5&quot; VELCRO/GRANO 100"/>
    <n v="11101502"/>
    <s v="SELECCIÓN ABREVIADA MENOR CUANTÍA"/>
    <n v="3"/>
    <n v="9"/>
    <n v="10"/>
    <n v="2"/>
    <n v="400000"/>
    <s v="UNIDAD"/>
    <s v="NO SOLICITADAS"/>
  </r>
  <r>
    <x v="22"/>
    <s v="02-02-01-003-007"/>
    <s v="02-02-01-003-007-09"/>
    <s v="Materiales y suministros - Otros productos minerales no metálicos n. C. P."/>
    <s v="LIJA HOOKIT 5&quot; VELCRO/GRANO 220"/>
    <n v="11101502"/>
    <s v="SELECCIÓN ABREVIADA MENOR CUANTÍA"/>
    <n v="3"/>
    <n v="9"/>
    <n v="10"/>
    <n v="2"/>
    <n v="400000"/>
    <s v="UNIDAD"/>
    <s v="NO SOLICITADAS"/>
  </r>
  <r>
    <x v="22"/>
    <s v="02-02-01-003-007"/>
    <s v="02-02-01-003-007-09"/>
    <s v="Materiales y suministros - Otros productos minerales no metálicos n. C. P."/>
    <s v="LIJA HOOKIT 5&quot; VELCRO/GRANO 600"/>
    <n v="11101502"/>
    <s v="SELECCIÓN ABREVIADA MENOR CUANTÍA"/>
    <n v="3"/>
    <n v="9"/>
    <n v="10"/>
    <n v="2"/>
    <n v="400000"/>
    <s v="UNIDAD"/>
    <s v="NO SOLICITADAS"/>
  </r>
  <r>
    <x v="22"/>
    <s v="02-02-01-003-007"/>
    <s v="02-02-01-003-007-09"/>
    <s v="Materiales y suministros - Otros productos minerales no metálicos n. C. P."/>
    <s v="LIJA HOOKIT 5&quot; VELCRO/GRANO 80"/>
    <n v="31191501"/>
    <s v="SELECCIÓN ABREVIADA MENOR CUANTÍA"/>
    <n v="3"/>
    <n v="9"/>
    <n v="10"/>
    <n v="2"/>
    <n v="400000"/>
    <s v="UNIDAD"/>
    <s v="NO SOLICITADAS"/>
  </r>
  <r>
    <x v="22"/>
    <s v="02-02-01-003-007"/>
    <s v="02-02-01-003-007-09"/>
    <s v="Materiales y suministros - Otros productos minerales no metálicos n. C. P."/>
    <s v="LIJA HOOKIT 5&quot; VELCRO/GRANO 180"/>
    <n v="11101502"/>
    <s v="SELECCIÓN ABREVIADA MENOR CUANTÍA"/>
    <n v="3"/>
    <n v="9"/>
    <n v="10"/>
    <n v="3"/>
    <n v="600000"/>
    <s v="UNIDAD"/>
    <s v="NO SOLICITADAS"/>
  </r>
  <r>
    <x v="22"/>
    <s v="02-02-01-003-007"/>
    <s v="02-02-01-003-007-09"/>
    <s v="Materiales y suministros - Otros productos minerales no metálicos n. C. P."/>
    <s v="CARTUCHO PARA ORINAL SECO CORONA REFERENCIA O62121001"/>
    <n v="11121610"/>
    <s v="SELECCIÓN ABREVIADA MENOR CUANTÍA"/>
    <n v="1"/>
    <n v="5"/>
    <n v="10"/>
    <n v="35"/>
    <n v="2836365"/>
    <s v="UNIDAD"/>
    <s v="NO SOLICITADAS"/>
  </r>
  <r>
    <x v="22"/>
    <s v="02-02-01-003-007"/>
    <s v="02-02-01-003-007-09"/>
    <s v="Materiales y suministros - Otros productos minerales no metálicos n. C. P."/>
    <s v="CARTUCHO REPUESTO PARA ORINAL SECO HELVEX MGS-E"/>
    <n v="11121610"/>
    <s v="SELECCIÓN ABREVIADA MENOR CUANTÍA"/>
    <n v="1"/>
    <n v="5"/>
    <n v="10"/>
    <n v="10"/>
    <n v="1048390"/>
    <s v="UNIDAD"/>
    <s v="NO SOLICITADAS"/>
  </r>
  <r>
    <x v="22"/>
    <s v="02-02-01-003-007"/>
    <s v="02-02-01-003-007-09"/>
    <s v="Materiales y suministros - Otros productos minerales no metálicos n. C. P."/>
    <s v="EMULSIÓN ASFÁLTICA X CUÑETE"/>
    <n v="42203422"/>
    <s v="SELECCIÓN ABREVIADA MENOR CUANTÍA"/>
    <n v="1"/>
    <n v="5"/>
    <n v="10"/>
    <n v="30"/>
    <n v="1652910"/>
    <s v="UNIDAD"/>
    <s v="NO SOLICITADAS"/>
  </r>
  <r>
    <x v="22"/>
    <s v="02-02-01-003-007"/>
    <s v="02-02-01-003-007-09"/>
    <s v="Materiales y suministros - Otros productos minerales no metálicos n. C. P."/>
    <s v="LIJA 180"/>
    <n v="11121610"/>
    <s v="SELECCIÓN ABREVIADA MENOR CUANTÍA"/>
    <n v="1"/>
    <n v="5"/>
    <n v="10"/>
    <n v="107"/>
    <n v="127330"/>
    <s v="UNIDAD"/>
    <s v="NO SOLICITADAS"/>
  </r>
  <r>
    <x v="22"/>
    <s v="02-02-01-003-007"/>
    <s v="02-02-01-003-007-09"/>
    <s v="Materiales y suministros - Otros productos minerales no metálicos n. C. P."/>
    <s v="LIJA 220"/>
    <n v="11121610"/>
    <s v="SELECCIÓN ABREVIADA MENOR CUANTÍA"/>
    <n v="1"/>
    <n v="5"/>
    <n v="10"/>
    <n v="100"/>
    <n v="119000"/>
    <s v="UNIDAD"/>
    <s v="NO SOLICITADAS"/>
  </r>
  <r>
    <x v="22"/>
    <s v="02-02-01-003-007"/>
    <s v="02-02-01-003-007-09"/>
    <s v="Materiales y suministros - Otros productos minerales no metálicos n. C. P."/>
    <s v="SABRA ( ROLLO)"/>
    <n v="31191501"/>
    <s v="SELECCIÓN ABREVIADA MENOR CUANTÍA"/>
    <n v="3"/>
    <n v="9"/>
    <n v="10"/>
    <n v="11"/>
    <n v="2112000"/>
    <s v="UNIDAD"/>
    <s v="NO SOLICITADAS"/>
  </r>
  <r>
    <x v="22"/>
    <s v="02-02-01-003-008"/>
    <s v="02-02-01-003-008-05"/>
    <s v="Materiales y suministros - Juegos y Juguetes"/>
    <s v="PELOTA CON CUERDA"/>
    <n v="10111301"/>
    <s v="MÍNIMA CUANTÍA"/>
    <n v="1"/>
    <n v="4"/>
    <n v="10"/>
    <n v="18"/>
    <n v="468005.58"/>
    <s v="UNIDAD"/>
    <s v="NO SOLICITADAS"/>
  </r>
  <r>
    <x v="22"/>
    <s v="02-02-01-003-008"/>
    <s v="02-02-01-003-008-05"/>
    <s v="Materiales y suministros - Juegos y Juguetes"/>
    <s v="PELOTA SIN CUERDA"/>
    <n v="10111301"/>
    <s v="MÍNIMA CUANTÍA"/>
    <n v="1"/>
    <n v="4"/>
    <n v="10"/>
    <n v="10"/>
    <n v="149999.5"/>
    <s v="UNIDAD"/>
    <s v="NO SOLICITADAS"/>
  </r>
  <r>
    <x v="22"/>
    <s v="02-02-01-003-008"/>
    <s v="02-02-01-003-008-09"/>
    <s v="Materiales y suministros - Otros artículos manufacturados n. C. P."/>
    <s v="APLICADORES ALGODÓN ( CAJA X 500 UNIDADES)"/>
    <n v="42141500"/>
    <s v="SELECCIÓN ABREVIADA MENOR CUANTÍA"/>
    <n v="3"/>
    <n v="9"/>
    <n v="10"/>
    <n v="2"/>
    <n v="40000"/>
    <s v="UNIDAD"/>
    <s v="NO SOLICITADAS"/>
  </r>
  <r>
    <x v="22"/>
    <s v="02-02-01-003-008"/>
    <s v="02-02-01-003-008-09"/>
    <s v="Materiales y suministros - Otros artículos manufacturados n. C. P."/>
    <s v="BROCHA 2&quot;"/>
    <n v="31211904"/>
    <s v="SELECCIÓN ABREVIADA MENOR CUANTÍA"/>
    <n v="3"/>
    <n v="9"/>
    <n v="10"/>
    <n v="65"/>
    <n v="145600"/>
    <s v="UNIDAD"/>
    <s v="NO SOLICITADAS"/>
  </r>
  <r>
    <x v="22"/>
    <s v="02-02-01-003-008"/>
    <s v="02-02-01-003-008-09"/>
    <s v="Materiales y suministros - Otros artículos manufacturados n. C. P."/>
    <s v="BROCHA 1/2&quot;"/>
    <n v="31211904"/>
    <s v="SELECCIÓN ABREVIADA MENOR CUANTÍA"/>
    <n v="3"/>
    <n v="9"/>
    <n v="10"/>
    <n v="65"/>
    <n v="208000"/>
    <s v="UNIDAD"/>
    <s v="NO SOLICITADAS"/>
  </r>
  <r>
    <x v="22"/>
    <s v="02-02-01-003-008"/>
    <s v="02-02-01-003-008-09"/>
    <s v="Materiales y suministros - Otros artículos manufacturados n. C. P."/>
    <s v="BROCHA 1&quot;"/>
    <n v="31211904"/>
    <s v="SELECCIÓN ABREVIADA MENOR CUANTÍA"/>
    <n v="3"/>
    <n v="9"/>
    <n v="10"/>
    <n v="65"/>
    <n v="260000"/>
    <s v="UNIDAD"/>
    <s v="NO SOLICITADAS"/>
  </r>
  <r>
    <x v="22"/>
    <s v="02-02-01-003-008"/>
    <s v="02-02-01-003-008-09"/>
    <s v="Materiales y suministros - Otros artículos manufacturados n. C. P."/>
    <s v="BROCHA DE 3 PULG"/>
    <n v="31211904"/>
    <s v="SELECCIÓN ABREVIADA MENOR CUANTÍA"/>
    <n v="3"/>
    <n v="9"/>
    <n v="10"/>
    <n v="60"/>
    <n v="408000"/>
    <s v="UNIDAD"/>
    <s v="NO SOLICITADAS"/>
  </r>
  <r>
    <x v="22"/>
    <s v="02-02-01-003-008"/>
    <s v="02-02-01-003-008-09"/>
    <s v="Materiales y suministros - Otros artículos manufacturados n. C. P."/>
    <s v="BROCHA 3&quot;"/>
    <n v="31211904"/>
    <s v="SELECCIÓN ABREVIADA MENOR CUANTÍA"/>
    <n v="3"/>
    <n v="9"/>
    <n v="10"/>
    <n v="64"/>
    <n v="435200"/>
    <s v="UNIDAD"/>
    <s v="NO SOLICITADAS"/>
  </r>
  <r>
    <x v="22"/>
    <s v="02-02-01-003-008"/>
    <s v="02-02-01-003-008-09"/>
    <s v="Materiales y suministros - Otros artículos manufacturados n. C. P."/>
    <s v="BROCHA 4  NYLON"/>
    <n v="31211904"/>
    <s v="SELECCIÓN ABREVIADA MENOR CUANTÍA"/>
    <n v="3"/>
    <n v="9"/>
    <n v="10"/>
    <n v="63"/>
    <n v="478800"/>
    <s v="UNIDAD"/>
    <s v="NO SOLICITADAS"/>
  </r>
  <r>
    <x v="22"/>
    <s v="02-02-01-003-008"/>
    <s v="02-02-01-003-008-09"/>
    <s v="Materiales y suministros - Otros artículos manufacturados n. C. P."/>
    <s v="BROCHA 5 NYLON PICASSO"/>
    <n v="31211904"/>
    <s v="SELECCIÓN ABREVIADA MENOR CUANTÍA"/>
    <n v="3"/>
    <n v="9"/>
    <n v="10"/>
    <n v="60"/>
    <n v="600000"/>
    <s v="UNIDAD"/>
    <s v="NO SOLICITADAS"/>
  </r>
  <r>
    <x v="22"/>
    <s v="02-02-01-003-008"/>
    <s v="02-02-01-003-008-09"/>
    <s v="Materiales y suministros - Otros artículos manufacturados n. C. P."/>
    <s v="ACETATO PARA LAMINACION BOLSAS TERMICAS PARA LAMINAR X 200"/>
    <n v="44102001"/>
    <s v="SELECCIÓN ABREVIADA - ACUERDO MARCO"/>
    <n v="1"/>
    <n v="3"/>
    <n v="10"/>
    <n v="2"/>
    <n v="398650"/>
    <s v="UNIDAD"/>
    <s v="NO SOLICITADAS"/>
  </r>
  <r>
    <x v="22"/>
    <s v="02-02-01-003-008"/>
    <s v="02-02-01-003-008-09"/>
    <s v="Materiales y suministros - Otros artículos manufacturados n. C. P."/>
    <s v="BOLIGRAFO NEGRO"/>
    <n v="44121700"/>
    <s v="SELECCIÓN ABREVIADA - ACUERDO MARCO"/>
    <n v="1"/>
    <n v="3"/>
    <n v="10"/>
    <n v="50"/>
    <n v="37500"/>
    <s v="UNIDAD"/>
    <s v="NO SOLICITADAS"/>
  </r>
  <r>
    <x v="22"/>
    <s v="02-02-01-003-008"/>
    <s v="02-02-01-003-008-09"/>
    <s v="Materiales y suministros - Otros artículos manufacturados n. C. P."/>
    <s v="BOLIGRAFO NEGRO -RETRACTIL"/>
    <n v="60121524"/>
    <s v="SELECCIÓN ABREVIADA - ACUERDO MARCO"/>
    <n v="1"/>
    <n v="3"/>
    <n v="10"/>
    <n v="50"/>
    <n v="47600"/>
    <s v="UNIDAD"/>
    <s v="NO SOLICITADAS"/>
  </r>
  <r>
    <x v="22"/>
    <s v="02-02-01-003-008"/>
    <s v="02-02-01-003-008-09"/>
    <s v="Materiales y suministros - Otros artículos manufacturados n. C. P."/>
    <s v="BORRADOR PARA TABLERO EN FELPA MADERA"/>
    <n v="44111912"/>
    <s v="SELECCIÓN ABREVIADA - ACUERDO MARCO"/>
    <n v="1"/>
    <n v="3"/>
    <n v="10"/>
    <n v="2"/>
    <n v="3712"/>
    <s v="UNIDAD"/>
    <s v="NO SOLICITADAS"/>
  </r>
  <r>
    <x v="22"/>
    <s v="02-02-01-003-008"/>
    <s v="02-02-01-003-008-09"/>
    <s v="Materiales y suministros - Otros artículos manufacturados n. C. P."/>
    <s v="BORRADOR PARA TABLERO MARCADOR BORRABLE"/>
    <n v="44121804"/>
    <s v="SELECCIÓN ABREVIADA - ACUERDO MARCO"/>
    <n v="1"/>
    <n v="3"/>
    <n v="10"/>
    <n v="5"/>
    <n v="9280"/>
    <s v="UNIDAD"/>
    <s v="NO SOLICITADAS"/>
  </r>
  <r>
    <x v="22"/>
    <s v="02-02-01-003-008"/>
    <s v="02-02-01-003-008-09"/>
    <s v="Materiales y suministros - Otros artículos manufacturados n. C. P."/>
    <s v="CORRECTOR BOLIGRAFO DE BOLSILLO 8 ML"/>
    <n v="44121800"/>
    <s v="SELECCIÓN ABREVIADA - ACUERDO MARCO"/>
    <n v="1"/>
    <n v="3"/>
    <n v="10"/>
    <n v="10"/>
    <n v="17370"/>
    <s v="UNIDAD"/>
    <s v="NO SOLICITADAS"/>
  </r>
  <r>
    <x v="22"/>
    <s v="02-02-01-003-008"/>
    <s v="02-02-01-003-008-09"/>
    <s v="Materiales y suministros - Otros artículos manufacturados n. C. P."/>
    <s v="MARCADOR AZUL SECO"/>
    <n v="44121700"/>
    <s v="SELECCIÓN ABREVIADA - ACUERDO MARCO"/>
    <n v="1"/>
    <n v="3"/>
    <n v="10"/>
    <n v="12"/>
    <n v="20844"/>
    <s v="UNIDAD"/>
    <s v="NO SOLICITADAS"/>
  </r>
  <r>
    <x v="22"/>
    <s v="02-02-01-003-008"/>
    <s v="02-02-01-003-008-09"/>
    <s v="Materiales y suministros - Otros artículos manufacturados n. C. P."/>
    <s v="MARCADOR NEGRO PUNTA FINA PERMANENTE"/>
    <n v="44121700"/>
    <s v="SELECCIÓN ABREVIADA - ACUERDO MARCO"/>
    <n v="1"/>
    <n v="3"/>
    <n v="10"/>
    <n v="24"/>
    <n v="56544"/>
    <s v="UNIDAD"/>
    <s v="NO SOLICITADAS"/>
  </r>
  <r>
    <x v="22"/>
    <s v="02-02-01-003-008"/>
    <s v="02-02-01-003-008-09"/>
    <s v="Materiales y suministros - Otros artículos manufacturados n. C. P."/>
    <s v="MARCADOR NEGRO SECO"/>
    <n v="44121700"/>
    <s v="SELECCIÓN ABREVIADA - ACUERDO MARCO"/>
    <n v="1"/>
    <n v="3"/>
    <n v="10"/>
    <n v="12"/>
    <n v="20844"/>
    <s v="UNIDAD"/>
    <s v="NO SOLICITADAS"/>
  </r>
  <r>
    <x v="22"/>
    <s v="02-02-01-003-008"/>
    <s v="02-02-01-003-008-09"/>
    <s v="Materiales y suministros - Otros artículos manufacturados n. C. P."/>
    <s v="MARCADOR ROJO SECO"/>
    <n v="44121700"/>
    <s v="SELECCIÓN ABREVIADA - ACUERDO MARCO"/>
    <n v="1"/>
    <n v="3"/>
    <n v="10"/>
    <n v="12"/>
    <n v="19284"/>
    <s v="UNIDAD"/>
    <s v="NO SOLICITADAS"/>
  </r>
  <r>
    <x v="22"/>
    <s v="02-02-01-003-008"/>
    <s v="02-02-01-003-008-09"/>
    <s v="Materiales y suministros - Otros artículos manufacturados n. C. P."/>
    <s v="PORTA CARNET + GANCHO PINZA"/>
    <s v="44111500"/>
    <s v="SELECCIÓN ABREVIADA - ACUERDO MARCO"/>
    <n v="1"/>
    <n v="3"/>
    <n v="10"/>
    <n v="1000"/>
    <n v="1000000"/>
    <s v="UNIDAD"/>
    <s v="NO SOLICITADAS"/>
  </r>
  <r>
    <x v="22"/>
    <s v="02-02-01-003-008"/>
    <s v="02-02-01-003-008-09"/>
    <s v="Materiales y suministros - Otros artículos manufacturados n. C. P."/>
    <s v="PORTAMINAS 0,5"/>
    <n v="44121700"/>
    <s v="SELECCIÓN ABREVIADA - ACUERDO MARCO"/>
    <n v="1"/>
    <n v="3"/>
    <n v="10"/>
    <n v="12"/>
    <n v="16428"/>
    <s v="UNIDAD"/>
    <s v="NO SOLICITADAS"/>
  </r>
  <r>
    <x v="22"/>
    <s v="02-02-01-003-008"/>
    <s v="02-02-01-003-008-09"/>
    <s v="Materiales y suministros - Otros artículos manufacturados n. C. P."/>
    <s v="PORTAMINAS 0,7"/>
    <n v="44121700"/>
    <s v="SELECCIÓN ABREVIADA - ACUERDO MARCO"/>
    <n v="1"/>
    <n v="3"/>
    <n v="10"/>
    <n v="12"/>
    <n v="16140"/>
    <s v="UNIDAD"/>
    <s v="NO SOLICITADAS"/>
  </r>
  <r>
    <x v="22"/>
    <s v="02-02-01-003-008"/>
    <s v="02-02-01-003-008-09"/>
    <s v="Materiales y suministros - Otros artículos manufacturados n. C. P."/>
    <s v="RESALTADOR COLORES VARIADOS"/>
    <n v="44121700"/>
    <s v="SELECCIÓN ABREVIADA - ACUERDO MARCO"/>
    <n v="1"/>
    <n v="3"/>
    <n v="10"/>
    <n v="25"/>
    <n v="34225"/>
    <s v="UNIDAD"/>
    <s v="NO SOLICITADAS"/>
  </r>
  <r>
    <x v="22"/>
    <s v="02-02-01-003-008"/>
    <s v="02-02-01-003-008-09"/>
    <s v="Materiales y suministros - Otros artículos manufacturados n. C. P."/>
    <s v="CINTA IMPRESORA DATA CARD CD 800 "/>
    <n v="44103112"/>
    <s v="SELECCIÓN ABREVIADA - ACUERDO MARCO"/>
    <n v="1"/>
    <n v="3"/>
    <n v="10"/>
    <n v="8"/>
    <n v="5761328.0700000003"/>
    <s v="UNIDAD"/>
    <s v="NO SOLICITADAS"/>
  </r>
  <r>
    <x v="22"/>
    <s v="02-02-01-003-008"/>
    <s v="02-02-01-003-008-09"/>
    <s v="Materiales y suministros - Otros artículos manufacturados n. C. P."/>
    <s v="NAYLON PARA GUADAÑA CARRETE POR 300 M"/>
    <n v="27112006"/>
    <s v="MÍNIMA CUANTÍA"/>
    <n v="1"/>
    <n v="5"/>
    <n v="10"/>
    <n v="10"/>
    <n v="2449020"/>
    <s v="UNIDAD"/>
    <s v="NO SOLICITADAS"/>
  </r>
  <r>
    <x v="22"/>
    <s v="02-02-01-003-008"/>
    <s v="02-02-01-003-008-09"/>
    <s v="Materiales y suministros - Otros artículos manufacturados n. C. P."/>
    <s v="BROCHA CERDA MONA 2 PULGADAS MANGO PLASTICO"/>
    <n v="30111601"/>
    <s v="SELECCIÓN ABREVIADA MENOR CUANTÍA"/>
    <n v="1"/>
    <n v="5"/>
    <n v="10"/>
    <n v="150"/>
    <n v="589050"/>
    <s v="UNIDAD"/>
    <s v="NO SOLICITADAS"/>
  </r>
  <r>
    <x v="22"/>
    <s v="02-02-01-003-008"/>
    <s v="02-02-01-003-008-09"/>
    <s v="Materiales y suministros - Otros artículos manufacturados n. C. P."/>
    <s v="BROCHA CERDA MONA DE 3 PULG MANGO PLASTICO"/>
    <n v="31201605"/>
    <s v="SELECCIÓN ABREVIADA MENOR CUANTÍA"/>
    <n v="1"/>
    <n v="5"/>
    <n v="10"/>
    <n v="150"/>
    <n v="981750"/>
    <s v="UNIDAD"/>
    <s v="NO SOLICITADAS"/>
  </r>
  <r>
    <x v="22"/>
    <s v="02-02-01-003-008"/>
    <s v="02-02-01-003-008-09"/>
    <s v="Materiales y suministros - Otros artículos manufacturados n. C. P."/>
    <s v="MEDIDOR  ENERGIA LUZ "/>
    <n v="31201605"/>
    <s v="SELECCIÓN ABREVIADA MENOR CUANTÍA"/>
    <n v="1"/>
    <n v="5"/>
    <n v="10"/>
    <n v="6"/>
    <n v="960330"/>
    <s v="UNIDAD"/>
    <s v="NO SOLICITADAS"/>
  </r>
  <r>
    <x v="22"/>
    <s v="02-02-01-003-008"/>
    <s v="02-02-01-003-008-09"/>
    <s v="Materiales y suministros - Otros artículos manufacturados n. C. P."/>
    <s v="MEDIDOR CONTADOR AGUA "/>
    <n v="30111601"/>
    <s v="SELECCIÓN ABREVIADA MENOR CUANTÍA"/>
    <n v="1"/>
    <n v="5"/>
    <n v="10"/>
    <n v="4"/>
    <n v="2240056"/>
    <s v="UNIDAD"/>
    <s v="NO SOLICITADAS"/>
  </r>
  <r>
    <x v="22"/>
    <s v="02-02-01-003-008"/>
    <s v="02-02-01-003-008-09"/>
    <s v="Materiales y suministros - Otros artículos manufacturados n. C. P."/>
    <s v="RODILLO DE FELPA DE 4&quot;"/>
    <n v="31201605"/>
    <s v="SELECCIÓN ABREVIADA MENOR CUANTÍA"/>
    <n v="1"/>
    <n v="5"/>
    <n v="10"/>
    <n v="181"/>
    <n v="624631"/>
    <s v="UNIDAD"/>
    <s v="NO SOLICITADAS"/>
  </r>
  <r>
    <x v="22"/>
    <s v="02-02-01-003-008"/>
    <s v="02-02-01-003-008-09"/>
    <s v="Materiales y suministros - Otros artículos manufacturados n. C. P."/>
    <s v="RODILLO DE FELPA DE 9&quot;"/>
    <n v="31201605"/>
    <s v="SELECCIÓN ABREVIADA MENOR CUANTÍA"/>
    <n v="1"/>
    <n v="5"/>
    <n v="10"/>
    <n v="182"/>
    <n v="1061242"/>
    <s v="UNIDAD"/>
    <s v="NO SOLICITADAS"/>
  </r>
  <r>
    <x v="22"/>
    <s v="02-02-01-003-008"/>
    <s v="02-02-01-003-008-09"/>
    <s v="Materiales y suministros - Otros artículos manufacturados n. C. P."/>
    <s v="DISCO DESBASTE METAL 7 X 1/4 PULGADAS"/>
    <n v="31191506"/>
    <s v="MÍNIMA CUANTÍA"/>
    <n v="8"/>
    <n v="4"/>
    <n v="10"/>
    <n v="12"/>
    <n v="96096.55"/>
    <s v="UNIDAD"/>
    <s v="NO SOLICITADAS"/>
  </r>
  <r>
    <x v="22"/>
    <s v="02-02-01-003-008"/>
    <s v="02-02-01-003-008-09"/>
    <s v="Materiales y suministros - Otros artículos manufacturados n. C. P."/>
    <s v="DISCO ABRASIVO CORTE METAL 14 X 7/64 PULG A24R "/>
    <n v="31191506"/>
    <s v="MÍNIMA CUANTÍA"/>
    <n v="8"/>
    <n v="4"/>
    <n v="10"/>
    <n v="12"/>
    <n v="515607.67"/>
    <s v="UNIDAD"/>
    <s v="NO SOLICITADAS"/>
  </r>
  <r>
    <x v="22"/>
    <s v="02-02-01-003-008"/>
    <s v="02-02-01-003-008-09"/>
    <s v="Materiales y suministros - Otros artículos manufacturados n. C. P."/>
    <s v="DISCO ABRASIVO DESBASTE METAL 4-1/2X6MM C/DEPR"/>
    <n v="31191506"/>
    <s v="MÍNIMA CUANTÍA"/>
    <n v="8"/>
    <n v="4"/>
    <n v="10"/>
    <n v="12"/>
    <n v="117966.78999999998"/>
    <s v="UNIDAD"/>
    <s v="NO SOLICITADAS"/>
  </r>
  <r>
    <x v="22"/>
    <s v="02-02-01-003-009"/>
    <s v="02-02-01-003-009"/>
    <s v="Materiales y suministros - Desperdicios; desechos y residuos"/>
    <s v="CARRO PARA RECOLECCIÓN D E RESIDUOS JUMBO (MULTICOLOR)"/>
    <n v="25101914"/>
    <s v="MÍNIMA CUANTÍA"/>
    <n v="1"/>
    <n v="5"/>
    <n v="10"/>
    <n v="4"/>
    <n v="7762200"/>
    <s v="UNIDAD"/>
    <s v="NO SOLICITADAS"/>
  </r>
  <r>
    <x v="22"/>
    <s v="02-02-01-004-001"/>
    <s v="02-02-01-004-001"/>
    <s v="Materiales y suministros - Metales básicos"/>
    <s v="ALAMBRE DE FRENAR NO 32 (X ROLLO)"/>
    <n v="26121508"/>
    <s v="SELECCIÓN ABREVIADA MENOR CUANTÍA"/>
    <n v="3"/>
    <n v="9"/>
    <n v="10"/>
    <n v="22"/>
    <n v="1320000"/>
    <s v="UNIDAD"/>
    <s v="NO SOLICITADAS"/>
  </r>
  <r>
    <x v="22"/>
    <s v="02-02-01-004-001"/>
    <s v="02-02-01-004-001"/>
    <s v="Materiales y suministros - Metales básicos"/>
    <s v="ANGULO DE  HIERRO DE 12 X 1/8 X 6M"/>
    <n v="30111601"/>
    <s v="SELECCIÓN ABREVIADA MENOR CUANTÍA"/>
    <n v="1"/>
    <n v="5"/>
    <n v="10"/>
    <n v="30"/>
    <n v="639030"/>
    <s v="UNIDAD"/>
    <s v="NO SOLICITADAS"/>
  </r>
  <r>
    <x v="22"/>
    <s v="02-02-01-004-001"/>
    <s v="02-02-01-004-001"/>
    <s v="Materiales y suministros - Metales básicos"/>
    <s v="TUBERIA REDONDA NEGRA X 6M DE 2&quot; ESPESPOR 0,098&quot;"/>
    <n v="30161503"/>
    <s v="SELECCIÓN ABREVIADA MENOR CUANTÍA"/>
    <n v="1"/>
    <n v="5"/>
    <n v="10"/>
    <n v="5"/>
    <n v="473054.75"/>
    <s v="UNIDAD"/>
    <s v="NO SOLICITADAS"/>
  </r>
  <r>
    <x v="22"/>
    <s v="02-02-01-004-001"/>
    <s v="02-02-01-004-001"/>
    <s v="Materiales y suministros - Metales básicos"/>
    <s v="TUBO CUADRADO 1 X 1&quot; X 0.7MM CAL.22 X 6M"/>
    <n v="30181506"/>
    <s v="SELECCIÓN ABREVIADA MENOR CUANTÍA"/>
    <n v="1"/>
    <n v="5"/>
    <n v="10"/>
    <n v="20"/>
    <n v="334271"/>
    <s v="UNIDAD"/>
    <s v="NO SOLICITADAS"/>
  </r>
  <r>
    <x v="22"/>
    <s v="02-02-01-004-001"/>
    <s v="02-02-01-004-001"/>
    <s v="Materiales y suministros - Metales básicos"/>
    <s v="TUBO RECTANGULAR DE 25*50 MM DE 6 M CALIBRE 18MM"/>
    <n v="12161804"/>
    <s v="SELECCIÓN ABREVIADA MENOR CUANTÍA"/>
    <n v="1"/>
    <n v="5"/>
    <n v="10"/>
    <n v="10"/>
    <n v="313814.89999999997"/>
    <s v="UNIDAD"/>
    <s v="NO SOLICITADAS"/>
  </r>
  <r>
    <x v="22"/>
    <s v="02-02-01-004-001"/>
    <s v="02-02-01-004-001"/>
    <s v="Materiales y suministros - Metales básicos"/>
    <s v="TUBO RECTANGULAR DE 40*20 MM DE 6 M CALIBRE 18MM"/>
    <n v="30181506"/>
    <s v="SELECCIÓN ABREVIADA MENOR CUANTÍA"/>
    <n v="1"/>
    <n v="5"/>
    <n v="10"/>
    <n v="10"/>
    <n v="284945.5"/>
    <s v="UNIDAD"/>
    <s v="NO SOLICITADAS"/>
  </r>
  <r>
    <x v="22"/>
    <s v="02-02-01-004-001"/>
    <s v="02-02-01-004-001"/>
    <s v="Materiales y suministros - Metales básicos"/>
    <s v="VARILLA CORRUGADA DE 1/2&quot; * 6 METROS 60 PSI"/>
    <n v="31191501"/>
    <s v="SELECCIÓN ABREVIADA MENOR CUANTÍA"/>
    <n v="1"/>
    <n v="5"/>
    <n v="10"/>
    <n v="50"/>
    <n v="913979.5"/>
    <s v="UNIDAD"/>
    <s v="NO SOLICITADAS"/>
  </r>
  <r>
    <x v="22"/>
    <s v="02-02-01-004-001"/>
    <s v="02-02-01-004-001"/>
    <s v="Materiales y suministros - Metales básicos"/>
    <s v="VARILLA CUADRADA 10,5*10,5 DE 6M"/>
    <n v="31191501"/>
    <s v="SELECCIÓN ABREVIADA MENOR CUANTÍA"/>
    <n v="1"/>
    <n v="5"/>
    <n v="10"/>
    <n v="24"/>
    <n v="471240"/>
    <s v="UNIDAD"/>
    <s v="NO SOLICITADAS"/>
  </r>
  <r>
    <x v="22"/>
    <s v="02-02-01-004-001"/>
    <s v="02-02-01-004-001"/>
    <s v="Materiales y suministros - Metales básicos"/>
    <s v="VARILLA CORRUGADA 3/8"/>
    <n v="30102405"/>
    <s v="MÍNIMA CUANTÍA"/>
    <n v="8"/>
    <n v="4"/>
    <n v="10"/>
    <n v="74"/>
    <n v="2517508.59"/>
    <s v="UNIDAD"/>
    <s v="NO SOLICITADAS"/>
  </r>
  <r>
    <x v="22"/>
    <s v="02-02-01-004-001"/>
    <s v="02-02-01-004-001"/>
    <s v="Materiales y suministros - Metales básicos"/>
    <s v="FLEJE CAJA 20X20 1/4  X 60"/>
    <n v="30102405"/>
    <s v="MÍNIMA CUANTÍA"/>
    <n v="8"/>
    <n v="4"/>
    <n v="10"/>
    <n v="3"/>
    <n v="267744.86"/>
    <s v="UNIDAD"/>
    <s v="NO SOLICITADAS"/>
  </r>
  <r>
    <x v="22"/>
    <s v="02-02-01-004-001"/>
    <s v="02-02-01-004-001"/>
    <s v="Materiales y suministros - Metales básicos"/>
    <s v="FLEJE CAJA  10 X 20 1/4 X60 UNI"/>
    <n v="30102405"/>
    <s v="MÍNIMA CUANTÍA"/>
    <n v="8"/>
    <n v="4"/>
    <n v="10"/>
    <n v="4"/>
    <n v="299114.31"/>
    <s v="UNIDAD"/>
    <s v="NO SOLICITADAS"/>
  </r>
  <r>
    <x v="22"/>
    <s v="02-02-01-004-001"/>
    <s v="02-02-01-004-001"/>
    <s v="Materiales y suministros - Metales básicos"/>
    <s v="BASE PARAL 6 2-1 / 2 X 1-1 / 4PG 0.38MM 2.44M"/>
    <n v="40171512"/>
    <s v="MÍNIMA CUANTÍA"/>
    <n v="8"/>
    <n v="4"/>
    <n v="10"/>
    <n v="50"/>
    <n v="425254.83"/>
    <s v="UNIDAD"/>
    <s v="NO SOLICITADAS"/>
  </r>
  <r>
    <x v="22"/>
    <s v="02-02-01-004-001"/>
    <s v="02-02-01-004-001"/>
    <s v="Materiales y suministros - Metales básicos"/>
    <s v="MALLA ELECTROSOLDADA 4 MM ROLLO 18 M"/>
    <n v="30102405"/>
    <s v="MÍNIMA CUANTÍA"/>
    <n v="8"/>
    <n v="4"/>
    <n v="10"/>
    <n v="1"/>
    <n v="459485.07"/>
    <s v="UNIDAD"/>
    <s v="NO SOLICITADAS"/>
  </r>
  <r>
    <x v="22"/>
    <s v="02-02-01-004-001"/>
    <s v="02-02-01-004-001"/>
    <s v="Materiales y suministros - Metales básicos"/>
    <s v="PLATINA 6M X 1-1/2 X 3/16 PULG"/>
    <n v="31231402"/>
    <s v="MÍNIMA CUANTÍA"/>
    <n v="8"/>
    <n v="4"/>
    <n v="10"/>
    <n v="2"/>
    <n v="93445.61"/>
    <s v="UNIDAD"/>
    <s v="NO SOLICITADAS"/>
  </r>
  <r>
    <x v="22"/>
    <s v="02-02-01-004-001"/>
    <s v="02-02-01-004-001"/>
    <s v="Materiales y suministros - Metales básicos"/>
    <s v="TUBO RECTANGULAR 50 X 25 X 1.1MM C18 X 6M"/>
    <n v="40171512"/>
    <s v="MÍNIMA CUANTÍA"/>
    <n v="8"/>
    <n v="4"/>
    <n v="10"/>
    <n v="70"/>
    <n v="5025738.9000000004"/>
    <s v="UNIDAD"/>
    <s v="NO SOLICITADAS"/>
  </r>
  <r>
    <x v="22"/>
    <s v="02-02-01-004-001"/>
    <s v="02-02-01-004-001"/>
    <s v="Materiales y suministros - Metales básicos"/>
    <s v="TUBO ESTRUCTURAL CUADRADO 100 X 100 X 2.5MM C12 X 6M"/>
    <n v="40171512"/>
    <s v="MÍNIMA CUANTÍA"/>
    <n v="8"/>
    <n v="4"/>
    <n v="10"/>
    <n v="15"/>
    <n v="5200811.34"/>
    <s v="UNIDAD"/>
    <s v="NO SOLICITADAS"/>
  </r>
  <r>
    <x v="22"/>
    <s v="02-02-01-004-001"/>
    <s v="02-02-01-004-001"/>
    <s v="Materiales y suministros - Metales básicos"/>
    <s v="TUBO RECTANGULAR 100 X 40 X 2.0MM X 6M ESTRUCTURAL HR50"/>
    <n v="40171512"/>
    <s v="MÍNIMA CUANTÍA"/>
    <n v="8"/>
    <n v="4"/>
    <n v="10"/>
    <n v="20"/>
    <n v="2650939.2000000002"/>
    <s v="UNIDAD"/>
    <s v="NO SOLICITADAS"/>
  </r>
  <r>
    <x v="22"/>
    <s v="02-02-01-004-001"/>
    <s v="02-02-01-004-001"/>
    <s v="Materiales y suministros - Metales básicos"/>
    <s v="ANGULO GALVANIZADO DRIWAL 20 X 20 X 0.38MM 2.44M"/>
    <n v="30101503"/>
    <s v="MÍNIMA CUANTÍA"/>
    <n v="8"/>
    <n v="4"/>
    <n v="10"/>
    <n v="50"/>
    <n v="127024.17"/>
    <s v="UNIDAD"/>
    <s v="NO SOLICITADAS"/>
  </r>
  <r>
    <x v="22"/>
    <s v="02-02-01-004-001"/>
    <s v="02-02-01-004-001"/>
    <s v="Materiales y suministros - Metales básicos"/>
    <s v="0.30X3 M CANAL HOJALATA X 2M "/>
    <n v="30102300"/>
    <s v="MÍNIMA CUANTÍA"/>
    <n v="8"/>
    <n v="4"/>
    <n v="10"/>
    <n v="12"/>
    <n v="131221.49"/>
    <s v="UNIDAD"/>
    <s v="NO SOLICITADAS"/>
  </r>
  <r>
    <x v="22"/>
    <s v="02-02-01-004-001"/>
    <s v="02-02-01-004-001"/>
    <s v="Materiales y suministros - Metales básicos"/>
    <s v="FLANCHE 20 X 240 CM CALIBRE 26"/>
    <n v="30102300"/>
    <s v="MÍNIMA CUANTÍA"/>
    <n v="8"/>
    <n v="4"/>
    <n v="10"/>
    <n v="10"/>
    <n v="240793.64"/>
    <s v="UNIDAD"/>
    <s v="NO SOLICITADAS"/>
  </r>
  <r>
    <x v="22"/>
    <s v="02-02-01-004-001"/>
    <s v="02-02-01-004-001"/>
    <s v="Materiales y suministros - Metales básicos"/>
    <s v="ÁNGULO ALUMINIO  30X30MM1M"/>
    <n v="30101500"/>
    <s v="MÍNIMA CUANTÍA"/>
    <n v="8"/>
    <n v="4"/>
    <n v="10"/>
    <n v="24"/>
    <n v="874809.94"/>
    <s v="UNIDAD"/>
    <s v="NO SOLICITADAS"/>
  </r>
  <r>
    <x v="22"/>
    <s v="02-02-01-004-001"/>
    <s v="02-02-01-004-001"/>
    <s v="Materiales y suministros - Metales básicos"/>
    <s v="ALAMBRE DE FRENAR NO 20 (X ROLLO)"/>
    <n v="26121508"/>
    <s v="SELECCIÓN ABREVIADA MENOR CUANTÍA"/>
    <n v="3"/>
    <n v="9"/>
    <n v="10"/>
    <n v="30"/>
    <n v="1800000"/>
    <s v="UNIDAD"/>
    <s v="NO SOLICITADAS"/>
  </r>
  <r>
    <x v="22"/>
    <s v="02-02-01-004-001"/>
    <s v="02-02-01-004-001"/>
    <s v="Materiales y suministros - Metales básicos"/>
    <s v="ALAMBRE DE FRENAR NO 25 (X ROLLO)"/>
    <n v="26121508"/>
    <s v="SELECCIÓN ABREVIADA MENOR CUANTÍA"/>
    <n v="3"/>
    <n v="9"/>
    <n v="10"/>
    <n v="32"/>
    <n v="1920000"/>
    <s v="UNIDAD"/>
    <s v="NO SOLICITADAS"/>
  </r>
  <r>
    <x v="22"/>
    <s v="02-02-01-004-002"/>
    <s v="02-02-01-004-002"/>
    <s v="Materiales y suministros - Productos metálicos elaborados (excepto maquinaria y equipo)"/>
    <s v="DISCO ROLOCK ABRASIVO 2&quot; GRANO 120 (X CAJA 100 UNIDADES)"/>
    <n v="27112838"/>
    <s v="SELECCIÓN ABREVIADA MENOR CUANTÍA"/>
    <n v="3"/>
    <n v="9"/>
    <n v="10"/>
    <n v="10"/>
    <n v="2400000"/>
    <s v="UNIDAD"/>
    <s v="NO SOLICITADAS"/>
  </r>
  <r>
    <x v="22"/>
    <s v="02-02-01-004-002"/>
    <s v="02-02-01-004-002"/>
    <s v="Materiales y suministros - Productos metálicos elaborados (excepto maquinaria y equipo)"/>
    <s v="FRASCO MUESTRAS DE ACEITE"/>
    <n v="27112841"/>
    <s v="SELECCIÓN ABREVIADA MENOR CUANTÍA"/>
    <n v="3"/>
    <n v="9"/>
    <n v="10"/>
    <n v="314"/>
    <n v="628000"/>
    <s v="UNIDAD"/>
    <s v="NO SOLICITADAS"/>
  </r>
  <r>
    <x v="22"/>
    <s v="02-02-01-004-002"/>
    <s v="02-02-01-004-002"/>
    <s v="Materiales y suministros - Productos metálicos elaborados (excepto maquinaria y equipo)"/>
    <s v="LIJA ANTIDESLIZANTE GRANO 80 DE 6&quot;X25 MT  (X  ROLLO)"/>
    <n v="31191501"/>
    <s v="SELECCIÓN ABREVIADA MENOR CUANTÍA"/>
    <n v="3"/>
    <n v="9"/>
    <n v="10"/>
    <n v="50"/>
    <n v="10800000"/>
    <s v="UNIDAD"/>
    <s v="NO SOLICITADAS"/>
  </r>
  <r>
    <x v="22"/>
    <s v="02-02-01-004-002"/>
    <s v="02-02-01-004-002"/>
    <s v="Materiales y suministros - Productos metálicos elaborados (excepto maquinaria y equipo)"/>
    <s v="OJETES METALICOS DE 1/2"/>
    <n v="31161611"/>
    <s v="SELECCIÓN ABREVIADA MENOR CUANTÍA"/>
    <n v="3"/>
    <n v="9"/>
    <n v="10"/>
    <n v="396"/>
    <n v="95040"/>
    <s v="UNIDAD"/>
    <s v="NO SOLICITADAS"/>
  </r>
  <r>
    <x v="22"/>
    <s v="02-02-01-004-002"/>
    <s v="02-02-01-004-002"/>
    <s v="Materiales y suministros - Productos metálicos elaborados (excepto maquinaria y equipo)"/>
    <s v="PUNTA APEX NO 10"/>
    <n v="27113201"/>
    <s v="SELECCIÓN ABREVIADA MENOR CUANTÍA"/>
    <n v="3"/>
    <n v="9"/>
    <n v="10"/>
    <n v="80"/>
    <n v="1024000"/>
    <s v="UNIDAD"/>
    <s v="NO SOLICITADAS"/>
  </r>
  <r>
    <x v="22"/>
    <s v="02-02-01-004-002"/>
    <s v="02-02-01-004-002"/>
    <s v="Materiales y suministros - Productos metálicos elaborados (excepto maquinaria y equipo)"/>
    <s v="PUNTA APEX NO 3"/>
    <n v="27113201"/>
    <s v="SELECCIÓN ABREVIADA MENOR CUANTÍA"/>
    <n v="3"/>
    <n v="9"/>
    <n v="10"/>
    <n v="150"/>
    <n v="1920000"/>
    <s v="UNIDAD"/>
    <s v="NO SOLICITADAS"/>
  </r>
  <r>
    <x v="22"/>
    <s v="02-02-01-004-002"/>
    <s v="02-02-01-004-002"/>
    <s v="Materiales y suministros - Productos metálicos elaborados (excepto maquinaria y equipo)"/>
    <s v="PUNTA APEX NO 4"/>
    <n v="27113201"/>
    <s v="SELECCIÓN ABREVIADA MENOR CUANTÍA"/>
    <n v="3"/>
    <n v="9"/>
    <n v="10"/>
    <n v="151"/>
    <n v="1932800"/>
    <s v="UNIDAD"/>
    <s v="NO SOLICITADAS"/>
  </r>
  <r>
    <x v="22"/>
    <s v="02-02-01-004-002"/>
    <s v="02-02-01-004-002"/>
    <s v="Materiales y suministros - Productos metálicos elaborados (excepto maquinaria y equipo)"/>
    <s v="PUNTA APEX NO 5"/>
    <n v="27113201"/>
    <s v="SELECCIÓN ABREVIADA MENOR CUANTÍA"/>
    <n v="3"/>
    <n v="9"/>
    <n v="10"/>
    <n v="80"/>
    <n v="1024000"/>
    <s v="UNIDAD"/>
    <s v="NO SOLICITADAS"/>
  </r>
  <r>
    <x v="22"/>
    <s v="02-02-01-004-002"/>
    <s v="02-02-01-004-002"/>
    <s v="Materiales y suministros - Productos metálicos elaborados (excepto maquinaria y equipo)"/>
    <s v="PUNTA APEX NO 6"/>
    <n v="27113201"/>
    <s v="SELECCIÓN ABREVIADA MENOR CUANTÍA"/>
    <n v="3"/>
    <n v="9"/>
    <n v="10"/>
    <n v="80"/>
    <n v="1024000"/>
    <s v="UNIDAD"/>
    <s v="NO SOLICITADAS"/>
  </r>
  <r>
    <x v="22"/>
    <s v="02-02-01-004-002"/>
    <s v="02-02-01-004-002"/>
    <s v="Materiales y suministros - Productos metálicos elaborados (excepto maquinaria y equipo)"/>
    <s v="PUNTA APEX NO 8"/>
    <n v="27113201"/>
    <s v="SELECCIÓN ABREVIADA MENOR CUANTÍA"/>
    <n v="3"/>
    <n v="9"/>
    <n v="10"/>
    <n v="80"/>
    <n v="1024000"/>
    <s v="UNIDAD"/>
    <s v="NO SOLICITADAS"/>
  </r>
  <r>
    <x v="22"/>
    <s v="02-02-01-004-002"/>
    <s v="02-02-01-004-002"/>
    <s v="Materiales y suministros - Productos metálicos elaborados (excepto maquinaria y equipo)"/>
    <s v="PUNTA APEX TORQ NO. 1/4"/>
    <n v="27113201"/>
    <s v="SELECCIÓN ABREVIADA MENOR CUANTÍA"/>
    <n v="3"/>
    <n v="9"/>
    <n v="10"/>
    <n v="80"/>
    <n v="1024000"/>
    <s v="UNIDAD"/>
    <s v="NO SOLICITADAS"/>
  </r>
  <r>
    <x v="22"/>
    <s v="02-02-01-004-002"/>
    <s v="02-02-01-004-002"/>
    <s v="Materiales y suministros - Productos metálicos elaborados (excepto maquinaria y equipo)"/>
    <s v="PUNTA APEX TORQ NO. 10"/>
    <n v="27113201"/>
    <s v="SELECCIÓN ABREVIADA MENOR CUANTÍA"/>
    <n v="3"/>
    <n v="9"/>
    <n v="10"/>
    <n v="80"/>
    <n v="1024000"/>
    <s v="UNIDAD"/>
    <s v="NO SOLICITADAS"/>
  </r>
  <r>
    <x v="22"/>
    <s v="02-02-01-004-002"/>
    <s v="02-02-01-004-002"/>
    <s v="Materiales y suministros - Productos metálicos elaborados (excepto maquinaria y equipo)"/>
    <s v="PUNTA APEX TORQ NO. 12"/>
    <n v="27113201"/>
    <s v="SELECCIÓN ABREVIADA MENOR CUANTÍA"/>
    <n v="3"/>
    <n v="9"/>
    <n v="10"/>
    <n v="80"/>
    <n v="1024000"/>
    <s v="UNIDAD"/>
    <s v="NO SOLICITADAS"/>
  </r>
  <r>
    <x v="22"/>
    <s v="02-02-01-004-002"/>
    <s v="02-02-01-004-002"/>
    <s v="Materiales y suministros - Productos metálicos elaborados (excepto maquinaria y equipo)"/>
    <s v="PUNTA APEX TORQ NO. 3"/>
    <n v="27113201"/>
    <s v="SELECCIÓN ABREVIADA MENOR CUANTÍA"/>
    <n v="3"/>
    <n v="9"/>
    <n v="10"/>
    <n v="80"/>
    <n v="1024000"/>
    <s v="UNIDAD"/>
    <s v="NO SOLICITADAS"/>
  </r>
  <r>
    <x v="22"/>
    <s v="02-02-01-004-002"/>
    <s v="02-02-01-004-002"/>
    <s v="Materiales y suministros - Productos metálicos elaborados (excepto maquinaria y equipo)"/>
    <s v="PUNTA APEX TORQ NO. 4"/>
    <n v="27113201"/>
    <s v="SELECCIÓN ABREVIADA MENOR CUANTÍA"/>
    <n v="3"/>
    <n v="9"/>
    <n v="10"/>
    <n v="80"/>
    <n v="1024000"/>
    <s v="UNIDAD"/>
    <s v="NO SOLICITADAS"/>
  </r>
  <r>
    <x v="22"/>
    <s v="02-02-01-004-002"/>
    <s v="02-02-01-004-002"/>
    <s v="Materiales y suministros - Productos metálicos elaborados (excepto maquinaria y equipo)"/>
    <s v="PUNTA APEX TORQ NO. 5"/>
    <n v="27113201"/>
    <s v="SELECCIÓN ABREVIADA MENOR CUANTÍA"/>
    <n v="3"/>
    <n v="9"/>
    <n v="10"/>
    <n v="80"/>
    <n v="1024000"/>
    <s v="UNIDAD"/>
    <s v="NO SOLICITADAS"/>
  </r>
  <r>
    <x v="22"/>
    <s v="02-02-01-004-002"/>
    <s v="02-02-01-004-002"/>
    <s v="Materiales y suministros - Productos metálicos elaborados (excepto maquinaria y equipo)"/>
    <s v="PUNTA APEX TORQ NO. 6"/>
    <n v="27113201"/>
    <s v="SELECCIÓN ABREVIADA MENOR CUANTÍA"/>
    <n v="3"/>
    <n v="9"/>
    <n v="10"/>
    <n v="80"/>
    <n v="1024000"/>
    <s v="UNIDAD"/>
    <s v="NO SOLICITADAS"/>
  </r>
  <r>
    <x v="22"/>
    <s v="02-02-01-004-002"/>
    <s v="02-02-01-004-002"/>
    <s v="Materiales y suministros - Productos metálicos elaborados (excepto maquinaria y equipo)"/>
    <s v="PUNTA APEX TORQ NO. 8"/>
    <n v="27113201"/>
    <s v="SELECCIÓN ABREVIADA MENOR CUANTÍA"/>
    <n v="3"/>
    <n v="9"/>
    <n v="10"/>
    <n v="80"/>
    <n v="1024000"/>
    <s v="UNIDAD"/>
    <s v="NO SOLICITADAS"/>
  </r>
  <r>
    <x v="22"/>
    <s v="02-02-01-004-002"/>
    <s v="02-02-01-004-002"/>
    <s v="Materiales y suministros - Productos metálicos elaborados (excepto maquinaria y equipo)"/>
    <s v="BISTURI ( CORTADOR GRUESO)"/>
    <n v="44121612"/>
    <s v="SELECCIÓN ABREVIADA - ACUERDO MARCO"/>
    <n v="1"/>
    <n v="3"/>
    <n v="10"/>
    <n v="6"/>
    <n v="6000"/>
    <s v="UNIDAD"/>
    <s v="NO SOLICITADAS"/>
  </r>
  <r>
    <x v="22"/>
    <s v="02-02-01-004-002"/>
    <s v="02-02-01-004-002"/>
    <s v="Materiales y suministros - Productos metálicos elaborados (excepto maquinaria y equipo)"/>
    <s v="CHINCHE PLASTIFICADO X 50 UNDIDADES COLORES SURTIDOS"/>
    <n v="31162000"/>
    <s v="SELECCIÓN ABREVIADA - ACUERDO MARCO"/>
    <n v="1"/>
    <n v="3"/>
    <n v="10"/>
    <n v="2"/>
    <n v="2476"/>
    <s v="UNIDAD"/>
    <s v="NO SOLICITADAS"/>
  </r>
  <r>
    <x v="22"/>
    <s v="02-02-01-004-002"/>
    <s v="02-02-01-004-002"/>
    <s v="Materiales y suministros - Productos metálicos elaborados (excepto maquinaria y equipo)"/>
    <s v="CLIP ESTANDAR METALICO X 100"/>
    <n v="44122100"/>
    <s v="SELECCIÓN ABREVIADA - ACUERDO MARCO"/>
    <n v="1"/>
    <n v="3"/>
    <n v="10"/>
    <n v="20"/>
    <n v="32140"/>
    <s v="UNIDAD"/>
    <s v="NO SOLICITADAS"/>
  </r>
  <r>
    <x v="22"/>
    <s v="02-02-01-004-002"/>
    <s v="02-02-01-004-002"/>
    <s v="Materiales y suministros - Productos metálicos elaborados (excepto maquinaria y equipo)"/>
    <s v="GANCHO PORTA FICHERO CAIMAN METALICO "/>
    <n v="31162604"/>
    <s v="SELECCIÓN ABREVIADA - ACUERDO MARCO"/>
    <n v="1"/>
    <n v="3"/>
    <n v="10"/>
    <n v="10"/>
    <n v="318920"/>
    <s v="UNIDAD"/>
    <s v="NO SOLICITADAS"/>
  </r>
  <r>
    <x v="22"/>
    <s v="02-02-01-004-002"/>
    <s v="02-02-01-004-002"/>
    <s v="Materiales y suministros - Productos metálicos elaborados (excepto maquinaria y equipo)"/>
    <s v="GRAPA 26/6 X5000 COBRE LISA"/>
    <n v="44121600"/>
    <s v="SELECCIÓN ABREVIADA - ACUERDO MARCO"/>
    <n v="1"/>
    <n v="3"/>
    <n v="10"/>
    <n v="10"/>
    <n v="29870"/>
    <s v="UNIDAD"/>
    <s v="NO SOLICITADAS"/>
  </r>
  <r>
    <x v="22"/>
    <s v="02-02-01-004-002"/>
    <s v="02-02-01-004-002"/>
    <s v="Materiales y suministros - Productos metálicos elaborados (excepto maquinaria y equipo)"/>
    <s v="SACAGANCHOS 508B GENMES"/>
    <n v="44121613"/>
    <s v="SELECCIÓN ABREVIADA - ACUERDO MARCO"/>
    <n v="1"/>
    <n v="3"/>
    <n v="10"/>
    <n v="8"/>
    <n v="14848"/>
    <s v="UNIDAD"/>
    <s v="NO SOLICITADAS"/>
  </r>
  <r>
    <x v="22"/>
    <s v="02-02-01-004-002"/>
    <s v="02-02-01-004-002"/>
    <s v="Materiales y suministros - Productos metálicos elaborados (excepto maquinaria y equipo)"/>
    <s v="TAJALAPIZ METALICO SENCILLO"/>
    <n v="44121600"/>
    <s v="SELECCIÓN ABREVIADA - ACUERDO MARCO"/>
    <n v="1"/>
    <n v="3"/>
    <n v="10"/>
    <n v="10"/>
    <n v="6190"/>
    <s v="UNIDAD"/>
    <s v="NO SOLICITADAS"/>
  </r>
  <r>
    <x v="22"/>
    <s v="02-02-01-004-002"/>
    <s v="02-02-01-004-002"/>
    <s v="Materiales y suministros - Productos metálicos elaborados (excepto maquinaria y equipo)"/>
    <s v="TIJERA ESCOLAR  13 CM PUNTA ROMA"/>
    <n v="44121600"/>
    <s v="SELECCIÓN ABREVIADA - ACUERDO MARCO"/>
    <n v="1"/>
    <n v="3"/>
    <n v="10"/>
    <n v="10"/>
    <n v="60690"/>
    <s v="UNIDAD"/>
    <s v="NO SOLICITADAS"/>
  </r>
  <r>
    <x v="22"/>
    <s v="02-02-01-004-002"/>
    <s v="02-02-01-004-002"/>
    <s v="Materiales y suministros - Productos metálicos elaborados (excepto maquinaria y equipo)"/>
    <s v="ALAMBRE DULCE CALIBRE 16 GALVANIZADO 1KG"/>
    <n v="30181701"/>
    <s v="SELECCIÓN ABREVIADA MENOR CUANTÍA"/>
    <n v="1"/>
    <n v="5"/>
    <n v="10"/>
    <n v="10"/>
    <n v="95200"/>
    <s v="KILOGRAMO"/>
    <s v="NO SOLICITADAS"/>
  </r>
  <r>
    <x v="22"/>
    <s v="02-02-01-004-002"/>
    <s v="02-02-01-004-002"/>
    <s v="Materiales y suministros - Productos metálicos elaborados (excepto maquinaria y equipo)"/>
    <s v="ANGEO Y PRODUCTOS SIMILARES DE MATERIAL PLÁSTICO"/>
    <n v="41111901"/>
    <s v="SELECCIÓN ABREVIADA MENOR CUANTÍA"/>
    <n v="1"/>
    <n v="5"/>
    <n v="10"/>
    <n v="2"/>
    <n v="155652"/>
    <s v="UNIDAD"/>
    <s v="NO SOLICITADAS"/>
  </r>
  <r>
    <x v="22"/>
    <s v="02-02-01-004-002"/>
    <s v="02-02-01-004-002"/>
    <s v="Materiales y suministros - Productos metálicos elaborados (excepto maquinaria y equipo)"/>
    <s v="CERRADURA DE SEGURIDAD CERROJO SENCILLO, LLAVE EXTERIOR, MARIPOSA INTERIOR, ACABADO COBRE, CON POSIBILIDAD DE SACAR COPIAS DE LAS LLAVES."/>
    <n v="41111901"/>
    <s v="SELECCIÓN ABREVIADA MENOR CUANTÍA"/>
    <n v="1"/>
    <n v="5"/>
    <n v="10"/>
    <n v="40"/>
    <n v="1142400"/>
    <s v="UNIDAD"/>
    <s v="NO SOLICITADAS"/>
  </r>
  <r>
    <x v="22"/>
    <s v="02-02-01-004-002"/>
    <s v="02-02-01-004-002"/>
    <s v="Materiales y suministros - Productos metálicos elaborados (excepto maquinaria y equipo)"/>
    <s v="CERRADURA POMO MADERA DE ENTRADA PRINCIPAL CON LLAVES"/>
    <n v="31211904"/>
    <s v="SELECCIÓN ABREVIADA MENOR CUANTÍA"/>
    <n v="1"/>
    <n v="5"/>
    <n v="10"/>
    <n v="50"/>
    <n v="1725500"/>
    <s v="UNIDAD"/>
    <s v="NO SOLICITADAS"/>
  </r>
  <r>
    <x v="22"/>
    <s v="02-02-01-004-002"/>
    <s v="02-02-01-004-002"/>
    <s v="Materiales y suministros - Productos metálicos elaborados (excepto maquinaria y equipo)"/>
    <s v="CHAZO EXPANSIVO METALICO DE 3/8&quot; X 2&quot; PAQUETE X 100 UNIDADES"/>
    <n v="31211906"/>
    <s v="SELECCIÓN ABREVIADA MENOR CUANTÍA"/>
    <n v="1"/>
    <n v="5"/>
    <n v="10"/>
    <n v="2"/>
    <n v="46683.7"/>
    <s v="UNIDAD"/>
    <s v="NO SOLICITADAS"/>
  </r>
  <r>
    <x v="22"/>
    <s v="02-02-01-004-002"/>
    <s v="02-02-01-004-002"/>
    <s v="Materiales y suministros - Productos metálicos elaborados (excepto maquinaria y equipo)"/>
    <s v="CHAZO PLASTICO DE 1/4&quot; CON TORNILLO PAQUETE X 100 UNIDADES"/>
    <n v="31211904"/>
    <s v="SELECCIÓN ABREVIADA MENOR CUANTÍA"/>
    <n v="1"/>
    <n v="5"/>
    <n v="10"/>
    <n v="3"/>
    <n v="17136"/>
    <s v="UNIDAD"/>
    <s v="NO SOLICITADAS"/>
  </r>
  <r>
    <x v="22"/>
    <s v="02-02-01-004-002"/>
    <s v="02-02-01-004-002"/>
    <s v="Materiales y suministros - Productos metálicos elaborados (excepto maquinaria y equipo)"/>
    <s v="CHAZO PLASTICO DE 3/8&quot; CON TORNILLO PAQUETE X 100 UNIDADES"/>
    <n v="31211906"/>
    <s v="SELECCIÓN ABREVIADA MENOR CUANTÍA"/>
    <n v="1"/>
    <n v="5"/>
    <n v="10"/>
    <n v="3"/>
    <n v="25704"/>
    <s v="UNIDAD"/>
    <s v="NO SOLICITADAS"/>
  </r>
  <r>
    <x v="22"/>
    <s v="02-02-01-004-002"/>
    <s v="02-02-01-004-002"/>
    <s v="Materiales y suministros - Productos metálicos elaborados (excepto maquinaria y equipo)"/>
    <s v="CHAZO PLASTICO DE 5/16&quot; CON TORNILLO PAQUETE X 100 UNIDADES"/>
    <n v="30102405"/>
    <s v="SELECCIÓN ABREVIADA MENOR CUANTÍA"/>
    <n v="1"/>
    <n v="5"/>
    <n v="10"/>
    <n v="3"/>
    <n v="19992"/>
    <s v="UNIDAD"/>
    <s v="NO SOLICITADAS"/>
  </r>
  <r>
    <x v="22"/>
    <s v="02-02-01-004-002"/>
    <s v="02-02-01-004-002"/>
    <s v="Materiales y suministros - Productos metálicos elaborados (excepto maquinaria y equipo)"/>
    <s v="CHEQUE  CORTINA  BRONCE 1 1/2&quot;"/>
    <n v="30101503"/>
    <s v="SELECCIÓN ABREVIADA MENOR CUANTÍA"/>
    <n v="1"/>
    <n v="5"/>
    <n v="10"/>
    <n v="6"/>
    <n v="516222"/>
    <s v="UNIDAD"/>
    <s v="NO SOLICITADAS"/>
  </r>
  <r>
    <x v="22"/>
    <s v="02-02-01-004-002"/>
    <s v="02-02-01-004-002"/>
    <s v="Materiales y suministros - Productos metálicos elaborados (excepto maquinaria y equipo)"/>
    <s v="CHEQUE  CORTINA 1&quot; BRONCE"/>
    <n v="30102405"/>
    <s v="SELECCIÓN ABREVIADA MENOR CUANTÍA"/>
    <n v="1"/>
    <n v="5"/>
    <n v="10"/>
    <n v="3"/>
    <n v="184569"/>
    <s v="UNIDAD"/>
    <s v="NO SOLICITADAS"/>
  </r>
  <r>
    <x v="22"/>
    <s v="02-02-01-004-002"/>
    <s v="02-02-01-004-002"/>
    <s v="Materiales y suministros - Productos metálicos elaborados (excepto maquinaria y equipo)"/>
    <s v="CHEQUE  CORTINA 2&quot; BRONCE"/>
    <n v="40171512"/>
    <s v="SELECCIÓN ABREVIADA MENOR CUANTÍA"/>
    <n v="1"/>
    <n v="5"/>
    <n v="10"/>
    <n v="6"/>
    <n v="542640"/>
    <s v="UNIDAD"/>
    <s v="NO SOLICITADAS"/>
  </r>
  <r>
    <x v="22"/>
    <s v="02-02-01-004-002"/>
    <s v="02-02-01-004-002"/>
    <s v="Materiales y suministros - Productos metálicos elaborados (excepto maquinaria y equipo)"/>
    <s v="CHEQUE CORTINA 3/4&quot; EN BRONCE"/>
    <n v="40171512"/>
    <s v="SELECCIÓN ABREVIADA MENOR CUANTÍA"/>
    <n v="1"/>
    <n v="5"/>
    <n v="10"/>
    <n v="6"/>
    <n v="240618"/>
    <s v="UNIDAD"/>
    <s v="NO SOLICITADAS"/>
  </r>
  <r>
    <x v="22"/>
    <s v="02-02-01-004-002"/>
    <s v="02-02-01-004-002"/>
    <s v="Materiales y suministros - Productos metálicos elaborados (excepto maquinaria y equipo)"/>
    <s v="CIELO RASO EN PVC DE 8MM MARCA NACIONAL INCLUIDA ESTRUCTURA"/>
    <n v="40171512"/>
    <s v="SELECCIÓN ABREVIADA MENOR CUANTÍA"/>
    <n v="1"/>
    <n v="5"/>
    <n v="10"/>
    <n v="74"/>
    <n v="2113440"/>
    <s v="METRO CUADRADO"/>
    <s v="NO SOLICITADAS"/>
  </r>
  <r>
    <x v="22"/>
    <s v="02-02-01-004-002"/>
    <s v="02-02-01-004-002"/>
    <s v="Materiales y suministros - Productos metálicos elaborados (excepto maquinaria y equipo)"/>
    <s v="DESAGUE  FLEXIBLE LAVAMANOS"/>
    <n v="40171512"/>
    <s v="SELECCIÓN ABREVIADA MENOR CUANTÍA"/>
    <n v="1"/>
    <n v="5"/>
    <n v="10"/>
    <n v="30"/>
    <n v="289170"/>
    <s v="UNIDAD"/>
    <s v="NO SOLICITADAS"/>
  </r>
  <r>
    <x v="22"/>
    <s v="02-02-01-004-002"/>
    <s v="02-02-01-004-002"/>
    <s v="Materiales y suministros - Productos metálicos elaborados (excepto maquinaria y equipo)"/>
    <s v="DESAGUE FLEXIBLE LAVAPLATOS"/>
    <n v="30161604"/>
    <s v="SELECCIÓN ABREVIADA MENOR CUANTÍA"/>
    <n v="1"/>
    <n v="5"/>
    <n v="10"/>
    <n v="20"/>
    <n v="192780"/>
    <s v="UNIDAD"/>
    <s v="NO SOLICITADAS"/>
  </r>
  <r>
    <x v="22"/>
    <s v="02-02-01-004-002"/>
    <s v="02-02-01-004-002"/>
    <s v="Materiales y suministros - Productos metálicos elaborados (excepto maquinaria y equipo)"/>
    <s v="DESAGUE SENCILLO LAVAMANOS"/>
    <n v="31162402"/>
    <s v="SELECCIÓN ABREVIADA MENOR CUANTÍA"/>
    <n v="1"/>
    <n v="5"/>
    <n v="10"/>
    <n v="3"/>
    <n v="23919"/>
    <s v="UNIDAD"/>
    <s v="NO SOLICITADAS"/>
  </r>
  <r>
    <x v="22"/>
    <s v="02-02-01-004-002"/>
    <s v="02-02-01-004-002"/>
    <s v="Materiales y suministros - Productos metálicos elaborados (excepto maquinaria y equipo)"/>
    <s v="GRIFERIA PARA TANQUE CORONA BAJO CONSUMO DE BOTON, DE DOBLE DESCARGA INCLUIDO EL BOTON"/>
    <n v="31162402"/>
    <s v="SELECCIÓN ABREVIADA MENOR CUANTÍA"/>
    <n v="1"/>
    <n v="5"/>
    <n v="10"/>
    <n v="20"/>
    <n v="1056720"/>
    <s v="UNIDAD"/>
    <s v="NO SOLICITADAS"/>
  </r>
  <r>
    <x v="22"/>
    <s v="02-02-01-004-002"/>
    <s v="02-02-01-004-002"/>
    <s v="Materiales y suministros - Productos metálicos elaborados (excepto maquinaria y equipo)"/>
    <s v="GRIFERIA SANITARIO 26 CM"/>
    <n v="30181604"/>
    <s v="SELECCIÓN ABREVIADA MENOR CUANTÍA"/>
    <n v="1"/>
    <n v="5"/>
    <n v="10"/>
    <n v="15"/>
    <n v="410550"/>
    <s v="UNIDAD"/>
    <s v="NO SOLICITADAS"/>
  </r>
  <r>
    <x v="22"/>
    <s v="02-02-01-004-002"/>
    <s v="02-02-01-004-002"/>
    <s v="Materiales y suministros - Productos metálicos elaborados (excepto maquinaria y equipo)"/>
    <s v="HERRAJE MUEBLE SANITARIO"/>
    <n v="30181604"/>
    <s v="SELECCIÓN ABREVIADA MENOR CUANTÍA"/>
    <n v="1"/>
    <n v="5"/>
    <n v="10"/>
    <n v="10"/>
    <n v="114240"/>
    <s v="UNIDAD"/>
    <s v="NO SOLICITADAS"/>
  </r>
  <r>
    <x v="22"/>
    <s v="02-02-01-004-002"/>
    <s v="02-02-01-004-002"/>
    <s v="Materiales y suministros - Productos metálicos elaborados (excepto maquinaria y equipo)"/>
    <s v="LLAVE DE LAVAMANOS ANTIBANDALICA CON TEMPORIZADOR"/>
    <n v="30181604"/>
    <s v="SELECCIÓN ABREVIADA MENOR CUANTÍA"/>
    <n v="1"/>
    <n v="5"/>
    <n v="10"/>
    <n v="25"/>
    <n v="220150"/>
    <s v="UNIDAD"/>
    <s v="NO SOLICITADAS"/>
  </r>
  <r>
    <x v="22"/>
    <s v="02-02-01-004-002"/>
    <s v="02-02-01-004-002"/>
    <s v="Materiales y suministros - Productos metálicos elaborados (excepto maquinaria y equipo)"/>
    <s v="LLAVE JARDIN TIPO PESADO"/>
    <n v="40141608"/>
    <s v="SELECCIÓN ABREVIADA MENOR CUANTÍA"/>
    <n v="1"/>
    <n v="5"/>
    <n v="10"/>
    <n v="50"/>
    <n v="773500"/>
    <s v="UNIDAD"/>
    <s v="NO SOLICITADAS"/>
  </r>
  <r>
    <x v="22"/>
    <s v="02-02-01-004-002"/>
    <s v="02-02-01-004-002"/>
    <s v="Materiales y suministros - Productos metálicos elaborados (excepto maquinaria y equipo)"/>
    <s v="LLAVE SENCILLA LAVAMANOS ACABADO CROMO MANIJA EN CRUZ"/>
    <n v="40141610"/>
    <s v="SELECCIÓN ABREVIADA MENOR CUANTÍA"/>
    <n v="1"/>
    <n v="5"/>
    <n v="10"/>
    <n v="25"/>
    <n v="838950"/>
    <s v="UNIDAD"/>
    <s v="NO SOLICITADAS"/>
  </r>
  <r>
    <x v="22"/>
    <s v="02-02-01-004-002"/>
    <s v="02-02-01-004-002"/>
    <s v="Materiales y suministros - Productos metálicos elaborados (excepto maquinaria y equipo)"/>
    <s v="LLAVE SENCILLA LAVAPLATOS TIPO PESADO CUELLO DE GANZO"/>
    <n v="40141608"/>
    <s v="SELECCIÓN ABREVIADA MENOR CUANTÍA"/>
    <n v="1"/>
    <n v="5"/>
    <n v="10"/>
    <n v="15"/>
    <n v="562275"/>
    <s v="UNIDAD"/>
    <s v="NO SOLICITADAS"/>
  </r>
  <r>
    <x v="22"/>
    <s v="02-02-01-004-002"/>
    <s v="02-02-01-004-002"/>
    <s v="Materiales y suministros - Productos metálicos elaborados (excepto maquinaria y equipo)"/>
    <s v="MALLA ESLABONADA 2 X 10 METROS, METAL 2-1/4 X 2-1/4 PULGADA ROLLO DE 10 M"/>
    <n v="31201601"/>
    <s v="SELECCIÓN ABREVIADA MENOR CUANTÍA"/>
    <n v="1"/>
    <n v="5"/>
    <n v="10"/>
    <n v="1"/>
    <n v="39999.480000000003"/>
    <s v="UNIDAD"/>
    <s v="NO SOLICITADAS"/>
  </r>
  <r>
    <x v="22"/>
    <s v="02-02-01-004-002"/>
    <s v="02-02-01-004-002"/>
    <s v="Materiales y suministros - Productos metálicos elaborados (excepto maquinaria y equipo)"/>
    <s v="MANILAR DUCHA EN ESTRIA CON TORNILLO"/>
    <n v="30181804"/>
    <s v="SELECCIÓN ABREVIADA MENOR CUANTÍA"/>
    <n v="1"/>
    <n v="5"/>
    <n v="10"/>
    <n v="10"/>
    <n v="120190"/>
    <s v="UNIDAD"/>
    <s v="NO SOLICITADAS"/>
  </r>
  <r>
    <x v="22"/>
    <s v="02-02-01-004-002"/>
    <s v="02-02-01-004-002"/>
    <s v="Materiales y suministros - Productos metálicos elaborados (excepto maquinaria y equipo)"/>
    <s v="MEZCLADOR PARA LAVAPLATOS DE 8&quot;"/>
    <n v="40141610"/>
    <s v="SELECCIÓN ABREVIADA MENOR CUANTÍA"/>
    <n v="1"/>
    <n v="5"/>
    <n v="10"/>
    <n v="20"/>
    <n v="1069691"/>
    <s v="UNIDAD"/>
    <s v="NO SOLICITADAS"/>
  </r>
  <r>
    <x v="22"/>
    <s v="02-02-01-004-002"/>
    <s v="02-02-01-004-002"/>
    <s v="Materiales y suministros - Productos metálicos elaborados (excepto maquinaria y equipo)"/>
    <s v="REGISTRO DE CORTINA EN BRONCE 1 1/2&quot;"/>
    <n v="40141608"/>
    <s v="SELECCIÓN ABREVIADA MENOR CUANTÍA"/>
    <n v="1"/>
    <n v="5"/>
    <n v="10"/>
    <n v="1"/>
    <n v="57477"/>
    <s v="UNIDAD"/>
    <s v="NO SOLICITADAS"/>
  </r>
  <r>
    <x v="22"/>
    <s v="02-02-01-004-002"/>
    <s v="02-02-01-004-002"/>
    <s v="Materiales y suministros - Productos metálicos elaborados (excepto maquinaria y equipo)"/>
    <s v="REGISTRO DE CORTINA EN BRONCE 1&quot;"/>
    <n v="39121436"/>
    <s v="SELECCIÓN ABREVIADA MENOR CUANTÍA"/>
    <n v="1"/>
    <n v="5"/>
    <n v="10"/>
    <n v="1"/>
    <n v="62951"/>
    <s v="UNIDAD"/>
    <s v="NO SOLICITADAS"/>
  </r>
  <r>
    <x v="22"/>
    <s v="02-02-01-004-002"/>
    <s v="02-02-01-004-002"/>
    <s v="Materiales y suministros - Productos metálicos elaborados (excepto maquinaria y equipo)"/>
    <s v="REGISTRO DE CORTINA EN BRONCE 1/2&quot;"/>
    <n v="40141608"/>
    <s v="SELECCIÓN ABREVIADA MENOR CUANTÍA"/>
    <n v="1"/>
    <n v="5"/>
    <n v="10"/>
    <n v="1"/>
    <n v="35819"/>
    <s v="UNIDAD"/>
    <s v="NO SOLICITADAS"/>
  </r>
  <r>
    <x v="22"/>
    <s v="02-02-01-004-002"/>
    <s v="02-02-01-004-002"/>
    <s v="Materiales y suministros - Productos metálicos elaborados (excepto maquinaria y equipo)"/>
    <s v="REGISTRO DE CORTINA EN BRONCE 2&quot;"/>
    <n v="40141645"/>
    <s v="SELECCIÓN ABREVIADA MENOR CUANTÍA"/>
    <n v="1"/>
    <n v="5"/>
    <n v="10"/>
    <n v="1"/>
    <n v="124236"/>
    <s v="UNIDAD"/>
    <s v="NO SOLICITADAS"/>
  </r>
  <r>
    <x v="22"/>
    <s v="02-02-01-004-002"/>
    <s v="02-02-01-004-002"/>
    <s v="Materiales y suministros - Productos metálicos elaborados (excepto maquinaria y equipo)"/>
    <s v="REGISTRO DE CORTINA EN BRONCE 3/4&quot;"/>
    <n v="30121701"/>
    <s v="SELECCIÓN ABREVIADA MENOR CUANTÍA"/>
    <n v="1"/>
    <n v="5"/>
    <n v="10"/>
    <n v="1"/>
    <n v="44506"/>
    <s v="UNIDAD"/>
    <s v="NO SOLICITADAS"/>
  </r>
  <r>
    <x v="22"/>
    <s v="02-02-01-004-002"/>
    <s v="02-02-01-004-002"/>
    <s v="Materiales y suministros - Productos metálicos elaborados (excepto maquinaria y equipo)"/>
    <s v="SIFON BOTELLA LAVAMANOS"/>
    <n v="30181605"/>
    <s v="SELECCIÓN ABREVIADA MENOR CUANTÍA"/>
    <n v="1"/>
    <n v="5"/>
    <n v="10"/>
    <n v="10"/>
    <n v="133280"/>
    <s v="UNIDAD"/>
    <s v="NO SOLICITADAS"/>
  </r>
  <r>
    <x v="22"/>
    <s v="02-02-01-004-002"/>
    <s v="02-02-01-004-002"/>
    <s v="Materiales y suministros - Productos metálicos elaborados (excepto maquinaria y equipo)"/>
    <s v="SIFON LAVAPLATOS EN PE"/>
    <n v="30181701"/>
    <s v="SELECCIÓN ABREVIADA MENOR CUANTÍA"/>
    <n v="1"/>
    <n v="5"/>
    <n v="10"/>
    <n v="10"/>
    <n v="114240"/>
    <s v="UNIDAD"/>
    <s v="NO SOLICITADAS"/>
  </r>
  <r>
    <x v="22"/>
    <s v="02-02-01-004-002"/>
    <s v="02-02-01-004-002"/>
    <s v="Materiales y suministros - Productos metálicos elaborados (excepto maquinaria y equipo)"/>
    <s v="SOLDADURA 60-13"/>
    <n v="30181801"/>
    <s v="SELECCIÓN ABREVIADA MENOR CUANTÍA"/>
    <n v="1"/>
    <n v="5"/>
    <n v="10"/>
    <n v="5"/>
    <n v="54145"/>
    <s v="KILOGRAMO"/>
    <s v="NO SOLICITADAS"/>
  </r>
  <r>
    <x v="22"/>
    <s v="02-02-01-004-002"/>
    <s v="02-02-01-004-002"/>
    <s v="Materiales y suministros - Productos metálicos elaborados (excepto maquinaria y equipo)"/>
    <s v="SOLDADURA PVC TIPO PESADO X 1/4"/>
    <n v="30181604"/>
    <s v="SELECCIÓN ABREVIADA MENOR CUANTÍA"/>
    <n v="1"/>
    <n v="5"/>
    <n v="10"/>
    <n v="10"/>
    <n v="492660"/>
    <s v="UNIDAD"/>
    <s v="NO SOLICITADAS"/>
  </r>
  <r>
    <x v="22"/>
    <s v="02-02-01-004-002"/>
    <s v="02-02-01-004-002"/>
    <s v="Materiales y suministros - Productos metálicos elaborados (excepto maquinaria y equipo)"/>
    <s v="TORNILLO AUTOPERFORANTE 1&quot; X BOLSA DE 100"/>
    <n v="30181605"/>
    <s v="SELECCIÓN ABREVIADA MENOR CUANTÍA"/>
    <n v="1"/>
    <n v="5"/>
    <n v="10"/>
    <n v="3"/>
    <n v="24990"/>
    <s v="UNIDAD"/>
    <s v="NO SOLICITADAS"/>
  </r>
  <r>
    <x v="22"/>
    <s v="02-02-01-004-002"/>
    <s v="02-02-01-004-002"/>
    <s v="Materiales y suministros - Productos metálicos elaborados (excepto maquinaria y equipo)"/>
    <s v="TORNILLO AUTOPERFORANTE 1-1/2&quot; X BOLSA DE 100"/>
    <n v="30181605"/>
    <s v="SELECCIÓN ABREVIADA MENOR CUANTÍA"/>
    <n v="1"/>
    <n v="5"/>
    <n v="10"/>
    <n v="5"/>
    <n v="53550"/>
    <s v="UNIDAD"/>
    <s v="NO SOLICITADAS"/>
  </r>
  <r>
    <x v="22"/>
    <s v="02-02-01-004-002"/>
    <s v="02-02-01-004-002"/>
    <s v="Materiales y suministros - Productos metálicos elaborados (excepto maquinaria y equipo)"/>
    <s v="TORNILLO CUBIERTA AUTOPERFORANTE ARANDELA PAQUETE *100 UNIDADES"/>
    <n v="30181605"/>
    <s v="SELECCIÓN ABREVIADA MENOR CUANTÍA"/>
    <n v="1"/>
    <n v="5"/>
    <n v="10"/>
    <n v="1"/>
    <n v="41650"/>
    <s v="UNIDAD"/>
    <s v="NO SOLICITADAS"/>
  </r>
  <r>
    <x v="22"/>
    <s v="02-02-01-004-002"/>
    <s v="02-02-01-004-002"/>
    <s v="Materiales y suministros - Productos metálicos elaborados (excepto maquinaria y equipo)"/>
    <s v="TORNILLO PARA TAPADO DE DRYWALL 1&quot; PAQUETE X 100"/>
    <n v="30264305"/>
    <s v="SELECCIÓN ABREVIADA MENOR CUANTÍA"/>
    <n v="1"/>
    <n v="5"/>
    <n v="10"/>
    <n v="11"/>
    <n v="45815"/>
    <s v="UNIDAD"/>
    <s v="NO SOLICITADAS"/>
  </r>
  <r>
    <x v="22"/>
    <s v="02-02-01-004-002"/>
    <s v="02-02-01-004-002"/>
    <s v="Materiales y suministros - Productos metálicos elaborados (excepto maquinaria y equipo)"/>
    <s v="VASTAGO DUCHA EN COBRE CARTUCHO CERAMICO CIERRE RAPIDO "/>
    <n v="30181701"/>
    <s v="SELECCIÓN ABREVIADA MENOR CUANTÍA"/>
    <n v="1"/>
    <n v="5"/>
    <n v="10"/>
    <n v="12"/>
    <n v="159936"/>
    <s v="UNIDAD"/>
    <s v="NO SOLICITADAS"/>
  </r>
  <r>
    <x v="22"/>
    <s v="02-02-01-004-002"/>
    <s v="02-02-01-004-002"/>
    <s v="Materiales y suministros - Productos metálicos elaborados (excepto maquinaria y equipo)"/>
    <s v="TINA BAÑO EN ACERO INOXIDABLE PERROS GRANDES"/>
    <n v="30181501"/>
    <s v="MÍNIMA CUANTÍA"/>
    <n v="1"/>
    <n v="4"/>
    <n v="10"/>
    <n v="1"/>
    <n v="2999999.52"/>
    <s v="UNIDAD"/>
    <s v="NO SOLICITADAS"/>
  </r>
  <r>
    <x v="22"/>
    <s v="02-02-01-004-002"/>
    <s v="02-02-01-004-002"/>
    <s v="Materiales y suministros - Productos metálicos elaborados (excepto maquinaria y equipo)"/>
    <s v="PUNTA PHILLIPS NO 1"/>
    <n v="27113201"/>
    <s v="SELECCIÓN ABREVIADA MENOR CUANTÍA"/>
    <n v="3"/>
    <n v="9"/>
    <n v="10"/>
    <n v="80"/>
    <n v="1024000"/>
    <s v="UNIDAD"/>
    <s v="NO SOLICITADAS"/>
  </r>
  <r>
    <x v="22"/>
    <s v="02-02-01-004-002"/>
    <s v="02-02-01-004-002"/>
    <s v="Materiales y suministros - Productos metálicos elaborados (excepto maquinaria y equipo)"/>
    <s v="PUNTA PHILLIPS NO 2"/>
    <n v="27113201"/>
    <s v="SELECCIÓN ABREVIADA MENOR CUANTÍA"/>
    <n v="3"/>
    <n v="9"/>
    <n v="10"/>
    <n v="154"/>
    <n v="1971200"/>
    <s v="UNIDAD"/>
    <s v="NO SOLICITADAS"/>
  </r>
  <r>
    <x v="22"/>
    <s v="02-02-01-004-002"/>
    <s v="02-02-01-004-002"/>
    <s v="Materiales y suministros - Productos metálicos elaborados (excepto maquinaria y equipo)"/>
    <s v="PUNTA PHILLIPS NO 3"/>
    <n v="27113201"/>
    <s v="SELECCIÓN ABREVIADA MENOR CUANTÍA"/>
    <n v="3"/>
    <n v="9"/>
    <n v="10"/>
    <n v="80"/>
    <n v="1024000"/>
    <s v="UNIDAD"/>
    <s v="NO SOLICITADAS"/>
  </r>
  <r>
    <x v="22"/>
    <s v="02-02-01-004-002"/>
    <s v="02-02-01-004-002"/>
    <s v="Materiales y suministros - Productos metálicos elaborados (excepto maquinaria y equipo)"/>
    <s v="PUNTA PHILLIPS NO 4"/>
    <n v="27113201"/>
    <s v="SELECCIÓN ABREVIADA MENOR CUANTÍA"/>
    <n v="3"/>
    <n v="9"/>
    <n v="10"/>
    <n v="80"/>
    <n v="1024000"/>
    <s v="UNIDAD"/>
    <s v="NO SOLICITADAS"/>
  </r>
  <r>
    <x v="22"/>
    <s v="02-02-01-004-002"/>
    <s v="02-02-01-004-002"/>
    <s v="Materiales y suministros - Productos metálicos elaborados (excepto maquinaria y equipo)"/>
    <s v="PUNTA PHILLIPS NO 5"/>
    <n v="27113201"/>
    <s v="SELECCIÓN ABREVIADA MENOR CUANTÍA"/>
    <n v="3"/>
    <n v="9"/>
    <n v="10"/>
    <n v="80"/>
    <n v="1024000"/>
    <s v="UNIDAD"/>
    <s v="NO SOLICITADAS"/>
  </r>
  <r>
    <x v="22"/>
    <s v="02-02-01-004-002"/>
    <s v="02-02-01-004-002"/>
    <s v="Materiales y suministros - Productos metálicos elaborados (excepto maquinaria y equipo)"/>
    <s v="REMOVEDOR DE PINTURA TTR-2918"/>
    <n v="31211500"/>
    <s v="SELECCIÓN ABREVIADA MENOR CUANTÍA"/>
    <n v="3"/>
    <n v="9"/>
    <n v="10"/>
    <n v="24"/>
    <n v="9600000"/>
    <s v="UNIDAD"/>
    <s v="NO SOLICITADAS"/>
  </r>
  <r>
    <x v="22"/>
    <s v="02-02-01-004-002"/>
    <s v="02-02-01-004-002"/>
    <s v="Materiales y suministros - Productos metálicos elaborados (excepto maquinaria y equipo)"/>
    <s v="CHAZO CONCRETO EXPANSIVO 1/2X3 2UN"/>
    <n v="31161502"/>
    <s v="MÍNIMA CUANTÍA"/>
    <n v="8"/>
    <n v="4"/>
    <n v="10"/>
    <n v="100"/>
    <n v="762145.02"/>
    <s v="UNIDAD"/>
    <s v="NO SOLICITADAS"/>
  </r>
  <r>
    <x v="22"/>
    <s v="02-02-01-004-002"/>
    <s v="02-02-01-004-002"/>
    <s v="Materiales y suministros - Productos metálicos elaborados (excepto maquinaria y equipo)"/>
    <s v="PANEL TORNILLO  TAPADO DRYWALL PTA AGUDA 6X1 100UN"/>
    <n v="31161507"/>
    <s v="MÍNIMA CUANTÍA"/>
    <n v="8"/>
    <n v="4"/>
    <n v="10"/>
    <n v="7"/>
    <n v="26288.48"/>
    <s v="UNIDAD"/>
    <s v="NO SOLICITADAS"/>
  </r>
  <r>
    <x v="22"/>
    <s v="02-02-01-004-002"/>
    <s v="02-02-01-004-002"/>
    <s v="Materiales y suministros - Productos metálicos elaborados (excepto maquinaria y equipo)"/>
    <s v="TORNILLO AUTOTALADRANTE PARA FIJACIÓN DE PLACAS."/>
    <n v="31161507"/>
    <s v="MÍNIMA CUANTÍA"/>
    <n v="8"/>
    <n v="4"/>
    <n v="10"/>
    <n v="50"/>
    <n v="57657.88"/>
    <s v="UNIDAD"/>
    <s v="NO SOLICITADAS"/>
  </r>
  <r>
    <x v="22"/>
    <s v="02-02-01-004-002"/>
    <s v="02-02-01-004-002"/>
    <s v="Materiales y suministros - Productos metálicos elaborados (excepto maquinaria y equipo)"/>
    <s v="TORNILLO ESTRUCTURA DRYWALL PTA BROCA 7X7 / 16 100UN"/>
    <n v="31161507"/>
    <s v="MÍNIMA CUANTÍA"/>
    <n v="8"/>
    <n v="4"/>
    <n v="10"/>
    <n v="5"/>
    <n v="19329.810000000001"/>
    <s v="UNIDAD"/>
    <s v="NO SOLICITADAS"/>
  </r>
  <r>
    <x v="22"/>
    <s v="02-02-01-004-002"/>
    <s v="02-02-01-004-002"/>
    <s v="Materiales y suministros - Productos metálicos elaborados (excepto maquinaria y equipo)"/>
    <s v="ROLLO SOLDADURA MIG WA 86 AWS A5.18/NTC2632 ER70S-6 ROLLO DE 15 KG"/>
    <n v="23271800"/>
    <s v="MÍNIMA CUANTÍA"/>
    <n v="8"/>
    <n v="4"/>
    <n v="10"/>
    <n v="2"/>
    <n v="2650939.2000000002"/>
    <s v="UNIDAD"/>
    <s v="NO SOLICITADAS"/>
  </r>
  <r>
    <x v="22"/>
    <s v="02-02-01-004-002"/>
    <s v="02-02-01-004-002"/>
    <s v="Materiales y suministros - Productos metálicos elaborados (excepto maquinaria y equipo)"/>
    <s v="SOLDADURA HO E-6013 1/8 5KG"/>
    <n v="23271800"/>
    <s v="MÍNIMA CUANTÍA"/>
    <n v="8"/>
    <n v="4"/>
    <n v="10"/>
    <n v="3"/>
    <n v="132215.59"/>
    <s v="UNIDAD"/>
    <s v="NO SOLICITADAS"/>
  </r>
  <r>
    <x v="22"/>
    <s v="02-02-01-004-002"/>
    <s v="02-02-01-004-002"/>
    <s v="Materiales y suministros - Productos metálicos elaborados (excepto maquinaria y equipo)"/>
    <s v="DIVISIONES PARA BAÑO Y DIVISIONES PARA ORINAL"/>
    <n v="30181508"/>
    <n v="0"/>
    <n v="9"/>
    <n v="3"/>
    <n v="10"/>
    <n v="1"/>
    <n v="12609083.4"/>
    <s v="GLOBAL"/>
    <s v="NO SOLICITADAS"/>
  </r>
  <r>
    <x v="22"/>
    <s v="02-02-01-004-002"/>
    <s v="02-02-01-004-002"/>
    <s v="Materiales y suministros - Productos metálicos elaborados (excepto maquinaria y equipo)"/>
    <s v="DIVISIONES PARA BAÑO Y DIVISIONES PARA ORINAL"/>
    <n v="30181508"/>
    <n v="0"/>
    <n v="9"/>
    <n v="3"/>
    <n v="16"/>
    <n v="1"/>
    <n v="4417301.5999999996"/>
    <s v="GLOBAL"/>
    <s v="NO SOLICITADAS"/>
  </r>
  <r>
    <x v="22"/>
    <s v="02-02-01-004-004"/>
    <s v="02-02-01-004-004-02"/>
    <s v="Materiales y suministros - Máquinas herramientas y sus partes, piezas y accesorios"/>
    <s v="PASTA DE CAUTIN (X CAJA)"/>
    <n v="23271816"/>
    <s v="SELECCIÓN ABREVIADA MENOR CUANTÍA"/>
    <n v="3"/>
    <n v="9"/>
    <n v="10"/>
    <n v="82"/>
    <n v="787200"/>
    <s v="UNIDAD"/>
    <s v="NO SOLICITADAS"/>
  </r>
  <r>
    <x v="22"/>
    <s v="02-02-01-004-004"/>
    <s v="02-02-01-004-004-02"/>
    <s v="Materiales y suministros - Máquinas herramientas y sus partes, piezas y accesorios"/>
    <s v="ABRAZADERA GRANDE POR 100 UNIDADES"/>
    <n v="39121436"/>
    <s v="SELECCIÓN ABREVIADA MENOR CUANTÍA"/>
    <n v="1"/>
    <n v="5"/>
    <n v="10"/>
    <n v="6"/>
    <n v="158508"/>
    <s v="UNIDAD"/>
    <s v="NO SOLICITADAS"/>
  </r>
  <r>
    <x v="22"/>
    <s v="02-02-01-004-004"/>
    <s v="02-02-01-004-004-02"/>
    <s v="Materiales y suministros - Máquinas herramientas y sus partes, piezas y accesorios"/>
    <s v="ABRAZADERA MEDIANA POR 100 UNIDADES"/>
    <n v="31161507"/>
    <s v="SELECCIÓN ABREVIADA MENOR CUANTÍA"/>
    <n v="1"/>
    <n v="5"/>
    <n v="10"/>
    <n v="6"/>
    <n v="134232"/>
    <s v="UNIDAD"/>
    <s v="NO SOLICITADAS"/>
  </r>
  <r>
    <x v="22"/>
    <s v="02-02-01-004-004"/>
    <s v="02-02-01-004-004-02"/>
    <s v="Materiales y suministros - Máquinas herramientas y sus partes, piezas y accesorios"/>
    <s v="ABRAZADERA PEQUEÑA X 100 UNIDADES "/>
    <n v="31161500"/>
    <s v="SELECCIÓN ABREVIADA MENOR CUANTÍA"/>
    <n v="1"/>
    <n v="5"/>
    <n v="10"/>
    <n v="1"/>
    <n v="17850"/>
    <s v="UNIDAD"/>
    <s v="NO SOLICITADAS"/>
  </r>
  <r>
    <x v="22"/>
    <s v="02-02-01-004-004"/>
    <s v="02-02-01-004-004-02"/>
    <s v="Materiales y suministros - Máquinas herramientas y sus partes, piezas y accesorios"/>
    <s v="CINTA AISLANTE 3M"/>
    <n v="30181701"/>
    <s v="SELECCIÓN ABREVIADA MENOR CUANTÍA"/>
    <n v="1"/>
    <n v="5"/>
    <n v="10"/>
    <n v="22"/>
    <n v="159698"/>
    <s v="UNIDAD"/>
    <s v="NO SOLICITADAS"/>
  </r>
  <r>
    <x v="22"/>
    <s v="02-02-01-004-004"/>
    <s v="02-02-01-004-004-02"/>
    <s v="Materiales y suministros - Máquinas herramientas y sus partes, piezas y accesorios"/>
    <s v="CINTA AUTO FUNDENTE 3M"/>
    <n v="31161528"/>
    <s v="SELECCIÓN ABREVIADA MENOR CUANTÍA"/>
    <n v="1"/>
    <n v="5"/>
    <n v="10"/>
    <n v="1"/>
    <n v="61880"/>
    <s v="UNIDAD"/>
    <s v="NO SOLICITADAS"/>
  </r>
  <r>
    <x v="22"/>
    <s v="02-02-01-004-004"/>
    <s v="02-02-01-004-004-02"/>
    <s v="Materiales y suministros - Máquinas herramientas y sus partes, piezas y accesorios"/>
    <s v="CINTA DOBLE FAZ"/>
    <n v="31161502"/>
    <s v="SELECCIÓN ABREVIADA MENOR CUANTÍA"/>
    <n v="1"/>
    <n v="5"/>
    <n v="10"/>
    <n v="30"/>
    <n v="728280"/>
    <s v="UNIDAD"/>
    <s v="NO SOLICITADAS"/>
  </r>
  <r>
    <x v="22"/>
    <s v="02-02-01-004-004"/>
    <s v="02-02-01-004-004-02"/>
    <s v="Materiales y suministros - Máquinas herramientas y sus partes, piezas y accesorios"/>
    <s v="LUBRICANTE ELECTRÓNICO"/>
    <n v="30181701"/>
    <s v="SELECCIÓN ABREVIADA MENOR CUANTÍA"/>
    <n v="1"/>
    <n v="5"/>
    <n v="10"/>
    <n v="1"/>
    <n v="30345.530000001196"/>
    <s v="UNIDAD"/>
    <s v="NO SOLICITADAS"/>
  </r>
  <r>
    <x v="22"/>
    <s v="02-02-01-004-004"/>
    <s v="02-02-01-004-004-08"/>
    <s v="Materiales y suministros - Aparatos de uso doméstico y sus partes y piezas"/>
    <s v="SOPLADORA PARA SECADO ANIMAL DE 4 HP, CONTROL DE ENCENDIDO, TEMPERATURA VARIABLE, CONTROL DE SALIDA DE AIRE, INCLUYE MANGUERAS Y BOQUILLAS"/>
    <n v="23151601"/>
    <s v="MÍNIMA CUANTÍA"/>
    <n v="1"/>
    <n v="4"/>
    <n v="10"/>
    <n v="1"/>
    <n v="809999.67999999993"/>
    <s v="UNIDAD"/>
    <s v="NO SOLICITADAS"/>
  </r>
  <r>
    <x v="22"/>
    <s v="02-02-01-004-004"/>
    <s v="02-02-01-004-004-09"/>
    <s v="Materiales y suministros - Otra maquinaria para usos especiales y sus partes y piezas"/>
    <s v="COMPUERTA FILTRO APC"/>
    <n v="41116205"/>
    <s v="MÍNIMA CUANTÍA"/>
    <n v="1"/>
    <n v="6"/>
    <n v="10"/>
    <n v="1"/>
    <n v="2832438"/>
    <s v="UNIDAD"/>
    <s v="NO SOLICITADAS"/>
  </r>
  <r>
    <x v="22"/>
    <s v="02-02-01-004-004"/>
    <s v="02-02-01-004-004-09"/>
    <s v="Materiales y suministros - Otra maquinaria para usos especiales y sus partes y piezas"/>
    <s v="KIT APC PARA MMTD (3 PACK ) CO2"/>
    <n v="41116205"/>
    <s v="MÍNIMA CUANTÍA"/>
    <n v="1"/>
    <n v="6"/>
    <n v="10"/>
    <n v="30"/>
    <n v="31405290"/>
    <s v="UNIDAD"/>
    <s v="NO SOLICITADAS"/>
  </r>
  <r>
    <x v="22"/>
    <s v="02-02-01-004-004"/>
    <s v="02-02-01-004-004-09"/>
    <s v="Materiales y suministros - Otra maquinaria para usos especiales y sus partes y piezas"/>
    <s v="KIT BUMPER (CADA KIT INCLUYE 5 BUMPER PARA MMTD)"/>
    <n v="41116205"/>
    <s v="MÍNIMA CUANTÍA"/>
    <n v="1"/>
    <n v="6"/>
    <n v="10"/>
    <n v="1"/>
    <n v="7254169"/>
    <s v="UNIDAD"/>
    <s v="NO SOLICITADAS"/>
  </r>
  <r>
    <x v="22"/>
    <s v="02-02-01-004-004"/>
    <s v="02-02-01-004-004-09"/>
    <s v="Materiales y suministros - Otra maquinaria para usos especiales y sus partes y piezas"/>
    <s v="KIT PROTECTORES DE PUERTOS DE CONEXIÓN TRASEROS (2*ETHERNET &amp; POWER/1*SD/1*ANTENNA/1*USB PORT)"/>
    <n v="41116205"/>
    <s v="MÍNIMA CUANTÍA"/>
    <n v="1"/>
    <n v="6"/>
    <n v="10"/>
    <n v="2"/>
    <n v="472526"/>
    <s v="UNIDAD"/>
    <s v="NO SOLICITADAS"/>
  </r>
  <r>
    <x v="22"/>
    <s v="02-02-01-004-004"/>
    <s v="02-02-01-004-004-09"/>
    <s v="Materiales y suministros - Otra maquinaria para usos especiales y sus partes y piezas"/>
    <s v="MANIJA // HANDLE ASSY PARA EQUIPO DE DETECCIÓN NARCÓTICOS Y EXPLOSIVOS MMTD (MANIJA)"/>
    <n v="41116205"/>
    <s v="MÍNIMA CUANTÍA"/>
    <n v="1"/>
    <n v="6"/>
    <n v="10"/>
    <n v="1"/>
    <n v="4424955"/>
    <s v="UNIDAD"/>
    <s v="NO SOLICITADAS"/>
  </r>
  <r>
    <x v="22"/>
    <s v="02-02-01-004-004"/>
    <s v="02-02-01-004-004-09"/>
    <s v="Materiales y suministros - Otra maquinaria para usos especiales y sus partes y piezas"/>
    <s v="MANTENANCE KIT FILTER X 2 UNIDADES"/>
    <n v="41116205"/>
    <s v="MÍNIMA CUANTÍA"/>
    <n v="1"/>
    <n v="6"/>
    <n v="10"/>
    <n v="1"/>
    <n v="3480155"/>
    <s v="UNIDAD"/>
    <s v="NO SOLICITADAS"/>
  </r>
  <r>
    <x v="22"/>
    <s v="02-02-01-004-004"/>
    <s v="02-02-01-004-004-09"/>
    <s v="Materiales y suministros - Otra maquinaria para usos especiales y sus partes y piezas"/>
    <s v="MEMBRANE ASEEMBLY X 3 UNIDADES"/>
    <n v="41116205"/>
    <s v="MÍNIMA CUANTÍA"/>
    <n v="1"/>
    <n v="6"/>
    <n v="10"/>
    <n v="2"/>
    <n v="4066682"/>
    <s v="UNIDAD"/>
    <s v="NO SOLICITADAS"/>
  </r>
  <r>
    <x v="22"/>
    <s v="02-02-01-004-004"/>
    <s v="02-02-01-004-004-09"/>
    <s v="Materiales y suministros - Otra maquinaria para usos especiales y sus partes y piezas"/>
    <s v="MMTD VERIFICATION STANDART PEN"/>
    <n v="41116205"/>
    <s v="MÍNIMA CUANTÍA"/>
    <n v="1"/>
    <n v="6"/>
    <n v="10"/>
    <n v="2"/>
    <n v="3399592"/>
    <s v="UNIDAD"/>
    <s v="NO SOLICITADAS"/>
  </r>
  <r>
    <x v="22"/>
    <s v="02-02-01-004-005"/>
    <s v="02-02-01-004-005-01"/>
    <s v="Materiales y suministros - Máquinas para oficina y contabilidad, y sus partes y accesorios"/>
    <s v="COSEDORA 220 RANK"/>
    <n v="44121600"/>
    <s v="SELECCIÓN ABREVIADA - ACUERDO MARCO"/>
    <n v="1"/>
    <n v="3"/>
    <n v="10"/>
    <n v="2"/>
    <n v="32344"/>
    <s v="UNIDAD"/>
    <s v="NO SOLICITADAS"/>
  </r>
  <r>
    <x v="22"/>
    <s v="02-02-01-004-005"/>
    <s v="02-02-01-004-005-01"/>
    <s v="Materiales y suministros - Máquinas para oficina y contabilidad, y sus partes y accesorios"/>
    <s v="PERFORADORA NHITAN 2 HUECOS 20 HOJAS"/>
    <n v="44121600"/>
    <s v="SELECCIÓN ABREVIADA - ACUERDO MARCO"/>
    <n v="1"/>
    <n v="3"/>
    <n v="10"/>
    <n v="2"/>
    <n v="27966"/>
    <s v="UNIDAD"/>
    <s v="NO SOLICITADAS"/>
  </r>
  <r>
    <x v="22"/>
    <s v="02-02-01-004-006"/>
    <s v="02-02-01-004-006-02"/>
    <s v="Materiales y suministros - Aparatos de control eléctrico y distribución de electricidad y sus partes y piezas"/>
    <s v="BASE PARA FOTOCELDA OPERACIÓN DE VOLTAJE 120V, CORIENTE 6A, PROTECCION IP44"/>
    <n v="30181605"/>
    <s v="SELECCIÓN ABREVIADA MENOR CUANTÍA"/>
    <n v="1"/>
    <n v="5"/>
    <n v="10"/>
    <n v="15"/>
    <n v="135315"/>
    <s v="UNIDAD"/>
    <s v="NO SOLICITADAS"/>
  </r>
  <r>
    <x v="22"/>
    <s v="02-02-01-004-006"/>
    <s v="02-02-01-004-006-02"/>
    <s v="Materiales y suministros - Aparatos de control eléctrico y distribución de electricidad y sus partes y piezas"/>
    <s v="BREACKER DE 20AMP MONOPOLAR  ENCHUFABLE NTC 2116 120 - 240 V TERMOMAGNETICO"/>
    <n v="31161502"/>
    <s v="SELECCIÓN ABREVIADA MENOR CUANTÍA"/>
    <n v="1"/>
    <n v="5"/>
    <n v="10"/>
    <n v="15"/>
    <n v="169605"/>
    <s v="UNIDAD"/>
    <s v="NO SOLICITADAS"/>
  </r>
  <r>
    <x v="22"/>
    <s v="02-02-01-004-006"/>
    <s v="02-02-01-004-006-02"/>
    <s v="Materiales y suministros - Aparatos de control eléctrico y distribución de electricidad y sus partes y piezas"/>
    <s v="BREACKER DE 30AMP MONOPOLAR  ENCHUFABLE NTC 2116 120 - 240 V TERMOMAGNETICO"/>
    <n v="31161507"/>
    <s v="SELECCIÓN ABREVIADA MENOR CUANTÍA"/>
    <n v="1"/>
    <n v="5"/>
    <n v="10"/>
    <n v="15"/>
    <n v="178815"/>
    <s v="UNIDAD"/>
    <s v="NO SOLICITADAS"/>
  </r>
  <r>
    <x v="22"/>
    <s v="02-02-01-004-006"/>
    <s v="02-02-01-004-006-02"/>
    <s v="Materiales y suministros - Aparatos de control eléctrico y distribución de electricidad y sus partes y piezas"/>
    <s v="BREACKER DE 40AMP MONOPOLAR  ENCHUFABLE NTC 2116 120 - 240 V TERMOMAGNETICO"/>
    <n v="31161502"/>
    <s v="SELECCIÓN ABREVIADA MENOR CUANTÍA"/>
    <n v="1"/>
    <n v="5"/>
    <n v="10"/>
    <n v="15"/>
    <n v="203070"/>
    <s v="UNIDAD"/>
    <s v="NO SOLICITADAS"/>
  </r>
  <r>
    <x v="22"/>
    <s v="02-02-01-004-006"/>
    <s v="02-02-01-004-006-02"/>
    <s v="Materiales y suministros - Aparatos de control eléctrico y distribución de electricidad y sus partes y piezas"/>
    <s v="BREAKER ENCHUFABLE TRIPOLAR DE 3 X 20AMP"/>
    <n v="31161502"/>
    <s v="SELECCIÓN ABREVIADA MENOR CUANTÍA"/>
    <n v="1"/>
    <n v="5"/>
    <n v="10"/>
    <n v="6"/>
    <n v="131910"/>
    <s v="UNIDAD"/>
    <s v="NO SOLICITADAS"/>
  </r>
  <r>
    <x v="22"/>
    <s v="02-02-01-004-006"/>
    <s v="02-02-01-004-006-02"/>
    <s v="Materiales y suministros - Aparatos de control eléctrico y distribución de electricidad y sus partes y piezas"/>
    <s v="BREAKER ENCHUFABLE TRIPOLAR DE 3 X 30AMP"/>
    <n v="31201505"/>
    <s v="SELECCIÓN ABREVIADA MENOR CUANTÍA"/>
    <n v="1"/>
    <n v="5"/>
    <n v="10"/>
    <n v="6"/>
    <n v="149454"/>
    <s v="UNIDAD"/>
    <s v="NO SOLICITADAS"/>
  </r>
  <r>
    <x v="22"/>
    <s v="02-02-01-004-006"/>
    <s v="02-02-01-004-006-02"/>
    <s v="Materiales y suministros - Aparatos de control eléctrico y distribución de electricidad y sus partes y piezas"/>
    <s v="BREAKER ENCHUFABLE TRIPOLAR DE 3 X 40AMP"/>
    <n v="31162414"/>
    <s v="SELECCIÓN ABREVIADA MENOR CUANTÍA"/>
    <n v="1"/>
    <n v="5"/>
    <n v="10"/>
    <n v="6"/>
    <n v="188442"/>
    <s v="UNIDAD"/>
    <s v="NO SOLICITADAS"/>
  </r>
  <r>
    <x v="22"/>
    <s v="02-02-01-004-006"/>
    <s v="02-02-01-004-006-02"/>
    <s v="Materiales y suministros - Aparatos de control eléctrico y distribución de electricidad y sus partes y piezas"/>
    <s v="CABLE ACOMETIDA TREBOL 3X8+10 (TRIFASICO) NORMA CODENSA"/>
    <n v="31201502"/>
    <s v="SELECCIÓN ABREVIADA MENOR CUANTÍA"/>
    <n v="1"/>
    <n v="5"/>
    <n v="10"/>
    <n v="250"/>
    <n v="2233750"/>
    <s v="METRO"/>
    <s v="NO SOLICITADAS"/>
  </r>
  <r>
    <x v="22"/>
    <s v="02-02-01-004-006"/>
    <s v="02-02-01-004-006-02"/>
    <s v="Materiales y suministros - Aparatos de control eléctrico y distribución de electricidad y sus partes y piezas"/>
    <s v="CABLE AUXILIAR 3.5MM A RCA DE 3 METROS"/>
    <n v="39121303"/>
    <s v="SELECCIÓN ABREVIADA MENOR CUANTÍA"/>
    <n v="1"/>
    <n v="5"/>
    <n v="10"/>
    <n v="2"/>
    <n v="9638"/>
    <s v="METRO"/>
    <s v="NO SOLICITADAS"/>
  </r>
  <r>
    <x v="22"/>
    <s v="02-02-01-004-006"/>
    <s v="02-02-01-004-006-02"/>
    <s v="Materiales y suministros - Aparatos de control eléctrico y distribución de electricidad y sus partes y piezas"/>
    <s v="CABLE CUADRUPLEX 3X35 MM+50 MM (3X2 + 1X1/0)"/>
    <n v="31162414"/>
    <s v="SELECCIÓN ABREVIADA MENOR CUANTÍA"/>
    <n v="1"/>
    <n v="5"/>
    <n v="10"/>
    <n v="400"/>
    <n v="3093200"/>
    <s v="METRO"/>
    <s v="NO SOLICITADAS"/>
  </r>
  <r>
    <x v="22"/>
    <s v="02-02-01-004-006"/>
    <s v="02-02-01-004-006-02"/>
    <s v="Materiales y suministros - Aparatos de control eléctrico y distribución de electricidad y sus partes y piezas"/>
    <s v="CABLE DE MICRÓFONO DE 6 METROS"/>
    <n v="39121303"/>
    <s v="SELECCIÓN ABREVIADA MENOR CUANTÍA"/>
    <n v="1"/>
    <n v="5"/>
    <n v="10"/>
    <n v="2"/>
    <n v="57400.000000000007"/>
    <s v="METRO"/>
    <s v="NO SOLICITADAS"/>
  </r>
  <r>
    <x v="22"/>
    <s v="02-02-01-004-006"/>
    <s v="02-02-01-004-006-02"/>
    <s v="Materiales y suministros - Aparatos de control eléctrico y distribución de electricidad y sus partes y piezas"/>
    <s v="CABLE DUPLEX 2X10  NTC 2050 Y RETIE VIGENTE, NORMA TECNICA 5521, 25 AMPERIOS X 100 MTS"/>
    <n v="41102405"/>
    <s v="SELECCIÓN ABREVIADA MENOR CUANTÍA"/>
    <n v="1"/>
    <n v="5"/>
    <n v="10"/>
    <n v="2"/>
    <n v="238368"/>
    <s v="METRO"/>
    <s v="NO SOLICITADAS"/>
  </r>
  <r>
    <x v="22"/>
    <s v="02-02-01-004-006"/>
    <s v="02-02-01-004-006-02"/>
    <s v="Materiales y suministros - Aparatos de control eléctrico y distribución de electricidad y sus partes y piezas"/>
    <s v="CABLE DUPLEX 2X10  NTC 2050 Y RETIE VIGENTE, NORMA TECNICA 5521, 25 AMPERIOS X 100 MTS"/>
    <n v="15121514"/>
    <s v="SELECCIÓN ABREVIADA MENOR CUANTÍA"/>
    <n v="1"/>
    <n v="5"/>
    <n v="10"/>
    <n v="1"/>
    <n v="122433"/>
    <s v="ROLLO"/>
    <s v="NO SOLICITADAS"/>
  </r>
  <r>
    <x v="22"/>
    <s v="02-02-01-004-006"/>
    <s v="02-02-01-004-006-02"/>
    <s v="Materiales y suministros - Aparatos de control eléctrico y distribución de electricidad y sus partes y piezas"/>
    <s v="CABLE DUPLEX 2X12  NTC 2050 Y RETIE VIGENTE, NORMA TECNICA 5521, 25 AMPERIOS X 100 MTS"/>
    <n v="31162414"/>
    <s v="SELECCIÓN ABREVIADA MENOR CUANTÍA"/>
    <n v="1"/>
    <n v="5"/>
    <n v="10"/>
    <n v="2"/>
    <n v="180428"/>
    <s v="ROLLO"/>
    <s v="NO SOLICITADAS"/>
  </r>
  <r>
    <x v="22"/>
    <s v="02-02-01-004-006"/>
    <s v="02-02-01-004-006-02"/>
    <s v="Materiales y suministros - Aparatos de control eléctrico y distribución de electricidad y sus partes y piezas"/>
    <s v="CABLE ENCAUCHETADO 3 X 10 600V 75°C X MT"/>
    <n v="39131709"/>
    <s v="SELECCIÓN ABREVIADA MENOR CUANTÍA"/>
    <n v="1"/>
    <n v="5"/>
    <n v="10"/>
    <n v="100"/>
    <n v="573400"/>
    <s v="METRO"/>
    <s v="NO SOLICITADAS"/>
  </r>
  <r>
    <x v="22"/>
    <s v="02-02-01-004-006"/>
    <s v="02-02-01-004-006-02"/>
    <s v="Materiales y suministros - Aparatos de control eléctrico y distribución de electricidad y sus partes y piezas"/>
    <s v="CABLE ENCAUCHETADO 3 X 12 600V 75°C X MT, NORMA RETIE"/>
    <n v="39121303"/>
    <s v="SELECCIÓN ABREVIADA MENOR CUANTÍA"/>
    <n v="1"/>
    <n v="5"/>
    <n v="10"/>
    <n v="200"/>
    <n v="1005000"/>
    <s v="METRO"/>
    <s v="NO SOLICITADAS"/>
  </r>
  <r>
    <x v="22"/>
    <s v="02-02-01-004-006"/>
    <s v="02-02-01-004-006-02"/>
    <s v="Materiales y suministros - Aparatos de control eléctrico y distribución de electricidad y sus partes y piezas"/>
    <s v="CABLE N° 6 THWN 90° X 100 MTS"/>
    <n v="39131709"/>
    <s v="SELECCIÓN ABREVIADA MENOR CUANTÍA"/>
    <n v="1"/>
    <n v="5"/>
    <n v="10"/>
    <n v="5"/>
    <n v="628275"/>
    <s v="ROLLO"/>
    <s v="NO SOLICITADAS"/>
  </r>
  <r>
    <x v="22"/>
    <s v="02-02-01-004-006"/>
    <s v="02-02-01-004-006-02"/>
    <s v="Materiales y suministros - Aparatos de control eléctrico y distribución de electricidad y sus partes y piezas"/>
    <s v="CAJA  ELECTRICA GALVANIZADA HEXAGONAL  2400"/>
    <n v="39101622"/>
    <s v="SELECCIÓN ABREVIADA MENOR CUANTÍA"/>
    <n v="1"/>
    <n v="5"/>
    <n v="10"/>
    <n v="6"/>
    <n v="36732"/>
    <s v="UNIDAD"/>
    <s v="NO SOLICITADAS"/>
  </r>
  <r>
    <x v="22"/>
    <s v="02-02-01-004-006"/>
    <s v="02-02-01-004-006-02"/>
    <s v="Materiales y suministros - Aparatos de control eléctrico y distribución de electricidad y sus partes y piezas"/>
    <s v="CAJA ELECTRICA  5800 GALVANIZADA 2X4 CERTIFICADA "/>
    <n v="39122236"/>
    <s v="SELECCIÓN ABREVIADA MENOR CUANTÍA"/>
    <n v="1"/>
    <n v="5"/>
    <n v="10"/>
    <n v="15"/>
    <n v="28755"/>
    <s v="UNIDAD"/>
    <s v="NO SOLICITADAS"/>
  </r>
  <r>
    <x v="22"/>
    <s v="02-02-01-004-006"/>
    <s v="02-02-01-004-006-02"/>
    <s v="Materiales y suministros - Aparatos de control eléctrico y distribución de electricidad y sus partes y piezas"/>
    <s v="CAJA ELECTRICA  5800 GALVANIZADA 2X4 CERTIFICADA "/>
    <n v="39111611"/>
    <s v="SELECCIÓN ABREVIADA MENOR CUANTÍA"/>
    <n v="1"/>
    <n v="5"/>
    <n v="10"/>
    <n v="20"/>
    <n v="38660"/>
    <s v="UNIDAD"/>
    <s v="NO SOLICITADAS"/>
  </r>
  <r>
    <x v="22"/>
    <s v="02-02-01-004-006"/>
    <s v="02-02-01-004-006-02"/>
    <s v="Materiales y suministros - Aparatos de control eléctrico y distribución de electricidad y sus partes y piezas"/>
    <s v="CAJA ELECTRICA CUADRADA 10X10 X 5CM DE FONDO GALVANIZADA CON SUPLEMENTO"/>
    <n v="39101622"/>
    <s v="SELECCIÓN ABREVIADA MENOR CUANTÍA"/>
    <n v="1"/>
    <n v="5"/>
    <n v="10"/>
    <n v="8"/>
    <n v="43800"/>
    <s v="UNIDAD"/>
    <s v="NO SOLICITADAS"/>
  </r>
  <r>
    <x v="22"/>
    <s v="02-02-01-004-006"/>
    <s v="02-02-01-004-006-02"/>
    <s v="Materiales y suministros - Aparatos de control eléctrico y distribución de electricidad y sus partes y piezas"/>
    <s v="CAJA ELECTRICA CUADRADA 10X10 X 5CM DE FONDO GALVANIZADA CON SUPLEMENTO"/>
    <n v="39121311"/>
    <s v="SELECCIÓN ABREVIADA MENOR CUANTÍA"/>
    <n v="1"/>
    <n v="5"/>
    <n v="10"/>
    <n v="8"/>
    <n v="43816"/>
    <s v="UNIDAD"/>
    <s v="NO SOLICITADAS"/>
  </r>
  <r>
    <x v="22"/>
    <s v="02-02-01-004-006"/>
    <s v="02-02-01-004-006-02"/>
    <s v="Materiales y suministros - Aparatos de control eléctrico y distribución de electricidad y sus partes y piezas"/>
    <s v="CAJA EN POLICARBONATO PARA DERIVACIÓN DE ACOMETIDAS NORMA CODENSA ET-925-1 (6 SALIDAS TRIFÁSICAS Ó 12 MONOFÁSICAS). 120 V, BIFÁSICA TRIFILAR 208-260 V, TRIFÁSICA TETRAFILAR 208/260 V), MÍNIMO 150A. CON PUERTA ANTI INGRESO DE AGUA Y APERTURA DE 120° MINIMO"/>
    <n v="39131709"/>
    <s v="SELECCIÓN ABREVIADA MENOR CUANTÍA"/>
    <n v="1"/>
    <n v="5"/>
    <n v="10"/>
    <n v="8"/>
    <n v="2010480"/>
    <s v="UNIDAD"/>
    <s v="NO SOLICITADAS"/>
  </r>
  <r>
    <x v="22"/>
    <s v="02-02-01-004-006"/>
    <s v="02-02-01-004-006-02"/>
    <s v="Materiales y suministros - Aparatos de control eléctrico y distribución de electricidad y sus partes y piezas"/>
    <s v="CANALETA PLASTICA DE 20MMX20MM CON ADHESIVO ADHERENTE"/>
    <n v="39121633"/>
    <s v="SELECCIÓN ABREVIADA MENOR CUANTÍA"/>
    <n v="1"/>
    <n v="5"/>
    <n v="10"/>
    <n v="30"/>
    <n v="125670"/>
    <s v="UNIDAD"/>
    <s v="NO SOLICITADAS"/>
  </r>
  <r>
    <x v="22"/>
    <s v="02-02-01-004-006"/>
    <s v="02-02-01-004-006-02"/>
    <s v="Materiales y suministros - Aparatos de control eléctrico y distribución de electricidad y sus partes y piezas"/>
    <s v="CANALETA PLASTICA DE 40MMX25MM  CON ADHESIVO ADHERENTE"/>
    <n v="39131709"/>
    <s v="SELECCIÓN ABREVIADA MENOR CUANTÍA"/>
    <n v="1"/>
    <n v="5"/>
    <n v="10"/>
    <n v="30"/>
    <n v="183660.00000000003"/>
    <s v="UNIDAD"/>
    <s v="NO SOLICITADAS"/>
  </r>
  <r>
    <x v="22"/>
    <s v="02-02-01-004-006"/>
    <s v="02-02-01-004-006-02"/>
    <s v="Materiales y suministros - Aparatos de control eléctrico y distribución de electricidad y sus partes y piezas"/>
    <s v="CAPACETE METALICO ANTIFRAUDE DE 1 1/4’’"/>
    <n v="39122236"/>
    <s v="SELECCIÓN ABREVIADA MENOR CUANTÍA"/>
    <n v="1"/>
    <n v="5"/>
    <n v="10"/>
    <n v="14"/>
    <n v="56840"/>
    <s v="UNIDAD"/>
    <s v="NO SOLICITADAS"/>
  </r>
  <r>
    <x v="22"/>
    <s v="02-02-01-004-006"/>
    <s v="02-02-01-004-006-02"/>
    <s v="Materiales y suministros - Aparatos de control eléctrico y distribución de electricidad y sus partes y piezas"/>
    <s v="CINTA VINILO AISLANTE SUPER 33 X ROLLO CERTIFICADA NORMA RETIE"/>
    <n v="40142207"/>
    <s v="SELECCIÓN ABREVIADA MENOR CUANTÍA"/>
    <n v="1"/>
    <n v="5"/>
    <n v="10"/>
    <n v="70"/>
    <n v="405580"/>
    <s v="UNIDAD"/>
    <s v="NO SOLICITADAS"/>
  </r>
  <r>
    <x v="22"/>
    <s v="02-02-01-004-006"/>
    <s v="02-02-01-004-006-02"/>
    <s v="Materiales y suministros - Aparatos de control eléctrico y distribución de electricidad y sus partes y piezas"/>
    <s v="CLAVIJAS DE 15 AMP CON POLO A TIERRA EN CAUCHO 220V USO INDUSTRIAL "/>
    <n v="39121308"/>
    <s v="SELECCIÓN ABREVIADA MENOR CUANTÍA"/>
    <n v="1"/>
    <n v="5"/>
    <n v="10"/>
    <n v="30"/>
    <n v="94710"/>
    <s v="UNIDAD"/>
    <s v="NO SOLICITADAS"/>
  </r>
  <r>
    <x v="22"/>
    <s v="02-02-01-004-006"/>
    <s v="02-02-01-004-006-02"/>
    <s v="Materiales y suministros - Aparatos de control eléctrico y distribución de electricidad y sus partes y piezas"/>
    <s v="CONECTOR DE TORNILLO DE PERFORACION DE CHAQUETA AISLADA PRINCIPAL 8 A 3/0 - DERIVACION 14 A 6 ILUM"/>
    <n v="31201502"/>
    <s v="SELECCIÓN ABREVIADA MENOR CUANTÍA"/>
    <n v="1"/>
    <n v="5"/>
    <n v="10"/>
    <n v="25"/>
    <n v="104725"/>
    <s v="UNIDAD"/>
    <s v="NO SOLICITADAS"/>
  </r>
  <r>
    <x v="22"/>
    <s v="02-02-01-004-006"/>
    <s v="02-02-01-004-006-02"/>
    <s v="Materiales y suministros - Aparatos de control eléctrico y distribución de electricidad y sus partes y piezas"/>
    <s v="CONTACTOR 18A TRIFASICO CEJA PARA MONTAJE EN RIEL DIN, RANURA PARA CONTACTOS AUXILIARES ADICIONAL. BOBINA 220VAC"/>
    <n v="39121640"/>
    <s v="SELECCIÓN ABREVIADA MENOR CUANTÍA"/>
    <n v="1"/>
    <n v="5"/>
    <n v="10"/>
    <n v="6"/>
    <n v="347970.00000000006"/>
    <s v="UNIDAD"/>
    <s v="NO SOLICITADAS"/>
  </r>
  <r>
    <x v="22"/>
    <s v="02-02-01-004-006"/>
    <s v="02-02-01-004-006-02"/>
    <s v="Materiales y suministros - Aparatos de control eléctrico y distribución de electricidad y sus partes y piezas"/>
    <s v="CONTACTOR 22A TRIFASICO CEJA PARA MONTAJE EN RIEL DIN, RANURA PARA CONTACTOS AUXILIARES ADICIONAL. BOBINA 220VAC"/>
    <n v="39121640"/>
    <s v="SELECCIÓN ABREVIADA MENOR CUANTÍA"/>
    <n v="1"/>
    <n v="5"/>
    <n v="10"/>
    <n v="6"/>
    <n v="425292"/>
    <s v="UNIDAD"/>
    <s v="NO SOLICITADAS"/>
  </r>
  <r>
    <x v="22"/>
    <s v="02-02-01-004-006"/>
    <s v="02-02-01-004-006-02"/>
    <s v="Materiales y suministros - Aparatos de control eléctrico y distribución de electricidad y sus partes y piezas"/>
    <s v="CONTACTOR 25A TRIFASICO CEJA PARA MONTAJE EN RIEL DIN, RANURA PARA CONTACTOS AUXILIARES ADICIONAL. BOBINA 220VAC"/>
    <n v="39101622"/>
    <s v="SELECCIÓN ABREVIADA MENOR CUANTÍA"/>
    <n v="1"/>
    <n v="5"/>
    <n v="10"/>
    <n v="4"/>
    <n v="335080"/>
    <s v="UNIDAD"/>
    <s v="NO SOLICITADAS"/>
  </r>
  <r>
    <x v="22"/>
    <s v="02-02-01-004-006"/>
    <s v="02-02-01-004-006-02"/>
    <s v="Materiales y suministros - Aparatos de control eléctrico y distribución de electricidad y sus partes y piezas"/>
    <s v="CONTACTOR 25A TRIFASICO CEJA PARA MONTAJE EN RIEL DIN, RANURA PARA CONTACTOS AUXILIARES ADICIONAL. BOBINA 220VAC"/>
    <n v="39101622"/>
    <s v="SELECCIÓN ABREVIADA MENOR CUANTÍA"/>
    <n v="1"/>
    <n v="5"/>
    <n v="10"/>
    <n v="4"/>
    <n v="386632.00000000006"/>
    <s v="UNIDAD"/>
    <s v="NO SOLICITADAS"/>
  </r>
  <r>
    <x v="22"/>
    <s v="02-02-01-004-006"/>
    <s v="02-02-01-004-006-02"/>
    <s v="Materiales y suministros - Aparatos de control eléctrico y distribución de electricidad y sus partes y piezas"/>
    <s v="CONTACTOR 32A TRIFASICO CEJA PARA MONTAJE EN RIEL DIN, RANURA PARA CONTACTOS AUXILIARES ADICIONAL. BOBINA 220VAC"/>
    <n v="39121640"/>
    <s v="SELECCIÓN ABREVIADA MENOR CUANTÍA"/>
    <n v="1"/>
    <n v="5"/>
    <n v="10"/>
    <n v="4"/>
    <n v="386632.00000000006"/>
    <s v="UNIDAD"/>
    <s v="NO SOLICITADAS"/>
  </r>
  <r>
    <x v="22"/>
    <s v="02-02-01-004-006"/>
    <s v="02-02-01-004-006-02"/>
    <s v="Materiales y suministros - Aparatos de control eléctrico y distribución de electricidad y sus partes y piezas"/>
    <s v="DUCHA ELECTRICA 40 AMPERIOS BLANCA CON GARANTIA"/>
    <n v="39131709"/>
    <s v="SELECCIÓN ABREVIADA MENOR CUANTÍA"/>
    <n v="1"/>
    <n v="5"/>
    <n v="10"/>
    <n v="15"/>
    <n v="434955.00000000006"/>
    <s v="UNIDAD"/>
    <s v="NO SOLICITADAS"/>
  </r>
  <r>
    <x v="22"/>
    <s v="02-02-01-004-006"/>
    <s v="02-02-01-004-006-02"/>
    <s v="Materiales y suministros - Aparatos de control eléctrico y distribución de electricidad y sus partes y piezas"/>
    <s v="ENCHUFE INDUSTRAL MACHO 4X32A 380-415V TYPE 024 IP44"/>
    <n v="39101622"/>
    <s v="SELECCIÓN ABREVIADA MENOR CUANTÍA"/>
    <n v="1"/>
    <n v="5"/>
    <n v="10"/>
    <n v="5"/>
    <n v="306085"/>
    <s v="UNIDAD"/>
    <s v="NO SOLICITADAS"/>
  </r>
  <r>
    <x v="22"/>
    <s v="02-02-01-004-006"/>
    <s v="02-02-01-004-006-02"/>
    <s v="Materiales y suministros - Aparatos de control eléctrico y distribución de electricidad y sus partes y piezas"/>
    <s v="FOTOCELDA 1.875 WATT, 120V, PROTECCION: IP44, CUMPLIMIENTO RETIE"/>
    <n v="39121303"/>
    <s v="SELECCIÓN ABREVIADA MENOR CUANTÍA"/>
    <n v="1"/>
    <n v="5"/>
    <n v="10"/>
    <n v="15"/>
    <n v="241650"/>
    <s v="UNIDAD"/>
    <s v="NO SOLICITADAS"/>
  </r>
  <r>
    <x v="22"/>
    <s v="02-02-01-004-006"/>
    <s v="02-02-01-004-006-02"/>
    <s v="Materiales y suministros - Aparatos de control eléctrico y distribución de electricidad y sus partes y piezas"/>
    <s v="GRAPA DE SUSPENSIÓN PARA RED TRENZADA CON FUSIBLE MECÁNICO INCORPORADO TERMOPLÁSTICO CON ANTI UV PARA RED TRENZADA"/>
    <n v="39121633"/>
    <s v="SELECCIÓN ABREVIADA MENOR CUANTÍA"/>
    <n v="1"/>
    <n v="5"/>
    <n v="10"/>
    <n v="15"/>
    <n v="144990"/>
    <s v="UNIDAD"/>
    <s v="NO SOLICITADAS"/>
  </r>
  <r>
    <x v="22"/>
    <s v="02-02-01-004-006"/>
    <s v="02-02-01-004-006-02"/>
    <s v="Materiales y suministros - Aparatos de control eléctrico y distribución de electricidad y sus partes y piezas"/>
    <s v="GRAPA DE SUSPENSION RED TRENZADA  EXTENSION DE 50 CM "/>
    <n v="39121640"/>
    <s v="SELECCIÓN ABREVIADA MENOR CUANTÍA"/>
    <n v="1"/>
    <n v="5"/>
    <n v="10"/>
    <n v="15"/>
    <n v="241650"/>
    <s v="UNIDAD"/>
    <s v="NO SOLICITADAS"/>
  </r>
  <r>
    <x v="22"/>
    <s v="02-02-01-004-006"/>
    <s v="02-02-01-004-006-02"/>
    <s v="Materiales y suministros - Aparatos de control eléctrico y distribución de electricidad y sus partes y piezas"/>
    <s v="GRIFERIA INSTITUCIONAL LAVAMANOS TIPO PUSH AHORRADORA ANTIBANDALICA "/>
    <n v="30121701"/>
    <s v="SELECCIÓN ABREVIADA MENOR CUANTÍA"/>
    <n v="1"/>
    <n v="5"/>
    <n v="10"/>
    <n v="6"/>
    <n v="848946"/>
    <s v="UNIDAD"/>
    <s v="NO SOLICITADAS"/>
  </r>
  <r>
    <x v="22"/>
    <s v="02-02-01-004-006"/>
    <s v="02-02-01-004-006-02"/>
    <s v="Materiales y suministros - Aparatos de control eléctrico y distribución de electricidad y sus partes y piezas"/>
    <s v="INTERRUPTOR DOBLE CONMUTABLE LINEA ABITARE BLANCO 10AMP - 110V DE INCRUSTAR"/>
    <n v="39101622"/>
    <s v="SELECCIÓN ABREVIADA MENOR CUANTÍA"/>
    <n v="1"/>
    <n v="5"/>
    <n v="10"/>
    <n v="30"/>
    <n v="173970.00000000003"/>
    <s v="UNIDAD"/>
    <s v="NO SOLICITADAS"/>
  </r>
  <r>
    <x v="22"/>
    <s v="02-02-01-004-006"/>
    <s v="02-02-01-004-006-02"/>
    <s v="Materiales y suministros - Aparatos de control eléctrico y distribución de electricidad y sus partes y piezas"/>
    <s v="INTERRUPTOR SENCILLO CONMUTABLE LINEA ABITARE BLANCO 10AMP - 110V DE INCRUSTAR"/>
    <n v="39121633"/>
    <s v="SELECCIÓN ABREVIADA MENOR CUANTÍA"/>
    <n v="1"/>
    <n v="5"/>
    <n v="10"/>
    <n v="40"/>
    <n v="219000"/>
    <s v="UNIDAD"/>
    <s v="NO SOLICITADAS"/>
  </r>
  <r>
    <x v="22"/>
    <s v="02-02-01-004-006"/>
    <s v="02-02-01-004-006-02"/>
    <s v="Materiales y suministros - Aparatos de control eléctrico y distribución de electricidad y sus partes y piezas"/>
    <s v="LAMPARA MATAZANCUDOS 20 MTS ALCANCE EFECTIVO, 9 WATT, 120V, 60 HZ"/>
    <n v="39131714"/>
    <s v="SELECCIÓN ABREVIADA MENOR CUANTÍA"/>
    <n v="1"/>
    <n v="5"/>
    <n v="10"/>
    <n v="12"/>
    <n v="1275900"/>
    <s v="UNIDAD"/>
    <s v="NO SOLICITADAS"/>
  </r>
  <r>
    <x v="22"/>
    <s v="02-02-01-004-006"/>
    <s v="02-02-01-004-006-02"/>
    <s v="Materiales y suministros - Aparatos de control eléctrico y distribución de electricidad y sus partes y piezas"/>
    <s v="MICROINVERSOR 600W 2 ENTRADAS FV INDEPENDIENTES  MPPT, HASTA DOS PANELES SOLARES DE 250/375W 12-24-48 Y SALIDA DE 1220/220, RANGO DE VOLTAJE 22/48V, IP67, CORRIENTE DE ENTRADA MAX 12AX 2"/>
    <n v="39121640"/>
    <s v="SELECCIÓN ABREVIADA MENOR CUANTÍA"/>
    <n v="1"/>
    <n v="5"/>
    <n v="10"/>
    <n v="8"/>
    <n v="5168080"/>
    <s v="UNIDAD"/>
    <s v="NO SOLICITADAS"/>
  </r>
  <r>
    <x v="22"/>
    <s v="02-02-01-004-006"/>
    <s v="02-02-01-004-006-02"/>
    <s v="Materiales y suministros - Aparatos de control eléctrico y distribución de electricidad y sus partes y piezas"/>
    <s v="MULETILLA DE 2 POSICIONES OFF/ON 120V"/>
    <n v="39121633"/>
    <s v="SELECCIÓN ABREVIADA MENOR CUANTÍA"/>
    <n v="1"/>
    <n v="5"/>
    <n v="10"/>
    <n v="10"/>
    <n v="61220.000000000007"/>
    <s v="UNIDAD"/>
    <s v="NO SOLICITADAS"/>
  </r>
  <r>
    <x v="22"/>
    <s v="02-02-01-004-006"/>
    <s v="02-02-01-004-006-02"/>
    <s v="Materiales y suministros - Aparatos de control eléctrico y distribución de electricidad y sus partes y piezas"/>
    <s v="MULETILLA DE 3 POSICIONES 120V, OFF/MANUAL/AUTOMATICO"/>
    <n v="39121640"/>
    <s v="SELECCIÓN ABREVIADA MENOR CUANTÍA"/>
    <n v="1"/>
    <n v="5"/>
    <n v="10"/>
    <n v="9"/>
    <n v="63792"/>
    <s v="UNIDAD"/>
    <s v="NO SOLICITADAS"/>
  </r>
  <r>
    <x v="22"/>
    <s v="02-02-01-004-006"/>
    <s v="02-02-01-004-006-02"/>
    <s v="Materiales y suministros - Aparatos de control eléctrico y distribución de electricidad y sus partes y piezas"/>
    <s v="MULTITOMA REGLETA DE 8 TOMAS CON FUSIBLE"/>
    <n v="26121641"/>
    <s v="SELECCIÓN ABREVIADA MENOR CUANTÍA"/>
    <n v="1"/>
    <n v="5"/>
    <n v="10"/>
    <n v="8"/>
    <n v="94904"/>
    <s v="UNIDAD"/>
    <s v="NO SOLICITADAS"/>
  </r>
  <r>
    <x v="22"/>
    <s v="02-02-01-004-006"/>
    <s v="02-02-01-004-006-02"/>
    <s v="Materiales y suministros - Aparatos de control eléctrico y distribución de electricidad y sus partes y piezas"/>
    <s v="PANEL LED DE 18W DE ENCRUSTAR "/>
    <n v="39121640"/>
    <s v="SELECCIÓN ABREVIADA MENOR CUANTÍA"/>
    <n v="1"/>
    <n v="5"/>
    <n v="10"/>
    <n v="45"/>
    <n v="521955.00000000006"/>
    <s v="UNIDAD"/>
    <s v="NO SOLICITADAS"/>
  </r>
  <r>
    <x v="22"/>
    <s v="02-02-01-004-006"/>
    <s v="02-02-01-004-006-02"/>
    <s v="Materiales y suministros - Aparatos de control eléctrico y distribución de electricidad y sus partes y piezas"/>
    <s v="PANEL LED DE 18W DE SOBREPONER "/>
    <n v="39121303"/>
    <s v="SELECCIÓN ABREVIADA MENOR CUANTÍA"/>
    <n v="1"/>
    <n v="5"/>
    <n v="10"/>
    <n v="45"/>
    <n v="637920"/>
    <s v="UNIDAD"/>
    <s v="NO SOLICITADAS"/>
  </r>
  <r>
    <x v="22"/>
    <s v="02-02-01-004-006"/>
    <s v="02-02-01-004-006-02"/>
    <s v="Materiales y suministros - Aparatos de control eléctrico y distribución de electricidad y sus partes y piezas"/>
    <s v="PANEL LED DE SOBREPONER 12W"/>
    <n v="39121640"/>
    <s v="SELECCIÓN ABREVIADA MENOR CUANTÍA"/>
    <n v="1"/>
    <n v="5"/>
    <n v="10"/>
    <n v="30"/>
    <n v="347970.00000000006"/>
    <s v="UNIDAD"/>
    <s v="NO SOLICITADAS"/>
  </r>
  <r>
    <x v="22"/>
    <s v="02-02-01-004-006"/>
    <s v="02-02-01-004-006-02"/>
    <s v="Materiales y suministros - Aparatos de control eléctrico y distribución de electricidad y sus partes y piezas"/>
    <s v="PANEL SOLAR 300 WATT/ 24V MONOCRISTALINO, IP68, CONECTOR MC4"/>
    <n v="39131714"/>
    <s v="SELECCIÓN ABREVIADA MENOR CUANTÍA"/>
    <n v="1"/>
    <n v="5"/>
    <n v="10"/>
    <n v="18"/>
    <n v="6959358"/>
    <s v="UNIDAD"/>
    <s v="NO SOLICITADAS"/>
  </r>
  <r>
    <x v="22"/>
    <s v="02-02-01-004-006"/>
    <s v="02-02-01-004-006-02"/>
    <s v="Materiales y suministros - Aparatos de control eléctrico y distribución de electricidad y sus partes y piezas"/>
    <s v="PROGRAMADOR SEMANAL  120V , MONTAJE EN RIEL, PROGRAMACIÓN DE 24 HORAS / 7 DÍAS: HASTA 10 PROGRAMAS ON / OFF DIFERENTES POR DÍA, CADA PROGRAMA QUE CONFIGURA SE REPITE UNA VEZ POR SEMANA; CON LA BATERÍA DE RESPALDO INCORPORADA, LA UNIDAD RETIENE LA PROGRAMACIÓN INCLUSO EN UN CORTE DE ENERGÍA Y LE AHORRA LA MOLESTIA DE TENER QUE REPROGRAMARLA"/>
    <n v="39121640"/>
    <s v="SELECCIÓN ABREVIADA MENOR CUANTÍA"/>
    <n v="1"/>
    <n v="5"/>
    <n v="10"/>
    <n v="10"/>
    <n v="837700"/>
    <s v="UNIDAD"/>
    <s v="NO SOLICITADAS"/>
  </r>
  <r>
    <x v="22"/>
    <s v="02-02-01-004-006"/>
    <s v="02-02-01-004-006-02"/>
    <s v="Materiales y suministros - Aparatos de control eléctrico y distribución de electricidad y sus partes y piezas"/>
    <s v="PULSADOR STAR/STOP 110V"/>
    <n v="39131709"/>
    <s v="SELECCIÓN ABREVIADA MENOR CUANTÍA"/>
    <n v="1"/>
    <n v="5"/>
    <n v="10"/>
    <n v="10"/>
    <n v="54770"/>
    <s v="UNIDAD"/>
    <s v="NO SOLICITADAS"/>
  </r>
  <r>
    <x v="22"/>
    <s v="02-02-01-004-006"/>
    <s v="02-02-01-004-006-02"/>
    <s v="Materiales y suministros - Aparatos de control eléctrico y distribución de electricidad y sus partes y piezas"/>
    <s v="REFLECTOR NEGRO LED 30W LUZ BLANCA, CON SENSOR DE MOVIMIENTO"/>
    <n v="39131709"/>
    <s v="SELECCIÓN ABREVIADA MENOR CUANTÍA"/>
    <n v="1"/>
    <n v="5"/>
    <n v="10"/>
    <n v="10"/>
    <n v="399090.00000000006"/>
    <s v="UNIDAD"/>
    <s v="NO SOLICITADAS"/>
  </r>
  <r>
    <x v="22"/>
    <s v="02-02-01-004-006"/>
    <s v="02-02-01-004-006-02"/>
    <s v="Materiales y suministros - Aparatos de control eléctrico y distribución de electricidad y sus partes y piezas"/>
    <s v="REFLECTOR SOLAR NEGRO LED 10W LUZ BLANCA"/>
    <n v="32141108"/>
    <s v="SELECCIÓN ABREVIADA MENOR CUANTÍA"/>
    <n v="1"/>
    <n v="5"/>
    <n v="10"/>
    <n v="10"/>
    <n v="354410"/>
    <s v="UNIDAD"/>
    <s v="NO SOLICITADAS"/>
  </r>
  <r>
    <x v="22"/>
    <s v="02-02-01-004-006"/>
    <s v="02-02-01-004-006-02"/>
    <s v="Materiales y suministros - Aparatos de control eléctrico y distribución de electricidad y sus partes y piezas"/>
    <s v="SENSOR DE MOVIMIENTO DE INCRUSTAR 180, 15 AMP, REF IPV15/IPS15, ENCENDIDO Y APAGADO TOTALMENTE AUTOMATICO"/>
    <n v="39121640"/>
    <s v="SELECCIÓN ABREVIADA MENOR CUANTÍA"/>
    <n v="1"/>
    <n v="5"/>
    <n v="10"/>
    <n v="16"/>
    <n v="773264.00000000012"/>
    <s v="UNIDAD"/>
    <s v="NO SOLICITADAS"/>
  </r>
  <r>
    <x v="22"/>
    <s v="02-02-01-004-006"/>
    <s v="02-02-01-004-006-02"/>
    <s v="Materiales y suministros - Aparatos de control eléctrico y distribución de electricidad y sus partes y piezas"/>
    <s v="TABLERO BIFASICO DE 8 CIRCUITOS"/>
    <n v="32141108"/>
    <s v="SELECCIÓN ABREVIADA MENOR CUANTÍA"/>
    <n v="1"/>
    <n v="5"/>
    <n v="10"/>
    <n v="1"/>
    <n v="61217"/>
    <s v="UNIDAD"/>
    <s v="NO SOLICITADAS"/>
  </r>
  <r>
    <x v="22"/>
    <s v="02-02-01-004-006"/>
    <s v="02-02-01-004-006-02"/>
    <s v="Materiales y suministros - Aparatos de control eléctrico y distribución de electricidad y sus partes y piezas"/>
    <s v="TABLERO TRIFASICO DE 12 CIRCUITOS"/>
    <n v="39121633"/>
    <s v="SELECCIÓN ABREVIADA MENOR CUANTÍA"/>
    <n v="1"/>
    <n v="5"/>
    <n v="10"/>
    <n v="1"/>
    <n v="72747"/>
    <s v="UNIDAD"/>
    <s v="NO SOLICITADAS"/>
  </r>
  <r>
    <x v="22"/>
    <s v="02-02-01-004-006"/>
    <s v="02-02-01-004-006-02"/>
    <s v="Materiales y suministros - Aparatos de control eléctrico y distribución de electricidad y sus partes y piezas"/>
    <s v="TAPA 5800 METALICA CIEGA "/>
    <n v="39121640"/>
    <s v="SELECCIÓN ABREVIADA MENOR CUANTÍA"/>
    <n v="1"/>
    <n v="5"/>
    <n v="10"/>
    <n v="20"/>
    <n v="28160.000000000004"/>
    <s v="UNIDAD"/>
    <s v="NO SOLICITADAS"/>
  </r>
  <r>
    <x v="22"/>
    <s v="02-02-01-004-006"/>
    <s v="02-02-01-004-006-02"/>
    <s v="Materiales y suministros - Aparatos de control eléctrico y distribución de electricidad y sus partes y piezas"/>
    <s v="TENSOR PARA ACOMETIDA B. P. X 19 MM "/>
    <n v="32141108"/>
    <s v="SELECCIÓN ABREVIADA MENOR CUANTÍA"/>
    <n v="1"/>
    <n v="5"/>
    <n v="10"/>
    <n v="15"/>
    <n v="27615.000000000004"/>
    <s v="UNIDAD"/>
    <s v="NO SOLICITADAS"/>
  </r>
  <r>
    <x v="22"/>
    <s v="02-02-01-004-006"/>
    <s v="02-02-01-004-006-02"/>
    <s v="Materiales y suministros - Aparatos de control eléctrico y distribución de electricidad y sus partes y piezas"/>
    <s v="TOMA INDUSTRIAL DE INCRUSTAR  3P + T, 32A 380-415V TYPE 024 IP44  "/>
    <n v="32141108"/>
    <s v="SELECCIÓN ABREVIADA MENOR CUANTÍA"/>
    <n v="1"/>
    <n v="5"/>
    <n v="10"/>
    <n v="4"/>
    <n v="237132"/>
    <s v="UNIDAD"/>
    <s v="NO SOLICITADAS"/>
  </r>
  <r>
    <x v="22"/>
    <s v="02-02-01-004-006"/>
    <s v="02-02-01-004-006-02"/>
    <s v="Materiales y suministros - Aparatos de control eléctrico y distribución de electricidad y sus partes y piezas"/>
    <s v="TOMACORRIENTE DOBLE 15 A,  120V, 2P+T, COLOR BLANCO, NORMA RETIE "/>
    <n v="39131709"/>
    <s v="SELECCIÓN ABREVIADA MENOR CUANTÍA"/>
    <n v="1"/>
    <n v="5"/>
    <n v="10"/>
    <n v="120"/>
    <n v="734280.00000000012"/>
    <s v="UNIDAD"/>
    <s v="NO SOLICITADAS"/>
  </r>
  <r>
    <x v="22"/>
    <s v="02-02-01-004-006"/>
    <s v="02-02-01-004-006-02"/>
    <s v="Materiales y suministros - Aparatos de control eléctrico y distribución de electricidad y sus partes y piezas"/>
    <s v="TOMACORRIENTE ENCAUCHETADA HEMBRA CON POLO A TIERRA "/>
    <n v="39121303"/>
    <s v="SELECCIÓN ABREVIADA MENOR CUANTÍA"/>
    <n v="1"/>
    <n v="5"/>
    <n v="10"/>
    <n v="30"/>
    <n v="96660"/>
    <s v="UNIDAD"/>
    <s v="NO SOLICITADAS"/>
  </r>
  <r>
    <x v="22"/>
    <s v="02-02-01-004-006"/>
    <s v="02-02-01-004-006-02"/>
    <s v="Materiales y suministros - Aparatos de control eléctrico y distribución de electricidad y sus partes y piezas"/>
    <s v="ALAMBRE CU DESNUDO NO.12 AWG"/>
    <n v="39131709"/>
    <s v="MÍNIMA CUANTÍA"/>
    <n v="8"/>
    <n v="4"/>
    <n v="10"/>
    <n v="178"/>
    <n v="292360.32000000001"/>
    <s v="METRO"/>
    <s v="NO SOLICITADAS"/>
  </r>
  <r>
    <x v="22"/>
    <s v="02-02-01-004-006"/>
    <s v="02-02-01-004-006-02"/>
    <s v="Materiales y suministros - Aparatos de control eléctrico y distribución de electricidad y sus partes y piezas"/>
    <s v="ANCLAJES Y PERFILES PARA LUMINARIAS"/>
    <n v="39121311"/>
    <s v="MÍNIMA CUANTÍA"/>
    <n v="8"/>
    <n v="4"/>
    <n v="10"/>
    <n v="7"/>
    <n v="149287.67999999999"/>
    <s v="UNIDAD"/>
    <s v="NO SOLICITADAS"/>
  </r>
  <r>
    <x v="22"/>
    <s v="02-02-01-004-006"/>
    <s v="02-02-01-004-006-02"/>
    <s v="Materiales y suministros - Aparatos de control eléctrico y distribución de electricidad y sus partes y piezas"/>
    <s v="BOMBILLO LED 9 WATT LUZ BLANCA FRIA, 110/120V, ROSCA E27, TIPO AMPOLLETA"/>
    <n v="39101622"/>
    <s v="MÍNIMA CUANTÍA"/>
    <n v="8"/>
    <n v="4"/>
    <n v="10"/>
    <n v="30"/>
    <n v="397640.88"/>
    <s v="UNIDAD"/>
    <s v="NO SOLICITADAS"/>
  </r>
  <r>
    <x v="22"/>
    <s v="02-02-01-004-006"/>
    <s v="02-02-01-004-006-02"/>
    <s v="Materiales y suministros - Aparatos de control eléctrico y distribución de electricidad y sus partes y piezas"/>
    <s v="BORNA 6 "/>
    <n v="39121311"/>
    <s v="MÍNIMA CUANTÍA"/>
    <n v="8"/>
    <n v="4"/>
    <n v="10"/>
    <n v="13"/>
    <n v="35438.68"/>
    <s v="UNIDAD"/>
    <s v="NO SOLICITADAS"/>
  </r>
  <r>
    <x v="22"/>
    <s v="02-02-01-004-006"/>
    <s v="02-02-01-004-006-02"/>
    <s v="Materiales y suministros - Aparatos de control eléctrico y distribución de electricidad y sus partes y piezas"/>
    <s v="BORNA 8 "/>
    <n v="39121311"/>
    <s v="MÍNIMA CUANTÍA"/>
    <n v="8"/>
    <n v="4"/>
    <n v="10"/>
    <n v="12"/>
    <n v="27397.47"/>
    <s v="UNIDAD"/>
    <s v="NO SOLICITADAS"/>
  </r>
  <r>
    <x v="22"/>
    <s v="02-02-01-004-006"/>
    <s v="02-02-01-004-006-02"/>
    <s v="Materiales y suministros - Aparatos de control eléctrico y distribución de electricidad y sus partes y piezas"/>
    <s v="CABLE CU DESNUDO NO.8 AWG "/>
    <n v="39131709"/>
    <s v="MÍNIMA CUANTÍA"/>
    <n v="8"/>
    <n v="4"/>
    <n v="10"/>
    <n v="70"/>
    <n v="319792.03000000003"/>
    <s v="METRO"/>
    <s v="NO SOLICITADAS"/>
  </r>
  <r>
    <x v="22"/>
    <s v="02-02-01-004-006"/>
    <s v="02-02-01-004-006-02"/>
    <s v="Materiales y suministros - Aparatos de control eléctrico y distribución de electricidad y sus partes y piezas"/>
    <s v="CABLE CU HFFR-LS NO.12 AWG"/>
    <n v="39131709"/>
    <s v="MÍNIMA CUANTÍA"/>
    <n v="8"/>
    <n v="4"/>
    <n v="10"/>
    <n v="315"/>
    <n v="749452.60000000009"/>
    <s v="METRO"/>
    <s v="NO SOLICITADAS"/>
  </r>
  <r>
    <x v="22"/>
    <s v="02-02-01-004-006"/>
    <s v="02-02-01-004-006-02"/>
    <s v="Materiales y suministros - Aparatos de control eléctrico y distribución de electricidad y sus partes y piezas"/>
    <s v="CABLE CU HFFR-LS NO.6 AWG "/>
    <n v="39131709"/>
    <s v="MÍNIMA CUANTÍA"/>
    <n v="8"/>
    <n v="4"/>
    <n v="10"/>
    <n v="3"/>
    <n v="23656.32"/>
    <s v="METRO"/>
    <s v="NO SOLICITADAS"/>
  </r>
  <r>
    <x v="22"/>
    <s v="02-02-01-004-006"/>
    <s v="02-02-01-004-006-02"/>
    <s v="Materiales y suministros - Aparatos de control eléctrico y distribución de electricidad y sus partes y piezas"/>
    <s v="CABLE CU HFFR-LS NO.8 AWG "/>
    <n v="39131709"/>
    <s v="MÍNIMA CUANTÍA"/>
    <n v="8"/>
    <n v="4"/>
    <n v="10"/>
    <n v="280"/>
    <n v="1430710.82"/>
    <s v="METRO"/>
    <s v="NO SOLICITADAS"/>
  </r>
  <r>
    <x v="22"/>
    <s v="02-02-01-004-006"/>
    <s v="02-02-01-004-006-02"/>
    <s v="Materiales y suministros - Aparatos de control eléctrico y distribución de electricidad y sus partes y piezas"/>
    <s v="CAJA GALVANIZADA 2400"/>
    <n v="39121303"/>
    <s v="MÍNIMA CUANTÍA"/>
    <n v="8"/>
    <n v="4"/>
    <n v="10"/>
    <n v="40"/>
    <n v="83946.41"/>
    <s v="UNIDAD"/>
    <s v="NO SOLICITADAS"/>
  </r>
  <r>
    <x v="22"/>
    <s v="02-02-01-004-006"/>
    <s v="02-02-01-004-006-02"/>
    <s v="Materiales y suministros - Aparatos de control eléctrico y distribución de electricidad y sus partes y piezas"/>
    <s v="CAJA GALVANIZADA 2400 RAWELT"/>
    <n v="39121303"/>
    <s v="MÍNIMA CUANTÍA"/>
    <n v="8"/>
    <n v="4"/>
    <n v="10"/>
    <n v="4"/>
    <n v="48419.39"/>
    <s v="UNIDAD"/>
    <s v="NO SOLICITADAS"/>
  </r>
  <r>
    <x v="22"/>
    <s v="02-02-01-004-006"/>
    <s v="02-02-01-004-006-02"/>
    <s v="Materiales y suministros - Aparatos de control eléctrico y distribución de electricidad y sus partes y piezas"/>
    <s v="CAJA GALVANIZADA 5800"/>
    <n v="39121303"/>
    <s v="MÍNIMA CUANTÍA"/>
    <n v="8"/>
    <n v="4"/>
    <n v="10"/>
    <n v="18"/>
    <n v="40460.019999999997"/>
    <s v="UNIDAD"/>
    <s v="NO SOLICITADAS"/>
  </r>
  <r>
    <x v="22"/>
    <s v="02-02-01-004-006"/>
    <s v="02-02-01-004-006-02"/>
    <s v="Materiales y suministros - Aparatos de control eléctrico y distribución de electricidad y sus partes y piezas"/>
    <s v="CLAVIJA 20 AMP, 250V, 2 POLOS +TIERRA, 3_x000a_HILOS"/>
    <n v="32141108"/>
    <s v="MÍNIMA CUANTÍA"/>
    <n v="8"/>
    <n v="4"/>
    <n v="10"/>
    <n v="2"/>
    <n v="140643.35999999999"/>
    <s v="UNIDAD"/>
    <s v="NO SOLICITADAS"/>
  </r>
  <r>
    <x v="22"/>
    <s v="02-02-01-004-006"/>
    <s v="02-02-01-004-006-02"/>
    <s v="Materiales y suministros - Aparatos de control eléctrico y distribución de electricidad y sus partes y piezas"/>
    <s v="CONECTOR RESORTE ROJO"/>
    <n v="39121311"/>
    <s v="MÍNIMA CUANTÍA"/>
    <n v="8"/>
    <n v="4"/>
    <n v="10"/>
    <n v="208"/>
    <n v="179892.59"/>
    <s v="UNIDAD"/>
    <s v="NO SOLICITADAS"/>
  </r>
  <r>
    <x v="22"/>
    <s v="02-02-01-004-006"/>
    <s v="02-02-01-004-006-02"/>
    <s v="Materiales y suministros - Aparatos de control eléctrico y distribución de electricidad y sus partes y piezas"/>
    <s v="CORTACIRCUITOS ATORNILLABLES TERMOMAGNÉTICOS AUTOMÁTICOS MONOPOLARES, 10 KA A 120/240 V DSA-1030 MONOPOLARES, 10 KA A 120/240 V DSA-1030 CORRIENTE NOMINAL: 30 A."/>
    <n v="39121311"/>
    <s v="MÍNIMA CUANTÍA"/>
    <n v="8"/>
    <n v="4"/>
    <n v="10"/>
    <n v="26"/>
    <n v="656419.02"/>
    <s v="UNIDAD"/>
    <s v="NO SOLICITADAS"/>
  </r>
  <r>
    <x v="22"/>
    <s v="02-02-01-004-006"/>
    <s v="02-02-01-004-006-02"/>
    <s v="Materiales y suministros - Aparatos de control eléctrico y distribución de electricidad y sus partes y piezas"/>
    <s v="EZ9F56340 EASY9 3P C 40 A "/>
    <n v="39121640"/>
    <s v="MÍNIMA CUANTÍA"/>
    <n v="8"/>
    <n v="4"/>
    <n v="10"/>
    <n v="4"/>
    <n v="585892.93000000005"/>
    <s v="UNIDAD"/>
    <s v="NO SOLICITADAS"/>
  </r>
  <r>
    <x v="22"/>
    <s v="02-02-01-004-006"/>
    <s v="02-02-01-004-006-02"/>
    <s v="Materiales y suministros - Aparatos de control eléctrico y distribución de electricidad y sus partes y piezas"/>
    <s v="INTERRUPTOR CONMUTABLE SENCILLO (TRES_x000a_VÍAS) 10A, 250 V, LINEA AMBIA REFRESH DE LEGRAND."/>
    <n v="39121633"/>
    <s v="MÍNIMA CUANTÍA"/>
    <n v="8"/>
    <n v="4"/>
    <n v="10"/>
    <n v="8"/>
    <n v="107256.98"/>
    <s v="UNIDAD"/>
    <s v="NO SOLICITADAS"/>
  </r>
  <r>
    <x v="22"/>
    <s v="02-02-01-004-006"/>
    <s v="02-02-01-004-006-02"/>
    <s v="Materiales y suministros - Aparatos de control eléctrico y distribución de electricidad y sus partes y piezas"/>
    <s v="LED EMERG DOWNLIGHT 4.5W 6K ASYM"/>
    <n v="39101622"/>
    <s v="MÍNIMA CUANTÍA"/>
    <n v="8"/>
    <n v="4"/>
    <n v="10"/>
    <n v="8"/>
    <n v="823160.79"/>
    <s v="UNIDAD"/>
    <s v="NO SOLICITADAS"/>
  </r>
  <r>
    <x v="22"/>
    <s v="02-02-01-004-006"/>
    <s v="02-02-01-004-006-02"/>
    <s v="Materiales y suministros - Aparatos de control eléctrico y distribución de electricidad y sus partes y piezas"/>
    <s v="LED PANEL RD 18W WW 100-240V"/>
    <n v="39101622"/>
    <s v="MÍNIMA CUANTÍA"/>
    <n v="8"/>
    <n v="4"/>
    <n v="10"/>
    <n v="5"/>
    <n v="86531.09"/>
    <s v="UNIDAD"/>
    <s v="NO SOLICITADAS"/>
  </r>
  <r>
    <x v="22"/>
    <s v="02-02-01-004-006"/>
    <s v="02-02-01-004-006-02"/>
    <s v="Materiales y suministros - Aparatos de control eléctrico y distribución de electricidad y sus partes y piezas"/>
    <s v="LED PANEL SQ 40W DL UNV 50H"/>
    <n v="39101622"/>
    <s v="MÍNIMA CUANTÍA"/>
    <n v="8"/>
    <n v="4"/>
    <n v="10"/>
    <n v="5"/>
    <n v="694871.94"/>
    <s v="UNIDAD"/>
    <s v="NO SOLICITADAS"/>
  </r>
  <r>
    <x v="22"/>
    <s v="02-02-01-004-006"/>
    <s v="02-02-01-004-006-02"/>
    <s v="Materiales y suministros - Aparatos de control eléctrico y distribución de electricidad y sus partes y piezas"/>
    <s v="LIMPIADOR PVC LIQUIDO 1/4 GL"/>
    <n v="31201601"/>
    <s v="MÍNIMA CUANTÍA"/>
    <n v="8"/>
    <n v="4"/>
    <n v="10"/>
    <n v="1"/>
    <n v="53029.83"/>
    <s v="UNIDAD"/>
    <s v="NO SOLICITADAS"/>
  </r>
  <r>
    <x v="22"/>
    <s v="02-02-01-004-006"/>
    <s v="02-02-01-004-006-02"/>
    <s v="Materiales y suministros - Aparatos de control eléctrico y distribución de electricidad y sus partes y piezas"/>
    <s v="SOLDADURA PVC LIQUIDA 1/4 GL"/>
    <n v="31201601"/>
    <s v="MÍNIMA CUANTÍA"/>
    <n v="8"/>
    <n v="4"/>
    <n v="10"/>
    <n v="1"/>
    <n v="109519.14"/>
    <s v="UNIDAD"/>
    <s v="NO SOLICITADAS"/>
  </r>
  <r>
    <x v="22"/>
    <s v="02-02-01-004-006"/>
    <s v="02-02-01-004-006-02"/>
    <s v="Materiales y suministros - Aparatos de control eléctrico y distribución de electricidad y sus partes y piezas"/>
    <s v="TERMINAL EMT Ø1&quot; "/>
    <n v="39121308"/>
    <s v="MÍNIMA CUANTÍA"/>
    <n v="8"/>
    <n v="4"/>
    <n v="10"/>
    <n v="22"/>
    <n v="39949.629999999997"/>
    <s v="UNIDAD"/>
    <s v="NO SOLICITADAS"/>
  </r>
  <r>
    <x v="22"/>
    <s v="02-02-01-004-006"/>
    <s v="02-02-01-004-006-02"/>
    <s v="Materiales y suministros - Aparatos de control eléctrico y distribución de electricidad y sus partes y piezas"/>
    <s v="TERMINAL EMT Ø3/4&quot;"/>
    <n v="39121308"/>
    <s v="MÍNIMA CUANTÍA"/>
    <n v="8"/>
    <n v="4"/>
    <n v="10"/>
    <n v="31"/>
    <n v="38076.379999999997"/>
    <s v="UNIDAD"/>
    <s v="NO SOLICITADAS"/>
  </r>
  <r>
    <x v="22"/>
    <s v="02-02-01-004-006"/>
    <s v="02-02-01-004-006-02"/>
    <s v="Materiales y suministros - Aparatos de control eléctrico y distribución de electricidad y sus partes y piezas"/>
    <s v="TERMINALES PVC 3/4&quot;"/>
    <n v="39121308"/>
    <s v="MÍNIMA CUANTÍA"/>
    <n v="8"/>
    <n v="4"/>
    <n v="10"/>
    <n v="72"/>
    <n v="42229.1"/>
    <s v="UNIDAD"/>
    <s v="NO SOLICITADAS"/>
  </r>
  <r>
    <x v="22"/>
    <s v="02-02-01-004-006"/>
    <s v="02-02-01-004-006-02"/>
    <s v="Materiales y suministros - Aparatos de control eléctrico y distribución de electricidad y sus partes y piezas"/>
    <s v="TOMA AÉREA 20 AMP, 250V, 2 POLOS +TIERRA,_x000a_3 HILOS"/>
    <n v="39121311"/>
    <s v="MÍNIMA CUANTÍA"/>
    <n v="8"/>
    <n v="4"/>
    <n v="10"/>
    <n v="3"/>
    <n v="271297.12"/>
    <s v="UNIDAD"/>
    <s v="NO SOLICITADAS"/>
  </r>
  <r>
    <x v="22"/>
    <s v="02-02-01-004-006"/>
    <s v="02-02-01-004-006-02"/>
    <s v="Materiales y suministros - Aparatos de control eléctrico y distribución de electricidad y sus partes y piezas"/>
    <s v="TOMA DOBLE MONOFASICA CON P.T. 20A/120V"/>
    <n v="39121311"/>
    <s v="MÍNIMA CUANTÍA"/>
    <n v="8"/>
    <n v="4"/>
    <n v="10"/>
    <n v="17"/>
    <n v="240464.5"/>
    <s v="UNIDAD"/>
    <s v="NO SOLICITADAS"/>
  </r>
  <r>
    <x v="22"/>
    <s v="02-02-01-004-006"/>
    <s v="02-02-01-004-006-02"/>
    <s v="Materiales y suministros - Aparatos de control eléctrico y distribución de electricidad y sus partes y piezas"/>
    <s v="TOMACORRIENTE DÚPLEX CON POLO A TIERRA AISLADO (IG) PARA COMPUTADOR + GRADO HOSPITALARIO, 1 FASE + 1 NEUTRO + TIERRA, COLOR NARANJA, 20 A - 125 VAC, NEMA 5-20R"/>
    <n v="39121311"/>
    <s v="MÍNIMA CUANTÍA"/>
    <n v="8"/>
    <n v="4"/>
    <n v="10"/>
    <n v="18"/>
    <n v="730426.5"/>
    <s v="UNIDAD"/>
    <s v="NO SOLICITADAS"/>
  </r>
  <r>
    <x v="22"/>
    <s v="02-02-01-004-006"/>
    <s v="02-02-01-004-006-02"/>
    <s v="Materiales y suministros - Aparatos de control eléctrico y distribución de electricidad y sus partes y piezas"/>
    <s v="TORNILLO ACERO INOXIDABLE BAJANTES"/>
    <n v="31161500"/>
    <s v="MÍNIMA CUANTÍA"/>
    <n v="8"/>
    <n v="4"/>
    <n v="10"/>
    <n v="70"/>
    <n v="15850.32"/>
    <s v="UNIDAD"/>
    <s v="NO SOLICITADAS"/>
  </r>
  <r>
    <x v="22"/>
    <s v="02-02-01-004-006"/>
    <s v="02-02-01-004-006-02"/>
    <s v="Materiales y suministros - Aparatos de control eléctrico y distribución de electricidad y sus partes y piezas"/>
    <s v="TORNILLO LAMINA 3/8&quot;"/>
    <n v="31161500"/>
    <s v="MÍNIMA CUANTÍA"/>
    <n v="8"/>
    <n v="4"/>
    <n v="10"/>
    <n v="34"/>
    <n v="4882.3100000000013"/>
    <s v="UNIDAD"/>
    <s v="NO SOLICITADAS"/>
  </r>
  <r>
    <x v="22"/>
    <s v="02-02-01-004-006"/>
    <s v="02-02-01-004-006-02"/>
    <s v="Materiales y suministros - Aparatos de control eléctrico y distribución de electricidad y sus partes y piezas"/>
    <s v="TUBO CONDUIT EMT (UL 797) 1&quot; "/>
    <n v="40171500"/>
    <s v="MÍNIMA CUANTÍA"/>
    <n v="8"/>
    <n v="4"/>
    <n v="10"/>
    <n v="60"/>
    <n v="560133"/>
    <s v="METRO"/>
    <s v="NO SOLICITADAS"/>
  </r>
  <r>
    <x v="22"/>
    <s v="02-02-01-004-006"/>
    <s v="02-02-01-004-006-02"/>
    <s v="Materiales y suministros - Aparatos de control eléctrico y distribución de electricidad y sus partes y piezas"/>
    <s v="TUBO CONDUIT EMT (UL 797) 3/4&quot;"/>
    <n v="40171500"/>
    <s v="MÍNIMA CUANTÍA"/>
    <n v="8"/>
    <n v="4"/>
    <n v="10"/>
    <n v="48"/>
    <n v="308781.58"/>
    <s v="METRO"/>
    <s v="NO SOLICITADAS"/>
  </r>
  <r>
    <x v="22"/>
    <s v="02-02-01-004-006"/>
    <s v="02-02-01-004-006-02"/>
    <s v="Materiales y suministros - Aparatos de control eléctrico y distribución de electricidad y sus partes y piezas"/>
    <s v="TUBO CONDUIT PVC   3/4&quot;"/>
    <n v="40171517"/>
    <s v="MÍNIMA CUANTÍA"/>
    <n v="8"/>
    <n v="4"/>
    <n v="10"/>
    <n v="108"/>
    <n v="288686.76"/>
    <s v="METRO"/>
    <s v="NO SOLICITADAS"/>
  </r>
  <r>
    <x v="22"/>
    <s v="02-02-01-004-006"/>
    <s v="02-02-01-004-006-02"/>
    <s v="Materiales y suministros - Aparatos de control eléctrico y distribución de electricidad y sus partes y piezas"/>
    <s v="UNIÓN EMT Ø1&quot; "/>
    <n v="39121311"/>
    <s v="MÍNIMA CUANTÍA"/>
    <n v="8"/>
    <n v="4"/>
    <n v="10"/>
    <n v="22"/>
    <n v="43716.15"/>
    <s v="UNIDAD"/>
    <s v="NO SOLICITADAS"/>
  </r>
  <r>
    <x v="22"/>
    <s v="02-02-01-004-006"/>
    <s v="02-02-01-004-006-02"/>
    <s v="Materiales y suministros - Aparatos de control eléctrico y distribución de electricidad y sus partes y piezas"/>
    <s v="UNIÓN EMT Ø3/4&quot;"/>
    <n v="39121311"/>
    <s v="MÍNIMA CUANTÍA"/>
    <n v="8"/>
    <n v="4"/>
    <n v="10"/>
    <n v="17"/>
    <n v="23340.36"/>
    <s v="UNIDAD"/>
    <s v="NO SOLICITADAS"/>
  </r>
  <r>
    <x v="22"/>
    <s v="02-02-01-004-006"/>
    <s v="02-02-01-004-006-02"/>
    <s v="Materiales y suministros - Aparatos de control eléctrico y distribución de electricidad y sus partes y piezas"/>
    <s v="UNIÓN PVC 3/4&quot;"/>
    <n v="39121311"/>
    <s v="MÍNIMA CUANTÍA"/>
    <n v="8"/>
    <n v="4"/>
    <n v="10"/>
    <n v="36"/>
    <n v="25926.34"/>
    <s v="UNIDAD"/>
    <s v="NO SOLICITADAS"/>
  </r>
  <r>
    <x v="22"/>
    <s v="02-02-01-004-006"/>
    <s v="02-02-01-004-006-02"/>
    <s v="Materiales y suministros - Aparatos de control eléctrico y distribución de electricidad y sus partes y piezas"/>
    <s v="CIRCUITOS  ZA000611096 NTQ-412-T-SQ, 12 "/>
    <n v="41113652"/>
    <s v="MÍNIMA CUANTÍA"/>
    <n v="8"/>
    <n v="4"/>
    <n v="10"/>
    <n v="2"/>
    <n v="1468706.47"/>
    <s v="UNIDAD"/>
    <s v="NO SOLICITADAS"/>
  </r>
  <r>
    <x v="22"/>
    <s v="02-02-01-004-006"/>
    <s v="02-02-01-004-006-04"/>
    <s v="Materiales y suministros - Acumuladores, pilas y baterías primarias y sus partes y piezas"/>
    <s v="PILA ALCALINA TIPO D ( X 2 UNIDADES)"/>
    <n v="26111700"/>
    <s v="SELECCIÓN ABREVIADA MENOR CUANTÍA"/>
    <n v="3"/>
    <n v="9"/>
    <n v="10"/>
    <n v="8"/>
    <n v="76800"/>
    <s v="UNIDAD"/>
    <s v="NO SOLICITADAS"/>
  </r>
  <r>
    <x v="22"/>
    <s v="02-02-01-004-006"/>
    <s v="02-02-01-004-006-04"/>
    <s v="Materiales y suministros - Acumuladores, pilas y baterías primarias y sus partes y piezas"/>
    <s v="PILA TIPO C ( X 2 UNIDADES)"/>
    <n v="26111700"/>
    <s v="SELECCIÓN ABREVIADA MENOR CUANTÍA"/>
    <n v="3"/>
    <n v="9"/>
    <n v="10"/>
    <n v="20"/>
    <n v="192000"/>
    <s v="UNIDAD"/>
    <s v="NO SOLICITADAS"/>
  </r>
  <r>
    <x v="22"/>
    <s v="02-02-01-004-006"/>
    <s v="02-02-01-004-006-04"/>
    <s v="Materiales y suministros - Acumuladores, pilas y baterías primarias y sus partes y piezas"/>
    <s v="PILA AAA ( X 2 UNIDADES)"/>
    <n v="26111702"/>
    <s v="SELECCIÓN ABREVIADA MENOR CUANTÍA"/>
    <n v="3"/>
    <n v="9"/>
    <n v="10"/>
    <n v="85"/>
    <n v="578000"/>
    <s v="UNIDAD"/>
    <s v="NO SOLICITADAS"/>
  </r>
  <r>
    <x v="22"/>
    <s v="02-02-01-004-006"/>
    <s v="02-02-01-004-006-04"/>
    <s v="Materiales y suministros - Acumuladores, pilas y baterías primarias y sus partes y piezas"/>
    <s v="PILA AA ( X 2 UNIDADES)"/>
    <n v="26111702"/>
    <s v="SELECCIÓN ABREVIADA MENOR CUANTÍA"/>
    <n v="3"/>
    <n v="9"/>
    <n v="10"/>
    <n v="106"/>
    <n v="720800"/>
    <s v="UNIDAD"/>
    <s v="NO SOLICITADAS"/>
  </r>
  <r>
    <x v="22"/>
    <s v="02-02-01-004-006"/>
    <s v="02-02-01-004-006-04"/>
    <s v="Materiales y suministros - Acumuladores, pilas y baterías primarias y sus partes y piezas"/>
    <s v="AGUA DESMINERALIZADA PARA BATERIAS (DESTILADA O DEIONIZADA)"/>
    <n v="41104213"/>
    <s v="MÍNIMA CUANTÍA"/>
    <n v="3"/>
    <n v="9"/>
    <n v="10"/>
    <n v="10"/>
    <n v="297500"/>
    <s v="GALON"/>
    <s v="NO SOLICITADAS"/>
  </r>
  <r>
    <x v="22"/>
    <s v="02-02-01-004-007"/>
    <s v="02-02-01-004-007-03"/>
    <s v="Materiales y suministros - Radiorreceptores y receptores de televisión; aparatos para la grabación y reproducción de sonido y video; micrófonos, altavoces, amplificadores, etc."/>
    <s v="MICRÓFONO ALÁMBRICO"/>
    <n v="39121640"/>
    <s v="SELECCIÓN ABREVIADA MENOR CUANTÍA"/>
    <n v="1"/>
    <n v="5"/>
    <n v="10"/>
    <n v="1"/>
    <n v="38729"/>
    <s v="UNIDAD"/>
    <s v="NO SOLICITADAS"/>
  </r>
  <r>
    <x v="22"/>
    <s v="02-02-01-004-007"/>
    <s v="02-02-01-004-007-09"/>
    <s v="Materiales y suministros - Tarjetas con bandas magnéticas o plaquetas (chip)"/>
    <s v="TAJETAS PVC 4K MIFARE "/>
    <n v="30151500"/>
    <s v="SELECCIÓN ABREVIADA - ACUERDO MARCO"/>
    <n v="1"/>
    <n v="3"/>
    <n v="10"/>
    <n v="671"/>
    <n v="4846633"/>
    <s v="UNIDAD"/>
    <s v="NO SOLICITADAS"/>
  </r>
  <r>
    <x v="22"/>
    <s v="02-02-01-004-008"/>
    <s v="02-02-01-004-008-01"/>
    <s v="Materiales y suministros - Aparatos médicos y quirúrgicos y aparatos ortésicos y protésicos"/>
    <s v="REGLA PLANA METALICA 30CM"/>
    <n v="41111600"/>
    <s v="SELECCIÓN ABREVIADA - ACUERDO MARCO"/>
    <n v="1"/>
    <n v="3"/>
    <n v="10"/>
    <n v="4"/>
    <n v="5476"/>
    <s v="UNIDAD"/>
    <s v="NO SOLICITADAS"/>
  </r>
  <r>
    <x v="22"/>
    <s v="02-02-02-005-004"/>
    <s v="02-02-02-005-004-01-1"/>
    <s v="Adquisición de servicios - Servicios generales de construcción de edificaciones residenciales"/>
    <s v="MANTENIMIENTO ALOJAMIENTO DE PERSONAL SOLTERO OFICIALES Y SUBOFICIALES ( ADECUACIÓN DE BATERIAS SANITARIAS) "/>
    <n v="72102900"/>
    <s v="SELECCIÓN ABREVIADA MENOR CUANTÍA"/>
    <n v="1"/>
    <n v="8"/>
    <n v="16"/>
    <n v="1"/>
    <n v="42383598.609999999"/>
    <s v="GLOBAL"/>
    <s v="NO SOLICITADAS"/>
  </r>
  <r>
    <x v="22"/>
    <s v="02-02-02-005-004"/>
    <s v="02-02-02-005-004-01-1"/>
    <s v="Adquisición de servicios - Servicios generales de construcción de edificaciones residenciales"/>
    <s v="MANTENIMIENTO APARTAMENTO DE PERSONAL CASADO OFICIALES Y SUBOFICIALES ( ADECUACIÓN DE BATERIAS SANITARIAS Y COCINAS) "/>
    <n v="72102900"/>
    <s v="SELECCIÓN ABREVIADA MENOR CUANTÍA"/>
    <n v="1"/>
    <n v="8"/>
    <n v="10"/>
    <n v="1"/>
    <n v="68446492.299999997"/>
    <s v="GLOBAL"/>
    <s v="NO SOLICITADAS"/>
  </r>
  <r>
    <x v="22"/>
    <s v="02-02-02-005-004"/>
    <s v="02-02-02-005-004-01-1"/>
    <s v="Adquisición de servicios - Servicios generales de construcción de edificaciones residenciales"/>
    <s v="MANTENIMIENTO HOTEL"/>
    <n v="72102900"/>
    <s v="MÍNIMA CUANTÍA"/>
    <n v="1"/>
    <n v="8"/>
    <n v="10"/>
    <n v="1"/>
    <n v="4180000"/>
    <s v="GLOBAL"/>
    <s v="NO SOLICITADAS"/>
  </r>
  <r>
    <x v="22"/>
    <s v="02-02-02-005-004"/>
    <s v="02-02-02-005-004-01-1"/>
    <s v="Adquisición de servicios - Servicios generales de construcción de edificaciones residenciales"/>
    <s v="MANTENIMIENTO CASAS FISCALES"/>
    <n v="72102900"/>
    <s v="SELECCIÓN ABREVIADA MENOR CUANTÍA"/>
    <n v="10"/>
    <n v="2"/>
    <n v="10"/>
    <n v="1"/>
    <n v="5302860.97"/>
    <s v="GLOBAL"/>
    <s v="NO SOLICITADAS"/>
  </r>
  <r>
    <x v="22"/>
    <s v="02-02-02-005-004"/>
    <s v="02-02-02-005-004-01-1"/>
    <s v="Adquisición de servicios - Servicios generales de construcción de edificaciones residenciales"/>
    <s v="IMPREVISTOS POR SOBRANTES"/>
    <n v="72102900"/>
    <n v="0"/>
    <n v="0"/>
    <n v="0"/>
    <n v="16"/>
    <n v="1"/>
    <n v="7616401.3899999997"/>
    <s v="GLOBAL"/>
    <s v=""/>
  </r>
  <r>
    <x v="22"/>
    <s v="02-02-02-005-004"/>
    <s v="02-02-02-005-004-01-2"/>
    <s v="Adquisición de servicios - Servicios generales de construcción de edificaciones no residenciales"/>
    <s v="CONSTRUCCIÓN DE CÓMODAS ALOJAMIENTOS Y AREGLO DE ORINALES SOLDADOS GRUSE"/>
    <n v="72102900"/>
    <s v="SELECCIÓN ABREVIADA MENOR CUANTÍA"/>
    <n v="1"/>
    <n v="8"/>
    <n v="10"/>
    <n v="1"/>
    <n v="50000000"/>
    <s v="GLOBAL"/>
    <s v="NO SOLICITADAS"/>
  </r>
  <r>
    <x v="22"/>
    <s v="02-02-02-005-004"/>
    <s v="02-02-02-005-004-01-2"/>
    <s v="Adquisición de servicios - Servicios generales de construcción de edificaciones no residenciales"/>
    <s v="MANTENIMIENTO  DE LA BODEGA DE ARMAMENTO AEREO"/>
    <n v="72102900"/>
    <s v="SELECCIÓN ABREVIADA MENOR CUANTÍA"/>
    <n v="1"/>
    <n v="8"/>
    <n v="10"/>
    <n v="1"/>
    <n v="15000000"/>
    <s v="GLOBAL"/>
    <s v="NO SOLICITADAS"/>
  </r>
  <r>
    <x v="22"/>
    <s v="02-02-02-005-004"/>
    <s v="02-02-02-005-004-01-2"/>
    <s v="Adquisición de servicios - Servicios generales de construcción de edificaciones no residenciales"/>
    <s v="MANTENIMIENTO BINES IMUEBLES"/>
    <n v="72102900"/>
    <s v="SELECCIÓN ABREVIADA MENOR CUANTÍA"/>
    <n v="3"/>
    <n v="9"/>
    <n v="10"/>
    <n v="1"/>
    <n v="126785544"/>
    <s v="GLOBAL"/>
    <s v="NO SOLICITADAS"/>
  </r>
  <r>
    <x v="22"/>
    <s v="02-02-02-005-004"/>
    <s v="02-02-02-005-004-01-2"/>
    <s v="Adquisición de servicios - Servicios generales de construcción de edificaciones no residenciales"/>
    <s v="MANTENIMIENTO INSTALACIONES ESM"/>
    <n v="72102900"/>
    <s v="SELECCIÓN ABREVIADA MENOR CUANTÍA"/>
    <n v="1"/>
    <n v="8"/>
    <n v="10"/>
    <n v="1"/>
    <n v="10200000"/>
    <s v="GLOBAL"/>
    <s v="NO SOLICITADAS"/>
  </r>
  <r>
    <x v="22"/>
    <s v="02-02-02-005-004"/>
    <s v="02-02-02-005-004-01-2"/>
    <s v="Adquisición de servicios - Servicios generales de construcción de edificaciones no residenciales"/>
    <s v="MANTENIMIENTO BIENES INMUEBLES"/>
    <n v="72102900"/>
    <s v="SELECCIÓN ABREVIADA MENOR CUANTÍA"/>
    <n v="8"/>
    <n v="4"/>
    <n v="10"/>
    <n v="1"/>
    <n v="130664464.5"/>
    <s v="GLOBAL"/>
    <s v="NO SOLICITADAS"/>
  </r>
  <r>
    <x v="22"/>
    <s v="02-02-02-005-004"/>
    <s v="02-02-02-005-004-01-2"/>
    <s v="Adquisición de servicios - Servicios generales de construcción de edificaciones no residenciales"/>
    <s v="MANTENIMIENTO Y REMODELACION RANCHO DE TROPA"/>
    <n v="72102900"/>
    <s v="SELECCIÓN ABREVIADA MENOR CUANTÍA"/>
    <n v="7"/>
    <n v="5"/>
    <n v="10"/>
    <n v="1"/>
    <n v="129461364.91"/>
    <s v="GLOBAL"/>
    <s v="NO SOLICITADAS"/>
  </r>
  <r>
    <x v="22"/>
    <s v="02-02-02-005-004"/>
    <s v="02-02-02-005-004-01-2"/>
    <s v="Adquisición de servicios - Servicios generales de construcción de edificaciones no residenciales"/>
    <s v="MANTENIMIENTO Y REMODELACION RANCHO DE TROPA"/>
    <n v="72102900"/>
    <s v="SELECCIÓN ABREVIADA MENOR CUANTÍA"/>
    <n v="10"/>
    <n v="2"/>
    <n v="10"/>
    <n v="1"/>
    <n v="55283182.289999999"/>
    <s v="GLOBAL"/>
    <s v="NO SOLICITADAS"/>
  </r>
  <r>
    <x v="22"/>
    <s v="02-02-02-005-004"/>
    <s v="02-02-02-005-004-05"/>
    <s v="Adquisición de servicios - Servicios especiales de construcción"/>
    <s v="SERVICIO DE ALBAÑILERIA VF 2021"/>
    <n v="72101500"/>
    <s v="MÍNIMA CUANTÍA"/>
    <n v="8"/>
    <n v="3"/>
    <n v="10"/>
    <n v="1"/>
    <n v="117955862.17999999"/>
    <s v="GLOBAL"/>
    <s v="SI APROBADAS"/>
  </r>
  <r>
    <x v="22"/>
    <s v="02-02-02-005-004"/>
    <s v="02-02-02-005-004-05"/>
    <s v="Adquisición de servicios - Servicios especiales de construcción"/>
    <s v="SERVICIO DE ALBAÑILERIA AMARRE "/>
    <n v="72101500"/>
    <s v="MÍNIMA CUANTÍA"/>
    <n v="8"/>
    <n v="1"/>
    <n v="10"/>
    <n v="1"/>
    <n v="11685800"/>
    <s v="GLOBAL"/>
    <s v="SI EN TRAMITE"/>
  </r>
  <r>
    <x v="22"/>
    <s v="02-02-02-006-004"/>
    <s v="02-02-02-006-004"/>
    <s v="Adquisición de servicios - Servicios de transporte de pasajeros"/>
    <s v="RUTAS PERSONAL CATAM Y DEPENDENCIAS ANEXAS"/>
    <n v="78111802"/>
    <s v="SELECCIÓN ABREVIADA SUBASTA INVERSA (NO DISPONIBLE)"/>
    <n v="1"/>
    <n v="8"/>
    <n v="10"/>
    <n v="1"/>
    <n v="101827305"/>
    <s v="GLOBAL"/>
    <s v="NO SOLICITADAS"/>
  </r>
  <r>
    <x v="22"/>
    <s v="02-02-02-006-004"/>
    <s v="02-02-02-006-004"/>
    <s v="Adquisición de servicios - Servicios de transporte de pasajeros"/>
    <s v="RUTAS PERSONAL CATAM Y DEPENDENCIAS ANEXAS VF 2021"/>
    <n v="78111802"/>
    <s v="SELECCIÓN ABREVIADA SUBASTA INVERSA (NO DISPONIBLE)"/>
    <n v="1"/>
    <n v="5"/>
    <n v="10"/>
    <n v="1"/>
    <n v="250000000"/>
    <s v="GLOBAL"/>
    <s v="SI APROBADAS"/>
  </r>
  <r>
    <x v="22"/>
    <s v="02-02-02-006-004"/>
    <s v="02-02-02-006-004"/>
    <s v="Adquisición de servicios - Servicios de transporte de pasajeros"/>
    <s v="RUTAS PERSONAL CATAM Y DEPENDENCIAS ANEXAS VF 2021"/>
    <n v="78111802"/>
    <s v="SELECCIÓN ABREVIADA SUBASTA INVERSA (NO DISPONIBLE)"/>
    <n v="1"/>
    <n v="5"/>
    <n v="10"/>
    <n v="1"/>
    <n v="216097725"/>
    <s v="GLOBAL"/>
    <s v="SI APROBADAS"/>
  </r>
  <r>
    <x v="22"/>
    <s v="02-02-02-006-004"/>
    <s v="02-02-02-006-004"/>
    <s v="Adquisición de servicios - Servicios de transporte de pasajeros"/>
    <s v="TRANSPORTE TRIPULACIONES Y SOLDADOS"/>
    <n v="78111802"/>
    <s v="SELECCIÓN ABREVIADA SUBASTA INVERSA (NO DISPONIBLE)"/>
    <n v="1"/>
    <n v="9"/>
    <n v="10"/>
    <n v="1"/>
    <n v="47074970"/>
    <s v="GLOBAL"/>
    <s v="NO SOLICITADAS"/>
  </r>
  <r>
    <x v="22"/>
    <s v="02-02-02-006-004"/>
    <s v="02-02-02-006-004"/>
    <s v="Adquisición de servicios - Servicios de transporte de pasajeros"/>
    <s v="TRANSPORTE TRIPULACIONES Y SOLDADOS CNRP"/>
    <n v="78111802"/>
    <s v="MÍNIMA CUANTÍA"/>
    <n v="6"/>
    <n v="5"/>
    <n v="10"/>
    <n v="1"/>
    <n v="7000000"/>
    <s v="GLOBAL"/>
    <s v="NO SOLICITADAS"/>
  </r>
  <r>
    <x v="22"/>
    <s v="02-02-02-006-004"/>
    <s v="02-02-02-006-004"/>
    <s v="Adquisición de servicios - Servicios de transporte de pasajeros"/>
    <s v="TRANSPORTE TRIPULACIONES Y SOLDADOS VF "/>
    <n v="78111802"/>
    <s v="SELECCIÓN ABREVIADA SUBASTA INVERSA (NO DISPONIBLE)"/>
    <n v="1"/>
    <n v="5"/>
    <n v="10"/>
    <n v="1"/>
    <n v="116898805"/>
    <s v="GLOBAL"/>
    <s v="SI APROBADAS"/>
  </r>
  <r>
    <x v="22"/>
    <s v="02-02-02-006-004"/>
    <s v="02-02-02-006-004"/>
    <s v="Adquisición de servicios - Servicios de transporte de pasajeros"/>
    <s v="RUTAS PERSONAL CATAM Y DEPENDENCIAS ANEXAS AMARRE "/>
    <n v="78111802"/>
    <s v="SELECCIÓN ABREVIADA SUBASTA INVERSA (NO DISPONIBLE)"/>
    <n v="8"/>
    <n v="1"/>
    <n v="10"/>
    <n v="1"/>
    <n v="51798600"/>
    <s v="GLOBAL"/>
    <s v="SI EN TRAMITE"/>
  </r>
  <r>
    <x v="22"/>
    <s v="02-02-02-006-004"/>
    <s v="02-02-02-006-004"/>
    <s v="Adquisición de servicios - Servicios de transporte de pasajeros"/>
    <s v="TRANSPORTE TRIPULACIONES Y SOLDADOS AMARRE "/>
    <n v="78111802"/>
    <s v="SELECCIÓN ABREVIADA SUBASTA INVERSA (NO DISPONIBLE)"/>
    <n v="8"/>
    <n v="1"/>
    <n v="10"/>
    <n v="1"/>
    <n v="16000000"/>
    <s v="GLOBAL"/>
    <s v="SI EN TRAMITE"/>
  </r>
  <r>
    <x v="22"/>
    <s v="02-02-02-006-007"/>
    <s v="02-02-02-006-007-06"/>
    <s v="Adquisición de servicios - Servicios de apoyo al transporte aéreo"/>
    <s v="SERVICIO EN TIERRA VF 2021"/>
    <n v="81141601"/>
    <s v="MÍNIMA CUANTÍA"/>
    <n v="1"/>
    <n v="4"/>
    <n v="10"/>
    <n v="1"/>
    <n v="20479400.260000002"/>
    <s v="GLOBAL"/>
    <s v="SI APROBADAS"/>
  </r>
  <r>
    <x v="22"/>
    <s v="02-02-02-006-007"/>
    <s v="02-02-02-006-007-06"/>
    <s v="Adquisición de servicios - Servicios de apoyo al transporte aéreo"/>
    <s v="SERVICIO EN TIERRA AMARRE"/>
    <n v="81141601"/>
    <s v="MÍNIMA CUANTÍA"/>
    <n v="12"/>
    <n v="1"/>
    <n v="10"/>
    <n v="1"/>
    <n v="33505440.34"/>
    <s v="GLOBAL"/>
    <s v="SI EN TRAMITE"/>
  </r>
  <r>
    <x v="22"/>
    <s v="02-02-02-006-007"/>
    <s v="02-02-02-006-007-06"/>
    <s v="Adquisición de servicios - Servicios de apoyo al transporte aéreo"/>
    <s v="SERVICIO EN TIERRA AMARRE"/>
    <n v="81141601"/>
    <s v="MÍNIMA CUANTÍA"/>
    <n v="8"/>
    <n v="4"/>
    <n v="10"/>
    <n v="1"/>
    <n v="18000000"/>
    <s v="GLOBAL"/>
    <s v="SI EN TRAMITE"/>
  </r>
  <r>
    <x v="22"/>
    <s v="02-02-02-006-007"/>
    <s v="02-02-02-006-007-06"/>
    <s v="Adquisición de servicios - Servicios de apoyo al transporte aéreo"/>
    <s v="IMPREVISTOS POR SOBRANTES"/>
    <n v="81141601"/>
    <n v="0"/>
    <n v="0"/>
    <n v="0"/>
    <n v="10"/>
    <n v="1"/>
    <n v="6304.66"/>
    <s v="GLOBAL"/>
    <s v=""/>
  </r>
  <r>
    <x v="22"/>
    <s v="02-02-02-006-009"/>
    <s v="02-02-02-006-009-01"/>
    <s v="Adquisición de servicios - Servicios de distribución de electricidad, y servicios de distribución de gas (por cuenta propia)"/>
    <s v="SERVICIOS PUBLICOS (ACUEDUCTO)"/>
    <n v="83101500"/>
    <s v="CONTRATACIÓN DIRECTA"/>
    <n v="1"/>
    <n v="12"/>
    <n v="10"/>
    <n v="1"/>
    <n v="103115778"/>
    <s v="GLOBAL"/>
    <s v="NO SOLICITADAS"/>
  </r>
  <r>
    <x v="22"/>
    <s v="02-02-02-006-009"/>
    <s v="02-02-02-006-009-01"/>
    <s v="Adquisición de servicios - Servicios de distribución de electricidad, y servicios de distribución de gas (por cuenta propia)"/>
    <s v="SERVICIOS PUBLICOS (ACUEDUCTO)"/>
    <n v="83101500"/>
    <s v="CONTRATACIÓN DIRECTA"/>
    <n v="1"/>
    <n v="12"/>
    <n v="16"/>
    <n v="1"/>
    <n v="52117032"/>
    <s v="GLOBAL"/>
    <s v="NO SOLICITADAS"/>
  </r>
  <r>
    <x v="22"/>
    <s v="02-02-02-006-009"/>
    <s v="02-02-02-006-009-01"/>
    <s v="Adquisición de servicios - Servicios de distribución de electricidad, y servicios de distribución de gas (por cuenta propia)"/>
    <s v="ENERGIA"/>
    <n v="83101804"/>
    <s v="CONTRATACIÓN DIRECTA"/>
    <n v="1"/>
    <n v="12"/>
    <n v="10"/>
    <n v="1"/>
    <n v="843186365"/>
    <s v="GLOBAL"/>
    <s v="NO SOLICITADAS"/>
  </r>
  <r>
    <x v="22"/>
    <s v="02-02-02-006-009"/>
    <s v="02-02-02-006-009-01"/>
    <s v="Adquisición de servicios - Servicios de distribución de electricidad, y servicios de distribución de gas (por cuenta propia)"/>
    <s v="ENERGIA"/>
    <n v="83101804"/>
    <s v="CONTRATACIÓN DIRECTA"/>
    <n v="1"/>
    <n v="12"/>
    <n v="16"/>
    <n v="1"/>
    <n v="103882968"/>
    <s v="GLOBAL"/>
    <s v="NO SOLICITADAS"/>
  </r>
  <r>
    <x v="22"/>
    <s v="02-02-02-006-009"/>
    <s v="02-02-02-006-009-01"/>
    <s v="Adquisición de servicios - Servicios de distribución de electricidad, y servicios de distribución de gas (por cuenta propia)"/>
    <s v="ENERGIA"/>
    <n v="83101804"/>
    <s v="MÍNIMA CUANTÍA"/>
    <n v="6"/>
    <n v="5"/>
    <n v="10"/>
    <n v="1"/>
    <n v="5000000"/>
    <s v="GLOBAL"/>
    <s v="NO SOLICITADAS"/>
  </r>
  <r>
    <x v="22"/>
    <s v="02-02-02-006-009"/>
    <s v="02-02-02-006-009-01"/>
    <s v="Adquisición de servicios - Servicios de distribución de electricidad, y servicios de distribución de gas (por cuenta propia)"/>
    <s v="ENERGIA CNRP"/>
    <n v="83101804"/>
    <s v="MÍNIMA CUANTÍA"/>
    <n v="6"/>
    <n v="5"/>
    <n v="10"/>
    <n v="1"/>
    <n v="9000000"/>
    <s v="GLOBAL"/>
    <s v="NO SOLICITADAS"/>
  </r>
  <r>
    <x v="22"/>
    <s v="02-02-02-006-009"/>
    <s v="02-02-02-006-009-01"/>
    <s v="Adquisición de servicios - Servicios de distribución de electricidad, y servicios de distribución de gas (por cuenta propia)"/>
    <s v="GAS PROPANO"/>
    <n v="15111501"/>
    <s v="CONTRATACIÓN DIRECTA"/>
    <n v="1"/>
    <n v="12"/>
    <n v="10"/>
    <n v="1"/>
    <n v="112307370"/>
    <s v="GLOBAL"/>
    <s v="NO SOLICITADAS"/>
  </r>
  <r>
    <x v="22"/>
    <s v="02-02-02-008-003"/>
    <s v="02-02-02-008-003-04-4"/>
    <s v="Adquisición de servicios - Servicios de ensayo y análisis técnicos"/>
    <s v="ANALISIS FISICO QUIMICOS Y MICROBIOLOGICOS DE AGUA POTABLE Y RESIDUAL VF 2021"/>
    <n v="41104207"/>
    <s v="MÍNIMA CUANTÍA"/>
    <n v="8"/>
    <n v="3"/>
    <n v="10"/>
    <n v="1"/>
    <n v="9127300"/>
    <s v="GLOBAL"/>
    <s v="SI APROBADAS"/>
  </r>
  <r>
    <x v="22"/>
    <s v="02-02-02-008-003"/>
    <s v="02-02-02-008-003-04-4"/>
    <s v="Adquisición de servicios - Servicios de ensayo y análisis técnicos"/>
    <s v="MANTENIMIENTO DE LAS BOTELLAS DE OXIGENO, NITROGENO, GAS CARBONICO Y EXTINTORAS DE FUEGO DE LAS AERONAVES"/>
    <n v="73152101"/>
    <s v="SELECCIÓN ABREVIADA MENOR CUANTÍA"/>
    <n v="7"/>
    <n v="5"/>
    <n v="10"/>
    <n v="1"/>
    <n v="26500000"/>
    <s v="GLOBAL"/>
    <s v="NO SOLICITADAS"/>
  </r>
  <r>
    <x v="22"/>
    <s v="02-02-02-008-003"/>
    <s v="02-02-02-008-003-04-4"/>
    <s v="Adquisición de servicios - Servicios de ensayo y análisis técnicos"/>
    <s v="MANTENIMIENTO DE LAS BOTELLAS DE OXÍGENO, NITRÓGENO, GAS CARBÓNICO Y EXTINTORAS DE FUEGO DE LAS AERONAVES"/>
    <n v="73152101"/>
    <s v="MÍNIMA CUANTÍA"/>
    <n v="3"/>
    <n v="8"/>
    <n v="10"/>
    <n v="1"/>
    <n v="53000000"/>
    <s v="GLOBAL"/>
    <s v="NO SOLICITADAS"/>
  </r>
  <r>
    <x v="22"/>
    <s v="02-02-02-008-003"/>
    <s v="02-02-02-008-003-04-4"/>
    <s v="Adquisición de servicios - Servicios de ensayo y análisis técnicos"/>
    <s v="ANALISIS FISICO QUIMICOS Y MICROBIOLOGICOS DE AGUA POTABLE Y RESIDUAL AMARRE "/>
    <n v="41104207"/>
    <s v="MÍNIMA CUANTÍA"/>
    <n v="8"/>
    <n v="1"/>
    <n v="10"/>
    <n v="1"/>
    <n v="499800"/>
    <s v="GLOBAL"/>
    <s v="SI EN TRAMITE"/>
  </r>
  <r>
    <x v="22"/>
    <s v="02-02-02-008-003"/>
    <s v="02-02-02-008-003-05"/>
    <s v="Adquisición de servicios - Servicios veterinarios"/>
    <s v="IMPREVISTOS POR SOBRANTES"/>
    <n v="23151601"/>
    <n v="0"/>
    <n v="0"/>
    <n v="0"/>
    <n v="10"/>
    <n v="1"/>
    <n v="0.17"/>
    <s v="GLOBAL"/>
    <s v=""/>
  </r>
  <r>
    <x v="22"/>
    <s v="02-02-02-008-003"/>
    <s v="02-02-02-008-003-05"/>
    <s v="Adquisición de servicios - Servicios veterinarios"/>
    <s v="SERVICIOS MÉDICOS VETERINARIOS DE INTERCONSULTA PARA EL DIAGNÓSTICO Y TRATAMIENTO ESPECIALIZADOS DE LOS CANINOS "/>
    <n v="70122005"/>
    <s v="MÍNIMA CUANTÍA"/>
    <n v="1"/>
    <n v="12"/>
    <n v="10"/>
    <n v="1"/>
    <n v="3849999.83"/>
    <s v="GLOBAL"/>
    <s v="NO SOLICITADAS"/>
  </r>
  <r>
    <x v="22"/>
    <s v="02-02-02-008-004"/>
    <s v="02-02-02-008-004-01"/>
    <s v="Adquisición de servicios - Servicios de telefonía y otras telecomunicaciones"/>
    <s v="TELÉFONO, FAX Y OTROS"/>
    <n v="83111503"/>
    <s v="CONTRATACIÓN DIRECTA"/>
    <n v="1"/>
    <n v="12"/>
    <n v="10"/>
    <n v="1"/>
    <n v="8147460"/>
    <s v="GLOBAL"/>
    <s v="NO SOLICITADAS"/>
  </r>
  <r>
    <x v="22"/>
    <s v="02-02-02-008-004"/>
    <s v="02-02-02-008-004-02"/>
    <s v="Adquisición de servicios - Servicios de telecomunicaciones a través de internet"/>
    <s v="INTERNET CATAM"/>
    <n v="83121703"/>
    <s v="CONTRATACIÓN DIRECTA"/>
    <n v="1"/>
    <n v="12"/>
    <n v="10"/>
    <n v="1"/>
    <n v="4806770"/>
    <s v="GLOBAL"/>
    <s v="NO SOLICITADAS"/>
  </r>
  <r>
    <x v="22"/>
    <s v="02-02-02-008-004"/>
    <s v="02-02-02-008-004-06"/>
    <s v="Adquisición de servicios - Servicios de programación, distribución y transmisión de programas"/>
    <s v="TELEVISION SATELITAL"/>
    <n v="81112100"/>
    <s v="CONTRATACIÓN DIRECTA"/>
    <n v="1"/>
    <n v="12"/>
    <n v="10"/>
    <n v="1"/>
    <n v="2109347"/>
    <s v="GLOBAL"/>
    <s v="NO SOLICITADAS"/>
  </r>
  <r>
    <x v="22"/>
    <s v="02-02-02-008-005"/>
    <s v="02-02-02-008-005-01"/>
    <s v="Adquisición de servicios - Servicios de empleo"/>
    <s v="SERVICIO LOGÍSTICO ATENCIÓN DE CAFETERÍA VF 2021"/>
    <n v="81141601"/>
    <s v="SELECCIÓN ABREVIADA - ACUERDO MARCO"/>
    <n v="8"/>
    <n v="3"/>
    <n v="10"/>
    <n v="1"/>
    <n v="50841987.649999999"/>
    <s v="GLOBAL"/>
    <s v="SI APROBADAS"/>
  </r>
  <r>
    <x v="22"/>
    <s v="02-02-02-008-005"/>
    <s v="02-02-02-008-005-01"/>
    <s v="Adquisición de servicios - Servicios de empleo"/>
    <s v="SERVICIO LOGÍSTICO ATENCIÓN DE CAFETERÍA"/>
    <n v="81141601"/>
    <s v="SELECCIÓN ABREVIADA - ACUERDO MARCO"/>
    <n v="1"/>
    <n v="8"/>
    <n v="10"/>
    <n v="1"/>
    <n v="48073752.599999994"/>
    <s v="GLOBAL"/>
    <s v="NO SOLICITADAS"/>
  </r>
  <r>
    <x v="22"/>
    <s v="02-02-02-008-005"/>
    <s v="02-02-02-008-005-01"/>
    <s v="Adquisición de servicios - Servicios de empleo"/>
    <s v="SERVICIO LOGÍSTICO ATENCIÓN DE CAFETERÍA AMARRE "/>
    <n v="81141601"/>
    <s v="SELECCIÓN ABREVIADA - ACUERDO MARCO"/>
    <n v="8"/>
    <n v="1"/>
    <n v="10"/>
    <n v="1"/>
    <n v="9180000"/>
    <s v="GLOBAL"/>
    <s v="SI EN TRAMITE"/>
  </r>
  <r>
    <x v="22"/>
    <s v="02-02-02-008-005"/>
    <s v="02-02-02-008-005-03"/>
    <s v="Adquisición de servicios - Servicios de limpieza"/>
    <s v="IMPREVISTOS POR SOBRANTES"/>
    <n v="72154055"/>
    <n v="0"/>
    <n v="0"/>
    <n v="0"/>
    <n v="10"/>
    <n v="1"/>
    <n v="0.77"/>
    <s v="GLOBAL"/>
    <s v=""/>
  </r>
  <r>
    <x v="22"/>
    <s v="02-02-02-008-005"/>
    <s v="02-02-02-008-005-03"/>
    <s v="Adquisición de servicios - Servicios de limpieza"/>
    <s v="FUMIGACION VF 2021"/>
    <n v="72102103"/>
    <s v="MÍNIMA CUANTÍA"/>
    <n v="1"/>
    <n v="3"/>
    <n v="10"/>
    <n v="1"/>
    <n v="1749300"/>
    <s v="GLOBAL"/>
    <s v="SI APROBADAS"/>
  </r>
  <r>
    <x v="22"/>
    <s v="02-02-02-008-005"/>
    <s v="02-02-02-008-005-03"/>
    <s v="Adquisición de servicios - Servicios de limpieza"/>
    <s v="SERVICIO DE ASEO INTEGRAL VF 2021"/>
    <n v="76111501"/>
    <s v="SELECCIÓN ABREVIADA - ACUERDO MARCO"/>
    <n v="8"/>
    <n v="3"/>
    <n v="10"/>
    <n v="1"/>
    <n v="102806011.8"/>
    <s v="GLOBAL"/>
    <s v="SI APROBADAS"/>
  </r>
  <r>
    <x v="22"/>
    <s v="02-02-02-008-005"/>
    <s v="02-02-02-008-005-03"/>
    <s v="Adquisición de servicios - Servicios de limpieza"/>
    <s v="FUMIGACION "/>
    <n v="72102100"/>
    <s v="MÍNIMA CUANTÍA"/>
    <n v="7"/>
    <n v="5"/>
    <n v="10"/>
    <n v="1"/>
    <n v="8372000"/>
    <s v="GLOBAL"/>
    <s v="NO SOLICITADAS"/>
  </r>
  <r>
    <x v="22"/>
    <s v="02-02-02-008-005"/>
    <s v="02-02-02-008-005-03"/>
    <s v="Adquisición de servicios - Servicios de limpieza"/>
    <s v="FUMIGACION  CNRP"/>
    <n v="72102103"/>
    <s v="MÍNIMA CUANTÍA"/>
    <n v="6"/>
    <n v="5"/>
    <n v="10"/>
    <n v="1"/>
    <n v="2100000"/>
    <s v="GLOBAL"/>
    <s v="NO SOLICITADAS"/>
  </r>
  <r>
    <x v="22"/>
    <s v="02-02-02-008-005"/>
    <s v="02-02-02-008-005-03"/>
    <s v="Adquisición de servicios - Servicios de limpieza"/>
    <s v="LAVADO Y DESINFECCIÓN TANQUES DE ALMACENAMIENTO DE AGUA POTABLE"/>
    <n v="72154055"/>
    <s v="MÍNIMA CUANTÍA"/>
    <n v="1"/>
    <n v="10"/>
    <n v="10"/>
    <n v="1"/>
    <n v="5277650"/>
    <s v="GLOBAL"/>
    <s v="NO SOLICITADAS"/>
  </r>
  <r>
    <x v="22"/>
    <s v="02-02-02-008-005"/>
    <s v="02-02-02-008-005-03"/>
    <s v="Adquisición de servicios - Servicios de limpieza"/>
    <s v="MANTENIMIENTO CARPAS"/>
    <n v="72102900"/>
    <s v="MÍNIMA CUANTÍA"/>
    <n v="3"/>
    <n v="9"/>
    <n v="10"/>
    <n v="1"/>
    <n v="31862250"/>
    <s v="GLOBAL"/>
    <s v="NO SOLICITADAS"/>
  </r>
  <r>
    <x v="22"/>
    <s v="02-02-02-008-005"/>
    <s v="02-02-02-008-005-03"/>
    <s v="Adquisición de servicios - Servicios de limpieza"/>
    <s v="SERVICIO DE ASEO ESM  VF "/>
    <n v="76111501"/>
    <s v="MÍNIMA CUANTÍA"/>
    <n v="1"/>
    <n v="5"/>
    <n v="10"/>
    <n v="1"/>
    <n v="9455704.2599999998"/>
    <s v="GLOBAL"/>
    <s v="SI APROBADAS"/>
  </r>
  <r>
    <x v="22"/>
    <s v="02-02-02-008-005"/>
    <s v="02-02-02-008-005-03"/>
    <s v="Adquisición de servicios - Servicios de limpieza"/>
    <s v="SERVICIO DE ASEO INTEGRAL"/>
    <s v="76111501"/>
    <s v="SELECCIÓN ABREVIADA - ACUERDO MARCO"/>
    <n v="1"/>
    <n v="8"/>
    <n v="10"/>
    <n v="1"/>
    <n v="145639860.39999998"/>
    <s v="GLOBAL"/>
    <s v="NO SOLICITADAS"/>
  </r>
  <r>
    <x v="22"/>
    <s v="02-02-02-008-005"/>
    <s v="02-02-02-008-005-03"/>
    <s v="Adquisición de servicios - Servicios de limpieza"/>
    <s v="SERVICIO DE ASEO INTEGRAL AMARRE"/>
    <n v="76111501"/>
    <s v="SELECCIÓN ABREVIADA - ACUERDO MARCO"/>
    <n v="8"/>
    <n v="1"/>
    <n v="10"/>
    <n v="1"/>
    <n v="19132166.469999999"/>
    <s v="GLOBAL"/>
    <s v="SI EN TRAMITE"/>
  </r>
  <r>
    <x v="22"/>
    <s v="02-02-02-008-005"/>
    <s v="02-02-02-008-005-03"/>
    <s v="Adquisición de servicios - Servicios de limpieza"/>
    <s v="SERVICIO DE ASEO ESM  AMARRE"/>
    <n v="76111501"/>
    <s v="MÍNIMA CUANTÍA"/>
    <n v="8"/>
    <n v="1"/>
    <n v="10"/>
    <n v="1"/>
    <n v="1721504"/>
    <s v="GLOBAL"/>
    <s v="SI EN TRAMITE"/>
  </r>
  <r>
    <x v="22"/>
    <s v="02-02-02-008-005"/>
    <s v="02-02-02-008-005-03"/>
    <s v="Adquisición de servicios - Servicios de limpieza"/>
    <s v="FUMIGACION AMARRE "/>
    <n v="72102103"/>
    <s v="MÍNIMA CUANTÍA"/>
    <n v="8"/>
    <n v="1"/>
    <n v="10"/>
    <n v="1"/>
    <n v="654500"/>
    <s v="GLOBAL"/>
    <s v="SI EN TRAMITE"/>
  </r>
  <r>
    <x v="22"/>
    <s v="02-02-02-008-005"/>
    <s v="02-02-02-008-005-03"/>
    <s v="Adquisición de servicios - Servicios de limpieza"/>
    <s v="SERVICIO DE ASEO ESM  "/>
    <n v="76111501"/>
    <s v="MÍNIMA CUANTÍA"/>
    <n v="7"/>
    <n v="5"/>
    <n v="10"/>
    <n v="1"/>
    <n v="7732615.6799999997"/>
    <s v="GLOBAL"/>
    <s v="NO SOLICITADAS"/>
  </r>
  <r>
    <x v="22"/>
    <s v="02-02-02-008-005"/>
    <s v="02-02-02-008-005-09-7"/>
    <s v="Adquisición de servicios - Servicios de mantenimiento y cuidado del paisaje"/>
    <s v="MANTENIMIENTO INTEGRAL DE ZONAS VERDES"/>
    <n v="70111700"/>
    <s v="MÍNIMA CUANTÍA"/>
    <n v="8"/>
    <n v="3"/>
    <n v="10"/>
    <n v="1"/>
    <n v="16000000"/>
    <s v="GLOBAL"/>
    <s v="NO SOLICITADAS"/>
  </r>
  <r>
    <x v="22"/>
    <s v="02-02-02-008-005"/>
    <s v="02-02-02-008-005-09-7"/>
    <s v="Adquisición de servicios - Servicios de mantenimiento y cuidado del paisaje"/>
    <s v="MANTENIMIENTO INTEGRAL DE ZONAS VERDES VF2021"/>
    <n v="70111700"/>
    <s v="MÍNIMA CUANTÍA"/>
    <n v="8"/>
    <n v="3"/>
    <n v="10"/>
    <n v="1"/>
    <n v="47600000"/>
    <s v="GLOBAL"/>
    <s v="SI APROBADAS"/>
  </r>
  <r>
    <x v="22"/>
    <s v="02-02-02-008-005"/>
    <s v="02-02-02-008-005-09-7"/>
    <s v="Adquisición de servicios - Servicios de mantenimiento y cuidado del paisaje"/>
    <s v="MANTENIMIENTO INTEGRAL DE ZONAS VERDES"/>
    <n v="70111700"/>
    <s v="MÍNIMA CUANTÍA"/>
    <n v="1"/>
    <n v="10"/>
    <n v="16"/>
    <n v="1"/>
    <n v="33197000"/>
    <s v="GLOBAL"/>
    <s v="NO SOLICITADAS"/>
  </r>
  <r>
    <x v="22"/>
    <s v="02-02-02-008-005"/>
    <s v="02-02-02-008-005-09-7"/>
    <s v="Adquisición de servicios - Servicios de mantenimiento y cuidado del paisaje"/>
    <s v="MANTENIMIENTO INTEGRAL DE ZONAS VERDES"/>
    <n v="70111700"/>
    <s v="MÍNIMA CUANTÍA"/>
    <n v="1"/>
    <n v="10"/>
    <n v="10"/>
    <n v="1"/>
    <n v="3400000"/>
    <s v="GLOBAL"/>
    <s v="NO SOLICITADAS"/>
  </r>
  <r>
    <x v="22"/>
    <s v="02-02-02-008-005"/>
    <s v="02-02-02-008-005-09-7"/>
    <s v="Adquisición de servicios - Servicios de mantenimiento y cuidado del paisaje"/>
    <s v="TALA Y PODA DE ARBOLES"/>
    <n v="70111503"/>
    <s v="MÍNIMA CUANTÍA"/>
    <n v="1"/>
    <n v="6"/>
    <n v="10"/>
    <n v="1"/>
    <n v="16390000"/>
    <s v="GLOBAL"/>
    <s v="NO SOLICITADAS"/>
  </r>
  <r>
    <x v="22"/>
    <s v="02-02-02-008-005"/>
    <s v="02-02-02-008-005-09-7"/>
    <s v="Adquisición de servicios - Servicios de mantenimiento y cuidado del paisaje"/>
    <s v="MANTENIMIENTO INTEGRAL DE ZONAS VERDES AMARRE "/>
    <n v="70111700"/>
    <s v="MÍNIMA CUANTÍA"/>
    <n v="8"/>
    <n v="1"/>
    <n v="10"/>
    <n v="1"/>
    <n v="7322962.5"/>
    <s v="GLOBAL"/>
    <s v="SI EN TRAMITE"/>
  </r>
  <r>
    <x v="22"/>
    <s v="02-02-02-008-007"/>
    <s v="02-02-02-008-007-01-1"/>
    <s v="Adquisición de servicios - Servicios de mantenimiento y reparación de productos metálicos elaborados, excepto maquinaria y equipo"/>
    <s v="MANTENIMIENTO EXTINTORES"/>
    <n v="72153300"/>
    <s v="MÍNIMA CUANTÍA"/>
    <n v="3"/>
    <n v="9"/>
    <n v="10"/>
    <n v="1"/>
    <n v="4082981.27"/>
    <s v="GLOBAL"/>
    <s v="NO SOLICITADAS"/>
  </r>
  <r>
    <x v="22"/>
    <s v="02-02-02-008-007"/>
    <s v="02-02-02-008-007-01-4"/>
    <s v="Adquisición de servicios - Servicios de mantenimiento y reparación de maquinaria y equipo de transporte"/>
    <s v="MANTENIMIENTO PROGRAMADO E IMPREVISTO PARA EL EQUIPO F-28 VF 2022"/>
    <n v="78181800"/>
    <s v="SELECCIÓN ABREVIADA MENOR CUANTÍA"/>
    <n v="11"/>
    <n v="3"/>
    <n v="10"/>
    <n v="1"/>
    <n v="69990082.769999996"/>
    <s v="GLOBAL"/>
    <s v="SI EN TRAMITE"/>
  </r>
  <r>
    <x v="22"/>
    <s v="02-02-02-008-007"/>
    <s v="02-02-02-008-007-01-4"/>
    <s v="Adquisición de servicios - Servicios de mantenimiento y reparación de maquinaria y equipo de transporte"/>
    <s v="MANTENIMENTO PREVENTIVO CONTROL  CORROSIÓN, CONSERVACIÓN, PRESENTACIÓN Y SALUBRIDAD AERONAVES VF 2022"/>
    <n v="78181800"/>
    <s v="SELECCIÓN ABREVIADA MENOR CUANTÍA"/>
    <n v="11"/>
    <n v="3"/>
    <n v="10"/>
    <n v="1"/>
    <n v="59940300"/>
    <s v="GLOBAL"/>
    <s v="SI EN TRAMITE"/>
  </r>
  <r>
    <x v="22"/>
    <s v="02-02-02-008-007"/>
    <s v="02-02-02-008-007-01-4"/>
    <s v="Adquisición de servicios - Servicios de mantenimiento y reparación de maquinaria y equipo de transporte"/>
    <s v="MANTENIMIENTO PARQUE AUTOMOTOR"/>
    <n v="78181500"/>
    <s v="SELECCIÓN ABREVIADA MENOR CUANTÍA"/>
    <n v="1"/>
    <n v="8"/>
    <n v="10"/>
    <n v="1"/>
    <n v="21000000"/>
    <s v="GLOBAL"/>
    <s v="NO SOLICITADAS"/>
  </r>
  <r>
    <x v="22"/>
    <s v="02-02-02-008-007"/>
    <s v="02-02-02-008-007-01-4"/>
    <s v="Adquisición de servicios - Servicios de mantenimiento y reparación de maquinaria y equipo de transporte"/>
    <s v="MANTENIMIENTO PARQUE AUTOMOTOR ESM"/>
    <n v="78181500"/>
    <s v="SELECCIÓN ABREVIADA MENOR CUANTÍA"/>
    <n v="1"/>
    <n v="8"/>
    <n v="10"/>
    <n v="1"/>
    <n v="4000000"/>
    <s v="GLOBAL"/>
    <s v="NO SOLICITADAS"/>
  </r>
  <r>
    <x v="22"/>
    <s v="02-02-02-008-007"/>
    <s v="02-02-02-008-007-01-4"/>
    <s v="Adquisición de servicios - Servicios de mantenimiento y reparación de maquinaria y equipo de transporte"/>
    <s v="MANTENIMIENTO PARQUE AUTOMOTOR VF2021"/>
    <n v="78181500"/>
    <s v="MÍNIMA CUANTÍA"/>
    <n v="8"/>
    <n v="3"/>
    <n v="10"/>
    <n v="1"/>
    <n v="60000000"/>
    <s v="GLOBAL"/>
    <s v="SI APROBADAS"/>
  </r>
  <r>
    <x v="22"/>
    <s v="02-02-02-008-007"/>
    <s v="02-02-02-008-007-01-4"/>
    <s v="Adquisición de servicios - Servicios de mantenimiento y reparación de maquinaria y equipo de transporte"/>
    <s v="MANTENIMINENTO MONTACARGAS"/>
    <n v="78181501"/>
    <s v="SELECCIÓN ABREVIADA MENOR CUANTÍA"/>
    <n v="2"/>
    <n v="6"/>
    <n v="10"/>
    <n v="1"/>
    <n v="30000000"/>
    <s v="GLOBAL"/>
    <s v="NO SOLICITADAS"/>
  </r>
  <r>
    <x v="22"/>
    <s v="02-02-02-008-007"/>
    <s v="02-02-02-008-007-01-4"/>
    <s v="Adquisición de servicios - Servicios de mantenimiento y reparación de maquinaria y equipo de transporte"/>
    <s v="MANTENIMENTO PREVENTIVO CONTROL  CORROSIÓN, CONSERVACIÓN, PRESENTACIÓN Y SALUBRIDAD AERONAVES "/>
    <n v="78181800"/>
    <s v="SELECCIÓN ABREVIADA MENOR CUANTÍA"/>
    <n v="4"/>
    <n v="8"/>
    <n v="10"/>
    <n v="1"/>
    <n v="129743800"/>
    <s v="GLOBAL"/>
    <s v="NO SOLICITADAS"/>
  </r>
  <r>
    <x v="22"/>
    <s v="02-02-02-008-007"/>
    <s v="02-02-02-008-007-01-4"/>
    <s v="Adquisición de servicios - Servicios de mantenimiento y reparación de maquinaria y equipo de transporte"/>
    <s v="MANTENIMIENTO PARQUE AUTOMOTOR AMARRE "/>
    <n v="78181500"/>
    <s v="MÍNIMA CUANTÍA"/>
    <n v="8"/>
    <n v="1"/>
    <n v="10"/>
    <n v="1"/>
    <n v="6700000"/>
    <s v="GLOBAL"/>
    <s v="SI EN TRAMITE"/>
  </r>
  <r>
    <x v="22"/>
    <s v="02-02-02-008-007"/>
    <s v="02-02-02-008-007-01-4"/>
    <s v="Adquisición de servicios - Servicios de mantenimiento y reparación de maquinaria y equipo de transporte"/>
    <s v="MANTENIMENTO PREVENTIVO CONTROL  CORROSIÓN, CONSERVACIÓN, PRESENTACIÓN Y SALUBRIDAD AERONAVES AMARRE"/>
    <n v="78181800"/>
    <s v="SELECCIÓN ABREVIADA MENOR CUANTÍA"/>
    <n v="11"/>
    <n v="1"/>
    <n v="10"/>
    <n v="1"/>
    <n v="493589.23"/>
    <s v="GLOBAL"/>
    <s v="NO SOLICITADAS"/>
  </r>
  <r>
    <x v="22"/>
    <s v="02-02-02-008-007"/>
    <s v="02-02-02-008-007-01-4"/>
    <s v="Adquisición de servicios - Servicios de mantenimiento y reparación de maquinaria y equipo de transporte"/>
    <s v="MANTENIMENTO PREVENTIVO CONTROL  CORROSIÓN, CONSERVACIÓN, PRESENTACIÓN Y SALUBRIDAD AERONAVES AMARRE"/>
    <n v="78181800"/>
    <s v="SELECCIÓN ABREVIADA MENOR CUANTÍA"/>
    <n v="11"/>
    <n v="1"/>
    <n v="10"/>
    <n v="1"/>
    <n v="1000000"/>
    <s v="GLOBAL"/>
    <s v="NO SOLICITADAS"/>
  </r>
  <r>
    <x v="22"/>
    <s v="02-02-02-008-007"/>
    <s v="02-02-02-008-007-01-4"/>
    <s v="Adquisición de servicios - Servicios de mantenimiento y reparación de maquinaria y equipo de transporte"/>
    <s v="MANTENIMIENTO LEGACY"/>
    <n v="78181800"/>
    <s v="MÍNIMA CUANTÍA"/>
    <n v="8"/>
    <n v="4"/>
    <n v="10"/>
    <n v="1"/>
    <n v="46457546"/>
    <s v="GLOBAL"/>
    <s v="NO SOLICITADAS"/>
  </r>
  <r>
    <x v="22"/>
    <s v="02-02-02-008-007"/>
    <s v="02-02-02-008-007-01-4"/>
    <s v="Adquisición de servicios - Servicios de mantenimiento y reparación de maquinaria y equipo de transporte"/>
    <s v="MANTENIMIENTO LEGACY"/>
    <n v="78181800"/>
    <s v="MÍNIMA CUANTÍA"/>
    <n v="11"/>
    <n v="1"/>
    <n v="10"/>
    <n v="1"/>
    <n v="21096859"/>
    <s v="GLOBAL"/>
    <s v="NO SOLICITADAS"/>
  </r>
  <r>
    <x v="22"/>
    <s v="02-02-02-008-007"/>
    <s v="02-02-02-008-007-01-5"/>
    <s v="Adquisición de servicios - Servicios de mantenimiento y reparación de otra maquinaria y otro equipo"/>
    <s v="MANTENIEMIENTO DESPEGADORA DE RUEDAS VF2021"/>
    <n v="27113201"/>
    <s v="SELECCIÓN ABREVIADA MENOR CUANTÍA"/>
    <n v="11"/>
    <n v="3"/>
    <n v="10"/>
    <n v="1"/>
    <n v="1500000"/>
    <s v="GLOBAL"/>
    <s v="SI EN TRAMITE"/>
  </r>
  <r>
    <x v="22"/>
    <s v="02-02-02-008-007"/>
    <s v="02-02-02-008-007-01-5"/>
    <s v="Adquisición de servicios - Servicios de mantenimiento y reparación de otra maquinaria y otro equipo"/>
    <s v="MANTENIEMIENTO EQUIPO ETAA BANCOS VF2021"/>
    <n v="25191500"/>
    <s v="SELECCIÓN ABREVIADA MENOR CUANTÍA"/>
    <n v="11"/>
    <n v="3"/>
    <n v="10"/>
    <n v="1"/>
    <n v="10000000"/>
    <s v="GLOBAL"/>
    <s v="SI EN TRAMITE"/>
  </r>
  <r>
    <x v="22"/>
    <s v="02-02-02-008-007"/>
    <s v="02-02-02-008-007-01-5"/>
    <s v="Adquisición de servicios - Servicios de mantenimiento y reparación de otra maquinaria y otro equipo"/>
    <s v="MANTENIEMIENTO EQUIPO ETAA BARRAS DE ARRASTRE VF2021"/>
    <n v="25191514"/>
    <s v="SELECCIÓN ABREVIADA MENOR CUANTÍA"/>
    <n v="11"/>
    <n v="3"/>
    <n v="10"/>
    <n v="1"/>
    <n v="4500000"/>
    <s v="GLOBAL"/>
    <s v="SI EN TRAMITE"/>
  </r>
  <r>
    <x v="22"/>
    <s v="02-02-02-008-007"/>
    <s v="02-02-02-008-007-01-5"/>
    <s v="Adquisición de servicios - Servicios de mantenimiento y reparación de otra maquinaria y otro equipo"/>
    <s v="MANTENIEMIENTO EQUIPO ETAA BARREDORAS VF2021"/>
    <n v="72154501"/>
    <s v="SELECCIÓN ABREVIADA MENOR CUANTÍA"/>
    <n v="11"/>
    <n v="3"/>
    <n v="10"/>
    <n v="1"/>
    <n v="2500000"/>
    <s v="GLOBAL"/>
    <s v="SI EN TRAMITE"/>
  </r>
  <r>
    <x v="22"/>
    <s v="02-02-02-008-007"/>
    <s v="02-02-02-008-007-01-5"/>
    <s v="Adquisición de servicios - Servicios de mantenimiento y reparación de otra maquinaria y otro equipo"/>
    <s v="MANTENIEMIENTO EQUIPO ETAA CARGADORES VF2021"/>
    <n v="72154501"/>
    <s v="SELECCIÓN ABREVIADA MENOR CUANTÍA"/>
    <n v="11"/>
    <n v="3"/>
    <n v="10"/>
    <n v="1"/>
    <n v="5000000"/>
    <s v="GLOBAL"/>
    <s v="SI EN TRAMITE"/>
  </r>
  <r>
    <x v="22"/>
    <s v="02-02-02-008-007"/>
    <s v="02-02-02-008-007-01-5"/>
    <s v="Adquisición de servicios - Servicios de mantenimiento y reparación de otra maquinaria y otro equipo"/>
    <s v="MANTENIEMIENTO EQUIPO ETAA CARROS ESCALERA VF2021"/>
    <n v="72154501"/>
    <s v="SELECCIÓN ABREVIADA MENOR CUANTÍA"/>
    <n v="11"/>
    <n v="3"/>
    <n v="10"/>
    <n v="1"/>
    <n v="6000000"/>
    <s v="GLOBAL"/>
    <s v="SI EN TRAMITE"/>
  </r>
  <r>
    <x v="22"/>
    <s v="02-02-02-008-007"/>
    <s v="02-02-02-008-007-01-5"/>
    <s v="Adquisición de servicios - Servicios de mantenimiento y reparación de otra maquinaria y otro equipo"/>
    <s v="MANTENIEMIENTO EQUIPO ETAA GATOS VF2021"/>
    <n v="72154501"/>
    <s v="SELECCIÓN ABREVIADA MENOR CUANTÍA"/>
    <n v="11"/>
    <n v="3"/>
    <n v="10"/>
    <n v="1"/>
    <n v="13000000"/>
    <s v="GLOBAL"/>
    <s v="SI EN TRAMITE"/>
  </r>
  <r>
    <x v="22"/>
    <s v="02-02-02-008-007"/>
    <s v="02-02-02-008-007-01-5"/>
    <s v="Adquisición de servicios - Servicios de mantenimiento y reparación de otra maquinaria y otro equipo"/>
    <s v="MANTENIEMIENTO EQUIPO ETAA GRUAS VF2021"/>
    <n v="72154502"/>
    <s v="SELECCIÓN ABREVIADA MENOR CUANTÍA"/>
    <n v="11"/>
    <n v="3"/>
    <n v="10"/>
    <n v="1"/>
    <n v="4991406.58"/>
    <s v="GLOBAL"/>
    <s v="SI EN TRAMITE"/>
  </r>
  <r>
    <x v="22"/>
    <s v="02-02-02-008-007"/>
    <s v="02-02-02-008-007-01-5"/>
    <s v="Adquisición de servicios - Servicios de mantenimiento y reparación de otra maquinaria y otro equipo"/>
    <s v="MANTENIEMIENTO EQUIPO ETAA HIDROLAVODORAS VF2021"/>
    <n v="72154501"/>
    <s v="SELECCIÓN ABREVIADA MENOR CUANTÍA"/>
    <n v="11"/>
    <n v="3"/>
    <n v="10"/>
    <n v="1"/>
    <n v="1500000"/>
    <s v="GLOBAL"/>
    <s v="SI EN TRAMITE"/>
  </r>
  <r>
    <x v="22"/>
    <s v="02-02-02-008-007"/>
    <s v="02-02-02-008-007-01-5"/>
    <s v="Adquisición de servicios - Servicios de mantenimiento y reparación de otra maquinaria y otro equipo"/>
    <s v="MANTENIEMIENTO EQUIPO ETAA MONTACARGAS VF2021"/>
    <n v="72154501"/>
    <s v="SELECCIÓN ABREVIADA MENOR CUANTÍA"/>
    <n v="11"/>
    <n v="3"/>
    <n v="10"/>
    <n v="1"/>
    <n v="12000000"/>
    <s v="GLOBAL"/>
    <s v="SI EN TRAMITE"/>
  </r>
  <r>
    <x v="22"/>
    <s v="02-02-02-008-007"/>
    <s v="02-02-02-008-007-01-5"/>
    <s v="Adquisición de servicios - Servicios de mantenimiento y reparación de otra maquinaria y otro equipo"/>
    <s v="MANTENIEMIENTO EQUIPO ETAA REMOLCADORES VF2021"/>
    <n v="72154501"/>
    <s v="SELECCIÓN ABREVIADA MENOR CUANTÍA"/>
    <n v="11"/>
    <n v="3"/>
    <n v="10"/>
    <n v="1"/>
    <n v="5000000"/>
    <s v="GLOBAL"/>
    <s v="SI EN TRAMITE"/>
  </r>
  <r>
    <x v="22"/>
    <s v="02-02-02-008-007"/>
    <s v="02-02-02-008-007-01-5"/>
    <s v="Adquisición de servicios - Servicios de mantenimiento y reparación de otra maquinaria y otro equipo"/>
    <s v="MANTENIEMIENTO EQUIPO ETAA TRACTORES VF2021"/>
    <n v="72154501"/>
    <s v="SELECCIÓN ABREVIADA MENOR CUANTÍA"/>
    <n v="11"/>
    <n v="3"/>
    <n v="10"/>
    <n v="1"/>
    <n v="10000000"/>
    <s v="GLOBAL"/>
    <s v="SI EN TRAMITE"/>
  </r>
  <r>
    <x v="22"/>
    <s v="02-02-02-008-007"/>
    <s v="02-02-02-008-007-01-5"/>
    <s v="Adquisición de servicios - Servicios de mantenimiento y reparación de otra maquinaria y otro equipo"/>
    <s v="MANTENIEMIENTO EQUIPO ETAA VEHICULOS UTILITARIOS VF2021"/>
    <n v="72154501"/>
    <s v="SELECCIÓN ABREVIADA MENOR CUANTÍA"/>
    <n v="11"/>
    <n v="3"/>
    <n v="10"/>
    <n v="1"/>
    <n v="3970000"/>
    <s v="GLOBAL"/>
    <s v="SI EN TRAMITE"/>
  </r>
  <r>
    <x v="22"/>
    <s v="02-02-02-008-007"/>
    <s v="02-02-02-008-007-01-5"/>
    <s v="Adquisición de servicios - Servicios de mantenimiento y reparación de otra maquinaria y otro equipo"/>
    <s v="MANTENIMIENTO PREVENTIVO Y CORRECTIVOPLANTAS DE ENERGIA VF 2021"/>
    <n v="72154501"/>
    <s v="SELECCIÓN ABREVIADA MENOR CUANTÍA"/>
    <n v="11"/>
    <n v="3"/>
    <n v="10"/>
    <n v="1"/>
    <n v="20000000"/>
    <s v="GLOBAL"/>
    <s v="SI EN TRAMITE"/>
  </r>
  <r>
    <x v="22"/>
    <s v="02-02-02-008-007"/>
    <s v="02-02-02-008-007-01-5"/>
    <s v="Adquisición de servicios - Servicios de mantenimiento y reparación de otra maquinaria y otro equipo"/>
    <s v="MANTENIMIENTO MOTOBOMBAS, ELECTROBOMBAS Y EQUIPOS DE SOLDADURA"/>
    <n v="72154100"/>
    <s v="MÍNIMA CUANTÍA"/>
    <n v="2"/>
    <n v="5"/>
    <n v="10"/>
    <n v="1"/>
    <n v="23431100"/>
    <s v="GLOBAL"/>
    <s v="NO SOLICITADAS"/>
  </r>
  <r>
    <x v="22"/>
    <s v="02-02-02-008-007"/>
    <s v="02-02-02-008-007-01-5"/>
    <s v="Adquisición de servicios - Servicios de mantenimiento y reparación de otra maquinaria y otro equipo"/>
    <s v="MANTENIMIENTO DE PLANTAS ELECTRICAS Y PARARRAYOS"/>
    <n v="72151500"/>
    <s v="MÍNIMA CUANTÍA"/>
    <n v="2"/>
    <n v="5"/>
    <n v="10"/>
    <n v="1"/>
    <n v="15839972"/>
    <s v="GLOBAL"/>
    <s v="NO SOLICITADAS"/>
  </r>
  <r>
    <x v="22"/>
    <s v="02-02-02-008-007"/>
    <s v="02-02-02-008-007-01-5"/>
    <s v="Adquisición de servicios - Servicios de mantenimiento y reparación de otra maquinaria y otro equipo"/>
    <s v="MANTENIMIENTO MINITRACTORES Y EQUIPO DE PODA "/>
    <n v="78181500"/>
    <s v="MÍNIMA CUANTÍA"/>
    <n v="1"/>
    <n v="6"/>
    <n v="10"/>
    <n v="1"/>
    <n v="14803600"/>
    <s v="GLOBAL"/>
    <s v="NO SOLICITADAS"/>
  </r>
  <r>
    <x v="22"/>
    <s v="02-02-02-008-007"/>
    <s v="02-02-02-008-007-01-5"/>
    <s v="Adquisición de servicios - Servicios de mantenimiento y reparación de otra maquinaria y otro equipo"/>
    <s v="MANTENIMIENTO PREVENTIVO ESPECIALIZADO PARA DOS (2) EQUIPOS DE DETECCIÓN DE NARCÓTICOS Y EXPLOSIVOS MMTD"/>
    <n v="72151704"/>
    <s v="MÍNIMA CUANTÍA"/>
    <n v="1"/>
    <n v="12"/>
    <n v="10"/>
    <n v="1"/>
    <n v="7660804"/>
    <s v="GLOBAL"/>
    <s v="NO SOLICITADAS"/>
  </r>
  <r>
    <x v="22"/>
    <s v="02-02-02-008-007"/>
    <s v="02-02-02-008-007-01-5"/>
    <s v="Adquisición de servicios - Servicios de mantenimiento y reparación de otra maquinaria y otro equipo"/>
    <s v="MANTENIMIENTO PREVENTIVO Y CORRECTIVO AL SISTEMA DE TRATAMIENTO DE AGUA RESIDUAL Y BOMBAS DE PRESIÓN PARA EL LAVADO DE AERONAVES"/>
    <n v="78181800"/>
    <s v="MÍNIMA CUANTÍA"/>
    <n v="3"/>
    <n v="4"/>
    <n v="10"/>
    <n v="1"/>
    <n v="9860340"/>
    <s v="GLOBAL"/>
    <s v="NO SOLICITADAS"/>
  </r>
  <r>
    <x v="22"/>
    <s v="02-02-02-008-007"/>
    <s v="02-02-02-008-007-01-5"/>
    <s v="Adquisición de servicios - Servicios de mantenimiento y reparación de otra maquinaria y otro equipo"/>
    <s v="MANTENIMIENTO DESPEGADORA DE RUEDAS"/>
    <n v="27113201"/>
    <s v="SELECCIÓN ABREVIADA MENOR CUANTÍA"/>
    <n v="3"/>
    <n v="9"/>
    <n v="10"/>
    <n v="1"/>
    <n v="2142000"/>
    <s v="GLOBAL"/>
    <s v="NO SOLICITADAS"/>
  </r>
  <r>
    <x v="22"/>
    <s v="02-02-02-008-007"/>
    <s v="02-02-02-008-007-01-5"/>
    <s v="Adquisición de servicios - Servicios de mantenimiento y reparación de otra maquinaria y otro equipo"/>
    <s v="MANTENIMIENTO EQUIPO ETAA BANCOS "/>
    <n v="25191500"/>
    <s v="SELECCIÓN ABREVIADA MENOR CUANTÍA"/>
    <n v="3"/>
    <n v="9"/>
    <n v="10"/>
    <n v="1"/>
    <n v="101173800"/>
    <s v="GLOBAL"/>
    <s v="NO SOLICITADAS"/>
  </r>
  <r>
    <x v="22"/>
    <s v="02-02-02-008-007"/>
    <s v="02-02-02-008-007-01-5"/>
    <s v="Adquisición de servicios - Servicios de mantenimiento y reparación de otra maquinaria y otro equipo"/>
    <s v="MANTENIMIENTO EQUIPO ETAA BARREDORAS "/>
    <n v="72154501"/>
    <s v="SELECCIÓN ABREVIADA MENOR CUANTÍA"/>
    <n v="3"/>
    <n v="9"/>
    <n v="10"/>
    <n v="1"/>
    <n v="2142000"/>
    <s v="GLOBAL"/>
    <s v="NO SOLICITADAS"/>
  </r>
  <r>
    <x v="22"/>
    <s v="02-02-02-008-007"/>
    <s v="02-02-02-008-007-01-5"/>
    <s v="Adquisición de servicios - Servicios de mantenimiento y reparación de otra maquinaria y otro equipo"/>
    <s v="MANTENIMIENTO EQUIPO ETAA CARGADORES "/>
    <n v="72154501"/>
    <s v="SELECCIÓN ABREVIADA MENOR CUANTÍA"/>
    <n v="3"/>
    <n v="9"/>
    <n v="10"/>
    <n v="1"/>
    <n v="9520000"/>
    <s v="GLOBAL"/>
    <s v="NO SOLICITADAS"/>
  </r>
  <r>
    <x v="22"/>
    <s v="02-02-02-008-007"/>
    <s v="02-02-02-008-007-01-5"/>
    <s v="Adquisición de servicios - Servicios de mantenimiento y reparación de otra maquinaria y otro equipo"/>
    <s v="MANTENIMIENTO EQUIPO ETAA CARROS ESCALERA "/>
    <n v="72154501"/>
    <s v="SELECCIÓN ABREVIADA MENOR CUANTÍA"/>
    <n v="3"/>
    <n v="9"/>
    <n v="10"/>
    <n v="1"/>
    <n v="3808000"/>
    <s v="GLOBAL"/>
    <s v="NO SOLICITADAS"/>
  </r>
  <r>
    <x v="22"/>
    <s v="02-02-02-008-007"/>
    <s v="02-02-02-008-007-01-5"/>
    <s v="Adquisición de servicios - Servicios de mantenimiento y reparación de otra maquinaria y otro equipo"/>
    <s v="MANTENIMIENTO EQUIPO ETAA GATOS "/>
    <n v="72154501"/>
    <s v="SELECCIÓN ABREVIADA MENOR CUANTÍA"/>
    <n v="3"/>
    <n v="9"/>
    <n v="10"/>
    <n v="1"/>
    <n v="30226000"/>
    <s v="GLOBAL"/>
    <s v="NO SOLICITADAS"/>
  </r>
  <r>
    <x v="22"/>
    <s v="02-02-02-008-007"/>
    <s v="02-02-02-008-007-01-5"/>
    <s v="Adquisición de servicios - Servicios de mantenimiento y reparación de otra maquinaria y otro equipo"/>
    <s v="MANTENIMIENTO EQUIPO ETAA GRUAS "/>
    <n v="72154502"/>
    <s v="SELECCIÓN ABREVIADA MENOR CUANTÍA"/>
    <n v="3"/>
    <n v="9"/>
    <n v="10"/>
    <n v="1"/>
    <n v="6188000"/>
    <s v="GLOBAL"/>
    <s v="NO SOLICITADAS"/>
  </r>
  <r>
    <x v="22"/>
    <s v="02-02-02-008-007"/>
    <s v="02-02-02-008-007-01-5"/>
    <s v="Adquisición de servicios - Servicios de mantenimiento y reparación de otra maquinaria y otro equipo"/>
    <s v="MANTENIMIENTO EQUIPO ETAA HIDROLAVADORAS "/>
    <n v="72154501"/>
    <s v="SELECCIÓN ABREVIADA MENOR CUANTÍA"/>
    <n v="3"/>
    <n v="9"/>
    <n v="10"/>
    <n v="1"/>
    <n v="4998000"/>
    <s v="GLOBAL"/>
    <s v="NO SOLICITADAS"/>
  </r>
  <r>
    <x v="22"/>
    <s v="02-02-02-008-007"/>
    <s v="02-02-02-008-007-01-5"/>
    <s v="Adquisición de servicios - Servicios de mantenimiento y reparación de otra maquinaria y otro equipo"/>
    <s v="MANTENIMIENTO EQUIPO ETAA MONTACARGAS"/>
    <n v="72154501"/>
    <s v="SELECCIÓN ABREVIADA MENOR CUANTÍA"/>
    <n v="3"/>
    <n v="9"/>
    <n v="10"/>
    <n v="1"/>
    <n v="8080000"/>
    <s v="GLOBAL"/>
    <s v="NO SOLICITADAS"/>
  </r>
  <r>
    <x v="22"/>
    <s v="02-02-02-008-007"/>
    <s v="02-02-02-008-007-01-5"/>
    <s v="Adquisición de servicios - Servicios de mantenimiento y reparación de otra maquinaria y otro equipo"/>
    <s v="MANTENIMIENTO EQUIPO ETAA REMOLCADORES"/>
    <n v="72154501"/>
    <s v="SELECCIÓN ABREVIADA MENOR CUANTÍA"/>
    <n v="3"/>
    <n v="9"/>
    <n v="10"/>
    <n v="1"/>
    <n v="12376000"/>
    <s v="GLOBAL"/>
    <s v="NO SOLICITADAS"/>
  </r>
  <r>
    <x v="22"/>
    <s v="02-02-02-008-007"/>
    <s v="02-02-02-008-007-01-5"/>
    <s v="Adquisición de servicios - Servicios de mantenimiento y reparación de otra maquinaria y otro equipo"/>
    <s v="MANTENIMIENTO EQUIPO ETAA VEHICULOS UTILITARIOS"/>
    <n v="72154501"/>
    <s v="SELECCIÓN ABREVIADA MENOR CUANTÍA"/>
    <n v="3"/>
    <n v="9"/>
    <n v="10"/>
    <n v="1"/>
    <n v="12661600"/>
    <s v="GLOBAL"/>
    <s v="NO SOLICITADAS"/>
  </r>
  <r>
    <x v="22"/>
    <s v="02-02-02-008-007"/>
    <s v="02-02-02-008-007-01-5"/>
    <s v="Adquisición de servicios - Servicios de mantenimiento y reparación de otra maquinaria y otro equipo"/>
    <s v="MANTENIMIENTO ETAA TRACTORES"/>
    <n v="72154501"/>
    <s v="SELECCIÓN ABREVIADA MENOR CUANTÍA"/>
    <n v="3"/>
    <n v="9"/>
    <n v="10"/>
    <n v="1"/>
    <n v="12376000"/>
    <s v="GLOBAL"/>
    <s v="NO SOLICITADAS"/>
  </r>
  <r>
    <x v="22"/>
    <s v="02-02-02-008-007"/>
    <s v="02-02-02-008-007-01-5"/>
    <s v="Adquisición de servicios - Servicios de mantenimiento y reparación de otra maquinaria y otro equipo"/>
    <s v="MANTENIMIENTO PREVENTIVO Y CORRECTIVO PLANTAS DE ENERGIA "/>
    <n v="72151514"/>
    <s v="SELECCIÓN ABREVIADA MENOR CUANTÍA"/>
    <n v="3"/>
    <n v="9"/>
    <n v="10"/>
    <n v="1"/>
    <n v="79254000"/>
    <s v="GLOBAL"/>
    <s v="NO SOLICITADAS"/>
  </r>
  <r>
    <x v="22"/>
    <s v="02-02-02-008-007"/>
    <s v="02-02-02-008-007-01-5"/>
    <s v="Adquisición de servicios - Servicios de mantenimiento y reparación de otra maquinaria y otro equipo"/>
    <s v="MANTENIMIENTO CARROS GASES INDUSTRIALES"/>
    <n v="73152101"/>
    <s v="MÍNIMA CUANTÍA"/>
    <n v="4"/>
    <n v="2"/>
    <n v="10"/>
    <n v="1"/>
    <n v="13911100"/>
    <s v="GLOBAL"/>
    <s v="NO SOLICITADAS"/>
  </r>
  <r>
    <x v="22"/>
    <s v="02-02-02-008-007"/>
    <s v="02-02-02-008-007-01-5"/>
    <s v="Adquisición de servicios - Servicios de mantenimiento y reparación de otra maquinaria y otro equipo"/>
    <s v="MANTENIMIENTO ESTANTERIA INTELIGENTE "/>
    <n v="72154501"/>
    <s v="MÍNIMA CUANTÍA"/>
    <n v="5"/>
    <n v="2"/>
    <n v="10"/>
    <n v="1"/>
    <n v="12000000"/>
    <s v="GLOBAL"/>
    <s v="NO SOLICITADAS"/>
  </r>
  <r>
    <x v="22"/>
    <s v="02-02-02-008-007"/>
    <s v="02-02-02-008-007-01-5"/>
    <s v="Adquisición de servicios - Servicios de mantenimiento y reparación de otra maquinaria y otro equipo"/>
    <s v="MANTENIMIENTO EQUIPO DEL EQUIPO ETAA ASIGNADO A LA UNIDAD  AMARRE"/>
    <n v="78181500"/>
    <s v="SELECCIÓN ABREVIADA MENOR CUANTÍA"/>
    <n v="11"/>
    <n v="1"/>
    <n v="10"/>
    <n v="1"/>
    <n v="31000000"/>
    <s v="GLOBAL"/>
    <s v="NO SOLICITADAS"/>
  </r>
  <r>
    <x v="22"/>
    <s v="02-02-02-008-007"/>
    <s v="02-02-02-008-007-02-4"/>
    <s v="Adquisición de servicios - Servicios de reparación de muebles"/>
    <s v="REFACCION DE 10 POLTRONAS MATERIAL: "/>
    <n v="11122005"/>
    <s v="MÍNIMA CUANTÍA"/>
    <n v="3"/>
    <n v="5"/>
    <n v="10"/>
    <n v="1"/>
    <n v="3153500"/>
    <s v="GLOBAL"/>
    <s v="NO SOLICITADAS"/>
  </r>
  <r>
    <x v="22"/>
    <s v="02-02-02-008-007"/>
    <s v="02-02-02-008-007-02-9"/>
    <s v="Adquisición de servicios - Servicios de mantenimiento y reparación de otros bienes n. C. P."/>
    <s v="MANTENIMIENTO DE BASCULAS FIJAS Y PORTATILES"/>
    <n v="73152109"/>
    <s v="MÍNIMA CUANTÍA"/>
    <n v="3"/>
    <n v="8"/>
    <n v="10"/>
    <n v="1"/>
    <n v="19987240"/>
    <s v="GLOBAL"/>
    <s v="NO SOLICITADAS"/>
  </r>
  <r>
    <x v="22"/>
    <s v="02-02-02-008-007"/>
    <s v="02-02-02-008-007-02-9"/>
    <s v="Adquisición de servicios - Servicios de mantenimiento y reparación de otros bienes n. C. P."/>
    <s v="MANTENIMIENTO DE GASODOMESTICOS"/>
    <n v="72101500"/>
    <s v="MÍNIMA CUANTÍA"/>
    <n v="2"/>
    <n v="5"/>
    <n v="16"/>
    <n v="1"/>
    <n v="19962250"/>
    <s v="GLOBAL"/>
    <s v="NO SOLICITADAS"/>
  </r>
  <r>
    <x v="22"/>
    <s v="02-02-02-008-007"/>
    <s v="02-02-02-008-007-02-9"/>
    <s v="Adquisición de servicios - Servicios de mantenimiento y reparación de otros bienes n. C. P."/>
    <s v="MANTENIMIENTO DE GASODOMESTICOS"/>
    <n v="72151000"/>
    <s v="MÍNIMA CUANTÍA"/>
    <n v="2"/>
    <n v="5"/>
    <n v="10"/>
    <n v="1"/>
    <n v="36883250"/>
    <s v="GLOBAL"/>
    <s v="NO SOLICITADAS"/>
  </r>
  <r>
    <x v="22"/>
    <s v="02-02-02-008-007"/>
    <s v="02-02-02-008-007-02-9"/>
    <s v="Adquisición de servicios - Servicios de mantenimiento y reparación de otros bienes n. C. P."/>
    <s v="MANTENIMIENTO DE GASODOMESTICOS"/>
    <n v="72101500"/>
    <s v="MÍNIMA CUANTÍA"/>
    <n v="6"/>
    <n v="5"/>
    <n v="10"/>
    <n v="1"/>
    <n v="2000000"/>
    <s v="GLOBAL"/>
    <s v="NO SOLICITADAS"/>
  </r>
  <r>
    <x v="22"/>
    <s v="02-02-02-008-007"/>
    <s v="02-02-02-008-007-02-9"/>
    <s v="Adquisición de servicios - Servicios de mantenimiento y reparación de otros bienes n. C. P."/>
    <s v="IMPREVISTOS POR SOBRANTES"/>
    <n v="72151000"/>
    <n v="0"/>
    <n v="0"/>
    <n v="0"/>
    <n v="16"/>
    <n v="1"/>
    <n v="37750"/>
    <s v="GLOBAL"/>
    <s v=""/>
  </r>
  <r>
    <x v="22"/>
    <s v="02-02-02-009-002"/>
    <s v="02-02-02-009-002-09"/>
    <s v="Adquisición de servicios - Otros tipos de educación y servicios de apoyo educativo"/>
    <s v="TECNICO "/>
    <n v="86101800"/>
    <s v="MÍNIMA CUANTÍA"/>
    <n v="2"/>
    <n v="8"/>
    <n v="10"/>
    <n v="1"/>
    <n v="38900000"/>
    <s v="GLOBAL"/>
    <s v="NO SOLICITADAS"/>
  </r>
  <r>
    <x v="22"/>
    <s v="02-02-02-009-002"/>
    <s v="02-02-02-009-002-09"/>
    <s v="Adquisición de servicios - Otros tipos de educación y servicios de apoyo educativo"/>
    <s v="CAVI"/>
    <n v="86101800"/>
    <s v="MÍNIMA CUANTÍA"/>
    <n v="3"/>
    <n v="6"/>
    <n v="10"/>
    <n v="1"/>
    <n v="19159663.940000001"/>
    <s v="GLOBAL"/>
    <s v="NO SOLICITADAS"/>
  </r>
  <r>
    <x v="22"/>
    <s v="02-02-02-009-002"/>
    <s v="02-02-02-009-002-09"/>
    <s v="Adquisición de servicios - Otros tipos de educación y servicios de apoyo educativo"/>
    <s v="ICAO"/>
    <n v="86101710"/>
    <s v="MÍNIMA CUANTÍA"/>
    <n v="3"/>
    <n v="6"/>
    <n v="10"/>
    <n v="1"/>
    <n v="43835300"/>
    <s v="GLOBAL"/>
    <s v="NO SOLICITADAS"/>
  </r>
  <r>
    <x v="22"/>
    <s v="02-02-02-009-002"/>
    <s v="02-02-02-009-002-09"/>
    <s v="Adquisición de servicios - Otros tipos de educación y servicios de apoyo educativo"/>
    <s v="BRIGADISTAS"/>
    <n v="86101800"/>
    <s v="MÍNIMA CUANTÍA"/>
    <n v="3"/>
    <n v="6"/>
    <n v="10"/>
    <n v="1"/>
    <n v="2792930"/>
    <s v="GLOBAL"/>
    <s v="NO SOLICITADAS"/>
  </r>
  <r>
    <x v="22"/>
    <s v="02-02-02-009-002"/>
    <s v="02-02-02-009-002-09"/>
    <s v="Adquisición de servicios - Otros tipos de educación y servicios de apoyo educativo"/>
    <s v="TRABAJO SEGURO EN  ALTURAS "/>
    <n v="86101800"/>
    <s v="MÍNIMA CUANTÍA"/>
    <n v="3"/>
    <n v="6"/>
    <n v="10"/>
    <n v="1"/>
    <n v="7939070"/>
    <s v="GLOBAL"/>
    <s v="NO SOLICITADAS"/>
  </r>
  <r>
    <x v="22"/>
    <s v="02-02-02-009-003"/>
    <s v="02-02-02-009-003-01"/>
    <s v="Adquisición de servicios - Servicios de salud humana"/>
    <s v="EXAMENES MEDICOS OCUPACIONALES PERSONAL CIVIL Y UN PERSONAL MILITAR CATAM"/>
    <n v="85121502"/>
    <s v="MÍNIMA CUANTÍA"/>
    <n v="2"/>
    <n v="8"/>
    <n v="10"/>
    <n v="1"/>
    <n v="12521909"/>
    <s v="GLOBAL"/>
    <s v="NO SOLICITADAS"/>
  </r>
  <r>
    <x v="22"/>
    <s v="02-02-02-009-004"/>
    <s v="02-02-02-009-004-01"/>
    <s v="Adquisición de servicios - Servicios de alcantarillado, servicios de limpieza, tratamiento de aguas residuales y tanques sépticos"/>
    <s v="SERVICIO MANTENIMIENTO Y LIMPIEZA DE ALCANTARILLADO SANITARIO Y PLUVIAL VF2021"/>
    <n v="20122800"/>
    <s v="MÍNIMA CUANTÍA"/>
    <n v="4"/>
    <n v="8"/>
    <n v="10"/>
    <n v="1"/>
    <n v="9820177.5"/>
    <s v="GLOBAL"/>
    <s v="SI APROBADAS"/>
  </r>
  <r>
    <x v="22"/>
    <s v="02-02-02-009-004"/>
    <s v="02-02-02-009-004-01"/>
    <s v="Adquisición de servicios - Servicios de alcantarillado, servicios de limpieza, tratamiento de aguas residuales y tanques sépticos"/>
    <s v="SERVICIO MANTENIMIENTO Y LIMPIEZA DE ALCANTARILLADO SANITARIO Y PLUVIAL"/>
    <n v="20122800"/>
    <s v="MÍNIMA CUANTÍA"/>
    <n v="4"/>
    <n v="8"/>
    <n v="10"/>
    <n v="1"/>
    <n v="13680716"/>
    <s v="GLOBAL"/>
    <s v="NO SOLICITADAS"/>
  </r>
  <r>
    <x v="22"/>
    <s v="02-02-02-009-004"/>
    <s v="02-02-02-009-004-01"/>
    <s v="Adquisición de servicios - Servicios de alcantarillado, servicios de limpieza, tratamiento de aguas residuales y tanques sépticos"/>
    <s v="SERVICIOS PUBLICOS (ALCANTARILLADO)"/>
    <n v="83101500"/>
    <s v="CONTRATACIÓN DIRECTA"/>
    <n v="1"/>
    <n v="12"/>
    <n v="10"/>
    <n v="1"/>
    <n v="134135250"/>
    <s v="GLOBAL"/>
    <s v="NO SOLICITADAS"/>
  </r>
  <r>
    <x v="22"/>
    <s v="02-02-02-009-004"/>
    <s v="02-02-02-009-004-01"/>
    <s v="Adquisición de servicios - Servicios de alcantarillado, servicios de limpieza, tratamiento de aguas residuales y tanques sépticos"/>
    <s v="SERVICIOS PUBLICOS (ASEO)"/>
    <n v="83101500"/>
    <s v="CONTRATACIÓN DIRECTA"/>
    <n v="1"/>
    <n v="12"/>
    <n v="10"/>
    <n v="1"/>
    <n v="58493259"/>
    <s v="GLOBAL"/>
    <s v="NO SOLICITADAS"/>
  </r>
  <r>
    <x v="22"/>
    <s v="02-02-02-009-004"/>
    <s v="02-02-02-009-004-01"/>
    <s v="Adquisición de servicios - Servicios de alcantarillado, servicios de limpieza, tratamiento de aguas residuales y tanques sépticos"/>
    <s v="SERVICIOS PUBLICOS (ASEO)"/>
    <n v="83101500"/>
    <s v="MÍNIMA CUANTÍA"/>
    <n v="6"/>
    <n v="5"/>
    <n v="10"/>
    <n v="1"/>
    <n v="8200000"/>
    <s v="GLOBAL"/>
    <s v="NO SOLICITADAS"/>
  </r>
  <r>
    <x v="22"/>
    <s v="02-02-02-009-004"/>
    <s v="02-02-02-009-004-02"/>
    <s v="Adquisición de servicios - Servicios de recolección de desechos"/>
    <s v="RECOLECION DE RESIDUOS HOSPITALARIOS GENERADOS EN ESM-5119"/>
    <n v="76121901"/>
    <s v="MÍNIMA CUANTÍA"/>
    <n v="1"/>
    <n v="12"/>
    <n v="10"/>
    <n v="1"/>
    <n v="4100000"/>
    <s v="GLOBAL"/>
    <s v="NO SOLICITADAS"/>
  </r>
  <r>
    <x v="22"/>
    <s v="02-02-02-009-004"/>
    <s v="02-02-02-009-004-02"/>
    <s v="Adquisición de servicios - Servicios de recolección de desechos"/>
    <s v="RECOLECION DE RESIDUOS HOSPITALARIOS GENERADOS EN ESM-5119 GAORI"/>
    <n v="76121901"/>
    <s v="MÍNIMA CUANTÍA"/>
    <n v="1"/>
    <n v="12"/>
    <n v="10"/>
    <n v="1"/>
    <n v="500000"/>
    <s v="GLOBAL"/>
    <s v="NO SOLICITADAS"/>
  </r>
  <r>
    <x v="22"/>
    <s v="02-02-02-009-004"/>
    <s v="02-02-02-009-004-03"/>
    <s v="Adquisición de servicios - Servicios de tratamiento y disposición de desechos"/>
    <s v="IMPREVISTOS POR SOBRANTES"/>
    <n v="76121900"/>
    <n v="0"/>
    <n v="0"/>
    <n v="0"/>
    <n v="10"/>
    <n v="1"/>
    <n v="0.39"/>
    <s v="GLOBAL"/>
    <s v=""/>
  </r>
  <r>
    <x v="22"/>
    <s v="02-02-02-009-004"/>
    <s v="02-02-02-009-004-03"/>
    <s v="Adquisición de servicios - Servicios de tratamiento y disposición de desechos"/>
    <s v="SERVICIO DE RECOLECCIÓN INTERNA, TRANSPORTE, MANIPULACIÓN, ALMACENAMIENTO TEMPORAL Y DISPOSICIÓN FINAL AMBIENTALMENTE ADECUADA Y CERTIFICADA DE LOS RESIDUOS PELIGROSOS, ELECTRÓNICOS E INTENDENCIA  SUCOM"/>
    <n v="76121900"/>
    <s v="MÍNIMA CUANTÍA"/>
    <n v="1"/>
    <n v="8"/>
    <n v="10"/>
    <n v="1"/>
    <n v="3600000"/>
    <s v="GLOBAL"/>
    <s v="NO SOLICITADAS"/>
  </r>
  <r>
    <x v="22"/>
    <s v="02-02-02-009-004"/>
    <s v="02-02-02-009-004-03"/>
    <s v="Adquisición de servicios - Servicios de tratamiento y disposición de desechos"/>
    <s v="SERVICIO DE RECOLECCIÓN INTERNA, TRANSPORTE, MANIPULACIÓN, ALMACENAMIENTO TEMPORAL Y DISPOSICIÓN FINAL AMBIENTALMENTE ADECUADA Y CERTIFICADA DE LOS RESIDUOS PELIGROSOS, ELECTRÓNICOS E INTENDENCIA  VF 2021"/>
    <n v="76121900"/>
    <s v="MÍNIMA CUANTÍA"/>
    <n v="8"/>
    <n v="3"/>
    <n v="10"/>
    <n v="1"/>
    <n v="6712399.6100000003"/>
    <s v="GLOBAL"/>
    <s v="SI APROBADAS"/>
  </r>
  <r>
    <x v="22"/>
    <s v="02-02-02-009-004"/>
    <s v="02-02-02-009-004-03"/>
    <s v="Adquisición de servicios - Servicios de tratamiento y disposición de desechos"/>
    <s v="SERVICIO DE RECOLECCIÓN INTERNA, TRANSPORTE, MANIPULACIÓN, ALMACENAMIENTO TEMPORAL Y DISPOSICIÓN FINAL AMBIENTALMENTE ADECUADA Y CERTIFICADA DE LOS RESIDUOS PELIGROSOS, ELECTRÓNICOS E INTENDENCIA  AMARRE "/>
    <n v="76121900"/>
    <s v="MÍNIMA CUANTÍA"/>
    <n v="1"/>
    <n v="8"/>
    <n v="10"/>
    <n v="1"/>
    <n v="400000"/>
    <s v="GLOBAL"/>
    <s v="SI EN TRAMITE"/>
  </r>
  <r>
    <x v="22"/>
    <s v="02-02-02-009-007"/>
    <s v="02-02-02-009-007-09"/>
    <s v="Adquisición de servicios - Otros servicios diversos n. C. P."/>
    <s v="SERVICIO A BORDO"/>
    <n v="90101600"/>
    <s v="SELECCIÓN ABREVIADA SUBASTA INVERSA (NO DISPONIBLE)"/>
    <n v="1"/>
    <n v="5"/>
    <n v="10"/>
    <n v="1"/>
    <n v="82393000"/>
    <s v="GLOBAL"/>
    <s v="NO SOLICITADAS"/>
  </r>
  <r>
    <x v="22"/>
    <s v="02-02-02-009-007"/>
    <s v="02-02-02-009-007-09"/>
    <s v="Adquisición de servicios - Otros servicios diversos n. C. P."/>
    <s v="SERVICIO A BORDO"/>
    <n v="90101600"/>
    <s v="SELECCIÓN ABREVIADA SUBASTA INVERSA (NO DISPONIBLE)"/>
    <n v="5"/>
    <n v="7"/>
    <n v="10"/>
    <n v="1"/>
    <n v="200000000"/>
    <s v="GLOBAL"/>
    <s v="SI EN TRAMITE"/>
  </r>
  <r>
    <x v="22"/>
    <s v="02-02-02-009-007"/>
    <s v="02-02-02-009-007-09"/>
    <s v="Adquisición de servicios - Otros servicios diversos n. C. P."/>
    <s v="SERVICIO A BORDO  VF ENE- MAYO 2021"/>
    <n v="90101600"/>
    <s v="SELECCIÓN ABREVIADA SUBASTA INVERSA (NO DISPONIBLE)"/>
    <n v="1"/>
    <n v="5"/>
    <n v="10"/>
    <n v="1"/>
    <n v="470000000"/>
    <s v="GLOBAL"/>
    <s v="SI APROBADAS"/>
  </r>
  <r>
    <x v="22"/>
    <s v="02-02-02-009-007"/>
    <s v="02-02-02-009-007-09"/>
    <s v="Adquisición de servicios - Otros servicios diversos n. C. P."/>
    <s v="SERVICIO A BORDO AMARRE "/>
    <n v="90101600"/>
    <s v="SELECCIÓN ABREVIADA SUBASTA INVERSA (NO DISPONIBLE)"/>
    <n v="8"/>
    <n v="1"/>
    <n v="10"/>
    <n v="1"/>
    <n v="117737883"/>
    <s v="GLOBAL"/>
    <s v="SI EN TRAMITE"/>
  </r>
  <r>
    <x v="22"/>
    <s v="02-02-02-009-007"/>
    <s v="02-02-02-009-007-09"/>
    <s v="Adquisición de servicios - Otros servicios diversos n. C. P."/>
    <s v="SERVICIO A BORDO"/>
    <n v="90101600"/>
    <s v="SELECCIÓN ABREVIADA SUBASTA INVERSA (NO DISPONIBLE)"/>
    <n v="10"/>
    <n v="2"/>
    <n v="10"/>
    <n v="1"/>
    <n v="50000000"/>
    <s v="GLOBAL"/>
    <s v="NO SOLICITADAS"/>
  </r>
  <r>
    <x v="22"/>
    <s v="02-02-02-009-007"/>
    <s v="02-02-02-009-007-09"/>
    <s v="Adquisición de servicios - Otros servicios diversos n. C. P."/>
    <s v="IMPREVISTOS POR SOBRANTES"/>
    <n v="90101600"/>
    <n v="0"/>
    <n v="0"/>
    <n v="0"/>
    <n v="10"/>
    <n v="1"/>
    <n v="6.73"/>
    <s v="GLOBAL"/>
    <s v=""/>
  </r>
  <r>
    <x v="22"/>
    <s v="02-02-02-010"/>
    <s v="02-02-02-010"/>
    <s v="Adquisición de servicios - Viáticos de los funcionarios en comisión"/>
    <s v="VIATICOS AL INTERIOR DEL PAÍS"/>
    <n v="90111800"/>
    <s v="MÍNIMA CUANTÍA"/>
    <n v="1"/>
    <n v="12"/>
    <n v="10"/>
    <n v="1"/>
    <n v="361637000"/>
    <s v="GLOBAL"/>
    <s v="NO SOLICITADAS"/>
  </r>
  <r>
    <x v="22"/>
    <s v="02-02-02-010"/>
    <s v="02-02-02-010"/>
    <s v="Adquisición de servicios - Viáticos de los funcionarios en comisión"/>
    <s v="VIATICOS AL INTERIOR DEL PAÍS"/>
    <n v="90111800"/>
    <s v="MÍNIMA CUANTÍA"/>
    <n v="1"/>
    <n v="12"/>
    <n v="10"/>
    <n v="1"/>
    <n v="63896000"/>
    <s v="GLOBAL"/>
    <s v="NO SOLICITADAS"/>
  </r>
  <r>
    <x v="22"/>
    <s v="02-02-02-010"/>
    <s v="02-02-02-010"/>
    <s v="Adquisición de servicios - Viáticos de los funcionarios en comisión"/>
    <s v="VIATICOS AL INTERIOR DEL PAÍS"/>
    <n v="90111800"/>
    <s v="MÍNIMA CUANTÍA"/>
    <n v="5"/>
    <n v="7"/>
    <n v="10"/>
    <n v="1"/>
    <n v="198000000"/>
    <s v="GLOBAL"/>
    <s v="NO SOLICITADAS"/>
  </r>
  <r>
    <x v="22"/>
    <s v="02-02-02-010"/>
    <s v="02-02-02-010"/>
    <s v="Adquisición de servicios - Viáticos de los funcionarios en comisión"/>
    <s v="VIEGENCIAS EXPIRADAS"/>
    <n v="90111800"/>
    <s v="MÍNIMA CUANTÍA"/>
    <n v="1"/>
    <n v="12"/>
    <n v="10"/>
    <n v="1"/>
    <n v="2198000"/>
    <s v="GLOBAL"/>
    <s v="NO SOLICITADAS"/>
  </r>
  <r>
    <x v="22"/>
    <s v="02-02-02-010"/>
    <s v="02-02-02-010"/>
    <s v="Adquisición de servicios - Viáticos de los funcionarios en comisión"/>
    <s v="AUXILIO DE MARCHA"/>
    <n v="90111800"/>
    <s v="MÍNIMA CUANTÍA"/>
    <n v="1"/>
    <n v="12"/>
    <n v="10"/>
    <n v="1"/>
    <n v="3121616"/>
    <s v="GLOBAL"/>
    <s v="NO SOLICITADAS"/>
  </r>
  <r>
    <x v="22"/>
    <s v="02-02-02-010"/>
    <s v="02-02-02-010"/>
    <s v="Adquisición de servicios - Viáticos de los funcionarios en comisión"/>
    <s v="VIATICOS AL INTERIOR DEL PAÍS"/>
    <n v="90111800"/>
    <s v="MÍNIMA CUANTÍA"/>
    <n v="5"/>
    <n v="7"/>
    <n v="16"/>
    <n v="1"/>
    <n v="99555000"/>
    <s v="GLOBAL"/>
    <s v="NO SOLICITADAS"/>
  </r>
  <r>
    <x v="22"/>
    <s v="02-02-02-010"/>
    <s v="02-02-02-010"/>
    <s v="Adquisición de servicios - Viáticos de los funcionarios en comisión"/>
    <s v="IMPREVISTOS POR SOBRANTES"/>
    <n v="90111800"/>
    <n v="0"/>
    <n v="0"/>
    <n v="0"/>
    <n v="16"/>
    <n v="1"/>
    <n v="445000"/>
    <s v="GLOBAL"/>
    <s v=""/>
  </r>
  <r>
    <x v="22"/>
    <s v="08-01-02-006"/>
    <s v="08-01-02-006"/>
    <s v="Impuestos - Impuesto sobre vehículos automotores"/>
    <s v="IMPUESTO VEHICULAR"/>
    <n v="93161601"/>
    <s v="MÍNIMA CUANTÍA"/>
    <n v="1"/>
    <n v="12"/>
    <n v="10"/>
    <n v="1"/>
    <n v="875800"/>
    <s v="GLOBAL"/>
    <s v="NO SOLICITADAS"/>
  </r>
  <r>
    <x v="22"/>
    <s v="01-01-03-027"/>
    <s v="01-01-03-027"/>
    <s v="Planta permanente - Partida alimentación soldados"/>
    <s v="PARTIDA ALIMENTACION SOLDADOS"/>
    <s v="90101501_x000a_90101604"/>
    <s v="CONTRATACIÓN DIRECTA"/>
    <n v="1"/>
    <n v="12"/>
    <n v="10"/>
    <n v="1"/>
    <n v="63374124"/>
    <s v="GLOBAL"/>
    <s v="NO SOLICITADAS"/>
  </r>
  <r>
    <x v="22"/>
    <s v="A-01-01-03-035"/>
    <s v="01-01-03-035"/>
    <s v="ALIMENTACIÓN ALUMNOS"/>
    <s v="ALIMENTACIÓN ALUMNOS"/>
    <n v="0"/>
    <s v="CONTRATACIÓN DIRECTA"/>
    <n v="1"/>
    <n v="12"/>
    <n v="10"/>
    <n v="1"/>
    <n v="1055976"/>
    <s v="GLOBAL"/>
    <s v="NO SOLICITADAS"/>
  </r>
  <r>
    <x v="23"/>
    <s v="1599-0100-2-0-1599068-02"/>
    <s v="02-02-02-009-002-09"/>
    <s v="ADQUISICIÓN DE BIENES Y SERVICIOS - SERVICIO DE APOYO FINANCIERO PARA EL FORTALECIMIENTO DEL TALENTO HUMANO - FORTALECIMIENTO DE LAS COMPETENCIAS FORMATIVAS Y LABORALES DEL PERSONAL MILITAR DE LA FUERZA AÉREA COLOMBIANA A NIVEL  NACIONAL"/>
    <s v="CAPACITACIÓN Y CERTIFICACIÓN MULTILINGUISMO"/>
    <n v="86111604"/>
    <s v="CONTRATACIÓN DIRECTA"/>
    <n v="3"/>
    <n v="6"/>
    <n v="11"/>
    <n v="1"/>
    <n v="99999999"/>
    <s v="GLOBAL"/>
    <s v="NO SOLICITADAS"/>
  </r>
  <r>
    <x v="23"/>
    <s v="1599-0100-2-0-1599068-02"/>
    <s v="02-02-02-009-002-09"/>
    <s v="ADQUISICIÓN DE BIENES Y SERVICIOS - SERVICIO DE APOYO FINANCIERO PARA EL FORTALECIMIENTO DEL TALENTO HUMANO - FORTALECIMIENTO DE LAS COMPETENCIAS FORMATIVAS Y LABORALES DEL PERSONAL MILITAR DE LA FUERZA AÉREA COLOMBIANA A NIVEL  NACIONAL"/>
    <s v="IMPREVISTO POR SOBRANTE"/>
    <n v="86111604"/>
    <s v="CONTRATACIÓN DIRECTA"/>
    <n v="12"/>
    <n v="6"/>
    <n v="11"/>
    <n v="1"/>
    <n v="1"/>
    <s v="GLOBAL"/>
    <m/>
  </r>
  <r>
    <x v="24"/>
    <s v="02-02-02-009-003"/>
    <s v="02-02-02-009-003-01"/>
    <s v="ADQUISICIÓN DE SERVICIOS - SERVICIOS DE SALUD HUMANA"/>
    <s v="EXAMENES MEDICOS DE RECLUTAMIENTO  DE SOLDADOS"/>
    <n v="85101503"/>
    <s v="SOLICITUD DE INFORMACIÓN A LOS PROVEEDORES"/>
    <n v="1"/>
    <n v="12"/>
    <n v="10"/>
    <n v="1"/>
    <n v="750000000"/>
    <s v="GLOBAL"/>
    <s v="NO SOLICITADAS"/>
  </r>
  <r>
    <x v="24"/>
    <s v="02-02-02-008-005"/>
    <s v="02-02-02-008-005-01"/>
    <s v="ADQUISICIÓN DE SERVICIOS - SERVICIOS DE EMPLEO"/>
    <s v="ACUERDO ENTRE LA COMISI{ON NACIONAL DEL SERVICIO CIVIL Y LA FUERZA AEREA COLOMBIANA PARA PROVEER MEDIANTE UN PROCESO DE SELECCIÓN (CONVOCATORIA) LOS EMPLEOS PERTENECIENTES A CARGOS DE PROVISIONALIDAD."/>
    <n v="80111700"/>
    <s v="CONTRATACIÓN DIRECTA"/>
    <n v="1"/>
    <n v="12"/>
    <n v="10"/>
    <n v="1"/>
    <n v="801500000"/>
    <s v="GLOBAL"/>
    <s v="NO SOLICITADAS"/>
  </r>
  <r>
    <x v="24"/>
    <s v="02-02-02-009-003"/>
    <s v="02-02-02-009-003-01"/>
    <s v="ADQUISICIÓN DE SERVICIOS - SERVICIOS DE SALUD HUMANA"/>
    <s v="EXÁMENES MÉDICOS DE SELECCIÓN Y RETIRO PERSONAL CIVIL"/>
    <n v="85101503"/>
    <s v="CONTRATACIÓN DIRECTA"/>
    <n v="1"/>
    <n v="12"/>
    <n v="10"/>
    <n v="1"/>
    <n v="66870840"/>
    <s v="GLOBAL"/>
    <s v="NO SOLICITADAS"/>
  </r>
  <r>
    <x v="24"/>
    <s v="02-02-02-009-002"/>
    <s v="02-02-02-009-002-09"/>
    <s v="ADQUISICIÓN DE SERVICIOS - OTROS TIPOS DE EDUCACIÓN Y SERVICIOS DE APOYO EDUCATIVO"/>
    <s v="PROGRAMAS DE DESARROLLO ALTOS POTENCIALES (PDD, PID, PDL)"/>
    <n v="86111604"/>
    <s v="CONTRATACIÓN DIRECTA"/>
    <n v="4"/>
    <n v="8"/>
    <n v="10"/>
    <n v="1"/>
    <n v="161604034"/>
    <s v="GLOBAL"/>
    <s v="NO SOLICITADAS"/>
  </r>
  <r>
    <x v="25"/>
    <s v="1599-0100-2-0-1599068-02"/>
    <s v="02-02-02-009-002-09"/>
    <s v="ADQUISICIÓN DE BIENES Y SERVICIOS - SERVICIO DE APOYO FINANCIERO PARA EL FORTALECIMIENTO DEL TALENTO HUMANO - FORTALECIMIENTO DE LAS COMPETENCIAS FORMATIVAS Y LABORALES DEL PERSONAL MILITAR DE LA FUERZA AÉREA COLOMBIANA A NIVEL  NACIONAL"/>
    <s v="CAPACITACION DOCTORADO, MAESTRIA Y  ESPECIALIZACION DEL PERSONAL FUERZA AEREA COLOMBIANA"/>
    <n v="86111604"/>
    <s v="CONTRATACIÓN DIRECTA"/>
    <n v="3"/>
    <n v="6"/>
    <n v="11"/>
    <n v="1"/>
    <n v="953691644.10000002"/>
    <s v="GLOBAL"/>
    <s v="NO SOLICITADAS"/>
  </r>
  <r>
    <x v="25"/>
    <s v="1599-0100-2-0-1599068-02"/>
    <s v="02-02-02-009-002-09"/>
    <s v="ADQUISICIÓN DE BIENES Y SERVICIOS - SERVICIO DE APOYO FINANCIERO PARA EL FORTALECIMIENTO DEL TALENTO HUMANO - FORTALECIMIENTO DE LAS COMPETENCIAS FORMATIVAS Y LABORALES DEL PERSONAL MILITAR DE LA FUERZA AÉREA COLOMBIANA A NIVEL  NACIONAL"/>
    <s v="IMPREVISTOS"/>
    <n v="86111604"/>
    <s v="CONTRATACIÓN DIRECTA"/>
    <n v="6"/>
    <n v="6"/>
    <n v="11"/>
    <n v="1"/>
    <n v="46308355.899999999"/>
    <s v="GLOBAL"/>
    <s v="NO SOLICITADAS"/>
  </r>
  <r>
    <x v="26"/>
    <s v="02-01-01-001-001"/>
    <s v="02-01-01-001-001-07"/>
    <s v="Activos fijos - Viviendas viviendas para personal militar"/>
    <s v="Interventoria Tecnica, Administrativa, Financiera, Contable y Juridica para la Construccion, Infraestructura Y Equipos Alojamiento Militar Personal Suboficiales Solteros EMAVI"/>
    <n v="81101500"/>
    <s v="CONCURSO DE MÉRITOS ABIERTO"/>
    <n v="3"/>
    <n v="9"/>
    <n v="10"/>
    <n v="1"/>
    <n v="37196008.5"/>
    <s v="GLOBAL"/>
    <s v="NO SOLICITADAS"/>
  </r>
  <r>
    <x v="26"/>
    <s v="02-01-01-001-002"/>
    <s v="02-01-01-001-002-10"/>
    <s v="Activos fijos - Otros edificios distintos a viviendas edificios y estructuras para fines militares"/>
    <s v="ADECUACION DE LAS INSTALACIONES DONDE FUNCIONARA EL SIMULADOR DE TIRO"/>
    <n v="72101507"/>
    <s v="SELECCIÓN ABREVIADA MENOR CUANTÍA"/>
    <n v="3"/>
    <n v="9"/>
    <n v="10"/>
    <n v="1"/>
    <n v="705864658.37"/>
    <s v="GLOBAL"/>
    <s v="NO SOLICITADAS"/>
  </r>
  <r>
    <x v="26"/>
    <s v="02-01-01-004-006"/>
    <s v="02-01-01-004-006-01"/>
    <s v="Activos fijos - Motores, generadores y transformadores eléctricos y sus partes y piezas"/>
    <s v="PLANTAS ELECTRICAS DE 22.5 KVA"/>
    <n v="26111601"/>
    <s v="SELECCIÓN ABREVIADA SUBASTA INVERSA (NO DISPONIBLE)"/>
    <n v="4"/>
    <n v="8"/>
    <n v="10"/>
    <n v="2"/>
    <n v="87000000"/>
    <s v="UNIDAD"/>
    <s v="NO SOLICITADAS"/>
  </r>
  <r>
    <x v="26"/>
    <s v="02-01-01-004-006"/>
    <s v="02-01-01-004-006-01"/>
    <s v="Activos fijos - Motores, generadores y transformadores eléctricos y sus partes y piezas"/>
    <s v="PLANTAS ELECTRICAS DE 30 KVA"/>
    <n v="26111601"/>
    <s v="SELECCIÓN ABREVIADA SUBASTA INVERSA (NO DISPONIBLE)"/>
    <n v="4"/>
    <n v="8"/>
    <n v="10"/>
    <n v="2"/>
    <n v="109181413.8"/>
    <s v="UNIDAD"/>
    <s v="NO SOLICITADAS"/>
  </r>
  <r>
    <x v="26"/>
    <s v="02-01-01-004-006"/>
    <s v="02-01-01-004-006-02"/>
    <s v="Activos fijos - Aparatos de control eléctrico y distribución de electricidad y sus partes y piezas"/>
    <s v="ADQUISICIÓN , INSTALACIÓN Y PUESTA EN FUNCIONAMIENTO DE SISTEMA PARARRAYOS PARA UNIDAD, TORRES ELEVADAS Y VIVIENDAS FISCALES DEL GRUPO AÉREO DEL CARIBE"/>
    <n v="41113600"/>
    <s v="MÍNIMA CUANTÍA"/>
    <n v="3"/>
    <n v="9"/>
    <n v="10"/>
    <n v="1"/>
    <n v="34000000"/>
    <s v="UNIDAD"/>
    <s v="NO SOLICITADAS"/>
  </r>
  <r>
    <x v="26"/>
    <s v="02-01-01-004-006"/>
    <s v="02-01-01-004-006-09"/>
    <s v="Activos fijos - Otro equipo eléctrico y sus partes y piezas"/>
    <s v="UPS BIFÁSICA DE 10KVA, 220V_x000a_127V, AUTONOMÍA DE 10 MIN (_x000a_ADECUACIÓN DE LAS_x000a_INSTALACIONES DONDE_x000a_FUNCIONARA EL SIMULADOR_x000a_DE TIRO - SUMINISTRO,_x000a_INSTALACIÓN Y PUESTA EN_x000a_SERVICIO )_x000d_"/>
    <n v="39121011"/>
    <s v="SELECCIÓN ABREVIADA MENOR CUANTÍA"/>
    <n v="4"/>
    <n v="8"/>
    <n v="10"/>
    <n v="1"/>
    <n v="8925000"/>
    <s v="GLOBAL"/>
    <s v="NO SOLICITADAS"/>
  </r>
  <r>
    <x v="26"/>
    <s v="02-02-01-001-005"/>
    <s v="02-02-01-001-005"/>
    <s v="Materiales y suministros - Piedra, arena y arcilla"/>
    <s v="ARENA"/>
    <n v="11111700"/>
    <s v="MÍNIMA CUANTÍA"/>
    <n v="3"/>
    <n v="9"/>
    <n v="10"/>
    <n v="4"/>
    <n v="228572"/>
    <s v="METRO CUBICO"/>
    <s v="NO SOLICITADAS"/>
  </r>
  <r>
    <x v="26"/>
    <s v="02-02-01-001-005"/>
    <s v="02-02-01-001-005"/>
    <s v="Materiales y suministros - Piedra, arena y arcilla"/>
    <s v="GRAVILLA"/>
    <n v="11111611"/>
    <s v="MÍNIMA CUANTÍA"/>
    <n v="3"/>
    <n v="9"/>
    <n v="10"/>
    <n v="2"/>
    <n v="571428"/>
    <s v="METRO CUBICO"/>
    <s v="NO SOLICITADAS"/>
  </r>
  <r>
    <x v="26"/>
    <s v="02-02-01-001-005"/>
    <s v="02-02-01-001-005"/>
    <s v="Materiales y suministros - Piedra, arena y arcilla"/>
    <s v="BOQUILLA PARA REVESTIMIENTO REF CONCOLOR CORONA"/>
    <n v="30151800"/>
    <s v="MÍNIMA CUANTÍA"/>
    <n v="4"/>
    <n v="8"/>
    <n v="10"/>
    <n v="36"/>
    <n v="151200"/>
    <s v="KILO"/>
    <s v="NO SOLICITADAS"/>
  </r>
  <r>
    <x v="26"/>
    <s v="02-02-01-001-005"/>
    <s v="02-02-01-001-005"/>
    <s v="Materiales y suministros - Piedra, arena y arcilla"/>
    <s v="PEGACOR MAX REF CORONA (BOLSA X 25KG)"/>
    <n v="30151800"/>
    <s v="MÍNIMA CUANTÍA"/>
    <n v="4"/>
    <n v="8"/>
    <n v="10"/>
    <n v="21"/>
    <n v="567000"/>
    <s v="UNIDAD"/>
    <s v="NO SOLICITADAS"/>
  </r>
  <r>
    <x v="26"/>
    <s v="02-02-01-001-005"/>
    <s v="02-02-01-001-005"/>
    <s v="Materiales y suministros - Piedra, arena y arcilla"/>
    <s v="ARENA DE PEÑA (INCLUYE TRANSPORTE) (PRECIO SAN ANDRES)"/>
    <n v="11111701"/>
    <s v="MÍNIMA CUANTÍA"/>
    <n v="4"/>
    <n v="8"/>
    <n v="10"/>
    <n v="6"/>
    <n v="660000"/>
    <s v="METRO CUBICO "/>
    <s v="NO SOLICITADAS"/>
  </r>
  <r>
    <x v="26"/>
    <s v="02-02-01-003-001"/>
    <s v="02-02-01-003-001"/>
    <s v="Materiales y suministros - Productos de madera, corcho, cestería y espartería"/>
    <s v="TABLA ORDINARIA 27X2,5CMX3M"/>
    <n v="30103605"/>
    <s v="MÍNIMA CUANTÍA"/>
    <n v="3"/>
    <n v="9"/>
    <n v="10"/>
    <n v="8"/>
    <n v="114288"/>
    <s v="UNIDAD"/>
    <s v="NO SOLICITADAS"/>
  </r>
  <r>
    <x v="26"/>
    <s v="02-02-01-003-001"/>
    <s v="02-02-01-003-001"/>
    <s v="Materiales y suministros - Productos de madera, corcho, cestería y espartería"/>
    <s v="MODULO RH 15MM: (0.77X0.6m)"/>
    <n v="11121604"/>
    <s v="MÍNIMA CUANTÍA"/>
    <n v="4"/>
    <n v="8"/>
    <n v="10"/>
    <n v="6"/>
    <n v="108000"/>
    <s v="UNIDAD"/>
    <s v="NO SOLICITADAS"/>
  </r>
  <r>
    <x v="26"/>
    <s v="02-02-01-003-001"/>
    <s v="02-02-01-003-001"/>
    <s v="Materiales y suministros - Productos de madera, corcho, cestería y espartería"/>
    <s v="MODULO RH 15MM: (0.8X0.6m)"/>
    <n v="11121604"/>
    <s v="MÍNIMA CUANTÍA"/>
    <n v="4"/>
    <n v="8"/>
    <n v="10"/>
    <n v="1"/>
    <n v="19000"/>
    <s v="UNIDAD"/>
    <s v="NO SOLICITADAS"/>
  </r>
  <r>
    <x v="26"/>
    <s v="02-02-01-003-001"/>
    <s v="02-02-01-003-001"/>
    <s v="Materiales y suministros - Productos de madera, corcho, cestería y espartería"/>
    <s v="MODULO RH 15MM: (0.77X0.6m)"/>
    <n v="11121604"/>
    <s v="MÍNIMA CUANTÍA"/>
    <n v="4"/>
    <n v="8"/>
    <n v="10"/>
    <n v="2"/>
    <n v="36000"/>
    <s v="UNIDAD"/>
    <s v="NO SOLICITADAS"/>
  </r>
  <r>
    <x v="26"/>
    <s v="02-02-01-003-001"/>
    <s v="02-02-01-003-001"/>
    <s v="Materiales y suministros - Productos de madera, corcho, cestería y espartería"/>
    <s v="MODULO RH 15MM: (0.91X0.6m)"/>
    <n v="11121604"/>
    <s v="MÍNIMA CUANTÍA"/>
    <n v="4"/>
    <n v="8"/>
    <n v="10"/>
    <n v="2"/>
    <n v="43000"/>
    <s v="UNIDAD"/>
    <s v="NO SOLICITADAS"/>
  </r>
  <r>
    <x v="26"/>
    <s v="02-02-01-003-001"/>
    <s v="02-02-01-003-001"/>
    <s v="Materiales y suministros - Productos de madera, corcho, cestería y espartería"/>
    <s v="MODULO RH 15MM: (1.82X0.6m)"/>
    <n v="11121604"/>
    <s v="MÍNIMA CUANTÍA"/>
    <n v="4"/>
    <n v="8"/>
    <n v="10"/>
    <n v="2"/>
    <n v="87000"/>
    <s v="UNIDAD"/>
    <s v="NO SOLICITADAS"/>
  </r>
  <r>
    <x v="26"/>
    <s v="02-02-01-003-001"/>
    <s v="02-02-01-003-001"/>
    <s v="Materiales y suministros - Productos de madera, corcho, cestería y espartería"/>
    <s v="MODULO RH 15MM: (2.75X0.1m)"/>
    <n v="11121604"/>
    <s v="MÍNIMA CUANTÍA"/>
    <n v="4"/>
    <n v="8"/>
    <n v="10"/>
    <n v="1"/>
    <n v="11000"/>
    <s v="UNIDAD"/>
    <s v="NO SOLICITADAS"/>
  </r>
  <r>
    <x v="26"/>
    <s v="02-02-01-003-001"/>
    <s v="02-02-01-003-001"/>
    <s v="Materiales y suministros - Productos de madera, corcho, cestería y espartería"/>
    <s v="MODULO RH 15MM: (0.77X0.1m)"/>
    <n v="11121604"/>
    <s v="MÍNIMA CUANTÍA"/>
    <n v="4"/>
    <n v="8"/>
    <n v="10"/>
    <n v="1"/>
    <n v="3100"/>
    <s v="UNIDAD"/>
    <s v="NO SOLICITADAS"/>
  </r>
  <r>
    <x v="26"/>
    <s v="02-02-01-003-001"/>
    <s v="02-02-01-003-001"/>
    <s v="Materiales y suministros - Productos de madera, corcho, cestería y espartería"/>
    <s v="MODULO RH 15MM: (0.8X0.1m)"/>
    <n v="11121604"/>
    <s v="MÍNIMA CUANTÍA"/>
    <n v="4"/>
    <n v="8"/>
    <n v="10"/>
    <n v="1"/>
    <n v="3200"/>
    <s v="UNIDAD"/>
    <s v="NO SOLICITADAS"/>
  </r>
  <r>
    <x v="26"/>
    <s v="02-02-01-003-001"/>
    <s v="02-02-01-003-001"/>
    <s v="Materiales y suministros - Productos de madera, corcho, cestería y espartería"/>
    <s v="MODULO RH 15MM: (0.5X0.2m)"/>
    <n v="11121604"/>
    <s v="MÍNIMA CUANTÍA"/>
    <n v="4"/>
    <n v="8"/>
    <n v="10"/>
    <n v="6"/>
    <n v="24000"/>
    <s v="UNIDAD"/>
    <s v="NO SOLICITADAS"/>
  </r>
  <r>
    <x v="26"/>
    <s v="02-02-01-003-001"/>
    <s v="02-02-01-003-001"/>
    <s v="Materiales y suministros - Productos de madera, corcho, cestería y espartería"/>
    <s v="MODULO RH 15MM: (0.445X0.2m)"/>
    <n v="11121604"/>
    <s v="MÍNIMA CUANTÍA"/>
    <n v="4"/>
    <n v="8"/>
    <n v="10"/>
    <n v="6"/>
    <n v="21000"/>
    <s v="UNIDAD"/>
    <s v="NO SOLICITADAS"/>
  </r>
  <r>
    <x v="26"/>
    <s v="02-02-01-003-001"/>
    <s v="02-02-01-003-001"/>
    <s v="Materiales y suministros - Productos de madera, corcho, cestería y espartería"/>
    <s v="MODULO RH 15MM: (0.445X0.47m)"/>
    <n v="11121604"/>
    <s v="MÍNIMA CUANTÍA"/>
    <n v="4"/>
    <n v="8"/>
    <n v="10"/>
    <n v="3"/>
    <n v="25500"/>
    <s v="UNIDAD"/>
    <s v="NO SOLICITADAS"/>
  </r>
  <r>
    <x v="26"/>
    <s v="02-02-01-003-001"/>
    <s v="02-02-01-003-001"/>
    <s v="Materiales y suministros - Productos de madera, corcho, cestería y espartería"/>
    <s v="MODULO RH 15MM: (0.5X0.215m)"/>
    <n v="11121604"/>
    <s v="MÍNIMA CUANTÍA"/>
    <n v="4"/>
    <n v="8"/>
    <n v="10"/>
    <n v="3"/>
    <n v="126000"/>
    <s v="UNIDAD"/>
    <s v="NO SOLICITADAS"/>
  </r>
  <r>
    <x v="26"/>
    <s v="02-02-01-003-001"/>
    <s v="02-02-01-003-001"/>
    <s v="Materiales y suministros - Productos de madera, corcho, cestería y espartería"/>
    <s v="MODULO RH 15MM: (0.4X0.7m)"/>
    <n v="11121604"/>
    <s v="MÍNIMA CUANTÍA"/>
    <n v="4"/>
    <n v="8"/>
    <n v="10"/>
    <n v="2"/>
    <n v="22000"/>
    <s v="UNIDAD"/>
    <s v="NO SOLICITADAS"/>
  </r>
  <r>
    <x v="26"/>
    <s v="02-02-01-003-001"/>
    <s v="02-02-01-003-001"/>
    <s v="Materiales y suministros - Productos de madera, corcho, cestería y espartería"/>
    <s v="MODULO RH 15MM: (0.91X0.7m)"/>
    <n v="11121604"/>
    <s v="MÍNIMA CUANTÍA"/>
    <n v="4"/>
    <n v="8"/>
    <n v="10"/>
    <n v="3"/>
    <n v="75000"/>
    <s v="UNIDAD"/>
    <s v="NO SOLICITADAS"/>
  </r>
  <r>
    <x v="26"/>
    <s v="02-02-01-003-001"/>
    <s v="02-02-01-003-001"/>
    <s v="Materiales y suministros - Productos de madera, corcho, cestería y espartería"/>
    <s v="MODULO RH 15MM: (0.29X0.7m)"/>
    <n v="11121604"/>
    <s v="MÍNIMA CUANTÍA"/>
    <n v="4"/>
    <n v="8"/>
    <n v="10"/>
    <n v="1"/>
    <n v="8000"/>
    <s v="UNIDAD"/>
    <s v="NO SOLICITADAS"/>
  </r>
  <r>
    <x v="26"/>
    <s v="02-02-01-003-001"/>
    <s v="02-02-01-003-001"/>
    <s v="Materiales y suministros - Productos de madera, corcho, cestería y espartería"/>
    <s v="MOSAICO GLACIAR GRIS CARA ÚNICA 30X30"/>
    <n v="30131700"/>
    <s v="MÍNIMA CUANTÍA"/>
    <n v="4"/>
    <n v="8"/>
    <n v="10"/>
    <n v="18"/>
    <n v="4014000"/>
    <s v="METRO CUADRADO"/>
    <s v="NO SOLICITADAS"/>
  </r>
  <r>
    <x v="26"/>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
    <n v="31211803"/>
    <s v="MÍNIMA CUANTÍA"/>
    <n v="3"/>
    <n v="9"/>
    <n v="10"/>
    <n v="20"/>
    <n v="952380"/>
    <s v="GALON"/>
    <s v="NO SOLICITADAS"/>
  </r>
  <r>
    <x v="26"/>
    <s v="02-02-01-003-003"/>
    <s v="02-02-01-003-003-04"/>
    <s v="Materiales y suministros - Gas de petróleo y otros hidrocarburos gaseosos (excepto gas natural)"/>
    <s v="SERVICIO DE SUMINISTRO GAS PROPANO (PIPETAS)"/>
    <n v="83101604"/>
    <s v="CONTRATACIÓN DIRECTA"/>
    <n v="2"/>
    <n v="10"/>
    <n v="10"/>
    <n v="1"/>
    <n v="11271145.799999997"/>
    <s v="GLOBAL"/>
    <s v="NO SOLICITADAS"/>
  </r>
  <r>
    <x v="26"/>
    <s v="02-02-01-003-003"/>
    <s v="02-02-01-003-003-04"/>
    <s v="Materiales y suministros - Gas de petróleo y otros hidrocarburos gaseosos (excepto gas natural)"/>
    <s v="SERVICIO DE SUMINISTRO GAS PROPANO (PIPETAS)"/>
    <n v="15111501"/>
    <s v="CONTRATACIÓN DIRECTA"/>
    <n v="1"/>
    <n v="12"/>
    <n v="10"/>
    <n v="1"/>
    <n v="8524606.8000000007"/>
    <s v="GLOBAL"/>
    <s v="NO SOLICITADAS"/>
  </r>
  <r>
    <x v="26"/>
    <s v="02-02-01-003-004"/>
    <s v="02-02-01-003-004-07"/>
    <s v="Materiales y suministros - Plásticos en formas primarias"/>
    <s v="BANDA DE SELLADO"/>
    <n v="30141700"/>
    <s v="MÍNIMA CUANTÍA"/>
    <n v="3"/>
    <n v="9"/>
    <n v="10"/>
    <n v="4"/>
    <n v="723808"/>
    <s v="UNIDAD"/>
    <s v="NO SOLICITADAS"/>
  </r>
  <r>
    <x v="26"/>
    <s v="02-02-01-003-004"/>
    <s v="02-02-01-003-004-07"/>
    <s v="Materiales y suministros - Plásticos en formas primarias"/>
    <s v="SICAFLEX"/>
    <n v="30141700"/>
    <s v="MÍNIMA CUANTÍA"/>
    <n v="3"/>
    <n v="9"/>
    <n v="10"/>
    <n v="10"/>
    <n v="428570"/>
    <s v="UNIDAD"/>
    <s v="NO SOLICITADAS"/>
  </r>
  <r>
    <x v="26"/>
    <s v="02-02-01-003-004"/>
    <s v="02-02-01-003-004-07"/>
    <s v="Materiales y suministros - Plásticos en formas primarias"/>
    <s v="SILICONA 280 ML"/>
    <n v="31201632"/>
    <s v="MÍNIMA CUANTÍA"/>
    <n v="3"/>
    <n v="9"/>
    <n v="10"/>
    <n v="10"/>
    <n v="190480"/>
    <s v="UNIDAD"/>
    <s v="NO SOLICITADAS"/>
  </r>
  <r>
    <x v="26"/>
    <s v="02-02-01-003-004"/>
    <s v="02-02-01-003-004-07"/>
    <s v="Materiales y suministros - Plásticos en formas primarias"/>
    <s v="SILICONA NEUTRA"/>
    <n v="12352310"/>
    <s v="MÍNIMA CUANTÍA"/>
    <n v="4"/>
    <n v="8"/>
    <n v="10"/>
    <n v="1"/>
    <n v="11000"/>
    <s v="UNIDAD"/>
    <s v="NO SOLICITADAS"/>
  </r>
  <r>
    <x v="26"/>
    <s v="02-02-01-003-004"/>
    <s v="02-02-01-003-004-07"/>
    <s v="Materiales y suministros - Plásticos en formas primarias"/>
    <s v="TEFLÓN "/>
    <n v="31201501"/>
    <s v="MÍNIMA CUANTÍA"/>
    <n v="4"/>
    <n v="8"/>
    <n v="10"/>
    <n v="2"/>
    <n v="15000"/>
    <s v="METRO"/>
    <s v="NO SOLICITADAS"/>
  </r>
  <r>
    <x v="26"/>
    <s v="02-02-01-003-005"/>
    <s v="02-02-01-003-005-01"/>
    <s v="Materiales y suministros - Pinturas y barnices y productos relacionados; colores para la pintura artística; tintas"/>
    <s v="Cuñete (5 galones) de Pintura para demarcación vial amarilla base de agua_x000a_"/>
    <n v="31211502"/>
    <s v="SELECCIÓN ABREVIADA SUBASTA INVERSA (NO DISPONIBLE)"/>
    <n v="3"/>
    <n v="2"/>
    <n v="10"/>
    <n v="163"/>
    <n v="39775201.32"/>
    <s v="UNIDAD"/>
    <s v="NO SOLICITADAS"/>
  </r>
  <r>
    <x v="26"/>
    <s v="02-02-01-003-005"/>
    <s v="02-02-01-003-005-01"/>
    <s v="Materiales y suministros - Pinturas y barnices y productos relacionados; colores para la pintura artística; tintas"/>
    <s v="Cuñete (5 galones) de Pintura para demarcación vial blanca base de agua_x000a_"/>
    <n v="31211502"/>
    <s v="SELECCIÓN ABREVIADA SUBASTA INVERSA (NO DISPONIBLE)"/>
    <n v="3"/>
    <n v="2"/>
    <n v="10"/>
    <n v="244"/>
    <n v="60712084.880000003"/>
    <s v="UNIDAD"/>
    <s v="NO SOLICITADAS"/>
  </r>
  <r>
    <x v="26"/>
    <s v="02-02-01-003-005"/>
    <s v="02-02-01-003-005-01"/>
    <s v="Materiales y suministros - Pinturas y barnices y productos relacionados; colores para la pintura artística; tintas"/>
    <s v="Cuñete (5 galones) de Pintura para demarcación vial negra base de agua"/>
    <n v="31211502"/>
    <s v="SELECCIÓN ABREVIADA SUBASTA INVERSA (NO DISPONIBLE)"/>
    <n v="3"/>
    <n v="2"/>
    <n v="10"/>
    <n v="10"/>
    <n v="2488200.2000000002"/>
    <s v="UNIDAD"/>
    <s v="NO SOLICITADAS"/>
  </r>
  <r>
    <x v="26"/>
    <s v="02-02-01-003-005"/>
    <s v="02-02-01-003-005-01"/>
    <s v="Materiales y suministros - Pinturas y barnices y productos relacionados; colores para la pintura artística; tintas"/>
    <s v="Cuñete (5 galones) de Pintura para demarcación vial roja base de agua"/>
    <n v="31211502"/>
    <s v="SELECCIÓN ABREVIADA SUBASTA INVERSA (NO DISPONIBLE)"/>
    <n v="3"/>
    <n v="2"/>
    <n v="10"/>
    <n v="2"/>
    <n v="492839.66"/>
    <s v="UNIDAD"/>
    <s v="NO SOLICITADAS"/>
  </r>
  <r>
    <x v="26"/>
    <s v="02-02-01-003-005"/>
    <s v="02-02-01-003-005-01"/>
    <s v="Materiales y suministros - Pinturas y barnices y productos relacionados; colores para la pintura artística; tintas"/>
    <s v="PINTURA PARA EXTERIOR COLOR POR DEFINIR POR EL SUPERVISOR"/>
    <n v="31211508"/>
    <s v="MÍNIMA CUANTÍA"/>
    <n v="3"/>
    <n v="9"/>
    <n v="10"/>
    <n v="12"/>
    <n v="5714280"/>
    <s v="UNIDAD"/>
    <s v="NO SOLICITADAS"/>
  </r>
  <r>
    <x v="26"/>
    <s v="02-02-01-003-005"/>
    <s v="02-02-01-003-005-01"/>
    <s v="Materiales y suministros - Pinturas y barnices y productos relacionados; colores para la pintura artística; tintas"/>
    <s v="PINTURA PARA INTERIOR COLOR POR DEFINIR POR EL SUPERVISOR"/>
    <n v="31211508"/>
    <s v="MÍNIMA CUANTÍA"/>
    <n v="3"/>
    <n v="9"/>
    <n v="10"/>
    <n v="10"/>
    <n v="2857140"/>
    <s v="UNIDAD"/>
    <s v="NO SOLICITADAS"/>
  </r>
  <r>
    <x v="26"/>
    <s v="02-02-01-003-005"/>
    <s v="02-02-01-003-005-01"/>
    <s v="Materiales y suministros - Pinturas y barnices y productos relacionados; colores para la pintura artística; tintas"/>
    <s v="ESTUCO PLASTICO PARA EXTERIOR"/>
    <n v="31201605"/>
    <s v="MÍNIMA CUANTÍA"/>
    <n v="3"/>
    <n v="9"/>
    <n v="10"/>
    <n v="8"/>
    <n v="1066664"/>
    <s v="UNIDAD"/>
    <s v="NO SOLICITADAS"/>
  </r>
  <r>
    <x v="26"/>
    <s v="02-02-01-003-005"/>
    <s v="02-02-01-003-005-01"/>
    <s v="Materiales y suministros - Pinturas y barnices y productos relacionados; colores para la pintura artística; tintas"/>
    <s v="ESMALTE SINTETICO PARA EXTERIOR E INTERIOR COLOR POR DEFINIR POR EL SUPERVISOR"/>
    <n v="31211501"/>
    <s v="MÍNIMA CUANTÍA"/>
    <n v="3"/>
    <n v="9"/>
    <n v="10"/>
    <n v="10"/>
    <n v="666670"/>
    <s v="GALON"/>
    <s v="NO SOLICITADAS"/>
  </r>
  <r>
    <x v="26"/>
    <s v="02-02-01-003-005"/>
    <s v="02-02-01-003-005-01"/>
    <s v="Materiales y suministros - Pinturas y barnices y productos relacionados; colores para la pintura artística; tintas"/>
    <s v="PINTURA EPOXICA CON CATALIZADOR COLOR POR DEFINIR POR EL SUPERVISOR"/>
    <n v="31211508"/>
    <s v="MÍNIMA CUANTÍA"/>
    <n v="3"/>
    <n v="9"/>
    <n v="10"/>
    <n v="2"/>
    <n v="438096"/>
    <s v="GALON"/>
    <s v="NO SOLICITADAS"/>
  </r>
  <r>
    <x v="26"/>
    <s v="02-02-01-003-005"/>
    <s v="02-02-01-003-005-01"/>
    <s v="Materiales y suministros - Pinturas y barnices y productos relacionados; colores para la pintura artística; tintas"/>
    <s v="PINTURA TRAFICO COLOR POR DEFINIR POR EL SUPERVISOR"/>
    <n v="31211508"/>
    <s v="MÍNIMA CUANTÍA"/>
    <n v="3"/>
    <n v="9"/>
    <n v="10"/>
    <n v="2"/>
    <n v="190476"/>
    <s v="GALON"/>
    <s v="NO SOLICITADAS"/>
  </r>
  <r>
    <x v="26"/>
    <s v="02-02-01-003-005"/>
    <s v="02-02-01-003-005-01"/>
    <s v="Materiales y suministros - Pinturas y barnices y productos relacionados; colores para la pintura artística; tintas"/>
    <s v="ESTUCO PLÁSTICO"/>
    <n v="31201605"/>
    <s v="MÍNIMA CUANTÍA"/>
    <n v="4"/>
    <n v="8"/>
    <n v="10"/>
    <n v="40"/>
    <n v="480000"/>
    <s v="GALÓN"/>
    <s v="NO SOLICITADAS"/>
  </r>
  <r>
    <x v="26"/>
    <s v="02-02-01-003-005"/>
    <s v="02-02-01-003-005-01"/>
    <s v="Materiales y suministros - Pinturas y barnices y productos relacionados; colores para la pintura artística; tintas"/>
    <s v="VINILO TIPO 1 "/>
    <n v="31211500"/>
    <s v="MÍNIMA CUANTÍA"/>
    <n v="4"/>
    <n v="8"/>
    <n v="10"/>
    <n v="20"/>
    <n v="820000"/>
    <s v="GALÓN"/>
    <s v="NO SOLICITADAS"/>
  </r>
  <r>
    <x v="26"/>
    <s v="02-02-01-003-005"/>
    <s v="02-02-01-003-005-04"/>
    <s v="Materiales y suministros - Productos químicos n. C. P."/>
    <s v="SOLDADURA PVC PLASTICA 1/4 GALON"/>
    <n v="31201617"/>
    <s v="MÍNIMA CUANTÍA"/>
    <n v="3"/>
    <n v="9"/>
    <n v="10"/>
    <n v="9"/>
    <n v="728568"/>
    <s v="UNIDAD"/>
    <s v="NO SOLICITADAS"/>
  </r>
  <r>
    <x v="26"/>
    <s v="02-02-01-003-005"/>
    <s v="02-02-01-003-005-04"/>
    <s v="Materiales y suministros - Productos químicos n. C. P."/>
    <s v="COLBON INDUSTRIAL"/>
    <n v="31201600"/>
    <s v="MÍNIMA CUANTÍA"/>
    <n v="4"/>
    <n v="8"/>
    <n v="10"/>
    <n v="5"/>
    <n v="115000"/>
    <s v="KILO "/>
    <s v="NO SOLICITADAS"/>
  </r>
  <r>
    <x v="26"/>
    <s v="02-02-01-003-005"/>
    <s v="02-02-01-003-005-04"/>
    <s v="Materiales y suministros - Productos químicos n. C. P."/>
    <s v="LIMPIADOR REMOVEDOR PVC 1/4 GL"/>
    <n v="31211800"/>
    <s v="MÍNIMA CUANTÍA"/>
    <n v="4"/>
    <n v="8"/>
    <n v="10"/>
    <n v="3"/>
    <n v="105000"/>
    <s v="UNIDAD"/>
    <s v="NO SOLICITADAS"/>
  </r>
  <r>
    <x v="26"/>
    <s v="02-02-01-003-005"/>
    <s v="02-02-01-003-005-04"/>
    <s v="Materiales y suministros - Productos químicos n. C. P."/>
    <s v="SOLDADURA LIQUIDA PVC 1/4 GL"/>
    <n v="31201616"/>
    <s v="MÍNIMA CUANTÍA"/>
    <n v="4"/>
    <n v="8"/>
    <n v="10"/>
    <n v="3"/>
    <n v="195000"/>
    <s v="UNIDAD"/>
    <s v="NO SOLICITADAS"/>
  </r>
  <r>
    <x v="26"/>
    <s v="02-02-01-003-006"/>
    <s v="02-02-01-003-006-03"/>
    <s v="Materiales y suministros - Semimanufacturas de plástico"/>
    <s v="UNION DE PRESION 1/2&quot; PVC"/>
    <n v="40174900"/>
    <s v="MÍNIMA CUANTÍA"/>
    <n v="3"/>
    <n v="9"/>
    <n v="10"/>
    <n v="8"/>
    <n v="5336"/>
    <s v="UNIDAD"/>
    <s v="NO SOLICITADAS"/>
  </r>
  <r>
    <x v="26"/>
    <s v="02-02-01-003-006"/>
    <s v="02-02-01-003-006-03"/>
    <s v="Materiales y suministros - Semimanufacturas de plástico"/>
    <s v="UNION PRESION DE 3/4&quot; PVC"/>
    <n v="40174900"/>
    <s v="MÍNIMA CUANTÍA"/>
    <n v="3"/>
    <n v="9"/>
    <n v="10"/>
    <n v="98"/>
    <n v="74676"/>
    <s v="UNIDAD"/>
    <s v="NO SOLICITADAS"/>
  </r>
  <r>
    <x v="26"/>
    <s v="02-02-01-003-006"/>
    <s v="02-02-01-003-006-03"/>
    <s v="Materiales y suministros - Semimanufacturas de plástico"/>
    <s v="UNION PRESION DE 1&quot; PVC"/>
    <n v="40174900"/>
    <s v="MÍNIMA CUANTÍA"/>
    <n v="3"/>
    <n v="9"/>
    <n v="10"/>
    <n v="100"/>
    <n v="114300"/>
    <s v="UNIDAD"/>
    <s v="NO SOLICITADAS"/>
  </r>
  <r>
    <x v="26"/>
    <s v="02-02-01-003-006"/>
    <s v="02-02-01-003-006-03"/>
    <s v="Materiales y suministros - Semimanufacturas de plástico"/>
    <s v="UNIONES PRESION 11/4&quot;"/>
    <n v="40174900"/>
    <s v="MÍNIMA CUANTÍA"/>
    <n v="3"/>
    <n v="9"/>
    <n v="10"/>
    <n v="10"/>
    <n v="19050"/>
    <s v="UNIDAD"/>
    <s v="NO SOLICITADAS"/>
  </r>
  <r>
    <x v="26"/>
    <s v="02-02-01-003-006"/>
    <s v="02-02-01-003-006-03"/>
    <s v="Materiales y suministros - Semimanufacturas de plástico"/>
    <s v="UNIONES PRESION 11/2&quot;"/>
    <n v="40174900"/>
    <s v="MÍNIMA CUANTÍA"/>
    <n v="3"/>
    <n v="9"/>
    <n v="10"/>
    <n v="10"/>
    <n v="28570"/>
    <s v="UNIDAD"/>
    <s v="NO SOLICITADAS"/>
  </r>
  <r>
    <x v="26"/>
    <s v="02-02-01-003-006"/>
    <s v="02-02-01-003-006-03"/>
    <s v="Materiales y suministros - Semimanufacturas de plástico"/>
    <s v="UNIONES PRESION 2&quot;"/>
    <n v="40174900"/>
    <s v="MÍNIMA CUANTÍA"/>
    <n v="3"/>
    <n v="9"/>
    <n v="10"/>
    <n v="10"/>
    <n v="47620"/>
    <s v="UNIDAD"/>
    <s v="NO SOLICITADAS"/>
  </r>
  <r>
    <x v="26"/>
    <s v="02-02-01-003-006"/>
    <s v="02-02-01-003-006-03"/>
    <s v="Materiales y suministros - Semimanufacturas de plástico"/>
    <s v="UNIONES PRESION 21/2&quot;"/>
    <n v="40174900"/>
    <s v="MÍNIMA CUANTÍA"/>
    <n v="3"/>
    <n v="9"/>
    <n v="10"/>
    <n v="10"/>
    <n v="171430"/>
    <s v="UNIDAD"/>
    <s v="NO SOLICITADAS"/>
  </r>
  <r>
    <x v="26"/>
    <s v="02-02-01-003-006"/>
    <s v="02-02-01-003-006-03"/>
    <s v="Materiales y suministros - Semimanufacturas de plástico"/>
    <s v="UNION PRESION 3&quot; "/>
    <n v="40174900"/>
    <s v="MÍNIMA CUANTÍA"/>
    <n v="3"/>
    <n v="9"/>
    <n v="10"/>
    <n v="10"/>
    <n v="209520"/>
    <s v="UNIDAD"/>
    <s v="NO SOLICITADAS"/>
  </r>
  <r>
    <x v="26"/>
    <s v="02-02-01-003-006"/>
    <s v="02-02-01-003-006-03"/>
    <s v="Materiales y suministros - Semimanufacturas de plástico"/>
    <s v="UNION PRESION 4&quot; "/>
    <n v="40174900"/>
    <s v="MÍNIMA CUANTÍA"/>
    <n v="3"/>
    <n v="9"/>
    <n v="10"/>
    <n v="10"/>
    <n v="428570"/>
    <s v="UNIDAD"/>
    <s v="NO SOLICITADAS"/>
  </r>
  <r>
    <x v="26"/>
    <s v="02-02-01-003-006"/>
    <s v="02-02-01-003-006-03"/>
    <s v="Materiales y suministros - Semimanufacturas de plástico"/>
    <s v="CODO DE PRESION 1/2&quot; PVC"/>
    <n v="40172808"/>
    <s v="MÍNIMA CUANTÍA"/>
    <n v="3"/>
    <n v="9"/>
    <n v="10"/>
    <n v="100"/>
    <n v="66700"/>
    <s v="UNIDAD"/>
    <s v="NO SOLICITADAS"/>
  </r>
  <r>
    <x v="26"/>
    <s v="02-02-01-003-006"/>
    <s v="02-02-01-003-006-03"/>
    <s v="Materiales y suministros - Semimanufacturas de plástico"/>
    <s v="CODO PRESION DE 3/4&quot; PVC"/>
    <n v="40172808"/>
    <s v="MÍNIMA CUANTÍA"/>
    <n v="3"/>
    <n v="9"/>
    <n v="10"/>
    <n v="100"/>
    <n v="76200"/>
    <s v="UNIDAD"/>
    <s v="NO SOLICITADAS"/>
  </r>
  <r>
    <x v="26"/>
    <s v="02-02-01-003-006"/>
    <s v="02-02-01-003-006-03"/>
    <s v="Materiales y suministros - Semimanufacturas de plástico"/>
    <s v="CODO PRESION DE 1&quot; PVC"/>
    <n v="40172808"/>
    <s v="MÍNIMA CUANTÍA"/>
    <n v="3"/>
    <n v="9"/>
    <n v="10"/>
    <n v="10"/>
    <n v="11430"/>
    <s v="UNIDAD"/>
    <s v="NO SOLICITADAS"/>
  </r>
  <r>
    <x v="26"/>
    <s v="02-02-01-003-006"/>
    <s v="02-02-01-003-006-03"/>
    <s v="Materiales y suministros - Semimanufacturas de plástico"/>
    <s v="CODO PRESION 2&quot;"/>
    <n v="40172808"/>
    <s v="MÍNIMA CUANTÍA"/>
    <n v="3"/>
    <n v="9"/>
    <n v="10"/>
    <n v="10"/>
    <n v="47620"/>
    <s v="UNIDAD"/>
    <s v="NO SOLICITADAS"/>
  </r>
  <r>
    <x v="26"/>
    <s v="02-02-01-003-006"/>
    <s v="02-02-01-003-006-03"/>
    <s v="Materiales y suministros - Semimanufacturas de plástico"/>
    <s v="CODO PRESION 3&quot; "/>
    <n v="40172808"/>
    <s v="MÍNIMA CUANTÍA"/>
    <n v="3"/>
    <n v="9"/>
    <n v="10"/>
    <n v="10"/>
    <n v="209520"/>
    <s v="UNIDAD"/>
    <s v="NO SOLICITADAS"/>
  </r>
  <r>
    <x v="26"/>
    <s v="02-02-01-003-006"/>
    <s v="02-02-01-003-006-03"/>
    <s v="Materiales y suministros - Semimanufacturas de plástico"/>
    <s v="CODO PRESION 4&quot; "/>
    <n v="40172808"/>
    <s v="MÍNIMA CUANTÍA"/>
    <n v="3"/>
    <n v="9"/>
    <n v="10"/>
    <n v="10"/>
    <n v="428570"/>
    <s v="UNIDAD"/>
    <s v="NO SOLICITADAS"/>
  </r>
  <r>
    <x v="26"/>
    <s v="02-02-01-003-006"/>
    <s v="02-02-01-003-006-03"/>
    <s v="Materiales y suministros - Semimanufacturas de plástico"/>
    <s v="UNION REPARACION 3&quot;"/>
    <n v="40174900"/>
    <s v="MÍNIMA CUANTÍA"/>
    <n v="3"/>
    <n v="9"/>
    <n v="10"/>
    <n v="5"/>
    <n v="290475"/>
    <s v="UNIDAD"/>
    <s v="NO SOLICITADAS"/>
  </r>
  <r>
    <x v="26"/>
    <s v="02-02-01-003-006"/>
    <s v="02-02-01-003-006-03"/>
    <s v="Materiales y suministros - Semimanufacturas de plástico"/>
    <s v="UNION REPARACION 4&quot;"/>
    <n v="40174900"/>
    <s v="MÍNIMA CUANTÍA"/>
    <n v="3"/>
    <n v="9"/>
    <n v="10"/>
    <n v="5"/>
    <n v="290475"/>
    <s v="UNIDAD"/>
    <s v="NO SOLICITADAS"/>
  </r>
  <r>
    <x v="26"/>
    <s v="02-02-01-003-006"/>
    <s v="02-02-01-003-006-03"/>
    <s v="Materiales y suministros - Semimanufacturas de plástico"/>
    <s v="UNION REPARACION 6&quot;"/>
    <n v="40174900"/>
    <s v="MÍNIMA CUANTÍA"/>
    <n v="3"/>
    <n v="9"/>
    <n v="10"/>
    <n v="5"/>
    <n v="42855"/>
    <s v="UNIDAD"/>
    <s v="NO SOLICITADAS"/>
  </r>
  <r>
    <x v="26"/>
    <s v="02-02-01-003-006"/>
    <s v="02-02-01-003-006-03"/>
    <s v="Materiales y suministros - Semimanufacturas de plástico"/>
    <s v="TEE DE PRESION 1/2&quot; PVC"/>
    <n v="40174900"/>
    <s v="MÍNIMA CUANTÍA"/>
    <n v="3"/>
    <n v="9"/>
    <n v="10"/>
    <n v="10"/>
    <n v="8570"/>
    <s v="UNIDAD"/>
    <s v="NO SOLICITADAS"/>
  </r>
  <r>
    <x v="26"/>
    <s v="02-02-01-003-006"/>
    <s v="02-02-01-003-006-03"/>
    <s v="Materiales y suministros - Semimanufacturas de plástico"/>
    <s v="TEE PRESION DE 3/4&quot; PVC"/>
    <n v="40174900"/>
    <s v="MÍNIMA CUANTÍA"/>
    <n v="3"/>
    <n v="9"/>
    <n v="10"/>
    <n v="30"/>
    <n v="42870"/>
    <s v="UNIDAD"/>
    <s v="NO SOLICITADAS"/>
  </r>
  <r>
    <x v="26"/>
    <s v="02-02-01-003-006"/>
    <s v="02-02-01-003-006-03"/>
    <s v="Materiales y suministros - Semimanufacturas de plástico"/>
    <s v="TEE PRESION DE 1&quot; PVC"/>
    <n v="40174900"/>
    <s v="MÍNIMA CUANTÍA"/>
    <n v="3"/>
    <n v="9"/>
    <n v="10"/>
    <n v="30"/>
    <n v="80010"/>
    <s v="UNIDAD"/>
    <s v="NO SOLICITADAS"/>
  </r>
  <r>
    <x v="26"/>
    <s v="02-02-01-003-006"/>
    <s v="02-02-01-003-006-03"/>
    <s v="Materiales y suministros - Semimanufacturas de plástico"/>
    <s v="TEE PRESION 2&quot;"/>
    <n v="40174900"/>
    <s v="MÍNIMA CUANTÍA"/>
    <n v="3"/>
    <n v="9"/>
    <n v="10"/>
    <n v="10"/>
    <n v="142860"/>
    <s v="UNIDAD"/>
    <s v="NO SOLICITADAS"/>
  </r>
  <r>
    <x v="26"/>
    <s v="02-02-01-003-006"/>
    <s v="02-02-01-003-006-03"/>
    <s v="Materiales y suministros - Semimanufacturas de plástico"/>
    <s v="TEE PRESION 3&quot; "/>
    <n v="40174900"/>
    <s v="MÍNIMA CUANTÍA"/>
    <n v="3"/>
    <n v="9"/>
    <n v="10"/>
    <n v="10"/>
    <n v="523810"/>
    <s v="UNIDAD"/>
    <s v="NO SOLICITADAS"/>
  </r>
  <r>
    <x v="26"/>
    <s v="02-02-01-003-006"/>
    <s v="02-02-01-003-006-03"/>
    <s v="Materiales y suministros - Semimanufacturas de plástico"/>
    <s v="TEE PRESION 4&quot; "/>
    <n v="40174900"/>
    <s v="MÍNIMA CUANTÍA"/>
    <n v="3"/>
    <n v="9"/>
    <n v="10"/>
    <n v="5"/>
    <n v="619050"/>
    <s v="UNIDAD"/>
    <s v="NO SOLICITADAS"/>
  </r>
  <r>
    <x v="26"/>
    <s v="02-02-01-003-006"/>
    <s v="02-02-01-003-006-03"/>
    <s v="Materiales y suministros - Semimanufacturas de plástico"/>
    <s v="TUBO PRESION PVC  11/4&quot;X6M"/>
    <n v="40171517"/>
    <s v="MÍNIMA CUANTÍA"/>
    <n v="3"/>
    <n v="9"/>
    <n v="10"/>
    <n v="5"/>
    <n v="261905"/>
    <s v="UNIDAD"/>
    <s v="NO SOLICITADAS"/>
  </r>
  <r>
    <x v="26"/>
    <s v="02-02-01-003-006"/>
    <s v="02-02-01-003-006-03"/>
    <s v="Materiales y suministros - Semimanufacturas de plástico"/>
    <s v="TUBO PRESION DE 1 1/2&quot;X6M"/>
    <n v="40171517"/>
    <s v="MÍNIMA CUANTÍA"/>
    <n v="3"/>
    <n v="9"/>
    <n v="10"/>
    <n v="5"/>
    <n v="295240"/>
    <s v="UNIDAD"/>
    <s v="NO SOLICITADAS"/>
  </r>
  <r>
    <x v="26"/>
    <s v="02-02-01-003-006"/>
    <s v="02-02-01-003-006-03"/>
    <s v="Materiales y suministros - Semimanufacturas de plástico"/>
    <s v="TUBO PRESION PVC DE 3/4  &quot;X6M RDE 11"/>
    <n v="40171517"/>
    <s v="MÍNIMA CUANTÍA"/>
    <n v="3"/>
    <n v="9"/>
    <n v="10"/>
    <n v="10"/>
    <n v="333330"/>
    <s v="UNIDAD"/>
    <s v="NO SOLICITADAS"/>
  </r>
  <r>
    <x v="26"/>
    <s v="02-02-01-003-006"/>
    <s v="02-02-01-003-006-03"/>
    <s v="Materiales y suministros - Semimanufacturas de plástico"/>
    <s v="TUBO PRESION PVC DE 1/2 &quot;X6M RDE 9"/>
    <n v="40171517"/>
    <s v="MÍNIMA CUANTÍA"/>
    <n v="3"/>
    <n v="9"/>
    <n v="10"/>
    <n v="10"/>
    <n v="238100"/>
    <s v="UNIDAD"/>
    <s v="NO SOLICITADAS"/>
  </r>
  <r>
    <x v="26"/>
    <s v="02-02-01-003-006"/>
    <s v="02-02-01-003-006-03"/>
    <s v="Materiales y suministros - Semimanufacturas de plástico"/>
    <s v="REDUCCION PRESION 6&quot; - 4&quot;"/>
    <n v="40174900"/>
    <s v="MÍNIMA CUANTÍA"/>
    <n v="3"/>
    <n v="9"/>
    <n v="10"/>
    <n v="3"/>
    <n v="228570"/>
    <s v="UNIDAD"/>
    <s v="NO SOLICITADAS"/>
  </r>
  <r>
    <x v="26"/>
    <s v="02-02-01-003-006"/>
    <s v="02-02-01-003-006-03"/>
    <s v="Materiales y suministros - Semimanufacturas de plástico"/>
    <s v="REDUCCION PRESION 4&quot; - 2 1/2&quot;"/>
    <n v="40174900"/>
    <s v="MÍNIMA CUANTÍA"/>
    <n v="3"/>
    <n v="9"/>
    <n v="10"/>
    <n v="3"/>
    <n v="99999"/>
    <s v="UNIDAD"/>
    <s v="NO SOLICITADAS"/>
  </r>
  <r>
    <x v="26"/>
    <s v="02-02-01-003-006"/>
    <s v="02-02-01-003-006-03"/>
    <s v="Materiales y suministros - Semimanufacturas de plástico"/>
    <s v="REDUCCION PRESION 4&quot; - 3&quot;"/>
    <n v="40174900"/>
    <s v="MÍNIMA CUANTÍA"/>
    <n v="3"/>
    <n v="9"/>
    <n v="10"/>
    <n v="3"/>
    <n v="99999"/>
    <s v="UNIDAD"/>
    <s v="NO SOLICITADAS"/>
  </r>
  <r>
    <x v="26"/>
    <s v="02-02-01-003-006"/>
    <s v="02-02-01-003-006-03"/>
    <s v="Materiales y suministros - Semimanufacturas de plástico"/>
    <s v="REDUCCION PRESION 3&quot; - 2&quot;"/>
    <n v="40174900"/>
    <s v="MÍNIMA CUANTÍA"/>
    <n v="3"/>
    <n v="9"/>
    <n v="10"/>
    <n v="10"/>
    <n v="209520"/>
    <s v="UNIDAD"/>
    <s v="NO SOLICITADAS"/>
  </r>
  <r>
    <x v="26"/>
    <s v="02-02-01-003-006"/>
    <s v="02-02-01-003-006-03"/>
    <s v="Materiales y suministros - Semimanufacturas de plástico"/>
    <s v="REDUCCION PRESION 3&quot; - 21/2&quot;"/>
    <n v="40174900"/>
    <s v="MÍNIMA CUANTÍA"/>
    <n v="3"/>
    <n v="9"/>
    <n v="10"/>
    <n v="5"/>
    <n v="95240"/>
    <s v="UNIDAD"/>
    <s v="NO SOLICITADAS"/>
  </r>
  <r>
    <x v="26"/>
    <s v="02-02-01-003-006"/>
    <s v="02-02-01-003-006-03"/>
    <s v="Materiales y suministros - Semimanufacturas de plástico"/>
    <s v="REDUCCION PRESION 2 1/2&quot; - 2&quot;"/>
    <n v="40174900"/>
    <s v="MÍNIMA CUANTÍA"/>
    <n v="3"/>
    <n v="9"/>
    <n v="10"/>
    <n v="5"/>
    <n v="71430"/>
    <s v="UNIDAD"/>
    <s v="NO SOLICITADAS"/>
  </r>
  <r>
    <x v="26"/>
    <s v="02-02-01-003-006"/>
    <s v="02-02-01-003-006-03"/>
    <s v="Materiales y suministros - Semimanufacturas de plástico"/>
    <s v="REDUCCION  PRESION 2 1/2&quot; - 11/2&quot;"/>
    <n v="40174900"/>
    <s v="MÍNIMA CUANTÍA"/>
    <n v="3"/>
    <n v="9"/>
    <n v="10"/>
    <n v="5"/>
    <n v="71430"/>
    <s v="UNIDAD"/>
    <s v="NO SOLICITADAS"/>
  </r>
  <r>
    <x v="26"/>
    <s v="02-02-01-003-006"/>
    <s v="02-02-01-003-006-03"/>
    <s v="Materiales y suministros - Semimanufacturas de plástico"/>
    <s v="REDUCCION PRESION 2&quot; - 11/4&quot;"/>
    <n v="40174900"/>
    <s v="MÍNIMA CUANTÍA"/>
    <n v="3"/>
    <n v="9"/>
    <n v="10"/>
    <n v="5"/>
    <n v="33335"/>
    <s v="UNIDAD"/>
    <s v="NO SOLICITADAS"/>
  </r>
  <r>
    <x v="26"/>
    <s v="02-02-01-003-006"/>
    <s v="02-02-01-003-006-03"/>
    <s v="Materiales y suministros - Semimanufacturas de plástico"/>
    <s v="REDUCCION PRESION 2&quot; - 11/2&quot;"/>
    <n v="40174900"/>
    <s v="MÍNIMA CUANTÍA"/>
    <n v="3"/>
    <n v="9"/>
    <n v="10"/>
    <n v="5"/>
    <n v="33335"/>
    <s v="UNIDAD"/>
    <s v="NO SOLICITADAS"/>
  </r>
  <r>
    <x v="26"/>
    <s v="02-02-01-003-006"/>
    <s v="02-02-01-003-006-03"/>
    <s v="Materiales y suministros - Semimanufacturas de plástico"/>
    <s v="REDUCCION PRESION 2&quot; - 1&quot;"/>
    <n v="40174900"/>
    <s v="MÍNIMA CUANTÍA"/>
    <n v="3"/>
    <n v="9"/>
    <n v="10"/>
    <n v="10"/>
    <n v="60950"/>
    <s v="UNIDAD"/>
    <s v="NO SOLICITADAS"/>
  </r>
  <r>
    <x v="26"/>
    <s v="02-02-01-003-006"/>
    <s v="02-02-01-003-006-03"/>
    <s v="Materiales y suministros - Semimanufacturas de plástico"/>
    <s v="REDUCCION PRESION 4&quot; - 2&quot;"/>
    <n v="40174900"/>
    <s v="MÍNIMA CUANTÍA"/>
    <n v="3"/>
    <n v="9"/>
    <n v="10"/>
    <n v="10"/>
    <n v="342860"/>
    <s v="UNIDAD"/>
    <s v="NO SOLICITADAS"/>
  </r>
  <r>
    <x v="26"/>
    <s v="02-02-01-003-006"/>
    <s v="02-02-01-003-006-03"/>
    <s v="Materiales y suministros - Semimanufacturas de plástico"/>
    <s v="REDUCCION PRESION 11/2&quot; - 11/4&quot;"/>
    <n v="40174900"/>
    <s v="MÍNIMA CUANTÍA"/>
    <n v="3"/>
    <n v="9"/>
    <n v="10"/>
    <n v="5"/>
    <n v="23810"/>
    <s v="UNIDAD"/>
    <s v="NO SOLICITADAS"/>
  </r>
  <r>
    <x v="26"/>
    <s v="02-02-01-003-006"/>
    <s v="02-02-01-003-006-03"/>
    <s v="Materiales y suministros - Semimanufacturas de plástico"/>
    <s v="REDUCCION PRESION 11/4&quot;-1&quot;"/>
    <n v="40174900"/>
    <s v="MÍNIMA CUANTÍA"/>
    <n v="3"/>
    <n v="9"/>
    <n v="10"/>
    <n v="5"/>
    <n v="19050"/>
    <s v="UNIDAD"/>
    <s v="NO SOLICITADAS"/>
  </r>
  <r>
    <x v="26"/>
    <s v="02-02-01-003-006"/>
    <s v="02-02-01-003-006-03"/>
    <s v="Materiales y suministros - Semimanufacturas de plástico"/>
    <s v="REDUCCION PRESION 11/2&quot; - 1&quot;"/>
    <n v="40174900"/>
    <s v="MÍNIMA CUANTÍA"/>
    <n v="3"/>
    <n v="9"/>
    <n v="10"/>
    <n v="5"/>
    <n v="19050"/>
    <s v="UNIDAD"/>
    <s v="NO SOLICITADAS"/>
  </r>
  <r>
    <x v="26"/>
    <s v="02-02-01-003-006"/>
    <s v="02-02-01-003-006-03"/>
    <s v="Materiales y suministros - Semimanufacturas de plástico"/>
    <s v="REDUCCION PRESION 1&quot; - 3/4&quot;"/>
    <n v="40174900"/>
    <s v="MÍNIMA CUANTÍA"/>
    <n v="3"/>
    <n v="9"/>
    <n v="10"/>
    <n v="5"/>
    <n v="5715"/>
    <s v="UNIDAD"/>
    <s v="NO SOLICITADAS"/>
  </r>
  <r>
    <x v="26"/>
    <s v="02-02-01-003-006"/>
    <s v="02-02-01-003-006-03"/>
    <s v="Materiales y suministros - Semimanufacturas de plástico"/>
    <s v="REDUCCION PRESION 1&quot; - 1/2&quot;"/>
    <n v="40174900"/>
    <s v="MÍNIMA CUANTÍA"/>
    <n v="3"/>
    <n v="9"/>
    <n v="10"/>
    <n v="5"/>
    <n v="4760"/>
    <s v="UNIDAD"/>
    <s v="NO SOLICITADAS"/>
  </r>
  <r>
    <x v="26"/>
    <s v="02-02-01-003-006"/>
    <s v="02-02-01-003-006-03"/>
    <s v="Materiales y suministros - Semimanufacturas de plástico"/>
    <s v="REDUCCION PRESION 3/4&quot; - 1/2&quot;"/>
    <n v="40183112"/>
    <s v="MÍNIMA CUANTÍA"/>
    <n v="3"/>
    <n v="9"/>
    <n v="10"/>
    <n v="30"/>
    <n v="25710"/>
    <s v="UNIDAD"/>
    <s v="NO SOLICITADAS"/>
  </r>
  <r>
    <x v="26"/>
    <s v="02-02-01-003-006"/>
    <s v="02-02-01-003-006-03"/>
    <s v="Materiales y suministros - Semimanufacturas de plástico"/>
    <s v="UNIVERSAL DE PRESION 1/2&quot; PVC"/>
    <n v="40174900"/>
    <s v="MÍNIMA CUANTÍA"/>
    <n v="3"/>
    <n v="9"/>
    <n v="10"/>
    <n v="5"/>
    <n v="23810"/>
    <s v="UNIDAD"/>
    <s v="NO SOLICITADAS"/>
  </r>
  <r>
    <x v="26"/>
    <s v="02-02-01-003-006"/>
    <s v="02-02-01-003-006-03"/>
    <s v="Materiales y suministros - Semimanufacturas de plástico"/>
    <s v="UNIVERSAL PRESION DE 3/4&quot; PVC"/>
    <n v="40174900"/>
    <s v="MÍNIMA CUANTÍA"/>
    <n v="3"/>
    <n v="9"/>
    <n v="10"/>
    <n v="5"/>
    <n v="38095"/>
    <s v="UNIDAD"/>
    <s v="NO SOLICITADAS"/>
  </r>
  <r>
    <x v="26"/>
    <s v="02-02-01-003-006"/>
    <s v="02-02-01-003-006-03"/>
    <s v="Materiales y suministros - Semimanufacturas de plástico"/>
    <s v="UNIVERSAL PRESION DE 1&quot; PVC"/>
    <n v="40174900"/>
    <s v="MÍNIMA CUANTÍA"/>
    <n v="3"/>
    <n v="9"/>
    <n v="10"/>
    <n v="5"/>
    <n v="52380"/>
    <s v="UNIDAD"/>
    <s v="NO SOLICITADAS"/>
  </r>
  <r>
    <x v="26"/>
    <s v="02-02-01-003-006"/>
    <s v="02-02-01-003-006-03"/>
    <s v="Materiales y suministros - Semimanufacturas de plástico"/>
    <s v="UNIVERSAL PRESION 2&quot;"/>
    <n v="40174900"/>
    <s v="MÍNIMA CUANTÍA"/>
    <n v="3"/>
    <n v="9"/>
    <n v="10"/>
    <n v="2"/>
    <n v="76190"/>
    <s v="UNIDAD"/>
    <s v="NO SOLICITADAS"/>
  </r>
  <r>
    <x v="26"/>
    <s v="02-02-01-003-006"/>
    <s v="02-02-01-003-006-03"/>
    <s v="Materiales y suministros - Semimanufacturas de plástico"/>
    <s v="REJILLA  PLASTICAS 3&quot; PARA DESAGUE"/>
    <n v="40101503"/>
    <s v="MÍNIMA CUANTÍA"/>
    <n v="3"/>
    <n v="9"/>
    <n v="10"/>
    <n v="10"/>
    <n v="85710"/>
    <s v="UNIDAD"/>
    <s v="NO SOLICITADAS"/>
  </r>
  <r>
    <x v="26"/>
    <s v="02-02-01-003-006"/>
    <s v="02-02-01-003-006-03"/>
    <s v="Materiales y suministros - Semimanufacturas de plástico"/>
    <s v="REJILLA  PLASTICAS 4&quot; PARA DESAGUE"/>
    <n v="40101503"/>
    <s v="MÍNIMA CUANTÍA"/>
    <n v="3"/>
    <n v="9"/>
    <n v="10"/>
    <n v="10"/>
    <n v="142860"/>
    <s v="UNIDAD"/>
    <s v="NO SOLICITADAS"/>
  </r>
  <r>
    <x v="26"/>
    <s v="02-02-01-003-006"/>
    <s v="02-02-01-003-006-03"/>
    <s v="Materiales y suministros - Semimanufacturas de plástico"/>
    <s v="GRIFERIA ALTA PARA LAVAMANOS DE SOBREPONER"/>
    <n v="30181808"/>
    <s v="MÍNIMA CUANTÍA"/>
    <n v="3"/>
    <n v="9"/>
    <n v="10"/>
    <n v="6"/>
    <n v="571428"/>
    <s v="UNIDAD"/>
    <s v="NO SOLICITADAS"/>
  </r>
  <r>
    <x v="26"/>
    <s v="02-02-01-003-006"/>
    <s v="02-02-01-003-006-03"/>
    <s v="Materiales y suministros - Semimanufacturas de plástico"/>
    <s v="ACOPLE  PARA SANITARIO"/>
    <n v="31163003"/>
    <s v="MÍNIMA CUANTÍA"/>
    <n v="3"/>
    <n v="9"/>
    <n v="10"/>
    <n v="30"/>
    <n v="99990"/>
    <s v="UNIDAD"/>
    <s v="NO SOLICITADAS"/>
  </r>
  <r>
    <x v="26"/>
    <s v="02-02-01-003-006"/>
    <s v="02-02-01-003-006-03"/>
    <s v="Materiales y suministros - Semimanufacturas de plástico"/>
    <s v="ACOPLE LAVAMANOS"/>
    <n v="31163003"/>
    <s v="MÍNIMA CUANTÍA"/>
    <n v="3"/>
    <n v="9"/>
    <n v="10"/>
    <n v="30"/>
    <n v="99990"/>
    <s v="UNIDAD"/>
    <s v="NO SOLICITADAS"/>
  </r>
  <r>
    <x v="26"/>
    <s v="02-02-01-003-006"/>
    <s v="02-02-01-003-006-03"/>
    <s v="Materiales y suministros - Semimanufacturas de plástico"/>
    <s v="DISPOSITIVO AHORRADOR DE AGUA PARA LAVAMANOS"/>
    <n v="40141700"/>
    <s v="MÍNIMA CUANTÍA"/>
    <n v="3"/>
    <n v="9"/>
    <n v="10"/>
    <n v="30"/>
    <n v="857130"/>
    <s v="UNIDAD"/>
    <s v="NO SOLICITADAS"/>
  </r>
  <r>
    <x v="26"/>
    <s v="02-02-01-003-006"/>
    <s v="02-02-01-003-006-03"/>
    <s v="Materiales y suministros - Semimanufacturas de plástico"/>
    <s v="DISPOSITIVO AHORRADOR DE AGUA PARA LAVAPLATOS"/>
    <n v="40141700"/>
    <s v="MÍNIMA CUANTÍA"/>
    <n v="3"/>
    <n v="9"/>
    <n v="10"/>
    <n v="30"/>
    <n v="857130"/>
    <s v="UNIDAD"/>
    <s v="NO SOLICITADAS"/>
  </r>
  <r>
    <x v="26"/>
    <s v="02-02-01-003-006"/>
    <s v="02-02-01-003-006-03"/>
    <s v="Materiales y suministros - Semimanufacturas de plástico"/>
    <s v="DISPOSITIVO AHORRADOR DE AGUA PARA DUCHAS"/>
    <n v="40141700"/>
    <s v="MÍNIMA CUANTÍA"/>
    <n v="3"/>
    <n v="9"/>
    <n v="10"/>
    <n v="10"/>
    <n v="952380"/>
    <s v="UNIDAD"/>
    <s v="NO SOLICITADAS"/>
  </r>
  <r>
    <x v="26"/>
    <s v="02-02-01-003-006"/>
    <s v="02-02-01-003-006-03"/>
    <s v="Materiales y suministros - Semimanufacturas de plástico"/>
    <s v="TUBERIA SANITARIA 2&quot;"/>
    <n v="40171500"/>
    <s v="MÍNIMA CUANTÍA"/>
    <n v="4"/>
    <n v="8"/>
    <n v="10"/>
    <n v="23"/>
    <n v="172500"/>
    <s v="METRO"/>
    <s v="NO SOLICITADAS"/>
  </r>
  <r>
    <x v="26"/>
    <s v="02-02-01-003-006"/>
    <s v="02-02-01-003-006-03"/>
    <s v="Materiales y suministros - Semimanufacturas de plástico"/>
    <s v="YEE SANITARIA 2&quot;"/>
    <n v="40175208"/>
    <s v="MÍNIMA CUANTÍA"/>
    <n v="4"/>
    <n v="8"/>
    <n v="10"/>
    <n v="1"/>
    <n v="4800"/>
    <s v="UNIDAD"/>
    <s v="NO SOLICITADAS"/>
  </r>
  <r>
    <x v="26"/>
    <s v="02-02-01-003-006"/>
    <s v="02-02-01-003-006-03"/>
    <s v="Materiales y suministros - Semimanufacturas de plástico"/>
    <s v="TUBERIA SANITARIA 4&quot;"/>
    <n v="40171500"/>
    <s v="MÍNIMA CUANTÍA"/>
    <n v="4"/>
    <n v="8"/>
    <n v="10"/>
    <n v="17"/>
    <n v="272000"/>
    <s v="METRO"/>
    <s v="NO SOLICITADAS"/>
  </r>
  <r>
    <x v="26"/>
    <s v="02-02-01-003-006"/>
    <s v="02-02-01-003-006-03"/>
    <s v="Materiales y suministros - Semimanufacturas de plástico"/>
    <s v="YEE SANITARIA 4&quot;"/>
    <n v="40175208"/>
    <s v="MÍNIMA CUANTÍA"/>
    <n v="4"/>
    <n v="8"/>
    <n v="10"/>
    <n v="1"/>
    <n v="17000"/>
    <s v="UNIDAD"/>
    <s v="NO SOLICITADAS"/>
  </r>
  <r>
    <x v="26"/>
    <s v="02-02-01-003-006"/>
    <s v="02-02-01-003-006-03"/>
    <s v="Materiales y suministros - Semimanufacturas de plástico"/>
    <s v="CODO SANITARIO 90° CXC 2&quot;"/>
    <n v="40172800"/>
    <s v="MÍNIMA CUANTÍA"/>
    <n v="4"/>
    <n v="8"/>
    <n v="10"/>
    <n v="7"/>
    <n v="19600"/>
    <s v="UNIDAD "/>
    <s v="NO SOLICITADAS"/>
  </r>
  <r>
    <x v="26"/>
    <s v="02-02-01-003-006"/>
    <s v="02-02-01-003-006-03"/>
    <s v="Materiales y suministros - Semimanufacturas de plástico"/>
    <s v="CODO SANITARIO 90° CXC 4&quot;"/>
    <n v="40172800"/>
    <s v="MÍNIMA CUANTÍA"/>
    <n v="4"/>
    <n v="8"/>
    <n v="10"/>
    <n v="2"/>
    <n v="6600"/>
    <s v="UNIDAD "/>
    <s v="NO SOLICITADAS"/>
  </r>
  <r>
    <x v="26"/>
    <s v="02-02-01-003-006"/>
    <s v="02-02-01-003-006-03"/>
    <s v="Materiales y suministros - Semimanufacturas de plástico"/>
    <s v="REJILLA PLASTICA DIAGONAL 3&quot; X2&quot;"/>
    <n v="26131603"/>
    <s v="MÍNIMA CUANTÍA"/>
    <n v="4"/>
    <n v="8"/>
    <n v="10"/>
    <n v="6"/>
    <n v="12000"/>
    <s v="UNIDAD"/>
    <s v="NO SOLICITADAS"/>
  </r>
  <r>
    <x v="26"/>
    <s v="02-02-01-003-006"/>
    <s v="02-02-01-003-006-03"/>
    <s v="Materiales y suministros - Semimanufacturas de plástico"/>
    <s v="SIFON 180° SIN CODO 2&quot;"/>
    <n v="30181600"/>
    <s v="MÍNIMA CUANTÍA"/>
    <n v="4"/>
    <n v="8"/>
    <n v="10"/>
    <n v="6"/>
    <n v="24000"/>
    <s v="UNIDAD"/>
    <s v="NO SOLICITADAS"/>
  </r>
  <r>
    <x v="26"/>
    <s v="02-02-01-003-006"/>
    <s v="02-02-01-003-006-03"/>
    <s v="Materiales y suministros - Semimanufacturas de plástico"/>
    <s v="ADAPTADOR DE LIMPIEZA 4&quot;"/>
    <n v="40172400"/>
    <s v="MÍNIMA CUANTÍA"/>
    <n v="4"/>
    <n v="8"/>
    <n v="10"/>
    <n v="4"/>
    <n v="60000"/>
    <s v="UNIDAD"/>
    <s v="NO SOLICITADAS"/>
  </r>
  <r>
    <x v="26"/>
    <s v="02-02-01-003-006"/>
    <s v="02-02-01-003-006-03"/>
    <s v="Materiales y suministros - Semimanufacturas de plástico"/>
    <s v="TUBERIA VENTILACIÓN PVC 1 1/2&quot;"/>
    <n v="40171500"/>
    <s v="MÍNIMA CUANTÍA"/>
    <n v="4"/>
    <n v="8"/>
    <n v="10"/>
    <n v="6"/>
    <n v="22200"/>
    <s v="METRO"/>
    <s v="NO SOLICITADAS"/>
  </r>
  <r>
    <x v="26"/>
    <s v="02-02-01-003-006"/>
    <s v="02-02-01-003-006-03"/>
    <s v="Materiales y suministros - Semimanufacturas de plástico"/>
    <s v="UNIONES SANITARIAS 1 1/2&quot;"/>
    <n v="40174900"/>
    <s v="MÍNIMA CUANTÍA"/>
    <n v="4"/>
    <n v="8"/>
    <n v="10"/>
    <n v="2"/>
    <n v="3200"/>
    <s v="UNIDAD"/>
    <s v="NO SOLICITADAS"/>
  </r>
  <r>
    <x v="26"/>
    <s v="02-02-01-003-006"/>
    <s v="02-02-01-003-006-03"/>
    <s v="Materiales y suministros - Semimanufacturas de plástico"/>
    <s v="TUBERIA VENTILACIÓN PVC 2&quot;"/>
    <n v="40171500"/>
    <s v="MÍNIMA CUANTÍA"/>
    <n v="4"/>
    <n v="8"/>
    <n v="10"/>
    <n v="10"/>
    <n v="52000"/>
    <s v="METRO"/>
    <s v="NO SOLICITADAS"/>
  </r>
  <r>
    <x v="26"/>
    <s v="02-02-01-003-006"/>
    <s v="02-02-01-003-006-03"/>
    <s v="Materiales y suministros - Semimanufacturas de plástico"/>
    <s v="UNIONES SANITARIAS 2&quot;"/>
    <n v="40174900"/>
    <s v="MÍNIMA CUANTÍA"/>
    <n v="4"/>
    <n v="8"/>
    <n v="10"/>
    <n v="6"/>
    <n v="13800"/>
    <s v="UNIDAD"/>
    <s v="NO SOLICITADAS"/>
  </r>
  <r>
    <x v="26"/>
    <s v="02-02-01-003-006"/>
    <s v="02-02-01-003-006-03"/>
    <s v="Materiales y suministros - Semimanufacturas de plástico"/>
    <s v="REJILLA 15X15 CM VENTILACIÓN CORRIENTE"/>
    <n v="26131603"/>
    <s v="MÍNIMA CUANTÍA"/>
    <n v="4"/>
    <n v="8"/>
    <n v="10"/>
    <n v="3"/>
    <n v="11400"/>
    <s v="UNIDAD"/>
    <s v="NO SOLICITADAS"/>
  </r>
  <r>
    <x v="26"/>
    <s v="02-02-01-003-006"/>
    <s v="02-02-01-003-006-03"/>
    <s v="Materiales y suministros - Semimanufacturas de plástico"/>
    <s v="TUBERIA RDE 13.5 1/2&quot;"/>
    <n v="40171500"/>
    <s v="MÍNIMA CUANTÍA"/>
    <n v="4"/>
    <n v="8"/>
    <n v="10"/>
    <n v="13"/>
    <n v="26000"/>
    <s v="METRO"/>
    <s v="NO SOLICITADAS"/>
  </r>
  <r>
    <x v="26"/>
    <s v="02-02-01-003-006"/>
    <s v="02-02-01-003-006-03"/>
    <s v="Materiales y suministros - Semimanufacturas de plástico"/>
    <s v="CODO 90° 1/2&quot;"/>
    <n v="40172800"/>
    <s v="MÍNIMA CUANTÍA"/>
    <n v="4"/>
    <n v="8"/>
    <n v="10"/>
    <n v="12"/>
    <n v="6000"/>
    <s v="UNIDAD "/>
    <s v="NO SOLICITADAS"/>
  </r>
  <r>
    <x v="26"/>
    <s v="02-02-01-003-006"/>
    <s v="02-02-01-003-006-03"/>
    <s v="Materiales y suministros - Semimanufacturas de plástico"/>
    <s v="TUBERIA RDE 21 3/4&quot;"/>
    <n v="40171500"/>
    <s v="MÍNIMA CUANTÍA"/>
    <n v="4"/>
    <n v="8"/>
    <n v="10"/>
    <n v="6"/>
    <n v="15000"/>
    <s v="METRO"/>
    <s v="NO SOLICITADAS"/>
  </r>
  <r>
    <x v="26"/>
    <s v="02-02-01-003-006"/>
    <s v="02-02-01-003-006-03"/>
    <s v="Materiales y suministros - Semimanufacturas de plástico"/>
    <s v="CODO 90° 3/4&quot;"/>
    <n v="40172800"/>
    <s v="MÍNIMA CUANTÍA"/>
    <n v="4"/>
    <n v="8"/>
    <n v="10"/>
    <n v="4"/>
    <n v="3000"/>
    <s v="UNIDAD "/>
    <s v="NO SOLICITADAS"/>
  </r>
  <r>
    <x v="26"/>
    <s v="02-02-01-003-006"/>
    <s v="02-02-01-003-006-03"/>
    <s v="Materiales y suministros - Semimanufacturas de plástico"/>
    <s v="TUBERIA RDE 21 1&quot;"/>
    <n v="40171500"/>
    <s v="MÍNIMA CUANTÍA"/>
    <n v="4"/>
    <n v="8"/>
    <n v="10"/>
    <n v="4"/>
    <n v="14000"/>
    <s v="METRO"/>
    <s v="NO SOLICITADAS"/>
  </r>
  <r>
    <x v="26"/>
    <s v="02-02-01-003-006"/>
    <s v="02-02-01-003-006-03"/>
    <s v="Materiales y suministros - Semimanufacturas de plástico"/>
    <s v="CODO 90° 1&quot;"/>
    <n v="40172800"/>
    <s v="MÍNIMA CUANTÍA"/>
    <n v="4"/>
    <n v="8"/>
    <n v="10"/>
    <n v="2"/>
    <n v="3000"/>
    <s v="METRO"/>
    <s v="NO SOLICITADAS"/>
  </r>
  <r>
    <x v="26"/>
    <s v="02-02-01-003-006"/>
    <s v="02-02-01-003-006-03"/>
    <s v="Materiales y suministros - Semimanufacturas de plástico"/>
    <s v="TAPON ROSCADO 1/2&quot;"/>
    <n v="40172400"/>
    <s v="MÍNIMA CUANTÍA"/>
    <n v="4"/>
    <n v="8"/>
    <n v="10"/>
    <n v="4"/>
    <n v="1600"/>
    <s v="UNIDAD "/>
    <s v="NO SOLICITADAS"/>
  </r>
  <r>
    <x v="26"/>
    <s v="02-02-01-003-006"/>
    <s v="02-02-01-003-006-03"/>
    <s v="Materiales y suministros - Semimanufacturas de plástico"/>
    <s v="ADAPTADOR MACHO 3/4&quot;"/>
    <n v="40141700"/>
    <s v="MÍNIMA CUANTÍA"/>
    <n v="4"/>
    <n v="8"/>
    <n v="10"/>
    <n v="1"/>
    <n v="700"/>
    <s v="UNIDAD"/>
    <s v="NO SOLICITADAS"/>
  </r>
  <r>
    <x v="26"/>
    <s v="02-02-01-003-006"/>
    <s v="02-02-01-003-006-03"/>
    <s v="Materiales y suministros - Semimanufacturas de plástico"/>
    <s v="TAPON ROSCADO 3/4&quot;"/>
    <n v="40172400"/>
    <s v="MÍNIMA CUANTÍA"/>
    <n v="4"/>
    <n v="8"/>
    <n v="10"/>
    <n v="1"/>
    <n v="850"/>
    <s v="UNIDAD "/>
    <s v="NO SOLICITADAS"/>
  </r>
  <r>
    <x v="26"/>
    <s v="02-02-01-003-006"/>
    <s v="02-02-01-003-006-03"/>
    <s v="Materiales y suministros - Semimanufacturas de plástico"/>
    <s v="REGISTRO GLOBO 3/4&quot;"/>
    <n v="30181700"/>
    <s v="MÍNIMA CUANTÍA"/>
    <n v="4"/>
    <n v="8"/>
    <n v="10"/>
    <n v="4"/>
    <n v="340000"/>
    <s v="UNIDAD "/>
    <s v="NO SOLICITADAS"/>
  </r>
  <r>
    <x v="26"/>
    <s v="02-02-01-003-006"/>
    <s v="02-02-01-003-006-03"/>
    <s v="Materiales y suministros - Semimanufacturas de plástico"/>
    <s v="UNIVERSAL 3/4&quot;"/>
    <n v="40171500"/>
    <s v="MÍNIMA CUANTÍA"/>
    <n v="4"/>
    <n v="8"/>
    <n v="10"/>
    <n v="4"/>
    <n v="18000"/>
    <s v="UNIDAD "/>
    <s v="NO SOLICITADAS"/>
  </r>
  <r>
    <x v="26"/>
    <s v="02-02-01-003-006"/>
    <s v="02-02-01-003-006-03"/>
    <s v="Materiales y suministros - Semimanufacturas de plástico"/>
    <s v="TERMINALES PVC 1&quot;"/>
    <n v="39121700"/>
    <s v="MÍNIMA CUANTÍA"/>
    <n v="4"/>
    <n v="8"/>
    <n v="10"/>
    <n v="68"/>
    <n v="57800"/>
    <s v="UNIDAD"/>
    <s v="NO SOLICITADAS"/>
  </r>
  <r>
    <x v="26"/>
    <s v="02-02-01-003-006"/>
    <s v="02-02-01-003-006-03"/>
    <s v="Materiales y suministros - Semimanufacturas de plástico"/>
    <s v="TUBO CONDUIT PVC   1&quot;"/>
    <n v="39131700"/>
    <s v="MÍNIMA CUANTÍA"/>
    <n v="4"/>
    <n v="8"/>
    <n v="10"/>
    <n v="42"/>
    <n v="147000"/>
    <s v="METRO"/>
    <s v="NO SOLICITADAS"/>
  </r>
  <r>
    <x v="26"/>
    <s v="02-02-01-003-006"/>
    <s v="02-02-01-003-006-03"/>
    <s v="Materiales y suministros - Semimanufacturas de plástico"/>
    <s v="TUBO CONDUIT PVC   3/4&quot;"/>
    <n v="39131700"/>
    <s v="MÍNIMA CUANTÍA"/>
    <n v="4"/>
    <n v="8"/>
    <n v="10"/>
    <n v="63"/>
    <n v="170100"/>
    <s v="METRO"/>
    <s v="NO SOLICITADAS"/>
  </r>
  <r>
    <x v="26"/>
    <s v="02-02-01-003-006"/>
    <s v="02-02-01-003-006-03"/>
    <s v="Materiales y suministros - Semimanufacturas de plástico"/>
    <s v="UNIÓN PVC 1&quot;"/>
    <n v="40174900"/>
    <s v="MÍNIMA CUANTÍA"/>
    <n v="4"/>
    <n v="8"/>
    <n v="10"/>
    <n v="4"/>
    <n v="2400"/>
    <s v="UNIDAD"/>
    <s v="NO SOLICITADAS"/>
  </r>
  <r>
    <x v="26"/>
    <s v="02-02-01-003-006"/>
    <s v="02-02-01-003-006-03"/>
    <s v="Materiales y suministros - Semimanufacturas de plástico"/>
    <s v="UNIÓN PVC 3/4&quot;"/>
    <n v="40174900"/>
    <s v="MÍNIMA CUANTÍA"/>
    <n v="4"/>
    <n v="8"/>
    <n v="10"/>
    <n v="19"/>
    <n v="11400"/>
    <s v="UNIDAD"/>
    <s v="NO SOLICITADAS"/>
  </r>
  <r>
    <x v="26"/>
    <s v="02-02-01-003-006"/>
    <s v="02-02-01-003-006-03"/>
    <s v="Materiales y suministros - Semimanufacturas de plástico"/>
    <s v="CIELOPARED PVC "/>
    <n v="30161600"/>
    <s v="MÍNIMA CUANTÍA"/>
    <n v="4"/>
    <n v="8"/>
    <n v="10"/>
    <n v="120"/>
    <n v="2160000"/>
    <s v="METRO CUADRADO"/>
    <s v="NO SOLICITADAS"/>
  </r>
  <r>
    <x v="26"/>
    <s v="02-02-01-003-006"/>
    <s v="02-02-01-003-006-03"/>
    <s v="Materiales y suministros - Semimanufacturas de plástico"/>
    <s v="PERFILERIA PERIMETRAL BLANCA PARA CIRLORRASO EN PVC"/>
    <n v="30102300"/>
    <s v="MÍNIMA CUANTÍA"/>
    <n v="4"/>
    <n v="8"/>
    <n v="10"/>
    <n v="66"/>
    <n v="165000"/>
    <s v="METRO"/>
    <s v="NO SOLICITADAS"/>
  </r>
  <r>
    <x v="26"/>
    <s v="02-02-01-003-006"/>
    <s v="02-02-01-003-006-03"/>
    <s v="Materiales y suministros - Semimanufacturas de plástico"/>
    <s v="PERFIL ANGULAR BLANCO PARA CIRLORRASO EN PVC"/>
    <n v="30102300"/>
    <s v="MÍNIMA CUANTÍA"/>
    <n v="4"/>
    <n v="8"/>
    <n v="10"/>
    <n v="37"/>
    <n v="92500"/>
    <s v="METRO"/>
    <s v="NO SOLICITADAS"/>
  </r>
  <r>
    <x v="26"/>
    <s v="02-02-01-003-006"/>
    <s v="02-02-01-003-006-03"/>
    <s v="Materiales y suministros - Semimanufacturas de plástico"/>
    <s v="TEE BLANCA PARA MARCO DE ESCOTILLA"/>
    <n v="40174608"/>
    <s v="MÍNIMA CUANTÍA"/>
    <n v="4"/>
    <n v="8"/>
    <n v="10"/>
    <n v="291"/>
    <n v="494700"/>
    <s v="METRO"/>
    <s v="NO SOLICITADAS"/>
  </r>
  <r>
    <x v="26"/>
    <s v="02-02-01-003-006"/>
    <s v="02-02-01-003-006-03"/>
    <s v="Materiales y suministros - Semimanufacturas de plástico"/>
    <s v="SIFONES (REJILLAS DE PISO)"/>
    <n v="30181600"/>
    <s v="MÍNIMA CUANTÍA"/>
    <n v="4"/>
    <n v="8"/>
    <n v="10"/>
    <n v="4"/>
    <n v="92000"/>
    <s v="UNIDAD"/>
    <s v="NO SOLICITADAS"/>
  </r>
  <r>
    <x v="26"/>
    <s v="02-02-01-003-006"/>
    <s v="02-02-01-003-006-04"/>
    <s v="Materiales y suministros - Productos de empaque y envasado, de plástico"/>
    <s v="TAPA REGISTROS 15X15 CM"/>
    <n v="40173500"/>
    <s v="MÍNIMA CUANTÍA"/>
    <n v="4"/>
    <n v="8"/>
    <n v="10"/>
    <n v="4"/>
    <n v="60000"/>
    <s v="UNIDAD"/>
    <s v="NO SOLICITADAS"/>
  </r>
  <r>
    <x v="26"/>
    <s v="02-02-01-003-006"/>
    <s v="02-02-01-003-006-09"/>
    <s v="Materiales y suministros - Otros productos plásticos"/>
    <s v="ANGEO GRIS MOSQUITERO DE 122 CM DE ANCHO TIPO AMERICANO 0,90*30M X 10 M GRUESO"/>
    <n v="11162100"/>
    <s v="MÍNIMA CUANTÍA"/>
    <n v="3"/>
    <n v="9"/>
    <n v="10"/>
    <n v="4"/>
    <n v="1295240"/>
    <s v="UNIDAD"/>
    <s v="NO SOLICITADAS"/>
  </r>
  <r>
    <x v="26"/>
    <s v="02-02-01-003-006"/>
    <s v="02-02-01-003-006-09"/>
    <s v="Materiales y suministros - Otros productos plásticos"/>
    <s v="CINTA AISLANTE SUPER 33 19MMX20MTS"/>
    <n v="31201502"/>
    <s v="MÍNIMA CUANTÍA"/>
    <n v="3"/>
    <n v="9"/>
    <n v="10"/>
    <n v="30"/>
    <n v="617130"/>
    <s v="UNIDAD"/>
    <s v="NO SOLICITADAS"/>
  </r>
  <r>
    <x v="26"/>
    <s v="02-02-01-003-006"/>
    <s v="02-02-01-003-006-09"/>
    <s v="Materiales y suministros - Otros productos plásticos"/>
    <s v="SIFON ORINAL"/>
    <n v="30181605"/>
    <s v="MÍNIMA CUANTÍA"/>
    <n v="3"/>
    <n v="9"/>
    <n v="10"/>
    <n v="6"/>
    <n v="125712"/>
    <s v="UNIDAD"/>
    <s v="NO SOLICITADAS"/>
  </r>
  <r>
    <x v="26"/>
    <s v="02-02-01-003-006"/>
    <s v="02-02-01-003-006-09"/>
    <s v="Materiales y suministros - Otros productos plásticos"/>
    <s v="SIFON FLEXIBLE PARA LAVAPLATOS P LAVAMANOS TIPO P DE 1 ½”"/>
    <n v="30181605"/>
    <s v="MÍNIMA CUANTÍA"/>
    <n v="3"/>
    <n v="9"/>
    <n v="10"/>
    <n v="30"/>
    <n v="399990"/>
    <s v="UNIDAD"/>
    <s v="NO SOLICITADAS"/>
  </r>
  <r>
    <x v="26"/>
    <s v="02-02-01-003-007"/>
    <s v="02-02-01-003-007-01"/>
    <s v="Materiales y suministros - Vidrio y productos de vidrio"/>
    <s v="Bulto de 25 Kilogramos Microesferas de Vidrio Premium"/>
    <n v="31191513"/>
    <s v="SELECCIÓN ABREVIADA SUBASTA INVERSA (NO DISPONIBLE)"/>
    <n v="3"/>
    <n v="2"/>
    <n v="10"/>
    <n v="73"/>
    <n v="16236505.970000001"/>
    <s v="GLOBAL"/>
    <s v="NO SOLICITADAS"/>
  </r>
  <r>
    <x v="26"/>
    <s v="02-02-01-003-007"/>
    <s v="02-02-01-003-007-01"/>
    <s v="Materiales y suministros - Vidrio y productos de vidrio"/>
    <s v="LAMINA DE VIDRIO (M2)"/>
    <n v="30171700"/>
    <s v="MÍNIMA CUANTÍA"/>
    <n v="3"/>
    <n v="9"/>
    <n v="10"/>
    <n v="30"/>
    <n v="857130"/>
    <s v="METRO CUADRADO"/>
    <s v="NO SOLICITADAS"/>
  </r>
  <r>
    <x v="26"/>
    <s v="02-02-01-003-007"/>
    <s v="02-02-01-003-007-01"/>
    <s v="Materiales y suministros - Vidrio y productos de vidrio"/>
    <s v="DIVISIONES DE BAÑO EN VIDRIO TEMPLADO "/>
    <n v="30171706"/>
    <s v="MÍNIMA CUANTÍA"/>
    <n v="4"/>
    <n v="8"/>
    <n v="10"/>
    <n v="4.8600000000000003"/>
    <n v="1701000"/>
    <s v="METRO CUADRADO"/>
    <s v="NO SOLICITADAS"/>
  </r>
  <r>
    <x v="26"/>
    <s v="02-02-01-003-007"/>
    <s v="02-02-01-003-007-01"/>
    <s v="Materiales y suministros - Vidrio y productos de vidrio"/>
    <s v="ESPEJO PARA BAÑOS"/>
    <n v="31241700"/>
    <s v="MÍNIMA CUANTÍA"/>
    <n v="4"/>
    <n v="8"/>
    <n v="10"/>
    <n v="2"/>
    <n v="410000"/>
    <s v="UNIDAD"/>
    <s v="NO SOLICITADAS"/>
  </r>
  <r>
    <x v="26"/>
    <s v="02-02-01-003-007"/>
    <s v="02-02-01-003-007-02"/>
    <s v="Materiales y suministros - Artículos de cerámica no estructural"/>
    <s v="SANITARIO"/>
    <n v="30181505"/>
    <s v="MÍNIMA CUANTÍA"/>
    <n v="3"/>
    <n v="9"/>
    <n v="10"/>
    <n v="2"/>
    <n v="761904"/>
    <s v="UNIDAD"/>
    <s v="NO SOLICITADAS"/>
  </r>
  <r>
    <x v="26"/>
    <s v="02-02-01-003-007"/>
    <s v="02-02-01-003-007-02"/>
    <s v="Materiales y suministros - Artículos de cerámica no estructural"/>
    <s v="ORINAL"/>
    <n v="30181505"/>
    <s v="MÍNIMA CUANTÍA"/>
    <n v="3"/>
    <n v="9"/>
    <n v="10"/>
    <n v="2"/>
    <n v="609524"/>
    <s v="UNIDAD"/>
    <s v="NO SOLICITADAS"/>
  </r>
  <r>
    <x v="26"/>
    <s v="02-02-01-003-007"/>
    <s v="02-02-01-003-007-02"/>
    <s v="Materiales y suministros - Artículos de cerámica no estructural"/>
    <s v="SANITARIO"/>
    <n v="30181511"/>
    <s v="MÍNIMA CUANTÍA"/>
    <n v="4"/>
    <n v="8"/>
    <n v="10"/>
    <n v="2"/>
    <n v="650000"/>
    <s v="UNIDAD"/>
    <s v="NO SOLICITADAS"/>
  </r>
  <r>
    <x v="26"/>
    <s v="02-02-01-003-007"/>
    <s v="02-02-01-003-007-02"/>
    <s v="Materiales y suministros - Artículos de cerámica no estructural"/>
    <s v="LAVAMANOS"/>
    <n v="30181504"/>
    <s v="MÍNIMA CUANTÍA"/>
    <n v="4"/>
    <n v="8"/>
    <n v="10"/>
    <n v="2"/>
    <n v="240000"/>
    <s v="UNIDAD"/>
    <s v="NO SOLICITADAS"/>
  </r>
  <r>
    <x v="26"/>
    <s v="02-02-01-003-007"/>
    <s v="02-02-01-003-007-03"/>
    <s v="Materiales y suministros - Productos refractarios y productos estructurales no refractarios de arcilla"/>
    <s v="BLOQUE N.4"/>
    <n v="30131500"/>
    <s v="MÍNIMA CUANTÍA"/>
    <n v="3"/>
    <n v="9"/>
    <n v="10"/>
    <n v="300"/>
    <n v="571500"/>
    <s v="UNIDAD"/>
    <s v="NO SOLICITADAS"/>
  </r>
  <r>
    <x v="26"/>
    <s v="02-02-01-003-007"/>
    <s v="02-02-01-003-007-03"/>
    <s v="Materiales y suministros - Productos refractarios y productos estructurales no refractarios de arcilla"/>
    <s v="PORCELANA TODO MASA REF K-SLATESB 60*120 GRAFITO DE SIMILARES O MEJORES CARACTERISTICAS"/>
    <n v="30131700"/>
    <s v="MÍNIMA CUANTÍA"/>
    <n v="4"/>
    <n v="8"/>
    <n v="10"/>
    <n v="38"/>
    <n v="8740000"/>
    <s v="METRO CUADRADO"/>
    <s v="NO SOLICITADAS"/>
  </r>
  <r>
    <x v="26"/>
    <s v="02-02-01-003-007"/>
    <s v="02-02-01-003-007-03"/>
    <s v="Materiales y suministros - Productos refractarios y productos estructurales no refractarios de arcilla"/>
    <s v="PISO CERÁMICA REF VALDIVIA WENGUE"/>
    <n v="30131700"/>
    <s v="MÍNIMA CUANTÍA"/>
    <n v="4"/>
    <n v="8"/>
    <n v="10"/>
    <n v="40"/>
    <n v="1400000"/>
    <s v="METRO CUADRADO"/>
    <s v="NO SOLICITADAS"/>
  </r>
  <r>
    <x v="26"/>
    <s v="02-02-01-003-007"/>
    <s v="02-02-01-003-007-03"/>
    <s v="Materiales y suministros - Productos refractarios y productos estructurales no refractarios de arcilla"/>
    <s v="ENCHAPE PISO PIEDRA FRANCESA BEIGE"/>
    <n v="30131700"/>
    <s v="MÍNIMA CUANTÍA"/>
    <n v="4"/>
    <n v="8"/>
    <n v="10"/>
    <n v="50"/>
    <n v="1350000"/>
    <s v="METRO CUADRADO"/>
    <s v="NO SOLICITADAS"/>
  </r>
  <r>
    <x v="26"/>
    <s v="02-02-01-003-007"/>
    <s v="02-02-01-003-007-03"/>
    <s v="Materiales y suministros - Productos refractarios y productos estructurales no refractarios de arcilla"/>
    <s v="ENCHAPE PISO PIEDRA FRANCESA OXIDO"/>
    <n v="30131700"/>
    <s v="MÍNIMA CUANTÍA"/>
    <n v="4"/>
    <n v="8"/>
    <n v="10"/>
    <n v="10"/>
    <n v="320000"/>
    <s v="METRO CUADRADO"/>
    <s v="NO SOLICITADAS"/>
  </r>
  <r>
    <x v="26"/>
    <s v="02-02-01-003-007"/>
    <s v="02-02-01-003-007-03"/>
    <s v="Materiales y suministros - Productos refractarios y productos estructurales no refractarios de arcilla"/>
    <s v="PORCELANATO SOHO GRIS MULTICOLOR FORMATO 28.3x56.6 REF 56737250, SIMILAR O DE MEJORES CARACTERÍSTICAS TÉCNICAS, SIMILAR O DE MEJORES CARACTERÍSTICAS TÉCNICAS."/>
    <n v="30131700"/>
    <s v="MÍNIMA CUANTÍA"/>
    <n v="4"/>
    <n v="8"/>
    <n v="10"/>
    <n v="7"/>
    <n v="294000"/>
    <s v="METRO CUADRADO"/>
    <s v="NO SOLICITADAS"/>
  </r>
  <r>
    <x v="26"/>
    <s v="02-02-01-003-007"/>
    <s v="02-02-01-003-007-03"/>
    <s v="Materiales y suministros - Productos refractarios y productos estructurales no refractarios de arcilla"/>
    <s v="PISO GRAU 1380*193*7 GRIS REF DECORCERAMICA DE IGUALES O MEJORES CARACTERISTICAS"/>
    <n v="30131700"/>
    <s v="MÍNIMA CUANTÍA"/>
    <n v="4"/>
    <n v="8"/>
    <n v="10"/>
    <n v="15"/>
    <n v="480000"/>
    <s v="METRO CUADRADO"/>
    <s v="NO SOLICITADAS"/>
  </r>
  <r>
    <x v="26"/>
    <s v="02-02-01-003-007"/>
    <s v="02-02-01-003-007-03"/>
    <s v="Materiales y suministros - Productos refractarios y productos estructurales no refractarios de arcilla"/>
    <s v="PARED NATURAL SALENTO DE COLOR GRIS CARAS DIFERENCIADAS Y FORMATO 30.1x75.3 REF. 757159501, SIMILAR O DE MEJORES CARACTERÍSTICAS TÉCNICAS"/>
    <n v="30131700"/>
    <s v="MÍNIMA CUANTÍA"/>
    <n v="4"/>
    <n v="8"/>
    <n v="10"/>
    <n v="50"/>
    <n v="1750000"/>
    <s v="METRO CUADRADO"/>
    <s v="NO SOLICITADAS"/>
  </r>
  <r>
    <x v="26"/>
    <s v="02-02-01-003-007"/>
    <s v="02-02-01-003-007-04"/>
    <s v="Materiales y suministros - Yeso, cal y cemento"/>
    <s v="PEGACORE 25 KG"/>
    <n v="30111600"/>
    <s v="MÍNIMA CUANTÍA"/>
    <n v="3"/>
    <n v="9"/>
    <n v="10"/>
    <n v="4"/>
    <n v="228572"/>
    <s v="UNIDAD"/>
    <s v="NO SOLICITADAS"/>
  </r>
  <r>
    <x v="26"/>
    <s v="02-02-01-003-007"/>
    <s v="02-02-01-003-007-04"/>
    <s v="Materiales y suministros - Yeso, cal y cemento"/>
    <s v="BOQUILLA 5 KG"/>
    <n v="30111600"/>
    <s v="MÍNIMA CUANTÍA"/>
    <n v="3"/>
    <n v="9"/>
    <n v="10"/>
    <n v="4"/>
    <n v="133332"/>
    <s v="UNIDAD"/>
    <s v="NO SOLICITADAS"/>
  </r>
  <r>
    <x v="26"/>
    <s v="02-02-01-003-007"/>
    <s v="02-02-01-003-007-04"/>
    <s v="Materiales y suministros - Yeso, cal y cemento"/>
    <s v="CEMENTO BLANCO 40 KG"/>
    <n v="30111600"/>
    <s v="MÍNIMA CUANTÍA"/>
    <n v="3"/>
    <n v="9"/>
    <n v="10"/>
    <n v="4"/>
    <n v="685716"/>
    <s v="UNIDAD"/>
    <s v="NO SOLICITADAS"/>
  </r>
  <r>
    <x v="26"/>
    <s v="02-02-01-003-007"/>
    <s v="02-02-01-003-007-04"/>
    <s v="Materiales y suministros - Yeso, cal y cemento"/>
    <s v="CEMENTO 50 KG"/>
    <n v="30111600"/>
    <s v="MÍNIMA CUANTÍA"/>
    <n v="3"/>
    <n v="9"/>
    <n v="10"/>
    <n v="6"/>
    <n v="274284"/>
    <s v="UNIDAD"/>
    <s v="NO SOLICITADAS"/>
  </r>
  <r>
    <x v="26"/>
    <s v="02-02-01-003-007"/>
    <s v="02-02-01-003-007-04"/>
    <s v="Materiales y suministros - Yeso, cal y cemento"/>
    <s v="PEGANTE PORCELÁNICO BLANCO CON LATEX X 25KG REF TOPEX BUKTO"/>
    <n v="31201600"/>
    <s v="MÍNIMA CUANTÍA"/>
    <n v="4"/>
    <n v="8"/>
    <n v="10"/>
    <n v="4"/>
    <n v="108000"/>
    <s v="UNIDAD"/>
    <s v="NO SOLICITADAS"/>
  </r>
  <r>
    <x v="26"/>
    <s v="02-02-01-003-007"/>
    <s v="02-02-01-003-007-04"/>
    <s v="Materiales y suministros - Yeso, cal y cemento"/>
    <s v="CEMENTO BULTO 45 KG"/>
    <n v="30111601"/>
    <s v="MÍNIMA CUANTÍA"/>
    <n v="4"/>
    <n v="8"/>
    <n v="10"/>
    <n v="30"/>
    <n v="840000"/>
    <s v="UNIDAD"/>
    <s v="NO SOLICITADAS"/>
  </r>
  <r>
    <x v="26"/>
    <s v="02-02-01-003-007"/>
    <s v="02-02-01-003-007-04"/>
    <s v="Materiales y suministros - Yeso, cal y cemento"/>
    <s v="DURAPEGA PORCELANICO GRIS (BOLSA X 25KG)"/>
    <n v="31201600"/>
    <s v="MÍNIMA CUANTÍA"/>
    <n v="4"/>
    <n v="8"/>
    <n v="10"/>
    <n v="27"/>
    <n v="621000"/>
    <s v="UNIDAD"/>
    <s v="NO SOLICITADAS"/>
  </r>
  <r>
    <x v="26"/>
    <s v="02-02-01-003-007"/>
    <s v="02-02-01-003-007-05"/>
    <s v="Materiales y suministros - Artículos de concreto, cemento y yeso"/>
    <s v="MESON EN GRANITO PREFABRICADO"/>
    <n v="30162204"/>
    <s v="MÍNIMA CUANTÍA"/>
    <n v="4"/>
    <n v="8"/>
    <n v="10"/>
    <n v="1"/>
    <n v="875000"/>
    <s v="UNIDAD"/>
    <s v="NO SOLICITADAS"/>
  </r>
  <r>
    <x v="26"/>
    <s v="02-02-01-003-007"/>
    <s v="02-02-01-003-007-05"/>
    <s v="Materiales y suministros - Artículos de concreto, cemento y yeso"/>
    <s v="BARRA DE BAR PREFABRICADA (MESON EN GRANITO PULIDO)"/>
    <n v="30162204"/>
    <s v="MÍNIMA CUANTÍA"/>
    <n v="4"/>
    <n v="8"/>
    <n v="10"/>
    <n v="1"/>
    <n v="485000"/>
    <s v="UNIDAD"/>
    <s v="NO SOLICITADAS"/>
  </r>
  <r>
    <x v="26"/>
    <s v="02-02-01-003-007"/>
    <s v="02-02-01-003-007-09"/>
    <s v="Materiales y suministros - Otros productos minerales no metálicos n. C. P."/>
    <s v="LIJA # 100"/>
    <n v="27111918"/>
    <s v="MÍNIMA CUANTÍA"/>
    <n v="3"/>
    <n v="9"/>
    <n v="10"/>
    <n v="150"/>
    <n v="285750"/>
    <s v="UNIDAD"/>
    <s v="NO SOLICITADAS"/>
  </r>
  <r>
    <x v="26"/>
    <s v="02-02-01-003-007"/>
    <s v="02-02-01-003-007-09"/>
    <s v="Materiales y suministros - Otros productos minerales no metálicos n. C. P."/>
    <s v="LIJA SECA PREMIER 80 -  PLIEGO"/>
    <n v="27111918"/>
    <s v="MÍNIMA CUANTÍA"/>
    <n v="4"/>
    <n v="8"/>
    <n v="10"/>
    <n v="120"/>
    <n v="132000"/>
    <s v="UNIDAD"/>
    <s v="NO SOLICITADAS"/>
  </r>
  <r>
    <x v="26"/>
    <s v="02-02-01-003-008"/>
    <s v="02-02-01-003-008-09"/>
    <s v="Materiales y suministros - Otros artículos manufacturados n. C. P."/>
    <s v="BROCHA 3&quot;"/>
    <n v="31211904"/>
    <s v="MÍNIMA CUANTÍA"/>
    <n v="3"/>
    <n v="9"/>
    <n v="10"/>
    <n v="30"/>
    <n v="342870"/>
    <s v="UNIDAD"/>
    <s v="NO SOLICITADAS"/>
  </r>
  <r>
    <x v="26"/>
    <s v="02-02-01-003-008"/>
    <s v="02-02-01-003-008-09"/>
    <s v="Materiales y suministros - Otros artículos manufacturados n. C. P."/>
    <s v="BROCHA 2&quot;"/>
    <n v="31211904"/>
    <s v="MÍNIMA CUANTÍA"/>
    <n v="3"/>
    <n v="9"/>
    <n v="10"/>
    <n v="16"/>
    <n v="94480"/>
    <s v="UNIDAD"/>
    <s v="NO SOLICITADAS"/>
  </r>
  <r>
    <x v="26"/>
    <s v="02-02-01-003-008"/>
    <s v="02-02-01-003-008-09"/>
    <s v="Materiales y suministros - Otros artículos manufacturados n. C. P."/>
    <s v="RODILLO  3&quot;"/>
    <n v="31211906"/>
    <s v="MÍNIMA CUANTÍA"/>
    <n v="3"/>
    <n v="9"/>
    <n v="10"/>
    <n v="20"/>
    <n v="91420"/>
    <s v="UNIDAD"/>
    <s v="NO SOLICITADAS"/>
  </r>
  <r>
    <x v="26"/>
    <s v="02-02-01-003-008"/>
    <s v="02-02-01-003-008-09"/>
    <s v="Materiales y suministros - Otros artículos manufacturados n. C. P."/>
    <s v="RODILLO  9&quot;"/>
    <n v="31211906"/>
    <s v="MÍNIMA CUANTÍA"/>
    <n v="3"/>
    <n v="9"/>
    <n v="10"/>
    <n v="30"/>
    <n v="414300"/>
    <s v="UNIDAD"/>
    <s v="NO SOLICITADAS"/>
  </r>
  <r>
    <x v="26"/>
    <s v="02-02-01-003-008"/>
    <s v="02-02-01-003-008-09"/>
    <s v="Materiales y suministros - Otros artículos manufacturados n. C. P."/>
    <s v="CINTA ENMASCARAR 24 Mmx 50Mts + 10Mts"/>
    <n v="31201500"/>
    <s v="MÍNIMA CUANTÍA"/>
    <n v="3"/>
    <n v="9"/>
    <n v="10"/>
    <n v="30"/>
    <n v="200010"/>
    <s v="UNIDAD"/>
    <s v="NO SOLICITADAS"/>
  </r>
  <r>
    <x v="26"/>
    <s v="02-02-01-003-008"/>
    <s v="02-02-01-003-008-09"/>
    <s v="Materiales y suministros - Otros artículos manufacturados n. C. P."/>
    <s v="RODILLOS 9&quot;"/>
    <n v="31211906"/>
    <s v="MÍNIMA CUANTÍA"/>
    <n v="4"/>
    <n v="8"/>
    <n v="10"/>
    <n v="4"/>
    <n v="36000"/>
    <s v="UNIDAD"/>
    <s v="NO SOLICITADAS"/>
  </r>
  <r>
    <x v="26"/>
    <s v="02-02-01-003-008"/>
    <s v="02-02-01-003-008-09"/>
    <s v="Materiales y suministros - Otros artículos manufacturados n. C. P."/>
    <s v="BROCHAS 3&quot;"/>
    <n v="31211904"/>
    <s v="MÍNIMA CUANTÍA"/>
    <n v="4"/>
    <n v="8"/>
    <n v="10"/>
    <n v="4"/>
    <n v="18000"/>
    <s v="UNIDAD"/>
    <s v="NO SOLICITADAS"/>
  </r>
  <r>
    <x v="26"/>
    <s v="02-02-01-004-001"/>
    <s v="02-02-01-004-001"/>
    <s v="Materiales y suministros - Metales básicos"/>
    <s v="VARILLA 3/8 X 6MTS"/>
    <n v="30102400"/>
    <s v="MÍNIMA CUANTÍA"/>
    <n v="3"/>
    <n v="9"/>
    <n v="10"/>
    <n v="10"/>
    <n v="161900"/>
    <s v="UNIDAD"/>
    <s v="NO SOLICITADAS"/>
  </r>
  <r>
    <x v="26"/>
    <s v="02-02-01-004-001"/>
    <s v="02-02-01-004-001"/>
    <s v="Materiales y suministros - Metales básicos"/>
    <s v="ALAMBRE NEGRO RECOCIDO"/>
    <n v="30265501"/>
    <s v="MÍNIMA CUANTÍA"/>
    <n v="3"/>
    <n v="9"/>
    <n v="10"/>
    <n v="10"/>
    <n v="61900"/>
    <s v="UNIDAD"/>
    <s v="NO SOLICITADAS"/>
  </r>
  <r>
    <x v="26"/>
    <s v="02-02-01-004-001"/>
    <s v="02-02-01-004-001"/>
    <s v="Materiales y suministros - Metales básicos"/>
    <s v="CHAPA PARA PUERTA"/>
    <n v="31162801"/>
    <s v="MÍNIMA CUANTÍA"/>
    <n v="4"/>
    <n v="8"/>
    <n v="10"/>
    <n v="5"/>
    <n v="210000"/>
    <s v="UNIDAD"/>
    <s v="NO SOLICITADAS"/>
  </r>
  <r>
    <x v="26"/>
    <s v="02-02-01-004-002"/>
    <s v="02-02-01-004-002"/>
    <s v="Materiales y suministros - Productos metálicos elaborados (excepto maquinaria y equipo)"/>
    <s v="CANDADOS"/>
    <n v="46171501"/>
    <s v="MÍNIMA CUANTÍA"/>
    <n v="3"/>
    <n v="9"/>
    <n v="10"/>
    <n v="10"/>
    <n v="476190"/>
    <s v="UNIDAD"/>
    <s v="NO SOLICITADAS"/>
  </r>
  <r>
    <x v="26"/>
    <s v="02-02-01-004-002"/>
    <s v="02-02-01-004-002"/>
    <s v="Materiales y suministros - Productos metálicos elaborados (excepto maquinaria y equipo)"/>
    <s v="PUNTILLA 2&quot;"/>
    <n v="31162000"/>
    <s v="MÍNIMA CUANTÍA"/>
    <n v="3"/>
    <n v="9"/>
    <n v="10"/>
    <n v="9"/>
    <n v="29142"/>
    <s v="UNIDAD"/>
    <s v="NO SOLICITADAS"/>
  </r>
  <r>
    <x v="26"/>
    <s v="02-02-01-004-002"/>
    <s v="02-02-01-004-002"/>
    <s v="Materiales y suministros - Productos metálicos elaborados (excepto maquinaria y equipo)"/>
    <s v="PUNTILLA 3&quot;"/>
    <n v="31162000"/>
    <s v="MÍNIMA CUANTÍA"/>
    <n v="3"/>
    <n v="9"/>
    <n v="10"/>
    <n v="8"/>
    <n v="25904"/>
    <s v="UNIDAD"/>
    <s v="NO SOLICITADAS"/>
  </r>
  <r>
    <x v="26"/>
    <s v="02-02-01-004-002"/>
    <s v="02-02-01-004-002"/>
    <s v="Materiales y suministros - Productos metálicos elaborados (excepto maquinaria y equipo)"/>
    <s v="PUNTILLA 4&quot;"/>
    <n v="31162000"/>
    <s v="MÍNIMA CUANTÍA"/>
    <n v="3"/>
    <n v="9"/>
    <n v="10"/>
    <n v="7"/>
    <n v="24003"/>
    <s v="UNIDAD"/>
    <s v="NO SOLICITADAS"/>
  </r>
  <r>
    <x v="26"/>
    <s v="02-02-01-004-002"/>
    <s v="02-02-01-004-002"/>
    <s v="Materiales y suministros - Productos metálicos elaborados (excepto maquinaria y equipo)"/>
    <s v="PUNTILLA DE ACERO 3&quot;"/>
    <n v="31162000"/>
    <s v="MÍNIMA CUANTÍA"/>
    <n v="3"/>
    <n v="9"/>
    <n v="10"/>
    <n v="7"/>
    <n v="42665"/>
    <s v="UNIDAD"/>
    <s v="NO SOLICITADAS"/>
  </r>
  <r>
    <x v="26"/>
    <s v="02-02-01-004-002"/>
    <s v="02-02-01-004-002"/>
    <s v="Materiales y suministros - Productos metálicos elaborados (excepto maquinaria y equipo)"/>
    <s v="PUNTILLA DE ACERO 2&quot;"/>
    <n v="31162000"/>
    <s v="MÍNIMA CUANTÍA"/>
    <n v="3"/>
    <n v="9"/>
    <n v="10"/>
    <n v="7"/>
    <n v="42665"/>
    <s v="UNIDAD"/>
    <s v="NO SOLICITADAS"/>
  </r>
  <r>
    <x v="26"/>
    <s v="02-02-01-004-002"/>
    <s v="02-02-01-004-002"/>
    <s v="Materiales y suministros - Productos metálicos elaborados (excepto maquinaria y equipo)"/>
    <s v="CERRADURA DE BOLA PARA OFICINAS "/>
    <n v="31162402"/>
    <s v="MÍNIMA CUANTÍA"/>
    <n v="3"/>
    <n v="9"/>
    <n v="10"/>
    <n v="15"/>
    <n v="514290"/>
    <s v="UNIDAD"/>
    <s v="NO SOLICITADAS"/>
  </r>
  <r>
    <x v="26"/>
    <s v="02-02-01-004-002"/>
    <s v="02-02-01-004-002"/>
    <s v="Materiales y suministros - Productos metálicos elaborados (excepto maquinaria y equipo)"/>
    <s v="CERRADURA DE SEGURIDAD"/>
    <n v="31162402"/>
    <s v="MÍNIMA CUANTÍA"/>
    <n v="3"/>
    <n v="9"/>
    <n v="10"/>
    <n v="15"/>
    <n v="742860"/>
    <s v="UNIDAD"/>
    <s v="NO SOLICITADAS"/>
  </r>
  <r>
    <x v="26"/>
    <s v="02-02-01-004-002"/>
    <s v="02-02-01-004-002"/>
    <s v="Materiales y suministros - Productos metálicos elaborados (excepto maquinaria y equipo)"/>
    <s v="JUEGO BROCA TUGSTENO"/>
    <n v="27111543"/>
    <s v="MÍNIMA CUANTÍA"/>
    <n v="3"/>
    <n v="9"/>
    <n v="10"/>
    <n v="10"/>
    <n v="533330"/>
    <s v="UNIDAD"/>
    <s v="NO SOLICITADAS"/>
  </r>
  <r>
    <x v="26"/>
    <s v="02-02-01-004-002"/>
    <s v="02-02-01-004-002"/>
    <s v="Materiales y suministros - Productos metálicos elaborados (excepto maquinaria y equipo)"/>
    <s v="JUEGO BROCA METALICA"/>
    <n v="27111543"/>
    <s v="MÍNIMA CUANTÍA"/>
    <n v="3"/>
    <n v="9"/>
    <n v="10"/>
    <n v="10"/>
    <n v="723810"/>
    <s v="UNIDAD"/>
    <s v="NO SOLICITADAS"/>
  </r>
  <r>
    <x v="26"/>
    <s v="02-02-01-004-002"/>
    <s v="02-02-01-004-002"/>
    <s v="Materiales y suministros - Productos metálicos elaborados (excepto maquinaria y equipo)"/>
    <s v="VALVULA DE BOLA SOLDADA 1/2&quot;"/>
    <n v="40141640"/>
    <s v="MÍNIMA CUANTÍA"/>
    <n v="3"/>
    <n v="9"/>
    <n v="10"/>
    <n v="5"/>
    <n v="33335"/>
    <s v="UNIDAD"/>
    <s v="NO SOLICITADAS"/>
  </r>
  <r>
    <x v="26"/>
    <s v="02-02-01-004-002"/>
    <s v="02-02-01-004-002"/>
    <s v="Materiales y suministros - Productos metálicos elaborados (excepto maquinaria y equipo)"/>
    <s v="VALVULA DE BOLA SOLDADA 3/4&quot;"/>
    <n v="40141640"/>
    <s v="MÍNIMA CUANTÍA"/>
    <n v="3"/>
    <n v="9"/>
    <n v="10"/>
    <n v="5"/>
    <n v="47620"/>
    <s v="UNIDAD"/>
    <s v="NO SOLICITADAS"/>
  </r>
  <r>
    <x v="26"/>
    <s v="02-02-01-004-002"/>
    <s v="02-02-01-004-002"/>
    <s v="Materiales y suministros - Productos metálicos elaborados (excepto maquinaria y equipo)"/>
    <s v="VALVULA DE BOLA SOLDADA 1&quot;"/>
    <n v="40141640"/>
    <s v="MÍNIMA CUANTÍA"/>
    <n v="3"/>
    <n v="9"/>
    <n v="10"/>
    <n v="5"/>
    <n v="61905"/>
    <s v="UNIDAD"/>
    <s v="NO SOLICITADAS"/>
  </r>
  <r>
    <x v="26"/>
    <s v="02-02-01-004-002"/>
    <s v="02-02-01-004-002"/>
    <s v="Materiales y suministros - Productos metálicos elaborados (excepto maquinaria y equipo)"/>
    <s v="BISAGRAS PARA PUERTA EN MADERA"/>
    <n v="31162403"/>
    <s v="MÍNIMA CUANTÍA"/>
    <n v="4"/>
    <n v="8"/>
    <n v="10"/>
    <n v="15"/>
    <n v="34500"/>
    <s v="UNIDAD"/>
    <s v="NO SOLICITADAS"/>
  </r>
  <r>
    <x v="26"/>
    <s v="02-02-01-004-002"/>
    <s v="02-02-01-004-002"/>
    <s v="Materiales y suministros - Productos metálicos elaborados (excepto maquinaria y equipo)"/>
    <s v="BISAGRAS PARA CLOSET"/>
    <n v="31162403"/>
    <s v="MÍNIMA CUANTÍA"/>
    <n v="4"/>
    <n v="8"/>
    <n v="10"/>
    <n v="18"/>
    <n v="54000"/>
    <s v="UNIDAD"/>
    <s v="NO SOLICITADAS"/>
  </r>
  <r>
    <x v="26"/>
    <s v="02-02-01-004-002"/>
    <s v="02-02-01-004-002"/>
    <s v="Materiales y suministros - Productos metálicos elaborados (excepto maquinaria y equipo)"/>
    <s v="TORNILLO AUTOPEFORANTE"/>
    <n v="31161528"/>
    <s v="MÍNIMA CUANTÍA"/>
    <n v="4"/>
    <n v="8"/>
    <n v="10"/>
    <n v="200"/>
    <n v="12000"/>
    <s v="UNIDAD"/>
    <s v="NO SOLICITADAS"/>
  </r>
  <r>
    <x v="26"/>
    <s v="02-02-01-004-002"/>
    <s v="02-02-01-004-002"/>
    <s v="Materiales y suministros - Productos metálicos elaborados (excepto maquinaria y equipo)"/>
    <s v="BISAGRAS PEQUEÑA"/>
    <n v="31162403"/>
    <s v="MÍNIMA CUANTÍA"/>
    <n v="4"/>
    <n v="8"/>
    <n v="10"/>
    <n v="12"/>
    <n v="84000"/>
    <s v="UNIDAD"/>
    <s v="NO SOLICITADAS"/>
  </r>
  <r>
    <x v="26"/>
    <s v="02-02-01-004-002"/>
    <s v="02-02-01-004-002"/>
    <s v="Materiales y suministros - Productos metálicos elaborados (excepto maquinaria y equipo)"/>
    <s v="MANIJAS METALICAS"/>
    <n v="31162801"/>
    <s v="MÍNIMA CUANTÍA"/>
    <n v="4"/>
    <n v="8"/>
    <n v="10"/>
    <n v="6"/>
    <n v="39000"/>
    <s v="UNIDAD"/>
    <s v="NO SOLICITADAS"/>
  </r>
  <r>
    <x v="26"/>
    <s v="02-02-01-004-002"/>
    <s v="02-02-01-004-002"/>
    <s v="Materiales y suministros - Productos metálicos elaborados (excepto maquinaria y equipo)"/>
    <s v="RIEL PARA CAJON"/>
    <n v="30103100"/>
    <s v="MÍNIMA CUANTÍA"/>
    <n v="4"/>
    <n v="8"/>
    <n v="10"/>
    <n v="6"/>
    <n v="51000"/>
    <s v="UNIDAD"/>
    <s v="NO SOLICITADAS"/>
  </r>
  <r>
    <x v="26"/>
    <s v="02-02-01-004-002"/>
    <s v="02-02-01-004-002"/>
    <s v="Materiales y suministros - Productos metálicos elaborados (excepto maquinaria y equipo)"/>
    <s v="CHAZO 1/4&quot; + TORNILLO COMBINADO 8&quot;X1&quot;"/>
    <n v="27112100"/>
    <s v="MÍNIMA CUANTÍA"/>
    <n v="4"/>
    <n v="8"/>
    <n v="10"/>
    <n v="8"/>
    <n v="2000"/>
    <s v="UNIDAD"/>
    <s v="NO SOLICITADAS"/>
  </r>
  <r>
    <x v="26"/>
    <s v="02-02-01-004-002"/>
    <s v="02-02-01-004-002"/>
    <s v="Materiales y suministros - Productos metálicos elaborados (excepto maquinaria y equipo)"/>
    <s v="ALAMBRE CU DESNUDO NO.12 AWG"/>
    <n v="26121600"/>
    <s v="MÍNIMA CUANTÍA"/>
    <n v="4"/>
    <n v="8"/>
    <n v="10"/>
    <n v="300"/>
    <n v="420000"/>
    <s v="METRO"/>
    <s v="NO SOLICITADAS"/>
  </r>
  <r>
    <x v="26"/>
    <s v="02-02-01-004-002"/>
    <s v="02-02-01-004-002"/>
    <s v="Materiales y suministros - Productos metálicos elaborados (excepto maquinaria y equipo)"/>
    <s v="CAJA GALVANIZADA 2400 para uso con tuberías PVC"/>
    <n v="39121303"/>
    <s v="MÍNIMA CUANTÍA"/>
    <n v="4"/>
    <n v="8"/>
    <n v="10"/>
    <n v="34"/>
    <n v="71400"/>
    <s v="UNIDAD"/>
    <s v="NO SOLICITADAS"/>
  </r>
  <r>
    <x v="26"/>
    <s v="02-02-01-004-002"/>
    <s v="02-02-01-004-002"/>
    <s v="Materiales y suministros - Productos metálicos elaborados (excepto maquinaria y equipo)"/>
    <s v="CAJA 2400 RAWELT para uso con tuberías EMT"/>
    <n v="39121303"/>
    <s v="MÍNIMA CUANTÍA"/>
    <n v="4"/>
    <n v="8"/>
    <n v="10"/>
    <n v="40"/>
    <n v="340000"/>
    <s v="UNIDAD"/>
    <s v="NO SOLICITADAS"/>
  </r>
  <r>
    <x v="26"/>
    <s v="02-02-01-004-002"/>
    <s v="02-02-01-004-002"/>
    <s v="Materiales y suministros - Productos metálicos elaborados (excepto maquinaria y equipo)"/>
    <s v="TUBERÍA PARA REFRIGERACIÓN AIRE ACONDICIONADO EN COBRE"/>
    <n v="40171517"/>
    <s v="MÍNIMA CUANTÍA"/>
    <n v="4"/>
    <n v="8"/>
    <n v="10"/>
    <n v="50"/>
    <n v="600000"/>
    <s v="METRO"/>
    <s v="NO SOLICITADAS"/>
  </r>
  <r>
    <x v="26"/>
    <s v="02-02-01-004-002"/>
    <s v="02-02-01-004-002"/>
    <s v="Materiales y suministros - Productos metálicos elaborados (excepto maquinaria y equipo)"/>
    <s v="TERMINAL EMT Ø3/4&quot;"/>
    <n v="39121700"/>
    <s v="MÍNIMA CUANTÍA"/>
    <n v="4"/>
    <n v="8"/>
    <n v="10"/>
    <n v="80"/>
    <n v="96000"/>
    <s v="UNIDAD"/>
    <s v="NO SOLICITADAS"/>
  </r>
  <r>
    <x v="26"/>
    <s v="02-02-01-004-002"/>
    <s v="02-02-01-004-002"/>
    <s v="Materiales y suministros - Productos metálicos elaborados (excepto maquinaria y equipo)"/>
    <s v="BOLSA 100 TORNILLOS ACERO INOXIDABLE BAJANTES"/>
    <n v="31161500"/>
    <s v="MÍNIMA CUANTÍA"/>
    <n v="4"/>
    <n v="8"/>
    <n v="10"/>
    <n v="3"/>
    <n v="15000"/>
    <s v="UNIDAD"/>
    <s v="NO SOLICITADAS"/>
  </r>
  <r>
    <x v="26"/>
    <s v="02-02-01-004-002"/>
    <s v="02-02-01-004-002"/>
    <s v="Materiales y suministros - Productos metálicos elaborados (excepto maquinaria y equipo)"/>
    <s v="TUBO CONDUIT EMT (UL 797) 3/4&quot;"/>
    <n v="39131700"/>
    <s v="MÍNIMA CUANTÍA"/>
    <n v="4"/>
    <n v="8"/>
    <n v="10"/>
    <n v="147"/>
    <n v="808500"/>
    <s v="METRO"/>
    <s v="NO SOLICITADAS"/>
  </r>
  <r>
    <x v="26"/>
    <s v="02-02-01-004-002"/>
    <s v="02-02-01-004-002"/>
    <s v="Materiales y suministros - Productos metálicos elaborados (excepto maquinaria y equipo)"/>
    <s v="UNIÓN EMT Ø3/4&quot;"/>
    <n v="40174900"/>
    <s v="MÍNIMA CUANTÍA"/>
    <n v="4"/>
    <n v="8"/>
    <n v="10"/>
    <n v="40"/>
    <n v="52000"/>
    <s v="UNIDAD"/>
    <s v="NO SOLICITADAS"/>
  </r>
  <r>
    <x v="26"/>
    <s v="02-02-01-004-002"/>
    <s v="02-02-01-004-002"/>
    <s v="Materiales y suministros - Productos metálicos elaborados (excepto maquinaria y equipo)"/>
    <s v="PARAL 59 MM L= 2.44 MT."/>
    <n v="30101700"/>
    <s v="MÍNIMA CUANTÍA"/>
    <n v="4"/>
    <n v="8"/>
    <n v="10"/>
    <n v="86"/>
    <n v="473000"/>
    <s v="UNIDAD"/>
    <s v="NO SOLICITADAS"/>
  </r>
  <r>
    <x v="26"/>
    <s v="02-02-01-004-002"/>
    <s v="02-02-01-004-002"/>
    <s v="Materiales y suministros - Productos metálicos elaborados (excepto maquinaria y equipo)"/>
    <s v="CANAL 60 MM L= 2,44 MT"/>
    <n v="30101700"/>
    <s v="MÍNIMA CUANTÍA"/>
    <n v="4"/>
    <n v="8"/>
    <n v="10"/>
    <n v="43"/>
    <n v="279500"/>
    <s v="UNIDAD"/>
    <s v="NO SOLICITADAS"/>
  </r>
  <r>
    <x v="26"/>
    <s v="02-02-01-004-002"/>
    <s v="02-02-01-004-002"/>
    <s v="Materiales y suministros - Productos metálicos elaborados (excepto maquinaria y equipo)"/>
    <s v="ANGULO PARA CONTRA MARCO DE ESCOTILLA DIM 3/4X3/4"/>
    <n v="30101504"/>
    <s v="MÍNIMA CUANTÍA"/>
    <n v="4"/>
    <n v="8"/>
    <n v="10"/>
    <n v="291"/>
    <n v="523800"/>
    <s v="METRO"/>
    <s v="NO SOLICITADAS"/>
  </r>
  <r>
    <x v="26"/>
    <s v="02-02-01-004-002"/>
    <s v="02-02-01-004-002"/>
    <s v="Materiales y suministros - Productos metálicos elaborados (excepto maquinaria y equipo)"/>
    <s v="CARGA FULMINATE CAL 22"/>
    <n v="31161500"/>
    <s v="MÍNIMA CUANTÍA"/>
    <n v="4"/>
    <n v="8"/>
    <n v="10"/>
    <n v="363"/>
    <n v="127050"/>
    <s v="UNIDAD"/>
    <s v="NO SOLICITADAS"/>
  </r>
  <r>
    <x v="26"/>
    <s v="02-02-01-004-002"/>
    <s v="02-02-01-004-002"/>
    <s v="Materiales y suministros - Productos metálicos elaborados (excepto maquinaria y equipo)"/>
    <s v="WIN ALUMINIO MATE 3 METROS"/>
    <n v="30101506"/>
    <s v="MÍNIMA CUANTÍA"/>
    <n v="4"/>
    <n v="8"/>
    <n v="10"/>
    <n v="18"/>
    <n v="198000"/>
    <s v="UNIDAD"/>
    <s v="NO SOLICITADAS"/>
  </r>
  <r>
    <x v="26"/>
    <s v="02-02-01-004-002"/>
    <s v="02-02-01-004-002"/>
    <s v="Materiales y suministros - Productos metálicos elaborados (excepto maquinaria y equipo)"/>
    <s v="BISAGRAS PARA DIVISIONES EN VIDRIO TEMPLADO"/>
    <n v="31162403"/>
    <s v="MÍNIMA CUANTÍA"/>
    <n v="4"/>
    <n v="8"/>
    <n v="10"/>
    <n v="6"/>
    <n v="126000"/>
    <s v="UNIDAD"/>
    <s v="NO SOLICITADAS"/>
  </r>
  <r>
    <x v="26"/>
    <s v="02-02-01-004-002"/>
    <s v="02-02-01-004-002"/>
    <s v="Materiales y suministros - Productos metálicos elaborados (excepto maquinaria y equipo)"/>
    <s v="KIT DE ACCESORIOS BAÑO (REF ALUVIA CORONA)"/>
    <n v="30181600"/>
    <s v="MÍNIMA CUANTÍA"/>
    <n v="4"/>
    <n v="8"/>
    <n v="10"/>
    <n v="2"/>
    <n v="204000"/>
    <s v="UNIDAD"/>
    <s v="NO SOLICITADAS"/>
  </r>
  <r>
    <x v="26"/>
    <s v="02-02-01-004-002"/>
    <s v="02-02-01-004-002"/>
    <s v="Materiales y suministros - Productos metálicos elaborados (excepto maquinaria y equipo)"/>
    <s v="LAVAPLATOS CON LLAVES"/>
    <n v="31162800"/>
    <s v="MÍNIMA CUANTÍA"/>
    <n v="4"/>
    <n v="8"/>
    <n v="10"/>
    <n v="1"/>
    <n v="275000"/>
    <s v="UNIDAD"/>
    <s v="NO SOLICITADAS"/>
  </r>
  <r>
    <x v="26"/>
    <s v="02-02-01-004-003"/>
    <s v="02-02-01-004-003-09"/>
    <s v="Materiales y suministros - Otras máquinas para usos generales y sus partes y piezas"/>
    <s v="EXTRACTOR MINISTYLE 14 CM X 14 CM, 10.3W, 120V"/>
    <n v="40101500"/>
    <s v="MÍNIMA CUANTÍA"/>
    <n v="4"/>
    <n v="8"/>
    <n v="10"/>
    <n v="3"/>
    <n v="195000"/>
    <s v="UNIDAD"/>
    <s v="NO SOLICITADAS"/>
  </r>
  <r>
    <x v="26"/>
    <s v="02-02-01-004-003"/>
    <s v="02-02-01-004-003-09"/>
    <s v="Materiales y suministros - Otras máquinas para usos generales y sus partes y piezas"/>
    <s v="VENTILADOR DE TECHO EMPOTRABLE 60X60"/>
    <n v="40101609"/>
    <s v="MÍNIMA CUANTÍA"/>
    <n v="4"/>
    <n v="8"/>
    <n v="10"/>
    <n v="3"/>
    <n v="1080000"/>
    <s v="UNIDAD"/>
    <s v="NO SOLICITADAS"/>
  </r>
  <r>
    <x v="26"/>
    <s v="02-02-01-004-006"/>
    <s v="02-02-01-004-006-02"/>
    <s v="Materiales y suministros - Aparatos de control eléctrico y distribución de electricidad y sus partes y piezas"/>
    <s v="TOMA CORRIENTE DOBLE CON POLO A TIERRA"/>
    <n v="39121402"/>
    <s v="MÍNIMA CUANTÍA"/>
    <n v="3"/>
    <n v="9"/>
    <n v="10"/>
    <n v="12"/>
    <n v="123432"/>
    <s v="UNIDAD"/>
    <s v="NO SOLICITADAS"/>
  </r>
  <r>
    <x v="26"/>
    <s v="02-02-01-004-006"/>
    <s v="02-02-01-004-006-02"/>
    <s v="Materiales y suministros - Aparatos de control eléctrico y distribución de electricidad y sus partes y piezas"/>
    <s v="TOMA CORRIENTE GFCI"/>
    <n v="39121402"/>
    <s v="MÍNIMA CUANTÍA"/>
    <n v="3"/>
    <n v="9"/>
    <n v="10"/>
    <n v="14"/>
    <n v="533330"/>
    <s v="UNIDAD"/>
    <s v="NO SOLICITADAS"/>
  </r>
  <r>
    <x v="26"/>
    <s v="02-02-01-004-006"/>
    <s v="02-02-01-004-006-02"/>
    <s v="Materiales y suministros - Aparatos de control eléctrico y distribución de electricidad y sus partes y piezas"/>
    <s v="INTERRUPTOR SENCILLO ( COLOR BLANCO )"/>
    <n v="39122243"/>
    <s v="MÍNIMA CUANTÍA"/>
    <n v="3"/>
    <n v="9"/>
    <n v="10"/>
    <n v="10"/>
    <n v="76190"/>
    <s v="UNIDAD"/>
    <s v="NO SOLICITADAS"/>
  </r>
  <r>
    <x v="26"/>
    <s v="02-02-01-004-006"/>
    <s v="02-02-01-004-006-02"/>
    <s v="Materiales y suministros - Aparatos de control eléctrico y distribución de electricidad y sus partes y piezas"/>
    <s v="INTERRUPTOR DOBLE ( COLOR BLANCO )"/>
    <n v="39122243"/>
    <s v="MÍNIMA CUANTÍA"/>
    <n v="3"/>
    <n v="9"/>
    <n v="10"/>
    <n v="10"/>
    <n v="95240"/>
    <s v="UNIDAD"/>
    <s v="NO SOLICITADAS"/>
  </r>
  <r>
    <x v="26"/>
    <s v="02-02-01-004-006"/>
    <s v="02-02-01-004-006-02"/>
    <s v="Materiales y suministros - Aparatos de control eléctrico y distribución de electricidad y sus partes y piezas"/>
    <s v="INTERRUPTOR DOBLE CONMUTABLE COLOR BLANCO"/>
    <n v="39122243"/>
    <s v="MÍNIMA CUANTÍA"/>
    <n v="3"/>
    <n v="9"/>
    <n v="10"/>
    <n v="10"/>
    <n v="114290"/>
    <s v="UNIDAD"/>
    <s v="NO SOLICITADAS"/>
  </r>
  <r>
    <x v="26"/>
    <s v="02-02-01-004-006"/>
    <s v="02-02-01-004-006-02"/>
    <s v="Materiales y suministros - Aparatos de control eléctrico y distribución de electricidad y sus partes y piezas"/>
    <s v="INTERRUPTOR SENCILLO CONMUTABLE COLOR BLANCO"/>
    <n v="39122243"/>
    <s v="MÍNIMA CUANTÍA"/>
    <n v="3"/>
    <n v="9"/>
    <n v="10"/>
    <n v="10"/>
    <n v="95240"/>
    <s v="UNIDAD"/>
    <s v="NO SOLICITADAS"/>
  </r>
  <r>
    <x v="26"/>
    <s v="02-02-01-004-006"/>
    <s v="02-02-01-004-006-02"/>
    <s v="Materiales y suministros - Aparatos de control eléctrico y distribución de electricidad y sus partes y piezas"/>
    <s v="BREAKER TOTALIZADOR 40 AMP 3 FASES"/>
    <n v="39121601"/>
    <s v="MÍNIMA CUANTÍA"/>
    <n v="3"/>
    <n v="9"/>
    <n v="10"/>
    <n v="2"/>
    <n v="285714"/>
    <s v="UNIDAD"/>
    <s v="NO SOLICITADAS"/>
  </r>
  <r>
    <x v="26"/>
    <s v="02-02-01-004-006"/>
    <s v="02-02-01-004-006-02"/>
    <s v="Materiales y suministros - Aparatos de control eléctrico y distribución de electricidad y sus partes y piezas"/>
    <s v="CONTACTORES 45 AMP 660 V A.C"/>
    <n v="39121700"/>
    <s v="MÍNIMA CUANTÍA"/>
    <n v="3"/>
    <n v="9"/>
    <n v="10"/>
    <n v="2"/>
    <n v="285714"/>
    <s v="UNIDAD"/>
    <s v="NO SOLICITADAS"/>
  </r>
  <r>
    <x v="26"/>
    <s v="02-02-01-004-006"/>
    <s v="02-02-01-004-006-02"/>
    <s v="Materiales y suministros - Aparatos de control eléctrico y distribución de electricidad y sus partes y piezas"/>
    <s v="CLAVIJA BIFASICA 50A/250V (2Ø + N +PT) (NEMA 14)"/>
    <n v="32141100"/>
    <s v="MÍNIMA CUANTÍA"/>
    <n v="4"/>
    <n v="8"/>
    <n v="10"/>
    <n v="3"/>
    <n v="12000"/>
    <s v="UNIDAD"/>
    <s v="NO SOLICITADAS"/>
  </r>
  <r>
    <x v="26"/>
    <s v="02-02-01-004-006"/>
    <s v="02-02-01-004-006-02"/>
    <s v="Materiales y suministros - Aparatos de control eléctrico y distribución de electricidad y sus partes y piezas"/>
    <s v="CLAVIJA CODELCA 15A-250V"/>
    <n v="32141100"/>
    <s v="MÍNIMA CUANTÍA"/>
    <n v="4"/>
    <n v="8"/>
    <n v="10"/>
    <n v="34"/>
    <n v="136000"/>
    <s v="UNIDAD"/>
    <s v="NO SOLICITADAS"/>
  </r>
  <r>
    <x v="26"/>
    <s v="02-02-01-004-006"/>
    <s v="02-02-01-004-006-02"/>
    <s v="Materiales y suministros - Aparatos de control eléctrico y distribución de electricidad y sus partes y piezas"/>
    <s v="PAQUETE POR 100 CONECTOR RESORTE ROJO"/>
    <n v="39121409"/>
    <s v="MÍNIMA CUANTÍA"/>
    <n v="4"/>
    <n v="8"/>
    <n v="10"/>
    <n v="2"/>
    <n v="70000"/>
    <s v="UNIDAD"/>
    <s v="NO SOLICITADAS"/>
  </r>
  <r>
    <x v="26"/>
    <s v="02-02-01-004-006"/>
    <s v="02-02-01-004-006-02"/>
    <s v="Materiales y suministros - Aparatos de control eléctrico y distribución de electricidad y sus partes y piezas"/>
    <s v="CORTACIRCUITOS ATORNILLABLES TERMOMAGNÉTICOS AUTOMÁTICOS BIPOLARES, 10 KA A 120/240 V DSA-1030 CORRIENTE NOMINAL: 20 A."/>
    <n v="39121600"/>
    <s v="MÍNIMA CUANTÍA"/>
    <n v="4"/>
    <n v="8"/>
    <n v="10"/>
    <n v="3"/>
    <n v="54000"/>
    <s v="UNIDAD"/>
    <s v="NO SOLICITADAS"/>
  </r>
  <r>
    <x v="26"/>
    <s v="02-02-01-004-006"/>
    <s v="02-02-01-004-006-02"/>
    <s v="Materiales y suministros - Aparatos de control eléctrico y distribución de electricidad y sus partes y piezas"/>
    <s v="CORTACIRCUITOS ATORNILLABLES TERMOMAGNÉTICOS AUTOMÁTICOS MONOPOLARES, 10 KA A 120/240 V DSA-1030 CORRIENTE NOMINAL: 20 A."/>
    <n v="39121600"/>
    <s v="MÍNIMA CUANTÍA"/>
    <n v="4"/>
    <n v="8"/>
    <n v="10"/>
    <n v="6"/>
    <n v="72000"/>
    <s v="UNIDAD"/>
    <s v="NO SOLICITADAS"/>
  </r>
  <r>
    <x v="26"/>
    <s v="02-02-01-004-006"/>
    <s v="02-02-01-004-006-02"/>
    <s v="Materiales y suministros - Aparatos de control eléctrico y distribución de electricidad y sus partes y piezas"/>
    <s v="INTERRUPTOR CONMUTABLE DOBLE (TRES VÍAS) 10A, 250 V, LINEA AMBIA REFRESH DE LEGRAND."/>
    <n v="39122200"/>
    <s v="MÍNIMA CUANTÍA"/>
    <n v="4"/>
    <n v="8"/>
    <n v="10"/>
    <n v="2"/>
    <n v="30000"/>
    <s v="UNIDAD"/>
    <s v="NO SOLICITADAS"/>
  </r>
  <r>
    <x v="26"/>
    <s v="02-02-01-004-006"/>
    <s v="02-02-01-004-006-02"/>
    <s v="Materiales y suministros - Aparatos de control eléctrico y distribución de electricidad y sus partes y piezas"/>
    <s v="INTERRUPTOR SENCILLO (ON-OFF) 10A, 250 V, LINEA AMBIA REFRESH DE LEGRAND."/>
    <n v="39122200"/>
    <s v="MÍNIMA CUANTÍA"/>
    <n v="4"/>
    <n v="8"/>
    <n v="10"/>
    <n v="11"/>
    <n v="99000"/>
    <s v="UNIDAD"/>
    <s v="NO SOLICITADAS"/>
  </r>
  <r>
    <x v="26"/>
    <s v="02-02-01-004-006"/>
    <s v="02-02-01-004-006-02"/>
    <s v="Materiales y suministros - Aparatos de control eléctrico y distribución de electricidad y sus partes y piezas"/>
    <s v="TOMA COAXIAL BLANCA"/>
    <n v="39121300"/>
    <s v="MÍNIMA CUANTÍA"/>
    <n v="4"/>
    <n v="8"/>
    <n v="10"/>
    <n v="4"/>
    <n v="24000"/>
    <s v="UNIDAD"/>
    <s v="NO SOLICITADAS"/>
  </r>
  <r>
    <x v="26"/>
    <s v="02-02-01-004-006"/>
    <s v="02-02-01-004-006-02"/>
    <s v="Materiales y suministros - Aparatos de control eléctrico y distribución de electricidad y sus partes y piezas"/>
    <s v="TOMA DOBLE CON POLO A TIERRA (2P+T) Y PROTECCIÓN DE FALLA A TIERRA (GFCI), 20 A, 127 V,  LINEA AMBIA REFRESH DE LEGRAND."/>
    <n v="39121300"/>
    <s v="MÍNIMA CUANTÍA"/>
    <n v="4"/>
    <n v="8"/>
    <n v="10"/>
    <n v="6"/>
    <n v="246000"/>
    <s v="UNIDAD"/>
    <s v="NO SOLICITADAS"/>
  </r>
  <r>
    <x v="26"/>
    <s v="02-02-01-004-006"/>
    <s v="02-02-01-004-006-02"/>
    <s v="Materiales y suministros - Aparatos de control eléctrico y distribución de electricidad y sus partes y piezas"/>
    <s v="TOMA DOBLE MONOFASICA CON P.T. 20A/120V"/>
    <n v="39121300"/>
    <s v="MÍNIMA CUANTÍA"/>
    <n v="4"/>
    <n v="8"/>
    <n v="10"/>
    <n v="45"/>
    <n v="427500"/>
    <s v="UNIDAD"/>
    <s v="NO SOLICITADAS"/>
  </r>
  <r>
    <x v="26"/>
    <s v="02-02-01-004-006"/>
    <s v="02-02-01-004-006-02"/>
    <s v="Materiales y suministros - Aparatos de control eléctrico y distribución de electricidad y sus partes y piezas"/>
    <s v="TOMACORRIENTE BIFASICA 50A/250V (2Ø + N +PT) (NEMA 14)"/>
    <n v="39121300"/>
    <s v="MÍNIMA CUANTÍA"/>
    <n v="4"/>
    <n v="8"/>
    <n v="10"/>
    <n v="3"/>
    <n v="54000"/>
    <s v="UNIDAD"/>
    <s v="NO SOLICITADAS"/>
  </r>
  <r>
    <x v="26"/>
    <s v="02-02-01-004-006"/>
    <s v="02-02-01-004-006-02"/>
    <s v="Materiales y suministros - Aparatos de control eléctrico y distribución de electricidad y sus partes y piezas"/>
    <s v="TABLERO BIFASICO ZA000611051 TQ-CP-12-SQ, 12 CIRCUITOS"/>
    <n v="32131000"/>
    <s v="MÍNIMA CUANTÍA"/>
    <n v="4"/>
    <n v="8"/>
    <n v="10"/>
    <n v="1"/>
    <n v="112000"/>
    <s v="UNIDAD"/>
    <s v="NO SOLICITADAS"/>
  </r>
  <r>
    <x v="26"/>
    <s v="02-02-01-004-006"/>
    <s v="02-02-01-004-006-02"/>
    <s v="Materiales y suministros - Aparatos de control eléctrico y distribución de electricidad y sus partes y piezas"/>
    <s v="DUCHAS "/>
    <n v="30181503"/>
    <s v="MÍNIMA CUANTÍA"/>
    <n v="4"/>
    <n v="8"/>
    <n v="10"/>
    <n v="2"/>
    <n v="150000"/>
    <s v="UNIDAD"/>
    <s v="NO SOLICITADAS"/>
  </r>
  <r>
    <x v="26"/>
    <s v="02-02-01-004-006"/>
    <s v="02-02-01-004-006-03"/>
    <s v="Materiales y suministros - Hilos y cables aislados; cable de fibra óptica"/>
    <s v="CABLE ENCAUCHETADO DE 3X12 "/>
    <n v="26121606"/>
    <s v="MÍNIMA CUANTÍA"/>
    <n v="3"/>
    <n v="9"/>
    <n v="10"/>
    <n v="200"/>
    <n v="2285800"/>
    <s v="METRO"/>
    <s v="NO SOLICITADAS"/>
  </r>
  <r>
    <x v="26"/>
    <s v="02-02-01-004-006"/>
    <s v="02-02-01-004-006-03"/>
    <s v="Materiales y suministros - Hilos y cables aislados; cable de fibra óptica"/>
    <s v="CABLE ENCAUCHETADO DE 3X10 "/>
    <n v="26121606"/>
    <s v="MÍNIMA CUANTÍA"/>
    <n v="3"/>
    <n v="9"/>
    <n v="10"/>
    <n v="100"/>
    <n v="1333300"/>
    <s v="METRO"/>
    <s v="NO SOLICITADAS"/>
  </r>
  <r>
    <x v="26"/>
    <s v="02-02-01-004-006"/>
    <s v="02-02-01-004-006-03"/>
    <s v="Materiales y suministros - Hilos y cables aislados; cable de fibra óptica"/>
    <s v="CABLE DUPLEX 2X10"/>
    <n v="26121634"/>
    <s v="MÍNIMA CUANTÍA"/>
    <n v="3"/>
    <n v="9"/>
    <n v="10"/>
    <n v="200"/>
    <n v="1047600"/>
    <s v="METRO"/>
    <s v="NO SOLICITADAS"/>
  </r>
  <r>
    <x v="26"/>
    <s v="02-02-01-004-006"/>
    <s v="02-02-01-004-006-03"/>
    <s v="Materiales y suministros - Hilos y cables aislados; cable de fibra óptica"/>
    <s v="CABLE COAXIAL 90% CU"/>
    <n v="26121606"/>
    <s v="MÍNIMA CUANTÍA"/>
    <n v="4"/>
    <n v="8"/>
    <n v="10"/>
    <n v="40"/>
    <n v="52000"/>
    <s v="UNIDAD"/>
    <s v="NO SOLICITADAS"/>
  </r>
  <r>
    <x v="26"/>
    <s v="02-02-01-004-006"/>
    <s v="02-02-01-004-006-03"/>
    <s v="Materiales y suministros - Hilos y cables aislados; cable de fibra óptica"/>
    <s v="CABLE CU HFFR-LS NO.12 AWG "/>
    <n v="26121600"/>
    <s v="MÍNIMA CUANTÍA"/>
    <n v="4"/>
    <n v="8"/>
    <n v="10"/>
    <n v="520"/>
    <n v="936000"/>
    <s v="METRO"/>
    <s v="NO SOLICITADAS"/>
  </r>
  <r>
    <x v="26"/>
    <s v="02-02-01-004-006"/>
    <s v="02-02-01-004-006-05"/>
    <s v="Materiales y suministros - Lámparas eléctricas de incandescencia o descarga; lámparas de arco, equipo para alumbrado eléctrico; sus partes y piezas"/>
    <s v="TUBO LED T8"/>
    <n v="39101600"/>
    <s v="MÍNIMA CUANTÍA"/>
    <n v="3"/>
    <n v="9"/>
    <n v="10"/>
    <n v="50"/>
    <n v="1000000"/>
    <s v="UNIDAD"/>
    <s v="NO SOLICITADAS"/>
  </r>
  <r>
    <x v="26"/>
    <s v="02-02-01-004-006"/>
    <s v="02-02-01-004-006-05"/>
    <s v="Materiales y suministros - Lámparas eléctricas de incandescencia o descarga; lámparas de arco, equipo para alumbrado eléctrico; sus partes y piezas"/>
    <s v="REFLECTOR LED CON SENSOR DE MOVIMIENTO"/>
    <n v="39101600"/>
    <s v="MÍNIMA CUANTÍA"/>
    <n v="3"/>
    <n v="9"/>
    <n v="10"/>
    <n v="20"/>
    <n v="3238100"/>
    <s v="UNIDAD"/>
    <s v="NO SOLICITADAS"/>
  </r>
  <r>
    <x v="26"/>
    <s v="02-02-01-004-006"/>
    <s v="02-02-01-004-006-05"/>
    <s v="Materiales y suministros - Lámparas eléctricas de incandescencia o descarga; lámparas de arco, equipo para alumbrado eléctrico; sus partes y piezas"/>
    <s v="BOMBILLO LED DE 9 W ROSCADO"/>
    <n v="39101600"/>
    <s v="MÍNIMA CUANTÍA"/>
    <n v="3"/>
    <n v="9"/>
    <n v="10"/>
    <n v="22"/>
    <n v="335236"/>
    <s v="UNIDAD"/>
    <s v="NO SOLICITADAS"/>
  </r>
  <r>
    <x v="26"/>
    <s v="02-02-01-004-006"/>
    <s v="02-02-01-004-006-05"/>
    <s v="Materiales y suministros - Lámparas eléctricas de incandescencia o descarga; lámparas de arco, equipo para alumbrado eléctrico; sus partes y piezas"/>
    <s v="LED Street Light - LED STREET LIGHT 60W NW URBAN"/>
    <n v="39101600"/>
    <s v="MÍNIMA CUANTÍA"/>
    <n v="3"/>
    <n v="9"/>
    <n v="10"/>
    <n v="5"/>
    <n v="4761905"/>
    <s v="UNIDAD"/>
    <s v="NO SOLICITADAS"/>
  </r>
  <r>
    <x v="26"/>
    <s v="02-02-01-004-006"/>
    <s v="02-02-01-004-006-05"/>
    <s v="Materiales y suministros - Lámparas eléctricas de incandescencia o descarga; lámparas de arco, equipo para alumbrado eléctrico; sus partes y piezas"/>
    <s v="LUMINARIA TIPO APLIQUE LED SYLVANIA SOBREPUESTO P23653, 12 W, 1200 LM, 100-277V, COLOR 2700K, INCLUYE ACCESORIOS NECESARIOS PARA GARANTIZAR SU CORRECTA INSTALACIÓN Y PUESTA EN SERVICIO."/>
    <n v="39101600"/>
    <s v="MÍNIMA CUANTÍA"/>
    <n v="4"/>
    <n v="8"/>
    <n v="10"/>
    <n v="5"/>
    <n v="200000"/>
    <s v="UNIDAD"/>
    <s v="NO SOLICITADAS"/>
  </r>
  <r>
    <x v="26"/>
    <s v="02-02-01-004-006"/>
    <s v="02-02-01-004-006-05"/>
    <s v="Materiales y suministros - Lámparas eléctricas de incandescencia o descarga; lámparas de arco, equipo para alumbrado eléctrico; sus partes y piezas"/>
    <s v="LUMINARIA TIPO PANEL LED SYLVANIA INCRUSTADO P24337, 12 W, 750 LM, 100-240V, COLOR 6500K, CON TOMA Y CLAVIJA, INCLUYE ACCESORIOS NECESARIOS PARA GARANTIZAR SU CORRECTA INSTALACIÓN Y PUESTA EN SERVICIO."/>
    <n v="39101600"/>
    <s v="MÍNIMA CUANTÍA"/>
    <n v="4"/>
    <n v="8"/>
    <n v="10"/>
    <n v="26"/>
    <n v="364000"/>
    <s v="UNIDAD"/>
    <s v="NO SOLICITADAS"/>
  </r>
  <r>
    <x v="26"/>
    <s v="02-02-02-005-004"/>
    <s v="02-02-02-005-004-01-1"/>
    <s v="Adquisición de servicios - Servicios generales de construcción de edificaciones residenciales"/>
    <s v="MANTENIMIENTO BARRACAS"/>
    <n v="72101507"/>
    <s v="SELECCIÓN ABREVIADA MENOR CUANTÍA"/>
    <n v="3"/>
    <n v="9"/>
    <n v="16"/>
    <n v="1"/>
    <n v="195799673"/>
    <s v="GLOBAL"/>
    <s v="NO SOLICITADAS"/>
  </r>
  <r>
    <x v="26"/>
    <s v="02-02-02-005-004"/>
    <s v="02-02-02-005-004-01-1"/>
    <s v="Adquisición de servicios - Servicios generales de construcción de edificaciones residenciales"/>
    <s v="MANTENIMIENTO PREVENTIVO Y DETECTIVO Y CORRECTIVO DE LAS INSTALACIONES DE ALOJAMINETO MILITAR "/>
    <n v="72102900"/>
    <s v="SELECCIÓN ABREVIADA MENOR CUANTÍA"/>
    <n v="3"/>
    <n v="9"/>
    <n v="10"/>
    <n v="1"/>
    <n v="43402483.43"/>
    <s v="GLOBAL"/>
    <s v="NO SOLICITADAS"/>
  </r>
  <r>
    <x v="26"/>
    <s v="02-02-02-005-004"/>
    <s v="02-02-02-005-004-01-2"/>
    <s v="Adquisición de servicios - Servicios generales de construcción de edificaciones no residenciales"/>
    <s v="MANTENIMIENTO TORRE DE CONTROL"/>
    <n v="72102900"/>
    <s v="SELECCIÓN ABREVIADA MENOR CUANTÍA"/>
    <n v="3"/>
    <n v="9"/>
    <n v="10"/>
    <n v="1"/>
    <n v="24474949.309999999"/>
    <s v="GLOBAL"/>
    <s v="NO SOLICITADAS"/>
  </r>
  <r>
    <x v="26"/>
    <s v="02-02-02-005-004"/>
    <s v="02-02-02-005-004-01-2"/>
    <s v="Adquisición de servicios - Servicios generales de construcción de edificaciones no residenciales"/>
    <s v="MANTENIMIENTO HANGAR"/>
    <n v="72101507"/>
    <s v="SELECCIÓN ABREVIADA MENOR CUANTÍA"/>
    <n v="3"/>
    <n v="9"/>
    <n v="10"/>
    <n v="1"/>
    <n v="269223946.38999999"/>
    <s v="GLOBAL"/>
    <s v="NO SOLICITADAS"/>
  </r>
  <r>
    <x v="26"/>
    <s v="02-02-02-005-004"/>
    <s v="02-02-02-005-004-01-2"/>
    <s v="Adquisición de servicios - Servicios generales de construcción de edificaciones no residenciales"/>
    <s v="MANTENIMIENTO INSTALACIONES RADAR"/>
    <n v="72102900"/>
    <s v="SELECCIÓN ABREVIADA MENOR CUANTÍA"/>
    <n v="3"/>
    <n v="9"/>
    <n v="10"/>
    <n v="1"/>
    <n v="58739731.289999999"/>
    <s v="GLOBAL"/>
    <s v="NO SOLICITADAS"/>
  </r>
  <r>
    <x v="26"/>
    <s v="02-02-02-005-004"/>
    <s v="02-02-02-005-004-01-2"/>
    <s v="Adquisición de servicios - Servicios generales de construcción de edificaciones no residenciales"/>
    <s v="MANTENIMIENTO CASINO"/>
    <n v="72101507"/>
    <s v="SELECCIÓN ABREVIADA MENOR CUANTÍA"/>
    <n v="3"/>
    <n v="9"/>
    <n v="16"/>
    <n v="1"/>
    <n v="77830784.640000001"/>
    <s v="GLOBAL"/>
    <s v="NO SOLICITADAS"/>
  </r>
  <r>
    <x v="26"/>
    <s v="02-02-02-005-004"/>
    <s v="02-02-02-005-004-01-2"/>
    <s v="Adquisición de servicios - Servicios generales de construcción de edificaciones no residenciales"/>
    <s v="ADECUACIÓN DEL ARCHIVO CENTRAL DEL ESCOM "/>
    <n v="72102900"/>
    <s v="SELECCIÓN ABREVIADA MENOR CUANTÍA"/>
    <n v="3"/>
    <n v="9"/>
    <n v="10"/>
    <n v="1"/>
    <n v="4931277.5199999996"/>
    <s v="GLOBAL"/>
    <s v="NO SOLICITADAS"/>
  </r>
  <r>
    <x v="26"/>
    <s v="02-02-02-005-004"/>
    <s v="02-02-02-005-004-01-2"/>
    <s v="Adquisición de servicios - Servicios generales de construcción de edificaciones no residenciales"/>
    <s v="MANTENIMIENTO PREVENTIVO Y DETECTIVO Y CORRECTIVO DE LAS INSTALACIONES DE OPERATIVAS DEL GACAR "/>
    <n v="72102900"/>
    <s v="SELECCIÓN ABREVIADA MENOR CUANTÍA"/>
    <n v="3"/>
    <n v="9"/>
    <n v="10"/>
    <n v="1"/>
    <n v="101272630.54000001"/>
    <s v="GLOBAL"/>
    <s v="NO SOLICITADAS"/>
  </r>
  <r>
    <x v="26"/>
    <s v="02-02-02-005-004"/>
    <s v="02-02-02-005-004-01-2"/>
    <s v="Adquisición de servicios - Servicios generales de construcción de edificaciones no residenciales"/>
    <s v="MANTENIMIENTO PREVENTIVO Y CORRECTIVO DE LAS INSTALACIONES DEL RADAR SAN ANDRÉS  (APOYO RADARES )"/>
    <n v="72101507"/>
    <s v="SELECCIÓN ABREVIADA MENOR CUANTÍA"/>
    <n v="3"/>
    <n v="9"/>
    <n v="10"/>
    <n v="1"/>
    <n v="77160026.010000005"/>
    <s v="GLOBAL"/>
    <s v="NO SOLICITADAS"/>
  </r>
  <r>
    <x v="26"/>
    <s v="02-02-02-005-004"/>
    <s v="02-02-02-005-004-02-1"/>
    <s v="Adquisición de servicios - Servicios generales de construcción de carreteras (excepto carreteras elevadas), calles, vías férreas y pistas de aterrizaje"/>
    <s v="MANTENIMIENTO Y DEMARCACIÓN RAMPA"/>
    <n v="72152700"/>
    <s v="SELECCIÓN ABREVIADA MENOR CUANTÍA"/>
    <n v="5"/>
    <n v="7"/>
    <n v="10"/>
    <n v="1"/>
    <n v="75454593.75999999"/>
    <s v="GLOBAL"/>
    <s v="NO SOLICITADAS"/>
  </r>
  <r>
    <x v="26"/>
    <s v="02-02-02-005-004"/>
    <s v="02-02-02-005-004-02-4"/>
    <s v="Adquisición de servicios - Servicios generales de construcción de tuberías para la conducción de gas a larga distancia, líneas de comunicación y cables de poder"/>
    <s v="MANTENIMIENTO DE REDES ELECTRICAS - GACAS"/>
    <n v="72151605"/>
    <s v="MÍNIMA CUANTÍA"/>
    <n v="3"/>
    <n v="9"/>
    <n v="10"/>
    <n v="1"/>
    <n v="40000000"/>
    <s v="GLOBAL"/>
    <s v="NO SOLICITADAS"/>
  </r>
  <r>
    <x v="26"/>
    <s v="02-02-02-005-004"/>
    <s v="02-02-02-005-004-02-4"/>
    <s v="Adquisición de servicios - Servicios generales de construcción de tuberías para la conducción de gas a larga distancia, líneas de comunicación y cables de poder"/>
    <s v="MANTENIMIENTO SISTEMA DE PARA RAYOS PAC SAI (APOYO RADARES )"/>
    <n v="39121621"/>
    <s v="SELECCIÓN ABREVIADA MENOR CUANTÍA"/>
    <n v="3"/>
    <n v="9"/>
    <n v="10"/>
    <n v="1"/>
    <n v="8703000"/>
    <s v="GLOBAL"/>
    <s v="NO SOLICITADAS"/>
  </r>
  <r>
    <x v="26"/>
    <s v="02-02-02-005-004"/>
    <s v="02-02-02-005-004-02-4"/>
    <s v="Adquisición de servicios - Servicios generales de construcción de tuberías para la conducción de gas a larga distancia, líneas de comunicación y cables de poder"/>
    <s v="MANTENIMIENTO SISTEMA DE PARARAYOS"/>
    <n v="72102900"/>
    <s v="MÍNIMA CUANTÍA"/>
    <n v="3"/>
    <n v="9"/>
    <n v="10"/>
    <n v="1"/>
    <n v="30000000"/>
    <s v="GLOBAL"/>
    <s v="NO SOLICITADAS"/>
  </r>
  <r>
    <x v="26"/>
    <s v="02-02-02-005-004"/>
    <s v="02-02-02-005-004-02-5"/>
    <s v="Adquisición de servicios - Servicios generales de construcción de tuberías y cables locales, y obras conexas"/>
    <s v="SERVICIO DE MANTENIMIENTO Y OPERACIÓN PARA LA PLANTA DE TRATAMIENTO DE AGUA POTABLE, PLANTA DE TRATAMIENTO DE AGUAS RESIDUALES Y PISCINA EN EL GRUPO AÉREO DEL CASANARE - VIGENCIAS FUTURAS 2021"/>
    <n v="72103300"/>
    <s v="MÍNIMA CUANTÍA"/>
    <n v="0"/>
    <n v="0"/>
    <n v="10"/>
    <n v="1"/>
    <n v="55702208.549999997"/>
    <s v="GLOBAL"/>
    <s v=""/>
  </r>
  <r>
    <x v="26"/>
    <s v="02-02-02-005-004"/>
    <s v="02-02-02-005-004-02-5"/>
    <s v="Adquisición de servicios - Servicios generales de construcción de tuberías y cables locales, y obras conexas"/>
    <s v="SERVICIO DE MANTENIMIENTO PARA SISTEMAS DE TRATAMIENTO DE AGUA POTABLE, PLANTAS DE TRATAMIENTO DE AGUAS RESIDUALES Y POZOS SEPTICOS EN EL GRUPO AÉREO DEL CARIBE - VIGENCIAS FUTURAS 2021"/>
    <n v="72103300"/>
    <s v="MÍNIMA CUANTÍA"/>
    <n v="0"/>
    <n v="0"/>
    <n v="10"/>
    <n v="1"/>
    <n v="49090000"/>
    <s v="GLOBAL"/>
    <s v=""/>
  </r>
  <r>
    <x v="26"/>
    <s v="02-02-02-005-004"/>
    <s v="02-02-02-005-004-02-5"/>
    <s v="Adquisición de servicios - Servicios generales de construcción de tuberías y cables locales, y obras conexas"/>
    <s v="SERVICIO DE OPERACIÓN Y MANTENIMIENTO DE LOS SISTEMAS DE SANEAMIENTO BÁSICO, EMBOTELLADORA Y PISCINA EN LA BASE AÉREA DE GAORI - CORONEL LUIS ARTURO RODRÍGUEZ MENESES - VIGENCIAS FUTURAS 2021"/>
    <n v="72103300"/>
    <s v="MÍNIMA CUANTÍA"/>
    <n v="0"/>
    <n v="0"/>
    <n v="10"/>
    <n v="1"/>
    <n v="37746205"/>
    <s v="GLOBAL"/>
    <s v=""/>
  </r>
  <r>
    <x v="26"/>
    <s v="02-02-02-005-004"/>
    <s v="02-02-02-005-004-02-5"/>
    <s v="Adquisición de servicios - Servicios generales de construcción de tuberías y cables locales, y obras conexas"/>
    <s v="SERVICIO DE MANTENIMIENTO Y OPERACIÓN PARA LA PLANTA DE TRATAMIENTO DE AGUA POTABLE, PLANTA DE TRATAMIENTO DE AGUAS RESIDUALES Y PISCINA EN EL GRUPO AÉREO DEL AMAZONAS - VIGENCIAS FUTURAS 2021"/>
    <n v="72103300"/>
    <s v="MÍNIMA CUANTÍA"/>
    <n v="0"/>
    <n v="0"/>
    <n v="10"/>
    <n v="1"/>
    <n v="28034000"/>
    <s v="GLOBAL"/>
    <s v=""/>
  </r>
  <r>
    <x v="26"/>
    <s v="02-02-02-005-004"/>
    <s v="02-02-02-005-004-02-5"/>
    <s v="Adquisición de servicios - Servicios generales de construcción de tuberías y cables locales, y obras conexas"/>
    <s v="SERVICIO DE MANTENIMIENTO Y OPERACION PARA LA PLANTA DE TRATAMIENTO DE AGUA POTABLE, PLANTA DE TRATAMIENTO DE AGUAS RESIDUALES Y PISCINA EN EL GRUPO AEREO DEL CASANARE"/>
    <n v="83101506"/>
    <s v="MÍNIMA CUANTÍA"/>
    <n v="3"/>
    <n v="9"/>
    <n v="10"/>
    <n v="1"/>
    <n v="23919000"/>
    <s v="GLOBAL"/>
    <s v="NO SOLICITADAS"/>
  </r>
  <r>
    <x v="26"/>
    <s v="02-02-02-005-004"/>
    <s v="02-02-02-005-004-02-5"/>
    <s v="Adquisición de servicios - Servicios generales de construcción de tuberías y cables locales, y obras conexas"/>
    <s v="SERVICIO DE MANTENIMIENTO PLANTA DE_x000a_TRATAMIENTO DE AGUA POTABLE, PLANTA DE_x000a_TRATAMIENTO DE AGUAS RESIDUALES, Y POZOS_x000a_SÉPTICOS DEL GACAR"/>
    <n v="72154022"/>
    <s v="MÍNIMA CUANTÍA"/>
    <n v="3"/>
    <n v="9"/>
    <n v="10"/>
    <n v="1"/>
    <n v="42420000"/>
    <s v="GLOBAL"/>
    <s v="NO SOLICITADAS"/>
  </r>
  <r>
    <x v="26"/>
    <s v="02-02-02-005-004"/>
    <s v="02-02-02-005-004-02-5"/>
    <s v="Adquisición de servicios - Servicios generales de construcción de tuberías y cables locales, y obras conexas"/>
    <s v="SERVICIO DE MANTENIMIENTO PLANTA DE TRATAMIENTO DE_x000a_AGUA POTABLE, PLANTA DE TRATAMIENTO DE AGUAS_x000a_RESIDUALES, Y POZOS SÉPTICOS DEL GACAR (APOYO_x000a_RADARES)"/>
    <n v="72154022"/>
    <s v="MÍNIMA CUANTÍA"/>
    <n v="3"/>
    <n v="9"/>
    <n v="10"/>
    <n v="1"/>
    <n v="25000000"/>
    <s v="GLOBAL"/>
    <s v="NO SOLICITADAS"/>
  </r>
  <r>
    <x v="26"/>
    <s v="02-02-02-005-004"/>
    <s v="02-02-02-005-004-02-5"/>
    <s v="Adquisición de servicios - Servicios generales de construcción de tuberías y cables locales, y obras conexas"/>
    <s v="SERVICIO DE MANTENIMIENTO Y OPERACIÓN PARA LA PLANTA DE TRATAMIENTO DE AGUA POTABLE, PLANTA DE TRATAMIENTO DE AGUAS RESIDUALES Y PISCINA EN EL GRUPO AÉREO DEL AMAZONAS"/>
    <n v="72103300"/>
    <s v="MÍNIMA CUANTÍA"/>
    <n v="3"/>
    <n v="9"/>
    <n v="10"/>
    <n v="1"/>
    <n v="62397800"/>
    <s v="GLOBAL"/>
    <s v="NO SOLICITADAS"/>
  </r>
  <r>
    <x v="26"/>
    <s v="02-02-02-005-004"/>
    <s v="02-02-02-005-004-02-9"/>
    <s v="Adquisición de servicios - Servicios generales de construcción de otras obras de ingeniería civil"/>
    <s v="MANTENIMIENTO TORRE DEL RADAR Y TORRE DE COMUNICACIONES DEL RADAR (APOYO RADARES )"/>
    <n v="72103302"/>
    <s v="SELECCIÓN ABREVIADA MENOR CUANTÍA"/>
    <n v="3"/>
    <n v="9"/>
    <n v="10"/>
    <n v="1"/>
    <n v="48225032.619999997"/>
    <s v="GLOBAL"/>
    <s v="NO SOLICITADAS"/>
  </r>
  <r>
    <x v="26"/>
    <s v="02-02-02-005-004"/>
    <s v="02-02-02-005-004-02-9"/>
    <s v="Adquisición de servicios - Servicios generales de construcción de otras obras de ingeniería civil"/>
    <s v="CAMBIO DE LA MALLA PERMIETRAL INTERNA Y EXTERNA DEL RADAR (APOYO RADARES )"/>
    <n v="72101507"/>
    <s v="SELECCIÓN ABREVIADA MENOR CUANTÍA"/>
    <n v="3"/>
    <n v="9"/>
    <n v="10"/>
    <n v="1"/>
    <n v="251931171.96000001"/>
    <s v="GLOBAL"/>
    <s v="NO SOLICITADAS"/>
  </r>
  <r>
    <x v="26"/>
    <s v="02-02-02-006-009"/>
    <s v="02-02-02-006-009-01"/>
    <s v="Adquisición de servicios - Servicios de distribución de electricidad, y servicios de distribución de gas (por cuenta propia)"/>
    <s v="SERVICIO DE ENERGÍA GACAR"/>
    <n v="83101803"/>
    <s v="CONTRATACIÓN DIRECTA"/>
    <n v="1"/>
    <n v="12"/>
    <n v="10"/>
    <n v="1"/>
    <n v="74785732"/>
    <s v="GLOBAL"/>
    <s v="NO SOLICITADAS"/>
  </r>
  <r>
    <x v="26"/>
    <s v="02-02-02-006-009"/>
    <s v="02-02-02-006-009-01"/>
    <s v="Adquisición de servicios - Servicios de distribución de electricidad, y servicios de distribución de gas (por cuenta propia)"/>
    <s v="SERVICIO DE ENERGÍA GACAR"/>
    <n v="83101803"/>
    <s v="CONTRATACIÓN DIRECTA"/>
    <n v="1"/>
    <n v="12"/>
    <n v="16"/>
    <n v="1"/>
    <n v="73893107"/>
    <s v="GLOBAL"/>
    <s v="NO SOLICITADAS"/>
  </r>
  <r>
    <x v="26"/>
    <s v="02-02-02-006-009"/>
    <s v="02-02-02-006-009-01"/>
    <s v="Adquisición de servicios - Servicios de distribución de electricidad, y servicios de distribución de gas (por cuenta propia)"/>
    <s v="SERVICIO DE ENERGIA GACAS"/>
    <n v="83101803"/>
    <s v="CONTRATACIÓN DIRECTA"/>
    <n v="1"/>
    <n v="12"/>
    <n v="10"/>
    <n v="1"/>
    <n v="251712658.10000002"/>
    <s v="GLOBAL"/>
    <s v="NO SOLICITADAS"/>
  </r>
  <r>
    <x v="26"/>
    <s v="02-02-02-006-009"/>
    <s v="02-02-02-006-009-01"/>
    <s v="Adquisición de servicios - Servicios de distribución de electricidad, y servicios de distribución de gas (por cuenta propia)"/>
    <s v="SERVICIO DE GAS NATURAL GACAS"/>
    <n v="83101601"/>
    <s v="CONTRATACIÓN DIRECTA"/>
    <n v="1"/>
    <n v="12"/>
    <n v="10"/>
    <n v="1"/>
    <n v="3329746"/>
    <s v="GLOBAL"/>
    <s v="NO SOLICITADAS"/>
  </r>
  <r>
    <x v="26"/>
    <s v="02-02-02-006-009"/>
    <s v="02-02-02-006-009-01"/>
    <s v="Adquisición de servicios - Servicios de distribución de electricidad, y servicios de distribución de gas (por cuenta propia)"/>
    <s v="SERVICIO ENERGIA ELECTRICA GAAMA"/>
    <n v="83101803"/>
    <s v="CONTRATACIÓN DIRECTA"/>
    <n v="6"/>
    <n v="6"/>
    <n v="10"/>
    <n v="1"/>
    <n v="268603647"/>
    <s v="GLOBAL"/>
    <s v="NO SOLICITADAS"/>
  </r>
  <r>
    <x v="26"/>
    <s v="02-02-02-006-009"/>
    <s v="02-02-02-006-009-02"/>
    <s v="Adquisición de servicios - Servicios de distribución de agua (por cuenta propia)"/>
    <s v="SERVICIO DE ACUEDUCTO POR CARROTANQUE GACAR"/>
    <n v="83101500"/>
    <s v="CONTRATACIÓN DIRECTA"/>
    <n v="1"/>
    <n v="12"/>
    <n v="10"/>
    <n v="1"/>
    <n v="20686920"/>
    <s v="GLOBAL"/>
    <s v="NO SOLICITADAS"/>
  </r>
  <r>
    <x v="26"/>
    <s v="02-02-02-006-009"/>
    <s v="02-02-02-006-009-02"/>
    <s v="Adquisición de servicios - Servicios de distribución de agua (por cuenta propia)"/>
    <s v="SERVICIO DE ACUEDUCTO GACAS"/>
    <n v="83101500"/>
    <s v="CONTRATACIÓN DIRECTA"/>
    <n v="1"/>
    <n v="12"/>
    <n v="10"/>
    <n v="1"/>
    <n v="66202"/>
    <s v="GLOBAL"/>
    <s v="NO SOLICITADAS"/>
  </r>
  <r>
    <x v="26"/>
    <s v="02-02-02-006-009"/>
    <s v="02-02-02-006-009-02"/>
    <s v="Adquisición de servicios - Servicios de distribución de agua (por cuenta propia)"/>
    <s v="SERVICIO DE ACUEDUCTO GAAMA"/>
    <n v="83101500"/>
    <s v="CONTRATACIÓN DIRECTA"/>
    <n v="1"/>
    <n v="12"/>
    <n v="10"/>
    <n v="1"/>
    <n v="80100"/>
    <s v="GLOBAL"/>
    <s v="NO SOLICITADAS"/>
  </r>
  <r>
    <x v="26"/>
    <s v="02-02-02-007-002"/>
    <s v="02-02-02-007-002-02-1"/>
    <s v="Adquisición de servicios - Servicios de administración de bienes inmuebles a comisión o por contrato"/>
    <s v="ADMINISTRACIONES ALOJAMIENTO MILITAR "/>
    <n v="80131801"/>
    <s v="SOLICITUD DE INFORMACIÓN A LOS PROVEEDORES"/>
    <n v="2"/>
    <n v="10"/>
    <n v="16"/>
    <n v="1"/>
    <n v="910000"/>
    <s v="GLOBAL"/>
    <s v="NO SOLICITADAS"/>
  </r>
  <r>
    <x v="26"/>
    <s v="02-02-02-008-003"/>
    <s v="02-02-02-008-003-03"/>
    <s v="Adquisición de servicios - Servicios de ingeniería"/>
    <s v="Estudios de suelos_x000a_"/>
    <n v="81101514"/>
    <s v="CONCURSO DE MÉRITOS ABIERTO"/>
    <n v="3"/>
    <n v="3"/>
    <n v="10"/>
    <n v="1"/>
    <n v="20789300"/>
    <s v="GLOBAL"/>
    <s v="NO SOLICITADAS"/>
  </r>
  <r>
    <x v="26"/>
    <s v="02-02-02-008-003"/>
    <s v="02-02-02-008-003-04-4"/>
    <s v="Adquisición de servicios - Servicios de ensayo y análisis técnicos"/>
    <s v="SERVICIO MONITOREO DE CALIDAD DE AGUA EN LOS GRUPOS AÉREOS DE LA FAC"/>
    <n v="77121700"/>
    <s v="MÍNIMA CUANTÍA"/>
    <n v="0"/>
    <n v="0"/>
    <n v="10"/>
    <n v="1"/>
    <n v="334096"/>
    <s v="GLOBAL"/>
    <s v=""/>
  </r>
  <r>
    <x v="26"/>
    <s v="02-02-02-008-003"/>
    <s v="02-02-02-008-003-04-4"/>
    <s v="Adquisición de servicios - Servicios de ensayo y análisis técnicos"/>
    <s v="SERVICIO MONITOREO DE CALIDAD DE AGUA EN LOS GRUPOS AÉREOS DE LA FAC"/>
    <n v="77121700"/>
    <s v="MÍNIMA CUANTÍA"/>
    <n v="0"/>
    <n v="0"/>
    <n v="10"/>
    <n v="1"/>
    <n v="3177118"/>
    <s v="GLOBAL"/>
    <s v=""/>
  </r>
  <r>
    <x v="26"/>
    <s v="02-02-02-008-003"/>
    <s v="02-02-02-008-003-04-4"/>
    <s v="Adquisición de servicios - Servicios de ensayo y análisis técnicos"/>
    <s v="SERVICIO MONITOREO DE CALIDAD DE AGUA EN LOS GRUPOS AÉREOS DE LA FAC"/>
    <n v="77121700"/>
    <s v="MÍNIMA CUANTÍA"/>
    <n v="0"/>
    <n v="0"/>
    <n v="10"/>
    <n v="1"/>
    <n v="6430170.8300000001"/>
    <s v="GLOBAL"/>
    <s v=""/>
  </r>
  <r>
    <x v="26"/>
    <s v="02-02-02-008-003"/>
    <s v="02-02-02-008-003-04-4"/>
    <s v="Adquisición de servicios - Servicios de ensayo y análisis técnicos"/>
    <s v="SERVICIO MONITOREO DE CALIDAD DE AGUA EN LOS GRUPOS AÉREOS DE LA FAC"/>
    <n v="77121700"/>
    <s v="MÍNIMA CUANTÍA"/>
    <n v="0"/>
    <n v="0"/>
    <n v="16"/>
    <n v="1"/>
    <n v="2352765.66"/>
    <s v="GLOBAL"/>
    <s v=""/>
  </r>
  <r>
    <x v="26"/>
    <s v="02-02-02-008-003"/>
    <s v="02-02-02-008-003-04-4"/>
    <s v="Adquisición de servicios - Servicios de ensayo y análisis técnicos"/>
    <s v="SERVICIO MONITOREO DE CALIDAD DE AGUA EN LOS GRUPOS AÉREOS DE LA FAC"/>
    <n v="77121700"/>
    <s v="MÍNIMA CUANTÍA"/>
    <n v="0"/>
    <n v="0"/>
    <n v="16"/>
    <n v="1"/>
    <n v="4295802.5"/>
    <s v="GLOBAL"/>
    <s v=""/>
  </r>
  <r>
    <x v="26"/>
    <s v="02-02-02-008-003"/>
    <s v="02-02-02-008-003-04-4"/>
    <s v="Adquisición de servicios - Servicios de ensayo y análisis técnicos"/>
    <s v="SERVICIO DE ANALISIS DE AGUA Y SUELO DEL GAORI Y FT ARES"/>
    <n v="70171602"/>
    <s v="MÍNIMA CUANTÍA"/>
    <n v="3"/>
    <n v="9"/>
    <n v="10"/>
    <n v="1"/>
    <n v="38994217"/>
    <s v="GLOBAL"/>
    <s v="NO SOLICITADAS"/>
  </r>
  <r>
    <x v="26"/>
    <s v="02-02-02-008-003"/>
    <s v="02-02-02-008-003-04-4"/>
    <s v="Adquisición de servicios - Servicios de ensayo y análisis técnicos"/>
    <s v="MUESTREO PTAP, PTAR Y LA PISCINA DEL_x000a_GACAS (ABR A SEPTIEMBRE 2021) "/>
    <n v="70171602"/>
    <s v="MÍNIMA CUANTÍA"/>
    <n v="3"/>
    <n v="9"/>
    <n v="10"/>
    <n v="1"/>
    <n v="22691483.57"/>
    <s v="GLOBAL"/>
    <s v="NO SOLICITADAS"/>
  </r>
  <r>
    <x v="26"/>
    <s v="02-02-02-008-003"/>
    <s v="02-02-02-008-003-04-4"/>
    <s v="Adquisición de servicios - Servicios de ensayo y análisis técnicos"/>
    <s v="SERVICIO DE MONITOREO DE CALIDAD DE AGUA POTABLE Y AGUAS RESIDUALES  "/>
    <n v="77121707"/>
    <s v="MÍNIMA CUANTÍA"/>
    <n v="3"/>
    <n v="9"/>
    <n v="10"/>
    <n v="1"/>
    <n v="5720725.5"/>
    <s v="GLOBAL"/>
    <s v="NO SOLICITADAS"/>
  </r>
  <r>
    <x v="26"/>
    <s v="02-02-02-008-003"/>
    <s v="02-02-02-008-003-04-4"/>
    <s v="Adquisición de servicios - Servicios de ensayo y análisis técnicos"/>
    <s v="PRESTACION SERVICIOS TOMA Y ANALISIS DE MUESTRAS DE AGUA POTABLE"/>
    <n v="70171602"/>
    <s v="MÍNIMA CUANTÍA"/>
    <n v="3"/>
    <n v="9"/>
    <n v="10"/>
    <n v="1"/>
    <n v="7974190"/>
    <s v="GLOBAL"/>
    <s v="NO SOLICITADAS"/>
  </r>
  <r>
    <x v="26"/>
    <s v="02-02-02-008-003"/>
    <s v="02-02-02-008-003-04-4"/>
    <s v="Adquisición de servicios - Servicios de ensayo y análisis técnicos"/>
    <s v="PRESTACION SERVICIOS TOMA Y ANALISIS DE CENTRO ACUATICO"/>
    <n v="70171602"/>
    <s v="MÍNIMA CUANTÍA"/>
    <n v="3"/>
    <n v="9"/>
    <n v="10"/>
    <n v="1"/>
    <n v="358190"/>
    <s v="GLOBAL"/>
    <s v="NO SOLICITADAS"/>
  </r>
  <r>
    <x v="26"/>
    <s v="02-02-02-008-003"/>
    <s v="02-02-02-008-003-04-4"/>
    <s v="Adquisición de servicios - Servicios de ensayo y análisis técnicos"/>
    <s v="PRESTACION SERVICIOS TOMA Y ANALISIS DE MUESTREO DE AGUA RESIDUAL"/>
    <n v="70171602"/>
    <s v="MÍNIMA CUANTÍA"/>
    <n v="3"/>
    <n v="9"/>
    <n v="10"/>
    <n v="1"/>
    <n v="1826650"/>
    <s v="GLOBAL"/>
    <s v="NO SOLICITADAS"/>
  </r>
  <r>
    <x v="26"/>
    <s v="02-02-02-008-003"/>
    <s v="02-02-02-008-003-04-4"/>
    <s v="Adquisición de servicios - Servicios de ensayo y análisis técnicos"/>
    <s v="ESTUDIO GEOELECTRICO"/>
    <n v="39121000"/>
    <s v="MÍNIMA CUANTÍA"/>
    <n v="4"/>
    <n v="8"/>
    <n v="10"/>
    <n v="1"/>
    <n v="5712000"/>
    <s v="GLOBAL"/>
    <s v="NO SOLICITADAS"/>
  </r>
  <r>
    <x v="26"/>
    <s v="02-02-02-008-007"/>
    <s v="02-02-02-008-007-01-5"/>
    <s v="Adquisición de servicios - Servicios de mantenimiento y reparación de otra maquinaria y otro equipo"/>
    <s v="Mantenimiento máquinas de pintura_x000a_"/>
    <n v="73152103"/>
    <s v="MÍNIMA CUANTÍA"/>
    <n v="3"/>
    <n v="2"/>
    <n v="10"/>
    <n v="1"/>
    <n v="8000000"/>
    <s v="GLOBAL"/>
    <s v="NO SOLICITADAS"/>
  </r>
  <r>
    <x v="26"/>
    <s v="02-02-02-008-007"/>
    <s v="02-02-02-008-007-01-5"/>
    <s v="Adquisición de servicios - Servicios de mantenimiento y reparación de otra maquinaria y otro equipo"/>
    <s v="MANTENIMIENTO PREVENTIVO Y CORRECTIVO UPS'S MARCAS VARIAS"/>
    <n v="72151514"/>
    <s v="MÍNIMA CUANTÍA"/>
    <n v="1"/>
    <n v="5"/>
    <n v="10"/>
    <n v="1"/>
    <n v="15564220.630000001"/>
    <s v="GLOBAL"/>
    <s v="SI APROBADAS"/>
  </r>
  <r>
    <x v="26"/>
    <s v="02-02-02-008-007"/>
    <s v="02-02-02-008-007-01-5"/>
    <s v="Adquisición de servicios - Servicios de mantenimiento y reparación de otra maquinaria y otro equipo"/>
    <s v="MANTENIMIENTO PREVENTIVO Y CORRECTIVO UPS DE 160KVA MARCA POWER WARE"/>
    <n v="72151514"/>
    <s v="CONTRATACIÓN DIRECTA"/>
    <n v="1"/>
    <n v="5"/>
    <n v="10"/>
    <n v="1"/>
    <n v="8925000"/>
    <s v="GLOBAL"/>
    <s v="SI APROBADAS"/>
  </r>
  <r>
    <x v="26"/>
    <s v="02-02-02-008-007"/>
    <s v="02-02-02-008-007-01-5"/>
    <s v="Adquisición de servicios - Servicios de mantenimiento y reparación de otra maquinaria y otro equipo"/>
    <s v="SERVICIO DE MANTENIMIENTO A TODO COSTO A LOS EQUIPOS TOPOGRÁFICOS, HERRAMIENTAS Y ACCESORIOS DE MEDICIÓN DE LA FUERZA AÉREA COLOMBIANA&quot;,_x000a_"/>
    <n v="73152103"/>
    <s v="MÍNIMA CUANTÍA"/>
    <n v="3"/>
    <n v="6"/>
    <n v="10"/>
    <n v="1"/>
    <n v="50556555"/>
    <s v="GLOBAL"/>
    <s v="NO SOLICITADAS"/>
  </r>
  <r>
    <x v="26"/>
    <s v="02-02-02-008-007"/>
    <s v="02-02-02-008-007-01-5"/>
    <s v="Adquisición de servicios - Servicios de mantenimiento y reparación de otra maquinaria y otro equipo"/>
    <s v="SERVICIO MANTENIMIENTO Y REPARACION DE GENERADORES PRINCIPALES CATERPILLAR"/>
    <n v="26111600"/>
    <s v="CONTRATACIÓN DIRECTA"/>
    <n v="2"/>
    <n v="10"/>
    <n v="10"/>
    <n v="1"/>
    <n v="179999999.13999999"/>
    <s v="GLOBAL"/>
    <s v="NO SOLICITADAS"/>
  </r>
  <r>
    <x v="26"/>
    <s v="02-02-02-008-007"/>
    <s v="02-02-02-008-007-01-5"/>
    <s v="Adquisición de servicios - Servicios de mantenimiento y reparación de otra maquinaria y otro equipo"/>
    <s v="MANTENIMIENTO UPS - GACAS"/>
    <n v="73152108"/>
    <s v="MÍNIMA CUANTÍA"/>
    <n v="3"/>
    <n v="8"/>
    <n v="16"/>
    <n v="1"/>
    <n v="8496600"/>
    <s v="GLOBAL"/>
    <s v="NO SOLICITADAS"/>
  </r>
  <r>
    <x v="26"/>
    <s v="02-02-02-008-007"/>
    <s v="02-02-02-008-007-01-5"/>
    <s v="Adquisición de servicios - Servicios de mantenimiento y reparación de otra maquinaria y otro equipo"/>
    <s v="MANTENIMIENTO DE PLANTAS ELECTRICAS - GACAS"/>
    <n v="72154300"/>
    <s v="MÍNIMA CUANTÍA"/>
    <n v="3"/>
    <n v="9"/>
    <n v="10"/>
    <n v="1"/>
    <n v="25000000"/>
    <s v="GLOBAL"/>
    <s v="NO SOLICITADAS"/>
  </r>
  <r>
    <x v="26"/>
    <s v="02-02-02-008-007"/>
    <s v="02-02-02-008-007-01-5"/>
    <s v="Adquisición de servicios - Servicios de mantenimiento y reparación de otra maquinaria y otro equipo"/>
    <s v="MANTENIMIENTO DE AIRES ACONDICIONADOS "/>
    <n v="72101511"/>
    <s v="MÍNIMA CUANTÍA"/>
    <n v="3"/>
    <n v="9"/>
    <n v="10"/>
    <n v="1"/>
    <n v="39999961"/>
    <s v="GLOBAL"/>
    <s v="NO SOLICITADAS"/>
  </r>
  <r>
    <x v="26"/>
    <s v="02-02-02-008-007"/>
    <s v="02-02-02-008-007-01-5"/>
    <s v="Adquisición de servicios - Servicios de mantenimiento y reparación de otra maquinaria y otro equipo"/>
    <s v="MANTENIMIENTO PREVENTIVO CORRECTIVO DE AIRES ACONDICIONADOS DE 12000, 18000 y 24000 BTU  (APOYO RADARES )"/>
    <n v="72101511"/>
    <s v="MÍNIMA CUANTÍA"/>
    <n v="3"/>
    <n v="9"/>
    <n v="10"/>
    <n v="1"/>
    <n v="7000000"/>
    <s v="GLOBAL"/>
    <s v="NO SOLICITADAS"/>
  </r>
  <r>
    <x v="26"/>
    <s v="02-02-02-008-007"/>
    <s v="02-02-02-008-007-01-5"/>
    <s v="Adquisición de servicios - Servicios de mantenimiento y reparación de otra maquinaria y otro equipo"/>
    <s v="MANTENIMIENTO PREVENTIVO-CORRECTIVO DE AIRES ACONDICIONADOS CENTRALES DE 5 TONELADAS (APOYO RADARES )"/>
    <n v="72101511"/>
    <s v="MÍNIMA CUANTÍA"/>
    <n v="3"/>
    <n v="9"/>
    <n v="10"/>
    <n v="1"/>
    <n v="10000000"/>
    <s v="GLOBAL"/>
    <s v="NO SOLICITADAS"/>
  </r>
  <r>
    <x v="26"/>
    <s v="02-02-02-008-007"/>
    <s v="02-02-02-008-007-01-5"/>
    <s v="Adquisición de servicios - Servicios de mantenimiento y reparación de otra maquinaria y otro equipo"/>
    <s v="MANTENIMIENTO PREVENTIVO Y CORRECCTIVO DE AIRES ACONDICIONADOS CENTRALES DE 5 TONELADAS - GACAR"/>
    <n v="72101511"/>
    <s v="MÍNIMA CUANTÍA"/>
    <n v="3"/>
    <n v="9"/>
    <n v="10"/>
    <n v="1"/>
    <n v="7000000"/>
    <s v="GLOBAL"/>
    <s v="NO SOLICITADAS"/>
  </r>
  <r>
    <x v="26"/>
    <s v="02-02-02-008-007"/>
    <s v="02-02-02-008-007-01-5"/>
    <s v="Adquisición de servicios - Servicios de mantenimiento y reparación de otra maquinaria y otro equipo"/>
    <s v="MANTENIMIENTO PLANTA ELECTRICA,  TRANSFORMADORES, SUBESTACIONES, Y PLANTA RED CONTRA INCENDIO (EQUIPO)"/>
    <n v="72151514"/>
    <s v="MÍNIMA CUANTÍA"/>
    <n v="3"/>
    <n v="9"/>
    <n v="10"/>
    <n v="1"/>
    <n v="20590000"/>
    <s v="GLOBAL"/>
    <s v="NO SOLICITADAS"/>
  </r>
  <r>
    <x v="26"/>
    <s v="02-02-02-008-007"/>
    <s v="02-02-02-008-007-01-5"/>
    <s v="Adquisición de servicios - Servicios de mantenimiento y reparación de otra maquinaria y otro equipo"/>
    <s v="MANTENIMIENTO PLANTAS ELECTRICAS "/>
    <n v="72154300"/>
    <s v="MÍNIMA CUANTÍA"/>
    <n v="3"/>
    <n v="9"/>
    <n v="10"/>
    <n v="1"/>
    <n v="15825000"/>
    <s v="GLOBAL"/>
    <s v="NO SOLICITADAS"/>
  </r>
  <r>
    <x v="26"/>
    <s v="02-02-02-008-007"/>
    <s v="02-02-02-008-007-01-5"/>
    <s v="Adquisición de servicios - Servicios de mantenimiento y reparación de otra maquinaria y otro equipo"/>
    <s v="MANTENIMIENTO PREVENTIVO Y CORRECTIVO DE PLANTAS ELECTRICAS GACAR"/>
    <n v="72154300"/>
    <s v="MÍNIMA CUANTÍA"/>
    <n v="3"/>
    <n v="9"/>
    <n v="10"/>
    <n v="1"/>
    <n v="15135000"/>
    <s v="GLOBAL"/>
    <s v="NO SOLICITADAS"/>
  </r>
  <r>
    <x v="26"/>
    <s v="02-02-02-008-007"/>
    <s v="02-02-02-008-007-01-5"/>
    <s v="Adquisición de servicios - Servicios de mantenimiento y reparación de otra maquinaria y otro equipo"/>
    <s v="SERVICIO  MANTENIMIENTO DE PLANTAS ELECTRICAS SATELITALES, TRANSFORMADORES  Y PARARRAYOS "/>
    <n v="39122100"/>
    <s v="MÍNIMA CUANTÍA"/>
    <n v="4"/>
    <n v="8"/>
    <n v="10"/>
    <n v="1"/>
    <n v="25500000"/>
    <s v="GLOBAL"/>
    <s v="NO SOLICITADAS"/>
  </r>
  <r>
    <x v="26"/>
    <s v="02-02-02-008-007"/>
    <s v="02-02-02-008-007-01-5"/>
    <s v="Adquisición de servicios - Servicios de mantenimiento y reparación de otra maquinaria y otro equipo"/>
    <s v="MANTENIMIENTO PREVENTIVO Y CORRECTIVO DE PLANTAS ELECTRICAS SATELITALES DE LA FUERZA DE TAREA ARES. /FT ARES"/>
    <n v="26111600"/>
    <s v="MÍNIMA CUANTÍA"/>
    <n v="4"/>
    <n v="8"/>
    <n v="10"/>
    <n v="1"/>
    <n v="16760000"/>
    <s v="GLOBAL"/>
    <s v="NO SOLICITADAS"/>
  </r>
  <r>
    <x v="26"/>
    <s v="02-02-02-008-007"/>
    <s v="02-02-02-008-007-01-5"/>
    <s v="Adquisición de servicios - Servicios de mantenimiento y reparación de otra maquinaria y otro equipo"/>
    <s v="MANTENIMIENTO SISTEMA DEEP SEA"/>
    <n v="26131800"/>
    <s v="MÍNIMA CUANTÍA"/>
    <n v="4"/>
    <n v="8"/>
    <n v="10"/>
    <n v="1"/>
    <n v="15000000"/>
    <s v="GLOBAL"/>
    <s v="NO SOLICITADAS"/>
  </r>
  <r>
    <x v="26"/>
    <s v="02-02-02-009-004"/>
    <s v="02-02-02-009-004-01"/>
    <s v="Adquisición de servicios - Servicios de alcantarillado, servicios de limpieza, tratamiento de aguas residuales y tanques sépticos"/>
    <s v="SERVICIO DE ASEO Y RECOLECCIÓN DE BASURAS GACAR"/>
    <n v="83101500"/>
    <s v="CONTRATACIÓN DIRECTA"/>
    <n v="1"/>
    <n v="12"/>
    <n v="10"/>
    <n v="1"/>
    <n v="11101818"/>
    <s v="GLOBAL"/>
    <s v="NO SOLICITADAS"/>
  </r>
  <r>
    <x v="26"/>
    <s v="02-02-02-009-004"/>
    <s v="02-02-02-009-004-01"/>
    <s v="Adquisición de servicios - Servicios de alcantarillado, servicios de limpieza, tratamiento de aguas residuales y tanques sépticos"/>
    <s v="SERVICIO DE ALCANTARILLADO GACAR"/>
    <n v="83101500"/>
    <s v="CONTRATACIÓN DIRECTA"/>
    <n v="1"/>
    <n v="12"/>
    <n v="10"/>
    <n v="1"/>
    <n v="11368235"/>
    <s v="GLOBAL"/>
    <s v="NO SOLICITADAS"/>
  </r>
  <r>
    <x v="26"/>
    <s v="02-02-02-009-004"/>
    <s v="02-02-02-009-004-01"/>
    <s v="Adquisición de servicios - Servicios de alcantarillado, servicios de limpieza, tratamiento de aguas residuales y tanques sépticos"/>
    <s v="SERVICIO DE RECOLECCIÓN DE BASURA GACAS"/>
    <n v="83101500"/>
    <s v="CONTRATACIÓN DIRECTA"/>
    <n v="6"/>
    <n v="6"/>
    <n v="10"/>
    <n v="1"/>
    <n v="6459890"/>
    <s v="GLOBAL"/>
    <s v="NO SOLICITADAS"/>
  </r>
  <r>
    <x v="26"/>
    <s v="02-02-02-009-004"/>
    <s v="02-02-02-009-004-01"/>
    <s v="Adquisición de servicios - Servicios de alcantarillado, servicios de limpieza, tratamiento de aguas residuales y tanques sépticos"/>
    <s v="SERVICIO DE ALCANTARILLADO GACAS"/>
    <n v="83101500"/>
    <s v="CONTRATACIÓN DIRECTA"/>
    <n v="1"/>
    <n v="12"/>
    <n v="10"/>
    <n v="1"/>
    <n v="84225"/>
    <s v="GLOBAL"/>
    <s v="NO SOLICITADAS"/>
  </r>
  <r>
    <x v="26"/>
    <s v="02-02-02-009-004"/>
    <s v="02-02-02-009-004-01"/>
    <s v="Adquisición de servicios - Servicios de alcantarillado, servicios de limpieza, tratamiento de aguas residuales y tanques sépticos"/>
    <s v="SERVICIO DE RECOLECCION DE BASURAS GAAMA"/>
    <n v="83101500"/>
    <s v="CONTRATACIÓN DIRECTA"/>
    <n v="0"/>
    <n v="0"/>
    <n v="10"/>
    <n v="1"/>
    <n v="1199493"/>
    <s v="GLOBAL"/>
    <s v=""/>
  </r>
  <r>
    <x v="26"/>
    <s v="02-02-02-009-004"/>
    <s v="02-02-02-009-004-02"/>
    <s v="Adquisición de servicios - Servicios de recolección de desechos"/>
    <s v="SERVICIO DE ELIMINACION DE RESIDUOS MEDICOS"/>
    <n v="76121901"/>
    <s v="MÍNIMA CUANTÍA"/>
    <n v="5"/>
    <n v="7"/>
    <n v="10"/>
    <n v="1"/>
    <n v="1199850"/>
    <s v="GLOBAL"/>
    <s v="NO SOLICITADAS"/>
  </r>
  <r>
    <x v="26"/>
    <s v="02-02-02-009-004"/>
    <s v="02-02-02-009-004-03"/>
    <s v="Adquisición de servicios - Servicios de tratamiento y disposición de desechos"/>
    <s v="PRESTACION DE SERVICIOS PARA RECOLECCION , TRANSPORTE, INCINERACIÓN  Y DISPOSICIÓN DE RESIDUOS PELIGROSOS"/>
    <n v="76121900"/>
    <s v="MÍNIMA CUANTÍA"/>
    <n v="3"/>
    <n v="9"/>
    <n v="10"/>
    <n v="1"/>
    <n v="16500000"/>
    <s v="GLOBAL"/>
    <s v="NO SOLICITADAS"/>
  </r>
  <r>
    <x v="26"/>
    <s v="02-02-02-009-004"/>
    <s v="02-02-02-009-004-03"/>
    <s v="Adquisición de servicios - Servicios de tratamiento y disposición de desechos"/>
    <s v="SERVICIO DE INCINERACIÓN Y DISPOSICION DE RESIDUOS ESPECIALES Y/O PELIGROSOS"/>
    <n v="76122200"/>
    <s v="MÍNIMA CUANTÍA"/>
    <n v="4"/>
    <n v="8"/>
    <n v="10"/>
    <n v="1"/>
    <n v="9125889"/>
    <s v="GLOBAL"/>
    <s v="NO SOLICITADAS"/>
  </r>
  <r>
    <x v="26"/>
    <s v="02-02-02-009-004"/>
    <s v="02-02-02-009-004-03"/>
    <s v="Adquisición de servicios - Servicios de tratamiento y disposición de desechos"/>
    <s v="INCINERACION RESIDUOS PELIGROSOS"/>
    <n v="76122201"/>
    <s v="MÍNIMA CUANTÍA"/>
    <n v="5"/>
    <n v="7"/>
    <n v="10"/>
    <n v="1"/>
    <n v="1640000"/>
    <s v="GLOBAL"/>
    <s v="NO SOLICITADAS"/>
  </r>
  <r>
    <x v="26"/>
    <s v="08-01-02-001"/>
    <s v="08-01-02-001"/>
    <s v="Impuestos - Impuesto predial"/>
    <s v="IMPUESTO PREDIAL GACAS"/>
    <n v="93161602"/>
    <s v="SOLICITUD DE INFORMACIÓN A LOS PROVEEDORES"/>
    <n v="2"/>
    <n v="10"/>
    <n v="10"/>
    <n v="1"/>
    <n v="5530600"/>
    <s v="GLOBAL"/>
    <s v="NO SOLICITADAS"/>
  </r>
  <r>
    <x v="26"/>
    <s v="08-01-02-001"/>
    <s v="08-01-02-001"/>
    <s v="Impuestos - Impuesto predial"/>
    <s v="IMPUESTO PREDIAL GACAR"/>
    <n v="93161601"/>
    <s v="SOLICITUD DE INFORMACIÓN A LOS PROVEEDORES"/>
    <n v="2"/>
    <n v="10"/>
    <n v="10"/>
    <n v="1"/>
    <n v="13019250"/>
    <s v="GLOBAL"/>
    <s v="NO SOLICITADAS"/>
  </r>
  <r>
    <x v="26"/>
    <s v="08-01-02-001"/>
    <s v="08-01-02-001"/>
    <s v="Impuestos - Impuesto predial"/>
    <s v="IMPUESTO PREDIAL GAAMA"/>
    <n v="93161602"/>
    <s v="CONTRATACIÓN DIRECTA"/>
    <n v="2"/>
    <n v="10"/>
    <n v="10"/>
    <n v="1"/>
    <n v="221782790"/>
    <s v="GLOBAL"/>
    <s v="NO SOLICITADAS"/>
  </r>
  <r>
    <x v="26"/>
    <s v="08-01-02-001"/>
    <s v="08-01-02-001"/>
    <s v="Impuestos - Impuesto predial"/>
    <s v="IMPUESTO PREDIAL GAORI"/>
    <n v="93161602"/>
    <s v="SOLICITUD DE INFORMACIÓN A LOS PROVEEDORES"/>
    <n v="3"/>
    <n v="9"/>
    <n v="10"/>
    <n v="1"/>
    <n v="15374111"/>
    <s v="GLOBAL"/>
    <s v="NO SOLICITADAS"/>
  </r>
  <r>
    <x v="26"/>
    <s v="08-01-02-004"/>
    <s v="08-01-02-004"/>
    <s v="Impuestos - Impuesto de alumbrado público"/>
    <s v="IMPUESTO ALUMBRADO PUBLICO GACAS"/>
    <n v="93161601"/>
    <s v="CONTRATACIÓN DIRECTA"/>
    <n v="2"/>
    <n v="10"/>
    <n v="10"/>
    <n v="1"/>
    <n v="52259700"/>
    <s v="GLOBAL"/>
    <s v="NO SOLICITADAS"/>
  </r>
  <r>
    <x v="26"/>
    <s v="08-03"/>
    <s v="08-03"/>
    <s v="Tasas y derechos administrativos"/>
    <s v="TASA UTILIZACIÓN DE AGUA - GACAS "/>
    <n v="93161504"/>
    <s v="SOLICITUD DE INFORMACIÓN A LOS PROVEEDORES"/>
    <n v="3"/>
    <n v="9"/>
    <n v="10"/>
    <n v="1"/>
    <n v="830674"/>
    <s v="GLOBAL"/>
    <s v="NO SOLICITADAS"/>
  </r>
  <r>
    <x v="26"/>
    <s v="08-03"/>
    <s v="08-03"/>
    <s v="Tasas y derechos administrativos"/>
    <s v="PAGO CATASTRAL PAZ Y SALVO "/>
    <n v="93151510"/>
    <s v="SOLICITUD DE INFORMACIÓN A LOS PROVEEDORES"/>
    <n v="3"/>
    <n v="9"/>
    <n v="10"/>
    <n v="1"/>
    <n v="322434"/>
    <s v="GLOBAL"/>
    <s v="NO SOLICITADAS"/>
  </r>
  <r>
    <x v="26"/>
    <s v="02-02-02-008-007"/>
    <s v="02-02-02-008-007-01-5"/>
    <s v="Adquisición de servicios - Servicios de mantenimiento y reparación de otra maquinaria y otro equipo"/>
    <s v="SERVICIO DE MANTENIMIENTO Y REPARACIÓN INCLUYENDO INSUMOS Y REPUESTOS A TODO COSTO DE LOS EQUIPOS DE CORTE Y MANIOBRA DE LA SUBESTACIÓN ELÉCTRICA PRINCIPAL DEL GRUPO AÉREO DEL ORIENTE. CONFORME AL ANEXO TÉCNICO"/>
    <n v="72151500"/>
    <s v="CONTRATACIÓN DIRECTA"/>
    <n v="6"/>
    <n v="5"/>
    <n v="10"/>
    <n v="1"/>
    <n v="228863180"/>
    <s v="GLOBAL"/>
    <s v="NO SOLICITADAS"/>
  </r>
  <r>
    <x v="26"/>
    <s v="02-02-02-006-009"/>
    <s v="02-02-02-006-009-01"/>
    <s v="Adquisición de servicios - Servicios de distribución de electricidad, y servicios de distribución de gas (por cuenta propia)"/>
    <s v="SERVICIO DE ENERGÍA APARTAMENTO EN SESIÓN SAE"/>
    <n v="83101803"/>
    <s v="CONTRATACIÓN DIRECTA"/>
    <n v="1"/>
    <n v="12"/>
    <n v="10"/>
    <n v="1"/>
    <n v="9684000"/>
    <s v="GLOBAL"/>
    <s v="NO SOLICITADAS"/>
  </r>
  <r>
    <x v="26"/>
    <s v="02-02-02-009-004"/>
    <s v="02-02-02-009-004-01"/>
    <s v="Adquisición de servicios - Servicios de alcantarillado, servicios de limpieza, tratamiento de aguas residuales y tanques sépticos"/>
    <s v="SERVICIO DE ASEO Y RECOLECCIÓN DE BASURAS APARTAMENTO EN SESIÓN SAE"/>
    <n v="83101500"/>
    <s v="CONTRATACIÓN DIRECTA"/>
    <n v="6"/>
    <n v="6"/>
    <n v="10"/>
    <n v="1"/>
    <n v="330000"/>
    <s v="GLOBAL"/>
    <s v="NO SOLICITADAS"/>
  </r>
  <r>
    <x v="26"/>
    <s v="02-02-02-008-003"/>
    <s v="02-02-02-008-003-03"/>
    <s v="Adquisición de servicios - Servicios de ingeniería"/>
    <s v="DIAGNOSTICO Y COMPLEMENTO ESTUDIO DE SUELOS TORRE DE CONTROL CACOM-1"/>
    <n v="81101514"/>
    <s v="MÍNIMA CUANTÍA"/>
    <n v="6"/>
    <n v="6"/>
    <n v="10"/>
    <n v="1"/>
    <n v="70000000"/>
    <s v="GLOBAL"/>
    <s v="NO SOLICITADAS"/>
  </r>
  <r>
    <x v="26"/>
    <s v="08-01-02-004"/>
    <s v="08-01-02-004"/>
    <s v="Impuestos - Impuesto de alumbrado público"/>
    <s v="IMPUESTO ALUMBRADO PUBLICO GACAS"/>
    <n v="93161601"/>
    <s v="CONTRATACIÓN DIRECTA"/>
    <n v="2"/>
    <n v="10"/>
    <n v="10"/>
    <n v="1"/>
    <n v="6531564.9000000004"/>
    <s v="GLOBAL"/>
    <s v="NO SOLICITADAS"/>
  </r>
  <r>
    <x v="26"/>
    <s v="02-01-01-003-008"/>
    <s v="02-01-01-003-008-01-2"/>
    <s v="Activos fijos - Muebles, del tipo utilizado en oficinas"/>
    <s v="SUMINISTRO E INSTALACION DE: PUESTO_x000a_EN L  150CM X 150CM (Oficinas supervisores)"/>
    <n v="56101703"/>
    <s v="SELECCIÓN ABREVIADA SUBASTA INVERSA (NO DISPONIBLE)"/>
    <n v="9"/>
    <n v="3"/>
    <n v="10"/>
    <n v="2"/>
    <n v="2630054.08"/>
    <s v="UNIDAD"/>
    <s v="NO SOLICITADAS"/>
  </r>
  <r>
    <x v="26"/>
    <s v="02-01-01-003-008"/>
    <s v="02-01-01-003-008-01-2"/>
    <s v="Activos fijos - Muebles, del tipo utilizado en oficinas"/>
    <s v="SUMINISTRO E INSTALACION DE: PUESTO SENCILLO 150CM X 60CM (Oficinas_x000a_supervisores)"/>
    <n v="56101703"/>
    <s v="SELECCIÓN ABREVIADA SUBASTA INVERSA (NO DISPONIBLE)"/>
    <n v="9"/>
    <n v="3"/>
    <n v="10"/>
    <n v="1"/>
    <n v="1280911.8400000001"/>
    <s v="UNIDAD"/>
    <s v="NO SOLICITADAS"/>
  </r>
  <r>
    <x v="26"/>
    <s v="02-01-01-003-008"/>
    <s v="02-01-01-003-008-01-2"/>
    <s v="Activos fijos - Muebles, del tipo utilizado en oficinas"/>
    <s v="SUMINISTRO E INSTALACION DE: PUESTO_x000a_EN L 150CM X 160CM (Oficinas subdirector)"/>
    <n v="56101703"/>
    <s v="SELECCIÓN ABREVIADA SUBASTA INVERSA (NO DISPONIBLE)"/>
    <n v="9"/>
    <n v="3"/>
    <n v="10"/>
    <n v="2"/>
    <n v="2648390.9"/>
    <s v="UNIDAD"/>
    <s v="NO SOLICITADAS"/>
  </r>
  <r>
    <x v="26"/>
    <s v="02-01-01-003-008"/>
    <s v="02-01-01-003-008-01-2"/>
    <s v="Activos fijos - Muebles, del tipo utilizado en oficinas"/>
    <s v="SUMINISTRO E INSTALACION DE: PUESTO EN U  150CM x 195CM X 185CM (Oficinas_x000a_Director)"/>
    <n v="56101703"/>
    <s v="SELECCIÓN ABREVIADA SUBASTA INVERSA (NO DISPONIBLE)"/>
    <n v="9"/>
    <n v="3"/>
    <n v="10"/>
    <n v="2"/>
    <n v="5074237.18"/>
    <s v="UNIDAD"/>
    <s v="NO SOLICITADAS"/>
  </r>
  <r>
    <x v="26"/>
    <s v="02-01-01-003-008"/>
    <s v="02-01-01-003-008-01-2"/>
    <s v="Activos fijos - Muebles, del tipo utilizado en oficinas"/>
    <s v="SUMINISTRO E INSTALACION DE: PUESTO_x000a_EN L 180CM x 280CM (Oficina de Jefatura)"/>
    <n v="56101703"/>
    <s v="SELECCIÓN ABREVIADA SUBASTA INVERSA (NO DISPONIBLE)"/>
    <n v="9"/>
    <n v="3"/>
    <n v="10"/>
    <n v="1"/>
    <n v="3484989.37"/>
    <s v="UNIDAD"/>
    <s v="NO SOLICITADAS"/>
  </r>
  <r>
    <x v="26"/>
    <s v="02-01-01-003-008"/>
    <s v="02-01-01-003-008-01-2"/>
    <s v="Activos fijos - Muebles, del tipo utilizado en oficinas"/>
    <s v="SUMINISTRO E INSTALACION DE: PUESTO BENCH 120 GRADOS"/>
    <n v="56101703"/>
    <s v="SELECCIÓN ABREVIADA SUBASTA INVERSA (NO DISPONIBLE)"/>
    <n v="9"/>
    <n v="3"/>
    <n v="10"/>
    <n v="2"/>
    <n v="8370113.5199999996"/>
    <s v="UNIDAD"/>
    <s v="NO SOLICITADAS"/>
  </r>
  <r>
    <x v="26"/>
    <s v="02-01-01-003-008"/>
    <s v="02-01-01-003-008-01-2"/>
    <s v="Activos fijos - Muebles, del tipo utilizado en oficinas"/>
    <s v="SUMINISTRO E INSTALACION DE: MESA AUXILIAR REDONDA"/>
    <n v="56101519"/>
    <s v="SELECCIÓN ABREVIADA SUBASTA INVERSA (NO DISPONIBLE)"/>
    <n v="9"/>
    <n v="3"/>
    <n v="10"/>
    <n v="1"/>
    <n v="352431.28"/>
    <s v="UNIDAD"/>
    <s v="NO SOLICITADAS"/>
  </r>
  <r>
    <x v="26"/>
    <s v="02-01-01-003-008"/>
    <s v="02-01-01-003-008-01-2"/>
    <s v="Activos fijos - Muebles, del tipo utilizado en oficinas"/>
    <s v="SUMINISTRO E INSTALACION DE: MESA AUXILIAR CUADRADA"/>
    <n v="56101519"/>
    <s v="SELECCIÓN ABREVIADA SUBASTA INVERSA (NO DISPONIBLE)"/>
    <n v="9"/>
    <n v="3"/>
    <n v="10"/>
    <n v="3"/>
    <n v="1201079.49"/>
    <s v="UNIDAD"/>
    <s v="NO SOLICITADAS"/>
  </r>
  <r>
    <x v="26"/>
    <s v="02-01-01-003-008"/>
    <s v="02-01-01-003-008-01-1"/>
    <s v="Activos fijos - Asientos"/>
    <s v="SUMINISTRO E INSTALACION DE: SOFA EN L AUSTIN MODULAR"/>
    <n v="56101502"/>
    <s v="SELECCIÓN ABREVIADA SUBASTA INVERSA (NO DISPONIBLE)"/>
    <n v="9"/>
    <n v="3"/>
    <n v="10"/>
    <n v="1"/>
    <n v="6409456.4900000002"/>
    <s v="UNIDAD"/>
    <s v="NO SOLICITADAS"/>
  </r>
  <r>
    <x v="26"/>
    <s v="02-01-01-003-008"/>
    <s v="02-01-01-003-008-01-2"/>
    <s v="Activos fijos - Muebles, del tipo utilizado en oficinas"/>
    <s v="SUMINISTRO E INSTALACION DE: MESA DE CENTRO DALLAS CENTER TABLE"/>
    <n v="56101519"/>
    <s v="SELECCIÓN ABREVIADA SUBASTA INVERSA (NO DISPONIBLE)"/>
    <n v="9"/>
    <n v="3"/>
    <n v="10"/>
    <n v="1"/>
    <n v="259477.25"/>
    <s v="UNIDAD"/>
    <s v="NO SOLICITADAS"/>
  </r>
  <r>
    <x v="26"/>
    <s v="02-01-01-003-008"/>
    <s v="02-01-01-003-008-01-2"/>
    <s v="Activos fijos - Muebles, del tipo utilizado en oficinas"/>
    <s v="SUMINISTRO E INSTALACION DE: CENTRO DE COMANDO Y CONTROL- MOBILIARIO ESPECIAL REF. MESA CURVA 4,63 X 0,60 REF. MESA CURVA TIPO A"/>
    <n v="56101703"/>
    <s v="SELECCIÓN ABREVIADA SUBASTA INVERSA (NO DISPONIBLE)"/>
    <n v="9"/>
    <n v="3"/>
    <n v="10"/>
    <n v="2"/>
    <n v="4073186.46"/>
    <s v="UNIDAD"/>
    <s v="NO SOLICITADAS"/>
  </r>
  <r>
    <x v="26"/>
    <s v="02-01-01-003-008"/>
    <s v="02-01-01-003-008-01-2"/>
    <s v="Activos fijos - Muebles, del tipo utilizado en oficinas"/>
    <s v="SUMINISTRO E INSTALACION DE: CENTRO DE COMANDO Y CONTROL- MOBILIARIO ESPECIAL REF. MESA CURVA 2,39 X 0,60 REF. MESA CURVA TIPO B"/>
    <n v="56101703"/>
    <s v="SELECCIÓN ABREVIADA SUBASTA INVERSA (NO DISPONIBLE)"/>
    <n v="9"/>
    <n v="3"/>
    <n v="10"/>
    <n v="2"/>
    <n v="1609945.28"/>
    <s v="UNIDAD"/>
    <s v="NO SOLICITADAS"/>
  </r>
  <r>
    <x v="26"/>
    <s v="02-01-01-003-008"/>
    <s v="02-01-01-003-008-01-2"/>
    <s v="Activos fijos - Muebles, del tipo utilizado en oficinas"/>
    <s v="SUMINISTRO E INSTALACION DE: CENTRO DE COMANDO Y CONTROL- MOBILIARIO ESPECIAL REF. MESA CURVA 2,63 X 0,60 REF. MESA CURVA TIPO C"/>
    <n v="56101703"/>
    <s v="SELECCIÓN ABREVIADA SUBASTA INVERSA (NO DISPONIBLE)"/>
    <n v="9"/>
    <n v="3"/>
    <n v="10"/>
    <n v="2"/>
    <n v="2036593.14"/>
    <s v="UNIDAD"/>
    <s v="NO SOLICITADAS"/>
  </r>
  <r>
    <x v="26"/>
    <s v="02-01-01-003-008"/>
    <s v="02-01-01-003-008-01-2"/>
    <s v="Activos fijos - Muebles, del tipo utilizado en oficinas"/>
    <s v="SUMINISTRO E INSTALACION DE: CENTRO DE COMANDO Y CONTROL- MOBILIARIO ESPECIAL REF. MESA CURVA 2,48 X 0,6 REF. MESA CURVA TIPO D"/>
    <n v="56101703"/>
    <s v="SELECCIÓN ABREVIADA SUBASTA INVERSA (NO DISPONIBLE)"/>
    <n v="9"/>
    <n v="3"/>
    <n v="10"/>
    <n v="2"/>
    <n v="2036593.14"/>
    <s v="UNIDAD"/>
    <s v="NO SOLICITADAS"/>
  </r>
  <r>
    <x v="26"/>
    <s v="02-01-01-003-008"/>
    <s v="02-01-01-003-008-01-2"/>
    <s v="Activos fijos - Muebles, del tipo utilizado en oficinas"/>
    <s v="SUMINISTRO E INSTALACION DE: SALA DE CRISIS REF. MESA RECTA 3,11 X 0,70_x000a_REF. MESA RECTA"/>
    <n v="56101703"/>
    <s v="SELECCIÓN ABREVIADA SUBASTA INVERSA (NO DISPONIBLE)"/>
    <n v="9"/>
    <n v="3"/>
    <n v="10"/>
    <n v="3"/>
    <n v="4254767.49"/>
    <s v="UNIDAD"/>
    <s v="NO SOLICITADAS"/>
  </r>
  <r>
    <x v="26"/>
    <s v="02-01-01-003-008"/>
    <s v="02-01-01-003-008-01-2"/>
    <s v="Activos fijos - Muebles, del tipo utilizado en oficinas"/>
    <s v="SUMINISTRO E INSTALACION DE: ARCHIVO RODANTE DOBLE MECANICO"/>
    <n v="56101708"/>
    <s v="SELECCIÓN ABREVIADA SUBASTA INVERSA (NO DISPONIBLE)"/>
    <n v="9"/>
    <n v="3"/>
    <n v="10"/>
    <n v="1"/>
    <n v="5412979.1500000004"/>
    <s v="UNIDAD"/>
    <s v="NO SOLICITADAS"/>
  </r>
  <r>
    <x v="26"/>
    <s v="02-01-01-003-008"/>
    <s v="02-01-01-003-008-01-1"/>
    <s v="Activos fijos - Asientos"/>
    <s v="SUMINISTRO E INSTALACION DE: SILLA OPERATIVA VERY TASK"/>
    <n v="56101522"/>
    <s v="SELECCIÓN ABREVIADA SUBASTA INVERSA (NO DISPONIBLE)"/>
    <n v="9"/>
    <n v="3"/>
    <n v="10"/>
    <n v="42"/>
    <n v="25369580.879999999"/>
    <s v="UNIDAD"/>
    <s v="NO SOLICITADAS"/>
  </r>
  <r>
    <x v="26"/>
    <s v="02-01-01-003-008"/>
    <s v="02-01-01-003-008-01-1"/>
    <s v="Activos fijos - Asientos"/>
    <s v="SUMINISTRO E INSTALACION DE: SILLA ESCRITORIO VERY SIDE"/>
    <n v="56101522"/>
    <s v="SELECCIÓN ABREVIADA SUBASTA INVERSA (NO DISPONIBLE)"/>
    <n v="9"/>
    <n v="3"/>
    <n v="10"/>
    <n v="50"/>
    <n v="13097753"/>
    <s v="UNIDAD"/>
    <s v="NO SOLICITADAS"/>
  </r>
  <r>
    <x v="26"/>
    <s v="02-01-01-003-008"/>
    <s v="02-01-01-003-008-01-1"/>
    <s v="Activos fijos - Asientos"/>
    <s v="SUMINISTRO E INSTALACION DE: SILLA INTERLOCUTORA VERY WIRE"/>
    <n v="56101522"/>
    <s v="SELECCIÓN ABREVIADA SUBASTA INVERSA (NO DISPONIBLE)"/>
    <n v="9"/>
    <n v="3"/>
    <n v="10"/>
    <n v="12"/>
    <n v="3487688.16"/>
    <s v="UNIDAD"/>
    <s v="NO SOLICITADAS"/>
  </r>
  <r>
    <x v="26"/>
    <s v="02-01-01-003-008"/>
    <s v="02-01-01-003-008-01-1"/>
    <s v="Activos fijos - Asientos"/>
    <s v="SUMINISTRO E INSTALACION DE: SILLA EJECUTIVA SOJI"/>
    <n v="56101522"/>
    <s v="SELECCIÓN ABREVIADA SUBASTA INVERSA (NO DISPONIBLE)"/>
    <n v="9"/>
    <n v="3"/>
    <n v="10"/>
    <n v="3"/>
    <n v="3055167.06"/>
    <s v="UNIDAD"/>
    <s v="NO SOLICITADAS"/>
  </r>
  <r>
    <x v="26"/>
    <s v="02-01-01-003-008"/>
    <s v="02-01-01-003-008-01-1"/>
    <s v="Activos fijos - Asientos"/>
    <s v="SUMINISTRO E INSTALACION DE: SILLA GERENCIAL FERN EXECUTIVE"/>
    <n v="56101522"/>
    <s v="SELECCIÓN ABREVIADA SUBASTA INVERSA (NO DISPONIBLE)"/>
    <n v="9"/>
    <n v="3"/>
    <n v="10"/>
    <n v="2"/>
    <n v="521321.38"/>
    <s v="UNIDAD"/>
    <s v="NO SOLICITADAS"/>
  </r>
  <r>
    <x v="26"/>
    <s v="02-02-01-004-002"/>
    <s v="02-02-01-004-002"/>
    <s v="Materiales y suministros - Productos metálicos elaborados (excepto maquinaria y equipo)"/>
    <s v="SUMINISTRO E INSTALACION DE: PAPELERA VEVEY"/>
    <n v="56112203"/>
    <s v="SELECCIÓN ABREVIADA SUBASTA INVERSA (NO DISPONIBLE)"/>
    <n v="9"/>
    <n v="3"/>
    <n v="10"/>
    <n v="4"/>
    <n v="6725528.2800000003"/>
    <s v="UNIDAD"/>
    <s v="NO SOLICITADAS"/>
  </r>
  <r>
    <x v="26"/>
    <s v="02-02-01-004-002"/>
    <s v="02-02-01-004-002"/>
    <s v="Materiales y suministros - Productos metálicos elaborados (excepto maquinaria y equipo)"/>
    <s v="SUMINISTRO E INSTALACION DE: PAPELERA BIEL"/>
    <n v="56112203"/>
    <s v="SELECCIÓN ABREVIADA SUBASTA INVERSA (NO DISPONIBLE)"/>
    <n v="9"/>
    <n v="3"/>
    <n v="10"/>
    <n v="50"/>
    <n v="5000874"/>
    <s v="UNIDAD"/>
    <s v="NO SOLICITADAS"/>
  </r>
  <r>
    <x v="26"/>
    <s v="02-01-01-003-008"/>
    <s v="02-01-01-003-008-01-4"/>
    <s v="Activos fijos - Otros muebles n. C. P."/>
    <s v="SUMINISTRO E INSTALACION DE: JARDINERA DE POLIETILENO KYOTO"/>
    <n v="56101606"/>
    <s v="SELECCIÓN ABREVIADA SUBASTA INVERSA (NO DISPONIBLE)"/>
    <n v="9"/>
    <n v="3"/>
    <n v="10"/>
    <n v="9"/>
    <n v="6305820.209999999"/>
    <s v="UNIDAD"/>
    <s v="NO SOLICITADAS"/>
  </r>
  <r>
    <x v="26"/>
    <s v="02-01-01-003-008"/>
    <s v="02-01-01-003-008-01-4"/>
    <s v="Activos fijos - Otros muebles n. C. P."/>
    <s v="SUMINISTRO E INSTALACION DE: ATRIL PARA CONFERENCIAS NAGOYA"/>
    <n v="45111501"/>
    <s v="SELECCIÓN ABREVIADA SUBASTA INVERSA (NO DISPONIBLE)"/>
    <n v="9"/>
    <n v="3"/>
    <n v="10"/>
    <n v="1"/>
    <n v="3757219.29"/>
    <s v="UNIDAD"/>
    <s v="NO SOLICITADAS"/>
  </r>
  <r>
    <x v="26"/>
    <s v="02-01-01-001-003"/>
    <s v="02-01-01-001-003-02"/>
    <s v="Activos fijos - Otras estructuras pistas de aterrizaje"/>
    <s v="SUMINISTRO DE MATERIALES DE CONSTRUCCION PARA EL MANTENIMIENTO DE CALLES RODAJE Y RAMPAS DEL CACOM-1 - CONCRETO PREMEZCLADO MR 43"/>
    <n v="30111505"/>
    <s v="SELECCIÓN ABREVIADA SUBASTA INVERSA (NO DISPONIBLE)"/>
    <n v="3"/>
    <n v="8"/>
    <n v="10"/>
    <n v="710"/>
    <n v="373991108.39999992"/>
    <s v="METRO CUBICO"/>
    <s v="SI APROBADAS"/>
  </r>
  <r>
    <x v="26"/>
    <s v="02-01-01-001-003"/>
    <s v="02-01-01-001-003-02"/>
    <s v="Activos fijos - Otras estructuras pistas de aterrizaje"/>
    <s v="SUMINISTRO DE MATERIALES DE CONSTRUCCION PARA EL MANTENIMIENTO DE CALLES RODAJE Y RAMPAS DEL CACOM-1 - LADRILLO TOLETE RECOCIDO 20X10X6."/>
    <n v="30131607"/>
    <s v="SELECCIÓN ABREVIADA SUBASTA INVERSA (NO DISPONIBLE)"/>
    <n v="3"/>
    <n v="8"/>
    <n v="10"/>
    <n v="1670"/>
    <n v="1134163.8"/>
    <s v="UNIDAD"/>
    <s v="SI APROBADAS"/>
  </r>
  <r>
    <x v="26"/>
    <s v="02-01-01-001-003"/>
    <s v="02-01-01-001-003-02"/>
    <s v="Activos fijos - Otras estructuras pistas de aterrizaje"/>
    <s v="SUMINISTRO DE MATERIALES DE CONSTRUCCION PARA EL MANTENIMIENTO DE CALLES RODAJE Y RAMPAS DEL CACOM-1 - MARCO Y TAPAS CAJA INSPECCIÓN DOBLE CODENSA CS276"/>
    <n v="30121605"/>
    <s v="SELECCIÓN ABREVIADA SUBASTA INVERSA (NO DISPONIBLE)"/>
    <n v="3"/>
    <n v="8"/>
    <n v="10"/>
    <n v="1"/>
    <n v="355689.04"/>
    <s v="UNIDAD"/>
    <s v="SI APROBADAS"/>
  </r>
  <r>
    <x v="26"/>
    <s v="02-01-01-001-003"/>
    <s v="02-01-01-001-003-02"/>
    <s v="Activos fijos - Otras estructuras pistas de aterrizaje"/>
    <s v="SUMINISTRO DE MATERIALES DE CONSTRUCCION PARA EL MANTENIMIENTO DE CALLES RODAJE Y RAMPAS DEL CACOM-1 - MARCO Y TAPA CIRCULAR CAJA VEHICULAR CODENSA CS280"/>
    <n v="30121605"/>
    <s v="SELECCIÓN ABREVIADA SUBASTA INVERSA (NO DISPONIBLE)"/>
    <n v="3"/>
    <n v="8"/>
    <n v="10"/>
    <n v="1"/>
    <n v="626830.54"/>
    <s v="UNIDAD"/>
    <s v="SI APROBADAS"/>
  </r>
  <r>
    <x v="26"/>
    <s v="02-01-01-001-003"/>
    <s v="02-01-01-001-003-02"/>
    <s v="Activos fijos - Otras estructuras pistas de aterrizaje"/>
    <s v="SUMINISTRO DE MATERIALES DE CONSTRUCCION PARA EL MANTENIMIENTO DE CALLES RODAJE Y RAMPAS DEL CACOM-1 - BASE GRANULAR B-600"/>
    <n v="11111502"/>
    <s v="SELECCIÓN ABREVIADA SUBASTA INVERSA (NO DISPONIBLE)"/>
    <n v="3"/>
    <n v="8"/>
    <n v="10"/>
    <n v="6308"/>
    <n v="641353536.32000005"/>
    <s v="METRO CUBICO"/>
    <s v="SI APROBADAS"/>
  </r>
  <r>
    <x v="26"/>
    <s v="02-01-01-001-003"/>
    <s v="02-01-01-001-003-02"/>
    <s v="Activos fijos - Otras estructuras pistas de aterrizaje"/>
    <s v="SUMINISTRO DE MATERIALES DE CONSTRUCCION PARA EL MANTENIMIENTO DE CALLES RODAJE Y RAMPAS DEL CACOM-1 - PIEDRA RAJÓN  φ &gt; 30 cm"/>
    <n v="11111600"/>
    <s v="SELECCIÓN ABREVIADA SUBASTA INVERSA (NO DISPONIBLE)"/>
    <n v="3"/>
    <n v="8"/>
    <n v="10"/>
    <n v="3397"/>
    <n v="291286091.88"/>
    <s v="METRO CUBICO"/>
    <s v="SI APROBADAS"/>
  </r>
  <r>
    <x v="26"/>
    <s v="02-01-01-001-003"/>
    <s v="02-01-01-001-003-02"/>
    <s v="Activos fijos - Otras estructuras pistas de aterrizaje"/>
    <s v="SUMINISTRO DE MATERIALES DE CONSTRUCCION PARA EL MANTENIMIENTO DE CALLES RODAJE Y RAMPAS DEL CACOM-1 - ARENA DE RIO PARA CONCRETO"/>
    <n v="11111700"/>
    <s v="SELECCIÓN ABREVIADA SUBASTA INVERSA (NO DISPONIBLE)"/>
    <n v="3"/>
    <n v="8"/>
    <n v="10"/>
    <n v="200"/>
    <n v="20383608"/>
    <s v="METRO CUBICO"/>
    <s v="SI APROBADAS"/>
  </r>
  <r>
    <x v="26"/>
    <s v="02-01-01-001-003"/>
    <s v="02-01-01-001-003-02"/>
    <s v="Activos fijos - Otras estructuras pistas de aterrizaje"/>
    <s v="SUMINISTRO DE MATERIALES DE CONSTRUCCION PARA EL MANTENIMIENTO DE CALLES RODAJE Y RAMPAS DEL CACOM-1 - GRAVILLA TRITURADA 3/4&quot;"/>
    <n v="11111611"/>
    <s v="SELECCIÓN ABREVIADA SUBASTA INVERSA (NO DISPONIBLE)"/>
    <n v="3"/>
    <n v="8"/>
    <n v="10"/>
    <n v="60"/>
    <n v="8084882.4000000004"/>
    <s v="METRO CUBICO"/>
    <s v="SI APROBADAS"/>
  </r>
  <r>
    <x v="26"/>
    <s v="02-01-01-001-003"/>
    <s v="02-01-01-001-003-02"/>
    <s v="Activos fijos - Otras estructuras pistas de aterrizaje"/>
    <s v="SUMINISTRO DE MATERIALES DE CONSTRUCCION PARA EL MANTENIMIENTO DE CALLES RODAJE Y RAMPAS DEL CACOM-1 - ACERO DE REFUERZO PDR 60 FIGURADO."/>
    <n v="30263700"/>
    <s v="SELECCIÓN ABREVIADA SUBASTA INVERSA (NO DISPONIBLE)"/>
    <n v="3"/>
    <n v="8"/>
    <n v="10"/>
    <n v="8784"/>
    <n v="55273493.509999998"/>
    <s v="KILOGRAMO"/>
    <s v="SI APROBADAS"/>
  </r>
  <r>
    <x v="26"/>
    <s v="02-01-01-001-003"/>
    <s v="02-01-01-001-003-02"/>
    <s v="Activos fijos - Otras estructuras pistas de aterrizaje"/>
    <s v="SUMINISTRO DE MATERIALES DE CONSTRUCCION PARA EL MANTENIMIENTO DE CALLES RODAJE Y RAMPAS DEL CACOM-1 - DISCOS DIAMANTADOS (14&quot;) PARA CONCRETO"/>
    <n v="31191500"/>
    <s v="SELECCIÓN ABREVIADA SUBASTA INVERSA (NO DISPONIBLE)"/>
    <n v="3"/>
    <n v="8"/>
    <n v="10"/>
    <n v="100"/>
    <n v="29399803.999999996"/>
    <s v="UNIDAD"/>
    <s v="SI APROBADAS"/>
  </r>
  <r>
    <x v="26"/>
    <s v="02-01-01-001-003"/>
    <s v="02-01-01-001-003-02"/>
    <s v="Activos fijos - Otras estructuras pistas de aterrizaje"/>
    <s v="SUMINISTRO DE MATERIALES DE CONSTRUCCION PARA EL MANTENIMIENTO DE CALLES RODAJE Y RAMPAS DEL CACOM-1 - PASAJUNTA, DOVELA O CANASTILLA, CON GRAFIL DE 9 mm, PASADOR LISO DE 1&quot; 1/4&quot; CON LONGITUD DE 40 cm ESPACIADOS CADA 30 cm, ARMADA."/>
    <n v="30261700"/>
    <s v="SELECCIÓN ABREVIADA SUBASTA INVERSA (NO DISPONIBLE)"/>
    <n v="3"/>
    <n v="8"/>
    <n v="10"/>
    <n v="3235"/>
    <n v="285320659.39999998"/>
    <s v="UNIDAD"/>
    <s v="SI APROBADAS"/>
  </r>
  <r>
    <x v="26"/>
    <s v="02-01-01-001-003"/>
    <s v="02-01-01-001-003-02"/>
    <s v="Activos fijos - Otras estructuras pistas de aterrizaje"/>
    <s v="SUMINISTRO DE MATERIALES DE CONSTRUCCION PARA EL MANTENIMIENTO DE CALLES RODAJE Y RAMPAS DEL CACOM-1 - ALAMBRE RECOCIDO NO.17 x 25kg"/>
    <n v="30264400"/>
    <s v="SELECCIÓN ABREVIADA SUBASTA INVERSA (NO DISPONIBLE)"/>
    <n v="3"/>
    <n v="8"/>
    <n v="10"/>
    <n v="16"/>
    <n v="103425.28"/>
    <s v="UNIDAD"/>
    <s v="SI APROBADAS"/>
  </r>
  <r>
    <x v="26"/>
    <s v="02-01-01-001-003"/>
    <s v="02-01-01-001-003-02"/>
    <s v="Activos fijos - Otras estructuras pistas de aterrizaje"/>
    <s v="SUMINISTRO DE MATERIALES DE CONSTRUCCION PARA EL MANTENIMIENTO DE CALLES RODAJE Y RAMPAS DEL CACOM-1 - CURADOR (ANTISOL ROJO O CURASEAL ROJO)"/>
    <n v="31211500"/>
    <s v="SELECCIÓN ABREVIADA SUBASTA INVERSA (NO DISPONIBLE)"/>
    <n v="3"/>
    <n v="8"/>
    <n v="10"/>
    <n v="5392"/>
    <n v="80915910.719999999"/>
    <s v="LITRO"/>
    <s v="SI APROBADAS"/>
  </r>
  <r>
    <x v="26"/>
    <s v="02-01-01-001-003"/>
    <s v="02-01-01-001-003-02"/>
    <s v="Activos fijos - Otras estructuras pistas de aterrizaje"/>
    <s v="SUMINISTRO DE MATERIALES DE CONSTRUCCION PARA EL MANTENIMIENTO DE CALLES RODAJE Y RAMPAS DEL CACOM-1 - DESMOLDANTE (DESMOLDATOC TOXEMEN O SIMILAR)CUÑETE DE 5 GALONES"/>
    <n v="15121500"/>
    <s v="SELECCIÓN ABREVIADA SUBASTA INVERSA (NO DISPONIBLE)"/>
    <n v="3"/>
    <n v="8"/>
    <n v="10"/>
    <n v="62"/>
    <n v="35392578.479999997"/>
    <s v="UNIDAD"/>
    <s v="SI APROBADAS"/>
  </r>
  <r>
    <x v="26"/>
    <s v="02-01-01-001-003"/>
    <s v="02-01-01-001-003-02"/>
    <s v="Activos fijos - Otras estructuras pistas de aterrizaje"/>
    <s v="SUMINISTRO DE MATERIALES DE CONSTRUCCION PARA EL MANTENIMIENTO DE CALLES RODAJE Y RAMPAS DEL CACOM-1 - TIRILLA DE RESPALDO (SIKA-ROD O BAKER-ROD) 3/8&quot;"/>
    <n v="13111301"/>
    <s v="SELECCIÓN ABREVIADA SUBASTA INVERSA (NO DISPONIBLE)"/>
    <n v="3"/>
    <n v="8"/>
    <n v="10"/>
    <n v="880"/>
    <n v="5693858.7999999998"/>
    <s v="UNIDAD"/>
    <s v="SI APROBADAS"/>
  </r>
  <r>
    <x v="26"/>
    <s v="02-01-01-001-003"/>
    <s v="02-01-01-001-003-02"/>
    <s v="Activos fijos - Otras estructuras pistas de aterrizaje"/>
    <s v="SUMINISTRO DE MATERIALES DE CONSTRUCCION PARA EL MANTENIMIENTO DE CALLES RODAJE Y RAMPAS DEL CACOM-1 - ROLLO YUMBOLON 12.2MT2 (1.22X10MT 10MM)"/>
    <n v="13111301"/>
    <s v="SELECCIÓN ABREVIADA SUBASTA INVERSA (NO DISPONIBLE)"/>
    <n v="3"/>
    <n v="8"/>
    <n v="10"/>
    <n v="30"/>
    <n v="6115141.2000000002"/>
    <s v="UNIDAD"/>
    <s v="SI APROBADAS"/>
  </r>
  <r>
    <x v="26"/>
    <s v="02-01-01-001-003"/>
    <s v="02-01-01-001-003-02"/>
    <s v="Activos fijos - Otras estructuras pistas de aterrizaje"/>
    <s v="SUMINISTRO DE MATERIALES DE CONSTRUCCION PARA EL MANTENIMIENTO DE CALLES RODAJE Y RAMPAS DEL CACOM-1 - ROLLO PLASTICO NEGRO CALIBRE 6MIL X 4 MTS ANCHO X100 MTS LARGO X POR ROLLO"/>
    <n v="73101500"/>
    <s v="SELECCIÓN ABREVIADA SUBASTA INVERSA (NO DISPONIBLE)"/>
    <n v="3"/>
    <n v="8"/>
    <n v="10"/>
    <n v="30"/>
    <n v="16610941.199999997"/>
    <s v="UNIDAD"/>
    <s v="SI APROBADAS"/>
  </r>
  <r>
    <x v="26"/>
    <s v="02-01-01-001-003"/>
    <s v="02-01-01-001-003-02"/>
    <s v="Activos fijos - Otras estructuras pistas de aterrizaje"/>
    <s v="SUMINISTRO DE MATERIALES DE CONSTRUCCION PARA EL MANTENIMIENTO DE CALLES RODAJE Y RAMPAS DEL CACOM-1 - POLISOMBRA CALIBRE 80% X 4 m DE ANCHO X 100 m DE LARGO X ROLLO"/>
    <n v="11151518"/>
    <s v="SELECCIÓN ABREVIADA SUBASTA INVERSA (NO DISPONIBLE)"/>
    <n v="3"/>
    <n v="8"/>
    <n v="10"/>
    <n v="10"/>
    <n v="4703980.4000000004"/>
    <s v="UNIDAD"/>
    <s v="SI APROBADAS"/>
  </r>
  <r>
    <x v="26"/>
    <s v="02-01-01-001-003"/>
    <s v="02-01-01-001-003-02"/>
    <s v="Activos fijos - Otras estructuras pistas de aterrizaje"/>
    <s v="SUMINISTRO DE MATERIALES DE CONSTRUCCION PARA EL MANTENIMIENTO DE CALLES RODAJE Y RAMPAS DEL CACOM-1 - ELASTÓMERO (POLIURETANO O SILICONA) VULKEM 45 SSL O SILILAR"/>
    <n v="13101700"/>
    <s v="SELECCIÓN ABREVIADA SUBASTA INVERSA (NO DISPONIBLE)"/>
    <n v="3"/>
    <n v="8"/>
    <n v="10"/>
    <n v="43"/>
    <n v="38031265.719999999"/>
    <s v="UNIDAD"/>
    <s v="SI APROBADAS"/>
  </r>
  <r>
    <x v="26"/>
    <s v="02-01-01-001-003"/>
    <s v="02-01-01-001-003-02"/>
    <s v="Activos fijos - Otras estructuras pistas de aterrizaje"/>
    <s v="SUMINISTRO DE MATERIALES DE CONSTRUCCION PARA EL MANTENIMIENTO DE CALLES RODAJE Y RAMPAS DEL CACOM-1 - GRASA ROJA  CUÑETE DE 5 GALONES"/>
    <n v="15121900"/>
    <s v="SELECCIÓN ABREVIADA SUBASTA INVERSA (NO DISPONIBLE)"/>
    <n v="3"/>
    <n v="8"/>
    <n v="10"/>
    <n v="100"/>
    <n v="24009804"/>
    <s v="UNIDAD"/>
    <s v="SI APROBADAS"/>
  </r>
  <r>
    <x v="26"/>
    <s v="02-01-01-001-003"/>
    <s v="02-01-01-001-003-02"/>
    <s v="Activos fijos - Otras estructuras pistas de aterrizaje"/>
    <s v="SUMINISTRO DE MATERIALES DE CONSTRUCCION PARA EL MANTENIMIENTO DE CALLES RODAJE Y RAMPAS DEL CACOM-1 - TABLA BURRA ORDINARIO 28 CM X 2,2 CM X 2,7 MTS"/>
    <n v="30103605"/>
    <s v="SELECCIÓN ABREVIADA SUBASTA INVERSA (NO DISPONIBLE)"/>
    <n v="3"/>
    <n v="8"/>
    <n v="10"/>
    <n v="100"/>
    <n v="2454704"/>
    <s v="UNIDAD"/>
    <s v="SI APROBADAS"/>
  </r>
  <r>
    <x v="26"/>
    <s v="02-01-01-001-003"/>
    <s v="02-01-01-001-003-02"/>
    <s v="Activos fijos - Otras estructuras pistas de aterrizaje"/>
    <s v="SUMINISTRO DE MATERIALES DE CONSTRUCCION PARA EL MANTENIMIENTO DE CALLES RODAJE Y RAMPAS DEL CACOM-1 - LISTON DE MADERA 3 CENTIMETROS x3 CENTIMETROS x 3 METROS"/>
    <n v="30103605"/>
    <s v="SELECCIÓN ABREVIADA SUBASTA INVERSA (NO DISPONIBLE)"/>
    <n v="3"/>
    <n v="8"/>
    <n v="10"/>
    <n v="100"/>
    <n v="842604.00000000012"/>
    <s v="UNIDAD"/>
    <s v="SI APROBADAS"/>
  </r>
  <r>
    <x v="26"/>
    <s v="02-01-01-001-003"/>
    <s v="02-01-01-001-003-02"/>
    <s v="Activos fijos - Otras estructuras pistas de aterrizaje"/>
    <s v="SUMINISTRO DE MATERIALES DE CONSTRUCCION PARA EL MANTENIMIENTO DE CALLES RODAJE Y RAMPAS DEL CACOM-1 - FORMALETA METÁLICA DE INICIO Y FINAL DE FUNDIDA (SEGÚN DISEÑO) ML INCLUYE ACCESORIOS DE ANCLAJE"/>
    <n v="30191803"/>
    <s v="SELECCIÓN ABREVIADA SUBASTA INVERSA (NO DISPONIBLE)"/>
    <n v="3"/>
    <n v="8"/>
    <n v="10"/>
    <n v="40"/>
    <n v="4843081.5999999996"/>
    <s v="UNIDAD"/>
    <s v="SI APROBADAS"/>
  </r>
  <r>
    <x v="26"/>
    <s v="02-01-01-001-003"/>
    <s v="02-01-01-001-003-02"/>
    <s v="Activos fijos - Otras estructuras pistas de aterrizaje"/>
    <s v="SUMINISTRO DE MATERIALES DE CONSTRUCCION PARA EL MANTENIMIENTO DE CALLES RODAJE Y RAMPAS DEL CACOM-1 - FORMALETA ALTURA SEGÚN DISEÑO DE LOSA ML (H=30, B=20)"/>
    <n v="30191803"/>
    <s v="SELECCIÓN ABREVIADA SUBASTA INVERSA (NO DISPONIBLE)"/>
    <n v="3"/>
    <n v="8"/>
    <n v="10"/>
    <n v="400"/>
    <n v="48430816"/>
    <s v="UNIDAD"/>
    <s v="SI APROBADAS"/>
  </r>
  <r>
    <x v="26"/>
    <s v="02-01-01-001-003"/>
    <s v="02-01-01-001-003-02"/>
    <s v="Activos fijos - Otras estructuras pistas de aterrizaje"/>
    <s v="SUMINISTRO DE MATERIALES DE CONSTRUCCION PARA EL MANTENIMIENTO DE CALLES RODAJE Y RAMPAS DEL CACOM-1 - ROLLO DE CABLE ENCAUCHETADO  CALIBRE 2X12 X 100 METROS DE LONGITUD 600v F.r"/>
    <n v="26121613"/>
    <s v="SELECCIÓN ABREVIADA SUBASTA INVERSA (NO DISPONIBLE)"/>
    <n v="3"/>
    <n v="8"/>
    <n v="10"/>
    <n v="4"/>
    <n v="6703192.1600000001"/>
    <s v="UNIDAD"/>
    <s v="SI APROBADAS"/>
  </r>
  <r>
    <x v="26"/>
    <s v="02-01-01-001-003"/>
    <s v="02-01-01-001-003-02"/>
    <s v="Activos fijos - Otras estructuras pistas de aterrizaje"/>
    <s v="SUMINISTRO DE MATERIALES DE CONSTRUCCION PARA EL MANTENIMIENTO DE CALLES RODAJE Y RAMPAS DEL CACOM-1 - PUNTILLA CON CABEZA DE  3&quot;"/>
    <n v="31162000"/>
    <s v="SELECCIÓN ABREVIADA SUBASTA INVERSA (NO DISPONIBLE)"/>
    <n v="3"/>
    <n v="8"/>
    <n v="10"/>
    <n v="99.73"/>
    <n v="928290.82999999984"/>
    <s v="KILOGRAMO"/>
    <s v="SI APROBADAS"/>
  </r>
  <r>
    <x v="26"/>
    <s v="02-01-01-001-003"/>
    <s v="02-01-01-001-003-02"/>
    <s v="Activos fijos - Otras estructuras pistas de aterrizaje"/>
    <s v="SUMINISTRO DE MATERIALES DE CONSTRUCCION PARA EL MANTENIMIENTO DE CALLES RODAJE Y RAMPAS DEL CACOM-1 - BALDES PARA CONSTRUCCION No 8"/>
    <n v="30191800"/>
    <s v="SELECCIÓN ABREVIADA SUBASTA INVERSA (NO DISPONIBLE)"/>
    <n v="3"/>
    <n v="8"/>
    <n v="10"/>
    <n v="100"/>
    <n v="641704"/>
    <s v="UNIDAD"/>
    <s v="SI APROBADAS"/>
  </r>
  <r>
    <x v="26"/>
    <s v="02-01-01-001-003"/>
    <s v="02-01-01-001-003-02"/>
    <s v="Activos fijos - Otras estructuras pistas de aterrizaje"/>
    <s v="SUMINISTRO DE MATERIALES DE CONSTRUCCION PARA EL MANTENIMIENTO DE CALLES RODAJE Y RAMPAS DEL CACOM-1 - ENCHUFES  CLAVIJA HEMBRA Y MACHO PARA CABLE  CALIBRE 2X12 TIPO INDUSTRIAL"/>
    <n v="39121700"/>
    <s v="SELECCIÓN ABREVIADA SUBASTA INVERSA (NO DISPONIBLE)"/>
    <n v="3"/>
    <n v="8"/>
    <n v="10"/>
    <n v="8"/>
    <n v="95908.96"/>
    <s v="UNIDAD"/>
    <s v="SI APROBADAS"/>
  </r>
  <r>
    <x v="26"/>
    <s v="02-01-01-001-003"/>
    <s v="02-01-01-001-003-02"/>
    <s v="Activos fijos - Otras estructuras pistas de aterrizaje"/>
    <s v="SUMINISTRO DE MATERIALES DE CONSTRUCCION PARA EL MANTENIMIENTO DE CALLES RODAJE Y RAMPAS DEL CACOM-1 - CEPILLOS TIPO EDIS DE 6O CM"/>
    <n v="27113000"/>
    <s v="SELECCIÓN ABREVIADA SUBASTA INVERSA (NO DISPONIBLE)"/>
    <n v="3"/>
    <n v="8"/>
    <n v="10"/>
    <n v="60"/>
    <n v="1205282.3999999999"/>
    <s v="UNIDAD"/>
    <s v="SI APROBADAS"/>
  </r>
  <r>
    <x v="26"/>
    <s v="02-01-01-001-003"/>
    <s v="02-01-01-001-003-02"/>
    <s v="Activos fijos - Otras estructuras pistas de aterrizaje"/>
    <s v="SUMINISTRO DE MATERIALES DE CONSTRUCCION PARA EL MANTENIMIENTO DE CALLES RODAJE Y RAMPAS DEL CACOM-1 - CEPILLO ALAMBRE ACERO GALV M/MADERA 6 HILERASX 130 MM"/>
    <n v="27113000"/>
    <s v="SELECCIÓN ABREVIADA SUBASTA INVERSA (NO DISPONIBLE)"/>
    <n v="3"/>
    <n v="8"/>
    <n v="10"/>
    <n v="194"/>
    <n v="2982233.96"/>
    <s v="UNIDAD"/>
    <s v="SI APROBADAS"/>
  </r>
  <r>
    <x v="26"/>
    <s v="02-01-01-001-003"/>
    <s v="02-01-01-001-003-02"/>
    <s v="Activos fijos - Otras estructuras pistas de aterrizaje"/>
    <s v="SUMINISTRO DE MATERIALES DE CONSTRUCCION PARA EL MANTENIMIENTO DE CALLES RODAJE Y RAMPAS DEL CACOM-1 - YUTE TELA COSTAL 2 METROS X UN METRO CON 50 CENTÍMETROS ANCHO"/>
    <n v="11162003"/>
    <s v="SELECCIÓN ABREVIADA SUBASTA INVERSA (NO DISPONIBLE)"/>
    <n v="3"/>
    <n v="8"/>
    <n v="10"/>
    <n v="100"/>
    <n v="1714804"/>
    <s v="UNIDAD"/>
    <s v="SI APROBADAS"/>
  </r>
  <r>
    <x v="26"/>
    <s v="02-01-01-001-003"/>
    <s v="02-01-01-001-003-02"/>
    <s v="Activos fijos - Otras estructuras pistas de aterrizaje"/>
    <s v="SUMINISTRO DE MATERIALES DE CONSTRUCCION PARA EL MANTENIMIENTO DE CALLES RODAJE Y RAMPAS DEL CACOM-1 - HILO ALBAÑIL  (ROLLO DE 100 METROS)"/>
    <n v="11151700"/>
    <s v="SELECCIÓN ABREVIADA SUBASTA INVERSA (NO DISPONIBLE)"/>
    <n v="3"/>
    <n v="8"/>
    <n v="10"/>
    <n v="100"/>
    <n v="1056734"/>
    <s v="UNIDAD"/>
    <s v="SI APROBADAS"/>
  </r>
  <r>
    <x v="26"/>
    <s v="02-01-01-001-003"/>
    <s v="02-01-01-001-003-02"/>
    <s v="Activos fijos - Otras estructuras pistas de aterrizaje"/>
    <s v="SUMINISTRO DE MATERIALES DE CONSTRUCCION PARA EL MANTENIMIENTO DE CALLES RODAJE Y RAMPAS DEL CACOM-1 - MANGUERA BICOLOR TIPO PESADO PRO 1/2 PULGADA 18KG 100 m,  CON ACOPLES."/>
    <n v="40142008"/>
    <s v="SELECCIÓN ABREVIADA SUBASTA INVERSA (NO DISPONIBLE)"/>
    <n v="3"/>
    <n v="8"/>
    <n v="10"/>
    <n v="20"/>
    <n v="5291960.8"/>
    <s v="UNIDAD"/>
    <s v="SI APROBADAS"/>
  </r>
  <r>
    <x v="26"/>
    <s v="02-01-01-001-003"/>
    <s v="02-01-01-001-003-02"/>
    <s v="Activos fijos - Otras estructuras pistas de aterrizaje"/>
    <s v="SUMINISTRO DE MATERIALES DE CONSTRUCCION PARA EL MANTENIMIENTO DE CALLES RODAJE Y RAMPAS DEL CACOM-1 - TUBERIA PVC-DB 4&quot; X 6M"/>
    <n v="40183002"/>
    <s v="SELECCIÓN ABREVIADA SUBASTA INVERSA (NO DISPONIBLE)"/>
    <n v="3"/>
    <n v="8"/>
    <n v="10"/>
    <n v="30"/>
    <n v="3880388.4"/>
    <s v="UNIDAD"/>
    <s v="SI APROBADAS"/>
  </r>
  <r>
    <x v="26"/>
    <s v="02-01-01-001-003"/>
    <s v="02-01-01-001-003-02"/>
    <s v="Activos fijos - Otras estructuras pistas de aterrizaje"/>
    <s v="SUMINISTRO DE MATERIALES DE CONSTRUCCION PARA EL MANTENIMIENTO DE CALLES RODAJE Y RAMPAS DEL CACOM-1 - ADAPTADOR TERMINAL PVC DE 4 TIPO CAMPANA LISO"/>
    <n v="40173304"/>
    <s v="SELECCIÓN ABREVIADA SUBASTA INVERSA (NO DISPONIBLE)"/>
    <n v="3"/>
    <n v="8"/>
    <n v="10"/>
    <n v="12"/>
    <n v="110273.52000000002"/>
    <s v="UNIDAD"/>
    <s v="SI APROBADAS"/>
  </r>
  <r>
    <x v="26"/>
    <s v="02-01-01-001-003"/>
    <s v="02-01-01-001-003-02"/>
    <s v="Activos fijos - Otras estructuras pistas de aterrizaje"/>
    <s v="SUMINISTRO DE MATERIALES DE CONSTRUCCION PARA EL MANTENIMIENTO DE CALLES RODAJE Y RAMPAS DEL CACOM-1 - CINTA CON EL ROTULO DE PELIGRO"/>
    <n v="41122703"/>
    <s v="SELECCIÓN ABREVIADA SUBASTA INVERSA (NO DISPONIBLE)"/>
    <n v="3"/>
    <n v="8"/>
    <n v="10"/>
    <n v="2"/>
    <n v="31248.28"/>
    <s v="UNIDAD"/>
    <s v="SI APROBADAS"/>
  </r>
  <r>
    <x v="26"/>
    <s v="02-02-02-008-003"/>
    <s v="02-02-02-008-003-03"/>
    <s v="Adquisición de servicios - Servicios de ingeniería"/>
    <s v="SERVICIO PROFESIONAL DE INGENIERÍA PARA EL LEVANTAMIENTO DE INFORMACIÓN PRELIMINAR EN SITIO PARA REALIZACIÓN DE CONTROL Y SINCRONISMO CON TRANSICIÓN CERRADA ENTRE GENERADORES DIÉSEL CATERPILLAR EXISTENTES (DOS (02) PLANTAS C15 DE 455 KW / 480 V C/U Y DOS (02) PLANTAS C18 DE 545KW/480V C/U) Y DEMÁS COMPONENTES DE LA SUBESTACIÓN, INCLUYE INGENIERÍA BÁSICA, ELABORACIÓN DEL PLAN DE TRABAJO Y MÁXIMO TRES REUNIONES VIRTUALES DE COORDINACIÓN."/>
    <n v="81102700"/>
    <s v="SELECCIÓN ABREVIADA MENOR CUANTÍA"/>
    <n v="8"/>
    <n v="4"/>
    <n v="10"/>
    <n v="1"/>
    <n v="9260938.3599999994"/>
    <s v="GLOBAL"/>
    <s v="NO SOLICITADAS"/>
  </r>
  <r>
    <x v="26"/>
    <s v="02-02-02-008-003"/>
    <s v="02-02-02-008-003-03"/>
    <s v="Adquisición de servicios - Servicios de ingeniería"/>
    <s v="SERVICIO PROFESIONAL DE INGENIERÍA DE DETALLE PARA LA IMPLEMENTACIÓN DE LA ACTUALIZACIÓN DEL SISTEMA DE CONTROL Y SINCRONISMO DEL SISTEMA DE GENERACIÓN_x000a_CON TRANSICIÓN CERRADA ENTRE_x000a_GENERADORES DIÉSEL ARA REALIZACIÓN DE CONTROL Y SINCRONISMO CON TRANSICIÓN_x000a_CERRADA ENTRE GENERADORES DIÉSEL CATERPILLAR EXISTENTES (DOS (02) PLANTAS C15 DE 455 KW / 480 V C/U Y DOS (02) PLANTAS_x000a_C18 DE 545KW/480V C/U) Y DEMÁS_x000a_COMPONENTES DE LA SUBESTACIÓN, INCLUYE LA ELABORACIÓN DE PROTOCOLOS Y FILOSOFÍA DE FUNCIONAMIENTO DE LA_x000a_SUBESTACIÓN ELÉCTRICA"/>
    <n v="81102700"/>
    <s v="SELECCIÓN ABREVIADA MENOR CUANTÍA"/>
    <n v="8"/>
    <n v="4"/>
    <n v="10"/>
    <n v="1"/>
    <n v="29954460.43"/>
    <s v="GLOBAL"/>
    <s v="NO SOLICITADAS"/>
  </r>
  <r>
    <x v="26"/>
    <s v="02-02-01-004-006"/>
    <s v="02-02-01-004-006-02"/>
    <s v="Materiales y suministros - Aparatos de control eléctrico y distribución de electricidad y sus partes y piezas"/>
    <s v="SUMINISTRO DE CONTROLADOR PARA REALIZACIÓN DE CONTROL Y SINCRONISMO CON TRANSICIÓN CERRADA ENTRE GENERADORES DIÉSEL Y DEMÁS COMPONENTES DE LA SUBESTACIÓN, LOS CUALES DEBERÁN SER DE CARACTERÍSTICAS IGUALES O SUPERIORES A LOS CONTROLADORES DEIF AGC, DEEP SEA ELECTRONICS DSE 8610, COMAP INTELIGEN NTC, COMAP INTELISYS-NTC, WOODWARD EASYGEN 3000"/>
    <n v="26131803"/>
    <s v="SELECCIÓN ABREVIADA MENOR CUANTÍA"/>
    <n v="8"/>
    <n v="4"/>
    <n v="10"/>
    <n v="1"/>
    <n v="65356874.799999997"/>
    <s v="GLOBAL"/>
    <s v="NO SOLICITADAS"/>
  </r>
  <r>
    <x v="26"/>
    <s v="02-02-02-008-007"/>
    <s v="02-02-02-008-007-03-6"/>
    <s v="Adquisición de servicios - Servicios de instalación de maquinaria y aparatos eléctricos n. C. P."/>
    <s v="ADECUACIÓN DE LAS CELDAS DE CONTROL EXISTENTES PARA LA INSTALACIÓN DE LOS CONTROLADORES A SUMINISTRAR, INCLUYE RETIRO DE CONTROLADORES GENCON PRO II EXISTENTES, ASÍ COMO LOS COMPONENTES Y _x000a_ACCESORIOS QUE SEAN REQUERIDOS PARA GARANTIZAR SU CORRECTA INSTALACIÓN Y PUESTA EN SERVICIO"/>
    <n v="72151509"/>
    <s v="SELECCIÓN ABREVIADA MENOR CUANTÍA"/>
    <n v="8"/>
    <n v="4"/>
    <n v="10"/>
    <n v="1"/>
    <n v="2814713.7"/>
    <s v="GLOBAL"/>
    <s v="NO SOLICITADAS"/>
  </r>
  <r>
    <x v="26"/>
    <s v="02-02-02-008-007"/>
    <s v="02-02-02-008-007-03-6"/>
    <s v="Adquisición de servicios - Servicios de instalación de maquinaria y aparatos eléctricos n. C. P."/>
    <s v="ERVICIO DE INSTALACIÓN DE LOS _x000a_CONTROLADORES PARA REALIZACIÓN DE CONTROL Y SINCRONISMO CON TRANSICIÓN _x000a_CERRADA ENTRE GENERADORES DIÉSEL CATERPILLAR EXISTENTES (DOS (02) PLANTAS C15 DE 455 KW / 480 V C/U Y DOS (02) PLANTAS _x000a_C18 DE 545KW/480V C/U) Y DEMÁS _x000a_COMPONENTES DE LA SUBESTACIÓN, INCLUYE CABLEADO DE CONTROL, COMUNICACIONES Y DE POTENCIA PARA LA ALIMENTACIÓN DE LOS _x000a_CONTROLADORES, PROTECCIONES _x000a_REQUERIDAS, ASÍ COMO LA PROGRAMACIÓN, COMISIONAMIENTO, PUESTA EN MARCHA DEL SISTEMA DE CONTROL Y SINCRONISMO, PRUEBAS DE FUNCIONAMIENTO DEL SISTEMA ENTRE LOS 4 MOTOGENERADORES, _x000a_CAPACITACIÓN DE OPERACIÓN Y _x000a_FUNCIONAMIENTO AL PERSONAL DE TÉCNICOS ELECTRICISTAS DE LA UNIDAD Y DEMÁS COMPONENTES Y ACCESORIOS QUE SEAN _x000a_REQUERIDOS PARA SU CORRECTA _x000a_INSTALACIÓN Y PUESTA EN SERVICIO"/>
    <n v="72151509"/>
    <s v="SELECCIÓN ABREVIADA MENOR CUANTÍA"/>
    <n v="8"/>
    <n v="4"/>
    <n v="10"/>
    <n v="1"/>
    <n v="50133579.119999997"/>
    <s v="GLOBAL"/>
    <s v="NO SOLICITADAS"/>
  </r>
  <r>
    <x v="26"/>
    <s v="02-01-01-004-004"/>
    <s v="02-01-01-004-004-04"/>
    <s v="Activos fijos - Maquinaria para la minería, la explotación de canteras y la construcción y sus partes y piezas"/>
    <s v="Marmita Imprimador portátil para_x000a_emulsión asfáltica. Capacidad 460_x000a_Galones."/>
    <n v="22101611"/>
    <s v="MÍNIMA CUANTÍA"/>
    <n v="9"/>
    <n v="4"/>
    <n v="10"/>
    <n v="1"/>
    <n v="50000000"/>
    <s v="UNIDAD"/>
    <s v="NO SOLICITADAS"/>
  </r>
  <r>
    <x v="26"/>
    <s v="02-01-01-004-004"/>
    <s v="02-01-01-004-004-04"/>
    <s v="Activos fijos - Maquinaria para la minería, la explotación de canteras y la construcción y sus partes y piezas"/>
    <s v="Caldera para aplicación de sellador_x000a_de grietas en caliente, tipo MINI_x000a_MELTER 10 o similar."/>
    <n v="22101611"/>
    <s v="MÍNIMA CUANTÍA"/>
    <n v="9"/>
    <n v="4"/>
    <n v="10"/>
    <n v="1"/>
    <n v="22900000"/>
    <s v="UNIDAD"/>
    <s v="NO SOLICITADAS"/>
  </r>
  <r>
    <x v="26"/>
    <s v="02-01-01-004-004"/>
    <s v="02-01-01-004-004-04"/>
    <s v="Activos fijos - Maquinaria para la minería, la explotación de canteras y la construcción y sus partes y piezas"/>
    <s v="Tanque irrigador portátil para agua._x000a_Capacidad 300 Galones. "/>
    <n v="22101600"/>
    <s v="MÍNIMA CUANTÍA"/>
    <n v="9"/>
    <n v="4"/>
    <n v="10"/>
    <n v="1"/>
    <n v="14000000"/>
    <s v="UNIDAD"/>
    <s v="NO SOLICITADAS"/>
  </r>
  <r>
    <x v="26"/>
    <s v="02-02-01-002-007"/>
    <s v="02-02-01-002-007"/>
    <s v="Materiales y suministros - Artículos textiles (excepto prendas de vestir)"/>
    <s v="GEOMALLA BIAXIAL TIPO ASPHALT_x000a_GRID 300 "/>
    <n v="30121700"/>
    <s v="SELECCIÓN ABREVIADA SUBASTA INVERSA (NO DISPONIBLE)"/>
    <n v="9"/>
    <n v="4"/>
    <n v="16"/>
    <n v="10350"/>
    <n v="215624993.80000001"/>
    <s v="METRO CUADRADO"/>
    <s v="NO SOLICITADAS"/>
  </r>
  <r>
    <x v="26"/>
    <s v="02-02-01-003-007"/>
    <s v="02-02-01-003-007-09"/>
    <s v="Materiales y suministros - Otros productos minerales no metálicos n. C. P."/>
    <s v="ASFALTO TIPO MDC-19"/>
    <n v="30121700"/>
    <s v="SELECCIÓN ABREVIADA SUBASTA INVERSA (NO DISPONIBLE)"/>
    <n v="9"/>
    <n v="4"/>
    <n v="16"/>
    <n v="1765.6999909246576"/>
    <n v="1031168794.7"/>
    <s v="METRO CUBICO"/>
    <s v="NO SOLICITADAS"/>
  </r>
  <r>
    <x v="26"/>
    <s v="02-02-01-003-007"/>
    <s v="02-02-01-003-007-09"/>
    <s v="Materiales y suministros - Otros productos minerales no metálicos n. C. P."/>
    <s v="EMULSIÓN ASFALTICA TIPO CRR-1"/>
    <n v="30121700"/>
    <s v="SELECCIÓN ABREVIADA SUBASTA INVERSA (NO DISPONIBLE)"/>
    <n v="9"/>
    <n v="4"/>
    <n v="16"/>
    <n v="4390"/>
    <n v="10536000"/>
    <s v="METRO CUBICO"/>
    <s v="NO SOLICITADAS"/>
  </r>
  <r>
    <x v="26"/>
    <s v="02-02-02-005-004"/>
    <s v="02-02-02-005-004-02-1"/>
    <s v="Adquisición de servicios - Servicios generales de construcción de carreteras (excepto carreteras elevadas), calles, vías férreas y pistas de aterrizaje"/>
    <s v="SERVICIO MANO DE OBRA CON_x000a_CUADRILLAS PARA_x000a_MANTENIMIENTO DE_x000a_INFRAESTRUCTURA_x000a_AEROPUERTARIA DEL CACOM-1_x000a_7"/>
    <n v="72101500"/>
    <s v="SELECCIÓN ABREVIADA MENOR CUANTÍA"/>
    <n v="9"/>
    <n v="4"/>
    <n v="10"/>
    <n v="1"/>
    <n v="258000000"/>
    <s v="GLOBAL"/>
    <s v="NO SOLICITADAS"/>
  </r>
  <r>
    <x v="26"/>
    <s v="02-02-02-008-003"/>
    <s v="02-02-02-008-003-03"/>
    <s v="Adquisición de servicios - Servicios de ingeniería"/>
    <s v="ESTUDIO SUELOS PARA CENTRO_x000a_DE FUSION DEL CACOM-6"/>
    <n v="81101514"/>
    <s v="MÍNIMA CUANTÍA"/>
    <n v="9"/>
    <n v="4"/>
    <n v="10"/>
    <n v="1"/>
    <n v="14280000"/>
    <s v="GLOBAL"/>
    <s v="NO SOLICITADAS"/>
  </r>
  <r>
    <x v="26"/>
    <s v="02-02-01-003-005"/>
    <s v="02-02-01-003-005-04"/>
    <s v="Materiales y suministros - Productos químicos n. C. P."/>
    <s v="SELLANTE TIPO POLYBIT-R o_x000a_SIMILAR"/>
    <n v="30141701"/>
    <s v="SELECCIÓN ABREVIADA SUBASTA INVERSA (NO DISPONIBLE)"/>
    <n v="10"/>
    <n v="3"/>
    <n v="16"/>
    <n v="5000"/>
    <n v="80000000"/>
    <s v="KILOGRAMO"/>
    <s v="NO SOLICITADAS"/>
  </r>
  <r>
    <x v="26"/>
    <s v="02-02-01-004-002"/>
    <s v="02-02-01-004-002"/>
    <s v="Materiales y suministros - Productos metálicos elaborados (excepto maquinaria y equipo)"/>
    <s v="BROCAS DE TUNGSTENO PARA_x000a_ROTO MARTILLO 1/2&quot; X 8&quot;"/>
    <n v="27112800"/>
    <s v="SELECCIÓN ABREVIADA SUBASTA INVERSA (NO DISPONIBLE)"/>
    <n v="10"/>
    <n v="3"/>
    <n v="16"/>
    <n v="20"/>
    <n v="4500000"/>
    <s v="UNIDAD"/>
    <s v="NO SOLICITADAS"/>
  </r>
  <r>
    <x v="26"/>
    <s v="02-02-01-003-005"/>
    <s v="02-02-01-003-005-01"/>
    <s v="Materiales y suministros - Pinturas y barnices y productos relacionados; colores para la pintura artística; tintas"/>
    <s v="PINTURA TIPO TRAFICO"/>
    <n v="31211502"/>
    <s v="SELECCIÓN ABREVIADA SUBASTA INVERSA (NO DISPONIBLE)"/>
    <n v="10"/>
    <n v="3"/>
    <n v="16"/>
    <n v="55"/>
    <n v="33549999.869999997"/>
    <s v="UNIDAD"/>
    <s v="NO SOLICITADAS"/>
  </r>
  <r>
    <x v="26"/>
    <s v="02-02-01-003-007"/>
    <s v="02-02-01-003-007-01"/>
    <s v="Materiales y suministros - Vidrio y productos de vidrio"/>
    <s v="MICROESFERAS REFLECTIVAS_x000a_"/>
    <n v="31191513"/>
    <s v="SELECCIÓN ABREVIADA SUBASTA INVERSA (NO DISPONIBLE)"/>
    <n v="10"/>
    <n v="3"/>
    <n v="16"/>
    <n v="370"/>
    <n v="14059998.630000001"/>
    <s v="KILOGRAMO"/>
    <s v="NO SOLICITADAS"/>
  </r>
  <r>
    <x v="26"/>
    <s v="02-02-02-007-001"/>
    <s v="02-02-02-007-001-02"/>
    <s v="Adquisición de servicios - Servicios de la banca de inversión"/>
    <s v="SERVICIO COMISIONISTA BOLSA_x000a_MERCANTIL"/>
    <n v="80141600"/>
    <s v="SELECCIÓN ABREVIADA SUBASTA INVERSA (NO DISPONIBLE)"/>
    <n v="11"/>
    <n v="2"/>
    <n v="10"/>
    <n v="1"/>
    <n v="11900029"/>
    <s v="GLOBAL"/>
    <s v="NO SOLICITADAS"/>
  </r>
  <r>
    <x v="26"/>
    <s v="02-02-01-004-006"/>
    <s v="02-02-01-004-006-02"/>
    <s v="Materiales y suministros - Aparatos de control eléctrico y distribución de electricidad y sus partes y piezas"/>
    <s v="SUMINISTRO Y SERVICIO DE INSTALACIÓN DE PLC, SERIE: NEXTO XPRESS ALIMENTACIÓN: 24VDC ENTRADAS DIGITALES: 16 PNP SALIDAS DIGITALES: 16 PNP ENTRADAS ANALÓGICAS: 5 VOLTAJE O CORRIENTE TOTAL DE E/S ANALÓGICAS: 4 CONFIGURABLES COMO PARA VOLTAJE O CORRIENTE SALIDAS ANALÓGICAS VOLTAJE: 4 (0 - 5 / 0 - 10VDC) SALIDAS ANALÓGICAS CORRIENTE: 4 (0 - 20 / 4 - 20MA) ENTRADAS DE TEMPERATURA: 2 RTD"/>
    <n v="26131803"/>
    <s v="SELECCIÓN ABREVIADA MENOR CUANTÍA"/>
    <n v="8"/>
    <n v="4"/>
    <n v="10"/>
    <n v="1"/>
    <n v="10710000"/>
    <s v="GLOBAL"/>
    <s v=""/>
  </r>
  <r>
    <x v="26"/>
    <s v="02-02-02-008-007"/>
    <s v="02-02-02-008-007-03-6"/>
    <s v="Adquisición de servicios - Servicios de instalación de maquinaria y aparatos eléctricos n. C. P."/>
    <s v="SUMINISTRO E INSTALACIÓN DE PANEL TIPO LED DE 12 VOLTIOS DENTRO DE LAS CELDAS."/>
    <n v="72151509"/>
    <s v="SELECCIÓN ABREVIADA MENOR CUANTÍA"/>
    <n v="8"/>
    <n v="4"/>
    <n v="10"/>
    <n v="1"/>
    <n v="3500000"/>
    <s v="GLOBAL"/>
    <s v=""/>
  </r>
  <r>
    <x v="26"/>
    <s v="02-02-01-002-007"/>
    <s v="02-02-01-002-007"/>
    <s v="Materiales y suministros - Artículos textiles (excepto prendas de vestir)"/>
    <s v="IMPREVISTOS"/>
    <n v="30121700"/>
    <n v="0"/>
    <n v="0"/>
    <n v="0"/>
    <n v="16"/>
    <n v="1"/>
    <n v="6.2"/>
    <n v="0"/>
    <s v=""/>
  </r>
  <r>
    <x v="26"/>
    <s v="02-02-01-003-005"/>
    <s v="02-02-01-003-005-01"/>
    <s v="Materiales y suministros - Pinturas y barnices y productos relacionados; colores para la pintura artística; tintas"/>
    <s v="IMPREVISTOS"/>
    <n v="0"/>
    <n v="0"/>
    <n v="0"/>
    <n v="0"/>
    <n v="16"/>
    <n v="1"/>
    <n v="0.13"/>
    <s v="GLOBAL"/>
    <s v=""/>
  </r>
  <r>
    <x v="26"/>
    <s v="02-02-01-003-007"/>
    <s v="02-02-01-003-007-01"/>
    <s v="Materiales y suministros - Vidrio y productos de vidrio"/>
    <s v="IMPREVISTOS"/>
    <n v="0"/>
    <n v="0"/>
    <n v="0"/>
    <n v="0"/>
    <n v="16"/>
    <n v="1"/>
    <n v="1.37"/>
    <s v="GLOBAL"/>
    <s v=""/>
  </r>
  <r>
    <x v="26"/>
    <s v="02-02-01-003-007"/>
    <s v="02-02-01-003-007-09"/>
    <s v="Materiales y suministros - Otros productos minerales no metálicos n. C. P."/>
    <s v="IMPREVISTOS"/>
    <n v="0"/>
    <n v="0"/>
    <n v="0"/>
    <n v="0"/>
    <n v="16"/>
    <n v="1"/>
    <n v="5.3"/>
    <s v="GLOBAL"/>
    <s v=""/>
  </r>
  <r>
    <x v="27"/>
    <s v="1502-0100-34-0-1502088-02"/>
    <s v="02-01-01-001-002-11"/>
    <s v="ADQUISICIÓN DE BIENES Y SERVICIOS - INFRAESTRUCTURA ESTRATÉGICA OPERACIONAL CONSTRUIDA - FORTALECIMIENTO DE LA INFRAESTRUCTURA EN LA FUERZA AÉREA COLOMBIANA CON EL FIN DE SOPORTAR LAS OPERACIONES AÉREAS A NIVEL   NACIONAL"/>
    <s v="INTERVENTORÍA TÉCNICA, ADMINISTRATIVA, FINANCIERA, CONTABLE Y JURÍDICA PARA LA CONSTRUCCIÓN DE LA FASE I DE LA TORRE DE CONTROL DEL COMANDO AÉREO DE COMBATE No. 1 EN PUERTO SALGAR – CUNDINAMARCA."/>
    <n v="81101500"/>
    <s v="CONCURSO DE MÉRITOS ABIERTO"/>
    <n v="1"/>
    <n v="6"/>
    <n v="11"/>
    <n v="1"/>
    <n v="622399826.64999998"/>
    <s v="GLOBAL"/>
    <s v=" "/>
  </r>
  <r>
    <x v="27"/>
    <s v="1502-0100-34-0-1502088-02"/>
    <s v="02-01-01-001-002-11"/>
    <s v="ADQUISICIÓN DE BIENES Y SERVICIOS - INFRAESTRUCTURA ESTRATÉGICA OPERACIONAL CONSTRUIDA - FORTALECIMIENTO DE LA INFRAESTRUCTURA EN LA FUERZA AÉREA COLOMBIANA CON EL FIN DE SOPORTAR LAS OPERACIONES AÉREAS A NIVEL   NACIONAL"/>
    <s v="INTERVENTORÍA TÉCNICA, ADMINISTRATIVA, FINANCIERA, CONTABLE Y JURÍDICA PARA LA OBRA PÚBLICA PARA LA CONSTRUCCIÓN DEL CENTRO DE ARMAS Y TACTICAS - CEATA, EN EL COMANDO AÉREO DE COMBATE No.1"/>
    <n v="81101500"/>
    <s v="CONCURSO DE MÉRITOS ABIERTO"/>
    <n v="4"/>
    <n v="6"/>
    <n v="11"/>
    <n v="1"/>
    <n v="257631073"/>
    <s v="GLOBAL"/>
    <n v="44557"/>
  </r>
  <r>
    <x v="27"/>
    <s v="1502-0100-34-0-1502090-02"/>
    <s v="02-01-01-001-002-11"/>
    <s v="ADQUISICIÓN DE BIENES Y SERVICIOS - INFRAESTRUCTURA DE SOPORTE CONSTRUIDA - FORTALECIMIENTO DE LA INFRAESTRUCTURA EN LA FUERZA AÉREA COLOMBIANA CON EL FIN DE SOPORTAR LAS OPERACIONES AÉREAS A NIVEL   NACIONAL"/>
    <s v="INTERVENTORIA PARA LA CONSTRUCCIÓN EDIFICIO DEL ESPACIO EN LA ESCUELA MILITAR DE AVIACION MARCO FIDEL SUAREZ"/>
    <n v="72121101"/>
    <s v="CONCURSO DE MÉRITOS ABIERTO"/>
    <n v="1"/>
    <n v="6"/>
    <n v="11"/>
    <n v="1"/>
    <n v="781325197.13999999"/>
    <s v="GLOBAL"/>
    <n v="44154"/>
  </r>
  <r>
    <x v="27"/>
    <s v="1502-0100-34-0-1502090-02"/>
    <s v="02-01-01-001-002-11"/>
    <s v="ADQUISICIÓN DE BIENES Y SERVICIOS - INFRAESTRUCTURA DE SOPORTE CONSTRUIDA - FORTALECIMIENTO DE LA INFRAESTRUCTURA EN LA FUERZA AÉREA COLOMBIANA CON EL FIN DE SOPORTAR LAS OPERACIONES AÉREAS A NIVEL   NACIONAL"/>
    <s v="INTERVENTORIA PARA LA CONSTRUCCIÓN DE COMEDOR Y AREAS DE BIENESTAR COMPLEMENTARIAS PARA LA ESUFA"/>
    <n v="72121406"/>
    <s v="CONCURSO DE MÉRITOS ABIERTO"/>
    <n v="1"/>
    <n v="6"/>
    <n v="11"/>
    <n v="1"/>
    <n v="447247458"/>
    <s v="GLOBAL"/>
    <n v="44547"/>
  </r>
  <r>
    <x v="27"/>
    <s v="1502-0100-34-0-1502091-02"/>
    <s v="02-01-01-001-003-15"/>
    <s v="ADQUISICIÓN DE BIENES Y SERVICIOS - INFRAESTRUCTURA DE SOPORTE CON MANTENIMIENTO MAYOR - FORTALECIMIENTO DE LA INFRAESTRUCTURA EN LA FUERZA AÉREA COLOMBIANA CON EL FIN DE SOPORTAR LAS OPERACIONES AÉREAS A NIVEL   NACIONAL"/>
    <s v="INTERVENTORÍA PARA LA CONSTRUCCIÓN Y MODERNIZACIÓN DEL SISTEMA DE ALCANTARILLADO DE LA BASE AEREA CT.ERNESTO ESGUERRA CUBIDES"/>
    <n v="72141100"/>
    <s v="CONCURSO DE MÉRITOS ABIERTO"/>
    <n v="1"/>
    <n v="6"/>
    <n v="11"/>
    <n v="1"/>
    <n v="342109173"/>
    <s v="GLOBAL"/>
    <n v="44196"/>
  </r>
  <r>
    <x v="27"/>
    <s v="1502-0100-38-0-1502132-02"/>
    <s v="02-01-01-001-002-07"/>
    <s v="ADQUISICIÓN DE BIENES Y SERVICIOS - SERVICIO DE EDUCACIÓN FORMAL - FORTALECIMIENTO DE LA CALIDAD EDUCATIVA DE LAS INSTITUCIONES DE EDUCACIÓN SUPERIOR Y SUS PROGRAMAS EN LA FUERZA AÉREA COLOMBIANA  NACIONAL"/>
    <s v="OBRA PUBLICA PARA LA CONSTRUCCIÓN DE LA PRIMERA FASE DEL CENTRO DE RECURSOS PARA EL APRENDIZAJE E INVESTIGACIÓN - CRAI (INCLUYE OBRAS DE URBANISMO Y EQUIPOS), UBICADO EN LA ESCUELA MILITAR DE AVIACIÓN &quot;MARCO FIDEL SUAREZ&quot; - EN LA CIUDAD DE CALI- VALLE DEL CAUCA"/>
    <n v="72121409"/>
    <s v="LICITACIÓN PÚBLICA"/>
    <n v="1"/>
    <n v="6"/>
    <n v="11"/>
    <n v="1"/>
    <n v="6800000000"/>
    <s v="GLOBAL"/>
    <m/>
  </r>
  <r>
    <x v="27"/>
    <s v="1502-0100-34-0-1502091-02"/>
    <s v="02-01-01-001-002-10"/>
    <s v="ADQUISICIÓN DE BIENES Y SERVICIOS - INFRAESTRUCTURA DE SOPORTE CON MANTENIMIENTO MAYOR - FORTALECIMIENTO DE LA INFRAESTRUCTURA EN LA FUERZA AÉREA COLOMBIANA CON EL FIN DE SOPORTAR LAS OPERACIONES AÉREAS A NIVEL   NACIONAL"/>
    <s v="OBRAS RELACIONADAS CON EL MANTENIMIENTO MAYOR DEL EDIFICIO ADMINISTRATIVO FASE IV EN EMAVI"/>
    <n v="72102900"/>
    <s v="SELECCIÓN ABREVIADA MENOR CUANTÍA"/>
    <n v="1"/>
    <n v="6"/>
    <n v="11"/>
    <n v="1"/>
    <n v="426692166.25499898"/>
    <s v="GLOBAL"/>
    <n v="44214"/>
  </r>
  <r>
    <x v="27"/>
    <s v="1502-0100-34-0-1502091-02"/>
    <s v="02-01-01-004-003-02"/>
    <s v="ADQUISICIÓN DE BIENES Y SERVICIOS - INFRAESTRUCTURA DE SOPORTE CON MANTENIMIENTO MAYOR - FORTALECIMIENTO DE LA INFRAESTRUCTURA EN LA FUERZA AÉREA COLOMBIANA CON EL FIN DE SOPORTAR LAS OPERACIONES AÉREAS A NIVEL   NACIONAL"/>
    <s v="SIPS EQUIPO HIDRONEUMÁTICO 7,5 HP(INCLUYE: TANQUE HIDROACUMULADOR 200 LTS, 2 BOMBAS, TABLERO Y CONEXIONES ELÉCTRICAS, ACCESORIOS, TUBERÍA DE CONEXIÓN GALVANIZADA, PEDESTALES, FLOTADOR ETC.) MANTENIMIENTO MAYOR EDIFICIO. ADMINISTRATIVO FASE IV EMAVI."/>
    <n v="40151574"/>
    <s v="SELECCIÓN ABREVIADA MENOR CUANTÍA"/>
    <n v="1"/>
    <n v="6"/>
    <n v="11"/>
    <n v="1"/>
    <n v="15982071.614999"/>
    <s v="GLOBAL"/>
    <n v="44214"/>
  </r>
  <r>
    <x v="27"/>
    <s v="1502-0100-34-0-1502091-02"/>
    <s v="02-01-01-004-003-02"/>
    <s v="ADQUISICIÓN DE BIENES Y SERVICIOS - INFRAESTRUCTURA DE SOPORTE CON MANTENIMIENTO MAYOR - FORTALECIMIENTO DE LA INFRAESTRUCTURA EN LA FUERZA AÉREA COLOMBIANA CON EL FIN DE SOPORTAR LAS OPERACIONES AÉREAS A NIVEL   NACIONAL"/>
    <s v="SIPS BOMBA SUMERGIBLE PARA AGUAS RESIDUALES EN HIERRO DÚCTIL 1800 RPM, 1HP (INCLUYE FLOTADOR, CJ DE ARRANQUE , Y DEMAS ELEMENTOS NECESARIOS PARA SU CORRESTA INSTALACION Y PUESTA EN SERVICIO MANTENIMIENTO MAYOR EDIFICIO. ADMINISTRATIVO FASE IV EMAVI"/>
    <n v="40151574"/>
    <s v="SELECCIÓN ABREVIADA MENOR CUANTÍA"/>
    <n v="1"/>
    <n v="6"/>
    <n v="11"/>
    <n v="1"/>
    <n v="2444917.21"/>
    <s v="GLOBAL"/>
    <n v="44214"/>
  </r>
  <r>
    <x v="27"/>
    <s v="1502-0100-34-0-1502091-02"/>
    <s v="02-01-01-004-003-02"/>
    <s v="ADQUISICIÓN DE BIENES Y SERVICIOS - INFRAESTRUCTURA DE SOPORTE CON MANTENIMIENTO MAYOR - FORTALECIMIENTO DE LA INFRAESTRUCTURA EN LA FUERZA AÉREA COLOMBIANA CON EL FIN DE SOPORTAR LAS OPERACIONES AÉREAS A NIVEL   NACIONAL"/>
    <s v="SIPS EQUIPO INCENDIOS NORMALIZADO 60HP (INCLUYE 02 BOMBAS 250 GL/MIN, 150 PSI, 3550 RPM Y 01 BOMBA JOCKEY 5HP, Q 7,5GL/MIN, 160 PSI, 3500 RPM, TABLERO, CONEXIONES ELÉCTRICAS, ACCESORIOS Y DEMÁS ELEMENTOS NECESARIOS PARA SU CORRECTA INSTALACIÓN Y SERVICIO ) MANTENIMIENTO MAYOR EDIFICIO. ADMINISTRATIVO FASE IV EMAVI"/>
    <n v="40151574"/>
    <s v="SELECCIÓN ABREVIADA MENOR CUANTÍA"/>
    <n v="1"/>
    <n v="6"/>
    <n v="11"/>
    <n v="1"/>
    <n v="154880844.91999999"/>
    <s v="GLOBAL"/>
    <n v="44214"/>
  </r>
  <r>
    <x v="27"/>
    <s v="1502-0100-34-0-1502090-02"/>
    <s v="02-01-01-001-002-11"/>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n v="72121100"/>
    <s v="LICITACIÓN PÚBLICA"/>
    <n v="1"/>
    <n v="6"/>
    <n v="11"/>
    <n v="1"/>
    <n v="2410454249.0899997"/>
    <s v="GLOBAL"/>
    <n v="44350"/>
  </r>
  <r>
    <x v="27"/>
    <s v="1502-0100-34-0-1502090-02"/>
    <s v="02-01-01-004-003-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ON Y PUESTA EN SERVICIO DE  EQUIPO HIDRONEUMÁTICO 3,0 HP(INCLUYE: TANQUE HIDROACUMULADOR 300 LTS, 2 BOMBAS, TABLERO Y CONEXIONES ELÉCTRICAS, ACCESORIOS, TUBERÍA DE CONEXIÓN GALVANIZADA, PEDESTALES, ETC.)"/>
    <n v="40151574"/>
    <s v="LICITACIÓN PÚBLICA"/>
    <n v="1"/>
    <n v="6"/>
    <n v="11"/>
    <n v="1"/>
    <n v="27784792.349999998"/>
    <s v="GLOBAL"/>
    <n v="44350"/>
  </r>
  <r>
    <x v="27"/>
    <s v="1502-0100-34-0-1502090-02"/>
    <s v="02-01-01-004-003-02"/>
    <s v="ADQUISICIÓN DE BIENES Y SERVICIOS - INFRAESTRUCTURA DE SOPORTE CONSTRUIDA - FORTALECIMIENTO DE LA INFRAESTRUCTURA EN LA FUERZA AÉREA COLOMBIANA CON EL FIN DE SOPORTAR LAS OPERACIONES AÉREAS A NIVEL   NACIONAL"/>
    <s v=" CONSTRUCCIÓN EDIFICIO DEL ESPACIO EN LA ESCUELA MILITAR DE AVIACION MARCO FIDEL SUAREZ   SUMINISTRO INSTALACION Y PUESTA EN SERVICIO DE  EQUIPO INCENDIOS NORMALIZADO 50  HP(INCLUYE:  2 BOMBAS Q=250 GPM CFT 106 MCA   Y UNA BOMBA JOCKEY 5 HP, TABLERO Y CONEXIONES ELÉCTRICAS, ACCESORIOS ( VALVULA DE ALIVIO , TUBERÍA DE CONEXIÓN GALVANIZADA, PEDESTALES, MANOMETROS , CABEZAL DE PRUEBA SEGÚN NFPA 4&quot;ETC.) TIPO VERTICAL SUCCION NEGATIVO PORQUE EL TANQUE ESTA ENTERRADO INLCUYE CABEZAL DE PRUEBA"/>
    <n v="40151574"/>
    <s v="LICITACIÓN PÚBLICA"/>
    <n v="1"/>
    <n v="6"/>
    <n v="11"/>
    <n v="1"/>
    <n v="117227552.11999999"/>
    <s v="GLOBAL"/>
    <n v="44350"/>
  </r>
  <r>
    <x v="27"/>
    <s v="1502-0100-34-0-1502090-02"/>
    <s v="02-01-01-004-003-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SUMINISTRO DE UNA (1) BOMBA SUMERGIBLE.UNA (1) MOTOBOMBA,, MODELO CONSTRUIDA EN HIERRO GRIS CL.30 CON ANILLO DE FRINCCION EN BRONCE, CONEXIÓN DE DESCARGA VERTICAL DE 3&quot; NPT, ROTOR DE HIERRO, CERRADO, INASTACABLE CON PASO DE SOLIDOS DE 37 MM, POTENCIA 1 HP._x000a__x000a_INCLUYE SUMINISTRO DE SWITCH FLOTADOR Y ARRANCADOR "/>
    <n v="40151574"/>
    <s v="LICITACIÓN PÚBLICA"/>
    <n v="1"/>
    <n v="6"/>
    <n v="11"/>
    <n v="1"/>
    <n v="3374392.56"/>
    <s v="GLOBAL"/>
    <n v="44350"/>
  </r>
  <r>
    <x v="27"/>
    <s v="1502-0100-34-0-1502090-02"/>
    <s v="02-01-01-004-006-01"/>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DE TRANSFORMADOR DE 300KVA, 3F/60 HZ, 13.2KV/220V-127V, GRUPO DE CONEXIÓN DYN5, TIPO SECO CLASE F, TECNOLOGÍA VERDE DE ALTA EFICIENCIA, DEVANADOS EN RESINA EPÓXICA, INCLUYE PRUEBAS DE RUTINA, PRUEBAS EN SITIO, CAMBIADOR  DE  DERIVACIONES  TIPO  PUENTE  SOBRE  CADA  BOBINA,  TERMINALES  DE  ALTA  TIPO  TORNILLO,  DISPOSITIVOS  PARA LEVANTAR Y ARRASTRAR, DISPOSITIVOS DE PUESTA A TIERRA DE LAS ESTRUCTURAS Y EL NÚCLEO, TERMINALES DE BAJA EN PLATINA PERFORADA, DISPOSITIVOS DE PROTECCIÓN DE SOBRETENSIÓN PARA INSTALAR EN PLATINA PERFORADA, PLACA DE CARACTERÍSTICAS, RUEDAS ORIENTABLES, TERMÓMETRO DE INDICACIÓN DIGITAL CON PREVISIÓN DE 4 INGRESOS PARA SONDAS TIPO PT-100 A TRES HILOS Y 4 SALIDAS A RELÉ (2 NIVELES DE CONTROL ALARMA Y DISPARO, 1 DE CONTROL DE LA VENTILACIÓN,  1 DE CONTROL DEL FUNCIONAMIENTO DEL EQUIPO Y DE LAS SONDAS)."/>
    <n v="39121001"/>
    <s v="LICITACIÓN PÚBLICA"/>
    <n v="1"/>
    <n v="6"/>
    <n v="11"/>
    <n v="1"/>
    <n v="38931915.049999997"/>
    <s v="GLOBAL"/>
    <n v="44350"/>
  </r>
  <r>
    <x v="27"/>
    <s v="1502-0100-34-0-1502090-02"/>
    <s v="02-01-01-004-006-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DE CELDA DE PROTECCIÓN (D06H) CON INTERRUPTOR DE CORTE EN VACIO, CAPACIDAD 630A/17.5KV/25KA, INCLUYE SECCIONADOR DE OPERACIÓN SIN CARGA, PUESTA A TIERRA CON TECNOLOGÍA DE AIRE EN TANQUE SELLADO, MECANISMO DE ACCIONAMIENTO CON PULSADOR, APERTURA, CIERRE Y CARGA DE RESORTE MEDIANTE PALANCA, RELÉ MULTIFUNCIONAL SEPAM T-52,  JUEGO DE TRES TRANFORMADORES DE CORRIENTE, TRES TRANSFORMADORES DE POTENCIAL, JUEGO SUPERIOR DE BARRAS PARA CONEXIÓN DE ENTRADA Y SALIDA, BORNES PARA CONEXIÓN DE CABLE  SECO MONOPOLAR FUENTE PHOENIX CONTAC, INDICADOR DE PRESENCIA DE TENSIÓN, MONITOREO TÉRMICO: PARA DETECTAR UNA CONEXIÓN DEFECTUOSA Y EVITAR CUALQUIER DAÑO DEBIDO AL SOBRECALENTAMIENTO, SISTEMA DE SUPERVISIÓN DEL INTERRUPTOR AUTOMÁTICO MEDIANTE LA IMPLEMENTACIÓN DE PANTALLA HMI GRÁFICA MONTADA EN EL PANEL DE CONTROL, PROTOCOLO DE PRUEBAS DE LA CASA FABRICANTE Y DEMÁS ACCESORIOS PARA SU CORRECTA INSTALACIÓN Y PUESTA EN FUNCIONAMIENTO._x0009_"/>
    <n v="39122100"/>
    <s v="LICITACIÓN PÚBLICA"/>
    <n v="1"/>
    <n v="6"/>
    <n v="11"/>
    <n v="1"/>
    <n v="52395307.299999997"/>
    <s v="GLOBAL"/>
    <n v="44350"/>
  </r>
  <r>
    <x v="27"/>
    <s v="1502-0100-34-0-1502090-02"/>
    <s v="02-01-01-004-006-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DE CELDA (I06H) DE ENTRADA Y SALIDA CON SECCIONADOR DE OPERACIÓN BAJO CARGA Y CORTE EN VACÍO, CAPACIDAD 630A/17.5KV/25KA,  INCLUYE PUESTA A TIERRA CON TECNOLOGÍA DE AIRE EN TANQUE SELLADO, JUEGO SUPERIOR DE BARRAS, INDICADOR DE PRESENCIA DE TENSIÓN, BORNES PARA LA CONEXIÓN INFERIOR DE CABLE  SECO MONOPOLAR,  MECANISMO  CON APERTURA DE PULSADOR,  CIERRE Y CARGA DEL MUELLE MEDIANTE PALANCA, MONITOREO TÉRMICO: PARA DETECTAR UNA CONEXIÓN DEFECTUOSA Y EVITAR CUALQUIER DAÑO DEBIDO AL SOBRECALENTAMIENTO, PROTOCOLO DE PRUEBAS DE LA CASA FABRICANTE Y DEMÁS ACCESORIOS PARA SU CORRECTA INSTALACIÓN Y PUESTA EN FUNCIONAMIENTO._x0009_"/>
    <n v="39122100"/>
    <s v="LICITACIÓN PÚBLICA"/>
    <n v="1"/>
    <n v="6"/>
    <n v="11"/>
    <n v="1"/>
    <n v="23992101.699999999"/>
    <s v="GLOBAL"/>
    <n v="44350"/>
  </r>
  <r>
    <x v="27"/>
    <s v="1502-0100-34-0-1502090-02"/>
    <s v="02-01-01-004-006-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DE CAJA DE MANIOBRAS EN MEDIA TENSIÓN 13,2 KV DE TRES (03) VÍAS, INCLUYE TODOS LOS ELEMENTOS NECESARIOS PARA SU CORRECTA INSTALACIÓN Y PUESTA EN FUNCIONAMIENTO."/>
    <n v="39122100"/>
    <s v="LICITACIÓN PÚBLICA"/>
    <n v="1"/>
    <n v="6"/>
    <n v="11"/>
    <n v="1"/>
    <n v="8175545.1399999997"/>
    <s v="GLOBAL"/>
    <n v="44350"/>
  </r>
  <r>
    <x v="27"/>
    <s v="1502-0100-34-0-1502090-02"/>
    <s v="02-01-01-004-006-09"/>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EN SERVICIO MÓDULO FOTOVOLTAICO MONOPERC CHEETAH JINKO 400Wp – JKM400M72, INCLUYE DUCTERIA IMC, CABLEADO, ACCESORIOS DE CONEXIÓN Y TODO LO NECESARIO PARA SU CORRECTA INSTALACIÓN Y PUESTA EN FUNCIONAMIENTO."/>
    <n v="26131800"/>
    <s v="LICITACIÓN PÚBLICA"/>
    <n v="24"/>
    <n v="6"/>
    <n v="11"/>
    <n v="24"/>
    <n v="18752067.599999998"/>
    <s v="GLOBAL"/>
    <n v="44350"/>
  </r>
  <r>
    <x v="27"/>
    <s v="1502-0100-34-0-1502090-02"/>
    <s v="02-01-01-004-006-09"/>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EN SERVICIO DE  1 COMBINER CON PROTECCIÓN DC PARA 2 STRING, INCLUYE DUCTERIA IMC, CABLEADO, ACCESORIOS DE CONEXIÓN, Y TODO LO NECESARIO PARA SU CORRECTA INSTALACIÓN Y PUESTA EN FUNCIONAMIENTO."/>
    <n v="39121000"/>
    <s v="LICITACIÓN PÚBLICA"/>
    <n v="1"/>
    <n v="6"/>
    <n v="11"/>
    <n v="1"/>
    <n v="1482732.8599999999"/>
    <s v="GLOBAL"/>
    <n v="44350"/>
  </r>
  <r>
    <x v="27"/>
    <s v="1502-0100-34-0-1502090-02"/>
    <s v="02-01-01-004-003-09"/>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de Sistema de Aire Acondicionado y Ventilación Mecánica de Flujo de Refrigerante Variable (VRF), con una Unidad Condensadora PUHY-P360TSNU-A con capacidad de 360.000 Btu/h, una Unidad Condensadora PUHY-P168TNU-A con capacidad de 168.000 Btu/h, un Fan coil alta estática PEFY-P96NMHSU-E (96.000 BTU/h), tres Fan coil media estática PEFY-P54NMAU-E (54.000 BTU/h), tres Fan coil media estática PEFY-P36NMAU-E (36.000 BTU/h), un Fan coil media estática PEFY-P30NMAU-E (30.000 BTU/h), un Fan coil media estática PEFY-P24NMAU-E (24.000 BTU/h), un Cassette 4 vias PLFY-P30NEMU-E (30.000 BTU/h), un Multiposición PVFY-P30NAMU-E1 (30.000 BTU/h), dos Lossnay LGH-F600RX5-E1 (600 CFM), cinco LGH-F470RX5-E1 Lossnay (470 CFM), una Unidad de ventilación CDAFH-7/7 465 CFM, un Control central AE-200, catorce Control alambrado PAC-YT53CRAU, siete Control alambrado PZ-60DR-E, incluye ducteria para cableado, cableado eléctrico, cableado de control, cableado de comunicación, ducteria de cobre de la red de refrigeración, accesorios de cobre, racores, rubates, mirillas, accesorios, ducteria PVC de la red de drenaje, sistema de anclaje de equipos, difusores, rejillas, damper y demás elementos requeridos para garantizar su correcta instalación y funcionamiento."/>
    <n v="40101701"/>
    <s v="LICITACIÓN PÚBLICA"/>
    <n v="1"/>
    <n v="6"/>
    <n v="11"/>
    <n v="1"/>
    <n v="465937637.26999998"/>
    <s v="GLOBAL"/>
    <n v="44350"/>
  </r>
  <r>
    <x v="27"/>
    <s v="1502-0100-34-0-1502090-02"/>
    <s v="02-01-01-004-003-05"/>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de ascensor NIDEC, de 4 paradas y 4 aperturas de operador central y doble entrada, velocidad de 1 m/s, 630 kg de capacidad de carga, con un sistema de control de AC Voltaje variable, sistema de control de frecuencia con micro procesador Fusión K-MC-1000, máquina de tracción de imán permanente sin engranaje, cabina en acero inoxidable, entrada principal en acero inoxidable, resto de entradas pintura en color acero y amortiguadores en aceite, incluye ducteria para cableado, cableado eléctrico, cableado de control, cableado de comunicación, sistema de anclaje, accesorios y demás elementos requeridos para garantizar su correcta instalación y funcionamiento."/>
    <n v="24101601"/>
    <s v="LICITACIÓN PÚBLICA"/>
    <n v="1"/>
    <n v="6"/>
    <n v="11"/>
    <n v="1"/>
    <n v="127936688.17999999"/>
    <s v="GLOBAL"/>
    <n v="44350"/>
  </r>
  <r>
    <x v="27"/>
    <s v="1502-0100-34-0-1502090-02"/>
    <s v="02-01-01-004-007-03"/>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DE AMPLIFICADOR DE AUDIO DE 4 CANALES, INCLUYE DOS (02) PARLANTES PARA AULAS, CON CABLEADO DE AUDIO, HASTA LOS DISPOSITIVOS Y DEMÁS ACCESORIOS REQUERIDOS PARA LA CORRECTA TRANSMISIÓN DE SONIDO DESDE EL PUESTO DE PRESENTACIÓN Y/O DESDE EL ÁREA DE TABLEROS Y/O CUARTO TÉCNICO."/>
    <n v="32101514"/>
    <s v="LICITACIÓN PÚBLICA"/>
    <n v="1"/>
    <n v="6"/>
    <n v="11"/>
    <n v="1"/>
    <n v="1690555.65"/>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ON Y PUESTA EN SERVICIO DE LECTOR DE IRIS REF:II-iCAM7000S-T, INCLUYE BOTON NO TOUCH GENERICO, FUENTE DE 12V 1A, ELECTROIMAN 350 LB, SOPORTE L PARA ELECTROIMAN Y DEMAS ACCESORIOS PARA SU CORRECTA INSTALACION Y FUNCIONAMIENTO"/>
    <n v="46171619"/>
    <s v="LICITACIÓN PÚBLICA"/>
    <n v="1"/>
    <n v="6"/>
    <n v="11"/>
    <n v="1"/>
    <n v="17451758"/>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E INSTALACION DE  Lector Tarjetas y Bluetooth ref: RBH-N86-DNB-D-O6966.988 INCLUYE BOTON NO TOUCH GENERICO, FUENTE DE 12V 1A, ELECTROIMAN 350 LB, SOPORTE L PARA ELECTROIMAN, Tarjetas Magnéticas. Formato 50bit, con CSN, y programacion especial SECTOR ref: RBH-AB-ISO-D-EV1-2K Y DEMAS ACCESORIOS PARA SU CORRECTA INSTALACION Y FUNCIONAMIENTO"/>
    <n v="46171619"/>
    <s v="LICITACIÓN PÚBLICA"/>
    <n v="6"/>
    <n v="6"/>
    <n v="11"/>
    <n v="6"/>
    <n v="7916340"/>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E INSTALACION  DE Computador para estación de visitantes ref: PC CORE i5, HD 1TB, RAM 8GB; Monitor23&quot; INCLUYE Licencias de Software Visitantes ref: RBH-AX5-ENT-WSTL-5-VM5Y DEMAS ACCESORIOS PARA SU CORRECTA INSTALACION Y FUNCIONAMIENTO"/>
    <n v="43211500"/>
    <s v="LICITACIÓN PÚBLICA"/>
    <n v="1"/>
    <n v="6"/>
    <n v="11"/>
    <n v="1"/>
    <n v="36529534"/>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ON Y PUESTA EN SERVICIO DE KIT Controlador Acceso de 8 Lectores (RBH-UNC5825RM-8-KIT-PB) ref RBH-UNC-500-825M, ref RBH-AX-NURC-2002-B, ref RBH-UNC-500-RACK-01, ref FUENTE PERIFERICOS Y DEMAS ACCESORIOS REQUERIDOS PARA SU CORRECTO FUNCIONAMIENTO Y PUESTA EN SERVICIO"/>
    <n v="46171619"/>
    <s v="LICITACIÓN PÚBLICA"/>
    <n v="1"/>
    <n v="6"/>
    <n v="11"/>
    <n v="1"/>
    <n v="15925043"/>
    <s v="GLOBAL"/>
    <n v="44350"/>
  </r>
  <r>
    <x v="27"/>
    <s v="1502-0100-34-0-1502090-02"/>
    <s v="02-01-01-004-007-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SUMINISTRO E INSTALACION DE MINIDOMO IP, IR INTERIOR ref:M3115-LVE7, INCLUYE ACCESORIO T8120 15W MIDSPAN 1-PORT ref T8120"/>
    <n v="46171610"/>
    <s v="LICITACIÓN PÚBLICA"/>
    <n v="7"/>
    <n v="6"/>
    <n v="11"/>
    <n v="7"/>
    <n v="15470721"/>
    <s v="GLOBAL"/>
    <n v="44350"/>
  </r>
  <r>
    <x v="27"/>
    <s v="1502-0100-34-0-1502090-02"/>
    <s v="02-01-01-004-007-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E INSTALACION DE CÁMARA DOMO PANORAMICA 360° ref AXIS M3057-PLVE INCLUYE ACCESORIO T8120 15W MIDSPAN 1-PORT ref T8120"/>
    <n v="46171610"/>
    <s v="LICITACIÓN PÚBLICA"/>
    <n v="1"/>
    <n v="6"/>
    <n v="11"/>
    <n v="1"/>
    <n v="4122214"/>
    <s v="GLOBAL"/>
    <n v="44350"/>
  </r>
  <r>
    <x v="27"/>
    <s v="1502-0100-34-0-1502090-02"/>
    <s v="02-01-01-004-007-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E INSTALACION DE CAMARA IP EXTERIOR, IR TIPO BULLET ref P1447-LE INCLUYE ACCESORIO T8120 15W MIDSPAN 1-PORT ref T8120"/>
    <n v="46171610"/>
    <s v="LICITACIÓN PÚBLICA"/>
    <n v="1"/>
    <n v="6"/>
    <n v="11"/>
    <n v="1"/>
    <n v="4699572"/>
    <s v="GLOBAL"/>
    <n v="44350"/>
  </r>
  <r>
    <x v="27"/>
    <s v="1502-0100-34-0-1502090-02"/>
    <s v="02-01-01-004-007-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E INSTALACION DE CAMARA PTZ 360° IR EXTERIOR. Ref Q6215-LE INCLUYE  Wall Mount Grey ref:  AXIS T94J01A21.510.667, OUTDOOR RJ45 CABLE 5M ref ORJ45, Brazo Soporte para Cámara PTZ ref  Inoxidable, Largo 1m, para Fachada o placa Y DEMAS ACCESORIOS REQUERIDOS PARA SU CORRECTO FUNCIONAMIENTO Y PUESTA EN SERVICIO."/>
    <n v="46171610"/>
    <s v="LICITACIÓN PÚBLICA"/>
    <n v="2"/>
    <n v="6"/>
    <n v="11"/>
    <n v="2"/>
    <n v="47966180"/>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E INSTALACION DE Monitor 50&quot; ref LG 55LV75D"/>
    <n v="46171612"/>
    <s v="LICITACIÓN PÚBLICA"/>
    <n v="1"/>
    <n v="6"/>
    <n v="11"/>
    <n v="1"/>
    <n v="12416306"/>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ON Y PUESTA EN SERVICIO GABINETE INTELIGENTE DE MÍNIMO 42 UNIDADES DE RACK CERRADO INTEGRADO PARA CENTRO DE CABLEADO DEL COMANDO ESPACIAL, DOTADO DE SOPORTE AMBIENTAL, ENERGÍA Y MONITOREO, NÚMERO DE PARTE F9710173, INCLUYE: (ILUMINACIÓN LED, UNIDAD DE ADMINISTRACIÓN DE ENERGÍA (PMU), UNIDAD DE DISTRIBUCIÓN DE ENERGÍA (PDU), PANTALLA LCD TÁCTIL, CANALES DE FLUJO DE AIRE, UPS Y BANCO DE BATERÍAS, UNIDAD DE AIRE ACONDICIONADO, VENTILADORES DE EMERGENCIA, MONITOREO LOCAL Y REMOTO, MÍNIMO MULTITOMA DE 16 SERVICIOS)."/>
    <n v="43211700"/>
    <s v="LICITACIÓN PÚBLICA"/>
    <n v="5"/>
    <n v="6"/>
    <n v="11"/>
    <n v="5"/>
    <n v="308502665"/>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DE ACCESS POINT AP-555 (RW) DE ACUERDO A LAS ESPECIFICACIONE TÉCNICAS."/>
    <n v="43221700"/>
    <s v="LICITACIÓN PÚBLICA"/>
    <n v="7"/>
    <n v="6"/>
    <n v="11"/>
    <n v="7"/>
    <n v="29570849"/>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ON Y PUESTA EN SERVICIO SWITCH 48 PUERTOS,  4SFP+, POE, LIDER CUADRANTE GARTNER,  ADMINISTRABLE, COMPATIBLE 100% CON LA PLATAFORMA CENTRALIZADA DE GESTIÓN Y ADMINISTRACIÓN QUE TIENE LA FAC. INCLUYE ACCESORIOS Y 1 MÓDULO GBIC PARA CONEXIÓN DE FIBRA. ACTUALMENTE LA FUERZA AÉREA CUENTA CON INFRAESTRUCTURA DE SWITCHES DE BORDE DE 48 PUERTOS DE REFERENCIA HPE JL256A. PARA GARANTIZAR UN ÚNICO PUNTO DE SOPORTE LA INFRAESTRUCTURA A SUMINISTRAR DEBERÁ SER DE ESTA MISMA REFERENCIA O SUPERIOR PARA MANTENER LA UNIFORMIDAD Y HOMOGENEIDAD EN LA PLATAFORMA HPE ARUBA QUE LA FAC SE ENCUENTRA ESTANDARIZANDO EN TODAS LAS UMAS, YA QUE ES CRECIMIENTO DE LA INFRAESTRUCTURA ACTUAL."/>
    <n v="43221700"/>
    <s v="LICITACIÓN PÚBLICA"/>
    <n v="4"/>
    <n v="6"/>
    <n v="11"/>
    <n v="4"/>
    <n v="69299264"/>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SUMINISTRO INSTALACIÓN Y PUESTA EN SERVICIO DE TERMINAL TELEFÓNICA IP. COMPATIBLE CON EL SISTEMA ACTUALMENTE INSTALADO EN LA FUERZA AÉREA. INCLUYE LICENCIA SIP ESTÁNDAR PARA FUNCIONAMIENTO CON LA SOLUCIÓN ACTUALMENTE INSTALADA EN LA FUERZA AÉREA."/>
    <n v="43222800"/>
    <s v="LICITACIÓN PÚBLICA"/>
    <n v="3"/>
    <n v="6"/>
    <n v="11"/>
    <n v="3"/>
    <n v="1601829"/>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SUMINISTRO, INSTALACION Y PUESTA EN SERVICIO DE FIREWALL FORTIGATE 200E COMPATIBLE 100% CON LA PLATAFORMA CENTRALIZADA DE GESTIÓN Y ADMINISTRACIÓN QUE TIENE LA FAC. INCLUYE ACCESORIOS E INCLUYE SOPORTE Y GARANTÍA 24X7 POR 3 AÑOS "/>
    <n v="43221700"/>
    <s v="LICITACIÓN PÚBLICA"/>
    <n v="1"/>
    <n v="6"/>
    <n v="11"/>
    <n v="1"/>
    <n v="37972200"/>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E INSTALACIÓN MONITOR TIPO INTERACTIVO MULTITÁCTIL DE 65”  QUE PERMITE CONTAR CON UN SISTEMA AUDIOVISUAL, CÁMARA DE VIDEOCONFERENCIA, SISTEMA DE AUDIO, SISTEMA TIPO PIZARRA, ALTAVOCES, CONECTIVIDAD, TODO INTEGRADO."/>
    <n v="46171612"/>
    <s v="LICITACIÓN PÚBLICA"/>
    <n v="1"/>
    <n v="6"/>
    <n v="11"/>
    <n v="1"/>
    <n v="17087490"/>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E INSTALACIÓN MONITOR TIPO (SMART TV) DE 55”  QUE PERMITE CONTAR CON UN SISTEMA AUDIOVISUAL, CÁMARA DE VIDEOCONFERENCIA, SISTEMA DE AUDIO, SISTEMA TIPO PIZARRA, ALTAVOCES, CONECTIVIDAD PARA EL AULA PRINCIPAL DEL PRIMER PISO DE ACUERDO A ESPECIFICACIONES TÉCNICAS."/>
    <n v="46171612"/>
    <s v="LICITACIÓN PÚBLICA"/>
    <n v="1"/>
    <n v="6"/>
    <n v="11"/>
    <n v="1"/>
    <n v="5695830"/>
    <s v="GLOBAL"/>
    <n v="44350"/>
  </r>
  <r>
    <x v="27"/>
    <s v="1502-0100-34-0-1502090-02"/>
    <s v="02-01-01-004-005-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DE SISTEMA DE VISUALIZACIÓN PARA EL CENTRO DE OPERACIONES DE ACUERDO A ESPECIFICACIONES TÉCNICAS."/>
    <n v="46171612"/>
    <s v="LICITACIÓN PÚBLICA"/>
    <n v="1"/>
    <n v="6"/>
    <n v="11"/>
    <n v="1"/>
    <n v="579076050"/>
    <s v="GLOBAL"/>
    <n v="44350"/>
  </r>
  <r>
    <x v="27"/>
    <s v="1502-0100-34-0-1502091-02"/>
    <s v="02-01-01-001-003-15"/>
    <s v="ADQUISICIÓN DE BIENES Y SERVICIOS - INFRAESTRUCTURA DE SOPORTE CON MANTENIMIENTO MAYOR - FORTALECIMIENTO DE LA INFRAESTRUCTURA EN LA FUERZA AÉREA COLOMBIANA CON EL FIN DE SOPORTAR LAS OPERACIONES AÉREAS A NIVEL   NACIONAL"/>
    <s v="CONSTRUCCIÓN Y MODERNIZACIÓN DEL SISTEMA DE ALCANTARILLADO DE LA BASE AEREA CT ERNESTO ESGUERRA CUBIDES"/>
    <n v="72141110"/>
    <s v="LICITACIÓN PÚBLICA"/>
    <n v="1"/>
    <n v="6"/>
    <n v="11"/>
    <n v="1"/>
    <n v="1258842133.4199998"/>
    <s v="GLOBAL"/>
    <n v="44214"/>
  </r>
  <r>
    <x v="27"/>
    <s v="1502-0100-34-0-1502091-02"/>
    <s v="02-01-01-004-003-02"/>
    <s v="ADQUISICIÓN DE BIENES Y SERVICIOS - INFRAESTRUCTURA DE SOPORTE CON MANTENIMIENTO MAYOR - FORTALECIMIENTO DE LA INFRAESTRUCTURA EN LA FUERZA AÉREA COLOMBIANA CON EL FIN DE SOPORTAR LAS OPERACIONES AÉREAS A NIVEL   NACIONAL"/>
    <s v="SISTEMA EYECTOR DE 2,0 HP (INCLUYE FLOTADORES TABLERO DE CONTROL)"/>
    <n v="40151574"/>
    <s v="LICITACIÓN PÚBLICA"/>
    <n v="1"/>
    <n v="6"/>
    <n v="11"/>
    <n v="2"/>
    <n v="19524763.16"/>
    <s v="GLOBAL"/>
    <n v="44214"/>
  </r>
  <r>
    <x v="27"/>
    <s v="1502-0100-34-0-1502091-02"/>
    <s v="02-01-01-004-003-09"/>
    <s v="ADQUISICIÓN DE BIENES Y SERVICIOS - INFRAESTRUCTURA DE SOPORTE CON MANTENIMIENTO MAYOR - FORTALECIMIENTO DE LA INFRAESTRUCTURA EN LA FUERZA AÉREA COLOMBIANA CON EL FIN DE SOPORTAR LAS OPERACIONES AÉREAS A NIVEL   NACIONAL"/>
    <s v="PLANTA DE TRATAMIENTO DE AGUAS RESIDUALES DOMESTICAS 3.0 LPS"/>
    <n v="72121505"/>
    <s v="LICITACIÓN PÚBLICA"/>
    <n v="1"/>
    <n v="6"/>
    <n v="11"/>
    <n v="1"/>
    <n v="335025600.42000002"/>
    <s v="GLOBAL"/>
    <n v="44214"/>
  </r>
  <r>
    <x v="27"/>
    <s v="1502-0100-34-0-1502091-02"/>
    <s v="02-01-01-004-003-09"/>
    <s v="ADQUISICIÓN DE BIENES Y SERVICIOS - INFRAESTRUCTURA DE SOPORTE CON MANTENIMIENTO MAYOR - FORTALECIMIENTO DE LA INFRAESTRUCTURA EN LA FUERZA AÉREA COLOMBIANA CON EL FIN DE SOPORTAR LAS OPERACIONES AÉREAS A NIVEL   NACIONAL"/>
    <s v="SISTEMA INTEGRADO DE TRATAMIENTO ECOROCK 5.000 LTS"/>
    <n v="47101531"/>
    <s v="LICITACIÓN PÚBLICA"/>
    <n v="1"/>
    <n v="6"/>
    <n v="11"/>
    <n v="3"/>
    <n v="240271053.12"/>
    <s v="GLOBAL"/>
    <n v="44214"/>
  </r>
  <r>
    <x v="27"/>
    <s v="1502-0100-34-0-1502091-02"/>
    <s v="02-01-01-004-006-01"/>
    <s v="ADQUISICIÓN DE BIENES Y SERVICIOS - INFRAESTRUCTURA DE SOPORTE CON MANTENIMIENTO MAYOR - FORTALECIMIENTO DE LA INFRAESTRUCTURA EN LA FUERZA AÉREA COLOMBIANA CON EL FIN DE SOPORTAR LAS OPERACIONES AÉREAS A NIVEL   NACIONAL"/>
    <s v="SUMINISTRO INSTALACIÓN Y PUESTA EN SERVICIO TRANSFORMADOR TRIFÁSICO TIPO PEDESTAL DE 45KVA DEVANADO CU-CU, INCLUYE TODOS LOS ACCESORIOS NECESARIOS PARA SU CORRECTA INSTALACIÓN Y PUESTA EN SERVICIO"/>
    <n v="39121001"/>
    <s v="LICITACIÓN PÚBLICA"/>
    <n v="1"/>
    <n v="6"/>
    <n v="11"/>
    <n v="1"/>
    <n v="21603760.989999998"/>
    <s v="GLOBAL"/>
    <n v="44214"/>
  </r>
  <r>
    <x v="27"/>
    <s v="1502-0100-34-0-1502091-02"/>
    <s v="02-01-01-004-006-02"/>
    <s v="ADQUISICIÓN DE BIENES Y SERVICIOS - INFRAESTRUCTURA DE SOPORTE CON MANTENIMIENTO MAYOR - FORTALECIMIENTO DE LA INFRAESTRUCTURA EN LA FUERZA AÉREA COLOMBIANA CON EL FIN DE SOPORTAR LAS OPERACIONES AÉREAS A NIVEL   NACIONAL"/>
    <s v="SUMINISTRO, INSTALACIÓN Y PUESTA EN SERVICIO DE CAJA DE MANIOBRAS EN MEDIA TENSIÓN 13,2KV DE TRES (03) VÍAS, INCLUYE TODOS LOS ELEMENTOS NECESARIOS PARA SU CORRECTA INSTALACIÓN Y PUESTA EN FUNCIONAMIENTO."/>
    <n v="39121001"/>
    <s v="LICITACIÓN PÚBLICA"/>
    <n v="1"/>
    <n v="6"/>
    <n v="11"/>
    <n v="1"/>
    <n v="8263515.8899999997"/>
    <s v="GLOBAL"/>
    <n v="44214"/>
  </r>
  <r>
    <x v="27"/>
    <s v="1502-0100-34-0-1502088-02"/>
    <s v="02-01-01-001-002-11"/>
    <s v="ADQUISICIÓN DE BIENES Y SERVICIOS - INFRAESTRUCTURA ESTRATÉGICA OPERACIONAL CONSTRUIDA - FORTALECIMIENTO DE LA INFRAESTRUCTURA EN LA FUERZA AÉREA COLOMBIANA CON EL FIN DE SOPORTAR LAS OPERACIONES AÉREAS A NIVEL   NACIONAL"/>
    <s v="CONSTRUCCIÓN DE LA FASE I DE LA TORRE DE CONTROL DEL COMANDO AÉREO DE COMBATE No. 1 EN PUERTO SALGAR – CUNDINAMARCA."/>
    <n v="72121100"/>
    <s v="LICITACIÓN PÚBLICA"/>
    <n v="1"/>
    <n v="6"/>
    <n v="11"/>
    <n v="1"/>
    <n v="1548734788"/>
    <s v="GLOBAL"/>
    <n v="44435"/>
  </r>
  <r>
    <x v="27"/>
    <s v="1502-0100-34-0-1502088-02"/>
    <s v="02-01-01-004-006-02"/>
    <s v="ADQUISICIÓN DE BIENES Y SERVICIOS - INFRAESTRUCTURA ESTRATÉGICA OPERACIONAL CONSTRUIDA - FORTALECIMIENTO DE LA INFRAESTRUCTURA EN LA FUERZA AÉREA COLOMBIANA CON EL FIN DE SOPORTAR LAS OPERACIONES AÉREAS A NIVEL   NACIONAL"/>
    <s v="SUMINISTRO, INSTALACIÓN Y PUESTA EN SERVICIO DE CAJA DE MANIOBRAS EN MEDIA TENSIÓN 13,2 KV DE TRES (03) VÍAS, INCLUYE TODOS LOS ELEMENTOS NECESARIOS PARA SU CORRECTA INSTALACIÓN Y PUESTA EN FUNCIONAMIENTO."/>
    <n v="39122100"/>
    <s v="LICITACIÓN PÚBLICA"/>
    <n v="1"/>
    <n v="6"/>
    <n v="11"/>
    <n v="1"/>
    <n v="19795626"/>
    <s v="GLOBAL"/>
    <n v="44435"/>
  </r>
  <r>
    <x v="27"/>
    <s v="1502-0100-34-0-1502088-02"/>
    <s v="02-01-01-004-006-01"/>
    <s v="ADQUISICIÓN DE BIENES Y SERVICIOS - INFRAESTRUCTURA ESTRATÉGICA OPERACIONAL CONSTRUIDA - FORTALECIMIENTO DE LA INFRAESTRUCTURA EN LA FUERZA AÉREA COLOMBIANA CON EL FIN DE SOPORTAR LAS OPERACIONES AÉREAS A NIVEL   NACIONAL"/>
    <s v="SUMINISTRO INSTALACIÓN Y PUESTA EN SERVICIO TRANSFORMADOR TRIFÁSICO TIPO PEDESTAL DE 225 KVA DEVANADO CU-CU, INCLUYE TODOS LOS ACCESORIOS NECESARIOS PARA SU CORRECTA INSTALACIÓN Y PUESTA EN SERVICIO"/>
    <n v="39121001"/>
    <s v="LICITACIÓN PÚBLICA"/>
    <n v="1"/>
    <n v="6"/>
    <n v="11"/>
    <n v="1"/>
    <n v="21806312"/>
    <s v="GLOBAL"/>
    <n v="44435"/>
  </r>
  <r>
    <x v="27"/>
    <s v="1502-0100-34-0-1502088-02"/>
    <s v="02-01-01-004-003-09"/>
    <s v="ADQUISICIÓN DE BIENES Y SERVICIOS - INFRAESTRUCTURA ESTRATÉGICA OPERACIONAL CONSTRUIDA - FORTALECIMIENTO DE LA INFRAESTRUCTURA EN LA FUERZA AÉREA COLOMBIANA CON EL FIN DE SOPORTAR LAS OPERACIONES AÉREAS A NIVEL   NACIONAL"/>
    <s v="SUMINISTRO, INSTALACIÓN Y PUESTA EN SERVICIO DE EQUIPO DE AIRE ACONDICIONADO Y VENTILACIÓN MECÁNICA CON: (02) UNIDADES CONDENSADORAS TIPO PUHY-P96TNU-A (96.000BTU/H), (01) UNIDAD CONDENSADORA TIPO PUHY-P72TNU-A (72.000BTU/H), (01) UNIDAD CONDENSADORA TIPO PUMY-P36NKMU2 (36.000BTU/H), (01) UNIDAD MANEJADORA DE AIRE VERTICAL TIPO SYSTEMAIR DV60 CON CAJA DE MEZCLA, SECCIÓN DE FILTROS MERV14, DOBLE VENTILADOR EC CENTRIFUGO Y SERPERTIN DE EXPANSIÓN DIRECTA DE 3 ETAPAS CON CAPACIDAD DE ENFRIAMIENTO DE 229.295BTU/H, (01) UNIDAD TIPO PEFY-P36NMAU-E FAN COIL MEDIA ESTÁTICA (36.000BTU/H), (01) FBHO2-3 CAJA FILTRO PARA FAN COIL PEFY-P36NAMU-E, (03) PAC-LV96AC-1 KIT DE EXPANSIÓN DIRECTA 96000BTU/H, (03) PAC-AH001-1 CAJA DE CONTROL KIT DE EXPANSIÓN DIRECTA, (01) UNIDAD DE VENTILACIÓN S&amp;P CLT-7 470 CFM 0.9 IN W.G., INCLUYE SISTEMA DE CONTROL CON: (02) PAC-YT53CRAU CONTROL ALAMBRADO, (01) PLC X5U-32MR/ES, (01) FXU-8AD MÓDULO ENTRADAS ANALOGAS PARA FX5U, (01) FXU-4DA MÓDULO SALIDAS ANALOGAS PARA FX5U, (01) HMI TIPO MITSUBISHI 10&quot;, (01) TABLERO DE CONTROL QUE INCLUYE CONTACTORES TRIFASICOS PARA MOTORES DE VENTILADORES, SWITCH DE PRESIÓN DIFERENCIAL, ESPACIO PARA PLC, MÓDULOS DE ENTRADAS Y SALIDAS ANALOGAS Y HMI, REDES DE CONDUCCIÓN, CABLEADO DE COMUNICACIÓN, REDES DE DRENAJES, UNIDADES DE VENTILACIÓN, SISTEMA DE CONTROL, REDES DE CONDUCCIÓN DE AIRE - REJILLAS, DUCTERÍA DE COBRE, RACORES, RUBATES, MIRRILLAS, ACCESORIOS, SISTEMA DE ANCLAJE DE EQUIPOS Y DEMÁS ELEMENTOS REQUERIDOS PARA GARANTIZAR SU CORRECTA INSTALACIÓN Y FUNCIONAMIENTO."/>
    <n v="40101701"/>
    <s v="LICITACIÓN PÚBLICA"/>
    <n v="1"/>
    <n v="6"/>
    <n v="11"/>
    <n v="1"/>
    <n v="352266526"/>
    <s v="GLOBAL"/>
    <n v="44435"/>
  </r>
  <r>
    <x v="27"/>
    <s v="1502-0100-34-0-1502088-02"/>
    <s v="02-01-01-004-003-02"/>
    <s v="ADQUISICIÓN DE BIENES Y SERVICIOS - INFRAESTRUCTURA ESTRATÉGICA OPERACIONAL CONSTRUIDA - FORTALECIMIENTO DE LA INFRAESTRUCTURA EN LA FUERZA AÉREA COLOMBIANA CON EL FIN DE SOPORTAR LAS OPERACIONES AÉREAS A NIVEL   NACIONAL"/>
    <s v="SIPS EQUIPO HIDRONEUMÁTICO 3,0 HP (INCLUYE: TANQUE HIDROACUMULADOR 200 LTS, 2 BOMBAS, TABLERO Y CONEXIÓN ESELÉCTRICAS, ACCESORIOS, TUBERÍA DE CONEXIÓN GALVANIZADA, PEDESTALES, FLOTADOR ETC.)"/>
    <n v="40151574"/>
    <s v="LICITACIÓN PÚBLICA"/>
    <n v="1"/>
    <n v="6"/>
    <n v="11"/>
    <n v="1"/>
    <n v="19936240"/>
    <s v="GLOBAL"/>
    <n v="44435"/>
  </r>
  <r>
    <x v="27"/>
    <s v="1502-0100-34-0-1502088-02"/>
    <s v="02-01-01-004-005-02"/>
    <s v="ADQUISICIÓN DE BIENES Y SERVICIOS - INFRAESTRUCTURA ESTRATÉGICA OPERACIONAL CONSTRUIDA - FORTALECIMIENTO DE LA INFRAESTRUCTURA EN LA FUERZA AÉREA COLOMBIANA CON EL FIN DE SOPORTAR LAS OPERACIONES AÉREAS A NIVEL   NACIONAL"/>
    <s v="SUMINISTRO, INSTALACION Y PUESTA EN SERVICIO GABINETE INTELIGENTE SMARTCABINET MÍNIMO 29 UNIDADES DE ESPACIO UTILIZABLE EN RACK (2000*600*1200MM) CERRADO INTEGRADO PARA CENTRO DE CABLEADO DEL CEATA, DOTADO DE SOPORTE AMBIENTAL, ENERGÍA Y MONITOREO INCLUYE: (ILUMINACIÓN LED, UNIDAD DE ADMINISTRACIÓN DE ENERGÍA (PMU), UNIDAD DE DISTRIBUCIÓN DE ENERGÍA (PDU), PANTALLA LCD TÁCTIL, CANALES DE FLUJO DE AIRE, UPS Y BANCO DE BATERÍAS, UNIDAD DE AIRE ACONDICIONADO, VENTILADORES DE EMERGENCIA, MONITOREO LOCAL Y REMOTO)."/>
    <n v="43211700"/>
    <s v="LICITACIÓN PÚBLICA"/>
    <n v="1"/>
    <n v="6"/>
    <n v="11"/>
    <n v="6"/>
    <n v="486885553.99999976"/>
    <s v="GLOBAL"/>
    <n v="44435"/>
  </r>
  <r>
    <x v="27"/>
    <s v="1502-0100-34-0-1502088-02"/>
    <s v="02-01-01-004-005-02"/>
    <s v="ADQUISICIÓN DE BIENES Y SERVICIOS - INFRAESTRUCTURA ESTRATÉGICA OPERACIONAL CONSTRUIDA - FORTALECIMIENTO DE LA INFRAESTRUCTURA EN LA FUERZA AÉREA COLOMBIANA CON EL FIN DE SOPORTAR LAS OPERACIONES AÉREAS A NIVEL   NACIONAL"/>
    <s v="SUMINISTRO, INSTALACIÓN Y PUESTA EN SERVICIO DE ACCESS POINT DE ACUERDO A LAS ESPECIFICACIONES TÉCNICAS."/>
    <n v="43221700"/>
    <s v="LICITACIÓN PÚBLICA"/>
    <n v="1"/>
    <n v="6"/>
    <n v="11"/>
    <n v="1"/>
    <n v="5236380"/>
    <s v="GLOBAL"/>
    <n v="44435"/>
  </r>
  <r>
    <x v="27"/>
    <s v="1502-0100-34-0-1502088-02"/>
    <s v="02-01-01-004-005-02"/>
    <s v="ADQUISICIÓN DE BIENES Y SERVICIOS - INFRAESTRUCTURA ESTRATÉGICA OPERACIONAL CONSTRUIDA - FORTALECIMIENTO DE LA INFRAESTRUCTURA EN LA FUERZA AÉREA COLOMBIANA CON EL FIN DE SOPORTAR LAS OPERACIONES AÉREAS A NIVEL   NACIONAL"/>
    <s v="SUMINISTRO, INSTALACION Y PUESTA EN SERVICIO SWITCH 48 PUERTOS,  4SFP+, POE, LIDER CUADRANTE GARTNER, ADMINISTRABLE, COMPATIBLE 100% CON LA PLATAFORMA CENTRALIZADA DE GESTIÓN Y ADMINISTRACIÓN QUE TIENE LA FAC. INCLUYE ACCESORIOS Y 1 MÓDULO GBIC PARA CONEXIÓN DE FIBRA"/>
    <n v="43221700"/>
    <s v="LICITACIÓN PÚBLICA"/>
    <n v="1"/>
    <n v="6"/>
    <n v="11"/>
    <n v="2"/>
    <n v="45037735"/>
    <s v="GLOBAL"/>
    <n v="44435"/>
  </r>
  <r>
    <x v="27"/>
    <s v="1502-0100-34-0-1502088-02"/>
    <s v="02-01-01-004-007-02"/>
    <s v="ADQUISICIÓN DE BIENES Y SERVICIOS - INFRAESTRUCTURA ESTRATÉGICA OPERACIONAL CONSTRUIDA - FORTALECIMIENTO DE LA INFRAESTRUCTURA EN LA FUERZA AÉREA COLOMBIANA CON EL FIN DE SOPORTAR LAS OPERACIONES AÉREAS A NIVEL   NACIONAL"/>
    <s v="SUMINISTRO INSTALACIÓN Y PUESTA EN SERVICIO DE TERMINAL TELEFÓNICA IP. COMPATIBLE CON EL SISTEMA ACTUALMENTE INSTALADO EN LA FUERZA AÉREA. INCLUYE LICENCIAS IP ESTÁNDAR PARA FUNCIONAMIENTO CON LA SOLUCIÓN ACTUALMENTE INSTALADA EN LA FUERZA AÉREA."/>
    <n v="43222800"/>
    <s v="LICITACIÓN PÚBLICA"/>
    <n v="1"/>
    <n v="6"/>
    <n v="11"/>
    <n v="1"/>
    <n v="684938"/>
    <s v="GLOBAL"/>
    <n v="44435"/>
  </r>
  <r>
    <x v="27"/>
    <s v="1502-0100-34-0-1502088-02"/>
    <s v="02-02-02-007-003-01"/>
    <s v="ADQUISICIÓN DE BIENES Y SERVICIOS - INFRAESTRUCTURA ESTRATÉGICA OPERACIONAL CONSTRUIDA - FORTALECIMIENTO DE LA INFRAESTRUCTURA EN LA FUERZA AÉREA COLOMBIANA CON EL FIN DE SOPORTAR LAS OPERACIONES AÉREAS A NIVEL   NACIONAL"/>
    <s v="ALQUILER TORRE GRÚA H=50M CON UNA LONGITUD DE FLECHA DE MÍNIMO 30M Y UNA CAPACIDAD DE CARGA DE 1 TON EN LA PUNTA. INCLUYE EL COSTO DEL OPERARIO, MOVILIZACIÓN, MONTAJE Y DESMONTAJE DEL EQUIPO."/>
    <n v="72141702"/>
    <s v="LICITACIÓN PÚBLICA"/>
    <n v="1"/>
    <n v="6"/>
    <n v="11"/>
    <n v="1"/>
    <n v="142678120"/>
    <s v="GLOBAL"/>
    <n v="44435"/>
  </r>
  <r>
    <x v="27"/>
    <s v="1502-0100-34-0-1502088-02"/>
    <s v="02-01-01-004-003-05"/>
    <s v="ADQUISICIÓN DE BIENES Y SERVICIOS - INFRAESTRUCTURA ESTRATÉGICA OPERACIONAL CONSTRUIDA - FORTALECIMIENTO DE LA INFRAESTRUCTURA EN LA FUERZA AÉREA COLOMBIANA CON EL FIN DE SOPORTAR LAS OPERACIONES AÉREAS A NIVEL   NACIONAL"/>
    <s v="ASCENSOR TIPO GPX MRL, CON CAPACIDAD PARA 08 PERSONAS, 630KG, APERTURA CENTRAL, VELOCIDAD 1.0M/S, 02 PARADAS Y 03 DE EMERGENCIA, ANCHO Y ALTURA ÚTIL DE ENTRADA: 900MMX2100MM, MEDIDAS INTERIORES DE CABINA: 1100MM DE ANCHO X 1400MM DE FONDO X 2300 MM DE ALTO, SISTEMA DE NIVELACIÓN CONTROLADO ELECYTRONICAMENTE POR MICROPROCESADOR Y RENIVELACIÓN AUTOMATICA CON UNA PRESICIÓN DE, MAS O MENOS, 5MM."/>
    <n v="24101601"/>
    <s v="LICITACIÓN PÚBLICA"/>
    <n v="1"/>
    <n v="6"/>
    <n v="11"/>
    <n v="1"/>
    <n v="160517591"/>
    <s v="GLOBAL"/>
    <n v="44435"/>
  </r>
  <r>
    <x v="27"/>
    <s v="1502-0100-38-0-1502132-02"/>
    <s v="02-01-01-001-002-07"/>
    <s v="ADQUISICIÓN DE BIENES Y SERVICIOS - SERVICIO DE EDUCACIÓN FORMAL - FORTALECIMIENTO DE LA CALIDAD EDUCATIVA DE LAS INSTITUCIONES DE EDUCACIÓN SUPERIOR Y SUS PROGRAMAS EN LA FUERZA AÉREA COLOMBIANA  NACIONAL"/>
    <s v="INTERVENTORÍA TÉCNICA, ECONÓMICA, JURÍDICA, FINANCIERA, ADMINISTRATIVA Y CONTABLE PARA LA OBRA PUBLICA PARA LA CONSTRUCCIÓN DE LA PRIMERA FASE DEL CENTRO DE RECURSOS PARA EL APRENDIZAJE E INVESTIGACIÓN - CRAI (INCLUYE OBRAS DE URBANISMO Y EQUIPOS), UBICADO EN LA ESCUELA MILITAR DE AVIACIÓN &quot;MARCO FIDEL SUAREZ&quot; - EN LA CIUDAD DE CALI- VALLE DEL CAUCA"/>
    <n v="81101500"/>
    <s v="CONCURSO DE MÉRITOS ABIERTO"/>
    <n v="1"/>
    <n v="6"/>
    <n v="11"/>
    <n v="1"/>
    <n v="700000000"/>
    <s v="GLOBAL"/>
    <m/>
  </r>
  <r>
    <x v="27"/>
    <s v="1502-0100-34-0-1502088-02"/>
    <s v="02-01-01-001-002-11"/>
    <s v="ADQUISICIÓN DE BIENES Y SERVICIOS - INFRAESTRUCTURA ESTRATÉGICA OPERACIONAL CONSTRUIDA - FORTALECIMIENTO DE LA INFRAESTRUCTURA EN LA FUERZA AÉREA COLOMBIANA CON EL FIN DE SOPORTAR LAS OPERACIONES AÉREAS A NIVEL   NACIONAL"/>
    <s v="CONSTRUCCIÓN DEL CENTRO DE ARMAS Y TACTICAS EN EL COMANDO AEREO DE COMBATE No. 1, UBICADO EN PUERTO SALGAR – CUNDINAMARCA"/>
    <n v="72121100"/>
    <s v="LICITACIÓN PÚBLICA"/>
    <n v="4"/>
    <n v="6"/>
    <n v="11"/>
    <n v="1"/>
    <n v="1716839133.5599999"/>
    <s v="GLOBAL"/>
    <n v="44365"/>
  </r>
  <r>
    <x v="27"/>
    <s v="1502-0100-34-0-1502088-02"/>
    <s v="02-01-01-004-003-02"/>
    <s v="ADQUISICIÓN DE BIENES Y SERVICIOS - INFRAESTRUCTURA ESTRATÉGICA OPERACIONAL CONSTRUIDA - FORTALECIMIENTO DE LA INFRAESTRUCTURA EN LA FUERZA AÉREA COLOMBIANA CON EL FIN DE SOPORTAR LAS OPERACIONES AÉREAS A NIVEL   NACIONAL"/>
    <s v="SIPS EQUIPO HIDRONEUMÁTICO 3,0 HP(INCLUYE: TANQUE HIDROACUMULADOR 300 LTS, 2 BOMBAS, TABLERO Y CONEXIONES ELÉCTRICAS, ACCESORIOS, TUBERÍA DE CONEXIÓN GALVANIZADA, PEDESTALES, ETC.) PARA EL CEATA"/>
    <n v="40151574"/>
    <s v="LICITACIÓN PÚBLICA"/>
    <n v="4"/>
    <n v="6"/>
    <n v="11"/>
    <n v="1"/>
    <n v="14596905.33"/>
    <s v="GLOBAL"/>
    <n v="44365"/>
  </r>
  <r>
    <x v="27"/>
    <s v="1502-0100-34-0-1502088-02"/>
    <s v="02-01-01-004-003-02"/>
    <s v="ADQUISICIÓN DE BIENES Y SERVICIOS - INFRAESTRUCTURA ESTRATÉGICA OPERACIONAL CONSTRUIDA - FORTALECIMIENTO DE LA INFRAESTRUCTURA EN LA FUERZA AÉREA COLOMBIANA CON EL FIN DE SOPORTAR LAS OPERACIONES AÉREAS A NIVEL   NACIONAL"/>
    <s v="SIPS EQUIPO INCENDIOS NORMALIZADO 40  HP(INCLUYE:  2 BOMBAS Q=200 GPM CFT 106 MCA   Y UNA BOMBA JOCKEY 2 HP, TABLERO Y CONEXIONES ELÉCTRICAS, ACCESORIOS ( VALVULA DE ALIVIO , TUBERÍA DE CONEXIÓN GALVANIZADA, PEDESTALES, MANOMETROS , CABEZAL DE PRUEBA SEGÚN NFPA 4&quot;ETC.) TIPO VERTICAL SUCCION NEGATIVO PORQUE EL TANQUE ESTA ENTERRADO INLCUYE CABEZAL DE PRUEBA. PARA EL CEATA"/>
    <n v="46191600"/>
    <s v="LICITACIÓN PÚBLICA"/>
    <n v="4"/>
    <n v="6"/>
    <n v="11"/>
    <n v="1"/>
    <n v="66409937.299999997"/>
    <s v="GLOBAL"/>
    <n v="44365"/>
  </r>
  <r>
    <x v="27"/>
    <s v="1502-0100-34-0-1502088-02"/>
    <s v="02-01-01-004-003-02"/>
    <s v="ADQUISICIÓN DE BIENES Y SERVICIOS - INFRAESTRUCTURA ESTRATÉGICA OPERACIONAL CONSTRUIDA - FORTALECIMIENTO DE LA INFRAESTRUCTURA EN LA FUERZA AÉREA COLOMBIANA CON EL FIN DE SOPORTAR LAS OPERACIONES AÉREAS A NIVEL   NACIONAL"/>
    <s v="SUMINISTRO DE UNA (1) BOMBA SUMERGIBLE.UNA (1) MOTOBOMBA,, MODELO CONSTRUIDA EN HIERRO GRIS CL.30 CON ANILLO DE FRINCCION EN BRONCE, CONEXIÓN DE DESCARGA VERTICAL DE 3&quot; NPT, ROTOR DE HIERRO, CERRADO, INASTACABLE CON PASO DE SOLIDOS DE 37 MM, POTENCIA 1 HP._x000a_INCLUYE SUMINISTRO DE SWITCH FLOTADOR Y ARRANCADOR. PARA EL CEATA"/>
    <n v="40151513"/>
    <s v="LICITACIÓN PÚBLICA"/>
    <n v="4"/>
    <n v="6"/>
    <n v="11"/>
    <n v="1"/>
    <n v="3629634.47"/>
    <s v="GLOBAL"/>
    <n v="44365"/>
  </r>
  <r>
    <x v="27"/>
    <s v="1502-0100-34-0-1502088-02"/>
    <s v="02-01-01-004-006-02"/>
    <s v="ADQUISICIÓN DE BIENES Y SERVICIOS - INFRAESTRUCTURA ESTRATÉGICA OPERACIONAL CONSTRUIDA - FORTALECIMIENTO DE LA INFRAESTRUCTURA EN LA FUERZA AÉREA COLOMBIANA CON EL FIN DE SOPORTAR LAS OPERACIONES AÉREAS A NIVEL   NACIONAL"/>
    <s v="SUMINISTRO, INSTALACIÓN Y PUESTA EN SERVICIO DE UPS TRIFÁSICA DE 15KVA, 220V-127V, AUTONOMÍA DE 10 MIN, INCLUYE BANCO DE BATERÍAS Y TODOS LOS ELEMENTOS NECESARIOS PARA SU CORRECTA INSTALACIÓN Y PUESTA EN FUNCIONAMIENTO. PARA EL CEATA"/>
    <n v="39122100"/>
    <s v="LICITACIÓN PÚBLICA"/>
    <n v="4"/>
    <n v="6"/>
    <n v="11"/>
    <n v="1"/>
    <n v="23281339.690000001"/>
    <s v="GLOBAL"/>
    <n v="44365"/>
  </r>
  <r>
    <x v="27"/>
    <s v="1502-0100-34-0-1502088-02"/>
    <s v="02-01-01-004-003-09"/>
    <s v="ADQUISICIÓN DE BIENES Y SERVICIOS - INFRAESTRUCTURA ESTRATÉGICA OPERACIONAL CONSTRUIDA - FORTALECIMIENTO DE LA INFRAESTRUCTURA EN LA FUERZA AÉREA COLOMBIANA CON EL FIN DE SOPORTAR LAS OPERACIONES AÉREAS A NIVEL   NACIONAL"/>
    <s v="SUMINISTRO INSTALACION Y PUESTA EN SERVICIO DE SISTEMA DE VENTILACION MECANICA, INCLUYE UNIDADES EXTERIORES, UNIDADES INTERIORES, SISTEMAS DE CONTROL, REDES DE REFRIGERACION, REDES DE CONDUCCION DE AIRE / REJILLAS, CABLEADOS DE COMUNICACIÓN, REDES DE DRENAJES. ARRANQUE DE EQUIPO, INGENIERIA Y SUPERVICION. INCLUYE ELEMENTOS NECESARIOS PARA SU CORRECTA INSTALACION Y PUESTA EN SERVICIO DE ACUERDO AL ANEXO DE ESPECIFICACIONES TECNICAS. PARA EL CEATA"/>
    <n v="40101701"/>
    <s v="LICITACIÓN PÚBLICA"/>
    <n v="4"/>
    <n v="6"/>
    <n v="11"/>
    <n v="1"/>
    <n v="194227397"/>
    <s v="GLOBAL"/>
    <n v="44365"/>
  </r>
  <r>
    <x v="27"/>
    <s v="1502-0100-34-0-1502088-02"/>
    <s v="02-01-01-004-006-02"/>
    <s v="ADQUISICIÓN DE BIENES Y SERVICIOS - INFRAESTRUCTURA ESTRATÉGICA OPERACIONAL CONSTRUIDA - FORTALECIMIENTO DE LA INFRAESTRUCTURA EN LA FUERZA AÉREA COLOMBIANA CON EL FIN DE SOPORTAR LAS OPERACIONES AÉREAS A NIVEL   NACIONAL"/>
    <s v="SUMINISTRO, INSTALACIÓN Y PUESTA EN SERVICIO DE CONTROLADOR DE ACCESO TIPO 2 PARA CONTROL ACCESO DEL EDIFICIO EN LA ENTRADA PRINCIPAL, CUARTO TÉCNICO Y ARCHIVO, INCLUYE ACCESORIOS. DE ACUERDO A ESPECIFICACIONES TÉCNICAS Y COMPATIBILIDAD 100% CON EL SISTEMA ELECTRÓNICO DE SEGURIDAD DE LA UMA. PARA EL CEATA"/>
    <n v="46171619"/>
    <s v="LICITACIÓN PÚBLICA"/>
    <n v="4"/>
    <n v="6"/>
    <n v="11"/>
    <n v="1"/>
    <n v="23955856"/>
    <s v="GLOBAL"/>
    <n v="44365"/>
  </r>
  <r>
    <x v="27"/>
    <s v="1502-0100-34-0-1502088-02"/>
    <s v="02-01-01-004-005-02"/>
    <s v="ADQUISICIÓN DE BIENES Y SERVICIOS - INFRAESTRUCTURA ESTRATÉGICA OPERACIONAL CONSTRUIDA - FORTALECIMIENTO DE LA INFRAESTRUCTURA EN LA FUERZA AÉREA COLOMBIANA CON EL FIN DE SOPORTAR LAS OPERACIONES AÉREAS A NIVEL   NACIONAL"/>
    <s v="SUMINISTRO, INSTALACIÓN Y PUESTA EN SERVICIO DE ACCESS POINT DE ACUERDO A LAS ESPECIFICACIONE TÉCNICAS. PARA EL CEATA"/>
    <n v="43221700"/>
    <s v="LICITACIÓN PÚBLICA"/>
    <n v="4"/>
    <n v="6"/>
    <n v="11"/>
    <n v="4"/>
    <n v="17563116"/>
    <s v="GLOBAL"/>
    <n v="44365"/>
  </r>
  <r>
    <x v="27"/>
    <s v="1502-0100-34-0-1502088-02"/>
    <s v="02-01-01-004-005-02"/>
    <s v="ADQUISICIÓN DE BIENES Y SERVICIOS - INFRAESTRUCTURA ESTRATÉGICA OPERACIONAL CONSTRUIDA - FORTALECIMIENTO DE LA INFRAESTRUCTURA EN LA FUERZA AÉREA COLOMBIANA CON EL FIN DE SOPORTAR LAS OPERACIONES AÉREAS A NIVEL   NACIONAL"/>
    <s v="SUMINISTRO, INSTALACION Y PUESTA EN SERVICIO SWITCH 24 PUERTOS,  4SFP+, POE, LIDER CUADRANTE GARTNER,  ADMINISTRABLE, COMPATIBLE 100% CON LA PLATAFORMA CENTRALIZADA DE GESTIÓN Y ADMINISTRACIÓN QUE TIENE LA FAC. INCLUYE ACCESORIOS Y 1 MÓDULO GBIC PARA CONEXIÓN DE FIBRA. PARA EL CEATA"/>
    <n v="43221700"/>
    <s v="LICITACIÓN PÚBLICA"/>
    <n v="4"/>
    <n v="6"/>
    <n v="11"/>
    <n v="1"/>
    <n v="12867841"/>
    <s v="GLOBAL"/>
    <n v="44365"/>
  </r>
  <r>
    <x v="27"/>
    <s v="1502-0100-34-0-1502088-02"/>
    <s v="02-01-01-004-005-02"/>
    <s v="ADQUISICIÓN DE BIENES Y SERVICIOS - INFRAESTRUCTURA ESTRATÉGICA OPERACIONAL CONSTRUIDA - FORTALECIMIENTO DE LA INFRAESTRUCTURA EN LA FUERZA AÉREA COLOMBIANA CON EL FIN DE SOPORTAR LAS OPERACIONES AÉREAS A NIVEL   NACIONAL"/>
    <s v="SUMINISTRO, INSTALACION Y PUESTA EN SERVICIO SWITCH 48 PUERTOS,  4SFP+, POE, LIDER CUADRANTE GARTNER,  ADMINISTRABLE, COMPATIBLE 100% CON LA PLATAFORMA CENTRALIZADA DE GESTIÓN Y ADMINISTRACIÓN QUE TIENE LA FAC. INCLUYE ACCESORIOS Y 1 MÓDULO GBIC PARA CONEXIÓN DE FIBRA. PARA EL CEATA"/>
    <n v="43221700"/>
    <s v="LICITACIÓN PÚBLICA"/>
    <n v="4"/>
    <n v="6"/>
    <n v="11"/>
    <n v="1"/>
    <n v="18882391"/>
    <s v="GLOBAL"/>
    <n v="44365"/>
  </r>
  <r>
    <x v="27"/>
    <s v="1502-0100-34-0-1502088-02"/>
    <s v="02-01-01-004-007-02"/>
    <s v="ADQUISICIÓN DE BIENES Y SERVICIOS - INFRAESTRUCTURA ESTRATÉGICA OPERACIONAL CONSTRUIDA - FORTALECIMIENTO DE LA INFRAESTRUCTURA EN LA FUERZA AÉREA COLOMBIANA CON EL FIN DE SOPORTAR LAS OPERACIONES AÉREAS A NIVEL   NACIONAL"/>
    <s v="SUMINISTRO INSTALACIÓN Y PUESTA EN SERVICIO DE TERMINAL TELEFÓNICA IP. COMPATIBLE CON EL SISTEMA ACTUALMENTE INSTALADO EN LA FUERZA AÉREA. INCLUYE LICENCIA SIP ESTÁNDAR PARA FUNCIONAMIENTO CON LA SOLUCIÓN ACTUALMENTE INSTALADA EN LA FUERZA AÉREA. PARA EL CEATA"/>
    <n v="43222800"/>
    <s v="LICITACIÓN PÚBLICA"/>
    <n v="4"/>
    <n v="6"/>
    <n v="11"/>
    <n v="3"/>
    <n v="1722990"/>
    <s v="GLOBAL"/>
    <n v="44365"/>
  </r>
  <r>
    <x v="27"/>
    <s v="1502-0100-34-0-1502088-02"/>
    <s v="02-01-01-004-005-02"/>
    <s v="ADQUISICIÓN DE BIENES Y SERVICIOS - INFRAESTRUCTURA ESTRATÉGICA OPERACIONAL CONSTRUIDA - FORTALECIMIENTO DE LA INFRAESTRUCTURA EN LA FUERZA AÉREA COLOMBIANA CON EL FIN DE SOPORTAR LAS OPERACIONES AÉREAS A NIVEL   NACIONAL"/>
    <s v="SUMINISTRO E INSTALACIÓN MONITOR TIPO INTERACTIVO MULTITÁCTIL DE 75” QUE PERMITE CONTAR CON UN SISTEMA AUDIOVISUAL, CÁMARA DE VIDEOCONFERENCIA, SISTEMA DE AUDIO, SISTEMA TIPO PIZARRA, ALTAVOCES, CONECTIVIDAD, TODO INTEGRADO. PARA EL CEATA"/>
    <n v="45111800"/>
    <s v="LICITACIÓN PÚBLICA"/>
    <n v="4"/>
    <n v="6"/>
    <n v="11"/>
    <n v="2"/>
    <n v="47382766"/>
    <s v="GLOBAL"/>
    <n v="44365"/>
  </r>
  <r>
    <x v="27"/>
    <s v="1502-0100-34-0-1502088-02"/>
    <s v="02-01-01-004-005-02"/>
    <s v="ADQUISICIÓN DE BIENES Y SERVICIOS - INFRAESTRUCTURA ESTRATÉGICA OPERACIONAL CONSTRUIDA - FORTALECIMIENTO DE LA INFRAESTRUCTURA EN LA FUERZA AÉREA COLOMBIANA CON EL FIN DE SOPORTAR LAS OPERACIONES AÉREAS A NIVEL   NACIONAL"/>
    <s v="SUMINISTRO E INSTALACIÓN MONITOR INDUSTRIAL DE TRÁFICO PESADO DE 75” PARA EL CEATA"/>
    <n v="45111800"/>
    <s v="LICITACIÓN PÚBLICA"/>
    <n v="4"/>
    <n v="6"/>
    <n v="11"/>
    <n v="2"/>
    <n v="29411206"/>
    <s v="GLOBAL"/>
    <n v="44365"/>
  </r>
  <r>
    <x v="27"/>
    <s v="1502-0100-34-0-1502088-02"/>
    <s v="02-01-01-004-005-02"/>
    <s v="ADQUISICIÓN DE BIENES Y SERVICIOS - INFRAESTRUCTURA ESTRATÉGICA OPERACIONAL CONSTRUIDA - FORTALECIMIENTO DE LA INFRAESTRUCTURA EN LA FUERZA AÉREA COLOMBIANA CON EL FIN DE SOPORTAR LAS OPERACIONES AÉREAS A NIVEL   NACIONAL"/>
    <s v="SUMINISTRO E INSTALACIÓN MONITOR TIPO INTERACTIVO MULTITÁCTIL DE 65”  QUE PERMITE CONTAR CON UN SISTEMA AUDIOVISUAL, CÁMARA DE VIDEOCONFERENCIA, SISTEMA DE AUDIO, SISTEMA TIPO PIZARRA, ALTAVOCES, CONECTIVIDAD, TODO INTEGRADO. PARA EL CEATA"/>
    <n v="45111800"/>
    <s v="LICITACIÓN PÚBLICA"/>
    <n v="4"/>
    <n v="6"/>
    <n v="11"/>
    <n v="2"/>
    <n v="36762342"/>
    <s v="GLOBAL"/>
    <n v="44365"/>
  </r>
  <r>
    <x v="27"/>
    <s v="1502-0100-34-0-1502091-02"/>
    <s v="02-01-01-001-001-07"/>
    <s v="ADQUISICIÓN DE BIENES Y SERVICIOS - INFRAESTRUCTURA DE SOPORTE CON MANTENIMIENTO MAYOR - FORTALECIMIENTO DE LA INFRAESTRUCTURA EN LA FUERZA AÉREA COLOMBIANA CON EL FIN DE SOPORTAR LAS OPERACIONES AÉREAS A NIVEL   NACIONAL"/>
    <s v="INTERVENTORIA TECNICA, ADMINISTRATIVA, FINANCIERA, CONTABLE Y JURIDICA PARA EL MANTENIMIENTO MAYOR ALOJAMIENTOS DE CADETES CACOM 1-2-3-4 EN LA EMAVI CALI - VALLE DEL CAUCA"/>
    <n v="81101500"/>
    <s v="LICITACIÓN PÚBLICA"/>
    <n v="3"/>
    <n v="6"/>
    <n v="11"/>
    <n v="1"/>
    <n v="40848416"/>
    <s v="GLOBAL"/>
    <m/>
  </r>
  <r>
    <x v="27"/>
    <s v="1502-0100-34-0-1502090-02"/>
    <s v="02-02-02-008-003-03"/>
    <s v="ADQUISICIÓN DE BIENES Y SERVICIOS - INFRAESTRUCTURA DE SOPORTE CONSTRUIDA - FORTALECIMIENTO DE LA INFRAESTRUCTURA EN LA FUERZA AÉREA COLOMBIANA CON EL FIN DE SOPORTAR LAS OPERACIONES AÉREAS A NIVEL   NACIONAL"/>
    <s v="ESTUDIO DE VULNERABILIDAD SISMICA, REFORZAMIENTO ESTRUCTURAL Y PATRIMONIO ARQUITECTONICO DEL EDIFICIO ACADEMICO DE LA EMAVI"/>
    <n v="81101500"/>
    <s v="LICITACIÓN PÚBLICA"/>
    <n v="3"/>
    <n v="6"/>
    <n v="11"/>
    <n v="1"/>
    <n v="175053760"/>
    <s v="GLOBAL"/>
    <n v="44382"/>
  </r>
  <r>
    <x v="27"/>
    <s v="1502-0100-34-0-1502090-02"/>
    <s v="02-01-01-001-002-11"/>
    <s v="ADQUISICIÓN DE BIENES Y SERVICIOS - INFRAESTRUCTURA DE SOPORTE CONSTRUIDA - FORTALECIMIENTO DE LA INFRAESTRUCTURA EN LA FUERZA AÉREA COLOMBIANA CON EL FIN DE SOPORTAR LAS OPERACIONES AÉREAS A NIVEL   NACIONAL"/>
    <s v="CONSTRUCCIÓN DE COMEDOR Y AREAS DE BIENESTAR COMPLEMENTARIAS PARA LA ESUFA"/>
    <n v="72121400"/>
    <s v="LICITACIÓN PÚBLICA"/>
    <n v="4"/>
    <n v="6"/>
    <n v="11"/>
    <n v="1"/>
    <n v="3509237551.4000001"/>
    <s v="GLOBAL"/>
    <n v="44369"/>
  </r>
  <r>
    <x v="27"/>
    <s v="1502-0100-34-0-1502090-02"/>
    <s v="02-01-01-004-003-02"/>
    <s v="ADQUISICIÓN DE BIENES Y SERVICIOS - INFRAESTRUCTURA DE SOPORTE CONSTRUIDA - FORTALECIMIENTO DE LA INFRAESTRUCTURA EN LA FUERZA AÉREA COLOMBIANA CON EL FIN DE SOPORTAR LAS OPERACIONES AÉREAS A NIVEL   NACIONAL"/>
    <s v="CONSTRUCCIÓN COMEDOR Y AREAS DE BIENESTAR COMPLEMENTARIAS PARA LA ESUFA-SUMINISTRO INSTALACION Y PUESTA EN SERVICIO DE EQUIPO HIDRONEUMÀTICO CAUDAL 9.4 LPS Y CABEZA DINAMICA TOTAL DE 45 MCA VELOCIDAD VARIABLE PRESIÒN CONSTANTE(INCLUYE: TANQUE HIDROACUMULADOR 200 LTS, 2 BOMBAS, TABLERO Y CONEXIONES ELÈCTRICOS, ACCESORIOS, TUBERÌA DE CONEXIÒN GALVANIZADA, PEDESTALES, FLOTADOR ETC.)"/>
    <n v="40151574"/>
    <s v="LICITACIÓN PÚBLICA"/>
    <n v="4"/>
    <n v="6"/>
    <n v="11"/>
    <n v="1"/>
    <n v="23733746.75"/>
    <s v="GLOBAL"/>
    <n v="44369"/>
  </r>
  <r>
    <x v="27"/>
    <s v="1502-0100-34-0-1502090-02"/>
    <s v="02-01-01-004-004-09"/>
    <s v="ADQUISICIÓN DE BIENES Y SERVICIOS - INFRAESTRUCTURA DE SOPORTE CONSTRUIDA - FORTALECIMIENTO DE LA INFRAESTRUCTURA EN LA FUERZA AÉREA COLOMBIANA CON EL FIN DE SOPORTAR LAS OPERACIONES AÉREAS A NIVEL   NACIONAL"/>
    <s v="CONSTRUCCIÓN COMEDOR Y AREAS DE BIENESTAR COMPLEMENTARIAS PARA LA ESUFA- CALDERA HORIZONTAL DE 15 BHP DE CAPACIDAD DE DOS PASOS PRESIÓN DE 100 PSI"/>
    <n v="23181703"/>
    <s v="LICITACIÓN PÚBLICA"/>
    <n v="4"/>
    <n v="6"/>
    <n v="11"/>
    <n v="2"/>
    <n v="162753950.94"/>
    <s v="GLOBAL"/>
    <n v="44369"/>
  </r>
  <r>
    <x v="27"/>
    <s v="1502-0100-34-0-1502090-02"/>
    <s v="02-01-01-004-003-02"/>
    <s v="ADQUISICIÓN DE BIENES Y SERVICIOS - INFRAESTRUCTURA DE SOPORTE CONSTRUIDA - FORTALECIMIENTO DE LA INFRAESTRUCTURA EN LA FUERZA AÉREA COLOMBIANA CON EL FIN DE SOPORTAR LAS OPERACIONES AÉREAS A NIVEL   NACIONAL"/>
    <s v=" CONSTRUCCION COMEDOR Y AREAS DE BIENESTAR COMPLEMENTARIAS PARA LA ESUFA    SUMINISTRO E INSTALACIÒN DE BOMBA SUMERGIBLE DE 1 HP, EN HIERRO DUCTIL CON MOTOR ELECTRICO DE 1800 RPM, INCLUYE FLOTADOR Y CJ DE ARRANQUE"/>
    <n v="40151574"/>
    <s v="LICITACIÓN PÚBLICA"/>
    <n v="4"/>
    <n v="6"/>
    <n v="11"/>
    <n v="1"/>
    <n v="2292692.08"/>
    <s v="GLOBAL"/>
    <n v="44369"/>
  </r>
  <r>
    <x v="27"/>
    <s v="1502-0100-34-0-1502090-02"/>
    <s v="02-01-01-004-003-02"/>
    <s v="ADQUISICIÓN DE BIENES Y SERVICIOS - INFRAESTRUCTURA DE SOPORTE CONSTRUIDA - FORTALECIMIENTO DE LA INFRAESTRUCTURA EN LA FUERZA AÉREA COLOMBIANA CON EL FIN DE SOPORTAR LAS OPERACIONES AÉREAS A NIVEL   NACIONAL"/>
    <s v=" CONSTRUCCION COMEDOR Y AREAS DE BIENESTAR COMPLEMENTARIAS PARA LA ESUFA  SUMINISTRO, INSTALACIÓN Y PUESTA EN SERVICIO EQUIPO CONTRAINCEDIOS  ELECTRICO NORMALIZADO LISTADO PARA CAUDAL: 475 GPM Y CABEZA DINAMICA DE 104 MCA, APROBADO POR LA UL/FM Y LA NFPA 20"/>
    <n v="40151574"/>
    <s v="LICITACIÓN PÚBLICA"/>
    <n v="4"/>
    <n v="6"/>
    <n v="11"/>
    <n v="1"/>
    <n v="102447665.25"/>
    <s v="GLOBAL"/>
    <n v="44369"/>
  </r>
  <r>
    <x v="27"/>
    <s v="1502-0100-34-0-1502090-02"/>
    <s v="02-01-01-004-006-02"/>
    <s v="ADQUISICIÓN DE BIENES Y SERVICIOS - INFRAESTRUCTURA DE SOPORTE CONSTRUIDA - FORTALECIMIENTO DE LA INFRAESTRUCTURA EN LA FUERZA AÉREA COLOMBIANA CON EL FIN DE SOPORTAR LAS OPERACIONES AÉREAS A NIVEL   NACIONAL"/>
    <s v="CONSTRUCCION COMEDOR Y AREAS DE BIENESTAR COMPLEMENTARIAS PARA LA ESUFA    SUMINISTRO, INSTALACIÓN Y PUESTA EN SERVICIO DE UPS BIFÁSICA DE 3KVA, 220V-127V, AUTONOMÍA DE 10 MIN, INCLUYE BANCO DE BATERÍAS Y TODOS LOS ELEMENTOS NECESARIOS PARA SU CORRECTA INSTALACIÓN Y PUESTA EN FUNCIONAMIENTO"/>
    <n v="39121011"/>
    <s v="LICITACIÓN PÚBLICA"/>
    <n v="4"/>
    <n v="6"/>
    <n v="11"/>
    <n v="1"/>
    <n v="3985576.56"/>
    <s v="GLOBAL"/>
    <n v="44369"/>
  </r>
  <r>
    <x v="27"/>
    <s v="1502-0100-34-0-1502090-02"/>
    <s v="02-01-01-004-005-02"/>
    <s v="ADQUISICIÓN DE BIENES Y SERVICIOS - INFRAESTRUCTURA DE SOPORTE CONSTRUIDA - FORTALECIMIENTO DE LA INFRAESTRUCTURA EN LA FUERZA AÉREA COLOMBIANA CON EL FIN DE SOPORTAR LAS OPERACIONES AÉREAS A NIVEL   NACIONAL"/>
    <s v="CONSTRUCCION COMEDOR Y AREAS DE BIENESTAR COMPLEMENTARIAS PARA LA ESUFA  SUMINISTRO, INSTALACIÓN Y PUESTA EN SERVICIO DE ACCESS POINT DE ACUERDO A LAS ESPECIFICACIONE TÉCNICAS. INCLUYE TODOS LOS ELEMENTOS NECESARIOS PARA SU CORRECTA INSTALACIÓN Y PUESTA EN FUNCIONAMIENTO"/>
    <n v="43221700"/>
    <s v="LICITACIÓN PÚBLICA"/>
    <n v="4"/>
    <n v="6"/>
    <n v="11"/>
    <n v="3"/>
    <n v="37047764.25"/>
    <s v="GLOBAL"/>
    <n v="44369"/>
  </r>
  <r>
    <x v="27"/>
    <s v="1502-0100-34-0-1502090-02"/>
    <s v="02-01-01-004-005-02"/>
    <s v="ADQUISICIÓN DE BIENES Y SERVICIOS - INFRAESTRUCTURA DE SOPORTE CONSTRUIDA - FORTALECIMIENTO DE LA INFRAESTRUCTURA EN LA FUERZA AÉREA COLOMBIANA CON EL FIN DE SOPORTAR LAS OPERACIONES AÉREAS A NIVEL   NACIONAL"/>
    <s v="  CONSTRUCCION COMEDOR Y AREAS DE BIENESTAR COMPLEMENTARIAS PARA LA ESUFA    -SUMINISTRO, INSTALACION Y PUESTA EN SERVICIO SWITCH 48 PUERTOS,  AL MENOS 4_x000a_PUERTOS DE 1/10 GBE SFP+, POE, LIDER CUADRANTE GARTNER,  ADMINISTRABLE, COMPATIBLE 100% CON LA PLATAFORMA CENTRALIZADA DE GESTIÓN Y ADMINISTRACIÓN QUE TIENE LA FAC. INCLUYE ACCESORIOS Y 1 MÓDULO GBIC PARA CONEXIÓN DE FIBRA, DE ACUERDO A LAS ESPECIFICACIONE TÉCNICAS. INCLUYE TODOS LOS ELEMENTOS NECESARIOS PARA SU CORRECTA INSTALACIÓN Y PUESTA EN FUNCIONAMIENTO"/>
    <n v="43221700"/>
    <s v="LICITACIÓN PÚBLICA"/>
    <n v="4"/>
    <n v="6"/>
    <n v="11"/>
    <n v="1"/>
    <n v="22322862.52"/>
    <s v="GLOBAL"/>
    <n v="44369"/>
  </r>
  <r>
    <x v="27"/>
    <s v="1502-0100-34-0-1502090-02"/>
    <s v="02-01-01-004-005-02"/>
    <s v="ADQUISICIÓN DE BIENES Y SERVICIOS - INFRAESTRUCTURA DE SOPORTE CONSTRUIDA - FORTALECIMIENTO DE LA INFRAESTRUCTURA EN LA FUERZA AÉREA COLOMBIANA CON EL FIN DE SOPORTAR LAS OPERACIONES AÉREAS A NIVEL   NACIONAL"/>
    <s v="CONSTRUCCION COMEDOR Y AREAS DE BIENESTAR COMPLEMENTARIAS PARA LA ESUFA  SUMINISTRO, INSTALACIÓN Y PUESTA EN SERVICIO DE TERMINAL TELEFÓNICA IP. COMPATIBLE CON EL SISTEMA ACTUALMENTE INSTALADO EN LA FUERZA AÉREA. INCLUYE LICENCIA SIP ESTÁNDAR PARA FUNCIONAMIENTO CON LA SOLUCIÓN ACTUALMENTE IMPLEMENTADA EN LA FUERZA AÉREA, DE ACUERDO A LAS ESPECIFICACIONE TÉCNICAS. INCLUYE TODOS LOS ELEMENTOS NECESARIOS PARA SU CORRECTA INSTALACIÓN Y PUESTA EN FUNCIONAMIENTO"/>
    <n v="43222800"/>
    <s v="LICITACIÓN PÚBLICA"/>
    <n v="4"/>
    <n v="6"/>
    <n v="11"/>
    <n v="3"/>
    <n v="3997357.56"/>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ON COMEDOR Y AREAS DE BIENESTAR COMPLEMENTARIAS PARA LA ESUFA  SUMINISTRO, INSTALACIÓN Y PUESTA EN FUNCIONAMIENTO CONDENSADORA (12.000 BTU) DE ACUERDO A LAS ESPECIFICACIONE TÉCNICAS. INCLUYE TODOS LOS ELEMENTOS NECESARIOS PARA SU CORRECTA INSTALACIÓN Y PUESTA EN FUNCIONAMIENTO"/>
    <n v="40101704"/>
    <s v="LICITACIÓN PÚBLICA"/>
    <n v="4"/>
    <n v="6"/>
    <n v="11"/>
    <n v="2"/>
    <n v="6590384.2199999997"/>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 CONSTRUCCION COMEDOR Y AREAS DE BIENESTAR COMPLEMENTARIAS PARA LA ESUFA SUMINISTRO, INSTALACIÓN Y PUESTA EN FUNCIONAMIENTO VENTILADOR TIPO HONGO 12600 CFM 0.882 in W.G. (VEXT-02) (Incluye soportería, tornillería, anclajes, empalme al conducto)  (ISLA) Y DEMAS ELEMENTOS NECESARIOS PARA SU INSTALACION Y PUESTA EN SERVICIO"/>
    <n v="40101500"/>
    <s v="LICITACIÓN PÚBLICA"/>
    <n v="4"/>
    <n v="6"/>
    <n v="11"/>
    <n v="1"/>
    <n v="29833378.539999999"/>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ON COMEDOR Y AREAS DE BIENESTAR COMPLEMENTARIAS PARA LA ESUFA  SUMINISTRO, INSTALACIÓN Y PUESTA EN FUNCIONAMIENTO VENTILADOR TIPO HONGO 4270 CFM 0.79 in W.G. (VEXT-03)  (Incluye soportería, tornillería, anclajes, empalme al conducto) (PARED) Y DEMAS ELEMENTOS NECESARIOS PARA SU INSTALACION Y PUESTA EN SERVICIO"/>
    <n v="40101500"/>
    <s v="LICITACIÓN PÚBLICA"/>
    <n v="4"/>
    <n v="6"/>
    <n v="11"/>
    <n v="1"/>
    <n v="12607293.16"/>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ON COMEDOR Y AREAS DE BIENESTAR COMPLEMENTARIAS PARA LA ESUFA  SUMINISTRO, INSTALACIÓN Y PUESTA EN FUNCIONAMIENTO VENTILADOR CENTRIFUGO   SUMINISTRO 15280 CFM 1.35 in W.G. (VSUM-09)  (incluye tornilleria, anclajes, sección de flitros MERV7, bases anti-vibración) Y DEMAS ELEMENTOS NECESARIOS PARA SU INSTALACION Y PUESTA EN SERVICIO"/>
    <n v="40101500"/>
    <s v="LICITACIÓN PÚBLICA"/>
    <n v="4"/>
    <n v="6"/>
    <n v="11"/>
    <n v="1"/>
    <n v="58304881.809999995"/>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ON COMEDOR Y AREAS DE BIENESTAR COMPLEMENTARIAS PARA LA ESUFA  SUMINISTRO, INSTALACIÓN Y PUESTA EN FUNCIONAMIENTO EVAPORADORA DE PARED (12.000 BTU/h) Y DEMAS ELEMENTOS NECESARIOS PARA SU INSTALACION Y PUESTA EN SERVICIO"/>
    <n v="40101709"/>
    <s v="LICITACIÓN PÚBLICA"/>
    <n v="4"/>
    <n v="6"/>
    <n v="11"/>
    <n v="2"/>
    <n v="3113649.28"/>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ÓN DE COMEDOR Y AREAS DE BIENESTAR COMPLEMENTARIAS PARA LA ESUFA   SUMINISTRO, INSTALACIÓN Y PUESTA EN FUNCIONAMIENTO Halton EO 131 Campana tipo isla (modulo de 3,32 x 2,6 mts) Y DEMAS ELEMENTOS NECESARIOS PARA SU INSTALACION Y PUESTA EN SERVICIO"/>
    <n v="40101600"/>
    <s v="LICITACIÓN PÚBLICA"/>
    <n v="4"/>
    <n v="6"/>
    <n v="11"/>
    <n v="2"/>
    <n v="55159367.899999999"/>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ÓN DE COMEDOR Y AREAS DE BIENESTAR COMPLEMENTARIAS PARA LA ESUFA  SUMINISTRO, INSTALACIÓN Y PUESTA EN FUNCIONAMIENTO Halton EO 125 Campana tipo pared (modulo 3,25x1,86 mts) Y DEMAS ELEMENTOS NECESARIOS PARA SU INSTALACION Y PUESTA EN SERVICIO"/>
    <n v="40101600"/>
    <s v="LICITACIÓN PÚBLICA"/>
    <n v="4"/>
    <n v="6"/>
    <n v="11"/>
    <n v="2"/>
    <n v="55731462.780000001"/>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ÓN DE COMEDOR Y AREAS DE BIENESTAR COMPLEMENTARIAS PARA LA ESUFA SUMINISTRO, INSTALACIÓN Y PUESTA EN FUNCIONAMIENTO VENTILADOR AXIAL  DE SUMINISTRO COMEDOR (PRIMER PISO)1100 CFM 0.71 in W.G. (V-SUM01,02,03,04) Y DEMAS ELEMENTOS NECESARIOS PARA SU INSTALACION Y PUESTA EN SERVICIO"/>
    <n v="40101604"/>
    <s v="LICITACIÓN PÚBLICA"/>
    <n v="4"/>
    <n v="6"/>
    <n v="11"/>
    <n v="4"/>
    <n v="8630032.3200000003"/>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ON COMEDOR Y AREAS DE BIENESTAR COMPLEMENTARIAS PARA LA ESUFA  SUMINISTRO, INSTALACIÓN Y PUESTA EN FUNCIONAMIENTO VENTILADOR  AXIAL 770 CFM 0.74 in W.G. DE SUMINISTRO COMEDOR (SEGUNDO PISO) (SUM 05,06,07,08) Y DEMAS ELEMENTOS NECESARIOS PARA SU INSTALACION Y PUESTA EN SERVICIO"/>
    <n v="40101604"/>
    <s v="LICITACIÓN PÚBLICA"/>
    <n v="4"/>
    <n v="6"/>
    <n v="11"/>
    <n v="4"/>
    <n v="8630032.3200000003"/>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ON COMEDOR Y AREAS DE BIENESTAR COMPLEMENTARIAS PARA LA ESUFA  SUMINISTRO, INSTALACIÓN Y PUESTA EN FUNCIONAMIENTO CAJA DE VENTILACIÓN  825 CFM 0.58 in WG VEXT-01,05 (EXTRACTOR BAÑOS MUJERES) Y DEMAS ELEMENTOS NECESARIOS PARA SU INSTALACION Y PUESTA EN SERVICIO"/>
    <n v="40101502"/>
    <s v="LICITACIÓN PÚBLICA"/>
    <n v="4"/>
    <n v="6"/>
    <n v="11"/>
    <n v="2"/>
    <n v="20309813.300000001"/>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ON COMEDOR Y AREAS DE BIENESTAR COMPLEMENTARIAS PARA LA ESUFA   SUMINISTRO, INSTALACIÓN Y PUESTA EN FUNCIONAMIENTO CAJA DE VENTILACIÓN  825 CFM 0.58 in WG VEXT-04,06 (EXTRACTOR BAÑOS HOMBRES) Y DEMAS ELEMENTOS NECESARIOS PARA SU INSTALACION Y PUESTA EN SERVICIO"/>
    <n v="40101502"/>
    <s v="LICITACIÓN PÚBLICA"/>
    <n v="4"/>
    <n v="6"/>
    <n v="11"/>
    <n v="2"/>
    <n v="20309813.300000001"/>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ÓN DE COMEDOR Y AREAS DE BIENESTAR COMPLEMENTARIAS PARA LA ESUFA SUMINISTRO, INSTALACIÓN Y PUESTA EN FUNCIONAMIENTO EXTRACTOR TIPO PLAFON  86 CFM 0.131 in W.G. BAÑO MUJERES (VAX-00) Y DEMAS ELEMENTOS NECESARIOS PARA SU INSTALACION Y PUESTA EN SERVICIO"/>
    <n v="40101502"/>
    <s v="LICITACIÓN PÚBLICA"/>
    <n v="4"/>
    <n v="6"/>
    <n v="11"/>
    <n v="1"/>
    <n v="335762.07"/>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CONSTRUCCIÓN DE COMEDOR Y AREAS DE BIENESTAR COMPLEMENTARIAS PARA LA ESUFA SUMINISTRO, INSTALACIÓN Y PUESTA EN FUNCIONAMIENTO EXTRACTOR HELICOCENTRIFUGO 225 CFM 0.4 in W.G. BAÑO HOMBRES (VEXT-07) Y DEMAS ELEMENTOS NECESARIOS PARA SU INSTALACION Y PUESTA EN SERVICIO"/>
    <n v="40101502"/>
    <s v="LICITACIÓN PÚBLICA"/>
    <n v="4"/>
    <n v="6"/>
    <n v="11"/>
    <n v="1"/>
    <n v="1405869.5699999998"/>
    <s v="GLOBAL"/>
    <n v="44369"/>
  </r>
  <r>
    <x v="27"/>
    <s v="1502-0100-34-0-1502090-02"/>
    <s v="02-01-01-004-003-09"/>
    <s v="ADQUISICIÓN DE BIENES Y SERVICIOS - INFRAESTRUCTURA DE SOPORTE CONSTRUIDA - FORTALECIMIENTO DE LA INFRAESTRUCTURA EN LA FUERZA AÉREA COLOMBIANA CON EL FIN DE SOPORTAR LAS OPERACIONES AÉREAS A NIVEL   NACIONAL"/>
    <s v=" CONSTRUCCIÓN DE COMEDOR Y AREAS DE BIENESTAR COMPLEMENTARIAS PARA LA ESUFA SUMINISTRO, INSTALACIÓN Y PUESTA EN FUNCIONAMIENTO Greystone CDD4A - Sensor de dioxido de carbono con salida 0-10 VDC Y DEMAS ELEMENTOS NECESARIOS PARA SU INSTALACION Y PUESTA EN SERVICIO"/>
    <n v="41113119"/>
    <s v="LICITACIÓN PÚBLICA"/>
    <n v="4"/>
    <n v="6"/>
    <n v="11"/>
    <n v="8"/>
    <n v="20112980.16"/>
    <s v="GLOBAL"/>
    <n v="44369"/>
  </r>
  <r>
    <x v="27"/>
    <s v="1502-0100-34-0-1502090-02"/>
    <s v="02-01-01-004-003-05"/>
    <s v="ADQUISICIÓN DE BIENES Y SERVICIOS - INFRAESTRUCTURA DE SOPORTE CONSTRUIDA - FORTALECIMIENTO DE LA INFRAESTRUCTURA EN LA FUERZA AÉREA COLOMBIANA CON EL FIN DE SOPORTAR LAS OPERACIONES AÉREAS A NIVEL   NACIONAL"/>
    <s v=" CONSTRUCCIÓN DE COMEDOR Y AREAS DE BIENESTAR COMPLEMENTARIAS PARA LA ESUFA  ASCENSOR MONTAPLATOS CON MALACATE, CAPACIDAD DE CARGA 50KG-100 KG, VELOCIDAD UNA (1) VELOCIDAD - 8M/MIN, CABINA TIPO CERRADA, ENTRADAS 1-2-3 ENTRADAS (90°/180°/270°), CABINA DE BASDOR CENTRAL O LATERAL, DIMENSIONES 0.60M ANCHO X 0.60M FONDO X 0.60M. Y DEMAS ELEMENTOS NECESARIOS PARA SU INSTALACION Y PUESTA EN SERVICIO"/>
    <n v="24101601"/>
    <s v="LICITACIÓN PÚBLICA"/>
    <n v="4"/>
    <n v="6"/>
    <n v="11"/>
    <n v="1"/>
    <n v="29702696.309999999"/>
    <s v="GLOBAL"/>
    <n v="44369"/>
  </r>
  <r>
    <x v="27"/>
    <s v="1502-0100-38-0-1502132-02"/>
    <s v="02-01-01-001-002-07"/>
    <s v="ADQUISICIÓN DE BIENES Y SERVICIOS - SERVICIO DE EDUCACIÓN FORMAL - FORTALECIMIENTO DE LA CALIDAD EDUCATIVA DE LAS INSTITUCIONES DE EDUCACIÓN SUPERIOR Y SUS PROGRAMAS EN LA FUERZA AÉREA COLOMBIANA  NACIONAL"/>
    <s v="AMARRE DE VIGENCIAS FUTURAS 2022-OBRA_x000a_PUBLICA CONSTRUCCIÓN DE LA SEGUNDA_x000a_FASE DEL CENTRO DE RECURSOS PARA EL_x000a_APRENDIZAJE E INVESTIGACIÓN - CRAI_x000a_(INCLUYE OBRAS DE URBANISMO Y EQUIPOS),_x000a_UBICADO EN LA ESCUELA MILITAR DE AVIACIÓN_x000a_&quot;MARCO FIDEL SUAREZ&quot; - EN LA CIUDAD DE_x000a_CALI VALLE DEL CAUCA"/>
    <n v="72121409"/>
    <s v="LICITACIÓN PÚBLICA"/>
    <n v="4"/>
    <n v="6"/>
    <n v="11"/>
    <n v="1"/>
    <n v="950000000"/>
    <s v="GLOBAL"/>
    <m/>
  </r>
  <r>
    <x v="27"/>
    <s v="1502-0100-38-0-1502132-02"/>
    <s v="02-01-01-001-002-07"/>
    <s v="ADQUISICIÓN DE BIENES Y SERVICIOS - SERVICIO DE EDUCACIÓN FORMAL - FORTALECIMIENTO DE LA CALIDAD EDUCATIVA DE LAS INSTITUCIONES DE EDUCACIÓN SUPERIOR Y SUS PROGRAMAS EN LA FUERZA AÉREA COLOMBIANA  NACIONAL"/>
    <s v="MARRE DE VIGENCIAS FUTURAS 2022- INTERVENTORÍA TÉCNICA, ECONÓMICA, JURÍDICA, FINANCIERA, ADMINISTRATIVA Y CONTABLE PARA LA OBRA PUBLICA CONSTRUCCIÓN DE LA SEGUNDA FASE DEL CENTRO DE RECURSOS PARA EL APRENDIZAJE E INVESTIGACIÓN - CRAI (INCLUYE OBRAS DE URBANISMO Y EQUIPOS), UBICADO EN LA ESCUELA MILITAR DE AVIACIÓN &quot;MARCO FIDEL SUAREZ&quot; - EN LA CIUDAD DE CALI VALLE DEL CAUCA"/>
    <n v="81101500"/>
    <s v="CONCURSO DE MÉRITOS ABIERTO"/>
    <n v="4"/>
    <n v="6"/>
    <n v="11"/>
    <n v="1"/>
    <n v="50000000"/>
    <s v="GLOBAL"/>
    <m/>
  </r>
  <r>
    <x v="27"/>
    <s v="1502-0100-34-0-1502088-02"/>
    <s v="02-01-01-001-002-11"/>
    <s v="ADQUISICIÓN DE BIENES Y SERVICIOS - INFRAESTRUCTURA ESTRATÉGICA OPERACIONAL CONSTRUIDA - FORTALECIMIENTO DE LA INFRAESTRUCTURA EN LA FUERZA AÉREA COLOMBIANA CON EL FIN DE SOPORTAR LAS OPERACIONES AÉREAS A NIVEL   NACIONAL"/>
    <s v="OBRAS PÚBLICAS PARA LA CONSTRUCCIÓN_x000a_INFRAESTRUCTURA PARA EL FUNCIONAMIENTO DEL AERÓDROMO DE VELÁSQUEZ EN PUERTO BOYACÁ, DE ACUERDO CON ESPECIFICACIONES TÉCNICAS ANEXAS. (AMARRE VF 2022)_x000a_"/>
    <n v="72121400"/>
    <s v="LICITACIÓN PÚBLICA"/>
    <n v="1"/>
    <n v="6"/>
    <n v="11"/>
    <n v="1"/>
    <n v="2057921467.27"/>
    <s v="GLOBAL"/>
    <n v="44412"/>
  </r>
  <r>
    <x v="27"/>
    <s v="1502-0100-34-0-1502088-02"/>
    <s v="02-01-01-001-002-11"/>
    <s v="ADQUISICIÓN DE BIENES Y SERVICIOS - INFRAESTRUCTURA ESTRATÉGICA OPERACIONAL CONSTRUIDA - FORTALECIMIENTO DE LA INFRAESTRUCTURA EN LA FUERZA AÉREA COLOMBIANA CON EL FIN DE SOPORTAR LAS OPERACIONES AÉREAS A NIVEL   NACIONAL"/>
    <s v="INTERVENTORÍA TÉCNICA, ADMINISTRATIVA, FINANCIERA, CONTABLE  Y   JURÍDICA   PARA   LAS OBRAS   PÚBLICAS   PARA   LA   CONSTRUCCIÓN   DE   INFRAESTRUCTURA   PARA   EL  FUNCIONAMIENTO   DEL   AERÓDROMO   DE   VELÁSQUEZ   EN   PUERTO   BOYACÁ,   DE   ACUERDO   CON  ESPECIFICACIONES TÉCNICAS ANEXAS. AMARRE VF 2022"/>
    <n v="81101500"/>
    <s v="CONCURSO DE MÉRITOS ABIERTO"/>
    <n v="1"/>
    <n v="6"/>
    <n v="11"/>
    <n v="1"/>
    <n v="66448000"/>
    <s v="GLOBAL"/>
    <n v="44410"/>
  </r>
  <r>
    <x v="27"/>
    <s v="1502-0100-34-0-1502089-02"/>
    <s v="02-01-01-001-002-11"/>
    <s v="ADQUISICIÓN DE BIENES Y SERVICIOS - INFRAESTRUCTURA OPERACIONAL CON MANTENIMIENTO MAYOR - FORTALECIMIENTO DE LA INFRAESTRUCTURA EN LA FUERZA AÉREA COLOMBIANA CON EL FIN DE SOPORTAR LAS OPERACIONES AÉREAS A NIVEL   NACIONAL"/>
    <s v="OBRA PÚBLICA PARA EL MANTENIMIENTO MAYOR DEL HANGAR NORTE EN EL COMANDO AÉREO DE COMBATE No. 3 (AMARRE VF 2022)"/>
    <n v="72121100"/>
    <s v="LICITACIÓN PÚBLICA"/>
    <n v="1"/>
    <n v="6"/>
    <n v="11"/>
    <n v="1"/>
    <n v="1938100018"/>
    <s v="GLOBAL"/>
    <s v="02-dic-21"/>
  </r>
  <r>
    <x v="27"/>
    <s v="1502-0100-34-0-1502089-02"/>
    <s v="02-01-01-001-002-11"/>
    <s v="ADQUISICIÓN DE BIENES Y SERVICIOS - INFRAESTRUCTURA OPERACIONAL CON MANTENIMIENTO MAYOR - FORTALECIMIENTO DE LA INFRAESTRUCTURA EN LA FUERZA AÉREA COLOMBIANA CON EL FIN DE SOPORTAR LAS OPERACIONES AÉREAS A NIVEL   NACIONAL"/>
    <s v="INTERVENTORÍA TÉCNICA, ADMINISTRATIVA, FINANCIERA, CONTABLE Y JURÍDICA PARA LA OBRA PÚBLICA PARA EL MANTENIMIENTO MAYOR DEL HANGAR NORTE EN EL COMANDO AÉREO DE COMBATE No. 3 (AMARRE VF 2022)"/>
    <n v="81101500"/>
    <s v="CONCURSO DE MÉRITOS ABIERTO"/>
    <n v="1"/>
    <n v="6"/>
    <n v="11"/>
    <n v="1"/>
    <n v="40000000"/>
    <s v="GLOBAL"/>
    <n v="44355"/>
  </r>
  <r>
    <x v="27"/>
    <s v="1502-0100-34-0-1502090-02"/>
    <s v="02-01-01-001-002-11"/>
    <s v="ADQUISICIÓN DE BIENES Y SERVICIOS - INFRAESTRUCTURA DE SOPORTE CONSTRUIDA - FORTALECIMIENTO DE LA INFRAESTRUCTURA EN LA FUERZA AÉREA COLOMBIANA CON EL FIN DE SOPORTAR LAS OPERACIONES AÉREAS A NIVEL   NACIONAL"/>
    <s v="CONSTRUCCIÓN DE LA FASE I DEL CENTRO _x000a_DE INSTRUCCIÓN EN CAIDA LIBRE E _x000a_INVESTIGACIÓN AERONÁUTICA DE LA _x000a_FUERZA AÉREA COLOMBIANA-AMARRE _x000a_VIGENCIA FUTURA 2022"/>
    <n v="72121400"/>
    <s v="CONTRATACIÓN DIRECTA"/>
    <n v="1"/>
    <n v="6"/>
    <n v="11"/>
    <n v="1"/>
    <n v="5350000000"/>
    <s v="GLOBAL"/>
    <n v="44440"/>
  </r>
  <r>
    <x v="27"/>
    <s v="1502-0100-34-0-1502090-02"/>
    <s v="02-01-01-001-002-11"/>
    <s v="ADQUISICIÓN DE BIENES Y SERVICIOS - INFRAESTRUCTURA DE SOPORTE CONSTRUIDA - FORTALECIMIENTO DE LA INFRAESTRUCTURA EN LA FUERZA AÉREA COLOMBIANA CON EL FIN DE SOPORTAR LAS OPERACIONES AÉREAS A NIVEL   NACIONAL"/>
    <s v="INTERVENTORÍA TÉCNICA, ADMINISTRATIVA, _x000a_FINANCIERA, CONTABLE Y JURÍDICA PARA LA _x000a_OBRA PÚBLICA PARA LA CONSTRUCCIÓN DE LA _x000a_FASE I DEL CENTRO DE INSTRUCCIÓN EN CAIDA _x000a_LIBRE E INVESTIGACIÓN AERONÁUTICA DE LA _x000a_FUERZA AÉREA COLOMBIANA-AMARRE VIGENCIA _x000a_FUTURA 2022"/>
    <n v="81101500"/>
    <s v="CONCURSO DE MÉRITOS ABIERTO"/>
    <n v="1"/>
    <n v="6"/>
    <n v="11"/>
    <n v="1"/>
    <n v="38080000"/>
    <s v="GLOBAL"/>
    <n v="44557"/>
  </r>
  <r>
    <x v="27"/>
    <s v="1502-0100-34-0-1502090-02"/>
    <s v="02-01-01-001-002-11"/>
    <s v="ADQUISICIÓN DE BIENES Y SERVICIOS - INFRAESTRUCTURA DE SOPORTE CONSTRUIDA - FORTALECIMIENTO DE LA INFRAESTRUCTURA EN LA FUERZA AÉREA COLOMBIANA CON EL FIN DE SOPORTAR LAS OPERACIONES AÉREAS A NIVEL   NACIONAL"/>
    <s v="_x000a_CONSTRUCCIÓN DE LA ESTACION DE _x000a_BOMBEROS DE LA ESCUELA MILITAR DE _x000a_AVIACIÓN EN CALI - VALLE DEL CAUCA _x000a_AMARRE VIGENCIA FUTURA 2022_x000a_"/>
    <n v="72121400"/>
    <s v="LICITACIÓN PÚBLICA"/>
    <n v="1"/>
    <n v="6"/>
    <n v="11"/>
    <n v="1"/>
    <n v="1257269873"/>
    <s v="GLOBAL"/>
    <n v="44557"/>
  </r>
  <r>
    <x v="27"/>
    <s v="1502-0100-34-0-1502090-02"/>
    <s v="02-01-01-001-002-11"/>
    <s v="ADQUISICIÓN DE BIENES Y SERVICIOS - INFRAESTRUCTURA DE SOPORTE CONSTRUIDA - FORTALECIMIENTO DE LA INFRAESTRUCTURA EN LA FUERZA AÉREA COLOMBIANA CON EL FIN DE SOPORTAR LAS OPERACIONES AÉREAS A NIVEL   NACIONAL"/>
    <s v="INTERVENTORÍA TÉCNICA, ADMINISTRATIVA, FINANCIERA, CONTABLE Y JURÍDICA PARA LA OBRA PÚBLICA PARA LA CONSTRUCCIÓN DE LA ESTACION DE BOMBEROS DE LA ESCUELA MILITAR DE AVIACIÓN EN CALI - VALLE DEL CAUCA AMARRE DE VIGENCIA FUTURAS 2022"/>
    <s v="81101500_x000a_"/>
    <s v="CONCURSO DE MÉRITOS ABIERTO"/>
    <n v="1"/>
    <n v="6"/>
    <n v="11"/>
    <n v="1"/>
    <n v="60000000"/>
    <s v="GLOBAL"/>
    <n v="44407"/>
  </r>
  <r>
    <x v="27"/>
    <s v="1502-0100-34-0-1502090-02"/>
    <s v="02-01-01-001-002-11"/>
    <s v="ADQUISICIÓN DE BIENES Y SERVICIOS - INFRAESTRUCTURA DE SOPORTE CONSTRUIDA - FORTALECIMIENTO DE LA INFRAESTRUCTURA EN LA FUERZA AÉREA COLOMBIANA CON EL FIN DE SOPORTAR LAS OPERACIONES AÉREAS A NIVEL   NACIONAL"/>
    <s v="OBRA PÚBLICA PARA LA CONSTRUCCIÓN DE LOS_x000a_LABORATORIOS DEL EDIFICIO DEL ESPACIO FASE I EN LA ESCUELA MILITAR DE AVIACIÓN MARCO FIDEL SUÁREZ CALI - VALLE DEL CAUCA-AMARRE VIGENCIAS FUTURAS 2022_x000a_"/>
    <s v="72121100_x000a_72121400"/>
    <s v="LICITACIÓN PÚBLICA"/>
    <n v="1"/>
    <n v="6"/>
    <n v="11"/>
    <n v="1"/>
    <n v="2063011861.4799998"/>
    <s v="GLOBAL"/>
    <n v="44557"/>
  </r>
  <r>
    <x v="27"/>
    <s v="1502-0100-34-0-1502090-02"/>
    <s v="02-01-01-001-002-11"/>
    <s v="ADQUISICIÓN DE BIENES Y SERVICIOS - INFRAESTRUCTURA DE SOPORTE CONSTRUIDA - FORTALECIMIENTO DE LA INFRAESTRUCTURA EN LA FUERZA AÉREA COLOMBIANA CON EL FIN DE SOPORTAR LAS OPERACIONES AÉREAS A NIVEL   NACIONAL"/>
    <s v="INTERVENTORÍA TÉCNICA, ADMINISTRATIVA,_x000a_FINANCIERA, CONTABLE Y JURÍDICA PARA LA_x000a_OBRA PÚBLICA PARA LA CONSTRUCCIÓN DE LOS_x000a_LABORATORIOS DEL EDIFICIO DEL ESPACIO FASE I EN LA ESCUELA MILITAR DE AVIACIÓN MARCO FIDEL SUÁREZ CALI - VALLE DEL CAUCA-AMARRE VIGENCIA FUTURA 2022"/>
    <n v="81101500"/>
    <s v="CONCURSO DE MÉRITOS ABIERTO"/>
    <n v="1"/>
    <n v="6"/>
    <n v="11"/>
    <n v="1"/>
    <n v="29409873.009999998"/>
    <s v="GLOBAL"/>
    <n v="44544"/>
  </r>
  <r>
    <x v="27"/>
    <s v="1502-0100-34-0-1502090-02"/>
    <s v="02-01-01-004-006-01"/>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DE GRUPO ELECTRÓGENO DE 313KVA/250KW/3Ø/60HZ/208VAC, FP: 0.8, MODO STAND BY, INCLUYE CABINA DE INSONORIZACIÓN CON PUERTAS EQUIPADAS CON CERRADURAS Y BISAGRAS, TANQUE SUB-BASE PARA PROVISIONAMIENTO DE COMBUSTIBLE, TABLERO DE CONTROL DIGITAL, BATERÍAS, CARGADOR DE_x000a_BATERÍAS, DUCTO DE ESCAPE CON SILECIADOR DESDE LA CABINA HASTA AFUERA DE LA_x000a_MAMPOSTERÍA DEL CUARTO, MANUALES TÉCNICOS DE OPERACIÓN Y MANTENIMIENTO, PRUEBAS Y DEMÁS ELEMENTOS NECESARIOS PARA SU CORRECTA INSTALACIÓN Y FUNCIONAMIENTO."/>
    <n v="26111601"/>
    <s v="LICITACIÓN PÚBLICA"/>
    <n v="1"/>
    <n v="6"/>
    <n v="11"/>
    <n v="1"/>
    <n v="250871954.63399997"/>
    <s v="GLOBAL"/>
    <n v="44350"/>
  </r>
  <r>
    <x v="27"/>
    <s v="1502-0100-34-0-1502090-02"/>
    <s v="02-01-01-004-006-02"/>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DE UPS LEGRAND MODELO KEOR T DE 30KVA,_x000a_TECNOLOGÍA ON LINE DOBLE CONVERSIÓN TRIFÁSICA - CONFIGURACIÓN TIPO TORRECONTROLADOR_x000a_DSP - ENTRADA DUAL (RED Y GENERADOR) – CON CAPACIDAD DE CONEXIÓN EN_x000a_PARALELO (ESCALABILIDAD O REDUNDANCIA) - DISPLAY TOUCH SCREEN. BYPASS DE_x000a_MANTENIMIENTO Y AUTOMÁTICO - EFICIENCIA AC- AC 96% - MODO ECO MODE 98% - INDICADOR DE_x000a_ESTADO DE LA UPS CON BARRA DE ILUMINACIÓN. INCLUYE BANCO DE BATERÍAS CON 5 MINUTOS DE_x000a_AUTONOMÍA A PLENA CARGA, AGENTE SNMP PARA MONITOREO Y ADMINISTRACIÓN REMOTA, DPS_x000a_DE 160KA PARA ENTRADA Y SALIDA DEL SISTEMA N+1, ADEMÁS DE TODOS LOS ELEMENTOS_x000a_NECESARIOS PARA SU CORRECTA INSTALACIÓN Y PUESTA EN FUNCIONAMIENTO"/>
    <n v="39121011"/>
    <s v="LICITACIÓN PÚBLICA"/>
    <n v="1"/>
    <n v="6"/>
    <n v="11"/>
    <n v="1"/>
    <n v="67191306.032199994"/>
    <s v="GLOBAL"/>
    <n v="44350"/>
  </r>
  <r>
    <x v="27"/>
    <s v="1502-0100-34-0-1502090-02"/>
    <s v="02-01-01-004-006-09"/>
    <s v="ADQUISICIÓN DE BIENES Y SERVICIOS - INFRAESTRUCTURA DE SOPORTE CONSTRUIDA - FORTALECIMIENTO DE LA INFRAESTRUCTURA EN LA FUERZA AÉREA COLOMBIANA CON EL FIN DE SOPORTAR LAS OPERACIONES AÉREAS A NIVEL   NACIONAL"/>
    <s v="CONSTRUCCIÓN EDIFICIO DEL ESPACIO EN LA ESCUELA MILITAR DE AVIACION MARCO FIDEL SUAREZ SUMINISTRO, INSTALACIÓN Y PUESTA EN SERVICIO EN SERVICIO DE INVERSOR FRONIUS SYMO 10.0-3_x000a_208 / 240 NOMINAL 10 KW TRIFASICO, INCLUYE DUCTERIA IMC, CABLEADO, ACCESORIOS DE_x000a_CONEXIÓN, GABINETE CON PROTECCIONES ELÉCTRICAS, SISTEMA DE MONITOREO REMOTO Y TODO_x000a_LO NECESARIO PARA SU CORRECTA INSTALACIÓN Y PUESTA EN FUNCIONAMIENTO."/>
    <n v="32121705"/>
    <s v="LICITACIÓN PÚBLICA"/>
    <n v="1"/>
    <n v="6"/>
    <n v="11"/>
    <n v="1"/>
    <n v="22089991.895999998"/>
    <s v="GLOBAL"/>
    <n v="44350"/>
  </r>
  <r>
    <x v="27"/>
    <s v="1502-0100-34-0-1502090-02"/>
    <s v="02-01-01-001-002-11"/>
    <s v="ADQUISICIÓN DE BIENES Y SERVICIOS - INFRAESTRUCTURA DE SOPORTE CONSTRUIDA - FORTALECIMIENTO DE LA INFRAESTRUCTURA EN LA FUERZA AÉREA COLOMBIANA CON EL FIN DE SOPORTAR LAS OPERACIONES AÉREAS A NIVEL   NACIONAL"/>
    <s v="_x000a_CONSTRUCCIÓN DE LA ESTACION DE _x000a_BOMBEROS DE LA ESCUELA MILITAR DE _x000a_AVIACIÓN EN CALI - VALLE DEL CAUCA _x000a_AMARRE VIGENCIA FUTURA 2022_x000a_"/>
    <n v="72121400"/>
    <s v="LICITACIÓN PÚBLICA"/>
    <n v="1"/>
    <n v="6"/>
    <n v="11"/>
    <n v="1"/>
    <n v="116508247"/>
    <s v="GLOBAL"/>
    <m/>
  </r>
  <r>
    <x v="27"/>
    <s v="1502-0100-34-0-1502090-02"/>
    <s v="02-01-01-001-002-11"/>
    <s v="ADQUISICIÓN DE BIENES Y SERVICIOS - INFRAESTRUCTURA DE SOPORTE CONSTRUIDA - FORTALECIMIENTO DE LA INFRAESTRUCTURA EN LA FUERZA AÉREA COLOMBIANA CON EL FIN DE SOPORTAR LAS OPERACIONES AÉREAS A NIVEL   NACIONAL"/>
    <s v="OBRA PÚBLICA PARA LA CONSTRUCCIÓN DE LOS_x000a_LABORATORIOS DEL EDIFICIO DEL ESPACIO FASE I EN LA ESCUELA MILITAR DE AVIACIÓN MARCO FIDEL SUÁREZ CALI - VALLE DEL CAUCA-AMARRE VIGENCIAS FUTURAS 2022_x000a_"/>
    <s v="72121100_x000a_72121400"/>
    <s v="LICITACIÓN PÚBLICA"/>
    <n v="1"/>
    <n v="6"/>
    <n v="11"/>
    <n v="1"/>
    <n v="172775085.16"/>
    <s v="GLOBAL"/>
    <m/>
  </r>
  <r>
    <x v="28"/>
    <s v="02-02-02-008-007"/>
    <s v="02-02-02-008-007-01-4"/>
    <s v="Adquisición de servicios - Servicios de mantenimiento y reparación de maquinaria y equipo de transporte"/>
    <s v="MANTENIMIENTO TRUCK LIFT FORK 7 TON. AMD-0978 - GACAR"/>
    <n v="78181507"/>
    <s v="SELECCIÓN ABREVIADA MENOR CUANTÍA"/>
    <n v="5"/>
    <n v="7"/>
    <n v="10"/>
    <n v="1"/>
    <n v="4621840"/>
    <s v="GLOBAL"/>
    <s v="NO SOLICITADAS"/>
  </r>
  <r>
    <x v="28"/>
    <s v="02-02-01-003-005"/>
    <s v="02-02-01-003-005-04"/>
    <s v="Materiales y suministros - Productos químicos n. C. P."/>
    <s v="ADHESIVO DE NEOPRENO "/>
    <n v="31201616"/>
    <s v="SELECCIÓN ABREVIADA SUBASTA INVERSA (NO DISPONIBLE)"/>
    <n v="4"/>
    <n v="8"/>
    <n v="10"/>
    <n v="1"/>
    <n v="535500"/>
    <s v="GLOBAL"/>
    <s v="NO SOLICITADAS"/>
  </r>
  <r>
    <x v="28"/>
    <s v="02-02-01-003-005"/>
    <s v="02-02-01-003-005-04"/>
    <s v="Materiales y suministros - Productos químicos n. C. P."/>
    <s v="ADHESIVO HYSOL REF 934 "/>
    <n v="31201631"/>
    <s v="SELECCIÓN ABREVIADA MENOR CUANTÍA"/>
    <n v="2"/>
    <n v="5"/>
    <n v="10"/>
    <n v="1"/>
    <n v="8925000"/>
    <s v="GLOBAL"/>
    <s v="NO SOLICITADAS"/>
  </r>
  <r>
    <x v="28"/>
    <s v="02-01-01-004-010"/>
    <s v="02-01-01-004-010-01"/>
    <s v="Activos fijos - Armas"/>
    <s v="ADQUISICION ARMAS CORTAS TRIPULACIONES"/>
    <n v="46101504"/>
    <s v="CONTRATACIÓN DIRECTA"/>
    <n v="6"/>
    <n v="10"/>
    <n v="10"/>
    <n v="60"/>
    <n v="172200000"/>
    <s v="UNIDAD"/>
    <s v="NO SOLICITADAS"/>
  </r>
  <r>
    <x v="28"/>
    <s v="02-01-01-004-007"/>
    <s v="02-01-01-004-007-03"/>
    <s v="Activos fijos - Radiorreceptores y receptores de televisión; aparatos para la grabación y reproducción de sonido y video; micrófonos, altavoces, amplificadores, etc."/>
    <s v="ADQUISICIÓN CÁMARAS ADV AERONAVES DE INSTRUCCIÓN "/>
    <s v="45121510_x000a_25201500_x000a_25202100_x000a_32131000_x000a_81141900"/>
    <s v="SELECCIÓN ABREVIADA MENOR CUANTÍA"/>
    <n v="9"/>
    <n v="3"/>
    <n v="10"/>
    <n v="8"/>
    <n v="432496000"/>
    <s v="UNIDAD"/>
    <s v="NO SOLICITADAS"/>
  </r>
  <r>
    <x v="28"/>
    <s v="02-01-01-004-010"/>
    <s v="02-01-01-004-010-04"/>
    <s v="Activos fijos - Equipo militar y de seguridad"/>
    <s v="ADQUISICION CASCOS ASALTO RAPIDO"/>
    <n v="46181701"/>
    <s v="SELECCIÓN ABREVIADA SUBASTA INVERSA (NO DISPONIBLE)"/>
    <n v="2"/>
    <n v="6"/>
    <n v="10"/>
    <n v="80"/>
    <n v="70400000"/>
    <s v="UNIDAD"/>
    <s v=""/>
  </r>
  <r>
    <x v="28"/>
    <s v="02-01-01-004-010"/>
    <s v="02-01-01-004-010-04"/>
    <s v="Activos fijos - Equipo militar y de seguridad"/>
    <s v="ADQUISICION CASCOS TACTICO"/>
    <n v="46181701"/>
    <s v="SELECCIÓN ABREVIADA SUBASTA INVERSA (NO DISPONIBLE)"/>
    <n v="2"/>
    <n v="6"/>
    <n v="10"/>
    <n v="420"/>
    <n v="348600000"/>
    <s v="UNIDAD"/>
    <s v=""/>
  </r>
  <r>
    <x v="28"/>
    <s v="02-01-01-004-010"/>
    <s v="02-01-01-004-010-04"/>
    <s v="Activos fijos - Equipo militar y de seguridad"/>
    <s v="ADQUISICION CHALECOS ANTIBALAS"/>
    <n v="46181502"/>
    <s v="CONTRATACIÓN DIRECTA"/>
    <n v="3"/>
    <n v="10"/>
    <n v="10"/>
    <n v="81"/>
    <n v="299700000"/>
    <s v="UNIDAD"/>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 PAIS O.C. CTH."/>
    <n v="15101504"/>
    <s v="SELECCIÓN ABREVIADA - ACUERDO MARCO"/>
    <n v="1"/>
    <n v="12"/>
    <n v="10"/>
    <n v="1"/>
    <n v="5832436923.1500006"/>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 PAIS O.C. ENERGIZAR"/>
    <n v="15101504"/>
    <s v="SELECCIÓN ABREVIADA - ACUERDO MARCO"/>
    <n v="1"/>
    <n v="12"/>
    <n v="10"/>
    <n v="1"/>
    <n v="1400112257"/>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CTH - PAIS VF 2021"/>
    <n v="15101504"/>
    <s v="LICITACIÓN PÚBLICA"/>
    <n v="1"/>
    <n v="12"/>
    <n v="10"/>
    <n v="1"/>
    <n v="7541186332.0200005"/>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CTH - PAIS VF 2021"/>
    <n v="15101504"/>
    <s v="LICITACIÓN PÚBLICA"/>
    <n v="1"/>
    <n v="12"/>
    <n v="10"/>
    <n v="1"/>
    <n v="1197157817.26"/>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CTH - PAIS VF 2021"/>
    <n v="15101504"/>
    <s v="LICITACIÓN PÚBLICA"/>
    <n v="3"/>
    <n v="9"/>
    <n v="16"/>
    <n v="1"/>
    <n v="616203414.85000002"/>
    <s v="GLOBAL"/>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ENERGIZAR - PAIS VF 2021"/>
    <n v="15101504"/>
    <s v="LICITACIÓN PÚBLICA"/>
    <n v="1"/>
    <n v="12"/>
    <n v="10"/>
    <n v="1"/>
    <n v="5278176976.920001"/>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ENERGIZAR - PAIS VF 2021"/>
    <n v="15101504"/>
    <s v="LICITACIÓN PÚBLICA"/>
    <n v="8"/>
    <n v="4"/>
    <n v="16"/>
    <n v="1"/>
    <n v="124629705.34"/>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ENERGIZAR - PAIS -VF 2021 1"/>
    <n v="15101504"/>
    <s v="LICITACIÓN PÚBLICA"/>
    <n v="1"/>
    <n v="12"/>
    <n v="10"/>
    <n v="1"/>
    <n v="485248222"/>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PAIS OC TERPEL"/>
    <n v="15101504"/>
    <s v="SELECCIÓN ABREVIADA - ACUERDO MARCO"/>
    <n v="1"/>
    <n v="12"/>
    <n v="10"/>
    <n v="1"/>
    <n v="2390928253.0799999"/>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TERPEL - PAIS VF 2021"/>
    <n v="15101504"/>
    <s v="LICITACIÓN PÚBLICA"/>
    <n v="1"/>
    <n v="12"/>
    <n v="10"/>
    <n v="1"/>
    <n v="51761763217.180008"/>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TERPEL - PAIS VF 2021"/>
    <n v="15101504"/>
    <s v="LICITACIÓN PÚBLICA"/>
    <n v="3"/>
    <n v="9"/>
    <n v="16"/>
    <n v="1"/>
    <n v="8305878573.8100004"/>
    <s v="GLOBAL"/>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TERPEL - PAIS VF 2021 "/>
    <n v="15101504"/>
    <s v="LICITACIÓN PÚBLICA"/>
    <n v="1"/>
    <n v="12"/>
    <n v="10"/>
    <n v="1"/>
    <n v="72078320.799999997"/>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TERRESTRE"/>
    <s v="15101505_x000a_15101506"/>
    <s v="LICITACIÓN PÚBLICA"/>
    <n v="1"/>
    <n v="12"/>
    <n v="10"/>
    <n v="1"/>
    <n v="2636980447.4400001"/>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TERRESTRE Y ELECTROCOMBUSTIBLE"/>
    <s v="15101505 - 15101506"/>
    <s v="CONTRATACIÓN DIRECTA"/>
    <n v="1"/>
    <n v="5"/>
    <n v="10"/>
    <n v="1"/>
    <n v="1199979183.0999999"/>
    <s v="GLOBAL"/>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TERRESTRE_x000a_"/>
    <n v="15101505"/>
    <s v="SELECCIÓN ABREVIADA - ACUERDO MARCO"/>
    <n v="2"/>
    <n v="10"/>
    <n v="10"/>
    <n v="1"/>
    <n v="100000000"/>
    <s v="GLOBAL"/>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COMBUSTIBLE Y ELECTROCOMBUSTIBLE RADARES, BLARES Y UNIDADES AEREAS ORDEN DE COMPRA CATEGORIA C VF 2021_x000a_"/>
    <s v="15101505_x000a_15101506"/>
    <s v="LICITACIÓN PÚBLICA"/>
    <n v="1"/>
    <n v="12"/>
    <n v="10"/>
    <n v="1"/>
    <n v="617000000"/>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DE COMBUSTIBLE DE AVIACIÓN -_x000a_TOLEMAIDA "/>
    <n v="15101504"/>
    <s v="SELECCIÓN ABREVIADA - ACUERDO MARCO"/>
    <n v="1"/>
    <n v="5"/>
    <n v="10"/>
    <n v="1"/>
    <n v="1384803459.4000001"/>
    <s v="GLOBAL"/>
    <s v="NO SOLICITADAS"/>
  </r>
  <r>
    <x v="28"/>
    <s v="02-02-02-007-002"/>
    <s v="02-02-02-007-002-01-1"/>
    <s v="Adquisición de servicios - Servicios de alquiler o arrendamiento con o sin opción de compra relativos a bienes inmuebles propios o arrendados"/>
    <s v="ADQUISICION DE LOS SERVICIOS DE OFICINA, COMUNICACION, INTERNET, TRANSMISION DE DATOS, LINEA TELEFONICA Y OTROS PARA UN OFICIA DE ENLACE EN USASAC EN NEW CUMBERLAND, PENSYLVANIA DE LA FAC - LOA"/>
    <n v="80131500"/>
    <s v="CONTRATACIÓN DIRECTA"/>
    <n v="4"/>
    <n v="8"/>
    <n v="10"/>
    <n v="1"/>
    <n v="58015950"/>
    <s v="GLOBAL"/>
    <s v="NO SOLICITADAS"/>
  </r>
  <r>
    <x v="28"/>
    <s v="02-02-01-004-009"/>
    <s v="02-02-01-004-009-06"/>
    <s v="Materiales y suministros - Aeronaves y naves espaciales, y sus partes y piezas"/>
    <s v="ADQUISICION DE REPUESTOS AERONAUTICOS DENTRO DEL PLAN MAESTRO DE PRODUCCION (PMP 2019-2021) E IMPREVISTOS DE LAS DIFERENTES AERONAVES DE LA FUERZA AÉREA COLOMBIANA, APROVECHANDO LAS CAPACIDADES HABILITADAS DEL COMANDO AÉREO DE MANTENIMIENTO"/>
    <s v="25202200_x000a_25202300_x000a_25202400_x000a_25202500_x000a_25202600_x000a_25202700"/>
    <s v="CONTRATACIÓN DIRECTA"/>
    <n v="1"/>
    <n v="5"/>
    <n v="10"/>
    <n v="1"/>
    <n v="2390937226"/>
    <s v="GLOBAL"/>
    <s v="SI APROBADAS"/>
  </r>
  <r>
    <x v="28"/>
    <s v="02-02-01-004-009"/>
    <s v="02-02-01-004-009-06"/>
    <s v="Materiales y suministros - Aeronaves y naves espaciales, y sus partes y piezas"/>
    <s v="ADQUISICION DE REPUESTOS AERONAUTICOS DENTRO DEL PLAN MAESTRO DE PRODUCCION (PMP 2021-2022) E IMPREVISTOS DE LAS DIFERENTES AERONAVES DE LA FUERZA AÉREA COLOMBIANA, APROVECHANDO LAS CAPACIDADES HABILITADAS DEL COMANDO AÉREO DE MANTENIMIENTO (AMARRE VF 2022)"/>
    <s v="25202200_x000a_25202300_x000a_25202400_x000a_25202500_x000a_25202800_x000a_25202700"/>
    <s v="CONTRATACIÓN DIRECTA"/>
    <n v="2"/>
    <n v="10"/>
    <n v="10"/>
    <n v="1"/>
    <n v="17607174"/>
    <s v="GLOBAL"/>
    <s v=""/>
  </r>
  <r>
    <x v="28"/>
    <s v="02-02-01-004-009"/>
    <s v="02-02-01-004-009-06"/>
    <s v="Materiales y suministros - Aeronaves y naves espaciales, y sus partes y piezas"/>
    <s v="ADQUISICIÓN DE REPUESTOS AERONAUTICOS PARA LAS FLOTAS CESSNA Y BEECHCRAFT DE LA FUERZA AEREA COLOMBIANA (AMARRE VF 2022)"/>
    <s v="25202200_x000a_25202300_x000a_25202400_x000a_25202500_x000a_25202600_x000a_25202700"/>
    <s v="CONTRATACIÓN DIRECTA"/>
    <n v="2"/>
    <n v="5"/>
    <n v="10"/>
    <n v="1"/>
    <n v="800000000"/>
    <s v="GLOBAL"/>
    <s v="NO SOLICITADAS"/>
  </r>
  <r>
    <x v="28"/>
    <s v="02-02-01-004-009"/>
    <s v="02-02-01-004-009-06"/>
    <s v="Materiales y suministros - Aeronaves y naves espaciales, y sus partes y piezas"/>
    <s v="ADQUISICION DE REPUESTOS, COMPONENTES Y  ACCESORIOS AERONAUTICOS DE LA AERONAVE UH60"/>
    <n v="25202200"/>
    <s v="CONTRATACIÓN DIRECTA"/>
    <n v="3"/>
    <n v="9"/>
    <n v="11"/>
    <n v="1"/>
    <n v="1672384028"/>
    <s v="GLOBAL"/>
    <s v="NO SOLICITADAS"/>
  </r>
  <r>
    <x v="28"/>
    <s v="02-02-01-004-009"/>
    <s v="02-02-01-004-009-06"/>
    <s v="Materiales y suministros - Aeronaves y naves espaciales, y sus partes y piezas"/>
    <s v="ADQUISICIÓN DE REPUESTOS, COMPONENTES Y ACCESORIOS AERONÁUTICOS PARA LAS AERONAVES UH-60 ASIGNADAS A LA FAC (AMARRE VF 2022)"/>
    <s v="25202200 25202300 25202400 25202500 2520260"/>
    <s v="CONTRATACIÓN DIRECTA"/>
    <n v="10"/>
    <n v="3"/>
    <n v="10"/>
    <n v="1"/>
    <n v="1169820583"/>
    <s v="GLOBAL"/>
    <s v="NO SOLICITADAS"/>
  </r>
  <r>
    <x v="28"/>
    <s v="02-02-01-004-009"/>
    <s v="02-02-01-004-009-06"/>
    <s v="Materiales y suministros - Aeronaves y naves espaciales, y sus partes y piezas"/>
    <s v="ADQUISICIÓN DE REPUESTOS, MATERIAL, COMPONENTES Y ACCESORIOS DE LAS DIFERENTES AERONAVES ASIGNADAS A LA FAC PARA EL PROGRAMA AEREOESPACIAL NACIONAL DE ADQUISICIONES (SECAD)"/>
    <s v="25201500_x000a_25201600_x000a_25201700_x000a_25201800_x000a_25201900_x000a_25202000_x000a_25202100_x000a_25202200_x000a_25202300_x000a_25202400_x000a_25202500_x000a_25202600_x000a_25202700_x000a_47131700_x000a_81102300"/>
    <s v="CONTRATACIÓN DIRECTA"/>
    <n v="1"/>
    <n v="11"/>
    <n v="10"/>
    <n v="1"/>
    <n v="999794012"/>
    <s v="GLOBAL"/>
    <s v="NO SOLICITADAS"/>
  </r>
  <r>
    <x v="28"/>
    <s v="02-02-01-004-009"/>
    <s v="02-02-01-004-009-06"/>
    <s v="Materiales y suministros - Aeronaves y naves espaciales, y sus partes y piezas"/>
    <s v="ADQUISICIÓN DE REPUESTOS, MATERIAL, COMPONENTES Y ACCESORIOS DE LAS DIFERENTES AERONAVES ASIGNADAS A LA FAC PARA EL PROGRAMA AEROESPACIAL NACIONAL DE ADQUISICIONES - (SECAD); PROYECTADOS, CALIFICADOS, DESARROLLADOS Y AVALADOS,_x000a_PARA APOYAR EL ALISTAMIENTO Y DISPONIBILIDAD DE AERONAVES Y EQUIPOS ASIGNADOS DE LA AVIACIÓN DE ESTADO // (AMARRE VIGENCIA FUTURA 2022)"/>
    <s v="25201500; 25201600;_x000a_25201700; 25201800;_x000a_25201900; 25202000;_x000a_25202100; 25202200;_x000a_25202300; 25202400;_x000a_25202500; 25202600;_x000a_25202700; 47131700,_x000a_81102300"/>
    <s v="CONTRATACIÓN DIRECTA"/>
    <n v="1"/>
    <n v="11"/>
    <n v="10"/>
    <n v="1"/>
    <n v="100000000"/>
    <s v="GLOBAL"/>
    <s v="NO SOLICITADAS"/>
  </r>
  <r>
    <x v="28"/>
    <s v="02-01-01-004-010"/>
    <s v="02-01-01-004-010-07"/>
    <s v="Activos fijos - Otros equipos"/>
    <s v="ADQUISICIÓN SISTEMA BATT TANK PARA _x000a_TRANSPORTE DE COMBUSTIBLE"/>
    <n v="24122070"/>
    <s v="LICITACIÓN PÚBLICA"/>
    <n v="8"/>
    <n v="4"/>
    <n v="10"/>
    <n v="1"/>
    <n v="1070334999.15"/>
    <s v="UNIDAD"/>
    <s v="NO SOLICITADAS"/>
  </r>
  <r>
    <x v="28"/>
    <s v="02-01-01-004-009"/>
    <s v="02-01-01-004-009-06"/>
    <s v="Activos fijos - Aeronaves y naves espaciales, y sus partes y piezas"/>
    <s v="ADQUISICIÓN SISTEMA DE AERONAVES  REMOTAMENTE PILOTEADAS - COELUM CATEGORIA MINI_x000a_"/>
    <n v="25131705"/>
    <s v="CONTRATACIÓN DIRECTA"/>
    <n v="11"/>
    <n v="2"/>
    <n v="10"/>
    <n v="3"/>
    <n v="1599999900"/>
    <s v="UNIDAD"/>
    <s v="NO SOLICITADAS"/>
  </r>
  <r>
    <x v="28"/>
    <s v="02-02-01-004-009"/>
    <s v="02-02-01-004-009-06"/>
    <s v="Materiales y suministros - Aeronaves y naves espaciales, y sus partes y piezas"/>
    <s v="ADQUISICIÓN_x0009_DE_x0009_REPUESTOS, COMPONENTES Y ACCESORIOS AERONÁUTICOS DE LA AERONAVE UH-60_x000a_"/>
    <n v="25202200"/>
    <s v="CONTRATACIÓN DIRECTA"/>
    <n v="1"/>
    <n v="11"/>
    <n v="10"/>
    <n v="1"/>
    <n v="8538943600"/>
    <s v="GLOBAL"/>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ON COMBUSTIBLE Y _x000a_ELECTROCOMBUSTIBLE RADARES, BLARES Y _x000a_UNIDADES AEREAS ORDEN DE COMPRA _x000a_CATEGORIA A VF 2021_x000a_"/>
    <s v="15101505_x000a_15101506"/>
    <s v="SELECCIÓN ABREVIADA - ACUERDO MARCO"/>
    <n v="8"/>
    <n v="4"/>
    <n v="16"/>
    <n v="1"/>
    <n v="370000000"/>
    <s v="GLOBAL"/>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ON COMBUSTIBLE Y ELECTROCOMBUSTIBLE RADARES, BLARES Y UNIDADES AEREAS ORDEN DE COMPRA CATEGORIA A VF 2021_x000a_"/>
    <s v="15101505_x000a_15101506"/>
    <s v="SELECCIÓN ABREVIADA - ACUERDO MARCO"/>
    <n v="1"/>
    <n v="12"/>
    <n v="10"/>
    <n v="1"/>
    <n v="3381888889"/>
    <s v="GLOBAL"/>
    <s v="SI APROBADAS"/>
  </r>
  <r>
    <x v="28"/>
    <s v="02-02-01-003-005"/>
    <s v="02-02-01-003-005-04"/>
    <s v="Materiales y suministros - Productos químicos n. C. P."/>
    <s v="ANTICONGELANTE TKS- FLUID  DTD406B,   "/>
    <n v="15121807"/>
    <s v="SELECCIÓN ABREVIADA SUBASTA INVERSA (NO DISPONIBLE)"/>
    <n v="1"/>
    <n v="12"/>
    <n v="10"/>
    <n v="700"/>
    <n v="59839171"/>
    <s v="UNIDAD"/>
    <s v="NO SOLICITADAS"/>
  </r>
  <r>
    <x v="28"/>
    <s v="02-02-01-003-005"/>
    <s v="02-02-01-003-005-04"/>
    <s v="Materiales y suministros - Productos químicos n. C. P."/>
    <s v="ANTICONGELANTE TKS- FLUID  DTD406B,   "/>
    <n v="15121807"/>
    <s v="SELECCIÓN ABREVIADA SUBASTA INVERSA (NO DISPONIBLE)"/>
    <n v="4"/>
    <n v="8"/>
    <n v="10"/>
    <n v="1"/>
    <n v="1190000"/>
    <s v="GLOBAL"/>
    <s v="NO SOLICITADAS"/>
  </r>
  <r>
    <x v="28"/>
    <s v="02-01-01-004-004"/>
    <s v="02-01-01-004-004-09"/>
    <s v="Activos fijos - Otra maquinaria para usos especiales y sus partes y piezas"/>
    <s v="CASO LOA - ADQUISICIÓN DE LA CAPACIDAD REPARADORA NIVEL DEPOT MOTORES T-53 - MAQUINARIA (BANCOS ESPECIALES PARA EFECTUAR PRUEBAS A LOS MOTORES T53 Y SUS COMPONENTES) "/>
    <n v="25191518"/>
    <s v="CONTRATACIÓN DIRECTA"/>
    <n v="3"/>
    <n v="9"/>
    <n v="10"/>
    <n v="1"/>
    <n v="2141955896.0799999"/>
    <s v="GLOBAL"/>
    <s v="NO SOLICITADAS"/>
  </r>
  <r>
    <x v="28"/>
    <s v="02-02-02-009-002"/>
    <s v="02-02-02-009-002-09"/>
    <s v="Adquisición de servicios - Otros tipos de educación y servicios de apoyo educativo"/>
    <s v="CASO LOA - ADQUISICIÓN DE LA CAPACIDAD REPARADORA NIVEL DEPOT MOTORES T-53 - SERVICIOS DE EDUCACION (ENTRENAMIENTO NIVEL DEPOT EN IDIOMA ESPAÑOL PARA PERSONAL TECNICO DE LA FUERZA PUBLICA) "/>
    <n v="80101500"/>
    <s v="CONTRATACIÓN DIRECTA"/>
    <n v="3"/>
    <n v="9"/>
    <n v="10"/>
    <n v="1"/>
    <n v="754424269.27999997"/>
    <s v="GLOBAL"/>
    <s v="NO SOLICITADAS"/>
  </r>
  <r>
    <x v="28"/>
    <s v="02-02-02-008-003"/>
    <s v="02-02-02-008-003-09"/>
    <s v="Adquisición de servicios - Otros servicios profesionales y técnicos n. C. P."/>
    <s v="CASO LOA - ADQUISICIÓN DE LA CAPACIDAD REPARADORA NIVEL DEPOT MOTORES T-53 - SERVICIOS PROFESIONALES (CONTRATACION DE 01 DFSR, 10 TECNICOS DE TIEMPO COMPLETO Y 05 TECNICOS A TIEMPO PARCIAL) "/>
    <n v="86111500"/>
    <s v="CONTRATACIÓN DIRECTA"/>
    <n v="3"/>
    <n v="9"/>
    <n v="10"/>
    <n v="1"/>
    <n v="4677754787.1999998"/>
    <s v="GLOBAL"/>
    <s v="NO SOLICITADAS"/>
  </r>
  <r>
    <x v="28"/>
    <s v="02-02-02-008-004"/>
    <s v="02-02-02-008-004-03"/>
    <s v="Adquisición de servicios - Servicios de contenidos en línea (on-line)"/>
    <s v="CASO LOA - ADQUISICIÓN DE LA CAPACIDAD REPARADORA NIVEL DEPOT MOTORES T-53 - SUSCRIPCIONES Y PÚBLICACIONES TECNICAS (SUSCRIPCION ANUAL HONEYWELL)"/>
    <s v="55111601_x000a_55101500"/>
    <s v="CONTRATACIÓN DIRECTA"/>
    <n v="3"/>
    <n v="9"/>
    <n v="10"/>
    <n v="1"/>
    <n v="654884341.32000005"/>
    <s v="GLOBAL"/>
    <s v="NO SOLICITADAS"/>
  </r>
  <r>
    <x v="28"/>
    <s v="02-02-02-006-004"/>
    <s v="02-02-02-006-004"/>
    <s v="Adquisición de servicios - Servicios de transporte de pasajeros"/>
    <s v="CASO LOA - ADQUISICIÓN DE LA CAPACIDAD REPARADORA NIVEL DEPOT MOTORES T-53 - TRANSPORTE PERSONAL (TIQUETES AEREOS, TRANSPORTE TERRESTRE Y ALOJAMIENTO)"/>
    <n v="78111500"/>
    <s v="CONTRATACIÓN DIRECTA"/>
    <n v="3"/>
    <n v="9"/>
    <n v="10"/>
    <n v="1"/>
    <n v="299507526.12"/>
    <s v="GLOBAL"/>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TERRESTRE"/>
    <n v="15101504"/>
    <s v="LICITACIÓN PÚBLICA"/>
    <n v="1"/>
    <n v="12"/>
    <n v="10"/>
    <n v="1"/>
    <n v="87261350"/>
    <s v="GLOBAL"/>
    <s v="SI APROBADAS"/>
  </r>
  <r>
    <x v="28"/>
    <s v="02-02-01-003-005"/>
    <s v="02-02-01-003-005-04"/>
    <s v="Materiales y suministros - Productos químicos n. C. P."/>
    <s v="COMPASS FLUID "/>
    <n v="13111060"/>
    <s v="SELECCIÓN ABREVIADA SUBASTA INVERSA (NO DISPONIBLE)"/>
    <n v="4"/>
    <n v="8"/>
    <n v="10"/>
    <n v="1"/>
    <n v="178500"/>
    <s v="GLOBAL"/>
    <s v="NO SOLICITADAS"/>
  </r>
  <r>
    <x v="28"/>
    <s v="02-01-01-004-009"/>
    <s v="02-01-01-004-009-02"/>
    <s v="Activos fijos - Carrocerías (incluso cabinas) para vehículos automotores; remolques y semirremolques; y sus partes, piezas y accesorios"/>
    <s v="CONTAINER (TANQUE) DE TRANSPORTE, ALMACENAMIENTO Y SUMINISTRO DE COMBUSTIBLE CAPACIDAD 115 galones para ACPM, GASOLINA y C10."/>
    <n v="24111808"/>
    <s v="SELECCIÓN ABREVIADA SUBASTA INVERSA (NO DISPONIBLE)"/>
    <n v="4"/>
    <n v="8"/>
    <n v="10"/>
    <n v="5"/>
    <n v="68440830"/>
    <s v="UNIDAD"/>
    <s v=""/>
  </r>
  <r>
    <x v="28"/>
    <s v="02-01-01-004-009"/>
    <s v="02-01-01-004-009-02"/>
    <s v="Activos fijos - Carrocerías (incluso cabinas) para vehículos automotores; remolques y semirremolques; y sus partes, piezas y accesorios"/>
    <s v="CONTAINER (TANQUE) DE TRANSPORTE, ALMACENAMIENTO Y SUMINISTRO DE COMBUSTIBLE CAPACIDAD 50-55 galones para ACPM"/>
    <n v="24111808"/>
    <s v="SELECCIÓN ABREVIADA SUBASTA INVERSA (NO DISPONIBLE)"/>
    <n v="4"/>
    <n v="8"/>
    <n v="10"/>
    <n v="4"/>
    <n v="37652076"/>
    <s v="UNIDAD"/>
    <s v=""/>
  </r>
  <r>
    <x v="28"/>
    <s v="02-01-01-004-009"/>
    <s v="02-01-01-004-009-02"/>
    <s v="Activos fijos - Carrocerías (incluso cabinas) para vehículos automotores; remolques y semirremolques; y sus partes, piezas y accesorios"/>
    <s v="CONTAINER (TANQUE) DE TRANSPORTE, ALMACENAMIENTO Y SUMINISTRO DE COMBUSTIBLE CAPACIDAD 80-88 galones para ACPM"/>
    <n v="24111808"/>
    <s v="SELECCIÓN ABREVIADA SUBASTA INVERSA (NO DISPONIBLE)"/>
    <n v="4"/>
    <n v="8"/>
    <n v="10"/>
    <n v="2"/>
    <n v="19849472"/>
    <s v="UNIDAD"/>
    <s v=""/>
  </r>
  <r>
    <x v="28"/>
    <s v="02-01-01-004-004"/>
    <s v="02-01-01-004-004-09"/>
    <s v="Activos fijos - Otra maquinaria para usos especiales y sus partes y piezas"/>
    <s v="ESTACION DE MICROSOLDADURA CON BANCO"/>
    <n v="23271806"/>
    <s v="SELECCIÓN ABREVIADA MENOR CUANTÍA"/>
    <n v="5"/>
    <n v="7"/>
    <n v="10"/>
    <n v="1"/>
    <n v="833000"/>
    <s v="GLOBAL"/>
    <s v="NO SOLICITADAS"/>
  </r>
  <r>
    <x v="28"/>
    <s v="02-02-01-003-007"/>
    <s v="02-02-01-003-007-09"/>
    <s v="Materiales y suministros - Otros productos minerales no metálicos n. C. P."/>
    <s v="GRAFITO PRESION EXTREMA MOLY-GRAPH P/N 10229456"/>
    <n v="27112914"/>
    <s v="SELECCIÓN ABREVIADA MENOR CUANTÍA"/>
    <n v="5"/>
    <n v="7"/>
    <n v="10"/>
    <n v="1"/>
    <n v="428400"/>
    <s v="GLOBAL"/>
    <s v="NO SOLICITADAS"/>
  </r>
  <r>
    <x v="28"/>
    <s v="02-02-01-010-001"/>
    <s v="02-02-01-010-001"/>
    <s v="Materiales y suministros - Municiones"/>
    <s v="GRANADA CALIBRE 40 X 46 MM DE PRACTICA - VF 2021"/>
    <s v="46101800 12131500"/>
    <s v="CONTRATACIÓN DIRECTA"/>
    <n v="1"/>
    <n v="12"/>
    <n v="10"/>
    <n v="1017"/>
    <n v="55935000"/>
    <s v="UNIDAD"/>
    <s v="SI APROBADAS"/>
  </r>
  <r>
    <x v="28"/>
    <s v="02-02-01-010-001"/>
    <s v="02-02-01-010-001"/>
    <s v="Materiales y suministros - Municiones"/>
    <s v="MUNICION CALIBRE 5.56 x 45mm tipo bala NTMD-0313"/>
    <n v="46101601"/>
    <s v="CONTRATACIÓN DIRECTA"/>
    <n v="10"/>
    <n v="3"/>
    <n v="10"/>
    <n v="165000"/>
    <n v="232650000"/>
    <s v="UNIDAD"/>
    <s v="NO SOLICITADAS"/>
  </r>
  <r>
    <x v="28"/>
    <s v="02-02-01-010-001"/>
    <s v="02-02-01-010-001"/>
    <s v="Materiales y suministros - Municiones"/>
    <s v="GRANADA DE 40MM H.E A.P - VF 2021"/>
    <s v="46101800 12131500"/>
    <s v="CONTRATACIÓN DIRECTA"/>
    <n v="1"/>
    <n v="12"/>
    <n v="10"/>
    <n v="1450"/>
    <n v="297250000"/>
    <s v="UNIDAD"/>
    <s v="SI APROBADAS"/>
  </r>
  <r>
    <x v="28"/>
    <s v="02-02-01-010-001"/>
    <s v="02-02-01-010-001"/>
    <s v="Materiales y suministros - Municiones"/>
    <s v="GRANADA DE MANO IM-26 H.E - VF 2021"/>
    <s v="46101800 12131500"/>
    <s v="CONTRATACIÓN DIRECTA"/>
    <n v="1"/>
    <n v="12"/>
    <n v="10"/>
    <n v="50"/>
    <n v="9225000"/>
    <s v="UNIDAD"/>
    <s v="SI APROBADAS"/>
  </r>
  <r>
    <x v="28"/>
    <s v="02-02-01-010-001"/>
    <s v="02-02-01-010-001"/>
    <s v="Materiales y suministros - Municiones"/>
    <s v="GRANADA IMC 60 mm H.E. STD NTMD-0287-A1 - VF 2021"/>
    <s v="46101800 12131500"/>
    <s v="CONTRATACIÓN DIRECTA"/>
    <n v="1"/>
    <n v="12"/>
    <n v="10"/>
    <n v="990"/>
    <n v="337590000"/>
    <s v="UNIDAD"/>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GENERAL MULTIPROPOSITO P/N 10229277"/>
    <n v="27112914"/>
    <s v="SELECCIÓN ABREVIADA MENOR CUANTÍA"/>
    <n v="5"/>
    <n v="7"/>
    <n v="10"/>
    <n v="1"/>
    <n v="999600"/>
    <s v="GLOBAL"/>
    <s v="NO SOLICITADAS"/>
  </r>
  <r>
    <x v="28"/>
    <s v="02-02-01-010-005"/>
    <s v="02-02-01-010-005"/>
    <s v="Materiales y suministros - Otros elementos militares de un solo uso"/>
    <s v="KIT DE EXPLOSIVOS (ENTRENAMIENTO CANINO)"/>
    <n v="12131500"/>
    <s v="CONTRATACIÓN DIRECTA"/>
    <n v="2"/>
    <n v="6"/>
    <n v="10"/>
    <n v="325"/>
    <n v="49725000"/>
    <s v="UNIDAD"/>
    <s v=""/>
  </r>
  <r>
    <x v="28"/>
    <s v="02-02-01-003-005"/>
    <s v="02-02-01-003-005-01"/>
    <s v="Materiales y suministros - Pinturas y barnices y productos relacionados; colores para la pintura artística; tintas"/>
    <s v="KIT PINTURA BLANCA  MIL-PRF-85285 Tipo IV³ "/>
    <n v="31211505"/>
    <s v="SELECCIÓN ABREVIADA SUBASTA INVERSA (NO DISPONIBLE)"/>
    <n v="4"/>
    <n v="8"/>
    <n v="10"/>
    <n v="1"/>
    <n v="2142000"/>
    <s v="GLOBAL"/>
    <s v="NO SOLICITADAS"/>
  </r>
  <r>
    <x v="28"/>
    <s v="02-02-01-003-005"/>
    <s v="02-02-01-003-005-01"/>
    <s v="Materiales y suministros - Pinturas y barnices y productos relacionados; colores para la pintura artística; tintas"/>
    <s v="KIT PINTURA GRIS  CLARO MIL-PRF-85285 Tipo IV³ "/>
    <n v="31211505"/>
    <s v="SELECCIÓN ABREVIADA SUBASTA INVERSA (NO DISPONIBLE)"/>
    <n v="4"/>
    <n v="8"/>
    <n v="10"/>
    <n v="1"/>
    <n v="2142000"/>
    <s v="GLOBAL"/>
    <s v="NO SOLICITADAS"/>
  </r>
  <r>
    <x v="28"/>
    <s v="02-02-01-003-005"/>
    <s v="02-02-01-003-005-01"/>
    <s v="Materiales y suministros - Pinturas y barnices y productos relacionados; colores para la pintura artística; tintas"/>
    <s v="KIT PINTURA GRIS  OSCURO MIL-PRF-85285 Tipo IV³ "/>
    <n v="31211505"/>
    <s v="SELECCIÓN ABREVIADA SUBASTA INVERSA (NO DISPONIBLE)"/>
    <n v="4"/>
    <n v="8"/>
    <n v="10"/>
    <n v="1"/>
    <n v="2142000"/>
    <s v="GLOBAL"/>
    <s v="NO SOLICITADAS"/>
  </r>
  <r>
    <x v="28"/>
    <s v="02-02-01-003-005"/>
    <s v="02-02-01-003-005-01"/>
    <s v="Materiales y suministros - Pinturas y barnices y productos relacionados; colores para la pintura artística; tintas"/>
    <s v="KIT PINTURA NEGRA  MIL-PRF-85285 Tipo IV³ "/>
    <n v="31211505"/>
    <s v="SELECCIÓN ABREVIADA SUBASTA INVERSA (NO DISPONIBLE)"/>
    <n v="4"/>
    <n v="8"/>
    <n v="10"/>
    <n v="1"/>
    <n v="2142000"/>
    <s v="GLOBAL"/>
    <s v="NO SOLICITADAS"/>
  </r>
  <r>
    <x v="28"/>
    <s v="02-02-01-004-009"/>
    <s v="02-02-01-004-009-06"/>
    <s v="Materiales y suministros - Aeronaves y naves espaciales, y sus partes y piezas"/>
    <s v="LA ADQUISICION DE REPUESTOS PARA LA_x000a_FASE DE 5000 HORAS/ 5 AÑOS DE LA_x000a_AERONAVE BELL-412 FAC0004 DE LA_x000a_FUERZA AÉREA COLOMBIANA"/>
    <s v="25202200_x000a_25202300_x000a_25202400_x000a_25202500_x000a_25202600_x000a_25202700"/>
    <s v="CONTRATACIÓN DIRECTA"/>
    <n v="10"/>
    <n v="3"/>
    <n v="10"/>
    <n v="1"/>
    <n v="141334000"/>
    <s v="GLOBAL"/>
    <s v="NO SOLICITADAS"/>
  </r>
  <r>
    <x v="28"/>
    <s v="02-02-01-003-005"/>
    <s v="02-02-01-003-005-03"/>
    <s v="Materiales y suministros - Jabón, preparados para limpieza, perfumes y preparados de tocador"/>
    <s v="LIMPIA ACRILICOS , PLASTICOS  Y VIDRIOS  P/N  PGC13  "/>
    <n v="47131821"/>
    <s v="SELECCIÓN ABREVIADA SUBASTA INVERSA (NO DISPONIBLE)"/>
    <n v="4"/>
    <n v="8"/>
    <n v="10"/>
    <n v="1"/>
    <n v="2409750"/>
    <s v="GLOBAL"/>
    <s v="NO SOLICITADAS"/>
  </r>
  <r>
    <x v="28"/>
    <s v="02-02-01-003-005"/>
    <s v="02-02-01-003-005-03"/>
    <s v="Materiales y suministros - Jabón, preparados para limpieza, perfumes y preparados de tocador"/>
    <s v="LIMPIADOR DE ALUMINIO  ALUMIPREP 33"/>
    <n v="12164201"/>
    <s v="SELECCIÓN ABREVIADA SUBASTA INVERSA (NO DISPONIBLE)"/>
    <n v="4"/>
    <n v="8"/>
    <n v="10"/>
    <n v="1"/>
    <n v="737800"/>
    <s v="GLOBAL"/>
    <s v="NO SOLICITADAS"/>
  </r>
  <r>
    <x v="28"/>
    <s v="02-02-02-008-007"/>
    <s v="02-02-02-008-007-01-5"/>
    <s v="Adquisición de servicios - Servicios de mantenimiento y reparación de otra maquinaria y otro equipo"/>
    <s v="MANTENIMIENTO PLANTA AUXILIAR 115 VAC / 28DC 60KVA  - GACAS"/>
    <n v="72154022"/>
    <s v="SELECCIÓN ABREVIADA MENOR CUANTÍA"/>
    <n v="5"/>
    <n v="7"/>
    <n v="10"/>
    <n v="1"/>
    <n v="5018274.03"/>
    <s v="GLOBAL"/>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 BOND 220 - PRESENTACION 12 ONZAS"/>
    <n v="15121802"/>
    <s v="SELECCIÓN ABREVIADA SUBASTA INVERSA (NO DISPONIBLE)"/>
    <n v="4"/>
    <n v="8"/>
    <n v="10"/>
    <n v="1"/>
    <n v="1213800"/>
    <s v="GLOBAL"/>
    <s v="NO SOLICITADAS"/>
  </r>
  <r>
    <x v="28"/>
    <s v="02-02-02-008-007"/>
    <s v="02-02-02-008-007-01-5"/>
    <s v="Adquisición de servicios - Servicios de mantenimiento y reparación de otra maquinaria y otro equipo"/>
    <s v="MANTENIMIENTO PLANTA AUXILIAR 115 VAC / 28DC 60KVA  - GACAS"/>
    <n v="72154022"/>
    <s v="SELECCIÓN ABREVIADA MENOR CUANTÍA"/>
    <n v="5"/>
    <n v="7"/>
    <n v="10"/>
    <n v="1"/>
    <n v="5018274.03"/>
    <s v="GLOBAL"/>
    <s v="NO SOLICITADAS"/>
  </r>
  <r>
    <x v="28"/>
    <s v="02-02-02-008-007"/>
    <s v="02-02-02-008-007-01-5"/>
    <s v="Adquisición de servicios - Servicios de mantenimiento y reparación de otra maquinaria y otro equipo"/>
    <s v="MANTENIMIENTO PLANTA AUXILIAR 115 VAC / 28DC 60KVA  - GACAS"/>
    <n v="72154022"/>
    <s v="SELECCIÓN ABREVIADA MENOR CUANTÍA"/>
    <n v="5"/>
    <n v="7"/>
    <n v="10"/>
    <n v="1"/>
    <n v="5018274.03"/>
    <s v="GLOBAL"/>
    <s v="NO SOLICITADAS"/>
  </r>
  <r>
    <x v="28"/>
    <s v="02-02-02-008-007"/>
    <s v="02-02-02-008-007-01-5"/>
    <s v="Adquisición de servicios - Servicios de mantenimiento y reparación de otra maquinaria y otro equipo"/>
    <s v="MANTENIMIENTO PLANTA AUX. 115  VAC / 28DC 90KVA - GACAS"/>
    <n v="72154022"/>
    <s v="SELECCIÓN ABREVIADA MENOR CUANTÍA"/>
    <n v="5"/>
    <n v="7"/>
    <n v="10"/>
    <n v="1"/>
    <n v="4623853.29"/>
    <s v="GLOBAL"/>
    <s v="NO SOLICITADAS"/>
  </r>
  <r>
    <x v="28"/>
    <s v="02-02-02-008-007"/>
    <s v="02-02-02-008-007-01-5"/>
    <s v="Adquisición de servicios - Servicios de mantenimiento y reparación de otra maquinaria y otro equipo"/>
    <s v="MANTENIMIENTO GENERADOR DE ILUMINACION - GACAS"/>
    <n v="72154022"/>
    <s v="SELECCIÓN ABREVIADA MENOR CUANTÍA"/>
    <n v="5"/>
    <n v="7"/>
    <n v="10"/>
    <n v="1"/>
    <n v="1399661.34"/>
    <s v="GLOBAL"/>
    <s v="NO SOLICITADAS"/>
  </r>
  <r>
    <x v="28"/>
    <s v="02-02-02-008-007"/>
    <s v="02-02-02-008-007-01-4"/>
    <s v="Adquisición de servicios - Servicios de mantenimiento y reparación de maquinaria y equipo de transporte"/>
    <s v="MANTENIMIENTO MONTACARGA HYSTER 7 TONELADAS AMD-0621  - GACAR"/>
    <n v="78181507"/>
    <s v="SELECCIÓN ABREVIADA MENOR CUANTÍA"/>
    <n v="5"/>
    <n v="7"/>
    <n v="10"/>
    <n v="1"/>
    <n v="4201672"/>
    <s v="GLOBAL"/>
    <s v="NO SOLICITADAS"/>
  </r>
  <r>
    <x v="28"/>
    <s v="02-02-02-008-007"/>
    <s v="02-02-02-008-007-01-4"/>
    <s v="Adquisición de servicios - Servicios de mantenimiento y reparación de maquinaria y equipo de transporte"/>
    <s v="MANTENIMIENTO TRACTOR HARLAN AMD-0563  - GACAR"/>
    <n v="78181507"/>
    <s v="SELECCIÓN ABREVIADA MENOR CUANTÍA"/>
    <n v="5"/>
    <n v="7"/>
    <n v="10"/>
    <n v="1"/>
    <n v="4033605"/>
    <s v="GLOBAL"/>
    <s v="NO SOLICITADAS"/>
  </r>
  <r>
    <x v="28"/>
    <s v="02-02-02-008-007"/>
    <s v="02-02-02-008-007-01-4"/>
    <s v="Adquisición de servicios - Servicios de mantenimiento y reparación de maquinaria y equipo de transporte"/>
    <s v="MANTENIMIENTO TRACTOR TUG WAREHOUSE AMD-0509  - GACAR"/>
    <n v="78181507"/>
    <s v="SELECCIÓN ABREVIADA MENOR CUANTÍA"/>
    <n v="5"/>
    <n v="7"/>
    <n v="10"/>
    <n v="1"/>
    <n v="4033605"/>
    <s v="GLOBAL"/>
    <s v="NO SOLICITADAS"/>
  </r>
  <r>
    <x v="28"/>
    <s v="02-02-02-008-007"/>
    <s v="02-02-02-008-007-01-5"/>
    <s v="Adquisición de servicios - Servicios de mantenimiento y reparación de otra maquinaria y otro equipo"/>
    <s v="MANTENIMIENTO COMPRESOR DE AIRE A GASOLINA  SUBARU  - GACAS"/>
    <n v="72154022"/>
    <s v="SELECCIÓN ABREVIADA MENOR CUANTÍA"/>
    <n v="5"/>
    <n v="7"/>
    <n v="10"/>
    <n v="1"/>
    <n v="738944.78"/>
    <s v="GLOBAL"/>
    <s v="NO SOLICITADAS"/>
  </r>
  <r>
    <x v="28"/>
    <s v="02-02-02-008-007"/>
    <s v="02-02-02-008-007-01-5"/>
    <s v="Adquisición de servicios - Servicios de mantenimiento y reparación de otra maquinaria y otro equipo"/>
    <s v="MANTENIMIENTO LAVADORA AERONAVES KARCHER AME-0047 - GAORI"/>
    <n v="73152108"/>
    <s v="SELECCIÓN ABREVIADA MENOR CUANTÍA"/>
    <n v="5"/>
    <n v="7"/>
    <n v="10"/>
    <n v="1"/>
    <n v="2987924.59"/>
    <s v="GLOBAL"/>
    <s v="NO SOLICITADAS"/>
  </r>
  <r>
    <x v="28"/>
    <s v="02-02-02-008-007"/>
    <s v="02-02-02-008-007-01-5"/>
    <s v="Adquisición de servicios - Servicios de mantenimiento y reparación de otra maquinaria y otro equipo"/>
    <s v="MANTENIMIENTO FLOOD LIGHT MAXI-LITE ML695 AMD-1509 - GAORI"/>
    <n v="73152108"/>
    <s v="SELECCIÓN ABREVIADA MENOR CUANTÍA"/>
    <n v="5"/>
    <n v="7"/>
    <n v="10"/>
    <n v="1"/>
    <n v="2051717.08"/>
    <s v="GLOBAL"/>
    <s v="NO SOLICITADAS"/>
  </r>
  <r>
    <x v="28"/>
    <s v="02-02-02-008-007"/>
    <s v="02-02-02-008-007-01-4"/>
    <s v="Adquisición de servicios - Servicios de mantenimiento y reparación de maquinaria y equipo de transporte"/>
    <s v="MANTENIMIENTO TRACTOR TUG  REMOLCADOR DE AERONAVES - GACAS"/>
    <n v="72154022"/>
    <s v="SELECCIÓN ABREVIADA MENOR CUANTÍA"/>
    <n v="5"/>
    <n v="7"/>
    <n v="10"/>
    <n v="1"/>
    <n v="2989001.54"/>
    <s v="GLOBAL"/>
    <s v="NO SOLICITADAS"/>
  </r>
  <r>
    <x v="28"/>
    <s v="02-02-02-008-007"/>
    <s v="02-02-02-008-007-01-5"/>
    <s v="Adquisición de servicios - Servicios de mantenimiento y reparación de otra maquinaria y otro equipo"/>
    <s v="MANTENIMIENTO FLOOD LIGHT MAXI-LITE ML 895  AMD 1520 - GAORI"/>
    <n v="73152108"/>
    <s v="SELECCIÓN ABREVIADA MENOR CUANTÍA"/>
    <n v="5"/>
    <n v="7"/>
    <n v="10"/>
    <n v="1"/>
    <n v="2051717.08"/>
    <s v="GLOBAL"/>
    <s v="NO SOLICITADAS"/>
  </r>
  <r>
    <x v="28"/>
    <s v="02-02-02-008-007"/>
    <s v="02-02-02-008-007-01-5"/>
    <s v="Adquisición de servicios - Servicios de mantenimiento y reparación de otra maquinaria y otro equipo"/>
    <s v="MANTENIMIENTO FLOOD LIGHT MAXI-LITE ML695  AMD 1529 - GAORI"/>
    <n v="73152108"/>
    <s v="SELECCIÓN ABREVIADA MENOR CUANTÍA"/>
    <n v="5"/>
    <n v="7"/>
    <n v="10"/>
    <n v="1"/>
    <n v="2051717.08"/>
    <s v="GLOBAL"/>
    <s v="NO SOLICITADAS"/>
  </r>
  <r>
    <x v="28"/>
    <s v="02-02-02-008-007"/>
    <s v="02-02-02-008-007-01-5"/>
    <s v="Adquisición de servicios - Servicios de mantenimiento y reparación de otra maquinaria y otro equipo"/>
    <s v="MANTENIMIENTO PLANTA AUXILIAR 115 VAC / 28 VDC 60KVA AMD-0172 - GAORI"/>
    <n v="73152108"/>
    <s v="SELECCIÓN ABREVIADA MENOR CUANTÍA"/>
    <n v="5"/>
    <n v="7"/>
    <n v="10"/>
    <n v="1"/>
    <n v="3282751.85"/>
    <s v="GLOBAL"/>
    <s v="NO SOLICITADAS"/>
  </r>
  <r>
    <x v="28"/>
    <s v="02-02-02-008-007"/>
    <s v="02-02-02-008-007-01-5"/>
    <s v="Adquisición de servicios - Servicios de mantenimiento y reparación de otra maquinaria y otro equipo"/>
    <s v="MANTENIMIENTO PLANTA AUXILIAR 115 VAC / 28 VDC 60KVA AMD-0204 - GAORI"/>
    <n v="73152108"/>
    <s v="SELECCIÓN ABREVIADA MENOR CUANTÍA"/>
    <n v="5"/>
    <n v="7"/>
    <n v="10"/>
    <n v="1"/>
    <n v="3282751.85"/>
    <s v="GLOBAL"/>
    <s v="NO SOLICITADAS"/>
  </r>
  <r>
    <x v="28"/>
    <s v="02-02-02-008-007"/>
    <s v="02-02-02-008-007-01-5"/>
    <s v="Adquisición de servicios - Servicios de mantenimiento y reparación de otra maquinaria y otro equipo"/>
    <s v="MANTENIMIENTO PLANTA AUXILIAR 115 VAC/ 28 VDC 60KVA AMD-0205 - GAORI"/>
    <n v="73152108"/>
    <s v="SELECCIÓN ABREVIADA MENOR CUANTÍA"/>
    <n v="5"/>
    <n v="7"/>
    <n v="10"/>
    <n v="1"/>
    <n v="3282751.85"/>
    <s v="GLOBAL"/>
    <s v="NO SOLICITADAS"/>
  </r>
  <r>
    <x v="28"/>
    <s v="02-02-02-008-007"/>
    <s v="02-02-02-008-007-01-5"/>
    <s v="Adquisición de servicios - Servicios de mantenimiento y reparación de otra maquinaria y otro equipo"/>
    <s v="MANTENIMIENTO CENTRO DE ENTRENAMIENTO TACTIVO KFIR (CETAC) EN CACOM 1 - (MANTENIMIENTO A TODO COSTO DEL CENTRO DE ENTRENAMIENTO TACTICO KFIR, UBICADO EN EL CACOM-1 PALANQUERO, CONFORME A FICHA TECNICA_x000a_"/>
    <n v="72151800"/>
    <s v="CONTRATACIÓN DIRECTA"/>
    <n v="1"/>
    <n v="12"/>
    <n v="10"/>
    <n v="1"/>
    <n v="2274696500"/>
    <s v="GLOBAL"/>
    <s v="SI APROBADAS"/>
  </r>
  <r>
    <x v="28"/>
    <s v="02-02-02-008-007"/>
    <s v="02-02-02-008-007-01-5"/>
    <s v="Adquisición de servicios - Servicios de mantenimiento y reparación de otra maquinaria y otro equipo"/>
    <s v="MANTENIMIENTO PLANTA AUXILIAR 28VDC AMD-0116 - GAORI"/>
    <n v="73152108"/>
    <s v="SELECCIÓN ABREVIADA MENOR CUANTÍA"/>
    <n v="5"/>
    <n v="7"/>
    <n v="10"/>
    <n v="1"/>
    <n v="2872407.72"/>
    <s v="GLOBAL"/>
    <s v="NO SOLICITADAS"/>
  </r>
  <r>
    <x v="28"/>
    <s v="02-02-02-008-007"/>
    <s v="02-02-02-008-007-01-5"/>
    <s v="Adquisición de servicios - Servicios de mantenimiento y reparación de otra maquinaria y otro equipo"/>
    <s v="MANTENIMIENTO PLANTA GPU 90KVA TLD AMD-280  - GACAR"/>
    <n v="78181507"/>
    <s v="SELECCIÓN ABREVIADA MENOR CUANTÍA"/>
    <n v="5"/>
    <n v="7"/>
    <n v="10"/>
    <n v="1"/>
    <n v="4061616"/>
    <s v="GLOBAL"/>
    <s v="NO SOLICITADAS"/>
  </r>
  <r>
    <x v="28"/>
    <s v="02-02-02-008-007"/>
    <s v="02-02-02-008-007-01-5"/>
    <s v="Adquisición de servicios - Servicios de mantenimiento y reparación de otra maquinaria y otro equipo"/>
    <s v="MANTENIMIENTO PLANTA AUXILIAR HOBART 60KW AMD-0120  - GACAR"/>
    <n v="78181507"/>
    <s v="SELECCIÓN ABREVIADA MENOR CUANTÍA"/>
    <n v="5"/>
    <n v="7"/>
    <n v="10"/>
    <n v="1"/>
    <n v="4481784"/>
    <s v="GLOBAL"/>
    <s v="NO SOLICITADAS"/>
  </r>
  <r>
    <x v="28"/>
    <s v="02-02-02-008-007"/>
    <s v="02-02-02-008-007-01-5"/>
    <s v="Adquisición de servicios - Servicios de mantenimiento y reparación de otra maquinaria y otro equipo"/>
    <s v="MANTENIMIENTO PLANTA AUXILIAR FCX SYSTEM AMD-0281  - GACAR"/>
    <n v="78181507"/>
    <s v="SELECCIÓN ABREVIADA MENOR CUANTÍA"/>
    <n v="5"/>
    <n v="7"/>
    <n v="10"/>
    <n v="1"/>
    <n v="4341729"/>
    <s v="GLOBAL"/>
    <s v="NO SOLICITADAS"/>
  </r>
  <r>
    <x v="28"/>
    <s v="02-02-02-008-007"/>
    <s v="02-02-02-008-007-01-5"/>
    <s v="Adquisición de servicios - Servicios de mantenimiento y reparación de otra maquinaria y otro equipo"/>
    <s v="MANTENIMIENTO LUCES AUXILIARES ML-6 AMD-1530  - GACAR"/>
    <n v="78181507"/>
    <s v="SELECCIÓN ABREVIADA MENOR CUANTÍA"/>
    <n v="5"/>
    <n v="7"/>
    <n v="10"/>
    <n v="1"/>
    <n v="4117639"/>
    <s v="GLOBAL"/>
    <s v="NO SOLICITADAS"/>
  </r>
  <r>
    <x v="28"/>
    <s v="02-02-02-008-007"/>
    <s v="02-02-02-008-007-01-5"/>
    <s v="Adquisición de servicios - Servicios de mantenimiento y reparación de otra maquinaria y otro equipo"/>
    <s v="MANTENIMIENTO DE COMPLEJOS DE COMBUSTIBLE TERRESTRE"/>
    <n v="72154100"/>
    <s v="LICITACIÓN PÚBLICA"/>
    <n v="1"/>
    <n v="5"/>
    <n v="10"/>
    <n v="1"/>
    <n v="709750948"/>
    <s v="GLOBAL"/>
    <s v="NO SOLICITADAS"/>
  </r>
  <r>
    <x v="28"/>
    <s v="02-02-02-008-007"/>
    <s v="02-02-02-008-007-01-5"/>
    <s v="Adquisición de servicios - Servicios de mantenimiento y reparación de otra maquinaria y otro equipo"/>
    <s v="MANTENIMIENTO DE LOS SIMULADORES DE ALA ROTATORIA HUEY II Y UH-1H DE LA FUERZA AÉREA COLOMBIANA (VF 2021)"/>
    <n v="72151800"/>
    <s v="LICITACIÓN PÚBLICA"/>
    <n v="1"/>
    <n v="12"/>
    <n v="10"/>
    <n v="1"/>
    <n v="1810118315"/>
    <s v="GLOBAL"/>
    <s v="SI APROBADAS"/>
  </r>
  <r>
    <x v="28"/>
    <s v="02-02-02-008-007"/>
    <s v="02-02-02-008-007-01-5"/>
    <s v="Adquisición de servicios - Servicios de mantenimiento y reparación de otra maquinaria y otro equipo"/>
    <s v="MANTENIMIENTO HIDROLAVADORA TANQUE PEQ. AMG-0043  - GACAR"/>
    <n v="78181507"/>
    <s v="SELECCIÓN ABREVIADA MENOR CUANTÍA"/>
    <n v="5"/>
    <n v="7"/>
    <n v="10"/>
    <n v="1"/>
    <n v="2100832"/>
    <s v="GLOBAL"/>
    <s v="NO SOLICITADAS"/>
  </r>
  <r>
    <x v="28"/>
    <s v="02-02-02-008-007"/>
    <s v="02-02-02-008-007-01-5"/>
    <s v="Adquisición de servicios - Servicios de mantenimiento y reparación de otra maquinaria y otro equipo"/>
    <s v="MANTENIMIENTO EQUIPO ETAA PLANTA PORTATIL 120VAC / 12VDC / 2250W-GAAMA"/>
    <n v="83101800"/>
    <s v="SELECCIÓN ABREVIADA MENOR CUANTÍA"/>
    <n v="5"/>
    <n v="7"/>
    <n v="10"/>
    <n v="1"/>
    <n v="2156513"/>
    <s v="GLOBAL"/>
    <s v="NO SOLICITADAS"/>
  </r>
  <r>
    <x v="28"/>
    <s v="02-02-02-008-007"/>
    <s v="02-02-02-008-007-01-4"/>
    <s v="Adquisición de servicios - Servicios de mantenimiento y reparación de maquinaria y equipo de transporte"/>
    <s v="MANTENIMIENTO TRACTOR TUG  REMOLCADOR DE AERONAVES  - GACAS"/>
    <n v="72154022"/>
    <s v="SELECCIÓN ABREVIADA MENOR CUANTÍA"/>
    <n v="5"/>
    <n v="7"/>
    <n v="10"/>
    <n v="1"/>
    <n v="3052524.93"/>
    <s v="GLOBAL"/>
    <s v="NO SOLICITADAS"/>
  </r>
  <r>
    <x v="28"/>
    <s v="02-02-02-008-007"/>
    <s v="02-02-02-008-007-01-1"/>
    <s v="Adquisición de servicios - Servicios de mantenimiento y reparación de productos metálicos elaborados, excepto maquinaria y equipo"/>
    <s v="MANTENIMIENTO EQUIPOS FARE, BIDONES Y ACCESORIOS Y EQUIPOS, ESTACIÓN DE SERVICIO DE COMBUSTIBLE DE AVIACIÓN (VF 2021) VF 2021"/>
    <n v="72154108"/>
    <s v="LICITACIÓN PÚBLICA"/>
    <n v="1"/>
    <n v="12"/>
    <n v="10"/>
    <n v="1"/>
    <n v="1781265924.3599999"/>
    <s v="GLOBAL"/>
    <s v="SI APROBADAS"/>
  </r>
  <r>
    <x v="28"/>
    <s v="02-02-02-008-007"/>
    <s v="02-02-02-008-007-01-5"/>
    <s v="Adquisición de servicios - Servicios de mantenimiento y reparación de otra maquinaria y otro equipo"/>
    <s v="MANTENIMIENTO EQUIPO ETAA GENERADOR DE ILUMINACION FLOOD LIGHT-GAAMA"/>
    <n v="73152100"/>
    <s v="SELECCIÓN ABREVIADA MENOR CUANTÍA"/>
    <n v="5"/>
    <n v="7"/>
    <n v="10"/>
    <n v="1"/>
    <n v="1847817"/>
    <s v="GLOBAL"/>
    <s v="NO SOLICITADAS"/>
  </r>
  <r>
    <x v="28"/>
    <s v="02-02-02-008-007"/>
    <s v="02-02-02-008-007-01-5"/>
    <s v="Adquisición de servicios - Servicios de mantenimiento y reparación de otra maquinaria y otro equipo"/>
    <s v="MANTENIMIENTO EQUIPO ETAA PLANTA AUXILIAR 115 VOLTIOS - 28 DC 60 KVA-GAAMA"/>
    <n v="83101800"/>
    <s v="SELECCIÓN ABREVIADA MENOR CUANTÍA"/>
    <n v="5"/>
    <n v="7"/>
    <n v="10"/>
    <n v="1"/>
    <n v="2782600"/>
    <s v="GLOBAL"/>
    <s v="NO SOLICITADAS"/>
  </r>
  <r>
    <x v="28"/>
    <s v="02-02-02-008-007"/>
    <s v="02-02-02-008-007-01-5"/>
    <s v="Adquisición de servicios - Servicios de mantenimiento y reparación de otra maquinaria y otro equipo"/>
    <s v="MANTENIMIENTO EQUIPO ETAA PLANTA AUXILIAR 28 DC 60 KVA-GAAMA"/>
    <n v="83101800"/>
    <s v="SELECCIÓN ABREVIADA MENOR CUANTÍA"/>
    <n v="5"/>
    <n v="7"/>
    <n v="10"/>
    <n v="1"/>
    <n v="3652165"/>
    <s v="GLOBAL"/>
    <s v="NO SOLICITADAS"/>
  </r>
  <r>
    <x v="28"/>
    <s v="02-02-02-008-007"/>
    <s v="02-02-02-008-007-01-5"/>
    <s v="Adquisición de servicios - Servicios de mantenimiento y reparación de otra maquinaria y otro equipo"/>
    <s v="MANTENIMIENTO HIDROLAVADORA  - GACAS"/>
    <n v="72154022"/>
    <s v="SELECCIÓN ABREVIADA MENOR CUANTÍA"/>
    <n v="5"/>
    <n v="7"/>
    <n v="10"/>
    <n v="1"/>
    <n v="2045012.62"/>
    <s v="GLOBAL"/>
    <s v="NO SOLICITADAS"/>
  </r>
  <r>
    <x v="28"/>
    <s v="02-02-02-008-007"/>
    <s v="02-02-02-008-007-01-5"/>
    <s v="Adquisición de servicios - Servicios de mantenimiento y reparación de otra maquinaria y otro equipo"/>
    <s v="MANTENIMIENTO HIDROLAVADORA  - GACAS"/>
    <n v="72154022"/>
    <s v="SELECCIÓN ABREVIADA MENOR CUANTÍA"/>
    <n v="5"/>
    <n v="7"/>
    <n v="10"/>
    <n v="1"/>
    <n v="1988768.46"/>
    <s v="GLOBAL"/>
    <s v="NO SOLICITADAS"/>
  </r>
  <r>
    <x v="28"/>
    <s v="02-02-02-008-007"/>
    <s v="02-02-02-008-007-01-5"/>
    <s v="Adquisición de servicios - Servicios de mantenimiento y reparación de otra maquinaria y otro equipo"/>
    <s v="MANTENIMIENTO ESCALERA AJUSTBLE/ MANTT   - GACAS"/>
    <n v="72154022"/>
    <s v="SELECCIÓN ABREVIADA MENOR CUANTÍA"/>
    <n v="5"/>
    <n v="7"/>
    <n v="10"/>
    <n v="1"/>
    <n v="1782841.34"/>
    <s v="GLOBAL"/>
    <s v="NO SOLICITADAS"/>
  </r>
  <r>
    <x v="28"/>
    <s v="02-02-02-008-007"/>
    <s v="02-02-02-008-007-01-5"/>
    <s v="Adquisición de servicios - Servicios de mantenimiento y reparación de otra maquinaria y otro equipo"/>
    <s v="MANTENIMIENTO PLATAFORMA DE TRABAJO  - GACAS"/>
    <n v="72154022"/>
    <s v="SELECCIÓN ABREVIADA MENOR CUANTÍA"/>
    <n v="5"/>
    <n v="7"/>
    <n v="10"/>
    <n v="1"/>
    <n v="2048966.99"/>
    <s v="GLOBAL"/>
    <s v="NO SOLICITADAS"/>
  </r>
  <r>
    <x v="28"/>
    <s v="02-02-02-008-007"/>
    <s v="02-02-02-008-007-01-5"/>
    <s v="Adquisición de servicios - Servicios de mantenimiento y reparación de otra maquinaria y otro equipo"/>
    <s v="MANTENIMIENTO PLATAFORMA DE TRABAJO  - GACAS"/>
    <n v="72154022"/>
    <s v="SELECCIÓN ABREVIADA MENOR CUANTÍA"/>
    <n v="5"/>
    <n v="7"/>
    <n v="10"/>
    <n v="1"/>
    <n v="1992721.64"/>
    <s v="GLOBAL"/>
    <s v="NO SOLICITADAS"/>
  </r>
  <r>
    <x v="28"/>
    <s v="02-02-02-008-007"/>
    <s v="02-02-02-008-007-01-5"/>
    <s v="Adquisición de servicios - Servicios de mantenimiento y reparación de otra maquinaria y otro equipo"/>
    <s v="MANTENIMIENTO GATO HIDRAULICO TRIP. / 10 TON  - GACAS"/>
    <n v="72154022"/>
    <s v="SELECCIÓN ABREVIADA MENOR CUANTÍA"/>
    <n v="5"/>
    <n v="7"/>
    <n v="10"/>
    <n v="1"/>
    <n v="972291.88"/>
    <s v="GLOBAL"/>
    <s v="NO SOLICITADAS"/>
  </r>
  <r>
    <x v="28"/>
    <s v="02-02-02-008-007"/>
    <s v="02-02-02-008-007-01-5"/>
    <s v="Adquisición de servicios - Servicios de mantenimiento y reparación de otra maquinaria y otro equipo"/>
    <s v="MANTENIMIENTO GATO HIDRAULICO TRIP. / 10 TON  - GACAS"/>
    <n v="72154022"/>
    <s v="SELECCIÓN ABREVIADA MENOR CUANTÍA"/>
    <n v="5"/>
    <n v="7"/>
    <n v="10"/>
    <n v="1"/>
    <n v="987774.97"/>
    <s v="GLOBAL"/>
    <s v="NO SOLICITADAS"/>
  </r>
  <r>
    <x v="28"/>
    <s v="02-02-02-008-007"/>
    <s v="02-02-02-008-007-01-5"/>
    <s v="Adquisición de servicios - Servicios de mantenimiento y reparación de otra maquinaria y otro equipo"/>
    <s v="MANTENIMIENTO GATO HIDRAULICO TRIP. / 10 TON  - GACAS"/>
    <n v="72154022"/>
    <s v="SELECCIÓN ABREVIADA MENOR CUANTÍA"/>
    <n v="5"/>
    <n v="7"/>
    <n v="10"/>
    <n v="1"/>
    <n v="958528.34"/>
    <s v="GLOBAL"/>
    <s v="NO SOLICITADAS"/>
  </r>
  <r>
    <x v="28"/>
    <s v="02-02-02-008-007"/>
    <s v="02-02-02-008-007-01-5"/>
    <s v="Adquisición de servicios - Servicios de mantenimiento y reparación de otra maquinaria y otro equipo"/>
    <s v="MANTENIMIENTO GATO HIDRAULICO TRIP. / 10 TON  - GACAS"/>
    <n v="72154022"/>
    <s v="SELECCIÓN ABREVIADA MENOR CUANTÍA"/>
    <n v="5"/>
    <n v="7"/>
    <n v="10"/>
    <n v="1"/>
    <n v="972291.88"/>
    <s v="GLOBAL"/>
    <s v="NO SOLICITADAS"/>
  </r>
  <r>
    <x v="28"/>
    <s v="02-02-02-008-007"/>
    <s v="02-02-02-008-007-01-5"/>
    <s v="Adquisición de servicios - Servicios de mantenimiento y reparación de otra maquinaria y otro equipo"/>
    <s v="MANTENIMIENTO GATO HIDRAULICO TRIP.  / 5 TON  - GACAS"/>
    <n v="72154022"/>
    <s v="SELECCIÓN ABREVIADA MENOR CUANTÍA"/>
    <n v="5"/>
    <n v="7"/>
    <n v="10"/>
    <n v="1"/>
    <n v="940505.79"/>
    <s v="GLOBAL"/>
    <s v="NO SOLICITADAS"/>
  </r>
  <r>
    <x v="28"/>
    <s v="02-02-02-008-007"/>
    <s v="02-02-02-008-007-01-5"/>
    <s v="Adquisición de servicios - Servicios de mantenimiento y reparación de otra maquinaria y otro equipo"/>
    <s v="MANTENIMIENTO GATO HIDRAULICO TRIP.  / 5 TON  - GACAS"/>
    <n v="72154022"/>
    <s v="SELECCIÓN ABREVIADA MENOR CUANTÍA"/>
    <n v="5"/>
    <n v="7"/>
    <n v="10"/>
    <n v="1"/>
    <n v="911257.97"/>
    <s v="GLOBAL"/>
    <s v="NO SOLICITADAS"/>
  </r>
  <r>
    <x v="28"/>
    <s v="02-02-02-008-007"/>
    <s v="02-02-02-008-007-01-5"/>
    <s v="Adquisición de servicios - Servicios de mantenimiento y reparación de otra maquinaria y otro equipo"/>
    <s v="MANTENIMIENTO GATO HIDRAULICO TRIP. / 10 TON  - GACAS"/>
    <n v="72154022"/>
    <s v="SELECCIÓN ABREVIADA MENOR CUANTÍA"/>
    <n v="5"/>
    <n v="7"/>
    <n v="10"/>
    <n v="1"/>
    <n v="972291.88"/>
    <s v="GLOBAL"/>
    <s v="NO SOLICITADAS"/>
  </r>
  <r>
    <x v="28"/>
    <s v="02-02-02-008-007"/>
    <s v="02-02-02-008-007-01-5"/>
    <s v="Adquisición de servicios - Servicios de mantenimiento y reparación de otra maquinaria y otro equipo"/>
    <s v="MANTENIMIENTO GATO HIDRAULICO TRIP. / 10 TON  - GACAS"/>
    <n v="72154022"/>
    <s v="SELECCIÓN ABREVIADA MENOR CUANTÍA"/>
    <n v="5"/>
    <n v="7"/>
    <n v="10"/>
    <n v="1"/>
    <n v="987774.97"/>
    <s v="GLOBAL"/>
    <s v="NO SOLICITADAS"/>
  </r>
  <r>
    <x v="28"/>
    <s v="02-02-02-008-007"/>
    <s v="02-02-02-008-007-01-5"/>
    <s v="Adquisición de servicios - Servicios de mantenimiento y reparación de otra maquinaria y otro equipo"/>
    <s v="MANTENIMIENTO GATO HIDRAULICO TRIP. / 10 TON  - GACAS"/>
    <n v="72154022"/>
    <s v="SELECCIÓN ABREVIADA MENOR CUANTÍA"/>
    <n v="5"/>
    <n v="7"/>
    <n v="10"/>
    <n v="1"/>
    <n v="958528.34"/>
    <s v="GLOBAL"/>
    <s v="NO SOLICITADAS"/>
  </r>
  <r>
    <x v="28"/>
    <s v="02-02-02-008-007"/>
    <s v="02-02-02-008-007-01-5"/>
    <s v="Adquisición de servicios - Servicios de mantenimiento y reparación de otra maquinaria y otro equipo"/>
    <s v="MANTENIMIENTO GATO HIDRAULICO TRIP. / 10 TON  - GACAS"/>
    <n v="72154022"/>
    <s v="SELECCIÓN ABREVIADA MENOR CUANTÍA"/>
    <n v="5"/>
    <n v="7"/>
    <n v="10"/>
    <n v="1"/>
    <n v="972291.88"/>
    <s v="GLOBAL"/>
    <s v="NO SOLICITADAS"/>
  </r>
  <r>
    <x v="28"/>
    <s v="02-02-02-008-007"/>
    <s v="02-02-02-008-007-01-5"/>
    <s v="Adquisición de servicios - Servicios de mantenimiento y reparación de otra maquinaria y otro equipo"/>
    <s v="MANTENIMIENTO GATO HIDRAULICO TRIP. / 10 TON  - GACAS"/>
    <n v="72154022"/>
    <s v="SELECCIÓN ABREVIADA MENOR CUANTÍA"/>
    <n v="5"/>
    <n v="7"/>
    <n v="10"/>
    <n v="1"/>
    <n v="987774.97"/>
    <s v="GLOBAL"/>
    <s v="NO SOLICITADAS"/>
  </r>
  <r>
    <x v="28"/>
    <s v="02-02-02-008-007"/>
    <s v="02-02-02-008-007-01-5"/>
    <s v="Adquisición de servicios - Servicios de mantenimiento y reparación de otra maquinaria y otro equipo"/>
    <s v="MANTENIMIENTO GATO HIDRAULICO TRIP. / 10 TON  - GACAS"/>
    <n v="72154022"/>
    <s v="SELECCIÓN ABREVIADA MENOR CUANTÍA"/>
    <n v="5"/>
    <n v="7"/>
    <n v="10"/>
    <n v="1"/>
    <n v="958528.34"/>
    <s v="GLOBAL"/>
    <s v="NO SOLICITADAS"/>
  </r>
  <r>
    <x v="28"/>
    <s v="02-02-02-008-007"/>
    <s v="02-02-02-008-007-01-5"/>
    <s v="Adquisición de servicios - Servicios de mantenimiento y reparación de otra maquinaria y otro equipo"/>
    <s v="MANTENIMIENTO GATO HIDRAULICO /12 TON - GACAS"/>
    <n v="72154022"/>
    <s v="SELECCIÓN ABREVIADA MENOR CUANTÍA"/>
    <n v="5"/>
    <n v="7"/>
    <n v="10"/>
    <n v="1"/>
    <n v="972291.88"/>
    <s v="GLOBAL"/>
    <s v="NO SOLICITADAS"/>
  </r>
  <r>
    <x v="28"/>
    <s v="02-02-02-008-007"/>
    <s v="02-02-02-008-007-01-5"/>
    <s v="Adquisición de servicios - Servicios de mantenimiento y reparación de otra maquinaria y otro equipo"/>
    <s v="MANTENIMIENTO GATO HIDRAULICO /10 TON  - GACAS"/>
    <n v="72154022"/>
    <s v="SELECCIÓN ABREVIADA MENOR CUANTÍA"/>
    <n v="5"/>
    <n v="7"/>
    <n v="10"/>
    <n v="1"/>
    <n v="987774.97"/>
    <s v="GLOBAL"/>
    <s v="NO SOLICITADAS"/>
  </r>
  <r>
    <x v="28"/>
    <s v="02-02-02-008-007"/>
    <s v="02-02-02-008-007-01-5"/>
    <s v="Adquisición de servicios - Servicios de mantenimiento y reparación de otra maquinaria y otro equipo"/>
    <s v="MANTENIMIENTO GATO HIDRAULICO /10 TON  - GACAS"/>
    <n v="72154022"/>
    <s v="SELECCIÓN ABREVIADA MENOR CUANTÍA"/>
    <n v="5"/>
    <n v="7"/>
    <n v="10"/>
    <n v="1"/>
    <n v="958528.34"/>
    <s v="GLOBAL"/>
    <s v="NO SOLICITADAS"/>
  </r>
  <r>
    <x v="28"/>
    <s v="02-02-02-008-007"/>
    <s v="02-02-02-008-007-01-5"/>
    <s v="Adquisición de servicios - Servicios de mantenimiento y reparación de otra maquinaria y otro equipo"/>
    <s v="MANTENIMIENTO GATO HIDRAULICO HELICOPTEROS - GACAS"/>
    <n v="72154022"/>
    <s v="SELECCIÓN ABREVIADA MENOR CUANTÍA"/>
    <n v="5"/>
    <n v="7"/>
    <n v="10"/>
    <n v="1"/>
    <n v="558196.87"/>
    <s v="GLOBAL"/>
    <s v="NO SOLICITADAS"/>
  </r>
  <r>
    <x v="28"/>
    <s v="02-02-02-008-007"/>
    <s v="02-02-02-008-007-01-5"/>
    <s v="Adquisición de servicios - Servicios de mantenimiento y reparación de otra maquinaria y otro equipo"/>
    <s v="MANTENIMIENTO GATO HIDRAULICO HELICOPTEROS  - GACAS"/>
    <n v="72154022"/>
    <s v="SELECCIÓN ABREVIADA MENOR CUANTÍA"/>
    <n v="5"/>
    <n v="7"/>
    <n v="10"/>
    <n v="1"/>
    <n v="558196.87"/>
    <s v="GLOBAL"/>
    <s v="NO SOLICITADAS"/>
  </r>
  <r>
    <x v="28"/>
    <s v="02-02-02-008-007"/>
    <s v="02-02-02-008-007-01-5"/>
    <s v="Adquisición de servicios - Servicios de mantenimiento y reparación de otra maquinaria y otro equipo"/>
    <s v="MANTENIMIENTO GANCHO ARRASTRE HELICOPTERO  - GACAS"/>
    <n v="72154022"/>
    <s v="SELECCIÓN ABREVIADA MENOR CUANTÍA"/>
    <n v="5"/>
    <n v="7"/>
    <n v="10"/>
    <n v="1"/>
    <n v="270935.63"/>
    <s v="GLOBAL"/>
    <s v="NO SOLICITADAS"/>
  </r>
  <r>
    <x v="28"/>
    <s v="02-02-02-008-007"/>
    <s v="02-02-02-008-007-01-5"/>
    <s v="Adquisición de servicios - Servicios de mantenimiento y reparación de otra maquinaria y otro equipo"/>
    <s v="MANTENIMIENTO GANCHO DE ARRASTRE  C-208B  - GACAS"/>
    <n v="72154022"/>
    <s v="SELECCIÓN ABREVIADA MENOR CUANTÍA"/>
    <n v="5"/>
    <n v="7"/>
    <n v="10"/>
    <n v="1"/>
    <n v="284370.73"/>
    <s v="GLOBAL"/>
    <s v="NO SOLICITADAS"/>
  </r>
  <r>
    <x v="28"/>
    <s v="02-02-02-008-007"/>
    <s v="02-02-02-008-007-01-5"/>
    <s v="Adquisición de servicios - Servicios de mantenimiento y reparación de otra maquinaria y otro equipo"/>
    <s v="MANTENIMIENTO GANCHO DE ARRASTRE HELICOPTERO   - GACAS               "/>
    <n v="72154022"/>
    <s v="SELECCIÓN ABREVIADA MENOR CUANTÍA"/>
    <n v="5"/>
    <n v="7"/>
    <n v="10"/>
    <n v="1"/>
    <n v="287944.3"/>
    <s v="GLOBAL"/>
    <s v="NO SOLICITADAS"/>
  </r>
  <r>
    <x v="28"/>
    <s v="02-02-02-008-007"/>
    <s v="02-02-02-008-007-01-5"/>
    <s v="Adquisición de servicios - Servicios de mantenimiento y reparación de otra maquinaria y otro equipo"/>
    <s v="MANTENIMIENTO CARRO BOOSTER DE OXIGENO - GACAS"/>
    <n v="72154022"/>
    <s v="SELECCIÓN ABREVIADA MENOR CUANTÍA"/>
    <n v="5"/>
    <n v="7"/>
    <n v="10"/>
    <n v="1"/>
    <n v="3276568.61"/>
    <s v="GLOBAL"/>
    <s v="NO SOLICITADAS"/>
  </r>
  <r>
    <x v="28"/>
    <s v="02-02-02-008-007"/>
    <s v="02-02-02-008-007-01-5"/>
    <s v="Adquisición de servicios - Servicios de mantenimiento y reparación de otra maquinaria y otro equipo"/>
    <s v="MANTENIMIENTO CARRO BOOSTER DE NITRIGENO - GACAS"/>
    <n v="72154022"/>
    <s v="SELECCIÓN ABREVIADA MENOR CUANTÍA"/>
    <n v="5"/>
    <n v="7"/>
    <n v="10"/>
    <n v="1"/>
    <n v="2713355.89"/>
    <s v="GLOBAL"/>
    <s v="NO SOLICITADAS"/>
  </r>
  <r>
    <x v="28"/>
    <s v="02-02-02-008-007"/>
    <s v="02-02-02-008-007-01-5"/>
    <s v="Adquisición de servicios - Servicios de mantenimiento y reparación de otra maquinaria y otro equipo"/>
    <s v="MANTENIMIENTO EQUIPO LAVADO DE COMPRESORES - GACAS"/>
    <n v="72154022"/>
    <s v="SELECCIÓN ABREVIADA MENOR CUANTÍA"/>
    <n v="5"/>
    <n v="7"/>
    <n v="10"/>
    <n v="1"/>
    <n v="1111717.04"/>
    <s v="GLOBAL"/>
    <s v="NO SOLICITADAS"/>
  </r>
  <r>
    <x v="28"/>
    <s v="02-02-02-008-007"/>
    <s v="02-02-02-008-007-01-4"/>
    <s v="Adquisición de servicios - Servicios de mantenimiento y reparación de maquinaria y equipo de transporte"/>
    <s v="MANTENIMIENTO TRACTOR KUBOTA   REMOLCADOR DE AERONAVES  - GACAS"/>
    <n v="72154022"/>
    <s v="SELECCIÓN ABREVIADA MENOR CUANTÍA"/>
    <n v="5"/>
    <n v="7"/>
    <n v="10"/>
    <n v="1"/>
    <n v="2831480.05"/>
    <s v="GLOBAL"/>
    <s v="NO SOLICITADAS"/>
  </r>
  <r>
    <x v="28"/>
    <s v="02-02-02-008-007"/>
    <s v="02-02-02-008-007-01-5"/>
    <s v="Adquisición de servicios - Servicios de mantenimiento y reparación de otra maquinaria y otro equipo"/>
    <s v="MANTENIMIENTO RECTIFICADOR 28 VDC - GACAS"/>
    <n v="72154022"/>
    <s v="SELECCIÓN ABREVIADA MENOR CUANTÍA"/>
    <n v="5"/>
    <n v="7"/>
    <n v="10"/>
    <n v="1"/>
    <n v="1754594.31"/>
    <s v="GLOBAL"/>
    <s v="NO SOLICITADAS"/>
  </r>
  <r>
    <x v="28"/>
    <s v="02-02-02-008-007"/>
    <s v="02-02-02-008-007-01-5"/>
    <s v="Adquisición de servicios - Servicios de mantenimiento y reparación de otra maquinaria y otro equipo"/>
    <s v="MANTENIMIENTO RECTIFICADOR 28 VDC - GACAS"/>
    <n v="72154022"/>
    <s v="SELECCIÓN ABREVIADA MENOR CUANTÍA"/>
    <n v="5"/>
    <n v="7"/>
    <n v="10"/>
    <n v="1"/>
    <n v="1754594.31"/>
    <s v="GLOBAL"/>
    <s v="NO SOLICITADAS"/>
  </r>
  <r>
    <x v="28"/>
    <s v="02-02-02-008-007"/>
    <s v="02-02-02-008-007-01-5"/>
    <s v="Adquisición de servicios - Servicios de mantenimiento y reparación de otra maquinaria y otro equipo"/>
    <s v="MANTENIMIENTO COMPRESOR AIRE HANGAR SULLAIR - GACAS"/>
    <n v="72154022"/>
    <s v="SELECCIÓN ABREVIADA MENOR CUANTÍA"/>
    <n v="5"/>
    <n v="7"/>
    <n v="10"/>
    <n v="1"/>
    <n v="5339732.3"/>
    <s v="GLOBAL"/>
    <s v="NO SOLICITADAS"/>
  </r>
  <r>
    <x v="28"/>
    <s v="02-02-02-008-007"/>
    <s v="02-02-02-008-007-01-5"/>
    <s v="Adquisición de servicios - Servicios de mantenimiento y reparación de otra maquinaria y otro equipo"/>
    <s v="MANTENIMIENTO COMPRESOR DE AIRE ELECTRICO  - GACAS"/>
    <n v="72154022"/>
    <s v="SELECCIÓN ABREVIADA MENOR CUANTÍA"/>
    <n v="5"/>
    <n v="7"/>
    <n v="10"/>
    <n v="1"/>
    <n v="749320.39"/>
    <s v="GLOBAL"/>
    <s v="NO SOLICITADAS"/>
  </r>
  <r>
    <x v="28"/>
    <s v="02-02-02-008-007"/>
    <s v="02-02-02-008-007-01-5"/>
    <s v="Adquisición de servicios - Servicios de mantenimiento y reparación de otra maquinaria y otro equipo"/>
    <s v="MANTENIMIENTO TALADRO DE ARBOL  - GACAS"/>
    <n v="72154022"/>
    <s v="SELECCIÓN ABREVIADA MENOR CUANTÍA"/>
    <n v="5"/>
    <n v="7"/>
    <n v="10"/>
    <n v="1"/>
    <n v="576475.27"/>
    <s v="GLOBAL"/>
    <s v="NO SOLICITADAS"/>
  </r>
  <r>
    <x v="28"/>
    <s v="02-02-02-008-007"/>
    <s v="02-02-02-008-007-01-5"/>
    <s v="Adquisición de servicios - Servicios de mantenimiento y reparación de otra maquinaria y otro equipo"/>
    <s v="MANTENIMIENTO PUENTE GRUA MONORRIEL - GACAS"/>
    <n v="72154022"/>
    <s v="SELECCIÓN ABREVIADA MENOR CUANTÍA"/>
    <n v="5"/>
    <n v="7"/>
    <n v="10"/>
    <n v="1"/>
    <n v="5844143.5499999998"/>
    <s v="GLOBAL"/>
    <s v="NO SOLICITADAS"/>
  </r>
  <r>
    <x v="28"/>
    <s v="02-02-02-008-007"/>
    <s v="02-02-02-008-007-01-5"/>
    <s v="Adquisición de servicios - Servicios de mantenimiento y reparación de otra maquinaria y otro equipo"/>
    <s v="MANTENIMIENTO PLATAFORMA ELECTRICA JLG - GACAS"/>
    <n v="72154022"/>
    <s v="SELECCIÓN ABREVIADA MENOR CUANTÍA"/>
    <n v="5"/>
    <n v="7"/>
    <n v="10"/>
    <n v="1"/>
    <n v="2627311.75"/>
    <s v="GLOBAL"/>
    <s v="NO SOLICITADAS"/>
  </r>
  <r>
    <x v="28"/>
    <s v="02-02-02-008-007"/>
    <s v="02-02-02-008-007-01-5"/>
    <s v="Adquisición de servicios - Servicios de mantenimiento y reparación de otra maquinaria y otro equipo"/>
    <s v="MANTENIMIENTO PLATAFORMA ELECTRICA JLG  - GACAS"/>
    <n v="73152108"/>
    <s v="SELECCIÓN ABREVIADA MENOR CUANTÍA"/>
    <n v="5"/>
    <n v="7"/>
    <n v="10"/>
    <n v="1"/>
    <n v="2627311.75"/>
    <s v="GLOBAL"/>
    <s v="NO SOLICITADAS"/>
  </r>
  <r>
    <x v="28"/>
    <s v="02-02-02-008-007"/>
    <s v="02-02-02-008-007-01-5"/>
    <s v="Adquisición de servicios - Servicios de mantenimiento y reparación de otra maquinaria y otro equipo"/>
    <s v="MANTENIMIENTO CAMA ALTA FRANCOCOL - GACAS"/>
    <n v="72154022"/>
    <s v="SELECCIÓN ABREVIADA MENOR CUANTÍA"/>
    <n v="5"/>
    <n v="7"/>
    <n v="10"/>
    <n v="1"/>
    <n v="823441.92000000004"/>
    <s v="GLOBAL"/>
    <s v="NO SOLICITADAS"/>
  </r>
  <r>
    <x v="28"/>
    <s v="02-02-02-008-007"/>
    <s v="02-02-02-008-007-01-5"/>
    <s v="Adquisición de servicios - Servicios de mantenimiento y reparación de otra maquinaria y otro equipo"/>
    <s v="MANTENIMIENTO CAMA BAJA FRANCOCOL - GACAS"/>
    <n v="72154022"/>
    <s v="SELECCIÓN ABREVIADA MENOR CUANTÍA"/>
    <n v="5"/>
    <n v="7"/>
    <n v="10"/>
    <n v="1"/>
    <n v="836146.36"/>
    <s v="GLOBAL"/>
    <s v="NO SOLICITADAS"/>
  </r>
  <r>
    <x v="28"/>
    <s v="02-02-02-008-007"/>
    <s v="02-02-02-008-007-01-5"/>
    <s v="Adquisición de servicios - Servicios de mantenimiento y reparación de otra maquinaria y otro equipo"/>
    <s v="MANTENIMIENTO LINEAS NEUMATICAS HANGAR - GAORI"/>
    <n v="73152108"/>
    <s v="SELECCIÓN ABREVIADA MENOR CUANTÍA"/>
    <n v="5"/>
    <n v="7"/>
    <n v="10"/>
    <n v="1"/>
    <n v="3817234.4"/>
    <s v="GLOBAL"/>
    <s v="NO SOLICITADAS"/>
  </r>
  <r>
    <x v="28"/>
    <s v="02-02-02-008-007"/>
    <s v="02-02-02-008-007-01-5"/>
    <s v="Adquisición de servicios - Servicios de mantenimiento y reparación de otra maquinaria y otro equipo"/>
    <s v="MANTENIMIENTO APROVISIONADOR DE NITROGENO ANI-0804 - GAORI"/>
    <n v="73152108"/>
    <s v="SELECCIÓN ABREVIADA MENOR CUANTÍA"/>
    <n v="5"/>
    <n v="7"/>
    <n v="10"/>
    <n v="1"/>
    <n v="3193096.06"/>
    <s v="GLOBAL"/>
    <s v="NO SOLICITADAS"/>
  </r>
  <r>
    <x v="28"/>
    <s v="02-02-02-008-007"/>
    <s v="02-02-02-008-007-01-5"/>
    <s v="Adquisición de servicios - Servicios de mantenimiento y reparación de otra maquinaria y otro equipo"/>
    <s v="MANTENIMIENTO APROVISIONADOR DE OXIGENO ANI-0704 - GAORI"/>
    <n v="73152108"/>
    <s v="SELECCIÓN ABREVIADA MENOR CUANTÍA"/>
    <n v="5"/>
    <n v="7"/>
    <n v="10"/>
    <n v="1"/>
    <n v="3103441.46"/>
    <s v="GLOBAL"/>
    <s v="NO SOLICITADAS"/>
  </r>
  <r>
    <x v="28"/>
    <s v="02-02-02-008-007"/>
    <s v="02-02-02-008-007-01-5"/>
    <s v="Adquisición de servicios - Servicios de mantenimiento y reparación de otra maquinaria y otro equipo"/>
    <s v="MANTENIMIENTO BANCOS DE MANTENIMIENTO - GAORI"/>
    <n v="73152108"/>
    <s v="SELECCIÓN ABREVIADA MENOR CUANTÍA"/>
    <n v="5"/>
    <n v="7"/>
    <n v="10"/>
    <n v="1"/>
    <n v="2884475.51"/>
    <s v="GLOBAL"/>
    <s v="NO SOLICITADAS"/>
  </r>
  <r>
    <x v="28"/>
    <s v="02-02-02-008-007"/>
    <s v="02-02-02-008-007-01-5"/>
    <s v="Adquisición de servicios - Servicios de mantenimiento y reparación de otra maquinaria y otro equipo"/>
    <s v="MANTENIMIENTO COMPRESOR DE TORNILLO LUBRICADO INGERSOLL RAND LINEA R SERIES - HANGAR - GAORI"/>
    <n v="73152108"/>
    <s v="SELECCIÓN ABREVIADA MENOR CUANTÍA"/>
    <n v="5"/>
    <n v="7"/>
    <n v="10"/>
    <n v="1"/>
    <n v="4482751.42"/>
    <s v="GLOBAL"/>
    <s v="NO SOLICITADAS"/>
  </r>
  <r>
    <x v="28"/>
    <s v="02-02-02-008-007"/>
    <s v="02-02-02-008-007-01-5"/>
    <s v="Adquisición de servicios - Servicios de mantenimiento y reparación de otra maquinaria y otro equipo"/>
    <s v="MANTENIMIENTO GPU 600 TME-1310 - GAORI"/>
    <n v="73152108"/>
    <s v="SELECCIÓN ABREVIADA MENOR CUANTÍA"/>
    <n v="5"/>
    <n v="7"/>
    <n v="10"/>
    <n v="1"/>
    <n v="3089648.17"/>
    <s v="GLOBAL"/>
    <s v="NO SOLICITADAS"/>
  </r>
  <r>
    <x v="28"/>
    <s v="02-02-02-008-007"/>
    <s v="02-02-02-008-007-01-4"/>
    <s v="Adquisición de servicios - Servicios de mantenimiento y reparación de maquinaria y equipo de transporte"/>
    <s v="MANTENIMIENTO BARREDORA AUSA - GACAS"/>
    <n v="72154022"/>
    <s v="SELECCIÓN ABREVIADA MENOR CUANTÍA"/>
    <n v="5"/>
    <n v="7"/>
    <n v="10"/>
    <n v="1"/>
    <n v="3263679.72"/>
    <s v="GLOBAL"/>
    <s v="NO SOLICITADAS"/>
  </r>
  <r>
    <x v="28"/>
    <s v="02-02-02-008-007"/>
    <s v="02-02-02-008-007-01-4"/>
    <s v="Adquisición de servicios - Servicios de mantenimiento y reparación de maquinaria y equipo de transporte"/>
    <s v="MANTENIMIENTO MONTACARGA 6,1 TON. - GACAS"/>
    <n v="72154022"/>
    <s v="SELECCIÓN ABREVIADA MENOR CUANTÍA"/>
    <n v="5"/>
    <n v="7"/>
    <n v="10"/>
    <n v="1"/>
    <n v="3191002.85"/>
    <s v="GLOBAL"/>
    <s v="NO SOLICITADAS"/>
  </r>
  <r>
    <x v="28"/>
    <s v="02-02-02-008-007"/>
    <s v="02-02-02-008-007-01-4"/>
    <s v="Adquisición de servicios - Servicios de mantenimiento y reparación de maquinaria y equipo de transporte"/>
    <s v="MANTENIMIENTO MONTACARGA 3,5 TON. - GACAS"/>
    <n v="72154022"/>
    <s v="SELECCIÓN ABREVIADA MENOR CUANTÍA"/>
    <n v="5"/>
    <n v="7"/>
    <n v="10"/>
    <n v="1"/>
    <n v="3674695.01"/>
    <s v="GLOBAL"/>
    <s v="NO SOLICITADAS"/>
  </r>
  <r>
    <x v="28"/>
    <s v="02-02-02-008-007"/>
    <s v="02-02-02-008-007-01-4"/>
    <s v="Adquisición de servicios - Servicios de mantenimiento y reparación de maquinaria y equipo de transporte"/>
    <s v="MANTENIMIENTO LEVANTABOMBAS MJ-1C - GACAS"/>
    <n v="72154022"/>
    <s v="SELECCIÓN ABREVIADA MENOR CUANTÍA"/>
    <n v="5"/>
    <n v="7"/>
    <n v="10"/>
    <n v="1"/>
    <n v="3394742.75"/>
    <s v="GLOBAL"/>
    <s v="NO SOLICITADAS"/>
  </r>
  <r>
    <x v="28"/>
    <s v="02-02-02-008-007"/>
    <s v="02-02-02-008-007-01-5"/>
    <s v="Adquisición de servicios - Servicios de mantenimiento y reparación de otra maquinaria y otro equipo"/>
    <s v="MANTENIMIENTO GPU 600 TME-1309 - GAORI"/>
    <n v="73152108"/>
    <s v="SELECCIÓN ABREVIADA MENOR CUANTÍA"/>
    <n v="5"/>
    <n v="7"/>
    <n v="10"/>
    <n v="1"/>
    <n v="3089648.17"/>
    <s v="GLOBAL"/>
    <s v="NO SOLICITADAS"/>
  </r>
  <r>
    <x v="28"/>
    <s v="02-02-02-008-007"/>
    <s v="02-02-02-008-007-01-5"/>
    <s v="Adquisición de servicios - Servicios de mantenimiento y reparación de otra maquinaria y otro equipo"/>
    <s v="MANTENIMIENTO GRÚA HANGAR CAP. 3 TONELADAS REF. KITO ERM 030L - GAORI"/>
    <n v="73152108"/>
    <s v="SELECCIÓN ABREVIADA MENOR CUANTÍA"/>
    <n v="5"/>
    <n v="7"/>
    <n v="10"/>
    <n v="1"/>
    <n v="4087923.7"/>
    <s v="GLOBAL"/>
    <s v="NO SOLICITADAS"/>
  </r>
  <r>
    <x v="28"/>
    <s v="02-02-02-008-007"/>
    <s v="02-02-02-008-007-01-5"/>
    <s v="Adquisición de servicios - Servicios de mantenimiento y reparación de otra maquinaria y otro equipo"/>
    <s v="MANTENIMIENTO PIEZAS METALICAS"/>
    <n v="78181900"/>
    <s v="CONTRATACIÓN DIRECTA"/>
    <n v="6"/>
    <n v="10"/>
    <n v="10"/>
    <n v="1"/>
    <n v="220000000"/>
    <s v="GLOBAL"/>
    <s v="NO SOLICITADAS"/>
  </r>
  <r>
    <x v="28"/>
    <s v="02-02-02-008-007"/>
    <s v="02-02-02-008-007-01-5"/>
    <s v="Adquisición de servicios - Servicios de mantenimiento y reparación de otra maquinaria y otro equipo"/>
    <s v="MANTENIMIENTO HIDROLAVADORA DE AERONAVE START SERIE 14H29EB106 - GAORI"/>
    <n v="73152108"/>
    <s v="SELECCIÓN ABREVIADA MENOR CUANTÍA"/>
    <n v="5"/>
    <n v="7"/>
    <n v="10"/>
    <n v="1"/>
    <n v="2027579.12"/>
    <s v="GLOBAL"/>
    <s v="NO SOLICITADAS"/>
  </r>
  <r>
    <x v="28"/>
    <s v="02-02-02-008-007"/>
    <s v="02-02-02-008-007-01-5"/>
    <s v="Adquisición de servicios - Servicios de mantenimiento y reparación de otra maquinaria y otro equipo"/>
    <s v="MANTENIMIENTO RUEDA CARRETEO HELICÓPTERO ANH-1232 - GAORI"/>
    <n v="73152108"/>
    <s v="SELECCIÓN ABREVIADA MENOR CUANTÍA"/>
    <n v="5"/>
    <n v="7"/>
    <n v="10"/>
    <n v="1"/>
    <n v="1044130.99"/>
    <s v="GLOBAL"/>
    <s v="NO SOLICITADAS"/>
  </r>
  <r>
    <x v="28"/>
    <s v="02-02-02-008-007"/>
    <s v="02-02-02-008-007-01-5"/>
    <s v="Adquisición de servicios - Servicios de mantenimiento y reparación de otra maquinaria y otro equipo"/>
    <s v="MANTENIMIENTO RUEDA CARRETEO HELICÓPTERO ANH-1233 - GAORI"/>
    <n v="73152108"/>
    <s v="SELECCIÓN ABREVIADA MENOR CUANTÍA"/>
    <n v="5"/>
    <n v="7"/>
    <n v="10"/>
    <n v="1"/>
    <n v="1044130.99"/>
    <s v="GLOBAL"/>
    <s v="NO SOLICITADAS"/>
  </r>
  <r>
    <x v="28"/>
    <s v="02-02-02-008-007"/>
    <s v="02-02-02-008-007-01-5"/>
    <s v="Adquisición de servicios - Servicios de mantenimiento y reparación de otra maquinaria y otro equipo"/>
    <s v="MANTENIMIENTO RUEDA CARRETEO HELICÓPTERO ANH-1234 - GAORI"/>
    <n v="73152108"/>
    <s v="SELECCIÓN ABREVIADA MENOR CUANTÍA"/>
    <n v="5"/>
    <n v="7"/>
    <n v="10"/>
    <n v="1"/>
    <n v="1044130.99"/>
    <s v="GLOBAL"/>
    <s v="NO SOLICITADAS"/>
  </r>
  <r>
    <x v="28"/>
    <s v="02-02-02-008-007"/>
    <s v="02-02-02-008-007-01-5"/>
    <s v="Adquisición de servicios - Servicios de mantenimiento y reparación de otra maquinaria y otro equipo"/>
    <s v="MANTENIMIENTO RUEDA CARRETEO HELICÓPTERO ANH-1235 - GAORI"/>
    <n v="73152108"/>
    <s v="SELECCIÓN ABREVIADA MENOR CUANTÍA"/>
    <n v="5"/>
    <n v="7"/>
    <n v="10"/>
    <n v="1"/>
    <n v="1044130.99"/>
    <s v="GLOBAL"/>
    <s v="NO SOLICITADAS"/>
  </r>
  <r>
    <x v="28"/>
    <s v="02-02-02-008-007"/>
    <s v="02-02-02-008-007-01-5"/>
    <s v="Adquisición de servicios - Servicios de mantenimiento y reparación de otra maquinaria y otro equipo"/>
    <s v="MANTENIMIENTO OXIGEN CART BOOSTER ANI-0732   - GACAR"/>
    <n v="73152108"/>
    <s v="SELECCIÓN ABREVIADA MENOR CUANTÍA"/>
    <n v="5"/>
    <n v="7"/>
    <n v="10"/>
    <n v="1"/>
    <n v="3781504"/>
    <s v="GLOBAL"/>
    <s v="NO SOLICITADAS"/>
  </r>
  <r>
    <x v="28"/>
    <s v="02-02-02-008-007"/>
    <s v="02-02-02-008-007-01-5"/>
    <s v="Adquisición de servicios - Servicios de mantenimiento y reparación de otra maquinaria y otro equipo"/>
    <s v="MANTENIMIENTO HIGH PRESSURE NITROGEN GAS BOOSTER ANI-0819  - GACAR"/>
    <n v="73152108"/>
    <s v="SELECCIÓN ABREVIADA MENOR CUANTÍA"/>
    <n v="5"/>
    <n v="7"/>
    <n v="10"/>
    <n v="1"/>
    <n v="3781504"/>
    <s v="GLOBAL"/>
    <s v="NO SOLICITADAS"/>
  </r>
  <r>
    <x v="28"/>
    <s v="02-02-02-008-007"/>
    <s v="02-02-02-008-007-01-5"/>
    <s v="Adquisición de servicios - Servicios de mantenimiento y reparación de otra maquinaria y otro equipo"/>
    <s v="MANTENIMIENTO CAR WASH COMPRESSOR ANB-0001  - GACAR"/>
    <n v="72154022"/>
    <s v="SELECCIÓN ABREVIADA MENOR CUANTÍA"/>
    <n v="5"/>
    <n v="7"/>
    <n v="10"/>
    <n v="1"/>
    <n v="1512597"/>
    <s v="GLOBAL"/>
    <s v="NO SOLICITADAS"/>
  </r>
  <r>
    <x v="28"/>
    <s v="02-02-02-008-007"/>
    <s v="02-02-02-008-007-01-5"/>
    <s v="Adquisición de servicios - Servicios de mantenimiento y reparación de otra maquinaria y otro equipo"/>
    <s v="MANTENIMIENTO COMPRESOR DE AIRE SNAP-ON TME-3233  - GACAR"/>
    <n v="72154022"/>
    <s v="SELECCIÓN ABREVIADA MENOR CUANTÍA"/>
    <n v="5"/>
    <n v="7"/>
    <n v="10"/>
    <n v="1"/>
    <n v="2100832"/>
    <s v="GLOBAL"/>
    <s v="NO SOLICITADAS"/>
  </r>
  <r>
    <x v="28"/>
    <s v="02-02-02-008-007"/>
    <s v="02-02-02-008-007-01-5"/>
    <s v="Adquisición de servicios - Servicios de mantenimiento y reparación de otra maquinaria y otro equipo"/>
    <s v="MANTENIMIENTO PREVENTIVO CORRECTIVO DE HIDROLAVADORA ELÉCTRICA  - GACAR"/>
    <n v="72154302"/>
    <s v="SELECCIÓN ABREVIADA MENOR CUANTÍA"/>
    <n v="5"/>
    <n v="7"/>
    <n v="10"/>
    <n v="1"/>
    <n v="966378"/>
    <s v="GLOBAL"/>
    <s v="NO SOLICITADAS"/>
  </r>
  <r>
    <x v="28"/>
    <s v="02-02-02-008-007"/>
    <s v="02-02-02-008-007-01-5"/>
    <s v="Adquisición de servicios - Servicios de mantenimiento y reparación de otra maquinaria y otro equipo"/>
    <s v="MANTENIMIENTO PLATAFORMA HIDRAULICA p/n 04-6001-1100-GAAMA"/>
    <n v="72154501"/>
    <s v="SELECCIÓN ABREVIADA MENOR CUANTÍA"/>
    <n v="5"/>
    <n v="7"/>
    <n v="10"/>
    <n v="1"/>
    <n v="1808687"/>
    <s v="GLOBAL"/>
    <s v="NO SOLICITADAS"/>
  </r>
  <r>
    <x v="28"/>
    <s v="02-02-02-008-007"/>
    <s v="02-02-02-008-007-01-5"/>
    <s v="Adquisición de servicios - Servicios de mantenimiento y reparación de otra maquinaria y otro equipo"/>
    <s v="MANTENIMIENTO EQUIPO ETAA LAVADORA DE AERONAVES  KARCHER-GAAMA"/>
    <n v="73152100"/>
    <s v="SELECCIÓN ABREVIADA MENOR CUANTÍA"/>
    <n v="5"/>
    <n v="7"/>
    <n v="10"/>
    <n v="1"/>
    <n v="1910136"/>
    <s v="GLOBAL"/>
    <s v="NO SOLICITADAS"/>
  </r>
  <r>
    <x v="28"/>
    <s v="02-02-02-008-007"/>
    <s v="02-02-02-008-007-01-5"/>
    <s v="Adquisición de servicios - Servicios de mantenimiento y reparación de otra maquinaria y otro equipo"/>
    <s v="MANTENIMIENTO EQUIPO ETAA LEVANTABOMBAS MECANICO-GAAMA"/>
    <n v="72154501"/>
    <s v="SELECCIÓN ABREVIADA MENOR CUANTÍA"/>
    <n v="5"/>
    <n v="7"/>
    <n v="10"/>
    <n v="1"/>
    <n v="782600"/>
    <s v="GLOBAL"/>
    <s v="NO SOLICITADAS"/>
  </r>
  <r>
    <x v="28"/>
    <s v="02-02-02-008-007"/>
    <s v="02-02-02-008-007-01-4"/>
    <s v="Adquisición de servicios - Servicios de mantenimiento y reparación de maquinaria y equipo de transporte"/>
    <s v="MANTENIMIENTO EQUIPO TH 6x4 JOHN DEERE - GACAS"/>
    <n v="72154022"/>
    <s v="SELECCIÓN ABREVIADA MENOR CUANTÍA"/>
    <n v="5"/>
    <n v="7"/>
    <n v="10"/>
    <n v="1"/>
    <n v="1999278.54"/>
    <s v="GLOBAL"/>
    <s v="NO SOLICITADAS"/>
  </r>
  <r>
    <x v="28"/>
    <s v="02-02-02-008-007"/>
    <s v="02-02-02-008-007-01-5"/>
    <s v="Adquisición de servicios - Servicios de mantenimiento y reparación de otra maquinaria y otro equipo"/>
    <s v="MANTENIMIENTO EQUIPO ETAA COMPRESOR CON SECADOR ALUP-GAAMA"/>
    <n v="72154501"/>
    <s v="SELECCIÓN ABREVIADA MENOR CUANTÍA"/>
    <n v="5"/>
    <n v="7"/>
    <n v="10"/>
    <n v="1"/>
    <n v="2521730"/>
    <s v="GLOBAL"/>
    <s v="NO SOLICITADAS"/>
  </r>
  <r>
    <x v="28"/>
    <s v="02-02-02-008-007"/>
    <s v="02-02-02-008-007-01-5"/>
    <s v="Adquisición de servicios - Servicios de mantenimiento y reparación de otra maquinaria y otro equipo"/>
    <s v="MANTENIMIENTO EQUIPO ETAA GPU 600 HOBART -GAAMA"/>
    <n v="72154501"/>
    <s v="SELECCIÓN ABREVIADA MENOR CUANTÍA"/>
    <n v="5"/>
    <n v="7"/>
    <n v="10"/>
    <n v="1"/>
    <n v="2956513"/>
    <s v="GLOBAL"/>
    <s v="NO SOLICITADAS"/>
  </r>
  <r>
    <x v="28"/>
    <s v="02-02-02-008-007"/>
    <s v="02-02-02-008-007-01-5"/>
    <s v="Adquisición de servicios - Servicios de mantenimiento y reparación de otra maquinaria y otro equipo"/>
    <s v="MANTENIMIENTO EQUIPO ETAA PUENTE GRUA -GAAMA"/>
    <n v="72154501"/>
    <s v="SELECCIÓN ABREVIADA MENOR CUANTÍA"/>
    <n v="5"/>
    <n v="7"/>
    <n v="10"/>
    <n v="1"/>
    <n v="2869557"/>
    <s v="GLOBAL"/>
    <s v="NO SOLICITADAS"/>
  </r>
  <r>
    <x v="28"/>
    <s v="02-02-02-008-007"/>
    <s v="02-02-02-008-007-01-5"/>
    <s v="Adquisición de servicios - Servicios de mantenimiento y reparación de otra maquinaria y otro equipo"/>
    <s v="MANTENIMIENTO EQUIPO ETAA ELEVADOR GENIE-GAAMA"/>
    <n v="72154501"/>
    <s v="SELECCIÓN ABREVIADA MENOR CUANTÍA"/>
    <n v="5"/>
    <n v="7"/>
    <n v="10"/>
    <n v="1"/>
    <n v="1826078"/>
    <s v="GLOBAL"/>
    <s v="NO SOLICITADAS"/>
  </r>
  <r>
    <x v="28"/>
    <s v="02-02-02-008-007"/>
    <s v="02-02-02-008-007-01-5"/>
    <s v="Adquisición de servicios - Servicios de mantenimiento y reparación de otra maquinaria y otro equipo"/>
    <s v="MANTENIMIENTO EQUIPO ETAA ENGINE COMPRESOR WASHER TRONAIR -GAAMA"/>
    <n v="72154501"/>
    <s v="SELECCIÓN ABREVIADA MENOR CUANTÍA"/>
    <n v="5"/>
    <n v="7"/>
    <n v="10"/>
    <n v="1"/>
    <n v="1779701"/>
    <s v="GLOBAL"/>
    <s v="NO SOLICITADAS"/>
  </r>
  <r>
    <x v="28"/>
    <s v="02-02-02-008-007"/>
    <s v="02-02-02-008-007-01-4"/>
    <s v="Adquisición de servicios - Servicios de mantenimiento y reparación de maquinaria y equipo de transporte"/>
    <s v="MANTENIMIENTO PREVENTIVO  ANUAL MONTACARGAS F006D02823S AMD 0966 - GAORI"/>
    <n v="73152108"/>
    <s v="SELECCIÓN ABREVIADA MENOR CUANTÍA"/>
    <n v="5"/>
    <n v="7"/>
    <n v="10"/>
    <n v="1"/>
    <n v="4482751.42"/>
    <s v="GLOBAL"/>
    <s v="NO SOLICITADAS"/>
  </r>
  <r>
    <x v="28"/>
    <s v="02-02-02-008-007"/>
    <s v="02-02-02-008-007-01-4"/>
    <s v="Adquisición de servicios - Servicios de mantenimiento y reparación de maquinaria y equipo de transporte"/>
    <s v="MANTENIMIENTO PREVENTIVO  ANUAL MONTACARGAS F006D02823S AMD 0920 - GAORI"/>
    <n v="73152108"/>
    <s v="SELECCIÓN ABREVIADA MENOR CUANTÍA"/>
    <n v="5"/>
    <n v="7"/>
    <n v="10"/>
    <n v="1"/>
    <n v="4293096.3600000003"/>
    <s v="GLOBAL"/>
    <s v="NO SOLICITADAS"/>
  </r>
  <r>
    <x v="28"/>
    <s v="02-02-02-008-007"/>
    <s v="02-02-02-008-007-01-5"/>
    <s v="Adquisición de servicios - Servicios de mantenimiento y reparación de otra maquinaria y otro equipo"/>
    <s v="MANTENIMIENTO EQUIPO ETAA ESCALERA HIDRAULICA B -767-GAAMA"/>
    <n v="72154501"/>
    <s v="SELECCIÓN ABREVIADA MENOR CUANTÍA"/>
    <n v="5"/>
    <n v="7"/>
    <n v="10"/>
    <n v="1"/>
    <n v="1799991"/>
    <s v="GLOBAL"/>
    <s v="NO SOLICITADAS"/>
  </r>
  <r>
    <x v="28"/>
    <s v="02-02-02-008-007"/>
    <s v="02-02-02-008-007-01-5"/>
    <s v="Adquisición de servicios - Servicios de mantenimiento y reparación de otra maquinaria y otro equipo"/>
    <s v="MANTENIMIENTO EQUIPO ETAA JACK HIDRAULIC 12 TONELADAS-GAAMA"/>
    <n v="72154501"/>
    <s v="SELECCIÓN ABREVIADA MENOR CUANTÍA"/>
    <n v="5"/>
    <n v="7"/>
    <n v="10"/>
    <n v="1"/>
    <n v="1533325"/>
    <s v="GLOBAL"/>
    <s v="NO SOLICITADAS"/>
  </r>
  <r>
    <x v="28"/>
    <s v="02-02-02-008-007"/>
    <s v="02-02-02-008-007-01-5"/>
    <s v="Adquisición de servicios - Servicios de mantenimiento y reparación de otra maquinaria y otro equipo"/>
    <s v="MANTENIMIENTO EQUIPO ETAA JACK HIDRAULIC 12 TONELADAS-GAAMA"/>
    <n v="72154501"/>
    <s v="SELECCIÓN ABREVIADA MENOR CUANTÍA"/>
    <n v="5"/>
    <n v="7"/>
    <n v="10"/>
    <n v="1"/>
    <n v="1533325"/>
    <s v="GLOBAL"/>
    <s v="NO SOLICITADAS"/>
  </r>
  <r>
    <x v="28"/>
    <s v="02-02-02-008-007"/>
    <s v="02-02-02-008-007-01-5"/>
    <s v="Adquisición de servicios - Servicios de mantenimiento y reparación de otra maquinaria y otro equipo"/>
    <s v="MANTENIMIENTO EQUIPO ETAA JACK AXLE HYDRAULIC 12 TONELADAS-GAAMA"/>
    <n v="72154501"/>
    <s v="SELECCIÓN ABREVIADA MENOR CUANTÍA"/>
    <n v="5"/>
    <n v="7"/>
    <n v="10"/>
    <n v="1"/>
    <n v="999991"/>
    <s v="GLOBAL"/>
    <s v="NO SOLICITADAS"/>
  </r>
  <r>
    <x v="28"/>
    <s v="02-02-02-008-007"/>
    <s v="02-02-02-008-007-01-4"/>
    <s v="Adquisición de servicios - Servicios de mantenimiento y reparación de maquinaria y equipo de transporte"/>
    <s v="MANTENIMIENTO PREVENTIVO ANUAL MONTACARGAS F006D02823S AMD 0609 - GAORI"/>
    <n v="73152108"/>
    <s v="SELECCIÓN ABREVIADA MENOR CUANTÍA"/>
    <n v="5"/>
    <n v="7"/>
    <n v="10"/>
    <n v="1"/>
    <n v="4293096.3600000003"/>
    <s v="GLOBAL"/>
    <s v="NO SOLICITADAS"/>
  </r>
  <r>
    <x v="28"/>
    <s v="02-02-02-008-007"/>
    <s v="02-02-02-008-007-01-4"/>
    <s v="Adquisición de servicios - Servicios de mantenimiento y reparación de maquinaria y equipo de transporte"/>
    <s v="MANTENIMIENTO PREVENTIVO  ANUAL MONTACARGAS F006D02823S AMG-1023 - GAORI"/>
    <n v="73152108"/>
    <s v="SELECCIÓN ABREVIADA MENOR CUANTÍA"/>
    <n v="5"/>
    <n v="7"/>
    <n v="10"/>
    <n v="1"/>
    <n v="4293096.3600000003"/>
    <s v="GLOBAL"/>
    <s v="NO SOLICITADAS"/>
  </r>
  <r>
    <x v="28"/>
    <s v="02-02-02-008-007"/>
    <s v="02-02-02-008-007-01-5"/>
    <s v="Adquisición de servicios - Servicios de mantenimiento y reparación de otra maquinaria y otro equipo"/>
    <s v="MANTENIMIENTO EQUIPO ETAA JACK HIDRAULIC  5 TONELADAS-GAAMA"/>
    <n v="72154501"/>
    <s v="SELECCIÓN ABREVIADA MENOR CUANTÍA"/>
    <n v="5"/>
    <n v="7"/>
    <n v="10"/>
    <n v="1"/>
    <n v="1579701"/>
    <s v="GLOBAL"/>
    <s v="NO SOLICITADAS"/>
  </r>
  <r>
    <x v="28"/>
    <s v="02-02-02-008-007"/>
    <s v="02-02-02-008-007-01-5"/>
    <s v="Adquisición de servicios - Servicios de mantenimiento y reparación de otra maquinaria y otro equipo"/>
    <s v="MANTENIMIENTO EQUIPO ETAA JACK HIDRAULIC  5 TONELADAS-GAAMA"/>
    <n v="72154501"/>
    <s v="SELECCIÓN ABREVIADA MENOR CUANTÍA"/>
    <n v="5"/>
    <n v="7"/>
    <n v="10"/>
    <n v="1"/>
    <n v="1579701"/>
    <s v="GLOBAL"/>
    <s v="NO SOLICITADAS"/>
  </r>
  <r>
    <x v="28"/>
    <s v="02-02-02-008-007"/>
    <s v="02-02-02-008-007-01-5"/>
    <s v="Adquisición de servicios - Servicios de mantenimiento y reparación de otra maquinaria y otro equipo"/>
    <s v="MANTENIMIENTO EQUIPO ETAA JACK HIDRAULIC 5 TONELADAS-GAAMA"/>
    <n v="72154501"/>
    <s v="SELECCIÓN ABREVIADA MENOR CUANTÍA"/>
    <n v="5"/>
    <n v="7"/>
    <n v="10"/>
    <n v="1"/>
    <n v="1579701"/>
    <s v="GLOBAL"/>
    <s v="NO SOLICITADAS"/>
  </r>
  <r>
    <x v="28"/>
    <s v="02-02-02-008-007"/>
    <s v="02-02-02-008-007-01-5"/>
    <s v="Adquisición de servicios - Servicios de mantenimiento y reparación de otra maquinaria y otro equipo"/>
    <s v="MANTENIMIENTO EQUIPO ETAA JACK HIDRAULIC 5 TONELADAS-GAAMA"/>
    <n v="72154501"/>
    <s v="SELECCIÓN ABREVIADA MENOR CUANTÍA"/>
    <n v="5"/>
    <n v="7"/>
    <n v="10"/>
    <n v="1"/>
    <n v="1579701"/>
    <s v="GLOBAL"/>
    <s v="NO SOLICITADAS"/>
  </r>
  <r>
    <x v="28"/>
    <s v="02-02-02-008-007"/>
    <s v="02-02-02-008-007-01-5"/>
    <s v="Adquisición de servicios - Servicios de mantenimiento y reparación de otra maquinaria y otro equipo"/>
    <s v="MANTENIMIENTO RECUPERATIVO HASTA V ESCALÓN DE FUSIL GALIL Cal. 5.56x45 mm, FUSIL GALIL ACE Cal. 5.56x45 mm y LANZADOR MÚLTIPLE DE GRANADAS MGL 40 mm_x000a_"/>
    <n v="78181900"/>
    <s v="CONTRATACIÓN DIRECTA"/>
    <n v="1"/>
    <n v="12"/>
    <n v="10"/>
    <n v="1"/>
    <n v="199955000"/>
    <s v="GLOBAL"/>
    <s v="SI APROBADAS"/>
  </r>
  <r>
    <x v="28"/>
    <s v="02-02-02-008-007"/>
    <s v="02-02-02-008-007-01-4"/>
    <s v="Adquisición de servicios - Servicios de mantenimiento y reparación de maquinaria y equipo de transporte"/>
    <s v="MANTENIMIENTO PREVENTIVO Y CORRECTIVO CARRO LEVANTA BOMBAS AMD 0940 - GAORI"/>
    <n v="73152108"/>
    <s v="SELECCIÓN ABREVIADA MENOR CUANTÍA"/>
    <n v="5"/>
    <n v="7"/>
    <n v="10"/>
    <n v="1"/>
    <n v="4051716.76"/>
    <s v="GLOBAL"/>
    <s v="NO SOLICITADAS"/>
  </r>
  <r>
    <x v="28"/>
    <s v="02-02-02-008-007"/>
    <s v="02-02-02-008-007-01-4"/>
    <s v="Adquisición de servicios - Servicios de mantenimiento y reparación de maquinaria y equipo de transporte"/>
    <s v="MANTENIMIENTO GATOR AMG-1024 - GAORI"/>
    <n v="73152108"/>
    <s v="SELECCIÓN ABREVIADA MENOR CUANTÍA"/>
    <n v="5"/>
    <n v="7"/>
    <n v="10"/>
    <n v="1"/>
    <n v="2462062.4"/>
    <s v="GLOBAL"/>
    <s v="NO SOLICITADAS"/>
  </r>
  <r>
    <x v="28"/>
    <s v="02-02-02-008-007"/>
    <s v="02-02-02-008-007-01-4"/>
    <s v="Adquisición de servicios - Servicios de mantenimiento y reparación de maquinaria y equipo de transporte"/>
    <s v="MANTENIMIENTO REMOLCADOR AERONAVES 40000LBS AMD-0513 - GAORI"/>
    <n v="73152108"/>
    <s v="SELECCIÓN ABREVIADA MENOR CUANTÍA"/>
    <n v="5"/>
    <n v="7"/>
    <n v="10"/>
    <n v="1"/>
    <n v="3537924.74"/>
    <s v="GLOBAL"/>
    <s v="NO SOLICITADAS"/>
  </r>
  <r>
    <x v="28"/>
    <s v="02-02-02-008-007"/>
    <s v="02-02-02-008-007-01-4"/>
    <s v="Adquisición de servicios - Servicios de mantenimiento y reparación de maquinaria y equipo de transporte"/>
    <s v="MANTENIMIENTO REMOLCADOR AERONAVES 40000LBS AMD-0537 - GAORI"/>
    <n v="73152108"/>
    <s v="SELECCIÓN ABREVIADA MENOR CUANTÍA"/>
    <n v="5"/>
    <n v="7"/>
    <n v="10"/>
    <n v="1"/>
    <n v="3537924.74"/>
    <s v="GLOBAL"/>
    <s v="NO SOLICITADAS"/>
  </r>
  <r>
    <x v="28"/>
    <s v="02-02-02-008-007"/>
    <s v="02-02-02-008-007-01-5"/>
    <s v="Adquisición de servicios - Servicios de mantenimiento y reparación de otra maquinaria y otro equipo"/>
    <s v="MANTENIMIENTO SISTEMAS FLIR VF 2021 (SERVICIO DE MANTENIMIENTO SISTEMAS FLIR DE LA FUERZA AÉREA COLOMBIANA DE ACUERDO AL ANEXO TÉCNICO. AMARRRE VF2021)"/>
    <n v="78181800"/>
    <s v="CONTRATACIÓN DIRECTA"/>
    <n v="1"/>
    <n v="12"/>
    <n v="10"/>
    <n v="1"/>
    <n v="2000000000"/>
    <s v="GLOBAL"/>
    <s v="SI APROBADAS"/>
  </r>
  <r>
    <x v="28"/>
    <s v="02-02-02-008-007"/>
    <s v="02-02-02-008-007-01-5"/>
    <s v="Adquisición de servicios - Servicios de mantenimiento y reparación de otra maquinaria y otro equipo"/>
    <s v="MANTENIMIENTO PLATAFORMA ADJUSTABLE -GAAMA"/>
    <n v="72154501"/>
    <s v="SELECCIÓN ABREVIADA MENOR CUANTÍA"/>
    <n v="5"/>
    <n v="7"/>
    <n v="10"/>
    <n v="1"/>
    <n v="1652165"/>
    <s v="GLOBAL"/>
    <s v="NO SOLICITADAS"/>
  </r>
  <r>
    <x v="28"/>
    <s v="02-02-02-008-007"/>
    <s v="02-02-02-008-007-01-4"/>
    <s v="Adquisición de servicios - Servicios de mantenimiento y reparación de maquinaria y equipo de transporte"/>
    <s v="MANTENIMIENTO REMOLCADOR AERONAVES 6000 LBS AMD-0570 - GAORI"/>
    <n v="73152108"/>
    <s v="SELECCIÓN ABREVIADA MENOR CUANTÍA"/>
    <n v="5"/>
    <n v="7"/>
    <n v="10"/>
    <n v="1"/>
    <n v="3537924.74"/>
    <s v="GLOBAL"/>
    <s v="NO SOLICITADAS"/>
  </r>
  <r>
    <x v="28"/>
    <s v="02-02-02-008-007"/>
    <s v="02-02-02-008-007-01-4"/>
    <s v="Adquisición de servicios - Servicios de mantenimiento y reparación de maquinaria y equipo de transporte"/>
    <s v="MANTENIMIENTO EQUIPO ETAA MONTA CARGA 6 TONELADAS-GAAMA"/>
    <s v="78181507 "/>
    <s v="SELECCIÓN ABREVIADA MENOR CUANTÍA"/>
    <n v="5"/>
    <n v="7"/>
    <n v="10"/>
    <n v="1"/>
    <n v="2043470"/>
    <s v="GLOBAL"/>
    <s v="NO SOLICITADAS"/>
  </r>
  <r>
    <x v="28"/>
    <s v="02-02-02-008-007"/>
    <s v="02-02-02-008-007-01-4"/>
    <s v="Adquisición de servicios - Servicios de mantenimiento y reparación de maquinaria y equipo de transporte"/>
    <s v="MANTENIMIENTO EQUIPO ETAA MONTA CARGA 3.5 TONELADAS-GAAMA"/>
    <s v="78181507 "/>
    <s v="SELECCIÓN ABREVIADA MENOR CUANTÍA"/>
    <n v="5"/>
    <n v="7"/>
    <n v="10"/>
    <n v="1"/>
    <n v="4999991"/>
    <s v="GLOBAL"/>
    <s v="NO SOLICITADAS"/>
  </r>
  <r>
    <x v="28"/>
    <s v="02-02-02-008-007"/>
    <s v="02-02-02-008-007-01-4"/>
    <s v="Adquisición de servicios - Servicios de mantenimiento y reparación de maquinaria y equipo de transporte"/>
    <s v="MANTENIMIENTO VEHICULOS TIPO REFUELER, CARROTANQUES Y TANK TRAILER"/>
    <n v="78181500"/>
    <s v="SELECCIÓN ABREVIADA MENOR CUANTÍA"/>
    <n v="1"/>
    <n v="5"/>
    <n v="10"/>
    <n v="1"/>
    <n v="700454825"/>
    <s v="GLOBAL"/>
    <s v="NO SOLICITADAS"/>
  </r>
  <r>
    <x v="28"/>
    <s v="02-02-02-008-007"/>
    <s v="02-02-02-008-007-01-4"/>
    <s v="Adquisición de servicios - Servicios de mantenimiento y reparación de maquinaria y equipo de transporte"/>
    <s v="MANTENIMIENTO VEHICULOS TIPO REFUELER, CARROTANQUES Y TANK TRAILER - AMARRE V.F.2022"/>
    <n v="72154100"/>
    <s v="SELECCIÓN ABREVIADA MENOR CUANTÍA"/>
    <n v="2"/>
    <n v="6"/>
    <n v="10"/>
    <n v="1"/>
    <n v="30000000"/>
    <s v="GLOBAL"/>
    <s v="NO SOLICITADAS"/>
  </r>
  <r>
    <x v="28"/>
    <s v="02-01-01-004-008"/>
    <s v="02-01-01-004-008-02"/>
    <s v="Activos fijos - Instrumentos y aparatos de medición, verificación, análisis, de navegación y para otros fines (excepto instrumentos ópticos); instrumentos de control de procesos industriales, sus partes, piezas y accesorios"/>
    <s v="MEDIDOR COMPRESION CILINDROS E2M"/>
    <n v="41111621"/>
    <s v="SELECCIÓN ABREVIADA MENOR CUANTÍA"/>
    <n v="5"/>
    <n v="7"/>
    <n v="10"/>
    <n v="1"/>
    <n v="1071000"/>
    <s v="GLOBAL"/>
    <s v="NO SOLICITADAS"/>
  </r>
  <r>
    <x v="28"/>
    <s v="02-02-01-010-001"/>
    <s v="02-02-01-010-001"/>
    <s v="Materiales y suministros - Municiones"/>
    <s v="GRANADA CALIBRE 40 X 46 MM DE PRACTICA"/>
    <n v="46101601"/>
    <s v="CONTRATACIÓN DIRECTA"/>
    <n v="10"/>
    <n v="3"/>
    <n v="10"/>
    <n v="650"/>
    <n v="37050000"/>
    <s v="UNIDAD"/>
    <s v="NO SOLICITADAS"/>
  </r>
  <r>
    <x v="28"/>
    <s v="02-02-01-004-010"/>
    <s v="02-02-01-004-010"/>
    <s v="Materiales y suministros - Partes Piezas y Accesorios de Equipo Militr y Policía"/>
    <s v="NACIONALIZACION"/>
    <s v="46121601_x000a_46111600_x000a_46182301_x000a_46171626_x000a_46161604"/>
    <s v="CONTRATACIÓN DIRECTA"/>
    <n v="2"/>
    <n v="6"/>
    <n v="10"/>
    <n v="1"/>
    <n v="348283000"/>
    <s v="GLOBAL"/>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SIVOS EXIGIBLES VIGENCIAS EXPIRADAS /SUMINISTRO DE COMBUSTIBLE DE AVIACION PARA LAS AERONAVES DE LA FUERZA PÚBLICA"/>
    <n v="15101504"/>
    <s v="SELECCIÓN ABREVIADA - ACUERDO MARCO"/>
    <n v="4"/>
    <n v="8"/>
    <n v="10"/>
    <n v="1"/>
    <n v="14889820.5"/>
    <s v="GLOBAL"/>
    <s v="NO SOLICITADAS"/>
  </r>
  <r>
    <x v="28"/>
    <s v="02-02-02-008-007"/>
    <s v="02-02-02-008-007-01-5"/>
    <s v="Adquisición de servicios - Servicios de mantenimiento y reparación de otra maquinaria y otro equipo"/>
    <s v="MANTENIMIENTO PLATAFORMA B4-GAAMA"/>
    <n v="72154501"/>
    <s v="SELECCIÓN ABREVIADA MENOR CUANTÍA"/>
    <n v="5"/>
    <n v="7"/>
    <n v="10"/>
    <n v="1"/>
    <n v="1637672"/>
    <s v="GLOBAL"/>
    <s v="NO SOLICITADAS"/>
  </r>
  <r>
    <x v="28"/>
    <s v="02-02-02-008-007"/>
    <s v="02-02-02-008-007-01-5"/>
    <s v="Adquisición de servicios - Servicios de mantenimiento y reparación de otra maquinaria y otro equipo"/>
    <s v="MANTENIMIENTO PLATAFORMA B4-GAAMA"/>
    <n v="72154501"/>
    <s v="SELECCIÓN ABREVIADA MENOR CUANTÍA"/>
    <n v="5"/>
    <n v="7"/>
    <n v="10"/>
    <n v="1"/>
    <n v="1637672"/>
    <s v="GLOBAL"/>
    <s v="NO SOLICITADAS"/>
  </r>
  <r>
    <x v="28"/>
    <s v="02-02-02-008-007"/>
    <s v="02-02-02-008-007-01-5"/>
    <s v="Adquisición de servicios - Servicios de mantenimiento y reparación de otra maquinaria y otro equipo"/>
    <s v="MANTENIMIENTO PLATAFORMA B5-GAAMA"/>
    <n v="72154501"/>
    <s v="SELECCIÓN ABREVIADA MENOR CUANTÍA"/>
    <n v="5"/>
    <n v="7"/>
    <n v="10"/>
    <n v="1"/>
    <n v="1637672"/>
    <s v="GLOBAL"/>
    <s v="NO SOLICITADAS"/>
  </r>
  <r>
    <x v="28"/>
    <s v="02-02-02-008-007"/>
    <s v="02-02-02-008-007-01-5"/>
    <s v="Adquisición de servicios - Servicios de mantenimiento y reparación de otra maquinaria y otro equipo"/>
    <s v="MANTENIMIENTO PLATAFORMA B5-GAAMA"/>
    <n v="72154501"/>
    <s v="SELECCIÓN ABREVIADA MENOR CUANTÍA"/>
    <n v="5"/>
    <n v="7"/>
    <n v="10"/>
    <n v="1"/>
    <n v="1637672"/>
    <s v="GLOBAL"/>
    <s v="NO SOLICITADAS"/>
  </r>
  <r>
    <x v="28"/>
    <s v="02-02-02-008-007"/>
    <s v="02-02-02-008-007-01-4"/>
    <s v="Adquisición de servicios - Servicios de mantenimiento y reparación de maquinaria y equipo de transporte"/>
    <s v="MANTENIMIENTO EQUIPO ETAA REMOLCADOR AERONAVES 3000 LBS / 1360 KG-GAAMA"/>
    <s v="78181507 "/>
    <s v="SELECCIÓN ABREVIADA MENOR CUANTÍA"/>
    <n v="5"/>
    <n v="7"/>
    <n v="10"/>
    <n v="1"/>
    <n v="2108687"/>
    <s v="GLOBAL"/>
    <s v="NO SOLICITADAS"/>
  </r>
  <r>
    <x v="28"/>
    <s v="02-02-02-008-007"/>
    <s v="02-02-02-008-007-01-4"/>
    <s v="Adquisición de servicios - Servicios de mantenimiento y reparación de maquinaria y equipo de transporte"/>
    <s v="MANTENIMIENTO EQUIPO DEL EQUIPO ETAA REMOLCADOR AERONAVES VALTRA-GAAMA"/>
    <s v="78181507 "/>
    <s v="SELECCIÓN ABREVIADA MENOR CUANTÍA"/>
    <n v="5"/>
    <n v="7"/>
    <n v="10"/>
    <n v="1"/>
    <n v="2217383"/>
    <s v="GLOBAL"/>
    <s v="NO SOLICITADAS"/>
  </r>
  <r>
    <x v="28"/>
    <s v="02-02-02-008-007"/>
    <s v="02-02-02-008-007-01-4"/>
    <s v="Adquisición de servicios - Servicios de mantenimiento y reparación de maquinaria y equipo de transporte"/>
    <s v="MANTENIMIENTO EQUIPO ETAA VEHICULO UTILATARIO GATOR-GAAMA"/>
    <s v="78181507 "/>
    <s v="SELECCIÓN ABREVIADA MENOR CUANTÍA"/>
    <n v="5"/>
    <n v="7"/>
    <n v="10"/>
    <n v="1"/>
    <n v="2434774"/>
    <s v="GLOBAL"/>
    <s v="NO SOLICITADAS"/>
  </r>
  <r>
    <x v="28"/>
    <s v="02-02-02-008-007"/>
    <s v="02-02-02-008-007-01-5"/>
    <s v="Adquisición de servicios - Servicios de mantenimiento y reparación de otra maquinaria y otro equipo"/>
    <s v="MANTENIMIENTO NITROGEN CART BOOSTER TRONAIR-GAAMA"/>
    <n v="78181800"/>
    <s v="SELECCIÓN ABREVIADA MENOR CUANTÍA"/>
    <n v="5"/>
    <n v="7"/>
    <n v="10"/>
    <n v="1"/>
    <n v="1942020"/>
    <s v="GLOBAL"/>
    <s v="NO SOLICITADAS"/>
  </r>
  <r>
    <x v="28"/>
    <s v="02-02-02-008-007"/>
    <s v="02-02-02-008-007-01-5"/>
    <s v="Adquisición de servicios - Servicios de mantenimiento y reparación de otra maquinaria y otro equipo"/>
    <s v="MANTENIMIENTO OXIGEN CART BOOSTER TRONAIR-GAAMA"/>
    <n v="78181800"/>
    <s v="SELECCIÓN ABREVIADA MENOR CUANTÍA"/>
    <n v="5"/>
    <n v="7"/>
    <n v="10"/>
    <n v="1"/>
    <n v="1869557"/>
    <s v="GLOBAL"/>
    <s v="NO SOLICITADAS"/>
  </r>
  <r>
    <x v="28"/>
    <s v="02-02-02-008-007"/>
    <s v="02-02-02-008-007-01-5"/>
    <s v="Adquisición de servicios - Servicios de mantenimiento y reparación de otra maquinaria y otro equipo"/>
    <s v="MANTENIMIENTO GANCHO ARRASTRE EQUIPO C-208B-GAAMA"/>
    <n v="78181800"/>
    <s v="SELECCIÓN ABREVIADA MENOR CUANTÍA"/>
    <n v="5"/>
    <n v="7"/>
    <n v="10"/>
    <n v="1"/>
    <n v="556513"/>
    <s v="GLOBAL"/>
    <s v="NO SOLICITADAS"/>
  </r>
  <r>
    <x v="28"/>
    <s v="02-02-02-008-007"/>
    <s v="02-02-02-008-007-01-5"/>
    <s v="Adquisición de servicios - Servicios de mantenimiento y reparación de otra maquinaria y otro equipo"/>
    <s v="MANTENIMIENTO CARGADOR BATERIAS -GAAMA"/>
    <n v="73152100"/>
    <s v="SELECCIÓN ABREVIADA MENOR CUANTÍA"/>
    <n v="5"/>
    <n v="7"/>
    <n v="10"/>
    <n v="1"/>
    <n v="913035"/>
    <s v="GLOBAL"/>
    <s v="NO SOLICITADAS"/>
  </r>
  <r>
    <x v="28"/>
    <s v="02-02-02-008-007"/>
    <s v="02-02-02-008-007-01-4"/>
    <s v="Adquisición de servicios - Servicios de mantenimiento y reparación de maquinaria y equipo de transporte"/>
    <s v="MANTENIMIENTO EQUIPO ETAA LAVANTABOMBAS-GAAMA"/>
    <s v="78181501 "/>
    <s v="SELECCIÓN ABREVIADA MENOR CUANTÍA"/>
    <n v="5"/>
    <n v="7"/>
    <n v="10"/>
    <n v="1"/>
    <n v="1999991"/>
    <s v="GLOBAL"/>
    <s v="NO SOLICITADAS"/>
  </r>
  <r>
    <x v="28"/>
    <s v="02-02-02-008-007"/>
    <s v="02-02-02-008-007-01-4"/>
    <s v="Adquisición de servicios - Servicios de mantenimiento y reparación de maquinaria y equipo de transporte"/>
    <s v="MANTENIMIENTO REMOLCADOR JET PORTER  ELECTRICO DE AERONAVES  - GACAS"/>
    <n v="72154022"/>
    <s v="SELECCIÓN ABREVIADA MENOR CUANTÍA"/>
    <n v="5"/>
    <n v="7"/>
    <n v="10"/>
    <n v="1"/>
    <n v="7134715.21"/>
    <s v="GLOBAL"/>
    <s v="NO SOLICITADAS"/>
  </r>
  <r>
    <x v="28"/>
    <s v="02-02-01-003-005"/>
    <s v="02-02-01-003-005-01"/>
    <s v="Materiales y suministros - Pinturas y barnices y productos relacionados; colores para la pintura artística; tintas"/>
    <s v="PRIMER PARA AVIACION  EN AEROSOL AMARILLO  N/P A701  // 0084-348  "/>
    <n v="12164201"/>
    <s v="SELECCIÓN ABREVIADA SUBASTA INVERSA (NO DISPONIBLE)"/>
    <n v="4"/>
    <n v="8"/>
    <n v="10"/>
    <n v="1"/>
    <n v="1001980"/>
    <s v="GLOBAL"/>
    <s v="NO SOLICITADAS"/>
  </r>
  <r>
    <x v="28"/>
    <s v="02-02-01-003-005"/>
    <s v="02-02-01-003-005-01"/>
    <s v="Materiales y suministros - Pinturas y barnices y productos relacionados; colores para la pintura artística; tintas"/>
    <s v="PRIMER REF MIL-PRF-23377"/>
    <n v="12164201"/>
    <s v="SELECCIÓN ABREVIADA SUBASTA INVERSA (NO DISPONIBLE)"/>
    <n v="4"/>
    <n v="8"/>
    <n v="10"/>
    <n v="1"/>
    <n v="1130500"/>
    <s v="GLOBAL"/>
    <s v="NO SOLICITADAS"/>
  </r>
  <r>
    <x v="28"/>
    <s v="02-02-01-004-002"/>
    <s v="02-02-01-004-002"/>
    <s v="Materiales y suministros - Productos metálicos elaborados (excepto maquinaria y equipo)"/>
    <s v="REMACHE CHERRY MAX P/N CR3212-3-2"/>
    <n v="31162200"/>
    <s v="SELECCIÓN ABREVIADA SUBASTA INVERSA (NO DISPONIBLE)"/>
    <n v="4"/>
    <n v="8"/>
    <n v="10"/>
    <n v="1"/>
    <n v="333200"/>
    <s v="GLOBAL"/>
    <s v="NO SOLICITADAS"/>
  </r>
  <r>
    <x v="28"/>
    <s v="02-02-01-004-002"/>
    <s v="02-02-01-004-002"/>
    <s v="Materiales y suministros - Productos metálicos elaborados (excepto maquinaria y equipo)"/>
    <s v="REMACHE CHERRY MAX P/N CR3212-3-3"/>
    <n v="31162200"/>
    <s v="SELECCIÓN ABREVIADA SUBASTA INVERSA (NO DISPONIBLE)"/>
    <n v="4"/>
    <n v="8"/>
    <n v="10"/>
    <n v="1"/>
    <n v="333200"/>
    <s v="GLOBAL"/>
    <s v="NO SOLICITADAS"/>
  </r>
  <r>
    <x v="28"/>
    <s v="02-02-01-004-002"/>
    <s v="02-02-01-004-002"/>
    <s v="Materiales y suministros - Productos metálicos elaborados (excepto maquinaria y equipo)"/>
    <s v="REMACHE CHERRY MAX P/N CR3212-4-2"/>
    <n v="31162200"/>
    <s v="SELECCIÓN ABREVIADA SUBASTA INVERSA (NO DISPONIBLE)"/>
    <n v="4"/>
    <n v="8"/>
    <n v="10"/>
    <n v="1"/>
    <n v="357000"/>
    <s v="GLOBAL"/>
    <s v="NO SOLICITADAS"/>
  </r>
  <r>
    <x v="28"/>
    <s v="02-02-01-004-002"/>
    <s v="02-02-01-004-002"/>
    <s v="Materiales y suministros - Productos metálicos elaborados (excepto maquinaria y equipo)"/>
    <s v="REMACHE CHERRY MAX P/N CR3212-4-3"/>
    <n v="31162200"/>
    <s v="SELECCIÓN ABREVIADA SUBASTA INVERSA (NO DISPONIBLE)"/>
    <n v="4"/>
    <n v="8"/>
    <n v="10"/>
    <n v="1"/>
    <n v="357000"/>
    <s v="GLOBAL"/>
    <s v="NO SOLICITADAS"/>
  </r>
  <r>
    <x v="28"/>
    <s v="02-02-01-004-002"/>
    <s v="02-02-01-004-002"/>
    <s v="Materiales y suministros - Productos metálicos elaborados (excepto maquinaria y equipo)"/>
    <s v="REMACHE CHERRY MAX P/N CR3213-3-2"/>
    <n v="31162200"/>
    <s v="SELECCIÓN ABREVIADA SUBASTA INVERSA (NO DISPONIBLE)"/>
    <n v="4"/>
    <n v="8"/>
    <n v="10"/>
    <n v="1"/>
    <n v="333200"/>
    <s v="GLOBAL"/>
    <s v="NO SOLICITADAS"/>
  </r>
  <r>
    <x v="28"/>
    <s v="02-02-01-004-002"/>
    <s v="02-02-01-004-002"/>
    <s v="Materiales y suministros - Productos metálicos elaborados (excepto maquinaria y equipo)"/>
    <s v="REMACHE CHERRY MAX P/N CR3213-3-3"/>
    <n v="31162200"/>
    <s v="SELECCIÓN ABREVIADA SUBASTA INVERSA (NO DISPONIBLE)"/>
    <n v="4"/>
    <n v="8"/>
    <n v="10"/>
    <n v="1"/>
    <n v="333200"/>
    <s v="GLOBAL"/>
    <s v="NO SOLICITADAS"/>
  </r>
  <r>
    <x v="28"/>
    <s v="02-02-01-004-002"/>
    <s v="02-02-01-004-002"/>
    <s v="Materiales y suministros - Productos metálicos elaborados (excepto maquinaria y equipo)"/>
    <s v="REMACHE CHERRY MAX P/N CR3213-4-2"/>
    <n v="31162200"/>
    <s v="SELECCIÓN ABREVIADA SUBASTA INVERSA (NO DISPONIBLE)"/>
    <n v="4"/>
    <n v="8"/>
    <n v="10"/>
    <n v="1"/>
    <n v="333200"/>
    <s v="GLOBAL"/>
    <s v="NO SOLICITADAS"/>
  </r>
  <r>
    <x v="28"/>
    <s v="02-02-01-004-002"/>
    <s v="02-02-01-004-002"/>
    <s v="Materiales y suministros - Productos metálicos elaborados (excepto maquinaria y equipo)"/>
    <s v="REMACHE CHERRY MAX P/N CR3213-4-3"/>
    <n v="31162200"/>
    <s v="SELECCIÓN ABREVIADA SUBASTA INVERSA (NO DISPONIBLE)"/>
    <n v="4"/>
    <n v="8"/>
    <n v="10"/>
    <n v="1"/>
    <n v="333200"/>
    <s v="GLOBAL"/>
    <s v="NO SOLICITADAS"/>
  </r>
  <r>
    <x v="28"/>
    <s v="02-02-01-004-002"/>
    <s v="02-02-01-004-002"/>
    <s v="Materiales y suministros - Productos metálicos elaborados (excepto maquinaria y equipo)"/>
    <s v="REMACHE SOLIDO AVELLANADO P/N MS20426AD-3-4"/>
    <n v="31162200"/>
    <s v="SELECCIÓN ABREVIADA SUBASTA INVERSA (NO DISPONIBLE)"/>
    <n v="4"/>
    <n v="8"/>
    <n v="10"/>
    <n v="1"/>
    <n v="71400"/>
    <s v="GLOBAL"/>
    <s v="NO SOLICITADAS"/>
  </r>
  <r>
    <x v="28"/>
    <s v="02-02-01-004-002"/>
    <s v="02-02-01-004-002"/>
    <s v="Materiales y suministros - Productos metálicos elaborados (excepto maquinaria y equipo)"/>
    <s v="REMACHE SOLIDO AVELLANADO P/N MS20426AD-4-10 "/>
    <n v="31162200"/>
    <s v="SELECCIÓN ABREVIADA SUBASTA INVERSA (NO DISPONIBLE)"/>
    <n v="4"/>
    <n v="8"/>
    <n v="10"/>
    <n v="1"/>
    <n v="71400"/>
    <s v="GLOBAL"/>
    <s v="NO SOLICITADAS"/>
  </r>
  <r>
    <x v="28"/>
    <s v="02-02-01-004-002"/>
    <s v="02-02-01-004-002"/>
    <s v="Materiales y suministros - Productos metálicos elaborados (excepto maquinaria y equipo)"/>
    <s v="REMACHE SOLIDO AVELLANADO P/N MS20426AD-5-6 "/>
    <n v="31162200"/>
    <s v="SELECCIÓN ABREVIADA SUBASTA INVERSA (NO DISPONIBLE)"/>
    <n v="4"/>
    <n v="8"/>
    <n v="10"/>
    <n v="1"/>
    <n v="71400"/>
    <s v="GLOBAL"/>
    <s v="NO SOLICITADAS"/>
  </r>
  <r>
    <x v="28"/>
    <s v="02-02-01-004-002"/>
    <s v="02-02-01-004-002"/>
    <s v="Materiales y suministros - Productos metálicos elaborados (excepto maquinaria y equipo)"/>
    <s v="REMACHE SOLIDO AVELLANADO P/N MS20426AD-6-10 "/>
    <n v="31162200"/>
    <s v="SELECCIÓN ABREVIADA SUBASTA INVERSA (NO DISPONIBLE)"/>
    <n v="4"/>
    <n v="8"/>
    <n v="10"/>
    <n v="1"/>
    <n v="71400"/>
    <s v="GLOBAL"/>
    <s v="NO SOLICITADAS"/>
  </r>
  <r>
    <x v="28"/>
    <s v="02-02-01-004-002"/>
    <s v="02-02-01-004-002"/>
    <s v="Materiales y suministros - Productos metálicos elaborados (excepto maquinaria y equipo)"/>
    <s v="REMACHE SOLIDO UNIVERSAL P/N MS20470AD-3-6"/>
    <n v="31162200"/>
    <s v="SELECCIÓN ABREVIADA SUBASTA INVERSA (NO DISPONIBLE)"/>
    <n v="4"/>
    <n v="8"/>
    <n v="10"/>
    <n v="1"/>
    <n v="71400"/>
    <s v="GLOBAL"/>
    <s v="NO SOLICITADAS"/>
  </r>
  <r>
    <x v="28"/>
    <s v="02-02-01-004-002"/>
    <s v="02-02-01-004-002"/>
    <s v="Materiales y suministros - Productos metálicos elaborados (excepto maquinaria y equipo)"/>
    <s v="REMACHE SOLIDO UNIVERSAL P/N MS20470AD-4-10"/>
    <n v="31162200"/>
    <s v="SELECCIÓN ABREVIADA SUBASTA INVERSA (NO DISPONIBLE)"/>
    <n v="4"/>
    <n v="8"/>
    <n v="10"/>
    <n v="1"/>
    <n v="71400"/>
    <s v="GLOBAL"/>
    <s v="NO SOLICITADAS"/>
  </r>
  <r>
    <x v="28"/>
    <s v="02-02-01-004-002"/>
    <s v="02-02-01-004-002"/>
    <s v="Materiales y suministros - Productos metálicos elaborados (excepto maquinaria y equipo)"/>
    <s v="REMACHE SOLIDO UNIVERSAL P/N MS20470AD-5-10"/>
    <n v="31162200"/>
    <s v="SELECCIÓN ABREVIADA SUBASTA INVERSA (NO DISPONIBLE)"/>
    <n v="4"/>
    <n v="8"/>
    <n v="10"/>
    <n v="1"/>
    <n v="71400"/>
    <s v="GLOBAL"/>
    <s v="NO SOLICITADAS"/>
  </r>
  <r>
    <x v="28"/>
    <s v="02-02-01-004-002"/>
    <s v="02-02-01-004-002"/>
    <s v="Materiales y suministros - Productos metálicos elaborados (excepto maquinaria y equipo)"/>
    <s v="REMACHE SOLIDO UNIVERSAL P/N MS20470AD-6-10 "/>
    <n v="31162200"/>
    <s v="SELECCIÓN ABREVIADA SUBASTA INVERSA (NO DISPONIBLE)"/>
    <n v="4"/>
    <n v="8"/>
    <n v="10"/>
    <n v="1"/>
    <n v="71400"/>
    <s v="GLOBAL"/>
    <s v="NO SOLICITADAS"/>
  </r>
  <r>
    <x v="28"/>
    <s v="02-02-01-003-005"/>
    <s v="02-02-01-003-005-04"/>
    <s v="Materiales y suministros - Productos químicos n. C. P."/>
    <s v="REMOVEDOR DE PINTURA P/N BAC 5725 //  PR-5044"/>
    <n v="31211801"/>
    <s v="SELECCIÓN ABREVIADA SUBASTA INVERSA (NO DISPONIBLE)"/>
    <n v="4"/>
    <n v="8"/>
    <n v="10"/>
    <n v="1"/>
    <n v="1071000"/>
    <s v="GLOBAL"/>
    <s v="NO SOLICITADAS"/>
  </r>
  <r>
    <x v="28"/>
    <s v="02-02-02-008-004"/>
    <s v="02-02-02-008-004-03"/>
    <s v="Adquisición de servicios - Servicios de contenidos en línea (on-line)"/>
    <s v="RENOVACIÓN DE LA SUSCRIPCIÓN DE LAS PUBLICACIONES TÉCNICAS, SOPORTE TÉCNICO E INGENIERÍA PARA LA FLOTA CALIMA DEL T-90 DE LA FUERZA AÉREA COLOMBIANA"/>
    <s v="55111600_x000a_55101500"/>
    <s v="CONTRATACIÓN DIRECTA"/>
    <n v="7"/>
    <n v="5"/>
    <n v="10"/>
    <n v="1"/>
    <n v="246604890"/>
    <s v="GLOBAL"/>
    <s v="NO SOLICITADAS"/>
  </r>
  <r>
    <x v="28"/>
    <s v="02-02-01-004-010"/>
    <s v="02-02-01-004-010"/>
    <s v="Materiales y suministros - Partes Piezas y Accesorios de Equipo Militr y Policía"/>
    <s v="REPUESTOS FUSIL GALIL Y FUSIL GALIL ACE"/>
    <n v="46101800"/>
    <s v="CONTRATACIÓN DIRECTA"/>
    <n v="2"/>
    <n v="6"/>
    <n v="10"/>
    <n v="1"/>
    <n v="238509920"/>
    <s v="GLOBAL"/>
    <s v=""/>
  </r>
  <r>
    <x v="28"/>
    <s v="02-02-01-003-005"/>
    <s v="02-02-01-003-005-04"/>
    <s v="Materiales y suministros - Productos químicos n. C. P."/>
    <s v="SELLANTE PRC KIT  1428 B-1/2  - PRESENTACION 1/4 DE GALON"/>
    <n v="31201631"/>
    <s v="SELECCIÓN ABREVIADA SUBASTA INVERSA (NO DISPONIBLE)"/>
    <n v="4"/>
    <n v="8"/>
    <n v="10"/>
    <n v="1"/>
    <n v="7140000"/>
    <s v="GLOBAL"/>
    <s v="NO SOLICITADAS"/>
  </r>
  <r>
    <x v="28"/>
    <s v="02-02-01-003-005"/>
    <s v="02-02-01-003-005-04"/>
    <s v="Materiales y suministros - Productos químicos n. C. P."/>
    <s v="SELLANTE PRC KIT 1440 B-1/2   - PRESENTACION 1/4 DE GALON"/>
    <n v="31201631"/>
    <s v="SELECCIÓN ABREVIADA SUBASTA INVERSA (NO DISPONIBLE)"/>
    <n v="4"/>
    <n v="8"/>
    <n v="10"/>
    <n v="1"/>
    <n v="14280000"/>
    <s v="GLOBAL"/>
    <s v="NO SOLICITADAS"/>
  </r>
  <r>
    <x v="28"/>
    <s v="02-02-01-003-005"/>
    <s v="02-02-01-003-005-04"/>
    <s v="Materiales y suministros - Productos químicos n. C. P."/>
    <s v="SELLANTE PRC KIT 890 B 2  - PRESENTACION 1/4 DE GALON"/>
    <n v="31201631"/>
    <s v="SELECCIÓN ABREVIADA SUBASTA INVERSA (NO DISPONIBLE)"/>
    <n v="4"/>
    <n v="8"/>
    <n v="10"/>
    <n v="1"/>
    <n v="4462500"/>
    <s v="GLOBAL"/>
    <s v="NO SOLICITADAS"/>
  </r>
  <r>
    <x v="28"/>
    <s v="02-02-01-003-005"/>
    <s v="02-02-01-003-005-04"/>
    <s v="Materiales y suministros - Productos químicos n. C. P."/>
    <s v="SELLANTE PRC KIT MIL-PRF-81733 REV D  - PRESENTACION 1/4 DE GALON"/>
    <n v="31201631"/>
    <s v="SELECCIÓN ABREVIADA SUBASTA INVERSA (NO DISPONIBLE)"/>
    <n v="4"/>
    <n v="8"/>
    <n v="10"/>
    <n v="1"/>
    <n v="6545000"/>
    <s v="GLOBAL"/>
    <s v="NO SOLICITADAS"/>
  </r>
  <r>
    <x v="28"/>
    <s v="02-02-02-008-003"/>
    <s v="02-02-02-008-003-04-4"/>
    <s v="Adquisición de servicios - Servicios de ensayo y análisis técnicos"/>
    <s v="SERVICIO DE ENSAYOS Y ANÁLISIS TÉCNICOS DE PIEZAS AERONÁUTICAS INVOLUCRADAS EN LOS SUCESOS DE SEGURIDAD OPERACIONAL (ACCIDENTES E INCIDENTES) DE LA FUERZA AÉREA COLOMBIANA._x000a_"/>
    <n v="81101703"/>
    <s v="SELECCIÓN ABREVIADA MENOR CUANTÍA"/>
    <n v="3"/>
    <n v="9"/>
    <n v="10"/>
    <n v="1"/>
    <n v="12085126"/>
    <s v="GLOBAL"/>
    <s v="NO SOLICITADAS"/>
  </r>
  <r>
    <x v="28"/>
    <s v="02-02-02-008-007"/>
    <s v="02-02-02-008-007-01-4"/>
    <s v="Adquisición de servicios - Servicios de mantenimiento y reparación de maquinaria y equipo de transporte"/>
    <s v="SERVICIO DE MANTENIMIENTO PROGRAMADO (RUTINA) Y MANTENIMIENTO NO PROGRAMADO (NO RUTINA) PARA LAS AERONAVES KFIR"/>
    <n v="78181800"/>
    <s v="CONTRATACIÓN DIRECTA"/>
    <n v="1"/>
    <n v="5"/>
    <n v="10"/>
    <n v="1"/>
    <n v="17866834359.34"/>
    <s v="GLOBAL"/>
    <s v="SI APROBADAS"/>
  </r>
  <r>
    <x v="28"/>
    <s v="02-02-02-008-007"/>
    <s v="02-02-02-008-007-01-4"/>
    <s v="Adquisición de servicios - Servicios de mantenimiento y reparación de maquinaria y equipo de transporte"/>
    <s v="SERVICIO DE MANTENIMIENTO PROGRAMADO (RUTINA) Y NO PROGRAMADO (NO RUTINA) PARA LAS AERONAVES C-90, C550, SK-300/350, Y SR-560ASIGNADAS A LA FAC"/>
    <n v="78181800"/>
    <s v="CONTRATACIÓN DIRECTA"/>
    <n v="1"/>
    <n v="5"/>
    <n v="10"/>
    <n v="1"/>
    <n v="6709877309.71"/>
    <s v="GLOBAL"/>
    <s v="NO SOLICITADAS"/>
  </r>
  <r>
    <x v="28"/>
    <s v="02-02-02-008-007"/>
    <s v="02-02-02-008-007-01-4"/>
    <s v="Adquisición de servicios - Servicios de mantenimiento y reparación de maquinaria y equipo de transporte"/>
    <s v="SERVICIO DE MANTENIMIENTO PROGRAMADO (RUTINA) Y NO PROGRAMADO (NO RUTINA) PARA LAS AERONAVES C-90, SK-300/350, Y SR-560 ASIGNADAS A LA FAC (AMARRE VF 2022)"/>
    <n v="78181800"/>
    <s v="CONTRATACIÓN DIRECTA"/>
    <n v="2"/>
    <n v="8"/>
    <n v="10"/>
    <n v="1"/>
    <n v="1260404000"/>
    <s v="GLOBAL"/>
    <s v="NO SOLICITADAS"/>
  </r>
  <r>
    <x v="28"/>
    <s v="02-02-02-008-007"/>
    <s v="02-02-02-008-007-01-4"/>
    <s v="Adquisición de servicios - Servicios de mantenimiento y reparación de maquinaria y equipo de transporte"/>
    <s v="SERVICIO DE MANTENIMIENTO PROGRAMADO_x000a_(RUTINA) Y NO PROGRAMADO (NO RUTINA)_x000a_PARA LAS AERONAVES C-90, SK-300/350, Y SR 560 ASIGNADAS A LA FAC (AMARRE VF 2022)"/>
    <n v="78181800"/>
    <s v="CONTRATACIÓN DIRECTA"/>
    <n v="8"/>
    <n v="4"/>
    <n v="16"/>
    <n v="1"/>
    <n v="1771458569.27"/>
    <s v="GLOBAL"/>
    <s v="SI APROBADAS"/>
  </r>
  <r>
    <x v="28"/>
    <s v="02-02-02-008-007"/>
    <s v="02-02-02-008-007-01-5"/>
    <s v="Adquisición de servicios - Servicios de mantenimiento y reparación de otra maquinaria y otro equipo"/>
    <s v="SERVICIO DE MANTENIMIENTO SENSORES DE AEROFOTOGRAFIA"/>
    <n v="81111800"/>
    <s v="CONTRATACIÓN DIRECTA"/>
    <n v="1"/>
    <n v="12"/>
    <n v="10"/>
    <n v="1"/>
    <n v="1843976042.8899999"/>
    <s v="GLOBAL"/>
    <s v=""/>
  </r>
  <r>
    <x v="28"/>
    <s v="02-02-02-008-007"/>
    <s v="02-02-02-008-007-01-4"/>
    <s v="Adquisición de servicios - Servicios de mantenimiento y reparación de maquinaria y equipo de transporte"/>
    <s v="SERVICIO DE MANTENIMIENTO Y REPARACIÓN DE MATERIAL PARA LAS AERONAVES DE LA FUERZA AEREA COLOMBIANA VF 2021 (SERVICIOS DE REPARACIÓN, OVERHAUL Y/O EXCHANGE GENERAL DE COMPONENTES Y ACCESORIOS AERONÁUTICOS PROGRAMADOS E  MPREVISTOS DE LAS DIFERENTES AERONAVES ASIGNADAS A LA FAC)"/>
    <n v="72151800"/>
    <s v="CONTRATACIÓN DIRECTA"/>
    <n v="1"/>
    <n v="12"/>
    <n v="10"/>
    <n v="1"/>
    <n v="989596000"/>
    <s v="GLOBAL"/>
    <s v="SI APROBADAS"/>
  </r>
  <r>
    <x v="28"/>
    <s v="02-02-02-008-007"/>
    <s v="02-02-02-008-007-01-4"/>
    <s v="Adquisición de servicios - Servicios de mantenimiento y reparación de maquinaria y equipo de transporte"/>
    <s v="SERVICIO DE MATENIMIENTO, REPARACION E INSPECCION DE MATERIAL PARA LAS AERONAVES DE LA FUERZA AEREA COLOMBIANA"/>
    <n v="78181800"/>
    <s v="CONTRATACIÓN DIRECTA"/>
    <n v="1"/>
    <n v="11"/>
    <n v="10"/>
    <n v="1"/>
    <n v="457908400"/>
    <s v="GLOBAL"/>
    <s v="NO SOLICITADAS"/>
  </r>
  <r>
    <x v="28"/>
    <s v="02-02-02-008-007"/>
    <s v="02-02-02-008-007-01-4"/>
    <s v="Adquisición de servicios - Servicios de mantenimiento y reparación de maquinaria y equipo de transporte"/>
    <s v="SERVICIO DE MTTO PROGR (RUTINA) Y NO PROGR (NO RUTINA) PARA LA AERONAVE B-767 FAC 1202 DE LA FAC"/>
    <n v="78181800"/>
    <s v="CONTRATACIÓN DIRECTA"/>
    <n v="2"/>
    <n v="5"/>
    <n v="10"/>
    <n v="1"/>
    <n v="2456151079.6400003"/>
    <s v="GLOBAL"/>
    <s v="NO SOLICITADAS"/>
  </r>
  <r>
    <x v="28"/>
    <s v="02-02-02-008-007"/>
    <s v="02-02-02-008-007-01-4"/>
    <s v="Adquisición de servicios - Servicios de mantenimiento y reparación de maquinaria y equipo de transporte"/>
    <s v="SERVICIO DE MTTO PROGR (RUTINA) Y NO PROGR (NO RUTINA) PARA LA AERONAVE B-767 FAC 1202 DE LA FAC"/>
    <n v="78181800"/>
    <s v="CONTRATACIÓN DIRECTA"/>
    <n v="8"/>
    <n v="4"/>
    <n v="16"/>
    <n v="1"/>
    <n v="358000000"/>
    <s v="GLOBAL"/>
    <s v="NO SOLICITADAS"/>
  </r>
  <r>
    <x v="28"/>
    <s v="02-02-02-008-007"/>
    <s v="02-02-02-008-007-01-4"/>
    <s v="Adquisición de servicios - Servicios de mantenimiento y reparación de maquinaria y equipo de transporte"/>
    <s v="SERVICIO DE REPARACIÓN GENERAL DE COMPONENTES, EQUIPOS DE SOPORTE DE TIERRA, MANTENIMIENTO PROGRAMADO Y ADQUISICION DE REPUESTOS AERONAUTICOS DENTRO DEL PLAN MAESTRO DE PRODUCCION (PMP 2019-2021)"/>
    <n v="78181900"/>
    <s v="CONTRATACIÓN DIRECTA"/>
    <n v="1"/>
    <n v="5"/>
    <n v="10"/>
    <n v="1"/>
    <n v="4636783174"/>
    <s v="GLOBAL"/>
    <s v="NO SOLICITADAS"/>
  </r>
  <r>
    <x v="28"/>
    <s v="02-02-02-008-007"/>
    <s v="02-02-02-008-007-01-4"/>
    <s v="Adquisición de servicios - Servicios de mantenimiento y reparación de maquinaria y equipo de transporte"/>
    <s v="SERVICIO DE REPARACIÓN GENERAL DE COMPONENTES, EQUIPOS DE SOPORTE DE TIERRA, MANTENIMIENTO PROGRAMADO Y ADQUISICION DE REPUESTOS AERONAUTICOS DENTRO DEL PLAN MAESTRO DE PRODUCCION (PMP 2021-2022) (AMARRE VF 2022)"/>
    <n v="78181800"/>
    <s v="CONTRATACIÓN DIRECTA"/>
    <n v="2"/>
    <n v="8"/>
    <n v="10"/>
    <n v="1"/>
    <n v="96250000"/>
    <s v="GLOBAL"/>
    <s v="NO SOLICITADAS"/>
  </r>
  <r>
    <x v="28"/>
    <s v="02-02-02-008-007"/>
    <s v="02-02-02-008-007-01-4"/>
    <s v="Adquisición de servicios - Servicios de mantenimiento y reparación de maquinaria y equipo de transporte"/>
    <s v="SERVICIO DE SOPORTE DE MANTENIMIENTO PROGRAMADO E IMPREVISTO DE LA AERONAVE LEGACY ERJ-135BJ FAC 1215"/>
    <n v="78181801"/>
    <s v="CONTRATACIÓN DIRECTA"/>
    <n v="2"/>
    <n v="5"/>
    <n v="10"/>
    <n v="1"/>
    <n v="1344220564"/>
    <s v="GLOBAL"/>
    <s v="NO SOLICITADAS"/>
  </r>
  <r>
    <x v="28"/>
    <s v="02-02-02-008-007"/>
    <s v="02-02-02-008-007-01-5"/>
    <s v="Adquisición de servicios - Servicios de mantenimiento y reparación de otra maquinaria y otro equipo"/>
    <s v="SERVICIO DE SOSTENIBILIDAD OPERACIONAL DE _x000a_LOS EQUIPOS, BANCOS Y HERRAMIENTAS DE _x000a_MEDICIÓN DE TODAS LAS UNIDADES DE LA _x000a_FUERZA AÉREA COLOMBIANA MEDIANTE _x000a_CALIBRACIÓN, MANTENIMIENTO PREVENTIVO Y/O _x000a_CORRECTIVO"/>
    <s v="73152103 73152108 78181901 81101706 81141504"/>
    <s v="LICITACIÓN PÚBLICA"/>
    <n v="1"/>
    <n v="12"/>
    <n v="10"/>
    <n v="1"/>
    <n v="1314068679.98"/>
    <s v="GLOBAL"/>
    <s v="SI APROBADAS"/>
  </r>
  <r>
    <x v="28"/>
    <s v="02-02-02-008-007"/>
    <s v="02-02-02-008-007-01-4"/>
    <s v="Adquisición de servicios - Servicios de mantenimiento y reparación de maquinaria y equipo de transporte"/>
    <s v="SERVICIOS DE MANTENIMIENTO PROGRAMADO (RUTINA) Y MANTENIMIENTO NO PROGRAMADO (NO RUTINA) DE LAS AERONAVES, SISTEMAS DE ARMAMENTO AÉREO, SERVICIOS DE INGENIERIA, CERTIFICACIÓN Y CALIBRACIÓN DE LOS EQUIPOS Y HERRAMIENTAS ASIGNADOS A LA FUERZA AÉREA COLOMBIANA"/>
    <s v="78181800 81102300 81101600              81141504"/>
    <s v="CONTRATACIÓN DIRECTA"/>
    <n v="1"/>
    <n v="12"/>
    <n v="10"/>
    <n v="1"/>
    <n v="8192028789"/>
    <s v="GLOBAL"/>
    <s v="SI APROBADAS"/>
  </r>
  <r>
    <x v="28"/>
    <s v="02-02-02-008-007"/>
    <s v="02-02-02-008-007-01-4"/>
    <s v="Adquisición de servicios - Servicios de mantenimiento y reparación de maquinaria y equipo de transporte"/>
    <s v="SERVICIOS DE MANTENIMIENTO PROGRAMADO (RUTINA) Y MANTENIMIENTO NO PROGRAMADO (NO RUTINA) DE LAS AERONAVES, SISTEMAS DE ARMAMENTO AÉREO, SERVICIOS DE INGENIERIA, CERTIFICACIÓN Y CALIBRACIÓN DE LOS EQUIPOS Y HERRAMIENTAS ASIGNADOS A LA FUERZA AÉREA COLOMBIANA // AMARRE VIGENCIA FUTURA 2022_x000a_"/>
    <s v="78181800_x000a_81102300_x000a_81101600_x000a_81141504"/>
    <s v="CONTRATACIÓN DIRECTA"/>
    <n v="1"/>
    <n v="5"/>
    <n v="10"/>
    <n v="1"/>
    <n v="4014674745.2699986"/>
    <s v="GLOBAL"/>
    <s v="NO SOLICITADAS"/>
  </r>
  <r>
    <x v="28"/>
    <s v="02-02-02-008-007"/>
    <s v="02-02-02-008-007-01-4"/>
    <s v="Adquisición de servicios - Servicios de mantenimiento y reparación de maquinaria y equipo de transporte"/>
    <s v="SERVICIOS DE MANTENIMIENTO PROGRAMADO (RUTINA) YMANTENIMIENTO NO PROGRAMADO (NO RUTINA) DE LAS AERONAVES, SISTEMAS DE ARMAMENTO AÉREO, SERVICIOS DE INGENIERIA, CERTIFICACIÓN Y CALIBRACIÓN DE LOS EQUIPOS Y HERRAMIENTAS ASIGNADOS A LA FUERZA AÉREA COLOMBIANA // AMARRE VIGENCIA FUTURA_x000a_2022"/>
    <s v="78181800_x000a_81102300_x000a_81101600_x000a_81141504"/>
    <s v="CONTRATACIÓN DIRECTA"/>
    <n v="8"/>
    <n v="4"/>
    <n v="16"/>
    <n v="1"/>
    <n v="830541430.73000002"/>
    <s v="GLOBAL"/>
    <s v=""/>
  </r>
  <r>
    <x v="28"/>
    <s v="02-02-01-003-005"/>
    <s v="02-02-01-003-005-04"/>
    <s v="Materiales y suministros - Productos químicos n. C. P."/>
    <s v="SOLVENTE  ICEX II"/>
    <n v="15121807"/>
    <s v="SELECCIÓN ABREVIADA SUBASTA INVERSA (NO DISPONIBLE)"/>
    <n v="4"/>
    <n v="8"/>
    <n v="10"/>
    <n v="1"/>
    <n v="3284400"/>
    <s v="GLOBAL"/>
    <s v="NO SOLICITADAS"/>
  </r>
  <r>
    <x v="28"/>
    <s v="02-02-01-004-002"/>
    <s v="02-02-01-004-002"/>
    <s v="Materiales y suministros - Productos metálicos elaborados (excepto maquinaria y equipo)"/>
    <s v="SUJETADORES TEMPORALES DE 1/8&quot; P/N 04-WNX-1/8"/>
    <n v="31211505"/>
    <s v="SELECCIÓN ABREVIADA SUBASTA INVERSA (NO DISPONIBLE)"/>
    <n v="4"/>
    <n v="8"/>
    <n v="10"/>
    <n v="1"/>
    <n v="89250"/>
    <s v="GLOBAL"/>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DE COMBUSTIBLE AVIACIÓN CAUCASIA, NILO, QUIBDÓ, BARRANQUILLA, PEREIRA"/>
    <n v="15101504"/>
    <s v="LICITACIÓN PÚBLICA"/>
    <n v="2"/>
    <n v="10"/>
    <n v="10"/>
    <n v="1"/>
    <n v="2876273367"/>
    <s v="GLOBAL"/>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DE COMBUSTIBLE AVIACIÓN ORG. TERPEL (LETICIA, MONTERÍA, RIO NEGRO, BUCARAMANGA, CARTAGENA, SANTA MARTA, VALLEDUPAR, QUIBDÓ)"/>
    <n v="15101504"/>
    <s v="SELECCIÓN ABREVIADA MENOR CUANTÍA"/>
    <n v="2"/>
    <n v="10"/>
    <n v="10"/>
    <n v="1"/>
    <n v="303586640.07999998"/>
    <s v="GLOBAL"/>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DE COMBUSTIBLE DE AVIACIÓN EN NEIVA (BRIGADA) Y GUAPI "/>
    <n v="15101504"/>
    <s v="SELECCIÓN ABREVIADA - ACUERDO MARCO"/>
    <n v="4"/>
    <n v="8"/>
    <n v="10"/>
    <n v="1"/>
    <n v="192754564.73000002"/>
    <s v="GLOBAL"/>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DE COMBUSTIBLE DE AVIACION PARA LAS AERONAVES DE LA FUERZA PÚBLICA"/>
    <n v="15101504"/>
    <s v="LICITACIÓN PÚBLICA"/>
    <n v="1"/>
    <n v="12"/>
    <n v="10"/>
    <n v="1"/>
    <n v="3534292796.6999998"/>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DE COMBUSTIBLE DE AVIACION PARA LAS AERONAVES DE LA FUERZA PÚBLICA (SAN ANDRES)"/>
    <n v="15101504"/>
    <s v="SELECCIÓN ABREVIADA - ACUERDO MARCO"/>
    <n v="1"/>
    <n v="12"/>
    <n v="10"/>
    <n v="1"/>
    <n v="1310150917.6199999"/>
    <s v="GLOBAL"/>
    <s v="SI APROB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DE COMBUSTIBLE DE AVIACIÓN VILLAGARZÓN "/>
    <n v="15101504"/>
    <s v="SELECCIÓN ABREVIADA MENOR CUANTÍA"/>
    <n v="2"/>
    <n v="10"/>
    <n v="10"/>
    <n v="1"/>
    <n v="127715000"/>
    <s v="GLOBAL"/>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DE COMBUSTIBLE DE AVIACIÓN VILLAGARZÓN PONAL"/>
    <n v="15101504"/>
    <s v="SELECCIÓN ABREVIADA - ACUERDO MARCO"/>
    <n v="4"/>
    <n v="8"/>
    <n v="10"/>
    <n v="1"/>
    <n v="184150000"/>
    <s v="GLOBAL"/>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DE COMBUSTIBLE TERRESTRE SAN JOSE DEL GUAVIARE"/>
    <s v="15101505_x000a_15101506 "/>
    <s v="MÍNIMA CUANTÍA"/>
    <n v="1"/>
    <n v="10"/>
    <n v="10"/>
    <n v="1"/>
    <n v="106157445.59999999"/>
    <s v="GLOBAL"/>
    <s v=""/>
  </r>
  <r>
    <x v="28"/>
    <s v="02-02-01-004-009"/>
    <s v="02-02-01-004-009-06"/>
    <s v="Materiales y suministros - Aeronaves y naves espaciales, y sus partes y piezas"/>
    <s v="SUMINISTRO DE REPUESTOS PARA LOS SISTEMAS FLIR DE LA FUERZA AÉREA COLOMBIANA"/>
    <s v="25201600_x000a_25201700_x000a_25201800_x000a_25201900_x000a_25202100"/>
    <s v="CONTRATACIÓN DIRECTA"/>
    <n v="2"/>
    <n v="5"/>
    <n v="10"/>
    <n v="1"/>
    <n v="1499601000"/>
    <s v="GLOBAL"/>
    <s v="NO SOLICITADAS"/>
  </r>
  <r>
    <x v="28"/>
    <s v="02-01-01-004-003"/>
    <s v="02-01-01-004-003-02"/>
    <s v="Activos fijos - Bombas, compresores, motores de fuerza hidráulica y motores de potencia neumática y válvulas y sus partes y piezas"/>
    <s v="SURTIDORES MECANICOS CON BOMBA ELECTRONICA"/>
    <n v="27112916"/>
    <s v="MÍNIMA CUANTÍA"/>
    <n v="2"/>
    <n v="5"/>
    <n v="10"/>
    <n v="2"/>
    <n v="48157545"/>
    <s v="UNIDAD"/>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UMINISTRO COMBUSTIBLE AVIACIÓN PONAL VILLAGARZON"/>
    <n v="15101504"/>
    <s v="LICITACIÓN PÚBLICA"/>
    <n v="3"/>
    <n v="6"/>
    <n v="10"/>
    <n v="1"/>
    <n v="258861555"/>
    <s v="GLOBAL"/>
    <s v="NO SOLICITADAS"/>
  </r>
  <r>
    <x v="28"/>
    <s v="02-02-02-008-007"/>
    <s v="02-02-02-008-007-01-4"/>
    <s v="Adquisición de servicios - Servicios de mantenimiento y reparación de maquinaria y equipo de transporte"/>
    <s v="REPARACION DE COMPONENTES AERONAUTICOS PARA AERONAVES DE LA FAC"/>
    <n v="78181900"/>
    <s v="CONTRATACIÓN DIRECTA"/>
    <n v="11"/>
    <n v="2"/>
    <n v="10"/>
    <n v="1"/>
    <n v="1170000000"/>
    <s v="GLOBAL"/>
    <s v="NO SOLICITADAS"/>
  </r>
  <r>
    <x v="28"/>
    <s v="02-02-01-010-001"/>
    <s v="02-02-01-010-001"/>
    <s v="Materiales y suministros - Municiones"/>
    <s v="GRANADA IMC 40MM H.E A.P NTMD-0286"/>
    <n v="46101601"/>
    <s v="CONTRATACIÓN DIRECTA"/>
    <n v="10"/>
    <n v="3"/>
    <n v="10"/>
    <n v="882"/>
    <n v="185220000"/>
    <s v="UNIDAD"/>
    <s v="NO SOLICITADAS"/>
  </r>
  <r>
    <x v="28"/>
    <s v="02-02-01-010-001"/>
    <s v="02-02-01-010-001"/>
    <s v="Materiales y suministros - Municiones"/>
    <s v="GRANADA PARA MORTERO DE 60MM LA-HE"/>
    <n v="46101601"/>
    <s v="CONTRATACIÓN DIRECTA"/>
    <n v="10"/>
    <n v="3"/>
    <n v="10"/>
    <n v="588"/>
    <n v="264600000"/>
    <s v="UNIDAD"/>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CTH"/>
    <n v="15101504"/>
    <s v="LICITACIÓN PÚBLICA"/>
    <n v="11"/>
    <n v="2"/>
    <n v="10"/>
    <n v="1"/>
    <n v="203443600"/>
    <s v="GLOBAL"/>
    <s v="NO SOLICITADAS"/>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 TERPEL"/>
    <n v="15101504"/>
    <s v="SELECCIÓN ABREVIADA - ACUERDO MARCO"/>
    <n v="11"/>
    <n v="2"/>
    <n v="10"/>
    <n v="1"/>
    <n v="146271180"/>
    <s v="GLOBAL"/>
    <s v="NO SOLICITADAS"/>
  </r>
  <r>
    <x v="28"/>
    <s v="02-02-01-010-001"/>
    <s v="02-02-01-010-001"/>
    <s v="Materiales y suministros - Municiones"/>
    <s v="IMPREVISTOS DEL CPA No. 237"/>
    <n v="0"/>
    <n v="0"/>
    <n v="0"/>
    <n v="0"/>
    <n v="10"/>
    <n v="1"/>
    <n v="7086"/>
    <s v="GLOBAL"/>
    <s v=""/>
  </r>
  <r>
    <x v="28"/>
    <s v="02-02-01-010-001"/>
    <s v="02-02-01-010-001"/>
    <s v="Materiales y suministros - Municiones"/>
    <s v="IMPREVISTOS DEL CPA No. 237"/>
    <n v="0"/>
    <s v="CONTRATACIÓN DIRECTA"/>
    <n v="12"/>
    <n v="1"/>
    <n v="10"/>
    <n v="1"/>
    <n v="75000"/>
    <s v="UNIDAD"/>
    <s v="NO SOLICITADAS"/>
  </r>
  <r>
    <x v="28"/>
    <s v="02-01-01-004-008"/>
    <s v="02-01-01-004-008-02"/>
    <s v="Activos fijos - Instrumentos y aparatos de medición, verificación, análisis, de navegación y para otros fines (excepto instrumentos ópticos); instrumentos de control de procesos industriales, sus partes, piezas y accesorios"/>
    <s v="IMPREVISTOS"/>
    <n v="0"/>
    <n v="0"/>
    <n v="0"/>
    <n v="0"/>
    <n v="10"/>
    <n v="1"/>
    <n v="7683200"/>
    <s v="GLOBAL"/>
    <s v=""/>
  </r>
  <r>
    <x v="28"/>
    <s v="02-01-01-004-004"/>
    <s v="02-01-01-004-004-02"/>
    <s v="Activos fijos - Máquinas herramientas y sus partes, piezas y accesorios"/>
    <s v="LAVADORA A PRESIÓN 12 V / 15 AMP / 1 FASE SEPW1000 -GAAMA"/>
    <n v="47101547"/>
    <s v="SELECCIÓN ABREVIADA MENOR CUANTÍA"/>
    <n v="0"/>
    <n v="0"/>
    <n v="10"/>
    <n v="1"/>
    <n v="3715765"/>
    <s v="UNIDAD"/>
    <s v=""/>
  </r>
  <r>
    <x v="28"/>
    <s v="02-01-01-004-004"/>
    <s v="02-01-01-004-004-02"/>
    <s v="Activos fijos - Máquinas herramientas y sus partes, piezas y accesorios"/>
    <s v="PISTOLA DE SOLVENTE NEUMÁTICA GA299 - GAAMA"/>
    <n v="31211908"/>
    <s v="SELECCIÓN ABREVIADA MENOR CUANTÍA"/>
    <n v="0"/>
    <n v="0"/>
    <n v="10"/>
    <n v="1"/>
    <n v="642803"/>
    <s v="UNIDAD"/>
    <s v=""/>
  </r>
  <r>
    <x v="28"/>
    <s v="02-02-01-002-006"/>
    <s v="02-02-01-002-006"/>
    <s v="Materiales y suministros - Hilados e hilos; tejidos de fibras textiles incluso afelpados"/>
    <s v="LIMPIADOR TOALLA WYPALL X 70 ROLLO REGULAR BLANCO 80 - GAAMA"/>
    <n v="47131502"/>
    <s v="SELECCIÓN ABREVIADA MENOR CUANTÍA"/>
    <n v="0"/>
    <n v="0"/>
    <n v="10"/>
    <n v="14"/>
    <n v="781648"/>
    <s v="UNIDAD"/>
    <s v=""/>
  </r>
  <r>
    <x v="28"/>
    <s v="02-02-01-002-006"/>
    <s v="02-02-01-002-006"/>
    <s v="Materiales y suministros - Hilados e hilos; tejidos de fibras textiles incluso afelpados"/>
    <s v="RETAZO PARA LIMPIAR POR BULTO DE 20 KILOS  - GAAMA"/>
    <n v="47131501"/>
    <s v="SELECCIÓN ABREVIADA MENOR CUANTÍA"/>
    <n v="0"/>
    <n v="0"/>
    <n v="10"/>
    <n v="1"/>
    <n v="208012"/>
    <s v="UNIDAD"/>
    <s v=""/>
  </r>
  <r>
    <x v="28"/>
    <s v="02-02-01-002-006"/>
    <s v="02-02-01-002-006"/>
    <s v="Materiales y suministros - Hilados e hilos; tejidos de fibras textiles incluso afelpados"/>
    <s v="TRAPO PARA LIMPIEZA X BLT - GAORI"/>
    <n v="47131501"/>
    <s v="SELECCIÓN ABREVIADA MENOR CUANTÍA"/>
    <n v="0"/>
    <n v="0"/>
    <n v="10"/>
    <n v="2"/>
    <n v="295412"/>
    <s v="UNIDAD"/>
    <s v=""/>
  </r>
  <r>
    <x v="28"/>
    <s v="02-02-01-002-007"/>
    <s v="02-02-01-002-007"/>
    <s v="Materiales y suministros - Artículos textiles (excepto prendas de vestir)"/>
    <s v="TRAPO COSIDO POR BULTO DE  20 KILOS - GACAS"/>
    <n v="47131501"/>
    <s v="SELECCIÓN ABREVIADA MENOR CUANTÍA"/>
    <n v="0"/>
    <n v="0"/>
    <n v="10"/>
    <n v="2"/>
    <n v="203616"/>
    <s v="UNIDAD"/>
    <s v=""/>
  </r>
  <r>
    <x v="28"/>
    <s v="02-02-01-003-002"/>
    <s v="02-02-01-003-002-01"/>
    <s v="Materiales y suministros - Pasta de papel, papel y cartón"/>
    <s v="CAJAS DE CARTON 130CMX30CMX30CM (PARA EMBALEJE) GAAMA"/>
    <n v="24112404"/>
    <s v="SELECCIÓN ABREVIADA MENOR CUANTÍA"/>
    <n v="0"/>
    <n v="0"/>
    <n v="10"/>
    <n v="10"/>
    <n v="120190"/>
    <s v="UNIDAD"/>
    <s v=""/>
  </r>
  <r>
    <x v="28"/>
    <s v="02-02-01-003-002"/>
    <s v="02-02-01-003-002-01"/>
    <s v="Materiales y suministros - Pasta de papel, papel y cartón"/>
    <s v="CAJAS DE CARTON 30CMX30CMX30CM (PARA EMBALEJE) GAAMA"/>
    <n v="24112404"/>
    <s v="SELECCIÓN ABREVIADA MENOR CUANTÍA"/>
    <n v="0"/>
    <n v="0"/>
    <n v="10"/>
    <n v="10"/>
    <n v="120190"/>
    <s v="UNIDAD"/>
    <s v=""/>
  </r>
  <r>
    <x v="28"/>
    <s v="02-02-01-003-002"/>
    <s v="02-02-01-003-002-01"/>
    <s v="Materiales y suministros - Pasta de papel, papel y cartón"/>
    <s v="CAJAS DE CARTON 40CMX40CMX40CM (PARA EMBALEJE) GAAMA"/>
    <n v="24112404"/>
    <s v="SELECCIÓN ABREVIADA MENOR CUANTÍA"/>
    <n v="0"/>
    <n v="0"/>
    <n v="10"/>
    <n v="19"/>
    <n v="228361"/>
    <s v="UNIDAD"/>
    <s v=""/>
  </r>
  <r>
    <x v="28"/>
    <s v="02-02-01-003-002"/>
    <s v="02-02-01-003-002-01"/>
    <s v="Materiales y suministros - Pasta de papel, papel y cartón"/>
    <s v="CAJAS DE CARTON 50CMX50CMX50CM (PARA EMBALEJE) GAAMA"/>
    <n v="24112404"/>
    <s v="SELECCIÓN ABREVIADA MENOR CUANTÍA"/>
    <n v="0"/>
    <n v="0"/>
    <n v="10"/>
    <n v="20"/>
    <n v="240380"/>
    <s v="UNIDAD"/>
    <s v=""/>
  </r>
  <r>
    <x v="28"/>
    <s v="02-02-01-003-002"/>
    <s v="02-02-01-003-002-01"/>
    <s v="Materiales y suministros - Pasta de papel, papel y cartón"/>
    <s v="CINTA DE ENMASCARAR 1&quot; - GAAMA"/>
    <n v="31201503"/>
    <s v="SELECCIÓN ABREVIADA MENOR CUANTÍA"/>
    <n v="0"/>
    <n v="0"/>
    <n v="10"/>
    <n v="5"/>
    <n v="50250"/>
    <s v="UNIDAD"/>
    <s v=""/>
  </r>
  <r>
    <x v="28"/>
    <s v="02-02-01-003-002"/>
    <s v="02-02-01-003-002-01"/>
    <s v="Materiales y suministros - Pasta de papel, papel y cartón"/>
    <s v="CINTA DE ENMASCARAR DE 1/2&quot; - GAAMA"/>
    <n v="31201503"/>
    <s v="SELECCIÓN ABREVIADA MENOR CUANTÍA"/>
    <n v="0"/>
    <n v="0"/>
    <n v="10"/>
    <n v="5"/>
    <n v="50250"/>
    <s v="UNIDAD"/>
    <s v=""/>
  </r>
  <r>
    <x v="28"/>
    <s v="02-02-01-003-002"/>
    <s v="02-02-01-003-002-01"/>
    <s v="Materiales y suministros - Pasta de papel, papel y cartón"/>
    <s v="CINTA VERDE DE ENMASCARAR  ANCHO  12 MILIMETROS  - GACAS"/>
    <n v="31201503"/>
    <s v="SELECCIÓN ABREVIADA MENOR CUANTÍA"/>
    <n v="0"/>
    <n v="0"/>
    <n v="10"/>
    <n v="60"/>
    <n v="566220"/>
    <s v="UNIDAD"/>
    <s v=""/>
  </r>
  <r>
    <x v="28"/>
    <s v="02-02-01-003-002"/>
    <s v="02-02-01-003-002-01"/>
    <s v="Materiales y suministros - Pasta de papel, papel y cartón"/>
    <s v="CINTA VERDE DE ENMASCARAR  ANCHO  24 MILIMETROS    - GACAS"/>
    <n v="31201503"/>
    <s v="SELECCIÓN ABREVIADA MENOR CUANTÍA"/>
    <n v="0"/>
    <n v="0"/>
    <n v="10"/>
    <n v="50"/>
    <n v="695350"/>
    <s v="UNIDAD"/>
    <s v=""/>
  </r>
  <r>
    <x v="28"/>
    <s v="02-02-01-003-002"/>
    <s v="02-02-01-003-002-01"/>
    <s v="Materiales y suministros - Pasta de papel, papel y cartón"/>
    <s v="CINTA VERDE DE ENMASCARAR  ANCHO  36  MILIMETROS   - GACAS"/>
    <n v="31201503"/>
    <s v="SELECCIÓN ABREVIADA MENOR CUANTÍA"/>
    <n v="0"/>
    <n v="0"/>
    <n v="10"/>
    <n v="9"/>
    <n v="151686"/>
    <s v="UNIDAD"/>
    <s v=""/>
  </r>
  <r>
    <x v="28"/>
    <s v="02-02-01-003-002"/>
    <s v="02-02-01-003-002-01"/>
    <s v="Materiales y suministros - Pasta de papel, papel y cartón"/>
    <s v="PAÑOS DE LIMPIEZA WYPALL ROLLO DE 80 HOJAS   - GACAS"/>
    <n v="47131502"/>
    <s v="SELECCIÓN ABREVIADA MENOR CUANTÍA"/>
    <n v="0"/>
    <n v="0"/>
    <n v="10"/>
    <n v="100"/>
    <n v="5453100"/>
    <s v="UNIDAD"/>
    <s v=""/>
  </r>
  <r>
    <x v="28"/>
    <s v="02-02-01-003-002"/>
    <s v="02-02-01-003-002-01"/>
    <s v="Materiales y suministros - Pasta de papel, papel y cartón"/>
    <s v="SOBRE DE MANILA CON BURBUJA OFICIO   - GACAS"/>
    <n v="31201531"/>
    <s v="SELECCIÓN ABREVIADA MENOR CUANTÍA"/>
    <n v="0"/>
    <n v="0"/>
    <n v="10"/>
    <n v="100"/>
    <n v="205600"/>
    <s v="UNIDAD"/>
    <s v=""/>
  </r>
  <r>
    <x v="28"/>
    <s v="02-02-01-003-002"/>
    <s v="02-02-01-003-002-01"/>
    <s v="Materiales y suministros - Pasta de papel, papel y cartón"/>
    <s v="CAJAS DE CARTÓN  15CMX15CMX15CM   - GACAS"/>
    <n v="24121503"/>
    <s v="SELECCIÓN ABREVIADA MENOR CUANTÍA"/>
    <n v="0"/>
    <n v="0"/>
    <n v="10"/>
    <n v="50"/>
    <n v="423100"/>
    <s v="UNIDAD"/>
    <s v=""/>
  </r>
  <r>
    <x v="28"/>
    <s v="02-02-01-003-002"/>
    <s v="02-02-01-003-002-01"/>
    <s v="Materiales y suministros - Pasta de papel, papel y cartón"/>
    <s v="CAJAS DE CARTÓN  30CMX30CMX30CM   - GACAS"/>
    <n v="24121503"/>
    <s v="SELECCIÓN ABREVIADA MENOR CUANTÍA"/>
    <n v="0"/>
    <n v="0"/>
    <n v="10"/>
    <n v="80"/>
    <n v="786720"/>
    <s v="UNIDAD"/>
    <s v=""/>
  </r>
  <r>
    <x v="28"/>
    <s v="02-02-01-003-002"/>
    <s v="02-02-01-003-002-01"/>
    <s v="Materiales y suministros - Pasta de papel, papel y cartón"/>
    <s v="CAJAS DE CARTÓN  40CMX40CMX40CM   - GACAS"/>
    <n v="24121503"/>
    <s v="SELECCIÓN ABREVIADA MENOR CUANTÍA"/>
    <n v="0"/>
    <n v="0"/>
    <n v="10"/>
    <n v="60"/>
    <n v="604380"/>
    <s v="UNIDAD"/>
    <s v=""/>
  </r>
  <r>
    <x v="28"/>
    <s v="02-02-01-003-002"/>
    <s v="02-02-01-003-002-01"/>
    <s v="Materiales y suministros - Pasta de papel, papel y cartón"/>
    <s v="PAPEL CRAFT 90GM DE 61 CM X 180 MT X ROLLO   - GACAS"/>
    <n v="14121500"/>
    <s v="SELECCIÓN ABREVIADA MENOR CUANTÍA"/>
    <n v="0"/>
    <n v="0"/>
    <n v="10"/>
    <n v="1"/>
    <n v="116200"/>
    <s v="UNIDAD"/>
    <s v=""/>
  </r>
  <r>
    <x v="28"/>
    <s v="02-02-01-003-002"/>
    <s v="02-02-01-003-002-01"/>
    <s v="Materiales y suministros - Pasta de papel, papel y cartón"/>
    <s v="ETIQUETAS DE TRANSPORTE DE MERCANCÍAS PELIGROSAS X KIT   - GACAS"/>
    <n v="31201531"/>
    <s v="SELECCIÓN ABREVIADA MENOR CUANTÍA"/>
    <n v="0"/>
    <n v="0"/>
    <n v="10"/>
    <n v="1"/>
    <n v="61575"/>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 GAAMA"/>
    <n v="15121504"/>
    <s v="SELECCIÓN ABREVIADA MENOR CUANTÍA"/>
    <n v="0"/>
    <n v="0"/>
    <n v="10"/>
    <n v="11"/>
    <n v="316173"/>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LESS LUBRICANT LPS 1  - GAAMA"/>
    <n v="15121802"/>
    <s v="SELECCIÓN ABREVIADA MENOR CUANTÍA"/>
    <n v="0"/>
    <n v="0"/>
    <n v="10"/>
    <n v="2"/>
    <n v="135008"/>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HEAVY DUCT DEGREASER - GAAMA"/>
    <n v="47131821"/>
    <s v="SELECCIÓN ABREVIADA MENOR CUANTÍA"/>
    <n v="0"/>
    <n v="0"/>
    <n v="10"/>
    <n v="6"/>
    <n v="492936"/>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IQUIDO REFRIGERANTE DE MOTOR  - GAAMA"/>
    <n v="25174004"/>
    <s v="SELECCIÓN ABREVIADA MENOR CUANTÍA"/>
    <n v="0"/>
    <n v="0"/>
    <n v="10"/>
    <n v="5"/>
    <n v="193135"/>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EXTRA FINO  - GAAMA"/>
    <n v="12352401"/>
    <s v="SELECCIÓN ABREVIADA MENOR CUANTÍA"/>
    <n v="0"/>
    <n v="0"/>
    <n v="10"/>
    <n v="10"/>
    <n v="167490"/>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AEROSOL 5-56   P/N 10229301  - GACAS"/>
    <n v="12164201"/>
    <s v="SELECCIÓN ABREVIADA MENOR CUANTÍA"/>
    <n v="0"/>
    <n v="0"/>
    <n v="10"/>
    <n v="70"/>
    <n v="2391900"/>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WD-40   - GACAS"/>
    <n v="12164201"/>
    <s v="SELECCIÓN ABREVIADA MENOR CUANTÍA"/>
    <n v="0"/>
    <n v="0"/>
    <n v="10"/>
    <n v="5"/>
    <n v="477080"/>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 GACAS"/>
    <n v="47131827"/>
    <s v="SELECCIÓN ABREVIADA MENOR CUANTÍA"/>
    <n v="0"/>
    <n v="0"/>
    <n v="10"/>
    <n v="55"/>
    <n v="1236180"/>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ER CORRIENTE  - GACAS"/>
    <n v="31211604"/>
    <s v="SELECCIÓN ABREVIADA MENOR CUANTÍA"/>
    <n v="0"/>
    <n v="0"/>
    <n v="10"/>
    <n v="153"/>
    <n v="4031397"/>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CRC556 16 ONZ   - GAORI"/>
    <n v="15121514"/>
    <s v="SELECCIÓN ABREVIADA MENOR CUANTÍA"/>
    <n v="0"/>
    <n v="0"/>
    <n v="10"/>
    <n v="60"/>
    <n v="3865380"/>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 GAORI"/>
    <n v="27112913"/>
    <s v="SELECCIÓN ABREVIADA MENOR CUANTÍA"/>
    <n v="0"/>
    <n v="0"/>
    <n v="10"/>
    <n v="10"/>
    <n v="5303730"/>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API CH-4 SAE 15W40 X CUARTOS    - GAORI"/>
    <n v="27112913"/>
    <s v="SELECCIÓN ABREVIADA MENOR CUANTÍA"/>
    <n v="0"/>
    <n v="0"/>
    <n v="10"/>
    <n v="50"/>
    <n v="3906100"/>
    <s v="UNIDAD"/>
    <s v=""/>
  </r>
  <r>
    <x v="2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 GAORI"/>
    <n v="47131805"/>
    <s v="SELECCIÓN ABREVIADA MENOR CUANTÍA"/>
    <n v="0"/>
    <n v="0"/>
    <n v="10"/>
    <n v="55"/>
    <n v="1954535"/>
    <s v="UNIDAD"/>
    <s v=""/>
  </r>
  <r>
    <x v="28"/>
    <s v="02-02-01-003-003"/>
    <s v="02-02-01-003-003-04"/>
    <s v="Materiales y suministros - Gas de petróleo y otros hidrocarburos gaseosos (excepto gas natural)"/>
    <s v="GAS BUTANO EN SPRAY - GACAS"/>
    <n v="15111505"/>
    <s v="SELECCIÓN ABREVIADA MENOR CUANTÍA"/>
    <n v="0"/>
    <n v="0"/>
    <n v="10"/>
    <n v="8"/>
    <n v="310592"/>
    <s v="UNIDAD"/>
    <s v=""/>
  </r>
  <r>
    <x v="28"/>
    <s v="02-02-01-003-003"/>
    <s v="02-02-01-003-003-06"/>
    <s v="Materiales y suministros - Elementos radiactivos, isótopos y compuestos radiactivos; aleaciones, dispersiones, productos cerámicos y mezclas que contengan estos elementos, isótopos o compuestos radiactivos; residuos radiactivos"/>
    <s v="CLEANING ENGINE B&amp;B 3100 - GAAMA"/>
    <n v="47131821"/>
    <s v="SELECCIÓN ABREVIADA MENOR CUANTÍA"/>
    <n v="0"/>
    <n v="0"/>
    <n v="10"/>
    <n v="1"/>
    <n v="1405448"/>
    <s v="UNIDAD"/>
    <s v=""/>
  </r>
  <r>
    <x v="28"/>
    <s v="02-02-01-003-003"/>
    <s v="02-02-01-003-003-06"/>
    <s v="Materiales y suministros - Elementos radiactivos, isótopos y compuestos radiactivos; aleaciones, dispersiones, productos cerámicos y mezclas que contengan estos elementos, isótopos o compuestos radiactivos; residuos radiactivos"/>
    <s v="ELECTRO CONTACT CLEANING 00416  - GAAMA"/>
    <n v="25191721"/>
    <s v="SELECCIÓN ABREVIADA MENOR CUANTÍA"/>
    <n v="0"/>
    <n v="0"/>
    <n v="10"/>
    <n v="1"/>
    <n v="49691"/>
    <s v="UNIDAD"/>
    <s v=""/>
  </r>
  <r>
    <x v="28"/>
    <s v="02-02-01-003-004"/>
    <s v="02-02-01-003-004-01"/>
    <s v="Materiales y suministros - Químicos orgánicos básicos"/>
    <s v="ALCOHOL ISOPROPILICO    - GAAMA"/>
    <n v="12352104"/>
    <s v="SELECCIÓN ABREVIADA MENOR CUANTÍA"/>
    <n v="0"/>
    <n v="0"/>
    <n v="10"/>
    <n v="1"/>
    <n v="2591859"/>
    <s v="UNIDAD"/>
    <s v=""/>
  </r>
  <r>
    <x v="28"/>
    <s v="02-02-01-003-004"/>
    <s v="02-02-01-003-004-01"/>
    <s v="Materiales y suministros - Químicos orgánicos básicos"/>
    <s v="LIMPIADO FAST ORANGE PERMATEX SINTETICO    - GAAMA"/>
    <n v="47131821"/>
    <s v="SELECCIÓN ABREVIADA MENOR CUANTÍA"/>
    <n v="0"/>
    <n v="0"/>
    <n v="10"/>
    <n v="1"/>
    <n v="124700"/>
    <s v="UNIDAD"/>
    <s v=""/>
  </r>
  <r>
    <x v="28"/>
    <s v="02-02-01-003-004"/>
    <s v="02-02-01-003-004-01"/>
    <s v="Materiales y suministros - Químicos orgánicos básicos"/>
    <s v="METIL ETIL CETONA MEK    - GAAMA"/>
    <n v="12352401"/>
    <s v="SELECCIÓN ABREVIADA MENOR CUANTÍA"/>
    <n v="0"/>
    <n v="0"/>
    <n v="10"/>
    <n v="1"/>
    <n v="41467"/>
    <s v="UNIDAD"/>
    <s v=""/>
  </r>
  <r>
    <x v="28"/>
    <s v="02-02-01-003-004"/>
    <s v="02-02-01-003-004-01"/>
    <s v="Materiales y suministros - Químicos orgánicos básicos"/>
    <s v="MEK (METIL ETIL KETONA)   - GACAS"/>
    <n v="12164201"/>
    <s v="SELECCIÓN ABREVIADA MENOR CUANTÍA"/>
    <n v="0"/>
    <n v="0"/>
    <n v="10"/>
    <n v="2"/>
    <n v="127598"/>
    <s v="UNIDAD"/>
    <s v=""/>
  </r>
  <r>
    <x v="28"/>
    <s v="02-02-01-003-004"/>
    <s v="02-02-01-003-004-01"/>
    <s v="Materiales y suministros - Químicos orgánicos básicos"/>
    <s v="ALCOHOL ISOPROPILICO  (DEL 70% A 90% DE CONCENTRACIÓN)   - GACAS"/>
    <n v="12352104"/>
    <s v="SELECCIÓN ABREVIADA MENOR CUANTÍA"/>
    <n v="0"/>
    <n v="0"/>
    <n v="10"/>
    <n v="149"/>
    <n v="5294715"/>
    <s v="UNIDAD"/>
    <s v=""/>
  </r>
  <r>
    <x v="28"/>
    <s v="02-02-01-003-004"/>
    <s v="02-02-01-003-004-01"/>
    <s v="Materiales y suministros - Químicos orgánicos básicos"/>
    <s v="ALCOHOL ANTISEPTICO   - GACAS"/>
    <n v="12191601"/>
    <s v="SELECCIÓN ABREVIADA MENOR CUANTÍA"/>
    <n v="0"/>
    <n v="0"/>
    <n v="10"/>
    <n v="5"/>
    <n v="180965"/>
    <s v="UNIDAD"/>
    <s v=""/>
  </r>
  <r>
    <x v="28"/>
    <s v="02-02-01-003-004"/>
    <s v="02-02-01-003-004-01"/>
    <s v="Materiales y suministros - Químicos orgánicos básicos"/>
    <s v="ALCOHOL ISOPROPILICO X CANECA X 55 GALONES  - GACAR"/>
    <n v="12352104"/>
    <s v="SELECCIÓN ABREVIADA MENOR CUANTÍA"/>
    <n v="0"/>
    <n v="0"/>
    <n v="10"/>
    <n v="61"/>
    <n v="7368800"/>
    <s v="UNIDAD"/>
    <s v=""/>
  </r>
  <r>
    <x v="28"/>
    <s v="02-02-01-003-004"/>
    <s v="02-02-01-003-004-01"/>
    <s v="Materiales y suministros - Químicos orgánicos básicos"/>
    <s v="AGUA PARA BATERIA CRC   - GAORI"/>
    <n v="41104213"/>
    <s v="SELECCIÓN ABREVIADA MENOR CUANTÍA"/>
    <n v="0"/>
    <n v="0"/>
    <n v="10"/>
    <n v="9"/>
    <n v="52713"/>
    <s v="UNIDAD"/>
    <s v=""/>
  </r>
  <r>
    <x v="28"/>
    <s v="02-02-01-003-004"/>
    <s v="02-02-01-003-004-01"/>
    <s v="Materiales y suministros - Químicos orgánicos básicos"/>
    <s v="ALCOHOL DESNATURALIZADO     - GAORI"/>
    <n v="12352104"/>
    <s v="SELECCIÓN ABREVIADA MENOR CUANTÍA"/>
    <n v="0"/>
    <n v="0"/>
    <n v="10"/>
    <n v="3"/>
    <n v="115248"/>
    <s v="UNIDAD"/>
    <s v=""/>
  </r>
  <r>
    <x v="28"/>
    <s v="02-02-01-003-004"/>
    <s v="02-02-01-003-004-01"/>
    <s v="Materiales y suministros - Químicos orgánicos básicos"/>
    <s v="ALCOHOL INDUSTRIAL    - GAORI"/>
    <n v="12352104"/>
    <s v="SELECCIÓN ABREVIADA MENOR CUANTÍA"/>
    <n v="0"/>
    <n v="0"/>
    <n v="10"/>
    <n v="40"/>
    <n v="2719880"/>
    <s v="UNIDAD"/>
    <s v=""/>
  </r>
  <r>
    <x v="28"/>
    <s v="02-02-01-003-004"/>
    <s v="02-02-01-003-004-05"/>
    <s v="Materiales y suministros - Productos químicos básicos diversos"/>
    <s v="REMOVEDOR DE ÓXIDO CRC - GAORI"/>
    <n v="15121803"/>
    <s v="SELECCIÓN ABREVIADA MENOR CUANTÍA"/>
    <n v="0"/>
    <n v="0"/>
    <n v="10"/>
    <n v="2"/>
    <n v="249156"/>
    <s v="UNIDAD"/>
    <s v=""/>
  </r>
  <r>
    <x v="28"/>
    <s v="02-02-01-003-004"/>
    <s v="02-02-01-003-004-05"/>
    <s v="Materiales y suministros - Productos químicos básicos diversos"/>
    <s v="SUPER BONDER INSTANT ADHESIVE 3G - GAORI"/>
    <n v="31133710"/>
    <s v="SELECCIÓN ABREVIADA MENOR CUANTÍA"/>
    <n v="0"/>
    <n v="0"/>
    <n v="10"/>
    <n v="22"/>
    <n v="268620"/>
    <s v="UNIDAD"/>
    <s v=""/>
  </r>
  <r>
    <x v="28"/>
    <s v="02-02-01-003-004"/>
    <s v="02-02-01-003-004-06"/>
    <s v="Materiales y suministros - Abonos y plaguicidas"/>
    <s v="DESINFECTANTE HALOMIST -GAAMA"/>
    <n v="42281604"/>
    <s v="SELECCIÓN ABREVIADA MENOR CUANTÍA"/>
    <n v="0"/>
    <n v="0"/>
    <n v="10"/>
    <n v="1"/>
    <n v="672035"/>
    <s v="UNIDAD"/>
    <s v=""/>
  </r>
  <r>
    <x v="28"/>
    <s v="02-02-01-003-004"/>
    <s v="02-02-01-003-004-07"/>
    <s v="Materiales y suministros - Plásticos en formas primarias"/>
    <s v="VINIPEL TRASPARENTE X ROLLO GRANDE 30 CM  - GAORI"/>
    <n v="24141501"/>
    <s v="SELECCIÓN ABREVIADA MENOR CUANTÍA"/>
    <n v="0"/>
    <n v="0"/>
    <n v="10"/>
    <n v="3"/>
    <n v="135795"/>
    <s v="UNIDAD"/>
    <s v=""/>
  </r>
  <r>
    <x v="28"/>
    <s v="02-02-01-003-004"/>
    <s v="02-02-01-003-004-07"/>
    <s v="Materiales y suministros - Plásticos en formas primarias"/>
    <s v="VINIPEL TRASPARENTE X ROLLO PEQUEÑO 15 CM  - GAORI"/>
    <n v="24141501"/>
    <s v="SELECCIÓN ABREVIADA MENOR CUANTÍA"/>
    <n v="0"/>
    <n v="0"/>
    <n v="10"/>
    <n v="20"/>
    <n v="549920"/>
    <s v="UNIDAD"/>
    <s v=""/>
  </r>
  <r>
    <x v="28"/>
    <s v="02-02-01-003-004"/>
    <s v="02-02-01-003-004-07"/>
    <s v="Materiales y suministros - Plásticos en formas primarias"/>
    <s v="PAPEL BURBUJA X ROLLO 75 CM X 50 MTS MAYOR CALIBRE - GAORI"/>
    <n v="24141501"/>
    <s v="SELECCIÓN ABREVIADA MENOR CUANTÍA"/>
    <n v="0"/>
    <n v="0"/>
    <n v="10"/>
    <n v="5"/>
    <n v="508735"/>
    <s v="UNIDAD"/>
    <s v=""/>
  </r>
  <r>
    <x v="28"/>
    <s v="02-02-01-003-005"/>
    <s v="02-02-01-003-005-01"/>
    <s v="Materiales y suministros - Pinturas y barnices y productos relacionados; colores para la pintura artística; tintas"/>
    <s v="PINTURA EPOXICA PARA PISOS  - GAAMA"/>
    <n v="31211522"/>
    <s v="SELECCIÓN ABREVIADA MENOR CUANTÍA"/>
    <n v="0"/>
    <n v="0"/>
    <n v="10"/>
    <n v="76"/>
    <n v="13701812"/>
    <s v="UNIDAD"/>
    <s v=""/>
  </r>
  <r>
    <x v="28"/>
    <s v="02-02-01-003-005"/>
    <s v="02-02-01-003-005-01"/>
    <s v="Materiales y suministros - Pinturas y barnices y productos relacionados; colores para la pintura artística; tintas"/>
    <s v="PINTURA NEGRA MATE EN AEROSOL   - GACAS "/>
    <n v="31211505"/>
    <s v="SELECCIÓN ABREVIADA MENOR CUANTÍA"/>
    <n v="0"/>
    <n v="0"/>
    <n v="10"/>
    <n v="15"/>
    <n v="381210"/>
    <s v="UNIDAD"/>
    <s v=""/>
  </r>
  <r>
    <x v="28"/>
    <s v="02-02-01-003-005"/>
    <s v="02-02-01-003-005-01"/>
    <s v="Materiales y suministros - Pinturas y barnices y productos relacionados; colores para la pintura artística; tintas"/>
    <s v="PINTURA BLANCA EN AEROSOL   - GACAS "/>
    <n v="31211505"/>
    <s v="SELECCIÓN ABREVIADA MENOR CUANTÍA"/>
    <n v="0"/>
    <n v="0"/>
    <n v="10"/>
    <n v="15"/>
    <n v="381210"/>
    <s v="UNIDAD"/>
    <s v=""/>
  </r>
  <r>
    <x v="28"/>
    <s v="02-02-01-003-005"/>
    <s v="02-02-01-003-005-01"/>
    <s v="Materiales y suministros - Pinturas y barnices y productos relacionados; colores para la pintura artística; tintas"/>
    <s v="PINTURA GRIS CLARO EN AEROSOL   - GACAS "/>
    <n v="31211505"/>
    <s v="SELECCIÓN ABREVIADA MENOR CUANTÍA"/>
    <n v="0"/>
    <n v="0"/>
    <n v="10"/>
    <n v="15"/>
    <n v="381210"/>
    <s v="UNIDAD"/>
    <s v=""/>
  </r>
  <r>
    <x v="28"/>
    <s v="02-02-01-003-005"/>
    <s v="02-02-01-003-005-01"/>
    <s v="Materiales y suministros - Pinturas y barnices y productos relacionados; colores para la pintura artística; tintas"/>
    <s v="PINTURA GRIS OSCURO EN AEROSOL   - GACAS "/>
    <n v="31211505"/>
    <s v="SELECCIÓN ABREVIADA MENOR CUANTÍA"/>
    <n v="0"/>
    <n v="0"/>
    <n v="10"/>
    <n v="15"/>
    <n v="381210"/>
    <s v="UNIDAD"/>
    <s v=""/>
  </r>
  <r>
    <x v="28"/>
    <s v="02-02-01-003-005"/>
    <s v="02-02-01-003-005-03"/>
    <s v="Materiales y suministros - Jabón, preparados para limpieza, perfumes y preparados de tocador"/>
    <s v="SHAMPOO PARA AERONAVES  - GAAMA"/>
    <n v="47131800"/>
    <s v="SELECCIÓN ABREVIADA MENOR CUANTÍA"/>
    <n v="0"/>
    <n v="0"/>
    <n v="10"/>
    <n v="6"/>
    <n v="578838"/>
    <s v="UNIDAD"/>
    <s v=""/>
  </r>
  <r>
    <x v="28"/>
    <s v="02-02-01-003-005"/>
    <s v="02-02-01-003-005-03"/>
    <s v="Materiales y suministros - Jabón, preparados para limpieza, perfumes y preparados de tocador"/>
    <s v="SHAMPOO PARA AVIACION P/N  MIL-PRF-85570 TIPO 2  /  TIPO 4  - GACAS"/>
    <n v="15121517"/>
    <s v="SELECCIÓN ABREVIADA MENOR CUANTÍA"/>
    <n v="0"/>
    <n v="0"/>
    <n v="10"/>
    <n v="330"/>
    <n v="28459200"/>
    <s v="UNIDAD"/>
    <s v=""/>
  </r>
  <r>
    <x v="28"/>
    <s v="02-02-01-003-005"/>
    <s v="02-02-01-003-005-03"/>
    <s v="Materiales y suministros - Jabón, preparados para limpieza, perfumes y preparados de tocador"/>
    <s v="DESENGRASANTE GREEN POWER   - GACAS"/>
    <n v="47131821"/>
    <s v="SELECCIÓN ABREVIADA MENOR CUANTÍA"/>
    <n v="0"/>
    <n v="0"/>
    <n v="10"/>
    <n v="6"/>
    <n v="528132"/>
    <s v="UNIDAD"/>
    <s v=""/>
  </r>
  <r>
    <x v="28"/>
    <s v="02-02-01-003-005"/>
    <s v="02-02-01-003-005-03"/>
    <s v="Materiales y suministros - Jabón, preparados para limpieza, perfumes y preparados de tocador"/>
    <s v="DESENGRASANTE FAST ORANGE 4LT  - GACAR"/>
    <n v="47131828"/>
    <s v="SELECCIÓN ABREVIADA MENOR CUANTÍA"/>
    <n v="0"/>
    <n v="0"/>
    <n v="10"/>
    <n v="4"/>
    <n v="1077200"/>
    <s v="UNIDAD"/>
    <s v=""/>
  </r>
  <r>
    <x v="28"/>
    <s v="02-02-01-003-005"/>
    <s v="02-02-01-003-005-03"/>
    <s v="Materiales y suministros - Jabón, preparados para limpieza, perfumes y preparados de tocador"/>
    <s v="DESENGRASANTE PARA MOTORES BIODEGRADABLE  - GACAR"/>
    <n v="47131821"/>
    <s v="SELECCIÓN ABREVIADA MENOR CUANTÍA"/>
    <n v="0"/>
    <n v="0"/>
    <n v="10"/>
    <n v="10"/>
    <n v="1412000"/>
    <s v="UNIDAD"/>
    <s v=""/>
  </r>
  <r>
    <x v="28"/>
    <s v="02-02-01-003-005"/>
    <s v="02-02-01-003-005-03"/>
    <s v="Materiales y suministros - Jabón, preparados para limpieza, perfumes y preparados de tocador"/>
    <s v="LIMPIADOR Y RENOVADOR DE LLANTAS  - GACAR"/>
    <n v="15121901"/>
    <s v="SELECCIÓN ABREVIADA MENOR CUANTÍA"/>
    <n v="0"/>
    <n v="0"/>
    <n v="10"/>
    <n v="10"/>
    <n v="601000"/>
    <s v="UNIDAD"/>
    <s v=""/>
  </r>
  <r>
    <x v="28"/>
    <s v="02-02-01-003-005"/>
    <s v="02-02-01-003-005-03"/>
    <s v="Materiales y suministros - Jabón, preparados para limpieza, perfumes y preparados de tocador"/>
    <s v="SHAMPOO PARA LAVADO DE AERONAVES X CANECA X 55 GALONES - GACAR"/>
    <n v="47131800"/>
    <s v="SELECCIÓN ABREVIADA MENOR CUANTÍA"/>
    <n v="0"/>
    <n v="0"/>
    <n v="10"/>
    <n v="90"/>
    <n v="11727000"/>
    <s v="UNIDAD"/>
    <s v=""/>
  </r>
  <r>
    <x v="28"/>
    <s v="02-02-01-003-005"/>
    <s v="02-02-01-003-005-04"/>
    <s v="Materiales y suministros - Productos químicos n. C. P."/>
    <s v="REMOVEDOR DE CORROSION rust remover 10229971  - GAAMA"/>
    <n v="47101606"/>
    <s v="SELECCIÓN ABREVIADA MENOR CUANTÍA"/>
    <n v="0"/>
    <n v="0"/>
    <n v="10"/>
    <n v="2"/>
    <n v="217340"/>
    <s v="UNIDAD"/>
    <s v=""/>
  </r>
  <r>
    <x v="28"/>
    <s v="02-02-01-003-005"/>
    <s v="02-02-01-003-005-04"/>
    <s v="Materiales y suministros - Productos químicos n. C. P."/>
    <s v="SILICONA GRIS ALTA TEMPERATURA X 70 ml   - GAAMA"/>
    <n v="12352310"/>
    <s v="SELECCIÓN ABREVIADA MENOR CUANTÍA"/>
    <n v="0"/>
    <n v="0"/>
    <n v="10"/>
    <n v="1"/>
    <n v="54257"/>
    <s v="UNIDAD"/>
    <s v=""/>
  </r>
  <r>
    <x v="28"/>
    <s v="02-02-01-003-005"/>
    <s v="02-02-01-003-005-04"/>
    <s v="Materiales y suministros - Productos químicos n. C. P."/>
    <s v="SILICONA NEGRA X 70 ml   - GAAMA"/>
    <n v="12352310"/>
    <s v="SELECCIÓN ABREVIADA MENOR CUANTÍA"/>
    <n v="0"/>
    <n v="0"/>
    <n v="10"/>
    <n v="5"/>
    <n v="90980"/>
    <s v="UNIDAD"/>
    <s v=""/>
  </r>
  <r>
    <x v="28"/>
    <s v="02-02-01-003-005"/>
    <s v="02-02-01-003-005-04"/>
    <s v="Materiales y suministros - Productos químicos n. C. P."/>
    <s v="SILICONA ROJA ALTA TEMPERATURA X 70 ml   - GAAMA"/>
    <n v="12352310"/>
    <s v="SELECCIÓN ABREVIADA MENOR CUANTÍA"/>
    <n v="0"/>
    <n v="0"/>
    <n v="10"/>
    <n v="1"/>
    <n v="22044"/>
    <s v="UNIDAD"/>
    <s v=""/>
  </r>
  <r>
    <x v="28"/>
    <s v="02-02-01-003-005"/>
    <s v="02-02-01-003-005-04"/>
    <s v="Materiales y suministros - Productos químicos n. C. P."/>
    <s v="SINTESOLDA   - GAAMA"/>
    <n v="31201605"/>
    <s v="SELECCIÓN ABREVIADA MENOR CUANTÍA"/>
    <n v="0"/>
    <n v="0"/>
    <n v="10"/>
    <n v="4"/>
    <n v="178668"/>
    <s v="UNIDAD"/>
    <s v=""/>
  </r>
  <r>
    <x v="28"/>
    <s v="02-02-01-003-005"/>
    <s v="02-02-01-003-005-04"/>
    <s v="Materiales y suministros - Productos químicos n. C. P."/>
    <s v="ADHESIVO HYSOL REF 9309,3    - GACAS"/>
    <n v="31201631"/>
    <s v="SELECCIÓN ABREVIADA MENOR CUANTÍA"/>
    <n v="0"/>
    <n v="0"/>
    <n v="10"/>
    <n v="1"/>
    <n v="1231419"/>
    <s v="UNIDAD"/>
    <s v=""/>
  </r>
  <r>
    <x v="28"/>
    <s v="02-02-01-003-005"/>
    <s v="02-02-01-003-005-04"/>
    <s v="Materiales y suministros - Productos químicos n. C. P."/>
    <s v="LIMPIA CONTACTOS SECO EN AEROSOL P/N 10229812   - GACAS"/>
    <n v="47131805"/>
    <s v="SELECCIÓN ABREVIADA MENOR CUANTÍA"/>
    <n v="0"/>
    <n v="0"/>
    <n v="10"/>
    <n v="90"/>
    <n v="6489990"/>
    <s v="UNIDAD"/>
    <s v=""/>
  </r>
  <r>
    <x v="28"/>
    <s v="02-02-01-003-005"/>
    <s v="02-02-01-003-005-04"/>
    <s v="Materiales y suministros - Productos químicos n. C. P."/>
    <s v="ADHESIVO EN AEROSOL MULTIPROPÓSITO    - GACAS"/>
    <n v="31201621"/>
    <s v="SELECCIÓN ABREVIADA MENOR CUANTÍA"/>
    <n v="0"/>
    <n v="0"/>
    <n v="10"/>
    <n v="11"/>
    <n v="700348"/>
    <s v="UNIDAD"/>
    <s v=""/>
  </r>
  <r>
    <x v="28"/>
    <s v="02-02-01-003-005"/>
    <s v="02-02-01-003-005-04"/>
    <s v="Materiales y suministros - Productos químicos n. C. P."/>
    <s v="PEGANTE ADHESIVO INSTANTÁNEO LOCTITE 404  - GACAS"/>
    <n v="31201619"/>
    <s v="SELECCIÓN ABREVIADA MENOR CUANTÍA"/>
    <n v="0"/>
    <n v="0"/>
    <n v="10"/>
    <n v="10"/>
    <n v="401530"/>
    <s v="UNIDAD"/>
    <s v=""/>
  </r>
  <r>
    <x v="28"/>
    <s v="02-02-01-003-005"/>
    <s v="02-02-01-003-005-04"/>
    <s v="Materiales y suministros - Productos químicos n. C. P."/>
    <s v="SILICONA LOCTITE 5699 RTV GRIS - PRESENTACION 70 ML   - GACAS"/>
    <n v="31201632"/>
    <s v="SELECCIÓN ABREVIADA MENOR CUANTÍA"/>
    <n v="0"/>
    <n v="0"/>
    <n v="10"/>
    <n v="30"/>
    <n v="517140"/>
    <s v="UNIDAD"/>
    <s v=""/>
  </r>
  <r>
    <x v="28"/>
    <s v="02-02-01-003-005"/>
    <s v="02-02-01-003-005-04"/>
    <s v="Materiales y suministros - Productos químicos n. C. P."/>
    <s v="SILICONA RTV ROJA - PRESENTACION  70 ML   - GACAS"/>
    <n v="31201632"/>
    <s v="SELECCIÓN ABREVIADA MENOR CUANTÍA"/>
    <n v="0"/>
    <n v="0"/>
    <n v="10"/>
    <n v="20"/>
    <n v="292500"/>
    <s v="UNIDAD"/>
    <s v=""/>
  </r>
  <r>
    <x v="28"/>
    <s v="02-02-01-003-005"/>
    <s v="02-02-01-003-005-04"/>
    <s v="Materiales y suministros - Productos químicos n. C. P."/>
    <s v="LOCTITE 609 PRESENTACION 50 ML.   - GACAS"/>
    <n v="31201616"/>
    <s v="SELECCIÓN ABREVIADA MENOR CUANTÍA"/>
    <n v="0"/>
    <n v="0"/>
    <n v="10"/>
    <n v="4"/>
    <n v="315388"/>
    <s v="UNIDAD"/>
    <s v=""/>
  </r>
  <r>
    <x v="28"/>
    <s v="02-02-01-003-005"/>
    <s v="02-02-01-003-005-04"/>
    <s v="Materiales y suministros - Productos químicos n. C. P."/>
    <s v="PEGANTE INDUSTRIAL BOXER     - GACAS"/>
    <n v="31201616"/>
    <s v="SELECCIÓN ABREVIADA MENOR CUANTÍA"/>
    <n v="0"/>
    <n v="0"/>
    <n v="10"/>
    <n v="2"/>
    <n v="114582"/>
    <s v="UNIDAD"/>
    <s v=""/>
  </r>
  <r>
    <x v="28"/>
    <s v="02-02-01-003-005"/>
    <s v="02-02-01-003-005-04"/>
    <s v="Materiales y suministros - Productos químicos n. C. P."/>
    <s v="INHIBIDOR DE CORROSION LPS3 - GACAR"/>
    <n v="15121806"/>
    <s v="SELECCIÓN ABREVIADA MENOR CUANTÍA"/>
    <n v="0"/>
    <n v="0"/>
    <n v="10"/>
    <n v="10"/>
    <n v="1384000"/>
    <s v="UNIDAD"/>
    <s v=""/>
  </r>
  <r>
    <x v="28"/>
    <s v="02-02-01-003-005"/>
    <s v="02-02-01-003-005-04"/>
    <s v="Materiales y suministros - Productos químicos n. C. P."/>
    <s v="LIMPIADOR DE CONTACTOS  - GACAR"/>
    <n v="47131825"/>
    <s v="SELECCIÓN ABREVIADA MENOR CUANTÍA"/>
    <n v="0"/>
    <n v="0"/>
    <n v="10"/>
    <n v="9"/>
    <n v="639000"/>
    <s v="UNIDAD"/>
    <s v=""/>
  </r>
  <r>
    <x v="28"/>
    <s v="02-02-01-003-005"/>
    <s v="02-02-01-003-005-04"/>
    <s v="Materiales y suministros - Productos químicos n. C. P."/>
    <s v="LUBRICANTE AEROSOL   - GACAR"/>
    <n v="15121806"/>
    <s v="SELECCIÓN ABREVIADA MENOR CUANTÍA"/>
    <n v="0"/>
    <n v="0"/>
    <n v="10"/>
    <n v="10"/>
    <n v="574000"/>
    <s v="UNIDAD"/>
    <s v=""/>
  </r>
  <r>
    <x v="28"/>
    <s v="02-02-01-003-005"/>
    <s v="02-02-01-003-005-04"/>
    <s v="Materiales y suministros - Productos químicos n. C. P."/>
    <s v="SILICONA AUTOBRILLO CON PROTECTOR SOLAR X 300 ML - GACAR"/>
    <n v="12352310"/>
    <s v="SELECCIÓN ABREVIADA MENOR CUANTÍA"/>
    <n v="0"/>
    <n v="0"/>
    <n v="10"/>
    <n v="9"/>
    <n v="392400"/>
    <s v="UNIDAD"/>
    <s v=""/>
  </r>
  <r>
    <x v="28"/>
    <s v="02-02-01-003-006"/>
    <s v="02-02-01-003-006-01"/>
    <s v="Materiales y suministros - Llantas de caucho y neumáticos (cámaras de aire)"/>
    <s v="LLANTA 8.25R15 - GAORI"/>
    <n v="25172503"/>
    <s v="SELECCIÓN ABREVIADA MENOR CUANTÍA"/>
    <n v="0"/>
    <n v="0"/>
    <n v="10"/>
    <n v="2"/>
    <n v="2372832"/>
    <s v="UNIDAD"/>
    <s v=""/>
  </r>
  <r>
    <x v="28"/>
    <s v="02-02-01-003-006"/>
    <s v="02-02-01-003-006-02"/>
    <s v="Materiales y suministros - Otros productos de caucho"/>
    <s v="GUANTES DE NITRILO VERDE PAR  - GACAS"/>
    <n v="46181541"/>
    <s v="SELECCIÓN ABREVIADA MENOR CUANTÍA"/>
    <n v="0"/>
    <n v="0"/>
    <n v="10"/>
    <n v="9"/>
    <n v="166086"/>
    <s v="UNIDAD"/>
    <s v=""/>
  </r>
  <r>
    <x v="28"/>
    <s v="02-02-01-003-006"/>
    <s v="02-02-01-003-006-02"/>
    <s v="Materiales y suministros - Otros productos de caucho"/>
    <s v="GUANTES DE NITRILO CAJA 100 UNIDADES   - GACAS"/>
    <n v="46181541"/>
    <s v="SELECCIÓN ABREVIADA MENOR CUANTÍA"/>
    <n v="0"/>
    <n v="0"/>
    <n v="10"/>
    <n v="40"/>
    <n v="1764000"/>
    <s v="UNIDAD"/>
    <s v=""/>
  </r>
  <r>
    <x v="28"/>
    <s v="02-02-01-003-006"/>
    <s v="02-02-01-003-006-03"/>
    <s v="Materiales y suministros - Semimanufacturas de plástico"/>
    <s v="PLASTICO BURBUJA PEQUEÑA  X ROLLO - GACAS"/>
    <n v="31201531"/>
    <s v="SELECCIÓN ABREVIADA MENOR CUANTÍA"/>
    <n v="0"/>
    <n v="0"/>
    <n v="10"/>
    <n v="4"/>
    <n v="309672"/>
    <s v="UNIDAD"/>
    <s v=""/>
  </r>
  <r>
    <x v="28"/>
    <s v="02-02-01-003-006"/>
    <s v="02-02-01-003-006-03"/>
    <s v="Materiales y suministros - Semimanufacturas de plástico"/>
    <s v="PLASTICO STRETCH VINIPEL NEGRO X ROLLO  - GACAS"/>
    <n v="31201531"/>
    <s v="SELECCIÓN ABREVIADA MENOR CUANTÍA"/>
    <n v="0"/>
    <n v="0"/>
    <n v="10"/>
    <n v="4"/>
    <n v="258756"/>
    <s v="UNIDAD"/>
    <s v=""/>
  </r>
  <r>
    <x v="28"/>
    <s v="02-02-01-003-006"/>
    <s v="02-02-01-003-006-03"/>
    <s v="Materiales y suministros - Semimanufacturas de plástico"/>
    <s v="PLASTICO STRETCH VINIPEL TRANSPARENTE X ROLLO  - GACAS"/>
    <n v="31201531"/>
    <s v="SELECCIÓN ABREVIADA MENOR CUANTÍA"/>
    <n v="0"/>
    <n v="0"/>
    <n v="10"/>
    <n v="10"/>
    <n v="651060"/>
    <s v="UNIDAD"/>
    <s v=""/>
  </r>
  <r>
    <x v="28"/>
    <s v="02-02-01-003-006"/>
    <s v="02-02-01-003-006-03"/>
    <s v="Materiales y suministros - Semimanufacturas de plástico"/>
    <s v="BOLSAS PLÁSTICAS AUTOSELLADO  2 X 25 CM  - GACAS"/>
    <n v="24111503"/>
    <s v="SELECCIÓN ABREVIADA MENOR CUANTÍA"/>
    <n v="0"/>
    <n v="0"/>
    <n v="10"/>
    <n v="1000"/>
    <n v="233000"/>
    <s v="UNIDAD"/>
    <s v=""/>
  </r>
  <r>
    <x v="28"/>
    <s v="02-02-01-003-006"/>
    <s v="02-02-01-003-006-03"/>
    <s v="Materiales y suministros - Semimanufacturas de plástico"/>
    <s v="BOLSAS PLÁSTICAS AUTOSELLADO  20 X 25 CM  - GACAS"/>
    <n v="24111503"/>
    <s v="SELECCIÓN ABREVIADA MENOR CUANTÍA"/>
    <n v="0"/>
    <n v="0"/>
    <n v="10"/>
    <n v="600"/>
    <n v="178200"/>
    <s v="UNIDAD"/>
    <s v=""/>
  </r>
  <r>
    <x v="28"/>
    <s v="02-02-01-003-006"/>
    <s v="02-02-01-003-006-04"/>
    <s v="Materiales y suministros - Productos de empaque y envasado, de plástico"/>
    <s v="BOLSA PLASTICA PARA EMBALAJE 10X15   - GAAMA"/>
    <n v="24111503"/>
    <s v="SELECCIÓN ABREVIADA MENOR CUANTÍA"/>
    <n v="0"/>
    <n v="0"/>
    <n v="10"/>
    <n v="1"/>
    <n v="7515"/>
    <s v="UNIDAD"/>
    <s v=""/>
  </r>
  <r>
    <x v="28"/>
    <s v="02-02-01-003-006"/>
    <s v="02-02-01-003-006-04"/>
    <s v="Materiales y suministros - Productos de empaque y envasado, de plástico"/>
    <s v="BOLSA PLASTICA PARA EMBALAJE 32X23   - GAAMA"/>
    <n v="24111503"/>
    <s v="SELECCIÓN ABREVIADA MENOR CUANTÍA"/>
    <n v="0"/>
    <n v="0"/>
    <n v="10"/>
    <n v="2"/>
    <n v="15030"/>
    <s v="UNIDAD"/>
    <s v=""/>
  </r>
  <r>
    <x v="28"/>
    <s v="02-02-01-003-006"/>
    <s v="02-02-01-003-006-04"/>
    <s v="Materiales y suministros - Productos de empaque y envasado, de plástico"/>
    <s v="BOLSA PLASTICA PARA EMBALAJE 40X50  - GAAMA"/>
    <n v="24111503"/>
    <s v="SELECCIÓN ABREVIADA MENOR CUANTÍA"/>
    <n v="0"/>
    <n v="0"/>
    <n v="10"/>
    <n v="2"/>
    <n v="15030"/>
    <s v="UNIDAD"/>
    <s v=""/>
  </r>
  <r>
    <x v="28"/>
    <s v="02-02-01-003-006"/>
    <s v="02-02-01-003-006-04"/>
    <s v="Materiales y suministros - Productos de empaque y envasado, de plástico"/>
    <s v="TARRO PLASTICO TRASPARENTE  - GACAS"/>
    <n v="41121806"/>
    <s v="SELECCIÓN ABREVIADA MENOR CUANTÍA"/>
    <n v="0"/>
    <n v="0"/>
    <n v="10"/>
    <n v="150"/>
    <n v="84900"/>
    <s v="UNIDAD"/>
    <s v=""/>
  </r>
  <r>
    <x v="28"/>
    <s v="02-02-01-003-006"/>
    <s v="02-02-01-003-006-09"/>
    <s v="Materiales y suministros - Otros productos plásticos"/>
    <s v="CINTA DE ALTA VELOCIDAD Aluminum Foil Tape 425 X 2&quot;  - GAAMA"/>
    <n v="31201521"/>
    <s v="SELECCIÓN ABREVIADA MENOR CUANTÍA"/>
    <n v="0"/>
    <n v="0"/>
    <n v="10"/>
    <n v="6"/>
    <n v="214974"/>
    <s v="UNIDAD"/>
    <s v=""/>
  </r>
  <r>
    <x v="28"/>
    <s v="02-02-01-003-006"/>
    <s v="02-02-01-003-006-09"/>
    <s v="Materiales y suministros - Otros productos plásticos"/>
    <s v="CINTA TRASPARENTE 2&quot;  - GAAMA"/>
    <n v="31201500"/>
    <s v="SELECCIÓN ABREVIADA MENOR CUANTÍA"/>
    <n v="0"/>
    <n v="0"/>
    <n v="10"/>
    <n v="20"/>
    <n v="133000"/>
    <s v="UNIDAD"/>
    <s v=""/>
  </r>
  <r>
    <x v="28"/>
    <s v="02-02-01-003-006"/>
    <s v="02-02-01-003-006-09"/>
    <s v="Materiales y suministros - Otros productos plásticos"/>
    <s v="PLASTICO BURBUJA PEQUEÑA ANCHO 1,20 MTS, LARGO 150 MTS  - GAAMA"/>
    <n v="24141601"/>
    <s v="SELECCIÓN ABREVIADA MENOR CUANTÍA"/>
    <n v="0"/>
    <n v="0"/>
    <n v="10"/>
    <n v="1"/>
    <n v="837499"/>
    <s v="UNIDAD"/>
    <s v=""/>
  </r>
  <r>
    <x v="28"/>
    <s v="02-02-01-003-006"/>
    <s v="02-02-01-003-006-09"/>
    <s v="Materiales y suministros - Otros productos plásticos"/>
    <s v="PLASTICO VINIPEL STRECH - GAAMA"/>
    <n v="24112902"/>
    <s v="SELECCIÓN ABREVIADA MENOR CUANTÍA"/>
    <n v="0"/>
    <n v="0"/>
    <n v="10"/>
    <n v="15"/>
    <n v="1261815"/>
    <s v="UNIDAD"/>
    <s v=""/>
  </r>
  <r>
    <x v="28"/>
    <s v="02-02-01-003-006"/>
    <s v="02-02-01-003-006-09"/>
    <s v="Materiales y suministros - Otros productos plásticos"/>
    <s v="BRIDA PLASTICA 100 MM  - GACAS"/>
    <n v="31162414"/>
    <s v="SELECCIÓN ABREVIADA MENOR CUANTÍA"/>
    <n v="0"/>
    <n v="0"/>
    <n v="10"/>
    <n v="1200"/>
    <n v="243600"/>
    <s v="UNIDAD"/>
    <s v=""/>
  </r>
  <r>
    <x v="28"/>
    <s v="02-02-01-003-006"/>
    <s v="02-02-01-003-006-09"/>
    <s v="Materiales y suministros - Otros productos plásticos"/>
    <s v="BRIDA PLASTICA 150 MM   - GACAS"/>
    <n v="31162414"/>
    <s v="SELECCIÓN ABREVIADA MENOR CUANTÍA"/>
    <n v="0"/>
    <n v="0"/>
    <n v="10"/>
    <n v="1200"/>
    <n v="315600"/>
    <s v="UNIDAD"/>
    <s v=""/>
  </r>
  <r>
    <x v="28"/>
    <s v="02-02-01-003-006"/>
    <s v="02-02-01-003-006-09"/>
    <s v="Materiales y suministros - Otros productos plásticos"/>
    <s v="BRIDA PLASTICA 200 MM   - GACAS"/>
    <n v="31162414"/>
    <s v="SELECCIÓN ABREVIADA MENOR CUANTÍA"/>
    <n v="0"/>
    <n v="0"/>
    <n v="10"/>
    <n v="1200"/>
    <n v="373200"/>
    <s v="UNIDAD"/>
    <s v=""/>
  </r>
  <r>
    <x v="28"/>
    <s v="02-02-01-003-006"/>
    <s v="02-02-01-003-006-09"/>
    <s v="Materiales y suministros - Otros productos plásticos"/>
    <s v="BRIDA PLASTICA  300 MM   - GACAS"/>
    <n v="31162414"/>
    <s v="SELECCIÓN ABREVIADA MENOR CUANTÍA"/>
    <n v="0"/>
    <n v="0"/>
    <n v="10"/>
    <n v="800"/>
    <n v="297600"/>
    <s v="UNIDAD"/>
    <s v=""/>
  </r>
  <r>
    <x v="28"/>
    <s v="02-02-01-003-006"/>
    <s v="02-02-01-003-006-09"/>
    <s v="Materiales y suministros - Otros productos plásticos"/>
    <s v="CINTA ADHESIVA TRANSPARENTE ,   - GACAS"/>
    <n v="31201512"/>
    <s v="SELECCIÓN ABREVIADA MENOR CUANTÍA"/>
    <n v="0"/>
    <n v="0"/>
    <n v="10"/>
    <n v="30"/>
    <n v="226920"/>
    <s v="UNIDAD"/>
    <s v=""/>
  </r>
  <r>
    <x v="28"/>
    <s v="02-02-01-003-006"/>
    <s v="02-02-01-003-006-09"/>
    <s v="Materiales y suministros - Otros productos plásticos"/>
    <s v="SABRA INDUSTRIAL ROJA  P/N   7447 X ROLLO   - GACAS"/>
    <n v="47131603"/>
    <s v="SELECCIÓN ABREVIADA MENOR CUANTÍA"/>
    <n v="0"/>
    <n v="0"/>
    <n v="10"/>
    <n v="9"/>
    <n v="2237886"/>
    <s v="UNIDAD"/>
    <s v=""/>
  </r>
  <r>
    <x v="28"/>
    <s v="02-02-01-003-006"/>
    <s v="02-02-01-003-006-09"/>
    <s v="Materiales y suministros - Otros productos plásticos"/>
    <s v="SABRA INDUSTRIALVERDE , 10 CM x 14 CM , X CAJA   - GACAS"/>
    <n v="47131603"/>
    <s v="SELECCIÓN ABREVIADA MENOR CUANTÍA"/>
    <n v="0"/>
    <n v="0"/>
    <n v="10"/>
    <n v="4"/>
    <n v="185492"/>
    <s v="UNIDAD"/>
    <s v=""/>
  </r>
  <r>
    <x v="28"/>
    <s v="02-02-01-003-006"/>
    <s v="02-02-01-003-006-09"/>
    <s v="Materiales y suministros - Otros productos plásticos"/>
    <s v="SABRA INDUSTRIAL GRIS P/N 7448 X CAJA   - GACAS"/>
    <n v="47131603"/>
    <s v="SELECCIÓN ABREVIADA MENOR CUANTÍA"/>
    <n v="0"/>
    <n v="0"/>
    <n v="10"/>
    <n v="5"/>
    <n v="1811835"/>
    <s v="UNIDAD"/>
    <s v=""/>
  </r>
  <r>
    <x v="28"/>
    <s v="02-02-01-003-006"/>
    <s v="02-02-01-003-006-09"/>
    <s v="Materiales y suministros - Otros productos plásticos"/>
    <s v="AMARRES PLASTICOS 08 PULGADAS  - GAORI"/>
    <n v="10141601"/>
    <s v="SELECCIÓN ABREVIADA MENOR CUANTÍA"/>
    <n v="0"/>
    <n v="0"/>
    <n v="10"/>
    <n v="150"/>
    <n v="163800"/>
    <s v="UNIDAD"/>
    <s v=""/>
  </r>
  <r>
    <x v="28"/>
    <s v="02-02-01-003-006"/>
    <s v="02-02-01-003-006-09"/>
    <s v="Materiales y suministros - Otros productos plásticos"/>
    <s v="AMARRES PLASTICOS 11 PULGADAS   - GAORI"/>
    <n v="10141601"/>
    <s v="SELECCIÓN ABREVIADA MENOR CUANTÍA"/>
    <n v="0"/>
    <n v="0"/>
    <n v="10"/>
    <n v="150"/>
    <n v="253200"/>
    <s v="UNIDAD"/>
    <s v=""/>
  </r>
  <r>
    <x v="28"/>
    <s v="02-02-01-003-006"/>
    <s v="02-02-01-003-006-09"/>
    <s v="Materiales y suministros - Otros productos plásticos"/>
    <s v="AMARRES PLASTICOS 15 PULGADAS   - GAORI"/>
    <n v="10141601"/>
    <s v="SELECCIÓN ABREVIADA MENOR CUANTÍA"/>
    <n v="0"/>
    <n v="0"/>
    <n v="10"/>
    <n v="150"/>
    <n v="372300"/>
    <s v="UNIDAD"/>
    <s v=""/>
  </r>
  <r>
    <x v="28"/>
    <s v="02-02-01-003-006"/>
    <s v="02-02-01-003-006-09"/>
    <s v="Materiales y suministros - Otros productos plásticos"/>
    <s v="MANGUERA DE AIRE DE 1/2 X 100 MTS   - GAORI"/>
    <n v="40142002"/>
    <s v="SELECCIÓN ABREVIADA MENOR CUANTÍA"/>
    <n v="0"/>
    <n v="0"/>
    <n v="10"/>
    <n v="1"/>
    <n v="1082981"/>
    <s v="UNIDAD"/>
    <s v=""/>
  </r>
  <r>
    <x v="28"/>
    <s v="02-02-01-003-006"/>
    <s v="02-02-01-003-006-09"/>
    <s v="Materiales y suministros - Otros productos plásticos"/>
    <s v="EMBUDO Lumax Lx1605    - GAORI"/>
    <n v="40141735"/>
    <s v="SELECCIÓN ABREVIADA MENOR CUANTÍA"/>
    <n v="0"/>
    <n v="0"/>
    <n v="10"/>
    <n v="2"/>
    <n v="271986"/>
    <s v="UNIDAD"/>
    <s v=""/>
  </r>
  <r>
    <x v="28"/>
    <s v="02-02-01-003-007"/>
    <s v="02-02-01-003-007-09"/>
    <s v="Materiales y suministros - Otros productos minerales no metálicos n. C. P."/>
    <s v="CUTTING DISC 1/4&quot; X 3&quot; 122059  - GAAMA"/>
    <n v="27112838"/>
    <s v="SELECCIÓN ABREVIADA MENOR CUANTÍA"/>
    <n v="0"/>
    <n v="0"/>
    <n v="10"/>
    <n v="1"/>
    <n v="32211"/>
    <s v="UNIDAD"/>
    <s v=""/>
  </r>
  <r>
    <x v="28"/>
    <s v="02-02-01-003-007"/>
    <s v="02-02-01-003-007-09"/>
    <s v="Materiales y suministros - Otros productos minerales no metálicos n. C. P."/>
    <s v="LIJA Nº 120, PRESENTACION PLIEGO  - GACAS"/>
    <n v="23131507"/>
    <s v="SELECCIÓN ABREVIADA MENOR CUANTÍA"/>
    <n v="0"/>
    <n v="0"/>
    <n v="10"/>
    <n v="100"/>
    <n v="146000"/>
    <s v="UNIDAD"/>
    <s v=""/>
  </r>
  <r>
    <x v="28"/>
    <s v="02-02-01-003-007"/>
    <s v="02-02-01-003-007-09"/>
    <s v="Materiales y suministros - Otros productos minerales no metálicos n. C. P."/>
    <s v="LIJA Nº 220, PRESENTACION PLIEGO   - GACAS"/>
    <n v="23131507"/>
    <s v="SELECCIÓN ABREVIADA MENOR CUANTÍA"/>
    <n v="0"/>
    <n v="0"/>
    <n v="10"/>
    <n v="100"/>
    <n v="147000"/>
    <s v="UNIDAD"/>
    <s v=""/>
  </r>
  <r>
    <x v="28"/>
    <s v="02-02-01-003-007"/>
    <s v="02-02-01-003-007-09"/>
    <s v="Materiales y suministros - Otros productos minerales no metálicos n. C. P."/>
    <s v="LIJA Nº 320, PRESENTACION PLIEGO   - GACAS"/>
    <n v="23131507"/>
    <s v="SELECCIÓN ABREVIADA MENOR CUANTÍA"/>
    <n v="0"/>
    <n v="0"/>
    <n v="10"/>
    <n v="100"/>
    <n v="147700"/>
    <s v="UNIDAD"/>
    <s v=""/>
  </r>
  <r>
    <x v="28"/>
    <s v="02-02-01-003-007"/>
    <s v="02-02-01-003-007-09"/>
    <s v="Materiales y suministros - Otros productos minerales no metálicos n. C. P."/>
    <s v="LIJA Nº 360, PRESENTACION PLIEGO   - GACAS"/>
    <n v="23131507"/>
    <s v="SELECCIÓN ABREVIADA MENOR CUANTÍA"/>
    <n v="0"/>
    <n v="0"/>
    <n v="10"/>
    <n v="100"/>
    <n v="147700"/>
    <s v="UNIDAD"/>
    <s v=""/>
  </r>
  <r>
    <x v="28"/>
    <s v="02-02-01-003-007"/>
    <s v="02-02-01-003-007-09"/>
    <s v="Materiales y suministros - Otros productos minerales no metálicos n. C. P."/>
    <s v="DISCO DE LIJADO ADHESIVO DE 5&quot; GRANO 400   - GACAS"/>
    <n v="23131500"/>
    <s v="SELECCIÓN ABREVIADA MENOR CUANTÍA"/>
    <n v="0"/>
    <n v="0"/>
    <n v="10"/>
    <n v="100"/>
    <n v="552800"/>
    <s v="UNIDAD"/>
    <s v=""/>
  </r>
  <r>
    <x v="28"/>
    <s v="02-02-01-003-007"/>
    <s v="02-02-01-003-007-09"/>
    <s v="Materiales y suministros - Otros productos minerales no metálicos n. C. P."/>
    <s v="DISCO DE LIJADO ADHESIVO DE 5&quot; GRANO 320   - GACAS"/>
    <n v="23131500"/>
    <s v="SELECCIÓN ABREVIADA MENOR CUANTÍA"/>
    <n v="0"/>
    <n v="0"/>
    <n v="10"/>
    <n v="60"/>
    <n v="332940"/>
    <s v="UNIDAD"/>
    <s v=""/>
  </r>
  <r>
    <x v="28"/>
    <s v="02-02-01-003-007"/>
    <s v="02-02-01-003-007-09"/>
    <s v="Materiales y suministros - Otros productos minerales no metálicos n. C. P."/>
    <s v="DISCO DE LIJADO ADHESIVO DE 5&quot; GRANO 120   - GACAS"/>
    <n v="23131500"/>
    <s v="SELECCIÓN ABREVIADA MENOR CUANTÍA"/>
    <n v="0"/>
    <n v="0"/>
    <n v="10"/>
    <n v="35"/>
    <n v="190820"/>
    <s v="UNIDAD"/>
    <s v=""/>
  </r>
  <r>
    <x v="28"/>
    <s v="02-02-01-003-008"/>
    <s v="02-02-01-003-008-09"/>
    <s v="Materiales y suministros - Otros artículos manufacturados n. C. P."/>
    <s v="BROCHA NYLON 1&quot; - GACAS"/>
    <n v="31211904"/>
    <s v="SELECCIÓN ABREVIADA MENOR CUANTÍA"/>
    <n v="0"/>
    <n v="0"/>
    <n v="10"/>
    <n v="21"/>
    <n v="89796"/>
    <s v="UNIDAD"/>
    <s v=""/>
  </r>
  <r>
    <x v="28"/>
    <s v="02-02-01-003-008"/>
    <s v="02-02-01-003-008-09"/>
    <s v="Materiales y suministros - Otros artículos manufacturados n. C. P."/>
    <s v="BROCHA NYLON 2&quot;  - GACAS"/>
    <n v="31211904"/>
    <s v="SELECCIÓN ABREVIADA MENOR CUANTÍA"/>
    <n v="0"/>
    <n v="0"/>
    <n v="10"/>
    <n v="21"/>
    <n v="111153"/>
    <s v="UNIDAD"/>
    <s v=""/>
  </r>
  <r>
    <x v="28"/>
    <s v="02-02-01-003-008"/>
    <s v="02-02-01-003-008-09"/>
    <s v="Materiales y suministros - Otros artículos manufacturados n. C. P."/>
    <s v="ATOMIZADOR PLÁSTICO MULTIUSO 500 CC  - GACAS"/>
    <n v="40141742"/>
    <s v="SELECCIÓN ABREVIADA MENOR CUANTÍA"/>
    <n v="0"/>
    <n v="0"/>
    <n v="10"/>
    <n v="100"/>
    <n v="459400"/>
    <s v="UNIDAD"/>
    <s v=""/>
  </r>
  <r>
    <x v="28"/>
    <s v="02-02-01-004-001"/>
    <s v="02-02-01-004-001"/>
    <s v="Materiales y suministros - Metales básicos"/>
    <s v="ALAMBRE DE FRENADO CAL  0.25 AERONAUTICO  - GACAS"/>
    <n v="26121508"/>
    <s v="SELECCIÓN ABREVIADA MENOR CUANTÍA"/>
    <n v="0"/>
    <n v="0"/>
    <n v="10"/>
    <n v="12"/>
    <n v="732576"/>
    <s v="UNIDAD"/>
    <s v=""/>
  </r>
  <r>
    <x v="28"/>
    <s v="02-02-01-004-001"/>
    <s v="02-02-01-004-001"/>
    <s v="Materiales y suministros - Metales básicos"/>
    <s v="ALAMBRE DE FRENADO CAL  0.32 AERONAUTICO  - GACAS"/>
    <n v="26121508"/>
    <s v="SELECCIÓN ABREVIADA MENOR CUANTÍA"/>
    <n v="0"/>
    <n v="0"/>
    <n v="10"/>
    <n v="12"/>
    <n v="725316"/>
    <s v="UNIDAD"/>
    <s v=""/>
  </r>
  <r>
    <x v="28"/>
    <s v="02-02-01-004-001"/>
    <s v="02-02-01-004-001"/>
    <s v="Materiales y suministros - Metales básicos"/>
    <s v="LAMINA ALUMINIO 2024-T3 CAL 0.25&quot;,  - GACAS "/>
    <n v="30102006"/>
    <s v="SELECCIÓN ABREVIADA MENOR CUANTÍA"/>
    <n v="0"/>
    <n v="0"/>
    <n v="10"/>
    <n v="2"/>
    <n v="1939508"/>
    <s v="UNIDAD"/>
    <s v=""/>
  </r>
  <r>
    <x v="28"/>
    <s v="02-02-01-004-001"/>
    <s v="02-02-01-004-001"/>
    <s v="Materiales y suministros - Metales básicos"/>
    <s v="LAMINA ALUMINIO 2024-T3 CAL 0.32&quot;,  - GACAS"/>
    <n v="30102006"/>
    <s v="SELECCIÓN ABREVIADA MENOR CUANTÍA"/>
    <n v="0"/>
    <n v="0"/>
    <n v="10"/>
    <n v="1"/>
    <n v="1084630"/>
    <s v="UNIDAD"/>
    <s v=""/>
  </r>
  <r>
    <x v="28"/>
    <s v="02-02-01-004-002"/>
    <s v="02-02-01-004-002"/>
    <s v="Materiales y suministros - Productos metálicos elaborados (excepto maquinaria y equipo)"/>
    <s v="BROCA ESCALONADA STEP DRILL SET 02-10502   - GAAMA"/>
    <n v="27112845"/>
    <s v="SELECCIÓN ABREVIADA MENOR CUANTÍA"/>
    <n v="0"/>
    <n v="0"/>
    <n v="10"/>
    <n v="1"/>
    <n v="113718"/>
    <s v="UNIDAD"/>
    <s v=""/>
  </r>
  <r>
    <x v="28"/>
    <s v="02-02-01-004-002"/>
    <s v="02-02-01-004-002"/>
    <s v="Materiales y suministros - Productos metálicos elaborados (excepto maquinaria y equipo)"/>
    <s v="ESCALERA 3.55 MT 12 PASOS MULTIPROPOSITO FV 150 KG    - GAAMA"/>
    <n v="30191501"/>
    <s v="SELECCIÓN ABREVIADA MENOR CUANTÍA"/>
    <n v="0"/>
    <n v="0"/>
    <n v="10"/>
    <n v="1"/>
    <n v="334999"/>
    <s v="UNIDAD"/>
    <s v=""/>
  </r>
  <r>
    <x v="28"/>
    <s v="02-02-01-004-002"/>
    <s v="02-02-01-004-002"/>
    <s v="Materiales y suministros - Productos metálicos elaborados (excepto maquinaria y equipo)"/>
    <s v="HOJAS PARA NAVAJA DE USO MULTIPLE   - GAAMA"/>
    <n v="27111500"/>
    <s v="SELECCIÓN ABREVIADA MENOR CUANTÍA"/>
    <n v="0"/>
    <n v="0"/>
    <n v="10"/>
    <n v="1"/>
    <n v="44366"/>
    <s v="UNIDAD"/>
    <s v=""/>
  </r>
  <r>
    <x v="28"/>
    <s v="02-02-01-004-002"/>
    <s v="02-02-01-004-002"/>
    <s v="Materiales y suministros - Productos metálicos elaborados (excepto maquinaria y equipo)"/>
    <s v="KIT DE DESPINCHADO SELLOMATICO   - GAAMA"/>
    <n v="25172511"/>
    <s v="SELECCIÓN ABREVIADA MENOR CUANTÍA"/>
    <n v="0"/>
    <n v="0"/>
    <n v="10"/>
    <n v="1"/>
    <n v="47147"/>
    <s v="UNIDAD"/>
    <s v=""/>
  </r>
  <r>
    <x v="28"/>
    <s v="02-02-01-004-002"/>
    <s v="02-02-01-004-002"/>
    <s v="Materiales y suministros - Productos metálicos elaborados (excepto maquinaria y equipo)"/>
    <s v="NAVAJA DE USO MULTIPLE CON CARGA AUTOMATICA   - GAAMA"/>
    <n v="27111500"/>
    <s v="SELECCIÓN ABREVIADA MENOR CUANTÍA"/>
    <n v="0"/>
    <n v="0"/>
    <n v="10"/>
    <n v="1"/>
    <n v="85897"/>
    <s v="UNIDAD"/>
    <s v=""/>
  </r>
  <r>
    <x v="28"/>
    <s v="02-02-01-004-002"/>
    <s v="02-02-01-004-002"/>
    <s v="Materiales y suministros - Productos metálicos elaborados (excepto maquinaria y equipo)"/>
    <s v="NAVAJA MULTIUSOS   - GAAMA"/>
    <n v="27111500"/>
    <s v="SELECCIÓN ABREVIADA MENOR CUANTÍA"/>
    <n v="0"/>
    <n v="0"/>
    <n v="10"/>
    <n v="2"/>
    <n v="99358"/>
    <s v="UNIDAD"/>
    <s v=""/>
  </r>
  <r>
    <x v="28"/>
    <s v="02-02-01-004-002"/>
    <s v="02-02-01-004-002"/>
    <s v="Materiales y suministros - Productos metálicos elaborados (excepto maquinaria y equipo)"/>
    <s v="PUNTAS PHILLIPS #2    - GACAS"/>
    <n v="27112814"/>
    <s v="SELECCIÓN ABREVIADA MENOR CUANTÍA"/>
    <n v="0"/>
    <n v="0"/>
    <n v="10"/>
    <n v="200"/>
    <n v="1508000"/>
    <s v="UNIDAD"/>
    <s v=""/>
  </r>
  <r>
    <x v="28"/>
    <s v="02-02-01-004-002"/>
    <s v="02-02-01-004-002"/>
    <s v="Materiales y suministros - Productos metálicos elaborados (excepto maquinaria y equipo)"/>
    <s v="BROCA DE COBALTO DE 1/8¨   - GACAS"/>
    <n v="27112841"/>
    <s v="SELECCIÓN ABREVIADA MENOR CUANTÍA"/>
    <n v="0"/>
    <n v="0"/>
    <n v="10"/>
    <n v="25"/>
    <n v="208725"/>
    <s v="UNIDAD"/>
    <s v=""/>
  </r>
  <r>
    <x v="28"/>
    <s v="02-02-01-004-002"/>
    <s v="02-02-01-004-002"/>
    <s v="Materiales y suministros - Productos metálicos elaborados (excepto maquinaria y equipo)"/>
    <s v="BROCA DE COBALTO DE 3/16¨  - GACAS"/>
    <n v="27112841"/>
    <s v="SELECCIÓN ABREVIADA MENOR CUANTÍA"/>
    <n v="0"/>
    <n v="0"/>
    <n v="10"/>
    <n v="25"/>
    <n v="221625"/>
    <s v="UNIDAD"/>
    <s v=""/>
  </r>
  <r>
    <x v="28"/>
    <s v="02-02-01-004-002"/>
    <s v="02-02-01-004-002"/>
    <s v="Materiales y suministros - Productos metálicos elaborados (excepto maquinaria y equipo)"/>
    <s v="BROCA DE COBALTO DE 3/32¨  - GACAS"/>
    <n v="27112841"/>
    <s v="SELECCIÓN ABREVIADA MENOR CUANTÍA"/>
    <n v="0"/>
    <n v="0"/>
    <n v="10"/>
    <n v="25"/>
    <n v="209000"/>
    <s v="UNIDAD"/>
    <s v=""/>
  </r>
  <r>
    <x v="28"/>
    <s v="02-02-01-004-002"/>
    <s v="02-02-01-004-002"/>
    <s v="Materiales y suministros - Productos metálicos elaborados (excepto maquinaria y equipo)"/>
    <s v="BROCA DE COBALTO DE 5/32¨   - GACAS"/>
    <n v="27112841"/>
    <s v="SELECCIÓN ABREVIADA MENOR CUANTÍA"/>
    <n v="0"/>
    <n v="0"/>
    <n v="10"/>
    <n v="25"/>
    <n v="211825"/>
    <s v="UNIDAD"/>
    <s v=""/>
  </r>
  <r>
    <x v="28"/>
    <s v="02-02-01-004-002"/>
    <s v="02-02-01-004-002"/>
    <s v="Materiales y suministros - Productos metálicos elaborados (excepto maquinaria y equipo)"/>
    <s v="PUNTAS PARA MULTIMETRO   - GACAS"/>
    <n v="39121409"/>
    <s v="SELECCIÓN ABREVIADA MENOR CUANTÍA"/>
    <n v="0"/>
    <n v="0"/>
    <n v="10"/>
    <n v="6"/>
    <n v="289050"/>
    <s v="UNIDAD"/>
    <s v=""/>
  </r>
  <r>
    <x v="28"/>
    <s v="02-02-01-004-002"/>
    <s v="02-02-01-004-002"/>
    <s v="Materiales y suministros - Productos metálicos elaborados (excepto maquinaria y equipo)"/>
    <s v="PASTA INDICADORA REF 7820755   - GACAS"/>
    <n v="31201601"/>
    <s v="SELECCIÓN ABREVIADA MENOR CUANTÍA"/>
    <n v="0"/>
    <n v="0"/>
    <n v="10"/>
    <n v="36"/>
    <n v="1425780"/>
    <s v="UNIDAD"/>
    <s v=""/>
  </r>
  <r>
    <x v="28"/>
    <s v="02-02-01-004-002"/>
    <s v="02-02-01-004-002"/>
    <s v="Materiales y suministros - Productos metálicos elaborados (excepto maquinaria y equipo)"/>
    <s v="Pines en acero 1/16 STAINLESS STEEL   - GAORI"/>
    <n v="31163220"/>
    <s v="SELECCIÓN ABREVIADA MENOR CUANTÍA"/>
    <n v="0"/>
    <n v="0"/>
    <n v="10"/>
    <n v="12"/>
    <n v="11916"/>
    <s v="UNIDAD"/>
    <s v=""/>
  </r>
  <r>
    <x v="28"/>
    <s v="02-02-01-004-003"/>
    <s v="02-02-01-004-003-09"/>
    <s v="Materiales y suministros - Otras máquinas para usos generales y sus partes y piezas"/>
    <s v="FILTRO DE ACEITE  MONTACARGA B228   -GAAMA"/>
    <n v="40161505"/>
    <s v="SELECCIÓN ABREVIADA MENOR CUANTÍA"/>
    <n v="0"/>
    <n v="0"/>
    <n v="10"/>
    <n v="1"/>
    <n v="66999"/>
    <s v="UNIDAD"/>
    <s v=""/>
  </r>
  <r>
    <x v="28"/>
    <s v="02-02-01-004-003"/>
    <s v="02-02-01-004-003-09"/>
    <s v="Materiales y suministros - Otras máquinas para usos generales y sus partes y piezas"/>
    <s v="FILTRO DE ACEITE  TIGER OLP-067    -GAAMA"/>
    <n v="40161505"/>
    <s v="SELECCIÓN ABREVIADA MENOR CUANTÍA"/>
    <n v="0"/>
    <n v="0"/>
    <n v="10"/>
    <n v="3"/>
    <n v="100500"/>
    <s v="UNIDAD"/>
    <s v=""/>
  </r>
  <r>
    <x v="28"/>
    <s v="02-02-01-004-003"/>
    <s v="02-02-01-004-003-09"/>
    <s v="Materiales y suministros - Otras máquinas para usos generales y sus partes y piezas"/>
    <s v="FILTRO DE COMBUSTIBLE MONTACARGA FF 19902    -GAAMA"/>
    <n v="40161505"/>
    <s v="SELECCIÓN ABREVIADA MENOR CUANTÍA"/>
    <n v="0"/>
    <n v="0"/>
    <n v="10"/>
    <n v="2"/>
    <n v="408698"/>
    <s v="UNIDAD"/>
    <s v=""/>
  </r>
  <r>
    <x v="28"/>
    <s v="02-02-01-004-003"/>
    <s v="02-02-01-004-003-09"/>
    <s v="Materiales y suministros - Otras máquinas para usos generales y sus partes y piezas"/>
    <s v="FILTRO DE COMBUSTIBLE MONTACARGA FF 5638    -GAAMA"/>
    <n v="40161505"/>
    <s v="SELECCIÓN ABREVIADA MENOR CUANTÍA"/>
    <n v="0"/>
    <n v="0"/>
    <n v="10"/>
    <n v="1"/>
    <n v="96198"/>
    <s v="UNIDAD"/>
    <s v=""/>
  </r>
  <r>
    <x v="28"/>
    <s v="02-02-01-004-003"/>
    <s v="02-02-01-004-003-09"/>
    <s v="Materiales y suministros - Otras máquinas para usos generales y sus partes y piezas"/>
    <s v="FILTRO DE COMBUSTIBLE TIGER BF 9812    -GAAMA"/>
    <n v="40161505"/>
    <s v="SELECCIÓN ABREVIADA MENOR CUANTÍA"/>
    <n v="0"/>
    <n v="0"/>
    <n v="10"/>
    <n v="3"/>
    <n v="318249"/>
    <s v="UNIDAD"/>
    <s v=""/>
  </r>
  <r>
    <x v="28"/>
    <s v="02-02-01-004-003"/>
    <s v="02-02-01-004-003-02"/>
    <s v="Materiales y suministros - Bombas, compresores, motores de fuerza hidráulica y motores de potencia neumática y válvulas y sus partes y piezas"/>
    <s v="VALVULA PARA LLANTA SELLOMATICA - GAAMA"/>
    <n v="40141603"/>
    <s v="SELECCIÓN ABREVIADA MENOR CUANTÍA"/>
    <n v="0"/>
    <n v="0"/>
    <n v="10"/>
    <n v="1"/>
    <n v="39083"/>
    <s v="UNIDAD"/>
    <s v=""/>
  </r>
  <r>
    <x v="28"/>
    <s v="02-02-01-004-006"/>
    <s v="02-02-01-004-006-04"/>
    <s v="Materiales y suministros - Acumuladores, pilas y baterías primarias y sus partes y piezas"/>
    <s v="BATERIA DE NIQUEL - CADMIO PARA TALADRO 2,5 AMP / 18 VOLT CTB4187 - GAAMA"/>
    <n v="26111709"/>
    <s v="SELECCIÓN ABREVIADA MENOR CUANTÍA"/>
    <n v="0"/>
    <n v="0"/>
    <n v="10"/>
    <n v="2"/>
    <n v="660254"/>
    <s v="UNIDAD"/>
    <s v=""/>
  </r>
  <r>
    <x v="28"/>
    <s v="02-02-01-004-006"/>
    <s v="02-02-01-004-006-04"/>
    <s v="Materiales y suministros - Acumuladores, pilas y baterías primarias y sus partes y piezas"/>
    <s v="BATERIA DE NIQUEL-CADNIO DE 7.2V  - GAAMA"/>
    <n v="26111709"/>
    <s v="SELECCIÓN ABREVIADA MENOR CUANTÍA"/>
    <n v="0"/>
    <n v="0"/>
    <n v="10"/>
    <n v="3"/>
    <n v="322113"/>
    <s v="UNIDAD"/>
    <s v=""/>
  </r>
  <r>
    <x v="28"/>
    <s v="02-02-01-004-006"/>
    <s v="02-02-01-004-006-04"/>
    <s v="Materiales y suministros - Acumuladores, pilas y baterías primarias y sus partes y piezas"/>
    <s v="BATERIA  AA 1.5 VOLTIOS REF ALCALINA ENERGIZER - GACAS"/>
    <n v="26111702"/>
    <s v="SELECCIÓN ABREVIADA MENOR CUANTÍA"/>
    <n v="0"/>
    <n v="0"/>
    <n v="10"/>
    <n v="64"/>
    <n v="393664"/>
    <s v="UNIDAD"/>
    <s v=""/>
  </r>
  <r>
    <x v="28"/>
    <s v="02-02-01-004-006"/>
    <s v="02-02-01-004-006-04"/>
    <s v="Materiales y suministros - Acumuladores, pilas y baterías primarias y sus partes y piezas"/>
    <s v="BATERIA  AAA 1.5 VOLTIOS REF ALCALINA ENERGIZER  - GACAS"/>
    <n v="26111702"/>
    <s v="SELECCIÓN ABREVIADA MENOR CUANTÍA"/>
    <n v="0"/>
    <n v="0"/>
    <n v="10"/>
    <n v="25"/>
    <n v="157300"/>
    <s v="UNIDAD"/>
    <s v=""/>
  </r>
  <r>
    <x v="28"/>
    <s v="02-02-01-004-006"/>
    <s v="02-02-01-004-006-04"/>
    <s v="Materiales y suministros - Acumuladores, pilas y baterías primarias y sus partes y piezas"/>
    <s v="BATERIAS 4D  - GAORI"/>
    <n v="26111701"/>
    <s v="SELECCIÓN ABREVIADA MENOR CUANTÍA"/>
    <n v="0"/>
    <n v="0"/>
    <n v="10"/>
    <n v="2"/>
    <n v="2059552"/>
    <s v="UNIDAD"/>
    <s v=""/>
  </r>
  <r>
    <x v="28"/>
    <s v="02-02-01-004-006"/>
    <s v="02-02-01-004-006-04"/>
    <s v="Materiales y suministros - Acumuladores, pilas y baterías primarias y sus partes y piezas"/>
    <s v="BATERIAS 31 H   - GAORI"/>
    <n v="26111701"/>
    <s v="SELECCIÓN ABREVIADA MENOR CUANTÍA"/>
    <n v="0"/>
    <n v="0"/>
    <n v="10"/>
    <n v="4"/>
    <n v="3270980"/>
    <s v="UNIDAD"/>
    <s v=""/>
  </r>
  <r>
    <x v="28"/>
    <s v="02-02-01-004-006"/>
    <s v="02-02-01-004-006-04"/>
    <s v="Materiales y suministros - Acumuladores, pilas y baterías primarias y sus partes y piezas"/>
    <s v="BATERIA AA   - GAORI"/>
    <n v="26111711"/>
    <s v="SELECCIÓN ABREVIADA MENOR CUANTÍA"/>
    <n v="0"/>
    <n v="0"/>
    <n v="10"/>
    <n v="80"/>
    <n v="651200"/>
    <s v="UNIDAD"/>
    <s v=""/>
  </r>
  <r>
    <x v="28"/>
    <s v="02-02-01-004-006"/>
    <s v="02-02-01-004-006-05"/>
    <s v="Materiales y suministros - Lámparas eléctricas de incandescencia o descarga; lámparas de arco, equipo para alumbrado eléctrico; sus partes y piezas"/>
    <s v="BOMBILLO DE 220 V MH1000/U/BT37  - GAAMA"/>
    <n v="39101600"/>
    <s v="SELECCIÓN ABREVIADA MENOR CUANTÍA"/>
    <n v="0"/>
    <n v="0"/>
    <n v="10"/>
    <n v="1"/>
    <n v="80147"/>
    <s v="UNIDAD"/>
    <s v=""/>
  </r>
  <r>
    <x v="28"/>
    <s v="02-02-01-004-006"/>
    <s v="02-02-01-004-006-05"/>
    <s v="Materiales y suministros - Lámparas eléctricas de incandescencia o descarga; lámparas de arco, equipo para alumbrado eléctrico; sus partes y piezas"/>
    <s v="BOMBILLO DE 220 V MH1000/U/BT37  - GAORI"/>
    <n v="39101600"/>
    <s v="SELECCIÓN ABREVIADA MENOR CUANTÍA"/>
    <n v="0"/>
    <n v="0"/>
    <n v="10"/>
    <n v="1"/>
    <n v="396961"/>
    <s v="UNIDAD"/>
    <s v=""/>
  </r>
  <r>
    <x v="28"/>
    <s v="02-02-01-004-006"/>
    <s v="02-02-01-004-006-05"/>
    <s v="Materiales y suministros - Lámparas eléctricas de incandescencia o descarga; lámparas de arco, equipo para alumbrado eléctrico; sus partes y piezas"/>
    <s v="BASTÓN LUMINOSO DE TRÁFICO BICOLOR (ROJO/VERDE) PARA PARQUEO DE AERONAVES X2 - GAORI"/>
    <n v="39111610"/>
    <s v="SELECCIÓN ABREVIADA MENOR CUANTÍA"/>
    <n v="0"/>
    <n v="0"/>
    <n v="10"/>
    <n v="1"/>
    <n v="111375"/>
    <s v="UNIDAD"/>
    <s v=""/>
  </r>
  <r>
    <x v="28"/>
    <s v="02-02-01-004-006"/>
    <s v="02-02-01-004-006-05"/>
    <s v="Materiales y suministros - Lámparas eléctricas de incandescencia o descarga; lámparas de arco, equipo para alumbrado eléctrico; sus partes y piezas"/>
    <s v="BOMBILLO  3H-100WATTS  - GAORI"/>
    <n v="39101600"/>
    <s v="SELECCIÓN ABREVIADA MENOR CUANTÍA"/>
    <n v="0"/>
    <n v="0"/>
    <n v="10"/>
    <n v="4"/>
    <n v="522520"/>
    <s v="UNIDAD"/>
    <s v=""/>
  </r>
  <r>
    <x v="28"/>
    <s v="02-02-01-004-007"/>
    <s v="02-02-01-004-007-01"/>
    <s v="Materiales y suministros - Válvulas y tubos electrónicos; componentes electrónicos; sus partes y piezas"/>
    <s v="CONECTORES DE 115 VAC - GAAMA"/>
    <n v="39121409"/>
    <s v="SELECCIÓN ABREVIADA MENOR CUANTÍA"/>
    <n v="0"/>
    <n v="0"/>
    <n v="10"/>
    <n v="1"/>
    <n v="265911"/>
    <s v="UNIDAD"/>
    <s v=""/>
  </r>
  <r>
    <x v="28"/>
    <s v="02-02-01-004-007"/>
    <s v="02-02-01-004-007-01"/>
    <s v="Materiales y suministros - Válvulas y tubos electrónicos; componentes electrónicos; sus partes y piezas"/>
    <s v="CONECTORES DE 28VDC  - GAAMA"/>
    <n v="39121409"/>
    <s v="SELECCIÓN ABREVIADA MENOR CUANTÍA"/>
    <n v="0"/>
    <n v="0"/>
    <n v="10"/>
    <n v="1"/>
    <n v="167500"/>
    <s v="UNIDAD"/>
    <s v=""/>
  </r>
  <r>
    <x v="28"/>
    <s v="02-02-01-004-003"/>
    <s v="02-02-01-004-003-01"/>
    <s v="Materiales y suministros - Motores y turbinas y sus partes"/>
    <s v="IMPREVISTOS SOBRANTES CPA No. 709"/>
    <n v="0"/>
    <n v="0"/>
    <n v="0"/>
    <n v="0"/>
    <n v="10"/>
    <n v="1"/>
    <n v="56913"/>
    <s v="GLOBAL"/>
    <s v=""/>
  </r>
  <r>
    <x v="28"/>
    <s v="02-02-01-003-002"/>
    <s v="02-02-01-003-002-01"/>
    <s v="Materiales y suministros - Pasta de papel, papel y cartón"/>
    <s v="IMPREVISTOS SOBRANTES CPA No. 709"/>
    <n v="0"/>
    <n v="0"/>
    <n v="0"/>
    <n v="0"/>
    <n v="10"/>
    <n v="1"/>
    <n v="9074"/>
    <s v="GLOBAL"/>
    <s v=""/>
  </r>
  <r>
    <x v="28"/>
    <s v="02-02-01-003-008"/>
    <s v="02-02-01-003-008-03"/>
    <s v="Materiales y suministros -Instrumentos Musicales"/>
    <s v="IMPREVISTOS SOBRANTES CPA No. 709"/>
    <n v="0"/>
    <n v="0"/>
    <n v="0"/>
    <n v="0"/>
    <n v="10"/>
    <n v="1"/>
    <n v="8771"/>
    <s v="GLOBAL"/>
    <s v=""/>
  </r>
  <r>
    <x v="28"/>
    <s v="02-02-01-004-001"/>
    <s v="02-02-01-004-001"/>
    <s v="Materiales y suministros - Metales básicos"/>
    <s v="IMPREVISTOS SOBRANTES CPA No. 709"/>
    <n v="0"/>
    <n v="0"/>
    <n v="0"/>
    <n v="0"/>
    <n v="10"/>
    <n v="1"/>
    <n v="8317"/>
    <s v="GLOBAL"/>
    <s v=""/>
  </r>
  <r>
    <x v="28"/>
    <s v="02-02-01-002-007"/>
    <s v="02-02-01-002-007"/>
    <s v="Materiales y suministros - Artículos textiles (excepto prendas de vestir)"/>
    <s v="IMPREVISTOS SOBRANTES CPA No. 709"/>
    <n v="0"/>
    <n v="0"/>
    <n v="0"/>
    <n v="0"/>
    <n v="10"/>
    <n v="1"/>
    <n v="75758"/>
    <s v="GLOBAL"/>
    <s v=""/>
  </r>
  <r>
    <x v="28"/>
    <s v="02-01-01-004-004"/>
    <s v="02-01-01-004-004-09"/>
    <s v="Activos fijos - Otra maquinaria para usos especiales y sus partes y piezas"/>
    <s v="CASO LOA - ADQUISICIÓN DE_x000a_LA CAPACIDAD REPARADORA_x000a_NIVEL DEPOT MOTORES T-53 -_x000a_MAQUINARIA (BANCOS_x000a_ESPECIALES PARA EFECTUAR_x000a_PRUEBAS A LOS MOTORES T53 Y SUS COMPONENTES) "/>
    <n v="0"/>
    <n v="0"/>
    <n v="0"/>
    <n v="0"/>
    <n v="10"/>
    <n v="1"/>
    <n v="54067586.479999997"/>
    <s v="GLOBAL"/>
    <s v=""/>
  </r>
  <r>
    <x v="28"/>
    <s v="02-02-01-004-009"/>
    <s v="02-02-01-004-009-06"/>
    <s v="Materiales y suministros - Aeronaves y naves espaciales, y sus partes y piezas"/>
    <s v="ADQUISICIÓN DE REPUESTOS, COMPONENTES Y ACCESORIOS AERONÁUTICOS PARA LAS AERONAVES UH-60 ASIGNADAS A LA FAC (AMARRE VF 2022)"/>
    <s v="25202200 25202300 25202400 25202500 2520260"/>
    <n v="0"/>
    <n v="0"/>
    <n v="0"/>
    <n v="10"/>
    <n v="1"/>
    <n v="0.21"/>
    <s v="GLOBAL"/>
    <s v=""/>
  </r>
  <r>
    <x v="29"/>
    <s v="1502-0100-28-0-1502136-02"/>
    <s v="02-02-02-008-007-01-4"/>
    <s v="ADQUISICIÓN DE BIENES Y SERVICIOS - SERVICIO DE MANTENIMIENTO AERONÁUTICO - FORTALECIMIENTO DE LA CAPACIDAD DE MANTENIMIENTO AERONÁUTICO PARA LAS AERONAVES Y COMPONENTES DE LA FAC A NIVEL  NACIONAL"/>
    <s v="INSPECCION MAYOR C, 2C (4.800) HORAS C-295 FAC 1284_x000a_(AMARRE VF 2022) "/>
    <n v="78181800"/>
    <s v="CONTRATACIÓN DIRECTA"/>
    <n v="4"/>
    <n v="6"/>
    <n v="11"/>
    <n v="1"/>
    <n v="819311989.21000004"/>
    <s v="GLOBAL"/>
    <s v="SI APROBADAS"/>
  </r>
  <r>
    <x v="29"/>
    <s v="1502-0100-32-0-1502134-02"/>
    <s v="02-01-01-001-003-18"/>
    <s v="ADQUISICIÓN DE BIENES Y SERVICIOS - INFRAESTRUCTURA DE SOPORTE ADECUADA - AMPLIACIÓN Y MODERNIZACIÓN DE LOS SISTEMAS DE COMBUSTIBLE DE AVIACIÓN EN LAS UNIDADES FAC A NIVEL  NACIONAL"/>
    <s v="AMPLIACION EDS TERRESTRE EN CAPACIDAD DE ALMACENAMIENTO DE COMBUSTIBLE CACOM-2. "/>
    <s v="72121000   72153303"/>
    <s v="SELECCIÓN ABREVIADA MENOR CUANTÍA"/>
    <n v="1"/>
    <n v="6"/>
    <n v="11"/>
    <n v="1"/>
    <n v="285465955.32999998"/>
    <s v="GLOBAL"/>
    <s v="NO SOLICITADAS"/>
  </r>
  <r>
    <x v="29"/>
    <s v="1502-0100-37-0-1502086-02"/>
    <s v="02-02-01-010-001"/>
    <s v="ADQUISICIÓN DE BIENES Y SERVICIOS - SERVICIO DE DOTACIÓN DE ARMAMENTO - INCREMENTO DE LA CAPACIDAD DE SEGURIDAD Y DEFENSA DE LA FUERZA AEREA COLOMBIANA  NACIONAL"/>
    <s v="Munición Calibre 5.56 x 45 mm NTMD-0313"/>
    <n v="46101601"/>
    <s v="CONTRATACIÓN DIRECTA"/>
    <n v="8"/>
    <n v="6"/>
    <n v="11"/>
    <n v="335042"/>
    <n v="472409220"/>
    <s v="GLOBAL"/>
    <s v="NO SOLICITADAS"/>
  </r>
  <r>
    <x v="29"/>
    <s v="1502-0100-37-0-1502086-02"/>
    <s v="02-02-01-010-001"/>
    <s v="ADQUISICIÓN DE BIENES Y SERVICIOS - SERVICIO DE DOTACIÓN DE ARMAMENTO - INCREMENTO DE LA CAPACIDAD DE SEGURIDAD Y DEFENSA DE LA FUERZA AEREA COLOMBIANA  NACIONAL"/>
    <s v="Cartucho 9 mm NATO"/>
    <n v="46101601"/>
    <s v="CONTRATACIÓN DIRECTA"/>
    <n v="8"/>
    <n v="6"/>
    <n v="11"/>
    <n v="109048"/>
    <n v="134129040"/>
    <s v="GLOBAL"/>
    <s v="NO SOLICITADAS"/>
  </r>
  <r>
    <x v="29"/>
    <s v="1502-0100-37-0-1502086-02"/>
    <s v="02-02-01-010-001"/>
    <s v="ADQUISICIÓN DE BIENES Y SERVICIOS - SERVICIO DE DOTACIÓN DE ARMAMENTO - INCREMENTO DE LA CAPACIDAD DE SEGURIDAD Y DEFENSA DE LA FUERZA AEREA COLOMBIANA  NACIONAL"/>
    <s v="Granada IMC 60 mm H.E. STD  NTMD-0287-a1"/>
    <n v="46111501"/>
    <s v="CONTRATACIÓN DIRECTA"/>
    <n v="8"/>
    <n v="6"/>
    <n v="11"/>
    <n v="277"/>
    <n v="103875000"/>
    <s v="GLOBAL"/>
    <s v="NO SOLICITADAS"/>
  </r>
  <r>
    <x v="29"/>
    <s v="1502-0100-37-0-1502086-02"/>
    <s v="02-02-01-010-001"/>
    <s v="ADQUISICIÓN DE BIENES Y SERVICIOS - SERVICIO DE DOTACIÓN DE ARMAMENTO - INCREMENTO DE LA CAPACIDAD DE SEGURIDAD Y DEFENSA DE LA FUERZA AEREA COLOMBIANA  NACIONAL"/>
    <s v="Granada calibre 40 x 46 mm de práctica"/>
    <n v="46111501"/>
    <s v="CONTRATACIÓN DIRECTA"/>
    <n v="8"/>
    <n v="6"/>
    <n v="11"/>
    <n v="242"/>
    <n v="13794000"/>
    <s v="GLOBAL"/>
    <s v="NO SOLICITADAS"/>
  </r>
  <r>
    <x v="29"/>
    <s v="1502-0100-37-0-1502086-02"/>
    <s v="02-02-01-010-001"/>
    <s v="ADQUISICIÓN DE BIENES Y SERVICIOS - SERVICIO DE DOTACIÓN DE ARMAMENTO - INCREMENTO DE LA CAPACIDAD DE SEGURIDAD Y DEFENSA DE LA FUERZA AEREA COLOMBIANA  NACIONAL"/>
    <s v="Granada cal 60 mm practica  T.P"/>
    <n v="46111501"/>
    <s v="CONTRATACIÓN DIRECTA"/>
    <n v="8"/>
    <n v="6"/>
    <n v="11"/>
    <n v="73"/>
    <n v="62050000"/>
    <s v="GLOBAL"/>
    <s v="NO SOLICITADAS"/>
  </r>
  <r>
    <x v="29"/>
    <s v="1502-0100-39-0-1502135-02"/>
    <s v="02-02-01-010-001"/>
    <s v="ADQUISICIÓN DE BIENES Y SERVICIOS - SERVICIO DE ACTUALIZACIÓN DEL SISTEMA DE ARMAS - FORTALECIMIENTO DE LOS SISTEMAS DE ARMAS, AUTO PROTECCIÓN Y SUMINISTRO DE ARMAMENTO AÉREO PARA LA FAC A NIVEL  NACIONAL"/>
    <s v="ADQUISICIÓN MATERIAL DE GUERRA - BOMBAS BDU 50"/>
    <n v="46101601"/>
    <s v="CONTRATACIÓN DIRECTA"/>
    <n v="1"/>
    <n v="6"/>
    <n v="11"/>
    <n v="28"/>
    <n v="176400000"/>
    <s v="GLOBAL"/>
    <s v="NO SOLICITADAS"/>
  </r>
  <r>
    <x v="29"/>
    <s v="1502-0100-28-0-1502136-02"/>
    <s v="02-02-02-008-007-01-4"/>
    <s v="ADQUISICIÓN DE BIENES Y SERVICIOS - SERVICIO DE MANTENIMIENTO AERONÁUTICO - FORTALECIMIENTO DE LA CAPACIDAD DE MANTENIMIENTO AERONÁUTICO PARA LAS AERONAVES Y COMPONENTES DE LA FAC A NIVEL  NACIONAL"/>
    <s v="INSPECCIÓN MAYOR FASE DE 4800 HRS_x000a_C295 FAC 1285 (VF 2021)"/>
    <n v="78181800"/>
    <s v="CONTRATACIÓN DIRECTA"/>
    <n v="1"/>
    <n v="6"/>
    <n v="11"/>
    <n v="1"/>
    <n v="5864975464.5"/>
    <s v="GLOBAL"/>
    <s v="SI APROBADAS"/>
  </r>
  <r>
    <x v="29"/>
    <s v="1502-0100-28-0-1502136-02"/>
    <s v="02-02-02-008-007-01-4"/>
    <s v="ADQUISICIÓN DE BIENES Y SERVICIOS - SERVICIO DE MANTENIMIENTO AERONÁUTICO - FORTALECIMIENTO DE LA CAPACIDAD DE MANTENIMIENTO AERONÁUTICO PARA LAS AERONAVES Y COMPONENTES DE LA FAC A NIVEL  NACIONAL"/>
    <s v="INSPECCIÓN MAYOR 5000 HRS 5 AÑOS_x000a_BELL 412 FAC 0004 ( VF 2021 )"/>
    <n v="78181800"/>
    <s v="CONTRATACIÓN DIRECTA"/>
    <n v="1"/>
    <n v="6"/>
    <n v="11"/>
    <n v="1"/>
    <n v="2110537330"/>
    <s v="GLOBAL"/>
    <s v="SI APROBADAS"/>
  </r>
  <r>
    <x v="29"/>
    <s v="1502-0100-28-0-1502136-02"/>
    <s v="02-02-02-008-007-01-4"/>
    <s v="ADQUISICIÓN DE BIENES Y SERVICIOS - SERVICIO DE MANTENIMIENTO AERONÁUTICO - FORTALECIMIENTO DE LA CAPACIDAD DE MANTENIMIENTO AERONÁUTICO PARA LAS AERONAVES Y COMPONENTES DE LA FAC A NIVEL  NACIONAL"/>
    <s v="SERVICIO DE MANTENIMIENTO PDM_x000a_INSPECCIÓN MAYOR ESTRUCTURAL,_x000a_CUMPLIMIENTO DE BOLETINES DE SERVICIO_x000a_MANDATORIOS Y TRABAJOS ESPECIALES DE_x000a_LA AERONAVE C-130 FAC 1016, DE ACUERDO A_x000a_ANEXO TÉCNICO (AMARRE VF 2021)_x000a_"/>
    <n v="78181800"/>
    <s v="CONTRATACIÓN DIRECTA"/>
    <n v="1"/>
    <n v="6"/>
    <n v="11"/>
    <n v="1"/>
    <n v="3110757625"/>
    <s v="GLOBAL"/>
    <s v="SI APROBADAS"/>
  </r>
  <r>
    <x v="29"/>
    <s v="1502-0100-28-0-1502136-02"/>
    <s v="02-02-02-008-007-01-4"/>
    <s v="ADQUISICIÓN DE BIENES Y SERVICIOS - SERVICIO DE MANTENIMIENTO AERONÁUTICO - FORTALECIMIENTO DE LA CAPACIDAD DE MANTENIMIENTO AERONÁUTICO PARA LAS AERONAVES Y COMPONENTES DE LA FAC A NIVEL  NACIONAL"/>
    <s v="INSPECCION MAYOR 5000 HRS/5 AÑOS BELL-212 FAC 4021 (AMARRE VF 2022)"/>
    <n v="78181801"/>
    <s v="SELECCIÓN ABREVIADA MENOR CUANTÍA"/>
    <n v="1"/>
    <n v="6"/>
    <n v="11"/>
    <n v="1"/>
    <n v="200000000"/>
    <s v="GLOBAL"/>
    <s v="SI APROBADAS"/>
  </r>
  <r>
    <x v="29"/>
    <s v="1502-0100-27-0-1502080-02"/>
    <s v="02-01-01-004-009-06"/>
    <s v="ADQUISICIÓN DE BIENES Y SERVICIOS - EQUIPO AÉREO ADQUIRIDO - RENOVACIÓN Y MODERNIZACIÓN DEL EQUIPO AERONÁUTICO DE LA FAC A NIVEL  NACIONAL"/>
    <s v="ADQUISICIÓN DE AERONAVES DE_x000a_ENTRENAMIENTO BÁSICO T6 VF 2021 "/>
    <n v="25131500"/>
    <s v="CONTRATACIÓN DIRECTA"/>
    <n v="1"/>
    <n v="6"/>
    <n v="11"/>
    <n v="1"/>
    <n v="58149487788.149994"/>
    <s v="GLOBAL"/>
    <s v="SI APROBADAS"/>
  </r>
  <r>
    <x v="29"/>
    <s v="1502-0100-39-0-1502135-02"/>
    <s v="02-01-01-004-010-04"/>
    <s v="ADQUISICIÓN DE BIENES Y SERVICIOS - SERVICIO DE ACTUALIZACIÓN DEL SISTEMA DE ARMAS - FORTALECIMIENTO DE LOS SISTEMAS DE ARMAS, AUTO PROTECCIÓN Y SUMINISTRO DE ARMAMENTO AÉREO PARA LA FAC A NIVEL  NACIONAL"/>
    <s v="SOPORTE PARA LA FUNCIONALIDAD Y_x000a_OPERATIVIDAD DE LOS SISTEMAS DE_x000a_ARMAS DE LA FUERZA AEREA_x000a_COLOMBIANA. (ADQUISICIÓN DE_x000a_BLINDAJES AERONAUTICOS)_x000a_"/>
    <n v="46151600"/>
    <s v="CONTRATACIÓN DIRECTA"/>
    <m/>
    <n v="6"/>
    <n v="11"/>
    <n v="1"/>
    <n v="1801789500"/>
    <s v="GLOBAL"/>
    <m/>
  </r>
  <r>
    <x v="29"/>
    <s v="1502-0100-28-0-1502136-02"/>
    <s v="02-02-02-008-007-01-4"/>
    <s v="ADQUISICIÓN DE BIENES Y SERVICIOS - SERVICIO DE MANTENIMIENTO AERONÁUTICO - FORTALECIMIENTO DE LA CAPACIDAD DE MANTENIMIENTO AERONÁUTICO PARA LAS AERONAVES Y COMPONENTES DE LA FAC A NIVEL  NACIONAL"/>
    <s v="INSPECCIÓN MAYOR PDM C-130 FAC 1005"/>
    <n v="78181800"/>
    <s v="SELECCIÓN ABREVIADA - ACUERDO MARCO"/>
    <m/>
    <n v="6"/>
    <n v="11"/>
    <n v="1"/>
    <n v="1026383100"/>
    <s v="GLOBAL"/>
    <m/>
  </r>
  <r>
    <x v="29"/>
    <s v="1502-0100-32-0-1502134-02"/>
    <s v="02-01-01-001-003-18"/>
    <s v="ADQUISICIÓN DE BIENES Y SERVICIOS - INFRAESTRUCTURA DE SOPORTE ADECUADA - AMPLIACIÓN Y MODERNIZACIÓN DE LOS SISTEMAS DE COMBUSTIBLE DE AVIACIÓN EN LAS UNIDADES FAC A NIVEL  NACIONAL"/>
    <s v="CONSTRUCCION Y MODERNIZACION COMPLEJOS DE AVIACION - CACOM-6 (AMARRE VF 2022)"/>
    <n v="72121000"/>
    <s v="LICITACIÓN PÚBLICA"/>
    <n v="5"/>
    <n v="6"/>
    <n v="11"/>
    <n v="1"/>
    <n v="795730000"/>
    <s v="GLOBAL"/>
    <s v="SI APROBADAS"/>
  </r>
  <r>
    <x v="29"/>
    <s v="1502-0100-32-0-1502090-02"/>
    <s v="02-02-02-008-003-03"/>
    <s v="ADQUISICIÓN DE BIENES Y SERVICIOS - INFRAESTRUCTURA DE SOPORTE CONSTRUIDA - AMPLIACIÓN Y MODERNIZACIÓN DE LOS SISTEMAS DE COMBUSTIBLE DE AVIACIÓN EN LAS UNIDADES FAC A NIVEL  NACIONAL"/>
    <s v="DISEÑOS PARA LA ACONSTRUCCIÓN DEL _x000a_COMPLEJO DE COMBUSTIBLE TIPO AV GAS PARA LA PISTA DE VELASQUEZ"/>
    <n v="81101500"/>
    <s v="MÍNIMA CUANTÍA"/>
    <n v="4"/>
    <n v="6"/>
    <n v="11"/>
    <n v="1"/>
    <n v="57120000"/>
    <s v="GLOBAL"/>
    <m/>
  </r>
  <r>
    <x v="29"/>
    <s v="1502-0100-32-0-1502090-02"/>
    <s v="02-01-01-001-003-18"/>
    <s v="ADQUISICIÓN DE BIENES Y SERVICIOS - INFRAESTRUCTURA DE SOPORTE CONSTRUIDA - AMPLIACIÓN Y MODERNIZACIÓN DE LOS SISTEMAS DE COMBUSTIBLE DE AVIACIÓN EN LAS UNIDADES FAC A NIVEL  NACIONAL"/>
    <s v="_x000a_CONSTRUCCIÓN DEL COMPLEJO DE COMBUSTIBLE TIPO AV GAS PARA LA PISTA DE VELASQUEZ"/>
    <n v="72121500"/>
    <s v="LICITACIÓN PÚBLICA"/>
    <n v="4"/>
    <n v="6"/>
    <n v="11"/>
    <n v="1"/>
    <n v="758000000"/>
    <s v="GLOBAL"/>
    <m/>
  </r>
  <r>
    <x v="29"/>
    <s v="1502-0100-32-0-1502134-02"/>
    <s v="02-02-02-008-003-03"/>
    <s v="ADQUISICIÓN DE BIENES Y SERVICIOS - INFRAESTRUCTURA DE SOPORTE ADECUADA - AMPLIACIÓN Y MODERNIZACIÓN DE LOS SISTEMAS DE COMBUSTIBLE DE AVIACIÓN EN LAS UNIDADES FAC A NIVEL  NACIONAL"/>
    <s v="DISEÑO DEL SISTEMA CONTRAINCENDIOS _x000a_DEL COMPLEJO DE AVIACIÓN DE CATAM "/>
    <n v="81101500"/>
    <s v="MÍNIMA CUANTÍA"/>
    <n v="5"/>
    <n v="6"/>
    <n v="11"/>
    <n v="1"/>
    <n v="39270000"/>
    <s v="GLOBAL"/>
    <m/>
  </r>
  <r>
    <x v="29"/>
    <s v="1502-0100-39-0-1502135-02"/>
    <s v="02-02-02-008-007-01-5"/>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SERVICIOS MANTTO SISTEMAS Y/O ARMAMENTO  ESTRATEGICO PARA LAS AERONAVES DE LA FAC) AMARRE  VF 202"/>
    <n v="78181900"/>
    <s v="CONTRATACIÓN DIRECTA"/>
    <n v="1"/>
    <n v="6"/>
    <n v="11"/>
    <n v="1"/>
    <n v="778937557.41999996"/>
    <s v="GLOBAL"/>
    <s v="SI APROBADAS"/>
  </r>
  <r>
    <x v="29"/>
    <s v="1502-0100-30-0-1502123-02"/>
    <s v="02-01-01-004-007-02"/>
    <s v="ADQUISICIÓN DE BIENES Y SERVICIOS - CENTROS DE OPERACIONES CIBERNÉTICAS CONSTRUIDOS Y DOTADOS - FORTALECIMIENTO DE LA INTELIGENCIA,CONTRAINTELIGENCIA Y CIBERINTELIGENCIA DE LA FAC  NACIONAL"/>
    <s v="ACTUALIZACIÓN SENSOR AEROTRANSPORTADO"/>
    <n v="81111800"/>
    <s v="CONTRATACIÓN DIRECTA"/>
    <n v="1"/>
    <n v="6"/>
    <n v="11"/>
    <n v="1"/>
    <n v="510157800"/>
    <s v="GLOBAL"/>
    <s v="SI APROBADAS"/>
  </r>
  <r>
    <x v="29"/>
    <s v="1502-0100-27-0-1502080-02"/>
    <s v="02-02-01-004-009-06"/>
    <s v="ADQUISICIÓN DE BIENES Y SERVICIOS - EQUIPO AÉREO ADQUIRIDO - RENOVACIÓN Y MODERNIZACIÓN DEL EQUIPO AERONÁUTICO DE LA FAC A NIVEL  NACIONAL"/>
    <s v="ADQUISICIÓN SISTEMAS MODO INHIBIT PARA LOS ADS-B DE LAS AERONAVES DE LA FAC"/>
    <n v="25201604"/>
    <s v="CONTRATACIÓN DIRECTA"/>
    <n v="6"/>
    <n v="6"/>
    <n v="11"/>
    <n v="1"/>
    <n v="118885300"/>
    <s v="GLOBAL"/>
    <s v="NO SOLICITADAS"/>
  </r>
  <r>
    <x v="29"/>
    <s v="1502-0100-28-0-1502136-02"/>
    <s v="02-02-02-008-007-01-4"/>
    <s v="ADQUISICIÓN DE BIENES Y SERVICIOS - SERVICIO DE MANTENIMIENTO AERONÁUTICO - FORTALECIMIENTO DE LA CAPACIDAD DE MANTENIMIENTO AERONÁUTICO PARA LAS AERONAVES Y COMPONENTES DE LA FAC A NIVEL  NACIONAL"/>
    <s v="NSPECCIÓNES MAYORES PARA LAS AERONAVES B-737-400 C 40 FAC 1208, FAC 1209 DE LA FUERZA AÉREA COLOMBIANA, DE ACUERDO A ANEXO TÉCNICO (AMARRE VF 2022)"/>
    <n v="78181800"/>
    <s v="SELECCIÓN ABREVIADA MENOR CUANTÍA"/>
    <n v="8"/>
    <n v="6"/>
    <n v="11"/>
    <n v="1"/>
    <n v="3000000000"/>
    <s v="GLOBAL"/>
    <s v="SI APROBADAS"/>
  </r>
  <r>
    <x v="29"/>
    <s v="1502-0100-32-0-1502134-02"/>
    <s v="02-01-01-001-002-11"/>
    <s v="ADQUISICIÓN DE BIENES Y SERVICIOS - INFRAESTRUCTURA DE SOPORTE ADECUADA - AMPLIACIÓN Y MODERNIZACIÓN DE LOS SISTEMAS DE COMBUSTIBLE DE AVIACIÓN EN LAS UNIDADES FAC A NIVEL  NACIONAL"/>
    <s v="INTERVENTORIA MODERNIZACIÓN _x000a_COMPLEJOS DE COMBUSTIBLE CACOM 6"/>
    <s v="81101600         81101500"/>
    <s v="CONCURSO DE MÉRITOS ABIERTO"/>
    <n v="8"/>
    <n v="6"/>
    <n v="11"/>
    <n v="1"/>
    <n v="15000000"/>
    <s v="GLOBAL"/>
    <m/>
  </r>
  <r>
    <x v="29"/>
    <s v="1502-0100-32-0-1502090-02"/>
    <s v="02-01-01-001-003-18"/>
    <s v="ADQUISICIÓN DE BIENES Y SERVICIOS - INFRAESTRUCTURA DE SOPORTE CONSTRUIDA - AMPLIACIÓN Y MODERNIZACIÓN DE LOS SISTEMAS DE COMBUSTIBLE DE AVIACIÓN EN LAS UNIDADES FAC A NIVEL  NACIONAL"/>
    <s v="_x000a_CONSTRUCCIÓN DEL COMPLEJO DE _x000a_COMBUSTIBLE TIPO AV GAS PARA LA PISTA DE _x000a_VELASQUEZ AMARRE VF 2022"/>
    <n v="72121000"/>
    <s v="LICITACIÓN PÚBLICA"/>
    <n v="4"/>
    <n v="6"/>
    <n v="11"/>
    <n v="1"/>
    <n v="34880000"/>
    <s v="GLOBAL"/>
    <m/>
  </r>
  <r>
    <x v="29"/>
    <s v="1502-0100-27-0-1502080-02"/>
    <s v="02-01-01-004-009-06"/>
    <s v="ADQUISICIÓN DE BIENES Y SERVICIOS - EQUIPO AÉREO ADQUIRIDO - RENOVACIÓN Y MODERNIZACIÓN DEL EQUIPO AERONÁUTICO DE LA FAC A NIVEL  NACIONAL"/>
    <s v="ADQUISICIÓN DE UNA AERONAVE TEXAN II T-6C DE INSTRUCCIÓN BÁSICA PARA LA FORMACIÓN DE PILOTOS FUERZA AÉREA COLOMBIANA SEGÚN ESPECIFICACIONES DEL ANEXO TÉCNICO."/>
    <n v="25131500"/>
    <s v="CONTRATACIÓN DIRECTA"/>
    <n v="9"/>
    <n v="6"/>
    <n v="11"/>
    <n v="1"/>
    <n v="36071979444.82"/>
    <s v="GLOBAL"/>
    <m/>
  </r>
  <r>
    <x v="29"/>
    <s v="1502-0100-37-0-1502086-02"/>
    <s v="02-02-01-010-001"/>
    <s v="ADQUISICIÓN DE BIENES Y SERVICIOS - SERVICIO DE DOTACIÓN DE ARMAMENTO - INCREMENTO DE LA CAPACIDAD DE SEGURIDAD Y DEFENSA DE LA FUERZA AEREA COLOMBIANA  NACIONAL"/>
    <s v="Granada cal 60 mm practica  T.P"/>
    <n v="46111501"/>
    <s v="CONTRATACIÓN DIRECTA"/>
    <n v="1"/>
    <n v="6"/>
    <n v="11"/>
    <n v="1"/>
    <n v="365000"/>
    <s v="GLOBAL"/>
    <m/>
  </r>
  <r>
    <x v="29"/>
    <s v="1502-0100-27-0-1502080-02"/>
    <s v="02-01-01-004-009-06"/>
    <s v="ADQUISICIÓN DE BIENES Y SERVICIOS - EQUIPO AÉREO ADQUIRIDO - RENOVACIÓN Y MODERNIZACIÓN DEL EQUIPO AERONÁUTICO DE LA FAC A NIVEL  NACIONAL"/>
    <s v="ADQUISICIÓN DE UNA AERONAVE TEXAN II T-6C DE INSTRUCCIÓN BÁSICA PARA LA FORMACIÓN DE PILOTOS FUERZA AÉREA COLOMBIANA SEGÚN SPECIFICACIONES DEL ANEXO TÉCNICO"/>
    <n v="25131500"/>
    <s v="CONTRATACIÓN DIRECTA"/>
    <n v="11"/>
    <n v="6"/>
    <n v="11"/>
    <n v="1"/>
    <n v="37703220999.549995"/>
    <s v="GLOBAL"/>
    <s v="NO SOLICITADAS"/>
  </r>
  <r>
    <x v="29"/>
    <s v="1502-0100-32-0-1502134-02"/>
    <s v="02-01-01-001-003-18"/>
    <s v="ADQUISICIÓN DE BIENES Y SERVICIOS - INFRAESTRUCTURA DE SOPORTE ADECUADA - AMPLIACIÓN Y MODERNIZACIÓN DE LOS SISTEMAS DE COMBUSTIBLE DE AVIACIÓN EN LAS UNIDADES FAC A NIVEL  NACIONAL"/>
    <s v="AMPLIACION EDS TERRESTRE EN CAPACIDAD DE ALMACENAMIENTO DE COMBUSTIBLE CACOM-2. "/>
    <s v="72121000   72153303"/>
    <s v="SELECCIÓN ABREVIADA MENOR CUANTÍA"/>
    <n v="1"/>
    <n v="6"/>
    <n v="11"/>
    <n v="1"/>
    <n v="14534044.67"/>
    <s v="GLOBAL"/>
    <m/>
  </r>
  <r>
    <x v="30"/>
    <s v="02-02-01-002-008"/>
    <s v="02-02-01-002-008"/>
    <s v="Materiales y suministros - Dotación (prendas de vestir y calzado)"/>
    <s v="UNIFORME DEPORTIVO PARA SOLDADOS"/>
    <n v="53102902"/>
    <s v="SELECCIÓN ABREVIADA SUBASTA INVERSA (NO DISPONIBLE)"/>
    <n v="1"/>
    <n v="12"/>
    <n v="10"/>
    <n v="8000"/>
    <n v="279084320"/>
    <s v="UNIDAD"/>
    <s v="SI APROBADAS"/>
  </r>
  <r>
    <x v="30"/>
    <s v="02-02-01-002-008"/>
    <s v="02-02-01-002-008"/>
    <s v="Materiales y suministros - Dotación (prendas de vestir y calzado)"/>
    <s v="CAMISETA MILITAR CON PCLO "/>
    <n v="53103001"/>
    <s v="SELECCIÓN ABREVIADA SUBASTA INVERSA (NO DISPONIBLE)"/>
    <n v="1"/>
    <n v="12"/>
    <n v="10"/>
    <n v="35718"/>
    <n v="421866012.36000001"/>
    <s v="UNIDAD"/>
    <s v="SI APROBADAS"/>
  </r>
  <r>
    <x v="30"/>
    <s v="02-02-01-002-008"/>
    <s v="02-02-01-002-008"/>
    <s v="Materiales y suministros - Dotación (prendas de vestir y calzado)"/>
    <s v="PANTALONCILLO TIPO BOXER"/>
    <n v="53102303"/>
    <s v="SELECCIÓN ABREVIADA SUBASTA INVERSA (NO DISPONIBLE)"/>
    <n v="1"/>
    <n v="12"/>
    <n v="10"/>
    <n v="31057"/>
    <n v="162758867.04999998"/>
    <s v="UNIDAD"/>
    <s v="SI APROBADAS"/>
  </r>
  <r>
    <x v="30"/>
    <s v="02-02-01-002-008"/>
    <s v="02-02-01-002-008"/>
    <s v="Materiales y suministros - Dotación (prendas de vestir y calzado)"/>
    <s v="PIJAMA "/>
    <n v="53102602"/>
    <s v="SELECCIÓN ABREVIADA SUBASTA INVERSA (NO DISPONIBLE)"/>
    <n v="1"/>
    <n v="12"/>
    <n v="10"/>
    <n v="11781"/>
    <n v="233138096.73000002"/>
    <s v="UNIDAD"/>
    <s v="SI APROBADAS"/>
  </r>
  <r>
    <x v="30"/>
    <s v="02-02-01-002-008"/>
    <s v="02-02-01-002-008"/>
    <s v="Materiales y suministros - Dotación (prendas de vestir y calzado)"/>
    <s v="GORRA AZUL DAMA OFICIAL SUPERIOR"/>
    <n v="53102516"/>
    <s v="SELECCIÓN ABREVIADA SUBASTA INVERSA (NO DISPONIBLE)"/>
    <n v="1"/>
    <n v="12"/>
    <n v="10"/>
    <n v="13"/>
    <n v="2678000"/>
    <s v="UNIDAD"/>
    <s v="SI APROBADAS"/>
  </r>
  <r>
    <x v="30"/>
    <s v="02-02-01-002-008"/>
    <s v="02-02-01-002-008"/>
    <s v="Materiales y suministros - Dotación (prendas de vestir y calzado)"/>
    <s v="GORRA AZUL MEDIA NOCHE DAMA OFICIAL SUPERIOR"/>
    <n v="53102516"/>
    <s v="SELECCIÓN ABREVIADA SUBASTA INVERSA (NO DISPONIBLE)"/>
    <n v="1"/>
    <n v="12"/>
    <n v="10"/>
    <n v="11"/>
    <n v="2541000"/>
    <s v="UNIDAD"/>
    <s v="SI APROBADAS"/>
  </r>
  <r>
    <x v="30"/>
    <s v="02-02-01-002-008"/>
    <s v="02-02-01-002-008"/>
    <s v="Materiales y suministros - Dotación (prendas de vestir y calzado)"/>
    <s v="GORRA AZUL DAMA OFICIAL SUBALTERNO-SUBOFICIAL"/>
    <n v="53102516"/>
    <s v="SELECCIÓN ABREVIADA SUBASTA INVERSA (NO DISPONIBLE)"/>
    <n v="1"/>
    <n v="12"/>
    <n v="10"/>
    <n v="248"/>
    <n v="28520000"/>
    <s v="UNIDAD"/>
    <s v="SI APROBADAS"/>
  </r>
  <r>
    <x v="30"/>
    <s v="02-02-01-002-008"/>
    <s v="02-02-01-002-008"/>
    <s v="Materiales y suministros - Dotación (prendas de vestir y calzado)"/>
    <s v="GORRA AZUL MEDIA NOCHE DAMA OFICIAL SUBALTERNO - SUBOFICIAL"/>
    <n v="53102516"/>
    <s v="SELECCIÓN ABREVIADA SUBASTA INVERSA (NO DISPONIBLE)"/>
    <n v="1"/>
    <n v="12"/>
    <n v="10"/>
    <n v="130"/>
    <n v="16380000"/>
    <s v="UNIDAD"/>
    <s v="SI APROBADAS"/>
  </r>
  <r>
    <x v="30"/>
    <s v="02-02-01-002-008"/>
    <s v="02-02-01-002-008"/>
    <s v="Materiales y suministros - Dotación (prendas de vestir y calzado)"/>
    <s v="GORRA AZUL CABALLERO OFICIAL SUPERIOR"/>
    <n v="53102516"/>
    <s v="SELECCIÓN ABREVIADA SUBASTA INVERSA (NO DISPONIBLE)"/>
    <n v="1"/>
    <n v="12"/>
    <n v="10"/>
    <n v="152"/>
    <n v="54416000"/>
    <s v="UNIDAD"/>
    <s v="SI APROBADAS"/>
  </r>
  <r>
    <x v="30"/>
    <s v="02-02-01-002-008"/>
    <s v="02-02-01-002-008"/>
    <s v="Materiales y suministros - Dotación (prendas de vestir y calzado)"/>
    <s v="GORRA AZUL MEDIA NOCHE CABALLERO OFICIAL SUPERIOR"/>
    <n v="53102516"/>
    <s v="SELECCIÓN ABREVIADA SUBASTA INVERSA (NO DISPONIBLE)"/>
    <n v="1"/>
    <n v="12"/>
    <n v="10"/>
    <n v="52"/>
    <n v="19448000"/>
    <s v="UNIDAD"/>
    <s v="SI APROBADAS"/>
  </r>
  <r>
    <x v="30"/>
    <s v="02-02-01-002-008"/>
    <s v="02-02-01-002-008"/>
    <s v="Materiales y suministros - Dotación (prendas de vestir y calzado)"/>
    <s v="GORRA AZUL CABALLERO OFICIAL SUBALTERNO-SUBOFICIAL"/>
    <n v="53102516"/>
    <s v="SELECCIÓN ABREVIADA SUBASTA INVERSA (NO DISPONIBLE)"/>
    <n v="1"/>
    <n v="12"/>
    <n v="10"/>
    <n v="1025"/>
    <n v="219350000"/>
    <s v="UNIDAD"/>
    <s v="SI APROBADAS"/>
  </r>
  <r>
    <x v="30"/>
    <s v="02-02-01-002-008"/>
    <s v="02-02-01-002-008"/>
    <s v="Materiales y suministros - Dotación (prendas de vestir y calzado)"/>
    <s v="GORRA AZUL MEDIA NOCHE CABALLERO OFICIAL SUBALTERNO - SUBOFICIAL"/>
    <n v="53102516"/>
    <s v="SELECCIÓN ABREVIADA SUBASTA INVERSA (NO DISPONIBLE)"/>
    <n v="1"/>
    <n v="12"/>
    <n v="10"/>
    <n v="631"/>
    <n v="145761000"/>
    <s v="UNIDAD"/>
    <s v="SI APROBADAS"/>
  </r>
  <r>
    <x v="30"/>
    <s v="02-02-01-002-008"/>
    <s v="02-02-01-002-008"/>
    <s v="Materiales y suministros - Dotación (prendas de vestir y calzado)"/>
    <s v="GORRA AZUL CABALLERO OFICIAL INSIGNIA"/>
    <n v="53102516"/>
    <s v="SELECCIÓN ABREVIADA SUBASTA INVERSA (NO DISPONIBLE)"/>
    <n v="1"/>
    <n v="12"/>
    <n v="10"/>
    <n v="9"/>
    <n v="3465000"/>
    <s v="UNIDAD"/>
    <s v="SI APROBADAS"/>
  </r>
  <r>
    <x v="30"/>
    <s v="02-02-01-002-008"/>
    <s v="02-02-01-002-008"/>
    <s v="Materiales y suministros - Dotación (prendas de vestir y calzado)"/>
    <s v="GORRA AZUL MEDIA NOCHE CABALLERO OFICIAL INSIGNIA"/>
    <n v="53102516"/>
    <s v="SELECCIÓN ABREVIADA SUBASTA INVERSA (NO DISPONIBLE)"/>
    <n v="1"/>
    <n v="12"/>
    <n v="10"/>
    <n v="2"/>
    <n v="802000"/>
    <s v="UNIDAD"/>
    <s v="SI APROBADAS"/>
  </r>
  <r>
    <x v="30"/>
    <s v="02-02-01-002-008"/>
    <s v="02-02-01-002-008"/>
    <s v="Materiales y suministros - Dotación (prendas de vestir y calzado)"/>
    <s v="GORRO TIPO CHACO"/>
    <n v="53102516"/>
    <s v="SELECCIÓN ABREVIADA SUBASTA INVERSA (NO DISPONIBLE)"/>
    <n v="1"/>
    <n v="12"/>
    <n v="10"/>
    <n v="4058"/>
    <n v="166378000"/>
    <s v="UNIDAD"/>
    <s v="SI APROBADAS"/>
  </r>
  <r>
    <x v="30"/>
    <s v="02-02-01-002-008"/>
    <s v="02-02-01-002-008"/>
    <s v="Materiales y suministros - Dotación (prendas de vestir y calzado)"/>
    <s v="ZAPATO DAMA EN CUERO AZUL CON TACÓN "/>
    <n v="53111602"/>
    <s v="SELECCIÓN ABREVIADA SUBASTA INVERSA (NO DISPONIBLE)"/>
    <n v="1"/>
    <n v="12"/>
    <n v="10"/>
    <n v="200"/>
    <n v="20362358"/>
    <s v="PAR"/>
    <s v="SI APROBADAS"/>
  </r>
  <r>
    <x v="30"/>
    <s v="02-02-01-002-008"/>
    <s v="02-02-01-002-008"/>
    <s v="Materiales y suministros - Dotación (prendas de vestir y calzado)"/>
    <s v="ZAPATO DAMA EN CHAROL CON TACÓN "/>
    <n v="53111602"/>
    <s v="SELECCIÓN ABREVIADA SUBASTA INVERSA (NO DISPONIBLE)"/>
    <n v="1"/>
    <n v="12"/>
    <n v="10"/>
    <n v="150"/>
    <n v="14851171.5"/>
    <s v="PAR"/>
    <s v="SI APROBADAS"/>
  </r>
  <r>
    <x v="30"/>
    <s v="02-02-01-002-008"/>
    <s v="02-02-01-002-008"/>
    <s v="Materiales y suministros - Dotación (prendas de vestir y calzado)"/>
    <s v="ZAPATO DAMA EN CHAROL DE AMARRAR  "/>
    <n v="53111602"/>
    <s v="SELECCIÓN ABREVIADA SUBASTA INVERSA (NO DISPONIBLE)"/>
    <n v="1"/>
    <n v="12"/>
    <n v="10"/>
    <n v="250"/>
    <n v="24885300"/>
    <s v="PAR"/>
    <s v="SI APROBADAS"/>
  </r>
  <r>
    <x v="30"/>
    <s v="02-02-01-002-008"/>
    <s v="02-02-01-002-008"/>
    <s v="Materiales y suministros - Dotación (prendas de vestir y calzado)"/>
    <s v="ZAPATO CABALLERO EN CHAROL DE AMARRAR"/>
    <n v="53111601"/>
    <s v="SELECCIÓN ABREVIADA SUBASTA INVERSA (NO DISPONIBLE)"/>
    <n v="1"/>
    <n v="12"/>
    <n v="10"/>
    <n v="1144"/>
    <n v="135959892.63999999"/>
    <s v="PAR"/>
    <s v="SI APROBADAS"/>
  </r>
  <r>
    <x v="30"/>
    <s v="02-02-01-002-008"/>
    <s v="02-02-01-002-008"/>
    <s v="Materiales y suministros - Dotación (prendas de vestir y calzado)"/>
    <s v="BOLSO AZUL EN CUERO DAMA"/>
    <n v="53121601"/>
    <s v="SELECCIÓN ABREVIADA SUBASTA INVERSA (NO DISPONIBLE)"/>
    <n v="1"/>
    <n v="12"/>
    <n v="10"/>
    <n v="346"/>
    <n v="32691313.989999998"/>
    <s v="UNIDAD"/>
    <s v="SI APROBADAS"/>
  </r>
  <r>
    <x v="30"/>
    <s v="02-02-01-002-008"/>
    <s v="02-02-01-002-008"/>
    <s v="Materiales y suministros - Dotación (prendas de vestir y calzado)"/>
    <s v="BOLSO NEGRO DAMA"/>
    <n v="53121601"/>
    <s v="SELECCIÓN ABREVIADA SUBASTA INVERSA (NO DISPONIBLE)"/>
    <n v="1"/>
    <n v="12"/>
    <n v="10"/>
    <n v="256"/>
    <n v="24187793.010000002"/>
    <s v="UNIDAD"/>
    <s v="SI APROBADAS"/>
  </r>
  <r>
    <x v="30"/>
    <s v="02-02-01-002-008"/>
    <s v="02-02-01-002-008"/>
    <s v="Materiales y suministros - Dotación (prendas de vestir y calzado)"/>
    <s v="CHAQUETA CUERO CABALLERO"/>
    <n v="53101802"/>
    <s v="SELECCIÓN ABREVIADA SUBASTA INVERSA (NO DISPONIBLE)"/>
    <n v="1"/>
    <n v="12"/>
    <n v="10"/>
    <n v="460"/>
    <n v="212291356.98000011"/>
    <s v="UNIDAD"/>
    <s v="SI APROBADAS"/>
  </r>
  <r>
    <x v="30"/>
    <s v="02-02-01-002-008"/>
    <s v="02-02-01-002-008"/>
    <s v="Materiales y suministros - Dotación (prendas de vestir y calzado)"/>
    <s v="CHAQUETA CUERO DAMA"/>
    <n v="53101804"/>
    <s v="SELECCIÓN ABREVIADA SUBASTA INVERSA (NO DISPONIBLE)"/>
    <n v="1"/>
    <n v="12"/>
    <n v="10"/>
    <n v="154"/>
    <n v="71071454.290000007"/>
    <s v="UNIDAD"/>
    <s v="SI APROBADAS"/>
  </r>
  <r>
    <x v="30"/>
    <s v="02-02-01-002-008"/>
    <s v="02-02-01-002-008"/>
    <s v="Materiales y suministros - Dotación (prendas de vestir y calzado)"/>
    <s v="GUANTES DE CABRITILLA BLANCOS"/>
    <n v="53102504"/>
    <s v="SELECCIÓN ABREVIADA SUBASTA INVERSA (NO DISPONIBLE)"/>
    <n v="1"/>
    <n v="12"/>
    <n v="10"/>
    <n v="425"/>
    <n v="12093294.23000001"/>
    <s v="UNIDAD"/>
    <s v="SI APROBADAS"/>
  </r>
  <r>
    <x v="30"/>
    <s v="02-02-01-002-008"/>
    <s v="02-02-01-002-008"/>
    <s v="Materiales y suministros - Dotación (prendas de vestir y calzado)"/>
    <s v="GUANTES DE CABRITILLA NEGROS"/>
    <n v="53102504"/>
    <s v="SELECCIÓN ABREVIADA SUBASTA INVERSA (NO DISPONIBLE)"/>
    <n v="1"/>
    <n v="12"/>
    <n v="10"/>
    <n v="1126"/>
    <n v="31463191.440000035"/>
    <s v="UNIDAD"/>
    <s v="SI APROBADAS"/>
  </r>
  <r>
    <x v="30"/>
    <s v="02-02-01-002-008"/>
    <s v="02-02-01-002-008"/>
    <s v="Materiales y suministros - Dotación (prendas de vestir y calzado)"/>
    <s v="CAMISA FORMAL PARA DAMA AZUL CON PORTAPRESILLAS M/C"/>
    <n v="53101604"/>
    <s v="SELECCIÓN ABREVIADA SUBASTA INVERSA (NO DISPONIBLE)"/>
    <n v="1"/>
    <n v="12"/>
    <n v="10"/>
    <n v="493"/>
    <n v="43865266.600000001"/>
    <s v="UNIDAD"/>
    <s v="SI APROBADAS"/>
  </r>
  <r>
    <x v="30"/>
    <s v="02-02-01-002-008"/>
    <s v="02-02-01-002-008"/>
    <s v="Materiales y suministros - Dotación (prendas de vestir y calzado)"/>
    <s v="CAMISA FORMAL PARA DAMA AZUL CON PORTAPRESILLAS M/L"/>
    <n v="53101604"/>
    <s v="SELECCIÓN ABREVIADA SUBASTA INVERSA (NO DISPONIBLE)"/>
    <n v="1"/>
    <n v="12"/>
    <n v="10"/>
    <n v="699"/>
    <n v="58451218.799999997"/>
    <s v="UNIDAD"/>
    <s v="SI APROBADAS"/>
  </r>
  <r>
    <x v="30"/>
    <s v="02-02-01-002-008"/>
    <s v="02-02-01-002-008"/>
    <s v="Materiales y suministros - Dotación (prendas de vestir y calzado)"/>
    <s v="CAMISA FORMAL PARA CABALLERO AZUL CON PORTAPRESILLAS M/C"/>
    <n v="53101602"/>
    <s v="SELECCIÓN ABREVIADA SUBASTA INVERSA (NO DISPONIBLE)"/>
    <n v="1"/>
    <n v="12"/>
    <n v="10"/>
    <n v="3279"/>
    <n v="291752959.80000001"/>
    <s v="UNIDAD"/>
    <s v="SI APROBADAS"/>
  </r>
  <r>
    <x v="30"/>
    <s v="02-02-01-002-008"/>
    <s v="02-02-01-002-008"/>
    <s v="Materiales y suministros - Dotación (prendas de vestir y calzado)"/>
    <s v="CAMISA FORMAL PARA CABALLERO AZUL CON PORTAPRESILLAS M/L"/>
    <n v="53101602"/>
    <s v="SELECCIÓN ABREVIADA SUBASTA INVERSA (NO DISPONIBLE)"/>
    <n v="1"/>
    <n v="12"/>
    <n v="10"/>
    <n v="2276"/>
    <n v="182738219.19999999"/>
    <s v="UNIDAD"/>
    <s v="SI APROBADAS"/>
  </r>
  <r>
    <x v="30"/>
    <s v="02-02-01-002-008"/>
    <s v="02-02-01-002-008"/>
    <s v="Materiales y suministros - Dotación (prendas de vestir y calzado)"/>
    <s v="CAMISA FORMAL PARA DAMA BLANCA CON ALFORJAS CUELLO NORMAL"/>
    <n v="53101604"/>
    <s v="SELECCIÓN ABREVIADA SUBASTA INVERSA (NO DISPONIBLE)"/>
    <n v="1"/>
    <n v="12"/>
    <n v="10"/>
    <n v="223"/>
    <n v="23901853.600000001"/>
    <s v="UNIDAD"/>
    <s v="SI APROBADAS"/>
  </r>
  <r>
    <x v="30"/>
    <s v="02-02-01-002-008"/>
    <s v="02-02-01-002-008"/>
    <s v="Materiales y suministros - Dotación (prendas de vestir y calzado)"/>
    <s v="CAMISA FORMAL PARA CABALLERO BLANCA CON ALFORJAS CUELLO NORMAL"/>
    <n v="53101602"/>
    <s v="SELECCIÓN ABREVIADA SUBASTA INVERSA (NO DISPONIBLE)"/>
    <n v="1"/>
    <n v="12"/>
    <n v="10"/>
    <n v="803"/>
    <n v="86068109.599999994"/>
    <s v="UNIDAD"/>
    <s v="SI APROBADAS"/>
  </r>
  <r>
    <x v="30"/>
    <s v="02-02-01-002-008"/>
    <s v="02-02-01-002-008"/>
    <s v="Materiales y suministros - Dotación (prendas de vestir y calzado)"/>
    <s v="CAMISA FORMAL PARA CABALLERO BLANCA CON ALFORJAS CUELLO PAJARITO"/>
    <n v="53101602"/>
    <s v="SELECCIÓN ABREVIADA SUBASTA INVERSA (NO DISPONIBLE)"/>
    <n v="1"/>
    <n v="12"/>
    <n v="10"/>
    <n v="401"/>
    <n v="42980463.200000003"/>
    <s v="UNIDAD"/>
    <s v="SI APROBADAS"/>
  </r>
  <r>
    <x v="30"/>
    <s v="02-02-01-002-008"/>
    <s v="02-02-01-002-008"/>
    <s v="Materiales y suministros - Dotación (prendas de vestir y calzado)"/>
    <s v="BOTA TENIS"/>
    <n v="53111901"/>
    <s v="SELECCIÓN ABREVIADA SUBASTA INVERSA (NO DISPONIBLE)"/>
    <n v="1"/>
    <n v="12"/>
    <n v="10"/>
    <n v="2592"/>
    <n v="280771505.27999997"/>
    <s v="PAR"/>
    <s v="SI APROBADAS"/>
  </r>
  <r>
    <x v="30"/>
    <s v="02-02-01-002-008"/>
    <s v="02-02-01-002-008"/>
    <s v="Materiales y suministros - Dotación (prendas de vestir y calzado)"/>
    <s v="BOTA PANTANERA PVC"/>
    <n v="53111501"/>
    <s v="SELECCIÓN ABREVIADA SUBASTA INVERSA (NO DISPONIBLE)"/>
    <n v="1"/>
    <n v="12"/>
    <n v="10"/>
    <n v="600"/>
    <n v="24344958"/>
    <s v="PAR"/>
    <s v="SI APROBADAS"/>
  </r>
  <r>
    <x v="30"/>
    <s v="02-02-01-002-008"/>
    <s v="02-02-01-002-008"/>
    <s v="Materiales y suministros - Dotación (prendas de vestir y calzado)"/>
    <s v="PANTUFLAS"/>
    <n v="53111701"/>
    <s v="SELECCIÓN ABREVIADA SUBASTA INVERSA (NO DISPONIBLE)"/>
    <n v="1"/>
    <n v="12"/>
    <n v="10"/>
    <n v="2500"/>
    <n v="14675500"/>
    <s v="PAR"/>
    <s v="SI APROBADAS"/>
  </r>
  <r>
    <x v="30"/>
    <s v="02-02-01-002-008"/>
    <s v="02-02-01-002-008"/>
    <s v="Materiales y suministros - Dotación (prendas de vestir y calzado)"/>
    <s v="CALCETÍN NEGRO PARA USO CON BOTAS DE COMBATE"/>
    <n v="53102402"/>
    <s v="SELECCIÓN ABREVIADA SUBASTA INVERSA (NO DISPONIBLE)"/>
    <n v="1"/>
    <n v="12"/>
    <n v="10"/>
    <n v="46148"/>
    <n v="341167549.19999999"/>
    <s v="PAR"/>
    <s v="SI APROBADAS"/>
  </r>
  <r>
    <x v="30"/>
    <s v="02-02-01-002-008"/>
    <s v="02-02-01-002-008"/>
    <s v="Materiales y suministros - Dotación (prendas de vestir y calzado)"/>
    <s v="CALCETÍN AZUL PARA USO CON ZAPATOS"/>
    <n v="53102402"/>
    <s v="SELECCIÓN ABREVIADA SUBASTA INVERSA (NO DISPONIBLE)"/>
    <n v="1"/>
    <n v="12"/>
    <n v="10"/>
    <n v="11658"/>
    <n v="47521505.399999999"/>
    <s v="PAR"/>
    <s v="SI APROBADAS"/>
  </r>
  <r>
    <x v="30"/>
    <s v="02-02-01-002-008"/>
    <s v="02-02-01-002-008"/>
    <s v="Materiales y suministros - Dotación (prendas de vestir y calzado)"/>
    <s v="CALCETÍN NEGRO PARA USO CON ZAPATOS"/>
    <n v="53102402"/>
    <s v="SELECCIÓN ABREVIADA SUBASTA INVERSA (NO DISPONIBLE)"/>
    <n v="1"/>
    <n v="12"/>
    <n v="10"/>
    <n v="3546"/>
    <n v="14454559.800000001"/>
    <s v="PAR"/>
    <s v="SI APROBADAS"/>
  </r>
  <r>
    <x v="30"/>
    <s v="02-02-01-002-008"/>
    <s v="02-02-01-002-008"/>
    <s v="Materiales y suministros - Dotación (prendas de vestir y calzado)"/>
    <s v="BOTAS NEGRAS MEDIA CAÑA PARA SOLDADOS"/>
    <n v="46181612"/>
    <s v="SELECCIÓN ABREVIADA SUBASTA INVERSA (NO DISPONIBLE)"/>
    <n v="1"/>
    <n v="12"/>
    <n v="10"/>
    <n v="3510"/>
    <n v="712453833"/>
    <s v="PAR"/>
    <s v="SI APROBADAS"/>
  </r>
  <r>
    <x v="30"/>
    <s v="02-02-01-002-008"/>
    <s v="02-02-01-002-008"/>
    <s v="Materiales y suministros - Dotación (prendas de vestir y calzado)"/>
    <s v="CHAQUETA DE CAMPAÑA PCLO.  SOLDADOS"/>
    <n v="53101802"/>
    <s v="SELECCIÓN ABREVIADA SUBASTA INVERSA (NO DISPONIBLE)"/>
    <n v="1"/>
    <n v="12"/>
    <n v="10"/>
    <n v="900"/>
    <n v="308536740"/>
    <s v="UNIDAD"/>
    <s v="SI APROBADAS"/>
  </r>
  <r>
    <x v="30"/>
    <s v="02-02-01-002-008"/>
    <s v="02-02-01-002-008"/>
    <s v="Materiales y suministros - Dotación (prendas de vestir y calzado)"/>
    <s v="CHAQUETA DE CAMPAÑA PCLO.  CUADROS - ALUMNOS"/>
    <n v="53101802"/>
    <s v="SELECCIÓN ABREVIADA SUBASTA INVERSA (NO DISPONIBLE)"/>
    <n v="1"/>
    <n v="12"/>
    <n v="10"/>
    <n v="639"/>
    <n v="224454245.40000004"/>
    <s v="UNIDAD"/>
    <s v="SI APROBADAS"/>
  </r>
  <r>
    <x v="30"/>
    <s v="02-02-01-002-008"/>
    <s v="02-02-01-002-008"/>
    <s v="Materiales y suministros - Dotación (prendas de vestir y calzado)"/>
    <s v="PANTALON TÉRMICO ALTA MONTAÑA"/>
    <n v="46181529"/>
    <s v="SELECCIÓN ABREVIADA SUBASTA INVERSA (NO DISPONIBLE)"/>
    <n v="1"/>
    <n v="12"/>
    <n v="10"/>
    <n v="36"/>
    <n v="6719474.1600000001"/>
    <s v="UNIDAD"/>
    <s v="SI APROBADAS"/>
  </r>
  <r>
    <x v="30"/>
    <s v="02-02-01-002-008"/>
    <s v="02-02-01-002-008"/>
    <s v="Materiales y suministros - Dotación (prendas de vestir y calzado)"/>
    <s v="CORBATA AZUL MEDIA NOCHE PARA CABALLERO"/>
    <n v="53102502"/>
    <s v="SELECCIÓN ABREVIADA SUBASTA INVERSA (NO DISPONIBLE)"/>
    <n v="1"/>
    <n v="12"/>
    <n v="10"/>
    <n v="950"/>
    <n v="20947500"/>
    <s v="UNIDAD"/>
    <s v="SI APROBADAS"/>
  </r>
  <r>
    <x v="30"/>
    <s v="02-02-01-002-008"/>
    <s v="02-02-01-002-008"/>
    <s v="Materiales y suministros - Dotación (prendas de vestir y calzado)"/>
    <s v="CORBATA AZUL PARA CABALLERO "/>
    <n v="53102502"/>
    <s v="SELECCIÓN ABREVIADA SUBASTA INVERSA (NO DISPONIBLE)"/>
    <n v="1"/>
    <n v="12"/>
    <n v="10"/>
    <n v="1726"/>
    <n v="36781060"/>
    <s v="UNIDAD"/>
    <s v="SI APROBADAS"/>
  </r>
  <r>
    <x v="30"/>
    <s v="02-02-01-002-008"/>
    <s v="02-02-01-002-008"/>
    <s v="Materiales y suministros - Dotación (prendas de vestir y calzado)"/>
    <s v="CORBATÍN AZUL MEDIA NOCHE PARA DAMA"/>
    <n v="53102502"/>
    <s v="SELECCIÓN ABREVIADA SUBASTA INVERSA (NO DISPONIBLE)"/>
    <n v="1"/>
    <n v="12"/>
    <n v="10"/>
    <n v="200"/>
    <n v="3007000"/>
    <s v="UNIDAD"/>
    <s v="SI APROBADAS"/>
  </r>
  <r>
    <x v="30"/>
    <s v="02-02-01-002-008"/>
    <s v="02-02-01-002-008"/>
    <s v="Materiales y suministros - Dotación (prendas de vestir y calzado)"/>
    <s v="CORBATÍN AZUL PARA DAMA"/>
    <n v="53102502"/>
    <s v="SELECCIÓN ABREVIADA SUBASTA INVERSA (NO DISPONIBLE)"/>
    <n v="1"/>
    <n v="12"/>
    <n v="10"/>
    <n v="227"/>
    <n v="3412945"/>
    <s v="UNIDAD"/>
    <s v="SI APROBADAS"/>
  </r>
  <r>
    <x v="30"/>
    <s v="02-02-01-002-008"/>
    <s v="02-02-01-002-008"/>
    <s v="Materiales y suministros - Dotación (prendas de vestir y calzado)"/>
    <s v="CORBATÍN BLANCO PARA CABALLERO"/>
    <n v="53102502"/>
    <s v="SELECCIÓN ABREVIADA SUBASTA INVERSA (NO DISPONIBLE)"/>
    <n v="1"/>
    <n v="12"/>
    <n v="10"/>
    <n v="30"/>
    <n v="474900"/>
    <s v="UNIDAD"/>
    <s v="SI APROBADAS"/>
  </r>
  <r>
    <x v="30"/>
    <s v="02-02-01-002-008"/>
    <s v="02-02-01-002-008"/>
    <s v="Materiales y suministros - Dotación (prendas de vestir y calzado)"/>
    <s v="CORBATÍN NEGRO PARA CABALLERO"/>
    <n v="53102502"/>
    <s v="SELECCIÓN ABREVIADA SUBASTA INVERSA (NO DISPONIBLE)"/>
    <n v="1"/>
    <n v="12"/>
    <n v="10"/>
    <n v="340"/>
    <n v="5382200"/>
    <s v="UNIDAD"/>
    <s v="SI APROBADAS"/>
  </r>
  <r>
    <x v="30"/>
    <s v="02-02-01-002-008"/>
    <s v="02-02-01-002-008"/>
    <s v="Materiales y suministros - Dotación (prendas de vestir y calzado)"/>
    <s v="CAMUFLADO PCLO CABALLERO (CUADROS - ALUMNOS - SOLDADOS) "/>
    <n v="53102701"/>
    <s v="SELECCIÓN ABREVIADA SUBASTA INVERSA (NO DISPONIBLE)"/>
    <n v="1"/>
    <n v="12"/>
    <n v="10"/>
    <n v="15285"/>
    <n v="3128260962.75"/>
    <s v="GLOBAL"/>
    <s v="SI APROBADAS"/>
  </r>
  <r>
    <x v="30"/>
    <s v="02-02-01-002-008"/>
    <s v="02-02-01-002-008"/>
    <s v="Materiales y suministros - Dotación (prendas de vestir y calzado)"/>
    <s v="CAMUFLADO PCLO DAMA (CUADROS - ALUMNOS) "/>
    <n v="53102701"/>
    <s v="SELECCIÓN ABREVIADA SUBASTA INVERSA (NO DISPONIBLE)"/>
    <n v="1"/>
    <n v="12"/>
    <n v="10"/>
    <n v="800"/>
    <n v="163729720"/>
    <s v="UNIDAD"/>
    <s v="SI APROBADAS"/>
  </r>
  <r>
    <x v="30"/>
    <s v="02-02-01-002-008"/>
    <s v="02-02-01-002-008"/>
    <s v="Materiales y suministros - Dotación (prendas de vestir y calzado)"/>
    <s v="VESTUARIO CABALLERO FORMAL (SACO Y PANTALON)"/>
    <n v="53101902"/>
    <s v="SELECCIÓN ABREVIADA - ACUERDO MARCO"/>
    <n v="1"/>
    <n v="12"/>
    <n v="10"/>
    <n v="2230"/>
    <n v="343654150"/>
    <s v="UNIDAD"/>
    <s v="NO SOLICITADAS"/>
  </r>
  <r>
    <x v="30"/>
    <s v="02-02-01-002-008"/>
    <s v="02-02-01-002-008"/>
    <s v="Materiales y suministros - Dotación (prendas de vestir y calzado)"/>
    <s v="CALZADO CABALLERO FORMAL"/>
    <n v="53111601"/>
    <s v="SELECCIÓN ABREVIADA - ACUERDO MARCO"/>
    <n v="1"/>
    <n v="12"/>
    <n v="10"/>
    <n v="2330"/>
    <n v="130316900"/>
    <s v="PAR"/>
    <s v="NO SOLICITADAS"/>
  </r>
  <r>
    <x v="30"/>
    <s v="02-02-01-002-008"/>
    <s v="02-02-01-002-008"/>
    <s v="Materiales y suministros - Dotación (prendas de vestir y calzado)"/>
    <s v="CALZADO DAMA FORMAL"/>
    <n v="53111602"/>
    <s v="SELECCIÓN ABREVIADA - ACUERDO MARCO"/>
    <n v="1"/>
    <n v="12"/>
    <n v="10"/>
    <n v="2282"/>
    <n v="143925740"/>
    <s v="PAR"/>
    <s v="NO SOLICITADAS"/>
  </r>
  <r>
    <x v="30"/>
    <s v="02-02-01-002-008"/>
    <s v="02-02-01-002-008"/>
    <s v="Materiales y suministros - Dotación (prendas de vestir y calzado)"/>
    <s v="CAMISA FORMAL MANGA LARGA"/>
    <n v="53101602"/>
    <s v="SELECCIÓN ABREVIADA - ACUERDO MARCO"/>
    <n v="1"/>
    <n v="12"/>
    <n v="10"/>
    <n v="2230"/>
    <n v="92614130"/>
    <s v="JUEGO"/>
    <s v="NO SOLICITADAS"/>
  </r>
  <r>
    <x v="30"/>
    <s v="02-02-01-002-008"/>
    <s v="02-02-01-002-008"/>
    <s v="Materiales y suministros - Dotación (prendas de vestir y calzado)"/>
    <s v="UNIFORME DE CHEF, COCINA Y PANADERÍA PARA EL PERSONAL MASCULINO Y FEMENINO"/>
    <n v="53102704"/>
    <s v="SELECCIÓN ABREVIADA SUBASTA INVERSA (NO DISPONIBLE)"/>
    <n v="1"/>
    <n v="12"/>
    <n v="10"/>
    <n v="359"/>
    <n v="77578105"/>
    <s v="JUEGO"/>
    <s v="NO SOLICITADAS"/>
  </r>
  <r>
    <x v="30"/>
    <s v="02-02-01-002-008"/>
    <s v="02-02-01-002-008"/>
    <s v="Materiales y suministros - Dotación (prendas de vestir y calzado)"/>
    <s v="UNIFORME DE DAMA PARA MEITRE, BARMAN Y MESERA"/>
    <n v="53102704"/>
    <s v="SELECCIÓN ABREVIADA SUBASTA INVERSA (NO DISPONIBLE)"/>
    <n v="1"/>
    <n v="12"/>
    <n v="10"/>
    <n v="98"/>
    <n v="39359054"/>
    <s v="JUEGO"/>
    <s v="NO SOLICITADAS"/>
  </r>
  <r>
    <x v="30"/>
    <s v="02-02-01-002-008"/>
    <s v="02-02-01-002-008"/>
    <s v="Materiales y suministros - Dotación (prendas de vestir y calzado)"/>
    <s v="UNIFORME MEITRE BARMAN Y MESERO PARA CABALLERO"/>
    <n v="53102704"/>
    <s v="SELECCIÓN ABREVIADA SUBASTA INVERSA (NO DISPONIBLE)"/>
    <n v="1"/>
    <n v="12"/>
    <n v="10"/>
    <n v="160"/>
    <n v="64314560"/>
    <s v="JUEGO"/>
    <s v="NO SOLICITADAS"/>
  </r>
  <r>
    <x v="30"/>
    <s v="02-02-01-002-008"/>
    <s v="02-02-01-002-008"/>
    <s v="Materiales y suministros - Dotación (prendas de vestir y calzado)"/>
    <s v="UNIFORME SERVICIOS GENERALES LAVANDERIA, CAFETERIA Y SAUNA"/>
    <n v="53102704"/>
    <s v="SELECCIÓN ABREVIADA SUBASTA INVERSA (NO DISPONIBLE)"/>
    <n v="1"/>
    <n v="12"/>
    <n v="10"/>
    <n v="192"/>
    <n v="33714624"/>
    <s v="JUEGO"/>
    <s v="NO SOLICITADAS"/>
  </r>
  <r>
    <x v="30"/>
    <s v="02-02-01-002-008"/>
    <s v="02-02-01-002-008"/>
    <s v="Materiales y suministros - Dotación (prendas de vestir y calzado)"/>
    <s v="UNIFORME PERSONAL DE PELUQUERIA PARA DAMA Y CABALLERO"/>
    <n v="53102711"/>
    <s v="SELECCIÓN ABREVIADA SUBASTA INVERSA (NO DISPONIBLE)"/>
    <n v="1"/>
    <n v="12"/>
    <n v="10"/>
    <n v="46"/>
    <n v="8009888"/>
    <s v="JUEGO"/>
    <s v="NO SOLICITADAS"/>
  </r>
  <r>
    <x v="30"/>
    <s v="02-02-01-002-008"/>
    <s v="02-02-01-002-008"/>
    <s v="Materiales y suministros - Dotación (prendas de vestir y calzado)"/>
    <s v="UNIFORME DE OPERARIO DE COMBUSTIBLE Y SOLDADURA"/>
    <n v="53102700"/>
    <s v="SELECCIÓN ABREVIADA SUBASTA INVERSA (NO DISPONIBLE)"/>
    <n v="1"/>
    <n v="12"/>
    <n v="10"/>
    <n v="108"/>
    <n v="24455736"/>
    <s v="JUEGO"/>
    <s v="NO SOLICITADAS"/>
  </r>
  <r>
    <x v="30"/>
    <s v="02-02-01-002-008"/>
    <s v="02-02-01-002-008"/>
    <s v="Materiales y suministros - Dotación (prendas de vestir y calzado)"/>
    <s v="UNIFORME PARA EL PERSONAL DE MANTENIMIENTO Y OFICIO AFINES"/>
    <n v="53102700"/>
    <s v="SELECCIÓN ABREVIADA SUBASTA INVERSA (NO DISPONIBLE)"/>
    <n v="1"/>
    <n v="12"/>
    <n v="10"/>
    <n v="1260"/>
    <n v="240952320"/>
    <s v="JUEGO"/>
    <s v="NO SOLICITADAS"/>
  </r>
  <r>
    <x v="30"/>
    <s v="02-02-01-002-008"/>
    <s v="02-02-01-002-008"/>
    <s v="Materiales y suministros - Dotación (prendas de vestir y calzado)"/>
    <s v="CONJUNTO PARA ENTRENADOR DEPORTIVO"/>
    <n v="53102902"/>
    <s v="SELECCIÓN ABREVIADA SUBASTA INVERSA (NO DISPONIBLE)"/>
    <n v="1"/>
    <n v="12"/>
    <n v="10"/>
    <n v="12"/>
    <n v="2192136"/>
    <s v="JUEGO"/>
    <s v="NO SOLICITADAS"/>
  </r>
  <r>
    <x v="30"/>
    <s v="02-02-01-002-008"/>
    <s v="02-02-01-002-008"/>
    <s v="Materiales y suministros - Dotación (prendas de vestir y calzado)"/>
    <s v="CALZADO CASUAL- LICENCIAMIENTO SOLDADOS"/>
    <n v="53111601"/>
    <s v="SELECCIÓN ABREVIADA - ACUERDO MARCO"/>
    <n v="1"/>
    <n v="12"/>
    <n v="10"/>
    <n v="1348"/>
    <n v="86622480"/>
    <s v="UNIDAD"/>
    <s v="NO SOLICITADAS"/>
  </r>
  <r>
    <x v="30"/>
    <s v="02-02-01-004-002"/>
    <s v="02-02-01-004-002"/>
    <s v="Materiales y suministros - Productos metálicos elaborados (excepto maquinaria y equipo)"/>
    <s v="MEDALLA ORDEN DE BOYACÁ &quot;GRAN CRUZ&quot;"/>
    <n v="49101701"/>
    <s v="SELECCIÓN ABREVIADA MENOR CUANTÍA"/>
    <n v="1"/>
    <n v="12"/>
    <n v="10"/>
    <n v="1"/>
    <n v="2961093.11"/>
    <s v="UNIDAD"/>
    <s v="NO SOLICITADAS"/>
  </r>
  <r>
    <x v="30"/>
    <s v="02-01-01-003-008"/>
    <s v="02-01-01-003-008-01-4"/>
    <s v="Activos fijos - Otros muebles n. C. P."/>
    <s v="CATRES METALICOS"/>
    <n v="56101515"/>
    <s v="SELECCIÓN ABREVIADA SUBASTA INVERSA (NO DISPONIBLE)"/>
    <n v="1"/>
    <n v="12"/>
    <n v="10"/>
    <n v="200"/>
    <n v="103150658"/>
    <s v="GLOBAL"/>
    <s v="NO SOLICITADAS"/>
  </r>
  <r>
    <x v="30"/>
    <s v="02-02-02-007-001"/>
    <s v="02-02-02-007-001-03-5-09"/>
    <s v="Adquisición de servicios - Otros servicios de seguros distintos de los seguros de vida n. C. P."/>
    <s v="POLIZA TODO RIESGO DAÑOS MATERIALES"/>
    <n v="84131501"/>
    <s v="LICITACIÓN PÚBLICA"/>
    <n v="1"/>
    <n v="12"/>
    <n v="10"/>
    <n v="1"/>
    <n v="18343492013"/>
    <s v="GLOBAL"/>
    <s v="SI APROBADAS"/>
  </r>
  <r>
    <x v="30"/>
    <s v="02-02-02-007-001"/>
    <s v="02-02-02-007-001-03-5-09"/>
    <s v="Adquisición de servicios - Otros servicios de seguros distintos de los seguros de vida n. C. P."/>
    <s v="POLIZA DE MAQUINARIA Y EQUIPO"/>
    <n v="84131512"/>
    <s v="LICITACIÓN PÚBLICA"/>
    <n v="1"/>
    <n v="12"/>
    <n v="10"/>
    <n v="1"/>
    <n v="477697024"/>
    <s v="GLOBAL"/>
    <s v="SI APROBADAS"/>
  </r>
  <r>
    <x v="30"/>
    <s v="02-02-02-007-001"/>
    <s v="02-02-02-007-001-03-5-03"/>
    <s v="Adquisición de servicios - Servicios de seguros para transporte de mercancías (fletes)"/>
    <s v="POLIZA TRANSPORTE DE MERCANCIAS"/>
    <n v="84131504"/>
    <s v="LICITACIÓN PÚBLICA"/>
    <n v="1"/>
    <n v="12"/>
    <n v="10"/>
    <n v="1"/>
    <n v="2099273616"/>
    <s v="GLOBAL"/>
    <s v="SI APROBADAS"/>
  </r>
  <r>
    <x v="30"/>
    <s v="02-02-02-007-001"/>
    <s v="02-02-02-007-001-03-5-09"/>
    <s v="Adquisición de servicios - Otros servicios de seguros distintos de los seguros de vida n. C. P."/>
    <s v="POLIZA DE TRANSPORTE DE VALORES"/>
    <n v="84131511"/>
    <s v="LICITACIÓN PÚBLICA"/>
    <n v="1"/>
    <n v="12"/>
    <n v="10"/>
    <n v="1"/>
    <n v="6382276"/>
    <s v="GLOBAL"/>
    <s v="SI APROBADAS"/>
  </r>
  <r>
    <x v="30"/>
    <s v="02-02-02-007-001"/>
    <s v="02-02-02-007-001-03-5-05"/>
    <s v="Adquisición de servicios - Servicios de seguros generales de responsabilidad civil"/>
    <s v="POLIZA DE RESPONSABILIDAD CIVIL EXTRACONTRACTUAL"/>
    <n v="84131507"/>
    <s v="LICITACIÓN PÚBLICA"/>
    <n v="1"/>
    <n v="12"/>
    <n v="10"/>
    <n v="1"/>
    <n v="50396500"/>
    <s v="GLOBAL"/>
    <s v="SI APROBADAS"/>
  </r>
  <r>
    <x v="30"/>
    <s v="02-02-02-007-001"/>
    <s v="02-02-02-007-001-03-5-01"/>
    <s v="Adquisición de servicios - Servicios de seguros de vehículos automotores"/>
    <s v="PÓLIZA DE  AUTOMÓVILES FAC"/>
    <n v="84131503"/>
    <s v="LICITACIÓN PÚBLICA"/>
    <n v="1"/>
    <n v="12"/>
    <n v="10"/>
    <n v="1"/>
    <n v="2639591614"/>
    <s v="GLOBAL"/>
    <s v="SI APROBADAS"/>
  </r>
  <r>
    <x v="30"/>
    <s v="02-02-02-007-001"/>
    <s v="02-02-02-007-001-03-5-02"/>
    <s v="Adquisición de servicios - Servicios de seguros de transporte marítimo, de aviación y otros medios de transporte"/>
    <s v="POLIZA DE CASCO BARCO"/>
    <n v="84131505"/>
    <s v="LICITACIÓN PÚBLICA"/>
    <n v="1"/>
    <n v="12"/>
    <n v="10"/>
    <n v="1"/>
    <n v="45992127"/>
    <s v="GLOBAL"/>
    <s v="SI APROBADAS"/>
  </r>
  <r>
    <x v="30"/>
    <s v="02-02-02-007-001"/>
    <s v="02-02-02-007-001-03-5-10"/>
    <s v="Adquisición de servicios - Seguro de infidelidad y riesgos financieros"/>
    <s v="POLIZA GLOBAL MANEJO"/>
    <n v="84131511"/>
    <s v="LICITACIÓN PÚBLICA"/>
    <n v="1"/>
    <n v="12"/>
    <n v="10"/>
    <n v="1"/>
    <n v="100422018"/>
    <s v="GLOBAL"/>
    <s v="NO SOLICITADAS"/>
  </r>
  <r>
    <x v="30"/>
    <s v="02-02-02-006-004"/>
    <s v="02-02-02-006-004"/>
    <s v="Adquisición de servicios - Servicios de transporte de pasajeros"/>
    <s v="PASAJES AEREOS INTERNACIONALES Y CONEXOS"/>
    <n v="78111500"/>
    <s v="SELECCIÓN ABREVIADA - ACUERDO MARCO"/>
    <n v="1"/>
    <n v="12"/>
    <n v="10"/>
    <n v="1"/>
    <n v="1441610939.1700001"/>
    <s v="GLOBAL"/>
    <s v="NO SOLICITADAS"/>
  </r>
  <r>
    <x v="30"/>
    <s v="02-02-02-006-004"/>
    <s v="02-02-02-006-004"/>
    <s v="Adquisición de servicios - Servicios de transporte de pasajeros"/>
    <s v="PASAJES AEREOS NACIONALES Y CONEXOS"/>
    <n v="78111502"/>
    <s v="SELECCIÓN ABREVIADA - ACUERDO MARCO"/>
    <n v="1"/>
    <n v="12"/>
    <n v="10"/>
    <n v="1"/>
    <n v="558367111.60000002"/>
    <s v="GLOBAL"/>
    <s v="NO SOLICITADAS"/>
  </r>
  <r>
    <x v="30"/>
    <s v="02-02-02-007-001"/>
    <s v="02-02-02-007-001-03-5-07"/>
    <s v="Adquisición de servicios - Servicios de seguro obligatorio de accidentes de tránsito (soat)"/>
    <s v="SOAT"/>
    <n v="84131503"/>
    <s v="SELECCIÓN ABREVIADA MENOR CUANTÍA"/>
    <n v="1"/>
    <n v="12"/>
    <n v="10"/>
    <n v="1"/>
    <n v="697685104"/>
    <s v="GLOBAL"/>
    <s v="NO SOLICITADAS"/>
  </r>
  <r>
    <x v="30"/>
    <s v="02-02-02-007-001"/>
    <s v="02-02-02-007-001-03-5-07"/>
    <s v="Adquisición de servicios - Servicios de seguro obligatorio de accidentes de tránsito (soat)"/>
    <s v="SEGURO OBLIGATORIO VEHICULOS CNRP (SOAT)"/>
    <n v="84131503"/>
    <s v="SELECCIÓN ABREVIADA MENOR CUANTÍA"/>
    <n v="4"/>
    <n v="12"/>
    <n v="10"/>
    <n v="1"/>
    <n v="2650000"/>
    <s v="GLOBAL"/>
    <s v="NO SOLICITADAS"/>
  </r>
  <r>
    <x v="30"/>
    <s v="02-02-02-006-004"/>
    <s v="02-02-02-006-004"/>
    <s v="Adquisición de servicios - Servicios de transporte de pasajeros"/>
    <s v="SUMINISTRO DE TIQUETES TERRESTRES A DIFERENTES DESTINOS NACIONALES PARA EL PERSONAL ORGÁNICO Y DE SOLDADOS DEL GRUPO AÉREO DEL CASANARE"/>
    <n v="78111800"/>
    <s v="MÍNIMA CUANTÍA"/>
    <n v="1"/>
    <n v="12"/>
    <n v="10"/>
    <n v="1"/>
    <n v="22417000"/>
    <s v="GLOBAL"/>
    <s v="NO SOLICITADAS"/>
  </r>
  <r>
    <x v="30"/>
    <s v="02-02-02-008-007"/>
    <s v="02-02-02-008-007-01-4"/>
    <s v="Adquisición de servicios - Servicios de mantenimiento y reparación de maquinaria y equipo de transporte"/>
    <s v="MANTENIEMIENTO Y REPARACION VEHICULOS DE BOMBEROS"/>
    <n v="78181500"/>
    <s v="SELECCIÓN ABREVIADA MENOR CUANTÍA"/>
    <n v="1"/>
    <n v="12"/>
    <n v="10"/>
    <n v="1"/>
    <n v="449933050"/>
    <s v="GLOBAL"/>
    <s v="NO SOLICITADAS"/>
  </r>
  <r>
    <x v="30"/>
    <s v="02-02-02-008-007"/>
    <s v="02-02-02-008-007-01-5"/>
    <s v="Adquisición de servicios - Servicios de mantenimiento y reparación de otra maquinaria y otro equipo"/>
    <s v="MANTENIMIENTO GRUPO APOSENTADOR"/>
    <n v="72102900"/>
    <s v="MÍNIMA CUANTÍA"/>
    <n v="1"/>
    <n v="12"/>
    <n v="10"/>
    <n v="1"/>
    <n v="90498095.799999997"/>
    <s v="GLOBAL"/>
    <s v="NO SOLICITADAS"/>
  </r>
  <r>
    <x v="30"/>
    <s v="02-02-02-006-004"/>
    <s v="02-02-02-006-004"/>
    <s v="Adquisición de servicios - Servicios de transporte de pasajeros"/>
    <s v="PASAJES AEREOS NACIONALES Y CONEXOS"/>
    <n v="78111502"/>
    <s v="SELECCIÓN ABREVIADA - ACUERDO MARCO"/>
    <n v="4"/>
    <n v="4"/>
    <n v="16"/>
    <n v="1"/>
    <n v="15000000"/>
    <s v="GLOBAL"/>
    <s v="NO SOLICITADAS"/>
  </r>
  <r>
    <x v="30"/>
    <s v="02-02-01-004-008"/>
    <s v="02-02-01-004-008-01"/>
    <s v="Materiales y suministros - Aparatos médicos y quirúrgicos y aparatos ortésicos y protésicos"/>
    <s v="ADQUISICIÓN DE REPUESTOS PARA EL MANTENIMIENTO DE VENTILADORES HAMILTON T1"/>
    <n v="42271700"/>
    <s v="CONTRATACIÓN DIRECTA"/>
    <n v="0"/>
    <n v="0"/>
    <n v="10"/>
    <n v="1"/>
    <n v="25260475.300000001"/>
    <s v="GLOBAL"/>
    <s v=""/>
  </r>
  <r>
    <x v="30"/>
    <s v="02-02-01-004-008"/>
    <s v="02-02-01-004-008-01"/>
    <s v="Materiales y suministros - Aparatos médicos y quirúrgicos y aparatos ortésicos y protésicos"/>
    <s v="BVM ADULTO CON RESERVORIO Y EXT. O2"/>
    <n v="42272301"/>
    <s v="SELECCIÓN ABREVIADA SUBASTA INVERSA (NO DISPONIBLE)"/>
    <n v="0"/>
    <n v="0"/>
    <n v="10"/>
    <n v="45"/>
    <n v="11576655"/>
    <s v="UNIDAD"/>
    <s v=""/>
  </r>
  <r>
    <x v="30"/>
    <s v="02-02-01-004-008"/>
    <s v="02-02-01-004-008-01"/>
    <s v="Materiales y suministros - Aparatos médicos y quirúrgicos y aparatos ortésicos y protésicos"/>
    <s v="BVM NEONATAL CON RESERVORIO Y EXT.O2"/>
    <n v="42272301"/>
    <s v="SELECCIÓN ABREVIADA SUBASTA INVERSA (NO DISPONIBLE)"/>
    <n v="0"/>
    <n v="0"/>
    <n v="10"/>
    <n v="6"/>
    <n v="1551876"/>
    <s v="UNIDAD"/>
    <s v=""/>
  </r>
  <r>
    <x v="30"/>
    <s v="02-02-01-004-008"/>
    <s v="02-02-01-004-008-01"/>
    <s v="Materiales y suministros - Aparatos médicos y quirúrgicos y aparatos ortésicos y protésicos"/>
    <s v="BVM PEDIÁTRICO CON RESERVORIO Y EXT.O2"/>
    <n v="42272301"/>
    <s v="SELECCIÓN ABREVIADA SUBASTA INVERSA (NO DISPONIBLE)"/>
    <n v="0"/>
    <n v="0"/>
    <n v="10"/>
    <n v="12"/>
    <n v="3139824"/>
    <s v="UNIDAD"/>
    <s v=""/>
  </r>
  <r>
    <x v="30"/>
    <s v="02-02-01-004-008"/>
    <s v="02-02-01-004-008-01"/>
    <s v="Materiales y suministros - Aparatos médicos y quirúrgicos y aparatos ortésicos y protésicos"/>
    <s v="CÁNULA NASOFARÍNGEA NO. 3.0"/>
    <n v="42271709"/>
    <s v="SELECCIÓN ABREVIADA SUBASTA INVERSA (NO DISPONIBLE)"/>
    <n v="0"/>
    <n v="0"/>
    <n v="10"/>
    <n v="6"/>
    <n v="91740"/>
    <s v="UNIDAD"/>
    <s v=""/>
  </r>
  <r>
    <x v="30"/>
    <s v="02-02-01-004-008"/>
    <s v="02-02-01-004-008-01"/>
    <s v="Materiales y suministros - Aparatos médicos y quirúrgicos y aparatos ortésicos y protésicos"/>
    <s v="CÁNULA NASOFARÍNGEA NO. 4.0"/>
    <n v="42271709"/>
    <s v="SELECCIÓN ABREVIADA SUBASTA INVERSA (NO DISPONIBLE)"/>
    <n v="0"/>
    <n v="0"/>
    <n v="10"/>
    <n v="6"/>
    <n v="91740"/>
    <s v="UNIDAD"/>
    <s v=""/>
  </r>
  <r>
    <x v="30"/>
    <s v="02-02-01-004-008"/>
    <s v="02-02-01-004-008-01"/>
    <s v="Materiales y suministros - Aparatos médicos y quirúrgicos y aparatos ortésicos y protésicos"/>
    <s v="CÁNULA NASOFARÍNGEA NO. 5.0"/>
    <n v="42271709"/>
    <s v="SELECCIÓN ABREVIADA SUBASTA INVERSA (NO DISPONIBLE)"/>
    <n v="0"/>
    <n v="0"/>
    <n v="10"/>
    <n v="6"/>
    <n v="96000"/>
    <s v="UNIDAD"/>
    <s v=""/>
  </r>
  <r>
    <x v="30"/>
    <s v="02-02-01-004-008"/>
    <s v="02-02-01-004-008-01"/>
    <s v="Materiales y suministros - Aparatos médicos y quirúrgicos y aparatos ortésicos y protésicos"/>
    <s v="CÁNULA NASOFARÍNGEA NO. 6.0"/>
    <n v="42271709"/>
    <s v="SELECCIÓN ABREVIADA SUBASTA INVERSA (NO DISPONIBLE)"/>
    <n v="0"/>
    <n v="0"/>
    <n v="10"/>
    <n v="8"/>
    <n v="128000"/>
    <s v="UNIDAD"/>
    <s v=""/>
  </r>
  <r>
    <x v="30"/>
    <s v="02-02-01-004-008"/>
    <s v="02-02-01-004-008-01"/>
    <s v="Materiales y suministros - Aparatos médicos y quirúrgicos y aparatos ortésicos y protésicos"/>
    <s v="CÁNULA NASOFARÍNGEA NO. 7.0"/>
    <n v="42271709"/>
    <s v="SELECCIÓN ABREVIADA SUBASTA INVERSA (NO DISPONIBLE)"/>
    <n v="0"/>
    <n v="0"/>
    <n v="10"/>
    <n v="6"/>
    <n v="96000"/>
    <s v="UNIDAD"/>
    <s v=""/>
  </r>
  <r>
    <x v="30"/>
    <s v="02-02-01-004-008"/>
    <s v="02-02-01-004-008-01"/>
    <s v="Materiales y suministros - Aparatos médicos y quirúrgicos y aparatos ortésicos y protésicos"/>
    <s v="CÁNULA NASOFARÍNGEA NO. 8.0"/>
    <n v="42271709"/>
    <s v="SELECCIÓN ABREVIADA SUBASTA INVERSA (NO DISPONIBLE)"/>
    <n v="0"/>
    <n v="0"/>
    <n v="10"/>
    <n v="6"/>
    <n v="111000"/>
    <s v="UNIDAD"/>
    <s v=""/>
  </r>
  <r>
    <x v="30"/>
    <s v="02-02-01-004-008"/>
    <s v="02-02-01-004-008-01"/>
    <s v="Materiales y suministros - Aparatos médicos y quirúrgicos y aparatos ortésicos y protésicos"/>
    <s v="CÁNULA NASOFARÍNGEA NO. 9.0"/>
    <n v="42271709"/>
    <s v="SELECCIÓN ABREVIADA SUBASTA INVERSA (NO DISPONIBLE)"/>
    <n v="0"/>
    <n v="0"/>
    <n v="10"/>
    <n v="6"/>
    <n v="91740"/>
    <s v="UNIDAD"/>
    <s v=""/>
  </r>
  <r>
    <x v="30"/>
    <s v="02-02-01-004-008"/>
    <s v="02-02-01-004-008-01"/>
    <s v="Materiales y suministros - Aparatos médicos y quirúrgicos y aparatos ortésicos y protésicos"/>
    <s v="CÁNULA PUNTA NASAL ADULTO"/>
    <n v="42271709"/>
    <s v="SELECCIÓN ABREVIADA SUBASTA INVERSA (NO DISPONIBLE)"/>
    <n v="0"/>
    <n v="0"/>
    <n v="10"/>
    <n v="200"/>
    <n v="3200000"/>
    <s v="UNIDAD"/>
    <s v=""/>
  </r>
  <r>
    <x v="30"/>
    <s v="02-02-01-004-008"/>
    <s v="02-02-01-004-008-01"/>
    <s v="Materiales y suministros - Aparatos médicos y quirúrgicos y aparatos ortésicos y protésicos"/>
    <s v="CÁNULA PUNTA NASAL NEONATAL"/>
    <n v="42271709"/>
    <s v="SELECCIÓN ABREVIADA SUBASTA INVERSA (NO DISPONIBLE)"/>
    <n v="0"/>
    <n v="0"/>
    <n v="10"/>
    <n v="50"/>
    <n v="802500"/>
    <s v="UNIDAD"/>
    <s v=""/>
  </r>
  <r>
    <x v="30"/>
    <s v="02-02-01-004-008"/>
    <s v="02-02-01-004-008-01"/>
    <s v="Materiales y suministros - Aparatos médicos y quirúrgicos y aparatos ortésicos y protésicos"/>
    <s v="CÁNULA PUNTA NASAL PEDIÁTRICA"/>
    <n v="42271709"/>
    <s v="SELECCIÓN ABREVIADA SUBASTA INVERSA (NO DISPONIBLE)"/>
    <n v="0"/>
    <n v="0"/>
    <n v="10"/>
    <n v="120"/>
    <n v="1920000"/>
    <s v="UNIDAD"/>
    <s v=""/>
  </r>
  <r>
    <x v="30"/>
    <s v="02-02-01-004-008"/>
    <s v="02-02-01-004-008-01"/>
    <s v="Materiales y suministros - Aparatos médicos y quirúrgicos y aparatos ortésicos y protésicos"/>
    <s v="CIRCUITO VENTILADOR ADULTO"/>
    <n v="42271505"/>
    <s v="SELECCIÓN ABREVIADA SUBASTA INVERSA (NO DISPONIBLE)"/>
    <n v="0"/>
    <n v="0"/>
    <n v="10"/>
    <n v="150"/>
    <n v="14625000"/>
    <s v="UNIDAD"/>
    <s v=""/>
  </r>
  <r>
    <x v="30"/>
    <s v="02-02-01-004-008"/>
    <s v="02-02-01-004-008-01"/>
    <s v="Materiales y suministros - Aparatos médicos y quirúrgicos y aparatos ortésicos y protésicos"/>
    <s v="DISPOSITIVO PARA VENTILACIÓN TRANSTRAQUEAL (KIT)"/>
    <n v="42171804"/>
    <s v="SELECCIÓN ABREVIADA SUBASTA INVERSA (NO DISPONIBLE)"/>
    <n v="0"/>
    <n v="0"/>
    <n v="10"/>
    <n v="6"/>
    <n v="8731224"/>
    <s v="UNIDAD"/>
    <s v=""/>
  </r>
  <r>
    <x v="30"/>
    <s v="02-02-01-004-008"/>
    <s v="02-02-01-004-008-01"/>
    <s v="Materiales y suministros - Aparatos médicos y quirúrgicos y aparatos ortésicos y protésicos"/>
    <s v="FRASCOS PARA RECOLECCIÓN DE SECRECIONES "/>
    <n v="42142402"/>
    <s v="SELECCIÓN ABREVIADA SUBASTA INVERSA (NO DISPONIBLE)"/>
    <n v="0"/>
    <n v="0"/>
    <n v="10"/>
    <n v="20"/>
    <n v="237060"/>
    <s v="UNIDAD"/>
    <s v=""/>
  </r>
  <r>
    <x v="30"/>
    <s v="02-02-01-004-008"/>
    <s v="02-02-01-004-008-01"/>
    <s v="Materiales y suministros - Aparatos médicos y quirúrgicos y aparatos ortésicos y protésicos"/>
    <s v="GUÍA PARA INTUBACIÓN"/>
    <n v="42272008"/>
    <s v="SELECCIÓN ABREVIADA SUBASTA INVERSA (NO DISPONIBLE)"/>
    <n v="0"/>
    <n v="0"/>
    <n v="10"/>
    <n v="8"/>
    <n v="54000"/>
    <s v="UNIDAD"/>
    <s v=""/>
  </r>
  <r>
    <x v="30"/>
    <s v="02-02-01-004-008"/>
    <s v="02-02-01-004-008-01"/>
    <s v="Materiales y suministros - Aparatos médicos y quirúrgicos y aparatos ortésicos y protésicos"/>
    <s v="HUMIDIFICADOR"/>
    <n v="40101903"/>
    <s v="SELECCIÓN ABREVIADA SUBASTA INVERSA (NO DISPONIBLE)"/>
    <n v="0"/>
    <n v="0"/>
    <n v="10"/>
    <n v="100"/>
    <n v="724400"/>
    <s v="UNIDAD"/>
    <s v=""/>
  </r>
  <r>
    <x v="30"/>
    <s v="02-02-01-004-008"/>
    <s v="02-02-01-004-008-01"/>
    <s v="Materiales y suministros - Aparatos médicos y quirúrgicos y aparatos ortésicos y protésicos"/>
    <s v="KIT CÁNULA GUEDEL 8 PIEZAS"/>
    <n v="42142402"/>
    <s v="SELECCIÓN ABREVIADA SUBASTA INVERSA (NO DISPONIBLE)"/>
    <n v="0"/>
    <n v="0"/>
    <n v="10"/>
    <n v="8"/>
    <n v="584000"/>
    <s v="UNIDAD"/>
    <s v=""/>
  </r>
  <r>
    <x v="30"/>
    <s v="02-02-01-004-008"/>
    <s v="02-02-01-004-008-01"/>
    <s v="Materiales y suministros - Aparatos médicos y quirúrgicos y aparatos ortésicos y protésicos"/>
    <s v="MANGUERA DESECHABLE PARA SUCCIÓN"/>
    <n v="42142402"/>
    <s v="SELECCIÓN ABREVIADA SUBASTA INVERSA (NO DISPONIBLE)"/>
    <n v="0"/>
    <n v="0"/>
    <n v="10"/>
    <n v="23"/>
    <n v="190486"/>
    <s v="UNIDAD"/>
    <s v=""/>
  </r>
  <r>
    <x v="30"/>
    <s v="02-02-01-004-008"/>
    <s v="02-02-01-004-008-01"/>
    <s v="Materiales y suministros - Aparatos médicos y quirúrgicos y aparatos ortésicos y protésicos"/>
    <s v="MÁSCARA DESECHABLE DE NO RE INHALACIÓN ADULTO"/>
    <n v="42271708"/>
    <s v="SELECCIÓN ABREVIADA SUBASTA INVERSA (NO DISPONIBLE)"/>
    <n v="0"/>
    <n v="0"/>
    <n v="10"/>
    <n v="200"/>
    <n v="1400000"/>
    <s v="UNIDAD"/>
    <s v=""/>
  </r>
  <r>
    <x v="30"/>
    <s v="02-02-01-004-008"/>
    <s v="02-02-01-004-008-01"/>
    <s v="Materiales y suministros - Aparatos médicos y quirúrgicos y aparatos ortésicos y protésicos"/>
    <s v="MÁSCARA DESECHABLE DE NO RE INHALACIÓN PEDIÁTRICO"/>
    <n v="42271708"/>
    <s v="SELECCIÓN ABREVIADA SUBASTA INVERSA (NO DISPONIBLE)"/>
    <n v="0"/>
    <n v="0"/>
    <n v="10"/>
    <n v="120"/>
    <n v="840000"/>
    <s v="UNIDAD"/>
    <s v=""/>
  </r>
  <r>
    <x v="30"/>
    <s v="02-02-01-004-008"/>
    <s v="02-02-01-004-008-01"/>
    <s v="Materiales y suministros - Aparatos médicos y quirúrgicos y aparatos ortésicos y protésicos"/>
    <s v="MÁSCARA PARA MICRONEBULIZACIÓN ADULTO (KIT)"/>
    <n v="42271708"/>
    <s v="SELECCIÓN ABREVIADA SUBASTA INVERSA (NO DISPONIBLE)"/>
    <n v="0"/>
    <n v="0"/>
    <n v="10"/>
    <n v="30"/>
    <n v="117000"/>
    <s v="UNIDAD"/>
    <s v=""/>
  </r>
  <r>
    <x v="30"/>
    <s v="02-02-01-004-008"/>
    <s v="02-02-01-004-008-01"/>
    <s v="Materiales y suministros - Aparatos médicos y quirúrgicos y aparatos ortésicos y protésicos"/>
    <s v="MÁSCARA PARA MICRONEBULIZACIÓN PEDIÁTRICA (KIT)"/>
    <n v="42271708"/>
    <s v="SELECCIÓN ABREVIADA SUBASTA INVERSA (NO DISPONIBLE)"/>
    <n v="0"/>
    <n v="0"/>
    <n v="10"/>
    <n v="24"/>
    <n v="93600"/>
    <s v="UNIDAD"/>
    <s v=""/>
  </r>
  <r>
    <x v="30"/>
    <s v="02-02-01-004-008"/>
    <s v="02-02-01-004-008-01"/>
    <s v="Materiales y suministros - Aparatos médicos y quirúrgicos y aparatos ortésicos y protésicos"/>
    <s v="MÁSCARA VENTURI ADULTO"/>
    <n v="42271708"/>
    <s v="SELECCIÓN ABREVIADA SUBASTA INVERSA (NO DISPONIBLE)"/>
    <n v="0"/>
    <n v="0"/>
    <n v="10"/>
    <n v="40"/>
    <n v="222000"/>
    <s v="UNIDAD"/>
    <s v=""/>
  </r>
  <r>
    <x v="30"/>
    <s v="02-02-01-004-008"/>
    <s v="02-02-01-004-008-01"/>
    <s v="Materiales y suministros - Aparatos médicos y quirúrgicos y aparatos ortésicos y protésicos"/>
    <s v="MÁSCARA VENTURI PEDIÁTRICA"/>
    <n v="42271708"/>
    <s v="SELECCIÓN ABREVIADA SUBASTA INVERSA (NO DISPONIBLE)"/>
    <n v="0"/>
    <n v="0"/>
    <n v="10"/>
    <n v="30"/>
    <n v="166500"/>
    <s v="UNIDAD"/>
    <s v=""/>
  </r>
  <r>
    <x v="30"/>
    <s v="02-02-01-004-008"/>
    <s v="02-02-01-004-008-01"/>
    <s v="Materiales y suministros - Aparatos médicos y quirúrgicos y aparatos ortésicos y protésicos"/>
    <s v="TUBO ENDOTRAQUEAL N° 3.5"/>
    <n v="42271903"/>
    <s v="SELECCIÓN ABREVIADA SUBASTA INVERSA (NO DISPONIBLE)"/>
    <n v="0"/>
    <n v="0"/>
    <n v="10"/>
    <n v="12"/>
    <n v="50196"/>
    <s v="UNIDAD"/>
    <s v=""/>
  </r>
  <r>
    <x v="30"/>
    <s v="02-02-01-004-008"/>
    <s v="02-02-01-004-008-01"/>
    <s v="Materiales y suministros - Aparatos médicos y quirúrgicos y aparatos ortésicos y protésicos"/>
    <s v="TUBO ENDOTRAQUEAL N° 4.0"/>
    <n v="42271903"/>
    <s v="SELECCIÓN ABREVIADA SUBASTA INVERSA (NO DISPONIBLE)"/>
    <n v="0"/>
    <n v="0"/>
    <n v="10"/>
    <n v="12"/>
    <n v="50196"/>
    <s v="UNIDAD"/>
    <s v=""/>
  </r>
  <r>
    <x v="30"/>
    <s v="02-02-01-004-008"/>
    <s v="02-02-01-004-008-01"/>
    <s v="Materiales y suministros - Aparatos médicos y quirúrgicos y aparatos ortésicos y protésicos"/>
    <s v="TUBO ENDOTRAQUEAL N° 4.5"/>
    <n v="42271903"/>
    <s v="SELECCIÓN ABREVIADA SUBASTA INVERSA (NO DISPONIBLE)"/>
    <n v="0"/>
    <n v="0"/>
    <n v="10"/>
    <n v="12"/>
    <n v="50196"/>
    <s v="UNIDAD"/>
    <s v=""/>
  </r>
  <r>
    <x v="30"/>
    <s v="02-02-01-004-008"/>
    <s v="02-02-01-004-008-01"/>
    <s v="Materiales y suministros - Aparatos médicos y quirúrgicos y aparatos ortésicos y protésicos"/>
    <s v="TUBO ENDOTRAQUEAL N° 5,5"/>
    <n v="42271903"/>
    <s v="SELECCIÓN ABREVIADA SUBASTA INVERSA (NO DISPONIBLE)"/>
    <n v="0"/>
    <n v="0"/>
    <n v="10"/>
    <n v="12"/>
    <n v="50196"/>
    <s v="UNIDAD"/>
    <s v=""/>
  </r>
  <r>
    <x v="30"/>
    <s v="02-02-01-004-008"/>
    <s v="02-02-01-004-008-01"/>
    <s v="Materiales y suministros - Aparatos médicos y quirúrgicos y aparatos ortésicos y protésicos"/>
    <s v="TUBO ENDOTRAQUEAL N° 6,0"/>
    <n v="42271903"/>
    <s v="SELECCIÓN ABREVIADA SUBASTA INVERSA (NO DISPONIBLE)"/>
    <n v="0"/>
    <n v="0"/>
    <n v="10"/>
    <n v="12"/>
    <n v="50196"/>
    <s v="UNIDAD"/>
    <s v=""/>
  </r>
  <r>
    <x v="30"/>
    <s v="02-02-01-004-008"/>
    <s v="02-02-01-004-008-01"/>
    <s v="Materiales y suministros - Aparatos médicos y quirúrgicos y aparatos ortésicos y protésicos"/>
    <s v="TUBO ENDOTRAQUEAL N° 7.0"/>
    <n v="42271903"/>
    <s v="SELECCIÓN ABREVIADA SUBASTA INVERSA (NO DISPONIBLE)"/>
    <n v="0"/>
    <n v="0"/>
    <n v="10"/>
    <n v="12"/>
    <n v="50196"/>
    <s v="UNIDAD"/>
    <s v=""/>
  </r>
  <r>
    <x v="30"/>
    <s v="02-02-01-004-008"/>
    <s v="02-02-01-004-008-01"/>
    <s v="Materiales y suministros - Aparatos médicos y quirúrgicos y aparatos ortésicos y protésicos"/>
    <s v="TUBO ENDOTRAQUEAL N° 7.5"/>
    <n v="42271903"/>
    <s v="SELECCIÓN ABREVIADA SUBASTA INVERSA (NO DISPONIBLE)"/>
    <n v="0"/>
    <n v="0"/>
    <n v="10"/>
    <n v="12"/>
    <n v="50196"/>
    <s v="UNIDAD"/>
    <s v=""/>
  </r>
  <r>
    <x v="30"/>
    <s v="02-02-01-004-008"/>
    <s v="02-02-01-004-008-01"/>
    <s v="Materiales y suministros - Aparatos médicos y quirúrgicos y aparatos ortésicos y protésicos"/>
    <s v="TUBO ENDOTRAQUEAL N° 8.0"/>
    <n v="42271903"/>
    <s v="SELECCIÓN ABREVIADA SUBASTA INVERSA (NO DISPONIBLE)"/>
    <n v="0"/>
    <n v="0"/>
    <n v="10"/>
    <n v="12"/>
    <n v="49200"/>
    <s v="UNIDAD"/>
    <s v=""/>
  </r>
  <r>
    <x v="30"/>
    <s v="02-02-01-004-008"/>
    <s v="02-02-01-004-008-01"/>
    <s v="Materiales y suministros - Aparatos médicos y quirúrgicos y aparatos ortésicos y protésicos"/>
    <s v="ELECTRODOS DESECHABLES ADULTO PAQUETE X 50 UNIDADES"/>
    <n v="39121436"/>
    <s v="SELECCIÓN ABREVIADA SUBASTA INVERSA (NO DISPONIBLE)"/>
    <n v="0"/>
    <n v="0"/>
    <n v="10"/>
    <n v="8"/>
    <n v="111728"/>
    <s v="UNIDAD"/>
    <s v=""/>
  </r>
  <r>
    <x v="30"/>
    <s v="02-02-01-004-008"/>
    <s v="02-02-01-004-008-01"/>
    <s v="Materiales y suministros - Aparatos médicos y quirúrgicos y aparatos ortésicos y protésicos"/>
    <s v="COLLAR CERVICAL MULTITALLA/AJUSTABLE PEDIÁTRICO"/>
    <n v="42241803"/>
    <s v="SELECCIÓN ABREVIADA SUBASTA INVERSA (NO DISPONIBLE)"/>
    <n v="0"/>
    <n v="0"/>
    <n v="10"/>
    <n v="4"/>
    <n v="269648"/>
    <s v="UNIDAD"/>
    <s v=""/>
  </r>
  <r>
    <x v="30"/>
    <s v="02-02-01-004-008"/>
    <s v="02-02-01-004-008-01"/>
    <s v="Materiales y suministros - Aparatos médicos y quirúrgicos y aparatos ortésicos y protésicos"/>
    <s v="COLLAR CERVICAL MULTITALLA/AJUSTABLE ADULTO"/>
    <n v="42241803"/>
    <s v="SELECCIÓN ABREVIADA SUBASTA INVERSA (NO DISPONIBLE)"/>
    <n v="0"/>
    <n v="0"/>
    <n v="10"/>
    <n v="3"/>
    <n v="169200"/>
    <s v="UNIDAD"/>
    <s v=""/>
  </r>
  <r>
    <x v="30"/>
    <s v="02-02-01-003-006"/>
    <s v="02-02-01-003-006-04"/>
    <s v="Materiales y suministros - Productos de empaque y envasado, de plástico"/>
    <s v="BOLSA ROJO "/>
    <n v="47121709"/>
    <s v="SELECCIÓN ABREVIADA SUBASTA INVERSA (NO DISPONIBLE)"/>
    <n v="0"/>
    <n v="0"/>
    <n v="10"/>
    <n v="300"/>
    <n v="2085000"/>
    <s v="UNIDAD"/>
    <s v=""/>
  </r>
  <r>
    <x v="30"/>
    <s v="02-02-01-003-006"/>
    <s v="02-02-01-003-006-04"/>
    <s v="Materiales y suministros - Productos de empaque y envasado, de plástico"/>
    <s v="BOLSA VERDE"/>
    <n v="47121701"/>
    <s v="SELECCIÓN ABREVIADA SUBASTA INVERSA (NO DISPONIBLE)"/>
    <n v="0"/>
    <n v="0"/>
    <n v="10"/>
    <n v="200"/>
    <n v="1390000"/>
    <s v="UNIDAD"/>
    <s v=""/>
  </r>
  <r>
    <x v="30"/>
    <s v="02-02-01-003-004"/>
    <s v="02-02-01-003-004-01"/>
    <s v="Materiales y suministros - Químicos orgánicos básicos"/>
    <s v="GEL ANTIBACTERIAL X 500CC"/>
    <n v="53131626"/>
    <s v="SELECCIÓN ABREVIADA SUBASTA INVERSA (NO DISPONIBLE)"/>
    <n v="0"/>
    <n v="0"/>
    <n v="10"/>
    <n v="250"/>
    <n v="1855750"/>
    <s v="UNIDAD"/>
    <s v=""/>
  </r>
  <r>
    <x v="30"/>
    <s v="02-02-01-003-006"/>
    <s v="02-02-01-003-006-02"/>
    <s v="Materiales y suministros - Otros productos de caucho"/>
    <s v="GUANTES DE NITRILO PARA EXAMEN TALLA M"/>
    <n v="42132203"/>
    <s v="SELECCIÓN ABREVIADA SUBASTA INVERSA (NO DISPONIBLE)"/>
    <n v="0"/>
    <n v="0"/>
    <n v="10"/>
    <n v="300"/>
    <n v="25500000"/>
    <s v="UNIDAD"/>
    <s v=""/>
  </r>
  <r>
    <x v="30"/>
    <s v="02-02-01-003-006"/>
    <s v="02-02-01-003-006-02"/>
    <s v="Materiales y suministros - Otros productos de caucho"/>
    <s v="GUANTES DE NITRLO  TALLA L CAJA X 50 PARES"/>
    <n v="42132203"/>
    <s v="SELECCIÓN ABREVIADA SUBASTA INVERSA (NO DISPONIBLE)"/>
    <n v="0"/>
    <n v="0"/>
    <n v="10"/>
    <n v="200"/>
    <n v="15933400"/>
    <s v="UNIDAD"/>
    <s v=""/>
  </r>
  <r>
    <x v="30"/>
    <s v="02-02-01-003-006"/>
    <s v="02-02-01-003-006-02"/>
    <s v="Materiales y suministros - Otros productos de caucho"/>
    <s v="GUANTES ESTÉRIL N° 6,5 CAJA X 50 PARES"/>
    <n v="42132203"/>
    <s v="SELECCIÓN ABREVIADA SUBASTA INVERSA (NO DISPONIBLE)"/>
    <n v="0"/>
    <n v="0"/>
    <n v="10"/>
    <n v="3"/>
    <n v="210000"/>
    <s v="UNIDAD"/>
    <s v=""/>
  </r>
  <r>
    <x v="30"/>
    <s v="02-02-01-003-006"/>
    <s v="02-02-01-003-006-02"/>
    <s v="Materiales y suministros - Otros productos de caucho"/>
    <s v="GUANTES ESTÉRIL N° 7,5"/>
    <n v="42132203"/>
    <s v="SELECCIÓN ABREVIADA SUBASTA INVERSA (NO DISPONIBLE)"/>
    <n v="0"/>
    <n v="0"/>
    <n v="10"/>
    <n v="3"/>
    <n v="210000"/>
    <s v="UNIDAD"/>
    <s v=""/>
  </r>
  <r>
    <x v="30"/>
    <s v="02-02-01-003-006"/>
    <s v="02-02-01-003-006-02"/>
    <s v="Materiales y suministros - Otros productos de caucho"/>
    <s v="RECOLECTOR PARA OBJETOS CORTOPUNZANTES (GUARDIÁN)"/>
    <n v="47121709"/>
    <s v="SELECCIÓN ABREVIADA SUBASTA INVERSA (NO DISPONIBLE)"/>
    <n v="0"/>
    <n v="0"/>
    <n v="10"/>
    <n v="23"/>
    <n v="69805"/>
    <s v="UNIDAD"/>
    <s v=""/>
  </r>
  <r>
    <x v="30"/>
    <s v="02-02-01-003-004"/>
    <s v="02-02-01-003-004-01"/>
    <s v="Materiales y suministros - Químicos orgánicos básicos"/>
    <s v="SOLUCIÓN AMNIOS FCO. 750 ML"/>
    <n v="42281604"/>
    <s v="SELECCIÓN ABREVIADA SUBASTA INVERSA (NO DISPONIBLE)"/>
    <n v="0"/>
    <n v="0"/>
    <n v="10"/>
    <n v="240"/>
    <n v="11277600"/>
    <s v="UNIDAD"/>
    <s v=""/>
  </r>
  <r>
    <x v="30"/>
    <s v="02-02-01-002-007"/>
    <s v="02-02-01-002-007"/>
    <s v="Materiales y suministros - Artículos textiles (excepto prendas de vestir)"/>
    <s v="TAPABOCAS DESECHABLE QUIRÙRGICO DE TRES PLIEGUES  DESECHABLE NO TEJIDO CON SOPORTE EN LA NARIZ CAJA X 50 UNIDADES"/>
    <n v="42131606"/>
    <s v="SELECCIÓN ABREVIADA SUBASTA INVERSA (NO DISPONIBLE)"/>
    <n v="0"/>
    <n v="0"/>
    <n v="10"/>
    <n v="280"/>
    <n v="5040000"/>
    <s v="UNIDAD"/>
    <s v=""/>
  </r>
  <r>
    <x v="30"/>
    <s v="02-02-01-002-007"/>
    <s v="02-02-01-002-007"/>
    <s v="Materiales y suministros - Artículos textiles (excepto prendas de vestir)"/>
    <s v="TRAJES ANTI FLUIDO TALLA XL"/>
    <n v="46181545"/>
    <s v="SELECCIÓN ABREVIADA SUBASTA INVERSA (NO DISPONIBLE)"/>
    <n v="0"/>
    <n v="0"/>
    <n v="10"/>
    <n v="851"/>
    <n v="37444000"/>
    <s v="UNIDAD"/>
    <s v=""/>
  </r>
  <r>
    <x v="30"/>
    <s v="02-02-01-002-007"/>
    <s v="02-02-01-002-007"/>
    <s v="Materiales y suministros - Artículos textiles (excepto prendas de vestir)"/>
    <s v="TAPA BOCAS DESECHABLE NORMA N-95"/>
    <n v="42131606"/>
    <s v="SELECCIÓN ABREVIADA SUBASTA INVERSA (NO DISPONIBLE)"/>
    <n v="0"/>
    <n v="0"/>
    <n v="10"/>
    <n v="4000"/>
    <n v="37868000"/>
    <s v="UNIDAD"/>
    <s v=""/>
  </r>
  <r>
    <x v="30"/>
    <s v="02-02-01-003-004"/>
    <s v="02-02-01-003-004-01"/>
    <s v="Materiales y suministros - Químicos orgánicos básicos"/>
    <s v="ALCOHOL BOTELLA 120 ML"/>
    <n v="51102710"/>
    <s v="SELECCIÓN ABREVIADA SUBASTA INVERSA (NO DISPONIBLE)"/>
    <n v="0"/>
    <n v="0"/>
    <n v="10"/>
    <n v="100"/>
    <n v="350000"/>
    <s v="UNIDAD"/>
    <s v=""/>
  </r>
  <r>
    <x v="30"/>
    <s v="02-02-01-002-007"/>
    <s v="02-02-01-002-007"/>
    <s v="Materiales y suministros - Artículos textiles (excepto prendas de vestir)"/>
    <s v="BATAS DESECHABLES ANTIFLUIDO"/>
    <n v="42131612"/>
    <s v="SELECCIÓN ABREVIADA SUBASTA INVERSA (NO DISPONIBLE)"/>
    <n v="0"/>
    <n v="0"/>
    <n v="10"/>
    <n v="200"/>
    <n v="9025000"/>
    <s v="UNIDAD"/>
    <s v=""/>
  </r>
  <r>
    <x v="30"/>
    <s v="02-02-01-003-006"/>
    <s v="02-02-01-003-006-02"/>
    <s v="Materiales y suministros - Otros productos de caucho"/>
    <s v="BOLSA DE DRENAJE URINARIO "/>
    <n v="42142704"/>
    <s v="SELECCIÓN ABREVIADA SUBASTA INVERSA (NO DISPONIBLE)"/>
    <n v="0"/>
    <n v="0"/>
    <n v="10"/>
    <n v="13"/>
    <n v="57785"/>
    <s v="UNIDAD"/>
    <s v=""/>
  </r>
  <r>
    <x v="30"/>
    <s v="02-02-01-003-004"/>
    <s v="02-02-01-003-004-01"/>
    <s v="Materiales y suministros - Químicos orgánicos básicos"/>
    <s v="GEL CONDUCTOR FCO. X 250ML"/>
    <n v="42201708"/>
    <s v="SELECCIÓN ABREVIADA SUBASTA INVERSA (NO DISPONIBLE)"/>
    <n v="0"/>
    <n v="0"/>
    <n v="10"/>
    <n v="4"/>
    <n v="20200"/>
    <s v="UNIDAD"/>
    <s v=""/>
  </r>
  <r>
    <x v="30"/>
    <s v="02-02-01-004-008"/>
    <s v="02-02-01-004-008-01"/>
    <s v="Materiales y suministros - Aparatos médicos y quirúrgicos y aparatos ortésicos y protésicos"/>
    <s v="PARCHES DESFIBRILADOR ADULTO ZOLL"/>
    <n v="42203506"/>
    <s v="SELECCIÓN ABREVIADA SUBASTA INVERSA (NO DISPONIBLE)"/>
    <n v="0"/>
    <n v="0"/>
    <n v="10"/>
    <n v="6"/>
    <n v="1626510"/>
    <s v="UNIDAD"/>
    <s v=""/>
  </r>
  <r>
    <x v="30"/>
    <s v="02-02-01-004-008"/>
    <s v="02-02-01-004-008-01"/>
    <s v="Materiales y suministros - Aparatos médicos y quirúrgicos y aparatos ortésicos y protésicos"/>
    <s v="PARCHES DESFIBRILADOR PEDIÁTRICO ZOLL"/>
    <n v="42203506"/>
    <s v="SELECCIÓN ABREVIADA SUBASTA INVERSA (NO DISPONIBLE)"/>
    <n v="0"/>
    <n v="0"/>
    <n v="10"/>
    <n v="4"/>
    <n v="1048768"/>
    <s v="UNIDAD"/>
    <s v=""/>
  </r>
  <r>
    <x v="30"/>
    <s v="02-02-01-004-008"/>
    <s v="02-02-01-004-008-01"/>
    <s v="Materiales y suministros - Aparatos médicos y quirúrgicos y aparatos ortésicos y protésicos"/>
    <s v="CANASTILLA OCULAR"/>
    <n v="42183030"/>
    <s v="SELECCIÓN ABREVIADA SUBASTA INVERSA (NO DISPONIBLE)"/>
    <n v="0"/>
    <n v="0"/>
    <n v="10"/>
    <n v="10"/>
    <n v="6020"/>
    <s v="UNIDAD"/>
    <s v=""/>
  </r>
  <r>
    <x v="30"/>
    <s v="02-02-01-004-008"/>
    <s v="02-02-01-004-008-01"/>
    <s v="Materiales y suministros - Aparatos médicos y quirúrgicos y aparatos ortésicos y protésicos"/>
    <s v="SONDA FOLEY N° 10"/>
    <n v="42142710"/>
    <s v="SELECCIÓN ABREVIADA SUBASTA INVERSA (NO DISPONIBLE)"/>
    <n v="0"/>
    <n v="0"/>
    <n v="10"/>
    <n v="4"/>
    <n v="122000"/>
    <s v="UNIDAD"/>
    <s v=""/>
  </r>
  <r>
    <x v="30"/>
    <s v="02-02-01-004-008"/>
    <s v="02-02-01-004-008-01"/>
    <s v="Materiales y suministros - Aparatos médicos y quirúrgicos y aparatos ortésicos y protésicos"/>
    <s v="SONDA FOLEY N° 12"/>
    <n v="42142710"/>
    <s v="SELECCIÓN ABREVIADA SUBASTA INVERSA (NO DISPONIBLE)"/>
    <n v="0"/>
    <n v="0"/>
    <n v="10"/>
    <n v="4"/>
    <n v="107200"/>
    <s v="UNIDAD"/>
    <s v=""/>
  </r>
  <r>
    <x v="30"/>
    <s v="02-02-01-004-008"/>
    <s v="02-02-01-004-008-01"/>
    <s v="Materiales y suministros - Aparatos médicos y quirúrgicos y aparatos ortésicos y protésicos"/>
    <s v="SONDA FOLEY N° 14"/>
    <n v="42142710"/>
    <s v="SELECCIÓN ABREVIADA SUBASTA INVERSA (NO DISPONIBLE)"/>
    <n v="0"/>
    <n v="0"/>
    <n v="10"/>
    <n v="4"/>
    <n v="107200"/>
    <s v="UNIDAD"/>
    <s v=""/>
  </r>
  <r>
    <x v="30"/>
    <s v="02-02-01-004-008"/>
    <s v="02-02-01-004-008-01"/>
    <s v="Materiales y suministros - Aparatos médicos y quirúrgicos y aparatos ortésicos y protésicos"/>
    <s v="SONDA FOLEY N° 8"/>
    <n v="42142710"/>
    <s v="SELECCIÓN ABREVIADA SUBASTA INVERSA (NO DISPONIBLE)"/>
    <n v="0"/>
    <n v="0"/>
    <n v="10"/>
    <n v="4"/>
    <n v="122000"/>
    <s v="UNIDAD"/>
    <s v=""/>
  </r>
  <r>
    <x v="30"/>
    <s v="02-02-01-004-008"/>
    <s v="02-02-01-004-008-01"/>
    <s v="Materiales y suministros - Aparatos médicos y quirúrgicos y aparatos ortésicos y protésicos"/>
    <s v="SONDA LEVIN N° 14"/>
    <n v="42231703"/>
    <s v="SELECCIÓN ABREVIADA SUBASTA INVERSA (NO DISPONIBLE)"/>
    <n v="0"/>
    <n v="0"/>
    <n v="10"/>
    <n v="6"/>
    <n v="94620"/>
    <s v="UNIDAD"/>
    <s v=""/>
  </r>
  <r>
    <x v="30"/>
    <s v="02-02-01-004-008"/>
    <s v="02-02-01-004-008-01"/>
    <s v="Materiales y suministros - Aparatos médicos y quirúrgicos y aparatos ortésicos y protésicos"/>
    <s v="SONDA LEVIN N° 8"/>
    <n v="42231703"/>
    <s v="SELECCIÓN ABREVIADA SUBASTA INVERSA (NO DISPONIBLE)"/>
    <n v="0"/>
    <n v="0"/>
    <n v="10"/>
    <n v="6"/>
    <n v="71202"/>
    <s v="UNIDAD"/>
    <s v=""/>
  </r>
  <r>
    <x v="30"/>
    <s v="02-02-01-002-007"/>
    <s v="02-02-01-002-007"/>
    <s v="Materiales y suministros - Artículos textiles (excepto prendas de vestir)"/>
    <s v="TOALLA - PAÑO ABSORBENTE PARA LIMPIEZA ROLLO"/>
    <n v="42231704"/>
    <s v="SELECCIÓN ABREVIADA SUBASTA INVERSA (NO DISPONIBLE)"/>
    <n v="0"/>
    <n v="0"/>
    <n v="10"/>
    <n v="150"/>
    <n v="6604500"/>
    <s v="UNIDAD"/>
    <s v=""/>
  </r>
  <r>
    <x v="30"/>
    <s v="02-02-01-003-004"/>
    <s v="02-02-01-003-004-01"/>
    <s v="Materiales y suministros - Químicos orgánicos básicos"/>
    <s v="YODOPOVIDONA SOLUCIÓN FCO 60CC"/>
    <n v="42281604"/>
    <s v="SELECCIÓN ABREVIADA SUBASTA INVERSA (NO DISPONIBLE)"/>
    <n v="0"/>
    <n v="0"/>
    <n v="10"/>
    <n v="10"/>
    <n v="42500"/>
    <s v="UNIDAD"/>
    <s v=""/>
  </r>
  <r>
    <x v="30"/>
    <s v="02-02-01-003-004"/>
    <s v="02-02-01-003-004-01"/>
    <s v="Materiales y suministros - Químicos orgánicos básicos"/>
    <s v="YODOPOVIDONA ESPUMA FCO 60CC"/>
    <n v="42281604"/>
    <s v="SELECCIÓN ABREVIADA SUBASTA INVERSA (NO DISPONIBLE)"/>
    <n v="0"/>
    <n v="0"/>
    <n v="10"/>
    <n v="10"/>
    <n v="42500"/>
    <s v="UNIDAD"/>
    <s v=""/>
  </r>
  <r>
    <x v="30"/>
    <s v="02-01-01-004-008"/>
    <s v="02-01-01-004-008-02"/>
    <s v="Activos fijos - Instrumentos y aparatos de medición, verificación, análisis, de navegación y para otros fines (excepto instrumentos ópticos); instrumentos de control de procesos industriales, sus partes, piezas y accesorios"/>
    <s v="TERMOMETRO DE INFRARROJO"/>
    <n v="41112224"/>
    <s v="SELECCIÓN ABREVIADA SUBASTA INVERSA (NO DISPONIBLE)"/>
    <n v="0"/>
    <n v="0"/>
    <n v="10"/>
    <n v="5"/>
    <n v="625000"/>
    <s v="UNIDAD"/>
    <s v=""/>
  </r>
  <r>
    <x v="30"/>
    <s v="02-01-01-004-008"/>
    <s v="02-01-01-004-008-02"/>
    <s v="Activos fijos - Instrumentos y aparatos de medición, verificación, análisis, de navegación y para otros fines (excepto instrumentos ópticos); instrumentos de control de procesos industriales, sus partes, piezas y accesorios"/>
    <s v="GLUCOMETRO"/>
    <n v="41113323"/>
    <s v="SELECCIÓN ABREVIADA SUBASTA INVERSA (NO DISPONIBLE)"/>
    <n v="0"/>
    <n v="0"/>
    <n v="10"/>
    <n v="10"/>
    <n v="975500"/>
    <s v="UNIDAD"/>
    <s v=""/>
  </r>
  <r>
    <x v="30"/>
    <s v="02-02-01-004-008"/>
    <s v="02-02-01-004-008-01"/>
    <s v="Materiales y suministros - Aparatos médicos y quirúrgicos y aparatos ortésicos y protésicos"/>
    <s v="TIRAS PARA GLUCOMETRO CAJA X 100 UNIDADES"/>
    <n v="41113035"/>
    <s v="SELECCIÓN ABREVIADA SUBASTA INVERSA (NO DISPONIBLE)"/>
    <n v="0"/>
    <n v="0"/>
    <n v="10"/>
    <n v="12"/>
    <n v="540000"/>
    <s v="UNIDAD"/>
    <s v=""/>
  </r>
  <r>
    <x v="30"/>
    <s v="02-02-01-004-008"/>
    <s v="02-02-01-004-008-01"/>
    <s v="Materiales y suministros - Aparatos médicos y quirúrgicos y aparatos ortésicos y protésicos"/>
    <s v="TOALLITAS DE PREPARACIÒN PARA LA PIEL"/>
    <n v="42141503"/>
    <s v="SELECCIÓN ABREVIADA SUBASTA INVERSA (NO DISPONIBLE)"/>
    <n v="0"/>
    <n v="0"/>
    <n v="10"/>
    <n v="40"/>
    <n v="394000"/>
    <s v="UNIDAD"/>
    <s v=""/>
  </r>
  <r>
    <x v="30"/>
    <s v="02-01-01-004-008"/>
    <s v="02-01-01-004-008-01"/>
    <s v="Activos fijos - Aparatos médicos y quirúrgicos y aparatos ortésicos y protésicos"/>
    <s v="TORRES GAVETERAS PARA ALMACENAMIENTO DE INSUMOS Y MEDICAMENTOS "/>
    <n v="42191902"/>
    <s v="MÍNIMA CUANTÍA"/>
    <n v="0"/>
    <n v="0"/>
    <n v="10"/>
    <n v="5"/>
    <n v="23519755"/>
    <s v="UNIDAD"/>
    <s v=""/>
  </r>
  <r>
    <x v="30"/>
    <s v="02-02-02-008-005"/>
    <s v="02-02-02-008-005-09-6"/>
    <s v="Adquisición de servicios - Servicios de organización y asistencia de convenciones y ferias"/>
    <s v="LOGISTICA ANGEL DE LOS ANDES "/>
    <n v="90151802"/>
    <s v="SELECCIÓN ABREVIADA MENOR CUANTÍA"/>
    <n v="0"/>
    <n v="0"/>
    <n v="10"/>
    <n v="1"/>
    <n v="439995425.26999998"/>
    <s v="GLOBAL"/>
    <s v=""/>
  </r>
  <r>
    <x v="30"/>
    <s v="02-02-02-008-005"/>
    <s v="02-02-02-008-005-09-6"/>
    <s v="Adquisición de servicios - Servicios de organización y asistencia de convenciones y ferias"/>
    <s v="REALIZACION DE EVENTO CEREMONIA DE ACCION INTEGRAL"/>
    <n v="80141607"/>
    <s v="MÍNIMA CUANTÍA"/>
    <n v="1"/>
    <n v="11"/>
    <n v="10"/>
    <n v="1"/>
    <n v="7326000"/>
    <s v="GLOBAL"/>
    <s v=""/>
  </r>
  <r>
    <x v="30"/>
    <s v="02-02-02-008-007"/>
    <s v="02-02-02-008-007-01-2"/>
    <s v="Adquisición de servicios - Servicios de mantenimiento y reparación de maquinaria de oficina y contabilidad"/>
    <s v="MANTENIMIENTO DE MAQUINAS DUPLICADORAS RISO"/>
    <n v="81101707"/>
    <s v="MÍNIMA CUANTÍA"/>
    <n v="0"/>
    <n v="0"/>
    <n v="10"/>
    <n v="1"/>
    <n v="3201355"/>
    <s v="GLOBAL"/>
    <s v=""/>
  </r>
  <r>
    <x v="30"/>
    <s v="02-01-01-003-008"/>
    <s v="02-01-01-003-008-01-4"/>
    <s v="Activos fijos - Otros muebles n. C. P."/>
    <s v="CARPA INFLABLE - DIRES-DIMIL- 4-5-7"/>
    <n v="49121503"/>
    <s v="MÍNIMA CUANTÍA"/>
    <n v="4"/>
    <n v="5"/>
    <n v="16"/>
    <n v="3"/>
    <n v="9460500"/>
    <s v="UNIDAD"/>
    <s v="NO SOLICITADAS"/>
  </r>
  <r>
    <x v="30"/>
    <s v="02-01-01-003-008"/>
    <s v="02-01-01-003-008-01-4"/>
    <s v="Activos fijos - Otros muebles n. C. P."/>
    <s v="DUMMIES INFLABLE MARCA FUERZA AEREA "/>
    <n v="60141012"/>
    <s v="MÍNIMA CUANTÍA"/>
    <n v="4"/>
    <n v="5"/>
    <n v="16"/>
    <n v="6"/>
    <n v="4641000"/>
    <s v="UNIDAD"/>
    <s v="NO SOLICITADAS"/>
  </r>
  <r>
    <x v="30"/>
    <s v="02-02-02-008-003"/>
    <s v="02-02-02-008-003-06"/>
    <s v="Adquisición de servicios - Servicios de publicidad y el suministro de espacio o tiempo publicitarios"/>
    <s v="SERVICIO DE PUBLICIDAD EN  REVISTA  - DIRES"/>
    <n v="82101503"/>
    <s v="MÍNIMA CUANTÍA"/>
    <n v="3"/>
    <n v="9"/>
    <n v="16"/>
    <n v="1"/>
    <n v="3000000"/>
    <s v="GLOBAL"/>
    <s v="NO SOLICITADAS"/>
  </r>
  <r>
    <x v="30"/>
    <s v="02-02-02-008-009"/>
    <s v="02-02-02-008-009-01"/>
    <s v="Adquisición de servicios - Servicios de edición, impresión y reproducción"/>
    <s v="SERVICIO DE IMPRESIÓN Y EDICION PARA LOS PROCESOS DE INCORPORACION CURSOS OFICIALES-SUBOFICIALES Y SOLDADOS- DIRES"/>
    <n v="82121500"/>
    <s v="MÍNIMA CUANTÍA"/>
    <n v="3"/>
    <n v="5"/>
    <n v="16"/>
    <n v="1"/>
    <n v="76000000"/>
    <s v="GLOBAL"/>
    <s v="NO SOLICITADAS"/>
  </r>
  <r>
    <x v="30"/>
    <s v="02-02-02-008-007"/>
    <s v="02-02-02-008-007-01-4"/>
    <s v="Adquisición de servicios - Servicios de mantenimiento y reparación de maquinaria y equipo de transporte"/>
    <s v="MANTENIMIENTO Y REPARACIONES PARQUE AUTOMOTOR GAAMA"/>
    <n v="78181500"/>
    <s v="SELECCIÓN ABREVIADA MENOR CUANTÍA"/>
    <n v="0"/>
    <n v="0"/>
    <n v="10"/>
    <n v="1"/>
    <n v="8977000"/>
    <s v="GLOBAL"/>
    <s v="SI APROBADAS"/>
  </r>
  <r>
    <x v="30"/>
    <s v="02-02-02-008-005"/>
    <s v="02-02-02-008-005-03"/>
    <s v="Adquisición de servicios - Servicios de limpieza"/>
    <s v="SERVICIO DE ASEO INSTALACIONES GAAMA "/>
    <n v="76111500"/>
    <s v="SELECCIÓN ABREVIADA - ACUERDO MARCO"/>
    <n v="0"/>
    <n v="0"/>
    <n v="10"/>
    <n v="1"/>
    <n v="11354114.09"/>
    <s v="GLOBAL"/>
    <s v="SI APROBADAS"/>
  </r>
  <r>
    <x v="30"/>
    <s v="02-02-02-008-005"/>
    <s v="02-02-02-008-005-03"/>
    <s v="Adquisición de servicios - Servicios de limpieza"/>
    <s v="SERVICIO DE ASEO ESTABLECIMIENTO SANIDAD MILITAR VF 2021"/>
    <n v="76111500"/>
    <s v="SELECCIÓN ABREVIADA - ACUERDO MARCO"/>
    <n v="0"/>
    <n v="0"/>
    <n v="10"/>
    <n v="1"/>
    <n v="4273000"/>
    <s v="GLOBAL"/>
    <s v="SI APROBADAS"/>
  </r>
  <r>
    <x v="30"/>
    <s v="02-02-02-008-003"/>
    <s v="02-02-02-008-003-05"/>
    <s v="Adquisición de servicios - Servicios veterinarios"/>
    <s v="SERVIVIO DE URGENCIAS CANINOS VF 2021"/>
    <n v="70122002"/>
    <s v="MÍNIMA CUANTÍA"/>
    <n v="0"/>
    <n v="0"/>
    <n v="10"/>
    <n v="1"/>
    <n v="418000"/>
    <s v="GLOBAL"/>
    <s v="SI APROBADAS"/>
  </r>
  <r>
    <x v="30"/>
    <s v="02-02-02-008-005"/>
    <s v="02-02-02-008-005-03"/>
    <s v="Adquisición de servicios - Servicios de limpieza"/>
    <s v="SERVICIO DE FUMIGACION O EXTERMINACION (GAAMA) (LOTE1) - CTO 230-00-A-COFAC-DILOS-2020 "/>
    <n v="72102103"/>
    <s v="MÍNIMA CUANTÍA"/>
    <n v="0"/>
    <n v="0"/>
    <n v="10"/>
    <n v="1"/>
    <n v="3760000"/>
    <s v="GLOBAL"/>
    <s v="SI APROBADAS"/>
  </r>
  <r>
    <x v="30"/>
    <s v="02-02-02-008-005"/>
    <s v="02-02-02-008-005-03"/>
    <s v="Adquisición de servicios - Servicios de limpieza"/>
    <s v="SERVICIO DE ASEO Y LIMPIEZA "/>
    <n v="76111500"/>
    <s v="SELECCIÓN ABREVIADA - ACUERDO MARCO"/>
    <n v="0"/>
    <n v="0"/>
    <n v="10"/>
    <n v="1"/>
    <n v="42185932.240000002"/>
    <s v="GLOBAL"/>
    <s v="SI APROBADAS"/>
  </r>
  <r>
    <x v="30"/>
    <s v="02-02-02-008-005"/>
    <s v="02-02-02-008-005-03"/>
    <s v="Adquisición de servicios - Servicios de limpieza"/>
    <s v="SERVICIO DE CONTROL DE PLAGAS (FUMIGACIÓN) - GACAR (LOTE2) - CTO 230-00-A-COFAC-DILOS-2020"/>
    <n v="72102103"/>
    <s v="MÍNIMA CUANTÍA"/>
    <n v="0"/>
    <n v="0"/>
    <n v="10"/>
    <n v="1"/>
    <n v="10338650"/>
    <s v="GLOBAL"/>
    <s v="SI APROBADAS"/>
  </r>
  <r>
    <x v="30"/>
    <s v="02-02-02-008-007"/>
    <s v="02-02-02-008-007-01-4"/>
    <s v="Adquisición de servicios - Servicios de mantenimiento y reparación de maquinaria y equipo de transporte"/>
    <s v="SERVICIO ESPECIALIZADO DE MANTENIMIENTO PREVENTIVO Y CORRECTIVO EN GENERAL, INCLUIDO EL SUMINISTRO DE REPUESTOS ORIGINALES Y NUEVOS PARA LOS DIFERENTES TIPOS Y MODELOS DE VEHICULOS QUE CONFORMAN EL PARQUE AUTOMOTOR. (GACAR)"/>
    <n v="78181500"/>
    <s v="SELECCIÓN ABREVIADA MENOR CUANTÍA"/>
    <n v="0"/>
    <n v="0"/>
    <n v="10"/>
    <n v="1"/>
    <n v="129000000"/>
    <s v="GLOBAL"/>
    <s v="SI APROBADAS"/>
  </r>
  <r>
    <x v="30"/>
    <s v="02-02-02-008-003"/>
    <s v="02-02-02-008-003-05"/>
    <s v="Adquisición de servicios - Servicios veterinarios"/>
    <s v="SERVICIOS VETERINARIOS SEMOVIENTES CANINOS "/>
    <n v="70122000"/>
    <s v="MÍNIMA CUANTÍA"/>
    <n v="0"/>
    <n v="0"/>
    <n v="10"/>
    <n v="1"/>
    <n v="6360000"/>
    <s v="GLOBAL"/>
    <s v="SI APROBADAS"/>
  </r>
  <r>
    <x v="30"/>
    <s v="02-02-02-008-005"/>
    <s v="02-02-02-008-005-03"/>
    <s v="Adquisición de servicios - Servicios de limpieza"/>
    <s v="SERVICIO DE FUMIGACIÓN Y CONTROL BIOLÓGICO DE PLAGAS Y VECTORES (GAORI) (LOTE2) - CTO 230-01-A-COFAC-DILOS-2020"/>
    <n v="72102103"/>
    <s v="MÍNIMA CUANTÍA"/>
    <n v="0"/>
    <n v="0"/>
    <n v="10"/>
    <n v="1"/>
    <n v="1999958.83"/>
    <s v="GLOBAL"/>
    <s v=""/>
  </r>
  <r>
    <x v="30"/>
    <s v="02-02-02-008-007"/>
    <s v="02-02-02-008-007-01-4"/>
    <s v="Adquisición de servicios - Servicios de mantenimiento y reparación de maquinaria y equipo de transporte"/>
    <s v="SERVICIO DE MANTENIMIENTO PARQUE AUTOMOTOR Y MNOTOCICLETAS GAORI / FT-ATRES"/>
    <n v="78181500"/>
    <s v="SELECCIÓN ABREVIADA MENOR CUANTÍA"/>
    <n v="0"/>
    <n v="0"/>
    <n v="10"/>
    <n v="1"/>
    <n v="20000000"/>
    <s v="GLOBAL"/>
    <s v=""/>
  </r>
  <r>
    <x v="30"/>
    <s v="02-02-02-008-005"/>
    <s v="02-02-02-008-005-03"/>
    <s v="Adquisición de servicios - Servicios de limpieza"/>
    <s v="VIGENCIAS FUTURAS SERVICIO ASEO Y LIMPIEZA A TODO COSTO INCLUYENDO INSUMOS Y ELEMENTOS DE ASEO PARA LAS INSTALACIONES DEL ESTABLECIMIENTO DE SANIDAD MILITAR 4032 DEL GRUPO AÉREO DEL ORIENTE UBICADO EN MARANDÚA-VICHADA."/>
    <n v="76111501"/>
    <s v="MÍNIMA CUANTÍA"/>
    <n v="0"/>
    <n v="0"/>
    <n v="10"/>
    <n v="1"/>
    <n v="11063650"/>
    <s v="GLOBAL"/>
    <s v=""/>
  </r>
  <r>
    <x v="30"/>
    <s v="02-02-02-009-002"/>
    <s v="02-02-02-009-002-09"/>
    <s v="Adquisición de servicios - Otros tipos de educación y servicios de apoyo educativo"/>
    <s v="CURSO AUDITOR INTERNO "/>
    <n v="86111604"/>
    <s v="CONTRATACIÓN DIRECTA"/>
    <n v="3"/>
    <n v="1"/>
    <n v="10"/>
    <n v="1"/>
    <n v="9946046"/>
    <s v="GLOBAL"/>
    <s v="NO SOLICITADAS"/>
  </r>
  <r>
    <x v="30"/>
    <s v="02-02-02-009-002"/>
    <s v="02-02-02-009-002-09"/>
    <s v="Adquisición de servicios - Otros tipos de educación y servicios de apoyo educativo"/>
    <s v="DIPLOMADO EN SARLAFT Y COMPLIANCE _x000a_"/>
    <n v="86111503"/>
    <s v="CONTRATACIÓN DIRECTA"/>
    <n v="3"/>
    <n v="1"/>
    <n v="10"/>
    <n v="1"/>
    <n v="30000000"/>
    <s v="GLOBAL"/>
    <s v="NO SOLICITADAS"/>
  </r>
  <r>
    <x v="30"/>
    <s v="02-02-02-009-002"/>
    <s v="02-02-02-009-002-09"/>
    <s v="Adquisición de servicios - Otros tipos de educación y servicios de apoyo educativo"/>
    <s v="DIPLOMADO EN CONTRATACIÓN PUBLICA"/>
    <n v="86111604"/>
    <s v="CONTRATACIÓN DIRECTA"/>
    <n v="3"/>
    <n v="1"/>
    <n v="10"/>
    <n v="1"/>
    <n v="38500000"/>
    <s v="GLOBAL"/>
    <s v="NO SOLICITADAS"/>
  </r>
  <r>
    <x v="30"/>
    <s v="02-02-02-009-002"/>
    <s v="02-02-02-009-002-09"/>
    <s v="Adquisición de servicios - Otros tipos de educación y servicios de apoyo educativo"/>
    <s v="CAPACITACIÓN DE SEGURIDAD OPERACIONAL EN LAS ÁREAS DE PREVENCIÓN DE ACCIDENTES, FACTORES HUMANOS E INVESTIGACIÓN DE ACCIDENTES CON CERTIFICACIÓN INTERNACIONAL."/>
    <n v="86111604"/>
    <s v="CONTRATACIÓN DIRECTA"/>
    <n v="1"/>
    <n v="7"/>
    <n v="10"/>
    <n v="1"/>
    <n v="200000000.13"/>
    <s v="GLOBAL"/>
    <s v="NO SOLICITADAS"/>
  </r>
  <r>
    <x v="30"/>
    <s v="02-02-02-009-002"/>
    <s v="02-02-02-009-002-09"/>
    <s v="Adquisición de servicios - Otros tipos de educación y servicios de apoyo educativo"/>
    <s v="CAPACITACIÓN EN SEGURIDAD OPERACIONAL CURSO FDR, CVR, SOFTWARE FAS, FS, PROGRAMACIÓN Y CONSTRUCCIÓN DE BASES DE DATSO EN SOFTWARE DEL LABORATORIA DE ANÁLISIS DE MISIÓN FAC"/>
    <n v="86111604"/>
    <s v="CONTRATACIÓN DIRECTA"/>
    <n v="2"/>
    <n v="1"/>
    <n v="10"/>
    <n v="1"/>
    <n v="22967000"/>
    <s v="GLOBAL"/>
    <s v="NO SOLICITADAS"/>
  </r>
  <r>
    <x v="30"/>
    <s v="02-01-01-004-004"/>
    <s v="02-01-01-004-004-09"/>
    <s v="Activos fijos - Otra maquinaria para usos especiales y sus partes y piezas"/>
    <s v="UNIDAD DE POTENCIA HIDRAULICA"/>
    <n v="46161705"/>
    <s v="SELECCIÓN ABREVIADA SUBASTA INVERSA (NO DISPONIBLE)"/>
    <n v="3"/>
    <n v="3"/>
    <n v="10"/>
    <n v="1"/>
    <n v="30529646"/>
    <s v="UNIDAD"/>
    <s v="NO SOLICITADAS"/>
  </r>
  <r>
    <x v="30"/>
    <s v="02-01-01-004-004"/>
    <s v="02-01-01-004-004-09"/>
    <s v="Activos fijos - Otra maquinaria para usos especiales y sus partes y piezas"/>
    <s v="HERRAMIENTA COMBINADA HIDRÁULICA"/>
    <n v="46161705"/>
    <s v="SELECCIÓN ABREVIADA SUBASTA INVERSA (NO DISPONIBLE)"/>
    <n v="3"/>
    <n v="3"/>
    <n v="10"/>
    <n v="1"/>
    <n v="30859220"/>
    <s v="UNIDAD"/>
    <s v="NO SOLICITADAS"/>
  </r>
  <r>
    <x v="30"/>
    <s v="02-01-01-004-004"/>
    <s v="02-01-01-004-004-09"/>
    <s v="Activos fijos - Otra maquinaria para usos especiales y sus partes y piezas"/>
    <s v="HERRAMIENTA SEPARADOR HIDRAULICO"/>
    <n v="46161705"/>
    <s v="SELECCIÓN ABREVIADA SUBASTA INVERSA (NO DISPONIBLE)"/>
    <n v="3"/>
    <n v="3"/>
    <n v="10"/>
    <n v="1"/>
    <n v="30530626"/>
    <s v="UNIDAD"/>
    <s v="NO SOLICITADAS"/>
  </r>
  <r>
    <x v="30"/>
    <s v="02-01-01-004-004"/>
    <s v="02-01-01-004-004-09"/>
    <s v="Activos fijos - Otra maquinaria para usos especiales y sus partes y piezas"/>
    <s v="SET CADENAS DE TRACCIÓN"/>
    <n v="46161705"/>
    <s v="SELECCIÓN ABREVIADA SUBASTA INVERSA (NO DISPONIBLE)"/>
    <n v="3"/>
    <n v="3"/>
    <n v="10"/>
    <n v="1"/>
    <n v="3867766"/>
    <s v="UNIDAD"/>
    <s v="NO SOLICITADAS"/>
  </r>
  <r>
    <x v="30"/>
    <s v="02-01-01-004-004"/>
    <s v="02-01-01-004-004-09"/>
    <s v="Activos fijos - Otra maquinaria para usos especiales y sus partes y piezas"/>
    <s v="CILINDRO HIDRAULICO"/>
    <n v="46161705"/>
    <s v="SELECCIÓN ABREVIADA SUBASTA INVERSA (NO DISPONIBLE)"/>
    <n v="3"/>
    <n v="3"/>
    <n v="10"/>
    <n v="1"/>
    <n v="25172378"/>
    <s v="UNIDAD"/>
    <s v="NO SOLICITADAS"/>
  </r>
  <r>
    <x v="30"/>
    <s v="02-01-01-004-004"/>
    <s v="02-01-01-004-004-09"/>
    <s v="Activos fijos - Otra maquinaria para usos especiales y sus partes y piezas"/>
    <s v="MANGUERA HIDRÁULICA EQUIPO EXTRICACIÓN"/>
    <n v="46161705"/>
    <s v="SELECCIÓN ABREVIADA SUBASTA INVERSA (NO DISPONIBLE)"/>
    <n v="3"/>
    <n v="3"/>
    <n v="10"/>
    <n v="1"/>
    <n v="15503600"/>
    <s v="UNIDAD"/>
    <s v="NO SOLICITADAS"/>
  </r>
  <r>
    <x v="30"/>
    <s v="02-02-02-009-002"/>
    <s v="02-02-02-009-002-09"/>
    <s v="Adquisición de servicios - Otros tipos de educación y servicios de apoyo educativo"/>
    <s v="TACTICAL COMBAT CASUALTYCARE"/>
    <n v="86131801"/>
    <s v="CONTRATACIÓN DIRECTA"/>
    <n v="1"/>
    <n v="6"/>
    <n v="10"/>
    <n v="1"/>
    <n v="19932500"/>
    <s v="GLOBAL"/>
    <s v="NO SOLICITADAS"/>
  </r>
  <r>
    <x v="30"/>
    <s v="02-02-02-009-002"/>
    <s v="02-02-02-009-002-09"/>
    <s v="Adquisición de servicios - Otros tipos de educación y servicios de apoyo educativo"/>
    <s v="CAPACITACIÓN PARA EL DESARROLLO DE CURSO DE BLSBASIC LIFE SUPPOR_x000a_"/>
    <n v="86101605"/>
    <s v="MÍNIMA CUANTÍA"/>
    <n v="1"/>
    <n v="6"/>
    <n v="10"/>
    <n v="1"/>
    <n v="21175000"/>
    <s v="GLOBAL"/>
    <s v="NO SOLICITADAS"/>
  </r>
  <r>
    <x v="30"/>
    <s v="02-02-02-009-002"/>
    <s v="02-02-02-009-002-09"/>
    <s v="Adquisición de servicios - Otros tipos de educación y servicios de apoyo educativo"/>
    <s v="CURSO TALLER DE MANEJO DE EMERGENCIAS DE LA VIA AEREA PROPUESTA INCIAL"/>
    <n v="86101605"/>
    <s v="MÍNIMA CUANTÍA"/>
    <n v="1"/>
    <n v="6"/>
    <n v="10"/>
    <n v="1"/>
    <n v="9625000"/>
    <s v="GLOBAL"/>
    <s v="NO SOLICITADAS"/>
  </r>
  <r>
    <x v="30"/>
    <s v="02-02-02-009-002"/>
    <s v="02-02-02-009-002-09"/>
    <s v="Adquisición de servicios - Otros tipos de educación y servicios de apoyo educativo"/>
    <s v="CAPACITACIÓN ESTUDIOS DE CASO"/>
    <n v="86131801"/>
    <s v="MÍNIMA CUANTÍA"/>
    <n v="1"/>
    <n v="10"/>
    <n v="10"/>
    <n v="1"/>
    <n v="57600000"/>
    <s v="GLOBAL"/>
    <s v="NO SOLICITADAS"/>
  </r>
  <r>
    <x v="30"/>
    <s v="02-02-02-008-005"/>
    <s v="02-02-02-008-005-09-6"/>
    <s v="Adquisición de servicios - Servicios de organización y asistencia de convenciones y ferias"/>
    <s v="OPERADOR LOGISTICO EJERCICIOS OPERACIONALES "/>
    <n v="90151802"/>
    <s v="SELECCIÓN ABREVIADA MENOR CUANTÍA"/>
    <n v="2"/>
    <n v="10"/>
    <n v="10"/>
    <n v="1"/>
    <n v="293121100.5"/>
    <s v="GLOBAL"/>
    <s v=""/>
  </r>
  <r>
    <x v="30"/>
    <s v="02-02-02-009-007"/>
    <s v="02-02-02-009-007-03"/>
    <s v="Adquisición de servicios - Servicios funerarios, de cremación y de sepultura"/>
    <s v="SERVICIOS FUNERARIOS PARA EL PERSONAL DE LA FAC – V. FUTURAS"/>
    <n v="85171501"/>
    <s v="MÍNIMA CUANTÍA"/>
    <n v="1"/>
    <n v="11"/>
    <n v="10"/>
    <n v="1"/>
    <n v="8100000"/>
    <s v="GLOBAL"/>
    <s v=""/>
  </r>
  <r>
    <x v="30"/>
    <s v="02-02-02-009-002"/>
    <s v="02-02-02-009-002-09"/>
    <s v="Adquisición de servicios - Otros tipos de educación y servicios de apoyo educativo"/>
    <s v="FAMILIA: ACTIVIDADES DE PREVENCIÓN Y PROMOCIÓN FAMILIAR"/>
    <n v="86101802"/>
    <s v="CONTRATACIÓN DIRECTA"/>
    <n v="2"/>
    <n v="11"/>
    <n v="10"/>
    <n v="1"/>
    <n v="105000000"/>
    <s v="GLOBAL"/>
    <s v=""/>
  </r>
  <r>
    <x v="30"/>
    <s v="02-02-02-006-004"/>
    <s v="02-02-02-006-004"/>
    <s v="Adquisición de servicios - Servicios de transporte de pasajeros"/>
    <s v="TRANSPORTE SOLDADOS HOMIC"/>
    <n v="78111808"/>
    <s v="MÍNIMA CUANTÍA"/>
    <n v="1"/>
    <n v="11"/>
    <n v="10"/>
    <n v="1"/>
    <n v="5536000"/>
    <s v="GLOBAL"/>
    <s v=""/>
  </r>
  <r>
    <x v="30"/>
    <s v="02-02-02-008-005"/>
    <s v="02-02-02-008-005-09-6"/>
    <s v="Adquisición de servicios - Servicios de organización y asistencia de convenciones y ferias"/>
    <s v="DÍA AZUL (NIÑOS Y NIÑAS CON DISCAPACIDAD)"/>
    <n v="90151802"/>
    <s v="SELECCIÓN ABREVIADA MENOR CUANTÍA"/>
    <n v="2"/>
    <n v="11"/>
    <n v="10"/>
    <n v="1"/>
    <n v="18315000"/>
    <s v="GLOBAL"/>
    <s v=""/>
  </r>
  <r>
    <x v="30"/>
    <s v="02-02-02-009-002"/>
    <s v="02-02-02-009-002-09"/>
    <s v="Adquisición de servicios - Otros tipos de educación y servicios de apoyo educativo"/>
    <s v="POLÍTICA MINISTERIA DE GÉNERO"/>
    <n v="86101802"/>
    <s v="CONTRATACIÓN DIRECTA"/>
    <n v="1"/>
    <n v="11"/>
    <n v="10"/>
    <n v="1"/>
    <n v="43250000"/>
    <s v="GLOBAL"/>
    <s v=""/>
  </r>
  <r>
    <x v="30"/>
    <s v="02-02-02-008-007"/>
    <s v="02-02-02-008-007-01-5"/>
    <s v="Adquisición de servicios - Servicios de mantenimiento y reparación de otra maquinaria y otro equipo"/>
    <s v="CALIBRACION Y MANTENIMIENTO ALCOHOLIMETROS "/>
    <n v="81141504"/>
    <s v="MÍNIMA CUANTÍA"/>
    <n v="1"/>
    <n v="2"/>
    <n v="10"/>
    <n v="1"/>
    <n v="6014260"/>
    <s v="GLOBAL"/>
    <s v="NO SOLICITADAS"/>
  </r>
  <r>
    <x v="30"/>
    <s v="02-02-02-008-003"/>
    <s v="02-02-02-008-003-04-4"/>
    <s v="Adquisición de servicios - Servicios de ensayo y análisis técnicos"/>
    <s v="SERVICIOS DE DOSIMETRIAS PARA RADIACION IONIZANTE"/>
    <n v="26141702"/>
    <s v="MÍNIMA CUANTÍA"/>
    <n v="1"/>
    <n v="10"/>
    <n v="10"/>
    <n v="1"/>
    <n v="8434800"/>
    <s v="GLOBAL"/>
    <s v="NO SOLICITADAS"/>
  </r>
  <r>
    <x v="30"/>
    <s v="02-02-02-009-002"/>
    <s v="02-02-02-009-002-09"/>
    <s v="Adquisición de servicios - Otros tipos de educación y servicios de apoyo educativo"/>
    <s v="SERVICIOS DE CAPACITACION (SEMINARIO Y REENTRENAMIENTO AREAS DE SEGURIDAD Y SALUD EN EL TRABAJO)"/>
    <n v="86101710"/>
    <s v="CONTRATACIÓN DIRECTA"/>
    <n v="1"/>
    <n v="3"/>
    <n v="10"/>
    <n v="1"/>
    <n v="26500000"/>
    <s v="GLOBAL"/>
    <s v="NO SOLICITADAS"/>
  </r>
  <r>
    <x v="30"/>
    <s v="02-02-02-009-003"/>
    <s v="02-02-02-009-003-01"/>
    <s v="Adquisición de servicios - Servicios de salud humana"/>
    <s v="ANALISIS DE PUESTO DE TRABAJO "/>
    <n v="85111600"/>
    <s v="MÍNIMA CUANTÍA"/>
    <n v="1"/>
    <n v="10"/>
    <n v="10"/>
    <n v="1"/>
    <n v="20000000"/>
    <s v="GLOBAL"/>
    <s v="NO SOLICITADAS"/>
  </r>
  <r>
    <x v="30"/>
    <s v="02-02-02-008-005"/>
    <s v="02-02-02-008-005-09-6"/>
    <s v="Adquisición de servicios - Servicios de organización y asistencia de convenciones y ferias"/>
    <s v="SERVICIO OPERADOR LOGISTICO EJERCICIOS OPERACIONALES JOE 2021"/>
    <n v="81141601"/>
    <s v="SELECCIÓN ABREVIADA MENOR CUANTÍA"/>
    <n v="2"/>
    <n v="11"/>
    <n v="10"/>
    <n v="1"/>
    <n v="40000000"/>
    <s v="GLOBAL"/>
    <s v="NO SOLICITADAS"/>
  </r>
  <r>
    <x v="30"/>
    <s v="02-02-01-003-006"/>
    <s v="02-02-01-003-006-04"/>
    <s v="Materiales y suministros - Productos de empaque y envasado, de plástico"/>
    <s v="T-SHIRT BAGS - 2 MIL, 10 X 6 X 21&quot;, WHITE X 1000  _x000a_(BOLSA BLANCA 10X6X21&quot; X 1000) (LOTE 1)"/>
    <n v="24121500"/>
    <s v="MÍNIMA CUANTÍA"/>
    <n v="4"/>
    <n v="2"/>
    <n v="10"/>
    <n v="2"/>
    <n v="238238"/>
    <s v="UNIDAD"/>
    <s v="NO SOLICITADAS"/>
  </r>
  <r>
    <x v="30"/>
    <s v="02-02-01-003-006"/>
    <s v="02-02-01-003-006-04"/>
    <s v="Materiales y suministros - Productos de empaque y envasado, de plástico"/>
    <s v="20 X 30&quot; 2 MIL WHITE BAGS ON A ROLL X 500 _x000a_(ROLLO BOLSA BLANCA X 500, 20 X 30&quot;, 2 MIL X 500) (LOTE 1)"/>
    <n v="24121500"/>
    <s v="MÍNIMA CUANTÍA"/>
    <n v="4"/>
    <n v="2"/>
    <n v="10"/>
    <n v="16"/>
    <n v="5197920"/>
    <s v="UNIDAD"/>
    <s v="NO SOLICITADAS"/>
  </r>
  <r>
    <x v="30"/>
    <s v="02-02-01-003-005"/>
    <s v="02-02-01-003-005-04"/>
    <s v="Materiales y suministros - Productos químicos n. C. P."/>
    <s v="SPRAY ADHESIVE SUPER 77 (PEGANTE EN SPRAY) (LOTE 1)"/>
    <n v="24121500"/>
    <s v="MÍNIMA CUANTÍA"/>
    <n v="4"/>
    <n v="1"/>
    <n v="10"/>
    <n v="28"/>
    <n v="3032120"/>
    <s v="UNIDAD"/>
    <s v="NO SOLICITADAS"/>
  </r>
  <r>
    <x v="30"/>
    <s v="02-02-01-003-002"/>
    <s v="02-02-01-003-002-01"/>
    <s v="Materiales y suministros - Pasta de papel, papel y cartón"/>
    <s v="CORRUGATED-BOX 14X14X14  (CAJA DE CARTON CORRUGADA 14X14X14) (LOTE 1)"/>
    <n v="24121503"/>
    <s v="MÍNIMA CUANTÍA"/>
    <n v="4"/>
    <n v="2"/>
    <n v="10"/>
    <n v="200"/>
    <n v="1263800"/>
    <s v="UNIDAD"/>
    <s v="NO SOLICITADAS"/>
  </r>
  <r>
    <x v="30"/>
    <s v="02-02-01-003-002"/>
    <s v="02-02-01-003-002-01"/>
    <s v="Materiales y suministros - Pasta de papel, papel y cartón"/>
    <s v="CORRUGATED-BOX 25X25X25  (CAJA DE CARTON CORRUGADA 25X25X25) (LOTE 1)"/>
    <n v="24121503"/>
    <s v="MÍNIMA CUANTÍA"/>
    <n v="4"/>
    <n v="2"/>
    <n v="10"/>
    <n v="200"/>
    <n v="1685000"/>
    <s v="UNIDAD"/>
    <s v="NO SOLICITADAS"/>
  </r>
  <r>
    <x v="30"/>
    <s v="02-02-01-003-002"/>
    <s v="02-02-01-003-002-01"/>
    <s v="Materiales y suministros - Pasta de papel, papel y cartón"/>
    <s v="CORRUGATED-BOX 20X20X20  (CAJA DE CARTON CORRUGADA 20X20X20) (LOTE 1)"/>
    <n v="24121503"/>
    <s v="MÍNIMA CUANTÍA"/>
    <n v="4"/>
    <n v="2"/>
    <n v="10"/>
    <n v="200"/>
    <n v="1516600"/>
    <s v="UNIDAD"/>
    <s v="NO SOLICITADAS"/>
  </r>
  <r>
    <x v="30"/>
    <s v="02-02-01-003-002"/>
    <s v="02-02-01-003-002-01"/>
    <s v="Materiales y suministros - Pasta de papel, papel y cartón"/>
    <s v="CORRUGATED-BOX 20X14X14  (CAJA DE CARTON CORRUGADA 20X14X14) (LOTE 1)"/>
    <n v="24121503"/>
    <s v="MÍNIMA CUANTÍA"/>
    <n v="4"/>
    <n v="2"/>
    <n v="10"/>
    <n v="200"/>
    <n v="1460400"/>
    <s v="UNIDAD"/>
    <s v="NO SOLICITADAS"/>
  </r>
  <r>
    <x v="30"/>
    <s v="02-02-01-003-002"/>
    <s v="02-02-01-003-002-01"/>
    <s v="Materiales y suministros - Pasta de papel, papel y cartón"/>
    <s v="CORRUGATED-BOX 20X12X10  (CAJA DE CARTON CORRUGADA 20X12X10) (LOTE 1)"/>
    <n v="24121503"/>
    <s v="MÍNIMA CUANTÍA"/>
    <n v="4"/>
    <n v="2"/>
    <n v="10"/>
    <n v="200"/>
    <n v="1404200"/>
    <s v="UNIDAD"/>
    <s v="NO SOLICITADAS"/>
  </r>
  <r>
    <x v="30"/>
    <s v="02-02-01-003-006"/>
    <s v="02-02-01-003-006-04"/>
    <s v="Materiales y suministros - Productos de empaque y envasado, de plástico"/>
    <s v="INSTAPAK QUICK ROOM TEMP #10  15 X 18&quot; (LOTE 2)"/>
    <n v="24121500"/>
    <s v="MÍNIMA CUANTÍA"/>
    <n v="4"/>
    <n v="2"/>
    <n v="10"/>
    <n v="380"/>
    <n v="5562060"/>
    <s v="UNIDAD"/>
    <s v="NO SOLICITADAS"/>
  </r>
  <r>
    <x v="30"/>
    <s v="02-02-01-003-006"/>
    <s v="02-02-01-003-006-04"/>
    <s v="Materiales y suministros - Productos de empaque y envasado, de plástico"/>
    <s v="INSTAPAK QUICK ROOM TEMP BAG20 18X18 (LOTE 2)"/>
    <n v="24121500"/>
    <s v="MÍNIMA CUANTÍA"/>
    <n v="4"/>
    <n v="2"/>
    <n v="10"/>
    <n v="280"/>
    <n v="5337080"/>
    <s v="UNIDAD"/>
    <s v="NO SOLICITADAS"/>
  </r>
  <r>
    <x v="30"/>
    <s v="02-02-01-003-006"/>
    <s v="02-02-01-003-006-04"/>
    <s v="Materiales y suministros - Productos de empaque y envasado, de plástico"/>
    <s v="INSTAPAK QUICK ROOM TEMP BAG40 18X24 (LOTE 2)"/>
    <n v="24121500"/>
    <s v="MÍNIMA CUANTÍA"/>
    <n v="4"/>
    <n v="2"/>
    <n v="10"/>
    <n v="280"/>
    <n v="7877800"/>
    <s v="UNIDAD"/>
    <s v="NO SOLICITADAS"/>
  </r>
  <r>
    <x v="30"/>
    <s v="02-02-01-003-006"/>
    <s v="02-02-01-003-006-04"/>
    <s v="Materiales y suministros - Productos de empaque y envasado, de plástico"/>
    <s v="INSTAPAK QUICK ROOM TEMP BAG60 18X24&quot; (LOTE 2)"/>
    <n v="24121500"/>
    <s v="MÍNIMA CUANTÍA"/>
    <n v="4"/>
    <n v="2"/>
    <n v="10"/>
    <n v="220"/>
    <n v="6877420"/>
    <s v="UNIDAD"/>
    <s v="NO SOLICITADAS"/>
  </r>
  <r>
    <x v="30"/>
    <s v="02-02-01-003-006"/>
    <s v="02-02-01-003-006-04"/>
    <s v="Materiales y suministros - Productos de empaque y envasado, de plástico"/>
    <s v="INSTAPAK QUICK ROOM TEMPERATURE #80 22 X 27&quot; (LOTE 2)"/>
    <n v="24121500"/>
    <s v="MÍNIMA CUANTÍA"/>
    <n v="4"/>
    <n v="2"/>
    <n v="10"/>
    <n v="280"/>
    <n v="7589120"/>
    <s v="UNIDAD"/>
    <s v="NO SOLICITADAS"/>
  </r>
  <r>
    <x v="30"/>
    <s v="02-02-01-003-006"/>
    <s v="02-02-01-003-006-04"/>
    <s v="Materiales y suministros - Productos de empaque y envasado, de plástico"/>
    <s v="INSTAPAK QUICK ROOM TEMP #100 25 X 27&quot; (LOTE 2)"/>
    <n v="24121500"/>
    <s v="MÍNIMA CUANTÍA"/>
    <n v="4"/>
    <n v="2"/>
    <n v="10"/>
    <n v="130"/>
    <n v="5151380"/>
    <s v="UNIDAD"/>
    <s v="NO SOLICITADAS"/>
  </r>
  <r>
    <x v="30"/>
    <s v="02-02-01-003-006"/>
    <s v="02-02-01-003-006-04"/>
    <s v="Materiales y suministros - Productos de empaque y envasado, de plástico"/>
    <s v="CINTA TRANSPARENTE REF: 3743 3&quot; X 55 YDS, &quot;MARQUILLA ACED&quot; (LOTE 1)"/>
    <n v="44121711"/>
    <s v="MÍNIMA CUANTÍA"/>
    <n v="4"/>
    <n v="2"/>
    <n v="10"/>
    <n v="650"/>
    <n v="5385250"/>
    <s v="UNIDAD"/>
    <s v="NO SOLICITADAS"/>
  </r>
  <r>
    <x v="30"/>
    <s v="02-02-01-003-006"/>
    <s v="02-02-01-003-006-04"/>
    <s v="Materiales y suministros - Productos de empaque y envasado, de plástico"/>
    <s v="BLACK OPAQUE CAST GOODWRAPPERS (VINIPEL NEGRO ) (LOTE 1)"/>
    <n v="14121500"/>
    <s v="MÍNIMA CUANTÍA"/>
    <n v="4"/>
    <n v="1"/>
    <n v="10"/>
    <n v="50"/>
    <n v="2707250"/>
    <s v="UNIDAD"/>
    <s v="NO SOLICITADAS"/>
  </r>
  <r>
    <x v="30"/>
    <s v="02-02-02-006-005"/>
    <s v="02-02-02-006-005-01"/>
    <s v="Adquisición de servicios - Servicios de transporte de carga por vía terrestre"/>
    <s v="PAGO QUE SE DEMANDEN POR CONCEPTO DE TRANSPORTE  NACIONAL DE MATERIAL DE USO DE LA FAC TERRESTRE (VIGENCIAS FUTURAS APROBADAS)"/>
    <n v="78101800"/>
    <s v="SELECCIÓN ABREVIADA MENOR CUANTÍA"/>
    <n v="1"/>
    <n v="4"/>
    <n v="10"/>
    <n v="1"/>
    <n v="48000000"/>
    <s v="GLOBAL"/>
    <s v="SI APROBADAS"/>
  </r>
  <r>
    <x v="30"/>
    <s v="02-02-02-006-005"/>
    <s v="02-02-02-006-005-03"/>
    <s v="Adquisición de servicios - Servicios de transporte de carga por vía aérea o espacial"/>
    <s v="PAGO QUE SE DEMANDEN POR CONCEPTO DE TRANSPORTE  NACIONAL DE MATERIAL DE USO DE LA FAC AEREA_x000a_(VIGENCIAS FUTURAS APROBADAS)"/>
    <n v="78101501"/>
    <s v="SELECCIÓN ABREVIADA MENOR CUANTÍA"/>
    <n v="1"/>
    <n v="4"/>
    <n v="10"/>
    <n v="1"/>
    <n v="68000000"/>
    <s v="GLOBAL"/>
    <s v="SI APROBADAS"/>
  </r>
  <r>
    <x v="30"/>
    <s v="02-02-02-006-005"/>
    <s v="02-02-02-006-005-01"/>
    <s v="Adquisición de servicios - Servicios de transporte de carga por vía terrestre"/>
    <s v="PAGO QUE SE DEMANDEN POR CONCEPTO DE TRANSPORTE  NACIONAL DE MATERIAL DE USO DE LA FAC TERRESTRE"/>
    <n v="78101800"/>
    <s v="SELECCIÓN ABREVIADA MENOR CUANTÍA"/>
    <n v="4"/>
    <n v="8"/>
    <n v="10"/>
    <n v="1"/>
    <n v="111800000"/>
    <s v="GLOBAL"/>
    <s v="NO SOLICITADAS"/>
  </r>
  <r>
    <x v="30"/>
    <s v="02-02-02-006-005"/>
    <s v="02-02-02-006-005-03"/>
    <s v="Adquisición de servicios - Servicios de transporte de carga por vía aérea o espacial"/>
    <s v="PAGO QUE SE DEMANDEN POR CONCEPTO DE TRANSPORTE  NACIONAL DE MATERIAL DE USO DE LA FAC AEREA"/>
    <n v="78101501"/>
    <s v="SELECCIÓN ABREVIADA MENOR CUANTÍA"/>
    <n v="4"/>
    <n v="8"/>
    <n v="10"/>
    <n v="1"/>
    <n v="76000000"/>
    <s v="GLOBAL"/>
    <s v="NO SOLICITADAS"/>
  </r>
  <r>
    <x v="30"/>
    <s v="02-02-02-009-002"/>
    <s v="02-02-02-009-002-09"/>
    <s v="Adquisición de servicios - Otros tipos de educación y servicios de apoyo educativo"/>
    <s v="PLAN DE ENTRENAMIENTO SEOPE"/>
    <n v="86111500"/>
    <s v="MÍNIMA CUANTÍA"/>
    <n v="2"/>
    <n v="4"/>
    <n v="10"/>
    <n v="1"/>
    <n v="10948000"/>
    <s v="GLOBAL"/>
    <s v="NO SOLICITADAS"/>
  </r>
  <r>
    <x v="30"/>
    <s v="02-02-02-009-002"/>
    <s v="02-02-02-009-002-09"/>
    <s v="Adquisición de servicios - Otros tipos de educación y servicios de apoyo educativo"/>
    <s v="CAPACITACION HERRAMIENTAS TECNOLOGICAS MICROSOFT"/>
    <n v="86111500"/>
    <s v="MÍNIMA CUANTÍA"/>
    <n v="2"/>
    <n v="4"/>
    <n v="10"/>
    <n v="1"/>
    <n v="19844400"/>
    <s v="GLOBAL"/>
    <s v="NO SOLICITADAS"/>
  </r>
  <r>
    <x v="30"/>
    <s v="02-02-02-009-002"/>
    <s v="02-02-02-009-002-09"/>
    <s v="Adquisición de servicios - Otros tipos de educación y servicios de apoyo educativo"/>
    <s v="CAPACITACION PARA LA IMPLEMENTACIÓN DE LA METODOLOGÍA LEAN SIX SIGMA,ALINTERIOR DEL COMANDO DEAPOYO A LA FUERZA,EN SU NIVEL OPERACIONAL Y TÁCTICO"/>
    <n v="80101504"/>
    <s v="SELECCIÓN ABREVIADA MENOR CUANTÍA"/>
    <n v="2"/>
    <n v="4"/>
    <n v="10"/>
    <n v="1"/>
    <n v="96919550"/>
    <s v="GLOBAL"/>
    <s v="NO SOLICITADAS"/>
  </r>
  <r>
    <x v="30"/>
    <s v="02-02-01-002-003"/>
    <s v="02-02-01-002-003-03"/>
    <s v="Materiales y suministros - Preparaciones utilizadas en la alimentación de animales"/>
    <s v="ALIMENTO CONCENTRADO PERROS ADULTO "/>
    <n v="10121801"/>
    <s v="SELECCIÓN ABREVIADA MENOR CUANTÍA"/>
    <n v="3"/>
    <n v="6"/>
    <n v="10"/>
    <n v="8500"/>
    <n v="130751250"/>
    <s v="KILOGRAMO"/>
    <s v="NO SOLICITADAS"/>
  </r>
  <r>
    <x v="30"/>
    <s v="02-02-01-002-003"/>
    <s v="02-02-01-002-003-03"/>
    <s v="Materiales y suministros - Preparaciones utilizadas en la alimentación de animales"/>
    <s v="ALIMENTO CONCENTRADO PERROS PROBLEMAS DE PIEL "/>
    <n v="10121801"/>
    <s v="SELECCIÓN ABREVIADA MENOR CUANTÍA"/>
    <n v="3"/>
    <n v="6"/>
    <n v="10"/>
    <n v="208"/>
    <n v="5460000"/>
    <s v="KILOGRAMO"/>
    <s v="NO SOLICITADAS"/>
  </r>
  <r>
    <x v="30"/>
    <s v="02-02-01-002-003"/>
    <s v="02-02-01-002-003-03"/>
    <s v="Materiales y suministros - Preparaciones utilizadas en la alimentación de animales"/>
    <s v="ALIMENTO CONCENTRADO PERROS PROBLEMAS DE OBESIDAD "/>
    <n v="10121801"/>
    <s v="SELECCIÓN ABREVIADA MENOR CUANTÍA"/>
    <n v="3"/>
    <n v="7"/>
    <n v="10"/>
    <n v="398"/>
    <n v="10447500"/>
    <s v="KILOGRAMO"/>
    <s v="NO SOLICITADAS"/>
  </r>
  <r>
    <x v="30"/>
    <s v="02-02-01-002-003"/>
    <s v="02-02-01-002-003-03"/>
    <s v="Materiales y suministros - Preparaciones utilizadas en la alimentación de animales"/>
    <s v="ALIMENTO CONCENTRADO PERROS GERIATRICOS"/>
    <n v="10121801"/>
    <s v="SELECCIÓN ABREVIADA MENOR CUANTÍA"/>
    <n v="3"/>
    <n v="7"/>
    <n v="10"/>
    <n v="1500"/>
    <n v="37800000"/>
    <s v="KILOGRAMO"/>
    <s v="NO SOLICITADAS"/>
  </r>
  <r>
    <x v="30"/>
    <s v="02-02-01-002-003"/>
    <s v="02-02-01-002-003-03"/>
    <s v="Materiales y suministros - Preparaciones utilizadas en la alimentación de animales"/>
    <s v="ALIMENTO SNACK  SABOR A TOCINO   Y GOLOSINA DE CARNE PARA PERROS"/>
    <n v="10121806"/>
    <s v="SELECCIÓN ABREVIADA MENOR CUANTÍA"/>
    <n v="3"/>
    <n v="7"/>
    <n v="10"/>
    <n v="2000"/>
    <n v="18900000"/>
    <s v="UNIDAD"/>
    <s v="NO SOLICITADAS"/>
  </r>
  <r>
    <x v="30"/>
    <s v="02-02-01-002-003"/>
    <s v="02-02-01-002-003-03"/>
    <s v="Materiales y suministros - Preparaciones utilizadas en la alimentación de animales"/>
    <s v="ALIMENTO SNACK  SABOR A TOCINO  PARA PERROS"/>
    <n v="10121806"/>
    <s v="SELECCIÓN ABREVIADA MENOR CUANTÍA"/>
    <n v="3"/>
    <n v="7"/>
    <n v="10"/>
    <n v="2000"/>
    <n v="18900000"/>
    <s v="UNIDAD"/>
    <s v="NO SOLICITADAS"/>
  </r>
  <r>
    <x v="30"/>
    <s v="02-02-01-002-003"/>
    <s v="02-02-01-002-003-03"/>
    <s v="Materiales y suministros - Preparaciones utilizadas en la alimentación de animales"/>
    <s v="ALIMENTO HUMEDO EN LATA PARA  PERROS"/>
    <n v="10121802"/>
    <s v="SELECCIÓN ABREVIADA MENOR CUANTÍA"/>
    <n v="3"/>
    <n v="7"/>
    <n v="10"/>
    <n v="2000"/>
    <n v="15041250"/>
    <s v="UNIDAD"/>
    <s v="NO SOLICITADAS"/>
  </r>
  <r>
    <x v="30"/>
    <s v="02-02-02-007-001"/>
    <s v="02-02-02-007-001-02"/>
    <s v="Adquisición de servicios - Servicios de la banca de inversión"/>
    <s v="SERVICIO COMISIONISTA BOLSA MERCANTIL ALIMENTO "/>
    <n v="80141600"/>
    <s v="SELECCIÓN ABREVIADA MENOR CUANTÍA"/>
    <n v="3"/>
    <n v="7"/>
    <n v="10"/>
    <n v="1"/>
    <n v="3376844.0000076299"/>
    <s v="GLOBAL"/>
    <s v="NO SOLICITADAS"/>
  </r>
  <r>
    <x v="30"/>
    <s v="02-02-02-008-003"/>
    <s v="02-02-02-008-003-05"/>
    <s v="Adquisición de servicios - Servicios veterinarios"/>
    <s v="SERVICIOS MEDICOS ESPECIALIZADOS PARA PERROS"/>
    <n v="70122009"/>
    <s v="MÍNIMA CUANTÍA"/>
    <n v="3"/>
    <n v="10"/>
    <n v="10"/>
    <n v="1"/>
    <n v="13000000"/>
    <s v="GLOBAL"/>
    <s v="NO SOLICITADAS"/>
  </r>
  <r>
    <x v="30"/>
    <s v="02-02-02-009-004"/>
    <s v="02-02-02-009-004-02"/>
    <s v="Adquisición de servicios - Servicios de recolección de desechos"/>
    <s v="DISPOSICION RESIDUOS BIOLOGICOS Y DE CADAVERES "/>
    <n v="76131602"/>
    <s v="MÍNIMA CUANTÍA"/>
    <n v="3"/>
    <n v="10"/>
    <n v="10"/>
    <n v="1"/>
    <n v="1000000"/>
    <s v="GLOBAL"/>
    <s v="NO SOLICITADAS"/>
  </r>
  <r>
    <x v="30"/>
    <s v="02-02-02-008-007"/>
    <s v="02-02-02-008-007-01-5"/>
    <s v="Adquisición de servicios - Servicios de mantenimiento y reparación de otra maquinaria y otro equipo"/>
    <s v="SERVICIO MANTENIMIENTO EQUIPOS MEDICOS "/>
    <n v="72151802"/>
    <s v="MÍNIMA CUANTÍA"/>
    <n v="3"/>
    <n v="2"/>
    <n v="10"/>
    <n v="1"/>
    <n v="4290000"/>
    <s v="GLOBAL"/>
    <s v="NO SOLICITADAS"/>
  </r>
  <r>
    <x v="30"/>
    <s v="02-02-01-003-005"/>
    <s v="02-02-01-003-005-02"/>
    <s v="Materiales y suministros - Productos farmacéuticos"/>
    <s v="MATERIAL VETERINARIO MEDICAMENTOS"/>
    <n v="73101700"/>
    <s v="MÍNIMA CUANTÍA"/>
    <n v="3"/>
    <n v="7"/>
    <n v="10"/>
    <n v="1"/>
    <n v="18000000"/>
    <s v="GLOBAL"/>
    <s v="NO SOLICITADAS"/>
  </r>
  <r>
    <x v="30"/>
    <s v="02-02-01-003-005"/>
    <s v="02-02-01-003-005-02"/>
    <s v="Materiales y suministros - Productos farmacéuticos"/>
    <s v="MATERIAL QUIRURGICO "/>
    <n v="42295100"/>
    <s v="MÍNIMA CUANTÍA"/>
    <n v="3"/>
    <n v="7"/>
    <n v="10"/>
    <n v="1"/>
    <n v="4999964.34"/>
    <s v="GLOBAL"/>
    <s v="NO SOLICITADAS"/>
  </r>
  <r>
    <x v="30"/>
    <s v="02-02-01-003-005"/>
    <s v="02-02-01-003-005-04"/>
    <s v="Materiales y suministros - Productos químicos n. C. P."/>
    <s v="REACTIVOS LABORATORIO CLINICO"/>
    <n v="41111600"/>
    <s v="MÍNIMA CUANTÍA"/>
    <n v="3"/>
    <n v="7"/>
    <n v="10"/>
    <n v="1"/>
    <n v="9400000"/>
    <s v="GLOBAL"/>
    <s v="NO SOLICITADAS"/>
  </r>
  <r>
    <x v="30"/>
    <s v="02-01-01-004-004"/>
    <s v="02-01-01-004-004-09"/>
    <s v="Activos fijos - Otra maquinaria para usos especiales y sus partes y piezas"/>
    <s v="ADQUISICION PISTAS DE ENTRENAMIENTO "/>
    <n v="10111306"/>
    <s v="SELECCIÓN ABREVIADA MENOR CUANTÍA"/>
    <n v="3"/>
    <n v="2"/>
    <n v="10"/>
    <n v="1"/>
    <n v="6686287"/>
    <s v="UNIDAD"/>
    <s v="NO SOLICITADAS"/>
  </r>
  <r>
    <x v="30"/>
    <s v="02-01-01-004-009"/>
    <s v="02-01-01-004-009-06"/>
    <s v="Activos fijos - Aeronaves y naves espaciales, y sus partes y piezas"/>
    <s v="EQUIPO SMALL UNMANNED AIRCRAFT SYSTEM PARA OPERACIONES DE BUSQUEDA Y RESCATE CON CANINOS"/>
    <n v="25131802"/>
    <s v="SELECCIÓN ABREVIADA MENOR CUANTÍA"/>
    <n v="3"/>
    <n v="2"/>
    <n v="10"/>
    <n v="1"/>
    <n v="24834783"/>
    <s v="UNIDAD"/>
    <s v="NO SOLICITADAS"/>
  </r>
  <r>
    <x v="30"/>
    <s v="02-02-01-003-005"/>
    <s v="02-02-01-003-005-04"/>
    <s v="Materiales y suministros - Productos químicos n. C. P."/>
    <s v="KIT SUSTANCIAS ENTRENAMIENTO"/>
    <n v="10111306"/>
    <s v="SELECCIÓN ABREVIADA MENOR CUANTÍA"/>
    <n v="3"/>
    <n v="2"/>
    <n v="10"/>
    <n v="10"/>
    <n v="28655520"/>
    <s v="UNIDAD"/>
    <s v="NO SOLICITADAS"/>
  </r>
  <r>
    <x v="30"/>
    <s v="02-02-01-003-008"/>
    <s v="02-02-01-003-008-05"/>
    <s v="Materiales y suministros - Juegos y Juguetes"/>
    <s v="PELOTA ULTRA BALL "/>
    <n v="10111301"/>
    <s v="SELECCIÓN ABREVIADA MENOR CUANTÍA"/>
    <n v="3"/>
    <n v="2"/>
    <n v="10"/>
    <n v="5"/>
    <n v="310435"/>
    <s v="UNIDAD"/>
    <s v="NO SOLICITADAS"/>
  </r>
  <r>
    <x v="30"/>
    <s v="02-02-01-003-008"/>
    <s v="02-02-01-003-008-05"/>
    <s v="Materiales y suministros - Juegos y Juguetes"/>
    <s v="PELOTA CON CORREA DE NYLON PARA PERRO "/>
    <n v="10111301"/>
    <s v="SELECCIÓN ABREVIADA MENOR CUANTÍA"/>
    <n v="3"/>
    <n v="2"/>
    <n v="10"/>
    <n v="10"/>
    <n v="468030"/>
    <s v="UNIDAD"/>
    <s v="NO SOLICITADAS"/>
  </r>
  <r>
    <x v="30"/>
    <s v="02-02-01-003-008"/>
    <s v="02-02-01-003-008-05"/>
    <s v="Materiales y suministros - Juegos y Juguetes"/>
    <s v="JUGUETE PERRO DISCO AIR SQUEAKER"/>
    <n v="10111301"/>
    <s v="SELECCIÓN ABREVIADA MENOR CUANTÍA"/>
    <n v="3"/>
    <n v="2"/>
    <n v="10"/>
    <n v="5"/>
    <n v="238795"/>
    <s v="UNIDAD"/>
    <s v="NO SOLICITADAS"/>
  </r>
  <r>
    <x v="30"/>
    <s v="02-02-01-003-008"/>
    <s v="02-02-01-003-008-05"/>
    <s v="Materiales y suministros - Juegos y Juguetes"/>
    <s v="MORDEDORES"/>
    <n v="10111301"/>
    <s v="SELECCIÓN ABREVIADA MENOR CUANTÍA"/>
    <n v="3"/>
    <n v="2"/>
    <n v="10"/>
    <n v="6"/>
    <n v="91698"/>
    <s v="UNIDAD"/>
    <s v="NO SOLICITADAS"/>
  </r>
  <r>
    <x v="30"/>
    <s v="02-02-01-003-008"/>
    <s v="02-02-01-003-008-05"/>
    <s v="Materiales y suministros - Juegos y Juguetes"/>
    <s v="KIT PELOTA DE TENNIS X 3"/>
    <n v="10111301"/>
    <s v="SELECCIÓN ABREVIADA MENOR CUANTÍA"/>
    <n v="3"/>
    <n v="2"/>
    <n v="10"/>
    <n v="15"/>
    <n v="358185"/>
    <s v="UNIDAD"/>
    <s v="NO SOLICITADAS"/>
  </r>
  <r>
    <x v="30"/>
    <s v="02-02-01-003-006"/>
    <s v="02-02-01-003-006-09"/>
    <s v="Materiales y suministros - Otros productos plásticos"/>
    <s v="POZUELO PORTATIL "/>
    <n v="10111304"/>
    <s v="SELECCIÓN ABREVIADA MENOR CUANTÍA"/>
    <n v="3"/>
    <n v="2"/>
    <n v="10"/>
    <n v="10"/>
    <n v="267450"/>
    <s v="UNIDAD"/>
    <s v="NO SOLICITADAS"/>
  </r>
  <r>
    <x v="30"/>
    <s v="02-02-01-002-007"/>
    <s v="02-02-01-002-007"/>
    <s v="Materiales y suministros - Artículos textiles (excepto prendas de vestir)"/>
    <s v="CINTA TUBULAR ROLLO"/>
    <n v="10131604"/>
    <s v="SELECCIÓN ABREVIADA MENOR CUANTÍA"/>
    <n v="3"/>
    <n v="2"/>
    <n v="10"/>
    <n v="2"/>
    <n v="382074"/>
    <s v="UNIDAD"/>
    <s v="NO SOLICITADAS"/>
  </r>
  <r>
    <x v="30"/>
    <s v="02-01-01-004-004"/>
    <s v="02-01-01-004-004-01"/>
    <s v="Activos fijos - Maquinaria agropecuaria o silvícola y sus partes y piezas"/>
    <s v="PUESTOS DE ANCLAJE CANINOS ALERTA"/>
    <n v="10131602"/>
    <s v="SELECCIÓN ABREVIADA MENOR CUANTÍA"/>
    <n v="3"/>
    <n v="2"/>
    <n v="10"/>
    <n v="1"/>
    <n v="1236008"/>
    <s v="UNIDAD"/>
    <s v="NO SOLICITADAS"/>
  </r>
  <r>
    <x v="30"/>
    <s v="02-02-01-003-007"/>
    <s v="02-02-01-003-007-01"/>
    <s v="Materiales y suministros - Vidrio y productos de vidrio"/>
    <s v="FRASCO CUADRADO EN VIDRIO CON TAPA TIPO CLIP. IDEAL PARA ALMACENAR ALIMENTOS, ENCURTIDOS U OTROS PRODUCTOS. PRODUCTO APTO PARA ALIMENTOS. CAPACIDAD: 0.39LT."/>
    <n v="24112602"/>
    <s v="SELECCIÓN ABREVIADA MENOR CUANTÍA"/>
    <n v="3"/>
    <n v="2"/>
    <n v="10"/>
    <n v="4"/>
    <n v="76416"/>
    <s v="UNIDAD"/>
    <s v="NO SOLICITADAS"/>
  </r>
  <r>
    <x v="30"/>
    <s v="02-02-01-003-007"/>
    <s v="02-02-01-003-007-01"/>
    <s v="Materiales y suministros - Vidrio y productos de vidrio"/>
    <s v="FRASCO CUADRADO EN VIDRIO CON TAPA TIPO CLIP. IDEAL PARA ALMACENAR ALIMENTOS, ENCURTIDOS U OTROS PRODUCTOS. PRODUCTO APTO PARA ALIMENTOS. CAPACIDAD: 0.5LT."/>
    <n v="24112602"/>
    <s v="SELECCIÓN ABREVIADA MENOR CUANTÍA"/>
    <n v="3"/>
    <n v="2"/>
    <n v="10"/>
    <n v="3"/>
    <n v="57312"/>
    <s v="UNIDAD"/>
    <s v="NO SOLICITADAS"/>
  </r>
  <r>
    <x v="30"/>
    <s v="02-02-01-003-007"/>
    <s v="02-02-01-003-007-01"/>
    <s v="Materiales y suministros - Vidrio y productos de vidrio"/>
    <s v="RECIPIENTE DE VIDRIO 250ML, VIDRIO TRANSPARENTE CON TAPA METALICA PARA TAMIZAR  "/>
    <n v="24112602"/>
    <s v="SELECCIÓN ABREVIADA MENOR CUANTÍA"/>
    <n v="3"/>
    <n v="2"/>
    <n v="10"/>
    <n v="5"/>
    <n v="81190"/>
    <s v="UNIDAD"/>
    <s v="NO SOLICITADAS"/>
  </r>
  <r>
    <x v="30"/>
    <s v="02-02-01-003-007"/>
    <s v="02-02-01-003-007-01"/>
    <s v="Materiales y suministros - Vidrio y productos de vidrio"/>
    <s v="RECIPIENTE DE VIDRIO 250ML, VIDRIO TRANSPARENTE CON TAPA METALICA CON HUECOS TIPO RALLADOR"/>
    <n v="24112602"/>
    <s v="SELECCIÓN ABREVIADA MENOR CUANTÍA"/>
    <n v="3"/>
    <n v="2"/>
    <n v="10"/>
    <n v="5"/>
    <n v="81190"/>
    <s v="UNIDAD"/>
    <s v="NO SOLICITADAS"/>
  </r>
  <r>
    <x v="30"/>
    <s v="02-02-01-003-007"/>
    <s v="02-02-01-003-007-01"/>
    <s v="Materiales y suministros - Vidrio y productos de vidrio"/>
    <s v="6 ESPECIEROS EN VIDRIO PARA ALMACENAMIENTO DE SUSTANCIAS  DE  55 ML C/U QUE POSEEN CIERRE HERMÉTICO, EL ENVASE EL TRANSPARENTE Y PERMITE VER EL CONTENIDO. LAS TAPAS SON NEGRAS."/>
    <n v="24112602"/>
    <s v="SELECCIÓN ABREVIADA MENOR CUANTÍA"/>
    <n v="3"/>
    <n v="2"/>
    <n v="10"/>
    <n v="10"/>
    <n v="573110"/>
    <s v="UNIDAD"/>
    <s v="NO SOLICITADAS"/>
  </r>
  <r>
    <x v="30"/>
    <s v="02-02-01-003-007"/>
    <s v="02-02-01-003-007-01"/>
    <s v="Materiales y suministros - Vidrio y productos de vidrio"/>
    <s v="RECIPIENTE DE VIDRIO 500ML, VIDRIO TRANSPARENTE CON TAPA METALICA "/>
    <n v="24112602"/>
    <s v="SELECCIÓN ABREVIADA MENOR CUANTÍA"/>
    <n v="3"/>
    <n v="2"/>
    <n v="10"/>
    <n v="5"/>
    <n v="76415"/>
    <s v="UNIDAD"/>
    <s v="NO SOLICITADAS"/>
  </r>
  <r>
    <x v="30"/>
    <s v="02-02-01-003-007"/>
    <s v="02-02-01-003-007-01"/>
    <s v="Materiales y suministros - Vidrio y productos de vidrio"/>
    <s v="RECIPIENTE DE VIDRIO 500ML, VIDRIO TRANSPARENTE CON TAPA METALICA "/>
    <n v="24112602"/>
    <s v="SELECCIÓN ABREVIADA MENOR CUANTÍA"/>
    <n v="3"/>
    <n v="2"/>
    <n v="10"/>
    <n v="5"/>
    <n v="85965"/>
    <s v="UNIDAD"/>
    <s v="NO SOLICITADAS"/>
  </r>
  <r>
    <x v="30"/>
    <s v="02-02-01-003-006"/>
    <s v="02-02-01-003-006-09"/>
    <s v="Materiales y suministros - Otros productos plásticos"/>
    <s v="CAJAS DE ENTRENAMIENTOS "/>
    <n v="24112404"/>
    <s v="SELECCIÓN ABREVIADA MENOR CUANTÍA"/>
    <n v="3"/>
    <n v="2"/>
    <n v="10"/>
    <n v="40"/>
    <n v="1146240"/>
    <s v="UNIDAD"/>
    <s v="NO SOLICITADAS"/>
  </r>
  <r>
    <x v="30"/>
    <s v="02-01-01-004-007"/>
    <s v="02-01-01-004-007-03"/>
    <s v="Activos fijos - Radiorreceptores y receptores de televisión; aparatos para la grabación y reproducción de sonido y video; micrófonos, altavoces, amplificadores, etc."/>
    <s v="AMPLIFICADOR DE VOZ PORTATIL CON MICROFONO INALAMBRICO INCORPORADO "/>
    <n v="45111706"/>
    <s v="SELECCIÓN ABREVIADA MENOR CUANTÍA"/>
    <n v="3"/>
    <n v="2"/>
    <n v="10"/>
    <n v="2"/>
    <n v="859666"/>
    <s v="UNIDAD"/>
    <s v="NO SOLICITADAS"/>
  </r>
  <r>
    <x v="30"/>
    <s v="02-01-01-004-010"/>
    <s v="02-01-01-004-010-07"/>
    <s v="Activos fijos - Otros equipos"/>
    <s v="CHALECO PERRO DE ASISTENCIA "/>
    <n v="10141608"/>
    <s v="SELECCIÓN ABREVIADA MENOR CUANTÍA"/>
    <n v="3"/>
    <n v="2"/>
    <n v="10"/>
    <n v="7"/>
    <n v="1337259"/>
    <s v="UNIDAD"/>
    <s v="NO SOLICITADAS"/>
  </r>
  <r>
    <x v="30"/>
    <s v="02-02-01-004-002"/>
    <s v="02-02-01-004-002"/>
    <s v="Materiales y suministros - Productos metálicos elaborados (excepto maquinaria y equipo)"/>
    <s v="MOSQUETON PARA TRAILLA DE PERROS "/>
    <n v="10141608"/>
    <s v="SELECCIÓN ABREVIADA MENOR CUANTÍA"/>
    <n v="3"/>
    <n v="2"/>
    <n v="10"/>
    <n v="40"/>
    <n v="611320"/>
    <s v="UNIDAD"/>
    <s v="NO SOLICITADAS"/>
  </r>
  <r>
    <x v="30"/>
    <s v="02-02-01-002-008"/>
    <s v="02-02-01-002-008"/>
    <s v="Materiales y suministros - Dotación (prendas de vestir y calzado)"/>
    <s v="OVEROL "/>
    <n v="46181503"/>
    <s v="SELECCIÓN ABREVIADA MENOR CUANTÍA"/>
    <n v="3"/>
    <n v="2"/>
    <n v="10"/>
    <n v="10"/>
    <n v="764150"/>
    <s v="UNIDAD"/>
    <s v="NO SOLICITADAS"/>
  </r>
  <r>
    <x v="30"/>
    <s v="02-02-01-003-006"/>
    <s v="02-02-01-003-006-09"/>
    <s v="Materiales y suministros - Otros productos plásticos"/>
    <s v="DISPENSADOR DE BOLSAS PARA HECES "/>
    <n v="24111503"/>
    <s v="SELECCIÓN ABREVIADA MENOR CUANTÍA"/>
    <n v="3"/>
    <n v="2"/>
    <n v="10"/>
    <n v="10"/>
    <n v="143280"/>
    <s v="UNIDAD"/>
    <s v="NO SOLICITADAS"/>
  </r>
  <r>
    <x v="30"/>
    <s v="02-02-01-003-006"/>
    <s v="02-02-01-003-006-09"/>
    <s v="Materiales y suministros - Otros productos plásticos"/>
    <s v="BOLSAS RECOGER  HECES"/>
    <n v="24111503"/>
    <s v="SELECCIÓN ABREVIADA MENOR CUANTÍA"/>
    <n v="3"/>
    <n v="2"/>
    <n v="10"/>
    <n v="50"/>
    <n v="382050"/>
    <s v="UNIDAD"/>
    <s v="NO SOLICITADAS"/>
  </r>
  <r>
    <x v="30"/>
    <s v="02-01-01-004-008"/>
    <s v="02-01-01-004-008-03"/>
    <s v="Activos fijos - Instrumentos ópticos y equipo fotográfico; partes, piezas y accesorios"/>
    <s v="MONOGAFAS CANINAS "/>
    <n v="46181804"/>
    <s v="SELECCIÓN ABREVIADA MENOR CUANTÍA"/>
    <n v="3"/>
    <n v="2"/>
    <n v="10"/>
    <n v="10"/>
    <n v="3820730"/>
    <s v="UNIDAD"/>
    <s v="NO SOLICITADAS"/>
  </r>
  <r>
    <x v="30"/>
    <s v="02-01-01-004-010"/>
    <s v="02-01-01-004-010-04"/>
    <s v="Activos fijos - Equipo militar y de seguridad"/>
    <s v="CASCO TACTICO "/>
    <n v="46181704"/>
    <s v="SELECCIÓN ABREVIADA MENOR CUANTÍA"/>
    <n v="3"/>
    <n v="2"/>
    <n v="10"/>
    <n v="5"/>
    <n v="9551840"/>
    <s v="UNIDAD"/>
    <s v="NO SOLICITADAS"/>
  </r>
  <r>
    <x v="30"/>
    <s v="02-01-01-004-004"/>
    <s v="02-01-01-004-004-01"/>
    <s v="Activos fijos - Maquinaria agropecuaria o silvícola y sus partes y piezas"/>
    <s v="CERCA PATIO PORTATIL-PARIDERA"/>
    <n v="95131701"/>
    <s v="SELECCIÓN ABREVIADA MENOR CUANTÍA"/>
    <n v="3"/>
    <n v="2"/>
    <n v="10"/>
    <n v="7"/>
    <n v="6014281"/>
    <s v="UNIDAD"/>
    <s v="NO SOLICITADAS"/>
  </r>
  <r>
    <x v="30"/>
    <s v="02-01-01-004-010"/>
    <s v="02-01-01-004-010-04"/>
    <s v="Activos fijos - Equipo militar y de seguridad"/>
    <s v="CASCO PROTECTOR PARA PERRO"/>
    <n v="46181704"/>
    <s v="SELECCIÓN ABREVIADA MENOR CUANTÍA"/>
    <n v="3"/>
    <n v="2"/>
    <n v="10"/>
    <n v="2"/>
    <n v="10507022"/>
    <s v="UNIDAD"/>
    <s v="NO SOLICITADAS"/>
  </r>
  <r>
    <x v="30"/>
    <s v="02-02-01-002-007"/>
    <s v="02-02-01-002-007"/>
    <s v="Materiales y suministros - Artículos textiles (excepto prendas de vestir)"/>
    <s v="EQUIPO ACONDICIONAMIENTO FISICO CANINO "/>
    <n v="10141608"/>
    <s v="SELECCIÓN ABREVIADA MENOR CUANTÍA"/>
    <n v="3"/>
    <n v="2"/>
    <n v="10"/>
    <n v="1"/>
    <n v="191037"/>
    <s v="UNIDAD"/>
    <s v="NO SOLICITADAS"/>
  </r>
  <r>
    <x v="30"/>
    <s v="02-01-01-004-004"/>
    <s v="02-01-01-004-004-01"/>
    <s v="Activos fijos - Maquinaria agropecuaria o silvícola y sus partes y piezas"/>
    <s v="TANQUE BEBEDERO 500"/>
    <n v="20142904"/>
    <s v="SELECCIÓN ABREVIADA MENOR CUANTÍA"/>
    <n v="3"/>
    <n v="2"/>
    <n v="10"/>
    <n v="1"/>
    <n v="382073"/>
    <s v="UNIDAD"/>
    <s v="NO SOLICITADAS"/>
  </r>
  <r>
    <x v="30"/>
    <s v="02-01-01-004-004"/>
    <s v="02-01-01-004-004-01"/>
    <s v="Activos fijos - Maquinaria agropecuaria o silvícola y sus partes y piezas"/>
    <s v="TANQUE BEBEDERO "/>
    <n v="20142904"/>
    <s v="SELECCIÓN ABREVIADA MENOR CUANTÍA"/>
    <n v="3"/>
    <n v="2"/>
    <n v="10"/>
    <n v="1"/>
    <n v="955183"/>
    <s v="UNIDAD"/>
    <s v="NO SOLICITADAS"/>
  </r>
  <r>
    <x v="30"/>
    <s v="02-01-01-003-008"/>
    <s v="02-01-01-003-008-01-4"/>
    <s v="Activos fijos - Otros muebles n. C. P."/>
    <s v="COMODAS METALICAS "/>
    <n v="56101516"/>
    <s v="SELECCIÓN ABREVIADA SUBASTA INVERSA (NO DISPONIBLE)"/>
    <n v="3"/>
    <n v="2"/>
    <n v="10"/>
    <n v="10"/>
    <n v="5428982"/>
    <s v="UNIDAD"/>
    <s v="NO SOLICITADAS"/>
  </r>
  <r>
    <x v="30"/>
    <s v="02-01-01-004-004"/>
    <s v="02-01-01-004-004-01"/>
    <s v="Activos fijos - Maquinaria agropecuaria o silvícola y sus partes y piezas"/>
    <s v="GUACAL DE TRANSPORTE PARA PERRO GRANDE"/>
    <n v="10131601"/>
    <s v="SELECCIÓN ABREVIADA MENOR CUANTÍA"/>
    <n v="3"/>
    <n v="2"/>
    <n v="10"/>
    <n v="5"/>
    <n v="2865550"/>
    <s v="UNIDAD"/>
    <s v="NO SOLICITADAS"/>
  </r>
  <r>
    <x v="30"/>
    <s v="02-01-01-004-003"/>
    <s v="02-01-01-004-003-09"/>
    <s v="Activos fijos - Otras máquinas para usos generales y sus partes y piezas"/>
    <s v="HIDROLAVADORA "/>
    <n v="47121805"/>
    <s v="SELECCIÓN ABREVIADA MENOR CUANTÍA"/>
    <n v="3"/>
    <n v="2"/>
    <n v="10"/>
    <n v="6"/>
    <n v="13923000"/>
    <s v="UNIDAD"/>
    <s v="NO SOLICITADAS"/>
  </r>
  <r>
    <x v="30"/>
    <s v="02-01-01-004-007"/>
    <s v="02-01-01-004-007-02"/>
    <s v="Activos fijos - Aparatos transmisores de televisión y radio; televisión, video y cámaras digitales; teléfonos"/>
    <s v="CAMARA (KIT)"/>
    <s v="42295011 "/>
    <s v="SELECCIÓN ABREVIADA MENOR CUANTÍA"/>
    <n v="3"/>
    <n v="2"/>
    <n v="10"/>
    <n v="1"/>
    <n v="3820735"/>
    <s v="UNIDAD"/>
    <s v="NO SOLICITADAS"/>
  </r>
  <r>
    <x v="30"/>
    <s v="02-01-01-004-003"/>
    <s v="02-01-01-004-003-09"/>
    <s v="Activos fijos - Otras máquinas para usos generales y sus partes y piezas"/>
    <s v="CALEFACTOR ELECTRICO "/>
    <n v="40101841"/>
    <s v="SELECCIÓN ABREVIADA MENOR CUANTÍA"/>
    <n v="3"/>
    <n v="2"/>
    <n v="10"/>
    <n v="5"/>
    <n v="2475200"/>
    <s v="UNIDAD"/>
    <s v="NO SOLICITADAS"/>
  </r>
  <r>
    <x v="30"/>
    <s v="02-01-01-004-004"/>
    <s v="02-01-01-004-004-01"/>
    <s v="Activos fijos - Maquinaria agropecuaria o silvícola y sus partes y piezas"/>
    <s v="JAULA PROFESIONAL DE ALTO GRADO PARA ATRAPAR RATONES"/>
    <n v="10191701"/>
    <s v="SELECCIÓN ABREVIADA MENOR CUANTÍA"/>
    <n v="3"/>
    <n v="2"/>
    <n v="10"/>
    <n v="10"/>
    <n v="859660"/>
    <s v="UNIDAD"/>
    <s v="NO SOLICITADAS"/>
  </r>
  <r>
    <x v="30"/>
    <s v="02-01-01-004-010"/>
    <s v="02-01-01-004-010-04"/>
    <s v="Activos fijos - Equipo militar y de seguridad"/>
    <s v="CHALECO BALISTICO K-9"/>
    <n v="10141608"/>
    <s v="SELECCIÓN ABREVIADA MENOR CUANTÍA"/>
    <n v="3"/>
    <n v="2"/>
    <n v="10"/>
    <n v="2"/>
    <n v="6877324"/>
    <s v="UNIDAD"/>
    <s v="NO SOLICITADAS"/>
  </r>
  <r>
    <x v="30"/>
    <s v="02-01-01-004-010"/>
    <s v="02-01-01-004-010-04"/>
    <s v="Activos fijos - Equipo militar y de seguridad"/>
    <s v="JUEGO MANGAS DE MORDIDA ESTILO BELGA EN YUTE"/>
    <n v="10141608"/>
    <s v="SELECCIÓN ABREVIADA MENOR CUANTÍA"/>
    <n v="3"/>
    <n v="2"/>
    <n v="10"/>
    <n v="2"/>
    <n v="3056588"/>
    <s v="UNIDAD"/>
    <s v="NO SOLICITADAS"/>
  </r>
  <r>
    <x v="30"/>
    <s v="02-01-01-004-010"/>
    <s v="02-01-01-004-010-04"/>
    <s v="Activos fijos - Equipo militar y de seguridad"/>
    <s v="MANGA DE CACHORRO JOVEN"/>
    <n v="10141608"/>
    <s v="SELECCIÓN ABREVIADA MENOR CUANTÍA"/>
    <n v="3"/>
    <n v="2"/>
    <n v="10"/>
    <n v="2"/>
    <n v="286624"/>
    <s v="UNIDAD"/>
    <s v="NO SOLICITADAS"/>
  </r>
  <r>
    <x v="30"/>
    <s v="02-01-01-004-010"/>
    <s v="02-01-01-004-010-04"/>
    <s v="Activos fijos - Equipo militar y de seguridad"/>
    <s v="MANGA DE MORDIDA CON PERFECCIONADOR SINTETICO"/>
    <n v="10141608"/>
    <s v="SELECCIÓN ABREVIADA MENOR CUANTÍA"/>
    <n v="3"/>
    <n v="2"/>
    <n v="10"/>
    <n v="2"/>
    <n v="1528294"/>
    <s v="UNIDAD"/>
    <s v="NO SOLICITADAS"/>
  </r>
  <r>
    <x v="30"/>
    <s v="02-01-01-004-010"/>
    <s v="02-01-01-004-010-04"/>
    <s v="Activos fijos - Equipo militar y de seguridad"/>
    <s v="BRAZO ENTRENAMIENTO CAUCHO SINTETICO Y GUANTELETE DE CUERO"/>
    <n v="10141608"/>
    <s v="SELECCIÓN ABREVIADA MENOR CUANTÍA"/>
    <n v="3"/>
    <n v="2"/>
    <n v="10"/>
    <n v="2"/>
    <n v="2101404"/>
    <s v="UNIDAD"/>
    <s v="NO SOLICITADAS"/>
  </r>
  <r>
    <x v="30"/>
    <s v="02-01-01-004-010"/>
    <s v="02-01-01-004-010-04"/>
    <s v="Activos fijos - Equipo militar y de seguridad"/>
    <s v="MANGA MORDIDA PIERNA 4 NIVELES"/>
    <n v="10141608"/>
    <s v="SELECCIÓN ABREVIADA MENOR CUANTÍA"/>
    <n v="3"/>
    <n v="2"/>
    <n v="10"/>
    <n v="1"/>
    <n v="764147"/>
    <s v="UNIDAD"/>
    <s v="NO SOLICITADAS"/>
  </r>
  <r>
    <x v="30"/>
    <s v="02-01-01-004-010"/>
    <s v="02-01-01-004-010-04"/>
    <s v="Activos fijos - Equipo militar y de seguridad"/>
    <s v="MANGA DE MORDIDA OCULTA"/>
    <n v="10141608"/>
    <s v="SELECCIÓN ABREVIADA MENOR CUANTÍA"/>
    <n v="3"/>
    <n v="2"/>
    <n v="10"/>
    <n v="3"/>
    <n v="1146219"/>
    <s v="UNIDAD"/>
    <s v="NO SOLICITADAS"/>
  </r>
  <r>
    <x v="30"/>
    <s v="02-02-01-002-007"/>
    <s v="02-02-01-002-007"/>
    <s v="Materiales y suministros - Artículos textiles (excepto prendas de vestir)"/>
    <s v="PROTECTOR DE MANOS EN CUERO"/>
    <n v="10141608"/>
    <s v="SELECCIÓN ABREVIADA MENOR CUANTÍA"/>
    <n v="3"/>
    <n v="2"/>
    <n v="10"/>
    <n v="10"/>
    <n v="1910370"/>
    <s v="UNIDAD"/>
    <s v="NO SOLICITADAS"/>
  </r>
  <r>
    <x v="30"/>
    <s v="02-01-01-004-010"/>
    <s v="02-01-01-004-010-04"/>
    <s v="Activos fijos - Equipo militar y de seguridad"/>
    <s v="TRAJE DE MORDIDA"/>
    <n v="10141608"/>
    <s v="SELECCIÓN ABREVIADA MENOR CUANTÍA"/>
    <n v="3"/>
    <n v="2"/>
    <n v="10"/>
    <n v="1"/>
    <n v="4775920"/>
    <s v="UNIDAD"/>
    <s v="NO SOLICITADAS"/>
  </r>
  <r>
    <x v="30"/>
    <s v="02-01-01-004-010"/>
    <s v="02-01-01-004-010-04"/>
    <s v="Activos fijos - Equipo militar y de seguridad"/>
    <s v="CASCO TRAJE DE MORDIDA"/>
    <n v="46181701"/>
    <s v="SELECCIÓN ABREVIADA MENOR CUANTÍA"/>
    <n v="3"/>
    <n v="2"/>
    <n v="10"/>
    <n v="3"/>
    <n v="1002942"/>
    <s v="UNIDAD"/>
    <s v="NO SOLICITADAS"/>
  </r>
  <r>
    <x v="30"/>
    <s v="02-01-01-004-010"/>
    <s v="02-01-01-004-010-04"/>
    <s v="Activos fijos - Equipo militar y de seguridad"/>
    <s v="ARNES DE AGITACION DE 3 PUNTOS"/>
    <n v="10141608"/>
    <s v="SELECCIÓN ABREVIADA MENOR CUANTÍA"/>
    <n v="3"/>
    <n v="2"/>
    <n v="10"/>
    <n v="2"/>
    <n v="668628"/>
    <s v="UNIDAD"/>
    <s v="NO SOLICITADAS"/>
  </r>
  <r>
    <x v="30"/>
    <s v="02-02-01-002-007"/>
    <s v="02-02-01-002-007"/>
    <s v="Materiales y suministros - Artículos textiles (excepto prendas de vestir)"/>
    <s v="BOZAL TACTICO DE LIBERACION RAPIDA"/>
    <n v="10141610"/>
    <s v="SELECCIÓN ABREVIADA MENOR CUANTÍA"/>
    <n v="3"/>
    <n v="2"/>
    <n v="10"/>
    <n v="10"/>
    <n v="1432780"/>
    <s v="UNIDAD"/>
    <s v="NO SOLICITADAS"/>
  </r>
  <r>
    <x v="30"/>
    <s v="02-01-01-004-010"/>
    <s v="02-01-01-004-010-04"/>
    <s v="Activos fijos - Equipo militar y de seguridad"/>
    <s v="PERSIANA SCHUTZHUND"/>
    <n v="52131604"/>
    <s v="SELECCIÓN ABREVIADA MENOR CUANTÍA"/>
    <n v="3"/>
    <n v="2"/>
    <n v="10"/>
    <n v="3"/>
    <n v="2005884"/>
    <s v="UNIDAD"/>
    <s v="NO SOLICITADAS"/>
  </r>
  <r>
    <x v="30"/>
    <s v="02-01-01-003-008"/>
    <s v="02-01-01-003-008-04"/>
    <s v="Activos fijos - Artículos de deporte"/>
    <s v="SALTO DE ALTURA TIPO VENTANA"/>
    <n v="10111306"/>
    <s v="SELECCIÓN ABREVIADA MENOR CUANTÍA"/>
    <n v="3"/>
    <n v="2"/>
    <n v="10"/>
    <n v="1"/>
    <n v="955183"/>
    <s v="UNIDAD"/>
    <s v="NO SOLICITADAS"/>
  </r>
  <r>
    <x v="30"/>
    <s v="02-01-01-003-008"/>
    <s v="02-01-01-003-008-04"/>
    <s v="Activos fijos - Artículos de deporte"/>
    <s v="SALTO DE ALTURA TIPO PUERTA"/>
    <n v="10111306"/>
    <s v="SELECCIÓN ABREVIADA MENOR CUANTÍA"/>
    <n v="3"/>
    <n v="2"/>
    <n v="10"/>
    <n v="1"/>
    <n v="955183"/>
    <s v="UNIDAD"/>
    <s v="NO SOLICITADAS"/>
  </r>
  <r>
    <x v="30"/>
    <s v="02-01-01-004-010"/>
    <s v="02-01-01-004-010-04"/>
    <s v="Activos fijos - Equipo militar y de seguridad"/>
    <s v="ESTUCHE DE OLORES"/>
    <n v="10111306"/>
    <s v="SELECCIÓN ABREVIADA MENOR CUANTÍA"/>
    <n v="3"/>
    <n v="2"/>
    <n v="10"/>
    <n v="5"/>
    <n v="2387955"/>
    <s v="UNIDAD"/>
    <s v="NO SOLICITADAS"/>
  </r>
  <r>
    <x v="30"/>
    <s v="02-02-01-004-002"/>
    <s v="02-02-01-004-002"/>
    <s v="Materiales y suministros - Productos metálicos elaborados (excepto maquinaria y equipo)"/>
    <s v="TUBO OCULTO MAGNETICO DE DETECCION"/>
    <n v="10111306"/>
    <s v="SELECCIÓN ABREVIADA MENOR CUANTÍA"/>
    <n v="3"/>
    <n v="2"/>
    <n v="10"/>
    <n v="6"/>
    <n v="687732"/>
    <s v="UNIDAD"/>
    <s v="NO SOLICITADAS"/>
  </r>
  <r>
    <x v="30"/>
    <s v="02-01-01-003-008"/>
    <s v="02-01-01-003-008-04"/>
    <s v="Activos fijos - Artículos de deporte"/>
    <s v="RUEDA DE ENTRENAMIENTO DE DETECCIÓN DE OLORES"/>
    <n v="10111306"/>
    <s v="SELECCIÓN ABREVIADA MENOR CUANTÍA"/>
    <n v="3"/>
    <n v="2"/>
    <n v="10"/>
    <n v="1"/>
    <n v="3820735"/>
    <s v="UNIDAD"/>
    <s v="NO SOLICITADAS"/>
  </r>
  <r>
    <x v="30"/>
    <s v="02-02-01-003-006"/>
    <s v="02-02-01-003-006-02"/>
    <s v="Materiales y suministros - Otros productos de caucho"/>
    <s v="PISO DE CAUCHO  EN CUADRO  DE 50 X50 DE 30 MM DE ESPESOR  X  METRO CUADRADO  "/>
    <n v="30161705"/>
    <s v="SELECCIÓN ABREVIADA MENOR CUANTÍA"/>
    <n v="3"/>
    <n v="2"/>
    <n v="10"/>
    <n v="30"/>
    <n v="4298340"/>
    <s v="UNIDAD"/>
    <s v="NO SOLICITADAS"/>
  </r>
  <r>
    <x v="30"/>
    <s v="02-02-01-003-001"/>
    <s v="02-02-01-003-001"/>
    <s v="Materiales y suministros - Productos de madera, corcho, cestería y espartería"/>
    <s v="TRAPEROS"/>
    <s v="47131617 "/>
    <s v="SELECCIÓN ABREVIADA MENOR CUANTÍA"/>
    <n v="3"/>
    <n v="2"/>
    <n v="10"/>
    <n v="60"/>
    <n v="571200"/>
    <s v="UNIDAD"/>
    <s v="NO SOLICITADAS"/>
  </r>
  <r>
    <x v="30"/>
    <s v="02-02-01-003-004"/>
    <s v="02-02-01-003-004-06"/>
    <s v="Materiales y suministros - Abonos y plaguicidas"/>
    <s v="CAL DESINFECCION "/>
    <n v="10171504"/>
    <s v="SELECCIÓN ABREVIADA MENOR CUANTÍA"/>
    <n v="3"/>
    <n v="2"/>
    <n v="10"/>
    <n v="3"/>
    <n v="117000"/>
    <s v="UNIDAD"/>
    <s v="NO SOLICITADAS"/>
  </r>
  <r>
    <x v="30"/>
    <s v="02-02-01-003-006"/>
    <s v="02-02-01-003-006-09"/>
    <s v="Materiales y suministros - Otros productos plásticos"/>
    <s v="CEPILLO ESCURRIDOR "/>
    <s v="47131615 "/>
    <s v="SELECCIÓN ABREVIADA MENOR CUANTÍA"/>
    <n v="3"/>
    <n v="2"/>
    <n v="10"/>
    <n v="60"/>
    <n v="357000"/>
    <s v="UNIDAD"/>
    <s v="NO SOLICITADAS"/>
  </r>
  <r>
    <x v="30"/>
    <s v="02-02-01-003-006"/>
    <s v="02-02-01-003-006-09"/>
    <s v="Materiales y suministros - Otros productos plásticos"/>
    <s v="DISPENSADOR JABON PARED "/>
    <n v="47131704"/>
    <s v="SELECCIÓN ABREVIADA MENOR CUANTÍA"/>
    <n v="3"/>
    <n v="2"/>
    <n v="10"/>
    <n v="12"/>
    <n v="499800"/>
    <s v="UNIDAD"/>
    <s v="NO SOLICITADAS"/>
  </r>
  <r>
    <x v="30"/>
    <s v="02-02-01-003-006"/>
    <s v="02-02-01-003-006-09"/>
    <s v="Materiales y suministros - Otros productos plásticos"/>
    <s v="CHURRUSCO BAÑOS "/>
    <n v="47131608"/>
    <s v="SELECCIÓN ABREVIADA MENOR CUANTÍA"/>
    <n v="3"/>
    <n v="2"/>
    <n v="10"/>
    <n v="10"/>
    <n v="47600"/>
    <s v="UNIDAD"/>
    <s v="NO SOLICITADAS"/>
  </r>
  <r>
    <x v="30"/>
    <s v="02-02-01-002-007"/>
    <s v="02-02-01-002-007"/>
    <s v="Materiales y suministros - Artículos textiles (excepto prendas de vestir)"/>
    <s v="TAPABOCAS  CAJA POR 100 UNIDADES "/>
    <n v="42131606"/>
    <s v="SELECCIÓN ABREVIADA MENOR CUANTÍA"/>
    <n v="3"/>
    <n v="2"/>
    <n v="10"/>
    <n v="2"/>
    <n v="66000"/>
    <s v="UNIDAD"/>
    <s v="NO SOLICITADAS"/>
  </r>
  <r>
    <x v="30"/>
    <s v="02-02-01-003-006"/>
    <s v="02-02-01-003-006-02"/>
    <s v="Materiales y suministros - Otros productos de caucho"/>
    <s v="PARES GUANTES DE CAUCHO "/>
    <n v="48102107"/>
    <s v="SELECCIÓN ABREVIADA MENOR CUANTÍA"/>
    <n v="3"/>
    <n v="2"/>
    <n v="10"/>
    <n v="100"/>
    <n v="583100"/>
    <s v="UNIDAD"/>
    <s v="NO SOLICITADAS"/>
  </r>
  <r>
    <x v="30"/>
    <s v="02-02-01-003-006"/>
    <s v="02-02-01-003-006-09"/>
    <s v="Materiales y suministros - Otros productos plásticos"/>
    <s v="DISPENSADOR DE PAPEL "/>
    <n v="47131710"/>
    <s v="SELECCIÓN ABREVIADA MENOR CUANTÍA"/>
    <n v="3"/>
    <n v="2"/>
    <n v="10"/>
    <n v="10"/>
    <n v="452200"/>
    <s v="UNIDAD"/>
    <s v="NO SOLICITADAS"/>
  </r>
  <r>
    <x v="30"/>
    <s v="02-02-01-003-005"/>
    <s v="02-02-01-003-005-03"/>
    <s v="Materiales y suministros - Jabón, preparados para limpieza, perfumes y preparados de tocador"/>
    <s v="AMBIENTADORES "/>
    <s v="47131706 "/>
    <s v="SELECCIÓN ABREVIADA MENOR CUANTÍA"/>
    <n v="3"/>
    <n v="2"/>
    <n v="10"/>
    <n v="20"/>
    <n v="380000"/>
    <s v="UNIDAD"/>
    <s v="NO SOLICITADAS"/>
  </r>
  <r>
    <x v="30"/>
    <s v="02-02-01-003-006"/>
    <s v="02-02-01-003-006-09"/>
    <s v="Materiales y suministros - Otros productos plásticos"/>
    <s v="BOMBA SUCCION DE CAÑERIA"/>
    <n v="47101525"/>
    <s v="SELECCIÓN ABREVIADA MENOR CUANTÍA"/>
    <n v="3"/>
    <n v="2"/>
    <n v="10"/>
    <n v="1"/>
    <n v="59381"/>
    <s v="UNIDAD"/>
    <s v="NO SOLICITADAS"/>
  </r>
  <r>
    <x v="30"/>
    <s v="02-02-01-003-002"/>
    <s v="02-02-01-003-002-01"/>
    <s v="Materiales y suministros - Pasta de papel, papel y cartón"/>
    <s v="PAPEL HIGIENICO CURSOS POR 2 ROLLOS X 250 M"/>
    <s v="14111704 "/>
    <s v="SELECCIÓN ABREVIADA MENOR CUANTÍA"/>
    <n v="3"/>
    <n v="2"/>
    <n v="10"/>
    <n v="20"/>
    <n v="337960"/>
    <s v="UNIDAD"/>
    <s v="NO SOLICITADAS"/>
  </r>
  <r>
    <x v="30"/>
    <s v="02-02-01-003-005"/>
    <s v="02-02-01-003-005-03"/>
    <s v="Materiales y suministros - Jabón, preparados para limpieza, perfumes y preparados de tocador"/>
    <s v="JABON LAVALOSA POR 1000 GR"/>
    <n v="53131608"/>
    <s v="SELECCIÓN ABREVIADA MENOR CUANTÍA"/>
    <n v="3"/>
    <n v="2"/>
    <n v="10"/>
    <n v="10"/>
    <n v="78000"/>
    <s v="UNIDAD"/>
    <s v="NO SOLICITADAS"/>
  </r>
  <r>
    <x v="30"/>
    <s v="02-02-01-003-005"/>
    <s v="02-02-01-003-005-03"/>
    <s v="Materiales y suministros - Jabón, preparados para limpieza, perfumes y preparados de tocador"/>
    <s v="AMBIENTADOR PISOS X 3 LITROS"/>
    <s v="47131706 "/>
    <s v="SELECCIÓN ABREVIADA MENOR CUANTÍA"/>
    <n v="3"/>
    <n v="2"/>
    <n v="10"/>
    <n v="10"/>
    <n v="125000"/>
    <s v="UNIDAD"/>
    <s v="NO SOLICITADAS"/>
  </r>
  <r>
    <x v="30"/>
    <s v="02-02-01-003-005"/>
    <s v="02-02-01-003-005-03"/>
    <s v="Materiales y suministros - Jabón, preparados para limpieza, perfumes y preparados de tocador"/>
    <s v="DESINFECTANTE MANOS X LITRO"/>
    <n v="53131626"/>
    <s v="SELECCIÓN ABREVIADA MENOR CUANTÍA"/>
    <n v="3"/>
    <n v="2"/>
    <n v="10"/>
    <n v="5"/>
    <n v="90000"/>
    <s v="UNIDAD"/>
    <s v="NO SOLICITADAS"/>
  </r>
  <r>
    <x v="30"/>
    <s v="02-02-01-003-006"/>
    <s v="02-02-01-003-006-09"/>
    <s v="Materiales y suministros - Otros productos plásticos"/>
    <s v="ESCOBAS"/>
    <s v="47131615 "/>
    <s v="SELECCIÓN ABREVIADA MENOR CUANTÍA"/>
    <n v="3"/>
    <n v="2"/>
    <n v="10"/>
    <n v="60"/>
    <n v="321300"/>
    <s v="UNIDAD"/>
    <s v="NO SOLICITADAS"/>
  </r>
  <r>
    <x v="30"/>
    <s v="02-01-01-004-003"/>
    <s v="02-01-01-004-003-09"/>
    <s v="Activos fijos - Otras máquinas para usos generales y sus partes y piezas"/>
    <s v="LAVADORA INDUSTRIAL  DE 23 KG "/>
    <n v="47111502"/>
    <s v="SELECCIÓN ABREVIADA MENOR CUANTÍA"/>
    <n v="3"/>
    <n v="2"/>
    <n v="10"/>
    <n v="1"/>
    <n v="33320000"/>
    <s v="UNIDAD"/>
    <s v="NO SOLICITADAS"/>
  </r>
  <r>
    <x v="30"/>
    <s v="02-01-01-004-003"/>
    <s v="02-01-01-004-003-09"/>
    <s v="Activos fijos - Otras máquinas para usos generales y sus partes y piezas"/>
    <s v="SECADORA  INDUSTRIAL "/>
    <n v="47111502"/>
    <s v="SELECCIÓN ABREVIADA MENOR CUANTÍA"/>
    <n v="3"/>
    <n v="2"/>
    <n v="10"/>
    <n v="1"/>
    <n v="29631000"/>
    <s v="UNIDAD"/>
    <s v="NO SOLICITADAS"/>
  </r>
  <r>
    <x v="30"/>
    <s v="02-01-01-004-008"/>
    <s v="02-01-01-004-008-01"/>
    <s v="Activos fijos - Aparatos médicos y quirúrgicos y aparatos ortésicos y protésicos"/>
    <s v="PINZA MOSQUITO CURVA INOXIDABLE "/>
    <n v="42121506"/>
    <s v="SELECCIÓN ABREVIADA SUBASTA INVERSA (NO DISPONIBLE)"/>
    <n v="3"/>
    <n v="2"/>
    <n v="10"/>
    <n v="3"/>
    <n v="325941"/>
    <s v="UNIDAD"/>
    <s v="NO SOLICITADAS"/>
  </r>
  <r>
    <x v="30"/>
    <s v="02-01-01-004-008"/>
    <s v="02-01-01-004-008-01"/>
    <s v="Activos fijos - Aparatos médicos y quirúrgicos y aparatos ortésicos y protésicos"/>
    <s v="PINZA MOSQUITO RECTA INOXIDABLE"/>
    <n v="42121506"/>
    <s v="SELECCIÓN ABREVIADA SUBASTA INVERSA (NO DISPONIBLE)"/>
    <n v="3"/>
    <n v="2"/>
    <n v="10"/>
    <n v="4"/>
    <n v="434588"/>
    <s v="UNIDAD"/>
    <s v="NO SOLICITADAS"/>
  </r>
  <r>
    <x v="30"/>
    <s v="02-01-01-004-008"/>
    <s v="02-01-01-004-008-01"/>
    <s v="Activos fijos - Aparatos médicos y quirúrgicos y aparatos ortésicos y protésicos"/>
    <s v="PINZA ALLIS  INOXIDABLE INOXIDABLE "/>
    <n v="42121506"/>
    <s v="SELECCIÓN ABREVIADA SUBASTA INVERSA (NO DISPONIBLE)"/>
    <n v="3"/>
    <n v="2"/>
    <n v="10"/>
    <n v="3"/>
    <n v="345933"/>
    <s v="UNIDAD"/>
    <s v="NO SOLICITADAS"/>
  </r>
  <r>
    <x v="30"/>
    <s v="02-01-01-004-008"/>
    <s v="02-01-01-004-008-01"/>
    <s v="Activos fijos - Aparatos médicos y quirúrgicos y aparatos ortésicos y protésicos"/>
    <s v="PORTA AGUJAS DE MAYO INOXIDABLE "/>
    <n v="42121506"/>
    <s v="SELECCIÓN ABREVIADA SUBASTA INVERSA (NO DISPONIBLE)"/>
    <n v="3"/>
    <n v="2"/>
    <n v="10"/>
    <n v="3"/>
    <n v="322728"/>
    <s v="UNIDAD"/>
    <s v="NO SOLICITADAS"/>
  </r>
  <r>
    <x v="30"/>
    <s v="02-01-01-004-008"/>
    <s v="02-01-01-004-008-01"/>
    <s v="Activos fijos - Aparatos médicos y quirúrgicos y aparatos ortésicos y protésicos"/>
    <s v="TIJERA METZEMBAUM CURVA INOXIDABLE "/>
    <n v="42121506"/>
    <s v="SELECCIÓN ABREVIADA SUBASTA INVERSA (NO DISPONIBLE)"/>
    <n v="3"/>
    <n v="2"/>
    <n v="10"/>
    <n v="3"/>
    <n v="232764"/>
    <s v="UNIDAD"/>
    <s v="NO SOLICITADAS"/>
  </r>
  <r>
    <x v="30"/>
    <s v="02-01-01-004-008"/>
    <s v="02-01-01-004-008-01"/>
    <s v="Activos fijos - Aparatos médicos y quirúrgicos y aparatos ortésicos y protésicos"/>
    <s v="TIJERA METZEMBAUM RECTA "/>
    <n v="42121506"/>
    <s v="SELECCIÓN ABREVIADA SUBASTA INVERSA (NO DISPONIBLE)"/>
    <n v="3"/>
    <n v="2"/>
    <n v="10"/>
    <n v="3"/>
    <n v="232764"/>
    <s v="UNIDAD"/>
    <s v="NO SOLICITADAS"/>
  </r>
  <r>
    <x v="30"/>
    <s v="02-01-01-004-008"/>
    <s v="02-01-01-004-008-01"/>
    <s v="Activos fijos - Aparatos médicos y quirúrgicos y aparatos ortésicos y protésicos"/>
    <s v="GANCHO OVH FOMMON "/>
    <n v="42121506"/>
    <s v="SELECCIÓN ABREVIADA SUBASTA INVERSA (NO DISPONIBLE)"/>
    <n v="3"/>
    <n v="2"/>
    <n v="10"/>
    <n v="2"/>
    <n v="233240"/>
    <s v="UNIDAD"/>
    <s v="NO SOLICITADAS"/>
  </r>
  <r>
    <x v="30"/>
    <s v="02-01-01-004-008"/>
    <s v="02-01-01-004-008-01"/>
    <s v="Activos fijos - Aparatos médicos y quirúrgicos y aparatos ortésicos y protésicos"/>
    <s v="TIJERA IRIS CURVA  INOXIDABLE "/>
    <n v="42121506"/>
    <s v="SELECCIÓN ABREVIADA SUBASTA INVERSA (NO DISPONIBLE)"/>
    <n v="3"/>
    <n v="2"/>
    <n v="10"/>
    <n v="2"/>
    <n v="155176"/>
    <s v="UNIDAD"/>
    <s v="NO SOLICITADAS"/>
  </r>
  <r>
    <x v="30"/>
    <s v="02-01-01-004-008"/>
    <s v="02-01-01-004-008-01"/>
    <s v="Activos fijos - Aparatos médicos y quirúrgicos y aparatos ortésicos y protésicos"/>
    <s v="TIJERA IRIS RECTA INOXIDABLE"/>
    <n v="42121506"/>
    <s v="SELECCIÓN ABREVIADA SUBASTA INVERSA (NO DISPONIBLE)"/>
    <n v="3"/>
    <n v="2"/>
    <n v="10"/>
    <n v="2"/>
    <n v="155176"/>
    <s v="UNIDAD"/>
    <s v="NO SOLICITADAS"/>
  </r>
  <r>
    <x v="30"/>
    <s v="02-01-01-004-008"/>
    <s v="02-01-01-004-008-01"/>
    <s v="Activos fijos - Aparatos médicos y quirúrgicos y aparatos ortésicos y protésicos"/>
    <s v="MANGO DE BISTURI  INOXIDABLE"/>
    <n v="42121506"/>
    <s v="SELECCIÓN ABREVIADA SUBASTA INVERSA (NO DISPONIBLE)"/>
    <n v="3"/>
    <n v="2"/>
    <n v="10"/>
    <n v="2"/>
    <n v="155176"/>
    <s v="UNIDAD"/>
    <s v="NO SOLICITADAS"/>
  </r>
  <r>
    <x v="30"/>
    <s v="02-01-01-004-008"/>
    <s v="02-01-01-004-008-01"/>
    <s v="Activos fijos - Aparatos médicos y quirúrgicos y aparatos ortésicos y protésicos"/>
    <s v="PINZA ADSON CON GARRA  INOXIDABLE"/>
    <n v="42121506"/>
    <s v="SELECCIÓN ABREVIADA SUBASTA INVERSA (NO DISPONIBLE)"/>
    <n v="3"/>
    <n v="2"/>
    <n v="10"/>
    <n v="1"/>
    <n v="77588"/>
    <s v="UNIDAD"/>
    <s v="NO SOLICITADAS"/>
  </r>
  <r>
    <x v="30"/>
    <s v="02-01-01-004-008"/>
    <s v="02-01-01-004-008-01"/>
    <s v="Activos fijos - Aparatos médicos y quirúrgicos y aparatos ortésicos y protésicos"/>
    <s v="PINZA ADSON  SIN GARRA  INOXIDABLE "/>
    <n v="42121506"/>
    <s v="SELECCIÓN ABREVIADA SUBASTA INVERSA (NO DISPONIBLE)"/>
    <n v="3"/>
    <n v="2"/>
    <n v="10"/>
    <n v="1"/>
    <n v="77588"/>
    <s v="UNIDAD"/>
    <s v="NO SOLICITADAS"/>
  </r>
  <r>
    <x v="30"/>
    <s v="02-01-01-004-008"/>
    <s v="02-01-01-004-008-01"/>
    <s v="Activos fijos - Aparatos médicos y quirúrgicos y aparatos ortésicos y protésicos"/>
    <s v="SONDA ACANALADA "/>
    <n v="42121506"/>
    <s v="SELECCIÓN ABREVIADA SUBASTA INVERSA (NO DISPONIBLE)"/>
    <n v="3"/>
    <n v="2"/>
    <n v="10"/>
    <n v="2"/>
    <n v="155176"/>
    <s v="UNIDAD"/>
    <s v="NO SOLICITADAS"/>
  </r>
  <r>
    <x v="30"/>
    <s v="02-01-01-004-008"/>
    <s v="02-01-01-004-008-01"/>
    <s v="Activos fijos - Aparatos médicos y quirúrgicos y aparatos ortésicos y protésicos"/>
    <s v="TIJERAS PUNTA ROMA  INOXIDABLE "/>
    <n v="42121506"/>
    <s v="SELECCIÓN ABREVIADA SUBASTA INVERSA (NO DISPONIBLE)"/>
    <n v="3"/>
    <n v="2"/>
    <n v="10"/>
    <n v="2"/>
    <n v="234430"/>
    <s v="UNIDAD"/>
    <s v="NO SOLICITADAS"/>
  </r>
  <r>
    <x v="30"/>
    <s v="02-01-01-004-003"/>
    <s v="02-01-01-004-003-09"/>
    <s v="Activos fijos - Otras máquinas para usos generales y sus partes y piezas"/>
    <s v="EQUIPO DE RAYOS X FLAT PANEL   Y GENERADOR   CON COMPONENTES ANEXOS PARA RADIOGRAFIA EN PEQUEÑOS ANIMALES "/>
    <n v="42121500"/>
    <s v="SELECCIÓN ABREVIADA SUBASTA INVERSA (NO DISPONIBLE)"/>
    <n v="3"/>
    <n v="2"/>
    <n v="10"/>
    <n v="1"/>
    <n v="119999957"/>
    <s v="UNIDAD"/>
    <s v="NO SOLICITADAS"/>
  </r>
  <r>
    <x v="30"/>
    <s v="02-01-01-004-007"/>
    <s v="02-01-01-004-007-01"/>
    <s v="Activos fijos - Válvulas y tubos electrónicos; componentes electrónicos; sus partes y piezas"/>
    <s v="ADQUISICION LECTORES DE MICROCHIP"/>
    <n v="41102603"/>
    <s v="SELECCIÓN ABREVIADA SUBASTA INVERSA (NO DISPONIBLE)"/>
    <n v="3"/>
    <n v="2"/>
    <n v="10"/>
    <n v="13"/>
    <n v="25998882"/>
    <s v="UNIDAD"/>
    <s v="NO SOLICITADAS"/>
  </r>
  <r>
    <x v="30"/>
    <s v="02-01-01-004-003"/>
    <s v="02-01-01-004-003-09"/>
    <s v="Activos fijos - Otras máquinas para usos generales y sus partes y piezas"/>
    <s v="SOPORTE  ECOGRAFO MINDRAY "/>
    <n v="42121500"/>
    <s v="SELECCIÓN ABREVIADA SUBASTA INVERSA (NO DISPONIBLE)"/>
    <n v="3"/>
    <n v="2"/>
    <n v="10"/>
    <n v="1"/>
    <n v="7999894"/>
    <s v="UNIDAD"/>
    <s v="NO SOLICITADAS"/>
  </r>
  <r>
    <x v="30"/>
    <s v="02-01-01-004-003"/>
    <s v="02-01-01-004-003-09"/>
    <s v="Activos fijos - Otras máquinas para usos generales y sus partes y piezas"/>
    <s v="ECOGRAFO-TRANSDUCTOR"/>
    <n v="42121500"/>
    <s v="SELECCIÓN ABREVIADA SUBASTA INVERSA (NO DISPONIBLE)"/>
    <n v="3"/>
    <n v="2"/>
    <n v="10"/>
    <n v="1"/>
    <n v="22157800"/>
    <s v="UNIDAD"/>
    <s v="NO SOLICITADAS"/>
  </r>
  <r>
    <x v="30"/>
    <s v="02-01-01-004-004"/>
    <s v="02-01-01-004-004-08"/>
    <s v="Activos fijos - Aparatos de uso doméstico y sus partes y piezas"/>
    <s v="MAQUINA PROFESIONAL  DE PELUQUERIA CANINA  "/>
    <n v="42121500"/>
    <s v="SELECCIÓN ABREVIADA SUBASTA INVERSA (NO DISPONIBLE)"/>
    <n v="3"/>
    <n v="2"/>
    <n v="10"/>
    <n v="2"/>
    <n v="2396660"/>
    <s v="UNIDAD"/>
    <s v="NO SOLICITADAS"/>
  </r>
  <r>
    <x v="30"/>
    <s v="02-01-01-004-003"/>
    <s v="02-01-01-004-003-09"/>
    <s v="Activos fijos - Otras máquinas para usos generales y sus partes y piezas"/>
    <s v="MESA DE CURACIÓN SENCILLA EN ACERO INOXIDABLE"/>
    <n v="42192001"/>
    <s v="SELECCIÓN ABREVIADA SUBASTA INVERSA (NO DISPONIBLE)"/>
    <n v="3"/>
    <n v="2"/>
    <n v="10"/>
    <n v="1"/>
    <n v="6489903"/>
    <s v="UNIDAD"/>
    <s v="NO SOLICITADAS"/>
  </r>
  <r>
    <x v="30"/>
    <s v="02-01-01-004-003"/>
    <s v="02-01-01-004-003-09"/>
    <s v="Activos fijos - Otras máquinas para usos generales y sus partes y piezas"/>
    <s v="MESA DE CURACIÓN SENCILLA CON TELE DUCHA Y PORTASUERO EN ACERO INOXIDABLE"/>
    <n v="42192001"/>
    <s v="SELECCIÓN ABREVIADA SUBASTA INVERSA (NO DISPONIBLE)"/>
    <n v="3"/>
    <n v="2"/>
    <n v="10"/>
    <n v="1"/>
    <n v="6489903"/>
    <s v="UNIDAD"/>
    <s v="NO SOLICITADAS"/>
  </r>
  <r>
    <x v="30"/>
    <s v="02-01-01-004-008"/>
    <s v="02-01-01-004-008-01"/>
    <s v="Activos fijos - Aparatos médicos y quirúrgicos y aparatos ortésicos y protésicos"/>
    <s v="EQUIPO CAPNOGRAFO PORTABLE "/>
    <n v="42121500"/>
    <s v="SELECCIÓN ABREVIADA SUBASTA INVERSA (NO DISPONIBLE)"/>
    <n v="3"/>
    <n v="2"/>
    <n v="10"/>
    <n v="1"/>
    <n v="4983244"/>
    <s v="UNIDAD"/>
    <s v="NO SOLICITADAS"/>
  </r>
  <r>
    <x v="30"/>
    <s v="02-01-01-004-003"/>
    <s v="02-01-01-004-003-09"/>
    <s v="Activos fijos - Otras máquinas para usos generales y sus partes y piezas"/>
    <s v="EQUIPO MONITOR PORTABLE "/>
    <n v="42121500"/>
    <s v="SELECCIÓN ABREVIADA SUBASTA INVERSA (NO DISPONIBLE)"/>
    <n v="3"/>
    <n v="2"/>
    <n v="10"/>
    <n v="2"/>
    <n v="5976656"/>
    <s v="UNIDAD"/>
    <s v="NO SOLICITADAS"/>
  </r>
  <r>
    <x v="30"/>
    <s v="02-02-01-003-006"/>
    <s v="02-02-01-003-006-09"/>
    <s v="Materiales y suministros - Otros productos plásticos"/>
    <s v="MARCADORES "/>
    <n v="44121708"/>
    <s v="SELECCIÓN ABREVIADA MENOR CUANTÍA"/>
    <n v="3"/>
    <n v="2"/>
    <n v="10"/>
    <n v="100"/>
    <n v="214200"/>
    <s v="UNIDAD"/>
    <s v="NO SOLICITADAS"/>
  </r>
  <r>
    <x v="30"/>
    <s v="02-02-01-003-002"/>
    <s v="02-02-01-003-002-01"/>
    <s v="Materiales y suministros - Pasta de papel, papel y cartón"/>
    <s v="SOBRES "/>
    <n v="14111611"/>
    <s v="SELECCIÓN ABREVIADA MENOR CUANTÍA"/>
    <n v="3"/>
    <n v="2"/>
    <n v="10"/>
    <n v="200"/>
    <n v="238000"/>
    <s v="UNIDAD"/>
    <s v="NO SOLICITADAS"/>
  </r>
  <r>
    <x v="30"/>
    <s v="02-02-01-003-002"/>
    <s v="02-02-01-003-002-01"/>
    <s v="Materiales y suministros - Pasta de papel, papel y cartón"/>
    <s v="PAPEL OPALINA X 50 UNIDADES  "/>
    <s v="14111511 "/>
    <s v="SELECCIÓN ABREVIADA MENOR CUANTÍA"/>
    <n v="3"/>
    <n v="2"/>
    <n v="10"/>
    <n v="20"/>
    <n v="347480"/>
    <s v="UNIDAD"/>
    <s v="NO SOLICITADAS"/>
  </r>
  <r>
    <x v="30"/>
    <s v="02-01-01-004-003"/>
    <s v="02-01-01-004-003-09"/>
    <s v="Activos fijos - Otras máquinas para usos generales y sus partes y piezas"/>
    <s v="AIRES ACONDICIONADOS 5 TONELADAS"/>
    <n v="40101701"/>
    <s v="SELECCIÓN ABREVIADA SUBASTA INVERSA (NO DISPONIBLE)"/>
    <n v="3"/>
    <n v="4"/>
    <n v="10"/>
    <n v="37"/>
    <n v="259740000"/>
    <s v="UNIDAD"/>
    <s v="NO SOLICITADAS"/>
  </r>
  <r>
    <x v="30"/>
    <s v="02-01-01-004-007"/>
    <s v="02-01-01-004-007-02"/>
    <s v="Activos fijos - Aparatos transmisores de televisión y radio; televisión, video y cámaras digitales; teléfonos"/>
    <s v="TV SMART 65&quot;"/>
    <n v="52161505"/>
    <s v="SELECCIÓN ABREVIADA SUBASTA INVERSA (NO DISPONIBLE)"/>
    <n v="3"/>
    <n v="4"/>
    <n v="10"/>
    <n v="15"/>
    <n v="48000000"/>
    <s v="UNIDAD"/>
    <s v="NO SOLICITADAS"/>
  </r>
  <r>
    <x v="30"/>
    <s v="02-02-01-004-002"/>
    <s v="02-02-01-004-002"/>
    <s v="Materiales y suministros - Productos metálicos elaborados (excepto maquinaria y equipo)"/>
    <s v="MEDALLA ORDEN DEL MERITO MILITAR ANTONIO NARIÑO / COMENDADOR"/>
    <n v="49101701"/>
    <s v="SELECCIÓN ABREVIADA MENOR CUANTÍA"/>
    <n v="1"/>
    <n v="11"/>
    <n v="10"/>
    <n v="2"/>
    <n v="199305.02"/>
    <s v="UNIDAD"/>
    <s v=""/>
  </r>
  <r>
    <x v="30"/>
    <s v="01-01-03-027"/>
    <s v="01-01-03-027"/>
    <s v="Planta permanente - Partida alimentación soldados"/>
    <s v="PARTIDA ALIMENTACION SOLDADOS"/>
    <s v="90101501_x000a_90101604"/>
    <s v="CONTRATACIÓN DIRECTA"/>
    <n v="1"/>
    <n v="11"/>
    <n v="10"/>
    <n v="1"/>
    <n v="9255484677"/>
    <s v="GLOBAL"/>
    <s v="SI APROBADAS"/>
  </r>
  <r>
    <x v="30"/>
    <s v="02-02-02-009-002"/>
    <s v="02-02-02-009-002-09"/>
    <s v="Adquisición de servicios - Otros tipos de educación y servicios de apoyo educativo"/>
    <s v="DIPLOMADO VIRTUAL EN DOCENCIA DIGITAL"/>
    <n v="86111503"/>
    <s v="CONTRATACIÓN DIRECTA"/>
    <n v="0"/>
    <n v="0"/>
    <n v="10"/>
    <n v="1"/>
    <n v="4541000"/>
    <s v="GLOBAL"/>
    <s v=""/>
  </r>
  <r>
    <x v="30"/>
    <s v="02-02-02-007-001"/>
    <s v="02-02-02-007-001-03-5-02"/>
    <s v="Adquisición de servicios - Servicios de seguros de transporte marítimo, de aviación y otros medios de transporte"/>
    <s v="PÓLIZA SEGURO DE AERONAVES"/>
    <n v="84131500"/>
    <s v="LICITACIÓN PÚBLICA"/>
    <n v="0"/>
    <n v="0"/>
    <n v="10"/>
    <n v="1"/>
    <n v="26460085372.710003"/>
    <s v="GLOBAL"/>
    <s v=""/>
  </r>
  <r>
    <x v="30"/>
    <s v="02-02-02-010"/>
    <s v="02-02-02-010"/>
    <s v="Adquisición de servicios - Viáticos de los funcionarios en comisión"/>
    <s v="AUXILIO DE MARCHA GACAR"/>
    <n v="90111503"/>
    <s v="CONTRATACIÓN DIRECTA"/>
    <n v="0"/>
    <n v="0"/>
    <n v="10"/>
    <n v="1"/>
    <n v="1867883"/>
    <s v="GLOBAL"/>
    <s v=""/>
  </r>
  <r>
    <x v="30"/>
    <s v="02-02-02-010"/>
    <s v="02-02-02-010"/>
    <s v="Adquisición de servicios - Viáticos de los funcionarios en comisión"/>
    <s v="AUXILIO DE MARCHA SOLDADOS GAORI"/>
    <n v="90111503"/>
    <s v="CONTRATACIÓN DIRECTA"/>
    <n v="0"/>
    <n v="0"/>
    <n v="10"/>
    <n v="1"/>
    <n v="11675763"/>
    <s v="GLOBAL"/>
    <s v=""/>
  </r>
  <r>
    <x v="30"/>
    <s v="02-02-02-010"/>
    <s v="02-02-02-010"/>
    <s v="Adquisición de servicios - Viáticos de los funcionarios en comisión"/>
    <s v="AUXILIO DE MARCHA GACAS"/>
    <n v="90111503"/>
    <s v="CONTRATACIÓN DIRECTA"/>
    <n v="0"/>
    <n v="0"/>
    <n v="10"/>
    <n v="1"/>
    <n v="3779987"/>
    <s v="GLOBAL"/>
    <s v=""/>
  </r>
  <r>
    <x v="30"/>
    <s v="02-02-02-010"/>
    <s v="02-02-02-010"/>
    <s v="Adquisición de servicios - Viáticos de los funcionarios en comisión"/>
    <s v="AUXILIO DE MARCHA SOLDADOS GAAMA"/>
    <n v="90111503"/>
    <s v="CONTRATACIÓN DIRECTA"/>
    <n v="0"/>
    <n v="0"/>
    <n v="10"/>
    <n v="1"/>
    <n v="4521593"/>
    <s v="GLOBAL"/>
    <s v=""/>
  </r>
  <r>
    <x v="30"/>
    <s v="02-02-01-003-006"/>
    <s v="02-02-01-003-006-03"/>
    <s v="Materiales y suministros - Semimanufacturas de plástico"/>
    <s v="LAMINA PARA CANILES"/>
    <n v="10131601"/>
    <s v="SELECCIÓN ABREVIADA MENOR CUANTÍA"/>
    <n v="3"/>
    <n v="2"/>
    <n v="10"/>
    <n v="30"/>
    <n v="5157990"/>
    <s v="UNIDAD"/>
    <s v="NO SOLICITADAS"/>
  </r>
  <r>
    <x v="30"/>
    <s v="02-02-01-003-008"/>
    <s v="02-02-01-003-008-07"/>
    <s v="Materiales y suministros - Construcciones prefabricadas"/>
    <s v="CAMA PREFABRICADA PARA CANINOS"/>
    <n v="10131601"/>
    <s v="SELECCIÓN ABREVIADA MENOR CUANTÍA"/>
    <n v="3"/>
    <n v="2"/>
    <n v="10"/>
    <n v="82"/>
    <n v="3916320"/>
    <s v="UNIDAD"/>
    <s v="NO SOLICITADAS"/>
  </r>
  <r>
    <x v="30"/>
    <s v="02-01-01-004-004"/>
    <s v="02-01-01-004-004-01"/>
    <s v="Activos fijos - Maquinaria agropecuaria o silvícola y sus partes y piezas"/>
    <s v="PARIDERA PREFABRICADA PARA CANINOS"/>
    <n v="10131602"/>
    <s v="SELECCIÓN ABREVIADA MENOR CUANTÍA"/>
    <n v="3"/>
    <n v="2"/>
    <n v="10"/>
    <n v="1"/>
    <n v="955183"/>
    <s v="UNIDAD"/>
    <s v="NO SOLICITADAS"/>
  </r>
  <r>
    <x v="30"/>
    <s v="02-01-01-004-004"/>
    <s v="02-01-01-004-004-01"/>
    <s v="Activos fijos - Maquinaria agropecuaria o silvícola y sus partes y piezas"/>
    <s v="CERRAMIENTO EN MALLA"/>
    <n v="10131601"/>
    <s v="SELECCIÓN ABREVIADA MENOR CUANTÍA"/>
    <n v="3"/>
    <n v="2"/>
    <n v="10"/>
    <n v="3"/>
    <n v="2865549"/>
    <s v="UNIDAD"/>
    <s v="NO SOLICITADAS"/>
  </r>
  <r>
    <x v="30"/>
    <s v="02-02-02-008-007"/>
    <s v="02-02-02-008-007-01-4"/>
    <s v="Adquisición de servicios - Servicios de mantenimiento y reparación de maquinaria y equipo de transporte"/>
    <s v="MANTENIMIENTO  VEHICULOS GACAS"/>
    <n v="78181500"/>
    <s v="SELECCIÓN ABREVIADA MENOR CUANTÍA"/>
    <n v="0"/>
    <n v="0"/>
    <n v="10"/>
    <n v="1"/>
    <n v="75500000"/>
    <s v="GLOBAL"/>
    <s v=""/>
  </r>
  <r>
    <x v="30"/>
    <s v="02-01-01-004-010"/>
    <s v="02-01-01-004-010-07"/>
    <s v="Activos fijos - Otros equipos"/>
    <s v="ADQUISICIÓN TRAJES EQUIPOS DE BOMBEROS"/>
    <n v="46181508"/>
    <s v="SELECCIÓN ABREVIADA SUBASTA INVERSA (NO DISPONIBLE)"/>
    <n v="2"/>
    <n v="10"/>
    <n v="10"/>
    <n v="27"/>
    <n v="319912875"/>
    <s v="UNIDAD"/>
    <s v=""/>
  </r>
  <r>
    <x v="30"/>
    <s v="02-02-01-002-008"/>
    <s v="02-02-01-002-008"/>
    <s v="Materiales y suministros - Dotación (prendas de vestir y calzado)"/>
    <s v="UNIFORME DE SERVICIO N.1 MASCULINO SUBOFICIAL CON PORTAVESTIDO"/>
    <n v="53102701"/>
    <s v="CONTRATACIÓN DIRECTA"/>
    <n v="2"/>
    <n v="10"/>
    <n v="10"/>
    <n v="120"/>
    <n v="73941840"/>
    <s v="UNIDAD"/>
    <s v=""/>
  </r>
  <r>
    <x v="30"/>
    <s v="02-02-01-002-008"/>
    <s v="02-02-01-002-008"/>
    <s v="Materiales y suministros - Dotación (prendas de vestir y calzado)"/>
    <s v="UNIFORME DE SERVICIO N.3 MASCULINO OFICIAL CON PORTAVESTIDO"/>
    <n v="53102701"/>
    <s v="CONTRATACIÓN DIRECTA"/>
    <n v="2"/>
    <n v="10"/>
    <n v="10"/>
    <n v="370"/>
    <n v="222351500"/>
    <s v="UNIDAD"/>
    <s v=""/>
  </r>
  <r>
    <x v="30"/>
    <s v="02-02-01-002-007"/>
    <s v="02-02-01-002-007"/>
    <s v="Materiales y suministros - Artículos textiles (excepto prendas de vestir)"/>
    <s v="LIGAS"/>
    <n v="53102509"/>
    <s v="MÍNIMA CUANTÍA"/>
    <n v="2"/>
    <n v="10"/>
    <n v="10"/>
    <n v="9152"/>
    <n v="24710400"/>
    <s v="UNIDAD"/>
    <s v=""/>
  </r>
  <r>
    <x v="30"/>
    <s v="02-02-01-002-007"/>
    <s v="02-02-01-002-007"/>
    <s v="Materiales y suministros - Artículos textiles (excepto prendas de vestir)"/>
    <s v="PORTACANTIMPLORA"/>
    <n v="24121513"/>
    <s v="SELECCIÓN ABREVIADA - ACUERDO MARCO"/>
    <n v="2"/>
    <n v="10"/>
    <n v="10"/>
    <n v="3290"/>
    <n v="97931841.589999989"/>
    <s v="UNIDAD"/>
    <s v=""/>
  </r>
  <r>
    <x v="30"/>
    <s v="02-02-01-002-007"/>
    <s v="02-02-01-002-007"/>
    <s v="Materiales y suministros - Artículos textiles (excepto prendas de vestir)"/>
    <s v="SOBRECAMAS"/>
    <n v="52121501"/>
    <s v="SELECCIÓN ABREVIADA - ACUERDO MARCO"/>
    <n v="2"/>
    <n v="10"/>
    <n v="10"/>
    <n v="3759"/>
    <n v="120175793.84999999"/>
    <s v="UNIDAD"/>
    <s v=""/>
  </r>
  <r>
    <x v="30"/>
    <s v="02-02-01-002-007"/>
    <s v="02-02-01-002-007"/>
    <s v="Materiales y suministros - Artículos textiles (excepto prendas de vestir)"/>
    <s v="SACOS TERREROS"/>
    <n v="24121502"/>
    <s v="SELECCIÓN ABREVIADA MENOR CUANTÍA"/>
    <n v="2"/>
    <n v="10"/>
    <n v="10"/>
    <n v="114942"/>
    <n v="99999540"/>
    <s v="UNIDAD"/>
    <s v=""/>
  </r>
  <r>
    <x v="30"/>
    <s v="02-02-01-003-008"/>
    <s v="02-02-01-003-008-09"/>
    <s v="Materiales y suministros - Otros artículos manufacturados n. C. P."/>
    <s v="ADQUISICIÓN DE BUSTOS PARA PERSONAL MILITAR QUE SE RETIRA CON 20 AÑOS"/>
    <n v="31121412"/>
    <s v="MÍNIMA CUANTÍA"/>
    <n v="1"/>
    <n v="11"/>
    <n v="10"/>
    <n v="114"/>
    <n v="7936110"/>
    <s v="GLOBAL"/>
    <s v=""/>
  </r>
  <r>
    <x v="30"/>
    <s v="02-02-02-008-005"/>
    <s v="02-02-02-008-005-03"/>
    <s v="Adquisición de servicios - Servicios de limpieza"/>
    <s v="SERVICIO DE ASEO Y LIMPIEZA ESM (ENERO A SEPTIEMBRE DE 2021)"/>
    <n v="76111500"/>
    <s v="MÍNIMA CUANTÍA"/>
    <n v="1"/>
    <n v="9"/>
    <n v="10"/>
    <n v="1"/>
    <n v="13025160"/>
    <s v="GLOBAL"/>
    <s v="NO SOLICITADAS"/>
  </r>
  <r>
    <x v="30"/>
    <s v="02-02-02-008-005"/>
    <s v="02-02-02-008-005-09-6"/>
    <s v="Adquisición de servicios - Servicios de organización y asistencia de convenciones y ferias"/>
    <s v="RECURSOS PARA REALIZAR LAS ACTIVIDADES CONTEMPLADAS EN LA AGENDA INTERNACIONAL 2021, EN CUMPLIMIENTO A LO ACORDADO EN LOS DIFERENTES MECANISMOS BILATERALES Y MUTILATERALES EN LOS QUE PARTICIPA LA FUERZA AEREA COLOMBIANA"/>
    <n v="81141601"/>
    <s v="SELECCIÓN ABREVIADA MENOR CUANTÍA"/>
    <n v="2"/>
    <n v="0"/>
    <n v="16"/>
    <n v="1"/>
    <n v="96000000"/>
    <s v="GLOBAL"/>
    <s v=""/>
  </r>
  <r>
    <x v="30"/>
    <s v="02-02-01-004-002"/>
    <s v="02-02-01-004-002"/>
    <s v="Materiales y suministros - Productos metálicos elaborados (excepto maquinaria y equipo)"/>
    <s v="COLLAR LED"/>
    <n v="10111306"/>
    <s v="SELECCIÓN ABREVIADA MENOR CUANTÍA"/>
    <n v="4"/>
    <n v="6"/>
    <n v="10"/>
    <n v="8"/>
    <n v="2304000"/>
    <s v="UNIDAD"/>
    <s v="NO SOLICITADAS"/>
  </r>
  <r>
    <x v="30"/>
    <s v="02-02-01-004-002"/>
    <s v="02-02-01-004-002"/>
    <s v="Materiales y suministros - Productos metálicos elaborados (excepto maquinaria y equipo)"/>
    <s v="TRAILLA LED"/>
    <n v="10111306"/>
    <s v="SELECCIÓN ABREVIADA MENOR CUANTÍA"/>
    <n v="4"/>
    <n v="6"/>
    <n v="10"/>
    <n v="8"/>
    <n v="2304000"/>
    <s v="UNIDAD"/>
    <s v="NO SOLICITADAS"/>
  </r>
  <r>
    <x v="30"/>
    <s v="02-02-01-004-002"/>
    <s v="02-02-01-004-002"/>
    <s v="Materiales y suministros - Productos metálicos elaborados (excepto maquinaria y equipo)"/>
    <s v="ARNES LED"/>
    <n v="10111306"/>
    <s v="SELECCIÓN ABREVIADA MENOR CUANTÍA"/>
    <n v="4"/>
    <n v="6"/>
    <n v="10"/>
    <n v="8"/>
    <n v="3456000"/>
    <s v="UNIDAD"/>
    <s v="NO SOLICITADAS"/>
  </r>
  <r>
    <x v="30"/>
    <s v="02-02-02-009-002"/>
    <s v="02-02-02-009-002-09"/>
    <s v="Adquisición de servicios - Otros tipos de educación y servicios de apoyo educativo"/>
    <s v="CAPACITACION EN MANTENIMIENTO DE SISTEMAS G-1000 Y G-600"/>
    <n v="86111604"/>
    <s v="CONTRATACIÓN DIRECTA"/>
    <n v="2"/>
    <n v="6"/>
    <n v="10"/>
    <n v="1"/>
    <n v="34999994.399999999"/>
    <s v="GLOBAL"/>
    <s v="NO SOLICITADAS"/>
  </r>
  <r>
    <x v="30"/>
    <s v="02-02-01-003-006"/>
    <s v="02-02-01-003-006-09"/>
    <s v="Materiales y suministros - Otros productos plásticos"/>
    <s v="ADQUISICION SEÑALIZACIÓN PARA LA FUERZA AÉREA COLOMBIANA"/>
    <n v="55121701"/>
    <s v="SELECCIÓN ABREVIADA MENOR CUANTÍA"/>
    <n v="5"/>
    <n v="6"/>
    <n v="10"/>
    <n v="1"/>
    <n v="180000000"/>
    <s v="GLOBAL"/>
    <s v="NO SOLICITADAS"/>
  </r>
  <r>
    <x v="30"/>
    <s v="02-02-01-002-008"/>
    <s v="02-02-01-002-008"/>
    <s v="Materiales y suministros - Dotación (prendas de vestir y calzado)"/>
    <s v="UNIFORME DE SERVICIO N.3 MASCULINO SUBOFICIAL CON PORTAVESTIDO"/>
    <n v="53102701"/>
    <s v="CONTRATACIÓN DIRECTA"/>
    <n v="2"/>
    <n v="10"/>
    <n v="10"/>
    <n v="733"/>
    <n v="427325073"/>
    <s v="UNIDAD"/>
    <s v=""/>
  </r>
  <r>
    <x v="30"/>
    <s v="02-02-01-002-008"/>
    <s v="02-02-01-002-008"/>
    <s v="Materiales y suministros - Dotación (prendas de vestir y calzado)"/>
    <s v="UNIFORME DE SERVICIO N.3 FEMENINO CON PANTALON OFICIAL_x000a_CON PORTA VESTIDO"/>
    <n v="53102701"/>
    <s v="CONTRATACIÓN DIRECTA"/>
    <n v="2"/>
    <n v="10"/>
    <n v="10"/>
    <n v="120"/>
    <n v="59476200"/>
    <s v="UNIDAD"/>
    <s v=""/>
  </r>
  <r>
    <x v="30"/>
    <s v="02-01-01-003-008"/>
    <s v="02-01-01-003-008-04"/>
    <s v="Activos fijos - Artículos de deporte"/>
    <s v="TUNEL EN LONA"/>
    <n v="10111306"/>
    <s v="SELECCIÓN ABREVIADA MENOR CUANTÍA"/>
    <n v="4"/>
    <n v="12"/>
    <n v="10"/>
    <n v="1"/>
    <n v="1152000"/>
    <s v="UNIDAD"/>
    <s v=""/>
  </r>
  <r>
    <x v="30"/>
    <s v="02-01-01-003-008"/>
    <s v="02-01-01-003-008-04"/>
    <s v="Activos fijos - Artículos de deporte"/>
    <s v="VALLA DE SALTO SIMPLE"/>
    <n v="10111306"/>
    <s v="SELECCIÓN ABREVIADA MENOR CUANTÍA"/>
    <n v="4"/>
    <n v="12"/>
    <n v="10"/>
    <n v="4"/>
    <n v="1728000"/>
    <s v="UNIDAD"/>
    <s v=""/>
  </r>
  <r>
    <x v="30"/>
    <s v="02-01-01-003-008"/>
    <s v="02-01-01-003-008-04"/>
    <s v="Activos fijos - Artículos de deporte"/>
    <s v="MESA DE AGILITY"/>
    <n v="10111306"/>
    <s v="SELECCIÓN ABREVIADA MENOR CUANTÍA"/>
    <n v="4"/>
    <n v="12"/>
    <n v="10"/>
    <n v="3"/>
    <n v="1152000"/>
    <s v="UNIDAD"/>
    <s v=""/>
  </r>
  <r>
    <x v="30"/>
    <s v="02-01-01-003-008"/>
    <s v="02-01-01-003-008-04"/>
    <s v="Activos fijos - Artículos de deporte"/>
    <s v="RUEDA DE AGILITY"/>
    <n v="10111306"/>
    <s v="SELECCIÓN ABREVIADA MENOR CUANTÍA"/>
    <n v="4"/>
    <n v="12"/>
    <n v="10"/>
    <n v="1"/>
    <n v="960000"/>
    <s v="UNIDAD"/>
    <s v=""/>
  </r>
  <r>
    <x v="30"/>
    <s v="02-01-01-003-008"/>
    <s v="02-01-01-003-008-04"/>
    <s v="Activos fijos - Artículos de deporte"/>
    <s v="SLALOM"/>
    <n v="10111306"/>
    <s v="SELECCIÓN ABREVIADA MENOR CUANTÍA"/>
    <n v="4"/>
    <n v="12"/>
    <n v="10"/>
    <n v="1"/>
    <n v="1271760"/>
    <s v="UNIDAD"/>
    <s v=""/>
  </r>
  <r>
    <x v="30"/>
    <s v="02-02-01-003-005"/>
    <s v="02-02-01-003-005-02"/>
    <s v="Materiales y suministros - Productos farmacéuticos"/>
    <s v="APÓSITO ABDOMINAL"/>
    <n v="42311506"/>
    <s v="SELECCIÓN ABREVIADA SUBASTA INVERSA (NO DISPONIBLE)"/>
    <n v="3"/>
    <n v="12"/>
    <n v="10"/>
    <n v="100"/>
    <n v="1698300"/>
    <s v="UNIDAD"/>
    <s v=""/>
  </r>
  <r>
    <x v="30"/>
    <s v="02-02-01-003-005"/>
    <s v="02-02-01-003-005-02"/>
    <s v="Materiales y suministros - Productos farmacéuticos"/>
    <s v="APÓSITO CON AGENTE HEMOSTÁTICO"/>
    <n v="42311511"/>
    <s v="SELECCIÓN ABREVIADA SUBASTA INVERSA (NO DISPONIBLE)"/>
    <n v="3"/>
    <n v="12"/>
    <n v="10"/>
    <n v="10"/>
    <n v="3506690"/>
    <s v="UNIDAD"/>
    <s v=""/>
  </r>
  <r>
    <x v="30"/>
    <s v="02-02-01-003-005"/>
    <s v="02-02-01-003-005-02"/>
    <s v="Materiales y suministros - Productos farmacéuticos"/>
    <s v="APÓSITO DE CAMPO"/>
    <n v="42311506"/>
    <s v="SELECCIÓN ABREVIADA SUBASTA INVERSA (NO DISPONIBLE)"/>
    <n v="3"/>
    <n v="12"/>
    <n v="10"/>
    <n v="100"/>
    <n v="1431700"/>
    <s v="UNIDAD"/>
    <s v=""/>
  </r>
  <r>
    <x v="30"/>
    <s v="02-02-01-003-005"/>
    <s v="02-02-01-003-005-02"/>
    <s v="Materiales y suministros - Productos farmacéuticos"/>
    <s v="APÓSITO PARA MANEJO DE QUEMADURAS"/>
    <n v="42311504"/>
    <s v="SELECCIÓN ABREVIADA SUBASTA INVERSA (NO DISPONIBLE)"/>
    <n v="3"/>
    <n v="12"/>
    <n v="10"/>
    <n v="20"/>
    <n v="300000"/>
    <s v="UNIDAD"/>
    <s v=""/>
  </r>
  <r>
    <x v="30"/>
    <s v="02-02-01-004-008"/>
    <s v="02-02-01-004-008-01"/>
    <s v="Materiales y suministros - Aparatos médicos y quirúrgicos y aparatos ortésicos y protésicos"/>
    <s v="ELECTRODOS DESECHABLES PEDIÁTRICOS"/>
    <n v="39121436"/>
    <s v="SELECCIÓN ABREVIADA SUBASTA INVERSA (NO DISPONIBLE)"/>
    <n v="3"/>
    <n v="12"/>
    <n v="10"/>
    <n v="4"/>
    <n v="84000"/>
    <s v="UNIDAD"/>
    <s v=""/>
  </r>
  <r>
    <x v="30"/>
    <s v="02-02-01-003-005"/>
    <s v="02-02-01-003-005-02"/>
    <s v="Materiales y suministros - Productos farmacéuticos"/>
    <s v="ESPARADRAPO TELA"/>
    <n v="42311506"/>
    <s v="SELECCIÓN ABREVIADA SUBASTA INVERSA (NO DISPONIBLE)"/>
    <n v="3"/>
    <n v="12"/>
    <n v="10"/>
    <n v="20"/>
    <n v="1265120"/>
    <s v="UNIDAD"/>
    <s v=""/>
  </r>
  <r>
    <x v="30"/>
    <s v="02-02-01-003-005"/>
    <s v="02-02-01-003-005-02"/>
    <s v="Materiales y suministros - Productos farmacéuticos"/>
    <s v="GASA PRECORTADA PAQUETE"/>
    <n v="42311511"/>
    <s v="SELECCIÓN ABREVIADA SUBASTA INVERSA (NO DISPONIBLE)"/>
    <n v="3"/>
    <n v="12"/>
    <n v="10"/>
    <n v="1001"/>
    <n v="490490"/>
    <s v="UNIDAD"/>
    <s v=""/>
  </r>
  <r>
    <x v="30"/>
    <s v="02-02-01-004-008"/>
    <s v="02-02-01-004-008-01"/>
    <s v="Materiales y suministros - Aparatos médicos y quirúrgicos y aparatos ortésicos y protésicos"/>
    <s v="FÉRULA SAM (INMOVILIZADOR EXTREMIDADES)"/>
    <n v="31163102"/>
    <s v="SELECCIÓN ABREVIADA SUBASTA INVERSA (NO DISPONIBLE)"/>
    <n v="3"/>
    <n v="12"/>
    <n v="10"/>
    <n v="10"/>
    <n v="425300"/>
    <s v="UNIDAD"/>
    <s v=""/>
  </r>
  <r>
    <x v="30"/>
    <s v="02-02-01-004-008"/>
    <s v="02-02-01-004-008-01"/>
    <s v="Materiales y suministros - Aparatos médicos y quirúrgicos y aparatos ortésicos y protésicos"/>
    <s v="KIT DE INMOVILIZACIÓN TODA EXTREMIDAD"/>
    <n v="42143603"/>
    <s v="SELECCIÓN ABREVIADA SUBASTA INVERSA (NO DISPONIBLE)"/>
    <n v="3"/>
    <n v="12"/>
    <n v="10"/>
    <n v="5"/>
    <n v="259995"/>
    <s v="UNIDAD"/>
    <s v=""/>
  </r>
  <r>
    <x v="30"/>
    <s v="02-02-01-004-008"/>
    <s v="02-02-01-004-008-01"/>
    <s v="Materiales y suministros - Aparatos médicos y quirúrgicos y aparatos ortésicos y protésicos"/>
    <s v="VENDA ALGODÓN 6X5"/>
    <n v="42311506"/>
    <s v="SELECCIÓN ABREVIADA SUBASTA INVERSA (NO DISPONIBLE)"/>
    <n v="3"/>
    <n v="12"/>
    <n v="10"/>
    <n v="120"/>
    <n v="255360"/>
    <s v="UNIDAD"/>
    <s v=""/>
  </r>
  <r>
    <x v="30"/>
    <s v="02-02-01-004-008"/>
    <s v="02-02-01-004-008-01"/>
    <s v="Materiales y suministros - Aparatos médicos y quirúrgicos y aparatos ortésicos y protésicos"/>
    <s v="VENDA ELÁSTICA 4 X 5"/>
    <n v="42311506"/>
    <s v="SELECCIÓN ABREVIADA SUBASTA INVERSA (NO DISPONIBLE)"/>
    <n v="3"/>
    <n v="12"/>
    <n v="10"/>
    <n v="120"/>
    <n v="168600"/>
    <s v="UNIDAD"/>
    <s v=""/>
  </r>
  <r>
    <x v="30"/>
    <s v="02-02-01-004-008"/>
    <s v="02-02-01-004-008-01"/>
    <s v="Materiales y suministros - Aparatos médicos y quirúrgicos y aparatos ortésicos y protésicos"/>
    <s v="VENDA ELÁSTICA 6 X 5"/>
    <n v="42311506"/>
    <s v="SELECCIÓN ABREVIADA SUBASTA INVERSA (NO DISPONIBLE)"/>
    <n v="3"/>
    <n v="12"/>
    <n v="10"/>
    <n v="110"/>
    <n v="234410"/>
    <s v="UNIDAD"/>
    <s v=""/>
  </r>
  <r>
    <x v="30"/>
    <s v="02-02-01-004-008"/>
    <s v="02-02-01-004-008-01"/>
    <s v="Materiales y suministros - Aparatos médicos y quirúrgicos y aparatos ortésicos y protésicos"/>
    <s v="VENDA TRIANGULAR"/>
    <n v="42311506"/>
    <s v="SELECCIÓN ABREVIADA SUBASTA INVERSA (NO DISPONIBLE)"/>
    <n v="3"/>
    <n v="12"/>
    <n v="10"/>
    <n v="12"/>
    <n v="58836"/>
    <s v="UNIDAD"/>
    <s v=""/>
  </r>
  <r>
    <x v="30"/>
    <s v="02-02-01-003-005"/>
    <s v="02-02-01-003-005-02"/>
    <s v="Materiales y suministros - Productos farmacéuticos"/>
    <s v="KIT DE DERRAME BIOLOGICO"/>
    <n v="42281803"/>
    <s v="SELECCIÓN ABREVIADA SUBASTA INVERSA (NO DISPONIBLE)"/>
    <n v="3"/>
    <n v="12"/>
    <n v="10"/>
    <n v="6"/>
    <n v="660000"/>
    <s v="UNIDAD"/>
    <s v=""/>
  </r>
  <r>
    <x v="30"/>
    <s v="02-02-01-004-008"/>
    <s v="02-02-01-004-008-01"/>
    <s v="Materiales y suministros - Aparatos médicos y quirúrgicos y aparatos ortésicos y protésicos"/>
    <s v="FILTRO BACTERIANO VIRICO UNIVERSAL COMPATIBLE CON VENTILADOR IMPACT"/>
    <n v="42272200"/>
    <s v="SELECCIÓN ABREVIADA SUBASTA INVERSA (NO DISPONIBLE)"/>
    <n v="0"/>
    <n v="0"/>
    <n v="10"/>
    <n v="200"/>
    <n v="3712800"/>
    <s v="UNIDAD"/>
    <s v=""/>
  </r>
  <r>
    <x v="30"/>
    <s v="02-02-01-004-008"/>
    <s v="02-02-01-004-008-01"/>
    <s v="Materiales y suministros - Aparatos médicos y quirúrgicos y aparatos ortésicos y protésicos"/>
    <s v="LLAVE DE PASO DE TRES VIAS–EMPAQUE ESTERIL-CONECTOR UNIVERSAL /ESTANDAR - DESECHABLE"/>
    <n v="42272200"/>
    <s v="SELECCIÓN ABREVIADA SUBASTA INVERSA (NO DISPONIBLE)"/>
    <n v="0"/>
    <n v="0"/>
    <n v="10"/>
    <n v="100"/>
    <n v="115400"/>
    <s v="UNIDAD"/>
    <s v=""/>
  </r>
  <r>
    <x v="30"/>
    <s v="02-02-01-004-008"/>
    <s v="02-02-01-004-008-01"/>
    <s v="Materiales y suministros - Aparatos médicos y quirúrgicos y aparatos ortésicos y protésicos"/>
    <s v="SONDA NELATON No 14"/>
    <n v="42142710"/>
    <s v="SELECCIÓN ABREVIADA SUBASTA INVERSA (NO DISPONIBLE)"/>
    <n v="0"/>
    <n v="0"/>
    <n v="10"/>
    <n v="6"/>
    <n v="51720"/>
    <s v="UNIDAD"/>
    <s v=""/>
  </r>
  <r>
    <x v="30"/>
    <s v="02-02-01-004-008"/>
    <s v="02-02-01-004-008-01"/>
    <s v="Materiales y suministros - Aparatos médicos y quirúrgicos y aparatos ortésicos y protésicos"/>
    <s v="TORNIQUETE PARA CONTROL DE HEMORRAGIA"/>
    <n v="42272200"/>
    <s v="SELECCIÓN ABREVIADA SUBASTA INVERSA (NO DISPONIBLE)"/>
    <n v="0"/>
    <n v="0"/>
    <n v="10"/>
    <n v="16"/>
    <n v="1605760"/>
    <s v="UNIDAD"/>
    <s v=""/>
  </r>
  <r>
    <x v="30"/>
    <s v="02-02-01-004-008"/>
    <s v="02-02-01-004-008-01"/>
    <s v="Materiales y suministros - Aparatos médicos y quirúrgicos y aparatos ortésicos y protésicos"/>
    <s v="VENDA DE ALGODÓN DE 4&quot; x 5YD"/>
    <n v="42311506"/>
    <s v="SELECCIÓN ABREVIADA SUBASTA INVERSA (NO DISPONIBLE)"/>
    <n v="0"/>
    <n v="0"/>
    <n v="10"/>
    <n v="110"/>
    <n v="155100"/>
    <s v="UNIDAD"/>
    <s v=""/>
  </r>
  <r>
    <x v="30"/>
    <s v="02-02-01-003-008"/>
    <s v="02-02-01-003-008-09"/>
    <s v="Materiales y suministros - Otros artículos manufacturados n. C. P."/>
    <s v="LATIGO DE AGITACION"/>
    <n v="10141608"/>
    <s v="SELECCIÓN ABREVIADA MENOR CUANTÍA"/>
    <n v="0"/>
    <n v="0"/>
    <n v="10"/>
    <n v="2"/>
    <n v="229244"/>
    <s v="UNIDAD"/>
    <s v=""/>
  </r>
  <r>
    <x v="30"/>
    <s v="02-02-02-008-007"/>
    <s v="02-02-02-008-007-01-4"/>
    <s v="Adquisición de servicios - Servicios de mantenimiento y reparación de maquinaria y equipo de transporte"/>
    <s v="MANTENIMIENTO PREVENTIVO Y CORRECTIVO A TODO COSTO VEHICULOS GAORI"/>
    <n v="78181500"/>
    <s v="SELECCIÓN ABREVIADA MENOR CUANTÍA"/>
    <n v="3"/>
    <n v="0"/>
    <n v="10"/>
    <n v="1"/>
    <n v="58937744"/>
    <s v="GLOBAL"/>
    <s v="NO SOLICITADAS"/>
  </r>
  <r>
    <x v="30"/>
    <s v="02-02-02-008-007"/>
    <s v="02-02-02-008-007-01-4"/>
    <s v="Adquisición de servicios - Servicios de mantenimiento y reparación de maquinaria y equipo de transporte"/>
    <s v="MANTENIMIENTO Y REPARACIONES PARQUE AUTOMOTOR GAAMA"/>
    <n v="78181500"/>
    <s v="SELECCIÓN ABREVIADA MENOR CUANTÍA"/>
    <n v="3"/>
    <n v="0"/>
    <n v="10"/>
    <n v="1"/>
    <n v="23535000"/>
    <s v="GLOBAL"/>
    <s v="NO SOLICITADAS"/>
  </r>
  <r>
    <x v="30"/>
    <s v="02-02-02-008-007"/>
    <s v="02-02-02-008-007-01-4"/>
    <s v="Adquisición de servicios - Servicios de mantenimiento y reparación de maquinaria y equipo de transporte"/>
    <s v="MANTENIMIENTO Y REPARACIONES PARQUE AUTOMOTOR (MOTOCICLETAS) GAAMA"/>
    <n v="78181500"/>
    <s v="SELECCIÓN ABREVIADA MENOR CUANTÍA"/>
    <n v="3"/>
    <n v="0"/>
    <n v="10"/>
    <n v="1"/>
    <n v="9527256"/>
    <s v="GLOBAL"/>
    <s v="NO SOLICITADAS"/>
  </r>
  <r>
    <x v="30"/>
    <s v="02-02-02-008-005"/>
    <s v="02-02-02-008-005-03"/>
    <s v="Adquisición de servicios - Servicios de limpieza"/>
    <s v="SERVICIO DE ASEO Y LIMPIEZA"/>
    <n v="76111500"/>
    <s v="SELECCIÓN ABREVIADA - ACUERDO MARCO"/>
    <n v="5"/>
    <n v="0"/>
    <n v="10"/>
    <n v="1"/>
    <n v="11839984.91"/>
    <s v="GLOBAL"/>
    <s v="NO SOLICITADAS"/>
  </r>
  <r>
    <x v="30"/>
    <s v="02-02-02-008-007"/>
    <s v="02-02-02-008-007-01-5"/>
    <s v="Adquisición de servicios - Servicios de mantenimiento y reparación de otra maquinaria y otro equipo"/>
    <s v="SERVICIO DE MANTENIMIENTO PREVENTIVO, CORRECTIVO Y CALIBRACION (VERIFICACION Y AJUSTES DE BALANZAS Y PESAS) DE LA BASCULA MARCA LEXUS, TIPO MATRIX SERIE SK308755 CON CAPACIDAD DE 5 TONELADAS DEL DESPACHO, CON SU RESPECTIVA GARANTIA"/>
    <n v="73152109"/>
    <s v="MÍNIMA CUANTÍA"/>
    <n v="1"/>
    <n v="0"/>
    <n v="10"/>
    <n v="1"/>
    <n v="6750000"/>
    <s v="GLOBAL"/>
    <s v="NO SOLICITADAS"/>
  </r>
  <r>
    <x v="30"/>
    <s v="02-02-02-009-002"/>
    <s v="02-02-02-009-002-09"/>
    <s v="Adquisición de servicios - Otros tipos de educación y servicios de apoyo educativo"/>
    <s v="DIPLOMADO DE GESTIÓN DEL CONOCIMIENTO Y LA DOCTRINA, DIRIGIDO A UN PERSONAL ORGANICO DE LA FUERZA AEREA COLOMBIANA, CONFORME A ANEXO TÉCNICO"/>
    <n v="86111604"/>
    <s v="CONTRATACIÓN DIRECTA"/>
    <n v="5"/>
    <n v="0"/>
    <n v="10"/>
    <n v="1"/>
    <n v="40000000"/>
    <s v="GLOBAL"/>
    <s v="NO SOLICITADAS"/>
  </r>
  <r>
    <x v="30"/>
    <s v="02-02-02-008-001"/>
    <s v="02-02-02-008-001-02"/>
    <s v="Adquisición de servicios - Servicios de investigación y desarrollo experimental en ciencias sociales y humanidades"/>
    <s v="ANÁLISIS Y ELABORACIÓN DE LOS PROYECTOS DE ACTUALIZACIÓN DE LOS MANUALES QUE CONFORMAN LA DOCTRINA POR PROCESOS DE LA FUERZA AÉREA COLOMBIANA"/>
    <n v="92111705"/>
    <s v="CONTRATACIÓN DIRECTA"/>
    <n v="4"/>
    <n v="0"/>
    <n v="10"/>
    <n v="1"/>
    <n v="35000000"/>
    <s v="GLOBAL"/>
    <s v="NO SOLICITADAS"/>
  </r>
  <r>
    <x v="30"/>
    <s v="02-02-01-002-007"/>
    <s v="02-02-01-002-007"/>
    <s v="Materiales y suministros - Artículos textiles (excepto prendas de vestir)"/>
    <s v="ALMOHADA"/>
    <n v="52121505"/>
    <s v="MÍNIMA CUANTÍA"/>
    <n v="6"/>
    <n v="12"/>
    <n v="10"/>
    <n v="200"/>
    <n v="4760000"/>
    <s v="UNIDAD"/>
    <s v="NO SOLICITADAS"/>
  </r>
  <r>
    <x v="30"/>
    <s v="02-02-01-002-007"/>
    <s v="02-02-01-002-007"/>
    <s v="Materiales y suministros - Artículos textiles (excepto prendas de vestir)"/>
    <s v="JUEGO DE CAMA DOBLE"/>
    <n v="52121509"/>
    <s v="MÍNIMA CUANTÍA"/>
    <n v="6"/>
    <n v="12"/>
    <n v="10"/>
    <n v="42"/>
    <n v="3192000"/>
    <s v="UNIDAD"/>
    <s v="NO SOLICITADAS"/>
  </r>
  <r>
    <x v="30"/>
    <s v="02-02-01-002-007"/>
    <s v="02-02-01-002-007"/>
    <s v="Materiales y suministros - Artículos textiles (excepto prendas de vestir)"/>
    <s v="JUEGO DE CAMA SENCILLO"/>
    <n v="52121509"/>
    <s v="MÍNIMA CUANTÍA"/>
    <n v="6"/>
    <n v="12"/>
    <n v="10"/>
    <n v="91"/>
    <n v="5278000"/>
    <s v="UNIDAD"/>
    <s v="NO SOLICITADAS"/>
  </r>
  <r>
    <x v="30"/>
    <s v="02-02-01-002-007"/>
    <s v="02-02-01-002-007"/>
    <s v="Materiales y suministros - Artículos textiles (excepto prendas de vestir)"/>
    <s v="MANTEL CON TAPA"/>
    <n v="52121604"/>
    <s v="MÍNIMA CUANTÍA"/>
    <n v="6"/>
    <n v="12"/>
    <n v="10"/>
    <n v="40"/>
    <n v="2560000"/>
    <s v="UNIDAD"/>
    <s v="NO SOLICITADAS"/>
  </r>
  <r>
    <x v="30"/>
    <s v="02-02-01-002-007"/>
    <s v="02-02-01-002-007"/>
    <s v="Materiales y suministros - Artículos textiles (excepto prendas de vestir)"/>
    <s v="PROTECTOR PARA COLCHON DOBLE"/>
    <n v="52121504"/>
    <s v="MÍNIMA CUANTÍA"/>
    <n v="6"/>
    <n v="12"/>
    <n v="10"/>
    <n v="20"/>
    <n v="880000"/>
    <s v="UNIDAD"/>
    <s v="NO SOLICITADAS"/>
  </r>
  <r>
    <x v="30"/>
    <s v="02-02-01-002-007"/>
    <s v="02-02-01-002-007"/>
    <s v="Materiales y suministros - Artículos textiles (excepto prendas de vestir)"/>
    <s v="PROTECTOR PARA COLCHON SENCILLO"/>
    <n v="52121504"/>
    <s v="MÍNIMA CUANTÍA"/>
    <n v="6"/>
    <n v="12"/>
    <n v="10"/>
    <n v="60"/>
    <n v="2340000"/>
    <s v="UNIDAD"/>
    <s v="NO SOLICITADAS"/>
  </r>
  <r>
    <x v="30"/>
    <s v="02-02-01-002-007"/>
    <s v="02-02-01-002-007"/>
    <s v="Materiales y suministros - Artículos textiles (excepto prendas de vestir)"/>
    <s v="TOALLA CUERPO"/>
    <n v="52121701"/>
    <s v="MÍNIMA CUANTÍA"/>
    <n v="6"/>
    <n v="12"/>
    <n v="10"/>
    <n v="226"/>
    <n v="7910000"/>
    <s v="UNIDAD"/>
    <s v="NO SOLICITADAS"/>
  </r>
  <r>
    <x v="30"/>
    <s v="02-02-01-002-007"/>
    <s v="02-02-01-002-007"/>
    <s v="Materiales y suministros - Artículos textiles (excepto prendas de vestir)"/>
    <s v="TOALLA MANOS"/>
    <n v="52121704"/>
    <s v="MÍNIMA CUANTÍA"/>
    <n v="6"/>
    <n v="12"/>
    <n v="10"/>
    <n v="100"/>
    <n v="1800000"/>
    <s v="UNIDAD"/>
    <s v="NO SOLICITADAS"/>
  </r>
  <r>
    <x v="30"/>
    <s v="02-02-02-008-005"/>
    <s v="02-02-02-008-005-03"/>
    <s v="Adquisición de servicios - Servicios de limpieza"/>
    <s v="SERVICIO DE ASEO Y LIMPIEZA"/>
    <n v="76111500"/>
    <s v="MÍNIMA CUANTÍA"/>
    <n v="4"/>
    <n v="0"/>
    <n v="10"/>
    <n v="1"/>
    <n v="22579928"/>
    <s v="GLOBAL"/>
    <s v="NO SOLICITADAS"/>
  </r>
  <r>
    <x v="30"/>
    <s v="02-01-01-003-008"/>
    <s v="02-01-01-003-008-01-1"/>
    <s v="Activos fijos - Asientos"/>
    <s v="SOFA 3 PUESTOS "/>
    <n v="56101502"/>
    <s v="SELECCIÓN ABREVIADA - ACUERDO MARCO"/>
    <n v="3"/>
    <n v="0"/>
    <n v="10"/>
    <n v="10"/>
    <n v="10999000"/>
    <s v="UNIDAD"/>
    <s v="NO SOLICITADAS"/>
  </r>
  <r>
    <x v="30"/>
    <s v="02-01-01-003-008"/>
    <s v="02-01-01-003-008-01-2"/>
    <s v="Activos fijos - Muebles, del tipo utilizado en oficinas"/>
    <s v="ESCRITORIOS "/>
    <n v="56101703"/>
    <s v="SELECCIÓN ABREVIADA - ACUERDO MARCO"/>
    <n v="3"/>
    <n v="0"/>
    <n v="10"/>
    <n v="11"/>
    <n v="8249890"/>
    <s v="UNIDAD"/>
    <s v="NO SOLICITADAS"/>
  </r>
  <r>
    <x v="30"/>
    <s v="02-01-01-003-008"/>
    <s v="02-01-01-003-008-01-4"/>
    <s v="Activos fijos - Otros muebles n. C. P."/>
    <s v="CAMAS DOBLES "/>
    <n v="56101515"/>
    <s v="SELECCIÓN ABREVIADA - ACUERDO MARCO"/>
    <n v="3"/>
    <n v="0"/>
    <n v="10"/>
    <n v="12"/>
    <n v="16319880"/>
    <s v="UNIDAD"/>
    <s v="NO SOLICITADAS"/>
  </r>
  <r>
    <x v="30"/>
    <s v="02-01-01-003-008"/>
    <s v="02-01-01-003-008-01-5"/>
    <s v="Activos fijos - Somieres, colchones con muelles, rellenos o guarnecidos interiormente con cualquier material, de caucho o plásticos celulares, recubiertos o no"/>
    <s v="COLCHON DOBLE"/>
    <n v="56101508"/>
    <s v="SELECCIÓN ABREVIADA - ACUERDO MARCO"/>
    <n v="3"/>
    <n v="0"/>
    <n v="10"/>
    <n v="12"/>
    <n v="10799880"/>
    <s v="UNIDAD"/>
    <s v="NO SOLICITADAS"/>
  </r>
  <r>
    <x v="30"/>
    <s v="02-01-01-004-003"/>
    <s v="02-01-01-004-003-09"/>
    <s v="Activos fijos - Otras máquinas para usos generales y sus partes y piezas"/>
    <s v="AIRE ACONDICIONADO 12000 BTU INVERTER "/>
    <n v="40101701"/>
    <s v="SELECCIÓN ABREVIADA - ACUERDO MARCO"/>
    <n v="3"/>
    <n v="0"/>
    <n v="10"/>
    <n v="7"/>
    <n v="9415000"/>
    <s v="UNIDAD"/>
    <s v="NO SOLICITADAS"/>
  </r>
  <r>
    <x v="30"/>
    <s v="02-01-01-004-003"/>
    <s v="02-01-01-004-003-09"/>
    <s v="Activos fijos - Otras máquinas para usos generales y sus partes y piezas"/>
    <s v="AIRE ACONDICIONADO 9000 BTU INVERTER"/>
    <n v="40101701"/>
    <s v="SELECCIÓN ABREVIADA - ACUERDO MARCO"/>
    <n v="3"/>
    <n v="0"/>
    <n v="10"/>
    <n v="4"/>
    <n v="5385200"/>
    <s v="UNIDAD"/>
    <s v="NO SOLICITADAS"/>
  </r>
  <r>
    <x v="30"/>
    <s v="02-01-01-004-003"/>
    <s v="02-01-01-004-003-09"/>
    <s v="Activos fijos - Otras máquinas para usos generales y sus partes y piezas"/>
    <s v="AIRE ACONDICIONADO 40000 BTU SUSPENDIDO"/>
    <n v="40101701"/>
    <s v="SELECCIÓN ABREVIADA - ACUERDO MARCO"/>
    <n v="3"/>
    <n v="0"/>
    <n v="10"/>
    <n v="4"/>
    <n v="26131964"/>
    <s v="UNIDAD"/>
    <s v="NO SOLICITADAS"/>
  </r>
  <r>
    <x v="30"/>
    <s v="02-01-01-004-004"/>
    <s v="02-01-01-004-004-08"/>
    <s v="Activos fijos - Aparatos de uso doméstico y sus partes y piezas"/>
    <s v="NEVERA"/>
    <n v="52141501"/>
    <s v="SELECCIÓN ABREVIADA - ACUERDO MARCO"/>
    <n v="3"/>
    <n v="0"/>
    <n v="10"/>
    <n v="9"/>
    <n v="6209100"/>
    <s v="UNIDAD"/>
    <s v="NO SOLICITADAS"/>
  </r>
  <r>
    <x v="30"/>
    <s v="02-01-01-004-006"/>
    <s v="02-01-01-004-006-05"/>
    <s v="Activos fijos - Lámparas eléctricas de incandescencia o descarga; lámparas de arco, equipo para alumbrado eléctrico; sus partes y piezas"/>
    <s v="LAMPARAS DE MESA"/>
    <n v="39111510"/>
    <s v="SELECCIÓN ABREVIADA - ACUERDO MARCO"/>
    <n v="3"/>
    <n v="0"/>
    <n v="10"/>
    <n v="24"/>
    <n v="4248000"/>
    <s v="UNIDAD"/>
    <s v="NO SOLICITADAS"/>
  </r>
  <r>
    <x v="30"/>
    <s v="02-01-01-004-007"/>
    <s v="02-01-01-004-007-03"/>
    <s v="Activos fijos - Radiorreceptores y receptores de televisión; aparatos para la grabación y reproducción de sonido y video; micrófonos, altavoces, amplificadores, etc."/>
    <s v="TELEVISOR 43 PULGADAS "/>
    <n v="52161505"/>
    <s v="SELECCIÓN ABREVIADA - ACUERDO MARCO"/>
    <n v="3"/>
    <n v="0"/>
    <n v="10"/>
    <n v="10"/>
    <n v="11999000"/>
    <s v="UNIDAD"/>
    <s v="NO SOLICITADAS"/>
  </r>
  <r>
    <x v="30"/>
    <s v="02-01-01-004-007"/>
    <s v="02-01-01-004-007-03"/>
    <s v="Activos fijos - Radiorreceptores y receptores de televisión; aparatos para la grabación y reproducción de sonido y video; micrófonos, altavoces, amplificadores, etc."/>
    <s v="TELEVISOR 65 PULGADAS "/>
    <n v="52161505"/>
    <s v="SELECCIÓN ABREVIADA - ACUERDO MARCO"/>
    <n v="3"/>
    <n v="0"/>
    <n v="10"/>
    <n v="2"/>
    <n v="4799780"/>
    <s v="UNIDAD"/>
    <s v="NO SOLICITADAS"/>
  </r>
  <r>
    <x v="30"/>
    <s v="02-01-01-004-007"/>
    <s v="02-01-01-004-007-03"/>
    <s v="Activos fijos - Radiorreceptores y receptores de televisión; aparatos para la grabación y reproducción de sonido y video; micrófonos, altavoces, amplificadores, etc."/>
    <s v="TELEVISOR 70 PULGADAS "/>
    <n v="52161505"/>
    <s v="SELECCIÓN ABREVIADA - ACUERDO MARCO"/>
    <n v="4"/>
    <n v="12"/>
    <n v="10"/>
    <n v="1"/>
    <n v="3199890"/>
    <s v="UNIDAD"/>
    <s v="NO SOLICITADAS"/>
  </r>
  <r>
    <x v="30"/>
    <s v="02-01-01-004-003"/>
    <s v="02-01-01-004-003-09"/>
    <s v="Activos fijos - Otras máquinas para usos generales y sus partes y piezas"/>
    <s v="AIRE ACONDICIONADO 24.000 BTU INVERTER"/>
    <n v="40101701"/>
    <s v="SELECCIÓN ABREVIADA - ACUERDO MARCO"/>
    <n v="3"/>
    <n v="12"/>
    <n v="10"/>
    <n v="21"/>
    <n v="57327690"/>
    <s v="UNIDAD"/>
    <s v="NO SOLICITADAS"/>
  </r>
  <r>
    <x v="30"/>
    <s v="02-01-01-004-007"/>
    <s v="02-01-01-004-007-03"/>
    <s v="Activos fijos - Radiorreceptores y receptores de televisión; aparatos para la grabación y reproducción de sonido y video; micrófonos, altavoces, amplificadores, etc."/>
    <s v="TELEVISOR 50 PULGADAS "/>
    <n v="52161505"/>
    <s v="SELECCIÓN ABREVIADA - ACUERDO MARCO"/>
    <n v="3"/>
    <n v="0"/>
    <n v="10"/>
    <n v="6"/>
    <n v="10799340"/>
    <s v="UNIDAD"/>
    <s v="NO SOLICITADAS"/>
  </r>
  <r>
    <x v="30"/>
    <s v="02-02-01-002-007"/>
    <s v="02-02-01-002-007"/>
    <s v="Materiales y suministros - Artículos textiles (excepto prendas de vestir)"/>
    <s v="JUEGO DE CAMA DOBLE"/>
    <n v="52121509"/>
    <s v="SELECCIÓN ABREVIADA - ACUERDO MARCO"/>
    <n v="3"/>
    <n v="0"/>
    <n v="10"/>
    <n v="14"/>
    <n v="1959860"/>
    <s v="UNIDAD"/>
    <s v="NO SOLICITADAS"/>
  </r>
  <r>
    <x v="30"/>
    <s v="02-02-01-002-007"/>
    <s v="02-02-01-002-007"/>
    <s v="Materiales y suministros - Artículos textiles (excepto prendas de vestir)"/>
    <s v="JUEGO DE CAMA SENCILLO"/>
    <n v="52121509"/>
    <s v="SELECCIÓN ABREVIADA - ACUERDO MARCO"/>
    <n v="3"/>
    <n v="0"/>
    <n v="10"/>
    <n v="10"/>
    <n v="1199900"/>
    <s v="UNIDAD"/>
    <s v="NO SOLICITADAS"/>
  </r>
  <r>
    <x v="30"/>
    <s v="02-02-01-002-007"/>
    <s v="02-02-01-002-007"/>
    <s v="Materiales y suministros - Artículos textiles (excepto prendas de vestir)"/>
    <s v="JUEGO DE TOALLAS"/>
    <n v="52121700"/>
    <s v="SELECCIÓN ABREVIADA - ACUERDO MARCO"/>
    <n v="3"/>
    <n v="0"/>
    <n v="10"/>
    <n v="18"/>
    <n v="2699820"/>
    <s v="JUEGO"/>
    <s v="NO SOLICITADAS"/>
  </r>
  <r>
    <x v="30"/>
    <s v="02-02-01-002-007"/>
    <s v="02-02-01-002-007"/>
    <s v="Materiales y suministros - Artículos textiles (excepto prendas de vestir)"/>
    <s v="EDREDON SENCILLO "/>
    <n v="52121502"/>
    <s v="SELECCIÓN ABREVIADA - ACUERDO MARCO"/>
    <n v="3"/>
    <n v="0"/>
    <n v="10"/>
    <n v="10"/>
    <n v="899900"/>
    <s v="UNIDAD"/>
    <s v="NO SOLICITADAS"/>
  </r>
  <r>
    <x v="30"/>
    <s v="02-02-01-002-007"/>
    <s v="02-02-01-002-007"/>
    <s v="Materiales y suministros - Artículos textiles (excepto prendas de vestir)"/>
    <s v="EDREDON DOBLE"/>
    <n v="52121502"/>
    <s v="SELECCIÓN ABREVIADA - ACUERDO MARCO"/>
    <n v="3"/>
    <n v="0"/>
    <n v="10"/>
    <n v="14"/>
    <n v="3807860"/>
    <s v="UNIDAD"/>
    <s v="NO SOLICITADAS"/>
  </r>
  <r>
    <x v="30"/>
    <s v="02-02-01-002-007"/>
    <s v="02-02-01-002-007"/>
    <s v="Materiales y suministros - Artículos textiles (excepto prendas de vestir)"/>
    <s v="ALMOHADA"/>
    <n v="52121505"/>
    <s v="SELECCIÓN ABREVIADA - ACUERDO MARCO"/>
    <n v="3"/>
    <n v="0"/>
    <n v="10"/>
    <n v="16"/>
    <n v="1119840"/>
    <s v="UNIDAD"/>
    <s v="NO SOLICITADAS"/>
  </r>
  <r>
    <x v="30"/>
    <s v="02-02-01-002-007"/>
    <s v="02-02-01-002-007"/>
    <s v="Materiales y suministros - Artículos textiles (excepto prendas de vestir)"/>
    <s v="PROTECTOR COLCHON "/>
    <n v="42132101"/>
    <s v="SELECCIÓN ABREVIADA - ACUERDO MARCO"/>
    <n v="3"/>
    <n v="0"/>
    <n v="10"/>
    <n v="12"/>
    <n v="622800"/>
    <s v="UNIDAD"/>
    <s v="NO SOLICITADAS"/>
  </r>
  <r>
    <x v="30"/>
    <s v="02-02-01-004-002"/>
    <s v="02-02-01-004-002"/>
    <s v="Materiales y suministros - Productos metálicos elaborados (excepto maquinaria y equipo)"/>
    <s v="SOPORTES TELEVISOR"/>
    <n v="52161600"/>
    <s v="SELECCIÓN ABREVIADA - ACUERDO MARCO"/>
    <n v="3"/>
    <n v="0"/>
    <n v="10"/>
    <n v="20"/>
    <n v="798000"/>
    <s v="UNIDAD"/>
    <s v="NO SOLICITADAS"/>
  </r>
  <r>
    <x v="30"/>
    <s v="02-02-01-002-008"/>
    <s v="02-02-01-002-008"/>
    <s v="Materiales y suministros - Dotación (prendas de vestir y calzado)"/>
    <s v="GASTOS DE NACIONALIZACIÓN ((DESADUANAMIENTO ELEMENTOS DE INTENDENCIA PARA PERSONAL DE LA FAC)"/>
    <n v="93171702"/>
    <s v="CONTRATACIÓN DIRECTA"/>
    <n v="1"/>
    <n v="0"/>
    <n v="10"/>
    <n v="1"/>
    <n v="572028647.18999994"/>
    <s v="GLOBAL"/>
    <s v="NO SOLICITADAS"/>
  </r>
  <r>
    <x v="30"/>
    <s v="02-01-01-006-002"/>
    <s v="02-01-01-006-002-04"/>
    <s v="Activos fijos - Originales de entretenimiento, literatura y arte"/>
    <s v="MEDICINA INTERNA DE PEQUEÑOS ANIMALES 6 ED"/>
    <n v="60102310"/>
    <s v="MÍNIMA CUANTÍA"/>
    <n v="3"/>
    <n v="2"/>
    <n v="10"/>
    <n v="1"/>
    <n v="958400"/>
    <s v="UNIDAD"/>
    <s v="NO SOLICITADAS"/>
  </r>
  <r>
    <x v="30"/>
    <s v="02-01-01-006-002"/>
    <s v="02-01-01-006-002-04"/>
    <s v="Activos fijos - Originales de entretenimiento, literatura y arte"/>
    <s v="ONCOLOGIA CANINA Y FELINA. DE LA TEORIA A LA PRACTICA"/>
    <n v="60102310"/>
    <s v="MÍNIMA CUANTÍA"/>
    <n v="3"/>
    <n v="2"/>
    <n v="10"/>
    <n v="1"/>
    <n v="250400"/>
    <s v="UNIDAD"/>
    <s v="NO SOLICITADAS"/>
  </r>
  <r>
    <x v="30"/>
    <s v="02-01-01-006-002"/>
    <s v="02-01-01-006-002-04"/>
    <s v="Activos fijos - Originales de entretenimiento, literatura y arte"/>
    <s v="ATLAS DE ECOGRAFIA EN PEQUEÑOS ANIMALES 2 EDICION"/>
    <n v="60102310"/>
    <s v="MÍNIMA CUANTÍA"/>
    <n v="3"/>
    <n v="2"/>
    <n v="10"/>
    <n v="1"/>
    <n v="633600"/>
    <s v="UNIDAD"/>
    <s v="NO SOLICITADAS"/>
  </r>
  <r>
    <x v="30"/>
    <s v="02-01-01-006-002"/>
    <s v="02-01-01-006-002-04"/>
    <s v="Activos fijos - Originales de entretenimiento, literatura y arte"/>
    <s v="ATLAS DE INTERPRETACION RADIOLOGICA EN PEQUEÑOS ANIMALES"/>
    <n v="60102310"/>
    <s v="MÍNIMA CUANTÍA"/>
    <n v="3"/>
    <n v="2"/>
    <n v="10"/>
    <n v="1"/>
    <n v="304000"/>
    <s v="UNIDAD"/>
    <s v="NO SOLICITADAS"/>
  </r>
  <r>
    <x v="30"/>
    <s v="02-01-01-006-002"/>
    <s v="02-01-01-006-002-04"/>
    <s v="Activos fijos - Originales de entretenimiento, literatura y arte"/>
    <s v="EMERGENCIA Y CUIDADOS INTENSIVOS EN PEQ AN. 2 TOMOS"/>
    <n v="60102310"/>
    <s v="MÍNIMA CUANTÍA"/>
    <n v="3"/>
    <n v="2"/>
    <n v="10"/>
    <n v="1"/>
    <n v="902400"/>
    <s v="UNIDAD"/>
    <s v="NO SOLICITADAS"/>
  </r>
  <r>
    <x v="30"/>
    <s v="02-01-01-006-002"/>
    <s v="02-01-01-006-002-04"/>
    <s v="Activos fijos - Originales de entretenimiento, literatura y arte"/>
    <s v="EMERGENCIAS EN PEQUEÑOS ANIMALES consulta 5 minutos"/>
    <n v="60102310"/>
    <s v="MÍNIMA CUANTÍA"/>
    <n v="3"/>
    <n v="2"/>
    <n v="10"/>
    <n v="1"/>
    <n v="505600"/>
    <s v="UNIDAD"/>
    <s v="NO SOLICITADAS"/>
  </r>
  <r>
    <x v="30"/>
    <s v="02-01-01-006-002"/>
    <s v="02-01-01-006-002-04"/>
    <s v="Activos fijos - Originales de entretenimiento, literatura y arte"/>
    <s v="MNL PRACTICO DE ETOLOGIA CLINICA EN EL PERRO 2 ED"/>
    <n v="60102310"/>
    <s v="MÍNIMA CUANTÍA"/>
    <n v="3"/>
    <n v="2"/>
    <n v="10"/>
    <n v="1"/>
    <n v="316800"/>
    <s v="UNIDAD"/>
    <s v="NO SOLICITADAS"/>
  </r>
  <r>
    <x v="30"/>
    <s v="02-01-01-006-002"/>
    <s v="02-01-01-006-002-04"/>
    <s v="Activos fijos - Originales de entretenimiento, literatura y arte"/>
    <s v="GUIA PRACTICA DE INTERP. ANAL. Y DX DIFERENCIAL EN PEQ. AN. HEMATOLOGIA Y BIOQUIMICA (INCLUYE EBOOK)"/>
    <n v="60102310"/>
    <s v="MÍNIMA CUANTÍA"/>
    <n v="3"/>
    <n v="2"/>
    <n v="10"/>
    <n v="1"/>
    <n v="236000"/>
    <s v="UNIDAD"/>
    <s v="NO SOLICITADAS"/>
  </r>
  <r>
    <x v="30"/>
    <s v="02-01-01-006-002"/>
    <s v="02-01-01-006-002-04"/>
    <s v="Activos fijos - Originales de entretenimiento, literatura y arte"/>
    <s v="ATLAS DE URIANALISIS CANINO Y FELINO"/>
    <n v="60102310"/>
    <s v="MÍNIMA CUANTÍA"/>
    <n v="3"/>
    <n v="2"/>
    <n v="10"/>
    <n v="1"/>
    <n v="228800"/>
    <s v="UNIDAD"/>
    <s v="NO SOLICITADAS"/>
  </r>
  <r>
    <x v="30"/>
    <s v="02-01-01-006-002"/>
    <s v="02-01-01-006-002-04"/>
    <s v="Activos fijos - Originales de entretenimiento, literatura y arte"/>
    <s v="ATLAS DE DIAG. PARASITOLOGICO DEL P. Y G. VOL 1 ENDOPARASITOS (INCLUYE EBOOK)"/>
    <n v="60102310"/>
    <s v="MÍNIMA CUANTÍA"/>
    <n v="3"/>
    <n v="2"/>
    <n v="10"/>
    <n v="1"/>
    <n v="286400"/>
    <s v="UNIDAD"/>
    <s v="NO SOLICITADAS"/>
  </r>
  <r>
    <x v="30"/>
    <s v="02-01-01-006-002"/>
    <s v="02-01-01-006-002-04"/>
    <s v="Activos fijos - Originales de entretenimiento, literatura y arte"/>
    <s v="MICROBIOLOGIA Y ENFERMEDADES INFECCIOSAS VETERINARIAS, 2 ED"/>
    <n v="60102310"/>
    <s v="MÍNIMA CUANTÍA"/>
    <n v="3"/>
    <n v="2"/>
    <n v="10"/>
    <n v="1"/>
    <n v="480000"/>
    <s v="UNIDAD"/>
    <s v="NO SOLICITADAS"/>
  </r>
  <r>
    <x v="30"/>
    <s v="02-01-01-006-002"/>
    <s v="02-01-01-006-002-04"/>
    <s v="Activos fijos - Originales de entretenimiento, literatura y arte"/>
    <s v="MNL DE CIRUGIA EN TEJIDOS BLANDOS EN P.A 2 ED"/>
    <n v="60102310"/>
    <s v="MÍNIMA CUANTÍA"/>
    <n v="3"/>
    <n v="2"/>
    <n v="10"/>
    <n v="1"/>
    <n v="518400"/>
    <s v="UNIDAD"/>
    <s v="NO SOLICITADAS"/>
  </r>
  <r>
    <x v="30"/>
    <s v="02-01-01-006-002"/>
    <s v="02-01-01-006-002-04"/>
    <s v="Activos fijos - Originales de entretenimiento, literatura y arte"/>
    <s v="TECNICAS QUIRURGICAS (INCLUYE EBOOK). CIRUGIA EN LA CLINICA DE PEQ ANIM - "/>
    <n v="60102310"/>
    <s v="MÍNIMA CUANTÍA"/>
    <n v="3"/>
    <n v="2"/>
    <n v="10"/>
    <n v="1"/>
    <n v="328000"/>
    <s v="UNIDAD"/>
    <s v="NO SOLICITADAS"/>
  </r>
  <r>
    <x v="30"/>
    <s v="02-01-01-006-002"/>
    <s v="02-01-01-006-002-04"/>
    <s v="Activos fijos - Originales de entretenimiento, literatura y arte"/>
    <s v="BASES PRACTICA EN EL QUIROFANO (INCLUYE EBOOK).CIRUGIA EN LA CLINICA DE PEQ ANIM -"/>
    <n v="60102310"/>
    <s v="MÍNIMA CUANTÍA"/>
    <n v="3"/>
    <n v="2"/>
    <n v="10"/>
    <n v="1"/>
    <n v="328000"/>
    <s v="UNIDAD"/>
    <s v="NO SOLICITADAS"/>
  </r>
  <r>
    <x v="30"/>
    <s v="02-01-01-006-002"/>
    <s v="02-01-01-006-002-04"/>
    <s v="Activos fijos - Originales de entretenimiento, literatura y arte"/>
    <s v="EL ABDOMEN CAUDAL . CIRUGIA EN LA CLINICA DE PEQ. ANIM"/>
    <n v="60102310"/>
    <s v="MÍNIMA CUANTÍA"/>
    <n v="3"/>
    <n v="2"/>
    <n v="10"/>
    <n v="1"/>
    <n v="380800"/>
    <s v="UNIDAD"/>
    <s v="NO SOLICITADAS"/>
  </r>
  <r>
    <x v="30"/>
    <s v="02-02-01-004-008"/>
    <s v="02-02-01-004-008-01"/>
    <s v="Materiales y suministros - Aparatos médicos y quirúrgicos y aparatos ortésicos y protésicos"/>
    <s v="ELECTRODOS REUTILIZABLES PARA DESFIBRILACIÓN Y MONITORIZACIÓN DE ECG ZOLL MD"/>
    <n v="42203506"/>
    <s v="MÍNIMA CUANTÍA"/>
    <n v="3"/>
    <n v="0"/>
    <n v="10"/>
    <n v="20"/>
    <n v="51427040"/>
    <s v="UNIDAD"/>
    <s v="NO SOLICITADAS"/>
  </r>
  <r>
    <x v="30"/>
    <s v="02-01-01-004-008"/>
    <s v="02-01-01-004-008-01"/>
    <s v="Activos fijos - Aparatos médicos y quirúrgicos y aparatos ortésicos y protésicos"/>
    <s v="CARGADOR EXTERNO DE BATERIA ZOLL 1 BAHIA PARA DESFIBRILADOR ZOLL"/>
    <n v="42172105"/>
    <s v="MÍNIMA CUANTÍA"/>
    <n v="0"/>
    <n v="0"/>
    <n v="10"/>
    <n v="4"/>
    <n v="22877988"/>
    <s v="GLOBAL"/>
    <s v="NO SOLICITADAS"/>
  </r>
  <r>
    <x v="30"/>
    <s v="02-01-01-004-008"/>
    <s v="02-01-01-004-008-01"/>
    <s v="Activos fijos - Aparatos médicos y quirúrgicos y aparatos ortésicos y protésicos"/>
    <s v="ADAPTADOR DE CARGADOR ZOLL, BATERÍA SUREPOWER PARA DESFIBRILADOR ZOLL"/>
    <n v="42172105"/>
    <s v="MÍNIMA CUANTÍA"/>
    <n v="0"/>
    <n v="0"/>
    <n v="10"/>
    <n v="8"/>
    <n v="10989888"/>
    <s v="GLOBAL"/>
    <s v="NO SOLICITADAS"/>
  </r>
  <r>
    <x v="30"/>
    <s v="02-02-01-002-008"/>
    <s v="02-02-01-002-008"/>
    <s v="Materiales y suministros - Dotación (prendas de vestir y calzado)"/>
    <s v="CALZADO DEPORTIVO - LICENCIAMIENTO SOLDADOS"/>
    <n v="53111901"/>
    <s v="SELECCIÓN ABREVIADA - ACUERDO MARCO"/>
    <n v="1"/>
    <n v="12"/>
    <n v="10"/>
    <n v="1348"/>
    <n v="72185400"/>
    <s v="UNIDAD"/>
    <s v="NO SOLICITADAS"/>
  </r>
  <r>
    <x v="30"/>
    <s v="02-02-01-002-008"/>
    <s v="02-02-01-002-008"/>
    <s v="Materiales y suministros - Dotación (prendas de vestir y calzado)"/>
    <s v="CINTURON - LICENCIAMIENTO SOLDADOS"/>
    <n v="53102501"/>
    <s v="SELECCIÓN ABREVIADA - ACUERDO MARCO"/>
    <n v="1"/>
    <n v="12"/>
    <n v="10"/>
    <n v="1348"/>
    <n v="17645320"/>
    <s v="UNIDAD"/>
    <s v="NO SOLICITADAS"/>
  </r>
  <r>
    <x v="30"/>
    <s v="02-02-02-008-005"/>
    <s v="02-02-02-008-005-09-6"/>
    <s v="Adquisición de servicios - Servicios de organización y asistencia de convenciones y ferias"/>
    <s v="ACTIVIDAD CULTURAL ANIVERSARIO FUERZA AÉREA COLOMBIANA"/>
    <n v="90151802"/>
    <s v="SELECCIÓN ABREVIADA MENOR CUANTÍA"/>
    <n v="3"/>
    <n v="0"/>
    <n v="10"/>
    <n v="1"/>
    <n v="58608000"/>
    <s v="GLOBAL"/>
    <s v=""/>
  </r>
  <r>
    <x v="30"/>
    <s v="02-02-02-008-005"/>
    <s v="02-02-02-008-005-09-6"/>
    <s v="Adquisición de servicios - Servicios de organización y asistencia de convenciones y ferias"/>
    <s v="SERVICIO LOGÍSTICO PARA EL PROGRAMA TRANSICIÓN DE CARRERA (DESVINCULACION LABORAL ASISTIDA)"/>
    <n v="90151802"/>
    <s v="SELECCIÓN ABREVIADA MENOR CUANTÍA"/>
    <n v="3"/>
    <n v="0"/>
    <n v="10"/>
    <n v="1"/>
    <n v="2967000"/>
    <s v="GLOBAL"/>
    <s v=""/>
  </r>
  <r>
    <x v="30"/>
    <s v="02-02-02-008-005"/>
    <s v="02-02-02-008-005-09-6"/>
    <s v="Adquisición de servicios - Servicios de organización y asistencia de convenciones y ferias"/>
    <s v="ORGANIZACIÓN LOGISTICA PARA EL DESARROLLO SEMINARIO INTERNACIONAL DE GÉNERO: &quot;INTEGRACIÓN DE LA MUJER EN LAS OPERACIONES AÉREAS&quot;"/>
    <n v="90151802"/>
    <s v="SELECCIÓN ABREVIADA MENOR CUANTÍA"/>
    <n v="3"/>
    <n v="0"/>
    <n v="10"/>
    <n v="1"/>
    <n v="25641000"/>
    <s v="GLOBAL"/>
    <s v=""/>
  </r>
  <r>
    <x v="30"/>
    <s v="02-02-02-008-005"/>
    <s v="02-02-02-008-005-09-6"/>
    <s v="Adquisición de servicios - Servicios de organización y asistencia de convenciones y ferias"/>
    <s v="SERVICIO LOGISTICO PARA EL PROGRAMA TRANSICIÓN DE CARRERA (DESVINCULACIÓN LABORAL ASISTIDA) "/>
    <n v="90151802"/>
    <s v="SELECCIÓN ABREVIADA MENOR CUANTÍA"/>
    <n v="3"/>
    <n v="0"/>
    <n v="16"/>
    <n v="1"/>
    <n v="30000000"/>
    <s v="GLOBAL"/>
    <s v="NO SOLICITADAS"/>
  </r>
  <r>
    <x v="30"/>
    <s v="02-02-02-008-005"/>
    <s v="02-02-02-008-005-03"/>
    <s v="Adquisición de servicios - Servicios de limpieza"/>
    <s v="SERVICIO DE ASEO Y LIMPIEZA GACAR"/>
    <n v="76111500"/>
    <s v="SELECCIÓN ABREVIADA - ACUERDO MARCO"/>
    <n v="3"/>
    <n v="12"/>
    <n v="10"/>
    <n v="1"/>
    <n v="50141521.32"/>
    <s v="GLOBAL"/>
    <s v="NO SOLICITADAS"/>
  </r>
  <r>
    <x v="30"/>
    <s v="02-02-02-009-002"/>
    <s v="02-02-02-009-002-09"/>
    <s v="Adquisición de servicios - Otros tipos de educación y servicios de apoyo educativo"/>
    <s v="CAPACITACIÓN EN INTELIGENCIA EMOCIONAL"/>
    <n v="86111604"/>
    <s v="CONTRATACIÓN DIRECTA"/>
    <n v="4"/>
    <n v="0"/>
    <n v="10"/>
    <n v="1"/>
    <n v="29999967"/>
    <s v="GLOBAL"/>
    <s v="NO SOLICITADAS"/>
  </r>
  <r>
    <x v="30"/>
    <s v="02-02-02-009-002"/>
    <s v="02-02-02-009-002-09"/>
    <s v="Adquisición de servicios - Otros tipos de educación y servicios de apoyo educativo"/>
    <s v="SERVICIO DE CAPACITACIÓN EN MENTORING Y COACHING DIRIGIDO A UN PERSONAL DE LA FUERZA AÉREA COLOMBIANA"/>
    <n v="86111604"/>
    <s v="CONTRATACIÓN DIRECTA"/>
    <n v="4"/>
    <n v="0"/>
    <n v="10"/>
    <n v="1"/>
    <n v="36000000"/>
    <s v="GLOBAL"/>
    <s v="NO SOLICITADAS"/>
  </r>
  <r>
    <x v="30"/>
    <s v="02-02-02-009-002"/>
    <s v="02-02-02-009-002-09"/>
    <s v="Adquisición de servicios - Otros tipos de educación y servicios de apoyo educativo"/>
    <s v="CAPACITACIÓN EXPERIENCIAL PARA EL DESARROLLO DE HABILIDADES DE LIDERAZGO PERSONAL PARA DOS (02) OFICIALES PERTENECIENTES AL COMANDO DE DESARROLLO HUMANO DE LA FUERZA AÉREA"/>
    <n v="86111604"/>
    <s v="CONTRATACIÓN DIRECTA"/>
    <n v="4"/>
    <n v="0"/>
    <n v="10"/>
    <n v="1"/>
    <n v="3855600"/>
    <s v="GLOBAL"/>
    <s v="NO SOLICITADAS"/>
  </r>
  <r>
    <x v="30"/>
    <s v="02-01-01-003-008"/>
    <s v="02-01-01-003-008-01-1"/>
    <s v="Activos fijos - Asientos"/>
    <s v="SOFA EXTERIOR 1 PUESTO"/>
    <n v="56101502"/>
    <s v="SELECCIÓN ABREVIADA - ACUERDO MARCO"/>
    <n v="3"/>
    <n v="0"/>
    <n v="10"/>
    <n v="14"/>
    <n v="13998600"/>
    <s v="UNIDAD"/>
    <s v="NO SOLICITADAS"/>
  </r>
  <r>
    <x v="30"/>
    <s v="02-01-01-003-008"/>
    <s v="02-01-01-003-008-01-1"/>
    <s v="Activos fijos - Asientos"/>
    <s v="SOFA 3 PUESTOS BEIGE"/>
    <n v="56101502"/>
    <s v="SELECCIÓN ABREVIADA - ACUERDO MARCO"/>
    <n v="3"/>
    <n v="0"/>
    <n v="10"/>
    <n v="2"/>
    <n v="2799800"/>
    <s v="UNIDAD"/>
    <s v="NO SOLICITADAS"/>
  </r>
  <r>
    <x v="30"/>
    <s v="02-01-01-003-008"/>
    <s v="02-01-01-003-008-01-1"/>
    <s v="Activos fijos - Asientos"/>
    <s v="SILLA PLEGABLE"/>
    <n v="56101542"/>
    <s v="SELECCIÓN ABREVIADA - ACUERDO MARCO"/>
    <n v="3"/>
    <n v="0"/>
    <n v="10"/>
    <n v="16"/>
    <n v="1918400"/>
    <s v="UNIDAD"/>
    <s v="NO SOLICITADAS"/>
  </r>
  <r>
    <x v="30"/>
    <s v="02-01-01-003-008"/>
    <s v="02-01-01-003-008-01-1"/>
    <s v="Activos fijos - Asientos"/>
    <s v="SOFA EXTERIOR 3 PUESTO"/>
    <n v="56101502"/>
    <s v="SELECCIÓN ABREVIADA - ACUERDO MARCO"/>
    <n v="3"/>
    <n v="0"/>
    <n v="10"/>
    <n v="2"/>
    <n v="5799800"/>
    <s v="UNIDAD"/>
    <s v="NO SOLICITADAS"/>
  </r>
  <r>
    <x v="30"/>
    <s v="02-01-01-003-008"/>
    <s v="02-01-01-003-008-01-2"/>
    <s v="Activos fijos - Muebles, del tipo utilizado en oficinas"/>
    <s v="ESCIRTORIO"/>
    <n v="56101703"/>
    <s v="SELECCIÓN ABREVIADA - ACUERDO MARCO"/>
    <n v="3"/>
    <n v="0"/>
    <n v="10"/>
    <n v="1"/>
    <n v="799900"/>
    <s v="UNIDAD"/>
    <s v="NO SOLICITADAS"/>
  </r>
  <r>
    <x v="30"/>
    <s v="02-02-01-002-008"/>
    <s v="02-02-01-002-008"/>
    <s v="Materiales y suministros - Dotación (prendas de vestir y calzado)"/>
    <s v="PANTALONCILLO TIPO BOXER"/>
    <n v="53102303"/>
    <s v="SELECCIÓN ABREVIADA MENOR CUANTÍA"/>
    <n v="1"/>
    <n v="12"/>
    <n v="10"/>
    <n v="4044"/>
    <n v="38498880"/>
    <s v="GLOBAL"/>
    <s v="NO SOLICITADAS"/>
  </r>
  <r>
    <x v="30"/>
    <s v="02-02-01-002-008"/>
    <s v="02-02-01-002-008"/>
    <s v="Materiales y suministros - Dotación (prendas de vestir y calzado)"/>
    <s v="CALCETIN PARA CALZADO CALLE"/>
    <n v="53102402"/>
    <s v="SELECCIÓN ABREVIADA MENOR CUANTÍA"/>
    <n v="1"/>
    <n v="12"/>
    <n v="10"/>
    <n v="4044"/>
    <n v="24061800"/>
    <s v="GLOBAL"/>
    <s v="NO SOLICITADAS"/>
  </r>
  <r>
    <x v="30"/>
    <s v="02-02-01-002-008"/>
    <s v="02-02-01-002-008"/>
    <s v="Materiales y suministros - Dotación (prendas de vestir y calzado)"/>
    <s v="CALCETIN PARA CALZADO DEPORTIVO"/>
    <n v="53102402"/>
    <s v="SELECCIÓN ABREVIADA MENOR CUANTÍA"/>
    <n v="1"/>
    <n v="12"/>
    <n v="10"/>
    <n v="4044"/>
    <n v="24061800"/>
    <s v="GLOBAL"/>
    <s v="NO SOLICITADAS"/>
  </r>
  <r>
    <x v="30"/>
    <s v="02-02-01-002-008"/>
    <s v="02-02-01-002-008"/>
    <s v="Materiales y suministros - Dotación (prendas de vestir y calzado)"/>
    <s v="CAMISA FORMAL MANGA CORTA"/>
    <n v="53101602"/>
    <s v="SELECCIÓN ABREVIADA MENOR CUANTÍA"/>
    <n v="1"/>
    <n v="12"/>
    <n v="10"/>
    <n v="2696"/>
    <n v="121913120"/>
    <s v="GLOBAL"/>
    <s v="NO SOLICITADAS"/>
  </r>
  <r>
    <x v="30"/>
    <s v="02-02-01-002-008"/>
    <s v="02-02-01-002-008"/>
    <s v="Materiales y suministros - Dotación (prendas de vestir y calzado)"/>
    <s v="CAMISA FORMAL MANGA LARGA"/>
    <n v="53101602"/>
    <s v="SELECCIÓN ABREVIADA MENOR CUANTÍA"/>
    <n v="1"/>
    <n v="12"/>
    <n v="10"/>
    <n v="2696"/>
    <n v="128329600"/>
    <s v="GLOBAL"/>
    <s v="NO SOLICITADAS"/>
  </r>
  <r>
    <x v="30"/>
    <s v="02-02-01-002-008"/>
    <s v="02-02-01-002-008"/>
    <s v="Materiales y suministros - Dotación (prendas de vestir y calzado)"/>
    <s v="CAMISA TIPO POLO"/>
    <n v="53101602"/>
    <s v="SELECCIÓN ABREVIADA MENOR CUANTÍA"/>
    <n v="1"/>
    <n v="12"/>
    <n v="10"/>
    <n v="1348"/>
    <n v="32082400"/>
    <s v="GLOBAL"/>
    <s v="NO SOLICITADAS"/>
  </r>
  <r>
    <x v="30"/>
    <s v="02-02-01-002-008"/>
    <s v="02-02-01-002-008"/>
    <s v="Materiales y suministros - Dotación (prendas de vestir y calzado)"/>
    <s v="CAMISETA TIPO T-SHIRT ESTAMPADA"/>
    <n v="53103001"/>
    <s v="SELECCIÓN ABREVIADA MENOR CUANTÍA"/>
    <n v="1"/>
    <n v="12"/>
    <n v="10"/>
    <n v="67400"/>
    <n v="481236000"/>
    <s v="GLOBAL"/>
    <s v="NO SOLICITADAS"/>
  </r>
  <r>
    <x v="30"/>
    <s v="02-02-01-002-008"/>
    <s v="02-02-01-002-008"/>
    <s v="Materiales y suministros - Dotación (prendas de vestir y calzado)"/>
    <s v="JEAN CLASICO"/>
    <n v="53101501"/>
    <s v="SELECCIÓN ABREVIADA MENOR CUANTÍA"/>
    <n v="1"/>
    <n v="12"/>
    <n v="10"/>
    <n v="1348"/>
    <n v="56893324"/>
    <s v="GLOBAL"/>
    <s v="NO SOLICITADAS"/>
  </r>
  <r>
    <x v="30"/>
    <s v="02-02-01-002-008"/>
    <s v="02-02-01-002-008"/>
    <s v="Materiales y suministros - Dotación (prendas de vestir y calzado)"/>
    <s v="PANTALON DE DRILL"/>
    <n v="53101501"/>
    <s v="SELECCIÓN ABREVIADA MENOR CUANTÍA"/>
    <n v="1"/>
    <n v="12"/>
    <n v="10"/>
    <n v="2696"/>
    <n v="141162560"/>
    <s v="GLOBAL"/>
    <s v="NO SOLICITADAS"/>
  </r>
  <r>
    <x v="30"/>
    <s v="02-02-01-002-008"/>
    <s v="02-02-01-002-008"/>
    <s v="Materiales y suministros - Dotación (prendas de vestir y calzado)"/>
    <s v="SASTRE FORMAL DAMA (CHAQUETA Y FALDA)"/>
    <n v="53101904"/>
    <s v="SELECCIÓN ABREVIADA - ACUERDO MARCO"/>
    <n v="1"/>
    <n v="12"/>
    <n v="10"/>
    <n v="2638"/>
    <n v="344230007.58999997"/>
    <s v="JUEGO"/>
    <s v="NO SOLICITADAS"/>
  </r>
  <r>
    <x v="30"/>
    <s v="02-02-01-002-008"/>
    <s v="02-02-01-002-008"/>
    <s v="Materiales y suministros - Dotación (prendas de vestir y calzado)"/>
    <s v="BLUSA FORMAL MANGA LARGA"/>
    <n v="53101604"/>
    <s v="SELECCIÓN ABREVIADA - ACUERDO MARCO"/>
    <n v="1"/>
    <n v="12"/>
    <n v="10"/>
    <n v="2638"/>
    <n v="74639444.579999998"/>
    <s v="UNIDAD"/>
    <s v="NO SOLICITADAS"/>
  </r>
  <r>
    <x v="30"/>
    <s v="08-01-02-006"/>
    <s v="08-01-02-006"/>
    <s v="Impuestos - Impuesto sobre vehículos automotores"/>
    <s v="IMPUESTO DE SEMAFORIZACION"/>
    <n v="93161501"/>
    <s v="CONTRATACIÓN DIRECTA"/>
    <n v="4"/>
    <n v="12"/>
    <n v="10"/>
    <n v="1"/>
    <n v="305000"/>
    <s v="GLOBAL"/>
    <s v="NO SOLICITADAS"/>
  </r>
  <r>
    <x v="30"/>
    <s v="02-02-01-002-007"/>
    <s v="02-02-01-002-007"/>
    <s v="Materiales y suministros - Artículos textiles (excepto prendas de vestir)"/>
    <s v="PLUMON CAMA SENCILLA"/>
    <n v="52121507"/>
    <s v="MÍNIMA CUANTÍA"/>
    <n v="6"/>
    <n v="12"/>
    <n v="16"/>
    <n v="53"/>
    <n v="7155000"/>
    <s v="UNIDAD"/>
    <s v="NO SOLICITADAS"/>
  </r>
  <r>
    <x v="30"/>
    <s v="02-02-01-002-007"/>
    <s v="02-02-01-002-007"/>
    <s v="Materiales y suministros - Artículos textiles (excepto prendas de vestir)"/>
    <s v="DUVET CAMA SENCILLA"/>
    <n v="52121511"/>
    <s v="MÍNIMA CUANTÍA"/>
    <n v="6"/>
    <n v="12"/>
    <n v="16"/>
    <n v="53"/>
    <n v="5936000"/>
    <s v="UNIDAD"/>
    <s v="NO SOLICITADAS"/>
  </r>
  <r>
    <x v="30"/>
    <s v="02-02-01-002-007"/>
    <s v="02-02-01-002-007"/>
    <s v="Materiales y suministros - Artículos textiles (excepto prendas de vestir)"/>
    <s v="TOALLA CUERPO"/>
    <n v="52121701"/>
    <s v="MÍNIMA CUANTÍA"/>
    <n v="6"/>
    <n v="12"/>
    <n v="16"/>
    <n v="8"/>
    <n v="280000"/>
    <s v="UNIDAD"/>
    <s v="NO SOLICITADAS"/>
  </r>
  <r>
    <x v="30"/>
    <s v="02-02-01-002-007"/>
    <s v="02-02-01-002-007"/>
    <s v="Materiales y suministros - Artículos textiles (excepto prendas de vestir)"/>
    <s v="TOALLA TAPETE"/>
    <n v="52121701"/>
    <s v="MÍNIMA CUANTÍA"/>
    <n v="6"/>
    <n v="12"/>
    <n v="16"/>
    <n v="44"/>
    <n v="686400"/>
    <s v="UNIDAD"/>
    <s v="NO SOLICITADAS"/>
  </r>
  <r>
    <x v="30"/>
    <s v="02-02-01-002-008"/>
    <s v="02-02-01-002-008"/>
    <s v="Materiales y suministros - Dotación (prendas de vestir y calzado)"/>
    <s v="CORBATA"/>
    <n v="53102502"/>
    <s v="SELECCIÓN ABREVIADA - ACUERDO MARCO"/>
    <n v="1"/>
    <n v="12"/>
    <n v="10"/>
    <n v="2230"/>
    <n v="26271630"/>
    <s v="JUEGO"/>
    <s v="NO SOLICITADAS"/>
  </r>
  <r>
    <x v="30"/>
    <s v="02-02-02-006-004"/>
    <s v="02-02-02-006-004"/>
    <s v="Adquisición de servicios - Servicios de transporte de pasajeros"/>
    <s v="PASAJES AEREOS INTERNACIONALES Y CONEXOS(AMARRE VF)"/>
    <n v="78111500"/>
    <s v="CONTRATACIÓN DIRECTA"/>
    <n v="3"/>
    <n v="12"/>
    <n v="10"/>
    <n v="1"/>
    <n v="922964835"/>
    <s v="GLOBAL"/>
    <s v="NO SOLICITADAS"/>
  </r>
  <r>
    <x v="30"/>
    <s v="02-02-01-002-008"/>
    <s v="02-02-01-002-008"/>
    <s v="Materiales y suministros - Dotación (prendas de vestir y calzado)"/>
    <s v="BOTAS DE COMBATE CON TEGNOLOGIA APLICADAS"/>
    <n v="46181612"/>
    <s v="CONTRATACIÓN DIRECTA"/>
    <n v="6"/>
    <n v="0"/>
    <n v="10"/>
    <n v="1410"/>
    <n v="755055000"/>
    <s v="PAR"/>
    <s v="NO SOLICITADAS"/>
  </r>
  <r>
    <x v="30"/>
    <s v="02-02-01-002-008"/>
    <s v="02-02-01-002-008"/>
    <s v="Materiales y suministros - Dotación (prendas de vestir y calzado)"/>
    <s v="UNIFORME DE SERVICIO N.3 FEMENINO CON PANTALON SUBOFICIAL CON PORTA VESTIDO"/>
    <n v="53102701"/>
    <s v="CONTRATACIÓN DIRECTA"/>
    <n v="6"/>
    <n v="0"/>
    <n v="10"/>
    <n v="200"/>
    <n v="95747400"/>
    <s v="UNIDAD"/>
    <s v="NO SOLICITADAS"/>
  </r>
  <r>
    <x v="30"/>
    <s v="02-02-01-002-008"/>
    <s v="02-02-01-002-008"/>
    <s v="Materiales y suministros - Dotación (prendas de vestir y calzado)"/>
    <s v="UNIFORME DE SERVICIO N.3 FEMENINO CON FALDA OFICIAL CON_x000a_PORTA VESTIDO"/>
    <n v="53102701"/>
    <s v="CONTRATACIÓN DIRECTA"/>
    <n v="6"/>
    <n v="0"/>
    <n v="10"/>
    <n v="120"/>
    <n v="57734040"/>
    <s v="UNIDAD"/>
    <s v="NO SOLICITADAS"/>
  </r>
  <r>
    <x v="30"/>
    <s v="02-02-02-008-009"/>
    <s v="02-02-02-008-009-01"/>
    <s v="Adquisición de servicios - Servicios de edición, impresión y reproducción"/>
    <s v="DISEÑO, IMPRESIÓN Y PUESTO EN FUNCIONAMIENTO A TODO COSTO DE VALLAS PUBLICITARIAS Y PENDONES PARA LAS DIFERENTES UNIDADES MILITARES AÉREAS DE LA FUERZA AÉREA COLOMBIANA"/>
    <s v="73151900_x000a_73151905"/>
    <s v="MÍNIMA CUANTÍA"/>
    <n v="3"/>
    <n v="12"/>
    <n v="10"/>
    <n v="1"/>
    <n v="32793831"/>
    <s v="GLOBAL"/>
    <s v="NO SOLICITADAS"/>
  </r>
  <r>
    <x v="30"/>
    <s v="02-01-01-004-008"/>
    <s v="02-01-01-004-008-03"/>
    <s v="Activos fijos - Instrumentos ópticos y equipo fotográfico; partes, piezas y accesorios"/>
    <s v="Binoculares"/>
    <n v="41111717"/>
    <s v="SELECCIÓN ABREVIADA - ACUERDO MARCO"/>
    <n v="3"/>
    <n v="12"/>
    <n v="10"/>
    <n v="9"/>
    <n v="1572228"/>
    <s v="UNIDAD"/>
    <s v="NO SOLICITADAS"/>
  </r>
  <r>
    <x v="30"/>
    <s v="02-01-01-004-005"/>
    <s v="02-01-01-004-005-01"/>
    <s v="Activos fijos - Máquinas para oficina y contabilidad, y sus partes y accesorios"/>
    <s v="Maquina picadora de papel "/>
    <n v="44101603"/>
    <s v="SELECCIÓN ABREVIADA - ACUERDO MARCO"/>
    <n v="3"/>
    <n v="12"/>
    <n v="10"/>
    <n v="6"/>
    <n v="15964326"/>
    <s v="UNIDAD"/>
    <s v="NO SOLICITADAS"/>
  </r>
  <r>
    <x v="30"/>
    <s v="02-01-01-004-008"/>
    <s v="02-01-01-004-008-03"/>
    <s v="Activos fijos - Instrumentos ópticos y equipo fotográfico; partes, piezas y accesorios"/>
    <s v="Camaras fotograficas (Deportivas)"/>
    <n v="45121504"/>
    <s v="SELECCIÓN ABREVIADA - ACUERDO MARCO"/>
    <n v="3"/>
    <n v="12"/>
    <n v="10"/>
    <n v="2"/>
    <n v="4099800"/>
    <s v="UNIDAD"/>
    <s v="NO SOLICITADAS"/>
  </r>
  <r>
    <x v="30"/>
    <s v="02-01-01-004-008"/>
    <s v="02-01-01-004-008-03"/>
    <s v="Activos fijos - Instrumentos ópticos y equipo fotográfico; partes, piezas y accesorios"/>
    <s v="Camaras Fotograficas Lente 18-55"/>
    <n v="45121504"/>
    <s v="SELECCIÓN ABREVIADA - ACUERDO MARCO"/>
    <n v="3"/>
    <n v="12"/>
    <n v="10"/>
    <n v="9"/>
    <n v="29690910"/>
    <s v="UNIDAD"/>
    <s v="NO SOLICITADAS"/>
  </r>
  <r>
    <x v="30"/>
    <s v="02-01-01-004-007"/>
    <s v="02-01-01-004-007-03"/>
    <s v="Activos fijos - Radiorreceptores y receptores de televisión; aparatos para la grabación y reproducción de sonido y video; micrófonos, altavoces, amplificadores, etc."/>
    <s v="Video proyector"/>
    <n v="45111616"/>
    <s v="SELECCIÓN ABREVIADA - ACUERDO MARCO"/>
    <n v="3"/>
    <n v="12"/>
    <n v="10"/>
    <n v="3"/>
    <n v="11966970"/>
    <s v="UNIDAD"/>
    <s v="NO SOLICITADAS"/>
  </r>
  <r>
    <x v="30"/>
    <s v="02-01-01-004-009"/>
    <s v="02-01-01-004-009-06"/>
    <s v="Activos fijos - Aeronaves y naves espaciales, y sus partes y piezas"/>
    <s v="Drones"/>
    <n v="25131705"/>
    <s v="SELECCIÓN ABREVIADA - ACUERDO MARCO"/>
    <n v="3"/>
    <n v="12"/>
    <n v="10"/>
    <n v="4"/>
    <n v="18548400"/>
    <s v="UNIDAD"/>
    <s v="NO SOLICITADAS"/>
  </r>
  <r>
    <x v="30"/>
    <s v="02-02-02-009-002"/>
    <s v="02-02-02-009-002-09"/>
    <s v="Adquisición de servicios - Otros tipos de educación y servicios de apoyo educativo"/>
    <s v="CAPACITACIÓN PARA EL DESARROLLO DE CURSO DE ACLS ADVANCED CARDIAC LIFE"/>
    <n v="86101605"/>
    <s v="MÍNIMA CUANTÍA"/>
    <n v="1"/>
    <n v="6"/>
    <n v="10"/>
    <n v="1"/>
    <n v="6300000"/>
    <s v="GLOBAL"/>
    <s v="NO SOLICITADAS"/>
  </r>
  <r>
    <x v="30"/>
    <s v="02-02-02-006-003"/>
    <s v="02-02-02-006-003-03"/>
    <s v="Adquisición de servicios - Servicios de suministro de comidas"/>
    <s v="SERVICIO DE CAFETERIA Y RESTAURANTE EVENTOS A DESARROLLAR GACAR"/>
    <n v="90101700"/>
    <s v="MÍNIMA CUANTÍA"/>
    <n v="4"/>
    <n v="0"/>
    <n v="16"/>
    <n v="1"/>
    <n v="10000000"/>
    <s v="GLOBAL"/>
    <s v="NO SOLICITADAS"/>
  </r>
  <r>
    <x v="30"/>
    <s v="02-02-01-004-002"/>
    <s v="02-02-01-004-002"/>
    <s v="Materiales y suministros - Productos metálicos elaborados (excepto maquinaria y equipo)"/>
    <s v="ADQUISICION SEÑALIZACIÓN PARA LA FUERZA AÉREA COLOMBIANA"/>
    <n v="55121701"/>
    <s v="SELECCIÓN ABREVIADA MENOR CUANTÍA"/>
    <n v="5"/>
    <n v="6"/>
    <n v="10"/>
    <n v="1"/>
    <n v="119992931"/>
    <s v="GLOBAL"/>
    <s v="NO SOLICITADAS"/>
  </r>
  <r>
    <x v="30"/>
    <s v="02-02-02-006-004"/>
    <s v="02-02-02-006-004"/>
    <s v="Adquisición de servicios - Servicios de transporte de pasajeros"/>
    <s v="PASAJES AEREOS NACIONALES Y CONEXOS (AMARRE VF)"/>
    <n v="78111502"/>
    <s v="CONTRATACIÓN DIRECTA"/>
    <n v="1"/>
    <n v="12"/>
    <n v="10"/>
    <n v="1"/>
    <n v="424100239"/>
    <s v="GLOBAL"/>
    <s v="NO SOLICITADAS"/>
  </r>
  <r>
    <x v="30"/>
    <s v="02-02-01-002-008"/>
    <s v="02-02-01-002-008"/>
    <s v="Materiales y suministros - Dotación (prendas de vestir y calzado)"/>
    <s v="MALETIN EN CUERO"/>
    <n v="53121701"/>
    <s v="MÍNIMA CUANTÍA"/>
    <n v="1"/>
    <n v="12"/>
    <n v="10"/>
    <n v="29"/>
    <n v="14808241"/>
    <s v="UNIDAD"/>
    <s v="NO SOLICITADAS"/>
  </r>
  <r>
    <x v="30"/>
    <s v="02-02-01-002-007"/>
    <s v="02-02-01-002-007"/>
    <s v="Materiales y suministros - Artículos textiles (excepto prendas de vestir)"/>
    <s v="DISTINTIVO ESCUDO BORDADO PARA GORRA OFICIAL (POMPON)"/>
    <n v="53102500"/>
    <s v="SELECCIÓN ABREVIADA SUBASTA INVERSA (NO DISPONIBLE)"/>
    <n v="4"/>
    <n v="12"/>
    <n v="10"/>
    <n v="478"/>
    <n v="45744600"/>
    <s v="UNIDAD"/>
    <s v="NO SOLICITADAS"/>
  </r>
  <r>
    <x v="30"/>
    <s v="02-02-01-002-007"/>
    <s v="02-02-01-002-007"/>
    <s v="Materiales y suministros - Artículos textiles (excepto prendas de vestir)"/>
    <s v="DISTINTIVO ESCUDO BORDADO PARA GORRA SUBOFICIAL (POMPON)"/>
    <n v="53102500"/>
    <s v="SELECCIÓN ABREVIADA SUBASTA INVERSA (NO DISPONIBLE)"/>
    <n v="4"/>
    <n v="12"/>
    <n v="10"/>
    <n v="442"/>
    <n v="41145780"/>
    <s v="UNIDAD"/>
    <s v="NO SOLICITADAS"/>
  </r>
  <r>
    <x v="30"/>
    <s v="02-02-01-002-007"/>
    <s v="02-02-01-002-007"/>
    <s v="Materiales y suministros - Artículos textiles (excepto prendas de vestir)"/>
    <s v="DRAGONA PARA ESPADA"/>
    <n v="53102500"/>
    <s v="SELECCIÓN ABREVIADA SUBASTA INVERSA (NO DISPONIBLE)"/>
    <n v="4"/>
    <n v="12"/>
    <n v="10"/>
    <n v="436"/>
    <n v="132003360"/>
    <s v="UNIDAD"/>
    <s v="NO SOLICITADAS"/>
  </r>
  <r>
    <x v="30"/>
    <s v="02-02-01-002-007"/>
    <s v="02-02-01-002-007"/>
    <s v="Materiales y suministros - Artículos textiles (excepto prendas de vestir)"/>
    <s v="ROMBO DE GALA CON ESCUDO"/>
    <n v="53102500"/>
    <s v="SELECCIÓN ABREVIADA SUBASTA INVERSA (NO DISPONIBLE)"/>
    <n v="4"/>
    <n v="12"/>
    <n v="10"/>
    <n v="557"/>
    <n v="69780960"/>
    <s v="PAR"/>
    <s v="NO SOLICITADAS"/>
  </r>
  <r>
    <x v="30"/>
    <s v="02-02-01-002-007"/>
    <s v="02-02-01-002-007"/>
    <s v="Materiales y suministros - Artículos textiles (excepto prendas de vestir)"/>
    <s v="ALA BORDADA"/>
    <n v="53102500"/>
    <s v="SELECCIÓN ABREVIADA SUBASTA INVERSA (NO DISPONIBLE)"/>
    <n v="4"/>
    <n v="12"/>
    <n v="10"/>
    <n v="414"/>
    <n v="47183580"/>
    <s v="UNIDAD"/>
    <s v="NO SOLICITADAS"/>
  </r>
  <r>
    <x v="30"/>
    <s v="02-02-01-002-007"/>
    <s v="02-02-01-002-007"/>
    <s v="Materiales y suministros - Artículos textiles (excepto prendas de vestir)"/>
    <s v="ALAMAR"/>
    <n v="53102500"/>
    <s v="SELECCIÓN ABREVIADA SUBASTA INVERSA (NO DISPONIBLE)"/>
    <n v="4"/>
    <n v="12"/>
    <n v="10"/>
    <n v="25"/>
    <n v="3480000"/>
    <s v="PAR"/>
    <s v="NO SOLICITADAS"/>
  </r>
  <r>
    <x v="30"/>
    <s v="02-02-01-002-007"/>
    <s v="02-02-01-002-007"/>
    <s v="Materiales y suministros - Artículos textiles (excepto prendas de vestir)"/>
    <s v="PALA BORDADA PARA CABALLERO"/>
    <n v="53102500"/>
    <s v="SELECCIÓN ABREVIADA SUBASTA INVERSA (NO DISPONIBLE)"/>
    <n v="4"/>
    <n v="12"/>
    <n v="10"/>
    <n v="50"/>
    <n v="11005500"/>
    <s v="PAR"/>
    <s v="NO SOLICITADAS"/>
  </r>
  <r>
    <x v="30"/>
    <s v="02-02-01-002-007"/>
    <s v="02-02-01-002-007"/>
    <s v="Materiales y suministros - Artículos textiles (excepto prendas de vestir)"/>
    <s v="PALA BORDADA PARA DAMA"/>
    <n v="53102500"/>
    <s v="SELECCIÓN ABREVIADA SUBASTA INVERSA (NO DISPONIBLE)"/>
    <n v="4"/>
    <n v="12"/>
    <n v="10"/>
    <n v="20"/>
    <n v="4437000"/>
    <s v="PAR"/>
    <s v="NO SOLICITADAS"/>
  </r>
  <r>
    <x v="30"/>
    <s v="02-02-01-002-007"/>
    <s v="02-02-01-002-007"/>
    <s v="Materiales y suministros - Artículos textiles (excepto prendas de vestir)"/>
    <s v="COLCHON Y ALMOHADA"/>
    <s v="56101508_x000a_52121505"/>
    <s v="SELECCIÓN ABREVIADA - ACUERDO MARCO"/>
    <n v="4"/>
    <n v="12"/>
    <n v="10"/>
    <n v="446"/>
    <n v="136930389.25999999"/>
    <s v="JUEGO"/>
    <s v="NO SOLICITADAS"/>
  </r>
  <r>
    <x v="30"/>
    <s v="02-02-01-002-007"/>
    <s v="02-02-01-002-007"/>
    <s v="Materiales y suministros - Artículos textiles (excepto prendas de vestir)"/>
    <s v="JUEGO DE CAMA"/>
    <s v="52121509_x000a_52121512"/>
    <s v="SELECCIÓN ABREVIADA - ACUERDO MARCO"/>
    <n v="4"/>
    <n v="12"/>
    <n v="10"/>
    <n v="4352"/>
    <n v="155366400"/>
    <s v="UNIDAD"/>
    <s v="NO SOLICITADAS"/>
  </r>
  <r>
    <x v="30"/>
    <s v="02-02-02-007-003"/>
    <s v="02-02-02-007-003-01"/>
    <s v="Adquisición de servicios - Servicios de arrendamiento o alquiler de maquinaria y equipo sin operario"/>
    <s v="SERVICIO ALQUILER DE GUACALES PARA EL TRANSPORTE DE EQUINOS EN AERONAVES"/>
    <n v="78141900"/>
    <s v="MÍNIMA CUANTÍA"/>
    <n v="4"/>
    <n v="12"/>
    <n v="10"/>
    <n v="1"/>
    <n v="10500000"/>
    <s v="GLOBAL"/>
    <s v="NO SOLICITADAS"/>
  </r>
  <r>
    <x v="30"/>
    <s v="02-02-02-008-007"/>
    <s v="02-02-02-008-007-01-5"/>
    <s v="Adquisición de servicios - Servicios de mantenimiento y reparación de otra maquinaria y otro equipo"/>
    <s v="SERVICIO DE CALIBRACIÓN PARA LOS EQUIPOS BIOMÉDICOS UTILIZADOS EN LAS AERONAVES MEDICALIZADAS DE LA FUERZA AÉREA COLOMBIANA."/>
    <n v="81141504"/>
    <s v="MÍNIMA CUANTÍA"/>
    <n v="4"/>
    <n v="12"/>
    <n v="10"/>
    <n v="1"/>
    <n v="19370000"/>
    <s v="GLOBAL"/>
    <s v="NO SOLICITADAS"/>
  </r>
  <r>
    <x v="30"/>
    <s v="02-02-02-008-007"/>
    <s v="02-02-02-008-007-01-5"/>
    <s v="Adquisición de servicios - Servicios de mantenimiento y reparación de otra maquinaria y otro equipo"/>
    <s v="MANTENIMIENTO PREVENTIVO PARA LOS VENTILADORES DE TRANSPORTE MARCA HAMILTON MEDICAL MODELO T1"/>
    <n v="85161501"/>
    <s v="CONTRATACIÓN DIRECTA"/>
    <n v="4"/>
    <n v="12"/>
    <n v="10"/>
    <n v="1"/>
    <n v="39033096.899999999"/>
    <s v="GLOBAL"/>
    <s v="NO SOLICITADAS"/>
  </r>
  <r>
    <x v="30"/>
    <s v="02-02-02-008-007"/>
    <s v="02-02-02-008-007-01-5"/>
    <s v="Adquisición de servicios - Servicios de mantenimiento y reparación de otra maquinaria y otro equipo"/>
    <s v="MANTENIMIENTO PREVENTIVO PARA LOS VENTILADORES DE TRANSPORTE MARCA ZOLL MODELO EAGLE 731 EMV, PARA USO EN LAS AERONAVES MEDICALIZADAS DE LA FUERZA AÉREA COLOMBIANA"/>
    <n v="85161501"/>
    <s v="MÍNIMA CUANTÍA"/>
    <n v="4"/>
    <n v="12"/>
    <n v="10"/>
    <n v="1"/>
    <n v="16203161"/>
    <s v="GLOBAL"/>
    <s v="NO SOLICITADAS"/>
  </r>
  <r>
    <x v="30"/>
    <s v="02-02-01-002-007"/>
    <s v="02-02-01-002-007"/>
    <s v="Materiales y suministros - Artículos textiles (excepto prendas de vestir)"/>
    <s v="CUCARDA BORDADA OVEROL"/>
    <n v="53102701"/>
    <s v="CONTRATACIÓN DIRECTA"/>
    <n v="4"/>
    <n v="12"/>
    <n v="10"/>
    <n v="3100"/>
    <n v="23978500"/>
    <s v="UNIDAD"/>
    <s v="NO SOLICITADAS"/>
  </r>
  <r>
    <x v="30"/>
    <s v="02-02-01-002-007"/>
    <s v="02-02-01-002-007"/>
    <s v="Materiales y suministros - Artículos textiles (excepto prendas de vestir)"/>
    <s v="TARJETERO PARA OVEROL DE VUELO"/>
    <n v="53102701"/>
    <s v="CONTRATACIÓN DIRECTA"/>
    <n v="4"/>
    <n v="12"/>
    <n v="10"/>
    <n v="3100"/>
    <n v="19551700"/>
    <s v="UNIDAD"/>
    <s v="NO SOLICITADAS"/>
  </r>
  <r>
    <x v="30"/>
    <s v="02-02-01-002-008"/>
    <s v="02-02-01-002-008"/>
    <s v="Materiales y suministros - Dotación (prendas de vestir y calzado)"/>
    <s v="UNIFORME DE SERVICIO N.3 FEMENINO CON FALDA SUBOFICIAL_x000a_CON PORTA VESTIDO"/>
    <n v="53102701"/>
    <s v="CONTRATACIÓN DIRECTA"/>
    <n v="4"/>
    <n v="12"/>
    <n v="10"/>
    <n v="170"/>
    <n v="78856540"/>
    <s v="UNIDAD"/>
    <s v="NO SOLICITADAS"/>
  </r>
  <r>
    <x v="30"/>
    <s v="02-02-01-002-008"/>
    <s v="02-02-01-002-008"/>
    <s v="Materiales y suministros - Dotación (prendas de vestir y calzado)"/>
    <s v="PANTALON DE POPELINA CABALLERO"/>
    <n v="53102701"/>
    <s v="CONTRATACIÓN DIRECTA"/>
    <n v="4"/>
    <n v="12"/>
    <n v="10"/>
    <n v="2772"/>
    <n v="573310584"/>
    <s v="UNIDAD"/>
    <s v="NO SOLICITADAS"/>
  </r>
  <r>
    <x v="30"/>
    <s v="02-02-01-002-008"/>
    <s v="02-02-01-002-008"/>
    <s v="Materiales y suministros - Dotación (prendas de vestir y calzado)"/>
    <s v="CHAQUETAS TERMICAS DE ALTA MONTAÑA"/>
    <n v="53101802"/>
    <s v="MÍNIMA CUANTÍA"/>
    <n v="5"/>
    <n v="12"/>
    <n v="10"/>
    <n v="167"/>
    <n v="46760000"/>
    <s v="UNIDAD"/>
    <s v="NO SOLICITADAS"/>
  </r>
  <r>
    <x v="30"/>
    <s v="02-02-01-003-005"/>
    <s v="02-02-01-003-005-02"/>
    <s v="Materiales y suministros - Productos farmacéuticos"/>
    <s v="Circuito respiratorio dual neonatal desechable. Long. 150 cm. Para Hamilton-C1/T1/MR1. Contiene válvula espiratoria, Pieza en Y, sensor de flujo, línea de presión y conectores."/>
    <n v="42272200"/>
    <s v="CONTRATACIÓN DIRECTA"/>
    <n v="0"/>
    <n v="0"/>
    <n v="10"/>
    <n v="60"/>
    <n v="19152000"/>
    <s v="UNIDAD"/>
    <s v=""/>
  </r>
  <r>
    <x v="30"/>
    <s v="02-02-01-003-005"/>
    <s v="02-02-01-003-005-02"/>
    <s v="Materiales y suministros - Productos farmacéuticos"/>
    <s v="Circuito coaxial adulto de 180 cm, con sensor de flujo desechable y válvula espiratoria desechable para C1/T1/MR1"/>
    <n v="42272200"/>
    <s v="CONTRATACIÓN DIRECTA"/>
    <n v="0"/>
    <n v="0"/>
    <n v="10"/>
    <n v="200"/>
    <n v="54720000"/>
    <s v="UNIDAD"/>
    <s v=""/>
  </r>
  <r>
    <x v="30"/>
    <s v="02-02-01-003-005"/>
    <s v="02-02-01-003-005-02"/>
    <s v="Materiales y suministros - Productos farmacéuticos"/>
    <s v="Circuito neonatal desechable BC8010 completo con cámara humidificadora. Calefacción línea inspiratoria y espiratoria"/>
    <n v="42272200"/>
    <s v="CONTRATACIÓN DIRECTA"/>
    <n v="0"/>
    <n v="0"/>
    <n v="10"/>
    <n v="20"/>
    <n v="5654400"/>
    <s v="UNIDAD"/>
    <s v=""/>
  </r>
  <r>
    <x v="30"/>
    <s v="02-02-01-003-005"/>
    <s v="02-02-01-003-005-02"/>
    <s v="Materiales y suministros - Productos farmacéuticos"/>
    <s v="Filtro electrostático hme, adulto/pediátrico hidrofílico"/>
    <n v="42272200"/>
    <s v="CONTRATACIÓN DIRECTA"/>
    <n v="0"/>
    <n v="0"/>
    <n v="10"/>
    <n v="107"/>
    <n v="1658928"/>
    <s v="UNIDAD"/>
    <s v=""/>
  </r>
  <r>
    <x v="30"/>
    <s v="02-02-01-003-005"/>
    <s v="02-02-01-003-005-02"/>
    <s v="Materiales y suministros - Productos farmacéuticos"/>
    <s v="Filtro inspiratorio desechable Cod 882"/>
    <n v="42272200"/>
    <s v="CONTRATACIÓN DIRECTA"/>
    <n v="0"/>
    <n v="0"/>
    <n v="10"/>
    <n v="120"/>
    <n v="9849600"/>
    <s v="UNIDAD"/>
    <s v=""/>
  </r>
  <r>
    <x v="30"/>
    <s v="02-02-02-008-005"/>
    <s v="02-02-02-008-005-03"/>
    <s v="Adquisición de servicios - Servicios de limpieza"/>
    <s v="SERVICIO DE FUMIGACIÓN Y CONTROL BIOLÓGICO DE PLAGAS Y VECTORES (GAORI - FTC ARES) (LOTE1) - CTO 230-01-A-COFAC-DILOS-2020"/>
    <n v="72102103"/>
    <s v="MÍNIMA CUANTÍA"/>
    <n v="0"/>
    <n v="0"/>
    <n v="10"/>
    <n v="1"/>
    <n v="2000000"/>
    <s v="GLOBAL"/>
    <s v=""/>
  </r>
  <r>
    <x v="30"/>
    <s v="02-02-01-003-004"/>
    <s v="02-02-01-003-004-06"/>
    <s v="Materiales y suministros - Abonos y plaguicidas"/>
    <s v="DESINFECTANTE HALO MIST"/>
    <n v="42281604"/>
    <s v="CONTRATACIÓN DIRECTA"/>
    <n v="0"/>
    <n v="0"/>
    <n v="10"/>
    <n v="28"/>
    <n v="17500000"/>
    <s v="GALON"/>
    <s v=""/>
  </r>
  <r>
    <x v="30"/>
    <s v="02-01-01-004-007"/>
    <s v="02-01-01-004-007-02"/>
    <s v="Activos fijos - Aparatos transmisores de televisión y radio; televisión, video y cámaras digitales; teléfonos"/>
    <s v="TV SMART 50&quot;"/>
    <n v="52161505"/>
    <s v="SELECCIÓN ABREVIADA SUBASTA INVERSA (NO DISPONIBLE)"/>
    <n v="3"/>
    <n v="4"/>
    <n v="10"/>
    <n v="16"/>
    <n v="37600000"/>
    <s v="UNIDAD"/>
    <s v="NO SOLICITADAS"/>
  </r>
  <r>
    <x v="30"/>
    <s v="02-02-01-002-003"/>
    <s v="02-02-01-002-003-09"/>
    <s v="Materiales y suministros - Otros productos alimenticios n. C. P."/>
    <s v="RACIONES DE CAMPAÑA"/>
    <n v="50192702"/>
    <s v="MÍNIMA CUANTÍA"/>
    <n v="5"/>
    <n v="7"/>
    <n v="10"/>
    <n v="2068"/>
    <n v="55612656"/>
    <s v="UNIDAD"/>
    <s v="NO SOLICITADAS"/>
  </r>
  <r>
    <x v="30"/>
    <s v="02-02-01-002-007"/>
    <s v="02-02-01-002-007"/>
    <s v="Materiales y suministros - Artículos textiles (excepto prendas de vestir)"/>
    <s v="TAPABOCAS QUIRURGICO CONVENCIONAL"/>
    <n v="42131606"/>
    <s v="SELECCIÓN ABREVIADA - ACUERDO MARCO"/>
    <n v="5"/>
    <n v="0"/>
    <n v="10"/>
    <n v="2500"/>
    <n v="19875000"/>
    <s v="CAJA X 100"/>
    <s v="NO SOLICITADAS"/>
  </r>
  <r>
    <x v="30"/>
    <s v="02-02-01-002-007"/>
    <s v="02-02-01-002-007"/>
    <s v="Materiales y suministros - Artículos textiles (excepto prendas de vestir)"/>
    <s v="TAPABOCAS DESAECHABLES"/>
    <n v="42131606"/>
    <s v="SELECCIÓN ABREVIADA - ACUERDO MARCO"/>
    <n v="7"/>
    <n v="0"/>
    <n v="10"/>
    <n v="13224"/>
    <n v="97698912"/>
    <s v="GLOBAL"/>
    <s v="NO SOLICITADAS"/>
  </r>
  <r>
    <x v="30"/>
    <s v="02-02-01-003-005"/>
    <s v="02-02-01-003-005-03"/>
    <s v="Materiales y suministros - Jabón, preparados para limpieza, perfumes y preparados de tocador"/>
    <s v="JABÓN LIQUIDO PARA MANOS CON VALVULA DISPENSADORA* 500 CC"/>
    <n v="53131608"/>
    <s v="SELECCIÓN ABREVIADA - ACUERDO MARCO"/>
    <n v="5"/>
    <n v="0"/>
    <n v="10"/>
    <n v="12735"/>
    <n v="13970295"/>
    <s v="UNIDAD"/>
    <s v="NO SOLICITADAS"/>
  </r>
  <r>
    <x v="30"/>
    <s v="02-02-01-004-002"/>
    <s v="02-02-01-004-002"/>
    <s v="Materiales y suministros - Productos metálicos elaborados (excepto maquinaria y equipo)"/>
    <s v="BASTON DE MANDO FAC "/>
    <n v="53102700"/>
    <s v="MÍNIMA CUANTÍA"/>
    <n v="6"/>
    <n v="6"/>
    <n v="10"/>
    <n v="20"/>
    <n v="67800000"/>
    <s v="UNIDAD"/>
    <s v="NO SOLICITADAS"/>
  </r>
  <r>
    <x v="30"/>
    <s v="02-02-01-003-002"/>
    <s v="02-02-01-003-002-01"/>
    <s v="Materiales y suministros - Pasta de papel, papel y cartón"/>
    <s v="TOALLAS DESECHABLES PARA LAS MANOS PAQUETE X 150 HOJAS"/>
    <n v="52121704"/>
    <s v="MÍNIMA CUANTÍA"/>
    <n v="6"/>
    <n v="6"/>
    <n v="10"/>
    <n v="600"/>
    <n v="4109998.2"/>
    <s v="PAQUETE X 150 HOJAS"/>
    <s v="NO SOLICITADAS"/>
  </r>
  <r>
    <x v="30"/>
    <s v="02-02-01-003-004"/>
    <s v="02-02-01-003-004-01"/>
    <s v="Materiales y suministros - Químicos orgánicos básicos"/>
    <s v="GEL ALCOHOLADO ANTISEPTICO PARA MANOS"/>
    <n v="51102710"/>
    <s v="MÍNIMA CUANTÍA"/>
    <n v="6"/>
    <n v="6"/>
    <n v="10"/>
    <n v="1433"/>
    <n v="9314500"/>
    <s v="FRASCOS 240 CC"/>
    <s v="NO SOLICITADAS"/>
  </r>
  <r>
    <x v="30"/>
    <s v="02-02-01-003-005"/>
    <s v="02-02-01-003-005-02"/>
    <s v="Materiales y suministros - Productos farmacéuticos"/>
    <s v="ALGODON TIPO HOSPITALARIO"/>
    <n v="42141501"/>
    <s v="MÍNIMA CUANTÍA"/>
    <n v="6"/>
    <n v="6"/>
    <n v="10"/>
    <n v="500"/>
    <n v="4550000"/>
    <s v="PAQUETE 450-500 GR"/>
    <s v="NO SOLICITADAS"/>
  </r>
  <r>
    <x v="30"/>
    <s v="02-02-01-003-006"/>
    <s v="02-02-01-003-006-02"/>
    <s v="Materiales y suministros - Otros productos de caucho"/>
    <s v="GUANTES DE EXAMEN DE LATEX TALLA M "/>
    <n v="42132203"/>
    <s v="MÍNIMA CUANTÍA"/>
    <n v="6"/>
    <n v="6"/>
    <n v="10"/>
    <n v="804"/>
    <n v="26934000"/>
    <s v="CAJA X 100 UNIDADES"/>
    <s v="NO SOLICITADAS"/>
  </r>
  <r>
    <x v="30"/>
    <s v="02-02-01-004-008"/>
    <s v="02-02-01-004-008-01"/>
    <s v="Materiales y suministros - Aparatos médicos y quirúrgicos y aparatos ortésicos y protésicos"/>
    <s v="JERINGAS DE 3CC"/>
    <n v="42142609"/>
    <s v="MÍNIMA CUANTÍA"/>
    <n v="6"/>
    <n v="6"/>
    <n v="10"/>
    <n v="2900"/>
    <n v="487200"/>
    <s v="UNIDAD"/>
    <s v="NO SOLICITADAS"/>
  </r>
  <r>
    <x v="30"/>
    <s v="02-02-01-004-008"/>
    <s v="02-02-01-004-008-01"/>
    <s v="Materiales y suministros - Aparatos médicos y quirúrgicos y aparatos ortésicos y protésicos"/>
    <s v="AGUJA DESECHABLE N 22 G X 1 1/2"/>
    <n v="42142523"/>
    <s v="MÍNIMA CUANTÍA"/>
    <n v="6"/>
    <n v="6"/>
    <n v="10"/>
    <n v="5200"/>
    <n v="338000"/>
    <s v="UNIDAD"/>
    <s v="NO SOLICITADAS"/>
  </r>
  <r>
    <x v="30"/>
    <s v="02-02-01-002-007"/>
    <s v="02-02-01-002-007"/>
    <s v="Materiales y suministros - Artículos textiles (excepto prendas de vestir)"/>
    <s v="DUVET PARA CAMA DOBLE"/>
    <n v="52121511"/>
    <s v="MÍNIMA CUANTÍA"/>
    <n v="6"/>
    <n v="12"/>
    <n v="10"/>
    <n v="29"/>
    <n v="3770000"/>
    <s v="UNIDAD"/>
    <s v="NO SOLICITADAS"/>
  </r>
  <r>
    <x v="30"/>
    <s v="02-02-01-002-007"/>
    <s v="02-02-01-002-007"/>
    <s v="Materiales y suministros - Artículos textiles (excepto prendas de vestir)"/>
    <s v="PLUMÓN PARA CAMA DOBLE"/>
    <n v="52121507"/>
    <s v="MÍNIMA CUANTÍA"/>
    <n v="6"/>
    <n v="12"/>
    <n v="10"/>
    <n v="29"/>
    <n v="4348260"/>
    <s v="UNIDAD"/>
    <s v="NO SOLICITADAS"/>
  </r>
  <r>
    <x v="30"/>
    <s v="02-02-01-003-006"/>
    <s v="02-02-01-003-006-01"/>
    <s v="Materiales y suministros - Llantas de caucho y neumáticos (cámaras de aire)"/>
    <s v="LLANTA 205/75R17.5 BACOF-OC-69916"/>
    <n v="25172503"/>
    <s v="SELECCIÓN ABREVIADA - ACUERDO MARCO"/>
    <n v="6"/>
    <n v="4"/>
    <n v="10"/>
    <n v="4"/>
    <n v="2377144"/>
    <s v="UNIDAD"/>
    <s v="NO SOLICITADAS"/>
  </r>
  <r>
    <x v="30"/>
    <s v="02-02-01-003-006"/>
    <s v="02-02-01-003-006-01"/>
    <s v="Materiales y suministros - Llantas de caucho y neumáticos (cámaras de aire)"/>
    <s v="LLANTA 235/70R16 BACOF-OC-69916"/>
    <n v="25172504"/>
    <s v="SELECCIÓN ABREVIADA - ACUERDO MARCO"/>
    <n v="6"/>
    <n v="4"/>
    <n v="10"/>
    <n v="12"/>
    <n v="4491060"/>
    <s v="UNIDAD"/>
    <s v="NO SOLICITADAS"/>
  </r>
  <r>
    <x v="30"/>
    <s v="02-02-01-003-006"/>
    <s v="02-02-01-003-006-01"/>
    <s v="Materiales y suministros - Llantas de caucho y neumáticos (cámaras de aire)"/>
    <s v="LLANTA 215/75R17.5 BACOF-OC-69916"/>
    <n v="25172503"/>
    <s v="SELECCIÓN ABREVIADA - ACUERDO MARCO"/>
    <n v="6"/>
    <n v="4"/>
    <n v="10"/>
    <n v="12"/>
    <n v="9707658"/>
    <s v="UNIDAD"/>
    <s v="NO SOLICITADAS"/>
  </r>
  <r>
    <x v="30"/>
    <s v="02-02-01-003-006"/>
    <s v="02-02-01-003-006-01"/>
    <s v="Materiales y suministros - Llantas de caucho y neumáticos (cámaras de aire)"/>
    <s v="LLANTA 235/75R17.5 BACOF-OC-69916"/>
    <n v="25172503"/>
    <s v="SELECCIÓN ABREVIADA - ACUERDO MARCO"/>
    <n v="6"/>
    <n v="4"/>
    <n v="10"/>
    <n v="6"/>
    <n v="4257582"/>
    <s v="UNIDAD"/>
    <s v="NO SOLICITADAS"/>
  </r>
  <r>
    <x v="30"/>
    <s v="02-02-01-003-006"/>
    <s v="02-02-01-003-006-01"/>
    <s v="Materiales y suministros - Llantas de caucho y neumáticos (cámaras de aire)"/>
    <s v="265/65R17 BACOF-OC-69916"/>
    <n v="25172504"/>
    <s v="SELECCIÓN ABREVIADA - ACUERDO MARCO"/>
    <n v="6"/>
    <n v="4"/>
    <n v="10"/>
    <n v="40"/>
    <n v="18487840"/>
    <s v="UNIDAD"/>
    <s v="NO SOLICITADAS"/>
  </r>
  <r>
    <x v="30"/>
    <s v="02-02-01-003-006"/>
    <s v="02-02-01-003-006-01"/>
    <s v="Materiales y suministros - Llantas de caucho y neumáticos (cámaras de aire)"/>
    <s v="LLANTA 285/60R18 BACOF-OC-69916"/>
    <n v="25172504"/>
    <s v="SELECCIÓN ABREVIADA - ACUERDO MARCO"/>
    <n v="6"/>
    <n v="4"/>
    <n v="10"/>
    <n v="8"/>
    <n v="4393480"/>
    <s v="UNIDAD"/>
    <s v="NO SOLICITADAS"/>
  </r>
  <r>
    <x v="30"/>
    <s v="02-02-01-003-006"/>
    <s v="02-02-01-003-006-01"/>
    <s v="Materiales y suministros - Llantas de caucho y neumáticos (cámaras de aire)"/>
    <s v="LLANTA 255/60R18 BACOF-OC-69916"/>
    <n v="25172504"/>
    <s v="SELECCIÓN ABREVIADA - ACUERDO MARCO"/>
    <n v="6"/>
    <n v="4"/>
    <n v="10"/>
    <n v="4"/>
    <n v="1664572"/>
    <s v="UNIDAD"/>
    <s v="NO SOLICITADAS"/>
  </r>
  <r>
    <x v="30"/>
    <s v="02-02-01-003-006"/>
    <s v="02-02-01-003-006-01"/>
    <s v="Materiales y suministros - Llantas de caucho y neumáticos (cámaras de aire)"/>
    <s v="LLANTA 195/55R16 BACOF-OC-69916"/>
    <n v="25172504"/>
    <s v="SELECCIÓN ABREVIADA - ACUERDO MARCO"/>
    <n v="6"/>
    <n v="4"/>
    <n v="10"/>
    <n v="4"/>
    <n v="922488"/>
    <s v="UNIDAD"/>
    <s v="NO SOLICITADAS"/>
  </r>
  <r>
    <x v="30"/>
    <s v="02-02-01-003-006"/>
    <s v="02-02-01-003-006-01"/>
    <s v="Materiales y suministros - Llantas de caucho y neumáticos (cámaras de aire)"/>
    <s v="LLANTA 205/55R16 BACOF-OC-69916"/>
    <n v="25172504"/>
    <s v="SELECCIÓN ABREVIADA - ACUERDO MARCO"/>
    <n v="6"/>
    <n v="4"/>
    <n v="10"/>
    <n v="4"/>
    <n v="1069572"/>
    <s v="UNIDAD"/>
    <s v="NO SOLICITADAS"/>
  </r>
  <r>
    <x v="30"/>
    <s v="02-02-01-003-006"/>
    <s v="02-02-01-003-006-01"/>
    <s v="Materiales y suministros - Llantas de caucho y neumáticos (cámaras de aire)"/>
    <s v="LLANTA 275/55R20 BACOF-OC-69916"/>
    <n v="25172504"/>
    <s v="SELECCIÓN ABREVIADA - ACUERDO MARCO"/>
    <n v="6"/>
    <n v="4"/>
    <n v="10"/>
    <n v="9"/>
    <n v="4688838"/>
    <s v="UNIDAD"/>
    <s v="NO SOLICITADAS"/>
  </r>
  <r>
    <x v="30"/>
    <s v="02-02-01-003-006"/>
    <s v="02-02-01-003-006-01"/>
    <s v="Materiales y suministros - Llantas de caucho y neumáticos (cámaras de aire)"/>
    <s v="LLANTA 185/65R15 BACOF-OC-69466"/>
    <n v="25172504"/>
    <s v="SELECCIÓN ABREVIADA - ACUERDO MARCO"/>
    <n v="6"/>
    <n v="4"/>
    <n v="10"/>
    <n v="4"/>
    <n v="928762"/>
    <s v="UNIDAD"/>
    <s v="NO SOLICITADAS"/>
  </r>
  <r>
    <x v="30"/>
    <s v="02-02-01-003-006"/>
    <s v="02-02-01-003-006-01"/>
    <s v="Materiales y suministros - Llantas de caucho y neumáticos (cámaras de aire)"/>
    <s v="LLANTA 185/60R14 JEINA-OC-69916"/>
    <n v="25172504"/>
    <s v="SELECCIÓN ABREVIADA - ACUERDO MARCO"/>
    <n v="6"/>
    <n v="4"/>
    <n v="10"/>
    <n v="8"/>
    <n v="1618400"/>
    <s v="UNIDAD"/>
    <s v="NO SOLICITADAS"/>
  </r>
  <r>
    <x v="30"/>
    <s v="02-02-01-003-006"/>
    <s v="02-02-01-003-006-01"/>
    <s v="Materiales y suministros - Llantas de caucho y neumáticos (cámaras de aire)"/>
    <s v="LLANTA 185/65R15 JEINA-OC-69466"/>
    <n v="25172504"/>
    <s v="SELECCIÓN ABREVIADA - ACUERDO MARCO"/>
    <n v="6"/>
    <n v="4"/>
    <n v="10"/>
    <n v="8"/>
    <n v="1857523"/>
    <s v="UNIDAD"/>
    <s v="NO SOLICITADAS"/>
  </r>
  <r>
    <x v="30"/>
    <s v="02-02-01-003-006"/>
    <s v="02-02-01-003-006-01"/>
    <s v="Materiales y suministros - Llantas de caucho y neumáticos (cámaras de aire)"/>
    <s v="LLANTA 295/80R22.5 CATAM-OC-69916"/>
    <n v="25172503"/>
    <s v="SELECCIÓN ABREVIADA - ACUERDO MARCO"/>
    <n v="6"/>
    <n v="4"/>
    <n v="10"/>
    <n v="5"/>
    <n v="7447020"/>
    <s v="UNIDAD"/>
    <s v="NO SOLICITADAS"/>
  </r>
  <r>
    <x v="30"/>
    <s v="02-02-01-003-006"/>
    <s v="02-02-01-003-006-01"/>
    <s v="Materiales y suministros - Llantas de caucho y neumáticos (cámaras de aire)"/>
    <s v="LLANTA 195/55R15 ESUFA-OC-69916"/>
    <n v="25172504"/>
    <s v="SELECCIÓN ABREVIADA - ACUERDO MARCO"/>
    <n v="6"/>
    <n v="4"/>
    <n v="10"/>
    <n v="3"/>
    <n v="663663"/>
    <s v="UNIDAD"/>
    <s v="NO SOLICITADAS"/>
  </r>
  <r>
    <x v="30"/>
    <s v="02-02-01-003-006"/>
    <s v="02-02-01-003-006-01"/>
    <s v="Materiales y suministros - Llantas de caucho y neumáticos (cámaras de aire)"/>
    <s v="LLANTA 185/65R15 ESUFA-OC-69466"/>
    <n v="25172504"/>
    <s v="SELECCIÓN ABREVIADA - ACUERDO MARCO"/>
    <n v="6"/>
    <n v="4"/>
    <n v="10"/>
    <n v="3"/>
    <n v="696571"/>
    <s v="UNIDAD"/>
    <s v="NO SOLICITADAS"/>
  </r>
  <r>
    <x v="30"/>
    <s v="02-02-01-003-006"/>
    <s v="02-02-01-003-006-01"/>
    <s v="Materiales y suministros - Llantas de caucho y neumáticos (cámaras de aire)"/>
    <s v="LLANTA 11-20 ESUFA-OC-69466"/>
    <n v="25172503"/>
    <s v="SELECCIÓN ABREVIADA - ACUERDO MARCO"/>
    <n v="6"/>
    <n v="4"/>
    <n v="10"/>
    <n v="1"/>
    <n v="1905798.5"/>
    <s v="UNIDAD"/>
    <s v="NO SOLICITADAS"/>
  </r>
  <r>
    <x v="30"/>
    <s v="02-02-01-003-006"/>
    <s v="02-02-01-003-006-01"/>
    <s v="Materiales y suministros - Llantas de caucho y neumáticos (cámaras de aire)"/>
    <s v="LLANTA 255/70R16 EMAVI-OC-69916"/>
    <n v="25172504"/>
    <s v="SELECCIÓN ABREVIADA - ACUERDO MARCO"/>
    <n v="6"/>
    <n v="4"/>
    <n v="10"/>
    <n v="43"/>
    <n v="18073244"/>
    <s v="UNIDAD"/>
    <s v="NO SOLICITADAS"/>
  </r>
  <r>
    <x v="30"/>
    <s v="02-02-01-003-006"/>
    <s v="02-02-01-003-006-01"/>
    <s v="Materiales y suministros - Llantas de caucho y neumáticos (cámaras de aire)"/>
    <s v="LLANTA 235/70R16 CACOM 4-OC-69916"/>
    <n v="25172504"/>
    <s v="SELECCIÓN ABREVIADA - ACUERDO MARCO"/>
    <n v="6"/>
    <n v="4"/>
    <n v="10"/>
    <n v="11"/>
    <n v="4116805"/>
    <s v="UNIDAD"/>
    <s v="NO SOLICITADAS"/>
  </r>
  <r>
    <x v="30"/>
    <s v="02-02-01-003-006"/>
    <s v="02-02-01-003-006-01"/>
    <s v="Materiales y suministros - Llantas de caucho y neumáticos (cámaras de aire)"/>
    <s v="LLANTA 235/75R15 CACOM 4-OC-69916"/>
    <n v="25172504"/>
    <s v="SELECCIÓN ABREVIADA - ACUERDO MARCO"/>
    <n v="6"/>
    <n v="4"/>
    <n v="10"/>
    <n v="10"/>
    <n v="6001825"/>
    <s v="UNIDAD"/>
    <s v="NO SOLICITADAS"/>
  </r>
  <r>
    <x v="30"/>
    <s v="02-02-01-003-006"/>
    <s v="02-02-01-003-006-01"/>
    <s v="Materiales y suministros - Llantas de caucho y neumáticos (cámaras de aire)"/>
    <s v="LLANTA 175/70R13 CACOM 4-OC-69916"/>
    <n v="25172504"/>
    <s v="SELECCIÓN ABREVIADA - ACUERDO MARCO"/>
    <n v="6"/>
    <n v="4"/>
    <n v="10"/>
    <n v="2"/>
    <n v="350098"/>
    <s v="UNIDAD"/>
    <s v="NO SOLICITADAS"/>
  </r>
  <r>
    <x v="30"/>
    <s v="02-02-01-003-006"/>
    <s v="02-02-01-003-006-01"/>
    <s v="Materiales y suministros - Llantas de caucho y neumáticos (cámaras de aire)"/>
    <s v="LLANTA 185/65R14 CACOM 4-OC-69916"/>
    <n v="25172504"/>
    <s v="SELECCIÓN ABREVIADA - ACUERDO MARCO"/>
    <n v="6"/>
    <n v="4"/>
    <n v="10"/>
    <n v="4"/>
    <n v="809200"/>
    <s v="UNIDAD"/>
    <s v="NO SOLICITADAS"/>
  </r>
  <r>
    <x v="30"/>
    <s v="02-02-01-003-006"/>
    <s v="02-02-01-003-006-01"/>
    <s v="Materiales y suministros - Llantas de caucho y neumáticos (cámaras de aire)"/>
    <s v="LLANTA 185/65R15 CACOM 4-OC-69466"/>
    <n v="25172504"/>
    <s v="SELECCIÓN ABREVIADA - ACUERDO MARCO"/>
    <n v="6"/>
    <n v="4"/>
    <n v="10"/>
    <n v="4"/>
    <n v="928762"/>
    <s v="UNIDAD"/>
    <s v="NO SOLICITADAS"/>
  </r>
  <r>
    <x v="30"/>
    <s v="02-02-01-003-006"/>
    <s v="02-02-01-003-006-01"/>
    <s v="Materiales y suministros - Llantas de caucho y neumáticos (cámaras de aire)"/>
    <s v="LLANTA 245/75R17 CACOM 6-OC-69916"/>
    <n v="25172504"/>
    <s v="SELECCIÓN ABREVIADA - ACUERDO MARCO"/>
    <n v="6"/>
    <n v="4"/>
    <n v="10"/>
    <n v="6"/>
    <n v="4757596"/>
    <s v="UNIDAD"/>
    <s v="NO SOLICITADAS"/>
  </r>
  <r>
    <x v="30"/>
    <s v="02-02-01-003-006"/>
    <s v="02-02-01-003-006-01"/>
    <s v="Materiales y suministros - Llantas de caucho y neumáticos (cámaras de aire)"/>
    <s v="LLANTA 275/80R22.5 CACOM 6-OC-69916"/>
    <n v="25172503"/>
    <s v="SELECCIÓN ABREVIADA - ACUERDO MARCO"/>
    <n v="6"/>
    <n v="4"/>
    <n v="10"/>
    <n v="2"/>
    <n v="2469488"/>
    <s v="UNIDAD"/>
    <s v="NO SOLICITADAS"/>
  </r>
  <r>
    <x v="30"/>
    <s v="02-02-01-003-006"/>
    <s v="02-02-01-003-006-01"/>
    <s v="Materiales y suministros - Llantas de caucho y neumáticos (cámaras de aire)"/>
    <s v="LLANTA 7.5-16 CACOM 6-OC-69466"/>
    <n v="25172504"/>
    <s v="SELECCIÓN ABREVIADA - ACUERDO MARCO"/>
    <n v="6"/>
    <n v="4"/>
    <n v="10"/>
    <n v="4"/>
    <n v="3253888"/>
    <s v="UNIDAD"/>
    <s v="NO SOLICITADAS"/>
  </r>
  <r>
    <x v="30"/>
    <s v="02-02-01-003-006"/>
    <s v="02-02-01-003-006-01"/>
    <s v="Materiales y suministros - Llantas de caucho y neumáticos (cámaras de aire)"/>
    <s v="LLANTA 205/75R17.5 GAORI-OC-69916"/>
    <n v="25172503"/>
    <s v="SELECCIÓN ABREVIADA - ACUERDO MARCO"/>
    <n v="6"/>
    <n v="4"/>
    <n v="10"/>
    <n v="2"/>
    <n v="1188572"/>
    <s v="UNIDAD"/>
    <s v="NO SOLICITADAS"/>
  </r>
  <r>
    <x v="30"/>
    <s v="02-02-01-003-006"/>
    <s v="02-02-01-003-006-01"/>
    <s v="Materiales y suministros - Llantas de caucho y neumáticos (cámaras de aire)"/>
    <s v="LLANTA 215/75R17.5 GAORI-OC-69916"/>
    <n v="25172503"/>
    <s v="SELECCIÓN ABREVIADA - ACUERDO MARCO"/>
    <n v="6"/>
    <n v="4"/>
    <n v="10"/>
    <n v="2"/>
    <n v="1617943"/>
    <s v="UNIDAD"/>
    <s v="NO SOLICITADAS"/>
  </r>
  <r>
    <x v="30"/>
    <s v="02-02-01-003-006"/>
    <s v="02-02-01-003-006-01"/>
    <s v="Materiales y suministros - Llantas de caucho y neumáticos (cámaras de aire)"/>
    <s v="LLANTA 120/80-18 GAORI-OC-69916"/>
    <n v="25172512"/>
    <s v="SELECCIÓN ABREVIADA - ACUERDO MARCO"/>
    <n v="6"/>
    <n v="4"/>
    <n v="10"/>
    <n v="1"/>
    <n v="459322"/>
    <s v="UNIDAD"/>
    <s v="NO SOLICITADAS"/>
  </r>
  <r>
    <x v="30"/>
    <s v="02-02-01-003-006"/>
    <s v="02-02-01-003-006-01"/>
    <s v="Materiales y suministros - Llantas de caucho y neumáticos (cámaras de aire)"/>
    <s v="LLANTA 90/90-21 GAORI-OC-69916"/>
    <n v="25172512"/>
    <s v="SELECCIÓN ABREVIADA - ACUERDO MARCO"/>
    <n v="6"/>
    <n v="4"/>
    <n v="10"/>
    <n v="1"/>
    <n v="416250"/>
    <s v="UNIDAD"/>
    <s v="NO SOLICITADAS"/>
  </r>
  <r>
    <x v="30"/>
    <s v="02-02-01-003-006"/>
    <s v="02-02-01-003-006-01"/>
    <s v="Materiales y suministros - Llantas de caucho y neumáticos (cámaras de aire)"/>
    <s v="LLANTA 245/75R17 GAORI-OC-69916"/>
    <n v="25172504"/>
    <s v="SELECCIÓN ABREVIADA - ACUERDO MARCO"/>
    <n v="6"/>
    <n v="4"/>
    <n v="10"/>
    <n v="2"/>
    <n v="1585865"/>
    <s v="UNIDAD"/>
    <s v="NO SOLICITADAS"/>
  </r>
  <r>
    <x v="30"/>
    <s v="02-02-01-003-006"/>
    <s v="02-02-01-003-006-01"/>
    <s v="Materiales y suministros - Llantas de caucho y neumáticos (cámaras de aire)"/>
    <s v="LLANTA 12R22.5 GAORI-OC-69916"/>
    <n v="25172503"/>
    <s v="SELECCIÓN ABREVIADA - ACUERDO MARCO"/>
    <n v="6"/>
    <n v="4"/>
    <n v="10"/>
    <n v="1"/>
    <n v="1234867"/>
    <s v="UNIDAD"/>
    <s v="NO SOLICITADAS"/>
  </r>
  <r>
    <x v="30"/>
    <s v="02-02-01-003-006"/>
    <s v="02-02-01-003-006-01"/>
    <s v="Materiales y suministros - Llantas de caucho y neumáticos (cámaras de aire)"/>
    <s v="LLANTA 395/80R20 GAORI-OC-69466"/>
    <n v="25172503"/>
    <s v="SELECCIÓN ABREVIADA - ACUERDO MARCO"/>
    <n v="6"/>
    <n v="4"/>
    <n v="10"/>
    <n v="2"/>
    <n v="6850959"/>
    <s v="UNIDAD"/>
    <s v="NO SOLICITADAS"/>
  </r>
  <r>
    <x v="30"/>
    <s v="02-02-01-003-006"/>
    <s v="02-02-01-003-006-01"/>
    <s v="Materiales y suministros - Llantas de caucho y neumáticos (cámaras de aire)"/>
    <s v="LLANTA 11R22.5 GAORI-OC-69466"/>
    <n v="25172503"/>
    <s v="SELECCIÓN ABREVIADA - ACUERDO MARCO"/>
    <n v="6"/>
    <n v="4"/>
    <n v="10"/>
    <n v="1"/>
    <n v="1270575"/>
    <s v="UNIDAD"/>
    <s v="NO SOLICITADAS"/>
  </r>
  <r>
    <x v="30"/>
    <s v="02-02-01-003-006"/>
    <s v="02-02-01-003-006-01"/>
    <s v="Materiales y suministros - Llantas de caucho y neumáticos (cámaras de aire)"/>
    <s v="LLANTA 255/70R16 GAAMA-OC-69916"/>
    <n v="25172504"/>
    <s v="SELECCIÓN ABREVIADA - ACUERDO MARCO"/>
    <n v="6"/>
    <n v="4"/>
    <n v="10"/>
    <n v="11"/>
    <n v="4623388"/>
    <s v="UNIDAD"/>
    <s v="NO SOLICITADAS"/>
  </r>
  <r>
    <x v="30"/>
    <s v="02-02-01-003-006"/>
    <s v="02-02-01-003-006-01"/>
    <s v="Materiales y suministros - Llantas de caucho y neumáticos (cámaras de aire)"/>
    <s v="LLANTA 255/70R16 GACAS-OC-69916"/>
    <n v="25172504"/>
    <s v="SELECCIÓN ABREVIADA - ACUERDO MARCO"/>
    <n v="6"/>
    <n v="4"/>
    <n v="10"/>
    <n v="18"/>
    <n v="7565544"/>
    <s v="UNIDAD"/>
    <s v="NO SOLICITADAS"/>
  </r>
  <r>
    <x v="30"/>
    <s v="02-02-01-003-006"/>
    <s v="02-02-01-003-006-01"/>
    <s v="Materiales y suministros - Llantas de caucho y neumáticos (cámaras de aire)"/>
    <s v="LLANTA 295/80R22.5 CACOM 1-OC-69916"/>
    <n v="25172503"/>
    <s v="SELECCIÓN ABREVIADA - ACUERDO MARCO"/>
    <n v="6"/>
    <n v="4"/>
    <n v="10"/>
    <n v="20"/>
    <n v="29788080"/>
    <s v="UNIDAD"/>
    <s v="NO SOLICITADAS"/>
  </r>
  <r>
    <x v="30"/>
    <s v="02-02-01-003-006"/>
    <s v="02-02-01-003-006-01"/>
    <s v="Materiales y suministros - Llantas de caucho y neumáticos (cámaras de aire)"/>
    <s v="LLANTA 245/65R17 CACOM 1-OC-69916"/>
    <n v="25172504"/>
    <s v="SELECCIÓN ABREVIADA - ACUERDO MARCO"/>
    <n v="6"/>
    <n v="4"/>
    <n v="10"/>
    <n v="16"/>
    <n v="6825840"/>
    <s v="UNIDAD"/>
    <s v="NO SOLICITADAS"/>
  </r>
  <r>
    <x v="30"/>
    <s v="02-02-01-003-006"/>
    <s v="02-02-01-003-006-01"/>
    <s v="Materiales y suministros - Llantas de caucho y neumáticos (cámaras de aire)"/>
    <s v="LLANTA 205/75R17.5 CACOM 1-OC-69916"/>
    <n v="25172503"/>
    <s v="SELECCIÓN ABREVIADA - ACUERDO MARCO"/>
    <n v="6"/>
    <n v="4"/>
    <n v="10"/>
    <n v="6"/>
    <n v="3565716"/>
    <s v="UNIDAD"/>
    <s v="NO SOLICITADAS"/>
  </r>
  <r>
    <x v="30"/>
    <s v="02-02-01-003-006"/>
    <s v="02-02-01-003-006-01"/>
    <s v="Materiales y suministros - Llantas de caucho y neumáticos (cámaras de aire)"/>
    <s v="LLANTA 235/70R16 CACOM 1-OC-69916"/>
    <n v="25172504"/>
    <s v="SELECCIÓN ABREVIADA - ACUERDO MARCO"/>
    <n v="6"/>
    <n v="4"/>
    <n v="10"/>
    <n v="12"/>
    <n v="4491060"/>
    <s v="UNIDAD"/>
    <s v="NO SOLICITADAS"/>
  </r>
  <r>
    <x v="30"/>
    <s v="02-02-01-003-006"/>
    <s v="02-02-01-003-006-01"/>
    <s v="Materiales y suministros - Llantas de caucho y neumáticos (cámaras de aire)"/>
    <s v="LLANTA 215/65R16 CACOM 1-OC-69916"/>
    <n v="25172504"/>
    <s v="SELECCIÓN ABREVIADA - ACUERDO MARCO"/>
    <n v="6"/>
    <n v="4"/>
    <n v="10"/>
    <n v="4"/>
    <n v="1404676"/>
    <s v="UNIDAD"/>
    <s v="NO SOLICITADAS"/>
  </r>
  <r>
    <x v="30"/>
    <s v="02-02-01-003-006"/>
    <s v="02-02-01-003-006-01"/>
    <s v="Materiales y suministros - Llantas de caucho y neumáticos (cámaras de aire)"/>
    <s v="LLANTA 215/75R17.5 CACOM 1-OC-69916"/>
    <n v="25172503"/>
    <s v="SELECCIÓN ABREVIADA - ACUERDO MARCO"/>
    <n v="6"/>
    <n v="4"/>
    <n v="10"/>
    <n v="18"/>
    <n v="14561487"/>
    <s v="UNIDAD"/>
    <s v="NO SOLICITADAS"/>
  </r>
  <r>
    <x v="30"/>
    <s v="02-02-01-003-006"/>
    <s v="02-02-01-003-006-01"/>
    <s v="Materiales y suministros - Llantas de caucho y neumáticos (cámaras de aire)"/>
    <s v="LLANTA 235/75R15 CACOM 1-OC-69916"/>
    <n v="25172504"/>
    <s v="SELECCIÓN ABREVIADA - ACUERDO MARCO"/>
    <n v="6"/>
    <n v="4"/>
    <n v="10"/>
    <n v="8"/>
    <n v="4801460"/>
    <s v="UNIDAD"/>
    <s v="NO SOLICITADAS"/>
  </r>
  <r>
    <x v="30"/>
    <s v="02-02-01-003-006"/>
    <s v="02-02-01-003-006-01"/>
    <s v="Materiales y suministros - Llantas de caucho y neumáticos (cámaras de aire)"/>
    <s v="LLANTA 205/75R16 CACOM 1-OC-69916"/>
    <n v="25172504"/>
    <s v="SELECCIÓN ABREVIADA - ACUERDO MARCO"/>
    <n v="6"/>
    <n v="4"/>
    <n v="10"/>
    <n v="4"/>
    <n v="1517964"/>
    <s v="UNIDAD"/>
    <s v="NO SOLICITADAS"/>
  </r>
  <r>
    <x v="30"/>
    <s v="02-02-01-003-006"/>
    <s v="02-02-01-003-006-01"/>
    <s v="Materiales y suministros - Llantas de caucho y neumáticos (cámaras de aire)"/>
    <s v="LLANTA 175/65R14 CACOM 1-OC-69916"/>
    <n v="25172504"/>
    <s v="SELECCIÓN ABREVIADA - ACUERDO MARCO"/>
    <n v="6"/>
    <n v="4"/>
    <n v="10"/>
    <n v="4"/>
    <n v="746368"/>
    <s v="UNIDAD"/>
    <s v="NO SOLICITADAS"/>
  </r>
  <r>
    <x v="30"/>
    <s v="02-02-01-003-006"/>
    <s v="02-02-01-003-006-01"/>
    <s v="Materiales y suministros - Llantas de caucho y neumáticos (cámaras de aire)"/>
    <s v="LLANTA 120/80-18 CACOM 1-OC-69916"/>
    <n v="25172512"/>
    <s v="SELECCIÓN ABREVIADA - ACUERDO MARCO"/>
    <n v="6"/>
    <n v="4"/>
    <n v="10"/>
    <n v="2"/>
    <n v="918644"/>
    <s v="UNIDAD"/>
    <s v="NO SOLICITADAS"/>
  </r>
  <r>
    <x v="30"/>
    <s v="02-02-01-003-006"/>
    <s v="02-02-01-003-006-01"/>
    <s v="Materiales y suministros - Llantas de caucho y neumáticos (cámaras de aire)"/>
    <s v="LLANTA 185/65R15 CACOM 1-OC-69466"/>
    <n v="25172504"/>
    <s v="SELECCIÓN ABREVIADA - ACUERDO MARCO"/>
    <n v="6"/>
    <n v="4"/>
    <n v="10"/>
    <n v="8"/>
    <n v="1857523"/>
    <s v="UNIDAD"/>
    <s v="NO SOLICITADAS"/>
  </r>
  <r>
    <x v="30"/>
    <s v="02-02-01-003-006"/>
    <s v="02-02-01-003-006-01"/>
    <s v="Materiales y suministros - Llantas de caucho y neumáticos (cámaras de aire)"/>
    <s v="LLANTA 235/70R16 CACOM 2-OC-69916"/>
    <n v="25172504"/>
    <s v="SELECCIÓN ABREVIADA - ACUERDO MARCO"/>
    <n v="6"/>
    <n v="4"/>
    <n v="10"/>
    <n v="8"/>
    <n v="2994040"/>
    <s v="UNIDAD"/>
    <s v="NO SOLICITADAS"/>
  </r>
  <r>
    <x v="30"/>
    <s v="02-02-01-003-006"/>
    <s v="02-02-01-003-006-01"/>
    <s v="Materiales y suministros - Llantas de caucho y neumáticos (cámaras de aire)"/>
    <s v="LLANTA 215/75R17.5 CACOM 2-OC-69916"/>
    <n v="25172503"/>
    <s v="SELECCIÓN ABREVIADA - ACUERDO MARCO"/>
    <n v="6"/>
    <n v="4"/>
    <n v="10"/>
    <n v="8"/>
    <n v="6471772"/>
    <s v="UNIDAD"/>
    <s v="NO SOLICITADAS"/>
  </r>
  <r>
    <x v="30"/>
    <s v="02-02-01-003-006"/>
    <s v="02-02-01-003-006-01"/>
    <s v="Materiales y suministros - Llantas de caucho y neumáticos (cámaras de aire)"/>
    <s v="LLANTA 120/80-18 CACOM 2-OC-69916"/>
    <n v="25172512"/>
    <s v="SELECCIÓN ABREVIADA - ACUERDO MARCO"/>
    <n v="6"/>
    <n v="4"/>
    <n v="10"/>
    <n v="16"/>
    <n v="7349154"/>
    <s v="UNIDAD"/>
    <s v="NO SOLICITADAS"/>
  </r>
  <r>
    <x v="30"/>
    <s v="02-02-01-003-006"/>
    <s v="02-02-01-003-006-01"/>
    <s v="Materiales y suministros - Llantas de caucho y neumáticos (cámaras de aire)"/>
    <s v="LLANTA 215/70R16 CACOM 2-OC-69916"/>
    <n v="25172504"/>
    <s v="SELECCIÓN ABREVIADA - ACUERDO MARCO"/>
    <n v="6"/>
    <n v="4"/>
    <n v="10"/>
    <n v="16"/>
    <n v="5116048"/>
    <s v="UNIDAD"/>
    <s v="NO SOLICITADAS"/>
  </r>
  <r>
    <x v="30"/>
    <s v="02-02-01-003-006"/>
    <s v="02-02-01-003-006-01"/>
    <s v="Materiales y suministros - Llantas de caucho y neumáticos (cámaras de aire)"/>
    <s v="LLANTA 7-16 CACOM 2-OC-69916"/>
    <n v="25172504"/>
    <s v="SELECCIÓN ABREVIADA - ACUERDO MARCO"/>
    <n v="6"/>
    <n v="4"/>
    <n v="10"/>
    <n v="4"/>
    <n v="2368171"/>
    <s v="UNIDAD"/>
    <s v="NO SOLICITADAS"/>
  </r>
  <r>
    <x v="30"/>
    <s v="02-02-01-003-006"/>
    <s v="02-02-01-003-006-01"/>
    <s v="Materiales y suministros - Llantas de caucho y neumáticos (cámaras de aire)"/>
    <s v="LLANTA 235/75R17.5 CACOM 2-OC-69916"/>
    <n v="25172503"/>
    <s v="SELECCIÓN ABREVIADA - ACUERDO MARCO"/>
    <n v="6"/>
    <n v="4"/>
    <n v="10"/>
    <n v="4"/>
    <n v="2838388"/>
    <s v="UNIDAD"/>
    <s v="NO SOLICITADAS"/>
  </r>
  <r>
    <x v="30"/>
    <s v="02-02-01-003-006"/>
    <s v="02-02-01-003-006-01"/>
    <s v="Materiales y suministros - Llantas de caucho y neumáticos (cámaras de aire)"/>
    <s v="LLANTA 90/90-21 CACOM 2-OC-69916"/>
    <n v="25172512"/>
    <s v="SELECCIÓN ABREVIADA - ACUERDO MARCO"/>
    <n v="6"/>
    <n v="4"/>
    <n v="10"/>
    <n v="10"/>
    <n v="4162501"/>
    <s v="UNIDAD"/>
    <s v="NO SOLICITADAS"/>
  </r>
  <r>
    <x v="30"/>
    <s v="02-02-01-003-006"/>
    <s v="02-02-01-003-006-01"/>
    <s v="Materiales y suministros - Llantas de caucho y neumáticos (cámaras de aire)"/>
    <s v="LLANTA 295/80R22.5 CACOM 3-OC-69916"/>
    <n v="25172503"/>
    <s v="SELECCIÓN ABREVIADA - ACUERDO MARCO"/>
    <n v="6"/>
    <n v="4"/>
    <n v="10"/>
    <n v="4"/>
    <n v="5957616"/>
    <s v="UNIDAD"/>
    <s v="NO SOLICITADAS"/>
  </r>
  <r>
    <x v="30"/>
    <s v="02-02-01-003-006"/>
    <s v="02-02-01-003-006-01"/>
    <s v="Materiales y suministros - Llantas de caucho y neumáticos (cámaras de aire)"/>
    <s v="LLANTA 235/70R16 CACOM 3-OC-69916"/>
    <n v="25172504"/>
    <s v="SELECCIÓN ABREVIADA - ACUERDO MARCO"/>
    <n v="6"/>
    <n v="4"/>
    <n v="10"/>
    <n v="4"/>
    <n v="1497020"/>
    <s v="UNIDAD"/>
    <s v="NO SOLICITADAS"/>
  </r>
  <r>
    <x v="30"/>
    <s v="02-02-01-003-006"/>
    <s v="02-02-01-003-006-01"/>
    <s v="Materiales y suministros - Llantas de caucho y neumáticos (cámaras de aire)"/>
    <s v="LLANTA 215/75R17.5 CACOM 3-OC-69916"/>
    <n v="25172503"/>
    <s v="SELECCIÓN ABREVIADA - ACUERDO MARCO"/>
    <n v="6"/>
    <n v="4"/>
    <n v="10"/>
    <n v="14"/>
    <n v="11325601"/>
    <s v="UNIDAD"/>
    <s v="NO SOLICITADAS"/>
  </r>
  <r>
    <x v="30"/>
    <s v="02-02-01-003-006"/>
    <s v="02-02-01-003-006-01"/>
    <s v="Materiales y suministros - Llantas de caucho y neumáticos (cámaras de aire)"/>
    <s v="LLANTA 235/75R15 CACOM 3-OC-69916"/>
    <n v="25172504"/>
    <s v="SELECCIÓN ABREVIADA - ACUERDO MARCO"/>
    <n v="6"/>
    <n v="4"/>
    <n v="10"/>
    <n v="2"/>
    <n v="1200365"/>
    <s v="UNIDAD"/>
    <s v="NO SOLICITADAS"/>
  </r>
  <r>
    <x v="30"/>
    <s v="02-02-01-003-006"/>
    <s v="02-02-01-003-006-01"/>
    <s v="Materiales y suministros - Llantas de caucho y neumáticos (cámaras de aire)"/>
    <s v="LLANTA 215/70R16 CACOM 3-OC-69916"/>
    <n v="25172504"/>
    <s v="SELECCIÓN ABREVIADA - ACUERDO MARCO"/>
    <n v="6"/>
    <n v="4"/>
    <n v="10"/>
    <n v="4"/>
    <n v="1279012"/>
    <s v="UNIDAD"/>
    <s v="NO SOLICITADAS"/>
  </r>
  <r>
    <x v="30"/>
    <s v="02-02-01-003-006"/>
    <s v="02-02-01-003-006-01"/>
    <s v="Materiales y suministros - Llantas de caucho y neumáticos (cámaras de aire)"/>
    <s v="265/65R17 CACOM 3-OC-69916"/>
    <n v="25172504"/>
    <s v="SELECCIÓN ABREVIADA - ACUERDO MARCO"/>
    <n v="6"/>
    <n v="4"/>
    <n v="10"/>
    <n v="6"/>
    <n v="2773176"/>
    <s v="UNIDAD"/>
    <s v="NO SOLICITADAS"/>
  </r>
  <r>
    <x v="30"/>
    <s v="02-02-01-003-006"/>
    <s v="02-02-01-003-006-01"/>
    <s v="Materiales y suministros - Llantas de caucho y neumáticos (cámaras de aire)"/>
    <s v="LLANTA 255/70R16 CACOM 3-OC-69916"/>
    <n v="25172504"/>
    <s v="SELECCIÓN ABREVIADA - ACUERDO MARCO"/>
    <n v="6"/>
    <n v="4"/>
    <n v="10"/>
    <n v="26"/>
    <n v="10928008"/>
    <s v="UNIDAD"/>
    <s v="NO SOLICITADAS"/>
  </r>
  <r>
    <x v="30"/>
    <s v="02-02-01-003-006"/>
    <s v="02-02-01-003-006-01"/>
    <s v="Materiales y suministros - Llantas de caucho y neumáticos (cámaras de aire)"/>
    <s v="LLANTA 265/70R16 CACOM 3-OC-69916"/>
    <n v="25172504"/>
    <s v="SELECCIÓN ABREVIADA - ACUERDO MARCO"/>
    <n v="6"/>
    <n v="4"/>
    <n v="10"/>
    <n v="4"/>
    <n v="1806896"/>
    <s v="UNIDAD"/>
    <s v="NO SOLICITADAS"/>
  </r>
  <r>
    <x v="30"/>
    <s v="02-02-01-003-006"/>
    <s v="02-02-01-003-006-01"/>
    <s v="Materiales y suministros - Llantas de caucho y neumáticos (cámaras de aire)"/>
    <s v="LLANTA 205/70R15 CACOM 3-OC-69916"/>
    <n v="25172504"/>
    <s v="SELECCIÓN ABREVIADA - ACUERDO MARCO"/>
    <n v="6"/>
    <n v="4"/>
    <n v="10"/>
    <n v="4"/>
    <n v="1396108"/>
    <s v="UNIDAD"/>
    <s v="NO SOLICITADAS"/>
  </r>
  <r>
    <x v="30"/>
    <s v="02-02-01-003-006"/>
    <s v="02-02-01-003-006-01"/>
    <s v="Materiales y suministros - Llantas de caucho y neumáticos (cámaras de aire)"/>
    <s v="LLANTA 225/70R16 CACOM 3-OC-69916"/>
    <n v="25172504"/>
    <s v="SELECCIÓN ABREVIADA - ACUERDO MARCO"/>
    <n v="6"/>
    <n v="4"/>
    <n v="10"/>
    <n v="4"/>
    <n v="1488452"/>
    <s v="UNIDAD"/>
    <s v="NO SOLICITADAS"/>
  </r>
  <r>
    <x v="30"/>
    <s v="02-02-01-003-006"/>
    <s v="02-02-01-003-006-01"/>
    <s v="Materiales y suministros - Llantas de caucho y neumáticos (cámaras de aire)"/>
    <s v="LLANTA 7.5-16 CACOM 3-OC-69916"/>
    <n v="25172504"/>
    <s v="SELECCIÓN ABREVIADA - ACUERDO MARCO"/>
    <n v="6"/>
    <n v="4"/>
    <n v="10"/>
    <n v="2"/>
    <n v="1167354"/>
    <s v="UNIDAD"/>
    <s v="NO SOLICITADAS"/>
  </r>
  <r>
    <x v="30"/>
    <s v="02-02-01-003-006"/>
    <s v="02-02-01-003-006-01"/>
    <s v="Materiales y suministros - Llantas de caucho y neumáticos (cámaras de aire)"/>
    <s v="LLANTA 245/75R17 CACOM 3-OC-69916"/>
    <n v="25172504"/>
    <s v="SELECCIÓN ABREVIADA - ACUERDO MARCO"/>
    <n v="6"/>
    <n v="4"/>
    <n v="10"/>
    <n v="2"/>
    <n v="1585865"/>
    <s v="UNIDAD"/>
    <s v="NO SOLICITADAS"/>
  </r>
  <r>
    <x v="30"/>
    <s v="02-02-01-003-006"/>
    <s v="02-02-01-003-006-01"/>
    <s v="Materiales y suministros - Llantas de caucho y neumáticos (cámaras de aire)"/>
    <s v="LLANTA 100/90-18 CACOM 3-OC-69916"/>
    <n v="25172512"/>
    <s v="SELECCIÓN ABREVIADA - ACUERDO MARCO"/>
    <n v="6"/>
    <n v="4"/>
    <n v="10"/>
    <n v="10"/>
    <n v="1696881"/>
    <s v="UNIDAD"/>
    <s v="NO SOLICITADAS"/>
  </r>
  <r>
    <x v="30"/>
    <s v="02-02-01-003-006"/>
    <s v="02-02-01-003-006-01"/>
    <s v="Materiales y suministros - Llantas de caucho y neumáticos (cámaras de aire)"/>
    <s v="LLANTA 195/65R15 CACOM 3-OC-69916"/>
    <n v="25172504"/>
    <s v="SELECCIÓN ABREVIADA - ACUERDO MARCO"/>
    <n v="6"/>
    <n v="4"/>
    <n v="10"/>
    <n v="2"/>
    <n v="515746"/>
    <s v="UNIDAD"/>
    <s v="NO SOLICITADAS"/>
  </r>
  <r>
    <x v="30"/>
    <s v="02-02-01-003-006"/>
    <s v="02-02-01-003-006-01"/>
    <s v="Materiales y suministros - Llantas de caucho y neumáticos (cámaras de aire)"/>
    <s v="LLANTA 175/65R14 CACOM 3-OC-69916"/>
    <n v="25172504"/>
    <s v="SELECCIÓN ABREVIADA - ACUERDO MARCO"/>
    <n v="6"/>
    <n v="4"/>
    <n v="10"/>
    <n v="4"/>
    <n v="746368"/>
    <s v="UNIDAD"/>
    <s v="NO SOLICITADAS"/>
  </r>
  <r>
    <x v="30"/>
    <s v="02-02-01-003-006"/>
    <s v="02-02-01-003-006-01"/>
    <s v="Materiales y suministros - Llantas de caucho y neumáticos (cámaras de aire)"/>
    <s v="LLANTA 235/70R15 CACOM 3-OC-69916"/>
    <n v="25172504"/>
    <s v="SELECCIÓN ABREVIADA - ACUERDO MARCO"/>
    <n v="6"/>
    <n v="4"/>
    <n v="10"/>
    <n v="2"/>
    <n v="738038"/>
    <s v="UNIDAD"/>
    <s v="NO SOLICITADAS"/>
  </r>
  <r>
    <x v="30"/>
    <s v="02-02-01-003-006"/>
    <s v="02-02-01-003-006-01"/>
    <s v="Materiales y suministros - Llantas de caucho y neumáticos (cámaras de aire)"/>
    <s v="LLANTA 165/65R14 CACOM 3-OC-69466"/>
    <n v="25172504"/>
    <s v="SELECCIÓN ABREVIADA - ACUERDO MARCO"/>
    <n v="6"/>
    <n v="4"/>
    <n v="10"/>
    <n v="2"/>
    <n v="332833"/>
    <s v="UNIDAD"/>
    <s v="NO SOLICITADAS"/>
  </r>
  <r>
    <x v="30"/>
    <s v="02-02-01-003-006"/>
    <s v="02-02-01-003-006-01"/>
    <s v="Materiales y suministros - Llantas de caucho y neumáticos (cámaras de aire)"/>
    <s v="LLANTA 110/80R17 CACOM 3-OC-69467"/>
    <n v="25172512"/>
    <s v="SELECCIÓN ABREVIADA - ACUERDO MARCO"/>
    <n v="6"/>
    <n v="4"/>
    <n v="10"/>
    <n v="8"/>
    <n v="1584271.32"/>
    <s v="UNIDAD"/>
    <s v="NO SOLICITADAS"/>
  </r>
  <r>
    <x v="30"/>
    <s v="02-02-01-003-006"/>
    <s v="02-02-01-003-006-01"/>
    <s v="Materiales y suministros - Llantas de caucho y neumáticos (cámaras de aire)"/>
    <s v="LLANTA 205/75R17.5 CACOM 5-OC-69916"/>
    <n v="25172503"/>
    <s v="SELECCIÓN ABREVIADA - ACUERDO MARCO"/>
    <n v="6"/>
    <n v="4"/>
    <n v="10"/>
    <n v="2"/>
    <n v="1188572"/>
    <s v="UNIDAD"/>
    <s v="NO SOLICITADAS"/>
  </r>
  <r>
    <x v="30"/>
    <s v="02-02-01-003-006"/>
    <s v="02-02-01-003-006-01"/>
    <s v="Materiales y suministros - Llantas de caucho y neumáticos (cámaras de aire)"/>
    <s v="LLANTA 215/65R16 CACOM 5-OC-69916"/>
    <n v="25172504"/>
    <s v="SELECCIÓN ABREVIADA - ACUERDO MARCO"/>
    <n v="6"/>
    <n v="4"/>
    <n v="10"/>
    <n v="4"/>
    <n v="1404676"/>
    <s v="UNIDAD"/>
    <s v="NO SOLICITADAS"/>
  </r>
  <r>
    <x v="30"/>
    <s v="02-02-01-003-006"/>
    <s v="02-02-01-003-006-01"/>
    <s v="Materiales y suministros - Llantas de caucho y neumáticos (cámaras de aire)"/>
    <s v="LLANTA 205/75R16 CACOM 5-OC-69916"/>
    <n v="25172504"/>
    <s v="SELECCIÓN ABREVIADA - ACUERDO MARCO"/>
    <n v="6"/>
    <n v="4"/>
    <n v="10"/>
    <n v="2"/>
    <n v="758982"/>
    <s v="UNIDAD"/>
    <s v="NO SOLICITADAS"/>
  </r>
  <r>
    <x v="30"/>
    <s v="02-02-01-003-006"/>
    <s v="02-02-01-003-006-01"/>
    <s v="Materiales y suministros - Llantas de caucho y neumáticos (cámaras de aire)"/>
    <s v="LLANTA 215/70R16 CACOM 5-OC-69916"/>
    <n v="25172504"/>
    <s v="SELECCIÓN ABREVIADA - ACUERDO MARCO"/>
    <n v="6"/>
    <n v="4"/>
    <n v="10"/>
    <n v="4"/>
    <n v="1279012"/>
    <s v="UNIDAD"/>
    <s v="NO SOLICITADAS"/>
  </r>
  <r>
    <x v="30"/>
    <s v="02-02-01-003-006"/>
    <s v="02-02-01-003-006-01"/>
    <s v="Materiales y suministros - Llantas de caucho y neumáticos (cámaras de aire)"/>
    <s v="LLANTA 90/90-21 CACOM 5-OC-69916"/>
    <n v="25172512"/>
    <s v="SELECCIÓN ABREVIADA - ACUERDO MARCO"/>
    <n v="6"/>
    <n v="4"/>
    <n v="10"/>
    <n v="2"/>
    <n v="832500"/>
    <s v="UNIDAD"/>
    <s v="NO SOLICITADAS"/>
  </r>
  <r>
    <x v="30"/>
    <s v="02-02-01-003-006"/>
    <s v="02-02-01-003-006-01"/>
    <s v="Materiales y suministros - Llantas de caucho y neumáticos (cámaras de aire)"/>
    <s v="265/65R17 CACOM 5-OC-69916"/>
    <n v="25172504"/>
    <s v="SELECCIÓN ABREVIADA - ACUERDO MARCO"/>
    <n v="6"/>
    <n v="4"/>
    <n v="10"/>
    <n v="3"/>
    <n v="1386588"/>
    <s v="UNIDAD"/>
    <s v="NO SOLICITADAS"/>
  </r>
  <r>
    <x v="30"/>
    <s v="02-02-01-003-006"/>
    <s v="02-02-01-003-006-01"/>
    <s v="Materiales y suministros - Llantas de caucho y neumáticos (cámaras de aire)"/>
    <s v="LLANTA 255/70R16 CACOM 5-OC-69916"/>
    <n v="25172504"/>
    <s v="SELECCIÓN ABREVIADA - ACUERDO MARCO"/>
    <n v="6"/>
    <n v="4"/>
    <n v="10"/>
    <n v="4"/>
    <n v="1681232"/>
    <s v="UNIDAD"/>
    <s v="NO SOLICITADAS"/>
  </r>
  <r>
    <x v="30"/>
    <s v="02-02-01-003-006"/>
    <s v="02-02-01-003-006-01"/>
    <s v="Materiales y suministros - Llantas de caucho y neumáticos (cámaras de aire)"/>
    <s v="LLANTA 265/70R16 CACOM 5-OC-69916"/>
    <n v="25172504"/>
    <s v="SELECCIÓN ABREVIADA - ACUERDO MARCO"/>
    <n v="6"/>
    <n v="4"/>
    <n v="10"/>
    <n v="6"/>
    <n v="2710344"/>
    <s v="UNIDAD"/>
    <s v="NO SOLICITADAS"/>
  </r>
  <r>
    <x v="30"/>
    <s v="02-02-01-003-006"/>
    <s v="02-02-01-003-006-01"/>
    <s v="Materiales y suministros - Llantas de caucho y neumáticos (cámaras de aire)"/>
    <s v="LLANTA 215/75R15 CACOM 5-OC-69916"/>
    <n v="25172504"/>
    <s v="SELECCIÓN ABREVIADA - ACUERDO MARCO"/>
    <n v="6"/>
    <n v="4"/>
    <n v="10"/>
    <n v="2"/>
    <n v="658308"/>
    <s v="UNIDAD"/>
    <s v="NO SOLICITADAS"/>
  </r>
  <r>
    <x v="30"/>
    <s v="02-02-01-003-006"/>
    <s v="02-02-01-003-006-01"/>
    <s v="Materiales y suministros - Llantas de caucho y neumáticos (cámaras de aire)"/>
    <s v="LLANTA 265/75R16 CACOM 5-OC-69916"/>
    <n v="25172504"/>
    <s v="SELECCIÓN ABREVIADA - ACUERDO MARCO"/>
    <n v="6"/>
    <n v="4"/>
    <n v="10"/>
    <n v="4"/>
    <n v="2075360"/>
    <s v="UNIDAD"/>
    <s v="NO SOLICITADAS"/>
  </r>
  <r>
    <x v="30"/>
    <s v="02-02-01-003-006"/>
    <s v="02-02-01-003-006-01"/>
    <s v="Materiales y suministros - Llantas de caucho y neumáticos (cámaras de aire)"/>
    <s v="LLANTA 120/90-17 CACOM 5-OC-69916"/>
    <n v="25172512"/>
    <s v="SELECCIÓN ABREVIADA - ACUERDO MARCO"/>
    <n v="6"/>
    <n v="4"/>
    <n v="10"/>
    <n v="2"/>
    <n v="1149302"/>
    <s v="UNIDAD"/>
    <s v="NO SOLICITADAS"/>
  </r>
  <r>
    <x v="30"/>
    <s v="02-02-01-003-006"/>
    <s v="02-02-01-003-006-01"/>
    <s v="Materiales y suministros - Llantas de caucho y neumáticos (cámaras de aire)"/>
    <s v="LLANTA 295/80R22.5 CAMAN-OC-69916"/>
    <n v="25172503"/>
    <s v="SELECCIÓN ABREVIADA - ACUERDO MARCO"/>
    <n v="6"/>
    <n v="4"/>
    <n v="10"/>
    <n v="6"/>
    <n v="8936424"/>
    <s v="UNIDAD"/>
    <s v="NO SOLICITADAS"/>
  </r>
  <r>
    <x v="30"/>
    <s v="02-02-01-003-006"/>
    <s v="02-02-01-003-006-01"/>
    <s v="Materiales y suministros - Llantas de caucho y neumáticos (cámaras de aire)"/>
    <s v="LLANTA 245/65R17 CAMAN-OC-69916"/>
    <n v="25172504"/>
    <s v="SELECCIÓN ABREVIADA - ACUERDO MARCO"/>
    <n v="6"/>
    <n v="4"/>
    <n v="10"/>
    <n v="4"/>
    <n v="1706460"/>
    <s v="UNIDAD"/>
    <s v="NO SOLICITADAS"/>
  </r>
  <r>
    <x v="30"/>
    <s v="02-02-01-003-006"/>
    <s v="02-02-01-003-006-01"/>
    <s v="Materiales y suministros - Llantas de caucho y neumáticos (cámaras de aire)"/>
    <s v="LLANTA 235/70R16 CAMAN-OC-69916"/>
    <n v="25172504"/>
    <s v="SELECCIÓN ABREVIADA - ACUERDO MARCO"/>
    <n v="6"/>
    <n v="4"/>
    <n v="10"/>
    <n v="8"/>
    <n v="2994040"/>
    <s v="UNIDAD"/>
    <s v="NO SOLICITADAS"/>
  </r>
  <r>
    <x v="30"/>
    <s v="02-02-01-003-006"/>
    <s v="02-02-01-003-006-01"/>
    <s v="Materiales y suministros - Llantas de caucho y neumáticos (cámaras de aire)"/>
    <s v="LLANTA 215/75R17.5 CAMAN-OC-69916"/>
    <n v="25172503"/>
    <s v="SELECCIÓN ABREVIADA - ACUERDO MARCO"/>
    <n v="6"/>
    <n v="4"/>
    <n v="10"/>
    <n v="6"/>
    <n v="4853829"/>
    <s v="UNIDAD"/>
    <s v="NO SOLICITADAS"/>
  </r>
  <r>
    <x v="30"/>
    <s v="02-02-01-003-006"/>
    <s v="02-02-01-003-006-01"/>
    <s v="Materiales y suministros - Llantas de caucho y neumáticos (cámaras de aire)"/>
    <s v=" LLANTA 120/80-18 CAMAN-OC-69916"/>
    <n v="25172512"/>
    <s v="SELECCIÓN ABREVIADA - ACUERDO MARCO"/>
    <n v="6"/>
    <n v="4"/>
    <n v="10"/>
    <n v="2"/>
    <n v="918644"/>
    <s v="UNIDAD"/>
    <s v="NO SOLICITADAS"/>
  </r>
  <r>
    <x v="30"/>
    <s v="02-02-01-003-006"/>
    <s v="02-02-01-003-006-01"/>
    <s v="Materiales y suministros - Llantas de caucho y neumáticos (cámaras de aire)"/>
    <s v="LLANTA 7-16 CAMAN-OC-69916"/>
    <n v="25172504"/>
    <s v="SELECCIÓN ABREVIADA - ACUERDO MARCO"/>
    <n v="6"/>
    <n v="4"/>
    <n v="10"/>
    <n v="6"/>
    <n v="3552257"/>
    <s v="UNIDAD"/>
    <s v="NO SOLICITADAS"/>
  </r>
  <r>
    <x v="30"/>
    <s v="02-02-01-003-006"/>
    <s v="02-02-01-003-006-01"/>
    <s v="Materiales y suministros - Llantas de caucho y neumáticos (cámaras de aire)"/>
    <s v="LLANTA 235/75R17.5 CAMAN-OC-69916"/>
    <n v="25172503"/>
    <s v="SELECCIÓN ABREVIADA - ACUERDO MARCO"/>
    <n v="6"/>
    <n v="4"/>
    <n v="10"/>
    <n v="6"/>
    <n v="4257582"/>
    <s v="UNIDAD"/>
    <s v="NO SOLICITADAS"/>
  </r>
  <r>
    <x v="30"/>
    <s v="02-02-01-003-006"/>
    <s v="02-02-01-003-006-01"/>
    <s v="Materiales y suministros - Llantas de caucho y neumáticos (cámaras de aire)"/>
    <s v="LLANTA 90/90-21 CAMAN-OC-69916"/>
    <n v="25172512"/>
    <s v="SELECCIÓN ABREVIADA - ACUERDO MARCO"/>
    <n v="6"/>
    <n v="4"/>
    <n v="10"/>
    <n v="4"/>
    <n v="1665000"/>
    <s v="UNIDAD"/>
    <s v="NO SOLICITADAS"/>
  </r>
  <r>
    <x v="30"/>
    <s v="02-02-01-003-006"/>
    <s v="02-02-01-003-006-01"/>
    <s v="Materiales y suministros - Llantas de caucho y neumáticos (cámaras de aire)"/>
    <s v="LLANTA 255/70R16 CAMAN-OC-69916"/>
    <n v="25172504"/>
    <s v="SELECCIÓN ABREVIADA - ACUERDO MARCO"/>
    <n v="6"/>
    <n v="4"/>
    <n v="10"/>
    <n v="8"/>
    <n v="3362464"/>
    <s v="UNIDAD"/>
    <s v="NO SOLICITADAS"/>
  </r>
  <r>
    <x v="30"/>
    <s v="02-02-01-003-006"/>
    <s v="02-02-01-003-006-01"/>
    <s v="Materiales y suministros - Llantas de caucho y neumáticos (cámaras de aire)"/>
    <s v="LLANTA 100/90-18 CAMAN-OC-69916"/>
    <n v="25172512"/>
    <s v="SELECCIÓN ABREVIADA - ACUERDO MARCO"/>
    <n v="6"/>
    <n v="4"/>
    <n v="10"/>
    <n v="2"/>
    <n v="339376"/>
    <s v="UNIDAD"/>
    <s v="NO SOLICITADAS"/>
  </r>
  <r>
    <x v="30"/>
    <s v="02-02-01-003-006"/>
    <s v="02-02-01-003-006-01"/>
    <s v="Materiales y suministros - Llantas de caucho y neumáticos (cámaras de aire)"/>
    <s v="LLANTA 80/100-21 CAMAN-OC-69916"/>
    <n v="25172512"/>
    <s v="SELECCIÓN ABREVIADA - ACUERDO MARCO"/>
    <n v="6"/>
    <n v="4"/>
    <n v="10"/>
    <n v="2"/>
    <n v="910826"/>
    <s v="UNIDAD"/>
    <s v="NO SOLICITADAS"/>
  </r>
  <r>
    <x v="30"/>
    <s v="02-02-01-003-006"/>
    <s v="02-02-01-003-006-01"/>
    <s v="Materiales y suministros - Llantas de caucho y neumáticos (cámaras de aire)"/>
    <s v="LLANTA 295/80R22.5 GACAR-OC-69916"/>
    <n v="25172503"/>
    <s v="SELECCIÓN ABREVIADA - ACUERDO MARCO"/>
    <n v="6"/>
    <n v="4"/>
    <n v="10"/>
    <n v="2"/>
    <n v="2978808"/>
    <s v="UNIDAD"/>
    <s v="NO SOLICITADAS"/>
  </r>
  <r>
    <x v="30"/>
    <s v="02-02-01-003-006"/>
    <s v="02-02-01-003-006-01"/>
    <s v="Materiales y suministros - Llantas de caucho y neumáticos (cámaras de aire)"/>
    <s v="LLANTA 215/75R17.5 GACAR-OC-69916"/>
    <n v="25172503"/>
    <s v="SELECCIÓN ABREVIADA - ACUERDO MARCO"/>
    <n v="6"/>
    <n v="4"/>
    <n v="10"/>
    <n v="19"/>
    <n v="15370459"/>
    <s v="UNIDAD"/>
    <s v="NO SOLICITADAS"/>
  </r>
  <r>
    <x v="30"/>
    <s v="02-02-01-002-007"/>
    <s v="02-02-01-002-007"/>
    <s v="Materiales y suministros - Artículos textiles (excepto prendas de vestir)"/>
    <s v="GORRA DESECHABLE PAQUETE X 10 UNIDADES"/>
    <n v="42131604"/>
    <s v="SELECCIÓN ABREVIADA SUBASTA INVERSA (NO DISPONIBLE)"/>
    <n v="0"/>
    <n v="0"/>
    <n v="10"/>
    <n v="30"/>
    <n v="69000"/>
    <s v="UNIDAD"/>
    <s v=""/>
  </r>
  <r>
    <x v="30"/>
    <s v="02-02-01-002-007"/>
    <s v="02-02-01-002-007"/>
    <s v="Materiales y suministros - Artículos textiles (excepto prendas de vestir)"/>
    <s v="POLAINA CONFECCIONADA EN TELA POLIPROPILENO"/>
    <n v="42131609"/>
    <s v="SELECCIÓN ABREVIADA SUBASTA INVERSA (NO DISPONIBLE)"/>
    <n v="0"/>
    <n v="0"/>
    <n v="10"/>
    <n v="70"/>
    <n v="545930"/>
    <s v="UNIDAD"/>
    <s v=""/>
  </r>
  <r>
    <x v="30"/>
    <s v="02-02-01-002-007"/>
    <s v="02-02-01-002-007"/>
    <s v="Materiales y suministros - Artículos textiles (excepto prendas de vestir)"/>
    <s v="SABANA DESECHABLE"/>
    <n v="42132105"/>
    <s v="SELECCIÓN ABREVIADA SUBASTA INVERSA (NO DISPONIBLE)"/>
    <n v="0"/>
    <n v="0"/>
    <n v="10"/>
    <n v="200"/>
    <n v="8400000"/>
    <s v="UNIDAD"/>
    <s v=""/>
  </r>
  <r>
    <x v="30"/>
    <s v="02-02-02-008-007"/>
    <s v="02-02-02-008-007-01-4"/>
    <s v="Adquisición de servicios - Servicios de mantenimiento y reparación de maquinaria y equipo de transporte"/>
    <s v="MANTENIMIENTO DE MAQUINARIA AMARILLA Y VOLQUETAS"/>
    <n v="78181508"/>
    <s v="SELECCIÓN ABREVIADA MENOR CUANTÍA"/>
    <n v="0"/>
    <n v="0"/>
    <n v="10"/>
    <n v="1"/>
    <n v="120000000"/>
    <s v="GLOBAL"/>
    <s v=""/>
  </r>
  <r>
    <x v="30"/>
    <s v="01-01-03-027"/>
    <s v="01-01-03-027"/>
    <s v="Planta permanente - Partida alimentación soldados"/>
    <s v="PARTIDA ALIMENTACION SOLDADOS - AMARRE V.F"/>
    <s v="90101501_x000a_90101604"/>
    <s v="CONTRATACIÓN DIRECTA"/>
    <n v="0"/>
    <n v="0"/>
    <n v="10"/>
    <n v="1"/>
    <n v="80668603"/>
    <s v="GLOBAL"/>
    <s v=""/>
  </r>
  <r>
    <x v="30"/>
    <s v="02-02-01-002-008"/>
    <s v="02-02-01-002-008"/>
    <s v="Materiales y suministros - Dotación (prendas de vestir y calzado)"/>
    <s v="BLAZER PARA HOMBRE"/>
    <n v="53101802"/>
    <s v="SELECCIÓN ABREVIADA - ACUERDO MARCO"/>
    <n v="0"/>
    <n v="0"/>
    <n v="10"/>
    <n v="736"/>
    <n v="34389857.600000001"/>
    <s v="GLOBAL"/>
    <s v=""/>
  </r>
  <r>
    <x v="30"/>
    <s v="02-02-01-004-008"/>
    <s v="02-02-01-004-008-01"/>
    <s v="Materiales y suministros - Aparatos médicos y quirúrgicos y aparatos ortésicos y protésicos"/>
    <s v="BATERÍA WELCH ALLYN MODELO PROPAC LT (SEGÚN ANEXO TÉCNICO)"/>
    <n v="42181904"/>
    <s v="MÍNIMA CUANTÍA"/>
    <n v="0"/>
    <n v="0"/>
    <n v="10"/>
    <n v="3"/>
    <n v="8568000"/>
    <s v="UNIDAD"/>
    <s v=""/>
  </r>
  <r>
    <x v="30"/>
    <s v="02-02-01-004-008"/>
    <s v="02-02-01-004-008-01"/>
    <s v="Materiales y suministros - Aparatos médicos y quirúrgicos y aparatos ortésicos y protésicos"/>
    <s v="SENSOR NELLCOR 3 METROS (SEGÚN ANEXO TÉCNICO)"/>
    <n v="42181904"/>
    <s v="MÍNIMA CUANTÍA"/>
    <n v="0"/>
    <n v="0"/>
    <n v="10"/>
    <n v="5"/>
    <n v="800000"/>
    <s v="UNIDAD"/>
    <s v=""/>
  </r>
  <r>
    <x v="30"/>
    <s v="02-02-01-004-008"/>
    <s v="02-02-01-004-008-01"/>
    <s v="Materiales y suministros - Aparatos médicos y quirúrgicos y aparatos ortésicos y protésicos"/>
    <s v="REGULADOR DE OXIGENO 50PSI DOS SALIDAS PARA VENTILADOR (SEGÚN ANEXO TÉCNICO)"/>
    <n v="42181904"/>
    <s v="MÍNIMA CUANTÍA"/>
    <n v="0"/>
    <n v="0"/>
    <n v="10"/>
    <n v="5"/>
    <n v="1500000"/>
    <s v="UNIDAD"/>
    <s v=""/>
  </r>
  <r>
    <x v="30"/>
    <s v="02-02-01-004-008"/>
    <s v="02-02-01-004-008-01"/>
    <s v="Materiales y suministros - Aparatos médicos y quirúrgicos y aparatos ortésicos y protésicos"/>
    <s v="BRAZALETE WELCH ALLYN FLEXIPORT ADULTO(SEGÚN ANEXO TÉCNICO)"/>
    <n v="42181904"/>
    <s v="MÍNIMA CUANTÍA"/>
    <n v="0"/>
    <n v="0"/>
    <n v="10"/>
    <n v="5"/>
    <n v="773500"/>
    <s v="UNIDAD"/>
    <s v=""/>
  </r>
  <r>
    <x v="30"/>
    <s v="02-02-01-004-008"/>
    <s v="02-02-01-004-008-01"/>
    <s v="Materiales y suministros - Aparatos médicos y quirúrgicos y aparatos ortésicos y protésicos"/>
    <s v="REGULADOR DE OXIGENO 55 PSI ALTO FLUJO PRECALIBRADO (SEGÚN ANEXO TÉCNICO)"/>
    <n v="42181904"/>
    <s v="MÍNIMA CUANTÍA"/>
    <n v="0"/>
    <n v="0"/>
    <n v="10"/>
    <n v="5"/>
    <n v="1500000"/>
    <s v="UNIDAD"/>
    <s v=""/>
  </r>
  <r>
    <x v="30"/>
    <s v="02-02-01-002-008"/>
    <s v="02-02-01-002-008"/>
    <s v="Materiales y suministros - Dotación (prendas de vestir y calzado)"/>
    <s v="ADAPTADOR DE ANCLAJE, CON ARGOLLAS TIPO D EN LOS EXTREMOS.  LONGITUD 1,50 MTS  LOTE 1."/>
    <n v="46182304"/>
    <n v="0"/>
    <n v="0"/>
    <n v="0"/>
    <n v="10"/>
    <n v="70"/>
    <n v="4225330.9000000004"/>
    <s v="UNIDAD"/>
    <s v=""/>
  </r>
  <r>
    <x v="30"/>
    <s v="02-02-01-002-008"/>
    <s v="02-02-01-002-008"/>
    <s v="Materiales y suministros - Dotación (prendas de vestir y calzado)"/>
    <s v="ARMADURA PROTECTORA PARA MOTOCICLISTA  LOTE 1."/>
    <n v="46181551"/>
    <n v="0"/>
    <n v="0"/>
    <n v="0"/>
    <n v="10"/>
    <n v="150"/>
    <n v="20643625.500000004"/>
    <s v="UNIDAD"/>
    <s v=""/>
  </r>
  <r>
    <x v="30"/>
    <s v="02-02-01-002-008"/>
    <s v="02-02-01-002-008"/>
    <s v="Materiales y suministros - Dotación (prendas de vestir y calzado)"/>
    <s v="ARNES CRUZADO MULTIPROPÓSITO CON SOPORTE LUMBAR LOTE 1."/>
    <s v="46182306 "/>
    <n v="0"/>
    <n v="0"/>
    <n v="0"/>
    <n v="10"/>
    <n v="80"/>
    <n v="13570467.199999999"/>
    <s v="UNIDAD"/>
    <s v=""/>
  </r>
  <r>
    <x v="30"/>
    <s v="02-02-01-002-008"/>
    <s v="02-02-01-002-008"/>
    <s v="Materiales y suministros - Dotación (prendas de vestir y calzado)"/>
    <s v="ARNÉS DIELÉCTRICO MULTIPROPOSITO CRUZADO CON SOPORTE LUMBAR Y ANILLO DORSAL EN REATA O CON RECUBRIMIENTO AISLANTE LOTE 1."/>
    <s v="46182306 "/>
    <n v="0"/>
    <n v="0"/>
    <n v="0"/>
    <n v="10"/>
    <n v="50"/>
    <n v="13400746.5"/>
    <s v="UNIDAD"/>
    <s v=""/>
  </r>
  <r>
    <x v="30"/>
    <s v="02-02-01-002-008"/>
    <s v="02-02-01-002-008"/>
    <s v="Materiales y suministros - Dotación (prendas de vestir y calzado)"/>
    <s v="BOTA EN PVC BLANCA, LOTE 1."/>
    <n v="46181604"/>
    <n v="0"/>
    <n v="0"/>
    <n v="0"/>
    <n v="10"/>
    <n v="100"/>
    <n v="3832703"/>
    <s v="PAR"/>
    <s v=""/>
  </r>
  <r>
    <x v="30"/>
    <s v="02-02-01-002-008"/>
    <s v="02-02-01-002-008"/>
    <s v="Materiales y suministros - Dotación (prendas de vestir y calzado)"/>
    <s v="BOTAS CAÑA LARGA PARA MOTOCICLISTA LOTE 1."/>
    <n v="46181604"/>
    <n v="0"/>
    <n v="0"/>
    <n v="0"/>
    <n v="10"/>
    <n v="100"/>
    <n v="25013131"/>
    <s v="PAR"/>
    <s v=""/>
  </r>
  <r>
    <x v="30"/>
    <s v="02-02-01-002-008"/>
    <s v="02-02-01-002-008"/>
    <s v="Materiales y suministros - Dotación (prendas de vestir y calzado)"/>
    <s v="CANILLERA PARA GUADAÑAR LOTE 1."/>
    <n v="46181520"/>
    <n v="0"/>
    <n v="0"/>
    <n v="0"/>
    <n v="10"/>
    <n v="650"/>
    <n v="33002892"/>
    <s v="PAR"/>
    <s v=""/>
  </r>
  <r>
    <x v="30"/>
    <s v="02-02-01-002-008"/>
    <s v="02-02-01-002-008"/>
    <s v="Materiales y suministros - Dotación (prendas de vestir y calzado)"/>
    <s v="CARETA INTELIGENTE PARA SOLDADOR LOTE 1."/>
    <n v="46181703"/>
    <n v="0"/>
    <n v="0"/>
    <n v="0"/>
    <n v="10"/>
    <n v="30"/>
    <n v="5818928.4000000004"/>
    <s v="UNIDAD"/>
    <s v=""/>
  </r>
  <r>
    <x v="30"/>
    <s v="02-02-01-002-008"/>
    <s v="02-02-01-002-008"/>
    <s v="Materiales y suministros - Dotación (prendas de vestir y calzado)"/>
    <s v="CARETA PARA GUADAÑAR O ESMERILAR LOTE 1."/>
    <n v="46181703"/>
    <n v="0"/>
    <n v="0"/>
    <n v="0"/>
    <n v="10"/>
    <n v="1000"/>
    <n v="21485900"/>
    <s v="UNIDAD"/>
    <s v=""/>
  </r>
  <r>
    <x v="30"/>
    <s v="02-02-01-002-008"/>
    <s v="02-02-01-002-008"/>
    <s v="Materiales y suministros - Dotación (prendas de vestir y calzado)"/>
    <s v="CARTUCHO PARA VAPOR DE MERCURIO Y GASES DE CLORO LOTE 3"/>
    <n v="46182005"/>
    <n v="0"/>
    <n v="0"/>
    <n v="0"/>
    <n v="10"/>
    <n v="380"/>
    <n v="25710800"/>
    <s v="PAR"/>
    <s v=""/>
  </r>
  <r>
    <x v="30"/>
    <s v="02-02-01-002-008"/>
    <s v="02-02-01-002-008"/>
    <s v="Materiales y suministros - Dotación (prendas de vestir y calzado)"/>
    <s v="CARTUCHO UNIVERSAL MULTIGASES Y VAPORES LOTE 3"/>
    <n v="46182005"/>
    <n v="0"/>
    <n v="0"/>
    <n v="0"/>
    <n v="10"/>
    <n v="800"/>
    <n v="43764800"/>
    <s v="PAR"/>
    <s v=""/>
  </r>
  <r>
    <x v="30"/>
    <s v="02-02-01-002-008"/>
    <s v="02-02-01-002-008"/>
    <s v="Materiales y suministros - Dotación (prendas de vestir y calzado)"/>
    <s v="CASCO CON CARETA DE PROTECCION PARA EVITAR ARCO ELECTRICO LOTE 1."/>
    <n v="46181704"/>
    <n v="0"/>
    <n v="0"/>
    <n v="0"/>
    <n v="10"/>
    <n v="10"/>
    <n v="2239460.2999999998"/>
    <s v="UNIDAD"/>
    <s v=""/>
  </r>
  <r>
    <x v="30"/>
    <s v="02-02-01-002-008"/>
    <s v="02-02-01-002-008"/>
    <s v="Materiales y suministros - Dotación (prendas de vestir y calzado)"/>
    <s v="CASCO DE SEGURIDAD DIELECTRICO CON RATCHET LOTE 1."/>
    <n v="46181704"/>
    <n v="0"/>
    <n v="0"/>
    <n v="0"/>
    <n v="10"/>
    <n v="150"/>
    <n v="1721146.5"/>
    <s v="UNIDAD"/>
    <s v=""/>
  </r>
  <r>
    <x v="30"/>
    <s v="02-02-01-002-008"/>
    <s v="02-02-01-002-008"/>
    <s v="Materiales y suministros - Dotación (prendas de vestir y calzado)"/>
    <s v="CASCO PARA MOTOCICLISTAS COLOR NEGRO ABATIBLE LOTE 1."/>
    <n v="46181705"/>
    <n v="0"/>
    <n v="0"/>
    <n v="0"/>
    <n v="10"/>
    <n v="300"/>
    <n v="56449422"/>
    <s v="UNIDAD"/>
    <s v=""/>
  </r>
  <r>
    <x v="30"/>
    <s v="02-02-01-002-008"/>
    <s v="02-02-01-002-008"/>
    <s v="Materiales y suministros - Dotación (prendas de vestir y calzado)"/>
    <s v="CHAQUETA TERMICA AZUL CON REFLECTIVO PARA RAMPA LOTE 3"/>
    <n v="46181529"/>
    <n v="0"/>
    <n v="0"/>
    <n v="0"/>
    <n v="10"/>
    <n v="31"/>
    <n v="2772144"/>
    <s v="UNIDAD"/>
    <s v=""/>
  </r>
  <r>
    <x v="30"/>
    <s v="02-02-01-002-008"/>
    <s v="02-02-01-002-008"/>
    <s v="Materiales y suministros - Dotación (prendas de vestir y calzado)"/>
    <s v="CODERAS PARA MOTOCICLISTASLOTE 1."/>
    <n v="46181514"/>
    <n v="0"/>
    <n v="0"/>
    <n v="0"/>
    <n v="10"/>
    <n v="100"/>
    <n v="7137617.9999999991"/>
    <s v="PAR"/>
    <s v=""/>
  </r>
  <r>
    <x v="30"/>
    <s v="02-02-01-002-008"/>
    <s v="02-02-01-002-008"/>
    <s v="Materiales y suministros - Dotación (prendas de vestir y calzado)"/>
    <s v="COFIA DESECHABLE LOTE 1."/>
    <n v="46181708"/>
    <n v="0"/>
    <n v="0"/>
    <n v="0"/>
    <n v="10"/>
    <n v="404"/>
    <n v="7493670.7599999998"/>
    <s v="CAJA X 100 UND"/>
    <s v=""/>
  </r>
  <r>
    <x v="30"/>
    <s v="02-02-01-002-008"/>
    <s v="02-02-01-002-008"/>
    <s v="Materiales y suministros - Dotación (prendas de vestir y calzado)"/>
    <s v="COLETO EN PVC BLANCO LOTE 3"/>
    <n v="46181501"/>
    <n v="0"/>
    <n v="0"/>
    <n v="0"/>
    <n v="10"/>
    <n v="340"/>
    <n v="5279860"/>
    <s v="UNIDAD"/>
    <s v=""/>
  </r>
  <r>
    <x v="30"/>
    <s v="02-02-01-002-008"/>
    <s v="02-02-01-002-008"/>
    <s v="Materiales y suministros - Dotación (prendas de vestir y calzado)"/>
    <s v="COLETO SOLDADOR CUERO LOTE 3"/>
    <n v="46181501"/>
    <n v="0"/>
    <n v="0"/>
    <n v="0"/>
    <n v="10"/>
    <n v="229"/>
    <n v="3170734"/>
    <s v="UNIDAD"/>
    <s v=""/>
  </r>
  <r>
    <x v="30"/>
    <s v="02-02-01-002-008"/>
    <s v="02-02-01-002-008"/>
    <s v="Materiales y suministros - Dotación (prendas de vestir y calzado)"/>
    <s v="DELANTAL EN VAQUETA LOTE 3"/>
    <n v="46181501"/>
    <n v="0"/>
    <n v="0"/>
    <n v="0"/>
    <n v="10"/>
    <n v="200"/>
    <n v="3548400"/>
    <s v="UNIDAD"/>
    <s v=""/>
  </r>
  <r>
    <x v="30"/>
    <s v="02-02-01-002-008"/>
    <s v="02-02-01-002-008"/>
    <s v="Materiales y suministros - Dotación (prendas de vestir y calzado)"/>
    <s v="ESCAFANDRA TIPO SOLDADOR LOTE 3"/>
    <n v="46181710"/>
    <n v="0"/>
    <n v="0"/>
    <n v="0"/>
    <n v="10"/>
    <n v="50"/>
    <n v="1267050"/>
    <s v="UNIDAD"/>
    <s v=""/>
  </r>
  <r>
    <x v="30"/>
    <s v="02-02-01-002-008"/>
    <s v="02-02-01-002-008"/>
    <s v="Materiales y suministros - Dotación (prendas de vestir y calzado)"/>
    <s v="ESLINGA EN Y CON ABSORBEDOR DE  ENERGIA, MOSQUETON DE 3/4 LOTE 1."/>
    <s v="46182314 "/>
    <n v="0"/>
    <n v="0"/>
    <n v="0"/>
    <n v="10"/>
    <n v="50"/>
    <n v="10004215"/>
    <s v="UNIDAD"/>
    <s v=""/>
  </r>
  <r>
    <x v="30"/>
    <s v="02-02-01-002-008"/>
    <s v="02-02-01-002-008"/>
    <s v="Materiales y suministros - Dotación (prendas de vestir y calzado)"/>
    <s v="ESLINGA PARA POSICIONAMIENTO Y RESTRICCIÓN DE CAIDAS, MOSQUETON DE 3/4 LOTE 1."/>
    <s v="46182314 "/>
    <n v="0"/>
    <n v="0"/>
    <n v="0"/>
    <n v="10"/>
    <n v="100"/>
    <n v="8232264.9999999991"/>
    <s v="UNIDAD"/>
    <s v=""/>
  </r>
  <r>
    <x v="30"/>
    <s v="02-02-01-002-008"/>
    <s v="02-02-01-002-008"/>
    <s v="Materiales y suministros - Dotación (prendas de vestir y calzado)"/>
    <s v="GAFA Y/O MONOGAFA DE SOLDADURA AUTOGENA MINIMO SOMBRA 5  LOTE 2."/>
    <n v="46181804"/>
    <n v="0"/>
    <n v="0"/>
    <n v="0"/>
    <n v="10"/>
    <n v="40"/>
    <n v="960248"/>
    <s v="UNIDAD"/>
    <s v=""/>
  </r>
  <r>
    <x v="30"/>
    <s v="02-02-01-002-008"/>
    <s v="02-02-01-002-008"/>
    <s v="Materiales y suministros - Dotación (prendas de vestir y calzado)"/>
    <s v="GAFAS DE SEGURIDAD LENTE CLARO CON FILTRO UV   LOTE 2."/>
    <n v="46181804"/>
    <n v="0"/>
    <n v="0"/>
    <n v="0"/>
    <n v="10"/>
    <n v="2000"/>
    <n v="62145160"/>
    <s v="UNIDAD"/>
    <s v=""/>
  </r>
  <r>
    <x v="30"/>
    <s v="02-02-01-002-008"/>
    <s v="02-02-01-002-008"/>
    <s v="Materiales y suministros - Dotación (prendas de vestir y calzado)"/>
    <s v="GAFAS DE SEGURIDAD OSCURAS CON PROTECCION SOLAR UV  LOTE 2."/>
    <n v="46181804"/>
    <n v="0"/>
    <n v="0"/>
    <n v="0"/>
    <n v="10"/>
    <n v="2600"/>
    <n v="80788708"/>
    <s v="UNIDAD"/>
    <s v=""/>
  </r>
  <r>
    <x v="30"/>
    <s v="02-02-01-002-008"/>
    <s v="02-02-01-002-008"/>
    <s v="Materiales y suministros - Dotación (prendas de vestir y calzado)"/>
    <s v="GUANTE CUERO SINTETICO  LOTE 2."/>
    <n v="46181504"/>
    <n v="0"/>
    <n v="0"/>
    <n v="0"/>
    <n v="10"/>
    <n v="3000"/>
    <n v="237236010"/>
    <s v="PAR"/>
    <s v=""/>
  </r>
  <r>
    <x v="30"/>
    <s v="02-02-01-002-008"/>
    <s v="02-02-01-002-008"/>
    <s v="Materiales y suministros - Dotación (prendas de vestir y calzado)"/>
    <s v="GUANTE DE CAUCHO  LOTE 2."/>
    <n v="46181504"/>
    <n v="0"/>
    <n v="0"/>
    <n v="0"/>
    <n v="10"/>
    <n v="1000"/>
    <n v="5361190"/>
    <s v="PAR"/>
    <s v=""/>
  </r>
  <r>
    <x v="30"/>
    <s v="02-02-01-002-008"/>
    <s v="02-02-01-002-008"/>
    <s v="Materiales y suministros - Dotación (prendas de vestir y calzado)"/>
    <s v="GUANTE INGENIERO VAQUETA REFORZADO   LOTE 2. "/>
    <n v="46181504"/>
    <n v="0"/>
    <n v="0"/>
    <n v="0"/>
    <n v="10"/>
    <n v="1207"/>
    <n v="9347804.6199999992"/>
    <s v="PAR"/>
    <s v=""/>
  </r>
  <r>
    <x v="30"/>
    <s v="02-02-01-002-008"/>
    <s v="02-02-01-002-008"/>
    <s v="Materiales y suministros - Dotación (prendas de vestir y calzado)"/>
    <s v="GUANTE PVC  LARGO 65 CM  LOTE 2."/>
    <n v="46181504"/>
    <n v="0"/>
    <n v="0"/>
    <n v="0"/>
    <n v="10"/>
    <n v="200"/>
    <n v="5577964"/>
    <s v="PAR"/>
    <s v=""/>
  </r>
  <r>
    <x v="30"/>
    <s v="02-02-01-002-008"/>
    <s v="02-02-01-002-008"/>
    <s v="Materiales y suministros - Dotación (prendas de vestir y calzado)"/>
    <s v="GUANTE RESISTENTE AL CORTE NIVEL 4   LOTE 2."/>
    <n v="46181504"/>
    <n v="0"/>
    <n v="0"/>
    <n v="0"/>
    <n v="10"/>
    <n v="400"/>
    <n v="5634680"/>
    <s v="PAR"/>
    <s v=""/>
  </r>
  <r>
    <x v="30"/>
    <s v="02-02-01-002-008"/>
    <s v="02-02-01-002-008"/>
    <s v="Materiales y suministros - Dotación (prendas de vestir y calzado)"/>
    <s v="GUANTE TIPO SOLDADOR LOTE 2."/>
    <n v="46181504"/>
    <n v="0"/>
    <n v="0"/>
    <n v="0"/>
    <n v="10"/>
    <n v="72"/>
    <n v="1322020.8"/>
    <s v="PAR"/>
    <s v=""/>
  </r>
  <r>
    <x v="30"/>
    <s v="02-02-01-002-008"/>
    <s v="02-02-01-002-008"/>
    <s v="Materiales y suministros - Dotación (prendas de vestir y calzado)"/>
    <s v="GUANTES CUERO SINTETICO CON  EXOSQUELETO   LOTE 2."/>
    <n v="46181504"/>
    <n v="0"/>
    <n v="0"/>
    <n v="0"/>
    <n v="10"/>
    <n v="1000"/>
    <n v="83147440"/>
    <s v="PAR"/>
    <s v=""/>
  </r>
  <r>
    <x v="30"/>
    <s v="02-02-01-002-008"/>
    <s v="02-02-01-002-008"/>
    <s v="Materiales y suministros - Dotación (prendas de vestir y calzado)"/>
    <s v="GUANTES NITRILO 22 MILESIMAS X 18&quot; LOTE 2."/>
    <n v="46181504"/>
    <n v="0"/>
    <n v="0"/>
    <n v="0"/>
    <n v="10"/>
    <n v="800"/>
    <n v="17564800"/>
    <s v="PAR"/>
    <s v=""/>
  </r>
  <r>
    <x v="30"/>
    <s v="02-02-01-002-008"/>
    <s v="02-02-01-002-008"/>
    <s v="Materiales y suministros - Dotación (prendas de vestir y calzado)"/>
    <s v="GUANTES NITRILO 8 MILESIMAS DE ESPESOR CAJA X 25 PARES LOTE 4"/>
    <n v="46181504"/>
    <n v="0"/>
    <n v="0"/>
    <n v="0"/>
    <n v="10"/>
    <n v="1301"/>
    <n v="77799800"/>
    <s v="CAJA X 25 PAR"/>
    <s v=""/>
  </r>
  <r>
    <x v="30"/>
    <s v="02-02-01-002-008"/>
    <s v="02-02-01-002-008"/>
    <s v="Materiales y suministros - Dotación (prendas de vestir y calzado)"/>
    <s v="GUANTES NITRILO PARA COCINA CAJA X 50 PAR LOTE 4"/>
    <n v="46181504"/>
    <n v="0"/>
    <n v="0"/>
    <n v="0"/>
    <n v="10"/>
    <n v="62"/>
    <n v="2610200"/>
    <s v="CAJA X 50 PAR"/>
    <s v=""/>
  </r>
  <r>
    <x v="30"/>
    <s v="02-02-01-002-008"/>
    <s v="02-02-01-002-008"/>
    <s v="Materiales y suministros - Dotación (prendas de vestir y calzado)"/>
    <s v="GUANTES PARA FUNDICION  LOTE 2."/>
    <n v="46181504"/>
    <n v="0"/>
    <n v="0"/>
    <n v="0"/>
    <n v="10"/>
    <n v="30"/>
    <n v="4144890.5999999996"/>
    <s v="PAR"/>
    <s v=""/>
  </r>
  <r>
    <x v="30"/>
    <s v="02-02-01-002-008"/>
    <s v="02-02-01-002-008"/>
    <s v="Materiales y suministros - Dotación (prendas de vestir y calzado)"/>
    <s v="GUANTES PARA MOTOCICLISTAS  LOTE 2."/>
    <n v="46181504"/>
    <n v="0"/>
    <n v="0"/>
    <n v="0"/>
    <n v="10"/>
    <n v="200"/>
    <n v="18145546"/>
    <s v="PAR"/>
    <s v=""/>
  </r>
  <r>
    <x v="30"/>
    <s v="02-02-01-002-008"/>
    <s v="02-02-01-002-008"/>
    <s v="Materiales y suministros - Dotación (prendas de vestir y calzado)"/>
    <s v="MOSQUETON TIPO D DE 40 KN O MAYOR  LOTE 1."/>
    <n v="46182310"/>
    <n v="0"/>
    <n v="0"/>
    <n v="0"/>
    <n v="10"/>
    <n v="80"/>
    <n v="2956690.4"/>
    <s v="UNIDAD"/>
    <s v=""/>
  </r>
  <r>
    <x v="30"/>
    <s v="02-02-01-002-008"/>
    <s v="02-02-01-002-008"/>
    <s v="Materiales y suministros - Dotación (prendas de vestir y calzado)"/>
    <s v="OVEROL DESECHABLE PARA PINTURA     LOTE 1."/>
    <n v="46181503"/>
    <n v="0"/>
    <n v="0"/>
    <n v="0"/>
    <n v="10"/>
    <n v="1500"/>
    <n v="43956195"/>
    <s v="UNIDAD"/>
    <s v=""/>
  </r>
  <r>
    <x v="30"/>
    <s v="02-02-01-002-008"/>
    <s v="02-02-01-002-008"/>
    <s v="Materiales y suministros - Dotación (prendas de vestir y calzado)"/>
    <s v="OVEROL EN PVC TRES PIEZAS (CAPUCHA, CHAQUETA Y PÁNTALÓN) LOTE 3"/>
    <n v="46181503"/>
    <n v="0"/>
    <n v="0"/>
    <n v="0"/>
    <n v="10"/>
    <n v="190"/>
    <n v="7097830"/>
    <s v="UNIDAD"/>
    <s v=""/>
  </r>
  <r>
    <x v="30"/>
    <s v="02-02-01-002-008"/>
    <s v="02-02-01-002-008"/>
    <s v="Materiales y suministros - Dotación (prendas de vestir y calzado)"/>
    <s v="RESPIRADOR FULL FACE LOTE 3"/>
    <n v="46182002"/>
    <n v="0"/>
    <n v="0"/>
    <n v="0"/>
    <n v="10"/>
    <n v="155"/>
    <n v="73788835"/>
    <s v="UNIDAD"/>
    <s v=""/>
  </r>
  <r>
    <x v="30"/>
    <s v="02-02-01-002-008"/>
    <s v="02-02-01-002-008"/>
    <s v="Materiales y suministros - Dotación (prendas de vestir y calzado)"/>
    <s v="RESPIRADOR MEDIA CARA LOTE 3"/>
    <n v="46182002"/>
    <n v="0"/>
    <n v="0"/>
    <n v="0"/>
    <n v="10"/>
    <n v="40"/>
    <n v="2126560"/>
    <s v="UNIDAD"/>
    <s v=""/>
  </r>
  <r>
    <x v="30"/>
    <s v="02-02-01-002-008"/>
    <s v="02-02-01-002-008"/>
    <s v="Materiales y suministros - Dotación (prendas de vestir y calzado)"/>
    <s v="RESPIRADORES DESCARTABLES PARA PARTICULAS LOTE 3"/>
    <n v="46182002"/>
    <n v="0"/>
    <n v="0"/>
    <n v="0"/>
    <n v="10"/>
    <n v="1000"/>
    <n v="123879000"/>
    <s v="CAJA X 20 UND"/>
    <s v=""/>
  </r>
  <r>
    <x v="30"/>
    <s v="02-02-01-002-008"/>
    <s v="02-02-01-002-008"/>
    <s v="Materiales y suministros - Dotación (prendas de vestir y calzado)"/>
    <s v="RESPIRADORES DESCARTABLES PARA SOLDADURAS CAJA X 10 UND LOTE 3"/>
    <n v="46182002"/>
    <n v="0"/>
    <n v="0"/>
    <n v="0"/>
    <n v="10"/>
    <n v="300"/>
    <n v="7921500"/>
    <s v="CAJA X 10 UND"/>
    <s v=""/>
  </r>
  <r>
    <x v="30"/>
    <s v="02-02-01-002-008"/>
    <s v="02-02-01-002-008"/>
    <s v="Materiales y suministros - Dotación (prendas de vestir y calzado)"/>
    <s v="RODILLERAS  PARA MOTOCICLISTAS LOTE 1."/>
    <n v="46181505"/>
    <n v="0"/>
    <n v="0"/>
    <n v="0"/>
    <n v="10"/>
    <n v="200"/>
    <n v="12844920"/>
    <s v="PAR"/>
    <s v=""/>
  </r>
  <r>
    <x v="30"/>
    <s v="02-02-01-002-008"/>
    <s v="02-02-01-002-008"/>
    <s v="Materiales y suministros - Dotación (prendas de vestir y calzado)"/>
    <s v="RODILLERAS PROTECCION PERSONAL PARA SOLDADOR LOTE 1."/>
    <n v="46181505"/>
    <n v="0"/>
    <n v="0"/>
    <n v="0"/>
    <n v="10"/>
    <n v="80"/>
    <n v="2156573.5999999996"/>
    <s v="PAR"/>
    <s v=""/>
  </r>
  <r>
    <x v="30"/>
    <s v="02-02-01-002-008"/>
    <s v="02-02-01-002-008"/>
    <s v="Materiales y suministros - Dotación (prendas de vestir y calzado)"/>
    <s v="SISTEMA DE LINEA DE VIDA VERTICAL LOTE 1."/>
    <n v="46182308"/>
    <n v="0"/>
    <n v="0"/>
    <n v="0"/>
    <n v="10"/>
    <n v="35"/>
    <n v="22802143.699999999"/>
    <s v="UNIDAD"/>
    <s v=""/>
  </r>
  <r>
    <x v="30"/>
    <s v="02-02-01-002-008"/>
    <s v="02-02-01-002-008"/>
    <s v="Materiales y suministros - Dotación (prendas de vestir y calzado)"/>
    <s v="SOMBRERO TIPO PAVA PARA PROTECCIÓN SOLAR LOTE 3"/>
    <n v="46181710"/>
    <n v="0"/>
    <n v="0"/>
    <n v="0"/>
    <n v="10"/>
    <n v="400"/>
    <n v="7479200"/>
    <s v="UNIDAD"/>
    <s v=""/>
  </r>
  <r>
    <x v="30"/>
    <s v="02-02-01-002-008"/>
    <s v="02-02-01-002-008"/>
    <s v="Materiales y suministros - Dotación (prendas de vestir y calzado)"/>
    <s v="TAPA OIDO DE INSERCION EN SILICONA  27 DB DE NRR LOTE 1."/>
    <n v="46181902"/>
    <n v="0"/>
    <n v="0"/>
    <n v="0"/>
    <n v="10"/>
    <n v="2000"/>
    <n v="3525840"/>
    <s v="UNIDAD"/>
    <s v=""/>
  </r>
  <r>
    <x v="30"/>
    <s v="02-02-01-002-008"/>
    <s v="02-02-01-002-008"/>
    <s v="Materiales y suministros - Dotación (prendas de vestir y calzado)"/>
    <s v="TAPA OIDO INSERCION ESPUMA 33 DB DE NRR LOTE 1."/>
    <n v="46181902"/>
    <n v="0"/>
    <n v="0"/>
    <n v="0"/>
    <n v="10"/>
    <n v="500"/>
    <n v="25215305"/>
    <s v="CAJA X 200 PAR "/>
    <s v=""/>
  </r>
  <r>
    <x v="30"/>
    <s v="02-02-01-002-008"/>
    <s v="02-02-01-002-008"/>
    <s v="Materiales y suministros - Dotación (prendas de vestir y calzado)"/>
    <s v="TAPA OIDOS DE DIADEMA DIELECTRICO 29 DB DE NRR LOTE 1."/>
    <n v="46181902"/>
    <n v="0"/>
    <n v="0"/>
    <n v="0"/>
    <n v="10"/>
    <n v="1200"/>
    <n v="67688580"/>
    <s v="UNIDAD"/>
    <s v=""/>
  </r>
  <r>
    <x v="30"/>
    <s v="02-02-01-002-008"/>
    <s v="02-02-01-002-008"/>
    <s v="Materiales y suministros - Dotación (prendas de vestir y calzado)"/>
    <s v="TRAJE DE APICULTURA LOTE 3"/>
    <n v="46181503"/>
    <n v="0"/>
    <n v="0"/>
    <n v="0"/>
    <n v="10"/>
    <n v="10"/>
    <n v="1813020"/>
    <s v="UNIDAD"/>
    <s v=""/>
  </r>
  <r>
    <x v="30"/>
    <s v="02-02-01-002-008"/>
    <s v="02-02-01-002-008"/>
    <s v="Materiales y suministros - Dotación (prendas de vestir y calzado)"/>
    <s v="TRAJE DE PROTECCION QUIMICA ANTIFLUIDOS LOTE 1."/>
    <n v="46181503"/>
    <n v="0"/>
    <n v="0"/>
    <n v="0"/>
    <n v="10"/>
    <n v="350"/>
    <n v="16968189"/>
    <s v="UNIDAD"/>
    <s v=""/>
  </r>
  <r>
    <x v="30"/>
    <s v="02-02-01-002-007"/>
    <s v="02-02-01-002-007"/>
    <s v="Materiales y suministros - Artículos textiles (excepto prendas de vestir)"/>
    <s v="TAPA BOCAS ELASTICO DESECHABLES  CAJA X 100 LOTE 3"/>
    <n v="46182002"/>
    <n v="0"/>
    <n v="0"/>
    <n v="0"/>
    <n v="10"/>
    <n v="835"/>
    <n v="17593450"/>
    <s v="CAJA X 100"/>
    <s v=""/>
  </r>
  <r>
    <x v="30"/>
    <s v="02-02-01-003-005"/>
    <s v="02-02-01-003-005-02"/>
    <s v="Materiales y suministros - Productos farmacéuticos"/>
    <s v="ACETAMINOFÉN"/>
    <n v="51142001"/>
    <s v="MÍNIMA CUANTÍA"/>
    <n v="7"/>
    <n v="5"/>
    <n v="10"/>
    <n v="1"/>
    <n v="4500"/>
    <s v="CAJA x 100 TABLETAS"/>
    <s v=""/>
  </r>
  <r>
    <x v="30"/>
    <s v="02-02-01-003-005"/>
    <s v="02-02-01-003-005-02"/>
    <s v="Materiales y suministros - Productos farmacéuticos"/>
    <s v="ACETAMINOFÉN JARABE"/>
    <n v="51142001"/>
    <s v="MÍNIMA CUANTÍA"/>
    <n v="7"/>
    <n v="5"/>
    <n v="10"/>
    <n v="14"/>
    <n v="18480"/>
    <s v="FRASCO X 60 ml"/>
    <s v=""/>
  </r>
  <r>
    <x v="30"/>
    <s v="02-02-01-003-005"/>
    <s v="02-02-01-003-005-02"/>
    <s v="Materiales y suministros - Productos farmacéuticos"/>
    <s v="ÁCIDO ACETILSALICÍLICO"/>
    <n v="51142002"/>
    <s v="MÍNIMA CUANTÍA"/>
    <n v="7"/>
    <n v="5"/>
    <n v="10"/>
    <n v="1"/>
    <n v="26050"/>
    <s v="CAJA x 900 TABLETAS"/>
    <s v=""/>
  </r>
  <r>
    <x v="30"/>
    <s v="02-02-01-003-005"/>
    <s v="02-02-01-003-005-02"/>
    <s v="Materiales y suministros - Productos farmacéuticos"/>
    <s v="ADENOSINA"/>
    <n v="51121501"/>
    <s v="MÍNIMA CUANTÍA"/>
    <n v="7"/>
    <n v="5"/>
    <n v="10"/>
    <n v="8"/>
    <n v="760000"/>
    <s v="CAJA X 5 AMPOLLAS"/>
    <s v=""/>
  </r>
  <r>
    <x v="30"/>
    <s v="02-02-01-003-005"/>
    <s v="02-02-01-003-005-02"/>
    <s v="Materiales y suministros - Productos farmacéuticos"/>
    <s v="ADRENALINA (EPINEFRINA)"/>
    <n v="51151703"/>
    <s v="MÍNIMA CUANTÍA"/>
    <n v="7"/>
    <n v="5"/>
    <n v="10"/>
    <n v="4"/>
    <n v="175580"/>
    <s v="CAJA X 100 AMPOLLAS"/>
    <s v=""/>
  </r>
  <r>
    <x v="30"/>
    <s v="02-02-01-003-005"/>
    <s v="02-02-01-003-005-02"/>
    <s v="Materiales y suministros - Productos farmacéuticos"/>
    <s v="ALFA METIL DOPA"/>
    <n v="51121708"/>
    <s v="MÍNIMA CUANTÍA"/>
    <n v="7"/>
    <n v="5"/>
    <n v="10"/>
    <n v="5"/>
    <n v="49775"/>
    <s v="CAJA X 30 TABLETAS"/>
    <s v=""/>
  </r>
  <r>
    <x v="30"/>
    <s v="02-02-01-003-005"/>
    <s v="02-02-01-003-005-02"/>
    <s v="Materiales y suministros - Productos farmacéuticos"/>
    <s v="AMIODARONA"/>
    <n v="51121511"/>
    <s v="MÍNIMA CUANTÍA"/>
    <n v="7"/>
    <n v="5"/>
    <n v="10"/>
    <n v="3"/>
    <n v="74025"/>
    <s v="CAJA X 25 AMPOLLAS"/>
    <s v=""/>
  </r>
  <r>
    <x v="30"/>
    <s v="02-02-01-003-005"/>
    <s v="02-02-01-003-005-02"/>
    <s v="Materiales y suministros - Productos farmacéuticos"/>
    <s v="ATROPINA"/>
    <n v="51151616"/>
    <s v="MÍNIMA CUANTÍA"/>
    <n v="7"/>
    <n v="5"/>
    <n v="10"/>
    <n v="150"/>
    <n v="96000"/>
    <s v="UNIDAD"/>
    <s v=""/>
  </r>
  <r>
    <x v="30"/>
    <s v="02-02-01-003-005"/>
    <s v="02-02-01-003-005-02"/>
    <s v="Materiales y suministros - Productos farmacéuticos"/>
    <s v="BETAMETASONA"/>
    <n v="51181701"/>
    <s v="MÍNIMA CUANTÍA"/>
    <n v="7"/>
    <n v="5"/>
    <n v="10"/>
    <n v="7"/>
    <n v="47789"/>
    <s v="CAJA X 10 AMPOLLAS"/>
    <s v=""/>
  </r>
  <r>
    <x v="30"/>
    <s v="02-02-01-003-005"/>
    <s v="02-02-01-003-005-02"/>
    <s v="Materiales y suministros - Productos farmacéuticos"/>
    <s v="BETAMETILDIGOXINA"/>
    <n v="51121502"/>
    <s v="MÍNIMA CUANTÍA"/>
    <n v="7"/>
    <n v="5"/>
    <n v="10"/>
    <n v="10"/>
    <n v="220530"/>
    <s v="CAJA X 5 AMPOLLAS"/>
    <s v=""/>
  </r>
  <r>
    <x v="30"/>
    <s v="02-02-01-003-005"/>
    <s v="02-02-01-003-005-02"/>
    <s v="Materiales y suministros - Productos farmacéuticos"/>
    <s v="BROMURO DE IPATROPIO"/>
    <n v="51161705"/>
    <s v="MÍNIMA CUANTÍA"/>
    <n v="7"/>
    <n v="5"/>
    <n v="10"/>
    <n v="15"/>
    <n v="121395"/>
    <s v="FRASCO X 200 DOSIS"/>
    <s v=""/>
  </r>
  <r>
    <x v="30"/>
    <s v="02-02-01-003-005"/>
    <s v="02-02-01-003-005-02"/>
    <s v="Materiales y suministros - Productos farmacéuticos"/>
    <s v="CLEMASTINA (FURAMATO)"/>
    <n v="51161602"/>
    <s v="MÍNIMA CUANTÍA"/>
    <n v="7"/>
    <n v="5"/>
    <n v="10"/>
    <n v="10"/>
    <n v="649380"/>
    <s v="CAJA X 5 AMPOLLAS"/>
    <s v=""/>
  </r>
  <r>
    <x v="30"/>
    <s v="02-02-01-003-005"/>
    <s v="02-02-01-003-005-02"/>
    <s v="Materiales y suministros - Productos farmacéuticos"/>
    <s v="CLORURO DE POTASIO"/>
    <n v="51191802"/>
    <s v="MÍNIMA CUANTÍA"/>
    <n v="7"/>
    <n v="5"/>
    <n v="10"/>
    <n v="2"/>
    <n v="78840"/>
    <s v="CAJA X 40 AMPOLLAS"/>
    <s v=""/>
  </r>
  <r>
    <x v="30"/>
    <s v="02-02-01-003-005"/>
    <s v="02-02-01-003-005-02"/>
    <s v="Materiales y suministros - Productos farmacéuticos"/>
    <s v="CLORURO DE SODIO (ELECTROLITOS)"/>
    <n v="51191602"/>
    <s v="MÍNIMA CUANTÍA"/>
    <n v="7"/>
    <n v="5"/>
    <n v="10"/>
    <n v="2"/>
    <n v="44234"/>
    <s v="CAJA X 40 AMPOLLAS"/>
    <s v=""/>
  </r>
  <r>
    <x v="30"/>
    <s v="02-02-01-003-005"/>
    <s v="02-02-01-003-005-02"/>
    <s v="Materiales y suministros - Productos farmacéuticos"/>
    <s v="DEXAMETASONA"/>
    <n v="51181704"/>
    <s v="MÍNIMA CUANTÍA"/>
    <n v="7"/>
    <n v="5"/>
    <n v="10"/>
    <n v="60"/>
    <n v="31980"/>
    <s v="UNIDAD"/>
    <s v=""/>
  </r>
  <r>
    <x v="30"/>
    <s v="02-02-01-003-005"/>
    <s v="02-02-01-003-005-02"/>
    <s v="Materiales y suministros - Productos farmacéuticos"/>
    <s v="DEXTROSA 10% EN AGUA DESTILADA"/>
    <n v="51191601"/>
    <s v="MÍNIMA CUANTÍA"/>
    <n v="7"/>
    <n v="5"/>
    <n v="10"/>
    <n v="121"/>
    <n v="369413"/>
    <s v="UNIDAD"/>
    <s v=""/>
  </r>
  <r>
    <x v="30"/>
    <s v="02-02-01-003-005"/>
    <s v="02-02-01-003-005-02"/>
    <s v="Materiales y suministros - Productos farmacéuticos"/>
    <s v="DEXTROSA 5% EN AGUA DESTILADA"/>
    <n v="51191601"/>
    <s v="MÍNIMA CUANTÍA"/>
    <n v="7"/>
    <n v="5"/>
    <n v="10"/>
    <n v="120"/>
    <n v="350280"/>
    <s v="UNIDAD"/>
    <s v=""/>
  </r>
  <r>
    <x v="30"/>
    <s v="02-02-01-003-005"/>
    <s v="02-02-01-003-005-02"/>
    <s v="Materiales y suministros - Productos farmacéuticos"/>
    <s v="DICLOFENACO SÓDICO"/>
    <n v="51142104"/>
    <s v="MÍNIMA CUANTÍA"/>
    <n v="7"/>
    <n v="5"/>
    <n v="10"/>
    <n v="12"/>
    <n v="61740"/>
    <s v="CAJA X 10 AMPOLLAS"/>
    <s v=""/>
  </r>
  <r>
    <x v="30"/>
    <s v="02-02-01-003-005"/>
    <s v="02-02-01-003-005-02"/>
    <s v="Materiales y suministros - Productos farmacéuticos"/>
    <s v="DINITRATO DE ISOSORBIDE"/>
    <n v="51121602"/>
    <s v="MÍNIMA CUANTÍA"/>
    <n v="7"/>
    <n v="5"/>
    <n v="10"/>
    <n v="7"/>
    <n v="364609"/>
    <s v="CAJA X 30 TABLETAS"/>
    <s v=""/>
  </r>
  <r>
    <x v="30"/>
    <s v="02-02-01-003-005"/>
    <s v="02-02-01-003-005-02"/>
    <s v="Materiales y suministros - Productos farmacéuticos"/>
    <s v="DIPIRONA"/>
    <n v="51142000"/>
    <s v="MÍNIMA CUANTÍA"/>
    <n v="7"/>
    <n v="5"/>
    <n v="10"/>
    <n v="7"/>
    <n v="74711"/>
    <s v="CAJA X 10 AMPOLLAS"/>
    <s v=""/>
  </r>
  <r>
    <x v="30"/>
    <s v="02-02-01-003-005"/>
    <s v="02-02-01-003-005-02"/>
    <s v="Materiales y suministros - Productos farmacéuticos"/>
    <s v="DOPAMINA"/>
    <n v="51151737"/>
    <s v="MÍNIMA CUANTÍA"/>
    <n v="7"/>
    <n v="5"/>
    <n v="10"/>
    <n v="50"/>
    <n v="73300"/>
    <s v="UNIDAD"/>
    <s v=""/>
  </r>
  <r>
    <x v="30"/>
    <s v="02-02-01-003-005"/>
    <s v="02-02-01-003-005-02"/>
    <s v="Materiales y suministros - Productos farmacéuticos"/>
    <s v="FENITOINA SODICA"/>
    <n v="51141525"/>
    <s v="MÍNIMA CUANTÍA"/>
    <n v="7"/>
    <n v="5"/>
    <n v="10"/>
    <n v="10"/>
    <n v="86080"/>
    <s v="CAJA X 5 AMPOLLAS"/>
    <s v=""/>
  </r>
  <r>
    <x v="30"/>
    <s v="02-02-01-003-005"/>
    <s v="02-02-01-003-005-02"/>
    <s v="Materiales y suministros - Productos farmacéuticos"/>
    <s v="FUROSEMIDA"/>
    <n v="51191510"/>
    <s v="MÍNIMA CUANTÍA"/>
    <n v="7"/>
    <n v="5"/>
    <n v="10"/>
    <n v="8"/>
    <n v="35544"/>
    <s v="CAJA X 10 AMPOLLAS"/>
    <s v=""/>
  </r>
  <r>
    <x v="30"/>
    <s v="02-02-01-003-005"/>
    <s v="02-02-01-003-005-02"/>
    <s v="Materiales y suministros - Productos farmacéuticos"/>
    <s v="GLUCONATO DE CALCIO"/>
    <n v="51191600"/>
    <s v="MÍNIMA CUANTÍA"/>
    <n v="7"/>
    <n v="5"/>
    <n v="10"/>
    <n v="2"/>
    <n v="107340"/>
    <s v="CAJA X 40 AMPOLLAS"/>
    <s v=""/>
  </r>
  <r>
    <x v="30"/>
    <s v="02-02-01-003-005"/>
    <s v="02-02-01-003-005-02"/>
    <s v="Materiales y suministros - Productos farmacéuticos"/>
    <s v="HALOPERIDOL"/>
    <n v="51141702"/>
    <s v="MÍNIMA CUANTÍA"/>
    <n v="7"/>
    <n v="5"/>
    <n v="10"/>
    <n v="10"/>
    <n v="75000"/>
    <s v="CAJA X 5 AMPOLLAS"/>
    <s v=""/>
  </r>
  <r>
    <x v="30"/>
    <s v="02-02-01-003-005"/>
    <s v="02-02-01-003-005-02"/>
    <s v="Materiales y suministros - Productos farmacéuticos"/>
    <s v="HIDROCORTISONA"/>
    <n v="51181706"/>
    <s v="MÍNIMA CUANTÍA"/>
    <n v="7"/>
    <n v="5"/>
    <n v="10"/>
    <n v="10"/>
    <n v="251110"/>
    <s v="CAJA X 10 AMPOLLAS"/>
    <s v=""/>
  </r>
  <r>
    <x v="30"/>
    <s v="02-02-01-003-005"/>
    <s v="02-02-01-003-005-02"/>
    <s v="Materiales y suministros - Productos farmacéuticos"/>
    <s v="HIOSCINA (BUTIL BROMURO)"/>
    <n v="51172107"/>
    <s v="MÍNIMA CUANTÍA"/>
    <n v="7"/>
    <n v="5"/>
    <n v="10"/>
    <n v="6"/>
    <n v="91506"/>
    <s v="CAJA X 10 AMPOLLAS"/>
    <s v=""/>
  </r>
  <r>
    <x v="30"/>
    <s v="02-02-01-003-005"/>
    <s v="02-02-01-003-005-02"/>
    <s v="Materiales y suministros - Productos farmacéuticos"/>
    <s v="SOLUCIÓN RINGER LACTATO"/>
    <n v="51191604"/>
    <s v="MÍNIMA CUANTÍA"/>
    <n v="7"/>
    <n v="5"/>
    <n v="10"/>
    <n v="320"/>
    <n v="746560"/>
    <s v="UNIDAD"/>
    <s v=""/>
  </r>
  <r>
    <x v="30"/>
    <s v="02-02-01-003-005"/>
    <s v="02-02-01-003-005-02"/>
    <s v="Materiales y suministros - Productos farmacéuticos"/>
    <s v="LIDOCAÍNA"/>
    <n v="51142904"/>
    <s v="MÍNIMA CUANTÍA"/>
    <n v="7"/>
    <n v="5"/>
    <n v="10"/>
    <n v="24"/>
    <n v="42504"/>
    <s v="UNIDAD"/>
    <s v=""/>
  </r>
  <r>
    <x v="30"/>
    <s v="02-02-01-003-005"/>
    <s v="02-02-01-003-005-02"/>
    <s v="Materiales y suministros - Productos farmacéuticos"/>
    <s v="LIDOCAÍNA JALEA (CLORHIDRATO DE LIDOCAÍNA)"/>
    <n v="51142937"/>
    <s v="MÍNIMA CUANTÍA"/>
    <n v="7"/>
    <n v="5"/>
    <n v="10"/>
    <n v="10"/>
    <n v="104330"/>
    <s v="UNIDAD"/>
    <s v=""/>
  </r>
  <r>
    <x v="30"/>
    <s v="02-02-01-003-005"/>
    <s v="02-02-01-003-005-02"/>
    <s v="Materiales y suministros - Productos farmacéuticos"/>
    <s v="LOSARTÁN"/>
    <n v="51121780"/>
    <s v="MÍNIMA CUANTÍA"/>
    <n v="7"/>
    <n v="5"/>
    <n v="10"/>
    <n v="1"/>
    <n v="53757"/>
    <s v="CAJA X 900 TABLETAS"/>
    <s v=""/>
  </r>
  <r>
    <x v="30"/>
    <s v="02-02-01-003-005"/>
    <s v="02-02-01-003-005-02"/>
    <s v="Materiales y suministros - Productos farmacéuticos"/>
    <s v="METOCLOPRAMIDA"/>
    <n v="51171806"/>
    <s v="MÍNIMA CUANTÍA"/>
    <n v="7"/>
    <n v="5"/>
    <n v="10"/>
    <n v="5"/>
    <n v="27260"/>
    <s v="CAJA X 10 AMPOLLAS"/>
    <s v=""/>
  </r>
  <r>
    <x v="30"/>
    <s v="02-02-01-003-005"/>
    <s v="02-02-01-003-005-02"/>
    <s v="Materiales y suministros - Productos farmacéuticos"/>
    <s v="METOPROLOL"/>
    <n v="51121765"/>
    <s v="MÍNIMA CUANTÍA"/>
    <n v="7"/>
    <n v="5"/>
    <n v="10"/>
    <n v="6"/>
    <n v="711342"/>
    <s v="CAJA X 8 AMPOLLAS"/>
    <s v=""/>
  </r>
  <r>
    <x v="30"/>
    <s v="02-02-01-003-005"/>
    <s v="02-02-01-003-005-02"/>
    <s v="Materiales y suministros - Productos farmacéuticos"/>
    <s v="MISOPROSTOL"/>
    <n v="51171908"/>
    <s v="MÍNIMA CUANTÍA"/>
    <n v="7"/>
    <n v="5"/>
    <n v="10"/>
    <n v="6"/>
    <n v="477606"/>
    <s v="FRASCO X 28 TABLETAS"/>
    <s v=""/>
  </r>
  <r>
    <x v="30"/>
    <s v="02-02-01-003-005"/>
    <s v="02-02-01-003-005-02"/>
    <s v="Materiales y suministros - Productos farmacéuticos"/>
    <s v="NALOXONA CLORHIDRATO (HIDROCLORURO DE NALOXONA)"/>
    <n v="51142302"/>
    <s v="MÍNIMA CUANTÍA"/>
    <n v="7"/>
    <n v="5"/>
    <n v="10"/>
    <n v="40"/>
    <n v="1446280"/>
    <s v="UNIDAD"/>
    <s v=""/>
  </r>
  <r>
    <x v="30"/>
    <s v="02-02-01-003-005"/>
    <s v="02-02-01-003-005-02"/>
    <s v="Materiales y suministros - Productos farmacéuticos"/>
    <s v="NITROFURAZONA"/>
    <n v="51102717"/>
    <s v="MÍNIMA CUANTÍA"/>
    <n v="7"/>
    <n v="5"/>
    <n v="10"/>
    <n v="12"/>
    <n v="70716"/>
    <s v="UNIDAD"/>
    <s v=""/>
  </r>
  <r>
    <x v="30"/>
    <s v="02-02-01-003-005"/>
    <s v="02-02-01-003-005-02"/>
    <s v="Materiales y suministros - Productos farmacéuticos"/>
    <s v="NITROGLICERINA"/>
    <n v="51121603"/>
    <s v="MÍNIMA CUANTÍA"/>
    <n v="7"/>
    <n v="5"/>
    <n v="10"/>
    <n v="24"/>
    <n v="499056"/>
    <s v="UNIDAD"/>
    <s v=""/>
  </r>
  <r>
    <x v="30"/>
    <s v="02-02-01-003-005"/>
    <s v="02-02-01-003-005-02"/>
    <s v="Materiales y suministros - Productos farmacéuticos"/>
    <s v="NITROPRUSIATO DE SODIO"/>
    <n v="51121758"/>
    <s v="MÍNIMA CUANTÍA"/>
    <n v="7"/>
    <n v="5"/>
    <n v="10"/>
    <n v="23"/>
    <n v="1138546"/>
    <s v="UNIDAD"/>
    <s v=""/>
  </r>
  <r>
    <x v="30"/>
    <s v="02-02-01-003-005"/>
    <s v="02-02-01-003-005-02"/>
    <s v="Materiales y suministros - Productos farmacéuticos"/>
    <s v="NOREPINEFRINA (BITARTRATO)"/>
    <n v="51151727"/>
    <s v="MÍNIMA CUANTÍA"/>
    <n v="7"/>
    <n v="5"/>
    <n v="10"/>
    <n v="30"/>
    <n v="83670"/>
    <s v="UNIDAD"/>
    <s v=""/>
  </r>
  <r>
    <x v="30"/>
    <s v="02-02-01-003-005"/>
    <s v="02-02-01-003-005-02"/>
    <s v="Materiales y suministros - Productos farmacéuticos"/>
    <s v="OMEPRAZOL"/>
    <n v="51171909"/>
    <s v="MÍNIMA CUANTÍA"/>
    <n v="7"/>
    <n v="5"/>
    <n v="10"/>
    <n v="4"/>
    <n v="168168"/>
    <s v="CAJA X 10 UNIDADES"/>
    <s v=""/>
  </r>
  <r>
    <x v="30"/>
    <s v="02-02-01-003-005"/>
    <s v="02-02-01-003-005-02"/>
    <s v="Materiales y suministros - Productos farmacéuticos"/>
    <s v="OXIMETAZOLINA 0,05% (CLORHIDRATO)"/>
    <n v="51161901"/>
    <s v="MÍNIMA CUANTÍA"/>
    <n v="7"/>
    <n v="5"/>
    <n v="10"/>
    <n v="24"/>
    <n v="62424"/>
    <s v="UNIDAD"/>
    <s v=""/>
  </r>
  <r>
    <x v="30"/>
    <s v="02-02-01-003-005"/>
    <s v="02-02-01-003-005-02"/>
    <s v="Materiales y suministros - Productos farmacéuticos"/>
    <s v="SOLUCIÓN SALINA NORMAL 100 ML(ELECTROLITOS DE CLORURO DE SODIO"/>
    <n v="51191602"/>
    <s v="MÍNIMA CUANTÍA"/>
    <n v="7"/>
    <n v="5"/>
    <n v="10"/>
    <n v="100"/>
    <n v="221500"/>
    <s v="UNIDAD"/>
    <s v=""/>
  </r>
  <r>
    <x v="30"/>
    <s v="02-02-01-003-005"/>
    <s v="02-02-01-003-005-02"/>
    <s v="Materiales y suministros - Productos farmacéuticos"/>
    <s v="SOLUCIÓN SALINA NORMAL 500ML(ELECTROLITOS DE CLORURO DE SODIO)"/>
    <n v="51191602"/>
    <s v="MÍNIMA CUANTÍA"/>
    <n v="7"/>
    <n v="5"/>
    <n v="10"/>
    <n v="360"/>
    <n v="853200"/>
    <s v="UNIDAD"/>
    <s v=""/>
  </r>
  <r>
    <x v="30"/>
    <s v="02-02-01-003-005"/>
    <s v="02-02-01-003-005-02"/>
    <s v="Materiales y suministros - Productos farmacéuticos"/>
    <s v="SALBUTAMOL"/>
    <n v="51161508"/>
    <s v="MÍNIMA CUANTÍA"/>
    <n v="7"/>
    <n v="5"/>
    <n v="10"/>
    <n v="14"/>
    <n v="70000"/>
    <s v="UNIDAD"/>
    <s v=""/>
  </r>
  <r>
    <x v="30"/>
    <s v="02-02-01-003-005"/>
    <s v="02-02-01-003-005-02"/>
    <s v="Materiales y suministros - Productos farmacéuticos"/>
    <s v="SULFATO DE MAGNESIO"/>
    <n v="51171606"/>
    <s v="MÍNIMA CUANTÍA"/>
    <n v="7"/>
    <n v="5"/>
    <n v="10"/>
    <n v="2"/>
    <n v="174940"/>
    <s v="CAJA X 40 AMPOLLAS"/>
    <s v=""/>
  </r>
  <r>
    <x v="30"/>
    <s v="02-02-01-003-005"/>
    <s v="02-02-01-003-005-02"/>
    <s v="Materiales y suministros - Productos farmacéuticos"/>
    <s v="TOBRAMICINA"/>
    <n v="51101582"/>
    <s v="MÍNIMA CUANTÍA"/>
    <n v="7"/>
    <n v="5"/>
    <n v="10"/>
    <n v="15"/>
    <n v="48765"/>
    <s v="UNIDAD"/>
    <s v=""/>
  </r>
  <r>
    <x v="30"/>
    <s v="02-02-01-003-005"/>
    <s v="02-02-01-003-005-02"/>
    <s v="Materiales y suministros - Productos farmacéuticos"/>
    <s v="TRAMADOL (CLORHIDRATO)"/>
    <n v="51142235"/>
    <s v="MÍNIMA CUANTÍA"/>
    <n v="7"/>
    <n v="5"/>
    <n v="10"/>
    <n v="10"/>
    <n v="52110"/>
    <s v="CAJA X 10 AMPOLLAS"/>
    <s v=""/>
  </r>
  <r>
    <x v="30"/>
    <s v="02-02-01-003-005"/>
    <s v="02-02-01-003-005-02"/>
    <s v="Materiales y suministros - Productos farmacéuticos"/>
    <s v="VECURONIO"/>
    <n v="51152004"/>
    <s v="MÍNIMA CUANTÍA"/>
    <n v="7"/>
    <n v="5"/>
    <n v="10"/>
    <n v="74"/>
    <n v="1108076"/>
    <s v="UNIDAD"/>
    <s v=""/>
  </r>
  <r>
    <x v="30"/>
    <s v="02-02-01-003-005"/>
    <s v="02-02-01-003-005-02"/>
    <s v="Materiales y suministros - Productos farmacéuticos"/>
    <s v="VITAMINA K"/>
    <n v="51151600"/>
    <s v="MÍNIMA CUANTÍA"/>
    <n v="7"/>
    <n v="5"/>
    <n v="10"/>
    <n v="24"/>
    <n v="32136"/>
    <s v="UNIDAD"/>
    <s v=""/>
  </r>
  <r>
    <x v="30"/>
    <s v="02-02-01-003-005"/>
    <s v="02-02-01-003-005-02"/>
    <s v="Materiales y suministros - Productos farmacéuticos"/>
    <s v="MIDAZOLAM"/>
    <n v="51141542"/>
    <s v="MÍNIMA CUANTÍA"/>
    <n v="7"/>
    <n v="5"/>
    <n v="10"/>
    <n v="30"/>
    <n v="213000"/>
    <s v="CAJA X 5 AMPOLLAS"/>
    <s v=""/>
  </r>
  <r>
    <x v="30"/>
    <s v="02-02-01-003-005"/>
    <s v="02-02-01-003-005-02"/>
    <s v="Materiales y suministros - Productos farmacéuticos"/>
    <s v="OXITOCINA"/>
    <n v="51182203"/>
    <s v="MÍNIMA CUANTÍA"/>
    <n v="7"/>
    <n v="5"/>
    <n v="10"/>
    <n v="31"/>
    <n v="56079"/>
    <s v="UNIDAD"/>
    <s v=""/>
  </r>
  <r>
    <x v="30"/>
    <s v="02-02-01-003-005"/>
    <s v="02-02-01-003-005-02"/>
    <s v="Materiales y suministros - Productos farmacéuticos"/>
    <s v="FENTANILO"/>
    <n v="51142219"/>
    <s v="MÍNIMA CUANTÍA"/>
    <n v="7"/>
    <n v="5"/>
    <n v="10"/>
    <n v="50"/>
    <n v="198750"/>
    <s v="UNIDAD"/>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MOTOR DIESEL 15W40 SINTETICO"/>
    <n v="15121501"/>
    <n v="0"/>
    <n v="0"/>
    <n v="0"/>
    <n v="10"/>
    <n v="65"/>
    <n v="2366496.6"/>
    <s v="GALON"/>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15W40"/>
    <n v="15121501"/>
    <n v="0"/>
    <n v="0"/>
    <n v="0"/>
    <n v="10"/>
    <n v="396"/>
    <n v="16477061.039999999"/>
    <s v="GALON"/>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20W50"/>
    <n v="15121501"/>
    <n v="0"/>
    <n v="0"/>
    <n v="0"/>
    <n v="10"/>
    <n v="37"/>
    <n v="1456773.62"/>
    <s v="GALON"/>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15W40"/>
    <n v="15121501"/>
    <n v="0"/>
    <n v="0"/>
    <n v="0"/>
    <n v="10"/>
    <n v="3085"/>
    <n v="32090601.899999999"/>
    <s v="CUARTO"/>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20W50"/>
    <n v="15121501"/>
    <n v="0"/>
    <n v="0"/>
    <n v="0"/>
    <n v="10"/>
    <n v="395"/>
    <n v="4232109"/>
    <s v="CUARTO"/>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4T 20W50 PARA MOTO"/>
    <n v="15121501"/>
    <n v="0"/>
    <n v="0"/>
    <n v="0"/>
    <n v="10"/>
    <n v="140"/>
    <n v="1092221.2"/>
    <s v="CUARTO"/>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4T 10W30 PARA MOTO"/>
    <n v="15121501"/>
    <n v="0"/>
    <n v="0"/>
    <n v="0"/>
    <n v="10"/>
    <n v="100"/>
    <n v="1674748"/>
    <s v="CUARTO"/>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HIDRAHULICO ATF PARA DIRECCION HIDRAHULICA"/>
    <n v="15121501"/>
    <n v="0"/>
    <n v="0"/>
    <n v="0"/>
    <n v="10"/>
    <n v="52"/>
    <n v="1533489.36"/>
    <s v="GALON"/>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ES 2 TIEMPOS"/>
    <n v="15121501"/>
    <n v="0"/>
    <n v="0"/>
    <n v="0"/>
    <n v="10"/>
    <n v="1070"/>
    <n v="10072915.800000001"/>
    <s v="CUARTO"/>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ES 2 TIEMPOS FUERA DE BORDA"/>
    <n v="15121501"/>
    <n v="0"/>
    <n v="0"/>
    <n v="0"/>
    <n v="10"/>
    <n v="100"/>
    <n v="1180643"/>
    <s v="CUARTO"/>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INTETICO 2 TIEMPOS PARA GUADAÑA"/>
    <n v="15121501"/>
    <n v="0"/>
    <n v="0"/>
    <n v="0"/>
    <n v="10"/>
    <n v="330"/>
    <n v="11325487.800000001"/>
    <s v="CUARTO"/>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80W90"/>
    <n v="15121501"/>
    <n v="0"/>
    <n v="0"/>
    <n v="0"/>
    <n v="10"/>
    <n v="121"/>
    <n v="4921374.92"/>
    <s v="GALON"/>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VALVULINA 85W140"/>
    <n v="15121501"/>
    <n v="0"/>
    <n v="0"/>
    <n v="0"/>
    <n v="10"/>
    <n v="10"/>
    <n v="115983.9"/>
    <s v="CUARTO"/>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INHIBIDOR DE CORROSION AEROSOL 16 Oz"/>
    <n v="15121501"/>
    <n v="0"/>
    <n v="0"/>
    <n v="0"/>
    <n v="10"/>
    <n v="5"/>
    <n v="214613.95"/>
    <s v="UNIDAD"/>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PARA GUADAÑAS"/>
    <n v="12352211"/>
    <n v="0"/>
    <n v="0"/>
    <n v="0"/>
    <n v="10"/>
    <n v="25"/>
    <n v="747656.75"/>
    <s v="UNIDAD"/>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DE LITIO"/>
    <n v="12352211"/>
    <n v="0"/>
    <n v="0"/>
    <n v="0"/>
    <n v="10"/>
    <n v="4"/>
    <n v="759152.2"/>
    <s v="CANECA 35 LB"/>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363 "/>
    <n v="12181601"/>
    <n v="0"/>
    <n v="0"/>
    <n v="0"/>
    <n v="10"/>
    <n v="3"/>
    <n v="602131.07999999996"/>
    <s v="GALON"/>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ATP - ISO 68"/>
    <n v="15121501"/>
    <n v="0"/>
    <n v="0"/>
    <n v="0"/>
    <n v="10"/>
    <n v="105"/>
    <n v="3511516.0499999993"/>
    <s v="GALON"/>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MULTIUSOS 311 GR "/>
    <n v="15121806"/>
    <n v="0"/>
    <n v="0"/>
    <n v="0"/>
    <n v="10"/>
    <n v="78"/>
    <n v="1748501.04"/>
    <s v="UNIDAD"/>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MOTOR DIESEL 15W40 UTILIZADO EN EQUIPO ELECTROGENO_x000a_CON CLASIFICACION API CI-4/CH-4 ACEA E7_x000a_(ver Especificación técnica)"/>
    <n v="15121501"/>
    <n v="0"/>
    <n v="0"/>
    <n v="0"/>
    <n v="10"/>
    <n v="1260"/>
    <n v="47960866.799999997"/>
    <s v="GALON"/>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 7_x000a_MULTI-PURPOSE SYNTHETIC AIRCRAFT_x000a_GREASE - 400 Gram (14.1 oz) Cartridge (TUBO)"/>
    <n v="12352211"/>
    <n v="0"/>
    <n v="0"/>
    <n v="0"/>
    <n v="10"/>
    <n v="21"/>
    <n v="2725584.12"/>
    <s v="UNIDAD"/>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 33 UNIVERSAL AIRFRAME SYNTHETIC_x000a_AIRCRAFT GREASE - 400 Gram (14.1 oz)_x000a_Cartridge (TUBO)"/>
    <n v="12352211"/>
    <n v="0"/>
    <n v="0"/>
    <n v="0"/>
    <n v="10"/>
    <n v="40"/>
    <n v="5702825.5999999996"/>
    <s v="UNIDAD"/>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 64 EXTREME PRESSURE SYNTHETIC_x000a_MOLYBDENUM DISULPHIDE AIRCRAFT_x000a_GREASE - 400 Gram (14.1 oz) Cartridge (TUBO)"/>
    <n v="12352211"/>
    <n v="0"/>
    <n v="0"/>
    <n v="0"/>
    <n v="10"/>
    <n v="42"/>
    <n v="58939968.780000001"/>
    <s v="UNIDAD"/>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MULTIPROPOSITO EP-2, NLGI Grade: 2_x000a_Cartridge (TUBO)"/>
    <n v="12352211"/>
    <n v="0"/>
    <n v="0"/>
    <n v="0"/>
    <n v="10"/>
    <n v="15"/>
    <n v="336250.2"/>
    <s v="UNIDAD"/>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OIL, SYNTHETIC, LUBRICATION_x000a_Presentación CANECA 05 galones cada una"/>
    <n v="15121501"/>
    <n v="0"/>
    <n v="0"/>
    <n v="0"/>
    <n v="10"/>
    <n v="8"/>
    <n v="6228671.1200000001"/>
    <s v="CANECA 5 GL"/>
    <s v=""/>
  </r>
  <r>
    <x v="30"/>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TING OIL, GENERAL PURPOSE X 1 GAL"/>
    <n v="15121501"/>
    <n v="0"/>
    <n v="0"/>
    <n v="0"/>
    <n v="10"/>
    <n v="20"/>
    <n v="4015002.4"/>
    <s v="GALON"/>
    <s v=""/>
  </r>
  <r>
    <x v="30"/>
    <s v="02-02-01-003-004"/>
    <s v="02-02-01-003-004-02"/>
    <s v="Materiales y suministros - Productos químicos inorgánicos básicos n. C. P."/>
    <s v="AGUA PARA BATERIA POR 550 CC"/>
    <n v="41104213"/>
    <n v="0"/>
    <n v="0"/>
    <n v="0"/>
    <n v="10"/>
    <n v="90"/>
    <n v="204985.8"/>
    <s v="UNIDAD"/>
    <s v=""/>
  </r>
  <r>
    <x v="30"/>
    <s v="02-02-01-003-005"/>
    <s v="02-02-01-003-005-04"/>
    <s v="Materiales y suministros - Productos químicos n. C. P."/>
    <s v="LIQUIDO PARA FRENOS"/>
    <n v="15121509"/>
    <n v="0"/>
    <n v="0"/>
    <n v="0"/>
    <n v="10"/>
    <n v="20"/>
    <n v="238906.2"/>
    <s v="PINTA"/>
    <s v=""/>
  </r>
  <r>
    <x v="30"/>
    <s v="02-02-01-003-005"/>
    <s v="02-02-01-003-005-04"/>
    <s v="Materiales y suministros - Productos químicos n. C. P."/>
    <s v="REFRIGERANTE PARA MOTOR"/>
    <n v="25174004"/>
    <n v="0"/>
    <n v="0"/>
    <n v="0"/>
    <n v="10"/>
    <n v="59"/>
    <n v="4378375.25"/>
    <s v="GALON"/>
    <s v=""/>
  </r>
  <r>
    <x v="30"/>
    <s v="02-02-01-003-005"/>
    <s v="02-02-01-003-005-04"/>
    <s v="Materiales y suministros - Productos químicos n. C. P."/>
    <s v="REFRIGERANTE PARA MOTOR DIESEL"/>
    <n v="25174004"/>
    <n v="0"/>
    <n v="0"/>
    <n v="0"/>
    <n v="10"/>
    <n v="10"/>
    <n v="327148.59999999998"/>
    <s v="GALON"/>
    <s v=""/>
  </r>
  <r>
    <x v="30"/>
    <s v="02-02-01-003-005"/>
    <s v="02-02-01-003-005-04"/>
    <s v="Materiales y suministros - Productos químicos n. C. P."/>
    <s v="REFRIGERENTE PARA MOTOR DIESEL UTILIZADO EN EQUIPO ELECTROGENO"/>
    <n v="25174004"/>
    <n v="0"/>
    <n v="0"/>
    <n v="0"/>
    <n v="10"/>
    <n v="174"/>
    <n v="13047111.6"/>
    <s v="GALON"/>
    <s v=""/>
  </r>
  <r>
    <x v="30"/>
    <s v="02-02-01-003-005"/>
    <s v="02-02-01-003-005-03"/>
    <s v="Materiales y suministros - Jabón, preparados para limpieza, perfumes y preparados de tocador"/>
    <s v="SOLUCIÓN ANTIBACTERIAL *100 ML"/>
    <n v="53131626"/>
    <s v="SELECCIÓN ABREVIADA - ACUERDO MARCO"/>
    <n v="6"/>
    <n v="0"/>
    <n v="10"/>
    <n v="4038"/>
    <n v="27054600"/>
    <s v="UNIDAD"/>
    <s v="NO SOLICITADAS"/>
  </r>
  <r>
    <x v="30"/>
    <s v="02-02-02-006-005"/>
    <s v="02-02-02-006-005-01"/>
    <s v="Adquisición de servicios - Servicios de transporte de carga por vía terrestre"/>
    <s v="DISTRIBUCIÓN (TRANSPORTE - SOLUCIÓN ANTIBACTERIAL)"/>
    <n v="78101800"/>
    <s v="SELECCIÓN ABREVIADA - ACUERDO MARCO"/>
    <n v="7"/>
    <n v="0"/>
    <n v="10"/>
    <n v="1"/>
    <n v="145000"/>
    <s v="GLOBAL"/>
    <s v=""/>
  </r>
  <r>
    <x v="30"/>
    <s v="02-02-02-006-005"/>
    <s v="02-02-02-006-005-01"/>
    <s v="Adquisición de servicios - Servicios de transporte de carga por vía terrestre"/>
    <s v="DISTRIBUCIÓN (TRANSPORTE - JABON LIQUIDO)"/>
    <n v="78101800"/>
    <s v="SELECCIÓN ABREVIADA - ACUERDO MARCO"/>
    <n v="7"/>
    <n v="0"/>
    <n v="10"/>
    <n v="1"/>
    <n v="1019700"/>
    <s v="GLOBAL"/>
    <s v=""/>
  </r>
  <r>
    <x v="30"/>
    <s v="02-02-01-002-007"/>
    <s v="02-02-01-002-007"/>
    <s v="Materiales y suministros - Artículos textiles (excepto prendas de vestir)"/>
    <s v="BANDERA DE COLOMBIA 3 X 2 MTS (SIN ESCUDO) EXTERIOR - (DILOS)"/>
    <n v="55121715"/>
    <s v="MÍNIMA CUANTÍA"/>
    <n v="7"/>
    <n v="3"/>
    <n v="10"/>
    <n v="11"/>
    <n v="2487100"/>
    <s v="UNIDAD"/>
    <s v=""/>
  </r>
  <r>
    <x v="30"/>
    <s v="02-02-01-002-007"/>
    <s v="02-02-01-002-007"/>
    <s v="Materiales y suministros - Artículos textiles (excepto prendas de vestir)"/>
    <s v="BANDERA FAC 3 X 2 MTS (CON ESCUDO) EXTERIOR  - (DILOS)"/>
    <n v="55121715"/>
    <s v="MÍNIMA CUANTÍA"/>
    <n v="7"/>
    <n v="3"/>
    <n v="10"/>
    <n v="11"/>
    <n v="3665200"/>
    <s v="UNIDAD"/>
    <s v=""/>
  </r>
  <r>
    <x v="30"/>
    <s v="02-02-01-002-007"/>
    <s v="02-02-01-002-007"/>
    <s v="Materiales y suministros - Artículos textiles (excepto prendas de vestir)"/>
    <s v="ESTANDARTE COLOMBIA DE 1.35 X 1.10 MTS (CON ESCUDO) INTERIOR DEBE CONTAR CON SU RESPECTIVO KIT (BASE, ASTA Y MOHARRA) - (DILOS)"/>
    <n v="55121715"/>
    <s v="MÍNIMA CUANTÍA"/>
    <n v="7"/>
    <n v="3"/>
    <n v="10"/>
    <n v="8"/>
    <n v="4284000"/>
    <s v="UNIDAD"/>
    <s v=""/>
  </r>
  <r>
    <x v="30"/>
    <s v="02-02-01-002-007"/>
    <s v="02-02-01-002-007"/>
    <s v="Materiales y suministros - Artículos textiles (excepto prendas de vestir)"/>
    <s v="ESTANDARTE FAC DE INTERIOR DE 1.35 X 1.10 MTS (CON ESCUDO, SIN FLECOS) INTERIOR (PROTOCOLO), DEBE CONTAR CON SU RESPECTIVO KIT (BASE, ASTA Y MOHARRA) - (DILOS)"/>
    <n v="55121715"/>
    <s v="MÍNIMA CUANTÍA"/>
    <n v="7"/>
    <n v="3"/>
    <n v="10"/>
    <n v="8"/>
    <n v="4284000"/>
    <s v="UNIDAD"/>
    <s v=""/>
  </r>
  <r>
    <x v="30"/>
    <s v="02-02-01-002-007"/>
    <s v="02-02-01-002-007"/>
    <s v="Materiales y suministros - Artículos textiles (excepto prendas de vestir)"/>
    <s v="BANDERA UNIDAD AEREA 3 X 2 MTS (CON ESCUDO EXTERIOR) CACOM1,2,3,4,5,6,7,CATAM,CAMAN,EMAVI,EPFAC,ESUFA,GAORI,GAAMA,GACAS,GACAR.- (DILOS)"/>
    <n v="55121715"/>
    <s v="MÍNIMA CUANTÍA"/>
    <n v="7"/>
    <n v="3"/>
    <n v="10"/>
    <n v="10"/>
    <n v="3332000"/>
    <s v="UNIDAD"/>
    <s v=""/>
  </r>
  <r>
    <x v="30"/>
    <s v="02-02-01-002-007"/>
    <s v="02-02-01-002-007"/>
    <s v="Materiales y suministros - Artículos textiles (excepto prendas de vestir)"/>
    <s v="ESTANDARTE UNIDADES AEREAS DE 1.35 X 1.10 MTS (CON ESCUDO Y FLECO - INTERIOR) CACOM1,2,3,4,5,6,7,CATAM,CAMAN,EMAVI,EPFAC,ESUFA,GAORI,GAAMA,GACAS,GACAR, DEBE CONTAR CON SU RESPECTIVO KIT (BASE, ASTA Y MOHARRA) - (DILOS)"/>
    <n v="55121715"/>
    <s v="MÍNIMA CUANTÍA"/>
    <n v="7"/>
    <n v="3"/>
    <n v="10"/>
    <n v="6"/>
    <n v="3213000"/>
    <s v="UNIDAD"/>
    <s v=""/>
  </r>
  <r>
    <x v="30"/>
    <s v="02-02-01-002-007"/>
    <s v="02-02-01-002-007"/>
    <s v="Materiales y suministros - Artículos textiles (excepto prendas de vestir)"/>
    <s v="ESTANDARTE UNIDADES DE INTERIOR MEDIDAS 1.35X1.10 MTS CON ESCUDOS Y FLECOS DORADOS (GAAMA, GAORI, GACAS, GACAR, EMAVI, ESUFA, EPEFAC, CAMAN, CATAM Y BACOF) PROTOCOLO- DEBE CONTAR CON SU RESPECTIVO KIT (BASE, ASTA Y MOHARRA) - (DILOS)"/>
    <n v="55121715"/>
    <s v="MÍNIMA CUANTÍA"/>
    <n v="7"/>
    <n v="3"/>
    <n v="10"/>
    <n v="6"/>
    <n v="3213000"/>
    <s v="UNIDAD"/>
    <s v=""/>
  </r>
  <r>
    <x v="30"/>
    <s v="02-02-01-002-007"/>
    <s v="02-02-01-002-007"/>
    <s v="Materiales y suministros - Artículos textiles (excepto prendas de vestir)"/>
    <s v="ESTANDARTE UNIDADES DE INTERIOR MEDIDAS 1.35X1.10 MTS CON ESCUDOS SIN FLECOS (CACOM 1,2,3,4,5,6,7, GAAMA, GAORI, GACAS, GACAR, EMAVI, ESUFA, EPEFAC, CAMAN, CATAM Y BACOF) PROTOCOLO- DEBE CONTAR CON SU RESPECTIVO KIT (BASE, ASTA Y MOHARRA) - (DILOS)"/>
    <n v="55121715"/>
    <s v="MÍNIMA CUANTÍA"/>
    <n v="7"/>
    <n v="3"/>
    <n v="10"/>
    <n v="10"/>
    <n v="5355000"/>
    <s v="UNIDAD"/>
    <s v=""/>
  </r>
  <r>
    <x v="30"/>
    <s v="02-02-01-002-007"/>
    <s v="02-02-01-002-007"/>
    <s v="Materiales y suministros - Artículos textiles (excepto prendas de vestir)"/>
    <s v="ESTANDARTE COLOMBIA DE INTERIOR CON ESCUDO BORDE ROJO Y FLECOS DORADOS DE 1.35X1.10 MTS (PROTOCOLO) DEBE CONTAR CON SU RESPECTIVO KIT (BASE, ASTA Y MOHARRA) - (DILOS)"/>
    <n v="55121715"/>
    <s v="MÍNIMA CUANTÍA"/>
    <n v="7"/>
    <n v="3"/>
    <n v="10"/>
    <n v="2"/>
    <n v="1071000"/>
    <s v="UNIDAD"/>
    <s v=""/>
  </r>
  <r>
    <x v="30"/>
    <s v="02-02-01-002-007"/>
    <s v="02-02-01-002-007"/>
    <s v="Materiales y suministros - Artículos textiles (excepto prendas de vestir)"/>
    <s v="ESTANDARTE FAC DE INTERIOR CON ESCUDO Y FLECOS DORADOS DE 1.35X1.10 MTS (PROTOCOLO) DEBE CONTAR CON SU RESPECTIVO  KIT (BASE, ASTA Y MOHARRA) - (DILOS)"/>
    <n v="55121715"/>
    <s v="MÍNIMA CUANTÍA"/>
    <n v="7"/>
    <n v="3"/>
    <n v="10"/>
    <n v="2"/>
    <n v="1071000"/>
    <s v="UNIDAD"/>
    <s v=""/>
  </r>
  <r>
    <x v="30"/>
    <s v="02-02-01-002-007"/>
    <s v="02-02-01-002-007"/>
    <s v="Materiales y suministros - Artículos textiles (excepto prendas de vestir)"/>
    <s v="BANDERINES GRADO TE, CT, MY, TC, CR. (DOS DE CADA UNO) MEDIDAS 45 X 35 CM, VIVO 4 CM. JARETÓN 5 CM (PROTOCOLO) DEBE CONTAR CON SU RESPECTIVO KIT (BASE, ASTA Y MOHARRA) - (DILOS)"/>
    <n v="55121715"/>
    <s v="MÍNIMA CUANTÍA"/>
    <n v="7"/>
    <n v="3"/>
    <n v="10"/>
    <n v="4"/>
    <n v="1285200"/>
    <s v="UNIDAD"/>
    <s v=""/>
  </r>
  <r>
    <x v="30"/>
    <s v="02-02-01-002-007"/>
    <s v="02-02-01-002-007"/>
    <s v="Materiales y suministros - Artículos textiles (excepto prendas de vestir)"/>
    <s v="BANDERA COLOMBIA EXTERIOR 15X10 MTS CON 17 ARGOLLAS PARA ANCLAJE SIN ESCUDO (PROTOCOLO) - (DILOS)"/>
    <n v="55121715"/>
    <s v="MÍNIMA CUANTÍA"/>
    <n v="7"/>
    <n v="3"/>
    <n v="10"/>
    <n v="1"/>
    <n v="1142400"/>
    <s v="UNIDAD"/>
    <s v=""/>
  </r>
  <r>
    <x v="30"/>
    <s v="02-02-01-002-007"/>
    <s v="02-02-01-002-007"/>
    <s v="Materiales y suministros - Artículos textiles (excepto prendas de vestir)"/>
    <s v="ESTANDARTE DE INTERIOR COREA DEL SUR, ESTADOS UNIDOS Y ALEMANIA DE 1.35X1.10 MTS (PROTOCOLO) DEBE CONTAR CON SU RESPECTIVO KIT (BASE, ASTA Y MOHARRA) - (DILOS)"/>
    <n v="55121715"/>
    <s v="MÍNIMA CUANTÍA"/>
    <n v="7"/>
    <n v="3"/>
    <n v="10"/>
    <n v="2"/>
    <n v="1071000"/>
    <s v="UNIDAD"/>
    <s v=""/>
  </r>
  <r>
    <x v="30"/>
    <s v="02-02-01-002-007"/>
    <s v="02-02-01-002-007"/>
    <s v="Materiales y suministros - Artículos textiles (excepto prendas de vestir)"/>
    <s v="ESTANDARTE COLOMBIA INTERIOR DE 1.35 X 1.10 MTS (CON ESCUDO) SEMEP (PROTOCOLO) DEBE CONTAR CON SU RESPECTIVO KIT (BASE, ASTA Y MOHARRA) - (DILOS)"/>
    <n v="55121715"/>
    <s v="MÍNIMA CUANTÍA"/>
    <n v="7"/>
    <n v="3"/>
    <n v="10"/>
    <n v="1"/>
    <n v="535500"/>
    <s v="UNIDAD"/>
    <s v=""/>
  </r>
  <r>
    <x v="30"/>
    <s v="02-02-01-002-007"/>
    <s v="02-02-01-002-007"/>
    <s v="Materiales y suministros - Artículos textiles (excepto prendas de vestir)"/>
    <s v="ESTANDARTE FAC DE 1.35 X 1.10 MTS (CON ESCUDO) INTERIOR SEMEP (PROTOCOLO) DEBE CONTAR CON SU RESPECTIVO KIT (BASE, ASTA Y MOHARRA) - (DILOS)"/>
    <n v="55121715"/>
    <s v="MÍNIMA CUANTÍA"/>
    <n v="7"/>
    <n v="3"/>
    <n v="10"/>
    <n v="1"/>
    <n v="535500"/>
    <s v="UNIDAD"/>
    <s v=""/>
  </r>
  <r>
    <x v="30"/>
    <s v="02-02-01-002-007"/>
    <s v="02-02-01-002-007"/>
    <s v="Materiales y suministros - Artículos textiles (excepto prendas de vestir)"/>
    <s v="ESTANDARTE COLOMBIA DE 1.35 X 1.10 MTS (CON ESCUDO) INTERIOR SATENA DEBE CONTAR CON SU RESPECTIVO KIT (BASE, ASTA Y MOHARRA) - (DILOS)"/>
    <n v="55121715"/>
    <s v="MÍNIMA CUANTÍA"/>
    <n v="7"/>
    <n v="3"/>
    <n v="10"/>
    <n v="1"/>
    <n v="535500"/>
    <s v="UNIDAD"/>
    <s v=""/>
  </r>
  <r>
    <x v="30"/>
    <s v="02-02-01-002-007"/>
    <s v="02-02-01-002-007"/>
    <s v="Materiales y suministros - Artículos textiles (excepto prendas de vestir)"/>
    <s v="ESTANDARTE FAC DE 1.35 X 1.10 MTS (CON ESCUDO) INTERIOR SATENA, DEBE CONTAR CON SU RESPECTIVO KIT (BASE, ASTA Y MOHARRA) - (DILOS)"/>
    <n v="55121715"/>
    <s v="MÍNIMA CUANTÍA"/>
    <n v="7"/>
    <n v="3"/>
    <n v="10"/>
    <n v="1"/>
    <n v="535500"/>
    <s v="UNIDAD"/>
    <s v=""/>
  </r>
  <r>
    <x v="30"/>
    <s v="02-02-01-002-007"/>
    <s v="02-02-01-002-007"/>
    <s v="Materiales y suministros - Artículos textiles (excepto prendas de vestir)"/>
    <s v="ESTANDARTE 1.35 X 1.10 MTS, ESCUDO INSPECCION GENERAL FAC, BASE, ASTA Y MOHARRA -INTERIOR) - (DILOS)"/>
    <n v="55121715"/>
    <s v="MÍNIMA CUANTÍA"/>
    <n v="7"/>
    <n v="3"/>
    <n v="10"/>
    <n v="2"/>
    <n v="1071000"/>
    <s v="UNIDAD"/>
    <s v=""/>
  </r>
  <r>
    <x v="30"/>
    <s v="02-02-01-002-007"/>
    <s v="02-02-01-002-007"/>
    <s v="Materiales y suministros - Artículos textiles (excepto prendas de vestir)"/>
    <s v="BANDERAS O ACCESORIOS – SECCIÓN ESTRATÉGICA PATRIMONIO HISTÓRICO (MUSEO) BANDERA SECCIÓN ESTRATÉGICA PATRIMONIO HISTÓRICO (MUSEO) EXTERIOR 6X4 MTS "/>
    <n v="55121715"/>
    <s v="MÍNIMA CUANTÍA"/>
    <n v="7"/>
    <n v="3"/>
    <n v="10"/>
    <n v="6"/>
    <n v="1999200"/>
    <s v="UNIDAD"/>
    <s v=""/>
  </r>
  <r>
    <x v="30"/>
    <s v="02-02-01-002-007"/>
    <s v="02-02-01-002-007"/>
    <s v="Materiales y suministros - Artículos textiles (excepto prendas de vestir)"/>
    <s v="BANDERINES DE GRADO (GACAS) - BANDERINES DE GRADO OFICIAL EN SATÍN RASO PESADO 100% ACETATO, DOBLE FAZ (DOS CARAS), CON INSIGNIAS Y NOMBRE UNIDAD BORDADOS COMPUTARIZADO, MEDIDA 45 X 35 CM, CON SISTEMA TUBULAR PAR AJUSTE AL ASTA DE 7 CM, CORDÓN DE LUREX DORADO EN EL EXTREMO SUPERIOR Y VIVO DE 4 CM EN SATÍN RASO, EN COLOR SEGÚN LA UNIDAD. (ROJO-GACAS). GRADOS: ST. TE. CT. MY. TC.  DEBE CONTAR CON SU RESPECTIVO KIT (BASE, ASTA Y MOHARRA)"/>
    <n v="55121715"/>
    <s v="MÍNIMA CUANTÍA"/>
    <n v="7"/>
    <n v="3"/>
    <n v="10"/>
    <n v="4"/>
    <n v="1285200"/>
    <s v="UNIDAD"/>
    <s v=""/>
  </r>
  <r>
    <x v="30"/>
    <s v="02-02-01-002-007"/>
    <s v="02-02-01-002-007"/>
    <s v="Materiales y suministros - Artículos textiles (excepto prendas de vestir)"/>
    <s v="ESTANDARTE (BANDERA DE COLOMBIA) MEDIDA 1.35 X 1.10 MTS (DOBLE FAZ) GACAS, DEBE CONTAR CON SU RESPECTIVO KIT (BASE, ASTA Y MOHARRA)"/>
    <n v="55121715"/>
    <s v="MÍNIMA CUANTÍA"/>
    <n v="7"/>
    <n v="3"/>
    <n v="10"/>
    <n v="1"/>
    <n v="535500"/>
    <s v="UNIDAD"/>
    <s v=""/>
  </r>
  <r>
    <x v="30"/>
    <s v="02-02-01-002-007"/>
    <s v="02-02-01-002-007"/>
    <s v="Materiales y suministros - Artículos textiles (excepto prendas de vestir)"/>
    <s v="ESTANDARTE (BANDERA FAC) MEDIDA 1.35 X 1.10 MTS (DOBLE FAZ) INTERIOR GACAS, DEBE CONTAR CON SU RESPECTIVO KIT (BASE, ASTA Y MOHARRA)"/>
    <n v="55121715"/>
    <s v="MÍNIMA CUANTÍA"/>
    <n v="7"/>
    <n v="3"/>
    <n v="10"/>
    <n v="1"/>
    <n v="535500"/>
    <s v="UNIDAD"/>
    <s v=""/>
  </r>
  <r>
    <x v="30"/>
    <s v="02-02-01-002-007"/>
    <s v="02-02-01-002-007"/>
    <s v="Materiales y suministros - Artículos textiles (excepto prendas de vestir)"/>
    <s v="ESTANDARTE (BANDERA UNIDAD AEREA GACAS) MEDIDA 1.35 X 1.10 MTS (DOBLE FAZ DOS CARAS) INTERIOR GACAS, DEBE CONTAR CON SU RESPECTIVO KIT (BASE, ASTA Y MOHARRA)"/>
    <n v="55121715"/>
    <s v="MÍNIMA CUANTÍA"/>
    <n v="7"/>
    <n v="3"/>
    <n v="10"/>
    <n v="1"/>
    <n v="535500"/>
    <s v="UNIDAD"/>
    <s v=""/>
  </r>
  <r>
    <x v="30"/>
    <s v="02-02-01-002-007"/>
    <s v="02-02-01-002-007"/>
    <s v="Materiales y suministros - Artículos textiles (excepto prendas de vestir)"/>
    <s v="PORTA ESTANDARTES (ELABORADOS EN TERCIOPELO, COLOR INSTITUCIONAL) GACAS"/>
    <n v="55121715"/>
    <s v="MÍNIMA CUANTÍA"/>
    <n v="7"/>
    <n v="3"/>
    <n v="10"/>
    <n v="3"/>
    <n v="285600"/>
    <s v="UNIDAD"/>
    <s v=""/>
  </r>
  <r>
    <x v="30"/>
    <s v="02-02-01-002-007"/>
    <s v="02-02-01-002-007"/>
    <s v="Materiales y suministros - Artículos textiles (excepto prendas de vestir)"/>
    <s v="BANDERA PAISES 60 X 40 CM DOBLE FAZ CON LOGO EN AMBAS CARAS (COLOMBIA, BRASIL, MEXICO, HONDURAS, SALVADOR, PARAGUAY, URUGUAY, ARGENTINA, CHILE Y ESTADOS UNIDOS) EXTERIOR CACOM 4"/>
    <n v="55121715"/>
    <s v="MÍNIMA CUANTÍA"/>
    <n v="7"/>
    <n v="3"/>
    <n v="10"/>
    <n v="10"/>
    <n v="892500"/>
    <s v="UNIDAD"/>
    <s v=""/>
  </r>
  <r>
    <x v="30"/>
    <s v="02-02-01-002-007"/>
    <s v="02-02-01-002-007"/>
    <s v="Materiales y suministros - Artículos textiles (excepto prendas de vestir)"/>
    <s v="ESTANDARTE, BANDERAS DE OTROS PAISES DE LAS SIGUIENTE MEDIDAS 1.35 X 1.10 MTS (EJERCITO DE COLOMBIA, ARMADA DE COLOMBIA, FUERZA AEREA COLOMBIANA, COMANDO AEREO DE COMBATE N°4, POLICIA NACIONAL DE COLOMBIA, HONDURAS, PARAGUAY, CHILE, GUATEMALA, URUGUAY, OTAN, SALVADOR, ECUADOR Y COLOMBIA.)  CACOM 4, DEBE CONTAR CON SU RESPECTIVO KIT (BASE, ASTA Y MOHARRA)"/>
    <n v="55121715"/>
    <s v="MÍNIMA CUANTÍA"/>
    <n v="7"/>
    <n v="3"/>
    <n v="10"/>
    <n v="15"/>
    <n v="7497000"/>
    <s v="UNIDAD"/>
    <s v=""/>
  </r>
  <r>
    <x v="30"/>
    <s v="02-02-01-002-007"/>
    <s v="02-02-01-002-007"/>
    <s v="Materiales y suministros - Artículos textiles (excepto prendas de vestir)"/>
    <s v="BANDERAS TIPO ESCRITORIO- BANDERIN CON ESCUDO BORDADO, CON BASE REDONDA Y ASTA QUE TERMINE EN PUNTA DE LANZA, DIMENSIONES 27 X 18 CMS (COLOMBIA, BRASIL, ESTADOS UNIDOS, MEXICO, SALVADOR, FUERZA AEREA COLOMBIANA, CHILE, HONDURAS, EJERCITO DE COLOMBIA Y ARMADA DE COLOMBIA) CACOM4, DEBE CONTAR CON SU RESPECTIVO KIT (BASE, ASTA Y MOHARRA)"/>
    <n v="55121715"/>
    <s v="MÍNIMA CUANTÍA"/>
    <n v="7"/>
    <n v="3"/>
    <n v="10"/>
    <n v="8"/>
    <n v="476000"/>
    <s v="UNIDAD"/>
    <s v=""/>
  </r>
  <r>
    <x v="30"/>
    <s v="02-02-01-002-007"/>
    <s v="02-02-01-002-007"/>
    <s v="Materiales y suministros - Artículos textiles (excepto prendas de vestir)"/>
    <s v="BANDERA FAC 3X2 MTS (CON ESCUDO) EXTERIOR (CAMAN)"/>
    <n v="55121715"/>
    <s v="MÍNIMA CUANTÍA"/>
    <n v="7"/>
    <n v="3"/>
    <n v="10"/>
    <n v="3"/>
    <n v="999600"/>
    <s v="UNIDAD"/>
    <s v=""/>
  </r>
  <r>
    <x v="30"/>
    <s v="02-02-01-002-007"/>
    <s v="02-02-01-002-007"/>
    <s v="Materiales y suministros - Artículos textiles (excepto prendas de vestir)"/>
    <s v="BANDERA DE COLOMBIA 3X2 MTS (SIN ESCUDO) EXTERIOR CAMAN)"/>
    <n v="55121715"/>
    <s v="MÍNIMA CUANTÍA"/>
    <n v="7"/>
    <n v="3"/>
    <n v="10"/>
    <n v="4"/>
    <n v="904400"/>
    <s v="UNIDAD"/>
    <s v=""/>
  </r>
  <r>
    <x v="30"/>
    <s v="02-02-01-002-007"/>
    <s v="02-02-01-002-007"/>
    <s v="Materiales y suministros - Artículos textiles (excepto prendas de vestir)"/>
    <s v="BANDERA UNIDAD AEREA 3X2 MTS (CON ESCUDO) CAMAN EXTERIOR (CAMAN)"/>
    <n v="55121715"/>
    <s v="MÍNIMA CUANTÍA"/>
    <n v="7"/>
    <n v="3"/>
    <n v="10"/>
    <n v="1"/>
    <n v="333200"/>
    <s v="UNIDAD"/>
    <s v=""/>
  </r>
  <r>
    <x v="30"/>
    <s v="02-02-01-002-007"/>
    <s v="02-02-01-002-007"/>
    <s v="Materiales y suministros - Artículos textiles (excepto prendas de vestir)"/>
    <s v="BANDERA DE COLOMBIA 6X4 MTS (SIN ESCUDO) EXTERIOR CAMAN)"/>
    <n v="55121715"/>
    <s v="MÍNIMA CUANTÍA"/>
    <n v="7"/>
    <n v="3"/>
    <n v="10"/>
    <n v="2"/>
    <n v="666400"/>
    <s v="UNIDAD"/>
    <s v=""/>
  </r>
  <r>
    <x v="30"/>
    <s v="02-02-01-002-007"/>
    <s v="02-02-01-002-007"/>
    <s v="Materiales y suministros - Artículos textiles (excepto prendas de vestir)"/>
    <s v="BANDERA FAC 4X2 MTS (SIN ESCUDO) EXTERIOR CAMAN)"/>
    <n v="55121715"/>
    <s v="MÍNIMA CUANTÍA"/>
    <n v="7"/>
    <n v="3"/>
    <n v="10"/>
    <n v="2"/>
    <n v="595000"/>
    <s v="UNIDAD"/>
    <s v=""/>
  </r>
  <r>
    <x v="30"/>
    <s v="02-02-01-002-007"/>
    <s v="02-02-01-002-007"/>
    <s v="Materiales y suministros - Artículos textiles (excepto prendas de vestir)"/>
    <s v="BANDERA FAC 6X4 MTS (CON ESCUDO) EXTERIOR CAMAN)"/>
    <n v="55121715"/>
    <s v="MÍNIMA CUANTÍA"/>
    <n v="7"/>
    <n v="3"/>
    <n v="10"/>
    <n v="2"/>
    <n v="1547000"/>
    <s v="UNIDAD"/>
    <s v=""/>
  </r>
  <r>
    <x v="30"/>
    <s v="02-02-01-002-007"/>
    <s v="02-02-01-002-007"/>
    <s v="Materiales y suministros - Artículos textiles (excepto prendas de vestir)"/>
    <s v="ESTANDARTE UNIDADES AEREAS DE 1.35X1.10MTS (CON ESCUDO) FLECO – CAMAN INTERIOR CAMAN) DEBE CONTAR CON SU RESPECTIVO KIT (BASE, ASTA Y MOHARRA)"/>
    <n v="55121715"/>
    <s v="MÍNIMA CUANTÍA"/>
    <n v="7"/>
    <n v="3"/>
    <n v="10"/>
    <n v="1"/>
    <n v="535500"/>
    <s v="UNIDAD"/>
    <s v=""/>
  </r>
  <r>
    <x v="30"/>
    <s v="02-02-01-002-007"/>
    <s v="02-02-01-002-007"/>
    <s v="Materiales y suministros - Artículos textiles (excepto prendas de vestir)"/>
    <s v="ESTANDARTE UNIDADES AEREAS DE 1.35X1.10 MTS (CON ESCUDO) FLECO – FAC INTERIOR CAMAN)DEBE CONTAR CON SU RESPECTIVO KIT (BASE, ASTA Y MOHARRA)"/>
    <n v="55121715"/>
    <s v="MÍNIMA CUANTÍA"/>
    <n v="7"/>
    <n v="3"/>
    <n v="10"/>
    <n v="2"/>
    <n v="1071000"/>
    <s v="UNIDAD"/>
    <s v=""/>
  </r>
  <r>
    <x v="30"/>
    <s v="02-02-01-002-007"/>
    <s v="02-02-01-002-007"/>
    <s v="Materiales y suministros - Artículos textiles (excepto prendas de vestir)"/>
    <s v="ESTANDARTE UNIDADES AEREAS DE 1.35X1.10 MTS (CON ESCUDO) FLECO-COLOMBIA-INTERIOR CAMAN), DEBE CONTAR CON SU RESPECTIVO KIT (BASE, ASTA Y MOHARRA)"/>
    <n v="55121715"/>
    <s v="MÍNIMA CUANTÍA"/>
    <n v="7"/>
    <n v="3"/>
    <n v="10"/>
    <n v="2"/>
    <n v="1071000"/>
    <s v="UNIDAD"/>
    <s v=""/>
  </r>
  <r>
    <x v="30"/>
    <s v="02-02-01-002-007"/>
    <s v="02-02-01-002-007"/>
    <s v="Materiales y suministros - Artículos textiles (excepto prendas de vestir)"/>
    <s v="BANDERA DE COLOMBIA 5 MTS ALTO X 4 MTS ANCHO EXTERIOR (CACOM 2) "/>
    <n v="55121715"/>
    <s v="MÍNIMA CUANTÍA"/>
    <n v="7"/>
    <n v="3"/>
    <n v="10"/>
    <n v="3"/>
    <n v="1785000"/>
    <s v="UNIDAD"/>
    <s v=""/>
  </r>
  <r>
    <x v="30"/>
    <s v="02-02-01-002-007"/>
    <s v="02-02-01-002-007"/>
    <s v="Materiales y suministros - Artículos textiles (excepto prendas de vestir)"/>
    <s v="BANDERA DE COLOMBIA - BANDERA PABELLÓN NACIONAL TIPO PENDON  5 MTS DE LARGO X 1.50 MTS DE ANCHO (DOBLE FAZ- SIN ESCUDO- EXTERIOR (CACOM 2)"/>
    <n v="55121715"/>
    <s v="MÍNIMA CUANTÍA"/>
    <n v="7"/>
    <n v="3"/>
    <n v="10"/>
    <n v="2"/>
    <n v="357000"/>
    <s v="UNIDAD"/>
    <s v=""/>
  </r>
  <r>
    <x v="30"/>
    <s v="02-02-01-002-007"/>
    <s v="02-02-01-002-007"/>
    <s v="Materiales y suministros - Artículos textiles (excepto prendas de vestir)"/>
    <s v="ESTANDARTE COLOMBIA CON ESCUDO Y FLECOS, PROTOCOLO 1.35 X 1.10 MTS INTERIOR CON SU KIT DE BANDERAS CONFORMADO POR ASTA, BASE NEGRA Y MOHARRA (CACOM-2)"/>
    <n v="55121715"/>
    <s v="MÍNIMA CUANTÍA"/>
    <n v="7"/>
    <n v="3"/>
    <n v="10"/>
    <n v="2"/>
    <n v="1071000"/>
    <s v="UNIDAD"/>
    <s v=""/>
  </r>
  <r>
    <x v="30"/>
    <s v="02-02-01-002-007"/>
    <s v="02-02-01-002-007"/>
    <s v="Materiales y suministros - Artículos textiles (excepto prendas de vestir)"/>
    <s v="ESTANDARTE FAC CON ESCUDO Y FLECOS,  PROTOCOLO 1.35 X 1.10 MTS INTERIOR CON SU KIT DE BANDERAS CONFORMADO POR ASTA, BASE NEGRA Y MOHARRA. (CACOM-2)"/>
    <n v="55121715"/>
    <s v="MÍNIMA CUANTÍA"/>
    <n v="7"/>
    <n v="3"/>
    <n v="10"/>
    <n v="2"/>
    <n v="1071000"/>
    <s v="UNIDAD"/>
    <s v=""/>
  </r>
  <r>
    <x v="30"/>
    <s v="02-02-01-002-007"/>
    <s v="02-02-01-002-007"/>
    <s v="Materiales y suministros - Artículos textiles (excepto prendas de vestir)"/>
    <s v="ESTANDARTE OFAPC PROTOCOLO DE 1.35 X 1.10 MTS INTERIOR CON ESCUDO, CON SU KIT DE BANDERAS CONFORMADO POR ASTA, BASE NEGRA Y MOHARRA. (CACOM-2)"/>
    <n v="55121715"/>
    <s v="MÍNIMA CUANTÍA"/>
    <n v="7"/>
    <n v="3"/>
    <n v="10"/>
    <n v="1"/>
    <n v="571200"/>
    <s v="UNIDAD"/>
    <s v=""/>
  </r>
  <r>
    <x v="30"/>
    <s v="02-02-01-002-007"/>
    <s v="02-02-01-002-007"/>
    <s v="Materiales y suministros - Artículos textiles (excepto prendas de vestir)"/>
    <s v="BANDERINES – BANDERINES RECTANGULAR DOBLE FAZ CON ESCUDO Y CORDÓN PARA AMARRAR BANDERINES RECTANGULAR DE 45 X 35 CM DE LOS GRADOS, ESCUDOS Y CORDÓN PARA AMARRAR POR AMBOS LADOS, BORDADOS (BG, CR, TC, MY, CT, TE, ST) CON SU KIT DE BANDERAS CONFORMADO POR ASTA, BASE NEGRA Y MOHARRA. (CACOM 2)"/>
    <n v="55121715"/>
    <s v="MÍNIMA CUANTÍA"/>
    <n v="7"/>
    <n v="3"/>
    <n v="10"/>
    <n v="7"/>
    <n v="2249100"/>
    <s v="UNIDAD"/>
    <s v=""/>
  </r>
  <r>
    <x v="30"/>
    <s v="02-02-01-002-007"/>
    <s v="02-02-01-002-007"/>
    <s v="Materiales y suministros - Artículos textiles (excepto prendas de vestir)"/>
    <s v="ESTANDARTE 1.35 X 1.10 MTS (ESTADOS UNIDOS, GUATEMALA, HONDURAS, REPUBLICA DOMINICANA, PANAMA, ECUADOR, PERU, BRASIL, MEXICO, SALVADOR Y PARAGUAY.)  (DOBLE FAZ DOS CARAS - CON ESCUDO BORDADO, BASE, ASTA Y MOHARRA - INTERIOR) CACOM 1"/>
    <n v="55121715"/>
    <s v="MÍNIMA CUANTÍA"/>
    <n v="7"/>
    <n v="3"/>
    <n v="10"/>
    <n v="10"/>
    <n v="4998000"/>
    <s v="UNIDAD"/>
    <s v=""/>
  </r>
  <r>
    <x v="30"/>
    <s v="02-02-01-002-007"/>
    <s v="02-02-01-002-007"/>
    <s v="Materiales y suministros - Artículos textiles (excepto prendas de vestir)"/>
    <s v="ESTANDARTE 1.35 X 1.10 MTS COLOMBIA (DOBLE FAZ DOS CARAS - CON ESCUDO BORDADO, BASE, ASTA Y MOHARRA - INTERIOR) CACOM 1"/>
    <n v="55121715"/>
    <s v="MÍNIMA CUANTÍA"/>
    <n v="7"/>
    <n v="3"/>
    <n v="10"/>
    <n v="2"/>
    <n v="1071000"/>
    <s v="UNIDAD"/>
    <s v=""/>
  </r>
  <r>
    <x v="30"/>
    <s v="02-02-01-002-007"/>
    <s v="02-02-01-002-007"/>
    <s v="Materiales y suministros - Artículos textiles (excepto prendas de vestir)"/>
    <s v="ESTANDARTE 1.35 X 1.10 MTS FUERZA AEREA COLOMBIANA (DOBLE FAZ DOS CARAS - CON ESCUDO BORDADO, BASE, ASTA Y MOHARRA - INTERIOR) CACOM 1"/>
    <n v="55121715"/>
    <s v="MÍNIMA CUANTÍA"/>
    <n v="7"/>
    <n v="3"/>
    <n v="10"/>
    <n v="2"/>
    <n v="1071000"/>
    <s v="UNIDAD"/>
    <s v=""/>
  </r>
  <r>
    <x v="30"/>
    <s v="02-02-01-004-002"/>
    <s v="02-02-01-004-002"/>
    <s v="Materiales y suministros - Productos metálicos elaborados (excepto maquinaria y equipo)"/>
    <s v="MOHARRAS METALICAS 20± 0.3 CM (CACOM-2)"/>
    <n v="41122808"/>
    <s v="MÍNIMA CUANTÍA"/>
    <n v="7"/>
    <n v="3"/>
    <n v="10"/>
    <n v="10"/>
    <n v="476000"/>
    <s v="UNIDAD"/>
    <s v=""/>
  </r>
  <r>
    <x v="30"/>
    <s v="02-02-02-008-001"/>
    <s v="02-02-02-008-001-01"/>
    <s v="Adquisición de servicios - Servicios de investigación y desarrollo experimental en ciencias naturales e ingeniería"/>
    <s v="Identificación y caracterización de los fenómenos meteorológicos peligrosos para la navegación aérea en el continente Antártico "/>
    <n v="80111621"/>
    <s v="CONTRATACIÓN DIRECTA"/>
    <n v="7"/>
    <n v="3"/>
    <n v="10"/>
    <n v="1"/>
    <n v="85000000"/>
    <s v="GLOBAL"/>
    <s v=""/>
  </r>
  <r>
    <x v="30"/>
    <s v="02-02-02-008-001"/>
    <s v="02-02-02-008-001-01"/>
    <s v="Adquisición de servicios - Servicios de investigación y desarrollo experimental en ciencias naturales e ingeniería"/>
    <s v="Identificación de los peligros operacionales en la Antártida para la operación de la Fuerza Aérea Colombiana – Fase II "/>
    <n v="80111621"/>
    <s v="CONTRATACIÓN DIRECTA"/>
    <n v="7"/>
    <n v="3"/>
    <n v="10"/>
    <n v="1"/>
    <n v="65000000"/>
    <s v="GLOBAL"/>
    <s v=""/>
  </r>
  <r>
    <x v="30"/>
    <s v="02-02-02-008-001"/>
    <s v="02-02-02-008-001-01"/>
    <s v="Adquisición de servicios - Servicios de investigación y desarrollo experimental en ciencias naturales e ingeniería"/>
    <s v="DESARROLLO PARCIAL DE LA FASE E LANZAMIENTO DEL PROYECTO SATELITAL FACSAT-2 ASI COMO PARTE DE LA TRANSFERENCIA TECNOLOGICA Y DE CONOCIMIENTO."/>
    <n v="81141902"/>
    <s v="CONTRATACIÓN DIRECTA"/>
    <n v="7"/>
    <n v="3"/>
    <n v="10"/>
    <n v="1"/>
    <n v="1666211150"/>
    <s v="GLOBAL"/>
    <s v=""/>
  </r>
  <r>
    <x v="30"/>
    <s v="02-02-01-003-005"/>
    <s v="02-02-01-003-005-04"/>
    <s v="Materiales y suministros - Productos químicos n. C. P."/>
    <s v="KIT REACCIONES RT-QPCR PARA COVID 19 REACCIONES // LOTE 1"/>
    <n v="41116100"/>
    <s v="SELECCIÓN ABREVIADA MENOR CUANTÍA"/>
    <n v="6"/>
    <n v="0"/>
    <n v="16"/>
    <n v="3082"/>
    <n v="85508117.519999996"/>
    <s v="PRUEBA"/>
    <s v=""/>
  </r>
  <r>
    <x v="30"/>
    <s v="02-02-01-003-005"/>
    <s v="02-02-01-003-005-04"/>
    <s v="Materiales y suministros - Productos químicos n. C. P."/>
    <s v="KIT REACCION DE EXTRACCION ARN VIRAL // LOTE 1"/>
    <n v="41116100"/>
    <s v="SELECCIÓN ABREVIADA MENOR CUANTÍA"/>
    <n v="6"/>
    <n v="0"/>
    <n v="16"/>
    <n v="3081"/>
    <n v="47489085.93"/>
    <s v="PRUEBA"/>
    <s v=""/>
  </r>
  <r>
    <x v="30"/>
    <s v="02-02-01-003-005"/>
    <s v="02-02-01-003-005-04"/>
    <s v="Materiales y suministros - Productos químicos n. C. P."/>
    <s v="AGUA GRADO PCR  WATER, STERILE, NUCLEASE - FREE BOTELLA X 500ML "/>
    <s v="41104200_x000a_41116004"/>
    <s v="SELECCIÓN ABREVIADA MENOR CUANTÍA"/>
    <n v="6"/>
    <n v="0"/>
    <n v="16"/>
    <n v="5"/>
    <n v="2261000"/>
    <s v="UNIDAD"/>
    <s v=""/>
  </r>
  <r>
    <x v="30"/>
    <s v="02-02-01-003-005"/>
    <s v="02-02-01-003-005-04"/>
    <s v="Materiales y suministros - Productos químicos n. C. P."/>
    <s v="RNASE WAY SPRAY POR 400 RNASE AWAY DECONTAMINANT SPRAY BOTTLE 475 ML- THERMO"/>
    <s v="41116100_x000a_41116004"/>
    <s v="SELECCIÓN ABREVIADA MENOR CUANTÍA"/>
    <n v="6"/>
    <n v="0"/>
    <n v="16"/>
    <n v="2"/>
    <n v="761600"/>
    <s v="FRASCO"/>
    <s v=""/>
  </r>
  <r>
    <x v="30"/>
    <s v="02-02-01-003-006"/>
    <s v="02-02-01-003-006-09"/>
    <s v="Materiales y suministros - Otros productos plásticos"/>
    <s v="PUNTAS PARA MICROPIPETAS CAPACIDAD DE 0.5 -10µl"/>
    <n v="41121600"/>
    <s v="SELECCIÓN ABREVIADA MENOR CUANTÍA"/>
    <n v="6"/>
    <n v="0"/>
    <n v="16"/>
    <n v="3"/>
    <n v="1749300"/>
    <s v="CAJA"/>
    <s v=""/>
  </r>
  <r>
    <x v="30"/>
    <s v="02-02-01-003-006"/>
    <s v="02-02-01-003-006-09"/>
    <s v="Materiales y suministros - Otros productos plásticos"/>
    <s v="PUNTAS DE 1-200 uL CON FILTRO ESTERILES CAJA DE 10 RACKS x  96 - USA SCIENTIFIC"/>
    <n v="41121600"/>
    <s v="SELECCIÓN ABREVIADA MENOR CUANTÍA"/>
    <n v="6"/>
    <n v="0"/>
    <n v="16"/>
    <n v="3"/>
    <n v="1749300"/>
    <s v="CAJA"/>
    <s v=""/>
  </r>
  <r>
    <x v="30"/>
    <s v="02-02-01-003-006"/>
    <s v="02-02-01-003-006-09"/>
    <s v="Materiales y suministros - Otros productos plásticos"/>
    <s v="PUNTAS PARA MICROPIPETAS CAPACIDAD DE 10-100µl"/>
    <n v="41121600"/>
    <s v="SELECCIÓN ABREVIADA MENOR CUANTÍA"/>
    <n v="6"/>
    <n v="0"/>
    <n v="16"/>
    <n v="3"/>
    <n v="1677900"/>
    <s v="CAJA"/>
    <s v=""/>
  </r>
  <r>
    <x v="30"/>
    <s v="02-02-01-003-006"/>
    <s v="02-02-01-003-006-09"/>
    <s v="Materiales y suministros - Otros productos plásticos"/>
    <s v="PUNTAS PARA MICROPIPETAS CAPACIDAD DE 100-1000µl"/>
    <n v="41121600"/>
    <s v="SELECCIÓN ABREVIADA MENOR CUANTÍA"/>
    <n v="6"/>
    <n v="0"/>
    <n v="16"/>
    <n v="3"/>
    <n v="2070600"/>
    <s v="CAJA"/>
    <s v=""/>
  </r>
  <r>
    <x v="30"/>
    <s v="02-02-01-003-006"/>
    <s v="02-02-01-003-006-09"/>
    <s v="Materiales y suministros - Otros productos plásticos"/>
    <s v="VIALES, TAPA ROSCA, CIERRRE HERMETICO"/>
    <n v="41104100"/>
    <s v="SELECCIÓN ABREVIADA MENOR CUANTÍA"/>
    <n v="6"/>
    <n v="0"/>
    <n v="16"/>
    <n v="3"/>
    <n v="1320900"/>
    <s v="BOLSA"/>
    <s v=""/>
  </r>
  <r>
    <x v="30"/>
    <s v="02-02-01-003-006"/>
    <s v="02-02-01-003-006-09"/>
    <s v="Materiales y suministros - Otros productos plásticos"/>
    <s v="VIALES, CON TAPA DE PRESSION, CON CAPACIDAD 1.5 ML."/>
    <n v="41104100"/>
    <s v="SELECCIÓN ABREVIADA MENOR CUANTÍA"/>
    <n v="6"/>
    <n v="0"/>
    <n v="16"/>
    <n v="3"/>
    <n v="335580"/>
    <s v="BOLSA"/>
    <s v=""/>
  </r>
  <r>
    <x v="30"/>
    <s v="02-02-01-003-006"/>
    <s v="02-02-01-003-006-09"/>
    <s v="Materiales y suministros - Otros productos plásticos"/>
    <s v="CAJA TAPAS OPTICAS STRIPS MICROAMP 12X8 TIRAS, DE CALIDAD OPTICA, PLANAS,ULTRACLARAS"/>
    <n v="41121800"/>
    <s v="SELECCIÓN ABREVIADA MENOR CUANTÍA"/>
    <n v="6"/>
    <n v="0"/>
    <n v="16"/>
    <n v="3"/>
    <n v="603000"/>
    <s v="PAQUETE"/>
    <s v=""/>
  </r>
  <r>
    <x v="30"/>
    <s v="02-02-01-003-006"/>
    <s v="02-02-01-003-006-09"/>
    <s v="Materiales y suministros - Otros productos plásticos"/>
    <s v="CAJAS STRIPS MICROAMP 12X8 (960 TUBOS ), BLANCAS"/>
    <n v="41121800"/>
    <s v="SELECCIÓN ABREVIADA MENOR CUANTÍA"/>
    <n v="6"/>
    <n v="0"/>
    <n v="16"/>
    <n v="3"/>
    <n v="1563000"/>
    <s v="PAQUETE"/>
    <s v=""/>
  </r>
  <r>
    <x v="30"/>
    <s v="02-01-01-004-009"/>
    <s v="02-01-01-004-009-01"/>
    <s v="Activos fijos - Vehículos automotores, remolques y semirremolques; y sus partes, piezas y accesorios"/>
    <s v="CAMIONETA 4X4 4000CC 6A8 BLINDAJE NIVEL III A (NIJ) CON MATERIALES LIVIANOS"/>
    <n v="25101503"/>
    <s v="SELECCIÓN ABREVIADA SUBASTA INVERSA (NO DISPONIBLE)"/>
    <n v="8"/>
    <n v="0"/>
    <n v="10"/>
    <n v="3"/>
    <n v="795021183"/>
    <s v="UNIDAD"/>
    <s v="NO SOLICITADAS"/>
  </r>
  <r>
    <x v="30"/>
    <s v="02-02-02-008-001"/>
    <s v="02-02-02-008-001-01"/>
    <s v="Adquisición de servicios - Servicios de investigación y desarrollo experimental en ciencias naturales e ingeniería"/>
    <s v="Desarrollo de prototipo de sistema de fusión y análisis de sensores para seguridad y defensa integral"/>
    <n v="81141902"/>
    <s v="CONTRATACIÓN DIRECTA"/>
    <n v="7"/>
    <n v="3"/>
    <n v="10"/>
    <n v="1"/>
    <n v="380000000"/>
    <s v="GLOBAL"/>
    <s v=""/>
  </r>
  <r>
    <x v="30"/>
    <s v="02-02-02-007-001"/>
    <s v="02-02-02-007-001-02"/>
    <s v="Adquisición de servicios - Servicios de la banca de inversión"/>
    <s v="SERVICIO COMISIONISTA BOLSA MERCANTIL"/>
    <n v="80141600"/>
    <s v="SELECCIÓN ABREVIADA MENOR CUANTÍA"/>
    <n v="6"/>
    <n v="12"/>
    <n v="16"/>
    <n v="1"/>
    <n v="2800000"/>
    <s v="GLOBAL"/>
    <s v="NO SOLICITADAS"/>
  </r>
  <r>
    <x v="30"/>
    <s v="02-02-02-008-005"/>
    <s v="02-02-02-008-005-09-6"/>
    <s v="Adquisición de servicios - Servicios de organización y asistencia de convenciones y ferias"/>
    <s v="ACTIVIDADES CONTEMPLADAS EN LA AGENDA INTERNACIONAL 2021, EN CUMPLIMIENTO A LO ACORDADO EN LOS DIFERENTES MECANISMOS BILATERALES Y MUTILATERALES EN LOS QUE PARTICIPA LA FUERZA AEREA COLOMBIANA"/>
    <n v="81141601"/>
    <s v="SELECCIÓN ABREVIADA MENOR CUANTÍA"/>
    <n v="8"/>
    <n v="12"/>
    <n v="10"/>
    <n v="1"/>
    <n v="37500000"/>
    <s v="GLOBAL"/>
    <s v="NO SOLICITADAS"/>
  </r>
  <r>
    <x v="30"/>
    <s v="02-02-02-008-001"/>
    <s v="02-02-02-008-001-01"/>
    <s v="Adquisición de servicios - Servicios de investigación y desarrollo experimental en ciencias naturales e ingeniería"/>
    <s v="SERVICIOS DE INVESTIGACION Y DESARROLLO ACTI (Desarrollo de un Prototipo de sistema de fusión y análisis de sensores para seguridad y defensa integral) - GOCOP"/>
    <n v="81141902"/>
    <s v="CONTRATACIÓN DIRECTA"/>
    <n v="8"/>
    <n v="12"/>
    <n v="10"/>
    <n v="1"/>
    <n v="40000000"/>
    <s v="GLOBAL"/>
    <s v="NO SOLICITADAS"/>
  </r>
  <r>
    <x v="30"/>
    <s v="02-02-01-002-007"/>
    <s v="02-02-01-002-007"/>
    <s v="Materiales y suministros - Artículos textiles (excepto prendas de vestir)"/>
    <s v="PLUMÓN CAMA SENCILLA"/>
    <n v="52121507"/>
    <s v="MÍNIMA CUANTÍA"/>
    <n v="6"/>
    <n v="12"/>
    <n v="10"/>
    <n v="27"/>
    <n v="3645000"/>
    <s v="UNIDAD"/>
    <s v="NO SOLICITADAS"/>
  </r>
  <r>
    <x v="30"/>
    <s v="02-02-01-002-007"/>
    <s v="02-02-01-002-007"/>
    <s v="Materiales y suministros - Artículos textiles (excepto prendas de vestir)"/>
    <s v="DUVET CAMA SENCILLA"/>
    <n v="52121511"/>
    <s v="MÍNIMA CUANTÍA"/>
    <n v="6"/>
    <n v="12"/>
    <n v="10"/>
    <n v="27"/>
    <n v="3024000"/>
    <s v="UNIDAD"/>
    <s v="NO SOLICITADAS"/>
  </r>
  <r>
    <x v="30"/>
    <s v="02-02-01-002-007"/>
    <s v="02-02-01-002-007"/>
    <s v="Materiales y suministros - Artículos textiles (excepto prendas de vestir)"/>
    <s v="TOALLA TAPETE"/>
    <n v="52121701"/>
    <s v="MÍNIMA CUANTÍA"/>
    <n v="6"/>
    <n v="12"/>
    <n v="10"/>
    <n v="16"/>
    <n v="249600"/>
    <s v="UNIDAD"/>
    <s v="NO SOLICITADAS"/>
  </r>
  <r>
    <x v="30"/>
    <s v="02-02-02-008-003"/>
    <s v="02-02-02-008-003-01-1"/>
    <s v="Adquisición de servicios - Servicios de consultoría en administración y servicios de gestión"/>
    <s v="AUDITORIA DE RECERTIFICACIÓN BAJO LA NORMA ISO 9001:2015 AL ÁREA DE LOS GIMNASIOS MILITARES FAC Y A LOS CINCO (5) GIMNASIOS DE LA FAC"/>
    <n v="84111603"/>
    <s v="MÍNIMA CUANTÍA"/>
    <n v="8"/>
    <n v="4"/>
    <n v="10"/>
    <n v="1"/>
    <n v="4094790"/>
    <s v="GLOBAL"/>
    <s v="NO SOLICITADAS"/>
  </r>
  <r>
    <x v="30"/>
    <s v="02-01-01-004-009"/>
    <s v="02-01-01-004-009-01"/>
    <s v="Activos fijos - Vehículos automotores, remolques y semirremolques; y sus partes, piezas y accesorios"/>
    <s v="VEHICULO TIPO MICROBUS CAPACIDAD MINIMA 16 PAX"/>
    <s v="25101501_x000a_25101503"/>
    <s v="SELECCIÓN ABREVIADA - ACUERDO MARCO"/>
    <n v="8"/>
    <n v="12"/>
    <n v="10"/>
    <n v="3"/>
    <n v="491367873"/>
    <s v="UNIDAD"/>
    <s v="NO SOLICITADAS"/>
  </r>
  <r>
    <x v="30"/>
    <s v="02-01-01-004-009"/>
    <s v="02-01-01-004-009-01"/>
    <s v="Activos fijos - Vehículos automotores, remolques y semirremolques; y sus partes, piezas y accesorios"/>
    <s v="VEHICULO TIPO AUTOMOVIL"/>
    <n v="25101503"/>
    <s v="SELECCIÓN ABREVIADA - ACUERDO MARCO"/>
    <n v="8"/>
    <n v="12"/>
    <n v="10"/>
    <n v="4"/>
    <n v="245527202"/>
    <s v="UNIDAD"/>
    <s v="NO SOLICITADAS"/>
  </r>
  <r>
    <x v="30"/>
    <s v="02-01-01-004-009"/>
    <s v="02-01-01-004-009-01"/>
    <s v="Activos fijos - Vehículos automotores, remolques y semirremolques; y sus partes, piezas y accesorios"/>
    <s v="CHASIS DE CAMIÓN CAPACIDAD MINIMA 7 TONELADAS FRENO 100% AIRE"/>
    <n v="25181602"/>
    <s v="SELECCIÓN ABREVIADA - ACUERDO MARCO"/>
    <n v="8"/>
    <n v="12"/>
    <n v="10"/>
    <n v="1"/>
    <n v="256120000"/>
    <s v="UNIDAD"/>
    <s v="NO SOLICITADAS"/>
  </r>
  <r>
    <x v="30"/>
    <s v="02-01-01-004-009"/>
    <s v="02-01-01-004-009-01"/>
    <s v="Activos fijos - Vehículos automotores, remolques y semirremolques; y sus partes, piezas y accesorios"/>
    <s v="VEHICULO TIPO BUS CAPACIDAD MIN 40 PAX PARA EMAVI"/>
    <n v="25101502"/>
    <s v="SELECCIÓN ABREVIADA - ACUERDO MARCO"/>
    <n v="0"/>
    <n v="0"/>
    <n v="16"/>
    <n v="1"/>
    <n v="662776336"/>
    <s v="UNIDAD"/>
    <s v="NO SOLICITADAS"/>
  </r>
  <r>
    <x v="30"/>
    <s v="02-01-01-004-009"/>
    <s v="02-01-01-004-009-01"/>
    <s v="Activos fijos - Vehículos automotores, remolques y semirremolques; y sus partes, piezas y accesorios"/>
    <s v="VEHICULO TIPO BUS CAPACIDAD MIN 35 PAX PARA EPFAC"/>
    <n v="25101502"/>
    <s v="SELECCIÓN ABREVIADA - ACUERDO MARCO"/>
    <n v="0"/>
    <n v="0"/>
    <n v="16"/>
    <n v="1"/>
    <n v="327109950"/>
    <s v="UNIDAD"/>
    <s v="NO SOLICITADAS"/>
  </r>
  <r>
    <x v="30"/>
    <s v="02-02-01-003-006"/>
    <s v="02-02-01-003-006-01"/>
    <s v="Materiales y suministros - Llantas de caucho y neumáticos (cámaras de aire)"/>
    <s v="LLANTA 120/80-18 // ADICIÓN OC 69916"/>
    <n v="25172512"/>
    <s v="SELECCIÓN ABREVIADA - ACUERDO MARCO"/>
    <n v="8"/>
    <n v="0"/>
    <n v="10"/>
    <n v="19"/>
    <n v="8727121"/>
    <s v="UNIDAD"/>
    <s v="NO SOLICITADAS"/>
  </r>
  <r>
    <x v="30"/>
    <s v="02-02-01-003-006"/>
    <s v="02-02-01-003-006-01"/>
    <s v="Materiales y suministros - Llantas de caucho y neumáticos (cámaras de aire)"/>
    <s v="LLANTA 265/65R17 // ADICIÓN OC 69916"/>
    <n v="25172504"/>
    <s v="SELECCIÓN ABREVIADA - ACUERDO MARCO"/>
    <n v="8"/>
    <n v="0"/>
    <n v="10"/>
    <n v="14"/>
    <n v="6470744"/>
    <s v="UNIDAD"/>
    <s v="NO SOLICITADAS"/>
  </r>
  <r>
    <x v="30"/>
    <s v="02-02-01-003-006"/>
    <s v="02-02-01-003-006-01"/>
    <s v="Materiales y suministros - Llantas de caucho y neumáticos (cámaras de aire)"/>
    <s v="LLANTA 100/90-18 // ADICIÓN OC 69916"/>
    <n v="25172512"/>
    <s v="SELECCIÓN ABREVIADA - ACUERDO MARCO"/>
    <n v="8"/>
    <n v="0"/>
    <n v="10"/>
    <n v="14"/>
    <n v="2375633"/>
    <s v="UNIDAD"/>
    <s v="NO SOLICITADAS"/>
  </r>
  <r>
    <x v="30"/>
    <s v="02-02-01-003-006"/>
    <s v="02-02-01-003-006-01"/>
    <s v="Materiales y suministros - Llantas de caucho y neumáticos (cámaras de aire)"/>
    <s v="LLANTA 175/65R14 // ADICIÓN OC 69916"/>
    <n v="25172504"/>
    <s v="SELECCIÓN ABREVIADA - ACUERDO MARCO"/>
    <n v="8"/>
    <n v="0"/>
    <n v="10"/>
    <n v="12"/>
    <n v="2239104"/>
    <s v="UNIDAD"/>
    <s v="NO SOLICITADAS"/>
  </r>
  <r>
    <x v="30"/>
    <s v="02-02-01-003-006"/>
    <s v="02-02-01-003-006-01"/>
    <s v="Materiales y suministros - Llantas de caucho y neumáticos (cámaras de aire)"/>
    <s v="LLANTA 185/65R14 // ADICIÓN OC 69916"/>
    <n v="25172504"/>
    <s v="SELECCIÓN ABREVIADA - ACUERDO MARCO"/>
    <n v="8"/>
    <n v="0"/>
    <n v="10"/>
    <n v="4"/>
    <n v="809200"/>
    <s v="UNIDAD"/>
    <s v="NO SOLICITADAS"/>
  </r>
  <r>
    <x v="30"/>
    <s v="02-02-01-003-006"/>
    <s v="02-02-01-003-006-01"/>
    <s v="Materiales y suministros - Llantas de caucho y neumáticos (cámaras de aire)"/>
    <s v="LLANTA 195/55R15 // ADICIÓN OC 69916"/>
    <n v="25172504"/>
    <s v="SELECCIÓN ABREVIADA - ACUERDO MARCO"/>
    <n v="8"/>
    <n v="0"/>
    <n v="10"/>
    <n v="4"/>
    <n v="884884"/>
    <s v="UNIDAD"/>
    <s v="NO SOLICITADAS"/>
  </r>
  <r>
    <x v="30"/>
    <s v="02-02-01-003-006"/>
    <s v="02-02-01-003-006-01"/>
    <s v="Materiales y suministros - Llantas de caucho y neumáticos (cámaras de aire)"/>
    <s v="LLANTA 195/65R15 // ADICIÓN OC 69916"/>
    <n v="25172504"/>
    <s v="SELECCIÓN ABREVIADA - ACUERDO MARCO"/>
    <n v="8"/>
    <n v="0"/>
    <n v="10"/>
    <n v="26"/>
    <n v="6704698"/>
    <s v="UNIDAD"/>
    <s v="NO SOLICITADAS"/>
  </r>
  <r>
    <x v="30"/>
    <s v="02-02-01-003-006"/>
    <s v="02-02-01-003-006-01"/>
    <s v="Materiales y suministros - Llantas de caucho y neumáticos (cámaras de aire)"/>
    <s v="LLANTA 205/75R16 // ADICIÓN OC 69916"/>
    <n v="25172504"/>
    <s v="SELECCIÓN ABREVIADA - ACUERDO MARCO"/>
    <n v="8"/>
    <n v="0"/>
    <n v="10"/>
    <n v="4"/>
    <n v="1517964"/>
    <s v="UNIDAD"/>
    <s v="NO SOLICITADAS"/>
  </r>
  <r>
    <x v="30"/>
    <s v="02-02-01-003-006"/>
    <s v="02-02-01-003-006-01"/>
    <s v="Materiales y suministros - Llantas de caucho y neumáticos (cámaras de aire)"/>
    <s v="LLANTA 205/75R17.5 // ADICIÓN OC 69916"/>
    <n v="25172503"/>
    <s v="SELECCIÓN ABREVIADA - ACUERDO MARCO"/>
    <n v="8"/>
    <n v="0"/>
    <n v="10"/>
    <n v="6"/>
    <n v="3565716"/>
    <s v="UNIDAD"/>
    <s v="NO SOLICITADAS"/>
  </r>
  <r>
    <x v="30"/>
    <s v="02-02-01-003-006"/>
    <s v="02-02-01-003-006-01"/>
    <s v="Materiales y suministros - Llantas de caucho y neumáticos (cámaras de aire)"/>
    <s v="LLANTA 215/70R16 // ADICIÓN OC 69916"/>
    <n v="25172504"/>
    <s v="SELECCIÓN ABREVIADA - ACUERDO MARCO"/>
    <n v="8"/>
    <n v="0"/>
    <n v="10"/>
    <n v="8"/>
    <n v="2558024"/>
    <s v="UNIDAD"/>
    <s v="NO SOLICITADAS"/>
  </r>
  <r>
    <x v="30"/>
    <s v="02-02-01-003-006"/>
    <s v="02-02-01-003-006-01"/>
    <s v="Materiales y suministros - Llantas de caucho y neumáticos (cámaras de aire)"/>
    <s v="LLANTA 215/75R17.5 // ADICIÓN OC 69916"/>
    <n v="25172503"/>
    <s v="SELECCIÓN ABREVIADA - ACUERDO MARCO"/>
    <n v="8"/>
    <n v="0"/>
    <n v="10"/>
    <n v="46"/>
    <n v="37212690"/>
    <s v="UNIDAD"/>
    <s v="NO SOLICITADAS"/>
  </r>
  <r>
    <x v="30"/>
    <s v="02-02-01-003-006"/>
    <s v="02-02-01-003-006-01"/>
    <s v="Materiales y suministros - Llantas de caucho y neumáticos (cámaras de aire)"/>
    <s v="LLANTA 235/70R16 // ADICIÓN OC 69916"/>
    <n v="25172504"/>
    <s v="SELECCIÓN ABREVIADA - ACUERDO MARCO"/>
    <n v="8"/>
    <n v="0"/>
    <n v="10"/>
    <n v="54"/>
    <n v="20209757.57"/>
    <s v="UNIDAD"/>
    <s v="NO SOLICITADAS"/>
  </r>
  <r>
    <x v="30"/>
    <s v="02-02-01-003-006"/>
    <s v="02-02-01-003-006-01"/>
    <s v="Materiales y suministros - Llantas de caucho y neumáticos (cámaras de aire)"/>
    <s v="LLANTA 235/75R15 // ADICIÓN OC 69916"/>
    <n v="25172504"/>
    <s v="SELECCIÓN ABREVIADA - ACUERDO MARCO"/>
    <n v="8"/>
    <n v="0"/>
    <n v="10"/>
    <n v="14"/>
    <n v="8402554"/>
    <s v="UNIDAD"/>
    <s v="NO SOLICITADAS"/>
  </r>
  <r>
    <x v="30"/>
    <s v="02-02-01-003-006"/>
    <s v="02-02-01-003-006-01"/>
    <s v="Materiales y suministros - Llantas de caucho y neumáticos (cámaras de aire)"/>
    <s v="LLANTA 235/75R17.5 // ADICIÓN OC 69916"/>
    <n v="25172503"/>
    <s v="SELECCIÓN ABREVIADA - ACUERDO MARCO"/>
    <n v="8"/>
    <n v="0"/>
    <n v="10"/>
    <n v="4"/>
    <n v="2838388"/>
    <s v="UNIDAD"/>
    <s v="NO SOLICITADAS"/>
  </r>
  <r>
    <x v="30"/>
    <s v="02-02-01-003-006"/>
    <s v="02-02-01-003-006-01"/>
    <s v="Materiales y suministros - Llantas de caucho y neumáticos (cámaras de aire)"/>
    <s v="LLANTA 245/75R17 // ADICIÓN OC 69916"/>
    <n v="25172504"/>
    <s v="SELECCIÓN ABREVIADA - ACUERDO MARCO"/>
    <n v="8"/>
    <n v="0"/>
    <n v="10"/>
    <n v="18"/>
    <n v="14272789"/>
    <s v="UNIDAD"/>
    <s v="NO SOLICITADAS"/>
  </r>
  <r>
    <x v="30"/>
    <s v="02-02-01-003-006"/>
    <s v="02-02-01-003-006-01"/>
    <s v="Materiales y suministros - Llantas de caucho y neumáticos (cámaras de aire)"/>
    <s v="LLANTA 255/60R18 // ADICIÓN OC 69916"/>
    <n v="25172504"/>
    <s v="SELECCIÓN ABREVIADA - ACUERDO MARCO"/>
    <n v="8"/>
    <n v="0"/>
    <n v="10"/>
    <n v="10"/>
    <n v="4161430"/>
    <s v="UNIDAD"/>
    <s v="NO SOLICITADAS"/>
  </r>
  <r>
    <x v="30"/>
    <s v="02-02-01-003-006"/>
    <s v="02-02-01-003-006-01"/>
    <s v="Materiales y suministros - Llantas de caucho y neumáticos (cámaras de aire)"/>
    <s v="LLANTA 255/70R16 // ADICIÓN OC 69916"/>
    <n v="25172504"/>
    <s v="SELECCIÓN ABREVIADA - ACUERDO MARCO"/>
    <n v="8"/>
    <n v="0"/>
    <n v="10"/>
    <n v="24"/>
    <n v="10087392"/>
    <s v="UNIDAD"/>
    <s v="NO SOLICITADAS"/>
  </r>
  <r>
    <x v="30"/>
    <s v="02-02-01-003-006"/>
    <s v="02-02-01-003-006-01"/>
    <s v="Materiales y suministros - Llantas de caucho y neumáticos (cámaras de aire)"/>
    <s v="LLANTA 265/70R16 // ADICIÓN OC 69916"/>
    <n v="25172504"/>
    <s v="SELECCIÓN ABREVIADA - ACUERDO MARCO"/>
    <n v="8"/>
    <n v="0"/>
    <n v="10"/>
    <n v="4"/>
    <n v="1806896"/>
    <s v="UNIDAD"/>
    <s v="NO SOLICITADAS"/>
  </r>
  <r>
    <x v="30"/>
    <s v="02-02-01-003-006"/>
    <s v="02-02-01-003-006-01"/>
    <s v="Materiales y suministros - Llantas de caucho y neumáticos (cámaras de aire)"/>
    <s v="LLANTA 265/75R16 // ADICIÓN OC 69916"/>
    <n v="25172504"/>
    <s v="SELECCIÓN ABREVIADA - ACUERDO MARCO"/>
    <n v="8"/>
    <n v="0"/>
    <n v="10"/>
    <n v="4"/>
    <n v="2075360"/>
    <s v="UNIDAD"/>
    <s v="NO SOLICITADAS"/>
  </r>
  <r>
    <x v="30"/>
    <s v="02-02-01-003-006"/>
    <s v="02-02-01-003-006-01"/>
    <s v="Materiales y suministros - Llantas de caucho y neumáticos (cámaras de aire)"/>
    <s v="LLANTA 275/55R20 // ADICIÓN OC 69916"/>
    <n v="25172504"/>
    <s v="SELECCIÓN ABREVIADA - ACUERDO MARCO"/>
    <n v="8"/>
    <n v="0"/>
    <n v="10"/>
    <n v="6"/>
    <n v="3125892"/>
    <s v="UNIDAD"/>
    <s v="NO SOLICITADAS"/>
  </r>
  <r>
    <x v="30"/>
    <s v="02-02-01-003-006"/>
    <s v="02-02-01-003-006-01"/>
    <s v="Materiales y suministros - Llantas de caucho y neumáticos (cámaras de aire)"/>
    <s v="LLANTA 285/60R18 // ADICIÓN OC 69916"/>
    <n v="25172504"/>
    <s v="SELECCIÓN ABREVIADA - ACUERDO MARCO"/>
    <n v="8"/>
    <n v="0"/>
    <n v="10"/>
    <n v="2"/>
    <n v="1098370"/>
    <s v="UNIDAD"/>
    <s v="NO SOLICITADAS"/>
  </r>
  <r>
    <x v="30"/>
    <s v="02-02-01-003-006"/>
    <s v="02-02-01-003-006-01"/>
    <s v="Materiales y suministros - Llantas de caucho y neumáticos (cámaras de aire)"/>
    <s v="LLANTA 295/80R22.5 // ADICIÓN OC 69916"/>
    <n v="25172503"/>
    <s v="SELECCIÓN ABREVIADA - ACUERDO MARCO"/>
    <n v="8"/>
    <n v="0"/>
    <n v="10"/>
    <n v="8"/>
    <n v="11915232"/>
    <s v="UNIDAD"/>
    <s v="NO SOLICITADAS"/>
  </r>
  <r>
    <x v="30"/>
    <s v="02-02-01-003-006"/>
    <s v="02-02-01-003-006-01"/>
    <s v="Materiales y suministros - Llantas de caucho y neumáticos (cámaras de aire)"/>
    <s v="LLANTA 7.5-16 // ADICIÓN OC 69916"/>
    <n v="25172504"/>
    <s v="SELECCIÓN ABREVIADA - ACUERDO MARCO"/>
    <n v="8"/>
    <n v="0"/>
    <n v="10"/>
    <n v="14"/>
    <n v="8171480"/>
    <s v="UNIDAD"/>
    <s v="NO SOLICITADAS"/>
  </r>
  <r>
    <x v="30"/>
    <s v="02-02-01-003-006"/>
    <s v="02-02-01-003-006-01"/>
    <s v="Materiales y suministros - Llantas de caucho y neumáticos (cámaras de aire)"/>
    <s v="LLANTA 90/90-21 // ADICIÓN OC 69916"/>
    <n v="25172512"/>
    <s v="SELECCIÓN ABREVIADA - ACUERDO MARCO"/>
    <n v="8"/>
    <n v="0"/>
    <n v="10"/>
    <n v="9"/>
    <n v="3746251"/>
    <s v="UNIDAD"/>
    <s v="NO SOLICITADAS"/>
  </r>
  <r>
    <x v="30"/>
    <s v="02-02-01-003-006"/>
    <s v="02-02-01-003-006-01"/>
    <s v="Materiales y suministros - Llantas de caucho y neumáticos (cámaras de aire)"/>
    <s v="ADQUISICION LLANTAS"/>
    <s v="25172504_x000a_25172503_x000a_25172512"/>
    <s v="SELECCIÓN ABREVIADA - ACUERDO MARCO"/>
    <n v="8"/>
    <n v="0"/>
    <n v="10"/>
    <n v="1"/>
    <n v="21074705"/>
    <s v="GLOBAL"/>
    <s v="NO SOLICITADAS"/>
  </r>
  <r>
    <x v="30"/>
    <s v="02-01-01-003-008"/>
    <s v="02-01-01-003-008-01-4"/>
    <s v="Activos fijos - Otros muebles n. C. P."/>
    <s v="Sistema simulación visual defensa antiaérea tipo SA-17 Grizzly 9A317 TELAR"/>
    <n v="60141012"/>
    <s v="MÍNIMA CUANTÍA"/>
    <n v="3"/>
    <n v="12"/>
    <n v="10"/>
    <n v="1"/>
    <n v="8806000"/>
    <s v="UNIDAD"/>
    <s v="NO SOLICITADAS"/>
  </r>
  <r>
    <x v="30"/>
    <s v="02-01-01-003-008"/>
    <s v="02-01-01-003-008-01-4"/>
    <s v="Activos fijos - Otros muebles n. C. P."/>
    <s v="Sistema simulación visual defensa antiaérea tipo SNR-125 Low Blow"/>
    <n v="60141012"/>
    <s v="MÍNIMA CUANTÍA"/>
    <n v="3"/>
    <n v="12"/>
    <n v="10"/>
    <n v="1"/>
    <n v="8806000"/>
    <s v="UNIDAD"/>
    <s v="NO SOLICITADAS"/>
  </r>
  <r>
    <x v="30"/>
    <s v="02-02-01-002-007"/>
    <s v="02-02-01-002-007"/>
    <s v="Materiales y suministros - Artículos textiles (excepto prendas de vestir)"/>
    <s v="COBIJA FRAZADA"/>
    <n v="52121508"/>
    <s v="SELECCIÓN ABREVIADA - ACUERDO MARCO"/>
    <n v="10"/>
    <n v="12"/>
    <n v="16"/>
    <n v="1408"/>
    <n v="69980773.629999995"/>
    <s v="UNIDAD"/>
    <s v="NO SOLICITADAS"/>
  </r>
  <r>
    <x v="30"/>
    <s v="02-02-01-002-007"/>
    <s v="02-02-01-002-007"/>
    <s v="Materiales y suministros - Artículos textiles (excepto prendas de vestir)"/>
    <s v="JUEGO DE CAMA"/>
    <s v="52121509_x000a_52121512"/>
    <s v="SELECCIÓN ABREVIADA - ACUERDO MARCO"/>
    <n v="10"/>
    <n v="12"/>
    <n v="16"/>
    <n v="2493"/>
    <n v="139952657.25"/>
    <s v="UNIDAD"/>
    <s v="NO SOLICITADAS"/>
  </r>
  <r>
    <x v="30"/>
    <s v="02-02-01-002-007"/>
    <s v="02-02-01-002-007"/>
    <s v="Materiales y suministros - Artículos textiles (excepto prendas de vestir)"/>
    <s v="TOALLA AZUL"/>
    <n v="52121701"/>
    <s v="SELECCIÓN ABREVIADA - ACUERDO MARCO"/>
    <n v="10"/>
    <n v="12"/>
    <n v="16"/>
    <n v="3928"/>
    <n v="59999898.719999999"/>
    <s v="UNIDAD"/>
    <s v="NO SOLICITADAS"/>
  </r>
  <r>
    <x v="30"/>
    <s v="02-02-01-002-007"/>
    <s v="02-02-01-002-007"/>
    <s v="Materiales y suministros - Artículos textiles (excepto prendas de vestir)"/>
    <s v="PARCHES BORDADOS CON PATRÓN DE CAMUFLADO LÍNEAS ONDULANTES PARA OFICIALES Y SUBOFICIALES (GRADO GORRO, GRADO CHAQUETA, ALA ESPECIALIDAD, FUERZA AÉREA, APELLIDO, CITACIÓN PRESIDENCIA, PARCHE FAC) ETFAC-044-014"/>
    <n v="53102701"/>
    <s v="MÍNIMA CUANTÍA"/>
    <n v="10"/>
    <n v="12"/>
    <n v="16"/>
    <n v="3359"/>
    <n v="25578785"/>
    <s v="JUEGO"/>
    <s v="NO SOLICITADAS"/>
  </r>
  <r>
    <x v="30"/>
    <s v="02-02-01-002-007"/>
    <s v="02-02-01-002-007"/>
    <s v="Materiales y suministros - Artículos textiles (excepto prendas de vestir)"/>
    <s v="PARCHES BORDADOS CON PATRÓN DE CAMUFLADO LÍNEAS ONDULANTES PARA SOLDADOS (FUERZA APEREA, APELLIDO, PARCHE FAC, PARCHE UNIDAD) ET-FAC024-015"/>
    <n v="53102701"/>
    <s v="MÍNIMA CUANTÍA"/>
    <n v="10"/>
    <n v="12"/>
    <n v="16"/>
    <n v="7180"/>
    <n v="54675700"/>
    <s v="JUEGO"/>
    <s v="NO SOLICITADAS"/>
  </r>
  <r>
    <x v="30"/>
    <s v="02-02-01-002-007"/>
    <s v="02-02-01-002-007"/>
    <s v="Materiales y suministros - Artículos textiles (excepto prendas de vestir)"/>
    <s v="PARCHES BORDADOS AZULES PARA SOLDADOS ( FUERZA AÉREA, APELLIDO, PARCHE FAC, PARCHE UNIDAD)"/>
    <n v="53102701"/>
    <s v="MÍNIMA CUANTÍA"/>
    <n v="10"/>
    <n v="12"/>
    <n v="16"/>
    <n v="10"/>
    <n v="60990"/>
    <s v="JUEGO"/>
    <s v="NO SOLICITADAS"/>
  </r>
  <r>
    <x v="30"/>
    <s v="02-02-01-002-007"/>
    <s v="02-02-01-002-007"/>
    <s v="Materiales y suministros - Artículos textiles (excepto prendas de vestir)"/>
    <s v="PRESILLAS DE GRADO CON PATRON DE CAMUFLADO LINEAS ONDULANTES PARA OFICIALES Y SUBOFICIALES"/>
    <n v="53102701"/>
    <s v="MÍNIMA CUANTÍA"/>
    <n v="10"/>
    <n v="12"/>
    <n v="16"/>
    <n v="130"/>
    <n v="1292070"/>
    <s v="PAR"/>
    <s v="NO SOLICITADAS"/>
  </r>
  <r>
    <x v="30"/>
    <s v="02-02-01-002-007"/>
    <s v="02-02-01-002-007"/>
    <s v="Materiales y suministros - Artículos textiles (excepto prendas de vestir)"/>
    <s v="TULA EN LONA"/>
    <n v="53121602"/>
    <s v="SELECCIÓN ABREVIADA - ACUERDO MARCO"/>
    <n v="10"/>
    <n v="12"/>
    <n v="16"/>
    <n v="920"/>
    <n v="114954689.72"/>
    <s v="UNIDAD"/>
    <s v="NO SOLICITADAS"/>
  </r>
  <r>
    <x v="30"/>
    <s v="02-02-01-002-007"/>
    <s v="02-02-01-002-007"/>
    <s v="Materiales y suministros - Artículos textiles (excepto prendas de vestir)"/>
    <s v="APELLIDO CHAQUETA CAFÉ (parche)"/>
    <n v="53102701"/>
    <s v="MÍNIMA CUANTÍA"/>
    <n v="10"/>
    <n v="12"/>
    <n v="16"/>
    <n v="201"/>
    <n v="350142"/>
    <s v="UNIDAD"/>
    <s v="NO SOLICITADAS"/>
  </r>
  <r>
    <x v="30"/>
    <s v="02-02-01-002-007"/>
    <s v="02-02-01-002-007"/>
    <s v="Materiales y suministros - Artículos textiles (excepto prendas de vestir)"/>
    <s v="PORTACANTIMPLORA"/>
    <n v="53121600"/>
    <s v="SELECCIÓN ABREVIADA - ACUERDO MARCO"/>
    <n v="10"/>
    <n v="12"/>
    <n v="16"/>
    <n v="2464"/>
    <n v="59994691.189999998"/>
    <s v="JUEGO"/>
    <s v="NO SOLICITADAS"/>
  </r>
  <r>
    <x v="30"/>
    <s v="02-02-01-002-008"/>
    <s v="02-02-01-002-008"/>
    <s v="Materiales y suministros - Dotación (prendas de vestir y calzado)"/>
    <s v="CAMUFLADO PCLO CABALLERO (CUADROS - ALUMNOS - SOLDADOS)"/>
    <n v="53102701"/>
    <s v="SELECCIÓN ABREVIADA SUBASTA INVERSA (NO DISPONIBLE)"/>
    <n v="10"/>
    <n v="12"/>
    <n v="16"/>
    <n v="2247"/>
    <n v="459875851.05000001"/>
    <s v="UNIDAD"/>
    <s v="NO SOLICITADAS"/>
  </r>
  <r>
    <x v="30"/>
    <s v="02-02-01-002-008"/>
    <s v="02-02-01-002-008"/>
    <s v="Materiales y suministros - Dotación (prendas de vestir y calzado)"/>
    <s v="BOTAS DE COMBATE CON TECNOLOGÍAS APLICADAS "/>
    <n v="46181612"/>
    <s v="CONTRATACIÓN DIRECTA"/>
    <n v="10"/>
    <n v="12"/>
    <n v="16"/>
    <n v="727"/>
    <n v="389308500"/>
    <s v="PAR"/>
    <s v="NO SOLICITADAS"/>
  </r>
  <r>
    <x v="30"/>
    <s v="02-02-01-002-008"/>
    <s v="02-02-01-002-008"/>
    <s v="Materiales y suministros - Dotación (prendas de vestir y calzado)"/>
    <s v="CAMISA TACTICA"/>
    <n v="46181526"/>
    <s v="MÍNIMA CUANTÍA"/>
    <n v="10"/>
    <n v="12"/>
    <n v="16"/>
    <n v="58"/>
    <n v="8410000"/>
    <s v="UNIDAD"/>
    <s v="NO SOLICITADAS"/>
  </r>
  <r>
    <x v="30"/>
    <s v="02-02-01-004-002"/>
    <s v="02-02-01-004-002"/>
    <s v="Materiales y suministros - Productos metálicos elaborados (excepto maquinaria y equipo)"/>
    <s v="JARRO PARA CANTIMPLORA"/>
    <n v="24112601"/>
    <s v="SELECCIÓN ABREVIADA - ACUERDO MARCO"/>
    <n v="10"/>
    <n v="12"/>
    <n v="16"/>
    <n v="1693"/>
    <n v="41995594.68"/>
    <s v="UNIDAD"/>
    <s v="NO SOLICITADAS"/>
  </r>
  <r>
    <x v="30"/>
    <s v="02-02-01-003-004"/>
    <s v="02-02-01-003-004-01"/>
    <s v="Materiales y suministros - Químicos orgánicos básicos"/>
    <s v="ALCOHOL ANTISÉPTICO AL 70% DE 30 ML PERSONALIZADO "/>
    <n v="51102710"/>
    <s v="SELECCIÓN ABREVIADA - ACUERDO MARCO"/>
    <n v="8"/>
    <n v="12"/>
    <n v="10"/>
    <n v="9233"/>
    <n v="29997994"/>
    <s v="UNIDAD"/>
    <s v="NO SOLICITADAS"/>
  </r>
  <r>
    <x v="30"/>
    <s v="02-02-01-003-004"/>
    <s v="02-02-01-003-004-01"/>
    <s v="Materiales y suministros - Químicos orgánicos básicos"/>
    <s v="ANTISEPTICO DE USO EXTERNO AL 70%, FRASCO PLASTICO, BOTELLA X 750 CC"/>
    <n v="51102710"/>
    <s v="SELECCIÓN ABREVIADA - ACUERDO MARCO"/>
    <n v="8"/>
    <n v="12"/>
    <n v="10"/>
    <n v="5558"/>
    <n v="11999722"/>
    <s v="BOTELLA"/>
    <s v="NO SOLICITADAS"/>
  </r>
  <r>
    <x v="30"/>
    <s v="02-02-01-003-005"/>
    <s v="02-02-01-003-005-03"/>
    <s v="Materiales y suministros - Jabón, preparados para limpieza, perfumes y preparados de tocador"/>
    <s v="GEL ANTIBACTERIAL PARA MANOS CON VÁLVULA DISPENSADORA POR 1000 CC"/>
    <n v="53131626"/>
    <s v="SELECCIÓN ABREVIADA - ACUERDO MARCO"/>
    <n v="8"/>
    <n v="12"/>
    <n v="10"/>
    <n v="11875"/>
    <n v="23999375"/>
    <s v="LITRO"/>
    <s v="NO SOLICITADAS"/>
  </r>
  <r>
    <x v="30"/>
    <s v="02-02-01-003-005"/>
    <s v="02-02-01-003-005-03"/>
    <s v="Materiales y suministros - Jabón, preparados para limpieza, perfumes y preparados de tocador"/>
    <s v="JABÓN LÍQUIDO PARA MANOS CON VÁLVULA DISPENSADORA POR 500 CC"/>
    <n v="53131608"/>
    <s v="SELECCIÓN ABREVIADA - ACUERDO MARCO"/>
    <n v="8"/>
    <n v="12"/>
    <n v="10"/>
    <n v="19000"/>
    <n v="19950000"/>
    <s v="UNIDAD"/>
    <s v="NO SOLICITADAS"/>
  </r>
  <r>
    <x v="30"/>
    <s v="02-02-01-003-005"/>
    <s v="02-02-01-003-005-03"/>
    <s v="Materiales y suministros - Jabón, preparados para limpieza, perfumes y preparados de tocador"/>
    <s v="SOLUCIÓN ANTIBACTERIAL NO INFLAMABLE"/>
    <n v="53131626"/>
    <s v="SELECCIÓN ABREVIADA - ACUERDO MARCO"/>
    <n v="8"/>
    <n v="12"/>
    <n v="10"/>
    <n v="255"/>
    <n v="9970500"/>
    <s v="GALON"/>
    <s v="NO SOLICITADAS"/>
  </r>
  <r>
    <x v="30"/>
    <s v="02-02-02-006-005"/>
    <s v="02-02-02-006-005-01"/>
    <s v="Adquisición de servicios - Servicios de transporte de carga por vía terrestre"/>
    <s v="DISTRIBUCIÓN (SERVICIOS DE TRANSPORTE)"/>
    <n v="78101800"/>
    <s v="SELECCIÓN ABREVIADA - ACUERDO MARCO"/>
    <n v="8"/>
    <n v="12"/>
    <n v="10"/>
    <n v="1"/>
    <n v="1000000"/>
    <s v="GLOBAL"/>
    <s v="NO SOLICITADAS"/>
  </r>
  <r>
    <x v="30"/>
    <s v="02-02-01-002-007"/>
    <s v="02-02-01-002-007"/>
    <s v="Materiales y suministros - Artículos textiles (excepto prendas de vestir)"/>
    <s v="JINETA DE BUENA CONDUCTA (parche)"/>
    <n v="53102701"/>
    <s v="MÍNIMA CUANTÍA"/>
    <n v="10"/>
    <n v="12"/>
    <n v="16"/>
    <n v="2160"/>
    <n v="6451920"/>
    <s v="UNIDAD"/>
    <s v="NO SOLICITADAS"/>
  </r>
  <r>
    <x v="30"/>
    <s v="02-02-01-002-007"/>
    <s v="02-02-01-002-007"/>
    <s v="Materiales y suministros - Artículos textiles (excepto prendas de vestir)"/>
    <s v="JINETA DE GRADO NEGRA (parche)"/>
    <n v="53102701"/>
    <s v="MÍNIMA CUANTÍA"/>
    <n v="10"/>
    <n v="12"/>
    <n v="16"/>
    <n v="220"/>
    <n v="1889360"/>
    <s v="PAR"/>
    <s v="NO SOLICITADAS"/>
  </r>
  <r>
    <x v="30"/>
    <s v="02-01-01-004-003"/>
    <s v="02-01-01-004-003-09"/>
    <s v="Activos fijos - Otras máquinas para usos generales y sus partes y piezas"/>
    <s v="AIRE ACONDICIONADO 5 TONELADAS - 60000 BTU "/>
    <n v="40101701"/>
    <s v="SELECCIÓN ABREVIADA - ACUERDO MARCO"/>
    <n v="9"/>
    <n v="12"/>
    <n v="10"/>
    <n v="1"/>
    <n v="9932503"/>
    <s v="UNIDAD"/>
    <s v="NO SOLICITADAS"/>
  </r>
  <r>
    <x v="30"/>
    <s v="02-02-01-002-008"/>
    <s v="02-02-01-002-008"/>
    <s v="Materiales y suministros - Dotación (prendas de vestir y calzado)"/>
    <s v="ADQUSICION DE VESTUARIO POR MEDIO DE TARJETA CANJEABLES PARA EL PERSONAL MILITAR QUE PRESTEN SUS SERVICIOS DE AGENTES DE INTELIGENCIA Y EN MISIONES DE SEGURIDAD Y MILITARES ASIGNADOS A SEGURIDAD DE LA PRESIDENCIA DE LA REPUBLICA"/>
    <s v="84121804_x000a_84121805"/>
    <s v="SELECCIÓN ABREVIADA - ACUERDO MARCO"/>
    <n v="0"/>
    <n v="0"/>
    <n v="10"/>
    <n v="296"/>
    <n v="59200000"/>
    <s v="UNIDAD"/>
    <s v=""/>
  </r>
  <r>
    <x v="30"/>
    <s v="02-02-01-002-007"/>
    <s v="02-02-01-002-007"/>
    <s v="Materiales y suministros - Artículos textiles (excepto prendas de vestir)"/>
    <s v="BANDERA UNIDAD AEREA 3 X 2 MTS (CON ESCUDO EXTERIOR) CACOM1,2,3,4,5,6,7,CATAM,CAMAN,EMAVI,EPFAC,ESUFA,GAORI,GAAMA,GACAS,GACAR."/>
    <n v="55121715"/>
    <s v="MÍNIMA CUANTÍA"/>
    <n v="0"/>
    <n v="0"/>
    <n v="16"/>
    <n v="6"/>
    <n v="1999200"/>
    <s v="UNIDAD"/>
    <s v=""/>
  </r>
  <r>
    <x v="30"/>
    <s v="02-02-01-002-007"/>
    <s v="02-02-01-002-007"/>
    <s v="Materiales y suministros - Artículos textiles (excepto prendas de vestir)"/>
    <s v="ESTANDARTE UNIDADES AEREAS DE 1.35 X 1.10 MTS (CON ESCUDO Y FLECO - INTERIOR) CACOM1,2,3,4,5,6,7,CATAM,CAMAN,EMAVI,EPFAC,ESUFA,GAORI,GAAMA,GACAS,GACAR, DEBE CONTAR CON SU RESPECTIVO KIT (BASE, ASTA Y MOHARRA)"/>
    <n v="55121715"/>
    <s v="MÍNIMA CUANTÍA"/>
    <n v="0"/>
    <n v="0"/>
    <n v="16"/>
    <n v="7"/>
    <n v="3748500"/>
    <s v="UNIDAD"/>
    <s v=""/>
  </r>
  <r>
    <x v="30"/>
    <s v="02-02-01-002-007"/>
    <s v="02-02-01-002-007"/>
    <s v="Materiales y suministros - Artículos textiles (excepto prendas de vestir)"/>
    <s v="ESTANDARTE UNIDADES DE INTERIOR MEDIDAS 1.35X1.10 MTS CON ESCUDOS Y FLECOS DORADOS (GAAMA, GAORI, GACAS, GACAR, EMAVI, ESUFA, EPEFAC, CAMAN, CATAM Y BACOF) PROTOCOLO- DEBE CONTAR CON SU RESPECTIVO KIT (BASE, ASTA Y MOHARRA)"/>
    <n v="55121715"/>
    <s v="MÍNIMA CUANTÍA"/>
    <n v="0"/>
    <n v="0"/>
    <n v="16"/>
    <n v="5"/>
    <n v="2677500"/>
    <s v="UNIDAD"/>
    <s v=""/>
  </r>
  <r>
    <x v="30"/>
    <s v="02-02-01-002-007"/>
    <s v="02-02-01-002-007"/>
    <s v="Materiales y suministros - Artículos textiles (excepto prendas de vestir)"/>
    <s v="ESTANDARTE UNIDADES DE INTERIOR MEDIDAS 1.35X1.10 MTS CON ESCUDOS SIN FLECOS (CACOM 1,2,3,4,5,6,7, GAAMA, GAORI, GACAS, GACAR, EMAVI, ESUFA, EPEFAC, CAMAN, CATAM Y BACOF) PROTOCOLO- DEBE CONTAR CON SU RESPECTIVO KIT (BASE, ASTA Y MOHARRA)"/>
    <n v="55121715"/>
    <s v="MÍNIMA CUANTÍA"/>
    <n v="0"/>
    <n v="0"/>
    <n v="16"/>
    <n v="7"/>
    <n v="3748500"/>
    <s v="UNIDAD"/>
    <s v=""/>
  </r>
  <r>
    <x v="30"/>
    <s v="02-02-01-002-007"/>
    <s v="02-02-01-002-007"/>
    <s v="Materiales y suministros - Artículos textiles (excepto prendas de vestir)"/>
    <s v="BANDERA COLOMBIA EXTERIOR 15X10 MTS CON 17 ARGOLLAS PARA ANCLAJE SIN ESCUDO (PROTOCOLO)"/>
    <n v="55121715"/>
    <s v="MÍNIMA CUANTÍA"/>
    <n v="0"/>
    <n v="0"/>
    <n v="16"/>
    <n v="1"/>
    <n v="1142400"/>
    <s v="UNIDAD"/>
    <s v=""/>
  </r>
  <r>
    <x v="30"/>
    <s v="02-02-01-002-007"/>
    <s v="02-02-01-002-007"/>
    <s v="Materiales y suministros - Artículos textiles (excepto prendas de vestir)"/>
    <s v="BANDERA PAISES 60 X 40 CM DOBLE FAZ CON LOGO EN AMBAS CARAS (COLOMBIA, BRASIL, MEXICO, HONDURAS, SALVADOR, PARAGUAY, URUGUAY, ARGENTINA, CHILE Y ESTADOS UNIDOS) EXTERIOR CACOM 4"/>
    <n v="55121715"/>
    <s v="MÍNIMA CUANTÍA"/>
    <n v="0"/>
    <n v="0"/>
    <n v="16"/>
    <n v="10"/>
    <n v="892500"/>
    <s v="UNIDAD"/>
    <s v=""/>
  </r>
  <r>
    <x v="30"/>
    <s v="02-02-01-002-007"/>
    <s v="02-02-01-002-007"/>
    <s v="Materiales y suministros - Artículos textiles (excepto prendas de vestir)"/>
    <s v="ESTANDARTE, BANDERAS DE OTROS PAISES DE LAS SIGUIENTE MEDIDAS 1.35 X 1.10 MTS (EJERCITO DE COLOMBIA, ARMADA DE COLOMBIA, FUERZA AEREA COLOMBIANA, COMANDO AEREO DE COMBATE N°4, POLICIA NACIONAL DE COLOMBIA, HONDURAS, PARAGUAY, CHILE, GUATEMALA, URUGUAY, OTAN, SALVADOR, ECUADOR Y COLOMBIA.)  CACOM 4, DEBE CONTAR CON SU RESPECTIVO KIT (BASE, ASTA Y MOHARRA)"/>
    <n v="55121715"/>
    <s v="MÍNIMA CUANTÍA"/>
    <n v="0"/>
    <n v="0"/>
    <n v="16"/>
    <n v="2"/>
    <n v="999600"/>
    <s v="UNIDAD"/>
    <s v=""/>
  </r>
  <r>
    <x v="30"/>
    <s v="02-02-01-002-007"/>
    <s v="02-02-01-002-007"/>
    <s v="Materiales y suministros - Artículos textiles (excepto prendas de vestir)"/>
    <s v="BANDERAS TIPO ESCRITORIO- BANDERIN CON ESCUDO BORDADO, CON BASE REDONDA Y ASTA QUE TERMINE EN PUNTA DE LANZA, DIMENSIONES 27 X 18 CMS (COLOMBIA, BRASIL, ESTADOS UNIDOS, MEXICO, SALVADOR, FUERZA AEREA COLOMBIANA, CHILE, HONDURAS, EJERCITO DE COLOMBIA Y ARMADA DE COLOMBIA) CACOM4, DEBE CONTAR CON SU RESPECTIVO KIT (BASE, ASTA Y MOHARRA)"/>
    <n v="55121715"/>
    <s v="MÍNIMA CUANTÍA"/>
    <n v="0"/>
    <n v="0"/>
    <n v="16"/>
    <n v="2"/>
    <n v="119000"/>
    <s v="UNIDAD"/>
    <s v=""/>
  </r>
  <r>
    <x v="30"/>
    <s v="02-02-01-002-007"/>
    <s v="02-02-01-002-007"/>
    <s v="Materiales y suministros - Artículos textiles (excepto prendas de vestir)"/>
    <s v="BANDERA FAC 4X2 MTS (SIN ESCUDO) EXTERIOR CAMAN)"/>
    <n v="55121715"/>
    <s v="MÍNIMA CUANTÍA"/>
    <n v="0"/>
    <n v="0"/>
    <n v="16"/>
    <n v="1"/>
    <n v="297500"/>
    <s v="UNIDAD"/>
    <s v=""/>
  </r>
  <r>
    <x v="30"/>
    <s v="02-01-01-004-009"/>
    <s v="02-01-01-004-009-01"/>
    <s v="Activos fijos - Vehículos automotores, remolques y semirremolques; y sus partes, piezas y accesorios"/>
    <s v="CAMIONETA PICK UP, DIESEL DOBLE CABINA 4x4"/>
    <n v="25101503"/>
    <s v="SELECCIÓN ABREVIADA - ACUERDO MARCO"/>
    <n v="9"/>
    <n v="12"/>
    <n v="10"/>
    <n v="2"/>
    <n v="256021310"/>
    <s v="UNIDAD"/>
    <s v="NO SOLICITADAS"/>
  </r>
  <r>
    <x v="30"/>
    <s v="02-02-02-006-005"/>
    <s v="02-02-02-006-005-01"/>
    <s v="Adquisición de servicios - Servicios de transporte de carga por vía terrestre"/>
    <s v="DISTRIBUCIÓN (SERVICIOS DE TRANSPORTE)"/>
    <n v="78101800"/>
    <s v="SELECCIÓN ABREVIADA - ACUERDO MARCO"/>
    <n v="8"/>
    <n v="12"/>
    <n v="10"/>
    <n v="1"/>
    <n v="700000"/>
    <s v="GLOBAL"/>
    <s v="NO SOLICITADAS"/>
  </r>
  <r>
    <x v="30"/>
    <s v="02-02-02-006-005"/>
    <s v="02-02-02-006-005-01"/>
    <s v="Adquisición de servicios - Servicios de transporte de carga por vía terrestre"/>
    <s v="DISTRIBUCIÓN (SERVICIOS DE TRANSPORTE)"/>
    <n v="78101800"/>
    <s v="SELECCIÓN ABREVIADA - ACUERDO MARCO"/>
    <n v="8"/>
    <n v="12"/>
    <n v="10"/>
    <n v="1"/>
    <n v="450000"/>
    <s v="GLOBAL"/>
    <s v="NO SOLICITADAS"/>
  </r>
  <r>
    <x v="30"/>
    <s v="02-01-01-004-003"/>
    <s v="02-01-01-004-003-09"/>
    <s v="Activos fijos - Otras máquinas para usos generales y sus partes y piezas"/>
    <s v="REFRIGERADORES PARA VACUNAS"/>
    <n v="24131600"/>
    <s v="MÍNIMA CUANTÍA"/>
    <n v="10"/>
    <n v="12"/>
    <n v="10"/>
    <n v="6"/>
    <n v="53999820"/>
    <s v="UNIDAD"/>
    <s v="NO SOLICITADAS"/>
  </r>
  <r>
    <x v="30"/>
    <s v="02-02-02-008-001"/>
    <s v="02-02-02-008-001-01"/>
    <s v="Adquisición de servicios - Servicios de investigación y desarrollo experimental en ciencias naturales e ingeniería"/>
    <s v="DESARROLLO TECNOLÓGICO CONJUNTO DE UN SISTEMA DE MEDICIÓN DE VARIABLES ATMOSFÉRICAS Y DE GASES EN AERONAVES NO PRESURIZADAS"/>
    <n v="81102700"/>
    <s v="CONTRATACIÓN DIRECTA"/>
    <n v="10"/>
    <n v="12"/>
    <n v="10"/>
    <n v="1"/>
    <n v="80000000"/>
    <s v="GLOBAL"/>
    <s v="NO SOLICITADAS"/>
  </r>
  <r>
    <x v="30"/>
    <s v="02-01-01-004-008"/>
    <s v="02-01-01-004-008-01"/>
    <s v="Activos fijos - Aparatos médicos y quirúrgicos y aparatos ortésicos y protésicos"/>
    <s v="IMPEDANCIÓMETRO"/>
    <n v="42182419"/>
    <s v="MÍNIMA CUANTÍA"/>
    <n v="10"/>
    <n v="12"/>
    <n v="16"/>
    <n v="1"/>
    <n v="24700000"/>
    <s v="UNIDAD"/>
    <s v="NO SOLICITADAS"/>
  </r>
  <r>
    <x v="30"/>
    <s v="02-02-02-007-001"/>
    <s v="02-02-02-007-001-02"/>
    <s v="Adquisición de servicios - Servicios de la banca de inversión"/>
    <s v="SERVICIO COMISIONISTA BOLSA MERCANTIL"/>
    <n v="80141600"/>
    <s v="SELECCIÓN ABREVIADA MENOR CUANTÍA"/>
    <n v="10"/>
    <n v="0"/>
    <n v="10"/>
    <n v="1"/>
    <n v="854805"/>
    <s v="GLOBAL"/>
    <s v="NO SOLICITADAS"/>
  </r>
  <r>
    <x v="30"/>
    <s v="02-02-01-002-008"/>
    <s v="02-02-01-002-008"/>
    <s v="Materiales y suministros - Dotación (prendas de vestir y calzado)"/>
    <s v="PANTALON DE POPELINA DAMA"/>
    <n v="53102701"/>
    <s v="CONTRATACIÓN DIRECTA"/>
    <n v="4"/>
    <n v="12"/>
    <n v="10"/>
    <n v="439"/>
    <n v="63942984"/>
    <s v="UNIDAD"/>
    <s v="NO SOLICITADAS"/>
  </r>
  <r>
    <x v="30"/>
    <s v="02-02-01-002-008"/>
    <s v="02-02-01-002-008"/>
    <s v="Materiales y suministros - Dotación (prendas de vestir y calzado)"/>
    <s v="UNIFORME PERSONAL CIVIL FEMENINO CON PANTALON DE MUSICOS EMAVI - ESUFA"/>
    <n v="53102701"/>
    <s v="CONTRATACIÓN DIRECTA"/>
    <n v="4"/>
    <n v="12"/>
    <n v="10"/>
    <n v="2"/>
    <n v="909874"/>
    <s v="UNIDAD"/>
    <s v="NO SOLICITADAS"/>
  </r>
  <r>
    <x v="30"/>
    <s v="02-02-01-002-008"/>
    <s v="02-02-01-002-008"/>
    <s v="Materiales y suministros - Dotación (prendas de vestir y calzado)"/>
    <s v="UNIFORME PERSONAL CIVIL MASCULINO DE MUSICOS EMAVI - ESUFA"/>
    <n v="53102701"/>
    <s v="CONTRATACIÓN DIRECTA"/>
    <n v="4"/>
    <n v="12"/>
    <n v="10"/>
    <n v="13"/>
    <n v="7018739"/>
    <s v="UNIDAD"/>
    <s v="NO SOLICITADAS"/>
  </r>
  <r>
    <x v="30"/>
    <s v="02-02-01-002-008"/>
    <s v="02-02-01-002-008"/>
    <s v="Materiales y suministros - Dotación (prendas de vestir y calzado)"/>
    <s v="CALZADO CALLE - LICENCIAMIENTO SOLDADOS"/>
    <n v="53111601"/>
    <s v="SELECCIÓN ABREVIADA - ACUERDO MARCO"/>
    <n v="0"/>
    <n v="0"/>
    <n v="10"/>
    <n v="736"/>
    <n v="42326947.399999999"/>
    <s v="PAR"/>
    <s v=""/>
  </r>
  <r>
    <x v="30"/>
    <s v="02-02-01-002-008"/>
    <s v="02-02-01-002-008"/>
    <s v="Materiales y suministros - Dotación (prendas de vestir y calzado)"/>
    <s v="CALZADO DEPORTIVO - LICENCIAMIENTO SOLDADOS"/>
    <n v="53111901"/>
    <s v="SELECCIÓN ABREVIADA - ACUERDO MARCO"/>
    <n v="0"/>
    <n v="0"/>
    <n v="10"/>
    <n v="1472"/>
    <n v="84653894.789677426"/>
    <s v="PAR"/>
    <s v=""/>
  </r>
  <r>
    <x v="30"/>
    <s v="02-02-01-002-008"/>
    <s v="02-02-01-002-008"/>
    <s v="Materiales y suministros - Dotación (prendas de vestir y calzado)"/>
    <s v="CINTURON - LICENCIAMIENTO SOLDADOS"/>
    <n v="53102501"/>
    <s v="SELECCIÓN ABREVIADA - ACUERDO MARCO"/>
    <n v="0"/>
    <n v="0"/>
    <n v="10"/>
    <n v="736"/>
    <n v="11578657.35"/>
    <s v="UNIDAD"/>
    <s v=""/>
  </r>
  <r>
    <x v="30"/>
    <s v="02-02-02-006-005"/>
    <s v="02-02-02-006-005-01"/>
    <s v="Adquisición de servicios - Servicios de transporte de carga por vía terrestre"/>
    <s v="DISTRIBUCIÓN (SERVICIOS DE TRANSPORTE)"/>
    <n v="78101800"/>
    <s v="SELECCIÓN ABREVIADA - ACUERDO MARCO"/>
    <n v="8"/>
    <n v="12"/>
    <n v="10"/>
    <n v="1"/>
    <n v="1000000"/>
    <s v="GLOBAL"/>
    <s v="NO SOLICITADAS"/>
  </r>
  <r>
    <x v="30"/>
    <s v="02-01-01-004-007"/>
    <s v="02-01-01-004-007-03"/>
    <s v="Activos fijos - Radiorreceptores y receptores de televisión; aparatos para la grabación y reproducción de sonido y video; micrófonos, altavoces, amplificadores, etc."/>
    <s v="TELEVISOR 65 PULGADAS"/>
    <n v="52161505"/>
    <s v="SELECCIÓN ABREVIADA - ACUERDO MARCO"/>
    <n v="0"/>
    <n v="0"/>
    <n v="10"/>
    <n v="1"/>
    <n v="3944850"/>
    <s v="UNIDAD"/>
    <s v="NO SOLICITADAS"/>
  </r>
  <r>
    <x v="30"/>
    <s v="02-01-01-004-005"/>
    <s v="02-01-01-004-005-01"/>
    <s v="Activos fijos - Máquinas para oficina y contabilidad, y sus partes y accesorios"/>
    <s v="MAQUINA PICADORA DE PAPEL"/>
    <n v="44101603"/>
    <s v="SELECCIÓN ABREVIADA - ACUERDO MARCO"/>
    <n v="0"/>
    <n v="0"/>
    <n v="10"/>
    <n v="1"/>
    <n v="2204594"/>
    <s v="UNIDAD"/>
    <s v="NO SOLICITADAS"/>
  </r>
  <r>
    <x v="30"/>
    <s v="02-01-01-004-009"/>
    <s v="02-01-01-004-009-02"/>
    <s v="Activos fijos - Carrocerías (incluso cabinas) para vehículos automotores; remolques y semirremolques; y sus partes, piezas y accesorios"/>
    <s v="SHELTER ADECUADO OFICINAS ADMINISTRATIVAS "/>
    <n v="24112800"/>
    <s v="SELECCIÓN ABREVIADA MENOR CUANTÍA"/>
    <n v="10"/>
    <n v="12"/>
    <n v="10"/>
    <n v="1"/>
    <n v="50500000"/>
    <s v="UNIDAD"/>
    <s v="NO SOLICITADAS"/>
  </r>
  <r>
    <x v="30"/>
    <s v="02-01-01-004-009"/>
    <s v="02-01-01-004-009-02"/>
    <s v="Activos fijos - Carrocerías (incluso cabinas) para vehículos automotores; remolques y semirremolques; y sus partes, piezas y accesorios"/>
    <s v="SHELTER ADECUADO COMO ESPACIO SOCIAL O DE SERVICIO "/>
    <n v="24112800"/>
    <s v="SELECCIÓN ABREVIADA MENOR CUANTÍA"/>
    <n v="10"/>
    <n v="12"/>
    <n v="10"/>
    <n v="1"/>
    <n v="47500000"/>
    <s v="UNIDAD"/>
    <s v="NO SOLICITADAS"/>
  </r>
  <r>
    <x v="30"/>
    <s v="02-01-01-004-009"/>
    <s v="02-01-01-004-009-02"/>
    <s v="Activos fijos - Carrocerías (incluso cabinas) para vehículos automotores; remolques y semirremolques; y sus partes, piezas y accesorios"/>
    <s v="SHELTER ADECUADO PARA SERVICIO SANITARIO"/>
    <n v="24112800"/>
    <s v="SELECCIÓN ABREVIADA MENOR CUANTÍA"/>
    <n v="10"/>
    <n v="12"/>
    <n v="10"/>
    <n v="1"/>
    <n v="24100000"/>
    <s v="UNIDAD"/>
    <s v="NO SOLICITADAS"/>
  </r>
  <r>
    <x v="30"/>
    <s v="02-01-01-004-009"/>
    <s v="02-01-01-004-009-02"/>
    <s v="Activos fijos - Carrocerías (incluso cabinas) para vehículos automotores; remolques y semirremolques; y sus partes, piezas y accesorios"/>
    <s v="SHELTER ADECUADO COMO BODEGA DE HERRAMIENTA"/>
    <n v="24112800"/>
    <s v="SELECCIÓN ABREVIADA MENOR CUANTÍA"/>
    <n v="10"/>
    <n v="12"/>
    <n v="10"/>
    <n v="1"/>
    <n v="27800000"/>
    <s v="UNIDAD"/>
    <s v="NO SOLICITADAS"/>
  </r>
  <r>
    <x v="30"/>
    <s v="02-01-01-004-009"/>
    <s v="02-01-01-004-009-02"/>
    <s v="Activos fijos - Carrocerías (incluso cabinas) para vehículos automotores; remolques y semirremolques; y sus partes, piezas y accesorios"/>
    <s v="SHELTER ADECUADO COMO BODEGA"/>
    <n v="24112800"/>
    <s v="SELECCIÓN ABREVIADA MENOR CUANTÍA"/>
    <n v="10"/>
    <n v="12"/>
    <n v="10"/>
    <n v="3"/>
    <n v="62400000"/>
    <s v="UNIDAD"/>
    <s v="NO SOLICITADAS"/>
  </r>
  <r>
    <x v="30"/>
    <s v="02-01-01-003-008"/>
    <s v="02-01-01-003-008-01-4"/>
    <s v="Activos fijos - Otros muebles n. C. P."/>
    <s v="MESA COMEDOR DE 6 PUESTOS "/>
    <n v="56101519"/>
    <s v="SELECCIÓN ABREVIADA MENOR CUANTÍA"/>
    <n v="10"/>
    <n v="12"/>
    <n v="10"/>
    <n v="3"/>
    <n v="2676000"/>
    <s v="UNIDAD"/>
    <s v="NO SOLICITADAS"/>
  </r>
  <r>
    <x v="30"/>
    <s v="02-01-01-003-008"/>
    <s v="02-01-01-003-008-01-1"/>
    <s v="Activos fijos - Asientos"/>
    <s v="SILLA PLÁSTICA COMEDOR"/>
    <n v="48102000"/>
    <s v="SELECCIÓN ABREVIADA MENOR CUANTÍA"/>
    <n v="10"/>
    <n v="12"/>
    <n v="10"/>
    <n v="15"/>
    <n v="493500"/>
    <s v="UNIDAD"/>
    <s v="NO SOLICITADAS"/>
  </r>
  <r>
    <x v="30"/>
    <s v="02-01-01-003-008"/>
    <s v="02-01-01-003-008-01-2"/>
    <s v="Activos fijos - Muebles, del tipo utilizado en oficinas"/>
    <s v="ESCRITORIO DE COMPUTO "/>
    <n v="52161505"/>
    <s v="SELECCIÓN ABREVIADA MENOR CUANTÍA"/>
    <n v="10"/>
    <n v="12"/>
    <n v="10"/>
    <n v="9"/>
    <n v="1717200"/>
    <s v="UNIDAD"/>
    <s v="NO SOLICITADAS"/>
  </r>
  <r>
    <x v="30"/>
    <s v="02-01-01-003-008"/>
    <s v="02-01-01-003-008-01-4"/>
    <s v="Activos fijos - Otros muebles n. C. P."/>
    <s v="TABLERO ACRÍLICO PARA MARCADOR BORRABLE DE 120 X 240 CM "/>
    <n v="44111905"/>
    <s v="SELECCIÓN ABREVIADA MENOR CUANTÍA"/>
    <n v="10"/>
    <n v="12"/>
    <n v="10"/>
    <n v="1"/>
    <n v="271200"/>
    <s v="UNIDAD"/>
    <s v="NO SOLICITADAS"/>
  </r>
  <r>
    <x v="30"/>
    <s v="02-01-01-003-008"/>
    <s v="02-01-01-003-008-01-2"/>
    <s v="Activos fijos - Muebles, del tipo utilizado en oficinas"/>
    <s v="MESA DE CONFERENCIAS"/>
    <n v="56101706"/>
    <s v="SELECCIÓN ABREVIADA MENOR CUANTÍA"/>
    <n v="10"/>
    <n v="12"/>
    <n v="10"/>
    <n v="2"/>
    <n v="2209800"/>
    <s v="UNIDAD"/>
    <s v="NO SOLICITADAS"/>
  </r>
  <r>
    <x v="30"/>
    <s v="02-01-01-003-008"/>
    <s v="02-01-01-003-008-01-1"/>
    <s v="Activos fijos - Asientos"/>
    <s v="SILLAS EJECUTIVAS DE ESCRITORIO CON DESCANSA BRAZOS"/>
    <n v="56112104"/>
    <s v="SELECCIÓN ABREVIADA MENOR CUANTÍA"/>
    <n v="10"/>
    <n v="12"/>
    <n v="10"/>
    <n v="21"/>
    <n v="6822900"/>
    <s v="UNIDAD"/>
    <s v="NO SOLICITADAS"/>
  </r>
  <r>
    <x v="30"/>
    <s v="02-01-01-003-008"/>
    <s v="02-01-01-003-008-01-4"/>
    <s v="Activos fijos - Otros muebles n. C. P."/>
    <s v="LOCKERS METÁLICOS DE 9 PUESTOS CADA UNO"/>
    <n v="56101520"/>
    <s v="SELECCIÓN ABREVIADA MENOR CUANTÍA"/>
    <n v="10"/>
    <n v="12"/>
    <n v="10"/>
    <n v="6"/>
    <n v="5321400"/>
    <s v="UNIDAD"/>
    <s v="NO SOLICITADAS"/>
  </r>
  <r>
    <x v="30"/>
    <s v="02-01-01-003-008"/>
    <s v="02-01-01-003-008-01-4"/>
    <s v="Activos fijos - Otros muebles n. C. P."/>
    <s v="MESÓN EN ACERO INOXIDABLE CON ESTUFA ELÉCTRICA EN VITROCERÁMICA, CON LAVAPLATOS."/>
    <n v="30162200"/>
    <s v="SELECCIÓN ABREVIADA MENOR CUANTÍA"/>
    <n v="10"/>
    <n v="12"/>
    <n v="10"/>
    <n v="1"/>
    <n v="6539500"/>
    <s v="UNIDAD"/>
    <s v="NO SOLICITADAS"/>
  </r>
  <r>
    <x v="30"/>
    <s v="02-01-01-004-004"/>
    <s v="02-01-01-004-004-08"/>
    <s v="Activos fijos - Aparatos de uso doméstico y sus partes y piezas"/>
    <s v="EXTRACTORES DE AIRE Y VENTILACIÓN DE CAPACIDAD EXTRACTORA MÍNIMA DE 1350 M³/H DE TIPO INDUSTRIAL"/>
    <n v="40101502"/>
    <s v="SELECCIÓN ABREVIADA MENOR CUANTÍA"/>
    <n v="10"/>
    <n v="12"/>
    <n v="10"/>
    <n v="7"/>
    <n v="2449300"/>
    <s v="UNIDAD"/>
    <s v="NO SOLICITADAS"/>
  </r>
  <r>
    <x v="30"/>
    <s v="02-01-01-004-004"/>
    <s v="02-01-01-004-004-08"/>
    <s v="Activos fijos - Aparatos de uso doméstico y sus partes y piezas"/>
    <s v="NEVECON MÍNIMO DE 420 LTS DE CAPACIDAD NO FROST."/>
    <n v="52141501"/>
    <s v="SELECCIÓN ABREVIADA MENOR CUANTÍA"/>
    <n v="10"/>
    <n v="12"/>
    <n v="10"/>
    <n v="2"/>
    <n v="6664000"/>
    <s v="UNIDAD"/>
    <s v="NO SOLICITADAS"/>
  </r>
  <r>
    <x v="30"/>
    <s v="02-01-01-004-004"/>
    <s v="02-01-01-004-004-08"/>
    <s v="Activos fijos - Aparatos de uso doméstico y sus partes y piezas"/>
    <s v="HORNO MICROONDAS 27 LTS"/>
    <n v="52141502"/>
    <s v="SELECCIÓN ABREVIADA MENOR CUANTÍA"/>
    <n v="10"/>
    <n v="12"/>
    <n v="10"/>
    <n v="4"/>
    <n v="1984000"/>
    <s v="UNIDAD"/>
    <s v="NO SOLICITADAS"/>
  </r>
  <r>
    <x v="30"/>
    <s v="02-01-01-004-003"/>
    <s v="02-01-01-004-003-09"/>
    <s v="Activos fijos - Otras máquinas para usos generales y sus partes y piezas"/>
    <s v="AIRE ACONDICIONADO DE 18.000BTU MINI SPLIT TIPO INVERTER"/>
    <n v="40101701"/>
    <s v="SELECCIÓN ABREVIADA MENOR CUANTÍA"/>
    <n v="10"/>
    <n v="12"/>
    <n v="10"/>
    <n v="2"/>
    <n v="4375400"/>
    <s v="UNIDAD"/>
    <s v="NO SOLICITADAS"/>
  </r>
  <r>
    <x v="30"/>
    <s v="02-01-01-004-003"/>
    <s v="02-01-01-004-003-09"/>
    <s v="Activos fijos - Otras máquinas para usos generales y sus partes y piezas"/>
    <s v="AIRE ACONDICIONADO DE 24.000BTU MINI SPLIT TIPO INVERTER"/>
    <n v="40101701"/>
    <s v="SELECCIÓN ABREVIADA MENOR CUANTÍA"/>
    <n v="10"/>
    <n v="12"/>
    <n v="10"/>
    <n v="1"/>
    <n v="2689300"/>
    <s v="UNIDAD"/>
    <s v="NO SOLICITADAS"/>
  </r>
  <r>
    <x v="30"/>
    <s v="02-01-01-004-003"/>
    <s v="02-01-01-004-003-09"/>
    <s v="Activos fijos - Otras máquinas para usos generales y sus partes y piezas"/>
    <s v="DISPENSADOR DE AGUA, DE TIPO PISO, PARA BOTELLÓN DE 20 LITROS"/>
    <n v="48101711"/>
    <s v="SELECCIÓN ABREVIADA MENOR CUANTÍA"/>
    <n v="10"/>
    <n v="12"/>
    <n v="10"/>
    <n v="2"/>
    <n v="1564800"/>
    <s v="UNIDAD"/>
    <s v="NO SOLICITADAS"/>
  </r>
  <r>
    <x v="30"/>
    <s v="02-01-01-004-007"/>
    <s v="02-01-01-004-007-03"/>
    <s v="Activos fijos - Radiorreceptores y receptores de televisión; aparatos para la grabación y reproducción de sonido y video; micrófonos, altavoces, amplificadores, etc."/>
    <s v="TELEVISOR DE 65” CON ANTENA PARA TELEVISIÓN SATELITAL PREPAGO"/>
    <n v="52161505"/>
    <s v="SELECCIÓN ABREVIADA MENOR CUANTÍA"/>
    <n v="10"/>
    <n v="12"/>
    <n v="10"/>
    <n v="2"/>
    <n v="5928000"/>
    <s v="UNIDAD"/>
    <s v="NO SOLICITADAS"/>
  </r>
  <r>
    <x v="30"/>
    <s v="02-01-01-004-007"/>
    <s v="02-01-01-004-007-02"/>
    <s v="Activos fijos - Aparatos transmisores de televisión y radio; televisión, video y cámaras digitales; teléfonos"/>
    <s v="DISPOSITIVOS DE ACCESO DE REDES DIGITALES DE SERVICIOS INTEGRADOS ISDN"/>
    <n v="43222627"/>
    <s v="SELECCIÓN ABREVIADA MENOR CUANTÍA"/>
    <n v="10"/>
    <n v="12"/>
    <n v="10"/>
    <n v="1"/>
    <n v="970900"/>
    <s v="UNIDAD"/>
    <s v="NO SOLICITADAS"/>
  </r>
  <r>
    <x v="30"/>
    <s v="02-01-01-003-008"/>
    <s v="02-01-01-003-008-01-4"/>
    <s v="Activos fijos - Otros muebles n. C. P."/>
    <s v="ADQUISICIÓN DE CARPAS DESARMABLES DE 6MX6 M"/>
    <n v="95131700"/>
    <s v="MÍNIMA CUANTÍA"/>
    <n v="10"/>
    <n v="12"/>
    <n v="10"/>
    <n v="20"/>
    <n v="29154000"/>
    <s v="UNIDAD"/>
    <s v="NO SOLICITADAS"/>
  </r>
  <r>
    <x v="30"/>
    <s v="02-02-01-003-005"/>
    <s v="02-02-01-003-005-04"/>
    <s v="Materiales y suministros - Productos químicos n. C. P."/>
    <s v="AGUA GRADO PCR WATER, STERILE, NUCLEASE - FREE BOTELLA X 500ML"/>
    <n v="41116004"/>
    <s v="MÍNIMA CUANTÍA"/>
    <n v="10"/>
    <n v="0"/>
    <n v="10"/>
    <n v="5"/>
    <n v="2261000"/>
    <s v="UNIDAD"/>
    <s v="NO SOLICITADAS"/>
  </r>
  <r>
    <x v="30"/>
    <s v="02-02-01-003-005"/>
    <s v="02-02-01-003-005-04"/>
    <s v="Materiales y suministros - Productos químicos n. C. P."/>
    <s v="RNASE WAY SPRAY POR 400 RNASE AWAY DECONTAMINANT SPRAY BOTTLE 475 ML- THERMO"/>
    <n v="41116004"/>
    <s v="MÍNIMA CUANTÍA"/>
    <n v="10"/>
    <n v="0"/>
    <n v="10"/>
    <n v="6"/>
    <n v="2284800"/>
    <s v="FRASCO"/>
    <s v="NO SOLICITADAS"/>
  </r>
  <r>
    <x v="30"/>
    <s v="02-02-01-003-006"/>
    <s v="02-02-01-003-006-09"/>
    <s v="Materiales y suministros - Otros productos plásticos"/>
    <s v="PUNTAS PARA MICROPIPETAS"/>
    <n v="41116004"/>
    <s v="MÍNIMA CUANTÍA"/>
    <n v="6"/>
    <n v="0"/>
    <n v="10"/>
    <n v="20"/>
    <n v="11662000"/>
    <s v="CAJA"/>
    <s v="NO SOLICITADAS"/>
  </r>
  <r>
    <x v="30"/>
    <s v="02-02-01-003-006"/>
    <s v="02-02-01-003-006-09"/>
    <s v="Materiales y suministros - Otros productos plásticos"/>
    <s v="PUNTAS DE 1-200 uL CON FILTRO ESTERILES CAJA DE 10 RACKS x 96 - USA SCIENTIFIC"/>
    <n v="41116004"/>
    <s v="MÍNIMA CUANTÍA"/>
    <n v="6"/>
    <n v="0"/>
    <n v="10"/>
    <n v="20"/>
    <n v="11662000"/>
    <s v="CAJA"/>
    <s v="NO SOLICITADAS"/>
  </r>
  <r>
    <x v="30"/>
    <s v="02-02-01-003-006"/>
    <s v="02-02-01-003-006-09"/>
    <s v="Materiales y suministros - Otros productos plásticos"/>
    <s v="PUNTAS PARA MICROPIPETAS CAPACIDAD DE 10-100µl // Lote 2"/>
    <n v="41116004"/>
    <s v="MÍNIMA CUANTÍA"/>
    <n v="6"/>
    <n v="0"/>
    <n v="10"/>
    <n v="12"/>
    <n v="6711600"/>
    <s v="CAJA"/>
    <s v="NO SOLICITADAS"/>
  </r>
  <r>
    <x v="30"/>
    <s v="02-02-01-003-006"/>
    <s v="02-02-01-003-006-09"/>
    <s v="Materiales y suministros - Otros productos plásticos"/>
    <s v="PUNTAS PARA MICROPIPETAS CAPACIDAD DE 100-1000µl // Lote 2"/>
    <n v="41116004"/>
    <s v="MÍNIMA CUANTÍA"/>
    <n v="6"/>
    <n v="0"/>
    <n v="10"/>
    <n v="11"/>
    <n v="7592200"/>
    <s v="CAJA"/>
    <s v="NO SOLICITADAS"/>
  </r>
  <r>
    <x v="30"/>
    <s v="02-02-01-003-006"/>
    <s v="02-02-01-003-006-09"/>
    <s v="Materiales y suministros - Otros productos plásticos"/>
    <s v="VIALES, TAPA ROSCA, CIERRRE HERMETICO"/>
    <n v="41116004"/>
    <s v="MÍNIMA CUANTÍA"/>
    <n v="6"/>
    <n v="0"/>
    <n v="10"/>
    <n v="12"/>
    <n v="5283600"/>
    <s v="BOLSA"/>
    <s v="NO SOLICITADAS"/>
  </r>
  <r>
    <x v="30"/>
    <s v="02-02-01-003-006"/>
    <s v="02-02-01-003-006-09"/>
    <s v="Materiales y suministros - Otros productos plásticos"/>
    <s v="VIALES, CON TAPA DE PRESSION, CON CAPACIDAD 1.5 ML"/>
    <n v="41116004"/>
    <s v="MÍNIMA CUANTÍA"/>
    <n v="6"/>
    <n v="0"/>
    <n v="10"/>
    <n v="15"/>
    <n v="1677900"/>
    <s v="BOLSA"/>
    <s v="NO SOLICITADAS"/>
  </r>
  <r>
    <x v="30"/>
    <s v="02-02-01-003-006"/>
    <s v="02-02-01-003-006-03"/>
    <s v="Materiales y suministros - Semimanufacturas de plástico"/>
    <s v="MANGUERA DE POLIETILENO PF RDE 9 DE 50 M DE LARGO PARA ACOMETIDA DE AGUA"/>
    <n v="20122504"/>
    <s v="SELECCIÓN ABREVIADA MENOR CUANTÍA"/>
    <n v="10"/>
    <n v="12"/>
    <n v="10"/>
    <n v="2"/>
    <n v="536000"/>
    <s v="UNIDAD"/>
    <s v="NO SOLICITADAS"/>
  </r>
  <r>
    <x v="30"/>
    <s v="02-02-01-003-006"/>
    <s v="02-02-01-003-006-03"/>
    <s v="Materiales y suministros - Semimanufacturas de plástico"/>
    <s v="TUBERÍA DE DESAGÜE EN PVC DE 20 METROS DE LONGITUD PARA DESAGÜE"/>
    <n v="40183002"/>
    <s v="SELECCIÓN ABREVIADA MENOR CUANTÍA"/>
    <n v="10"/>
    <n v="12"/>
    <n v="10"/>
    <n v="2"/>
    <n v="618800"/>
    <s v="UNIDAD"/>
    <s v="NO SOLICITADAS"/>
  </r>
  <r>
    <x v="30"/>
    <s v="02-02-01-004-006"/>
    <s v="02-02-01-004-006-02"/>
    <s v="Materiales y suministros - Aparatos de control eléctrico y distribución de electricidad y sus partes y piezas"/>
    <s v="EXTENSIÓN DE 50 METROS EN CABLE ENCAUCHETADO AWG 3X8"/>
    <n v="39131709"/>
    <s v="SELECCIÓN ABREVIADA MENOR CUANTÍA"/>
    <n v="10"/>
    <n v="12"/>
    <n v="10"/>
    <n v="7"/>
    <n v="10409000"/>
    <s v="UNIDAD"/>
    <s v="NO SOLICITADAS"/>
  </r>
  <r>
    <x v="30"/>
    <s v="02-02-01-004-003"/>
    <s v="02-02-01-004-003-05"/>
    <s v="Materiales y suministros - Equipo de elevación y manipulación y sus partes y piezas"/>
    <s v="SISTEMA DE IZAJE COMPUESTO POR DOS ESLINGAS DE CARGA Y CINCO PERROS METÁLICOS"/>
    <n v="24101600"/>
    <s v="SELECCIÓN ABREVIADA MENOR CUANTÍA"/>
    <n v="10"/>
    <n v="12"/>
    <n v="10"/>
    <n v="7"/>
    <n v="6650000"/>
    <s v="UNIDAD"/>
    <s v="NO SOLICITADAS"/>
  </r>
  <r>
    <x v="30"/>
    <s v="02-01-01-004-009"/>
    <s v="02-01-01-004-009-01"/>
    <s v="Activos fijos - Vehículos automotores, remolques y semirremolques; y sus partes, piezas y accesorios"/>
    <s v="MOTOCICLETA TIPO ENDURO"/>
    <n v="25101801"/>
    <s v="SELECCIÓN ABREVIADA - ACUERDO MARCO"/>
    <n v="11"/>
    <n v="0"/>
    <n v="16"/>
    <n v="1"/>
    <n v="22982870"/>
    <s v="UNIDAD"/>
    <s v="NO SOLICITADAS"/>
  </r>
  <r>
    <x v="30"/>
    <s v="02-02-01-002-008"/>
    <s v="02-02-01-002-008"/>
    <s v="Materiales y suministros - Dotación (prendas de vestir y calzado)"/>
    <s v="CAMISETA TACTICA"/>
    <n v="46181526"/>
    <s v="MÍNIMA CUANTÍA"/>
    <n v="10"/>
    <n v="12"/>
    <n v="16"/>
    <n v="62"/>
    <n v="2976000"/>
    <s v="UNIDAD"/>
    <s v="NO SOLICITADAS"/>
  </r>
  <r>
    <x v="30"/>
    <s v="02-02-01-002-008"/>
    <s v="02-02-01-002-008"/>
    <s v="Materiales y suministros - Dotación (prendas de vestir y calzado)"/>
    <s v="PANTALON TACTICO"/>
    <n v="46181527"/>
    <s v="MÍNIMA CUANTÍA"/>
    <n v="10"/>
    <n v="12"/>
    <n v="16"/>
    <n v="53"/>
    <n v="9328000"/>
    <s v="UNIDAD"/>
    <s v="NO SOLICITADAS"/>
  </r>
  <r>
    <x v="30"/>
    <s v="02-02-01-002-008"/>
    <s v="02-02-01-002-008"/>
    <s v="Materiales y suministros - Dotación (prendas de vestir y calzado)"/>
    <s v="CHAQUETA TACTICA"/>
    <n v="46181551"/>
    <s v="MÍNIMA CUANTÍA"/>
    <n v="10"/>
    <n v="12"/>
    <n v="16"/>
    <n v="58"/>
    <n v="11774000"/>
    <s v="UNIDAD"/>
    <s v="NO SOLICITADAS"/>
  </r>
  <r>
    <x v="30"/>
    <s v="02-01-01-004-009"/>
    <s v="02-01-01-004-009-01"/>
    <s v="Activos fijos - Vehículos automotores, remolques y semirremolques; y sus partes, piezas y accesorios"/>
    <s v="VEHICULO TIPO MICROBUS CAPACIDAD MINIMA 12 PAX"/>
    <n v="25101505"/>
    <s v="SELECCIÓN ABREVIADA - ACUERDO MARCO"/>
    <n v="11"/>
    <n v="0"/>
    <n v="10"/>
    <n v="4"/>
    <n v="614733160"/>
    <s v="UNIDAD"/>
    <s v="NO SOLICITADAS"/>
  </r>
  <r>
    <x v="30"/>
    <s v="02-02-02-008-001"/>
    <s v="02-02-02-008-001-01"/>
    <s v="Adquisición de servicios - Servicios de investigación y desarrollo experimental en ciencias naturales e ingeniería"/>
    <s v="DESARROLLO PARCIAL DE LA FASE D, QUE COMPRENDE DISEÑO, ENSAMBLE, INTEGRACIÓN Y PRUEBAS DE DISEÑO DE INGENIERIA PARA EL PROYECTO SATELITAL FACSAT-2 ASI COMO PARTE DE LA TRANSFERENCIA TECNOLOGICA Y DE CONOCIMIENTO."/>
    <n v="81141902"/>
    <s v="CONTRATACIÓN DIRECTA"/>
    <n v="9"/>
    <n v="0"/>
    <n v="10"/>
    <n v="1"/>
    <n v="1000000000"/>
    <s v="GLOBAL"/>
    <s v="NO SOLICITADAS"/>
  </r>
  <r>
    <x v="30"/>
    <s v="02-02-01-004-002"/>
    <s v="02-02-01-004-002"/>
    <s v="Materiales y suministros - Productos metálicos elaborados (excepto maquinaria y equipo)"/>
    <s v="MEDALLA ORDEN DEL MÉRITO MILITAR &quot;ANTONIO NARIÑO&quot;. CATEGORÍA &quot;OFICIAL&quot;"/>
    <n v="49101701"/>
    <s v="SELECCIÓN ABREVIADA MENOR CUANTÍA"/>
    <n v="1"/>
    <n v="11"/>
    <n v="10"/>
    <n v="10"/>
    <n v="693339.60000000009"/>
    <s v="UNIDAD"/>
    <s v=""/>
  </r>
  <r>
    <x v="30"/>
    <s v="02-02-01-004-002"/>
    <s v="02-02-01-004-002"/>
    <s v="Materiales y suministros - Productos metálicos elaborados (excepto maquinaria y equipo)"/>
    <s v="MEDALLA ORDEN DEL MÉRITO MILITAR &quot;ANTONIO NARIÑO&quot;. CATEGORÍA &quot;CABALLERO&quot;"/>
    <n v="49101701"/>
    <s v="SELECCIÓN ABREVIADA MENOR CUANTÍA"/>
    <n v="1"/>
    <n v="11"/>
    <n v="10"/>
    <n v="5"/>
    <n v="765559.85"/>
    <s v="UNIDAD"/>
    <s v=""/>
  </r>
  <r>
    <x v="30"/>
    <s v="02-02-01-004-002"/>
    <s v="02-02-01-004-002"/>
    <s v="Materiales y suministros - Productos metálicos elaborados (excepto maquinaria y equipo)"/>
    <s v="MEDALLA ORDEN DEL MÉRITO MILITAR &quot;ANTONIO NARIÑO&quot;. CATEGORÍA &quot;COMPAÑERO&quot;"/>
    <n v="49101701"/>
    <s v="SELECCIÓN ABREVIADA MENOR CUANTÍA"/>
    <n v="1"/>
    <n v="11"/>
    <n v="10"/>
    <n v="1"/>
    <n v="171731.65"/>
    <s v="UNIDAD"/>
    <s v=""/>
  </r>
  <r>
    <x v="30"/>
    <s v="02-02-01-004-002"/>
    <s v="02-02-01-004-002"/>
    <s v="Materiales y suministros - Productos metálicos elaborados (excepto maquinaria y equipo)"/>
    <s v="MEDALLA CRUZ DE LA FUERZA AÉREA AL MÉRITO AERONÁUTICO &quot;GRAN OFICIAL&quot;"/>
    <n v="49101701"/>
    <s v="SELECCIÓN ABREVIADA MENOR CUANTÍA"/>
    <n v="1"/>
    <n v="11"/>
    <n v="10"/>
    <n v="2"/>
    <n v="1388191.66"/>
    <s v="UNIDAD"/>
    <s v=""/>
  </r>
  <r>
    <x v="30"/>
    <s v="02-02-01-004-002"/>
    <s v="02-02-01-004-002"/>
    <s v="Materiales y suministros - Productos metálicos elaborados (excepto maquinaria y equipo)"/>
    <s v="MEDALLA CRUZ DE LA FUERZA AÉREA AL MERITO AERONÁUTICO OFICIAL"/>
    <n v="49101701"/>
    <s v="SELECCIÓN ABREVIADA MENOR CUANTÍA"/>
    <n v="1"/>
    <n v="11"/>
    <n v="10"/>
    <n v="10"/>
    <n v="750591.9"/>
    <s v="UNIDAD"/>
    <s v=""/>
  </r>
  <r>
    <x v="30"/>
    <s v="02-02-01-004-002"/>
    <s v="02-02-01-004-002"/>
    <s v="Materiales y suministros - Productos metálicos elaborados (excepto maquinaria y equipo)"/>
    <s v="MEDALLA CRUZ DE LA FUERZA AÉREA AL MÉRITO AERONÁUTICO &quot;CABALLERO&quot;"/>
    <n v="49101701"/>
    <s v="SELECCIÓN ABREVIADA MENOR CUANTÍA"/>
    <n v="1"/>
    <n v="11"/>
    <n v="10"/>
    <n v="1"/>
    <n v="79238.2"/>
    <s v="UNIDAD"/>
    <s v=""/>
  </r>
  <r>
    <x v="30"/>
    <s v="02-02-01-004-002"/>
    <s v="02-02-01-004-002"/>
    <s v="Materiales y suministros - Productos metálicos elaborados (excepto maquinaria y equipo)"/>
    <s v="MEDALLA CRUZ DE LA FUERZA AÉREA AL MÉRITO AERONÁUTICO &quot;COMPAÑERO&quot;"/>
    <n v="49101701"/>
    <s v="SELECCIÓN ABREVIADA MENOR CUANTÍA"/>
    <n v="1"/>
    <n v="11"/>
    <n v="10"/>
    <n v="5"/>
    <n v="1051394.8"/>
    <s v="UNIDAD"/>
    <s v=""/>
  </r>
  <r>
    <x v="30"/>
    <s v="02-02-01-004-002"/>
    <s v="02-02-01-004-002"/>
    <s v="Materiales y suministros - Productos metálicos elaborados (excepto maquinaria y equipo)"/>
    <s v="MEDALLA ORDEN DEL MÉRITO SANITARIO &quot;JOSÉ FERNÁNDEZ MADRID&quot;. CATEGORÍA &quot;GRAN OFICIAL&quot;"/>
    <n v="49101701"/>
    <s v="SELECCIÓN ABREVIADA MENOR CUANTÍA"/>
    <n v="1"/>
    <n v="11"/>
    <n v="10"/>
    <n v="2"/>
    <n v="2252865.84"/>
    <s v="UNIDAD"/>
    <s v=""/>
  </r>
  <r>
    <x v="30"/>
    <s v="02-02-01-004-002"/>
    <s v="02-02-01-004-002"/>
    <s v="Materiales y suministros - Productos metálicos elaborados (excepto maquinaria y equipo)"/>
    <s v="MEDALLA ORDEN DEL MÉRITO SANITARIO &quot;JOSÉ FERNÁNDEZ MADRID&quot;. CATEGORÍA &quot;COMENDADOR&quot;"/>
    <n v="49101701"/>
    <s v="SELECCIÓN ABREVIADA MENOR CUANTÍA"/>
    <n v="1"/>
    <n v="11"/>
    <n v="10"/>
    <n v="1"/>
    <n v="213717.82"/>
    <s v="UNIDAD"/>
    <s v=""/>
  </r>
  <r>
    <x v="30"/>
    <s v="02-02-01-004-002"/>
    <s v="02-02-01-004-002"/>
    <s v="Materiales y suministros - Productos metálicos elaborados (excepto maquinaria y equipo)"/>
    <s v="MEDALLA ORDEN DEL MÉRITO SANITARIO &quot;JOSÉ FERNÁNDEZ MADRID&quot;. CATEGORÍA &quot;OFICIAL&quot;"/>
    <n v="49101701"/>
    <s v="SELECCIÓN ABREVIADA MENOR CUANTÍA"/>
    <n v="1"/>
    <n v="11"/>
    <n v="10"/>
    <n v="9"/>
    <n v="796327.83"/>
    <s v="UNIDAD"/>
    <s v=""/>
  </r>
  <r>
    <x v="30"/>
    <s v="02-02-01-004-002"/>
    <s v="02-02-01-004-002"/>
    <s v="Materiales y suministros - Productos metálicos elaborados (excepto maquinaria y equipo)"/>
    <s v="MEDALLA ORDEN DEL MÉRITO SANITARIO &quot;JOSÉ FERNÁNDEZ MADRID&quot;. CATEGORÍA &quot;CABALLERO&quot;"/>
    <n v="49101701"/>
    <s v="SELECCIÓN ABREVIADA MENOR CUANTÍA"/>
    <n v="1"/>
    <n v="11"/>
    <n v="10"/>
    <n v="5"/>
    <n v="884022.95"/>
    <s v="UNIDAD"/>
    <s v=""/>
  </r>
  <r>
    <x v="30"/>
    <s v="02-02-01-004-002"/>
    <s v="02-02-01-004-002"/>
    <s v="Materiales y suministros - Productos metálicos elaborados (excepto maquinaria y equipo)"/>
    <s v="MEDALLA ORDEN DEL MÉRITO SANITARIO &quot;JOSÉ FERNÁNDEZ MADRID&quot;. CATEGORÍA &quot;COMPAÑERO&quot;"/>
    <n v="49101701"/>
    <s v="SELECCIÓN ABREVIADA MENOR CUANTÍA"/>
    <n v="1"/>
    <n v="11"/>
    <n v="10"/>
    <n v="9"/>
    <n v="1248041.6100000001"/>
    <s v="UNIDAD"/>
    <s v=""/>
  </r>
  <r>
    <x v="30"/>
    <s v="02-02-01-004-002"/>
    <s v="02-02-01-004-002"/>
    <s v="Materiales y suministros - Productos metálicos elaborados (excepto maquinaria y equipo)"/>
    <s v="MEDALLA &quot;FRANCISCO JOSÉ DE CALDAS&quot;. CATEGORÍA &quot;CONSAGRACIÓN&quot; (PLATEADO)"/>
    <n v="49101701"/>
    <s v="SELECCIÓN ABREVIADA MENOR CUANTÍA"/>
    <n v="1"/>
    <n v="11"/>
    <n v="10"/>
    <n v="2"/>
    <n v="485396.02"/>
    <s v="UNIDAD"/>
    <s v=""/>
  </r>
  <r>
    <x v="30"/>
    <s v="02-02-01-004-002"/>
    <s v="02-02-01-004-002"/>
    <s v="Materiales y suministros - Productos metálicos elaborados (excepto maquinaria y equipo)"/>
    <s v="MEDALLA &quot;FRANCISCO JOSÉ DE CALDAS&quot;. CATEGORÍA ESFUERZO&quot; (EN BRONCE)"/>
    <n v="49101701"/>
    <s v="SELECCIÓN ABREVIADA MENOR CUANTÍA"/>
    <n v="1"/>
    <n v="11"/>
    <n v="10"/>
    <n v="2"/>
    <n v="350650.26"/>
    <s v="UNIDAD"/>
    <s v=""/>
  </r>
  <r>
    <x v="30"/>
    <s v="02-02-01-004-002"/>
    <s v="02-02-01-004-002"/>
    <s v="Materiales y suministros - Productos metálicos elaborados (excepto maquinaria y equipo)"/>
    <s v="MEDALLA &quot;FRANCISCO JOSÉ DE CALDAS&quot;. CATEGORÍA &quot;APLICACIÓN&quot; (EN HIERRO)"/>
    <n v="49101701"/>
    <s v="SELECCIÓN ABREVIADA MENOR CUANTÍA"/>
    <n v="1"/>
    <n v="11"/>
    <n v="10"/>
    <n v="5"/>
    <n v="873681.04999999993"/>
    <s v="UNIDAD"/>
    <s v=""/>
  </r>
  <r>
    <x v="30"/>
    <s v="02-02-01-004-002"/>
    <s v="02-02-01-004-002"/>
    <s v="Materiales y suministros - Productos metálicos elaborados (excepto maquinaria y equipo)"/>
    <s v="MEDALLA &quot;TIEMPO DE SERVICIO 40 AÑOS&quot; (OFICIALES ÚNICAMENTE) "/>
    <n v="49101701"/>
    <s v="SELECCIÓN ABREVIADA MENOR CUANTÍA"/>
    <n v="1"/>
    <n v="11"/>
    <n v="10"/>
    <n v="1"/>
    <n v="1786207.78"/>
    <s v="UNIDAD"/>
    <s v=""/>
  </r>
  <r>
    <x v="30"/>
    <s v="02-02-01-004-002"/>
    <s v="02-02-01-004-002"/>
    <s v="Materiales y suministros - Productos metálicos elaborados (excepto maquinaria y equipo)"/>
    <s v="MEDALLA &quot;TIEMPO DE SERVICIO 35 AÑOS&quot; (OFICIALES)"/>
    <n v="49101701"/>
    <s v="SELECCIÓN ABREVIADA MENOR CUANTÍA"/>
    <n v="1"/>
    <n v="11"/>
    <n v="10"/>
    <n v="1"/>
    <n v="2270643.14"/>
    <s v="UNIDAD"/>
    <s v=""/>
  </r>
  <r>
    <x v="30"/>
    <s v="02-02-01-004-002"/>
    <s v="02-02-01-004-002"/>
    <s v="Materiales y suministros - Productos metálicos elaborados (excepto maquinaria y equipo)"/>
    <s v="MEDALLA &quot;TIEMPO DE SERVICIO 30 AÑOS&quot; (OFICIALES) "/>
    <n v="49101701"/>
    <s v="SELECCIÓN ABREVIADA MENOR CUANTÍA"/>
    <n v="1"/>
    <n v="11"/>
    <n v="10"/>
    <n v="5"/>
    <n v="10533356.5"/>
    <s v="UNIDAD"/>
    <s v=""/>
  </r>
  <r>
    <x v="30"/>
    <s v="02-02-01-004-002"/>
    <s v="02-02-01-004-002"/>
    <s v="Materiales y suministros - Productos metálicos elaborados (excepto maquinaria y equipo)"/>
    <s v="MEDALLA &quot;TIEMPO DE SERVICIO 25 AÑOS&quot; (OFICIALES)"/>
    <n v="49101701"/>
    <s v="SELECCIÓN ABREVIADA MENOR CUANTÍA"/>
    <n v="1"/>
    <n v="11"/>
    <n v="10"/>
    <n v="1"/>
    <n v="211139.95"/>
    <s v="UNIDAD"/>
    <s v=""/>
  </r>
  <r>
    <x v="30"/>
    <s v="02-02-01-004-002"/>
    <s v="02-02-01-004-002"/>
    <s v="Materiales y suministros - Productos metálicos elaborados (excepto maquinaria y equipo)"/>
    <s v="MEDALLA &quot;TIEMPO DE SERVICIO 20 AÑOS&quot; (OFICIALES) "/>
    <n v="49101701"/>
    <s v="SELECCIÓN ABREVIADA MENOR CUANTÍA"/>
    <n v="1"/>
    <n v="11"/>
    <n v="10"/>
    <n v="120"/>
    <n v="10009863.6"/>
    <s v="UNIDAD"/>
    <s v=""/>
  </r>
  <r>
    <x v="30"/>
    <s v="02-02-01-004-002"/>
    <s v="02-02-01-004-002"/>
    <s v="Materiales y suministros - Productos metálicos elaborados (excepto maquinaria y equipo)"/>
    <s v="MEDALLA &quot;TIEMPO DE SERVICIO 35 AÑOS&quot; (SUBOFICIALES) "/>
    <n v="49101701"/>
    <s v="SELECCIÓN ABREVIADA MENOR CUANTÍA"/>
    <n v="1"/>
    <n v="11"/>
    <n v="10"/>
    <n v="1"/>
    <n v="749577.2"/>
    <s v="UNIDAD"/>
    <s v=""/>
  </r>
  <r>
    <x v="30"/>
    <s v="02-02-01-004-002"/>
    <s v="02-02-01-004-002"/>
    <s v="Materiales y suministros - Productos metálicos elaborados (excepto maquinaria y equipo)"/>
    <s v="MEDALLA &quot;TIEMPO DE SERVICIO 30 AÑOS&quot; (SUBOFICIALES) "/>
    <n v="49101701"/>
    <s v="SELECCIÓN ABREVIADA MENOR CUANTÍA"/>
    <n v="1"/>
    <n v="11"/>
    <n v="10"/>
    <n v="5"/>
    <n v="542798.70000000007"/>
    <s v="UNIDAD"/>
    <s v=""/>
  </r>
  <r>
    <x v="30"/>
    <s v="02-02-01-004-002"/>
    <s v="02-02-01-004-002"/>
    <s v="Materiales y suministros - Productos metálicos elaborados (excepto maquinaria y equipo)"/>
    <s v="MEDALLA &quot;TIEMPO DE SERVICIO 25 AÑOS&quot; (SUBOFICIALES) "/>
    <n v="49101701"/>
    <s v="SELECCIÓN ABREVIADA MENOR CUANTÍA"/>
    <n v="1"/>
    <n v="11"/>
    <n v="10"/>
    <n v="15"/>
    <n v="1633744.5"/>
    <s v="UNIDAD"/>
    <s v=""/>
  </r>
  <r>
    <x v="30"/>
    <s v="02-02-01-004-002"/>
    <s v="02-02-01-004-002"/>
    <s v="Materiales y suministros - Productos metálicos elaborados (excepto maquinaria y equipo)"/>
    <s v="MEDALLA &quot;TIEMPO DE SERVICIO 20 AÑOS&quot; (SUBOFICIALES) "/>
    <n v="49101701"/>
    <s v="SELECCIÓN ABREVIADA MENOR CUANTÍA"/>
    <n v="1"/>
    <n v="11"/>
    <n v="10"/>
    <n v="61"/>
    <n v="5549532.3399999999"/>
    <s v="UNIDAD"/>
    <s v=""/>
  </r>
  <r>
    <x v="30"/>
    <s v="02-02-01-004-002"/>
    <s v="02-02-01-004-002"/>
    <s v="Materiales y suministros - Productos metálicos elaborados (excepto maquinaria y equipo)"/>
    <s v="MEDALLA &quot;TIEMPO DE SERVICIO 15 AÑOS&quot; (OFICIALES, MISMA SUBOFICIALES)"/>
    <n v="49101701"/>
    <s v="SELECCIÓN ABREVIADA MENOR CUANTÍA"/>
    <n v="1"/>
    <n v="11"/>
    <n v="10"/>
    <n v="150"/>
    <n v="12243768"/>
    <s v="UNIDAD"/>
    <s v=""/>
  </r>
  <r>
    <x v="30"/>
    <s v="02-02-01-004-002"/>
    <s v="02-02-01-004-002"/>
    <s v="Materiales y suministros - Productos metálicos elaborados (excepto maquinaria y equipo)"/>
    <s v="MEDALLA &quot;FE EN LA CAUSA&quot;"/>
    <n v="49101701"/>
    <s v="SELECCIÓN ABREVIADA MENOR CUANTÍA"/>
    <n v="1"/>
    <n v="11"/>
    <n v="10"/>
    <n v="15"/>
    <n v="1215124.8"/>
    <s v="UNIDAD"/>
    <s v=""/>
  </r>
  <r>
    <x v="30"/>
    <s v="02-02-01-004-002"/>
    <s v="02-02-01-004-002"/>
    <s v="Materiales y suministros - Productos metálicos elaborados (excepto maquinaria y equipo)"/>
    <s v="MEDALLA &quot;JUAN BAUTISTA SOLARTE OBANDO&quot;"/>
    <n v="49101701"/>
    <s v="SELECCIÓN ABREVIADA MENOR CUANTÍA"/>
    <n v="1"/>
    <n v="11"/>
    <n v="10"/>
    <n v="1"/>
    <n v="67431.17"/>
    <s v="UNIDAD"/>
    <s v=""/>
  </r>
  <r>
    <x v="30"/>
    <s v="02-02-01-004-002"/>
    <s v="02-02-01-004-002"/>
    <s v="Materiales y suministros - Productos metálicos elaborados (excepto maquinaria y equipo)"/>
    <s v="MEDALLA &quot;MARCO FIDEL SUÁREZ&quot;"/>
    <n v="49101701"/>
    <s v="SELECCIÓN ABREVIADA MENOR CUANTÍA"/>
    <n v="1"/>
    <n v="11"/>
    <n v="10"/>
    <n v="100"/>
    <n v="7092580"/>
    <s v="UNIDAD"/>
    <s v=""/>
  </r>
  <r>
    <x v="30"/>
    <s v="02-02-01-004-002"/>
    <s v="02-02-01-004-002"/>
    <s v="Materiales y suministros - Productos metálicos elaborados (excepto maquinaria y equipo)"/>
    <s v="MEDALLA &quot;MARCO FIDEL SUÁREZ&quot; CATEGORÍA &quot;ESPECIAL&quot;"/>
    <n v="49101701"/>
    <s v="SELECCIÓN ABREVIADA MENOR CUANTÍA"/>
    <n v="1"/>
    <n v="11"/>
    <n v="10"/>
    <n v="40"/>
    <n v="4438137.1999999993"/>
    <s v="UNIDAD"/>
    <s v=""/>
  </r>
  <r>
    <x v="30"/>
    <s v="02-02-01-004-002"/>
    <s v="02-02-01-004-002"/>
    <s v="Materiales y suministros - Productos metálicos elaborados (excepto maquinaria y equipo)"/>
    <s v="MEDALLA &quot;SEGURIDAD Y DEFENSA DE BASES AÉREAS&quot;"/>
    <n v="49101701"/>
    <s v="SELECCIÓN ABREVIADA MENOR CUANTÍA"/>
    <n v="1"/>
    <n v="11"/>
    <n v="10"/>
    <n v="50"/>
    <n v="8650923.5"/>
    <s v="UNIDAD"/>
    <s v=""/>
  </r>
  <r>
    <x v="30"/>
    <s v="02-02-01-004-002"/>
    <s v="02-02-01-004-002"/>
    <s v="Materiales y suministros - Productos metálicos elaborados (excepto maquinaria y equipo)"/>
    <s v="MEDALLA &quot;SERVICIOS DISTINGUIDOS A LA INTELIGENCIA AÉREA&quot; "/>
    <n v="49101701"/>
    <s v="SELECCIÓN ABREVIADA MENOR CUANTÍA"/>
    <n v="1"/>
    <n v="11"/>
    <n v="10"/>
    <n v="20"/>
    <n v="1520786"/>
    <s v="UNIDAD"/>
    <s v=""/>
  </r>
  <r>
    <x v="30"/>
    <s v="02-02-01-004-002"/>
    <s v="02-02-01-004-002"/>
    <s v="Materiales y suministros - Productos metálicos elaborados (excepto maquinaria y equipo)"/>
    <s v="MEDALLA &quot;SERVICIOS DISTINGUIDOS A LA DEFENSA AÉREA Y NAVEGACIÓN AÉREA&quot;"/>
    <n v="49101701"/>
    <s v="SELECCIÓN ABREVIADA MENOR CUANTÍA"/>
    <n v="1"/>
    <n v="11"/>
    <n v="10"/>
    <n v="25"/>
    <n v="2022567.7500000002"/>
    <s v="UNIDAD"/>
    <s v=""/>
  </r>
  <r>
    <x v="30"/>
    <s v="02-02-01-004-002"/>
    <s v="02-02-01-004-002"/>
    <s v="Materiales y suministros - Productos metálicos elaborados (excepto maquinaria y equipo)"/>
    <s v="MEDALLA &quot;SERVICIOS DISTINGUIDOS AL CUERPO LOGÍSTICO Y ADMINISTRATIVO&quot;"/>
    <n v="49101701"/>
    <s v="SELECCIÓN ABREVIADA MENOR CUANTÍA"/>
    <n v="1"/>
    <n v="11"/>
    <n v="10"/>
    <n v="240"/>
    <n v="17464663.199999999"/>
    <s v="UNIDAD"/>
    <s v=""/>
  </r>
  <r>
    <x v="30"/>
    <s v="02-02-01-004-002"/>
    <s v="02-02-01-004-002"/>
    <s v="Materiales y suministros - Productos metálicos elaborados (excepto maquinaria y equipo)"/>
    <s v="MEDALLA &quot;CIENCIA Y TECNOLOGÍA&quot;"/>
    <n v="49101701"/>
    <s v="SELECCIÓN ABREVIADA MENOR CUANTÍA"/>
    <n v="1"/>
    <n v="11"/>
    <n v="10"/>
    <n v="12"/>
    <n v="2037145.44"/>
    <s v="UNIDAD"/>
    <s v=""/>
  </r>
  <r>
    <x v="30"/>
    <s v="02-02-01-004-002"/>
    <s v="02-02-01-004-002"/>
    <s v="Materiales y suministros - Productos metálicos elaborados (excepto maquinaria y equipo)"/>
    <s v="SERVICIOS DISTINGUIDOS A LA ESCUELA DE SUBOFICIALES CT. ANDRÉS M. DÍAZ"/>
    <n v="49101701"/>
    <s v="SELECCIÓN ABREVIADA MENOR CUANTÍA"/>
    <n v="1"/>
    <n v="11"/>
    <n v="10"/>
    <n v="1"/>
    <n v="93072.21"/>
    <s v="UNIDAD"/>
    <s v=""/>
  </r>
  <r>
    <x v="30"/>
    <s v="02-02-01-004-002"/>
    <s v="02-02-01-004-002"/>
    <s v="Materiales y suministros - Productos metálicos elaborados (excepto maquinaria y equipo)"/>
    <s v="DISTINTIVO TIEMPO DE SERVICIO 10 AÑOS PERSONAL CIVIL"/>
    <n v="49101701"/>
    <s v="SELECCIÓN ABREVIADA MENOR CUANTÍA"/>
    <n v="1"/>
    <n v="11"/>
    <n v="10"/>
    <n v="93"/>
    <n v="1346360.07"/>
    <s v="UNIDAD"/>
    <s v=""/>
  </r>
  <r>
    <x v="30"/>
    <s v="02-02-01-004-002"/>
    <s v="02-02-01-004-002"/>
    <s v="Materiales y suministros - Productos metálicos elaborados (excepto maquinaria y equipo)"/>
    <s v="DISTINTIVO TIEMPO DE SERVICIO 15 AÑOS PERSONAL CIVIL"/>
    <n v="49101701"/>
    <s v="SELECCIÓN ABREVIADA MENOR CUANTÍA"/>
    <n v="1"/>
    <n v="11"/>
    <n v="10"/>
    <n v="113"/>
    <n v="1635899.8699999999"/>
    <s v="UNIDAD"/>
    <s v=""/>
  </r>
  <r>
    <x v="30"/>
    <s v="02-02-01-004-002"/>
    <s v="02-02-01-004-002"/>
    <s v="Materiales y suministros - Productos metálicos elaborados (excepto maquinaria y equipo)"/>
    <s v="DISTINTIVO TIEMPO DE SERVICIO 20 AÑOS PERSONAL CIVIL"/>
    <n v="49101701"/>
    <s v="SELECCIÓN ABREVIADA MENOR CUANTÍA"/>
    <n v="1"/>
    <n v="11"/>
    <n v="10"/>
    <n v="119"/>
    <n v="1708886.41"/>
    <s v="UNIDAD"/>
    <s v=""/>
  </r>
  <r>
    <x v="30"/>
    <s v="02-02-01-002-008"/>
    <s v="02-02-01-002-008"/>
    <s v="Materiales y suministros - Dotación (prendas de vestir y calzado)"/>
    <s v="CAMUFLADO PCLO DAMA (CUADROS - ALUMNOS)"/>
    <n v="53102701"/>
    <s v="SELECCIÓN ABREVIADA SUBASTA INVERSA (NO DISPONIBLE)"/>
    <n v="10"/>
    <n v="12"/>
    <n v="16"/>
    <n v="253"/>
    <n v="51779523.949999996"/>
    <s v="UNIDAD"/>
    <s v="NO SOLICITADAS"/>
  </r>
  <r>
    <x v="30"/>
    <s v="02-02-01-002-007"/>
    <s v="02-02-01-002-007"/>
    <s v="Materiales y suministros - Artículos textiles (excepto prendas de vestir)"/>
    <s v="TAPABOCAS DESECHABLE"/>
    <n v="42131606"/>
    <s v="SELECCIÓN ABREVIADA - ACUERDO MARCO"/>
    <n v="0"/>
    <n v="0"/>
    <n v="10"/>
    <n v="24935"/>
    <n v="196712215"/>
    <s v="CAJA X 50 UNIDADES"/>
    <s v=""/>
  </r>
  <r>
    <x v="30"/>
    <s v="02-01-01-004-004"/>
    <s v="02-01-01-004-004-04"/>
    <s v="Activos fijos - Maquinaria para la minería, la explotación de canteras y la construcción y sus partes y piezas"/>
    <s v="ADQUISICIÓN DE MAQUINARIA PARA LA CONSTRUCCIÓN Y MANTENIMIENTO DE PISTAS, RAMPAS, CALLES DE RODAJE Y VÍAS EN LAS UNIDADES DE LA FUERZA AÉREA COLOMBIANA"/>
    <n v="22101700"/>
    <s v="CONTRATACIÓN DIRECTA"/>
    <n v="11"/>
    <n v="12"/>
    <n v="16"/>
    <n v="1"/>
    <n v="600000000"/>
    <s v="UNIDAD"/>
    <s v="NO SOLICITADAS"/>
  </r>
  <r>
    <x v="30"/>
    <s v="02-02-02-008-001"/>
    <s v="02-02-02-008-001-01"/>
    <s v="Adquisición de servicios - Servicios de investigación y desarrollo experimental en ciencias naturales e ingeniería"/>
    <s v="DESARROLLO PARCIAL DE LA FASE D/E, QUE COMPRENDE ENSAMBLE, INTEGRACIÓN Y VALIDACIÓN DEL SATELITE FACSAT-2, CONTENIENDO UNA PARTE DE LA TRANSFERENCIA TECNOLOGICA Y DE CONOCIMIENTO."/>
    <n v="81141902"/>
    <s v="CONTRATACIÓN DIRECTA"/>
    <n v="11"/>
    <n v="12"/>
    <n v="10"/>
    <n v="1"/>
    <n v="2158788850"/>
    <s v="GLOBAL"/>
    <s v="NO SOLICITADAS"/>
  </r>
  <r>
    <x v="30"/>
    <s v="02-02-02-008-001"/>
    <s v="02-02-02-008-001-01"/>
    <s v="Adquisición de servicios - Servicios de investigación y desarrollo experimental en ciencias naturales e ingeniería"/>
    <s v="DESARROLLO DE ACTIVIDADES DE CIENCIA, TECNOLOGÍA E INNOVACIÓN PARA EL DESARROLLO DE CAPACIDADES CIENTIFICAS Y TECNOLOGICAS PROYECTO &quot;HORUS&quot;"/>
    <n v="81141902"/>
    <s v="CONTRATACIÓN DIRECTA"/>
    <n v="12"/>
    <n v="12"/>
    <n v="10"/>
    <n v="1"/>
    <n v="180000000"/>
    <s v="GLOBAL"/>
    <s v="NO SOLICITADAS"/>
  </r>
  <r>
    <x v="30"/>
    <s v="02-02-02-008-001"/>
    <s v="02-02-02-008-001-01"/>
    <s v="Adquisición de servicios - Servicios de investigación y desarrollo experimental en ciencias naturales e ingeniería"/>
    <s v="DESARROLLO DE ACTIVIDADES DE CIENCIA, TECNOLOGÍA E INNOVACIÓN (ACTI) SEGÚN EL ARTICULO 2 DEL DECRETO 591/1991 &quot;Sistema de Comando y Control Conjunto Estratégico C3E, Fase II&quot;"/>
    <n v="81141902"/>
    <s v="CONTRATACIÓN DIRECTA"/>
    <n v="12"/>
    <n v="12"/>
    <n v="10"/>
    <n v="1"/>
    <n v="1500000000"/>
    <s v="GLOBAL"/>
    <s v="NO SOLICITADAS"/>
  </r>
  <r>
    <x v="30"/>
    <s v="02-02-01-002-008"/>
    <s v="02-02-01-002-008"/>
    <s v="Materiales y suministros - Dotación (prendas de vestir y calzado)"/>
    <s v="IMPERMEABLE MOTOCICLISTA"/>
    <n v="46181500"/>
    <s v="SELECCIÓN ABREVIADA - ACUERDO MARCO"/>
    <n v="12"/>
    <n v="12"/>
    <n v="10"/>
    <n v="95"/>
    <n v="24871000"/>
    <s v="UNIDAD"/>
    <s v="NO SOLICITADAS"/>
  </r>
  <r>
    <x v="30"/>
    <s v="02-02-01-002-008"/>
    <s v="02-02-01-002-008"/>
    <s v="Materiales y suministros - Dotación (prendas de vestir y calzado)"/>
    <s v="IMPERMEABLE MOTOCICLISTA"/>
    <n v="46181500"/>
    <s v="SELECCIÓN ABREVIADA - ACUERDO MARCO"/>
    <n v="12"/>
    <n v="12"/>
    <n v="16"/>
    <n v="34"/>
    <n v="8901200"/>
    <s v="UNIDAD"/>
    <s v="NO SOLICITADAS"/>
  </r>
  <r>
    <x v="30"/>
    <s v="02-02-02-008-001"/>
    <s v="02-02-02-008-001-01"/>
    <s v="Adquisición de servicios - Servicios de investigación y desarrollo experimental en ciencias naturales e ingeniería"/>
    <s v="APLICACIÓN DE CAPACIDADES SATELITALES DE LA FAC PARA EL ANALISIS DE GASES DE EFECTO INVERNADERO EN LA ANTARTIDA FASE I"/>
    <n v="81141902"/>
    <s v="CONTRATACIÓN DIRECTA"/>
    <n v="12"/>
    <n v="12"/>
    <n v="10"/>
    <n v="1"/>
    <n v="301412517"/>
    <s v="GLOBAL"/>
    <s v="NO SOLICITADAS"/>
  </r>
  <r>
    <x v="30"/>
    <s v="02-02-01-002-008"/>
    <s v="02-02-01-002-008"/>
    <s v="Materiales y suministros - Dotación (prendas de vestir y calzado)"/>
    <s v="PANTALÓN DE DRIL FORMAL"/>
    <n v="53101502"/>
    <s v="SELECCIÓN ABREVIADA - ACUERDO MARCO"/>
    <n v="0"/>
    <n v="0"/>
    <n v="10"/>
    <n v="15456"/>
    <n v="367852800"/>
    <s v="GLOBAL"/>
    <s v=""/>
  </r>
  <r>
    <x v="30"/>
    <s v="02-02-01-002-008"/>
    <s v="02-02-01-002-008"/>
    <s v="Materiales y suministros - Dotación (prendas de vestir y calzado)"/>
    <s v="CAMISA FORMAL MANGA LARGA PARA CABALLERO (TIPO DOS)."/>
    <n v="53101602"/>
    <s v="SELECCIÓN ABREVIADA - ACUERDO MARCO"/>
    <n v="0"/>
    <n v="0"/>
    <n v="10"/>
    <n v="736"/>
    <n v="22771840"/>
    <s v="GLOBAL"/>
    <s v=""/>
  </r>
  <r>
    <x v="30"/>
    <s v="02-02-01-002-008"/>
    <s v="02-02-01-002-008"/>
    <s v="Materiales y suministros - Dotación (prendas de vestir y calzado)"/>
    <s v="JEAN INFORMAL"/>
    <n v="53101502"/>
    <s v="SELECCIÓN ABREVIADA - ACUERDO MARCO"/>
    <n v="0"/>
    <n v="0"/>
    <n v="10"/>
    <n v="1472"/>
    <n v="40288640"/>
    <s v="GLOBAL"/>
    <s v=""/>
  </r>
  <r>
    <x v="30"/>
    <s v="02-02-01-002-008"/>
    <s v="02-02-01-002-008"/>
    <s v="Materiales y suministros - Dotación (prendas de vestir y calzado)"/>
    <s v="CAMISA TIPO POLO "/>
    <n v="53101602"/>
    <s v="SELECCIÓN ABREVIADA - ACUERDO MARCO"/>
    <n v="0"/>
    <n v="0"/>
    <n v="10"/>
    <n v="1472"/>
    <n v="28026880"/>
    <s v="GLOBAL"/>
    <s v=""/>
  </r>
  <r>
    <x v="30"/>
    <s v="02-02-01-002-008"/>
    <s v="02-02-01-002-008"/>
    <s v="Materiales y suministros - Dotación (prendas de vestir y calzado)"/>
    <s v="JEAN CLÁSICO"/>
    <n v="53101502"/>
    <s v="SELECCIÓN ABREVIADA - ACUERDO MARCO"/>
    <n v="0"/>
    <n v="0"/>
    <n v="10"/>
    <n v="736"/>
    <n v="17516800"/>
    <s v="GLOBAL"/>
    <s v=""/>
  </r>
  <r>
    <x v="30"/>
    <s v="02-02-01-002-008"/>
    <s v="02-02-01-002-008"/>
    <s v="Materiales y suministros - Dotación (prendas de vestir y calzado)"/>
    <s v="CAMISA FORMAL MANGA CORTA PARA CABALLERO (TIPO DOS)"/>
    <n v="53101602"/>
    <s v="SELECCIÓN ABREVIADA - ACUERDO MARCO"/>
    <n v="0"/>
    <n v="0"/>
    <n v="10"/>
    <n v="736"/>
    <n v="19268480"/>
    <s v="GLOBAL"/>
    <s v=""/>
  </r>
  <r>
    <x v="30"/>
    <s v="02-02-02-008-001"/>
    <s v="02-02-02-008-001-01"/>
    <s v="Adquisición de servicios - Servicios de investigación y desarrollo experimental en ciencias naturales e ingeniería"/>
    <s v="DESARROLLO DE ACTIVIDADES DE CIENCIA Y TECNOLOGIA E INVOVACIÓN ( ACTI) SEGÚN EL ARTICULO 02 DEL DECRETO 591 DE 1991"/>
    <n v="81141902"/>
    <s v="CONTRATACIÓN DIRECTA"/>
    <n v="12"/>
    <n v="12"/>
    <n v="10"/>
    <n v="1"/>
    <n v="2332098435"/>
    <s v="GLOBAL"/>
    <s v="NO SOLICITADAS"/>
  </r>
  <r>
    <x v="30"/>
    <s v="02-02-01-002-008"/>
    <s v="02-02-01-002-008"/>
    <s v="Materiales y suministros - Dotación (prendas de vestir y calzado)"/>
    <s v="GASTOS DE NACIONALIZACIÓN ((DESADUANAMIENTO ELEMENTOS DE INTENDENCIA PARA PERSONAL DE LA FAC)"/>
    <n v="93171702"/>
    <s v="CONTRATACIÓN DIRECTA"/>
    <n v="0"/>
    <n v="0"/>
    <n v="16"/>
    <n v="1"/>
    <n v="205714352.81"/>
    <s v="GLOBAL"/>
    <s v=""/>
  </r>
  <r>
    <x v="30"/>
    <s v="01-01-03-027"/>
    <s v="01-01-03-027"/>
    <s v="Planta permanente - Partida alimentación soldados"/>
    <s v="PARTIDA ALIMENTACION SOLDADOS - AMARRE V.F"/>
    <s v="90101501_x000a_90101604"/>
    <s v="CONTRATACIÓN DIRECTA"/>
    <n v="0"/>
    <n v="0"/>
    <n v="10"/>
    <n v="1"/>
    <n v="48000000"/>
    <s v="GLOBAL"/>
    <s v=""/>
  </r>
  <r>
    <x v="30"/>
    <s v="02-01-01-004-008"/>
    <s v="02-01-01-004-008-03"/>
    <s v="Activos fijos - Instrumentos ópticos y equipo fotográfico; partes, piezas y accesorios"/>
    <s v="Camaras Fotograficas Lente 18-55"/>
    <n v="45121504"/>
    <s v="SELECCIÓN ABREVIADA - ACUERDO MARCO"/>
    <n v="3"/>
    <n v="12"/>
    <n v="10"/>
    <n v="1"/>
    <n v="90"/>
    <s v="UNIDAD"/>
    <s v="NO SOLICITADAS"/>
  </r>
  <r>
    <x v="30"/>
    <s v="02-01-01-004-007"/>
    <s v="02-01-01-004-007-03"/>
    <s v="Activos fijos - Radiorreceptores y receptores de televisión; aparatos para la grabación y reproducción de sonido y video; micrófonos, altavoces, amplificadores, etc."/>
    <s v="Video proyector"/>
    <n v="45111616"/>
    <s v="SELECCIÓN ABREVIADA - ACUERDO MARCO"/>
    <n v="3"/>
    <n v="12"/>
    <n v="10"/>
    <n v="1"/>
    <n v="30"/>
    <s v="UNIDAD"/>
    <s v="NO SOLICITADAS"/>
  </r>
  <r>
    <x v="30"/>
    <s v="02-02-02-008-005"/>
    <s v="02-02-02-008-005-03"/>
    <s v="Adquisición de servicios - Servicios de limpieza"/>
    <s v="SERVICIO DE ASEO Y LIMPIEZA "/>
    <n v="76111500"/>
    <s v="SELECCIÓN ABREVIADA - ACUERDO MARCO"/>
    <n v="0"/>
    <n v="0"/>
    <n v="10"/>
    <n v="1"/>
    <n v="61936.86"/>
    <s v="GLOBAL"/>
    <s v="SI APROBADAS"/>
  </r>
  <r>
    <x v="30"/>
    <s v="02-02-02-007-001"/>
    <s v="02-02-02-007-001-03-5-03"/>
    <s v="Adquisición de servicios - Servicios de seguros para transporte de mercancías (fletes)"/>
    <s v="POLIZA TRANSPORTE DE MERCANCIAS"/>
    <n v="84131504"/>
    <s v="LICITACIÓN PÚBLICA"/>
    <n v="1"/>
    <n v="12"/>
    <n v="10"/>
    <n v="1"/>
    <n v="1"/>
    <s v="GLOBAL"/>
    <s v="SI APROBADAS"/>
  </r>
  <r>
    <x v="30"/>
    <s v="02-02-01-003-005"/>
    <s v="02-02-01-003-005-04"/>
    <s v="Materiales y suministros - Productos químicos n. C. P."/>
    <s v="KIT REACCION DE EXTRACCION ARN VIRAL // LOTE 1 (SOBRANTE)"/>
    <n v="41116100"/>
    <n v="0"/>
    <n v="0"/>
    <n v="0"/>
    <n v="16"/>
    <n v="1"/>
    <n v="2796.55"/>
    <s v="GLOBAL"/>
    <s v=""/>
  </r>
  <r>
    <x v="30"/>
    <s v="01-01-03-027"/>
    <s v="01-01-03-027"/>
    <s v="Planta permanente - Partida alimentación soldados"/>
    <s v="PARTIDA ALIMENTACION SOLDADOS"/>
    <s v="90101501_x000a_90101604"/>
    <n v="0"/>
    <n v="0"/>
    <n v="0"/>
    <n v="10"/>
    <n v="1"/>
    <n v="14163047"/>
    <s v="GLOBAL"/>
    <s v=""/>
  </r>
  <r>
    <x v="30"/>
    <s v="02-02-01-003-002"/>
    <s v="02-02-01-003-002-01"/>
    <s v="Materiales y suministros - Pasta de papel, papel y cartón"/>
    <s v="SOBRANTES CPA No. 594"/>
    <n v="0"/>
    <n v="0"/>
    <n v="0"/>
    <n v="0"/>
    <n v="10"/>
    <n v="1"/>
    <n v="1.8"/>
    <s v="GLOBAL"/>
    <s v=""/>
  </r>
  <r>
    <x v="30"/>
    <s v="02-02-01-004-008"/>
    <s v="02-02-01-004-008-01"/>
    <s v="Materiales y suministros - Aparatos médicos y quirúrgicos y aparatos ortésicos y protésicos"/>
    <s v="SOBRANTES CPA No. 594"/>
    <n v="0"/>
    <n v="0"/>
    <n v="0"/>
    <n v="0"/>
    <n v="10"/>
    <n v="1"/>
    <n v="1714"/>
    <s v="GLOBAL"/>
    <s v=""/>
  </r>
  <r>
    <x v="30"/>
    <s v="01-01-03-027"/>
    <s v="01-01-03-027"/>
    <s v="Planta permanente - Partida alimentación soldados"/>
    <s v="PARTIDA ALIMENTACION SOLDADOS - AMARRE V.F"/>
    <s v="90101501_x000a_90101604"/>
    <n v="0"/>
    <n v="0"/>
    <n v="0"/>
    <n v="10"/>
    <n v="1"/>
    <n v="1683673"/>
    <s v="GLOBAL"/>
    <s v=""/>
  </r>
  <r>
    <x v="30"/>
    <s v="02-02-02-006-004"/>
    <s v="02-02-02-006-004"/>
    <s v="Adquisición de servicios - Servicios de transporte de pasajeros"/>
    <s v="SOBRANTES CPA No. 471"/>
    <n v="0"/>
    <n v="0"/>
    <n v="0"/>
    <n v="0"/>
    <n v="10"/>
    <n v="1"/>
    <n v="36195"/>
    <s v="GLOBAL"/>
    <s v=""/>
  </r>
  <r>
    <x v="31"/>
    <s v="1502-0100-35-0-1502140-02"/>
    <s v="02-01-01-004-009-01"/>
    <s v="ADQUISICIÓN DE BIENES Y SERVICIOS - SERVICIO DE DOTACIÓN PARA LA MOVILIDAD OPERACIONAL Y EL APOYO LOGÍSTICO - FORTALECIMIENTO Y RENOVACIÓN DE LA CAPACIDAD DE MOVILIDAD TERRESTRE Y DESPLIEGUE DE LA FUERZA AÉREA COLOMBIANA A NIVEL  NACIONAL"/>
    <s v="CAMION GRUA"/>
    <n v="25101933"/>
    <s v="SELECCIÓN ABREVIADA SUBASTA INVERSA (NO DISPONIBLE)"/>
    <n v="1"/>
    <n v="6"/>
    <n v="11"/>
    <n v="1"/>
    <n v="205800000"/>
    <s v="GLOBAL"/>
    <s v="NO SOLICITADAS"/>
  </r>
  <r>
    <x v="32"/>
    <s v="01-01-03-027"/>
    <s v="01-01-03-027"/>
    <s v="Planta permanente - Partida alimentación soldados"/>
    <s v="SUMINISTRO DE GRANOS Y ABARROTES; PARA LA ALIMENTACIÓN DEL PERSONAL DE ALFERECES, CADETES Y SOLDADOS DE LA ESCUELA MILITAR DE AVIACIÓN Y ZONAS DESCONCENTRADAS DE SEGURIDAD."/>
    <s v="50151500;50161500;50171500;50171800;50181900;50182000;50201700;50202300;50221100;50221300"/>
    <s v="SELECCIÓN ABREVIADA MENOR CUANTÍA"/>
    <n v="1"/>
    <n v="7"/>
    <n v="10"/>
    <n v="1"/>
    <n v="149599695"/>
    <s v="GLOBAL"/>
    <s v="SI APROBADAS"/>
  </r>
  <r>
    <x v="32"/>
    <s v="01-01-03-027"/>
    <s v="01-01-03-027"/>
    <s v="Planta permanente - Partida alimentación soldados"/>
    <s v="SUMINISTRO DE FRUTAS Y VERDURAS PARA LA ALIMENTACIÓN DEL PERSONAL DE ALFERECES, CADETES Y SOLDADOS DE LA ESCUELA MILITAR DE AVIACIÓN Y ZONAS DESCONCENTRADAS DE SEGURIDAD. RUBRO 01-01-03-027 / 01-01-03-035"/>
    <s v="50301500;50301700;50303400;50303700;50303900;50304100;50304400;50304500;50304600;50304700;50305000;50305100;50305200;50305300;50305400;50305600;50305900;50306700;50401700;50402000;50402000;50402200;50402300;50402500;50402600;50402700;50403800;50404100;50404800;50405300;50405700;50406200;50406500"/>
    <s v="SELECCIÓN ABREVIADA MENOR CUANTÍA"/>
    <n v="1"/>
    <n v="7"/>
    <n v="10"/>
    <n v="1"/>
    <n v="88000000"/>
    <s v="GLOBAL"/>
    <s v="SI APROBADAS"/>
  </r>
  <r>
    <x v="32"/>
    <s v="01-01-03-027"/>
    <s v="01-01-03-027"/>
    <s v="Planta permanente - Partida alimentación soldados"/>
    <s v="SUMINISTRO DE CARNES BLANCAS, ROJAS Y FRÍAS PARA LA ALIMENTACIÓN DEL PERSONAL DE ALFÉRECES, CADETES Y SOLDADOS DE LA ESCUELA MILITAR DE AVIACIÓN Y ZONAS DESCONCENTRADAS DE SEGURIDAD. RUBROS 01-01-03-027 / 01-01-03-035"/>
    <s v="50111500;50112000"/>
    <s v="SELECCIÓN ABREVIADA MENOR CUANTÍA"/>
    <n v="1"/>
    <n v="7"/>
    <n v="10"/>
    <n v="1"/>
    <n v="105061440"/>
    <s v="GLOBAL"/>
    <s v="SI APROBADAS"/>
  </r>
  <r>
    <x v="32"/>
    <s v="01-01-03-027"/>
    <s v="01-01-03-027"/>
    <s v="Planta permanente - Partida alimentación soldados"/>
    <s v="SUMINISTRO DE LÁCTEOS PARA LA ALIMENTACIÓN DEL PERSONAL DE ALFÉRECES, CADETES Y SOLDADOS DE LA ESCUELA MILITAR DE AVIACIÓN Y ZONAS DESCONCENTRADAS DE SEGURIDAD."/>
    <s v="50131600;50131700;50131800"/>
    <s v="SELECCIÓN ABREVIADA MENOR CUANTÍA"/>
    <n v="1"/>
    <n v="7"/>
    <n v="10"/>
    <n v="1"/>
    <n v="108000000"/>
    <s v="GLOBAL"/>
    <s v="SI APROBADAS"/>
  </r>
  <r>
    <x v="32"/>
    <s v="01-01-03-027"/>
    <s v="01-01-03-027"/>
    <s v="Planta permanente - Partida alimentación soldados"/>
    <s v="SUMINISTROS PARTIDA ALIMENTACIÓN SOLDADOS AMARRE VIGENCIA FUTURA 2022"/>
    <s v="50111500;50112000"/>
    <s v="SELECCIÓN ABREVIADA MENOR CUANTÍA"/>
    <n v="1"/>
    <n v="12"/>
    <n v="10"/>
    <n v="1"/>
    <n v="187710790"/>
    <s v="GLOBAL"/>
    <s v="SI EN TRAMITE"/>
  </r>
  <r>
    <x v="32"/>
    <s v="01-01-03-027"/>
    <s v="01-01-03-027"/>
    <s v="Planta permanente - Partida alimentación soldados"/>
    <s v="DEVOLUCIÓN PARTIDA DE ALIMENTACIÓN SOLDADOS"/>
    <s v="50111500;50112000"/>
    <s v="SOLICITUD DE INFORMACIÓN A LOS PROVEEDORES"/>
    <n v="1"/>
    <n v="12"/>
    <n v="10"/>
    <n v="1"/>
    <n v="125445540"/>
    <s v="GLOBAL"/>
    <s v="NO SOLICITADAS"/>
  </r>
  <r>
    <x v="32"/>
    <s v="01-01-03-027"/>
    <s v="01-01-03-027"/>
    <s v="Planta permanente - Partida alimentación soldados"/>
    <s v="SUMINISTROS PARTIDA ALIMENTACIÓN SOLDADOS "/>
    <s v="50111500;50112000"/>
    <s v="SELECCIÓN ABREVIADA MENOR CUANTÍA"/>
    <n v="8"/>
    <n v="11"/>
    <n v="10"/>
    <n v="1"/>
    <n v="172362230"/>
    <s v="GLOBAL"/>
    <s v="NO SOLICITADAS"/>
  </r>
  <r>
    <x v="32"/>
    <s v="01-01-03-035"/>
    <s v="01-01-03-035"/>
    <s v="Planta permanente - Alimentación alumnos"/>
    <s v="SUMINISTRO DE GRANOS Y ABARROTES; PARA LA ALIMENTACIÓN DEL PERSONAL DE ALFERECES, CADETES Y SOLDADOS DE LA ESCUELA MILITAR DE AVIACIÓN Y ZONAS DESCONCENTRADAS DE SEGURIDAD."/>
    <s v="50151500;50161500;50171500;50171800;50181900;50182000;50201700;50202300;50221100;50221300"/>
    <s v="SELECCIÓN ABREVIADA MENOR CUANTÍA"/>
    <n v="1"/>
    <n v="7"/>
    <n v="10"/>
    <n v="1"/>
    <n v="475571100"/>
    <s v="GLOBAL"/>
    <s v="SI APROBADAS"/>
  </r>
  <r>
    <x v="32"/>
    <s v="01-01-03-035"/>
    <s v="01-01-03-035"/>
    <s v="Planta permanente - Alimentación alumnos"/>
    <s v="SUMINISTRO DE FRUTAS Y VERDURAS PARA LA ALIMENTACIÓN DEL PERSONAL DE ALFERECES, CADETES Y SOLDADOS DE LA ESCUELA MILITAR DE AVIACIÓN Y ZONAS DESCONCENTRADAS DE SEGURIDAD. RUBRO 01-01-03-027 / 01-01-03-035"/>
    <s v="50301500;50301700;50303400;50303700;50303900;50304100;50304400;50304500;50304600;50304700;50305000;50305100;50305200;50305300;50305400;50305600;50305900;50306700;50401700;50402000;50402000;50402200;50402300;50402500;50402600;50402700;50403800;50404100;50404800;50405300;50405700;50406200;50406500"/>
    <s v="SELECCIÓN ABREVIADA MENOR CUANTÍA"/>
    <n v="1"/>
    <n v="7"/>
    <n v="10"/>
    <n v="1"/>
    <n v="132000000"/>
    <s v="GLOBAL"/>
    <s v="SI APROBADAS"/>
  </r>
  <r>
    <x v="32"/>
    <s v="01-01-03-035"/>
    <s v="01-01-03-035"/>
    <s v="Planta permanente - Alimentación alumnos"/>
    <s v="SUMINISTRO DE CARNES BLANCAS, ROJAS Y FRÍAS PARA LA ALIMENTACIÓN DEL PERSONAL DE ALFÉRECES, CADETES Y SOLDADOS DE LA ESCUELA MILITAR DE AVIACIÓN Y ZONAS DESCONCENTRADAS DE SEGURIDAD. RUBROS 01-01-03-027 / 01-01-03-035"/>
    <s v="50111500;50112000"/>
    <s v="SELECCIÓN ABREVIADA MENOR CUANTÍA"/>
    <n v="1"/>
    <n v="7"/>
    <n v="10"/>
    <n v="1"/>
    <n v="84125600"/>
    <s v="GLOBAL"/>
    <s v="SI APROBADAS"/>
  </r>
  <r>
    <x v="32"/>
    <s v="01-01-03-035"/>
    <s v="01-01-03-035"/>
    <s v="Planta permanente - Alimentación alumnos"/>
    <s v="SUMINISTRO DE LÁCTEOS PARA LA ALIMENTACIÓN DEL PERSONAL DE ALFÉRECES, CADETES Y SOLDADOS DE LA ESCUELA MILITAR DE AVIACIÓN Y ZONAS DESCONCENTRADAS DE SEGURIDAD."/>
    <s v="50131600;50131700;50131800"/>
    <s v="SELECCIÓN ABREVIADA MENOR CUANTÍA"/>
    <n v="1"/>
    <n v="7"/>
    <n v="10"/>
    <n v="1"/>
    <n v="132000000"/>
    <s v="GLOBAL"/>
    <s v="SI APROBADAS"/>
  </r>
  <r>
    <x v="32"/>
    <s v="01-01-03-035"/>
    <s v="01-01-03-035"/>
    <s v="Planta permanente - Alimentación alumnos"/>
    <s v="SUMINISTROS PARTIDA ALIMENTACIÓN CADETES AMARRE VIGENCIA FUTURA 2022"/>
    <s v="50111500;50112000"/>
    <s v="SELECCIÓN ABREVIADA MENOR CUANTÍA"/>
    <n v="1"/>
    <n v="12"/>
    <n v="10"/>
    <n v="1"/>
    <n v="198293862"/>
    <s v="GLOBAL"/>
    <s v="SI EN TRAMITE"/>
  </r>
  <r>
    <x v="32"/>
    <s v="01-01-03-035"/>
    <s v="01-01-03-035"/>
    <s v="Planta permanente - Alimentación alumnos"/>
    <s v="DEVOLUCIÓN PARTIDA DE ALIMENTACIÓN CADETES"/>
    <s v="50111500;50112000"/>
    <s v="SOLICITUD DE INFORMACIÓN A LOS PROVEEDORES"/>
    <n v="1"/>
    <n v="12"/>
    <n v="10"/>
    <n v="1"/>
    <n v="229136260"/>
    <s v="GLOBAL"/>
    <s v="NO SOLICITADAS"/>
  </r>
  <r>
    <x v="32"/>
    <s v="01-01-03-035"/>
    <s v="01-01-03-035"/>
    <s v="Planta permanente - Alimentación alumnos"/>
    <s v="SUMINISTROS PARTIDA ALIMENTACIÓN CADETES "/>
    <s v="50111500;50112000"/>
    <s v="SELECCIÓN ABREVIADA MENOR CUANTÍA"/>
    <n v="8"/>
    <n v="11"/>
    <n v="10"/>
    <n v="1"/>
    <n v="502836852"/>
    <s v="GLOBAL"/>
    <s v="NO SOLICITADAS"/>
  </r>
  <r>
    <x v="32"/>
    <s v="02-01-01-003-008"/>
    <s v="02-01-01-003-008-01-1"/>
    <s v="Activos fijos - Asientos"/>
    <s v="SILLAS AUDITORIO"/>
    <n v="56112101"/>
    <s v="SELECCIÓN ABREVIADA MENOR CUANTÍA"/>
    <n v="2"/>
    <n v="6"/>
    <n v="16"/>
    <n v="144"/>
    <n v="83452320"/>
    <s v="UNIDAD"/>
    <s v="NO SOLICITADAS"/>
  </r>
  <r>
    <x v="32"/>
    <s v="02-01-01-003-008"/>
    <s v="02-01-01-003-008-01-4"/>
    <s v="Activos fijos - Otros muebles n. C. P."/>
    <s v="GABINETE PARA HERRAMIENTAS"/>
    <n v="56111906"/>
    <n v="0"/>
    <n v="0"/>
    <n v="0"/>
    <n v="10"/>
    <n v="1"/>
    <n v="760547.31000000203"/>
    <s v="UNIDAD"/>
    <s v=""/>
  </r>
  <r>
    <x v="32"/>
    <s v="02-01-01-004-003"/>
    <s v="02-01-01-004-003-02"/>
    <s v="Activos fijos - Bombas, compresores, motores de fuerza hidráulica y motores de potencia neumática y válvulas y sus partes y piezas"/>
    <s v="BOMBA SUMERGIBLE 1,0 HP (PLOMEROS)"/>
    <n v="41104800"/>
    <s v="MÍNIMA CUANTÍA"/>
    <n v="10"/>
    <n v="3"/>
    <n v="16"/>
    <n v="2"/>
    <n v="5357130"/>
    <s v="UNIDAD"/>
    <s v="NO SOLICITADAS"/>
  </r>
  <r>
    <x v="32"/>
    <s v="02-01-01-004-003"/>
    <s v="02-01-01-004-003-02"/>
    <s v="Activos fijos - Bombas, compresores, motores de fuerza hidráulica y motores de potencia neumática y válvulas y sus partes y piezas"/>
    <s v="BOMBA 7,5 HP (CANCHA TENIS)"/>
    <n v="40151500"/>
    <s v="MÍNIMA CUANTÍA"/>
    <n v="10"/>
    <n v="3"/>
    <n v="16"/>
    <n v="3"/>
    <n v="12144219"/>
    <s v="UNIDAD"/>
    <s v="NO SOLICITADAS"/>
  </r>
  <r>
    <x v="32"/>
    <s v="02-01-01-004-003"/>
    <s v="02-01-01-004-003-02"/>
    <s v="Activos fijos - Bombas, compresores, motores de fuerza hidráulica y motores de potencia neumática y válvulas y sus partes y piezas"/>
    <s v="BOMBA 10 HP (TANQUE CADETES)"/>
    <n v="40151500"/>
    <s v="MÍNIMA CUANTÍA"/>
    <n v="10"/>
    <n v="3"/>
    <n v="16"/>
    <n v="2"/>
    <n v="9000018"/>
    <s v="UNIDAD"/>
    <s v="NO SOLICITADAS"/>
  </r>
  <r>
    <x v="32"/>
    <s v="02-01-01-004-003"/>
    <s v="02-01-01-004-003-02"/>
    <s v="Activos fijos - Bombas, compresores, motores de fuerza hidráulica y motores de potencia neumática y válvulas y sus partes y piezas"/>
    <s v="BOMBA VERTICAL HIDRÁULICA 12 ETAPAS 10HP (ZDS PAN DE AZÚCAR)"/>
    <n v="40151500"/>
    <n v="0"/>
    <n v="10"/>
    <n v="3"/>
    <n v="16"/>
    <n v="1"/>
    <n v="10294633"/>
    <s v="UNIDAD"/>
    <s v="NO SOLICITADAS"/>
  </r>
  <r>
    <x v="32"/>
    <s v="02-01-01-004-003"/>
    <s v="02-01-01-004-003-09"/>
    <s v="Activos fijos - Otras máquinas para usos generales y sus partes y piezas"/>
    <s v="MINISPLIT 18.000 BTU"/>
    <n v="40101701"/>
    <s v="MÍNIMA CUANTÍA"/>
    <n v="2"/>
    <n v="6"/>
    <n v="16"/>
    <n v="1"/>
    <n v="2305000"/>
    <s v="UNIDAD"/>
    <s v="NO SOLICITADAS"/>
  </r>
  <r>
    <x v="32"/>
    <s v="02-01-01-004-003"/>
    <s v="02-01-01-004-003-09"/>
    <s v="Activos fijos - Otras máquinas para usos generales y sus partes y piezas"/>
    <s v="EQUIPO CAÑÓN DE GAS PROPANO"/>
    <n v="20121411"/>
    <s v="MÍNIMA CUANTÍA"/>
    <n v="2"/>
    <n v="4"/>
    <n v="16"/>
    <n v="2"/>
    <n v="6958000"/>
    <s v="UNIDAD"/>
    <s v="NO SOLICITADAS"/>
  </r>
  <r>
    <x v="32"/>
    <s v="02-01-01-004-003"/>
    <s v="02-01-01-004-003-09"/>
    <s v="Activos fijos - Otras máquinas para usos generales y sus partes y piezas"/>
    <s v="SALDO EQUIPO CAÑON BASH"/>
    <n v="20121411"/>
    <n v="0"/>
    <n v="0"/>
    <n v="0"/>
    <n v="16"/>
    <n v="1"/>
    <n v="42000"/>
    <s v="UNIDAD"/>
    <s v=""/>
  </r>
  <r>
    <x v="32"/>
    <s v="02-01-01-004-003"/>
    <s v="02-01-01-004-003-09"/>
    <s v="Activos fijos - Otras máquinas para usos generales y sus partes y piezas"/>
    <s v="EQUIPO DE EXTRICACIÓN"/>
    <n v="41104800"/>
    <s v="MÍNIMA CUANTÍA"/>
    <n v="2"/>
    <n v="4"/>
    <n v="16"/>
    <n v="1"/>
    <n v="57617538"/>
    <s v="UNIDAD"/>
    <s v="NO SOLICITADAS"/>
  </r>
  <r>
    <x v="32"/>
    <s v="02-01-01-004-003"/>
    <s v="02-01-01-004-003-09"/>
    <s v="Activos fijos - Otras máquinas para usos generales y sus partes y piezas"/>
    <s v="SALDO EQUIPO EXTRICACIÓN"/>
    <n v="41104800"/>
    <n v="0"/>
    <n v="0"/>
    <n v="0"/>
    <n v="16"/>
    <n v="1"/>
    <n v="1170231"/>
    <s v="UNIDAD"/>
    <s v=""/>
  </r>
  <r>
    <x v="32"/>
    <s v="02-01-01-004-003"/>
    <s v="02-01-01-004-003-09"/>
    <s v="Activos fijos - Otras máquinas para usos generales y sus partes y piezas"/>
    <s v="EXTINTOR PORTATIL - MULTIPROPOSITO PQS DE 20 LIBRAS"/>
    <n v="46191601"/>
    <s v="MÍNIMA CUANTÍA"/>
    <n v="2"/>
    <n v="4"/>
    <n v="16"/>
    <n v="10"/>
    <n v="714000"/>
    <s v="UNIDAD"/>
    <s v="NO SOLICITADAS"/>
  </r>
  <r>
    <x v="32"/>
    <s v="02-01-01-004-003"/>
    <s v="02-01-01-004-003-09"/>
    <s v="Activos fijos - Otras máquinas para usos generales y sus partes y piezas"/>
    <s v="EXTINTOR PORTATIL - DIOXIDO DE CARBONO CO 2  DE 20 LIBRAS"/>
    <n v="46191601"/>
    <s v="MÍNIMA CUANTÍA"/>
    <n v="2"/>
    <n v="4"/>
    <n v="16"/>
    <n v="10"/>
    <n v="4641000"/>
    <s v="UNIDAD"/>
    <s v="NO SOLICITADAS"/>
  </r>
  <r>
    <x v="32"/>
    <s v="02-01-01-004-003"/>
    <s v="02-01-01-004-003-09"/>
    <s v="Activos fijos - Otras máquinas para usos generales y sus partes y piezas"/>
    <s v="AIRES ACONDICIONADOS 18.000 BTU"/>
    <n v="40101701"/>
    <s v="SELECCIÓN ABREVIADA MENOR CUANTÍA"/>
    <n v="3"/>
    <n v="6"/>
    <n v="10"/>
    <n v="1"/>
    <n v="2305000"/>
    <s v="UNIDAD"/>
    <s v="NO SOLICITADAS"/>
  </r>
  <r>
    <x v="32"/>
    <s v="02-01-01-004-003"/>
    <s v="02-01-01-004-003-09"/>
    <s v="Activos fijos - Otras máquinas para usos generales y sus partes y piezas"/>
    <s v="HIDROLAVADORA INDUSTRIAL REF K2"/>
    <n v="47121808"/>
    <s v="SELECCIÓN ABREVIADA MENOR CUANTÍA"/>
    <n v="3"/>
    <n v="6"/>
    <n v="10"/>
    <n v="1"/>
    <n v="333200"/>
    <s v="UNIDAD"/>
    <s v="NO SOLICITADAS"/>
  </r>
  <r>
    <x v="32"/>
    <s v="02-01-01-004-003"/>
    <s v="02-01-01-004-003-09"/>
    <s v="Activos fijos - Otras máquinas para usos generales y sus partes y piezas"/>
    <s v="MINISPLIT 36.000 BTU"/>
    <n v="40101701"/>
    <n v="0"/>
    <n v="0"/>
    <n v="0"/>
    <n v="16"/>
    <n v="3"/>
    <n v="13380000"/>
    <s v="UNIDAD"/>
    <s v="NO SOLICITADAS"/>
  </r>
  <r>
    <x v="32"/>
    <s v="02-01-01-004-003"/>
    <s v="02-01-01-004-003-09"/>
    <s v="Activos fijos - Otras máquinas para usos generales y sus partes y piezas"/>
    <s v="MINISPLIT 24.000 BTU"/>
    <n v="40101701"/>
    <n v="0"/>
    <n v="0"/>
    <n v="0"/>
    <n v="16"/>
    <n v="1"/>
    <n v="3340000"/>
    <s v="UNIDAD"/>
    <s v="NO SOLICITADAS"/>
  </r>
  <r>
    <x v="32"/>
    <s v="02-01-01-004-003"/>
    <s v="02-01-01-004-003-09"/>
    <s v="Activos fijos - Otras máquinas para usos generales y sus partes y piezas"/>
    <s v="MINISPLIT 12.000 BTU"/>
    <n v="40101701"/>
    <n v="0"/>
    <n v="0"/>
    <n v="0"/>
    <n v="16"/>
    <n v="5"/>
    <n v="10975000"/>
    <s v="UNIDAD"/>
    <s v="NO SOLICITADAS"/>
  </r>
  <r>
    <x v="32"/>
    <s v="02-01-01-004-003"/>
    <s v="02-01-01-004-003-09"/>
    <s v="Activos fijos - Otras máquinas para usos generales y sus partes y piezas"/>
    <s v="MINISPLIT 12.000 BTU"/>
    <n v="40101701"/>
    <n v="0"/>
    <n v="0"/>
    <n v="0"/>
    <n v="10"/>
    <n v="1"/>
    <n v="2195000"/>
    <s v="UNIDAD"/>
    <s v="NO SOLICITADAS"/>
  </r>
  <r>
    <x v="32"/>
    <s v="02-01-01-004-004"/>
    <s v="02-01-01-004-004-02"/>
    <s v="Activos fijos - Máquinas herramientas y sus partes, piezas y accesorios"/>
    <s v="CORTADOR CIRCULO 1&quot; TO 6&quot;"/>
    <n v="42232003"/>
    <s v="SELECCIÓN ABREVIADA MENOR CUANTÍA"/>
    <n v="2"/>
    <n v="6"/>
    <n v="10"/>
    <n v="1"/>
    <n v="90691.09"/>
    <s v="UNIDAD"/>
    <s v="NO SOLICITADAS"/>
  </r>
  <r>
    <x v="32"/>
    <s v="02-01-01-004-004"/>
    <s v="02-01-01-004-004-02"/>
    <s v="Activos fijos - Máquinas herramientas y sus partes, piezas y accesorios"/>
    <s v="REPUESTO FRESA CORTADOR IRCULO"/>
    <n v="42232003"/>
    <s v="SELECCIÓN ABREVIADA MENOR CUANTÍA"/>
    <n v="2"/>
    <n v="6"/>
    <n v="10"/>
    <n v="2"/>
    <n v="36475.879999999997"/>
    <s v="UNIDAD"/>
    <s v="NO SOLICITADAS"/>
  </r>
  <r>
    <x v="32"/>
    <s v="02-01-01-004-004"/>
    <s v="02-01-01-004-004-02"/>
    <s v="Activos fijos - Máquinas herramientas y sus partes, piezas y accesorios"/>
    <s v="BROCA GUIA CORTADOR CIRCULOS"/>
    <n v="20121601"/>
    <s v="SELECCIÓN ABREVIADA MENOR CUANTÍA"/>
    <n v="2"/>
    <n v="6"/>
    <n v="10"/>
    <n v="2"/>
    <n v="131183.22"/>
    <s v="UNIDAD"/>
    <s v="NO SOLICITADAS"/>
  </r>
  <r>
    <x v="32"/>
    <s v="02-01-01-004-004"/>
    <s v="02-01-01-004-004-02"/>
    <s v="Activos fijos - Máquinas herramientas y sus partes, piezas y accesorios"/>
    <s v="BROCA DE CORTE GOLD  BITS 6 PACK"/>
    <n v="20121601"/>
    <s v="SELECCIÓN ABREVIADA MENOR CUANTÍA"/>
    <n v="2"/>
    <n v="6"/>
    <n v="10"/>
    <n v="5"/>
    <n v="998100.6"/>
    <s v="GLOBAL"/>
    <s v="NO SOLICITADAS"/>
  </r>
  <r>
    <x v="32"/>
    <s v="02-01-01-004-004"/>
    <s v="02-01-01-004-004-02"/>
    <s v="Activos fijos - Máquinas herramientas y sus partes, piezas y accesorios"/>
    <s v="MANOMETRO PARA PURGA DE FLIR"/>
    <n v="41103311"/>
    <s v="SELECCIÓN ABREVIADA MENOR CUANTÍA"/>
    <n v="2"/>
    <n v="6"/>
    <n v="10"/>
    <n v="1"/>
    <n v="8500155.7200000007"/>
    <s v="UNIDAD"/>
    <s v="NO SOLICITADAS"/>
  </r>
  <r>
    <x v="32"/>
    <s v="02-01-01-004-004"/>
    <s v="02-01-01-004-004-02"/>
    <s v="Activos fijos - Máquinas herramientas y sus partes, piezas y accesorios"/>
    <s v="MANGUERA, ACERO INOXIDABLE TRENZADO CON FORRO DE TEFLÓN 1/4 &quot;"/>
    <n v="40141734"/>
    <s v="SELECCIÓN ABREVIADA MENOR CUANTÍA"/>
    <n v="2"/>
    <n v="6"/>
    <n v="10"/>
    <n v="4"/>
    <n v="213509.8"/>
    <s v="GLOBAL"/>
    <s v="NO SOLICITADAS"/>
  </r>
  <r>
    <x v="32"/>
    <s v="02-01-01-004-004"/>
    <s v="02-01-01-004-004-02"/>
    <s v="Activos fijos - Máquinas herramientas y sus partes, piezas y accesorios"/>
    <s v="DESTORNILLADORES COMPENSADOS A ×"/>
    <n v="27111701"/>
    <s v="SELECCIÓN ABREVIADA MENOR CUANTÍA"/>
    <n v="2"/>
    <n v="6"/>
    <n v="10"/>
    <n v="2"/>
    <n v="435047.33999999997"/>
    <s v="GLOBAL"/>
    <s v="NO SOLICITADAS"/>
  </r>
  <r>
    <x v="32"/>
    <s v="02-01-01-004-004"/>
    <s v="02-01-01-004-004-02"/>
    <s v="Activos fijos - Máquinas herramientas y sus partes, piezas y accesorios"/>
    <s v="PESO DE PRUEBA PARA YUGO"/>
    <n v="20121920"/>
    <s v="SELECCIÓN ABREVIADA MENOR CUANTÍA"/>
    <n v="2"/>
    <n v="6"/>
    <n v="10"/>
    <n v="1"/>
    <n v="1664893.3"/>
    <s v="UNIDAD"/>
    <s v="NO SOLICITADAS"/>
  </r>
  <r>
    <x v="32"/>
    <s v="02-01-01-004-004"/>
    <s v="02-01-01-004-004-02"/>
    <s v="Activos fijos - Máquinas herramientas y sus partes, piezas y accesorios"/>
    <s v="INDICADOR DE CAMPO MAGNÉTICO"/>
    <n v="20121920"/>
    <s v="SELECCIÓN ABREVIADA MENOR CUANTÍA"/>
    <n v="2"/>
    <n v="6"/>
    <n v="10"/>
    <n v="1"/>
    <n v="1301795.74"/>
    <s v="UNIDAD"/>
    <s v="NO SOLICITADAS"/>
  </r>
  <r>
    <x v="32"/>
    <s v="02-01-01-004-004"/>
    <s v="02-01-01-004-004-02"/>
    <s v="Activos fijos - Máquinas herramientas y sus partes, piezas y accesorios"/>
    <s v="YOKE Y-7"/>
    <n v="10141602"/>
    <s v="SELECCIÓN ABREVIADA MENOR CUANTÍA"/>
    <n v="2"/>
    <n v="6"/>
    <n v="10"/>
    <n v="1"/>
    <n v="3118954.3"/>
    <s v="UNIDAD"/>
    <s v="NO SOLICITADAS"/>
  </r>
  <r>
    <x v="32"/>
    <s v="02-01-01-004-004"/>
    <s v="02-01-01-004-004-02"/>
    <s v="Activos fijos - Máquinas herramientas y sus partes, piezas y accesorios"/>
    <s v="COMPARADOR OPTICO DE 10X CON ADITAMETO ILUMINADOR #52-664-609"/>
    <n v="32101631"/>
    <s v="SELECCIÓN ABREVIADA MENOR CUANTÍA"/>
    <n v="2"/>
    <n v="6"/>
    <n v="10"/>
    <n v="1"/>
    <n v="623122.07999999996"/>
    <s v="GLOBAL"/>
    <s v="NO SOLICITADAS"/>
  </r>
  <r>
    <x v="32"/>
    <s v="02-01-01-004-004"/>
    <s v="02-01-01-004-004-02"/>
    <s v="Activos fijos - Máquinas herramientas y sus partes, piezas y accesorios"/>
    <s v="LÁMPARA MANUAL UV LED"/>
    <n v="39101601"/>
    <s v="SELECCIÓN ABREVIADA MENOR CUANTÍA"/>
    <n v="2"/>
    <n v="6"/>
    <n v="10"/>
    <n v="1"/>
    <n v="6519017.54"/>
    <s v="UNIDAD"/>
    <s v="NO SOLICITADAS"/>
  </r>
  <r>
    <x v="32"/>
    <s v="02-01-01-004-004"/>
    <s v="02-01-01-004-004-02"/>
    <s v="Activos fijos - Máquinas herramientas y sus partes, piezas y accesorios"/>
    <s v="INDICADOR DE CAMPO TIPO PAY"/>
    <n v="39121534"/>
    <s v="SELECCIÓN ABREVIADA MENOR CUANTÍA"/>
    <n v="2"/>
    <n v="6"/>
    <n v="10"/>
    <n v="1"/>
    <n v="1208092.76"/>
    <s v="UNIDAD"/>
    <s v="NO SOLICITADAS"/>
  </r>
  <r>
    <x v="32"/>
    <s v="02-01-01-004-004"/>
    <s v="02-01-01-004-004-02"/>
    <s v="Activos fijos - Máquinas herramientas y sus partes, piezas y accesorios"/>
    <s v="PLOMADA DE ACERO"/>
    <n v="27111804"/>
    <s v="SELECCIÓN ABREVIADA MENOR CUANTÍA"/>
    <n v="2"/>
    <n v="6"/>
    <n v="10"/>
    <n v="1"/>
    <n v="240948.82"/>
    <s v="UNIDAD"/>
    <s v="NO SOLICITADAS"/>
  </r>
  <r>
    <x v="32"/>
    <s v="02-01-01-004-004"/>
    <s v="02-01-01-004-004-02"/>
    <s v="Activos fijos - Máquinas herramientas y sus partes, piezas y accesorios"/>
    <s v="BOMBA VACIO"/>
    <n v="40151502"/>
    <s v="SELECCIÓN ABREVIADA MENOR CUANTÍA"/>
    <n v="2"/>
    <n v="6"/>
    <n v="10"/>
    <n v="1"/>
    <n v="250988.85"/>
    <s v="UNIDAD"/>
    <s v="NO SOLICITADAS"/>
  </r>
  <r>
    <x v="32"/>
    <s v="02-01-01-004-004"/>
    <s v="02-01-01-004-004-02"/>
    <s v="Activos fijos - Máquinas herramientas y sus partes, piezas y accesorios"/>
    <s v="IMPRESORA DE ETIQUETAS"/>
    <n v="43212100"/>
    <s v="SELECCIÓN ABREVIADA MENOR CUANTÍA"/>
    <n v="2"/>
    <n v="6"/>
    <n v="10"/>
    <n v="1"/>
    <n v="1062364.17"/>
    <s v="UNIDAD"/>
    <s v="NO SOLICITADAS"/>
  </r>
  <r>
    <x v="32"/>
    <s v="02-01-01-004-004"/>
    <s v="02-01-01-004-004-02"/>
    <s v="Activos fijos - Máquinas herramientas y sus partes, piezas y accesorios"/>
    <s v="SET  DESTORNILLADORES TIPO TORX"/>
    <n v="27111728"/>
    <s v="SELECCIÓN ABREVIADA MENOR CUANTÍA"/>
    <n v="3"/>
    <n v="6"/>
    <n v="10"/>
    <n v="1"/>
    <n v="204700"/>
    <s v="KIT"/>
    <s v="NO SOLICITADAS"/>
  </r>
  <r>
    <x v="32"/>
    <s v="02-01-01-004-004"/>
    <s v="02-01-01-004-004-02"/>
    <s v="Activos fijos - Máquinas herramientas y sus partes, piezas y accesorios"/>
    <s v=" SET DE HERRAMIENTAS COMPLETO"/>
    <n v="43223334"/>
    <s v="SELECCIÓN ABREVIADA MENOR CUANTÍA"/>
    <n v="3"/>
    <n v="6"/>
    <n v="10"/>
    <n v="1"/>
    <n v="2618000"/>
    <s v="KIT"/>
    <s v="NO SOLICITADAS"/>
  </r>
  <r>
    <x v="32"/>
    <s v="02-01-01-004-004"/>
    <s v="02-01-01-004-004-02"/>
    <s v="Activos fijos - Máquinas herramientas y sus partes, piezas y accesorios"/>
    <s v="LLAVE AJUSTABLE DE 52MM  DE AMPLITUD, 450MM DE LONGITUD P/N: GAJ18A  402007"/>
    <n v="27111707"/>
    <s v="SELECCIÓN ABREVIADA MENOR CUANTÍA"/>
    <n v="3"/>
    <n v="6"/>
    <n v="10"/>
    <n v="1"/>
    <n v="297500"/>
    <s v="UNIDAD"/>
    <s v="NO SOLICITADAS"/>
  </r>
  <r>
    <x v="32"/>
    <s v="02-01-01-004-004"/>
    <s v="02-01-01-004-004-02"/>
    <s v="Activos fijos - Máquinas herramientas y sus partes, piezas y accesorios"/>
    <s v="PRENSA METALICA WV674 4-1/2 3-3/4 1/8–2 2-5/8"/>
    <n v="27112123"/>
    <s v="SELECCIÓN ABREVIADA MENOR CUANTÍA"/>
    <n v="3"/>
    <n v="6"/>
    <n v="10"/>
    <n v="1"/>
    <n v="392700"/>
    <s v="UNIDAD"/>
    <s v="NO SOLICITADAS"/>
  </r>
  <r>
    <x v="32"/>
    <s v="02-01-01-004-004"/>
    <s v="02-01-01-004-004-02"/>
    <s v="Activos fijos - Máquinas herramientas y sus partes, piezas y accesorios"/>
    <s v="BANCO DE HERRAMIENTAS COMPLETO"/>
    <n v="27111729"/>
    <s v="SELECCIÓN ABREVIADA MENOR CUANTÍA"/>
    <n v="3"/>
    <n v="6"/>
    <n v="10"/>
    <n v="1"/>
    <n v="2142000"/>
    <s v="KIT"/>
    <s v="NO SOLICITADAS"/>
  </r>
  <r>
    <x v="32"/>
    <s v="02-01-01-004-004"/>
    <s v="02-01-01-004-004-02"/>
    <s v="Activos fijos - Máquinas herramientas y sus partes, piezas y accesorios"/>
    <s v="PONCHADORA DE CABLE UTP_x000a_(RJ-45-RJ-11-RJ-9)"/>
    <n v="41113624"/>
    <s v="SELECCIÓN ABREVIADA MENOR CUANTÍA"/>
    <n v="3"/>
    <n v="6"/>
    <n v="10"/>
    <n v="1"/>
    <n v="32000"/>
    <s v="UNIDAD"/>
    <s v="NO SOLICITADAS"/>
  </r>
  <r>
    <x v="32"/>
    <s v="02-01-01-004-004"/>
    <s v="02-01-01-004-004-02"/>
    <s v="Activos fijos - Máquinas herramientas y sus partes, piezas y accesorios"/>
    <s v="LINTERNA DE INSPECCION P/N : ECFB200BL"/>
    <n v="39101601"/>
    <s v="SELECCIÓN ABREVIADA MENOR CUANTÍA"/>
    <n v="3"/>
    <n v="6"/>
    <n v="10"/>
    <n v="5"/>
    <n v="1011500"/>
    <s v="UNIDAD"/>
    <s v="NO SOLICITADAS"/>
  </r>
  <r>
    <x v="32"/>
    <s v="02-01-01-004-004"/>
    <s v="02-01-01-004-004-02"/>
    <s v="Activos fijos - Máquinas herramientas y sus partes, piezas y accesorios"/>
    <s v="ESCALERA PLEGABLE 4 PASOS"/>
    <n v="30162101"/>
    <s v="SELECCIÓN ABREVIADA MENOR CUANTÍA"/>
    <n v="3"/>
    <n v="6"/>
    <n v="10"/>
    <n v="1"/>
    <n v="224910"/>
    <s v="UNIDAD"/>
    <s v="NO SOLICITADAS"/>
  </r>
  <r>
    <x v="32"/>
    <s v="02-01-01-004-004"/>
    <s v="02-01-01-004-004-02"/>
    <s v="Activos fijos - Máquinas herramientas y sus partes, piezas y accesorios"/>
    <s v="SOPLADOR PORTATIL P/N : STPT600-B3"/>
    <n v="42192606"/>
    <s v="SELECCIÓN ABREVIADA MENOR CUANTÍA"/>
    <n v="3"/>
    <n v="6"/>
    <n v="10"/>
    <n v="1"/>
    <n v="199920"/>
    <s v="UNIDAD"/>
    <s v="NO SOLICITADAS"/>
  </r>
  <r>
    <x v="32"/>
    <s v="02-01-01-004-004"/>
    <s v="02-01-01-004-004-02"/>
    <s v="Activos fijos - Máquinas herramientas y sus partes, piezas y accesorios"/>
    <s v="SOPLADORA UB1103"/>
    <n v="47121814"/>
    <n v="0"/>
    <n v="0"/>
    <n v="0"/>
    <n v="10"/>
    <n v="1"/>
    <n v="480000"/>
    <s v="UNIDAD"/>
    <s v=""/>
  </r>
  <r>
    <x v="32"/>
    <s v="02-01-01-004-004"/>
    <s v="02-01-01-004-004-02"/>
    <s v="Activos fijos - Máquinas herramientas y sus partes, piezas y accesorios"/>
    <s v="ESTACIÓN DE SOLDADURA"/>
    <n v="23271417"/>
    <n v="0"/>
    <n v="0"/>
    <n v="0"/>
    <n v="10"/>
    <n v="1"/>
    <n v="660000"/>
    <s v="UNIDAD"/>
    <s v=""/>
  </r>
  <r>
    <x v="32"/>
    <s v="02-01-01-004-004"/>
    <s v="02-01-01-004-004-08"/>
    <s v="Activos fijos - Aparatos de uso doméstico y sus partes y piezas"/>
    <s v="DESHUMIFICADOR DE AIRE PARA ESPACIOS MAYORES 5.200 CC"/>
    <n v="40101902"/>
    <s v="MÍNIMA CUANTÍA"/>
    <n v="3"/>
    <n v="2"/>
    <n v="16"/>
    <n v="1"/>
    <n v="2000000"/>
    <s v="UNIDAD"/>
    <s v="NO SOLICITADAS"/>
  </r>
  <r>
    <x v="32"/>
    <s v="02-01-01-004-005"/>
    <s v="02-01-01-004-005-02"/>
    <s v="Activos fijos - Maquinaria de informática y sus partes, piezas y accesorios"/>
    <s v="COMPUTADOR DE ALTO RENDIMIENTO"/>
    <n v="43211500"/>
    <n v="0"/>
    <n v="0"/>
    <n v="0"/>
    <n v="10"/>
    <n v="2"/>
    <n v="17763400"/>
    <s v="UNIDAD"/>
    <s v=""/>
  </r>
  <r>
    <x v="32"/>
    <s v="02-01-01-004-005"/>
    <s v="02-01-01-004-005-02"/>
    <s v="Activos fijos - Maquinaria de informática y sus partes, piezas y accesorios"/>
    <s v="COMPUTADOR DE ESCRITORIO"/>
    <n v="43211500"/>
    <n v="0"/>
    <n v="0"/>
    <n v="0"/>
    <n v="10"/>
    <n v="1"/>
    <n v="6000000"/>
    <s v="UNIDAD"/>
    <s v=""/>
  </r>
  <r>
    <x v="32"/>
    <s v="02-01-01-004-005"/>
    <s v="02-01-01-004-005-02"/>
    <s v="Activos fijos - Maquinaria de informática y sus partes, piezas y accesorios"/>
    <s v="ROUTER DE AMPLIFICADOR ALTA POTENCIA"/>
    <n v="43222609"/>
    <n v="0"/>
    <n v="0"/>
    <n v="0"/>
    <n v="10"/>
    <n v="1"/>
    <n v="435400"/>
    <s v="UNIDAD"/>
    <s v=""/>
  </r>
  <r>
    <x v="32"/>
    <s v="02-01-01-004-005"/>
    <s v="02-01-01-004-005-02"/>
    <s v="Activos fijos - Maquinaria de informática y sus partes, piezas y accesorios"/>
    <s v="TABLET DE 7,9&quot;"/>
    <n v="43211509"/>
    <n v="0"/>
    <n v="0"/>
    <n v="0"/>
    <n v="10"/>
    <n v="1"/>
    <n v="2600000"/>
    <s v="UNIDAD"/>
    <s v=""/>
  </r>
  <r>
    <x v="32"/>
    <s v="02-01-01-004-006"/>
    <s v="02-01-01-004-006-01"/>
    <s v="Activos fijos - Motores, generadores y transformadores eléctricos y sus partes y piezas"/>
    <s v="ADQUISICION PLANTA ELECTRICA DE 50KVA"/>
    <n v="26111601"/>
    <s v="SELECCIÓN ABREVIADA MENOR CUANTÍA"/>
    <n v="3"/>
    <n v="6"/>
    <n v="10"/>
    <n v="1"/>
    <n v="36760870"/>
    <s v="UNIDAD"/>
    <s v="NO SOLICITADAS"/>
  </r>
  <r>
    <x v="32"/>
    <s v="02-01-01-004-006"/>
    <s v="02-01-01-004-006-02"/>
    <s v="Activos fijos - Aparatos de control eléctrico y distribución de electricidad y sus partes y piezas"/>
    <s v="REGULADOR DE VOLTAJE  3000 VA"/>
    <n v="39121635"/>
    <n v="0"/>
    <n v="0"/>
    <n v="0"/>
    <n v="10"/>
    <n v="1"/>
    <n v="800000"/>
    <s v="UNIDAD"/>
    <s v=""/>
  </r>
  <r>
    <x v="32"/>
    <s v="02-01-01-004-006"/>
    <s v="02-01-01-004-006-04"/>
    <s v="Activos fijos - Acumuladores, pilas y baterías primarias y sus partes y piezas"/>
    <s v="CARGADOR DE BATERIA  AA"/>
    <n v="26111704"/>
    <n v="0"/>
    <n v="0"/>
    <n v="0"/>
    <n v="10"/>
    <n v="1"/>
    <n v="60000"/>
    <s v="UNIDAD"/>
    <s v=""/>
  </r>
  <r>
    <x v="32"/>
    <s v="02-01-01-004-006"/>
    <s v="02-01-01-004-006-04"/>
    <s v="Activos fijos - Acumuladores, pilas y baterías primarias y sus partes y piezas"/>
    <s v="CARGADOR DE BATERIA  AAA"/>
    <n v="26111704"/>
    <n v="0"/>
    <n v="0"/>
    <n v="0"/>
    <n v="10"/>
    <n v="1"/>
    <n v="60000"/>
    <s v="UNIDAD"/>
    <s v=""/>
  </r>
  <r>
    <x v="32"/>
    <s v="02-01-01-004-007"/>
    <s v="02-01-01-004-007-03"/>
    <s v="Activos fijos - Radiorreceptores y receptores de televisión; aparatos para la grabación y reproducción de sonido y video; micrófonos, altavoces, amplificadores, etc."/>
    <s v="MICROFONOS INALAMBRICOS"/>
    <n v="52161520"/>
    <s v="MÍNIMA CUANTÍA"/>
    <n v="2"/>
    <n v="5"/>
    <n v="16"/>
    <n v="4"/>
    <n v="4342700.32"/>
    <s v="UNIDAD"/>
    <s v="NO SOLICITADAS"/>
  </r>
  <r>
    <x v="32"/>
    <s v="02-01-01-004-007"/>
    <s v="02-01-01-004-007-03"/>
    <s v="Activos fijos - Radiorreceptores y receptores de televisión; aparatos para la grabación y reproducción de sonido y video; micrófonos, altavoces, amplificadores, etc."/>
    <s v="MICROFONOS INALAMBRICOS DE SOLAPA"/>
    <n v="52161520"/>
    <s v="MÍNIMA CUANTÍA"/>
    <n v="2"/>
    <n v="5"/>
    <n v="16"/>
    <n v="4"/>
    <n v="2998800"/>
    <s v="UNIDAD"/>
    <s v="NO SOLICITADAS"/>
  </r>
  <r>
    <x v="32"/>
    <s v="02-01-01-004-007"/>
    <s v="02-01-01-004-007-03"/>
    <s v="Activos fijos - Radiorreceptores y receptores de televisión; aparatos para la grabación y reproducción de sonido y video; micrófonos, altavoces, amplificadores, etc."/>
    <s v="TELEVISOR 65 PULGADAS"/>
    <n v="52161505"/>
    <n v="0"/>
    <n v="0"/>
    <n v="0"/>
    <n v="10"/>
    <n v="1"/>
    <n v="4200000"/>
    <s v="UNIDAD"/>
    <s v=""/>
  </r>
  <r>
    <x v="32"/>
    <s v="02-01-01-004-007"/>
    <s v="02-01-01-004-007-03"/>
    <s v="Activos fijos - Radiorreceptores y receptores de televisión; aparatos para la grabación y reproducción de sonido y video; micrófonos, altavoces, amplificadores, etc."/>
    <s v="TELEVISOR 40 PULGADAS"/>
    <n v="52161505"/>
    <n v="0"/>
    <n v="0"/>
    <n v="0"/>
    <n v="10"/>
    <n v="1"/>
    <n v="1299999.997"/>
    <s v="UNIDAD"/>
    <s v=""/>
  </r>
  <r>
    <x v="32"/>
    <s v="02-01-01-004-007"/>
    <s v="02-01-01-004-007-06"/>
    <s v="Activos fijos - Grabaciones de audio, video y otros discos, cintas y otros medios físicos"/>
    <s v="EQUIPO TRASMISIÓN DE VIDEO EN VIVO"/>
    <n v="43221730"/>
    <s v="MÍNIMA CUANTÍA"/>
    <n v="2"/>
    <n v="5"/>
    <n v="16"/>
    <n v="1"/>
    <n v="4500102.8099999996"/>
    <s v="GLOBAL"/>
    <s v="NO SOLICITADAS"/>
  </r>
  <r>
    <x v="32"/>
    <s v="02-02-01-002-003"/>
    <s v="02-02-01-002-003-03"/>
    <s v="Materiales y suministros - Preparaciones utilizadas en la alimentación de animales"/>
    <s v="ALIMENTO HUMEDO PARA PERRO ADULTO EN LATA X 13 OZ COMBINACIÓN DE PROTEÍNAS, CARBOHIDRATOS VITAMINAS A, B y E, MINERALES TALES COMO CALCIO, FOSFOFORO, CON FUENTES NATURALES DE GLUCOSAMINA Y CONDROITINA PARA EL APOYO DEL CARTILAGO Y ARTICULACIONES SALUDABLES, CON MEZCLA DE ANTIOXIDANTES PARA EL APOYO DEL SISTEMA INMUNOLOGICO,  DIGESTIBILIDAD  CEREALES, ESPINACA Y ZANAHORIA  "/>
    <n v="10121802"/>
    <s v="MÍNIMA CUANTÍA"/>
    <n v="1"/>
    <n v="6"/>
    <n v="16"/>
    <n v="20"/>
    <n v="430000"/>
    <s v="UNIDAD"/>
    <s v="NO SOLICITADAS"/>
  </r>
  <r>
    <x v="32"/>
    <s v="02-02-01-002-003"/>
    <s v="02-02-01-002-003-03"/>
    <s v="Materiales y suministros - Preparaciones utilizadas en la alimentación de animales"/>
    <s v="GALLETAS HORNEADAS PARA PERRO X 200 GRAMOS, MINI CON FORMA DE HUESO, CON 3 CEREALES Y CARNE"/>
    <n v="10121801"/>
    <s v="MÍNIMA CUANTÍA"/>
    <n v="1"/>
    <n v="6"/>
    <n v="16"/>
    <n v="5"/>
    <n v="39999.83"/>
    <s v="UNIDAD"/>
    <s v="NO SOLICITADAS"/>
  </r>
  <r>
    <x v="32"/>
    <s v="02-02-01-002-003"/>
    <s v="02-02-01-002-003-03"/>
    <s v="Materiales y suministros - Preparaciones utilizadas en la alimentación de animales"/>
    <s v="HUESO FEMUR CERDO CON PROCESO DE DESHIDRATACION, SIN CONSERVANTES NI PRESERVATIVOS, SIN BACTERIAS QUE NO GENEREN MAL OLOR NI MAL ALIENTO SANOS PARA SU ORGANISMO Y DIGESTION,  PARA PERROS MEDIDAS LARGO 20 CM X 7 CM CABEZA X 8 CM DE TRONCO "/>
    <n v="10111301"/>
    <s v="MÍNIMA CUANTÍA"/>
    <n v="1"/>
    <n v="6"/>
    <n v="16"/>
    <n v="50"/>
    <n v="350000"/>
    <s v="UNIDAD"/>
    <s v="NO SOLICITADAS"/>
  </r>
  <r>
    <x v="32"/>
    <s v="02-02-01-002-007"/>
    <s v="02-02-01-002-007"/>
    <s v="Materiales y suministros - Artículos textiles (excepto prendas de vestir)"/>
    <s v="TAPABOCAS CON ELASTICO DESECHABLE CAJA X 50 UND."/>
    <n v="42131602"/>
    <s v="MÍNIMA CUANTÍA"/>
    <n v="1"/>
    <n v="6"/>
    <n v="16"/>
    <n v="5"/>
    <n v="160000"/>
    <s v="GLOBAL"/>
    <s v="NO SOLICITADAS"/>
  </r>
  <r>
    <x v="32"/>
    <s v="02-02-01-002-007"/>
    <s v="02-02-01-002-007"/>
    <s v="Materiales y suministros - Artículos textiles (excepto prendas de vestir)"/>
    <s v="CAPA HIPERMEABLE EN TELA ANTIFLUIDOS PARA PERROS GRANDES CON TELA AISLANTE CON EL FIN QUE ESTA NO SE ADIERA AL PERRO, CON CAPUCHA GRADUABLE, CREMALLERA, CON ABERTURA PARA SACAR LAS CORREA, CON CINTA REFLECTIVO EN LOS DOS COSTADOS, DE  COLOR AZUL OSCURO O NEGRO  Y UN LETRERO BORDADO EN HILO  DE K-9 LAS TALLAS SE DARAN DE ACUERDO AL TAMAÑO Y PEDIDO "/>
    <n v="10111302"/>
    <s v="MÍNIMA CUANTÍA"/>
    <n v="1"/>
    <n v="6"/>
    <n v="16"/>
    <n v="5"/>
    <n v="364770"/>
    <s v="UNIDAD"/>
    <s v="NO SOLICITADAS"/>
  </r>
  <r>
    <x v="32"/>
    <s v="02-02-01-002-007"/>
    <s v="02-02-01-002-007"/>
    <s v="Materiales y suministros - Artículos textiles (excepto prendas de vestir)"/>
    <s v="TAPABOCAS DESECHABLES"/>
    <n v="42131602"/>
    <s v="MÍNIMA CUANTÍA"/>
    <n v="1"/>
    <n v="9"/>
    <n v="16"/>
    <n v="100"/>
    <n v="20800"/>
    <s v="UNIDAD"/>
    <s v="NO SOLICITADAS"/>
  </r>
  <r>
    <x v="32"/>
    <s v="02-02-01-002-007"/>
    <s v="02-02-01-002-007"/>
    <s v="Materiales y suministros - Artículos textiles (excepto prendas de vestir)"/>
    <s v="LIMPIONES DE TELA"/>
    <n v="47131502"/>
    <s v="MÍNIMA CUANTÍA"/>
    <n v="1"/>
    <n v="9"/>
    <n v="16"/>
    <n v="50"/>
    <n v="140150"/>
    <s v="UNIDAD"/>
    <s v="NO SOLICITADAS"/>
  </r>
  <r>
    <x v="32"/>
    <s v="02-02-01-002-007"/>
    <s v="02-02-01-002-007"/>
    <s v="Materiales y suministros - Artículos textiles (excepto prendas de vestir)"/>
    <s v="CAPAS PARA PELUQUERIA"/>
    <n v="53131642"/>
    <s v="MÍNIMA CUANTÍA"/>
    <n v="1"/>
    <n v="9"/>
    <n v="16"/>
    <n v="10"/>
    <n v="62280"/>
    <s v="UNIDAD"/>
    <s v="NO SOLICITADAS"/>
  </r>
  <r>
    <x v="32"/>
    <s v="02-02-01-002-007"/>
    <s v="02-02-01-002-007"/>
    <s v="Materiales y suministros - Artículos textiles (excepto prendas de vestir)"/>
    <s v="TAPABOCAS DESECHABLES"/>
    <n v="42131602"/>
    <s v="MÍNIMA CUANTÍA"/>
    <n v="1"/>
    <n v="9"/>
    <n v="10"/>
    <n v="50"/>
    <n v="10400"/>
    <s v="UNIDAD"/>
    <s v="NO SOLICITADAS"/>
  </r>
  <r>
    <x v="32"/>
    <s v="02-02-01-002-007"/>
    <s v="02-02-01-002-007"/>
    <s v="Materiales y suministros - Artículos textiles (excepto prendas de vestir)"/>
    <s v="LIMPIONES DE TELA"/>
    <n v="47131502"/>
    <s v="MÍNIMA CUANTÍA"/>
    <n v="1"/>
    <n v="9"/>
    <n v="10"/>
    <n v="12"/>
    <n v="32599.999199999998"/>
    <s v="UNIDAD"/>
    <s v="NO SOLICITADAS"/>
  </r>
  <r>
    <x v="32"/>
    <s v="02-02-01-002-007"/>
    <s v="02-02-01-002-007"/>
    <s v="Materiales y suministros - Artículos textiles (excepto prendas de vestir)"/>
    <s v="TENDIDO DE 100 X 190 CMS"/>
    <n v="52121500"/>
    <s v="MÍNIMA CUANTÍA"/>
    <n v="9"/>
    <n v="3"/>
    <n v="10"/>
    <n v="16"/>
    <n v="768000"/>
    <s v="UNIDAD"/>
    <s v="NO SOLICITADAS"/>
  </r>
  <r>
    <x v="32"/>
    <s v="02-02-01-002-007"/>
    <s v="02-02-01-002-007"/>
    <s v="Materiales y suministros - Artículos textiles (excepto prendas de vestir)"/>
    <s v="TENDIDO DE 140 X 190 CMS"/>
    <n v="52121500"/>
    <s v="MÍNIMA CUANTÍA"/>
    <n v="9"/>
    <n v="3"/>
    <n v="10"/>
    <n v="10"/>
    <n v="769038.82"/>
    <s v="UNIDAD"/>
    <s v="NO SOLICITADAS"/>
  </r>
  <r>
    <x v="32"/>
    <s v="02-02-01-002-007"/>
    <s v="02-02-01-002-007"/>
    <s v="Materiales y suministros - Artículos textiles (excepto prendas de vestir)"/>
    <s v="EDREDON DE 140 X 190 CMS"/>
    <n v="52121502"/>
    <s v="MÍNIMA CUANTÍA"/>
    <n v="9"/>
    <n v="3"/>
    <n v="10"/>
    <n v="3"/>
    <n v="360000"/>
    <s v="UNIDAD"/>
    <s v="NO SOLICITADAS"/>
  </r>
  <r>
    <x v="32"/>
    <s v="02-02-01-002-007"/>
    <s v="02-02-01-002-007"/>
    <s v="Materiales y suministros - Artículos textiles (excepto prendas de vestir)"/>
    <s v="EDREDON DE 110 X 190 CMS"/>
    <n v="52121502"/>
    <s v="MÍNIMA CUANTÍA"/>
    <n v="9"/>
    <n v="3"/>
    <n v="10"/>
    <n v="15"/>
    <n v="1500000"/>
    <s v="UNIDAD"/>
    <s v="NO SOLICITADAS"/>
  </r>
  <r>
    <x v="32"/>
    <s v="02-02-01-002-007"/>
    <s v="02-02-01-002-007"/>
    <s v="Materiales y suministros - Artículos textiles (excepto prendas de vestir)"/>
    <s v="TOALLA PARA CUERPO"/>
    <n v="52121701"/>
    <s v="MÍNIMA CUANTÍA"/>
    <n v="9"/>
    <n v="3"/>
    <n v="10"/>
    <n v="19"/>
    <n v="1045000"/>
    <s v="UNIDAD"/>
    <s v="NO SOLICITADAS"/>
  </r>
  <r>
    <x v="32"/>
    <s v="02-02-01-002-007"/>
    <s v="02-02-01-002-007"/>
    <s v="Materiales y suministros - Artículos textiles (excepto prendas de vestir)"/>
    <s v="ALMOHADA "/>
    <n v="52121505"/>
    <s v="MÍNIMA CUANTÍA"/>
    <n v="9"/>
    <n v="3"/>
    <n v="10"/>
    <n v="18"/>
    <n v="810000"/>
    <s v="UNIDAD"/>
    <s v="NO SOLICITADAS"/>
  </r>
  <r>
    <x v="32"/>
    <s v="02-02-01-002-007"/>
    <s v="02-02-01-002-007"/>
    <s v="Materiales y suministros - Artículos textiles (excepto prendas de vestir)"/>
    <s v="TENDIDO DE 100 X 190 CMS"/>
    <n v="52121500"/>
    <s v="MÍNIMA CUANTÍA"/>
    <n v="9"/>
    <n v="3"/>
    <n v="16"/>
    <n v="46"/>
    <n v="2208000"/>
    <s v="UNIDAD"/>
    <s v="NO SOLICITADAS"/>
  </r>
  <r>
    <x v="32"/>
    <s v="02-02-01-002-007"/>
    <s v="02-02-01-002-007"/>
    <s v="Materiales y suministros - Artículos textiles (excepto prendas de vestir)"/>
    <s v="EDREDON DE 140 X 190 CMS"/>
    <n v="52121502"/>
    <s v="MÍNIMA CUANTÍA"/>
    <n v="9"/>
    <n v="3"/>
    <n v="16"/>
    <n v="5"/>
    <n v="600000"/>
    <s v="UNIDAD"/>
    <s v="NO SOLICITADAS"/>
  </r>
  <r>
    <x v="32"/>
    <s v="02-02-01-002-007"/>
    <s v="02-02-01-002-007"/>
    <s v="Materiales y suministros - Artículos textiles (excepto prendas de vestir)"/>
    <s v="EDREDON DE 110 X 190 CMS"/>
    <n v="52121502"/>
    <s v="MÍNIMA CUANTÍA"/>
    <n v="9"/>
    <n v="3"/>
    <n v="16"/>
    <n v="35"/>
    <n v="3500000"/>
    <s v="UNIDAD"/>
    <s v="NO SOLICITADAS"/>
  </r>
  <r>
    <x v="32"/>
    <s v="02-02-01-002-007"/>
    <s v="02-02-01-002-007"/>
    <s v="Materiales y suministros - Artículos textiles (excepto prendas de vestir)"/>
    <s v="TOALLA PARA CUERPO"/>
    <n v="52121701"/>
    <s v="MÍNIMA CUANTÍA"/>
    <n v="9"/>
    <n v="3"/>
    <n v="16"/>
    <n v="48"/>
    <n v="2640000"/>
    <s v="UNIDAD"/>
    <s v="NO SOLICITADAS"/>
  </r>
  <r>
    <x v="32"/>
    <s v="02-02-01-002-007"/>
    <s v="02-02-01-002-007"/>
    <s v="Materiales y suministros - Artículos textiles (excepto prendas de vestir)"/>
    <s v="ALMOHADA "/>
    <n v="52121505"/>
    <s v="MÍNIMA CUANTÍA"/>
    <n v="9"/>
    <n v="3"/>
    <n v="16"/>
    <n v="32"/>
    <n v="1440000"/>
    <s v="UNIDAD"/>
    <s v="NO SOLICITADAS"/>
  </r>
  <r>
    <x v="32"/>
    <s v="02-02-01-002-008"/>
    <s v="02-02-01-002-008"/>
    <s v="Materiales y suministros - Dotación (prendas de vestir y calzado)"/>
    <s v="OVEROL TIPO PILOTO ENTERIZO EN DRIL DOS BOLSILLOS EN PECHO, DOS BOLSILLOS FRENTE PANTALON, DOS BOLSILLOS TRACEROS PANTALON, DOS BOLSILLOS LATERALES PIERNAS, CIERRE FRONTAL, CUELLAR MILITAR, COLOR GRIS ARPIA, GARANTIA EN TELA Y CONFECCION TALLA M"/>
    <n v="46181503"/>
    <s v="MÍNIMA CUANTÍA"/>
    <n v="1"/>
    <n v="6"/>
    <n v="16"/>
    <n v="10"/>
    <n v="700000"/>
    <s v="UNIDAD"/>
    <s v="NO SOLICITADAS"/>
  </r>
  <r>
    <x v="32"/>
    <s v="02-02-01-002-008"/>
    <s v="02-02-01-002-008"/>
    <s v="Materiales y suministros - Dotación (prendas de vestir y calzado)"/>
    <s v="UNIFORME No. 1 DE CEREMONIAL MILITAR Y GALA PARA CADETES"/>
    <n v="53102701"/>
    <s v="MÍNIMA CUANTÍA"/>
    <n v="1"/>
    <n v="6"/>
    <n v="16"/>
    <n v="180"/>
    <n v="69722100"/>
    <s v="UNIDAD"/>
    <s v="NO SOLICITADAS"/>
  </r>
  <r>
    <x v="32"/>
    <s v="02-02-01-003-001"/>
    <s v="02-02-01-003-001"/>
    <s v="Materiales y suministros - Productos de madera, corcho, cestería y espartería"/>
    <s v="CASAS PARA PERROS GRANDES EN MADERA INMUNIZADA CON TECHO RECUBIERTO EN TEJA PLASTICA PINTADA.  TAMAÑO MINIMO DE 80 CM DE ANCHO X 70 CM DE FONDO Y 100 CM DE ALTO.Y PROTECTOR PLASTICO EN LA PUERTA."/>
    <n v="10131507"/>
    <s v="MÍNIMA CUANTÍA"/>
    <n v="1"/>
    <n v="6"/>
    <n v="16"/>
    <n v="3"/>
    <n v="719999.98800000001"/>
    <s v="UNIDAD"/>
    <s v="NO SOLICITADAS"/>
  </r>
  <r>
    <x v="32"/>
    <s v="02-02-01-003-001"/>
    <s v="02-02-01-003-001"/>
    <s v="Materiales y suministros - Productos de madera, corcho, cestería y espartería"/>
    <s v="CARPINTERIA"/>
    <n v="30191800"/>
    <s v="SELECCIÓN ABREVIADA MENOR CUANTÍA"/>
    <n v="1"/>
    <n v="9"/>
    <n v="16"/>
    <n v="1"/>
    <n v="18000000"/>
    <s v="GLOBAL"/>
    <s v="NO SOLICITADAS"/>
  </r>
  <r>
    <x v="32"/>
    <s v="02-02-01-003-002"/>
    <s v="02-02-01-003-002-01"/>
    <s v="Materiales y suministros - Pasta de papel, papel y cartón"/>
    <s v="TOALLA DE MANO ROLLO X 150 METROS TRIPLE HOJA COLOR BLANCO ULTRA ABSORVENTE CON TECNOLOGIA AIRFLEX"/>
    <n v="47131502"/>
    <s v="MÍNIMA CUANTÍA"/>
    <n v="1"/>
    <n v="6"/>
    <n v="16"/>
    <n v="10"/>
    <n v="280000"/>
    <s v="UNIDAD"/>
    <s v="NO SOLICITADAS"/>
  </r>
  <r>
    <x v="32"/>
    <s v="02-02-01-003-002"/>
    <s v="02-02-01-003-002-01"/>
    <s v="Materiales y suministros - Pasta de papel, papel y cartón"/>
    <s v="PAPEL HIGIENICO PEQUEÑO"/>
    <n v="14111704"/>
    <s v="MÍNIMA CUANTÍA"/>
    <n v="1"/>
    <n v="9"/>
    <n v="16"/>
    <n v="1300"/>
    <n v="1484600"/>
    <s v="UNIDAD"/>
    <s v="NO SOLICITADAS"/>
  </r>
  <r>
    <x v="32"/>
    <s v="02-02-01-003-002"/>
    <s v="02-02-01-003-002-01"/>
    <s v="Materiales y suministros - Pasta de papel, papel y cartón"/>
    <s v="PAPEL HIGIENICO INSTITUCIONAL"/>
    <n v="14111704"/>
    <s v="MÍNIMA CUANTÍA"/>
    <n v="1"/>
    <n v="9"/>
    <n v="16"/>
    <n v="240"/>
    <n v="373680"/>
    <s v="UNIDAD"/>
    <s v="NO SOLICITADAS"/>
  </r>
  <r>
    <x v="32"/>
    <s v="02-02-01-003-002"/>
    <s v="02-02-01-003-002-01"/>
    <s v="Materiales y suministros - Pasta de papel, papel y cartón"/>
    <s v="TOALLAS DE MANO"/>
    <n v="14111703"/>
    <s v="MÍNIMA CUANTÍA"/>
    <n v="1"/>
    <n v="9"/>
    <n v="16"/>
    <n v="230"/>
    <n v="3103620"/>
    <s v="UNIDAD"/>
    <s v="NO SOLICITADAS"/>
  </r>
  <r>
    <x v="32"/>
    <s v="02-02-01-003-002"/>
    <s v="02-02-01-003-002-01"/>
    <s v="Materiales y suministros - Pasta de papel, papel y cartón"/>
    <s v="TOALLA DE PAPEL EN &quot;Z&quot;"/>
    <n v="14111703"/>
    <s v="MÍNIMA CUANTÍA"/>
    <n v="1"/>
    <n v="9"/>
    <n v="16"/>
    <n v="70"/>
    <n v="980910"/>
    <s v="UNIDAD"/>
    <s v="NO SOLICITADAS"/>
  </r>
  <r>
    <x v="32"/>
    <s v="02-02-01-003-002"/>
    <s v="02-02-01-003-002-01"/>
    <s v="Materiales y suministros - Pasta de papel, papel y cartón"/>
    <s v="UNIDADES DE CONSERVACIÓN DE GESTIÓN DOCUMENTAL: CARPETAS CUATRO (4) ALETAS"/>
    <n v="44122000"/>
    <s v="MÍNIMA CUANTÍA"/>
    <n v="1"/>
    <n v="9"/>
    <n v="10"/>
    <n v="6000"/>
    <n v="10074712.0002"/>
    <s v="UNIDAD"/>
    <s v="NO SOLICITADAS"/>
  </r>
  <r>
    <x v="32"/>
    <s v="02-02-01-003-002"/>
    <s v="02-02-01-003-002-01"/>
    <s v="Materiales y suministros - Pasta de papel, papel y cartón"/>
    <s v="PAPEL TAMAÑO CARTA DE 75GRS X 5OO HOJAS RESMA"/>
    <n v="14111507"/>
    <s v="MÍNIMA CUANTÍA"/>
    <n v="1"/>
    <n v="9"/>
    <n v="10"/>
    <n v="600"/>
    <n v="6163200"/>
    <s v="UNIDAD"/>
    <s v="NO SOLICITADAS"/>
  </r>
  <r>
    <x v="32"/>
    <s v="02-02-01-003-002"/>
    <s v="02-02-01-003-002-01"/>
    <s v="Materiales y suministros - Pasta de papel, papel y cartón"/>
    <s v="PAPEL TAMAÑO OFICIO DE 75 GRS X 500 HOJAS RESMA"/>
    <n v="14111507"/>
    <s v="MÍNIMA CUANTÍA"/>
    <n v="1"/>
    <n v="9"/>
    <n v="10"/>
    <n v="550"/>
    <n v="7061450"/>
    <s v="UNIDAD"/>
    <s v="NO SOLICITADAS"/>
  </r>
  <r>
    <x v="32"/>
    <s v="02-02-01-003-002"/>
    <s v="02-02-01-003-002-01"/>
    <s v="Materiales y suministros - Pasta de papel, papel y cartón"/>
    <s v="SOBRE DE MANILA CARTA CAJA X 100"/>
    <n v="44121503"/>
    <s v="MÍNIMA CUANTÍA"/>
    <n v="1"/>
    <n v="9"/>
    <n v="10"/>
    <n v="1"/>
    <n v="5411"/>
    <s v="UNIDAD"/>
    <s v="NO SOLICITADAS"/>
  </r>
  <r>
    <x v="32"/>
    <s v="02-02-01-003-002"/>
    <s v="02-02-01-003-002-01"/>
    <s v="Materiales y suministros - Pasta de papel, papel y cartón"/>
    <s v="SOBRE DE MANI OFICIO CAJA X 100"/>
    <n v="44121503"/>
    <s v="MÍNIMA CUANTÍA"/>
    <n v="1"/>
    <n v="9"/>
    <n v="10"/>
    <n v="1"/>
    <n v="6052"/>
    <s v="UNIDAD"/>
    <s v="NO SOLICITADAS"/>
  </r>
  <r>
    <x v="32"/>
    <s v="02-02-01-003-002"/>
    <s v="02-02-01-003-002-01"/>
    <s v="Materiales y suministros - Pasta de papel, papel y cartón"/>
    <s v="SOBRES BLANCOS"/>
    <n v="44121503"/>
    <s v="MÍNIMA CUANTÍA"/>
    <n v="1"/>
    <n v="9"/>
    <n v="10"/>
    <n v="20"/>
    <n v="5860"/>
    <s v="UNIDAD"/>
    <s v="NO SOLICITADAS"/>
  </r>
  <r>
    <x v="32"/>
    <s v="02-02-01-003-002"/>
    <s v="02-02-01-003-002-01"/>
    <s v="Materiales y suministros - Pasta de papel, papel y cartón"/>
    <s v="BANDERISTAS ADHESIVAS POST-IT"/>
    <n v="14111530"/>
    <s v="MÍNIMA CUANTÍA"/>
    <n v="1"/>
    <n v="9"/>
    <n v="10"/>
    <n v="50"/>
    <n v="75600"/>
    <s v="UNIDAD"/>
    <s v="NO SOLICITADAS"/>
  </r>
  <r>
    <x v="32"/>
    <s v="02-02-01-003-002"/>
    <s v="02-02-01-003-002-01"/>
    <s v="Materiales y suministros - Pasta de papel, papel y cartón"/>
    <s v="CARTULINA ROSADO Y VERDE X PLIEGO"/>
    <n v="14111519"/>
    <s v="MÍNIMA CUANTÍA"/>
    <n v="1"/>
    <n v="9"/>
    <n v="10"/>
    <n v="60"/>
    <n v="60540"/>
    <s v="UNIDAD"/>
    <s v="NO SOLICITADAS"/>
  </r>
  <r>
    <x v="32"/>
    <s v="02-02-01-003-002"/>
    <s v="02-02-01-003-002-01"/>
    <s v="Materiales y suministros - Pasta de papel, papel y cartón"/>
    <s v="UNIDADES DE CONSERVACIÓN DE GESTIÓN DOCUMENTAL: CAJAS X-200"/>
    <n v="44122000"/>
    <s v="MÍNIMA CUANTÍA"/>
    <n v="1"/>
    <n v="9"/>
    <n v="10"/>
    <n v="1600"/>
    <n v="2200000"/>
    <s v="UNIDAD"/>
    <s v="NO SOLICITADAS"/>
  </r>
  <r>
    <x v="32"/>
    <s v="02-02-01-003-002"/>
    <s v="02-02-01-003-002-01"/>
    <s v="Materiales y suministros - Pasta de papel, papel y cartón"/>
    <s v="UNIDADES DE CONSERVACIÓN DE GESTIÓN DOCUMENTAL: CARPETAS CUATRO (4) ALETAS"/>
    <n v="44122000"/>
    <s v="MÍNIMA CUANTÍA"/>
    <n v="1"/>
    <n v="9"/>
    <n v="10"/>
    <n v="30"/>
    <n v="68760"/>
    <s v="UNIDAD"/>
    <s v="NO SOLICITADAS"/>
  </r>
  <r>
    <x v="32"/>
    <s v="02-02-01-003-002"/>
    <s v="02-02-01-003-002-01"/>
    <s v="Materiales y suministros - Pasta de papel, papel y cartón"/>
    <s v="PAPEL TAMAÑO CARTA DE 75GRS X 5OO HOJAS RESMA"/>
    <n v="14111507"/>
    <s v="MÍNIMA CUANTÍA"/>
    <n v="1"/>
    <n v="9"/>
    <n v="10"/>
    <n v="30"/>
    <n v="308160"/>
    <s v="UNIDAD"/>
    <s v="NO SOLICITADAS"/>
  </r>
  <r>
    <x v="32"/>
    <s v="02-02-01-003-002"/>
    <s v="02-02-01-003-002-01"/>
    <s v="Materiales y suministros - Pasta de papel, papel y cartón"/>
    <s v="PAPEL TAMAÑO OFICIO DE 75 GRS X 500 HOJAS RESMA"/>
    <n v="14111507"/>
    <s v="MÍNIMA CUANTÍA"/>
    <n v="1"/>
    <n v="9"/>
    <n v="10"/>
    <n v="20"/>
    <n v="256780"/>
    <s v="UNIDAD"/>
    <s v="NO SOLICITADAS"/>
  </r>
  <r>
    <x v="32"/>
    <s v="02-02-01-003-002"/>
    <s v="02-02-01-003-002-01"/>
    <s v="Materiales y suministros - Pasta de papel, papel y cartón"/>
    <s v="SOBRE DE MANILA CARTA CAJA X 100"/>
    <n v="44121503"/>
    <s v="MÍNIMA CUANTÍA"/>
    <n v="1"/>
    <n v="9"/>
    <n v="10"/>
    <n v="1"/>
    <n v="5411"/>
    <s v="UNIDAD"/>
    <s v="NO SOLICITADAS"/>
  </r>
  <r>
    <x v="32"/>
    <s v="02-02-01-003-002"/>
    <s v="02-02-01-003-002-01"/>
    <s v="Materiales y suministros - Pasta de papel, papel y cartón"/>
    <s v="SOBRE DE MANI OFICIO CAJA X 100"/>
    <n v="44121503"/>
    <s v="MÍNIMA CUANTÍA"/>
    <n v="1"/>
    <n v="9"/>
    <n v="10"/>
    <n v="1"/>
    <n v="6052"/>
    <s v="UNIDAD"/>
    <s v="NO SOLICITADAS"/>
  </r>
  <r>
    <x v="32"/>
    <s v="02-02-01-003-002"/>
    <s v="02-02-01-003-002-01"/>
    <s v="Materiales y suministros - Pasta de papel, papel y cartón"/>
    <s v="SOBRES BLANCOS"/>
    <n v="44121503"/>
    <s v="MÍNIMA CUANTÍA"/>
    <n v="1"/>
    <n v="9"/>
    <n v="10"/>
    <n v="10"/>
    <n v="2930"/>
    <s v="UNIDAD"/>
    <s v="NO SOLICITADAS"/>
  </r>
  <r>
    <x v="32"/>
    <s v="02-02-01-003-002"/>
    <s v="02-02-01-003-002-01"/>
    <s v="Materiales y suministros - Pasta de papel, papel y cartón"/>
    <s v="BANDERISTAS ADHESIVAS POST-IT"/>
    <n v="14111530"/>
    <s v="MÍNIMA CUANTÍA"/>
    <n v="1"/>
    <n v="9"/>
    <n v="10"/>
    <n v="20"/>
    <n v="30240"/>
    <s v="UNIDAD"/>
    <s v="NO SOLICITADAS"/>
  </r>
  <r>
    <x v="32"/>
    <s v="02-02-01-003-002"/>
    <s v="02-02-01-003-002-01"/>
    <s v="Materiales y suministros - Pasta de papel, papel y cartón"/>
    <s v="UNIDADES DE CONSERVACIÓN DE GESTIÓN DOCUMENTAL: CAJAS X-200"/>
    <n v="44122000"/>
    <s v="MÍNIMA CUANTÍA"/>
    <n v="1"/>
    <n v="9"/>
    <n v="10"/>
    <n v="30"/>
    <n v="41250"/>
    <s v="UNIDAD"/>
    <s v="NO SOLICITADAS"/>
  </r>
  <r>
    <x v="32"/>
    <s v="02-02-01-003-002"/>
    <s v="02-02-01-003-002-01"/>
    <s v="Materiales y suministros - Pasta de papel, papel y cartón"/>
    <s v="PAPEL HIGIENICO PEQUEÑO"/>
    <n v="14111704"/>
    <s v="MÍNIMA CUANTÍA"/>
    <n v="1"/>
    <n v="9"/>
    <n v="10"/>
    <n v="30"/>
    <n v="34260"/>
    <s v="UNIDAD"/>
    <s v="NO SOLICITADAS"/>
  </r>
  <r>
    <x v="32"/>
    <s v="02-02-01-003-002"/>
    <s v="02-02-01-003-002-01"/>
    <s v="Materiales y suministros - Pasta de papel, papel y cartón"/>
    <s v="PAPEL HIGIENICO INSTITUCIONAL"/>
    <n v="14111704"/>
    <s v="MÍNIMA CUANTÍA"/>
    <n v="1"/>
    <n v="9"/>
    <n v="10"/>
    <n v="30"/>
    <n v="46710"/>
    <s v="UNIDAD"/>
    <s v="NO SOLICITADAS"/>
  </r>
  <r>
    <x v="32"/>
    <s v="02-02-01-003-002"/>
    <s v="02-02-01-003-002-01"/>
    <s v="Materiales y suministros - Pasta de papel, papel y cartón"/>
    <s v="TOALLAS DE MANO"/>
    <n v="14111703"/>
    <s v="MÍNIMA CUANTÍA"/>
    <n v="1"/>
    <n v="9"/>
    <n v="10"/>
    <n v="24"/>
    <n v="323856"/>
    <s v="UNIDAD"/>
    <s v="NO SOLICITADAS"/>
  </r>
  <r>
    <x v="32"/>
    <s v="02-02-01-003-002"/>
    <s v="02-02-01-003-002-01"/>
    <s v="Materiales y suministros - Pasta de papel, papel y cartón"/>
    <s v="TOALLA DE PAPEL EN &quot;Z&quot;"/>
    <n v="14111703"/>
    <s v="MÍNIMA CUANTÍA"/>
    <n v="1"/>
    <n v="9"/>
    <n v="10"/>
    <n v="24"/>
    <n v="336312"/>
    <s v="UNIDAD"/>
    <s v="NO SOLICITADAS"/>
  </r>
  <r>
    <x v="32"/>
    <s v="02-02-01-003-002"/>
    <s v="02-02-01-003-002-03"/>
    <s v="Materiales y suministros - Diarios, revistas y publicaciones periódicas, publicados por lo menos cuatro veces por semana"/>
    <s v="RENOVACION Y/O SUSCRIPCION A PERIODICOS Y REVISTAS "/>
    <n v="55101506"/>
    <s v="CONTRATACIÓN DIRECTA"/>
    <n v="1"/>
    <n v="11"/>
    <n v="16"/>
    <n v="1"/>
    <n v="13269190.050000001"/>
    <s v="GLOBAL"/>
    <s v="NO SOLICITADAS"/>
  </r>
  <r>
    <x v="32"/>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MINUTA X 200 FOLIOS"/>
    <n v="14111531"/>
    <s v="MÍNIMA CUANTÍA"/>
    <n v="1"/>
    <n v="9"/>
    <n v="10"/>
    <n v="60"/>
    <n v="462000"/>
    <s v="UNIDAD"/>
    <s v="NO SOLICITADAS"/>
  </r>
  <r>
    <x v="32"/>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MINUTA X 200 FOLIOS"/>
    <n v="14111531"/>
    <s v="MÍNIMA CUANTÍA"/>
    <n v="1"/>
    <n v="9"/>
    <n v="10"/>
    <n v="2"/>
    <n v="15400"/>
    <s v="UNIDAD"/>
    <s v="NO SOLICITADAS"/>
  </r>
  <r>
    <x v="32"/>
    <s v="02-02-01-003-003"/>
    <s v="02-02-01-003-003-02"/>
    <s v="Materiales y suministros - Alquitrán de carbón, de carbón lignito, hulla y otras tortas minerales"/>
    <s v="PASTA TERMICA - NOCTUA NT-H1"/>
    <n v="12352315"/>
    <n v="0"/>
    <n v="0"/>
    <n v="0"/>
    <n v="10"/>
    <n v="2"/>
    <n v="160000"/>
    <s v="UNIDAD"/>
    <s v=""/>
  </r>
  <r>
    <x v="3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PS 2, LUBRICANTE DE TRABAJO PESADO, SPRAY DE 12 ONZAS ACORDE SPECIFICACIÓN MIL-C-81309D TYPE III"/>
    <n v="15121514"/>
    <s v="SELECCIÓN ABREVIADA MENOR CUANTÍA"/>
    <n v="2"/>
    <n v="6"/>
    <n v="10"/>
    <n v="120"/>
    <n v="5625891.5999999996"/>
    <s v="UNIDAD"/>
    <s v="NO SOLICITADAS"/>
  </r>
  <r>
    <x v="3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PS 3, PREMIER RUST INHIBITOR, 11 ONZAS ACORDE CON BMS 3-23 G TYPE II"/>
    <n v="15121514"/>
    <s v="SELECCIÓN ABREVIADA MENOR CUANTÍA"/>
    <n v="2"/>
    <n v="6"/>
    <n v="10"/>
    <n v="50"/>
    <n v="3068177"/>
    <s v="UNIDAD"/>
    <s v="NO SOLICITADAS"/>
  </r>
  <r>
    <x v="3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ROYCO 1"/>
    <n v="15121514"/>
    <s v="SELECCIÓN ABREVIADA MENOR CUANTÍA"/>
    <n v="2"/>
    <n v="6"/>
    <n v="10"/>
    <n v="2"/>
    <n v="204182.58000000002"/>
    <s v="UNIDAD"/>
    <s v="NO SOLICITADAS"/>
  </r>
  <r>
    <x v="3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PRESERVATIVO"/>
    <n v="15121514"/>
    <s v="SELECCIÓN ABREVIADA MENOR CUANTÍA"/>
    <n v="2"/>
    <n v="6"/>
    <n v="10"/>
    <n v="10"/>
    <n v="958385.8"/>
    <s v="UNIDAD"/>
    <s v="NO SOLICITADAS"/>
  </r>
  <r>
    <x v="32"/>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556 LUBRICANTE PARA BUJIAS"/>
    <n v="15121514"/>
    <s v="SELECCIÓN ABREVIADA MENOR CUANTÍA"/>
    <n v="2"/>
    <n v="6"/>
    <n v="10"/>
    <n v="12"/>
    <n v="651653.52"/>
    <s v="UNIDAD"/>
    <s v="NO SOLICITADAS"/>
  </r>
  <r>
    <x v="32"/>
    <s v="02-02-01-003-004"/>
    <s v="02-02-01-003-004-01"/>
    <s v="Materiales y suministros - Químicos orgánicos básicos"/>
    <s v="GLIFOSATO"/>
    <n v="10171700"/>
    <s v="MÍNIMA CUANTÍA"/>
    <n v="1"/>
    <n v="9"/>
    <n v="16"/>
    <n v="110"/>
    <n v="2200000"/>
    <s v="LITRO"/>
    <s v="NO SOLICITADAS"/>
  </r>
  <r>
    <x v="32"/>
    <s v="02-02-01-003-004"/>
    <s v="02-02-01-003-004-02"/>
    <s v="Materiales y suministros - Productos químicos inorgánicos básicos n. C. P."/>
    <s v="SODA CAUSTICA BULTO POR 25 KG"/>
    <n v="41104201"/>
    <s v="MÍNIMA CUANTÍA"/>
    <n v="1"/>
    <n v="8"/>
    <n v="16"/>
    <n v="30"/>
    <n v="4800000"/>
    <s v="UNIDAD"/>
    <s v="NO SOLICITADAS"/>
  </r>
  <r>
    <x v="32"/>
    <s v="02-02-01-003-004"/>
    <s v="02-02-01-003-004-02"/>
    <s v="Materiales y suministros - Productos químicos inorgánicos básicos n. C. P."/>
    <s v="PASTA DE CLORO"/>
    <n v="41104201"/>
    <s v="MÍNIMA CUANTÍA"/>
    <n v="1"/>
    <n v="8"/>
    <n v="16"/>
    <n v="160"/>
    <n v="2500000"/>
    <s v="UNIDAD"/>
    <s v="NO SOLICITADAS"/>
  </r>
  <r>
    <x v="32"/>
    <s v="02-02-01-003-004"/>
    <s v="02-02-01-003-004-02"/>
    <s v="Materiales y suministros - Productos químicos inorgánicos básicos n. C. P."/>
    <s v="CLORO GRANULADO CANECA DE 40 KG"/>
    <n v="41104201"/>
    <s v="MÍNIMA CUANTÍA"/>
    <n v="1"/>
    <n v="8"/>
    <n v="16"/>
    <n v="25"/>
    <n v="14575000"/>
    <s v="UNIDAD"/>
    <s v="NO SOLICITADAS"/>
  </r>
  <r>
    <x v="32"/>
    <s v="02-02-01-003-004"/>
    <s v="02-02-01-003-004-02"/>
    <s v="Materiales y suministros - Productos químicos inorgánicos básicos n. C. P."/>
    <s v="SAL MARINA BULTO DE 50 KG"/>
    <n v="41104201"/>
    <s v="MÍNIMA CUANTÍA"/>
    <n v="1"/>
    <n v="8"/>
    <n v="16"/>
    <n v="36"/>
    <n v="1714320"/>
    <s v="UNIDAD"/>
    <s v="NO SOLICITADAS"/>
  </r>
  <r>
    <x v="32"/>
    <s v="02-02-01-003-004"/>
    <s v="02-02-01-003-004-02"/>
    <s v="Materiales y suministros - Productos químicos inorgánicos básicos n. C. P."/>
    <s v="CLORO GASEOSO CILINDRO POR 68 KG"/>
    <n v="12141900"/>
    <s v="MÍNIMA CUANTÍA"/>
    <n v="1"/>
    <n v="9"/>
    <n v="16"/>
    <n v="10"/>
    <n v="4013200"/>
    <s v="UNIDAD"/>
    <s v="NO SOLICITADAS"/>
  </r>
  <r>
    <x v="32"/>
    <s v="02-02-01-003-004"/>
    <s v="02-02-01-003-004-02"/>
    <s v="Materiales y suministros - Productos químicos inorgánicos básicos n. C. P."/>
    <s v="HIPOCLORITO"/>
    <n v="47131807"/>
    <s v="MÍNIMA CUANTÍA"/>
    <n v="1"/>
    <n v="9"/>
    <n v="16"/>
    <n v="250"/>
    <n v="2854500"/>
    <s v="UNIDAD"/>
    <s v="NO SOLICITADAS"/>
  </r>
  <r>
    <x v="32"/>
    <s v="02-02-01-003-004"/>
    <s v="02-02-01-003-004-02"/>
    <s v="Materiales y suministros - Productos químicos inorgánicos básicos n. C. P."/>
    <s v="DISCOS DE CORTE 1/4&quot; ARBOR DISC-3&quot; DIA. 25,000 MAX. RPM"/>
    <n v="23242101"/>
    <s v="SELECCIÓN ABREVIADA MENOR CUANTÍA"/>
    <n v="2"/>
    <n v="6"/>
    <n v="10"/>
    <n v="15"/>
    <n v="750000"/>
    <s v="UNIDAD"/>
    <s v="NO SOLICITADAS"/>
  </r>
  <r>
    <x v="32"/>
    <s v="02-02-01-003-004"/>
    <s v="02-02-01-003-004-02"/>
    <s v="Materiales y suministros - Productos químicos inorgánicos básicos n. C. P."/>
    <s v="JUEGO DE DISCOS PARA MOTOTOOL 69 PIEZAS 688-01 CUTTING KIT DREMEL"/>
    <n v="23242101"/>
    <s v="SELECCIÓN ABREVIADA MENOR CUANTÍA"/>
    <n v="2"/>
    <n v="6"/>
    <n v="10"/>
    <n v="2"/>
    <n v="280000"/>
    <s v="GLOBAL"/>
    <s v="NO SOLICITADAS"/>
  </r>
  <r>
    <x v="32"/>
    <s v="02-02-01-003-004"/>
    <s v="02-02-01-003-004-02"/>
    <s v="Materiales y suministros - Productos químicos inorgánicos básicos n. C. P."/>
    <s v="DISCOS MERITO POWERLOCK TIPO III ROLL ON 2 &quot;X 100 X 120 GRANO"/>
    <n v="23242101"/>
    <s v="SELECCIÓN ABREVIADA MENOR CUANTÍA"/>
    <n v="2"/>
    <n v="6"/>
    <n v="10"/>
    <n v="5"/>
    <n v="1605000"/>
    <s v="GLOBAL"/>
    <s v="NO SOLICITADAS"/>
  </r>
  <r>
    <x v="32"/>
    <s v="02-02-01-003-004"/>
    <s v="02-02-01-003-004-02"/>
    <s v="Materiales y suministros - Productos químicos inorgánicos básicos n. C. P."/>
    <s v="DISCOS MERITO POWERLOCK TIPO III ROLL ON 2 &quot;X 100 X 60 GRANO"/>
    <n v="23242101"/>
    <s v="SELECCIÓN ABREVIADA MENOR CUANTÍA"/>
    <n v="2"/>
    <n v="6"/>
    <n v="10"/>
    <n v="5"/>
    <n v="1605000"/>
    <s v="GLOBAL"/>
    <s v="NO SOLICITADAS"/>
  </r>
  <r>
    <x v="32"/>
    <s v="02-02-01-003-004"/>
    <s v="02-02-01-003-004-02"/>
    <s v="Materiales y suministros - Productos químicos inorgánicos básicos n. C. P."/>
    <s v="DISCO DE PREPARACIÓN DE SUPERFICIES MERIT® POWER LOCK TIPO III ROLL ON 2 &quot;X 50 MEDIUM"/>
    <n v="23242101"/>
    <s v="SELECCIÓN ABREVIADA MENOR CUANTÍA"/>
    <n v="2"/>
    <n v="6"/>
    <n v="10"/>
    <n v="5"/>
    <n v="2250000"/>
    <s v="GLOBAL"/>
    <s v="NO SOLICITADAS"/>
  </r>
  <r>
    <x v="32"/>
    <s v="02-02-01-003-004"/>
    <s v="02-02-01-003-004-02"/>
    <s v="Materiales y suministros - Productos químicos inorgánicos básicos n. C. P."/>
    <s v="DISCO DE PREPARACIÓN DE SUPERFICIES MERIT® POWER LOCK TIPO III ROLLO 2 &quot;X 50 MUY FINO"/>
    <n v="23242101"/>
    <s v="SELECCIÓN ABREVIADA MENOR CUANTÍA"/>
    <n v="2"/>
    <n v="6"/>
    <n v="10"/>
    <n v="5"/>
    <n v="2250000"/>
    <s v="GLOBAL"/>
    <s v="NO SOLICITADAS"/>
  </r>
  <r>
    <x v="32"/>
    <s v="02-02-01-003-004"/>
    <s v="02-02-01-003-004-02"/>
    <s v="Materiales y suministros - Productos químicos inorgánicos básicos n. C. P."/>
    <s v="LAMINA DE DURALUMINIO 0,025, 2024-T3"/>
    <n v="30102006"/>
    <s v="SELECCIÓN ABREVIADA MENOR CUANTÍA"/>
    <n v="2"/>
    <n v="6"/>
    <n v="10"/>
    <n v="1"/>
    <n v="1760000"/>
    <s v="UNIDAD"/>
    <s v="NO SOLICITADAS"/>
  </r>
  <r>
    <x v="32"/>
    <s v="02-02-01-003-004"/>
    <s v="02-02-01-003-004-02"/>
    <s v="Materiales y suministros - Productos químicos inorgánicos básicos n. C. P."/>
    <s v="LAMINA DE DURALUMINIO 0,032, 2024-T3"/>
    <n v="30102006"/>
    <s v="SELECCIÓN ABREVIADA MENOR CUANTÍA"/>
    <n v="2"/>
    <n v="6"/>
    <n v="10"/>
    <n v="1"/>
    <n v="1780000"/>
    <s v="UNIDAD"/>
    <s v="NO SOLICITADAS"/>
  </r>
  <r>
    <x v="32"/>
    <s v="02-02-01-003-004"/>
    <s v="02-02-01-003-004-02"/>
    <s v="Materiales y suministros - Productos químicos inorgánicos básicos n. C. P."/>
    <s v="LAMINA DE DURALUMINIO 0,040, 2024-T3"/>
    <n v="30102006"/>
    <s v="SELECCIÓN ABREVIADA MENOR CUANTÍA"/>
    <n v="2"/>
    <n v="6"/>
    <n v="10"/>
    <n v="1"/>
    <n v="1780000"/>
    <s v="UNIDAD"/>
    <s v="NO SOLICITADAS"/>
  </r>
  <r>
    <x v="32"/>
    <s v="02-02-01-003-004"/>
    <s v="02-02-01-003-004-02"/>
    <s v="Materiales y suministros - Productos químicos inorgánicos básicos n. C. P."/>
    <s v="LAMINA DE DURALUMINIO 0,050, 2024-T3"/>
    <n v="30102006"/>
    <s v="SELECCIÓN ABREVIADA MENOR CUANTÍA"/>
    <n v="2"/>
    <n v="6"/>
    <n v="10"/>
    <n v="1"/>
    <n v="1780000"/>
    <s v="UNIDAD"/>
    <s v="NO SOLICITADAS"/>
  </r>
  <r>
    <x v="32"/>
    <s v="02-02-01-003-004"/>
    <s v="02-02-01-003-004-02"/>
    <s v="Materiales y suministros - Productos químicos inorgánicos básicos n. C. P."/>
    <s v="LAMINA DE DURALUMINIO 0,063, 2024-T3"/>
    <n v="30102006"/>
    <s v="SELECCIÓN ABREVIADA MENOR CUANTÍA"/>
    <n v="2"/>
    <n v="6"/>
    <n v="10"/>
    <n v="1"/>
    <n v="1780000"/>
    <s v="UNIDAD"/>
    <s v="NO SOLICITADAS"/>
  </r>
  <r>
    <x v="32"/>
    <s v="02-02-01-003-004"/>
    <s v="02-02-01-003-004-02"/>
    <s v="Materiales y suministros - Productos químicos inorgánicos básicos n. C. P."/>
    <s v="REMACHE CHERRY 3/32 SPR SELF PLUGGING RIVET "/>
    <s v="31162201 "/>
    <s v="SELECCIÓN ABREVIADA MENOR CUANTÍA"/>
    <n v="2"/>
    <n v="6"/>
    <n v="10"/>
    <n v="2"/>
    <n v="900000"/>
    <s v="GLOBAL"/>
    <s v="NO SOLICITADAS"/>
  </r>
  <r>
    <x v="32"/>
    <s v="02-02-01-003-004"/>
    <s v="02-02-01-003-004-02"/>
    <s v="Materiales y suministros - Productos químicos inorgánicos básicos n. C. P."/>
    <s v="REMACHE CHERRY 3/32 SPR SELF PLUGGING RIVET "/>
    <s v="31162201 "/>
    <s v="SELECCIÓN ABREVIADA MENOR CUANTÍA"/>
    <n v="2"/>
    <n v="6"/>
    <n v="10"/>
    <n v="2"/>
    <n v="900000"/>
    <s v="GLOBAL"/>
    <s v="NO SOLICITADAS"/>
  </r>
  <r>
    <x v="32"/>
    <s v="02-02-01-003-004"/>
    <s v="02-02-01-003-004-02"/>
    <s v="Materiales y suministros - Productos químicos inorgánicos básicos n. C. P."/>
    <s v="REMACHE CHERRY 3/32 SPR SELF PLUGGING RIVET "/>
    <s v="31162201 "/>
    <s v="SELECCIÓN ABREVIADA MENOR CUANTÍA"/>
    <n v="2"/>
    <n v="6"/>
    <n v="10"/>
    <n v="2"/>
    <n v="900000"/>
    <s v="GLOBAL"/>
    <s v="NO SOLICITADAS"/>
  </r>
  <r>
    <x v="32"/>
    <s v="02-02-01-003-004"/>
    <s v="02-02-01-003-004-02"/>
    <s v="Materiales y suministros - Productos químicos inorgánicos básicos n. C. P."/>
    <s v="REMACHE CHERRYMAX UNIVERSAL DE 1/8"/>
    <s v="31162201 "/>
    <s v="SELECCIÓN ABREVIADA MENOR CUANTÍA"/>
    <n v="2"/>
    <n v="6"/>
    <n v="10"/>
    <n v="2"/>
    <n v="900000"/>
    <s v="GLOBAL"/>
    <s v="NO SOLICITADAS"/>
  </r>
  <r>
    <x v="32"/>
    <s v="02-02-01-003-004"/>
    <s v="02-02-01-003-004-02"/>
    <s v="Materiales y suministros - Productos químicos inorgánicos básicos n. C. P."/>
    <s v="REMACHE CHERRYMAX UNIVERSAL DE 1/8"/>
    <s v="31162201 "/>
    <s v="SELECCIÓN ABREVIADA MENOR CUANTÍA"/>
    <n v="2"/>
    <n v="6"/>
    <n v="10"/>
    <n v="2"/>
    <n v="900000"/>
    <s v="GLOBAL"/>
    <s v="NO SOLICITADAS"/>
  </r>
  <r>
    <x v="32"/>
    <s v="02-02-01-003-004"/>
    <s v="02-02-01-003-004-02"/>
    <s v="Materiales y suministros - Productos químicos inorgánicos básicos n. C. P."/>
    <s v="REMACHE CHERRYMAX UNIVERSAL DE 1/8"/>
    <s v="31162201 "/>
    <s v="SELECCIÓN ABREVIADA MENOR CUANTÍA"/>
    <n v="2"/>
    <n v="6"/>
    <n v="10"/>
    <n v="2"/>
    <n v="900000"/>
    <s v="GLOBAL"/>
    <s v="NO SOLICITADAS"/>
  </r>
  <r>
    <x v="32"/>
    <s v="02-02-01-003-004"/>
    <s v="02-02-01-003-004-02"/>
    <s v="Materiales y suministros - Productos químicos inorgánicos básicos n. C. P."/>
    <s v="REMACHE CHERRYMAX UNIVERSAL DE 1/8"/>
    <s v="31162201 "/>
    <s v="SELECCIÓN ABREVIADA MENOR CUANTÍA"/>
    <n v="2"/>
    <n v="6"/>
    <n v="10"/>
    <n v="2"/>
    <n v="900000"/>
    <s v="GLOBAL"/>
    <s v="NO SOLICITADAS"/>
  </r>
  <r>
    <x v="32"/>
    <s v="02-02-01-003-004"/>
    <s v="02-02-01-003-004-02"/>
    <s v="Materiales y suministros - Productos químicos inorgánicos básicos n. C. P."/>
    <s v="REMACHE CHERRYMAX UNIVERSAL DE 1/8"/>
    <s v="31162201 "/>
    <s v="SELECCIÓN ABREVIADA MENOR CUANTÍA"/>
    <n v="2"/>
    <n v="6"/>
    <n v="10"/>
    <n v="2"/>
    <n v="900000"/>
    <s v="GLOBAL"/>
    <s v="NO SOLICITADAS"/>
  </r>
  <r>
    <x v="32"/>
    <s v="02-02-01-003-004"/>
    <s v="02-02-01-003-004-02"/>
    <s v="Materiales y suministros - Productos químicos inorgánicos básicos n. C. P."/>
    <s v="REMACHE CHERRYMAX UNIVERSAL DE 5/32"/>
    <s v="31162201 "/>
    <s v="SELECCIÓN ABREVIADA MENOR CUANTÍA"/>
    <n v="2"/>
    <n v="6"/>
    <n v="10"/>
    <n v="2"/>
    <n v="900000"/>
    <s v="GLOBAL"/>
    <s v="NO SOLICITADAS"/>
  </r>
  <r>
    <x v="32"/>
    <s v="02-02-01-003-004"/>
    <s v="02-02-01-003-004-02"/>
    <s v="Materiales y suministros - Productos químicos inorgánicos básicos n. C. P."/>
    <s v="REMACHE CHERRYMAX UNIVERSAL DE 5/32"/>
    <s v="31162201 "/>
    <s v="SELECCIÓN ABREVIADA MENOR CUANTÍA"/>
    <n v="2"/>
    <n v="6"/>
    <n v="10"/>
    <n v="2"/>
    <n v="900000"/>
    <s v="GLOBAL"/>
    <s v="NO SOLICITADAS"/>
  </r>
  <r>
    <x v="32"/>
    <s v="02-02-01-003-004"/>
    <s v="02-02-01-003-004-02"/>
    <s v="Materiales y suministros - Productos químicos inorgánicos básicos n. C. P."/>
    <s v="REMACHE CHERRYMAX UNIVERSAL DE 5/32"/>
    <s v="31162201 "/>
    <s v="SELECCIÓN ABREVIADA MENOR CUANTÍA"/>
    <n v="2"/>
    <n v="6"/>
    <n v="10"/>
    <n v="1"/>
    <n v="450000"/>
    <s v="GLOBAL"/>
    <s v="NO SOLICITADAS"/>
  </r>
  <r>
    <x v="32"/>
    <s v="02-02-01-003-004"/>
    <s v="02-02-01-003-004-02"/>
    <s v="Materiales y suministros - Productos químicos inorgánicos básicos n. C. P."/>
    <s v="REMACHE CHERRYMAX UNIVERSAL DE 5/32"/>
    <s v="31162201 "/>
    <s v="SELECCIÓN ABREVIADA MENOR CUANTÍA"/>
    <n v="2"/>
    <n v="6"/>
    <n v="10"/>
    <n v="1"/>
    <n v="450000"/>
    <s v="GLOBAL"/>
    <s v="NO SOLICITADAS"/>
  </r>
  <r>
    <x v="32"/>
    <s v="02-02-01-003-004"/>
    <s v="02-02-01-003-004-02"/>
    <s v="Materiales y suministros - Productos químicos inorgánicos básicos n. C. P."/>
    <s v="REMACHE CHERRYMAX AVELLANADO DE 1/8"/>
    <s v="31162201 "/>
    <s v="SELECCIÓN ABREVIADA MENOR CUANTÍA"/>
    <n v="2"/>
    <n v="6"/>
    <n v="10"/>
    <n v="3"/>
    <n v="1350000"/>
    <s v="GLOBAL"/>
    <s v="NO SOLICITADAS"/>
  </r>
  <r>
    <x v="32"/>
    <s v="02-02-01-003-004"/>
    <s v="02-02-01-003-004-02"/>
    <s v="Materiales y suministros - Productos químicos inorgánicos básicos n. C. P."/>
    <s v="REMACHE CHERRYMAX AVELLANADO DE 1/8"/>
    <s v="31162201 "/>
    <s v="SELECCIÓN ABREVIADA MENOR CUANTÍA"/>
    <n v="2"/>
    <n v="6"/>
    <n v="10"/>
    <n v="3"/>
    <n v="1350000"/>
    <s v="GLOBAL"/>
    <s v="NO SOLICITADAS"/>
  </r>
  <r>
    <x v="32"/>
    <s v="02-02-01-003-004"/>
    <s v="02-02-01-003-004-02"/>
    <s v="Materiales y suministros - Productos químicos inorgánicos básicos n. C. P."/>
    <s v="REMACHE CHERRYMAX AVELLANADO DE 1/8"/>
    <s v="31162201 "/>
    <s v="SELECCIÓN ABREVIADA MENOR CUANTÍA"/>
    <n v="2"/>
    <n v="6"/>
    <n v="10"/>
    <n v="3"/>
    <n v="13500000"/>
    <s v="GLOBAL"/>
    <s v="NO SOLICITADAS"/>
  </r>
  <r>
    <x v="32"/>
    <s v="02-02-01-003-004"/>
    <s v="02-02-01-003-004-02"/>
    <s v="Materiales y suministros - Productos químicos inorgánicos básicos n. C. P."/>
    <s v="REMACHE CHERRYMAX AVELLANADO DE 1/8"/>
    <s v="31162201 "/>
    <s v="SELECCIÓN ABREVIADA MENOR CUANTÍA"/>
    <n v="2"/>
    <n v="6"/>
    <n v="10"/>
    <n v="3"/>
    <n v="1350000"/>
    <s v="GLOBAL"/>
    <s v="NO SOLICITADAS"/>
  </r>
  <r>
    <x v="32"/>
    <s v="02-02-01-003-004"/>
    <s v="02-02-01-003-004-02"/>
    <s v="Materiales y suministros - Productos químicos inorgánicos básicos n. C. P."/>
    <s v="REMACHE CHERRYMAX AVELLANADO DE 1/8"/>
    <s v="31162201 "/>
    <s v="SELECCIÓN ABREVIADA MENOR CUANTÍA"/>
    <n v="2"/>
    <n v="6"/>
    <n v="10"/>
    <n v="3"/>
    <n v="1350000"/>
    <s v="GLOBAL"/>
    <s v="NO SOLICITADAS"/>
  </r>
  <r>
    <x v="32"/>
    <s v="02-02-01-003-004"/>
    <s v="02-02-01-003-004-02"/>
    <s v="Materiales y suministros - Productos químicos inorgánicos básicos n. C. P."/>
    <s v="REMACHE CHERRYMAX AVELLANADO DE 5/32"/>
    <s v="31162201 "/>
    <s v="SELECCIÓN ABREVIADA MENOR CUANTÍA"/>
    <n v="2"/>
    <n v="6"/>
    <n v="10"/>
    <n v="2"/>
    <n v="900000"/>
    <s v="GLOBAL"/>
    <s v="NO SOLICITADAS"/>
  </r>
  <r>
    <x v="32"/>
    <s v="02-02-01-003-004"/>
    <s v="02-02-01-003-004-02"/>
    <s v="Materiales y suministros - Productos químicos inorgánicos básicos n. C. P."/>
    <s v="REMACHE CHERRYMAX AVELLANADO DE 5/32"/>
    <s v="31162201 "/>
    <s v="SELECCIÓN ABREVIADA MENOR CUANTÍA"/>
    <n v="2"/>
    <n v="6"/>
    <n v="10"/>
    <n v="3"/>
    <n v="1350000"/>
    <s v="GLOBAL"/>
    <s v="NO SOLICITADAS"/>
  </r>
  <r>
    <x v="32"/>
    <s v="02-02-01-003-004"/>
    <s v="02-02-01-003-004-02"/>
    <s v="Materiales y suministros - Productos químicos inorgánicos básicos n. C. P."/>
    <s v="REMACHE CHERRYMAX AVELLANADO DE 5/32"/>
    <s v="31162201 "/>
    <s v="SELECCIÓN ABREVIADA MENOR CUANTÍA"/>
    <n v="2"/>
    <n v="6"/>
    <n v="10"/>
    <n v="3"/>
    <n v="1350000"/>
    <s v="GLOBAL"/>
    <s v="NO SOLICITADAS"/>
  </r>
  <r>
    <x v="32"/>
    <s v="02-02-01-003-004"/>
    <s v="02-02-01-003-004-02"/>
    <s v="Materiales y suministros - Productos químicos inorgánicos básicos n. C. P."/>
    <s v="REMACHE CHERRYMAX AVELLANADO DE 5/32"/>
    <s v="31162201 "/>
    <s v="SELECCIÓN ABREVIADA MENOR CUANTÍA"/>
    <n v="2"/>
    <n v="6"/>
    <n v="10"/>
    <n v="3"/>
    <n v="1350000"/>
    <s v="GLOBAL"/>
    <s v="NO SOLICITADAS"/>
  </r>
  <r>
    <x v="32"/>
    <s v="02-02-01-003-004"/>
    <s v="02-02-01-003-004-02"/>
    <s v="Materiales y suministros - Productos químicos inorgánicos básicos n. C. P."/>
    <s v="REMACHE SOLIDO DE ALUMINIO 2117 AVELLANADO DE 3/32"/>
    <s v="31162201 "/>
    <s v="SELECCIÓN ABREVIADA MENOR CUANTÍA"/>
    <n v="2"/>
    <n v="6"/>
    <n v="10"/>
    <n v="2"/>
    <n v="840000"/>
    <s v="GLOBAL"/>
    <s v="NO SOLICITADAS"/>
  </r>
  <r>
    <x v="32"/>
    <s v="02-02-01-003-004"/>
    <s v="02-02-01-003-004-02"/>
    <s v="Materiales y suministros - Productos químicos inorgánicos básicos n. C. P."/>
    <s v="REMACHE SOLIDO DE ALUMINIO 2117 AVELLANADO DE 1/8"/>
    <s v="31162201 "/>
    <s v="SELECCIÓN ABREVIADA MENOR CUANTÍA"/>
    <n v="2"/>
    <n v="6"/>
    <n v="10"/>
    <n v="2"/>
    <n v="840000"/>
    <s v="GLOBAL"/>
    <s v="NO SOLICITADAS"/>
  </r>
  <r>
    <x v="32"/>
    <s v="02-02-01-003-004"/>
    <s v="02-02-01-003-004-02"/>
    <s v="Materiales y suministros - Productos químicos inorgánicos básicos n. C. P."/>
    <s v="REMACHE SOLIDO DE ALUMINIO 2117  AVELLANADO DE 5/32"/>
    <s v="31162201 "/>
    <s v="SELECCIÓN ABREVIADA MENOR CUANTÍA"/>
    <n v="2"/>
    <n v="6"/>
    <n v="10"/>
    <n v="2"/>
    <n v="840000"/>
    <s v="GLOBAL"/>
    <s v="NO SOLICITADAS"/>
  </r>
  <r>
    <x v="32"/>
    <s v="02-02-01-003-004"/>
    <s v="02-02-01-003-004-02"/>
    <s v="Materiales y suministros - Productos químicos inorgánicos básicos n. C. P."/>
    <s v="REMACHE SOLIDO DE ALUMINIO 2117 AVELLANADO DE 3/16"/>
    <s v="31162201 "/>
    <s v="SELECCIÓN ABREVIADA MENOR CUANTÍA"/>
    <n v="2"/>
    <n v="6"/>
    <n v="10"/>
    <n v="2"/>
    <n v="840000"/>
    <s v="GLOBAL"/>
    <s v="NO SOLICITADAS"/>
  </r>
  <r>
    <x v="32"/>
    <s v="02-02-01-003-004"/>
    <s v="02-02-01-003-004-02"/>
    <s v="Materiales y suministros - Productos químicos inorgánicos básicos n. C. P."/>
    <s v="REMACHE SOLIDO DE ALUMINIO 2117 UNIVERSAL DE 3/32"/>
    <s v="31162201 "/>
    <s v="SELECCIÓN ABREVIADA MENOR CUANTÍA"/>
    <n v="2"/>
    <n v="6"/>
    <n v="10"/>
    <n v="2"/>
    <n v="860000"/>
    <s v="GLOBAL"/>
    <s v="NO SOLICITADAS"/>
  </r>
  <r>
    <x v="32"/>
    <s v="02-02-01-003-004"/>
    <s v="02-02-01-003-004-02"/>
    <s v="Materiales y suministros - Productos químicos inorgánicos básicos n. C. P."/>
    <s v="REMACHE SOLIDO DE ALUMINIO 2117 UNIVERSAL DE 1/8"/>
    <s v="31162201 "/>
    <s v="SELECCIÓN ABREVIADA MENOR CUANTÍA"/>
    <n v="2"/>
    <n v="6"/>
    <n v="10"/>
    <n v="2"/>
    <n v="860000"/>
    <s v="GLOBAL"/>
    <s v="NO SOLICITADAS"/>
  </r>
  <r>
    <x v="32"/>
    <s v="02-02-01-003-004"/>
    <s v="02-02-01-003-004-02"/>
    <s v="Materiales y suministros - Productos químicos inorgánicos básicos n. C. P."/>
    <s v="REMACHE SOLIDO DE ALUMINIO 2117  UNIVERSAL DE 5/32"/>
    <s v="31162201 "/>
    <s v="SELECCIÓN ABREVIADA MENOR CUANTÍA"/>
    <n v="2"/>
    <n v="6"/>
    <n v="10"/>
    <n v="2"/>
    <n v="860000"/>
    <s v="GLOBAL"/>
    <s v="NO SOLICITADAS"/>
  </r>
  <r>
    <x v="32"/>
    <s v="02-02-01-003-004"/>
    <s v="02-02-01-003-004-02"/>
    <s v="Materiales y suministros - Productos químicos inorgánicos básicos n. C. P."/>
    <s v="REMACHE SOLIDO DE ALUMINIO 2117 UNIVERSAL DE 3/16"/>
    <s v="31162201 "/>
    <s v="SELECCIÓN ABREVIADA MENOR CUANTÍA"/>
    <n v="2"/>
    <n v="6"/>
    <n v="10"/>
    <n v="2"/>
    <n v="860000"/>
    <s v="GLOBAL"/>
    <s v="NO SOLICITADAS"/>
  </r>
  <r>
    <x v="32"/>
    <s v="02-02-01-003-004"/>
    <s v="02-02-01-003-004-02"/>
    <s v="Materiales y suministros - Productos químicos inorgánicos básicos n. C. P."/>
    <s v="REMACHE SOLIDO DE ALUMINIO 1100 UNIVERSAL DE 3/16"/>
    <s v="31162201 "/>
    <s v="SELECCIÓN ABREVIADA MENOR CUANTÍA"/>
    <n v="2"/>
    <n v="6"/>
    <n v="10"/>
    <n v="2"/>
    <n v="860000"/>
    <s v="GLOBAL"/>
    <s v="NO SOLICITADAS"/>
  </r>
  <r>
    <x v="32"/>
    <s v="02-02-01-003-004"/>
    <s v="02-02-01-003-004-02"/>
    <s v="Materiales y suministros - Productos químicos inorgánicos básicos n. C. P."/>
    <s v="PAÑOS PARA LIMPIAR WYPALL X ROLLO"/>
    <n v="47131502"/>
    <s v="SELECCIÓN ABREVIADA MENOR CUANTÍA"/>
    <n v="2"/>
    <n v="6"/>
    <n v="10"/>
    <n v="100"/>
    <n v="3000000"/>
    <s v="GLOBAL"/>
    <s v="NO SOLICITADAS"/>
  </r>
  <r>
    <x v="32"/>
    <s v="02-02-01-003-004"/>
    <s v="02-02-01-003-004-02"/>
    <s v="Materiales y suministros - Productos químicos inorgánicos básicos n. C. P."/>
    <s v="EPON RESIN 828"/>
    <n v="23281902"/>
    <s v="SELECCIÓN ABREVIADA MENOR CUANTÍA"/>
    <n v="2"/>
    <n v="6"/>
    <n v="10"/>
    <n v="1"/>
    <n v="890000"/>
    <s v="GLOBAL"/>
    <s v="NO SOLICITADAS"/>
  </r>
  <r>
    <x v="32"/>
    <s v="02-02-01-003-004"/>
    <s v="02-02-01-003-004-02"/>
    <s v="Materiales y suministros - Productos químicos inorgánicos básicos n. C. P."/>
    <s v="EPON EPIKURE 3223 CURING AGENT "/>
    <n v="23281902"/>
    <s v="SELECCIÓN ABREVIADA MENOR CUANTÍA"/>
    <n v="2"/>
    <n v="6"/>
    <n v="10"/>
    <n v="1"/>
    <n v="600000"/>
    <s v="LITRO"/>
    <s v="NO SOLICITADAS"/>
  </r>
  <r>
    <x v="32"/>
    <s v="02-02-01-003-004"/>
    <s v="02-02-01-003-004-02"/>
    <s v="Materiales y suministros - Productos químicos inorgánicos básicos n. C. P."/>
    <s v="COTTON FLOCK"/>
    <n v="23281902"/>
    <s v="SELECCIÓN ABREVIADA MENOR CUANTÍA"/>
    <n v="2"/>
    <n v="6"/>
    <n v="10"/>
    <n v="2"/>
    <n v="1960000"/>
    <s v="GLOBAL"/>
    <s v="NO SOLICITADAS"/>
  </r>
  <r>
    <x v="32"/>
    <s v="02-02-01-003-004"/>
    <s v="02-02-01-003-004-02"/>
    <s v="Materiales y suministros - Productos químicos inorgánicos básicos n. C. P."/>
    <s v="3M® HOOKIT™ DISCO ABRASIVO AZUL DE MÚLTIPLES ORIFICIOS 80 CAJA X 50 "/>
    <n v="11101502"/>
    <s v="SELECCIÓN ABREVIADA MENOR CUANTÍA"/>
    <n v="2"/>
    <n v="6"/>
    <n v="10"/>
    <n v="2"/>
    <n v="540000"/>
    <s v="UNIDAD"/>
    <s v="NO SOLICITADAS"/>
  </r>
  <r>
    <x v="32"/>
    <s v="02-02-01-003-004"/>
    <s v="02-02-01-003-004-02"/>
    <s v="Materiales y suministros - Productos químicos inorgánicos básicos n. C. P."/>
    <s v="3M® HOOKIT™ DISCO ABRASIVO AZUL DE MÚLTIPLES ORIFICIOS 120 CAJA X 50 "/>
    <n v="11101502"/>
    <s v="SELECCIÓN ABREVIADA MENOR CUANTÍA"/>
    <n v="2"/>
    <n v="6"/>
    <n v="10"/>
    <n v="2"/>
    <n v="540000"/>
    <s v="UNIDAD"/>
    <s v="NO SOLICITADAS"/>
  </r>
  <r>
    <x v="32"/>
    <s v="02-02-01-003-004"/>
    <s v="02-02-01-003-004-02"/>
    <s v="Materiales y suministros - Productos químicos inorgánicos básicos n. C. P."/>
    <s v="3M® HOOKIT™ DISCO ABRASIVO AZUL DE MÚLTIPLES ORIFICIOS 180 CAJA X 50 "/>
    <n v="11101502"/>
    <s v="SELECCIÓN ABREVIADA MENOR CUANTÍA"/>
    <n v="2"/>
    <n v="6"/>
    <n v="10"/>
    <n v="2"/>
    <n v="540000"/>
    <s v="UNIDAD"/>
    <s v="NO SOLICITADAS"/>
  </r>
  <r>
    <x v="32"/>
    <s v="02-02-01-003-004"/>
    <s v="02-02-01-003-004-02"/>
    <s v="Materiales y suministros - Productos químicos inorgánicos básicos n. C. P."/>
    <s v="3M® HOOKIT™ DISCO ABRASIVO AZUL DE MÚLTIPLES ORIFICIOS 320 CAJA X 50 "/>
    <n v="11101502"/>
    <s v="SELECCIÓN ABREVIADA MENOR CUANTÍA"/>
    <n v="2"/>
    <n v="6"/>
    <n v="10"/>
    <n v="2"/>
    <n v="540000"/>
    <s v="UNIDAD"/>
    <s v="NO SOLICITADAS"/>
  </r>
  <r>
    <x v="32"/>
    <s v="02-02-01-003-004"/>
    <s v="02-02-01-003-004-02"/>
    <s v="Materiales y suministros - Productos químicos inorgánicos básicos n. C. P."/>
    <s v="3M® HOOKIT™ DISCO ABRASIVO AZUL DE MÚLTIPLES ORIFICIOS 400 CAJA X 50 "/>
    <n v="11101502"/>
    <s v="SELECCIÓN ABREVIADA MENOR CUANTÍA"/>
    <n v="2"/>
    <n v="6"/>
    <n v="10"/>
    <n v="2"/>
    <n v="540000"/>
    <s v="UNIDAD"/>
    <s v="NO SOLICITADAS"/>
  </r>
  <r>
    <x v="32"/>
    <s v="02-02-01-003-004"/>
    <s v="02-02-01-003-004-02"/>
    <s v="Materiales y suministros - Productos químicos inorgánicos básicos n. C. P."/>
    <s v="3M® HOOKIT™ DISCO ABRASIVO AZUL DE MÚLTIPLES ORIFICIOS 600 CAJA X 50 "/>
    <n v="11101502"/>
    <s v="SELECCIÓN ABREVIADA MENOR CUANTÍA"/>
    <n v="2"/>
    <n v="6"/>
    <n v="10"/>
    <n v="2"/>
    <n v="540000"/>
    <s v="UNIDAD"/>
    <s v="NO SOLICITADAS"/>
  </r>
  <r>
    <x v="32"/>
    <s v="02-02-01-003-004"/>
    <s v="02-02-01-003-004-02"/>
    <s v="Materiales y suministros - Productos químicos inorgánicos básicos n. C. P."/>
    <s v="3M® HOOKIT™ DISCO ABRASIVO AZUL DE MÚLTIPLES ORIFICIOS 800 CAJA X 50 "/>
    <n v="11101502"/>
    <s v="SELECCIÓN ABREVIADA MENOR CUANTÍA"/>
    <n v="2"/>
    <n v="6"/>
    <n v="10"/>
    <n v="2"/>
    <n v="540000"/>
    <s v="UNIDAD"/>
    <s v="NO SOLICITADAS"/>
  </r>
  <r>
    <x v="32"/>
    <s v="02-02-01-003-004"/>
    <s v="02-02-01-003-004-02"/>
    <s v="Materiales y suministros - Productos químicos inorgánicos básicos n. C. P."/>
    <s v="3M™ CUBITRON™ II HOOKIT™ ROLLO DE LIJAS CLEAN SANDING 737U PN34442, 70MM X 12M, GRANO 80, 5 ROLLOS/CAJA"/>
    <n v="11101502"/>
    <s v="SELECCIÓN ABREVIADA MENOR CUANTÍA"/>
    <n v="2"/>
    <n v="6"/>
    <n v="10"/>
    <n v="1"/>
    <n v="320000"/>
    <s v="GLOBAL"/>
    <s v="NO SOLICITADAS"/>
  </r>
  <r>
    <x v="32"/>
    <s v="02-02-01-003-004"/>
    <s v="02-02-01-003-004-02"/>
    <s v="Materiales y suministros - Productos químicos inorgánicos básicos n. C. P."/>
    <s v="3M™ CUBITRON™ II HOOKIT™ ROLLO DE LIJAS CLEAN SANDING 737U PN34444, 70MM X 12M, GRANO 120, 5 ROLLOS/CAJA"/>
    <n v="11101502"/>
    <s v="SELECCIÓN ABREVIADA MENOR CUANTÍA"/>
    <n v="2"/>
    <n v="6"/>
    <n v="10"/>
    <n v="1"/>
    <n v="320000"/>
    <s v="GLOBAL"/>
    <s v="NO SOLICITADAS"/>
  </r>
  <r>
    <x v="32"/>
    <s v="02-02-01-003-004"/>
    <s v="02-02-01-003-004-02"/>
    <s v="Materiales y suministros - Productos químicos inorgánicos básicos n. C. P."/>
    <s v="3M™ CUBITRON™ II HOOKIT™ ROLLO DE LIJAS CLEAN SANDING 737U PN34446, 70MM X 12M, GRANO 180, 5 ROLLOS/CAJA"/>
    <n v="11101502"/>
    <s v="SELECCIÓN ABREVIADA MENOR CUANTÍA"/>
    <n v="2"/>
    <n v="6"/>
    <n v="10"/>
    <n v="1"/>
    <n v="320000"/>
    <s v="GLOBAL"/>
    <s v="NO SOLICITADAS"/>
  </r>
  <r>
    <x v="32"/>
    <s v="02-02-01-003-004"/>
    <s v="02-02-01-003-004-02"/>
    <s v="Materiales y suministros - Productos químicos inorgánicos básicos n. C. P."/>
    <s v="BROCA DE COBALTO DE 1/16"/>
    <n v="23242104"/>
    <s v="SELECCIÓN ABREVIADA MENOR CUANTÍA"/>
    <n v="2"/>
    <n v="6"/>
    <n v="10"/>
    <n v="8"/>
    <n v="280000"/>
    <s v="UNIDAD"/>
    <s v="NO SOLICITADAS"/>
  </r>
  <r>
    <x v="32"/>
    <s v="02-02-01-003-004"/>
    <s v="02-02-01-003-004-02"/>
    <s v="Materiales y suministros - Productos químicos inorgánicos básicos n. C. P."/>
    <s v="BROCA DE COBALTO DE 3/32"/>
    <n v="23242104"/>
    <s v="SELECCIÓN ABREVIADA MENOR CUANTÍA"/>
    <n v="2"/>
    <n v="6"/>
    <n v="10"/>
    <n v="8"/>
    <n v="280000"/>
    <s v="UNIDAD"/>
    <s v="NO SOLICITADAS"/>
  </r>
  <r>
    <x v="32"/>
    <s v="02-02-01-003-004"/>
    <s v="02-02-01-003-004-02"/>
    <s v="Materiales y suministros - Productos químicos inorgánicos básicos n. C. P."/>
    <s v="BROCA DE COBALTO DE 1/8"/>
    <n v="23242104"/>
    <s v="SELECCIÓN ABREVIADA MENOR CUANTÍA"/>
    <n v="2"/>
    <n v="6"/>
    <n v="10"/>
    <n v="8"/>
    <n v="280000"/>
    <s v="UNIDAD"/>
    <s v="NO SOLICITADAS"/>
  </r>
  <r>
    <x v="32"/>
    <s v="02-02-01-003-004"/>
    <s v="02-02-01-003-004-02"/>
    <s v="Materiales y suministros - Productos químicos inorgánicos básicos n. C. P."/>
    <s v="BROCA DE COBALTO DE 5/32"/>
    <n v="23242104"/>
    <s v="SELECCIÓN ABREVIADA MENOR CUANTÍA"/>
    <n v="2"/>
    <n v="6"/>
    <n v="10"/>
    <n v="8"/>
    <n v="280000"/>
    <s v="UNIDAD"/>
    <s v="NO SOLICITADAS"/>
  </r>
  <r>
    <x v="32"/>
    <s v="02-02-01-003-004"/>
    <s v="02-02-01-003-004-02"/>
    <s v="Materiales y suministros - Productos químicos inorgánicos básicos n. C. P."/>
    <s v="BROCA DE COBALTO DE 3/16"/>
    <n v="23242104"/>
    <s v="SELECCIÓN ABREVIADA MENOR CUANTÍA"/>
    <n v="2"/>
    <n v="6"/>
    <n v="10"/>
    <n v="8"/>
    <n v="280000"/>
    <s v="UNIDAD"/>
    <s v="NO SOLICITADAS"/>
  </r>
  <r>
    <x v="32"/>
    <s v="02-02-01-003-004"/>
    <s v="02-02-01-003-004-02"/>
    <s v="Materiales y suministros - Productos químicos inorgánicos básicos n. C. P."/>
    <s v="ADHESIVO ESTRUCTURAL HYSOL 9309 NA"/>
    <n v="31211515"/>
    <s v="SELECCIÓN ABREVIADA MENOR CUANTÍA"/>
    <n v="2"/>
    <n v="6"/>
    <n v="10"/>
    <n v="1"/>
    <n v="1350000"/>
    <s v="GLOBAL"/>
    <s v="NO SOLICITADAS"/>
  </r>
  <r>
    <x v="32"/>
    <s v="02-02-01-003-004"/>
    <s v="02-02-01-003-004-02"/>
    <s v="Materiales y suministros - Productos químicos inorgánicos básicos n. C. P."/>
    <s v=" PRIMER EN SPRAY AMARILLO POR 12 ONZAS. ZINC PHOSPHATE PRIMER."/>
    <n v="31211515"/>
    <s v="SELECCIÓN ABREVIADA MENOR CUANTÍA"/>
    <n v="2"/>
    <n v="6"/>
    <n v="10"/>
    <n v="10"/>
    <n v="1560000"/>
    <s v="UNIDAD"/>
    <s v="NO SOLICITADAS"/>
  </r>
  <r>
    <x v="32"/>
    <s v="02-02-01-003-004"/>
    <s v="02-02-01-003-004-02"/>
    <s v="Materiales y suministros - Productos químicos inorgánicos básicos n. C. P."/>
    <s v="CINTA DE ENMASCARAR SCOTCH 233 + DE ALTO DESEMPEÑO DE 1/2 INCH"/>
    <n v="31201503"/>
    <s v="SELECCIÓN ABREVIADA MENOR CUANTÍA"/>
    <n v="2"/>
    <n v="6"/>
    <n v="10"/>
    <n v="50"/>
    <n v="600000"/>
    <s v="UNIDAD"/>
    <s v="NO SOLICITADAS"/>
  </r>
  <r>
    <x v="32"/>
    <s v="02-02-01-003-004"/>
    <s v="02-02-01-003-004-02"/>
    <s v="Materiales y suministros - Productos químicos inorgánicos básicos n. C. P."/>
    <s v="CINTA DE ENMASCARAR SCOTCH 233 + DE ALTO DESEMPEÑO DE  24 MM"/>
    <n v="31201503"/>
    <s v="SELECCIÓN ABREVIADA MENOR CUANTÍA"/>
    <n v="2"/>
    <n v="6"/>
    <n v="10"/>
    <n v="100"/>
    <n v="1500000"/>
    <s v="UNIDAD"/>
    <s v="NO SOLICITADAS"/>
  </r>
  <r>
    <x v="32"/>
    <s v="02-02-01-003-004"/>
    <s v="02-02-01-003-004-02"/>
    <s v="Materiales y suministros - Productos químicos inorgánicos básicos n. C. P."/>
    <s v="CINTA DE ENMASCARAR SCOTCH 233 + DE ALTO DESEMPEÑO DE  48 MM"/>
    <n v="31201503"/>
    <s v="SELECCIÓN ABREVIADA MENOR CUANTÍA"/>
    <n v="2"/>
    <n v="6"/>
    <n v="10"/>
    <n v="80"/>
    <n v="1520000"/>
    <s v="UNIDAD"/>
    <s v="NO SOLICITADAS"/>
  </r>
  <r>
    <x v="32"/>
    <s v="02-02-01-003-004"/>
    <s v="02-02-01-003-004-02"/>
    <s v="Materiales y suministros - Productos químicos inorgánicos básicos n. C. P."/>
    <s v=" SEALING CINTA 1-1/4 X 1/16 (25 FT ROLL)"/>
    <n v="31201503"/>
    <s v="SELECCIÓN ABREVIADA MENOR CUANTÍA"/>
    <n v="2"/>
    <n v="6"/>
    <n v="10"/>
    <n v="2"/>
    <n v="244154"/>
    <s v="GLOBAL"/>
    <s v="NO SOLICITADAS"/>
  </r>
  <r>
    <x v="32"/>
    <s v="02-02-01-003-004"/>
    <s v="02-02-01-003-004-02"/>
    <s v="Materiales y suministros - Productos químicos inorgánicos básicos n. C. P."/>
    <s v="NEOPRENE HIGH PERFORMANCE RUBBER AND GASKET ADHESIVE 3M, ACORDE A MIL-M-81288"/>
    <n v="31211515"/>
    <s v="SELECCIÓN ABREVIADA MENOR CUANTÍA"/>
    <n v="2"/>
    <n v="6"/>
    <n v="10"/>
    <n v="3"/>
    <n v="1051437"/>
    <s v="GLOBAL"/>
    <s v="NO SOLICITADAS"/>
  </r>
  <r>
    <x v="32"/>
    <s v="02-02-01-003-004"/>
    <s v="02-02-01-003-004-02"/>
    <s v="Materiales y suministros - Productos químicos inorgánicos básicos n. C. P."/>
    <s v="SKYKLEEN ® 1000 AVIATION SOLVENT"/>
    <n v="31211515"/>
    <s v="SELECCIÓN ABREVIADA MENOR CUANTÍA"/>
    <n v="2"/>
    <n v="6"/>
    <n v="10"/>
    <n v="1"/>
    <n v="1187824"/>
    <s v="GLOBAL"/>
    <s v="NO SOLICITADAS"/>
  </r>
  <r>
    <x v="32"/>
    <s v="02-02-01-003-004"/>
    <s v="02-02-01-003-004-02"/>
    <s v="Materiales y suministros - Productos químicos inorgánicos básicos n. C. P."/>
    <s v="TORQUE SEAL ORANGE"/>
    <n v="31211910"/>
    <s v="SELECCIÓN ABREVIADA MENOR CUANTÍA"/>
    <n v="2"/>
    <n v="6"/>
    <n v="10"/>
    <n v="30"/>
    <n v="1035000"/>
    <s v="UNIDAD"/>
    <s v="NO SOLICITADAS"/>
  </r>
  <r>
    <x v="32"/>
    <s v="02-02-01-003-004"/>
    <s v="02-02-01-003-004-02"/>
    <s v="Materiales y suministros - Productos químicos inorgánicos básicos n. C. P."/>
    <s v="LOCKWIRE .32"/>
    <n v="31211515"/>
    <s v="SELECCIÓN ABREVIADA MENOR CUANTÍA"/>
    <n v="2"/>
    <n v="6"/>
    <n v="10"/>
    <n v="20"/>
    <n v="1740280"/>
    <s v="UNIDAD"/>
    <s v="NO SOLICITADAS"/>
  </r>
  <r>
    <x v="32"/>
    <s v="02-02-01-003-004"/>
    <s v="02-02-01-003-004-02"/>
    <s v="Materiales y suministros - Productos químicos inorgánicos básicos n. C. P."/>
    <s v="TRABAROSCA"/>
    <n v="23291800"/>
    <s v="SELECCIÓN ABREVIADA MENOR CUANTÍA"/>
    <n v="2"/>
    <n v="6"/>
    <n v="10"/>
    <n v="10"/>
    <n v="480000"/>
    <s v="UNIDAD"/>
    <s v="NO SOLICITADAS"/>
  </r>
  <r>
    <x v="32"/>
    <s v="02-02-01-003-004"/>
    <s v="02-02-01-003-004-02"/>
    <s v="Materiales y suministros - Productos químicos inorgánicos básicos n. C. P."/>
    <s v="SELLANTE"/>
    <n v="31211515"/>
    <s v="SELECCIÓN ABREVIADA MENOR CUANTÍA"/>
    <n v="2"/>
    <n v="6"/>
    <n v="10"/>
    <n v="10"/>
    <n v="700000"/>
    <s v="UNIDAD"/>
    <s v="NO SOLICITADAS"/>
  </r>
  <r>
    <x v="32"/>
    <s v="02-02-01-003-004"/>
    <s v="02-02-01-003-004-02"/>
    <s v="Materiales y suministros - Productos químicos inorgánicos básicos n. C. P."/>
    <s v="DISCOS PARA TROZADORA "/>
    <n v="27112800"/>
    <s v="SELECCIÓN ABREVIADA MENOR CUANTÍA"/>
    <n v="2"/>
    <n v="6"/>
    <n v="10"/>
    <n v="15"/>
    <n v="600000"/>
    <s v="UNIDAD"/>
    <s v="NO SOLICITADAS"/>
  </r>
  <r>
    <x v="32"/>
    <s v="02-02-01-003-004"/>
    <s v="02-02-01-003-004-02"/>
    <s v="Materiales y suministros - Productos químicos inorgánicos básicos n. C. P."/>
    <s v="DISCO DE CORTE PARA PULIDORA GRANDE"/>
    <n v="27112800"/>
    <s v="SELECCIÓN ABREVIADA MENOR CUANTÍA"/>
    <n v="2"/>
    <n v="6"/>
    <n v="10"/>
    <n v="20"/>
    <n v="280000"/>
    <s v="UNIDAD"/>
    <s v="NO SOLICITADAS"/>
  </r>
  <r>
    <x v="32"/>
    <s v="02-02-01-003-004"/>
    <s v="02-02-01-003-004-02"/>
    <s v="Materiales y suministros - Productos químicos inorgánicos básicos n. C. P."/>
    <s v="DISCO DE CORTE PARA PULIDORA PEQUEÑA"/>
    <n v="27112800"/>
    <s v="SELECCIÓN ABREVIADA MENOR CUANTÍA"/>
    <n v="2"/>
    <n v="6"/>
    <n v="10"/>
    <n v="20"/>
    <n v="240000"/>
    <s v="UNIDAD"/>
    <s v="NO SOLICITADAS"/>
  </r>
  <r>
    <x v="32"/>
    <s v="02-02-01-003-004"/>
    <s v="02-02-01-003-004-02"/>
    <s v="Materiales y suministros - Productos químicos inorgánicos básicos n. C. P."/>
    <s v="GUANTES PARA SOLDADOR"/>
    <n v="46181540"/>
    <s v="SELECCIÓN ABREVIADA MENOR CUANTÍA"/>
    <n v="2"/>
    <n v="6"/>
    <n v="10"/>
    <n v="2"/>
    <n v="182000"/>
    <s v="GLOBAL"/>
    <s v="NO SOLICITADAS"/>
  </r>
  <r>
    <x v="32"/>
    <s v="02-02-01-003-004"/>
    <s v="02-02-01-003-004-02"/>
    <s v="Materiales y suministros - Productos químicos inorgánicos básicos n. C. P."/>
    <s v="TUNGSTENO PUNTA VERDE PARA SOLDADOR"/>
    <n v="23271812"/>
    <s v="SELECCIÓN ABREVIADA MENOR CUANTÍA"/>
    <n v="2"/>
    <n v="6"/>
    <n v="10"/>
    <n v="2"/>
    <n v="290000"/>
    <s v="GLOBAL"/>
    <s v="NO SOLICITADAS"/>
  </r>
  <r>
    <x v="32"/>
    <s v="02-02-01-003-004"/>
    <s v="02-02-01-003-004-02"/>
    <s v="Materiales y suministros - Productos químicos inorgánicos básicos n. C. P."/>
    <s v="TUNGSTENO PUNTA ROJA 3/32''"/>
    <n v="23271812"/>
    <s v="SELECCIÓN ABREVIADA MENOR CUANTÍA"/>
    <n v="2"/>
    <n v="6"/>
    <n v="10"/>
    <n v="2"/>
    <n v="260000"/>
    <s v="GLOBAL"/>
    <s v="NO SOLICITADAS"/>
  </r>
  <r>
    <x v="32"/>
    <s v="02-02-01-003-004"/>
    <s v="02-02-01-003-004-02"/>
    <s v="Materiales y suministros - Productos químicos inorgánicos básicos n. C. P."/>
    <s v="MASCARA SERIE 6000 PARA VAPORES ORGANICOS"/>
    <n v="31211918"/>
    <s v="SELECCIÓN ABREVIADA MENOR CUANTÍA"/>
    <n v="2"/>
    <n v="6"/>
    <n v="10"/>
    <n v="2"/>
    <n v="700000"/>
    <s v="UNIDAD"/>
    <s v="NO SOLICITADAS"/>
  </r>
  <r>
    <x v="32"/>
    <s v="02-02-01-003-004"/>
    <s v="02-02-01-003-004-02"/>
    <s v="Materiales y suministros - Productos químicos inorgánicos básicos n. C. P."/>
    <s v="FILTROS PARA VAPORES ORGANICOS, PARA MASCARA "/>
    <n v="31211918"/>
    <s v="SELECCIÓN ABREVIADA MENOR CUANTÍA"/>
    <n v="2"/>
    <n v="6"/>
    <n v="10"/>
    <n v="20"/>
    <n v="2160000"/>
    <s v="GLOBAL"/>
    <s v="NO SOLICITADAS"/>
  </r>
  <r>
    <x v="32"/>
    <s v="02-02-01-003-004"/>
    <s v="02-02-01-003-004-02"/>
    <s v="Materiales y suministros - Productos químicos inorgánicos básicos n. C. P."/>
    <s v="CARETA PARA PULIR"/>
    <n v="46181703"/>
    <s v="SELECCIÓN ABREVIADA MENOR CUANTÍA"/>
    <n v="2"/>
    <n v="6"/>
    <n v="10"/>
    <n v="2"/>
    <n v="111400"/>
    <s v="UNIDAD"/>
    <s v="NO SOLICITADAS"/>
  </r>
  <r>
    <x v="32"/>
    <s v="02-02-01-003-004"/>
    <s v="02-02-01-003-004-02"/>
    <s v="Materiales y suministros - Productos químicos inorgánicos básicos n. C. P."/>
    <s v="PINZA PORTA ELECTRODO PARA SOLDADOR"/>
    <n v="23271800"/>
    <s v="SELECCIÓN ABREVIADA MENOR CUANTÍA"/>
    <n v="2"/>
    <n v="6"/>
    <n v="10"/>
    <n v="1"/>
    <n v="67200"/>
    <s v="UNIDAD"/>
    <s v="NO SOLICITADAS"/>
  </r>
  <r>
    <x v="32"/>
    <s v="02-02-01-003-004"/>
    <s v="02-02-01-003-004-02"/>
    <s v="Materiales y suministros - Productos químicos inorgánicos básicos n. C. P."/>
    <s v="PINZA PORTA MAZA PARA SOLDADOR"/>
    <n v="23271800"/>
    <s v="SELECCIÓN ABREVIADA MENOR CUANTÍA"/>
    <n v="2"/>
    <n v="6"/>
    <n v="10"/>
    <n v="1"/>
    <n v="21000"/>
    <s v="UNIDAD"/>
    <s v="NO SOLICITADAS"/>
  </r>
  <r>
    <x v="32"/>
    <s v="02-02-01-003-004"/>
    <s v="02-02-01-003-004-02"/>
    <s v="Materiales y suministros - Productos químicos inorgánicos básicos n. C. P."/>
    <s v="SOLDADURA "/>
    <n v="23271812"/>
    <s v="SELECCIÓN ABREVIADA MENOR CUANTÍA"/>
    <n v="2"/>
    <n v="6"/>
    <n v="10"/>
    <n v="20"/>
    <n v="280000"/>
    <s v="GLOBAL"/>
    <s v="NO SOLICITADAS"/>
  </r>
  <r>
    <x v="32"/>
    <s v="02-02-01-003-004"/>
    <s v="02-02-01-003-004-02"/>
    <s v="Materiales y suministros - Productos químicos inorgánicos básicos n. C. P."/>
    <s v="SOLDADURA "/>
    <n v="23271812"/>
    <s v="SELECCIÓN ABREVIADA MENOR CUANTÍA"/>
    <n v="2"/>
    <n v="6"/>
    <n v="10"/>
    <n v="20"/>
    <n v="308000"/>
    <s v="GLOBAL"/>
    <s v="NO SOLICITADAS"/>
  </r>
  <r>
    <x v="32"/>
    <s v="02-02-01-003-004"/>
    <s v="02-02-01-003-004-02"/>
    <s v="Materiales y suministros - Productos químicos inorgánicos básicos n. C. P."/>
    <s v="SOLDADURA "/>
    <n v="23271812"/>
    <s v="SELECCIÓN ABREVIADA MENOR CUANTÍA"/>
    <n v="2"/>
    <n v="6"/>
    <n v="10"/>
    <n v="5"/>
    <n v="280000"/>
    <s v="GLOBAL"/>
    <s v="NO SOLICITADAS"/>
  </r>
  <r>
    <x v="32"/>
    <s v="02-02-01-003-004"/>
    <s v="02-02-01-003-004-02"/>
    <s v="Materiales y suministros - Productos químicos inorgánicos básicos n. C. P."/>
    <s v="SOLDADURA "/>
    <n v="23271812"/>
    <s v="SELECCIÓN ABREVIADA MENOR CUANTÍA"/>
    <n v="2"/>
    <n v="6"/>
    <n v="10"/>
    <n v="4"/>
    <n v="280000"/>
    <s v="GLOBAL"/>
    <s v="NO SOLICITADAS"/>
  </r>
  <r>
    <x v="32"/>
    <s v="02-02-01-003-004"/>
    <s v="02-02-01-003-004-02"/>
    <s v="Materiales y suministros - Productos químicos inorgánicos básicos n. C. P."/>
    <s v="SOLDADURA "/>
    <n v="23271812"/>
    <s v="SELECCIÓN ABREVIADA MENOR CUANTÍA"/>
    <n v="2"/>
    <n v="6"/>
    <n v="10"/>
    <n v="10"/>
    <n v="624000"/>
    <s v="GLOBAL"/>
    <s v="NO SOLICITADAS"/>
  </r>
  <r>
    <x v="32"/>
    <s v="02-02-01-003-004"/>
    <s v="02-02-01-003-004-02"/>
    <s v="Materiales y suministros - Productos químicos inorgánicos básicos n. C. P."/>
    <s v="SOLDADURA "/>
    <n v="23271812"/>
    <s v="SELECCIÓN ABREVIADA MENOR CUANTÍA"/>
    <n v="2"/>
    <n v="6"/>
    <n v="10"/>
    <n v="1"/>
    <n v="2000000"/>
    <s v="GLOBAL"/>
    <s v="NO SOLICITADAS"/>
  </r>
  <r>
    <x v="32"/>
    <s v="02-02-01-003-004"/>
    <s v="02-02-01-003-004-02"/>
    <s v="Materiales y suministros - Productos químicos inorgánicos básicos n. C. P."/>
    <s v="BROCA CENTRO "/>
    <n v="20121601"/>
    <s v="SELECCIÓN ABREVIADA MENOR CUANTÍA"/>
    <n v="2"/>
    <n v="6"/>
    <n v="10"/>
    <n v="5"/>
    <n v="225000"/>
    <s v="UNIDAD"/>
    <s v="NO SOLICITADAS"/>
  </r>
  <r>
    <x v="32"/>
    <s v="02-02-01-003-004"/>
    <s v="02-02-01-003-004-02"/>
    <s v="Materiales y suministros - Productos químicos inorgánicos básicos n. C. P."/>
    <s v="BROCA CENTRO"/>
    <n v="20121601"/>
    <s v="SELECCIÓN ABREVIADA MENOR CUANTÍA"/>
    <n v="2"/>
    <n v="6"/>
    <n v="10"/>
    <n v="5"/>
    <n v="225000"/>
    <s v="UNIDAD"/>
    <s v="NO SOLICITADAS"/>
  </r>
  <r>
    <x v="32"/>
    <s v="02-02-01-003-004"/>
    <s v="02-02-01-003-004-02"/>
    <s v="Materiales y suministros - Productos químicos inorgánicos básicos n. C. P."/>
    <s v="BROCA CENTRO "/>
    <n v="20121601"/>
    <s v="SELECCIÓN ABREVIADA MENOR CUANTÍA"/>
    <n v="2"/>
    <n v="6"/>
    <n v="10"/>
    <n v="5"/>
    <n v="100000"/>
    <s v="UNIDAD"/>
    <s v="NO SOLICITADAS"/>
  </r>
  <r>
    <x v="32"/>
    <s v="02-02-01-003-004"/>
    <s v="02-02-01-003-004-02"/>
    <s v="Materiales y suministros - Productos químicos inorgánicos básicos n. C. P."/>
    <s v="BROCA CENTRO "/>
    <n v="20121601"/>
    <s v="SELECCIÓN ABREVIADA MENOR CUANTÍA"/>
    <n v="2"/>
    <n v="6"/>
    <n v="10"/>
    <n v="5"/>
    <n v="100000"/>
    <s v="UNIDAD"/>
    <s v="NO SOLICITADAS"/>
  </r>
  <r>
    <x v="32"/>
    <s v="02-02-01-003-004"/>
    <s v="02-02-01-003-004-02"/>
    <s v="Materiales y suministros - Productos químicos inorgánicos básicos n. C. P."/>
    <s v="BROCA CENTRO "/>
    <n v="20121601"/>
    <s v="SELECCIÓN ABREVIADA MENOR CUANTÍA"/>
    <n v="2"/>
    <n v="6"/>
    <n v="10"/>
    <n v="5"/>
    <n v="425000"/>
    <s v="UNIDAD"/>
    <s v="NO SOLICITADAS"/>
  </r>
  <r>
    <x v="32"/>
    <s v="02-02-01-003-004"/>
    <s v="02-02-01-003-004-02"/>
    <s v="Materiales y suministros - Productos químicos inorgánicos básicos n. C. P."/>
    <s v="BROCAS "/>
    <n v="20121601"/>
    <s v="SELECCIÓN ABREVIADA MENOR CUANTÍA"/>
    <n v="2"/>
    <n v="6"/>
    <n v="10"/>
    <n v="2"/>
    <n v="96000"/>
    <s v="GLOBAL"/>
    <s v="NO SOLICITADAS"/>
  </r>
  <r>
    <x v="32"/>
    <s v="02-02-01-003-004"/>
    <s v="02-02-01-003-004-02"/>
    <s v="Materiales y suministros - Productos químicos inorgánicos básicos n. C. P."/>
    <s v="JUEGO DE MACHUELOS "/>
    <n v="27112825"/>
    <s v="SELECCIÓN ABREVIADA MENOR CUANTÍA"/>
    <n v="2"/>
    <n v="6"/>
    <n v="10"/>
    <n v="2"/>
    <n v="120200"/>
    <s v="GLOBAL"/>
    <s v="NO SOLICITADAS"/>
  </r>
  <r>
    <x v="32"/>
    <s v="02-02-01-003-004"/>
    <s v="02-02-01-003-004-02"/>
    <s v="Materiales y suministros - Productos químicos inorgánicos básicos n. C. P."/>
    <s v="JUEGO DE MACHUELOS "/>
    <n v="27112825"/>
    <s v="SELECCIÓN ABREVIADA MENOR CUANTÍA"/>
    <n v="2"/>
    <n v="6"/>
    <n v="10"/>
    <n v="2"/>
    <n v="222000"/>
    <s v="GLOBAL"/>
    <s v="NO SOLICITADAS"/>
  </r>
  <r>
    <x v="32"/>
    <s v="02-02-01-003-004"/>
    <s v="02-02-01-003-004-02"/>
    <s v="Materiales y suministros - Productos químicos inorgánicos básicos n. C. P."/>
    <s v="JUEGO DE MACHUELOS "/>
    <n v="27112825"/>
    <s v="SELECCIÓN ABREVIADA MENOR CUANTÍA"/>
    <n v="2"/>
    <n v="6"/>
    <n v="10"/>
    <n v="2"/>
    <n v="184800"/>
    <s v="GLOBAL"/>
    <s v="NO SOLICITADAS"/>
  </r>
  <r>
    <x v="32"/>
    <s v="02-02-01-003-004"/>
    <s v="02-02-01-003-004-02"/>
    <s v="Materiales y suministros - Productos químicos inorgánicos básicos n. C. P."/>
    <s v="JUEGO DE MACHUELOS "/>
    <n v="27112825"/>
    <s v="SELECCIÓN ABREVIADA MENOR CUANTÍA"/>
    <n v="2"/>
    <n v="6"/>
    <n v="10"/>
    <n v="2"/>
    <n v="81000"/>
    <s v="GLOBAL"/>
    <s v="NO SOLICITADAS"/>
  </r>
  <r>
    <x v="32"/>
    <s v="02-02-01-003-004"/>
    <s v="02-02-01-003-004-02"/>
    <s v="Materiales y suministros - Productos químicos inorgánicos básicos n. C. P."/>
    <s v="JUEGO DE MACHUELOS"/>
    <n v="27112825"/>
    <s v="SELECCIÓN ABREVIADA MENOR CUANTÍA"/>
    <n v="2"/>
    <n v="6"/>
    <n v="10"/>
    <n v="2"/>
    <n v="120200"/>
    <s v="GLOBAL"/>
    <s v="NO SOLICITADAS"/>
  </r>
  <r>
    <x v="32"/>
    <s v="02-02-01-003-004"/>
    <s v="02-02-01-003-004-02"/>
    <s v="Materiales y suministros - Productos químicos inorgánicos básicos n. C. P."/>
    <s v="SPLICES PARA UNIONES COLOR ROJO"/>
    <n v="31162810"/>
    <s v="SELECCIÓN ABREVIADA MENOR CUANTÍA"/>
    <n v="2"/>
    <n v="6"/>
    <n v="10"/>
    <n v="200"/>
    <n v="1000000"/>
    <s v="UNIDAD"/>
    <s v="NO SOLICITADAS"/>
  </r>
  <r>
    <x v="32"/>
    <s v="02-02-01-003-004"/>
    <s v="02-02-01-003-004-02"/>
    <s v="Materiales y suministros - Productos químicos inorgánicos básicos n. C. P."/>
    <s v="SPLICES PARA UNIONES COLOR AZUL"/>
    <n v="31162810"/>
    <s v="SELECCIÓN ABREVIADA MENOR CUANTÍA"/>
    <n v="2"/>
    <n v="6"/>
    <n v="10"/>
    <n v="20"/>
    <n v="100000"/>
    <s v="UNIDAD"/>
    <s v="NO SOLICITADAS"/>
  </r>
  <r>
    <x v="32"/>
    <s v="02-02-01-003-004"/>
    <s v="02-02-01-003-004-02"/>
    <s v="Materiales y suministros - Productos químicos inorgánicos básicos n. C. P."/>
    <s v="SPLICES PARA UNIONES COLOR AMARILLO"/>
    <n v="31162810"/>
    <s v="SELECCIÓN ABREVIADA MENOR CUANTÍA"/>
    <n v="2"/>
    <n v="6"/>
    <n v="10"/>
    <n v="100"/>
    <n v="500000"/>
    <s v="UNIDAD"/>
    <s v="NO SOLICITADAS"/>
  </r>
  <r>
    <x v="32"/>
    <s v="02-02-01-003-004"/>
    <s v="02-02-01-003-004-02"/>
    <s v="Materiales y suministros - Productos químicos inorgánicos básicos n. C. P."/>
    <s v="TERMINALES DE OJO CON AISLANTE EN NYLON ROJO AWG 22-16, STUD 4"/>
    <n v="39121405"/>
    <s v="SELECCIÓN ABREVIADA MENOR CUANTÍA"/>
    <n v="2"/>
    <n v="6"/>
    <n v="10"/>
    <n v="100"/>
    <n v="250000"/>
    <s v="UNIDAD"/>
    <s v="NO SOLICITADAS"/>
  </r>
  <r>
    <x v="32"/>
    <s v="02-02-01-003-004"/>
    <s v="02-02-01-003-004-02"/>
    <s v="Materiales y suministros - Productos químicos inorgánicos básicos n. C. P."/>
    <s v="TERMINALES DE OJO CON AISLANTE EN NYLON ROJO AWG 22-16, STUD 6"/>
    <n v="39121405"/>
    <s v="SELECCIÓN ABREVIADA MENOR CUANTÍA"/>
    <n v="2"/>
    <n v="6"/>
    <n v="10"/>
    <n v="100"/>
    <n v="250000"/>
    <s v="UNIDAD"/>
    <s v="NO SOLICITADAS"/>
  </r>
  <r>
    <x v="32"/>
    <s v="02-02-01-003-004"/>
    <s v="02-02-01-003-004-02"/>
    <s v="Materiales y suministros - Productos químicos inorgánicos básicos n. C. P."/>
    <s v="TERMINALES DE OJO CON AISLANTE EN NYLON ROJO AWG 22-16, STUD 8"/>
    <n v="39121405"/>
    <s v="SELECCIÓN ABREVIADA MENOR CUANTÍA"/>
    <n v="2"/>
    <n v="6"/>
    <n v="10"/>
    <n v="100"/>
    <n v="250000"/>
    <s v="UNIDAD"/>
    <s v="NO SOLICITADAS"/>
  </r>
  <r>
    <x v="32"/>
    <s v="02-02-01-003-004"/>
    <s v="02-02-01-003-004-02"/>
    <s v="Materiales y suministros - Productos químicos inorgánicos básicos n. C. P."/>
    <s v="TERMINALES DE OJO CON AISLANTE EN NYLON ROJO AWG 22-16, STUD 10"/>
    <n v="39121405"/>
    <s v="SELECCIÓN ABREVIADA MENOR CUANTÍA"/>
    <n v="2"/>
    <n v="6"/>
    <n v="10"/>
    <n v="100"/>
    <n v="250000"/>
    <s v="UNIDAD"/>
    <s v="NO SOLICITADAS"/>
  </r>
  <r>
    <x v="32"/>
    <s v="02-02-01-003-004"/>
    <s v="02-02-01-003-004-02"/>
    <s v="Materiales y suministros - Productos químicos inorgánicos básicos n. C. P."/>
    <s v="TERMINALES DE OJO CON AISLANTE EN NYLON ROJO AWG 22-16, STUD 1/4"/>
    <n v="39121405"/>
    <s v="SELECCIÓN ABREVIADA MENOR CUANTÍA"/>
    <n v="2"/>
    <n v="6"/>
    <n v="10"/>
    <n v="100"/>
    <n v="250000"/>
    <s v="UNIDAD"/>
    <s v="NO SOLICITADAS"/>
  </r>
  <r>
    <x v="32"/>
    <s v="02-02-01-003-004"/>
    <s v="02-02-01-003-004-02"/>
    <s v="Materiales y suministros - Productos químicos inorgánicos básicos n. C. P."/>
    <s v="TERMINALES DE OJO CON AISLANTE EN NYLON AZUL AWG 16-14, STUD 6"/>
    <n v="39121405"/>
    <s v="SELECCIÓN ABREVIADA MENOR CUANTÍA"/>
    <n v="2"/>
    <n v="6"/>
    <n v="10"/>
    <n v="100"/>
    <n v="250000"/>
    <s v="UNIDAD"/>
    <s v="NO SOLICITADAS"/>
  </r>
  <r>
    <x v="32"/>
    <s v="02-02-01-003-004"/>
    <s v="02-02-01-003-004-02"/>
    <s v="Materiales y suministros - Productos químicos inorgánicos básicos n. C. P."/>
    <s v="TERMINALES DE OJO CON AISLANTE EN NYLON AZUL AWG 16-14, STUD 8"/>
    <n v="39121405"/>
    <s v="SELECCIÓN ABREVIADA MENOR CUANTÍA"/>
    <n v="2"/>
    <n v="6"/>
    <n v="10"/>
    <n v="100"/>
    <n v="250000"/>
    <s v="UNIDAD"/>
    <s v="NO SOLICITADAS"/>
  </r>
  <r>
    <x v="32"/>
    <s v="02-02-01-003-004"/>
    <s v="02-02-01-003-004-02"/>
    <s v="Materiales y suministros - Productos químicos inorgánicos básicos n. C. P."/>
    <s v="TERMINALES DE OJO CON AISLANTE EN NYLON AZUL AWG 16-14, STUD 10"/>
    <n v="39121405"/>
    <s v="SELECCIÓN ABREVIADA MENOR CUANTÍA"/>
    <n v="2"/>
    <n v="6"/>
    <n v="10"/>
    <n v="100"/>
    <n v="250000"/>
    <s v="UNIDAD"/>
    <s v="NO SOLICITADAS"/>
  </r>
  <r>
    <x v="32"/>
    <s v="02-02-01-003-004"/>
    <s v="02-02-01-003-004-02"/>
    <s v="Materiales y suministros - Productos químicos inorgánicos básicos n. C. P."/>
    <s v="TERMINALES DE OJO CON AISLANTE EN NYLON AZUL AWG 16-14, STUD 1/4"/>
    <n v="39121405"/>
    <s v="SELECCIÓN ABREVIADA MENOR CUANTÍA"/>
    <n v="2"/>
    <n v="6"/>
    <n v="10"/>
    <n v="100"/>
    <n v="250000"/>
    <s v="UNIDAD"/>
    <s v="NO SOLICITADAS"/>
  </r>
  <r>
    <x v="32"/>
    <s v="02-02-01-003-004"/>
    <s v="02-02-01-003-004-02"/>
    <s v="Materiales y suministros - Productos químicos inorgánicos básicos n. C. P."/>
    <s v="TERMINALES DE OJO CON AISLANTE EN NYLON AZUL AWG 16-14, STUD 3/8"/>
    <n v="39121405"/>
    <s v="SELECCIÓN ABREVIADA MENOR CUANTÍA"/>
    <n v="2"/>
    <n v="6"/>
    <n v="10"/>
    <n v="100"/>
    <n v="250000"/>
    <s v="UNIDAD"/>
    <s v="NO SOLICITADAS"/>
  </r>
  <r>
    <x v="32"/>
    <s v="02-02-01-003-004"/>
    <s v="02-02-01-003-004-02"/>
    <s v="Materiales y suministros - Productos químicos inorgánicos básicos n. C. P."/>
    <s v="TERMINALES DE OJO CON AISLANTE EN NYLON AMARILLO AWG 12-10, STUD 6"/>
    <n v="39121405"/>
    <s v="SELECCIÓN ABREVIADA MENOR CUANTÍA"/>
    <n v="2"/>
    <n v="6"/>
    <n v="10"/>
    <n v="100"/>
    <n v="360000"/>
    <s v="UNIDAD"/>
    <s v="NO SOLICITADAS"/>
  </r>
  <r>
    <x v="32"/>
    <s v="02-02-01-003-004"/>
    <s v="02-02-01-003-004-02"/>
    <s v="Materiales y suministros - Productos químicos inorgánicos básicos n. C. P."/>
    <s v="TERMINALES DE OJO CON AISLANTE EN NYLON AMARILLO AWG 12-10, STUD 8"/>
    <n v="39121405"/>
    <s v="SELECCIÓN ABREVIADA MENOR CUANTÍA"/>
    <n v="2"/>
    <n v="6"/>
    <n v="10"/>
    <n v="100"/>
    <n v="360000"/>
    <s v="UNIDAD"/>
    <s v="NO SOLICITADAS"/>
  </r>
  <r>
    <x v="32"/>
    <s v="02-02-01-003-004"/>
    <s v="02-02-01-003-004-02"/>
    <s v="Materiales y suministros - Productos químicos inorgánicos básicos n. C. P."/>
    <s v="TERMINALES DE OJO CON AISLANTE EN NYLON AMARILLO AWG 12-10, STUD 10"/>
    <n v="39121405"/>
    <s v="SELECCIÓN ABREVIADA MENOR CUANTÍA"/>
    <n v="2"/>
    <n v="6"/>
    <n v="10"/>
    <n v="100"/>
    <n v="360000"/>
    <s v="UNIDAD"/>
    <s v="NO SOLICITADAS"/>
  </r>
  <r>
    <x v="32"/>
    <s v="02-02-01-003-004"/>
    <s v="02-02-01-003-004-02"/>
    <s v="Materiales y suministros - Productos químicos inorgánicos básicos n. C. P."/>
    <s v="TERMINALES DE OJO CON AISLANTE EN NYLON AMARILLO AWG 12-10, STUD 1/4"/>
    <n v="39121405"/>
    <s v="SELECCIÓN ABREVIADA MENOR CUANTÍA"/>
    <n v="2"/>
    <n v="6"/>
    <n v="10"/>
    <n v="100"/>
    <n v="360000"/>
    <s v="UNIDAD"/>
    <s v="NO SOLICITADAS"/>
  </r>
  <r>
    <x v="32"/>
    <s v="02-02-01-003-004"/>
    <s v="02-02-01-003-004-02"/>
    <s v="Materiales y suministros - Productos químicos inorgánicos básicos n. C. P."/>
    <s v="TERMINALES DE OJO CON AISLANTE EN NYLON AMARILLO AWG 12-10, STUD 3/8"/>
    <n v="39121405"/>
    <s v="SELECCIÓN ABREVIADA MENOR CUANTÍA"/>
    <n v="2"/>
    <n v="6"/>
    <n v="10"/>
    <n v="100"/>
    <n v="360000"/>
    <s v="UNIDAD"/>
    <s v="NO SOLICITADAS"/>
  </r>
  <r>
    <x v="32"/>
    <s v="02-02-01-003-004"/>
    <s v="02-02-01-003-004-02"/>
    <s v="Materiales y suministros - Productos químicos inorgánicos básicos n. C. P."/>
    <s v="AMARRAS PLASTICAS 5 PULGADAS"/>
    <n v="10141601"/>
    <s v="SELECCIÓN ABREVIADA MENOR CUANTÍA"/>
    <n v="2"/>
    <n v="6"/>
    <n v="10"/>
    <n v="3"/>
    <n v="48000"/>
    <s v="GLOBAL"/>
    <s v="NO SOLICITADAS"/>
  </r>
  <r>
    <x v="32"/>
    <s v="02-02-01-003-004"/>
    <s v="02-02-01-003-004-02"/>
    <s v="Materiales y suministros - Productos químicos inorgánicos básicos n. C. P."/>
    <s v="AMARRAS PLASTICAS 4 PULGADAS"/>
    <n v="10141601"/>
    <s v="SELECCIÓN ABREVIADA MENOR CUANTÍA"/>
    <n v="2"/>
    <n v="6"/>
    <n v="10"/>
    <n v="3"/>
    <n v="54000"/>
    <s v="GLOBAL"/>
    <s v="NO SOLICITADAS"/>
  </r>
  <r>
    <x v="32"/>
    <s v="02-02-01-003-004"/>
    <s v="02-02-01-003-004-02"/>
    <s v="Materiales y suministros - Productos químicos inorgánicos básicos n. C. P."/>
    <s v="AMARRAS PLASTICAS 7 PULGADAS"/>
    <n v="10141601"/>
    <s v="SELECCIÓN ABREVIADA MENOR CUANTÍA"/>
    <n v="2"/>
    <n v="6"/>
    <n v="10"/>
    <n v="3"/>
    <n v="63000"/>
    <s v="GLOBAL"/>
    <s v="NO SOLICITADAS"/>
  </r>
  <r>
    <x v="32"/>
    <s v="02-02-01-003-004"/>
    <s v="02-02-01-003-004-02"/>
    <s v="Materiales y suministros - Productos químicos inorgánicos básicos n. C. P."/>
    <s v="AMARRAS PLASTICAS 14 PULGADAS"/>
    <n v="10141601"/>
    <s v="SELECCIÓN ABREVIADA MENOR CUANTÍA"/>
    <n v="2"/>
    <n v="6"/>
    <n v="10"/>
    <n v="4"/>
    <n v="100000"/>
    <s v="GLOBAL"/>
    <s v="NO SOLICITADAS"/>
  </r>
  <r>
    <x v="32"/>
    <s v="02-02-01-003-004"/>
    <s v="02-02-01-003-004-02"/>
    <s v="Materiales y suministros - Productos químicos inorgánicos básicos n. C. P."/>
    <s v="CINTA DE ENCAUCHETAR MARCA SCOTCH NO 23 "/>
    <n v="31201535"/>
    <s v="SELECCIÓN ABREVIADA MENOR CUANTÍA"/>
    <n v="2"/>
    <n v="6"/>
    <n v="10"/>
    <n v="3"/>
    <n v="168000"/>
    <s v="UNIDAD"/>
    <s v="NO SOLICITADAS"/>
  </r>
  <r>
    <x v="32"/>
    <s v="02-02-01-003-004"/>
    <s v="02-02-01-003-004-02"/>
    <s v="Materiales y suministros - Productos químicos inorgánicos básicos n. C. P."/>
    <s v="PASTA PARA SOLDAR "/>
    <n v="23271700"/>
    <s v="SELECCIÓN ABREVIADA MENOR CUANTÍA"/>
    <n v="2"/>
    <n v="6"/>
    <n v="10"/>
    <n v="5"/>
    <n v="400000"/>
    <s v="UNIDAD"/>
    <s v="NO SOLICITADAS"/>
  </r>
  <r>
    <x v="32"/>
    <s v="02-02-01-003-004"/>
    <s v="02-02-01-003-004-02"/>
    <s v="Materiales y suministros - Productos químicos inorgánicos básicos n. C. P."/>
    <s v="ESTAÑO PARA SOLDAR"/>
    <n v="23271700"/>
    <s v="SELECCIÓN ABREVIADA MENOR CUANTÍA"/>
    <n v="2"/>
    <n v="6"/>
    <n v="10"/>
    <n v="5"/>
    <n v="400000"/>
    <s v="UNIDAD"/>
    <s v="NO SOLICITADAS"/>
  </r>
  <r>
    <x v="32"/>
    <s v="02-02-01-003-004"/>
    <s v="02-02-01-003-004-02"/>
    <s v="Materiales y suministros - Productos químicos inorgánicos básicos n. C. P."/>
    <s v="TERMO ENCOGIBLE COLOR NEGRO DE 1/16"/>
    <n v="39121435"/>
    <s v="SELECCIÓN ABREVIADA MENOR CUANTÍA"/>
    <n v="2"/>
    <n v="6"/>
    <n v="10"/>
    <n v="4"/>
    <n v="44000"/>
    <s v="METRO"/>
    <s v="NO SOLICITADAS"/>
  </r>
  <r>
    <x v="32"/>
    <s v="02-02-01-003-004"/>
    <s v="02-02-01-003-004-02"/>
    <s v="Materiales y suministros - Productos químicos inorgánicos básicos n. C. P."/>
    <s v="TERMO ENCOGIBLE COLOR NEGRO DE 3/16"/>
    <n v="39121435"/>
    <s v="SELECCIÓN ABREVIADA MENOR CUANTÍA"/>
    <n v="2"/>
    <n v="6"/>
    <n v="10"/>
    <n v="4"/>
    <n v="60000"/>
    <s v="METRO"/>
    <s v="NO SOLICITADAS"/>
  </r>
  <r>
    <x v="32"/>
    <s v="02-02-01-003-004"/>
    <s v="02-02-01-003-004-02"/>
    <s v="Materiales y suministros - Productos químicos inorgánicos básicos n. C. P."/>
    <s v="TERMO ENCOGIBLE COLOR NEGRO DE 1/4"/>
    <n v="39121435"/>
    <s v="SELECCIÓN ABREVIADA MENOR CUANTÍA"/>
    <n v="2"/>
    <n v="6"/>
    <n v="10"/>
    <n v="4"/>
    <n v="72000"/>
    <s v="METRO"/>
    <s v="NO SOLICITADAS"/>
  </r>
  <r>
    <x v="32"/>
    <s v="02-02-01-003-004"/>
    <s v="02-02-01-003-004-02"/>
    <s v="Materiales y suministros - Productos químicos inorgánicos básicos n. C. P."/>
    <s v="TERMO ENCOGIBLE COLOR NEGRO DE 3/8"/>
    <n v="39121435"/>
    <s v="SELECCIÓN ABREVIADA MENOR CUANTÍA"/>
    <n v="2"/>
    <n v="6"/>
    <n v="10"/>
    <n v="4"/>
    <n v="84000"/>
    <s v="METRO"/>
    <s v="NO SOLICITADAS"/>
  </r>
  <r>
    <x v="32"/>
    <s v="02-02-01-003-004"/>
    <s v="02-02-01-003-004-02"/>
    <s v="Materiales y suministros - Productos químicos inorgánicos básicos n. C. P."/>
    <s v="TERMO ENCOGIBLE COLOR NEGRO DE 1/2"/>
    <n v="39121435"/>
    <s v="SELECCIÓN ABREVIADA MENOR CUANTÍA"/>
    <n v="2"/>
    <n v="6"/>
    <n v="10"/>
    <n v="4"/>
    <n v="100000"/>
    <s v="METRO"/>
    <s v="NO SOLICITADAS"/>
  </r>
  <r>
    <x v="32"/>
    <s v="02-02-01-003-004"/>
    <s v="02-02-01-003-004-02"/>
    <s v="Materiales y suministros - Productos químicos inorgánicos básicos n. C. P."/>
    <s v="TERMO ENCOGIBLE COLOR NEGRO DE 3/4"/>
    <n v="39121435"/>
    <s v="SELECCIÓN ABREVIADA MENOR CUANTÍA"/>
    <n v="2"/>
    <n v="6"/>
    <n v="10"/>
    <n v="4"/>
    <n v="108000"/>
    <s v="METRO"/>
    <s v="NO SOLICITADAS"/>
  </r>
  <r>
    <x v="32"/>
    <s v="02-02-01-003-004"/>
    <s v="02-02-01-003-004-02"/>
    <s v="Materiales y suministros - Productos químicos inorgánicos básicos n. C. P."/>
    <s v="TERMO ENCOGIBLE COLOR NEGRO DE 1 PULGADA"/>
    <n v="39121435"/>
    <s v="SELECCIÓN ABREVIADA MENOR CUANTÍA"/>
    <n v="2"/>
    <n v="6"/>
    <n v="10"/>
    <n v="4"/>
    <n v="136000"/>
    <s v="METRO"/>
    <s v="NO SOLICITADAS"/>
  </r>
  <r>
    <x v="32"/>
    <s v="02-02-01-003-004"/>
    <s v="02-02-01-003-004-02"/>
    <s v="Materiales y suministros - Productos químicos inorgánicos básicos n. C. P."/>
    <s v="LIQUIDO DETECTOR DE FUGAS"/>
    <n v="41111932"/>
    <s v="SELECCIÓN ABREVIADA MENOR CUANTÍA"/>
    <n v="2"/>
    <n v="6"/>
    <n v="10"/>
    <n v="5"/>
    <n v="340000"/>
    <s v="UNIDAD"/>
    <s v="NO SOLICITADAS"/>
  </r>
  <r>
    <x v="32"/>
    <s v="02-02-01-003-004"/>
    <s v="02-02-01-003-004-02"/>
    <s v="Materiales y suministros - Productos químicos inorgánicos básicos n. C. P."/>
    <s v="CABLE AERONAUTICO SIN BLINDAJE CALIBRE 24"/>
    <s v="26121600"/>
    <s v="SELECCIÓN ABREVIADA MENOR CUANTÍA"/>
    <n v="2"/>
    <n v="6"/>
    <n v="10"/>
    <n v="1"/>
    <n v="1560000"/>
    <s v="GLOBAL"/>
    <s v="NO SOLICITADAS"/>
  </r>
  <r>
    <x v="32"/>
    <s v="02-02-01-003-004"/>
    <s v="02-02-01-003-004-02"/>
    <s v="Materiales y suministros - Productos químicos inorgánicos básicos n. C. P."/>
    <s v="CABLE AERONAUTICO SIN BLINDAJE CALIBRE 22"/>
    <n v="26121600"/>
    <s v="SELECCIÓN ABREVIADA MENOR CUANTÍA"/>
    <n v="2"/>
    <n v="6"/>
    <n v="10"/>
    <n v="1"/>
    <n v="1650000"/>
    <s v="GLOBAL"/>
    <s v="NO SOLICITADAS"/>
  </r>
  <r>
    <x v="32"/>
    <s v="02-02-01-003-004"/>
    <s v="02-02-01-003-004-02"/>
    <s v="Materiales y suministros - Productos químicos inorgánicos básicos n. C. P."/>
    <s v="CABLE AERONAUTICO SIN BLINDAJE CALIBRE 20"/>
    <n v="26121600"/>
    <s v="SELECCIÓN ABREVIADA MENOR CUANTÍA"/>
    <n v="2"/>
    <n v="6"/>
    <n v="10"/>
    <n v="1"/>
    <n v="1800000"/>
    <s v="GLOBAL"/>
    <s v="NO SOLICITADAS"/>
  </r>
  <r>
    <x v="32"/>
    <s v="02-02-01-003-004"/>
    <s v="02-02-01-003-004-02"/>
    <s v="Materiales y suministros - Productos químicos inorgánicos básicos n. C. P."/>
    <s v="CABLE AERONAUTICO SIN BLINDAJE CALIBRE 18"/>
    <n v="26121600"/>
    <s v="SELECCIÓN ABREVIADA MENOR CUANTÍA"/>
    <n v="2"/>
    <n v="6"/>
    <n v="10"/>
    <n v="1"/>
    <n v="1920000"/>
    <s v="GLOBAL"/>
    <s v="NO SOLICITADAS"/>
  </r>
  <r>
    <x v="32"/>
    <s v="02-02-01-003-004"/>
    <s v="02-02-01-003-004-02"/>
    <s v="Materiales y suministros - Productos químicos inorgánicos básicos n. C. P."/>
    <s v="CABLE AERONAUTICO CON BLINDAJE DE 2 LINEAS CALIBRE 22"/>
    <n v="26121600"/>
    <s v="SELECCIÓN ABREVIADA MENOR CUANTÍA"/>
    <n v="2"/>
    <n v="6"/>
    <n v="10"/>
    <n v="1"/>
    <n v="69000"/>
    <s v="GLOBAL"/>
    <s v="NO SOLICITADAS"/>
  </r>
  <r>
    <x v="32"/>
    <s v="02-02-01-003-004"/>
    <s v="02-02-01-003-004-02"/>
    <s v="Materiales y suministros - Productos químicos inorgánicos básicos n. C. P."/>
    <s v="CABLE AERONAUTICO CON BLINDAJE DE 3 LINEAS CALIBRE 22"/>
    <n v="26121600"/>
    <s v="SELECCIÓN ABREVIADA MENOR CUANTÍA"/>
    <n v="2"/>
    <n v="6"/>
    <n v="10"/>
    <n v="1"/>
    <n v="950000"/>
    <s v="GLOBAL"/>
    <s v="NO SOLICITADAS"/>
  </r>
  <r>
    <x v="32"/>
    <s v="02-02-01-003-004"/>
    <s v="02-02-01-003-004-02"/>
    <s v="Materiales y suministros - Productos químicos inorgánicos básicos n. C. P."/>
    <s v="MANGAS DE  SOLDADURA PARA ARNESES DE 0.125"/>
    <n v="23271800"/>
    <s v="SELECCIÓN ABREVIADA MENOR CUANTÍA"/>
    <n v="2"/>
    <n v="6"/>
    <n v="10"/>
    <n v="1"/>
    <n v="125000"/>
    <s v="GLOBAL"/>
    <s v="NO SOLICITADAS"/>
  </r>
  <r>
    <x v="32"/>
    <s v="02-02-01-003-004"/>
    <s v="02-02-01-003-004-02"/>
    <s v="Materiales y suministros - Productos químicos inorgánicos básicos n. C. P."/>
    <s v="MANGAS DE  SOLDADURA PARA ARNESES DE 0.200"/>
    <n v="23271800"/>
    <s v="SELECCIÓN ABREVIADA MENOR CUANTÍA"/>
    <n v="2"/>
    <n v="6"/>
    <n v="10"/>
    <n v="1"/>
    <n v="134000"/>
    <s v="GLOBAL"/>
    <s v="NO SOLICITADAS"/>
  </r>
  <r>
    <x v="32"/>
    <s v="02-02-01-003-004"/>
    <s v="02-02-01-003-004-02"/>
    <s v="Materiales y suministros - Productos químicos inorgánicos básicos n. C. P."/>
    <s v="MANGAS DE  SOLDADURA PARA ARNESES DE 0.300"/>
    <n v="23271800"/>
    <s v="SELECCIÓN ABREVIADA MENOR CUANTÍA"/>
    <n v="2"/>
    <n v="6"/>
    <n v="10"/>
    <n v="1"/>
    <n v="150000"/>
    <s v="GLOBAL"/>
    <s v="NO SOLICITADAS"/>
  </r>
  <r>
    <x v="32"/>
    <s v="02-02-01-003-004"/>
    <s v="02-02-01-003-004-02"/>
    <s v="Materiales y suministros - Productos químicos inorgánicos básicos n. C. P."/>
    <s v="CUBIERTA PARA TERMINALES TAMAÑO 1"/>
    <n v="31162806"/>
    <s v="SELECCIÓN ABREVIADA MENOR CUANTÍA"/>
    <n v="2"/>
    <n v="6"/>
    <n v="10"/>
    <n v="50"/>
    <n v="500000"/>
    <s v="UNIDAD"/>
    <s v="NO SOLICITADAS"/>
  </r>
  <r>
    <x v="32"/>
    <s v="02-02-01-003-004"/>
    <s v="02-02-01-003-004-02"/>
    <s v="Materiales y suministros - Productos químicos inorgánicos básicos n. C. P."/>
    <s v="CUBIERTA PARA TERMINALES TAMAÑO 2"/>
    <n v="31162806"/>
    <s v="SELECCIÓN ABREVIADA MENOR CUANTÍA"/>
    <n v="2"/>
    <n v="6"/>
    <n v="10"/>
    <n v="50"/>
    <n v="500000"/>
    <s v="UNIDAD"/>
    <s v="NO SOLICITADAS"/>
  </r>
  <r>
    <x v="32"/>
    <s v="02-02-01-003-004"/>
    <s v="02-02-01-003-004-02"/>
    <s v="Materiales y suministros - Productos químicos inorgánicos básicos n. C. P."/>
    <s v="CUBIERTA PARA TERMINALES TAMAÑO 3"/>
    <n v="31162806"/>
    <s v="SELECCIÓN ABREVIADA MENOR CUANTÍA"/>
    <n v="2"/>
    <n v="6"/>
    <n v="10"/>
    <n v="50"/>
    <n v="500000"/>
    <s v="UNIDAD"/>
    <s v="NO SOLICITADAS"/>
  </r>
  <r>
    <x v="32"/>
    <s v="02-02-01-003-004"/>
    <s v="02-02-01-003-004-02"/>
    <s v="Materiales y suministros - Productos químicos inorgánicos básicos n. C. P."/>
    <s v="CUBIERTA PARA TERMINALES TAMAÑO 4"/>
    <n v="31162806"/>
    <s v="SELECCIÓN ABREVIADA MENOR CUANTÍA"/>
    <n v="2"/>
    <n v="6"/>
    <n v="10"/>
    <n v="6"/>
    <n v="60000"/>
    <s v="UNIDAD"/>
    <s v="NO SOLICITADAS"/>
  </r>
  <r>
    <x v="32"/>
    <s v="02-02-01-003-004"/>
    <s v="02-02-01-003-004-02"/>
    <s v="Materiales y suministros - Productos químicos inorgánicos básicos n. C. P."/>
    <s v="GUANTES PLASTICOS NITRILO"/>
    <n v="42132200"/>
    <s v="SELECCIÓN ABREVIADA MENOR CUANTÍA"/>
    <n v="2"/>
    <n v="6"/>
    <n v="10"/>
    <n v="20"/>
    <n v="1000000"/>
    <s v="GLOBAL"/>
    <s v="NO SOLICITADAS"/>
  </r>
  <r>
    <x v="32"/>
    <s v="02-02-01-003-004"/>
    <s v="02-02-01-003-004-02"/>
    <s v="Materiales y suministros - Productos químicos inorgánicos básicos n. C. P."/>
    <s v="PINES HEMBRA PARA CONECTORES"/>
    <n v="31163220"/>
    <s v="SELECCIÓN ABREVIADA MENOR CUANTÍA"/>
    <n v="2"/>
    <n v="6"/>
    <n v="10"/>
    <n v="10"/>
    <n v="560000"/>
    <s v="GLOBAL"/>
    <s v="NO SOLICITADAS"/>
  </r>
  <r>
    <x v="32"/>
    <s v="02-02-01-003-004"/>
    <s v="02-02-01-003-004-02"/>
    <s v="Materiales y suministros - Productos químicos inorgánicos básicos n. C. P."/>
    <s v="PINES HEMBRA PARA CONECTORES AMP"/>
    <n v="31163220"/>
    <s v="SELECCIÓN ABREVIADA MENOR CUANTÍA"/>
    <n v="2"/>
    <n v="6"/>
    <n v="10"/>
    <n v="10"/>
    <n v="1560000"/>
    <s v="GLOBAL"/>
    <s v="NO SOLICITADAS"/>
  </r>
  <r>
    <x v="32"/>
    <s v="02-02-01-003-004"/>
    <s v="02-02-01-003-004-02"/>
    <s v="Materiales y suministros - Productos químicos inorgánicos básicos n. C. P."/>
    <s v="PINES MACHO PARA CONECTORES AMP"/>
    <n v="31163220"/>
    <s v="SELECCIÓN ABREVIADA MENOR CUANTÍA"/>
    <n v="2"/>
    <n v="6"/>
    <n v="10"/>
    <n v="10"/>
    <n v="1650000"/>
    <s v="GLOBAL"/>
    <s v="NO SOLICITADAS"/>
  </r>
  <r>
    <x v="32"/>
    <s v="02-02-01-003-004"/>
    <s v="02-02-01-003-004-02"/>
    <s v="Materiales y suministros - Productos químicos inorgánicos básicos n. C. P."/>
    <s v="CONECTOR DE ANTENA BNC MACHO"/>
    <n v="39121409"/>
    <s v="SELECCIÓN ABREVIADA MENOR CUANTÍA"/>
    <n v="2"/>
    <n v="6"/>
    <n v="10"/>
    <n v="10"/>
    <n v="180000"/>
    <s v="UNIDAD"/>
    <s v="NO SOLICITADAS"/>
  </r>
  <r>
    <x v="32"/>
    <s v="02-02-01-003-004"/>
    <s v="02-02-01-003-004-02"/>
    <s v="Materiales y suministros - Productos químicos inorgánicos básicos n. C. P."/>
    <s v="CONECTOR DE ANTENA BNC HEMBRA"/>
    <n v="39121409"/>
    <s v="SELECCIÓN ABREVIADA MENOR CUANTÍA"/>
    <n v="2"/>
    <n v="6"/>
    <n v="10"/>
    <n v="10"/>
    <n v="210000"/>
    <s v="UNIDAD"/>
    <s v="NO SOLICITADAS"/>
  </r>
  <r>
    <x v="32"/>
    <s v="02-02-01-003-004"/>
    <s v="02-02-01-003-004-02"/>
    <s v="Materiales y suministros - Productos químicos inorgánicos básicos n. C. P."/>
    <s v="PINES PARA CONECTORES DEUTSCH MACHO"/>
    <n v="31163220"/>
    <s v="SELECCIÓN ABREVIADA MENOR CUANTÍA"/>
    <n v="2"/>
    <n v="6"/>
    <n v="10"/>
    <n v="100"/>
    <n v="850000"/>
    <s v="UNIDAD"/>
    <s v="NO SOLICITADAS"/>
  </r>
  <r>
    <x v="32"/>
    <s v="02-02-01-003-004"/>
    <s v="02-02-01-003-004-02"/>
    <s v="Materiales y suministros - Productos químicos inorgánicos básicos n. C. P."/>
    <s v="PINES PARA CONECTORES DEUTSCH MACHO"/>
    <n v="31163220"/>
    <s v="SELECCIÓN ABREVIADA MENOR CUANTÍA"/>
    <n v="2"/>
    <n v="6"/>
    <n v="10"/>
    <n v="100"/>
    <n v="1100000"/>
    <s v="UNIDAD"/>
    <s v="NO SOLICITADAS"/>
  </r>
  <r>
    <x v="32"/>
    <s v="02-02-01-003-004"/>
    <s v="02-02-01-003-004-02"/>
    <s v="Materiales y suministros - Productos químicos inorgánicos básicos n. C. P."/>
    <s v="CABLE COAXIAL RG142"/>
    <n v="39121409"/>
    <s v="SELECCIÓN ABREVIADA MENOR CUANTÍA"/>
    <n v="2"/>
    <n v="6"/>
    <n v="10"/>
    <n v="20"/>
    <n v="6400000"/>
    <s v="METRO"/>
    <s v="NO SOLICITADAS"/>
  </r>
  <r>
    <x v="32"/>
    <s v="02-02-01-003-004"/>
    <s v="02-02-01-003-004-02"/>
    <s v="Materiales y suministros - Productos químicos inorgánicos básicos n. C. P."/>
    <s v="TUBO ROCIADOR PARA LAVADO DE RUEDA DE TURBINA MOTORES PT6A-114A PARA AERONAVES CARAVAN"/>
    <n v="39121404"/>
    <s v="SELECCIÓN ABREVIADA MENOR CUANTÍA"/>
    <n v="2"/>
    <n v="6"/>
    <n v="10"/>
    <n v="1"/>
    <n v="1650000"/>
    <s v="UNIDAD"/>
    <s v="NO SOLICITADAS"/>
  </r>
  <r>
    <x v="32"/>
    <s v="02-02-01-003-004"/>
    <s v="02-02-01-003-004-02"/>
    <s v="Materiales y suministros - Productos químicos inorgánicos básicos n. C. P."/>
    <s v="VALVULA REGULADORA DE PRESION PARA UNIDAD DE LAVADO DE COMPRESORES"/>
    <n v="40141600"/>
    <s v="SELECCIÓN ABREVIADA MENOR CUANTÍA"/>
    <n v="2"/>
    <n v="6"/>
    <n v="10"/>
    <n v="1"/>
    <n v="940000"/>
    <s v="UNIDAD"/>
    <s v="NO SOLICITADAS"/>
  </r>
  <r>
    <x v="32"/>
    <s v="02-02-01-003-004"/>
    <s v="02-02-01-003-004-02"/>
    <s v="Materiales y suministros - Productos químicos inorgánicos básicos n. C. P."/>
    <s v="CINTA AISLANTE DE SILICONA DE ALTA TEMPERATURA ROJA"/>
    <n v="41122703"/>
    <s v="SELECCIÓN ABREVIADA MENOR CUANTÍA"/>
    <n v="2"/>
    <n v="6"/>
    <n v="10"/>
    <n v="10"/>
    <n v="3450000"/>
    <s v="UNIDAD"/>
    <s v="NO SOLICITADAS"/>
  </r>
  <r>
    <x v="32"/>
    <s v="02-02-01-003-004"/>
    <s v="02-02-01-003-004-02"/>
    <s v="Materiales y suministros - Productos químicos inorgánicos básicos n. C. P."/>
    <s v="PASTA PULIDORA BLANCA "/>
    <n v="23281902"/>
    <s v="SELECCIÓN ABREVIADA MENOR CUANTÍA"/>
    <n v="2"/>
    <n v="6"/>
    <n v="10"/>
    <n v="5"/>
    <n v="600000"/>
    <s v="GLOBAL"/>
    <s v="NO SOLICITADAS"/>
  </r>
  <r>
    <x v="32"/>
    <s v="02-02-01-003-004"/>
    <s v="02-02-01-003-004-02"/>
    <s v="Materiales y suministros - Productos químicos inorgánicos básicos n. C. P."/>
    <s v="COLORANTE ROJO A LA GRASA"/>
    <n v="23281902"/>
    <s v="SELECCIÓN ABREVIADA MENOR CUANTÍA"/>
    <n v="2"/>
    <n v="6"/>
    <n v="10"/>
    <n v="10"/>
    <n v="4000000"/>
    <s v="KILOGRAMO"/>
    <s v="NO SOLICITADAS"/>
  </r>
  <r>
    <x v="32"/>
    <s v="02-02-01-003-004"/>
    <s v="02-02-01-003-004-02"/>
    <s v="Materiales y suministros - Productos químicos inorgánicos básicos n. C. P."/>
    <s v="COLORANTE AMARILLO A LA GRASA"/>
    <n v="23281902"/>
    <s v="SELECCIÓN ABREVIADA MENOR CUANTÍA"/>
    <n v="2"/>
    <n v="6"/>
    <n v="10"/>
    <n v="10"/>
    <n v="4000000"/>
    <s v="KILOGRAMO"/>
    <s v="NO SOLICITADAS"/>
  </r>
  <r>
    <x v="32"/>
    <s v="02-02-01-003-004"/>
    <s v="02-02-01-003-004-02"/>
    <s v="Materiales y suministros - Productos químicos inorgánicos básicos n. C. P."/>
    <s v="COLORANTE AZUL A LA GRASA"/>
    <n v="23281902"/>
    <s v="SELECCIÓN ABREVIADA MENOR CUANTÍA"/>
    <n v="2"/>
    <n v="6"/>
    <n v="10"/>
    <n v="10"/>
    <n v="4000000"/>
    <s v="KILOGRAMO"/>
    <s v="NO SOLICITADAS"/>
  </r>
  <r>
    <x v="32"/>
    <s v="02-02-01-003-004"/>
    <s v="02-02-01-003-004-02"/>
    <s v="Materiales y suministros - Productos químicos inorgánicos básicos n. C. P."/>
    <s v="BATERIAS CUADRADAS DE 9 VOLTIOS PARA MULTIMETROS ENERGIZER MAX (RENDIMIENTO ALTO) 6LR61/6LF22 (9V)"/>
    <n v="26111702"/>
    <s v="SELECCIÓN ABREVIADA MENOR CUANTÍA"/>
    <n v="2"/>
    <n v="6"/>
    <n v="10"/>
    <n v="10"/>
    <n v="200000"/>
    <s v="UNIDAD"/>
    <s v="NO SOLICITADAS"/>
  </r>
  <r>
    <x v="32"/>
    <s v="02-02-01-003-004"/>
    <s v="02-02-01-003-004-02"/>
    <s v="Materiales y suministros - Productos químicos inorgánicos básicos n. C. P."/>
    <s v="2330 3M PRO STRENGHT DUCT TAPE (47MM X 30YDS)1.88&quot;X 30YDS"/>
    <n v="31201503"/>
    <s v="SELECCIÓN ABREVIADA MENOR CUANTÍA"/>
    <n v="2"/>
    <n v="6"/>
    <n v="10"/>
    <n v="10"/>
    <n v="4500000"/>
    <s v="UNIDAD"/>
    <s v="NO SOLICITADAS"/>
  </r>
  <r>
    <x v="32"/>
    <s v="02-02-01-003-004"/>
    <s v="02-02-01-003-004-02"/>
    <s v="Materiales y suministros - Productos químicos inorgánicos básicos n. C. P."/>
    <s v="CONECTOR AMPHENOL  P/N:97-3106A-20-4P "/>
    <n v="39121409"/>
    <s v="SELECCIÓN ABREVIADA MENOR CUANTÍA"/>
    <n v="2"/>
    <n v="6"/>
    <n v="10"/>
    <n v="4"/>
    <n v="1600000"/>
    <s v="UNIDAD"/>
    <s v="NO SOLICITADAS"/>
  </r>
  <r>
    <x v="32"/>
    <s v="02-02-01-003-004"/>
    <s v="02-02-01-003-004-02"/>
    <s v="Materiales y suministros - Productos químicos inorgánicos básicos n. C. P."/>
    <s v="CORROSION PREVENTIVE COMPOUND                   P/N MIL-DTL-85054"/>
    <n v="23281902"/>
    <s v="SELECCIÓN ABREVIADA MENOR CUANTÍA"/>
    <n v="2"/>
    <n v="6"/>
    <n v="10"/>
    <n v="4"/>
    <n v="9200000"/>
    <s v="GLOBAL"/>
    <s v="NO SOLICITADAS"/>
  </r>
  <r>
    <x v="32"/>
    <s v="02-02-01-003-004"/>
    <s v="02-02-01-003-004-02"/>
    <s v="Materiales y suministros - Productos químicos inorgánicos básicos n. C. P."/>
    <s v="CINTA EMBALAJE"/>
    <n v="31201503"/>
    <s v="SELECCIÓN ABREVIADA MENOR CUANTÍA"/>
    <n v="2"/>
    <n v="6"/>
    <n v="10"/>
    <n v="20"/>
    <n v="300000"/>
    <s v="GLOBAL"/>
    <s v="NO SOLICITADAS"/>
  </r>
  <r>
    <x v="32"/>
    <s v="02-02-01-003-004"/>
    <s v="02-02-01-003-004-02"/>
    <s v="Materiales y suministros - Productos químicos inorgánicos básicos n. C. P."/>
    <s v="BOLSA ZIPLOC 25X15 CMS"/>
    <n v="44111615"/>
    <s v="SELECCIÓN ABREVIADA MENOR CUANTÍA"/>
    <n v="2"/>
    <n v="6"/>
    <n v="10"/>
    <n v="30"/>
    <n v="1260000"/>
    <s v="UNIDAD"/>
    <s v="NO SOLICITADAS"/>
  </r>
  <r>
    <x v="32"/>
    <s v="02-02-01-003-004"/>
    <s v="02-02-01-003-004-02"/>
    <s v="Materiales y suministros - Productos químicos inorgánicos básicos n. C. P."/>
    <s v="BOLSA ZIPLOC 25X35 CMS"/>
    <n v="44111615"/>
    <s v="SELECCIÓN ABREVIADA MENOR CUANTÍA"/>
    <n v="2"/>
    <n v="6"/>
    <n v="10"/>
    <n v="30"/>
    <n v="300000"/>
    <s v="UNIDAD"/>
    <s v="NO SOLICITADAS"/>
  </r>
  <r>
    <x v="32"/>
    <s v="02-02-01-003-004"/>
    <s v="02-02-01-003-004-02"/>
    <s v="Materiales y suministros - Productos químicos inorgánicos básicos n. C. P."/>
    <s v="BOLSA ZIPLOC 40X30 CMS"/>
    <n v="44111615"/>
    <s v="SELECCIÓN ABREVIADA MENOR CUANTÍA"/>
    <n v="2"/>
    <n v="6"/>
    <n v="10"/>
    <n v="30"/>
    <n v="300000"/>
    <s v="UNIDAD"/>
    <s v="NO SOLICITADAS"/>
  </r>
  <r>
    <x v="32"/>
    <s v="02-02-01-003-004"/>
    <s v="02-02-01-003-004-02"/>
    <s v="Materiales y suministros - Productos químicos inorgánicos básicos n. C. P."/>
    <s v="ROLLO PLASTICO BURBUJA"/>
    <n v="44111615"/>
    <s v="SELECCIÓN ABREVIADA MENOR CUANTÍA"/>
    <n v="2"/>
    <n v="6"/>
    <n v="10"/>
    <n v="5"/>
    <n v="750000"/>
    <s v="GLOBAL"/>
    <s v="NO SOLICITADAS"/>
  </r>
  <r>
    <x v="32"/>
    <s v="02-02-01-003-004"/>
    <s v="02-02-01-003-004-02"/>
    <s v="Materiales y suministros - Productos químicos inorgánicos básicos n. C. P."/>
    <s v="APLICADORES ASEPTICOS INDUSTRIALES  ( COPITOS DE MADERA) PAQUETE POR 20 UN"/>
    <n v="42141500"/>
    <s v="SELECCIÓN ABREVIADA MENOR CUANTÍA"/>
    <n v="2"/>
    <n v="6"/>
    <n v="10"/>
    <n v="20"/>
    <n v="300000"/>
    <s v="GLOBAL"/>
    <s v="NO SOLICITADAS"/>
  </r>
  <r>
    <x v="32"/>
    <s v="02-02-01-003-004"/>
    <s v="02-02-01-003-004-02"/>
    <s v="Materiales y suministros - Productos químicos inorgánicos básicos n. C. P."/>
    <s v="ATOMIZADORES"/>
    <n v="40141742"/>
    <s v="SELECCIÓN ABREVIADA MENOR CUANTÍA"/>
    <n v="2"/>
    <n v="6"/>
    <n v="10"/>
    <n v="10"/>
    <n v="210000"/>
    <s v="UNIDAD"/>
    <s v="NO SOLICITADAS"/>
  </r>
  <r>
    <x v="32"/>
    <s v="02-02-01-003-004"/>
    <s v="02-02-01-003-004-02"/>
    <s v="Materiales y suministros - Productos químicos inorgánicos básicos n. C. P."/>
    <s v="PEGANTE SUPERBONDER DE 20 GRAMOS"/>
    <n v="42143509"/>
    <s v="SELECCIÓN ABREVIADA MENOR CUANTÍA"/>
    <n v="2"/>
    <n v="6"/>
    <n v="10"/>
    <n v="20"/>
    <n v="500000"/>
    <s v="UNIDAD"/>
    <s v="NO SOLICITADAS"/>
  </r>
  <r>
    <x v="32"/>
    <s v="02-02-01-003-004"/>
    <s v="02-02-01-003-004-02"/>
    <s v="Materiales y suministros - Productos químicos inorgánicos básicos n. C. P."/>
    <s v="PEGANTE PL-285"/>
    <n v="42143509"/>
    <s v="SELECCIÓN ABREVIADA MENOR CUANTÍA"/>
    <n v="2"/>
    <n v="6"/>
    <n v="10"/>
    <n v="3"/>
    <n v="540000"/>
    <s v="GLOBAL"/>
    <s v="NO SOLICITADAS"/>
  </r>
  <r>
    <x v="32"/>
    <s v="02-02-01-003-004"/>
    <s v="02-02-01-003-004-02"/>
    <s v="Materiales y suministros - Productos químicos inorgánicos básicos n. C. P."/>
    <s v="BOLSA PARA EMPAQUE AL VACIO PLASTICA"/>
    <n v="44111615"/>
    <s v="SELECCIÓN ABREVIADA MENOR CUANTÍA"/>
    <n v="2"/>
    <n v="6"/>
    <n v="10"/>
    <n v="1000"/>
    <n v="1000000"/>
    <s v="UNIDAD"/>
    <s v="NO SOLICITADAS"/>
  </r>
  <r>
    <x v="32"/>
    <s v="02-02-01-003-004"/>
    <s v="02-02-01-003-004-02"/>
    <s v="Materiales y suministros - Productos químicos inorgánicos básicos n. C. P."/>
    <s v="BOLSA PARA EMPAQUE AL VACIO PLASTICA"/>
    <n v="44111615"/>
    <s v="SELECCIÓN ABREVIADA MENOR CUANTÍA"/>
    <n v="2"/>
    <n v="6"/>
    <n v="10"/>
    <n v="1000"/>
    <n v="1000000"/>
    <s v="UNIDAD"/>
    <s v="NO SOLICITADAS"/>
  </r>
  <r>
    <x v="32"/>
    <s v="02-02-01-003-004"/>
    <s v="02-02-01-003-004-02"/>
    <s v="Materiales y suministros - Productos químicos inorgánicos básicos n. C. P."/>
    <s v="PAPEL FOTOGRAFICO ADHESIVO BRILLANTE CAJA POR 50 HOJAS"/>
    <n v="14111507"/>
    <s v="SELECCIÓN ABREVIADA MENOR CUANTÍA"/>
    <n v="2"/>
    <n v="6"/>
    <n v="10"/>
    <n v="2"/>
    <n v="77980"/>
    <s v="UNIDAD"/>
    <s v="NO SOLICITADAS"/>
  </r>
  <r>
    <x v="32"/>
    <s v="02-02-01-003-004"/>
    <s v="02-02-01-003-004-02"/>
    <s v="Materiales y suministros - Productos químicos inorgánicos básicos n. C. P."/>
    <s v="CINTA O TINTA PARA IMPRESORA DE ETIQUETAS"/>
    <n v="31201535"/>
    <s v="SELECCIÓN ABREVIADA MENOR CUANTÍA"/>
    <n v="2"/>
    <n v="6"/>
    <n v="10"/>
    <n v="5"/>
    <n v="1091000"/>
    <s v="UNIDAD"/>
    <s v="NO SOLICITADAS"/>
  </r>
  <r>
    <x v="32"/>
    <s v="02-02-01-003-004"/>
    <s v="02-02-01-003-004-02"/>
    <s v="Materiales y suministros - Productos químicos inorgánicos básicos n. C. P."/>
    <s v="B&amp;B "/>
    <n v="31211515"/>
    <s v="SELECCIÓN ABREVIADA MENOR CUANTÍA"/>
    <n v="2"/>
    <n v="6"/>
    <n v="10"/>
    <n v="20"/>
    <n v="8000000"/>
    <s v="GALON"/>
    <s v="NO SOLICITADAS"/>
  </r>
  <r>
    <x v="32"/>
    <s v="02-02-01-003-004"/>
    <s v="02-02-01-003-004-02"/>
    <s v="Materiales y suministros - Productos químicos inorgánicos básicos n. C. P."/>
    <s v="CLEANER / REMOVER"/>
    <n v="23281902"/>
    <s v="SELECCIÓN ABREVIADA MENOR CUANTÍA"/>
    <n v="2"/>
    <n v="6"/>
    <n v="10"/>
    <n v="4"/>
    <n v="2371996"/>
    <s v="GLOBAL"/>
    <s v="NO SOLICITADAS"/>
  </r>
  <r>
    <x v="32"/>
    <s v="02-02-01-003-004"/>
    <s v="02-02-01-003-004-02"/>
    <s v="Materiales y suministros - Productos químicos inorgánicos básicos n. C. P."/>
    <s v="PARTICULAS MAGNETICAS PREPARED OIL BATH FLUORECENTES"/>
    <n v="23281902"/>
    <s v="SELECCIÓN ABREVIADA MENOR CUANTÍA"/>
    <n v="2"/>
    <n v="6"/>
    <n v="10"/>
    <n v="4"/>
    <n v="2900392"/>
    <s v="GLOBAL"/>
    <s v="NO SOLICITADAS"/>
  </r>
  <r>
    <x v="32"/>
    <s v="02-02-01-003-004"/>
    <s v="02-02-01-003-004-02"/>
    <s v="Materiales y suministros - Productos químicos inorgánicos básicos n. C. P."/>
    <s v="PENETRANTE FLUORESCENTE LAVABLE AL AGUA NIVEL 4"/>
    <n v="23281902"/>
    <s v="SELECCIÓN ABREVIADA MENOR CUANTÍA"/>
    <n v="2"/>
    <n v="6"/>
    <n v="10"/>
    <n v="1"/>
    <n v="2230600"/>
    <s v="GLOBAL"/>
    <s v="NO SOLICITADAS"/>
  </r>
  <r>
    <x v="32"/>
    <s v="02-02-01-003-004"/>
    <s v="02-02-01-003-004-02"/>
    <s v="Materiales y suministros - Productos químicos inorgánicos básicos n. C. P."/>
    <s v="_x000a_REVELADOR BASE SOLVENTE_x000a_"/>
    <n v="23281902"/>
    <s v="SELECCIÓN ABREVIADA MENOR CUANTÍA"/>
    <n v="2"/>
    <n v="6"/>
    <n v="10"/>
    <n v="2"/>
    <n v="3740000"/>
    <s v="GLOBAL"/>
    <s v="NO SOLICITADAS"/>
  </r>
  <r>
    <x v="32"/>
    <s v="02-02-01-003-004"/>
    <s v="02-02-01-003-004-02"/>
    <s v="Materiales y suministros - Productos químicos inorgánicos básicos n. C. P."/>
    <s v="CABLE LEMO DE 16 PINES A MICRODOT CON BOBINA DE EQUILIBRIO CABLE DE 120UH 50 KHZ 500 KHZ"/>
    <s v="26121600"/>
    <s v="SELECCIÓN ABREVIADA MENOR CUANTÍA"/>
    <n v="2"/>
    <n v="6"/>
    <n v="10"/>
    <n v="2"/>
    <n v="1052954"/>
    <s v="UNIDAD"/>
    <s v="NO SOLICITADAS"/>
  </r>
  <r>
    <x v="32"/>
    <s v="02-02-01-003-004"/>
    <s v="02-02-01-003-004-02"/>
    <s v="Materiales y suministros - Productos químicos inorgánicos básicos n. C. P."/>
    <s v="CABLE CL / SC / 6 CABLE POWERLINK ™ DE 16 PINES A 7 PINES LEMO"/>
    <s v="26121600"/>
    <s v="SELECCIÓN ABREVIADA MENOR CUANTÍA"/>
    <n v="2"/>
    <n v="6"/>
    <n v="10"/>
    <n v="2"/>
    <n v="1052954"/>
    <s v="UNIDAD"/>
    <s v="NO SOLICITADAS"/>
  </r>
  <r>
    <x v="32"/>
    <s v="02-02-01-003-004"/>
    <s v="02-02-01-003-004-02"/>
    <s v="Materiales y suministros - Productos químicos inorgánicos básicos n. C. P."/>
    <s v="SONDAS PARA LÁPIZ"/>
    <n v="27131516"/>
    <s v="SELECCIÓN ABREVIADA MENOR CUANTÍA"/>
    <n v="2"/>
    <n v="6"/>
    <n v="10"/>
    <n v="2"/>
    <n v="5512000"/>
    <s v="UNIDAD"/>
    <s v="NO SOLICITADAS"/>
  </r>
  <r>
    <x v="32"/>
    <s v="02-02-01-003-004"/>
    <s v="02-02-01-003-004-02"/>
    <s v="Materiales y suministros - Productos químicos inorgánicos básicos n. C. P."/>
    <s v="BATERÍAS BATERÍA DE IONES DE LITIO RECARGABLE DE 3,7 V 2200 MAH CON CARGADOR"/>
    <n v="26111702"/>
    <s v="SELECCIÓN ABREVIADA MENOR CUANTÍA"/>
    <n v="2"/>
    <n v="6"/>
    <n v="10"/>
    <n v="4"/>
    <n v="386800"/>
    <s v="UNIDAD"/>
    <s v="NO SOLICITADAS"/>
  </r>
  <r>
    <x v="32"/>
    <s v="02-02-01-003-004"/>
    <s v="02-02-01-003-004-02"/>
    <s v="Materiales y suministros - Productos químicos inorgánicos básicos n. C. P."/>
    <s v="ACEITE ESPECTROMÉTRICO ESTÁNDAR D19-0"/>
    <n v="23281902"/>
    <s v="SELECCIÓN ABREVIADA MENOR CUANTÍA"/>
    <n v="2"/>
    <n v="6"/>
    <n v="10"/>
    <n v="2"/>
    <n v="2449000"/>
    <s v="UNIDAD"/>
    <s v="NO SOLICITADAS"/>
  </r>
  <r>
    <x v="32"/>
    <s v="02-02-01-003-004"/>
    <s v="02-02-01-003-004-02"/>
    <s v="Materiales y suministros - Productos químicos inorgánicos básicos n. C. P."/>
    <s v="ACEITE ESPECTROMÉTRICO ESTÁNDAR D3-100"/>
    <n v="23281902"/>
    <s v="SELECCIÓN ABREVIADA MENOR CUANTÍA"/>
    <n v="2"/>
    <n v="6"/>
    <n v="10"/>
    <n v="2"/>
    <n v="4977000"/>
    <s v="UNIDAD"/>
    <s v="NO SOLICITADAS"/>
  </r>
  <r>
    <x v="32"/>
    <s v="02-02-01-003-004"/>
    <s v="02-02-01-003-004-02"/>
    <s v="Materiales y suministros - Productos químicos inorgánicos básicos n. C. P."/>
    <s v="ACEITE ESPECTROMÉTRICO ESTÁNDAR D12-100"/>
    <n v="23281902"/>
    <s v="SELECCIÓN ABREVIADA MENOR CUANTÍA"/>
    <n v="2"/>
    <n v="6"/>
    <n v="10"/>
    <n v="2"/>
    <n v="6399000"/>
    <s v="UNIDAD"/>
    <s v="NO SOLICITADAS"/>
  </r>
  <r>
    <x v="32"/>
    <s v="02-02-01-003-004"/>
    <s v="02-02-01-003-004-02"/>
    <s v="Materiales y suministros - Productos químicos inorgánicos básicos n. C. P."/>
    <s v="ACEITE ESPECTROMÉTRICO ESTÁNDAR D12-5"/>
    <n v="23281902"/>
    <s v="SELECCIÓN ABREVIADA MENOR CUANTÍA"/>
    <n v="2"/>
    <n v="6"/>
    <n v="10"/>
    <n v="2"/>
    <n v="5253500"/>
    <s v="UNIDAD"/>
    <s v="NO SOLICITADAS"/>
  </r>
  <r>
    <x v="32"/>
    <s v="02-02-01-003-004"/>
    <s v="02-02-01-003-004-02"/>
    <s v="Materiales y suministros - Productos químicos inorgánicos básicos n. C. P."/>
    <s v="ACEITE ESPECTROMÉTRICO ESTÁNDAR D12-30"/>
    <n v="23281902"/>
    <s v="SELECCIÓN ABREVIADA MENOR CUANTÍA"/>
    <n v="2"/>
    <n v="6"/>
    <n v="10"/>
    <n v="2"/>
    <n v="4779500"/>
    <s v="UNIDAD"/>
    <s v="NO SOLICITADAS"/>
  </r>
  <r>
    <x v="32"/>
    <s v="02-02-01-003-004"/>
    <s v="02-02-01-003-004-02"/>
    <s v="Materiales y suministros - Productos químicos inorgánicos básicos n. C. P."/>
    <s v="ACEITE ESPECTROMÉTRICO ESTÁNDAR CS-24-100-200G"/>
    <n v="23281902"/>
    <s v="SELECCIÓN ABREVIADA MENOR CUANTÍA"/>
    <n v="2"/>
    <n v="6"/>
    <n v="10"/>
    <n v="1"/>
    <n v="3199500"/>
    <s v="UNIDAD"/>
    <s v="NO SOLICITADAS"/>
  </r>
  <r>
    <x v="32"/>
    <s v="02-02-01-003-004"/>
    <s v="02-02-01-003-004-02"/>
    <s v="Materiales y suministros - Productos químicos inorgánicos básicos n. C. P."/>
    <s v="ACEITE ESPECTROMÉTRICO ESTÁNDAR SMA-900-200G"/>
    <n v="23281902"/>
    <s v="SELECCIÓN ABREVIADA MENOR CUANTÍA"/>
    <n v="2"/>
    <n v="6"/>
    <n v="10"/>
    <n v="1"/>
    <n v="3299500"/>
    <s v="UNIDAD"/>
    <s v="NO SOLICITADAS"/>
  </r>
  <r>
    <x v="32"/>
    <s v="02-02-01-003-004"/>
    <s v="02-02-01-003-004-02"/>
    <s v="Materiales y suministros - Productos químicos inorgánicos básicos n. C. P."/>
    <s v="SOPORTE DE MUESTRA BLACK CAP PARA ALTA TEMPERATURA (1000/PKG)"/>
    <n v="23281902"/>
    <s v="SELECCIÓN ABREVIADA MENOR CUANTÍA"/>
    <n v="2"/>
    <n v="6"/>
    <n v="10"/>
    <n v="3"/>
    <n v="2607000"/>
    <s v="GLOBAL"/>
    <s v="NO SOLICITADAS"/>
  </r>
  <r>
    <x v="32"/>
    <s v="02-02-01-003-004"/>
    <s v="02-02-01-003-004-02"/>
    <s v="Materiales y suministros - Productos químicos inorgánicos básicos n. C. P."/>
    <s v="ELECTRODO DE DISCO MIL-C"/>
    <n v="39121409"/>
    <s v="SELECCIÓN ABREVIADA MENOR CUANTÍA"/>
    <n v="2"/>
    <n v="6"/>
    <n v="10"/>
    <n v="4"/>
    <n v="5530000"/>
    <s v="GLOBAL"/>
    <s v="NO SOLICITADAS"/>
  </r>
  <r>
    <x v="32"/>
    <s v="02-02-01-003-004"/>
    <s v="02-02-01-003-004-02"/>
    <s v="Materiales y suministros - Productos químicos inorgánicos básicos n. C. P."/>
    <s v="CAJAS ELECTRODO DE VARILLA DE GRAFITO"/>
    <n v="39121305"/>
    <s v="SELECCIÓN ABREVIADA MENOR CUANTÍA"/>
    <n v="2"/>
    <n v="6"/>
    <n v="10"/>
    <n v="4"/>
    <n v="3950000"/>
    <s v="GLOBAL"/>
    <s v="NO SOLICITADAS"/>
  </r>
  <r>
    <x v="32"/>
    <s v="02-02-01-003-004"/>
    <s v="02-02-01-003-004-02"/>
    <s v="Materiales y suministros - Productos químicos inorgánicos básicos n. C. P."/>
    <s v="PIPETAS DEESECHABLES TIPO PASTEUR DE 8 ML"/>
    <n v="41121509"/>
    <s v="SELECCIÓN ABREVIADA MENOR CUANTÍA"/>
    <n v="2"/>
    <n v="6"/>
    <n v="10"/>
    <n v="4"/>
    <n v="2212000"/>
    <s v="GLOBAL"/>
    <s v="NO SOLICITADAS"/>
  </r>
  <r>
    <x v="32"/>
    <s v="02-02-01-003-004"/>
    <s v="02-02-01-003-004-02"/>
    <s v="Materiales y suministros - Productos químicos inorgánicos básicos n. C. P."/>
    <s v="KIMWIPES EX-L 4.5 X 8.5” 1-PLY 280/BOX"/>
    <n v="24112408"/>
    <s v="SELECCIÓN ABREVIADA MENOR CUANTÍA"/>
    <n v="2"/>
    <n v="6"/>
    <n v="10"/>
    <n v="5"/>
    <n v="1225000"/>
    <s v="GLOBAL"/>
    <s v="NO SOLICITADAS"/>
  </r>
  <r>
    <x v="32"/>
    <s v="02-02-01-003-004"/>
    <s v="02-02-01-003-004-02"/>
    <s v="Materiales y suministros - Productos químicos inorgánicos básicos n. C. P."/>
    <s v="CINTA PARA IMPRESORAS EPSON LX-350 "/>
    <n v="41122702"/>
    <s v="SELECCIÓN ABREVIADA MENOR CUANTÍA"/>
    <n v="2"/>
    <n v="6"/>
    <n v="10"/>
    <n v="1"/>
    <n v="32900"/>
    <s v="UNIDAD"/>
    <s v="NO SOLICITADAS"/>
  </r>
  <r>
    <x v="32"/>
    <s v="02-02-01-003-004"/>
    <s v="02-02-01-003-004-02"/>
    <s v="Materiales y suministros - Productos químicos inorgánicos básicos n. C. P."/>
    <s v="HILO NYLON "/>
    <n v="49131502"/>
    <s v="SELECCIÓN ABREVIADA MENOR CUANTÍA"/>
    <n v="2"/>
    <n v="6"/>
    <n v="10"/>
    <n v="10"/>
    <n v="2300000"/>
    <s v="UNIDAD"/>
    <s v="NO SOLICITADAS"/>
  </r>
  <r>
    <x v="32"/>
    <s v="02-02-01-003-004"/>
    <s v="02-02-01-003-004-02"/>
    <s v="Materiales y suministros - Productos químicos inorgánicos básicos n. C. P."/>
    <s v="LOCTITE ANTISEIZE 767"/>
    <n v="42143509"/>
    <s v="SELECCIÓN ABREVIADA MENOR CUANTÍA"/>
    <n v="2"/>
    <n v="6"/>
    <n v="10"/>
    <n v="2"/>
    <n v="193754"/>
    <s v="GLOBAL"/>
    <s v="NO SOLICITADAS"/>
  </r>
  <r>
    <x v="32"/>
    <s v="02-02-01-003-004"/>
    <s v="02-02-01-003-004-02"/>
    <s v="Materiales y suministros - Productos químicos inorgánicos básicos n. C. P."/>
    <s v="HERRAMIENTA DE VERIFICACIÓN DE PRESIÓN DEL BUJE DE LA VARILLA DE CONEXIÓN"/>
    <n v="39121409"/>
    <s v="SELECCIÓN ABREVIADA MENOR CUANTÍA"/>
    <n v="2"/>
    <n v="6"/>
    <n v="10"/>
    <n v="1"/>
    <n v="270000"/>
    <s v="UNIDAD"/>
    <s v="NO SOLICITADAS"/>
  </r>
  <r>
    <x v="32"/>
    <s v="02-02-01-003-004"/>
    <s v="02-02-01-003-004-02"/>
    <s v="Materiales y suministros - Productos químicos inorgánicos básicos n. C. P."/>
    <s v="DOW 55M"/>
    <n v="39121409"/>
    <s v="SELECCIÓN ABREVIADA MENOR CUANTÍA"/>
    <n v="2"/>
    <n v="6"/>
    <n v="10"/>
    <n v="2"/>
    <n v="370042"/>
    <s v="UNIDAD"/>
    <s v="NO SOLICITADAS"/>
  </r>
  <r>
    <x v="32"/>
    <s v="02-02-01-003-004"/>
    <s v="02-02-01-003-004-02"/>
    <s v="Materiales y suministros - Productos químicos inorgánicos básicos n. C. P."/>
    <s v="AP1000 FLUIDO PARA BRUJULAS"/>
    <n v="20131200"/>
    <s v="SELECCIÓN ABREVIADA MENOR CUANTÍA"/>
    <n v="2"/>
    <n v="6"/>
    <n v="10"/>
    <n v="2"/>
    <n v="308000"/>
    <s v="GLOBAL"/>
    <s v="NO SOLICITADAS"/>
  </r>
  <r>
    <x v="32"/>
    <s v="02-02-01-003-004"/>
    <s v="02-02-01-003-004-02"/>
    <s v="Materiales y suministros - Productos químicos inorgánicos básicos n. C. P."/>
    <s v="ACETILENO"/>
    <n v="15111506"/>
    <s v="MÍNIMA CUANTÍA"/>
    <n v="2"/>
    <n v="10"/>
    <n v="10"/>
    <n v="32"/>
    <n v="2475200"/>
    <s v="METRO CUBICO"/>
    <s v="NO SOLICITADAS"/>
  </r>
  <r>
    <x v="32"/>
    <s v="02-02-01-003-004"/>
    <s v="02-02-01-003-004-02"/>
    <s v="Materiales y suministros - Productos químicos inorgánicos básicos n. C. P."/>
    <s v="NITROGENO"/>
    <n v="12141903"/>
    <s v="MÍNIMA CUANTÍA"/>
    <n v="2"/>
    <n v="10"/>
    <n v="10"/>
    <n v="800"/>
    <n v="19896800"/>
    <s v="METRO CUBICO"/>
    <s v="NO SOLICITADAS"/>
  </r>
  <r>
    <x v="32"/>
    <s v="02-02-01-003-004"/>
    <s v="02-02-01-003-004-02"/>
    <s v="Materiales y suministros - Productos químicos inorgánicos básicos n. C. P."/>
    <s v="OXIGENO"/>
    <n v="12141904"/>
    <s v="MÍNIMA CUANTÍA"/>
    <n v="2"/>
    <n v="10"/>
    <n v="10"/>
    <n v="750"/>
    <n v="16511250"/>
    <s v="METRO CUBICO"/>
    <s v="NO SOLICITADAS"/>
  </r>
  <r>
    <x v="32"/>
    <s v="02-02-01-003-004"/>
    <s v="02-02-01-003-004-02"/>
    <s v="Materiales y suministros - Productos químicos inorgánicos básicos n. C. P."/>
    <s v="ARGON"/>
    <n v="12142004"/>
    <s v="MÍNIMA CUANTÍA"/>
    <n v="2"/>
    <n v="10"/>
    <n v="10"/>
    <n v="8"/>
    <n v="380800"/>
    <s v="METRO CUBICO"/>
    <s v="NO SOLICITADAS"/>
  </r>
  <r>
    <x v="32"/>
    <s v="02-02-01-003-004"/>
    <s v="02-02-01-003-004-02"/>
    <s v="Materiales y suministros - Productos químicos inorgánicos básicos n. C. P."/>
    <s v="PRC (PR-870 B1/2)"/>
    <n v="46191503"/>
    <s v="SELECCIÓN ABREVIADA MENOR CUANTÍA"/>
    <n v="2"/>
    <n v="6"/>
    <n v="10"/>
    <n v="2"/>
    <n v="1112148"/>
    <s v="GLOBAL"/>
    <s v="NO SOLICITADAS"/>
  </r>
  <r>
    <x v="32"/>
    <s v="02-02-01-003-004"/>
    <s v="02-02-01-003-004-02"/>
    <s v="Materiales y suministros - Productos químicos inorgánicos básicos n. C. P."/>
    <s v="PRC (PR-1422 B1/2)"/>
    <n v="46191503"/>
    <s v="SELECCIÓN ABREVIADA MENOR CUANTÍA"/>
    <n v="2"/>
    <n v="6"/>
    <n v="10"/>
    <n v="2"/>
    <n v="1505616"/>
    <s v="GLOBAL"/>
    <s v="NO SOLICITADAS"/>
  </r>
  <r>
    <x v="32"/>
    <s v="02-02-01-003-004"/>
    <s v="02-02-01-003-004-02"/>
    <s v="Materiales y suministros - Productos químicos inorgánicos básicos n. C. P."/>
    <s v="PRC (PR-1440 B1/2)"/>
    <n v="46191503"/>
    <s v="SELECCIÓN ABREVIADA MENOR CUANTÍA"/>
    <n v="2"/>
    <n v="6"/>
    <n v="10"/>
    <n v="2"/>
    <n v="1663176"/>
    <s v="GLOBAL"/>
    <s v="NO SOLICITADAS"/>
  </r>
  <r>
    <x v="32"/>
    <s v="02-02-01-003-004"/>
    <s v="02-02-01-003-004-02"/>
    <s v="Materiales y suministros - Productos químicos inorgánicos básicos n. C. P."/>
    <s v="MEK METHYL ETHYL KETONE X 5 GALONES"/>
    <n v="46191503"/>
    <s v="SELECCIÓN ABREVIADA MENOR CUANTÍA"/>
    <n v="2"/>
    <n v="6"/>
    <n v="10"/>
    <n v="2"/>
    <n v="1343932"/>
    <s v="GLOBAL"/>
    <s v="NO SOLICITADAS"/>
  </r>
  <r>
    <x v="32"/>
    <s v="02-02-01-003-004"/>
    <s v="02-02-01-003-004-02"/>
    <s v="Materiales y suministros - Productos químicos inorgánicos básicos n. C. P."/>
    <s v="PINTURA POLIURETANO NEGRA BRILLANTE. FEDERAL ESTÁNDAR 17038, ACORDE MIL-PRF-85285. KIT (ENDURECEDOR - AJUSTADOR) "/>
    <n v="31211515"/>
    <s v="SELECCIÓN ABREVIADA MENOR CUANTÍA"/>
    <n v="2"/>
    <n v="6"/>
    <n v="10"/>
    <n v="3"/>
    <n v="5400000"/>
    <s v="GALON"/>
    <s v="NO SOLICITADAS"/>
  </r>
  <r>
    <x v="32"/>
    <s v="02-02-01-003-004"/>
    <s v="02-02-01-003-004-02"/>
    <s v="Materiales y suministros - Productos químicos inorgánicos básicos n. C. P."/>
    <s v="PINTURA POLIURETANO BLANCA. FEDERAL ESTÁNDAR 17925, ACORDE MIL-PRF-85285. KIT (ENDURECEDOR - AJUSTADOR) "/>
    <n v="31211515"/>
    <s v="SELECCIÓN ABREVIADA MENOR CUANTÍA"/>
    <n v="2"/>
    <n v="6"/>
    <n v="10"/>
    <n v="8"/>
    <n v="3451269.6"/>
    <s v="GALON"/>
    <s v="NO SOLICITADAS"/>
  </r>
  <r>
    <x v="32"/>
    <s v="02-02-01-003-004"/>
    <s v="02-02-01-003-004-02"/>
    <s v="Materiales y suministros - Productos químicos inorgánicos básicos n. C. P."/>
    <s v="PINTURA POLIURETANO AMARILLA. FEDERAL ESTÁNDAR 23655 ACORDE MIL-PRF-85285. KIT (ENDURECEDOR - AJUSTADOR) "/>
    <n v="31211515"/>
    <s v="SELECCIÓN ABREVIADA MENOR CUANTÍA"/>
    <n v="2"/>
    <n v="6"/>
    <n v="10"/>
    <n v="1"/>
    <n v="1800000"/>
    <s v="GALON"/>
    <s v="NO SOLICITADAS"/>
  </r>
  <r>
    <x v="32"/>
    <s v="02-02-01-003-004"/>
    <s v="02-02-01-003-004-02"/>
    <s v="Materiales y suministros - Productos químicos inorgánicos básicos n. C. P."/>
    <s v="PINTURA POLIURETANO ROJO FEDERAL ESTÁNDAR 11350 ACORDE MIL-PRF-85285. KIT (ENDURECEDOR - AJUSTADOR) "/>
    <n v="31211515"/>
    <s v="SELECCIÓN ABREVIADA MENOR CUANTÍA"/>
    <n v="2"/>
    <n v="6"/>
    <n v="10"/>
    <n v="1"/>
    <n v="1800000"/>
    <s v="GALON"/>
    <s v="NO SOLICITADAS"/>
  </r>
  <r>
    <x v="32"/>
    <s v="02-02-01-003-004"/>
    <s v="02-02-01-003-004-02"/>
    <s v="Materiales y suministros - Productos químicos inorgánicos básicos n. C. P."/>
    <s v="PINTURA POLIURETANO GRIS FEDERAL ESTÁNDAR 16251 ACORDE MIL-PRF-85285. KIT (ENDURECEDOR - AJUSTADOR) "/>
    <n v="31211515"/>
    <s v="SELECCIÓN ABREVIADA MENOR CUANTÍA"/>
    <n v="2"/>
    <n v="6"/>
    <n v="10"/>
    <n v="3"/>
    <n v="5400000"/>
    <s v="GALON"/>
    <s v="NO SOLICITADAS"/>
  </r>
  <r>
    <x v="32"/>
    <s v="02-02-01-003-004"/>
    <s v="02-02-01-003-004-02"/>
    <s v="Materiales y suministros - Productos químicos inorgánicos básicos n. C. P."/>
    <s v="PINTURA POLIURETANO GRIS FEDERAL ESTÁNDAR 16515 ACORDE MIL-PRF-85285. KIT (ENDURECEDOR - AJUSTADOR) "/>
    <n v="31211515"/>
    <s v="SELECCIÓN ABREVIADA MENOR CUANTÍA"/>
    <n v="2"/>
    <n v="6"/>
    <n v="10"/>
    <n v="3"/>
    <n v="5400000"/>
    <s v="GALON"/>
    <s v="NO SOLICITADAS"/>
  </r>
  <r>
    <x v="32"/>
    <s v="02-02-01-003-004"/>
    <s v="02-02-01-003-004-02"/>
    <s v="Materiales y suministros - Productos químicos inorgánicos básicos n. C. P."/>
    <s v="PINTURA POLIURETANO AZUL OSCURO FEDERAL ESTÁNDAR 15048 ACORDE MIL-PRF-85285. KIT (ENDURECEDOR - AJUSTADOR) "/>
    <n v="31211515"/>
    <s v="SELECCIÓN ABREVIADA MENOR CUANTÍA"/>
    <n v="2"/>
    <n v="6"/>
    <n v="10"/>
    <n v="2"/>
    <n v="3600000"/>
    <s v="GALON"/>
    <s v="NO SOLICITADAS"/>
  </r>
  <r>
    <x v="32"/>
    <s v="02-02-01-003-004"/>
    <s v="02-02-01-003-004-02"/>
    <s v="Materiales y suministros - Productos químicos inorgánicos básicos n. C. P."/>
    <s v="PRIMER EPOXICO VERDE ACORDE A MIL-PRF-23377 REV K TYPE I CLASE 2. KIT"/>
    <n v="31211515"/>
    <s v="SELECCIÓN ABREVIADA MENOR CUANTÍA"/>
    <n v="2"/>
    <n v="6"/>
    <n v="10"/>
    <n v="2"/>
    <n v="3600000"/>
    <s v="GALON"/>
    <s v="NO SOLICITADAS"/>
  </r>
  <r>
    <x v="32"/>
    <s v="02-02-01-003-004"/>
    <s v="02-02-01-003-004-02"/>
    <s v="Materiales y suministros - Productos químicos inorgánicos básicos n. C. P."/>
    <s v="REMOVEDOR DE PINTURA ROSADO DE AERONAVES ACORDE A MIL-R-81294"/>
    <n v="31211515"/>
    <s v="SELECCIÓN ABREVIADA MENOR CUANTÍA"/>
    <n v="2"/>
    <n v="6"/>
    <n v="10"/>
    <n v="15"/>
    <n v="5700000"/>
    <s v="GALON"/>
    <s v="NO SOLICITADAS"/>
  </r>
  <r>
    <x v="32"/>
    <s v="02-02-01-003-004"/>
    <s v="02-02-01-003-004-02"/>
    <s v="Materiales y suministros - Productos químicos inorgánicos básicos n. C. P."/>
    <s v="JABON DESENGRASANTE PARA MANOS "/>
    <n v="53131608"/>
    <s v="SELECCIÓN ABREVIADA MENOR CUANTÍA"/>
    <n v="2"/>
    <n v="6"/>
    <n v="10"/>
    <n v="20"/>
    <n v="2117788"/>
    <s v="GLOBAL"/>
    <s v="NO SOLICITADAS"/>
  </r>
  <r>
    <x v="32"/>
    <s v="02-02-01-003-004"/>
    <s v="02-02-01-003-004-02"/>
    <s v="Materiales y suministros - Productos químicos inorgánicos básicos n. C. P."/>
    <s v="JABON LIQUIDO EASY OFF BANG"/>
    <n v="53131608"/>
    <s v="SELECCIÓN ABREVIADA MENOR CUANTÍA"/>
    <n v="2"/>
    <n v="6"/>
    <n v="10"/>
    <n v="10"/>
    <n v="250000"/>
    <s v="UNIDAD"/>
    <s v="NO SOLICITADAS"/>
  </r>
  <r>
    <x v="32"/>
    <s v="02-02-01-003-004"/>
    <s v="02-02-01-003-004-02"/>
    <s v="Materiales y suministros - Productos químicos inorgánicos básicos n. C. P."/>
    <s v="JABON LIQUIDO PARA ROPA WOOLITE"/>
    <n v="53131608"/>
    <s v="SELECCIÓN ABREVIADA MENOR CUANTÍA"/>
    <n v="2"/>
    <n v="6"/>
    <n v="10"/>
    <n v="5"/>
    <n v="290000"/>
    <s v="GLOBAL"/>
    <s v="NO SOLICITADAS"/>
  </r>
  <r>
    <x v="32"/>
    <s v="02-02-01-003-004"/>
    <s v="02-02-01-003-004-06"/>
    <s v="Materiales y suministros - Abonos y plaguicidas"/>
    <s v="INSECTICIDA EN AEROSOL"/>
    <n v="10191509"/>
    <s v="MÍNIMA CUANTÍA"/>
    <n v="1"/>
    <n v="9"/>
    <n v="16"/>
    <n v="50"/>
    <n v="404800"/>
    <s v="UNIDAD"/>
    <s v="NO SOLICITADAS"/>
  </r>
  <r>
    <x v="32"/>
    <s v="02-02-01-003-004"/>
    <s v="02-02-01-003-004-06"/>
    <s v="Materiales y suministros - Abonos y plaguicidas"/>
    <s v="INSECTICIDA EN AEROSOL"/>
    <n v="10191509"/>
    <s v="MÍNIMA CUANTÍA"/>
    <n v="1"/>
    <n v="9"/>
    <n v="10"/>
    <n v="12"/>
    <n v="97152"/>
    <s v="UNIDAD"/>
    <s v="NO SOLICITADAS"/>
  </r>
  <r>
    <x v="32"/>
    <s v="02-02-01-003-004"/>
    <s v="02-02-01-003-004-06"/>
    <s v="Materiales y suministros - Abonos y plaguicidas"/>
    <s v="HERBICIDA"/>
    <n v="10171702"/>
    <s v="SELECCIÓN ABREVIADA MENOR CUANTÍA"/>
    <n v="3"/>
    <n v="6"/>
    <n v="10"/>
    <n v="15"/>
    <n v="300000"/>
    <s v="LITRO"/>
    <s v="NO SOLICITADAS"/>
  </r>
  <r>
    <x v="32"/>
    <s v="02-02-01-003-005"/>
    <s v="02-02-01-003-005-01"/>
    <s v="Materiales y suministros - Pinturas y barnices y productos relacionados; colores para la pintura artística; tintas"/>
    <s v="PINTURA"/>
    <n v="31211500"/>
    <s v="SELECCIÓN ABREVIADA MENOR CUANTÍA"/>
    <n v="1"/>
    <n v="9"/>
    <n v="16"/>
    <n v="1"/>
    <n v="60000000"/>
    <s v="GLOBAL"/>
    <s v="NO SOLICITADAS"/>
  </r>
  <r>
    <x v="32"/>
    <s v="02-02-01-003-005"/>
    <s v="02-02-01-003-005-01"/>
    <s v="Materiales y suministros - Pinturas y barnices y productos relacionados; colores para la pintura artística; tintas"/>
    <s v="PINTURA ANTICORROSIVA ALQUIDICA, VERDE OLIVA, 1/4 GALON, 1 COMPONENTE, 45% DE SOLIDOS  REF. 513"/>
    <n v="31211518"/>
    <s v="SELECCIÓN ABREVIADA MENOR CUANTÍA"/>
    <n v="3"/>
    <n v="6"/>
    <n v="10"/>
    <n v="2"/>
    <n v="88060"/>
    <s v="UNIDAD"/>
    <s v="NO SOLICITADAS"/>
  </r>
  <r>
    <x v="32"/>
    <s v="02-02-01-003-005"/>
    <s v="02-02-01-003-005-02"/>
    <s v="Materiales y suministros - Productos farmacéuticos"/>
    <s v="TABLETA MASTICABLE DE ADMINISTRACION ORAL DE 20-40 KG,TRATAMINETO Y PREVENCION DE INFECCIONES POR LAS PULGAS DURANTE TRES MESES,"/>
    <n v="10111305"/>
    <s v="MÍNIMA CUANTÍA"/>
    <n v="1"/>
    <n v="6"/>
    <n v="16"/>
    <n v="65"/>
    <n v="5525000"/>
    <s v="UNIDAD"/>
    <s v="NO SOLICITADAS"/>
  </r>
  <r>
    <x v="32"/>
    <s v="02-02-01-003-005"/>
    <s v="02-02-01-003-005-02"/>
    <s v="Materiales y suministros - Productos farmacéuticos"/>
    <s v="BOTELLA X 250ML PARA HIGIENE ORAL DIARIA DE LOS PERROS PREVIENE LA FORMACION DE PLACA DENTAL LA ACUMULACION DE SARRO Y PREVENIE LA FORMACION DE PELICULA DE POLISACARIDOS SOBRE LOS DIENTES."/>
    <n v="10111305"/>
    <s v="MÍNIMA CUANTÍA"/>
    <n v="1"/>
    <n v="6"/>
    <n v="16"/>
    <n v="5"/>
    <n v="215000"/>
    <s v="UNIDAD"/>
    <s v="NO SOLICITADAS"/>
  </r>
  <r>
    <x v="32"/>
    <s v="02-02-01-003-005"/>
    <s v="02-02-01-003-005-02"/>
    <s v="Materiales y suministros - Productos farmacéuticos"/>
    <s v="SOLUCION ANTISEPTICA EN SPRAY X 120ML PARA USO VETERINARIO A BASE DE CLORHEXIDINA Y  DIGLUCONATO."/>
    <n v="51102707"/>
    <s v="MÍNIMA CUANTÍA"/>
    <n v="1"/>
    <n v="6"/>
    <n v="16"/>
    <n v="20"/>
    <n v="406000"/>
    <s v="UNIDAD"/>
    <s v="NO SOLICITADAS"/>
  </r>
  <r>
    <x v="32"/>
    <s v="02-02-01-003-005"/>
    <s v="02-02-01-003-005-02"/>
    <s v="Materiales y suministros - Productos farmacéuticos"/>
    <s v="GASA ESTERIL TEJIDO ALFA SAFE DE  3X3  (7.5 X 7.5 CM) DE 8 PLIEGUES GASA TIPO VII SECCIONADA POR CAJA DE  X 100 UNIDADES"/>
    <n v="42311511"/>
    <s v="MÍNIMA CUANTÍA"/>
    <n v="1"/>
    <n v="6"/>
    <n v="16"/>
    <n v="3"/>
    <n v="75000"/>
    <s v="UNIDAD"/>
    <s v="NO SOLICITADAS"/>
  </r>
  <r>
    <x v="32"/>
    <s v="02-02-01-003-005"/>
    <s v="02-02-01-003-005-02"/>
    <s v="Materiales y suministros - Productos farmacéuticos"/>
    <s v="JABON BARRA 100 Gr/ JABON ANTICEPTICO MEDICADO CON ACCION DESINFECTANTE PARA EL CUIDADO DE LA PIEL Y EL PELO CON PRINCIPIO ACTIVO DE TRICLOCARBAN "/>
    <n v="53131608"/>
    <s v="MÍNIMA CUANTÍA"/>
    <n v="1"/>
    <n v="6"/>
    <n v="16"/>
    <n v="25"/>
    <n v="475000"/>
    <s v="UNIDAD"/>
    <s v="NO SOLICITADAS"/>
  </r>
  <r>
    <x v="32"/>
    <s v="02-02-01-003-005"/>
    <s v="02-02-01-003-005-02"/>
    <s v="Materiales y suministros - Productos farmacéuticos"/>
    <s v="SOLUCION TOPICA LIMPIADOR AURICULAR BOTELLA X 100 ML CON EFECTO ANTISEPTICO, ANTIFINGICO, CERUMENOLITICO, QUERATOLICO Y QUERATOPLASTICO."/>
    <n v="53131616"/>
    <s v="MÍNIMA CUANTÍA"/>
    <n v="1"/>
    <n v="6"/>
    <n v="16"/>
    <n v="10"/>
    <n v="250000"/>
    <s v="UNIDAD"/>
    <s v="NO SOLICITADAS"/>
  </r>
  <r>
    <x v="32"/>
    <s v="02-02-01-003-005"/>
    <s v="02-02-01-003-005-02"/>
    <s v="Materiales y suministros - Productos farmacéuticos"/>
    <s v="JERINGAS  DESECHABLES  DE 5 ML ESTERILES NO TOXICO LIBRE DE PIROGENOS CAJA X 30."/>
    <n v="42142609"/>
    <s v="MÍNIMA CUANTÍA"/>
    <n v="1"/>
    <n v="6"/>
    <n v="16"/>
    <n v="1"/>
    <n v="20000"/>
    <s v="UNIDAD"/>
    <s v="NO SOLICITADAS"/>
  </r>
  <r>
    <x v="32"/>
    <s v="02-02-01-003-005"/>
    <s v="02-02-01-003-005-02"/>
    <s v="Materiales y suministros - Productos farmacéuticos"/>
    <s v="JERINGAS  DESECHABLES  DE 3 ML ESTERILES NO TOXICO LIBRE DE PIROGENOS CAJA X 30"/>
    <n v="42142609"/>
    <s v="MÍNIMA CUANTÍA"/>
    <n v="1"/>
    <n v="6"/>
    <n v="16"/>
    <n v="1"/>
    <n v="17000"/>
    <s v="UNIDAD"/>
    <s v="NO SOLICITADAS"/>
  </r>
  <r>
    <x v="32"/>
    <s v="02-02-01-003-005"/>
    <s v="02-02-01-003-005-02"/>
    <s v="Materiales y suministros - Productos farmacéuticos"/>
    <s v="JERINGAS  DESECHABLES  DE 10 ML ESTERILES NO TOXICO LIBRE DE PIROGENOS CAJA X 30"/>
    <n v="42142609"/>
    <s v="MÍNIMA CUANTÍA"/>
    <n v="1"/>
    <n v="6"/>
    <n v="16"/>
    <n v="1"/>
    <n v="25000"/>
    <s v="UNIDAD"/>
    <s v="NO SOLICITADAS"/>
  </r>
  <r>
    <x v="32"/>
    <s v="02-02-01-003-005"/>
    <s v="02-02-01-003-005-02"/>
    <s v="Materiales y suministros - Productos farmacéuticos"/>
    <s v="SUPLEMENTO NUTRICIONAL EN POLVO PARA PERROS A BASE DE DESODORIZADOS NATURALES DE MATERIA FECAL VITAMINAS, MINERALES, OMEGAS 3.6 Y 9 Y PROTECTORES DEL HIGADO QUE COMPLEMENTAN SU ALIMENTACION EN  BOLSA X 300Mg"/>
    <n v="12352204"/>
    <s v="MÍNIMA CUANTÍA"/>
    <n v="1"/>
    <n v="6"/>
    <n v="16"/>
    <n v="5"/>
    <n v="160000"/>
    <s v="UNIDAD"/>
    <s v="NO SOLICITADAS"/>
  </r>
  <r>
    <x v="32"/>
    <s v="02-02-01-003-005"/>
    <s v="02-02-01-003-005-02"/>
    <s v="Materiales y suministros - Productos farmacéuticos"/>
    <s v="COMPLEMENTO VITAMINICO Y MINERAL PARA PERROS EN TABLETAS MASTICABLES Y PALATABLES PARA USO ORAL  X 60 TABLETAS"/>
    <n v="10111305"/>
    <s v="MÍNIMA CUANTÍA"/>
    <n v="1"/>
    <n v="6"/>
    <n v="16"/>
    <n v="8"/>
    <n v="520000"/>
    <s v="UNIDAD"/>
    <s v="NO SOLICITADAS"/>
  </r>
  <r>
    <x v="32"/>
    <s v="02-02-01-003-005"/>
    <s v="02-02-01-003-005-02"/>
    <s v="Materiales y suministros - Productos farmacéuticos"/>
    <s v="SOLUCIÓN DE YODO  DESINFECTANTE CON UNA COMPOSICIÓN DE YODO METALICO AL 2.60 gramos X 100 Ml DE USO EXTERNO CONTRA BACTERICIDA, VIRICIDA, FUNGICIDA, Y ANTICEPTICO.  PRESENTACIÓN X 4 LITROS."/>
    <n v="10111305"/>
    <s v="MÍNIMA CUANTÍA"/>
    <n v="1"/>
    <n v="6"/>
    <n v="16"/>
    <n v="3"/>
    <n v="228000"/>
    <s v="UNIDAD"/>
    <s v="NO SOLICITADAS"/>
  </r>
  <r>
    <x v="32"/>
    <s v="02-02-01-003-005"/>
    <s v="02-02-01-003-005-02"/>
    <s v="Materiales y suministros - Productos farmacéuticos"/>
    <s v="ANTIFLOGISTICO, RUBEFACIENTE Y EMOLIENTECON ACCION POTENCIALIZADA ANTIINFLAMATORIO Y ANALGESICA CAUSADAS POR LAS GLANDULAS MAMARIAS GOLPES FISICOS DESGARRES MUSCULARES, REUMATISMO O DOLORES ARTICULARES PRESENTACION POMADA "/>
    <n v="51211900"/>
    <s v="MÍNIMA CUANTÍA"/>
    <n v="1"/>
    <n v="6"/>
    <n v="16"/>
    <n v="2"/>
    <n v="69000"/>
    <s v="UNIDAD"/>
    <s v="NO SOLICITADAS"/>
  </r>
  <r>
    <x v="32"/>
    <s v="02-02-01-003-005"/>
    <s v="02-02-01-003-005-02"/>
    <s v="Materiales y suministros - Productos farmacéuticos"/>
    <s v="ALQUITRAN HUELLA 5% UNGÜENTO 220GR U. VET alquitran hulla 5% ungüento 250gr, derivado de los hidrocarburos aromaticos, indicada en el tratamiento de lesiones eritemato-escamosas, erupciones cronicas liquenificadas, entre otras"/>
    <n v="10111305"/>
    <s v="MÍNIMA CUANTÍA"/>
    <n v="1"/>
    <n v="6"/>
    <n v="16"/>
    <n v="2"/>
    <n v="110000"/>
    <s v="UNIDAD"/>
    <s v="NO SOLICITADAS"/>
  </r>
  <r>
    <x v="32"/>
    <s v="02-02-01-003-005"/>
    <s v="02-02-01-003-005-02"/>
    <s v="Materiales y suministros - Productos farmacéuticos"/>
    <s v="METOCLOPRAMIDA 500MG FCO 50ML U VET Metoclopramida, clorhidrato 500mg + vehiculo c.s.p. 100ml, principio activo: metoclopramida. Antiemético gastrocinetico. Uso: vomito, náuseas presentación: frasco por 50ml. uso veterinario."/>
    <n v="51171800"/>
    <s v="MÍNIMA CUANTÍA"/>
    <n v="1"/>
    <n v="6"/>
    <n v="16"/>
    <n v="1"/>
    <n v="30000"/>
    <s v="UNIDAD"/>
    <s v="NO SOLICITADAS"/>
  </r>
  <r>
    <x v="32"/>
    <s v="02-02-01-003-005"/>
    <s v="02-02-01-003-005-02"/>
    <s v="Materiales y suministros - Productos farmacéuticos"/>
    <s v="AMOXICILINA 46MG+OTRO TAB 50MG U VET trihidrato de amoxicilina 46mg + clavulanato de potasio 12,5mg. principio activo: amoxicilina, clavulanato de potasio. uso: antimicrobiano. infecciones por cepas productoras de beta lactamasa. presentacion: blister por 5 tabletas. caja por 10 blister. uso veterinario"/>
    <n v="51101511"/>
    <s v="MÍNIMA CUANTÍA"/>
    <n v="1"/>
    <n v="6"/>
    <n v="16"/>
    <n v="1"/>
    <n v="3500"/>
    <s v="UNIDAD"/>
    <s v="NO SOLICITADAS"/>
  </r>
  <r>
    <x v="32"/>
    <s v="02-02-01-003-005"/>
    <s v="02-02-01-003-005-02"/>
    <s v="Materiales y suministros - Productos farmacéuticos"/>
    <s v="PROPOXUR 9.4 GCOLLAR POLVO MICRONIZ U VET&lt; propoxur 9.4g collar polvo micronizado. principio activo: propoxur. uso terapeutico. ectoparacitacida. indicacion: control de pulgas y garrapatas. modo de aplicacion: collar con polvo micronizado. presentacion: caja por un collar. "/>
    <n v="10111305"/>
    <s v="MÍNIMA CUANTÍA"/>
    <n v="1"/>
    <n v="6"/>
    <n v="16"/>
    <n v="65"/>
    <n v="1755000"/>
    <s v="UNIDAD"/>
    <s v="NO SOLICITADAS"/>
  </r>
  <r>
    <x v="32"/>
    <s v="02-02-01-003-005"/>
    <s v="02-02-01-003-005-02"/>
    <s v="Materiales y suministros - Productos farmacéuticos"/>
    <s v="IVERMECTINA POMADA ES UN DESPARACITANTE TOPICO PARA TRATAMINETO DE SARNA DEMODEMICA Y DE SARCOPTICA EN PERROS CADA 100 G CONTIENEN IVERMECTINA 100 MG, AZUFRE 20 G, EXCIPIENTE C.B.P. 100 G PRESENTACION TARRO DE 200 GR "/>
    <n v="51102500"/>
    <s v="MÍNIMA CUANTÍA"/>
    <n v="1"/>
    <n v="6"/>
    <n v="16"/>
    <n v="2"/>
    <n v="400000"/>
    <s v="UNIDAD"/>
    <s v="NO SOLICITADAS"/>
  </r>
  <r>
    <x v="32"/>
    <s v="02-02-01-003-005"/>
    <s v="02-02-01-003-005-02"/>
    <s v="Materiales y suministros - Productos farmacéuticos"/>
    <s v="KETOPROFENO 10G/100ML (10%)FCO10ML U VET ketoprofeno 10g/100ml (10%)= 100mg/ml. principio activo: ketoprofeno. antiinflamatorio. presentación: frasco ampolla por 10ml. uso veterinario. uso veterinario."/>
    <n v="51142700"/>
    <s v="MÍNIMA CUANTÍA"/>
    <n v="1"/>
    <n v="6"/>
    <n v="16"/>
    <n v="2"/>
    <n v="156000"/>
    <s v="UNIDAD"/>
    <s v="NO SOLICITADAS"/>
  </r>
  <r>
    <x v="32"/>
    <s v="02-02-01-003-005"/>
    <s v="02-02-01-003-005-02"/>
    <s v="Materiales y suministros - Productos farmacéuticos"/>
    <s v="SUTURA ABSORBIBLE SINTETICA MONOFILAMENTOSA 3 sutura absorbible. amarillo trenzado monofilamento, longitud 150-160cm"/>
    <n v="42121506"/>
    <s v="MÍNIMA CUANTÍA"/>
    <n v="1"/>
    <n v="6"/>
    <n v="16"/>
    <n v="20"/>
    <n v="240000"/>
    <s v="UNIDAD"/>
    <s v="NO SOLICITADAS"/>
  </r>
  <r>
    <x v="32"/>
    <s v="02-02-01-003-005"/>
    <s v="02-02-01-003-005-02"/>
    <s v="Materiales y suministros - Productos farmacéuticos"/>
    <s v="SOLUCION SALINA NORMAL  AL 0.9 % BOLSA X 500 ML solucion salina normal  al 0.9 % bolsa x 500 ml"/>
    <n v="10111305"/>
    <s v="MÍNIMA CUANTÍA"/>
    <n v="1"/>
    <n v="6"/>
    <n v="16"/>
    <n v="4"/>
    <n v="16000"/>
    <s v="UNIDAD"/>
    <s v="NO SOLICITADAS"/>
  </r>
  <r>
    <x v="32"/>
    <s v="02-02-01-003-005"/>
    <s v="02-02-01-003-005-02"/>
    <s v="Materiales y suministros - Productos farmacéuticos"/>
    <s v="ALCOHOL ANTISEPTICO BOTELLA X 1000 ML"/>
    <n v="12352104"/>
    <s v="MÍNIMA CUANTÍA"/>
    <n v="1"/>
    <n v="6"/>
    <n v="16"/>
    <n v="15"/>
    <n v="90000"/>
    <s v="UNIDAD"/>
    <s v="NO SOLICITADAS"/>
  </r>
  <r>
    <x v="32"/>
    <s v="02-02-01-003-005"/>
    <s v="02-02-01-003-005-02"/>
    <s v="Materiales y suministros - Productos farmacéuticos"/>
    <s v="ANESTESICO LOCAL TOPICO EN  GEL"/>
    <n v="51211900"/>
    <s v="MÍNIMA CUANTÍA"/>
    <n v="1"/>
    <n v="6"/>
    <n v="16"/>
    <n v="5"/>
    <n v="100000"/>
    <s v="UNIDAD"/>
    <s v="NO SOLICITADAS"/>
  </r>
  <r>
    <x v="32"/>
    <s v="02-02-01-003-005"/>
    <s v="02-02-01-003-005-02"/>
    <s v="Materiales y suministros - Productos farmacéuticos"/>
    <s v="POLVO NEGRO ACTIVO, NO SE DISUELVE BAJO SOLUCION NORMAL, ES INODORO, SUSTANCIA ANTIOXIDANTE PREVENIENE EL ENVEJECIMINETO CELULAR, REDUCE LA FORMACION DE GASES Y EVITA LA INFLAMACION INTESTINAL, PREVIENE LA FORMACION DE ACIDOS GRASOS, FABRICADO A BASE DE CASCARA DE COCO DE ALTA CALIDAD X 1000 GRAMOS "/>
    <n v="11101522"/>
    <s v="MÍNIMA CUANTÍA"/>
    <n v="1"/>
    <n v="6"/>
    <n v="16"/>
    <n v="2"/>
    <n v="70000"/>
    <s v="UNIDAD"/>
    <s v="NO SOLICITADAS"/>
  </r>
  <r>
    <x v="32"/>
    <s v="02-02-01-003-005"/>
    <s v="02-02-01-003-005-02"/>
    <s v="Materiales y suministros - Productos farmacéuticos"/>
    <s v="LOCION DERMATOLOGICA DE 35 GR, ANTIBACTERIANA, ANTIINFLAMATORIA FUNGICIDAD, PARA LA MAS RAPIDA Y POTENTE RESPUESTA TERAPEUTICA PARA LAS AFECCIONES E INFLAMACIONES DE LA PIEL DE LOS ANIMALES DOMESTICOS. EN INTERTRIGO, ALOPECIA AREATA, ONICOMICOSIS, OTITIS EXTERNA, AFECCIONES DERMICAS DE ETIOLOGIA MICOTICA Y BACTERIANAS, REDUCE LOS SINTOMAS DE PRURITO Y EDEMAS, EVITANDO ESCORIACION Y AUTOMUTILACIONES GENERADAS POR LA ACCION DE LA PRURIGINOSA,  NO IRRITA NO MANCHA"/>
    <n v="51101811"/>
    <s v="MÍNIMA CUANTÍA"/>
    <n v="1"/>
    <n v="6"/>
    <n v="16"/>
    <n v="3"/>
    <n v="105000"/>
    <s v="UNIDAD"/>
    <s v="NO SOLICITADAS"/>
  </r>
  <r>
    <x v="32"/>
    <s v="02-02-01-003-005"/>
    <s v="02-02-01-003-005-02"/>
    <s v="Materiales y suministros - Productos farmacéuticos"/>
    <s v="ANTIMICROBIANO PARA TRATAMIENTOS DE INFECCIONES CAUSADAS POR CEPAS PRODUCTORAS DE BETALACTAMASAS DE BATERIAS SENCIBLES A LA AOXICILINA EN COMBINACION CON EL ACIDO CLAVULANICO, INFECCIONES DE LA PIEL CAUSADAS POR STAPHYLOCOCCUS PRESENTACION INYECTABLE "/>
    <n v="53131616"/>
    <s v="MÍNIMA CUANTÍA"/>
    <n v="1"/>
    <n v="6"/>
    <n v="16"/>
    <n v="10"/>
    <n v="720000"/>
    <s v="UNIDAD"/>
    <s v="NO SOLICITADAS"/>
  </r>
  <r>
    <x v="32"/>
    <s v="02-02-01-003-005"/>
    <s v="02-02-01-003-005-02"/>
    <s v="Materiales y suministros - Productos farmacéuticos"/>
    <s v="JABON QUIRURGICO  DE GLUCONATO DE CLORHEXIDINA AL 4% X 1000 Ml PARA HIGIENE Y SALUBRIDAD DE ALTO ESPECTRO "/>
    <n v="10111302"/>
    <s v="MÍNIMA CUANTÍA"/>
    <n v="1"/>
    <n v="6"/>
    <n v="16"/>
    <n v="3"/>
    <n v="129000"/>
    <s v="UNIDAD"/>
    <s v="NO SOLICITADAS"/>
  </r>
  <r>
    <x v="32"/>
    <s v="02-02-01-003-005"/>
    <s v="02-02-01-003-005-02"/>
    <s v="Materiales y suministros - Productos farmacéuticos"/>
    <s v="GEL ANTIBACTERIAL CON GLICERINA ALCOHOL GEL AL 65 % SIN ENJUAGUE PRESENTACION POR  LITRO"/>
    <n v="53131626"/>
    <s v="MÍNIMA CUANTÍA"/>
    <n v="1"/>
    <n v="6"/>
    <n v="16"/>
    <n v="5"/>
    <n v="125000"/>
    <s v="UNIDAD"/>
    <s v="NO SOLICITADAS"/>
  </r>
  <r>
    <x v="32"/>
    <s v="02-02-01-003-005"/>
    <s v="02-02-01-003-005-03"/>
    <s v="Materiales y suministros - Jabón, preparados para limpieza, perfumes y preparados de tocador"/>
    <s v="CREMA DENTAL GRANDE PARA CANINO X 80Gr A BASE DE CLORHEXIDINA DIGLUCONATO CON ALOE VERA "/>
    <n v="10111302"/>
    <s v="MÍNIMA CUANTÍA"/>
    <n v="1"/>
    <n v="6"/>
    <n v="16"/>
    <n v="25"/>
    <n v="375000"/>
    <s v="UNIDAD"/>
    <s v="NO SOLICITADAS"/>
  </r>
  <r>
    <x v="32"/>
    <s v="02-02-01-003-005"/>
    <s v="02-02-01-003-005-03"/>
    <s v="Materiales y suministros - Jabón, preparados para limpieza, perfumes y preparados de tocador"/>
    <s v="LOCIÓN CANINA CON PH NEUTRO LIBRE DE ALCOHOL CON VITAMINAS LIBRE DE COLORANTES Y PARAVENOS  X 150 ML "/>
    <n v="10111302"/>
    <s v="MÍNIMA CUANTÍA"/>
    <n v="1"/>
    <n v="6"/>
    <n v="16"/>
    <n v="100"/>
    <n v="2300000"/>
    <s v="UNIDAD"/>
    <s v="NO SOLICITADAS"/>
  </r>
  <r>
    <x v="32"/>
    <s v="02-02-01-003-005"/>
    <s v="02-02-01-003-005-03"/>
    <s v="Materiales y suministros - Jabón, preparados para limpieza, perfumes y preparados de tocador"/>
    <s v="SHAMPOO PARA CANINOS CON ACONDICIONADOR A BASE DE EXTRACTO DE ORTIGA Y ALOE VERA  X 1000 Ml"/>
    <n v="10111302"/>
    <s v="MÍNIMA CUANTÍA"/>
    <n v="1"/>
    <n v="6"/>
    <n v="16"/>
    <n v="10"/>
    <n v="500000"/>
    <s v="UNIDAD"/>
    <s v="NO SOLICITADAS"/>
  </r>
  <r>
    <x v="32"/>
    <s v="02-02-01-003-005"/>
    <s v="02-02-01-003-005-03"/>
    <s v="Materiales y suministros - Jabón, preparados para limpieza, perfumes y preparados de tocador"/>
    <s v="AMBIENTADOR PARA PISOS"/>
    <n v="47131700"/>
    <s v="MÍNIMA CUANTÍA"/>
    <n v="1"/>
    <n v="9"/>
    <n v="16"/>
    <n v="120"/>
    <n v="1432440"/>
    <s v="UNIDAD"/>
    <s v="NO SOLICITADAS"/>
  </r>
  <r>
    <x v="32"/>
    <s v="02-02-01-003-005"/>
    <s v="02-02-01-003-005-03"/>
    <s v="Materiales y suministros - Jabón, preparados para limpieza, perfumes y preparados de tocador"/>
    <s v="CERA NEUTRO"/>
    <n v="47131802"/>
    <s v="MÍNIMA CUANTÍA"/>
    <n v="1"/>
    <n v="9"/>
    <n v="16"/>
    <n v="30"/>
    <n v="404820"/>
    <s v="UNIDAD"/>
    <s v="NO SOLICITADAS"/>
  </r>
  <r>
    <x v="32"/>
    <s v="02-02-01-003-005"/>
    <s v="02-02-01-003-005-03"/>
    <s v="Materiales y suministros - Jabón, preparados para limpieza, perfumes y preparados de tocador"/>
    <s v="DESENGRASANTE DE PARILLAS"/>
    <n v="47131821"/>
    <s v="MÍNIMA CUANTÍA"/>
    <n v="1"/>
    <n v="9"/>
    <n v="16"/>
    <n v="50"/>
    <n v="659150"/>
    <s v="UNIDAD"/>
    <s v="NO SOLICITADAS"/>
  </r>
  <r>
    <x v="32"/>
    <s v="02-02-01-003-005"/>
    <s v="02-02-01-003-005-03"/>
    <s v="Materiales y suministros - Jabón, preparados para limpieza, perfumes y preparados de tocador"/>
    <s v="JABON DETERGENTE EN POLVO X 500 GRS"/>
    <n v="53131608"/>
    <s v="MÍNIMA CUANTÍA"/>
    <n v="1"/>
    <n v="9"/>
    <n v="16"/>
    <n v="800"/>
    <n v="1931042.9680000001"/>
    <s v="UNIDAD"/>
    <s v="NO SOLICITADAS"/>
  </r>
  <r>
    <x v="32"/>
    <s v="02-02-01-003-005"/>
    <s v="02-02-01-003-005-03"/>
    <s v="Materiales y suministros - Jabón, preparados para limpieza, perfumes y preparados de tocador"/>
    <s v="JABON LAVAPLATOS EN PASTA X 1000 GRS"/>
    <n v="53131608"/>
    <s v="MÍNIMA CUANTÍA"/>
    <n v="1"/>
    <n v="9"/>
    <n v="16"/>
    <n v="400"/>
    <n v="2740400"/>
    <s v="UNIDAD"/>
    <s v="NO SOLICITADAS"/>
  </r>
  <r>
    <x v="32"/>
    <s v="02-02-01-003-005"/>
    <s v="02-02-01-003-005-03"/>
    <s v="Materiales y suministros - Jabón, preparados para limpieza, perfumes y preparados de tocador"/>
    <s v="JABON LAVALOZA MECANICO"/>
    <n v="53131608"/>
    <s v="MÍNIMA CUANTÍA"/>
    <n v="1"/>
    <n v="9"/>
    <n v="16"/>
    <n v="100"/>
    <n v="1307900"/>
    <s v="UNIDAD"/>
    <s v="NO SOLICITADAS"/>
  </r>
  <r>
    <x v="32"/>
    <s v="02-02-01-003-005"/>
    <s v="02-02-01-003-005-03"/>
    <s v="Materiales y suministros - Jabón, preparados para limpieza, perfumes y preparados de tocador"/>
    <s v="JABON LIQUIDO PARA MANOS X 3800 MLS"/>
    <n v="53131608"/>
    <s v="MÍNIMA CUANTÍA"/>
    <n v="1"/>
    <n v="9"/>
    <n v="16"/>
    <n v="40"/>
    <n v="357080"/>
    <s v="UNIDAD"/>
    <s v="NO SOLICITADAS"/>
  </r>
  <r>
    <x v="32"/>
    <s v="02-02-01-003-005"/>
    <s v="02-02-01-003-005-03"/>
    <s v="Materiales y suministros - Jabón, preparados para limpieza, perfumes y preparados de tocador"/>
    <s v="JABON LIQUIDO PARA MANOS X 1000 MLS"/>
    <n v="53131608"/>
    <s v="MÍNIMA CUANTÍA"/>
    <n v="1"/>
    <n v="9"/>
    <n v="16"/>
    <n v="50"/>
    <n v="1069150"/>
    <s v="UNIDAD"/>
    <s v="NO SOLICITADAS"/>
  </r>
  <r>
    <x v="32"/>
    <s v="02-02-01-003-005"/>
    <s v="02-02-01-003-005-03"/>
    <s v="Materiales y suministros - Jabón, preparados para limpieza, perfumes y preparados de tocador"/>
    <s v="JABON EN PASTA TOCADOR TIPO HOTEL"/>
    <n v="53131608"/>
    <s v="MÍNIMA CUANTÍA"/>
    <n v="1"/>
    <n v="9"/>
    <n v="16"/>
    <n v="700"/>
    <n v="123200"/>
    <s v="UNIDAD"/>
    <s v="NO SOLICITADAS"/>
  </r>
  <r>
    <x v="32"/>
    <s v="02-02-01-003-005"/>
    <s v="02-02-01-003-005-03"/>
    <s v="Materiales y suministros - Jabón, preparados para limpieza, perfumes y preparados de tocador"/>
    <s v="LIMPIAVIDRIO EN ATOMIZADOR X 500 MLS"/>
    <n v="42281704"/>
    <s v="MÍNIMA CUANTÍA"/>
    <n v="1"/>
    <n v="9"/>
    <n v="16"/>
    <n v="50"/>
    <n v="243950"/>
    <s v="UNIDAD"/>
    <s v="NO SOLICITADAS"/>
  </r>
  <r>
    <x v="32"/>
    <s v="02-02-01-003-005"/>
    <s v="02-02-01-003-005-03"/>
    <s v="Materiales y suministros - Jabón, preparados para limpieza, perfumes y preparados de tocador"/>
    <s v="DESINCRUSTANTE PARA PISOS"/>
    <n v="47131801"/>
    <s v="MÍNIMA CUANTÍA"/>
    <n v="1"/>
    <n v="9"/>
    <n v="16"/>
    <n v="6"/>
    <n v="64146"/>
    <s v="UNIDAD"/>
    <s v="NO SOLICITADAS"/>
  </r>
  <r>
    <x v="32"/>
    <s v="02-02-01-003-005"/>
    <s v="02-02-01-003-005-03"/>
    <s v="Materiales y suministros - Jabón, preparados para limpieza, perfumes y preparados de tocador"/>
    <s v="TALCO CORPORAL X 200 GRS"/>
    <n v="53131605"/>
    <s v="MÍNIMA CUANTÍA"/>
    <n v="1"/>
    <n v="9"/>
    <n v="16"/>
    <n v="50"/>
    <n v="311400"/>
    <s v="UNIDAD"/>
    <s v="NO SOLICITADAS"/>
  </r>
  <r>
    <x v="32"/>
    <s v="02-02-01-003-005"/>
    <s v="02-02-01-003-005-03"/>
    <s v="Materiales y suministros - Jabón, preparados para limpieza, perfumes y preparados de tocador"/>
    <s v="AMBIENTADOR ELECTRICO REPUESTO"/>
    <n v="47131700"/>
    <s v="MÍNIMA CUANTÍA"/>
    <n v="1"/>
    <n v="9"/>
    <n v="16"/>
    <n v="12"/>
    <n v="105876"/>
    <s v="UNIDAD"/>
    <s v="NO SOLICITADAS"/>
  </r>
  <r>
    <x v="32"/>
    <s v="02-02-01-003-005"/>
    <s v="02-02-01-003-005-03"/>
    <s v="Materiales y suministros - Jabón, preparados para limpieza, perfumes y preparados de tocador"/>
    <s v="SHAMPOO X GALON"/>
    <n v="53131602"/>
    <s v="MÍNIMA CUANTÍA"/>
    <n v="1"/>
    <n v="9"/>
    <n v="16"/>
    <n v="10"/>
    <n v="129750"/>
    <s v="UNIDAD"/>
    <s v="NO SOLICITADAS"/>
  </r>
  <r>
    <x v="32"/>
    <s v="02-02-01-003-005"/>
    <s v="02-02-01-003-005-03"/>
    <s v="Materiales y suministros - Jabón, preparados para limpieza, perfumes y preparados de tocador"/>
    <s v="MENTICOL"/>
    <n v="12352104"/>
    <s v="MÍNIMA CUANTÍA"/>
    <n v="1"/>
    <n v="9"/>
    <n v="16"/>
    <n v="15"/>
    <n v="135465"/>
    <s v="UNIDAD"/>
    <s v="NO SOLICITADAS"/>
  </r>
  <r>
    <x v="32"/>
    <s v="02-02-01-003-005"/>
    <s v="02-02-01-003-005-03"/>
    <s v="Materiales y suministros - Jabón, preparados para limpieza, perfumes y preparados de tocador"/>
    <s v="GEL X 1000 MLS"/>
    <n v="53131602"/>
    <s v="MÍNIMA CUANTÍA"/>
    <n v="1"/>
    <n v="9"/>
    <n v="16"/>
    <n v="10"/>
    <n v="140130"/>
    <s v="UNIDAD"/>
    <s v="NO SOLICITADAS"/>
  </r>
  <r>
    <x v="32"/>
    <s v="02-02-01-003-005"/>
    <s v="02-02-01-003-005-03"/>
    <s v="Materiales y suministros - Jabón, preparados para limpieza, perfumes y preparados de tocador"/>
    <s v="AMBIENTADOR PARA PISOS"/>
    <n v="47131700"/>
    <s v="MÍNIMA CUANTÍA"/>
    <n v="1"/>
    <n v="9"/>
    <n v="10"/>
    <n v="12"/>
    <n v="143244"/>
    <s v="UNIDAD"/>
    <s v="NO SOLICITADAS"/>
  </r>
  <r>
    <x v="32"/>
    <s v="02-02-01-003-005"/>
    <s v="02-02-01-003-005-03"/>
    <s v="Materiales y suministros - Jabón, preparados para limpieza, perfumes y preparados de tocador"/>
    <s v="JABON LIQUIDO PARA MANOS X 1000 MLS"/>
    <n v="53131608"/>
    <s v="MÍNIMA CUANTÍA"/>
    <n v="1"/>
    <n v="9"/>
    <n v="10"/>
    <n v="24"/>
    <n v="513192"/>
    <s v="UNIDAD"/>
    <s v="NO SOLICITADAS"/>
  </r>
  <r>
    <x v="32"/>
    <s v="02-02-01-003-005"/>
    <s v="02-02-01-003-005-03"/>
    <s v="Materiales y suministros - Jabón, preparados para limpieza, perfumes y preparados de tocador"/>
    <s v="AMBIENTADOR ELECTRICO REPUESTO"/>
    <n v="47131700"/>
    <s v="MÍNIMA CUANTÍA"/>
    <n v="1"/>
    <n v="9"/>
    <n v="10"/>
    <n v="12"/>
    <n v="105876"/>
    <s v="UNIDAD"/>
    <s v="NO SOLICITADAS"/>
  </r>
  <r>
    <x v="32"/>
    <s v="02-02-01-003-005"/>
    <s v="02-02-01-003-005-03"/>
    <s v="Materiales y suministros - Jabón, preparados para limpieza, perfumes y preparados de tocador"/>
    <s v="MENTICOL"/>
    <n v="12352104"/>
    <s v="MÍNIMA CUANTÍA"/>
    <n v="1"/>
    <n v="9"/>
    <n v="10"/>
    <n v="10"/>
    <n v="53513"/>
    <s v="UNIDAD"/>
    <s v="NO SOLICITADAS"/>
  </r>
  <r>
    <x v="32"/>
    <s v="02-02-01-003-005"/>
    <s v="02-02-01-003-005-03"/>
    <s v="Materiales y suministros - Jabón, preparados para limpieza, perfumes y preparados de tocador"/>
    <s v="GEL X 1000 MLS"/>
    <n v="53131602"/>
    <s v="MÍNIMA CUANTÍA"/>
    <n v="1"/>
    <n v="9"/>
    <n v="10"/>
    <n v="10"/>
    <n v="140130"/>
    <s v="UNIDAD"/>
    <s v="NO SOLICITADAS"/>
  </r>
  <r>
    <x v="32"/>
    <s v="02-02-01-003-005"/>
    <s v="02-02-01-003-005-04"/>
    <s v="Materiales y suministros - Productos químicos n. C. P."/>
    <s v="TINTA PARA SELLO COLOR NEGRO X 500MLS"/>
    <n v="44121904"/>
    <s v="MÍNIMA CUANTÍA"/>
    <n v="1"/>
    <n v="9"/>
    <n v="10"/>
    <n v="5"/>
    <n v="11275"/>
    <s v="UNIDAD"/>
    <s v="NO SOLICITADAS"/>
  </r>
  <r>
    <x v="32"/>
    <s v="02-02-01-003-005"/>
    <s v="02-02-01-003-005-05"/>
    <s v="Materiales y suministros - Fibras textiles manufacturadas"/>
    <s v="AGUJA PARA MAQUINA DE COSER"/>
    <n v="53141605"/>
    <s v="SELECCIÓN ABREVIADA MENOR CUANTÍA"/>
    <n v="2"/>
    <n v="6"/>
    <n v="10"/>
    <n v="5"/>
    <n v="80277.399999999994"/>
    <s v="GLOBAL"/>
    <s v="NO SOLICITADAS"/>
  </r>
  <r>
    <x v="32"/>
    <s v="02-02-01-003-005"/>
    <s v="02-02-01-003-005-05"/>
    <s v="Materiales y suministros - Fibras textiles manufacturadas"/>
    <s v="AGUJA PARA MAQUINA DE COSER "/>
    <n v="53141605"/>
    <s v="SELECCIÓN ABREVIADA MENOR CUANTÍA"/>
    <n v="2"/>
    <n v="6"/>
    <n v="10"/>
    <n v="5"/>
    <n v="73220.7"/>
    <s v="GLOBAL"/>
    <s v="NO SOLICITADAS"/>
  </r>
  <r>
    <x v="32"/>
    <s v="02-02-01-003-005"/>
    <s v="02-02-01-003-005-05"/>
    <s v="Materiales y suministros - Fibras textiles manufacturadas"/>
    <s v="GANCHOS PISTOLA NEUMÁTICA "/>
    <n v="27112505"/>
    <s v="SELECCIÓN ABREVIADA MENOR CUANTÍA"/>
    <n v="2"/>
    <n v="6"/>
    <n v="10"/>
    <n v="3"/>
    <n v="42697.2"/>
    <s v="GLOBAL"/>
    <s v="NO SOLICITADAS"/>
  </r>
  <r>
    <x v="32"/>
    <s v="02-02-01-003-005"/>
    <s v="02-02-01-003-005-05"/>
    <s v="Materiales y suministros - Fibras textiles manufacturadas"/>
    <s v="GANCHOS PISTOLA NEUMÁTICA"/>
    <n v="27112505"/>
    <s v="SELECCIÓN ABREVIADA MENOR CUANTÍA"/>
    <n v="2"/>
    <n v="6"/>
    <n v="10"/>
    <n v="2"/>
    <n v="115034.92"/>
    <s v="GLOBAL"/>
    <s v="NO SOLICITADAS"/>
  </r>
  <r>
    <x v="32"/>
    <s v="02-02-01-003-005"/>
    <s v="02-02-01-003-005-05"/>
    <s v="Materiales y suministros - Fibras textiles manufacturadas"/>
    <s v="CUERO ANTIFLAMA  COLOR GRIS RATON"/>
    <n v="60123501"/>
    <s v="SELECCIÓN ABREVIADA MENOR CUANTÍA"/>
    <n v="2"/>
    <n v="6"/>
    <n v="10"/>
    <n v="50"/>
    <n v="2301341"/>
    <s v="METRO"/>
    <s v="NO SOLICITADAS"/>
  </r>
  <r>
    <x v="32"/>
    <s v="02-02-01-003-005"/>
    <s v="02-02-01-003-005-05"/>
    <s v="Materiales y suministros - Fibras textiles manufacturadas"/>
    <s v="CIERRE NYLON"/>
    <n v="31162406"/>
    <s v="SELECCIÓN ABREVIADA MENOR CUANTÍA"/>
    <n v="2"/>
    <n v="6"/>
    <n v="10"/>
    <n v="20"/>
    <n v="17635.8"/>
    <s v="METRO"/>
    <s v="NO SOLICITADAS"/>
  </r>
  <r>
    <x v="32"/>
    <s v="02-02-01-003-005"/>
    <s v="02-02-01-003-005-05"/>
    <s v="Materiales y suministros - Fibras textiles manufacturadas"/>
    <s v="DESLIZADORES NEGROS"/>
    <n v="20122832"/>
    <s v="SELECCIÓN ABREVIADA MENOR CUANTÍA"/>
    <n v="2"/>
    <n v="6"/>
    <n v="10"/>
    <n v="30"/>
    <n v="15886.499999999998"/>
    <s v="UNIDAD"/>
    <s v="NO SOLICITADAS"/>
  </r>
  <r>
    <x v="32"/>
    <s v="02-02-01-003-005"/>
    <s v="02-02-01-003-005-05"/>
    <s v="Materiales y suministros - Fibras textiles manufacturadas"/>
    <s v="SESGO NEGRO"/>
    <n v="23153401"/>
    <s v="SELECCIÓN ABREVIADA MENOR CUANTÍA"/>
    <n v="2"/>
    <n v="6"/>
    <n v="10"/>
    <n v="40"/>
    <n v="32939.199999999997"/>
    <s v="METRO"/>
    <s v="NO SOLICITADAS"/>
  </r>
  <r>
    <x v="32"/>
    <s v="02-02-01-003-005"/>
    <s v="02-02-01-003-005-05"/>
    <s v="Materiales y suministros - Fibras textiles manufacturadas"/>
    <s v="PEGANTE INDUSTRIAL"/>
    <n v="23153401"/>
    <s v="SELECCIÓN ABREVIADA MENOR CUANTÍA"/>
    <n v="2"/>
    <n v="6"/>
    <n v="10"/>
    <n v="20"/>
    <n v="1667880.2"/>
    <s v="METRO"/>
    <s v="NO SOLICITADAS"/>
  </r>
  <r>
    <x v="32"/>
    <s v="02-02-01-003-005"/>
    <s v="02-02-01-003-005-05"/>
    <s v="Materiales y suministros - Fibras textiles manufacturadas"/>
    <s v="RESORTE "/>
    <n v="31163201"/>
    <s v="SELECCIÓN ABREVIADA MENOR CUANTÍA"/>
    <n v="2"/>
    <n v="6"/>
    <n v="10"/>
    <n v="15"/>
    <n v="13226.849999999999"/>
    <s v="METRO"/>
    <s v="NO SOLICITADAS"/>
  </r>
  <r>
    <x v="32"/>
    <s v="02-02-01-003-005"/>
    <s v="02-02-01-003-005-05"/>
    <s v="Materiales y suministros - Fibras textiles manufacturadas"/>
    <s v="RESORTE"/>
    <n v="31163201"/>
    <s v="SELECCIÓN ABREVIADA MENOR CUANTÍA"/>
    <n v="2"/>
    <n v="6"/>
    <n v="10"/>
    <n v="15"/>
    <n v="11459.7"/>
    <s v="METRO"/>
    <s v="NO SOLICITADAS"/>
  </r>
  <r>
    <x v="32"/>
    <s v="02-02-01-003-006"/>
    <s v="02-02-01-003-006-01"/>
    <s v="Materiales y suministros - Llantas de caucho y neumáticos (cámaras de aire)"/>
    <s v="LLANTA"/>
    <n v="25172503"/>
    <s v="SELECCIÓN ABREVIADA MENOR CUANTÍA"/>
    <n v="2"/>
    <n v="6"/>
    <n v="10"/>
    <n v="2"/>
    <n v="1638725.2"/>
    <s v="UNIDAD"/>
    <s v="NO SOLICITADAS"/>
  </r>
  <r>
    <x v="32"/>
    <s v="02-02-01-003-006"/>
    <s v="02-02-01-003-006-01"/>
    <s v="Materiales y suministros - Llantas de caucho y neumáticos (cámaras de aire)"/>
    <s v="LLANTA"/>
    <n v="25172503"/>
    <s v="SELECCIÓN ABREVIADA MENOR CUANTÍA"/>
    <n v="2"/>
    <n v="6"/>
    <n v="10"/>
    <n v="2"/>
    <n v="1638725.2"/>
    <s v="UNIDAD"/>
    <s v="NO SOLICITADAS"/>
  </r>
  <r>
    <x v="32"/>
    <s v="02-02-01-003-006"/>
    <s v="02-02-01-003-006-02"/>
    <s v="Materiales y suministros - Otros productos de caucho"/>
    <s v="PELOTA MACIZA EN CAUCHO PARA PERRO DE 8 CM DE DIAMETRO COLORES SURTIDOS, ELABORADA CON PRODUCTOS ATOXICOS."/>
    <n v="10111301"/>
    <s v="MÍNIMA CUANTÍA"/>
    <n v="1"/>
    <n v="6"/>
    <n v="16"/>
    <n v="5"/>
    <n v="116000"/>
    <s v="UNIDAD"/>
    <s v="NO SOLICITADAS"/>
  </r>
  <r>
    <x v="32"/>
    <s v="02-02-01-003-006"/>
    <s v="02-02-01-003-006-02"/>
    <s v="Materiales y suministros - Otros productos de caucho"/>
    <s v="GUANTES ESTERIL PARA  CIRUGÍA EN MATERIAL LATEX, ESTERILIZADOS, CON PROCESO DE RAYOS GAMA, ANATOMICOS, CON REBORDE DE ALTA RESISTENCIA Y ELASTICIDAD.  CAJA X 100 UNIDADES C/U."/>
    <n v="42132205"/>
    <s v="MÍNIMA CUANTÍA"/>
    <n v="1"/>
    <n v="6"/>
    <n v="16"/>
    <n v="3"/>
    <n v="13020"/>
    <s v="PAR"/>
    <s v="NO SOLICITADAS"/>
  </r>
  <r>
    <x v="32"/>
    <s v="02-02-01-003-006"/>
    <s v="02-02-01-003-006-02"/>
    <s v="Materiales y suministros - Otros productos de caucho"/>
    <s v="GUANTES PLASTICOS DESECHABLES DE POLIETILENO TRASPARENTE TAMAÑO APROXIMADO DE 10” DE LARGO (CAJAS X 100)"/>
    <n v="46181504"/>
    <s v="MÍNIMA CUANTÍA"/>
    <n v="1"/>
    <n v="6"/>
    <n v="16"/>
    <n v="2"/>
    <n v="40000"/>
    <s v="UNIDAD"/>
    <s v="NO SOLICITADAS"/>
  </r>
  <r>
    <x v="32"/>
    <s v="02-02-01-003-006"/>
    <s v="02-02-01-003-006-02"/>
    <s v="Materiales y suministros - Otros productos de caucho"/>
    <s v="GUANTES INDUSTRIAL DE CAUCHO TALLA “M” COLOR NEGRO PARA USO DOMESTICO CON AGARRE EN HUMEDO Y SECO PARA PREVENIR ACCIDENTES RESISTENTE CONTRA DETERGENTES, ALCOHOLES Y GRASAS"/>
    <n v="46181504"/>
    <s v="MÍNIMA CUANTÍA"/>
    <n v="1"/>
    <n v="6"/>
    <n v="16"/>
    <n v="10"/>
    <n v="73000"/>
    <s v="UNIDAD"/>
    <s v="NO SOLICITADAS"/>
  </r>
  <r>
    <x v="32"/>
    <s v="02-02-01-003-006"/>
    <s v="02-02-01-003-006-02"/>
    <s v="Materiales y suministros - Otros productos de caucho"/>
    <s v="GUANTE DE CAUCHO ASEO"/>
    <n v="48102107"/>
    <s v="MÍNIMA CUANTÍA"/>
    <n v="1"/>
    <n v="9"/>
    <n v="16"/>
    <n v="80"/>
    <n v="315520"/>
    <s v="UNIDAD"/>
    <s v="NO SOLICITADAS"/>
  </r>
  <r>
    <x v="32"/>
    <s v="02-02-01-003-006"/>
    <s v="02-02-01-003-006-02"/>
    <s v="Materiales y suministros - Otros productos de caucho"/>
    <s v="CHUPAS PARA BAÑO"/>
    <n v="40151500"/>
    <s v="MÍNIMA CUANTÍA"/>
    <n v="1"/>
    <n v="9"/>
    <n v="16"/>
    <n v="10"/>
    <n v="48790"/>
    <s v="UNIDAD"/>
    <s v="NO SOLICITADAS"/>
  </r>
  <r>
    <x v="32"/>
    <s v="02-02-01-003-006"/>
    <s v="02-02-01-003-006-02"/>
    <s v="Materiales y suministros - Otros productos de caucho"/>
    <s v="ZAPATAS DE APOYO LONGITUD 15 cm, ANCHO 4cm, alto 3cm"/>
    <n v="23242114"/>
    <n v="0"/>
    <n v="0"/>
    <n v="0"/>
    <n v="10"/>
    <n v="6"/>
    <n v="900000"/>
    <s v="UNIDAD"/>
    <s v=""/>
  </r>
  <r>
    <x v="32"/>
    <s v="02-02-01-003-006"/>
    <s v="02-02-01-003-006-03"/>
    <s v="Materiales y suministros - Semimanufacturas de plástico"/>
    <s v="PLOMERIA"/>
    <n v="30191800"/>
    <s v="SELECCIÓN ABREVIADA MENOR CUANTÍA"/>
    <n v="1"/>
    <n v="9"/>
    <n v="16"/>
    <n v="1"/>
    <n v="15000000"/>
    <s v="GLOBAL"/>
    <s v="NO SOLICITADAS"/>
  </r>
  <r>
    <x v="32"/>
    <s v="02-02-01-003-006"/>
    <s v="02-02-01-003-006-04"/>
    <s v="Materiales y suministros - Productos de empaque y envasado, de plástico"/>
    <s v="GUACAL PLASTICO PARA PERRO GRANDE MEDIDAS 101 LARGO X 67 ANCHO POR 76 DE ALTO PARA PERROS, PUERTA DE METAL CON CIERRE A PRESION, CON PEQUEÑAS ABERTURAS AL REDEDOR DEL TRANSPORTADOR "/>
    <n v="42121600"/>
    <s v="MÍNIMA CUANTÍA"/>
    <n v="1"/>
    <n v="6"/>
    <n v="16"/>
    <n v="2"/>
    <n v="1138999.93"/>
    <s v="UNIDAD"/>
    <s v="NO SOLICITADAS"/>
  </r>
  <r>
    <x v="32"/>
    <s v="02-02-01-003-006"/>
    <s v="02-02-01-003-006-09"/>
    <s v="Materiales y suministros - Otros productos plásticos"/>
    <s v="BALDE PLASTICO"/>
    <n v="47121804"/>
    <s v="MÍNIMA CUANTÍA"/>
    <n v="1"/>
    <n v="9"/>
    <n v="16"/>
    <n v="5"/>
    <n v="67470"/>
    <s v="UNIDAD"/>
    <s v="NO SOLICITADAS"/>
  </r>
  <r>
    <x v="32"/>
    <s v="02-02-01-003-006"/>
    <s v="02-02-01-003-006-09"/>
    <s v="Materiales y suministros - Otros productos plásticos"/>
    <s v="SABRA"/>
    <n v="47131603"/>
    <s v="MÍNIMA CUANTÍA"/>
    <n v="1"/>
    <n v="9"/>
    <n v="16"/>
    <n v="500"/>
    <n v="93500"/>
    <s v="UNIDAD"/>
    <s v="NO SOLICITADAS"/>
  </r>
  <r>
    <x v="32"/>
    <s v="02-02-01-003-006"/>
    <s v="02-02-01-003-006-09"/>
    <s v="Materiales y suministros - Otros productos plásticos"/>
    <s v="GORROS DE BAÑO PLASTICO"/>
    <n v="42131502"/>
    <s v="MÍNIMA CUANTÍA"/>
    <n v="1"/>
    <n v="9"/>
    <n v="16"/>
    <n v="50"/>
    <n v="19200"/>
    <s v="UNIDAD"/>
    <s v="NO SOLICITADAS"/>
  </r>
  <r>
    <x v="32"/>
    <s v="02-02-01-003-006"/>
    <s v="02-02-01-003-006-09"/>
    <s v="Materiales y suministros - Otros productos plásticos"/>
    <s v="BORRADOR DE NATA"/>
    <n v="44121804"/>
    <s v="MÍNIMA CUANTÍA"/>
    <n v="1"/>
    <n v="9"/>
    <n v="10"/>
    <n v="50"/>
    <n v="20500"/>
    <s v="UNIDAD"/>
    <s v="NO SOLICITADAS"/>
  </r>
  <r>
    <x v="32"/>
    <s v="02-02-01-003-006"/>
    <s v="02-02-01-003-006-09"/>
    <s v="Materiales y suministros - Otros productos plásticos"/>
    <s v="GANCHO LEGAJADOR PASTICO X 2O UNDS"/>
    <n v="31162600"/>
    <s v="MÍNIMA CUANTÍA"/>
    <n v="1"/>
    <n v="9"/>
    <n v="10"/>
    <n v="30"/>
    <n v="40650"/>
    <s v="UNIDAD"/>
    <s v="NO SOLICITADAS"/>
  </r>
  <r>
    <x v="32"/>
    <s v="02-02-01-003-006"/>
    <s v="02-02-01-003-006-09"/>
    <s v="Materiales y suministros - Otros productos plásticos"/>
    <s v="GANCHOS COSEDORA 26/6 X CAJA"/>
    <n v="31162600"/>
    <s v="MÍNIMA CUANTÍA"/>
    <n v="1"/>
    <n v="9"/>
    <n v="10"/>
    <n v="50"/>
    <n v="81350"/>
    <s v="UNIDAD"/>
    <s v="NO SOLICITADAS"/>
  </r>
  <r>
    <x v="32"/>
    <s v="02-02-01-003-006"/>
    <s v="02-02-01-003-006-09"/>
    <s v="Materiales y suministros - Otros productos plásticos"/>
    <s v="CINTA TRANSPARENTE GRUESA"/>
    <n v="31201500"/>
    <s v="MÍNIMA CUANTÍA"/>
    <n v="1"/>
    <n v="9"/>
    <n v="10"/>
    <n v="60"/>
    <n v="80400"/>
    <s v="UNIDAD"/>
    <s v="NO SOLICITADAS"/>
  </r>
  <r>
    <x v="32"/>
    <s v="02-02-01-003-006"/>
    <s v="02-02-01-003-006-09"/>
    <s v="Materiales y suministros - Otros productos plásticos"/>
    <s v="CINTA TRANSPARANTE DELGADA"/>
    <n v="31201500"/>
    <s v="MÍNIMA CUANTÍA"/>
    <n v="1"/>
    <n v="9"/>
    <n v="10"/>
    <n v="15"/>
    <n v="10215"/>
    <s v="UNIDAD"/>
    <s v="NO SOLICITADAS"/>
  </r>
  <r>
    <x v="32"/>
    <s v="02-02-01-003-006"/>
    <s v="02-02-01-003-006-09"/>
    <s v="Materiales y suministros - Otros productos plásticos"/>
    <s v="CINTA DE ENMASCARAR 12MM"/>
    <n v="31201500"/>
    <s v="MÍNIMA CUANTÍA"/>
    <n v="1"/>
    <n v="9"/>
    <n v="10"/>
    <n v="30"/>
    <n v="46170"/>
    <s v="UNIDAD"/>
    <s v="NO SOLICITADAS"/>
  </r>
  <r>
    <x v="32"/>
    <s v="02-02-01-003-006"/>
    <s v="02-02-01-003-006-09"/>
    <s v="Materiales y suministros - Otros productos plásticos"/>
    <s v="PAPEL CONTAC TRANSPARENTE X ROLLO DE 20 MTS"/>
    <n v="60121120"/>
    <s v="MÍNIMA CUANTÍA"/>
    <n v="1"/>
    <n v="9"/>
    <n v="10"/>
    <n v="12"/>
    <n v="271668"/>
    <s v="UNIDAD"/>
    <s v="NO SOLICITADAS"/>
  </r>
  <r>
    <x v="32"/>
    <s v="02-02-01-003-006"/>
    <s v="02-02-01-003-006-09"/>
    <s v="Materiales y suministros - Otros productos plásticos"/>
    <s v="REGLA DE 30 CM"/>
    <n v="41111604"/>
    <s v="MÍNIMA CUANTÍA"/>
    <n v="1"/>
    <n v="9"/>
    <n v="10"/>
    <n v="10"/>
    <n v="18000"/>
    <s v="Unidad"/>
    <s v="NO SOLICITADAS"/>
  </r>
  <r>
    <x v="32"/>
    <s v="02-02-01-003-006"/>
    <s v="02-02-01-003-006-09"/>
    <s v="Materiales y suministros - Otros productos plásticos"/>
    <s v="BORRADOR DE NATA"/>
    <n v="44121804"/>
    <s v="MÍNIMA CUANTÍA"/>
    <n v="1"/>
    <n v="9"/>
    <n v="10"/>
    <n v="24"/>
    <n v="9840"/>
    <s v="UNIDAD"/>
    <s v="NO SOLICITADAS"/>
  </r>
  <r>
    <x v="32"/>
    <s v="02-02-01-003-006"/>
    <s v="02-02-01-003-006-09"/>
    <s v="Materiales y suministros - Otros productos plásticos"/>
    <s v="GANCHO LEGAJADOR PASTICO X 2O UNDS"/>
    <n v="31162600"/>
    <s v="MÍNIMA CUANTÍA"/>
    <n v="1"/>
    <n v="9"/>
    <n v="10"/>
    <n v="10"/>
    <n v="13550"/>
    <s v="UNIDAD"/>
    <s v="NO SOLICITADAS"/>
  </r>
  <r>
    <x v="32"/>
    <s v="02-02-01-003-006"/>
    <s v="02-02-01-003-006-09"/>
    <s v="Materiales y suministros - Otros productos plásticos"/>
    <s v="GANCHOS COSEDORA 26/6 X CAJA"/>
    <n v="31162600"/>
    <s v="MÍNIMA CUANTÍA"/>
    <n v="1"/>
    <n v="9"/>
    <n v="10"/>
    <n v="10"/>
    <n v="16270"/>
    <s v="UNIDAD"/>
    <s v="NO SOLICITADAS"/>
  </r>
  <r>
    <x v="32"/>
    <s v="02-02-01-003-006"/>
    <s v="02-02-01-003-006-09"/>
    <s v="Materiales y suministros - Otros productos plásticos"/>
    <s v="CINTA TRANSPARENTE GRUESA"/>
    <n v="31201500"/>
    <s v="MÍNIMA CUANTÍA"/>
    <n v="1"/>
    <n v="9"/>
    <n v="10"/>
    <n v="10"/>
    <n v="13400"/>
    <s v="UNIDAD"/>
    <s v="NO SOLICITADAS"/>
  </r>
  <r>
    <x v="32"/>
    <s v="02-02-01-003-006"/>
    <s v="02-02-01-003-006-09"/>
    <s v="Materiales y suministros - Otros productos plásticos"/>
    <s v="CINTA TRANSPARANTE DELGADA"/>
    <n v="31201500"/>
    <s v="MÍNIMA CUANTÍA"/>
    <n v="1"/>
    <n v="9"/>
    <n v="10"/>
    <n v="12"/>
    <n v="8172"/>
    <s v="UNIDAD"/>
    <s v="NO SOLICITADAS"/>
  </r>
  <r>
    <x v="32"/>
    <s v="02-02-01-003-006"/>
    <s v="02-02-01-003-006-09"/>
    <s v="Materiales y suministros - Otros productos plásticos"/>
    <s v="CINTA DE ENMASCARAR 12MM"/>
    <n v="31201500"/>
    <s v="MÍNIMA CUANTÍA"/>
    <n v="1"/>
    <n v="9"/>
    <n v="10"/>
    <n v="2"/>
    <n v="3078"/>
    <s v="UNIDAD"/>
    <s v="NO SOLICITADAS"/>
  </r>
  <r>
    <x v="32"/>
    <s v="02-02-01-003-006"/>
    <s v="02-02-01-003-006-09"/>
    <s v="Materiales y suministros - Otros productos plásticos"/>
    <s v="REGLA DE 30 CM"/>
    <n v="41111604"/>
    <s v="MÍNIMA CUANTÍA"/>
    <n v="1"/>
    <n v="9"/>
    <n v="10"/>
    <n v="3"/>
    <n v="5400"/>
    <s v="Unidad"/>
    <s v="NO SOLICITADAS"/>
  </r>
  <r>
    <x v="32"/>
    <s v="02-02-01-003-007"/>
    <s v="02-02-01-003-007-05"/>
    <s v="Materiales y suministros - Artículos de concreto, cemento y yeso"/>
    <s v="ALBAÑILERIA"/>
    <n v="30191800"/>
    <s v="SELECCIÓN ABREVIADA MENOR CUANTÍA"/>
    <n v="1"/>
    <n v="9"/>
    <n v="16"/>
    <n v="1"/>
    <n v="22500000"/>
    <s v="GLOBAL"/>
    <s v="NO SOLICITADAS"/>
  </r>
  <r>
    <x v="32"/>
    <s v="02-02-01-003-008"/>
    <s v="02-02-01-003-008-03"/>
    <s v="Materiales y suministros -Instrumentos Musicales"/>
    <s v="CAÑAS PARA CLARINETE SOPRANO EN SIB # 3-1/2"/>
    <n v="60131502"/>
    <s v="MÍNIMA CUANTÍA"/>
    <n v="1"/>
    <n v="6"/>
    <n v="16"/>
    <n v="12"/>
    <n v="235620"/>
    <s v="UNIDAD"/>
    <s v="NO SOLICITADAS"/>
  </r>
  <r>
    <x v="32"/>
    <s v="02-02-01-003-008"/>
    <s v="02-02-01-003-008-03"/>
    <s v="Materiales y suministros -Instrumentos Musicales"/>
    <s v="CAÑAS PARA CLARINETE SOPRANO EN SIB TRADICIONAL # 3"/>
    <n v="60131502"/>
    <s v="MÍNIMA CUANTÍA"/>
    <n v="1"/>
    <n v="6"/>
    <n v="16"/>
    <n v="20"/>
    <n v="392700"/>
    <s v="UNIDAD"/>
    <s v="NO SOLICITADAS"/>
  </r>
  <r>
    <x v="32"/>
    <s v="02-02-01-003-008"/>
    <s v="02-02-01-003-008-03"/>
    <s v="Materiales y suministros -Instrumentos Musicales"/>
    <s v="CAÑAS PARA CLARINETE SOPRANO EN SIB  CAJA NEGRA # 3 "/>
    <n v="60131502"/>
    <s v="MÍNIMA CUANTÍA"/>
    <n v="1"/>
    <n v="6"/>
    <n v="16"/>
    <n v="12"/>
    <n v="235620"/>
    <s v="UNIDAD"/>
    <s v="NO SOLICITADAS"/>
  </r>
  <r>
    <x v="32"/>
    <s v="02-02-01-003-008"/>
    <s v="02-02-01-003-008-03"/>
    <s v="Materiales y suministros -Instrumentos Musicales"/>
    <s v="CAÑAS PARA CLARINETE REQUINTO EN EB #3"/>
    <n v="60131502"/>
    <s v="MÍNIMA CUANTÍA"/>
    <n v="1"/>
    <n v="6"/>
    <n v="16"/>
    <n v="12"/>
    <n v="257040"/>
    <s v="UNIDAD"/>
    <s v="NO SOLICITADAS"/>
  </r>
  <r>
    <x v="32"/>
    <s v="02-02-01-003-008"/>
    <s v="02-02-01-003-008-03"/>
    <s v="Materiales y suministros -Instrumentos Musicales"/>
    <s v="CAÑAS PARA CLARINETE BAJO EN SIB #3"/>
    <n v="60131502"/>
    <s v="MÍNIMA CUANTÍA"/>
    <n v="1"/>
    <n v="6"/>
    <n v="16"/>
    <n v="12"/>
    <n v="378420"/>
    <s v="UNIDAD"/>
    <s v="NO SOLICITADAS"/>
  </r>
  <r>
    <x v="32"/>
    <s v="02-02-01-003-008"/>
    <s v="02-02-01-003-008-03"/>
    <s v="Materiales y suministros -Instrumentos Musicales"/>
    <s v="CAÑA PLÁSTICA SAXOFÓN SOPRANO"/>
    <n v="60131502"/>
    <s v="MÍNIMA CUANTÍA"/>
    <n v="1"/>
    <n v="6"/>
    <n v="16"/>
    <n v="1"/>
    <n v="220150"/>
    <s v="UNIDAD"/>
    <s v="NO SOLICITADAS"/>
  </r>
  <r>
    <x v="32"/>
    <s v="02-02-01-003-008"/>
    <s v="02-02-01-003-008-03"/>
    <s v="Materiales y suministros -Instrumentos Musicales"/>
    <s v="CAÑA PLÁSTICA SAXOFÓN ALTO"/>
    <n v="60131502"/>
    <s v="MÍNIMA CUANTÍA"/>
    <n v="1"/>
    <n v="6"/>
    <n v="16"/>
    <n v="1"/>
    <n v="220150"/>
    <s v="UNIDAD"/>
    <s v="NO SOLICITADAS"/>
  </r>
  <r>
    <x v="32"/>
    <s v="02-02-01-003-008"/>
    <s v="02-02-01-003-008-03"/>
    <s v="Materiales y suministros -Instrumentos Musicales"/>
    <s v="CAÑAS SAX ALTO N° 3"/>
    <n v="60131502"/>
    <s v="MÍNIMA CUANTÍA"/>
    <n v="1"/>
    <n v="6"/>
    <n v="16"/>
    <n v="25"/>
    <n v="544425"/>
    <s v="UNIDAD"/>
    <s v="NO SOLICITADAS"/>
  </r>
  <r>
    <x v="32"/>
    <s v="02-02-01-003-008"/>
    <s v="02-02-01-003-008-03"/>
    <s v="Materiales y suministros -Instrumentos Musicales"/>
    <s v="CAÑA PLÁSTICA SAXOFÓN TENOR"/>
    <n v="60131502"/>
    <s v="MÍNIMA CUANTÍA"/>
    <n v="1"/>
    <n v="6"/>
    <n v="16"/>
    <n v="3"/>
    <n v="660450"/>
    <s v="UNIDAD"/>
    <s v="NO SOLICITADAS"/>
  </r>
  <r>
    <x v="32"/>
    <s v="02-02-01-003-008"/>
    <s v="02-02-01-003-008-03"/>
    <s v="Materiales y suministros -Instrumentos Musicales"/>
    <s v="CAÑA PLÁSTICA SAXOFÓN BARÍTONO "/>
    <n v="60131502"/>
    <s v="MÍNIMA CUANTÍA"/>
    <n v="1"/>
    <n v="6"/>
    <n v="16"/>
    <n v="2"/>
    <n v="440300"/>
    <s v="UNIDAD"/>
    <s v="NO SOLICITADAS"/>
  </r>
  <r>
    <x v="32"/>
    <s v="02-02-01-003-008"/>
    <s v="02-02-01-003-008-03"/>
    <s v="Materiales y suministros -Instrumentos Musicales"/>
    <s v="MADERA PARA CAÑAS DE OBOE"/>
    <n v="60131500"/>
    <s v="MÍNIMA CUANTÍA"/>
    <n v="1"/>
    <n v="6"/>
    <n v="16"/>
    <n v="10"/>
    <n v="196350"/>
    <s v="UNIDAD"/>
    <s v="NO SOLICITADAS"/>
  </r>
  <r>
    <x v="32"/>
    <s v="02-02-01-003-008"/>
    <s v="02-02-01-003-008-03"/>
    <s v="Materiales y suministros -Instrumentos Musicales"/>
    <s v="MADERA PARA CAÑAS DE CORNO INGLÉS"/>
    <n v="60131500"/>
    <s v="MÍNIMA CUANTÍA"/>
    <n v="1"/>
    <n v="6"/>
    <n v="16"/>
    <n v="10"/>
    <n v="196350"/>
    <s v="UNIDAD"/>
    <s v="NO SOLICITADAS"/>
  </r>
  <r>
    <x v="32"/>
    <s v="02-02-01-003-008"/>
    <s v="02-02-01-003-008-03"/>
    <s v="Materiales y suministros -Instrumentos Musicales"/>
    <s v="TUDEL O TUBO PARA CORNO INGLÉS  "/>
    <n v="60131500"/>
    <s v="MÍNIMA CUANTÍA"/>
    <n v="1"/>
    <n v="6"/>
    <n v="16"/>
    <n v="2"/>
    <n v="61880"/>
    <s v="UNIDAD"/>
    <s v="NO SOLICITADAS"/>
  </r>
  <r>
    <x v="32"/>
    <s v="02-02-01-003-008"/>
    <s v="02-02-01-003-008-03"/>
    <s v="Materiales y suministros -Instrumentos Musicales"/>
    <s v="LIMPIADOR CON PESA PARA SAXOFÓN"/>
    <n v="60121241"/>
    <s v="MÍNIMA CUANTÍA"/>
    <n v="1"/>
    <n v="6"/>
    <n v="16"/>
    <n v="1"/>
    <n v="92820"/>
    <s v="UNIDAD"/>
    <s v="NO SOLICITADAS"/>
  </r>
  <r>
    <x v="32"/>
    <s v="02-02-01-003-008"/>
    <s v="02-02-01-003-008-03"/>
    <s v="Materiales y suministros -Instrumentos Musicales"/>
    <s v="LIMPIADOR CON PESA PARA SAXOFÓN BARÍTONO"/>
    <n v="60121241"/>
    <s v="MÍNIMA CUANTÍA"/>
    <n v="1"/>
    <n v="6"/>
    <n v="16"/>
    <n v="1"/>
    <n v="104720"/>
    <s v="UNIDAD"/>
    <s v="NO SOLICITADAS"/>
  </r>
  <r>
    <x v="32"/>
    <s v="02-02-01-003-008"/>
    <s v="02-02-01-003-008-03"/>
    <s v="Materiales y suministros -Instrumentos Musicales"/>
    <s v="LIMPIADOR CON PESA PARA CLARINETE"/>
    <n v="60121241"/>
    <s v="MÍNIMA CUANTÍA"/>
    <n v="1"/>
    <n v="6"/>
    <n v="16"/>
    <n v="3"/>
    <n v="271320"/>
    <s v="UNIDAD"/>
    <s v="NO SOLICITADAS"/>
  </r>
  <r>
    <x v="32"/>
    <s v="02-02-01-003-008"/>
    <s v="02-02-01-003-008-03"/>
    <s v="Materiales y suministros -Instrumentos Musicales"/>
    <s v="PAÑO DE LIMPIEZA EXTERIOR"/>
    <n v="60121241"/>
    <s v="MÍNIMA CUANTÍA"/>
    <n v="1"/>
    <n v="6"/>
    <n v="16"/>
    <n v="2"/>
    <n v="161840"/>
    <s v="UNIDAD"/>
    <s v="NO SOLICITADAS"/>
  </r>
  <r>
    <x v="32"/>
    <s v="02-02-01-003-008"/>
    <s v="02-02-01-003-008-03"/>
    <s v="Materiales y suministros -Instrumentos Musicales"/>
    <s v="PARCHE (COMPENSADOR) PARA BOQUILLA-PAQUETE"/>
    <n v="60131500"/>
    <s v="MÍNIMA CUANTÍA"/>
    <n v="1"/>
    <n v="6"/>
    <n v="16"/>
    <n v="3"/>
    <n v="257040"/>
    <s v="UNIDAD"/>
    <s v="NO SOLICITADAS"/>
  </r>
  <r>
    <x v="32"/>
    <s v="02-02-01-003-008"/>
    <s v="02-02-01-003-008-03"/>
    <s v="Materiales y suministros -Instrumentos Musicales"/>
    <s v="SECAZAPATILLAS-CAJA"/>
    <n v="60131500"/>
    <s v="MÍNIMA CUANTÍA"/>
    <n v="1"/>
    <n v="6"/>
    <n v="16"/>
    <n v="3"/>
    <n v="1324470"/>
    <s v="UNIDAD"/>
    <s v="NO SOLICITADAS"/>
  </r>
  <r>
    <x v="32"/>
    <s v="02-02-01-003-008"/>
    <s v="02-02-01-003-008-03"/>
    <s v="Materiales y suministros -Instrumentos Musicales"/>
    <s v="PROTECTOR PARA APOYA PULGAR GRANDE-CAJA"/>
    <n v="60131500"/>
    <s v="MÍNIMA CUANTÍA"/>
    <n v="1"/>
    <n v="6"/>
    <n v="16"/>
    <n v="1"/>
    <n v="578340"/>
    <s v="UNIDAD"/>
    <s v="NO SOLICITADAS"/>
  </r>
  <r>
    <x v="32"/>
    <s v="02-02-01-003-008"/>
    <s v="02-02-01-003-008-03"/>
    <s v="Materiales y suministros -Instrumentos Musicales"/>
    <s v="KIT DE ASEO PARA FAGOT -PAQUETE"/>
    <n v="60131500"/>
    <s v="MÍNIMA CUANTÍA"/>
    <n v="1"/>
    <n v="6"/>
    <n v="16"/>
    <n v="1"/>
    <n v="211820"/>
    <s v="UNIDAD"/>
    <s v="NO SOLICITADAS"/>
  </r>
  <r>
    <x v="32"/>
    <s v="02-02-01-003-008"/>
    <s v="02-02-01-003-008-03"/>
    <s v="Materiales y suministros -Instrumentos Musicales"/>
    <s v="ARNÉS PARA FAGOT "/>
    <n v="60131518"/>
    <s v="MÍNIMA CUANTÍA"/>
    <n v="1"/>
    <n v="6"/>
    <n v="16"/>
    <n v="1"/>
    <n v="211820"/>
    <s v="UNIDAD"/>
    <s v="NO SOLICITADAS"/>
  </r>
  <r>
    <x v="32"/>
    <s v="02-02-01-003-008"/>
    <s v="02-02-01-003-008-03"/>
    <s v="Materiales y suministros -Instrumentos Musicales"/>
    <s v="BOQUILLA PARA CLARINETE REQUINTO EN EB"/>
    <n v="60131509"/>
    <s v="MÍNIMA CUANTÍA"/>
    <n v="1"/>
    <n v="6"/>
    <n v="16"/>
    <n v="1"/>
    <n v="797300"/>
    <s v="UNIDAD"/>
    <s v="NO SOLICITADAS"/>
  </r>
  <r>
    <x v="32"/>
    <s v="02-02-01-003-008"/>
    <s v="02-02-01-003-008-03"/>
    <s v="Materiales y suministros -Instrumentos Musicales"/>
    <s v="BOQUILLA CLARINETE SOPRANO SIB"/>
    <n v="60131509"/>
    <s v="MÍNIMA CUANTÍA"/>
    <n v="1"/>
    <n v="6"/>
    <n v="16"/>
    <n v="1"/>
    <n v="761600"/>
    <s v="UNIDAD"/>
    <s v="NO SOLICITADAS"/>
  </r>
  <r>
    <x v="32"/>
    <s v="02-02-01-003-008"/>
    <s v="02-02-01-003-008-03"/>
    <s v="Materiales y suministros -Instrumentos Musicales"/>
    <s v="BOQUILLA CLARINETE BAJO"/>
    <n v="60131509"/>
    <s v="MÍNIMA CUANTÍA"/>
    <n v="1"/>
    <n v="6"/>
    <n v="16"/>
    <n v="1"/>
    <n v="1195950"/>
    <s v="UNIDAD"/>
    <s v="NO SOLICITADAS"/>
  </r>
  <r>
    <x v="32"/>
    <s v="02-02-01-003-008"/>
    <s v="02-02-01-003-008-03"/>
    <s v="Materiales y suministros -Instrumentos Musicales"/>
    <s v="ABRAZADERA PARA CLARINETE BAJO"/>
    <n v="60131500"/>
    <s v="MÍNIMA CUANTÍA"/>
    <n v="1"/>
    <n v="6"/>
    <n v="16"/>
    <n v="1"/>
    <n v="1529150"/>
    <s v="UNIDAD"/>
    <s v="NO SOLICITADAS"/>
  </r>
  <r>
    <x v="32"/>
    <s v="02-02-01-003-008"/>
    <s v="02-02-01-003-008-03"/>
    <s v="Materiales y suministros -Instrumentos Musicales"/>
    <s v="BOQUILLA SAXO SOPRANO"/>
    <n v="60131509"/>
    <s v="MÍNIMA CUANTÍA"/>
    <n v="1"/>
    <n v="6"/>
    <n v="16"/>
    <n v="1"/>
    <n v="963900"/>
    <s v="UNIDAD"/>
    <s v="NO SOLICITADAS"/>
  </r>
  <r>
    <x v="32"/>
    <s v="02-02-01-003-008"/>
    <s v="02-02-01-003-008-03"/>
    <s v="Materiales y suministros -Instrumentos Musicales"/>
    <s v="BOQUILLA SAXO TENOR"/>
    <n v="60131509"/>
    <s v="MÍNIMA CUANTÍA"/>
    <n v="1"/>
    <n v="6"/>
    <n v="16"/>
    <n v="1"/>
    <n v="1499400"/>
    <s v="UNIDAD"/>
    <s v="NO SOLICITADAS"/>
  </r>
  <r>
    <x v="32"/>
    <s v="02-02-01-003-008"/>
    <s v="02-02-01-003-008-03"/>
    <s v="Materiales y suministros -Instrumentos Musicales"/>
    <s v="ABRAZADERA SAXO SOPRANO OPTIMUS"/>
    <n v="60131500"/>
    <s v="MÍNIMA CUANTÍA"/>
    <n v="1"/>
    <n v="6"/>
    <n v="16"/>
    <n v="1"/>
    <n v="440300"/>
    <s v="UNIDAD"/>
    <s v="NO SOLICITADAS"/>
  </r>
  <r>
    <x v="32"/>
    <s v="02-02-01-003-008"/>
    <s v="02-02-01-003-008-03"/>
    <s v="Materiales y suministros -Instrumentos Musicales"/>
    <s v="SAXHOLDER"/>
    <n v="60131518"/>
    <s v="MÍNIMA CUANTÍA"/>
    <n v="1"/>
    <n v="6"/>
    <n v="16"/>
    <n v="1"/>
    <n v="404600"/>
    <s v="UNIDAD"/>
    <s v="NO SOLICITADAS"/>
  </r>
  <r>
    <x v="32"/>
    <s v="02-02-01-003-008"/>
    <s v="02-02-01-003-008-03"/>
    <s v="Materiales y suministros -Instrumentos Musicales"/>
    <s v="BOQUILLA PARA BARÍTONO O TROMBÓN"/>
    <n v="60131509"/>
    <s v="MÍNIMA CUANTÍA"/>
    <n v="1"/>
    <n v="6"/>
    <n v="16"/>
    <n v="1"/>
    <n v="666400"/>
    <s v="UNIDAD"/>
    <s v="NO SOLICITADAS"/>
  </r>
  <r>
    <x v="32"/>
    <s v="02-02-01-003-008"/>
    <s v="02-02-01-003-008-03"/>
    <s v="Materiales y suministros -Instrumentos Musicales"/>
    <s v="PAÑO PARA INSTRUMENTOS PLATEADOS"/>
    <n v="60121241"/>
    <s v="MÍNIMA CUANTÍA"/>
    <n v="1"/>
    <n v="6"/>
    <n v="16"/>
    <n v="1"/>
    <n v="70686"/>
    <s v="UNIDAD"/>
    <s v="NO SOLICITADAS"/>
  </r>
  <r>
    <x v="32"/>
    <s v="02-02-01-003-008"/>
    <s v="02-02-01-003-008-03"/>
    <s v="Materiales y suministros -Instrumentos Musicales"/>
    <s v="ACEITE LUBRICANTE "/>
    <n v="12181600"/>
    <s v="MÍNIMA CUANTÍA"/>
    <n v="1"/>
    <n v="6"/>
    <n v="16"/>
    <n v="3"/>
    <n v="186354"/>
    <s v="UNIDAD"/>
    <s v="NO SOLICITADAS"/>
  </r>
  <r>
    <x v="32"/>
    <s v="02-02-01-003-008"/>
    <s v="02-02-01-003-008-03"/>
    <s v="Materiales y suministros -Instrumentos Musicales"/>
    <s v="GRASA PARA BOMBAS"/>
    <n v="12181600"/>
    <s v="MÍNIMA CUANTÍA"/>
    <n v="1"/>
    <n v="6"/>
    <n v="16"/>
    <n v="3"/>
    <n v="171360"/>
    <s v="UNIDAD"/>
    <s v="NO SOLICITADAS"/>
  </r>
  <r>
    <x v="32"/>
    <s v="02-02-01-003-008"/>
    <s v="02-02-01-003-008-03"/>
    <s v="Materiales y suministros -Instrumentos Musicales"/>
    <s v="STAND SAXO ALTO "/>
    <n v="60131519"/>
    <s v="MÍNIMA CUANTÍA"/>
    <n v="1"/>
    <n v="6"/>
    <n v="16"/>
    <n v="1"/>
    <n v="523600"/>
    <s v="UNIDAD"/>
    <s v="NO SOLICITADAS"/>
  </r>
  <r>
    <x v="32"/>
    <s v="02-02-01-003-008"/>
    <s v="02-02-01-003-008-03"/>
    <s v="Materiales y suministros -Instrumentos Musicales"/>
    <s v="STAND TROMPETA"/>
    <n v="60131519"/>
    <s v="MÍNIMA CUANTÍA"/>
    <n v="1"/>
    <n v="6"/>
    <n v="16"/>
    <n v="1"/>
    <n v="217770"/>
    <s v="UNIDAD"/>
    <s v="NO SOLICITADAS"/>
  </r>
  <r>
    <x v="32"/>
    <s v="02-02-01-003-008"/>
    <s v="02-02-01-003-008-03"/>
    <s v="Materiales y suministros -Instrumentos Musicales"/>
    <s v="SORDINA TROMPETA"/>
    <n v="60131511"/>
    <s v="MÍNIMA CUANTÍA"/>
    <n v="1"/>
    <n v="6"/>
    <n v="16"/>
    <n v="1"/>
    <n v="416500"/>
    <s v="UNIDAD"/>
    <s v="NO SOLICITADAS"/>
  </r>
  <r>
    <x v="32"/>
    <s v="02-02-01-003-008"/>
    <s v="02-02-01-003-008-03"/>
    <s v="Materiales y suministros -Instrumentos Musicales"/>
    <s v="ESTUCHE TROMPETA"/>
    <n v="60131510"/>
    <s v="MÍNIMA CUANTÍA"/>
    <n v="1"/>
    <n v="6"/>
    <n v="16"/>
    <n v="1"/>
    <n v="1557710"/>
    <s v="UNIDAD"/>
    <s v="NO SOLICITADAS"/>
  </r>
  <r>
    <x v="32"/>
    <s v="02-02-01-003-008"/>
    <s v="02-02-01-003-008-03"/>
    <s v="Materiales y suministros -Instrumentos Musicales"/>
    <s v="KIT DE LIMPIEZA PARA TROMPETA"/>
    <n v="60131500"/>
    <s v="MÍNIMA CUANTÍA"/>
    <n v="1"/>
    <n v="6"/>
    <n v="16"/>
    <n v="1"/>
    <n v="190400"/>
    <s v="UNIDAD"/>
    <s v="NO SOLICITADAS"/>
  </r>
  <r>
    <x v="32"/>
    <s v="02-02-01-003-008"/>
    <s v="02-02-01-003-008-03"/>
    <s v="Materiales y suministros -Instrumentos Musicales"/>
    <s v="BAQUETAS PARA BATERÍA"/>
    <n v="60131520"/>
    <s v="MÍNIMA CUANTÍA"/>
    <n v="1"/>
    <n v="6"/>
    <n v="16"/>
    <n v="1"/>
    <n v="73780"/>
    <s v="PAR"/>
    <s v="NO SOLICITADAS"/>
  </r>
  <r>
    <x v="32"/>
    <s v="02-02-01-003-008"/>
    <s v="02-02-01-003-008-03"/>
    <s v="Materiales y suministros -Instrumentos Musicales"/>
    <s v="BAQUETAS PARA REDOBLANTE"/>
    <n v="60131520"/>
    <s v="MÍNIMA CUANTÍA"/>
    <n v="1"/>
    <n v="6"/>
    <n v="16"/>
    <n v="1"/>
    <n v="72590"/>
    <s v="PAR"/>
    <s v="NO SOLICITADAS"/>
  </r>
  <r>
    <x v="32"/>
    <s v="02-02-01-003-008"/>
    <s v="02-02-01-003-008-03"/>
    <s v="Materiales y suministros -Instrumentos Musicales"/>
    <s v="BAQUETAS PARA TIMBAL LATINO"/>
    <n v="60131520"/>
    <s v="MÍNIMA CUANTÍA"/>
    <n v="1"/>
    <n v="6"/>
    <n v="16"/>
    <n v="1"/>
    <n v="83300"/>
    <s v="PAR"/>
    <s v="NO SOLICITADAS"/>
  </r>
  <r>
    <x v="32"/>
    <s v="02-02-01-003-008"/>
    <s v="02-02-01-003-008-03"/>
    <s v="Materiales y suministros -Instrumentos Musicales"/>
    <s v="BAQUETAS SUAVES XILOFONO"/>
    <n v="60131520"/>
    <s v="MÍNIMA CUANTÍA"/>
    <n v="1"/>
    <n v="6"/>
    <n v="16"/>
    <n v="1"/>
    <n v="273700"/>
    <s v="PAR"/>
    <s v="NO SOLICITADAS"/>
  </r>
  <r>
    <x v="32"/>
    <s v="02-02-01-003-008"/>
    <s v="02-02-01-003-008-03"/>
    <s v="Materiales y suministros -Instrumentos Musicales"/>
    <s v="BAQUETAS MEDIUM XILOFONO"/>
    <n v="60131520"/>
    <s v="MÍNIMA CUANTÍA"/>
    <n v="1"/>
    <n v="6"/>
    <n v="16"/>
    <n v="1"/>
    <n v="273700"/>
    <s v="PAR"/>
    <s v="NO SOLICITADAS"/>
  </r>
  <r>
    <x v="32"/>
    <s v="02-02-01-003-008"/>
    <s v="02-02-01-003-008-03"/>
    <s v="Materiales y suministros -Instrumentos Musicales"/>
    <s v="CORREAS PARA PLATILLOS"/>
    <n v="60131500"/>
    <s v="MÍNIMA CUANTÍA"/>
    <n v="1"/>
    <n v="6"/>
    <n v="16"/>
    <n v="1"/>
    <n v="51170"/>
    <s v="PAR"/>
    <s v="NO SOLICITADAS"/>
  </r>
  <r>
    <x v="32"/>
    <s v="02-02-01-003-008"/>
    <s v="02-02-01-003-008-03"/>
    <s v="Materiales y suministros -Instrumentos Musicales"/>
    <s v="PARCHE GOLPEADOR PARA TOM DE BATERÍA"/>
    <n v="60131507"/>
    <s v="MÍNIMA CUANTÍA"/>
    <n v="1"/>
    <n v="6"/>
    <n v="16"/>
    <n v="1"/>
    <n v="154700"/>
    <s v="UNIDAD"/>
    <s v="NO SOLICITADAS"/>
  </r>
  <r>
    <x v="32"/>
    <s v="02-02-01-003-008"/>
    <s v="02-02-01-003-008-03"/>
    <s v="Materiales y suministros -Instrumentos Musicales"/>
    <s v="PARCHE GOLPEADOR PARA TOM DE BATERÍA"/>
    <n v="60131507"/>
    <s v="MÍNIMA CUANTÍA"/>
    <n v="1"/>
    <n v="6"/>
    <n v="16"/>
    <n v="1"/>
    <n v="154700"/>
    <s v="UNIDAD"/>
    <s v="NO SOLICITADAS"/>
  </r>
  <r>
    <x v="32"/>
    <s v="02-02-01-003-008"/>
    <s v="02-02-01-003-008-03"/>
    <s v="Materiales y suministros -Instrumentos Musicales"/>
    <s v="PARCHE GOLPEADOR PARA TOM DE BATERÍA"/>
    <n v="60131507"/>
    <s v="MÍNIMA CUANTÍA"/>
    <n v="1"/>
    <n v="6"/>
    <n v="16"/>
    <n v="1"/>
    <n v="178500"/>
    <s v="UNIDAD"/>
    <s v="NO SOLICITADAS"/>
  </r>
  <r>
    <x v="32"/>
    <s v="02-02-01-003-008"/>
    <s v="02-02-01-003-008-03"/>
    <s v="Materiales y suministros -Instrumentos Musicales"/>
    <s v="PARCHE RESONANTE PARA TOM DE BATERÍA"/>
    <n v="60131507"/>
    <s v="MÍNIMA CUANTÍA"/>
    <n v="1"/>
    <n v="6"/>
    <n v="16"/>
    <n v="1"/>
    <n v="136255"/>
    <s v="UNIDAD"/>
    <s v="NO SOLICITADAS"/>
  </r>
  <r>
    <x v="32"/>
    <s v="02-02-01-003-008"/>
    <s v="02-02-01-003-008-03"/>
    <s v="Materiales y suministros -Instrumentos Musicales"/>
    <s v="PARCHE RESONANTE PARA TOM DE BATERÍA"/>
    <n v="60131507"/>
    <s v="MÍNIMA CUANTÍA"/>
    <n v="1"/>
    <n v="6"/>
    <n v="16"/>
    <n v="1"/>
    <n v="176125"/>
    <s v="UNIDAD"/>
    <s v="NO SOLICITADAS"/>
  </r>
  <r>
    <x v="32"/>
    <s v="02-02-01-003-008"/>
    <s v="02-02-01-003-008-03"/>
    <s v="Materiales y suministros -Instrumentos Musicales"/>
    <s v="PARCHE RESONANTE PARA TOM DE BATERÍA"/>
    <n v="60131507"/>
    <s v="MÍNIMA CUANTÍA"/>
    <n v="1"/>
    <n v="6"/>
    <n v="16"/>
    <n v="1"/>
    <n v="214200"/>
    <s v="UNIDAD"/>
    <s v="NO SOLICITADAS"/>
  </r>
  <r>
    <x v="32"/>
    <s v="02-02-01-003-008"/>
    <s v="02-02-01-003-008-03"/>
    <s v="Materiales y suministros -Instrumentos Musicales"/>
    <s v="PARCHE GOLPEADOR PARA BOMBO DE BATERÍA"/>
    <n v="60131507"/>
    <s v="MÍNIMA CUANTÍA"/>
    <n v="1"/>
    <n v="6"/>
    <n v="16"/>
    <n v="1"/>
    <n v="340340"/>
    <s v="UNIDAD"/>
    <s v="NO SOLICITADAS"/>
  </r>
  <r>
    <x v="32"/>
    <s v="02-02-01-003-008"/>
    <s v="02-02-01-003-008-03"/>
    <s v="Materiales y suministros -Instrumentos Musicales"/>
    <s v="PARCHE RESONANTE PARA TOM DE BATERÍA"/>
    <n v="60131507"/>
    <s v="MÍNIMA CUANTÍA"/>
    <n v="1"/>
    <n v="6"/>
    <n v="16"/>
    <n v="1"/>
    <n v="128528"/>
    <s v="UNIDAD"/>
    <s v="NO SOLICITADAS"/>
  </r>
  <r>
    <x v="32"/>
    <s v="02-02-01-003-008"/>
    <s v="02-02-01-003-008-03"/>
    <s v="Materiales y suministros -Instrumentos Musicales"/>
    <s v="PARCHE RESONANTE PARA TOM DE BATERÍA"/>
    <n v="60131507"/>
    <s v="MÍNIMA CUANTÍA"/>
    <n v="1"/>
    <n v="6"/>
    <n v="16"/>
    <n v="1"/>
    <n v="144585"/>
    <s v="UNIDAD"/>
    <s v="NO SOLICITADAS"/>
  </r>
  <r>
    <x v="32"/>
    <s v="02-02-01-003-008"/>
    <s v="02-02-01-003-008-03"/>
    <s v="Materiales y suministros -Instrumentos Musicales"/>
    <s v="PARCHE GOLPEADOR PARA BOMBO DE BATERÍA"/>
    <n v="60131507"/>
    <s v="MÍNIMA CUANTÍA"/>
    <n v="1"/>
    <n v="6"/>
    <n v="16"/>
    <n v="1"/>
    <n v="340340"/>
    <s v="UNIDAD"/>
    <s v="NO SOLICITADAS"/>
  </r>
  <r>
    <x v="32"/>
    <s v="02-02-01-003-008"/>
    <s v="02-02-01-003-008-03"/>
    <s v="Materiales y suministros -Instrumentos Musicales"/>
    <s v="PARCHE PARA REDOBLANTE DE BATERÍA"/>
    <n v="60131507"/>
    <s v="MÍNIMA CUANTÍA"/>
    <n v="1"/>
    <n v="6"/>
    <n v="16"/>
    <n v="1"/>
    <n v="160650"/>
    <s v="UNIDAD"/>
    <s v="NO SOLICITADAS"/>
  </r>
  <r>
    <x v="32"/>
    <s v="02-02-01-003-008"/>
    <s v="02-02-01-003-008-03"/>
    <s v="Materiales y suministros -Instrumentos Musicales"/>
    <s v="PARCHE SINTÉTICO PARA CONGA"/>
    <n v="60131507"/>
    <s v="MÍNIMA CUANTÍA"/>
    <n v="1"/>
    <n v="6"/>
    <n v="16"/>
    <n v="1"/>
    <n v="642600"/>
    <s v="UNIDAD"/>
    <s v="NO SOLICITADAS"/>
  </r>
  <r>
    <x v="32"/>
    <s v="02-02-01-003-008"/>
    <s v="02-02-01-003-008-03"/>
    <s v="Materiales y suministros -Instrumentos Musicales"/>
    <s v="BASE ALTA PARA REDOBLANTE"/>
    <n v="60131519"/>
    <s v="MÍNIMA CUANTÍA"/>
    <n v="1"/>
    <n v="6"/>
    <n v="16"/>
    <n v="1"/>
    <n v="754460"/>
    <s v="UNIDAD"/>
    <s v="NO SOLICITADAS"/>
  </r>
  <r>
    <x v="32"/>
    <s v="02-02-01-003-008"/>
    <s v="02-02-01-003-008-03"/>
    <s v="Materiales y suministros -Instrumentos Musicales"/>
    <s v="BASE BOOM PARA PLATILLO"/>
    <n v="60131519"/>
    <s v="MÍNIMA CUANTÍA"/>
    <n v="1"/>
    <n v="6"/>
    <n v="16"/>
    <n v="1"/>
    <n v="426258"/>
    <s v="UNIDAD"/>
    <s v="NO SOLICITADAS"/>
  </r>
  <r>
    <x v="32"/>
    <s v="02-02-01-003-008"/>
    <s v="02-02-01-003-008-03"/>
    <s v="Materiales y suministros -Instrumentos Musicales"/>
    <s v="PADS DE PRACTICA"/>
    <n v="60131507"/>
    <s v="MÍNIMA CUANTÍA"/>
    <n v="1"/>
    <n v="6"/>
    <n v="16"/>
    <n v="1"/>
    <n v="240618"/>
    <s v="UNIDAD"/>
    <s v="NO SOLICITADAS"/>
  </r>
  <r>
    <x v="32"/>
    <s v="02-02-01-003-008"/>
    <s v="02-02-01-003-008-03"/>
    <s v="Materiales y suministros -Instrumentos Musicales"/>
    <s v="MESA AUXILIAR"/>
    <n v="60131507"/>
    <s v="MÍNIMA CUANTÍA"/>
    <n v="1"/>
    <n v="6"/>
    <n v="16"/>
    <n v="1"/>
    <n v="1441090"/>
    <s v="UNIDAD"/>
    <s v="NO SOLICITADAS"/>
  </r>
  <r>
    <x v="32"/>
    <s v="02-02-01-003-008"/>
    <s v="02-02-01-003-008-03"/>
    <s v="Materiales y suministros -Instrumentos Musicales"/>
    <s v="SOPORTE MÚLTIPLE PARA ACCESORIOS DE PERCUSIÓN"/>
    <n v="60131519"/>
    <s v="MÍNIMA CUANTÍA"/>
    <n v="1"/>
    <n v="6"/>
    <n v="16"/>
    <n v="1"/>
    <n v="1349460"/>
    <s v="UNIDAD"/>
    <s v="NO SOLICITADAS"/>
  </r>
  <r>
    <x v="32"/>
    <s v="02-02-01-003-008"/>
    <s v="02-02-01-003-008-03"/>
    <s v="Materiales y suministros -Instrumentos Musicales"/>
    <s v="BASE PARA PLATILLOS DE CONCIERTO- CHOQUE"/>
    <n v="60131519"/>
    <s v="MÍNIMA CUANTÍA"/>
    <n v="1"/>
    <n v="6"/>
    <n v="16"/>
    <n v="1"/>
    <n v="789565"/>
    <s v="UNIDAD"/>
    <s v="NO SOLICITADAS"/>
  </r>
  <r>
    <x v="32"/>
    <s v="02-02-01-003-008"/>
    <s v="02-02-01-003-008-03"/>
    <s v="Materiales y suministros -Instrumentos Musicales"/>
    <s v="ATRIL PARA PARTITURAS DE 3 SECCIONES "/>
    <n v="60131505"/>
    <s v="MÍNIMA CUANTÍA"/>
    <n v="1"/>
    <n v="6"/>
    <n v="16"/>
    <n v="10"/>
    <n v="2142000"/>
    <s v="UNIDAD"/>
    <s v="NO SOLICITADAS"/>
  </r>
  <r>
    <x v="32"/>
    <s v="02-02-01-003-008"/>
    <s v="02-02-01-003-008-03"/>
    <s v="Materiales y suministros -Instrumentos Musicales"/>
    <s v="ZAPATILLAS SAXOFÓN-PAQUETE"/>
    <n v="60131500"/>
    <s v="MÍNIMA CUANTÍA"/>
    <n v="1"/>
    <n v="6"/>
    <n v="16"/>
    <n v="3"/>
    <n v="237000"/>
    <s v="UNIDAD"/>
    <s v="NO SOLICITADAS"/>
  </r>
  <r>
    <x v="32"/>
    <s v="02-02-01-003-008"/>
    <s v="02-02-01-003-008-03"/>
    <s v="Materiales y suministros -Instrumentos Musicales"/>
    <s v="JUEGO ZAPATILLAS SAXO SOPRANO-PAQUETE"/>
    <n v="60131500"/>
    <s v="MÍNIMA CUANTÍA"/>
    <n v="1"/>
    <n v="6"/>
    <n v="16"/>
    <n v="1"/>
    <n v="654500"/>
    <s v="UNIDAD"/>
    <s v="NO SOLICITADAS"/>
  </r>
  <r>
    <x v="32"/>
    <s v="02-02-01-003-008"/>
    <s v="02-02-01-003-008-03"/>
    <s v="Materiales y suministros -Instrumentos Musicales"/>
    <s v="JUEGO ZAPATILLAS FLAUTA TRAVERSA-PAQUETE"/>
    <n v="60131500"/>
    <s v="MÍNIMA CUANTÍA"/>
    <n v="1"/>
    <n v="6"/>
    <n v="16"/>
    <n v="1"/>
    <n v="1166200"/>
    <s v="UNIDAD"/>
    <s v="NO SOLICITADAS"/>
  </r>
  <r>
    <x v="32"/>
    <s v="02-02-01-003-008"/>
    <s v="02-02-01-003-008-03"/>
    <s v="Materiales y suministros -Instrumentos Musicales"/>
    <s v="JUEGOS DE ZAPATILLAS CLARINETE SOPRANO-PAQUETE"/>
    <n v="60131500"/>
    <s v="MÍNIMA CUANTÍA"/>
    <n v="1"/>
    <n v="6"/>
    <n v="16"/>
    <n v="3"/>
    <n v="1285200"/>
    <s v="UNIDAD"/>
    <s v="NO SOLICITADAS"/>
  </r>
  <r>
    <x v="32"/>
    <s v="02-02-01-003-008"/>
    <s v="02-02-01-003-008-03"/>
    <s v="Materiales y suministros -Instrumentos Musicales"/>
    <s v="AGUJAS PLANAS PARA CLARINETE-PAQUETE"/>
    <n v="60131500"/>
    <s v="MÍNIMA CUANTÍA"/>
    <n v="1"/>
    <n v="6"/>
    <n v="16"/>
    <n v="2"/>
    <n v="83300"/>
    <s v="UNIDAD"/>
    <s v="NO SOLICITADAS"/>
  </r>
  <r>
    <x v="32"/>
    <s v="02-02-01-003-008"/>
    <s v="02-02-01-003-008-03"/>
    <s v="Materiales y suministros -Instrumentos Musicales"/>
    <s v="AGUJAS PLANAS PARA OBOE-PAQUETE"/>
    <n v="60131500"/>
    <s v="MÍNIMA CUANTÍA"/>
    <n v="1"/>
    <n v="6"/>
    <n v="16"/>
    <n v="1"/>
    <n v="53550"/>
    <s v="UNIDAD"/>
    <s v="NO SOLICITADAS"/>
  </r>
  <r>
    <x v="32"/>
    <s v="02-02-01-003-008"/>
    <s v="02-02-01-003-008-03"/>
    <s v="Materiales y suministros -Instrumentos Musicales"/>
    <s v="HOJA DE CORCHO TECK CORK \ HICOTEX"/>
    <n v="30266404"/>
    <s v="MÍNIMA CUANTÍA"/>
    <n v="1"/>
    <n v="6"/>
    <n v="16"/>
    <n v="1"/>
    <n v="119000"/>
    <s v="UNIDAD"/>
    <s v="NO SOLICITADAS"/>
  </r>
  <r>
    <x v="32"/>
    <s v="02-02-01-003-008"/>
    <s v="02-02-01-003-008-03"/>
    <s v="Materiales y suministros -Instrumentos Musicales"/>
    <s v="SILVER POLISH TARNI SHIELD"/>
    <n v="60131500"/>
    <s v="MÍNIMA CUANTÍA"/>
    <n v="1"/>
    <n v="6"/>
    <n v="16"/>
    <n v="1"/>
    <n v="117706"/>
    <s v="UNIDAD"/>
    <s v="NO SOLICITADAS"/>
  </r>
  <r>
    <x v="32"/>
    <s v="02-02-01-003-008"/>
    <s v="02-02-01-003-008-03"/>
    <s v="Materiales y suministros -Instrumentos Musicales"/>
    <s v="ACEITE LUBRICANTE PARA TORNILLOS Y EJES"/>
    <n v="12181600"/>
    <s v="MÍNIMA CUANTÍA"/>
    <n v="1"/>
    <n v="6"/>
    <n v="16"/>
    <n v="1"/>
    <n v="65450"/>
    <s v="UNIDAD"/>
    <s v="NO SOLICITADAS"/>
  </r>
  <r>
    <x v="32"/>
    <s v="02-02-01-003-008"/>
    <s v="02-02-01-003-008-04"/>
    <s v="Materiales y suministros -Articulos Deportivos"/>
    <s v="PELOTA DE TENNIS TAMAÑO (L X P X A cm) 25 x 13 x 12, PESO 2 KG, COLOR AMARILLO, MATERIAL FIELTRO  SUPERIOR."/>
    <n v="49161604"/>
    <s v="MÍNIMA CUANTÍA"/>
    <n v="1"/>
    <n v="6"/>
    <n v="16"/>
    <n v="20"/>
    <n v="110000"/>
    <s v="UNIDAD"/>
    <s v="NO SOLICITADAS"/>
  </r>
  <r>
    <x v="32"/>
    <s v="02-02-01-003-008"/>
    <s v="02-02-01-003-008-09"/>
    <s v="Materiales y suministros - Otros artículos manufacturados n. C. P."/>
    <s v="BOZAL DE SEGURIDAD EN CUERO ROBUSTO ANTIAFERRANTE PARA MORDER REFORZADO CON COSTURA EN LAS UNIONES CON HUECOS PARA VENTILACION, CON CINTA AJUSTABLE  EN LA FRETE, CUELLO Y NUCA , TRIPLE CIERRE QUE APORTARA MAS SEGURIDAD AL BOZAL PARA ROTWEILER SIN REMACHES COMPLETAMENTE COSTURA"/>
    <n v="10141610"/>
    <s v="MÍNIMA CUANTÍA"/>
    <n v="1"/>
    <n v="6"/>
    <n v="16"/>
    <n v="3"/>
    <n v="120000"/>
    <s v="UNIDAD"/>
    <s v="NO SOLICITADAS"/>
  </r>
  <r>
    <x v="32"/>
    <s v="02-02-01-003-008"/>
    <s v="02-02-01-003-008-09"/>
    <s v="Materiales y suministros - Otros artículos manufacturados n. C. P."/>
    <s v="COLLAR EN CUERO 3 Cm X 40 Cm CON HEBILLA METALICA ACOLCHONADO, COLOR NEGRO DISTANCIA DEL OJAL MAS CERCANO 30 CM DISTANCIA DEL OJAL MAS LEJANO 37 CM, CON COSTURA DE REFUERZO EN TODO EL COLLAR SIN REMACHES"/>
    <n v="10131604"/>
    <s v="MÍNIMA CUANTÍA"/>
    <n v="1"/>
    <n v="6"/>
    <n v="16"/>
    <n v="10"/>
    <n v="130000"/>
    <s v="UNIDAD"/>
    <s v="NO SOLICITADAS"/>
  </r>
  <r>
    <x v="32"/>
    <s v="02-02-01-003-008"/>
    <s v="02-02-01-003-008-09"/>
    <s v="Materiales y suministros - Otros artículos manufacturados n. C. P."/>
    <s v="MOSQUETON DE SEGURIDAD EN COBRE 8 Cm"/>
    <n v="27112404"/>
    <s v="MÍNIMA CUANTÍA"/>
    <n v="1"/>
    <n v="6"/>
    <n v="16"/>
    <n v="10"/>
    <n v="108000"/>
    <s v="UNIDAD"/>
    <s v="NO SOLICITADAS"/>
  </r>
  <r>
    <x v="32"/>
    <s v="02-02-01-003-008"/>
    <s v="02-02-01-003-008-09"/>
    <s v="Materiales y suministros - Otros artículos manufacturados n. C. P."/>
    <s v="PECHERA PARA ANCLAJE EN CUERO   PARA ROTWEILLER , HEBILLA  METALICA, HERRAJES INOXIDABLES, INTERIOR SUAVE, AMPLIO RANGO DE GRADUACIÓN Y DE UN SOLO AGUIJON,TIRADOR O ARGOLLA SOLDADA SIN REMACHES COSTURAAS REFORZADAS CON HILO DE PARACAIDAS"/>
    <n v="27112404"/>
    <s v="MÍNIMA CUANTÍA"/>
    <n v="1"/>
    <n v="6"/>
    <n v="16"/>
    <n v="2"/>
    <n v="240000"/>
    <s v="UNIDAD"/>
    <s v="NO SOLICITADAS"/>
  </r>
  <r>
    <x v="32"/>
    <s v="02-02-01-003-008"/>
    <s v="02-02-01-003-008-09"/>
    <s v="Materiales y suministros - Otros artículos manufacturados n. C. P."/>
    <s v="TRAÍLLA O CORREA EN CINTA TUBULAR COLOR NEGRO DE MATERIAL POLIAMIDA DE 2.5 CM DE ANCHO X 1.40 METROS DE LARGO CON COSTURA REFORZADA EN HILO DE PARAIDAS,  CON MOSQUETON DE 8 CM EN COBRE, SIN REMACHES. CAJA"/>
    <n v="10141606"/>
    <s v="MÍNIMA CUANTÍA"/>
    <n v="1"/>
    <n v="6"/>
    <n v="16"/>
    <n v="15"/>
    <n v="300000"/>
    <s v="UNIDAD"/>
    <s v="NO SOLICITADAS"/>
  </r>
  <r>
    <x v="32"/>
    <s v="02-02-01-003-008"/>
    <s v="02-02-01-003-008-09"/>
    <s v="Materiales y suministros - Otros artículos manufacturados n. C. P."/>
    <s v="COMEDERO EN ACERO INOXIDABLE GRUESO Y DURABLE, CON BASE ANTIDESLIZANTE Y SUPERFICIE LISA COMO ESPEJO ANTI-CORROSION MEDIDAS DE 25.5 CM EN SUPERFICIE, 33 CM DE BASE Y 7.5 CM DE ALTURA  "/>
    <n v="10111304"/>
    <s v="MÍNIMA CUANTÍA"/>
    <n v="1"/>
    <n v="6"/>
    <n v="16"/>
    <n v="8"/>
    <n v="184000"/>
    <s v="UNIDAD"/>
    <s v="NO SOLICITADAS"/>
  </r>
  <r>
    <x v="32"/>
    <s v="02-02-01-003-008"/>
    <s v="02-02-01-003-008-09"/>
    <s v="Materiales y suministros - Otros artículos manufacturados n. C. P."/>
    <s v="TAPETE DE MATERIAL SINTETICO  CON UNA  BASE DE PROLIPROPILENO, MEDIDAS DE LA BASE; 60 CM X 35 CM X 5 CM MEDIDAS DEL TAPETE 59CM X 34 CM X 1.5 CM,  PARA DESINFECCION DE CALZADO , RESISTENTE A SOLVENTES PERMITE ALMACENAR SUFICIENTE SOLUCION DESINFECTANTE PARA CUBRIR LA SUPERFICIE DEL CALZADO ELIMINA BACTERIAS, VIRUS Y GERMENES "/>
    <n v="52101508"/>
    <s v="MÍNIMA CUANTÍA"/>
    <n v="1"/>
    <n v="6"/>
    <n v="16"/>
    <n v="15"/>
    <n v="450000"/>
    <s v="UNIDAD"/>
    <s v="NO SOLICITADAS"/>
  </r>
  <r>
    <x v="32"/>
    <s v="02-02-01-003-008"/>
    <s v="02-02-01-003-008-09"/>
    <s v="Materiales y suministros - Otros artículos manufacturados n. C. P."/>
    <s v="CEPILLO PARA DESLANADA SEMANAL, MANGO ERGONOMICO PARA UN MANEJO COMODO Y SENCILLO BOTON FUREJECTOR LIMPIA Y RETIRA EL PELO SUELTO DE LA HERRAMINETA CON FACILIDAD BORDE DE ACERO INOXIDABLE"/>
    <n v="10111302"/>
    <s v="MÍNIMA CUANTÍA"/>
    <n v="1"/>
    <n v="6"/>
    <n v="16"/>
    <n v="6"/>
    <n v="270000"/>
    <s v="UNIDAD"/>
    <s v="NO SOLICITADAS"/>
  </r>
  <r>
    <x v="32"/>
    <s v="02-02-01-003-008"/>
    <s v="02-02-01-003-008-09"/>
    <s v="Materiales y suministros - Otros artículos manufacturados n. C. P."/>
    <s v="MOSQUETON &quot;PERA&quot; SEGURO DE GANCHO 1/2 LARGO 5.1/2  PARA CARGA DE TRABAJO DE 540 KILOS "/>
    <n v="31161639"/>
    <s v="MÍNIMA CUANTÍA"/>
    <n v="1"/>
    <n v="6"/>
    <n v="16"/>
    <n v="20"/>
    <n v="160000"/>
    <s v="UNIDAD"/>
    <s v="NO SOLICITADAS"/>
  </r>
  <r>
    <x v="32"/>
    <s v="02-02-01-003-008"/>
    <s v="02-02-01-003-008-09"/>
    <s v="Materiales y suministros - Otros artículos manufacturados n. C. P."/>
    <s v="MOSQUETON DE SEGURIDAD CON CIERRE DE ROSCA SU GRAN TAMAÑO PROVEE UNA SUPERFICIE DE TRABAJO  AMPLIO PARA DIFERENTES APLICACIONES FACIL DE MANIOBRAR DE APERTURA AMPLIA: RESISTENCIA DEL EJE 28 KN RESISTENCIA DEL EJE MENOR 8 KN RESISTENCIA DEL GATILLO ABIERTO 8 KN LONGITUD 120 MM ANCHO 76 MM PERO 86 GR MATERIAL ALEACION LIGERA "/>
    <n v="31162604"/>
    <s v="MÍNIMA CUANTÍA"/>
    <n v="1"/>
    <n v="6"/>
    <n v="16"/>
    <n v="3"/>
    <n v="136500"/>
    <s v="UNIDAD"/>
    <s v="NO SOLICITADAS"/>
  </r>
  <r>
    <x v="32"/>
    <s v="02-02-01-003-008"/>
    <s v="02-02-01-003-008-09"/>
    <s v="Materiales y suministros - Otros artículos manufacturados n. C. P."/>
    <s v="ABRAZADERA DOS PERNOS  TIPO “U” EN ACERO DE ALTA CALIDAD SUJETA GUAYAS - TAMAÑO 4&quot;"/>
    <n v="27112404"/>
    <s v="MÍNIMA CUANTÍA"/>
    <n v="1"/>
    <n v="6"/>
    <n v="16"/>
    <n v="50"/>
    <n v="50000"/>
    <s v="UNIDAD"/>
    <s v="NO SOLICITADAS"/>
  </r>
  <r>
    <x v="32"/>
    <s v="02-02-01-003-008"/>
    <s v="02-02-01-003-008-09"/>
    <s v="Materiales y suministros - Otros artículos manufacturados n. C. P."/>
    <s v="LETREROS EN ACRILICO  CALIBRE 2 MM  COLOR AZUL ALTURA 25 CM X  LARGO 30 CM  DEBE LLEVAR CONTRAMARCADOS CON LETRAS DE COLOR NEGRO: NOMBRE, N° DE CHIP, FECHA DE NACIMINETO, ESPECIALIDAD, Y UN ESPACIO PARA FOTO EN LA PARTE DERECHA DE 10 X 12 "/>
    <n v="55121907"/>
    <s v="MÍNIMA CUANTÍA"/>
    <n v="1"/>
    <n v="6"/>
    <n v="16"/>
    <n v="20"/>
    <n v="1200000"/>
    <s v="UNIDAD"/>
    <s v="NO SOLICITADAS"/>
  </r>
  <r>
    <x v="32"/>
    <s v="02-02-01-003-008"/>
    <s v="02-02-01-003-008-09"/>
    <s v="Materiales y suministros - Otros artículos manufacturados n. C. P."/>
    <s v="BOLSAS PARA RECOGER LA MATERIA FECAL DE LOS PERROS ECOLOGICAS BIODEGRADABLES, PERFUMADAS DIMENSIONES 13&quot; X 7.8&quot; ( 33 CM X 20 CM) PRESENTACION ROLLO DE BOLSA POR  30 UNIDADES"/>
    <n v="47121708"/>
    <s v="MÍNIMA CUANTÍA"/>
    <n v="1"/>
    <n v="6"/>
    <n v="16"/>
    <n v="720"/>
    <n v="3960000"/>
    <s v="UNIDAD"/>
    <s v="NO SOLICITADAS"/>
  </r>
  <r>
    <x v="32"/>
    <s v="02-02-01-003-008"/>
    <s v="02-02-01-003-008-09"/>
    <s v="Materiales y suministros - Otros artículos manufacturados n. C. P."/>
    <s v="TERMO REFRIGERADOR DE 5 GALONES DE MATERIAL DE POLIETILENO, RESISTENTE A LOS GOLPES - DISPENSADOR DE LÍQUIDO "/>
    <n v="24121807"/>
    <s v="MÍNIMA CUANTÍA"/>
    <n v="1"/>
    <n v="6"/>
    <n v="16"/>
    <n v="2"/>
    <n v="290000"/>
    <s v="UNIDAD"/>
    <s v="NO SOLICITADAS"/>
  </r>
  <r>
    <x v="32"/>
    <s v="02-02-01-003-008"/>
    <s v="02-02-01-003-008-09"/>
    <s v="Materiales y suministros - Otros artículos manufacturados n. C. P."/>
    <s v="BOZAL DE PERRO CANASTA JAULA TAMAÑO MEDIANO HECHO DE SILICONA FEXIBLE FUERTE, CORREA EN NYLON  AJUSTABLES NEGRO CON UNA CINTA ACOLCHADAPARA EVITAR ROZADURAS, CON BANDAS REFLECTANTES CINTA AJUSTABLE EN LA FRENTE CUELLO Y NUCA, TRIPLE CIERRE QUE APORTARA MAS SEGURIDAD AL BOZAL,AJUSTE ERGONOMICO PARA PASTOR VELGA MALLINOIS"/>
    <n v="10141610"/>
    <s v="MÍNIMA CUANTÍA"/>
    <n v="1"/>
    <n v="6"/>
    <n v="16"/>
    <n v="3"/>
    <n v="150000"/>
    <s v="UNIDAD"/>
    <s v="NO SOLICITADAS"/>
  </r>
  <r>
    <x v="32"/>
    <s v="02-02-01-003-008"/>
    <s v="02-02-01-003-008-09"/>
    <s v="Materiales y suministros - Otros artículos manufacturados n. C. P."/>
    <s v="MODERNOS LENTES CON PROTECCION UV PARA EL VIENTO Y DESECHOS, AJUSTABLES Y COMODOS PARA LA CABEZA DEL PERRO CON ESPUMA PROTECTORA ALREDEDOR DEL LENTE CON ANTIEMPAÑANTE EN LOS LENTES COLOR NEGRO "/>
    <n v="24141500"/>
    <s v="MÍNIMA CUANTÍA"/>
    <n v="1"/>
    <n v="6"/>
    <n v="16"/>
    <n v="1"/>
    <n v="50000"/>
    <s v="UNIDAD"/>
    <s v="NO SOLICITADAS"/>
  </r>
  <r>
    <x v="32"/>
    <s v="02-02-01-003-008"/>
    <s v="02-02-01-003-008-09"/>
    <s v="Materiales y suministros - Otros artículos manufacturados n. C. P."/>
    <s v="CINTA POLYGUARD 1.0 MIL OVERLAMINATE, HIGH SECURE ORBIT DESING, UNIVERSAL ORIENTACION, 250 COUNT ( FOR USE WITH HDP 500- CARTRIDGE 1 OR 2*)"/>
    <n v="44103100"/>
    <s v="MÍNIMA CUANTÍA"/>
    <n v="1"/>
    <n v="6"/>
    <n v="16"/>
    <n v="1"/>
    <n v="405790"/>
    <s v="UNIDAD"/>
    <s v="NO SOLICITADAS"/>
  </r>
  <r>
    <x v="32"/>
    <s v="02-02-01-003-008"/>
    <s v="02-02-01-003-008-09"/>
    <s v="Materiales y suministros - Otros artículos manufacturados n. C. P."/>
    <s v="CINTA TRANFER FILM CLEAR, 1500 IMÁGENES "/>
    <n v="44103100"/>
    <s v="MÍNIMA CUANTÍA"/>
    <n v="1"/>
    <n v="6"/>
    <n v="16"/>
    <n v="1"/>
    <n v="401030"/>
    <s v="UNIDAD"/>
    <s v="NO SOLICITADAS"/>
  </r>
  <r>
    <x v="32"/>
    <s v="02-02-01-003-008"/>
    <s v="02-02-01-003-008-09"/>
    <s v="Materiales y suministros - Otros artículos manufacturados n. C. P."/>
    <s v="MIFARE ULTRALIGTH EV1 NXP IC SOLUTION TARJETA MIFARE 1K PVC, CALIBRE 30 BLANCAS "/>
    <n v="32101617"/>
    <s v="MÍNIMA CUANTÍA"/>
    <n v="1"/>
    <n v="6"/>
    <n v="16"/>
    <n v="285"/>
    <n v="392928.3714"/>
    <s v="UNIDAD"/>
    <s v="NO SOLICITADAS"/>
  </r>
  <r>
    <x v="32"/>
    <s v="02-02-01-003-008"/>
    <s v="02-02-01-003-008-09"/>
    <s v="Materiales y suministros - Otros artículos manufacturados n. C. P."/>
    <s v="CINTA NEGRA K 3000 IMÁGENES "/>
    <n v="44103100"/>
    <s v="MÍNIMA CUANTÍA"/>
    <n v="1"/>
    <n v="6"/>
    <n v="16"/>
    <n v="1"/>
    <n v="452200"/>
    <s v="UNIDAD"/>
    <s v="NO SOLICITADAS"/>
  </r>
  <r>
    <x v="32"/>
    <s v="02-02-01-003-008"/>
    <s v="02-02-01-003-008-09"/>
    <s v="Materiales y suministros - Otros artículos manufacturados n. C. P."/>
    <s v="CINTA YMCFK FULL COLOR RIBBON WITH RESING BLACK AND A DYE  BASED FLOURECIG PANELS 500 IMAGENES"/>
    <n v="44103100"/>
    <s v="MÍNIMA CUANTÍA"/>
    <n v="1"/>
    <n v="6"/>
    <n v="16"/>
    <n v="2"/>
    <n v="1309000"/>
    <s v="UNIDAD"/>
    <s v="NO SOLICITADAS"/>
  </r>
  <r>
    <x v="32"/>
    <s v="02-02-01-003-008"/>
    <s v="02-02-01-003-008-09"/>
    <s v="Materiales y suministros - Otros artículos manufacturados n. C. P."/>
    <s v="ESCOBAS"/>
    <n v="47131604"/>
    <s v="MÍNIMA CUANTÍA"/>
    <n v="1"/>
    <n v="9"/>
    <n v="16"/>
    <n v="120"/>
    <n v="573000"/>
    <s v="UNIDAD"/>
    <s v="NO SOLICITADAS"/>
  </r>
  <r>
    <x v="32"/>
    <s v="02-02-01-003-008"/>
    <s v="02-02-01-003-008-09"/>
    <s v="Materiales y suministros - Otros artículos manufacturados n. C. P."/>
    <s v="QUITA TELARAÑAS"/>
    <n v="47131600"/>
    <s v="MÍNIMA CUANTÍA"/>
    <n v="1"/>
    <n v="9"/>
    <n v="16"/>
    <n v="5"/>
    <n v="72660"/>
    <s v="UNIDAD"/>
    <s v="NO SOLICITADAS"/>
  </r>
  <r>
    <x v="32"/>
    <s v="02-02-01-003-008"/>
    <s v="02-02-01-003-008-09"/>
    <s v="Materiales y suministros - Otros artículos manufacturados n. C. P."/>
    <s v="RASTRILLO PLASTICO"/>
    <n v="27112003"/>
    <s v="MÍNIMA CUANTÍA"/>
    <n v="1"/>
    <n v="9"/>
    <n v="16"/>
    <n v="190"/>
    <n v="1873590"/>
    <s v="UNIDAD"/>
    <s v="NO SOLICITADAS"/>
  </r>
  <r>
    <x v="32"/>
    <s v="02-02-01-003-008"/>
    <s v="02-02-01-003-008-09"/>
    <s v="Materiales y suministros - Otros artículos manufacturados n. C. P."/>
    <s v="RECOGEDOR"/>
    <n v="47131601"/>
    <s v="MÍNIMA CUANTÍA"/>
    <n v="1"/>
    <n v="9"/>
    <n v="16"/>
    <n v="20"/>
    <n v="103800"/>
    <s v="UNIDAD"/>
    <s v="NO SOLICITADAS"/>
  </r>
  <r>
    <x v="32"/>
    <s v="02-02-01-003-008"/>
    <s v="02-02-01-003-008-09"/>
    <s v="Materiales y suministros - Otros artículos manufacturados n. C. P."/>
    <s v="TRAPERO"/>
    <n v="47131500"/>
    <s v="MÍNIMA CUANTÍA"/>
    <n v="1"/>
    <n v="9"/>
    <n v="16"/>
    <n v="180"/>
    <n v="934200"/>
    <s v="UNIDAD"/>
    <s v="NO SOLICITADAS"/>
  </r>
  <r>
    <x v="32"/>
    <s v="02-02-01-003-008"/>
    <s v="02-02-01-003-008-09"/>
    <s v="Materiales y suministros - Otros artículos manufacturados n. C. P."/>
    <s v="PEGANTE EN BARRA X 400 GRS"/>
    <n v="60105704"/>
    <s v="MÍNIMA CUANTÍA"/>
    <n v="1"/>
    <n v="9"/>
    <n v="10"/>
    <n v="50"/>
    <n v="88800"/>
    <s v="UNIDAD"/>
    <s v="NO SOLICITADAS"/>
  </r>
  <r>
    <x v="32"/>
    <s v="02-02-01-003-008"/>
    <s v="02-02-01-003-008-09"/>
    <s v="Materiales y suministros - Otros artículos manufacturados n. C. P."/>
    <s v="PEGAMENTO PARA PAPEL Y MADERA X 225 GRS"/>
    <n v="31201610"/>
    <s v="MÍNIMA CUANTÍA"/>
    <n v="1"/>
    <n v="9"/>
    <n v="10"/>
    <n v="15"/>
    <n v="22095"/>
    <s v="UNIDAD"/>
    <s v="NO SOLICITADAS"/>
  </r>
  <r>
    <x v="32"/>
    <s v="02-02-01-003-008"/>
    <s v="02-02-01-003-008-09"/>
    <s v="Materiales y suministros - Otros artículos manufacturados n. C. P."/>
    <s v="LAPIZ CORRECTOR LIQUIDO"/>
    <n v="44103113"/>
    <s v="MÍNIMA CUANTÍA"/>
    <n v="1"/>
    <n v="9"/>
    <n v="10"/>
    <n v="30"/>
    <n v="36510"/>
    <s v="UNIDAD"/>
    <s v="NO SOLICITADAS"/>
  </r>
  <r>
    <x v="32"/>
    <s v="02-02-01-003-008"/>
    <s v="02-02-01-003-008-09"/>
    <s v="Materiales y suministros - Otros artículos manufacturados n. C. P."/>
    <s v="LAPIZ No. 2 HB X CAJA"/>
    <n v="44121707"/>
    <s v="MÍNIMA CUANTÍA"/>
    <n v="1"/>
    <n v="9"/>
    <n v="10"/>
    <n v="30"/>
    <n v="103920"/>
    <s v="UNIDAD"/>
    <s v="NO SOLICITADAS"/>
  </r>
  <r>
    <x v="32"/>
    <s v="02-02-01-003-008"/>
    <s v="02-02-01-003-008-09"/>
    <s v="Materiales y suministros - Otros artículos manufacturados n. C. P."/>
    <s v="MARCADOR PERMANENTE DE PUNTA GRUESA NEGRO"/>
    <n v="44121708"/>
    <s v="MÍNIMA CUANTÍA"/>
    <n v="1"/>
    <n v="9"/>
    <n v="10"/>
    <n v="30"/>
    <n v="30420"/>
    <s v="UNIDAD"/>
    <s v="NO SOLICITADAS"/>
  </r>
  <r>
    <x v="32"/>
    <s v="02-02-01-003-008"/>
    <s v="02-02-01-003-008-09"/>
    <s v="Materiales y suministros - Otros artículos manufacturados n. C. P."/>
    <s v="MARCADOR PERMANENTE DE PUNTA FINA"/>
    <n v="44121708"/>
    <s v="MÍNIMA CUANTÍA"/>
    <n v="1"/>
    <n v="9"/>
    <n v="10"/>
    <n v="10"/>
    <n v="16060"/>
    <s v="UNIDAD"/>
    <s v="NO SOLICITADAS"/>
  </r>
  <r>
    <x v="32"/>
    <s v="02-02-01-003-008"/>
    <s v="02-02-01-003-008-09"/>
    <s v="Materiales y suministros - Otros artículos manufacturados n. C. P."/>
    <s v="PORTAMINAS 0.5MM"/>
    <n v="44111509"/>
    <s v="MÍNIMA CUANTÍA"/>
    <n v="1"/>
    <n v="9"/>
    <n v="10"/>
    <n v="30"/>
    <n v="29670"/>
    <s v="UNIDAD"/>
    <s v="NO SOLICITADAS"/>
  </r>
  <r>
    <x v="32"/>
    <s v="02-02-01-003-008"/>
    <s v="02-02-01-003-008-09"/>
    <s v="Materiales y suministros - Otros artículos manufacturados n. C. P."/>
    <s v="MINAS 0.5 MM TUBO X 12 UNIDADES"/>
    <n v="44121902"/>
    <s v="MÍNIMA CUANTÍA"/>
    <n v="1"/>
    <n v="9"/>
    <n v="10"/>
    <n v="30"/>
    <n v="15300"/>
    <s v="UNIDAD"/>
    <s v="NO SOLICITADAS"/>
  </r>
  <r>
    <x v="32"/>
    <s v="02-02-01-003-008"/>
    <s v="02-02-01-003-008-09"/>
    <s v="Materiales y suministros - Otros artículos manufacturados n. C. P."/>
    <s v="MARCADOR BORRABLE COLORES SURTIDOS "/>
    <n v="44121708"/>
    <s v="MÍNIMA CUANTÍA"/>
    <n v="1"/>
    <n v="9"/>
    <n v="10"/>
    <n v="800"/>
    <n v="713600"/>
    <s v="UNIDAD"/>
    <s v="NO SOLICITADAS"/>
  </r>
  <r>
    <x v="32"/>
    <s v="02-02-01-003-008"/>
    <s v="02-02-01-003-008-09"/>
    <s v="Materiales y suministros - Otros artículos manufacturados n. C. P."/>
    <s v="BOLIGRAFO NEGRO"/>
    <n v="44121701"/>
    <s v="MÍNIMA CUANTÍA"/>
    <n v="1"/>
    <n v="9"/>
    <n v="10"/>
    <n v="400"/>
    <n v="157600"/>
    <s v="UNIDAD"/>
    <s v="NO SOLICITADAS"/>
  </r>
  <r>
    <x v="32"/>
    <s v="02-02-01-003-008"/>
    <s v="02-02-01-003-008-09"/>
    <s v="Materiales y suministros - Otros artículos manufacturados n. C. P."/>
    <s v="ALMOHADILLA BORRADOR PARA TABLERO"/>
    <n v="44121905"/>
    <s v="MÍNIMA CUANTÍA"/>
    <n v="1"/>
    <n v="9"/>
    <n v="10"/>
    <n v="30"/>
    <n v="57900"/>
    <s v="UNIDAD"/>
    <s v="NO SOLICITADAS"/>
  </r>
  <r>
    <x v="32"/>
    <s v="02-02-01-003-008"/>
    <s v="02-02-01-003-008-09"/>
    <s v="Materiales y suministros - Otros artículos manufacturados n. C. P."/>
    <s v="MARCADOR RESALTADOR SURTIDOS "/>
    <n v="44121708"/>
    <s v="MÍNIMA CUANTÍA"/>
    <n v="1"/>
    <n v="9"/>
    <n v="10"/>
    <n v="120"/>
    <n v="76800"/>
    <s v="UNIDAD"/>
    <s v="NO SOLICITADAS"/>
  </r>
  <r>
    <x v="32"/>
    <s v="02-02-01-003-008"/>
    <s v="02-02-01-003-008-09"/>
    <s v="Materiales y suministros - Otros artículos manufacturados n. C. P."/>
    <s v="BOLÍGRAFO ROJO (CAJA)"/>
    <n v="44121701"/>
    <s v="MÍNIMA CUANTÍA"/>
    <n v="1"/>
    <n v="9"/>
    <n v="10"/>
    <n v="5"/>
    <n v="25000"/>
    <s v="UNIDAD"/>
    <s v="NO SOLICITADAS"/>
  </r>
  <r>
    <x v="32"/>
    <s v="02-02-01-003-008"/>
    <s v="02-02-01-003-008-09"/>
    <s v="Materiales y suministros - Otros artículos manufacturados n. C. P."/>
    <s v="PEGANTE EN BARRA X 400 GRS"/>
    <n v="60105704"/>
    <s v="MÍNIMA CUANTÍA"/>
    <n v="1"/>
    <n v="9"/>
    <n v="10"/>
    <n v="12"/>
    <n v="21312"/>
    <s v="UNIDAD"/>
    <s v="NO SOLICITADAS"/>
  </r>
  <r>
    <x v="32"/>
    <s v="02-02-01-003-008"/>
    <s v="02-02-01-003-008-09"/>
    <s v="Materiales y suministros - Otros artículos manufacturados n. C. P."/>
    <s v="PEGAMENTO PARA PAPEL Y MADERA X 225 GRS"/>
    <n v="31201610"/>
    <s v="MÍNIMA CUANTÍA"/>
    <n v="1"/>
    <n v="9"/>
    <n v="10"/>
    <n v="10"/>
    <n v="14730"/>
    <s v="UNIDAD"/>
    <s v="NO SOLICITADAS"/>
  </r>
  <r>
    <x v="32"/>
    <s v="02-02-01-003-008"/>
    <s v="02-02-01-003-008-09"/>
    <s v="Materiales y suministros - Otros artículos manufacturados n. C. P."/>
    <s v="LAPIZ CORRECTOR LIQUIDO"/>
    <n v="44103113"/>
    <s v="MÍNIMA CUANTÍA"/>
    <n v="1"/>
    <n v="9"/>
    <n v="10"/>
    <n v="12"/>
    <n v="14604"/>
    <s v="UNIDAD"/>
    <s v="NO SOLICITADAS"/>
  </r>
  <r>
    <x v="32"/>
    <s v="02-02-01-003-008"/>
    <s v="02-02-01-003-008-09"/>
    <s v="Materiales y suministros - Otros artículos manufacturados n. C. P."/>
    <s v="MARCADOR PERMANENTE DE PUNTA GRUESA NEGRO"/>
    <n v="44121708"/>
    <s v="MÍNIMA CUANTÍA"/>
    <n v="1"/>
    <n v="9"/>
    <n v="10"/>
    <n v="10"/>
    <n v="10140"/>
    <s v="UNIDAD"/>
    <s v="NO SOLICITADAS"/>
  </r>
  <r>
    <x v="32"/>
    <s v="02-02-01-003-008"/>
    <s v="02-02-01-003-008-09"/>
    <s v="Materiales y suministros - Otros artículos manufacturados n. C. P."/>
    <s v="MARCADOR PERMANENTE DE PUNTA FINA"/>
    <n v="44121708"/>
    <s v="MÍNIMA CUANTÍA"/>
    <n v="1"/>
    <n v="9"/>
    <n v="10"/>
    <n v="3"/>
    <n v="4818"/>
    <s v="UNIDAD"/>
    <s v="NO SOLICITADAS"/>
  </r>
  <r>
    <x v="32"/>
    <s v="02-02-01-003-008"/>
    <s v="02-02-01-003-008-09"/>
    <s v="Materiales y suministros - Otros artículos manufacturados n. C. P."/>
    <s v="PORTAMINAS 0.5MM"/>
    <n v="44111509"/>
    <s v="MÍNIMA CUANTÍA"/>
    <n v="1"/>
    <n v="9"/>
    <n v="10"/>
    <n v="36"/>
    <n v="35604"/>
    <s v="UNIDAD"/>
    <s v="NO SOLICITADAS"/>
  </r>
  <r>
    <x v="32"/>
    <s v="02-02-01-003-008"/>
    <s v="02-02-01-003-008-09"/>
    <s v="Materiales y suministros - Otros artículos manufacturados n. C. P."/>
    <s v="MINAS 0.5 MM TUBO X 12 UNIDADES"/>
    <n v="44121902"/>
    <s v="MÍNIMA CUANTÍA"/>
    <n v="1"/>
    <n v="9"/>
    <n v="10"/>
    <n v="36"/>
    <n v="18360"/>
    <s v="UNIDAD"/>
    <s v="NO SOLICITADAS"/>
  </r>
  <r>
    <x v="32"/>
    <s v="02-02-01-003-008"/>
    <s v="02-02-01-003-008-09"/>
    <s v="Materiales y suministros - Otros artículos manufacturados n. C. P."/>
    <s v="BOLIGRAFO NEGRO"/>
    <n v="44121701"/>
    <s v="MÍNIMA CUANTÍA"/>
    <n v="1"/>
    <n v="9"/>
    <n v="10"/>
    <n v="40"/>
    <n v="15760"/>
    <s v="UNIDAD"/>
    <s v="NO SOLICITADAS"/>
  </r>
  <r>
    <x v="32"/>
    <s v="02-02-01-003-008"/>
    <s v="02-02-01-003-008-09"/>
    <s v="Materiales y suministros - Otros artículos manufacturados n. C. P."/>
    <s v="MARCADOR RESALTADOR SURTIDOS "/>
    <n v="44121708"/>
    <s v="MÍNIMA CUANTÍA"/>
    <n v="1"/>
    <n v="9"/>
    <n v="10"/>
    <n v="30"/>
    <n v="19200"/>
    <s v="UNIDAD"/>
    <s v="NO SOLICITADAS"/>
  </r>
  <r>
    <x v="32"/>
    <s v="02-02-01-003-008"/>
    <s v="02-02-01-003-008-09"/>
    <s v="Materiales y suministros - Otros artículos manufacturados n. C. P."/>
    <s v="BOLÍGRAFO ROJO (CAJA)"/>
    <n v="44121701"/>
    <s v="MÍNIMA CUANTÍA"/>
    <n v="1"/>
    <n v="9"/>
    <n v="10"/>
    <n v="6"/>
    <n v="30000"/>
    <s v="UNIDAD"/>
    <s v="NO SOLICITADAS"/>
  </r>
  <r>
    <x v="32"/>
    <s v="02-02-01-003-008"/>
    <s v="02-02-01-003-008-09"/>
    <s v="Materiales y suministros - Otros artículos manufacturados n. C. P."/>
    <s v="ESCOBAS"/>
    <n v="47131604"/>
    <s v="MÍNIMA CUANTÍA"/>
    <n v="1"/>
    <n v="9"/>
    <n v="10"/>
    <n v="12"/>
    <n v="57300"/>
    <s v="UNIDAD"/>
    <s v="NO SOLICITADAS"/>
  </r>
  <r>
    <x v="32"/>
    <s v="02-02-01-003-008"/>
    <s v="02-02-01-003-008-09"/>
    <s v="Materiales y suministros - Otros artículos manufacturados n. C. P."/>
    <s v="RECOGEDOR"/>
    <n v="47131601"/>
    <s v="MÍNIMA CUANTÍA"/>
    <n v="1"/>
    <n v="9"/>
    <n v="10"/>
    <n v="6"/>
    <n v="31140"/>
    <s v="UNIDAD"/>
    <s v="NO SOLICITADAS"/>
  </r>
  <r>
    <x v="32"/>
    <s v="02-02-01-003-008"/>
    <s v="02-02-01-003-008-09"/>
    <s v="Materiales y suministros - Otros artículos manufacturados n. C. P."/>
    <s v="TRAPERO"/>
    <n v="47131500"/>
    <s v="MÍNIMA CUANTÍA"/>
    <n v="1"/>
    <n v="9"/>
    <n v="10"/>
    <n v="12"/>
    <n v="62280"/>
    <s v="UNIDAD"/>
    <s v="NO SOLICITADAS"/>
  </r>
  <r>
    <x v="32"/>
    <s v="02-02-01-003-008"/>
    <s v="02-02-01-003-008-09"/>
    <s v="Materiales y suministros - Otros artículos manufacturados n. C. P."/>
    <s v="TAPA FRONTAL DE LA  CUBIERTA DEL SISTEMA VISUAL"/>
    <n v="25201513"/>
    <n v="0"/>
    <n v="0"/>
    <n v="0"/>
    <n v="10"/>
    <n v="1"/>
    <n v="2046601"/>
    <s v="UNIDAD"/>
    <s v=""/>
  </r>
  <r>
    <x v="32"/>
    <s v="02-02-01-004-002"/>
    <s v="02-02-01-004-002"/>
    <s v="Materiales y suministros - Productos metálicos elaborados (excepto maquinaria y equipo)"/>
    <s v="ESPONJA ALAMBRE"/>
    <n v="47131603"/>
    <s v="MÍNIMA CUANTÍA"/>
    <n v="1"/>
    <n v="9"/>
    <n v="16"/>
    <n v="90"/>
    <n v="17730"/>
    <s v="UNIDAD"/>
    <s v="NO SOLICITADAS"/>
  </r>
  <r>
    <x v="32"/>
    <s v="02-02-01-004-002"/>
    <s v="02-02-01-004-002"/>
    <s v="Materiales y suministros - Productos metálicos elaborados (excepto maquinaria y equipo)"/>
    <s v="REPUESTOS DE CUCHILLAS PARA MAQUINA DE PELUQUERIA"/>
    <n v="52141705"/>
    <s v="MÍNIMA CUANTÍA"/>
    <n v="1"/>
    <n v="9"/>
    <n v="16"/>
    <n v="6"/>
    <n v="217980"/>
    <s v="UNIDAD"/>
    <s v="NO SOLICITADAS"/>
  </r>
  <r>
    <x v="32"/>
    <s v="02-02-01-004-002"/>
    <s v="02-02-01-004-002"/>
    <s v="Materiales y suministros - Productos metálicos elaborados (excepto maquinaria y equipo)"/>
    <s v="TIJERA PROFESIONAL PARA PELUQUERIA"/>
    <n v="44121618"/>
    <s v="MÍNIMA CUANTÍA"/>
    <n v="1"/>
    <n v="9"/>
    <n v="16"/>
    <n v="20"/>
    <n v="348490"/>
    <s v="UNIDAD"/>
    <s v="NO SOLICITADAS"/>
  </r>
  <r>
    <x v="32"/>
    <s v="02-02-01-004-002"/>
    <s v="02-02-01-004-002"/>
    <s v="Materiales y suministros - Productos metálicos elaborados (excepto maquinaria y equipo)"/>
    <s v="TIJERA PROFESIONAL GRAFILADORA"/>
    <n v="44121618"/>
    <s v="MÍNIMA CUANTÍA"/>
    <n v="1"/>
    <n v="9"/>
    <n v="16"/>
    <n v="20"/>
    <n v="622800"/>
    <s v="UNIDAD"/>
    <s v="NO SOLICITADAS"/>
  </r>
  <r>
    <x v="32"/>
    <s v="02-02-01-004-002"/>
    <s v="02-02-01-004-002"/>
    <s v="Materiales y suministros - Productos metálicos elaborados (excepto maquinaria y equipo)"/>
    <s v="BISTURI"/>
    <n v="44121612"/>
    <s v="MÍNIMA CUANTÍA"/>
    <n v="1"/>
    <n v="9"/>
    <n v="10"/>
    <n v="60"/>
    <n v="26340"/>
    <s v="UNIDAD"/>
    <s v="NO SOLICITADAS"/>
  </r>
  <r>
    <x v="32"/>
    <s v="02-02-01-004-002"/>
    <s v="02-02-01-004-002"/>
    <s v="Materiales y suministros - Productos metálicos elaborados (excepto maquinaria y equipo)"/>
    <s v="CHINCHE X CAJA DE 50 UNDS"/>
    <n v="31162001"/>
    <s v="MÍNIMA CUANTÍA"/>
    <n v="1"/>
    <n v="9"/>
    <n v="10"/>
    <n v="10"/>
    <n v="6710"/>
    <s v="UNIDAD"/>
    <s v="NO SOLICITADAS"/>
  </r>
  <r>
    <x v="32"/>
    <s v="02-02-01-004-002"/>
    <s v="02-02-01-004-002"/>
    <s v="Materiales y suministros - Productos metálicos elaborados (excepto maquinaria y equipo)"/>
    <s v="TAJALAPIZ METALICO SENCILLO"/>
    <n v="44121619"/>
    <s v="MÍNIMA CUANTÍA"/>
    <n v="1"/>
    <n v="9"/>
    <n v="10"/>
    <n v="30"/>
    <n v="5970"/>
    <s v="UNIDAD"/>
    <s v="NO SOLICITADAS"/>
  </r>
  <r>
    <x v="32"/>
    <s v="02-02-01-004-002"/>
    <s v="02-02-01-004-002"/>
    <s v="Materiales y suministros - Productos metálicos elaborados (excepto maquinaria y equipo)"/>
    <s v="PERFORADORA DOS HUECOS"/>
    <n v="44102805"/>
    <s v="MÍNIMA CUANTÍA"/>
    <n v="1"/>
    <n v="9"/>
    <n v="10"/>
    <n v="12"/>
    <n v="124260"/>
    <s v="UNIDAD"/>
    <s v="NO SOLICITADAS"/>
  </r>
  <r>
    <x v="32"/>
    <s v="02-02-01-004-002"/>
    <s v="02-02-01-004-002"/>
    <s v="Materiales y suministros - Productos metálicos elaborados (excepto maquinaria y equipo)"/>
    <s v="COSEDORA/GRAPADORA "/>
    <n v="44121615"/>
    <s v="MÍNIMA CUANTÍA"/>
    <n v="1"/>
    <n v="9"/>
    <n v="10"/>
    <n v="10"/>
    <n v="45170"/>
    <s v="UNIDAD"/>
    <s v="NO SOLICITADAS"/>
  </r>
  <r>
    <x v="32"/>
    <s v="02-02-01-004-002"/>
    <s v="02-02-01-004-002"/>
    <s v="Materiales y suministros - Productos metálicos elaborados (excepto maquinaria y equipo)"/>
    <s v="TIJERAS PARA PAPELERIA"/>
    <n v="44121618"/>
    <s v="MÍNIMA CUANTÍA"/>
    <n v="1"/>
    <n v="9"/>
    <n v="10"/>
    <n v="15"/>
    <n v="45675"/>
    <s v="UNIDAD"/>
    <s v="NO SOLICITADAS"/>
  </r>
  <r>
    <x v="32"/>
    <s v="02-02-01-004-002"/>
    <s v="02-02-01-004-002"/>
    <s v="Materiales y suministros - Productos metálicos elaborados (excepto maquinaria y equipo)"/>
    <s v="BISTURI"/>
    <n v="44121612"/>
    <s v="MÍNIMA CUANTÍA"/>
    <n v="1"/>
    <n v="9"/>
    <n v="10"/>
    <n v="24"/>
    <n v="10536"/>
    <s v="UNIDAD"/>
    <s v="NO SOLICITADAS"/>
  </r>
  <r>
    <x v="32"/>
    <s v="02-02-01-004-002"/>
    <s v="02-02-01-004-002"/>
    <s v="Materiales y suministros - Productos metálicos elaborados (excepto maquinaria y equipo)"/>
    <s v="CHINCHE X CAJA DE 50 UNDS"/>
    <n v="31162001"/>
    <s v="MÍNIMA CUANTÍA"/>
    <n v="1"/>
    <n v="9"/>
    <n v="10"/>
    <n v="2"/>
    <n v="1342"/>
    <s v="UNIDAD"/>
    <s v="NO SOLICITADAS"/>
  </r>
  <r>
    <x v="32"/>
    <s v="02-02-01-004-002"/>
    <s v="02-02-01-004-002"/>
    <s v="Materiales y suministros - Productos metálicos elaborados (excepto maquinaria y equipo)"/>
    <s v="PERFORADORA DOS HUECOS"/>
    <n v="44102805"/>
    <s v="MÍNIMA CUANTÍA"/>
    <n v="1"/>
    <n v="9"/>
    <n v="10"/>
    <n v="2"/>
    <n v="20710"/>
    <s v="UNIDAD"/>
    <s v="NO SOLICITADAS"/>
  </r>
  <r>
    <x v="32"/>
    <s v="02-02-01-004-002"/>
    <s v="02-02-01-004-002"/>
    <s v="Materiales y suministros - Productos metálicos elaborados (excepto maquinaria y equipo)"/>
    <s v="COSEDORA/GRAPADORA "/>
    <n v="44121615"/>
    <s v="MÍNIMA CUANTÍA"/>
    <n v="1"/>
    <n v="9"/>
    <n v="10"/>
    <n v="2"/>
    <n v="9034"/>
    <s v="UNIDAD"/>
    <s v="NO SOLICITADAS"/>
  </r>
  <r>
    <x v="32"/>
    <s v="02-02-01-004-002"/>
    <s v="02-02-01-004-002"/>
    <s v="Materiales y suministros - Productos metálicos elaborados (excepto maquinaria y equipo)"/>
    <s v="TIJERAS PARA PAPELERIA"/>
    <n v="44121618"/>
    <s v="MÍNIMA CUANTÍA"/>
    <n v="1"/>
    <n v="9"/>
    <n v="10"/>
    <n v="2"/>
    <n v="6090"/>
    <s v="UNIDAD"/>
    <s v="NO SOLICITADAS"/>
  </r>
  <r>
    <x v="32"/>
    <s v="02-02-01-004-002"/>
    <s v="02-02-01-004-002"/>
    <s v="Materiales y suministros - Productos metálicos elaborados (excepto maquinaria y equipo)"/>
    <s v="PERNOS DE SUJECCIÓN GRADO 5"/>
    <n v="31161502"/>
    <n v="0"/>
    <n v="0"/>
    <n v="0"/>
    <n v="10"/>
    <n v="10"/>
    <n v="571095"/>
    <s v="UNIDAD"/>
    <s v=""/>
  </r>
  <r>
    <x v="32"/>
    <s v="02-02-01-004-004"/>
    <s v="02-02-01-004-004-02"/>
    <s v="Materiales y suministros - Máquinas herramientas y sus partes, piezas y accesorios"/>
    <s v="HOJA X 2 SEGUETA BIMETÁLICA NICHOLSON NF1224 NF 1224RX2"/>
    <n v="27112802"/>
    <s v="SELECCIÓN ABREVIADA MENOR CUANTÍA"/>
    <n v="3"/>
    <n v="6"/>
    <n v="10"/>
    <n v="4"/>
    <n v="39270"/>
    <s v="UNIDAD"/>
    <s v="NO SOLICITADAS"/>
  </r>
  <r>
    <x v="32"/>
    <s v="02-02-01-004-004"/>
    <s v="02-02-01-004-004-08"/>
    <s v="Materiales y suministros - Aparatos de uso doméstico y sus partes y piezas"/>
    <s v="MAQUINA CORTAR CABELLO"/>
    <n v="53131643"/>
    <s v="MÍNIMA CUANTÍA"/>
    <n v="1"/>
    <n v="9"/>
    <n v="16"/>
    <n v="3"/>
    <n v="371199.99998999998"/>
    <s v="UNIDAD"/>
    <s v="NO SOLICITADAS"/>
  </r>
  <r>
    <x v="32"/>
    <s v="02-02-01-004-004"/>
    <s v="02-02-01-004-004-08"/>
    <s v="Materiales y suministros - Aparatos de uso doméstico y sus partes y piezas"/>
    <s v="PATILLERAS"/>
    <n v="53131603"/>
    <s v="MÍNIMA CUANTÍA"/>
    <n v="1"/>
    <n v="9"/>
    <n v="16"/>
    <n v="5"/>
    <n v="622800"/>
    <s v="UNIDAD"/>
    <s v="NO SOLICITADAS"/>
  </r>
  <r>
    <x v="32"/>
    <s v="02-02-01-004-005"/>
    <s v="02-02-01-004-005-02"/>
    <s v="Materiales y suministros - Maquinaria de informática y sus partes, piezas y accesorios"/>
    <s v="CABLES HDMI  CON SOPORTE 4K HDMI"/>
    <n v="43201401"/>
    <n v="0"/>
    <n v="0"/>
    <n v="0"/>
    <n v="10"/>
    <n v="4"/>
    <n v="880000"/>
    <s v="UNIDAD"/>
    <s v=""/>
  </r>
  <r>
    <x v="32"/>
    <s v="02-02-01-004-005"/>
    <s v="02-02-01-004-005-02"/>
    <s v="Materiales y suministros - Maquinaria de informática y sus partes, piezas y accesorios"/>
    <s v="TARJETA DE VIDEO RTX 3090 GDDR6 24 GB MEMORIA"/>
    <n v="43201401"/>
    <n v="0"/>
    <n v="0"/>
    <n v="0"/>
    <n v="10"/>
    <n v="1"/>
    <n v="7385477"/>
    <s v="UNIDAD"/>
    <s v=""/>
  </r>
  <r>
    <x v="32"/>
    <s v="02-02-01-004-005"/>
    <s v="02-02-01-004-005-02"/>
    <s v="Materiales y suministros - Maquinaria de informática y sus partes, piezas y accesorios"/>
    <s v="PROCESADOR  CORE I9-10900k"/>
    <n v="43201401"/>
    <n v="0"/>
    <n v="0"/>
    <n v="0"/>
    <n v="10"/>
    <n v="1"/>
    <n v="2700000"/>
    <s v="UNIDAD"/>
    <s v=""/>
  </r>
  <r>
    <x v="32"/>
    <s v="02-02-01-004-005"/>
    <s v="02-02-01-004-005-02"/>
    <s v="Materiales y suministros - Maquinaria de informática y sus partes, piezas y accesorios"/>
    <s v="TARJETA MADRE CON SOPORTE PARA PROCESADORES LGA1151 CHIP z490"/>
    <n v="32101626"/>
    <n v="0"/>
    <n v="0"/>
    <n v="0"/>
    <n v="10"/>
    <n v="1"/>
    <n v="2450000"/>
    <s v="UNIDAD"/>
    <s v=""/>
  </r>
  <r>
    <x v="32"/>
    <s v="02-02-01-004-005"/>
    <s v="02-02-01-004-005-02"/>
    <s v="Materiales y suministros - Maquinaria de informática y sus partes, piezas y accesorios"/>
    <s v="DISCO DE ESTADO SOLIDO MZ-V7S1T0B/AM DE 01TB"/>
    <n v="43201411"/>
    <n v="0"/>
    <n v="0"/>
    <n v="0"/>
    <n v="10"/>
    <n v="1"/>
    <n v="850000"/>
    <s v="UNIDAD"/>
    <s v=""/>
  </r>
  <r>
    <x v="32"/>
    <s v="02-02-01-004-005"/>
    <s v="02-02-01-004-005-02"/>
    <s v="Materiales y suministros - Maquinaria de informática y sus partes, piezas y accesorios"/>
    <s v="DISCO DE ESTADO SOLIDO SSD DE 240 GB"/>
    <s v="43201803 "/>
    <n v="0"/>
    <n v="0"/>
    <n v="0"/>
    <n v="10"/>
    <n v="3"/>
    <n v="660000"/>
    <s v="UNIDAD"/>
    <s v=""/>
  </r>
  <r>
    <x v="32"/>
    <s v="02-02-01-004-005"/>
    <s v="02-02-01-004-005-02"/>
    <s v="Materiales y suministros - Maquinaria de informática y sus partes, piezas y accesorios"/>
    <s v="MEMORIA DDR4, 3200 MHZ de 16 GB"/>
    <n v="43201402"/>
    <n v="0"/>
    <n v="0"/>
    <n v="0"/>
    <n v="10"/>
    <n v="2"/>
    <n v="1040000"/>
    <s v="UNIDAD"/>
    <s v=""/>
  </r>
  <r>
    <x v="32"/>
    <s v="02-02-01-004-005"/>
    <s v="02-02-01-004-005-02"/>
    <s v="Materiales y suministros - Maquinaria de informática y sus partes, piezas y accesorios"/>
    <s v="FUENTE DE 550W"/>
    <n v="39121022"/>
    <n v="0"/>
    <n v="0"/>
    <n v="0"/>
    <n v="10"/>
    <n v="1"/>
    <n v="700000"/>
    <s v="UNIDAD"/>
    <s v=""/>
  </r>
  <r>
    <x v="32"/>
    <s v="02-02-01-004-005"/>
    <s v="02-02-01-004-005-02"/>
    <s v="Materiales y suministros - Maquinaria de informática y sus partes, piezas y accesorios"/>
    <s v="FUENTE 1000W,80 PLUS "/>
    <n v="39121022"/>
    <n v="0"/>
    <n v="0"/>
    <n v="0"/>
    <n v="10"/>
    <n v="1"/>
    <n v="1220000"/>
    <s v="UNIDAD"/>
    <s v=""/>
  </r>
  <r>
    <x v="32"/>
    <s v="02-02-01-004-005"/>
    <s v="02-02-01-004-005-02"/>
    <s v="Materiales y suministros - Maquinaria de informática y sus partes, piezas y accesorios"/>
    <s v="VENTILADOR INDUSTRIAL PC-3000-PWM PARA COMPUTADOR"/>
    <n v="40101604"/>
    <n v="0"/>
    <n v="0"/>
    <n v="0"/>
    <n v="10"/>
    <n v="1"/>
    <n v="180000"/>
    <s v="UNIDAD"/>
    <s v=""/>
  </r>
  <r>
    <x v="32"/>
    <s v="02-02-01-004-005"/>
    <s v="02-02-01-004-005-02"/>
    <s v="Materiales y suministros - Maquinaria de informática y sus partes, piezas y accesorios"/>
    <s v="CONCENTRADOR USB 7 PUERTOS"/>
    <n v="43211600"/>
    <n v="0"/>
    <n v="0"/>
    <n v="0"/>
    <n v="10"/>
    <n v="1"/>
    <n v="270000"/>
    <s v="UNIDAD"/>
    <s v=""/>
  </r>
  <r>
    <x v="32"/>
    <s v="02-02-01-004-005"/>
    <s v="02-02-01-004-005-02"/>
    <s v="Materiales y suministros - Maquinaria de informática y sus partes, piezas y accesorios"/>
    <s v="TECLADO INHALAMBRICO"/>
    <n v="43211706"/>
    <n v="0"/>
    <n v="0"/>
    <n v="0"/>
    <n v="10"/>
    <n v="2"/>
    <n v="340000"/>
    <s v="UNIDAD"/>
    <s v=""/>
  </r>
  <r>
    <x v="32"/>
    <s v="02-02-01-004-005"/>
    <s v="02-02-01-004-005-02"/>
    <s v="Materiales y suministros - Maquinaria de informática y sus partes, piezas y accesorios"/>
    <s v="MOUSE INHALAMBRICO "/>
    <n v="43202215"/>
    <n v="0"/>
    <n v="0"/>
    <n v="0"/>
    <n v="10"/>
    <n v="2"/>
    <n v="160000"/>
    <s v="UNIDAD"/>
    <s v=""/>
  </r>
  <r>
    <x v="32"/>
    <s v="02-02-01-004-005"/>
    <s v="02-02-01-004-005-02"/>
    <s v="Materiales y suministros - Maquinaria de informática y sus partes, piezas y accesorios"/>
    <s v="MEMORIA WIFI USB "/>
    <n v="43222640"/>
    <n v="0"/>
    <n v="0"/>
    <n v="0"/>
    <n v="10"/>
    <n v="2"/>
    <n v="260000"/>
    <s v="UNIDAD"/>
    <s v=""/>
  </r>
  <r>
    <x v="32"/>
    <s v="02-02-01-004-005"/>
    <s v="02-02-01-004-005-02"/>
    <s v="Materiales y suministros - Maquinaria de informática y sus partes, piezas y accesorios"/>
    <s v="PEDALES PLASTICOS PARA SIMULADOR TIPO USB"/>
    <n v="39122227"/>
    <n v="0"/>
    <n v="0"/>
    <n v="0"/>
    <n v="10"/>
    <n v="2"/>
    <n v="3200000"/>
    <s v="UNIDAD"/>
    <s v=""/>
  </r>
  <r>
    <x v="32"/>
    <s v="02-02-01-004-005"/>
    <s v="02-02-01-004-005-02"/>
    <s v="Materiales y suministros - Maquinaria de informática y sus partes, piezas y accesorios"/>
    <s v="VENTILADOR DE REFRIGERACIÓN LÍQUIDA PARA COMPUTADOR"/>
    <n v="40101604"/>
    <n v="0"/>
    <n v="0"/>
    <n v="0"/>
    <n v="10"/>
    <n v="1"/>
    <n v="854783"/>
    <s v="UNIDAD"/>
    <s v=""/>
  </r>
  <r>
    <x v="32"/>
    <s v="02-02-01-004-006"/>
    <s v="02-02-01-004-006-02"/>
    <s v="Materiales y suministros - Aparatos de control eléctrico y distribución de electricidad y sus partes y piezas"/>
    <s v="ELECTRICO"/>
    <n v="39121311"/>
    <s v="SELECCIÓN ABREVIADA MENOR CUANTÍA"/>
    <n v="1"/>
    <n v="9"/>
    <n v="16"/>
    <n v="1"/>
    <n v="21000000"/>
    <s v="GLOBAL"/>
    <s v="NO SOLICITADAS"/>
  </r>
  <r>
    <x v="32"/>
    <s v="02-02-01-004-006"/>
    <s v="02-02-01-004-006-02"/>
    <s v="Materiales y suministros - Aparatos de control eléctrico y distribución de electricidad y sus partes y piezas"/>
    <s v="EXTENSIÓN ELÉCTRICA 30.5MTS 10A125V 1250W 16/3 SJTW"/>
    <n v="39121440"/>
    <s v="SELECCIÓN ABREVIADA MENOR CUANTÍA"/>
    <n v="3"/>
    <n v="6"/>
    <n v="10"/>
    <n v="1"/>
    <n v="123760"/>
    <s v="UNIDAD"/>
    <s v="NO SOLICITADAS"/>
  </r>
  <r>
    <x v="32"/>
    <s v="02-02-01-004-006"/>
    <s v="02-02-01-004-006-02"/>
    <s v="Materiales y suministros - Aparatos de control eléctrico y distribución de electricidad y sus partes y piezas"/>
    <s v="CONECTORES RJ45"/>
    <n v="43222826"/>
    <s v="SELECCIÓN ABREVIADA MENOR CUANTÍA"/>
    <n v="3"/>
    <n v="6"/>
    <n v="10"/>
    <n v="100"/>
    <n v="49980"/>
    <s v="UNIDAD"/>
    <s v="NO SOLICITADAS"/>
  </r>
  <r>
    <x v="32"/>
    <s v="02-02-01-004-006"/>
    <s v="02-02-01-004-006-02"/>
    <s v="Materiales y suministros - Aparatos de control eléctrico y distribución de electricidad y sus partes y piezas"/>
    <s v="ENCODER ROTATIVO "/>
    <n v="41113633"/>
    <n v="0"/>
    <n v="0"/>
    <n v="0"/>
    <n v="10"/>
    <n v="4"/>
    <n v="960000"/>
    <s v="UNIDAD"/>
    <s v=""/>
  </r>
  <r>
    <x v="32"/>
    <s v="02-02-01-004-006"/>
    <s v="02-02-01-004-006-02"/>
    <s v="Materiales y suministros - Aparatos de control eléctrico y distribución de electricidad y sus partes y piezas"/>
    <s v="POTENCIOMETRO INDUSTRIAL"/>
    <n v="41113633"/>
    <n v="0"/>
    <n v="0"/>
    <n v="0"/>
    <n v="10"/>
    <n v="5"/>
    <n v="725000"/>
    <s v="UNIDAD"/>
    <s v=""/>
  </r>
  <r>
    <x v="32"/>
    <s v="02-02-01-004-006"/>
    <s v="02-02-01-004-006-02"/>
    <s v="Materiales y suministros - Aparatos de control eléctrico y distribución de electricidad y sus partes y piezas"/>
    <s v="POTENCIOMETRO CON LA ELITE"/>
    <n v="41113633"/>
    <n v="0"/>
    <n v="0"/>
    <n v="0"/>
    <n v="10"/>
    <n v="4"/>
    <n v="1500000"/>
    <s v="UNIDAD"/>
    <s v=""/>
  </r>
  <r>
    <x v="32"/>
    <s v="02-02-01-004-006"/>
    <s v="02-02-01-004-006-02"/>
    <s v="Materiales y suministros - Aparatos de control eléctrico y distribución de electricidad y sus partes y piezas"/>
    <s v="PANEL DE INTERRUPTORES SISTEMA ELECTRICO PARA SIMULADOR T41D"/>
    <n v="25202104"/>
    <n v="0"/>
    <n v="0"/>
    <n v="0"/>
    <n v="10"/>
    <n v="1"/>
    <n v="1420300"/>
    <s v="UNIDAD"/>
    <s v=""/>
  </r>
  <r>
    <x v="32"/>
    <s v="02-02-01-004-006"/>
    <s v="02-02-01-004-006-05"/>
    <s v="Materiales y suministros - Lámparas eléctricas de incandescencia o descarga; lámparas de arco, equipo para alumbrado eléctrico; sus partes y piezas"/>
    <s v="BOMBILLERIA"/>
    <n v="39101600"/>
    <s v="SELECCIÓN ABREVIADA MENOR CUANTÍA"/>
    <n v="1"/>
    <n v="9"/>
    <n v="16"/>
    <n v="1"/>
    <n v="9000000"/>
    <s v="GLOBAL"/>
    <s v="NO SOLICITADAS"/>
  </r>
  <r>
    <x v="32"/>
    <s v="02-02-01-004-006"/>
    <s v="02-02-01-004-006-05"/>
    <s v="Materiales y suministros - Lámparas eléctricas de incandescencia o descarga; lámparas de arco, equipo para alumbrado eléctrico; sus partes y piezas"/>
    <s v="LAMPARAS PARA ALUMBRADO"/>
    <n v="39101601"/>
    <s v="SELECCIÓN ABREVIADA MENOR CUANTÍA"/>
    <n v="3"/>
    <n v="6"/>
    <n v="10"/>
    <n v="1"/>
    <n v="773500"/>
    <s v="GLOBAL"/>
    <s v="NO SOLICITADAS"/>
  </r>
  <r>
    <x v="32"/>
    <s v="02-02-01-004-007"/>
    <s v="02-02-01-004-007-08"/>
    <s v="Materiales y suministros - Paquetes de software"/>
    <s v="RENOVACIÓN VIRTUAL PLANT (25 LICENCIAS)"/>
    <n v="81112502"/>
    <s v="CONTRATACIÓN DIRECTA"/>
    <n v="1"/>
    <n v="11"/>
    <n v="16"/>
    <n v="25"/>
    <n v="37000000"/>
    <s v="UNIDAD"/>
    <s v="NO SOLICITADAS"/>
  </r>
  <r>
    <x v="32"/>
    <s v="02-02-01-004-007"/>
    <s v="02-02-01-004-007-08"/>
    <s v="Materiales y suministros - Paquetes de software"/>
    <s v="ACCESO SIMULADOR CESIM PARA TOMA DE DECISIONES"/>
    <n v="81112502"/>
    <s v="CONTRATACIÓN DIRECTA"/>
    <n v="1"/>
    <n v="11"/>
    <n v="16"/>
    <n v="120"/>
    <n v="27600000"/>
    <s v="GLOBAL"/>
    <s v="NO SOLICITADAS"/>
  </r>
  <r>
    <x v="32"/>
    <s v="02-02-01-004-007"/>
    <s v="02-02-01-004-007-08"/>
    <s v="Materiales y suministros - Paquetes de software"/>
    <s v="LICENCIA DE SIMULACIÓN X-PLANE 11"/>
    <n v="43232504"/>
    <n v="0"/>
    <n v="0"/>
    <n v="0"/>
    <n v="10"/>
    <n v="2"/>
    <n v="1233400"/>
    <s v="UNIDAD"/>
    <s v=""/>
  </r>
  <r>
    <x v="32"/>
    <s v="02-02-01-004-007"/>
    <s v="02-02-01-004-007-08"/>
    <s v="Materiales y suministros - Paquetes de software"/>
    <s v="LICENCIA PARA BASE DE DATOS DE RADIOAYUDAS"/>
    <n v="43232504"/>
    <n v="0"/>
    <n v="0"/>
    <n v="0"/>
    <n v="10"/>
    <n v="2"/>
    <n v="917000"/>
    <s v="UNIDAD"/>
    <s v=""/>
  </r>
  <r>
    <x v="32"/>
    <s v="02-02-01-004-007"/>
    <s v="02-02-01-004-007-08"/>
    <s v="Materiales y suministros - Paquetes de software"/>
    <s v="LICENCIA INTERFAZ XPLANE - ELITE"/>
    <n v="43232400"/>
    <n v="0"/>
    <n v="0"/>
    <n v="0"/>
    <n v="10"/>
    <n v="1"/>
    <n v="324800"/>
    <s v="UNIDAD"/>
    <s v=""/>
  </r>
  <r>
    <x v="32"/>
    <s v="02-02-01-004-008"/>
    <s v="02-02-01-004-008-02"/>
    <s v="Materiales y suministros - Instrumentos y aparatos de medición, verificación, análisis, de navegación y para otros fines (excepto instrumentos ópticos); instrumentos de control de procesos industriales, sus partes, piezas y accesorios"/>
    <s v="ESTUCHE DE DISECCION X9 INSTRUMENTOS CONTIENE: SEPARADOR, BUTTERFLY, MANGO BISTURI # 3, MANGO BISTURI #4, PINZAS DE DISECCION CON GARRA, PINZAS DE DISECCION SIN GARRA, PINZAS DE PEAN, TIJERAS DE DISECCIONCURVA AGUDA ROMA Y ESTUCHE "/>
    <n v="42294203"/>
    <s v="MÍNIMA CUANTÍA"/>
    <n v="1"/>
    <n v="6"/>
    <n v="16"/>
    <n v="1"/>
    <n v="55000"/>
    <s v="UNIDAD"/>
    <s v="NO SOLICITADAS"/>
  </r>
  <r>
    <x v="32"/>
    <s v="02-02-01-004-009"/>
    <s v="02-02-01-004-009-06"/>
    <s v="Materiales y suministros - Aeronaves y naves espaciales, y sus partes y piezas"/>
    <s v="ADQUISICION DE REPUESTOS, MATERIAL AERONAUTICO PARA EL PROGRAMA ANUAL DE SOPORTE LOGISTICO AERONAVE T-90 (PASLO 2021) "/>
    <n v="25202200"/>
    <s v="CONTRATACIÓN DIRECTA"/>
    <n v="1"/>
    <n v="11"/>
    <n v="10"/>
    <n v="1"/>
    <n v="384398527"/>
    <s v="GLOBAL"/>
    <s v="NO SOLICITADAS"/>
  </r>
  <r>
    <x v="32"/>
    <s v="02-02-01-004-009"/>
    <s v="02-02-01-004-009-06"/>
    <s v="Materiales y suministros - Aeronaves y naves espaciales, y sus partes y piezas"/>
    <s v="TIMÓN DE VUELO PARA SIMULADOR"/>
    <n v="25201507"/>
    <n v="0"/>
    <n v="0"/>
    <n v="0"/>
    <n v="10"/>
    <n v="2"/>
    <n v="2200000"/>
    <s v="UNIDAD"/>
    <s v=""/>
  </r>
  <r>
    <x v="32"/>
    <s v="02-02-01-004-009"/>
    <s v="02-02-01-004-009-06"/>
    <s v="Materiales y suministros - Aeronaves y naves espaciales, y sus partes y piezas"/>
    <s v="GARMIN 1000 PARA SIMULADOR DE VUELO "/>
    <n v="25202101"/>
    <n v="0"/>
    <n v="0"/>
    <n v="0"/>
    <n v="10"/>
    <n v="2"/>
    <n v="24000000"/>
    <s v="UNIDAD"/>
    <s v=""/>
  </r>
  <r>
    <x v="32"/>
    <s v="02-02-01-004-009"/>
    <s v="02-02-01-004-009-06"/>
    <s v="Materiales y suministros - Aeronaves y naves espaciales, y sus partes y piezas"/>
    <s v="PEDALES DE VUELO METALICO SIMULADOR T41D "/>
    <n v="25201802"/>
    <n v="0"/>
    <n v="0"/>
    <n v="0"/>
    <n v="10"/>
    <n v="1"/>
    <n v="3799602"/>
    <s v="UNIDAD"/>
    <s v=""/>
  </r>
  <r>
    <x v="32"/>
    <s v="02-02-02-005-004"/>
    <s v="02-02-02-005-004-01-1"/>
    <s v="Adquisición de servicios - Servicios generales de construcción de edificaciones residenciales"/>
    <s v="MANTENIMIENTO DE ALOJAMIENTOS Y VIVIENDAS"/>
    <n v="72102900"/>
    <s v="SELECCIÓN ABREVIADA MENOR CUANTÍA"/>
    <n v="1"/>
    <n v="4"/>
    <n v="10"/>
    <n v="1"/>
    <n v="165000000"/>
    <s v="GLOBAL"/>
    <s v="SI APROBADAS"/>
  </r>
  <r>
    <x v="32"/>
    <s v="02-02-02-005-004"/>
    <s v="02-02-02-005-004-01-1"/>
    <s v="Adquisición de servicios - Servicios generales de construcción de edificaciones residenciales"/>
    <s v="MANTENIMIENTO ALOJAMIENTO Y VIVIENDA AMARRE VF. 2021 ( DE SEPTIEMBRE A DICIEMBRE)"/>
    <n v="72102900"/>
    <s v="SELECCIÓN ABREVIADA MENOR CUANTÍA"/>
    <n v="5"/>
    <n v="1"/>
    <n v="16"/>
    <n v="1"/>
    <n v="53461000"/>
    <s v="GLOBAL"/>
    <s v="SI EN TRAMITE"/>
  </r>
  <r>
    <x v="32"/>
    <s v="02-02-02-005-004"/>
    <s v="02-02-02-005-004-01-2"/>
    <s v="Adquisición de servicios - Servicios generales de construcción de edificaciones no residenciales"/>
    <s v="HANGAR SA2-37B SAWIZER"/>
    <n v="72102900"/>
    <s v="SELECCIÓN ABREVIADA MENOR CUANTÍA"/>
    <n v="1"/>
    <n v="9"/>
    <n v="10"/>
    <n v="1"/>
    <n v="81000000"/>
    <s v="GLOBAL"/>
    <s v="NO SOLICITADAS"/>
  </r>
  <r>
    <x v="32"/>
    <s v="02-02-02-005-004"/>
    <s v="02-02-02-005-004-01-2"/>
    <s v="Adquisición de servicios - Servicios generales de construcción de edificaciones no residenciales"/>
    <s v="HANGAR C208"/>
    <n v="72102900"/>
    <s v="SELECCIÓN ABREVIADA MENOR CUANTÍA"/>
    <n v="1"/>
    <n v="9"/>
    <n v="10"/>
    <n v="1"/>
    <n v="92000000"/>
    <s v="GLOBAL"/>
    <s v="NO SOLICITADAS"/>
  </r>
  <r>
    <x v="32"/>
    <s v="02-02-02-005-004"/>
    <s v="02-02-02-005-004-01-2"/>
    <s v="Adquisición de servicios - Servicios generales de construcción de edificaciones no residenciales"/>
    <s v="BORDILLOS VIAS INTERNAS"/>
    <n v="72102900"/>
    <s v="SELECCIÓN ABREVIADA MENOR CUANTÍA"/>
    <n v="1"/>
    <n v="9"/>
    <n v="16"/>
    <n v="1"/>
    <n v="84000000"/>
    <s v="GLOBAL"/>
    <s v="NO SOLICITADAS"/>
  </r>
  <r>
    <x v="32"/>
    <s v="02-02-02-005-004"/>
    <s v="02-02-02-005-004-01-2"/>
    <s v="Adquisición de servicios - Servicios generales de construcción de edificaciones no residenciales"/>
    <s v="ANDENES VIA INTERNAS"/>
    <n v="72102900"/>
    <s v="SELECCIÓN ABREVIADA MENOR CUANTÍA"/>
    <n v="1"/>
    <n v="9"/>
    <n v="16"/>
    <n v="1"/>
    <n v="48000000"/>
    <s v="GLOBAL"/>
    <s v="NO SOLICITADAS"/>
  </r>
  <r>
    <x v="32"/>
    <s v="02-02-02-005-004"/>
    <s v="02-02-02-005-004-01-2"/>
    <s v="Adquisición de servicios - Servicios generales de construcción de edificaciones no residenciales"/>
    <s v="ADECUACIÓN BODEGA DE ALMACENAMIENTO DE ELEMENTOS DEPORTIVOS"/>
    <n v="72102900"/>
    <s v="SELECCIÓN ABREVIADA MENOR CUANTÍA"/>
    <n v="1"/>
    <n v="10"/>
    <n v="16"/>
    <n v="1"/>
    <n v="18000000"/>
    <s v="GLOBAL"/>
    <s v="NO SOLICITADAS"/>
  </r>
  <r>
    <x v="32"/>
    <s v="02-02-02-005-004"/>
    <s v="02-02-02-005-004-01-2"/>
    <s v="Adquisición de servicios - Servicios generales de construcción de edificaciones no residenciales"/>
    <s v="MANTENIMIENTO PREVENTIVO Y CORRECTIVO DE LAS INSTALACIONES DEL RADAR BAHIA MALAGA "/>
    <n v="72101507"/>
    <s v="SELECCIÓN ABREVIADA MENOR CUANTÍA"/>
    <n v="3"/>
    <n v="6"/>
    <n v="10"/>
    <n v="1"/>
    <n v="40000000"/>
    <s v="GLOBAL"/>
    <s v="NO SOLICITADAS"/>
  </r>
  <r>
    <x v="32"/>
    <s v="02-02-02-005-004"/>
    <s v="02-02-02-005-004-02-4"/>
    <s v="Adquisición de servicios - Servicios generales de construcción de tuberías para la conducción de gas a larga distancia, líneas de comunicación y cables de poder"/>
    <s v="MANTENIMIENTO DE REDES ELECTRICAS DE BAJA Y ALTA TENSIÓN TRANSFORMADORES Y PARARRAYOS"/>
    <n v="72151514"/>
    <s v="MÍNIMA CUANTÍA"/>
    <n v="1"/>
    <n v="10"/>
    <n v="16"/>
    <n v="1"/>
    <n v="71500000"/>
    <s v="GLOBAL"/>
    <s v="NO SOLICITADAS"/>
  </r>
  <r>
    <x v="32"/>
    <s v="02-02-02-005-004"/>
    <s v="02-02-02-005-004-02-4"/>
    <s v="Adquisición de servicios - Servicios generales de construcción de tuberías para la conducción de gas a larga distancia, líneas de comunicación y cables de poder"/>
    <s v="MANTENIMIENTO DE REDES ELECTRICAS DE BAJA Y ALTA TENSIÓN TRANSFORMADORES Y PARARRAYOS AMARRE 2022"/>
    <n v="72151514"/>
    <s v="MÍNIMA CUANTÍA"/>
    <n v="6"/>
    <n v="2"/>
    <n v="16"/>
    <n v="1"/>
    <n v="18000000"/>
    <s v="GLOBAL"/>
    <s v="SI EN TRAMITE"/>
  </r>
  <r>
    <x v="32"/>
    <s v="02-02-02-005-004"/>
    <s v="02-02-02-005-004-02-7"/>
    <s v="Adquisición de servicios - Servicios generales de construcciones deportivas al aire libre"/>
    <s v="MANTENIMIENTO CANCHA DE FUTBOL"/>
    <n v="72102900"/>
    <s v="SELECCIÓN ABREVIADA MENOR CUANTÍA"/>
    <n v="1"/>
    <n v="8"/>
    <n v="10"/>
    <n v="1"/>
    <n v="40000000"/>
    <s v="GLOBAL"/>
    <s v="NO SOLICITADAS"/>
  </r>
  <r>
    <x v="32"/>
    <s v="02-02-02-005-004"/>
    <s v="02-02-02-005-004-02-7"/>
    <s v="Adquisición de servicios - Servicios generales de construcciones deportivas al aire libre"/>
    <s v="MANTENIMIENTO PISTA DE ATLETISMO"/>
    <n v="72102900"/>
    <s v="SELECCIÓN ABREVIADA MENOR CUANTÍA"/>
    <n v="2"/>
    <n v="7"/>
    <n v="10"/>
    <n v="1"/>
    <n v="20000000"/>
    <s v="GLOBAL"/>
    <s v="NO SOLICITADAS"/>
  </r>
  <r>
    <x v="32"/>
    <s v="02-02-02-005-004"/>
    <s v="02-02-02-005-004-02-7"/>
    <s v="Adquisición de servicios - Servicios generales de construcciones deportivas al aire libre"/>
    <s v="MANTENIMIENTO CANCHAS DE TENIS POLVO LADRILLO"/>
    <n v="72102900"/>
    <s v="SELECCIÓN ABREVIADA MENOR CUANTÍA"/>
    <n v="2"/>
    <n v="7"/>
    <n v="10"/>
    <n v="1"/>
    <n v="25000000"/>
    <s v="GLOBAL"/>
    <s v="NO SOLICITADAS"/>
  </r>
  <r>
    <x v="32"/>
    <s v="02-02-02-005-004"/>
    <s v="02-02-02-005-004-02-7"/>
    <s v="Adquisición de servicios - Servicios generales de construcciones deportivas al aire libre"/>
    <s v="MANTENIMIENTO CAMPO DE GOLF"/>
    <n v="72102900"/>
    <s v="SELECCIÓN ABREVIADA MENOR CUANTÍA"/>
    <n v="2"/>
    <n v="7"/>
    <n v="10"/>
    <n v="1"/>
    <n v="16000000"/>
    <s v="GLOBAL"/>
    <s v="NO SOLICITADAS"/>
  </r>
  <r>
    <x v="32"/>
    <s v="02-02-02-005-004"/>
    <s v="02-02-02-005-004-02-7"/>
    <s v="Adquisición de servicios - Servicios generales de construcciones deportivas al aire libre"/>
    <s v="MANTENIMIENTO CANCHAS DE TENIS SINTETICA "/>
    <n v="72102900"/>
    <s v="SELECCIÓN ABREVIADA MENOR CUANTÍA"/>
    <n v="2"/>
    <n v="7"/>
    <n v="10"/>
    <n v="1"/>
    <n v="22000000"/>
    <s v="GLOBAL"/>
    <s v="NO SOLICITADAS"/>
  </r>
  <r>
    <x v="32"/>
    <s v="02-02-02-005-004"/>
    <s v="02-02-02-005-004-02-7"/>
    <s v="Adquisición de servicios - Servicios generales de construcciones deportivas al aire libre"/>
    <s v="MANTENIMIENTO CANCHA DE VOLEIBOL Y BALONCESTO "/>
    <n v="72102900"/>
    <s v="SELECCIÓN ABREVIADA MENOR CUANTÍA"/>
    <n v="2"/>
    <n v="7"/>
    <n v="10"/>
    <n v="1"/>
    <n v="25000000"/>
    <s v="GLOBAL"/>
    <s v="NO SOLICITADAS"/>
  </r>
  <r>
    <x v="32"/>
    <s v="02-02-02-005-004"/>
    <s v="02-02-02-005-004-02-7"/>
    <s v="Adquisición de servicios - Servicios generales de construcciones deportivas al aire libre"/>
    <s v="MANTENIMIENTO PISCINA "/>
    <n v="72102900"/>
    <s v="SELECCIÓN ABREVIADA MENOR CUANTÍA"/>
    <n v="2"/>
    <n v="7"/>
    <n v="10"/>
    <n v="1"/>
    <n v="25000000"/>
    <s v="GLOBAL"/>
    <s v="NO SOLICITADAS"/>
  </r>
  <r>
    <x v="32"/>
    <s v="02-02-02-005-004"/>
    <s v="02-02-02-005-004-02-7"/>
    <s v="Adquisición de servicios - Servicios generales de construcciones deportivas al aire libre"/>
    <s v="MANTENIMIENTO PISTA DE PENTATLÓN "/>
    <n v="72102900"/>
    <s v="SELECCIÓN ABREVIADA MENOR CUANTÍA"/>
    <n v="2"/>
    <n v="7"/>
    <n v="10"/>
    <n v="1"/>
    <n v="35000000"/>
    <s v="GLOBAL"/>
    <s v="NO SOLICITADAS"/>
  </r>
  <r>
    <x v="32"/>
    <s v="02-02-02-005-004"/>
    <s v="02-02-02-005-004-02-7"/>
    <s v="Adquisición de servicios - Servicios generales de construcciones deportivas al aire libre"/>
    <s v="MANTENIMIENTO PISTA DE LANZAMIENTO DE GRANADAS"/>
    <n v="72102900"/>
    <s v="SELECCIÓN ABREVIADA MENOR CUANTÍA"/>
    <n v="2"/>
    <n v="7"/>
    <n v="10"/>
    <n v="1"/>
    <n v="18000000"/>
    <s v="GLOBAL"/>
    <s v="NO SOLICITADAS"/>
  </r>
  <r>
    <x v="32"/>
    <s v="02-02-02-005-004"/>
    <s v="02-02-02-005-004-02-7"/>
    <s v="Adquisición de servicios - Servicios generales de construcciones deportivas al aire libre"/>
    <s v="MANTENIMIENTO POLIGONO TIRO CON ARCO"/>
    <n v="72102900"/>
    <s v="SELECCIÓN ABREVIADA MENOR CUANTÍA"/>
    <n v="2"/>
    <n v="7"/>
    <n v="10"/>
    <n v="1"/>
    <n v="14000000"/>
    <s v="GLOBAL"/>
    <s v="NO SOLICITADAS"/>
  </r>
  <r>
    <x v="32"/>
    <s v="02-02-02-005-004"/>
    <s v="02-02-02-005-004-01-1"/>
    <s v="Adquisición de servicios - Servicios generales de construcción de edificaciones residenciales"/>
    <s v="MANTENIMIENTO VIVIENDAS FISCALES"/>
    <n v="72102900"/>
    <s v="SELECCIÓN ABREVIADA MENOR CUANTÍA"/>
    <n v="2"/>
    <n v="7"/>
    <n v="16"/>
    <n v="1"/>
    <n v="259539000"/>
    <s v="GLOBAL"/>
    <s v="NO SOLICITADAS"/>
  </r>
  <r>
    <x v="32"/>
    <s v="02-02-02-006-003"/>
    <s v="02-02-02-006-003-03"/>
    <s v="Adquisición de servicios - Servicios de suministro de comidas"/>
    <s v="SERVICIO CATERING CACOM 7"/>
    <n v="90101600"/>
    <s v="MÍNIMA CUANTÍA"/>
    <n v="1"/>
    <n v="10"/>
    <n v="16"/>
    <n v="1"/>
    <n v="12000000"/>
    <s v="GLOBAL"/>
    <s v="NO SOLICITADAS"/>
  </r>
  <r>
    <x v="32"/>
    <s v="02-02-02-006-003"/>
    <s v="02-02-02-006-003-03"/>
    <s v="Adquisición de servicios - Servicios de suministro de comidas"/>
    <s v="SERVICIO DE CATERING EMAVI"/>
    <n v="90101600"/>
    <s v="MÍNIMA CUANTÍA"/>
    <n v="1"/>
    <n v="10"/>
    <n v="16"/>
    <n v="1"/>
    <n v="12000000"/>
    <s v="GLOBAL"/>
    <s v="NO SOLICITADAS"/>
  </r>
  <r>
    <x v="32"/>
    <s v="02-02-02-006-004"/>
    <s v="02-02-02-006-004"/>
    <s v="Adquisición de servicios - Servicios de transporte de pasajeros"/>
    <s v="SERVICIO DE TRANSPORTE TERRESTRE"/>
    <n v="78111800"/>
    <s v="MÍNIMA CUANTÍA"/>
    <n v="1"/>
    <n v="7"/>
    <n v="16"/>
    <n v="1"/>
    <n v="23380700"/>
    <s v="GLOBAL"/>
    <s v="SI APROBADAS"/>
  </r>
  <r>
    <x v="32"/>
    <s v="02-02-02-006-004"/>
    <s v="02-02-02-006-004"/>
    <s v="Adquisición de servicios - Servicios de transporte de pasajeros"/>
    <s v="SERVICIO DE TRANSPORTE AMARRE VF 2022"/>
    <n v="78111800"/>
    <s v="MÍNIMA CUANTÍA"/>
    <n v="5"/>
    <n v="2"/>
    <n v="16"/>
    <n v="1"/>
    <n v="5000000"/>
    <s v="GLOBAL"/>
    <s v="SI EN TRAMITE"/>
  </r>
  <r>
    <x v="32"/>
    <s v="02-02-02-006-008"/>
    <s v="02-02-02-006-008"/>
    <s v="Adquisición de servicios - Servicios postales y de mensajería"/>
    <s v="SERVICIO DE DISTRIBUCIÓN DE CORREO VF2021"/>
    <n v="80141800"/>
    <s v="MÍNIMA CUANTÍA"/>
    <n v="1"/>
    <n v="5"/>
    <n v="16"/>
    <n v="1"/>
    <n v="3600000"/>
    <s v="GLOBAL"/>
    <s v="SI APROBADAS"/>
  </r>
  <r>
    <x v="32"/>
    <s v="02-02-02-006-008"/>
    <s v="02-02-02-006-008"/>
    <s v="Adquisición de servicios - Servicios postales y de mensajería"/>
    <s v="SERVICIO DE CORREO "/>
    <s v="80141800"/>
    <s v="MÍNIMA CUANTÍA"/>
    <n v="2"/>
    <n v="6"/>
    <n v="16"/>
    <n v="1"/>
    <n v="3800000"/>
    <s v="GLOBAL"/>
    <s v="NO SOLICITADAS"/>
  </r>
  <r>
    <x v="32"/>
    <s v="02-02-02-006-008"/>
    <s v="02-02-02-006-008"/>
    <s v="Adquisición de servicios - Servicios postales y de mensajería"/>
    <s v="SERVICIO DE DISTRIBUCIÓN DE CORREO"/>
    <n v="80141800"/>
    <s v="MÍNIMA CUANTÍA"/>
    <n v="6"/>
    <n v="1"/>
    <n v="16"/>
    <n v="1"/>
    <n v="600000"/>
    <s v="GLOBAL"/>
    <s v="SI EN TRAMITE"/>
  </r>
  <r>
    <x v="32"/>
    <s v="02-02-02-006-009"/>
    <s v="02-02-02-006-009-01"/>
    <s v="Adquisición de servicios - Servicios de distribución de electricidad, y servicios de distribución de gas (por cuenta propia)"/>
    <s v="ENERGIA BAMFS"/>
    <n v="83101800"/>
    <s v="SOLICITUD DE INFORMACIÓN A LOS PROVEEDORES"/>
    <n v="1"/>
    <n v="12"/>
    <n v="10"/>
    <n v="1"/>
    <n v="1222195046.3299999"/>
    <s v="GLOBAL"/>
    <s v="NO SOLICITADAS"/>
  </r>
  <r>
    <x v="32"/>
    <s v="02-02-02-006-009"/>
    <s v="02-02-02-006-009-01"/>
    <s v="Adquisición de servicios - Servicios de distribución de electricidad, y servicios de distribución de gas (por cuenta propia)"/>
    <s v="GAS NATURAL"/>
    <n v="83101601"/>
    <s v="SOLICITUD DE INFORMACIÓN A LOS PROVEEDORES"/>
    <n v="1"/>
    <n v="12"/>
    <n v="10"/>
    <n v="1"/>
    <n v="124800000"/>
    <s v="GLOBAL"/>
    <s v="NO SOLICITADAS"/>
  </r>
  <r>
    <x v="32"/>
    <s v="02-02-02-006-009"/>
    <s v="02-02-02-006-009-01"/>
    <s v="Adquisición de servicios - Servicios de distribución de electricidad, y servicios de distribución de gas (por cuenta propia)"/>
    <s v="ENERGIA BAMFS"/>
    <n v="83101800"/>
    <s v="SOLICITUD DE INFORMACIÓN A LOS PROVEEDORES"/>
    <n v="1"/>
    <n v="12"/>
    <n v="16"/>
    <n v="1"/>
    <n v="373489871"/>
    <s v="GLOBAL"/>
    <s v="NO SOLICITADAS"/>
  </r>
  <r>
    <x v="32"/>
    <s v="02-02-02-006-009"/>
    <s v="02-02-02-006-009-02"/>
    <s v="Adquisición de servicios - Servicios de distribución de agua (por cuenta propia)"/>
    <s v="ACUEDUCTO"/>
    <n v="83101500"/>
    <s v="SOLICITUD DE INFORMACIÓN A LOS PROVEEDORES"/>
    <n v="1"/>
    <n v="12"/>
    <n v="16"/>
    <n v="1"/>
    <n v="137000000"/>
    <s v="GLOBAL"/>
    <s v="NO SOLICITADAS"/>
  </r>
  <r>
    <x v="32"/>
    <s v="02-02-02-006-009"/>
    <s v="02-02-02-006-009-02"/>
    <s v="Adquisición de servicios - Servicios de distribución de agua (por cuenta propia)"/>
    <s v="ACUEDUCTO"/>
    <n v="83101500"/>
    <s v="SOLICITUD DE INFORMACIÓN A LOS PROVEEDORES"/>
    <n v="1"/>
    <n v="12"/>
    <n v="10"/>
    <n v="1"/>
    <n v="331000000"/>
    <s v="GLOBAL"/>
    <s v="NO SOLICITADAS"/>
  </r>
  <r>
    <x v="32"/>
    <s v="02-02-02-007-002"/>
    <s v="02-02-02-007-002-01-1"/>
    <s v="Adquisición de servicios - Servicios de alquiler o arrendamiento con o sin opción de compra relativos a bienes inmuebles propios o arrendados"/>
    <s v="SERVICIO DE ARRENDAMIENTO DE VIVIENDA EN LA CIUDAD DE TULUÁ VF2021"/>
    <n v="80131501"/>
    <s v="CONTRATACIÓN DIRECTA"/>
    <n v="1"/>
    <n v="5"/>
    <n v="16"/>
    <n v="1"/>
    <n v="11500000"/>
    <s v="GLOBAL"/>
    <s v="SI APROBADAS"/>
  </r>
  <r>
    <x v="32"/>
    <s v="02-02-02-007-002"/>
    <s v="02-02-02-007-002-01-1"/>
    <s v="Adquisición de servicios - Servicios de alquiler o arrendamiento con o sin opción de compra relativos a bienes inmuebles propios o arrendados"/>
    <s v="SERVICIO DE ARRENDAMIENTO DE VIVIENDA EN LA CIUDAD DE TULUÁ"/>
    <n v="80131501"/>
    <s v="CONTRATACIÓN DIRECTA"/>
    <n v="2"/>
    <n v="6"/>
    <n v="16"/>
    <n v="1"/>
    <n v="13800000"/>
    <s v="GLOBAL"/>
    <s v="NO SOLICITADAS"/>
  </r>
  <r>
    <x v="32"/>
    <s v="02-02-02-007-002"/>
    <s v="02-02-02-007-002-01-1"/>
    <s v="Adquisición de servicios - Servicios de alquiler o arrendamiento con o sin opción de compra relativos a bienes inmuebles propios o arrendados"/>
    <s v="SERVICIO DE ARRENDAMIENTO DE VIVIENDA EN LA CIUDAD DE TULUÁ AMARRE 2022"/>
    <n v="80131501"/>
    <s v="CONTRATACIÓN DIRECTA"/>
    <n v="6"/>
    <n v="1"/>
    <n v="16"/>
    <n v="1"/>
    <n v="1100000"/>
    <s v="GLOBAL"/>
    <s v="SI EN TRAMITE"/>
  </r>
  <r>
    <x v="32"/>
    <s v="02-02-02-008-002"/>
    <s v="02-02-02-008-002-01"/>
    <s v="Adquisición de servicios - Servicios jurídicos"/>
    <s v="PRESTACIÓN DE SERVICIOS PROFESIONALES PARA LA CONTRATACIÓN DE ASESOR JURÍDICO PARA LA GESTIÓN CONTRACTUAL DE LA EMAVI"/>
    <n v="80121704"/>
    <s v="CONTRATACIÓN DIRECTA"/>
    <n v="1"/>
    <n v="10"/>
    <n v="16"/>
    <n v="1"/>
    <n v="34000000"/>
    <s v="GLOBAL"/>
    <s v="NO SOLICITADAS"/>
  </r>
  <r>
    <x v="32"/>
    <s v="02-02-02-008-002"/>
    <s v="02-02-02-008-002-01"/>
    <s v="Adquisición de servicios - Servicios jurídicos"/>
    <s v="PRESTACIÓN DE SERVICIOS PROFESIONALES PARA LA CONTRATACIÓN DE ASESOR CONTRACTUAL PARA LA GESTIÓN CONTRACTUAL DE LA EMAVI"/>
    <n v="80121704"/>
    <s v="CONTRATACIÓN DIRECTA"/>
    <n v="1"/>
    <n v="10"/>
    <n v="16"/>
    <n v="1"/>
    <n v="30000000"/>
    <s v="GLOBAL"/>
    <s v="NO SOLICITADAS"/>
  </r>
  <r>
    <x v="32"/>
    <s v="02-02-02-008-003"/>
    <s v="02-02-02-008-003-01-4"/>
    <s v="Adquisición de servicios - Servicios de diseño y desarrollo de la tecnología de la información (ti)"/>
    <s v="ACTUALIZACIÓN SOFTWARE SPSS (25 LICENCIAS) VERSIÓN 27 RENOVACIÓN REMOTO DEL LICENCIAMIENTO IBM SPSS STATISTICS INCLUYE LOS MÓDULOS PREPARACIÓN DE DATOS Y BOOSTRAPPING (MUESTREO)"/>
    <n v="81112502"/>
    <s v="CONTRATACIÓN DIRECTA"/>
    <n v="1"/>
    <n v="11"/>
    <n v="16"/>
    <n v="1"/>
    <n v="7000000"/>
    <s v="GLOBAL"/>
    <s v="NO SOLICITADAS"/>
  </r>
  <r>
    <x v="32"/>
    <s v="02-02-02-008-003"/>
    <s v="02-02-02-008-003-01-4"/>
    <s v="Adquisición de servicios - Servicios de diseño y desarrollo de la tecnología de la información (ti)"/>
    <s v="RENOVACIÓN DE LICENCIAMIENTO DE GENEXUS"/>
    <n v="81112502"/>
    <s v="CONTRATACIÓN DIRECTA"/>
    <n v="1"/>
    <n v="4"/>
    <n v="16"/>
    <n v="1"/>
    <n v="18800000"/>
    <s v="GLOBAL"/>
    <s v="NO SOLICITADAS"/>
  </r>
  <r>
    <x v="32"/>
    <s v="02-02-02-008-003"/>
    <s v="02-02-02-008-003-05"/>
    <s v="Adquisición de servicios - Servicios veterinarios"/>
    <s v="SERVICIOS VETERINARIOS "/>
    <n v="70122009"/>
    <s v="MÍNIMA CUANTÍA"/>
    <n v="1"/>
    <n v="5"/>
    <n v="16"/>
    <n v="1"/>
    <n v="6000000"/>
    <s v="GLOBAL"/>
    <s v="SI APROBADAS"/>
  </r>
  <r>
    <x v="32"/>
    <s v="02-02-02-008-003"/>
    <s v="02-02-02-008-003-05"/>
    <s v="Adquisición de servicios - Servicios veterinarios"/>
    <s v="SERVICIOS VETERINARIOS V2022"/>
    <n v="70122009"/>
    <s v="MÍNIMA CUANTÍA"/>
    <n v="2"/>
    <n v="6"/>
    <n v="16"/>
    <n v="1"/>
    <n v="9025000"/>
    <s v="GLOBAL"/>
    <s v="NO SOLICITADAS"/>
  </r>
  <r>
    <x v="32"/>
    <s v="02-02-02-008-003"/>
    <s v="02-02-02-008-003-05"/>
    <s v="Adquisición de servicios - Servicios veterinarios"/>
    <s v="SERVICIOS VETERINARIOS AMARRE VF2022 "/>
    <n v="70122009"/>
    <s v="MÍNIMA CUANTÍA"/>
    <n v="6"/>
    <n v="1"/>
    <n v="16"/>
    <n v="1"/>
    <n v="1000000"/>
    <s v="GLOBAL"/>
    <s v="SI EN TRAMITE"/>
  </r>
  <r>
    <x v="32"/>
    <s v="02-02-02-008-003"/>
    <s v="02-02-02-008-003-05"/>
    <s v="Adquisición de servicios - Servicios veterinarios"/>
    <s v="SERVICIOS VETERINARIOS PROCESO NUEVO 2021-2022"/>
    <n v="70122009"/>
    <s v="MÍNIMA CUANTÍA"/>
    <n v="8"/>
    <n v="8"/>
    <n v="16"/>
    <n v="1"/>
    <n v="600000"/>
    <s v="GLOBAL"/>
    <s v="SI APROBADAS"/>
  </r>
  <r>
    <x v="32"/>
    <s v="02-02-02-008-003"/>
    <s v="02-02-02-008-003-08"/>
    <s v="Adquisición de servicios - Servicios fotográficos y servicios de revelado fotográfico"/>
    <s v="SERVICIO DE FOTOGRAFÍA ESPECIALIZADA PARA CUBRIR CADA UNA DE LAS ACTIVIDADES PROGRAMADAS POR LA ESCUELA MILITAR DE AVIACIÓN Y EL COMANDO AÉREO DE COMBATE NO. 7"/>
    <n v="82131600"/>
    <s v="MÍNIMA CUANTÍA"/>
    <n v="1"/>
    <n v="11"/>
    <n v="16"/>
    <n v="1"/>
    <n v="11440000"/>
    <s v="GLOBAL"/>
    <s v="NO SOLICITADAS"/>
  </r>
  <r>
    <x v="32"/>
    <s v="02-02-02-008-003"/>
    <s v="02-02-02-008-003-09"/>
    <s v="Adquisición de servicios - Otros servicios profesionales y técnicos n. C. P."/>
    <s v="ENTRENADOR DE GIMNASIO "/>
    <n v="80111620"/>
    <s v="CONTRATACIÓN DIRECTA"/>
    <n v="1"/>
    <n v="11"/>
    <n v="16"/>
    <n v="1"/>
    <n v="28350000"/>
    <s v="GLOBAL"/>
    <s v="NO SOLICITADAS"/>
  </r>
  <r>
    <x v="32"/>
    <s v="02-02-02-008-003"/>
    <s v="02-02-02-008-003-09"/>
    <s v="Adquisición de servicios - Otros servicios profesionales y técnicos n. C. P."/>
    <s v="PRESTACIÓN DE SERVICIOS PROFESIONALES Y DE APOYO A LA GESTIÓN DE UN COORDINADOR TRABAJO SOCIAL DE BIENESTAR UNIVERSITARIO DE LA ESCUELA MILITAR DE AVIACIÓN “MARCO FIDEL SUÁREZ&quot; VF2021"/>
    <n v="80111601"/>
    <s v="CONTRATACIÓN DIRECTA"/>
    <n v="1"/>
    <n v="10"/>
    <n v="16"/>
    <n v="1"/>
    <n v="8626180"/>
    <s v="GLOBAL"/>
    <s v="SI APROBADAS"/>
  </r>
  <r>
    <x v="32"/>
    <s v="02-02-02-008-003"/>
    <s v="02-02-02-008-003-09"/>
    <s v="Adquisición de servicios - Otros servicios profesionales y técnicos n. C. P."/>
    <s v="PRESTACIÓN DE SERVICIOS PROFESIONALES Y DE APOYO A LA GESTIÓN DE UN COORDINADOR TRABAJO SOCIAL DE BIENESTAR UNIVERSITARIO DE LA ESCUELA MILITAR DE AVIACIÓN “MARCO FIDEL SUÁREZ&quot; V 2021"/>
    <n v="80111601"/>
    <s v="CONTRATACIÓN DIRECTA"/>
    <n v="1"/>
    <n v="10"/>
    <n v="16"/>
    <n v="1"/>
    <n v="27294793"/>
    <s v="GLOBAL"/>
    <s v="NO SOLICITADAS"/>
  </r>
  <r>
    <x v="32"/>
    <s v="02-02-02-008-003"/>
    <s v="02-02-02-008-003-09"/>
    <s v="Adquisición de servicios - Otros servicios profesionales y técnicos n. C. P."/>
    <s v="PRESTACIÓN DE SERVICIOS PROFESIONALES Y DE APOYO A LA GESTIÓN DE UN COORDINADOR TRABAJO SOCIAL DE BIENESTAR UNIVERSITARIO DE LA ESCUELA MILITAR DE AVIACIÓN “MARCO FIDEL SUÁREZ&quot; VF2022"/>
    <n v="80111601"/>
    <s v="CONTRATACIÓN DIRECTA"/>
    <n v="1"/>
    <n v="10"/>
    <n v="16"/>
    <n v="1"/>
    <n v="1024000"/>
    <s v="GLOBAL"/>
    <s v="SI EN TRAMITE"/>
  </r>
  <r>
    <x v="32"/>
    <s v="02-02-02-008-003"/>
    <s v="02-02-02-008-003-09"/>
    <s v="Adquisición de servicios - Otros servicios profesionales y técnicos n. C. P."/>
    <s v="PRESTACIÓN DE SERVICIOS PROFESIONALES Y DE APOYO A LA GESTIÓN PARA LA ASISTENCIA TÉCNICA DE LA SECCIÓN EGRESADOS DE LA EMAVI VF2021"/>
    <n v="80111601"/>
    <s v="CONTRATACIÓN DIRECTA"/>
    <n v="1"/>
    <n v="10"/>
    <n v="16"/>
    <n v="1"/>
    <n v="6445223"/>
    <s v="GLOBAL"/>
    <s v="SI APROBADAS"/>
  </r>
  <r>
    <x v="32"/>
    <s v="02-02-02-008-003"/>
    <s v="02-02-02-008-003-09"/>
    <s v="Adquisición de servicios - Otros servicios profesionales y técnicos n. C. P."/>
    <s v="PRESTACIÓN DE SERVICIOS PROFESIONALES Y DE APOYO A LA GESTIÓN PARA LA ASESORIA DE LA SECCIÓN EGRESADOS DE LA EMAVI V2021"/>
    <n v="80111601"/>
    <s v="CONTRATACIÓN DIRECTA"/>
    <n v="1"/>
    <n v="10"/>
    <n v="16"/>
    <n v="1"/>
    <n v="21072903"/>
    <s v="GLOBAL"/>
    <s v="NO SOLICITADAS"/>
  </r>
  <r>
    <x v="32"/>
    <s v="02-02-02-008-003"/>
    <s v="02-02-02-008-003-09"/>
    <s v="Adquisición de servicios - Otros servicios profesionales y técnicos n. C. P."/>
    <s v="PRESTACIÓN DE SERVICIOS PROFESIONALES Y DE APOYO A LA GESTIÓN PARA LA ASESORIA DE LA SECCIÓN EGRESADOS DE LA EMAVI V2021"/>
    <n v="80111601"/>
    <s v="CONTRATACIÓN DIRECTA"/>
    <n v="1"/>
    <n v="10"/>
    <n v="16"/>
    <n v="1"/>
    <n v="741000"/>
    <s v="GLOBAL"/>
    <s v="SI EN TRAMITE"/>
  </r>
  <r>
    <x v="32"/>
    <s v="02-02-02-008-003"/>
    <s v="02-02-02-008-003-09"/>
    <s v="Adquisición de servicios - Otros servicios profesionales y técnicos n. C. P."/>
    <s v="PRESTACIÓN DE SERVICIOS PROFESIONALES Y DE APOYO A LA GESTIÓN PARA LA ASESORÍA DE EXTENSIÓN DEL GRUPO ACADÉMICO DE LA ESCUELA MILITAR DE AVIACIÓN “MARCO FIDEL SUÁREZ” VF2021"/>
    <n v="80111601"/>
    <s v="CONTRATACIÓN DIRECTA"/>
    <n v="1"/>
    <n v="10"/>
    <n v="16"/>
    <n v="1"/>
    <n v="7763563"/>
    <s v="GLOBAL"/>
    <s v="SI APROBADAS"/>
  </r>
  <r>
    <x v="32"/>
    <s v="02-02-02-008-003"/>
    <s v="02-02-02-008-003-09"/>
    <s v="Adquisición de servicios - Otros servicios profesionales y técnicos n. C. P."/>
    <s v="PRESTACIÓN DE SERVICIOS PROFESIONALES Y DE APOYO A LA GESTIÓN PARA LA ASESORÍA DE EXTENSIÓN DEL GRUPO ACADÉMICO DE LA ESCUELA MILITAR DE AVIACIÓN “MARCO FIDEL SUÁREZ” V2021"/>
    <n v="80111601"/>
    <s v="CONTRATACIÓN DIRECTA"/>
    <n v="1"/>
    <n v="10"/>
    <n v="16"/>
    <n v="1"/>
    <n v="28493990"/>
    <s v="GLOBAL"/>
    <s v="NO SOLICITADAS"/>
  </r>
  <r>
    <x v="32"/>
    <s v="02-02-02-008-003"/>
    <s v="02-02-02-008-003-09"/>
    <s v="Adquisición de servicios - Otros servicios profesionales y técnicos n. C. P."/>
    <s v="PRESTACIÓN DE SERVICIOS PROFESIONALES Y DE APOYO A LA GESTIÓN PARA LA ASESORÍA DE EXTENSIÓN DEL GRUPO ACADÉMICO DE LA ESCUELA MILITAR DE AVIACIÓN “MARCO FIDEL SUÁREZ” VF2022"/>
    <n v="80111601"/>
    <s v="CONTRATACIÓN DIRECTA"/>
    <n v="1"/>
    <n v="10"/>
    <n v="16"/>
    <n v="1"/>
    <n v="1024000"/>
    <s v="GLOBAL"/>
    <s v="SI EN TRAMITE"/>
  </r>
  <r>
    <x v="32"/>
    <s v="02-02-02-008-003"/>
    <s v="02-02-02-008-003-09"/>
    <s v="Adquisición de servicios - Otros servicios profesionales y técnicos n. C. P."/>
    <s v="PRESTACIÓN DE SERVICIOS PROFESIONALES Y DE APOYO A LA GESTIÓN PARA LA ASISTENCIA TÉCNICA PARA LA INTERNACIONALIZACIÓN DE LA EMAVI  V 2021"/>
    <n v="80111601"/>
    <s v="CONTRATACIÓN DIRECTA"/>
    <n v="1"/>
    <n v="10"/>
    <n v="16"/>
    <n v="1"/>
    <n v="24807103"/>
    <s v="GLOBAL"/>
    <s v="NO SOLICITADAS"/>
  </r>
  <r>
    <x v="32"/>
    <s v="02-02-02-008-003"/>
    <s v="02-02-02-008-003-09"/>
    <s v="Adquisición de servicios - Otros servicios profesionales y técnicos n. C. P."/>
    <s v="PRESTACIÓN DE SERVICIOS PROFESIONALES Y DE APOYO A LA GESTIÓN PARA LA ASISTENCIA TÉCNICA PARA LA INTERNACIONALIZACIÓN DE LA EMAVI  VF 2022"/>
    <n v="80111601"/>
    <s v="CONTRATACIÓN DIRECTA"/>
    <n v="1"/>
    <n v="10"/>
    <n v="16"/>
    <n v="1"/>
    <n v="765000"/>
    <s v="GLOBAL"/>
    <s v="SI EN TRAMITE"/>
  </r>
  <r>
    <x v="32"/>
    <s v="02-02-02-008-003"/>
    <s v="02-02-02-008-003-09"/>
    <s v="Adquisición de servicios - Otros servicios profesionales y técnicos n. C. P."/>
    <s v="PRESTACIÓN DE SERVICIOS PROFESIONALES Y DE APOYO A LA GESTIÓN COMO COORDINADOR PROGRAMA INGENIERÍA MECÁNICA PARA EL GRUPO ACADÉMICO DE LA ESCUELA MILITAR DE AVIACIÓN VF2021"/>
    <n v="80111601"/>
    <s v="CONTRATACIÓN DIRECTA"/>
    <n v="1"/>
    <n v="10"/>
    <n v="16"/>
    <n v="1"/>
    <n v="7763563"/>
    <s v="GLOBAL"/>
    <s v="SI APROBADAS"/>
  </r>
  <r>
    <x v="32"/>
    <s v="02-02-02-008-003"/>
    <s v="02-02-02-008-003-09"/>
    <s v="Adquisición de servicios - Otros servicios profesionales y técnicos n. C. P."/>
    <s v="PRESTACIÓN DE SERVICIOS PROFESIONALES Y DE APOYO A LA GESTIÓN COMO COORDINADOR PROGRAMA INGENIERÍA MECÁNICA PARA EL GRUPO ACADÉMICO DE LA ESCUELA MILITAR DE AVIACIÓN V2021"/>
    <n v="80111601"/>
    <s v="CONTRATACIÓN DIRECTA"/>
    <n v="1"/>
    <n v="10"/>
    <n v="16"/>
    <n v="1"/>
    <n v="28171373"/>
    <s v="GLOBAL"/>
    <s v="NO SOLICITADAS"/>
  </r>
  <r>
    <x v="32"/>
    <s v="02-02-02-008-003"/>
    <s v="02-02-02-008-003-09"/>
    <s v="Adquisición de servicios - Otros servicios profesionales y técnicos n. C. P."/>
    <s v="PRESTACIÓN DE SERVICIOS PROFESIONALES Y DE APOYO A LA GESTIÓN COMO COORDINADOR PROGRAMA INGENIERÍA MECÁNICA PARA EL GRUPO ACADÉMICO DE LA ESCUELA MILITAR DE AVIACIÓN VF2022"/>
    <n v="80111601"/>
    <s v="CONTRATACIÓN DIRECTA"/>
    <n v="1"/>
    <n v="10"/>
    <n v="16"/>
    <n v="1"/>
    <n v="1024000"/>
    <s v="GLOBAL"/>
    <s v="SI EN TRAMITE"/>
  </r>
  <r>
    <x v="32"/>
    <s v="02-02-02-008-003"/>
    <s v="02-02-02-008-003-09"/>
    <s v="Adquisición de servicios - Otros servicios profesionales y técnicos n. C. P."/>
    <s v="CONTRATAR LOS SERVICIOS DE APOYO A LA GESTIÓN COMO LABORATORISTA INGENIERIA MECANICA PARA EL GRUAC DE LA EMAVI VF2021"/>
    <n v="80111601"/>
    <s v="CONTRATACIÓN DIRECTA"/>
    <n v="1"/>
    <n v="10"/>
    <n v="16"/>
    <n v="1"/>
    <n v="5800700"/>
    <s v="GLOBAL"/>
    <s v="SI APROBADAS"/>
  </r>
  <r>
    <x v="32"/>
    <s v="02-02-02-008-003"/>
    <s v="02-02-02-008-003-09"/>
    <s v="Adquisición de servicios - Otros servicios profesionales y técnicos n. C. P."/>
    <s v="CONTRATAR LOS SERVICIOS DE APOYO A LA GESTIÓN COMO LABORATORISTA INGENIERIA MECANICA PARA EL GRUAC DE LA EMAVI V2021"/>
    <n v="80111601"/>
    <s v="CONTRATACIÓN DIRECTA"/>
    <n v="1"/>
    <n v="10"/>
    <n v="16"/>
    <n v="1"/>
    <n v="21048903"/>
    <s v="GLOBAL"/>
    <s v="NO SOLICITADAS"/>
  </r>
  <r>
    <x v="32"/>
    <s v="02-02-02-008-003"/>
    <s v="02-02-02-008-003-09"/>
    <s v="Adquisición de servicios - Otros servicios profesionales y técnicos n. C. P."/>
    <s v="CONTRATAR LOS SERVICIOS DE APOYO A LA GESTIÓN COMO LABORATORISTA INGENIERIA MECANICA PARA EL GRUAC DE LA EMAVI VF2022"/>
    <n v="80111601"/>
    <s v="CONTRATACIÓN DIRECTA"/>
    <n v="1"/>
    <n v="10"/>
    <n v="16"/>
    <n v="1"/>
    <n v="765000"/>
    <s v="GLOBAL"/>
    <s v="SI EN TRAMITE"/>
  </r>
  <r>
    <x v="32"/>
    <s v="02-02-02-008-003"/>
    <s v="02-02-02-008-003-09"/>
    <s v="Adquisición de servicios - Otros servicios profesionales y técnicos n. C. P."/>
    <s v="SERVICIOS DE APOYO A LA GESTION PARA LA COORDINACION ACADEMICA DEL PROGRAMA DE INGENIERIA INFORMATICA DE LA ESCUELA MILITAR DE AVIACIÓN MARCO FIDEL SUAREZ. VF2021"/>
    <n v="80111601"/>
    <s v="CONTRATACIÓN DIRECTA"/>
    <n v="1"/>
    <n v="10"/>
    <n v="16"/>
    <n v="1"/>
    <n v="7763563"/>
    <s v="GLOBAL"/>
    <s v="SI APROBADAS"/>
  </r>
  <r>
    <x v="32"/>
    <s v="02-02-02-008-003"/>
    <s v="02-02-02-008-003-09"/>
    <s v="Adquisición de servicios - Otros servicios profesionales y técnicos n. C. P."/>
    <s v="SERVICIOS DE APOYO A LA GESTION PARA LA COORDINACION ACADEMICA DEL PROGRAMA DE INGENIERIA INFORMATICA DE LA ESCUELA MILITAR DE AVIACIÓN MARCO FIDEL SUAREZ. V2021"/>
    <n v="80111601"/>
    <s v="CONTRATACIÓN DIRECTA"/>
    <n v="1"/>
    <n v="10"/>
    <n v="16"/>
    <n v="1"/>
    <n v="28171373"/>
    <s v="GLOBAL"/>
    <s v="NO SOLICITADAS"/>
  </r>
  <r>
    <x v="32"/>
    <s v="02-02-02-008-003"/>
    <s v="02-02-02-008-003-09"/>
    <s v="Adquisición de servicios - Otros servicios profesionales y técnicos n. C. P."/>
    <s v="SERVICIOS DE APOYO A LA GESTION PARA LA COORDINACION ACADEMICA DEL PROGRAMA DE INGENIERIA INFORMATICA DE LA ESCUELA MILITAR DE AVIACIÓN MARCO FIDEL SUAREZ. VF2022"/>
    <n v="80111601"/>
    <s v="CONTRATACIÓN DIRECTA"/>
    <n v="1"/>
    <n v="10"/>
    <n v="16"/>
    <n v="1"/>
    <n v="1024000"/>
    <s v="GLOBAL"/>
    <s v="SI EN TRAMITE"/>
  </r>
  <r>
    <x v="32"/>
    <s v="02-02-02-008-003"/>
    <s v="02-02-02-008-003-09"/>
    <s v="Adquisición de servicios - Otros servicios profesionales y técnicos n. C. P."/>
    <s v="PRESTACIÓN DE SERVICIOS PROFESIONALES DE APOYO A LA GESTIÓN COMO LABORATORISTA DEL GRUPO ACADÉMICO DE LA ESCUELA MILITAR DE AVIACIÓN MARCO FIDEL SUÁREZ VF2021"/>
    <n v="80111601"/>
    <s v="CONTRATACIÓN DIRECTA"/>
    <n v="1"/>
    <n v="10"/>
    <n v="16"/>
    <n v="1"/>
    <n v="5800700"/>
    <s v="GLOBAL"/>
    <s v="SI APROBADAS"/>
  </r>
  <r>
    <x v="32"/>
    <s v="02-02-02-008-003"/>
    <s v="02-02-02-008-003-09"/>
    <s v="Adquisición de servicios - Otros servicios profesionales y técnicos n. C. P."/>
    <s v="PRESTACIÓN DE SERVICIOS PROFESIONALES DE APOYO A LA GESTIÓN COMO LABORATORISTA DEL GRUPO ACADÉMICO DE LA ESCUELA MILITAR DE AVIACIÓN MARCO FIDEL SUÁREZ V2021"/>
    <n v="80111601"/>
    <s v="CONTRATACIÓN DIRECTA"/>
    <n v="1"/>
    <n v="10"/>
    <n v="16"/>
    <n v="1"/>
    <n v="21048903"/>
    <s v="GLOBAL"/>
    <s v="NO SOLICITADAS"/>
  </r>
  <r>
    <x v="32"/>
    <s v="02-02-02-008-003"/>
    <s v="02-02-02-008-003-09"/>
    <s v="Adquisición de servicios - Otros servicios profesionales y técnicos n. C. P."/>
    <s v="PRESTACIÓN DE SERVICIOS PROFESIONALES DE APOYO A LA GESTIÓN COMO LABORATORISTA DEL GRUPO ACADÉMICO DE LA ESCUELA MILITAR DE AVIACIÓN MARCO FIDEL SUÁREZ VF2021"/>
    <n v="80111601"/>
    <s v="CONTRATACIÓN DIRECTA"/>
    <n v="1"/>
    <n v="10"/>
    <n v="16"/>
    <n v="1"/>
    <n v="765000"/>
    <s v="GLOBAL"/>
    <s v="SI EN TRAMITE"/>
  </r>
  <r>
    <x v="32"/>
    <s v="02-02-02-008-003"/>
    <s v="02-02-02-008-003-09"/>
    <s v="Adquisición de servicios - Otros servicios profesionales y técnicos n. C. P."/>
    <s v="LA PRESTACIÓN DE SERVICIOS DE APOYO A LA GESTIÓN PARA LA ASISTENCIA ADMINISTRATIVA DEL SISTEMA DE INFORMACIÓN EDUCATIVA FUERZA AEREA (SIEFA) PARA EL GRUAC DE LA EMAVI VF2021"/>
    <n v="80111601"/>
    <s v="CONTRATACIÓN DIRECTA"/>
    <n v="1"/>
    <n v="10"/>
    <n v="16"/>
    <n v="1"/>
    <n v="6459816"/>
    <s v="GLOBAL"/>
    <s v="SI APROBADAS"/>
  </r>
  <r>
    <x v="32"/>
    <s v="02-02-02-008-003"/>
    <s v="02-02-02-008-003-09"/>
    <s v="Adquisición de servicios - Otros servicios profesionales y técnicos n. C. P."/>
    <s v="LA PRESTACIÓN DE SERVICIOS DE APOYO A LA GESTIÓN PARA LA ASISTENCIA ADMINISTRATIVA DEL SISTEMA DE INFORMACIÓN EDUCATIVA FUERZA AEREA (SIEFA) PARA EL GRUAC DE LA EMAVI V2021"/>
    <n v="80111601"/>
    <s v="CONTRATACIÓN DIRECTA"/>
    <n v="1"/>
    <n v="10"/>
    <n v="16"/>
    <n v="1"/>
    <n v="23440520"/>
    <s v="GLOBAL"/>
    <s v="NO SOLICITADAS"/>
  </r>
  <r>
    <x v="32"/>
    <s v="02-02-02-008-003"/>
    <s v="02-02-02-008-003-09"/>
    <s v="Adquisición de servicios - Otros servicios profesionales y técnicos n. C. P."/>
    <s v="LA PRESTACIÓN DE SERVICIOS DE APOYO A LA GESTIÓN PARA LA ASISTENCIA ADMINISTRATIVA DEL SISTEMA DE INFORMACIÓN EDUCATIVA FUERZA AEREA (SIEFA) PARA EL GRUAC DE LA EMAVI VF2022"/>
    <n v="80111601"/>
    <s v="CONTRATACIÓN DIRECTA"/>
    <n v="1"/>
    <n v="10"/>
    <n v="16"/>
    <n v="1"/>
    <n v="852000"/>
    <s v="GLOBAL"/>
    <s v="SI EN TRAMITE"/>
  </r>
  <r>
    <x v="32"/>
    <s v="02-02-02-008-003"/>
    <s v="02-02-02-008-003-09"/>
    <s v="Adquisición de servicios - Otros servicios profesionales y técnicos n. C. P."/>
    <s v="PRESTACIÓN DE SERVICIOS DE APOYO A LA GESTIÓN PARA LA ASISTENCIA ADMINISTRATIVA DEL SISTEMA INTEGRAL DE GESTIÓN ACADÉMICA (SIGA) PARA EL GRUPO ACADÉMICO DE LA ESCUELA MILITAR DE AVIACIÓN VF2021"/>
    <n v="80111601"/>
    <s v="CONTRATACIÓN DIRECTA"/>
    <n v="1"/>
    <n v="10"/>
    <n v="16"/>
    <n v="1"/>
    <n v="6459816"/>
    <s v="GLOBAL"/>
    <s v="SI APROBADAS"/>
  </r>
  <r>
    <x v="32"/>
    <s v="02-02-02-008-003"/>
    <s v="02-02-02-008-003-09"/>
    <s v="Adquisición de servicios - Otros servicios profesionales y técnicos n. C. P."/>
    <s v="PRESTACIÓN DE SERVICIOS DE APOYO A LA GESTIÓN PARA LA ASISTENCIA ADMINISTRATIVA DEL SISTEMA INTEGRAL DE GESTIÓN ACADÉMICA (SIGA) PARA EL GRUPO ACADÉMICO DE LA ESCUELA MILITAR DE AVIACIÓN V2021"/>
    <n v="80111601"/>
    <s v="CONTRATACIÓN DIRECTA"/>
    <n v="1"/>
    <n v="10"/>
    <n v="16"/>
    <n v="1"/>
    <n v="23440520"/>
    <s v="GLOBAL"/>
    <s v="NO SOLICITADAS"/>
  </r>
  <r>
    <x v="32"/>
    <s v="02-02-02-008-003"/>
    <s v="02-02-02-008-003-09"/>
    <s v="Adquisición de servicios - Otros servicios profesionales y técnicos n. C. P."/>
    <s v="PRESTACIÓN DE SERVICIOS DE APOYO A LA GESTIÓN PARA LA ASISTENCIA ADMINISTRATIVA DEL SISTEMA INTEGRAL DE GESTIÓN ACADÉMICA (SIGA) PARA EL GRUPO ACADÉMICO DE LA ESCUELA MILITAR DE AVIACIÓN VF2022"/>
    <n v="80111601"/>
    <s v="CONTRATACIÓN DIRECTA"/>
    <n v="1"/>
    <n v="10"/>
    <n v="16"/>
    <n v="1"/>
    <n v="852000"/>
    <s v="GLOBAL"/>
    <s v="SI EN TRAMITE"/>
  </r>
  <r>
    <x v="32"/>
    <s v="02-02-02-008-003"/>
    <s v="02-02-02-008-003-09"/>
    <s v="Adquisición de servicios - Otros servicios profesionales y técnicos n. C. P."/>
    <s v="PRESTACIÓN DE SERVICIOS PROFESIONALES Y DE APOYO A LA GESTIÓN PARA LA COORDINACIÓN DE LA INVESTIGACIÓN DE LOS PROGRAMAS ACADÉMICOS DE LA ESCUELA MILITAR DE AVIACIÓN VF2021"/>
    <n v="80111601"/>
    <s v="CONTRATACIÓN DIRECTA"/>
    <n v="1"/>
    <n v="10"/>
    <n v="16"/>
    <n v="1"/>
    <n v="7763563"/>
    <s v="GLOBAL"/>
    <s v="SI APROBADAS"/>
  </r>
  <r>
    <x v="32"/>
    <s v="02-02-02-008-003"/>
    <s v="02-02-02-008-003-09"/>
    <s v="Adquisición de servicios - Otros servicios profesionales y técnicos n. C. P."/>
    <s v="PRESTACIÓN DE SERVICIOS PROFESIONALES Y DE APOYO A LA GESTIÓN PARA LA COORDINACIÓN DE LA INVESTIGACIÓN DE LOS PROGRAMAS ACADÉMICOS DE LA ESCUELA MILITAR DE AVIACIÓN V2021"/>
    <n v="80111601"/>
    <s v="CONTRATACIÓN DIRECTA"/>
    <n v="1"/>
    <n v="10"/>
    <n v="16"/>
    <n v="1"/>
    <n v="28171373"/>
    <s v="GLOBAL"/>
    <s v="NO SOLICITADAS"/>
  </r>
  <r>
    <x v="32"/>
    <s v="02-02-02-008-003"/>
    <s v="02-02-02-008-003-09"/>
    <s v="Adquisición de servicios - Otros servicios profesionales y técnicos n. C. P."/>
    <s v="PRESTACIÓN DE SERVICIOS PROFESIONALES Y DE APOYO A LA GESTIÓN PARA LA COORDINACIÓN DE LA INVESTIGACIÓN DE LOS PROGRAMAS ACADÉMICOS DE LA ESCUELA MILITAR DE AVIACIÓN VF2022"/>
    <n v="80111601"/>
    <s v="CONTRATACIÓN DIRECTA"/>
    <n v="1"/>
    <n v="10"/>
    <n v="16"/>
    <n v="1"/>
    <n v="1024000"/>
    <s v="GLOBAL"/>
    <s v="SI EN TRAMITE"/>
  </r>
  <r>
    <x v="32"/>
    <s v="02-02-02-008-003"/>
    <s v="02-02-02-008-003-09"/>
    <s v="Adquisición de servicios - Otros servicios profesionales y técnicos n. C. P."/>
    <s v="PRESTACIÓN DE SERVICIOS PROFESIONALES Y DE APOYO A LA GESTIÓN PARA LA ADMINISTRACIÓN DE GRUPOS Y SEMILLEROS DE INVESTIGACIÓN DE LA ESCUELA MILITAR DE AVIACIÓN VF2021"/>
    <n v="80111601"/>
    <s v="CONTRATACIÓN DIRECTA"/>
    <n v="1"/>
    <n v="10"/>
    <n v="16"/>
    <n v="1"/>
    <n v="7763563"/>
    <s v="GLOBAL"/>
    <s v="SI APROBADAS"/>
  </r>
  <r>
    <x v="32"/>
    <s v="02-02-02-008-003"/>
    <s v="02-02-02-008-003-09"/>
    <s v="Adquisición de servicios - Otros servicios profesionales y técnicos n. C. P."/>
    <s v="PRESTACIÓN DE SERVICIOS PROFESIONALES Y DE APOYO A LA GESTIÓN PARA LA ADMINISTRACIÓN DE GRUPOS Y SEMILLEROS DE INVESTIGACIÓN DE LA ESCUELA MILITAR DE AVIACIÓN V2021"/>
    <n v="80111601"/>
    <s v="CONTRATACIÓN DIRECTA"/>
    <n v="1"/>
    <n v="10"/>
    <n v="16"/>
    <n v="1"/>
    <n v="28171373"/>
    <s v="GLOBAL"/>
    <s v="NO SOLICITADAS"/>
  </r>
  <r>
    <x v="32"/>
    <s v="02-02-02-008-003"/>
    <s v="02-02-02-008-003-09"/>
    <s v="Adquisición de servicios - Otros servicios profesionales y técnicos n. C. P."/>
    <s v="PRESTACIÓN DE SERVICIOS PROFESIONALES Y DE APOYO A LA GESTIÓN PARA LA ADMINISTRACIÓN DE GRUPOS Y SEMILLEROS DE INVESTIGACIÓN DE LA ESCUELA MILITAR DE AVIACIÓN VF2022"/>
    <n v="80111601"/>
    <s v="CONTRATACIÓN DIRECTA"/>
    <n v="1"/>
    <n v="10"/>
    <n v="16"/>
    <n v="1"/>
    <n v="1024000"/>
    <s v="GLOBAL"/>
    <s v="SI EN TRAMITE"/>
  </r>
  <r>
    <x v="32"/>
    <s v="02-02-02-008-003"/>
    <s v="02-02-02-008-003-09"/>
    <s v="Adquisición de servicios - Otros servicios profesionales y técnicos n. C. P."/>
    <s v="SERVICIOS PROFESIONALES Y DE APOYO A LA GESTIÓN DE PUBLICACIONES CIENTÍFICAS Y GESTIÓN ADMINISTRATIVA DE LA SECCIÓN INVESTIGACIÓN DE LA EMAVI VF2021"/>
    <n v="80111601"/>
    <s v="CONTRATACIÓN DIRECTA"/>
    <n v="1"/>
    <n v="10"/>
    <n v="16"/>
    <n v="1"/>
    <n v="7763563"/>
    <s v="GLOBAL"/>
    <s v="SI APROBADAS"/>
  </r>
  <r>
    <x v="32"/>
    <s v="02-02-02-008-003"/>
    <s v="02-02-02-008-003-09"/>
    <s v="Adquisición de servicios - Otros servicios profesionales y técnicos n. C. P."/>
    <s v="PRESTACIÓN DE SERVICIOS PROFESIONALES Y DE APOYO A LA GESTIÓN PARA LA ASISTENCIA ADMINISTRATIVA DE LOS PROCESOS DE CALIDAD DEL PROGRAMA DE CIENCIAS MILITARES AERONÁUTICAS DE LA ESCUELA MILITAR DE AVIACIÓN VF2021"/>
    <n v="80111601"/>
    <s v="CONTRATACIÓN DIRECTA"/>
    <n v="1"/>
    <n v="10"/>
    <n v="16"/>
    <n v="1"/>
    <n v="5800700"/>
    <s v="GLOBAL"/>
    <s v="SI APROBADAS"/>
  </r>
  <r>
    <x v="32"/>
    <s v="02-02-02-008-003"/>
    <s v="02-02-02-008-003-09"/>
    <s v="Adquisición de servicios - Otros servicios profesionales y técnicos n. C. P."/>
    <s v="PRESTACIÓN DE SERVICIOS PROFESIONALES Y DE APOYO A LA GESTIÓN PARA LA ASISTENCIA ADMINISTRATIVA DE LOS PROCESOS DE CALIDAD DEL PROGRAMA DE CIENCIAS MILITARES AERONÁUTICAS DE LA ESCUELA MILITAR DE AVIACIÓN V2021"/>
    <n v="80111601"/>
    <s v="CONTRATACIÓN DIRECTA"/>
    <n v="1"/>
    <n v="10"/>
    <n v="16"/>
    <n v="1"/>
    <n v="21048903"/>
    <s v="GLOBAL"/>
    <s v="NO SOLICITADAS"/>
  </r>
  <r>
    <x v="32"/>
    <s v="02-02-02-008-003"/>
    <s v="02-02-02-008-003-09"/>
    <s v="Adquisición de servicios - Otros servicios profesionales y técnicos n. C. P."/>
    <s v="PRESTACIÓN DE SERVICIOS PROFESIONALES Y DE APOYO A LA GESTIÓN PARA LA ASISTENCIA ADMINISTRATIVA DE LOS PROCESOS DE CALIDAD DEL PROGRAMA DE CIENCIAS MILITARES AERONÁUTICAS DE LA ESCUELA MILITAR DE AVIACIÓN VF2022"/>
    <n v="80111601"/>
    <s v="CONTRATACIÓN DIRECTA"/>
    <n v="1"/>
    <n v="10"/>
    <n v="16"/>
    <n v="1"/>
    <n v="765000"/>
    <s v="GLOBAL"/>
    <s v="SI EN TRAMITE"/>
  </r>
  <r>
    <x v="32"/>
    <s v="02-02-02-008-003"/>
    <s v="02-02-02-008-003-09"/>
    <s v="Adquisición de servicios - Otros servicios profesionales y técnicos n. C. P."/>
    <s v="LA PRESTACIÓN DE SERVICIOS PROFESIONALES Y DE APOYO A LA GESTIÓN PARA LA COORDINACIÓN ACADEMICA DEL PROGRAMA DE CIENCIAS MILITARES AERONAUTICAS DE LA ESCUELA MILITAR DE AVIACIÓN VF2021"/>
    <n v="80111601"/>
    <s v="CONTRATACIÓN DIRECTA"/>
    <n v="1"/>
    <n v="10"/>
    <n v="16"/>
    <n v="1"/>
    <n v="7763563"/>
    <s v="GLOBAL"/>
    <s v="SI APROBADAS"/>
  </r>
  <r>
    <x v="32"/>
    <s v="02-02-02-008-003"/>
    <s v="02-02-02-008-003-09"/>
    <s v="Adquisición de servicios - Otros servicios profesionales y técnicos n. C. P."/>
    <s v="LA PRESTACIÓN DE SERVICIOS PROFESIONALES Y DE APOYO A LA GESTIÓN PARA LA COORDINACIÓN ACADEMICA DEL PROGRAMA DE CIENCIAS MILITARES AERONAUTICAS DE LA ESCUELA MILITAR DE AVIACIÓN V2021"/>
    <n v="80111601"/>
    <s v="CONTRATACIÓN DIRECTA"/>
    <n v="1"/>
    <n v="10"/>
    <n v="16"/>
    <n v="1"/>
    <n v="28171373"/>
    <s v="GLOBAL"/>
    <s v="NO SOLICITADAS"/>
  </r>
  <r>
    <x v="32"/>
    <s v="02-02-02-008-003"/>
    <s v="02-02-02-008-003-09"/>
    <s v="Adquisición de servicios - Otros servicios profesionales y técnicos n. C. P."/>
    <s v="LA PRESTACIÓN DE SERVICIOS PROFESIONALES Y DE APOYO A LA GESTIÓN PARA LA COORDINACIÓN ACADEMICA DEL PROGRAMA DE CIENCIAS MILITARES AERONAUTICAS DE LA ESCUELA MILITAR DE AVIACIÓN VF2022"/>
    <n v="80111601"/>
    <s v="CONTRATACIÓN DIRECTA"/>
    <n v="1"/>
    <n v="10"/>
    <n v="16"/>
    <n v="1"/>
    <n v="1024000"/>
    <s v="GLOBAL"/>
    <s v="SI EN TRAMITE"/>
  </r>
  <r>
    <x v="32"/>
    <s v="02-02-02-008-003"/>
    <s v="02-02-02-008-003-09"/>
    <s v="Adquisición de servicios - Otros servicios profesionales y técnicos n. C. P."/>
    <s v="SERVICIOS PROFESIONALES Y DE APOYO A LA GESTIÓN DE UN ASESOR EN ACREDITACIÓN INSTITUCIONAL PARA LA ESCUELA MILITAR DE AVIACIÓN MARCO FIDEL SUÁREZ VF2021"/>
    <n v="80111601"/>
    <s v="CONTRATACIÓN DIRECTA"/>
    <n v="1"/>
    <n v="10"/>
    <n v="16"/>
    <n v="1"/>
    <n v="11287615"/>
    <s v="GLOBAL"/>
    <s v="SI APROBADAS"/>
  </r>
  <r>
    <x v="32"/>
    <s v="02-02-02-008-003"/>
    <s v="02-02-02-008-003-09"/>
    <s v="Adquisición de servicios - Otros servicios profesionales y técnicos n. C. P."/>
    <s v="PRESTACIÓN DE SERVICIOS PROFESIONALES Y DE APOYO A LA GESTIÓN PARA ASESOR DE EVALUACIÓN DEL GRUPO ACADÉMICO DE LA ESCUELA MILITAR DE AVIACIÓN MARCO FIDEL SUÁREZ VF2021"/>
    <n v="80111601"/>
    <s v="CONTRATACIÓN DIRECTA"/>
    <n v="1"/>
    <n v="10"/>
    <n v="16"/>
    <n v="1"/>
    <n v="9905458"/>
    <s v="GLOBAL"/>
    <s v="SI APROBADAS"/>
  </r>
  <r>
    <x v="32"/>
    <s v="02-02-02-008-003"/>
    <s v="02-02-02-008-003-09"/>
    <s v="Adquisición de servicios - Otros servicios profesionales y técnicos n. C. P."/>
    <s v="SERVICIOS PROFESIONALES Y DE APOYO A LA GESTIÓN DE UN TECNICO EN PLANEACION PARA EL GRUPO ACADEMICO DE LA ESCUELA MILITAR DE AVIACIÓN MARCO FIDEL SUÁREZ VF2021"/>
    <n v="80111601"/>
    <s v="CONTRATACIÓN DIRECTA"/>
    <n v="1"/>
    <n v="10"/>
    <n v="16"/>
    <n v="1"/>
    <n v="6525788"/>
    <s v="GLOBAL"/>
    <s v="SI APROBADAS"/>
  </r>
  <r>
    <x v="32"/>
    <s v="02-02-02-008-003"/>
    <s v="02-02-02-008-003-09"/>
    <s v="Adquisición de servicios - Otros servicios profesionales y técnicos n. C. P."/>
    <s v="SERVICIOS PROFESIONALES Y DE APOYO A LA GESTIÓN DE UN TECNICO EN PLANEACION PARA EL GRUPO ACADEMICO DE LA ESCUELA MILITAR DE AVIACIÓN MARCO FIDEL SUÁREZ V2021"/>
    <n v="80111601"/>
    <s v="CONTRATACIÓN DIRECTA"/>
    <n v="1"/>
    <n v="10"/>
    <n v="16"/>
    <n v="1"/>
    <n v="23680340"/>
    <s v="GLOBAL"/>
    <s v="NO SOLICITADAS"/>
  </r>
  <r>
    <x v="32"/>
    <s v="02-02-02-008-003"/>
    <s v="02-02-02-008-003-09"/>
    <s v="Adquisición de servicios - Otros servicios profesionales y técnicos n. C. P."/>
    <s v="SERVICIOS PROFESIONALES Y DE APOYO A LA GESTIÓN DE UN TECNICO EN PLANEACION PARA EL GRUPO ACADEMICO DE LA ESCUELA MILITAR DE AVIACIÓN MARCO FIDEL SUÁREZ V2021"/>
    <n v="80111601"/>
    <s v="CONTRATACIÓN DIRECTA"/>
    <n v="1"/>
    <n v="10"/>
    <n v="16"/>
    <n v="1"/>
    <n v="860300"/>
    <s v="GLOBAL"/>
    <s v="SI EN TRAMITE"/>
  </r>
  <r>
    <x v="32"/>
    <s v="02-02-02-008-003"/>
    <s v="02-02-02-008-003-09"/>
    <s v="Adquisición de servicios - Otros servicios profesionales y técnicos n. C. P."/>
    <s v="PRESTACIÓN DE SERVICIOS PROFESIONALES Y DE APOYO A LA GESTIÓN DE UN COORDINADOR EDUCATIVO PEDAGÓGICO PARA LOS PROGRAMAS ACADÉMICOS DE LA ESCUELA MILITAR DE AVIACIÓN VF2021"/>
    <n v="80111601"/>
    <s v="CONTRATACIÓN DIRECTA"/>
    <n v="1"/>
    <n v="10"/>
    <n v="16"/>
    <n v="1"/>
    <n v="7763563"/>
    <s v="GLOBAL"/>
    <s v="SI APROBADAS"/>
  </r>
  <r>
    <x v="32"/>
    <s v="02-02-02-008-003"/>
    <s v="02-02-02-008-003-09"/>
    <s v="Adquisición de servicios - Otros servicios profesionales y técnicos n. C. P."/>
    <s v="PRESTACIÓN DE SERVICIOS PROFESIONALES Y DE APOYO A LA GESTIÓN DE UN COORDINADOR EDUCATIVO PEDAGÓGICO PARA LOS PROGRAMAS ACADÉMICOS DE LA ESCUELA MILITAR DE AVIACIÓN V2021"/>
    <n v="80111601"/>
    <s v="CONTRATACIÓN DIRECTA"/>
    <n v="1"/>
    <n v="10"/>
    <n v="16"/>
    <n v="1"/>
    <n v="28171373"/>
    <s v="GLOBAL"/>
    <s v="NO SOLICITADAS"/>
  </r>
  <r>
    <x v="32"/>
    <s v="02-02-02-008-003"/>
    <s v="02-02-02-008-003-09"/>
    <s v="Adquisición de servicios - Otros servicios profesionales y técnicos n. C. P."/>
    <s v="PRESTACIÓN DE SERVICIOS PROFESIONALES Y DE APOYO A LA GESTIÓN DE UN COORDINADOR EDUCATIVO PEDAGÓGICO PARA LOS PROGRAMAS ACADÉMICOS DE LA ESCUELA MILITAR DE AVIACIÓN VF2022"/>
    <n v="80111601"/>
    <s v="CONTRATACIÓN DIRECTA"/>
    <n v="1"/>
    <n v="10"/>
    <n v="16"/>
    <n v="1"/>
    <n v="1024000"/>
    <s v="GLOBAL"/>
    <s v="SI EN TRAMITE"/>
  </r>
  <r>
    <x v="32"/>
    <s v="02-02-02-008-003"/>
    <s v="02-02-02-008-003-09"/>
    <s v="Adquisición de servicios - Otros servicios profesionales y técnicos n. C. P."/>
    <s v="SERVICIOS PROFESIONALES Y DE APOYO A LA GESTIÓN DE UN (1) ASESOR PEDAGOGICO PARA LOS PROGRAMAS ACADEMICOS DE LA ESCUELA MILITAR DE AVIACIÓN MARCO FIDEL SUÁREZ VF2021"/>
    <n v="80111601"/>
    <s v="CONTRATACIÓN DIRECTA"/>
    <n v="1"/>
    <n v="10"/>
    <n v="16"/>
    <n v="1"/>
    <n v="7763563"/>
    <s v="GLOBAL"/>
    <s v="SI APROBADAS"/>
  </r>
  <r>
    <x v="32"/>
    <s v="02-02-02-008-003"/>
    <s v="02-02-02-008-003-09"/>
    <s v="Adquisición de servicios - Otros servicios profesionales y técnicos n. C. P."/>
    <s v="SERVICIOS PROFESIONALES Y DE APOYO A LA GESTIÓN DE UN (1) ASESOR PEDAGOGICO PARA LOS PROGRAMAS ACADEMICOS DE LA ESCUELA MILITAR DE AVIACIÓN MARCO FIDEL SUÁREZ V2021"/>
    <n v="80111601"/>
    <s v="CONTRATACIÓN DIRECTA"/>
    <n v="1"/>
    <n v="10"/>
    <n v="16"/>
    <n v="1"/>
    <n v="28171373"/>
    <s v="GLOBAL"/>
    <s v="NO SOLICITADAS"/>
  </r>
  <r>
    <x v="32"/>
    <s v="02-02-02-008-003"/>
    <s v="02-02-02-008-003-09"/>
    <s v="Adquisición de servicios - Otros servicios profesionales y técnicos n. C. P."/>
    <s v="SERVICIOS PROFESIONALES Y DE APOYO A LA GESTIÓN DE UN (1) ASESOR PEDAGOGICO PARA LOS PROGRAMAS ACADEMICOS DE LA ESCUELA MILITAR DE AVIACIÓN MARCO FIDEL SUÁREZ VF2022"/>
    <n v="80111601"/>
    <s v="CONTRATACIÓN DIRECTA"/>
    <n v="1"/>
    <n v="10"/>
    <n v="16"/>
    <n v="1"/>
    <n v="1024000"/>
    <s v="GLOBAL"/>
    <s v="SI EN TRAMITE"/>
  </r>
  <r>
    <x v="32"/>
    <s v="02-02-02-008-003"/>
    <s v="02-02-02-008-003-09"/>
    <s v="Adquisición de servicios - Otros servicios profesionales y técnicos n. C. P."/>
    <s v="PRESTACIÓN DE SERVICIOS PROFESIONALES Y DE APOYO A LA GESTIÓN PARA LA COORDINACIÓN ACADÉMICA DEL PROGRAMA DE ADMINISTRACIÓN AERONÁUTICA DEL GRUPO ACADÉMICO DE LA ESCUELA MILITAR DE AVIACIÓN MARCO FIDEL SUÁREZ VF2021"/>
    <n v="80111601"/>
    <s v="CONTRATACIÓN DIRECTA"/>
    <n v="1"/>
    <n v="10"/>
    <n v="16"/>
    <n v="1"/>
    <n v="7744868"/>
    <s v="GLOBAL"/>
    <s v="SI APROBADAS"/>
  </r>
  <r>
    <x v="32"/>
    <s v="02-02-02-008-003"/>
    <s v="02-02-02-008-003-09"/>
    <s v="Adquisición de servicios - Otros servicios profesionales y técnicos n. C. P."/>
    <s v="PRESTACIÓN DE SERVICIOS PROFESIONALES Y DE APOYO A LA GESTIÓN PARA LA COORDINACIÓN ACADÉMICA DEL PROGRAMA DE ADMINISTRACIÓN AERONÁUTICA DEL GRUPO ACADÉMICO DE LA ESCUELA MILITAR DE AVIACIÓN MARCO FIDEL SUÁREZ V2021"/>
    <n v="80111601"/>
    <s v="CONTRATACIÓN DIRECTA"/>
    <n v="1"/>
    <n v="10"/>
    <n v="16"/>
    <n v="1"/>
    <n v="28190068"/>
    <s v="GLOBAL"/>
    <s v="NO SOLICITADAS"/>
  </r>
  <r>
    <x v="32"/>
    <s v="02-02-02-008-003"/>
    <s v="02-02-02-008-003-09"/>
    <s v="Adquisición de servicios - Otros servicios profesionales y técnicos n. C. P."/>
    <s v="PRESTACIÓN DE SERVICIOS PROFESIONALES Y DE APOYO A LA GESTIÓN PARA LA COORDINACIÓN ACADÉMICA DEL PROGRAMA DE ADMINISTRACIÓN AERONÁUTICA DEL GRUPO ACADÉMICO DE LA ESCUELA MILITAR DE AVIACIÓN MARCO FIDEL SUÁREZ VF2022"/>
    <n v="80111601"/>
    <s v="CONTRATACIÓN DIRECTA"/>
    <n v="1"/>
    <n v="10"/>
    <n v="16"/>
    <n v="1"/>
    <n v="1024000"/>
    <s v="GLOBAL"/>
    <s v="SI EN TRAMITE"/>
  </r>
  <r>
    <x v="32"/>
    <s v="02-02-02-008-003"/>
    <s v="02-02-02-008-003-09"/>
    <s v="Adquisición de servicios - Otros servicios profesionales y técnicos n. C. P."/>
    <s v="PRESTACIÓN DE SERVICIOS PROFESIONALES Y DE APOYO A LA GESTIÓN PARA LA COORDINACIÓN, SEGUIMIENTO Y EVALUACIÓN DE LOS PROCESOS DEL GRUPO ACADÉMICO DE LA ESCUELA MILITAR DE AVIACIÓN VF2021"/>
    <n v="80111601"/>
    <s v="CONTRATACIÓN DIRECTA"/>
    <n v="1"/>
    <n v="10"/>
    <n v="16"/>
    <n v="1"/>
    <n v="7763563"/>
    <s v="GLOBAL"/>
    <s v="SI APROBADAS"/>
  </r>
  <r>
    <x v="32"/>
    <s v="02-02-02-008-003"/>
    <s v="02-02-02-008-003-09"/>
    <s v="Adquisición de servicios - Otros servicios profesionales y técnicos n. C. P."/>
    <s v="PRESTACIÓN DE SERVICIOS PROFESIONALES Y DE APOYO A LA GESTIÓN PARA LA COORDINACIÓN, SEGUIMIENTO Y EVALUACIÓN DE LOS PROCESOS DEL GRUPO ACADÉMICO DE LA ESCUELA MILITAR DE AVIACIÓN V2021"/>
    <n v="80111601"/>
    <s v="CONTRATACIÓN DIRECTA"/>
    <n v="1"/>
    <n v="10"/>
    <n v="16"/>
    <n v="1"/>
    <n v="28171373"/>
    <s v="GLOBAL"/>
    <s v="NO SOLICITADAS"/>
  </r>
  <r>
    <x v="32"/>
    <s v="02-02-02-008-003"/>
    <s v="02-02-02-008-003-09"/>
    <s v="Adquisición de servicios - Otros servicios profesionales y técnicos n. C. P."/>
    <s v="PRESTACIÓN DE SERVICIOS PROFESIONALES Y DE APOYO A LA GESTIÓN PARA LA COORDINACIÓN, SEGUIMIENTO Y EVALUACIÓN DE LOS PROCESOS DEL GRUPO ACADÉMICO DE LA ESCUELA MILITAR DE AVIACIÓN VF2022"/>
    <n v="80111601"/>
    <s v="CONTRATACIÓN DIRECTA"/>
    <n v="1"/>
    <n v="10"/>
    <n v="16"/>
    <n v="1"/>
    <n v="1024000"/>
    <s v="GLOBAL"/>
    <s v="SI EN TRAMITE"/>
  </r>
  <r>
    <x v="32"/>
    <s v="02-02-02-008-003"/>
    <s v="02-02-02-008-003-09"/>
    <s v="Adquisición de servicios - Otros servicios profesionales y técnicos n. C. P."/>
    <s v="PRESTACIÓN DE SERVICIOS PROFESIONALES DE APOYO A LA GESTIÓN PARA LA ADMINISTRACIÓN DE LA RED INALAMBRICA DE LA COMUNIDAD ACADEMICA DE LA ESCUELA MILITAR DE AVIACIÓN &quot;MARCO FIDEL SUAREZ VF2021"/>
    <n v="80111601"/>
    <s v="CONTRATACIÓN DIRECTA"/>
    <n v="1"/>
    <n v="10"/>
    <n v="16"/>
    <n v="1"/>
    <n v="7763563"/>
    <s v="GLOBAL"/>
    <s v="SI APROBADAS"/>
  </r>
  <r>
    <x v="32"/>
    <s v="02-02-02-008-003"/>
    <s v="02-02-02-008-003-09"/>
    <s v="Adquisición de servicios - Otros servicios profesionales y técnicos n. C. P."/>
    <s v="PRESTACIÓN DE SERVICIOS PROFESIONALES DE APOYO A LA GESTIÓN PARA LA ADMINISTRACIÓN DE LA RED INALAMBRICA DE LA COMUNIDAD ACADEMICA DE LA ESCUELA MILITAR DE AVIACIÓN &quot;MARCO FIDEL SUAREZ V2021"/>
    <n v="80111601"/>
    <s v="CONTRATACIÓN DIRECTA"/>
    <n v="1"/>
    <n v="10"/>
    <n v="16"/>
    <n v="1"/>
    <n v="28171372"/>
    <s v="GLOBAL"/>
    <s v="NO SOLICITADAS"/>
  </r>
  <r>
    <x v="32"/>
    <s v="02-02-02-008-003"/>
    <s v="02-02-02-008-003-09"/>
    <s v="Adquisición de servicios - Otros servicios profesionales y técnicos n. C. P."/>
    <s v="PRESTACIÓN DE SERVICIOS PROFESIONALES DE APOYO A LA GESTIÓN PARA LA ADMINISTRACIÓN DE LA RED INALAMBRICA DE LA COMUNIDAD ACADEMICA DE LA ESCUELA MILITAR DE AVIACIÓN &quot;MARCO FIDEL SUAREZ VF2022"/>
    <n v="80111601"/>
    <s v="CONTRATACIÓN DIRECTA"/>
    <n v="1"/>
    <n v="10"/>
    <n v="16"/>
    <n v="1"/>
    <n v="1024000"/>
    <s v="GLOBAL"/>
    <s v="SI EN TRAMITE"/>
  </r>
  <r>
    <x v="32"/>
    <s v="02-02-02-008-003"/>
    <s v="02-02-02-008-003-09"/>
    <s v="Adquisición de servicios - Otros servicios profesionales y técnicos n. C. P."/>
    <s v="SERVICIOS PROFESIONALES DE APOYO A LA GESTIÓN PARA LA ASISTENCIA TÉCNICA EN LA SECCIÓN SISTEMAS DEL GRUPO ACADÉMICO DE LA ESCUELA MILITAR DE AVIACIÓN VF2021"/>
    <n v="80111601"/>
    <s v="CONTRATACIÓN DIRECTA"/>
    <n v="1"/>
    <n v="10"/>
    <n v="16"/>
    <n v="1"/>
    <n v="5800699"/>
    <s v="GLOBAL"/>
    <s v="SI APROBADAS"/>
  </r>
  <r>
    <x v="32"/>
    <s v="02-02-02-008-003"/>
    <s v="02-02-02-008-003-09"/>
    <s v="Adquisición de servicios - Otros servicios profesionales y técnicos n. C. P."/>
    <s v="SERVICIOS PROFESIONALES DE APOYO A LA GESTIÓN PARA LA ASISTENCIA TÉCNICA EN LA SECCIÓN SISTEMAS DEL GRUPO ACADÉMICO DE LA ESCUELA MILITAR DE AVIACIÓN V2021"/>
    <n v="80111601"/>
    <s v="CONTRATACIÓN DIRECTA"/>
    <n v="1"/>
    <n v="10"/>
    <n v="16"/>
    <n v="1"/>
    <n v="21048904"/>
    <s v="GLOBAL"/>
    <s v="NO SOLICITADAS"/>
  </r>
  <r>
    <x v="32"/>
    <s v="02-02-02-008-003"/>
    <s v="02-02-02-008-003-09"/>
    <s v="Adquisición de servicios - Otros servicios profesionales y técnicos n. C. P."/>
    <s v="SERVICIOS PROFESIONALES DE APOYO A LA GESTIÓN PARA LA ASISTENCIA TÉCNICA EN LA SECCIÓN SISTEMAS DEL GRUPO ACADÉMICO DE LA ESCUELA MILITAR DE AVIACIÓN VF2022"/>
    <n v="80111601"/>
    <s v="CONTRATACIÓN DIRECTA"/>
    <n v="1"/>
    <n v="10"/>
    <n v="16"/>
    <n v="1"/>
    <n v="765000"/>
    <s v="GLOBAL"/>
    <s v="SI EN TRAMITE"/>
  </r>
  <r>
    <x v="32"/>
    <s v="02-02-02-008-003"/>
    <s v="02-02-02-008-003-09"/>
    <s v="Adquisición de servicios - Otros servicios profesionales y técnicos n. C. P."/>
    <s v="PRESTACIÓN DE SERVICIOS PROFESIONALES Y DE APOYO A LA GESTIÓN DE UN ASISTENTE TÉCNICO DE BIBLIOTECA PARA LA ESCUELA MILITAR DE AVIACIÓN “MARCO FIDEL SUÁREZ” VF2021"/>
    <n v="80111601"/>
    <s v="CONTRATACIÓN DIRECTA"/>
    <n v="1"/>
    <n v="10"/>
    <n v="16"/>
    <n v="1"/>
    <n v="5800700"/>
    <s v="GLOBAL"/>
    <s v="SI APROBADAS"/>
  </r>
  <r>
    <x v="32"/>
    <s v="02-02-02-008-003"/>
    <s v="02-02-02-008-003-09"/>
    <s v="Adquisición de servicios - Otros servicios profesionales y técnicos n. C. P."/>
    <s v="PRESTACIÓN DE SERVICIOS PROFESIONALES Y DE APOYO A LA GESTIÓN DE UN ASISTENTE TÉCNICO DE BIBLIOTECA PARA LA ESCUELA MILITAR DE AVIACIÓN “MARCO FIDEL SUÁREZ” V2021"/>
    <n v="80111601"/>
    <s v="CONTRATACIÓN DIRECTA"/>
    <n v="1"/>
    <n v="10"/>
    <n v="16"/>
    <n v="1"/>
    <n v="21048903"/>
    <s v="GLOBAL"/>
    <s v="NO SOLICITADAS"/>
  </r>
  <r>
    <x v="32"/>
    <s v="02-02-02-008-003"/>
    <s v="02-02-02-008-003-09"/>
    <s v="Adquisición de servicios - Otros servicios profesionales y técnicos n. C. P."/>
    <s v="PRESTACIÓN DE SERVICIOS PROFESIONALES Y DE APOYO A LA GESTIÓN DE UN ASISTENTE TÉCNICO DE BIBLIOTECA PARA LA ESCUELA MILITAR DE AVIACIÓN “MARCO FIDEL SUÁREZ” VF2022"/>
    <n v="80111601"/>
    <s v="CONTRATACIÓN DIRECTA"/>
    <n v="1"/>
    <n v="10"/>
    <n v="16"/>
    <n v="1"/>
    <n v="765000"/>
    <s v="GLOBAL"/>
    <s v="SI EN TRAMITE"/>
  </r>
  <r>
    <x v="32"/>
    <s v="02-02-02-008-003"/>
    <s v="02-02-02-008-003-09"/>
    <s v="Adquisición de servicios - Otros servicios profesionales y técnicos n. C. P."/>
    <s v="PRESTACIÓN DE SERVICIOS DE APOYO A LA GESTIÓN PARA LA ASISTENCIA TÉCNICA EN AUDIOVISUALES DE LA ESCUELA MILITAR DE AVIACIÓN VF2021"/>
    <n v="80111601"/>
    <s v="CONTRATACIÓN DIRECTA"/>
    <n v="1"/>
    <n v="10"/>
    <n v="16"/>
    <n v="1"/>
    <n v="5800700"/>
    <s v="GLOBAL"/>
    <s v="SI APROBADAS"/>
  </r>
  <r>
    <x v="32"/>
    <s v="02-02-02-008-003"/>
    <s v="02-02-02-008-003-09"/>
    <s v="Adquisición de servicios - Otros servicios profesionales y técnicos n. C. P."/>
    <s v="PRESTACIÓN DE SERVICIOS DE APOYO A LA GESTIÓN PARA LA ASISTENCIA TÉCNICA EN AUDIOVISUALES DE LA ESCUELA MILITAR DE AVIACIÓN V2021"/>
    <n v="80111601"/>
    <s v="CONTRATACIÓN DIRECTA"/>
    <n v="1"/>
    <n v="10"/>
    <n v="16"/>
    <n v="1"/>
    <n v="21048903"/>
    <s v="GLOBAL"/>
    <s v="NO SOLICITADAS"/>
  </r>
  <r>
    <x v="32"/>
    <s v="02-02-02-008-003"/>
    <s v="02-02-02-008-003-09"/>
    <s v="Adquisición de servicios - Otros servicios profesionales y técnicos n. C. P."/>
    <s v="PRESTACIÓN DE SERVICIOS DE APOYO A LA GESTIÓN PARA LA ASISTENCIA TÉCNICA EN AUDIOVISUALES DE LA ESCUELA MILITAR DE AVIACIÓN VF2022"/>
    <n v="80111601"/>
    <s v="CONTRATACIÓN DIRECTA"/>
    <n v="1"/>
    <n v="10"/>
    <n v="16"/>
    <n v="1"/>
    <n v="765000"/>
    <s v="GLOBAL"/>
    <s v="SI EN TRAMITE"/>
  </r>
  <r>
    <x v="32"/>
    <s v="02-02-02-008-003"/>
    <s v="02-02-02-008-003-09"/>
    <s v="Adquisición de servicios - Otros servicios profesionales y técnicos n. C. P."/>
    <s v="SERVICIOS PROFESIONALES Y DE APOYO A LA GESTIÓN EN BIBLIOTECOLOGÍA PARA LA ESCUELA MILITAR DE AVIACIÓN MARCO FIDEL SUAREZ VF2021"/>
    <n v="80111601"/>
    <s v="CONTRATACIÓN DIRECTA"/>
    <n v="1"/>
    <n v="10"/>
    <n v="16"/>
    <n v="1"/>
    <n v="8626181"/>
    <s v="GLOBAL"/>
    <s v="SI APROBADAS"/>
  </r>
  <r>
    <x v="32"/>
    <s v="02-02-02-008-003"/>
    <s v="02-02-02-008-003-09"/>
    <s v="Adquisición de servicios - Otros servicios profesionales y técnicos n. C. P."/>
    <s v="SERVICIOS PROFESIONALES Y DE APOYO A LA GESTIÓN EN BIBLIOTECOLOGÍA PARA LA ESCUELA MILITAR DE AVIACIÓN MARCO FIDEL SUAREZ V2021"/>
    <n v="80111601"/>
    <s v="CONTRATACIÓN DIRECTA"/>
    <n v="1"/>
    <n v="10"/>
    <n v="16"/>
    <n v="1"/>
    <n v="27308755"/>
    <s v="GLOBAL"/>
    <s v="NO SOLICITADAS"/>
  </r>
  <r>
    <x v="32"/>
    <s v="02-02-02-008-003"/>
    <s v="02-02-02-008-003-09"/>
    <s v="Adquisición de servicios - Otros servicios profesionales y técnicos n. C. P."/>
    <s v="SERVICIOS PROFESIONALES Y DE APOYO A LA GESTIÓN EN BIBLIOTECOLOGÍA PARA LA ESCUELA MILITAR DE AVIACIÓN MARCO FIDEL SUAREZ VF2022"/>
    <n v="80111601"/>
    <s v="CONTRATACIÓN DIRECTA"/>
    <n v="1"/>
    <n v="10"/>
    <n v="16"/>
    <n v="1"/>
    <n v="1024000"/>
    <s v="GLOBAL"/>
    <s v="SI EN TRAMITE"/>
  </r>
  <r>
    <x v="32"/>
    <s v="02-02-02-008-003"/>
    <s v="02-02-02-008-003-09"/>
    <s v="Adquisición de servicios - Otros servicios profesionales y técnicos n. C. P."/>
    <s v="PRESTACIÓN DE SERVICIOS PROFESIONALES Y DE APOYO A LA GESTIÓN DE UN ASISTENTE ADMINISTRATIVO PARA LA BIBLIOTECA DE LA ESCUELA MILITAR DE AVIACIÓN VF2021"/>
    <n v="80111601"/>
    <s v="CONTRATACIÓN DIRECTA"/>
    <n v="1"/>
    <n v="10"/>
    <n v="16"/>
    <n v="1"/>
    <n v="5800700"/>
    <s v="GLOBAL"/>
    <s v="SI APROBADAS"/>
  </r>
  <r>
    <x v="32"/>
    <s v="02-02-02-008-003"/>
    <s v="02-02-02-008-003-09"/>
    <s v="Adquisición de servicios - Otros servicios profesionales y técnicos n. C. P."/>
    <s v="PRESTACIÓN DE SERVICIOS PROFESIONALES Y DE APOYO A LA GESTIÓN DE UN ASISTENTE ADMINISTRATIVO PARA LA BIBLIOTECA DE LA ESCUELA MILITAR DE AVIACIÓN V2021"/>
    <n v="80111601"/>
    <s v="CONTRATACIÓN DIRECTA"/>
    <n v="1"/>
    <n v="10"/>
    <n v="16"/>
    <n v="1"/>
    <n v="21048903"/>
    <s v="GLOBAL"/>
    <s v="NO SOLICITADAS"/>
  </r>
  <r>
    <x v="32"/>
    <s v="02-02-02-008-003"/>
    <s v="02-02-02-008-003-09"/>
    <s v="Adquisición de servicios - Otros servicios profesionales y técnicos n. C. P."/>
    <s v="PRESTACIÓN DE SERVICIOS PROFESIONALES Y DE APOYO A LA GESTIÓN DE UN ASISTENTE ADMINISTRATIVO PARA LA BIBLIOTECA DE LA ESCUELA MILITAR DE AVIACIÓN VF2022"/>
    <n v="80111601"/>
    <s v="CONTRATACIÓN DIRECTA"/>
    <n v="1"/>
    <n v="10"/>
    <n v="16"/>
    <n v="1"/>
    <n v="765000"/>
    <s v="GLOBAL"/>
    <s v="SI EN TRAMITE"/>
  </r>
  <r>
    <x v="32"/>
    <s v="02-02-02-008-003"/>
    <s v="02-02-02-008-003-09"/>
    <s v="Adquisición de servicios - Otros servicios profesionales y técnicos n. C. P."/>
    <s v="SERVICIOS PROFESIONALES Y DE APOYO A LA GESTIÓN  DE PUBLICACIONES CIENTIFICAS Y DE GESTION ADMINISTRATIVA DE LA SECCION DE INVESTIGACION DE LA EMAVI."/>
    <n v="80111601"/>
    <s v="CONTRATACIÓN DIRECTA"/>
    <n v="1"/>
    <n v="10"/>
    <n v="16"/>
    <n v="1"/>
    <n v="29195373"/>
    <s v="GLOBAL"/>
    <s v="NO SOLICITADAS"/>
  </r>
  <r>
    <x v="32"/>
    <s v="02-02-02-008-003"/>
    <s v="02-02-02-008-003-09"/>
    <s v="Adquisición de servicios - Otros servicios profesionales y técnicos n. C. P."/>
    <s v="SERVICIOS COMO ENTRENADOR DE ATLETISMO CAMPO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ATLETISMO FONDO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ATLETISMO PISTA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BALONCESTO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ESGRIMA ESPADA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ESGRIMA FLORETE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ESGRIMA SABLE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FUTBOL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NATACIÓN ALTO RENDIMIENTO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NATACIÓN FORMACION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TAEKWONDO COMBATE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TAEKWONDO POOMSES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TENIS DE CAMPO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TIRO ARMA LARGAS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TIRO ARMAS CORTAS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VOLEIBOL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PREPARADOR FÍSICO  PARA LA INSTRUCCIÓN DEL PERSONAL DE ALFÉRECES Y CADETES LA ESCUELA MILITAR DE AVIACION &quot;MARCO FIDEL SUAREZ&quot;"/>
    <n v="80111620"/>
    <s v="CONTRATACIÓN DIRECTA"/>
    <n v="1"/>
    <n v="10"/>
    <n v="16"/>
    <n v="1"/>
    <n v="29000000"/>
    <s v="GLOBAL"/>
    <s v="NO SOLICITADAS"/>
  </r>
  <r>
    <x v="32"/>
    <s v="02-02-02-008-003"/>
    <s v="02-02-02-008-003-09"/>
    <s v="Adquisición de servicios - Otros servicios profesionales y técnicos n. C. P."/>
    <s v="SERVICIOS COMO ENTRENADOR DE GOLF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ENTRENADOR DE TIRO CON ARCO PARA LA INSTRUCCIÓN D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NUTRICIONISTA PARA EL PERSONAL DE ALFÉRECES Y CADETES DEPORTISTAS DE LA ESCUELA MILITAR DE AVIACION &quot;MARCO FIDEL SUAREZ&quot;"/>
    <n v="80111620"/>
    <s v="CONTRATACIÓN DIRECTA"/>
    <n v="1"/>
    <n v="10"/>
    <n v="16"/>
    <n v="1"/>
    <n v="29000000"/>
    <s v="GLOBAL"/>
    <s v="NO SOLICITADAS"/>
  </r>
  <r>
    <x v="32"/>
    <s v="02-02-02-008-003"/>
    <s v="02-02-02-008-003-09"/>
    <s v="Adquisición de servicios - Otros servicios profesionales y técnicos n. C. P."/>
    <s v="SERVICIOS COMO PSICOLOGO DEPORTIVO PARA EL PERSONAL DE ALFÉRECES Y CADETES DEPORTISTAS  LA ESCUELA MILITAR DE AVIACION &quot;MARCO FIDEL SUAREZ&quot;"/>
    <n v="80111620"/>
    <s v="CONTRATACIÓN DIRECTA"/>
    <n v="1"/>
    <n v="10"/>
    <n v="16"/>
    <n v="1"/>
    <n v="29000000"/>
    <s v="GLOBAL"/>
    <s v="NO SOLICITADAS"/>
  </r>
  <r>
    <x v="32"/>
    <s v="02-02-02-008-003"/>
    <s v="02-02-02-008-003-09"/>
    <s v="Adquisición de servicios - Otros servicios profesionales y técnicos n. C. P."/>
    <s v="SERVICIOS COMO KINESIOLOGO PARA 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SERVICIOS COMO FISIOTERAPEUTA EL PERSONAL DE ALFÉRECES Y CADETES LA ESCUELA MILITAR DE AVIACION &quot;MARCO FIDEL SUAREZ&quot;"/>
    <n v="80111620"/>
    <s v="CONTRATACIÓN DIRECTA"/>
    <n v="1"/>
    <n v="10"/>
    <n v="16"/>
    <n v="1"/>
    <n v="26100000"/>
    <s v="GLOBAL"/>
    <s v="NO SOLICITADAS"/>
  </r>
  <r>
    <x v="32"/>
    <s v="02-02-02-008-003"/>
    <s v="02-02-02-008-003-09"/>
    <s v="Adquisición de servicios - Otros servicios profesionales y técnicos n. C. P."/>
    <s v="DIRECTOR MUSICAL BANDA SINFÓNICA"/>
    <n v="80111620"/>
    <s v="CONTRATACIÓN DIRECTA"/>
    <n v="1"/>
    <n v="10"/>
    <n v="16"/>
    <n v="1"/>
    <n v="15000000"/>
    <s v="GLOBAL"/>
    <s v="NO SOLICITADAS"/>
  </r>
  <r>
    <x v="32"/>
    <s v="02-02-02-008-003"/>
    <s v="02-02-02-008-003-09"/>
    <s v="Adquisición de servicios - Otros servicios profesionales y técnicos n. C. P."/>
    <s v="SERVICIO COMO INSTRUCTOR DE AEROMODELISMO"/>
    <n v="80111620"/>
    <s v="MÍNIMA CUANTÍA"/>
    <n v="1"/>
    <n v="10"/>
    <n v="16"/>
    <n v="1"/>
    <n v="8000000"/>
    <s v="GLOBAL"/>
    <s v="NO SOLICITADAS"/>
  </r>
  <r>
    <x v="32"/>
    <s v="02-02-02-008-003"/>
    <s v="02-02-02-008-003-09"/>
    <s v="Adquisición de servicios - Otros servicios profesionales y técnicos n. C. P."/>
    <s v="SERVICIO COMO INSTRUCTOR DE COROS"/>
    <n v="80111620"/>
    <s v="MÍNIMA CUANTÍA"/>
    <n v="1"/>
    <n v="10"/>
    <n v="16"/>
    <n v="1"/>
    <n v="8000000"/>
    <s v="GLOBAL"/>
    <s v="NO SOLICITADAS"/>
  </r>
  <r>
    <x v="32"/>
    <s v="02-02-02-008-003"/>
    <s v="02-02-02-008-003-09"/>
    <s v="Adquisición de servicios - Otros servicios profesionales y técnicos n. C. P."/>
    <s v="SERVICIO COMO INSTRUCTOR DE BAILE"/>
    <n v="80111620"/>
    <s v="MÍNIMA CUANTÍA"/>
    <n v="1"/>
    <n v="10"/>
    <n v="16"/>
    <n v="1"/>
    <n v="10067840.220000001"/>
    <s v="GLOBAL"/>
    <s v="NO SOLICITADAS"/>
  </r>
  <r>
    <x v="32"/>
    <s v="02-02-02-008-003"/>
    <s v="02-02-02-008-003-09"/>
    <s v="Adquisición de servicios - Otros servicios profesionales y técnicos n. C. P."/>
    <s v="SERVICIOS PROFESIONALES Y DE APOYO A LA GESTIÓN PARA LA INVESTIGACIÓN DEL PAAER DE LA EMAVI"/>
    <n v="86141501"/>
    <s v="CONTRATACIÓN DIRECTA"/>
    <n v="1"/>
    <n v="12"/>
    <n v="10"/>
    <n v="1"/>
    <n v="36050000"/>
    <s v="GLOBAL"/>
    <s v="NO SOLICITADAS"/>
  </r>
  <r>
    <x v="32"/>
    <s v="02-02-02-008-003"/>
    <s v="02-02-02-008-003-09"/>
    <s v="Adquisición de servicios - Otros servicios profesionales y técnicos n. C. P."/>
    <s v="SERVICIOS PROFESIONALES Y DE APOYO A LA GESTIÓN PARA LA INVESTIGACIÓN DEL PIMEC DE LA EMAVI"/>
    <n v="86141501"/>
    <s v="CONTRATACIÓN DIRECTA"/>
    <n v="1"/>
    <n v="12"/>
    <n v="10"/>
    <n v="1"/>
    <n v="45000000"/>
    <s v="GLOBAL"/>
    <s v="NO SOLICITADAS"/>
  </r>
  <r>
    <x v="32"/>
    <s v="02-02-02-008-003"/>
    <s v="02-02-02-008-003-09"/>
    <s v="Adquisición de servicios - Otros servicios profesionales y técnicos n. C. P."/>
    <s v="SERVICIOS PROFESIONALES Y DE APOYO A LA GESTIÓN PARA LA INVESTIGACIÓN DEL PIINF DE LA EMAVI"/>
    <n v="86141501"/>
    <s v="CONTRATACIÓN DIRECTA"/>
    <n v="1"/>
    <n v="12"/>
    <n v="10"/>
    <n v="1"/>
    <n v="36050000"/>
    <s v="GLOBAL"/>
    <s v="NO SOLICITADAS"/>
  </r>
  <r>
    <x v="32"/>
    <s v="02-02-02-008-003"/>
    <s v="02-02-02-008-003-09"/>
    <s v="Adquisición de servicios - Otros servicios profesionales y técnicos n. C. P."/>
    <s v="SERVICIOS PROFESIONALES Y DE APOYO A LA GESTIÓN PARA LA INVESTIGACIÓN DEL PCMAE DE LA EMAVI"/>
    <n v="86141501"/>
    <s v="CONTRATACIÓN DIRECTA"/>
    <n v="1"/>
    <n v="12"/>
    <n v="10"/>
    <n v="1"/>
    <n v="37492000"/>
    <s v="GLOBAL"/>
    <s v="NO SOLICITADAS"/>
  </r>
  <r>
    <x v="32"/>
    <s v="02-02-02-008-003"/>
    <s v="02-02-02-008-003-09"/>
    <s v="Adquisición de servicios - Otros servicios profesionales y técnicos n. C. P."/>
    <s v="SERVICIOS PROFESIONALES Y DE APOYO A LA GESTIÓN DE UN ASESOR EN ACREDITACIÓN INSTITUCIONAL PARA LA ESCUELA MILITAR DE AVIACIÓN MARCO FIDEL SUÁREZ V2021"/>
    <n v="86141501"/>
    <s v="CONTRATACIÓN DIRECTA"/>
    <n v="1"/>
    <n v="12"/>
    <n v="10"/>
    <n v="1"/>
    <n v="42447790"/>
    <s v="GLOBAL"/>
    <s v="NO SOLICITADAS"/>
  </r>
  <r>
    <x v="32"/>
    <s v="02-02-02-008-003"/>
    <s v="02-02-02-008-003-09"/>
    <s v="Adquisición de servicios - Otros servicios profesionales y técnicos n. C. P."/>
    <s v="PRESTACIÓN DE SERVICIOS PROFESIONALES Y DE APOYO A LA GESTIÓN PARA ASESOR DE EVALUACIÓN DEL GRUPO ACADÉMICO DE LA ESCUELA MILITAR DE AVIACIÓN MARCO FIDEL SUÁREZ V2021"/>
    <n v="86141501"/>
    <s v="CONTRATACIÓN DIRECTA"/>
    <n v="1"/>
    <n v="12"/>
    <n v="10"/>
    <n v="1"/>
    <n v="37250107"/>
    <s v="GLOBAL"/>
    <s v="NO SOLICITADAS"/>
  </r>
  <r>
    <x v="32"/>
    <s v="02-02-02-008-004"/>
    <s v="02-02-02-008-004-01"/>
    <s v="Adquisición de servicios - Servicios de telefonía y otras telecomunicaciones"/>
    <s v="SERVICIO DE TELEFONÍA FIJA"/>
    <n v="81161700"/>
    <s v="SOLICITUD DE INFORMACIÓN A LOS PROVEEDORES"/>
    <n v="1"/>
    <n v="12"/>
    <n v="10"/>
    <n v="1"/>
    <n v="11629160"/>
    <s v="GLOBAL"/>
    <s v="NO SOLICITADAS"/>
  </r>
  <r>
    <x v="32"/>
    <s v="02-02-02-008-004"/>
    <s v="02-02-02-008-004-03"/>
    <s v="Adquisición de servicios - Servicios de contenidos en línea (on-line)"/>
    <s v="RENOVACION SUSCRIPCION ACOFI"/>
    <n v="94101608"/>
    <s v="CONTRATACIÓN DIRECTA"/>
    <n v="1"/>
    <n v="11"/>
    <n v="16"/>
    <n v="1"/>
    <n v="5688445.8899999997"/>
    <s v="GLOBAL"/>
    <s v="NO SOLICITADAS"/>
  </r>
  <r>
    <x v="32"/>
    <s v="02-02-02-008-004"/>
    <s v="02-02-02-008-004-03"/>
    <s v="Adquisición de servicios - Servicios de contenidos en línea (on-line)"/>
    <s v="SUSCRIPCION SOCIEDAD COLOMBIANA DE COMPUTACION"/>
    <n v="94101600"/>
    <s v="CONTRATACIÓN DIRECTA"/>
    <n v="1"/>
    <n v="11"/>
    <n v="16"/>
    <n v="1"/>
    <n v="630000"/>
    <s v="GLOBAL"/>
    <s v="NO SOLICITADAS"/>
  </r>
  <r>
    <x v="32"/>
    <s v="02-02-02-008-004"/>
    <s v="02-02-02-008-004-03"/>
    <s v="Adquisición de servicios - Servicios de contenidos en línea (on-line)"/>
    <s v="RENOVACION SUSCRIPCION ACIS"/>
    <n v="94101600"/>
    <s v="CONTRATACIÓN DIRECTA"/>
    <n v="1"/>
    <n v="11"/>
    <n v="16"/>
    <n v="1"/>
    <n v="6459000"/>
    <s v="GLOBAL"/>
    <s v="NO SOLICITADAS"/>
  </r>
  <r>
    <x v="32"/>
    <s v="02-02-02-008-004"/>
    <s v="02-02-02-008-004-03"/>
    <s v="Adquisición de servicios - Servicios de contenidos en línea (on-line)"/>
    <s v="SUSCRIPCION SERVICIOS SOPORTE Y CAPACITACION ACADEMI CISCO (SECURITY,  ROUTING AND SWICHING)"/>
    <n v="94101600"/>
    <s v="CONTRATACIÓN DIRECTA"/>
    <n v="1"/>
    <n v="11"/>
    <n v="16"/>
    <n v="1"/>
    <n v="13500000"/>
    <s v="GLOBAL"/>
    <s v="NO SOLICITADAS"/>
  </r>
  <r>
    <x v="32"/>
    <s v="02-02-02-008-004"/>
    <s v="02-02-02-008-004-03"/>
    <s v="Adquisición de servicios - Servicios de contenidos en línea (on-line)"/>
    <s v="SUSCRIPCIÓN A REDBOOKS"/>
    <n v="94101600"/>
    <s v="CONTRATACIÓN DIRECTA"/>
    <n v="1"/>
    <n v="11"/>
    <n v="16"/>
    <n v="1"/>
    <n v="1490004"/>
    <s v="GLOBAL"/>
    <s v="NO SOLICITADAS"/>
  </r>
  <r>
    <x v="32"/>
    <s v="02-02-02-008-004"/>
    <s v="02-02-02-008-004-03"/>
    <s v="Adquisición de servicios - Servicios de contenidos en línea (on-line)"/>
    <s v="RENOVACION SUSCRIPCION ASCOLFA"/>
    <n v="94101600"/>
    <s v="CONTRATACIÓN DIRECTA"/>
    <n v="1"/>
    <n v="11"/>
    <n v="16"/>
    <n v="1"/>
    <n v="4389015"/>
    <s v="GLOBAL"/>
    <s v="NO SOLICITADAS"/>
  </r>
  <r>
    <x v="32"/>
    <s v="02-02-02-008-004"/>
    <s v="02-02-02-008-004-03"/>
    <s v="Adquisición de servicios - Servicios de contenidos en línea (on-line)"/>
    <s v="RENOVACION SUSCRIPCION ASCUN"/>
    <n v="94101600"/>
    <s v="CONTRATACIÓN DIRECTA"/>
    <n v="1"/>
    <n v="11"/>
    <n v="16"/>
    <n v="1"/>
    <n v="20579146"/>
    <s v="GLOBAL"/>
    <s v="NO SOLICITADAS"/>
  </r>
  <r>
    <x v="32"/>
    <s v="02-02-02-008-004"/>
    <s v="02-02-02-008-004-03"/>
    <s v="Adquisición de servicios - Servicios de contenidos en línea (on-line)"/>
    <s v="SUSCRIPCIÓN A LA RUAV PARA LA EMAVI"/>
    <n v="94101600"/>
    <s v="CONTRATACIÓN DIRECTA"/>
    <n v="1"/>
    <n v="11"/>
    <n v="16"/>
    <n v="1"/>
    <n v="30946968"/>
    <s v="GLOBAL"/>
    <s v="NO SOLICITADAS"/>
  </r>
  <r>
    <x v="32"/>
    <s v="02-02-02-008-004"/>
    <s v="02-02-02-008-004-06"/>
    <s v="Adquisición de servicios - Servicios de programación, distribución y transmisión de programas"/>
    <s v="DIRECTV"/>
    <n v="83111800"/>
    <s v="SOLICITUD DE INFORMACIÓN A LOS PROVEEDORES"/>
    <n v="1"/>
    <n v="12"/>
    <n v="10"/>
    <n v="1"/>
    <n v="2625000"/>
    <s v="GLOBAL"/>
    <s v="NO SOLICITADAS"/>
  </r>
  <r>
    <x v="32"/>
    <s v="02-02-02-008-005"/>
    <s v="02-02-02-008-005-01"/>
    <s v="Adquisición de servicios - Servicios de empleo"/>
    <s v="SERVICIO LOGISTICO PERSONAL CASINOS Y ASISTENCIALES PARA LA EMAVI AMARRE VF 2022"/>
    <n v="80111500"/>
    <s v="SELECCIÓN ABREVIADA MENOR CUANTÍA"/>
    <n v="5"/>
    <n v="1"/>
    <n v="16"/>
    <n v="1"/>
    <n v="35833000"/>
    <s v="GLOBAL"/>
    <s v="SI EN TRAMITE"/>
  </r>
  <r>
    <x v="32"/>
    <s v="02-02-02-008-005"/>
    <s v="02-02-02-008-005-01"/>
    <s v="Adquisición de servicios - Servicios de empleo"/>
    <s v="SERVICIO LOGÍSTICO PERSONAL DE CASINOS Y ASISTENCIALES PARA LA EMAVI VIGENCIA 2021"/>
    <n v="80111500"/>
    <s v="SELECCIÓN ABREVIADA MENOR CUANTÍA"/>
    <n v="2"/>
    <n v="6"/>
    <n v="16"/>
    <n v="1"/>
    <n v="257757854"/>
    <s v="GLOBAL"/>
    <s v="NO SOLICITADAS"/>
  </r>
  <r>
    <x v="32"/>
    <s v="02-02-02-008-005"/>
    <s v="02-02-02-008-005-01"/>
    <s v="Adquisición de servicios - Servicios de empleo"/>
    <s v="SERVICIO LOGISTICO PERSONAL CASINOS Y ASISTENCIALES PARA LA EMAVI V 2020 "/>
    <n v="80111500"/>
    <s v="SELECCIÓN ABREVIADA MENOR CUANTÍA"/>
    <n v="1"/>
    <n v="5"/>
    <n v="16"/>
    <n v="1"/>
    <n v="236000000"/>
    <s v="GLOBAL"/>
    <s v="SI APROBADAS"/>
  </r>
  <r>
    <x v="32"/>
    <s v="02-02-02-008-005"/>
    <s v="02-02-02-008-005-01"/>
    <s v="Adquisición de servicios - Servicios de empleo"/>
    <s v="SERVICIO LOGISTICO PERSONAL CASINOS INTERESCUELAS"/>
    <n v="80111500"/>
    <s v="SELECCIÓN ABREVIADA MENOR CUANTÍA"/>
    <n v="2"/>
    <n v="12"/>
    <n v="10"/>
    <n v="1"/>
    <n v="34000000"/>
    <s v="GLOBAL"/>
    <s v="NO SOLICITADAS"/>
  </r>
  <r>
    <x v="32"/>
    <s v="02-02-02-008-005"/>
    <s v="02-02-02-008-005-03"/>
    <s v="Adquisición de servicios - Servicios de limpieza"/>
    <s v="SERVICIO DE ASEO PARA EL ESM VF"/>
    <n v="76111500"/>
    <s v="MÍNIMA CUANTÍA"/>
    <n v="1"/>
    <n v="7"/>
    <n v="10"/>
    <n v="1"/>
    <n v="57167966"/>
    <s v="GLOBAL"/>
    <s v="SI APROBADAS"/>
  </r>
  <r>
    <x v="32"/>
    <s v="02-02-02-008-005"/>
    <s v="02-02-02-008-005-03"/>
    <s v="Adquisición de servicios - Servicios de limpieza"/>
    <s v="SERVICIO DE ASEO ESM VIGENCIA 2021"/>
    <n v="76111500"/>
    <s v="MÍNIMA CUANTÍA"/>
    <n v="2"/>
    <n v="4"/>
    <n v="10"/>
    <n v="1"/>
    <n v="17472567.100000005"/>
    <s v="GLOBAL"/>
    <s v="NO SOLICITADAS"/>
  </r>
  <r>
    <x v="32"/>
    <s v="02-02-02-008-005"/>
    <s v="02-02-02-008-005-03"/>
    <s v="Adquisición de servicios - Servicios de limpieza"/>
    <s v="SERVICIO DE ASEO PARA EL ESM PARA AMARRE VF 2022"/>
    <n v="76111500"/>
    <s v="MÍNIMA CUANTÍA"/>
    <n v="1"/>
    <n v="1"/>
    <n v="10"/>
    <n v="1"/>
    <n v="6000000"/>
    <s v="GLOBAL"/>
    <s v="SI EN TRAMITE"/>
  </r>
  <r>
    <x v="32"/>
    <s v="02-02-02-008-005"/>
    <s v="02-02-02-008-005-03"/>
    <s v="Adquisición de servicios - Servicios de limpieza"/>
    <s v="SERVICIO DE ASEO EMAVI Y C7  VIGENCIA 2021"/>
    <n v="76111500"/>
    <s v="SELECCIÓN ABREVIADA MENOR CUANTÍA"/>
    <n v="1"/>
    <n v="7"/>
    <n v="16"/>
    <n v="1"/>
    <n v="134633577.25"/>
    <s v="GLOBAL"/>
    <s v="SI APROBADAS"/>
  </r>
  <r>
    <x v="32"/>
    <s v="02-02-02-008-005"/>
    <s v="02-02-02-008-005-03"/>
    <s v="Adquisición de servicios - Servicios de limpieza"/>
    <s v="SERVICIO DE ASEO EMAVI (15 EMAVI) "/>
    <n v="76111500"/>
    <s v="SELECCIÓN ABREVIADA MENOR CUANTÍA"/>
    <n v="2"/>
    <n v="4"/>
    <n v="16"/>
    <n v="1"/>
    <n v="121000000"/>
    <s v="GLOBAL"/>
    <s v="NO SOLICITADAS"/>
  </r>
  <r>
    <x v="32"/>
    <s v="02-02-02-008-005"/>
    <s v="02-02-02-008-005-03"/>
    <s v="Adquisición de servicios - Servicios de limpieza"/>
    <s v="SERVICIO DE ASEO EMAVI AMARRE VF 2022"/>
    <n v="76111500"/>
    <s v="SELECCIÓN ABREVIADA MENOR CUANTÍA"/>
    <n v="5"/>
    <n v="1"/>
    <n v="16"/>
    <n v="1"/>
    <n v="26000000"/>
    <s v="GLOBAL"/>
    <s v="SI EN TRAMITE"/>
  </r>
  <r>
    <x v="32"/>
    <s v="02-02-02-008-005"/>
    <s v="02-02-02-008-005-03"/>
    <s v="Adquisición de servicios - Servicios de limpieza"/>
    <s v="ADQUISICION DEL SERVICIO DE CONTROL DE PLAGAS PARA LA ESCUELA MILITAR DE AVIACION "/>
    <n v="72102100"/>
    <s v="MÍNIMA CUANTÍA"/>
    <n v="1"/>
    <n v="9"/>
    <n v="16"/>
    <n v="1"/>
    <n v="10920000"/>
    <s v="GLOBAL"/>
    <s v="NO SOLICITADAS"/>
  </r>
  <r>
    <x v="32"/>
    <s v="02-02-02-008-005"/>
    <s v="02-02-02-008-005-03"/>
    <s v="Adquisición de servicios - Servicios de limpieza"/>
    <s v="SERVICIO DE ASEO ÁREAS DEL GRUCA"/>
    <n v="76111500"/>
    <s v="SELECCIÓN ABREVIADA MENOR CUANTÍA"/>
    <n v="2"/>
    <n v="12"/>
    <n v="10"/>
    <n v="1"/>
    <n v="122624445.23999999"/>
    <s v="GLOBAL"/>
    <s v="NO SOLICITADAS"/>
  </r>
  <r>
    <x v="32"/>
    <s v="02-02-02-008-005"/>
    <s v="02-02-02-008-005-03"/>
    <s v="Adquisición de servicios - Servicios de limpieza"/>
    <s v="SALDO IMPREVISTO SERVICIO DE ASEO ESM VF 2021"/>
    <n v="76111500"/>
    <n v="0"/>
    <n v="0"/>
    <n v="0"/>
    <n v="10"/>
    <n v="1"/>
    <n v="1888022"/>
    <s v="GLOBAL"/>
    <s v=""/>
  </r>
  <r>
    <x v="32"/>
    <s v="02-02-02-008-005"/>
    <s v="02-02-02-008-005-09-5"/>
    <s v="Adquisición de servicios - Servicios auxiliares especializados de oficina"/>
    <s v="SERVICIO DE FOTOCOPIADORAS E IMPRESORAS V 2020"/>
    <n v="82121701"/>
    <s v="MÍNIMA CUANTÍA"/>
    <n v="1"/>
    <n v="7"/>
    <n v="16"/>
    <n v="1"/>
    <n v="21000000"/>
    <s v="GLOBAL"/>
    <s v="SI APROBADAS"/>
  </r>
  <r>
    <x v="32"/>
    <s v="02-02-02-008-005"/>
    <s v="02-02-02-008-005-09-5"/>
    <s v="Adquisición de servicios - Servicios auxiliares especializados de oficina"/>
    <s v="SERVICIO DE FOTOCOPIADORAS E IMPRESORAS  AMARRE VF-2022"/>
    <n v="82121701"/>
    <s v="MÍNIMA CUANTÍA"/>
    <n v="5"/>
    <n v="1"/>
    <n v="16"/>
    <n v="1"/>
    <n v="3300000"/>
    <s v="GLOBAL"/>
    <s v="SI EN TRAMITE"/>
  </r>
  <r>
    <x v="32"/>
    <s v="02-02-02-008-005"/>
    <s v="02-02-02-008-005-09-5"/>
    <s v="Adquisición de servicios - Servicios auxiliares especializados de oficina"/>
    <s v="SERVICIO DE ARRENDAMIENTO EQUIPO MULTIFUNCIONAL COPIADO, IMPRESIÓN Y ESCANEO  A COLOR  Y BLANCO Y NEGRO "/>
    <n v="82121701"/>
    <s v="MÍNIMA CUANTÍA"/>
    <n v="2"/>
    <n v="4"/>
    <n v="16"/>
    <n v="1"/>
    <n v="6700000"/>
    <s v="GLOBAL"/>
    <s v="NO SOLICITADAS"/>
  </r>
  <r>
    <x v="32"/>
    <s v="02-02-02-008-005"/>
    <s v="02-02-02-008-005-09-7"/>
    <s v="Adquisición de servicios - Servicios de mantenimiento y cuidado del paisaje"/>
    <s v="MANTENIMIENTO DE LAS ZONAS VERDES DE LA EMAVI VIGENCIA FUTURA 2021"/>
    <n v="70111706"/>
    <s v="SELECCIÓN ABREVIADA MENOR CUANTÍA"/>
    <n v="1"/>
    <n v="7"/>
    <n v="16"/>
    <n v="1"/>
    <n v="157850000"/>
    <s v="GLOBAL"/>
    <s v="SI APROBADAS"/>
  </r>
  <r>
    <x v="32"/>
    <s v="02-02-02-008-005"/>
    <s v="02-02-02-008-005-09-7"/>
    <s v="Adquisición de servicios - Servicios de mantenimiento y cuidado del paisaje"/>
    <s v="MANTENIMIENTO DE ZONAS VERDES DE LA EMAVI   "/>
    <n v="70111706"/>
    <s v="SELECCIÓN ABREVIADA MENOR CUANTÍA"/>
    <n v="2"/>
    <n v="4"/>
    <n v="16"/>
    <n v="1"/>
    <n v="145550000"/>
    <s v="GLOBAL"/>
    <s v="NO SOLICITADAS"/>
  </r>
  <r>
    <x v="32"/>
    <s v="02-02-02-008-005"/>
    <s v="02-02-02-008-005-09-7"/>
    <s v="Adquisición de servicios - Servicios de mantenimiento y cuidado del paisaje"/>
    <s v="MANTENIMIENTO DE ZONAS VERDES DE LA EMAVI   AMARRE VF-2022"/>
    <n v="70111706"/>
    <s v="SELECCIÓN ABREVIADA MENOR CUANTÍA"/>
    <n v="5"/>
    <n v="1"/>
    <n v="16"/>
    <n v="1"/>
    <n v="24600000"/>
    <s v="GLOBAL"/>
    <s v="SI EN TRAMITE"/>
  </r>
  <r>
    <x v="32"/>
    <s v="02-02-02-008-007"/>
    <s v="02-02-02-008-007-01-1"/>
    <s v="Adquisición de servicios - Servicios de mantenimiento y reparación de productos metálicos elaborados, excepto maquinaria y equipo"/>
    <s v="SERVICIOS DE REVISIÓN, MANTENIMIENTO, REPARACIÓN, RECARGA E INSTALACIÓN  A EXTINTORES PORTATILES BAMFS"/>
    <n v="72101516"/>
    <s v="MÍNIMA CUANTÍA"/>
    <n v="2"/>
    <n v="9"/>
    <n v="16"/>
    <n v="1"/>
    <n v="3617600"/>
    <s v="GLOBAL"/>
    <s v="NO SOLICITADAS"/>
  </r>
  <r>
    <x v="32"/>
    <s v="02-02-02-008-007"/>
    <s v="02-02-02-008-007-01-4"/>
    <s v="Adquisición de servicios - Servicios de mantenimiento y reparación de maquinaria y equipo de transporte"/>
    <s v="MANTENIMIENTO VEHICULOS VIGENCIA 2021"/>
    <n v="78181500"/>
    <s v="SELECCIÓN ABREVIADA MENOR CUANTÍA"/>
    <n v="1"/>
    <n v="7"/>
    <n v="16"/>
    <n v="1"/>
    <n v="115500000"/>
    <s v="GLOBAL"/>
    <s v="SI APROBADAS"/>
  </r>
  <r>
    <x v="32"/>
    <s v="02-02-02-008-007"/>
    <s v="02-02-02-008-007-01-4"/>
    <s v="Adquisición de servicios - Servicios de mantenimiento y reparación de maquinaria y equipo de transporte"/>
    <s v="MANTENIMIENTO VEHICULOS (DE ENERO A NOVIEMBRE)"/>
    <n v="78181500"/>
    <s v="MÍNIMA CUANTÍA"/>
    <n v="2"/>
    <n v="4"/>
    <n v="16"/>
    <n v="1"/>
    <n v="80000000"/>
    <s v="GLOBAL"/>
    <s v="NO SOLICITADAS"/>
  </r>
  <r>
    <x v="32"/>
    <s v="02-02-02-008-007"/>
    <s v="02-02-02-008-007-01-4"/>
    <s v="Adquisición de servicios - Servicios de mantenimiento y reparación de maquinaria y equipo de transporte"/>
    <s v="MANTENIMIENTO VEHICULOS AMARRE VF. 2022"/>
    <n v="78181500"/>
    <s v="SELECCIÓN ABREVIADA MENOR CUANTÍA"/>
    <n v="5"/>
    <n v="1"/>
    <n v="16"/>
    <n v="1"/>
    <n v="18200000"/>
    <s v="GLOBAL"/>
    <s v="SI EN TRAMITE"/>
  </r>
  <r>
    <x v="32"/>
    <s v="02-02-02-008-007"/>
    <s v="02-02-02-008-007-01-4"/>
    <s v="Adquisición de servicios - Servicios de mantenimiento y reparación de maquinaria y equipo de transporte"/>
    <s v="MANTENIMIENTO MOTOS VIGENCIA 2021"/>
    <n v="78181500"/>
    <s v="MÍNIMA CUANTÍA"/>
    <n v="1"/>
    <n v="5"/>
    <n v="16"/>
    <n v="1"/>
    <n v="10000000"/>
    <s v="GLOBAL"/>
    <s v="SI APROBADAS"/>
  </r>
  <r>
    <x v="32"/>
    <s v="02-02-02-008-007"/>
    <s v="02-02-02-008-007-01-4"/>
    <s v="Adquisición de servicios - Servicios de mantenimiento y reparación de maquinaria y equipo de transporte"/>
    <s v="MANTENIMIENTO MOTOS "/>
    <n v="78181500"/>
    <s v="MÍNIMA CUANTÍA"/>
    <n v="2"/>
    <n v="6"/>
    <n v="16"/>
    <n v="1"/>
    <n v="19000000"/>
    <s v="GLOBAL"/>
    <s v="NO SOLICITADAS"/>
  </r>
  <r>
    <x v="32"/>
    <s v="02-02-02-008-007"/>
    <s v="02-02-02-008-007-01-4"/>
    <s v="Adquisición de servicios - Servicios de mantenimiento y reparación de maquinaria y equipo de transporte"/>
    <s v="MANTENIMIENTO MOTOS AMARRE VF. 2022"/>
    <n v="78181500"/>
    <s v="MÍNIMA CUANTÍA"/>
    <n v="5"/>
    <n v="1"/>
    <n v="16"/>
    <n v="1"/>
    <n v="1600000"/>
    <s v="GLOBAL"/>
    <s v="SI EN TRAMITE"/>
  </r>
  <r>
    <x v="32"/>
    <s v="02-02-02-008-007"/>
    <s v="02-02-02-008-007-01-4"/>
    <s v="Adquisición de servicios - Servicios de mantenimiento y reparación de maquinaria y equipo de transporte"/>
    <s v="MANTENIMIENTO PREVENTIVO Y CORRECTIVO DE CAMIONETA"/>
    <n v="78181501"/>
    <s v="SELECCIÓN ABREVIADA MENOR CUANTÍA"/>
    <n v="3"/>
    <n v="6"/>
    <n v="10"/>
    <n v="1"/>
    <n v="6000000"/>
    <s v="GLOBAL"/>
    <s v="NO SOLICITADAS"/>
  </r>
  <r>
    <x v="32"/>
    <s v="02-02-02-008-007"/>
    <s v="02-02-02-008-007-01-5"/>
    <s v="Adquisición de servicios - Servicios de mantenimiento y reparación de otra maquinaria y otro equipo"/>
    <s v="MANTENIMIENTO DE AIRES ACONDICIONADOS"/>
    <n v="72101511"/>
    <s v="MÍNIMA CUANTÍA"/>
    <n v="1"/>
    <n v="10"/>
    <n v="10"/>
    <n v="1"/>
    <n v="22000000"/>
    <s v="GLOBAL"/>
    <s v="NO SOLICITADAS"/>
  </r>
  <r>
    <x v="32"/>
    <s v="02-02-02-008-007"/>
    <s v="02-02-02-008-007-01-5"/>
    <s v="Adquisición de servicios - Servicios de mantenimiento y reparación de otra maquinaria y otro equipo"/>
    <s v="MANTENIMIENTO DE UPS"/>
    <n v="81112300"/>
    <s v="MÍNIMA CUANTÍA"/>
    <n v="1"/>
    <n v="10"/>
    <n v="10"/>
    <n v="1"/>
    <n v="8000000"/>
    <s v="GLOBAL"/>
    <s v="NO SOLICITADAS"/>
  </r>
  <r>
    <x v="32"/>
    <s v="02-02-02-008-007"/>
    <s v="02-02-02-008-007-01-5"/>
    <s v="Adquisición de servicios - Servicios de mantenimiento y reparación de otra maquinaria y otro equipo"/>
    <s v="MANTENIMIENTO TARABITA "/>
    <n v="72151800"/>
    <s v="MÍNIMA CUANTÍA"/>
    <n v="1"/>
    <n v="6"/>
    <n v="10"/>
    <n v="1"/>
    <n v="11786355"/>
    <s v="GLOBAL"/>
    <s v="NO SOLICITADAS"/>
  </r>
  <r>
    <x v="32"/>
    <s v="02-02-02-008-007"/>
    <s v="02-02-02-008-007-01-5"/>
    <s v="Adquisición de servicios - Servicios de mantenimiento y reparación de otra maquinaria y otro equipo"/>
    <s v="MANTENIMIENTO SOFTWARE SIGA PARA LA SECRETARIA ACADÉMICA"/>
    <n v="81112205"/>
    <s v="CONTRATACIÓN DIRECTA"/>
    <n v="1"/>
    <n v="9"/>
    <n v="16"/>
    <n v="1"/>
    <n v="26180000"/>
    <s v="GLOBAL"/>
    <s v="NO SOLICITADAS"/>
  </r>
  <r>
    <x v="32"/>
    <s v="02-02-02-008-007"/>
    <s v="02-02-02-008-007-01-5"/>
    <s v="Adquisición de servicios - Servicios de mantenimiento y reparación de otra maquinaria y otro equipo"/>
    <s v="ADQUISICIÓN SERVICIO DE MANTENIMIENTO EQUIPO AUDIOVISUAL GRUAC - EMAVI"/>
    <n v="72151800"/>
    <s v="MÍNIMA CUANTÍA"/>
    <n v="1"/>
    <n v="9"/>
    <n v="16"/>
    <n v="1"/>
    <n v="29000000"/>
    <s v="GLOBAL"/>
    <s v="NO SOLICITADAS"/>
  </r>
  <r>
    <x v="32"/>
    <s v="02-02-02-008-007"/>
    <s v="02-02-02-008-007-01-5"/>
    <s v="Adquisición de servicios - Servicios de mantenimiento y reparación de otra maquinaria y otro equipo"/>
    <s v="MANTENIMIENTO PREVENTIVO Y CORRECTIVO DE LOS EQUIPOS DE REFRIGERACION TIPO CHILLER, MANEJADORAS Y SISTEMAS DE CONTROL METASYS D ELA EMAVI"/>
    <n v="72101511"/>
    <s v="CONTRATACIÓN DIRECTA"/>
    <n v="1"/>
    <n v="8"/>
    <n v="16"/>
    <n v="1"/>
    <n v="104000000"/>
    <s v="GLOBAL"/>
    <s v="NO SOLICITADAS"/>
  </r>
  <r>
    <x v="32"/>
    <s v="02-02-02-008-007"/>
    <s v="02-02-02-008-007-01-5"/>
    <s v="Adquisición de servicios - Servicios de mantenimiento y reparación de otra maquinaria y otro equipo"/>
    <s v="MANTENIMIENTO DE PLANTAS ELECTRICAS Y SUBESTACIONES ELECTRICAS DE LA EMAVI"/>
    <n v="72151514"/>
    <s v="MÍNIMA CUANTÍA"/>
    <n v="1"/>
    <n v="10"/>
    <n v="16"/>
    <n v="1"/>
    <n v="45650000"/>
    <s v="GLOBAL"/>
    <s v="NO SOLICITADAS"/>
  </r>
  <r>
    <x v="32"/>
    <s v="02-02-02-008-007"/>
    <s v="02-02-02-008-007-01-5"/>
    <s v="Adquisición de servicios - Servicios de mantenimiento y reparación de otra maquinaria y otro equipo"/>
    <s v="MANTTO MOTOBOMBAS"/>
    <n v="70171704"/>
    <s v="MÍNIMA CUANTÍA"/>
    <n v="1"/>
    <n v="10"/>
    <n v="16"/>
    <n v="1"/>
    <n v="20000000"/>
    <s v="GLOBAL"/>
    <s v="NO SOLICITADAS"/>
  </r>
  <r>
    <x v="32"/>
    <s v="02-02-02-008-007"/>
    <s v="02-02-02-008-007-01-5"/>
    <s v="Adquisición de servicios - Servicios de mantenimiento y reparación de otra maquinaria y otro equipo"/>
    <s v="SERVICIO DE MANTENIMIENTO DEL EQUIPO AGRICOLA &quot;TRACTORES&quot;  DE LA ESCUELA MILITAR DE AVIACION MARCO FIDEL SUAREZ."/>
    <n v="78181500"/>
    <s v="MÍNIMA CUANTÍA"/>
    <n v="1"/>
    <n v="10"/>
    <n v="16"/>
    <n v="1"/>
    <n v="32000000"/>
    <s v="GLOBAL"/>
    <s v="NO SOLICITADAS"/>
  </r>
  <r>
    <x v="32"/>
    <s v="02-02-02-008-007"/>
    <s v="02-02-02-008-007-01-5"/>
    <s v="Adquisición de servicios - Servicios de mantenimiento y reparación de otra maquinaria y otro equipo"/>
    <s v="MANTENIMIENTO EQUIPOS DE COCINA "/>
    <n v="72151000"/>
    <s v="MÍNIMA CUANTÍA"/>
    <n v="1"/>
    <n v="10"/>
    <n v="16"/>
    <n v="1"/>
    <n v="45000000"/>
    <s v="GLOBAL"/>
    <s v="NO SOLICITADAS"/>
  </r>
  <r>
    <x v="32"/>
    <s v="02-02-02-008-007"/>
    <s v="02-02-02-008-007-01-5"/>
    <s v="Adquisición de servicios - Servicios de mantenimiento y reparación de otra maquinaria y otro equipo"/>
    <s v="SERVICIO DE MANTENIMIENTO PREVENTIVO Y CORRECTIVO A TODO COSTO DE LAS UPS"/>
    <n v="81112300"/>
    <s v="MÍNIMA CUANTÍA"/>
    <n v="1"/>
    <n v="10"/>
    <n v="16"/>
    <n v="1"/>
    <n v="18200000"/>
    <s v="GLOBAL"/>
    <s v="NO SOLICITADAS"/>
  </r>
  <r>
    <x v="32"/>
    <s v="02-02-02-008-007"/>
    <s v="02-02-02-008-007-01-5"/>
    <s v="Adquisición de servicios - Servicios de mantenimiento y reparación de otra maquinaria y otro equipo"/>
    <s v="SERVICIO DE MANTENIMIENTO EQUIPO AGRICOLA "/>
    <n v="72151800"/>
    <s v="MÍNIMA CUANTÍA"/>
    <n v="1"/>
    <n v="8"/>
    <n v="16"/>
    <n v="1"/>
    <n v="8320000"/>
    <s v="GLOBAL"/>
    <s v="NO SOLICITADAS"/>
  </r>
  <r>
    <x v="32"/>
    <s v="02-02-02-008-007"/>
    <s v="02-02-02-008-007-01-5"/>
    <s v="Adquisición de servicios - Servicios de mantenimiento y reparación de otra maquinaria y otro equipo"/>
    <s v="MANTENIMIENTO ASCENSOR EDIFICIO CENTENARIO"/>
    <n v="72101506"/>
    <s v="CONTRATACIÓN DIRECTA"/>
    <n v="1"/>
    <n v="10"/>
    <n v="16"/>
    <n v="1"/>
    <n v="5000000"/>
    <s v="GLOBAL"/>
    <s v="NO SOLICITADAS"/>
  </r>
  <r>
    <x v="32"/>
    <s v="02-02-02-008-007"/>
    <s v="02-02-02-008-007-01-5"/>
    <s v="Adquisición de servicios - Servicios de mantenimiento y reparación de otra maquinaria y otro equipo"/>
    <s v="SOFTWARE SINFAD PUNTOS DE VENTA ESC. ADMINISTRATIVA"/>
    <n v="81112200"/>
    <s v="CONTRATACIÓN DIRECTA"/>
    <n v="1"/>
    <n v="10"/>
    <n v="16"/>
    <n v="1"/>
    <n v="6240000"/>
    <s v="GLOBAL"/>
    <s v="NO SOLICITADAS"/>
  </r>
  <r>
    <x v="32"/>
    <s v="02-02-02-008-007"/>
    <s v="02-02-02-008-007-01-5"/>
    <s v="Adquisición de servicios - Servicios de mantenimiento y reparación de otra maquinaria y otro equipo"/>
    <s v="MANTENIMIENTO AIRES ACONDICIONADOS, NEVERAS, HIELERAS Y CUARTOS FRIOS "/>
    <n v="72101511"/>
    <s v="MÍNIMA CUANTÍA"/>
    <n v="1"/>
    <n v="6"/>
    <n v="16"/>
    <n v="1"/>
    <n v="40000000"/>
    <s v="GLOBAL"/>
    <s v="SI APROBADAS"/>
  </r>
  <r>
    <x v="32"/>
    <s v="02-02-02-008-007"/>
    <s v="02-02-02-008-007-01-5"/>
    <s v="Adquisición de servicios - Servicios de mantenimiento y reparación de otra maquinaria y otro equipo"/>
    <s v="MANTENIMIENTO AIRES ACONDICIONADOS, NEVERAS, HIELERAS Y CUARTOS FRIOS AMARRE VF. 2022"/>
    <n v="72101511"/>
    <s v="MÍNIMA CUANTÍA"/>
    <n v="5"/>
    <n v="2"/>
    <n v="16"/>
    <n v="1"/>
    <n v="9184698.2400000002"/>
    <s v="GLOBAL"/>
    <s v="SI EN TRAMITE"/>
  </r>
  <r>
    <x v="32"/>
    <s v="02-02-02-008-007"/>
    <s v="02-02-02-008-007-01-5"/>
    <s v="Adquisición de servicios - Servicios de mantenimiento y reparación de otra maquinaria y otro equipo"/>
    <s v="MANTENIMIENTO DE AIRES ACONDICIONADOS, NEVERAS, HIELERAS Y CUARTOS FRIOS VF 2021"/>
    <n v="72101511"/>
    <s v="MÍNIMA CUANTÍA"/>
    <n v="2"/>
    <n v="4"/>
    <n v="16"/>
    <n v="1"/>
    <n v="42837285.500000007"/>
    <s v="GLOBAL"/>
    <s v="NO SOLICITADAS"/>
  </r>
  <r>
    <x v="32"/>
    <s v="02-02-02-008-007"/>
    <s v="02-02-02-008-007-01-5"/>
    <s v="Adquisición de servicios - Servicios de mantenimiento y reparación de otra maquinaria y otro equipo"/>
    <s v="SERVICIO DE MANTENIMIENTO GRADERIAS DEL POLIDEPORTIVO"/>
    <n v="72151800"/>
    <s v="SELECCIÓN ABREVIADA MENOR CUANTÍA"/>
    <n v="1"/>
    <n v="8"/>
    <n v="10"/>
    <n v="1"/>
    <n v="76165308.329999998"/>
    <s v="GLOBAL"/>
    <s v="NO SOLICITADAS"/>
  </r>
  <r>
    <x v="32"/>
    <s v="02-02-02-008-007"/>
    <s v="02-02-02-008-007-01-5"/>
    <s v="Adquisición de servicios - Servicios de mantenimiento y reparación de otra maquinaria y otro equipo"/>
    <s v="MANTENIMIENTO DE PLANTAS ELECTRICAS Y SUBESTACIONES ELECTRICAS DE LA EMAVI AMARRE 2022"/>
    <n v="72151514"/>
    <s v="MÍNIMA CUANTÍA"/>
    <n v="6"/>
    <n v="2"/>
    <n v="16"/>
    <n v="1"/>
    <n v="9350000"/>
    <s v="GLOBAL"/>
    <s v="SI EN TRAMITE"/>
  </r>
  <r>
    <x v="32"/>
    <s v="02-02-02-008-007"/>
    <s v="02-02-02-008-007-01-5"/>
    <s v="Adquisición de servicios - Servicios de mantenimiento y reparación de otra maquinaria y otro equipo"/>
    <s v="SERVICIO RESTAURACIÓN CAMPO"/>
    <n v="72102900"/>
    <s v="MÍNIMA CUANTÍA"/>
    <n v="1"/>
    <n v="5"/>
    <n v="16"/>
    <n v="1"/>
    <n v="14131250"/>
    <s v="GLOBAL"/>
    <s v="NO SOLICITADAS"/>
  </r>
  <r>
    <x v="32"/>
    <s v="02-02-02-008-007"/>
    <s v="02-02-02-008-007-01-5"/>
    <s v="Adquisición de servicios - Servicios de mantenimiento y reparación de otra maquinaria y otro equipo"/>
    <s v="MANTENIMIENTO OXIGEN BOOSTER"/>
    <n v="72154500"/>
    <s v="SELECCIÓN ABREVIADA MENOR CUANTÍA"/>
    <n v="2"/>
    <n v="7"/>
    <n v="10"/>
    <n v="1"/>
    <n v="8330000"/>
    <s v="GLOBAL"/>
    <s v="NO SOLICITADAS"/>
  </r>
  <r>
    <x v="32"/>
    <s v="02-02-02-008-007"/>
    <s v="02-02-02-008-007-01-5"/>
    <s v="Adquisición de servicios - Servicios de mantenimiento y reparación de otra maquinaria y otro equipo"/>
    <s v="MANTENIMIENTO COMPRESOR INGERSOLL RAND  AME 0730"/>
    <n v="72154500"/>
    <s v="SELECCIÓN ABREVIADA MENOR CUANTÍA"/>
    <n v="2"/>
    <n v="7"/>
    <n v="10"/>
    <n v="1"/>
    <n v="4165000"/>
    <s v="GLOBAL"/>
    <s v="NO SOLICITADAS"/>
  </r>
  <r>
    <x v="32"/>
    <s v="02-02-02-008-007"/>
    <s v="02-02-02-008-007-01-5"/>
    <s v="Adquisición de servicios - Servicios de mantenimiento y reparación de otra maquinaria y otro equipo"/>
    <s v="MANTENIMIENTO COMPRESORES PORTATILES"/>
    <n v="72154500"/>
    <s v="SELECCIÓN ABREVIADA MENOR CUANTÍA"/>
    <n v="2"/>
    <n v="7"/>
    <n v="10"/>
    <n v="1"/>
    <n v="5999999.04"/>
    <s v="GLOBAL"/>
    <s v="NO SOLICITADAS"/>
  </r>
  <r>
    <x v="32"/>
    <s v="02-02-02-008-007"/>
    <s v="02-02-02-008-007-01-5"/>
    <s v="Adquisición de servicios - Servicios de mantenimiento y reparación de otra maquinaria y otro equipo"/>
    <s v="MANTENIMIENTO GATOS HIDRAULICOS TIPO TRIPODE DE 10 TONELADAS"/>
    <n v="72154500"/>
    <s v="SELECCIÓN ABREVIADA MENOR CUANTÍA"/>
    <n v="2"/>
    <n v="7"/>
    <n v="10"/>
    <n v="1"/>
    <n v="14875000"/>
    <s v="GLOBAL"/>
    <s v="NO SOLICITADAS"/>
  </r>
  <r>
    <x v="32"/>
    <s v="02-02-02-008-007"/>
    <s v="02-02-02-008-007-01-5"/>
    <s v="Adquisición de servicios - Servicios de mantenimiento y reparación de otra maquinaria y otro equipo"/>
    <s v="MANTENIMIENTO GATOS HIDRAULICOS TIPO TRIPODE DE 12 TONELADAS"/>
    <n v="72154500"/>
    <s v="SELECCIÓN ABREVIADA MENOR CUANTÍA"/>
    <n v="2"/>
    <n v="7"/>
    <n v="10"/>
    <n v="1"/>
    <n v="9282000"/>
    <s v="GLOBAL"/>
    <s v="NO SOLICITADAS"/>
  </r>
  <r>
    <x v="32"/>
    <s v="02-02-02-008-007"/>
    <s v="02-02-02-008-007-01-5"/>
    <s v="Adquisición de servicios - Servicios de mantenimiento y reparación de otra maquinaria y otro equipo"/>
    <s v="MANTENIMIENTO GATOS HIDRAULICOS TIPO TRIPODE DE 5 TONELADAS"/>
    <n v="72154500"/>
    <s v="SELECCIÓN ABREVIADA MENOR CUANTÍA"/>
    <n v="2"/>
    <n v="7"/>
    <n v="10"/>
    <n v="1"/>
    <n v="17850000"/>
    <s v="GLOBAL"/>
    <s v="NO SOLICITADAS"/>
  </r>
  <r>
    <x v="32"/>
    <s v="02-02-02-008-007"/>
    <s v="02-02-02-008-007-01-5"/>
    <s v="Adquisición de servicios - Servicios de mantenimiento y reparación de otra maquinaria y otro equipo"/>
    <s v="MANTENIMIENTO GATOS PARA T-90"/>
    <n v="72154500"/>
    <s v="SELECCIÓN ABREVIADA MENOR CUANTÍA"/>
    <n v="2"/>
    <n v="7"/>
    <n v="10"/>
    <n v="1"/>
    <n v="3187499.49"/>
    <s v="GLOBAL"/>
    <s v="NO SOLICITADAS"/>
  </r>
  <r>
    <x v="32"/>
    <s v="02-02-02-008-007"/>
    <s v="02-02-02-008-007-01-5"/>
    <s v="Adquisición de servicios - Servicios de mantenimiento y reparación de otra maquinaria y otro equipo"/>
    <s v="MANTENIMIENTO HODROLAVADORAS KARTCHER"/>
    <n v="72154500"/>
    <s v="SELECCIÓN ABREVIADA MENOR CUANTÍA"/>
    <n v="2"/>
    <n v="7"/>
    <n v="10"/>
    <n v="1"/>
    <n v="5000001.58"/>
    <s v="GLOBAL"/>
    <s v="NO SOLICITADAS"/>
  </r>
  <r>
    <x v="32"/>
    <s v="02-02-02-008-007"/>
    <s v="02-02-02-008-007-01-5"/>
    <s v="Adquisición de servicios - Servicios de mantenimiento y reparación de otra maquinaria y otro equipo"/>
    <s v="MANTENIMIENTO MONTACARGA HYSTER AMD0902"/>
    <n v="72154500"/>
    <s v="SELECCIÓN ABREVIADA MENOR CUANTÍA"/>
    <n v="2"/>
    <n v="7"/>
    <n v="10"/>
    <n v="1"/>
    <n v="3185000.49"/>
    <s v="GLOBAL"/>
    <s v="NO SOLICITADAS"/>
  </r>
  <r>
    <x v="32"/>
    <s v="02-02-02-008-007"/>
    <s v="02-02-02-008-007-01-5"/>
    <s v="Adquisición de servicios - Servicios de mantenimiento y reparación de otra maquinaria y otro equipo"/>
    <s v="MANTENIMIENTO MONTACARGA TELETRUCK"/>
    <n v="72154500"/>
    <s v="SELECCIÓN ABREVIADA MENOR CUANTÍA"/>
    <n v="2"/>
    <n v="7"/>
    <n v="10"/>
    <n v="1"/>
    <n v="3185000.49"/>
    <s v="GLOBAL"/>
    <s v="NO SOLICITADAS"/>
  </r>
  <r>
    <x v="32"/>
    <s v="02-02-02-008-007"/>
    <s v="02-02-02-008-007-01-5"/>
    <s v="Adquisición de servicios - Servicios de mantenimiento y reparación de otra maquinaria y otro equipo"/>
    <s v="MANTENIMIENTO PLANTA HOBART 28VDC/60KVA ADBP"/>
    <n v="72154500"/>
    <s v="SELECCIÓN ABREVIADA MENOR CUANTÍA"/>
    <n v="2"/>
    <n v="7"/>
    <n v="10"/>
    <n v="1"/>
    <n v="2975000"/>
    <s v="GLOBAL"/>
    <s v="NO SOLICITADAS"/>
  </r>
  <r>
    <x v="32"/>
    <s v="02-02-02-008-007"/>
    <s v="02-02-02-008-007-01-5"/>
    <s v="Adquisición de servicios - Servicios de mantenimiento y reparación de otra maquinaria y otro equipo"/>
    <s v="MANTENIMIENTO PLANTA HOBART AMD0106"/>
    <n v="72154500"/>
    <s v="SELECCIÓN ABREVIADA MENOR CUANTÍA"/>
    <n v="2"/>
    <n v="7"/>
    <n v="10"/>
    <n v="1"/>
    <n v="1785000"/>
    <s v="GLOBAL"/>
    <s v="NO SOLICITADAS"/>
  </r>
  <r>
    <x v="32"/>
    <s v="02-02-02-008-007"/>
    <s v="02-02-02-008-007-01-5"/>
    <s v="Adquisición de servicios - Servicios de mantenimiento y reparación de otra maquinaria y otro equipo"/>
    <s v="MANTENIMIENTO PLANTA HOBART AMD0154"/>
    <n v="72154500"/>
    <s v="SELECCIÓN ABREVIADA MENOR CUANTÍA"/>
    <n v="2"/>
    <n v="7"/>
    <n v="10"/>
    <n v="1"/>
    <n v="2737000"/>
    <s v="GLOBAL"/>
    <s v="NO SOLICITADAS"/>
  </r>
  <r>
    <x v="32"/>
    <s v="02-02-02-008-007"/>
    <s v="02-02-02-008-007-01-5"/>
    <s v="Adquisición de servicios - Servicios de mantenimiento y reparación de otra maquinaria y otro equipo"/>
    <s v="MANTENIMIENTO PLANTA HOBART AMD0187"/>
    <n v="72154500"/>
    <s v="SELECCIÓN ABREVIADA MENOR CUANTÍA"/>
    <n v="2"/>
    <n v="7"/>
    <n v="10"/>
    <n v="1"/>
    <n v="2737000"/>
    <s v="GLOBAL"/>
    <s v="NO SOLICITADAS"/>
  </r>
  <r>
    <x v="32"/>
    <s v="02-02-02-008-007"/>
    <s v="02-02-02-008-007-01-5"/>
    <s v="Adquisición de servicios - Servicios de mantenimiento y reparación de otra maquinaria y otro equipo"/>
    <s v="MANTENIMIENTO PLANTA HOBART AMD0209"/>
    <n v="72154500"/>
    <s v="SELECCIÓN ABREVIADA MENOR CUANTÍA"/>
    <n v="2"/>
    <n v="7"/>
    <n v="10"/>
    <n v="1"/>
    <n v="2975000"/>
    <s v="GLOBAL"/>
    <s v="NO SOLICITADAS"/>
  </r>
  <r>
    <x v="32"/>
    <s v="02-02-02-008-007"/>
    <s v="02-02-02-008-007-01-5"/>
    <s v="Adquisición de servicios - Servicios de mantenimiento y reparación de otra maquinaria y otro equipo"/>
    <s v="MANTENIMIENTO PLANTA HOBART AMD0217"/>
    <n v="72154500"/>
    <s v="SELECCIÓN ABREVIADA MENOR CUANTÍA"/>
    <n v="2"/>
    <n v="7"/>
    <n v="10"/>
    <n v="1"/>
    <n v="1785000"/>
    <s v="GLOBAL"/>
    <s v="NO SOLICITADAS"/>
  </r>
  <r>
    <x v="32"/>
    <s v="02-02-02-008-007"/>
    <s v="02-02-02-008-007-01-5"/>
    <s v="Adquisición de servicios - Servicios de mantenimiento y reparación de otra maquinaria y otro equipo"/>
    <s v="PLATAFORMAS HIDRÁULICAS Y ESCALERAS"/>
    <n v="72154500"/>
    <s v="SELECCIÓN ABREVIADA MENOR CUANTÍA"/>
    <n v="2"/>
    <n v="7"/>
    <n v="10"/>
    <n v="1"/>
    <n v="4687499.25"/>
    <s v="GLOBAL"/>
    <s v="NO SOLICITADAS"/>
  </r>
  <r>
    <x v="32"/>
    <s v="02-02-02-008-007"/>
    <s v="02-02-02-008-007-01-5"/>
    <s v="Adquisición de servicios - Servicios de mantenimiento y reparación de otra maquinaria y otro equipo"/>
    <s v="MANTENIMIENTO PROBADOR HIDRÁULICO"/>
    <n v="72154500"/>
    <s v="SELECCIÓN ABREVIADA MENOR CUANTÍA"/>
    <n v="2"/>
    <n v="7"/>
    <n v="10"/>
    <n v="1"/>
    <n v="2812500.74"/>
    <s v="GLOBAL"/>
    <s v="NO SOLICITADAS"/>
  </r>
  <r>
    <x v="32"/>
    <s v="02-02-02-008-007"/>
    <s v="02-02-02-008-007-01-5"/>
    <s v="Adquisición de servicios - Servicios de mantenimiento y reparación de otra maquinaria y otro equipo"/>
    <s v="MANTENIMIENTO PUENTE GRUA"/>
    <n v="72154500"/>
    <s v="SELECCIÓN ABREVIADA MENOR CUANTÍA"/>
    <n v="2"/>
    <n v="7"/>
    <n v="10"/>
    <n v="1"/>
    <n v="3570000"/>
    <s v="GLOBAL"/>
    <s v="NO SOLICITADAS"/>
  </r>
  <r>
    <x v="32"/>
    <s v="02-02-02-008-007"/>
    <s v="02-02-02-008-007-01-5"/>
    <s v="Adquisición de servicios - Servicios de mantenimiento y reparación de otra maquinaria y otro equipo"/>
    <s v="MANTENIMIENTO REMOLCADOR DE AERONAVES ELÉCTRICO JP-30"/>
    <n v="72154500"/>
    <s v="SELECCIÓN ABREVIADA MENOR CUANTÍA"/>
    <n v="2"/>
    <n v="7"/>
    <n v="10"/>
    <n v="1"/>
    <n v="7643749.6100000003"/>
    <s v="GLOBAL"/>
    <s v="NO SOLICITADAS"/>
  </r>
  <r>
    <x v="32"/>
    <s v="02-02-02-008-007"/>
    <s v="02-02-02-008-007-01-5"/>
    <s v="Adquisición de servicios - Servicios de mantenimiento y reparación de otra maquinaria y otro equipo"/>
    <s v="MANTENIMIENTO TRACTOR WARENHOSE"/>
    <n v="72154500"/>
    <s v="SELECCIÓN ABREVIADA MENOR CUANTÍA"/>
    <n v="2"/>
    <n v="7"/>
    <n v="10"/>
    <n v="1"/>
    <n v="2560000.59"/>
    <s v="GLOBAL"/>
    <s v="NO SOLICITADAS"/>
  </r>
  <r>
    <x v="32"/>
    <s v="02-02-02-008-007"/>
    <s v="02-02-02-008-007-01-5"/>
    <s v="Adquisición de servicios - Servicios de mantenimiento y reparación de otra maquinaria y otro equipo"/>
    <s v="MANTENIMIENTO VEHICULO UTILITARIO GATOR ADM 1000"/>
    <n v="72154500"/>
    <s v="SELECCIÓN ABREVIADA MENOR CUANTÍA"/>
    <n v="2"/>
    <n v="7"/>
    <n v="10"/>
    <n v="1"/>
    <n v="3185000.49"/>
    <s v="GLOBAL"/>
    <s v="NO SOLICITADAS"/>
  </r>
  <r>
    <x v="32"/>
    <s v="02-02-02-008-007"/>
    <s v="02-02-02-008-007-01-5"/>
    <s v="Adquisición de servicios - Servicios de mantenimiento y reparación de otra maquinaria y otro equipo"/>
    <s v="MANTENIMIENTO TRACTOR AMD0527"/>
    <n v="72154500"/>
    <s v="SELECCIÓN ABREVIADA MENOR CUANTÍA"/>
    <n v="2"/>
    <n v="7"/>
    <n v="10"/>
    <n v="1"/>
    <n v="3125000.69"/>
    <s v="GLOBAL"/>
    <s v="NO SOLICITADAS"/>
  </r>
  <r>
    <x v="32"/>
    <s v="02-02-02-008-007"/>
    <s v="02-02-02-008-007-01-5"/>
    <s v="Adquisición de servicios - Servicios de mantenimiento y reparación de otra maquinaria y otro equipo"/>
    <s v="MANTENIMIENTO TRACTOR AMD0572"/>
    <n v="72154500"/>
    <s v="SELECCIÓN ABREVIADA MENOR CUANTÍA"/>
    <n v="2"/>
    <n v="7"/>
    <n v="10"/>
    <n v="1"/>
    <n v="3125000.69"/>
    <s v="GLOBAL"/>
    <s v="NO SOLICITADAS"/>
  </r>
  <r>
    <x v="32"/>
    <s v="02-02-02-008-007"/>
    <s v="02-02-02-008-007-01-5"/>
    <s v="Adquisición de servicios - Servicios de mantenimiento y reparación de otra maquinaria y otro equipo"/>
    <s v="MANTENIMIENTO LEVANTABOMBAS"/>
    <n v="72154500"/>
    <s v="SELECCIÓN ABREVIADA MENOR CUANTÍA"/>
    <n v="2"/>
    <n v="7"/>
    <n v="10"/>
    <n v="1"/>
    <n v="2856000"/>
    <s v="GLOBAL"/>
    <s v="NO SOLICITADAS"/>
  </r>
  <r>
    <x v="32"/>
    <s v="02-02-02-008-007"/>
    <s v="02-02-02-008-007-01-5"/>
    <s v="Adquisición de servicios - Servicios de mantenimiento y reparación de otra maquinaria y otro equipo"/>
    <s v="MANTENIMIENTO REMOLCADOR ELECTRICO  AIR TUG"/>
    <n v="72154500"/>
    <s v="SELECCIÓN ABREVIADA MENOR CUANTÍA"/>
    <n v="2"/>
    <n v="7"/>
    <n v="10"/>
    <n v="1"/>
    <n v="1499999.76"/>
    <s v="GLOBAL"/>
    <s v="NO SOLICITADAS"/>
  </r>
  <r>
    <x v="32"/>
    <s v="02-02-02-008-007"/>
    <s v="02-02-02-008-007-01-5"/>
    <s v="Adquisición de servicios - Servicios de mantenimiento y reparación de otra maquinaria y otro equipo"/>
    <s v="MANTENIMIENTO ANALIZADOR DE BATERIAS"/>
    <n v="72154500"/>
    <s v="SELECCIÓN ABREVIADA MENOR CUANTÍA"/>
    <n v="2"/>
    <n v="7"/>
    <n v="10"/>
    <n v="1"/>
    <n v="749999.88"/>
    <s v="GLOBAL"/>
    <s v="NO SOLICITADAS"/>
  </r>
  <r>
    <x v="32"/>
    <s v="02-02-02-008-007"/>
    <s v="02-02-02-008-007-01-5"/>
    <s v="Adquisición de servicios - Servicios de mantenimiento y reparación de otra maquinaria y otro equipo"/>
    <s v="MANTENIMIENTO GENERADOR DE ILUMINACIÓN (MAXI LITE)"/>
    <n v="72154500"/>
    <s v="SELECCIÓN ABREVIADA MENOR CUANTÍA"/>
    <n v="2"/>
    <n v="7"/>
    <n v="10"/>
    <n v="1"/>
    <n v="1071000"/>
    <s v="GLOBAL"/>
    <s v="NO SOLICITADAS"/>
  </r>
  <r>
    <x v="32"/>
    <s v="02-02-02-008-007"/>
    <s v="02-02-02-008-007-01-5"/>
    <s v="Adquisición de servicios - Servicios de mantenimiento y reparación de otra maquinaria y otro equipo"/>
    <s v="MANTENIMIENTO TORNO"/>
    <n v="72154500"/>
    <s v="SELECCIÓN ABREVIADA MENOR CUANTÍA"/>
    <n v="2"/>
    <n v="7"/>
    <n v="10"/>
    <n v="1"/>
    <n v="1562499.75"/>
    <s v="GLOBAL"/>
    <s v="NO SOLICITADAS"/>
  </r>
  <r>
    <x v="32"/>
    <s v="02-02-02-008-007"/>
    <s v="02-02-02-008-007-01-5"/>
    <s v="Adquisición de servicios - Servicios de mantenimiento y reparación de otra maquinaria y otro equipo"/>
    <s v="MANTENIMIENTO BOTELLAS DE OXIGENO SISTEMA PHODS."/>
    <n v="72154500"/>
    <s v="SELECCIÓN ABREVIADA MENOR CUANTÍA"/>
    <n v="2"/>
    <n v="7"/>
    <n v="10"/>
    <n v="1"/>
    <n v="2380000.0499999998"/>
    <s v="GLOBAL"/>
    <s v="NO SOLICITADAS"/>
  </r>
  <r>
    <x v="32"/>
    <s v="02-02-02-008-007"/>
    <s v="02-02-02-008-007-01-5"/>
    <s v="Adquisición de servicios - Servicios de mantenimiento y reparación de otra maquinaria y otro equipo"/>
    <s v="MANTENIMIENTO UNIDADES DE LAVADO DE COMPRESORES"/>
    <n v="72154500"/>
    <s v="SELECCIÓN ABREVIADA MENOR CUANTÍA"/>
    <n v="2"/>
    <n v="7"/>
    <n v="10"/>
    <n v="1"/>
    <n v="2812500.74"/>
    <s v="GLOBAL"/>
    <s v="NO SOLICITADAS"/>
  </r>
  <r>
    <x v="32"/>
    <s v="02-02-02-008-007"/>
    <s v="02-02-02-008-007-01-5"/>
    <s v="Adquisición de servicios - Servicios de mantenimiento y reparación de otra maquinaria y otro equipo"/>
    <s v="MANTENIMIENTO PLATAFORMA ELECTRICA DE ANTENA BLART TUMACO"/>
    <n v="72154500"/>
    <s v="SELECCIÓN ABREVIADA MENOR CUANTÍA"/>
    <n v="2"/>
    <n v="7"/>
    <n v="10"/>
    <n v="1"/>
    <n v="4165000"/>
    <s v="GLOBAL"/>
    <s v="NO SOLICITADAS"/>
  </r>
  <r>
    <x v="32"/>
    <s v="02-02-02-008-007"/>
    <s v="02-02-02-008-007-01-5"/>
    <s v="Adquisición de servicios - Servicios de mantenimiento y reparación de otra maquinaria y otro equipo"/>
    <s v="MANTENIMIENTO SISTEMA PHODS "/>
    <n v="72154500"/>
    <s v="SELECCIÓN ABREVIADA MENOR CUANTÍA"/>
    <n v="2"/>
    <n v="7"/>
    <n v="10"/>
    <n v="1"/>
    <n v="2380000"/>
    <s v="GLOBAL"/>
    <s v="NO SOLICITADAS"/>
  </r>
  <r>
    <x v="32"/>
    <s v="02-02-02-008-007"/>
    <s v="02-02-02-008-007-01-5"/>
    <s v="Adquisición de servicios - Servicios de mantenimiento y reparación de otra maquinaria y otro equipo"/>
    <s v="SALDO IMPREVISTO MANTENIMIENTO EQUIPO ETAA"/>
    <n v="72154500"/>
    <n v="0"/>
    <n v="0"/>
    <n v="0"/>
    <n v="10"/>
    <n v="1"/>
    <n v="31960746.670000002"/>
    <s v="GLOBAL"/>
    <s v=""/>
  </r>
  <r>
    <x v="32"/>
    <s v="02-02-02-008-007"/>
    <s v="02-02-02-008-007-01-5"/>
    <s v="Adquisición de servicios - Servicios de mantenimiento y reparación de otra maquinaria y otro equipo"/>
    <s v="SERVICIO DE MANTENIMIENTO DEL EQUIPO AGRICOLA &quot;TRACTORES&quot;  DE LA ESCUELA MILITAR DE AVIACION MARCO FIDEL SUAREZ. AMARRE VIGENCIA FUTURA 2022"/>
    <n v="78181500"/>
    <s v="MÍNIMA CUANTÍA"/>
    <n v="1"/>
    <n v="10"/>
    <n v="16"/>
    <n v="1"/>
    <n v="3000000"/>
    <s v="GLOBAL"/>
    <s v="SI EN TRAMITE"/>
  </r>
  <r>
    <x v="32"/>
    <s v="02-02-02-008-007"/>
    <s v="02-02-02-008-007-01-5"/>
    <s v="Adquisición de servicios - Servicios de mantenimiento y reparación de otra maquinaria y otro equipo"/>
    <s v="SERVICIO DE MANTENIMIENTO DEL EQUIPO AGRICOLA &quot;TRACTORES&quot;  DE LA ESCUELA MILITAR DE AVIACION MARCO FIDEL SUAREZ. AMARRE VIGENCIA FUTURA 2022"/>
    <n v="78181500"/>
    <s v="MÍNIMA CUANTÍA"/>
    <n v="0"/>
    <n v="0"/>
    <n v="16"/>
    <n v="1"/>
    <n v="3000000"/>
    <s v="GLOBAL"/>
    <s v=""/>
  </r>
  <r>
    <x v="32"/>
    <s v="02-02-02-008-007"/>
    <s v="02-02-02-008-007-01-5"/>
    <s v="Adquisición de servicios - Servicios de mantenimiento y reparación de otra maquinaria y otro equipo"/>
    <s v="MANTENIMIENTO ENTRENADORES DE VUELO REDBIRD EN EMAVI"/>
    <n v="72151802"/>
    <s v="SELECCIÓN ABREVIADA MENOR CUANTÍA"/>
    <n v="2"/>
    <n v="11"/>
    <n v="10"/>
    <n v="1"/>
    <n v="133500000"/>
    <s v="GLOBAL"/>
    <s v="NO SOLICITADAS"/>
  </r>
  <r>
    <x v="32"/>
    <s v="02-02-02-008-007"/>
    <s v="02-02-02-008-007-01-5"/>
    <s v="Adquisición de servicios - Servicios de mantenimiento y reparación de otra maquinaria y otro equipo"/>
    <s v="MANTENIMIENTO ENTRENADOR DE VUELO REDBIRD FAC739"/>
    <n v="72151802"/>
    <s v="MÍNIMA CUANTÍA"/>
    <n v="9"/>
    <n v="8"/>
    <n v="10"/>
    <n v="1"/>
    <n v="7000000"/>
    <s v="GLOBAL"/>
    <s v="SI APROBADAS"/>
  </r>
  <r>
    <x v="32"/>
    <s v="02-02-02-008-007"/>
    <s v="02-02-02-008-007-02-9"/>
    <s v="Adquisición de servicios - Servicios de mantenimiento y reparación de otros bienes n. C. P."/>
    <s v=" MANTENIMIENTO Y RESTAURACIONES DE LOS FUSIL R-FAMAGE (82 FUSILES)"/>
    <n v="72102900"/>
    <s v="MÍNIMA CUANTÍA"/>
    <n v="1"/>
    <n v="8"/>
    <n v="16"/>
    <n v="1"/>
    <n v="18670800"/>
    <s v="GLOBAL"/>
    <s v="NO SOLICITADAS"/>
  </r>
  <r>
    <x v="32"/>
    <s v="02-02-02-008-007"/>
    <s v="02-02-02-008-007-02-9"/>
    <s v="Adquisición de servicios - Servicios de mantenimiento y reparación de otros bienes n. C. P."/>
    <s v="MANTENIMIENTO Y RESTAURACIONES DE LAS BAYONETAS PARA LOS FUSILE R-FAMAGE (82 BAYONETAS)"/>
    <n v="72102900"/>
    <s v="MÍNIMA CUANTÍA"/>
    <n v="1"/>
    <n v="8"/>
    <n v="16"/>
    <n v="1"/>
    <n v="11700000"/>
    <s v="GLOBAL"/>
    <s v="NO SOLICITADAS"/>
  </r>
  <r>
    <x v="32"/>
    <s v="02-02-02-008-009"/>
    <s v="02-02-02-008-009-01"/>
    <s v="Adquisición de servicios - Servicios de edición, impresión y reproducción"/>
    <s v="DIPLOMAS"/>
    <n v="82121500"/>
    <s v="MÍNIMA CUANTÍA"/>
    <n v="2"/>
    <n v="10"/>
    <n v="16"/>
    <n v="1"/>
    <n v="700000"/>
    <s v="GLOBAL"/>
    <s v="NO SOLICITADAS"/>
  </r>
  <r>
    <x v="32"/>
    <s v="02-02-02-008-009"/>
    <s v="02-02-02-008-009-01"/>
    <s v="Adquisición de servicios - Servicios de edición, impresión y reproducción"/>
    <s v="ACTAS DE GRADO"/>
    <n v="82121502"/>
    <s v="MÍNIMA CUANTÍA"/>
    <n v="2"/>
    <n v="10"/>
    <n v="16"/>
    <n v="1"/>
    <n v="400000"/>
    <s v="GLOBAL"/>
    <s v="NO SOLICITADAS"/>
  </r>
  <r>
    <x v="32"/>
    <s v="02-02-02-008-009"/>
    <s v="02-02-02-008-009-01"/>
    <s v="Adquisición de servicios - Servicios de edición, impresión y reproducción"/>
    <s v="PORTADIPLOMAS "/>
    <n v="82121508"/>
    <s v="MÍNIMA CUANTÍA"/>
    <n v="2"/>
    <n v="10"/>
    <n v="16"/>
    <n v="1"/>
    <n v="2800000"/>
    <s v="GLOBAL"/>
    <s v="NO SOLICITADAS"/>
  </r>
  <r>
    <x v="32"/>
    <s v="02-02-02-008-009"/>
    <s v="02-02-02-008-009-01"/>
    <s v="Adquisición de servicios - Servicios de edición, impresión y reproducción"/>
    <s v="PAPELERÍA MEMBRETEDA EMAVI Y CACOM 7"/>
    <n v="82121500"/>
    <s v="MÍNIMA CUANTÍA"/>
    <n v="2"/>
    <n v="10"/>
    <n v="16"/>
    <n v="1"/>
    <n v="5324800"/>
    <s v="GLOBAL"/>
    <s v="NO SOLICITADAS"/>
  </r>
  <r>
    <x v="32"/>
    <s v="02-02-02-008-009"/>
    <s v="02-02-02-008-009-01"/>
    <s v="Adquisición de servicios - Servicios de edición, impresión y reproducción"/>
    <s v="ADQUISICIÓN DEL SERVICIO DE PRODUCCIÓN DE TEXTOS (EDICIÓN, CORRECCIÓN DE ESTILO, IMPRESIÓN) PARA LA SECCIÓN INVESTIGACIÓN DE LA EMAVI"/>
    <n v="86141501"/>
    <s v="CONTRATACIÓN DIRECTA"/>
    <n v="1"/>
    <n v="12"/>
    <n v="10"/>
    <n v="1"/>
    <n v="10964958"/>
    <s v="GLOBAL"/>
    <s v="NO SOLICITADAS"/>
  </r>
  <r>
    <x v="32"/>
    <s v="02-02-02-009-002"/>
    <s v="02-02-02-009-002-09"/>
    <s v="Adquisición de servicios - Otros tipos de educación y servicios de apoyo educativo"/>
    <s v="SERVICIOS LOGISTICOS A TODO COSTO EN EVENTOS DE FORMACIÓN ACADÉMICA A NIVEL LOCAL, NACIONAL E INTERNACIONAL DE LA COMUNIDAD ACADÉMICA DE LA EMAVI."/>
    <n v="80141607"/>
    <s v="SELECCIÓN ABREVIADA MENOR CUANTÍA"/>
    <n v="1"/>
    <n v="9"/>
    <n v="16"/>
    <n v="1"/>
    <n v="150000000"/>
    <s v="GLOBAL"/>
    <s v="NO SOLICITADAS"/>
  </r>
  <r>
    <x v="32"/>
    <s v="02-02-02-009-002"/>
    <s v="02-02-02-009-002-09"/>
    <s v="Adquisición de servicios - Otros tipos de educación y servicios de apoyo educativo"/>
    <s v="PROGRAMA DE CAPACITACIÓN SABER PRO DIRIGIDO A ALFÉRECES, CADETES DE LA EMAVI"/>
    <n v="86141501"/>
    <s v="CONTRATACIÓN DIRECTA"/>
    <n v="1"/>
    <n v="12"/>
    <n v="10"/>
    <n v="1"/>
    <n v="67185000"/>
    <s v="GLOBAL"/>
    <s v="NO SOLICITADAS"/>
  </r>
  <r>
    <x v="32"/>
    <s v="02-02-02-009-002"/>
    <s v="02-02-02-009-002-09"/>
    <s v="Adquisición de servicios - Otros tipos de educación y servicios de apoyo educativo"/>
    <s v="SERVICIO DE OPERADOR LOGÍSTICO PARA ENTRENAMIENTO PLANEADOR PERKOZ SZD-54-2 "/>
    <n v="80141607"/>
    <s v="SELECCIÓN ABREVIADA MENOR CUANTÍA"/>
    <n v="2"/>
    <n v="11"/>
    <n v="10"/>
    <n v="1"/>
    <n v="51381000"/>
    <s v="GLOBAL"/>
    <s v="NO SOLICITADAS"/>
  </r>
  <r>
    <x v="32"/>
    <s v="02-02-02-009-002"/>
    <s v="02-02-02-009-002-09"/>
    <s v="Adquisición de servicios - Otros tipos de educación y servicios de apoyo educativo"/>
    <s v="SERVICIO DE OPERADOR LOGÍSTICO PARA ENTRENAMIENTO PLANEADOR PERKOZ SZD-54-2 "/>
    <n v="80141607"/>
    <s v="SELECCIÓN ABREVIADA MENOR CUANTÍA"/>
    <n v="2"/>
    <n v="11"/>
    <n v="10"/>
    <n v="1"/>
    <n v="85907948.159999996"/>
    <s v="GLOBAL"/>
    <s v="NO SOLICITADAS"/>
  </r>
  <r>
    <x v="32"/>
    <s v="02-02-02-009-003"/>
    <s v="02-02-02-009-003-01"/>
    <s v="Adquisición de servicios - Servicios de salud humana"/>
    <s v="EXAMENES MEDICOS OCUPACIONALES PERSONAL CIVIL Y UN PERSONAL MILITAR EMAVI"/>
    <n v="85121502"/>
    <s v="MÍNIMA CUANTÍA"/>
    <n v="2"/>
    <n v="8"/>
    <n v="10"/>
    <n v="1"/>
    <n v="24345300"/>
    <s v="GLOBAL"/>
    <s v="NO SOLICITADAS"/>
  </r>
  <r>
    <x v="32"/>
    <s v="02-02-02-009-004"/>
    <s v="02-02-02-009-004-01"/>
    <s v="Adquisición de servicios - Servicios de alcantarillado, servicios de limpieza, tratamiento de aguas residuales y tanques sépticos"/>
    <s v="ALCANTARILLADO BAMFS"/>
    <n v="83101500"/>
    <s v="SOLICITUD DE INFORMACIÓN A LOS PROVEEDORES"/>
    <n v="1"/>
    <n v="12"/>
    <n v="10"/>
    <n v="1"/>
    <n v="472108643.67000002"/>
    <s v="GLOBAL"/>
    <s v="NO SOLICITADAS"/>
  </r>
  <r>
    <x v="32"/>
    <s v="02-02-02-009-004"/>
    <s v="02-02-02-009-004-01"/>
    <s v="Adquisición de servicios - Servicios de alcantarillado, servicios de limpieza, tratamiento de aguas residuales y tanques sépticos"/>
    <s v="ALCANTARILLADO BAMFS"/>
    <n v="83101500"/>
    <s v="SOLICITUD DE INFORMACIÓN A LOS PROVEEDORES"/>
    <n v="1"/>
    <n v="12"/>
    <n v="16"/>
    <n v="1"/>
    <n v="136369846"/>
    <s v="GLOBAL"/>
    <s v="NO SOLICITADAS"/>
  </r>
  <r>
    <x v="32"/>
    <s v="02-02-02-009-004"/>
    <s v="02-02-02-009-004-03"/>
    <s v="Adquisición de servicios - Servicios de tratamiento y disposición de desechos"/>
    <s v="ADQUISICION DEL SERVICIO DE RECOLECCION, TRANSPORTE Y DISPOSICION DE RESIDUOS ESPECIALES PARA LA ESCUELA MILITAR DE AVIACION MARCO FIDEL SUAREZ"/>
    <n v="76121900"/>
    <s v="MÍNIMA CUANTÍA"/>
    <n v="1"/>
    <n v="9"/>
    <n v="16"/>
    <n v="1"/>
    <n v="9280000"/>
    <s v="GLOBAL"/>
    <s v="NO SOLICITADAS"/>
  </r>
  <r>
    <x v="32"/>
    <s v="02-02-02-009-004"/>
    <s v="02-02-02-009-004-09"/>
    <s v="Adquisición de servicios - Otros servicios de protección del medio ambiente n. C. P."/>
    <s v="SERVICIO DE MONITOREOS AMBIENTALES PARA LA ESCUELA MILITAR DE AVIACION MARCO FIDEL SUAREZ"/>
    <n v="77101505"/>
    <s v="MÍNIMA CUANTÍA"/>
    <n v="1"/>
    <n v="9"/>
    <n v="16"/>
    <n v="1"/>
    <n v="38000000"/>
    <s v="GLOBAL"/>
    <s v="NO SOLICITADAS"/>
  </r>
  <r>
    <x v="32"/>
    <s v="02-02-02-009-006"/>
    <s v="02-02-02-009-006-05"/>
    <s v="Adquisición de servicios - Servicios deportivos y deportes recreativos"/>
    <s v="INSCRIPCIONES, PAGO DE ANUALIDADES Y FEDERADOS CAMPEONATOS DEPORTIVOS."/>
    <n v="90141500"/>
    <s v="MÍNIMA CUANTÍA"/>
    <n v="1"/>
    <n v="10"/>
    <n v="16"/>
    <n v="1"/>
    <n v="20000000"/>
    <s v="GLOBAL"/>
    <s v="NO SOLICITADAS"/>
  </r>
  <r>
    <x v="32"/>
    <s v="02-02-02-009-007"/>
    <s v="02-02-02-009-007-09"/>
    <s v="Adquisición de servicios - Otros servicios diversos n. C. P."/>
    <s v="SERVICIO DE FLORISTERÍA PARA ACOMPAÑAMIENTO FUNERARIO DEL PERSONAL DE LA BASE AÉREA &quot;MARCO FIDEL SUÁREZ&quot;, QUE INCLUYA ENTREGAS Y ENVÍOS EN NOMBRE Y REPRESENTACIÓN DE LA INSTITUCIÓN."/>
    <n v="70111603"/>
    <s v="MÍNIMA CUANTÍA"/>
    <n v="1"/>
    <n v="11"/>
    <n v="16"/>
    <n v="1"/>
    <n v="2600000"/>
    <s v="GLOBAL"/>
    <s v="NO SOLICITADAS"/>
  </r>
  <r>
    <x v="32"/>
    <s v="02-02-02-009-007"/>
    <s v="02-02-02-009-007-09"/>
    <s v="Adquisición de servicios - Otros servicios diversos n. C. P."/>
    <s v="ADQUISICION DEL SERVICIO DE LAVADO Y DESINFECCION DE TANQUES DE AGUA DE LA ESCUELA MILITAR DE AVIACION MARCO FIDEL SUAREZ"/>
    <n v="76101500"/>
    <s v="MÍNIMA CUANTÍA"/>
    <n v="1"/>
    <n v="9"/>
    <n v="16"/>
    <n v="1"/>
    <n v="2496620"/>
    <s v="GLOBAL"/>
    <s v="NO SOLICITADAS"/>
  </r>
  <r>
    <x v="32"/>
    <s v="02-02-02-010"/>
    <s v="02-02-02-010"/>
    <s v="Adquisición de servicios - Viáticos de los funcionarios en comisión"/>
    <s v="VIÁTICOS CACOM-7"/>
    <n v="90121500"/>
    <s v="SOLICITUD DE INFORMACIÓN A LOS PROVEEDORES"/>
    <n v="1"/>
    <n v="12"/>
    <n v="10"/>
    <n v="1"/>
    <n v="557994933"/>
    <s v="GLOBAL"/>
    <s v="NO SOLICITADAS"/>
  </r>
  <r>
    <x v="32"/>
    <s v="02-02-02-010"/>
    <s v="02-02-02-010"/>
    <s v="Adquisición de servicios - Viáticos de los funcionarios en comisión"/>
    <s v="VIÁTICOS EMAVI"/>
    <n v="90121500"/>
    <s v="SOLICITUD DE INFORMACIÓN A LOS PROVEEDORES"/>
    <n v="1"/>
    <n v="12"/>
    <n v="10"/>
    <n v="1"/>
    <n v="410000000"/>
    <s v="GLOBAL"/>
    <s v="NO SOLICITADAS"/>
  </r>
  <r>
    <x v="32"/>
    <s v="02-02-02-010"/>
    <s v="02-02-02-010"/>
    <s v="Adquisición de servicios - Viáticos de los funcionarios en comisión"/>
    <s v="AUXILIO DE MARCHA"/>
    <n v="90121500"/>
    <s v="SOLICITUD DE INFORMACIÓN A LOS PROVEEDORES"/>
    <n v="1"/>
    <n v="12"/>
    <n v="10"/>
    <n v="1"/>
    <n v="14114000"/>
    <s v="GLOBAL"/>
    <s v="NO SOLICITADAS"/>
  </r>
  <r>
    <x v="32"/>
    <s v="02-02-02-010"/>
    <s v="02-02-02-010"/>
    <s v="Adquisición de servicios - Viáticos de los funcionarios en comisión"/>
    <s v="INCREMENTO TARIFA VIÁTICOS"/>
    <n v="90121500"/>
    <s v="SOLICITUD DE INFORMACIÓN A LOS PROVEEDORES"/>
    <n v="1"/>
    <n v="12"/>
    <n v="10"/>
    <n v="1"/>
    <n v="23475500"/>
    <s v="GLOBAL"/>
    <s v="NO SOLICITADAS"/>
  </r>
  <r>
    <x v="32"/>
    <s v="02-02-02-010"/>
    <s v="02-02-02-010"/>
    <s v="Adquisición de servicios - Viáticos de los funcionarios en comisión"/>
    <s v="VIÁTICOS CCONS"/>
    <n v="90121500"/>
    <s v="SOLICITUD DE INFORMACIÓN A LOS PROVEEDORES"/>
    <n v="1"/>
    <n v="12"/>
    <n v="10"/>
    <n v="1"/>
    <n v="10000000"/>
    <s v="GLOBAL"/>
    <s v="NO SOLICITADAS"/>
  </r>
  <r>
    <x v="32"/>
    <s v="08-01-02-001"/>
    <s v="08-01-02-001"/>
    <s v="Impuestos - Impuesto predial"/>
    <s v="IMPUESTO PREDIAL PREDIOS EMAVI (CVC - BOMBERIL)"/>
    <n v="93161601"/>
    <s v="SOLICITUD DE INFORMACIÓN A LOS PROVEEDORES"/>
    <n v="1"/>
    <n v="4"/>
    <n v="10"/>
    <n v="1"/>
    <n v="347460915"/>
    <s v="GLOBAL"/>
    <s v="NO SOLICITADAS"/>
  </r>
  <r>
    <x v="32"/>
    <s v="08-01-02-006"/>
    <s v="08-01-02-006"/>
    <s v="Impuestos - Impuesto sobre vehículos automotores"/>
    <s v="IMPUESTO VEHICULOS PARQUE AUTOMOTOR EMAVI"/>
    <n v="93161600"/>
    <s v="SOLICITUD DE INFORMACIÓN A LOS PROVEEDORES"/>
    <n v="1"/>
    <n v="4"/>
    <n v="10"/>
    <n v="1"/>
    <n v="3302285"/>
    <s v="GLOBAL"/>
    <s v="NO SOLICITADAS"/>
  </r>
  <r>
    <x v="32"/>
    <s v="08-03"/>
    <s v="08-03"/>
    <s v="Tasas y derechos administrativos"/>
    <s v="CONCEPTO AMBIENTAL - EVALUACION TECNICA ARBOREA (DAGMA)"/>
    <n v="93161600"/>
    <s v="SOLICITUD DE INFORMACIÓN A LOS PROVEEDORES"/>
    <n v="1"/>
    <n v="4"/>
    <n v="10"/>
    <n v="1"/>
    <n v="2500000"/>
    <s v="GLOBAL"/>
    <s v="NO SOLICITADAS"/>
  </r>
  <r>
    <x v="32"/>
    <s v="02-02-02-008-002"/>
    <s v="02-02-02-008-002-02"/>
    <s v="Adquisición de servicios - Servicios de contabilidad, auditoría y teneduría de libros"/>
    <s v="SERVICIO DE APOYO A LA GESTIÓN EN SERVICIO TÉCNICO ADMINISTRATIVO CONTABLE"/>
    <n v="80111601"/>
    <n v="0"/>
    <n v="0"/>
    <n v="0"/>
    <n v="16"/>
    <n v="1"/>
    <n v="22997848"/>
    <s v="GLOBAL"/>
    <s v="NO SOLICITADAS"/>
  </r>
  <r>
    <x v="32"/>
    <s v="02-02-02-008-002"/>
    <s v="02-02-02-008-002-02"/>
    <s v="Adquisición de servicios - Servicios de contabilidad, auditoría y teneduría de libros"/>
    <s v="SERVICIO DE APOYO A LA GESTIÓN EN SERVICIOS TÉCNICOS CONTABLES"/>
    <n v="80111601"/>
    <n v="0"/>
    <n v="0"/>
    <n v="0"/>
    <n v="16"/>
    <n v="1"/>
    <n v="21345410"/>
    <s v="GLOBAL"/>
    <s v="NO SOLICITADAS"/>
  </r>
  <r>
    <x v="32"/>
    <s v="02-02-02-008-007"/>
    <s v="02-02-02-008-007-02-2"/>
    <s v="Adquisición de servicios - Servicios de reparación de relojes y joyas"/>
    <s v="MANTENIMIENTO RELOJ"/>
    <n v="72151800"/>
    <n v="0"/>
    <n v="0"/>
    <n v="0"/>
    <n v="16"/>
    <n v="1"/>
    <n v="4914700"/>
    <s v="GLOBAL"/>
    <s v="NO SOLICITADAS"/>
  </r>
  <r>
    <x v="32"/>
    <s v="08-01-02-001"/>
    <s v="08-01-02-001"/>
    <s v="Impuestos - Impuesto predial"/>
    <s v="IMPUESTO PREDIAL PREDIOS EMAVI (CVC - BOMBERIL)/ PAGO DE IMPUESTO PREDIAL UNIFICADO (40 PREDIOS CALI VIGENCIA 2021),"/>
    <n v="93161601"/>
    <n v="0"/>
    <n v="0"/>
    <n v="0"/>
    <n v="10"/>
    <n v="1"/>
    <n v="12293000"/>
    <s v="GLOBAL"/>
    <s v="NO SOLICITADAS"/>
  </r>
  <r>
    <x v="32"/>
    <s v="08-01-02-006"/>
    <s v="08-01-02-006"/>
    <s v="Impuestos - Impuesto sobre vehículos automotores"/>
    <s v="IMPUESTO VEHICULOS PARQUE AUTOMOTOR EMAVI/PAGO IMPUESTO VEHICULO AUTOMOTORES CHEVROLET FLO085- CHEVROLET CTU483 (CUNDINAMARCA VIGENCIA 2021),/NISSAN PATROL PLACA MOP572 (ANTIOQUIA VIGENCIA 2021)/KIA PLACA PFQ002 (RISARALDA VIGENCIA 2021)/MAZDA CQJ533- MAZDA CFP401 (VALLE DEL CAUCA VIGENCIA 2021),/(CAUCA VIGENCIA 2021)"/>
    <n v="93161600"/>
    <n v="0"/>
    <n v="0"/>
    <n v="0"/>
    <n v="10"/>
    <n v="1"/>
    <n v="2155500"/>
    <s v="GLOBAL"/>
    <s v="NO SOLICITADAS"/>
  </r>
  <r>
    <x v="32"/>
    <s v="08-01-02-001"/>
    <s v="08-01-02-001"/>
    <s v="Impuestos - Impuesto predial"/>
    <s v="IMPUESTO PREDIAL PREDIOS EMAVI (CVC - BOMBERIL)/PAGO IMPUESTO PREDIAL UNIFICADO (PREDIO LA PARROQUIA VIGENCIA 2021),"/>
    <n v="93161601"/>
    <n v="0"/>
    <n v="0"/>
    <n v="0"/>
    <n v="10"/>
    <n v="1"/>
    <n v="42534210"/>
    <s v="GLOBAL"/>
    <s v="NO SOLICITADAS"/>
  </r>
  <r>
    <x v="32"/>
    <s v="02-02-02-008-005"/>
    <s v="02-02-02-008-005-03"/>
    <s v="Adquisición de servicios - Servicios de limpieza"/>
    <s v="SERVICIO DE ASEO EMAVI Y C7  VIGENCIA 2021"/>
    <n v="76111500"/>
    <s v="SELECCIÓN ABREVIADA MENOR CUANTÍA"/>
    <n v="0"/>
    <n v="0"/>
    <n v="10"/>
    <n v="1"/>
    <n v="77375554.760000005"/>
    <s v="GLOBAL"/>
    <s v=""/>
  </r>
  <r>
    <x v="32"/>
    <s v="02-02-02-005-004"/>
    <s v="02-02-02-005-004-01-1"/>
    <s v="Adquisición de servicios - Servicios generales de construcción de edificaciones residenciales"/>
    <s v="MANTENIMIENTO GRUPO DE SEGURIDAD"/>
    <n v="72102900"/>
    <s v="SELECCIÓN ABREVIADA MENOR CUANTÍA"/>
    <n v="0"/>
    <n v="0"/>
    <n v="10"/>
    <n v="1"/>
    <n v="300000000"/>
    <s v="GLOBAL"/>
    <s v=""/>
  </r>
  <r>
    <x v="32"/>
    <s v="02-02-02-010"/>
    <s v="02-02-02-010"/>
    <s v="Adquisición de servicios - Viáticos de los funcionarios en comisión"/>
    <s v="INCREMENTO TARIFA VIÁTICOS"/>
    <n v="90121500"/>
    <s v="SOLICITUD DE INFORMACIÓN A LOS PROVEEDORES"/>
    <n v="1"/>
    <n v="12"/>
    <n v="10"/>
    <n v="1"/>
    <n v="100000000"/>
    <s v="GLOBAL"/>
    <s v="NO SOLICITADAS"/>
  </r>
  <r>
    <x v="32"/>
    <s v="02-02-02-010"/>
    <s v="02-02-02-010"/>
    <s v="Adquisición de servicios - Viáticos de los funcionarios en comisión"/>
    <s v="INCREMENTO TARIFA VIÁTICOS"/>
    <n v="90121500"/>
    <s v="SOLICITUD DE INFORMACIÓN A LOS PROVEEDORES"/>
    <n v="1"/>
    <n v="12"/>
    <n v="16"/>
    <n v="1"/>
    <n v="130000000"/>
    <s v="GLOBAL"/>
    <s v="NO SOLICITADAS"/>
  </r>
  <r>
    <x v="32"/>
    <s v="01-01-03-027"/>
    <s v="01-01-03-027"/>
    <s v="Planta permanente - Partida alimentación soldados"/>
    <s v="SUMINISTRO DE CARNES BLANCAS, ROJAS Y FRÍAS PARA LA ALIMENTACIÓN DEL PERSONAL DE ALFÉRECES, CADETES Y SOLDADOS DE LA ESCUELA MILITAR DE AVIACIÓN Y ZONAS DESCONCENTRADAS DE SEGURIDAD. RUBROS 01-01-03-027 / 01-01-03-035 PROCESO NUEVO 2021"/>
    <s v="50111500;50112000"/>
    <s v="SELECCIÓN ABREVIADA MENOR CUANTÍA"/>
    <n v="6"/>
    <n v="6"/>
    <n v="10"/>
    <n v="1"/>
    <n v="146938560"/>
    <s v="GLOBAL"/>
    <s v="NO SOLICITADAS"/>
  </r>
  <r>
    <x v="32"/>
    <s v="01-01-03-035"/>
    <s v="01-01-03-035"/>
    <s v="Planta permanente - Alimentación alumnos"/>
    <s v="SUMINISTRO DE CARNES BLANCAS, ROJAS Y FRÍAS PARA LA ALIMENTACIÓN DEL PERSONAL DE ALFÉRECES, CADETES Y SOLDADOS DE LA ESCUELA MILITAR DE AVIACIÓN Y ZONAS DESCONCENTRADAS DE SEGURIDAD. RUBROS 01-01-03-027 / 01-01-03-035 PROCESO NUEVO 2021"/>
    <s v="50111500;50112000"/>
    <s v="SELECCIÓN ABREVIADA MENOR CUANTÍA"/>
    <n v="6"/>
    <n v="6"/>
    <n v="10"/>
    <n v="1"/>
    <n v="287874400"/>
    <s v="GLOBAL"/>
    <s v="NO SOLICITADAS"/>
  </r>
  <r>
    <x v="32"/>
    <s v="02-01-01-004-003"/>
    <s v="02-01-01-004-003-09"/>
    <s v="Activos fijos - Otras máquinas para usos generales y sus partes y piezas"/>
    <s v="ADQUISICIÓN DE CUARTOS FRÍOS PARA EL ECONOMATO DEL GRUCA"/>
    <n v="24131504"/>
    <s v="SELECCIÓN ABREVIADA MENOR CUANTÍA"/>
    <n v="0"/>
    <n v="0"/>
    <n v="10"/>
    <n v="1"/>
    <n v="66584100"/>
    <s v="GLOBAL"/>
    <s v=""/>
  </r>
  <r>
    <x v="32"/>
    <s v="02-02-02-008-007"/>
    <s v="02-02-02-008-007-01-5"/>
    <s v="Adquisición de servicios - Servicios de mantenimiento y reparación de otra maquinaria y otro equipo"/>
    <s v="SALDO IMPREVISTO MANTENIMIENTO TARABITA"/>
    <n v="72151800"/>
    <s v="MÍNIMA CUANTÍA"/>
    <n v="1"/>
    <n v="6"/>
    <n v="10"/>
    <n v="1"/>
    <n v="3213645"/>
    <s v="GLOBAL"/>
    <s v="NO SOLICITADAS"/>
  </r>
  <r>
    <x v="32"/>
    <s v="02-01-01-003-008"/>
    <s v="02-01-01-003-008-04"/>
    <s v="Activos fijos - Artículos de deporte"/>
    <s v="MARCADORAS PARA PAINTBALL"/>
    <n v="46101505"/>
    <s v="MÍNIMA CUANTÍA"/>
    <n v="7"/>
    <n v="4"/>
    <n v="16"/>
    <n v="8"/>
    <n v="8160000"/>
    <s v="UNIDAD"/>
    <s v="NO SOLICITADAS"/>
  </r>
  <r>
    <x v="32"/>
    <s v="02-02-01-003-008"/>
    <s v="02-02-01-003-008-04"/>
    <s v="Materiales y suministros -Articulos Deportivos"/>
    <s v="MINIHOPPER - TANQUE ALMACENAMIENTO PARA MARCADORAS"/>
    <n v="46101506"/>
    <s v="MÍNIMA CUANTÍA"/>
    <n v="7"/>
    <n v="4"/>
    <n v="16"/>
    <n v="12"/>
    <n v="240000"/>
    <s v="UNIDAD"/>
    <s v="NO SOLICITADAS"/>
  </r>
  <r>
    <x v="32"/>
    <s v="02-02-01-003-008"/>
    <s v="02-02-01-003-008-04"/>
    <s v="Materiales y suministros -Articulos Deportivos"/>
    <s v="TANQUE DE AIRE COMPRIMIDO PARA MARCADORAS"/>
    <n v="46101506"/>
    <s v="MÍNIMA CUANTÍA"/>
    <n v="7"/>
    <n v="4"/>
    <n v="16"/>
    <n v="8"/>
    <n v="1600000"/>
    <s v="UNIDAD"/>
    <s v="NO SOLICITADAS"/>
  </r>
  <r>
    <x v="32"/>
    <s v="02-02-01-004-006"/>
    <s v="02-02-01-004-006-02"/>
    <s v="Materiales y suministros - Aparatos de control eléctrico y distribución de electricidad y sus partes y piezas"/>
    <s v="REGULADORES DE ENERGÍA"/>
    <n v="39121635"/>
    <s v="SELECCIÓN ABREVIADA MENOR CUANTÍA"/>
    <n v="3"/>
    <n v="6"/>
    <n v="10"/>
    <n v="24"/>
    <n v="2427600"/>
    <s v="UNIDAD"/>
    <s v="NO SOLICITADAS"/>
  </r>
  <r>
    <x v="32"/>
    <s v="02-02-01-004-006"/>
    <s v="02-02-01-004-006-09"/>
    <s v="Materiales y suministros - Otro equipo eléctrico y sus partes y piezas"/>
    <s v="TARJETAS PCI WIFI"/>
    <n v="43201411"/>
    <s v="SELECCIÓN ABREVIADA MENOR CUANTÍA"/>
    <n v="3"/>
    <n v="6"/>
    <n v="10"/>
    <n v="20"/>
    <n v="1499400"/>
    <s v="UNIDAD"/>
    <s v="NO SOLICITADAS"/>
  </r>
  <r>
    <x v="32"/>
    <s v="02-01-01-003-008"/>
    <s v="02-01-01-003-008-01-5"/>
    <s v="Activos fijos - Somieres, colchones con muelles, rellenos o guarnecidos interiormente con cualquier material, de caucho o plásticos celulares, recubiertos o no"/>
    <s v="COLCHÓN QUEEN 160X190"/>
    <n v="56101508"/>
    <s v="MÍNIMA CUANTÍA"/>
    <n v="7"/>
    <n v="4"/>
    <n v="16"/>
    <n v="1"/>
    <n v="3414498"/>
    <s v="UNIDAD"/>
    <s v="NO SOLICITADAS"/>
  </r>
  <r>
    <x v="32"/>
    <s v="02-01-01-004-004"/>
    <s v="02-01-01-004-004-08"/>
    <s v="Activos fijos - Aparatos de uso doméstico y sus partes y piezas"/>
    <s v="LAVADORA CARGA FRONTAL"/>
    <n v="52141601"/>
    <s v="MÍNIMA CUANTÍA"/>
    <n v="7"/>
    <n v="4"/>
    <n v="16"/>
    <n v="1"/>
    <n v="5499900"/>
    <s v="UNIDAD"/>
    <s v="NO SOLICITADAS"/>
  </r>
  <r>
    <x v="32"/>
    <s v="02-01-01-004-004"/>
    <s v="02-01-01-004-004-08"/>
    <s v="Activos fijos - Aparatos de uso doméstico y sus partes y piezas"/>
    <s v="NEVERA"/>
    <n v="52141501"/>
    <s v="MÍNIMA CUANTÍA"/>
    <n v="7"/>
    <n v="4"/>
    <n v="16"/>
    <n v="1"/>
    <n v="6299900"/>
    <s v="UNIDAD"/>
    <s v="NO SOLICITADAS"/>
  </r>
  <r>
    <x v="32"/>
    <s v="02-01-01-004-004"/>
    <s v="02-01-01-004-004-09"/>
    <s v="Activos fijos - Otra maquinaria para usos especiales y sus partes y piezas"/>
    <s v="SECADORA A GAS"/>
    <n v="52141602"/>
    <s v="MÍNIMA CUANTÍA"/>
    <n v="7"/>
    <n v="4"/>
    <n v="16"/>
    <n v="1"/>
    <n v="4699900"/>
    <s v="UNIDAD"/>
    <s v="NO SOLICITADAS"/>
  </r>
  <r>
    <x v="32"/>
    <s v="02-02-01-003-008"/>
    <s v="02-02-01-003-008-04"/>
    <s v="Materiales y suministros -Articulos Deportivos"/>
    <s v="SALDO IMPREVISTO FICHEROS"/>
    <n v="0"/>
    <n v="0"/>
    <n v="0"/>
    <n v="0"/>
    <n v="16"/>
    <n v="1"/>
    <n v="641603"/>
    <s v="UNIDAD"/>
    <s v=""/>
  </r>
  <r>
    <x v="32"/>
    <s v="02-02-02-008-005"/>
    <s v="02-02-02-008-005-03"/>
    <s v="Adquisición de servicios - Servicios de limpieza"/>
    <s v="SALDO IMPREVISTO SERVICIO ASEO ESM "/>
    <n v="0"/>
    <n v="0"/>
    <n v="0"/>
    <n v="0"/>
    <n v="10"/>
    <n v="1"/>
    <n v="944012"/>
    <s v="GLOBAL"/>
    <s v=""/>
  </r>
  <r>
    <x v="32"/>
    <s v="02-01-01-003-008"/>
    <s v="02-01-01-003-008-01-1"/>
    <s v="Activos fijos - Asientos"/>
    <s v="SILLA OPERATIVA"/>
    <n v="56112104"/>
    <s v="SELECCIÓN ABREVIADA SUBASTA INVERSA (NO DISPONIBLE)"/>
    <n v="9"/>
    <n v="3"/>
    <n v="10"/>
    <n v="104"/>
    <n v="64208623.000000007"/>
    <s v="UNIDAD"/>
    <s v="SI EN TRAMITE"/>
  </r>
  <r>
    <x v="32"/>
    <s v="02-01-01-003-008"/>
    <s v="02-01-01-003-008-01-4"/>
    <s v="Activos fijos - Otros muebles n. C. P."/>
    <s v="CARRITO DE LIBROS PARA BIBLIOTECA DE 200 LIBRAS (30 X 14 X 45 PULGADAS) CON RUEDAS INCLINADAS DE DOBLE CARA DE 4 PULGADAS BLOQUEABLES "/>
    <n v="56121001"/>
    <s v="SELECCIÓN ABREVIADA SUBASTA INVERSA (NO DISPONIBLE)"/>
    <n v="9"/>
    <n v="3"/>
    <n v="10"/>
    <n v="1"/>
    <n v="1999130"/>
    <s v="UNIDAD"/>
    <s v="SI EN TRAMITE"/>
  </r>
  <r>
    <x v="32"/>
    <s v="02-02-01-004-002"/>
    <s v="02-02-01-004-002"/>
    <s v="Materiales y suministros - Productos metálicos elaborados (excepto maquinaria y equipo)"/>
    <s v="SUJETADORES SEPARADORES DE LIBROS METÁLICOS   20X20X20"/>
    <n v="44122010"/>
    <s v="SELECCIÓN ABREVIADA SUBASTA INVERSA (NO DISPONIBLE)"/>
    <n v="9"/>
    <n v="3"/>
    <n v="10"/>
    <n v="185"/>
    <n v="13062230.000000002"/>
    <s v="UNIDAD"/>
    <s v="SI EN TRAMITE"/>
  </r>
  <r>
    <x v="32"/>
    <s v="02-02-01-004-002"/>
    <s v="02-02-01-004-002"/>
    <s v="Materiales y suministros - Productos metálicos elaborados (excepto maquinaria y equipo)"/>
    <s v="PAPELERA DE ACERO INOXIDABLE DE CALIBRE PESADO"/>
    <n v="47121702"/>
    <s v="SELECCIÓN ABREVIADA SUBASTA INVERSA (NO DISPONIBLE)"/>
    <n v="9"/>
    <n v="3"/>
    <n v="10"/>
    <n v="1"/>
    <n v="189780"/>
    <s v="UNIDAD"/>
    <s v="SI EN TRAMITE"/>
  </r>
  <r>
    <x v="32"/>
    <s v="02-01-01-003-008"/>
    <s v="02-01-01-003-008-01-1"/>
    <s v="Activos fijos - Asientos"/>
    <s v="SILLAS REF DROP O SIMILAR ASIENTO TAPIZADO PATAS GRIS O NEGRA "/>
    <n v="56101504"/>
    <s v="SELECCIÓN ABREVIADA SUBASTA INVERSA (NO DISPONIBLE)"/>
    <n v="9"/>
    <n v="3"/>
    <n v="10"/>
    <n v="69"/>
    <n v="29939967"/>
    <s v="UNIDAD"/>
    <s v="SI EN TRAMITE"/>
  </r>
  <r>
    <x v="32"/>
    <s v="02-01-01-004-007"/>
    <s v="02-01-01-004-007-03"/>
    <s v="Activos fijos - Radiorreceptores y receptores de televisión; aparatos para la grabación y reproducción de sonido y video; micrófonos, altavoces, amplificadores, etc."/>
    <s v=" PANTALLAS INFORMATIVAS PARA EL CRAI"/>
    <n v="45111603"/>
    <s v="MÍNIMA CUANTÍA"/>
    <n v="9"/>
    <n v="3"/>
    <n v="10"/>
    <n v="9"/>
    <n v="53092500.003000006"/>
    <s v="UNIDAD"/>
    <s v="SI EN TRAMITE"/>
  </r>
  <r>
    <x v="32"/>
    <s v="02-02-01-002-007"/>
    <s v="02-02-01-002-007"/>
    <s v="Materiales y suministros - Artículos textiles (excepto prendas de vestir)"/>
    <s v="CARPAS LAVABLES PARA CANCHAS DEL POLIDEPORTIVO"/>
    <n v="49121503"/>
    <s v="MÍNIMA CUANTÍA"/>
    <n v="9"/>
    <n v="3"/>
    <n v="16"/>
    <n v="1"/>
    <n v="39312177.82"/>
    <s v="GLOBAL"/>
    <s v="NO SOLICITADAS"/>
  </r>
  <r>
    <x v="32"/>
    <s v="02-02-01-002-007"/>
    <s v="02-02-01-002-007"/>
    <s v="Materiales y suministros - Artículos textiles (excepto prendas de vestir)"/>
    <s v="BLACKOUT 285 CM X 170 CM"/>
    <n v="52131602"/>
    <s v="MÍNIMA CUANTÍA"/>
    <n v="9"/>
    <n v="3"/>
    <n v="16"/>
    <n v="32"/>
    <n v="6365186.2400000002"/>
    <s v="UNIDAD"/>
    <s v="NO SOLICITADAS"/>
  </r>
  <r>
    <x v="32"/>
    <s v="02-02-01-002-007"/>
    <s v="02-02-01-002-007"/>
    <s v="Materiales y suministros - Artículos textiles (excepto prendas de vestir)"/>
    <s v="BLACKOUT 290 CM X 170 CM"/>
    <n v="52131602"/>
    <s v="MÍNIMA CUANTÍA"/>
    <n v="9"/>
    <n v="3"/>
    <n v="16"/>
    <n v="8"/>
    <n v="1619209.2"/>
    <s v="UNIDAD"/>
    <s v="NO SOLICITADAS"/>
  </r>
  <r>
    <x v="32"/>
    <s v="02-02-01-002-007"/>
    <s v="02-02-01-002-007"/>
    <s v="Materiales y suministros - Artículos textiles (excepto prendas de vestir)"/>
    <s v="BLACKOUT 085 CM X 180 CM"/>
    <n v="52131602"/>
    <s v="MÍNIMA CUANTÍA"/>
    <n v="9"/>
    <n v="3"/>
    <n v="16"/>
    <n v="4"/>
    <n v="251256.6"/>
    <s v="UNIDAD"/>
    <s v="NO SOLICITADAS"/>
  </r>
  <r>
    <x v="32"/>
    <s v="02-02-01-002-007"/>
    <s v="02-02-01-002-007"/>
    <s v="Materiales y suministros - Artículos textiles (excepto prendas de vestir)"/>
    <s v="BLACKOUT 270 CM X 190 CM"/>
    <n v="52131602"/>
    <s v="MÍNIMA CUANTÍA"/>
    <n v="9"/>
    <n v="3"/>
    <n v="16"/>
    <n v="4"/>
    <n v="842448.6"/>
    <s v="UNIDAD"/>
    <s v="NO SOLICITADAS"/>
  </r>
  <r>
    <x v="32"/>
    <s v="02-02-01-002-007"/>
    <s v="02-02-01-002-007"/>
    <s v="Materiales y suministros - Artículos textiles (excepto prendas de vestir)"/>
    <s v="BLACKOUT 170 CM X 243 CM"/>
    <n v="52131602"/>
    <s v="MÍNIMA CUANTÍA"/>
    <n v="9"/>
    <n v="3"/>
    <n v="16"/>
    <n v="4"/>
    <n v="678395.2"/>
    <s v="UNIDAD"/>
    <s v="NO SOLICITADAS"/>
  </r>
  <r>
    <x v="32"/>
    <s v="02-02-01-002-007"/>
    <s v="02-02-01-002-007"/>
    <s v="Materiales y suministros - Artículos textiles (excepto prendas de vestir)"/>
    <s v="BLACKOUT 130 CM X 165 CM"/>
    <n v="52131602"/>
    <s v="MÍNIMA CUANTÍA"/>
    <n v="9"/>
    <n v="3"/>
    <n v="16"/>
    <n v="19"/>
    <n v="1673207.83"/>
    <s v="UNIDAD"/>
    <s v="NO SOLICITADAS"/>
  </r>
  <r>
    <x v="32"/>
    <s v="02-02-01-002-007"/>
    <s v="02-02-01-002-007"/>
    <s v="Materiales y suministros - Artículos textiles (excepto prendas de vestir)"/>
    <s v="BLACKOUT 270 CM X 180 CM"/>
    <n v="52131602"/>
    <s v="MÍNIMA CUANTÍA"/>
    <n v="9"/>
    <n v="3"/>
    <n v="16"/>
    <n v="8"/>
    <n v="1596218.4"/>
    <s v="UNIDAD"/>
    <s v="NO SOLICITADAS"/>
  </r>
  <r>
    <x v="32"/>
    <s v="02-02-01-003-008"/>
    <s v="02-02-01-003-008-09"/>
    <s v="Materiales y suministros - Otros artículos manufacturados n. C. P."/>
    <s v="OPALIZADO DE PRIVACIDAD 028 CM X 152 CM"/>
    <n v="52131501"/>
    <s v="MÍNIMA CUANTÍA"/>
    <n v="9"/>
    <n v="3"/>
    <n v="16"/>
    <n v="72"/>
    <n v="2142000"/>
    <s v="UNIDAD"/>
    <s v="NO SOLICITADAS"/>
  </r>
  <r>
    <x v="32"/>
    <s v="02-02-01-003-005"/>
    <s v="02-02-01-003-005-05"/>
    <s v="Materiales y suministros - Fibras textiles manufacturadas"/>
    <s v="CORTINA SHEER ELEGANCE 085 CM X 180 CM"/>
    <n v="52131602"/>
    <s v="MÍNIMA CUANTÍA"/>
    <n v="9"/>
    <n v="3"/>
    <n v="16"/>
    <n v="4"/>
    <n v="837522"/>
    <s v="UNIDAD"/>
    <s v="NO SOLICITADAS"/>
  </r>
  <r>
    <x v="32"/>
    <s v="02-02-01-003-005"/>
    <s v="02-02-01-003-005-05"/>
    <s v="Materiales y suministros - Fibras textiles manufacturadas"/>
    <s v="CORTINA SHEER ELEGANCE 135 CM X 190 CM"/>
    <n v="52131602"/>
    <s v="MÍNIMA CUANTÍA"/>
    <n v="9"/>
    <n v="3"/>
    <n v="16"/>
    <n v="4"/>
    <n v="1404081"/>
    <s v="UNIDAD"/>
    <s v="NO SOLICITADAS"/>
  </r>
  <r>
    <x v="32"/>
    <s v="02-02-01-003-005"/>
    <s v="02-02-01-003-005-05"/>
    <s v="Materiales y suministros - Fibras textiles manufacturadas"/>
    <s v="CORTINA SHEER ELEGANCE 170 CM X 243 CM"/>
    <n v="52131602"/>
    <s v="MÍNIMA CUANTÍA"/>
    <n v="9"/>
    <n v="3"/>
    <n v="16"/>
    <n v="4"/>
    <n v="2261309.4"/>
    <s v="UNIDAD"/>
    <s v="NO SOLICITADAS"/>
  </r>
  <r>
    <x v="32"/>
    <s v="02-02-01-003-005"/>
    <s v="02-02-01-003-005-05"/>
    <s v="Materiales y suministros - Fibras textiles manufacturadas"/>
    <s v="CORTINA SHEER ELEGANCE 130 CM X 165 CM"/>
    <n v="52131602"/>
    <s v="MÍNIMA CUANTÍA"/>
    <n v="9"/>
    <n v="3"/>
    <n v="16"/>
    <n v="2"/>
    <n v="587086.5"/>
    <s v="UNIDAD"/>
    <s v="NO SOLICITADAS"/>
  </r>
  <r>
    <x v="32"/>
    <s v="02-02-01-003-005"/>
    <s v="02-02-01-003-005-05"/>
    <s v="Materiales y suministros - Fibras textiles manufacturadas"/>
    <s v="CORTINA SHEER ELEGANCE 135 CM X 180 CM"/>
    <n v="52131602"/>
    <s v="MÍNIMA CUANTÍA"/>
    <n v="9"/>
    <n v="3"/>
    <n v="16"/>
    <n v="6"/>
    <n v="1995273"/>
    <s v="UNIDAD"/>
    <s v="NO SOLICITADAS"/>
  </r>
  <r>
    <x v="32"/>
    <s v="02-02-02-005-004"/>
    <s v="02-02-02-005-004-01-2"/>
    <s v="Adquisición de servicios - Servicios generales de construcción de edificaciones no residenciales"/>
    <s v="MANTENIMIENTO Y ADECUACIÓN DE TORRES DE VIGILANCIA"/>
    <n v="72102900"/>
    <s v="MÍNIMA CUANTÍA"/>
    <n v="9"/>
    <n v="3"/>
    <n v="16"/>
    <n v="1"/>
    <n v="40000000"/>
    <s v="GLOBAL"/>
    <s v="NO SOLICITADAS"/>
  </r>
  <r>
    <x v="32"/>
    <s v="02-01-01-004-007"/>
    <s v="02-01-01-004-007-02"/>
    <s v="Activos fijos - Aparatos transmisores de televisión y radio; televisión, video y cámaras digitales; teléfonos"/>
    <s v="TELEVISOR 32 PULGADAS"/>
    <n v="52161505"/>
    <s v="MÍNIMA CUANTÍA"/>
    <n v="9"/>
    <n v="3"/>
    <n v="16"/>
    <n v="5"/>
    <n v="6630917"/>
    <s v="UNIDAD"/>
    <s v="NO SOLICITADAS"/>
  </r>
  <r>
    <x v="32"/>
    <s v="02-01-01-004-007"/>
    <s v="02-01-01-004-007-02"/>
    <s v="Activos fijos - Aparatos transmisores de televisión y radio; televisión, video y cámaras digitales; teléfonos"/>
    <s v="TELEVISOR 65 PULGADAS"/>
    <n v="52161505"/>
    <s v="MÍNIMA CUANTÍA"/>
    <n v="9"/>
    <n v="3"/>
    <n v="16"/>
    <n v="5"/>
    <n v="21200000"/>
    <s v="UNIDAD"/>
    <s v="NO SOLICITADAS"/>
  </r>
  <r>
    <x v="32"/>
    <s v="02-01-01-004-003"/>
    <s v="02-01-01-004-003-09"/>
    <s v="Activos fijos - Otras máquinas para usos generales y sus partes y piezas"/>
    <s v="CUARTO FRIO CONGELACIÓN "/>
    <n v="24131504"/>
    <s v="MÍNIMA CUANTÍA"/>
    <n v="9"/>
    <n v="3"/>
    <n v="10"/>
    <n v="1"/>
    <n v="68103700"/>
    <s v="UNIDAD"/>
    <s v="NO SOLICITADAS"/>
  </r>
  <r>
    <x v="32"/>
    <s v="02-01-01-004-003"/>
    <s v="02-01-01-004-003-09"/>
    <s v="Activos fijos - Otras máquinas para usos generales y sus partes y piezas"/>
    <s v="AIRE ACONDICIONADO CENTRO LOGÍSTICO"/>
    <n v="40101701"/>
    <s v="MÍNIMA CUANTÍA"/>
    <n v="9"/>
    <n v="3"/>
    <n v="16"/>
    <n v="1"/>
    <n v="92200000"/>
    <s v="UNIDAD"/>
    <s v="NO SOLICITADAS"/>
  </r>
  <r>
    <x v="32"/>
    <s v="02-02-01-003-005"/>
    <s v="02-02-01-003-005-04"/>
    <s v="Materiales y suministros - Productos químicos n. C. P."/>
    <s v="PISTOLA PARA DISPERSIÓN DE AVES"/>
    <n v="12131601"/>
    <s v="MÍNIMA CUANTÍA"/>
    <n v="9"/>
    <n v="3"/>
    <n v="16"/>
    <n v="1"/>
    <n v="480000"/>
    <s v="UNIDAD"/>
    <s v="NO SOLICITADAS"/>
  </r>
  <r>
    <x v="32"/>
    <s v="02-02-01-003-005"/>
    <s v="02-02-01-003-005-04"/>
    <s v="Materiales y suministros - Productos químicos n. C. P."/>
    <s v="CARTUCHOS PIROTECNICOS PARA AVES CON FULMINANTES"/>
    <n v="12131601"/>
    <s v="MÍNIMA CUANTÍA"/>
    <n v="9"/>
    <n v="3"/>
    <n v="16"/>
    <n v="250"/>
    <n v="3015000"/>
    <s v="UNIDAD"/>
    <s v="NO SOLICITADAS"/>
  </r>
  <r>
    <x v="32"/>
    <s v="02-02-01-003-005"/>
    <s v="02-02-01-003-005-04"/>
    <s v="Materiales y suministros - Productos químicos n. C. P."/>
    <s v="VOLADORES PIROTECNICOS "/>
    <n v="12131601"/>
    <s v="MÍNIMA CUANTÍA"/>
    <n v="9"/>
    <n v="3"/>
    <n v="16"/>
    <n v="100"/>
    <n v="1900000"/>
    <s v="UNIDAD"/>
    <s v="NO SOLICITADAS"/>
  </r>
  <r>
    <x v="32"/>
    <s v="02-02-01-004-002"/>
    <s v="02-02-01-004-002"/>
    <s v="Materiales y suministros - Productos metálicos elaborados (excepto maquinaria y equipo)"/>
    <s v="PLATO HONDO ACERO INOXIDABLE"/>
    <n v="52152005"/>
    <s v="MÍNIMA CUANTÍA"/>
    <n v="9"/>
    <n v="3"/>
    <n v="10"/>
    <n v="10"/>
    <n v="410000"/>
    <s v="UNIDAD"/>
    <s v="NO SOLICITADAS"/>
  </r>
  <r>
    <x v="32"/>
    <s v="02-02-01-004-002"/>
    <s v="02-02-01-004-002"/>
    <s v="Materiales y suministros - Productos metálicos elaborados (excepto maquinaria y equipo)"/>
    <s v="PLATO PANDO  ACERO INOXIDABLE"/>
    <n v="52152005"/>
    <s v="MÍNIMA CUANTÍA"/>
    <n v="9"/>
    <n v="3"/>
    <n v="10"/>
    <n v="11"/>
    <n v="475200"/>
    <s v="UNIDAD"/>
    <s v="NO SOLICITADAS"/>
  </r>
  <r>
    <x v="32"/>
    <s v="02-02-01-004-002"/>
    <s v="02-02-01-004-002"/>
    <s v="Materiales y suministros - Productos metálicos elaborados (excepto maquinaria y equipo)"/>
    <s v="PLATO PEQUEÑO PANDO TIPO TORTERO ACERO INOXIDABLE"/>
    <n v="52152004"/>
    <s v="MÍNIMA CUANTÍA"/>
    <n v="9"/>
    <n v="3"/>
    <n v="10"/>
    <n v="10"/>
    <n v="344000"/>
    <s v="UNIDAD"/>
    <s v="NO SOLICITADAS"/>
  </r>
  <r>
    <x v="32"/>
    <s v="02-02-01-004-002"/>
    <s v="02-02-01-004-002"/>
    <s v="Materiales y suministros - Productos metálicos elaborados (excepto maquinaria y equipo)"/>
    <s v="(TAZA) POCILLO TIPO JARRO  ACERO INOXIDABLE"/>
    <n v="52152003"/>
    <s v="MÍNIMA CUANTÍA"/>
    <n v="9"/>
    <n v="3"/>
    <n v="10"/>
    <n v="120"/>
    <n v="1980000"/>
    <s v="UNIDAD"/>
    <s v="NO SOLICITADAS"/>
  </r>
  <r>
    <x v="32"/>
    <s v="02-02-01-004-002"/>
    <s v="02-02-01-004-002"/>
    <s v="Materiales y suministros - Productos metálicos elaborados (excepto maquinaria y equipo)"/>
    <s v="VASO  ACERO INOXIDABLE"/>
    <n v="52152003"/>
    <s v="MÍNIMA CUANTÍA"/>
    <n v="9"/>
    <n v="3"/>
    <n v="10"/>
    <n v="130"/>
    <n v="2145000"/>
    <s v="UNIDAD"/>
    <s v="NO SOLICITADAS"/>
  </r>
  <r>
    <x v="32"/>
    <s v="02-02-01-004-002"/>
    <s v="02-02-01-004-002"/>
    <s v="Materiales y suministros - Productos metálicos elaborados (excepto maquinaria y equipo)"/>
    <s v="CUCHARA  ACERO INOXIDABLE"/>
    <n v="52151704"/>
    <s v="MÍNIMA CUANTÍA"/>
    <n v="9"/>
    <n v="3"/>
    <n v="10"/>
    <n v="40"/>
    <n v="156000"/>
    <s v="UNIDAD"/>
    <s v="NO SOLICITADAS"/>
  </r>
  <r>
    <x v="32"/>
    <s v="02-02-01-004-002"/>
    <s v="02-02-01-004-002"/>
    <s v="Materiales y suministros - Productos metálicos elaborados (excepto maquinaria y equipo)"/>
    <s v="CUCHILLO  ACERO INOXIDABLE"/>
    <n v="52151702"/>
    <s v="MÍNIMA CUANTÍA"/>
    <n v="9"/>
    <n v="3"/>
    <n v="10"/>
    <n v="130"/>
    <n v="614250"/>
    <s v="UNIDAD"/>
    <s v="NO SOLICITADAS"/>
  </r>
  <r>
    <x v="32"/>
    <s v="02-02-01-004-002"/>
    <s v="02-02-01-004-002"/>
    <s v="Materiales y suministros - Productos metálicos elaborados (excepto maquinaria y equipo)"/>
    <s v="TENEDOR  ACERO INOXIDABLE"/>
    <n v="52151703"/>
    <s v="MÍNIMA CUANTÍA"/>
    <n v="9"/>
    <n v="3"/>
    <n v="10"/>
    <n v="131"/>
    <n v="537100"/>
    <s v="UNIDAD"/>
    <s v="NO SOLICITADAS"/>
  </r>
  <r>
    <x v="32"/>
    <s v="02-02-01-004-002"/>
    <s v="02-02-01-004-002"/>
    <s v="Materiales y suministros - Productos metálicos elaborados (excepto maquinaria y equipo)"/>
    <s v="CUCHARA POSTRE  ACERO INOXIDABLE"/>
    <n v="52151704"/>
    <s v="MÍNIMA CUANTÍA"/>
    <n v="9"/>
    <n v="3"/>
    <n v="10"/>
    <n v="100"/>
    <n v="348673.43"/>
    <s v="UNIDAD"/>
    <s v="NO SOLICITADAS"/>
  </r>
  <r>
    <x v="32"/>
    <s v="02-02-01-004-002"/>
    <s v="02-02-01-004-002"/>
    <s v="Materiales y suministros - Productos metálicos elaborados (excepto maquinaria y equipo)"/>
    <s v="PLATO HONDO ACERO INOXIDABLE"/>
    <n v="52152005"/>
    <s v="MÍNIMA CUANTÍA"/>
    <n v="9"/>
    <n v="3"/>
    <n v="16"/>
    <n v="123"/>
    <n v="5043000"/>
    <s v="UNIDAD"/>
    <s v="NO SOLICITADAS"/>
  </r>
  <r>
    <x v="32"/>
    <s v="02-02-01-004-002"/>
    <s v="02-02-01-004-002"/>
    <s v="Materiales y suministros - Productos metálicos elaborados (excepto maquinaria y equipo)"/>
    <s v="PLATO PANDO  ACERO INOXIDABLE"/>
    <n v="52152005"/>
    <s v="MÍNIMA CUANTÍA"/>
    <n v="9"/>
    <n v="3"/>
    <n v="16"/>
    <n v="122"/>
    <n v="5270400"/>
    <s v="UNIDAD"/>
    <s v="NO SOLICITADAS"/>
  </r>
  <r>
    <x v="32"/>
    <s v="02-02-01-004-002"/>
    <s v="02-02-01-004-002"/>
    <s v="Materiales y suministros - Productos metálicos elaborados (excepto maquinaria y equipo)"/>
    <s v="PLATO PEQUEÑO PANDO TIPO TORTERO ACERO INOXIDABLE"/>
    <n v="52152004"/>
    <s v="MÍNIMA CUANTÍA"/>
    <n v="9"/>
    <n v="3"/>
    <n v="16"/>
    <n v="123"/>
    <n v="4231200"/>
    <s v="UNIDAD"/>
    <s v="NO SOLICITADAS"/>
  </r>
  <r>
    <x v="32"/>
    <s v="02-02-01-004-002"/>
    <s v="02-02-01-004-002"/>
    <s v="Materiales y suministros - Productos metálicos elaborados (excepto maquinaria y equipo)"/>
    <s v="(TAZA) POCILLO TIPO JARRO  ACERO INOXIDABLE"/>
    <n v="52152003"/>
    <s v="MÍNIMA CUANTÍA"/>
    <n v="9"/>
    <n v="3"/>
    <n v="16"/>
    <n v="12"/>
    <n v="198000"/>
    <s v="UNIDAD"/>
    <s v="NO SOLICITADAS"/>
  </r>
  <r>
    <x v="32"/>
    <s v="02-02-01-004-002"/>
    <s v="02-02-01-004-002"/>
    <s v="Materiales y suministros - Productos metálicos elaborados (excepto maquinaria y equipo)"/>
    <s v="VASO  ACERO INOXIDABLE"/>
    <n v="52152003"/>
    <s v="MÍNIMA CUANTÍA"/>
    <n v="9"/>
    <n v="3"/>
    <n v="16"/>
    <n v="2"/>
    <n v="33000"/>
    <s v="UNIDAD"/>
    <s v="NO SOLICITADAS"/>
  </r>
  <r>
    <x v="32"/>
    <s v="02-02-01-004-002"/>
    <s v="02-02-01-004-002"/>
    <s v="Materiales y suministros - Productos metálicos elaborados (excepto maquinaria y equipo)"/>
    <s v="CUCHARA  ACERO INOXIDABLE"/>
    <n v="52151704"/>
    <s v="MÍNIMA CUANTÍA"/>
    <n v="9"/>
    <n v="3"/>
    <n v="16"/>
    <n v="91"/>
    <n v="354900"/>
    <s v="UNIDAD"/>
    <s v="NO SOLICITADAS"/>
  </r>
  <r>
    <x v="32"/>
    <s v="02-02-01-004-002"/>
    <s v="02-02-01-004-002"/>
    <s v="Materiales y suministros - Productos metálicos elaborados (excepto maquinaria y equipo)"/>
    <s v="CUCHARA POSTRE  ACERO INOXIDABLE"/>
    <n v="52151704"/>
    <s v="MÍNIMA CUANTÍA"/>
    <n v="9"/>
    <n v="3"/>
    <n v="16"/>
    <n v="1"/>
    <n v="1850"/>
    <s v="UNIDAD"/>
    <s v="NO SOLICITADAS"/>
  </r>
  <r>
    <x v="32"/>
    <s v="02-02-01-004-002"/>
    <s v="02-02-01-004-002"/>
    <s v="Materiales y suministros - Productos metálicos elaborados (excepto maquinaria y equipo)"/>
    <s v="CUCHARA POSTRE"/>
    <n v="52151704"/>
    <s v="MÍNIMA CUANTÍA"/>
    <n v="9"/>
    <n v="3"/>
    <n v="16"/>
    <n v="62"/>
    <n v="217000"/>
    <s v="UNIDAD"/>
    <s v="NO SOLICITADAS"/>
  </r>
  <r>
    <x v="32"/>
    <s v="02-02-01-004-002"/>
    <s v="02-02-01-004-002"/>
    <s v="Materiales y suministros - Productos metálicos elaborados (excepto maquinaria y equipo)"/>
    <s v="CUCHARA SOPERA"/>
    <n v="52151704"/>
    <s v="MÍNIMA CUANTÍA"/>
    <n v="9"/>
    <n v="3"/>
    <n v="16"/>
    <n v="62"/>
    <n v="241800"/>
    <s v="UNIDAD"/>
    <s v="NO SOLICITADAS"/>
  </r>
  <r>
    <x v="32"/>
    <s v="02-02-01-004-002"/>
    <s v="02-02-01-004-002"/>
    <s v="Materiales y suministros - Productos metálicos elaborados (excepto maquinaria y equipo)"/>
    <s v="TENEDOR DE MESA"/>
    <n v="52151703"/>
    <s v="MÍNIMA CUANTÍA"/>
    <n v="9"/>
    <n v="3"/>
    <n v="16"/>
    <n v="62"/>
    <n v="254200"/>
    <s v="UNIDAD"/>
    <s v="NO SOLICITADAS"/>
  </r>
  <r>
    <x v="32"/>
    <s v="02-02-01-004-002"/>
    <s v="02-02-01-004-002"/>
    <s v="Materiales y suministros - Productos metálicos elaborados (excepto maquinaria y equipo)"/>
    <s v="CUCHILLO DE MESA"/>
    <n v="52151702"/>
    <s v="MÍNIMA CUANTÍA"/>
    <n v="9"/>
    <n v="3"/>
    <n v="16"/>
    <n v="62"/>
    <n v="292950"/>
    <s v="UNIDAD"/>
    <s v="NO SOLICITADAS"/>
  </r>
  <r>
    <x v="32"/>
    <s v="02-02-01-003-006"/>
    <s v="02-02-01-003-006-09"/>
    <s v="Materiales y suministros - Otros productos plásticos"/>
    <s v="BANDEJA PLASTICA 36 x 51 CM."/>
    <n v="48101915"/>
    <s v="MÍNIMA CUANTÍA"/>
    <n v="9"/>
    <n v="3"/>
    <n v="16"/>
    <n v="150"/>
    <n v="1650000"/>
    <s v="UNIDAD"/>
    <s v="NO SOLICITADAS"/>
  </r>
  <r>
    <x v="32"/>
    <s v="02-02-01-003-007"/>
    <s v="02-02-01-003-007-01"/>
    <s v="Materiales y suministros - Vidrio y productos de vidrio"/>
    <s v="VASO DE VIDRIO"/>
    <n v="56141602"/>
    <s v="MÍNIMA CUANTÍA"/>
    <n v="9"/>
    <n v="3"/>
    <n v="16"/>
    <n v="51"/>
    <n v="122400"/>
    <s v="UNIDAD"/>
    <s v="NO SOLICITADAS"/>
  </r>
  <r>
    <x v="32"/>
    <s v="02-02-01-003-007"/>
    <s v="02-02-01-003-007-02"/>
    <s v="Materiales y suministros - Artículos de cerámica no estructural"/>
    <s v="PLATO PANDO EN PORCELANA"/>
    <n v="52152004"/>
    <s v="MÍNIMA CUANTÍA"/>
    <n v="9"/>
    <n v="3"/>
    <n v="16"/>
    <n v="49"/>
    <n v="1004500"/>
    <s v="UNIDAD"/>
    <s v="NO SOLICITADAS"/>
  </r>
  <r>
    <x v="32"/>
    <s v="02-02-01-003-007"/>
    <s v="02-02-01-003-007-02"/>
    <s v="Materiales y suministros - Artículos de cerámica no estructural"/>
    <s v="PLATO HONDO EN PORCELANA"/>
    <n v="52152004"/>
    <s v="MÍNIMA CUANTÍA"/>
    <n v="9"/>
    <n v="3"/>
    <n v="16"/>
    <n v="50"/>
    <n v="895000"/>
    <s v="UNIDAD"/>
    <s v="NO SOLICITADAS"/>
  </r>
  <r>
    <x v="32"/>
    <s v="02-02-01-003-007"/>
    <s v="02-02-01-003-007-02"/>
    <s v="Materiales y suministros - Artículos de cerámica no estructural"/>
    <s v="PLATO PARA POSTRE PORCELANA "/>
    <n v="52152005"/>
    <s v="MÍNIMA CUANTÍA"/>
    <n v="9"/>
    <n v="3"/>
    <n v="16"/>
    <n v="50"/>
    <n v="775000"/>
    <s v="UNIDAD"/>
    <s v="NO SOLICITADAS"/>
  </r>
  <r>
    <x v="32"/>
    <s v="02-02-01-003-007"/>
    <s v="02-02-01-003-007-02"/>
    <s v="Materiales y suministros - Artículos de cerámica no estructural"/>
    <s v="PLATO BASE PORCELANA "/>
    <n v="52152004"/>
    <s v="MÍNIMA CUANTÍA"/>
    <n v="9"/>
    <n v="3"/>
    <n v="16"/>
    <n v="50"/>
    <n v="675000"/>
    <s v="UNIDAD"/>
    <s v="NO SOLICITADAS"/>
  </r>
  <r>
    <x v="32"/>
    <s v="02-02-02-005-004"/>
    <s v="02-02-02-005-004-01-2"/>
    <s v="Adquisición de servicios - Servicios generales de construcción de edificaciones no residenciales"/>
    <s v="ADECUACIÓN E IMPLEMENTACIÓN DEL SISTEMA DE MÓDULOS BLINDADOS"/>
    <n v="72121400"/>
    <s v="MÍNIMA CUANTÍA"/>
    <n v="9"/>
    <n v="3"/>
    <n v="16"/>
    <n v="1"/>
    <n v="61900000"/>
    <s v="GLOBAL"/>
    <s v="NO SOLICITADAS"/>
  </r>
  <r>
    <x v="32"/>
    <s v="02-02-01-003-006"/>
    <s v="02-02-01-003-006-09"/>
    <s v="Materiales y suministros - Otros productos plásticos"/>
    <s v="REDUCTORES DE VELOCIDAD"/>
    <n v="55121704"/>
    <s v="MÍNIMA CUANTÍA"/>
    <n v="9"/>
    <n v="3"/>
    <n v="16"/>
    <n v="28"/>
    <n v="4125800"/>
    <s v="UNIDAD"/>
    <s v="NO SOLICITADAS"/>
  </r>
  <r>
    <x v="32"/>
    <s v="02-02-01-003-006"/>
    <s v="02-02-01-003-006-09"/>
    <s v="Materiales y suministros - Otros productos plásticos"/>
    <s v="KITS DE CARRETERA REGLAMENTARIOS"/>
    <n v="24141500"/>
    <s v="MÍNIMA CUANTÍA"/>
    <n v="9"/>
    <n v="3"/>
    <n v="16"/>
    <n v="15"/>
    <n v="865380"/>
    <s v="UNIDAD"/>
    <s v="NO SOLICITADAS"/>
  </r>
  <r>
    <x v="32"/>
    <s v="02-02-01-003-006"/>
    <s v="02-02-01-003-006-09"/>
    <s v="Materiales y suministros - Otros productos plásticos"/>
    <s v="CONOS REFLECTIVOS DE SEGURIDAD"/>
    <n v="46161508"/>
    <s v="MÍNIMA CUANTÍA"/>
    <n v="9"/>
    <n v="3"/>
    <n v="16"/>
    <n v="100"/>
    <n v="3000000"/>
    <s v="UNIDAD"/>
    <s v="NO SOLICITADAS"/>
  </r>
  <r>
    <x v="32"/>
    <s v="02-02-01-004-006"/>
    <s v="02-02-01-004-006-05"/>
    <s v="Materiales y suministros - Lámparas eléctricas de incandescencia o descarga; lámparas de arco, equipo para alumbrado eléctrico; sus partes y piezas"/>
    <s v="BASTÓN LUMINOSO"/>
    <n v="39111610"/>
    <s v="MÍNIMA CUANTÍA"/>
    <n v="9"/>
    <n v="3"/>
    <n v="16"/>
    <n v="6"/>
    <n v="390000"/>
    <s v="UNIDAD"/>
    <s v="NO SOLICITADAS"/>
  </r>
  <r>
    <x v="32"/>
    <s v="02-01-01-004-003"/>
    <s v="02-01-01-004-003-09"/>
    <s v="Activos fijos - Otras máquinas para usos generales y sus partes y piezas"/>
    <s v="MINISPLIT 12.000 BTU"/>
    <n v="40101701"/>
    <s v="MÍNIMA CUANTÍA"/>
    <n v="9"/>
    <n v="3"/>
    <n v="16"/>
    <n v="2"/>
    <n v="3938236"/>
    <s v="UNIDAD"/>
    <s v="NO SOLICITADAS"/>
  </r>
  <r>
    <x v="32"/>
    <s v="02-01-01-004-003"/>
    <s v="02-01-01-004-003-09"/>
    <s v="Activos fijos - Otras máquinas para usos generales y sus partes y piezas"/>
    <s v="MINISPLIT 18.000 BTU"/>
    <n v="40101701"/>
    <s v="MÍNIMA CUANTÍA"/>
    <n v="9"/>
    <n v="3"/>
    <n v="16"/>
    <n v="4"/>
    <n v="11061764"/>
    <s v="UNIDAD"/>
    <s v="NO SOLICITADAS"/>
  </r>
  <r>
    <x v="32"/>
    <s v="02-01-01-003-008"/>
    <s v="02-01-01-003-008-01-4"/>
    <s v="Activos fijos - Otros muebles n. C. P."/>
    <s v="SOMBRILLA TIPO PARASOL"/>
    <n v="53102505"/>
    <s v="MÍNIMA CUANTÍA"/>
    <n v="9"/>
    <n v="3"/>
    <n v="16"/>
    <n v="10"/>
    <n v="19500000"/>
    <s v="UNIDAD"/>
    <s v="NO SOLICITADAS"/>
  </r>
  <r>
    <x v="32"/>
    <s v="02-01-01-003-008"/>
    <s v="02-01-01-003-008-01-4"/>
    <s v="Activos fijos - Otros muebles n. C. P."/>
    <s v="MESA CUADRADA"/>
    <n v="56101519"/>
    <s v="MÍNIMA CUANTÍA"/>
    <n v="9"/>
    <n v="3"/>
    <n v="16"/>
    <n v="10"/>
    <n v="5500000"/>
    <s v="UNIDAD"/>
    <s v="NO SOLICITADAS"/>
  </r>
  <r>
    <x v="32"/>
    <s v="02-01-01-003-008"/>
    <s v="02-01-01-003-008-01-4"/>
    <s v="Activos fijos - Otros muebles n. C. P."/>
    <s v="SILLAS CON BRAZOS"/>
    <n v="56101522"/>
    <s v="MÍNIMA CUANTÍA"/>
    <n v="9"/>
    <n v="3"/>
    <n v="16"/>
    <n v="40"/>
    <n v="10000000"/>
    <s v="UNIDAD"/>
    <s v="NO SOLICITADAS"/>
  </r>
  <r>
    <x v="32"/>
    <s v="02-02-02-005-004"/>
    <s v="02-02-02-005-004-02-5"/>
    <s v="Adquisición de servicios - Servicios generales de construcción de tuberías y cables locales, y obras conexas"/>
    <s v="MANTENIMIENTO PTAR CERRO MILITAR PAN DE AZUCAR"/>
    <n v="72154022"/>
    <s v="MÍNIMA CUANTÍA"/>
    <n v="9"/>
    <n v="3"/>
    <n v="16"/>
    <n v="1"/>
    <n v="21000000"/>
    <s v="GLOBAL"/>
    <s v="NO SOLICITADAS"/>
  </r>
  <r>
    <x v="32"/>
    <s v="02-02-02-005-004"/>
    <s v="02-02-02-005-004-06"/>
    <s v="Adquisición de servicios - Servicios de instalaciones"/>
    <s v=" INSTALACIÓN PELÍCULAS DE SEGURIDAD PARA LA GUARDIA PRINCIPAL"/>
    <n v="72151704"/>
    <s v="MÍNIMA CUANTÍA"/>
    <n v="9"/>
    <n v="3"/>
    <n v="16"/>
    <n v="1"/>
    <n v="34400000"/>
    <s v="GLOBAL"/>
    <s v="NO SOLICITADAS"/>
  </r>
  <r>
    <x v="32"/>
    <s v="02-02-02-005-004"/>
    <s v="02-02-02-005-004-01-2"/>
    <s v="Adquisición de servicios - Servicios generales de construcción de edificaciones no residenciales"/>
    <s v="ADECUACIÓN CUBIERTA CAFETERÍA DEL CAMPUS ACADÉMICO "/>
    <n v="72102900"/>
    <s v="MÍNIMA CUANTÍA"/>
    <n v="9"/>
    <n v="3"/>
    <n v="16"/>
    <n v="1"/>
    <n v="51957520.310000002"/>
    <s v="GLOBAL"/>
    <s v="NO SOLICITADAS"/>
  </r>
  <r>
    <x v="32"/>
    <s v="02-02-01-003-007"/>
    <s v="02-02-01-003-007-01"/>
    <s v="Materiales y suministros - Vidrio y productos de vidrio"/>
    <s v="VIDRIO TEMPLADO 5mm  PARA MAPAS REGIONES"/>
    <n v="11151517"/>
    <s v="MÍNIMA CUANTÍA"/>
    <n v="9"/>
    <n v="3"/>
    <n v="10"/>
    <n v="1"/>
    <n v="627000"/>
    <s v="GLOBAL"/>
    <s v="NO SOLICITADAS"/>
  </r>
  <r>
    <x v="32"/>
    <s v="02-02-01-003-007"/>
    <s v="02-02-01-003-007-01"/>
    <s v="Materiales y suministros - Vidrio y productos de vidrio"/>
    <s v="VIDRIO TEMPLADO 5mm PARA GRILLAS (BASE AÉREA Y CERRO MILITAR PAN DE AZUCAR)"/>
    <n v="11151517"/>
    <s v="MÍNIMA CUANTÍA"/>
    <n v="9"/>
    <n v="3"/>
    <n v="10"/>
    <n v="1"/>
    <n v="462000"/>
    <s v="GLOBAL"/>
    <s v="NO SOLICITADAS"/>
  </r>
  <r>
    <x v="32"/>
    <s v="02-02-01-003-007"/>
    <s v="02-02-01-003-007-01"/>
    <s v="Materiales y suministros - Vidrio y productos de vidrio"/>
    <s v="VIDRIO TEMPLADO 5mm MAPA L26 "/>
    <n v="11151517"/>
    <s v="MÍNIMA CUANTÍA"/>
    <n v="9"/>
    <n v="3"/>
    <n v="10"/>
    <n v="1"/>
    <n v="1195195"/>
    <s v="GLOBAL"/>
    <s v="NO SOLICITADAS"/>
  </r>
  <r>
    <x v="32"/>
    <s v="02-02-01-003-007"/>
    <s v="02-02-01-003-007-01"/>
    <s v="Materiales y suministros - Vidrio y productos de vidrio"/>
    <s v="TABLERO VIDRIO TEMPLADO"/>
    <n v="11151517"/>
    <s v="MÍNIMA CUANTÍA"/>
    <n v="9"/>
    <n v="3"/>
    <n v="10"/>
    <n v="1"/>
    <n v="750000"/>
    <s v="GLOBAL"/>
    <s v="NO SOLICITADAS"/>
  </r>
  <r>
    <x v="32"/>
    <s v="02-02-01-003-006"/>
    <s v="02-02-01-003-006-02"/>
    <s v="Materiales y suministros - Otros productos de caucho"/>
    <s v="Morral Bolso CamelBak Hidratación"/>
    <n v="53121601"/>
    <s v="MÍNIMA CUANTÍA"/>
    <n v="9"/>
    <n v="3"/>
    <n v="10"/>
    <n v="1"/>
    <n v="1040157"/>
    <s v="GLOBAL"/>
    <s v="NO SOLICITADAS"/>
  </r>
  <r>
    <x v="32"/>
    <s v="02-02-02-008-009"/>
    <s v="02-02-02-008-009-02"/>
    <s v="Adquisición de servicios - Servicios de moldeado, estampado, extrusión y fabricación de productos similares de plástico"/>
    <s v="AVISO COMANDO AÉREO DE COMBATE No 7 Y ESCUDO - LOGO ACTUALIZADO FUERZA AÉREA COLOMBIANA"/>
    <n v="13102013"/>
    <s v="MÍNIMA CUANTÍA"/>
    <n v="9"/>
    <n v="3"/>
    <n v="10"/>
    <n v="1"/>
    <n v="10950000"/>
    <s v="GLOBAL"/>
    <s v="NO SOLICITADAS"/>
  </r>
  <r>
    <x v="32"/>
    <s v="02-02-01-002-007"/>
    <s v="02-02-01-002-007"/>
    <s v="Materiales y suministros - Artículos textiles (excepto prendas de vestir)"/>
    <s v="PROTECTOR DE COLCHON SENCILLO 100X190X35 CMS"/>
    <n v="52121504"/>
    <s v="MÍNIMA CUANTÍA"/>
    <n v="10"/>
    <n v="2"/>
    <n v="16"/>
    <n v="8"/>
    <n v="656000"/>
    <s v="UNIDAD"/>
    <s v="NO SOLICITADAS"/>
  </r>
  <r>
    <x v="32"/>
    <s v="02-02-01-002-007"/>
    <s v="02-02-01-002-007"/>
    <s v="Materiales y suministros - Artículos textiles (excepto prendas de vestir)"/>
    <s v="PROTECTOR DE COLCHON SEMIDOBLE 120X190X35 CMS"/>
    <n v="52121504"/>
    <s v="MÍNIMA CUANTÍA"/>
    <n v="10"/>
    <n v="2"/>
    <n v="16"/>
    <n v="48"/>
    <n v="4163115.84"/>
    <s v="UNIDAD"/>
    <s v="NO SOLICITADAS"/>
  </r>
  <r>
    <x v="32"/>
    <s v="02-02-01-002-007"/>
    <s v="02-02-01-002-007"/>
    <s v="Materiales y suministros - Artículos textiles (excepto prendas de vestir)"/>
    <s v="PROTECTOR DE COLCHON DOBLE 140X190X35 CMS"/>
    <n v="52121504"/>
    <s v="MÍNIMA CUANTÍA"/>
    <n v="10"/>
    <n v="2"/>
    <n v="16"/>
    <n v="2"/>
    <n v="176000"/>
    <s v="UNIDAD"/>
    <s v="NO SOLICITADAS"/>
  </r>
  <r>
    <x v="32"/>
    <s v="02-02-01-002-007"/>
    <s v="02-02-01-002-007"/>
    <s v="Materiales y suministros - Artículos textiles (excepto prendas de vestir)"/>
    <s v="PROTECTOR DE COLCHON QUEEN 160X190X40 CMS"/>
    <n v="52121504"/>
    <s v="MÍNIMA CUANTÍA"/>
    <n v="10"/>
    <n v="2"/>
    <n v="16"/>
    <n v="3"/>
    <n v="276000"/>
    <s v="UNIDAD"/>
    <s v="NO SOLICITADAS"/>
  </r>
  <r>
    <x v="32"/>
    <s v="02-02-01-002-007"/>
    <s v="02-02-01-002-007"/>
    <s v="Materiales y suministros - Artículos textiles (excepto prendas de vestir)"/>
    <s v="PROTECTOR DE COLCHON KING 200X200X40 CMS"/>
    <n v="52121504"/>
    <s v="MÍNIMA CUANTÍA"/>
    <n v="10"/>
    <n v="2"/>
    <n v="16"/>
    <n v="4"/>
    <n v="400000"/>
    <s v="UNIDAD"/>
    <s v="NO SOLICITADAS"/>
  </r>
  <r>
    <x v="32"/>
    <s v="02-02-02-007-002"/>
    <s v="02-02-02-007-002-01-1"/>
    <s v="Adquisición de servicios - Servicios de alquiler o arrendamiento con o sin opción de compra relativos a bienes inmuebles propios o arrendados"/>
    <s v="SERVICIO DE ARRENDAMIENTO DE VIVIENDA EN LA CIUDAD DE TULUÁ - DICIEMBRE 2021"/>
    <n v="80131501"/>
    <s v="CONTRATACIÓN DIRECTA"/>
    <n v="12"/>
    <n v="1"/>
    <n v="16"/>
    <n v="1"/>
    <n v="2500000"/>
    <s v="GLOBAL"/>
    <s v="NO SOLICITADAS"/>
  </r>
  <r>
    <x v="32"/>
    <s v="02-02-02-007-002"/>
    <s v="02-02-02-007-002-01-1"/>
    <s v="Adquisición de servicios - Servicios de alquiler o arrendamiento con o sin opción de compra relativos a bienes inmuebles propios o arrendados"/>
    <s v="PAGO ADMINISTRACIÓN APTOS LAS CEIBAS"/>
    <n v="80131501"/>
    <s v="CONTRATACIÓN DIRECTA"/>
    <n v="12"/>
    <n v="1"/>
    <n v="16"/>
    <n v="1"/>
    <n v="800000"/>
    <s v="GLOBAL"/>
    <s v="NO SOLICITADAS"/>
  </r>
  <r>
    <x v="32"/>
    <s v="02-01-01-004-005"/>
    <s v="02-01-01-004-005-02"/>
    <s v="Activos fijos - Maquinaria de informática y sus partes, piezas y accesorios"/>
    <s v="COMPUTADORES DE ESCRITORIO"/>
    <n v="43211507"/>
    <s v="MÍNIMA CUANTÍA"/>
    <n v="12"/>
    <n v="1"/>
    <n v="16"/>
    <n v="16"/>
    <n v="83600126.460000008"/>
    <s v="UNIDAD"/>
    <s v="NO SOLICITADAS"/>
  </r>
  <r>
    <x v="32"/>
    <s v="02-01-01-004-007"/>
    <s v="02-01-01-004-007-02"/>
    <s v="Activos fijos - Aparatos transmisores de televisión y radio; televisión, video y cámaras digitales; teléfonos"/>
    <s v="TELÉFONO MÓVIL GAMA MEDIA"/>
    <n v="43191501"/>
    <s v="MÍNIMA CUANTÍA"/>
    <n v="12"/>
    <n v="1"/>
    <n v="16"/>
    <n v="3"/>
    <n v="9239184"/>
    <s v="UNIDAD"/>
    <s v="NO SOLICITADAS"/>
  </r>
  <r>
    <x v="32"/>
    <s v="02-01-01-004-004"/>
    <s v="02-01-01-004-004-01"/>
    <s v="Activos fijos - Maquinaria agropecuaria o silvícola y sus partes y piezas"/>
    <s v="GUADAÑADORA 2.6HP  38.9CC PROFESIONAL"/>
    <n v="27112006"/>
    <s v="MÍNIMA CUANTÍA"/>
    <n v="12"/>
    <n v="1"/>
    <n v="16"/>
    <n v="12"/>
    <n v="22033500.960000001"/>
    <s v="UNIDAD"/>
    <s v="NO SOLICITADAS"/>
  </r>
  <r>
    <x v="32"/>
    <s v="02-01-01-004-004"/>
    <s v="02-01-01-004-004-01"/>
    <s v="Activos fijos - Maquinaria agropecuaria o silvícola y sus partes y piezas"/>
    <s v="CORTASETOS 27.2 CC 1.01HP 4,7KG"/>
    <n v="27111508"/>
    <s v="MÍNIMA CUANTÍA"/>
    <n v="12"/>
    <n v="1"/>
    <n v="16"/>
    <n v="2"/>
    <n v="2356256"/>
    <s v="UNIDAD"/>
    <s v="NO SOLICITADAS"/>
  </r>
  <r>
    <x v="32"/>
    <s v="02-01-01-004-004"/>
    <s v="02-01-01-004-004-01"/>
    <s v="Activos fijos - Maquinaria agropecuaria o silvícola y sus partes y piezas"/>
    <s v="FUMIGADORA SR 420"/>
    <n v="21101800"/>
    <s v="MÍNIMA CUANTÍA"/>
    <n v="12"/>
    <n v="1"/>
    <n v="16"/>
    <n v="1"/>
    <n v="2356806.0099999998"/>
    <s v="UNIDAD"/>
    <s v="NO SOLICITADAS"/>
  </r>
  <r>
    <x v="32"/>
    <s v="02-01-01-004-004"/>
    <s v="02-01-01-004-004-02"/>
    <s v="Activos fijos - Máquinas herramientas y sus partes, piezas y accesorios"/>
    <s v="MAQUINA MOTOSIERRA DE 50CM 2.9HP 45.4CC1"/>
    <n v="27111508"/>
    <s v="MÍNIMA CUANTÍA"/>
    <n v="12"/>
    <n v="1"/>
    <n v="16"/>
    <n v="2"/>
    <n v="3669803.56"/>
    <s v="UNIDAD"/>
    <s v="NO SOLICITADAS"/>
  </r>
  <r>
    <x v="32"/>
    <s v="02-01-01-004-004"/>
    <s v="02-01-01-004-004-02"/>
    <s v="Activos fijos - Máquinas herramientas y sus partes, piezas y accesorios"/>
    <s v="HIDROLAVADORA HD 4/9 CAGE 1300PSI 2HP 110V 8.3L/M"/>
    <n v="52141600"/>
    <s v="MÍNIMA CUANTÍA"/>
    <n v="12"/>
    <n v="1"/>
    <n v="16"/>
    <n v="2"/>
    <n v="5223201"/>
    <s v="UNIDAD"/>
    <s v="NO SOLICITADAS"/>
  </r>
  <r>
    <x v="32"/>
    <s v="02-01-01-004-004"/>
    <s v="02-01-01-004-004-02"/>
    <s v="Activos fijos - Máquinas herramientas y sus partes, piezas y accesorios"/>
    <s v="PULIDORA DE 7&quot; EJE 5/8"/>
    <n v="22101619"/>
    <s v="MÍNIMA CUANTÍA"/>
    <n v="12"/>
    <n v="1"/>
    <n v="16"/>
    <n v="1"/>
    <n v="1131808.01"/>
    <s v="UNIDAD"/>
    <s v="NO SOLICITADAS"/>
  </r>
  <r>
    <x v="32"/>
    <s v="02-01-01-004-003"/>
    <s v="02-01-01-004-003-09"/>
    <s v="Activos fijos - Otras máquinas para usos generales y sus partes y piezas"/>
    <s v="AIRES ACONDICIONADOS"/>
    <n v="40101701"/>
    <s v="MÍNIMA CUANTÍA"/>
    <n v="12"/>
    <n v="1"/>
    <n v="16"/>
    <n v="10"/>
    <n v="37073889"/>
    <s v="UNIDAD"/>
    <s v="NO SOLICITADAS"/>
  </r>
  <r>
    <x v="32"/>
    <s v="02-02-01-004-008"/>
    <s v="02-02-01-004-008-03"/>
    <s v="Materiales y suministros - Instrumentos ópticos y equipo fotográfico; partes, piezas y accesorios"/>
    <s v="Cámara GOPRO HERO 9 BLACK"/>
    <n v="45121516"/>
    <s v="MÍNIMA CUANTÍA"/>
    <n v="12"/>
    <n v="1"/>
    <n v="10"/>
    <n v="1"/>
    <n v="1899900"/>
    <s v="UNIDAD"/>
    <s v="NO SOLICITADAS"/>
  </r>
  <r>
    <x v="33"/>
    <s v="1502-0100-34-0-1502090-02"/>
    <s v="02-01-01-001-002-10"/>
    <s v="ADQUISICIÓN DE BIENES Y SERVICIOS - INFRAESTRUCTURA DE SOPORTE CONSTRUIDA - FORTALECIMIENTO DE LA INFRAESTRUCTURA EN LA FUERZA AÉREA COLOMBIANA CON EL FIN DE SOPORTAR LAS OPERACIONES AÉREAS A NIVEL   NACIONAL"/>
    <s v="OBRA PÚBLICA PARA LA CONSTRUCCIÓN DEL NUCLEO SEGURIDAD EN LA ESCUELA MILITAR DE AVIACIÓN"/>
    <n v="72121400"/>
    <s v="SELECCIÓN ABREVIADA MENOR CUANTÍA"/>
    <n v="6"/>
    <n v="6"/>
    <n v="11"/>
    <n v="1"/>
    <n v="981513566.26999998"/>
    <s v="GLOBAL"/>
    <m/>
  </r>
  <r>
    <x v="33"/>
    <s v="1502-0100-34-0-1502090-02"/>
    <s v="02-01-01-004-006-01"/>
    <s v="ADQUISICIÓN DE BIENES Y SERVICIOS - INFRAESTRUCTURA DE SOPORTE CONSTRUIDA - FORTALECIMIENTO DE LA INFRAESTRUCTURA EN LA FUERZA AÉREA COLOMBIANA CON EL FIN DE SOPORTAR LAS OPERACIONES AÉREAS A NIVEL   NACIONAL"/>
    <s v="OBRA PÚBLICA PARA LA CONSTRUCCIÓN DEL NUCLEO SEGURIDAD EN LA ESCUELA MILITAR DE AVIACIÓN SUMINISTRO INSTALACIÓN Y PUESTA EN SERVICIO TRANSFORMADOR TRIFÁSICO TIPO PEDESTAL DE 30KVA DEVANADO CU-CU, INCLUYE TODOS LOS ACCESORIOS NECESARIOS PARA SU CORRECTA INSTALACIÓN Y PUESTA EN SERVICIO"/>
    <n v="39121030"/>
    <s v="SELECCIÓN ABREVIADA MENOR CUANTÍA"/>
    <n v="6"/>
    <n v="6"/>
    <n v="11"/>
    <n v="1"/>
    <n v="13910039.710000001"/>
    <s v="GLOBAL"/>
    <m/>
  </r>
  <r>
    <x v="33"/>
    <s v="1502-0100-34-0-1502090-02"/>
    <s v="02-01-01-004-006-01"/>
    <s v="ADQUISICIÓN DE BIENES Y SERVICIOS - INFRAESTRUCTURA DE SOPORTE CONSTRUIDA - FORTALECIMIENTO DE LA INFRAESTRUCTURA EN LA FUERZA AÉREA COLOMBIANA CON EL FIN DE SOPORTAR LAS OPERACIONES AÉREAS A NIVEL   NACIONAL"/>
    <s v="OBRA PÚBLICA PARA LA CONSTRUCCIÓN DEL NUCLEO SEGURIDAD EN LA ESCUELA MILITAR DE AVIACIÓN SUMINISTRO, INSTALACIÓN Y PUESTA EN SERVICIO DE CAJA DE MANIOBRAS EN MEDIA TENSIÓN 13,2 KV DE TRES (03) VÍAS, INCLUYE TODOS LOS ELEMENTOS NECESARIOS PARA SU CORRECTA INSTALACIÓN Y PUESTA EN FUNCIONAMIENTO."/>
    <n v="39122100"/>
    <s v="SELECCIÓN ABREVIADA MENOR CUANTÍA"/>
    <n v="6"/>
    <n v="6"/>
    <n v="11"/>
    <n v="1"/>
    <n v="9048462.5"/>
    <s v="GLOBAL"/>
    <m/>
  </r>
  <r>
    <x v="33"/>
    <s v="1502-0100-34-0-1502090-02"/>
    <s v="02-01-01-004-003-02"/>
    <s v="ADQUISICIÓN DE BIENES Y SERVICIOS - INFRAESTRUCTURA DE SOPORTE CONSTRUIDA - FORTALECIMIENTO DE LA INFRAESTRUCTURA EN LA FUERZA AÉREA COLOMBIANA CON EL FIN DE SOPORTAR LAS OPERACIONES AÉREAS A NIVEL   NACIONAL"/>
    <s v="OBRA PÚBLICA PARA LA CONSTRUCCIÓN DEL NUCLEO SEGURIDAD EN LA ESCUELA MILITAR DE AVIACIÓN SUMINISTRO, INSTALACION Y PUESTA EN FUNCIONAMIENTO DE EQUIPO EYECTOR PARA AGUAS RESIDUALES CENTRIFUGA. HIERRO FUNDIDO. Potencia 2 HP. Monofasico. Qm=88 GPM. Incluye tablero de control."/>
    <n v="40151574"/>
    <s v="SELECCIÓN ABREVIADA MENOR CUANTÍA"/>
    <n v="6"/>
    <n v="6"/>
    <n v="11"/>
    <n v="2"/>
    <n v="5767208.8600000003"/>
    <s v="GLOBAL"/>
    <m/>
  </r>
  <r>
    <x v="33"/>
    <s v="1502-0100-34-0-1502090-02"/>
    <s v="02-01-01-004-003-02"/>
    <s v="ADQUISICIÓN DE BIENES Y SERVICIOS - INFRAESTRUCTURA DE SOPORTE CONSTRUIDA - FORTALECIMIENTO DE LA INFRAESTRUCTURA EN LA FUERZA AÉREA COLOMBIANA CON EL FIN DE SOPORTAR LAS OPERACIONES AÉREAS A NIVEL   NACIONAL"/>
    <s v="OBRA PÚBLICA PARA LA CONSTRUCCIÓN DEL NUCLEO SEGURIDAD EN LA ESCUELA MILITAR DE AVIACIÓN SUMINISTRO, INSTALACION Y PUESTA EN FUNCIONAMIENTO DE ELECTROBOMBA CENTRIFUGA. HIERRO GRIS. Potencia 1 HP. Monofasico. Qm=40 GPM. Incluye tablero de control."/>
    <n v="40151574"/>
    <s v="SELECCIÓN ABREVIADA MENOR CUANTÍA"/>
    <n v="6"/>
    <n v="6"/>
    <n v="11"/>
    <n v="1"/>
    <n v="975642"/>
    <s v="GLOBAL"/>
    <m/>
  </r>
  <r>
    <x v="34"/>
    <s v="02-01-01-003-008"/>
    <s v="02-01-01-003-008-01-1"/>
    <s v="Activos fijos - Asientos"/>
    <s v="SILLA DE CONFERENCIA"/>
    <s v="56112104 "/>
    <s v="MÍNIMA CUANTÍA"/>
    <n v="7"/>
    <n v="3"/>
    <n v="10"/>
    <n v="1"/>
    <n v="1091999"/>
    <s v="UNIDAD"/>
    <s v="NO SOLICITADAS"/>
  </r>
  <r>
    <x v="34"/>
    <s v="02-01-01-003-008"/>
    <s v="02-01-01-003-008-01-1"/>
    <s v="Activos fijos - Asientos"/>
    <s v="SILLA DE CONFERENCIA"/>
    <s v="56112104 "/>
    <s v="MÍNIMA CUANTÍA"/>
    <n v="7"/>
    <n v="3"/>
    <n v="16"/>
    <n v="2"/>
    <n v="2183997"/>
    <s v="UNIDAD"/>
    <s v="NO SOLICITADAS"/>
  </r>
  <r>
    <x v="34"/>
    <s v="02-01-01-003-008"/>
    <s v="02-01-01-003-008-01-1"/>
    <s v="Activos fijos - Asientos"/>
    <s v="SILLA PARA AUDITORIO"/>
    <s v="56112101 "/>
    <s v="MÍNIMA CUANTÍA"/>
    <n v="7"/>
    <n v="3"/>
    <n v="16"/>
    <n v="80"/>
    <n v="46591928"/>
    <s v="UNIDAD"/>
    <s v="NO SOLICITADAS"/>
  </r>
  <r>
    <x v="34"/>
    <s v="02-01-01-003-008"/>
    <s v="02-01-01-003-008-01-2"/>
    <s v="Activos fijos - Muebles, del tipo utilizado en oficinas"/>
    <s v="MESA TIPO SALA DE JUNTAS"/>
    <s v="56101706 "/>
    <s v="MÍNIMA CUANTÍA"/>
    <n v="7"/>
    <n v="3"/>
    <n v="16"/>
    <n v="1"/>
    <n v="3275997"/>
    <s v="UNIDAD"/>
    <s v="NO SOLICITADAS"/>
  </r>
  <r>
    <x v="34"/>
    <s v="02-01-01-004-003"/>
    <s v="02-01-01-004-003-02"/>
    <s v="Activos fijos - Bombas, compresores, motores de fuerza hidráulica y motores de potencia neumática y válvulas y sus partes y piezas"/>
    <s v="COMPRESOR DE AIRE CON PISTOLA"/>
    <n v="40151601"/>
    <s v="MÍNIMA CUANTÍA"/>
    <n v="3"/>
    <n v="2"/>
    <n v="10"/>
    <n v="1"/>
    <n v="517650"/>
    <s v="UNIDAD"/>
    <s v="NO SOLICITADAS"/>
  </r>
  <r>
    <x v="34"/>
    <s v="02-01-01-004-004"/>
    <s v="02-01-01-004-004-02"/>
    <s v="Activos fijos - Máquinas herramientas y sus partes, piezas y accesorios"/>
    <s v="JUEGO DE LLAVES BOCA FIJA Y HEXAGONALES"/>
    <n v="27111729"/>
    <s v="MÍNIMA CUANTÍA"/>
    <n v="3"/>
    <n v="2"/>
    <n v="10"/>
    <n v="1"/>
    <n v="464100"/>
    <s v="UNIDAD"/>
    <s v="NO SOLICITADAS"/>
  </r>
  <r>
    <x v="34"/>
    <s v="02-01-01-004-004"/>
    <s v="02-01-01-004-004-02"/>
    <s v="Activos fijos - Máquinas herramientas y sus partes, piezas y accesorios"/>
    <s v="ATORNILLADOR INALÁMBRICO"/>
    <n v="27111734"/>
    <s v="MÍNIMA CUANTÍA"/>
    <n v="3"/>
    <n v="2"/>
    <n v="10"/>
    <n v="1"/>
    <n v="107100"/>
    <s v="UNIDAD"/>
    <s v="NO SOLICITADAS"/>
  </r>
  <r>
    <x v="34"/>
    <s v="02-01-01-004-004"/>
    <s v="02-01-01-004-004-02"/>
    <s v="Activos fijos - Máquinas herramientas y sus partes, piezas y accesorios"/>
    <s v="HIDROLAVADORA INDUSTRIAL"/>
    <n v="25191740"/>
    <s v="MÍNIMA CUANTÍA"/>
    <n v="3"/>
    <n v="2"/>
    <n v="10"/>
    <n v="1"/>
    <n v="2023000"/>
    <s v="UNIDAD"/>
    <s v="NO SOLICITADAS"/>
  </r>
  <r>
    <x v="34"/>
    <s v="02-01-01-004-004"/>
    <s v="02-01-01-004-004-02"/>
    <s v="Activos fijos - Máquinas herramientas y sus partes, piezas y accesorios"/>
    <s v="PINZA VOLTA PERIMÉTRICA DIGITAL"/>
    <n v="27112105"/>
    <s v="MÍNIMA CUANTÍA"/>
    <n v="3"/>
    <n v="2"/>
    <n v="10"/>
    <n v="1"/>
    <n v="189210"/>
    <s v="UNIDAD"/>
    <s v="NO SOLICITADAS"/>
  </r>
  <r>
    <x v="34"/>
    <s v="02-01-01-004-004"/>
    <s v="02-01-01-004-004-02"/>
    <s v="Activos fijos - Máquinas herramientas y sus partes, piezas y accesorios"/>
    <s v="GENERADOR DE TONOS PARA IDENTIFICAR CABLES"/>
    <n v="41113600"/>
    <s v="MÍNIMA CUANTÍA"/>
    <n v="3"/>
    <n v="2"/>
    <n v="10"/>
    <n v="1"/>
    <n v="109480"/>
    <s v="UNIDAD"/>
    <s v="NO SOLICITADAS"/>
  </r>
  <r>
    <x v="34"/>
    <s v="02-01-01-004-004"/>
    <s v="02-01-01-004-004-02"/>
    <s v="Activos fijos - Máquinas herramientas y sus partes, piezas y accesorios"/>
    <s v="ROTO MARTILLO DEMOLEDOR 800W, 3,0 JOULES"/>
    <n v="41116401"/>
    <s v="MÍNIMA CUANTÍA"/>
    <n v="3"/>
    <n v="2"/>
    <n v="10"/>
    <n v="1"/>
    <n v="1368500"/>
    <s v="UNIDAD"/>
    <s v="NO SOLICITADAS"/>
  </r>
  <r>
    <x v="34"/>
    <s v="02-01-01-004-004"/>
    <s v="02-01-01-004-004-02"/>
    <s v="Activos fijos - Máquinas herramientas y sus partes, piezas y accesorios"/>
    <s v="ESCALERA"/>
    <n v="30162101"/>
    <s v="MÍNIMA CUANTÍA"/>
    <n v="3"/>
    <n v="2"/>
    <n v="10"/>
    <n v="1"/>
    <n v="374850"/>
    <s v="UNIDAD"/>
    <s v="NO SOLICITADAS"/>
  </r>
  <r>
    <x v="34"/>
    <s v="02-01-01-004-004"/>
    <s v="02-01-01-004-004-02"/>
    <s v="Activos fijos - Máquinas herramientas y sus partes, piezas y accesorios"/>
    <s v="PONCHADORA"/>
    <n v="27112105"/>
    <s v="MÍNIMA CUANTÍA"/>
    <n v="3"/>
    <n v="2"/>
    <n v="10"/>
    <n v="1"/>
    <n v="65450"/>
    <s v="UNIDAD"/>
    <s v="NO SOLICITADAS"/>
  </r>
  <r>
    <x v="34"/>
    <s v="02-01-01-004-005"/>
    <s v="02-01-01-004-005-02"/>
    <s v="Activos fijos - Maquinaria de informática y sus partes, piezas y accesorios"/>
    <s v="ESTACIÓN DE TRABAJO WORKSTATION "/>
    <n v="43211500"/>
    <s v="SELECCIÓN ABREVIADA MENOR CUANTÍA"/>
    <n v="5"/>
    <n v="3"/>
    <n v="10"/>
    <n v="5"/>
    <n v="34482000"/>
    <s v="UNIDAD"/>
    <s v="NO SOLICITADAS"/>
  </r>
  <r>
    <x v="34"/>
    <s v="02-01-01-004-005"/>
    <s v="02-01-01-004-005-02"/>
    <s v="Activos fijos - Maquinaria de informática y sus partes, piezas y accesorios"/>
    <s v="ESTACIÓN DE TRABAJO WORKSTATION "/>
    <n v="43211500"/>
    <s v="SELECCIÓN ABREVIADA MENOR CUANTÍA"/>
    <n v="5"/>
    <n v="3"/>
    <n v="10"/>
    <n v="1"/>
    <n v="5909900"/>
    <s v="UNIDAD"/>
    <s v="NO SOLICITADAS"/>
  </r>
  <r>
    <x v="34"/>
    <s v="02-01-01-004-005"/>
    <s v="02-01-01-004-005-02"/>
    <s v="Activos fijos - Maquinaria de informática y sus partes, piezas y accesorios"/>
    <s v="ESTACIÓN DE TRABAJO WORKSTATION "/>
    <n v="43211500"/>
    <s v="SELECCIÓN ABREVIADA MENOR CUANTÍA"/>
    <n v="5"/>
    <n v="3"/>
    <n v="16"/>
    <n v="25"/>
    <n v="172410000"/>
    <s v="UNIDAD"/>
    <s v="NO SOLICITADAS"/>
  </r>
  <r>
    <x v="34"/>
    <s v="02-01-01-004-005"/>
    <s v="02-01-01-004-005-02"/>
    <s v="Activos fijos - Maquinaria de informática y sus partes, piezas y accesorios"/>
    <s v="ESTACIÓN DE TRABAJO WORKSTATION "/>
    <n v="43211500"/>
    <s v="SELECCIÓN ABREVIADA MENOR CUANTÍA"/>
    <n v="5"/>
    <n v="3"/>
    <n v="16"/>
    <n v="1"/>
    <n v="986500"/>
    <s v="UNIDAD"/>
    <s v="NO SOLICITADAS"/>
  </r>
  <r>
    <x v="34"/>
    <s v="02-01-01-004-005"/>
    <s v="02-01-01-004-005-02"/>
    <s v="Activos fijos - Maquinaria de informática y sus partes, piezas y accesorios"/>
    <s v="COMPUTADOR PORTÁTIL GAMER"/>
    <n v="43211500"/>
    <s v="MÍNIMA CUANTÍA"/>
    <n v="7"/>
    <n v="3"/>
    <n v="16"/>
    <n v="2"/>
    <n v="13400000"/>
    <s v="UNIDAD"/>
    <s v="NO SOLICITADAS"/>
  </r>
  <r>
    <x v="34"/>
    <s v="02-01-01-004-005"/>
    <s v="02-01-01-004-005-02"/>
    <s v="Activos fijos - Maquinaria de informática y sus partes, piezas y accesorios"/>
    <s v="CONMUTADOR HDMI 4K"/>
    <n v="43211500"/>
    <s v="MÍNIMA CUANTÍA"/>
    <n v="7"/>
    <n v="3"/>
    <n v="16"/>
    <n v="2"/>
    <n v="470000"/>
    <s v="UNIDAD"/>
    <s v="NO SOLICITADAS"/>
  </r>
  <r>
    <x v="34"/>
    <s v="02-01-01-004-007"/>
    <s v="02-01-01-004-007-02"/>
    <s v="Activos fijos - Aparatos transmisores de televisión y radio; televisión, video y cámaras digitales; teléfonos"/>
    <s v="CÁMARA PROFESIONAL FULL HD, 2 INPUTS XLR"/>
    <n v="45121506"/>
    <s v="MÍNIMA CUANTÍA"/>
    <n v="7"/>
    <n v="3"/>
    <n v="16"/>
    <n v="2"/>
    <n v="11700000"/>
    <s v="UNIDAD"/>
    <s v="NO SOLICITADAS"/>
  </r>
  <r>
    <x v="34"/>
    <s v="02-01-01-004-007"/>
    <s v="02-01-01-004-007-02"/>
    <s v="Activos fijos - Aparatos transmisores de televisión y radio; televisión, video y cámaras digitales; teléfonos"/>
    <s v="CÁMARA DE AUTO TRACKING."/>
    <n v="45121506"/>
    <s v="MÍNIMA CUANTÍA"/>
    <n v="7"/>
    <n v="3"/>
    <n v="16"/>
    <n v="1"/>
    <n v="3025000"/>
    <s v="UNIDAD"/>
    <s v="NO SOLICITADAS"/>
  </r>
  <r>
    <x v="34"/>
    <s v="02-01-01-004-007"/>
    <s v="02-01-01-004-007-02"/>
    <s v="Activos fijos - Aparatos transmisores de televisión y radio; televisión, video y cámaras digitales; teléfonos"/>
    <s v="SWITCHERS DE CÁMARAS"/>
    <n v="45121600"/>
    <s v="MÍNIMA CUANTÍA"/>
    <n v="7"/>
    <n v="3"/>
    <n v="16"/>
    <n v="1"/>
    <n v="3130000"/>
    <s v="UNIDAD"/>
    <s v="NO SOLICITADAS"/>
  </r>
  <r>
    <x v="34"/>
    <s v="02-01-01-004-007"/>
    <s v="02-01-01-004-007-02"/>
    <s v="Activos fijos - Aparatos transmisores de televisión y radio; televisión, video y cámaras digitales; teléfonos"/>
    <s v="ESTABILIZADOR CÁMARA DJI RONING"/>
    <n v="45121600"/>
    <s v="MÍNIMA CUANTÍA"/>
    <n v="7"/>
    <n v="3"/>
    <n v="16"/>
    <n v="1"/>
    <n v="2750000"/>
    <s v="UNIDAD"/>
    <s v="NO SOLICITADAS"/>
  </r>
  <r>
    <x v="34"/>
    <s v="02-01-01-004-007"/>
    <s v="02-01-01-004-007-02"/>
    <s v="Activos fijos - Aparatos transmisores de televisión y radio; televisión, video y cámaras digitales; teléfonos"/>
    <s v="TRÍPODE CÁMARA CABEZA SEMI-FLUIDA"/>
    <n v="45121602"/>
    <s v="MÍNIMA CUANTÍA"/>
    <n v="7"/>
    <n v="3"/>
    <n v="16"/>
    <n v="2"/>
    <n v="380000"/>
    <s v="UNIDAD"/>
    <s v="NO SOLICITADAS"/>
  </r>
  <r>
    <x v="34"/>
    <s v="02-01-01-004-007"/>
    <s v="02-01-01-004-007-03"/>
    <s v="Activos fijos - Radiorreceptores y receptores de televisión; aparatos para la grabación y reproducción de sonido y video; micrófonos, altavoces, amplificadores, etc."/>
    <s v="MICRÓFONOS INALÁMBRICOS DE MANO"/>
    <n v="52161551"/>
    <s v="MÍNIMA CUANTÍA"/>
    <n v="7"/>
    <n v="3"/>
    <n v="16"/>
    <n v="2"/>
    <n v="2060000"/>
    <s v="UNIDAD"/>
    <s v="NO SOLICITADAS"/>
  </r>
  <r>
    <x v="34"/>
    <s v="02-01-01-004-007"/>
    <s v="02-01-01-004-007-03"/>
    <s v="Activos fijos - Radiorreceptores y receptores de televisión; aparatos para la grabación y reproducción de sonido y video; micrófonos, altavoces, amplificadores, etc."/>
    <s v="MICRÓFONO ALÁMBRICO DE MANO"/>
    <n v="52161520"/>
    <s v="MÍNIMA CUANTÍA"/>
    <n v="7"/>
    <n v="3"/>
    <n v="16"/>
    <n v="2"/>
    <n v="608000"/>
    <s v="UNIDAD"/>
    <s v="NO SOLICITADAS"/>
  </r>
  <r>
    <x v="34"/>
    <s v="02-01-01-004-007"/>
    <s v="02-01-01-004-007-03"/>
    <s v="Activos fijos - Radiorreceptores y receptores de televisión; aparatos para la grabación y reproducción de sonido y video; micrófonos, altavoces, amplificadores, etc."/>
    <s v="CONSOLA MEZCLADORA DE AUDIO"/>
    <n v="52161541"/>
    <s v="MÍNIMA CUANTÍA"/>
    <n v="7"/>
    <n v="3"/>
    <n v="16"/>
    <n v="1"/>
    <n v="1610000"/>
    <s v="UNIDAD"/>
    <s v="NO SOLICITADAS"/>
  </r>
  <r>
    <x v="34"/>
    <s v="02-01-01-004-007"/>
    <s v="02-01-01-004-007-03"/>
    <s v="Activos fijos - Radiorreceptores y receptores de televisión; aparatos para la grabación y reproducción de sonido y video; micrófonos, altavoces, amplificadores, etc."/>
    <s v="AUDÍFONOS"/>
    <n v="52161514"/>
    <s v="MÍNIMA CUANTÍA"/>
    <n v="7"/>
    <n v="3"/>
    <n v="16"/>
    <n v="2"/>
    <n v="780000"/>
    <s v="UNIDAD"/>
    <s v="NO SOLICITADAS"/>
  </r>
  <r>
    <x v="34"/>
    <s v="02-01-01-004-007"/>
    <s v="02-01-01-004-007-03"/>
    <s v="Activos fijos - Radiorreceptores y receptores de televisión; aparatos para la grabación y reproducción de sonido y video; micrófonos, altavoces, amplificadores, etc."/>
    <s v="MICRÓFONO INALÁMBRICO SOLAPA"/>
    <n v="52161551"/>
    <s v="MÍNIMA CUANTÍA"/>
    <n v="7"/>
    <n v="3"/>
    <n v="16"/>
    <n v="1"/>
    <n v="1350000"/>
    <s v="UNIDAD"/>
    <s v="NO SOLICITADAS"/>
  </r>
  <r>
    <x v="34"/>
    <s v="02-01-01-004-007"/>
    <s v="02-01-01-004-007-03"/>
    <s v="Activos fijos - Radiorreceptores y receptores de televisión; aparatos para la grabación y reproducción de sonido y video; micrófonos, altavoces, amplificadores, etc."/>
    <s v="WALKIE TALKIES DE LARGO ALCANCE"/>
    <n v="52161511"/>
    <s v="MÍNIMA CUANTÍA"/>
    <n v="7"/>
    <n v="3"/>
    <n v="16"/>
    <n v="2"/>
    <n v="1450000"/>
    <s v="UNIDAD"/>
    <s v="NO SOLICITADAS"/>
  </r>
  <r>
    <x v="34"/>
    <s v="02-01-01-004-007"/>
    <s v="02-01-01-004-007-03"/>
    <s v="Activos fijos - Radiorreceptores y receptores de televisión; aparatos para la grabación y reproducción de sonido y video; micrófonos, altavoces, amplificadores, etc."/>
    <s v="PANTALLAS TÁCTILES INTERACTIVAS 65&quot;"/>
    <n v="43211903"/>
    <s v="MÍNIMA CUANTÍA"/>
    <n v="11"/>
    <n v="2"/>
    <n v="16"/>
    <n v="4"/>
    <n v="52474240"/>
    <s v="UNIDAD"/>
    <s v="NO SOLICITADAS"/>
  </r>
  <r>
    <x v="34"/>
    <s v="02-01-01-004-007"/>
    <s v="02-01-01-004-007-03"/>
    <s v="Activos fijos - Radiorreceptores y receptores de televisión; aparatos para la grabación y reproducción de sonido y video; micrófonos, altavoces, amplificadores, etc."/>
    <s v="SALDO DE APROPIACIÓN"/>
    <n v="43211903"/>
    <n v="0"/>
    <n v="0"/>
    <n v="0"/>
    <n v="16"/>
    <n v="1"/>
    <n v="556"/>
    <s v="UNIDAD"/>
    <s v=""/>
  </r>
  <r>
    <x v="34"/>
    <s v="02-01-01-004-009"/>
    <s v="02-01-01-004-009-09-3"/>
    <s v="Activos fijos - Vehículos n. C. P. Sin propulsión mecánica"/>
    <s v="CARRETILLA"/>
    <n v="60141204"/>
    <s v="MÍNIMA CUANTÍA"/>
    <n v="3"/>
    <n v="2"/>
    <n v="10"/>
    <n v="1"/>
    <n v="183750"/>
    <s v="UNIDAD"/>
    <s v="NO SOLICITADAS"/>
  </r>
  <r>
    <x v="34"/>
    <s v="02-01-01-006-002"/>
    <s v="02-01-01-006-002-03-2"/>
    <s v="Activos fijos - Bases de datos"/>
    <s v="SOFTWARE STREAMING"/>
    <n v="43232304"/>
    <s v="MÍNIMA CUANTÍA"/>
    <n v="7"/>
    <n v="3"/>
    <n v="16"/>
    <n v="2"/>
    <n v="4790000"/>
    <s v="UNIDAD"/>
    <s v="NO SOLICITADAS"/>
  </r>
  <r>
    <x v="34"/>
    <s v="02-02-01-002-006"/>
    <s v="02-02-01-002-006"/>
    <s v="Materiales y suministros - Hilados e hilos; tejidos de fibras textiles incluso afelpados"/>
    <s v="ESTOPA"/>
    <n v="11162116"/>
    <s v="MÍNIMA CUANTÍA"/>
    <n v="3"/>
    <n v="2"/>
    <n v="10"/>
    <n v="1"/>
    <n v="8330"/>
    <s v="UNIDAD"/>
    <s v="NO SOLICITADAS"/>
  </r>
  <r>
    <x v="34"/>
    <s v="02-02-01-002-007"/>
    <s v="02-02-01-002-007"/>
    <s v="Materiales y suministros - Artículos textiles (excepto prendas de vestir)"/>
    <s v="BANDERINES PROTOCOLARIOS"/>
    <n v="55121715"/>
    <s v="MÍNIMA CUANTÍA"/>
    <n v="2"/>
    <n v="4"/>
    <n v="10"/>
    <n v="16"/>
    <n v="2240000"/>
    <s v="UNIDAD"/>
    <s v="NO SOLICITADAS"/>
  </r>
  <r>
    <x v="34"/>
    <s v="02-02-01-002-007"/>
    <s v="02-02-01-002-007"/>
    <s v="Materiales y suministros - Artículos textiles (excepto prendas de vestir)"/>
    <s v="PORTA ESTANDARTE "/>
    <n v="55121715"/>
    <s v="MÍNIMA CUANTÍA"/>
    <n v="2"/>
    <n v="4"/>
    <n v="10"/>
    <n v="6"/>
    <n v="540000"/>
    <s v="UNIDAD"/>
    <s v="NO SOLICITADAS"/>
  </r>
  <r>
    <x v="34"/>
    <s v="02-02-01-003-001"/>
    <s v="02-02-01-003-001"/>
    <s v="Materiales y suministros - Productos de madera, corcho, cestería y espartería"/>
    <s v="ASTAS CON SUS RESPECTIVAS BASES"/>
    <n v="55121905"/>
    <s v="MÍNIMA CUANTÍA"/>
    <n v="2"/>
    <n v="4"/>
    <n v="10"/>
    <n v="12"/>
    <n v="2040000"/>
    <s v="UNIDAD"/>
    <s v="NO SOLICITADAS"/>
  </r>
  <r>
    <x v="34"/>
    <s v="02-02-01-003-001"/>
    <s v="02-02-01-003-001"/>
    <s v="Materiales y suministros - Productos de madera, corcho, cestería y espartería"/>
    <s v="SOPORTE BASE PARA MONITOR COMPUTADOR"/>
    <n v="56112002"/>
    <s v="MÍNIMA CUANTÍA"/>
    <n v="5"/>
    <n v="3"/>
    <n v="10"/>
    <n v="19"/>
    <n v="1521653"/>
    <s v="GLOBAL"/>
    <s v="NO SOLICITADAS"/>
  </r>
  <r>
    <x v="34"/>
    <s v="02-02-01-003-002"/>
    <s v="02-02-01-003-002-01"/>
    <s v="Materiales y suministros - Pasta de papel, papel y cartón"/>
    <s v="CAJA PARA ARCHIVO REF:X-200 APERTURA TIPO NEVERA"/>
    <n v="44111515"/>
    <s v="MÍNIMA CUANTÍA"/>
    <n v="5"/>
    <n v="3"/>
    <n v="10"/>
    <n v="56"/>
    <n v="289912"/>
    <s v="UNIDAD"/>
    <s v="NO SOLICITADAS"/>
  </r>
  <r>
    <x v="34"/>
    <s v="02-02-01-003-002"/>
    <s v="02-02-01-003-002-01"/>
    <s v="Materiales y suministros - Pasta de papel, papel y cartón"/>
    <s v="CARPETA TAMAÑO OFICIO BLANCO CARPETA 4 ALETAS CALIBRE DE CARTÓN 320 GR/M2"/>
    <n v="44122003"/>
    <s v="MÍNIMA CUANTÍA"/>
    <n v="5"/>
    <n v="3"/>
    <n v="10"/>
    <n v="1000"/>
    <n v="1856000"/>
    <s v="UNIDAD"/>
    <s v="NO SOLICITADAS"/>
  </r>
  <r>
    <x v="34"/>
    <s v="02-02-01-003-002"/>
    <s v="02-02-01-003-002-01"/>
    <s v="Materiales y suministros - Pasta de papel, papel y cartón"/>
    <s v="LIBRO DE ACTAS  200 FOLIOS:  "/>
    <n v="14111807"/>
    <s v="MÍNIMA CUANTÍA"/>
    <n v="5"/>
    <n v="3"/>
    <n v="10"/>
    <n v="10"/>
    <n v="94250"/>
    <s v="UNIDAD"/>
    <s v="NO SOLICITADAS"/>
  </r>
  <r>
    <x v="34"/>
    <s v="02-02-01-003-002"/>
    <s v="02-02-01-003-002-01"/>
    <s v="Materiales y suministros - Pasta de papel, papel y cartón"/>
    <s v="NOTA AUTOAHESIVAS ESTANDAR/TACO/BLOQUE/ CUBO DE MINIMO 100 HOJAS  Tamaño Minimo de 7.5 cms x 7.5 cms COLORES SURTIDOS}"/>
    <n v="14111530"/>
    <s v="MÍNIMA CUANTÍA"/>
    <n v="5"/>
    <n v="3"/>
    <n v="10"/>
    <n v="46"/>
    <n v="83766"/>
    <s v="UNIDAD"/>
    <s v="NO SOLICITADAS"/>
  </r>
  <r>
    <x v="34"/>
    <s v="02-02-01-003-002"/>
    <s v="02-02-01-003-002-01"/>
    <s v="Materiales y suministros - Pasta de papel, papel y cartón"/>
    <s v="PAPEL KIMBERLY TEXTURA TRENZADO DE ALTA BLANCURA DE 120 GRMS. "/>
    <n v="14111511"/>
    <s v="MÍNIMA CUANTÍA"/>
    <n v="5"/>
    <n v="3"/>
    <n v="10"/>
    <n v="4"/>
    <n v="48408"/>
    <s v="UNIDAD"/>
    <s v="NO SOLICITADAS"/>
  </r>
  <r>
    <x v="34"/>
    <s v="02-02-01-003-002"/>
    <s v="02-02-01-003-002-01"/>
    <s v="Materiales y suministros - Pasta de papel, papel y cartón"/>
    <s v="PAPEL KIMBERLY TEXTURA DE LINO ALTA BLANCURA TEXTURA, PARA IMPRESIÓN DE TARJETAS"/>
    <n v="14111511"/>
    <s v="MÍNIMA CUANTÍA"/>
    <n v="5"/>
    <n v="3"/>
    <n v="10"/>
    <n v="4"/>
    <n v="124712"/>
    <s v="UNIDAD"/>
    <s v="NO SOLICITADAS"/>
  </r>
  <r>
    <x v="34"/>
    <s v="02-02-01-003-002"/>
    <s v="02-02-01-003-002-01"/>
    <s v="Materiales y suministros - Pasta de papel, papel y cartón"/>
    <s v="CARTULINA OPALINA OFICIO 180GR X 100 UND "/>
    <n v="14111511"/>
    <s v="MÍNIMA CUANTÍA"/>
    <n v="11"/>
    <n v="1"/>
    <n v="10"/>
    <n v="5"/>
    <n v="158270"/>
    <s v="UNIDAD"/>
    <s v="NO SOLICITADAS"/>
  </r>
  <r>
    <x v="34"/>
    <s v="02-02-01-003-002"/>
    <s v="02-02-01-003-002-01"/>
    <s v="Materiales y suministros - Pasta de papel, papel y cartón"/>
    <s v="PAPEL KIMBERLY CARTA X50 BLANCO GRANITO "/>
    <n v="14111511"/>
    <s v="MÍNIMA CUANTÍA"/>
    <n v="11"/>
    <n v="1"/>
    <n v="10"/>
    <n v="5"/>
    <n v="61465"/>
    <s v="UNIDAD"/>
    <s v="NO SOLICITADAS"/>
  </r>
  <r>
    <x v="34"/>
    <s v="02-02-01-003-002"/>
    <s v="02-02-01-003-002-01"/>
    <s v="Materiales y suministros - Pasta de papel, papel y cartón"/>
    <s v="NOTAS ADHESIVAS 76X76MMX100H X5 COLORES "/>
    <n v="14111530"/>
    <s v="MÍNIMA CUANTÍA"/>
    <n v="11"/>
    <n v="1"/>
    <n v="10"/>
    <n v="6"/>
    <n v="13782"/>
    <s v="UNIDAD"/>
    <s v="NO SOLICITADAS"/>
  </r>
  <r>
    <x v="34"/>
    <s v="02-02-01-003-002"/>
    <s v="02-02-01-003-002-01"/>
    <s v="Materiales y suministros - Pasta de papel, papel y cartón"/>
    <s v="BANDERITAS X5 COLORES 1.27X1.3CM X125HJS "/>
    <n v="55121616"/>
    <s v="MÍNIMA CUANTÍA"/>
    <n v="11"/>
    <n v="1"/>
    <n v="10"/>
    <n v="6"/>
    <n v="17352"/>
    <s v="UNIDAD"/>
    <s v="NO SOLICITADAS"/>
  </r>
  <r>
    <x v="34"/>
    <s v="02-02-01-003-002"/>
    <s v="02-02-01-003-002-01"/>
    <s v="Materiales y suministros - Pasta de papel, papel y cartón"/>
    <s v="SOBRE MANILA 25X31 (CARTA ESPE)ECOLOGICO "/>
    <n v="44121503"/>
    <s v="MÍNIMA CUANTÍA"/>
    <n v="11"/>
    <n v="1"/>
    <n v="10"/>
    <n v="42"/>
    <n v="24486"/>
    <s v="UNIDAD"/>
    <s v="NO SOLICITADAS"/>
  </r>
  <r>
    <x v="34"/>
    <s v="02-02-01-003-002"/>
    <s v="02-02-01-003-002-01"/>
    <s v="Materiales y suministros - Pasta de papel, papel y cartón"/>
    <s v="SOBRE MANILA OFICIO ESP. 27X37 ECOLOGICO "/>
    <n v="44121503"/>
    <s v="MÍNIMA CUANTÍA"/>
    <n v="11"/>
    <n v="1"/>
    <n v="10"/>
    <n v="42"/>
    <n v="24486"/>
    <s v="UNIDAD"/>
    <s v="NO SOLICITADAS"/>
  </r>
  <r>
    <x v="34"/>
    <s v="02-02-01-003-002"/>
    <s v="02-02-01-003-002-02"/>
    <s v="Materiales y suministros - Libros impresos"/>
    <s v="ADMINISTRACIÓN DE LA CADENA DE SUMINISTRO."/>
    <n v="55101524"/>
    <s v="MÍNIMA CUANTÍA"/>
    <n v="4"/>
    <n v="4"/>
    <n v="10"/>
    <n v="1"/>
    <n v="104050"/>
    <s v="UNIDAD"/>
    <s v="NO SOLICITADAS"/>
  </r>
  <r>
    <x v="34"/>
    <s v="02-02-01-003-002"/>
    <s v="02-02-01-003-002-02"/>
    <s v="Materiales y suministros - Libros impresos"/>
    <s v="ADMINISTRACIÓN DE OPERACIONES PRODUCCIÓN Y CADENA DE SUMINISTROS"/>
    <n v="55101524"/>
    <s v="MÍNIMA CUANTÍA"/>
    <n v="4"/>
    <n v="4"/>
    <n v="10"/>
    <n v="1"/>
    <n v="96000"/>
    <s v="UNIDAD"/>
    <s v="NO SOLICITADAS"/>
  </r>
  <r>
    <x v="34"/>
    <s v="02-02-01-003-002"/>
    <s v="02-02-01-003-002-02"/>
    <s v="Materiales y suministros - Libros impresos"/>
    <s v="ADMINISTRACIÓN, ESTRATEGIA Y POLÍTICA DE NEGOCIOS: HACIA LA SOSTENIBILIDAD GLOBAL"/>
    <n v="55101524"/>
    <s v="MÍNIMA CUANTÍA"/>
    <n v="4"/>
    <n v="4"/>
    <n v="10"/>
    <n v="1"/>
    <n v="127500"/>
    <s v="UNIDAD"/>
    <s v="NO SOLICITADAS"/>
  </r>
  <r>
    <x v="34"/>
    <s v="02-02-01-003-002"/>
    <s v="02-02-01-003-002-02"/>
    <s v="Materiales y suministros - Libros impresos"/>
    <s v="AIRLINE NETWORK DEVELOPMENT IN EUROPE AND ITS IMPLICATIONS FOR AIRPORT PLANNING."/>
    <n v="55101524"/>
    <s v="MÍNIMA CUANTÍA"/>
    <n v="4"/>
    <n v="4"/>
    <n v="10"/>
    <n v="1"/>
    <n v="300000"/>
    <s v="UNIDAD"/>
    <s v="NO SOLICITADAS"/>
  </r>
  <r>
    <x v="34"/>
    <s v="02-02-01-003-002"/>
    <s v="02-02-01-003-002-02"/>
    <s v="Materiales y suministros - Libros impresos"/>
    <s v="AIRPORT SYSTEMS: PLANNING, DESIGN AND MANAGEMENT"/>
    <n v="55101524"/>
    <s v="MÍNIMA CUANTÍA"/>
    <n v="4"/>
    <n v="4"/>
    <n v="10"/>
    <n v="1"/>
    <n v="288000"/>
    <s v="UNIDAD"/>
    <s v="NO SOLICITADAS"/>
  </r>
  <r>
    <x v="34"/>
    <s v="02-02-01-003-002"/>
    <s v="02-02-01-003-002-02"/>
    <s v="Materiales y suministros - Libros impresos"/>
    <s v="ARMAMENTS, DISARMAMENT AND INTERNATIONAL SECURITY."/>
    <n v="55101524"/>
    <s v="MÍNIMA CUANTÍA"/>
    <n v="4"/>
    <n v="4"/>
    <n v="10"/>
    <n v="1"/>
    <n v="628900"/>
    <s v="UNIDAD"/>
    <s v="NO SOLICITADAS"/>
  </r>
  <r>
    <x v="34"/>
    <s v="02-02-01-003-002"/>
    <s v="02-02-01-003-002-02"/>
    <s v="Materiales y suministros - Libros impresos"/>
    <s v="AVIATION MAINTENANCE MANAGEMENT"/>
    <n v="55101524"/>
    <s v="MÍNIMA CUANTÍA"/>
    <n v="4"/>
    <n v="4"/>
    <n v="10"/>
    <n v="1"/>
    <n v="232700"/>
    <s v="UNIDAD"/>
    <s v="NO SOLICITADAS"/>
  </r>
  <r>
    <x v="34"/>
    <s v="02-02-01-003-002"/>
    <s v="02-02-01-003-002-02"/>
    <s v="Materiales y suministros - Libros impresos"/>
    <s v="BECOMING A GLOBAL CHIEF SECURITY EXECUTIVE OFFICE"/>
    <n v="55101524"/>
    <s v="MÍNIMA CUANTÍA"/>
    <n v="4"/>
    <n v="4"/>
    <n v="10"/>
    <n v="1"/>
    <n v="248250"/>
    <s v="UNIDAD"/>
    <s v="NO SOLICITADAS"/>
  </r>
  <r>
    <x v="34"/>
    <s v="02-02-01-003-002"/>
    <s v="02-02-01-003-002-02"/>
    <s v="Materiales y suministros - Libros impresos"/>
    <s v="BLINDSIDED: A MANAGER'S GUIDE TO CRISIS LEADERSHIP"/>
    <n v="55101524"/>
    <s v="MÍNIMA CUANTÍA"/>
    <n v="4"/>
    <n v="4"/>
    <n v="10"/>
    <n v="1"/>
    <n v="169250"/>
    <s v="UNIDAD"/>
    <s v="NO SOLICITADAS"/>
  </r>
  <r>
    <x v="34"/>
    <s v="02-02-01-003-002"/>
    <s v="02-02-01-003-002-02"/>
    <s v="Materiales y suministros - Libros impresos"/>
    <s v="BUILDING A CORPORATE CULTURE OF SECURITY"/>
    <n v="55101524"/>
    <s v="MÍNIMA CUANTÍA"/>
    <n v="4"/>
    <n v="4"/>
    <n v="10"/>
    <n v="1"/>
    <n v="241650"/>
    <s v="UNIDAD"/>
    <s v="NO SOLICITADAS"/>
  </r>
  <r>
    <x v="34"/>
    <s v="02-02-01-003-002"/>
    <s v="02-02-01-003-002-02"/>
    <s v="Materiales y suministros - Libros impresos"/>
    <s v="BUSINESS PROCESS MANAGEMENT: PRACTICAL GUIDE TO SUCCESSFUL IMPLEMENTATIONS."/>
    <n v="55101524"/>
    <s v="MÍNIMA CUANTÍA"/>
    <n v="4"/>
    <n v="4"/>
    <n v="10"/>
    <n v="1"/>
    <n v="290250"/>
    <s v="UNIDAD"/>
    <s v="NO SOLICITADAS"/>
  </r>
  <r>
    <x v="34"/>
    <s v="02-02-01-003-002"/>
    <s v="02-02-01-003-002-02"/>
    <s v="Materiales y suministros - Libros impresos"/>
    <s v="CLEARED FOR TAKE-OFF: STRUCTURE AND STRATEGY IN THE LOW FARE AIRLINE BUSINESS"/>
    <n v="55101524"/>
    <s v="MÍNIMA CUANTÍA"/>
    <n v="4"/>
    <n v="4"/>
    <n v="10"/>
    <n v="1"/>
    <n v="242200"/>
    <s v="UNIDAD"/>
    <s v="NO SOLICITADAS"/>
  </r>
  <r>
    <x v="34"/>
    <s v="02-02-01-003-002"/>
    <s v="02-02-01-003-002-02"/>
    <s v="Materiales y suministros - Libros impresos"/>
    <s v="CRIME PREVENTION THROUGH ENVIRONMENTAL DESIGN"/>
    <n v="55101524"/>
    <s v="MÍNIMA CUANTÍA"/>
    <n v="4"/>
    <n v="4"/>
    <n v="10"/>
    <n v="1"/>
    <n v="393200"/>
    <s v="UNIDAD"/>
    <s v="NO SOLICITADAS"/>
  </r>
  <r>
    <x v="34"/>
    <s v="02-02-01-003-002"/>
    <s v="02-02-01-003-002-02"/>
    <s v="Materiales y suministros - Libros impresos"/>
    <s v="CRISIS MANAGEMENT AND EMERGENCY PLANNING: PREPARING FOR TODAY'S CHALLENGES"/>
    <n v="55101524"/>
    <s v="MÍNIMA CUANTÍA"/>
    <n v="4"/>
    <n v="4"/>
    <n v="10"/>
    <n v="1"/>
    <n v="613500"/>
    <s v="UNIDAD"/>
    <s v="NO SOLICITADAS"/>
  </r>
  <r>
    <x v="34"/>
    <s v="02-02-01-003-002"/>
    <s v="02-02-01-003-002-02"/>
    <s v="Materiales y suministros - Libros impresos"/>
    <s v="DICCIONARIO DE COMPETENCIAS. LA TRILOGÍA, LAS 60 COMPETENCIAS MÁS UTILIZADAS"/>
    <n v="55101524"/>
    <s v="MÍNIMA CUANTÍA"/>
    <n v="4"/>
    <n v="4"/>
    <n v="10"/>
    <n v="1"/>
    <n v="110000"/>
    <s v="UNIDAD"/>
    <s v="NO SOLICITADAS"/>
  </r>
  <r>
    <x v="34"/>
    <s v="02-02-01-003-002"/>
    <s v="02-02-01-003-002-02"/>
    <s v="Materiales y suministros - Libros impresos"/>
    <s v="EL PROCESO 360º. ACUERDOS EFICACES EN LA MESA DE NEGOCIACIÓN"/>
    <n v="55101524"/>
    <s v="MÍNIMA CUANTÍA"/>
    <n v="4"/>
    <n v="4"/>
    <n v="10"/>
    <n v="1"/>
    <n v="143000"/>
    <s v="UNIDAD"/>
    <s v="NO SOLICITADAS"/>
  </r>
  <r>
    <x v="34"/>
    <s v="02-02-01-003-002"/>
    <s v="02-02-01-003-002-02"/>
    <s v="Materiales y suministros - Libros impresos"/>
    <s v="ELEMENTOS Y PRESUPUESTOS DE LA CONTRATACIÓN ESTATAL"/>
    <n v="55101524"/>
    <s v="MÍNIMA CUANTÍA"/>
    <n v="4"/>
    <n v="4"/>
    <n v="10"/>
    <n v="1"/>
    <n v="37400"/>
    <s v="UNIDAD"/>
    <s v="NO SOLICITADAS"/>
  </r>
  <r>
    <x v="34"/>
    <s v="02-02-01-003-002"/>
    <s v="02-02-01-003-002-02"/>
    <s v="Materiales y suministros - Libros impresos"/>
    <s v="ESTADÍSTICA PARA NEGOCIOS Y ECONOMÍA."/>
    <n v="55101524"/>
    <s v="MÍNIMA CUANTÍA"/>
    <n v="4"/>
    <n v="4"/>
    <n v="10"/>
    <n v="1"/>
    <n v="133150"/>
    <s v="UNIDAD"/>
    <s v="NO SOLICITADAS"/>
  </r>
  <r>
    <x v="34"/>
    <s v="02-02-01-003-002"/>
    <s v="02-02-01-003-002-02"/>
    <s v="Materiales y suministros - Libros impresos"/>
    <s v="ESTRATEGIA COMPETITIVA. TÉCNICAS PARA EL ANÁLISIS DE LOS SECRETOS INDUSTRIALES Y DE LA COMPETENCIA"/>
    <n v="55101524"/>
    <s v="MÍNIMA CUANTÍA"/>
    <n v="4"/>
    <n v="4"/>
    <n v="10"/>
    <n v="1"/>
    <n v="145200"/>
    <s v="UNIDAD"/>
    <s v="NO SOLICITADAS"/>
  </r>
  <r>
    <x v="34"/>
    <s v="02-02-01-003-002"/>
    <s v="02-02-01-003-002-02"/>
    <s v="Materiales y suministros - Libros impresos"/>
    <s v="ESTRUCTURA DEL ENTORNO EMPRESARIAL COLOMBIANO"/>
    <n v="55101524"/>
    <s v="MÍNIMA CUANTÍA"/>
    <n v="4"/>
    <n v="4"/>
    <n v="10"/>
    <n v="1"/>
    <n v="99700"/>
    <s v="UNIDAD"/>
    <s v="NO SOLICITADAS"/>
  </r>
  <r>
    <x v="34"/>
    <s v="02-02-01-003-002"/>
    <s v="02-02-01-003-002-02"/>
    <s v="Materiales y suministros - Libros impresos"/>
    <s v="ÉTICA EN LOS NEGOCIOS: CASOS Y TOMA DE DECISIONES"/>
    <n v="55101524"/>
    <s v="MÍNIMA CUANTÍA"/>
    <n v="4"/>
    <n v="4"/>
    <n v="10"/>
    <n v="1"/>
    <n v="97100"/>
    <s v="UNIDAD"/>
    <s v="NO SOLICITADAS"/>
  </r>
  <r>
    <x v="34"/>
    <s v="02-02-01-003-002"/>
    <s v="02-02-01-003-002-02"/>
    <s v="Materiales y suministros - Libros impresos"/>
    <s v="FACILITY MANAGER'S GUIDE TO SAFETY AND SECURITY"/>
    <n v="55101524"/>
    <s v="MÍNIMA CUANTÍA"/>
    <n v="4"/>
    <n v="4"/>
    <n v="10"/>
    <n v="1"/>
    <n v="350800"/>
    <s v="UNIDAD"/>
    <s v="NO SOLICITADAS"/>
  </r>
  <r>
    <x v="34"/>
    <s v="02-02-01-003-002"/>
    <s v="02-02-01-003-002-02"/>
    <s v="Materiales y suministros - Libros impresos"/>
    <s v="FIVE TECHNOLOGICAL FORCES DISRUPTING SECURITY"/>
    <n v="55101524"/>
    <s v="MÍNIMA CUANTÍA"/>
    <n v="4"/>
    <n v="4"/>
    <n v="10"/>
    <n v="1"/>
    <n v="290050"/>
    <s v="UNIDAD"/>
    <s v="NO SOLICITADAS"/>
  </r>
  <r>
    <x v="34"/>
    <s v="02-02-01-003-002"/>
    <s v="02-02-01-003-002-02"/>
    <s v="Materiales y suministros - Libros impresos"/>
    <s v="FRAUD PREVENTION AND DETECTION: WARNING SIGNS AND THE RED FLAG SYSTEM"/>
    <n v="55101524"/>
    <s v="MÍNIMA CUANTÍA"/>
    <n v="4"/>
    <n v="4"/>
    <n v="10"/>
    <n v="1"/>
    <n v="396700"/>
    <s v="UNIDAD"/>
    <s v="NO SOLICITADAS"/>
  </r>
  <r>
    <x v="34"/>
    <s v="02-02-01-003-002"/>
    <s v="02-02-01-003-002-02"/>
    <s v="Materiales y suministros - Libros impresos"/>
    <s v="FROM THE FILES OF A SECURITY EXPERT WITNESS"/>
    <n v="55101524"/>
    <s v="MÍNIMA CUANTÍA"/>
    <n v="4"/>
    <n v="4"/>
    <n v="10"/>
    <n v="1"/>
    <n v="169050"/>
    <s v="UNIDAD"/>
    <s v="NO SOLICITADAS"/>
  </r>
  <r>
    <x v="34"/>
    <s v="02-02-01-003-002"/>
    <s v="02-02-01-003-002-02"/>
    <s v="Materiales y suministros - Libros impresos"/>
    <s v="GERENCIA ESTRATÉGICA"/>
    <n v="55101524"/>
    <s v="MÍNIMA CUANTÍA"/>
    <n v="4"/>
    <n v="4"/>
    <n v="10"/>
    <n v="1"/>
    <n v="42900"/>
    <s v="UNIDAD"/>
    <s v="NO SOLICITADAS"/>
  </r>
  <r>
    <x v="34"/>
    <s v="02-02-01-003-002"/>
    <s v="02-02-01-003-002-02"/>
    <s v="Materiales y suministros - Libros impresos"/>
    <s v="GLOBAL SECURITY CONSULTING: HOW TO BUILD A THRIVING INTERNATIONAL PRACTICE"/>
    <n v="55101524"/>
    <s v="MÍNIMA CUANTÍA"/>
    <n v="4"/>
    <n v="4"/>
    <n v="10"/>
    <n v="1"/>
    <n v="130350"/>
    <s v="UNIDAD"/>
    <s v="NO SOLICITADAS"/>
  </r>
  <r>
    <x v="34"/>
    <s v="02-02-01-003-002"/>
    <s v="02-02-01-003-002-02"/>
    <s v="Materiales y suministros - Libros impresos"/>
    <s v="GUERRAS QUE CAMBIARON AL MUNDO:  UNA HISTORIA DE ANARQUÍA, IDENTIDAD E INCERTIDUMBRE"/>
    <n v="55101524"/>
    <s v="MÍNIMA CUANTÍA"/>
    <n v="4"/>
    <n v="4"/>
    <n v="10"/>
    <n v="1"/>
    <n v="61900"/>
    <s v="UNIDAD"/>
    <s v="NO SOLICITADAS"/>
  </r>
  <r>
    <x v="34"/>
    <s v="02-02-01-003-002"/>
    <s v="02-02-01-003-002-02"/>
    <s v="Materiales y suministros - Libros impresos"/>
    <s v="HBR'S 10 MUST READS ON MAKING SMART DECISIONS"/>
    <n v="55101524"/>
    <s v="MÍNIMA CUANTÍA"/>
    <n v="4"/>
    <n v="4"/>
    <n v="10"/>
    <n v="1"/>
    <n v="96000"/>
    <s v="UNIDAD"/>
    <s v="NO SOLICITADAS"/>
  </r>
  <r>
    <x v="34"/>
    <s v="02-02-01-003-002"/>
    <s v="02-02-01-003-002-02"/>
    <s v="Materiales y suministros - Libros impresos"/>
    <s v="HOMELAND SECURITY AND PRIVATE SECTOR BUSINESS"/>
    <n v="55101524"/>
    <s v="MÍNIMA CUANTÍA"/>
    <n v="4"/>
    <n v="4"/>
    <n v="10"/>
    <n v="1"/>
    <n v="411200"/>
    <s v="UNIDAD"/>
    <s v="NO SOLICITADAS"/>
  </r>
  <r>
    <x v="34"/>
    <s v="02-02-01-003-002"/>
    <s v="02-02-01-003-002-02"/>
    <s v="Materiales y suministros - Libros impresos"/>
    <s v="INFORMATION SECURITY MANAGEMENT METRICS"/>
    <n v="55101524"/>
    <s v="MÍNIMA CUANTÍA"/>
    <n v="4"/>
    <n v="4"/>
    <n v="10"/>
    <n v="1"/>
    <n v="474100"/>
    <s v="UNIDAD"/>
    <s v="NO SOLICITADAS"/>
  </r>
  <r>
    <x v="34"/>
    <s v="02-02-01-003-002"/>
    <s v="02-02-01-003-002-02"/>
    <s v="Materiales y suministros - Libros impresos"/>
    <s v="INTRODUCCIÓN A LA ADMINISTRACIÓN DE LAS ORGANIZACIONES"/>
    <n v="55101524"/>
    <s v="MÍNIMA CUANTÍA"/>
    <n v="4"/>
    <n v="4"/>
    <n v="10"/>
    <n v="1"/>
    <n v="90200"/>
    <s v="UNIDAD"/>
    <s v="NO SOLICITADAS"/>
  </r>
  <r>
    <x v="34"/>
    <s v="02-02-01-003-002"/>
    <s v="02-02-01-003-002-02"/>
    <s v="Materiales y suministros - Libros impresos"/>
    <s v="INTRODUCCIÓN A LA INVESTIGACIÓN DE OPERACIONES"/>
    <n v="55101524"/>
    <s v="MÍNIMA CUANTÍA"/>
    <n v="4"/>
    <n v="4"/>
    <n v="10"/>
    <n v="1"/>
    <n v="116600"/>
    <s v="UNIDAD"/>
    <s v="NO SOLICITADAS"/>
  </r>
  <r>
    <x v="34"/>
    <s v="02-02-01-003-002"/>
    <s v="02-02-01-003-002-02"/>
    <s v="Materiales y suministros - Libros impresos"/>
    <s v="INTRODUCTION TO SECURITY"/>
    <n v="55101524"/>
    <s v="MÍNIMA CUANTÍA"/>
    <n v="4"/>
    <n v="4"/>
    <n v="10"/>
    <n v="1"/>
    <n v="288050"/>
    <s v="UNIDAD"/>
    <s v="NO SOLICITADAS"/>
  </r>
  <r>
    <x v="34"/>
    <s v="02-02-01-003-002"/>
    <s v="02-02-01-003-002-02"/>
    <s v="Materiales y suministros - Libros impresos"/>
    <s v="INVESTIGACIÓN DE OPERACIONES"/>
    <n v="55101524"/>
    <s v="MÍNIMA CUANTÍA"/>
    <n v="4"/>
    <n v="4"/>
    <n v="10"/>
    <n v="1"/>
    <n v="188500"/>
    <s v="UNIDAD"/>
    <s v="NO SOLICITADAS"/>
  </r>
  <r>
    <x v="34"/>
    <s v="02-02-01-003-002"/>
    <s v="02-02-01-003-002-02"/>
    <s v="Materiales y suministros - Libros impresos"/>
    <s v="INVESTIGATIONS IN THE WORKPLACE"/>
    <n v="55101524"/>
    <s v="MÍNIMA CUANTÍA"/>
    <n v="4"/>
    <n v="4"/>
    <n v="10"/>
    <n v="1"/>
    <n v="188400"/>
    <s v="UNIDAD"/>
    <s v="NO SOLICITADAS"/>
  </r>
  <r>
    <x v="34"/>
    <s v="02-02-01-003-002"/>
    <s v="02-02-01-003-002-02"/>
    <s v="Materiales y suministros - Libros impresos"/>
    <s v="LOCKS AND LOCKING DEVICES: A SECURITY PROFESSIONAL'S GUIDE"/>
    <n v="55101524"/>
    <s v="MÍNIMA CUANTÍA"/>
    <n v="4"/>
    <n v="4"/>
    <n v="10"/>
    <n v="1"/>
    <n v="200550"/>
    <s v="UNIDAD"/>
    <s v="NO SOLICITADAS"/>
  </r>
  <r>
    <x v="34"/>
    <s v="02-02-01-003-002"/>
    <s v="02-02-01-003-002-02"/>
    <s v="Materiales y suministros - Libros impresos"/>
    <s v="LOS PEORES DESASTRES MILITARES LAS MÁS GRANDES CATÁSTROFES EN EL CAMPO DE BATALLA"/>
    <n v="55101524"/>
    <s v="MÍNIMA CUANTÍA"/>
    <n v="4"/>
    <n v="4"/>
    <n v="10"/>
    <n v="1"/>
    <n v="45000"/>
    <s v="UNIDAD"/>
    <s v="NO SOLICITADAS"/>
  </r>
  <r>
    <x v="34"/>
    <s v="02-02-01-003-002"/>
    <s v="02-02-01-003-002-02"/>
    <s v="Materiales y suministros - Libros impresos"/>
    <s v="MANAGERS GUIDE TO ENTERPRISE SECURITY RISK MANAGEMENT: ESSENTIALS OF RISK-BASED SECURITY"/>
    <n v="55101524"/>
    <s v="MÍNIMA CUANTÍA"/>
    <n v="4"/>
    <n v="4"/>
    <n v="10"/>
    <n v="1"/>
    <n v="169250"/>
    <s v="UNIDAD"/>
    <s v="NO SOLICITADAS"/>
  </r>
  <r>
    <x v="34"/>
    <s v="02-02-01-003-002"/>
    <s v="02-02-01-003-002-02"/>
    <s v="Materiales y suministros - Libros impresos"/>
    <s v="MARAS: GANG VIOLENCE AND SECURITY IN CENTRAL AMERICA"/>
    <n v="55101524"/>
    <s v="MÍNIMA CUANTÍA"/>
    <n v="4"/>
    <n v="4"/>
    <n v="10"/>
    <n v="1"/>
    <n v="144900"/>
    <s v="UNIDAD"/>
    <s v="NO SOLICITADAS"/>
  </r>
  <r>
    <x v="34"/>
    <s v="02-02-01-003-002"/>
    <s v="02-02-01-003-002-02"/>
    <s v="Materiales y suministros - Libros impresos"/>
    <s v="METODOLOGÍA DE LA INVESTIGACIÓN EDUCATIVA:"/>
    <n v="55101524"/>
    <s v="MÍNIMA CUANTÍA"/>
    <n v="4"/>
    <n v="4"/>
    <n v="10"/>
    <n v="1"/>
    <n v="110000"/>
    <s v="UNIDAD"/>
    <s v="NO SOLICITADAS"/>
  </r>
  <r>
    <x v="34"/>
    <s v="02-02-01-003-002"/>
    <s v="02-02-01-003-002-02"/>
    <s v="Materiales y suministros - Libros impresos"/>
    <s v="MILITARY STRATEGY: PRINCIPLES PRACTICES, AND HISTORICAL PERSPECTIVES"/>
    <n v="55101524"/>
    <s v="MÍNIMA CUANTÍA"/>
    <n v="4"/>
    <n v="4"/>
    <n v="10"/>
    <n v="1"/>
    <n v="114450"/>
    <s v="UNIDAD"/>
    <s v="NO SOLICITADAS"/>
  </r>
  <r>
    <x v="34"/>
    <s v="02-02-01-003-002"/>
    <s v="02-02-01-003-002-02"/>
    <s v="Materiales y suministros - Libros impresos"/>
    <s v="MODEL SECURITY POLICIES, PLANS AND PROCEDURES"/>
    <n v="55101524"/>
    <s v="MÍNIMA CUANTÍA"/>
    <n v="4"/>
    <n v="4"/>
    <n v="10"/>
    <n v="1"/>
    <n v="334650"/>
    <s v="UNIDAD"/>
    <s v="NO SOLICITADAS"/>
  </r>
  <r>
    <x v="34"/>
    <s v="02-02-01-003-002"/>
    <s v="02-02-01-003-002-02"/>
    <s v="Materiales y suministros - Libros impresos"/>
    <s v="NEUTRALIDAD Y ORDEN:  POLÍTICA EXTERIOR Y MILITAR EN COLOMBIA  1186-1918"/>
    <n v="55101524"/>
    <s v="MÍNIMA CUANTÍA"/>
    <n v="4"/>
    <n v="4"/>
    <n v="10"/>
    <n v="1"/>
    <n v="46200"/>
    <s v="UNIDAD"/>
    <s v="NO SOLICITADAS"/>
  </r>
  <r>
    <x v="34"/>
    <s v="02-02-01-003-002"/>
    <s v="02-02-01-003-002-02"/>
    <s v="Materiales y suministros - Libros impresos"/>
    <s v="PRACTICAL AIRPORT OPERATIONS, SAFETY, AND EMERGENCY MANAGEMENT"/>
    <n v="55101524"/>
    <s v="MÍNIMA CUANTÍA"/>
    <n v="4"/>
    <n v="4"/>
    <n v="10"/>
    <n v="1"/>
    <n v="314450"/>
    <s v="UNIDAD"/>
    <s v="NO SOLICITADAS"/>
  </r>
  <r>
    <x v="34"/>
    <s v="02-02-01-003-002"/>
    <s v="02-02-01-003-002-02"/>
    <s v="Materiales y suministros - Libros impresos"/>
    <s v="PROBABILIDAD Y ESTADÍSTICA PARA INGENIERÍA Y CIENCIAS"/>
    <n v="55101524"/>
    <s v="MÍNIMA CUANTÍA"/>
    <n v="4"/>
    <n v="4"/>
    <n v="10"/>
    <n v="1"/>
    <n v="110000"/>
    <s v="UNIDAD"/>
    <s v="NO SOLICITADAS"/>
  </r>
  <r>
    <x v="34"/>
    <s v="02-02-01-003-002"/>
    <s v="02-02-01-003-002-02"/>
    <s v="Materiales y suministros - Libros impresos"/>
    <s v="PUBLICATION MANUAL OF THE AMERICAN PSYCHOLOGICAL ASSOCIATION: 7TH EDITION, 2020"/>
    <n v="55101524"/>
    <s v="MÍNIMA CUANTÍA"/>
    <n v="4"/>
    <n v="4"/>
    <n v="10"/>
    <n v="1"/>
    <n v="97200"/>
    <s v="UNIDAD"/>
    <s v="NO SOLICITADAS"/>
  </r>
  <r>
    <x v="34"/>
    <s v="02-02-01-003-002"/>
    <s v="02-02-01-003-002-02"/>
    <s v="Materiales y suministros - Libros impresos"/>
    <s v="READINGS IN SECURITY MANAGEMENT: PRINCIPLES AND PRACTICES"/>
    <n v="55101524"/>
    <s v="MÍNIMA CUANTÍA"/>
    <n v="4"/>
    <n v="4"/>
    <n v="10"/>
    <n v="1"/>
    <n v="309600"/>
    <s v="UNIDAD"/>
    <s v="NO SOLICITADAS"/>
  </r>
  <r>
    <x v="34"/>
    <s v="02-02-01-003-002"/>
    <s v="02-02-01-003-002-02"/>
    <s v="Materiales y suministros - Libros impresos"/>
    <s v="REINVENT YOUR BUSINESS MODEL"/>
    <n v="55101524"/>
    <s v="MÍNIMA CUANTÍA"/>
    <n v="4"/>
    <n v="4"/>
    <n v="10"/>
    <n v="1"/>
    <n v="105700"/>
    <s v="UNIDAD"/>
    <s v="NO SOLICITADAS"/>
  </r>
  <r>
    <x v="34"/>
    <s v="02-02-01-003-002"/>
    <s v="02-02-01-003-002-02"/>
    <s v="Materiales y suministros - Libros impresos"/>
    <s v="RISK ANALYSIS AND THE SECURITY SURVEY"/>
    <n v="55101524"/>
    <s v="MÍNIMA CUANTÍA"/>
    <n v="4"/>
    <n v="4"/>
    <n v="10"/>
    <n v="1"/>
    <n v="289650"/>
    <s v="UNIDAD"/>
    <s v="NO SOLICITADAS"/>
  </r>
  <r>
    <x v="34"/>
    <s v="02-02-01-003-002"/>
    <s v="02-02-01-003-002-02"/>
    <s v="Materiales y suministros - Libros impresos"/>
    <s v="SAFEGUARDING INTANGIBLE ASSETS"/>
    <n v="55101524"/>
    <s v="MÍNIMA CUANTÍA"/>
    <n v="4"/>
    <n v="4"/>
    <n v="10"/>
    <n v="1"/>
    <n v="241650"/>
    <s v="UNIDAD"/>
    <s v="NO SOLICITADAS"/>
  </r>
  <r>
    <x v="34"/>
    <s v="02-02-01-003-002"/>
    <s v="02-02-01-003-002-02"/>
    <s v="Materiales y suministros - Libros impresos"/>
    <s v="SECURING INTELLECTUAL PROPERTY: PROTECTING TRADE SECRETS AND OTHER INFORMATION ASSETS"/>
    <n v="55101524"/>
    <s v="MÍNIMA CUANTÍA"/>
    <n v="4"/>
    <n v="4"/>
    <n v="10"/>
    <n v="1"/>
    <n v="314450"/>
    <s v="UNIDAD"/>
    <s v="NO SOLICITADAS"/>
  </r>
  <r>
    <x v="34"/>
    <s v="02-02-01-003-002"/>
    <s v="02-02-01-003-002-02"/>
    <s v="Materiales y suministros - Libros impresos"/>
    <s v="SECURING THE OUTDOOR CONSTRUCTION SITE: STRATEGY, PREVENTION, AND MITIGATION"/>
    <n v="55101524"/>
    <s v="MÍNIMA CUANTÍA"/>
    <n v="4"/>
    <n v="4"/>
    <n v="10"/>
    <n v="1"/>
    <n v="290000"/>
    <s v="UNIDAD"/>
    <s v="NO SOLICITADAS"/>
  </r>
  <r>
    <x v="34"/>
    <s v="02-02-01-003-002"/>
    <s v="02-02-01-003-002-02"/>
    <s v="Materiales y suministros - Libros impresos"/>
    <s v="SECURITY RISK ASSESSMENT: MANAGING PHYSICAL AND OPERATIONAL SECURITY"/>
    <n v="55101524"/>
    <s v="MÍNIMA CUANTÍA"/>
    <n v="4"/>
    <n v="4"/>
    <n v="10"/>
    <n v="1"/>
    <n v="193300"/>
    <s v="UNIDAD"/>
    <s v="NO SOLICITADAS"/>
  </r>
  <r>
    <x v="34"/>
    <s v="02-02-01-003-002"/>
    <s v="02-02-01-003-002-02"/>
    <s v="Materiales y suministros - Libros impresos"/>
    <s v="SEEING THE FOREST FOR THE TREES: A MANAGER'S GUIDE TO APPLYING SYSTEMS THINKING"/>
    <n v="55101524"/>
    <s v="MÍNIMA CUANTÍA"/>
    <n v="4"/>
    <n v="4"/>
    <n v="10"/>
    <n v="1"/>
    <n v="169300"/>
    <s v="UNIDAD"/>
    <s v="NO SOLICITADAS"/>
  </r>
  <r>
    <x v="34"/>
    <s v="02-02-01-003-002"/>
    <s v="02-02-01-003-002-02"/>
    <s v="Materiales y suministros - Libros impresos"/>
    <s v="STRATEGIC SECURITY MANAGEMENT"/>
    <n v="55101524"/>
    <s v="MÍNIMA CUANTÍA"/>
    <n v="4"/>
    <n v="4"/>
    <n v="10"/>
    <n v="1"/>
    <n v="386750"/>
    <s v="UNIDAD"/>
    <s v="NO SOLICITADAS"/>
  </r>
  <r>
    <x v="34"/>
    <s v="02-02-01-003-002"/>
    <s v="02-02-01-003-002-02"/>
    <s v="Materiales y suministros - Libros impresos"/>
    <s v="STRATEGIC SUPPLY CHAIN MANAGEMENT"/>
    <n v="55101524"/>
    <s v="MÍNIMA CUANTÍA"/>
    <n v="4"/>
    <n v="4"/>
    <n v="10"/>
    <n v="1"/>
    <n v="502550"/>
    <s v="UNIDAD"/>
    <s v="NO SOLICITADAS"/>
  </r>
  <r>
    <x v="34"/>
    <s v="02-02-01-003-002"/>
    <s v="02-02-01-003-002-02"/>
    <s v="Materiales y suministros - Libros impresos"/>
    <s v="THE EXECUTION PREMIUM. BOSTON"/>
    <n v="55101524"/>
    <s v="MÍNIMA CUANTÍA"/>
    <n v="4"/>
    <n v="4"/>
    <n v="10"/>
    <n v="1"/>
    <n v="184200"/>
    <s v="UNIDAD"/>
    <s v="NO SOLICITADAS"/>
  </r>
  <r>
    <x v="34"/>
    <s v="02-02-01-003-002"/>
    <s v="02-02-01-003-002-02"/>
    <s v="Materiales y suministros - Libros impresos"/>
    <s v="THE NATURE OF WAR IN THE INFORMATION AGE: CLAUSEWITZIAN FUTURE"/>
    <n v="55101524"/>
    <s v="MÍNIMA CUANTÍA"/>
    <n v="4"/>
    <n v="4"/>
    <n v="10"/>
    <n v="1"/>
    <n v="247850"/>
    <s v="UNIDAD"/>
    <s v="NO SOLICITADAS"/>
  </r>
  <r>
    <x v="34"/>
    <s v="02-02-01-003-002"/>
    <s v="02-02-01-003-002-02"/>
    <s v="Materiales y suministros - Libros impresos"/>
    <s v="TOMA DE DECISIONES GERENCIALES:  MÉTODOS CUANTITATIVOS PARA LA ADMINISTRACIÓN (SEGUNDA EDICIÓN. ED.)"/>
    <n v="55101524"/>
    <s v="MÍNIMA CUANTÍA"/>
    <n v="4"/>
    <n v="4"/>
    <n v="10"/>
    <n v="1"/>
    <n v="49500"/>
    <s v="UNIDAD"/>
    <s v="NO SOLICITADAS"/>
  </r>
  <r>
    <x v="34"/>
    <s v="02-02-01-003-002"/>
    <s v="02-02-01-003-002-02"/>
    <s v="Materiales y suministros - Libros impresos"/>
    <s v="TOMA DE DECISIONES"/>
    <n v="55101524"/>
    <s v="MÍNIMA CUANTÍA"/>
    <n v="4"/>
    <n v="4"/>
    <n v="10"/>
    <n v="1"/>
    <n v="45000"/>
    <s v="UNIDAD"/>
    <s v="NO SOLICITADAS"/>
  </r>
  <r>
    <x v="34"/>
    <s v="02-02-01-003-002"/>
    <s v="02-02-01-003-002-02"/>
    <s v="Materiales y suministros - Libros impresos"/>
    <s v="VALUE BASED SECURITY PROCUREMET"/>
    <n v="55101524"/>
    <s v="MÍNIMA CUANTÍA"/>
    <n v="4"/>
    <n v="4"/>
    <n v="10"/>
    <n v="1"/>
    <n v="106450"/>
    <s v="UNIDAD"/>
    <s v="NO SOLICITADAS"/>
  </r>
  <r>
    <x v="34"/>
    <s v="02-02-01-003-002"/>
    <s v="02-02-01-003-002-02"/>
    <s v="Materiales y suministros - Libros impresos"/>
    <s v="WORKPLACE SECURITY ESSENTIALS"/>
    <n v="55101524"/>
    <s v="MÍNIMA CUANTÍA"/>
    <n v="4"/>
    <n v="4"/>
    <n v="10"/>
    <n v="1"/>
    <n v="180950"/>
    <s v="UNIDAD"/>
    <s v="NO SOLICITADAS"/>
  </r>
  <r>
    <x v="34"/>
    <s v="02-02-01-003-002"/>
    <s v="02-02-01-003-002-02"/>
    <s v="Materiales y suministros - Libros impresos"/>
    <s v="LOS LÍDERES COMEN AL FINAL"/>
    <n v="55101524"/>
    <s v="MÍNIMA CUANTÍA"/>
    <n v="4"/>
    <n v="4"/>
    <n v="10"/>
    <n v="1"/>
    <n v="72000"/>
    <s v="UNIDAD"/>
    <s v="NO SOLICITADAS"/>
  </r>
  <r>
    <x v="34"/>
    <s v="02-02-01-003-002"/>
    <s v="02-02-01-003-002-02"/>
    <s v="Materiales y suministros - Libros impresos"/>
    <s v="IT WORKED FOR ME"/>
    <n v="55101524"/>
    <s v="MÍNIMA CUANTÍA"/>
    <n v="4"/>
    <n v="4"/>
    <n v="10"/>
    <n v="1"/>
    <n v="71900"/>
    <s v="UNIDAD"/>
    <s v="NO SOLICITADAS"/>
  </r>
  <r>
    <x v="34"/>
    <s v="02-02-01-003-002"/>
    <s v="02-02-01-003-002-02"/>
    <s v="Materiales y suministros - Libros impresos"/>
    <s v="LOS 7 HÁBITOS DE LA GENTE ALTAMENTE EFICIENTE"/>
    <n v="55101524"/>
    <s v="MÍNIMA CUANTÍA"/>
    <n v="4"/>
    <n v="4"/>
    <n v="10"/>
    <n v="1"/>
    <n v="38400"/>
    <s v="UNIDAD"/>
    <s v="NO SOLICITADAS"/>
  </r>
  <r>
    <x v="34"/>
    <s v="02-02-01-003-002"/>
    <s v="02-02-01-003-002-02"/>
    <s v="Materiales y suministros - Libros impresos"/>
    <s v="¿CÓMO MEJORAR A COLOMBIA"/>
    <n v="55101524"/>
    <s v="MÍNIMA CUANTÍA"/>
    <n v="9"/>
    <n v="3"/>
    <n v="10"/>
    <n v="3"/>
    <n v="110250"/>
    <s v="UNIDAD"/>
    <s v="NO SOLICITADAS"/>
  </r>
  <r>
    <x v="34"/>
    <s v="02-02-01-003-002"/>
    <s v="02-02-01-003-002-02"/>
    <s v="Materiales y suministros - Libros impresos"/>
    <s v="1914-1918 HISTORIA DE LA PRIMERA GUERRA / 1914-1918 THE HISTORY OF THE FIRST WORLD WAR"/>
    <n v="55101524"/>
    <s v="MÍNIMA CUANTÍA"/>
    <n v="9"/>
    <n v="3"/>
    <n v="10"/>
    <n v="3"/>
    <n v="177750"/>
    <s v="UNIDAD"/>
    <s v="NO SOLICITADAS"/>
  </r>
  <r>
    <x v="34"/>
    <s v="02-02-01-003-002"/>
    <s v="02-02-01-003-002-02"/>
    <s v="Materiales y suministros - Libros impresos"/>
    <s v="8 LECCIONES DE LIDERAZGO MILITAR PARA EMPRENDEDORES / 8 LESSONS IN MILITARY LEADERSHIP FOR ENTREPRENEURS"/>
    <n v="55101524"/>
    <s v="MÍNIMA CUANTÍA"/>
    <n v="9"/>
    <n v="3"/>
    <n v="10"/>
    <n v="3"/>
    <n v="376650"/>
    <s v="UNIDAD"/>
    <s v="NO SOLICITADAS"/>
  </r>
  <r>
    <x v="34"/>
    <s v="02-02-01-003-002"/>
    <s v="02-02-01-003-002-02"/>
    <s v="Materiales y suministros - Libros impresos"/>
    <s v="AEROSPACE POWER IN THE TWENTY-FIRST CENTURY - A BASIC PRIMER"/>
    <n v="55101524"/>
    <s v="MÍNIMA CUANTÍA"/>
    <n v="9"/>
    <n v="3"/>
    <n v="10"/>
    <n v="3"/>
    <n v="554850"/>
    <s v="UNIDAD"/>
    <s v="NO SOLICITADAS"/>
  </r>
  <r>
    <x v="34"/>
    <s v="02-02-01-003-002"/>
    <s v="02-02-01-003-002-02"/>
    <s v="Materiales y suministros - Libros impresos"/>
    <s v="AIR CAMPAIGN: PLANNING FOR COMBAT"/>
    <n v="55101524"/>
    <s v="MÍNIMA CUANTÍA"/>
    <n v="9"/>
    <n v="3"/>
    <n v="10"/>
    <n v="2"/>
    <n v="607500"/>
    <s v="UNIDAD"/>
    <s v="NO SOLICITADAS"/>
  </r>
  <r>
    <x v="34"/>
    <s v="02-02-01-003-002"/>
    <s v="02-02-01-003-002-02"/>
    <s v="Materiales y suministros - Libros impresos"/>
    <s v="AIRMEN AND AIR THEORY"/>
    <n v="55101524"/>
    <s v="MÍNIMA CUANTÍA"/>
    <n v="9"/>
    <n v="3"/>
    <n v="10"/>
    <n v="3"/>
    <n v="1008450"/>
    <s v="UNIDAD"/>
    <s v="NO SOLICITADAS"/>
  </r>
  <r>
    <x v="34"/>
    <s v="02-02-01-003-002"/>
    <s v="02-02-01-003-002-02"/>
    <s v="Materiales y suministros - Libros impresos"/>
    <s v="AIRPOWER FOR STRATEGIC EFFECT"/>
    <n v="55101524"/>
    <s v="MÍNIMA CUANTÍA"/>
    <n v="9"/>
    <n v="3"/>
    <n v="10"/>
    <n v="3"/>
    <n v="506250"/>
    <s v="UNIDAD"/>
    <s v="NO SOLICITADAS"/>
  </r>
  <r>
    <x v="34"/>
    <s v="02-02-01-003-002"/>
    <s v="02-02-01-003-002-02"/>
    <s v="Materiales y suministros - Libros impresos"/>
    <s v="AMOR Y GUERRA EN EL AMAZONAS"/>
    <n v="55101524"/>
    <s v="MÍNIMA CUANTÍA"/>
    <n v="9"/>
    <n v="3"/>
    <n v="10"/>
    <n v="4"/>
    <n v="104700"/>
    <s v="UNIDAD"/>
    <s v="NO SOLICITADAS"/>
  </r>
  <r>
    <x v="34"/>
    <s v="02-02-01-003-002"/>
    <s v="02-02-01-003-002-02"/>
    <s v="Materiales y suministros - Libros impresos"/>
    <s v="BLOOD OF BROTHERS: LIFE AND WAR IN NICARAGUA, WITH NEW AFTERWORD"/>
    <n v="55101524"/>
    <s v="MÍNIMA CUANTÍA"/>
    <n v="9"/>
    <n v="3"/>
    <n v="10"/>
    <n v="2"/>
    <n v="227250"/>
    <s v="UNIDAD"/>
    <s v="NO SOLICITADAS"/>
  </r>
  <r>
    <x v="34"/>
    <s v="02-02-01-003-002"/>
    <s v="02-02-01-003-002-02"/>
    <s v="Materiales y suministros - Libros impresos"/>
    <s v="BOLÍVAR"/>
    <n v="55101524"/>
    <s v="MÍNIMA CUANTÍA"/>
    <n v="9"/>
    <n v="3"/>
    <n v="10"/>
    <n v="3"/>
    <n v="155250"/>
    <s v="UNIDAD"/>
    <s v="NO SOLICITADAS"/>
  </r>
  <r>
    <x v="34"/>
    <s v="02-02-01-003-002"/>
    <s v="02-02-01-003-002-02"/>
    <s v="Materiales y suministros - Libros impresos"/>
    <s v="BOLÍVAR Y LA REVOLUCIÓN"/>
    <n v="55101524"/>
    <s v="MÍNIMA CUANTÍA"/>
    <n v="9"/>
    <n v="3"/>
    <n v="10"/>
    <n v="3"/>
    <n v="117000"/>
    <s v="UNIDAD"/>
    <s v="NO SOLICITADAS"/>
  </r>
  <r>
    <x v="34"/>
    <s v="02-02-01-003-002"/>
    <s v="02-02-01-003-002-02"/>
    <s v="Materiales y suministros - Libros impresos"/>
    <s v="CHARLAS TED"/>
    <n v="55101524"/>
    <s v="MÍNIMA CUANTÍA"/>
    <n v="9"/>
    <n v="3"/>
    <n v="10"/>
    <n v="3"/>
    <n v="101250"/>
    <s v="UNIDAD"/>
    <s v="NO SOLICITADAS"/>
  </r>
  <r>
    <x v="34"/>
    <s v="02-02-01-003-002"/>
    <s v="02-02-01-003-002-02"/>
    <s v="Materiales y suministros - Libros impresos"/>
    <s v="COLOMBIA UNA NACIÓN A PESAR DE SÍ MISMA"/>
    <n v="55101524"/>
    <s v="MÍNIMA CUANTÍA"/>
    <n v="9"/>
    <n v="3"/>
    <n v="10"/>
    <n v="3"/>
    <n v="212400"/>
    <s v="UNIDAD"/>
    <s v="NO SOLICITADAS"/>
  </r>
  <r>
    <x v="34"/>
    <s v="02-02-01-003-002"/>
    <s v="02-02-01-003-002-02"/>
    <s v="Materiales y suministros - Libros impresos"/>
    <s v="COLOMBIA: HISTORIA MÍNIMA"/>
    <n v="55101524"/>
    <s v="MÍNIMA CUANTÍA"/>
    <n v="9"/>
    <n v="3"/>
    <n v="10"/>
    <n v="2"/>
    <n v="73500"/>
    <s v="UNIDAD"/>
    <s v="NO SOLICITADAS"/>
  </r>
  <r>
    <x v="34"/>
    <s v="02-02-01-003-002"/>
    <s v="02-02-01-003-002-02"/>
    <s v="Materiales y suministros - Libros impresos"/>
    <s v="COMMAND OF THE AIR"/>
    <n v="55101524"/>
    <s v="MÍNIMA CUANTÍA"/>
    <n v="9"/>
    <n v="3"/>
    <n v="10"/>
    <n v="3"/>
    <n v="587250"/>
    <s v="UNIDAD"/>
    <s v="NO SOLICITADAS"/>
  </r>
  <r>
    <x v="34"/>
    <s v="02-02-01-003-002"/>
    <s v="02-02-01-003-002-02"/>
    <s v="Materiales y suministros - Libros impresos"/>
    <s v="COMO CREAR UNA MENTE: EL SECRETO DEL PENSAMIENTO HUMANO"/>
    <n v="55101524"/>
    <s v="MÍNIMA CUANTÍA"/>
    <n v="9"/>
    <n v="3"/>
    <n v="10"/>
    <n v="2"/>
    <n v="97800"/>
    <s v="UNIDAD"/>
    <s v="NO SOLICITADAS"/>
  </r>
  <r>
    <x v="34"/>
    <s v="02-02-01-003-002"/>
    <s v="02-02-01-003-002-02"/>
    <s v="Materiales y suministros - Libros impresos"/>
    <s v="CÓMO MUEREN LAS DEMOCRACIAS"/>
    <n v="55101524"/>
    <s v="MÍNIMA CUANTÍA"/>
    <n v="9"/>
    <n v="3"/>
    <n v="10"/>
    <n v="2"/>
    <n v="73500"/>
    <s v="UNIDAD"/>
    <s v="NO SOLICITADAS"/>
  </r>
  <r>
    <x v="34"/>
    <s v="02-02-01-003-002"/>
    <s v="02-02-01-003-002-02"/>
    <s v="Materiales y suministros - Libros impresos"/>
    <s v="COMUNÍQUESE PARA INSPIRAR"/>
    <n v="55101524"/>
    <s v="MÍNIMA CUANTÍA"/>
    <n v="9"/>
    <n v="3"/>
    <n v="10"/>
    <n v="2"/>
    <n v="67500"/>
    <s v="UNIDAD"/>
    <s v="NO SOLICITADAS"/>
  </r>
  <r>
    <x v="34"/>
    <s v="02-02-01-003-002"/>
    <s v="02-02-01-003-002-02"/>
    <s v="Materiales y suministros - Libros impresos"/>
    <s v="CONFLICTO AMAZÓNICO 1932-1934"/>
    <n v="55101524"/>
    <s v="MÍNIMA CUANTÍA"/>
    <n v="9"/>
    <n v="3"/>
    <n v="10"/>
    <n v="1"/>
    <n v="219900"/>
    <s v="UNIDAD"/>
    <s v="NO SOLICITADAS"/>
  </r>
  <r>
    <x v="34"/>
    <s v="02-02-01-003-002"/>
    <s v="02-02-01-003-002-02"/>
    <s v="Materiales y suministros - Libros impresos"/>
    <s v="CREAR GRANDES OPCIONES"/>
    <n v="55101524"/>
    <s v="MÍNIMA CUANTÍA"/>
    <n v="9"/>
    <n v="3"/>
    <n v="10"/>
    <n v="3"/>
    <n v="65250"/>
    <s v="UNIDAD"/>
    <s v="NO SOLICITADAS"/>
  </r>
  <r>
    <x v="34"/>
    <s v="02-02-01-003-002"/>
    <s v="02-02-01-003-002-02"/>
    <s v="Materiales y suministros - Libros impresos"/>
    <s v="CREAR O MORIR: LA ESPERANZA DE LATINOAMERICA Y LAS CINCO CLAVES DE LA INNOVACION / INNOVATE OR DIE!"/>
    <n v="55101524"/>
    <s v="MÍNIMA CUANTÍA"/>
    <n v="9"/>
    <n v="3"/>
    <n v="10"/>
    <n v="2"/>
    <n v="107800"/>
    <s v="UNIDAD"/>
    <s v="NO SOLICITADAS"/>
  </r>
  <r>
    <x v="34"/>
    <s v="02-02-01-003-002"/>
    <s v="02-02-01-003-002-02"/>
    <s v="Materiales y suministros - Libros impresos"/>
    <s v="CULTURE CODE: THE SECRETS OF HIGHLY SUCCESSFUL GROUPS"/>
    <n v="55101524"/>
    <s v="MÍNIMA CUANTÍA"/>
    <n v="9"/>
    <n v="3"/>
    <n v="10"/>
    <n v="2"/>
    <n v="369900"/>
    <s v="UNIDAD"/>
    <s v="NO SOLICITADAS"/>
  </r>
  <r>
    <x v="34"/>
    <s v="02-02-01-003-002"/>
    <s v="02-02-01-003-002-02"/>
    <s v="Materiales y suministros - Libros impresos"/>
    <s v="DE LA GUERRA"/>
    <n v="55101524"/>
    <s v="MÍNIMA CUANTÍA"/>
    <n v="9"/>
    <n v="3"/>
    <n v="10"/>
    <n v="2"/>
    <n v="276000"/>
    <s v="UNIDAD"/>
    <s v="NO SOLICITADAS"/>
  </r>
  <r>
    <x v="34"/>
    <s v="02-02-01-003-002"/>
    <s v="02-02-01-003-002-02"/>
    <s v="Materiales y suministros - Libros impresos"/>
    <s v="DE LA GUERRA A LA PAZ"/>
    <n v="55101524"/>
    <s v="MÍNIMA CUANTÍA"/>
    <n v="9"/>
    <n v="3"/>
    <n v="10"/>
    <n v="4"/>
    <n v="147000"/>
    <s v="UNIDAD"/>
    <s v="NO SOLICITADAS"/>
  </r>
  <r>
    <x v="34"/>
    <s v="02-02-01-003-002"/>
    <s v="02-02-01-003-002-02"/>
    <s v="Materiales y suministros - Libros impresos"/>
    <s v="DE PIXAR AL CIELO"/>
    <n v="55101524"/>
    <s v="MÍNIMA CUANTÍA"/>
    <n v="9"/>
    <n v="3"/>
    <n v="10"/>
    <n v="2"/>
    <n v="43500"/>
    <s v="UNIDAD"/>
    <s v="NO SOLICITADAS"/>
  </r>
  <r>
    <x v="34"/>
    <s v="02-02-01-003-002"/>
    <s v="02-02-01-003-002-02"/>
    <s v="Materiales y suministros - Libros impresos"/>
    <s v="DETRÁS DE LA GUERRA EN COLOMBIA"/>
    <n v="55101524"/>
    <s v="MÍNIMA CUANTÍA"/>
    <n v="9"/>
    <n v="3"/>
    <n v="10"/>
    <n v="4"/>
    <n v="147000"/>
    <s v="UNIDAD"/>
    <s v="NO SOLICITADAS"/>
  </r>
  <r>
    <x v="34"/>
    <s v="02-02-01-003-002"/>
    <s v="02-02-01-003-002-02"/>
    <s v="Materiales y suministros - Libros impresos"/>
    <s v="DOS ESPÍAS EN CARACAS"/>
    <n v="55101524"/>
    <s v="MÍNIMA CUANTÍA"/>
    <n v="9"/>
    <n v="3"/>
    <n v="10"/>
    <n v="2"/>
    <n v="75000"/>
    <s v="UNIDAD"/>
    <s v="NO SOLICITADAS"/>
  </r>
  <r>
    <x v="34"/>
    <s v="02-02-01-003-002"/>
    <s v="02-02-01-003-002-02"/>
    <s v="Materiales y suministros - Libros impresos"/>
    <s v="EL ARTE DE LA ESTRATEGIA"/>
    <n v="55101524"/>
    <s v="MÍNIMA CUANTÍA"/>
    <n v="9"/>
    <n v="3"/>
    <n v="10"/>
    <n v="2"/>
    <n v="137700"/>
    <s v="UNIDAD"/>
    <s v="NO SOLICITADAS"/>
  </r>
  <r>
    <x v="34"/>
    <s v="02-02-01-003-002"/>
    <s v="02-02-01-003-002-02"/>
    <s v="Materiales y suministros - Libros impresos"/>
    <s v="EL ARTE DE LA GUERRA"/>
    <n v="55101524"/>
    <s v="MÍNIMA CUANTÍA"/>
    <n v="9"/>
    <n v="3"/>
    <n v="10"/>
    <n v="2"/>
    <n v="44250"/>
    <s v="UNIDAD"/>
    <s v="NO SOLICITADAS"/>
  </r>
  <r>
    <x v="34"/>
    <s v="02-02-01-003-002"/>
    <s v="02-02-01-003-002-02"/>
    <s v="Materiales y suministros - Libros impresos"/>
    <s v="EL CEREBRO DEL FUTURO"/>
    <n v="55101524"/>
    <s v="MÍNIMA CUANTÍA"/>
    <n v="9"/>
    <n v="3"/>
    <n v="10"/>
    <n v="4"/>
    <n v="135000"/>
    <s v="UNIDAD"/>
    <s v="NO SOLICITADAS"/>
  </r>
  <r>
    <x v="34"/>
    <s v="02-02-01-003-002"/>
    <s v="02-02-01-003-002-02"/>
    <s v="Materiales y suministros - Libros impresos"/>
    <s v="EL ÉXITO ES UNA DECISIÓN"/>
    <n v="55101524"/>
    <s v="MÍNIMA CUANTÍA"/>
    <n v="9"/>
    <n v="3"/>
    <n v="10"/>
    <n v="4"/>
    <n v="135000"/>
    <s v="UNIDAD"/>
    <s v="NO SOLICITADAS"/>
  </r>
  <r>
    <x v="34"/>
    <s v="02-02-01-003-002"/>
    <s v="02-02-01-003-002-02"/>
    <s v="Materiales y suministros - Libros impresos"/>
    <s v="EL FRACASO DE LA NACIÓN. REGIÓN, CLASE Y RAZA EN EL CARIBE COLOMBIANO (1717- 1810)"/>
    <n v="55101524"/>
    <s v="MÍNIMA CUANTÍA"/>
    <n v="9"/>
    <n v="3"/>
    <n v="10"/>
    <n v="2"/>
    <n v="110250"/>
    <s v="UNIDAD"/>
    <s v="NO SOLICITADAS"/>
  </r>
  <r>
    <x v="34"/>
    <s v="02-02-01-003-002"/>
    <s v="02-02-01-003-002-02"/>
    <s v="Materiales y suministros - Libros impresos"/>
    <s v="EL FUTURO DE LA HUMANIDAD"/>
    <n v="55101524"/>
    <s v="MÍNIMA CUANTÍA"/>
    <n v="9"/>
    <n v="3"/>
    <n v="10"/>
    <n v="2"/>
    <n v="78000"/>
    <s v="UNIDAD"/>
    <s v="NO SOLICITADAS"/>
  </r>
  <r>
    <x v="34"/>
    <s v="02-02-01-003-002"/>
    <s v="02-02-01-003-002-02"/>
    <s v="Materiales y suministros - Libros impresos"/>
    <s v="EL LENGUAJE DE LOS LÍDERES."/>
    <n v="55101524"/>
    <s v="MÍNIMA CUANTÍA"/>
    <n v="9"/>
    <n v="3"/>
    <n v="10"/>
    <n v="4"/>
    <n v="150000"/>
    <s v="UNIDAD"/>
    <s v="NO SOLICITADAS"/>
  </r>
  <r>
    <x v="34"/>
    <s v="02-02-01-003-002"/>
    <s v="02-02-01-003-002-02"/>
    <s v="Materiales y suministros - Libros impresos"/>
    <s v="EL LIDERAZGO EN EL SIGLO XXI"/>
    <n v="55101524"/>
    <s v="MÍNIMA CUANTÍA"/>
    <n v="9"/>
    <n v="3"/>
    <n v="10"/>
    <n v="3"/>
    <n v="291375"/>
    <s v="UNIDAD"/>
    <s v="NO SOLICITADAS"/>
  </r>
  <r>
    <x v="34"/>
    <s v="02-02-01-003-002"/>
    <s v="02-02-01-003-002-02"/>
    <s v="Materiales y suministros - Libros impresos"/>
    <s v="EL OCTAVO HABITO: DE LA EFECTIVIDAD A LA GRANDEZA"/>
    <n v="55101524"/>
    <s v="MÍNIMA CUANTÍA"/>
    <n v="9"/>
    <n v="3"/>
    <n v="10"/>
    <n v="2"/>
    <n v="97500"/>
    <s v="UNIDAD"/>
    <s v="NO SOLICITADAS"/>
  </r>
  <r>
    <x v="34"/>
    <s v="02-02-01-003-002"/>
    <s v="02-02-01-003-002-02"/>
    <s v="Materiales y suministros - Libros impresos"/>
    <s v="EL PODER AÉREO INTEGRAL DEL ESTADO NACIÓN EN EL SIGLO XXI"/>
    <n v="55101524"/>
    <s v="MÍNIMA CUANTÍA"/>
    <n v="9"/>
    <n v="3"/>
    <n v="10"/>
    <n v="4"/>
    <n v="135000"/>
    <s v="UNIDAD"/>
    <s v="NO SOLICITADAS"/>
  </r>
  <r>
    <x v="34"/>
    <s v="02-02-01-003-002"/>
    <s v="02-02-01-003-002-02"/>
    <s v="Materiales y suministros - Libros impresos"/>
    <s v="ERWIN ROMMEL"/>
    <n v="55101524"/>
    <s v="MÍNIMA CUANTÍA"/>
    <n v="9"/>
    <n v="3"/>
    <n v="10"/>
    <n v="2"/>
    <n v="263100"/>
    <s v="UNIDAD"/>
    <s v="NO SOLICITADAS"/>
  </r>
  <r>
    <x v="34"/>
    <s v="02-02-01-003-002"/>
    <s v="02-02-01-003-002-02"/>
    <s v="Materiales y suministros - Libros impresos"/>
    <s v="ESTRATEGIA: EL ESTUDIO CLÁSICO SOBRE LA ESTRATEGIA MILITAR"/>
    <n v="55101524"/>
    <s v="MÍNIMA CUANTÍA"/>
    <n v="9"/>
    <n v="3"/>
    <n v="10"/>
    <n v="3"/>
    <n v="470700"/>
    <s v="UNIDAD"/>
    <s v="NO SOLICITADAS"/>
  </r>
  <r>
    <x v="34"/>
    <s v="02-02-01-003-002"/>
    <s v="02-02-01-003-002-02"/>
    <s v="Materiales y suministros - Libros impresos"/>
    <s v="FUERZA AÉREA COLOMBIANA 100 AÑOS"/>
    <n v="55101524"/>
    <s v="MÍNIMA CUANTÍA"/>
    <n v="9"/>
    <n v="3"/>
    <n v="10"/>
    <n v="1"/>
    <n v="268650"/>
    <s v="UNIDAD"/>
    <s v="NO SOLICITADAS"/>
  </r>
  <r>
    <x v="34"/>
    <s v="02-02-01-003-002"/>
    <s v="02-02-01-003-002-02"/>
    <s v="Materiales y suministros - Libros impresos"/>
    <s v="GERENCIA ESTRATÉGICA"/>
    <n v="55101524"/>
    <s v="MÍNIMA CUANTÍA"/>
    <n v="9"/>
    <n v="3"/>
    <n v="10"/>
    <n v="4"/>
    <n v="173600"/>
    <s v="UNIDAD"/>
    <s v="NO SOLICITADAS"/>
  </r>
  <r>
    <x v="34"/>
    <s v="02-02-01-003-002"/>
    <s v="02-02-01-003-002-02"/>
    <s v="Materiales y suministros - Libros impresos"/>
    <s v="GESTIÓN LOGÍSTICA INTEGRAL. LAS MEJORES PRÁCTICAS EN LA CADENA DE ABASTECIMIENTO"/>
    <n v="55101524"/>
    <s v="MÍNIMA CUANTÍA"/>
    <n v="9"/>
    <n v="3"/>
    <n v="10"/>
    <n v="4"/>
    <n v="335600"/>
    <s v="UNIDAD"/>
    <s v="NO SOLICITADAS"/>
  </r>
  <r>
    <x v="34"/>
    <s v="02-02-01-003-002"/>
    <s v="02-02-01-003-002-02"/>
    <s v="Materiales y suministros - Libros impresos"/>
    <s v="GHOST FLEET: A NOVEL OF THE NEXT WORLD WA"/>
    <n v="55101524"/>
    <s v="MÍNIMA CUANTÍA"/>
    <n v="9"/>
    <n v="3"/>
    <n v="10"/>
    <n v="1"/>
    <n v="125550"/>
    <s v="UNIDAD"/>
    <s v="NO SOLICITADAS"/>
  </r>
  <r>
    <x v="34"/>
    <s v="02-02-01-003-002"/>
    <s v="02-02-01-003-002-02"/>
    <s v="Materiales y suministros - Libros impresos"/>
    <s v="GUERRA Y PAZ (SPANISH EDITION)"/>
    <n v="55101524"/>
    <s v="MÍNIMA CUANTÍA"/>
    <n v="9"/>
    <n v="3"/>
    <n v="10"/>
    <n v="1"/>
    <n v="48750"/>
    <s v="UNIDAD"/>
    <s v="NO SOLICITADAS"/>
  </r>
  <r>
    <x v="34"/>
    <s v="02-02-01-003-002"/>
    <s v="02-02-01-003-002-02"/>
    <s v="Materiales y suministros - Libros impresos"/>
    <s v="GUERRAS AJENAS"/>
    <n v="55101524"/>
    <s v="MÍNIMA CUANTÍA"/>
    <n v="9"/>
    <n v="3"/>
    <n v="10"/>
    <n v="1"/>
    <n v="29250"/>
    <s v="UNIDAD"/>
    <s v="NO SOLICITADAS"/>
  </r>
  <r>
    <x v="34"/>
    <s v="02-02-01-003-002"/>
    <s v="02-02-01-003-002-02"/>
    <s v="Materiales y suministros - Libros impresos"/>
    <s v="HACÍA EL CORAZÓN DEL AMAZONAS"/>
    <n v="55101524"/>
    <s v="MÍNIMA CUANTÍA"/>
    <n v="9"/>
    <n v="3"/>
    <n v="10"/>
    <n v="4"/>
    <n v="87000"/>
    <s v="UNIDAD"/>
    <s v="NO SOLICITADAS"/>
  </r>
  <r>
    <x v="34"/>
    <s v="02-02-01-003-002"/>
    <s v="02-02-01-003-002-02"/>
    <s v="Materiales y suministros - Libros impresos"/>
    <s v="INDICADORES DE LA GESTIÓN LOGÍSTICA"/>
    <n v="55101524"/>
    <s v="MÍNIMA CUANTÍA"/>
    <n v="9"/>
    <n v="3"/>
    <n v="10"/>
    <n v="4"/>
    <n v="162000"/>
    <s v="UNIDAD"/>
    <s v="NO SOLICITADAS"/>
  </r>
  <r>
    <x v="34"/>
    <s v="02-02-01-003-002"/>
    <s v="02-02-01-003-002-02"/>
    <s v="Materiales y suministros - Libros impresos"/>
    <s v="INNOVADORES A RIENDA SUELTA"/>
    <n v="55101524"/>
    <s v="MÍNIMA CUANTÍA"/>
    <n v="9"/>
    <n v="3"/>
    <n v="10"/>
    <n v="2"/>
    <n v="67500"/>
    <s v="UNIDAD"/>
    <s v="NO SOLICITADAS"/>
  </r>
  <r>
    <x v="34"/>
    <s v="02-02-01-003-002"/>
    <s v="02-02-01-003-002-02"/>
    <s v="Materiales y suministros - Libros impresos"/>
    <s v="INNOVAR"/>
    <n v="55101524"/>
    <s v="MÍNIMA CUANTÍA"/>
    <n v="9"/>
    <n v="3"/>
    <n v="10"/>
    <n v="1"/>
    <n v="118138"/>
    <s v="UNIDAD"/>
    <s v="NO SOLICITADAS"/>
  </r>
  <r>
    <x v="34"/>
    <s v="02-02-01-003-002"/>
    <s v="02-02-01-003-002-02"/>
    <s v="Materiales y suministros - Libros impresos"/>
    <s v="INTRODUCCIÓN A LA ECONOMÍA COLOMBIANA"/>
    <n v="55101524"/>
    <s v="MÍNIMA CUANTÍA"/>
    <n v="9"/>
    <n v="3"/>
    <n v="10"/>
    <n v="4"/>
    <n v="330000"/>
    <s v="UNIDAD"/>
    <s v="NO SOLICITADAS"/>
  </r>
  <r>
    <x v="34"/>
    <s v="02-02-01-003-002"/>
    <s v="02-02-01-003-002-02"/>
    <s v="Materiales y suministros - Libros impresos"/>
    <s v="LA CONSTRUCCIÓN DEL FUTURO"/>
    <n v="55101524"/>
    <s v="MÍNIMA CUANTÍA"/>
    <n v="9"/>
    <n v="3"/>
    <n v="10"/>
    <n v="1"/>
    <n v="42000"/>
    <s v="UNIDAD"/>
    <s v="NO SOLICITADAS"/>
  </r>
  <r>
    <x v="34"/>
    <s v="02-02-01-003-002"/>
    <s v="02-02-01-003-002-02"/>
    <s v="Materiales y suministros - Libros impresos"/>
    <s v="LA ESTRATEGIA DEL DELFÍN / ¿CÚANTO VALE TU PESCADO"/>
    <n v="55101524"/>
    <s v="MÍNIMA CUANTÍA"/>
    <n v="9"/>
    <n v="3"/>
    <n v="10"/>
    <n v="2"/>
    <n v="63000"/>
    <s v="UNIDAD"/>
    <s v="NO SOLICITADAS"/>
  </r>
  <r>
    <x v="34"/>
    <s v="02-02-01-003-002"/>
    <s v="02-02-01-003-002-02"/>
    <s v="Materiales y suministros - Libros impresos"/>
    <s v="LA EXPEDICIÓN HACIA LA INNOVACIÓN"/>
    <n v="55101524"/>
    <s v="MÍNIMA CUANTÍA"/>
    <n v="9"/>
    <n v="3"/>
    <n v="10"/>
    <n v="4"/>
    <n v="226800"/>
    <s v="UNIDAD"/>
    <s v="NO SOLICITADAS"/>
  </r>
  <r>
    <x v="34"/>
    <s v="02-02-01-003-002"/>
    <s v="02-02-01-003-002-02"/>
    <s v="Materiales y suministros - Libros impresos"/>
    <s v="LA FÍSICA DEL FUTURO / PHYSIC OF THE FUTURE"/>
    <n v="55101524"/>
    <s v="MÍNIMA CUANTÍA"/>
    <n v="9"/>
    <n v="3"/>
    <n v="10"/>
    <n v="1"/>
    <n v="73500"/>
    <s v="UNIDAD"/>
    <s v="NO SOLICITADAS"/>
  </r>
  <r>
    <x v="34"/>
    <s v="02-02-01-003-002"/>
    <s v="02-02-01-003-002-02"/>
    <s v="Materiales y suministros - Libros impresos"/>
    <s v="LA FRONTERA CALIENTE ENTRE COLOMBIA Y VENEZUELA"/>
    <n v="55101524"/>
    <s v="MÍNIMA CUANTÍA"/>
    <n v="9"/>
    <n v="3"/>
    <n v="10"/>
    <n v="1"/>
    <n v="22500"/>
    <s v="UNIDAD"/>
    <s v="NO SOLICITADAS"/>
  </r>
  <r>
    <x v="34"/>
    <s v="02-02-01-003-002"/>
    <s v="02-02-01-003-002-02"/>
    <s v="Materiales y suministros - Libros impresos"/>
    <s v="LA GUERRA FRÍA: UNA HISTORIA MUNDIAL"/>
    <n v="55101524"/>
    <s v="MÍNIMA CUANTÍA"/>
    <n v="9"/>
    <n v="3"/>
    <n v="10"/>
    <n v="1"/>
    <n v="260400"/>
    <s v="UNIDAD"/>
    <s v="NO SOLICITADAS"/>
  </r>
  <r>
    <x v="34"/>
    <s v="02-02-01-003-002"/>
    <s v="02-02-01-003-002-02"/>
    <s v="Materiales y suministros - Libros impresos"/>
    <s v="LA GUERRA FUTURA: UN ESTUDIO SOBRE EL PASADO Y EL PRESENTE"/>
    <n v="55101524"/>
    <s v="MÍNIMA CUANTÍA"/>
    <n v="9"/>
    <n v="3"/>
    <n v="10"/>
    <n v="2"/>
    <n v="316650"/>
    <s v="UNIDAD"/>
    <s v="NO SOLICITADAS"/>
  </r>
  <r>
    <x v="34"/>
    <s v="02-02-01-003-002"/>
    <s v="02-02-01-003-002-02"/>
    <s v="Materiales y suministros - Libros impresos"/>
    <s v="LA GUERRA Y LA PAZ"/>
    <n v="55101524"/>
    <s v="MÍNIMA CUANTÍA"/>
    <n v="9"/>
    <n v="3"/>
    <n v="10"/>
    <n v="2"/>
    <n v="129800"/>
    <s v="UNIDAD"/>
    <s v="NO SOLICITADAS"/>
  </r>
  <r>
    <x v="34"/>
    <s v="02-02-01-003-002"/>
    <s v="02-02-01-003-002-02"/>
    <s v="Materiales y suministros - Libros impresos"/>
    <s v="LA HISTORIA DE LAS GUERRAS"/>
    <n v="55101524"/>
    <s v="MÍNIMA CUANTÍA"/>
    <n v="9"/>
    <n v="3"/>
    <n v="10"/>
    <n v="2"/>
    <n v="118500"/>
    <s v="UNIDAD"/>
    <s v="NO SOLICITADAS"/>
  </r>
  <r>
    <x v="34"/>
    <s v="02-02-01-003-002"/>
    <s v="02-02-01-003-002-02"/>
    <s v="Materiales y suministros - Libros impresos"/>
    <s v="LA SABIDURÍA DEL LÍDER"/>
    <n v="55101524"/>
    <s v="MÍNIMA CUANTÍA"/>
    <n v="9"/>
    <n v="3"/>
    <n v="10"/>
    <n v="4"/>
    <n v="179600"/>
    <s v="UNIDAD"/>
    <s v="NO SOLICITADAS"/>
  </r>
  <r>
    <x v="34"/>
    <s v="02-02-01-003-002"/>
    <s v="02-02-01-003-002-02"/>
    <s v="Materiales y suministros - Libros impresos"/>
    <s v="LA TERCERA ALTERNATIVA"/>
    <n v="55101524"/>
    <s v="MÍNIMA CUANTÍA"/>
    <n v="9"/>
    <n v="3"/>
    <n v="10"/>
    <n v="2"/>
    <n v="207000"/>
    <s v="UNIDAD"/>
    <s v="NO SOLICITADAS"/>
  </r>
  <r>
    <x v="34"/>
    <s v="02-02-01-003-002"/>
    <s v="02-02-01-003-002-02"/>
    <s v="Materiales y suministros - Libros impresos"/>
    <s v="LAS FRONTERAS Y LA GUERRA"/>
    <n v="55101524"/>
    <s v="MÍNIMA CUANTÍA"/>
    <n v="9"/>
    <n v="3"/>
    <n v="10"/>
    <n v="4"/>
    <n v="147000"/>
    <s v="UNIDAD"/>
    <s v="NO SOLICITADAS"/>
  </r>
  <r>
    <x v="34"/>
    <s v="02-02-01-003-002"/>
    <s v="02-02-01-003-002-02"/>
    <s v="Materiales y suministros - Libros impresos"/>
    <s v="LAS HORAS MÁS OSCURAS"/>
    <n v="55101524"/>
    <s v="MÍNIMA CUANTÍA"/>
    <n v="9"/>
    <n v="3"/>
    <n v="10"/>
    <n v="2"/>
    <n v="93800"/>
    <s v="UNIDAD"/>
    <s v="NO SOLICITADAS"/>
  </r>
  <r>
    <x v="34"/>
    <s v="02-02-01-003-002"/>
    <s v="02-02-01-003-002-02"/>
    <s v="Materiales y suministros - Libros impresos"/>
    <s v="LEADERSHIP: IN TURBULENT TIMES"/>
    <n v="55101524"/>
    <s v="MÍNIMA CUANTÍA"/>
    <n v="9"/>
    <n v="3"/>
    <n v="10"/>
    <n v="3"/>
    <n v="522000"/>
    <s v="UNIDAD"/>
    <s v="NO SOLICITADAS"/>
  </r>
  <r>
    <x v="34"/>
    <s v="02-02-01-003-002"/>
    <s v="02-02-01-003-002-02"/>
    <s v="Materiales y suministros - Libros impresos"/>
    <s v="LIDERAR LA ESCUELA PARA TRANSFORMAR LA EDUCACIÓN"/>
    <n v="55101524"/>
    <s v="MÍNIMA CUANTÍA"/>
    <n v="9"/>
    <n v="3"/>
    <n v="10"/>
    <n v="2"/>
    <n v="105300"/>
    <s v="UNIDAD"/>
    <s v="NO SOLICITADAS"/>
  </r>
  <r>
    <x v="34"/>
    <s v="02-02-01-003-002"/>
    <s v="02-02-01-003-002-02"/>
    <s v="Materiales y suministros - Libros impresos"/>
    <s v="LIDERAZGO PARA EQUIPOS: LECCIONES FULTBOLÍSTICAS"/>
    <n v="55101524"/>
    <s v="MÍNIMA CUANTÍA"/>
    <n v="9"/>
    <n v="3"/>
    <n v="10"/>
    <n v="3"/>
    <n v="65250"/>
    <s v="UNIDAD"/>
    <s v="NO SOLICITADAS"/>
  </r>
  <r>
    <x v="34"/>
    <s v="02-02-01-003-002"/>
    <s v="02-02-01-003-002-02"/>
    <s v="Materiales y suministros - Libros impresos"/>
    <s v="LIDERE MÁS CONTROLE MENOS"/>
    <n v="55101524"/>
    <s v="MÍNIMA CUANTÍA"/>
    <n v="9"/>
    <n v="3"/>
    <n v="10"/>
    <n v="2"/>
    <n v="43500"/>
    <s v="UNIDAD"/>
    <s v="NO SOLICITADAS"/>
  </r>
  <r>
    <x v="34"/>
    <s v="02-02-01-003-002"/>
    <s v="02-02-01-003-002-02"/>
    <s v="Materiales y suministros - Libros impresos"/>
    <s v="LOGÍSTICA INTERNACIONAL. ADMINISTRACIÓN DE LA CADENA DE ABASTECIMIENTO GLOBAL"/>
    <n v="55101524"/>
    <s v="MÍNIMA CUANTÍA"/>
    <n v="9"/>
    <n v="3"/>
    <n v="10"/>
    <n v="2"/>
    <n v="135000"/>
    <s v="UNIDAD"/>
    <s v="NO SOLICITADAS"/>
  </r>
  <r>
    <x v="34"/>
    <s v="02-02-01-003-002"/>
    <s v="02-02-01-003-002-02"/>
    <s v="Materiales y suministros - Libros impresos"/>
    <s v="LOS 7 HÁBITOS DE LA GENTE ALTAMENTE EFECTIVA"/>
    <n v="55101524"/>
    <s v="MÍNIMA CUANTÍA"/>
    <n v="9"/>
    <n v="3"/>
    <n v="10"/>
    <n v="2"/>
    <n v="63000"/>
    <s v="UNIDAD"/>
    <s v="NO SOLICITADAS"/>
  </r>
  <r>
    <x v="34"/>
    <s v="02-02-01-003-002"/>
    <s v="02-02-01-003-002-02"/>
    <s v="Materiales y suministros - Libros impresos"/>
    <s v="LOS LÍDERES COMEN AL FINAL: POR QUÉ ALGUNOS EQUIPOS FUNCIONAN Y OTROS NO"/>
    <n v="55101524"/>
    <s v="MÍNIMA CUANTÍA"/>
    <n v="9"/>
    <n v="3"/>
    <n v="10"/>
    <n v="3"/>
    <n v="162000"/>
    <s v="UNIDAD"/>
    <s v="NO SOLICITADAS"/>
  </r>
  <r>
    <x v="34"/>
    <s v="02-02-01-003-002"/>
    <s v="02-02-01-003-002-02"/>
    <s v="Materiales y suministros - Libros impresos"/>
    <s v="LOS RECURSOS NATURALES: EL PARADIGMA DEL SIGLO XX"/>
    <n v="55101524"/>
    <s v="MÍNIMA CUANTÍA"/>
    <n v="9"/>
    <n v="3"/>
    <n v="10"/>
    <n v="4"/>
    <n v="135000"/>
    <s v="UNIDAD"/>
    <s v="NO SOLICITADAS"/>
  </r>
  <r>
    <x v="34"/>
    <s v="02-02-01-003-002"/>
    <s v="02-02-01-003-002-02"/>
    <s v="Materiales y suministros - Libros impresos"/>
    <s v="MANUAL DE CARREÑO URBANIDAD Y BUENAS MANERAS"/>
    <n v="55101524"/>
    <s v="MÍNIMA CUANTÍA"/>
    <n v="9"/>
    <n v="3"/>
    <n v="10"/>
    <n v="1"/>
    <n v="22500"/>
    <s v="UNIDAD"/>
    <s v="NO SOLICITADAS"/>
  </r>
  <r>
    <x v="34"/>
    <s v="02-02-01-003-002"/>
    <s v="02-02-01-003-002-02"/>
    <s v="Materiales y suministros - Libros impresos"/>
    <s v="MINDFULNESS PARA LÍDERES"/>
    <n v="55101524"/>
    <s v="MÍNIMA CUANTÍA"/>
    <n v="9"/>
    <n v="3"/>
    <n v="10"/>
    <n v="4"/>
    <n v="135000"/>
    <s v="UNIDAD"/>
    <s v="NO SOLICITADAS"/>
  </r>
  <r>
    <x v="34"/>
    <s v="02-02-01-003-002"/>
    <s v="02-02-01-003-002-02"/>
    <s v="Materiales y suministros - Libros impresos"/>
    <s v="NUEVOS JUGUETES DE LA GUERRA FRÍA"/>
    <n v="55101524"/>
    <s v="MÍNIMA CUANTÍA"/>
    <n v="9"/>
    <n v="3"/>
    <n v="10"/>
    <n v="3"/>
    <n v="209250"/>
    <s v="UNIDAD"/>
    <s v="NO SOLICITADAS"/>
  </r>
  <r>
    <x v="34"/>
    <s v="02-02-01-003-002"/>
    <s v="02-02-01-003-002-02"/>
    <s v="Materiales y suministros - Libros impresos"/>
    <s v="PA QUE SE ACABE LA VAINA"/>
    <n v="55101524"/>
    <s v="MÍNIMA CUANTÍA"/>
    <n v="9"/>
    <n v="3"/>
    <n v="10"/>
    <n v="4"/>
    <n v="117000"/>
    <s v="UNIDAD"/>
    <s v="NO SOLICITADAS"/>
  </r>
  <r>
    <x v="34"/>
    <s v="02-02-01-003-002"/>
    <s v="02-02-01-003-002-02"/>
    <s v="Materiales y suministros - Libros impresos"/>
    <s v="PATHS OF HEAVEN: THE EVOLUTION OF AIRPOWER THEORY"/>
    <n v="55101524"/>
    <s v="MÍNIMA CUANTÍA"/>
    <n v="9"/>
    <n v="3"/>
    <n v="10"/>
    <n v="2"/>
    <n v="300000"/>
    <s v="UNIDAD"/>
    <s v="NO SOLICITADAS"/>
  </r>
  <r>
    <x v="34"/>
    <s v="02-02-01-003-002"/>
    <s v="02-02-01-003-002-02"/>
    <s v="Materiales y suministros - Libros impresos"/>
    <s v="PIONERAS DE AIRE Y TIERRA: HISTORIA DEL PROCESO DE REINCORPORACIÓN DE LAS PRIMERAS MUJERES COMO OFICIALES DE CURSO REGULAR EN LA FAC EN 1997"/>
    <n v="55101524"/>
    <s v="MÍNIMA CUANTÍA"/>
    <n v="9"/>
    <n v="3"/>
    <n v="10"/>
    <n v="2"/>
    <n v="175500"/>
    <s v="UNIDAD"/>
    <s v="NO SOLICITADAS"/>
  </r>
  <r>
    <x v="34"/>
    <s v="02-02-01-003-002"/>
    <s v="02-02-01-003-002-02"/>
    <s v="Materiales y suministros - Libros impresos"/>
    <s v="PLANES DE CONTINGENCIA: LA CONTINUIDAD DEL NEGOCIO EN LAS ORGANIZACIONES"/>
    <n v="55101524"/>
    <s v="MÍNIMA CUANTÍA"/>
    <n v="9"/>
    <n v="3"/>
    <n v="10"/>
    <n v="3"/>
    <n v="247500"/>
    <s v="UNIDAD"/>
    <s v="NO SOLICITADAS"/>
  </r>
  <r>
    <x v="34"/>
    <s v="02-02-01-003-002"/>
    <s v="02-02-01-003-002-02"/>
    <s v="Materiales y suministros - Libros impresos"/>
    <s v="POR QUÉ FRACASAN LOS PAÍSES: LOS ORÍGENES DEL PODER, LA PROSPERIDAD Y LA POBREZA"/>
    <n v="55101524"/>
    <s v="MÍNIMA CUANTÍA"/>
    <n v="9"/>
    <n v="3"/>
    <n v="10"/>
    <n v="3"/>
    <n v="139500"/>
    <s v="UNIDAD"/>
    <s v="NO SOLICITADAS"/>
  </r>
  <r>
    <x v="34"/>
    <s v="02-02-01-003-002"/>
    <s v="02-02-01-003-002-02"/>
    <s v="Materiales y suministros - Libros impresos"/>
    <s v="POR UN FUTURO BRILLANTE"/>
    <n v="55101524"/>
    <s v="MÍNIMA CUANTÍA"/>
    <n v="9"/>
    <n v="3"/>
    <n v="10"/>
    <n v="2"/>
    <n v="118500"/>
    <s v="UNIDAD"/>
    <s v="NO SOLICITADAS"/>
  </r>
  <r>
    <x v="34"/>
    <s v="02-02-01-003-002"/>
    <s v="02-02-01-003-002-02"/>
    <s v="Materiales y suministros - Libros impresos"/>
    <s v="PRINCIPIOS QUE FUNCIONAN: EN LA VIDA Y EL LIDERAZGO"/>
    <n v="55101524"/>
    <s v="MÍNIMA CUANTÍA"/>
    <n v="9"/>
    <n v="3"/>
    <n v="10"/>
    <n v="3"/>
    <n v="236400"/>
    <s v="UNIDAD"/>
    <s v="NO SOLICITADAS"/>
  </r>
  <r>
    <x v="34"/>
    <s v="02-02-01-003-002"/>
    <s v="02-02-01-003-002-02"/>
    <s v="Materiales y suministros - Libros impresos"/>
    <s v="PRISIONEROS DE LA GEOGRAFÍA"/>
    <n v="55101524"/>
    <s v="MÍNIMA CUANTÍA"/>
    <n v="9"/>
    <n v="3"/>
    <n v="10"/>
    <n v="2"/>
    <n v="276930"/>
    <s v="UNIDAD"/>
    <s v="NO SOLICITADAS"/>
  </r>
  <r>
    <x v="34"/>
    <s v="02-02-01-003-002"/>
    <s v="02-02-01-003-002-02"/>
    <s v="Materiales y suministros - Libros impresos"/>
    <s v="REBELIÓN EN LA GRANJA / ANIMAL FARM"/>
    <n v="55101524"/>
    <s v="MÍNIMA CUANTÍA"/>
    <n v="9"/>
    <n v="3"/>
    <n v="10"/>
    <n v="2"/>
    <n v="59800"/>
    <s v="UNIDAD"/>
    <s v="NO SOLICITADAS"/>
  </r>
  <r>
    <x v="34"/>
    <s v="02-02-01-003-002"/>
    <s v="02-02-01-003-002-02"/>
    <s v="Materiales y suministros - Libros impresos"/>
    <s v="REGIONES INTELIGENTES: LA COMPETITIVIDAD EN EL VALLE DEL CAUCA"/>
    <n v="55101524"/>
    <s v="MÍNIMA CUANTÍA"/>
    <n v="9"/>
    <n v="3"/>
    <n v="10"/>
    <n v="2"/>
    <n v="104624"/>
    <s v="UNIDAD"/>
    <s v="NO SOLICITADAS"/>
  </r>
  <r>
    <x v="34"/>
    <s v="02-02-01-003-002"/>
    <s v="02-02-01-003-002-02"/>
    <s v="Materiales y suministros - Libros impresos"/>
    <s v="RISK ANALYSIS AND THE SECURITY SURVEY"/>
    <n v="55101524"/>
    <s v="MÍNIMA CUANTÍA"/>
    <n v="9"/>
    <n v="3"/>
    <n v="10"/>
    <n v="2"/>
    <n v="823500"/>
    <s v="UNIDAD"/>
    <s v="NO SOLICITADAS"/>
  </r>
  <r>
    <x v="34"/>
    <s v="02-02-01-003-002"/>
    <s v="02-02-01-003-002-02"/>
    <s v="Materiales y suministros - Libros impresos"/>
    <s v="SALÓN 8. RELATOS DE INSPIRACIÓN Y LIDERAZGO"/>
    <n v="55101524"/>
    <s v="MÍNIMA CUANTÍA"/>
    <n v="9"/>
    <n v="3"/>
    <n v="10"/>
    <n v="2"/>
    <n v="58500"/>
    <s v="UNIDAD"/>
    <s v="NO SOLICITADAS"/>
  </r>
  <r>
    <x v="34"/>
    <s v="02-02-01-003-002"/>
    <s v="02-02-01-003-002-02"/>
    <s v="Materiales y suministros - Libros impresos"/>
    <s v="SANTANDER"/>
    <n v="55101524"/>
    <s v="MÍNIMA CUANTÍA"/>
    <n v="9"/>
    <n v="3"/>
    <n v="10"/>
    <n v="2"/>
    <n v="133500"/>
    <s v="UNIDAD"/>
    <s v="NO SOLICITADAS"/>
  </r>
  <r>
    <x v="34"/>
    <s v="02-02-01-003-002"/>
    <s v="02-02-01-003-002-02"/>
    <s v="Materiales y suministros - Libros impresos"/>
    <s v="SEGURIDAD Y DEFENSA: ESTRATEGIAS Y DESAFÍOS EN UN MUNDO GLOBALIZADO"/>
    <n v="55101524"/>
    <s v="MÍNIMA CUANTÍA"/>
    <n v="9"/>
    <n v="3"/>
    <n v="10"/>
    <n v="2"/>
    <n v="384750"/>
    <s v="UNIDAD"/>
    <s v="NO SOLICITADAS"/>
  </r>
  <r>
    <x v="34"/>
    <s v="02-02-01-003-002"/>
    <s v="02-02-01-003-002-02"/>
    <s v="Materiales y suministros - Libros impresos"/>
    <s v="SHARING SUCCESS - OWNING FAILURE"/>
    <n v="55101524"/>
    <s v="MÍNIMA CUANTÍA"/>
    <n v="9"/>
    <n v="3"/>
    <n v="10"/>
    <n v="2"/>
    <n v="232800"/>
    <s v="UNIDAD"/>
    <s v="NO SOLICITADAS"/>
  </r>
  <r>
    <x v="34"/>
    <s v="02-02-01-003-002"/>
    <s v="02-02-01-003-002-02"/>
    <s v="Materiales y suministros - Libros impresos"/>
    <s v="SIMÓN BOLÍVAR"/>
    <n v="55101524"/>
    <s v="MÍNIMA CUANTÍA"/>
    <n v="9"/>
    <n v="3"/>
    <n v="10"/>
    <n v="4"/>
    <n v="177000"/>
    <s v="UNIDAD"/>
    <s v="NO SOLICITADAS"/>
  </r>
  <r>
    <x v="34"/>
    <s v="02-02-01-003-002"/>
    <s v="02-02-01-003-002-02"/>
    <s v="Materiales y suministros - Libros impresos"/>
    <s v="SOBRE EL COMBATE: LA PSICOLOGÍA Y FISIOLOGÍA DEL CONFLICTO LETAL EN LA GUERRA"/>
    <n v="55101524"/>
    <s v="MÍNIMA CUANTÍA"/>
    <n v="9"/>
    <n v="3"/>
    <n v="10"/>
    <n v="2"/>
    <n v="472800"/>
    <s v="UNIDAD"/>
    <s v="NO SOLICITADAS"/>
  </r>
  <r>
    <x v="34"/>
    <s v="02-02-01-003-002"/>
    <s v="02-02-01-003-002-02"/>
    <s v="Materiales y suministros - Libros impresos"/>
    <s v="STRATEGIC THINKING AND PLANNING"/>
    <n v="55101524"/>
    <s v="MÍNIMA CUANTÍA"/>
    <n v="9"/>
    <n v="3"/>
    <n v="10"/>
    <n v="3"/>
    <n v="450000"/>
    <s v="UNIDAD"/>
    <s v="NO SOLICITADAS"/>
  </r>
  <r>
    <x v="34"/>
    <s v="02-02-01-003-002"/>
    <s v="02-02-01-003-002-02"/>
    <s v="Materiales y suministros - Libros impresos"/>
    <s v="STRATEGY: A HISTORY"/>
    <n v="55101524"/>
    <s v="MÍNIMA CUANTÍA"/>
    <n v="9"/>
    <n v="3"/>
    <n v="10"/>
    <n v="2"/>
    <n v="396000"/>
    <s v="UNIDAD"/>
    <s v="NO SOLICITADAS"/>
  </r>
  <r>
    <x v="34"/>
    <s v="02-02-01-003-002"/>
    <s v="02-02-01-003-002-02"/>
    <s v="Materiales y suministros - Libros impresos"/>
    <s v="SUPPLY CHAIN MANAGEMENT: STRATEGY, PLANNING, AND OPERATION"/>
    <n v="55101524"/>
    <s v="MÍNIMA CUANTÍA"/>
    <n v="9"/>
    <n v="3"/>
    <n v="10"/>
    <n v="2"/>
    <n v="2055800"/>
    <s v="UNIDAD"/>
    <s v="NO SOLICITADAS"/>
  </r>
  <r>
    <x v="34"/>
    <s v="02-02-01-003-002"/>
    <s v="02-02-01-003-002-02"/>
    <s v="Materiales y suministros - Libros impresos"/>
    <s v="SUPREME COMMAND: SOLDIERS, STATESMEN, AND LEADERSHIP IN WARTIME"/>
    <n v="55101524"/>
    <s v="MÍNIMA CUANTÍA"/>
    <n v="9"/>
    <n v="3"/>
    <n v="10"/>
    <n v="3"/>
    <n v="376650"/>
    <s v="UNIDAD"/>
    <s v="NO SOLICITADAS"/>
  </r>
  <r>
    <x v="34"/>
    <s v="02-02-01-003-002"/>
    <s v="02-02-01-003-002-02"/>
    <s v="Materiales y suministros - Libros impresos"/>
    <s v="THE COMMAND OF THE AIR"/>
    <n v="55101524"/>
    <s v="MÍNIMA CUANTÍA"/>
    <n v="9"/>
    <n v="3"/>
    <n v="10"/>
    <n v="3"/>
    <n v="306000"/>
    <s v="UNIDAD"/>
    <s v="NO SOLICITADAS"/>
  </r>
  <r>
    <x v="34"/>
    <s v="02-02-01-003-002"/>
    <s v="02-02-01-003-002-02"/>
    <s v="Materiales y suministros - Libros impresos"/>
    <s v="THE CULTURE CODE: THE SECRETS OF HIGHLY"/>
    <n v="55101524"/>
    <s v="MÍNIMA CUANTÍA"/>
    <n v="9"/>
    <n v="3"/>
    <n v="10"/>
    <n v="3"/>
    <n v="554850"/>
    <s v="UNIDAD"/>
    <s v="NO SOLICITADAS"/>
  </r>
  <r>
    <x v="34"/>
    <s v="02-02-01-003-002"/>
    <s v="02-02-01-003-002-02"/>
    <s v="Materiales y suministros - Libros impresos"/>
    <s v="THE MIND OF THE LEADER: HOW TO LEAD YOURSELF, YOUR PEOPLE, AND YOUR ORGANIZATION FOR EXTRAORDINARY RESULTS"/>
    <n v="55101524"/>
    <s v="MÍNIMA CUANTÍA"/>
    <n v="9"/>
    <n v="3"/>
    <n v="10"/>
    <n v="3"/>
    <n v="401700"/>
    <s v="UNIDAD"/>
    <s v="NO SOLICITADAS"/>
  </r>
  <r>
    <x v="34"/>
    <s v="02-02-01-003-002"/>
    <s v="02-02-01-003-002-02"/>
    <s v="Materiales y suministros - Libros impresos"/>
    <s v="BEYOND THE PATHS OF HEAVEN"/>
    <n v="55101524"/>
    <s v="MÍNIMA CUANTÍA"/>
    <n v="9"/>
    <n v="3"/>
    <n v="10"/>
    <n v="3"/>
    <n v="356700"/>
    <s v="UNIDAD"/>
    <s v="NO SOLICITADAS"/>
  </r>
  <r>
    <x v="34"/>
    <s v="02-02-01-003-002"/>
    <s v="02-02-01-003-002-02"/>
    <s v="Materiales y suministros - Libros impresos"/>
    <s v="21 LECCIONES PARA EL SIGLO XXI"/>
    <n v="55101524"/>
    <s v="MÍNIMA CUANTÍA"/>
    <n v="9"/>
    <n v="3"/>
    <n v="10"/>
    <n v="2"/>
    <n v="93000"/>
    <s v="UNIDAD"/>
    <s v="NO SOLICITADAS"/>
  </r>
  <r>
    <x v="34"/>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ER"/>
    <n v="31211604"/>
    <s v="MÍNIMA CUANTÍA"/>
    <n v="3"/>
    <n v="2"/>
    <n v="10"/>
    <n v="4"/>
    <n v="166600"/>
    <s v="UNIDAD"/>
    <s v="NO SOLICITADAS"/>
  </r>
  <r>
    <x v="34"/>
    <s v="02-02-01-003-005"/>
    <s v="02-02-01-003-005-01"/>
    <s v="Materiales y suministros - Pinturas y barnices y productos relacionados; colores para la pintura artística; tintas"/>
    <s v="ESTUCO PLÁSTICO"/>
    <n v="30151805"/>
    <s v="MÍNIMA CUANTÍA"/>
    <n v="3"/>
    <n v="2"/>
    <n v="10"/>
    <n v="1"/>
    <n v="35337"/>
    <s v="UNIDAD"/>
    <s v="NO SOLICITADAS"/>
  </r>
  <r>
    <x v="34"/>
    <s v="02-02-01-003-005"/>
    <s v="02-02-01-003-005-01"/>
    <s v="Materiales y suministros - Pinturas y barnices y productos relacionados; colores para la pintura artística; tintas"/>
    <s v="PINTURA TRÁFICO PESADO AMARILLO"/>
    <n v="31211522"/>
    <s v="MÍNIMA CUANTÍA"/>
    <n v="3"/>
    <n v="2"/>
    <n v="10"/>
    <n v="1"/>
    <n v="84133"/>
    <s v="UNIDAD"/>
    <s v="NO SOLICITADAS"/>
  </r>
  <r>
    <x v="34"/>
    <s v="02-02-01-003-005"/>
    <s v="02-02-01-003-005-01"/>
    <s v="Materiales y suministros - Pinturas y barnices y productos relacionados; colores para la pintura artística; tintas"/>
    <s v="PINTURA TRÁFICO PESADO AZUL EPÓXICA."/>
    <n v="31211522"/>
    <s v="MÍNIMA CUANTÍA"/>
    <n v="3"/>
    <n v="2"/>
    <n v="10"/>
    <n v="1"/>
    <n v="84133"/>
    <s v="UNIDAD"/>
    <s v="NO SOLICITADAS"/>
  </r>
  <r>
    <x v="34"/>
    <s v="02-02-01-003-005"/>
    <s v="02-02-01-003-005-01"/>
    <s v="Materiales y suministros - Pinturas y barnices y productos relacionados; colores para la pintura artística; tintas"/>
    <s v="PINTURA BLANCA TIPO VINILO 1A PARA INTERIOR"/>
    <n v="31211502"/>
    <s v="MÍNIMA CUANTÍA"/>
    <n v="3"/>
    <n v="2"/>
    <n v="10"/>
    <n v="2"/>
    <n v="311185"/>
    <s v="UNIDAD"/>
    <s v="NO SOLICITADAS"/>
  </r>
  <r>
    <x v="34"/>
    <s v="02-02-01-003-005"/>
    <s v="02-02-01-003-005-01"/>
    <s v="Materiales y suministros - Pinturas y barnices y productos relacionados; colores para la pintura artística; tintas"/>
    <s v="TINTA MARCADOR BORRABLE RECARGABLE "/>
    <n v="44121904"/>
    <s v="MÍNIMA CUANTÍA"/>
    <n v="5"/>
    <n v="3"/>
    <n v="10"/>
    <n v="68"/>
    <n v="292128"/>
    <s v="GLOBAL"/>
    <s v="NO SOLICITADAS"/>
  </r>
  <r>
    <x v="34"/>
    <s v="02-02-01-003-005"/>
    <s v="02-02-01-003-005-01"/>
    <s v="Materiales y suministros - Pinturas y barnices y productos relacionados; colores para la pintura artística; tintas"/>
    <s v="ESMALTE SINTÉTICO BLANCO"/>
    <n v="31211501"/>
    <s v="MÍNIMA CUANTÍA"/>
    <n v="3"/>
    <n v="2"/>
    <n v="10"/>
    <n v="1"/>
    <n v="47957"/>
    <s v="UNIDAD"/>
    <s v="NO SOLICITADAS"/>
  </r>
  <r>
    <x v="34"/>
    <s v="02-02-01-003-005"/>
    <s v="02-02-01-003-005-01"/>
    <s v="Materiales y suministros - Pinturas y barnices y productos relacionados; colores para la pintura artística; tintas"/>
    <s v="ESMALTE SINTÉTICO CAOBA"/>
    <n v="31211501"/>
    <s v="MÍNIMA CUANTÍA"/>
    <n v="3"/>
    <n v="2"/>
    <n v="10"/>
    <n v="1"/>
    <n v="47957"/>
    <s v="UNIDAD"/>
    <s v="NO SOLICITADAS"/>
  </r>
  <r>
    <x v="34"/>
    <s v="02-02-01-003-006"/>
    <s v="02-02-01-003-006-02"/>
    <s v="Materiales y suministros - Otros productos de caucho"/>
    <s v="MANGUERA"/>
    <n v="40142008"/>
    <s v="MÍNIMA CUANTÍA"/>
    <n v="3"/>
    <n v="2"/>
    <n v="10"/>
    <n v="1"/>
    <n v="178500"/>
    <s v="UNIDAD"/>
    <s v="NO SOLICITADAS"/>
  </r>
  <r>
    <x v="34"/>
    <s v="02-02-01-003-006"/>
    <s v="02-02-01-003-006-09"/>
    <s v="Materiales y suministros - Otros productos plásticos"/>
    <s v="CINTA ADHESIVA DE EMPAQUE EN ROLLO: Cinta adhesiva de empaque en rollo Dimensión 48 mm x 100 mts"/>
    <n v="31201512"/>
    <s v="MÍNIMA CUANTÍA"/>
    <n v="5"/>
    <n v="3"/>
    <n v="10"/>
    <n v="10"/>
    <n v="54980"/>
    <s v="GLOBAL"/>
    <s v="NO SOLICITADAS"/>
  </r>
  <r>
    <x v="34"/>
    <s v="02-02-01-003-006"/>
    <s v="02-02-01-003-006-09"/>
    <s v="Materiales y suministros - Otros productos plásticos"/>
    <s v="CINTA AISLANTE ELÉCTRICA"/>
    <n v="31201502"/>
    <s v="MÍNIMA CUANTÍA"/>
    <n v="3"/>
    <n v="2"/>
    <n v="10"/>
    <n v="5"/>
    <n v="83300"/>
    <s v="UNIDAD"/>
    <s v="NO SOLICITADAS"/>
  </r>
  <r>
    <x v="34"/>
    <s v="02-02-01-003-006"/>
    <s v="02-02-01-003-006-09"/>
    <s v="Materiales y suministros - Otros productos plásticos"/>
    <s v="CINTA DE ENMASCARAR 36MM-40 MTS"/>
    <n v="31201503"/>
    <s v="MÍNIMA CUANTÍA"/>
    <n v="3"/>
    <n v="2"/>
    <n v="10"/>
    <n v="4"/>
    <n v="28560"/>
    <s v="UNIDAD"/>
    <s v="NO SOLICITADAS"/>
  </r>
  <r>
    <x v="34"/>
    <s v="02-02-01-003-006"/>
    <s v="02-02-01-003-006-09"/>
    <s v="Materiales y suministros - Otros productos plásticos"/>
    <s v="BALDES NEGROS CONCRETEROS"/>
    <n v="47121804"/>
    <s v="MÍNIMA CUANTÍA"/>
    <n v="3"/>
    <n v="2"/>
    <n v="10"/>
    <n v="1"/>
    <n v="7140"/>
    <s v="UNIDAD"/>
    <s v="NO SOLICITADAS"/>
  </r>
  <r>
    <x v="34"/>
    <s v="02-02-01-003-007"/>
    <s v="02-02-01-003-007-09"/>
    <s v="Materiales y suministros - Otros productos minerales no metálicos n. C. P."/>
    <s v="LIJAS DE AGUA NO. 150"/>
    <n v="31191501"/>
    <s v="MÍNIMA CUANTÍA"/>
    <n v="3"/>
    <n v="2"/>
    <n v="10"/>
    <n v="10"/>
    <n v="11900"/>
    <s v="UNIDAD"/>
    <s v="NO SOLICITADAS"/>
  </r>
  <r>
    <x v="34"/>
    <s v="02-02-01-003-007"/>
    <s v="02-02-01-003-007-09"/>
    <s v="Materiales y suministros - Otros productos minerales no metálicos n. C. P."/>
    <s v="LIJAS DE AGUA NO. 120"/>
    <n v="31191501"/>
    <s v="MÍNIMA CUANTÍA"/>
    <n v="3"/>
    <n v="2"/>
    <n v="10"/>
    <n v="10"/>
    <n v="11900"/>
    <s v="UNIDAD"/>
    <s v="NO SOLICITADAS"/>
  </r>
  <r>
    <x v="34"/>
    <s v="02-02-01-003-007"/>
    <s v="02-02-01-003-007-09"/>
    <s v="Materiales y suministros - Otros productos minerales no metálicos n. C. P."/>
    <s v="LIJAS DE AGUA NO. 200"/>
    <n v="31191501"/>
    <s v="MÍNIMA CUANTÍA"/>
    <n v="3"/>
    <n v="2"/>
    <n v="10"/>
    <n v="10"/>
    <n v="11900"/>
    <s v="UNIDAD"/>
    <s v="NO SOLICITADAS"/>
  </r>
  <r>
    <x v="34"/>
    <s v="02-02-01-003-008"/>
    <s v="02-02-01-003-008-09"/>
    <s v="Materiales y suministros - Otros artículos manufacturados n. C. P."/>
    <s v="BOLIGRAFO NEGRO"/>
    <n v="44121701"/>
    <s v="MÍNIMA CUANTÍA"/>
    <n v="5"/>
    <n v="3"/>
    <n v="10"/>
    <n v="250"/>
    <n v="250000"/>
    <s v="GLOBAL"/>
    <s v="NO SOLICITADAS"/>
  </r>
  <r>
    <x v="34"/>
    <s v="02-02-01-003-008"/>
    <s v="02-02-01-003-008-09"/>
    <s v="Materiales y suministros - Otros artículos manufacturados n. C. P."/>
    <s v="BOLIGRAFO ROJO"/>
    <n v="44121701"/>
    <s v="MÍNIMA CUANTÍA"/>
    <n v="5"/>
    <n v="3"/>
    <n v="10"/>
    <n v="40"/>
    <n v="40000"/>
    <s v="GLOBAL"/>
    <s v="NO SOLICITADAS"/>
  </r>
  <r>
    <x v="34"/>
    <s v="02-02-01-003-008"/>
    <s v="02-02-01-003-008-09"/>
    <s v="Materiales y suministros - Otros artículos manufacturados n. C. P."/>
    <s v="RODILLO PARA PINTURA"/>
    <n v="31211906"/>
    <s v="MÍNIMA CUANTÍA"/>
    <n v="3"/>
    <n v="2"/>
    <n v="10"/>
    <n v="5"/>
    <n v="59500"/>
    <s v="UNIDAD"/>
    <s v="NO SOLICITADAS"/>
  </r>
  <r>
    <x v="34"/>
    <s v="02-02-01-003-008"/>
    <s v="02-02-01-003-008-09"/>
    <s v="Materiales y suministros - Otros artículos manufacturados n. C. P."/>
    <s v="LAPIZ DE ESCRITURA MINA NEGRA"/>
    <n v="44121706"/>
    <s v="MÍNIMA CUANTÍA"/>
    <n v="5"/>
    <n v="3"/>
    <n v="10"/>
    <n v="250"/>
    <n v="142000"/>
    <s v="GLOBAL"/>
    <s v="NO SOLICITADAS"/>
  </r>
  <r>
    <x v="34"/>
    <s v="02-02-01-003-008"/>
    <s v="02-02-01-003-008-09"/>
    <s v="Materiales y suministros - Otros artículos manufacturados n. C. P."/>
    <s v="MARCADOR BORRABLE RECARGABLE"/>
    <n v="44121708"/>
    <s v="MÍNIMA CUANTÍA"/>
    <n v="5"/>
    <n v="3"/>
    <n v="10"/>
    <n v="80"/>
    <n v="418880"/>
    <s v="GLOBAL"/>
    <s v="NO SOLICITADAS"/>
  </r>
  <r>
    <x v="34"/>
    <s v="02-02-01-003-008"/>
    <s v="02-02-01-003-008-09"/>
    <s v="Materiales y suministros - Otros artículos manufacturados n. C. P."/>
    <s v="MINA PARA PORTAMINAS 0,7MM"/>
    <n v="44121902"/>
    <s v="MÍNIMA CUANTÍA"/>
    <n v="5"/>
    <n v="3"/>
    <n v="10"/>
    <n v="10"/>
    <n v="9160"/>
    <s v="GLOBAL"/>
    <s v="NO SOLICITADAS"/>
  </r>
  <r>
    <x v="34"/>
    <s v="02-02-01-003-008"/>
    <s v="02-02-01-003-008-09"/>
    <s v="Materiales y suministros - Otros artículos manufacturados n. C. P."/>
    <s v="PORTAMINA 0,7MM  "/>
    <n v="44121705"/>
    <s v="MÍNIMA CUANTÍA"/>
    <n v="5"/>
    <n v="3"/>
    <n v="10"/>
    <n v="28"/>
    <n v="41664"/>
    <s v="GLOBAL"/>
    <s v="NO SOLICITADAS"/>
  </r>
  <r>
    <x v="34"/>
    <s v="02-02-01-003-008"/>
    <s v="02-02-01-003-008-09"/>
    <s v="Materiales y suministros - Otros artículos manufacturados n. C. P."/>
    <s v="RODILLO PARA PINTURA"/>
    <n v="31211906"/>
    <s v="MÍNIMA CUANTÍA"/>
    <n v="3"/>
    <n v="2"/>
    <n v="10"/>
    <n v="2"/>
    <n v="11900"/>
    <s v="UNIDAD"/>
    <s v="NO SOLICITADAS"/>
  </r>
  <r>
    <x v="34"/>
    <s v="02-02-01-003-008"/>
    <s v="02-02-01-003-008-09"/>
    <s v="Materiales y suministros - Otros artículos manufacturados n. C. P."/>
    <s v="BROCHA PARA PINTURA DE 2 PULGADAS"/>
    <n v="31211904"/>
    <s v="MÍNIMA CUANTÍA"/>
    <n v="3"/>
    <n v="2"/>
    <n v="10"/>
    <n v="3"/>
    <n v="10710"/>
    <s v="UNIDAD"/>
    <s v="NO SOLICITADAS"/>
  </r>
  <r>
    <x v="34"/>
    <s v="02-02-01-003-008"/>
    <s v="02-02-01-003-008-09"/>
    <s v="Materiales y suministros - Otros artículos manufacturados n. C. P."/>
    <s v="BROCHA PARA PINTURA DE 4 PULGADAS."/>
    <n v="31211904"/>
    <s v="MÍNIMA CUANTÍA"/>
    <n v="3"/>
    <n v="2"/>
    <n v="10"/>
    <n v="3"/>
    <n v="32130"/>
    <s v="UNIDAD"/>
    <s v="NO SOLICITADAS"/>
  </r>
  <r>
    <x v="34"/>
    <s v="02-02-01-004-002"/>
    <s v="02-02-01-004-002"/>
    <s v="Materiales y suministros - Productos metálicos elaborados (excepto maquinaria y equipo)"/>
    <s v="CHAPAS TIPO BOLA PARA PUERTA DE OFICINA EN MADERA"/>
    <n v="31162801"/>
    <s v="MÍNIMA CUANTÍA"/>
    <n v="3"/>
    <n v="2"/>
    <n v="10"/>
    <n v="3"/>
    <n v="99960"/>
    <s v="UNIDAD"/>
    <s v="NO SOLICITADAS"/>
  </r>
  <r>
    <x v="34"/>
    <s v="02-02-01-004-002"/>
    <s v="02-02-01-004-002"/>
    <s v="Materiales y suministros - Productos metálicos elaborados (excepto maquinaria y equipo)"/>
    <s v="CERROJO SENCILLO 170 MULTIPUNTO"/>
    <n v="31161606"/>
    <s v="MÍNIMA CUANTÍA"/>
    <n v="3"/>
    <n v="2"/>
    <n v="10"/>
    <n v="3"/>
    <n v="428400"/>
    <s v="UNIDAD"/>
    <s v="NO SOLICITADAS"/>
  </r>
  <r>
    <x v="34"/>
    <s v="02-02-01-004-002"/>
    <s v="02-02-01-004-002"/>
    <s v="Materiales y suministros - Productos metálicos elaborados (excepto maquinaria y equipo)"/>
    <s v="REPUESTO HOJA DE SEGUETA"/>
    <n v="27111552"/>
    <s v="MÍNIMA CUANTÍA"/>
    <n v="3"/>
    <n v="2"/>
    <n v="10"/>
    <n v="2"/>
    <n v="16660"/>
    <s v="UNIDAD"/>
    <s v="NO SOLICITADAS"/>
  </r>
  <r>
    <x v="34"/>
    <s v="02-02-01-004-002"/>
    <s v="02-02-01-004-002"/>
    <s v="Materiales y suministros - Productos metálicos elaborados (excepto maquinaria y equipo)"/>
    <s v="MARTILLO"/>
    <n v="27111602"/>
    <s v="MÍNIMA CUANTÍA"/>
    <n v="3"/>
    <n v="2"/>
    <n v="10"/>
    <n v="1"/>
    <n v="19040"/>
    <s v="UNIDAD"/>
    <s v="NO SOLICITADAS"/>
  </r>
  <r>
    <x v="34"/>
    <s v="02-02-01-004-002"/>
    <s v="02-02-01-004-002"/>
    <s v="Materiales y suministros - Productos metálicos elaborados (excepto maquinaria y equipo)"/>
    <s v="ALICATE"/>
    <n v="27112126"/>
    <s v="MÍNIMA CUANTÍA"/>
    <n v="3"/>
    <n v="2"/>
    <n v="10"/>
    <n v="1"/>
    <n v="33320"/>
    <s v="UNIDAD"/>
    <s v="NO SOLICITADAS"/>
  </r>
  <r>
    <x v="34"/>
    <s v="02-02-01-004-002"/>
    <s v="02-02-01-004-002"/>
    <s v="Materiales y suministros - Productos metálicos elaborados (excepto maquinaria y equipo)"/>
    <s v="PICA"/>
    <n v="27111605"/>
    <s v="MÍNIMA CUANTÍA"/>
    <n v="3"/>
    <n v="2"/>
    <n v="10"/>
    <n v="1"/>
    <n v="29400"/>
    <s v="UNIDAD"/>
    <s v="NO SOLICITADAS"/>
  </r>
  <r>
    <x v="34"/>
    <s v="02-02-01-004-002"/>
    <s v="02-02-01-004-002"/>
    <s v="Materiales y suministros - Productos metálicos elaborados (excepto maquinaria y equipo)"/>
    <s v="PALA"/>
    <n v="27112004"/>
    <s v="MÍNIMA CUANTÍA"/>
    <n v="3"/>
    <n v="2"/>
    <n v="10"/>
    <n v="1"/>
    <n v="26250"/>
    <s v="UNIDAD"/>
    <s v="NO SOLICITADAS"/>
  </r>
  <r>
    <x v="34"/>
    <s v="02-02-01-004-002"/>
    <s v="02-02-01-004-002"/>
    <s v="Materiales y suministros - Productos metálicos elaborados (excepto maquinaria y equipo)"/>
    <s v="MACETA DE 3 LB"/>
    <n v="27111621"/>
    <s v="MÍNIMA CUANTÍA"/>
    <n v="3"/>
    <n v="2"/>
    <n v="10"/>
    <n v="1"/>
    <n v="26180"/>
    <s v="UNIDAD"/>
    <s v="NO SOLICITADAS"/>
  </r>
  <r>
    <x v="34"/>
    <s v="02-02-01-004-002"/>
    <s v="02-02-01-004-002"/>
    <s v="Materiales y suministros - Productos metálicos elaborados (excepto maquinaria y equipo)"/>
    <s v="NIVEL"/>
    <n v="41113710"/>
    <s v="MÍNIMA CUANTÍA"/>
    <n v="3"/>
    <n v="2"/>
    <n v="10"/>
    <n v="1"/>
    <n v="42840"/>
    <s v="UNIDAD"/>
    <s v="NO SOLICITADAS"/>
  </r>
  <r>
    <x v="34"/>
    <s v="02-02-01-004-002"/>
    <s v="02-02-01-004-002"/>
    <s v="Materiales y suministros - Productos metálicos elaborados (excepto maquinaria y equipo)"/>
    <s v="ESPÁTULA"/>
    <n v="27111909"/>
    <s v="MÍNIMA CUANTÍA"/>
    <n v="3"/>
    <n v="2"/>
    <n v="10"/>
    <n v="3"/>
    <n v="10710"/>
    <s v="UNIDAD"/>
    <s v="NO SOLICITADAS"/>
  </r>
  <r>
    <x v="34"/>
    <s v="02-02-01-004-002"/>
    <s v="02-02-01-004-002"/>
    <s v="Materiales y suministros - Productos metálicos elaborados (excepto maquinaria y equipo)"/>
    <s v="PRESENTADOR INHALAMBRICO DE DIAPOSITIVAS CON PUNTERO SEÑALADOR "/>
    <n v="45111601"/>
    <s v="MÍNIMA CUANTÍA"/>
    <n v="5"/>
    <n v="3"/>
    <n v="10"/>
    <n v="9"/>
    <n v="1713600"/>
    <s v="UNIDAD"/>
    <s v="NO SOLICITADAS"/>
  </r>
  <r>
    <x v="34"/>
    <s v="02-02-01-004-002"/>
    <s v="02-02-01-004-002"/>
    <s v="Materiales y suministros - Productos metálicos elaborados (excepto maquinaria y equipo)"/>
    <s v="ESPÁTULA"/>
    <n v="27111909"/>
    <s v="MÍNIMA CUANTÍA"/>
    <n v="3"/>
    <n v="2"/>
    <n v="10"/>
    <n v="3"/>
    <n v="39270"/>
    <s v="UNIDAD"/>
    <s v="NO SOLICITADAS"/>
  </r>
  <r>
    <x v="34"/>
    <s v="02-02-01-004-002"/>
    <s v="02-02-01-004-002"/>
    <s v="Materiales y suministros - Productos metálicos elaborados (excepto maquinaria y equipo)"/>
    <s v="PALUSTRE"/>
    <n v="27112201"/>
    <s v="MÍNIMA CUANTÍA"/>
    <n v="3"/>
    <n v="2"/>
    <n v="10"/>
    <n v="2"/>
    <n v="16660"/>
    <s v="UNIDAD"/>
    <s v="NO SOLICITADAS"/>
  </r>
  <r>
    <x v="34"/>
    <s v="02-02-01-004-002"/>
    <s v="02-02-01-004-002"/>
    <s v="Materiales y suministros - Productos metálicos elaborados (excepto maquinaria y equipo)"/>
    <s v="MOHARRAS EN BRONCE"/>
    <n v="55121905"/>
    <s v="MÍNIMA CUANTÍA"/>
    <n v="2"/>
    <n v="4"/>
    <n v="10"/>
    <n v="12"/>
    <n v="576000"/>
    <s v="UNIDAD"/>
    <s v="NO SOLICITADAS"/>
  </r>
  <r>
    <x v="34"/>
    <s v="02-02-01-004-002"/>
    <s v="02-02-01-004-002"/>
    <s v="Materiales y suministros - Productos metálicos elaborados (excepto maquinaria y equipo)"/>
    <s v="CINCEL PUNTERO METÁLICO"/>
    <n v="27112229"/>
    <s v="MÍNIMA CUANTÍA"/>
    <n v="3"/>
    <n v="2"/>
    <n v="10"/>
    <n v="1"/>
    <n v="10710"/>
    <s v="UNIDAD"/>
    <s v="NO SOLICITADAS"/>
  </r>
  <r>
    <x v="34"/>
    <s v="02-02-01-004-002"/>
    <s v="02-02-01-004-002"/>
    <s v="Materiales y suministros - Productos metálicos elaborados (excepto maquinaria y equipo)"/>
    <s v="LLAVE DE EXPANSIÓN"/>
    <n v="27111751"/>
    <s v="MÍNIMA CUANTÍA"/>
    <n v="3"/>
    <n v="2"/>
    <n v="10"/>
    <n v="1"/>
    <n v="21420"/>
    <s v="UNIDAD"/>
    <s v="NO SOLICITADAS"/>
  </r>
  <r>
    <x v="34"/>
    <s v="02-02-01-004-002"/>
    <s v="02-02-01-004-002"/>
    <s v="Materiales y suministros - Productos metálicos elaborados (excepto maquinaria y equipo)"/>
    <s v="LLAVE DE TUBO"/>
    <n v="27111749"/>
    <s v="MÍNIMA CUANTÍA"/>
    <n v="3"/>
    <n v="2"/>
    <n v="10"/>
    <n v="1"/>
    <n v="41650"/>
    <s v="UNIDAD"/>
    <s v="NO SOLICITADAS"/>
  </r>
  <r>
    <x v="34"/>
    <s v="02-02-01-004-002"/>
    <s v="02-02-01-004-002"/>
    <s v="Materiales y suministros - Productos metálicos elaborados (excepto maquinaria y equipo)"/>
    <s v="SEGUETA"/>
    <n v="27111552"/>
    <s v="MÍNIMA CUANTÍA"/>
    <n v="3"/>
    <n v="2"/>
    <n v="10"/>
    <n v="1"/>
    <n v="29750"/>
    <s v="UNIDAD"/>
    <s v="NO SOLICITADAS"/>
  </r>
  <r>
    <x v="34"/>
    <s v="02-02-01-004-002"/>
    <s v="02-02-01-004-002"/>
    <s v="Materiales y suministros - Productos metálicos elaborados (excepto maquinaria y equipo)"/>
    <s v="SERRUCHO"/>
    <n v="27111508"/>
    <s v="MÍNIMA CUANTÍA"/>
    <n v="3"/>
    <n v="2"/>
    <n v="10"/>
    <n v="1"/>
    <n v="26180"/>
    <s v="UNIDAD"/>
    <s v="NO SOLICITADAS"/>
  </r>
  <r>
    <x v="34"/>
    <s v="02-02-01-004-002"/>
    <s v="02-02-01-004-002"/>
    <s v="Materiales y suministros - Productos metálicos elaborados (excepto maquinaria y equipo)"/>
    <s v="SET DE BROCAS"/>
    <n v="27112833"/>
    <s v="MÍNIMA CUANTÍA"/>
    <n v="3"/>
    <n v="2"/>
    <n v="10"/>
    <n v="1"/>
    <n v="53550"/>
    <s v="UNIDAD"/>
    <s v="NO SOLICITADAS"/>
  </r>
  <r>
    <x v="34"/>
    <s v="02-02-01-004-002"/>
    <s v="02-02-01-004-002"/>
    <s v="Materiales y suministros - Productos metálicos elaborados (excepto maquinaria y equipo)"/>
    <s v="HOMBRE SOLO RECTO 10 PULGADAS"/>
    <n v="27111723"/>
    <s v="MÍNIMA CUANTÍA"/>
    <n v="3"/>
    <n v="2"/>
    <n v="10"/>
    <n v="1"/>
    <n v="35700"/>
    <s v="UNIDAD"/>
    <s v="NO SOLICITADAS"/>
  </r>
  <r>
    <x v="34"/>
    <s v="02-02-01-004-002"/>
    <s v="02-02-01-004-002"/>
    <s v="Materiales y suministros - Productos metálicos elaborados (excepto maquinaria y equipo)"/>
    <s v="BARRA PATA DE CABRA 3/4PULG 90CM"/>
    <n v="27112017"/>
    <s v="MÍNIMA CUANTÍA"/>
    <n v="3"/>
    <n v="2"/>
    <n v="10"/>
    <n v="1"/>
    <n v="21420"/>
    <s v="UNIDAD"/>
    <s v="NO SOLICITADAS"/>
  </r>
  <r>
    <x v="34"/>
    <s v="02-02-01-004-002"/>
    <s v="02-02-01-004-002"/>
    <s v="Materiales y suministros - Productos metálicos elaborados (excepto maquinaria y equipo)"/>
    <s v="TIJERAS DE JARDINERÍA"/>
    <n v="27112007"/>
    <s v="MÍNIMA CUANTÍA"/>
    <n v="3"/>
    <n v="2"/>
    <n v="10"/>
    <n v="1"/>
    <n v="21420"/>
    <s v="UNIDAD"/>
    <s v="NO SOLICITADAS"/>
  </r>
  <r>
    <x v="34"/>
    <s v="02-02-01-004-002"/>
    <s v="02-02-01-004-002"/>
    <s v="Materiales y suministros - Productos metálicos elaborados (excepto maquinaria y equipo)"/>
    <s v="BARRA AGRÍCOLA EN ACERO 18 LB "/>
    <n v="27112017"/>
    <s v="MÍNIMA CUANTÍA"/>
    <n v="3"/>
    <n v="2"/>
    <n v="10"/>
    <n v="1"/>
    <n v="75600"/>
    <s v="UNIDAD"/>
    <s v="NO SOLICITADAS"/>
  </r>
  <r>
    <x v="34"/>
    <s v="02-02-01-004-005"/>
    <s v="02-02-01-004-005-01"/>
    <s v="Materiales y suministros - Máquinas para oficina y contabilidad, y sus partes y accesorios"/>
    <s v="COSEDORA ELECTRICA "/>
    <n v="44121600"/>
    <s v="MÍNIMA CUANTÍA"/>
    <n v="5"/>
    <n v="3"/>
    <n v="10"/>
    <n v="2"/>
    <n v="611422"/>
    <s v="GLOBAL"/>
    <s v="NO SOLICITADAS"/>
  </r>
  <r>
    <x v="34"/>
    <s v="02-02-01-004-005"/>
    <s v="02-02-01-004-005-01"/>
    <s v="Materiales y suministros - Máquinas para oficina y contabilidad, y sus partes y accesorios"/>
    <s v="TAJALAPIZ ELÉCTRICO "/>
    <n v="44121636"/>
    <s v="MÍNIMA CUANTÍA"/>
    <n v="5"/>
    <n v="3"/>
    <n v="10"/>
    <n v="2"/>
    <n v="371756"/>
    <s v="GLOBAL"/>
    <s v="NO SOLICITADAS"/>
  </r>
  <r>
    <x v="34"/>
    <s v="02-02-01-004-005"/>
    <s v="02-02-01-004-005-02"/>
    <s v="Materiales y suministros - Maquinaria de informática y sus partes, piezas y accesorios"/>
    <s v="TECLADO INÁLAMBRICO"/>
    <n v="43211706"/>
    <s v="MÍNIMA CUANTÍA"/>
    <n v="11"/>
    <n v="1"/>
    <n v="10"/>
    <n v="4"/>
    <n v="714000"/>
    <s v="UNIDAD"/>
    <s v="NO SOLICITADAS"/>
  </r>
  <r>
    <x v="34"/>
    <s v="02-02-01-004-005"/>
    <s v="02-02-01-004-005-02"/>
    <s v="Materiales y suministros - Maquinaria de informática y sus partes, piezas y accesorios"/>
    <s v="AURICULARES TIPO DIADEMA CON MICRÓFONO"/>
    <n v="43191600"/>
    <s v="MÍNIMA CUANTÍA"/>
    <n v="7"/>
    <n v="3"/>
    <n v="10"/>
    <n v="36"/>
    <n v="6211800"/>
    <s v="UNIDAD"/>
    <s v="NO SOLICITADAS"/>
  </r>
  <r>
    <x v="34"/>
    <s v="02-02-01-004-006"/>
    <s v="02-02-01-004-006-02"/>
    <s v="Materiales y suministros - Aparatos de control eléctrico y distribución de electricidad y sus partes y piezas"/>
    <s v="EXTENSIONES DE CORRIENTE 20 MTS"/>
    <n v="39121700"/>
    <s v="MÍNIMA CUANTÍA"/>
    <n v="7"/>
    <n v="3"/>
    <n v="10"/>
    <n v="3"/>
    <n v="162000"/>
    <s v="UNIDAD"/>
    <s v="NO SOLICITADAS"/>
  </r>
  <r>
    <x v="34"/>
    <s v="02-02-01-004-006"/>
    <s v="02-02-01-004-006-03"/>
    <s v="Materiales y suministros - Hilos y cables aislados; cable de fibra óptica"/>
    <s v="CABLE TERMO ENCOGIBLE PARA RECUBRIMIENTO"/>
    <n v="26121613"/>
    <s v="MÍNIMA CUANTÍA"/>
    <n v="3"/>
    <n v="2"/>
    <n v="10"/>
    <n v="3"/>
    <n v="6426"/>
    <s v="UNIDAD"/>
    <s v="NO SOLICITADAS"/>
  </r>
  <r>
    <x v="34"/>
    <s v="02-02-01-004-006"/>
    <s v="02-02-01-004-006-04"/>
    <s v="Materiales y suministros - Acumuladores, pilas y baterías primarias y sus partes y piezas"/>
    <s v="PILAS  ALCALINAS AAA PQTE X2 UNIDADES: NO RECARGABLES MÍNIMO DE 1,2v"/>
    <n v="26111702"/>
    <s v="MÍNIMA CUANTÍA"/>
    <n v="5"/>
    <n v="3"/>
    <n v="10"/>
    <n v="7"/>
    <n v="27986"/>
    <s v="GLOBAL"/>
    <s v="NO SOLICITADAS"/>
  </r>
  <r>
    <x v="34"/>
    <s v="02-02-01-004-006"/>
    <s v="02-02-01-004-006-04"/>
    <s v="Materiales y suministros - Acumuladores, pilas y baterías primarias y sus partes y piezas"/>
    <s v="PILAS ALCALINAS AA PQTE X2 UNIDADES: NO RECARGABLES MÍNIMO DE 1,5v"/>
    <n v="26111702"/>
    <s v="MÍNIMA CUANTÍA"/>
    <n v="5"/>
    <n v="3"/>
    <n v="10"/>
    <n v="7"/>
    <n v="27986"/>
    <s v="GLOBAL"/>
    <s v="NO SOLICITADAS"/>
  </r>
  <r>
    <x v="34"/>
    <s v="02-02-01-004-006"/>
    <s v="02-02-01-004-006-04"/>
    <s v="Materiales y suministros - Acumuladores, pilas y baterías primarias y sus partes y piezas"/>
    <s v="PILA ALCALINA AA X 2 UNIDADES "/>
    <n v="26111702"/>
    <s v="MÍNIMA CUANTÍA"/>
    <n v="11"/>
    <n v="1"/>
    <n v="10"/>
    <n v="50"/>
    <n v="251700"/>
    <s v="UNIDAD"/>
    <s v="NO SOLICITADAS"/>
  </r>
  <r>
    <x v="34"/>
    <s v="02-02-01-004-006"/>
    <s v="02-02-01-004-006-04"/>
    <s v="Materiales y suministros - Acumuladores, pilas y baterías primarias y sus partes y piezas"/>
    <s v="PILA ALCALINA AAA X 2 UNIDADES "/>
    <n v="26111702"/>
    <s v="MÍNIMA CUANTÍA"/>
    <n v="11"/>
    <n v="1"/>
    <n v="10"/>
    <n v="28"/>
    <n v="140952"/>
    <s v="UNIDAD"/>
    <s v="NO SOLICITADAS"/>
  </r>
  <r>
    <x v="34"/>
    <s v="02-02-01-004-006"/>
    <s v="02-02-01-004-006-04"/>
    <s v="Materiales y suministros - Acumuladores, pilas y baterías primarias y sus partes y piezas"/>
    <s v="PILA ALKALINA 9V "/>
    <n v="26111702"/>
    <s v="MÍNIMA CUANTÍA"/>
    <n v="11"/>
    <n v="1"/>
    <n v="10"/>
    <n v="50"/>
    <n v="604500"/>
    <s v="UNIDAD"/>
    <s v="NO SOLICITADAS"/>
  </r>
  <r>
    <x v="34"/>
    <s v="02-02-01-004-007"/>
    <s v="02-02-01-004-007-02"/>
    <s v="Materiales y suministros - Aparatos transmisores de televisión y radio; televisión, video y cámaras digitales; teléfonos"/>
    <s v="CÁMARA CON MICRÓFONO PARA COMPUTADOR"/>
    <n v="45121506"/>
    <s v="MÍNIMA CUANTÍA"/>
    <n v="11"/>
    <n v="1"/>
    <n v="10"/>
    <n v="8"/>
    <n v="2334304"/>
    <s v="UNIDAD"/>
    <s v="NO SOLICITADAS"/>
  </r>
  <r>
    <x v="34"/>
    <s v="02-02-01-004-007"/>
    <s v="02-02-01-004-007-02"/>
    <s v="Materiales y suministros - Aparatos transmisores de televisión y radio; televisión, video y cámaras digitales; teléfonos"/>
    <s v="CABLES HDMI 25 MTS 4K"/>
    <n v="45121610"/>
    <s v="MÍNIMA CUANTÍA"/>
    <n v="7"/>
    <n v="3"/>
    <n v="10"/>
    <n v="4"/>
    <n v="840000"/>
    <s v="UNIDAD"/>
    <s v="NO SOLICITADAS"/>
  </r>
  <r>
    <x v="34"/>
    <s v="02-02-01-004-007"/>
    <s v="02-02-01-004-007-02"/>
    <s v="Materiales y suministros - Aparatos transmisores de televisión y radio; televisión, video y cámaras digitales; teléfonos"/>
    <s v="CABLE MICRÓFONO 20MTS"/>
    <n v="52161600"/>
    <s v="MÍNIMA CUANTÍA"/>
    <n v="7"/>
    <n v="3"/>
    <n v="10"/>
    <n v="3"/>
    <n v="225000"/>
    <s v="UNIDAD"/>
    <s v="NO SOLICITADAS"/>
  </r>
  <r>
    <x v="34"/>
    <s v="02-02-01-004-007"/>
    <s v="02-02-01-004-007-02"/>
    <s v="Materiales y suministros - Aparatos transmisores de televisión y radio; televisión, video y cámaras digitales; teléfonos"/>
    <s v="CABLE MICRÓFONO 1MTS"/>
    <n v="52161600"/>
    <s v="MÍNIMA CUANTÍA"/>
    <n v="7"/>
    <n v="3"/>
    <n v="10"/>
    <n v="3"/>
    <n v="57000"/>
    <s v="UNIDAD"/>
    <s v="NO SOLICITADAS"/>
  </r>
  <r>
    <x v="34"/>
    <s v="02-02-01-004-007"/>
    <s v="02-02-01-004-007-02"/>
    <s v="Materiales y suministros - Aparatos transmisores de televisión y radio; televisión, video y cámaras digitales; teléfonos"/>
    <s v="BASE TRÍPODE PARA UN MICRÓFONO CON BOOM"/>
    <n v="52161611"/>
    <s v="MÍNIMA CUANTÍA"/>
    <n v="7"/>
    <n v="3"/>
    <n v="10"/>
    <n v="2"/>
    <n v="158000"/>
    <s v="UNIDAD"/>
    <s v="NO SOLICITADAS"/>
  </r>
  <r>
    <x v="34"/>
    <s v="02-02-01-004-007"/>
    <s v="02-02-01-004-007-02"/>
    <s v="Materiales y suministros - Aparatos transmisores de televisión y radio; televisión, video y cámaras digitales; teléfonos"/>
    <s v="MANOS LIBRES RADIO WALKIE"/>
    <n v="43191600"/>
    <s v="MÍNIMA CUANTÍA"/>
    <n v="7"/>
    <n v="3"/>
    <n v="10"/>
    <n v="2"/>
    <n v="18000"/>
    <s v="UNIDAD"/>
    <s v="NO SOLICITADAS"/>
  </r>
  <r>
    <x v="34"/>
    <s v="02-02-01-004-008"/>
    <s v="02-02-01-004-008-03"/>
    <s v="Materiales y suministros - Instrumentos ópticos y equipo fotográfico; partes, piezas y accesorios"/>
    <s v="METRO "/>
    <n v="41111613"/>
    <s v="MÍNIMA CUANTÍA"/>
    <n v="3"/>
    <n v="2"/>
    <n v="10"/>
    <n v="1"/>
    <n v="30940"/>
    <s v="UNIDAD"/>
    <s v="NO SOLICITADAS"/>
  </r>
  <r>
    <x v="34"/>
    <s v="02-02-02-006-004"/>
    <s v="02-02-02-006-004"/>
    <s v="Adquisición de servicios - Servicios de transporte de pasajeros"/>
    <s v="SERVICIO DE TRANSPORTE PARA EL PERSONAL DE ALUMNOS, DOCENTES Y ORGÁNICOS EPFAC. VEHÍCULO TIPO AUTOMOVIL 4 PASAJEROS. VIGENCIA FUTURA CUPO 2021."/>
    <n v="78111804"/>
    <s v="MÍNIMA CUANTÍA"/>
    <n v="1"/>
    <n v="10"/>
    <n v="10"/>
    <n v="1"/>
    <n v="3333330"/>
    <s v="GLOBAL"/>
    <s v="SI APROBADAS"/>
  </r>
  <r>
    <x v="34"/>
    <s v="02-02-02-006-004"/>
    <s v="02-02-02-006-004"/>
    <s v="Adquisición de servicios - Servicios de transporte de pasajeros"/>
    <s v="PLANILLA AUXILIO DE TRANSPORTE ESTAFETA No. 001 ENERO"/>
    <n v="78111804"/>
    <s v="SOLICITUD DE INFORMACIÓN A LOS PROVEEDORES"/>
    <n v="1"/>
    <n v="11"/>
    <n v="10"/>
    <n v="1"/>
    <n v="134941"/>
    <s v="GLOBAL"/>
    <s v="NO SOLICITADAS"/>
  </r>
  <r>
    <x v="34"/>
    <s v="02-02-02-006-004"/>
    <s v="02-02-02-006-004"/>
    <s v="Adquisición de servicios - Servicios de transporte de pasajeros"/>
    <s v="PLANILLA 02 - SERVICIO DE TRANSPORTE ESTAFETA DE LA EPFAC MES DE FEBRERO 2021."/>
    <n v="78111804"/>
    <s v="SOLICITUD DE INFORMACIÓN A LOS PROVEEDORES"/>
    <n v="1"/>
    <n v="11"/>
    <n v="10"/>
    <n v="1"/>
    <n v="134941"/>
    <s v="GLOBAL"/>
    <s v="NO SOLICITADAS"/>
  </r>
  <r>
    <x v="34"/>
    <s v="02-02-02-006-004"/>
    <s v="02-02-02-006-004"/>
    <s v="Adquisición de servicios - Servicios de transporte de pasajeros"/>
    <s v="PLANILLA 02 - SERVICIO DE TRANSPORTE ESTAFETA DE LA EPFAC MES DE MARZO 2021."/>
    <n v="78111804"/>
    <s v="SOLICITUD DE INFORMACIÓN A LOS PROVEEDORES"/>
    <n v="1"/>
    <n v="11"/>
    <n v="10"/>
    <n v="1"/>
    <n v="149109"/>
    <s v="GLOBAL"/>
    <s v="NO SOLICITADAS"/>
  </r>
  <r>
    <x v="34"/>
    <s v="02-02-02-006-004"/>
    <s v="02-02-02-006-004"/>
    <s v="Adquisición de servicios - Servicios de transporte de pasajeros"/>
    <s v="PLANILLA - SERVICIO DE TRANSPORTE ESTAFETA DE LA EPFAC MES DE ABRIL 2021."/>
    <n v="78111804"/>
    <s v="SOLICITUD DE INFORMACIÓN A LOS PROVEEDORES"/>
    <n v="1"/>
    <n v="11"/>
    <n v="10"/>
    <n v="1"/>
    <n v="139664"/>
    <s v="GLOBAL"/>
    <s v="NO SOLICITADAS"/>
  </r>
  <r>
    <x v="34"/>
    <s v="02-02-02-006-004"/>
    <s v="02-02-02-006-004"/>
    <s v="Adquisición de servicios - Servicios de transporte de pasajeros"/>
    <s v="SERVICIO DE TRANSPORTE ESTAFETA DE LA EPFAC MES DE MAYO DE 2021."/>
    <n v="78111804"/>
    <s v="SOLICITUD DE INFORMACIÓN A LOS PROVEEDORES"/>
    <n v="1"/>
    <n v="11"/>
    <n v="10"/>
    <n v="1"/>
    <n v="139663"/>
    <s v="GLOBAL"/>
    <s v="NO SOLICITADAS"/>
  </r>
  <r>
    <x v="34"/>
    <s v="02-02-02-006-004"/>
    <s v="02-02-02-006-004"/>
    <s v="Adquisición de servicios - Servicios de transporte de pasajeros"/>
    <s v="SERVICIO DE TRANSPORTE ESTAFETA DE LA EPFAC MES DE JUNIO DE 2021."/>
    <n v="78111804"/>
    <s v="SOLICITUD DE INFORMACIÓN A LOS PROVEEDORES"/>
    <n v="1"/>
    <n v="11"/>
    <n v="10"/>
    <n v="1"/>
    <n v="139664"/>
    <s v="GLOBAL"/>
    <s v="NO SOLICITADAS"/>
  </r>
  <r>
    <x v="34"/>
    <s v="02-02-02-006-004"/>
    <s v="02-02-02-006-004"/>
    <s v="Adquisición de servicios - Servicios de transporte de pasajeros"/>
    <s v="SERVICIO DE TRANSPORTE PARA EL PERSONAL DE ALUMNOS, DOCENTES Y ORGÁNICOS EPFAC. VEHÍCULO TIPO AUTOMOVIL 4 PASAJEROS. "/>
    <n v="78111804"/>
    <s v="MÍNIMA CUANTÍA"/>
    <n v="8"/>
    <n v="2"/>
    <n v="10"/>
    <n v="1"/>
    <n v="1336415"/>
    <s v="GLOBAL"/>
    <s v="NO SOLICITADAS"/>
  </r>
  <r>
    <x v="34"/>
    <s v="02-02-02-006-004"/>
    <s v="02-02-02-006-004"/>
    <s v="Adquisición de servicios - Servicios de transporte de pasajeros"/>
    <s v="SERVICIO DE TRANSPORTE ESTAFETA DE LA EPFAC MES DE JULIO DE 2021."/>
    <n v="78111804"/>
    <s v="SOLICITUD DE INFORMACIÓN A LOS PROVEEDORES"/>
    <n v="1"/>
    <n v="11"/>
    <n v="10"/>
    <n v="1"/>
    <n v="139664"/>
    <s v="GLOBAL"/>
    <s v="NO SOLICITADAS"/>
  </r>
  <r>
    <x v="34"/>
    <s v="02-02-02-006-004"/>
    <s v="02-02-02-006-004"/>
    <s v="Adquisición de servicios - Servicios de transporte de pasajeros"/>
    <s v="SERVICIO DE TRANSPORTE ESTAFETA DE LA EPFAC MES DE AGOSTO DE 2021."/>
    <n v="78111804"/>
    <s v="SOLICITUD DE INFORMACIÓN A LOS PROVEEDORES"/>
    <n v="1"/>
    <n v="11"/>
    <n v="10"/>
    <n v="1"/>
    <n v="139663"/>
    <s v="GLOBAL"/>
    <s v="NO SOLICITADAS"/>
  </r>
  <r>
    <x v="34"/>
    <s v="02-02-02-006-004"/>
    <s v="02-02-02-006-004"/>
    <s v="Adquisición de servicios - Servicios de transporte de pasajeros"/>
    <s v="SERVICIO DE TRANSPORTE ESTAFETA DE LA EPFAC MES DE OCTUBRE DE 2021."/>
    <n v="78111804"/>
    <s v="SOLICITUD DE INFORMACIÓN A LOS PROVEEDORES"/>
    <n v="1"/>
    <n v="11"/>
    <n v="10"/>
    <n v="1"/>
    <n v="139664"/>
    <s v="GLOBAL"/>
    <s v="NO SOLICITADAS"/>
  </r>
  <r>
    <x v="34"/>
    <s v="02-02-02-006-004"/>
    <s v="02-02-02-006-004"/>
    <s v="Adquisición de servicios - Servicios de transporte de pasajeros"/>
    <s v="SERVICIO DE TRANSPORTE ESTAFETA DE LA EPFAC MES DE NOVIEMBRE DE 2021."/>
    <n v="78111804"/>
    <s v="SOLICITUD DE INFORMACIÓN A LOS PROVEEDORES"/>
    <n v="1"/>
    <n v="11"/>
    <n v="10"/>
    <n v="1"/>
    <n v="139664"/>
    <s v="GLOBAL"/>
    <s v="NO SOLICITADAS"/>
  </r>
  <r>
    <x v="34"/>
    <s v="02-02-02-006-004"/>
    <s v="02-02-02-006-004"/>
    <s v="Adquisición de servicios - Servicios de transporte de pasajeros"/>
    <s v="SERVICIO DE TRANSPORTE ESTAFETA DE LA EPFAC MES DE DICIEMBRE DE 2021."/>
    <n v="78111804"/>
    <s v="SOLICITUD DE INFORMACIÓN A LOS PROVEEDORES"/>
    <n v="1"/>
    <n v="11"/>
    <n v="10"/>
    <n v="1"/>
    <n v="139663"/>
    <s v="GLOBAL"/>
    <s v="NO SOLICITADAS"/>
  </r>
  <r>
    <x v="34"/>
    <s v="02-02-02-008-003"/>
    <s v="02-02-02-008-003-01-5"/>
    <s v="Adquisición de servicios - Servicios de suministro de infraestructura de hosting y de tecnología de la información (ti)"/>
    <s v="SERVICIO DE INFORMACIÓN Y PUBLICACIÓN DE REVISTAS Y MONOGRAFÍAS CIENTÍFICAS EN FORMATO ELECTRÓNICO, GESTIÓN DEL PREFIJO DOI (DIGITAL OBJECT IDENTIFIER) Y MARCACIÓN CROSSMARK, EN LOS SISTEMAS OJS (OPEN JOURNAL SYSTEMS),  OMP (OPEN MONOGRAPH PRESS) Y REPOSITORIO"/>
    <s v="81112200 _x000a_81112100_x000a_81112000_x000a_82121800_x000a_81111500"/>
    <s v="CONTRATACIÓN DIRECTA"/>
    <n v="2"/>
    <n v="8"/>
    <n v="10"/>
    <n v="1"/>
    <n v="77643486"/>
    <s v="GLOBAL"/>
    <s v="NO SOLICITADAS"/>
  </r>
  <r>
    <x v="34"/>
    <s v="02-02-02-008-003"/>
    <s v="02-02-02-008-003-01-5"/>
    <s v="Adquisición de servicios - Servicios de suministro de infraestructura de hosting y de tecnología de la información (ti)"/>
    <s v="SERVICIO DE INFORMACIÓN Y PUBLICACIÓN DE REVISTAS Y MONOGRAFÍAS CIENTÍFICAS EN FORMATO ELECTRÓNICO, GESTIÓN DEL PREFIJO DOI (DIGITAL OBJECT IDENTIFIER) Y MARCACIÓN CROSSMARK, EN LOS SISTEMAS OJS (OPEN JOURNAL SYSTEMS),  OMP (OPEN MONOGRAPH PRESS) Y REPOSITORIO"/>
    <s v="81112200 _x000a_81112100_x000a_81112000_x000a_82121800_x000a_81111500"/>
    <s v="CONTRATACIÓN DIRECTA"/>
    <n v="2"/>
    <n v="8"/>
    <n v="16"/>
    <n v="1"/>
    <n v="32296514"/>
    <s v="GLOBAL"/>
    <s v="NO SOLICITADAS"/>
  </r>
  <r>
    <x v="34"/>
    <s v="02-02-02-008-003"/>
    <s v="02-02-02-008-003-09"/>
    <s v="Adquisición de servicios - Otros servicios profesionales y técnicos n. C. P."/>
    <s v="SERVICIO DE GESTIÓN EDITORIAL Y DIFUSIÓN CIENTÍFICA DE LAS PUBLICACIONES DE LA ESCUELA DE POSTGRADOS FAC."/>
    <s v="80101500 _x000a_82111800_x000a_82121800"/>
    <s v="CONTRATACIÓN DIRECTA"/>
    <n v="1"/>
    <n v="11"/>
    <n v="10"/>
    <n v="1"/>
    <n v="177000000"/>
    <s v="GLOBAL"/>
    <s v="NO SOLICITADAS"/>
  </r>
  <r>
    <x v="34"/>
    <s v="02-02-02-008-003"/>
    <s v="02-02-02-008-003-09"/>
    <s v="Adquisición de servicios - Otros servicios profesionales y técnicos n. C. P."/>
    <s v="PRESTACIÓN DE SERVICIOS PROFESIONALES Y DE APOYO A LA GESTIÓN PARA LA REALIZACIÓN DE PROYECTOS DE INVESTIGACIÓN DE LA MAESTRÍA EN CIENCIAS MILITARES AERONÁUTICAS DE LA EPFAC"/>
    <n v="80111501"/>
    <s v="CONTRATACIÓN DIRECTA"/>
    <n v="1"/>
    <n v="8"/>
    <n v="10"/>
    <n v="1"/>
    <n v="28000000"/>
    <s v="GLOBAL"/>
    <s v="NO SOLICITADAS"/>
  </r>
  <r>
    <x v="34"/>
    <s v="02-02-02-008-003"/>
    <s v="02-02-02-008-003-09"/>
    <s v="Adquisición de servicios - Otros servicios profesionales y técnicos n. C. P."/>
    <s v="PRESTACIÓN DE SERVICIOS PROFESIONALES Y DE APOYO A LA GESTIÓN PARA LA REALIZACIÓN DE PROYECTOS DE INVESTIGACIÓN DE LA MAESTRÍA EN LOGÍSTICA AERONÁUTICA DE LA EPFAC"/>
    <n v="80111501"/>
    <s v="CONTRATACIÓN DIRECTA"/>
    <n v="1"/>
    <n v="8"/>
    <n v="10"/>
    <n v="1"/>
    <n v="7000000"/>
    <s v="GLOBAL"/>
    <s v="NO SOLICITADAS"/>
  </r>
  <r>
    <x v="34"/>
    <s v="02-02-02-008-003"/>
    <s v="02-02-02-008-003-09"/>
    <s v="Adquisición de servicios - Otros servicios profesionales y técnicos n. C. P."/>
    <s v="PRESTACIÓN DE SERVICIOS PROFESIONALES Y DE APOYO A LA GESTIÓN PARA LA REALIZACIÓN DE PROYECTOS DE INVESTIGACIÓN DE LA MAESTRÍA EN SEGURIDAD OPERACIONAL DE LA EPFAC"/>
    <n v="80111501"/>
    <s v="CONTRATACIÓN DIRECTA"/>
    <n v="1"/>
    <n v="8"/>
    <n v="10"/>
    <n v="1"/>
    <n v="28000000"/>
    <s v="GLOBAL"/>
    <s v="NO SOLICITADAS"/>
  </r>
  <r>
    <x v="34"/>
    <s v="02-02-02-008-003"/>
    <s v="02-02-02-008-003-09"/>
    <s v="Adquisición de servicios - Otros servicios profesionales y técnicos n. C. P."/>
    <s v="PRESTACIÓN DE SERVICIOS PROFESIONALES Y DE APOYO A LA GESTIÓN PARA LA REALIZACIÓN DE PROYECTOS DE INVESTIGACIÓN DE LA MAESTRÍA EN DIRECCIÓN Y GESTIÓN DE LA SEGURIDAD INTEGRAL DE LA EPFAC  "/>
    <n v="80111501"/>
    <s v="CONTRATACIÓN DIRECTA"/>
    <n v="1"/>
    <n v="8"/>
    <n v="10"/>
    <n v="1"/>
    <n v="7000000"/>
    <s v="GLOBAL"/>
    <s v="NO SOLICITADAS"/>
  </r>
  <r>
    <x v="34"/>
    <s v="02-02-02-008-003"/>
    <s v="02-02-02-008-003-09"/>
    <s v="Adquisición de servicios - Otros servicios profesionales y técnicos n. C. P."/>
    <s v="PRESTACIÓN DE SERVICIOS PROFESIONALES Y DE APOYO A LA GESTIÓN EN PSICOPEDAGOGÍA, PARA EL PROCESO DE EVALUACIÓN DOCENTE, DESARROLLO Y ASESORÍA PEDAGÓGICA PARA LA EPFAC"/>
    <n v="80111501"/>
    <s v="CONTRATACIÓN DIRECTA"/>
    <n v="1"/>
    <n v="9"/>
    <n v="10"/>
    <n v="1"/>
    <n v="8400000"/>
    <s v="GLOBAL"/>
    <s v="NO SOLICITADAS"/>
  </r>
  <r>
    <x v="34"/>
    <s v="02-02-02-008-003"/>
    <s v="02-02-02-008-003-09"/>
    <s v="Adquisición de servicios - Otros servicios profesionales y técnicos n. C. P."/>
    <s v="PRESTACIÓN DE SERVICIOS PROFESIONALES Y DE APOYO A LA GESTIÓN PARA LA VISIBILIDAD ACADÉMICA DE LA EPFAC"/>
    <n v="80111501"/>
    <s v="CONTRATACIÓN DIRECTA"/>
    <n v="1"/>
    <n v="8"/>
    <n v="10"/>
    <n v="1"/>
    <n v="19200000"/>
    <s v="GLOBAL"/>
    <s v="NO SOLICITADAS"/>
  </r>
  <r>
    <x v="34"/>
    <s v="02-02-02-008-003"/>
    <s v="02-02-02-008-003-09"/>
    <s v="Adquisición de servicios - Otros servicios profesionales y técnicos n. C. P."/>
    <s v="PRESTACIÓN DE SERVICIOS PROFESIONALES Y DE APOYO A LA GESTIÓN PARA EL FORTALECIMIENTO DE LAS ACTIVIDADES DE RELACIÓN CON EL SECTOR EXTERNO DE LA EPFAC"/>
    <n v="80111501"/>
    <s v="CONTRATACIÓN DIRECTA"/>
    <n v="1"/>
    <n v="8"/>
    <n v="10"/>
    <n v="1"/>
    <n v="25600000"/>
    <s v="GLOBAL"/>
    <s v="NO SOLICITADAS"/>
  </r>
  <r>
    <x v="34"/>
    <s v="02-02-02-008-003"/>
    <s v="02-02-02-008-003-09"/>
    <s v="Adquisición de servicios - Otros servicios profesionales y técnicos n. C. P."/>
    <s v="PRESTACIÓN DE SERVICIOS PROFESIONALES Y DE APOYO A LA GESTIÓN PARA EL FORTALECIMIENTO DE LAS ACTIVIDADES DE INTERACCIÓN CON EL ENTORNO NACIONAL E INTERNACIONALIZACIÓN DE LA EPFAC"/>
    <n v="80111501"/>
    <s v="CONTRATACIÓN DIRECTA"/>
    <n v="1"/>
    <n v="7"/>
    <n v="10"/>
    <n v="1"/>
    <n v="16800000"/>
    <s v="GLOBAL"/>
    <s v="NO SOLICITADAS"/>
  </r>
  <r>
    <x v="34"/>
    <s v="02-02-02-008-003"/>
    <s v="02-02-02-008-003-09"/>
    <s v="Adquisición de servicios - Otros servicios profesionales y técnicos n. C. P."/>
    <s v="PRESTACIÓN DE SERVICIOS PROFESIONALES Y DE APOYO A LA GESTIÓN CONTABLE Y FINANCIERA DE LAS CONDICIONES INSTITUCIONALES Y DE LOS PROGRAMAS ACADÉMICOS DE LA EPFAC  "/>
    <n v="80111501"/>
    <s v="CONTRATACIÓN DIRECTA"/>
    <n v="1"/>
    <n v="8"/>
    <n v="10"/>
    <n v="1"/>
    <n v="19200000"/>
    <s v="GLOBAL"/>
    <s v="NO SOLICITADAS"/>
  </r>
  <r>
    <x v="34"/>
    <s v="02-02-02-008-003"/>
    <s v="02-02-02-008-003-09"/>
    <s v="Adquisición de servicios - Otros servicios profesionales y técnicos n. C. P."/>
    <s v="PRESTACIÓN DE SERVICIOS PROFESIONALES Y DE APOYO A LA GESTIÓN PARA EL DESARROLLO DEL BIENESTAR UNIVERSITARIO DE LA EPFAC"/>
    <n v="80111501"/>
    <s v="CONTRATACIÓN DIRECTA"/>
    <n v="1"/>
    <n v="7"/>
    <n v="10"/>
    <n v="1"/>
    <n v="16800000"/>
    <s v="GLOBAL"/>
    <s v="NO SOLICITADAS"/>
  </r>
  <r>
    <x v="34"/>
    <s v="02-02-02-008-003"/>
    <s v="02-02-02-008-003-09"/>
    <s v="Adquisición de servicios - Otros servicios profesionales y técnicos n. C. P."/>
    <s v="PRESTACIÓN DE SERVICIOS DE APOYO A LA GESTIÓN PARA LA ADMINISTRACIÓN DE DATOS DEL SISTEMA Q10 EN LA SECRETARÍA ACADÉMICA DE LA EPFAC - LOTE 1"/>
    <n v="80111601"/>
    <s v="CONTRATACIÓN DIRECTA"/>
    <n v="1"/>
    <n v="8"/>
    <n v="10"/>
    <n v="1"/>
    <n v="14400000"/>
    <s v="GLOBAL"/>
    <s v="NO SOLICITADAS"/>
  </r>
  <r>
    <x v="34"/>
    <s v="02-02-02-008-003"/>
    <s v="02-02-02-008-003-09"/>
    <s v="Adquisición de servicios - Otros servicios profesionales y técnicos n. C. P."/>
    <s v="PRESTACIÓN DE SERVICIOS DE APOYO A LA GESTIÓN PARA LA ADMINISTRACIÓN DE DATOS DEL SISTEMA Q10 EN LA SECRETARÍA ACADÉMICA DE LA EPFAC - LOTE 2"/>
    <n v="80111601"/>
    <s v="CONTRATACIÓN DIRECTA"/>
    <n v="1"/>
    <n v="8"/>
    <n v="10"/>
    <n v="1"/>
    <n v="14400000"/>
    <s v="GLOBAL"/>
    <s v="NO SOLICITADAS"/>
  </r>
  <r>
    <x v="34"/>
    <s v="02-02-02-008-003"/>
    <s v="02-02-02-008-003-09"/>
    <s v="Adquisición de servicios - Otros servicios profesionales y técnicos n. C. P."/>
    <s v="PRESTACIÓN DE SERVICIOS ASISTENCIALES PARA EL DESARROLLO DE LOS PROCESOS DE LA BIBLIOTECA DE LA EPFAC"/>
    <n v="80111604"/>
    <s v="CONTRATACIÓN DIRECTA"/>
    <n v="1"/>
    <n v="8"/>
    <n v="10"/>
    <n v="1"/>
    <n v="14865859"/>
    <s v="GLOBAL"/>
    <s v="NO SOLICITADAS"/>
  </r>
  <r>
    <x v="34"/>
    <s v="02-02-02-008-003"/>
    <s v="02-02-02-008-003-09"/>
    <s v="Adquisición de servicios - Otros servicios profesionales y técnicos n. C. P."/>
    <s v="PRESTACIÓN DE SERVICIOS PROFESIONALES Y DE APOYO A LA GESTIÓN DE LA COMUNIDAD DE EGRESADOS DE LA EPFAC"/>
    <n v="80111501"/>
    <s v="CONTRATACIÓN DIRECTA"/>
    <n v="1"/>
    <n v="6"/>
    <n v="10"/>
    <n v="1"/>
    <n v="14400000"/>
    <s v="GLOBAL"/>
    <s v="NO SOLICITADAS"/>
  </r>
  <r>
    <x v="34"/>
    <s v="02-02-02-008-003"/>
    <s v="02-02-02-008-003-09"/>
    <s v="Adquisición de servicios - Otros servicios profesionales y técnicos n. C. P."/>
    <s v="PRESTACIÓN DE SERVICIOS PROFESIONALES Y DE APOYO A LA GESTIÓN DE LAS TECNOLOGÍAS DE LA INFORMACIÓN Y COMUNICACIONES DE LA EPFAC"/>
    <n v="80111501"/>
    <s v="CONTRATACIÓN DIRECTA"/>
    <n v="1"/>
    <n v="7"/>
    <n v="10"/>
    <n v="1"/>
    <n v="19600000"/>
    <s v="GLOBAL"/>
    <s v="NO SOLICITADAS"/>
  </r>
  <r>
    <x v="34"/>
    <s v="02-02-02-008-003"/>
    <s v="02-02-02-008-003-09"/>
    <s v="Adquisición de servicios - Otros servicios profesionales y técnicos n. C. P."/>
    <s v="PRESTACIÓN DE SERVICIOS PROFESIONALES Y DE APOYO A LA GESTIÓN DE LA INVESTIGACIÓN FORMATIVA DE LOS PROGRAMAS ACADÉMICOS (MAELA-MAESO) DE LA EPFAC"/>
    <n v="80111501"/>
    <s v="CONTRATACIÓN DIRECTA"/>
    <n v="2"/>
    <n v="9"/>
    <n v="10"/>
    <n v="1"/>
    <n v="31500000"/>
    <s v="GLOBAL"/>
    <s v="NO SOLICITADAS"/>
  </r>
  <r>
    <x v="34"/>
    <s v="02-02-02-008-003"/>
    <s v="02-02-02-008-003-09"/>
    <s v="Adquisición de servicios - Otros servicios profesionales y técnicos n. C. P."/>
    <s v="PRESTACIÓN DE SERVICIOS PROFESIONALES Y DE APOYO A LA GESTIÓN DE LA INVESTIGACIÓN FORMATIVA DE LOS PROGRAMAS ACADÉMICOS (MACMA-MADGSI) DE LA EPFAC"/>
    <n v="80111501"/>
    <s v="CONTRATACIÓN DIRECTA"/>
    <n v="2"/>
    <n v="9"/>
    <n v="10"/>
    <n v="1"/>
    <n v="31500000"/>
    <s v="GLOBAL"/>
    <s v="NO SOLICITADAS"/>
  </r>
  <r>
    <x v="34"/>
    <s v="02-02-02-008-003"/>
    <s v="02-02-02-008-003-09"/>
    <s v="Adquisición de servicios - Otros servicios profesionales y técnicos n. C. P."/>
    <s v="PRESTACIÓN DE SERVICIOS PROFESIONALES Y DE APOYO A LA GESTIÓN DE LA INVESTIGACIÓN APLICADA DE LOS PROGRAMAS ACADÉMICOS DE LA EPFAC"/>
    <n v="80111501"/>
    <s v="CONTRATACIÓN DIRECTA"/>
    <n v="2"/>
    <n v="9"/>
    <n v="10"/>
    <n v="1"/>
    <n v="18300000"/>
    <s v="GLOBAL"/>
    <s v="NO SOLICITADAS"/>
  </r>
  <r>
    <x v="34"/>
    <s v="02-02-02-008-003"/>
    <s v="02-02-02-008-003-09"/>
    <s v="Adquisición de servicios - Otros servicios profesionales y técnicos n. C. P."/>
    <s v="PRESTACIÓN DE SERVICIOS PROFESIONALES Y DE APOYO A LA GESTIÓN DE LA INVESTIGACIÓN APLICADA DE LOS PROGRAMAS ACADÉMICOS DE LA EPFAC"/>
    <n v="80111501"/>
    <s v="CONTRATACIÓN DIRECTA"/>
    <n v="2"/>
    <n v="9"/>
    <n v="16"/>
    <n v="1"/>
    <n v="13200000"/>
    <s v="GLOBAL"/>
    <s v="NO SOLICITADAS"/>
  </r>
  <r>
    <x v="34"/>
    <s v="02-02-02-008-003"/>
    <s v="02-02-02-008-003-09"/>
    <s v="Adquisición de servicios - Otros servicios profesionales y técnicos n. C. P."/>
    <s v="PRESTACIÓN DE SERVICIOS PROFESIONALES Y DE APOYO A LA GESTIÓN PARA EL FORTALECIMIENTO DE LOS PROCESOS DE ASEGURAMIENTO DE LA CALIDAD EDUCATIVA DE LA EPFAC"/>
    <n v="80111501"/>
    <s v="CONTRATACIÓN DIRECTA"/>
    <n v="2"/>
    <n v="9"/>
    <n v="16"/>
    <n v="1"/>
    <n v="36000000"/>
    <s v="GLOBAL"/>
    <s v="NO SOLICITADAS"/>
  </r>
  <r>
    <x v="34"/>
    <s v="02-02-02-008-003"/>
    <s v="02-02-02-008-003-09"/>
    <s v="Adquisición de servicios - Otros servicios profesionales y técnicos n. C. P."/>
    <s v="PRESTACIÓN DE SERVICIOS PROFESIONALES Y DE APOYO A LA GESTIÓN ACADÉMICA DEL PROGRAMA MAESTRÍA EN DIRECCIÓN Y GESTIÓN DE LA SEGURIDAD INTEGRAL DE LA EPFAC"/>
    <n v="80111501"/>
    <s v="CONTRATACIÓN DIRECTA"/>
    <n v="2"/>
    <n v="9"/>
    <n v="16"/>
    <n v="1"/>
    <n v="28800000"/>
    <s v="GLOBAL"/>
    <s v="NO SOLICITADAS"/>
  </r>
  <r>
    <x v="34"/>
    <s v="02-02-02-008-003"/>
    <s v="02-02-02-008-003-09"/>
    <s v="Adquisición de servicios - Otros servicios profesionales y técnicos n. C. P."/>
    <s v="PRESTACIÓN DE SERVICIOS PROFESIONALES Y DE APOYO A LA GESTIÓN ACADÉMICA DEL PROGRAMA MAESTRÍA EN SEGURIDAD OPERACIONAL DE LA EPFAC"/>
    <n v="80111501"/>
    <s v="CONTRATACIÓN DIRECTA"/>
    <n v="2"/>
    <n v="9"/>
    <n v="16"/>
    <n v="1"/>
    <n v="28800000"/>
    <s v="GLOBAL"/>
    <s v="NO SOLICITADAS"/>
  </r>
  <r>
    <x v="34"/>
    <s v="02-02-02-008-003"/>
    <s v="02-02-02-008-003-09"/>
    <s v="Adquisición de servicios - Otros servicios profesionales y técnicos n. C. P."/>
    <s v="PRESTACIÓN DE SERVICIOS PROFESIONALES Y DE APOYO A LA GESTIÓN ACADÉMICA DEL PROGRAMA MAESTRÍA EN LOGÍSTICA AERONÁUTICA DE LA EPFAC"/>
    <n v="80111501"/>
    <s v="CONTRATACIÓN DIRECTA"/>
    <n v="2"/>
    <n v="9"/>
    <n v="16"/>
    <n v="1"/>
    <n v="28800000"/>
    <s v="GLOBAL"/>
    <s v="NO SOLICITADAS"/>
  </r>
  <r>
    <x v="34"/>
    <s v="02-02-02-008-003"/>
    <s v="02-02-02-008-003-09"/>
    <s v="Adquisición de servicios - Otros servicios profesionales y técnicos n. C. P."/>
    <s v="PRESTACIÓN DE SERVICIOS PROFESIONALES Y DE APOYO A LA GESTIÓN ACADÉMICA DEL PROGRAMA MAESTRÍA EN CIENCIAS MILITARES AERONÁUTICAS DE LA EPFAC"/>
    <n v="80111501"/>
    <s v="CONTRATACIÓN DIRECTA"/>
    <n v="2"/>
    <n v="9"/>
    <n v="16"/>
    <n v="1"/>
    <n v="28800000"/>
    <s v="GLOBAL"/>
    <s v="NO SOLICITADAS"/>
  </r>
  <r>
    <x v="34"/>
    <s v="02-02-02-008-003"/>
    <s v="02-02-02-008-003-09"/>
    <s v="Adquisición de servicios - Otros servicios profesionales y técnicos n. C. P."/>
    <s v="PRESTACIÓN DE SERVICIOS DE APOYO A LA GESTIÓN PARA LA ADMINISTRACIÓN DE DATOS DEL SISTEMA Q10 EN LA SECRETARÍA ACADÉMICA DE LA EPFAC - LOTE 1"/>
    <n v="80111501"/>
    <s v="CONTRATACIÓN DIRECTA"/>
    <n v="4"/>
    <n v="1"/>
    <n v="16"/>
    <n v="1"/>
    <n v="1800000"/>
    <s v="GLOBAL"/>
    <s v="NO SOLICITADAS"/>
  </r>
  <r>
    <x v="34"/>
    <s v="02-02-02-008-003"/>
    <s v="02-02-02-008-003-09"/>
    <s v="Adquisición de servicios - Otros servicios profesionales y técnicos n. C. P."/>
    <s v="PRESTACIÓN DE SERVICIOS DE APOYO A LA GESTIÓN PARA LA ADMINISTRACIÓN DE DATOS DEL SISTEMA Q10 EN LA SECRETARÍA ACADÉMICA DE LA EPFAC - LOTE 2"/>
    <n v="80111601"/>
    <s v="CONTRATACIÓN DIRECTA"/>
    <n v="4"/>
    <n v="1"/>
    <n v="16"/>
    <n v="1"/>
    <n v="1800000"/>
    <s v="GLOBAL"/>
    <s v="NO SOLICITADAS"/>
  </r>
  <r>
    <x v="34"/>
    <s v="02-02-02-008-003"/>
    <s v="02-02-02-008-003-09"/>
    <s v="Adquisición de servicios - Otros servicios profesionales y técnicos n. C. P."/>
    <s v="PRESTACIÓN DE SERVICIOS PROFESIONALES Y DE APOYO A LA GESTIÓN PARA LA REALIZACIÓN DE PROYECTOS DE INVESTIGACIÓN DE LA MAESTRÍA EN DIRECCIÓN Y GESTIÓN DE LA SEGURIDAD INTEGRAL DE LA EPFAC  "/>
    <n v="80111501"/>
    <s v="CONTRATACIÓN DIRECTA"/>
    <n v="1"/>
    <n v="8"/>
    <n v="10"/>
    <n v="1"/>
    <n v="21000000"/>
    <s v="GLOBAL"/>
    <s v="NO SOLICITADAS"/>
  </r>
  <r>
    <x v="34"/>
    <s v="02-02-02-008-003"/>
    <s v="02-02-02-008-003-09"/>
    <s v="Adquisición de servicios - Otros servicios profesionales y técnicos n. C. P."/>
    <s v="PRESTACIÓN DE SERVICIOS PROFESIONALES Y DE APOYO A LA GESTIÓN EN PSICOPEDAGOGÍA, PARA EL PROCESO DE EVALUACIÓN DOCENTE, DESARROLLO Y ASESORÍA PEDAGÓGICA PARA LA EPFAC"/>
    <n v="80111501"/>
    <s v="CONTRATACIÓN DIRECTA"/>
    <n v="1"/>
    <n v="9"/>
    <n v="10"/>
    <n v="1"/>
    <n v="16800000"/>
    <s v="GLOBAL"/>
    <s v="NO SOLICITADAS"/>
  </r>
  <r>
    <x v="34"/>
    <s v="02-02-02-008-003"/>
    <s v="02-02-02-008-003-09"/>
    <s v="Adquisición de servicios - Otros servicios profesionales y técnicos n. C. P."/>
    <s v="PRESTACIÓN DE SERVICIOS PROFESIONALES Y DE APOYO A LA GESTIÓN PARA LA REALIZACIÓN DE PROYECTOS DE INVESTIGACIÓN DE LA MAESTRÍA EN LOGÍSTICA AERONÁUTICA DE LA EPFAC"/>
    <n v="80111501"/>
    <s v="CONTRATACIÓN DIRECTA"/>
    <n v="1"/>
    <n v="8"/>
    <n v="10"/>
    <n v="1"/>
    <n v="21000000"/>
    <s v="GLOBAL"/>
    <s v="NO SOLICITADAS"/>
  </r>
  <r>
    <x v="34"/>
    <s v="02-02-02-008-003"/>
    <s v="02-02-02-008-003-09"/>
    <s v="Adquisición de servicios - Otros servicios profesionales y técnicos n. C. P."/>
    <s v="PRESTACIÓN DE SERVICIOS PROFESIONALES Y DE APOYO A LA GESTIÓN PARA LA VISIBILIDAD ACADÉMICA DE LA EPFAC"/>
    <n v="80111501"/>
    <s v="CONTRATACIÓN DIRECTA"/>
    <n v="1"/>
    <n v="8"/>
    <n v="16"/>
    <n v="1"/>
    <n v="2400000"/>
    <s v="GLOBAL"/>
    <s v="NO SOLICITADAS"/>
  </r>
  <r>
    <x v="34"/>
    <s v="02-02-02-008-003"/>
    <s v="02-02-02-008-003-09"/>
    <s v="Adquisición de servicios - Otros servicios profesionales y técnicos n. C. P."/>
    <s v="PRESTACIÓN DE SERVICIOS ASISTENCIALES PARA EL DESARROLLO DE LOS PROCESOS DE LA BIBLIOTECA DE LA EPFAC"/>
    <n v="80111604"/>
    <s v="CONTRATACIÓN DIRECTA"/>
    <n v="1"/>
    <n v="8"/>
    <n v="16"/>
    <n v="1"/>
    <n v="1334141"/>
    <s v="GLOBAL"/>
    <s v="NO SOLICITADAS"/>
  </r>
  <r>
    <x v="34"/>
    <s v="02-02-02-008-003"/>
    <s v="02-02-02-008-003-09"/>
    <s v="Adquisición de servicios - Otros servicios profesionales y técnicos n. C. P."/>
    <s v="PRESTACIÓN DE SERVICIOS PROFESIONALES Y DE APOYO A LA GESTIÓN CONTABLE Y FINANCIERA DE LAS CONDICIONES INSTITUCIONALES Y DE LOS PROGRAMAS ACADÉMICOS DE LA EPFAC  "/>
    <n v="80111501"/>
    <s v="CONTRATACIÓN DIRECTA"/>
    <n v="9"/>
    <n v="2"/>
    <n v="16"/>
    <n v="1"/>
    <n v="2400000"/>
    <s v="GLOBAL"/>
    <s v="NO SOLICITADAS"/>
  </r>
  <r>
    <x v="34"/>
    <s v="02-02-02-008-003"/>
    <s v="02-02-02-008-003-09"/>
    <s v="Adquisición de servicios - Otros servicios profesionales y técnicos n. C. P."/>
    <s v="PRESTACIÓN DE SERVICIOS PROFESIONALES Y DE APOYO A LA GESTIÓN CONTABLE Y FINANCIERA DE LAS CONDICIONES INSTITUCIONALES Y DE LOS PROGRAMAS ACADÉMICOS DE LA EPFAC  "/>
    <n v="80111501"/>
    <s v="CONTRATACIÓN DIRECTA"/>
    <n v="11"/>
    <n v="1"/>
    <n v="16"/>
    <n v="1"/>
    <n v="2400000"/>
    <s v="GLOBAL"/>
    <s v="NO SOLICITADAS"/>
  </r>
  <r>
    <x v="34"/>
    <s v="02-02-02-008-004"/>
    <s v="02-02-02-008-004-03"/>
    <s v="Adquisición de servicios - Servicios de contenidos en línea (on-line)"/>
    <s v="SERVICIO LICENCIAMIENTO POR SUSCRIPCIÓN PARA EL USO DEL SISTEMA DE GESTIÓN ACADÉMICA Q10 PARA LA ESCUELA DE POSTGRADOS FAC"/>
    <n v="81112501"/>
    <s v="CONTRATACIÓN DIRECTA"/>
    <n v="7"/>
    <n v="12"/>
    <n v="10"/>
    <n v="1"/>
    <n v="38184640"/>
    <s v="GLOBAL"/>
    <s v="NO SOLICITADAS"/>
  </r>
  <r>
    <x v="34"/>
    <s v="02-02-02-008-004"/>
    <s v="02-02-02-008-004-03"/>
    <s v="Adquisición de servicios - Servicios de contenidos en línea (on-line)"/>
    <s v="SUSCRIPCIÓN A LA BASE DE DATOS ELSEVIER, PARA EL APOYO DE LAS ACTIVIDADES DE INVESTIGACIÓN CIENTÍFICA Y ACADÉMICA DE LA EPFAC"/>
    <n v="81111902"/>
    <s v="CONTRATACIÓN DIRECTA"/>
    <n v="2"/>
    <n v="10"/>
    <n v="10"/>
    <n v="1"/>
    <n v="21344000"/>
    <s v="GLOBAL"/>
    <s v="NO SOLICITADAS"/>
  </r>
  <r>
    <x v="34"/>
    <s v="02-02-02-008-004"/>
    <s v="02-02-02-008-004-03"/>
    <s v="Adquisición de servicios - Servicios de contenidos en línea (on-line)"/>
    <s v="SUSCRIPCIÓN A LA HERRAMIENTA ARMARC 2 EN LÍNEA"/>
    <n v="81112003"/>
    <s v="CONTRATACIÓN DIRECTA"/>
    <n v="3"/>
    <n v="9"/>
    <n v="10"/>
    <n v="1"/>
    <n v="900000"/>
    <s v="GLOBAL"/>
    <s v="NO SOLICITADAS"/>
  </r>
  <r>
    <x v="34"/>
    <s v="02-02-02-008-004"/>
    <s v="02-02-02-008-004-05"/>
    <s v="Adquisición de servicios - Servicios de bibliotecas y archivos"/>
    <s v="SERVICIO DE CUSTODIA DEL ARCHIVO DOCUMENTAL DE LA EPFAC.  VIGENCIA FUTURA CUPO 2021"/>
    <n v="78131804"/>
    <s v="MÍNIMA CUANTÍA"/>
    <n v="1"/>
    <n v="10"/>
    <n v="10"/>
    <n v="1"/>
    <n v="2400000"/>
    <s v="GLOBAL"/>
    <s v="SI APROBADAS"/>
  </r>
  <r>
    <x v="34"/>
    <s v="02-02-02-008-004"/>
    <s v="02-02-02-008-004-05"/>
    <s v="Adquisición de servicios - Servicios de bibliotecas y archivos"/>
    <s v="SERVICIO DE CUSTODIA DEL ARCHIVO DOCUMENTAL DE LA EPFAC.  "/>
    <n v="78131804"/>
    <s v="MÍNIMA CUANTÍA"/>
    <n v="8"/>
    <n v="2"/>
    <n v="10"/>
    <n v="1"/>
    <n v="387464"/>
    <s v="GLOBAL"/>
    <s v="SI APROBADAS"/>
  </r>
  <r>
    <x v="34"/>
    <s v="02-02-02-008-005"/>
    <s v="02-02-02-008-005-02"/>
    <s v="Adquisición de servicios - Servicios de investigación y seguridad"/>
    <s v="SERVICIO DE SEGURIDAD Y VIGILANCIA  EDIFICIO CT. JOSE EDMUNDO SANADOVAL. VIGENCIA FUTURA  CUPO 2021"/>
    <n v="92121504"/>
    <s v="MÍNIMA CUANTÍA"/>
    <n v="1"/>
    <n v="8"/>
    <n v="10"/>
    <n v="1"/>
    <n v="30822907"/>
    <s v="GLOBAL"/>
    <s v="SI APROBADAS"/>
  </r>
  <r>
    <x v="34"/>
    <s v="02-02-02-008-005"/>
    <s v="02-02-02-008-005-02"/>
    <s v="Adquisición de servicios - Servicios de investigación y seguridad"/>
    <s v="SERVICIO DE SEGURIDAD Y VIGILANCIA  EDIFICIO CT. JOSE EDMUNDO SANADOVAL. "/>
    <n v="92121504"/>
    <s v="MÍNIMA CUANTÍA"/>
    <n v="8"/>
    <n v="2"/>
    <n v="10"/>
    <n v="1"/>
    <n v="6040876"/>
    <s v="GLOBAL"/>
    <s v="SI APROBADAS"/>
  </r>
  <r>
    <x v="34"/>
    <s v="02-02-02-008-005"/>
    <s v="02-02-02-008-005-03"/>
    <s v="Adquisición de servicios - Servicios de limpieza"/>
    <s v="SERVICIO DE ASEO PARA LAS INSTALACIONES DE LA EPFAC. VIGENCIA FUTURA CUPO 2021"/>
    <n v="76111501"/>
    <s v="MÍNIMA CUANTÍA"/>
    <n v="1"/>
    <n v="10"/>
    <n v="10"/>
    <n v="1"/>
    <n v="54280400"/>
    <s v="GLOBAL"/>
    <s v="SI APROBADAS"/>
  </r>
  <r>
    <x v="34"/>
    <s v="02-02-02-008-005"/>
    <s v="02-02-02-008-005-03"/>
    <s v="Adquisición de servicios - Servicios de limpieza"/>
    <s v="SERVICIO DE ASEO PARA LAS INSTALACIONES DE LA EPFAC. "/>
    <n v="76111501"/>
    <s v="MÍNIMA CUANTÍA"/>
    <n v="8"/>
    <n v="2"/>
    <n v="10"/>
    <n v="1"/>
    <n v="11148688"/>
    <s v="GLOBAL"/>
    <s v="SI APROBADAS"/>
  </r>
  <r>
    <x v="34"/>
    <s v="02-02-02-008-005"/>
    <s v="02-02-02-008-005-09-5"/>
    <s v="Adquisición de servicios - Servicios auxiliares especializados de oficina"/>
    <s v="SERVICIO DE FOTOCOPIADO PARA LA EPFAC. VIGENCIA FUTURA CUPO 2021"/>
    <n v="82121701"/>
    <s v="MÍNIMA CUANTÍA"/>
    <n v="1"/>
    <n v="10"/>
    <n v="10"/>
    <n v="1"/>
    <n v="1108649"/>
    <s v="GLOBAL"/>
    <s v="SI APROBADAS"/>
  </r>
  <r>
    <x v="34"/>
    <s v="02-02-02-008-005"/>
    <s v="02-02-02-008-005-09-5"/>
    <s v="Adquisición de servicios - Servicios auxiliares especializados de oficina"/>
    <s v="SERVICIO DE IMPRESIÓN PARA LA EPFAC . VIGENCIA FUTURA CUPO 2021"/>
    <n v="82121503"/>
    <s v="MÍNIMA CUANTÍA"/>
    <n v="1"/>
    <n v="10"/>
    <n v="10"/>
    <n v="1"/>
    <n v="1620400"/>
    <s v="GLOBAL"/>
    <s v="SI APROBADAS"/>
  </r>
  <r>
    <x v="34"/>
    <s v="02-02-02-008-005"/>
    <s v="02-02-02-008-005-09-5"/>
    <s v="Adquisición de servicios - Servicios auxiliares especializados de oficina"/>
    <s v="SERVICIO DE FOTOCOPIADO PARA LA EPFAC. "/>
    <n v="82121701"/>
    <s v="MÍNIMA CUANTÍA"/>
    <n v="8"/>
    <n v="2"/>
    <n v="10"/>
    <n v="1"/>
    <n v="299880"/>
    <s v="GLOBAL"/>
    <s v="SI APROBADAS"/>
  </r>
  <r>
    <x v="34"/>
    <s v="02-02-02-008-005"/>
    <s v="02-02-02-008-005-09-5"/>
    <s v="Adquisición de servicios - Servicios auxiliares especializados de oficina"/>
    <s v="SERVICIO DE IMPRESIÓN PARA LA EPFAC . "/>
    <n v="82121503"/>
    <s v="MÍNIMA CUANTÍA"/>
    <n v="8"/>
    <n v="2"/>
    <n v="10"/>
    <n v="1"/>
    <n v="618800"/>
    <s v="GLOBAL"/>
    <s v="SI APROBADAS"/>
  </r>
  <r>
    <x v="34"/>
    <s v="02-02-02-008-007"/>
    <s v="02-02-02-008-007-01-1"/>
    <s v="Adquisición de servicios - Servicios de mantenimiento y reparación de productos metálicos elaborados, excepto maquinaria y equipo"/>
    <s v="SERVICIO DE MANTENIMIENTO O REPARACIÓN DE EQUIPOS Y SISTEMAS DE PROTECCIÓN CONTRA INCENDIOS (EXTINTOR ABC POLVO QUIMICO SECO 10 LBS LB.)"/>
    <n v="72101516"/>
    <s v="MÍNIMA CUANTÍA"/>
    <n v="3"/>
    <n v="8"/>
    <n v="10"/>
    <n v="1"/>
    <n v="48000"/>
    <s v="GLOBAL"/>
    <s v="NO SOLICITADAS"/>
  </r>
  <r>
    <x v="34"/>
    <s v="02-02-02-008-007"/>
    <s v="02-02-02-008-007-01-1"/>
    <s v="Adquisición de servicios - Servicios de mantenimiento y reparación de productos metálicos elaborados, excepto maquinaria y equipo"/>
    <s v="SERVICIO DE MANTENIMIENTO O REPARACIÓN DE EQUIPOS Y SISTEMAS DE PROTECCIÓN CONTRA INCENDIOS (EXTINTOR ABC POLVO QUIMICO SECO 20 LB.)"/>
    <n v="72101516"/>
    <s v="MÍNIMA CUANTÍA"/>
    <n v="3"/>
    <n v="8"/>
    <n v="10"/>
    <n v="1"/>
    <n v="14000"/>
    <s v="GLOBAL"/>
    <s v="NO SOLICITADAS"/>
  </r>
  <r>
    <x v="34"/>
    <s v="02-02-02-008-007"/>
    <s v="02-02-02-008-007-01-1"/>
    <s v="Adquisición de servicios - Servicios de mantenimiento y reparación de productos metálicos elaborados, excepto maquinaria y equipo"/>
    <s v="SERVICIO DE MANTENIMIENTO O REPARACIÓN DE EQUIPOS Y SISTEMAS DE PROTECCIÓN CONTRA INCENDIOS (EXTINTOR ABC POLVO QUIMICO SECO 5 LB.)"/>
    <n v="72101516"/>
    <s v="MÍNIMA CUANTÍA"/>
    <n v="3"/>
    <n v="8"/>
    <n v="10"/>
    <n v="1"/>
    <n v="35000"/>
    <s v="GLOBAL"/>
    <s v="NO SOLICITADAS"/>
  </r>
  <r>
    <x v="34"/>
    <s v="02-02-02-008-007"/>
    <s v="02-02-02-008-007-01-1"/>
    <s v="Adquisición de servicios - Servicios de mantenimiento y reparación de productos metálicos elaborados, excepto maquinaria y equipo"/>
    <s v="SERVICIO DE MANTENIMIENTO O REPARACIÓN DE EQUIPOS Y SISTEMAS DE PROTECCIÓN CONTRA INCENDIOS (EXTINTOR SOLKAFLAM 3700 GR.)"/>
    <n v="72101516"/>
    <s v="MÍNIMA CUANTÍA"/>
    <n v="3"/>
    <n v="8"/>
    <n v="10"/>
    <n v="1"/>
    <n v="480000"/>
    <s v="GLOBAL"/>
    <s v="NO SOLICITADAS"/>
  </r>
  <r>
    <x v="34"/>
    <s v="02-02-02-008-009"/>
    <s v="02-02-02-008-009-01"/>
    <s v="Adquisición de servicios - Servicios de edición, impresión y reproducción"/>
    <s v="EDICIÓN E IMPRESIÓN DE LIBROS DE INVESTIGACIÓN."/>
    <s v="82111801_x000a_82121506"/>
    <s v="MÍNIMA CUANTÍA"/>
    <n v="5"/>
    <n v="7"/>
    <n v="10"/>
    <n v="1"/>
    <n v="4100000"/>
    <s v="GLOBAL"/>
    <s v="NO SOLICITADAS"/>
  </r>
  <r>
    <x v="34"/>
    <s v="02-02-02-008-009"/>
    <s v="02-02-02-008-009-01"/>
    <s v="Adquisición de servicios - Servicios de edición, impresión y reproducción"/>
    <s v="SERVICIO TRABAJOS TIPOGRAFICOS (DIPLOMAS)"/>
    <n v="82121507"/>
    <s v="MÍNIMA CUANTÍA"/>
    <n v="4"/>
    <n v="2"/>
    <n v="16"/>
    <n v="1"/>
    <n v="535500"/>
    <s v="GLOBAL"/>
    <s v="NO SOLICITADAS"/>
  </r>
  <r>
    <x v="34"/>
    <s v="02-02-02-008-009"/>
    <s v="02-02-02-008-009-01"/>
    <s v="Adquisición de servicios - Servicios de edición, impresión y reproducción"/>
    <s v="SERVICIO TRABAJOS TIPOGRAFICOS (CARPETAS)"/>
    <n v="82121507"/>
    <s v="MÍNIMA CUANTÍA"/>
    <n v="4"/>
    <n v="2"/>
    <n v="16"/>
    <n v="1"/>
    <n v="1392300"/>
    <s v="GLOBAL"/>
    <s v="NO SOLICITADAS"/>
  </r>
  <r>
    <x v="34"/>
    <s v="02-02-02-009-002"/>
    <s v="02-02-02-009-002-09"/>
    <s v="Adquisición de servicios - Otros tipos de educación y servicios de apoyo educativo"/>
    <s v="CAPACITACIÓN EN LOS IDIOMAS INGLÉS, FRANCÉS Y PORTUGUÉS PARA UN PERSONAL DE LA FUERZA AÉREA COLOMBIANA BAJO LA MODALIDAD DE INMERSIÓN PRESENCIAL Y SERVICIO DE APLICACIÓN Y CERTIFICACIÓN DE PRUEBAS DE COMPETENCIA LINGÜÍSTICA EN EL IDIOMA INGLÉS&quot;"/>
    <n v="86111702"/>
    <s v="LICITACIÓN PÚBLICA"/>
    <n v="3"/>
    <n v="4"/>
    <n v="10"/>
    <n v="1"/>
    <n v="410750000"/>
    <s v="GLOBAL"/>
    <s v="NO SOLICITADAS"/>
  </r>
  <r>
    <x v="34"/>
    <s v="02-02-02-009-002"/>
    <s v="02-02-02-009-002-09"/>
    <s v="Adquisición de servicios - Otros tipos de educación y servicios de apoyo educativo"/>
    <s v="CAPACITACIÓN EN  HABILIDADES COMUNICATIVAS Y DE MEDIOS PARA UN PERSONAL DE LA FUERZA AÉREA COLOMBIANA."/>
    <n v="86101700"/>
    <s v="CONTRATACIÓN DIRECTA"/>
    <n v="4"/>
    <n v="6"/>
    <n v="10"/>
    <n v="1"/>
    <n v="74690350"/>
    <s v="GLOBAL"/>
    <s v="NO SOLICITADAS"/>
  </r>
  <r>
    <x v="34"/>
    <s v="02-02-02-010"/>
    <s v="02-02-02-010"/>
    <s v="Adquisición de servicios - Viáticos de los funcionarios en comisión"/>
    <s v="APLICACION EXAMENES DE INGLES"/>
    <n v="90111503"/>
    <s v="SOLICITUD DE INFORMACIÓN A LOS PROVEEDORES"/>
    <n v="1"/>
    <n v="11"/>
    <n v="10"/>
    <n v="1"/>
    <n v="228000"/>
    <s v="GLOBAL"/>
    <s v="NO SOLICITADAS"/>
  </r>
  <r>
    <x v="34"/>
    <s v="02-02-02-010"/>
    <s v="02-02-02-010"/>
    <s v="Adquisición de servicios - Viáticos de los funcionarios en comisión"/>
    <s v="APLICACION EXAMENES DE INGLES"/>
    <n v="90111503"/>
    <s v="SOLICITUD DE INFORMACIÓN A LOS PROVEEDORES"/>
    <n v="1"/>
    <n v="11"/>
    <n v="10"/>
    <n v="1"/>
    <n v="380000"/>
    <s v="GLOBAL"/>
    <s v="NO SOLICITADAS"/>
  </r>
  <r>
    <x v="34"/>
    <s v="02-02-02-010"/>
    <s v="02-02-02-010"/>
    <s v="Adquisición de servicios - Viáticos de los funcionarios en comisión"/>
    <s v="INSPECCION POR ENTREGA"/>
    <n v="90111503"/>
    <s v="SOLICITUD DE INFORMACIÓN A LOS PROVEEDORES"/>
    <n v="1"/>
    <n v="11"/>
    <n v="10"/>
    <n v="1"/>
    <n v="304000"/>
    <s v="GLOBAL"/>
    <s v="NO SOLICITADAS"/>
  </r>
  <r>
    <x v="34"/>
    <s v="02-02-02-010"/>
    <s v="02-02-02-010"/>
    <s v="Adquisición de servicios - Viáticos de los funcionarios en comisión"/>
    <s v="APLICACION EXAMENES INGLES Y SEMINARIO ESTANDARIZACION"/>
    <n v="90111503"/>
    <s v="SOLICITUD DE INFORMACIÓN A LOS PROVEEDORES"/>
    <n v="1"/>
    <n v="11"/>
    <n v="10"/>
    <n v="1"/>
    <n v="572000"/>
    <s v="GLOBAL"/>
    <s v="NO SOLICITADAS"/>
  </r>
  <r>
    <x v="34"/>
    <s v="02-02-02-010"/>
    <s v="02-02-02-010"/>
    <s v="Adquisición de servicios - Viáticos de los funcionarios en comisión"/>
    <s v="SEMINARIO ESTANDARIZACION"/>
    <n v="90111503"/>
    <s v="SOLICITUD DE INFORMACIÓN A LOS PROVEEDORES"/>
    <n v="1"/>
    <n v="11"/>
    <n v="10"/>
    <n v="1"/>
    <n v="152000"/>
    <s v="GLOBAL"/>
    <s v="NO SOLICITADAS"/>
  </r>
  <r>
    <x v="34"/>
    <s v="02-02-02-010"/>
    <s v="02-02-02-010"/>
    <s v="Adquisición de servicios - Viáticos de los funcionarios en comisión"/>
    <s v="VISITA ENTREGA UNIDAD"/>
    <n v="90111503"/>
    <s v="SOLICITUD DE INFORMACIÓN A LOS PROVEEDORES"/>
    <n v="1"/>
    <n v="11"/>
    <n v="10"/>
    <n v="1"/>
    <n v="532000"/>
    <s v="GLOBAL"/>
    <s v="NO SOLICITADAS"/>
  </r>
  <r>
    <x v="34"/>
    <s v="02-02-02-010"/>
    <s v="02-02-02-010"/>
    <s v="Adquisición de servicios - Viáticos de los funcionarios en comisión"/>
    <s v="ENTREGA UNIDAD"/>
    <n v="90111503"/>
    <s v="SOLICITUD DE INFORMACIÓN A LOS PROVEEDORES"/>
    <n v="1"/>
    <n v="11"/>
    <n v="10"/>
    <n v="1"/>
    <n v="912000"/>
    <s v="GLOBAL"/>
    <s v="NO SOLICITADAS"/>
  </r>
  <r>
    <x v="34"/>
    <s v="02-02-02-010"/>
    <s v="02-02-02-010"/>
    <s v="Adquisición de servicios - Viáticos de los funcionarios en comisión"/>
    <s v="VUELO"/>
    <n v="90111503"/>
    <s v="SOLICITUD DE INFORMACIÓN A LOS PROVEEDORES"/>
    <n v="1"/>
    <n v="11"/>
    <n v="10"/>
    <n v="1"/>
    <n v="76000"/>
    <s v="GLOBAL"/>
    <s v="NO SOLICITADAS"/>
  </r>
  <r>
    <x v="34"/>
    <s v="02-02-02-010"/>
    <s v="02-02-02-010"/>
    <s v="Adquisición de servicios - Viáticos de los funcionarios en comisión"/>
    <s v="CURSO OH-13"/>
    <n v="90111503"/>
    <s v="SOLICITUD DE INFORMACIÓN A LOS PROVEEDORES"/>
    <n v="1"/>
    <n v="11"/>
    <n v="10"/>
    <n v="1"/>
    <n v="152000"/>
    <s v="GLOBAL"/>
    <s v="NO SOLICITADAS"/>
  </r>
  <r>
    <x v="34"/>
    <s v="02-02-02-010"/>
    <s v="02-02-02-010"/>
    <s v="Adquisición de servicios - Viáticos de los funcionarios en comisión"/>
    <s v="EXAMENES DE INGLES"/>
    <n v="90111503"/>
    <s v="SOLICITUD DE INFORMACIÓN A LOS PROVEEDORES"/>
    <n v="1"/>
    <n v="11"/>
    <n v="10"/>
    <n v="1"/>
    <n v="304000"/>
    <s v="GLOBAL"/>
    <s v="NO SOLICITADAS"/>
  </r>
  <r>
    <x v="34"/>
    <s v="02-02-02-010"/>
    <s v="02-02-02-010"/>
    <s v="Adquisición de servicios - Viáticos de los funcionarios en comisión"/>
    <s v="EXAMENES INGLES"/>
    <n v="90111503"/>
    <s v="SOLICITUD DE INFORMACIÓN A LOS PROVEEDORES"/>
    <n v="1"/>
    <n v="11"/>
    <n v="10"/>
    <n v="1"/>
    <n v="152000"/>
    <s v="GLOBAL"/>
    <s v="NO SOLICITADAS"/>
  </r>
  <r>
    <x v="34"/>
    <s v="02-02-02-010"/>
    <s v="02-02-02-010"/>
    <s v="Adquisición de servicios - Viáticos de los funcionarios en comisión"/>
    <s v="VUELO"/>
    <n v="90111503"/>
    <s v="SOLICITUD DE INFORMACIÓN A LOS PROVEEDORES"/>
    <n v="1"/>
    <n v="11"/>
    <n v="10"/>
    <n v="1"/>
    <n v="76000"/>
    <s v="GLOBAL"/>
    <s v="NO SOLICITADAS"/>
  </r>
  <r>
    <x v="34"/>
    <s v="02-02-02-010"/>
    <s v="02-02-02-010"/>
    <s v="Adquisición de servicios - Viáticos de los funcionarios en comisión"/>
    <s v="EXAMENES INGLES"/>
    <n v="90111503"/>
    <s v="SOLICITUD DE INFORMACIÓN A LOS PROVEEDORES"/>
    <n v="1"/>
    <n v="11"/>
    <n v="10"/>
    <n v="1"/>
    <n v="304000"/>
    <s v="GLOBAL"/>
    <s v="NO SOLICITADAS"/>
  </r>
  <r>
    <x v="34"/>
    <s v="02-02-02-010"/>
    <s v="02-02-02-010"/>
    <s v="Adquisición de servicios - Viáticos de los funcionarios en comisión"/>
    <s v="EXAMENES INGLES"/>
    <n v="90111503"/>
    <s v="SOLICITUD DE INFORMACIÓN A LOS PROVEEDORES"/>
    <n v="1"/>
    <n v="11"/>
    <n v="10"/>
    <n v="1"/>
    <n v="228000"/>
    <s v="GLOBAL"/>
    <s v="NO SOLICITADAS"/>
  </r>
  <r>
    <x v="34"/>
    <s v="02-02-02-010"/>
    <s v="02-02-02-010"/>
    <s v="Adquisición de servicios - Viáticos de los funcionarios en comisión"/>
    <s v="EXAMENES DE INGLES"/>
    <n v="90111503"/>
    <s v="SOLICITUD DE INFORMACIÓN A LOS PROVEEDORES"/>
    <n v="1"/>
    <n v="11"/>
    <n v="10"/>
    <n v="1"/>
    <n v="114000"/>
    <s v="GLOBAL"/>
    <s v="NO SOLICITADAS"/>
  </r>
  <r>
    <x v="34"/>
    <s v="02-02-02-010"/>
    <s v="02-02-02-010"/>
    <s v="Adquisición de servicios - Viáticos de los funcionarios en comisión"/>
    <s v="EXAMENES DE INGLES"/>
    <n v="90111503"/>
    <s v="SOLICITUD DE INFORMACIÓN A LOS PROVEEDORES"/>
    <n v="1"/>
    <n v="11"/>
    <n v="10"/>
    <n v="1"/>
    <n v="532000"/>
    <s v="GLOBAL"/>
    <s v="NO SOLICITADAS"/>
  </r>
  <r>
    <x v="34"/>
    <s v="02-02-02-010"/>
    <s v="02-02-02-010"/>
    <s v="Adquisición de servicios - Viáticos de los funcionarios en comisión"/>
    <s v="EXAMENES DE INGLES"/>
    <n v="90111503"/>
    <s v="SOLICITUD DE INFORMACIÓN A LOS PROVEEDORES"/>
    <n v="1"/>
    <n v="11"/>
    <n v="10"/>
    <n v="1"/>
    <n v="76000"/>
    <s v="GLOBAL"/>
    <s v="NO SOLICITADAS"/>
  </r>
  <r>
    <x v="34"/>
    <s v="02-02-02-010"/>
    <s v="02-02-02-010"/>
    <s v="Adquisición de servicios - Viáticos de los funcionarios en comisión"/>
    <s v="EXAMENES DE INGLES"/>
    <n v="90111503"/>
    <s v="SOLICITUD DE INFORMACIÓN A LOS PROVEEDORES"/>
    <n v="1"/>
    <n v="11"/>
    <n v="10"/>
    <n v="1"/>
    <n v="76000"/>
    <s v="GLOBAL"/>
    <s v="NO SOLICITADAS"/>
  </r>
  <r>
    <x v="34"/>
    <s v="02-02-02-010"/>
    <s v="02-02-02-010"/>
    <s v="Adquisición de servicios - Viáticos de los funcionarios en comisión"/>
    <s v="EPFAC-APLICACION EXAMENES DE INGLES"/>
    <n v="90111503"/>
    <s v="SOLICITUD DE INFORMACIÓN A LOS PROVEEDORES"/>
    <n v="1"/>
    <n v="11"/>
    <n v="10"/>
    <n v="1"/>
    <n v="76000"/>
    <s v="GLOBAL"/>
    <s v="NO SOLICITADAS"/>
  </r>
  <r>
    <x v="34"/>
    <s v="02-02-02-010"/>
    <s v="02-02-02-010"/>
    <s v="Adquisición de servicios - Viáticos de los funcionarios en comisión"/>
    <s v="EPFAC-APLICACION EXAMENES DE INGLES Y SOCIALIZACION INFORMACION PROGRAMA MAESTRIA CIENCIAS MILITA..."/>
    <n v="90111503"/>
    <s v="SOLICITUD DE INFORMACIÓN A LOS PROVEEDORES"/>
    <n v="1"/>
    <n v="11"/>
    <n v="10"/>
    <n v="1"/>
    <n v="152000"/>
    <s v="GLOBAL"/>
    <s v="NO SOLICITADAS"/>
  </r>
  <r>
    <x v="34"/>
    <s v="02-02-02-010"/>
    <s v="02-02-02-010"/>
    <s v="Adquisición de servicios - Viáticos de los funcionarios en comisión"/>
    <s v="EPFAC-APLICACION EXAMENES DE INGLES Y SOCIALIZACION INFORMACION PROGRAMA MAESTRIA CIENCIAS MILITA..."/>
    <n v="90111503"/>
    <s v="SOLICITUD DE INFORMACIÓN A LOS PROVEEDORES"/>
    <n v="1"/>
    <n v="11"/>
    <n v="10"/>
    <n v="1"/>
    <n v="152000"/>
    <s v="GLOBAL"/>
    <s v="NO SOLICITADAS"/>
  </r>
  <r>
    <x v="34"/>
    <s v="02-02-02-010"/>
    <s v="02-02-02-010"/>
    <s v="Adquisición de servicios - Viáticos de los funcionarios en comisión"/>
    <s v="REUNIÓN COMANDANTES CACOM-2"/>
    <n v="90111503"/>
    <s v="SOLICITUD DE INFORMACIÓN A LOS PROVEEDORES"/>
    <n v="1"/>
    <n v="11"/>
    <n v="10"/>
    <n v="1"/>
    <n v="76000"/>
    <s v="GLOBAL"/>
    <s v="NO SOLICITADAS"/>
  </r>
  <r>
    <x v="34"/>
    <s v="02-02-02-010"/>
    <s v="02-02-02-010"/>
    <s v="Adquisición de servicios - Viáticos de los funcionarios en comisión"/>
    <s v="EXAMENES DE INGLES"/>
    <n v="90111503"/>
    <s v="SOLICITUD DE INFORMACIÓN A LOS PROVEEDORES"/>
    <n v="1"/>
    <n v="11"/>
    <n v="10"/>
    <n v="1"/>
    <n v="228000"/>
    <s v="GLOBAL"/>
    <s v="NO SOLICITADAS"/>
  </r>
  <r>
    <x v="34"/>
    <s v="02-02-02-010"/>
    <s v="02-02-02-010"/>
    <s v="Adquisición de servicios - Viáticos de los funcionarios en comisión"/>
    <s v="EXAMENES DE INGLES"/>
    <n v="90111503"/>
    <s v="SOLICITUD DE INFORMACIÓN A LOS PROVEEDORES"/>
    <n v="1"/>
    <n v="11"/>
    <n v="10"/>
    <n v="1"/>
    <n v="76000"/>
    <s v="GLOBAL"/>
    <s v="NO SOLICITADAS"/>
  </r>
  <r>
    <x v="34"/>
    <s v="02-02-02-010"/>
    <s v="02-02-02-010"/>
    <s v="Adquisición de servicios - Viáticos de los funcionarios en comisión"/>
    <s v="APLICACION EXAMENES DE INGLES"/>
    <n v="90111503"/>
    <s v="SOLICITUD DE INFORMACIÓN A LOS PROVEEDORES"/>
    <n v="1"/>
    <n v="11"/>
    <n v="10"/>
    <n v="1"/>
    <n v="304000"/>
    <s v="GLOBAL"/>
    <s v="NO SOLICITADAS"/>
  </r>
  <r>
    <x v="34"/>
    <s v="02-02-02-010"/>
    <s v="02-02-02-010"/>
    <s v="Adquisición de servicios - Viáticos de los funcionarios en comisión"/>
    <s v="APLICACION EXAMENES DE INGLES"/>
    <n v="90111503"/>
    <s v="SOLICITUD DE INFORMACIÓN A LOS PROVEEDORES"/>
    <n v="1"/>
    <n v="11"/>
    <n v="10"/>
    <n v="1"/>
    <n v="152000"/>
    <s v="GLOBAL"/>
    <s v="NO SOLICITADAS"/>
  </r>
  <r>
    <x v="34"/>
    <s v="02-02-02-010"/>
    <s v="02-02-02-010"/>
    <s v="Adquisición de servicios - Viáticos de los funcionarios en comisión"/>
    <s v="APLICACION EXAMENES DE INGLES"/>
    <n v="90111503"/>
    <s v="SOLICITUD DE INFORMACIÓN A LOS PROVEEDORES"/>
    <n v="1"/>
    <n v="11"/>
    <n v="10"/>
    <n v="1"/>
    <n v="190000"/>
    <s v="GLOBAL"/>
    <s v="NO SOLICITADAS"/>
  </r>
  <r>
    <x v="34"/>
    <s v="02-02-02-010"/>
    <s v="02-02-02-010"/>
    <s v="Adquisición de servicios - Viáticos de los funcionarios en comisión"/>
    <s v="APLICACION EXAMENES DE INGLES"/>
    <n v="90111503"/>
    <s v="SOLICITUD DE INFORMACIÓN A LOS PROVEEDORES"/>
    <n v="1"/>
    <n v="11"/>
    <n v="10"/>
    <n v="1"/>
    <n v="76000"/>
    <s v="GLOBAL"/>
    <s v="NO SOLICITADAS"/>
  </r>
  <r>
    <x v="34"/>
    <s v="02-02-02-010"/>
    <s v="02-02-02-010"/>
    <s v="Adquisición de servicios - Viáticos de los funcionarios en comisión"/>
    <s v="APLICACIN EXAMENES INGLES"/>
    <n v="90111503"/>
    <s v="SOLICITUD DE INFORMACIÓN A LOS PROVEEDORES"/>
    <n v="1"/>
    <n v="11"/>
    <n v="10"/>
    <n v="1"/>
    <n v="76000"/>
    <s v="GLOBAL"/>
    <s v="NO SOLICITADAS"/>
  </r>
  <r>
    <x v="34"/>
    <s v="02-02-02-010"/>
    <s v="02-02-02-010"/>
    <s v="Adquisición de servicios - Viáticos de los funcionarios en comisión"/>
    <s v="SEMINARIO INTERNACIONAL DOCTRINA"/>
    <n v="90111503"/>
    <s v="SOLICITUD DE INFORMACIÓN A LOS PROVEEDORES"/>
    <n v="1"/>
    <n v="11"/>
    <n v="10"/>
    <n v="1"/>
    <n v="304000"/>
    <s v="GLOBAL"/>
    <s v="NO SOLICITADAS"/>
  </r>
  <r>
    <x v="34"/>
    <s v="02-02-02-010"/>
    <s v="02-02-02-010"/>
    <s v="Adquisición de servicios - Viáticos de los funcionarios en comisión"/>
    <s v="CURSO DE SEGURIDAD OPERACIONAL"/>
    <n v="90111503"/>
    <s v="SOLICITUD DE INFORMACIÓN A LOS PROVEEDORES"/>
    <n v="1"/>
    <n v="11"/>
    <n v="10"/>
    <n v="1"/>
    <n v="228000"/>
    <s v="GLOBAL"/>
    <s v="NO SOLICITADAS"/>
  </r>
  <r>
    <x v="34"/>
    <s v="02-02-02-010"/>
    <s v="02-02-02-010"/>
    <s v="Adquisición de servicios - Viáticos de los funcionarios en comisión"/>
    <s v="CURSO DE SEGURIDAD OPERACIONAL"/>
    <n v="90111503"/>
    <s v="SOLICITUD DE INFORMACIÓN A LOS PROVEEDORES"/>
    <n v="1"/>
    <n v="11"/>
    <n v="10"/>
    <n v="1"/>
    <n v="228000"/>
    <s v="GLOBAL"/>
    <s v="NO SOLICITADAS"/>
  </r>
  <r>
    <x v="34"/>
    <s v="02-02-02-010"/>
    <s v="02-02-02-010"/>
    <s v="Adquisición de servicios - Viáticos de los funcionarios en comisión"/>
    <s v="CURSO DE SEGURIDAD OPERACIONAL"/>
    <n v="90111503"/>
    <s v="SOLICITUD DE INFORMACIÓN A LOS PROVEEDORES"/>
    <n v="1"/>
    <n v="11"/>
    <n v="10"/>
    <n v="1"/>
    <n v="228000"/>
    <s v="GLOBAL"/>
    <s v="NO SOLICITADAS"/>
  </r>
  <r>
    <x v="34"/>
    <s v="02-02-02-010"/>
    <s v="02-02-02-010"/>
    <s v="Adquisición de servicios - Viáticos de los funcionarios en comisión"/>
    <s v="CURSO DE SEGURIDAD OPERACIONAL"/>
    <n v="90111503"/>
    <s v="SOLICITUD DE INFORMACIÓN A LOS PROVEEDORES"/>
    <n v="1"/>
    <n v="11"/>
    <n v="10"/>
    <n v="1"/>
    <n v="228000"/>
    <s v="GLOBAL"/>
    <s v="NO SOLICITADAS"/>
  </r>
  <r>
    <x v="34"/>
    <s v="02-02-02-010"/>
    <s v="02-02-02-010"/>
    <s v="Adquisición de servicios - Viáticos de los funcionarios en comisión"/>
    <s v="CURSO DE SEGURIDAD OPERACIONAL"/>
    <n v="90111503"/>
    <s v="SOLICITUD DE INFORMACIÓN A LOS PROVEEDORES"/>
    <n v="1"/>
    <n v="11"/>
    <n v="10"/>
    <n v="1"/>
    <n v="228000"/>
    <s v="GLOBAL"/>
    <s v="NO SOLICITADAS"/>
  </r>
  <r>
    <x v="34"/>
    <s v="02-02-02-010"/>
    <s v="02-02-02-010"/>
    <s v="Adquisición de servicios - Viáticos de los funcionarios en comisión"/>
    <s v="REUNION COMANDANTES"/>
    <n v="90111503"/>
    <s v="SOLICITUD DE INFORMACIÓN A LOS PROVEEDORES"/>
    <n v="1"/>
    <n v="11"/>
    <n v="10"/>
    <n v="1"/>
    <n v="152000"/>
    <s v="GLOBAL"/>
    <s v="NO SOLICITADAS"/>
  </r>
  <r>
    <x v="35"/>
    <s v="1599-0100-2-0-1599068-02"/>
    <s v="02-02-02-009-002-09"/>
    <s v="ADQUISICIÓN DE BIENES Y SERVICIOS - SERVICIO DE APOYO FINANCIERO PARA EL FORTALECIMIENTO DEL TALENTO HUMANO - FORTALECIMIENTO DE LAS COMPETENCIAS FORMATIVAS Y LABORALES DEL PERSONAL MILITAR DE LA FUERZA AÉREA COLOMBIANA A NIVEL  NACIONAL"/>
    <s v="CAPACITACIÓN EN LOS IDIOMAS INGLÉS, FRANCÉS Y PORTUGUÉS PARA UN PERSONAL DE LA FUERZA AÉREA COLOMBIANA BAJO LA MODALIDAD DE INMERSIÓN PRESENCIAL Y SERVICIO DE APLICACIÓN Y CERTIFICACIÓN DE PRUEBAS DE COMPETENCIA LINGÜÍSTICA EN EL IDIOMA INGLÉS&quot;"/>
    <n v="86111702"/>
    <s v="CONTRATACIÓN DIRECTA"/>
    <n v="3"/>
    <n v="6"/>
    <n v="11"/>
    <n v="1"/>
    <n v="900000000"/>
    <s v="GLOBAL"/>
    <s v="NO SOLICITADAS"/>
  </r>
  <r>
    <x v="36"/>
    <s v="02-02-02-010"/>
    <s v="02-02-02-010"/>
    <s v="Adquisición de servicios - Viáticos de los funcionarios en comisión"/>
    <s v="VIÁTICOS CUOTA BASICA"/>
    <n v="80111502"/>
    <s v="CONTRATACIÓN DIRECTA"/>
    <n v="1"/>
    <n v="11"/>
    <n v="10"/>
    <n v="1"/>
    <n v="56904000"/>
    <s v="GLOBAL"/>
    <s v="NO SOLICITADAS"/>
  </r>
  <r>
    <x v="36"/>
    <s v="02-02-01-003-005"/>
    <s v="02-02-01-003-005-03"/>
    <s v="Materiales y suministros - Jabón, preparados para limpieza, perfumes y preparados de tocador"/>
    <s v="GEL ANTIBACTERIAL"/>
    <n v="51102700"/>
    <s v="MÍNIMA CUANTÍA"/>
    <n v="2"/>
    <n v="10"/>
    <n v="10"/>
    <n v="109"/>
    <n v="1090000"/>
    <s v="UNIDAD"/>
    <s v="NO SOLICITADAS"/>
  </r>
  <r>
    <x v="36"/>
    <s v="02-02-01-003-004"/>
    <s v="02-02-01-003-004-01"/>
    <s v="Materiales y suministros - Químicos orgánicos básicos"/>
    <s v="ALCOHOL "/>
    <n v="51102700"/>
    <s v="MÍNIMA CUANTÍA"/>
    <n v="2"/>
    <n v="10"/>
    <n v="10"/>
    <n v="130"/>
    <n v="674830"/>
    <s v="UNIDAD"/>
    <s v="NO SOLICITADAS"/>
  </r>
  <r>
    <x v="36"/>
    <s v="02-02-01-003-005"/>
    <s v="02-02-01-003-005-03"/>
    <s v="Materiales y suministros - Jabón, preparados para limpieza, perfumes y preparados de tocador"/>
    <s v="JABON ANTIBACTERIAL"/>
    <n v="47131700"/>
    <s v="MÍNIMA CUANTÍA"/>
    <n v="2"/>
    <n v="10"/>
    <n v="10"/>
    <n v="130"/>
    <n v="676000"/>
    <s v="UNIDAD"/>
    <s v="NO SOLICITADAS"/>
  </r>
  <r>
    <x v="36"/>
    <s v="02-02-01-002-008"/>
    <s v="02-02-01-002-008"/>
    <s v="Materiales y suministros - Dotación (prendas de vestir y calzado)"/>
    <s v="TRAJE TYVEK"/>
    <n v="46181503"/>
    <s v="MÍNIMA CUANTÍA"/>
    <n v="2"/>
    <n v="10"/>
    <n v="10"/>
    <n v="7"/>
    <n v="282457"/>
    <s v="UNIDAD"/>
    <s v="NO SOLICITADAS"/>
  </r>
  <r>
    <x v="36"/>
    <s v="02-02-01-002-008"/>
    <s v="02-02-01-002-008"/>
    <s v="Materiales y suministros - Dotación (prendas de vestir y calzado)"/>
    <s v="DELANTAL DE SEGURIDAD"/>
    <n v="46181501"/>
    <s v="MÍNIMA CUANTÍA"/>
    <n v="2"/>
    <n v="10"/>
    <n v="10"/>
    <n v="5"/>
    <n v="70210"/>
    <s v="UNIDAD"/>
    <s v="NO SOLICITADAS"/>
  </r>
  <r>
    <x v="36"/>
    <s v="02-02-01-003-008"/>
    <s v="02-02-01-003-008-09"/>
    <s v="Materiales y suministros - Otros artículos manufacturados n. C. P."/>
    <s v="GUANTES DE SEGURIDAD"/>
    <n v="46181504"/>
    <s v="MÍNIMA CUANTÍA"/>
    <n v="2"/>
    <n v="10"/>
    <n v="10"/>
    <n v="114"/>
    <n v="1193808"/>
    <s v="UNIDAD"/>
    <s v="NO SOLICITADAS"/>
  </r>
  <r>
    <x v="36"/>
    <s v="02-02-01-002-008"/>
    <s v="02-02-01-002-008"/>
    <s v="Materiales y suministros - Dotación (prendas de vestir y calzado)"/>
    <s v="TAPA OIDOS ERGONOMICOS"/>
    <n v="46181902"/>
    <s v="MÍNIMA CUANTÍA"/>
    <n v="2"/>
    <n v="10"/>
    <n v="10"/>
    <n v="30"/>
    <n v="752550"/>
    <s v="UNIDAD"/>
    <s v="NO SOLICITADAS"/>
  </r>
  <r>
    <x v="36"/>
    <s v="02-02-01-003-006"/>
    <s v="02-02-01-003-006-09"/>
    <s v="Materiales y suministros - Otros productos plásticos"/>
    <s v="MASCARA MEDIA CARA"/>
    <n v="46182001"/>
    <s v="MÍNIMA CUANTÍA"/>
    <n v="2"/>
    <n v="10"/>
    <n v="10"/>
    <n v="3"/>
    <n v="176400"/>
    <s v="UNIDAD"/>
    <s v="NO SOLICITADAS"/>
  </r>
  <r>
    <x v="36"/>
    <s v="02-02-01-004-008"/>
    <s v="02-02-01-004-008-01"/>
    <s v="Materiales y suministros - Aparatos médicos y quirúrgicos y aparatos ortésicos y protésicos"/>
    <s v="FILTROS PARA MASCARA MEDIA CARA PAQUETE POR 2"/>
    <n v="46182005"/>
    <s v="MÍNIMA CUANTÍA"/>
    <n v="2"/>
    <n v="10"/>
    <n v="10"/>
    <n v="6"/>
    <n v="268464"/>
    <s v="UNIDAD"/>
    <s v="NO SOLICITADAS"/>
  </r>
  <r>
    <x v="36"/>
    <s v="02-02-01-002-008"/>
    <s v="02-02-01-002-008"/>
    <s v="Materiales y suministros - Dotación (prendas de vestir y calzado)"/>
    <s v="BATA PARA ARCHIVO"/>
    <n v="46181533"/>
    <s v="MÍNIMA CUANTÍA"/>
    <n v="2"/>
    <n v="10"/>
    <n v="10"/>
    <n v="6"/>
    <n v="421974"/>
    <s v="UNIDAD"/>
    <s v="NO SOLICITADAS"/>
  </r>
  <r>
    <x v="36"/>
    <s v="02-02-02-010"/>
    <s v="02-02-02-010"/>
    <s v="Adquisición de servicios - Viáticos de los funcionarios en comisión"/>
    <s v="VIÁTICOS APOYO PRESUPUESTAL"/>
    <n v="80111701"/>
    <s v="CONTRATACIÓN DIRECTA"/>
    <n v="1"/>
    <n v="11"/>
    <n v="10"/>
    <n v="1"/>
    <n v="9654000"/>
    <s v="GLOBAL"/>
    <s v="NO SOLICITADAS"/>
  </r>
  <r>
    <x v="36"/>
    <s v="02-02-02-008-002"/>
    <s v="02-02-02-008-002-01"/>
    <s v="Adquisición de servicios - Servicios jurídicos"/>
    <s v="LA PRESTACIÓN DE SERVICIOS PROFESIONALES Y DE APOYO  DE DOS ABOGADOS PARA LA GESTIÓN CONTRACTUAL DE LA ESCUELA DE SUBOFICIALES “CT. ANDRÉS M. DÍAZ” EN LO ATINENTE A LAS ETAPAS PRECONTRACTUALES, CONTRACTUALES Y POSTCONTRACTUALES, EN EL MARCO DE LOS PLANES, PROGRAMAS Y PROYECTOS ENCAMINADOS A LA ADQUISICIÓN DE BIENES Y SERVICIOS DE LA ESCUELA DE SUBOFICIALES “CT. ANDRÉS M. DÍAZ”"/>
    <n v="80111701"/>
    <s v="CONTRATACIÓN DIRECTA"/>
    <n v="2"/>
    <n v="11"/>
    <n v="10"/>
    <n v="1"/>
    <n v="70400000"/>
    <s v="GLOBAL"/>
    <s v="NO SOLICITADAS"/>
  </r>
  <r>
    <x v="36"/>
    <s v="02-02-02-008-002"/>
    <s v="02-02-02-008-002-03"/>
    <s v="Adquisición de servicios - Servicios de preparación y asesoramiento tributario"/>
    <s v="LA PRESTACIÓN DE SERVICIOS PROFESIONALES Y DE APOYO   PARA LA GESTIÓN CONTRACTUAL DE LA ESCUELA DE SUBOFICIALES “CT. ANDRÉS M. DÍAZ” EN LO ATINENTE PARA LA ESTRUCTURACIÓN Y EVALUACIÓN ECONOMICA EN EL MARCO DE LOS PROCESOS CONTRACTUALES  DE LA ESCUELA DE SUBOFICIALES “CT. ANDRÉS M. DÍAZ”."/>
    <n v="80111701"/>
    <s v="CONTRATACIÓN DIRECTA"/>
    <n v="2"/>
    <n v="11"/>
    <n v="10"/>
    <n v="1"/>
    <n v="35200000"/>
    <s v="GLOBAL"/>
    <s v="NO SOLICITADAS"/>
  </r>
  <r>
    <x v="36"/>
    <s v="02-02-02-009-006"/>
    <s v="02-02-02-009-006-03"/>
    <s v="Adquisición de servicios - Servicios relacionados con actores y otros artistas"/>
    <s v="DIRECTOR BANDA SINFONICA"/>
    <n v="80111701"/>
    <s v="CONTRATACIÓN DIRECTA"/>
    <n v="2"/>
    <n v="11"/>
    <n v="10"/>
    <n v="1"/>
    <n v="33000000"/>
    <s v="GLOBAL"/>
    <s v="NO SOLICITADAS"/>
  </r>
  <r>
    <x v="36"/>
    <s v="02-02-02-009-006"/>
    <s v="02-02-02-009-006-03"/>
    <s v="Adquisición de servicios - Servicios relacionados con actores y otros artistas"/>
    <s v="MUSICO INSTRUMENTISTA"/>
    <n v="80111701"/>
    <s v="CONTRATACIÓN DIRECTA"/>
    <n v="2"/>
    <n v="11"/>
    <n v="10"/>
    <n v="1"/>
    <n v="28000000"/>
    <s v="GLOBAL"/>
    <s v="NO SOLICITADAS"/>
  </r>
  <r>
    <x v="36"/>
    <s v="02-02-02-009-006"/>
    <s v="02-02-02-009-006-03"/>
    <s v="Adquisición de servicios - Servicios relacionados con actores y otros artistas"/>
    <s v="MUSICO INSTRUMENTISTA"/>
    <n v="80111701"/>
    <s v="CONTRATACIÓN DIRECTA"/>
    <n v="2"/>
    <n v="11"/>
    <n v="10"/>
    <n v="1"/>
    <n v="22400000"/>
    <s v="GLOBAL"/>
    <s v="NO SOLICITADAS"/>
  </r>
  <r>
    <x v="36"/>
    <s v="02-02-02-008-007"/>
    <s v="02-02-02-008-007-01-5"/>
    <s v="Adquisición de servicios - Servicios de mantenimiento y reparación de otra maquinaria y otro equipo"/>
    <s v="MANTENIMIENTO A TODO COSTO DE LOS LOCKERS DE LAS_x000a_AULAS DEL GRUPO ACADÉMICO Y LAS CÓMODAS METÁLICAS DE LOS ALOJAMIENTOS_x000a_ALUMNOS ESUFA._x000a_"/>
    <n v="56101516"/>
    <s v="MÍNIMA CUANTÍA"/>
    <n v="3"/>
    <n v="4"/>
    <n v="10"/>
    <n v="1"/>
    <n v="31616890.5"/>
    <s v="GLOBAL"/>
    <s v="NO SOLICITADAS"/>
  </r>
  <r>
    <x v="36"/>
    <s v="02-02-01-003-008"/>
    <s v="02-02-01-003-008-09"/>
    <s v="Materiales y suministros - Otros artículos manufacturados n. C. P."/>
    <s v="ESTUCHES PARA FUSILES"/>
    <n v="24112412"/>
    <s v="MÍNIMA CUANTÍA"/>
    <n v="3"/>
    <n v="4"/>
    <n v="10"/>
    <n v="82"/>
    <n v="28700000"/>
    <s v="UNIDAD"/>
    <s v="NO SOLICITADAS"/>
  </r>
  <r>
    <x v="36"/>
    <s v="02-01-01-003-008"/>
    <s v="02-01-01-003-008-03"/>
    <s v="Activos fijos - Instrumentos musicales"/>
    <s v="CORNO FRANCES GAMA ALTA Y/O PROFESIONAL"/>
    <n v="60131108"/>
    <s v="MÍNIMA CUANTÍA"/>
    <n v="3"/>
    <n v="4"/>
    <n v="10"/>
    <n v="1"/>
    <n v="28596330"/>
    <s v="UNIDAD"/>
    <s v="NO SOLICITADAS"/>
  </r>
  <r>
    <x v="36"/>
    <s v="02-01-01-003-008"/>
    <s v="02-01-01-003-008-03"/>
    <s v="Activos fijos - Instrumentos musicales"/>
    <s v="TROMPETAS EN BB."/>
    <n v="60131101"/>
    <s v="MÍNIMA CUANTÍA"/>
    <n v="3"/>
    <n v="4"/>
    <n v="10"/>
    <n v="15"/>
    <n v="8734800"/>
    <s v="UNIDAD"/>
    <s v="NO SOLICITADAS"/>
  </r>
  <r>
    <x v="36"/>
    <s v="02-01-01-003-008"/>
    <s v="02-01-01-003-008-03"/>
    <s v="Activos fijos - Instrumentos musicales"/>
    <s v="PARES DE PLATILLOS DE CHOQUE"/>
    <n v="60131401"/>
    <s v="MÍNIMA CUANTÍA"/>
    <n v="3"/>
    <n v="4"/>
    <n v="10"/>
    <n v="6"/>
    <n v="3624474"/>
    <s v="UNIDAD"/>
    <s v="NO SOLICITADAS"/>
  </r>
  <r>
    <x v="36"/>
    <s v="02-02-01-003-008"/>
    <s v="02-02-01-003-008-03"/>
    <s v="Materiales y suministros -Instrumentos Musicales"/>
    <s v="TAMBORA"/>
    <n v="60131405"/>
    <s v="MÍNIMA CUANTÍA"/>
    <n v="3"/>
    <n v="4"/>
    <n v="10"/>
    <n v="6"/>
    <n v="1679772"/>
    <s v="UNIDAD"/>
    <s v="NO SOLICITADAS"/>
  </r>
  <r>
    <x v="36"/>
    <s v="02-01-01-003-008"/>
    <s v="02-01-01-003-008-03"/>
    <s v="Activos fijos - Instrumentos musicales"/>
    <s v="BOMBO DOBLE VASO DE 24&quot;"/>
    <n v="60131405"/>
    <s v="MÍNIMA CUANTÍA"/>
    <n v="3"/>
    <n v="4"/>
    <n v="10"/>
    <n v="9"/>
    <n v="3359547"/>
    <s v="UNIDAD"/>
    <s v="NO SOLICITADAS"/>
  </r>
  <r>
    <x v="36"/>
    <s v="02-01-01-003-008"/>
    <s v="02-01-01-003-008-03"/>
    <s v="Activos fijos - Instrumentos musicales"/>
    <s v="REDOBLANTE DE 14&quot;"/>
    <n v="60131405"/>
    <s v="MÍNIMA CUANTÍA"/>
    <n v="3"/>
    <n v="4"/>
    <n v="10"/>
    <n v="8"/>
    <n v="2290112"/>
    <s v="UNIDAD"/>
    <s v="NO SOLICITADAS"/>
  </r>
  <r>
    <x v="36"/>
    <s v="02-02-01-003-008"/>
    <s v="02-02-01-003-008-03"/>
    <s v="Materiales y suministros -Instrumentos Musicales"/>
    <s v="CAJA 14&quot;"/>
    <n v="60131405"/>
    <s v="MÍNIMA CUANTÍA"/>
    <n v="3"/>
    <n v="4"/>
    <n v="10"/>
    <n v="6"/>
    <n v="1269162"/>
    <s v="UNIDAD"/>
    <s v="NO SOLICITADAS"/>
  </r>
  <r>
    <x v="36"/>
    <s v="02-01-01-003-008"/>
    <s v="02-01-01-003-008-03"/>
    <s v="Activos fijos - Instrumentos musicales"/>
    <s v="GRANADERA DE 14&quot;"/>
    <n v="60131405"/>
    <s v="MÍNIMA CUANTÍA"/>
    <n v="3"/>
    <n v="4"/>
    <n v="10"/>
    <n v="10"/>
    <n v="2389010"/>
    <s v="UNIDAD"/>
    <s v="NO SOLICITADAS"/>
  </r>
  <r>
    <x v="36"/>
    <s v="02-02-01-003-008"/>
    <s v="02-02-01-003-008-03"/>
    <s v="Materiales y suministros -Instrumentos Musicales"/>
    <s v="DISPARADOR DE BOMBO"/>
    <n v="60131507"/>
    <s v="MÍNIMA CUANTÍA"/>
    <n v="3"/>
    <n v="4"/>
    <n v="10"/>
    <n v="1"/>
    <n v="1156838.25"/>
    <s v="UNIDAD"/>
    <s v="NO SOLICITADAS"/>
  </r>
  <r>
    <x v="36"/>
    <s v="02-02-01-003-008"/>
    <s v="02-02-01-003-008-03"/>
    <s v="Materiales y suministros -Instrumentos Musicales"/>
    <s v="BOQUILLA PARA SAXOFON ALTO No7-2.20mm"/>
    <n v="60131509"/>
    <s v="MÍNIMA CUANTÍA"/>
    <n v="3"/>
    <n v="4"/>
    <n v="10"/>
    <n v="1"/>
    <n v="1473753"/>
    <s v="UNIDAD"/>
    <s v="NO SOLICITADAS"/>
  </r>
  <r>
    <x v="36"/>
    <s v="02-02-01-003-008"/>
    <s v="02-02-01-003-008-03"/>
    <s v="Materiales y suministros -Instrumentos Musicales"/>
    <s v="BOQUILLA PARA TROMPETA 14A4A"/>
    <n v="60131509"/>
    <s v="MÍNIMA CUANTÍA"/>
    <n v="3"/>
    <n v="4"/>
    <n v="10"/>
    <n v="3"/>
    <n v="724170"/>
    <s v="UNIDAD"/>
    <s v="NO SOLICITADAS"/>
  </r>
  <r>
    <x v="36"/>
    <s v="02-02-01-003-008"/>
    <s v="02-02-01-003-008-03"/>
    <s v="Materiales y suministros -Instrumentos Musicales"/>
    <s v="BOQUILLA PARA TUBA RB No8"/>
    <n v="60131509"/>
    <s v="MÍNIMA CUANTÍA"/>
    <n v="3"/>
    <n v="4"/>
    <n v="10"/>
    <n v="1"/>
    <n v="1060694"/>
    <s v="UNIDAD"/>
    <s v="NO SOLICITADAS"/>
  </r>
  <r>
    <x v="36"/>
    <s v="02-02-01-003-008"/>
    <s v="02-02-01-003-008-03"/>
    <s v="Materiales y suministros -Instrumentos Musicales"/>
    <s v="CAJA DE CAÑAS PARA SAXOFON ALTO NO 3"/>
    <n v="60131502"/>
    <s v="MÍNIMA CUANTÍA"/>
    <n v="3"/>
    <n v="4"/>
    <n v="10"/>
    <n v="3"/>
    <n v="403146"/>
    <s v="UNIDAD"/>
    <s v="NO SOLICITADAS"/>
  </r>
  <r>
    <x v="36"/>
    <s v="02-02-01-003-008"/>
    <s v="02-02-01-003-008-03"/>
    <s v="Materiales y suministros -Instrumentos Musicales"/>
    <s v="CAJA DE CAÑAS PARA SAXOFON ALTO NO 2 1/2"/>
    <n v="60131502"/>
    <s v="MÍNIMA CUANTÍA"/>
    <n v="3"/>
    <n v="4"/>
    <n v="10"/>
    <n v="3"/>
    <n v="478920"/>
    <s v="UNIDAD"/>
    <s v="NO SOLICITADAS"/>
  </r>
  <r>
    <x v="36"/>
    <s v="02-02-01-003-008"/>
    <s v="02-02-01-003-008-03"/>
    <s v="Materiales y suministros -Instrumentos Musicales"/>
    <s v="CAJA DE CAÑAS PARA SAXOFON SOPRANO NO 3"/>
    <n v="60131502"/>
    <s v="MÍNIMA CUANTÍA"/>
    <n v="3"/>
    <n v="4"/>
    <n v="10"/>
    <n v="2"/>
    <n v="268764"/>
    <s v="UNIDAD"/>
    <s v="NO SOLICITADAS"/>
  </r>
  <r>
    <x v="36"/>
    <s v="02-02-01-003-008"/>
    <s v="02-02-01-003-008-03"/>
    <s v="Materiales y suministros -Instrumentos Musicales"/>
    <s v="CAJA DE CAÑAS PARA SAXOFON TENOR NO 3"/>
    <n v="60131502"/>
    <s v="MÍNIMA CUANTÍA"/>
    <n v="3"/>
    <n v="4"/>
    <n v="10"/>
    <n v="3"/>
    <n v="433992"/>
    <s v="UNIDAD"/>
    <s v="NO SOLICITADAS"/>
  </r>
  <r>
    <x v="36"/>
    <s v="02-02-01-003-008"/>
    <s v="02-02-01-003-008-03"/>
    <s v="Materiales y suministros -Instrumentos Musicales"/>
    <s v="CAJA DE CAÑAS PARA SAXOFON TENOR NO 2 1/2"/>
    <n v="60131502"/>
    <s v="MÍNIMA CUANTÍA"/>
    <n v="3"/>
    <n v="4"/>
    <n v="10"/>
    <n v="3"/>
    <n v="310572"/>
    <s v="UNIDAD"/>
    <s v="NO SOLICITADAS"/>
  </r>
  <r>
    <x v="36"/>
    <s v="02-02-01-003-008"/>
    <s v="02-02-01-003-008-03"/>
    <s v="Materiales y suministros -Instrumentos Musicales"/>
    <s v="CAJA DE CAÑAS PARA SAXOFON BARITONO NO 3"/>
    <n v="60131502"/>
    <s v="MÍNIMA CUANTÍA"/>
    <n v="3"/>
    <n v="4"/>
    <n v="10"/>
    <n v="2"/>
    <n v="390702"/>
    <s v="UNIDAD"/>
    <s v="NO SOLICITADAS"/>
  </r>
  <r>
    <x v="36"/>
    <s v="02-02-01-003-008"/>
    <s v="02-02-01-003-008-03"/>
    <s v="Materiales y suministros -Instrumentos Musicales"/>
    <s v="CAJA CAÑAS PARA CLARINETE SOPRANO  VANDOREM V,21 NO 3 1/2 "/>
    <n v="60131502"/>
    <s v="MÍNIMA CUANTÍA"/>
    <n v="3"/>
    <n v="4"/>
    <n v="10"/>
    <n v="2"/>
    <n v="306092"/>
    <s v="UNIDAD"/>
    <s v="NO SOLICITADAS"/>
  </r>
  <r>
    <x v="36"/>
    <s v="02-02-01-003-008"/>
    <s v="02-02-01-003-008-03"/>
    <s v="Materiales y suministros -Instrumentos Musicales"/>
    <s v="CAJA CAÑAS PARA CLARINETE SOPRANO  VANDOREM V,21 NUM 3 "/>
    <n v="60131502"/>
    <s v="MÍNIMA CUANTÍA"/>
    <n v="3"/>
    <n v="4"/>
    <n v="10"/>
    <n v="2"/>
    <n v="306092"/>
    <s v="UNIDAD"/>
    <s v="NO SOLICITADAS"/>
  </r>
  <r>
    <x v="36"/>
    <s v="02-02-01-003-008"/>
    <s v="02-02-01-003-008-09"/>
    <s v="Materiales y suministros - Otros artículos manufacturados n. C. P."/>
    <s v="ESTUCHE PARA PAD"/>
    <n v="60131510"/>
    <s v="MÍNIMA CUANTÍA"/>
    <n v="3"/>
    <n v="4"/>
    <n v="10"/>
    <n v="1"/>
    <n v="342713"/>
    <s v="UNIDAD"/>
    <s v="NO SOLICITADAS"/>
  </r>
  <r>
    <x v="36"/>
    <s v="02-02-01-003-008"/>
    <s v="02-02-01-003-008-09"/>
    <s v="Materiales y suministros - Otros artículos manufacturados n. C. P."/>
    <s v="ESTUCHE PARA PLATILLOS"/>
    <n v="60131510"/>
    <s v="MÍNIMA CUANTÍA"/>
    <n v="3"/>
    <n v="4"/>
    <n v="10"/>
    <n v="1"/>
    <n v="216735.75"/>
    <s v="UNIDAD"/>
    <s v="NO SOLICITADAS"/>
  </r>
  <r>
    <x v="36"/>
    <s v="02-02-01-003-008"/>
    <s v="02-02-01-003-008-09"/>
    <s v="Materiales y suministros - Otros artículos manufacturados n. C. P."/>
    <s v="ESTUCHE DURO PARA ORGANETA"/>
    <n v="60131510"/>
    <s v="MÍNIMA CUANTÍA"/>
    <n v="3"/>
    <n v="4"/>
    <n v="10"/>
    <n v="1"/>
    <n v="1555344"/>
    <s v="UNIDAD"/>
    <s v="NO SOLICITADAS"/>
  </r>
  <r>
    <x v="36"/>
    <s v="02-02-01-003-008"/>
    <s v="02-02-01-003-008-09"/>
    <s v="Materiales y suministros - Otros artículos manufacturados n. C. P."/>
    <s v="ESTUCHE  PARA CAJON PERUANO"/>
    <n v="60131510"/>
    <s v="MÍNIMA CUANTÍA"/>
    <n v="3"/>
    <n v="4"/>
    <n v="10"/>
    <n v="1"/>
    <n v="136870"/>
    <s v="UNIDAD"/>
    <s v="NO SOLICITADAS"/>
  </r>
  <r>
    <x v="36"/>
    <s v="02-02-01-003-008"/>
    <s v="02-02-01-003-008-09"/>
    <s v="Materiales y suministros - Otros artículos manufacturados n. C. P."/>
    <s v="ESTUCHE PARA REDOBLANTE"/>
    <n v="60131510"/>
    <s v="MÍNIMA CUANTÍA"/>
    <n v="3"/>
    <n v="4"/>
    <n v="10"/>
    <n v="2"/>
    <n v="311068"/>
    <s v="UNIDAD"/>
    <s v="NO SOLICITADAS"/>
  </r>
  <r>
    <x v="36"/>
    <s v="02-02-01-003-008"/>
    <s v="02-02-01-003-008-09"/>
    <s v="Materiales y suministros - Otros artículos manufacturados n. C. P."/>
    <s v="ESTUCHE PARA HERRAJE"/>
    <n v="60131510"/>
    <s v="MÍNIMA CUANTÍA"/>
    <n v="3"/>
    <n v="4"/>
    <n v="10"/>
    <n v="2"/>
    <n v="373282"/>
    <s v="UNIDAD"/>
    <s v="NO SOLICITADAS"/>
  </r>
  <r>
    <x v="36"/>
    <s v="02-02-01-003-008"/>
    <s v="02-02-01-003-008-09"/>
    <s v="Materiales y suministros - Otros artículos manufacturados n. C. P."/>
    <s v="ESTUCHE PARA TOMS"/>
    <n v="60131510"/>
    <s v="MÍNIMA CUANTÍA"/>
    <n v="3"/>
    <n v="4"/>
    <n v="10"/>
    <n v="1"/>
    <n v="578588"/>
    <s v="UNIDAD"/>
    <s v="NO SOLICITADAS"/>
  </r>
  <r>
    <x v="36"/>
    <s v="02-02-01-003-008"/>
    <s v="02-02-01-003-008-09"/>
    <s v="Materiales y suministros - Otros artículos manufacturados n. C. P."/>
    <s v="ESTUCHE PARA TUBA  SOUSAFONO"/>
    <n v="60131510"/>
    <s v="MÍNIMA CUANTÍA"/>
    <n v="3"/>
    <n v="4"/>
    <n v="10"/>
    <n v="2"/>
    <n v="1119800"/>
    <s v="UNIDAD"/>
    <s v="NO SOLICITADAS"/>
  </r>
  <r>
    <x v="36"/>
    <s v="02-02-01-003-008"/>
    <s v="02-02-01-003-008-03"/>
    <s v="Materiales y suministros -Instrumentos Musicales"/>
    <s v="ABRAZADERA SAXOFÓN SOPRANO "/>
    <n v="60131500"/>
    <s v="MÍNIMA CUANTÍA"/>
    <n v="3"/>
    <n v="4"/>
    <n v="10"/>
    <n v="1"/>
    <n v="696794"/>
    <s v="UNIDAD"/>
    <s v="NO SOLICITADAS"/>
  </r>
  <r>
    <x v="36"/>
    <s v="02-02-01-003-008"/>
    <s v="02-02-01-003-008-03"/>
    <s v="Materiales y suministros -Instrumentos Musicales"/>
    <s v="ABRAZADERA SAXOFÓN ALTO"/>
    <n v="60131500"/>
    <s v="MÍNIMA CUANTÍA"/>
    <n v="3"/>
    <n v="4"/>
    <n v="10"/>
    <n v="1"/>
    <n v="721680"/>
    <s v="UNIDAD"/>
    <s v="NO SOLICITADAS"/>
  </r>
  <r>
    <x v="36"/>
    <s v="02-02-01-003-008"/>
    <s v="02-02-01-003-008-03"/>
    <s v="Materiales y suministros -Instrumentos Musicales"/>
    <s v="PROTECTORES PLÁSTICOS PARA BOQUILLAS DE SAXOFÓN "/>
    <n v="60131500"/>
    <s v="MÍNIMA CUANTÍA"/>
    <n v="3"/>
    <n v="4"/>
    <n v="10"/>
    <n v="5"/>
    <n v="367065"/>
    <s v="UNIDAD"/>
    <s v="NO SOLICITADAS"/>
  </r>
  <r>
    <x v="36"/>
    <s v="02-02-01-003-008"/>
    <s v="02-02-01-003-008-03"/>
    <s v="Materiales y suministros -Instrumentos Musicales"/>
    <s v="PROTECTORES DE CAUCHO PARA BOQUILLA DE CLARINETE SET O PAQUETE"/>
    <n v="60131500"/>
    <s v="MÍNIMA CUANTÍA"/>
    <n v="3"/>
    <n v="4"/>
    <n v="10"/>
    <n v="5"/>
    <n v="373285"/>
    <s v="UNIDAD"/>
    <s v="NO SOLICITADAS"/>
  </r>
  <r>
    <x v="36"/>
    <s v="02-02-01-003-008"/>
    <s v="02-02-01-003-008-03"/>
    <s v="Materiales y suministros -Instrumentos Musicales"/>
    <s v="KIT DE ASEO PARA CLARINETE"/>
    <n v="60131500"/>
    <s v="MÍNIMA CUANTÍA"/>
    <n v="3"/>
    <n v="4"/>
    <n v="10"/>
    <n v="5"/>
    <n v="591030"/>
    <s v="UNIDAD"/>
    <s v="NO SOLICITADAS"/>
  </r>
  <r>
    <x v="36"/>
    <s v="02-02-01-003-008"/>
    <s v="02-02-01-003-008-03"/>
    <s v="Materiales y suministros -Instrumentos Musicales"/>
    <s v="KIT DE ASEO PARA OBOE"/>
    <n v="60131500"/>
    <s v="MÍNIMA CUANTÍA"/>
    <n v="3"/>
    <n v="4"/>
    <n v="10"/>
    <n v="1"/>
    <n v="118206"/>
    <s v="UNIDAD"/>
    <s v="NO SOLICITADAS"/>
  </r>
  <r>
    <x v="36"/>
    <s v="02-02-01-003-008"/>
    <s v="02-02-01-003-008-03"/>
    <s v="Materiales y suministros -Instrumentos Musicales"/>
    <s v="SORDINA"/>
    <n v="60131511"/>
    <s v="MÍNIMA CUANTÍA"/>
    <n v="3"/>
    <n v="4"/>
    <n v="10"/>
    <n v="1"/>
    <n v="653035"/>
    <s v="UNIDAD"/>
    <s v="NO SOLICITADAS"/>
  </r>
  <r>
    <x v="36"/>
    <s v="02-02-01-003-008"/>
    <s v="02-02-01-003-008-03"/>
    <s v="Materiales y suministros -Instrumentos Musicales"/>
    <s v="STAND PARA FLAUTA"/>
    <n v="60131500"/>
    <s v="MÍNIMA CUANTÍA"/>
    <n v="3"/>
    <n v="4"/>
    <n v="10"/>
    <n v="1"/>
    <n v="114608"/>
    <s v="UNIDAD"/>
    <s v="NO SOLICITADAS"/>
  </r>
  <r>
    <x v="36"/>
    <s v="02-02-01-003-008"/>
    <s v="02-02-01-003-008-03"/>
    <s v="Materiales y suministros -Instrumentos Musicales"/>
    <s v="CREMA PARA BARA DE TROMBON"/>
    <n v="60131500"/>
    <s v="MÍNIMA CUANTÍA"/>
    <n v="3"/>
    <n v="4"/>
    <n v="10"/>
    <n v="2"/>
    <n v="104520"/>
    <s v="UNIDAD"/>
    <s v="NO SOLICITADAS"/>
  </r>
  <r>
    <x v="36"/>
    <s v="02-02-01-003-008"/>
    <s v="02-02-01-003-008-03"/>
    <s v="Materiales y suministros -Instrumentos Musicales"/>
    <s v="ACEITES PARA BRONCES"/>
    <n v="60131500"/>
    <s v="MÍNIMA CUANTÍA"/>
    <n v="3"/>
    <n v="4"/>
    <n v="10"/>
    <n v="5"/>
    <n v="279960"/>
    <s v="UNIDAD"/>
    <s v="NO SOLICITADAS"/>
  </r>
  <r>
    <x v="36"/>
    <s v="02-02-01-003-008"/>
    <s v="02-02-01-003-008-03"/>
    <s v="Materiales y suministros -Instrumentos Musicales"/>
    <s v="PALAS DE MADERA PARA HACER CAÑAS DE OBOE TIPO GLOTAN"/>
    <n v="60131502"/>
    <s v="MÍNIMA CUANTÍA"/>
    <n v="3"/>
    <n v="4"/>
    <n v="10"/>
    <n v="30"/>
    <n v="503910"/>
    <s v="UNIDAD"/>
    <s v="NO SOLICITADAS"/>
  </r>
  <r>
    <x v="36"/>
    <s v="02-02-01-003-008"/>
    <s v="02-02-01-003-008-03"/>
    <s v="Materiales y suministros -Instrumentos Musicales"/>
    <s v="TUBOS PARA CAÑAS DE OBOE EN LATON"/>
    <n v="60131502"/>
    <s v="MÍNIMA CUANTÍA"/>
    <n v="3"/>
    <n v="4"/>
    <n v="10"/>
    <n v="8"/>
    <n v="209032"/>
    <s v="UNIDAD"/>
    <s v="NO SOLICITADAS"/>
  </r>
  <r>
    <x v="36"/>
    <s v="02-02-01-003-008"/>
    <s v="02-02-01-003-008-03"/>
    <s v="Materiales y suministros -Instrumentos Musicales"/>
    <s v="SAXHOLDER PARA SAXOFON"/>
    <n v="60131500"/>
    <s v="MÍNIMA CUANTÍA"/>
    <n v="3"/>
    <n v="4"/>
    <n v="10"/>
    <n v="3"/>
    <n v="989199"/>
    <s v="UNIDAD"/>
    <s v="NO SOLICITADAS"/>
  </r>
  <r>
    <x v="36"/>
    <s v="02-02-01-003-008"/>
    <s v="02-02-01-003-008-03"/>
    <s v="Materiales y suministros -Instrumentos Musicales"/>
    <s v="PAR BAQUETAS PARA REDOBLANTE"/>
    <n v="60131507"/>
    <s v="MÍNIMA CUANTÍA"/>
    <n v="3"/>
    <n v="4"/>
    <n v="10"/>
    <n v="15"/>
    <n v="158640"/>
    <s v="UNIDAD"/>
    <s v="NO SOLICITADAS"/>
  </r>
  <r>
    <x v="36"/>
    <s v="02-02-01-003-008"/>
    <s v="02-02-01-003-008-03"/>
    <s v="Materiales y suministros -Instrumentos Musicales"/>
    <s v="PARES DE GOLPEADORES PARA TAMBORA"/>
    <n v="60131500"/>
    <s v="MÍNIMA CUANTÍA"/>
    <n v="3"/>
    <n v="4"/>
    <n v="10"/>
    <n v="15"/>
    <n v="447945"/>
    <s v="UNIDAD"/>
    <s v="NO SOLICITADAS"/>
  </r>
  <r>
    <x v="36"/>
    <s v="02-02-01-003-008"/>
    <s v="02-02-01-003-008-03"/>
    <s v="Materiales y suministros -Instrumentos Musicales"/>
    <s v="GOLPEADORES EN NYLON PARA LIRA"/>
    <n v="60131507"/>
    <s v="MÍNIMA CUANTÍA"/>
    <n v="3"/>
    <n v="4"/>
    <n v="10"/>
    <n v="15"/>
    <n v="83850"/>
    <s v="UNIDAD"/>
    <s v="NO SOLICITADAS"/>
  </r>
  <r>
    <x v="36"/>
    <s v="02-02-01-003-008"/>
    <s v="02-02-01-003-008-03"/>
    <s v="Materiales y suministros -Instrumentos Musicales"/>
    <s v="PARES DE GOLPEADORES PARA TIMBA Y BOMBO EN MADERA"/>
    <n v="60131507"/>
    <s v="MÍNIMA CUANTÍA"/>
    <n v="3"/>
    <n v="4"/>
    <n v="10"/>
    <n v="15"/>
    <n v="373200"/>
    <s v="UNIDAD"/>
    <s v="NO SOLICITADAS"/>
  </r>
  <r>
    <x v="36"/>
    <s v="02-02-01-002-007"/>
    <s v="02-02-01-002-007"/>
    <s v="Materiales y suministros - Artículos textiles (excepto prendas de vestir)"/>
    <s v="PENDONES INSTITUCIONALES PARA TROMPETA"/>
    <n v="55121714"/>
    <s v="MÍNIMA CUANTÍA"/>
    <n v="3"/>
    <n v="4"/>
    <n v="10"/>
    <n v="5"/>
    <n v="591030"/>
    <s v="UNIDAD"/>
    <s v="NO SOLICITADAS"/>
  </r>
  <r>
    <x v="36"/>
    <s v="02-02-01-002-007"/>
    <s v="02-02-01-002-007"/>
    <s v="Materiales y suministros - Artículos textiles (excepto prendas de vestir)"/>
    <s v="PENDONES INSTITUCIONALES PARA LIRA"/>
    <n v="55121714"/>
    <s v="MÍNIMA CUANTÍA"/>
    <n v="3"/>
    <n v="4"/>
    <n v="10"/>
    <n v="6"/>
    <n v="720432"/>
    <s v="UNIDAD"/>
    <s v="NO SOLICITADAS"/>
  </r>
  <r>
    <x v="36"/>
    <s v="02-02-01-002-007"/>
    <s v="02-02-01-002-007"/>
    <s v="Materiales y suministros - Artículos textiles (excepto prendas de vestir)"/>
    <s v="PENDONES INSTITUCIONALES PARA BOMBO, "/>
    <n v="55121714"/>
    <s v="MÍNIMA CUANTÍA"/>
    <n v="3"/>
    <n v="4"/>
    <n v="10"/>
    <n v="6"/>
    <n v="720432"/>
    <s v="UNIDAD"/>
    <s v="NO SOLICITADAS"/>
  </r>
  <r>
    <x v="36"/>
    <s v="02-02-01-002-007"/>
    <s v="02-02-01-002-007"/>
    <s v="Materiales y suministros - Artículos textiles (excepto prendas de vestir)"/>
    <s v="PENDONES INSTITUCIONALES PARA TIMBA, "/>
    <n v="55121714"/>
    <s v="MÍNIMA CUANTÍA"/>
    <n v="3"/>
    <n v="4"/>
    <n v="10"/>
    <n v="6"/>
    <n v="720432"/>
    <s v="UNIDAD"/>
    <s v="NO SOLICITADAS"/>
  </r>
  <r>
    <x v="36"/>
    <s v="02-02-01-002-007"/>
    <s v="02-02-01-002-007"/>
    <s v="Materiales y suministros - Artículos textiles (excepto prendas de vestir)"/>
    <s v="PENDONES INSTITUCIONALES PARA REDOBLANTE,"/>
    <n v="55121714"/>
    <s v="MÍNIMA CUANTÍA"/>
    <n v="3"/>
    <n v="4"/>
    <n v="10"/>
    <n v="6"/>
    <n v="720432"/>
    <s v="UNIDAD"/>
    <s v="NO SOLICITADAS"/>
  </r>
  <r>
    <x v="36"/>
    <s v="02-02-01-002-007"/>
    <s v="02-02-01-002-007"/>
    <s v="Materiales y suministros - Artículos textiles (excepto prendas de vestir)"/>
    <s v="PENDONES INSTITUCIONALES PARA GRANADERA, "/>
    <n v="55121714"/>
    <s v="MÍNIMA CUANTÍA"/>
    <n v="3"/>
    <n v="4"/>
    <n v="10"/>
    <n v="6"/>
    <n v="720432"/>
    <s v="UNIDAD"/>
    <s v="NO SOLICITADAS"/>
  </r>
  <r>
    <x v="36"/>
    <s v="02-02-01-002-007"/>
    <s v="02-02-01-002-007"/>
    <s v="Materiales y suministros - Artículos textiles (excepto prendas de vestir)"/>
    <s v="PENDONES INSTITUCIONALES PARA CAJA"/>
    <n v="55121714"/>
    <s v="MÍNIMA CUANTÍA"/>
    <n v="3"/>
    <n v="4"/>
    <n v="10"/>
    <n v="5"/>
    <n v="591030"/>
    <s v="UNIDAD"/>
    <s v="NO SOLICITADAS"/>
  </r>
  <r>
    <x v="36"/>
    <s v="02-02-01-003-008"/>
    <s v="02-02-01-003-008-09"/>
    <s v="Materiales y suministros - Otros artículos manufacturados n. C. P."/>
    <s v="PARCHES PARA BOMBO 26 PULGADAS"/>
    <n v="60131507"/>
    <s v="MÍNIMA CUANTÍA"/>
    <n v="3"/>
    <n v="4"/>
    <n v="10"/>
    <n v="50"/>
    <n v="2177500"/>
    <s v="UNIDAD"/>
    <s v="NO SOLICITADAS"/>
  </r>
  <r>
    <x v="36"/>
    <s v="02-02-01-003-008"/>
    <s v="02-02-01-003-008-09"/>
    <s v="Materiales y suministros - Otros artículos manufacturados n. C. P."/>
    <s v="PARCHES SUPERIORES PARA REDOBLANTE CAJA O GRANADERA 14 PULGADAS"/>
    <n v="60131507"/>
    <s v="MÍNIMA CUANTÍA"/>
    <n v="3"/>
    <n v="4"/>
    <n v="10"/>
    <n v="60"/>
    <n v="1866420"/>
    <s v="UNIDAD"/>
    <s v="NO SOLICITADAS"/>
  </r>
  <r>
    <x v="36"/>
    <s v="02-02-01-003-008"/>
    <s v="02-02-01-003-008-09"/>
    <s v="Materiales y suministros - Otros artículos manufacturados n. C. P."/>
    <s v="PARCHES PARA TAMBORA 18 PULGADAS"/>
    <n v="60131507"/>
    <s v="MÍNIMA CUANTÍA"/>
    <n v="3"/>
    <n v="4"/>
    <n v="10"/>
    <n v="40"/>
    <n v="1493120"/>
    <s v="UNIDAD"/>
    <s v="NO SOLICITADAS"/>
  </r>
  <r>
    <x v="36"/>
    <s v="02-02-01-002-008"/>
    <s v="02-02-01-002-008"/>
    <s v="Materiales y suministros - Dotación (prendas de vestir y calzado)"/>
    <s v="UNIFORME TIPO OVEROL NARANJA"/>
    <n v="53102701"/>
    <s v="MÍNIMA CUANTÍA"/>
    <n v="3"/>
    <n v="4"/>
    <n v="10"/>
    <n v="6"/>
    <n v="1499999.76"/>
    <s v="UNIDAD"/>
    <s v="NO SOLICITADAS"/>
  </r>
  <r>
    <x v="36"/>
    <s v="02-02-01-002-008"/>
    <s v="02-02-01-002-008"/>
    <s v="Materiales y suministros - Dotación (prendas de vestir y calzado)"/>
    <s v="UNIFORME TIPO OVEROL AZUL"/>
    <n v="53102701"/>
    <s v="MÍNIMA CUANTÍA"/>
    <n v="3"/>
    <n v="4"/>
    <n v="10"/>
    <n v="6"/>
    <n v="1499999.76"/>
    <s v="UNIDAD"/>
    <s v="NO SOLICITADAS"/>
  </r>
  <r>
    <x v="36"/>
    <s v="02-02-01-002-008"/>
    <s v="02-02-01-002-008"/>
    <s v="Materiales y suministros - Dotación (prendas de vestir y calzado)"/>
    <s v="UNIFORME TIPO CHAQUETA DE SINTETICO IMITACION CUERO CON RESORTE EN TELA"/>
    <n v="53102701"/>
    <s v="MÍNIMA CUANTÍA"/>
    <n v="3"/>
    <n v="4"/>
    <n v="10"/>
    <n v="7"/>
    <n v="3079992.51"/>
    <s v="UNIDAD"/>
    <s v="NO SOLICITADAS"/>
  </r>
  <r>
    <x v="36"/>
    <s v="02-02-01-002-008"/>
    <s v="02-02-01-002-008"/>
    <s v="Materiales y suministros - Dotación (prendas de vestir y calzado)"/>
    <s v="UNIFORME TIPO OVEROL LECHERO"/>
    <n v="53102701"/>
    <s v="MÍNIMA CUANTÍA"/>
    <n v="3"/>
    <n v="4"/>
    <n v="10"/>
    <n v="7"/>
    <n v="1959999.02"/>
    <s v="UNIDAD"/>
    <s v="NO SOLICITADAS"/>
  </r>
  <r>
    <x v="36"/>
    <s v="02-02-01-002-008"/>
    <s v="02-02-01-002-008"/>
    <s v="Materiales y suministros - Dotación (prendas de vestir y calzado)"/>
    <s v="UNIFORME TIPO OVEROL OVEJERO"/>
    <n v="53102701"/>
    <s v="MÍNIMA CUANTÍA"/>
    <n v="3"/>
    <n v="4"/>
    <n v="10"/>
    <n v="6"/>
    <n v="1799994"/>
    <s v="UNIDAD"/>
    <s v="NO SOLICITADAS"/>
  </r>
  <r>
    <x v="36"/>
    <s v="02-02-01-002-008"/>
    <s v="02-02-01-002-008"/>
    <s v="Materiales y suministros - Dotación (prendas de vestir y calzado)"/>
    <s v="GAFAS DE PASTA CON MARCO NEGRO Y LENTE TRANSPARENTE ASEGURADAS CON UNA TIRA DE CAUCHO POR DETRÁS DE LA CABEZA"/>
    <n v="46181804"/>
    <s v="MÍNIMA CUANTÍA"/>
    <n v="3"/>
    <n v="4"/>
    <n v="10"/>
    <n v="10"/>
    <n v="479998.39999999997"/>
    <s v="UNIDAD"/>
    <s v="NO SOLICITADAS"/>
  </r>
  <r>
    <x v="36"/>
    <s v="02-02-01-002-008"/>
    <s v="02-02-01-002-008"/>
    <s v="Materiales y suministros - Dotación (prendas de vestir y calzado)"/>
    <s v="GUANTES EN IMITACIÓN  CUERO NEGRO O CABRETILLA"/>
    <n v="46181504"/>
    <s v="MÍNIMA CUANTÍA"/>
    <n v="3"/>
    <n v="4"/>
    <n v="10"/>
    <n v="11"/>
    <n v="549989.44000000006"/>
    <s v="UNIDAD"/>
    <s v="NO SOLICITADAS"/>
  </r>
  <r>
    <x v="36"/>
    <s v="02-02-01-002-008"/>
    <s v="02-02-01-002-008"/>
    <s v="Materiales y suministros - Dotación (prendas de vestir y calzado)"/>
    <s v="ARNÉS TÁCTICO MILITAR COLOR NEGRO Y CINTURÓN TACTICO MILITAR COLOR NEGRO"/>
    <n v="10141600"/>
    <s v="MÍNIMA CUANTÍA"/>
    <n v="3"/>
    <n v="4"/>
    <n v="10"/>
    <n v="10"/>
    <n v="699993.7"/>
    <s v="UNIDAD"/>
    <s v="NO SOLICITADAS"/>
  </r>
  <r>
    <x v="36"/>
    <s v="02-02-01-002-008"/>
    <s v="02-02-01-002-008"/>
    <s v="Materiales y suministros - Dotación (prendas de vestir y calzado)"/>
    <s v="BOTAS NEGRAS DE CUERO CON TACÓN DE 1 CM Y CAÑA  MAS ARRIBA DEL TOBILLO "/>
    <n v="46181612"/>
    <s v="MÍNIMA CUANTÍA"/>
    <n v="3"/>
    <n v="4"/>
    <n v="10"/>
    <n v="11"/>
    <n v="1429990.8699999999"/>
    <s v="UNIDAD"/>
    <s v="NO SOLICITADAS"/>
  </r>
  <r>
    <x v="36"/>
    <s v="02-02-01-002-007"/>
    <s v="02-02-01-002-007"/>
    <s v="Materiales y suministros - Artículos textiles (excepto prendas de vestir)"/>
    <s v="BANDERA DE COLOMBIANA DE 1.35 X 1.10 MTR PARA INTERIOR CON ESCUDO BORDADO, CON ASTA Y MOHARRA"/>
    <n v="55121715"/>
    <s v="MÍNIMA CUANTÍA"/>
    <n v="3"/>
    <n v="4"/>
    <n v="10"/>
    <n v="6"/>
    <n v="2100000"/>
    <s v="UNIDAD"/>
    <s v="NO SOLICITADAS"/>
  </r>
  <r>
    <x v="36"/>
    <s v="02-02-01-002-007"/>
    <s v="02-02-01-002-007"/>
    <s v="Materiales y suministros - Artículos textiles (excepto prendas de vestir)"/>
    <s v="BANDERA DE FUERZA AEREA COLOMBIANA DE 1.35 X 1.10 MTR PARA INTERIOR CON ESCUDO BORDADO, CON ASTA Y MOHARRA"/>
    <n v="55121715"/>
    <s v="MÍNIMA CUANTÍA"/>
    <n v="3"/>
    <n v="4"/>
    <n v="10"/>
    <n v="6"/>
    <n v="2100000"/>
    <s v="UNIDAD"/>
    <s v="NO SOLICITADAS"/>
  </r>
  <r>
    <x v="36"/>
    <s v="02-02-01-002-007"/>
    <s v="02-02-01-002-007"/>
    <s v="Materiales y suministros - Artículos textiles (excepto prendas de vestir)"/>
    <s v="BANDERA PARA CEREMONIA DE LA ESCUELA DE SUBOFICIALES FAC CT. ANDRESM. DIAZ,PARA INTERIOR DE 1.35 X1.10 CON ESCUDO , CON ASTA Y MOHARRA"/>
    <n v="55121715"/>
    <s v="MÍNIMA CUANTÍA"/>
    <n v="3"/>
    <n v="4"/>
    <n v="10"/>
    <n v="6"/>
    <n v="2100000"/>
    <s v="UNIDAD"/>
    <s v="NO SOLICITADAS"/>
  </r>
  <r>
    <x v="36"/>
    <s v="02-02-01-002-007"/>
    <s v="02-02-01-002-007"/>
    <s v="Materiales y suministros - Artículos textiles (excepto prendas de vestir)"/>
    <s v="BANDERA UNIDADES MILITARES DE LA FAC,  ASTA Y MOHARRA, (CACOM 3,   BACOF.)"/>
    <n v="55121715"/>
    <s v="MÍNIMA CUANTÍA"/>
    <n v="3"/>
    <n v="4"/>
    <n v="10"/>
    <n v="3"/>
    <n v="1050000"/>
    <s v="UNIDAD"/>
    <s v="NO SOLICITADAS"/>
  </r>
  <r>
    <x v="36"/>
    <s v="02-02-01-002-007"/>
    <s v="02-02-01-002-007"/>
    <s v="Materiales y suministros - Artículos textiles (excepto prendas de vestir)"/>
    <s v="BANDERA DE COLOMBIA, FUERZA AEREA COLOMBIANA Y ESCUELA DE SUBOFICIALES,  USO EXTERIOR DE 4 METROS DE ALTO POR 6 METROS DE ANCHO. _x000a__x000a_"/>
    <n v="42271900"/>
    <s v="MÍNIMA CUANTÍA"/>
    <n v="3"/>
    <n v="4"/>
    <n v="10"/>
    <n v="6"/>
    <n v="1770000"/>
    <s v="UNIDAD"/>
    <s v="NO SOLICITADAS"/>
  </r>
  <r>
    <x v="36"/>
    <s v="02-02-01-003-008"/>
    <s v="02-02-01-003-008-09"/>
    <s v="Materiales y suministros - Otros artículos manufacturados n. C. P."/>
    <s v="MOHARRAS"/>
    <n v="24112413"/>
    <s v="MÍNIMA CUANTÍA"/>
    <n v="3"/>
    <n v="4"/>
    <n v="10"/>
    <n v="30"/>
    <n v="1050000"/>
    <s v="UNIDAD"/>
    <s v="NO SOLICITADAS"/>
  </r>
  <r>
    <x v="36"/>
    <s v="02-02-02-009-002"/>
    <s v="02-02-02-009-002-09"/>
    <s v="Adquisición de servicios - Otros tipos de educación y servicios de apoyo educativo"/>
    <s v="AFILIACION A ASOCIACION COLOMBIANA DE EDUCACION SUPERIOR CON FORMACION TECNICA, PROFESIONAL TECNOLOGICA O UNIVERSITARIA-ACIET"/>
    <n v="86121803"/>
    <s v="MÍNIMA CUANTÍA"/>
    <n v="3"/>
    <n v="4"/>
    <n v="10"/>
    <n v="1"/>
    <n v="8800000"/>
    <s v="GLOBAL"/>
    <s v="NO SOLICITADAS"/>
  </r>
  <r>
    <x v="36"/>
    <s v="02-02-02-008-004"/>
    <s v="02-02-02-008-004-03"/>
    <s v="Adquisición de servicios - Servicios de contenidos en línea (on-line)"/>
    <s v="SUSCRIPCIÓN BASE DE DATOS EBSCO PARA ACCESO A INFORMACIÓN ACADÉMICA Y CIENTIFICA"/>
    <n v="81111902"/>
    <s v="MÍNIMA CUANTÍA"/>
    <n v="3"/>
    <n v="4"/>
    <n v="10"/>
    <n v="1"/>
    <n v="32800000"/>
    <s v="GLOBAL"/>
    <s v="NO SOLICITADAS"/>
  </r>
  <r>
    <x v="36"/>
    <s v="02-02-02-008-004"/>
    <s v="02-02-02-008-004-03"/>
    <s v="Adquisición de servicios - Servicios de contenidos en línea (on-line)"/>
    <s v="SUSCRIPCIÓN AL SISTEMA DE CLASIFICACIÓN DE LA BIBLIOTECA DEL CONGRESO DE LOS ESTADOS UNIDOS ONLINE"/>
    <n v="81111902"/>
    <s v="MÍNIMA CUANTÍA"/>
    <n v="3"/>
    <n v="4"/>
    <n v="10"/>
    <n v="1"/>
    <n v="2395000"/>
    <s v="GLOBAL"/>
    <s v="NO SOLICITADAS"/>
  </r>
  <r>
    <x v="36"/>
    <s v="02-01-01-004-007"/>
    <s v="02-01-01-004-007-03"/>
    <s v="Activos fijos - Radiorreceptores y receptores de televisión; aparatos para la grabación y reproducción de sonido y video; micrófonos, altavoces, amplificadores, etc."/>
    <s v="ADQUISICION DE EQUIPOS AUDIOVISUALES EN FUNCION DE APOYO PEDAGOGICO PARA LAS AULAS DE LA ESCUELA DE SUBOFICIALES &quot;CT. ANDRES M. DIAZ&quot;. GRUAC TELEVISORES 65&quot;"/>
    <n v="52161505"/>
    <s v="MÍNIMA CUANTÍA"/>
    <n v="3"/>
    <n v="4"/>
    <n v="10"/>
    <n v="6"/>
    <n v="16921800"/>
    <s v="UNIDAD"/>
    <s v="NO SOLICITADAS"/>
  </r>
  <r>
    <x v="36"/>
    <s v="02-02-01-004-006"/>
    <s v="02-02-01-004-006-03"/>
    <s v="Materiales y suministros - Hilos y cables aislados; cable de fibra óptica"/>
    <s v="CABLE HDMI X 15 MTS"/>
    <n v="26121604"/>
    <s v="MÍNIMA CUANTÍA"/>
    <n v="3"/>
    <n v="4"/>
    <n v="10"/>
    <n v="32"/>
    <n v="1980160"/>
    <s v="UNIDAD"/>
    <s v="NO SOLICITADAS"/>
  </r>
  <r>
    <x v="36"/>
    <s v="02-01-01-004-006"/>
    <s v="02-01-01-004-006-02"/>
    <s v="Activos fijos - Aparatos de control eléctrico y distribución de electricidad y sus partes y piezas"/>
    <s v="ADQUISICIÓN, ADECUACION, INSTALACION Y PUESTA EN_x000a_FUNCIONAMIENTO A TODO COSTO DE 01 UPS TRIFÁSICA DE 15 KVA_x000a_PARA EL RESPALDO DE ENERGÍA Y CORRIENTE REGULADA EN LAS_x000a_DEPENDENCIAS DEL SIMULADOR ATC DE LA ESCUELA DE SUBOFICIALES_x000a_FAC “CT. ANDRES M. DIAZ &quot;"/>
    <n v="39121011"/>
    <s v="MÍNIMA CUANTÍA"/>
    <n v="3"/>
    <n v="4"/>
    <n v="10"/>
    <n v="1"/>
    <n v="27000000"/>
    <s v="UNIDAD"/>
    <s v="NO SOLICITADAS"/>
  </r>
  <r>
    <x v="36"/>
    <s v="02-01-01-004-003"/>
    <s v="02-01-01-004-003-09"/>
    <s v="Activos fijos - Otras máquinas para usos generales y sus partes y piezas"/>
    <s v="AIRE ACONDICIONADO TIPO SPLIT 24.000 BTU"/>
    <n v="40101701"/>
    <s v="MÍNIMA CUANTÍA"/>
    <n v="3"/>
    <n v="4"/>
    <n v="10"/>
    <n v="1"/>
    <n v="4160900"/>
    <s v="UNIDAD"/>
    <s v="NO SOLICITADAS"/>
  </r>
  <r>
    <x v="36"/>
    <s v="02-01-01-003-008"/>
    <s v="02-01-01-003-008-01-1"/>
    <s v="Activos fijos - Asientos"/>
    <s v="ESCRITORIO UNIPERSONAL"/>
    <n v="56101703"/>
    <s v="MÍNIMA CUANTÍA"/>
    <n v="3"/>
    <n v="4"/>
    <n v="10"/>
    <n v="179"/>
    <n v="158773000"/>
    <s v="UNIDAD"/>
    <s v="NO SOLICITADAS"/>
  </r>
  <r>
    <x v="36"/>
    <s v="02-02-02-008-009"/>
    <s v="02-02-02-008-009-01"/>
    <s v="Adquisición de servicios - Servicios de edición, impresión y reproducción"/>
    <s v="CATÁLOGO OFERTA EDUCATIVA"/>
    <n v="55101503"/>
    <s v="MÍNIMA CUANTÍA"/>
    <n v="3"/>
    <n v="4"/>
    <n v="10"/>
    <n v="1"/>
    <n v="2877000"/>
    <s v="GLOBAL"/>
    <s v="NO SOLICITADAS"/>
  </r>
  <r>
    <x v="36"/>
    <s v="02-02-02-008-009"/>
    <s v="02-02-02-008-009-01"/>
    <s v="Adquisición de servicios - Servicios de edición, impresión y reproducción"/>
    <s v="DIPLOMAS TAMAÑO 35X25 CM"/>
    <n v="60101606"/>
    <s v="MÍNIMA CUANTÍA"/>
    <n v="3"/>
    <n v="4"/>
    <n v="10"/>
    <n v="1"/>
    <n v="603000"/>
    <s v="GLOBAL"/>
    <s v="NO SOLICITADAS"/>
  </r>
  <r>
    <x v="36"/>
    <s v="02-02-02-008-009"/>
    <s v="02-02-02-008-009-01"/>
    <s v="Adquisición de servicios - Servicios de edición, impresión y reproducción"/>
    <s v="DIPLOMAS TAMAÑO 40X30 CM"/>
    <n v="60101606"/>
    <s v="MÍNIMA CUANTÍA"/>
    <n v="3"/>
    <n v="4"/>
    <n v="10"/>
    <n v="1"/>
    <n v="1047100"/>
    <s v="GLOBAL"/>
    <s v="NO SOLICITADAS"/>
  </r>
  <r>
    <x v="36"/>
    <s v="02-02-02-008-009"/>
    <s v="02-02-02-008-009-01"/>
    <s v="Adquisición de servicios - Servicios de edición, impresión y reproducción"/>
    <s v="PORTA DIPLOMAS"/>
    <n v="60101604"/>
    <s v="MÍNIMA CUANTÍA"/>
    <n v="3"/>
    <n v="4"/>
    <n v="10"/>
    <n v="1"/>
    <n v="3422800"/>
    <s v="GLOBAL"/>
    <s v="NO SOLICITADAS"/>
  </r>
  <r>
    <x v="36"/>
    <s v="02-02-02-008-009"/>
    <s v="02-02-02-008-009-01"/>
    <s v="Adquisición de servicios - Servicios de edición, impresión y reproducción"/>
    <s v="PAPEL MEMBRETADO PARA CERTIFICACIONES TAMAÑO CARTA"/>
    <n v="14111509"/>
    <s v="MÍNIMA CUANTÍA"/>
    <n v="3"/>
    <n v="4"/>
    <n v="10"/>
    <n v="1"/>
    <n v="3300000"/>
    <s v="GLOBAL"/>
    <s v="NO SOLICITADAS"/>
  </r>
  <r>
    <x v="36"/>
    <s v="02-02-02-008-009"/>
    <s v="02-02-02-008-009-01"/>
    <s v="Adquisición de servicios - Servicios de edición, impresión y reproducción"/>
    <s v="REVISTA TECNO ESUFA"/>
    <n v="55101506"/>
    <s v="MÍNIMA CUANTÍA"/>
    <n v="3"/>
    <n v="4"/>
    <n v="10"/>
    <n v="1"/>
    <n v="3750000"/>
    <s v="GLOBAL"/>
    <s v="NO SOLICITADAS"/>
  </r>
  <r>
    <x v="36"/>
    <s v="02-02-02-008-004"/>
    <s v="02-02-02-008-004-03"/>
    <s v="Adquisición de servicios - Servicios de contenidos en línea (on-line)"/>
    <s v="SOTWARE ACADÉMICO "/>
    <n v="81161501"/>
    <s v="MÍNIMA CUANTÍA"/>
    <n v="3"/>
    <n v="4"/>
    <n v="10"/>
    <n v="1"/>
    <n v="27370000"/>
    <s v="GLOBAL"/>
    <s v="NO SOLICITADAS"/>
  </r>
  <r>
    <x v="36"/>
    <s v="02-02-02-008-005"/>
    <s v="02-02-02-008-005-03"/>
    <s v="Adquisición de servicios - Servicios de limpieza"/>
    <s v="SERVICIO ASEO VIGENCIA 2021"/>
    <n v="76111501"/>
    <s v="MÍNIMA CUANTÍA"/>
    <n v="3"/>
    <n v="4"/>
    <n v="10"/>
    <n v="1"/>
    <n v="40342888.880000003"/>
    <s v="GLOBAL"/>
    <s v="NO SOLICITADAS"/>
  </r>
  <r>
    <x v="36"/>
    <s v="02-02-01-002-007"/>
    <s v="02-02-01-002-007"/>
    <s v="Materiales y suministros - Artículos textiles (excepto prendas de vestir)"/>
    <s v="LIMPIONES"/>
    <n v="76111501"/>
    <s v="MÍNIMA CUANTÍA"/>
    <n v="3"/>
    <n v="4"/>
    <n v="10"/>
    <n v="108"/>
    <n v="142142.04"/>
    <s v="UNIDAD"/>
    <s v="NO SOLICITADAS"/>
  </r>
  <r>
    <x v="36"/>
    <s v="02-02-01-002-007"/>
    <s v="02-02-01-002-007"/>
    <s v="Materiales y suministros - Artículos textiles (excepto prendas de vestir)"/>
    <s v="BAYETILLA"/>
    <n v="47131502"/>
    <s v="MÍNIMA CUANTÍA"/>
    <n v="3"/>
    <n v="4"/>
    <n v="10"/>
    <n v="108"/>
    <n v="288464.75999999995"/>
    <s v="UNIDAD"/>
    <s v="NO SOLICITADAS"/>
  </r>
  <r>
    <x v="36"/>
    <s v="02-02-01-002-007"/>
    <s v="02-02-01-002-007"/>
    <s v="Materiales y suministros - Artículos textiles (excepto prendas de vestir)"/>
    <s v="PAÑO ABSORBENTE MULTIUSOS"/>
    <n v="47131502"/>
    <s v="MÍNIMA CUANTÍA"/>
    <n v="3"/>
    <n v="4"/>
    <n v="10"/>
    <n v="36"/>
    <n v="21703.68"/>
    <s v="UNIDAD"/>
    <s v="NO SOLICITADAS"/>
  </r>
  <r>
    <x v="36"/>
    <s v="02-02-01-003-002"/>
    <s v="02-02-01-003-002-01"/>
    <s v="Materiales y suministros - Pasta de papel, papel y cartón"/>
    <s v="PAPEL HIGIÉNICO 250 MTS"/>
    <n v="47131502"/>
    <s v="MÍNIMA CUANTÍA"/>
    <n v="3"/>
    <n v="4"/>
    <n v="10"/>
    <n v="180"/>
    <n v="983194.2"/>
    <s v="UNIDAD"/>
    <s v="NO SOLICITADAS"/>
  </r>
  <r>
    <x v="36"/>
    <s v="02-02-01-003-002"/>
    <s v="02-02-01-003-002-01"/>
    <s v="Materiales y suministros - Pasta de papel, papel y cartón"/>
    <s v="TOALLAS PARA MANOS 100 MTS"/>
    <n v="14111703"/>
    <s v="MÍNIMA CUANTÍA"/>
    <n v="3"/>
    <n v="4"/>
    <n v="10"/>
    <n v="585"/>
    <n v="1752835.5"/>
    <s v="UNIDAD"/>
    <s v="NO SOLICITADAS"/>
  </r>
  <r>
    <x v="36"/>
    <s v="02-02-01-003-004"/>
    <s v="02-02-01-003-004-01"/>
    <s v="Materiales y suministros - Químicos orgánicos básicos"/>
    <s v="ALCOHOL ANTISÉPTICO"/>
    <n v="14111703"/>
    <s v="MÍNIMA CUANTÍA"/>
    <n v="3"/>
    <n v="4"/>
    <n v="10"/>
    <n v="20"/>
    <n v="45891.6"/>
    <s v="UNIDAD"/>
    <s v="NO SOLICITADAS"/>
  </r>
  <r>
    <x v="36"/>
    <s v="02-02-01-003-005"/>
    <s v="02-02-01-003-005-03"/>
    <s v="Materiales y suministros - Jabón, preparados para limpieza, perfumes y preparados de tocador"/>
    <s v="BLANQUEADOR"/>
    <n v="12352104"/>
    <s v="MÍNIMA CUANTÍA"/>
    <n v="3"/>
    <n v="4"/>
    <n v="10"/>
    <n v="144"/>
    <n v="578293.91999999993"/>
    <s v="UNIDAD"/>
    <s v="NO SOLICITADAS"/>
  </r>
  <r>
    <x v="36"/>
    <s v="02-02-01-003-005"/>
    <s v="02-02-01-003-005-03"/>
    <s v="Materiales y suministros - Jabón, preparados para limpieza, perfumes y preparados de tocador"/>
    <s v="JABÓN PARA LOZA"/>
    <n v="47131700"/>
    <s v="MÍNIMA CUANTÍA"/>
    <n v="3"/>
    <n v="4"/>
    <n v="10"/>
    <n v="108"/>
    <n v="408814.56"/>
    <s v="UNIDAD"/>
    <s v="NO SOLICITADAS"/>
  </r>
  <r>
    <x v="36"/>
    <s v="02-02-01-003-005"/>
    <s v="02-02-01-003-005-03"/>
    <s v="Materiales y suministros - Jabón, preparados para limpieza, perfumes y preparados de tocador"/>
    <s v="JABÓN LIQUDO PARA MANOS"/>
    <n v="47131700"/>
    <s v="MÍNIMA CUANTÍA"/>
    <n v="3"/>
    <n v="4"/>
    <n v="10"/>
    <n v="126"/>
    <n v="688132.62"/>
    <s v="UNIDAD"/>
    <s v="NO SOLICITADAS"/>
  </r>
  <r>
    <x v="36"/>
    <s v="02-02-01-003-005"/>
    <s v="02-02-01-003-005-03"/>
    <s v="Materiales y suministros - Jabón, preparados para limpieza, perfumes y preparados de tocador"/>
    <s v="LIQUIDO DESENGRASANTE"/>
    <n v="47131700"/>
    <s v="MÍNIMA CUANTÍA"/>
    <n v="3"/>
    <n v="4"/>
    <n v="10"/>
    <n v="81"/>
    <n v="396339.48"/>
    <s v="UNIDAD"/>
    <s v="NO SOLICITADAS"/>
  </r>
  <r>
    <x v="36"/>
    <s v="02-02-01-003-005"/>
    <s v="02-02-01-003-005-03"/>
    <s v="Materiales y suministros - Jabón, preparados para limpieza, perfumes y preparados de tocador"/>
    <s v="DETERGENTE MULTIUSOS EN POLVO"/>
    <n v="47131700"/>
    <s v="MÍNIMA CUANTÍA"/>
    <n v="3"/>
    <n v="4"/>
    <n v="10"/>
    <n v="378"/>
    <n v="1093996.26"/>
    <s v="UNIDAD"/>
    <s v="NO SOLICITADAS"/>
  </r>
  <r>
    <x v="36"/>
    <s v="02-02-01-003-005"/>
    <s v="02-02-01-003-005-03"/>
    <s v="Materiales y suministros - Jabón, preparados para limpieza, perfumes y preparados de tocador"/>
    <s v="DESIFECTANTE PARA USO GENERAL"/>
    <n v="47131700"/>
    <s v="MÍNIMA CUANTÍA"/>
    <n v="3"/>
    <n v="4"/>
    <n v="10"/>
    <n v="117"/>
    <n v="556205.13"/>
    <s v="UNIDAD"/>
    <s v="NO SOLICITADAS"/>
  </r>
  <r>
    <x v="36"/>
    <s v="02-02-01-003-005"/>
    <s v="02-02-01-003-005-03"/>
    <s v="Materiales y suministros - Jabón, preparados para limpieza, perfumes y preparados de tocador"/>
    <s v="LUSTRADOR DE MUEBLES"/>
    <n v="47131700"/>
    <s v="MÍNIMA CUANTÍA"/>
    <n v="3"/>
    <n v="4"/>
    <n v="10"/>
    <n v="36"/>
    <n v="69319.08"/>
    <s v="UNIDAD"/>
    <s v="NO SOLICITADAS"/>
  </r>
  <r>
    <x v="36"/>
    <s v="02-02-01-003-005"/>
    <s v="02-02-01-003-005-03"/>
    <s v="Materiales y suministros - Jabón, preparados para limpieza, perfumes y preparados de tocador"/>
    <s v="CERA POLIMÉRICA"/>
    <n v="47131700"/>
    <s v="MÍNIMA CUANTÍA"/>
    <n v="3"/>
    <n v="4"/>
    <n v="10"/>
    <n v="13"/>
    <n v="162702.80000000002"/>
    <s v="UNIDAD"/>
    <s v="NO SOLICITADAS"/>
  </r>
  <r>
    <x v="36"/>
    <s v="02-02-01-003-004"/>
    <s v="02-02-01-003-004-01"/>
    <s v="Materiales y suministros - Químicos orgánicos básicos"/>
    <s v="VARSOL ECOLÓGICO"/>
    <n v="47131800"/>
    <s v="MÍNIMA CUANTÍA"/>
    <n v="3"/>
    <n v="4"/>
    <n v="10"/>
    <n v="9"/>
    <n v="84391.38"/>
    <s v="UNIDAD"/>
    <s v="NO SOLICITADAS"/>
  </r>
  <r>
    <x v="36"/>
    <s v="02-02-01-003-005"/>
    <s v="02-02-01-003-005-03"/>
    <s v="Materiales y suministros - Jabón, preparados para limpieza, perfumes y preparados de tocador"/>
    <s v="AMBIENTADOR LÍQUIDO"/>
    <n v="47131700"/>
    <s v="MÍNIMA CUANTÍA"/>
    <n v="3"/>
    <n v="4"/>
    <n v="10"/>
    <n v="18"/>
    <n v="74021.22"/>
    <s v="UNIDAD"/>
    <s v="NO SOLICITADAS"/>
  </r>
  <r>
    <x v="36"/>
    <s v="02-02-01-003-005"/>
    <s v="02-02-01-003-005-03"/>
    <s v="Materiales y suministros - Jabón, preparados para limpieza, perfumes y preparados de tocador"/>
    <s v="AMBIENTADOR EN SPRAY"/>
    <n v="47131700"/>
    <s v="MÍNIMA CUANTÍA"/>
    <n v="3"/>
    <n v="4"/>
    <n v="10"/>
    <n v="90"/>
    <n v="501530.4"/>
    <s v="UNIDAD"/>
    <s v="NO SOLICITADAS"/>
  </r>
  <r>
    <x v="36"/>
    <s v="02-02-01-003-006"/>
    <s v="02-02-01-003-006-09"/>
    <s v="Materiales y suministros - Otros productos plásticos"/>
    <s v="CHUPAS PARA SANITARIO"/>
    <n v="47131700"/>
    <s v="MÍNIMA CUANTÍA"/>
    <n v="3"/>
    <n v="4"/>
    <n v="10"/>
    <n v="36"/>
    <n v="47677.319999999992"/>
    <s v="UNIDAD"/>
    <s v="NO SOLICITADAS"/>
  </r>
  <r>
    <x v="36"/>
    <s v="02-02-01-003-006"/>
    <s v="02-02-01-003-006-04"/>
    <s v="Materiales y suministros - Productos de empaque y envasado, de plástico"/>
    <s v="BOLSA PARA BASURA COLOR NEGRO 40*55 "/>
    <n v="47131608"/>
    <s v="MÍNIMA CUANTÍA"/>
    <n v="3"/>
    <n v="4"/>
    <n v="10"/>
    <n v="63"/>
    <n v="22208.13"/>
    <s v="UNIDAD"/>
    <s v="NO SOLICITADAS"/>
  </r>
  <r>
    <x v="36"/>
    <s v="02-02-01-003-006"/>
    <s v="02-02-01-003-006-04"/>
    <s v="Materiales y suministros - Productos de empaque y envasado, de plástico"/>
    <s v="BOLSA PARA BASURA COLOR NEGRO 80*110"/>
    <s v="47121701 "/>
    <s v="MÍNIMA CUANTÍA"/>
    <n v="3"/>
    <n v="4"/>
    <n v="10"/>
    <n v="54"/>
    <n v="103093.02"/>
    <s v="UNIDAD"/>
    <s v="NO SOLICITADAS"/>
  </r>
  <r>
    <x v="36"/>
    <s v="02-02-01-003-006"/>
    <s v="02-02-01-003-006-09"/>
    <s v="Materiales y suministros - Otros productos plásticos"/>
    <s v="RECOGEDOR"/>
    <s v="47121701 "/>
    <s v="MÍNIMA CUANTÍA"/>
    <n v="3"/>
    <n v="4"/>
    <n v="10"/>
    <n v="26"/>
    <n v="31521.359999999997"/>
    <s v="UNIDAD"/>
    <s v="NO SOLICITADAS"/>
  </r>
  <r>
    <x v="36"/>
    <s v="02-02-01-003-008"/>
    <s v="02-02-01-003-008-09"/>
    <s v="Materiales y suministros - Otros artículos manufacturados n. C. P."/>
    <s v="TRAPERO ALGODÓN"/>
    <n v="47131611"/>
    <s v="MÍNIMA CUANTÍA"/>
    <n v="3"/>
    <n v="4"/>
    <n v="10"/>
    <n v="108"/>
    <n v="286419.24000000005"/>
    <s v="UNIDAD"/>
    <s v="NO SOLICITADAS"/>
  </r>
  <r>
    <x v="36"/>
    <s v="02-02-01-003-008"/>
    <s v="02-02-01-003-008-09"/>
    <s v="Materiales y suministros - Otros artículos manufacturados n. C. P."/>
    <s v="CHURRUSCO PARA BAÑO"/>
    <s v=" 47131618"/>
    <s v="MÍNIMA CUANTÍA"/>
    <n v="3"/>
    <n v="4"/>
    <n v="10"/>
    <n v="45"/>
    <n v="103108.05"/>
    <s v="UNIDAD"/>
    <s v="NO SOLICITADAS"/>
  </r>
  <r>
    <x v="36"/>
    <s v="02-02-01-003-008"/>
    <s v="02-02-01-003-008-09"/>
    <s v="Materiales y suministros - Otros artículos manufacturados n. C. P."/>
    <s v="ESCOBA CERDAS SUAVES"/>
    <n v="47131608"/>
    <s v="MÍNIMA CUANTÍA"/>
    <n v="3"/>
    <n v="4"/>
    <n v="10"/>
    <n v="90"/>
    <n v="120231.00000000001"/>
    <s v="UNIDAD"/>
    <s v="NO SOLICITADAS"/>
  </r>
  <r>
    <x v="36"/>
    <s v="02-02-01-003-008"/>
    <s v="02-02-01-003-008-09"/>
    <s v="Materiales y suministros - Otros artículos manufacturados n. C. P."/>
    <s v="ESCOBA CERDAS DURAS"/>
    <n v="47131600"/>
    <s v="MÍNIMA CUANTÍA"/>
    <n v="3"/>
    <n v="4"/>
    <n v="10"/>
    <n v="90"/>
    <n v="127124.1"/>
    <s v="UNIDAD"/>
    <s v="NO SOLICITADAS"/>
  </r>
  <r>
    <x v="36"/>
    <s v="02-02-01-003-006"/>
    <s v="02-02-01-003-006-09"/>
    <s v="Materiales y suministros - Otros productos plásticos"/>
    <s v="GUANTES LATEX DESECHABLE TIPO CIRUGÍA CAJA X 100"/>
    <n v="53102504"/>
    <s v="MÍNIMA CUANTÍA"/>
    <n v="3"/>
    <n v="4"/>
    <n v="10"/>
    <n v="63"/>
    <n v="153327.51"/>
    <s v="UNIDAD"/>
    <s v="NO SOLICITADAS"/>
  </r>
  <r>
    <x v="36"/>
    <s v="02-02-01-003-008"/>
    <s v="02-02-01-003-008-09"/>
    <s v="Materiales y suministros - Otros artículos manufacturados n. C. P."/>
    <s v="GUANTES DE HILAZA"/>
    <n v="53102504"/>
    <s v="MÍNIMA CUANTÍA"/>
    <n v="3"/>
    <n v="4"/>
    <n v="10"/>
    <n v="18"/>
    <n v="27085.32"/>
    <s v="UNIDAD"/>
    <s v="NO SOLICITADAS"/>
  </r>
  <r>
    <x v="36"/>
    <s v="02-02-02-008-005"/>
    <s v="02-02-02-008-005-03"/>
    <s v="Adquisición de servicios - Servicios de limpieza"/>
    <s v="SERVICIO DE ASEO VF 2021"/>
    <n v="47131605"/>
    <s v="MÍNIMA CUANTÍA"/>
    <n v="3"/>
    <n v="4"/>
    <n v="10"/>
    <n v="1"/>
    <n v="71229314.819999993"/>
    <s v="GLOBAL"/>
    <s v="NO SOLICITADAS"/>
  </r>
  <r>
    <x v="36"/>
    <s v="02-02-02-009-006"/>
    <s v="02-02-02-009-006-06"/>
    <s v="Adquisición de servicios - Servicios de atletas y servicios de auxiliares conexos"/>
    <s v="ENTRENADOR DE AJEDRÉZ"/>
    <n v="80111701"/>
    <s v="CONTRATACIÓN DIRECTA"/>
    <n v="3"/>
    <n v="3"/>
    <n v="10"/>
    <n v="1"/>
    <n v="12000000"/>
    <s v="GLOBAL"/>
    <s v="NO SOLICITADAS"/>
  </r>
  <r>
    <x v="36"/>
    <s v="02-02-02-009-006"/>
    <s v="02-02-02-009-006-06"/>
    <s v="Adquisición de servicios - Servicios de atletas y servicios de auxiliares conexos"/>
    <s v="ENTRENADOR DE ATLETISMO CAMPO"/>
    <n v="80111701"/>
    <s v="CONTRATACIÓN DIRECTA"/>
    <n v="3"/>
    <n v="3"/>
    <n v="10"/>
    <n v="1"/>
    <n v="12000000"/>
    <s v="GLOBAL"/>
    <s v="NO SOLICITADAS"/>
  </r>
  <r>
    <x v="36"/>
    <s v="02-02-02-009-006"/>
    <s v="02-02-02-009-006-06"/>
    <s v="Adquisición de servicios - Servicios de atletas y servicios de auxiliares conexos"/>
    <s v="ENTRENADOR ATLETISMO FONDO"/>
    <n v="80111701"/>
    <s v="CONTRATACIÓN DIRECTA"/>
    <n v="3"/>
    <n v="3"/>
    <n v="10"/>
    <n v="1"/>
    <n v="12000000"/>
    <s v="GLOBAL"/>
    <s v="NO SOLICITADAS"/>
  </r>
  <r>
    <x v="36"/>
    <s v="02-02-02-009-006"/>
    <s v="02-02-02-009-006-06"/>
    <s v="Adquisición de servicios - Servicios de atletas y servicios de auxiliares conexos"/>
    <s v="ENTRENADOR DE BALONCESTO"/>
    <n v="80111701"/>
    <s v="CONTRATACIÓN DIRECTA"/>
    <n v="3"/>
    <n v="3"/>
    <n v="10"/>
    <n v="1"/>
    <n v="12000000"/>
    <s v="GLOBAL"/>
    <s v="NO SOLICITADAS"/>
  </r>
  <r>
    <x v="36"/>
    <s v="02-02-02-009-006"/>
    <s v="02-02-02-009-006-06"/>
    <s v="Adquisición de servicios - Servicios de atletas y servicios de auxiliares conexos"/>
    <s v="ENTRENADOR DE FÚTBOL"/>
    <n v="80111701"/>
    <s v="CONTRATACIÓN DIRECTA"/>
    <n v="3"/>
    <n v="3"/>
    <n v="10"/>
    <n v="1"/>
    <n v="12000000"/>
    <s v="GLOBAL"/>
    <s v="NO SOLICITADAS"/>
  </r>
  <r>
    <x v="36"/>
    <s v="02-02-02-009-006"/>
    <s v="02-02-02-009-006-06"/>
    <s v="Adquisición de servicios - Servicios de atletas y servicios de auxiliares conexos"/>
    <s v="ENTRENADOR DE FÚTBOL SALA"/>
    <n v="80111701"/>
    <s v="CONTRATACIÓN DIRECTA"/>
    <n v="3"/>
    <n v="3"/>
    <n v="10"/>
    <n v="1"/>
    <n v="12000000"/>
    <s v="GLOBAL"/>
    <s v="NO SOLICITADAS"/>
  </r>
  <r>
    <x v="36"/>
    <s v="02-02-02-009-006"/>
    <s v="02-02-02-009-006-06"/>
    <s v="Adquisición de servicios - Servicios de atletas y servicios de auxiliares conexos"/>
    <s v="ENTRENADOR DE NATACIÓN"/>
    <n v="80111701"/>
    <s v="CONTRATACIÓN DIRECTA"/>
    <n v="3"/>
    <n v="3"/>
    <n v="10"/>
    <n v="1"/>
    <n v="12000000"/>
    <s v="GLOBAL"/>
    <s v="NO SOLICITADAS"/>
  </r>
  <r>
    <x v="36"/>
    <s v="02-02-02-009-006"/>
    <s v="02-02-02-009-006-06"/>
    <s v="Adquisición de servicios - Servicios de atletas y servicios de auxiliares conexos"/>
    <s v="ENTRENADOR DE ORIENTACIÓN"/>
    <n v="80111701"/>
    <s v="CONTRATACIÓN DIRECTA"/>
    <n v="3"/>
    <n v="3"/>
    <n v="10"/>
    <n v="1"/>
    <n v="12000000"/>
    <s v="GLOBAL"/>
    <s v="NO SOLICITADAS"/>
  </r>
  <r>
    <x v="36"/>
    <s v="02-02-02-009-006"/>
    <s v="02-02-02-009-006-06"/>
    <s v="Adquisición de servicios - Servicios de atletas y servicios de auxiliares conexos"/>
    <s v="ENTRENADOR DE PENTLATÓN MILITAR"/>
    <n v="80111701"/>
    <s v="CONTRATACIÓN DIRECTA"/>
    <n v="3"/>
    <n v="3"/>
    <n v="10"/>
    <n v="1"/>
    <n v="12000000"/>
    <s v="GLOBAL"/>
    <s v="NO SOLICITADAS"/>
  </r>
  <r>
    <x v="36"/>
    <s v="02-02-02-009-006"/>
    <s v="02-02-02-009-006-06"/>
    <s v="Adquisición de servicios - Servicios de atletas y servicios de auxiliares conexos"/>
    <s v="ENTRENDOR DE TAEKWONDO"/>
    <n v="80111701"/>
    <s v="CONTRATACIÓN DIRECTA"/>
    <n v="3"/>
    <n v="3"/>
    <n v="10"/>
    <n v="1"/>
    <n v="12000000"/>
    <s v="GLOBAL"/>
    <s v="NO SOLICITADAS"/>
  </r>
  <r>
    <x v="36"/>
    <s v="02-02-02-009-006"/>
    <s v="02-02-02-009-006-06"/>
    <s v="Adquisición de servicios - Servicios de atletas y servicios de auxiliares conexos"/>
    <s v="ENTRENADOR DE TENIS DE MESA"/>
    <n v="80111701"/>
    <s v="CONTRATACIÓN DIRECTA"/>
    <n v="3"/>
    <n v="3"/>
    <n v="10"/>
    <n v="1"/>
    <n v="12000000"/>
    <s v="GLOBAL"/>
    <s v="NO SOLICITADAS"/>
  </r>
  <r>
    <x v="36"/>
    <s v="02-02-02-009-006"/>
    <s v="02-02-02-009-006-06"/>
    <s v="Adquisición de servicios - Servicios de atletas y servicios de auxiliares conexos"/>
    <s v="ENTRENADOR DE TIRO"/>
    <n v="80111701"/>
    <s v="CONTRATACIÓN DIRECTA"/>
    <n v="3"/>
    <n v="3"/>
    <n v="10"/>
    <n v="1"/>
    <n v="12000000"/>
    <s v="GLOBAL"/>
    <s v="NO SOLICITADAS"/>
  </r>
  <r>
    <x v="36"/>
    <s v="02-02-02-009-006"/>
    <s v="02-02-02-009-006-06"/>
    <s v="Adquisición de servicios - Servicios de atletas y servicios de auxiliares conexos"/>
    <s v="PREPARADOR FÍSICO ALUMNOS"/>
    <n v="80111701"/>
    <s v="CONTRATACIÓN DIRECTA"/>
    <n v="3"/>
    <n v="3"/>
    <n v="10"/>
    <n v="1"/>
    <n v="21600000"/>
    <s v="GLOBAL"/>
    <s v="NO SOLICITADAS"/>
  </r>
  <r>
    <x v="36"/>
    <s v="02-02-02-009-006"/>
    <s v="02-02-02-009-006-06"/>
    <s v="Adquisición de servicios - Servicios de atletas y servicios de auxiliares conexos"/>
    <s v="PREPARADOR  FÍSICO MILITARES, CIVILES Y APOYO ALUMNOS"/>
    <n v="80111701"/>
    <s v="CONTRATACIÓN DIRECTA"/>
    <n v="3"/>
    <n v="3"/>
    <n v="10"/>
    <n v="1"/>
    <n v="14400000"/>
    <s v="GLOBAL"/>
    <s v="NO SOLICITADAS"/>
  </r>
  <r>
    <x v="36"/>
    <s v="02-02-01-002-008"/>
    <s v="02-02-01-002-008"/>
    <s v="Materiales y suministros - Dotación (prendas de vestir y calzado)"/>
    <s v="UNIFORMES DE COMPETENCIA PARA ATLETISMO"/>
    <n v="53102700"/>
    <s v="MÍNIMA CUANTÍA"/>
    <n v="3"/>
    <n v="3"/>
    <n v="10"/>
    <n v="30"/>
    <n v="1440000"/>
    <s v="UNIDAD"/>
    <s v="NO SOLICITADAS"/>
  </r>
  <r>
    <x v="36"/>
    <s v="02-02-01-002-008"/>
    <s v="02-02-01-002-008"/>
    <s v="Materiales y suministros - Dotación (prendas de vestir y calzado)"/>
    <s v="UNIFORMES DE COMPETENCIA PARA AJEDRÉZ"/>
    <n v="53102700"/>
    <s v="MÍNIMA CUANTÍA"/>
    <n v="3"/>
    <n v="3"/>
    <n v="10"/>
    <n v="6"/>
    <n v="276000"/>
    <s v="UNIDAD"/>
    <s v="NO SOLICITADAS"/>
  </r>
  <r>
    <x v="36"/>
    <s v="02-02-01-002-008"/>
    <s v="02-02-01-002-008"/>
    <s v="Materiales y suministros - Dotación (prendas de vestir y calzado)"/>
    <s v="UNIFORME DE COMPETENCIA PARA BALONCESTO"/>
    <n v="53102700"/>
    <s v="MÍNIMA CUANTÍA"/>
    <n v="3"/>
    <n v="3"/>
    <n v="10"/>
    <n v="12"/>
    <n v="576000"/>
    <s v="UNIDAD"/>
    <s v="NO SOLICITADAS"/>
  </r>
  <r>
    <x v="36"/>
    <s v="02-02-01-002-008"/>
    <s v="02-02-01-002-008"/>
    <s v="Materiales y suministros - Dotación (prendas de vestir y calzado)"/>
    <s v="UNIFORME DE COMPETENCIA PARA FÚTBOL"/>
    <n v="53102700"/>
    <s v="MÍNIMA CUANTÍA"/>
    <n v="3"/>
    <n v="3"/>
    <n v="10"/>
    <n v="16"/>
    <n v="752000"/>
    <s v="UNIDAD"/>
    <s v="NO SOLICITADAS"/>
  </r>
  <r>
    <x v="36"/>
    <s v="02-02-01-002-008"/>
    <s v="02-02-01-002-008"/>
    <s v="Materiales y suministros - Dotación (prendas de vestir y calzado)"/>
    <s v="UNIFORME DE COMPETENCIA PARA  FÚTBOL DE SALÓN"/>
    <n v="53102700"/>
    <s v="MÍNIMA CUANTÍA"/>
    <n v="3"/>
    <n v="3"/>
    <n v="10"/>
    <n v="10"/>
    <n v="470000"/>
    <s v="UNIDAD"/>
    <s v="NO SOLICITADAS"/>
  </r>
  <r>
    <x v="36"/>
    <s v="02-02-01-002-008"/>
    <s v="02-02-01-002-008"/>
    <s v="Materiales y suministros - Dotación (prendas de vestir y calzado)"/>
    <s v="UNIFORME DE COMPETENCIA PARA ARQUERO FÚTBOL"/>
    <n v="53102700"/>
    <s v="MÍNIMA CUANTÍA"/>
    <n v="3"/>
    <n v="3"/>
    <n v="10"/>
    <n v="2"/>
    <n v="150000"/>
    <s v="UNIDAD"/>
    <s v="NO SOLICITADAS"/>
  </r>
  <r>
    <x v="36"/>
    <s v="02-02-01-002-008"/>
    <s v="02-02-01-002-008"/>
    <s v="Materiales y suministros - Dotación (prendas de vestir y calzado)"/>
    <s v="UNIFORME DE COMPETENCIA PARA ARQUERO FÚTBOL DE SALÓN"/>
    <n v="53102700"/>
    <s v="MÍNIMA CUANTÍA"/>
    <n v="3"/>
    <n v="3"/>
    <n v="10"/>
    <n v="2"/>
    <n v="150000"/>
    <s v="UNIDAD"/>
    <s v="NO SOLICITADAS"/>
  </r>
  <r>
    <x v="36"/>
    <s v="02-02-01-002-008"/>
    <s v="02-02-01-002-008"/>
    <s v="Materiales y suministros - Dotación (prendas de vestir y calzado)"/>
    <s v="UNIFORME DE COMPETENCIA PARA ORIENTACIÓN"/>
    <n v="53102700"/>
    <s v="MÍNIMA CUANTÍA"/>
    <n v="3"/>
    <n v="3"/>
    <n v="10"/>
    <n v="16"/>
    <n v="1328000"/>
    <s v="UNIDAD"/>
    <s v="NO SOLICITADAS"/>
  </r>
  <r>
    <x v="36"/>
    <s v="02-02-01-002-008"/>
    <s v="02-02-01-002-008"/>
    <s v="Materiales y suministros - Dotación (prendas de vestir y calzado)"/>
    <s v="UNIFORME DE COMPETENCIA PARA PENTATLÓN"/>
    <n v="53102700"/>
    <s v="MÍNIMA CUANTÍA"/>
    <n v="3"/>
    <n v="3"/>
    <n v="10"/>
    <n v="14"/>
    <n v="1162000"/>
    <s v="UNIDAD"/>
    <s v="NO SOLICITADAS"/>
  </r>
  <r>
    <x v="36"/>
    <s v="02-02-01-002-008"/>
    <s v="02-02-01-002-008"/>
    <s v="Materiales y suministros - Dotación (prendas de vestir y calzado)"/>
    <s v="UNIFORME DE COMPETENCIA PARA TENIS DE MESA"/>
    <n v="53102700"/>
    <s v="MÍNIMA CUANTÍA"/>
    <n v="3"/>
    <n v="3"/>
    <n v="10"/>
    <n v="6"/>
    <n v="288000"/>
    <s v="UNIDAD"/>
    <s v="NO SOLICITADAS"/>
  </r>
  <r>
    <x v="36"/>
    <s v="02-02-01-002-008"/>
    <s v="02-02-01-002-008"/>
    <s v="Materiales y suministros - Dotación (prendas de vestir y calzado)"/>
    <s v="UNIFORME PARA TAEKWONDO MODALIDAD COMBATE"/>
    <n v="53102700"/>
    <s v="MÍNIMA CUANTÍA"/>
    <n v="3"/>
    <n v="3"/>
    <n v="10"/>
    <n v="22"/>
    <n v="3520000"/>
    <s v="UNIDAD"/>
    <s v="NO SOLICITADAS"/>
  </r>
  <r>
    <x v="36"/>
    <s v="02-02-01-002-008"/>
    <s v="02-02-01-002-008"/>
    <s v="Materiales y suministros - Dotación (prendas de vestir y calzado)"/>
    <s v="UNIFORME PARA TAEKWONDO MODALIDAD POOMSAES"/>
    <n v="53102700"/>
    <s v="MÍNIMA CUANTÍA"/>
    <n v="3"/>
    <n v="3"/>
    <n v="10"/>
    <n v="8"/>
    <n v="1280000"/>
    <s v="UNIDAD"/>
    <s v="NO SOLICITADAS"/>
  </r>
  <r>
    <x v="36"/>
    <s v="02-02-01-002-008"/>
    <s v="02-02-01-002-008"/>
    <s v="Materiales y suministros - Dotación (prendas de vestir y calzado)"/>
    <s v="UNIFORME DE COMPETENCIA PARA VOLEIBOL"/>
    <n v="53102700"/>
    <s v="MÍNIMA CUANTÍA"/>
    <n v="3"/>
    <n v="3"/>
    <n v="10"/>
    <n v="14"/>
    <n v="658000"/>
    <s v="UNIDAD"/>
    <s v="NO SOLICITADAS"/>
  </r>
  <r>
    <x v="36"/>
    <s v="02-02-01-003-008"/>
    <s v="02-02-01-003-008-04"/>
    <s v="Materiales y suministros -Articulos Deportivos"/>
    <s v="PAR DE CANILLERAS PARA FÚTBOL"/>
    <n v="46181520"/>
    <s v="MÍNIMA CUANTÍA"/>
    <n v="3"/>
    <n v="3"/>
    <n v="10"/>
    <n v="18"/>
    <n v="504000"/>
    <s v="UNIDAD"/>
    <s v="NO SOLICITADAS"/>
  </r>
  <r>
    <x v="36"/>
    <s v="02-02-01-003-008"/>
    <s v="02-02-01-003-008-04"/>
    <s v="Materiales y suministros -Articulos Deportivos"/>
    <s v="PAR DE CANILLERAS PARA FÚTBOL DE SALÓN"/>
    <n v="46181520"/>
    <s v="MÍNIMA CUANTÍA"/>
    <n v="3"/>
    <n v="3"/>
    <n v="10"/>
    <n v="12"/>
    <n v="336000"/>
    <s v="UNIDAD"/>
    <s v="NO SOLICITADAS"/>
  </r>
  <r>
    <x v="36"/>
    <s v="02-02-01-003-008"/>
    <s v="02-02-01-003-008-04"/>
    <s v="Materiales y suministros -Articulos Deportivos"/>
    <s v="TAPA OÍDOS PARA NATACIÓN Y NATACIÓN UTILITARÍA DE PENTATLÓN"/>
    <n v="46181901"/>
    <s v="MÍNIMA CUANTÍA"/>
    <n v="3"/>
    <n v="3"/>
    <n v="10"/>
    <n v="26"/>
    <n v="683800"/>
    <s v="UNIDAD"/>
    <s v="NO SOLICITADAS"/>
  </r>
  <r>
    <x v="36"/>
    <s v="02-02-01-003-008"/>
    <s v="02-02-01-003-008-04"/>
    <s v="Materiales y suministros -Articulos Deportivos"/>
    <s v="GORROS DE BAÑO PARA NATACIÓN Y NATACIÓN UTILITARÍA DE PENTATLÓN"/>
    <n v="53102801"/>
    <s v="MÍNIMA CUANTÍA"/>
    <n v="3"/>
    <n v="3"/>
    <n v="10"/>
    <n v="20"/>
    <n v="540000"/>
    <s v="UNIDAD"/>
    <s v="NO SOLICITADAS"/>
  </r>
  <r>
    <x v="36"/>
    <s v="02-02-01-002-008"/>
    <s v="02-02-01-002-008"/>
    <s v="Materiales y suministros - Dotación (prendas de vestir y calzado)"/>
    <s v="GAFAS DE NATACIÓN PARA NATACIÓN Y NATACIÓN UTILITARÍA PENTATLÓN"/>
    <n v="46181804"/>
    <s v="MÍNIMA CUANTÍA"/>
    <n v="3"/>
    <n v="3"/>
    <n v="10"/>
    <n v="26"/>
    <n v="764400"/>
    <s v="UNIDAD"/>
    <s v="NO SOLICITADAS"/>
  </r>
  <r>
    <x v="36"/>
    <s v="02-02-01-002-008"/>
    <s v="02-02-01-002-008"/>
    <s v="Materiales y suministros - Dotación (prendas de vestir y calzado)"/>
    <s v="TAPA OJO PARA TIRO"/>
    <n v="49221500"/>
    <s v="MÍNIMA CUANTÍA"/>
    <n v="3"/>
    <n v="3"/>
    <n v="10"/>
    <n v="14"/>
    <n v="770000"/>
    <s v="UNIDAD"/>
    <s v="NO SOLICITADAS"/>
  </r>
  <r>
    <x v="36"/>
    <s v="02-02-01-002-008"/>
    <s v="02-02-01-002-008"/>
    <s v="Materiales y suministros - Dotación (prendas de vestir y calzado)"/>
    <s v="PANTALONETAS DE BAÑO PARA NATACIÓN Y PENTATLÓN"/>
    <n v="53102700"/>
    <s v="MÍNIMA CUANTÍA"/>
    <n v="3"/>
    <n v="3"/>
    <n v="10"/>
    <n v="26"/>
    <n v="1820000"/>
    <s v="UNIDAD"/>
    <s v="NO SOLICITADAS"/>
  </r>
  <r>
    <x v="36"/>
    <s v="02-02-01-002-008"/>
    <s v="02-02-01-002-008"/>
    <s v="Materiales y suministros - Dotación (prendas de vestir y calzado)"/>
    <s v="PAR GUANTES DE ARQUERO PARA FÚTBOL Y FÚTBOL SALA"/>
    <n v="46181504"/>
    <s v="MÍNIMA CUANTÍA"/>
    <n v="3"/>
    <n v="3"/>
    <n v="10"/>
    <n v="4"/>
    <n v="280000"/>
    <s v="UNIDAD"/>
    <s v="NO SOLICITADAS"/>
  </r>
  <r>
    <x v="36"/>
    <s v="02-02-01-003-008"/>
    <s v="02-02-01-003-008-04"/>
    <s v="Materiales y suministros -Articulos Deportivos"/>
    <s v="PROTECTOR BUCAL PARA TAEKWONDO"/>
    <n v="42152402"/>
    <s v="MÍNIMA CUANTÍA"/>
    <n v="3"/>
    <n v="3"/>
    <n v="10"/>
    <n v="30"/>
    <n v="1050000"/>
    <s v="UNIDAD"/>
    <s v="NO SOLICITADAS"/>
  </r>
  <r>
    <x v="36"/>
    <s v="02-02-01-003-008"/>
    <s v="02-02-01-003-008-04"/>
    <s v="Materiales y suministros -Articulos Deportivos"/>
    <s v="PAR DE PROTECTOR DE PIE PARA TAEKWONDO "/>
    <n v="49221503"/>
    <s v="MÍNIMA CUANTÍA"/>
    <n v="3"/>
    <n v="3"/>
    <n v="10"/>
    <n v="10"/>
    <n v="930000"/>
    <s v="UNIDAD"/>
    <s v="NO SOLICITADAS"/>
  </r>
  <r>
    <x v="36"/>
    <s v="02-02-01-003-008"/>
    <s v="02-02-01-003-008-04"/>
    <s v="Materiales y suministros -Articulos Deportivos"/>
    <s v="PAR DE PROTECTOR ANTEBRAZO PARA TAEKWONDO"/>
    <n v="46181520"/>
    <s v="MÍNIMA CUANTÍA"/>
    <n v="3"/>
    <n v="3"/>
    <n v="10"/>
    <n v="10"/>
    <n v="1600000"/>
    <s v="UNIDAD"/>
    <s v="NO SOLICITADAS"/>
  </r>
  <r>
    <x v="36"/>
    <s v="02-02-01-003-008"/>
    <s v="02-02-01-003-008-04"/>
    <s v="Materiales y suministros -Articulos Deportivos"/>
    <s v="PAR DE PROTECTOR DE ESPINILLA/CANILLA PARA TAEKWONDO"/>
    <n v="49221503"/>
    <s v="MÍNIMA CUANTÍA"/>
    <n v="3"/>
    <n v="3"/>
    <n v="10"/>
    <n v="10"/>
    <n v="1200000"/>
    <s v="UNIDAD"/>
    <s v="NO SOLICITADAS"/>
  </r>
  <r>
    <x v="36"/>
    <s v="02-02-01-003-008"/>
    <s v="02-02-01-003-008-04"/>
    <s v="Materiales y suministros -Articulos Deportivos"/>
    <s v="PROTECTOR GENITAL/PROTECTOR DE INGLE PARA TAEKWONDO"/>
    <n v="46181520"/>
    <s v="MÍNIMA CUANTÍA"/>
    <n v="3"/>
    <n v="3"/>
    <n v="10"/>
    <n v="10"/>
    <n v="1500000"/>
    <s v="UNIDAD"/>
    <s v="NO SOLICITADAS"/>
  </r>
  <r>
    <x v="36"/>
    <s v="02-02-01-003-008"/>
    <s v="02-02-01-003-008-04"/>
    <s v="Materiales y suministros -Articulos Deportivos"/>
    <s v="PINZAS MARCADORAS PARA ORIENTACIÓN"/>
    <n v="49221503"/>
    <s v="MÍNIMA CUANTÍA"/>
    <n v="3"/>
    <n v="3"/>
    <n v="10"/>
    <n v="20"/>
    <n v="500000"/>
    <s v="UNIDAD"/>
    <s v="NO SOLICITADAS"/>
  </r>
  <r>
    <x v="36"/>
    <s v="02-02-01-003-008"/>
    <s v="02-02-01-003-008-04"/>
    <s v="Materiales y suministros -Articulos Deportivos"/>
    <s v="SILUETAS PARA RIFLE NEUMÁTICO "/>
    <n v="49221500"/>
    <s v="MÍNIMA CUANTÍA"/>
    <n v="3"/>
    <n v="3"/>
    <n v="10"/>
    <n v="2250"/>
    <n v="1203750"/>
    <s v="UNIDAD"/>
    <s v="NO SOLICITADAS"/>
  </r>
  <r>
    <x v="36"/>
    <s v="02-02-01-003-008"/>
    <s v="02-02-01-003-008-04"/>
    <s v="Materiales y suministros -Articulos Deportivos"/>
    <s v="SILUETAS PARA PISTÓLA NEUMÁTICA"/>
    <n v="53121603"/>
    <s v="MÍNIMA CUANTÍA"/>
    <n v="3"/>
    <n v="3"/>
    <n v="10"/>
    <n v="1200"/>
    <n v="738000"/>
    <s v="UNIDAD"/>
    <s v="NO SOLICITADAS"/>
  </r>
  <r>
    <x v="36"/>
    <s v="02-02-02-008-005"/>
    <s v="02-02-02-008-005-03"/>
    <s v="Adquisición de servicios - Servicios de limpieza"/>
    <s v="AMARRE SERVICIO DE ASEO VF 2022"/>
    <n v="76111501"/>
    <s v="MÍNIMA CUANTÍA"/>
    <n v="2"/>
    <n v="5"/>
    <n v="10"/>
    <n v="1"/>
    <n v="10000000"/>
    <s v="GLOBAL"/>
    <s v="NO SOLICITADAS"/>
  </r>
  <r>
    <x v="36"/>
    <s v="02-02-02-007-003"/>
    <s v="02-02-02-007-003-02"/>
    <s v="Adquisición de servicios - Servicios de arrendamiento sin opción de compra de otros bienes"/>
    <s v="SERVICIO DE ALQUILER DE CARPAS Y TARIMAS"/>
    <n v="95131702"/>
    <s v="MÍNIMA CUANTÍA"/>
    <n v="2"/>
    <n v="5"/>
    <n v="10"/>
    <n v="1"/>
    <n v="36187900"/>
    <s v="GLOBAL"/>
    <s v="NO SOLICITADAS"/>
  </r>
  <r>
    <x v="36"/>
    <s v="02-02-02-009-007"/>
    <s v="02-02-02-009-007-01"/>
    <s v="Adquisición de servicios - Servicios de lavado, limpieza y teñido"/>
    <s v="SERVICIO LAVANDERIA LENCERIA VIGENCIA FUTURA 2021"/>
    <n v="91111502"/>
    <s v="MÍNIMA CUANTÍA"/>
    <n v="2"/>
    <n v="5"/>
    <n v="10"/>
    <n v="1"/>
    <n v="6009920"/>
    <s v="GLOBAL"/>
    <s v="NO SOLICITADAS"/>
  </r>
  <r>
    <x v="36"/>
    <s v="02-02-02-009-007"/>
    <s v="02-02-02-009-007-01"/>
    <s v="Adquisición de servicios - Servicios de lavado, limpieza y teñido"/>
    <s v="VIGENCIA FUTURA 2021 SERVICIO DE LAVANDERIA "/>
    <n v="91111502"/>
    <s v="MÍNIMA CUANTÍA"/>
    <n v="2"/>
    <n v="5"/>
    <n v="16"/>
    <n v="1"/>
    <n v="2360000"/>
    <s v="GLOBAL"/>
    <s v="NO SOLICITADAS"/>
  </r>
  <r>
    <x v="36"/>
    <s v="02-02-02-008-007"/>
    <s v="02-02-02-008-007-01-4"/>
    <s v="Adquisición de servicios - Servicios de mantenimiento y reparación de maquinaria y equipo de transporte"/>
    <s v="MANTENIMIENTO AUTOMOTORES VF 2021"/>
    <n v="78181507"/>
    <s v="MÍNIMA CUANTÍA"/>
    <n v="2"/>
    <n v="10"/>
    <n v="10"/>
    <n v="1"/>
    <n v="55890470"/>
    <s v="GLOBAL"/>
    <s v="SI APROBADAS"/>
  </r>
  <r>
    <x v="36"/>
    <s v="02-02-02-008-007"/>
    <s v="02-02-02-008-007-01-4"/>
    <s v="Adquisición de servicios - Servicios de mantenimiento y reparación de maquinaria y equipo de transporte"/>
    <s v="MANTENIMIENTO AUTOMOTORES VIGENCIA 2021"/>
    <n v="78181507"/>
    <s v="SELECCIÓN ABREVIADA MENOR CUANTÍA"/>
    <n v="2"/>
    <n v="10"/>
    <n v="10"/>
    <n v="1"/>
    <n v="90000000"/>
    <s v="GLOBAL"/>
    <s v="SI APROBADAS"/>
  </r>
  <r>
    <x v="36"/>
    <s v="02-02-02-008-007"/>
    <s v="02-02-02-008-007-01-4"/>
    <s v="Adquisición de servicios - Servicios de mantenimiento y reparación de maquinaria y equipo de transporte"/>
    <s v="AMARRE VF 2022  MANTENIMIENTO AUTOMOTORES"/>
    <n v="78181507"/>
    <s v="MÍNIMA CUANTÍA"/>
    <n v="2"/>
    <n v="10"/>
    <n v="10"/>
    <n v="1"/>
    <n v="13500000"/>
    <s v="GLOBAL"/>
    <s v="SI APROBADAS"/>
  </r>
  <r>
    <x v="36"/>
    <s v="02-02-02-006-004"/>
    <s v="02-02-02-006-004"/>
    <s v="Adquisición de servicios - Servicios de transporte de pasajeros"/>
    <s v="AMARRE VIGENCIA FUTURA 2022 RUTAS R10"/>
    <n v="78111803"/>
    <s v="SELECCIÓN ABREVIADA MENOR CUANTÍA"/>
    <n v="2"/>
    <n v="10"/>
    <n v="10"/>
    <n v="1"/>
    <n v="15000000"/>
    <s v="GLOBAL"/>
    <s v="SI APROBADAS"/>
  </r>
  <r>
    <x v="36"/>
    <s v="02-02-02-006-004"/>
    <s v="02-02-02-006-004"/>
    <s v="Adquisición de servicios - Servicios de transporte de pasajeros"/>
    <s v="VIGENCIA FUTURA 2021 RUTAS R10"/>
    <n v="78111803"/>
    <s v="SELECCIÓN ABREVIADA MENOR CUANTÍA"/>
    <n v="2"/>
    <n v="10"/>
    <n v="10"/>
    <n v="1"/>
    <n v="153135610"/>
    <s v="GLOBAL"/>
    <s v="SI APROBADAS"/>
  </r>
  <r>
    <x v="36"/>
    <s v="02-02-02-008-003"/>
    <s v="02-02-02-008-003-04-4"/>
    <s v="Adquisición de servicios - Servicios de ensayo y análisis técnicos"/>
    <s v="AMARRE VIGENCIA FUTURA 2022 ANALISIS DE AGUAS Y ALIMENTOS"/>
    <n v="85151508"/>
    <s v="MÍNIMA CUANTÍA"/>
    <n v="2"/>
    <n v="10"/>
    <n v="10"/>
    <n v="1"/>
    <n v="990500"/>
    <s v="GLOBAL"/>
    <s v="SI APROBADAS"/>
  </r>
  <r>
    <x v="36"/>
    <s v="02-02-02-008-003"/>
    <s v="02-02-02-008-003-04-4"/>
    <s v="Adquisición de servicios - Servicios de ensayo y análisis técnicos"/>
    <s v="ANALISIS DE AGUAS Y ALIMENTOS VIGENCIA 2021"/>
    <n v="85151508"/>
    <s v="MÍNIMA CUANTÍA"/>
    <n v="2"/>
    <n v="10"/>
    <n v="10"/>
    <n v="1"/>
    <n v="6495000"/>
    <s v="GLOBAL"/>
    <s v="SI APROBADAS"/>
  </r>
  <r>
    <x v="36"/>
    <s v="02-02-02-008-003"/>
    <s v="02-02-02-008-003-04-4"/>
    <s v="Adquisición de servicios - Servicios de ensayo y análisis técnicos"/>
    <s v="VIGENCIA FUTURA 2021 ANALISIS DE AGUAS Y ALIMENTOS "/>
    <n v="85151508"/>
    <s v="MÍNIMA CUANTÍA"/>
    <n v="2"/>
    <n v="10"/>
    <n v="10"/>
    <n v="1"/>
    <n v="6290000"/>
    <s v="GLOBAL"/>
    <s v="SI APROBADAS"/>
  </r>
  <r>
    <x v="36"/>
    <s v="08-01-02-006"/>
    <s v="08-01-02-006"/>
    <s v="Impuestos - Impuesto sobre vehículos automotores"/>
    <s v="IMPUESTO AUTOMOVIL MAZDA 2 "/>
    <n v="93151610"/>
    <s v="CONTRATACIÓN DIRECTA"/>
    <n v="3"/>
    <n v="1"/>
    <n v="10"/>
    <n v="1"/>
    <n v="232200"/>
    <s v="GLOBAL"/>
    <s v="NO SOLICITADAS"/>
  </r>
  <r>
    <x v="36"/>
    <s v="08-01-02-006"/>
    <s v="08-01-02-006"/>
    <s v="Impuestos - Impuesto sobre vehículos automotores"/>
    <s v="IMPUESTO SEMAFORIZACION MAZDA 2 "/>
    <n v="93151610"/>
    <s v="CONTRATACIÓN DIRECTA"/>
    <n v="3"/>
    <n v="1"/>
    <n v="10"/>
    <n v="1"/>
    <n v="31000"/>
    <s v="GLOBAL"/>
    <s v="NO SOLICITADAS"/>
  </r>
  <r>
    <x v="36"/>
    <s v="08-01-02-006"/>
    <s v="08-01-02-006"/>
    <s v="Impuestos - Impuesto sobre vehículos automotores"/>
    <s v="IMPUESTO VEHICULO YZU 043 "/>
    <n v="93151610"/>
    <s v="CONTRATACIÓN DIRECTA"/>
    <n v="3"/>
    <n v="1"/>
    <n v="10"/>
    <n v="1"/>
    <n v="61000"/>
    <s v="GLOBAL"/>
    <s v="NO SOLICITADAS"/>
  </r>
  <r>
    <x v="36"/>
    <s v="08-01-02-006"/>
    <s v="08-01-02-006"/>
    <s v="Impuestos - Impuesto sobre vehículos automotores"/>
    <s v="IMPUESTO VEHICULO GCW 763 "/>
    <n v="93151610"/>
    <s v="CONTRATACIÓN DIRECTA"/>
    <n v="3"/>
    <n v="1"/>
    <n v="10"/>
    <n v="1"/>
    <n v="61000"/>
    <s v="GLOBAL"/>
    <s v="NO SOLICITADAS"/>
  </r>
  <r>
    <x v="36"/>
    <s v="08-01-02-006"/>
    <s v="08-01-02-006"/>
    <s v="Impuestos - Impuesto sobre vehículos automotores"/>
    <s v="IMPUESTO VEHICULO GCW 766"/>
    <n v="93151610"/>
    <s v="CONTRATACIÓN DIRECTA"/>
    <n v="3"/>
    <n v="1"/>
    <n v="10"/>
    <n v="1"/>
    <n v="61000"/>
    <s v="GLOBAL"/>
    <s v="NO SOLICITADAS"/>
  </r>
  <r>
    <x v="36"/>
    <s v="08-03"/>
    <s v="08-03"/>
    <s v="Tasas y derechos administrativos"/>
    <s v="IMPUESTO CAR "/>
    <n v="93151610"/>
    <s v="CONTRATACIÓN DIRECTA"/>
    <n v="3"/>
    <n v="1"/>
    <n v="10"/>
    <n v="1"/>
    <n v="15397355"/>
    <s v="GLOBAL"/>
    <s v="NO SOLICITADAS"/>
  </r>
  <r>
    <x v="36"/>
    <s v="02-02-02-006-009"/>
    <s v="02-02-02-006-009-01"/>
    <s v="Adquisición de servicios - Servicios de distribución de electricidad, y servicios de distribución de gas (por cuenta propia)"/>
    <s v="GAS NATURAL"/>
    <n v="83101601"/>
    <s v="CONTRATACIÓN DIRECTA"/>
    <n v="3"/>
    <n v="1"/>
    <n v="10"/>
    <n v="1"/>
    <n v="21528620"/>
    <s v="GLOBAL"/>
    <s v="NO SOLICITADAS"/>
  </r>
  <r>
    <x v="36"/>
    <s v="02-02-02-008-004"/>
    <s v="02-02-02-008-004-01"/>
    <s v="Adquisición de servicios - Servicios de telefonía y otras telecomunicaciones"/>
    <s v="TELEFONIA FIJA"/>
    <n v="83111503"/>
    <s v="CONTRATACIÓN DIRECTA"/>
    <n v="3"/>
    <n v="1"/>
    <n v="10"/>
    <n v="1"/>
    <n v="5974630"/>
    <s v="GLOBAL"/>
    <s v="NO SOLICITADAS"/>
  </r>
  <r>
    <x v="36"/>
    <s v="02-02-02-008-004"/>
    <s v="02-02-02-008-004-02"/>
    <s v="Adquisición de servicios - Servicios de telecomunicaciones a través de internet"/>
    <s v="INTERNET"/>
    <n v="81111509"/>
    <s v="CONTRATACIÓN DIRECTA"/>
    <n v="3"/>
    <n v="1"/>
    <n v="10"/>
    <n v="1"/>
    <n v="32599813"/>
    <s v="GLOBAL"/>
    <s v="NO SOLICITADAS"/>
  </r>
  <r>
    <x v="36"/>
    <s v="02-02-02-009-004"/>
    <s v="02-02-02-009-004-01"/>
    <s v="Adquisición de servicios - Servicios de alcantarillado, servicios de limpieza, tratamiento de aguas residuales y tanques sépticos"/>
    <s v="ALCANTARILLADO Y ASEO"/>
    <n v="83101500"/>
    <s v="CONTRATACIÓN DIRECTA"/>
    <n v="3"/>
    <n v="1"/>
    <n v="10"/>
    <n v="1"/>
    <n v="43527866"/>
    <s v="GLOBAL"/>
    <s v="NO SOLICITADAS"/>
  </r>
  <r>
    <x v="36"/>
    <s v="02-02-02-008-007"/>
    <s v="02-02-02-008-007-01-5"/>
    <s v="Adquisición de servicios - Servicios de mantenimiento y reparación de otra maquinaria y otro equipo"/>
    <s v="MANTENIMIENTO DE CUARTOS FRIOS, NEVERAS,CALDERAS,AUTOSERVICIO,MARMITAS,MAQUINARIA SASTRERIA, AIRES ACONDICIONADOS, CALDERINES  CALENTADORES DE AGUA, SUBESTACIONES, PARARAYOS Y UPS"/>
    <n v="72151802"/>
    <s v="MÍNIMA CUANTÍA"/>
    <n v="3"/>
    <n v="1"/>
    <n v="10"/>
    <n v="1"/>
    <n v="61078216.229999997"/>
    <s v="GLOBAL"/>
    <s v="NO SOLICITADAS"/>
  </r>
  <r>
    <x v="36"/>
    <s v="02-02-02-007-003"/>
    <s v="02-02-02-007-003-01"/>
    <s v="Adquisición de servicios - Servicios de arrendamiento o alquiler de maquinaria y equipo sin operario"/>
    <s v="SERVICIO DE FOTOCOPIADO IMPRESIÓN Y SCANNER"/>
    <n v="80161801"/>
    <s v="MÍNIMA CUANTÍA"/>
    <n v="3"/>
    <n v="6"/>
    <n v="10"/>
    <n v="1"/>
    <n v="7000000"/>
    <s v="GLOBAL"/>
    <s v="NO SOLICITADAS"/>
  </r>
  <r>
    <x v="36"/>
    <s v="02-02-02-008-005"/>
    <s v="02-02-02-008-005-03"/>
    <s v="Adquisición de servicios - Servicios de limpieza"/>
    <s v="SERVICIO DE FUMIGACIÓN, LAVADO Y DESINFECCIÓN DE TECHOS PARA PREVENCIÓN DE INFECCIONES SANITARIAS A TODO COSTO PARA LA ESCUELA DE SUBOFICIALES FAC &quot; CT. ANDRES M. DIAZ&quot;."/>
    <n v="72102103"/>
    <s v="MÍNIMA CUANTÍA"/>
    <n v="4"/>
    <n v="5"/>
    <n v="10"/>
    <n v="1"/>
    <n v="37927267.5"/>
    <s v="GLOBAL"/>
    <s v="NO SOLICITADAS"/>
  </r>
  <r>
    <x v="36"/>
    <s v="02-02-02-005-004"/>
    <s v="02-02-02-005-004-02-5"/>
    <s v="Adquisición de servicios - Servicios generales de construcción de tuberías y cables locales, y obras conexas"/>
    <s v="MANTENIMIENTO A TODO COSTO DE LA PTAP"/>
    <n v="72101507"/>
    <s v="MÍNIMA CUANTÍA"/>
    <n v="3"/>
    <n v="6"/>
    <n v="10"/>
    <n v="1"/>
    <n v="67420177.769999996"/>
    <s v="GLOBAL"/>
    <s v="NO SOLICITADAS"/>
  </r>
  <r>
    <x v="36"/>
    <s v="02-02-01-003-004"/>
    <s v="02-02-01-003-004-02"/>
    <s v="Materiales y suministros - Productos químicos inorgánicos básicos n. C. P."/>
    <s v=" HIPOCLORITO DE SODIO AL 13% "/>
    <n v="12141901"/>
    <s v="SELECCIÓN ABREVIADA MENOR CUANTÍA"/>
    <n v="2"/>
    <n v="6"/>
    <n v="10"/>
    <n v="45"/>
    <n v="19800000"/>
    <s v="UNIDAD"/>
    <s v="NO SOLICITADAS"/>
  </r>
  <r>
    <x v="36"/>
    <s v="02-02-01-003-004"/>
    <s v="02-02-01-003-004-02"/>
    <s v="Materiales y suministros - Productos químicos inorgánicos básicos n. C. P."/>
    <s v="HIDROXICLORURO DE ALUMINIO "/>
    <n v="12352305"/>
    <s v="SELECCIÓN ABREVIADA MENOR CUANTÍA"/>
    <n v="2"/>
    <n v="6"/>
    <n v="10"/>
    <n v="35"/>
    <n v="19071535"/>
    <s v="UNIDAD"/>
    <s v="NO SOLICITADAS"/>
  </r>
  <r>
    <x v="36"/>
    <s v="02-02-01-003-004"/>
    <s v="02-02-01-003-004-02"/>
    <s v="Materiales y suministros - Productos químicos inorgánicos básicos n. C. P."/>
    <s v="KIT DE REACTIVOS  PARA MEDICION DE HIERRO"/>
    <n v="12161503"/>
    <s v="SELECCIÓN ABREVIADA MENOR CUANTÍA"/>
    <n v="2"/>
    <n v="6"/>
    <n v="10"/>
    <n v="8"/>
    <n v="646408"/>
    <s v="UNIDAD"/>
    <s v="NO SOLICITADAS"/>
  </r>
  <r>
    <x v="36"/>
    <s v="02-02-01-003-004"/>
    <s v="02-02-01-003-004-02"/>
    <s v="Materiales y suministros - Productos químicos inorgánicos básicos n. C. P."/>
    <s v="KIT REACTIVOS PARA MEDICION DE DUREZA"/>
    <n v="12161503"/>
    <s v="SELECCIÓN ABREVIADA MENOR CUANTÍA"/>
    <n v="2"/>
    <n v="6"/>
    <n v="10"/>
    <n v="6"/>
    <n v="684012"/>
    <s v="UNIDAD"/>
    <s v="NO SOLICITADAS"/>
  </r>
  <r>
    <x v="36"/>
    <s v="02-02-01-003-004"/>
    <s v="02-02-01-003-004-02"/>
    <s v="Materiales y suministros - Productos químicos inorgánicos básicos n. C. P."/>
    <s v="KIT DE REACTIVOS  PARA MEDICION DE CLORO"/>
    <n v="12161503"/>
    <s v="SELECCIÓN ABREVIADA MENOR CUANTÍA"/>
    <n v="2"/>
    <n v="6"/>
    <n v="10"/>
    <n v="6"/>
    <n v="705432"/>
    <s v="UNIDAD"/>
    <s v="NO SOLICITADAS"/>
  </r>
  <r>
    <x v="36"/>
    <s v="02-02-01-003-004"/>
    <s v="02-02-01-003-004-06"/>
    <s v="Materiales y suministros - Abonos y plaguicidas"/>
    <s v="HERBICIDA"/>
    <n v="10191509"/>
    <s v="SELECCIÓN ABREVIADA MENOR CUANTÍA"/>
    <n v="2"/>
    <n v="6"/>
    <n v="10"/>
    <n v="11"/>
    <n v="1351900"/>
    <s v="UNIDAD"/>
    <s v="NO SOLICITADAS"/>
  </r>
  <r>
    <x v="36"/>
    <s v="02-02-01-003-004"/>
    <s v="02-02-01-003-004-06"/>
    <s v="Materiales y suministros - Abonos y plaguicidas"/>
    <s v="ABONO FOLIAR"/>
    <n v="10191509"/>
    <s v="SELECCIÓN ABREVIADA MENOR CUANTÍA"/>
    <n v="2"/>
    <n v="6"/>
    <n v="10"/>
    <n v="12"/>
    <n v="765600"/>
    <s v="UNIDAD"/>
    <s v="NO SOLICITADAS"/>
  </r>
  <r>
    <x v="36"/>
    <s v="02-02-01-003-004"/>
    <s v="02-02-01-003-004-06"/>
    <s v="Materiales y suministros - Abonos y plaguicidas"/>
    <s v="AGUA DESTILADA"/>
    <n v="10191509"/>
    <s v="SELECCIÓN ABREVIADA MENOR CUANTÍA"/>
    <n v="2"/>
    <n v="6"/>
    <n v="10"/>
    <n v="7"/>
    <n v="282100"/>
    <s v="UNIDAD"/>
    <s v="NO SOLICITADAS"/>
  </r>
  <r>
    <x v="36"/>
    <s v="02-02-01-003-004"/>
    <s v="02-02-01-003-004-06"/>
    <s v="Materiales y suministros - Abonos y plaguicidas"/>
    <s v="ACIDO NITRICO"/>
    <n v="10191509"/>
    <s v="SELECCIÓN ABREVIADA MENOR CUANTÍA"/>
    <n v="2"/>
    <n v="6"/>
    <n v="10"/>
    <n v="4"/>
    <n v="2113440"/>
    <s v="UNIDAD"/>
    <s v="NO SOLICITADAS"/>
  </r>
  <r>
    <x v="36"/>
    <s v="02-02-01-003-004"/>
    <s v="02-02-01-003-004-06"/>
    <s v="Materiales y suministros - Abonos y plaguicidas"/>
    <s v="TRIPLE 15"/>
    <n v="51101800"/>
    <s v="SELECCIÓN ABREVIADA MENOR CUANTÍA"/>
    <n v="2"/>
    <n v="6"/>
    <n v="10"/>
    <n v="5"/>
    <n v="325000"/>
    <s v="UNIDAD"/>
    <s v="NO SOLICITADAS"/>
  </r>
  <r>
    <x v="36"/>
    <s v="02-02-01-003-002"/>
    <s v="02-02-01-003-002-01"/>
    <s v="Materiales y suministros - Pasta de papel, papel y cartón"/>
    <s v="SOBRE DE MANILA ESPECIAL OFICIO PAQUETE X 100"/>
    <n v="60121120"/>
    <s v="MÍNIMA CUANTÍA"/>
    <n v="3"/>
    <n v="2"/>
    <n v="10"/>
    <n v="200"/>
    <n v="26200"/>
    <s v="UNIDAD"/>
    <s v="NO SOLICITADAS"/>
  </r>
  <r>
    <x v="36"/>
    <s v="02-02-01-003-002"/>
    <s v="02-02-01-003-002-01"/>
    <s v="Materiales y suministros - Pasta de papel, papel y cartón"/>
    <s v="SOBRE DE MANILA MEDIO OFICIO PAQUETE X 100"/>
    <n v="44122100"/>
    <s v="MÍNIMA CUANTÍA"/>
    <n v="3"/>
    <n v="2"/>
    <n v="10"/>
    <n v="200"/>
    <n v="26200"/>
    <s v="UNIDAD"/>
    <s v="NO SOLICITADAS"/>
  </r>
  <r>
    <x v="36"/>
    <s v="02-02-01-003-006"/>
    <s v="02-02-01-003-006-09"/>
    <s v="Materiales y suministros - Otros productos plásticos"/>
    <s v="CINTA ADHESIVA DE EMPAQUE 2&quot;"/>
    <n v="44122100"/>
    <s v="MÍNIMA CUANTÍA"/>
    <n v="3"/>
    <n v="2"/>
    <n v="10"/>
    <n v="111"/>
    <n v="330003"/>
    <s v="UNIDAD"/>
    <s v="NO SOLICITADAS"/>
  </r>
  <r>
    <x v="36"/>
    <s v="02-02-01-003-006"/>
    <s v="02-02-01-003-006-09"/>
    <s v="Materiales y suministros - Otros productos plásticos"/>
    <s v="CINTA ADHESIVA TRANSPARENTE 12 MM X 40 MTS"/>
    <n v="27112309"/>
    <s v="MÍNIMA CUANTÍA"/>
    <n v="3"/>
    <n v="2"/>
    <n v="10"/>
    <n v="9"/>
    <n v="52497"/>
    <s v="UNIDAD"/>
    <s v="NO SOLICITADAS"/>
  </r>
  <r>
    <x v="36"/>
    <s v="02-02-01-004-002"/>
    <s v="02-02-01-004-002"/>
    <s v="Materiales y suministros - Productos metálicos elaborados (excepto maquinaria y equipo)"/>
    <s v="CLIP ESTANDAR METALICO X 100"/>
    <n v="44121618"/>
    <s v="MÍNIMA CUANTÍA"/>
    <n v="3"/>
    <n v="2"/>
    <n v="10"/>
    <n v="62"/>
    <n v="53878"/>
    <s v="UNIDAD"/>
    <s v="NO SOLICITADAS"/>
  </r>
  <r>
    <x v="36"/>
    <s v="02-02-01-004-002"/>
    <s v="02-02-01-004-002"/>
    <s v="Materiales y suministros - Productos metálicos elaborados (excepto maquinaria y equipo)"/>
    <s v="GRAPA No. 26/6 CAJA X 5000"/>
    <n v="14111813"/>
    <s v="MÍNIMA CUANTÍA"/>
    <n v="3"/>
    <n v="2"/>
    <n v="10"/>
    <n v="20"/>
    <n v="59740"/>
    <s v="UNIDAD"/>
    <s v="NO SOLICITADAS"/>
  </r>
  <r>
    <x v="36"/>
    <s v="02-02-01-004-002"/>
    <s v="02-02-01-004-002"/>
    <s v="Materiales y suministros - Productos metálicos elaborados (excepto maquinaria y equipo)"/>
    <s v="LAPIZ No. 2  UNIDAD"/>
    <n v="44121708"/>
    <s v="MÍNIMA CUANTÍA"/>
    <n v="3"/>
    <n v="2"/>
    <n v="10"/>
    <n v="500"/>
    <n v="281500"/>
    <s v="UNIDAD"/>
    <s v="NO SOLICITADAS"/>
  </r>
  <r>
    <x v="36"/>
    <s v="02-02-01-003-002"/>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MINUTA 200 FOLIOS"/>
    <n v="14111511"/>
    <s v="MÍNIMA CUANTÍA"/>
    <n v="3"/>
    <n v="2"/>
    <n v="10"/>
    <n v="53"/>
    <n v="890400"/>
    <s v="UNIDAD"/>
    <s v="NO SOLICITADAS"/>
  </r>
  <r>
    <x v="36"/>
    <s v="02-02-01-003-008"/>
    <s v="02-02-01-003-008-09"/>
    <s v="Materiales y suministros - Otros artículos manufacturados n. C. P."/>
    <s v="MARCADOR BORRABLE COLOR AZUL "/>
    <n v="44121900"/>
    <s v="MÍNIMA CUANTÍA"/>
    <n v="3"/>
    <n v="2"/>
    <n v="10"/>
    <n v="70"/>
    <n v="121590"/>
    <s v="UNIDAD"/>
    <s v="NO SOLICITADAS"/>
  </r>
  <r>
    <x v="36"/>
    <s v="02-02-01-003-008"/>
    <s v="02-02-01-003-008-09"/>
    <s v="Materiales y suministros - Otros artículos manufacturados n. C. P."/>
    <s v="MARCADOR PERMANENTE CAJA X 10 "/>
    <n v="44121701"/>
    <s v="MÍNIMA CUANTÍA"/>
    <n v="3"/>
    <n v="2"/>
    <n v="10"/>
    <n v="40"/>
    <n v="746680"/>
    <s v="UNIDAD"/>
    <s v="NO SOLICITADAS"/>
  </r>
  <r>
    <x v="36"/>
    <s v="02-02-01-003-002"/>
    <s v="02-02-01-003-002-01"/>
    <s v="Materiales y suministros - Pasta de papel, papel y cartón"/>
    <s v="PAPEL BOND 75G CARTA CAJA X 10 RESMAS"/>
    <n v="14111511"/>
    <s v="MÍNIMA CUANTÍA"/>
    <n v="3"/>
    <n v="2"/>
    <n v="10"/>
    <n v="400"/>
    <n v="5140800"/>
    <s v="UNIDAD"/>
    <s v="NO SOLICITADAS"/>
  </r>
  <r>
    <x v="36"/>
    <s v="02-02-01-004-005"/>
    <s v="02-02-01-004-005-01"/>
    <s v="Materiales y suministros - Máquinas para oficina y contabilidad, y sus partes y accesorios"/>
    <s v="CORTADORA GUILLOTINA DE PALANCA"/>
    <n v="44122100"/>
    <s v="MÍNIMA CUANTÍA"/>
    <n v="3"/>
    <n v="2"/>
    <n v="10"/>
    <n v="10"/>
    <n v="1060890"/>
    <s v="UNIDAD"/>
    <s v="NO SOLICITADAS"/>
  </r>
  <r>
    <x v="36"/>
    <s v="02-02-01-003-008"/>
    <s v="02-02-01-003-008-09"/>
    <s v="Materiales y suministros - Otros artículos manufacturados n. C. P."/>
    <s v="BOLIGRAFO NEGRO"/>
    <n v="44121716"/>
    <s v="MÍNIMA CUANTÍA"/>
    <n v="3"/>
    <n v="2"/>
    <n v="10"/>
    <n v="70"/>
    <n v="43400"/>
    <s v="UNIDAD"/>
    <s v="NO SOLICITADAS"/>
  </r>
  <r>
    <x v="36"/>
    <s v="02-02-01-003-002"/>
    <s v="02-02-01-003-002-01"/>
    <s v="Materiales y suministros - Pasta de papel, papel y cartón"/>
    <s v="PAPEL BOND, DE 75 G/M2 TAMAÑO OFICIO CAJA X 10 RESMAS"/>
    <n v="60121120"/>
    <s v="MÍNIMA CUANTÍA"/>
    <n v="3"/>
    <n v="2"/>
    <n v="10"/>
    <n v="350"/>
    <n v="5331200"/>
    <s v="UNIDAD"/>
    <s v="NO SOLICITADAS"/>
  </r>
  <r>
    <x v="36"/>
    <s v="02-02-01-003-008"/>
    <s v="02-02-01-003-008-09"/>
    <s v="Materiales y suministros - Otros artículos manufacturados n. C. P."/>
    <s v="GANCHO TIPO GRAPA REFERENCIA 23/14 caja x 5000 und"/>
    <n v="44121612"/>
    <s v="MÍNIMA CUANTÍA"/>
    <n v="3"/>
    <n v="2"/>
    <n v="10"/>
    <n v="22"/>
    <n v="125136"/>
    <s v="UNIDAD"/>
    <s v="NO SOLICITADAS"/>
  </r>
  <r>
    <x v="36"/>
    <s v="02-02-01-003-008"/>
    <s v="02-02-01-003-008-09"/>
    <s v="Materiales y suministros - Otros artículos manufacturados n. C. P."/>
    <s v="RESALTADOR DESECHABLE COLORES SURTIDOS caja x 10 UNID "/>
    <n v="44121906"/>
    <s v="MÍNIMA CUANTÍA"/>
    <n v="3"/>
    <n v="2"/>
    <n v="10"/>
    <n v="57"/>
    <n v="891081"/>
    <s v="UNIDAD"/>
    <s v="NO SOLICITADAS"/>
  </r>
  <r>
    <x v="36"/>
    <s v="02-02-01-003-008"/>
    <s v="02-02-01-003-008-09"/>
    <s v="Materiales y suministros - Otros artículos manufacturados n. C. P."/>
    <s v="BISTURI CON MARCO EN PLASTICO"/>
    <n v="31201610"/>
    <s v="MÍNIMA CUANTÍA"/>
    <n v="3"/>
    <n v="2"/>
    <n v="10"/>
    <n v="260"/>
    <n v="160940"/>
    <s v="UNIDAD"/>
    <s v="NO SOLICITADAS"/>
  </r>
  <r>
    <x v="36"/>
    <s v="02-02-01-003-008"/>
    <s v="02-02-01-003-008-09"/>
    <s v="Materiales y suministros - Otros artículos manufacturados n. C. P."/>
    <s v="BORRADOR PARA TABLERO "/>
    <n v="44121900"/>
    <s v="MÍNIMA CUANTÍA"/>
    <n v="3"/>
    <n v="2"/>
    <n v="10"/>
    <n v="70"/>
    <n v="129920"/>
    <s v="UNIDAD"/>
    <s v="NO SOLICITADAS"/>
  </r>
  <r>
    <x v="36"/>
    <s v="02-02-01-003-005"/>
    <s v="02-02-01-003-005-04"/>
    <s v="Materiales y suministros - Productos químicos n. C. P."/>
    <s v="PEGANTE EN BARRA PRESENTACIÓN DE 40 GR CON GLICERINA"/>
    <n v="44122100"/>
    <s v="MÍNIMA CUANTÍA"/>
    <n v="3"/>
    <n v="2"/>
    <n v="10"/>
    <n v="54"/>
    <n v="118422"/>
    <s v="UNIDAD"/>
    <s v="NO SOLICITADAS"/>
  </r>
  <r>
    <x v="36"/>
    <s v="02-02-01-003-008"/>
    <s v="02-02-01-003-008-09"/>
    <s v="Materiales y suministros - Otros artículos manufacturados n. C. P."/>
    <s v="CORRECTOR LIQUIDO "/>
    <n v="44121600"/>
    <s v="MÍNIMA CUANTÍA"/>
    <n v="3"/>
    <n v="2"/>
    <n v="10"/>
    <n v="85"/>
    <n v="126480"/>
    <s v="UNIDAD"/>
    <s v="NO SOLICITADAS"/>
  </r>
  <r>
    <x v="36"/>
    <s v="02-02-01-003-005"/>
    <s v="02-02-01-003-005-01"/>
    <s v="Materiales y suministros - Pinturas y barnices y productos relacionados; colores para la pintura artística; tintas"/>
    <s v="TINTA PARA SELLOS DE CAUCHO"/>
    <n v="23241901"/>
    <s v="MÍNIMA CUANTÍA"/>
    <n v="3"/>
    <n v="2"/>
    <n v="10"/>
    <n v="25"/>
    <n v="62175"/>
    <s v="UNIDAD"/>
    <s v="NO SOLICITADAS"/>
  </r>
  <r>
    <x v="36"/>
    <s v="02-02-01-004-002"/>
    <s v="02-02-01-004-002"/>
    <s v="Materiales y suministros - Productos metálicos elaborados (excepto maquinaria y equipo)"/>
    <s v="GANCHO TIPO CLIP MARIPOSA caja x 50"/>
    <n v="44122100"/>
    <s v="MÍNIMA CUANTÍA"/>
    <n v="3"/>
    <n v="2"/>
    <n v="10"/>
    <n v="35"/>
    <n v="87465"/>
    <s v="UNIDAD"/>
    <s v="NO SOLICITADAS"/>
  </r>
  <r>
    <x v="36"/>
    <s v="02-02-01-004-005"/>
    <s v="02-02-01-004-005-01"/>
    <s v="Materiales y suministros - Máquinas para oficina y contabilidad, y sus partes y accesorios"/>
    <s v="COSEDORA PARA GRAPA NO. 26/6 caja x 5000"/>
    <n v="44122000"/>
    <s v="MÍNIMA CUANTÍA"/>
    <n v="3"/>
    <n v="2"/>
    <n v="10"/>
    <n v="30"/>
    <n v="450180"/>
    <s v="UNIDAD"/>
    <s v="NO SOLICITADAS"/>
  </r>
  <r>
    <x v="36"/>
    <s v="02-02-01-004-005"/>
    <s v="02-02-01-004-005-01"/>
    <s v="Materiales y suministros - Máquinas para oficina y contabilidad, y sus partes y accesorios"/>
    <s v="PERFORADORA  TAMAÑO MENOR O IGUAL A 10 CM, 2 PERFORACIONES, CAPACIDAD DE HOJAS A PERFORAR MAYOR A 10 Y MENOR O IGUAL A 25"/>
    <n v="44122000"/>
    <s v="MÍNIMA CUANTÍA"/>
    <n v="3"/>
    <n v="2"/>
    <n v="10"/>
    <n v="26"/>
    <n v="171730"/>
    <s v="UNIDAD"/>
    <s v="NO SOLICITADAS"/>
  </r>
  <r>
    <x v="36"/>
    <s v="02-02-01-004-002"/>
    <s v="02-02-01-004-002"/>
    <s v="Materiales y suministros - Productos metálicos elaborados (excepto maquinaria y equipo)"/>
    <s v="GANCHO TIPO LEGAJADOR GANCHO, PISADOR Y CORREDERA EN POLIPROPILENO TRANSPARENTE PARA ALMACENAR HASTA 1000 HOJAS  / GANCHO LEGAJADOR PLÁSTICO"/>
    <n v="44122010"/>
    <s v="MÍNIMA CUANTÍA"/>
    <n v="3"/>
    <n v="2"/>
    <n v="10"/>
    <n v="32"/>
    <n v="105440"/>
    <s v="UNIDAD"/>
    <s v="NO SOLICITADAS"/>
  </r>
  <r>
    <x v="36"/>
    <s v="02-02-01-003-002"/>
    <s v="02-02-01-003-002-01"/>
    <s v="Materiales y suministros - Pasta de papel, papel y cartón"/>
    <s v="CARPETA DESACIDIFICADA DE CUATRO ALETAS (CON SOLAPAS LATERALES) TAMAÑO OFICIO ELABORADAS EN MATERIAL PROPALCOTE DE  CALIBRE 300GRS/M2 O 320GRS/M2 PH NEUTRO DIMENSIONES TOTAL :ANCHO 69.5 X LARGO 69.5 DE LA BASE CENTRAL:ANCHO 22 CM X LARGO 35CM DE LAS ALETAS LATERALES ANCHO:22 CM X LARGO 35 CM ANCHO 25.2 CM X LARGO 35CM DE LAS ALETAS SUPERIORES ANCHO:22.5 X LARGO 17CM CAPACIDAD  MÁXIMA DE 200 FOLIOS CON RÓTULO FAC"/>
    <n v="44122100"/>
    <s v="MÍNIMA CUANTÍA"/>
    <n v="3"/>
    <n v="2"/>
    <n v="10"/>
    <n v="400"/>
    <n v="742400"/>
    <s v="UNIDAD"/>
    <s v="NO SOLICITADAS"/>
  </r>
  <r>
    <x v="36"/>
    <s v="02-02-01-003-002"/>
    <s v="02-02-01-003-002-01"/>
    <s v="Materiales y suministros - Pasta de papel, papel y cartón"/>
    <s v="CARPETA DESACIDIFICADO TAMAÑO OFICIO, CARPETA DISEÑADA A DOS TAPAS SEPARADAS (CARATULA Y CONTRA - CARATULA) CALIBRE DE CARTÓN 900 GRS/M2 MATERIAL ESTABLE DESACIDIFICADO. PH NEUTRO. DIMENSIONES 34,5 X 24,5 CM."/>
    <n v="44121906"/>
    <s v="MÍNIMA CUANTÍA"/>
    <n v="3"/>
    <n v="2"/>
    <n v="10"/>
    <n v="350"/>
    <n v="383250"/>
    <s v="UNIDAD"/>
    <s v="NO SOLICITADAS"/>
  </r>
  <r>
    <x v="36"/>
    <s v="02-02-01-003-006"/>
    <s v="02-02-01-003-006-03"/>
    <s v="Materiales y suministros - Semimanufacturas de plástico"/>
    <s v="GUÍAS SEPARADORAS EN POLIPROPILENO DE TAMAÑO (105) 27,9 X 22 CM, EN PAQUETES DE 5 UND, TEXTO DE LAS PESTAÑAS 1-5, CON 3 PERFORACIONES, PESTAÑA DE COLORES"/>
    <n v="44121505"/>
    <s v="MÍNIMA CUANTÍA"/>
    <n v="3"/>
    <n v="2"/>
    <n v="10"/>
    <n v="30"/>
    <n v="58440"/>
    <s v="UNIDAD"/>
    <s v="NO SOLICITADAS"/>
  </r>
  <r>
    <x v="36"/>
    <s v="02-02-01-003-002"/>
    <s v="02-02-01-003-002-01"/>
    <s v="Materiales y suministros - Pasta de papel, papel y cartón"/>
    <s v="ROTULO ADHESIVO: DE TRANSFERENCIA FONDO BLANCO TAMAÑO 6X3 CMS, BUJE 2,5CM DE DIÁMETRO PUNTA REDONDA. POR ROLLOS."/>
    <n v="46151715"/>
    <s v="MÍNIMA CUANTÍA"/>
    <n v="3"/>
    <n v="2"/>
    <n v="10"/>
    <n v="10"/>
    <n v="1884250"/>
    <s v="UNIDAD"/>
    <s v="NO SOLICITADAS"/>
  </r>
  <r>
    <x v="36"/>
    <s v="02-02-01-003-002"/>
    <s v="02-02-01-003-002-01"/>
    <s v="Materiales y suministros - Pasta de papel, papel y cartón"/>
    <s v="SOBRE LORD PAPEL FINO,  MAYOR O IGUAL A 75 G/M2, TAMAÑO 18,4 X 13,4 CM, SIN IMPRESIÓN INTERIOR, PRESENTACIÓN EXTERIOR SIN VENTANILLA, SOLAPA UNIVERSAL SIN ADHESIVO. "/>
    <n v="44121804"/>
    <s v="MÍNIMA CUANTÍA"/>
    <n v="3"/>
    <n v="2"/>
    <n v="10"/>
    <n v="60"/>
    <n v="22860"/>
    <s v="UNIDAD"/>
    <s v="NO SOLICITADAS"/>
  </r>
  <r>
    <x v="36"/>
    <s v="02-02-01-003-002"/>
    <s v="02-02-01-003-002-01"/>
    <s v="Materiales y suministros - Pasta de papel, papel y cartón"/>
    <s v="TARJETA LORD – SOBRE LORD + TARJETA BLANCO "/>
    <n v="14111615"/>
    <s v="MÍNIMA CUANTÍA"/>
    <n v="3"/>
    <n v="2"/>
    <n v="10"/>
    <n v="15"/>
    <n v="146550"/>
    <s v="UNIDAD"/>
    <s v="NO SOLICITADAS"/>
  </r>
  <r>
    <x v="36"/>
    <s v="02-02-01-003-008"/>
    <s v="02-02-01-003-008-09"/>
    <s v="Materiales y suministros - Otros artículos manufacturados n. C. P."/>
    <s v="HUELLERO"/>
    <n v="46151704"/>
    <s v="MÍNIMA CUANTÍA"/>
    <n v="3"/>
    <n v="2"/>
    <n v="10"/>
    <n v="20"/>
    <n v="121140"/>
    <s v="UNIDAD"/>
    <s v="NO SOLICITADAS"/>
  </r>
  <r>
    <x v="36"/>
    <s v="02-02-01-003-008"/>
    <s v="02-02-01-003-008-09"/>
    <s v="Materiales y suministros - Otros artículos manufacturados n. C. P."/>
    <s v="BORRADOR DE NATA"/>
    <n v="44121804"/>
    <s v="MÍNIMA CUANTÍA"/>
    <n v="3"/>
    <n v="2"/>
    <n v="10"/>
    <n v="66"/>
    <n v="25146"/>
    <s v="UNIDAD"/>
    <s v="NO SOLICITADAS"/>
  </r>
  <r>
    <x v="36"/>
    <s v="02-02-01-004-004"/>
    <s v="02-02-01-004-004-02"/>
    <s v="Materiales y suministros - Máquinas herramientas y sus partes, piezas y accesorios"/>
    <s v="PULIDORA ELECTRICA 4&quot; 1/2"/>
    <n v="20102103"/>
    <s v="SELECCIÓN ABREVIADA MENOR CUANTÍA"/>
    <n v="4"/>
    <n v="5"/>
    <n v="10"/>
    <n v="1"/>
    <n v="166600"/>
    <s v="UNIDAD"/>
    <s v="NO SOLICITADAS"/>
  </r>
  <r>
    <x v="36"/>
    <s v="02-02-01-001-005"/>
    <s v="02-02-01-001-005"/>
    <s v="Materiales y suministros - Piedra, arena y arcilla"/>
    <s v="MIXTO FINO  ARENA Y GRAVA DE RIO"/>
    <n v="11111700"/>
    <s v="SELECCIÓN ABREVIADA MENOR CUANTÍA"/>
    <n v="4"/>
    <n v="5"/>
    <n v="10"/>
    <n v="6"/>
    <n v="541569"/>
    <s v="UNIDAD"/>
    <s v="NO SOLICITADAS"/>
  </r>
  <r>
    <x v="36"/>
    <s v="02-02-01-001-005"/>
    <s v="02-02-01-001-005"/>
    <s v="Materiales y suministros - Piedra, arena y arcilla"/>
    <s v="ARENA DE REVOQUE"/>
    <n v="11111700"/>
    <s v="SELECCIÓN ABREVIADA MENOR CUANTÍA"/>
    <n v="4"/>
    <n v="5"/>
    <n v="10"/>
    <n v="6"/>
    <n v="360927"/>
    <s v="UNIDAD"/>
    <s v="NO SOLICITADAS"/>
  </r>
  <r>
    <x v="36"/>
    <s v="02-02-01-003-001"/>
    <s v="02-02-01-003-001"/>
    <s v="Materiales y suministros - Productos de madera, corcho, cestería y espartería"/>
    <s v="Pieza madera teca"/>
    <n v="11121610"/>
    <s v="SELECCIÓN ABREVIADA MENOR CUANTÍA"/>
    <n v="4"/>
    <n v="5"/>
    <n v="10"/>
    <n v="58"/>
    <n v="6418860"/>
    <s v="UNIDAD"/>
    <s v="NO SOLICITADAS"/>
  </r>
  <r>
    <x v="36"/>
    <s v="02-02-01-003-001"/>
    <s v="02-02-01-003-001"/>
    <s v="Materiales y suministros - Productos de madera, corcho, cestería y espartería"/>
    <s v="Durmiente madera Teca"/>
    <n v="11121610"/>
    <s v="SELECCIÓN ABREVIADA MENOR CUANTÍA"/>
    <n v="4"/>
    <n v="5"/>
    <n v="10"/>
    <n v="30"/>
    <n v="1338750"/>
    <s v="UNIDAD"/>
    <s v="NO SOLICITADAS"/>
  </r>
  <r>
    <x v="36"/>
    <s v="02-02-01-003-001"/>
    <s v="02-02-01-003-001"/>
    <s v="Materiales y suministros - Productos de madera, corcho, cestería y espartería"/>
    <s v="Tira madera Teca"/>
    <n v="11121610"/>
    <s v="SELECCIÓN ABREVIADA MENOR CUANTÍA"/>
    <n v="4"/>
    <n v="5"/>
    <n v="10"/>
    <n v="54"/>
    <n v="1596861"/>
    <s v="UNIDAD"/>
    <s v="NO SOLICITADAS"/>
  </r>
  <r>
    <x v="36"/>
    <s v="02-02-01-003-005"/>
    <s v="02-02-01-003-005-01"/>
    <s v="Materiales y suministros - Pinturas y barnices y productos relacionados; colores para la pintura artística; tintas"/>
    <s v="CANECA PINTURA EN VINILO TIPO 1 (VARIOS COLORES) X 5 GLS"/>
    <n v="31211508"/>
    <s v="SELECCIÓN ABREVIADA MENOR CUANTÍA"/>
    <n v="4"/>
    <n v="5"/>
    <n v="10"/>
    <n v="45"/>
    <n v="10800000"/>
    <s v="UNIDAD"/>
    <s v="NO SOLICITADAS"/>
  </r>
  <r>
    <x v="36"/>
    <s v="02-02-01-003-005"/>
    <s v="02-02-01-003-005-01"/>
    <s v="Materiales y suministros - Pinturas y barnices y productos relacionados; colores para la pintura artística; tintas"/>
    <s v="GALÓN ESMALTE AZUL OSCURO"/>
    <n v="31211503"/>
    <s v="SELECCIÓN ABREVIADA MENOR CUANTÍA"/>
    <n v="4"/>
    <n v="5"/>
    <n v="10"/>
    <n v="10"/>
    <n v="295341.03999999998"/>
    <s v="UNIDAD"/>
    <s v="NO SOLICITADAS"/>
  </r>
  <r>
    <x v="36"/>
    <s v="02-02-01-003-005"/>
    <s v="02-02-01-003-005-01"/>
    <s v="Materiales y suministros - Pinturas y barnices y productos relacionados; colores para la pintura artística; tintas"/>
    <s v="GALÓN LACA SELLADOR CATALIZADO"/>
    <n v="31211503"/>
    <s v="SELECCIÓN ABREVIADA MENOR CUANTÍA"/>
    <n v="4"/>
    <n v="5"/>
    <n v="10"/>
    <n v="4"/>
    <n v="126000"/>
    <s v="UNIDAD"/>
    <s v="NO SOLICITADAS"/>
  </r>
  <r>
    <x v="36"/>
    <s v="02-02-01-003-005"/>
    <s v="02-02-01-003-005-01"/>
    <s v="Materiales y suministros - Pinturas y barnices y productos relacionados; colores para la pintura artística; tintas"/>
    <s v="GALÓN BARNIZ TRANSPARENTE DE POLIURETANO"/>
    <n v="31211503"/>
    <s v="SELECCIÓN ABREVIADA MENOR CUANTÍA"/>
    <n v="4"/>
    <n v="5"/>
    <n v="10"/>
    <n v="4"/>
    <n v="306000"/>
    <s v="UNIDAD"/>
    <s v="NO SOLICITADAS"/>
  </r>
  <r>
    <x v="36"/>
    <s v="02-02-01-003-005"/>
    <s v="02-02-01-003-005-01"/>
    <s v="Materiales y suministros - Pinturas y barnices y productos relacionados; colores para la pintura artística; tintas"/>
    <s v="GALÓN PINTURA EN ESMALTE A BASE DE ACEITE COLOR NEGRO"/>
    <n v="31211503"/>
    <s v="SELECCIÓN ABREVIADA MENOR CUANTÍA"/>
    <n v="4"/>
    <n v="5"/>
    <n v="10"/>
    <n v="1"/>
    <n v="57600"/>
    <s v="UNIDAD"/>
    <s v="NO SOLICITADAS"/>
  </r>
  <r>
    <x v="36"/>
    <s v="02-02-01-003-005"/>
    <s v="02-02-01-003-005-01"/>
    <s v="Materiales y suministros - Pinturas y barnices y productos relacionados; colores para la pintura artística; tintas"/>
    <s v="GALÓN PINTURA EN ESMALTE A BASE DE ACEITE COLOR AMARILLO"/>
    <n v="31211503"/>
    <s v="SELECCIÓN ABREVIADA MENOR CUANTÍA"/>
    <n v="4"/>
    <n v="5"/>
    <n v="10"/>
    <n v="13"/>
    <n v="665600"/>
    <s v="UNIDAD"/>
    <s v="NO SOLICITADAS"/>
  </r>
  <r>
    <x v="36"/>
    <s v="02-02-01-003-005"/>
    <s v="02-02-01-003-005-01"/>
    <s v="Materiales y suministros - Pinturas y barnices y productos relacionados; colores para la pintura artística; tintas"/>
    <s v="GALÓN PINTURA EN ESMALTE A BASE DE ACEITE COLOR GRIS PLATA"/>
    <n v="31211503"/>
    <s v="SELECCIÓN ABREVIADA MENOR CUANTÍA"/>
    <n v="4"/>
    <n v="5"/>
    <n v="10"/>
    <n v="1"/>
    <n v="57600"/>
    <s v="UNIDAD"/>
    <s v="NO SOLICITADAS"/>
  </r>
  <r>
    <x v="36"/>
    <s v="02-02-01-003-005"/>
    <s v="02-02-01-003-005-01"/>
    <s v="Materiales y suministros - Pinturas y barnices y productos relacionados; colores para la pintura artística; tintas"/>
    <s v="CANECA DISOLVENTE PARA PINTURA THINNER X CANECA 5 GALONES"/>
    <n v="12191500"/>
    <s v="SELECCIÓN ABREVIADA MENOR CUANTÍA"/>
    <n v="4"/>
    <n v="5"/>
    <n v="10"/>
    <n v="8"/>
    <n v="416000"/>
    <s v="UNIDAD"/>
    <s v="NO SOLICITADAS"/>
  </r>
  <r>
    <x v="36"/>
    <s v="02-02-01-003-005"/>
    <s v="02-02-01-003-005-01"/>
    <s v="Materiales y suministros - Pinturas y barnices y productos relacionados; colores para la pintura artística; tintas"/>
    <s v="CANECA EMULSION ASFALTICA"/>
    <n v="12161804"/>
    <s v="SELECCIÓN ABREVIADA MENOR CUANTÍA"/>
    <n v="4"/>
    <n v="5"/>
    <n v="10"/>
    <n v="1"/>
    <n v="76497.960000000006"/>
    <s v="UNIDAD"/>
    <s v="NO SOLICITADAS"/>
  </r>
  <r>
    <x v="36"/>
    <s v="02-02-01-003-005"/>
    <s v="02-02-01-003-005-04"/>
    <s v="Materiales y suministros - Productos químicos n. C. P."/>
    <s v="SOLDADURA LIQUIDA PVC X 1/8 GALON"/>
    <n v="31201601"/>
    <s v="SELECCIÓN ABREVIADA MENOR CUANTÍA"/>
    <n v="4"/>
    <n v="5"/>
    <n v="10"/>
    <n v="5"/>
    <n v="153000"/>
    <s v="UNIDAD"/>
    <s v="NO SOLICITADAS"/>
  </r>
  <r>
    <x v="36"/>
    <s v="02-02-01-003-005"/>
    <s v="02-02-01-003-005-04"/>
    <s v="Materiales y suministros - Productos químicos n. C. P."/>
    <s v="MASILLA EPOXICA ROLLY 100 GR"/>
    <n v="31201601"/>
    <s v="SELECCIÓN ABREVIADA MENOR CUANTÍA"/>
    <n v="4"/>
    <n v="5"/>
    <n v="10"/>
    <n v="5"/>
    <n v="10530"/>
    <s v="UNIDAD"/>
    <s v="NO SOLICITADAS"/>
  </r>
  <r>
    <x v="36"/>
    <s v="02-02-01-003-005"/>
    <s v="02-02-01-003-005-04"/>
    <s v="Materiales y suministros - Productos químicos n. C. P."/>
    <s v="GALÓN COLBON CARPINCOL"/>
    <n v="31201601"/>
    <s v="SELECCIÓN ABREVIADA MENOR CUANTÍA"/>
    <n v="4"/>
    <n v="5"/>
    <n v="10"/>
    <n v="5"/>
    <n v="247500"/>
    <s v="UNIDAD"/>
    <s v="NO SOLICITADAS"/>
  </r>
  <r>
    <x v="36"/>
    <s v="02-02-01-003-005"/>
    <s v="02-02-01-003-005-04"/>
    <s v="Materiales y suministros - Productos químicos n. C. P."/>
    <s v="GALÓN BOXER PL 285"/>
    <n v="31201601"/>
    <s v="SELECCIÓN ABREVIADA MENOR CUANTÍA"/>
    <n v="4"/>
    <n v="5"/>
    <n v="10"/>
    <n v="5"/>
    <n v="261000"/>
    <s v="UNIDAD"/>
    <s v="NO SOLICITADAS"/>
  </r>
  <r>
    <x v="36"/>
    <s v="02-02-01-003-005"/>
    <s v="02-02-01-003-005-04"/>
    <s v="Materiales y suministros - Productos químicos n. C. P."/>
    <s v="SIKAFLEX 1A"/>
    <n v="31201601"/>
    <s v="SELECCIÓN ABREVIADA MENOR CUANTÍA"/>
    <n v="4"/>
    <n v="5"/>
    <n v="10"/>
    <n v="10"/>
    <n v="166500"/>
    <s v="UNIDAD"/>
    <s v="NO SOLICITADAS"/>
  </r>
  <r>
    <x v="36"/>
    <s v="02-02-01-003-005"/>
    <s v="02-02-01-003-005-04"/>
    <s v="Materiales y suministros - Productos químicos n. C. P."/>
    <s v="SIKADUR 32 PREMIER 2 COMPONENTES"/>
    <n v="31201601"/>
    <s v="SELECCIÓN ABREVIADA MENOR CUANTÍA"/>
    <n v="4"/>
    <n v="5"/>
    <n v="10"/>
    <n v="4"/>
    <n v="414000"/>
    <s v="UNIDAD"/>
    <s v="NO SOLICITADAS"/>
  </r>
  <r>
    <x v="36"/>
    <s v="02-02-01-003-005"/>
    <s v="02-02-01-003-005-04"/>
    <s v="Materiales y suministros - Productos químicos n. C. P."/>
    <s v="SILICONA TRANSPARENTE"/>
    <n v="12352310"/>
    <s v="SELECCIÓN ABREVIADA MENOR CUANTÍA"/>
    <n v="4"/>
    <n v="5"/>
    <n v="10"/>
    <n v="20"/>
    <n v="180540"/>
    <s v="UNIDAD"/>
    <s v="NO SOLICITADAS"/>
  </r>
  <r>
    <x v="36"/>
    <s v="02-02-01-003-006"/>
    <s v="02-02-01-003-006-03"/>
    <s v="Materiales y suministros - Semimanufacturas de plástico"/>
    <s v="CIMBRA"/>
    <n v="30191502"/>
    <s v="SELECCIÓN ABREVIADA MENOR CUANTÍA"/>
    <n v="4"/>
    <n v="5"/>
    <n v="10"/>
    <n v="1"/>
    <n v="25285.45"/>
    <s v="UNIDAD"/>
    <s v="NO SOLICITADAS"/>
  </r>
  <r>
    <x v="36"/>
    <s v="02-02-01-003-006"/>
    <s v="02-02-01-003-006-03"/>
    <s v="Materiales y suministros - Semimanufacturas de plástico"/>
    <s v="REJILLA 3&quot;"/>
    <n v="26131603"/>
    <s v="SELECCIÓN ABREVIADA MENOR CUANTÍA"/>
    <n v="4"/>
    <n v="5"/>
    <n v="10"/>
    <n v="4"/>
    <n v="15884"/>
    <s v="UNIDAD"/>
    <s v="NO SOLICITADAS"/>
  </r>
  <r>
    <x v="36"/>
    <s v="02-02-01-003-006"/>
    <s v="02-02-01-003-006-03"/>
    <s v="Materiales y suministros - Semimanufacturas de plástico"/>
    <s v="REJILLA DE 2&quot;"/>
    <n v="26131603"/>
    <s v="SELECCIÓN ABREVIADA MENOR CUANTÍA"/>
    <n v="4"/>
    <n v="5"/>
    <n v="10"/>
    <n v="4"/>
    <n v="10108"/>
    <s v="UNIDAD"/>
    <s v="NO SOLICITADAS"/>
  </r>
  <r>
    <x v="36"/>
    <s v="02-02-01-003-006"/>
    <s v="02-02-01-003-006-03"/>
    <s v="Materiales y suministros - Semimanufacturas de plástico"/>
    <s v="AGUA STOP DE SILICONA"/>
    <n v="40172608"/>
    <s v="SELECCIÓN ABREVIADA MENOR CUANTÍA"/>
    <n v="4"/>
    <n v="5"/>
    <n v="10"/>
    <n v="20"/>
    <n v="126360"/>
    <s v="UNIDAD"/>
    <s v="NO SOLICITADAS"/>
  </r>
  <r>
    <x v="36"/>
    <s v="02-02-01-003-006"/>
    <s v="02-02-01-003-006-03"/>
    <s v="Materiales y suministros - Semimanufacturas de plástico"/>
    <s v="VALVULA DE ENTRADA SANITARIA DOBLE DESCARGA"/>
    <n v="40172608"/>
    <s v="SELECCIÓN ABREVIADA MENOR CUANTÍA"/>
    <n v="4"/>
    <n v="5"/>
    <n v="10"/>
    <n v="100"/>
    <n v="3000000"/>
    <s v="UNIDAD"/>
    <s v="NO SOLICITADAS"/>
  </r>
  <r>
    <x v="36"/>
    <s v="02-02-01-003-006"/>
    <s v="02-02-01-003-006-03"/>
    <s v="Materiales y suministros - Semimanufacturas de plástico"/>
    <s v="UNION DRESEN 1/2&quot;"/>
    <n v="40172608"/>
    <s v="SELECCIÓN ABREVIADA MENOR CUANTÍA"/>
    <n v="4"/>
    <n v="5"/>
    <n v="10"/>
    <n v="2"/>
    <n v="21664"/>
    <s v="UNIDAD"/>
    <s v="NO SOLICITADAS"/>
  </r>
  <r>
    <x v="36"/>
    <s v="02-02-01-003-006"/>
    <s v="02-02-01-003-006-03"/>
    <s v="Materiales y suministros - Semimanufacturas de plástico"/>
    <s v="UNION LISA 1/2&quot;"/>
    <n v="40172608"/>
    <s v="SELECCIÓN ABREVIADA MENOR CUANTÍA"/>
    <n v="4"/>
    <n v="5"/>
    <n v="10"/>
    <n v="5"/>
    <n v="1350"/>
    <s v="UNIDAD"/>
    <s v="NO SOLICITADAS"/>
  </r>
  <r>
    <x v="36"/>
    <s v="02-02-01-003-006"/>
    <s v="02-02-01-003-006-03"/>
    <s v="Materiales y suministros - Semimanufacturas de plástico"/>
    <s v="TEE  1/2&quot;"/>
    <n v="40172608"/>
    <s v="SELECCIÓN ABREVIADA MENOR CUANTÍA"/>
    <n v="4"/>
    <n v="5"/>
    <n v="10"/>
    <n v="5"/>
    <n v="14445"/>
    <s v="UNIDAD"/>
    <s v="NO SOLICITADAS"/>
  </r>
  <r>
    <x v="36"/>
    <s v="02-02-01-003-006"/>
    <s v="02-02-01-003-006-03"/>
    <s v="Materiales y suministros - Semimanufacturas de plástico"/>
    <s v="ADAPTADOR MACHO 1/2&quot;"/>
    <n v="40172608"/>
    <s v="SELECCIÓN ABREVIADA MENOR CUANTÍA"/>
    <n v="4"/>
    <n v="5"/>
    <n v="10"/>
    <n v="5"/>
    <n v="1350"/>
    <s v="UNIDAD"/>
    <s v="NO SOLICITADAS"/>
  </r>
  <r>
    <x v="36"/>
    <s v="02-02-01-003-006"/>
    <s v="02-02-01-003-006-03"/>
    <s v="Materiales y suministros - Semimanufacturas de plástico"/>
    <s v="UNION RAPIDA 1/2&quot;"/>
    <n v="40172608"/>
    <s v="SELECCIÓN ABREVIADA MENOR CUANTÍA"/>
    <n v="4"/>
    <n v="5"/>
    <n v="10"/>
    <n v="2"/>
    <n v="6498"/>
    <s v="UNIDAD"/>
    <s v="NO SOLICITADAS"/>
  </r>
  <r>
    <x v="36"/>
    <s v="02-02-01-003-006"/>
    <s v="02-02-01-003-006-03"/>
    <s v="Materiales y suministros - Semimanufacturas de plástico"/>
    <s v="UNIVERSAL 1/2&quot;"/>
    <n v="40172608"/>
    <s v="SELECCIÓN ABREVIADA MENOR CUANTÍA"/>
    <n v="4"/>
    <n v="5"/>
    <n v="10"/>
    <n v="2"/>
    <n v="3790"/>
    <s v="UNIDAD"/>
    <s v="NO SOLICITADAS"/>
  </r>
  <r>
    <x v="36"/>
    <s v="02-02-01-003-006"/>
    <s v="02-02-01-003-006-03"/>
    <s v="Materiales y suministros - Semimanufacturas de plástico"/>
    <s v="TAPON LIZO 1/2&quot;"/>
    <n v="40172608"/>
    <s v="SELECCIÓN ABREVIADA MENOR CUANTÍA"/>
    <n v="4"/>
    <n v="5"/>
    <n v="10"/>
    <n v="2"/>
    <n v="541.79999999999995"/>
    <s v="UNIDAD"/>
    <s v="NO SOLICITADAS"/>
  </r>
  <r>
    <x v="36"/>
    <s v="02-02-01-003-006"/>
    <s v="02-02-01-003-006-03"/>
    <s v="Materiales y suministros - Semimanufacturas de plástico"/>
    <s v="TAPON ROSCADO 1/2&quot;"/>
    <n v="40172608"/>
    <s v="SELECCIÓN ABREVIADA MENOR CUANTÍA"/>
    <n v="4"/>
    <n v="5"/>
    <n v="10"/>
    <n v="2"/>
    <n v="3610"/>
    <s v="UNIDAD"/>
    <s v="NO SOLICITADAS"/>
  </r>
  <r>
    <x v="36"/>
    <s v="02-02-01-003-006"/>
    <s v="02-02-01-003-006-03"/>
    <s v="Materiales y suministros - Semimanufacturas de plástico"/>
    <s v="CODO 1/2&quot;"/>
    <n v="40172608"/>
    <s v="SELECCIÓN ABREVIADA MENOR CUANTÍA"/>
    <n v="4"/>
    <n v="5"/>
    <n v="10"/>
    <n v="2"/>
    <n v="902"/>
    <s v="UNIDAD"/>
    <s v="NO SOLICITADAS"/>
  </r>
  <r>
    <x v="36"/>
    <s v="02-02-01-003-006"/>
    <s v="02-02-01-003-006-03"/>
    <s v="Materiales y suministros - Semimanufacturas de plástico"/>
    <s v="SEMICODO 1/2&quot;"/>
    <n v="40172608"/>
    <s v="SELECCIÓN ABREVIADA MENOR CUANTÍA"/>
    <n v="4"/>
    <n v="5"/>
    <n v="10"/>
    <n v="2"/>
    <n v="902"/>
    <s v="UNIDAD"/>
    <s v="NO SOLICITADAS"/>
  </r>
  <r>
    <x v="36"/>
    <s v="02-02-01-003-006"/>
    <s v="02-02-01-003-006-03"/>
    <s v="Materiales y suministros - Semimanufacturas de plástico"/>
    <s v="SIFON FLEXIBLE DOBLE"/>
    <n v="30181605"/>
    <s v="SELECCIÓN ABREVIADA MENOR CUANTÍA"/>
    <n v="4"/>
    <n v="5"/>
    <n v="10"/>
    <n v="2"/>
    <n v="113400"/>
    <s v="UNIDAD"/>
    <s v="NO SOLICITADAS"/>
  </r>
  <r>
    <x v="36"/>
    <s v="02-02-01-003-006"/>
    <s v="02-02-01-003-006-03"/>
    <s v="Materiales y suministros - Semimanufacturas de plástico"/>
    <s v="PALANCA SISTERNA"/>
    <n v="31162807"/>
    <s v="SELECCIÓN ABREVIADA MENOR CUANTÍA"/>
    <n v="4"/>
    <n v="5"/>
    <n v="10"/>
    <n v="10"/>
    <n v="45130"/>
    <s v="UNIDAD"/>
    <s v="NO SOLICITADAS"/>
  </r>
  <r>
    <x v="36"/>
    <s v="02-02-01-003-006"/>
    <s v="02-02-01-003-006-03"/>
    <s v="Materiales y suministros - Semimanufacturas de plástico"/>
    <s v="ROLLO DE FIBRA DE VIDRIO"/>
    <n v="11151512"/>
    <s v="SELECCIÓN ABREVIADA MENOR CUANTÍA"/>
    <n v="4"/>
    <n v="5"/>
    <n v="10"/>
    <n v="2"/>
    <n v="108000"/>
    <s v="UNIDAD"/>
    <s v="NO SOLICITADAS"/>
  </r>
  <r>
    <x v="36"/>
    <s v="02-02-01-003-006"/>
    <s v="02-02-01-003-006-03"/>
    <s v="Materiales y suministros - Semimanufacturas de plástico"/>
    <s v="MEZCLADOR LAVAMANOS 4&quot;"/>
    <n v="30181701"/>
    <s v="SELECCIÓN ABREVIADA MENOR CUANTÍA"/>
    <n v="4"/>
    <n v="5"/>
    <n v="10"/>
    <n v="2"/>
    <n v="104400"/>
    <s v="UNIDAD"/>
    <s v="NO SOLICITADAS"/>
  </r>
  <r>
    <x v="36"/>
    <s v="02-02-01-003-006"/>
    <s v="02-02-01-003-006-03"/>
    <s v="Materiales y suministros - Semimanufacturas de plástico"/>
    <s v="MEZCLADOR LAVAMANOS 8&quot;"/>
    <n v="30181701"/>
    <s v="SELECCIÓN ABREVIADA MENOR CUANTÍA"/>
    <n v="4"/>
    <n v="5"/>
    <n v="10"/>
    <n v="2"/>
    <n v="140400"/>
    <s v="UNIDAD"/>
    <s v="NO SOLICITADAS"/>
  </r>
  <r>
    <x v="36"/>
    <s v="02-02-01-003-006"/>
    <s v="02-02-01-003-006-03"/>
    <s v="Materiales y suministros - Semimanufacturas de plástico"/>
    <s v="ABASTO SANITARIO "/>
    <n v="20122504"/>
    <s v="SELECCIÓN ABREVIADA MENOR CUANTÍA"/>
    <n v="4"/>
    <n v="5"/>
    <n v="10"/>
    <n v="10"/>
    <n v="63000"/>
    <s v="UNIDAD"/>
    <s v="NO SOLICITADAS"/>
  </r>
  <r>
    <x v="36"/>
    <s v="02-02-01-003-006"/>
    <s v="02-02-01-003-006-03"/>
    <s v="Materiales y suministros - Semimanufacturas de plástico"/>
    <s v="ABASTO LAVAMANOS "/>
    <n v="20122504"/>
    <s v="SELECCIÓN ABREVIADA MENOR CUANTÍA"/>
    <n v="4"/>
    <n v="5"/>
    <n v="10"/>
    <n v="10"/>
    <n v="63000"/>
    <s v="UNIDAD"/>
    <s v="NO SOLICITADAS"/>
  </r>
  <r>
    <x v="36"/>
    <s v="02-02-01-003-006"/>
    <s v="02-02-01-003-006-03"/>
    <s v="Materiales y suministros - Semimanufacturas de plástico"/>
    <s v="TUBO DE 1/2 PRESION X 6 M"/>
    <n v="40171617"/>
    <s v="SELECCIÓN ABREVIADA MENOR CUANTÍA"/>
    <n v="4"/>
    <n v="5"/>
    <n v="10"/>
    <n v="3"/>
    <n v="37800"/>
    <s v="UNIDAD"/>
    <s v="NO SOLICITADAS"/>
  </r>
  <r>
    <x v="36"/>
    <s v="02-02-01-003-006"/>
    <s v="02-02-01-003-006-09"/>
    <s v="Materiales y suministros - Otros productos plásticos"/>
    <s v="CINTA AISLANTE 3M"/>
    <n v="31201502"/>
    <s v="SELECCIÓN ABREVIADA MENOR CUANTÍA"/>
    <n v="4"/>
    <n v="5"/>
    <n v="10"/>
    <n v="10"/>
    <n v="54000"/>
    <s v="UNIDAD"/>
    <s v="NO SOLICITADAS"/>
  </r>
  <r>
    <x v="36"/>
    <s v="02-02-01-003-006"/>
    <s v="02-02-01-003-006-09"/>
    <s v="Materiales y suministros - Otros productos plásticos"/>
    <s v="CONECTOR PLASTICO DE RESORTE 100 UND"/>
    <n v="49151504"/>
    <s v="SELECCIÓN ABREVIADA MENOR CUANTÍA"/>
    <n v="4"/>
    <n v="5"/>
    <n v="10"/>
    <n v="1"/>
    <n v="36000.25"/>
    <s v="UNIDAD"/>
    <s v="NO SOLICITADAS"/>
  </r>
  <r>
    <x v="36"/>
    <s v="02-02-01-003-006"/>
    <s v="02-02-01-003-006-09"/>
    <s v="Materiales y suministros - Otros productos plásticos"/>
    <s v="CINTA DE TEFLON"/>
    <n v="31201612"/>
    <s v="SELECCIÓN ABREVIADA MENOR CUANTÍA"/>
    <n v="4"/>
    <n v="5"/>
    <n v="10"/>
    <n v="5"/>
    <n v="30690"/>
    <s v="UNIDAD"/>
    <s v="NO SOLICITADAS"/>
  </r>
  <r>
    <x v="36"/>
    <s v="02-02-01-003-006"/>
    <s v="02-02-01-003-006-09"/>
    <s v="Materiales y suministros - Otros productos plásticos"/>
    <s v="TEJA EN POLICARBONATO TRASPARENTE "/>
    <n v="30151500"/>
    <s v="SELECCIÓN ABREVIADA MENOR CUANTÍA"/>
    <n v="4"/>
    <n v="5"/>
    <n v="10"/>
    <n v="14"/>
    <n v="2240000"/>
    <s v="UNIDAD"/>
    <s v="NO SOLICITADAS"/>
  </r>
  <r>
    <x v="36"/>
    <s v="02-02-01-003-007"/>
    <s v="02-02-01-003-007-04"/>
    <s v="Materiales y suministros - Yeso, cal y cemento"/>
    <s v="BULTO CEMENTO"/>
    <n v="30111601"/>
    <s v="SELECCIÓN ABREVIADA MENOR CUANTÍA"/>
    <n v="4"/>
    <n v="5"/>
    <n v="10"/>
    <n v="20"/>
    <n v="445060"/>
    <s v="UNIDAD"/>
    <s v="NO SOLICITADAS"/>
  </r>
  <r>
    <x v="36"/>
    <s v="02-02-01-003-007"/>
    <s v="02-02-01-003-007-04"/>
    <s v="Materiales y suministros - Yeso, cal y cemento"/>
    <s v="ESTUCO PLASTICO  CANECA"/>
    <n v="40172608"/>
    <s v="SELECCIÓN ABREVIADA MENOR CUANTÍA"/>
    <n v="4"/>
    <n v="5"/>
    <n v="10"/>
    <n v="40"/>
    <n v="794920"/>
    <s v="UNIDAD"/>
    <s v="NO SOLICITADAS"/>
  </r>
  <r>
    <x v="36"/>
    <s v="02-02-01-003-007"/>
    <s v="02-02-01-003-007-09"/>
    <s v="Materiales y suministros - Otros productos minerales no metálicos n. C. P."/>
    <s v="PAQUETE DE LIJA # 180 ROJA"/>
    <n v="27111918"/>
    <s v="SELECCIÓN ABREVIADA MENOR CUANTÍA"/>
    <n v="4"/>
    <n v="5"/>
    <n v="10"/>
    <n v="3"/>
    <n v="58191"/>
    <s v="UNIDAD"/>
    <s v="NO SOLICITADAS"/>
  </r>
  <r>
    <x v="36"/>
    <s v="02-02-01-003-007"/>
    <s v="02-02-01-003-007-09"/>
    <s v="Materiales y suministros - Otros productos minerales no metálicos n. C. P."/>
    <s v="PLIEGO LIJA 150"/>
    <n v="27111918"/>
    <s v="SELECCIÓN ABREVIADA MENOR CUANTÍA"/>
    <n v="4"/>
    <n v="5"/>
    <n v="10"/>
    <n v="14"/>
    <n v="12495"/>
    <s v="UNIDAD"/>
    <s v="NO SOLICITADAS"/>
  </r>
  <r>
    <x v="36"/>
    <s v="02-02-01-003-008"/>
    <s v="02-02-01-003-008-09"/>
    <s v="Materiales y suministros - Otros artículos manufacturados n. C. P."/>
    <s v="BROCHA DE 2&quot;"/>
    <n v="31211904"/>
    <s v="SELECCIÓN ABREVIADA MENOR CUANTÍA"/>
    <n v="4"/>
    <n v="5"/>
    <n v="10"/>
    <n v="20"/>
    <n v="76160"/>
    <s v="UNIDAD"/>
    <s v="NO SOLICITADAS"/>
  </r>
  <r>
    <x v="36"/>
    <s v="02-02-01-003-008"/>
    <s v="02-02-01-003-008-09"/>
    <s v="Materiales y suministros - Otros artículos manufacturados n. C. P."/>
    <s v="BROCHA DE 4&quot;"/>
    <n v="31211904"/>
    <s v="SELECCIÓN ABREVIADA MENOR CUANTÍA"/>
    <n v="4"/>
    <n v="5"/>
    <n v="10"/>
    <n v="20"/>
    <n v="147560"/>
    <s v="UNIDAD"/>
    <s v="NO SOLICITADAS"/>
  </r>
  <r>
    <x v="36"/>
    <s v="02-02-01-003-008"/>
    <s v="02-02-01-003-008-09"/>
    <s v="Materiales y suministros - Otros artículos manufacturados n. C. P."/>
    <s v="RODILLO 9&quot;"/>
    <n v="31211906"/>
    <s v="SELECCIÓN ABREVIADA MENOR CUANTÍA"/>
    <n v="4"/>
    <n v="5"/>
    <n v="10"/>
    <n v="60"/>
    <n v="285600"/>
    <s v="UNIDAD"/>
    <s v="NO SOLICITADAS"/>
  </r>
  <r>
    <x v="36"/>
    <s v="02-02-01-004-002"/>
    <s v="02-02-01-004-002"/>
    <s v="Materiales y suministros - Productos metálicos elaborados (excepto maquinaria y equipo)"/>
    <s v="LLAVE JARDINERA DOBLE ROSCATERMINAL DE 1/2"/>
    <n v="27111708"/>
    <s v="SELECCIÓN ABREVIADA MENOR CUANTÍA"/>
    <n v="4"/>
    <n v="5"/>
    <n v="10"/>
    <n v="6"/>
    <n v="57480"/>
    <s v="UNIDAD"/>
    <s v="NO SOLICITADAS"/>
  </r>
  <r>
    <x v="36"/>
    <s v="02-02-01-004-002"/>
    <s v="02-02-01-004-002"/>
    <s v="Materiales y suministros - Productos metálicos elaborados (excepto maquinaria y equipo)"/>
    <s v="JUEGO BROCAS TUNGSTENO"/>
    <n v="27112838"/>
    <s v="SELECCIÓN ABREVIADA MENOR CUANTÍA"/>
    <n v="4"/>
    <n v="5"/>
    <n v="10"/>
    <n v="1"/>
    <n v="57128.97"/>
    <s v="UNIDAD"/>
    <s v="NO SOLICITADAS"/>
  </r>
  <r>
    <x v="36"/>
    <s v="02-02-01-004-002"/>
    <s v="02-02-01-004-002"/>
    <s v="Materiales y suministros - Productos metálicos elaborados (excepto maquinaria y equipo)"/>
    <s v="BROCA DE LAMINA DE 3/8&quot;"/>
    <n v="20121600"/>
    <s v="SELECCIÓN ABREVIADA MENOR CUANTÍA"/>
    <n v="4"/>
    <n v="5"/>
    <n v="10"/>
    <n v="4"/>
    <n v="13860"/>
    <s v="UNIDAD"/>
    <s v="NO SOLICITADAS"/>
  </r>
  <r>
    <x v="36"/>
    <s v="02-02-01-004-002"/>
    <s v="02-02-01-004-002"/>
    <s v="Materiales y suministros - Productos metálicos elaborados (excepto maquinaria y equipo)"/>
    <s v="BROCA DE LAMINA 1/2&quot;"/>
    <n v="20121600"/>
    <s v="SELECCIÓN ABREVIADA MENOR CUANTÍA"/>
    <n v="4"/>
    <n v="5"/>
    <n v="10"/>
    <n v="6"/>
    <n v="38610"/>
    <s v="UNIDAD"/>
    <s v="NO SOLICITADAS"/>
  </r>
  <r>
    <x v="36"/>
    <s v="02-02-01-004-002"/>
    <s v="02-02-01-004-002"/>
    <s v="Materiales y suministros - Productos metálicos elaborados (excepto maquinaria y equipo)"/>
    <s v="DISCO  PARA PULIDORA CORTE  METAL  4&quot;"/>
    <n v="31161500"/>
    <s v="SELECCIÓN ABREVIADA MENOR CUANTÍA"/>
    <n v="4"/>
    <n v="5"/>
    <n v="10"/>
    <n v="3"/>
    <n v="49005"/>
    <s v="UNIDAD"/>
    <s v="NO SOLICITADAS"/>
  </r>
  <r>
    <x v="36"/>
    <s v="02-02-01-004-002"/>
    <s v="02-02-01-004-002"/>
    <s v="Materiales y suministros - Productos metálicos elaborados (excepto maquinaria y equipo)"/>
    <s v=" DISCO PARA TRONZADORA "/>
    <n v="31161500"/>
    <s v="SELECCIÓN ABREVIADA MENOR CUANTÍA"/>
    <n v="4"/>
    <n v="5"/>
    <n v="10"/>
    <n v="3"/>
    <n v="103950"/>
    <s v="UNIDAD"/>
    <s v="NO SOLICITADAS"/>
  </r>
  <r>
    <x v="36"/>
    <s v="02-02-01-004-002"/>
    <s v="02-02-01-004-002"/>
    <s v="Materiales y suministros - Productos metálicos elaborados (excepto maquinaria y equipo)"/>
    <s v="BROCAS DE TUNGSTENO DE 3/8&quot;"/>
    <n v="31161500"/>
    <s v="SELECCIÓN ABREVIADA MENOR CUANTÍA"/>
    <n v="4"/>
    <n v="5"/>
    <n v="10"/>
    <n v="4"/>
    <n v="594000"/>
    <s v="UNIDAD"/>
    <s v="NO SOLICITADAS"/>
  </r>
  <r>
    <x v="36"/>
    <s v="02-02-01-004-002"/>
    <s v="02-02-01-004-002"/>
    <s v="Materiales y suministros - Productos metálicos elaborados (excepto maquinaria y equipo)"/>
    <s v="CANDADO "/>
    <n v="31161500"/>
    <s v="SELECCIÓN ABREVIADA MENOR CUANTÍA"/>
    <n v="4"/>
    <n v="5"/>
    <n v="10"/>
    <n v="27"/>
    <n v="1742580"/>
    <s v="UNIDAD"/>
    <s v="NO SOLICITADAS"/>
  </r>
  <r>
    <x v="36"/>
    <s v="02-02-01-004-002"/>
    <s v="02-02-01-004-002"/>
    <s v="Materiales y suministros - Productos metálicos elaborados (excepto maquinaria y equipo)"/>
    <s v="CHAZO EXPANSIVO 3/8&quot;"/>
    <n v="31161500"/>
    <s v="SELECCIÓN ABREVIADA MENOR CUANTÍA"/>
    <n v="4"/>
    <n v="5"/>
    <n v="10"/>
    <n v="80"/>
    <n v="95356.800000000003"/>
    <s v="UNIDAD"/>
    <s v="NO SOLICITADAS"/>
  </r>
  <r>
    <x v="36"/>
    <s v="02-02-01-004-002"/>
    <s v="02-02-01-004-002"/>
    <s v="Materiales y suministros - Productos metálicos elaborados (excepto maquinaria y equipo)"/>
    <s v="TORNILLO AUTOPERFORANTE 1&quot;"/>
    <n v="31161500"/>
    <s v="SELECCIÓN ABREVIADA MENOR CUANTÍA"/>
    <n v="4"/>
    <n v="5"/>
    <n v="10"/>
    <n v="500"/>
    <n v="148995"/>
    <s v="UNIDAD"/>
    <s v="NO SOLICITADAS"/>
  </r>
  <r>
    <x v="36"/>
    <s v="02-02-01-004-002"/>
    <s v="02-02-01-004-002"/>
    <s v="Materiales y suministros - Productos metálicos elaborados (excepto maquinaria y equipo)"/>
    <s v="NIPLE DE 1/2&quot; 10 CM"/>
    <n v="31161500"/>
    <s v="SELECCIÓN ABREVIADA MENOR CUANTÍA"/>
    <n v="4"/>
    <n v="5"/>
    <n v="10"/>
    <n v="2"/>
    <n v="2779.92"/>
    <s v="UNIDAD"/>
    <s v="NO SOLICITADAS"/>
  </r>
  <r>
    <x v="36"/>
    <s v="02-02-01-004-002"/>
    <s v="02-02-01-004-002"/>
    <s v="Materiales y suministros - Productos metálicos elaborados (excepto maquinaria y equipo)"/>
    <s v="LLAVE CORTE SANITARIA"/>
    <n v="20121600"/>
    <s v="SELECCIÓN ABREVIADA MENOR CUANTÍA"/>
    <n v="4"/>
    <n v="5"/>
    <n v="10"/>
    <n v="2"/>
    <n v="13901.58"/>
    <s v="UNIDAD"/>
    <s v="NO SOLICITADAS"/>
  </r>
  <r>
    <x v="36"/>
    <s v="02-02-01-004-002"/>
    <s v="02-02-01-004-002"/>
    <s v="Materiales y suministros - Productos metálicos elaborados (excepto maquinaria y equipo)"/>
    <s v="REGISTRO LISO DE BOLA 1/2&quot;"/>
    <n v="20121600"/>
    <s v="SELECCIÓN ABREVIADA MENOR CUANTÍA"/>
    <n v="4"/>
    <n v="5"/>
    <n v="10"/>
    <n v="2"/>
    <n v="13901.58"/>
    <s v="UNIDAD"/>
    <s v="NO SOLICITADAS"/>
  </r>
  <r>
    <x v="36"/>
    <s v="02-02-01-004-002"/>
    <s v="02-02-01-004-002"/>
    <s v="Materiales y suministros - Productos metálicos elaborados (excepto maquinaria y equipo)"/>
    <s v="REPUESTO CARTUCHO PUSH"/>
    <n v="20121600"/>
    <s v="SELECCIÓN ABREVIADA MENOR CUANTÍA"/>
    <n v="4"/>
    <n v="5"/>
    <n v="10"/>
    <n v="16"/>
    <n v="3200000"/>
    <s v="UNIDAD"/>
    <s v="NO SOLICITADAS"/>
  </r>
  <r>
    <x v="36"/>
    <s v="02-02-01-004-002"/>
    <s v="02-02-01-004-002"/>
    <s v="Materiales y suministros - Productos metálicos elaborados (excepto maquinaria y equipo)"/>
    <s v="TUERCA DE 1/2&quot;"/>
    <n v="20121600"/>
    <s v="SELECCIÓN ABREVIADA MENOR CUANTÍA"/>
    <n v="4"/>
    <n v="5"/>
    <n v="10"/>
    <n v="80"/>
    <n v="24000"/>
    <s v="UNIDAD"/>
    <s v="NO SOLICITADAS"/>
  </r>
  <r>
    <x v="36"/>
    <s v="02-02-01-004-002"/>
    <s v="02-02-01-004-002"/>
    <s v="Materiales y suministros - Productos metálicos elaborados (excepto maquinaria y equipo)"/>
    <s v="VARILLA ROSCANTE DE 1/2&quot; "/>
    <n v="27112838"/>
    <s v="SELECCIÓN ABREVIADA MENOR CUANTÍA"/>
    <n v="4"/>
    <n v="5"/>
    <n v="10"/>
    <n v="9"/>
    <n v="63000"/>
    <s v="UNIDAD"/>
    <s v="NO SOLICITADAS"/>
  </r>
  <r>
    <x v="36"/>
    <s v="02-02-01-004-002"/>
    <s v="02-02-01-004-002"/>
    <s v="Materiales y suministros - Productos metálicos elaborados (excepto maquinaria y equipo)"/>
    <s v="ARANDELA DE 1/2&quot;"/>
    <n v="27112838"/>
    <s v="SELECCIÓN ABREVIADA MENOR CUANTÍA"/>
    <n v="4"/>
    <n v="5"/>
    <n v="10"/>
    <n v="80"/>
    <n v="8000"/>
    <s v="UNIDAD"/>
    <s v="NO SOLICITADAS"/>
  </r>
  <r>
    <x v="36"/>
    <s v="02-02-01-004-002"/>
    <s v="02-02-01-004-002"/>
    <s v="Materiales y suministros - Productos metálicos elaborados (excepto maquinaria y equipo)"/>
    <s v="AMARRE PARA TEJA"/>
    <n v="27112838"/>
    <s v="SELECCIÓN ABREVIADA MENOR CUANTÍA"/>
    <n v="4"/>
    <n v="5"/>
    <n v="10"/>
    <n v="150"/>
    <n v="15000"/>
    <s v="UNIDAD"/>
    <s v="NO SOLICITADAS"/>
  </r>
  <r>
    <x v="36"/>
    <s v="02-02-01-004-002"/>
    <s v="02-02-01-004-002"/>
    <s v="Materiales y suministros - Productos metálicos elaborados (excepto maquinaria y equipo)"/>
    <s v="ANGULO  CALIBRE 18"/>
    <n v="20121600"/>
    <s v="SELECCIÓN ABREVIADA MENOR CUANTÍA"/>
    <n v="4"/>
    <n v="5"/>
    <n v="10"/>
    <n v="34"/>
    <n v="289000"/>
    <s v="UNIDAD"/>
    <s v="NO SOLICITADAS"/>
  </r>
  <r>
    <x v="36"/>
    <s v="02-02-01-004-002"/>
    <s v="02-02-01-004-002"/>
    <s v="Materiales y suministros - Productos metálicos elaborados (excepto maquinaria y equipo)"/>
    <s v="MALLA ELECTROSOLDADA"/>
    <n v="20121600"/>
    <s v="SELECCIÓN ABREVIADA MENOR CUANTÍA"/>
    <n v="4"/>
    <n v="5"/>
    <n v="10"/>
    <n v="2"/>
    <n v="360000"/>
    <s v="UNIDAD"/>
    <s v="NO SOLICITADAS"/>
  </r>
  <r>
    <x v="36"/>
    <s v="02-02-01-004-002"/>
    <s v="02-02-01-004-002"/>
    <s v="Materiales y suministros - Productos metálicos elaborados (excepto maquinaria y equipo)"/>
    <s v="VARILLA DE 1/2&quot;"/>
    <n v="31162000"/>
    <s v="SELECCIÓN ABREVIADA MENOR CUANTÍA"/>
    <n v="4"/>
    <n v="5"/>
    <n v="10"/>
    <n v="9"/>
    <n v="270000"/>
    <s v="UNIDAD"/>
    <s v="NO SOLICITADAS"/>
  </r>
  <r>
    <x v="36"/>
    <s v="02-02-01-004-002"/>
    <s v="02-02-01-004-002"/>
    <s v="Materiales y suministros - Productos metálicos elaborados (excepto maquinaria y equipo)"/>
    <s v="Varilla de 1/4&quot;"/>
    <n v="31162000"/>
    <s v="SELECCIÓN ABREVIADA MENOR CUANTÍA"/>
    <n v="4"/>
    <n v="5"/>
    <n v="10"/>
    <n v="5"/>
    <n v="100000"/>
    <s v="UNIDAD"/>
    <s v="NO SOLICITADAS"/>
  </r>
  <r>
    <x v="36"/>
    <s v="02-02-01-004-002"/>
    <s v="02-02-01-004-002"/>
    <s v="Materiales y suministros - Productos metálicos elaborados (excepto maquinaria y equipo)"/>
    <s v="Alambre negro"/>
    <n v="27112842"/>
    <s v="SELECCIÓN ABREVIADA MENOR CUANTÍA"/>
    <n v="4"/>
    <n v="5"/>
    <n v="10"/>
    <n v="2"/>
    <n v="20294.03"/>
    <s v="UNIDAD"/>
    <s v="NO SOLICITADAS"/>
  </r>
  <r>
    <x v="36"/>
    <s v="02-02-01-004-002"/>
    <s v="02-02-01-004-002"/>
    <s v="Materiales y suministros - Productos metálicos elaborados (excepto maquinaria y equipo)"/>
    <s v="LLAVE ORINAL"/>
    <n v="27112838"/>
    <s v="SELECCIÓN ABREVIADA MENOR CUANTÍA"/>
    <n v="4"/>
    <n v="5"/>
    <n v="10"/>
    <n v="4"/>
    <n v="55210.32"/>
    <s v="UNIDAD"/>
    <s v="NO SOLICITADAS"/>
  </r>
  <r>
    <x v="36"/>
    <s v="02-02-01-004-002"/>
    <s v="02-02-01-004-002"/>
    <s v="Materiales y suministros - Productos metálicos elaborados (excepto maquinaria y equipo)"/>
    <s v="CANASTILLA LAVAPLATOS"/>
    <n v="31162402"/>
    <s v="SELECCIÓN ABREVIADA MENOR CUANTÍA"/>
    <n v="4"/>
    <n v="5"/>
    <n v="10"/>
    <n v="1"/>
    <n v="19753.3"/>
    <s v="UNIDAD"/>
    <s v="NO SOLICITADAS"/>
  </r>
  <r>
    <x v="36"/>
    <s v="02-02-01-004-006"/>
    <s v="02-02-01-004-006-02"/>
    <s v="Materiales y suministros - Aparatos de control eléctrico y distribución de electricidad y sus partes y piezas"/>
    <s v="BREAKER TIPO ENCHUFABLE 3X40 AMP."/>
    <n v="39111800"/>
    <s v="SELECCIÓN ABREVIADA MENOR CUANTÍA"/>
    <n v="4"/>
    <n v="5"/>
    <n v="10"/>
    <n v="5"/>
    <n v="49500"/>
    <s v="UNIDAD"/>
    <s v="NO SOLICITADAS"/>
  </r>
  <r>
    <x v="36"/>
    <s v="02-02-01-004-006"/>
    <s v="02-02-01-004-006-02"/>
    <s v="Materiales y suministros - Aparatos de control eléctrico y distribución de electricidad y sus partes y piezas"/>
    <s v="RELE TERMICO (4-20)"/>
    <n v="39122319"/>
    <s v="SELECCIÓN ABREVIADA MENOR CUANTÍA"/>
    <n v="4"/>
    <n v="5"/>
    <n v="10"/>
    <n v="1"/>
    <n v="59400"/>
    <s v="UNIDAD"/>
    <s v="NO SOLICITADAS"/>
  </r>
  <r>
    <x v="36"/>
    <s v="02-02-01-004-006"/>
    <s v="02-02-01-004-006-02"/>
    <s v="Materiales y suministros - Aparatos de control eléctrico y distribución de electricidad y sus partes y piezas"/>
    <s v="TOMA CORRIENTE MONOFASICA DOBLE"/>
    <n v="39131700"/>
    <s v="SELECCIÓN ABREVIADA MENOR CUANTÍA"/>
    <n v="4"/>
    <n v="5"/>
    <n v="10"/>
    <n v="50"/>
    <n v="396000"/>
    <s v="UNIDAD"/>
    <s v="NO SOLICITADAS"/>
  </r>
  <r>
    <x v="36"/>
    <s v="02-02-01-004-006"/>
    <s v="02-02-01-004-006-02"/>
    <s v="Materiales y suministros - Aparatos de control eléctrico y distribución de electricidad y sus partes y piezas"/>
    <s v="TOMA CORRIENTE TRIFASICA 50A"/>
    <n v="39131700"/>
    <s v="SELECCIÓN ABREVIADA MENOR CUANTÍA"/>
    <n v="4"/>
    <n v="5"/>
    <n v="10"/>
    <n v="1"/>
    <n v="14850"/>
    <s v="UNIDAD"/>
    <s v="NO SOLICITADAS"/>
  </r>
  <r>
    <x v="36"/>
    <s v="02-02-01-004-006"/>
    <s v="02-02-01-004-006-02"/>
    <s v="Materiales y suministros - Aparatos de control eléctrico y distribución de electricidad y sus partes y piezas"/>
    <s v="INTERRUPTOR   SENCILLO"/>
    <n v="39111800"/>
    <s v="SELECCIÓN ABREVIADA MENOR CUANTÍA"/>
    <n v="4"/>
    <n v="5"/>
    <n v="10"/>
    <n v="10"/>
    <n v="64350"/>
    <s v="UNIDAD"/>
    <s v="NO SOLICITADAS"/>
  </r>
  <r>
    <x v="36"/>
    <s v="02-02-01-004-006"/>
    <s v="02-02-01-004-006-02"/>
    <s v="Materiales y suministros - Aparatos de control eléctrico y distribución de electricidad y sus partes y piezas"/>
    <s v="BREAKER TIPO ENCHUFABLE 20 AMP."/>
    <n v="39111800"/>
    <s v="SELECCIÓN ABREVIADA MENOR CUANTÍA"/>
    <n v="4"/>
    <n v="5"/>
    <n v="10"/>
    <n v="1"/>
    <n v="34454.9"/>
    <s v="UNIDAD"/>
    <s v="NO SOLICITADAS"/>
  </r>
  <r>
    <x v="36"/>
    <s v="02-02-01-004-006"/>
    <s v="02-02-01-004-006-02"/>
    <s v="Materiales y suministros - Aparatos de control eléctrico y distribución de electricidad y sus partes y piezas"/>
    <s v="FLOTADOR  DE NIVEL"/>
    <n v="39122219"/>
    <s v="SELECCIÓN ABREVIADA MENOR CUANTÍA"/>
    <n v="4"/>
    <n v="5"/>
    <n v="10"/>
    <n v="5"/>
    <n v="49500"/>
    <s v="UNIDAD"/>
    <s v="NO SOLICITADAS"/>
  </r>
  <r>
    <x v="36"/>
    <s v="02-02-01-004-006"/>
    <s v="02-02-01-004-006-03"/>
    <s v="Materiales y suministros - Hilos y cables aislados; cable de fibra óptica"/>
    <s v="CABLE 7 HILOS #12  (CENTELSA- PROCABLE) "/>
    <n v="26121629"/>
    <s v="SELECCIÓN ABREVIADA MENOR CUANTÍA"/>
    <n v="4"/>
    <n v="5"/>
    <n v="10"/>
    <n v="2"/>
    <n v="277200"/>
    <s v="UNIDAD"/>
    <s v="NO SOLICITADAS"/>
  </r>
  <r>
    <x v="36"/>
    <s v="02-02-01-004-006"/>
    <s v="02-02-01-004-006-05"/>
    <s v="Materiales y suministros - Lámparas eléctricas de incandescencia o descarga; lámparas de arco, equipo para alumbrado eléctrico; sus partes y piezas"/>
    <s v="REFLECTOR LED DE 50W"/>
    <n v="39111611"/>
    <s v="SELECCIÓN ABREVIADA MENOR CUANTÍA"/>
    <n v="4"/>
    <n v="5"/>
    <n v="10"/>
    <n v="2"/>
    <n v="146743.12"/>
    <s v="UNIDAD"/>
    <s v="NO SOLICITADAS"/>
  </r>
  <r>
    <x v="36"/>
    <s v="02-02-01-004-006"/>
    <s v="02-02-01-004-006-05"/>
    <s v="Materiales y suministros - Lámparas eléctricas de incandescencia o descarga; lámparas de arco, equipo para alumbrado eléctrico; sus partes y piezas"/>
    <s v="REFLECTOR LED DE 300W"/>
    <n v="39111611"/>
    <s v="SELECCIÓN ABREVIADA MENOR CUANTÍA"/>
    <n v="4"/>
    <n v="5"/>
    <n v="10"/>
    <n v="1"/>
    <n v="247857.48"/>
    <s v="UNIDAD"/>
    <s v="NO SOLICITADAS"/>
  </r>
  <r>
    <x v="36"/>
    <s v="02-02-01-004-006"/>
    <s v="02-02-01-004-006-05"/>
    <s v="Materiales y suministros - Lámparas eléctricas de incandescencia o descarga; lámparas de arco, equipo para alumbrado eléctrico; sus partes y piezas"/>
    <s v="BOMBILLO LED 9W"/>
    <n v="39111611"/>
    <s v="SELECCIÓN ABREVIADA MENOR CUANTÍA"/>
    <n v="4"/>
    <n v="5"/>
    <n v="10"/>
    <n v="20"/>
    <n v="180000"/>
    <s v="UNIDAD"/>
    <s v="NO SOLICITADAS"/>
  </r>
  <r>
    <x v="36"/>
    <s v="02-02-01-004-006"/>
    <s v="02-02-01-004-006-05"/>
    <s v="Materiales y suministros - Lámparas eléctricas de incandescencia o descarga; lámparas de arco, equipo para alumbrado eléctrico; sus partes y piezas"/>
    <s v="TUBO  LED  T8X18W LED 60 CM"/>
    <n v="39111611"/>
    <s v="SELECCIÓN ABREVIADA MENOR CUANTÍA"/>
    <n v="4"/>
    <n v="5"/>
    <n v="10"/>
    <n v="200"/>
    <n v="1980000"/>
    <s v="UNIDAD"/>
    <s v="NO SOLICITADAS"/>
  </r>
  <r>
    <x v="36"/>
    <s v="02-02-01-004-006"/>
    <s v="02-02-01-004-006-05"/>
    <s v="Materiales y suministros - Lámparas eléctricas de incandescencia o descarga; lámparas de arco, equipo para alumbrado eléctrico; sus partes y piezas"/>
    <s v="TUBO LED T8 18W 120 CM"/>
    <n v="39111611"/>
    <s v="SELECCIÓN ABREVIADA MENOR CUANTÍA"/>
    <n v="4"/>
    <n v="5"/>
    <n v="10"/>
    <n v="100"/>
    <n v="1188000"/>
    <s v="UNIDAD"/>
    <s v="NO SOLICITADAS"/>
  </r>
  <r>
    <x v="36"/>
    <s v="02-02-01-004-006"/>
    <s v="02-02-01-004-006-05"/>
    <s v="Materiales y suministros - Lámparas eléctricas de incandescencia o descarga; lámparas de arco, equipo para alumbrado eléctrico; sus partes y piezas"/>
    <s v="LAMPARA REGLETA LED DE SOBREPONER DE 18W"/>
    <n v="39111611"/>
    <s v="SELECCIÓN ABREVIADA MENOR CUANTÍA"/>
    <n v="4"/>
    <n v="5"/>
    <n v="10"/>
    <n v="20"/>
    <n v="356400"/>
    <s v="UNIDAD"/>
    <s v="NO SOLICITADAS"/>
  </r>
  <r>
    <x v="36"/>
    <s v="02-02-01-004-006"/>
    <s v="02-02-01-004-006-05"/>
    <s v="Materiales y suministros - Lámparas eléctricas de incandescencia o descarga; lámparas de arco, equipo para alumbrado eléctrico; sus partes y piezas"/>
    <s v="LAMPARA LED INCRUSTAR 9W LUZ CALIDA"/>
    <n v="39111611"/>
    <s v="SELECCIÓN ABREVIADA MENOR CUANTÍA"/>
    <n v="4"/>
    <n v="5"/>
    <n v="10"/>
    <n v="20"/>
    <n v="297000"/>
    <s v="UNIDAD"/>
    <s v="NO SOLICITADAS"/>
  </r>
  <r>
    <x v="36"/>
    <s v="02-02-02-008-003"/>
    <s v="02-02-02-008-003-09"/>
    <s v="Adquisición de servicios - Otros servicios profesionales y técnicos n. C. P."/>
    <s v="OPERARIO PTAP I"/>
    <n v="80111701"/>
    <s v="CONTRATACIÓN DIRECTA"/>
    <n v="4"/>
    <n v="5"/>
    <n v="10"/>
    <n v="1"/>
    <n v="16500000"/>
    <s v="GLOBAL"/>
    <s v="NO SOLICITADAS"/>
  </r>
  <r>
    <x v="36"/>
    <s v="02-02-02-008-003"/>
    <s v="02-02-02-008-003-09"/>
    <s v="Adquisición de servicios - Otros servicios profesionales y técnicos n. C. P."/>
    <s v="OPERARIO PTAP II"/>
    <n v="80111701"/>
    <s v="CONTRATACIÓN DIRECTA"/>
    <n v="4"/>
    <n v="5"/>
    <n v="10"/>
    <n v="1"/>
    <n v="16500000"/>
    <s v="GLOBAL"/>
    <s v="NO SOLICITADAS"/>
  </r>
  <r>
    <x v="36"/>
    <s v="02-02-02-005-004"/>
    <s v="02-02-02-005-004-06"/>
    <s v="Adquisición de servicios - Servicios de instalaciones"/>
    <s v="OPERARIO ELECTRICISTA"/>
    <n v="72151501"/>
    <s v="CONTRATACIÓN DIRECTA"/>
    <n v="4"/>
    <n v="5"/>
    <n v="10"/>
    <n v="1"/>
    <n v="18000000"/>
    <s v="GLOBAL"/>
    <s v="NO SOLICITADAS"/>
  </r>
  <r>
    <x v="36"/>
    <s v="02-02-02-005-004"/>
    <s v="02-02-02-005-004-05"/>
    <s v="Adquisición de servicios - Servicios especiales de construcción"/>
    <s v="OPERARIOS DE CONSTRUCCION"/>
    <n v="72151900"/>
    <s v="MÍNIMA CUANTÍA"/>
    <n v="4"/>
    <n v="5"/>
    <n v="10"/>
    <n v="1"/>
    <n v="7363042.1900000004"/>
    <s v="GLOBAL"/>
    <s v="NO SOLICITADAS"/>
  </r>
  <r>
    <x v="36"/>
    <s v="02-02-02-005-004"/>
    <s v="02-02-02-005-004-01-2"/>
    <s v="Adquisición de servicios - Servicios generales de construcción de edificaciones no residenciales"/>
    <s v="MANTENIMIENTO PREVENTIVO Y CORRECTIVO DE LAS INSTALACIONES DE ESUFA"/>
    <n v="72102900"/>
    <s v="LICITACIÓN PÚBLICA"/>
    <n v="4"/>
    <n v="5"/>
    <n v="10"/>
    <n v="1"/>
    <n v="536391089.05000001"/>
    <s v="GLOBAL"/>
    <s v="NO SOLICITADAS"/>
  </r>
  <r>
    <x v="36"/>
    <s v="02-01-01-004-005"/>
    <s v="02-01-01-004-005-02"/>
    <s v="Activos fijos - Maquinaria de informática y sus partes, piezas y accesorios"/>
    <s v="ADQUISICION DE FIREWALL "/>
    <n v="43232202"/>
    <s v="MÍNIMA CUANTÍA"/>
    <n v="4"/>
    <n v="2"/>
    <n v="10"/>
    <n v="1"/>
    <n v="79000000"/>
    <s v="UNIDAD"/>
    <s v="NO SOLICITADAS"/>
  </r>
  <r>
    <x v="36"/>
    <s v="02-02-02-006-004"/>
    <s v="02-02-02-006-004"/>
    <s v="Adquisición de servicios - Servicios de transporte de pasajeros"/>
    <s v="AMARRE VIGENCIA FUTURA 2022 RUTAS R16"/>
    <n v="78111803"/>
    <s v="MÍNIMA CUANTÍA"/>
    <n v="2"/>
    <n v="10"/>
    <n v="16"/>
    <n v="1"/>
    <n v="5000000"/>
    <s v="GLOBAL"/>
    <s v="NO SOLICITADAS"/>
  </r>
  <r>
    <x v="36"/>
    <s v="02-02-02-006-004"/>
    <s v="02-02-02-006-004"/>
    <s v="Adquisición de servicios - Servicios de transporte de pasajeros"/>
    <s v="VIGENCIA FUTURA 2021 RUTAS R16"/>
    <n v="78111803"/>
    <s v="MÍNIMA CUANTÍA"/>
    <n v="2"/>
    <n v="10"/>
    <n v="16"/>
    <n v="1"/>
    <n v="18325000"/>
    <s v="GLOBAL"/>
    <s v="NO SOLICITADAS"/>
  </r>
  <r>
    <x v="36"/>
    <s v="02-02-02-008-003"/>
    <s v="02-02-02-008-003-08"/>
    <s v="Adquisición de servicios - Servicios fotográficos y servicios de revelado fotográfico"/>
    <s v="ADQUISICION DE SERVICIO DE TOMA E IMPRESIÓN DE FOTOGRAFIA PARA ESUFA"/>
    <n v="82131604"/>
    <s v="MÍNIMA CUANTÍA"/>
    <n v="3"/>
    <n v="10"/>
    <n v="10"/>
    <n v="1"/>
    <n v="7000000"/>
    <s v="GLOBAL"/>
    <s v="NO SOLICITADAS"/>
  </r>
  <r>
    <x v="36"/>
    <s v="02-02-01-003-006"/>
    <s v="02-02-01-003-006-04"/>
    <s v="Materiales y suministros - Productos de empaque y envasado, de plástico"/>
    <s v="CONTENEDORES DE BASURA X 3 CANECAS COLORES (BLANCO-NEGRO Y VERDE)"/>
    <n v="24101510"/>
    <s v="MÍNIMA CUANTÍA"/>
    <n v="4"/>
    <n v="5"/>
    <n v="10"/>
    <n v="6"/>
    <n v="4320000"/>
    <s v="UNIDAD"/>
    <s v="NO SOLICITADAS"/>
  </r>
  <r>
    <x v="36"/>
    <s v="02-02-02-008-004"/>
    <s v="02-02-02-008-004-06"/>
    <s v="Adquisición de servicios - Servicios de programación, distribución y transmisión de programas"/>
    <s v="DIRECT TV"/>
    <n v="83111801"/>
    <s v="CONTRATACIÓN DIRECTA"/>
    <n v="2"/>
    <n v="10"/>
    <n v="10"/>
    <n v="1"/>
    <n v="1652150"/>
    <s v="GLOBAL"/>
    <s v="NO SOLICITADAS"/>
  </r>
  <r>
    <x v="36"/>
    <s v="02-02-02-009-003"/>
    <s v="02-02-02-009-003-01"/>
    <s v="Adquisición de servicios - Servicios de salud humana"/>
    <s v="EXAMENES MEDICOS OCUPACIONALES PERSONAL CIVIL Y UN PERSONAL MILITAR ESUFA"/>
    <n v="85121502"/>
    <s v="MÍNIMA CUANTÍA"/>
    <n v="2"/>
    <n v="8"/>
    <n v="10"/>
    <n v="1"/>
    <n v="6643000"/>
    <s v="GLOBAL"/>
    <s v="NO SOLICITADAS"/>
  </r>
  <r>
    <x v="36"/>
    <s v="02-02-02-008-003"/>
    <s v="02-02-02-008-003-09"/>
    <s v="Adquisición de servicios - Otros servicios profesionales y técnicos n. C. P."/>
    <s v="PRESTACION SERVICIOS PROFESIONALES Y DE APOYO A LA GESTION DE UN PERSONAL PARA EL GRUPO ACADEMICO ESCUELA SUBOFICIALES FAC"/>
    <n v="86141501"/>
    <s v="CONTRATACIÓN DIRECTA"/>
    <n v="1"/>
    <n v="12"/>
    <n v="10"/>
    <n v="1"/>
    <n v="200200000"/>
    <s v="GLOBAL"/>
    <s v="NO SOLICITADAS"/>
  </r>
  <r>
    <x v="36"/>
    <s v="02-02-02-008-003"/>
    <s v="02-02-02-008-003-09"/>
    <s v="Adquisición de servicios - Otros servicios profesionales y técnicos n. C. P."/>
    <s v="ESTUDIO DE SUELOS"/>
    <n v="81101514"/>
    <s v="CONCURSO DE MÉRITOS ABIERTO"/>
    <n v="1"/>
    <n v="12"/>
    <n v="10"/>
    <n v="1"/>
    <n v="5117000"/>
    <s v="GLOBAL"/>
    <s v="NO SOLICITADAS"/>
  </r>
  <r>
    <x v="36"/>
    <s v="02-02-02-008-003"/>
    <s v="02-02-02-008-003-09"/>
    <s v="Adquisición de servicios - Otros servicios profesionales y técnicos n. C. P."/>
    <s v="DISEÑADOR DE OVAS"/>
    <n v="86141501"/>
    <s v="CONTRATACIÓN DIRECTA"/>
    <n v="1"/>
    <n v="12"/>
    <n v="10"/>
    <n v="1"/>
    <n v="21000000"/>
    <s v="GLOBAL"/>
    <s v="NO SOLICITADAS"/>
  </r>
  <r>
    <x v="36"/>
    <s v="02-02-02-008-003"/>
    <s v="02-02-02-008-003-09"/>
    <s v="Adquisición de servicios - Otros servicios profesionales y técnicos n. C. P."/>
    <s v="DISEÑADOR GRAFICO"/>
    <n v="86141501"/>
    <s v="CONTRATACIÓN DIRECTA"/>
    <n v="1"/>
    <n v="12"/>
    <n v="10"/>
    <n v="1"/>
    <n v="11800000"/>
    <s v="GLOBAL"/>
    <s v="NO SOLICITADAS"/>
  </r>
  <r>
    <x v="36"/>
    <s v="01-01-03-035"/>
    <s v="01-01-03-035"/>
    <s v="Planta permanente - Alimentación alumnos"/>
    <s v="SELECCIONAR EL CONTRATISTA QUE SUMINISTRE EL SERVICIO DE ALIMENTACIÓN_x000a_PARA LOS ALUMNOS DE LA ESCUELA DE_x000a_SUBOFICIALES DE LA FUERZA AEREA_x000a_COLOMBIANA “CT. ANDRES M. DIAZ”_x000a_(DESAYUNO, REFRIGERIO, ALMUERZO, CENA)_x000a_SEGÚN MINUTA PATRON (VIGENCIA 2021)"/>
    <n v="90101600"/>
    <s v="SELECCIÓN ABREVIADA MENOR CUANTÍA"/>
    <n v="1"/>
    <n v="12"/>
    <n v="10"/>
    <n v="1"/>
    <n v="707307952"/>
    <s v="GLOBAL"/>
    <s v="NO SOLICITADAS"/>
  </r>
  <r>
    <x v="36"/>
    <s v="01-01-03-035"/>
    <s v="01-01-03-035"/>
    <s v="Planta permanente - Alimentación alumnos"/>
    <s v="ALIMENTACION ALUMNOS VIGENCIA FUTURA 2021"/>
    <n v="90101600"/>
    <s v="SELECCIÓN ABREVIADA MENOR CUANTÍA"/>
    <n v="1"/>
    <n v="12"/>
    <n v="10"/>
    <n v="1"/>
    <n v="644407562"/>
    <s v="GLOBAL"/>
    <s v="NO SOLICITADAS"/>
  </r>
  <r>
    <x v="36"/>
    <s v="01-01-03-035"/>
    <s v="01-01-03-035"/>
    <s v="Planta permanente - Alimentación alumnos"/>
    <s v="AMARRE VF 2022  ALIMENTACION ALUMNOS"/>
    <n v="90101600"/>
    <s v="SELECCIÓN ABREVIADA MENOR CUANTÍA"/>
    <n v="1"/>
    <n v="12"/>
    <n v="10"/>
    <n v="1"/>
    <n v="105565872"/>
    <s v="GLOBAL"/>
    <s v="NO SOLICITADAS"/>
  </r>
  <r>
    <x v="36"/>
    <s v="02-01-01-004-007"/>
    <s v="02-01-01-004-007-03"/>
    <s v="Activos fijos - Radiorreceptores y receptores de televisión; aparatos para la grabación y reproducción de sonido y video; micrófonos, altavoces, amplificadores, etc."/>
    <s v="SOPORTE PARA TELEVISOR"/>
    <n v="31162506"/>
    <s v="MÍNIMA CUANTÍA"/>
    <n v="3"/>
    <n v="4"/>
    <n v="10"/>
    <n v="15"/>
    <n v="2998500"/>
    <s v="UNIDAD"/>
    <s v="NO SOLICITADAS"/>
  </r>
  <r>
    <x v="36"/>
    <s v="01-01-03-035"/>
    <s v="01-01-03-035"/>
    <s v="Planta permanente - Alimentación alumnos"/>
    <s v="DEVOLUCION ALIMENTACION VIGENCIA 2021"/>
    <n v="90101600"/>
    <s v="LICITACIÓN PÚBLICA"/>
    <n v="4"/>
    <n v="5"/>
    <n v="10"/>
    <n v="1"/>
    <n v="82880818"/>
    <s v="GLOBAL"/>
    <s v="NO SOLICITADAS"/>
  </r>
  <r>
    <x v="36"/>
    <s v="02-02-01-003-002"/>
    <s v="02-02-01-003-002-01"/>
    <s v="Materiales y suministros - Pasta de papel, papel y cartón"/>
    <s v="tapabocas"/>
    <n v="44122000"/>
    <s v="MÍNIMA CUANTÍA"/>
    <n v="4"/>
    <n v="5"/>
    <n v="10"/>
    <n v="18"/>
    <n v="83405.52"/>
    <s v="UNIDAD"/>
    <s v="NO SOLICITADAS"/>
  </r>
  <r>
    <x v="36"/>
    <s v="02-02-01-003-004"/>
    <s v="02-02-01-003-004-06"/>
    <s v="Materiales y suministros - Abonos y plaguicidas"/>
    <s v="UREA"/>
    <n v="51101800"/>
    <s v="MÍNIMA CUANTÍA"/>
    <n v="2"/>
    <n v="10"/>
    <n v="10"/>
    <n v="3"/>
    <n v="189000"/>
    <s v="UNIDAD"/>
    <s v="NO SOLICITADAS"/>
  </r>
  <r>
    <x v="36"/>
    <s v="02-02-01-003-004"/>
    <s v="02-02-01-003-004-06"/>
    <s v="Materiales y suministros - Abonos y plaguicidas"/>
    <s v="CAL"/>
    <n v="51101800"/>
    <s v="MÍNIMA CUANTÍA"/>
    <n v="2"/>
    <n v="10"/>
    <n v="10"/>
    <n v="100"/>
    <n v="1500000"/>
    <s v="UNIDAD"/>
    <s v="NO SOLICITADAS"/>
  </r>
  <r>
    <x v="36"/>
    <s v="02-02-01-003-008"/>
    <s v="02-02-01-003-008-04"/>
    <s v="Materiales y suministros -Articulos Deportivos"/>
    <s v="SILUETAS PARA PISTOLA 25 METROS PRECISIÓN"/>
    <n v="49181607"/>
    <s v="MÍNIMA CUANTÍA"/>
    <n v="3"/>
    <n v="3"/>
    <n v="10"/>
    <n v="250"/>
    <n v="153750"/>
    <s v="UNIDAD"/>
    <s v="NO SOLICITADAS"/>
  </r>
  <r>
    <x v="36"/>
    <s v="02-02-01-003-008"/>
    <s v="02-02-01-003-008-04"/>
    <s v="Materiales y suministros -Articulos Deportivos"/>
    <s v="SILUETAS PARA CARABINA 50 METROS"/>
    <n v="49181607"/>
    <s v="MÍNIMA CUANTÍA"/>
    <n v="3"/>
    <n v="3"/>
    <n v="10"/>
    <n v="664"/>
    <n v="418320"/>
    <s v="UNIDAD"/>
    <s v="NO SOLICITADAS"/>
  </r>
  <r>
    <x v="36"/>
    <s v="02-02-01-003-008"/>
    <s v="02-02-01-003-008-04"/>
    <s v="Materiales y suministros -Articulos Deportivos"/>
    <s v="SOGA ELÁSTICA CON MOSQUETÓN PARA PENTATLÓN "/>
    <n v="31151404"/>
    <s v="MÍNIMA CUANTÍA"/>
    <n v="3"/>
    <n v="3"/>
    <n v="10"/>
    <n v="160"/>
    <n v="2880000"/>
    <s v="UNIDAD"/>
    <s v="NO SOLICITADAS"/>
  </r>
  <r>
    <x v="36"/>
    <s v="02-02-01-003-008"/>
    <s v="02-02-01-003-008-04"/>
    <s v="Materiales y suministros -Articulos Deportivos"/>
    <s v="PELOTA TENIS DE MESA 1 ESTRELLA"/>
    <n v="49161604"/>
    <s v="MÍNIMA CUANTÍA"/>
    <n v="3"/>
    <n v="3"/>
    <n v="10"/>
    <n v="250"/>
    <n v="375000"/>
    <s v="UNIDAD"/>
    <s v="NO SOLICITADAS"/>
  </r>
  <r>
    <x v="36"/>
    <s v="02-02-01-003-008"/>
    <s v="02-02-01-003-008-04"/>
    <s v="Materiales y suministros -Articulos Deportivos"/>
    <s v="PELOTA TENIS DE MESA 3 ESTRELLAS"/>
    <n v="49161604"/>
    <s v="MÍNIMA CUANTÍA"/>
    <n v="3"/>
    <n v="3"/>
    <n v="10"/>
    <n v="100"/>
    <n v="300000"/>
    <s v="UNIDAD"/>
    <s v="NO SOLICITADAS"/>
  </r>
  <r>
    <x v="36"/>
    <s v="02-02-01-003-008"/>
    <s v="02-02-01-003-008-04"/>
    <s v="Materiales y suministros -Articulos Deportivos"/>
    <s v="CILINDRO DE AIRE COMPRIMIDO"/>
    <n v="24111802"/>
    <s v="MÍNIMA CUANTÍA"/>
    <n v="3"/>
    <n v="3"/>
    <n v="10"/>
    <n v="1"/>
    <n v="1050000"/>
    <s v="UNIDAD"/>
    <s v="NO SOLICITADAS"/>
  </r>
  <r>
    <x v="36"/>
    <s v="02-02-01-003-008"/>
    <s v="02-02-01-003-008-04"/>
    <s v="Materiales y suministros -Articulos Deportivos"/>
    <s v="MORDAZA PARA CILINDRO DE AIRE COMPRIMIDO "/>
    <n v="23153026"/>
    <s v="MÍNIMA CUANTÍA"/>
    <n v="3"/>
    <n v="3"/>
    <n v="10"/>
    <n v="1"/>
    <n v="365000"/>
    <s v="UNIDAD"/>
    <s v="NO SOLICITADAS"/>
  </r>
  <r>
    <x v="36"/>
    <s v="02-02-01-003-008"/>
    <s v="02-02-01-003-008-03"/>
    <s v="Materiales y suministros -Instrumentos Musicales"/>
    <s v="BOQUILLA PARA SAXOFON ALTO DVNY7"/>
    <n v="60131509"/>
    <s v="MÍNIMA CUANTÍA"/>
    <n v="3"/>
    <n v="4"/>
    <n v="10"/>
    <n v="1"/>
    <n v="2192781"/>
    <s v="UNIDAD"/>
    <s v="NO SOLICITADAS"/>
  </r>
  <r>
    <x v="36"/>
    <s v="02-02-01-003-008"/>
    <s v="02-02-01-003-008-03"/>
    <s v="Materiales y suministros -Instrumentos Musicales"/>
    <s v="BOQUILLA PARA TROMPETA 4S7*"/>
    <n v="60131509"/>
    <s v="MÍNIMA CUANTÍA"/>
    <n v="3"/>
    <n v="4"/>
    <n v="10"/>
    <n v="1"/>
    <n v="808779"/>
    <s v="UNIDAD"/>
    <s v="NO SOLICITADAS"/>
  </r>
  <r>
    <x v="36"/>
    <s v="02-02-01-003-008"/>
    <s v="02-02-01-003-008-03"/>
    <s v="Materiales y suministros -Instrumentos Musicales"/>
    <s v="BOQUILLA PARA TUBA AT2U"/>
    <n v="60131509"/>
    <s v="MÍNIMA CUANTÍA"/>
    <n v="3"/>
    <n v="4"/>
    <n v="10"/>
    <n v="1"/>
    <n v="1097450"/>
    <s v="UNIDAD"/>
    <s v="NO SOLICITADAS"/>
  </r>
  <r>
    <x v="36"/>
    <s v="02-02-02-008-007"/>
    <s v="02-02-02-008-007-01-5"/>
    <s v="Adquisición de servicios - Servicios de mantenimiento y reparación de otra maquinaria y otro equipo"/>
    <s v="MANTENIMIENTO A TODO COSTO DE LOS LOCKERS DE LAS_x000a_AULAS DEL GRUPO ACADÉMICO Y LAS CÓMODAS METÁLICAS DE LOS ALOJAMIENTOS_x000a_ALUMNOS ESUFA._x000a_"/>
    <n v="56101516"/>
    <s v="MÍNIMA CUANTÍA"/>
    <n v="7"/>
    <n v="2"/>
    <n v="16"/>
    <n v="1"/>
    <n v="10795109.5"/>
    <s v="GLOBAL"/>
    <s v="NO SOLICITADAS"/>
  </r>
  <r>
    <x v="36"/>
    <s v="02-02-01-004-005"/>
    <s v="02-02-01-004-005-02"/>
    <s v="Materiales y suministros - Maquinaria de informática y sus partes, piezas y accesorios"/>
    <s v="DISCO DURO DE ESTADO SOLIDO SSD 120 GB"/>
    <n v="43201803"/>
    <s v="MÍNIMA CUANTÍA"/>
    <n v="7"/>
    <n v="2"/>
    <n v="10"/>
    <n v="119"/>
    <n v="10762479"/>
    <s v="UNIDAD"/>
    <s v="NO SOLICITADAS"/>
  </r>
  <r>
    <x v="36"/>
    <s v="02-02-01-004-005"/>
    <s v="02-02-01-004-005-02"/>
    <s v="Materiales y suministros - Maquinaria de informática y sus partes, piezas y accesorios"/>
    <s v="DISCO DURO DE ESTADO SOLIDO SSD 240 GB"/>
    <n v="43201803"/>
    <s v="MÍNIMA CUANTÍA"/>
    <n v="7"/>
    <n v="2"/>
    <n v="10"/>
    <n v="22"/>
    <n v="3364878"/>
    <s v="UNIDAD"/>
    <s v="NO SOLICITADAS"/>
  </r>
  <r>
    <x v="36"/>
    <s v="02-02-01-004-005"/>
    <s v="02-02-01-004-005-02"/>
    <s v="Materiales y suministros - Maquinaria de informática y sus partes, piezas y accesorios"/>
    <s v="DISCO DURO DE ESTADO SOLIDO SSD 120 GB"/>
    <n v="43201803"/>
    <s v="MÍNIMA CUANTÍA"/>
    <n v="7"/>
    <n v="2"/>
    <n v="16"/>
    <n v="47"/>
    <n v="4250727"/>
    <s v="UNIDAD"/>
    <s v="NO SOLICITADAS"/>
  </r>
  <r>
    <x v="36"/>
    <s v="02-02-01-004-005"/>
    <s v="02-02-01-004-005-02"/>
    <s v="Materiales y suministros - Maquinaria de informática y sus partes, piezas y accesorios"/>
    <s v="DISCO DURO DE ESTADO SOLIDO SSD 240 GB"/>
    <n v="43201803"/>
    <s v="MÍNIMA CUANTÍA"/>
    <n v="7"/>
    <n v="2"/>
    <n v="16"/>
    <n v="3"/>
    <n v="458847"/>
    <s v="UNIDAD"/>
    <s v="NO SOLICITADAS"/>
  </r>
  <r>
    <x v="36"/>
    <s v="08-03"/>
    <s v="08-03"/>
    <s v="Tasas y derechos administrativos"/>
    <s v="SOBRETASA BOMBERIL"/>
    <n v="93151610"/>
    <s v="CONTRATACIÓN DIRECTA"/>
    <n v="6"/>
    <n v="1"/>
    <n v="10"/>
    <n v="1"/>
    <n v="1231800"/>
    <s v="GLOBAL"/>
    <s v="NO SOLICITADAS"/>
  </r>
  <r>
    <x v="36"/>
    <s v="08-01-02-001"/>
    <s v="08-01-02-001"/>
    <s v="Impuestos - Impuesto predial"/>
    <s v="IMPUESTO PREDIAL"/>
    <n v="93151610"/>
    <s v="CONTRATACIÓN DIRECTA"/>
    <n v="6"/>
    <n v="1"/>
    <n v="10"/>
    <n v="1"/>
    <n v="117019845"/>
    <s v="GLOBAL"/>
    <s v="NO SOLICITADAS"/>
  </r>
  <r>
    <x v="36"/>
    <s v="01-01-03-035"/>
    <s v="01-01-03-035"/>
    <s v="Planta permanente - Alimentación alumnos"/>
    <s v="DISPONIBLE EN LA APROPIACION"/>
    <n v="90101600"/>
    <s v="LICITACIÓN PÚBLICA"/>
    <n v="4"/>
    <n v="5"/>
    <n v="10"/>
    <n v="1"/>
    <n v="26104178"/>
    <s v="GLOBAL"/>
    <s v="NO SOLICITADAS"/>
  </r>
  <r>
    <x v="36"/>
    <s v="08-01-02-006"/>
    <s v="08-01-02-006"/>
    <s v="Impuestos - Impuesto sobre vehículos automotores"/>
    <s v="SOBRANTE IMPUESTO AUTOMOVIL MAZDA 2 "/>
    <n v="93151610"/>
    <s v="CONTRATACIÓN DIRECTA"/>
    <n v="6"/>
    <n v="1"/>
    <n v="10"/>
    <n v="1"/>
    <n v="127800"/>
    <s v="GLOBAL"/>
    <s v="NO SOLICITADAS"/>
  </r>
  <r>
    <x v="36"/>
    <s v="08-01-02-006"/>
    <s v="08-01-02-006"/>
    <s v="Impuestos - Impuesto sobre vehículos automotores"/>
    <s v="SOBRANTE IMPUESTO SEMAFORIZACION MAZDA 2 "/>
    <n v="93151610"/>
    <s v="CONTRATACIÓN DIRECTA"/>
    <n v="6"/>
    <n v="1"/>
    <n v="10"/>
    <n v="1"/>
    <n v="29000"/>
    <s v="GLOBAL"/>
    <s v="NO SOLICITADAS"/>
  </r>
  <r>
    <x v="36"/>
    <s v="08-01-02-006"/>
    <s v="08-01-02-006"/>
    <s v="Impuestos - Impuesto sobre vehículos automotores"/>
    <s v="SOBRANTE IMPUESTO VEHICULO YZU 043 "/>
    <n v="93151610"/>
    <s v="CONTRATACIÓN DIRECTA"/>
    <n v="6"/>
    <n v="1"/>
    <n v="10"/>
    <n v="1"/>
    <n v="39000"/>
    <s v="GLOBAL"/>
    <s v="NO SOLICITADAS"/>
  </r>
  <r>
    <x v="36"/>
    <s v="08-01-02-006"/>
    <s v="08-01-02-006"/>
    <s v="Impuestos - Impuesto sobre vehículos automotores"/>
    <s v="SOBRANTE IMPUESTO VEHICULO GCW 763 "/>
    <n v="93151610"/>
    <s v="CONTRATACIÓN DIRECTA"/>
    <n v="6"/>
    <n v="1"/>
    <n v="10"/>
    <n v="1"/>
    <n v="39000"/>
    <s v="GLOBAL"/>
    <s v="NO SOLICITADAS"/>
  </r>
  <r>
    <x v="36"/>
    <s v="08-01-02-006"/>
    <s v="08-01-02-006"/>
    <s v="Impuestos - Impuesto sobre vehículos automotores"/>
    <s v="SOBRANTE IMPUESTO VEHICULO GCW 766"/>
    <n v="93151610"/>
    <s v="CONTRATACIÓN DIRECTA"/>
    <n v="6"/>
    <n v="1"/>
    <n v="10"/>
    <n v="1"/>
    <n v="39000"/>
    <s v="GLOBAL"/>
    <s v="NO SOLICITADAS"/>
  </r>
  <r>
    <x v="36"/>
    <s v="02-02-01-003-004"/>
    <s v="02-02-01-003-004-01"/>
    <s v="Materiales y suministros - Químicos orgánicos básicos"/>
    <s v="CREOLINA"/>
    <n v="47131800"/>
    <s v="MÍNIMA CUANTÍA"/>
    <n v="3"/>
    <n v="4"/>
    <n v="10"/>
    <n v="58"/>
    <n v="377665.26"/>
    <s v="UNIDAD"/>
    <s v="NO SOLICITADAS"/>
  </r>
  <r>
    <x v="36"/>
    <s v="02-02-01-003-006"/>
    <s v="02-02-01-003-006-04"/>
    <s v="Materiales y suministros - Productos de empaque y envasado, de plástico"/>
    <s v="TERMO DE AGUA"/>
    <n v="52152000"/>
    <s v="MÍNIMA CUANTÍA"/>
    <n v="9"/>
    <n v="2"/>
    <n v="10"/>
    <n v="3"/>
    <n v="227469"/>
    <s v="UNIDAD"/>
    <s v="NO SOLICITADAS"/>
  </r>
  <r>
    <x v="36"/>
    <s v="02-02-01-003-006"/>
    <s v="02-02-01-003-006-09"/>
    <s v="Materiales y suministros - Otros productos plásticos"/>
    <s v="CANECA"/>
    <n v="47121804"/>
    <s v="MÍNIMA CUANTÍA"/>
    <n v="9"/>
    <n v="2"/>
    <n v="10"/>
    <n v="3"/>
    <n v="141642"/>
    <s v="UNIDAD"/>
    <s v="NO SOLICITADAS"/>
  </r>
  <r>
    <x v="36"/>
    <s v="02-02-01-003-006"/>
    <s v="02-02-01-003-006-09"/>
    <s v="Materiales y suministros - Otros productos plásticos"/>
    <s v="BANDEJA"/>
    <n v="48101915"/>
    <s v="MÍNIMA CUANTÍA"/>
    <n v="9"/>
    <n v="2"/>
    <n v="10"/>
    <n v="100"/>
    <n v="1367400"/>
    <s v="UNIDAD"/>
    <s v="NO SOLICITADAS"/>
  </r>
  <r>
    <x v="36"/>
    <s v="02-02-01-003-006"/>
    <s v="02-02-01-003-006-09"/>
    <s v="Materiales y suministros - Otros productos plásticos"/>
    <s v="TABLA PARA PICAR"/>
    <n v="52151606"/>
    <s v="MÍNIMA CUANTÍA"/>
    <n v="9"/>
    <n v="2"/>
    <n v="10"/>
    <n v="3"/>
    <n v="142158"/>
    <s v="UNIDAD"/>
    <s v="NO SOLICITADAS"/>
  </r>
  <r>
    <x v="36"/>
    <s v="02-02-01-003-007"/>
    <s v="02-02-01-003-007-01"/>
    <s v="Materiales y suministros - Vidrio y productos de vidrio"/>
    <s v="VASO DE CRISTAL"/>
    <n v="56141602"/>
    <s v="MÍNIMA CUANTÍA"/>
    <n v="9"/>
    <n v="2"/>
    <n v="10"/>
    <n v="700"/>
    <n v="1747200"/>
    <s v="UNIDAD"/>
    <s v="NO SOLICITADAS"/>
  </r>
  <r>
    <x v="36"/>
    <s v="02-02-01-003-007"/>
    <s v="02-02-01-003-007-02"/>
    <s v="Materiales y suministros - Artículos de cerámica no estructural"/>
    <s v="PLATO PANDO"/>
    <n v="52152004"/>
    <s v="MÍNIMA CUANTÍA"/>
    <n v="9"/>
    <n v="2"/>
    <n v="10"/>
    <n v="700"/>
    <n v="3732400"/>
    <s v="UNIDAD"/>
    <s v="NO SOLICITADAS"/>
  </r>
  <r>
    <x v="36"/>
    <s v="02-02-01-003-007"/>
    <s v="02-02-01-003-007-02"/>
    <s v="Materiales y suministros - Artículos de cerámica no estructural"/>
    <s v="PLATO HONDO"/>
    <n v="52152004"/>
    <s v="MÍNIMA CUANTÍA"/>
    <n v="9"/>
    <n v="2"/>
    <n v="10"/>
    <n v="700"/>
    <n v="4214000"/>
    <s v="UNIDAD"/>
    <s v="NO SOLICITADAS"/>
  </r>
  <r>
    <x v="36"/>
    <s v="02-02-01-003-007"/>
    <s v="02-02-01-003-007-02"/>
    <s v="Materiales y suministros - Artículos de cerámica no estructural"/>
    <s v="PLATO TE"/>
    <n v="52152004"/>
    <s v="MÍNIMA CUANTÍA"/>
    <n v="9"/>
    <n v="2"/>
    <n v="10"/>
    <n v="700"/>
    <n v="2799300"/>
    <s v="UNIDAD"/>
    <s v="NO SOLICITADAS"/>
  </r>
  <r>
    <x v="36"/>
    <s v="02-02-01-003-007"/>
    <s v="02-02-01-003-007-02"/>
    <s v="Materiales y suministros - Artículos de cerámica no estructural"/>
    <s v="POCILLO"/>
    <n v="56141503"/>
    <s v="MÍNIMA CUANTÍA"/>
    <n v="9"/>
    <n v="2"/>
    <n v="10"/>
    <n v="700"/>
    <n v="2227400"/>
    <s v="UNIDAD"/>
    <s v="NO SOLICITADAS"/>
  </r>
  <r>
    <x v="36"/>
    <s v="02-02-01-004-002"/>
    <s v="02-02-01-004-002"/>
    <s v="Materiales y suministros - Productos metálicos elaborados (excepto maquinaria y equipo)"/>
    <s v="Juegos de cucharones"/>
    <n v="48101803"/>
    <s v="MÍNIMA CUANTÍA"/>
    <n v="9"/>
    <n v="2"/>
    <n v="10"/>
    <n v="3"/>
    <n v="107070"/>
    <s v="UNIDAD"/>
    <s v="NO SOLICITADAS"/>
  </r>
  <r>
    <x v="36"/>
    <s v="02-02-01-004-002"/>
    <s v="02-02-01-004-002"/>
    <s v="Materiales y suministros - Productos metálicos elaborados (excepto maquinaria y equipo)"/>
    <s v="Cuchillo de cocina"/>
    <n v="52151702"/>
    <s v="MÍNIMA CUANTÍA"/>
    <n v="9"/>
    <n v="2"/>
    <n v="10"/>
    <n v="5"/>
    <n v="159100"/>
    <s v="UNIDAD"/>
    <s v="NO SOLICITADAS"/>
  </r>
  <r>
    <x v="36"/>
    <s v="02-02-01-004-002"/>
    <s v="02-02-01-004-002"/>
    <s v="Materiales y suministros - Productos metálicos elaborados (excepto maquinaria y equipo)"/>
    <s v="Colador"/>
    <n v="52151604"/>
    <s v="MÍNIMA CUANTÍA"/>
    <n v="9"/>
    <n v="2"/>
    <n v="10"/>
    <n v="1"/>
    <n v="21414"/>
    <s v="UNIDAD"/>
    <s v="NO SOLICITADAS"/>
  </r>
  <r>
    <x v="36"/>
    <s v="02-02-01-004-002"/>
    <s v="02-02-01-004-002"/>
    <s v="Materiales y suministros - Productos metálicos elaborados (excepto maquinaria y equipo)"/>
    <s v="Cucharon con agujeros"/>
    <n v="48101803"/>
    <s v="MÍNIMA CUANTÍA"/>
    <n v="9"/>
    <n v="2"/>
    <n v="10"/>
    <n v="2"/>
    <n v="18938"/>
    <s v="UNIDAD"/>
    <s v="NO SOLICITADAS"/>
  </r>
  <r>
    <x v="36"/>
    <s v="02-02-01-004-002"/>
    <s v="02-02-01-004-002"/>
    <s v="Materiales y suministros - Productos metálicos elaborados (excepto maquinaria y equipo)"/>
    <s v="Pinza de cocina"/>
    <n v="52151611"/>
    <s v="MÍNIMA CUANTÍA"/>
    <n v="9"/>
    <n v="2"/>
    <n v="10"/>
    <n v="3"/>
    <n v="59469"/>
    <s v="UNIDAD"/>
    <s v="NO SOLICITADAS"/>
  </r>
  <r>
    <x v="36"/>
    <s v="02-02-01-004-002"/>
    <s v="02-02-01-004-002"/>
    <s v="Materiales y suministros - Productos metálicos elaborados (excepto maquinaria y equipo)"/>
    <s v="Rallador de limon"/>
    <n v="52151603"/>
    <s v="MÍNIMA CUANTÍA"/>
    <n v="9"/>
    <n v="2"/>
    <n v="10"/>
    <n v="1"/>
    <n v="14534"/>
    <s v="UNIDAD"/>
    <s v="NO SOLICITADAS"/>
  </r>
  <r>
    <x v="36"/>
    <s v="02-02-01-004-002"/>
    <s v="02-02-01-004-002"/>
    <s v="Materiales y suministros - Productos metálicos elaborados (excepto maquinaria y equipo)"/>
    <s v="Descorazonador de manzana"/>
    <n v="52151634"/>
    <s v="MÍNIMA CUANTÍA"/>
    <n v="9"/>
    <n v="2"/>
    <n v="10"/>
    <n v="1"/>
    <n v="25714"/>
    <s v="UNIDAD"/>
    <s v="NO SOLICITADAS"/>
  </r>
  <r>
    <x v="36"/>
    <s v="02-02-01-004-002"/>
    <s v="02-02-01-004-002"/>
    <s v="Materiales y suministros - Productos metálicos elaborados (excepto maquinaria y equipo)"/>
    <s v="Cuchillo para chef"/>
    <n v="52151702"/>
    <s v="MÍNIMA CUANTÍA"/>
    <n v="9"/>
    <n v="2"/>
    <n v="10"/>
    <n v="3"/>
    <n v="138030"/>
    <s v="UNIDAD"/>
    <s v="NO SOLICITADAS"/>
  </r>
  <r>
    <x v="36"/>
    <s v="02-02-01-004-002"/>
    <s v="02-02-01-004-002"/>
    <s v="Materiales y suministros - Productos metálicos elaborados (excepto maquinaria y equipo)"/>
    <s v="Macheta de cocina"/>
    <n v="52151702"/>
    <s v="MÍNIMA CUANTÍA"/>
    <n v="9"/>
    <n v="2"/>
    <n v="10"/>
    <n v="2"/>
    <n v="110596"/>
    <s v="UNIDAD"/>
    <s v="NO SOLICITADAS"/>
  </r>
  <r>
    <x v="36"/>
    <s v="02-02-01-004-002"/>
    <s v="02-02-01-004-002"/>
    <s v="Materiales y suministros - Productos metálicos elaborados (excepto maquinaria y equipo)"/>
    <s v="Tijeras de cocina"/>
    <n v="27111533"/>
    <s v="MÍNIMA CUANTÍA"/>
    <n v="9"/>
    <n v="2"/>
    <n v="10"/>
    <n v="1"/>
    <n v="31992"/>
    <s v="UNIDAD"/>
    <s v="NO SOLICITADAS"/>
  </r>
  <r>
    <x v="36"/>
    <s v="02-02-01-004-002"/>
    <s v="02-02-01-004-002"/>
    <s v="Materiales y suministros - Productos metálicos elaborados (excepto maquinaria y equipo)"/>
    <s v="Nevera portatil"/>
    <n v="52141501"/>
    <s v="MÍNIMA CUANTÍA"/>
    <n v="9"/>
    <n v="2"/>
    <n v="10"/>
    <n v="2"/>
    <n v="1332828"/>
    <s v="UNIDAD"/>
    <s v="NO SOLICITADAS"/>
  </r>
  <r>
    <x v="36"/>
    <s v="02-02-01-004-002"/>
    <s v="02-02-01-004-002"/>
    <s v="Materiales y suministros - Productos metálicos elaborados (excepto maquinaria y equipo)"/>
    <s v="Olla de 50 litros"/>
    <n v="48101908"/>
    <s v="MÍNIMA CUANTÍA"/>
    <n v="9"/>
    <n v="2"/>
    <n v="10"/>
    <n v="2"/>
    <n v="407640"/>
    <s v="UNIDAD"/>
    <s v="NO SOLICITADAS"/>
  </r>
  <r>
    <x v="36"/>
    <s v="02-02-01-004-002"/>
    <s v="02-02-01-004-002"/>
    <s v="Materiales y suministros - Productos metálicos elaborados (excepto maquinaria y equipo)"/>
    <s v="Olla de 34 litros"/>
    <n v="48101908"/>
    <s v="MÍNIMA CUANTÍA"/>
    <n v="9"/>
    <n v="2"/>
    <n v="10"/>
    <n v="2"/>
    <n v="128830"/>
    <s v="UNIDAD"/>
    <s v="NO SOLICITADAS"/>
  </r>
  <r>
    <x v="36"/>
    <s v="02-02-01-004-002"/>
    <s v="02-02-01-004-002"/>
    <s v="Materiales y suministros - Productos metálicos elaborados (excepto maquinaria y equipo)"/>
    <s v="Olla de 36 litros"/>
    <n v="48101908"/>
    <s v="MÍNIMA CUANTÍA"/>
    <n v="9"/>
    <n v="2"/>
    <n v="10"/>
    <n v="2"/>
    <n v="164254"/>
    <s v="UNIDAD"/>
    <s v="NO SOLICITADAS"/>
  </r>
  <r>
    <x v="36"/>
    <s v="02-02-01-004-002"/>
    <s v="02-02-01-004-002"/>
    <s v="Materiales y suministros - Productos metálicos elaborados (excepto maquinaria y equipo)"/>
    <s v="Olla de 40 litros"/>
    <n v="48101908"/>
    <s v="MÍNIMA CUANTÍA"/>
    <n v="9"/>
    <n v="2"/>
    <n v="10"/>
    <n v="1"/>
    <n v="170947"/>
    <s v="UNIDAD"/>
    <s v="NO SOLICITADAS"/>
  </r>
  <r>
    <x v="36"/>
    <s v="02-02-01-004-002"/>
    <s v="02-02-01-004-002"/>
    <s v="Materiales y suministros - Productos metálicos elaborados (excepto maquinaria y equipo)"/>
    <s v="Paila"/>
    <n v="48101908"/>
    <s v="MÍNIMA CUANTÍA"/>
    <n v="9"/>
    <n v="2"/>
    <n v="10"/>
    <n v="1"/>
    <n v="80476"/>
    <s v="UNIDAD"/>
    <s v="NO SOLICITADAS"/>
  </r>
  <r>
    <x v="36"/>
    <s v="02-02-01-004-002"/>
    <s v="02-02-01-004-002"/>
    <s v="Materiales y suministros - Productos metálicos elaborados (excepto maquinaria y equipo)"/>
    <s v="Caldero"/>
    <n v="48101908"/>
    <s v="MÍNIMA CUANTÍA"/>
    <n v="9"/>
    <n v="2"/>
    <n v="10"/>
    <n v="2"/>
    <n v="172000"/>
    <s v="UNIDAD"/>
    <s v="NO SOLICITADAS"/>
  </r>
  <r>
    <x v="36"/>
    <s v="02-02-01-004-002"/>
    <s v="02-02-01-004-002"/>
    <s v="Materiales y suministros - Productos metálicos elaborados (excepto maquinaria y equipo)"/>
    <s v="Olleta"/>
    <n v="48101908"/>
    <s v="MÍNIMA CUANTÍA"/>
    <n v="9"/>
    <n v="2"/>
    <n v="10"/>
    <n v="2"/>
    <n v="62192"/>
    <s v="UNIDAD"/>
    <s v="NO SOLICITADAS"/>
  </r>
  <r>
    <x v="36"/>
    <s v="02-02-01-004-002"/>
    <s v="02-02-01-004-002"/>
    <s v="Materiales y suministros - Productos metálicos elaborados (excepto maquinaria y equipo)"/>
    <s v="Cucharon  "/>
    <n v="48101803"/>
    <s v="MÍNIMA CUANTÍA"/>
    <n v="9"/>
    <n v="2"/>
    <n v="10"/>
    <n v="3"/>
    <n v="46182"/>
    <s v="UNIDAD"/>
    <s v="NO SOLICITADAS"/>
  </r>
  <r>
    <x v="36"/>
    <s v="02-02-01-004-002"/>
    <s v="02-02-01-004-002"/>
    <s v="Materiales y suministros - Productos metálicos elaborados (excepto maquinaria y equipo)"/>
    <s v="Espumadera"/>
    <n v="48101803"/>
    <s v="MÍNIMA CUANTÍA"/>
    <n v="9"/>
    <n v="2"/>
    <n v="10"/>
    <n v="2"/>
    <n v="30616"/>
    <s v="UNIDAD"/>
    <s v="NO SOLICITADAS"/>
  </r>
  <r>
    <x v="36"/>
    <s v="02-02-01-004-002"/>
    <s v="02-02-01-004-002"/>
    <s v="Materiales y suministros - Productos metálicos elaborados (excepto maquinaria y equipo)"/>
    <s v="Trinche"/>
    <n v="52151703"/>
    <s v="MÍNIMA CUANTÍA"/>
    <n v="9"/>
    <n v="2"/>
    <n v="10"/>
    <n v="2"/>
    <n v="68628"/>
    <s v="UNIDAD"/>
    <s v="NO SOLICITADAS"/>
  </r>
  <r>
    <x v="36"/>
    <s v="02-02-01-004-002"/>
    <s v="02-02-01-004-002"/>
    <s v="Materiales y suministros - Productos metálicos elaborados (excepto maquinaria y equipo)"/>
    <s v="Rallador"/>
    <n v="52151603"/>
    <s v="MÍNIMA CUANTÍA"/>
    <n v="9"/>
    <n v="2"/>
    <n v="10"/>
    <n v="1"/>
    <n v="16441"/>
    <s v="UNIDAD"/>
    <s v="NO SOLICITADAS"/>
  </r>
  <r>
    <x v="36"/>
    <s v="02-02-01-004-002"/>
    <s v="02-02-01-004-002"/>
    <s v="Materiales y suministros - Productos metálicos elaborados (excepto maquinaria y equipo)"/>
    <s v="Chaira"/>
    <n v="52151604"/>
    <s v="MÍNIMA CUANTÍA"/>
    <n v="9"/>
    <n v="2"/>
    <n v="10"/>
    <n v="1"/>
    <n v="38528"/>
    <s v="UNIDAD"/>
    <s v="NO SOLICITADAS"/>
  </r>
  <r>
    <x v="36"/>
    <s v="02-02-01-004-002"/>
    <s v="02-02-01-004-002"/>
    <s v="Materiales y suministros - Productos metálicos elaborados (excepto maquinaria y equipo)"/>
    <s v="Colador chino"/>
    <n v="52151604"/>
    <s v="MÍNIMA CUANTÍA"/>
    <n v="9"/>
    <n v="2"/>
    <n v="10"/>
    <n v="1"/>
    <n v="23779"/>
    <s v="UNIDAD"/>
    <s v="NO SOLICITADAS"/>
  </r>
  <r>
    <x v="36"/>
    <s v="02-02-01-004-002"/>
    <s v="02-02-01-004-002"/>
    <s v="Materiales y suministros - Productos metálicos elaborados (excepto maquinaria y equipo)"/>
    <s v="Espatula raspadora"/>
    <n v="52151616"/>
    <s v="MÍNIMA CUANTÍA"/>
    <n v="9"/>
    <n v="2"/>
    <n v="10"/>
    <n v="2"/>
    <n v="62694"/>
    <s v="UNIDAD"/>
    <s v="NO SOLICITADAS"/>
  </r>
  <r>
    <x v="36"/>
    <s v="02-02-01-004-002"/>
    <s v="02-02-01-004-002"/>
    <s v="Materiales y suministros - Productos metálicos elaborados (excepto maquinaria y equipo)"/>
    <s v="Guantes de cota"/>
    <n v="46181516"/>
    <s v="MÍNIMA CUANTÍA"/>
    <n v="9"/>
    <n v="2"/>
    <n v="10"/>
    <n v="2"/>
    <n v="626080"/>
    <s v="UNIDAD"/>
    <s v="NO SOLICITADAS"/>
  </r>
  <r>
    <x v="36"/>
    <s v="02-02-01-004-002"/>
    <s v="02-02-01-004-002"/>
    <s v="Materiales y suministros - Productos metálicos elaborados (excepto maquinaria y equipo)"/>
    <s v="Pala mezcladoradora"/>
    <n v="22101706"/>
    <s v="MÍNIMA CUANTÍA"/>
    <n v="9"/>
    <n v="2"/>
    <n v="10"/>
    <n v="2"/>
    <n v="345548"/>
    <s v="UNIDAD"/>
    <s v="NO SOLICITADAS"/>
  </r>
  <r>
    <x v="36"/>
    <s v="02-02-01-004-002"/>
    <s v="02-02-01-004-002"/>
    <s v="Materiales y suministros - Productos metálicos elaborados (excepto maquinaria y equipo)"/>
    <s v="Sarten XL"/>
    <n v="52151802"/>
    <s v="MÍNIMA CUANTÍA"/>
    <n v="9"/>
    <n v="2"/>
    <n v="10"/>
    <n v="2"/>
    <n v="196652"/>
    <s v="UNIDAD"/>
    <s v="NO SOLICITADAS"/>
  </r>
  <r>
    <x v="36"/>
    <s v="02-02-01-004-002"/>
    <s v="02-02-01-004-002"/>
    <s v="Materiales y suministros - Productos metálicos elaborados (excepto maquinaria y equipo)"/>
    <s v="Sarten WOK"/>
    <n v="52151805"/>
    <s v="MÍNIMA CUANTÍA"/>
    <n v="9"/>
    <n v="2"/>
    <n v="10"/>
    <n v="2"/>
    <n v="213108"/>
    <s v="UNIDAD"/>
    <s v="NO SOLICITADAS"/>
  </r>
  <r>
    <x v="36"/>
    <s v="02-02-01-004-002"/>
    <s v="02-02-01-004-002"/>
    <s v="Materiales y suministros - Productos metálicos elaborados (excepto maquinaria y equipo)"/>
    <s v="Chuchara sopera"/>
    <n v="52151704"/>
    <s v="MÍNIMA CUANTÍA"/>
    <n v="9"/>
    <n v="2"/>
    <n v="10"/>
    <n v="700"/>
    <n v="1444800"/>
    <s v="UNIDAD"/>
    <s v="NO SOLICITADAS"/>
  </r>
  <r>
    <x v="36"/>
    <s v="02-02-01-004-002"/>
    <s v="02-02-01-004-002"/>
    <s v="Materiales y suministros - Productos metálicos elaborados (excepto maquinaria y equipo)"/>
    <s v="Tenedor"/>
    <n v="52151703"/>
    <s v="MÍNIMA CUANTÍA"/>
    <n v="9"/>
    <n v="2"/>
    <n v="10"/>
    <n v="700"/>
    <n v="1444800"/>
    <s v="UNIDAD"/>
    <s v="NO SOLICITADAS"/>
  </r>
  <r>
    <x v="36"/>
    <s v="02-02-01-004-002"/>
    <s v="02-02-01-004-002"/>
    <s v="Materiales y suministros - Productos metálicos elaborados (excepto maquinaria y equipo)"/>
    <s v="Cuchillo"/>
    <n v="52151702"/>
    <s v="MÍNIMA CUANTÍA"/>
    <n v="9"/>
    <n v="2"/>
    <n v="10"/>
    <n v="700"/>
    <n v="1444800"/>
    <s v="UNIDAD"/>
    <s v="NO SOLICITADAS"/>
  </r>
  <r>
    <x v="36"/>
    <s v="02-01-01-004-004"/>
    <s v="02-01-01-004-004-08"/>
    <s v="Activos fijos - Aparatos de uso doméstico y sus partes y piezas"/>
    <s v="Nevera sala Hora Lactancia"/>
    <n v="41103011"/>
    <s v="MÍNIMA CUANTÍA"/>
    <n v="11"/>
    <n v="1"/>
    <n v="10"/>
    <n v="1"/>
    <n v="839069"/>
    <s v="UNIDAD"/>
    <s v="NO SOLICITADAS"/>
  </r>
  <r>
    <x v="36"/>
    <s v="02-01-01-004-008"/>
    <s v="02-01-01-004-008-02"/>
    <s v="Activos fijos - Instrumentos y aparatos de medición, verificación, análisis, de navegación y para otros fines (excepto instrumentos ópticos); instrumentos de control de procesos industriales, sus partes, piezas y accesorios"/>
    <s v="Luxometro"/>
    <n v="41115309"/>
    <s v="MÍNIMA CUANTÍA"/>
    <n v="11"/>
    <n v="1"/>
    <n v="10"/>
    <n v="1"/>
    <n v="228361"/>
    <s v="UNIDAD"/>
    <s v="NO SOLICITADAS"/>
  </r>
  <r>
    <x v="36"/>
    <s v="02-01-01-004-008"/>
    <s v="02-01-01-004-008-02"/>
    <s v="Activos fijos - Instrumentos y aparatos de medición, verificación, análisis, de navegación y para otros fines (excepto instrumentos ópticos); instrumentos de control de procesos industriales, sus partes, piezas y accesorios"/>
    <s v="Termohigrometro"/>
    <n v="41112301"/>
    <s v="MÍNIMA CUANTÍA"/>
    <n v="11"/>
    <n v="1"/>
    <n v="10"/>
    <n v="1"/>
    <n v="889287"/>
    <s v="UNIDAD"/>
    <s v="NO SOLICITADAS"/>
  </r>
  <r>
    <x v="36"/>
    <s v="02-01-01-004-004"/>
    <s v="02-01-01-004-004-01"/>
    <s v="Activos fijos - Maquinaria agropecuaria o silvícola y sus partes y piezas"/>
    <s v="Cortasetos pequeño"/>
    <n v="27112035"/>
    <s v="MÍNIMA CUANTÍA"/>
    <n v="11"/>
    <n v="1"/>
    <n v="10"/>
    <n v="1"/>
    <n v="900000"/>
    <s v="UNIDAD"/>
    <s v="NO SOLICITADAS"/>
  </r>
  <r>
    <x v="36"/>
    <s v="02-01-01-004-004"/>
    <s v="02-01-01-004-004-01"/>
    <s v="Activos fijos - Maquinaria agropecuaria o silvícola y sus partes y piezas"/>
    <s v="Cortasetos plegable"/>
    <n v="27112035"/>
    <s v="MÍNIMA CUANTÍA"/>
    <n v="11"/>
    <n v="1"/>
    <n v="10"/>
    <n v="1"/>
    <n v="1014169"/>
    <s v="UNIDAD"/>
    <s v="NO SOLICITADAS"/>
  </r>
  <r>
    <x v="36"/>
    <s v="02-01-01-004-004"/>
    <s v="02-01-01-004-004-01"/>
    <s v="Activos fijos - Maquinaria agropecuaria o silvícola y sus partes y piezas"/>
    <s v="Corta cesped"/>
    <n v="27112045"/>
    <s v="MÍNIMA CUANTÍA"/>
    <n v="11"/>
    <n v="1"/>
    <n v="10"/>
    <n v="1"/>
    <n v="1887900"/>
    <s v="UNIDAD"/>
    <s v="NO SOLICITADAS"/>
  </r>
  <r>
    <x v="36"/>
    <s v="02-01-01-004-004"/>
    <s v="02-01-01-004-004-01"/>
    <s v="Activos fijos - Maquinaria agropecuaria o silvícola y sus partes y piezas"/>
    <s v="Guadaña"/>
    <n v="27112019"/>
    <s v="MÍNIMA CUANTÍA"/>
    <n v="11"/>
    <n v="1"/>
    <n v="10"/>
    <n v="1"/>
    <n v="2091765"/>
    <s v="UNIDAD"/>
    <s v="NO SOLICITADAS"/>
  </r>
  <r>
    <x v="36"/>
    <s v="01-01-03-027"/>
    <s v="01-01-03-027"/>
    <s v="Planta permanente - Partida alimentación soldados"/>
    <s v="PARTIDA ALIMENTACION SOLDADOS"/>
    <s v="90101501_x000a_90101604"/>
    <s v="CONTRATACIÓN DIRECTA"/>
    <n v="1"/>
    <n v="12"/>
    <n v="10"/>
    <n v="1"/>
    <n v="47500"/>
    <s v="GLOBAL"/>
    <s v="NO SOLICITADAS"/>
  </r>
  <r>
    <x v="37"/>
    <s v="1502-0100-33-0-1502131-02"/>
    <s v="02-01-01-004-004-09"/>
    <s v="ADQUISICIÓN DE BIENES Y SERVICIOS - CENTROS Y LABORATORIOS ADECUADOS Y DOTADOS - MEJORAMIENTO DE LA INVESTIGACIÓN, CIENCIA Y TECNOLOGÍA EN LA FUERZA AÉREA A NIVEL   NACIONAL"/>
    <s v="ADQUISICIÓN DE EQUIPOS E INSUMOS PARA EL LABORATORIO DE IMPRESOS ELECTRÓNICOS, ASÍ COMO LA PUESTA EN MARCHA E INSTALACIÓN Y CAPACITACIÓN EN EL MANEJO DE LOS EQUIPOS DE LABORATORIO DE IMPRESOS PARA LA ESCUELA DE SUBOFICIALES “CT ANDRÉS M DIAZ”"/>
    <n v="45101500"/>
    <s v="SELECCIÓN ABREVIADA MENOR CUANTÍA"/>
    <n v="3"/>
    <n v="6"/>
    <n v="11"/>
    <n v="1"/>
    <n v="199993662.19"/>
    <s v="GLOBAL"/>
    <s v="NO SOLICITADAS"/>
  </r>
  <r>
    <x v="37"/>
    <s v="1502-0100-33-0-1502131-02"/>
    <s v="02-02-02-005-004-01-2"/>
    <s v="ADQUISICIÓN DE BIENES Y SERVICIOS - CENTROS Y LABORATORIOS ADECUADOS Y DOTADOS - MEJORAMIENTO DE LA INVESTIGACIÓN, CIENCIA Y TECNOLOGÍA EN LA FUERZA AÉREA A NIVEL   NACIONAL"/>
    <s v="ADECUACIÓN DE INFRAESTRUCTURA, ADQUISICIÓN DE EQUIPOS MOBILIARIO Y OTROS SERVICIOS PARA EL FORTALECIMIENTO DE LAS CAPACIDADES DE LOS CENTROS DE I+D+i DE LA FUERZA AÉREA COLOMBIANA"/>
    <n v="72121400"/>
    <s v="SELECCIÓN ABREVIADA MENOR CUANTÍA"/>
    <n v="3"/>
    <n v="6"/>
    <n v="11"/>
    <n v="1"/>
    <n v="100000000"/>
    <s v="GLOBAL"/>
    <s v="NO SOLICITADAS"/>
  </r>
  <r>
    <x v="37"/>
    <s v="1502-0100-33-0-1502131-02"/>
    <s v="02-01-01-004-004-09"/>
    <s v="ADQUISICIÓN DE BIENES Y SERVICIOS - CENTROS Y LABORATORIOS ADECUADOS Y DOTADOS - MEJORAMIENTO DE LA INVESTIGACIÓN, CIENCIA Y TECNOLOGÍA EN LA FUERZA AÉREA A NIVEL   NACIONAL"/>
    <s v="ADQUISICIÓN DE INSUMOS Y EQUIPOS PARA DISEÑO, FABRICACIÓN DE RPA´S ASÍ COMO LA INSTALACIÓN PUESTA EN MARCHA Y CAPACITACIÓN EN EL MANEJO DE LOS EQUIPOS PARA LA FABRICACIÓN Y EVALUACIÓN DE RPA´S PARA LA ESCUELA DE SUBOFICIALES “CT ANDRÉS M DIAZ”."/>
    <n v="45101500"/>
    <s v="SELECCIÓN ABREVIADA MENOR CUANTÍA"/>
    <n v="3"/>
    <n v="6"/>
    <n v="11"/>
    <n v="1"/>
    <n v="699989300"/>
    <s v="GLOBAL"/>
    <s v="NO SOLICITADAS"/>
  </r>
  <r>
    <x v="37"/>
    <s v="1502-0100-38-0-1502132-02"/>
    <s v="02-01-01-001-002-07"/>
    <s v="ADQUISICIÓN DE BIENES Y SERVICIOS - SERVICIO DE EDUCACIÓN FORMAL - FORTALECIMIENTO DE LA CALIDAD EDUCATIVA DE LAS INSTITUCIONES DE EDUCACIÓN SUPERIOR Y SUS PROGRAMAS EN LA FUERZA AÉREA COLOMBIANA  NACIONAL"/>
    <s v="Adquisición y puesta en funcionamiento de sistema modular_x000a_prefabricado adecuado para aulas con un item de obra, para la_x000a_Escuela de Suboficiales “CT. Andrés M. Díaz”"/>
    <n v="95131600"/>
    <s v="SELECCIÓN ABREVIADA MENOR CUANTÍA"/>
    <n v="5"/>
    <n v="6"/>
    <n v="11"/>
    <n v="1"/>
    <n v="594000000.00999999"/>
    <s v="GLOBAL"/>
    <s v="NO SOLICITADAS"/>
  </r>
  <r>
    <x v="37"/>
    <s v="1502-0100-34-0-1502090-02"/>
    <s v="02-01-01-004-004-08"/>
    <s v="ADQUISICIÓN DE BIENES Y SERVICIOS - INFRAESTRUCTURA DE SOPORTE CONSTRUIDA - FORTALECIMIENTO DE LA INFRAESTRUCTURA EN LA FUERZA AÉREA COLOMBIANA CON EL FIN DE SOPORTAR LAS OPERACIONES AÉREAS A NIVEL   NACIONAL"/>
    <s v="Amarre VF 2022 dotacion equipos de cocina comedor"/>
    <n v="48101500"/>
    <s v="LICITACIÓN PÚBLICA"/>
    <n v="7"/>
    <n v="6"/>
    <n v="11"/>
    <n v="1"/>
    <n v="90160909.200000003"/>
    <s v="GLOBAL"/>
    <s v="NO SOLICITADAS"/>
  </r>
  <r>
    <x v="37"/>
    <s v="1502-0100-34-0-1502090-02"/>
    <s v="02-01-01-003-008-01-2"/>
    <s v="ADQUISICIÓN DE BIENES Y SERVICIOS - INFRAESTRUCTURA DE SOPORTE CONSTRUIDA - FORTALECIMIENTO DE LA INFRAESTRUCTURA EN LA FUERZA AÉREA COLOMBIANA CON EL FIN DE SOPORTAR LAS OPERACIONES AÉREAS A NIVEL   NACIONAL"/>
    <s v="ARCHIVO  RODANTE"/>
    <n v="56121805"/>
    <s v="SELECCIÓN ABREVIADA SUBASTA INVERSA (NO DISPONIBLE)"/>
    <n v="8"/>
    <n v="6"/>
    <n v="11"/>
    <n v="4"/>
    <n v="25617452.800000001"/>
    <s v="GLOBAL"/>
    <s v="NO SOLICITADAS"/>
  </r>
  <r>
    <x v="37"/>
    <s v="1502-0100-34-0-1502090-02"/>
    <s v="02-01-01-003-008-01-2"/>
    <s v="ADQUISICIÓN DE BIENES Y SERVICIOS - INFRAESTRUCTURA DE SOPORTE CONSTRUIDA - FORTALECIMIENTO DE LA INFRAESTRUCTURA EN LA FUERZA AÉREA COLOMBIANA CON EL FIN DE SOPORTAR LAS OPERACIONES AÉREAS A NIVEL   NACIONAL"/>
    <s v="DIVISIONES  PISO  TECHO"/>
    <n v="56101510"/>
    <s v="SELECCIÓN ABREVIADA SUBASTA INVERSA (NO DISPONIBLE)"/>
    <n v="8"/>
    <n v="6"/>
    <n v="11"/>
    <n v="6.25"/>
    <n v="12971803.5625"/>
    <s v="GLOBAL"/>
    <s v="NO SOLICITADAS"/>
  </r>
  <r>
    <x v="37"/>
    <s v="1502-0100-34-0-1502090-02"/>
    <s v="02-01-01-003-008-01-2"/>
    <s v="ADQUISICIÓN DE BIENES Y SERVICIOS - INFRAESTRUCTURA DE SOPORTE CONSTRUIDA - FORTALECIMIENTO DE LA INFRAESTRUCTURA EN LA FUERZA AÉREA COLOMBIANA CON EL FIN DE SOPORTAR LAS OPERACIONES AÉREAS A NIVEL   NACIONAL"/>
    <s v="MUEBLE  DE  ALMACENAMIENTO BAJO"/>
    <n v="42191907"/>
    <s v="SELECCIÓN ABREVIADA SUBASTA INVERSA (NO DISPONIBLE)"/>
    <n v="8"/>
    <n v="6"/>
    <n v="11"/>
    <n v="2"/>
    <n v="1850840"/>
    <s v="GLOBAL"/>
    <s v="NO SOLICITADAS"/>
  </r>
  <r>
    <x v="37"/>
    <s v="1502-0100-34-0-1502090-02"/>
    <s v="02-01-01-003-008-01-2"/>
    <s v="ADQUISICIÓN DE BIENES Y SERVICIOS - INFRAESTRUCTURA DE SOPORTE CONSTRUIDA - FORTALECIMIENTO DE LA INFRAESTRUCTURA EN LA FUERZA AÉREA COLOMBIANA CON EL FIN DE SOPORTAR LAS OPERACIONES AÉREAS A NIVEL   NACIONAL"/>
    <s v="ESCRITORIO  GERENCIAL"/>
    <n v="56101703"/>
    <s v="SELECCIÓN ABREVIADA SUBASTA INVERSA (NO DISPONIBLE)"/>
    <n v="8"/>
    <n v="6"/>
    <n v="11"/>
    <n v="1"/>
    <n v="2114457.06"/>
    <s v="GLOBAL"/>
    <s v="NO SOLICITADAS"/>
  </r>
  <r>
    <x v="37"/>
    <s v="1502-0100-34-0-1502090-02"/>
    <s v="02-01-01-003-008-01-2"/>
    <s v="ADQUISICIÓN DE BIENES Y SERVICIOS - INFRAESTRUCTURA DE SOPORTE CONSTRUIDA - FORTALECIMIENTO DE LA INFRAESTRUCTURA EN LA FUERZA AÉREA COLOMBIANA CON EL FIN DE SOPORTAR LAS OPERACIONES AÉREAS A NIVEL   NACIONAL"/>
    <s v="ESCRITORIO  OPERATIVO"/>
    <n v="56101703"/>
    <s v="SELECCIÓN ABREVIADA SUBASTA INVERSA (NO DISPONIBLE)"/>
    <n v="8"/>
    <n v="6"/>
    <n v="11"/>
    <n v="1"/>
    <n v="1494351.41"/>
    <s v="GLOBAL"/>
    <s v="NO SOLICITADAS"/>
  </r>
  <r>
    <x v="37"/>
    <s v="1502-0100-34-0-1502090-02"/>
    <s v="02-01-01-003-008-01-2"/>
    <s v="ADQUISICIÓN DE BIENES Y SERVICIOS - INFRAESTRUCTURA DE SOPORTE CONSTRUIDA - FORTALECIMIENTO DE LA INFRAESTRUCTURA EN LA FUERZA AÉREA COLOMBIANA CON EL FIN DE SOPORTAR LAS OPERACIONES AÉREAS A NIVEL   NACIONAL"/>
    <s v="ESCRITORIO  OPERATIVO  LINEAL"/>
    <n v="56101703"/>
    <s v="SELECCIÓN ABREVIADA SUBASTA INVERSA (NO DISPONIBLE)"/>
    <n v="8"/>
    <n v="6"/>
    <n v="11"/>
    <n v="3"/>
    <n v="4056096.69"/>
    <s v="GLOBAL"/>
    <s v="NO SOLICITADAS"/>
  </r>
  <r>
    <x v="37"/>
    <s v="1502-0100-34-0-1502090-02"/>
    <s v="02-01-01-003-008-01-1"/>
    <s v="ADQUISICIÓN DE BIENES Y SERVICIOS - INFRAESTRUCTURA DE SOPORTE CONSTRUIDA - FORTALECIMIENTO DE LA INFRAESTRUCTURA EN LA FUERZA AÉREA COLOMBIANA CON EL FIN DE SOPORTAR LAS OPERACIONES AÉREAS A NIVEL   NACIONAL"/>
    <s v="SILLA  INTERLOCUTORA"/>
    <n v="56112103"/>
    <s v="SELECCIÓN ABREVIADA SUBASTA INVERSA (NO DISPONIBLE)"/>
    <n v="8"/>
    <n v="6"/>
    <n v="11"/>
    <n v="4"/>
    <n v="1951804.2"/>
    <s v="GLOBAL"/>
    <s v="NO SOLICITADAS"/>
  </r>
  <r>
    <x v="37"/>
    <s v="1502-0100-34-0-1502090-02"/>
    <s v="02-01-01-003-008-01-1"/>
    <s v="ADQUISICIÓN DE BIENES Y SERVICIOS - INFRAESTRUCTURA DE SOPORTE CONSTRUIDA - FORTALECIMIENTO DE LA INFRAESTRUCTURA EN LA FUERZA AÉREA COLOMBIANA CON EL FIN DE SOPORTAR LAS OPERACIONES AÉREAS A NIVEL   NACIONAL"/>
    <s v="SILLA TIPO SLIM"/>
    <n v="56101713"/>
    <s v="SELECCIÓN ABREVIADA SUBASTA INVERSA (NO DISPONIBLE)"/>
    <n v="8"/>
    <n v="6"/>
    <n v="11"/>
    <n v="5"/>
    <n v="3380983.2"/>
    <s v="GLOBAL"/>
    <s v="NO SOLICITADAS"/>
  </r>
  <r>
    <x v="37"/>
    <s v="1502-0100-34-0-1502090-02"/>
    <s v="02-01-01-003-008-01-1"/>
    <s v="ADQUISICIÓN DE BIENES Y SERVICIOS - INFRAESTRUCTURA DE SOPORTE CONSTRUIDA - FORTALECIMIENTO DE LA INFRAESTRUCTURA EN LA FUERZA AÉREA COLOMBIANA CON EL FIN DE SOPORTAR LAS OPERACIONES AÉREAS A NIVEL   NACIONAL"/>
    <s v="PUESTO TANDEM 2"/>
    <n v="56112103"/>
    <s v="SELECCIÓN ABREVIADA SUBASTA INVERSA (NO DISPONIBLE)"/>
    <n v="8"/>
    <n v="6"/>
    <n v="11"/>
    <n v="6"/>
    <n v="3415660.38"/>
    <s v="GLOBAL"/>
    <s v="NO SOLICITADAS"/>
  </r>
  <r>
    <x v="37"/>
    <s v="1502-0100-34-0-1502090-02"/>
    <s v="02-01-01-003-008-01-1"/>
    <s v="ADQUISICIÓN DE BIENES Y SERVICIOS - INFRAESTRUCTURA DE SOPORTE CONSTRUIDA - FORTALECIMIENTO DE LA INFRAESTRUCTURA EN LA FUERZA AÉREA COLOMBIANA CON EL FIN DE SOPORTAR LAS OPERACIONES AÉREAS A NIVEL   NACIONAL"/>
    <s v="PUESTO TANDEM 3"/>
    <n v="56112103"/>
    <s v="SELECCIÓN ABREVIADA SUBASTA INVERSA (NO DISPONIBLE)"/>
    <n v="8"/>
    <n v="6"/>
    <n v="11"/>
    <n v="4"/>
    <n v="3083367.6"/>
    <s v="GLOBAL"/>
    <s v="NO SOLICITADAS"/>
  </r>
  <r>
    <x v="37"/>
    <s v="1502-0100-34-0-1502090-02"/>
    <s v="02-01-01-003-008-01-1"/>
    <s v="ADQUISICIÓN DE BIENES Y SERVICIOS - INFRAESTRUCTURA DE SOPORTE CONSTRUIDA - FORTALECIMIENTO DE LA INFRAESTRUCTURA EN LA FUERZA AÉREA COLOMBIANA CON EL FIN DE SOPORTAR LAS OPERACIONES AÉREAS A NIVEL   NACIONAL"/>
    <s v="SILLA  TIPO  VICTORIA"/>
    <n v="56112103"/>
    <s v="SELECCIÓN ABREVIADA SUBASTA INVERSA (NO DISPONIBLE)"/>
    <n v="8"/>
    <n v="6"/>
    <n v="11"/>
    <n v="801"/>
    <n v="42749121.690000005"/>
    <s v="GLOBAL"/>
    <s v="NO SOLICITADAS"/>
  </r>
  <r>
    <x v="37"/>
    <s v="1502-0100-34-0-1502090-02"/>
    <s v="02-01-01-003-008-01-1"/>
    <s v="ADQUISICIÓN DE BIENES Y SERVICIOS - INFRAESTRUCTURA DE SOPORTE CONSTRUIDA - FORTALECIMIENTO DE LA INFRAESTRUCTURA EN LA FUERZA AÉREA COLOMBIANA CON EL FIN DE SOPORTAR LAS OPERACIONES AÉREAS A NIVEL   NACIONAL"/>
    <s v="JUEGO  COMEDOR  5 SILLAS"/>
    <n v="56112103"/>
    <s v="SELECCIÓN ABREVIADA SUBASTA INVERSA (NO DISPONIBLE)"/>
    <n v="8"/>
    <n v="6"/>
    <n v="11"/>
    <n v="15"/>
    <n v="19746786.599999998"/>
    <s v="GLOBAL"/>
    <s v="NO SOLICITADAS"/>
  </r>
  <r>
    <x v="37"/>
    <s v="1502-0100-34-0-1502090-02"/>
    <s v="02-01-01-003-008-01-1"/>
    <s v="ADQUISICIÓN DE BIENES Y SERVICIOS - INFRAESTRUCTURA DE SOPORTE CONSTRUIDA - FORTALECIMIENTO DE LA INFRAESTRUCTURA EN LA FUERZA AÉREA COLOMBIANA CON EL FIN DE SOPORTAR LAS OPERACIONES AÉREAS A NIVEL   NACIONAL"/>
    <s v="CALENTADOR"/>
    <n v="40101819"/>
    <s v="SELECCIÓN ABREVIADA SUBASTA INVERSA (NO DISPONIBLE)"/>
    <n v="8"/>
    <n v="6"/>
    <n v="11"/>
    <n v="15"/>
    <n v="18145695.75"/>
    <s v="GLOBAL"/>
    <s v="NO SOLICITADAS"/>
  </r>
  <r>
    <x v="37"/>
    <s v="1502-0100-34-0-1502090-02"/>
    <s v="02-01-01-003-008-01-4"/>
    <s v="ADQUISICIÓN DE BIENES Y SERVICIOS - INFRAESTRUCTURA DE SOPORTE CONSTRUIDA - FORTALECIMIENTO DE LA INFRAESTRUCTURA EN LA FUERZA AÉREA COLOMBIANA CON EL FIN DE SOPORTAR LAS OPERACIONES AÉREAS A NIVEL   NACIONAL"/>
    <s v="LOCKER  DE  6  PUESTOS"/>
    <n v="56101520"/>
    <s v="SELECCIÓN ABREVIADA SUBASTA INVERSA (NO DISPONIBLE)"/>
    <n v="8"/>
    <n v="6"/>
    <n v="11"/>
    <n v="8"/>
    <n v="4838852.16"/>
    <s v="GLOBAL"/>
    <s v="NO SOLICITADAS"/>
  </r>
  <r>
    <x v="37"/>
    <s v="1502-0100-34-0-1502090-02"/>
    <s v="02-01-01-003-008-01-4"/>
    <s v="ADQUISICIÓN DE BIENES Y SERVICIOS - INFRAESTRUCTURA DE SOPORTE CONSTRUIDA - FORTALECIMIENTO DE LA INFRAESTRUCTURA EN LA FUERZA AÉREA COLOMBIANA CON EL FIN DE SOPORTAR LAS OPERACIONES AÉREAS A NIVEL   NACIONAL"/>
    <s v="MESA  EN  MADERA  CON ESTRUCTURA  METALICA"/>
    <n v="56101543"/>
    <s v="SELECCIÓN ABREVIADA SUBASTA INVERSA (NO DISPONIBLE)"/>
    <n v="8"/>
    <n v="6"/>
    <n v="11"/>
    <n v="80"/>
    <n v="56254610.399999999"/>
    <s v="GLOBAL"/>
    <s v="NO SOLICITADAS"/>
  </r>
  <r>
    <x v="37"/>
    <s v="1502-0100-34-0-1502090-02"/>
    <s v="02-01-01-004-007-03"/>
    <s v="ADQUISICIÓN DE BIENES Y SERVICIOS - INFRAESTRUCTURA DE SOPORTE CONSTRUIDA - FORTALECIMIENTO DE LA INFRAESTRUCTURA EN LA FUERZA AÉREA COLOMBIANA CON EL FIN DE SOPORTAR LAS OPERACIONES AÉREAS A NIVEL   NACIONAL"/>
    <s v="TELEVISOR  LED  DE 60 PULGADAS"/>
    <n v="52161505"/>
    <s v="SELECCIÓN ABREVIADA SUBASTA INVERSA (NO DISPONIBLE)"/>
    <n v="8"/>
    <n v="6"/>
    <n v="11"/>
    <n v="12"/>
    <n v="38426179.200000003"/>
    <s v="GLOBAL"/>
    <s v="NO SOLICITADAS"/>
  </r>
  <r>
    <x v="37"/>
    <s v="1502-0100-33-0-1502131-02"/>
    <s v="02-01-01-004-004-09"/>
    <s v="ADQUISICIÓN DE BIENES Y SERVICIOS - CENTROS Y LABORATORIOS ADECUADOS Y DOTADOS - MEJORAMIENTO DE LA INVESTIGACIÓN, CIENCIA Y TECNOLOGÍA EN LA FUERZA AÉREA A NIVEL   NACIONAL"/>
    <s v="SOBRANTE DE ADQUISICIÓN DE EQUIPOS E INSUMOS PARA EL LABORATORIO DE IMPRESOS ELECTRÓNICOS, ASÍ COMO LA PUESTA EN MARCHA E INSTALACIÓN Y CAPACITACIÓN EN EL MANEJO DE LOS EQUIPOS DE LABORATORIO DE IMPRESOS PARA LA ESCUELA DE SUBOFICIALES “CT ANDRÉS M DIAZ”"/>
    <n v="45101500"/>
    <s v="SELECCIÓN ABREVIADA MENOR CUANTÍA"/>
    <n v="3"/>
    <n v="6"/>
    <n v="11"/>
    <n v="1"/>
    <n v="6337.81"/>
    <s v="GLOBAL"/>
    <s v="NO SOLICITADAS"/>
  </r>
  <r>
    <x v="37"/>
    <s v="1502-0100-33-0-1502131-02"/>
    <s v="02-01-01-004-004-09"/>
    <s v="ADQUISICIÓN DE BIENES Y SERVICIOS - CENTROS Y LABORATORIOS ADECUADOS Y DOTADOS - MEJORAMIENTO DE LA INVESTIGACIÓN, CIENCIA Y TECNOLOGÍA EN LA FUERZA AÉREA A NIVEL   NACIONAL"/>
    <s v="ADQUISICIÓN DE INSUMOS Y EQUIPOS PARA DISEÑO, FABRICACIÓN DE RPA´S ASÍ COMO LA INSTALACIÓN PUESTA EN MARCHA Y CAPACITACIÓN EN EL MANEJO DE LOS EQUIPOS PARA LA FABRICACIÓN Y EVALUACIÓN DE RPA´S PARA LA ESCUELA DE SUBOFICIALES “CT ANDRÉS M DIAZ”."/>
    <n v="45101500"/>
    <s v="SELECCIÓN ABREVIADA MENOR CUANTÍA"/>
    <n v="3"/>
    <n v="6"/>
    <n v="11"/>
    <n v="1"/>
    <n v="10700"/>
    <s v="GLOBAL"/>
    <s v="NO SOLICITADAS"/>
  </r>
  <r>
    <x v="37"/>
    <s v="1502-0100-38-0-1502132-02"/>
    <s v="02-01-01-001-002-07"/>
    <s v="ADQUISICIÓN DE BIENES Y SERVICIOS - SERVICIO DE EDUCACIÓN FORMAL - FORTALECIMIENTO DE LA CALIDAD EDUCATIVA DE LAS INSTITUCIONES DE EDUCACIÓN SUPERIOR Y SUS PROGRAMAS EN LA FUERZA AÉREA COLOMBIANA  NACIONAL"/>
    <s v="Adquisición y puesta en funcionamiento de sistema modular_x000a_prefabricado adecuado para aulas con un item de obra, para la_x000a_Escuela de Suboficiales “CT. Andrés M. Díaz”"/>
    <n v="95131600"/>
    <s v="SELECCIÓN ABREVIADA MENOR CUANTÍA"/>
    <n v="3"/>
    <n v="6"/>
    <n v="11"/>
    <n v="1"/>
    <n v="5999999.9900000002"/>
    <s v="GLOBAL"/>
    <s v="NO SOLICITADAS"/>
  </r>
  <r>
    <x v="38"/>
    <s v="02-02-02-008-007"/>
    <s v="02-02-02-008-007-01-3"/>
    <s v="Adquisición de servicios - Servicios de mantenimiento y reparación de computadores y equipo periférico"/>
    <s v="SOPORTE EQUIPOS DE USUARIO FINAL"/>
    <n v="81112300"/>
    <s v="SELECCIÓN ABREVIADA - ACUERDO MARCO"/>
    <n v="1"/>
    <n v="12"/>
    <n v="10"/>
    <n v="1"/>
    <n v="1698020145.24"/>
    <s v="GLOBAL"/>
    <s v="SI APROBADAS"/>
  </r>
  <r>
    <x v="38"/>
    <s v="02-02-01-004-007"/>
    <s v="02-02-01-004-007-08"/>
    <s v="Materiales y suministros - Paquetes de software"/>
    <s v="SOPORTE Y ASEGURAMIENTO INFRAESTRUCTURA TIC. SW."/>
    <n v="81112209"/>
    <s v="CONTRATACIÓN DIRECTA"/>
    <n v="1"/>
    <n v="12"/>
    <n v="10"/>
    <n v="1"/>
    <n v="1862568117"/>
    <s v="GLOBAL"/>
    <s v="SI APROBADAS"/>
  </r>
  <r>
    <x v="38"/>
    <s v="02-02-01-004-007"/>
    <s v="02-02-01-004-007-08"/>
    <s v="Materiales y suministros - Paquetes de software"/>
    <s v="CERTIFICADO DE FIRMA DIGITAL EN TOKEN CRIPTOGRÁFICO - FUNCIÓN PUBLICA SIIF. NACIÓN Y CETIL"/>
    <n v="81112210"/>
    <s v="MÍNIMA CUANTÍA"/>
    <n v="1"/>
    <n v="11"/>
    <n v="10"/>
    <n v="1"/>
    <n v="12649997.98"/>
    <s v="GLOBAL"/>
    <s v="SI APROBADAS"/>
  </r>
  <r>
    <x v="38"/>
    <s v="02-02-01-004-007"/>
    <s v="02-02-01-004-007-08"/>
    <s v="Materiales y suministros - Paquetes de software"/>
    <s v="RENOVACION LICENCIAMIENTO POR SUSCRIPCIÓN ARANDA ( INVENTORY PLUS, ADMINISTRACIÓN REMOTA Y METRIX)"/>
    <n v="43231501"/>
    <s v="CONTRATACIÓN DIRECTA"/>
    <n v="2"/>
    <n v="6"/>
    <n v="10"/>
    <n v="1"/>
    <n v="432121113"/>
    <s v="GLOBAL"/>
    <s v="NO SOLICITADAS"/>
  </r>
  <r>
    <x v="38"/>
    <s v="02-02-01-004-007"/>
    <s v="02-02-01-004-007-08"/>
    <s v="Materiales y suministros - Paquetes de software"/>
    <s v="CERTIFICADO DE FIRMA DIGITAL FUNCIÓN PÚBLICA PARA SIIF NACIÓN - CETIL // AMARRE VF 2022"/>
    <n v="43233200"/>
    <s v="MÍNIMA CUANTÍA"/>
    <n v="5"/>
    <n v="12"/>
    <n v="10"/>
    <n v="1"/>
    <n v="7882560"/>
    <s v="GLOBAL"/>
    <s v="NO SOLICITADAS"/>
  </r>
  <r>
    <x v="38"/>
    <s v="02-02-02-008-004"/>
    <s v="02-02-02-008-004-03"/>
    <s v="Adquisición de servicios - Servicios de contenidos en línea (on-line)"/>
    <s v="SERVICIO DE ACTUALIZACIÓN Y SOPORTE TÉCNICO DE LAS HERRAMIENTAS ORACLE PARA LA FUERZA AÉREA COLOMBIANA"/>
    <n v="43232804"/>
    <s v="SELECCIÓN ABREVIADA - ACUERDO MARCO"/>
    <n v="1"/>
    <n v="2"/>
    <n v="10"/>
    <n v="1"/>
    <n v="51319498"/>
    <s v="GLOBAL"/>
    <s v="SI APROBADAS"/>
  </r>
  <r>
    <x v="38"/>
    <s v="02-02-02-008-007"/>
    <s v="02-02-02-008-007-01-5"/>
    <s v="Adquisición de servicios - Servicios de mantenimiento y reparación de otra maquinaria y otro equipo"/>
    <s v="MANTENIMIENTO PORTAL WEB (HOSTING, SOPORTE Y DESARROLLO) FAC"/>
    <s v="81112105_x000a_81112200"/>
    <s v="SELECCIÓN ABREVIADA MENOR CUANTÍA"/>
    <n v="1"/>
    <n v="12"/>
    <n v="10"/>
    <n v="1"/>
    <n v="260437417.65000001"/>
    <s v="GLOBAL"/>
    <s v="SI APROBADAS"/>
  </r>
  <r>
    <x v="38"/>
    <s v="02-02-02-008-004"/>
    <s v="02-02-02-008-004-01"/>
    <s v="Adquisición de servicios - Servicios de telefonía y otras telecomunicaciones"/>
    <s v="CANALES DE DATOS"/>
    <n v="83111602"/>
    <s v="CONTRATACIÓN DIRECTA"/>
    <n v="1"/>
    <n v="3"/>
    <n v="10"/>
    <n v="1"/>
    <n v="338312097"/>
    <s v="GLOBAL"/>
    <s v="SI APROBADAS"/>
  </r>
  <r>
    <x v="38"/>
    <s v="02-02-02-008-003"/>
    <s v="02-02-02-008-003-01-4"/>
    <s v="Adquisición de servicios - Servicios de diseño y desarrollo de la tecnología de la información (ti)"/>
    <s v="SERVICIO DE MANTENIMIENTO DE APLICACIONES INSTITUCIONALES"/>
    <s v="81112200_x000a_81111504_x000a_81111500"/>
    <s v="SELECCIÓN ABREVIADA MENOR CUANTÍA"/>
    <n v="1"/>
    <n v="6"/>
    <n v="10"/>
    <n v="1"/>
    <n v="47472000"/>
    <s v="GLOBAL"/>
    <s v="SI APROBADAS"/>
  </r>
  <r>
    <x v="38"/>
    <s v="02-02-02-008-007"/>
    <s v="02-02-02-008-007-01-5"/>
    <s v="Adquisición de servicios - Servicios de mantenimiento y reparación de otra maquinaria y otro equipo"/>
    <s v="MANTENIMIENTO SISTEMAS DATACENTER AMARRE VF2022"/>
    <s v="72101509_x000a_72101511_x000a_72101517_x000a_73152108"/>
    <s v="MÍNIMA CUANTÍA"/>
    <n v="5"/>
    <n v="12"/>
    <n v="10"/>
    <n v="1"/>
    <n v="7000000"/>
    <s v="GLOBAL"/>
    <s v="NO SOLICITADAS"/>
  </r>
  <r>
    <x v="38"/>
    <s v="02-02-02-008-004"/>
    <s v="02-02-02-008-004-03"/>
    <s v="Adquisición de servicios - Servicios de contenidos en línea (on-line)"/>
    <s v="SUSCRIPCIONES ORACLE"/>
    <n v="81112500"/>
    <s v="SELECCIÓN ABREVIADA - ACUERDO MARCO"/>
    <n v="2"/>
    <n v="12"/>
    <n v="10"/>
    <n v="1"/>
    <n v="443633436"/>
    <s v="GLOBAL"/>
    <s v="NO SOLICITADAS"/>
  </r>
  <r>
    <x v="38"/>
    <s v="02-02-02-008-003"/>
    <s v="02-02-02-008-003-01-4"/>
    <s v="Adquisición de servicios - Servicios de diseño y desarrollo de la tecnología de la información (ti)"/>
    <s v="SERVICIO DE MANTENIMIENTO DE APLICACIONES INSTITUCIONALES AMARRE VF2022"/>
    <n v="81111504"/>
    <s v="MÍNIMA CUANTÍA"/>
    <n v="5"/>
    <n v="12"/>
    <n v="10"/>
    <n v="1"/>
    <n v="2000000"/>
    <s v="GLOBAL"/>
    <s v="NO SOLICITADAS"/>
  </r>
  <r>
    <x v="38"/>
    <s v="02-02-02-008-003"/>
    <s v="02-02-02-008-003-01-4"/>
    <s v="Adquisición de servicios - Servicios de diseño y desarrollo de la tecnología de la información (ti)"/>
    <s v="SERVICIO DE MANTENIMIENTO SAP AMARRE VF2022"/>
    <n v="81112202"/>
    <s v="SELECCIÓN ABREVIADA MENOR CUANTÍA"/>
    <n v="5"/>
    <n v="12"/>
    <n v="10"/>
    <n v="1"/>
    <n v="30000000"/>
    <s v="GLOBAL"/>
    <s v="NO SOLICITADAS"/>
  </r>
  <r>
    <x v="38"/>
    <s v="02-02-02-008-003"/>
    <s v="02-02-02-008-003-01-4"/>
    <s v="Adquisición de servicios - Servicios de diseño y desarrollo de la tecnología de la información (ti)"/>
    <s v="SOPORTE Y DESARROLLO DE APLICACIONES INSTITUCIONALES"/>
    <n v="81111504"/>
    <s v="SELECCIÓN ABREVIADA MENOR CUANTÍA"/>
    <n v="2"/>
    <n v="9"/>
    <n v="10"/>
    <n v="1"/>
    <n v="263823000"/>
    <s v="GLOBAL"/>
    <s v="NO SOLICITADAS"/>
  </r>
  <r>
    <x v="38"/>
    <s v="02-02-02-008-004"/>
    <s v="02-02-02-008-004-03"/>
    <s v="Adquisición de servicios - Servicios de contenidos en línea (on-line)"/>
    <s v="SERVICIO ON-LINE FICHA MEDICA"/>
    <n v="43231500"/>
    <s v="MÍNIMA CUANTÍA"/>
    <n v="2"/>
    <n v="9"/>
    <n v="10"/>
    <n v="1"/>
    <n v="83000000"/>
    <s v="GLOBAL"/>
    <s v="NO SOLICITADAS"/>
  </r>
  <r>
    <x v="38"/>
    <s v="02-02-02-008-003"/>
    <s v="02-02-02-008-003-01-4"/>
    <s v="Adquisición de servicios - Servicios de diseño y desarrollo de la tecnología de la información (ti)"/>
    <s v="MANTENIMIENTO SOFTWARE SAP ACOFA (AJUSTES IMPLEMENTACION NUEVAS MINUTAS)"/>
    <n v="81112209"/>
    <s v="SELECCIÓN ABREVIADA MENOR CUANTÍA"/>
    <n v="3"/>
    <n v="4"/>
    <n v="10"/>
    <n v="1"/>
    <n v="113305824"/>
    <s v="GLOBAL"/>
    <s v="NO SOLICITADAS"/>
  </r>
  <r>
    <x v="38"/>
    <s v="02-01-01-004-005"/>
    <s v="02-01-01-004-005-02"/>
    <s v="Activos fijos - Maquinaria de informática y sus partes, piezas y accesorios"/>
    <s v="COMPUTADOR PORTATIL"/>
    <n v="43211508"/>
    <s v="SELECCIÓN ABREVIADA - ACUERDO MARCO"/>
    <n v="4"/>
    <n v="4"/>
    <n v="10"/>
    <n v="32"/>
    <n v="91209696"/>
    <s v="UNIDAD"/>
    <s v="NO SOLICITADAS"/>
  </r>
  <r>
    <x v="38"/>
    <s v="02-01-01-004-005"/>
    <s v="02-01-01-004-005-02"/>
    <s v="Activos fijos - Maquinaria de informática y sus partes, piezas y accesorios"/>
    <s v="COMPUTADOR PORTATIL MACBOOK AIR 13.3&quot; 128GB"/>
    <n v="43211508"/>
    <s v="SELECCIÓN ABREVIADA - ACUERDO MARCO"/>
    <n v="0"/>
    <n v="0"/>
    <n v="10"/>
    <n v="2"/>
    <n v="7560000"/>
    <s v="UNIDAD"/>
    <s v=""/>
  </r>
  <r>
    <x v="38"/>
    <s v="02-01-01-004-005"/>
    <s v="02-01-01-004-005-02"/>
    <s v="Activos fijos - Maquinaria de informática y sus partes, piezas y accesorios"/>
    <s v="IMPRESORA MULTIFUNCIONAL "/>
    <n v="43212110"/>
    <s v="SELECCIÓN ABREVIADA - ACUERDO MARCO"/>
    <n v="0"/>
    <n v="0"/>
    <n v="10"/>
    <n v="29"/>
    <n v="57420000"/>
    <s v="UNIDAD"/>
    <s v=""/>
  </r>
  <r>
    <x v="38"/>
    <s v="02-01-01-004-005"/>
    <s v="02-01-01-004-005-02"/>
    <s v="Activos fijos - Maquinaria de informática y sus partes, piezas y accesorios"/>
    <s v="DISCO DURO EXTERNO 1TB USB 3.0 "/>
    <n v="43201803"/>
    <s v="SELECCIÓN ABREVIADA - ACUERDO MARCO"/>
    <n v="0"/>
    <n v="0"/>
    <n v="10"/>
    <n v="4"/>
    <n v="1040000"/>
    <s v="UNIDAD"/>
    <s v=""/>
  </r>
  <r>
    <x v="38"/>
    <s v="02-01-01-004-005"/>
    <s v="02-01-01-004-005-02"/>
    <s v="Activos fijos - Maquinaria de informática y sus partes, piezas y accesorios"/>
    <s v="DISCO DURO EXTERNO 2.5 - 2TB"/>
    <n v="43201803"/>
    <s v="SELECCIÓN ABREVIADA - ACUERDO MARCO"/>
    <n v="0"/>
    <n v="0"/>
    <n v="10"/>
    <n v="8"/>
    <n v="3040000"/>
    <s v="UNIDAD"/>
    <s v=""/>
  </r>
  <r>
    <x v="38"/>
    <s v="02-01-01-004-005"/>
    <s v="02-01-01-004-005-02"/>
    <s v="Activos fijos - Maquinaria de informática y sus partes, piezas y accesorios"/>
    <s v="DISCO DURO EXTERNO 2.5 - 4TB"/>
    <n v="43201803"/>
    <s v="SELECCIÓN ABREVIADA - ACUERDO MARCO"/>
    <n v="2"/>
    <n v="8"/>
    <n v="10"/>
    <n v="10"/>
    <n v="5100000"/>
    <s v="UNIDAD"/>
    <s v="NO SOLICITADAS"/>
  </r>
  <r>
    <x v="38"/>
    <s v="02-01-01-004-005"/>
    <s v="02-01-01-004-005-02"/>
    <s v="Activos fijos - Maquinaria de informática y sus partes, piezas y accesorios"/>
    <s v="ESCANER DE ALTO RENDIMIENTO"/>
    <n v="43211711"/>
    <s v="SELECCIÓN ABREVIADA - ACUERDO MARCO"/>
    <n v="2"/>
    <n v="8"/>
    <n v="10"/>
    <n v="12"/>
    <n v="14561592"/>
    <s v="UNIDAD"/>
    <s v="NO SOLICITADAS"/>
  </r>
  <r>
    <x v="38"/>
    <s v="02-01-01-004-005"/>
    <s v="02-01-01-004-005-02"/>
    <s v="Activos fijos - Maquinaria de informática y sus partes, piezas y accesorios"/>
    <s v="COMPUTADOR WORKSTATION BASICA"/>
    <n v="43211507"/>
    <s v="SELECCIÓN ABREVIADA - ACUERDO MARCO"/>
    <n v="1"/>
    <n v="12"/>
    <n v="16"/>
    <n v="1"/>
    <n v="8737572"/>
    <s v="UNIDAD"/>
    <s v="NO SOLICITADAS"/>
  </r>
  <r>
    <x v="38"/>
    <s v="02-02-02-008-004"/>
    <s v="02-02-02-008-004-03"/>
    <s v="Adquisición de servicios - Servicios de contenidos en línea (on-line)"/>
    <s v="SUSCRIPCIÓN OPEN VALUE"/>
    <n v="81112501"/>
    <s v="SELECCIÓN ABREVIADA - ACUERDO MARCO"/>
    <n v="2"/>
    <n v="12"/>
    <n v="16"/>
    <n v="1"/>
    <n v="109835367"/>
    <s v="GLOBAL"/>
    <s v="NO SOLICITADAS"/>
  </r>
  <r>
    <x v="38"/>
    <s v="02-02-02-008-004"/>
    <s v="02-02-02-008-004-03"/>
    <s v="Adquisición de servicios - Servicios de contenidos en línea (on-line)"/>
    <s v="RENOVACIÓN LICENCIA ADOVE STOCK EDUCATIVO"/>
    <n v="43232102"/>
    <s v="MÍNIMA CUANTÍA"/>
    <n v="2"/>
    <n v="12"/>
    <n v="10"/>
    <n v="1"/>
    <n v="1489000"/>
    <s v="GLOBAL"/>
    <s v=""/>
  </r>
  <r>
    <x v="38"/>
    <s v="02-02-02-008-004"/>
    <s v="02-02-02-008-004-03"/>
    <s v="Adquisición de servicios - Servicios de contenidos en línea (on-line)"/>
    <s v="RENOVACIÓN LICENCIA ADOVE CAPTIVE EDUCATIVO"/>
    <n v="43232102"/>
    <s v="MÍNIMA CUANTÍA"/>
    <n v="2"/>
    <n v="12"/>
    <n v="10"/>
    <n v="1"/>
    <n v="2196442"/>
    <s v="GLOBAL"/>
    <s v=""/>
  </r>
  <r>
    <x v="38"/>
    <s v="02-02-02-008-004"/>
    <s v="02-02-02-008-004-03"/>
    <s v="Adquisición de servicios - Servicios de contenidos en línea (on-line)"/>
    <s v="SUSCRIPCIÓN ADOBE 6.0 CREATIVE CLOUD FOR TEAMSRENOVACIÓN LICENCIA ADOVE CREATIVE CLOUD FOR TEAMS ÚLTIMA VERSIÓN EDUCATIVO"/>
    <n v="43232102"/>
    <s v="MÍNIMA CUANTÍA"/>
    <n v="2"/>
    <n v="12"/>
    <n v="10"/>
    <n v="1"/>
    <n v="6685944"/>
    <s v="GLOBAL"/>
    <s v=""/>
  </r>
  <r>
    <x v="38"/>
    <s v="02-02-02-008-004"/>
    <s v="02-02-02-008-004-03"/>
    <s v="Adquisición de servicios - Servicios de contenidos en línea (on-line)"/>
    <s v="SUSCRIPCIÓN OPEN VALUE"/>
    <n v="81112500"/>
    <s v="SELECCIÓN ABREVIADA - ACUERDO MARCO"/>
    <n v="2"/>
    <n v="12"/>
    <n v="10"/>
    <n v="1"/>
    <n v="206572209.90000004"/>
    <s v="GLOBAL"/>
    <s v="NO SOLICITADAS"/>
  </r>
  <r>
    <x v="38"/>
    <s v="02-01-01-004-005"/>
    <s v="02-01-01-004-005-02"/>
    <s v="Activos fijos - Maquinaria de informática y sus partes, piezas y accesorios"/>
    <s v="COMPUTADOR WORKSTATION BASICA"/>
    <n v="43211507"/>
    <s v="SELECCIÓN ABREVIADA - ACUERDO MARCO"/>
    <n v="1"/>
    <n v="12"/>
    <n v="10"/>
    <n v="5"/>
    <n v="43687860"/>
    <s v="UNIDAD"/>
    <s v="NO SOLICITADAS"/>
  </r>
  <r>
    <x v="38"/>
    <s v="02-02-02-008-004"/>
    <s v="02-02-02-008-004-03"/>
    <s v="Adquisición de servicios - Servicios de contenidos en línea (on-line)"/>
    <s v="SUSCRIPCIÓN LICENCIA AUTOCAD."/>
    <n v="81112500"/>
    <s v="MÍNIMA CUANTÍA"/>
    <n v="3"/>
    <n v="3"/>
    <n v="10"/>
    <n v="1"/>
    <n v="4276632"/>
    <s v="GLOBAL"/>
    <s v="NO SOLICITADAS"/>
  </r>
  <r>
    <x v="38"/>
    <s v="02-02-01-004-007"/>
    <s v="02-02-01-004-007-08"/>
    <s v="Materiales y suministros - Paquetes de software"/>
    <s v="ACTUALIZACION LICENCIAS BENTLEY"/>
    <n v="81112217"/>
    <s v="MÍNIMA CUANTÍA"/>
    <n v="3"/>
    <n v="3"/>
    <n v="10"/>
    <n v="1"/>
    <n v="22631000"/>
    <s v="GLOBAL"/>
    <s v="NO SOLICITADAS"/>
  </r>
  <r>
    <x v="38"/>
    <s v="02-02-02-008-004"/>
    <s v="02-02-02-008-004-01"/>
    <s v="Adquisición de servicios - Servicios de telefonía y otras telecomunicaciones"/>
    <s v="SERVICIO DE DESCARGA DE DATOS ESTACIÓN TERRENA SATELITAL (TRASMISIÓN DE IMÁGENES - OPTICO) AMARRE V.F.2022"/>
    <n v="81112006"/>
    <s v="CONTRATACIÓN DIRECTA"/>
    <n v="0"/>
    <n v="0"/>
    <n v="10"/>
    <n v="1"/>
    <n v="2126526341.0699999"/>
    <s v="GLOBAL"/>
    <s v="SI EN TRAMITE"/>
  </r>
  <r>
    <x v="38"/>
    <s v="02-02-02-008-004"/>
    <s v="02-02-02-008-004-01"/>
    <s v="Adquisición de servicios - Servicios de telefonía y otras telecomunicaciones"/>
    <s v="SERVICIO DE COMUNICACIONES DE VOZ Y DATOS PARA EQUIPOS SATELITALES IRIDIUM DE LA FUERZA AEREA COLOMBIANA"/>
    <n v="83111602"/>
    <s v="SELECCIÓN ABREVIADA MENOR CUANTÍA"/>
    <n v="1"/>
    <n v="11"/>
    <n v="10"/>
    <n v="1"/>
    <n v="680968590"/>
    <s v="GLOBAL"/>
    <s v="SI APROBADAS"/>
  </r>
  <r>
    <x v="38"/>
    <s v="02-02-02-008-007"/>
    <s v="02-02-02-008-007-01-5"/>
    <s v="Adquisición de servicios - Servicios de mantenimiento y reparación de otra maquinaria y otro equipo"/>
    <s v="MANTENIMIENTO CENTROS DE DATOS - HW"/>
    <n v="81111800"/>
    <s v="CONTRATACIÓN DIRECTA"/>
    <n v="1"/>
    <n v="11"/>
    <n v="10"/>
    <n v="1"/>
    <n v="60000000"/>
    <s v="GLOBAL"/>
    <s v="SI APROBADAS"/>
  </r>
  <r>
    <x v="38"/>
    <s v="02-02-02-008-007"/>
    <s v="02-02-02-008-007-01-5"/>
    <s v="Adquisición de servicios - Servicios de mantenimiento y reparación de otra maquinaria y otro equipo"/>
    <s v="SOPORTE Y AFINAMIENTO RED LAN FAC"/>
    <n v="81111803"/>
    <s v="CONTRATACIÓN DIRECTA"/>
    <n v="1"/>
    <n v="11"/>
    <n v="10"/>
    <n v="1"/>
    <n v="730494816"/>
    <s v="GLOBAL"/>
    <s v="SI APROBADAS"/>
  </r>
  <r>
    <x v="38"/>
    <s v="02-02-02-008-007"/>
    <s v="02-02-02-008-007-01-5"/>
    <s v="Adquisición de servicios - Servicios de mantenimiento y reparación de otra maquinaria y otro equipo"/>
    <s v="MANTENIMIENTO EQUIPOS RADIOAYUDAS UNIDADES FAC"/>
    <n v="72103302"/>
    <s v="CONTRATACIÓN DIRECTA"/>
    <n v="1"/>
    <n v="6"/>
    <n v="10"/>
    <n v="1"/>
    <n v="192300000"/>
    <s v="GLOBAL"/>
    <s v="SI APROBADAS"/>
  </r>
  <r>
    <x v="38"/>
    <s v="02-02-02-008-007"/>
    <s v="02-02-02-008-007-01-5"/>
    <s v="Adquisición de servicios - Servicios de mantenimiento y reparación de otra maquinaria y otro equipo"/>
    <s v="MANTENIMIENTO SISTEMAS PORTATILES AYUDAS AEROPORTUARIAS"/>
    <n v="72153202"/>
    <s v="SELECCIÓN ABREVIADA MENOR CUANTÍA"/>
    <n v="1"/>
    <n v="2"/>
    <n v="10"/>
    <n v="1"/>
    <n v="76987050"/>
    <s v="GLOBAL"/>
    <s v="SI APROBADAS"/>
  </r>
  <r>
    <x v="38"/>
    <s v="02-02-02-008-007"/>
    <s v="02-02-02-008-007-01-3"/>
    <s v="Adquisición de servicios - Servicios de mantenimiento y reparación de computadores y equipo periférico"/>
    <s v="SOPORTE SERVICIOS ELECTRONICOS DE SEGURIDAD"/>
    <n v="81112209"/>
    <s v="LICITACIÓN PÚBLICA"/>
    <n v="1"/>
    <n v="10"/>
    <n v="10"/>
    <n v="1"/>
    <n v="1354604342.6100001"/>
    <s v="GLOBAL"/>
    <s v="SI APROBADAS"/>
  </r>
  <r>
    <x v="38"/>
    <s v="02-02-02-008-007"/>
    <s v="02-02-02-008-007-01-5"/>
    <s v="Adquisición de servicios - Servicios de mantenimiento y reparación de otra maquinaria y otro equipo"/>
    <s v="MANTENIMIENTO SISTEMA AIRE TIERRA"/>
    <n v="72151608"/>
    <s v="SELECCIÓN ABREVIADA MENOR CUANTÍA"/>
    <n v="1"/>
    <n v="10"/>
    <n v="10"/>
    <n v="1"/>
    <n v="360000000"/>
    <s v="GLOBAL"/>
    <s v="SI APROBADAS"/>
  </r>
  <r>
    <x v="38"/>
    <s v="02-02-02-008-007"/>
    <s v="02-02-02-008-007-01-5"/>
    <s v="Adquisición de servicios - Servicios de mantenimiento y reparación de otra maquinaria y otro equipo"/>
    <s v="MANTENIMIENTO SISTEMA AIRE TIERRA AMARRE VF2022"/>
    <n v="72151608"/>
    <s v="SELECCIÓN ABREVIADA MENOR CUANTÍA"/>
    <n v="5"/>
    <n v="12"/>
    <n v="10"/>
    <n v="1"/>
    <n v="40000000"/>
    <s v="GLOBAL"/>
    <s v="NO SOLICITADAS"/>
  </r>
  <r>
    <x v="38"/>
    <s v="02-02-02-008-007"/>
    <s v="02-02-02-008-007-01-5"/>
    <s v="Adquisición de servicios - Servicios de mantenimiento y reparación de otra maquinaria y otro equipo"/>
    <s v="MANTENIMIENTO EQUIPOS AYUDAS A LA NAVEGACION UNIDADES FAC AMARRE VF2022"/>
    <n v="72103302"/>
    <s v="SELECCIÓN ABREVIADA MENOR CUANTÍA"/>
    <n v="5"/>
    <n v="12"/>
    <n v="10"/>
    <n v="1"/>
    <n v="30000000"/>
    <s v="GLOBAL"/>
    <s v="NO SOLICITADAS"/>
  </r>
  <r>
    <x v="38"/>
    <s v="02-01-01-006-002"/>
    <s v="02-01-01-006-002-03-1-01"/>
    <s v="Activos fijos - Paquetes de software"/>
    <s v="ADQUISICIÓN LICENCIAMIENTO ORION"/>
    <n v="43231512"/>
    <s v="SELECCIÓN ABREVIADA MENOR CUANTÍA"/>
    <n v="1"/>
    <n v="7"/>
    <n v="10"/>
    <n v="1"/>
    <n v="515736900"/>
    <s v="GLOBAL"/>
    <s v="NO SOLICITADAS"/>
  </r>
  <r>
    <x v="38"/>
    <s v="02-02-02-008-007"/>
    <s v="02-02-02-008-007-01-5"/>
    <s v="Adquisición de servicios - Servicios de mantenimiento y reparación de otra maquinaria y otro equipo"/>
    <s v="MANTENIMIENTO SISTEMA DE VIDEOCONFERENCIA"/>
    <n v="81112200"/>
    <s v="SELECCIÓN ABREVIADA MENOR CUANTÍA"/>
    <n v="2"/>
    <n v="9"/>
    <n v="10"/>
    <n v="1"/>
    <n v="129000760"/>
    <s v="GLOBAL"/>
    <s v="NO SOLICITADAS"/>
  </r>
  <r>
    <x v="38"/>
    <s v="02-02-01-004-007"/>
    <s v="02-02-01-004-007-04"/>
    <s v="Materiales y suministros - Partes y piezas de los productos de las clases 4721 a 4733 y 4822"/>
    <s v="REPUESTOS MOTOROLA"/>
    <n v="43221705"/>
    <s v="CONTRATACIÓN DIRECTA"/>
    <n v="2"/>
    <n v="9"/>
    <n v="10"/>
    <n v="1"/>
    <n v="332745975"/>
    <s v="GLOBAL"/>
    <s v="NO SOLICITADAS"/>
  </r>
  <r>
    <x v="38"/>
    <s v="02-02-01-004-007"/>
    <s v="02-02-01-004-007-04"/>
    <s v="Materiales y suministros - Partes y piezas de los productos de las clases 4721 a 4733 y 4822"/>
    <s v="REPUESTOS AIRE TIERRA"/>
    <n v="32131020"/>
    <s v="SELECCIÓN ABREVIADA MENOR CUANTÍA"/>
    <n v="2"/>
    <n v="9"/>
    <n v="10"/>
    <n v="1"/>
    <n v="467770000"/>
    <s v="GLOBAL"/>
    <s v="NO SOLICITADAS"/>
  </r>
  <r>
    <x v="38"/>
    <s v="02-02-02-008-004"/>
    <s v="02-02-02-008-004-01"/>
    <s v="Adquisición de servicios - Servicios de telefonía y otras telecomunicaciones"/>
    <s v="SERVICIOS DE CONECTIVIDAD"/>
    <n v="83111602"/>
    <s v="SELECCIÓN ABREVIADA - ACUERDO MARCO"/>
    <n v="1"/>
    <n v="9"/>
    <n v="10"/>
    <n v="1"/>
    <n v="1327317579.8299999"/>
    <s v="GLOBAL"/>
    <s v="NO SOLICITADAS"/>
  </r>
  <r>
    <x v="38"/>
    <s v="02-02-02-008-004"/>
    <s v="02-02-02-008-004-01"/>
    <s v="Adquisición de servicios - Servicios de telefonía y otras telecomunicaciones"/>
    <s v="SERVICIO DE CAPACIDAD SATELITAL"/>
    <n v="83111602"/>
    <s v="CONTRATACIÓN DIRECTA"/>
    <n v="1"/>
    <n v="12"/>
    <n v="10"/>
    <n v="1"/>
    <n v="2041450950"/>
    <s v="GLOBAL"/>
    <s v="SI APROBADAS"/>
  </r>
  <r>
    <x v="38"/>
    <s v="02-02-02-008-007"/>
    <s v="02-02-02-008-007-01-5"/>
    <s v="Adquisición de servicios - Servicios de mantenimiento y reparación de otra maquinaria y otro equipo"/>
    <s v="MANTENIMIENTO PLANTAS ELECTRICAS E IMPREVISTOS CUMMIS "/>
    <n v="72154300"/>
    <s v="SELECCIÓN ABREVIADA MENOR CUANTÍA"/>
    <n v="1"/>
    <n v="10"/>
    <n v="10"/>
    <n v="1"/>
    <n v="372818000"/>
    <s v="GLOBAL"/>
    <s v="SI APROBADAS"/>
  </r>
  <r>
    <x v="38"/>
    <s v="02-02-02-008-007"/>
    <s v="02-02-02-008-007-01-5"/>
    <s v="Adquisición de servicios - Servicios de mantenimiento y reparación de otra maquinaria y otro equipo"/>
    <s v="MANTENIMIENTO PLANTAS ELÉCTRICAS E IMPREVISTOS (UPS DINAMICAS)"/>
    <n v="72154302"/>
    <s v="CONTRATACIÓN DIRECTA"/>
    <n v="1"/>
    <n v="10"/>
    <n v="10"/>
    <n v="1"/>
    <n v="138000000"/>
    <s v="GLOBAL"/>
    <s v="SI APROBADAS"/>
  </r>
  <r>
    <x v="38"/>
    <s v="02-02-02-008-007"/>
    <s v="02-02-02-008-007-01-5"/>
    <s v="Adquisición de servicios - Servicios de mantenimiento y reparación de otra maquinaria y otro equipo"/>
    <s v="MANTENIMIENTO PREVENTIVO Y CORRECTIVO DE  GENERADORES PLANTAS ELÉCTRICAS CATERPILAR"/>
    <n v="72154302"/>
    <s v="CONTRATACIÓN DIRECTA"/>
    <n v="1"/>
    <n v="10"/>
    <n v="10"/>
    <n v="1"/>
    <n v="92000000"/>
    <s v="GLOBAL"/>
    <s v="SI APROBADAS"/>
  </r>
  <r>
    <x v="38"/>
    <s v="02-02-02-008-007"/>
    <s v="02-02-02-008-007-01-5"/>
    <s v="Adquisición de servicios - Servicios de mantenimiento y reparación de otra maquinaria y otro equipo"/>
    <s v=" SERVICIO DE MANTENIMIENTO CALIBRACIÓN, Y/O REPARACIÓN DE EQUIPOS DE PRUEBA - RADARES PLAN COLOMBIA"/>
    <n v="81141500"/>
    <s v="SELECCIÓN ABREVIADA MENOR CUANTÍA"/>
    <n v="1"/>
    <n v="7"/>
    <n v="10"/>
    <n v="1"/>
    <n v="99798160"/>
    <s v="GLOBAL"/>
    <s v="SI APROBADAS"/>
  </r>
  <r>
    <x v="38"/>
    <s v="02-02-02-008-007"/>
    <s v="02-02-02-008-007-01-5"/>
    <s v="Adquisición de servicios - Servicios de mantenimiento y reparación de otra maquinaria y otro equipo"/>
    <s v="MANTENIMIENTO PLANTAS ELÉCTRICAS E IMPREVISTOS (UPS DINAMICAS) AMARRE VF2022"/>
    <n v="72154302"/>
    <s v="CONTRATACIÓN DIRECTA"/>
    <n v="8"/>
    <n v="12"/>
    <n v="10"/>
    <n v="1"/>
    <n v="20000000"/>
    <s v="GLOBAL"/>
    <s v="NO SOLICITADAS"/>
  </r>
  <r>
    <x v="38"/>
    <s v="02-02-01-003-004"/>
    <s v="02-02-01-003-004-02"/>
    <s v="Materiales y suministros - Productos químicos inorgánicos básicos n. C. P."/>
    <s v="DESTILED WATER, ACS: AGUA DESTILADA NSN: 6810-00-107-1510  A-A-59282"/>
    <n v="41104201"/>
    <s v="SELECCIÓN ABREVIADA SUBASTA INVERSA (NO DISPONIBLE)"/>
    <n v="3"/>
    <n v="6"/>
    <n v="10"/>
    <n v="500"/>
    <n v="10050000"/>
    <s v="GALON"/>
    <s v="NO SOLICITADAS"/>
  </r>
  <r>
    <x v="38"/>
    <s v="02-02-01-003-006"/>
    <s v="02-02-01-003-006-02"/>
    <s v="Materiales y suministros - Otros productos de caucho"/>
    <s v="CORREA ACANALADA  3289941"/>
    <n v="26111801"/>
    <s v="SELECCIÓN ABREVIADA SUBASTA INVERSA (NO DISPONIBLE)"/>
    <n v="3"/>
    <n v="6"/>
    <n v="10"/>
    <n v="41"/>
    <n v="12119600"/>
    <s v="UNIDAD"/>
    <s v="NO SOLICITADAS"/>
  </r>
  <r>
    <x v="38"/>
    <s v="02-02-01-003-006"/>
    <s v="02-02-01-003-006-02"/>
    <s v="Materiales y suministros - Otros productos de caucho"/>
    <s v="CORREAS C9 2P-1388"/>
    <n v="26111801"/>
    <s v="SELECCIÓN ABREVIADA SUBASTA INVERSA (NO DISPONIBLE)"/>
    <n v="3"/>
    <n v="6"/>
    <n v="10"/>
    <n v="12"/>
    <n v="5086800"/>
    <s v="UNIDAD"/>
    <s v="NO SOLICITADAS"/>
  </r>
  <r>
    <x v="38"/>
    <s v="02-02-01-004-003"/>
    <s v="02-02-01-004-003-09"/>
    <s v="Materiales y suministros - Otras máquinas para usos generales y sus partes y piezas"/>
    <s v="FILTRO SEPARADOR DE AGUA C9 326-1644"/>
    <n v="40161502"/>
    <s v="SELECCIÓN ABREVIADA SUBASTA INVERSA (NO DISPONIBLE)"/>
    <n v="3"/>
    <n v="6"/>
    <n v="10"/>
    <n v="45"/>
    <n v="8941500"/>
    <s v="UNIDAD"/>
    <s v="NO SOLICITADAS"/>
  </r>
  <r>
    <x v="38"/>
    <s v="02-02-01-004-003"/>
    <s v="02-02-01-004-003-09"/>
    <s v="Materiales y suministros - Otras máquinas para usos generales y sus partes y piezas"/>
    <s v="FILTRO DE COMBUSTIBLE C9 1R-0762"/>
    <n v="40161513"/>
    <s v="SELECCIÓN ABREVIADA SUBASTA INVERSA (NO DISPONIBLE)"/>
    <n v="3"/>
    <n v="6"/>
    <n v="10"/>
    <n v="45"/>
    <n v="5152500"/>
    <s v="UNIDAD"/>
    <s v="NO SOLICITADAS"/>
  </r>
  <r>
    <x v="38"/>
    <s v="02-02-01-004-003"/>
    <s v="02-02-01-004-003-09"/>
    <s v="Materiales y suministros - Otras máquinas para usos generales y sus partes y piezas"/>
    <s v="FILTRO DE ACEITE P/N 1R-1808"/>
    <n v="40161504"/>
    <s v="SELECCIÓN ABREVIADA SUBASTA INVERSA (NO DISPONIBLE)"/>
    <n v="3"/>
    <n v="6"/>
    <n v="10"/>
    <n v="45"/>
    <n v="7929000"/>
    <s v="UNIDAD"/>
    <s v="NO SOLICITADAS"/>
  </r>
  <r>
    <x v="38"/>
    <s v="02-02-01-004-003"/>
    <s v="02-02-01-004-003-09"/>
    <s v="Materiales y suministros - Otras máquinas para usos generales y sus partes y piezas"/>
    <s v="CUERPO DE FILTRO TOMA DE AIRE  C9 142-1340"/>
    <n v="40161505"/>
    <s v="SELECCIÓN ABREVIADA SUBASTA INVERSA (NO DISPONIBLE)"/>
    <n v="3"/>
    <n v="6"/>
    <n v="10"/>
    <n v="30"/>
    <n v="9660000"/>
    <s v="UNIDAD"/>
    <s v="NO SOLICITADAS"/>
  </r>
  <r>
    <x v="38"/>
    <s v="02-02-01-004-003"/>
    <s v="02-02-01-004-003-09"/>
    <s v="Materiales y suministros - Otras máquinas para usos generales y sus partes y piezas"/>
    <s v="FILTRO DE AIRE - AS C9 142-1403"/>
    <n v="40161505"/>
    <s v="SELECCIÓN ABREVIADA SUBASTA INVERSA (NO DISPONIBLE)"/>
    <n v="3"/>
    <n v="6"/>
    <n v="10"/>
    <n v="30"/>
    <n v="4374000"/>
    <s v="UNIDAD"/>
    <s v="NO SOLICITADAS"/>
  </r>
  <r>
    <x v="38"/>
    <s v="02-02-01-004-003"/>
    <s v="02-02-01-004-003-09"/>
    <s v="Materiales y suministros - Otras máquinas para usos generales y sus partes y piezas"/>
    <s v="FILTRO DE COMBUSTIBLE  FF5421"/>
    <n v="40161513"/>
    <s v="SELECCIÓN ABREVIADA SUBASTA INVERSA (NO DISPONIBLE)"/>
    <n v="3"/>
    <n v="6"/>
    <n v="10"/>
    <n v="348"/>
    <n v="21803940"/>
    <s v="UNIDAD"/>
    <s v="NO SOLICITADAS"/>
  </r>
  <r>
    <x v="38"/>
    <s v="02-02-01-004-003"/>
    <s v="02-02-01-004-003-09"/>
    <s v="Materiales y suministros - Otras máquinas para usos generales y sus partes y piezas"/>
    <s v="FILTRO SEPARADOR DE AGUA FS19732"/>
    <n v="40161502"/>
    <s v="SELECCIÓN ABREVIADA SUBASTA INVERSA (NO DISPONIBLE)"/>
    <n v="3"/>
    <n v="6"/>
    <n v="10"/>
    <n v="60"/>
    <n v="6813000"/>
    <s v="UNIDAD"/>
    <s v="NO SOLICITADAS"/>
  </r>
  <r>
    <x v="38"/>
    <s v="02-02-01-004-003"/>
    <s v="02-02-01-004-003-09"/>
    <s v="Materiales y suministros - Otras máquinas para usos generales y sus partes y piezas"/>
    <s v="FILTRO DE ACEITE  LF3970"/>
    <n v="40161504"/>
    <s v="SELECCIÓN ABREVIADA SUBASTA INVERSA (NO DISPONIBLE)"/>
    <n v="3"/>
    <n v="6"/>
    <n v="10"/>
    <n v="346"/>
    <n v="11514880"/>
    <s v="UNIDAD"/>
    <s v="NO SOLICITADAS"/>
  </r>
  <r>
    <x v="38"/>
    <s v="02-02-01-004-003"/>
    <s v="02-02-01-004-003-09"/>
    <s v="Materiales y suministros - Otras máquinas para usos generales y sus partes y piezas"/>
    <s v="FILTRO DE TOMA DE AIRE AF25962"/>
    <n v="40161505"/>
    <s v="SELECCIÓN ABREVIADA SUBASTA INVERSA (NO DISPONIBLE)"/>
    <n v="3"/>
    <n v="6"/>
    <n v="10"/>
    <n v="42"/>
    <n v="7400400"/>
    <s v="UNIDAD"/>
    <s v="NO SOLICITADAS"/>
  </r>
  <r>
    <x v="38"/>
    <s v="02-02-01-004-003"/>
    <s v="02-02-01-004-003-09"/>
    <s v="Materiales y suministros - Otras máquinas para usos generales y sus partes y piezas"/>
    <s v="FILTRO DE AIRE PRIMARIO  P601286"/>
    <n v="40161505"/>
    <s v="SELECCIÓN ABREVIADA SUBASTA INVERSA (NO DISPONIBLE)"/>
    <n v="3"/>
    <n v="6"/>
    <n v="10"/>
    <n v="42"/>
    <n v="4893000"/>
    <s v="UNIDAD"/>
    <s v="NO SOLICITADAS"/>
  </r>
  <r>
    <x v="38"/>
    <s v="02-02-01-004-003"/>
    <s v="02-02-01-004-003-09"/>
    <s v="Materiales y suministros - Otras máquinas para usos generales y sus partes y piezas"/>
    <s v="FILTRO DE AIRE SECUNDARIO  P601280"/>
    <n v="40161505"/>
    <s v="SELECCIÓN ABREVIADA SUBASTA INVERSA (NO DISPONIBLE)"/>
    <n v="3"/>
    <n v="6"/>
    <n v="10"/>
    <n v="42"/>
    <n v="6207600"/>
    <s v="UNIDAD"/>
    <s v="NO SOLICITADAS"/>
  </r>
  <r>
    <x v="38"/>
    <s v="02-02-01-004-003"/>
    <s v="02-02-01-004-003-09"/>
    <s v="Materiales y suministros - Otras máquinas para usos generales y sus partes y piezas"/>
    <s v="FILTRO SEPARADOR DE AGUA R90P"/>
    <n v="40161502"/>
    <s v="SELECCIÓN ABREVIADA SUBASTA INVERSA (NO DISPONIBLE)"/>
    <n v="3"/>
    <n v="6"/>
    <n v="10"/>
    <n v="110"/>
    <n v="11407000"/>
    <s v="UNIDAD"/>
    <s v="NO SOLICITADAS"/>
  </r>
  <r>
    <x v="38"/>
    <s v="02-02-01-004-003"/>
    <s v="02-02-01-004-003-09"/>
    <s v="Materiales y suministros - Otras máquinas para usos generales y sus partes y piezas"/>
    <s v="FILTRO DE COMBUSTIBLE (PLANTA ELECTRICA LOMBARDINI)"/>
    <n v="40161513"/>
    <s v="SELECCIÓN ABREVIADA SUBASTA INVERSA (NO DISPONIBLE)"/>
    <n v="3"/>
    <n v="6"/>
    <n v="10"/>
    <n v="10"/>
    <n v="1125800"/>
    <s v="UNIDAD"/>
    <s v="NO SOLICITADAS"/>
  </r>
  <r>
    <x v="38"/>
    <s v="02-02-01-004-003"/>
    <s v="02-02-01-004-003-09"/>
    <s v="Materiales y suministros - Otras máquinas para usos generales y sus partes y piezas"/>
    <s v="FILTRO DE ACEITE (PLANTA ELECTRICA LOMBARDINI)"/>
    <n v="40161504"/>
    <s v="SELECCIÓN ABREVIADA SUBASTA INVERSA (NO DISPONIBLE)"/>
    <n v="3"/>
    <n v="6"/>
    <n v="10"/>
    <n v="10"/>
    <n v="910000"/>
    <s v="UNIDAD"/>
    <s v="NO SOLICITADAS"/>
  </r>
  <r>
    <x v="38"/>
    <s v="02-02-01-004-003"/>
    <s v="02-02-01-004-003-09"/>
    <s v="Materiales y suministros - Otras máquinas para usos generales y sus partes y piezas"/>
    <s v="FILTRO DE COMBUSTIBLE (PLANTA ELECTRICA KIPOR)"/>
    <n v="40161513"/>
    <s v="SELECCIÓN ABREVIADA SUBASTA INVERSA (NO DISPONIBLE)"/>
    <n v="3"/>
    <n v="6"/>
    <n v="10"/>
    <n v="10"/>
    <n v="734000"/>
    <s v="UNIDAD"/>
    <s v="NO SOLICITADAS"/>
  </r>
  <r>
    <x v="38"/>
    <s v="02-02-01-004-003"/>
    <s v="02-02-01-004-003-09"/>
    <s v="Materiales y suministros - Otras máquinas para usos generales y sus partes y piezas"/>
    <s v="FILTRO DE ACEITE (PLANTA ELECTRICA KIPOR)"/>
    <n v="40161504"/>
    <s v="SELECCIÓN ABREVIADA SUBASTA INVERSA (NO DISPONIBLE)"/>
    <n v="3"/>
    <n v="6"/>
    <n v="10"/>
    <n v="10"/>
    <n v="1047500"/>
    <s v="UNIDAD"/>
    <s v="NO SOLICITADAS"/>
  </r>
  <r>
    <x v="38"/>
    <s v="02-02-01-004-003"/>
    <s v="02-02-01-004-003-09"/>
    <s v="Materiales y suministros - Otras máquinas para usos generales y sus partes y piezas"/>
    <s v="FILTRO DE AIRE SECUNDARIO DA8183 aplicable a generador C100D6E"/>
    <n v="40161505"/>
    <s v="SELECCIÓN ABREVIADA SUBASTA INVERSA (NO DISPONIBLE)"/>
    <n v="3"/>
    <n v="6"/>
    <n v="10"/>
    <n v="17"/>
    <n v="5191800"/>
    <s v="UNIDAD"/>
    <s v="NO SOLICITADAS"/>
  </r>
  <r>
    <x v="38"/>
    <s v="02-02-01-004-003"/>
    <s v="02-02-01-004-003-09"/>
    <s v="Materiales y suministros - Otras máquinas para usos generales y sus partes y piezas"/>
    <s v="FILTRO DE AIRE PRIMARIO DA9183 aplicable a generador C100D6E"/>
    <n v="40161505"/>
    <s v="SELECCIÓN ABREVIADA SUBASTA INVERSA (NO DISPONIBLE)"/>
    <n v="3"/>
    <n v="6"/>
    <n v="10"/>
    <n v="17"/>
    <n v="3927000"/>
    <s v="UNIDAD"/>
    <s v="NO SOLICITADAS"/>
  </r>
  <r>
    <x v="38"/>
    <s v="02-02-01-004-003"/>
    <s v="02-02-01-004-003-09"/>
    <s v="Materiales y suministros - Otras máquinas para usos generales y sus partes y piezas"/>
    <s v="FILTRO DE ACEITE LF3349 aplicable a generador C100D6E"/>
    <n v="40161504"/>
    <s v="SELECCIÓN ABREVIADA SUBASTA INVERSA (NO DISPONIBLE)"/>
    <n v="3"/>
    <n v="6"/>
    <n v="10"/>
    <n v="35"/>
    <n v="2019500"/>
    <s v="UNIDAD"/>
    <s v="NO SOLICITADAS"/>
  </r>
  <r>
    <x v="38"/>
    <s v="02-02-01-004-003"/>
    <s v="02-02-01-004-003-09"/>
    <s v="Materiales y suministros - Otras máquinas para usos generales y sus partes y piezas"/>
    <s v="FILTRO DE COMBUSTIBLE FF42000 aplicable a generador C100D6E"/>
    <n v="40161513"/>
    <s v="SELECCIÓN ABREVIADA SUBASTA INVERSA (NO DISPONIBLE)"/>
    <n v="3"/>
    <n v="6"/>
    <n v="10"/>
    <n v="37"/>
    <n v="1774150"/>
    <s v="UNIDAD"/>
    <s v="NO SOLICITADAS"/>
  </r>
  <r>
    <x v="38"/>
    <s v="02-02-01-004-003"/>
    <s v="02-02-01-004-003-09"/>
    <s v="Materiales y suministros - Otras máquinas para usos generales y sus partes y piezas"/>
    <s v="FILTRO SEPARADOR DE AGUA FS1280 aplicable a generador C100D6E"/>
    <n v="40161502"/>
    <s v="SELECCIÓN ABREVIADA SUBASTA INVERSA (NO DISPONIBLE)"/>
    <n v="3"/>
    <n v="6"/>
    <n v="10"/>
    <n v="36"/>
    <n v="1620000"/>
    <s v="UNIDAD"/>
    <s v="NO SOLICITADAS"/>
  </r>
  <r>
    <x v="38"/>
    <s v="02-02-01-003-006"/>
    <s v="02-02-01-003-006-02"/>
    <s v="Materiales y suministros - Otros productos de caucho"/>
    <s v="CORREA ACANALADA CUMMINS 3935335 aplicable a generador C100D6E"/>
    <n v="26111801"/>
    <s v="SELECCIÓN ABREVIADA SUBASTA INVERSA (NO DISPONIBLE)"/>
    <n v="3"/>
    <n v="6"/>
    <n v="10"/>
    <n v="20"/>
    <n v="4776000"/>
    <s v="UNIDAD"/>
    <s v="NO SOLICITADAS"/>
  </r>
  <r>
    <x v="38"/>
    <s v="02-02-01-004-003"/>
    <s v="02-02-01-004-003-09"/>
    <s v="Materiales y suministros - Otras máquinas para usos generales y sus partes y piezas"/>
    <s v="FILTRO DE AIRE SECUNDARIO PN A034P658 aplicable a generador C60D6E (Fleetguard AF26085)"/>
    <n v="40161505"/>
    <s v="SELECCIÓN ABREVIADA SUBASTA INVERSA (NO DISPONIBLE)"/>
    <n v="3"/>
    <n v="6"/>
    <n v="10"/>
    <n v="21"/>
    <n v="2775150"/>
    <s v="UNIDAD"/>
    <s v="NO SOLICITADAS"/>
  </r>
  <r>
    <x v="38"/>
    <s v="02-02-01-004-003"/>
    <s v="02-02-01-004-003-09"/>
    <s v="Materiales y suministros - Otras máquinas para usos generales y sus partes y piezas"/>
    <s v="FILTRO DE AIRE PRIMARIO PN A034P662 aplicable a generador C60D6E (Fleetguard AF26086)"/>
    <n v="40161505"/>
    <s v="SELECCIÓN ABREVIADA SUBASTA INVERSA (NO DISPONIBLE)"/>
    <n v="3"/>
    <n v="6"/>
    <n v="10"/>
    <n v="21"/>
    <n v="7360080"/>
    <s v="UNIDAD"/>
    <s v="NO SOLICITADAS"/>
  </r>
  <r>
    <x v="38"/>
    <s v="02-02-01-004-003"/>
    <s v="02-02-01-004-003-09"/>
    <s v="Materiales y suministros - Otras máquinas para usos generales y sus partes y piezas"/>
    <s v="FILTRO DE ACEITE PN 5367232 aplicable a generador C60D6E (fleetguard LF16011)"/>
    <n v="40161504"/>
    <s v="SELECCIÓN ABREVIADA SUBASTA INVERSA (NO DISPONIBLE)"/>
    <n v="3"/>
    <n v="6"/>
    <n v="10"/>
    <n v="37"/>
    <n v="2607760"/>
    <s v="UNIDAD"/>
    <s v="NO SOLICITADAS"/>
  </r>
  <r>
    <x v="38"/>
    <s v="02-02-01-004-003"/>
    <s v="02-02-01-004-003-09"/>
    <s v="Materiales y suministros - Otras máquinas para usos generales y sus partes y piezas"/>
    <s v="FILTRO SEPARADOR DE AGUA PN 0149-2967 aplicable a generador C60D6E (Fleetguard FS19652)"/>
    <n v="40161502"/>
    <s v="SELECCIÓN ABREVIADA SUBASTA INVERSA (NO DISPONIBLE)"/>
    <n v="3"/>
    <n v="6"/>
    <n v="10"/>
    <n v="37"/>
    <n v="9381350"/>
    <s v="UNIDAD"/>
    <s v="NO SOLICITADAS"/>
  </r>
  <r>
    <x v="38"/>
    <s v="02-02-01-003-006"/>
    <s v="02-02-01-003-006-02"/>
    <s v="Materiales y suministros - Otros productos de caucho"/>
    <s v="CORREA ACANALADA CUMMINS PN 4995243 aplicable a generador C60D6E"/>
    <n v="26111801"/>
    <s v="SELECCIÓN ABREVIADA SUBASTA INVERSA (NO DISPONIBLE)"/>
    <n v="3"/>
    <n v="6"/>
    <n v="10"/>
    <n v="20"/>
    <n v="4620000"/>
    <s v="UNIDAD"/>
    <s v="NO SOLICITADAS"/>
  </r>
  <r>
    <x v="38"/>
    <s v="02-02-01-002-007"/>
    <s v="02-02-01-002-007"/>
    <s v="Materiales y suministros - Artículos textiles (excepto prendas de vestir)"/>
    <s v="PAÑO LIMPIADOR INDUSTRIAL X70 X ROLLO 750 HOJAS (35x28 CM)"/>
    <n v="47131502"/>
    <s v="SELECCIÓN ABREVIADA MENOR CUANTÍA"/>
    <n v="3"/>
    <n v="6"/>
    <n v="10"/>
    <n v="40"/>
    <n v="8050240"/>
    <s v="UNIDAD"/>
    <s v="NO SOLICITADAS"/>
  </r>
  <r>
    <x v="38"/>
    <s v="02-02-01-003-005"/>
    <s v="02-02-01-003-005-04"/>
    <s v="Materiales y suministros - Productos químicos n. C. P."/>
    <s v="PASTA PARA DETECTAR AGUA DENTRO DE TANQUES DE COMBUSTIBLE(KOLOR KUT WATER FINDING PASTE)"/>
    <n v="15121511"/>
    <s v="SELECCIÓN ABREVIADA MENOR CUANTÍA"/>
    <n v="3"/>
    <n v="6"/>
    <n v="10"/>
    <n v="12"/>
    <n v="360000"/>
    <s v="UNIDAD"/>
    <s v="NO SOLICITADAS"/>
  </r>
  <r>
    <x v="3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MULTIUSOS 311 GR (11 OZ)"/>
    <n v="15121514"/>
    <s v="SELECCIÓN ABREVIADA MENOR CUANTÍA"/>
    <n v="3"/>
    <n v="6"/>
    <n v="10"/>
    <n v="30"/>
    <n v="975000"/>
    <s v="UNIDAD"/>
    <s v="NO SOLICITADAS"/>
  </r>
  <r>
    <x v="38"/>
    <s v="02-02-01-003-005"/>
    <s v="02-02-01-003-005-01"/>
    <s v="Materiales y suministros - Pinturas y barnices y productos relacionados; colores para la pintura artística; tintas"/>
    <s v="AEROSOL ANTICORROSIVO"/>
    <n v="31211518"/>
    <s v="SELECCIÓN ABREVIADA MENOR CUANTÍA"/>
    <n v="3"/>
    <n v="6"/>
    <n v="10"/>
    <n v="40"/>
    <n v="280000"/>
    <s v="UNIDAD"/>
    <s v="NO SOLICITADAS"/>
  </r>
  <r>
    <x v="38"/>
    <s v="02-02-01-003-005"/>
    <s v="02-02-01-003-005-04"/>
    <s v="Materiales y suministros - Productos químicos n. C. P."/>
    <s v="PEGANTE INSTANTANEO FLEX GEL X 3 GR"/>
    <n v="31201616"/>
    <s v="SELECCIÓN ABREVIADA MENOR CUANTÍA"/>
    <n v="3"/>
    <n v="6"/>
    <n v="10"/>
    <n v="39"/>
    <n v="156000"/>
    <s v="UNIDAD"/>
    <s v="NO SOLICITADAS"/>
  </r>
  <r>
    <x v="38"/>
    <s v="02-02-01-003-005"/>
    <s v="02-02-01-003-005-04"/>
    <s v="Materiales y suministros - Productos químicos n. C. P."/>
    <s v="INHIBIDOR DE CORROSION SP-350*GALON"/>
    <n v="12164201"/>
    <s v="SELECCIÓN ABREVIADA MENOR CUANTÍA"/>
    <n v="3"/>
    <n v="6"/>
    <n v="10"/>
    <n v="5"/>
    <n v="1470000"/>
    <s v="UNIDAD"/>
    <s v="NO SOLICITADAS"/>
  </r>
  <r>
    <x v="38"/>
    <s v="02-02-01-003-005"/>
    <s v="02-02-01-003-005-04"/>
    <s v="Materiales y suministros - Productos químicos n. C. P."/>
    <s v="SPRAY LIMPIADOR DE CONTACOS ELECTRÓNICOS 400ML"/>
    <n v="47131825"/>
    <s v="SELECCIÓN ABREVIADA MENOR CUANTÍA"/>
    <n v="3"/>
    <n v="6"/>
    <n v="10"/>
    <n v="67"/>
    <n v="1340000"/>
    <s v="UNIDAD"/>
    <s v="NO SOLICITADAS"/>
  </r>
  <r>
    <x v="38"/>
    <s v="02-02-01-003-004"/>
    <s v="02-02-01-003-004-07"/>
    <s v="Materiales y suministros - Plásticos en formas primarias"/>
    <s v="SILICONA DE METALES 300 ML"/>
    <n v="31133710"/>
    <s v="SELECCIÓN ABREVIADA MENOR CUANTÍA"/>
    <n v="3"/>
    <n v="6"/>
    <n v="10"/>
    <n v="12"/>
    <n v="647400"/>
    <s v="UNIDAD"/>
    <s v="NO SOLICITADAS"/>
  </r>
  <r>
    <x v="38"/>
    <s v="02-02-01-003-004"/>
    <s v="02-02-01-003-004-07"/>
    <s v="Materiales y suministros - Plásticos en formas primarias"/>
    <s v="TUBO SILICONA 300 ML GRADO MARINE (ALTOS NIVELES DE HUMEDAD)"/>
    <n v="31133710"/>
    <s v="SELECCIÓN ABREVIADA MENOR CUANTÍA"/>
    <n v="3"/>
    <n v="6"/>
    <n v="10"/>
    <n v="6"/>
    <n v="702000"/>
    <s v="UNIDAD"/>
    <s v="NO SOLICITADAS"/>
  </r>
  <r>
    <x v="38"/>
    <s v="02-02-01-003-004"/>
    <s v="02-02-01-003-004-07"/>
    <s v="Materiales y suministros - Plásticos en formas primarias"/>
    <s v="SILICONA NEGRA EN TUBO 280 ML"/>
    <n v="31133711"/>
    <s v="SELECCIÓN ABREVIADA MENOR CUANTÍA"/>
    <n v="3"/>
    <n v="6"/>
    <n v="10"/>
    <n v="11"/>
    <n v="77000"/>
    <s v="UNIDAD"/>
    <s v="NO SOLICITADAS"/>
  </r>
  <r>
    <x v="38"/>
    <s v="02-02-01-003-005"/>
    <s v="02-02-01-003-005-04"/>
    <s v="Materiales y suministros - Productos químicos n. C. P."/>
    <s v="DESENGRASANTE DIELECTRICO 430ML"/>
    <n v="47131821"/>
    <s v="SELECCIÓN ABREVIADA MENOR CUANTÍA"/>
    <n v="3"/>
    <n v="6"/>
    <n v="10"/>
    <n v="38"/>
    <n v="1126320"/>
    <s v="UNIDAD"/>
    <s v="NO SOLICITADAS"/>
  </r>
  <r>
    <x v="38"/>
    <s v="02-02-01-003-004"/>
    <s v="02-02-01-003-004-01"/>
    <s v="Materiales y suministros - Químicos orgánicos básicos"/>
    <s v="ALCOHOL ISOPROPILICO X GALON"/>
    <n v="12352104"/>
    <s v="SELECCIÓN ABREVIADA MENOR CUANTÍA"/>
    <n v="3"/>
    <n v="6"/>
    <n v="10"/>
    <n v="45"/>
    <n v="4095000"/>
    <s v="UNIDAD"/>
    <s v="NO SOLICITADAS"/>
  </r>
  <r>
    <x v="38"/>
    <s v="02-02-01-003-005"/>
    <s v="02-02-01-003-005-04"/>
    <s v="Materiales y suministros - Productos químicos n. C. P."/>
    <s v="LIMPIADOR ANTICORRISIVO EN AEROSOL 300 ML"/>
    <n v="15121514"/>
    <s v="SELECCIÓN ABREVIADA MENOR CUANTÍA"/>
    <n v="3"/>
    <n v="6"/>
    <n v="10"/>
    <n v="14"/>
    <n v="1734600"/>
    <s v="UNIDAD"/>
    <s v="NO SOLICITADAS"/>
  </r>
  <r>
    <x v="38"/>
    <s v="02-02-01-003-005"/>
    <s v="02-02-01-003-005-04"/>
    <s v="Materiales y suministros - Productos químicos n. C. P."/>
    <s v="LIMPIADOR ANTIESTATICO PARA EQUIPOS ELECTRONICOS 3M 10OZ (284g)"/>
    <n v="47131825"/>
    <s v="SELECCIÓN ABREVIADA MENOR CUANTÍA"/>
    <n v="3"/>
    <n v="6"/>
    <n v="10"/>
    <n v="27"/>
    <n v="3032640"/>
    <s v="UNIDAD"/>
    <s v="NO SOLICITADAS"/>
  </r>
  <r>
    <x v="38"/>
    <s v="02-02-01-003-006"/>
    <s v="02-02-01-003-006-02"/>
    <s v="Materiales y suministros - Otros productos de caucho"/>
    <s v="GUANTES PROTECCION PRODUCTOS QUIMICOS REF SOLVEX 37-175 TALLA 10 (PAR) "/>
    <n v="46181504"/>
    <s v="SELECCIÓN ABREVIADA MENOR CUANTÍA"/>
    <n v="3"/>
    <n v="6"/>
    <n v="10"/>
    <n v="14"/>
    <n v="322000"/>
    <s v="UNIDAD"/>
    <s v="NO SOLICITADAS"/>
  </r>
  <r>
    <x v="38"/>
    <s v="02-02-01-002-007"/>
    <s v="02-02-01-002-007"/>
    <s v="Materiales y suministros - Artículos textiles (excepto prendas de vestir)"/>
    <s v="PAÑOS MICROFIBRA ANTIESTATICOS PARA PANTALLAS"/>
    <n v="47131502"/>
    <s v="SELECCIÓN ABREVIADA MENOR CUANTÍA"/>
    <n v="3"/>
    <n v="6"/>
    <n v="10"/>
    <n v="60"/>
    <n v="65400"/>
    <s v="UNIDAD"/>
    <s v="NO SOLICITADAS"/>
  </r>
  <r>
    <x v="38"/>
    <s v="02-02-01-003-006"/>
    <s v="02-02-01-003-006-09"/>
    <s v="Materiales y suministros - Otros productos plásticos"/>
    <s v="CINTA ENMASCARAR 24 MM X 40 METROS"/>
    <n v="31201503"/>
    <s v="SELECCIÓN ABREVIADA MENOR CUANTÍA"/>
    <n v="3"/>
    <n v="6"/>
    <n v="10"/>
    <n v="90"/>
    <n v="304200"/>
    <s v="UNIDAD"/>
    <s v="NO SOLICITADAS"/>
  </r>
  <r>
    <x v="38"/>
    <s v="02-02-01-003-006"/>
    <s v="02-02-01-003-006-09"/>
    <s v="Materiales y suministros - Otros productos plásticos"/>
    <s v="CINTA ELECTRICA SCOTCH AUTOFUNDENTE DE CAUCHO PARA ALTO VOLTAJE No. 23 18MM X 9.1 MT GRADO PROFESIONAL"/>
    <n v="31201534"/>
    <s v="SELECCIÓN ABREVIADA MENOR CUANTÍA"/>
    <n v="3"/>
    <n v="6"/>
    <n v="10"/>
    <n v="70"/>
    <n v="3003000"/>
    <s v="UNIDAD"/>
    <s v="NO SOLICITADAS"/>
  </r>
  <r>
    <x v="38"/>
    <s v="02-02-01-003-006"/>
    <s v="02-02-01-003-006-09"/>
    <s v="Materiales y suministros - Otros productos plásticos"/>
    <s v="CINTA TEFLON PTFE 3/4&quot; x 50MT"/>
    <n v="31201519"/>
    <s v="SELECCIÓN ABREVIADA MENOR CUANTÍA"/>
    <n v="3"/>
    <n v="6"/>
    <n v="10"/>
    <n v="60"/>
    <n v="273000"/>
    <s v="UNIDAD"/>
    <s v="NO SOLICITADAS"/>
  </r>
  <r>
    <x v="38"/>
    <s v="02-02-01-003-006"/>
    <s v="02-02-01-003-006-09"/>
    <s v="Materiales y suministros - Otros productos plásticos"/>
    <s v="CINTA EMPAQUE SCOTCH 305 TRANSPARENTE 48MMX200M"/>
    <n v="31201517"/>
    <s v="SELECCIÓN ABREVIADA MENOR CUANTÍA"/>
    <n v="3"/>
    <n v="6"/>
    <n v="10"/>
    <n v="70"/>
    <n v="2184000"/>
    <s v="UNIDAD"/>
    <s v="NO SOLICITADAS"/>
  </r>
  <r>
    <x v="38"/>
    <s v="02-02-01-003-006"/>
    <s v="02-02-01-003-006-09"/>
    <s v="Materiales y suministros - Otros productos plásticos"/>
    <s v="CINTA DUCTO GRIS 48MMX25M EXTRA POWER"/>
    <n v="31201501"/>
    <s v="SELECCIÓN ABREVIADA MENOR CUANTÍA"/>
    <n v="3"/>
    <n v="6"/>
    <n v="10"/>
    <n v="45"/>
    <n v="2047500"/>
    <s v="UNIDAD"/>
    <s v="NO SOLICITADAS"/>
  </r>
  <r>
    <x v="38"/>
    <s v="02-02-01-003-006"/>
    <s v="02-02-01-003-006-09"/>
    <s v="Materiales y suministros - Otros productos plásticos"/>
    <s v="CINTA FOIL ALUMINIO 50MMX25M"/>
    <n v="31201530"/>
    <s v="SELECCIÓN ABREVIADA MENOR CUANTÍA"/>
    <n v="3"/>
    <n v="6"/>
    <n v="10"/>
    <n v="7"/>
    <n v="409500"/>
    <s v="UNIDAD"/>
    <s v="NO SOLICITADAS"/>
  </r>
  <r>
    <x v="38"/>
    <s v="02-02-01-003-006"/>
    <s v="02-02-01-003-006-09"/>
    <s v="Materiales y suministros - Otros productos plásticos"/>
    <s v="CINTA ANTIDESLIZANTE X ROLLO 24MM X 5M"/>
    <n v="31201513"/>
    <s v="SELECCIÓN ABREVIADA MENOR CUANTÍA"/>
    <n v="3"/>
    <n v="6"/>
    <n v="10"/>
    <n v="10"/>
    <n v="65000"/>
    <s v="UNIDAD"/>
    <s v="NO SOLICITADAS"/>
  </r>
  <r>
    <x v="38"/>
    <s v="02-02-01-003-006"/>
    <s v="02-02-01-003-006-09"/>
    <s v="Materiales y suministros - Otros productos plásticos"/>
    <s v="CINTA REFLECTIVA BLANCA Y ROJA X ROLLO 50MM X 45MT"/>
    <n v="31201516"/>
    <s v="SELECCIÓN ABREVIADA MENOR CUANTÍA"/>
    <n v="3"/>
    <n v="6"/>
    <n v="10"/>
    <n v="1"/>
    <n v="481000"/>
    <s v="UNIDAD"/>
    <s v="NO SOLICITADAS"/>
  </r>
  <r>
    <x v="38"/>
    <s v="02-02-01-003-006"/>
    <s v="02-02-01-003-006-09"/>
    <s v="Materiales y suministros - Otros productos plásticos"/>
    <s v="CINTA ELECTRICA SCOTCH AISLANTE DE VINILO SUPER 33+ 19MM X 25MT GRADO PROFESIONAL"/>
    <n v="31201502"/>
    <s v="SELECCIÓN ABREVIADA MENOR CUANTÍA"/>
    <n v="3"/>
    <n v="6"/>
    <n v="10"/>
    <n v="140"/>
    <n v="2811200"/>
    <s v="UNIDAD"/>
    <s v="NO SOLICITADAS"/>
  </r>
  <r>
    <x v="38"/>
    <s v="02-02-01-003-006"/>
    <s v="02-02-01-003-006-09"/>
    <s v="Materiales y suministros - Otros productos plásticos"/>
    <s v="CINTA ADHESIVA DOBLE CARA 19MMX5MT"/>
    <n v="31201505"/>
    <s v="SELECCIÓN ABREVIADA MENOR CUANTÍA"/>
    <n v="3"/>
    <n v="6"/>
    <n v="10"/>
    <n v="20"/>
    <n v="401600"/>
    <s v="UNIDAD"/>
    <s v="NO SOLICITADAS"/>
  </r>
  <r>
    <x v="38"/>
    <s v="02-02-01-003-007"/>
    <s v="02-02-01-003-007-09"/>
    <s v="Materiales y suministros - Otros productos minerales no metálicos n. C. P."/>
    <s v="LIJA DE AGUA #150 23 CM DE ANCHO X 28 CM DE ALTO APROXIMADAMENTE"/>
    <n v="27111918"/>
    <s v="SELECCIÓN ABREVIADA MENOR CUANTÍA"/>
    <n v="3"/>
    <n v="6"/>
    <n v="10"/>
    <n v="20"/>
    <n v="18000"/>
    <s v="UNIDAD"/>
    <s v="NO SOLICITADAS"/>
  </r>
  <r>
    <x v="38"/>
    <s v="02-02-01-003-006"/>
    <s v="02-02-01-003-006-02"/>
    <s v="Materiales y suministros - Otros productos de caucho"/>
    <s v="GUANTES PROTECCION MECANICA REF HYFLEX 11-840 (PAR) "/>
    <n v="46181504"/>
    <s v="SELECCIÓN ABREVIADA MENOR CUANTÍA"/>
    <n v="3"/>
    <n v="6"/>
    <n v="10"/>
    <n v="33"/>
    <n v="825000"/>
    <s v="UNIDAD"/>
    <s v="NO SOLICITADAS"/>
  </r>
  <r>
    <x v="38"/>
    <s v="02-02-01-003-008"/>
    <s v="02-02-01-003-008-09"/>
    <s v="Materiales y suministros - Otros artículos manufacturados n. C. P."/>
    <s v="BROCHA MONA 1” PULG."/>
    <n v="31211904"/>
    <s v="SELECCIÓN ABREVIADA MENOR CUANTÍA"/>
    <n v="3"/>
    <n v="6"/>
    <n v="10"/>
    <n v="30"/>
    <n v="60000"/>
    <s v="UNIDAD"/>
    <s v="NO SOLICITADAS"/>
  </r>
  <r>
    <x v="38"/>
    <s v="02-02-01-004-001"/>
    <s v="02-02-01-004-001"/>
    <s v="Materiales y suministros - Metales básicos"/>
    <s v="SOLDADURA DE ESTAÑO 60/40 DE 0,8MM454GR(1LB) "/>
    <n v="23271712"/>
    <s v="SELECCIÓN ABREVIADA MENOR CUANTÍA"/>
    <n v="3"/>
    <n v="6"/>
    <n v="10"/>
    <n v="15"/>
    <n v="1050000"/>
    <s v="UNIDAD"/>
    <s v="NO SOLICITADAS"/>
  </r>
  <r>
    <x v="38"/>
    <s v="02-02-01-004-008"/>
    <s v="02-02-01-004-008-03"/>
    <s v="Materiales y suministros - Instrumentos ópticos y equipo fotográfico; partes, piezas y accesorios"/>
    <s v="ANTEOJOS DE SOL DE SEGURIDAD NO CRY CON LENTES VERDES RESISTENTES AL RAYADO, ENVOLVENTES Y PLAQUETAS NASALES ANTIDERRAPANTES, PROTECCIÓN UV 400 MONTURAS REGULABLES, DE COLOR NEGRO Y VERDE"/>
    <n v="46181804"/>
    <s v="SELECCIÓN ABREVIADA MENOR CUANTÍA"/>
    <n v="3"/>
    <n v="6"/>
    <n v="10"/>
    <n v="18"/>
    <n v="1170000"/>
    <s v="UNIDAD"/>
    <s v="NO SOLICITADAS"/>
  </r>
  <r>
    <x v="3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SPRAY LUBRICANTE CON PTFE AT-44 400ML"/>
    <n v="15121514"/>
    <s v="SELECCIÓN ABREVIADA MENOR CUANTÍA"/>
    <n v="3"/>
    <n v="6"/>
    <n v="10"/>
    <n v="18"/>
    <n v="1083420"/>
    <s v="UNIDAD"/>
    <s v="NO SOLICITADAS"/>
  </r>
  <r>
    <x v="38"/>
    <s v="02-02-01-003-006"/>
    <s v="02-02-01-003-006-09"/>
    <s v="Materiales y suministros - Otros productos plásticos"/>
    <s v="AMARRES CORREAS PLASTICAS TRASPARENTES 4,8 X 190 MM 100UND"/>
    <n v="31151904"/>
    <s v="SELECCIÓN ABREVIADA MENOR CUANTÍA"/>
    <n v="3"/>
    <n v="6"/>
    <n v="10"/>
    <n v="40"/>
    <n v="208000"/>
    <s v="PAQUETE"/>
    <s v="NO SOLICITADAS"/>
  </r>
  <r>
    <x v="38"/>
    <s v="02-02-01-003-005"/>
    <s v="02-02-01-003-005-04"/>
    <s v="Materiales y suministros - Productos químicos n. C. P."/>
    <s v="DESENGRASANTE DIELECTRICO 20 LTS"/>
    <n v="47131821"/>
    <s v="SELECCIÓN ABREVIADA MENOR CUANTÍA"/>
    <n v="3"/>
    <n v="6"/>
    <n v="10"/>
    <n v="3"/>
    <n v="1701102"/>
    <s v="CANECA"/>
    <s v="NO SOLICITADAS"/>
  </r>
  <r>
    <x v="38"/>
    <s v="02-02-01-003-005"/>
    <s v="02-02-01-003-005-04"/>
    <s v="Materiales y suministros - Productos químicos n. C. P."/>
    <s v="DESENGRASANTE FAST ORANGE 4LT MOD. D25218"/>
    <n v="47131821"/>
    <s v="SELECCIÓN ABREVIADA MENOR CUANTÍA"/>
    <n v="3"/>
    <n v="6"/>
    <n v="10"/>
    <n v="15"/>
    <n v="1950000"/>
    <s v="GALON"/>
    <s v="NO SOLICITADAS"/>
  </r>
  <r>
    <x v="38"/>
    <s v="02-02-01-003-005"/>
    <s v="02-02-01-003-005-04"/>
    <s v="Materiales y suministros - Productos químicos n. C. P."/>
    <s v="DESENGRASANTE - LIMPIADOR GREEN POWER BIODEGRADABLE X 5 GLS"/>
    <n v="47131821"/>
    <s v="SELECCIÓN ABREVIADA MENOR CUANTÍA"/>
    <n v="3"/>
    <n v="6"/>
    <n v="10"/>
    <n v="11"/>
    <n v="1524985"/>
    <s v="CANECA"/>
    <s v="NO SOLICITADAS"/>
  </r>
  <r>
    <x v="38"/>
    <s v="02-02-01-003-005"/>
    <s v="02-02-01-003-005-04"/>
    <s v="Materiales y suministros - Productos químicos n. C. P."/>
    <s v="DESENGRASANTE PARA RADIADORES X 5 GLS"/>
    <n v="47131821"/>
    <s v="SELECCIÓN ABREVIADA MENOR CUANTÍA"/>
    <n v="3"/>
    <n v="6"/>
    <n v="10"/>
    <n v="8"/>
    <n v="4746672"/>
    <s v="CANECA"/>
    <s v="NO SOLICITADAS"/>
  </r>
  <r>
    <x v="38"/>
    <s v="02-02-01-003-006"/>
    <s v="02-02-01-003-006-04"/>
    <s v="Materiales y suministros - Productos de empaque y envasado, de plástico"/>
    <s v="ROLLO PAPEL VINIPEL STRETCH - VINIPEL 50 CM X 500 MT"/>
    <n v="48102109"/>
    <s v="SELECCIÓN ABREVIADA MENOR CUANTÍA"/>
    <n v="3"/>
    <n v="6"/>
    <n v="10"/>
    <n v="30"/>
    <n v="1470000"/>
    <s v="ROLLO"/>
    <s v="NO SOLICITADAS"/>
  </r>
  <r>
    <x v="38"/>
    <s v="02-02-01-003-005"/>
    <s v="02-02-01-003-005-04"/>
    <s v="Materiales y suministros - Productos químicos n. C. P."/>
    <s v="LUBRICANTE MULTIUSOS AEROSOL WD40 X 382 ML"/>
    <n v="15121514"/>
    <s v="SELECCIÓN ABREVIADA MENOR CUANTÍA"/>
    <n v="3"/>
    <n v="6"/>
    <n v="10"/>
    <n v="130"/>
    <n v="4225000"/>
    <s v="UNIDAD"/>
    <s v="NO SOLICITADAS"/>
  </r>
  <r>
    <x v="38"/>
    <s v="02-02-01-003-005"/>
    <s v="02-02-01-003-005-04"/>
    <s v="Materiales y suministros - Productos químicos n. C. P."/>
    <s v="LIMPIADOR DIELECTRICO DE GRADO ELCTRICO 430 ML"/>
    <n v="44102912"/>
    <s v="SELECCIÓN ABREVIADA MENOR CUANTÍA"/>
    <n v="3"/>
    <n v="6"/>
    <n v="10"/>
    <n v="45"/>
    <n v="2700000"/>
    <s v="UNIDAD"/>
    <s v="NO SOLICITADAS"/>
  </r>
  <r>
    <x v="38"/>
    <s v="02-02-01-003-005"/>
    <s v="02-02-01-003-005-04"/>
    <s v="Materiales y suministros - Productos químicos n. C. P."/>
    <s v="LIMPIADOR ESPUMOSO 450 ML"/>
    <n v="42281704"/>
    <s v="SELECCIÓN ABREVIADA MENOR CUANTÍA"/>
    <n v="3"/>
    <n v="6"/>
    <n v="10"/>
    <n v="10"/>
    <n v="260000"/>
    <s v="UNIDAD"/>
    <s v="NO SOLICITADAS"/>
  </r>
  <r>
    <x v="38"/>
    <s v="02-02-01-003-005"/>
    <s v="02-02-01-003-005-04"/>
    <s v="Materiales y suministros - Productos químicos n. C. P."/>
    <s v="ESPUMA DE EXPANSION POLIURETANO X 500 ML"/>
    <n v="31201630"/>
    <s v="SELECCIÓN ABREVIADA MENOR CUANTÍA"/>
    <n v="3"/>
    <n v="6"/>
    <n v="10"/>
    <n v="18"/>
    <n v="533520"/>
    <s v="UNIDAD"/>
    <s v="NO SOLICITADAS"/>
  </r>
  <r>
    <x v="38"/>
    <s v="02-02-01-003-005"/>
    <s v="02-02-01-003-005-04"/>
    <s v="Materiales y suministros - Productos químicos n. C. P."/>
    <s v="SOLDADURA EPOXICA X 14 GR"/>
    <n v="13111001"/>
    <s v="SELECCIÓN ABREVIADA MENOR CUANTÍA"/>
    <n v="3"/>
    <n v="6"/>
    <n v="10"/>
    <n v="3"/>
    <n v="16770"/>
    <s v="UNIDAD"/>
    <s v="NO SOLICITADAS"/>
  </r>
  <r>
    <x v="38"/>
    <s v="02-02-01-003-003"/>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5-56 MULTIPROPÓSITO X180 CM3"/>
    <n v="15121514"/>
    <s v="SELECCIÓN ABREVIADA MENOR CUANTÍA"/>
    <n v="3"/>
    <n v="6"/>
    <n v="10"/>
    <n v="30"/>
    <n v="585000"/>
    <s v="UNIDAD"/>
    <s v="NO SOLICITADAS"/>
  </r>
  <r>
    <x v="38"/>
    <s v="02-02-01-003-005"/>
    <s v="02-02-01-003-005-04"/>
    <s v="Materiales y suministros - Productos químicos n. C. P."/>
    <s v="INHIBIDOR DE CORROSIÓN EN AEROSOL X 185 GR"/>
    <n v="12164201"/>
    <s v="SELECCIÓN ABREVIADA MENOR CUANTÍA"/>
    <n v="3"/>
    <n v="6"/>
    <n v="10"/>
    <n v="19"/>
    <n v="950000"/>
    <s v="UNIDAD"/>
    <s v="NO SOLICITADAS"/>
  </r>
  <r>
    <x v="38"/>
    <s v="02-02-01-004-006"/>
    <s v="02-02-01-004-006-04"/>
    <s v="Materiales y suministros - Acumuladores, pilas y baterías primarias y sus partes y piezas"/>
    <s v="PILAS AA 1.5 V X 8 UND"/>
    <n v="26111702"/>
    <s v="SELECCIÓN ABREVIADA MENOR CUANTÍA"/>
    <n v="3"/>
    <n v="6"/>
    <n v="10"/>
    <n v="5"/>
    <n v="45000"/>
    <s v="UNIDAD"/>
    <s v="NO SOLICITADAS"/>
  </r>
  <r>
    <x v="38"/>
    <s v="02-02-01-004-006"/>
    <s v="02-02-01-004-006-03"/>
    <s v="Materiales y suministros - Hilos y cables aislados; cable de fibra óptica"/>
    <s v="TERMINAL DE OJO AMARILLO 12-10 12 A 10AWG 3/8PG"/>
    <n v="39121405"/>
    <s v="SELECCIÓN ABREVIADA MENOR CUANTÍA"/>
    <n v="3"/>
    <n v="6"/>
    <n v="10"/>
    <n v="4"/>
    <n v="41600"/>
    <s v="UNIDAD"/>
    <s v="NO SOLICITADAS"/>
  </r>
  <r>
    <x v="38"/>
    <s v="02-02-01-003-008"/>
    <s v="02-02-01-003-008-09"/>
    <s v="Materiales y suministros - Otros artículos manufacturados n. C. P."/>
    <s v="BROCHA MONA 2” PULG."/>
    <n v="31211904"/>
    <s v="SELECCIÓN ABREVIADA MENOR CUANTÍA"/>
    <n v="3"/>
    <n v="6"/>
    <n v="10"/>
    <n v="15"/>
    <n v="37500"/>
    <s v="UNIDAD"/>
    <s v="NO SOLICITADAS"/>
  </r>
  <r>
    <x v="38"/>
    <s v="02-02-01-004-002"/>
    <s v="02-02-01-004-002"/>
    <s v="Materiales y suministros - Productos metálicos elaborados (excepto maquinaria y equipo)"/>
    <s v="ADAPTADOR BNC MACHO-HEMBRA ACODADO"/>
    <n v="39121414"/>
    <s v="SELECCIÓN ABREVIADA MENOR CUANTÍA"/>
    <n v="3"/>
    <n v="6"/>
    <n v="10"/>
    <n v="1"/>
    <n v="84500"/>
    <s v="UNIDAD"/>
    <s v="NO SOLICITADAS"/>
  </r>
  <r>
    <x v="38"/>
    <s v="02-02-01-002-007"/>
    <s v="02-02-01-002-007"/>
    <s v="Materiales y suministros - Artículos textiles (excepto prendas de vestir)"/>
    <s v="PAÑOS ABSORBENTES REF T-151 PARA PETROLEO 17&quot;X19&quot; CAPACIDAD DE ABSORCION 43.5 GALON. CAJA X 200 UNIDADES"/>
    <n v="47131502"/>
    <s v="SELECCIÓN ABREVIADA MENOR CUANTÍA"/>
    <n v="3"/>
    <n v="6"/>
    <n v="10"/>
    <n v="1"/>
    <n v="150118"/>
    <s v="CAJA"/>
    <s v="NO SOLICITADAS"/>
  </r>
  <r>
    <x v="38"/>
    <s v="02-02-01-003-005"/>
    <s v="02-02-01-003-005-04"/>
    <s v="Materiales y suministros - Productos químicos n. C. P."/>
    <s v="GRASA DIELÉCTRICA EN AEROSOL  284 GR"/>
    <n v="15121902"/>
    <s v="SELECCIÓN ABREVIADA MENOR CUANTÍA"/>
    <n v="3"/>
    <n v="6"/>
    <n v="10"/>
    <n v="10"/>
    <n v="1115000"/>
    <s v="UNIDAD"/>
    <s v="NO SOLICITADAS"/>
  </r>
  <r>
    <x v="38"/>
    <s v="02-02-01-003-006"/>
    <s v="02-02-01-003-006-09"/>
    <s v="Materiales y suministros - Otros productos plásticos"/>
    <s v="AMARRES CORREAS PLASTICAS NEGRAS 2,4 X 96 MM 100UND"/>
    <n v="31151904"/>
    <s v="SELECCIÓN ABREVIADA MENOR CUANTÍA"/>
    <n v="3"/>
    <n v="6"/>
    <n v="10"/>
    <n v="20"/>
    <n v="26000"/>
    <s v="PAQUETE"/>
    <s v="NO SOLICITADAS"/>
  </r>
  <r>
    <x v="38"/>
    <s v="02-02-01-003-006"/>
    <s v="02-02-01-003-006-02"/>
    <s v="Materiales y suministros - Otros productos de caucho"/>
    <s v="GUANTES MECHANIX WEAR M-PACT NEGRO/GRIS"/>
    <n v="46181504"/>
    <s v="SELECCIÓN ABREVIADA MENOR CUANTÍA"/>
    <n v="3"/>
    <n v="6"/>
    <n v="10"/>
    <n v="12"/>
    <n v="2238600"/>
    <s v="UNIDAD"/>
    <s v="NO SOLICITADAS"/>
  </r>
  <r>
    <x v="38"/>
    <s v="02-01-01-004-006"/>
    <s v="02-01-01-004-006-09"/>
    <s v="Activos fijos - Otro equipo eléctrico y sus partes y piezas"/>
    <s v="EQUIPO SIVAR - DRONE CONSOLIDACIÓN (DJI MAVIC 2 ENTERPRISE ADVANCED - CONFORME A ANEXO TECNICO)"/>
    <n v="25131802"/>
    <s v="SELECCIÓN ABREVIADA MENOR CUANTÍA"/>
    <n v="3"/>
    <n v="4"/>
    <n v="10"/>
    <n v="14"/>
    <n v="152377358"/>
    <s v="UNIDAD"/>
    <s v="NO SOLICITADAS"/>
  </r>
  <r>
    <x v="38"/>
    <s v="02-01-01-004-010"/>
    <s v="02-01-01-004-010-04"/>
    <s v="Activos fijos - Equipo militar y de seguridad"/>
    <s v="ADQUISICÓN SIMULADOR DE TIRO."/>
    <n v="46201102"/>
    <s v="CONTRATACIÓN DIRECTA"/>
    <n v="1"/>
    <n v="9"/>
    <n v="10"/>
    <n v="1"/>
    <n v="1200000000"/>
    <s v="GLOBAL"/>
    <s v="SI APROBADAS"/>
  </r>
  <r>
    <x v="38"/>
    <s v="02-02-02-008-007"/>
    <s v="02-02-02-008-007-01-5"/>
    <s v="Adquisición de servicios - Servicios de mantenimiento y reparación de otra maquinaria y otro equipo"/>
    <s v="MANTENIMIENTO SISTEMAS ASOCIADOS CENTRO DE DATOS (AIRES ACONDICIONADOS, SISTEMA CONTRAINCENDIO, UPS, GENERADORES) "/>
    <n v="72101511"/>
    <s v="MÍNIMA CUANTÍA"/>
    <n v="1"/>
    <n v="10"/>
    <n v="10"/>
    <n v="1"/>
    <n v="109044000"/>
    <s v="GLOBAL"/>
    <s v="SI APROBADAS"/>
  </r>
  <r>
    <x v="38"/>
    <s v="02-02-02-008-004"/>
    <s v="02-02-02-008-004-03"/>
    <s v="Adquisición de servicios - Servicios de contenidos en línea (on-line)"/>
    <s v="RENOVACIÓN LICENCIA ANUAL ADOVE CREATIVE CLOUD GOBIERNO"/>
    <n v="43232102"/>
    <s v="MÍNIMA CUANTÍA"/>
    <n v="2"/>
    <n v="12"/>
    <n v="10"/>
    <n v="1"/>
    <n v="7839578"/>
    <s v="GLOBAL"/>
    <s v="NO SOLICITADAS"/>
  </r>
  <r>
    <x v="38"/>
    <s v="02-02-02-008-004"/>
    <s v="02-02-02-008-004-03"/>
    <s v="Adquisición de servicios - Servicios de contenidos en línea (on-line)"/>
    <s v="SUSCRIPCIONES ORACLE"/>
    <n v="81112501"/>
    <s v="SELECCIÓN ABREVIADA - ACUERDO MARCO"/>
    <n v="2"/>
    <n v="12"/>
    <n v="16"/>
    <n v="1"/>
    <n v="6000000"/>
    <s v="GLOBAL"/>
    <s v="NO SOLICITADAS"/>
  </r>
  <r>
    <x v="38"/>
    <s v="02-02-02-008-004"/>
    <s v="02-02-02-008-004-03"/>
    <s v="Adquisición de servicios - Servicios de contenidos en línea (on-line)"/>
    <s v="SERVICIO DE ACTUALIZACIÓN Y SOPORTE TÉCNICO DE LAS HERRAMIENTAS ORACLE PARA LA FUERZA AÉREA COLOMBIANA AMARRE VF2022"/>
    <n v="81112001"/>
    <s v="SELECCIÓN ABREVIADA - ACUERDO MARCO"/>
    <n v="7"/>
    <n v="3"/>
    <n v="10"/>
    <n v="1"/>
    <n v="41142929"/>
    <s v="GLOBAL"/>
    <s v="NO SOLICITADAS"/>
  </r>
  <r>
    <x v="38"/>
    <s v="02-02-02-008-007"/>
    <s v="02-02-02-008-007-01-5"/>
    <s v="Adquisición de servicios - Servicios de mantenimiento y reparación de otra maquinaria y otro equipo"/>
    <s v="SOPORTE, ACTUALIZACIÓN Y MANTENIMIENTO DEL SOFTWARE DE GESTIÓN ESTRATÉGICA SUITE VISIÓN EMPRESARIAL - SVE"/>
    <n v="81112200"/>
    <s v="CONTRATACIÓN DIRECTA"/>
    <n v="2"/>
    <n v="12"/>
    <n v="10"/>
    <n v="1"/>
    <n v="96801267"/>
    <s v="GLOBAL"/>
    <s v="NO SOLICITADAS"/>
  </r>
  <r>
    <x v="38"/>
    <s v="02-02-02-008-004"/>
    <s v="02-02-02-008-004-01"/>
    <s v="Adquisición de servicios - Servicios de telefonía y otras telecomunicaciones"/>
    <s v="SERVICIO DE TELEFONIA GACAR"/>
    <n v="83111500"/>
    <s v="CONTRATACIÓN DIRECTA"/>
    <n v="2"/>
    <n v="6"/>
    <n v="10"/>
    <n v="1"/>
    <n v="1415750"/>
    <s v="GLOBAL"/>
    <s v=""/>
  </r>
  <r>
    <x v="38"/>
    <s v="02-02-02-008-004"/>
    <s v="02-02-02-008-004-01"/>
    <s v="Adquisición de servicios - Servicios de telefonía y otras telecomunicaciones"/>
    <s v="SERVICIO DE TELEFONIA GAAMA"/>
    <n v="83111500"/>
    <s v="CONTRATACIÓN DIRECTA"/>
    <n v="2"/>
    <n v="6"/>
    <n v="10"/>
    <n v="1"/>
    <n v="800343"/>
    <s v="GLOBAL"/>
    <s v=""/>
  </r>
  <r>
    <x v="38"/>
    <s v="02-02-02-008-004"/>
    <s v="02-02-02-008-004-03"/>
    <s v="Adquisición de servicios - Servicios de contenidos en línea (on-line)"/>
    <s v="SUSCRIPCION PARA VALIDACIÓN DE IDENTIDAD Y VERIFICACIÓN DE INFORMACIÓN ANTECEDENTES EN LOS ESP"/>
    <n v="81112000"/>
    <s v="MÍNIMA CUANTÍA"/>
    <n v="2"/>
    <n v="12"/>
    <n v="10"/>
    <n v="1"/>
    <n v="19900000"/>
    <s v="GLOBAL"/>
    <s v="NO SOLICITADAS"/>
  </r>
  <r>
    <x v="38"/>
    <s v="02-01-01-004-005"/>
    <s v="02-01-01-004-005-02"/>
    <s v="Activos fijos - Maquinaria de informática y sus partes, piezas y accesorios"/>
    <s v="SISTEMA DE ALMACENAMIENTO NAS REVISTA AERONAUTICA"/>
    <n v="43201835"/>
    <s v="MÍNIMA CUANTÍA"/>
    <n v="3"/>
    <n v="12"/>
    <n v="10"/>
    <n v="1"/>
    <n v="11850000"/>
    <s v="UNIDAD"/>
    <s v="NO SOLICITADAS"/>
  </r>
  <r>
    <x v="38"/>
    <s v="02-01-01-006-002"/>
    <s v="02-01-01-006-002-03-1-01"/>
    <s v="Activos fijos - Paquetes de software"/>
    <s v="ADQUISICIÓN CONTEXT CAPTURE CONNECT EDITION"/>
    <n v="43231511"/>
    <s v="MÍNIMA CUANTÍA"/>
    <n v="3"/>
    <n v="12"/>
    <n v="10"/>
    <n v="1"/>
    <n v="39890000"/>
    <s v="UNIDAD"/>
    <s v="NO SOLICITADAS"/>
  </r>
  <r>
    <x v="38"/>
    <s v="02-01-01-004-006"/>
    <s v="02-01-01-004-006-01"/>
    <s v="Activos fijos - Motores, generadores y transformadores eléctricos y sus partes y piezas"/>
    <s v="GRUPO ELECTRÓGENO POTENCIA PRIME CONTÍNUO 90KW/110KVA. PARA LOS RADARES FAC"/>
    <n v="26111601"/>
    <s v="SELECCIÓN ABREVIADA MENOR CUANTÍA"/>
    <n v="3"/>
    <n v="12"/>
    <n v="10"/>
    <n v="2"/>
    <n v="116326756"/>
    <s v="UNIDAD"/>
    <s v="NO SOLICITADAS"/>
  </r>
  <r>
    <x v="38"/>
    <s v="02-01-01-004-008"/>
    <s v="02-01-01-004-008-02"/>
    <s v="Activos fijos - Instrumentos y aparatos de medición, verificación, análisis, de navegación y para otros fines (excepto instrumentos ópticos); instrumentos de control de procesos industriales, sus partes, piezas y accesorios"/>
    <s v="ADQUISICIÓN DE EQUIPOS DE MEDICIÓN MULTIFUNCIÓN PARA LOS RADARES MILITARES DE LA FAC."/>
    <n v="41113600"/>
    <s v="SELECCIÓN ABREVIADA MENOR CUANTÍA"/>
    <n v="3"/>
    <n v="12"/>
    <n v="10"/>
    <n v="1"/>
    <n v="186164322"/>
    <s v="GLOBAL"/>
    <s v="NO SOLICITADAS"/>
  </r>
  <r>
    <x v="38"/>
    <s v="02-02-02-008-007"/>
    <s v="02-02-02-008-007-01-5"/>
    <s v="Adquisición de servicios - Servicios de mantenimiento y reparación de otra maquinaria y otro equipo"/>
    <s v="MANTENIMIENTO DE AIRES ACONDICIONADOS PARA RADARES TPS-78"/>
    <n v="72101511"/>
    <s v="MÍNIMA CUANTÍA"/>
    <n v="3"/>
    <n v="12"/>
    <n v="10"/>
    <n v="1"/>
    <n v="86946539.049999997"/>
    <s v="GLOBAL"/>
    <s v="NO SOLICITADAS"/>
  </r>
  <r>
    <x v="38"/>
    <s v="02-02-02-008-003"/>
    <s v="02-02-02-008-003-01-4"/>
    <s v="Adquisición de servicios - Servicios de diseño y desarrollo de la tecnología de la información (ti)"/>
    <s v="SOPORTE, OPERACIÓN, SOPORTE Y OPTIMO FUNCIONAMIENTO DEL SOFTWARE DE GESTIÓN ESTRATÉGICA SUITE VISIÓN EMPRESARIAL - SVE - AMARRE VF 2022"/>
    <n v="81112200"/>
    <s v="SELECCIÓN ABREVIADA - ACUERDO MARCO"/>
    <n v="2"/>
    <n v="12"/>
    <n v="10"/>
    <n v="1"/>
    <n v="5884303"/>
    <s v="GLOBAL"/>
    <s v="NO SOLICITADAS"/>
  </r>
  <r>
    <x v="38"/>
    <s v="02-02-02-008-004"/>
    <s v="02-02-02-008-004-01"/>
    <s v="Adquisición de servicios - Servicios de telefonía y otras telecomunicaciones"/>
    <s v="SERVICIO DE DESCARGA DE DATOS ESTACIÓN TERRENA SATELITAL"/>
    <n v="81112006"/>
    <s v="CONTRATACIÓN DIRECTA"/>
    <n v="0"/>
    <n v="0"/>
    <n v="10"/>
    <n v="1"/>
    <n v="645812311.95000005"/>
    <s v="GLOBAL"/>
    <s v="NO SOLICITADAS"/>
  </r>
  <r>
    <x v="38"/>
    <s v="02-01-01-004-005"/>
    <s v="02-01-01-004-005-02"/>
    <s v="Activos fijos - Maquinaria de informática y sus partes, piezas y accesorios"/>
    <s v="IPAD PRO 12,9&quot;"/>
    <n v="43211509"/>
    <s v="SELECCIÓN ABREVIADA - ACUERDO MARCO"/>
    <n v="5"/>
    <n v="0"/>
    <n v="10"/>
    <n v="5"/>
    <n v="29873960"/>
    <s v="UNIDAD"/>
    <s v=""/>
  </r>
  <r>
    <x v="38"/>
    <s v="02-01-01-004-005"/>
    <s v="02-01-01-004-005-02"/>
    <s v="Activos fijos - Maquinaria de informática y sus partes, piezas y accesorios"/>
    <s v="IPAD 12,9&quot;"/>
    <n v="43211509"/>
    <s v="SELECCIÓN ABREVIADA - ACUERDO MARCO"/>
    <n v="5"/>
    <n v="0"/>
    <n v="10"/>
    <n v="18"/>
    <n v="87184278"/>
    <s v="UNIDAD"/>
    <s v=""/>
  </r>
  <r>
    <x v="38"/>
    <s v="02-01-01-004-005"/>
    <s v="02-01-01-004-005-02"/>
    <s v="Activos fijos - Maquinaria de informática y sus partes, piezas y accesorios"/>
    <s v="LAPIZ PARA IPAD"/>
    <n v="43211709"/>
    <s v="SELECCIÓN ABREVIADA - ACUERDO MARCO"/>
    <n v="5"/>
    <n v="0"/>
    <n v="10"/>
    <n v="12"/>
    <n v="7980000"/>
    <s v="UNIDAD"/>
    <s v=""/>
  </r>
  <r>
    <x v="38"/>
    <s v="02-02-02-008-004"/>
    <s v="02-02-02-008-004-03"/>
    <s v="Adquisición de servicios - Servicios de contenidos en línea (on-line)"/>
    <s v="ADQUISICIÓN POR SUSCRIPCIÓN PLATAFORMA RPA"/>
    <s v="43231511_x000a_81111808_x000a_81111809_x000a_81111820_x000a_81112501_x000a_"/>
    <s v="SELECCIÓN ABREVIADA MENOR CUANTÍA"/>
    <n v="6"/>
    <n v="0"/>
    <n v="10"/>
    <n v="1"/>
    <n v="226657710"/>
    <s v="GLOBAL"/>
    <s v="NO SOLICITADAS"/>
  </r>
  <r>
    <x v="38"/>
    <s v="02-01-01-004-009"/>
    <s v="02-01-01-004-009-09-3"/>
    <s v="Activos fijos - Vehículos n. C. P. Sin propulsión mecánica"/>
    <s v="ADQUISICIÓN DE CARRO DE SERVICIO DE NITRÓGENO PARA LAS BARRERAS DE FRENADO DEL CACOM-2"/>
    <n v="24101706"/>
    <s v="MÍNIMA CUANTÍA"/>
    <n v="5"/>
    <n v="5"/>
    <n v="10"/>
    <n v="1"/>
    <n v="28050085"/>
    <s v="UNIDAD"/>
    <s v="NO SOLICITADAS"/>
  </r>
  <r>
    <x v="38"/>
    <s v="02-02-01-004-005"/>
    <s v="02-02-01-004-005-02"/>
    <s v="Materiales y suministros - Maquinaria de informática y sus partes, piezas y accesorios"/>
    <s v="DISCO DURO HDD INTERNO SATA 2TB"/>
    <n v="43201803"/>
    <s v="SELECCIÓN ABREVIADA - ACUERDO MARCO"/>
    <n v="5"/>
    <n v="0"/>
    <n v="10"/>
    <n v="4"/>
    <n v="1200000"/>
    <s v="UNIDAD"/>
    <s v="NO SOLICITADAS"/>
  </r>
  <r>
    <x v="38"/>
    <s v="02-02-01-004-005"/>
    <s v="02-02-01-004-005-02"/>
    <s v="Materiales y suministros - Maquinaria de informática y sus partes, piezas y accesorios"/>
    <s v="DISCO DURO SSD 2.5&quot; SATA 1TB"/>
    <n v="43201803"/>
    <s v="SELECCIÓN ABREVIADA - ACUERDO MARCO"/>
    <n v="5"/>
    <n v="0"/>
    <n v="10"/>
    <n v="24"/>
    <n v="12480000"/>
    <s v="UNIDAD"/>
    <s v="NO SOLICITADAS"/>
  </r>
  <r>
    <x v="38"/>
    <s v="02-02-02-008-003"/>
    <s v="02-02-02-008-003-01-4"/>
    <s v="Adquisición de servicios - Servicios de diseño y desarrollo de la tecnología de la información (ti)"/>
    <s v="SERVICIO PARA LA IMPLEMENTACIÓN DE LA PLATAFORMA RPA"/>
    <s v="81111508_x000a_81102702_x000a_81111503_x000a_81111504"/>
    <s v="SELECCIÓN ABREVIADA MENOR CUANTÍA"/>
    <n v="6"/>
    <n v="0"/>
    <n v="10"/>
    <n v="1"/>
    <n v="98987990"/>
    <s v="GLOBAL"/>
    <s v="NO SOLICITADAS"/>
  </r>
  <r>
    <x v="38"/>
    <s v="02-02-02-008-003"/>
    <s v="02-02-02-008-003-01-4"/>
    <s v="Adquisición de servicios - Servicios de diseño y desarrollo de la tecnología de la información (ti)"/>
    <s v="SERVICIOS DE INGENIERIA PARA LA AUTOMATIZACIÓN DE PROCESOS SOBRE LA PLATAFORMA BIZAGI DE LA FAC."/>
    <s v="81111508_x000a_81102702_x000a_81111503_x000a_81111504"/>
    <s v="SELECCIÓN ABREVIADA MENOR CUANTÍA"/>
    <n v="6"/>
    <n v="0"/>
    <n v="10"/>
    <n v="1"/>
    <n v="699320000"/>
    <s v="GLOBAL"/>
    <s v="NO SOLICITADAS"/>
  </r>
  <r>
    <x v="38"/>
    <s v="02-02-02-008-003"/>
    <s v="02-02-02-008-003-01-4"/>
    <s v="Adquisición de servicios - Servicios de diseño y desarrollo de la tecnología de la información (ti)"/>
    <s v="SERVICIOS DE INGENIERIA PARA LA OPTIMIZACIÓN DEL ECM HERMES DE LA FAC."/>
    <s v="81111508_x000a_81102702_x000a_81111503_x000a_81111504"/>
    <s v="CONTRATACIÓN DIRECTA"/>
    <n v="6"/>
    <n v="0"/>
    <n v="10"/>
    <n v="1"/>
    <n v="150000000"/>
    <s v="GLOBAL"/>
    <s v="NO SOLICITADAS"/>
  </r>
  <r>
    <x v="38"/>
    <s v="02-02-02-008-007"/>
    <s v="02-02-02-008-007-01-3"/>
    <s v="Adquisición de servicios - Servicios de mantenimiento y reparación de computadores y equipo periférico"/>
    <s v="DESMONTE E INSTALACION Y PUESTA EN FUNCIONAMIENTO EQUIPOS AUDIOVISUALES"/>
    <n v="81111812"/>
    <s v="MÍNIMA CUANTÍA"/>
    <n v="4"/>
    <n v="0"/>
    <n v="10"/>
    <n v="1"/>
    <n v="23720146.190000001"/>
    <s v="GLOBAL"/>
    <s v="NO SOLICITADAS"/>
  </r>
  <r>
    <x v="38"/>
    <s v="02-01-01-004-005"/>
    <s v="02-01-01-004-005-02"/>
    <s v="Activos fijos - Maquinaria de informática y sus partes, piezas y accesorios"/>
    <s v="COMPUTADOR PORTATIL"/>
    <n v="43211508"/>
    <s v="SELECCIÓN ABREVIADA - ACUERDO MARCO"/>
    <n v="8"/>
    <n v="0"/>
    <n v="16"/>
    <n v="1"/>
    <n v="2365021"/>
    <s v="UNIDAD"/>
    <s v=""/>
  </r>
  <r>
    <x v="38"/>
    <s v="02-01-01-004-005"/>
    <s v="02-01-01-004-005-02"/>
    <s v="Activos fijos - Maquinaria de informática y sus partes, piezas y accesorios"/>
    <s v="COMPUTADOR PORTATIL"/>
    <n v="43211508"/>
    <s v="SELECCIÓN ABREVIADA - ACUERDO MARCO"/>
    <n v="8"/>
    <n v="0"/>
    <n v="10"/>
    <n v="152"/>
    <n v="359483192"/>
    <s v="UNIDAD"/>
    <s v=""/>
  </r>
  <r>
    <x v="38"/>
    <s v="02-01-01-004-006"/>
    <s v="02-01-01-004-006-02"/>
    <s v="Activos fijos - Aparatos de control eléctrico y distribución de electricidad y sus partes y piezas"/>
    <s v="Panel Solar de 150 WATT incluye inversor, baterías Panel y caja de instalación"/>
    <n v="60104701"/>
    <s v="SELECCIÓN ABREVIADA MENOR CUANTÍA"/>
    <n v="4"/>
    <n v="0"/>
    <n v="10"/>
    <n v="5"/>
    <n v="18625000"/>
    <s v="UNIDAD"/>
    <s v=""/>
  </r>
  <r>
    <x v="38"/>
    <s v="02-01-01-004-006"/>
    <s v="02-01-01-004-006-02"/>
    <s v="Activos fijos - Aparatos de control eléctrico y distribución de electricidad y sus partes y piezas"/>
    <s v="Soporte Fijo de 4,1 metros Plegable con accesorios de instalación"/>
    <n v="45121602"/>
    <s v="SELECCIÓN ABREVIADA MENOR CUANTÍA"/>
    <n v="4"/>
    <n v="0"/>
    <n v="10"/>
    <n v="5"/>
    <n v="7660000"/>
    <s v="UNIDAD"/>
    <s v=""/>
  </r>
  <r>
    <x v="38"/>
    <s v="02-01-01-004-007"/>
    <s v="02-01-01-004-007-02"/>
    <s v="Activos fijos - Aparatos transmisores de televisión y radio; televisión, video y cámaras digitales; teléfonos"/>
    <s v="CAMARA WEBCAM "/>
    <n v="45121520"/>
    <s v="SELECCIÓN ABREVIADA - ACUERDO MARCO"/>
    <n v="5"/>
    <n v="0"/>
    <n v="10"/>
    <n v="130"/>
    <n v="26000000"/>
    <s v="UNIDAD"/>
    <s v=""/>
  </r>
  <r>
    <x v="38"/>
    <s v="02-01-01-004-008"/>
    <s v="02-01-01-004-008-02"/>
    <s v="Activos fijos - Instrumentos y aparatos de medición, verificación, análisis, de navegación y para otros fines (excepto instrumentos ópticos); instrumentos de control de procesos industriales, sus partes, piezas y accesorios"/>
    <s v="Radar de vigilancia Perimetral. C40D de acuerdo a la ficha técnica"/>
    <n v="46171616"/>
    <s v="SELECCIÓN ABREVIADA MENOR CUANTÍA"/>
    <n v="4"/>
    <n v="0"/>
    <n v="10"/>
    <n v="5"/>
    <n v="629625000"/>
    <s v="UNIDAD"/>
    <s v=""/>
  </r>
  <r>
    <x v="38"/>
    <s v="02-01-01-004-007"/>
    <s v="02-01-01-004-007-02"/>
    <s v="Activos fijos - Aparatos transmisores de televisión y radio; televisión, video y cámaras digitales; teléfonos"/>
    <s v="Radio Enlace Ancho de banda 130 Megas"/>
    <n v="92121700"/>
    <s v="SELECCIÓN ABREVIADA MENOR CUANTÍA"/>
    <n v="4"/>
    <n v="0"/>
    <n v="10"/>
    <n v="5"/>
    <n v="19125000"/>
    <s v="UNIDAD"/>
    <s v=""/>
  </r>
  <r>
    <x v="38"/>
    <s v="08-03"/>
    <s v="08-03"/>
    <s v="Tasas y derechos administrativos"/>
    <s v="PAGO DE FRECUENCIAS A MINTIC"/>
    <n v="83111905"/>
    <s v="CONTRATACIÓN DIRECTA"/>
    <n v="4"/>
    <n v="0"/>
    <n v="10"/>
    <n v="1"/>
    <n v="3984000"/>
    <s v="GLOBAL"/>
    <s v=""/>
  </r>
  <r>
    <x v="38"/>
    <s v="02-02-02-008-007"/>
    <s v="02-02-02-008-007-03-4"/>
    <s v="Adquisición de servicios - Servicios de instalación de equipos y aparatos de radio, televisión y comunicaciones"/>
    <s v="Traslado instalación y puesta en servicio del sistema radar a las unidades de la FAC"/>
    <n v="72151700"/>
    <s v="SELECCIÓN ABREVIADA MENOR CUANTÍA"/>
    <n v="4"/>
    <n v="0"/>
    <n v="10"/>
    <n v="1"/>
    <n v="23000000"/>
    <s v="GLOBAL"/>
    <s v=""/>
  </r>
  <r>
    <x v="38"/>
    <s v="02-02-01-004-007"/>
    <s v="02-02-01-004-007-03"/>
    <s v="Materiales y suministros - Radiorreceptores y receptores de televisión; aparatos para la grabación y reproducción de sonido y video; micrófonos, altavoces, amplificadores, etc."/>
    <s v="DIADEMAS"/>
    <n v="52161554"/>
    <s v="SELECCIÓN ABREVIADA - ACUERDO MARCO"/>
    <n v="4"/>
    <n v="0"/>
    <n v="10"/>
    <n v="600"/>
    <n v="40200000"/>
    <s v="UNIDAD"/>
    <s v=""/>
  </r>
  <r>
    <x v="38"/>
    <s v="02-01-01-004-005"/>
    <s v="02-01-01-004-005-02"/>
    <s v="Activos fijos - Maquinaria de informática y sus partes, piezas y accesorios"/>
    <s v="Impresoras de Tinta de Inyección"/>
    <n v="43212104"/>
    <s v="SELECCIÓN ABREVIADA - ACUERDO MARCO"/>
    <n v="4"/>
    <n v="8"/>
    <n v="10"/>
    <n v="7"/>
    <n v="5950000"/>
    <s v="UNIDAD"/>
    <s v="NO SOLICITADAS"/>
  </r>
  <r>
    <x v="38"/>
    <s v="02-01-01-004-007"/>
    <s v="02-01-01-004-007-02"/>
    <s v="Activos fijos - Aparatos transmisores de televisión y radio; televisión, video y cámaras digitales; teléfonos"/>
    <s v="RADIO VHF-AM PORTÁTIL - ICA25CE"/>
    <n v="43191510"/>
    <s v="MÍNIMA CUANTÍA"/>
    <n v="4"/>
    <n v="0"/>
    <n v="10"/>
    <n v="9"/>
    <n v="17991000"/>
    <s v="UNIDAD"/>
    <s v=""/>
  </r>
  <r>
    <x v="38"/>
    <s v="02-01-01-004-008"/>
    <s v="02-01-01-004-008-02"/>
    <s v="Activos fijos - Instrumentos y aparatos de medición, verificación, análisis, de navegación y para otros fines (excepto instrumentos ópticos); instrumentos de control de procesos industriales, sus partes, piezas y accesorios"/>
    <s v="VISUALIZADOR GPS PORTÁTIL - GPSMAP - 64sx"/>
    <n v="32101656"/>
    <s v="MÍNIMA CUANTÍA"/>
    <n v="4"/>
    <n v="0"/>
    <n v="10"/>
    <n v="2"/>
    <n v="3340000"/>
    <s v="UNIDAD"/>
    <s v=""/>
  </r>
  <r>
    <x v="38"/>
    <s v="02-01-01-004-005"/>
    <s v="02-01-01-004-005-02"/>
    <s v="Activos fijos - Maquinaria de informática y sus partes, piezas y accesorios"/>
    <s v="COMPUTADOR PORTATIL RUGERIZADO"/>
    <n v="43211503"/>
    <s v="SELECCIÓN ABREVIADA - ACUERDO MARCO"/>
    <n v="8"/>
    <n v="12"/>
    <n v="10"/>
    <n v="21"/>
    <n v="186120000.00000003"/>
    <s v="UNIDAD"/>
    <s v="NO SOLICITADAS"/>
  </r>
  <r>
    <x v="38"/>
    <s v="02-02-01-003-006"/>
    <s v="02-02-01-003-006-09"/>
    <s v="Materiales y suministros - Otros productos plásticos"/>
    <s v="HP 58A Black LaserJet Toner Cartridge - GACAS"/>
    <n v="44103103"/>
    <s v="SELECCIÓN ABREVIADA - ACUERDO MARCO"/>
    <n v="4"/>
    <n v="12"/>
    <n v="10"/>
    <n v="7"/>
    <n v="3040450"/>
    <s v="UNIDAD"/>
    <s v="NO SOLICITADAS"/>
  </r>
  <r>
    <x v="38"/>
    <s v="02-02-01-003-006"/>
    <s v="02-02-01-003-006-09"/>
    <s v="Materiales y suministros - Otros productos plásticos"/>
    <s v="HP 508A Black LaserJet Toner Cartridge - GACAS"/>
    <n v="44103103"/>
    <s v="SELECCIÓN ABREVIADA - ACUERDO MARCO"/>
    <n v="4"/>
    <n v="12"/>
    <n v="10"/>
    <n v="2"/>
    <n v="1408960"/>
    <s v="UNIDAD"/>
    <s v="NO SOLICITADAS"/>
  </r>
  <r>
    <x v="38"/>
    <s v="02-02-01-003-006"/>
    <s v="02-02-01-003-006-09"/>
    <s v="Materiales y suministros - Otros productos plásticos"/>
    <s v="HP 508A Magenta LaserJet Toner Cartridge - GACAS"/>
    <n v="44103103"/>
    <s v="SELECCIÓN ABREVIADA - ACUERDO MARCO"/>
    <n v="4"/>
    <n v="12"/>
    <n v="10"/>
    <n v="2"/>
    <n v="1715980"/>
    <s v="UNIDAD"/>
    <s v="NO SOLICITADAS"/>
  </r>
  <r>
    <x v="38"/>
    <s v="02-02-01-003-006"/>
    <s v="02-02-01-003-006-09"/>
    <s v="Materiales y suministros - Otros productos plásticos"/>
    <s v="HP 508A Cyan LaserJet Toner Cartridge - GACAS"/>
    <n v="44103103"/>
    <s v="SELECCIÓN ABREVIADA - ACUERDO MARCO"/>
    <n v="4"/>
    <n v="12"/>
    <n v="10"/>
    <n v="2"/>
    <n v="1715980"/>
    <s v="UNIDAD"/>
    <s v="NO SOLICITADAS"/>
  </r>
  <r>
    <x v="38"/>
    <s v="02-02-01-003-006"/>
    <s v="02-02-01-003-006-09"/>
    <s v="Materiales y suministros - Otros productos plásticos"/>
    <s v="HP 508A Yellow LaserJet Toner Cartridge - GACAS"/>
    <n v="44103103"/>
    <s v="SELECCIÓN ABREVIADA - ACUERDO MARCO"/>
    <n v="4"/>
    <n v="12"/>
    <n v="10"/>
    <n v="1"/>
    <n v="857990"/>
    <s v="UNIDAD"/>
    <s v="NO SOLICITADAS"/>
  </r>
  <r>
    <x v="38"/>
    <s v="02-02-01-003-006"/>
    <s v="02-02-01-003-006-09"/>
    <s v="Materiales y suministros - Otros productos plásticos"/>
    <s v="HP 87A Black LaserJet Toner Cartridge - GACAS"/>
    <n v="44103103"/>
    <s v="SELECCIÓN ABREVIADA - ACUERDO MARCO"/>
    <n v="4"/>
    <n v="12"/>
    <n v="10"/>
    <n v="4"/>
    <n v="3936520"/>
    <s v="UNIDAD"/>
    <s v="NO SOLICITADAS"/>
  </r>
  <r>
    <x v="38"/>
    <s v="02-02-01-003-006"/>
    <s v="02-02-01-003-006-09"/>
    <s v="Materiales y suministros - Otros productos plásticos"/>
    <s v="Lexmark 52D4X00 Black Toner Cartridge - Extra High CapacityMS811 -MS812 - GACAS"/>
    <n v="44103103"/>
    <s v="SELECCIÓN ABREVIADA - ACUERDO MARCO"/>
    <n v="4"/>
    <n v="12"/>
    <n v="10"/>
    <n v="1"/>
    <n v="1459733.44"/>
    <s v="UNIDAD"/>
    <s v="NO SOLICITADAS"/>
  </r>
  <r>
    <x v="38"/>
    <s v="02-02-01-004-005"/>
    <s v="02-02-01-004-005-01"/>
    <s v="Materiales y suministros - Máquinas para oficina y contabilidad, y sus partes y accesorios"/>
    <s v="Lexmark 52D0Z00 Imaging UnitMX710- MX711-MX810- MX811- MX812 -MS810 - GACAS"/>
    <n v="44103103"/>
    <s v="SELECCIÓN ABREVIADA - ACUERDO MARCO"/>
    <n v="4"/>
    <n v="12"/>
    <n v="10"/>
    <n v="3"/>
    <n v="696722.94929999998"/>
    <s v="UNIDAD"/>
    <s v="NO SOLICITADAS"/>
  </r>
  <r>
    <x v="38"/>
    <s v="02-02-01-003-006"/>
    <s v="02-02-01-003-006-09"/>
    <s v="Materiales y suministros - Otros productos plásticos"/>
    <s v="SAMSUNG MLT-D203L H-YIELD BLK TONER CRTG - GACAR"/>
    <n v="44103103"/>
    <s v="SELECCIÓN ABREVIADA - ACUERDO MARCO"/>
    <n v="0"/>
    <n v="0"/>
    <n v="10"/>
    <n v="2"/>
    <n v="634746"/>
    <s v="UNIDAD"/>
    <s v=""/>
  </r>
  <r>
    <x v="38"/>
    <s v="02-02-01-003-006"/>
    <s v="02-02-01-003-006-09"/>
    <s v="Materiales y suministros - Otros productos plásticos"/>
    <s v="XEROX 113R00755 WC 4260-4250 FOTORECEPTOR - GACAR"/>
    <n v="44103103"/>
    <s v="SELECCIÓN ABREVIADA - ACUERDO MARCO"/>
    <n v="0"/>
    <n v="0"/>
    <n v="10"/>
    <n v="1"/>
    <n v="1328941.4099999999"/>
    <s v="UNIDAD"/>
    <s v=""/>
  </r>
  <r>
    <x v="38"/>
    <s v="02-02-01-003-006"/>
    <s v="02-02-01-003-006-09"/>
    <s v="Materiales y suministros - Otros productos plásticos"/>
    <s v="Lexmark 52D0Z00 Imaging UnitMX710- MX711-MX810- MX811- MX812 -MS810 - GACAR"/>
    <n v="44101700"/>
    <s v="SELECCIÓN ABREVIADA - ACUERDO MARCO"/>
    <n v="0"/>
    <n v="0"/>
    <n v="10"/>
    <n v="2"/>
    <n v="464481.96"/>
    <s v="UNIDAD"/>
    <s v=""/>
  </r>
  <r>
    <x v="38"/>
    <s v="02-02-01-003-006"/>
    <s v="02-02-01-003-006-09"/>
    <s v="Materiales y suministros - Otros productos plásticos"/>
    <s v="SAMSUNG MLT-D203L H-YIELD BLK TONER CRTG - GACAR"/>
    <n v="44103103"/>
    <s v="SELECCIÓN ABREVIADA - ACUERDO MARCO"/>
    <n v="0"/>
    <n v="0"/>
    <n v="10"/>
    <n v="1"/>
    <n v="317373"/>
    <s v="UNIDAD"/>
    <s v=""/>
  </r>
  <r>
    <x v="38"/>
    <s v="02-02-01-003-006"/>
    <s v="02-02-01-003-006-09"/>
    <s v="Materiales y suministros - Otros productos plásticos"/>
    <s v="C6150/C6100/MC560NMFP SERIES CYAN TONER CARTRIDGE (6K) - GACAR"/>
    <n v="44103103"/>
    <s v="SELECCIÓN ABREVIADA - ACUERDO MARCO"/>
    <n v="0"/>
    <n v="0"/>
    <n v="10"/>
    <n v="1"/>
    <n v="936892.17"/>
    <s v="UNIDAD"/>
    <s v=""/>
  </r>
  <r>
    <x v="38"/>
    <s v="02-02-01-003-006"/>
    <s v="02-02-01-003-006-09"/>
    <s v="Materiales y suministros - Otros productos plásticos"/>
    <s v="C6150/C6100/MC560NMFP SERIES CYAN TONER CARTRIDGE (6K) - GACAR"/>
    <n v="44103103"/>
    <s v="SELECCIÓN ABREVIADA - ACUERDO MARCO"/>
    <n v="0"/>
    <n v="0"/>
    <n v="10"/>
    <n v="1"/>
    <n v="936892.17"/>
    <s v="UNIDAD"/>
    <s v=""/>
  </r>
  <r>
    <x v="38"/>
    <s v="02-02-01-003-006"/>
    <s v="02-02-01-003-006-09"/>
    <s v="Materiales y suministros - Otros productos plásticos"/>
    <s v="C6150/C6100/MC560NMFP SERIES CYAN TONER CARTRIDGE (6K) - GACAR"/>
    <n v="44103103"/>
    <s v="SELECCIÓN ABREVIADA - ACUERDO MARCO"/>
    <n v="0"/>
    <n v="0"/>
    <n v="10"/>
    <n v="1"/>
    <n v="936892.17"/>
    <s v="UNIDAD"/>
    <s v=""/>
  </r>
  <r>
    <x v="38"/>
    <s v="02-02-01-003-006"/>
    <s v="02-02-01-003-006-09"/>
    <s v="Materiales y suministros - Otros productos plásticos"/>
    <s v="C6150/C6100/MC560NMFP SERIES CYAN TONER CARTRIDGE (6K) - GACAR"/>
    <n v="44103103"/>
    <s v="SELECCIÓN ABREVIADA - ACUERDO MARCO"/>
    <n v="0"/>
    <n v="0"/>
    <n v="10"/>
    <n v="1"/>
    <n v="936892.17"/>
    <s v="UNIDAD"/>
    <s v=""/>
  </r>
  <r>
    <x v="38"/>
    <s v="02-02-01-003-006"/>
    <s v="02-02-01-003-006-09"/>
    <s v="Materiales y suministros - Otros productos plásticos"/>
    <s v="WF-5190/WF-5690BLACKINKCARTRIDGE RENDIMIENTO 4000 PAGINAS NEGRO - GACAR"/>
    <n v="44103103"/>
    <s v="SELECCIÓN ABREVIADA - ACUERDO MARCO"/>
    <n v="0"/>
    <n v="0"/>
    <n v="10"/>
    <n v="2"/>
    <n v="148137.67000000001"/>
    <s v="UNIDAD"/>
    <s v=""/>
  </r>
  <r>
    <x v="38"/>
    <s v="02-02-01-003-006"/>
    <s v="02-02-01-003-006-09"/>
    <s v="Materiales y suministros - Otros productos plásticos"/>
    <s v="HP LASERJET 83A BLACK TONER CARTRIDGE - GACAR"/>
    <n v="44103103"/>
    <s v="SELECCIÓN ABREVIADA - ACUERDO MARCO"/>
    <n v="0"/>
    <n v="0"/>
    <n v="10"/>
    <n v="3"/>
    <n v="1495830"/>
    <s v="UNIDAD"/>
    <s v=""/>
  </r>
  <r>
    <x v="38"/>
    <s v="02-02-01-003-006"/>
    <s v="02-02-01-003-006-09"/>
    <s v="Materiales y suministros - Otros productos plásticos"/>
    <s v="SAMSUNG MLT-D101S BLACK TONER CARTRIDGE - GACAR"/>
    <n v="44103103"/>
    <s v="SELECCIÓN ABREVIADA - ACUERDO MARCO"/>
    <n v="0"/>
    <n v="0"/>
    <n v="10"/>
    <n v="2"/>
    <n v="471240"/>
    <s v="UNIDAD"/>
    <s v=""/>
  </r>
  <r>
    <x v="38"/>
    <s v="02-02-01-003-006"/>
    <s v="02-02-01-003-006-09"/>
    <s v="Materiales y suministros - Otros productos plásticos"/>
    <s v="HP LASERJET P1566/P1606 BLACK PRINT CRTG - GACAR"/>
    <n v="44103103"/>
    <s v="SELECCIÓN ABREVIADA - ACUERDO MARCO"/>
    <n v="0"/>
    <n v="0"/>
    <n v="10"/>
    <n v="1"/>
    <n v="291550"/>
    <s v="UNIDAD"/>
    <s v=""/>
  </r>
  <r>
    <x v="38"/>
    <s v="02-02-01-003-005"/>
    <s v="02-02-01-003-005-01"/>
    <s v="Materiales y suministros - Pinturas y barnices y productos relacionados; colores para la pintura artística; tintas"/>
    <s v="T664-CYAN INK UNICA PRESENTACION 70ML NEGRO-GACAR"/>
    <n v="44121904"/>
    <s v="SELECCIÓN ABREVIADA - ACUERDO MARCO"/>
    <n v="0"/>
    <n v="0"/>
    <n v="10"/>
    <n v="5"/>
    <n v="163699.97"/>
    <s v="UNIDAD"/>
    <s v=""/>
  </r>
  <r>
    <x v="38"/>
    <s v="02-02-01-003-005"/>
    <s v="02-02-01-003-005-01"/>
    <s v="Materiales y suministros - Pinturas y barnices y productos relacionados; colores para la pintura artística; tintas"/>
    <s v="T664-CYAN INK UNICA PRESENTACION 70ML CYAN-GACAR"/>
    <n v="44121904"/>
    <s v="SELECCIÓN ABREVIADA - ACUERDO MARCO"/>
    <n v="0"/>
    <n v="0"/>
    <n v="10"/>
    <n v="5"/>
    <n v="163699.97"/>
    <s v="UNIDAD"/>
    <s v=""/>
  </r>
  <r>
    <x v="38"/>
    <s v="02-02-01-003-005"/>
    <s v="02-02-01-003-005-01"/>
    <s v="Materiales y suministros - Pinturas y barnices y productos relacionados; colores para la pintura artística; tintas"/>
    <s v="T664-CYAN INK UNICA PRESENTACION 70ML MAGENTA-GACAR"/>
    <n v="44121904"/>
    <s v="SELECCIÓN ABREVIADA - ACUERDO MARCO"/>
    <n v="0"/>
    <n v="0"/>
    <n v="10"/>
    <n v="5"/>
    <n v="163699.97"/>
    <s v="UNIDAD"/>
    <s v=""/>
  </r>
  <r>
    <x v="38"/>
    <s v="02-02-01-003-005"/>
    <s v="02-02-01-003-005-01"/>
    <s v="Materiales y suministros - Pinturas y barnices y productos relacionados; colores para la pintura artística; tintas"/>
    <s v="T664-CYAN INK UNICA PRESENTACION 70ML AMARILLO-GACAR"/>
    <n v="44121904"/>
    <s v="SELECCIÓN ABREVIADA - ACUERDO MARCO"/>
    <n v="0"/>
    <n v="0"/>
    <n v="10"/>
    <n v="5"/>
    <n v="163699.97"/>
    <s v="UNIDAD"/>
    <s v=""/>
  </r>
  <r>
    <x v="38"/>
    <s v="02-02-01-003-006"/>
    <s v="02-02-01-003-006-09"/>
    <s v="Materiales y suministros - Otros productos plásticos"/>
    <s v="CF237X - HP 37X BLACK LASER JET TONER CARTRIDGE - GAORI"/>
    <n v="44103103"/>
    <s v="SELECCIÓN ABREVIADA - ACUERDO MARCO"/>
    <n v="6"/>
    <n v="12"/>
    <n v="10"/>
    <n v="1"/>
    <n v="1207850"/>
    <s v="UNIDAD"/>
    <s v="NO SOLICITADAS"/>
  </r>
  <r>
    <x v="38"/>
    <s v="08-03"/>
    <s v="08-03"/>
    <s v="Tasas y derechos administrativos"/>
    <s v="LEGALIZACION FRECUENCIAS Y PAGO DE USO A MINTIC"/>
    <n v="81161700"/>
    <s v="CONTRATACIÓN DIRECTA"/>
    <n v="4"/>
    <n v="12"/>
    <n v="10"/>
    <n v="1"/>
    <n v="466000000"/>
    <s v="GLOBAL"/>
    <s v=""/>
  </r>
  <r>
    <x v="38"/>
    <s v="02-01-01-004-006"/>
    <s v="02-01-01-004-006-09"/>
    <s v="Activos fijos - Otro equipo eléctrico y sus partes y piezas"/>
    <s v="EQUIPO SIVAR - CONTROL REMOTO DRONE (CONFORME A ANEXO TECNICO)"/>
    <n v="25131802"/>
    <s v="SELECCIÓN ABREVIADA MENOR CUANTÍA"/>
    <n v="3"/>
    <n v="4"/>
    <n v="10"/>
    <n v="14"/>
    <n v="43552572"/>
    <s v="UNIDAD"/>
    <s v="NO SOLICITADAS"/>
  </r>
  <r>
    <x v="38"/>
    <s v="02-01-01-004-006"/>
    <s v="02-01-01-004-006-09"/>
    <s v="Activos fijos - Otro equipo eléctrico y sus partes y piezas"/>
    <s v="EQUIPO SIVAR - BATERÍAS DRONE (CONFORME A ANEXO TECNICO)"/>
    <n v="25131802"/>
    <s v="SELECCIÓN ABREVIADA MENOR CUANTÍA"/>
    <n v="3"/>
    <n v="4"/>
    <n v="10"/>
    <n v="18"/>
    <n v="13668102"/>
    <s v="UNIDAD"/>
    <s v="NO SOLICITADAS"/>
  </r>
  <r>
    <x v="38"/>
    <s v="02-01-01-004-006"/>
    <s v="02-01-01-004-006-09"/>
    <s v="Activos fijos - Otro equipo eléctrico y sus partes y piezas"/>
    <s v="EQUIPO SIVAR - CARGADOR BATERÍA DRONE (CONFORME A ANEXO TECNICO)"/>
    <n v="25131802"/>
    <s v="SELECCIÓN ABREVIADA MENOR CUANTÍA"/>
    <n v="3"/>
    <n v="4"/>
    <n v="10"/>
    <n v="15"/>
    <n v="4037670"/>
    <s v="UNIDAD"/>
    <s v="NO SOLICITADAS"/>
  </r>
  <r>
    <x v="38"/>
    <s v="02-01-01-004-006"/>
    <s v="02-01-01-004-006-09"/>
    <s v="Activos fijos - Otro equipo eléctrico y sus partes y piezas"/>
    <s v="EQUIPO SIVAR - CÁMARA DRONE (CONFORME A ANEXO TECNICO)"/>
    <n v="25131802"/>
    <s v="SELECCIÓN ABREVIADA MENOR CUANTÍA"/>
    <n v="3"/>
    <n v="4"/>
    <n v="10"/>
    <n v="14"/>
    <n v="78138732"/>
    <s v="UNIDAD"/>
    <s v="NO SOLICITADAS"/>
  </r>
  <r>
    <x v="38"/>
    <s v="02-01-01-004-006"/>
    <s v="02-01-01-004-006-09"/>
    <s v="Activos fijos - Otro equipo eléctrico y sus partes y piezas"/>
    <s v="EQUIPO SIVAR - KIT ACCESORIOS DRONE (CONFORME A ANEXO TECNICO)"/>
    <n v="25131802"/>
    <s v="SELECCIÓN ABREVIADA MENOR CUANTÍA"/>
    <n v="3"/>
    <n v="4"/>
    <n v="10"/>
    <n v="14"/>
    <n v="28070434"/>
    <s v="UNIDAD"/>
    <s v="NO SOLICITADAS"/>
  </r>
  <r>
    <x v="38"/>
    <s v="02-01-01-004-005"/>
    <s v="02-01-01-004-005-02"/>
    <s v="Activos fijos - Maquinaria de informática y sus partes, piezas y accesorios"/>
    <s v="ADQUISICIÓN EQUIPOS PERIFÉRICOS DE ENTRADA Y SALIDA DE DATOS"/>
    <n v="45111812"/>
    <s v="MÍNIMA CUANTÍA"/>
    <n v="5"/>
    <n v="12"/>
    <n v="10"/>
    <n v="1"/>
    <n v="71994000"/>
    <s v="GLOBAL"/>
    <s v="NO SOLICITADAS"/>
  </r>
  <r>
    <x v="38"/>
    <s v="02-02-01-003-006"/>
    <s v="02-02-01-003-006-02"/>
    <s v="Materiales y suministros - Otros productos de caucho"/>
    <s v="GUANTES DE NITRILO TALLA L"/>
    <n v="46181504"/>
    <s v="SELECCIÓN ABREVIADA MENOR CUANTÍA"/>
    <n v="3"/>
    <n v="6"/>
    <n v="10"/>
    <n v="20"/>
    <n v="1690000"/>
    <s v="UNIDAD"/>
    <s v="NO SOLICITADAS"/>
  </r>
  <r>
    <x v="38"/>
    <s v="02-02-01-003-006"/>
    <s v="02-02-01-003-006-02"/>
    <s v="Materiales y suministros - Otros productos de caucho"/>
    <s v="CAJA TERMOENCOGIBLE 532PCS DIFERENTES DIAMETROS"/>
    <n v="13101606"/>
    <s v="SELECCIÓN ABREVIADA MENOR CUANTÍA"/>
    <n v="3"/>
    <n v="6"/>
    <n v="10"/>
    <n v="10"/>
    <n v="1079000"/>
    <s v="UNIDAD"/>
    <s v="NO SOLICITADAS"/>
  </r>
  <r>
    <x v="38"/>
    <s v="02-02-01-003-006"/>
    <s v="02-02-01-003-006-02"/>
    <s v="Materiales y suministros - Otros productos de caucho"/>
    <s v="TERMO ENCOGIBLE 10 MM X 21 PZ"/>
    <n v="13101606"/>
    <s v="SELECCIÓN ABREVIADA MENOR CUANTÍA"/>
    <n v="3"/>
    <n v="6"/>
    <n v="10"/>
    <n v="8"/>
    <n v="36640"/>
    <s v="UNIDAD"/>
    <s v="NO SOLICITADAS"/>
  </r>
  <r>
    <x v="38"/>
    <s v="02-02-01-003-006"/>
    <s v="02-02-01-003-006-02"/>
    <s v="Materiales y suministros - Otros productos de caucho"/>
    <s v="TERMO ENCOGIBLE 5 MM X 28 PZ"/>
    <n v="13101606"/>
    <s v="SELECCIÓN ABREVIADA MENOR CUANTÍA"/>
    <n v="3"/>
    <n v="6"/>
    <n v="10"/>
    <n v="6"/>
    <n v="24000"/>
    <s v="UNIDAD"/>
    <s v="NO SOLICITADAS"/>
  </r>
  <r>
    <x v="38"/>
    <s v="02-02-01-003-006"/>
    <s v="02-02-01-003-006-02"/>
    <s v="Materiales y suministros - Otros productos de caucho"/>
    <s v="TERMO ENCOGIBLE 8 MM X 24 PZ "/>
    <n v="13101606"/>
    <s v="SELECCIÓN ABREVIADA MENOR CUANTÍA"/>
    <n v="3"/>
    <n v="6"/>
    <n v="10"/>
    <n v="6"/>
    <n v="27000"/>
    <s v="UNIDAD"/>
    <s v="NO SOLICITADAS"/>
  </r>
  <r>
    <x v="38"/>
    <s v="02-02-01-003-006"/>
    <s v="02-02-01-003-006-09"/>
    <s v="Materiales y suministros - Otros productos plásticos"/>
    <s v="AMARRES CORREAS PLASTICAS TRASPARENTES 0,9 X 65 CM 20UND"/>
    <n v="31151904"/>
    <s v="SELECCIÓN ABREVIADA MENOR CUANTÍA"/>
    <n v="3"/>
    <n v="6"/>
    <n v="10"/>
    <n v="6"/>
    <n v="312000"/>
    <s v="PAQUETE"/>
    <s v="NO SOLICITADAS"/>
  </r>
  <r>
    <x v="38"/>
    <s v="02-02-01-003-006"/>
    <s v="02-02-01-003-006-09"/>
    <s v="Materiales y suministros - Otros productos plásticos"/>
    <s v="AMARRES CORREAS PLASTICAS NEGRAS 3,6 X 200 MM 100UND"/>
    <n v="31151904"/>
    <s v="SELECCIÓN ABREVIADA MENOR CUANTÍA"/>
    <n v="3"/>
    <n v="6"/>
    <n v="10"/>
    <n v="11"/>
    <n v="42900"/>
    <s v="PAQUETE"/>
    <s v="NO SOLICITADAS"/>
  </r>
  <r>
    <x v="38"/>
    <s v="02-02-01-003-006"/>
    <s v="02-02-01-003-006-09"/>
    <s v="Materiales y suministros - Otros productos plásticos"/>
    <s v="AMARRES CORREAS PLASTICAS TRASPARENTES 4,8 X 370 MM 100UND"/>
    <n v="31151904"/>
    <s v="SELECCIÓN ABREVIADA MENOR CUANTÍA"/>
    <n v="3"/>
    <n v="6"/>
    <n v="10"/>
    <n v="20"/>
    <n v="189800"/>
    <s v="PAQUETE"/>
    <s v="NO SOLICITADAS"/>
  </r>
  <r>
    <x v="38"/>
    <s v="02-02-01-003-006"/>
    <s v="02-02-01-003-006-09"/>
    <s v="Materiales y suministros - Otros productos plásticos"/>
    <s v="BOLSA PLASTICA CIERRE HERMETICO DE 10 X 15 CM X 100 UND"/>
    <n v="24111503"/>
    <s v="SELECCIÓN ABREVIADA MENOR CUANTÍA"/>
    <n v="3"/>
    <n v="6"/>
    <n v="10"/>
    <n v="10"/>
    <n v="71000"/>
    <s v="PAQUETE"/>
    <s v="NO SOLICITADAS"/>
  </r>
  <r>
    <x v="38"/>
    <s v="02-02-01-003-006"/>
    <s v="02-02-01-003-006-09"/>
    <s v="Materiales y suministros - Otros productos plásticos"/>
    <s v="BOLSA PLASTICA CIERRE HERMETICO DE 20 X 18 CM X 100 UND "/>
    <n v="24111503"/>
    <s v="SELECCIÓN ABREVIADA MENOR CUANTÍA"/>
    <n v="3"/>
    <n v="6"/>
    <n v="10"/>
    <n v="10"/>
    <n v="257000"/>
    <s v="PAQUETE"/>
    <s v="NO SOLICITADAS"/>
  </r>
  <r>
    <x v="38"/>
    <s v="02-02-01-003-006"/>
    <s v="02-02-01-003-006-09"/>
    <s v="Materiales y suministros - Otros productos plásticos"/>
    <s v="BOLSA PLASTICA CIERRE HERMETICO DE 9 X 6 CM X 100 UND"/>
    <n v="24111503"/>
    <s v="SELECCIÓN ABREVIADA MENOR CUANTÍA"/>
    <n v="3"/>
    <n v="6"/>
    <n v="10"/>
    <n v="5"/>
    <n v="33000"/>
    <s v="PAQUETE"/>
    <s v="NO SOLICITADAS"/>
  </r>
  <r>
    <x v="38"/>
    <s v="02-02-01-003-007"/>
    <s v="02-02-01-003-007-09"/>
    <s v="Materiales y suministros - Otros productos minerales no metálicos n. C. P."/>
    <s v="LIJA DE AGUA #120 23 CM DE ANCHO X 28 CM DE ALTO APROXIMADAMENTE "/>
    <n v="27111918"/>
    <s v="SELECCIÓN ABREVIADA MENOR CUANTÍA"/>
    <n v="3"/>
    <n v="6"/>
    <n v="10"/>
    <n v="20"/>
    <n v="18000"/>
    <s v="UNIDAD"/>
    <s v="NO SOLICITADAS"/>
  </r>
  <r>
    <x v="38"/>
    <s v="02-02-01-003-007"/>
    <s v="02-02-01-003-007-09"/>
    <s v="Materiales y suministros - Otros productos minerales no metálicos n. C. P."/>
    <s v="LIJA DE AGUA #80; 23 CM DE ANCHO X 28 CM DE ALTO APROXIMADAMENTE"/>
    <n v="27111918"/>
    <s v="SELECCIÓN ABREVIADA MENOR CUANTÍA"/>
    <n v="3"/>
    <n v="6"/>
    <n v="10"/>
    <n v="20"/>
    <n v="20000"/>
    <s v="UNIDAD"/>
    <s v="NO SOLICITADAS"/>
  </r>
  <r>
    <x v="38"/>
    <s v="02-02-01-003-008"/>
    <s v="02-02-01-003-008-09"/>
    <s v="Materiales y suministros - Otros artículos manufacturados n. C. P."/>
    <s v="BROCHA MONA 3” PULG."/>
    <n v="31211904"/>
    <s v="SELECCIÓN ABREVIADA MENOR CUANTÍA"/>
    <n v="3"/>
    <n v="6"/>
    <n v="10"/>
    <n v="60"/>
    <n v="303000"/>
    <s v="UNIDAD"/>
    <s v="NO SOLICITADAS"/>
  </r>
  <r>
    <x v="38"/>
    <s v="02-02-01-003-008"/>
    <s v="02-02-01-003-008-09"/>
    <s v="Materiales y suministros - Otros artículos manufacturados n. C. P."/>
    <s v="BROCHA MONA 4” PULG."/>
    <n v="31211904"/>
    <s v="SELECCIÓN ABREVIADA MENOR CUANTÍA"/>
    <n v="3"/>
    <n v="6"/>
    <n v="10"/>
    <n v="30"/>
    <n v="173700"/>
    <s v="UNIDAD"/>
    <s v="NO SOLICITADAS"/>
  </r>
  <r>
    <x v="38"/>
    <s v="02-02-01-003-008"/>
    <s v="02-02-01-003-008-09"/>
    <s v="Materiales y suministros - Otros artículos manufacturados n. C. P."/>
    <s v="BROCHA MONA 5” PULG."/>
    <n v="31211904"/>
    <s v="SELECCIÓN ABREVIADA MENOR CUANTÍA"/>
    <n v="3"/>
    <n v="6"/>
    <n v="10"/>
    <n v="40"/>
    <n v="320000"/>
    <s v="UNIDAD"/>
    <s v="NO SOLICITADAS"/>
  </r>
  <r>
    <x v="38"/>
    <s v="02-02-01-003-008"/>
    <s v="02-02-01-003-008-09"/>
    <s v="Materiales y suministros - Otros artículos manufacturados n. C. P."/>
    <s v="CEPILLOS ALAMBRE DE ACERO (GRATA)"/>
    <n v="27111907"/>
    <s v="SELECCIÓN ABREVIADA MENOR CUANTÍA"/>
    <n v="3"/>
    <n v="6"/>
    <n v="10"/>
    <n v="40"/>
    <n v="240000"/>
    <s v="UNIDAD"/>
    <s v="NO SOLICITADAS"/>
  </r>
  <r>
    <x v="38"/>
    <s v="02-02-01-004-001"/>
    <s v="02-02-01-004-001"/>
    <s v="Materiales y suministros - Metales básicos"/>
    <s v="FLUX PASTA PARA SOLDADURA DE ESTAÑO PRESENTACION TUBO DE 10ML"/>
    <n v="23271712"/>
    <s v="SELECCIÓN ABREVIADA MENOR CUANTÍA"/>
    <n v="3"/>
    <n v="6"/>
    <n v="10"/>
    <n v="20"/>
    <n v="340000"/>
    <s v="UNIDAD"/>
    <s v="NO SOLICITADAS"/>
  </r>
  <r>
    <x v="38"/>
    <s v="02-02-01-004-006"/>
    <s v="02-02-01-004-006-04"/>
    <s v="Materiales y suministros - Acumuladores, pilas y baterías primarias y sus partes y piezas"/>
    <s v="PILAS AAA 1.5 V X 6 UND "/>
    <n v="26111702"/>
    <s v="SELECCIÓN ABREVIADA MENOR CUANTÍA"/>
    <n v="3"/>
    <n v="6"/>
    <n v="10"/>
    <n v="10"/>
    <n v="150000"/>
    <s v="UNIDAD"/>
    <s v="NO SOLICITADAS"/>
  </r>
  <r>
    <x v="38"/>
    <s v="02-02-01-004-006"/>
    <s v="02-02-01-004-006-04"/>
    <s v="Materiales y suministros - Acumuladores, pilas y baterías primarias y sus partes y piezas"/>
    <s v="PILAS AA RECARGABLES X 4 UND"/>
    <n v="26111702"/>
    <s v="SELECCIÓN ABREVIADA MENOR CUANTÍA"/>
    <n v="3"/>
    <n v="6"/>
    <n v="10"/>
    <n v="10"/>
    <n v="244400"/>
    <s v="UNIDAD"/>
    <s v="NO SOLICITADAS"/>
  </r>
  <r>
    <x v="38"/>
    <s v="02-02-01-004-006"/>
    <s v="02-02-01-004-006-04"/>
    <s v="Materiales y suministros - Acumuladores, pilas y baterías primarias y sus partes y piezas"/>
    <s v="PILAS AAA RECARGABLES X 4 UND"/>
    <n v="26111702"/>
    <s v="SELECCIÓN ABREVIADA MENOR CUANTÍA"/>
    <n v="3"/>
    <n v="6"/>
    <n v="10"/>
    <n v="20"/>
    <n v="600000"/>
    <s v="UNIDAD"/>
    <s v="NO SOLICITADAS"/>
  </r>
  <r>
    <x v="38"/>
    <s v="02-02-01-004-006"/>
    <s v="02-02-01-004-006-04"/>
    <s v="Materiales y suministros - Acumuladores, pilas y baterías primarias y sus partes y piezas"/>
    <s v="PILA 9 VOLTIOS X UND"/>
    <n v="26111702"/>
    <s v="SELECCIÓN ABREVIADA MENOR CUANTÍA"/>
    <n v="3"/>
    <n v="6"/>
    <n v="10"/>
    <n v="15"/>
    <n v="95550"/>
    <s v="UNIDAD"/>
    <s v="NO SOLICITADAS"/>
  </r>
  <r>
    <x v="38"/>
    <s v="02-02-01-003-006"/>
    <s v="02-02-01-003-006-09"/>
    <s v="Materiales y suministros - Otros productos plásticos"/>
    <s v="HP LASERJET BLACK PRINT CARTRIDGE - GAAMA"/>
    <n v="44103103"/>
    <s v="SELECCIÓN ABREVIADA - ACUERDO MARCO"/>
    <n v="4"/>
    <n v="12"/>
    <n v="10"/>
    <n v="2"/>
    <n v="2618000"/>
    <s v="UNIDAD"/>
    <s v="NO SOLICITADAS"/>
  </r>
  <r>
    <x v="38"/>
    <s v="02-02-01-003-006"/>
    <s v="02-02-01-003-006-09"/>
    <s v="Materiales y suministros - Otros productos plásticos"/>
    <s v="LEXMARK T650H11L T650- T652- T654- T656- HIGH YIELD RETURN PROGRAM PRINT CARTRIDGE T650- T652- T654- T656 - GAAMA"/>
    <n v="44103103"/>
    <s v="SELECCIÓN ABREVIADA - ACUERDO MARCO"/>
    <n v="4"/>
    <n v="12"/>
    <n v="10"/>
    <n v="15"/>
    <n v="22909703.699999999"/>
    <s v="UNIDAD"/>
    <s v="NO SOLICITADAS"/>
  </r>
  <r>
    <x v="38"/>
    <s v="02-02-01-003-006"/>
    <s v="02-02-01-003-006-09"/>
    <s v="Materiales y suministros - Otros productos plásticos"/>
    <s v="LEXMARK 60F4H00 BLACK TONER CARTRIDGE - HIGH CAPACITY MX310- MX410- MX511- MX611 - GAAMA"/>
    <n v="44103103"/>
    <s v="SELECCIÓN ABREVIADA - ACUERDO MARCO"/>
    <n v="4"/>
    <n v="12"/>
    <n v="10"/>
    <n v="2"/>
    <n v="1394797.44"/>
    <s v="UNIDAD"/>
    <s v="NO SOLICITADAS"/>
  </r>
  <r>
    <x v="38"/>
    <s v="02-02-01-003-008"/>
    <s v="02-02-01-003-008-09"/>
    <s v="Materiales y suministros - Otros artículos manufacturados n. C. P."/>
    <s v="CINTA DE COLOR YMCK PARA IMPRESORAS ZXP 8 Y ZXP 9 RETRANSFERENCIA PARA UNA CALIDAD DE IMAGEN SUPERIOR. IMPRESIÓN A TODO COLOR A UNA CARA CON LA IMPRESORA ZXP 8 Y ZXP 9 RETRANSFER 625 IMÁGENES EN ROLLO 2 RODILLOS DE LIMPIEZA INCLUIDOS CON CADA CINTA RFID - GAAMA"/>
    <n v="44103112"/>
    <s v="SELECCIÓN ABREVIADA - ACUERDO MARCO"/>
    <n v="4"/>
    <n v="12"/>
    <n v="10"/>
    <n v="1"/>
    <n v="920589.87"/>
    <s v="UNIDAD"/>
    <s v="NO SOLICITADAS"/>
  </r>
  <r>
    <x v="38"/>
    <s v="02-02-01-003-008"/>
    <s v="02-02-01-003-008-09"/>
    <s v="Materiales y suministros - Otros artículos manufacturados n. C. P."/>
    <s v="PELICULA DE TRANSFERENCIA PARA IMPRESORAS ZXP 8 Y ZXP 9 RETRANSFERENCIA PARA UNA CALIDAD DE IMAGEN SUPERIOR. 1250 IMAGENES DE UNA CARA O 625 IMÁGENES DE DOBLE CARA EN ROLLOS CODIFICADOS POR COLORES PARA UNA FACIL INSTALACION. ETIQUETADO CON RFID PARA LA CARGA AUTOMATICA DE CONFIGURACIONES OPTIMIZADAS SE UTILIZA PARA IMPRIMIR DESDE EL BORDE E IMPRIMIR EN UNA VARIEDAD DE TARJETAS, INCLUIDAS LAS TARJETAS INTELIGENTES - GAAMA"/>
    <n v="44103103"/>
    <s v="SELECCIÓN ABREVIADA - ACUERDO MARCO"/>
    <n v="4"/>
    <n v="12"/>
    <n v="10"/>
    <n v="1"/>
    <n v="496241.42"/>
    <s v="UNIDAD"/>
    <s v="NO SOLICITADAS"/>
  </r>
  <r>
    <x v="38"/>
    <s v="02-02-01-004-005"/>
    <s v="02-02-01-004-005-01"/>
    <s v="Materiales y suministros - Máquinas para oficina y contabilidad, y sus partes y accesorios"/>
    <s v="LEXMARK 50F0Z00 IMAGING UNIT MS310- MS410- MS510- MS610- MX310- MX410- MX510- MX610- MX611 - GAAMA"/>
    <n v="44103103"/>
    <s v="SELECCIÓN ABREVIADA - ACUERDO MARCO"/>
    <n v="4"/>
    <n v="12"/>
    <n v="10"/>
    <n v="5"/>
    <n v="1084809.8905"/>
    <s v="UNIDAD"/>
    <s v="NO SOLICITADAS"/>
  </r>
  <r>
    <x v="38"/>
    <s v="02-01-01-004-005"/>
    <s v="02-01-01-004-005-02"/>
    <s v="Activos fijos - Maquinaria de informática y sus partes, piezas y accesorios"/>
    <s v="COMPUTADOR WORKSTATION BASICA DIDAA"/>
    <n v="43211507"/>
    <s v="SELECCIÓN ABREVIADA - ACUERDO MARCO"/>
    <n v="4"/>
    <n v="0"/>
    <n v="10"/>
    <n v="2"/>
    <n v="10202520"/>
    <s v="UNIDAD"/>
    <s v=""/>
  </r>
  <r>
    <x v="38"/>
    <s v="02-01-01-004-005"/>
    <s v="02-01-01-004-005-02"/>
    <s v="Activos fijos - Maquinaria de informática y sus partes, piezas y accesorios"/>
    <s v="IMPRESORA MULTIFUNCIONAL"/>
    <n v="43212110"/>
    <s v="SELECCIÓN ABREVIADA - ACUERDO MARCO"/>
    <n v="5"/>
    <n v="12"/>
    <n v="10"/>
    <n v="2"/>
    <n v="2800000"/>
    <s v="UNIDAD"/>
    <s v="NO SOLICITADAS"/>
  </r>
  <r>
    <x v="38"/>
    <s v="02-01-01-004-005"/>
    <s v="02-01-01-004-005-02"/>
    <s v="Activos fijos - Maquinaria de informática y sus partes, piezas y accesorios"/>
    <s v="IMPRESORA MULTIFUNCIONAL"/>
    <n v="43212110"/>
    <s v="SELECCIÓN ABREVIADA - ACUERDO MARCO"/>
    <n v="8"/>
    <n v="0"/>
    <n v="16"/>
    <n v="1"/>
    <n v="850000"/>
    <s v="UNIDAD"/>
    <s v=""/>
  </r>
  <r>
    <x v="38"/>
    <s v="02-01-01-004-005"/>
    <s v="02-01-01-004-005-02"/>
    <s v="Activos fijos - Maquinaria de informática y sus partes, piezas y accesorios"/>
    <s v="WORKSTATION INTERMEDIA 4 CORES - 8 HILOS – (CACOM2) "/>
    <n v="43211507"/>
    <s v="SELECCIÓN ABREVIADA - ACUERDO MARCO"/>
    <n v="4"/>
    <n v="0"/>
    <n v="10"/>
    <n v="2"/>
    <n v="14205010"/>
    <s v="UNIDAD"/>
    <s v=""/>
  </r>
  <r>
    <x v="38"/>
    <s v="02-02-02-008-003"/>
    <s v="02-02-02-008-003-01-4"/>
    <s v="Adquisición de servicios - Servicios de diseño y desarrollo de la tecnología de la información (ti)"/>
    <s v="ADQUISICION DE SERVICIO PARA LA IMPLEMENTACION DE RECORRIDOS VIRTUALES SALAS DE EXPOSICIÓN INTERNAS DEL MUSEO AEROESPACIAL"/>
    <n v="81141902"/>
    <s v="SELECCIÓN ABREVIADA MENOR CUANTÍA"/>
    <n v="6"/>
    <n v="5"/>
    <n v="10"/>
    <n v="1"/>
    <n v="47005000"/>
    <s v="GLOBAL"/>
    <s v="NO SOLICITADAS"/>
  </r>
  <r>
    <x v="38"/>
    <s v="02-02-02-008-003"/>
    <s v="02-02-02-008-003-01-4"/>
    <s v="Adquisición de servicios - Servicios de diseño y desarrollo de la tecnología de la información (ti)"/>
    <s v="ADQUISICION DE SERVICIO PARA LA IMPLEMENTACION DE RECORRIDOS VIRTUALES PARQUE AERONAUTICO DEL MUSEO AEROESPACIAL"/>
    <n v="81141902"/>
    <s v="SELECCIÓN ABREVIADA MENOR CUANTÍA"/>
    <n v="6"/>
    <n v="5"/>
    <n v="10"/>
    <n v="1"/>
    <n v="47005000"/>
    <s v="GLOBAL"/>
    <s v="NO SOLICITADAS"/>
  </r>
  <r>
    <x v="38"/>
    <s v="02-02-02-008-003"/>
    <s v="02-02-02-008-003-01-4"/>
    <s v="Adquisición de servicios - Servicios de diseño y desarrollo de la tecnología de la información (ti)"/>
    <s v="ADQUISICION DE SERVICIO PARA LA IMPLEMENTACION DE RECORRIDOS VIRTUALES INTERIOR DEL BOEING 707 - ZEUS_x000a_"/>
    <n v="81141902"/>
    <s v="SELECCIÓN ABREVIADA MENOR CUANTÍA"/>
    <n v="6"/>
    <n v="5"/>
    <n v="10"/>
    <n v="1"/>
    <n v="94962000"/>
    <s v="GLOBAL"/>
    <s v="NO SOLICITADAS"/>
  </r>
  <r>
    <x v="38"/>
    <s v="02-01-01-004-005"/>
    <s v="02-01-01-004-005-02"/>
    <s v="Activos fijos - Maquinaria de informática y sus partes, piezas y accesorios"/>
    <s v="SET DE REPRODUCCION VIRTUAL"/>
    <n v="43211907"/>
    <s v="SELECCIÓN ABREVIADA MENOR CUANTÍA"/>
    <n v="4"/>
    <n v="0"/>
    <n v="10"/>
    <n v="1"/>
    <n v="9341500"/>
    <s v="UNIDAD"/>
    <s v="NO SOLICITADAS"/>
  </r>
  <r>
    <x v="38"/>
    <s v="02-02-01-004-005"/>
    <s v="02-02-01-004-005-02"/>
    <s v="Materiales y suministros - Maquinaria de informática y sus partes, piezas y accesorios"/>
    <s v="DISCO DURO INTERNO KINGSTON SSD SATA 240GB"/>
    <n v="43201803"/>
    <s v="SELECCIÓN ABREVIADA - ACUERDO MARCO"/>
    <n v="5"/>
    <n v="12"/>
    <n v="10"/>
    <n v="20"/>
    <n v="4200000"/>
    <s v="UNIDAD"/>
    <s v="NO SOLICITADAS"/>
  </r>
  <r>
    <x v="38"/>
    <s v="02-02-01-004-005"/>
    <s v="02-02-01-004-005-02"/>
    <s v="Materiales y suministros - Maquinaria de informática y sus partes, piezas y accesorios"/>
    <s v="DISCO DURO INTERNO KINGSTON SSD SATA 480GB "/>
    <n v="43201803"/>
    <s v="SELECCIÓN ABREVIADA - ACUERDO MARCO"/>
    <n v="5"/>
    <n v="12"/>
    <n v="10"/>
    <n v="12"/>
    <n v="4200000"/>
    <s v="UNIDAD"/>
    <s v="NO SOLICITADAS"/>
  </r>
  <r>
    <x v="38"/>
    <s v="02-02-01-004-005"/>
    <s v="02-02-01-004-005-02"/>
    <s v="Materiales y suministros - Maquinaria de informática y sus partes, piezas y accesorios"/>
    <s v="COMBO TECLADO MOUSE"/>
    <n v="43211700"/>
    <s v="SELECCIÓN ABREVIADA - ACUERDO MARCO"/>
    <n v="5"/>
    <n v="12"/>
    <n v="10"/>
    <n v="10"/>
    <n v="620000"/>
    <s v="UNIDAD"/>
    <s v="NO SOLICITADAS"/>
  </r>
  <r>
    <x v="38"/>
    <s v="02-02-01-004-005"/>
    <s v="02-02-01-004-005-02"/>
    <s v="Materiales y suministros - Maquinaria de informática y sus partes, piezas y accesorios"/>
    <s v="DISCO DURO INTERNO SATA 2TB"/>
    <n v="43201803"/>
    <s v="SELECCIÓN ABREVIADA - ACUERDO MARCO"/>
    <n v="5"/>
    <n v="12"/>
    <n v="10"/>
    <n v="4"/>
    <n v="1200000"/>
    <s v="UNIDAD"/>
    <s v="NO SOLICITADAS"/>
  </r>
  <r>
    <x v="38"/>
    <s v="02-01-01-004-006"/>
    <s v="02-01-01-004-006-02"/>
    <s v="Activos fijos - Aparatos de control eléctrico y distribución de electricidad y sus partes y piezas"/>
    <s v="PANEL SOLAR DE 150 WATT INCLUYE INVERSOR, BATERÍAS, PANEL Y CAJA DE INSTALACIÓN"/>
    <n v="60104701"/>
    <s v="MÍNIMA CUANTÍA"/>
    <n v="0"/>
    <n v="0"/>
    <n v="10"/>
    <n v="5"/>
    <n v="19950000"/>
    <s v="UNIDAD"/>
    <s v=""/>
  </r>
  <r>
    <x v="38"/>
    <s v="02-02-02-008-007"/>
    <s v="02-02-02-008-007-03-4"/>
    <s v="Adquisición de servicios - Servicios de instalación de equipos y aparatos de radio, televisión y comunicaciones"/>
    <s v="SERVICIO DE INSTALACIÓN Y TRASLADO DE EQUIPOS A LAS DIFERENTES UNIDADES DONDE SE REQUIERA LA PUESTA EN FUNCIONAMIENTO"/>
    <n v="72151700"/>
    <s v="MÍNIMA CUANTÍA"/>
    <n v="0"/>
    <n v="0"/>
    <n v="10"/>
    <n v="1"/>
    <n v="6500000"/>
    <s v="GLOBAL"/>
    <s v=""/>
  </r>
  <r>
    <x v="38"/>
    <s v="02-01-01-004-004"/>
    <s v="02-01-01-004-004-09"/>
    <s v="Activos fijos - Otra maquinaria para usos especiales y sus partes y piezas"/>
    <s v="SOPLADORA, ASPIRADORA DE 600W P/N BB600"/>
    <n v="42192606"/>
    <s v="SELECCIÓN ABREVIADA - ACUERDO MARCO"/>
    <n v="8"/>
    <n v="12"/>
    <n v="10"/>
    <n v="19"/>
    <n v="3897964"/>
    <s v="UNIDAD"/>
    <s v="NO SOLICITADAS"/>
  </r>
  <r>
    <x v="38"/>
    <s v="02-01-01-004-007"/>
    <s v="02-01-01-004-007-03"/>
    <s v="Activos fijos - Radiorreceptores y receptores de televisión; aparatos para la grabación y reproducción de sonido y video; micrófonos, altavoces, amplificadores, etc."/>
    <s v="ALTAVOZ MOVIL CON MICROFONO"/>
    <n v="52161527"/>
    <s v="SELECCIÓN ABREVIADA - ACUERDO MARCO"/>
    <n v="8"/>
    <n v="12"/>
    <n v="10"/>
    <n v="4"/>
    <n v="2340000"/>
    <s v="UNIDAD"/>
    <s v="NO SOLICITADAS"/>
  </r>
  <r>
    <x v="38"/>
    <s v="02-02-01-002-007"/>
    <s v="02-02-01-002-007"/>
    <s v="Materiales y suministros - Artículos textiles (excepto prendas de vestir)"/>
    <s v="TELA PAÑAL (PAÑO LIMPIADOR)"/>
    <n v="47131502"/>
    <s v="SELECCIÓN ABREVIADA - ACUERDO MARCO"/>
    <n v="8"/>
    <n v="12"/>
    <n v="10"/>
    <n v="1500"/>
    <n v="14833500"/>
    <s v="METRO"/>
    <s v="NO SOLICITADAS"/>
  </r>
  <r>
    <x v="38"/>
    <s v="02-02-01-003-005"/>
    <s v="02-02-01-003-005-04"/>
    <s v="Materiales y suministros - Productos químicos n. C. P."/>
    <s v="LIMPIADOR ELECTRONICO CRC 430 CC"/>
    <n v="44102912"/>
    <s v="SELECCIÓN ABREVIADA - ACUERDO MARCO"/>
    <n v="8"/>
    <n v="12"/>
    <n v="10"/>
    <n v="150"/>
    <n v="10085250"/>
    <s v="UNIDAD"/>
    <s v="NO SOLICITADAS"/>
  </r>
  <r>
    <x v="38"/>
    <s v="02-02-01-003-005"/>
    <s v="02-02-01-003-005-04"/>
    <s v="Materiales y suministros - Productos químicos n. C. P."/>
    <s v="LIMPIADOR ESPUMOSO 370 ML"/>
    <n v="42281704"/>
    <s v="SELECCIÓN ABREVIADA - ACUERDO MARCO"/>
    <n v="8"/>
    <n v="12"/>
    <n v="10"/>
    <n v="280"/>
    <n v="6497400"/>
    <s v="UNIDAD"/>
    <s v="NO SOLICITADAS"/>
  </r>
  <r>
    <x v="38"/>
    <s v="02-02-01-003-006"/>
    <s v="02-02-01-003-006-02"/>
    <s v="Materiales y suministros - Otros productos de caucho"/>
    <s v="GUANTE HYFLEX 11-801 MULTIPROSITO (PAR)"/>
    <n v="46181536"/>
    <s v="SELECCIÓN ABREVIADA - ACUERDO MARCO"/>
    <n v="8"/>
    <n v="12"/>
    <n v="10"/>
    <n v="85"/>
    <n v="1193570"/>
    <s v="UNIDAD"/>
    <s v="NO SOLICITADAS"/>
  </r>
  <r>
    <x v="38"/>
    <s v="02-02-01-003-006"/>
    <s v="02-02-01-003-006-09"/>
    <s v="Materiales y suministros - Otros productos plásticos"/>
    <s v="PAPEL VINIPEL COMERCIAL 30 CMS X 200 MTS"/>
    <n v="48102109"/>
    <s v="SELECCIÓN ABREVIADA - ACUERDO MARCO"/>
    <n v="8"/>
    <n v="12"/>
    <n v="10"/>
    <n v="15"/>
    <n v="371280"/>
    <s v="UNIDAD"/>
    <s v="NO SOLICITADAS"/>
  </r>
  <r>
    <x v="38"/>
    <s v="02-02-01-003-006"/>
    <s v="02-02-01-003-006-09"/>
    <s v="Materiales y suministros - Otros productos plásticos"/>
    <s v="CINTA EMPAQUE TRANSPARENTE 48MMX100M"/>
    <n v="31201517"/>
    <s v="SELECCIÓN ABREVIADA - ACUERDO MARCO"/>
    <n v="8"/>
    <n v="12"/>
    <n v="10"/>
    <n v="30"/>
    <n v="164940"/>
    <s v="UNIDAD"/>
    <s v="NO SOLICITADAS"/>
  </r>
  <r>
    <x v="38"/>
    <s v="02-02-01-003-008"/>
    <s v="02-02-01-003-008-09"/>
    <s v="Materiales y suministros - Otros artículos manufacturados n. C. P."/>
    <s v="GS-BROCHA SINTÉTICA 2&quot; BRUSH"/>
    <n v="31211904"/>
    <s v="SELECCIÓN ABREVIADA - ACUERDO MARCO"/>
    <n v="8"/>
    <n v="12"/>
    <n v="10"/>
    <n v="55"/>
    <n v="274890"/>
    <s v="UNIDAD"/>
    <s v="NO SOLICITADAS"/>
  </r>
  <r>
    <x v="38"/>
    <s v="02-01-01-004-006"/>
    <s v="02-01-01-004-006-02"/>
    <s v="Activos fijos - Aparatos de control eléctrico y distribución de electricidad y sus partes y piezas"/>
    <s v="SOPORTE FIJO DE 4,1 METROS PLEGABLE CON ACCESORIOS DE INSTALACIÓN"/>
    <n v="45121602"/>
    <s v="MÍNIMA CUANTÍA"/>
    <n v="8"/>
    <n v="0"/>
    <n v="10"/>
    <n v="5"/>
    <n v="8925000"/>
    <s v="UNIDAD"/>
    <s v=""/>
  </r>
  <r>
    <x v="38"/>
    <s v="02-02-01-004-002"/>
    <s v="02-02-01-004-002"/>
    <s v="Materiales y suministros - Productos metálicos elaborados (excepto maquinaria y equipo)"/>
    <s v="SISTEMA DE PROTECCIÓN PUESTA A TIERRA"/>
    <n v="39121613"/>
    <s v="MÍNIMA CUANTÍA"/>
    <n v="8"/>
    <n v="0"/>
    <n v="10"/>
    <n v="5"/>
    <n v="4950000"/>
    <s v="UNIDAD"/>
    <s v=""/>
  </r>
  <r>
    <x v="38"/>
    <s v="02-02-02-008-007"/>
    <s v="02-02-02-008-007-01-5"/>
    <s v="Adquisición de servicios - Servicios de mantenimiento y reparación de otra maquinaria y otro equipo"/>
    <s v="SOPORTE Y AFINAMIENTO RED LAN FAC."/>
    <n v="81111803"/>
    <s v="CONTRATACIÓN DIRECTA"/>
    <n v="8"/>
    <n v="0"/>
    <n v="16"/>
    <n v="1"/>
    <n v="40157000"/>
    <s v="GLOBAL"/>
    <s v="NO SOLICITADAS"/>
  </r>
  <r>
    <x v="38"/>
    <s v="02-02-02-007-001"/>
    <s v="02-02-02-007-001-02"/>
    <s v="Adquisición de servicios - Servicios de la banca de inversión"/>
    <s v="Servicio Comisionista Bolsa Mercantil de Colombia (COMPUTADOR PORTATIL RUGERIZADO)"/>
    <n v="93151507"/>
    <s v="SELECCIÓN ABREVIADA - ACUERDO MARCO"/>
    <n v="8"/>
    <n v="12"/>
    <n v="10"/>
    <n v="1"/>
    <n v="3509606"/>
    <s v="GLOBAL"/>
    <s v="NO SOLICITADAS"/>
  </r>
  <r>
    <x v="38"/>
    <s v="02-01-01-004-007"/>
    <s v="02-01-01-004-007-03"/>
    <s v="Activos fijos - Radiorreceptores y receptores de televisión; aparatos para la grabación y reproducción de sonido y video; micrófonos, altavoces, amplificadores, etc."/>
    <s v="PANTALLA LED 85 PULGADAS (CMOSD CATAM) - FAC."/>
    <n v="45111812"/>
    <s v="SELECCIÓN ABREVIADA - ACUERDO MARCO"/>
    <n v="7"/>
    <n v="12"/>
    <n v="10"/>
    <n v="1"/>
    <n v="6510000"/>
    <s v="UNIDAD"/>
    <s v="NO SOLICITADAS"/>
  </r>
  <r>
    <x v="38"/>
    <s v="02-02-02-008-004"/>
    <s v="02-02-02-008-004-03"/>
    <s v="Adquisición de servicios - Servicios de contenidos en línea (on-line)"/>
    <s v="SERVICIO ON-LINE OBSERVATORIO DE CONTRATACIÓN"/>
    <n v="81112001"/>
    <s v="SELECCIÓN ABREVIADA - ACUERDO MARCO"/>
    <n v="9"/>
    <n v="12"/>
    <n v="10"/>
    <n v="1"/>
    <n v="156848472"/>
    <s v="GLOBAL"/>
    <s v="NO SOLICITADAS"/>
  </r>
  <r>
    <x v="38"/>
    <s v="02-02-02-008-004"/>
    <s v="02-02-02-008-004-01"/>
    <s v="Adquisición de servicios - Servicios de telefonía y otras telecomunicaciones"/>
    <s v="SERVICIO DE DESCARGA DE DATOS ESTACIÓN TERRENA SATELITAL (TRASMISIÓN DE IMÁGENES - RADAR) AMARRE V.F.2022"/>
    <n v="81112006"/>
    <s v="CONTRATACIÓN DIRECTA"/>
    <n v="0"/>
    <n v="0"/>
    <n v="10"/>
    <n v="1"/>
    <n v="494448138.53999996"/>
    <s v="GLOBAL"/>
    <s v="SI EN TRAMITE"/>
  </r>
  <r>
    <x v="38"/>
    <s v="02-02-02-008-007"/>
    <s v="02-02-02-008-007-01-5"/>
    <s v="Adquisición de servicios - Servicios de mantenimiento y reparación de otra maquinaria y otro equipo"/>
    <s v="SERVICIO DE MANTENIMIENTO PREVENTIVO, CORRECTIVO Y RECUPERATIVO DE LOS SISTEMAS ASOCIADOS AL SERVICIO DE LAS TECNOLOGÍAS OPERACIONALES Y AERONÁUTICAS DE LA FAC - AMARRE V.F.2022"/>
    <s v="72153202_x000a_72154302"/>
    <s v="SELECCIÓN ABREVIADA MENOR CUANTÍA"/>
    <n v="0"/>
    <n v="0"/>
    <n v="10"/>
    <n v="1"/>
    <n v="77000000"/>
    <s v="GLOBAL"/>
    <s v=""/>
  </r>
  <r>
    <x v="38"/>
    <s v="02-02-02-008-004"/>
    <s v="02-02-02-008-004-03"/>
    <s v="Adquisición de servicios - Servicios de contenidos en línea (on-line)"/>
    <s v="ARCGIS ONLINE FIELD WORKER TERM LICENSE"/>
    <n v="81112001"/>
    <s v="SELECCIÓN ABREVIADA - ACUERDO MARCO"/>
    <n v="7"/>
    <n v="5"/>
    <n v="10"/>
    <n v="1"/>
    <n v="19357632"/>
    <s v="GLOBAL"/>
    <s v="NO SOLICITADAS"/>
  </r>
  <r>
    <x v="38"/>
    <s v="02-02-02-008-004"/>
    <s v="02-02-02-008-004-03"/>
    <s v="Adquisición de servicios - Servicios de contenidos en línea (on-line)"/>
    <s v="ARCGIS ONLINE (VIEWER) USER TYPE TERM LICENSE"/>
    <n v="81112001"/>
    <s v="SELECCIÓN ABREVIADA - ACUERDO MARCO"/>
    <n v="7"/>
    <n v="5"/>
    <n v="10"/>
    <n v="1"/>
    <n v="9210186"/>
    <s v="GLOBAL"/>
    <s v="NO SOLICITADAS"/>
  </r>
  <r>
    <x v="38"/>
    <s v="02-01-01-004-006"/>
    <s v="02-01-01-004-006-01"/>
    <s v="Activos fijos - Motores, generadores y transformadores eléctricos y sus partes y piezas"/>
    <s v="GRUPO ELECTRÓGENO CABINADO POTENCIA PRIME 70KW/90KVA PARA LOS RADARES FAC"/>
    <n v="26111601"/>
    <s v="SELECCIÓN ABREVIADA MENOR CUANTÍA"/>
    <n v="3"/>
    <n v="12"/>
    <n v="10"/>
    <n v="5"/>
    <n v="349762400"/>
    <s v="UNIDAD"/>
    <s v="NO SOLICITADAS"/>
  </r>
  <r>
    <x v="38"/>
    <s v="02-01-01-004-006"/>
    <s v="02-01-01-004-006-01"/>
    <s v="Activos fijos - Motores, generadores y transformadores eléctricos y sus partes y piezas"/>
    <s v="GRUPO ELECTRÓGENO CATERPILLAR PARA LOS RADARES FAC."/>
    <n v="26111601"/>
    <s v="CONTRATACIÓN DIRECTA"/>
    <n v="3"/>
    <n v="12"/>
    <n v="10"/>
    <n v="2"/>
    <n v="172599998"/>
    <s v="UNIDAD"/>
    <s v="NO SOLICITADAS"/>
  </r>
  <r>
    <x v="38"/>
    <s v="02-01-01-004-005"/>
    <s v="02-01-01-004-005-02"/>
    <s v="Activos fijos - Maquinaria de informática y sus partes, piezas y accesorios"/>
    <s v="EQUIPO PARA PROTECCIÓN CONTRA ATAQUES CIBERNÉTICOS DE NEGACIÓN DE SERVICIO DISTRIBUÍDO PARA LA FAC"/>
    <n v="43222644"/>
    <s v="SELECCIÓN ABREVIADA MENOR CUANTÍA"/>
    <n v="10"/>
    <n v="12"/>
    <n v="10"/>
    <n v="1"/>
    <n v="220494124"/>
    <s v="UNIDAD"/>
    <s v="NO SOLICITADAS"/>
  </r>
  <r>
    <x v="38"/>
    <s v="02-01-01-006-002"/>
    <s v="02-01-01-006-002-03-1-01"/>
    <s v="Activos fijos - Paquetes de software"/>
    <s v="SOFTWARE PARA PROTECCIÓN CONTRA ATAQUES CIBERNÉTICOS DE NEGACIÓN DE SERVICIO DISTRIBUÍDO PARA LA FAC"/>
    <n v="43233204"/>
    <s v="SELECCIÓN ABREVIADA MENOR CUANTÍA"/>
    <n v="10"/>
    <n v="12"/>
    <n v="10"/>
    <n v="1"/>
    <n v="535523135"/>
    <s v="UNIDAD"/>
    <s v="NO SOLICITADAS"/>
  </r>
  <r>
    <x v="38"/>
    <s v="02-01-01-006-002"/>
    <s v="02-01-01-006-002-03-1-01"/>
    <s v="Activos fijos - Paquetes de software"/>
    <s v="Vaisala AviMet Central System Software"/>
    <n v="43231511"/>
    <s v="CONTRATACIÓN DIRECTA"/>
    <n v="9"/>
    <n v="12"/>
    <n v="10"/>
    <n v="7"/>
    <n v="1341475219"/>
    <s v="UNIDAD"/>
    <s v="NO SOLICITADAS"/>
  </r>
  <r>
    <x v="38"/>
    <s v="02-01-01-004-005"/>
    <s v="02-01-01-004-005-02"/>
    <s v="Activos fijos - Maquinaria de informática y sus partes, piezas y accesorios"/>
    <s v="Host de integración de datos AviMet"/>
    <n v="43211502"/>
    <s v="CONTRATACIÓN DIRECTA"/>
    <n v="9"/>
    <n v="12"/>
    <n v="10"/>
    <n v="14"/>
    <n v="721399405.38"/>
    <s v="UNIDAD"/>
    <s v="NO SOLICITADAS"/>
  </r>
  <r>
    <x v="38"/>
    <s v="02-01-01-004-005"/>
    <s v="02-01-01-004-005-02"/>
    <s v="Activos fijos - Maquinaria de informática y sus partes, piezas y accesorios"/>
    <s v="Concentrador de comunicaciones"/>
    <n v="43222610"/>
    <s v="CONTRATACIÓN DIRECTA"/>
    <n v="9"/>
    <n v="12"/>
    <n v="10"/>
    <n v="14"/>
    <n v="48648747"/>
    <s v="UNIDAD"/>
    <s v="NO SOLICITADAS"/>
  </r>
  <r>
    <x v="38"/>
    <s v="02-01-01-004-005"/>
    <s v="02-01-01-004-005-02"/>
    <s v="Activos fijos - Maquinaria de informática y sus partes, piezas y accesorios"/>
    <s v="Concentrador de Periféricos"/>
    <n v="43211724"/>
    <s v="CONTRATACIÓN DIRECTA"/>
    <n v="9"/>
    <n v="12"/>
    <n v="10"/>
    <n v="7"/>
    <n v="33578819.050000004"/>
    <s v="UNIDAD"/>
    <s v="NO SOLICITADAS"/>
  </r>
  <r>
    <x v="38"/>
    <s v="02-01-01-004-006"/>
    <s v="02-01-01-004-006-02"/>
    <s v="Activos fijos - Aparatos de control eléctrico y distribución de electricidad y sus partes y piezas"/>
    <s v="UPS"/>
    <n v="39121011"/>
    <s v="CONTRATACIÓN DIRECTA"/>
    <n v="9"/>
    <n v="12"/>
    <n v="10"/>
    <n v="7"/>
    <n v="44650602.850000001"/>
    <s v="UNIDAD"/>
    <s v="NO SOLICITADAS"/>
  </r>
  <r>
    <x v="38"/>
    <s v="02-01-01-004-005"/>
    <s v="02-01-01-004-005-02"/>
    <s v="Activos fijos - Maquinaria de informática y sus partes, piezas y accesorios"/>
    <s v="Disco duro externo"/>
    <n v="43201827"/>
    <s v="CONTRATACIÓN DIRECTA"/>
    <n v="9"/>
    <n v="12"/>
    <n v="10"/>
    <n v="7"/>
    <n v="9673831.3000000007"/>
    <s v="UNIDAD"/>
    <s v="NO SOLICITADAS"/>
  </r>
  <r>
    <x v="38"/>
    <s v="02-01-01-004-005"/>
    <s v="02-01-01-004-005-02"/>
    <s v="Activos fijos - Maquinaria de informática y sus partes, piezas y accesorios"/>
    <s v="Host de visualización de datos AviMet"/>
    <n v="43211507"/>
    <s v="CONTRATACIÓN DIRECTA"/>
    <n v="9"/>
    <n v="12"/>
    <n v="10"/>
    <n v="21"/>
    <n v="187549307.40000001"/>
    <s v="UNIDAD"/>
    <s v="NO SOLICITADAS"/>
  </r>
  <r>
    <x v="38"/>
    <s v="02-01-01-004-005"/>
    <s v="02-01-01-004-005-02"/>
    <s v="Activos fijos - Maquinaria de informática y sus partes, piezas y accesorios"/>
    <s v="Rack "/>
    <n v="43223308"/>
    <s v="CONTRATACIÓN DIRECTA"/>
    <n v="9"/>
    <n v="12"/>
    <n v="10"/>
    <n v="7"/>
    <n v="51584447.25"/>
    <s v="UNIDAD"/>
    <s v="NO SOLICITADAS"/>
  </r>
  <r>
    <x v="38"/>
    <s v="02-01-01-004-005"/>
    <s v="02-01-01-004-005-02"/>
    <s v="Activos fijos - Maquinaria de informática y sus partes, piezas y accesorios"/>
    <s v="COMPUTADOR DE ESCRITORIO"/>
    <n v="43211507"/>
    <s v="SELECCIÓN ABREVIADA - ACUERDO MARCO"/>
    <n v="9"/>
    <n v="12"/>
    <n v="10"/>
    <n v="85"/>
    <n v="203247920"/>
    <s v="UNIDAD"/>
    <s v="NO SOLICITADAS"/>
  </r>
  <r>
    <x v="38"/>
    <s v="02-02-02-008-004"/>
    <s v="02-02-02-008-004-02"/>
    <s v="Adquisición de servicios - Servicios de telecomunicaciones a través de internet"/>
    <s v="SERVICIO TRANSMISIÓN POR STREAMING"/>
    <n v="81161801"/>
    <s v="MÍNIMA CUANTÍA"/>
    <n v="11"/>
    <n v="0"/>
    <n v="10"/>
    <n v="1"/>
    <n v="22491000"/>
    <s v="GLOBAL"/>
    <s v="NO SOLICITADAS"/>
  </r>
  <r>
    <x v="38"/>
    <s v="02-02-01-004-007"/>
    <s v="02-02-01-004-007-08"/>
    <s v="Materiales y suministros - Paquetes de software"/>
    <s v="CERTIFICADO DE FIRMA DIGITAL PERSONA JURÍDICA PARA FACTURACIÓN ELECTRÓNICA"/>
    <n v="43233200"/>
    <s v="MÍNIMA CUANTÍA"/>
    <n v="5"/>
    <n v="12"/>
    <n v="10"/>
    <n v="11"/>
    <n v="1047200"/>
    <s v="UNIDAD"/>
    <s v="NO SOLICITADAS"/>
  </r>
  <r>
    <x v="38"/>
    <s v="02-01-01-004-005"/>
    <s v="02-01-01-004-005-02"/>
    <s v="Activos fijos - Maquinaria de informática y sus partes, piezas y accesorios"/>
    <s v="iPad Mini 5 64 GB WIFI + Celular (Maletin de vuelo)"/>
    <n v="43211509"/>
    <s v="SELECCIÓN ABREVIADA - ACUERDO MARCO"/>
    <n v="9"/>
    <n v="12"/>
    <n v="16"/>
    <n v="64"/>
    <n v="198707712"/>
    <s v="UNIDAD"/>
    <s v="NO SOLICITADAS"/>
  </r>
  <r>
    <x v="38"/>
    <s v="02-02-02-008-004"/>
    <s v="02-02-02-008-004-01"/>
    <s v="Adquisición de servicios - Servicios de telefonía y otras telecomunicaciones"/>
    <s v="SERVICIO DESCARGA DE DATOS ESTACIÓN TERRENA SATELITAL (TRASMISIÓN DE IMÁGENES – OPTICO) AMARRE VF 2022"/>
    <n v="81112006"/>
    <s v="CONTRATACIÓN DIRECTA"/>
    <n v="10"/>
    <n v="12"/>
    <n v="16"/>
    <n v="1"/>
    <n v="409874861.54000002"/>
    <s v="GLOBAL"/>
    <s v="NO SOLICITADAS"/>
  </r>
  <r>
    <x v="38"/>
    <s v="02-01-01-004-005"/>
    <s v="02-01-01-004-005-02"/>
    <s v="Activos fijos - Maquinaria de informática y sus partes, piezas y accesorios"/>
    <s v="COMPUTADOR PORTATIL"/>
    <n v="43211508"/>
    <s v="SELECCIÓN ABREVIADA - ACUERDO MARCO"/>
    <n v="9"/>
    <n v="12"/>
    <n v="16"/>
    <n v="31"/>
    <n v="82329397"/>
    <s v="UNIDAD"/>
    <s v="NO SOLICITADAS"/>
  </r>
  <r>
    <x v="38"/>
    <s v="02-01-01-004-005"/>
    <s v="02-01-01-004-005-02"/>
    <s v="Activos fijos - Maquinaria de informática y sus partes, piezas y accesorios"/>
    <s v="COMPUTADOR PORTATIL"/>
    <n v="43211508"/>
    <s v="SELECCIÓN ABREVIADA - ACUERDO MARCO"/>
    <n v="8"/>
    <n v="0"/>
    <n v="10"/>
    <n v="32"/>
    <n v="84985184"/>
    <s v="UNIDAD"/>
    <s v=""/>
  </r>
  <r>
    <x v="38"/>
    <s v="02-01-01-004-005"/>
    <s v="02-01-01-004-005-02"/>
    <s v="Activos fijos - Maquinaria de informática y sus partes, piezas y accesorios"/>
    <s v="COMPUTADOR DE ESCRITORIO "/>
    <n v="43211507"/>
    <s v="SELECCIÓN ABREVIADA - ACUERDO MARCO"/>
    <n v="8"/>
    <n v="12"/>
    <n v="16"/>
    <n v="141"/>
    <n v="337152432"/>
    <s v="UNIDAD"/>
    <s v="NO SOLICITADAS"/>
  </r>
  <r>
    <x v="38"/>
    <s v="02-01-01-004-005"/>
    <s v="02-01-01-004-005-02"/>
    <s v="Activos fijos - Maquinaria de informática y sus partes, piezas y accesorios"/>
    <s v="WORKSTATION"/>
    <n v="43211507"/>
    <s v="SELECCIÓN ABREVIADA - ACUERDO MARCO"/>
    <n v="10"/>
    <n v="12"/>
    <n v="10"/>
    <n v="5"/>
    <n v="110053820"/>
    <s v="UNIDAD"/>
    <s v="NO SOLICITADAS"/>
  </r>
  <r>
    <x v="38"/>
    <s v="02-01-01-004-007"/>
    <s v="02-01-01-004-007-03"/>
    <s v="Activos fijos - Radiorreceptores y receptores de televisión; aparatos para la grabación y reproducción de sonido y video; micrófonos, altavoces, amplificadores, etc."/>
    <s v="PANTALLAS LED (VISUALIZACIÓN FACSAT-1) "/>
    <n v="45111812"/>
    <s v="SELECCIÓN ABREVIADA - ACUERDO MARCO"/>
    <n v="10"/>
    <n v="12"/>
    <n v="10"/>
    <n v="5"/>
    <n v="9470000"/>
    <s v="UNIDAD"/>
    <s v="NO SOLICITADAS"/>
  </r>
  <r>
    <x v="38"/>
    <s v="02-01-01-004-005"/>
    <s v="02-01-01-004-005-02"/>
    <s v="Activos fijos - Maquinaria de informática y sus partes, piezas y accesorios"/>
    <s v="WORKSTATION (ROBUSTA)"/>
    <n v="43211507"/>
    <s v="SELECCIÓN ABREVIADA - ACUERDO MARCO"/>
    <n v="10"/>
    <n v="12"/>
    <n v="10"/>
    <n v="1"/>
    <n v="37390256"/>
    <s v="UNIDAD"/>
    <s v="NO SOLICITADAS"/>
  </r>
  <r>
    <x v="38"/>
    <s v="02-01-01-004-005"/>
    <s v="02-01-01-004-005-02"/>
    <s v="Activos fijos - Maquinaria de informática y sus partes, piezas y accesorios"/>
    <s v="IMPRESORA MULTIFUNCIONAL LASER"/>
    <n v="43212110"/>
    <s v="SELECCIÓN ABREVIADA - ACUERDO MARCO"/>
    <n v="10"/>
    <n v="12"/>
    <n v="10"/>
    <n v="10"/>
    <n v="10750000"/>
    <s v="UNIDAD"/>
    <s v="NO SOLICITADAS"/>
  </r>
  <r>
    <x v="38"/>
    <s v="02-02-02-008-004"/>
    <s v="02-02-02-008-004-01"/>
    <s v="Adquisición de servicios - Servicios de telefonía y otras telecomunicaciones"/>
    <s v="SERVICIO PREPAGO DE DATOS IRIDIUM"/>
    <n v="83111602"/>
    <s v="MÍNIMA CUANTÍA"/>
    <n v="10"/>
    <n v="12"/>
    <n v="10"/>
    <n v="1"/>
    <n v="90213710.010000005"/>
    <s v="GLOBAL"/>
    <s v="NO SOLICITADAS"/>
  </r>
  <r>
    <x v="38"/>
    <s v="02-02-02-008-004"/>
    <s v="02-02-02-008-004-01"/>
    <s v="Adquisición de servicios - Servicios de telefonía y otras telecomunicaciones"/>
    <s v="SERVICIO PREPAGO DE VOZ IRIDIUM"/>
    <n v="83111602"/>
    <s v="MÍNIMA CUANTÍA"/>
    <n v="10"/>
    <n v="12"/>
    <n v="10"/>
    <n v="1"/>
    <n v="90753090"/>
    <s v="GLOBAL"/>
    <s v="NO SOLICITADAS"/>
  </r>
  <r>
    <x v="38"/>
    <s v="02-01-01-004-009"/>
    <s v="02-01-01-004-009-06"/>
    <s v="Activos fijos - Aeronaves y naves espaciales, y sus partes y piezas"/>
    <s v="Adquisición de sensor cartografico, y sus respectivos accesorios (Elemento accesorio del DRON 300RTK)"/>
    <s v="41111920_x000a_26111701_x000a_43221722"/>
    <s v="SELECCIÓN ABREVIADA - ACUERDO MARCO"/>
    <n v="10"/>
    <n v="12"/>
    <n v="10"/>
    <n v="1"/>
    <n v="89885000"/>
    <s v="GLOBAL"/>
    <s v="NO SOLICITADAS"/>
  </r>
  <r>
    <x v="38"/>
    <s v="02-01-01-004-005"/>
    <s v="02-01-01-004-005-02"/>
    <s v="Activos fijos - Maquinaria de informática y sus partes, piezas y accesorios"/>
    <s v="iPad Mini 5 64 GB WIFI + Celular (Maletin de vuelo)"/>
    <n v="43211509"/>
    <s v="SELECCIÓN ABREVIADA - ACUERDO MARCO"/>
    <n v="0"/>
    <n v="0"/>
    <n v="10"/>
    <n v="11"/>
    <n v="34152888"/>
    <s v="UNIDAD"/>
    <s v=""/>
  </r>
  <r>
    <x v="38"/>
    <s v="02-01-01-004-010"/>
    <s v="02-01-01-004-010-04"/>
    <s v="Activos fijos - Equipo militar y de seguridad"/>
    <s v="SIPS MULTIFACTOR BIOMETRIC IRIS READER"/>
    <n v="43211718"/>
    <s v="SELECCIÓN ABREVIADA SUBASTA INVERSA (NO DISPONIBLE)"/>
    <n v="10"/>
    <n v="12"/>
    <n v="10"/>
    <n v="6"/>
    <n v="89743488.420000002"/>
    <s v="UNIDAD"/>
    <s v="NO SOLICITADAS"/>
  </r>
  <r>
    <x v="38"/>
    <s v="02-01-01-004-010"/>
    <s v="02-01-01-004-010-04"/>
    <s v="Activos fijos - Equipo militar y de seguridad"/>
    <s v="SIPS AREA IMAGING SCANNER"/>
    <n v="43211718"/>
    <s v="SELECCIÓN ABREVIADA SUBASTA INVERSA (NO DISPONIBLE)"/>
    <n v="10"/>
    <n v="12"/>
    <n v="10"/>
    <n v="6"/>
    <n v="13951443.359999999"/>
    <s v="UNIDAD"/>
    <s v="NO SOLICITADAS"/>
  </r>
  <r>
    <x v="38"/>
    <s v="02-01-01-004-010"/>
    <s v="02-01-01-004-010-04"/>
    <s v="Activos fijos - Equipo militar y de seguridad"/>
    <s v="SIPS LECTOR DE CREDENCIAL RBH"/>
    <n v="43211718"/>
    <s v="SELECCIÓN ABREVIADA SUBASTA INVERSA (NO DISPONIBLE)"/>
    <n v="10"/>
    <n v="12"/>
    <n v="10"/>
    <n v="3"/>
    <n v="2386566"/>
    <s v="UNIDAD"/>
    <s v="NO SOLICITADAS"/>
  </r>
  <r>
    <x v="38"/>
    <s v="02-01-01-004-010"/>
    <s v="02-01-01-004-010-04"/>
    <s v="Activos fijos - Equipo militar y de seguridad"/>
    <s v="SIPS KIT UNIVERSAL NETWORK EDGE CONTROLLER TIPO3"/>
    <n v="46171619"/>
    <s v="SELECCIÓN ABREVIADA SUBASTA INVERSA (NO DISPONIBLE)"/>
    <n v="10"/>
    <n v="12"/>
    <n v="10"/>
    <n v="3"/>
    <n v="43952286.660000004"/>
    <s v="UNIDAD"/>
    <s v="NO SOLICITADAS"/>
  </r>
  <r>
    <x v="38"/>
    <s v="02-01-01-004-010"/>
    <s v="02-01-01-004-010-04"/>
    <s v="Activos fijos - Equipo militar y de seguridad"/>
    <s v="SIPS KIT UNIVERSAL NETWORK EDGE CONTROLLER TIPOA"/>
    <n v="46171619"/>
    <s v="SELECCIÓN ABREVIADA SUBASTA INVERSA (NO DISPONIBLE)"/>
    <n v="10"/>
    <n v="12"/>
    <n v="10"/>
    <n v="1"/>
    <n v="6066423.96"/>
    <s v="UNIDAD"/>
    <s v="NO SOLICITADAS"/>
  </r>
  <r>
    <x v="38"/>
    <s v="02-01-01-004-010"/>
    <s v="02-01-01-004-010-04"/>
    <s v="Activos fijos - Equipo militar y de seguridad"/>
    <s v="SIPS TORNIQUETE DE TRIPODE"/>
    <n v="46171619"/>
    <s v="SELECCIÓN ABREVIADA SUBASTA INVERSA (NO DISPONIBLE)"/>
    <n v="10"/>
    <n v="12"/>
    <n v="10"/>
    <n v="3"/>
    <n v="45412077.990000002"/>
    <s v="UNIDAD"/>
    <s v="NO SOLICITADAS"/>
  </r>
  <r>
    <x v="38"/>
    <s v="02-01-01-004-005"/>
    <s v="02-01-01-004-005-02"/>
    <s v="Activos fijos - Maquinaria de informática y sus partes, piezas y accesorios"/>
    <s v="IMPRESORA MULTIFUNCIONAL LASER"/>
    <n v="43212110"/>
    <s v="SELECCIÓN ABREVIADA - ACUERDO MARCO"/>
    <n v="11"/>
    <n v="12"/>
    <n v="16"/>
    <n v="1"/>
    <n v="1075000"/>
    <s v="UNIDAD"/>
    <s v=""/>
  </r>
  <r>
    <x v="38"/>
    <s v="02-02-02-008-004"/>
    <s v="02-02-02-008-004-03"/>
    <s v="Adquisición de servicios - Servicios de contenidos en línea (on-line)"/>
    <s v="SERVICIO BACK UP EN NUBE"/>
    <n v="43212201"/>
    <s v="SELECCIÓN ABREVIADA - ACUERDO MARCO"/>
    <n v="0"/>
    <n v="0"/>
    <n v="10"/>
    <n v="1"/>
    <n v="92277053"/>
    <s v="GLOBAL"/>
    <s v="NO SOLICITADAS"/>
  </r>
  <r>
    <x v="38"/>
    <s v="02-02-01-004-007"/>
    <s v="02-02-01-004-007-08"/>
    <s v="Materiales y suministros - Paquetes de software"/>
    <s v="ACTUALIZACIÓN LICENCIAS DC-CAD3"/>
    <n v="43232604"/>
    <s v="CONTRATACIÓN DIRECTA"/>
    <n v="6"/>
    <n v="12"/>
    <n v="10"/>
    <n v="1"/>
    <n v="19331550"/>
    <s v="GLOBAL"/>
    <s v="NO SOLICITADAS"/>
  </r>
  <r>
    <x v="38"/>
    <s v="02-01-01-006-002"/>
    <s v="02-01-01-006-002-03-1-01"/>
    <s v="Activos fijos - Paquetes de software"/>
    <s v="Licencias Windows 10  Proffesional:  Microsoft®WindowsProfessi onal 10 Sngl OLP 1License  NoLevel Legalization  GetGenuine"/>
    <n v="43231513"/>
    <s v="SELECCIÓN ABREVIADA - ACUERDO MARCO"/>
    <n v="11"/>
    <n v="12"/>
    <n v="10"/>
    <n v="10"/>
    <n v="6834867.4000000004"/>
    <s v="GLOBAL"/>
    <s v="NO SOLICITADAS"/>
  </r>
  <r>
    <x v="38"/>
    <s v="02-02-02-008-004"/>
    <s v="02-02-02-008-004-03"/>
    <s v="Adquisición de servicios - Servicios de contenidos en línea (on-line)"/>
    <s v="Suscripciones Office365 E3: Microsoft®O365E3Open ShrdSvr MonthlySubscriptionsVolumeLicense Government OLP 1License NoLevel Qualified Annual"/>
    <n v="81112500"/>
    <s v="SELECCIÓN ABREVIADA - ACUERDO MARCO"/>
    <n v="11"/>
    <n v="12"/>
    <n v="10"/>
    <n v="1"/>
    <n v="6503486356.5400009"/>
    <s v="GLOBAL"/>
    <s v="NO SOLICITADAS"/>
  </r>
  <r>
    <x v="38"/>
    <s v="02-01-01-004-009"/>
    <s v="02-01-01-004-009-06"/>
    <s v="Activos fijos - Aeronaves y naves espaciales, y sus partes y piezas"/>
    <s v="Adquisición de Antena GNSS, y sus respectivos accesorios (Elemento accesorio del DRON 300RTK)"/>
    <s v="43221722_x000a_26111701_x000a_43202005"/>
    <s v="MÍNIMA CUANTÍA"/>
    <n v="12"/>
    <n v="12"/>
    <n v="10"/>
    <n v="1"/>
    <n v="29572000"/>
    <s v="UNIDAD"/>
    <s v="NO SOLICITADAS"/>
  </r>
  <r>
    <x v="38"/>
    <s v="02-01-01-006-002"/>
    <s v="02-01-01-006-002-03-1-01"/>
    <s v="Activos fijos - Paquetes de software"/>
    <s v="Microsoft®SQLSvrEnterpriseCore 2019 Government OLP_x000a_2Licenses NoLevel CoreLic Qualified "/>
    <n v="43231513"/>
    <s v="SELECCIÓN ABREVIADA - ACUERDO MARCO"/>
    <n v="12"/>
    <n v="12"/>
    <n v="10"/>
    <n v="2"/>
    <n v="110027005.3"/>
    <s v="UNIDAD"/>
    <s v="NO SOLICITADAS"/>
  </r>
  <r>
    <x v="38"/>
    <s v="02-01-01-006-002"/>
    <s v="02-01-01-006-002-03-1-01"/>
    <s v="Activos fijos - Paquetes de software"/>
    <s v="Microsoft®ProjectStandard 2019 Government OLP_x000a_1License NoLeve"/>
    <n v="43231513"/>
    <s v="SELECCIÓN ABREVIADA - ACUERDO MARCO"/>
    <n v="12"/>
    <n v="12"/>
    <n v="10"/>
    <n v="5"/>
    <n v="13774126.449999999"/>
    <s v="UNIDAD"/>
    <s v="NO SOLICITADAS"/>
  </r>
  <r>
    <x v="38"/>
    <s v="02-01-01-006-002"/>
    <s v="02-01-01-006-002-03-1-01"/>
    <s v="Activos fijos - Paquetes de software"/>
    <s v="Microsoft®Windows®ServerCAL 2019 Government OLP_x000a_1License NoLevel UsrCAL"/>
    <n v="43231513"/>
    <s v="SELECCIÓN ABREVIADA - ACUERDO MARCO"/>
    <n v="12"/>
    <n v="12"/>
    <n v="10"/>
    <n v="42"/>
    <n v="7929487.0199999996"/>
    <s v="UNIDAD"/>
    <s v="NO SOLICITADAS"/>
  </r>
  <r>
    <x v="38"/>
    <s v="02-01-01-006-002"/>
    <s v="02-01-01-006-002-03-1-01"/>
    <s v="Activos fijos - Paquetes de software"/>
    <s v="Microsoft®SQLSvrEnterpriseCore 2019 Government OLP_x000a_2Licenses NoLevel CoreLic Qualified"/>
    <n v="43231513"/>
    <s v="SELECCIÓN ABREVIADA - ACUERDO MARCO"/>
    <n v="12"/>
    <n v="12"/>
    <n v="16"/>
    <n v="4"/>
    <n v="220054010.59999999"/>
    <s v="UNIDAD"/>
    <s v="NO SOLICITADAS"/>
  </r>
  <r>
    <x v="38"/>
    <s v="02-01-01-006-002"/>
    <s v="02-01-01-006-002-03-1-01"/>
    <s v="Activos fijos - Paquetes de software"/>
    <s v="Microsoft®Office 2019 Government OLP 1License_x000a_NoLeve"/>
    <n v="43231513"/>
    <s v="SELECCIÓN ABREVIADA - ACUERDO MARCO"/>
    <n v="12"/>
    <n v="12"/>
    <n v="16"/>
    <n v="1"/>
    <n v="1804450.34"/>
    <s v="UNIDAD"/>
    <s v="NO SOLICITADAS"/>
  </r>
  <r>
    <x v="38"/>
    <s v="02-01-01-006-002"/>
    <s v="02-01-01-006-002-03-1-01"/>
    <s v="Activos fijos - Paquetes de software"/>
    <s v="Microsoft®Windows®ServerCAL 2019 Government OLP_x000a_1License NoLevel UsrCAL "/>
    <n v="43231513"/>
    <s v="SELECCIÓN ABREVIADA - ACUERDO MARCO"/>
    <n v="12"/>
    <n v="12"/>
    <n v="16"/>
    <n v="269"/>
    <n v="50786476.390000001"/>
    <s v="UNIDAD"/>
    <s v="NO SOLICITADAS"/>
  </r>
  <r>
    <x v="38"/>
    <s v="02-02-02-008-004"/>
    <s v="02-02-02-008-004-03"/>
    <s v="Adquisición de servicios - Servicios de contenidos en línea (on-line)"/>
    <s v="Suscripciones Office365 E3: Microsoft®O365E3Open ShrdSvr MonthlySubscriptionsVolumeLicense Government OLP 1License NoLevel Qualified Annual"/>
    <n v="81112500"/>
    <s v="SELECCIÓN ABREVIADA - ACUERDO MARCO"/>
    <n v="0"/>
    <n v="0"/>
    <n v="16"/>
    <n v="1"/>
    <n v="5509743.46"/>
    <s v="GLOBAL"/>
    <s v=""/>
  </r>
  <r>
    <x v="38"/>
    <s v="02-02-02-008-004"/>
    <s v="02-02-02-008-004-03"/>
    <s v="Adquisición de servicios - Servicios de contenidos en línea (on-line)"/>
    <s v="PRODUCTOS MICROSOFT"/>
    <n v="43231513"/>
    <s v="SELECCIÓN ABREVIADA - ACUERDO MARCO"/>
    <n v="12"/>
    <n v="12"/>
    <n v="10"/>
    <n v="1"/>
    <n v="396882955.80000001"/>
    <s v="GLOBAL"/>
    <s v="NO SOLICITADAS"/>
  </r>
  <r>
    <x v="38"/>
    <s v="02-02-02-008-004"/>
    <s v="02-02-02-008-004-03"/>
    <s v="Adquisición de servicios - Servicios de contenidos en línea (on-line)"/>
    <s v="SOPORTE PREMIER MICROSOFT"/>
    <n v="43231513"/>
    <s v="SELECCIÓN ABREVIADA - ACUERDO MARCO"/>
    <n v="12"/>
    <n v="12"/>
    <n v="10"/>
    <n v="1"/>
    <n v="630066348.79999995"/>
    <s v="GLOBAL"/>
    <s v="NO SOLICITADAS"/>
  </r>
  <r>
    <x v="38"/>
    <s v="02-01-01-006-002"/>
    <s v="02-01-01-006-002-03-1-01"/>
    <s v="Activos fijos - Paquetes de software"/>
    <s v="Microsoft®Office 2019 Government OLP 1License NoLeve"/>
    <n v="43231513"/>
    <s v="SELECCIÓN ABREVIADA - ACUERDO MARCO"/>
    <n v="0"/>
    <n v="0"/>
    <n v="10"/>
    <n v="10"/>
    <n v="18044503.399999999"/>
    <s v="GLOBAL"/>
    <s v=""/>
  </r>
  <r>
    <x v="38"/>
    <s v="02-01-01-006-002"/>
    <s v="02-01-01-006-002-03-1-01"/>
    <s v="Activos fijos - Paquetes de software"/>
    <s v="IMPREVISTOS CPA No. 743"/>
    <n v="0"/>
    <n v="0"/>
    <n v="0"/>
    <n v="0"/>
    <n v="10"/>
    <n v="1"/>
    <n v="27336.01"/>
    <s v="GLOBAL"/>
    <s v=""/>
  </r>
  <r>
    <x v="38"/>
    <s v="02-01-01-006-002"/>
    <s v="02-01-01-006-002-03-1-01"/>
    <s v="Activos fijos - Paquetes de software"/>
    <s v="IMPREVISTOS CPA No. 743"/>
    <n v="0"/>
    <n v="0"/>
    <n v="0"/>
    <n v="0"/>
    <n v="16"/>
    <n v="1"/>
    <n v="2748"/>
    <s v="GLOBAL"/>
    <s v=""/>
  </r>
  <r>
    <x v="38"/>
    <s v="02-01-01-006-002"/>
    <s v="02-01-01-006-002-03-1-01"/>
    <s v="Activos fijos - Paquetes de software"/>
    <s v="IMPREVISTOS CPA No. 670"/>
    <n v="0"/>
    <n v="0"/>
    <n v="0"/>
    <n v="0"/>
    <n v="10"/>
    <n v="1"/>
    <n v="18757781"/>
    <s v="GLOBAL"/>
    <s v=""/>
  </r>
  <r>
    <x v="38"/>
    <s v="02-01-01-004-006"/>
    <s v="02-01-01-004-006-02"/>
    <s v="Activos fijos - Aparatos de control eléctrico y distribución de electricidad y sus partes y piezas"/>
    <s v="IMPREVISTOS CPA No. 670"/>
    <n v="0"/>
    <n v="0"/>
    <n v="0"/>
    <n v="0"/>
    <n v="10"/>
    <n v="1"/>
    <n v="624347.15"/>
    <s v="GLOBAL"/>
    <s v=""/>
  </r>
  <r>
    <x v="38"/>
    <s v="02-01-01-004-005"/>
    <s v="02-01-01-004-005-02"/>
    <s v="Activos fijos - Maquinaria de informática y sus partes, piezas y accesorios"/>
    <s v="IMPREVISTOS CPA"/>
    <n v="0"/>
    <n v="0"/>
    <n v="0"/>
    <n v="0"/>
    <n v="10"/>
    <n v="1"/>
    <n v="4008391.23"/>
    <s v="GLOBAL"/>
    <s v=""/>
  </r>
  <r>
    <x v="39"/>
    <s v="1502-0100-30-0-1502123-02"/>
    <s v="02-02-02-008-003-01-6"/>
    <s v="ADQUISICIÓN DE BIENES Y SERVICIOS - CENTROS DE OPERACIONES CIBERNÉTICAS CONSTRUIDOS Y DOTADOS - FORTALECIMIENTO DE LA INTELIGENCIA,CONTRAINTELIGENCIA Y CIBERINTELIGENCIA DE LA FAC  NACIONAL"/>
    <s v="ADQUISICIÓN DE UN SERVICIO DE CIBERSEGURIDAD BASADO EN ANALISIS DE COMPORTAMIENTO DE USUARIOS E IDENTIDADES CON CAPACIDAD AUTOMATIZADA DE ORQUESTACIÓN Y RESPUESTA."/>
    <n v="43222634"/>
    <s v="LICITACIÓN PÚBLICA"/>
    <n v="1"/>
    <n v="6"/>
    <n v="11"/>
    <n v="1"/>
    <n v="445461307.38999999"/>
    <s v="GLOBAL"/>
    <m/>
  </r>
  <r>
    <x v="39"/>
    <s v="1502-0100-31-0-1502122-02"/>
    <s v="02-02-02-008-007-01-5"/>
    <s v="ADQUISICIÓN DE BIENES Y SERVICIOS - SERVICIO DE INFORMACIÓN METEREOLÓGICOY CARTOGRÁFICO PARA LA NAVEGACIÓN AÉREA - FORTALECIMIENTO Y SOPORTE DE LOS SERVICIOS A LA NAVEGACION AÉREA DE LA FUERZA AÉREA PARA LA AVIACIÓN DE ESTADO A NIVEL  NACIONAL"/>
    <s v="SOPORTE Y REVISIÓN SENSORES CARTOGRÁFICOS"/>
    <n v="73152103"/>
    <s v="MÍNIMA CUANTÍA"/>
    <n v="2"/>
    <n v="6"/>
    <n v="11"/>
    <n v="1"/>
    <n v="60314892"/>
    <s v="GLOBAL"/>
    <s v="NO SOLICITADAS"/>
  </r>
  <r>
    <x v="39"/>
    <s v="1502-0100-31-0-1502122-02"/>
    <s v="02-01-01-004-008-02"/>
    <s v="ADQUISICIÓN DE BIENES Y SERVICIOS - SERVICIO DE INFORMACIÓN METEREOLÓGICOY CARTOGRÁFICO PARA LA NAVEGACIÓN AÉREA - FORTALECIMIENTO Y SOPORTE DE LOS SERVICIOS A LA NAVEGACION AÉREA DE LA FUERZA AÉREA PARA LA AVIACIÓN DE ESTADO A NIVEL  NACIONAL"/>
    <s v="ADQUISICIÓN HERRAMIENTAS TOPOGRÁFICAS GEODÉSICAS Y EQUIPOS DE RECOLECCIÓN DE DATOS GEOGRÁFICOS PARA LA DIRECCIÓN DE NAVEGACIÓN AÉREA"/>
    <n v="43221722"/>
    <s v="SELECCIÓN ABREVIADA MENOR CUANTÍA"/>
    <n v="1"/>
    <n v="6"/>
    <n v="11"/>
    <n v="1"/>
    <n v="323932280"/>
    <s v="GLOBAL"/>
    <s v="NO SOLICITADAS"/>
  </r>
  <r>
    <x v="39"/>
    <s v="1502-0100-37-0-1502128-02"/>
    <s v="02-01-01-006-002-03-1-01"/>
    <s v="ADQUISICIÓN DE BIENES Y SERVICIOS - SERVICIO DE SEGURIDAD Y DEFENSA DE LAS UNIDADES MILITARES - INCREMENTO DE LA CAPACIDAD DE SEGURIDAD Y DEFENSA DE LA FUERZA AEREA COLOMBIANA  NACIONAL"/>
    <s v="SIPS LICENCIAMIENTO VMS-ISS"/>
    <n v="43231512"/>
    <s v="SELECCIÓN ABREVIADA SUBASTA INVERSA (NO DISPONIBLE)"/>
    <n v="3"/>
    <n v="6"/>
    <n v="11"/>
    <n v="1"/>
    <n v="143871000"/>
    <s v="GLOBAL"/>
    <s v="NO SOLICITADAS"/>
  </r>
  <r>
    <x v="39"/>
    <s v="1599-0100-1-0-1599076-02"/>
    <s v="02-01-01-006-002-03-1-01"/>
    <s v="ADQUISICIÓN DE BIENES Y SERVICIOS - SERVICIOS TECNOLÓGICOS - FORTALECIMIENTO DE LA PLATAFORMA TECNOLÓGICA PARA EL ACCESO A RECURSOS Y SERVICIOS TIC E IMPLEMENTACIÓN DE NUEVAS TECNOLOGÍAS EN LA FUERZA AÉREA COLOMBIANA A NIVEL   NACIONAL"/>
    <s v="PLATAFORMA DE GESTIÓN DE CONTENIDO EMPRESARIAL Y MODELAMIENTO DE PROCESOS"/>
    <n v="43232202"/>
    <s v="LICITACIÓN PÚBLICA"/>
    <n v="1"/>
    <n v="6"/>
    <n v="11"/>
    <n v="1"/>
    <n v="1110969000"/>
    <s v="GLOBAL"/>
    <s v="SI APROBADAS"/>
  </r>
  <r>
    <x v="39"/>
    <s v="1599-0100-1-0-1599076-02"/>
    <s v="02-02-01-004-007-08"/>
    <s v="ADQUISICIÓN DE BIENES Y SERVICIOS - SERVICIOS TECNOLÓGICOS - FORTALECIMIENTO DE LA PLATAFORMA TECNOLÓGICA PARA EL ACCESO A RECURSOS Y SERVICIOS TIC E IMPLEMENTACIÓN DE NUEVAS TECNOLOGÍAS EN LA FUERZA AÉREA COLOMBIANA A NIVEL   NACIONAL"/>
    <s v="RENOVACIÓN LICENCIAMIENTO ON PREMISE UBL PLATAFORMA BIZAGI POR SUSCRIPCIÓN"/>
    <n v="43232202"/>
    <s v="CONTRATACIÓN DIRECTA"/>
    <n v="3"/>
    <n v="6"/>
    <n v="11"/>
    <n v="1"/>
    <n v="870031000"/>
    <s v="GLOBAL"/>
    <s v="NO SOLICITADAS"/>
  </r>
  <r>
    <x v="39"/>
    <s v="1599-0100-1-0-1599076-02"/>
    <s v="02-01-01-004-005-02"/>
    <s v="ADQUISICIÓN DE BIENES Y SERVICIOS - SERVICIOS TECNOLÓGICOS - FORTALECIMIENTO DE LA PLATAFORMA TECNOLÓGICA PARA EL ACCESO A RECURSOS Y SERVICIOS TIC E IMPLEMENTACIÓN DE NUEVAS TECNOLOGÍAS EN LA FUERZA AÉREA COLOMBIANA A NIVEL   NACIONAL"/>
    <s v="FORTALECIMIENTO DE LA_x000a_INFRAESTRUCTURA DE SEGURIDAD_x000a_(FISICA Y VIRTUAL) PARA EL ACCESO A_x000a_LA INFORMACIÓN. - COMPRA EQUIPO_x000a_DE SISTEMAS  (ADQUISICIÓN COMPUTADORES PORTATILES DE ALTO RENDIMIENTO) "/>
    <n v="43211508"/>
    <s v="SELECCIÓN ABREVIADA - ACUERDO MARCO"/>
    <n v="3"/>
    <n v="6"/>
    <n v="11"/>
    <n v="85"/>
    <n v="242275755"/>
    <s v="GLOBAL"/>
    <s v="NO SOLICITADAS"/>
  </r>
  <r>
    <x v="39"/>
    <s v="1599-0100-1-0-1599076-02"/>
    <s v="02-01-01-004-007-02"/>
    <s v="ADQUISICIÓN DE BIENES Y SERVICIOS - SERVICIOS TECNOLÓGICOS - FORTALECIMIENTO DE LA PLATAFORMA TECNOLÓGICA PARA EL ACCESO A RECURSOS Y SERVICIOS TIC E IMPLEMENTACIÓN DE NUEVAS TECNOLOGÍAS EN LA FUERZA AÉREA COLOMBIANA A NIVEL   NACIONAL"/>
    <s v="AFINAMIENTO  Y OPTIMIZACION REDES DE VOZ Y DATOS  DE LA FAC - COMPRA EQUIPO DE COMUNICACIÓN (SWITCH BORDE 48 PUERTOS)"/>
    <n v="43222609"/>
    <s v="SELECCIÓN ABREVIADA MENOR CUANTÍA"/>
    <n v="3"/>
    <n v="6"/>
    <n v="11"/>
    <n v="7"/>
    <n v="35000000"/>
    <s v="GLOBAL"/>
    <s v="NO SOLICITADAS"/>
  </r>
  <r>
    <x v="39"/>
    <s v="1599-0100-1-0-1599076-02"/>
    <s v="02-01-01-004-007-02"/>
    <s v="ADQUISICIÓN DE BIENES Y SERVICIOS - SERVICIOS TECNOLÓGICOS - FORTALECIMIENTO DE LA PLATAFORMA TECNOLÓGICA PARA EL ACCESO A RECURSOS Y SERVICIOS TIC E IMPLEMENTACIÓN DE NUEVAS TECNOLOGÍAS EN LA FUERZA AÉREA COLOMBIANA A NIVEL   NACIONAL"/>
    <s v="AFINAMIENTO  Y OPTIMIZACION REDES DE VOZ Y DATOS  DE LA FAC - COMPRA EQUIPO DE COMUNICACIÓN (SWITCH BORDE 24 PUERTOS)"/>
    <n v="43222609"/>
    <s v="SELECCIÓN ABREVIADA MENOR CUANTÍA"/>
    <n v="3"/>
    <n v="6"/>
    <n v="11"/>
    <n v="38"/>
    <n v="321100000"/>
    <s v="GLOBAL"/>
    <s v="NO SOLICITADAS"/>
  </r>
  <r>
    <x v="39"/>
    <s v="1599-0100-1-0-1599076-02"/>
    <s v="02-01-01-004-007-02"/>
    <s v="ADQUISICIÓN DE BIENES Y SERVICIOS - SERVICIOS TECNOLÓGICOS - FORTALECIMIENTO DE LA PLATAFORMA TECNOLÓGICA PARA EL ACCESO A RECURSOS Y SERVICIOS TIC E IMPLEMENTACIÓN DE NUEVAS TECNOLOGÍAS EN LA FUERZA AÉREA COLOMBIANA A NIVEL   NACIONAL"/>
    <s v="AFINAMIENTO  Y OPTIMIZACION REDES DE VOZ Y DATOS  DE LA FAC - COMPRA EQUIPO DE COMUNICACIÓN (SWITCH BORDE 12 PUERTOS)"/>
    <n v="43222609"/>
    <s v="SELECCIÓN ABREVIADA MENOR CUANTÍA"/>
    <n v="3"/>
    <n v="6"/>
    <n v="11"/>
    <n v="84"/>
    <n v="369600000"/>
    <s v="GLOBAL"/>
    <s v="NO SOLICITADAS"/>
  </r>
  <r>
    <x v="39"/>
    <s v="1599-0100-1-0-1599076-02"/>
    <s v="02-01-01-004-007-02"/>
    <s v="ADQUISICIÓN DE BIENES Y SERVICIOS - SERVICIOS TECNOLÓGICOS - FORTALECIMIENTO DE LA PLATAFORMA TECNOLÓGICA PARA EL ACCESO A RECURSOS Y SERVICIOS TIC E IMPLEMENTACIÓN DE NUEVAS TECNOLOGÍAS EN LA FUERZA AÉREA COLOMBIANA A NIVEL   NACIONAL"/>
    <s v="AFINAMIENTO  Y OPTIMIZACION REDES DE VOZ Y DATOS  DE LA FAC - COMPRA EQUIPO DE COMUNICACIÓN (ACCESS POINT INDOOR)"/>
    <n v="43222640"/>
    <s v="SELECCIÓN ABREVIADA MENOR CUANTÍA"/>
    <n v="3"/>
    <n v="6"/>
    <n v="11"/>
    <n v="10"/>
    <n v="38000000"/>
    <s v="GLOBAL"/>
    <s v="NO SOLICITADAS"/>
  </r>
  <r>
    <x v="39"/>
    <s v="1599-0100-1-0-1599076-02"/>
    <s v="02-01-01-004-007-02"/>
    <s v="ADQUISICIÓN DE BIENES Y SERVICIOS - SERVICIOS TECNOLÓGICOS - FORTALECIMIENTO DE LA PLATAFORMA TECNOLÓGICA PARA EL ACCESO A RECURSOS Y SERVICIOS TIC E IMPLEMENTACIÓN DE NUEVAS TECNOLOGÍAS EN LA FUERZA AÉREA COLOMBIANA A NIVEL   NACIONAL"/>
    <s v="AFINAMIENTO  Y OPTIMIZACION REDES DE VOZ Y DATOS  DE LA FAC - COMPRA EQUIPO DE COMUNICACIÓN (ACCESS POINT OUTDOOR)"/>
    <n v="43222640"/>
    <s v="SELECCIÓN ABREVIADA MENOR CUANTÍA"/>
    <n v="3"/>
    <n v="6"/>
    <n v="11"/>
    <n v="2"/>
    <n v="4600000"/>
    <s v="GLOBAL"/>
    <s v="NO SOLICITADAS"/>
  </r>
  <r>
    <x v="39"/>
    <s v="1502-0100-29-0-1502133-02"/>
    <s v="02-01-01-004-007-02"/>
    <s v="ADQUISICIÓN DE BIENES Y SERVICIOS - SERVICIOS DE COMUNICACIONES Y CONTROL DEL ESPACIO AÉREO - FORTALECIMIENTO DEL MANDO Y CONTROL DE LA FUERZA AÉREA COLOMBIANA A NIVEL  NACIONAL"/>
    <s v="HUB SATELITAL(NETWORK SEGMENT)"/>
    <n v="43221710"/>
    <s v="CONTRATACIÓN DIRECTA"/>
    <n v="2"/>
    <n v="6"/>
    <n v="11"/>
    <n v="1"/>
    <n v="2577418980"/>
    <s v="GLOBAL"/>
    <s v="NO SOLICITADAS"/>
  </r>
  <r>
    <x v="39"/>
    <s v="1502-0100-29-0-1502133-02"/>
    <s v="02-01-01-004-007-02"/>
    <s v="ADQUISICIÓN DE BIENES Y SERVICIOS - SERVICIOS DE COMUNICACIONES Y CONTROL DEL ESPACIO AÉREO - FORTALECIMIENTO DEL MANDO Y CONTROL DE LA FUERZA AÉREA COLOMBIANA A NIVEL  NACIONAL"/>
    <s v="HUB SATELITAL (MODEM SATELITAL)"/>
    <n v="43221711"/>
    <s v="CONTRATACIÓN DIRECTA"/>
    <n v="2"/>
    <n v="6"/>
    <n v="11"/>
    <n v="60"/>
    <n v="422581020"/>
    <s v="GLOBAL"/>
    <s v="NO SOLICITADAS"/>
  </r>
  <r>
    <x v="39"/>
    <s v="1502-0100-37-0-1502128-02"/>
    <s v="02-01-01-004-006-02"/>
    <s v="ADQUISICIÓN DE BIENES Y SERVICIOS - SERVICIO DE SEGURIDAD Y DEFENSA DE LAS UNIDADES MILITARES - INCREMENTO DE LA CAPACIDAD DE SEGURIDAD Y DEFENSA DE LA FUERZA AEREA COLOMBIANA  NACIONAL"/>
    <s v="UPS 1.5 KVA"/>
    <n v="39121011"/>
    <s v="SELECCIÓN ABREVIADA SUBASTA INVERSA (NO DISPONIBLE)"/>
    <n v="3"/>
    <n v="6"/>
    <n v="11"/>
    <n v="19"/>
    <n v="45022291.509999998"/>
    <s v="GLOBAL"/>
    <s v="NO SOLICITADAS"/>
  </r>
  <r>
    <x v="39"/>
    <s v="1502-0100-37-0-1502128-02"/>
    <s v="02-01-01-004-007-02"/>
    <s v="ADQUISICIÓN DE BIENES Y SERVICIOS - SERVICIO DE SEGURIDAD Y DEFENSA DE LAS UNIDADES MILITARES - INCREMENTO DE LA CAPACIDAD DE SEGURIDAD Y DEFENSA DE LA FUERZA AEREA COLOMBIANA  NACIONAL"/>
    <s v="SIPS NETWORK CAMERA MKIII (LPR) VEHICULAR "/>
    <n v="46171610"/>
    <s v="SELECCIÓN ABREVIADA SUBASTA INVERSA (NO DISPONIBLE)"/>
    <n v="3"/>
    <n v="6"/>
    <n v="11"/>
    <n v="2"/>
    <n v="13909209.619999999"/>
    <s v="GLOBAL"/>
    <s v="NO SOLICITADAS"/>
  </r>
  <r>
    <x v="39"/>
    <s v="1502-0100-37-0-1502128-02"/>
    <s v="02-01-01-004-007-02"/>
    <s v="ADQUISICIÓN DE BIENES Y SERVICIOS - SERVICIO DE SEGURIDAD Y DEFENSA DE LAS UNIDADES MILITARES - INCREMENTO DE LA CAPACIDAD DE SEGURIDAD Y DEFENSA DE LA FUERZA AEREA COLOMBIANA  NACIONAL"/>
    <s v="SIPS NETWORK CAMERA (FR) FACIAL"/>
    <n v="46171610"/>
    <s v="SELECCIÓN ABREVIADA SUBASTA INVERSA (NO DISPONIBLE)"/>
    <n v="3"/>
    <n v="6"/>
    <n v="11"/>
    <n v="8"/>
    <n v="33726470"/>
    <s v="GLOBAL"/>
    <s v="NO SOLICITADAS"/>
  </r>
  <r>
    <x v="39"/>
    <s v="1502-0100-37-0-1502128-02"/>
    <s v="02-01-01-004-007-02"/>
    <s v="ADQUISICIÓN DE BIENES Y SERVICIOS - SERVICIO DE SEGURIDAD Y DEFENSA DE LAS UNIDADES MILITARES - INCREMENTO DE LA CAPACIDAD DE SEGURIDAD Y DEFENSA DE LA FUERZA AEREA COLOMBIANA  NACIONAL"/>
    <s v="SIPS NETWORK CAMERA PTZ EXTERIOR "/>
    <n v="46171610"/>
    <s v="SELECCIÓN ABREVIADA SUBASTA INVERSA (NO DISPONIBLE)"/>
    <n v="3"/>
    <n v="6"/>
    <n v="11"/>
    <n v="6"/>
    <n v="115645711.85999998"/>
    <s v="GLOBAL"/>
    <s v="NO SOLICITADAS"/>
  </r>
  <r>
    <x v="39"/>
    <s v="1502-0100-37-0-1502128-02"/>
    <s v="02-01-01-004-007-02"/>
    <s v="ADQUISICIÓN DE BIENES Y SERVICIOS - SERVICIO DE SEGURIDAD Y DEFENSA DE LAS UNIDADES MILITARES - INCREMENTO DE LA CAPACIDAD DE SEGURIDAD Y DEFENSA DE LA FUERZA AEREA COLOMBIANA  NACIONAL"/>
    <s v="CODIFICADOR DE VIDEO AXIS"/>
    <n v="46171610"/>
    <s v="SELECCIÓN ABREVIADA SUBASTA INVERSA (NO DISPONIBLE)"/>
    <n v="3"/>
    <n v="6"/>
    <n v="11"/>
    <n v="8"/>
    <n v="10704780.960000001"/>
    <s v="GLOBAL"/>
    <s v="NO SOLICITADAS"/>
  </r>
  <r>
    <x v="39"/>
    <s v="1502-0100-37-0-1502128-02"/>
    <s v="02-01-01-004-007-02"/>
    <s v="ADQUISICIÓN DE BIENES Y SERVICIOS - SERVICIO DE SEGURIDAD Y DEFENSA DE LAS UNIDADES MILITARES - INCREMENTO DE LA CAPACIDAD DE SEGURIDAD Y DEFENSA DE LA FUERZA AEREA COLOMBIANA  NACIONAL"/>
    <s v="SIPS CAMARA FLIR (TERMICA 90º) "/>
    <n v="46171610"/>
    <s v="SELECCIÓN ABREVIADA SUBASTA INVERSA (NO DISPONIBLE)"/>
    <n v="3"/>
    <n v="6"/>
    <n v="11"/>
    <n v="2"/>
    <n v="26057878.280000001"/>
    <s v="GLOBAL"/>
    <s v="NO SOLICITADAS"/>
  </r>
  <r>
    <x v="39"/>
    <s v="1502-0100-37-0-1502128-02"/>
    <s v="02-01-01-004-007-02"/>
    <s v="ADQUISICIÓN DE BIENES Y SERVICIOS - SERVICIO DE SEGURIDAD Y DEFENSA DE LAS UNIDADES MILITARES - INCREMENTO DE LA CAPACIDAD DE SEGURIDAD Y DEFENSA DE LA FUERZA AEREA COLOMBIANA  NACIONAL"/>
    <s v="SIPS NETWORK CAMERA DOMO EXTERIORES (IR)"/>
    <n v="46171610"/>
    <s v="SELECCIÓN ABREVIADA SUBASTA INVERSA (NO DISPONIBLE)"/>
    <n v="3"/>
    <n v="6"/>
    <n v="11"/>
    <n v="21"/>
    <n v="116766374.55"/>
    <s v="GLOBAL"/>
    <s v="NO SOLICITADAS"/>
  </r>
  <r>
    <x v="39"/>
    <s v="1502-0100-37-0-1502128-02"/>
    <s v="02-01-01-004-007-02"/>
    <s v="ADQUISICIÓN DE BIENES Y SERVICIOS - SERVICIO DE SEGURIDAD Y DEFENSA DE LAS UNIDADES MILITARES - INCREMENTO DE LA CAPACIDAD DE SEGURIDAD Y DEFENSA DE LA FUERZA AEREA COLOMBIANA  NACIONAL"/>
    <s v="SIPS MULTI SPECTRAL PTZ CAMERA (TERMICA 360º) "/>
    <n v="46171610"/>
    <s v="SELECCIÓN ABREVIADA SUBASTA INVERSA (NO DISPONIBLE)"/>
    <n v="3"/>
    <n v="6"/>
    <n v="11"/>
    <n v="1"/>
    <n v="50942018.859999999"/>
    <s v="GLOBAL"/>
    <s v="NO SOLICITADAS"/>
  </r>
  <r>
    <x v="39"/>
    <s v="1502-0100-37-0-1502128-02"/>
    <s v="02-01-01-004-010-04"/>
    <s v="ADQUISICIÓN DE BIENES Y SERVICIOS - SERVICIO DE SEGURIDAD Y DEFENSA DE LAS UNIDADES MILITARES - INCREMENTO DE LA CAPACIDAD DE SEGURIDAD Y DEFENSA DE LA FUERZA AEREA COLOMBIANA  NACIONAL"/>
    <s v="SIPS MULTIFACTOR BIOMETRIC IRIS READER "/>
    <n v="43211718"/>
    <s v="SELECCIÓN ABREVIADA SUBASTA INVERSA (NO DISPONIBLE)"/>
    <n v="3"/>
    <n v="6"/>
    <n v="11"/>
    <n v="10"/>
    <n v="149572480.69999999"/>
    <s v="GLOBAL"/>
    <s v="NO SOLICITADAS"/>
  </r>
  <r>
    <x v="39"/>
    <s v="1502-0100-37-0-1502128-02"/>
    <s v="02-01-01-004-010-04"/>
    <s v="ADQUISICIÓN DE BIENES Y SERVICIOS - SERVICIO DE SEGURIDAD Y DEFENSA DE LAS UNIDADES MILITARES - INCREMENTO DE LA CAPACIDAD DE SEGURIDAD Y DEFENSA DE LA FUERZA AEREA COLOMBIANA  NACIONAL"/>
    <s v="SIPS AREA IMAGING SCANNER"/>
    <n v="43211718"/>
    <s v="SELECCIÓN ABREVIADA SUBASTA INVERSA (NO DISPONIBLE)"/>
    <n v="3"/>
    <n v="6"/>
    <n v="11"/>
    <n v="8"/>
    <n v="18601924.48"/>
    <s v="GLOBAL"/>
    <s v="NO SOLICITADAS"/>
  </r>
  <r>
    <x v="39"/>
    <s v="1502-0100-37-0-1502128-02"/>
    <s v="02-01-01-004-010-04"/>
    <s v="ADQUISICIÓN DE BIENES Y SERVICIOS - SERVICIO DE SEGURIDAD Y DEFENSA DE LAS UNIDADES MILITARES - INCREMENTO DE LA CAPACIDAD DE SEGURIDAD Y DEFENSA DE LA FUERZA AEREA COLOMBIANA  NACIONAL"/>
    <s v="ESCANER LECTOR DE AREA XENON (ENROLADOR)"/>
    <n v="43211718"/>
    <s v="SELECCIÓN ABREVIADA SUBASTA INVERSA (NO DISPONIBLE)"/>
    <n v="3"/>
    <n v="6"/>
    <n v="11"/>
    <n v="7"/>
    <n v="5347803.5100000007"/>
    <s v="GLOBAL"/>
    <s v="NO SOLICITADAS"/>
  </r>
  <r>
    <x v="39"/>
    <s v="1502-0100-37-0-1502128-02"/>
    <s v="02-01-01-004-010-04"/>
    <s v="ADQUISICIÓN DE BIENES Y SERVICIOS - SERVICIO DE SEGURIDAD Y DEFENSA DE LAS UNIDADES MILITARES - INCREMENTO DE LA CAPACIDAD DE SEGURIDAD Y DEFENSA DE LA FUERZA AEREA COLOMBIANA  NACIONAL"/>
    <s v="SIPS LECTOR DE CREDENCIAL RBH"/>
    <n v="43211718"/>
    <s v="SELECCIÓN ABREVIADA SUBASTA INVERSA (NO DISPONIBLE)"/>
    <n v="3"/>
    <n v="6"/>
    <n v="11"/>
    <n v="10"/>
    <n v="7955220"/>
    <s v="GLOBAL"/>
    <s v="NO SOLICITADAS"/>
  </r>
  <r>
    <x v="39"/>
    <s v="1502-0100-37-0-1502128-02"/>
    <s v="02-01-01-004-010-04"/>
    <s v="ADQUISICIÓN DE BIENES Y SERVICIOS - SERVICIO DE SEGURIDAD Y DEFENSA DE LAS UNIDADES MILITARES - INCREMENTO DE LA CAPACIDAD DE SEGURIDAD Y DEFENSA DE LA FUERZA AEREA COLOMBIANA  NACIONAL"/>
    <s v="SIPS KIT UNIVERSAL NETWORK EDGE CONTROLLER TIPO3"/>
    <n v="46171619"/>
    <s v="SELECCIÓN ABREVIADA SUBASTA INVERSA (NO DISPONIBLE)"/>
    <n v="3"/>
    <n v="6"/>
    <n v="11"/>
    <n v="3"/>
    <n v="43952286.660000004"/>
    <s v="GLOBAL"/>
    <s v="NO SOLICITADAS"/>
  </r>
  <r>
    <x v="39"/>
    <s v="1502-0100-37-0-1502128-02"/>
    <s v="02-01-01-004-010-04"/>
    <s v="ADQUISICIÓN DE BIENES Y SERVICIOS - SERVICIO DE SEGURIDAD Y DEFENSA DE LAS UNIDADES MILITARES - INCREMENTO DE LA CAPACIDAD DE SEGURIDAD Y DEFENSA DE LA FUERZA AEREA COLOMBIANA  NACIONAL"/>
    <s v="SIPS KIT UNIVERSAL NETWORK EDGE CONTROLLER TIPOA"/>
    <n v="46171619"/>
    <s v="SELECCIÓN ABREVIADA SUBASTA INVERSA (NO DISPONIBLE)"/>
    <n v="3"/>
    <n v="6"/>
    <n v="11"/>
    <n v="5"/>
    <n v="30332119.800000001"/>
    <s v="GLOBAL"/>
    <s v="NO SOLICITADAS"/>
  </r>
  <r>
    <x v="39"/>
    <s v="1502-0100-37-0-1502128-02"/>
    <s v="02-01-01-004-010-04"/>
    <s v="ADQUISICIÓN DE BIENES Y SERVICIOS - SERVICIO DE SEGURIDAD Y DEFENSA DE LAS UNIDADES MILITARES - INCREMENTO DE LA CAPACIDAD DE SEGURIDAD Y DEFENSA DE LA FUERZA AEREA COLOMBIANA  NACIONAL"/>
    <s v="SIPS X- RAY INSPECTION SYSTEM "/>
    <n v="46171624"/>
    <s v="SELECCIÓN ABREVIADA SUBASTA INVERSA (NO DISPONIBLE)"/>
    <n v="3"/>
    <n v="6"/>
    <n v="11"/>
    <n v="1"/>
    <n v="127039955.7"/>
    <s v="GLOBAL"/>
    <s v="NO SOLICITADAS"/>
  </r>
  <r>
    <x v="39"/>
    <s v="1502-0100-37-0-1502128-02"/>
    <s v="02-01-01-004-010-04"/>
    <s v="ADQUISICIÓN DE BIENES Y SERVICIOS - SERVICIO DE SEGURIDAD Y DEFENSA DE LAS UNIDADES MILITARES - INCREMENTO DE LA CAPACIDAD DE SEGURIDAD Y DEFENSA DE LA FUERZA AEREA COLOMBIANA  NACIONAL"/>
    <s v="SIPS TORNIQUETE DE TRIPODE "/>
    <n v="46171619"/>
    <s v="SELECCIÓN ABREVIADA SUBASTA INVERSA (NO DISPONIBLE)"/>
    <n v="3"/>
    <n v="6"/>
    <n v="11"/>
    <n v="4"/>
    <n v="60549437.32"/>
    <s v="GLOBAL"/>
    <s v="NO SOLICITADAS"/>
  </r>
  <r>
    <x v="39"/>
    <s v="1502-0100-31-0-1502122-02"/>
    <s v="02-01-01-004-005-02"/>
    <s v="ADQUISICIÓN DE BIENES Y SERVICIOS - SERVICIO DE INFORMACIÓN METEREOLÓGICOY CARTOGRÁFICO PARA LA NAVEGACIÓN AÉREA - FORTALECIMIENTO Y SOPORTE DE LOS SERVICIOS A LA NAVEGACION AÉREA DE LA FUERZA AÉREA PARA LA AVIACIÓN DE ESTADO A NIVEL  NACIONAL"/>
    <s v="WORKSTATION INTERMEDIA 12 CORES - 24 HILOS (DINAV)"/>
    <n v="43211507"/>
    <s v="SELECCIÓN ABREVIADA - ACUERDO MARCO"/>
    <n v="1"/>
    <n v="6"/>
    <n v="11"/>
    <n v="4"/>
    <n v="41631112"/>
    <s v="GLOBAL"/>
    <s v="NO SOLICITADAS"/>
  </r>
  <r>
    <x v="39"/>
    <s v="1599-0100-1-0-1599076-02"/>
    <s v="02-01-01-004-005-02"/>
    <s v="ADQUISICIÓN DE BIENES Y SERVICIOS - SERVICIOS TECNOLÓGICOS - FORTALECIMIENTO DE LA PLATAFORMA TECNOLÓGICA PARA EL ACCESO A RECURSOS Y SERVICIOS TIC E IMPLEMENTACIÓN DE NUEVAS TECNOLOGÍAS EN LA FUERZA AÉREA COLOMBIANA A NIVEL   NACIONAL"/>
    <s v="COMPUTADOR PORTATIL"/>
    <n v="43211508"/>
    <s v="SELECCIÓN ABREVIADA - ACUERDO MARCO"/>
    <n v="5"/>
    <n v="6"/>
    <n v="11"/>
    <n v="3"/>
    <n v="7967361"/>
    <s v="GLOBAL"/>
    <s v="NO SOLICITADAS"/>
  </r>
  <r>
    <x v="39"/>
    <s v="1502-0100-31-0-1502122-02"/>
    <s v="02-01-01-004-005-02"/>
    <s v="ADQUISICIÓN DE BIENES Y SERVICIOS - SERVICIO DE INFORMACIÓN METEREOLÓGICOY CARTOGRÁFICO PARA LA NAVEGACIÓN AÉREA - FORTALECIMIENTO Y SOPORTE DE LOS SERVICIOS A LA NAVEGACION AÉREA DE LA FUERZA AÉREA PARA LA AVIACIÓN DE ESTADO A NIVEL  NACIONAL"/>
    <s v="COMPUTADOR PORTATIL"/>
    <n v="43211508"/>
    <s v="SELECCIÓN ABREVIADA - ACUERDO MARCO"/>
    <n v="1"/>
    <n v="6"/>
    <n v="11"/>
    <n v="1"/>
    <n v="2655787"/>
    <s v="GLOBAL"/>
    <s v="NO SOLICITADAS"/>
  </r>
  <r>
    <x v="39"/>
    <s v="1502-0100-37-0-1502128-02"/>
    <s v="02-01-01-006-002-03-1-01"/>
    <s v="ADQUISICIÓN DE BIENES Y SERVICIOS - SERVICIO DE SEGURIDAD Y DEFENSA DE LAS UNIDADES MILITARES - INCREMENTO DE LA CAPACIDAD DE SEGURIDAD Y DEFENSA DE LA FUERZA AEREA COLOMBIANA  NACIONAL"/>
    <s v="IMPREVISTOS CPA 209 VER.6"/>
    <n v="43231512"/>
    <s v="SELECCIÓN ABREVIADA SUBASTA INVERSA (NO DISPONIBLE)"/>
    <n v="3"/>
    <n v="6"/>
    <n v="11"/>
    <n v="1"/>
    <n v="3036.1899999976158"/>
    <s v="GLOBAL"/>
    <s v="NO SOLICITADAS"/>
  </r>
  <r>
    <x v="39"/>
    <s v="1599-0100-1-0-1599076-02"/>
    <s v="02-01-01-004-005-02"/>
    <s v="ADQUISICIÓN DE BIENES Y SERVICIOS - SERVICIOS TECNOLÓGICOS - FORTALECIMIENTO DE LA PLATAFORMA TECNOLÓGICA PARA EL ACCESO A RECURSOS Y SERVICIOS TIC E IMPLEMENTACIÓN DE NUEVAS TECNOLOGÍAS EN LA FUERZA AÉREA COLOMBIANA A NIVEL   NACIONAL"/>
    <s v="COMPUTADORES DE ESCRITORIO"/>
    <n v="43211507"/>
    <s v="SELECCIÓN ABREVIADA - ACUERDO MARCO"/>
    <n v="9"/>
    <n v="6"/>
    <n v="11"/>
    <n v="292"/>
    <n v="698216384"/>
    <s v="GLOBAL"/>
    <m/>
  </r>
  <r>
    <x v="39"/>
    <s v="1502-0100-31-0-1502122-02"/>
    <s v="02-01-01-004-005-02"/>
    <s v="ADQUISICIÓN DE BIENES Y SERVICIOS - SERVICIO DE INFORMACIÓN METEREOLÓGICOY CARTOGRÁFICO PARA LA NAVEGACIÓN AÉREA - FORTALECIMIENTO Y SOPORTE DE LOS SERVICIOS A LA NAVEGACION AÉREA DE LA FUERZA AÉREA PARA LA AVIACIÓN DE ESTADO A NIVEL  NACIONAL"/>
    <s v="COMPUTADOR PORTÁTIL"/>
    <n v="43211508"/>
    <s v="SELECCIÓN ABREVIADA - ACUERDO MARCO"/>
    <n v="9"/>
    <n v="6"/>
    <n v="11"/>
    <n v="1"/>
    <n v="17773.75"/>
    <s v="GLOBAL"/>
    <m/>
  </r>
  <r>
    <x v="39"/>
    <s v="1599-0100-1-0-1599076-02"/>
    <s v="02-01-01-004-005-02"/>
    <s v="ADQUISICIÓN DE BIENES Y SERVICIOS - SERVICIOS TECNOLÓGICOS - FORTALECIMIENTO DE LA PLATAFORMA TECNOLÓGICA PARA EL ACCESO A RECURSOS Y SERVICIOS TIC E IMPLEMENTACIÓN DE NUEVAS TECNOLOGÍAS EN LA FUERZA AÉREA COLOMBIANA A NIVEL   NACIONAL"/>
    <s v="IMPRESORA MULTIFUNCIONAL LASER"/>
    <n v="43212110"/>
    <s v="SELECCIÓN ABREVIADA - ACUERDO MARCO"/>
    <n v="9"/>
    <n v="6"/>
    <n v="11"/>
    <n v="2"/>
    <n v="2150000"/>
    <s v="GLOBAL"/>
    <m/>
  </r>
  <r>
    <x v="39"/>
    <s v="1502-0100-31-0-1502122-02"/>
    <s v="02-01-01-004-005-02"/>
    <s v="ADQUISICIÓN DE BIENES Y SERVICIOS - SERVICIO DE INFORMACIÓN METEREOLÓGICOY CARTOGRÁFICO PARA LA NAVEGACIÓN AÉREA - FORTALECIMIENTO Y SOPORTE DE LOS SERVICIOS A LA NAVEGACION AÉREA DE LA FUERZA AÉREA PARA LA AVIACIÓN DE ESTADO A NIVEL  NACIONAL"/>
    <s v="COMPUTADOR DE ESCRITORIO "/>
    <n v="43211507"/>
    <s v="SELECCIÓN ABREVIADA - ACUERDO MARCO"/>
    <n v="10"/>
    <n v="6"/>
    <n v="11"/>
    <n v="2"/>
    <n v="4782304"/>
    <s v="GLOBAL"/>
    <s v="NO SOLICITADAS"/>
  </r>
  <r>
    <x v="39"/>
    <s v="1599-0100-1-0-1599076-02"/>
    <s v="02-01-01-004-005-02"/>
    <s v="ADQUISICIÓN DE BIENES Y SERVICIOS - SERVICIOS TECNOLÓGICOS - FORTALECIMIENTO DE LA PLATAFORMA TECNOLÓGICA PARA EL ACCESO A RECURSOS Y SERVICIOS TIC E IMPLEMENTACIÓN DE NUEVAS TECNOLOGÍAS EN LA FUERZA AÉREA COLOMBIANA A NIVEL   NACIONAL"/>
    <s v="IMPRESORA MULTIFUNCIONAL LASER"/>
    <n v="43212110"/>
    <s v="SELECCIÓN ABREVIADA - ACUERDO MARCO"/>
    <n v="9"/>
    <n v="6"/>
    <n v="11"/>
    <n v="2"/>
    <n v="90500"/>
    <s v="GLOBAL"/>
    <m/>
  </r>
  <r>
    <x v="39"/>
    <s v="1502-0100-30-0-1502123-02"/>
    <s v="02-01-01-004-007-03"/>
    <s v="ADQUISICIÓN DE BIENES Y SERVICIOS - CENTROS DE OPERACIONES CIBERNÉTICAS CONSTRUIDOS Y DOTADOS - FORTALECIMIENTO DE LA INTELIGENCIA,CONTRAINTELIGENCIA Y CIBERINTELIGENCIA DE LA FAC  NACIONAL"/>
    <s v="PANTALLAS LED (VISUALIZACIÓN FACSAT-1)"/>
    <n v="45111812"/>
    <s v="SELECCIÓN ABREVIADA - ACUERDO MARCO"/>
    <n v="11"/>
    <n v="6"/>
    <n v="11"/>
    <n v="1"/>
    <n v="280606"/>
    <s v="GLOBAL"/>
    <m/>
  </r>
  <r>
    <x v="39"/>
    <s v="1502-0100-30-0-1502123-02"/>
    <s v="02-01-01-004-007-03"/>
    <s v="ADQUISICIÓN DE BIENES Y SERVICIOS - CENTROS DE OPERACIONES CIBERNÉTICAS CONSTRUIDOS Y DOTADOS - FORTALECIMIENTO DE LA INTELIGENCIA,CONTRAINTELIGENCIA Y CIBERINTELIGENCIA DE LA FAC  NACIONAL"/>
    <s v="PANTALLAS LED (VISUALIZACIÓN FACSAT-1)"/>
    <n v="45111812"/>
    <s v="SELECCIÓN ABREVIADA - ACUERDO MARCO"/>
    <n v="11"/>
    <n v="6"/>
    <n v="11"/>
    <n v="1"/>
    <n v="1894000"/>
    <s v="GLOBAL"/>
    <m/>
  </r>
  <r>
    <x v="40"/>
    <s v="01-01-03-027"/>
    <s v="01-01-03-027"/>
    <s v="PLANTA PERMANENTE - PARTIDA ALIMENTACIÓN SOLDADOS"/>
    <s v="PARTIDA ALIMENTACION SOLDADOS"/>
    <n v="0"/>
    <s v="CONTRATACIÓN DIRECTA"/>
    <n v="6"/>
    <n v="6"/>
    <n v="10"/>
    <n v="1"/>
    <n v="235962830"/>
    <s v="GLOBAL"/>
    <s v="NO SOLICITADAS"/>
  </r>
  <r>
    <x v="40"/>
    <s v="02-02-02-010"/>
    <s v="02-02-02-010"/>
    <s v="ADQUISICIÓN DE SERVICIOS - VIÁTICOS DE LOS FUNCIONARIOS EN COMISIÓN"/>
    <s v="VIATICOS DEL PERSONAL EN COMISION"/>
    <n v="78111800"/>
    <s v="CONTRATACIÓN DIRECTA"/>
    <n v="1"/>
    <n v="12"/>
    <n v="10"/>
    <n v="1"/>
    <n v="3861752830"/>
    <s v="GLOBAL"/>
    <s v="NO SOLICITADAS"/>
  </r>
  <r>
    <x v="40"/>
    <s v="A-01-01-03-035"/>
    <s v="01-01-03-035"/>
    <s v="ALIMENTACIÓN ALUMNOS"/>
    <s v="ALIMENTACIÓN ALUMNOS"/>
    <n v="0"/>
    <s v="CONTRATACIÓN DIRECTA"/>
    <n v="1"/>
    <n v="12"/>
    <n v="10"/>
    <n v="1"/>
    <n v="2550800"/>
    <s v="GLOBAL"/>
    <s v="NO SOLICITADAS"/>
  </r>
  <r>
    <x v="41"/>
    <s v="02-02-04"/>
    <s v="02-02-04"/>
    <s v="GASTOS RESERVADOS"/>
    <s v="GASTOS RESERVADOS"/>
    <n v="0"/>
    <s v="SOLICITUD DE INFORMACIÓN A LOS PROVEEDORES"/>
    <n v="1"/>
    <n v="12"/>
    <n v="10"/>
    <n v="1"/>
    <n v="3351500000"/>
    <s v="GLOBAL"/>
    <s v="NO SOLICITADAS"/>
  </r>
  <r>
    <x v="42"/>
    <s v="A-02-02-02-006-004"/>
    <s v="A-02-02-02-006-004"/>
    <s v="SERVICIOS DE TRANSPORTE DE PASAJEROS"/>
    <s v="RESERVA"/>
    <n v="0"/>
    <s v="SOLICITUD DE INFORMACIÓN A LOS PROVEEDORES"/>
    <n v="1"/>
    <n v="12"/>
    <n v="10"/>
    <n v="1"/>
    <n v="0.01"/>
    <s v="GLOBAL"/>
    <s v="NO SOLICITADAS"/>
  </r>
  <r>
    <x v="42"/>
    <s v="A-08-01-02-001"/>
    <s v="A-08-01-02-001"/>
    <s v="IMPUESTO PREDIAL Y SOBRETASA AMBIENTAL"/>
    <s v="RESERVA"/>
    <n v="0"/>
    <s v="SOLICITUD DE INFORMACIÓN A LOS PROVEEDORES"/>
    <n v="1"/>
    <n v="12"/>
    <n v="10"/>
    <n v="1"/>
    <n v="0.74"/>
    <s v="GLOBAL"/>
    <s v="NO SOLICITADAS"/>
  </r>
  <r>
    <x v="42"/>
    <s v="A-02-01-01-003-008"/>
    <s v="A-02-01-01-003-008"/>
    <s v="MUEBLES, INSTRUMENTOS MUSICALES, ARTÍCULOS DE DEPORTE Y ANTIGÜEDADES"/>
    <s v="RESERVA"/>
    <n v="0"/>
    <s v="SOLICITUD DE INFORMACIÓN A LOS PROVEEDORES"/>
    <n v="1"/>
    <n v="12"/>
    <n v="16"/>
    <n v="1"/>
    <n v="980187"/>
    <s v="GLOBAL"/>
    <s v="NO SOLICITADAS"/>
  </r>
  <r>
    <x v="42"/>
    <s v="A-02-01-01-004-003"/>
    <s v="A-02-01-01-004-003"/>
    <s v="MAQUINARIA PARA USO GENERAL"/>
    <s v="RESERVA"/>
    <n v="0"/>
    <s v="SOLICITUD DE INFORMACIÓN A LOS PROVEEDORES"/>
    <n v="1"/>
    <n v="12"/>
    <n v="16"/>
    <n v="1"/>
    <n v="6691878.46"/>
    <s v="GLOBAL"/>
    <s v="NO SOLICITADAS"/>
  </r>
  <r>
    <x v="42"/>
    <s v="A-02-01-01-004-004"/>
    <s v="A-02-01-01-004-004"/>
    <s v="MAQUINARIA PARA USOS ESPECIALES"/>
    <s v="RESERVA"/>
    <n v="0"/>
    <s v="SOLICITUD DE INFORMACIÓN A LOS PROVEEDORES"/>
    <n v="1"/>
    <n v="12"/>
    <n v="16"/>
    <n v="1"/>
    <n v="3979985.63"/>
    <s v="GLOBAL"/>
    <s v="NO SOLICITADAS"/>
  </r>
  <r>
    <x v="42"/>
    <s v="A-02-01-01-004-008"/>
    <s v="A-02-01-01-004-008"/>
    <s v="APARATOS MÉDICOS, INSTRUMENTOS ÓPTICOS Y DE PRECISIÓN, RELOJES"/>
    <s v="RESERVA"/>
    <n v="0"/>
    <s v="SOLICITUD DE INFORMACIÓN A LOS PROVEEDORES"/>
    <n v="1"/>
    <n v="12"/>
    <n v="16"/>
    <n v="1"/>
    <n v="235000"/>
    <s v="GLOBAL"/>
    <s v="NO SOLICITADAS"/>
  </r>
  <r>
    <x v="42"/>
    <s v="A-02-01-01-006-002"/>
    <s v="A-02-01-01-006-002"/>
    <s v="PRODUCTOS DE LA PROPIEDAD INTELECTUAL"/>
    <s v="RESERVA"/>
    <n v="0"/>
    <s v="SOLICITUD DE INFORMACIÓN A LOS PROVEEDORES"/>
    <n v="1"/>
    <n v="12"/>
    <n v="16"/>
    <n v="1"/>
    <n v="35000000"/>
    <s v="GLOBAL"/>
    <s v="NO SOLICITADAS"/>
  </r>
  <r>
    <x v="42"/>
    <s v="A-02-02-01-000-001"/>
    <s v="A-02-02-01-000-001"/>
    <s v="PRODUCTOS DE LA AGRICULTURA Y LA HORTICULTURA"/>
    <s v="RESERVA"/>
    <n v="0"/>
    <s v="SOLICITUD DE INFORMACIÓN A LOS PROVEEDORES"/>
    <n v="1"/>
    <n v="12"/>
    <n v="16"/>
    <n v="1"/>
    <n v="2000000"/>
    <s v="GLOBAL"/>
    <s v="NO SOLICITADAS"/>
  </r>
  <r>
    <x v="42"/>
    <s v="A-02-02-01-001-005"/>
    <s v="A-02-02-01-001-005"/>
    <s v="PIEDRA, ARENA Y ARCILLA"/>
    <s v="RESERVA"/>
    <n v="0"/>
    <s v="SOLICITUD DE INFORMACIÓN A LOS PROVEEDORES"/>
    <n v="1"/>
    <n v="12"/>
    <n v="16"/>
    <n v="1"/>
    <n v="888482.95"/>
    <s v="GLOBAL"/>
    <s v="NO SOLICITADAS"/>
  </r>
  <r>
    <x v="42"/>
    <s v="A-02-02-01-002-003"/>
    <s v="A-02-02-01-002-003"/>
    <s v="PRODUCTOS DE MOLINERÍA, ALMIDONES Y PRODUCTOS DERIVADOS DEL ALMIDÓN; OTROS PRODUCTOS ALIMENTICIOS"/>
    <s v="RESERVA"/>
    <n v="0"/>
    <s v="SOLICITUD DE INFORMACIÓN A LOS PROVEEDORES"/>
    <n v="1"/>
    <n v="12"/>
    <n v="16"/>
    <n v="1"/>
    <n v="10000.17"/>
    <s v="GLOBAL"/>
    <s v="NO SOLICITADAS"/>
  </r>
  <r>
    <x v="42"/>
    <s v="A-02-02-01-002-006"/>
    <s v="A-02-02-01-002-006"/>
    <s v="HILADOS E HILOS; TEJIDOS DE FIBRAS TEXTILES INCLUSO AFELPADOS"/>
    <s v="RESERVA"/>
    <n v="0"/>
    <s v="SOLICITUD DE INFORMACIÓN A LOS PROVEEDORES"/>
    <n v="1"/>
    <n v="12"/>
    <n v="16"/>
    <n v="1"/>
    <n v="506525.86"/>
    <s v="GLOBAL"/>
    <s v="NO SOLICITADAS"/>
  </r>
  <r>
    <x v="42"/>
    <s v="A-02-02-01-002-007"/>
    <s v="A-02-02-01-002-007"/>
    <s v="ARTÍCULOS TEXTILES (EXCEPTO PRENDAS DE VESTIR)"/>
    <s v="RESERVA"/>
    <n v="0"/>
    <s v="SOLICITUD DE INFORMACIÓN A LOS PROVEEDORES"/>
    <n v="1"/>
    <n v="12"/>
    <n v="16"/>
    <n v="1"/>
    <n v="158577.17000000001"/>
    <s v="GLOBAL"/>
    <s v="NO SOLICITADAS"/>
  </r>
  <r>
    <x v="42"/>
    <s v="A-02-02-01-002-008"/>
    <s v="A-02-02-01-002-008"/>
    <s v="DOTACIÓN (PRENDAS DE VESTIR Y CALZADO)"/>
    <s v="RESERVA"/>
    <n v="0"/>
    <s v="SOLICITUD DE INFORMACIÓN A LOS PROVEEDORES"/>
    <n v="1"/>
    <n v="12"/>
    <n v="16"/>
    <n v="1"/>
    <n v="13911066.77"/>
    <s v="GLOBAL"/>
    <s v="NO SOLICITADAS"/>
  </r>
  <r>
    <x v="42"/>
    <s v="A-02-02-01-003-001"/>
    <s v="A-02-02-01-003-001"/>
    <s v="PRODUCTOS DE MADERA, CORCHO, CESTERÍA Y ESPARTERÍA"/>
    <s v="RESERVA"/>
    <n v="0"/>
    <s v="SOLICITUD DE INFORMACIÓN A LOS PROVEEDORES"/>
    <n v="1"/>
    <n v="12"/>
    <n v="16"/>
    <n v="1"/>
    <n v="2905917.45"/>
    <s v="GLOBAL"/>
    <s v="NO SOLICITADAS"/>
  </r>
  <r>
    <x v="42"/>
    <s v="A-02-02-01-003-002"/>
    <s v="A-02-02-01-003-002"/>
    <s v="PASTA O PULPA, PAPEL Y PRODUCTOS DE PAPEL; IMPRESOS Y ARTÍCULOS RELACIONADOS"/>
    <s v="RESERVA"/>
    <n v="0"/>
    <s v="SOLICITUD DE INFORMACIÓN A LOS PROVEEDORES"/>
    <n v="1"/>
    <n v="12"/>
    <n v="16"/>
    <n v="1"/>
    <n v="937226.71"/>
    <s v="GLOBAL"/>
    <s v="NO SOLICITADAS"/>
  </r>
  <r>
    <x v="42"/>
    <s v="A-02-02-01-003-004"/>
    <s v="A-02-02-01-003-004"/>
    <s v="QUÍMICOS BÁSICOS"/>
    <s v="RESERVA"/>
    <n v="0"/>
    <s v="SOLICITUD DE INFORMACIÓN A LOS PROVEEDORES"/>
    <n v="1"/>
    <n v="12"/>
    <n v="16"/>
    <n v="1"/>
    <n v="9229.11"/>
    <s v="GLOBAL"/>
    <s v="NO SOLICITADAS"/>
  </r>
  <r>
    <x v="42"/>
    <s v="A-02-02-01-003-005"/>
    <s v="A-02-02-01-003-005"/>
    <s v="OTROS PRODUCTOS QUÍMICOS; FIBRAS ARTIFICIALES (O FIBRAS INDUSTRIALES HECHAS POR EL HOMBRE)"/>
    <s v="RESERVA"/>
    <n v="0"/>
    <s v="SOLICITUD DE INFORMACIÓN A LOS PROVEEDORES"/>
    <n v="1"/>
    <n v="12"/>
    <n v="16"/>
    <n v="1"/>
    <n v="968025.48"/>
    <s v="GLOBAL"/>
    <s v="NO SOLICITADAS"/>
  </r>
  <r>
    <x v="42"/>
    <s v="A-02-02-01-003-006"/>
    <s v="A-02-02-01-003-006"/>
    <s v="PRODUCTOS DE CAUCHO Y PLÁSTICO"/>
    <s v="RESERVA"/>
    <n v="0"/>
    <s v="SOLICITUD DE INFORMACIÓN A LOS PROVEEDORES"/>
    <n v="1"/>
    <n v="12"/>
    <n v="16"/>
    <n v="1"/>
    <n v="4902911.24"/>
    <s v="GLOBAL"/>
    <s v="NO SOLICITADAS"/>
  </r>
  <r>
    <x v="42"/>
    <s v="A-02-02-01-003-007"/>
    <s v="A-02-02-01-003-007"/>
    <s v="VIDRIO Y PRODUCTOS DE VIDRIO Y OTROS PRODUCTOS NO METÁLICOS N.C.P."/>
    <s v="RESERVA"/>
    <n v="0"/>
    <s v="SOLICITUD DE INFORMACIÓN A LOS PROVEEDORES"/>
    <n v="1"/>
    <n v="12"/>
    <n v="16"/>
    <n v="1"/>
    <n v="66301.009999999995"/>
    <s v="GLOBAL"/>
    <s v="NO SOLICITADAS"/>
  </r>
  <r>
    <x v="42"/>
    <s v="A-02-02-01-003-008"/>
    <s v="A-02-02-01-003-008"/>
    <s v="OTROS BIENES TRANSPORTABLES N.C.P."/>
    <s v="RESERVA"/>
    <n v="0"/>
    <s v="SOLICITUD DE INFORMACIÓN A LOS PROVEEDORES"/>
    <n v="1"/>
    <n v="12"/>
    <n v="16"/>
    <n v="1"/>
    <n v="7547844.2000000002"/>
    <s v="GLOBAL"/>
    <s v="NO SOLICITADAS"/>
  </r>
  <r>
    <x v="42"/>
    <s v="A-02-02-01-004-001"/>
    <s v="A-02-02-01-004-001"/>
    <s v="METALES BÁSICOS"/>
    <s v="RESERVA"/>
    <n v="0"/>
    <s v="SOLICITUD DE INFORMACIÓN A LOS PROVEEDORES"/>
    <n v="1"/>
    <n v="12"/>
    <n v="16"/>
    <n v="1"/>
    <n v="2816581.69"/>
    <s v="GLOBAL"/>
    <s v="NO SOLICITADAS"/>
  </r>
  <r>
    <x v="42"/>
    <s v="A-02-02-01-004-002"/>
    <s v="A-02-02-01-004-002"/>
    <s v="PRODUCTOS METÁLICOS ELABORADOS (EXCEPTO MAQUINARIA Y EQUIPO)"/>
    <s v="RESERVA"/>
    <n v="0"/>
    <s v="SOLICITUD DE INFORMACIÓN A LOS PROVEEDORES"/>
    <n v="1"/>
    <n v="12"/>
    <n v="16"/>
    <n v="1"/>
    <n v="916085.68"/>
    <s v="GLOBAL"/>
    <s v="NO SOLICITADAS"/>
  </r>
  <r>
    <x v="42"/>
    <s v="A-02-02-01-004-003"/>
    <s v="A-02-02-01-004-003"/>
    <s v="MAQUINARIA PARA USO GENERAL"/>
    <s v="RESERVA"/>
    <n v="0"/>
    <s v="SOLICITUD DE INFORMACIÓN A LOS PROVEEDORES"/>
    <n v="1"/>
    <n v="12"/>
    <n v="16"/>
    <n v="1"/>
    <n v="1410389.29"/>
    <s v="GLOBAL"/>
    <s v="NO SOLICITADAS"/>
  </r>
  <r>
    <x v="42"/>
    <s v="A-02-02-01-004-004"/>
    <s v="A-02-02-01-004-004"/>
    <s v="MAQUINARIA PARA USOS ESPECIALES"/>
    <s v="RESERVA"/>
    <n v="0"/>
    <s v="SOLICITUD DE INFORMACIÓN A LOS PROVEEDORES"/>
    <n v="1"/>
    <n v="12"/>
    <n v="16"/>
    <n v="1"/>
    <n v="1401237.11"/>
    <s v="GLOBAL"/>
    <s v="NO SOLICITADAS"/>
  </r>
  <r>
    <x v="42"/>
    <s v="A-02-02-01-004-005"/>
    <s v="A-02-02-01-004-005"/>
    <s v="MAQUINARIA DE OFICINA, CONTABILIDAD E INFORMÁTICA"/>
    <s v="RESERVA"/>
    <n v="0"/>
    <s v="SOLICITUD DE INFORMACIÓN A LOS PROVEEDORES"/>
    <n v="1"/>
    <n v="12"/>
    <n v="16"/>
    <n v="1"/>
    <n v="128456"/>
    <s v="GLOBAL"/>
    <s v="NO SOLICITADAS"/>
  </r>
  <r>
    <x v="42"/>
    <s v="A-02-02-01-004-006"/>
    <s v="A-02-02-01-004-006"/>
    <s v="MAQUINARIA Y APARATOS ELÉCTRICOS"/>
    <s v="RESERVA"/>
    <n v="0"/>
    <s v="SOLICITUD DE INFORMACIÓN A LOS PROVEEDORES"/>
    <n v="1"/>
    <n v="12"/>
    <n v="16"/>
    <n v="1"/>
    <n v="6130226.0300000003"/>
    <s v="GLOBAL"/>
    <s v="NO SOLICITADAS"/>
  </r>
  <r>
    <x v="42"/>
    <s v="A-02-02-01-004-007"/>
    <s v="A-02-02-01-004-007"/>
    <s v="EQUIPO Y APARATOS DE RADIO, TELEVISIÓN Y COMUNICACIONES"/>
    <s v="RESERVA"/>
    <n v="0"/>
    <s v="SOLICITUD DE INFORMACIÓN A LOS PROVEEDORES"/>
    <n v="1"/>
    <n v="12"/>
    <n v="16"/>
    <n v="1"/>
    <n v="3681612.77"/>
    <s v="GLOBAL"/>
    <s v="NO SOLICITADAS"/>
  </r>
  <r>
    <x v="42"/>
    <s v="A-02-02-01-004-008"/>
    <s v="A-02-02-01-004-008"/>
    <s v="APARATOS MÉDICOS, INSTRUMENTOS ÓPTICOS Y DE PRECISIÓN, RELOJES"/>
    <s v="RESERVA"/>
    <n v="0"/>
    <s v="SOLICITUD DE INFORMACIÓN A LOS PROVEEDORES"/>
    <n v="1"/>
    <n v="12"/>
    <n v="16"/>
    <n v="1"/>
    <n v="4987484"/>
    <s v="GLOBAL"/>
    <s v="NO SOLICITADAS"/>
  </r>
  <r>
    <x v="42"/>
    <s v="A-02-02-01-004-010"/>
    <s v="A-02-02-01-004-010"/>
    <s v="PARTES PIEZAS Y ACCESORIOS DE EQUIPO MILITAR Y POLICIA"/>
    <s v="RESERVA"/>
    <n v="0"/>
    <s v="SOLICITUD DE INFORMACIÓN A LOS PROVEEDORES"/>
    <n v="1"/>
    <n v="12"/>
    <n v="16"/>
    <n v="1"/>
    <n v="1840000"/>
    <s v="GLOBAL"/>
    <s v="NO SOLICITADAS"/>
  </r>
  <r>
    <x v="42"/>
    <s v="A-02-02-02-005-004"/>
    <s v="A-02-02-02-005-004"/>
    <s v="SERVICIOS DE CONSTRUCCIÓN"/>
    <s v="RESERVA"/>
    <n v="0"/>
    <s v="SOLICITUD DE INFORMACIÓN A LOS PROVEEDORES"/>
    <n v="1"/>
    <n v="12"/>
    <n v="16"/>
    <n v="1"/>
    <n v="3270075.55"/>
    <s v="GLOBAL"/>
    <s v="NO SOLICITADAS"/>
  </r>
  <r>
    <x v="42"/>
    <s v="A-02-02-02-006-003"/>
    <s v="A-02-02-02-006-003"/>
    <s v="ALOJAMIENTO; SERVICIOS DE SUMINISTROS DE COMIDAS Y BEBIDAS"/>
    <s v="RESERVA"/>
    <n v="0"/>
    <s v="SOLICITUD DE INFORMACIÓN A LOS PROVEEDORES"/>
    <n v="1"/>
    <n v="12"/>
    <n v="16"/>
    <n v="1"/>
    <n v="2038899.19"/>
    <s v="GLOBAL"/>
    <s v="NO SOLICITADAS"/>
  </r>
  <r>
    <x v="42"/>
    <s v="A-02-02-02-006-004"/>
    <s v="A-02-02-02-006-004"/>
    <s v="SERVICIOS DE TRANSPORTE DE PASAJEROS"/>
    <s v="RESERVA"/>
    <n v="0"/>
    <s v="SOLICITUD DE INFORMACIÓN A LOS PROVEEDORES"/>
    <n v="1"/>
    <n v="12"/>
    <n v="16"/>
    <n v="1"/>
    <n v="6568027.3300000001"/>
    <s v="GLOBAL"/>
    <s v="NO SOLICITADAS"/>
  </r>
  <r>
    <x v="42"/>
    <s v="A-02-02-02-006-008"/>
    <s v="A-02-02-02-006-008"/>
    <s v="SERVICIOS POSTALES Y DE MENSAJERÍA"/>
    <s v="RESERVA"/>
    <n v="0"/>
    <s v="SOLICITUD DE INFORMACIÓN A LOS PROVEEDORES"/>
    <n v="1"/>
    <n v="12"/>
    <n v="16"/>
    <n v="1"/>
    <n v="2656050"/>
    <s v="GLOBAL"/>
    <s v="NO SOLICITADAS"/>
  </r>
  <r>
    <x v="42"/>
    <s v="A-02-02-02-006-009"/>
    <s v="A-02-02-02-006-009"/>
    <s v="SERVICIOS DE DISTRIBUCIÓN DE ELECTRICIDAD, GAS Y AGUA (POR CUENTA PROPIA)"/>
    <s v="RESERVA"/>
    <n v="0"/>
    <s v="SOLICITUD DE INFORMACIÓN A LOS PROVEEDORES"/>
    <n v="1"/>
    <n v="12"/>
    <n v="16"/>
    <n v="1"/>
    <n v="46717.87"/>
    <s v="GLOBAL"/>
    <s v="NO SOLICITADAS"/>
  </r>
  <r>
    <x v="42"/>
    <s v="A-02-02-02-007-001"/>
    <s v="A-02-02-02-007-001"/>
    <s v="SERVICIOS FINANCIEROS Y SERVICIOS CONEXOS"/>
    <s v="RESERVA"/>
    <n v="0"/>
    <s v="SOLICITUD DE INFORMACIÓN A LOS PROVEEDORES"/>
    <n v="1"/>
    <n v="12"/>
    <n v="16"/>
    <n v="1"/>
    <n v="100000"/>
    <s v="GLOBAL"/>
    <s v="NO SOLICITADAS"/>
  </r>
  <r>
    <x v="42"/>
    <s v="A-02-02-02-008-002"/>
    <s v="A-02-02-02-008-002"/>
    <s v="SERVICIOS JURÍDICOS Y CONTABLES"/>
    <s v="RESERVA"/>
    <n v="0"/>
    <s v="SOLICITUD DE INFORMACIÓN A LOS PROVEEDORES"/>
    <n v="1"/>
    <n v="12"/>
    <n v="16"/>
    <n v="1"/>
    <n v="0.75"/>
    <s v="GLOBAL"/>
    <s v="NO SOLICITADAS"/>
  </r>
  <r>
    <x v="42"/>
    <s v="A-02-02-02-008-003"/>
    <s v="A-02-02-02-008-003"/>
    <s v="OTROS SERVICIOS PROFESIONALES, CIENTÍFICOS Y TÉCNICOS"/>
    <s v="RESERVA"/>
    <n v="0"/>
    <s v="SOLICITUD DE INFORMACIÓN A LOS PROVEEDORES"/>
    <n v="1"/>
    <n v="12"/>
    <n v="16"/>
    <n v="1"/>
    <n v="8871991.2300000004"/>
    <s v="GLOBAL"/>
    <s v="NO SOLICITADAS"/>
  </r>
  <r>
    <x v="42"/>
    <s v="A-02-02-02-008-004"/>
    <s v="A-02-02-02-008-004"/>
    <s v="SERVICIOS DE TELECOMUNICACIONES, TRANSMISIÓN Y SUMINISTRO DE INFORMACIÓN"/>
    <s v="RESERVA"/>
    <n v="0"/>
    <s v="SOLICITUD DE INFORMACIÓN A LOS PROVEEDORES"/>
    <n v="1"/>
    <n v="12"/>
    <n v="16"/>
    <n v="1"/>
    <n v="1009124.11"/>
    <s v="GLOBAL"/>
    <s v="NO SOLICITADAS"/>
  </r>
  <r>
    <x v="42"/>
    <s v="A-02-02-02-008-005"/>
    <s v="A-02-02-02-008-005"/>
    <s v="SERVICIOS DE SOPORTE"/>
    <s v="RESERVA"/>
    <n v="0"/>
    <s v="SOLICITUD DE INFORMACIÓN A LOS PROVEEDORES"/>
    <n v="1"/>
    <n v="12"/>
    <n v="16"/>
    <n v="1"/>
    <n v="2558240.61"/>
    <s v="GLOBAL"/>
    <s v="NO SOLICITADAS"/>
  </r>
  <r>
    <x v="42"/>
    <s v="A-02-02-02-008-007"/>
    <s v="A-02-02-02-008-007"/>
    <s v="SERVICIOS DE MANTENIMIENTO, REPARACIÓN E INSTALACIÓN (EXCEPTO SERVICIOS DE CONSTRUCCIÓN)"/>
    <s v="RESERVA"/>
    <n v="0"/>
    <s v="SOLICITUD DE INFORMACIÓN A LOS PROVEEDORES"/>
    <n v="1"/>
    <n v="12"/>
    <n v="16"/>
    <n v="1"/>
    <n v="20288519.870000001"/>
    <s v="GLOBAL"/>
    <s v="NO SOLICITADAS"/>
  </r>
  <r>
    <x v="42"/>
    <s v="A-02-02-02-008-009"/>
    <s v="A-02-02-02-008-009"/>
    <s v="OTROS SERVICIOS DE FABRICACIÓN; SERVICIOS DE EDICIÓN, IMPRESIÓN Y REPRODUCCIÓN; SERVICIOS DE RECUPERACIÓN DE MATERIALES"/>
    <s v="RESERVA"/>
    <n v="0"/>
    <s v="SOLICITUD DE INFORMACIÓN A LOS PROVEEDORES"/>
    <n v="1"/>
    <n v="12"/>
    <n v="16"/>
    <n v="1"/>
    <n v="6081020.5"/>
    <s v="GLOBAL"/>
    <s v="NO SOLICITADAS"/>
  </r>
  <r>
    <x v="42"/>
    <s v="A-02-02-02-009-002"/>
    <s v="A-02-02-02-009-002"/>
    <s v="SERVICIOS DE EDUCACIÓN"/>
    <s v="RESERVA"/>
    <n v="0"/>
    <s v="SOLICITUD DE INFORMACIÓN A LOS PROVEEDORES"/>
    <n v="1"/>
    <n v="12"/>
    <n v="16"/>
    <n v="1"/>
    <n v="91144.76"/>
    <s v="GLOBAL"/>
    <s v="NO SOLICITADAS"/>
  </r>
  <r>
    <x v="42"/>
    <s v="A-02-02-02-009-003"/>
    <s v="A-02-02-02-009-003"/>
    <s v="SERVICIOS PARA EL CUIDADO DE LA SALUD HUMANA Y SERVICIOS SOCIALES"/>
    <s v="RESERVA"/>
    <n v="0"/>
    <s v="SOLICITUD DE INFORMACIÓN A LOS PROVEEDORES"/>
    <n v="1"/>
    <n v="12"/>
    <n v="16"/>
    <n v="1"/>
    <n v="88896"/>
    <s v="GLOBAL"/>
    <s v="NO SOLICITADAS"/>
  </r>
  <r>
    <x v="42"/>
    <s v="A-02-02-02-009-004"/>
    <s v="A-02-02-02-009-004"/>
    <s v="SERVICIOS DE ALCANTARILLADO, RECOLECCIÓN, TRATAMIENTO Y DISPOSICIÓN DE DESECHOS Y OTROS SERVICIOS DE SANEAMIENTO AMBIENTAL"/>
    <s v="RESERVA"/>
    <n v="0"/>
    <s v="SOLICITUD DE INFORMACIÓN A LOS PROVEEDORES"/>
    <n v="1"/>
    <n v="12"/>
    <n v="16"/>
    <n v="1"/>
    <n v="15268087"/>
    <s v="GLOBAL"/>
    <s v="NO SOLICITADAS"/>
  </r>
  <r>
    <x v="42"/>
    <s v="A-02-02-02-009-005"/>
    <s v="A-02-02-02-009-005"/>
    <s v="SERVICIOS DE ASOCIACIONES"/>
    <s v="RESERVA"/>
    <n v="0"/>
    <s v="SOLICITUD DE INFORMACIÓN A LOS PROVEEDORES"/>
    <n v="1"/>
    <n v="12"/>
    <n v="16"/>
    <n v="1"/>
    <n v="1224106.5900000001"/>
    <s v="GLOBAL"/>
    <s v="NO SOLICITADAS"/>
  </r>
  <r>
    <x v="42"/>
    <s v="A-02-02-02-009-007"/>
    <s v="A-02-02-02-009-007"/>
    <s v="OTROS SERVICIOS"/>
    <s v="RESERVA"/>
    <n v="0"/>
    <s v="SOLICITUD DE INFORMACIÓN A LOS PROVEEDORES"/>
    <n v="1"/>
    <n v="12"/>
    <n v="16"/>
    <n v="1"/>
    <n v="11043380"/>
    <s v="GLOBAL"/>
    <s v="NO SOLICITADA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2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47" firstHeaderRow="1" firstDataRow="1" firstDataCol="1"/>
  <pivotFields count="14">
    <pivotField axis="axisRow" showAll="0">
      <items count="44">
        <item x="0"/>
        <item x="1"/>
        <item x="2"/>
        <item x="3"/>
        <item x="4"/>
        <item x="5"/>
        <item x="6"/>
        <item x="7"/>
        <item x="8"/>
        <item x="9"/>
        <item x="10"/>
        <item x="11"/>
        <item x="12"/>
        <item x="13"/>
        <item x="15"/>
        <item x="16"/>
        <item x="17"/>
        <item x="18"/>
        <item x="19"/>
        <item x="20"/>
        <item x="21"/>
        <item x="22"/>
        <item x="23"/>
        <item x="24"/>
        <item x="25"/>
        <item x="26"/>
        <item x="27"/>
        <item x="28"/>
        <item x="29"/>
        <item x="30"/>
        <item x="31"/>
        <item x="32"/>
        <item x="33"/>
        <item x="34"/>
        <item x="35"/>
        <item x="36"/>
        <item x="37"/>
        <item x="38"/>
        <item x="39"/>
        <item x="40"/>
        <item x="41"/>
        <item x="14"/>
        <item x="42"/>
        <item t="default"/>
      </items>
    </pivotField>
    <pivotField showAll="0"/>
    <pivotField showAll="0"/>
    <pivotField showAll="0"/>
    <pivotField showAll="0"/>
    <pivotField showAll="0"/>
    <pivotField showAll="0"/>
    <pivotField showAll="0"/>
    <pivotField showAll="0"/>
    <pivotField showAll="0"/>
    <pivotField showAll="0"/>
    <pivotField dataField="1" numFmtId="43" showAll="0"/>
    <pivotField showAll="0"/>
    <pivotField showAll="0"/>
  </pivotFields>
  <rowFields count="1">
    <field x="0"/>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Items count="1">
    <i/>
  </colItems>
  <dataFields count="1">
    <dataField name="Suma de Valor Presupuesto Apropiado"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48"/>
  <sheetViews>
    <sheetView workbookViewId="0">
      <selection activeCell="E23" sqref="E23"/>
    </sheetView>
  </sheetViews>
  <sheetFormatPr baseColWidth="10" defaultRowHeight="15" x14ac:dyDescent="0.25"/>
  <cols>
    <col min="1" max="1" width="20.7109375" bestFit="1" customWidth="1"/>
    <col min="2" max="2" width="35.5703125" style="12" bestFit="1" customWidth="1"/>
    <col min="3" max="3" width="18.85546875" style="12" bestFit="1" customWidth="1"/>
    <col min="5" max="5" width="87.85546875" bestFit="1" customWidth="1"/>
    <col min="6" max="6" width="18.85546875" style="12" bestFit="1" customWidth="1"/>
    <col min="8" max="8" width="15.140625" bestFit="1" customWidth="1"/>
  </cols>
  <sheetData>
    <row r="3" spans="1:8" x14ac:dyDescent="0.25">
      <c r="A3" s="10" t="s">
        <v>17730</v>
      </c>
      <c r="B3" t="s">
        <v>17732</v>
      </c>
    </row>
    <row r="4" spans="1:8" x14ac:dyDescent="0.25">
      <c r="A4" s="11" t="s">
        <v>359</v>
      </c>
      <c r="B4" s="14">
        <v>244410541990.42822</v>
      </c>
      <c r="C4" s="12">
        <f>+GETPIVOTDATA("Valor Presupuesto Apropiado",$A$3,"UNIDAD","ACOFA")+GETPIVOTDATA("Valor Presupuesto Apropiado",$A$3,"UNIDAD","ACOFA - INVERSION")</f>
        <v>564258196869.63831</v>
      </c>
      <c r="E4" t="s">
        <v>17763</v>
      </c>
      <c r="F4" s="12">
        <v>564258196869.63977</v>
      </c>
      <c r="H4" s="13">
        <f>+C4-F4</f>
        <v>-1.46484375E-3</v>
      </c>
    </row>
    <row r="5" spans="1:8" x14ac:dyDescent="0.25">
      <c r="A5" s="11" t="s">
        <v>17441</v>
      </c>
      <c r="B5" s="14">
        <v>319847654879.21008</v>
      </c>
    </row>
    <row r="6" spans="1:8" x14ac:dyDescent="0.25">
      <c r="A6" s="11" t="s">
        <v>14</v>
      </c>
      <c r="B6" s="14">
        <v>45941776.900000021</v>
      </c>
      <c r="E6" t="s">
        <v>17733</v>
      </c>
      <c r="F6" s="12">
        <v>45941776.900000006</v>
      </c>
      <c r="H6" s="13">
        <f>+GETPIVOTDATA("Valor Presupuesto Apropiado",$A$3,"UNIDAD","AGREG. ALEMANIA")-F6</f>
        <v>0</v>
      </c>
    </row>
    <row r="7" spans="1:8" x14ac:dyDescent="0.25">
      <c r="A7" s="11" t="s">
        <v>169</v>
      </c>
      <c r="B7" s="14">
        <v>24165811.649999999</v>
      </c>
      <c r="E7" t="s">
        <v>17734</v>
      </c>
      <c r="F7" s="12">
        <v>24165811.649999999</v>
      </c>
      <c r="H7" s="13">
        <f>+GETPIVOTDATA("Valor Presupuesto Apropiado",$A$3,"UNIDAD","AGREG. BRASIL")-F7</f>
        <v>0</v>
      </c>
    </row>
    <row r="8" spans="1:8" x14ac:dyDescent="0.25">
      <c r="A8" s="11" t="s">
        <v>198</v>
      </c>
      <c r="B8" s="14">
        <v>21347677.849999998</v>
      </c>
      <c r="E8" t="s">
        <v>17735</v>
      </c>
      <c r="F8" s="12">
        <v>21347677.850000001</v>
      </c>
      <c r="H8" s="13">
        <f>+GETPIVOTDATA("Valor Presupuesto Apropiado",$A$3,"UNIDAD","AGREG. CHILE")-F8</f>
        <v>0</v>
      </c>
    </row>
    <row r="9" spans="1:8" x14ac:dyDescent="0.25">
      <c r="A9" s="11" t="s">
        <v>217</v>
      </c>
      <c r="B9" s="14">
        <v>25445435.66</v>
      </c>
      <c r="E9" t="s">
        <v>17737</v>
      </c>
      <c r="F9" s="12">
        <v>25445435.660000004</v>
      </c>
      <c r="H9" s="13">
        <f>+GETPIVOTDATA("Valor Presupuesto Apropiado",$A$3,"UNIDAD","AGREG. ECUADOR")-F9</f>
        <v>0</v>
      </c>
    </row>
    <row r="10" spans="1:8" x14ac:dyDescent="0.25">
      <c r="A10" s="11" t="s">
        <v>234</v>
      </c>
      <c r="B10" s="14">
        <v>37726361.484999999</v>
      </c>
      <c r="E10" t="s">
        <v>17736</v>
      </c>
      <c r="F10" s="12">
        <v>37726361.480000004</v>
      </c>
      <c r="H10" s="13">
        <f>+GETPIVOTDATA("Valor Presupuesto Apropiado",$A$3,"UNIDAD","AGREG. ESPAÑA")-F10</f>
        <v>4.999995231628418E-3</v>
      </c>
    </row>
    <row r="11" spans="1:8" x14ac:dyDescent="0.25">
      <c r="A11" s="11" t="s">
        <v>273</v>
      </c>
      <c r="B11" s="14">
        <v>35528680.549999997</v>
      </c>
      <c r="E11" t="s">
        <v>17738</v>
      </c>
      <c r="F11" s="12">
        <v>35528680.550000004</v>
      </c>
      <c r="H11" s="13">
        <f>+GETPIVOTDATA("Valor Presupuesto Apropiado",$A$3,"UNIDAD","AGREG. FRANCIA ")-F11</f>
        <v>0</v>
      </c>
    </row>
    <row r="12" spans="1:8" x14ac:dyDescent="0.25">
      <c r="A12" s="11" t="s">
        <v>285</v>
      </c>
      <c r="B12" s="14">
        <v>58185969.499999985</v>
      </c>
      <c r="E12" t="s">
        <v>17739</v>
      </c>
      <c r="F12" s="12">
        <v>58185969.5</v>
      </c>
      <c r="H12" s="13">
        <f>+GETPIVOTDATA("Valor Presupuesto Apropiado",$A$3,"UNIDAD","AGREG. ISRAEL")-F12</f>
        <v>0</v>
      </c>
    </row>
    <row r="13" spans="1:8" x14ac:dyDescent="0.25">
      <c r="A13" s="11" t="s">
        <v>291</v>
      </c>
      <c r="B13" s="14">
        <v>20083898.219999999</v>
      </c>
      <c r="E13" t="s">
        <v>17740</v>
      </c>
      <c r="F13" s="12">
        <v>20083898.219999999</v>
      </c>
      <c r="H13" s="13">
        <f>+GETPIVOTDATA("Valor Presupuesto Apropiado",$A$3,"UNIDAD","AGREG. PERU")-F13</f>
        <v>0</v>
      </c>
    </row>
    <row r="14" spans="1:8" x14ac:dyDescent="0.25">
      <c r="A14" s="11" t="s">
        <v>309</v>
      </c>
      <c r="B14" s="14">
        <v>39652392.700000003</v>
      </c>
      <c r="E14" t="s">
        <v>17741</v>
      </c>
      <c r="F14" s="12">
        <v>39652392.699999996</v>
      </c>
      <c r="H14" s="13">
        <f>+GETPIVOTDATA("Valor Presupuesto Apropiado",$A$3,"UNIDAD","AGREG. WASHINTONG")-F14</f>
        <v>0</v>
      </c>
    </row>
    <row r="15" spans="1:8" x14ac:dyDescent="0.25">
      <c r="A15" s="11" t="s">
        <v>360</v>
      </c>
      <c r="B15" s="14">
        <v>27517386280.325794</v>
      </c>
      <c r="E15" t="s">
        <v>17742</v>
      </c>
      <c r="F15" s="12">
        <v>27517386280.32999</v>
      </c>
      <c r="H15" s="13">
        <f>+GETPIVOTDATA("Valor Presupuesto Apropiado",$A$3,"UNIDAD","BACOF")-F15</f>
        <v>-4.1961669921875E-3</v>
      </c>
    </row>
    <row r="16" spans="1:8" x14ac:dyDescent="0.25">
      <c r="A16" s="11" t="s">
        <v>361</v>
      </c>
      <c r="B16" s="14">
        <v>14516784623.999599</v>
      </c>
      <c r="C16" s="12">
        <f>+GETPIVOTDATA("Valor Presupuesto Apropiado",$A$3,"UNIDAD","CACOM-1")+GETPIVOTDATA("Valor Presupuesto Apropiado",$A$3,"UNIDAD","CACOM-1 INVERSION")</f>
        <v>16826338691.999599</v>
      </c>
      <c r="E16" t="s">
        <v>17744</v>
      </c>
      <c r="F16" s="12">
        <v>16826338692.020002</v>
      </c>
      <c r="H16" s="13">
        <f>+C16-F16</f>
        <v>-2.0402908325195313E-2</v>
      </c>
    </row>
    <row r="17" spans="1:8" x14ac:dyDescent="0.25">
      <c r="A17" s="11" t="s">
        <v>17442</v>
      </c>
      <c r="B17" s="14">
        <v>2309554068</v>
      </c>
    </row>
    <row r="18" spans="1:8" x14ac:dyDescent="0.25">
      <c r="A18" s="11" t="s">
        <v>362</v>
      </c>
      <c r="B18" s="14">
        <v>10508560022.479702</v>
      </c>
      <c r="E18" t="s">
        <v>17745</v>
      </c>
      <c r="F18" s="12">
        <v>10508560022.48</v>
      </c>
      <c r="H18" s="13">
        <f>+GETPIVOTDATA("Valor Presupuesto Apropiado",$A$3,"UNIDAD","CACOM-2")-F18</f>
        <v>-2.9754638671875E-4</v>
      </c>
    </row>
    <row r="19" spans="1:8" x14ac:dyDescent="0.25">
      <c r="A19" s="11" t="s">
        <v>363</v>
      </c>
      <c r="B19" s="14">
        <v>6649903709.6282225</v>
      </c>
      <c r="E19" t="s">
        <v>17746</v>
      </c>
      <c r="F19" s="12">
        <v>6649903709.6300001</v>
      </c>
      <c r="H19" s="13">
        <f>+GETPIVOTDATA("Valor Presupuesto Apropiado",$A$3,"UNIDAD","CACOM-3")-F19</f>
        <v>-1.77764892578125E-3</v>
      </c>
    </row>
    <row r="20" spans="1:8" x14ac:dyDescent="0.25">
      <c r="A20" s="11" t="s">
        <v>364</v>
      </c>
      <c r="B20" s="14">
        <v>12149623393.269999</v>
      </c>
      <c r="E20" t="s">
        <v>17747</v>
      </c>
      <c r="F20" s="12">
        <v>12149623393.269999</v>
      </c>
      <c r="H20" s="13">
        <f>+GETPIVOTDATA("Valor Presupuesto Apropiado",$A$3,"UNIDAD","CACOM-4")-F20</f>
        <v>0</v>
      </c>
    </row>
    <row r="21" spans="1:8" x14ac:dyDescent="0.25">
      <c r="A21" s="11" t="s">
        <v>365</v>
      </c>
      <c r="B21" s="14">
        <v>11216392344.599998</v>
      </c>
      <c r="C21" s="12">
        <f>+GETPIVOTDATA("Valor Presupuesto Apropiado",$A$3,"UNIDAD","CACOM-5")+GETPIVOTDATA("Valor Presupuesto Apropiado",$A$3,"UNIDAD","CACOM-5 INVERSION")</f>
        <v>12830515644.599998</v>
      </c>
      <c r="E21" t="s">
        <v>17748</v>
      </c>
      <c r="F21" s="12">
        <v>12830515644.599997</v>
      </c>
      <c r="H21" s="13">
        <f>+C21-F21</f>
        <v>0</v>
      </c>
    </row>
    <row r="22" spans="1:8" x14ac:dyDescent="0.25">
      <c r="A22" s="11" t="s">
        <v>17443</v>
      </c>
      <c r="B22" s="14">
        <v>1614123300</v>
      </c>
    </row>
    <row r="23" spans="1:8" x14ac:dyDescent="0.25">
      <c r="A23" s="11" t="s">
        <v>366</v>
      </c>
      <c r="B23" s="14">
        <v>7160045465.927002</v>
      </c>
      <c r="E23" t="s">
        <v>17743</v>
      </c>
      <c r="F23" s="12">
        <v>7160045465.9300003</v>
      </c>
      <c r="H23" s="13">
        <f>+GETPIVOTDATA("Valor Presupuesto Apropiado",$A$3,"UNIDAD","CACOM-6")-F23</f>
        <v>-2.99835205078125E-3</v>
      </c>
    </row>
    <row r="24" spans="1:8" x14ac:dyDescent="0.25">
      <c r="A24" s="11" t="s">
        <v>367</v>
      </c>
      <c r="B24" s="14">
        <v>9356891641.6694221</v>
      </c>
      <c r="E24" t="s">
        <v>17749</v>
      </c>
      <c r="F24" s="12">
        <v>9356891641.670002</v>
      </c>
      <c r="H24" s="13">
        <f>+GETPIVOTDATA("Valor Presupuesto Apropiado",$A$3,"UNIDAD","CAMAN")-F24</f>
        <v>-5.79833984375E-4</v>
      </c>
    </row>
    <row r="25" spans="1:8" x14ac:dyDescent="0.25">
      <c r="A25" s="11" t="s">
        <v>368</v>
      </c>
      <c r="B25" s="14">
        <v>8203342485.0200014</v>
      </c>
      <c r="C25" s="12">
        <f>+GETPIVOTDATA("Valor Presupuesto Apropiado",$A$3,"UNIDAD","CATAM")+GETPIVOTDATA("Valor Presupuesto Apropiado",$A$3,"UNIDAD","CATAM INVERSION")</f>
        <v>8303342485.0200014</v>
      </c>
      <c r="E25" t="s">
        <v>17750</v>
      </c>
      <c r="F25" s="12">
        <v>8303342485.0200005</v>
      </c>
      <c r="H25" s="13">
        <f>+C25-F25</f>
        <v>0</v>
      </c>
    </row>
    <row r="26" spans="1:8" x14ac:dyDescent="0.25">
      <c r="A26" s="11" t="s">
        <v>17444</v>
      </c>
      <c r="B26" s="14">
        <v>100000000</v>
      </c>
    </row>
    <row r="27" spans="1:8" x14ac:dyDescent="0.25">
      <c r="A27" s="11" t="s">
        <v>331</v>
      </c>
      <c r="B27" s="14">
        <v>1779974874</v>
      </c>
      <c r="C27" s="12">
        <f>+GETPIVOTDATA("Valor Presupuesto Apropiado",$A$3,"UNIDAD","COP")+GETPIVOTDATA("Valor Presupuesto Apropiado",$A$3,"UNIDAD","COP - INVERSION")</f>
        <v>2779974874</v>
      </c>
      <c r="E27" t="s">
        <v>17751</v>
      </c>
      <c r="F27" s="12">
        <v>2779974874</v>
      </c>
      <c r="H27" s="13">
        <f>+C27-F27</f>
        <v>0</v>
      </c>
    </row>
    <row r="28" spans="1:8" x14ac:dyDescent="0.25">
      <c r="A28" s="11" t="s">
        <v>344</v>
      </c>
      <c r="B28" s="14">
        <v>1000000000</v>
      </c>
    </row>
    <row r="29" spans="1:8" x14ac:dyDescent="0.25">
      <c r="A29" s="11" t="s">
        <v>374</v>
      </c>
      <c r="B29" s="14">
        <v>8865697405.8799973</v>
      </c>
      <c r="C29" s="12">
        <f>+GETPIVOTDATA("Valor Presupuesto Apropiado",$A$3,"UNIDAD","DIFRA")+GETPIVOTDATA("Valor Presupuesto Apropiado",$A$3,"UNIDAD","DIFRA INVERSION")</f>
        <v>49764669445.722221</v>
      </c>
      <c r="E29" t="s">
        <v>17752</v>
      </c>
      <c r="F29" s="12">
        <v>49764669445.720001</v>
      </c>
      <c r="H29" s="13">
        <f>+C29-F29</f>
        <v>2.22015380859375E-3</v>
      </c>
    </row>
    <row r="30" spans="1:8" x14ac:dyDescent="0.25">
      <c r="A30" s="11" t="s">
        <v>17450</v>
      </c>
      <c r="B30" s="14">
        <v>40898972039.842224</v>
      </c>
    </row>
    <row r="31" spans="1:8" x14ac:dyDescent="0.25">
      <c r="A31" s="11" t="s">
        <v>375</v>
      </c>
      <c r="B31" s="14">
        <v>202162783725.96005</v>
      </c>
      <c r="C31" s="12">
        <f>+GETPIVOTDATA("Valor Presupuesto Apropiado",$A$3,"UNIDAD","DILOA")+GETPIVOTDATA("Valor Presupuesto Apropiado",$A$3,"UNIDAD","DILOA INVERSION")</f>
        <v>356392229884.61005</v>
      </c>
      <c r="E31" t="s">
        <v>17753</v>
      </c>
      <c r="F31" s="12">
        <v>356392229882.52002</v>
      </c>
      <c r="H31" s="13">
        <f>+C31-F31</f>
        <v>2.09002685546875</v>
      </c>
    </row>
    <row r="32" spans="1:8" x14ac:dyDescent="0.25">
      <c r="A32" s="11" t="s">
        <v>17451</v>
      </c>
      <c r="B32" s="14">
        <v>154229446158.64999</v>
      </c>
    </row>
    <row r="33" spans="1:8" x14ac:dyDescent="0.25">
      <c r="A33" s="11" t="s">
        <v>372</v>
      </c>
      <c r="B33" s="14">
        <v>105857492421.92966</v>
      </c>
      <c r="C33" s="12">
        <f>+GETPIVOTDATA("Valor Presupuesto Apropiado",$A$3,"UNIDAD","DILOS")+GETPIVOTDATA("Valor Presupuesto Apropiado",$A$3,"UNIDAD","DILOS INVERSION")</f>
        <v>106063292421.92966</v>
      </c>
      <c r="E33" t="s">
        <v>17754</v>
      </c>
      <c r="F33" s="12">
        <v>106063292421.92999</v>
      </c>
      <c r="H33" s="13">
        <f>+C33-F33</f>
        <v>-3.35693359375E-4</v>
      </c>
    </row>
    <row r="34" spans="1:8" x14ac:dyDescent="0.25">
      <c r="A34" s="11" t="s">
        <v>17448</v>
      </c>
      <c r="B34" s="14">
        <v>205800000</v>
      </c>
    </row>
    <row r="35" spans="1:8" x14ac:dyDescent="0.25">
      <c r="A35" s="11" t="s">
        <v>370</v>
      </c>
      <c r="B35" s="14">
        <v>16950569421.636787</v>
      </c>
      <c r="C35" s="12">
        <f>+GETPIVOTDATA("Valor Presupuesto Apropiado",$A$3,"UNIDAD","EMAVI")+GETPIVOTDATA("Valor Presupuesto Apropiado",$A$3,"UNIDAD","EMAVI INVERSION")</f>
        <v>17961784340.976788</v>
      </c>
      <c r="E35" t="s">
        <v>17757</v>
      </c>
      <c r="F35" s="12">
        <v>17961784341.899998</v>
      </c>
      <c r="H35" s="13">
        <f>+C35-F35</f>
        <v>-0.92321014404296875</v>
      </c>
    </row>
    <row r="36" spans="1:8" x14ac:dyDescent="0.25">
      <c r="A36" s="11" t="s">
        <v>17446</v>
      </c>
      <c r="B36" s="14">
        <v>1011214919.34</v>
      </c>
    </row>
    <row r="37" spans="1:8" x14ac:dyDescent="0.25">
      <c r="A37" s="11" t="s">
        <v>371</v>
      </c>
      <c r="B37" s="14">
        <v>1969568661</v>
      </c>
      <c r="C37" s="12">
        <f>+GETPIVOTDATA("Valor Presupuesto Apropiado",$A$3,"UNIDAD","EPFAC")+GETPIVOTDATA("Valor Presupuesto Apropiado",$A$3,"UNIDAD","EPFAC INVERSION")</f>
        <v>2869568661</v>
      </c>
      <c r="E37" t="s">
        <v>17755</v>
      </c>
      <c r="F37" s="12">
        <v>2869568661.6599998</v>
      </c>
      <c r="H37" s="13">
        <f>+C37-F37</f>
        <v>-0.65999984741210938</v>
      </c>
    </row>
    <row r="38" spans="1:8" x14ac:dyDescent="0.25">
      <c r="A38" s="11" t="s">
        <v>17447</v>
      </c>
      <c r="B38" s="14">
        <v>900000000</v>
      </c>
    </row>
    <row r="39" spans="1:8" x14ac:dyDescent="0.25">
      <c r="A39" s="11" t="s">
        <v>369</v>
      </c>
      <c r="B39" s="14">
        <v>4565419079.8600006</v>
      </c>
      <c r="C39" s="12">
        <f>+GETPIVOTDATA("Valor Presupuesto Apropiado",$A$3,"UNIDAD","ESUFA")+GETPIVOTDATA("Valor Presupuesto Apropiado",$A$3,"UNIDAD","ESUFA INVERSION")</f>
        <v>6495678051.7625008</v>
      </c>
      <c r="E39" t="s">
        <v>17756</v>
      </c>
      <c r="F39" s="12">
        <v>6495678051.7600002</v>
      </c>
      <c r="H39" s="13">
        <f>+C39-F39</f>
        <v>2.5005340576171875E-3</v>
      </c>
    </row>
    <row r="40" spans="1:8" x14ac:dyDescent="0.25">
      <c r="A40" s="11" t="s">
        <v>17445</v>
      </c>
      <c r="B40" s="14">
        <v>1930258971.9025004</v>
      </c>
    </row>
    <row r="41" spans="1:8" x14ac:dyDescent="0.25">
      <c r="A41" s="11" t="s">
        <v>373</v>
      </c>
      <c r="B41" s="14">
        <v>38865875208.379791</v>
      </c>
      <c r="C41" s="12">
        <f>+GETPIVOTDATA("Valor Presupuesto Apropiado",$A$3,"UNIDAD","GOCOP")+GETPIVOTDATA("Valor Presupuesto Apropiado",$A$3,"UNIDAD","GOCOP INVERSION")</f>
        <v>47446845270.519791</v>
      </c>
      <c r="E41" t="s">
        <v>17761</v>
      </c>
      <c r="F41" s="12">
        <v>47446845270.520004</v>
      </c>
      <c r="H41" s="13">
        <f>+C41-F41</f>
        <v>-2.13623046875E-4</v>
      </c>
    </row>
    <row r="42" spans="1:8" x14ac:dyDescent="0.25">
      <c r="A42" s="11" t="s">
        <v>17449</v>
      </c>
      <c r="B42" s="14">
        <v>8580970062.1399975</v>
      </c>
    </row>
    <row r="43" spans="1:8" x14ac:dyDescent="0.25">
      <c r="A43" s="11" t="s">
        <v>349</v>
      </c>
      <c r="B43" s="14">
        <v>4100266460</v>
      </c>
      <c r="E43" t="s">
        <v>17760</v>
      </c>
      <c r="F43" s="12">
        <v>4100266460</v>
      </c>
      <c r="H43" s="13"/>
    </row>
    <row r="44" spans="1:8" x14ac:dyDescent="0.25">
      <c r="A44" s="11" t="s">
        <v>327</v>
      </c>
      <c r="B44" s="14">
        <v>3351500000</v>
      </c>
      <c r="E44" t="s">
        <v>17759</v>
      </c>
      <c r="F44" s="12">
        <v>3351500000</v>
      </c>
      <c r="H44" s="13"/>
    </row>
    <row r="45" spans="1:8" x14ac:dyDescent="0.25">
      <c r="A45" s="11" t="s">
        <v>17764</v>
      </c>
      <c r="B45" s="14"/>
    </row>
    <row r="46" spans="1:8" x14ac:dyDescent="0.25">
      <c r="A46" s="11" t="s">
        <v>17765</v>
      </c>
      <c r="B46" s="14">
        <v>186215513.89000002</v>
      </c>
    </row>
    <row r="47" spans="1:8" x14ac:dyDescent="0.25">
      <c r="A47" s="11" t="s">
        <v>17731</v>
      </c>
      <c r="B47" s="14">
        <v>1273280907133.4844</v>
      </c>
      <c r="E47" t="s">
        <v>17762</v>
      </c>
      <c r="F47" s="12">
        <v>186215513.88999999</v>
      </c>
    </row>
    <row r="48" spans="1:8" x14ac:dyDescent="0.25">
      <c r="E48" t="s">
        <v>17758</v>
      </c>
      <c r="F48" s="12">
        <v>276405159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503"/>
  <sheetViews>
    <sheetView tabSelected="1" zoomScaleNormal="100" workbookViewId="0">
      <pane ySplit="12" topLeftCell="A13" activePane="bottomLeft" state="frozen"/>
      <selection pane="bottomLeft" activeCell="E22" sqref="E22"/>
    </sheetView>
  </sheetViews>
  <sheetFormatPr baseColWidth="10" defaultRowHeight="15" x14ac:dyDescent="0.25"/>
  <cols>
    <col min="1" max="1" width="22.42578125" customWidth="1"/>
    <col min="2" max="2" width="28.140625" customWidth="1"/>
    <col min="3" max="3" width="20.42578125" bestFit="1" customWidth="1"/>
    <col min="4" max="4" width="73.28515625" customWidth="1"/>
    <col min="5" max="5" width="73.140625" customWidth="1"/>
    <col min="7" max="7" width="23.42578125" bestFit="1" customWidth="1"/>
    <col min="12" max="12" width="20.42578125" customWidth="1"/>
    <col min="14" max="14" width="15.7109375" bestFit="1" customWidth="1"/>
  </cols>
  <sheetData>
    <row r="2" spans="1:14" ht="28.5" x14ac:dyDescent="0.45">
      <c r="A2" s="16" t="s">
        <v>19162</v>
      </c>
      <c r="B2" s="16"/>
      <c r="C2" s="16"/>
      <c r="D2" s="16"/>
      <c r="E2" s="16"/>
      <c r="F2" s="16"/>
      <c r="G2" s="16"/>
      <c r="H2" s="16"/>
      <c r="I2" s="16"/>
      <c r="J2" s="16"/>
      <c r="K2" s="16"/>
      <c r="L2" s="16"/>
      <c r="M2" s="16"/>
      <c r="N2" s="16"/>
    </row>
    <row r="3" spans="1:14" ht="28.5" x14ac:dyDescent="0.45">
      <c r="A3" s="16" t="s">
        <v>19163</v>
      </c>
      <c r="B3" s="16"/>
      <c r="C3" s="16"/>
      <c r="D3" s="16"/>
      <c r="E3" s="16"/>
      <c r="F3" s="16"/>
      <c r="G3" s="16"/>
      <c r="H3" s="16"/>
      <c r="I3" s="16"/>
      <c r="J3" s="16"/>
      <c r="K3" s="16"/>
      <c r="L3" s="16"/>
      <c r="M3" s="16"/>
      <c r="N3" s="16"/>
    </row>
    <row r="4" spans="1:14" ht="28.5" x14ac:dyDescent="0.45">
      <c r="A4" s="16" t="s">
        <v>19171</v>
      </c>
      <c r="B4" s="16"/>
      <c r="C4" s="16"/>
      <c r="D4" s="16"/>
      <c r="E4" s="16"/>
      <c r="F4" s="16"/>
      <c r="G4" s="16"/>
      <c r="H4" s="16"/>
      <c r="I4" s="16"/>
      <c r="J4" s="16"/>
      <c r="K4" s="16"/>
      <c r="L4" s="16"/>
      <c r="M4" s="16"/>
      <c r="N4" s="16"/>
    </row>
    <row r="5" spans="1:14" ht="28.5" x14ac:dyDescent="0.45">
      <c r="A5" s="16" t="s">
        <v>19170</v>
      </c>
      <c r="B5" s="16"/>
      <c r="C5" s="16"/>
      <c r="D5" s="16"/>
      <c r="E5" s="16"/>
      <c r="F5" s="16"/>
      <c r="G5" s="16"/>
      <c r="H5" s="16"/>
      <c r="I5" s="16"/>
      <c r="J5" s="16"/>
      <c r="K5" s="16"/>
      <c r="L5" s="16"/>
      <c r="M5" s="16"/>
      <c r="N5" s="16"/>
    </row>
    <row r="6" spans="1:14" ht="28.5" x14ac:dyDescent="0.45">
      <c r="A6" s="16" t="s">
        <v>19164</v>
      </c>
      <c r="B6" s="16"/>
      <c r="C6" s="16"/>
      <c r="D6" s="16"/>
      <c r="E6" s="16"/>
      <c r="F6" s="16"/>
      <c r="G6" s="16"/>
      <c r="H6" s="16"/>
      <c r="I6" s="16"/>
      <c r="J6" s="16"/>
      <c r="K6" s="16"/>
      <c r="L6" s="16"/>
      <c r="M6" s="16"/>
      <c r="N6" s="16"/>
    </row>
    <row r="7" spans="1:14" ht="18.75" customHeight="1" x14ac:dyDescent="0.45">
      <c r="A7" s="17"/>
      <c r="B7" s="18"/>
      <c r="C7" s="17"/>
      <c r="D7" s="17"/>
      <c r="E7" s="17"/>
      <c r="F7" s="17"/>
      <c r="G7" s="17"/>
      <c r="H7" s="17"/>
      <c r="I7" s="17"/>
      <c r="J7" s="19"/>
      <c r="K7" s="17"/>
      <c r="L7" s="17"/>
    </row>
    <row r="8" spans="1:14" ht="28.5" x14ac:dyDescent="0.45">
      <c r="A8" s="20" t="s">
        <v>19165</v>
      </c>
      <c r="B8" s="21" t="s">
        <v>19166</v>
      </c>
      <c r="C8" s="22"/>
      <c r="D8" s="17"/>
      <c r="E8" s="17"/>
      <c r="F8" s="17"/>
      <c r="G8" s="17"/>
      <c r="H8" s="17"/>
      <c r="I8" s="17"/>
      <c r="J8" s="19"/>
      <c r="K8" s="17"/>
      <c r="L8" s="17"/>
    </row>
    <row r="9" spans="1:14" ht="26.25" customHeight="1" x14ac:dyDescent="0.45">
      <c r="A9" s="20" t="s">
        <v>19167</v>
      </c>
      <c r="B9" s="21" t="s">
        <v>19168</v>
      </c>
      <c r="C9" s="22"/>
      <c r="D9" s="17"/>
      <c r="E9" s="17"/>
      <c r="F9" s="17"/>
      <c r="G9" s="17"/>
      <c r="H9" s="17"/>
      <c r="I9" s="17"/>
      <c r="J9" s="19"/>
      <c r="K9" s="17"/>
      <c r="L9" s="17"/>
    </row>
    <row r="10" spans="1:14" ht="31.5" customHeight="1" x14ac:dyDescent="0.25">
      <c r="A10" s="20" t="s">
        <v>19172</v>
      </c>
      <c r="B10" s="23">
        <f>+L20503</f>
        <v>1273280907133.4829</v>
      </c>
      <c r="N10" s="24" t="s">
        <v>19169</v>
      </c>
    </row>
    <row r="11" spans="1:14" ht="15.75" thickBot="1" x14ac:dyDescent="0.3"/>
    <row r="12" spans="1:14" ht="57" thickBot="1" x14ac:dyDescent="0.3">
      <c r="A12" s="25" t="s">
        <v>0</v>
      </c>
      <c r="B12" s="26" t="s">
        <v>1</v>
      </c>
      <c r="C12" s="27" t="s">
        <v>2</v>
      </c>
      <c r="D12" s="27" t="s">
        <v>3</v>
      </c>
      <c r="E12" s="27" t="s">
        <v>4</v>
      </c>
      <c r="F12" s="27" t="s">
        <v>5</v>
      </c>
      <c r="G12" s="27" t="s">
        <v>6</v>
      </c>
      <c r="H12" s="27" t="s">
        <v>7</v>
      </c>
      <c r="I12" s="27" t="s">
        <v>8</v>
      </c>
      <c r="J12" s="27" t="s">
        <v>9</v>
      </c>
      <c r="K12" s="28" t="s">
        <v>10</v>
      </c>
      <c r="L12" s="28" t="s">
        <v>11</v>
      </c>
      <c r="M12" s="27" t="s">
        <v>12</v>
      </c>
      <c r="N12" s="37" t="s">
        <v>13</v>
      </c>
    </row>
    <row r="13" spans="1:14" x14ac:dyDescent="0.25">
      <c r="A13" s="31" t="s">
        <v>359</v>
      </c>
      <c r="B13" s="32" t="s">
        <v>32</v>
      </c>
      <c r="C13" s="32" t="s">
        <v>33</v>
      </c>
      <c r="D13" s="32" t="s">
        <v>34</v>
      </c>
      <c r="E13" s="32" t="s">
        <v>376</v>
      </c>
      <c r="F13" s="32">
        <v>43211501</v>
      </c>
      <c r="G13" s="32" t="s">
        <v>19</v>
      </c>
      <c r="H13" s="32">
        <v>3</v>
      </c>
      <c r="I13" s="32">
        <v>1</v>
      </c>
      <c r="J13" s="32">
        <v>10</v>
      </c>
      <c r="K13" s="32">
        <v>1</v>
      </c>
      <c r="L13" s="39">
        <v>19179160</v>
      </c>
      <c r="M13" s="32" t="s">
        <v>0</v>
      </c>
      <c r="N13" s="33" t="s">
        <v>21</v>
      </c>
    </row>
    <row r="14" spans="1:14" x14ac:dyDescent="0.25">
      <c r="A14" s="1" t="s">
        <v>359</v>
      </c>
      <c r="B14" s="2" t="s">
        <v>32</v>
      </c>
      <c r="C14" s="2" t="s">
        <v>33</v>
      </c>
      <c r="D14" s="2" t="s">
        <v>34</v>
      </c>
      <c r="E14" s="2" t="s">
        <v>377</v>
      </c>
      <c r="F14" s="2">
        <v>43211508</v>
      </c>
      <c r="G14" s="2" t="s">
        <v>19</v>
      </c>
      <c r="H14" s="2">
        <v>3</v>
      </c>
      <c r="I14" s="2">
        <v>1</v>
      </c>
      <c r="J14" s="2">
        <v>10</v>
      </c>
      <c r="K14" s="2">
        <v>1</v>
      </c>
      <c r="L14" s="3">
        <v>22656416.91</v>
      </c>
      <c r="M14" s="2" t="s">
        <v>0</v>
      </c>
      <c r="N14" s="4" t="s">
        <v>21</v>
      </c>
    </row>
    <row r="15" spans="1:14" x14ac:dyDescent="0.25">
      <c r="A15" s="1" t="s">
        <v>359</v>
      </c>
      <c r="B15" s="2" t="s">
        <v>378</v>
      </c>
      <c r="C15" s="2" t="s">
        <v>379</v>
      </c>
      <c r="D15" s="2" t="s">
        <v>17857</v>
      </c>
      <c r="E15" s="2" t="s">
        <v>380</v>
      </c>
      <c r="F15" s="2">
        <v>26111700</v>
      </c>
      <c r="G15" s="2" t="s">
        <v>19</v>
      </c>
      <c r="H15" s="2">
        <v>3</v>
      </c>
      <c r="I15" s="2">
        <v>1</v>
      </c>
      <c r="J15" s="2">
        <v>10</v>
      </c>
      <c r="K15" s="2">
        <v>1</v>
      </c>
      <c r="L15" s="3">
        <v>7013727.4000000004</v>
      </c>
      <c r="M15" s="2" t="s">
        <v>0</v>
      </c>
      <c r="N15" s="4" t="s">
        <v>21</v>
      </c>
    </row>
    <row r="16" spans="1:14" x14ac:dyDescent="0.25">
      <c r="A16" s="1" t="s">
        <v>359</v>
      </c>
      <c r="B16" s="2" t="s">
        <v>63</v>
      </c>
      <c r="C16" s="2" t="s">
        <v>64</v>
      </c>
      <c r="D16" s="2" t="s">
        <v>65</v>
      </c>
      <c r="E16" s="2" t="s">
        <v>381</v>
      </c>
      <c r="F16" s="2">
        <v>14111506</v>
      </c>
      <c r="G16" s="2" t="s">
        <v>19</v>
      </c>
      <c r="H16" s="2">
        <v>2</v>
      </c>
      <c r="I16" s="2">
        <v>10</v>
      </c>
      <c r="J16" s="2">
        <v>10</v>
      </c>
      <c r="K16" s="2">
        <v>25</v>
      </c>
      <c r="L16" s="3">
        <v>3387980.47</v>
      </c>
      <c r="M16" s="2" t="s">
        <v>0</v>
      </c>
      <c r="N16" s="4" t="s">
        <v>21</v>
      </c>
    </row>
    <row r="17" spans="1:14" x14ac:dyDescent="0.25">
      <c r="A17" s="1" t="s">
        <v>359</v>
      </c>
      <c r="B17" s="2" t="s">
        <v>63</v>
      </c>
      <c r="C17" s="2" t="s">
        <v>64</v>
      </c>
      <c r="D17" s="2" t="s">
        <v>65</v>
      </c>
      <c r="E17" s="2" t="s">
        <v>382</v>
      </c>
      <c r="F17" s="2">
        <v>14111506</v>
      </c>
      <c r="G17" s="2" t="s">
        <v>19</v>
      </c>
      <c r="H17" s="2">
        <v>2</v>
      </c>
      <c r="I17" s="2">
        <v>10</v>
      </c>
      <c r="J17" s="2">
        <v>10</v>
      </c>
      <c r="K17" s="2">
        <v>1</v>
      </c>
      <c r="L17" s="3">
        <v>136500</v>
      </c>
      <c r="M17" s="2" t="s">
        <v>0</v>
      </c>
      <c r="N17" s="4" t="s">
        <v>21</v>
      </c>
    </row>
    <row r="18" spans="1:14" x14ac:dyDescent="0.25">
      <c r="A18" s="1" t="s">
        <v>359</v>
      </c>
      <c r="B18" s="2" t="s">
        <v>63</v>
      </c>
      <c r="C18" s="2" t="s">
        <v>64</v>
      </c>
      <c r="D18" s="2" t="s">
        <v>65</v>
      </c>
      <c r="E18" s="2" t="s">
        <v>383</v>
      </c>
      <c r="F18" s="2">
        <v>44122000</v>
      </c>
      <c r="G18" s="2" t="s">
        <v>19</v>
      </c>
      <c r="H18" s="2">
        <v>2</v>
      </c>
      <c r="I18" s="2">
        <v>10</v>
      </c>
      <c r="J18" s="2">
        <v>10</v>
      </c>
      <c r="K18" s="2">
        <v>100</v>
      </c>
      <c r="L18" s="3">
        <v>1170000</v>
      </c>
      <c r="M18" s="2" t="s">
        <v>0</v>
      </c>
      <c r="N18" s="4" t="s">
        <v>21</v>
      </c>
    </row>
    <row r="19" spans="1:14" x14ac:dyDescent="0.25">
      <c r="A19" s="1" t="s">
        <v>359</v>
      </c>
      <c r="B19" s="2" t="s">
        <v>63</v>
      </c>
      <c r="C19" s="2" t="s">
        <v>64</v>
      </c>
      <c r="D19" s="2" t="s">
        <v>65</v>
      </c>
      <c r="E19" s="2" t="s">
        <v>383</v>
      </c>
      <c r="F19" s="2">
        <v>44122000</v>
      </c>
      <c r="G19" s="2" t="s">
        <v>19</v>
      </c>
      <c r="H19" s="2">
        <v>2</v>
      </c>
      <c r="I19" s="2">
        <v>10</v>
      </c>
      <c r="J19" s="2">
        <v>10</v>
      </c>
      <c r="K19" s="2">
        <v>100</v>
      </c>
      <c r="L19" s="3">
        <v>1170000</v>
      </c>
      <c r="M19" s="2" t="s">
        <v>0</v>
      </c>
      <c r="N19" s="4" t="s">
        <v>21</v>
      </c>
    </row>
    <row r="20" spans="1:14" x14ac:dyDescent="0.25">
      <c r="A20" s="1" t="s">
        <v>359</v>
      </c>
      <c r="B20" s="2" t="s">
        <v>63</v>
      </c>
      <c r="C20" s="2" t="s">
        <v>64</v>
      </c>
      <c r="D20" s="2" t="s">
        <v>65</v>
      </c>
      <c r="E20" s="2" t="s">
        <v>384</v>
      </c>
      <c r="F20" s="2">
        <v>44121506</v>
      </c>
      <c r="G20" s="2" t="s">
        <v>19</v>
      </c>
      <c r="H20" s="2">
        <v>2</v>
      </c>
      <c r="I20" s="2">
        <v>10</v>
      </c>
      <c r="J20" s="2">
        <v>10</v>
      </c>
      <c r="K20" s="2">
        <v>200</v>
      </c>
      <c r="L20" s="3">
        <v>390000</v>
      </c>
      <c r="M20" s="2" t="s">
        <v>0</v>
      </c>
      <c r="N20" s="4" t="s">
        <v>21</v>
      </c>
    </row>
    <row r="21" spans="1:14" x14ac:dyDescent="0.25">
      <c r="A21" s="1" t="s">
        <v>359</v>
      </c>
      <c r="B21" s="2" t="s">
        <v>63</v>
      </c>
      <c r="C21" s="2" t="s">
        <v>64</v>
      </c>
      <c r="D21" s="2" t="s">
        <v>65</v>
      </c>
      <c r="E21" s="2" t="s">
        <v>385</v>
      </c>
      <c r="F21" s="2">
        <v>44121634</v>
      </c>
      <c r="G21" s="2" t="s">
        <v>19</v>
      </c>
      <c r="H21" s="2">
        <v>2</v>
      </c>
      <c r="I21" s="2">
        <v>10</v>
      </c>
      <c r="J21" s="2">
        <v>10</v>
      </c>
      <c r="K21" s="2">
        <v>20</v>
      </c>
      <c r="L21" s="3">
        <v>390000</v>
      </c>
      <c r="M21" s="2" t="s">
        <v>0</v>
      </c>
      <c r="N21" s="4" t="s">
        <v>21</v>
      </c>
    </row>
    <row r="22" spans="1:14" x14ac:dyDescent="0.25">
      <c r="A22" s="1" t="s">
        <v>359</v>
      </c>
      <c r="B22" s="2" t="s">
        <v>76</v>
      </c>
      <c r="C22" s="2" t="s">
        <v>83</v>
      </c>
      <c r="D22" s="2" t="s">
        <v>84</v>
      </c>
      <c r="E22" s="2" t="s">
        <v>386</v>
      </c>
      <c r="F22" s="2">
        <v>31201610</v>
      </c>
      <c r="G22" s="2" t="s">
        <v>19</v>
      </c>
      <c r="H22" s="2">
        <v>2</v>
      </c>
      <c r="I22" s="2">
        <v>10</v>
      </c>
      <c r="J22" s="2">
        <v>10</v>
      </c>
      <c r="K22" s="2">
        <v>20</v>
      </c>
      <c r="L22" s="3">
        <v>65189.22</v>
      </c>
      <c r="M22" s="2" t="s">
        <v>0</v>
      </c>
      <c r="N22" s="4" t="s">
        <v>21</v>
      </c>
    </row>
    <row r="23" spans="1:14" x14ac:dyDescent="0.25">
      <c r="A23" s="1" t="s">
        <v>359</v>
      </c>
      <c r="B23" s="2" t="s">
        <v>86</v>
      </c>
      <c r="C23" s="2" t="s">
        <v>87</v>
      </c>
      <c r="D23" s="2" t="s">
        <v>88</v>
      </c>
      <c r="E23" s="2" t="s">
        <v>387</v>
      </c>
      <c r="F23" s="2">
        <v>44121804</v>
      </c>
      <c r="G23" s="2" t="s">
        <v>19</v>
      </c>
      <c r="H23" s="2">
        <v>2</v>
      </c>
      <c r="I23" s="2">
        <v>10</v>
      </c>
      <c r="J23" s="2">
        <v>10</v>
      </c>
      <c r="K23" s="2">
        <v>15</v>
      </c>
      <c r="L23" s="3">
        <v>29250</v>
      </c>
      <c r="M23" s="2" t="s">
        <v>0</v>
      </c>
      <c r="N23" s="4" t="s">
        <v>21</v>
      </c>
    </row>
    <row r="24" spans="1:14" x14ac:dyDescent="0.25">
      <c r="A24" s="1" t="s">
        <v>359</v>
      </c>
      <c r="B24" s="2" t="s">
        <v>86</v>
      </c>
      <c r="C24" s="2" t="s">
        <v>93</v>
      </c>
      <c r="D24" s="2" t="s">
        <v>94</v>
      </c>
      <c r="E24" s="2" t="s">
        <v>388</v>
      </c>
      <c r="F24" s="2">
        <v>44103103</v>
      </c>
      <c r="G24" s="2" t="s">
        <v>19</v>
      </c>
      <c r="H24" s="2">
        <v>2</v>
      </c>
      <c r="I24" s="2">
        <v>10</v>
      </c>
      <c r="J24" s="2">
        <v>10</v>
      </c>
      <c r="K24" s="2">
        <v>25</v>
      </c>
      <c r="L24" s="3">
        <v>19178535.060000002</v>
      </c>
      <c r="M24" s="2" t="s">
        <v>0</v>
      </c>
      <c r="N24" s="4" t="s">
        <v>21</v>
      </c>
    </row>
    <row r="25" spans="1:14" x14ac:dyDescent="0.25">
      <c r="A25" s="1" t="s">
        <v>359</v>
      </c>
      <c r="B25" s="2" t="s">
        <v>86</v>
      </c>
      <c r="C25" s="2" t="s">
        <v>93</v>
      </c>
      <c r="D25" s="2" t="s">
        <v>94</v>
      </c>
      <c r="E25" s="2" t="s">
        <v>389</v>
      </c>
      <c r="F25" s="2">
        <v>31201512</v>
      </c>
      <c r="G25" s="2" t="s">
        <v>19</v>
      </c>
      <c r="H25" s="2">
        <v>2</v>
      </c>
      <c r="I25" s="2">
        <v>10</v>
      </c>
      <c r="J25" s="2">
        <v>10</v>
      </c>
      <c r="K25" s="2">
        <v>24</v>
      </c>
      <c r="L25" s="3">
        <v>140400</v>
      </c>
      <c r="M25" s="2" t="s">
        <v>0</v>
      </c>
      <c r="N25" s="4" t="s">
        <v>21</v>
      </c>
    </row>
    <row r="26" spans="1:14" x14ac:dyDescent="0.25">
      <c r="A26" s="1" t="s">
        <v>359</v>
      </c>
      <c r="B26" s="2" t="s">
        <v>86</v>
      </c>
      <c r="C26" s="2" t="s">
        <v>93</v>
      </c>
      <c r="D26" s="2" t="s">
        <v>94</v>
      </c>
      <c r="E26" s="2" t="s">
        <v>390</v>
      </c>
      <c r="F26" s="2">
        <v>31201503</v>
      </c>
      <c r="G26" s="2" t="s">
        <v>19</v>
      </c>
      <c r="H26" s="2">
        <v>2</v>
      </c>
      <c r="I26" s="2">
        <v>10</v>
      </c>
      <c r="J26" s="2">
        <v>10</v>
      </c>
      <c r="K26" s="2">
        <v>5</v>
      </c>
      <c r="L26" s="3">
        <v>102375</v>
      </c>
      <c r="M26" s="2" t="s">
        <v>0</v>
      </c>
      <c r="N26" s="4" t="s">
        <v>21</v>
      </c>
    </row>
    <row r="27" spans="1:14" x14ac:dyDescent="0.25">
      <c r="A27" s="1" t="s">
        <v>359</v>
      </c>
      <c r="B27" s="2" t="s">
        <v>103</v>
      </c>
      <c r="C27" s="2" t="s">
        <v>104</v>
      </c>
      <c r="D27" s="2" t="s">
        <v>105</v>
      </c>
      <c r="E27" s="2" t="s">
        <v>391</v>
      </c>
      <c r="F27" s="2">
        <v>44121701</v>
      </c>
      <c r="G27" s="2" t="s">
        <v>19</v>
      </c>
      <c r="H27" s="2">
        <v>2</v>
      </c>
      <c r="I27" s="2">
        <v>10</v>
      </c>
      <c r="J27" s="2">
        <v>10</v>
      </c>
      <c r="K27" s="2">
        <v>50</v>
      </c>
      <c r="L27" s="3">
        <v>262069.11</v>
      </c>
      <c r="M27" s="2" t="s">
        <v>0</v>
      </c>
      <c r="N27" s="4" t="s">
        <v>21</v>
      </c>
    </row>
    <row r="28" spans="1:14" x14ac:dyDescent="0.25">
      <c r="A28" s="1" t="s">
        <v>359</v>
      </c>
      <c r="B28" s="2" t="s">
        <v>103</v>
      </c>
      <c r="C28" s="2" t="s">
        <v>104</v>
      </c>
      <c r="D28" s="2" t="s">
        <v>105</v>
      </c>
      <c r="E28" s="2" t="s">
        <v>392</v>
      </c>
      <c r="F28" s="2">
        <v>44121802</v>
      </c>
      <c r="G28" s="2" t="s">
        <v>19</v>
      </c>
      <c r="H28" s="2">
        <v>2</v>
      </c>
      <c r="I28" s="2">
        <v>10</v>
      </c>
      <c r="J28" s="2">
        <v>10</v>
      </c>
      <c r="K28" s="2">
        <v>20</v>
      </c>
      <c r="L28" s="3">
        <v>78000</v>
      </c>
      <c r="M28" s="2" t="s">
        <v>0</v>
      </c>
      <c r="N28" s="4" t="s">
        <v>21</v>
      </c>
    </row>
    <row r="29" spans="1:14" x14ac:dyDescent="0.25">
      <c r="A29" s="1" t="s">
        <v>359</v>
      </c>
      <c r="B29" s="2" t="s">
        <v>103</v>
      </c>
      <c r="C29" s="2" t="s">
        <v>104</v>
      </c>
      <c r="D29" s="2" t="s">
        <v>105</v>
      </c>
      <c r="E29" s="2" t="s">
        <v>393</v>
      </c>
      <c r="F29" s="2">
        <v>44121716</v>
      </c>
      <c r="G29" s="2" t="s">
        <v>19</v>
      </c>
      <c r="H29" s="2">
        <v>2</v>
      </c>
      <c r="I29" s="2">
        <v>10</v>
      </c>
      <c r="J29" s="2">
        <v>10</v>
      </c>
      <c r="K29" s="2">
        <v>50</v>
      </c>
      <c r="L29" s="3">
        <v>195000</v>
      </c>
      <c r="M29" s="2" t="s">
        <v>0</v>
      </c>
      <c r="N29" s="4" t="s">
        <v>21</v>
      </c>
    </row>
    <row r="30" spans="1:14" x14ac:dyDescent="0.25">
      <c r="A30" s="1" t="s">
        <v>359</v>
      </c>
      <c r="B30" s="2" t="s">
        <v>103</v>
      </c>
      <c r="C30" s="2" t="s">
        <v>104</v>
      </c>
      <c r="D30" s="2" t="s">
        <v>105</v>
      </c>
      <c r="E30" s="2" t="s">
        <v>394</v>
      </c>
      <c r="F30" s="2">
        <v>44121705</v>
      </c>
      <c r="G30" s="2" t="s">
        <v>19</v>
      </c>
      <c r="H30" s="2">
        <v>2</v>
      </c>
      <c r="I30" s="2">
        <v>10</v>
      </c>
      <c r="J30" s="2">
        <v>10</v>
      </c>
      <c r="K30" s="2">
        <v>15</v>
      </c>
      <c r="L30" s="3">
        <v>58500</v>
      </c>
      <c r="M30" s="2" t="s">
        <v>0</v>
      </c>
      <c r="N30" s="4" t="s">
        <v>21</v>
      </c>
    </row>
    <row r="31" spans="1:14" x14ac:dyDescent="0.25">
      <c r="A31" s="1" t="s">
        <v>359</v>
      </c>
      <c r="B31" s="2" t="s">
        <v>103</v>
      </c>
      <c r="C31" s="2" t="s">
        <v>104</v>
      </c>
      <c r="D31" s="2" t="s">
        <v>105</v>
      </c>
      <c r="E31" s="2" t="s">
        <v>395</v>
      </c>
      <c r="F31" s="2">
        <v>41111604</v>
      </c>
      <c r="G31" s="2" t="s">
        <v>19</v>
      </c>
      <c r="H31" s="2">
        <v>2</v>
      </c>
      <c r="I31" s="2">
        <v>10</v>
      </c>
      <c r="J31" s="2">
        <v>10</v>
      </c>
      <c r="K31" s="2">
        <v>10</v>
      </c>
      <c r="L31" s="3">
        <v>97500</v>
      </c>
      <c r="M31" s="2" t="s">
        <v>0</v>
      </c>
      <c r="N31" s="4" t="s">
        <v>21</v>
      </c>
    </row>
    <row r="32" spans="1:14" x14ac:dyDescent="0.25">
      <c r="A32" s="1" t="s">
        <v>359</v>
      </c>
      <c r="B32" s="2" t="s">
        <v>103</v>
      </c>
      <c r="C32" s="2" t="s">
        <v>104</v>
      </c>
      <c r="D32" s="2" t="s">
        <v>105</v>
      </c>
      <c r="E32" s="2" t="s">
        <v>396</v>
      </c>
      <c r="F32" s="2">
        <v>44121708</v>
      </c>
      <c r="G32" s="2" t="s">
        <v>19</v>
      </c>
      <c r="H32" s="2">
        <v>2</v>
      </c>
      <c r="I32" s="2">
        <v>10</v>
      </c>
      <c r="J32" s="2">
        <v>10</v>
      </c>
      <c r="K32" s="2">
        <v>10</v>
      </c>
      <c r="L32" s="3">
        <v>39000</v>
      </c>
      <c r="M32" s="2" t="s">
        <v>0</v>
      </c>
      <c r="N32" s="4" t="s">
        <v>21</v>
      </c>
    </row>
    <row r="33" spans="1:14" x14ac:dyDescent="0.25">
      <c r="A33" s="1" t="s">
        <v>359</v>
      </c>
      <c r="B33" s="2" t="s">
        <v>103</v>
      </c>
      <c r="C33" s="2" t="s">
        <v>104</v>
      </c>
      <c r="D33" s="2" t="s">
        <v>105</v>
      </c>
      <c r="E33" s="2" t="s">
        <v>397</v>
      </c>
      <c r="F33" s="2">
        <v>44121615</v>
      </c>
      <c r="G33" s="2" t="s">
        <v>19</v>
      </c>
      <c r="H33" s="2">
        <v>2</v>
      </c>
      <c r="I33" s="2">
        <v>10</v>
      </c>
      <c r="J33" s="2">
        <v>10</v>
      </c>
      <c r="K33" s="2">
        <v>5</v>
      </c>
      <c r="L33" s="3">
        <v>295749.45</v>
      </c>
      <c r="M33" s="2" t="s">
        <v>0</v>
      </c>
      <c r="N33" s="4" t="s">
        <v>21</v>
      </c>
    </row>
    <row r="34" spans="1:14" x14ac:dyDescent="0.25">
      <c r="A34" s="1" t="s">
        <v>359</v>
      </c>
      <c r="B34" s="2" t="s">
        <v>103</v>
      </c>
      <c r="C34" s="2" t="s">
        <v>104</v>
      </c>
      <c r="D34" s="2" t="s">
        <v>105</v>
      </c>
      <c r="E34" s="2" t="s">
        <v>398</v>
      </c>
      <c r="F34" s="2">
        <v>44122104</v>
      </c>
      <c r="G34" s="2" t="s">
        <v>19</v>
      </c>
      <c r="H34" s="2">
        <v>2</v>
      </c>
      <c r="I34" s="2">
        <v>10</v>
      </c>
      <c r="J34" s="2">
        <v>10</v>
      </c>
      <c r="K34" s="2">
        <v>50</v>
      </c>
      <c r="L34" s="3">
        <v>97500</v>
      </c>
      <c r="M34" s="2" t="s">
        <v>0</v>
      </c>
      <c r="N34" s="4" t="s">
        <v>21</v>
      </c>
    </row>
    <row r="35" spans="1:14" x14ac:dyDescent="0.25">
      <c r="A35" s="1" t="s">
        <v>359</v>
      </c>
      <c r="B35" s="2" t="s">
        <v>103</v>
      </c>
      <c r="C35" s="2" t="s">
        <v>104</v>
      </c>
      <c r="D35" s="2" t="s">
        <v>105</v>
      </c>
      <c r="E35" s="2" t="s">
        <v>399</v>
      </c>
      <c r="F35" s="2">
        <v>44122103</v>
      </c>
      <c r="G35" s="2" t="s">
        <v>19</v>
      </c>
      <c r="H35" s="2">
        <v>2</v>
      </c>
      <c r="I35" s="2">
        <v>10</v>
      </c>
      <c r="J35" s="2">
        <v>10</v>
      </c>
      <c r="K35" s="2">
        <v>30</v>
      </c>
      <c r="L35" s="3">
        <v>234000</v>
      </c>
      <c r="M35" s="2" t="s">
        <v>0</v>
      </c>
      <c r="N35" s="4" t="s">
        <v>21</v>
      </c>
    </row>
    <row r="36" spans="1:14" x14ac:dyDescent="0.25">
      <c r="A36" s="1" t="s">
        <v>359</v>
      </c>
      <c r="B36" s="2" t="s">
        <v>103</v>
      </c>
      <c r="C36" s="2" t="s">
        <v>104</v>
      </c>
      <c r="D36" s="2" t="s">
        <v>105</v>
      </c>
      <c r="E36" s="2" t="s">
        <v>400</v>
      </c>
      <c r="F36" s="2">
        <v>44122107</v>
      </c>
      <c r="G36" s="2" t="s">
        <v>19</v>
      </c>
      <c r="H36" s="2">
        <v>2</v>
      </c>
      <c r="I36" s="2">
        <v>10</v>
      </c>
      <c r="J36" s="2">
        <v>10</v>
      </c>
      <c r="K36" s="2">
        <v>24</v>
      </c>
      <c r="L36" s="3">
        <v>140400</v>
      </c>
      <c r="M36" s="2" t="s">
        <v>0</v>
      </c>
      <c r="N36" s="4" t="s">
        <v>21</v>
      </c>
    </row>
    <row r="37" spans="1:14" x14ac:dyDescent="0.25">
      <c r="A37" s="1" t="s">
        <v>359</v>
      </c>
      <c r="B37" s="2" t="s">
        <v>103</v>
      </c>
      <c r="C37" s="2" t="s">
        <v>104</v>
      </c>
      <c r="D37" s="2" t="s">
        <v>105</v>
      </c>
      <c r="E37" s="2" t="s">
        <v>116</v>
      </c>
      <c r="F37" s="2">
        <v>44121618</v>
      </c>
      <c r="G37" s="2" t="s">
        <v>19</v>
      </c>
      <c r="H37" s="2">
        <v>2</v>
      </c>
      <c r="I37" s="2">
        <v>10</v>
      </c>
      <c r="J37" s="2">
        <v>10</v>
      </c>
      <c r="K37" s="2">
        <v>5</v>
      </c>
      <c r="L37" s="3">
        <v>97500</v>
      </c>
      <c r="M37" s="2" t="s">
        <v>0</v>
      </c>
      <c r="N37" s="4" t="s">
        <v>21</v>
      </c>
    </row>
    <row r="38" spans="1:14" x14ac:dyDescent="0.25">
      <c r="A38" s="1" t="s">
        <v>359</v>
      </c>
      <c r="B38" s="2" t="s">
        <v>56</v>
      </c>
      <c r="C38" s="2" t="s">
        <v>56</v>
      </c>
      <c r="D38" s="2" t="s">
        <v>57</v>
      </c>
      <c r="E38" s="2" t="s">
        <v>401</v>
      </c>
      <c r="F38" s="2">
        <v>47131502</v>
      </c>
      <c r="G38" s="2" t="s">
        <v>19</v>
      </c>
      <c r="H38" s="2">
        <v>2</v>
      </c>
      <c r="I38" s="2">
        <v>10</v>
      </c>
      <c r="J38" s="2">
        <v>10</v>
      </c>
      <c r="K38" s="2">
        <v>12</v>
      </c>
      <c r="L38" s="3">
        <v>356623.38</v>
      </c>
      <c r="M38" s="2" t="s">
        <v>0</v>
      </c>
      <c r="N38" s="4" t="s">
        <v>21</v>
      </c>
    </row>
    <row r="39" spans="1:14" x14ac:dyDescent="0.25">
      <c r="A39" s="1" t="s">
        <v>359</v>
      </c>
      <c r="B39" s="2" t="s">
        <v>60</v>
      </c>
      <c r="C39" s="2" t="s">
        <v>60</v>
      </c>
      <c r="D39" s="2" t="s">
        <v>61</v>
      </c>
      <c r="E39" s="2" t="s">
        <v>402</v>
      </c>
      <c r="F39" s="2">
        <v>42295400</v>
      </c>
      <c r="G39" s="2" t="s">
        <v>19</v>
      </c>
      <c r="H39" s="2">
        <v>2</v>
      </c>
      <c r="I39" s="2">
        <v>10</v>
      </c>
      <c r="J39" s="2">
        <v>10</v>
      </c>
      <c r="K39" s="2">
        <v>200</v>
      </c>
      <c r="L39" s="3">
        <v>766932</v>
      </c>
      <c r="M39" s="2" t="s">
        <v>0</v>
      </c>
      <c r="N39" s="4" t="s">
        <v>21</v>
      </c>
    </row>
    <row r="40" spans="1:14" x14ac:dyDescent="0.25">
      <c r="A40" s="1" t="s">
        <v>359</v>
      </c>
      <c r="B40" s="2" t="s">
        <v>63</v>
      </c>
      <c r="C40" s="2" t="s">
        <v>64</v>
      </c>
      <c r="D40" s="2" t="s">
        <v>65</v>
      </c>
      <c r="E40" s="2" t="s">
        <v>403</v>
      </c>
      <c r="F40" s="2">
        <v>14111704</v>
      </c>
      <c r="G40" s="2" t="s">
        <v>19</v>
      </c>
      <c r="H40" s="2">
        <v>2</v>
      </c>
      <c r="I40" s="2">
        <v>10</v>
      </c>
      <c r="J40" s="2">
        <v>10</v>
      </c>
      <c r="K40" s="2">
        <v>24</v>
      </c>
      <c r="L40" s="3">
        <v>1542171.3</v>
      </c>
      <c r="M40" s="2" t="s">
        <v>0</v>
      </c>
      <c r="N40" s="4" t="s">
        <v>21</v>
      </c>
    </row>
    <row r="41" spans="1:14" x14ac:dyDescent="0.25">
      <c r="A41" s="1" t="s">
        <v>359</v>
      </c>
      <c r="B41" s="2" t="s">
        <v>63</v>
      </c>
      <c r="C41" s="2" t="s">
        <v>64</v>
      </c>
      <c r="D41" s="2" t="s">
        <v>65</v>
      </c>
      <c r="E41" s="2" t="s">
        <v>404</v>
      </c>
      <c r="F41" s="2">
        <v>14111703</v>
      </c>
      <c r="G41" s="2" t="s">
        <v>19</v>
      </c>
      <c r="H41" s="2">
        <v>2</v>
      </c>
      <c r="I41" s="2">
        <v>10</v>
      </c>
      <c r="J41" s="2">
        <v>10</v>
      </c>
      <c r="K41" s="2">
        <v>12</v>
      </c>
      <c r="L41" s="3">
        <v>819000</v>
      </c>
      <c r="M41" s="2" t="s">
        <v>0</v>
      </c>
      <c r="N41" s="4" t="s">
        <v>21</v>
      </c>
    </row>
    <row r="42" spans="1:14" x14ac:dyDescent="0.25">
      <c r="A42" s="1" t="s">
        <v>359</v>
      </c>
      <c r="B42" s="2" t="s">
        <v>63</v>
      </c>
      <c r="C42" s="2" t="s">
        <v>64</v>
      </c>
      <c r="D42" s="2" t="s">
        <v>65</v>
      </c>
      <c r="E42" s="2" t="s">
        <v>405</v>
      </c>
      <c r="F42" s="2">
        <v>14111703</v>
      </c>
      <c r="G42" s="2" t="s">
        <v>19</v>
      </c>
      <c r="H42" s="2">
        <v>2</v>
      </c>
      <c r="I42" s="2">
        <v>10</v>
      </c>
      <c r="J42" s="2">
        <v>10</v>
      </c>
      <c r="K42" s="2">
        <v>12</v>
      </c>
      <c r="L42" s="3">
        <v>327600</v>
      </c>
      <c r="M42" s="2" t="s">
        <v>0</v>
      </c>
      <c r="N42" s="4" t="s">
        <v>21</v>
      </c>
    </row>
    <row r="43" spans="1:14" x14ac:dyDescent="0.25">
      <c r="A43" s="1" t="s">
        <v>359</v>
      </c>
      <c r="B43" s="2" t="s">
        <v>63</v>
      </c>
      <c r="C43" s="2" t="s">
        <v>64</v>
      </c>
      <c r="D43" s="2" t="s">
        <v>65</v>
      </c>
      <c r="E43" s="2" t="s">
        <v>406</v>
      </c>
      <c r="F43" s="2">
        <v>47131502</v>
      </c>
      <c r="G43" s="2" t="s">
        <v>19</v>
      </c>
      <c r="H43" s="2">
        <v>2</v>
      </c>
      <c r="I43" s="2">
        <v>10</v>
      </c>
      <c r="J43" s="2">
        <v>10</v>
      </c>
      <c r="K43" s="2">
        <v>10</v>
      </c>
      <c r="L43" s="3">
        <v>195000</v>
      </c>
      <c r="M43" s="2" t="s">
        <v>0</v>
      </c>
      <c r="N43" s="4" t="s">
        <v>21</v>
      </c>
    </row>
    <row r="44" spans="1:14" x14ac:dyDescent="0.25">
      <c r="A44" s="1" t="s">
        <v>359</v>
      </c>
      <c r="B44" s="2" t="s">
        <v>72</v>
      </c>
      <c r="C44" s="2" t="s">
        <v>73</v>
      </c>
      <c r="D44" s="2" t="s">
        <v>74</v>
      </c>
      <c r="E44" s="2" t="s">
        <v>407</v>
      </c>
      <c r="F44" s="2">
        <v>47131805</v>
      </c>
      <c r="G44" s="2" t="s">
        <v>19</v>
      </c>
      <c r="H44" s="2">
        <v>2</v>
      </c>
      <c r="I44" s="2">
        <v>10</v>
      </c>
      <c r="J44" s="2">
        <v>10</v>
      </c>
      <c r="K44" s="2">
        <v>2</v>
      </c>
      <c r="L44" s="3">
        <v>46015.92</v>
      </c>
      <c r="M44" s="2" t="s">
        <v>0</v>
      </c>
      <c r="N44" s="4" t="s">
        <v>21</v>
      </c>
    </row>
    <row r="45" spans="1:14" x14ac:dyDescent="0.25">
      <c r="A45" s="1" t="s">
        <v>359</v>
      </c>
      <c r="B45" s="2" t="s">
        <v>408</v>
      </c>
      <c r="C45" s="2" t="s">
        <v>409</v>
      </c>
      <c r="D45" s="2" t="s">
        <v>17858</v>
      </c>
      <c r="E45" s="2" t="s">
        <v>410</v>
      </c>
      <c r="F45" s="2">
        <v>47131807</v>
      </c>
      <c r="G45" s="2" t="s">
        <v>19</v>
      </c>
      <c r="H45" s="2">
        <v>2</v>
      </c>
      <c r="I45" s="2">
        <v>10</v>
      </c>
      <c r="J45" s="2">
        <v>10</v>
      </c>
      <c r="K45" s="2">
        <v>10</v>
      </c>
      <c r="L45" s="3">
        <v>292500</v>
      </c>
      <c r="M45" s="2" t="s">
        <v>0</v>
      </c>
      <c r="N45" s="4" t="s">
        <v>21</v>
      </c>
    </row>
    <row r="46" spans="1:14" x14ac:dyDescent="0.25">
      <c r="A46" s="1" t="s">
        <v>359</v>
      </c>
      <c r="B46" s="2" t="s">
        <v>408</v>
      </c>
      <c r="C46" s="2" t="s">
        <v>411</v>
      </c>
      <c r="D46" s="2" t="s">
        <v>17859</v>
      </c>
      <c r="E46" s="2" t="s">
        <v>412</v>
      </c>
      <c r="F46" s="2">
        <v>47131803</v>
      </c>
      <c r="G46" s="2" t="s">
        <v>19</v>
      </c>
      <c r="H46" s="2">
        <v>2</v>
      </c>
      <c r="I46" s="2">
        <v>10</v>
      </c>
      <c r="J46" s="2">
        <v>10</v>
      </c>
      <c r="K46" s="2">
        <v>10</v>
      </c>
      <c r="L46" s="3">
        <v>284151.92</v>
      </c>
      <c r="M46" s="2" t="s">
        <v>0</v>
      </c>
      <c r="N46" s="4" t="s">
        <v>21</v>
      </c>
    </row>
    <row r="47" spans="1:14" x14ac:dyDescent="0.25">
      <c r="A47" s="1" t="s">
        <v>359</v>
      </c>
      <c r="B47" s="2" t="s">
        <v>76</v>
      </c>
      <c r="C47" s="2" t="s">
        <v>80</v>
      </c>
      <c r="D47" s="2" t="s">
        <v>81</v>
      </c>
      <c r="E47" s="2" t="s">
        <v>413</v>
      </c>
      <c r="F47" s="2">
        <v>47131801</v>
      </c>
      <c r="G47" s="2" t="s">
        <v>19</v>
      </c>
      <c r="H47" s="2">
        <v>2</v>
      </c>
      <c r="I47" s="2">
        <v>10</v>
      </c>
      <c r="J47" s="2">
        <v>10</v>
      </c>
      <c r="K47" s="2">
        <v>15</v>
      </c>
      <c r="L47" s="3">
        <v>365625</v>
      </c>
      <c r="M47" s="2" t="s">
        <v>0</v>
      </c>
      <c r="N47" s="4" t="s">
        <v>21</v>
      </c>
    </row>
    <row r="48" spans="1:14" x14ac:dyDescent="0.25">
      <c r="A48" s="1" t="s">
        <v>359</v>
      </c>
      <c r="B48" s="2" t="s">
        <v>76</v>
      </c>
      <c r="C48" s="2" t="s">
        <v>80</v>
      </c>
      <c r="D48" s="2" t="s">
        <v>81</v>
      </c>
      <c r="E48" s="2" t="s">
        <v>414</v>
      </c>
      <c r="F48" s="2">
        <v>47131502</v>
      </c>
      <c r="G48" s="2" t="s">
        <v>19</v>
      </c>
      <c r="H48" s="2">
        <v>2</v>
      </c>
      <c r="I48" s="2">
        <v>10</v>
      </c>
      <c r="J48" s="2">
        <v>10</v>
      </c>
      <c r="K48" s="2">
        <v>24</v>
      </c>
      <c r="L48" s="3">
        <v>903273.45000000007</v>
      </c>
      <c r="M48" s="2" t="s">
        <v>0</v>
      </c>
      <c r="N48" s="4" t="s">
        <v>21</v>
      </c>
    </row>
    <row r="49" spans="1:14" x14ac:dyDescent="0.25">
      <c r="A49" s="1" t="s">
        <v>359</v>
      </c>
      <c r="B49" s="2" t="s">
        <v>76</v>
      </c>
      <c r="C49" s="2" t="s">
        <v>80</v>
      </c>
      <c r="D49" s="2" t="s">
        <v>81</v>
      </c>
      <c r="E49" s="2" t="s">
        <v>415</v>
      </c>
      <c r="F49" s="2">
        <v>53131608</v>
      </c>
      <c r="G49" s="2" t="s">
        <v>19</v>
      </c>
      <c r="H49" s="2">
        <v>2</v>
      </c>
      <c r="I49" s="2">
        <v>10</v>
      </c>
      <c r="J49" s="2">
        <v>10</v>
      </c>
      <c r="K49" s="2">
        <v>12</v>
      </c>
      <c r="L49" s="3">
        <v>351000</v>
      </c>
      <c r="M49" s="2" t="s">
        <v>0</v>
      </c>
      <c r="N49" s="4" t="s">
        <v>21</v>
      </c>
    </row>
    <row r="50" spans="1:14" x14ac:dyDescent="0.25">
      <c r="A50" s="1" t="s">
        <v>359</v>
      </c>
      <c r="B50" s="2" t="s">
        <v>76</v>
      </c>
      <c r="C50" s="2" t="s">
        <v>80</v>
      </c>
      <c r="D50" s="2" t="s">
        <v>81</v>
      </c>
      <c r="E50" s="2" t="s">
        <v>416</v>
      </c>
      <c r="F50" s="2">
        <v>47131805</v>
      </c>
      <c r="G50" s="2" t="s">
        <v>19</v>
      </c>
      <c r="H50" s="2">
        <v>2</v>
      </c>
      <c r="I50" s="2">
        <v>10</v>
      </c>
      <c r="J50" s="2">
        <v>10</v>
      </c>
      <c r="K50" s="2">
        <v>4</v>
      </c>
      <c r="L50" s="3">
        <v>97500</v>
      </c>
      <c r="M50" s="2" t="s">
        <v>0</v>
      </c>
      <c r="N50" s="4" t="s">
        <v>21</v>
      </c>
    </row>
    <row r="51" spans="1:14" x14ac:dyDescent="0.25">
      <c r="A51" s="1" t="s">
        <v>359</v>
      </c>
      <c r="B51" s="2" t="s">
        <v>76</v>
      </c>
      <c r="C51" s="2" t="s">
        <v>80</v>
      </c>
      <c r="D51" s="2" t="s">
        <v>81</v>
      </c>
      <c r="E51" s="2" t="s">
        <v>417</v>
      </c>
      <c r="F51" s="2">
        <v>47131805</v>
      </c>
      <c r="G51" s="2" t="s">
        <v>19</v>
      </c>
      <c r="H51" s="2">
        <v>2</v>
      </c>
      <c r="I51" s="2">
        <v>10</v>
      </c>
      <c r="J51" s="2">
        <v>10</v>
      </c>
      <c r="K51" s="2">
        <v>9</v>
      </c>
      <c r="L51" s="3">
        <v>175500</v>
      </c>
      <c r="M51" s="2" t="s">
        <v>0</v>
      </c>
      <c r="N51" s="4" t="s">
        <v>21</v>
      </c>
    </row>
    <row r="52" spans="1:14" x14ac:dyDescent="0.25">
      <c r="A52" s="1" t="s">
        <v>359</v>
      </c>
      <c r="B52" s="2" t="s">
        <v>76</v>
      </c>
      <c r="C52" s="2" t="s">
        <v>80</v>
      </c>
      <c r="D52" s="2" t="s">
        <v>81</v>
      </c>
      <c r="E52" s="2" t="s">
        <v>418</v>
      </c>
      <c r="F52" s="2">
        <v>47131805</v>
      </c>
      <c r="G52" s="2" t="s">
        <v>19</v>
      </c>
      <c r="H52" s="2">
        <v>2</v>
      </c>
      <c r="I52" s="2">
        <v>10</v>
      </c>
      <c r="J52" s="2">
        <v>10</v>
      </c>
      <c r="K52" s="2">
        <v>7</v>
      </c>
      <c r="L52" s="3">
        <v>150150</v>
      </c>
      <c r="M52" s="2" t="s">
        <v>0</v>
      </c>
      <c r="N52" s="4" t="s">
        <v>21</v>
      </c>
    </row>
    <row r="53" spans="1:14" x14ac:dyDescent="0.25">
      <c r="A53" s="1" t="s">
        <v>359</v>
      </c>
      <c r="B53" s="2" t="s">
        <v>76</v>
      </c>
      <c r="C53" s="2" t="s">
        <v>80</v>
      </c>
      <c r="D53" s="2" t="s">
        <v>81</v>
      </c>
      <c r="E53" s="2" t="s">
        <v>419</v>
      </c>
      <c r="F53" s="2">
        <v>47131810</v>
      </c>
      <c r="G53" s="2" t="s">
        <v>19</v>
      </c>
      <c r="H53" s="2">
        <v>2</v>
      </c>
      <c r="I53" s="2">
        <v>10</v>
      </c>
      <c r="J53" s="2">
        <v>10</v>
      </c>
      <c r="K53" s="2">
        <v>5</v>
      </c>
      <c r="L53" s="3">
        <v>146250</v>
      </c>
      <c r="M53" s="2" t="s">
        <v>0</v>
      </c>
      <c r="N53" s="4" t="s">
        <v>21</v>
      </c>
    </row>
    <row r="54" spans="1:14" x14ac:dyDescent="0.25">
      <c r="A54" s="1" t="s">
        <v>359</v>
      </c>
      <c r="B54" s="2" t="s">
        <v>76</v>
      </c>
      <c r="C54" s="2" t="s">
        <v>80</v>
      </c>
      <c r="D54" s="2" t="s">
        <v>81</v>
      </c>
      <c r="E54" s="2" t="s">
        <v>420</v>
      </c>
      <c r="F54" s="2">
        <v>47131801</v>
      </c>
      <c r="G54" s="2" t="s">
        <v>19</v>
      </c>
      <c r="H54" s="2">
        <v>2</v>
      </c>
      <c r="I54" s="2">
        <v>10</v>
      </c>
      <c r="J54" s="2">
        <v>10</v>
      </c>
      <c r="K54" s="2">
        <v>10</v>
      </c>
      <c r="L54" s="3">
        <v>321750</v>
      </c>
      <c r="M54" s="2" t="s">
        <v>0</v>
      </c>
      <c r="N54" s="4" t="s">
        <v>21</v>
      </c>
    </row>
    <row r="55" spans="1:14" x14ac:dyDescent="0.25">
      <c r="A55" s="1" t="s">
        <v>359</v>
      </c>
      <c r="B55" s="2" t="s">
        <v>76</v>
      </c>
      <c r="C55" s="2" t="s">
        <v>80</v>
      </c>
      <c r="D55" s="2" t="s">
        <v>81</v>
      </c>
      <c r="E55" s="2" t="s">
        <v>421</v>
      </c>
      <c r="F55" s="2">
        <v>47131806</v>
      </c>
      <c r="G55" s="2" t="s">
        <v>19</v>
      </c>
      <c r="H55" s="2">
        <v>2</v>
      </c>
      <c r="I55" s="2">
        <v>10</v>
      </c>
      <c r="J55" s="2">
        <v>10</v>
      </c>
      <c r="K55" s="2">
        <v>6</v>
      </c>
      <c r="L55" s="3">
        <v>117000</v>
      </c>
      <c r="M55" s="2" t="s">
        <v>0</v>
      </c>
      <c r="N55" s="4" t="s">
        <v>21</v>
      </c>
    </row>
    <row r="56" spans="1:14" x14ac:dyDescent="0.25">
      <c r="A56" s="1" t="s">
        <v>359</v>
      </c>
      <c r="B56" s="2" t="s">
        <v>86</v>
      </c>
      <c r="C56" s="2" t="s">
        <v>246</v>
      </c>
      <c r="D56" s="2" t="s">
        <v>247</v>
      </c>
      <c r="E56" s="2" t="s">
        <v>422</v>
      </c>
      <c r="F56" s="2">
        <v>47121701</v>
      </c>
      <c r="G56" s="2" t="s">
        <v>19</v>
      </c>
      <c r="H56" s="2">
        <v>2</v>
      </c>
      <c r="I56" s="2">
        <v>10</v>
      </c>
      <c r="J56" s="2">
        <v>10</v>
      </c>
      <c r="K56" s="2">
        <v>15</v>
      </c>
      <c r="L56" s="3">
        <v>504714.24000000005</v>
      </c>
      <c r="M56" s="2" t="s">
        <v>0</v>
      </c>
      <c r="N56" s="4" t="s">
        <v>21</v>
      </c>
    </row>
    <row r="57" spans="1:14" x14ac:dyDescent="0.25">
      <c r="A57" s="1" t="s">
        <v>359</v>
      </c>
      <c r="B57" s="2" t="s">
        <v>103</v>
      </c>
      <c r="C57" s="2" t="s">
        <v>104</v>
      </c>
      <c r="D57" s="2" t="s">
        <v>105</v>
      </c>
      <c r="E57" s="2" t="s">
        <v>423</v>
      </c>
      <c r="F57" s="2">
        <v>47131605</v>
      </c>
      <c r="G57" s="2" t="s">
        <v>19</v>
      </c>
      <c r="H57" s="2">
        <v>2</v>
      </c>
      <c r="I57" s="2">
        <v>10</v>
      </c>
      <c r="J57" s="2">
        <v>10</v>
      </c>
      <c r="K57" s="2">
        <v>2</v>
      </c>
      <c r="L57" s="3">
        <v>78000</v>
      </c>
      <c r="M57" s="2" t="s">
        <v>0</v>
      </c>
      <c r="N57" s="4" t="s">
        <v>21</v>
      </c>
    </row>
    <row r="58" spans="1:14" x14ac:dyDescent="0.25">
      <c r="A58" s="1" t="s">
        <v>359</v>
      </c>
      <c r="B58" s="2" t="s">
        <v>103</v>
      </c>
      <c r="C58" s="2" t="s">
        <v>104</v>
      </c>
      <c r="D58" s="2" t="s">
        <v>105</v>
      </c>
      <c r="E58" s="2" t="s">
        <v>424</v>
      </c>
      <c r="F58" s="2">
        <v>47131604</v>
      </c>
      <c r="G58" s="2" t="s">
        <v>19</v>
      </c>
      <c r="H58" s="2">
        <v>2</v>
      </c>
      <c r="I58" s="2">
        <v>10</v>
      </c>
      <c r="J58" s="2">
        <v>10</v>
      </c>
      <c r="K58" s="2">
        <v>2</v>
      </c>
      <c r="L58" s="3">
        <v>93600</v>
      </c>
      <c r="M58" s="2" t="s">
        <v>0</v>
      </c>
      <c r="N58" s="4" t="s">
        <v>21</v>
      </c>
    </row>
    <row r="59" spans="1:14" x14ac:dyDescent="0.25">
      <c r="A59" s="1" t="s">
        <v>359</v>
      </c>
      <c r="B59" s="2" t="s">
        <v>103</v>
      </c>
      <c r="C59" s="2" t="s">
        <v>104</v>
      </c>
      <c r="D59" s="2" t="s">
        <v>105</v>
      </c>
      <c r="E59" s="2" t="s">
        <v>425</v>
      </c>
      <c r="F59" s="2">
        <v>47131618</v>
      </c>
      <c r="G59" s="2" t="s">
        <v>19</v>
      </c>
      <c r="H59" s="2">
        <v>2</v>
      </c>
      <c r="I59" s="2">
        <v>10</v>
      </c>
      <c r="J59" s="2">
        <v>10</v>
      </c>
      <c r="K59" s="2">
        <v>4</v>
      </c>
      <c r="L59" s="3">
        <v>183950.55</v>
      </c>
      <c r="M59" s="2" t="s">
        <v>0</v>
      </c>
      <c r="N59" s="4" t="s">
        <v>21</v>
      </c>
    </row>
    <row r="60" spans="1:14" x14ac:dyDescent="0.25">
      <c r="A60" s="1" t="s">
        <v>359</v>
      </c>
      <c r="B60" s="2" t="s">
        <v>113</v>
      </c>
      <c r="C60" s="2" t="s">
        <v>113</v>
      </c>
      <c r="D60" s="2" t="s">
        <v>114</v>
      </c>
      <c r="E60" s="2" t="s">
        <v>426</v>
      </c>
      <c r="F60" s="2">
        <v>47121803</v>
      </c>
      <c r="G60" s="2" t="s">
        <v>19</v>
      </c>
      <c r="H60" s="2">
        <v>2</v>
      </c>
      <c r="I60" s="2">
        <v>10</v>
      </c>
      <c r="J60" s="2">
        <v>10</v>
      </c>
      <c r="K60" s="2">
        <v>4</v>
      </c>
      <c r="L60" s="3">
        <v>57519.9</v>
      </c>
      <c r="M60" s="2" t="s">
        <v>0</v>
      </c>
      <c r="N60" s="4" t="s">
        <v>21</v>
      </c>
    </row>
    <row r="61" spans="1:14" x14ac:dyDescent="0.25">
      <c r="A61" s="1" t="s">
        <v>359</v>
      </c>
      <c r="B61" s="2" t="s">
        <v>42</v>
      </c>
      <c r="C61" s="2" t="s">
        <v>427</v>
      </c>
      <c r="D61" s="2" t="s">
        <v>17860</v>
      </c>
      <c r="E61" s="2" t="s">
        <v>428</v>
      </c>
      <c r="F61" s="2">
        <v>50221201</v>
      </c>
      <c r="G61" s="2" t="s">
        <v>19</v>
      </c>
      <c r="H61" s="2">
        <v>2</v>
      </c>
      <c r="I61" s="2">
        <v>10</v>
      </c>
      <c r="J61" s="2">
        <v>10</v>
      </c>
      <c r="K61" s="2">
        <v>12</v>
      </c>
      <c r="L61" s="3">
        <v>234000</v>
      </c>
      <c r="M61" s="2" t="s">
        <v>0</v>
      </c>
      <c r="N61" s="4" t="s">
        <v>21</v>
      </c>
    </row>
    <row r="62" spans="1:14" x14ac:dyDescent="0.25">
      <c r="A62" s="1" t="s">
        <v>359</v>
      </c>
      <c r="B62" s="2" t="s">
        <v>42</v>
      </c>
      <c r="C62" s="2" t="s">
        <v>429</v>
      </c>
      <c r="D62" s="2" t="s">
        <v>17861</v>
      </c>
      <c r="E62" s="2" t="s">
        <v>430</v>
      </c>
      <c r="F62" s="2">
        <v>50301701</v>
      </c>
      <c r="G62" s="2" t="s">
        <v>19</v>
      </c>
      <c r="H62" s="2">
        <v>2</v>
      </c>
      <c r="I62" s="2">
        <v>10</v>
      </c>
      <c r="J62" s="2">
        <v>10</v>
      </c>
      <c r="K62" s="2">
        <v>60</v>
      </c>
      <c r="L62" s="3">
        <v>1606636.8</v>
      </c>
      <c r="M62" s="2" t="s">
        <v>17382</v>
      </c>
      <c r="N62" s="4" t="s">
        <v>21</v>
      </c>
    </row>
    <row r="63" spans="1:14" x14ac:dyDescent="0.25">
      <c r="A63" s="1" t="s">
        <v>359</v>
      </c>
      <c r="B63" s="2" t="s">
        <v>431</v>
      </c>
      <c r="C63" s="2" t="s">
        <v>432</v>
      </c>
      <c r="D63" s="2" t="s">
        <v>17862</v>
      </c>
      <c r="E63" s="2" t="s">
        <v>433</v>
      </c>
      <c r="F63" s="2">
        <v>50112019</v>
      </c>
      <c r="G63" s="2" t="s">
        <v>19</v>
      </c>
      <c r="H63" s="2">
        <v>2</v>
      </c>
      <c r="I63" s="2">
        <v>10</v>
      </c>
      <c r="J63" s="2">
        <v>10</v>
      </c>
      <c r="K63" s="2">
        <v>12</v>
      </c>
      <c r="L63" s="3">
        <v>409500</v>
      </c>
      <c r="M63" s="2" t="s">
        <v>0</v>
      </c>
      <c r="N63" s="4" t="s">
        <v>21</v>
      </c>
    </row>
    <row r="64" spans="1:14" x14ac:dyDescent="0.25">
      <c r="A64" s="1" t="s">
        <v>359</v>
      </c>
      <c r="B64" s="2" t="s">
        <v>431</v>
      </c>
      <c r="C64" s="2" t="s">
        <v>432</v>
      </c>
      <c r="D64" s="2" t="s">
        <v>17862</v>
      </c>
      <c r="E64" s="2" t="s">
        <v>434</v>
      </c>
      <c r="F64" s="2">
        <v>50112019</v>
      </c>
      <c r="G64" s="2" t="s">
        <v>19</v>
      </c>
      <c r="H64" s="2">
        <v>2</v>
      </c>
      <c r="I64" s="2">
        <v>10</v>
      </c>
      <c r="J64" s="2">
        <v>10</v>
      </c>
      <c r="K64" s="2">
        <v>18</v>
      </c>
      <c r="L64" s="3">
        <v>702000</v>
      </c>
      <c r="M64" s="2" t="s">
        <v>0</v>
      </c>
      <c r="N64" s="4" t="s">
        <v>21</v>
      </c>
    </row>
    <row r="65" spans="1:14" x14ac:dyDescent="0.25">
      <c r="A65" s="1" t="s">
        <v>359</v>
      </c>
      <c r="B65" s="2" t="s">
        <v>431</v>
      </c>
      <c r="C65" s="2" t="s">
        <v>435</v>
      </c>
      <c r="D65" s="2" t="s">
        <v>17863</v>
      </c>
      <c r="E65" s="2" t="s">
        <v>436</v>
      </c>
      <c r="F65" s="2">
        <v>50202800</v>
      </c>
      <c r="G65" s="2" t="s">
        <v>19</v>
      </c>
      <c r="H65" s="2">
        <v>2</v>
      </c>
      <c r="I65" s="2">
        <v>10</v>
      </c>
      <c r="J65" s="2">
        <v>10</v>
      </c>
      <c r="K65" s="2">
        <v>20</v>
      </c>
      <c r="L65" s="3">
        <v>1157712.4099999999</v>
      </c>
      <c r="M65" s="2" t="s">
        <v>0</v>
      </c>
      <c r="N65" s="4" t="s">
        <v>21</v>
      </c>
    </row>
    <row r="66" spans="1:14" x14ac:dyDescent="0.25">
      <c r="A66" s="1" t="s">
        <v>359</v>
      </c>
      <c r="B66" s="2" t="s">
        <v>431</v>
      </c>
      <c r="C66" s="2" t="s">
        <v>437</v>
      </c>
      <c r="D66" s="2" t="s">
        <v>17864</v>
      </c>
      <c r="E66" s="2" t="s">
        <v>438</v>
      </c>
      <c r="F66" s="2">
        <v>50182001</v>
      </c>
      <c r="G66" s="2" t="s">
        <v>19</v>
      </c>
      <c r="H66" s="2">
        <v>2</v>
      </c>
      <c r="I66" s="2">
        <v>10</v>
      </c>
      <c r="J66" s="2">
        <v>10</v>
      </c>
      <c r="K66" s="2">
        <v>10</v>
      </c>
      <c r="L66" s="3">
        <v>390000</v>
      </c>
      <c r="M66" s="2" t="s">
        <v>0</v>
      </c>
      <c r="N66" s="4" t="s">
        <v>21</v>
      </c>
    </row>
    <row r="67" spans="1:14" x14ac:dyDescent="0.25">
      <c r="A67" s="1" t="s">
        <v>359</v>
      </c>
      <c r="B67" s="2" t="s">
        <v>49</v>
      </c>
      <c r="C67" s="2" t="s">
        <v>49</v>
      </c>
      <c r="D67" s="2" t="s">
        <v>50</v>
      </c>
      <c r="E67" s="2" t="s">
        <v>439</v>
      </c>
      <c r="F67" s="2">
        <v>50131802</v>
      </c>
      <c r="G67" s="2" t="s">
        <v>19</v>
      </c>
      <c r="H67" s="2">
        <v>2</v>
      </c>
      <c r="I67" s="2">
        <v>10</v>
      </c>
      <c r="J67" s="2">
        <v>10</v>
      </c>
      <c r="K67" s="2">
        <v>24</v>
      </c>
      <c r="L67" s="3">
        <v>809495.3600000001</v>
      </c>
      <c r="M67" s="2" t="s">
        <v>0</v>
      </c>
      <c r="N67" s="4" t="s">
        <v>21</v>
      </c>
    </row>
    <row r="68" spans="1:14" x14ac:dyDescent="0.25">
      <c r="A68" s="1" t="s">
        <v>359</v>
      </c>
      <c r="B68" s="2" t="s">
        <v>49</v>
      </c>
      <c r="C68" s="2" t="s">
        <v>49</v>
      </c>
      <c r="D68" s="2" t="s">
        <v>50</v>
      </c>
      <c r="E68" s="2" t="s">
        <v>51</v>
      </c>
      <c r="F68" s="2">
        <v>50131702</v>
      </c>
      <c r="G68" s="2" t="s">
        <v>19</v>
      </c>
      <c r="H68" s="2">
        <v>2</v>
      </c>
      <c r="I68" s="2">
        <v>10</v>
      </c>
      <c r="J68" s="2">
        <v>10</v>
      </c>
      <c r="K68" s="2">
        <v>20</v>
      </c>
      <c r="L68" s="3">
        <v>312000</v>
      </c>
      <c r="M68" s="2" t="s">
        <v>17383</v>
      </c>
      <c r="N68" s="4" t="s">
        <v>21</v>
      </c>
    </row>
    <row r="69" spans="1:14" x14ac:dyDescent="0.25">
      <c r="A69" s="1" t="s">
        <v>359</v>
      </c>
      <c r="B69" s="2" t="s">
        <v>52</v>
      </c>
      <c r="C69" s="2" t="s">
        <v>440</v>
      </c>
      <c r="D69" s="2" t="s">
        <v>17865</v>
      </c>
      <c r="E69" s="2" t="s">
        <v>441</v>
      </c>
      <c r="F69" s="2">
        <v>50181901</v>
      </c>
      <c r="G69" s="2" t="s">
        <v>19</v>
      </c>
      <c r="H69" s="2">
        <v>2</v>
      </c>
      <c r="I69" s="2">
        <v>10</v>
      </c>
      <c r="J69" s="2">
        <v>10</v>
      </c>
      <c r="K69" s="2">
        <v>30</v>
      </c>
      <c r="L69" s="3">
        <v>333450</v>
      </c>
      <c r="M69" s="2" t="s">
        <v>0</v>
      </c>
      <c r="N69" s="4" t="s">
        <v>21</v>
      </c>
    </row>
    <row r="70" spans="1:14" x14ac:dyDescent="0.25">
      <c r="A70" s="1" t="s">
        <v>359</v>
      </c>
      <c r="B70" s="2" t="s">
        <v>52</v>
      </c>
      <c r="C70" s="2" t="s">
        <v>440</v>
      </c>
      <c r="D70" s="2" t="s">
        <v>17865</v>
      </c>
      <c r="E70" s="2" t="s">
        <v>442</v>
      </c>
      <c r="F70" s="2">
        <v>50181905</v>
      </c>
      <c r="G70" s="2" t="s">
        <v>19</v>
      </c>
      <c r="H70" s="2">
        <v>2</v>
      </c>
      <c r="I70" s="2">
        <v>10</v>
      </c>
      <c r="J70" s="2">
        <v>10</v>
      </c>
      <c r="K70" s="2">
        <v>20</v>
      </c>
      <c r="L70" s="3">
        <v>390000</v>
      </c>
      <c r="M70" s="2" t="s">
        <v>0</v>
      </c>
      <c r="N70" s="4" t="s">
        <v>21</v>
      </c>
    </row>
    <row r="71" spans="1:14" x14ac:dyDescent="0.25">
      <c r="A71" s="1" t="s">
        <v>359</v>
      </c>
      <c r="B71" s="2" t="s">
        <v>52</v>
      </c>
      <c r="C71" s="2" t="s">
        <v>53</v>
      </c>
      <c r="D71" s="2" t="s">
        <v>54</v>
      </c>
      <c r="E71" s="2" t="s">
        <v>55</v>
      </c>
      <c r="F71" s="2">
        <v>50161509</v>
      </c>
      <c r="G71" s="2" t="s">
        <v>19</v>
      </c>
      <c r="H71" s="2">
        <v>2</v>
      </c>
      <c r="I71" s="2">
        <v>10</v>
      </c>
      <c r="J71" s="2">
        <v>10</v>
      </c>
      <c r="K71" s="2">
        <v>15</v>
      </c>
      <c r="L71" s="3">
        <v>292500</v>
      </c>
      <c r="M71" s="2" t="s">
        <v>0</v>
      </c>
      <c r="N71" s="4" t="s">
        <v>21</v>
      </c>
    </row>
    <row r="72" spans="1:14" x14ac:dyDescent="0.25">
      <c r="A72" s="1" t="s">
        <v>359</v>
      </c>
      <c r="B72" s="2" t="s">
        <v>52</v>
      </c>
      <c r="C72" s="2" t="s">
        <v>443</v>
      </c>
      <c r="D72" s="2" t="s">
        <v>17866</v>
      </c>
      <c r="E72" s="2" t="s">
        <v>444</v>
      </c>
      <c r="F72" s="2">
        <v>50201709</v>
      </c>
      <c r="G72" s="2" t="s">
        <v>19</v>
      </c>
      <c r="H72" s="2">
        <v>2</v>
      </c>
      <c r="I72" s="2">
        <v>10</v>
      </c>
      <c r="J72" s="2">
        <v>10</v>
      </c>
      <c r="K72" s="2">
        <v>12</v>
      </c>
      <c r="L72" s="3">
        <v>409500</v>
      </c>
      <c r="M72" s="2" t="s">
        <v>0</v>
      </c>
      <c r="N72" s="4" t="s">
        <v>21</v>
      </c>
    </row>
    <row r="73" spans="1:14" x14ac:dyDescent="0.25">
      <c r="A73" s="1" t="s">
        <v>359</v>
      </c>
      <c r="B73" s="2" t="s">
        <v>52</v>
      </c>
      <c r="C73" s="2" t="s">
        <v>445</v>
      </c>
      <c r="D73" s="2" t="s">
        <v>17867</v>
      </c>
      <c r="E73" s="2" t="s">
        <v>446</v>
      </c>
      <c r="F73" s="2">
        <v>50201714</v>
      </c>
      <c r="G73" s="2" t="s">
        <v>19</v>
      </c>
      <c r="H73" s="2">
        <v>2</v>
      </c>
      <c r="I73" s="2">
        <v>10</v>
      </c>
      <c r="J73" s="2">
        <v>10</v>
      </c>
      <c r="K73" s="2">
        <v>6</v>
      </c>
      <c r="L73" s="3">
        <v>204750</v>
      </c>
      <c r="M73" s="2" t="s">
        <v>0</v>
      </c>
      <c r="N73" s="4" t="s">
        <v>21</v>
      </c>
    </row>
    <row r="74" spans="1:14" x14ac:dyDescent="0.25">
      <c r="A74" s="1" t="s">
        <v>359</v>
      </c>
      <c r="B74" s="2" t="s">
        <v>52</v>
      </c>
      <c r="C74" s="2" t="s">
        <v>445</v>
      </c>
      <c r="D74" s="2" t="s">
        <v>17867</v>
      </c>
      <c r="E74" s="2" t="s">
        <v>447</v>
      </c>
      <c r="F74" s="2">
        <v>50201712</v>
      </c>
      <c r="G74" s="2" t="s">
        <v>19</v>
      </c>
      <c r="H74" s="2">
        <v>2</v>
      </c>
      <c r="I74" s="2">
        <v>10</v>
      </c>
      <c r="J74" s="2">
        <v>10</v>
      </c>
      <c r="K74" s="2">
        <v>5</v>
      </c>
      <c r="L74" s="3">
        <v>97500</v>
      </c>
      <c r="M74" s="2" t="s">
        <v>0</v>
      </c>
      <c r="N74" s="4" t="s">
        <v>21</v>
      </c>
    </row>
    <row r="75" spans="1:14" x14ac:dyDescent="0.25">
      <c r="A75" s="1" t="s">
        <v>359</v>
      </c>
      <c r="B75" s="2" t="s">
        <v>52</v>
      </c>
      <c r="C75" s="2" t="s">
        <v>445</v>
      </c>
      <c r="D75" s="2" t="s">
        <v>17867</v>
      </c>
      <c r="E75" s="2" t="s">
        <v>448</v>
      </c>
      <c r="F75" s="2">
        <v>50171550</v>
      </c>
      <c r="G75" s="2" t="s">
        <v>19</v>
      </c>
      <c r="H75" s="2">
        <v>2</v>
      </c>
      <c r="I75" s="2">
        <v>10</v>
      </c>
      <c r="J75" s="2">
        <v>10</v>
      </c>
      <c r="K75" s="2">
        <v>5</v>
      </c>
      <c r="L75" s="3">
        <v>92625</v>
      </c>
      <c r="M75" s="2" t="s">
        <v>0</v>
      </c>
      <c r="N75" s="4" t="s">
        <v>21</v>
      </c>
    </row>
    <row r="76" spans="1:14" x14ac:dyDescent="0.25">
      <c r="A76" s="1" t="s">
        <v>359</v>
      </c>
      <c r="B76" s="2" t="s">
        <v>52</v>
      </c>
      <c r="C76" s="2" t="s">
        <v>445</v>
      </c>
      <c r="D76" s="2" t="s">
        <v>17867</v>
      </c>
      <c r="E76" s="2" t="s">
        <v>449</v>
      </c>
      <c r="F76" s="2">
        <v>50192109</v>
      </c>
      <c r="G76" s="2" t="s">
        <v>19</v>
      </c>
      <c r="H76" s="2">
        <v>2</v>
      </c>
      <c r="I76" s="2">
        <v>10</v>
      </c>
      <c r="J76" s="2">
        <v>10</v>
      </c>
      <c r="K76" s="2">
        <v>20</v>
      </c>
      <c r="L76" s="3">
        <v>770683.12000000011</v>
      </c>
      <c r="M76" s="2" t="s">
        <v>0</v>
      </c>
      <c r="N76" s="4" t="s">
        <v>21</v>
      </c>
    </row>
    <row r="77" spans="1:14" x14ac:dyDescent="0.25">
      <c r="A77" s="1" t="s">
        <v>359</v>
      </c>
      <c r="B77" s="2" t="s">
        <v>292</v>
      </c>
      <c r="C77" s="2" t="s">
        <v>293</v>
      </c>
      <c r="D77" s="2" t="s">
        <v>294</v>
      </c>
      <c r="E77" s="2" t="s">
        <v>450</v>
      </c>
      <c r="F77" s="2">
        <v>50202306</v>
      </c>
      <c r="G77" s="2" t="s">
        <v>19</v>
      </c>
      <c r="H77" s="2">
        <v>2</v>
      </c>
      <c r="I77" s="2">
        <v>10</v>
      </c>
      <c r="J77" s="2">
        <v>10</v>
      </c>
      <c r="K77" s="2">
        <v>45</v>
      </c>
      <c r="L77" s="3">
        <v>2106000</v>
      </c>
      <c r="M77" s="2" t="s">
        <v>0</v>
      </c>
      <c r="N77" s="4" t="s">
        <v>21</v>
      </c>
    </row>
    <row r="78" spans="1:14" x14ac:dyDescent="0.25">
      <c r="A78" s="1" t="s">
        <v>359</v>
      </c>
      <c r="B78" s="2" t="s">
        <v>292</v>
      </c>
      <c r="C78" s="2" t="s">
        <v>293</v>
      </c>
      <c r="D78" s="2" t="s">
        <v>294</v>
      </c>
      <c r="E78" s="2" t="s">
        <v>451</v>
      </c>
      <c r="F78" s="2">
        <v>50202306</v>
      </c>
      <c r="G78" s="2" t="s">
        <v>19</v>
      </c>
      <c r="H78" s="2">
        <v>2</v>
      </c>
      <c r="I78" s="2">
        <v>10</v>
      </c>
      <c r="J78" s="2">
        <v>10</v>
      </c>
      <c r="K78" s="2">
        <v>35</v>
      </c>
      <c r="L78" s="3">
        <v>1638000</v>
      </c>
      <c r="M78" s="2" t="s">
        <v>17382</v>
      </c>
      <c r="N78" s="4" t="s">
        <v>21</v>
      </c>
    </row>
    <row r="79" spans="1:14" x14ac:dyDescent="0.25">
      <c r="A79" s="1" t="s">
        <v>359</v>
      </c>
      <c r="B79" s="2" t="s">
        <v>292</v>
      </c>
      <c r="C79" s="2" t="s">
        <v>293</v>
      </c>
      <c r="D79" s="2" t="s">
        <v>294</v>
      </c>
      <c r="E79" s="2" t="s">
        <v>452</v>
      </c>
      <c r="F79" s="2">
        <v>50202301</v>
      </c>
      <c r="G79" s="2" t="s">
        <v>19</v>
      </c>
      <c r="H79" s="2">
        <v>2</v>
      </c>
      <c r="I79" s="2">
        <v>10</v>
      </c>
      <c r="J79" s="2">
        <v>10</v>
      </c>
      <c r="K79" s="2">
        <v>50</v>
      </c>
      <c r="L79" s="3">
        <v>2236813.1800000002</v>
      </c>
      <c r="M79" s="2" t="s">
        <v>17382</v>
      </c>
      <c r="N79" s="4" t="s">
        <v>21</v>
      </c>
    </row>
    <row r="80" spans="1:14" x14ac:dyDescent="0.25">
      <c r="A80" s="1" t="s">
        <v>359</v>
      </c>
      <c r="B80" s="2" t="s">
        <v>63</v>
      </c>
      <c r="C80" s="2" t="s">
        <v>64</v>
      </c>
      <c r="D80" s="2" t="s">
        <v>65</v>
      </c>
      <c r="E80" s="2" t="s">
        <v>453</v>
      </c>
      <c r="F80" s="2">
        <v>40142501</v>
      </c>
      <c r="G80" s="2" t="s">
        <v>19</v>
      </c>
      <c r="H80" s="2">
        <v>2</v>
      </c>
      <c r="I80" s="2">
        <v>10</v>
      </c>
      <c r="J80" s="2">
        <v>10</v>
      </c>
      <c r="K80" s="2">
        <v>12</v>
      </c>
      <c r="L80" s="3">
        <v>117000</v>
      </c>
      <c r="M80" s="2" t="s">
        <v>0</v>
      </c>
      <c r="N80" s="4" t="s">
        <v>21</v>
      </c>
    </row>
    <row r="81" spans="1:14" x14ac:dyDescent="0.25">
      <c r="A81" s="1" t="s">
        <v>359</v>
      </c>
      <c r="B81" s="2" t="s">
        <v>63</v>
      </c>
      <c r="C81" s="2" t="s">
        <v>64</v>
      </c>
      <c r="D81" s="2" t="s">
        <v>65</v>
      </c>
      <c r="E81" s="2" t="s">
        <v>454</v>
      </c>
      <c r="F81" s="2">
        <v>52121602</v>
      </c>
      <c r="G81" s="2" t="s">
        <v>19</v>
      </c>
      <c r="H81" s="2">
        <v>2</v>
      </c>
      <c r="I81" s="2">
        <v>10</v>
      </c>
      <c r="J81" s="2">
        <v>10</v>
      </c>
      <c r="K81" s="2">
        <v>20</v>
      </c>
      <c r="L81" s="3">
        <v>228119.4</v>
      </c>
      <c r="M81" s="2" t="s">
        <v>0</v>
      </c>
      <c r="N81" s="4" t="s">
        <v>21</v>
      </c>
    </row>
    <row r="82" spans="1:14" x14ac:dyDescent="0.25">
      <c r="A82" s="1" t="s">
        <v>359</v>
      </c>
      <c r="B82" s="2" t="s">
        <v>86</v>
      </c>
      <c r="C82" s="2" t="s">
        <v>93</v>
      </c>
      <c r="D82" s="2" t="s">
        <v>94</v>
      </c>
      <c r="E82" s="2" t="s">
        <v>455</v>
      </c>
      <c r="F82" s="2">
        <v>52151504</v>
      </c>
      <c r="G82" s="2" t="s">
        <v>19</v>
      </c>
      <c r="H82" s="2">
        <v>2</v>
      </c>
      <c r="I82" s="2">
        <v>10</v>
      </c>
      <c r="J82" s="2">
        <v>10</v>
      </c>
      <c r="K82" s="2">
        <v>25</v>
      </c>
      <c r="L82" s="3">
        <v>287599.5</v>
      </c>
      <c r="M82" s="2" t="s">
        <v>0</v>
      </c>
      <c r="N82" s="4" t="s">
        <v>21</v>
      </c>
    </row>
    <row r="83" spans="1:14" x14ac:dyDescent="0.25">
      <c r="A83" s="1" t="s">
        <v>359</v>
      </c>
      <c r="B83" s="2" t="s">
        <v>147</v>
      </c>
      <c r="C83" s="2" t="s">
        <v>148</v>
      </c>
      <c r="D83" s="2" t="s">
        <v>149</v>
      </c>
      <c r="E83" s="2" t="s">
        <v>456</v>
      </c>
      <c r="F83" s="2">
        <v>78111809</v>
      </c>
      <c r="G83" s="2" t="s">
        <v>19</v>
      </c>
      <c r="H83" s="2">
        <v>6</v>
      </c>
      <c r="I83" s="2">
        <v>6</v>
      </c>
      <c r="J83" s="2">
        <v>10</v>
      </c>
      <c r="K83" s="2">
        <v>1</v>
      </c>
      <c r="L83" s="3">
        <v>15776149.289999999</v>
      </c>
      <c r="M83" s="2" t="s">
        <v>20</v>
      </c>
      <c r="N83" s="4" t="s">
        <v>17384</v>
      </c>
    </row>
    <row r="84" spans="1:14" x14ac:dyDescent="0.25">
      <c r="A84" s="1" t="s">
        <v>359</v>
      </c>
      <c r="B84" s="2" t="s">
        <v>162</v>
      </c>
      <c r="C84" s="2" t="s">
        <v>457</v>
      </c>
      <c r="D84" s="2" t="s">
        <v>17868</v>
      </c>
      <c r="E84" s="2" t="s">
        <v>458</v>
      </c>
      <c r="F84" s="2">
        <v>78181507</v>
      </c>
      <c r="G84" s="2" t="s">
        <v>19</v>
      </c>
      <c r="H84" s="2">
        <v>8</v>
      </c>
      <c r="I84" s="2">
        <v>1</v>
      </c>
      <c r="J84" s="2">
        <v>10</v>
      </c>
      <c r="K84" s="2">
        <v>1</v>
      </c>
      <c r="L84" s="3">
        <v>2231957.83</v>
      </c>
      <c r="M84" s="2" t="s">
        <v>20</v>
      </c>
      <c r="N84" s="4" t="s">
        <v>21</v>
      </c>
    </row>
    <row r="85" spans="1:14" x14ac:dyDescent="0.25">
      <c r="A85" s="1" t="s">
        <v>359</v>
      </c>
      <c r="B85" s="2" t="s">
        <v>162</v>
      </c>
      <c r="C85" s="2" t="s">
        <v>459</v>
      </c>
      <c r="D85" s="2" t="s">
        <v>17869</v>
      </c>
      <c r="E85" s="2" t="s">
        <v>460</v>
      </c>
      <c r="F85" s="2">
        <v>46191601</v>
      </c>
      <c r="G85" s="2" t="s">
        <v>19</v>
      </c>
      <c r="H85" s="2">
        <v>7</v>
      </c>
      <c r="I85" s="2">
        <v>1</v>
      </c>
      <c r="J85" s="2">
        <v>10</v>
      </c>
      <c r="K85" s="2">
        <v>1</v>
      </c>
      <c r="L85" s="3">
        <v>1280991.67</v>
      </c>
      <c r="M85" s="2" t="s">
        <v>20</v>
      </c>
      <c r="N85" s="4" t="s">
        <v>21</v>
      </c>
    </row>
    <row r="86" spans="1:14" x14ac:dyDescent="0.25">
      <c r="A86" s="1" t="s">
        <v>359</v>
      </c>
      <c r="B86" s="2" t="s">
        <v>143</v>
      </c>
      <c r="C86" s="2" t="s">
        <v>461</v>
      </c>
      <c r="D86" s="2" t="s">
        <v>17870</v>
      </c>
      <c r="E86" s="2" t="s">
        <v>462</v>
      </c>
      <c r="F86" s="2">
        <v>84131503</v>
      </c>
      <c r="G86" s="2" t="s">
        <v>19</v>
      </c>
      <c r="H86" s="2">
        <v>6</v>
      </c>
      <c r="I86" s="2">
        <v>6</v>
      </c>
      <c r="J86" s="2">
        <v>10</v>
      </c>
      <c r="K86" s="2">
        <v>1</v>
      </c>
      <c r="L86" s="3">
        <v>53131243.259999998</v>
      </c>
      <c r="M86" s="2" t="s">
        <v>20</v>
      </c>
      <c r="N86" s="4" t="s">
        <v>21</v>
      </c>
    </row>
    <row r="87" spans="1:14" x14ac:dyDescent="0.25">
      <c r="A87" s="1" t="s">
        <v>359</v>
      </c>
      <c r="B87" s="2" t="s">
        <v>143</v>
      </c>
      <c r="C87" s="2" t="s">
        <v>463</v>
      </c>
      <c r="D87" s="2" t="s">
        <v>17871</v>
      </c>
      <c r="E87" s="2" t="s">
        <v>464</v>
      </c>
      <c r="F87" s="2">
        <v>84131607</v>
      </c>
      <c r="G87" s="2" t="s">
        <v>19</v>
      </c>
      <c r="H87" s="2">
        <v>5</v>
      </c>
      <c r="I87" s="2">
        <v>7</v>
      </c>
      <c r="J87" s="2">
        <v>10</v>
      </c>
      <c r="K87" s="2">
        <v>1</v>
      </c>
      <c r="L87" s="3">
        <v>11446197.82</v>
      </c>
      <c r="M87" s="2" t="s">
        <v>20</v>
      </c>
      <c r="N87" s="4" t="s">
        <v>21</v>
      </c>
    </row>
    <row r="88" spans="1:14" x14ac:dyDescent="0.25">
      <c r="A88" s="1" t="s">
        <v>359</v>
      </c>
      <c r="B88" s="2" t="s">
        <v>143</v>
      </c>
      <c r="C88" s="2" t="s">
        <v>465</v>
      </c>
      <c r="D88" s="2" t="s">
        <v>17872</v>
      </c>
      <c r="E88" s="2" t="s">
        <v>466</v>
      </c>
      <c r="F88" s="2">
        <v>84131512</v>
      </c>
      <c r="G88" s="2" t="s">
        <v>19</v>
      </c>
      <c r="H88" s="2">
        <v>1</v>
      </c>
      <c r="I88" s="2">
        <v>12</v>
      </c>
      <c r="J88" s="2">
        <v>10</v>
      </c>
      <c r="K88" s="2">
        <v>1</v>
      </c>
      <c r="L88" s="3">
        <v>6818755.25</v>
      </c>
      <c r="M88" s="2" t="s">
        <v>20</v>
      </c>
      <c r="N88" s="4" t="s">
        <v>21</v>
      </c>
    </row>
    <row r="89" spans="1:14" x14ac:dyDescent="0.25">
      <c r="A89" s="1" t="s">
        <v>359</v>
      </c>
      <c r="B89" s="2" t="s">
        <v>467</v>
      </c>
      <c r="C89" s="2" t="s">
        <v>467</v>
      </c>
      <c r="D89" s="2" t="s">
        <v>17873</v>
      </c>
      <c r="E89" s="2" t="s">
        <v>468</v>
      </c>
      <c r="F89" s="2">
        <v>93161601</v>
      </c>
      <c r="G89" s="2" t="s">
        <v>19</v>
      </c>
      <c r="H89" s="2">
        <v>4</v>
      </c>
      <c r="I89" s="2">
        <v>1</v>
      </c>
      <c r="J89" s="2">
        <v>10</v>
      </c>
      <c r="K89" s="2">
        <v>1</v>
      </c>
      <c r="L89" s="3">
        <v>871808.41999999993</v>
      </c>
      <c r="M89" s="2" t="s">
        <v>20</v>
      </c>
      <c r="N89" s="4" t="s">
        <v>21</v>
      </c>
    </row>
    <row r="90" spans="1:14" x14ac:dyDescent="0.25">
      <c r="A90" s="1" t="s">
        <v>359</v>
      </c>
      <c r="B90" s="2" t="s">
        <v>143</v>
      </c>
      <c r="C90" s="2" t="s">
        <v>144</v>
      </c>
      <c r="D90" s="2" t="s">
        <v>145</v>
      </c>
      <c r="E90" s="2" t="s">
        <v>469</v>
      </c>
      <c r="F90" s="2">
        <v>93151501</v>
      </c>
      <c r="G90" s="2" t="s">
        <v>19</v>
      </c>
      <c r="H90" s="2">
        <v>1</v>
      </c>
      <c r="I90" s="2">
        <v>12</v>
      </c>
      <c r="J90" s="2">
        <v>10</v>
      </c>
      <c r="K90" s="2">
        <v>1</v>
      </c>
      <c r="L90" s="3">
        <v>53565049.469999999</v>
      </c>
      <c r="M90" s="2" t="s">
        <v>20</v>
      </c>
      <c r="N90" s="4" t="s">
        <v>21</v>
      </c>
    </row>
    <row r="91" spans="1:14" x14ac:dyDescent="0.25">
      <c r="A91" s="1" t="s">
        <v>359</v>
      </c>
      <c r="B91" s="2" t="s">
        <v>151</v>
      </c>
      <c r="C91" s="2" t="s">
        <v>159</v>
      </c>
      <c r="D91" s="2" t="s">
        <v>160</v>
      </c>
      <c r="E91" s="2" t="s">
        <v>470</v>
      </c>
      <c r="F91" s="2">
        <v>81112208</v>
      </c>
      <c r="G91" s="2" t="s">
        <v>19</v>
      </c>
      <c r="H91" s="2">
        <v>6</v>
      </c>
      <c r="I91" s="2">
        <v>6</v>
      </c>
      <c r="J91" s="2">
        <v>10</v>
      </c>
      <c r="K91" s="2">
        <v>1</v>
      </c>
      <c r="L91" s="3">
        <v>8760547.2899999991</v>
      </c>
      <c r="M91" s="2" t="s">
        <v>20</v>
      </c>
      <c r="N91" s="4" t="s">
        <v>21</v>
      </c>
    </row>
    <row r="92" spans="1:14" x14ac:dyDescent="0.25">
      <c r="A92" s="1" t="s">
        <v>359</v>
      </c>
      <c r="B92" s="2" t="s">
        <v>181</v>
      </c>
      <c r="C92" s="2" t="s">
        <v>321</v>
      </c>
      <c r="D92" s="2" t="s">
        <v>322</v>
      </c>
      <c r="E92" s="2" t="s">
        <v>471</v>
      </c>
      <c r="F92" s="2">
        <v>78102203</v>
      </c>
      <c r="G92" s="2" t="s">
        <v>19</v>
      </c>
      <c r="H92" s="2">
        <v>3</v>
      </c>
      <c r="I92" s="2">
        <v>9</v>
      </c>
      <c r="J92" s="2">
        <v>10</v>
      </c>
      <c r="K92" s="2">
        <v>1</v>
      </c>
      <c r="L92" s="3">
        <v>1555412</v>
      </c>
      <c r="M92" s="2" t="s">
        <v>20</v>
      </c>
      <c r="N92" s="4" t="s">
        <v>21</v>
      </c>
    </row>
    <row r="93" spans="1:14" x14ac:dyDescent="0.25">
      <c r="A93" s="1" t="s">
        <v>359</v>
      </c>
      <c r="B93" s="2" t="s">
        <v>139</v>
      </c>
      <c r="C93" s="2" t="s">
        <v>140</v>
      </c>
      <c r="D93" s="2" t="s">
        <v>141</v>
      </c>
      <c r="E93" s="2" t="s">
        <v>472</v>
      </c>
      <c r="F93" s="2">
        <v>95111502</v>
      </c>
      <c r="G93" s="2" t="s">
        <v>19</v>
      </c>
      <c r="H93" s="2">
        <v>10</v>
      </c>
      <c r="I93" s="2">
        <v>2</v>
      </c>
      <c r="J93" s="2">
        <v>10</v>
      </c>
      <c r="K93" s="2">
        <v>1</v>
      </c>
      <c r="L93" s="3">
        <v>3850687.52</v>
      </c>
      <c r="M93" s="2" t="s">
        <v>20</v>
      </c>
      <c r="N93" s="4" t="s">
        <v>21</v>
      </c>
    </row>
    <row r="94" spans="1:14" x14ac:dyDescent="0.25">
      <c r="A94" s="1" t="s">
        <v>359</v>
      </c>
      <c r="B94" s="2" t="s">
        <v>473</v>
      </c>
      <c r="C94" s="2" t="s">
        <v>474</v>
      </c>
      <c r="D94" s="2" t="s">
        <v>17874</v>
      </c>
      <c r="E94" s="2" t="s">
        <v>475</v>
      </c>
      <c r="F94" s="2">
        <v>80121704</v>
      </c>
      <c r="G94" s="2" t="s">
        <v>19</v>
      </c>
      <c r="H94" s="2">
        <v>1</v>
      </c>
      <c r="I94" s="2">
        <v>12</v>
      </c>
      <c r="J94" s="2">
        <v>10</v>
      </c>
      <c r="K94" s="2">
        <v>1</v>
      </c>
      <c r="L94" s="3">
        <v>259500000</v>
      </c>
      <c r="M94" s="2" t="s">
        <v>20</v>
      </c>
      <c r="N94" s="4" t="s">
        <v>21</v>
      </c>
    </row>
    <row r="95" spans="1:14" x14ac:dyDescent="0.25">
      <c r="A95" s="1" t="s">
        <v>359</v>
      </c>
      <c r="B95" s="2" t="s">
        <v>151</v>
      </c>
      <c r="C95" s="2" t="s">
        <v>152</v>
      </c>
      <c r="D95" s="2" t="s">
        <v>153</v>
      </c>
      <c r="E95" s="2" t="s">
        <v>476</v>
      </c>
      <c r="F95" s="2">
        <v>83111502</v>
      </c>
      <c r="G95" s="2" t="s">
        <v>19</v>
      </c>
      <c r="H95" s="2">
        <v>1</v>
      </c>
      <c r="I95" s="2">
        <v>12</v>
      </c>
      <c r="J95" s="2">
        <v>10</v>
      </c>
      <c r="K95" s="2">
        <v>1</v>
      </c>
      <c r="L95" s="3">
        <v>57773961.289999999</v>
      </c>
      <c r="M95" s="2" t="s">
        <v>20</v>
      </c>
      <c r="N95" s="4" t="s">
        <v>21</v>
      </c>
    </row>
    <row r="96" spans="1:14" x14ac:dyDescent="0.25">
      <c r="A96" s="1" t="s">
        <v>359</v>
      </c>
      <c r="B96" s="2" t="s">
        <v>477</v>
      </c>
      <c r="C96" s="2" t="s">
        <v>478</v>
      </c>
      <c r="D96" s="2" t="s">
        <v>17875</v>
      </c>
      <c r="E96" s="2" t="s">
        <v>479</v>
      </c>
      <c r="F96" s="2">
        <v>83101802</v>
      </c>
      <c r="G96" s="2" t="s">
        <v>19</v>
      </c>
      <c r="H96" s="2">
        <v>1</v>
      </c>
      <c r="I96" s="2">
        <v>12</v>
      </c>
      <c r="J96" s="2">
        <v>10</v>
      </c>
      <c r="K96" s="2">
        <v>1</v>
      </c>
      <c r="L96" s="3">
        <v>39671946.029999994</v>
      </c>
      <c r="M96" s="2" t="s">
        <v>20</v>
      </c>
      <c r="N96" s="4" t="s">
        <v>21</v>
      </c>
    </row>
    <row r="97" spans="1:14" x14ac:dyDescent="0.25">
      <c r="A97" s="1" t="s">
        <v>359</v>
      </c>
      <c r="B97" s="2" t="s">
        <v>151</v>
      </c>
      <c r="C97" s="2" t="s">
        <v>156</v>
      </c>
      <c r="D97" s="2" t="s">
        <v>157</v>
      </c>
      <c r="E97" s="2" t="s">
        <v>480</v>
      </c>
      <c r="F97" s="2">
        <v>83111601</v>
      </c>
      <c r="G97" s="2" t="s">
        <v>19</v>
      </c>
      <c r="H97" s="2">
        <v>1</v>
      </c>
      <c r="I97" s="2">
        <v>12</v>
      </c>
      <c r="J97" s="2">
        <v>10</v>
      </c>
      <c r="K97" s="2">
        <v>1</v>
      </c>
      <c r="L97" s="3">
        <v>21536945.989999998</v>
      </c>
      <c r="M97" s="2" t="s">
        <v>20</v>
      </c>
      <c r="N97" s="4" t="s">
        <v>21</v>
      </c>
    </row>
    <row r="98" spans="1:14" x14ac:dyDescent="0.25">
      <c r="A98" s="1" t="s">
        <v>359</v>
      </c>
      <c r="B98" s="2" t="s">
        <v>151</v>
      </c>
      <c r="C98" s="2" t="s">
        <v>152</v>
      </c>
      <c r="D98" s="2" t="s">
        <v>153</v>
      </c>
      <c r="E98" s="2" t="s">
        <v>481</v>
      </c>
      <c r="F98" s="2">
        <v>83111603</v>
      </c>
      <c r="G98" s="2" t="s">
        <v>19</v>
      </c>
      <c r="H98" s="2">
        <v>1</v>
      </c>
      <c r="I98" s="2">
        <v>12</v>
      </c>
      <c r="J98" s="2">
        <v>10</v>
      </c>
      <c r="K98" s="2">
        <v>1</v>
      </c>
      <c r="L98" s="3">
        <v>13577209.66</v>
      </c>
      <c r="M98" s="2" t="s">
        <v>20</v>
      </c>
      <c r="N98" s="4" t="s">
        <v>21</v>
      </c>
    </row>
    <row r="99" spans="1:14" x14ac:dyDescent="0.25">
      <c r="A99" s="1" t="s">
        <v>359</v>
      </c>
      <c r="B99" s="2" t="s">
        <v>207</v>
      </c>
      <c r="C99" s="2" t="s">
        <v>207</v>
      </c>
      <c r="D99" s="2" t="s">
        <v>208</v>
      </c>
      <c r="E99" s="2" t="s">
        <v>482</v>
      </c>
      <c r="F99" s="2">
        <v>78111502</v>
      </c>
      <c r="G99" s="2" t="s">
        <v>19</v>
      </c>
      <c r="H99" s="2">
        <v>1</v>
      </c>
      <c r="I99" s="2">
        <v>12</v>
      </c>
      <c r="J99" s="2">
        <v>10</v>
      </c>
      <c r="K99" s="2">
        <v>1</v>
      </c>
      <c r="L99" s="3">
        <v>944160.33999999985</v>
      </c>
      <c r="M99" s="2" t="s">
        <v>20</v>
      </c>
      <c r="N99" s="4" t="s">
        <v>21</v>
      </c>
    </row>
    <row r="100" spans="1:14" x14ac:dyDescent="0.25">
      <c r="A100" s="1" t="s">
        <v>359</v>
      </c>
      <c r="B100" s="2" t="s">
        <v>132</v>
      </c>
      <c r="C100" s="2" t="s">
        <v>133</v>
      </c>
      <c r="D100" s="2" t="s">
        <v>134</v>
      </c>
      <c r="E100" s="2" t="s">
        <v>483</v>
      </c>
      <c r="F100" s="2">
        <v>90111500</v>
      </c>
      <c r="G100" s="2" t="s">
        <v>19</v>
      </c>
      <c r="H100" s="2">
        <v>1</v>
      </c>
      <c r="I100" s="2">
        <v>12</v>
      </c>
      <c r="J100" s="2">
        <v>10</v>
      </c>
      <c r="K100" s="2">
        <v>1</v>
      </c>
      <c r="L100" s="3">
        <v>2123856.9</v>
      </c>
      <c r="M100" s="2" t="s">
        <v>20</v>
      </c>
      <c r="N100" s="4" t="s">
        <v>21</v>
      </c>
    </row>
    <row r="101" spans="1:14" x14ac:dyDescent="0.25">
      <c r="A101" s="1" t="s">
        <v>359</v>
      </c>
      <c r="B101" s="2" t="s">
        <v>132</v>
      </c>
      <c r="C101" s="2" t="s">
        <v>136</v>
      </c>
      <c r="D101" s="2" t="s">
        <v>137</v>
      </c>
      <c r="E101" s="2" t="s">
        <v>484</v>
      </c>
      <c r="F101" s="2">
        <v>90101500</v>
      </c>
      <c r="G101" s="2" t="s">
        <v>19</v>
      </c>
      <c r="H101" s="2">
        <v>1</v>
      </c>
      <c r="I101" s="2">
        <v>12</v>
      </c>
      <c r="J101" s="2">
        <v>10</v>
      </c>
      <c r="K101" s="2">
        <v>1</v>
      </c>
      <c r="L101" s="3">
        <v>1156901.94</v>
      </c>
      <c r="M101" s="2" t="s">
        <v>20</v>
      </c>
      <c r="N101" s="4" t="s">
        <v>21</v>
      </c>
    </row>
    <row r="102" spans="1:14" x14ac:dyDescent="0.25">
      <c r="A102" s="1" t="s">
        <v>359</v>
      </c>
      <c r="B102" s="2" t="s">
        <v>181</v>
      </c>
      <c r="C102" s="2" t="s">
        <v>485</v>
      </c>
      <c r="D102" s="2" t="s">
        <v>17876</v>
      </c>
      <c r="E102" s="2" t="s">
        <v>486</v>
      </c>
      <c r="F102" s="2">
        <v>90101600</v>
      </c>
      <c r="G102" s="2" t="s">
        <v>19</v>
      </c>
      <c r="H102" s="2">
        <v>1</v>
      </c>
      <c r="I102" s="2">
        <v>12</v>
      </c>
      <c r="J102" s="2">
        <v>10</v>
      </c>
      <c r="K102" s="2">
        <v>1</v>
      </c>
      <c r="L102" s="3">
        <v>696820498.60000002</v>
      </c>
      <c r="M102" s="2" t="s">
        <v>20</v>
      </c>
      <c r="N102" s="4" t="s">
        <v>21</v>
      </c>
    </row>
    <row r="103" spans="1:14" x14ac:dyDescent="0.25">
      <c r="A103" s="1" t="s">
        <v>359</v>
      </c>
      <c r="B103" s="2" t="s">
        <v>487</v>
      </c>
      <c r="C103" s="2" t="s">
        <v>488</v>
      </c>
      <c r="D103" s="2" t="s">
        <v>17877</v>
      </c>
      <c r="E103" s="2" t="s">
        <v>489</v>
      </c>
      <c r="F103" s="2">
        <v>46171626</v>
      </c>
      <c r="G103" s="2" t="s">
        <v>490</v>
      </c>
      <c r="H103" s="2">
        <v>2</v>
      </c>
      <c r="I103" s="2">
        <v>4</v>
      </c>
      <c r="J103" s="2">
        <v>10</v>
      </c>
      <c r="K103" s="2">
        <v>13</v>
      </c>
      <c r="L103" s="3">
        <v>677023155.89999998</v>
      </c>
      <c r="M103" s="2" t="s">
        <v>0</v>
      </c>
      <c r="N103" s="4" t="s">
        <v>21</v>
      </c>
    </row>
    <row r="104" spans="1:14" x14ac:dyDescent="0.25">
      <c r="A104" s="1" t="s">
        <v>359</v>
      </c>
      <c r="B104" s="2" t="s">
        <v>491</v>
      </c>
      <c r="C104" s="2" t="s">
        <v>492</v>
      </c>
      <c r="D104" s="2" t="s">
        <v>17878</v>
      </c>
      <c r="E104" s="2" t="s">
        <v>493</v>
      </c>
      <c r="F104" s="2">
        <v>43221722</v>
      </c>
      <c r="G104" s="2" t="s">
        <v>490</v>
      </c>
      <c r="H104" s="2">
        <v>2</v>
      </c>
      <c r="I104" s="2">
        <v>4</v>
      </c>
      <c r="J104" s="2">
        <v>10</v>
      </c>
      <c r="K104" s="2">
        <v>10</v>
      </c>
      <c r="L104" s="3">
        <v>14157443.300000001</v>
      </c>
      <c r="M104" s="2" t="s">
        <v>0</v>
      </c>
      <c r="N104" s="4" t="s">
        <v>21</v>
      </c>
    </row>
    <row r="105" spans="1:14" x14ac:dyDescent="0.25">
      <c r="A105" s="1" t="s">
        <v>359</v>
      </c>
      <c r="B105" s="2" t="s">
        <v>113</v>
      </c>
      <c r="C105" s="2" t="s">
        <v>113</v>
      </c>
      <c r="D105" s="2" t="s">
        <v>114</v>
      </c>
      <c r="E105" s="2" t="s">
        <v>494</v>
      </c>
      <c r="F105" s="2">
        <v>46181706</v>
      </c>
      <c r="G105" s="2" t="s">
        <v>490</v>
      </c>
      <c r="H105" s="2">
        <v>2</v>
      </c>
      <c r="I105" s="2">
        <v>4</v>
      </c>
      <c r="J105" s="2">
        <v>10</v>
      </c>
      <c r="K105" s="2">
        <v>12</v>
      </c>
      <c r="L105" s="3">
        <v>5632935</v>
      </c>
      <c r="M105" s="2" t="s">
        <v>0</v>
      </c>
      <c r="N105" s="4" t="s">
        <v>21</v>
      </c>
    </row>
    <row r="106" spans="1:14" x14ac:dyDescent="0.25">
      <c r="A106" s="1" t="s">
        <v>359</v>
      </c>
      <c r="B106" s="2" t="s">
        <v>340</v>
      </c>
      <c r="C106" s="2" t="s">
        <v>341</v>
      </c>
      <c r="D106" s="2" t="s">
        <v>342</v>
      </c>
      <c r="E106" s="2" t="s">
        <v>495</v>
      </c>
      <c r="F106" s="2">
        <v>86131802</v>
      </c>
      <c r="G106" s="2" t="s">
        <v>19</v>
      </c>
      <c r="H106" s="2">
        <v>11</v>
      </c>
      <c r="I106" s="2">
        <v>11</v>
      </c>
      <c r="J106" s="2">
        <v>10</v>
      </c>
      <c r="K106" s="2">
        <v>1</v>
      </c>
      <c r="L106" s="3">
        <v>49845220.880000003</v>
      </c>
      <c r="M106" s="2" t="s">
        <v>20</v>
      </c>
      <c r="N106" s="4" t="s">
        <v>17385</v>
      </c>
    </row>
    <row r="107" spans="1:14" x14ac:dyDescent="0.25">
      <c r="A107" s="1" t="s">
        <v>359</v>
      </c>
      <c r="B107" s="2" t="s">
        <v>151</v>
      </c>
      <c r="C107" s="2" t="s">
        <v>159</v>
      </c>
      <c r="D107" s="2" t="s">
        <v>160</v>
      </c>
      <c r="E107" s="2" t="s">
        <v>18087</v>
      </c>
      <c r="F107" s="2">
        <v>55111601</v>
      </c>
      <c r="G107" s="2" t="s">
        <v>496</v>
      </c>
      <c r="H107" s="2">
        <v>11</v>
      </c>
      <c r="I107" s="2">
        <v>4</v>
      </c>
      <c r="J107" s="2">
        <v>10</v>
      </c>
      <c r="K107" s="2">
        <v>1</v>
      </c>
      <c r="L107" s="3">
        <v>383435320.86000001</v>
      </c>
      <c r="M107" s="2" t="s">
        <v>20</v>
      </c>
      <c r="N107" s="4" t="s">
        <v>17384</v>
      </c>
    </row>
    <row r="108" spans="1:14" x14ac:dyDescent="0.25">
      <c r="A108" s="1" t="s">
        <v>359</v>
      </c>
      <c r="B108" s="2" t="s">
        <v>497</v>
      </c>
      <c r="C108" s="2" t="s">
        <v>498</v>
      </c>
      <c r="D108" s="2" t="s">
        <v>17879</v>
      </c>
      <c r="E108" s="2" t="s">
        <v>499</v>
      </c>
      <c r="F108" s="2">
        <v>41114404</v>
      </c>
      <c r="G108" s="2" t="s">
        <v>490</v>
      </c>
      <c r="H108" s="2">
        <v>3</v>
      </c>
      <c r="I108" s="2">
        <v>5</v>
      </c>
      <c r="J108" s="2">
        <v>10</v>
      </c>
      <c r="K108" s="2">
        <v>414</v>
      </c>
      <c r="L108" s="3">
        <v>25072875</v>
      </c>
      <c r="M108" s="2" t="s">
        <v>0</v>
      </c>
      <c r="N108" s="4" t="s">
        <v>21</v>
      </c>
    </row>
    <row r="109" spans="1:14" x14ac:dyDescent="0.25">
      <c r="A109" s="1" t="s">
        <v>359</v>
      </c>
      <c r="B109" s="2" t="s">
        <v>497</v>
      </c>
      <c r="C109" s="2" t="s">
        <v>498</v>
      </c>
      <c r="D109" s="2" t="s">
        <v>17879</v>
      </c>
      <c r="E109" s="2" t="s">
        <v>500</v>
      </c>
      <c r="F109" s="2">
        <v>41114404</v>
      </c>
      <c r="G109" s="2" t="s">
        <v>490</v>
      </c>
      <c r="H109" s="2">
        <v>3</v>
      </c>
      <c r="I109" s="2">
        <v>5</v>
      </c>
      <c r="J109" s="2">
        <v>10</v>
      </c>
      <c r="K109" s="2">
        <v>480</v>
      </c>
      <c r="L109" s="3">
        <v>352942818.54999995</v>
      </c>
      <c r="M109" s="2" t="s">
        <v>0</v>
      </c>
      <c r="N109" s="4" t="s">
        <v>21</v>
      </c>
    </row>
    <row r="110" spans="1:14" x14ac:dyDescent="0.25">
      <c r="A110" s="1" t="s">
        <v>359</v>
      </c>
      <c r="B110" s="2" t="s">
        <v>113</v>
      </c>
      <c r="C110" s="2" t="s">
        <v>113</v>
      </c>
      <c r="D110" s="2" t="s">
        <v>114</v>
      </c>
      <c r="E110" s="2" t="s">
        <v>501</v>
      </c>
      <c r="F110" s="2">
        <v>46182512</v>
      </c>
      <c r="G110" s="2" t="s">
        <v>19</v>
      </c>
      <c r="H110" s="2">
        <v>4</v>
      </c>
      <c r="I110" s="2">
        <v>4</v>
      </c>
      <c r="J110" s="2">
        <v>10</v>
      </c>
      <c r="K110" s="2">
        <v>60</v>
      </c>
      <c r="L110" s="3">
        <v>21190440</v>
      </c>
      <c r="M110" s="2" t="s">
        <v>0</v>
      </c>
      <c r="N110" s="4" t="s">
        <v>21</v>
      </c>
    </row>
    <row r="111" spans="1:14" x14ac:dyDescent="0.25">
      <c r="A111" s="1" t="s">
        <v>359</v>
      </c>
      <c r="B111" s="2" t="s">
        <v>113</v>
      </c>
      <c r="C111" s="2" t="s">
        <v>113</v>
      </c>
      <c r="D111" s="2" t="s">
        <v>114</v>
      </c>
      <c r="E111" s="2" t="s">
        <v>502</v>
      </c>
      <c r="F111" s="2">
        <v>46182310</v>
      </c>
      <c r="G111" s="2" t="s">
        <v>19</v>
      </c>
      <c r="H111" s="2">
        <v>4</v>
      </c>
      <c r="I111" s="2">
        <v>4</v>
      </c>
      <c r="J111" s="2">
        <v>10</v>
      </c>
      <c r="K111" s="2">
        <v>120</v>
      </c>
      <c r="L111" s="3">
        <v>24314112.120000001</v>
      </c>
      <c r="M111" s="2" t="s">
        <v>0</v>
      </c>
      <c r="N111" s="4" t="s">
        <v>21</v>
      </c>
    </row>
    <row r="112" spans="1:14" x14ac:dyDescent="0.25">
      <c r="A112" s="1" t="s">
        <v>359</v>
      </c>
      <c r="B112" s="2" t="s">
        <v>487</v>
      </c>
      <c r="C112" s="2" t="s">
        <v>488</v>
      </c>
      <c r="D112" s="2" t="s">
        <v>17877</v>
      </c>
      <c r="E112" s="2" t="s">
        <v>503</v>
      </c>
      <c r="F112" s="2">
        <v>46182307</v>
      </c>
      <c r="G112" s="2" t="s">
        <v>19</v>
      </c>
      <c r="H112" s="2">
        <v>4</v>
      </c>
      <c r="I112" s="2">
        <v>4</v>
      </c>
      <c r="J112" s="2">
        <v>10</v>
      </c>
      <c r="K112" s="2">
        <v>18</v>
      </c>
      <c r="L112" s="3">
        <v>77770080</v>
      </c>
      <c r="M112" s="2" t="s">
        <v>0</v>
      </c>
      <c r="N112" s="4" t="s">
        <v>21</v>
      </c>
    </row>
    <row r="113" spans="1:14" x14ac:dyDescent="0.25">
      <c r="A113" s="1" t="s">
        <v>359</v>
      </c>
      <c r="B113" s="2" t="s">
        <v>487</v>
      </c>
      <c r="C113" s="2" t="s">
        <v>488</v>
      </c>
      <c r="D113" s="2" t="s">
        <v>17877</v>
      </c>
      <c r="E113" s="2" t="s">
        <v>504</v>
      </c>
      <c r="F113" s="2">
        <v>46161701</v>
      </c>
      <c r="G113" s="2" t="s">
        <v>19</v>
      </c>
      <c r="H113" s="2">
        <v>4</v>
      </c>
      <c r="I113" s="2">
        <v>4</v>
      </c>
      <c r="J113" s="2">
        <v>10</v>
      </c>
      <c r="K113" s="2">
        <v>10</v>
      </c>
      <c r="L113" s="3">
        <v>15629610</v>
      </c>
      <c r="M113" s="2" t="s">
        <v>0</v>
      </c>
      <c r="N113" s="4" t="s">
        <v>21</v>
      </c>
    </row>
    <row r="114" spans="1:14" x14ac:dyDescent="0.25">
      <c r="A114" s="1" t="s">
        <v>359</v>
      </c>
      <c r="B114" s="2" t="s">
        <v>487</v>
      </c>
      <c r="C114" s="2" t="s">
        <v>488</v>
      </c>
      <c r="D114" s="2" t="s">
        <v>17877</v>
      </c>
      <c r="E114" s="2" t="s">
        <v>505</v>
      </c>
      <c r="F114" s="2">
        <v>46161701</v>
      </c>
      <c r="G114" s="2" t="s">
        <v>19</v>
      </c>
      <c r="H114" s="2">
        <v>4</v>
      </c>
      <c r="I114" s="2">
        <v>4</v>
      </c>
      <c r="J114" s="2">
        <v>10</v>
      </c>
      <c r="K114" s="2">
        <v>7</v>
      </c>
      <c r="L114" s="3">
        <v>33616884</v>
      </c>
      <c r="M114" s="2" t="s">
        <v>0</v>
      </c>
      <c r="N114" s="4" t="s">
        <v>21</v>
      </c>
    </row>
    <row r="115" spans="1:14" x14ac:dyDescent="0.25">
      <c r="A115" s="1" t="s">
        <v>359</v>
      </c>
      <c r="B115" s="2" t="s">
        <v>487</v>
      </c>
      <c r="C115" s="2" t="s">
        <v>488</v>
      </c>
      <c r="D115" s="2" t="s">
        <v>17877</v>
      </c>
      <c r="E115" s="2" t="s">
        <v>506</v>
      </c>
      <c r="F115" s="2">
        <v>42171601</v>
      </c>
      <c r="G115" s="2" t="s">
        <v>19</v>
      </c>
      <c r="H115" s="2">
        <v>4</v>
      </c>
      <c r="I115" s="2">
        <v>4</v>
      </c>
      <c r="J115" s="2">
        <v>10</v>
      </c>
      <c r="K115" s="2">
        <v>8</v>
      </c>
      <c r="L115" s="3">
        <v>93519745.340000004</v>
      </c>
      <c r="M115" s="2" t="s">
        <v>0</v>
      </c>
      <c r="N115" s="4" t="s">
        <v>21</v>
      </c>
    </row>
    <row r="116" spans="1:14" x14ac:dyDescent="0.25">
      <c r="A116" s="1" t="s">
        <v>359</v>
      </c>
      <c r="B116" s="2" t="s">
        <v>487</v>
      </c>
      <c r="C116" s="2" t="s">
        <v>488</v>
      </c>
      <c r="D116" s="2" t="s">
        <v>17877</v>
      </c>
      <c r="E116" s="2" t="s">
        <v>507</v>
      </c>
      <c r="F116" s="2">
        <v>42171601</v>
      </c>
      <c r="G116" s="2" t="s">
        <v>19</v>
      </c>
      <c r="H116" s="2">
        <v>4</v>
      </c>
      <c r="I116" s="2">
        <v>4</v>
      </c>
      <c r="J116" s="2">
        <v>10</v>
      </c>
      <c r="K116" s="2">
        <v>9</v>
      </c>
      <c r="L116" s="3">
        <v>11209680</v>
      </c>
      <c r="M116" s="2" t="s">
        <v>0</v>
      </c>
      <c r="N116" s="4" t="s">
        <v>21</v>
      </c>
    </row>
    <row r="117" spans="1:14" x14ac:dyDescent="0.25">
      <c r="A117" s="1" t="s">
        <v>359</v>
      </c>
      <c r="B117" s="2" t="s">
        <v>487</v>
      </c>
      <c r="C117" s="2" t="s">
        <v>488</v>
      </c>
      <c r="D117" s="2" t="s">
        <v>17877</v>
      </c>
      <c r="E117" s="2" t="s">
        <v>508</v>
      </c>
      <c r="F117" s="2">
        <v>46182307</v>
      </c>
      <c r="G117" s="2" t="s">
        <v>19</v>
      </c>
      <c r="H117" s="2">
        <v>4</v>
      </c>
      <c r="I117" s="2">
        <v>4</v>
      </c>
      <c r="J117" s="2">
        <v>10</v>
      </c>
      <c r="K117" s="2">
        <v>71</v>
      </c>
      <c r="L117" s="3">
        <v>42230800</v>
      </c>
      <c r="M117" s="2" t="s">
        <v>0</v>
      </c>
      <c r="N117" s="4" t="s">
        <v>21</v>
      </c>
    </row>
    <row r="118" spans="1:14" x14ac:dyDescent="0.25">
      <c r="A118" s="1" t="s">
        <v>359</v>
      </c>
      <c r="B118" s="2" t="s">
        <v>487</v>
      </c>
      <c r="C118" s="2" t="s">
        <v>488</v>
      </c>
      <c r="D118" s="2" t="s">
        <v>17877</v>
      </c>
      <c r="E118" s="2" t="s">
        <v>509</v>
      </c>
      <c r="F118" s="2">
        <v>46182307</v>
      </c>
      <c r="G118" s="2" t="s">
        <v>19</v>
      </c>
      <c r="H118" s="2">
        <v>4</v>
      </c>
      <c r="I118" s="2">
        <v>4</v>
      </c>
      <c r="J118" s="2">
        <v>10</v>
      </c>
      <c r="K118" s="2">
        <v>71</v>
      </c>
      <c r="L118" s="3">
        <v>90968750</v>
      </c>
      <c r="M118" s="2" t="s">
        <v>0</v>
      </c>
      <c r="N118" s="4" t="s">
        <v>21</v>
      </c>
    </row>
    <row r="119" spans="1:14" x14ac:dyDescent="0.25">
      <c r="A119" s="1" t="s">
        <v>359</v>
      </c>
      <c r="B119" s="2" t="s">
        <v>113</v>
      </c>
      <c r="C119" s="2" t="s">
        <v>113</v>
      </c>
      <c r="D119" s="2" t="s">
        <v>114</v>
      </c>
      <c r="E119" s="2" t="s">
        <v>510</v>
      </c>
      <c r="F119" s="2">
        <v>20121400</v>
      </c>
      <c r="G119" s="2" t="s">
        <v>511</v>
      </c>
      <c r="H119" s="2">
        <v>2</v>
      </c>
      <c r="I119" s="2">
        <v>5</v>
      </c>
      <c r="J119" s="2">
        <v>10</v>
      </c>
      <c r="K119" s="2">
        <v>10</v>
      </c>
      <c r="L119" s="3">
        <v>1440000</v>
      </c>
      <c r="M119" s="2" t="s">
        <v>0</v>
      </c>
      <c r="N119" s="4" t="s">
        <v>21</v>
      </c>
    </row>
    <row r="120" spans="1:14" x14ac:dyDescent="0.25">
      <c r="A120" s="1" t="s">
        <v>359</v>
      </c>
      <c r="B120" s="2" t="s">
        <v>113</v>
      </c>
      <c r="C120" s="2" t="s">
        <v>113</v>
      </c>
      <c r="D120" s="2" t="s">
        <v>114</v>
      </c>
      <c r="E120" s="2" t="s">
        <v>512</v>
      </c>
      <c r="F120" s="2">
        <v>20121400</v>
      </c>
      <c r="G120" s="2" t="s">
        <v>511</v>
      </c>
      <c r="H120" s="2">
        <v>2</v>
      </c>
      <c r="I120" s="2">
        <v>5</v>
      </c>
      <c r="J120" s="2">
        <v>10</v>
      </c>
      <c r="K120" s="2">
        <v>10</v>
      </c>
      <c r="L120" s="3">
        <v>1520000</v>
      </c>
      <c r="M120" s="2" t="s">
        <v>0</v>
      </c>
      <c r="N120" s="4" t="s">
        <v>21</v>
      </c>
    </row>
    <row r="121" spans="1:14" x14ac:dyDescent="0.25">
      <c r="A121" s="1" t="s">
        <v>359</v>
      </c>
      <c r="B121" s="2" t="s">
        <v>113</v>
      </c>
      <c r="C121" s="2" t="s">
        <v>113</v>
      </c>
      <c r="D121" s="2" t="s">
        <v>114</v>
      </c>
      <c r="E121" s="2" t="s">
        <v>513</v>
      </c>
      <c r="F121" s="2">
        <v>20121400</v>
      </c>
      <c r="G121" s="2" t="s">
        <v>511</v>
      </c>
      <c r="H121" s="2">
        <v>2</v>
      </c>
      <c r="I121" s="2">
        <v>5</v>
      </c>
      <c r="J121" s="2">
        <v>10</v>
      </c>
      <c r="K121" s="2">
        <v>8</v>
      </c>
      <c r="L121" s="3">
        <v>1312000</v>
      </c>
      <c r="M121" s="2" t="s">
        <v>0</v>
      </c>
      <c r="N121" s="4" t="s">
        <v>21</v>
      </c>
    </row>
    <row r="122" spans="1:14" x14ac:dyDescent="0.25">
      <c r="A122" s="1" t="s">
        <v>359</v>
      </c>
      <c r="B122" s="2" t="s">
        <v>86</v>
      </c>
      <c r="C122" s="2" t="s">
        <v>87</v>
      </c>
      <c r="D122" s="2" t="s">
        <v>88</v>
      </c>
      <c r="E122" s="2" t="s">
        <v>514</v>
      </c>
      <c r="F122" s="2">
        <v>40142000</v>
      </c>
      <c r="G122" s="2" t="s">
        <v>511</v>
      </c>
      <c r="H122" s="2">
        <v>2</v>
      </c>
      <c r="I122" s="2">
        <v>5</v>
      </c>
      <c r="J122" s="2">
        <v>10</v>
      </c>
      <c r="K122" s="2">
        <v>1</v>
      </c>
      <c r="L122" s="3">
        <v>14919903.359999999</v>
      </c>
      <c r="M122" s="2" t="s">
        <v>0</v>
      </c>
      <c r="N122" s="4" t="s">
        <v>21</v>
      </c>
    </row>
    <row r="123" spans="1:14" x14ac:dyDescent="0.25">
      <c r="A123" s="1" t="s">
        <v>359</v>
      </c>
      <c r="B123" s="2" t="s">
        <v>76</v>
      </c>
      <c r="C123" s="2" t="s">
        <v>83</v>
      </c>
      <c r="D123" s="2" t="s">
        <v>84</v>
      </c>
      <c r="E123" s="2" t="s">
        <v>18088</v>
      </c>
      <c r="F123" s="2">
        <v>46191600</v>
      </c>
      <c r="G123" s="2" t="s">
        <v>511</v>
      </c>
      <c r="H123" s="2">
        <v>2</v>
      </c>
      <c r="I123" s="2">
        <v>5</v>
      </c>
      <c r="J123" s="2">
        <v>10</v>
      </c>
      <c r="K123" s="2">
        <v>15</v>
      </c>
      <c r="L123" s="3">
        <v>135054282.59999999</v>
      </c>
      <c r="M123" s="2" t="s">
        <v>0</v>
      </c>
      <c r="N123" s="4" t="s">
        <v>21</v>
      </c>
    </row>
    <row r="124" spans="1:14" x14ac:dyDescent="0.25">
      <c r="A124" s="1" t="s">
        <v>359</v>
      </c>
      <c r="B124" s="2" t="s">
        <v>497</v>
      </c>
      <c r="C124" s="2" t="s">
        <v>498</v>
      </c>
      <c r="D124" s="2" t="s">
        <v>17879</v>
      </c>
      <c r="E124" s="2" t="s">
        <v>515</v>
      </c>
      <c r="F124" s="2">
        <v>41112200</v>
      </c>
      <c r="G124" s="2" t="s">
        <v>511</v>
      </c>
      <c r="H124" s="2">
        <v>2</v>
      </c>
      <c r="I124" s="2">
        <v>5</v>
      </c>
      <c r="J124" s="2">
        <v>10</v>
      </c>
      <c r="K124" s="2">
        <v>7</v>
      </c>
      <c r="L124" s="3">
        <v>2800000</v>
      </c>
      <c r="M124" s="2" t="s">
        <v>0</v>
      </c>
      <c r="N124" s="4" t="s">
        <v>21</v>
      </c>
    </row>
    <row r="125" spans="1:14" x14ac:dyDescent="0.25">
      <c r="A125" s="1" t="s">
        <v>359</v>
      </c>
      <c r="B125" s="2" t="s">
        <v>162</v>
      </c>
      <c r="C125" s="2" t="s">
        <v>457</v>
      </c>
      <c r="D125" s="2" t="s">
        <v>17868</v>
      </c>
      <c r="E125" s="2" t="s">
        <v>516</v>
      </c>
      <c r="F125" s="2">
        <v>78181801</v>
      </c>
      <c r="G125" s="2" t="s">
        <v>19</v>
      </c>
      <c r="H125" s="2">
        <v>1</v>
      </c>
      <c r="I125" s="2">
        <v>5</v>
      </c>
      <c r="J125" s="2">
        <v>10</v>
      </c>
      <c r="K125" s="2">
        <v>1</v>
      </c>
      <c r="L125" s="3">
        <v>9525710134.7099991</v>
      </c>
      <c r="M125" s="2" t="s">
        <v>20</v>
      </c>
      <c r="N125" s="4" t="s">
        <v>17384</v>
      </c>
    </row>
    <row r="126" spans="1:14" x14ac:dyDescent="0.25">
      <c r="A126" s="1" t="s">
        <v>359</v>
      </c>
      <c r="B126" s="2" t="s">
        <v>151</v>
      </c>
      <c r="C126" s="2" t="s">
        <v>159</v>
      </c>
      <c r="D126" s="2" t="s">
        <v>160</v>
      </c>
      <c r="E126" s="2" t="s">
        <v>517</v>
      </c>
      <c r="F126" s="2">
        <v>55111601</v>
      </c>
      <c r="G126" s="2" t="s">
        <v>511</v>
      </c>
      <c r="H126" s="2">
        <v>1</v>
      </c>
      <c r="I126" s="2">
        <v>5</v>
      </c>
      <c r="J126" s="2">
        <v>10</v>
      </c>
      <c r="K126" s="2">
        <v>1</v>
      </c>
      <c r="L126" s="3">
        <v>879181600</v>
      </c>
      <c r="M126" s="2" t="s">
        <v>20</v>
      </c>
      <c r="N126" s="4" t="s">
        <v>17384</v>
      </c>
    </row>
    <row r="127" spans="1:14" x14ac:dyDescent="0.25">
      <c r="A127" s="1" t="s">
        <v>359</v>
      </c>
      <c r="B127" s="2" t="s">
        <v>518</v>
      </c>
      <c r="C127" s="2" t="s">
        <v>519</v>
      </c>
      <c r="D127" s="2" t="s">
        <v>17880</v>
      </c>
      <c r="E127" s="2" t="s">
        <v>520</v>
      </c>
      <c r="F127" s="2" t="s">
        <v>521</v>
      </c>
      <c r="G127" s="2" t="s">
        <v>511</v>
      </c>
      <c r="H127" s="2">
        <v>1</v>
      </c>
      <c r="I127" s="2">
        <v>5</v>
      </c>
      <c r="J127" s="2">
        <v>10</v>
      </c>
      <c r="K127" s="2">
        <v>1</v>
      </c>
      <c r="L127" s="3">
        <v>6109209899.5299997</v>
      </c>
      <c r="M127" s="2" t="s">
        <v>20</v>
      </c>
      <c r="N127" s="4" t="s">
        <v>21</v>
      </c>
    </row>
    <row r="128" spans="1:14" x14ac:dyDescent="0.25">
      <c r="A128" s="1" t="s">
        <v>359</v>
      </c>
      <c r="B128" s="2" t="s">
        <v>151</v>
      </c>
      <c r="C128" s="2" t="s">
        <v>159</v>
      </c>
      <c r="D128" s="2" t="s">
        <v>160</v>
      </c>
      <c r="E128" s="2" t="s">
        <v>522</v>
      </c>
      <c r="F128" s="2" t="s">
        <v>523</v>
      </c>
      <c r="G128" s="2" t="s">
        <v>496</v>
      </c>
      <c r="H128" s="2">
        <v>2</v>
      </c>
      <c r="I128" s="2">
        <v>5</v>
      </c>
      <c r="J128" s="2">
        <v>10</v>
      </c>
      <c r="K128" s="2">
        <v>1</v>
      </c>
      <c r="L128" s="3">
        <v>252644000</v>
      </c>
      <c r="M128" s="2" t="s">
        <v>20</v>
      </c>
      <c r="N128" s="4" t="s">
        <v>21</v>
      </c>
    </row>
    <row r="129" spans="1:14" x14ac:dyDescent="0.25">
      <c r="A129" s="1" t="s">
        <v>359</v>
      </c>
      <c r="B129" s="2" t="s">
        <v>151</v>
      </c>
      <c r="C129" s="2" t="s">
        <v>159</v>
      </c>
      <c r="D129" s="2" t="s">
        <v>160</v>
      </c>
      <c r="E129" s="2" t="s">
        <v>524</v>
      </c>
      <c r="F129" s="2" t="s">
        <v>523</v>
      </c>
      <c r="G129" s="2" t="s">
        <v>496</v>
      </c>
      <c r="H129" s="2">
        <v>2</v>
      </c>
      <c r="I129" s="2">
        <v>5</v>
      </c>
      <c r="J129" s="2">
        <v>10</v>
      </c>
      <c r="K129" s="2">
        <v>1</v>
      </c>
      <c r="L129" s="3">
        <v>197759003.87</v>
      </c>
      <c r="M129" s="2" t="s">
        <v>20</v>
      </c>
      <c r="N129" s="4" t="s">
        <v>21</v>
      </c>
    </row>
    <row r="130" spans="1:14" x14ac:dyDescent="0.25">
      <c r="A130" s="1" t="s">
        <v>359</v>
      </c>
      <c r="B130" s="2" t="s">
        <v>151</v>
      </c>
      <c r="C130" s="2" t="s">
        <v>159</v>
      </c>
      <c r="D130" s="2" t="s">
        <v>160</v>
      </c>
      <c r="E130" s="2" t="s">
        <v>525</v>
      </c>
      <c r="F130" s="2" t="s">
        <v>523</v>
      </c>
      <c r="G130" s="2" t="s">
        <v>496</v>
      </c>
      <c r="H130" s="2">
        <v>2</v>
      </c>
      <c r="I130" s="2">
        <v>5</v>
      </c>
      <c r="J130" s="2">
        <v>10</v>
      </c>
      <c r="K130" s="2">
        <v>1</v>
      </c>
      <c r="L130" s="3">
        <v>66976141.969999999</v>
      </c>
      <c r="M130" s="2" t="s">
        <v>20</v>
      </c>
      <c r="N130" s="4" t="s">
        <v>21</v>
      </c>
    </row>
    <row r="131" spans="1:14" x14ac:dyDescent="0.25">
      <c r="A131" s="1" t="s">
        <v>359</v>
      </c>
      <c r="B131" s="2" t="s">
        <v>151</v>
      </c>
      <c r="C131" s="2" t="s">
        <v>159</v>
      </c>
      <c r="D131" s="2" t="s">
        <v>160</v>
      </c>
      <c r="E131" s="2" t="s">
        <v>526</v>
      </c>
      <c r="F131" s="2" t="s">
        <v>523</v>
      </c>
      <c r="G131" s="2" t="s">
        <v>511</v>
      </c>
      <c r="H131" s="2">
        <v>2</v>
      </c>
      <c r="I131" s="2">
        <v>5</v>
      </c>
      <c r="J131" s="2">
        <v>10</v>
      </c>
      <c r="K131" s="2">
        <v>1</v>
      </c>
      <c r="L131" s="3">
        <v>2007538681.24</v>
      </c>
      <c r="M131" s="2" t="s">
        <v>20</v>
      </c>
      <c r="N131" s="4" t="s">
        <v>21</v>
      </c>
    </row>
    <row r="132" spans="1:14" x14ac:dyDescent="0.25">
      <c r="A132" s="1" t="s">
        <v>359</v>
      </c>
      <c r="B132" s="2" t="s">
        <v>151</v>
      </c>
      <c r="C132" s="2" t="s">
        <v>159</v>
      </c>
      <c r="D132" s="2" t="s">
        <v>160</v>
      </c>
      <c r="E132" s="2" t="s">
        <v>527</v>
      </c>
      <c r="F132" s="2" t="s">
        <v>523</v>
      </c>
      <c r="G132" s="2" t="s">
        <v>496</v>
      </c>
      <c r="H132" s="2">
        <v>2</v>
      </c>
      <c r="I132" s="2">
        <v>5</v>
      </c>
      <c r="J132" s="2">
        <v>10</v>
      </c>
      <c r="K132" s="2">
        <v>1</v>
      </c>
      <c r="L132" s="3">
        <v>93779847.460000008</v>
      </c>
      <c r="M132" s="2" t="s">
        <v>20</v>
      </c>
      <c r="N132" s="4" t="s">
        <v>21</v>
      </c>
    </row>
    <row r="133" spans="1:14" x14ac:dyDescent="0.25">
      <c r="A133" s="1" t="s">
        <v>359</v>
      </c>
      <c r="B133" s="2" t="s">
        <v>151</v>
      </c>
      <c r="C133" s="2" t="s">
        <v>159</v>
      </c>
      <c r="D133" s="2" t="s">
        <v>160</v>
      </c>
      <c r="E133" s="2" t="s">
        <v>528</v>
      </c>
      <c r="F133" s="2" t="s">
        <v>523</v>
      </c>
      <c r="G133" s="2" t="s">
        <v>511</v>
      </c>
      <c r="H133" s="2">
        <v>2</v>
      </c>
      <c r="I133" s="2">
        <v>5</v>
      </c>
      <c r="J133" s="2">
        <v>10</v>
      </c>
      <c r="K133" s="2">
        <v>1</v>
      </c>
      <c r="L133" s="3">
        <v>765247848.39999998</v>
      </c>
      <c r="M133" s="2" t="s">
        <v>20</v>
      </c>
      <c r="N133" s="4" t="s">
        <v>21</v>
      </c>
    </row>
    <row r="134" spans="1:14" x14ac:dyDescent="0.25">
      <c r="A134" s="1" t="s">
        <v>359</v>
      </c>
      <c r="B134" s="2" t="s">
        <v>529</v>
      </c>
      <c r="C134" s="2" t="s">
        <v>530</v>
      </c>
      <c r="D134" s="2" t="s">
        <v>17881</v>
      </c>
      <c r="E134" s="2" t="s">
        <v>531</v>
      </c>
      <c r="F134" s="2">
        <v>25191500</v>
      </c>
      <c r="G134" s="2" t="s">
        <v>19</v>
      </c>
      <c r="H134" s="2">
        <v>2</v>
      </c>
      <c r="I134" s="2">
        <v>11</v>
      </c>
      <c r="J134" s="2">
        <v>10</v>
      </c>
      <c r="K134" s="2">
        <v>1</v>
      </c>
      <c r="L134" s="3">
        <v>19630419.370000001</v>
      </c>
      <c r="M134" s="2" t="s">
        <v>20</v>
      </c>
      <c r="N134" s="4" t="s">
        <v>21</v>
      </c>
    </row>
    <row r="135" spans="1:14" x14ac:dyDescent="0.25">
      <c r="A135" s="1" t="s">
        <v>359</v>
      </c>
      <c r="B135" s="2" t="s">
        <v>28</v>
      </c>
      <c r="C135" s="2" t="s">
        <v>532</v>
      </c>
      <c r="D135" s="2" t="s">
        <v>17882</v>
      </c>
      <c r="E135" s="2" t="s">
        <v>533</v>
      </c>
      <c r="F135" s="2">
        <v>25191516</v>
      </c>
      <c r="G135" s="2" t="s">
        <v>496</v>
      </c>
      <c r="H135" s="2">
        <v>2</v>
      </c>
      <c r="I135" s="2">
        <v>5</v>
      </c>
      <c r="J135" s="2">
        <v>10</v>
      </c>
      <c r="K135" s="2">
        <v>3</v>
      </c>
      <c r="L135" s="3">
        <v>48307949.649999999</v>
      </c>
      <c r="M135" s="2" t="s">
        <v>20</v>
      </c>
      <c r="N135" s="4" t="s">
        <v>21</v>
      </c>
    </row>
    <row r="136" spans="1:14" x14ac:dyDescent="0.25">
      <c r="A136" s="1" t="s">
        <v>359</v>
      </c>
      <c r="B136" s="2" t="s">
        <v>151</v>
      </c>
      <c r="C136" s="2" t="s">
        <v>159</v>
      </c>
      <c r="D136" s="2" t="s">
        <v>160</v>
      </c>
      <c r="E136" s="2" t="s">
        <v>534</v>
      </c>
      <c r="F136" s="2">
        <v>43232101</v>
      </c>
      <c r="G136" s="2" t="s">
        <v>496</v>
      </c>
      <c r="H136" s="2">
        <v>2</v>
      </c>
      <c r="I136" s="2">
        <v>5</v>
      </c>
      <c r="J136" s="2">
        <v>10</v>
      </c>
      <c r="K136" s="2">
        <v>1</v>
      </c>
      <c r="L136" s="3">
        <v>144368000</v>
      </c>
      <c r="M136" s="2" t="s">
        <v>20</v>
      </c>
      <c r="N136" s="4" t="s">
        <v>21</v>
      </c>
    </row>
    <row r="137" spans="1:14" x14ac:dyDescent="0.25">
      <c r="A137" s="1" t="s">
        <v>359</v>
      </c>
      <c r="B137" s="2" t="s">
        <v>518</v>
      </c>
      <c r="C137" s="2" t="s">
        <v>519</v>
      </c>
      <c r="D137" s="2" t="s">
        <v>17880</v>
      </c>
      <c r="E137" s="2" t="s">
        <v>535</v>
      </c>
      <c r="F137" s="2" t="s">
        <v>536</v>
      </c>
      <c r="G137" s="2" t="s">
        <v>511</v>
      </c>
      <c r="H137" s="2">
        <v>1</v>
      </c>
      <c r="I137" s="2">
        <v>5</v>
      </c>
      <c r="J137" s="2">
        <v>10</v>
      </c>
      <c r="K137" s="2">
        <v>20</v>
      </c>
      <c r="L137" s="3">
        <v>485594828.92000008</v>
      </c>
      <c r="M137" s="2" t="s">
        <v>0</v>
      </c>
      <c r="N137" s="4" t="s">
        <v>21</v>
      </c>
    </row>
    <row r="138" spans="1:14" x14ac:dyDescent="0.25">
      <c r="A138" s="1" t="s">
        <v>359</v>
      </c>
      <c r="B138" s="2" t="s">
        <v>518</v>
      </c>
      <c r="C138" s="2" t="s">
        <v>519</v>
      </c>
      <c r="D138" s="2" t="s">
        <v>17880</v>
      </c>
      <c r="E138" s="2" t="s">
        <v>537</v>
      </c>
      <c r="F138" s="2">
        <v>25202200</v>
      </c>
      <c r="G138" s="2" t="s">
        <v>19</v>
      </c>
      <c r="H138" s="2">
        <v>1</v>
      </c>
      <c r="I138" s="2">
        <v>11</v>
      </c>
      <c r="J138" s="2">
        <v>10</v>
      </c>
      <c r="K138" s="2">
        <v>1</v>
      </c>
      <c r="L138" s="3">
        <v>5773700312.1599998</v>
      </c>
      <c r="M138" s="2" t="s">
        <v>20</v>
      </c>
      <c r="N138" s="4" t="s">
        <v>17384</v>
      </c>
    </row>
    <row r="139" spans="1:14" x14ac:dyDescent="0.25">
      <c r="A139" s="1" t="s">
        <v>359</v>
      </c>
      <c r="B139" s="2" t="s">
        <v>518</v>
      </c>
      <c r="C139" s="2" t="s">
        <v>519</v>
      </c>
      <c r="D139" s="2" t="s">
        <v>17880</v>
      </c>
      <c r="E139" s="2" t="s">
        <v>538</v>
      </c>
      <c r="F139" s="2">
        <v>25202200</v>
      </c>
      <c r="G139" s="2" t="s">
        <v>19</v>
      </c>
      <c r="H139" s="2">
        <v>1</v>
      </c>
      <c r="I139" s="2">
        <v>11</v>
      </c>
      <c r="J139" s="2">
        <v>10</v>
      </c>
      <c r="K139" s="2">
        <v>1</v>
      </c>
      <c r="L139" s="3">
        <v>6177757919.8400002</v>
      </c>
      <c r="M139" s="2" t="s">
        <v>20</v>
      </c>
      <c r="N139" s="4" t="s">
        <v>17384</v>
      </c>
    </row>
    <row r="140" spans="1:14" x14ac:dyDescent="0.25">
      <c r="A140" s="1" t="s">
        <v>359</v>
      </c>
      <c r="B140" s="2" t="s">
        <v>518</v>
      </c>
      <c r="C140" s="2" t="s">
        <v>519</v>
      </c>
      <c r="D140" s="2" t="s">
        <v>17880</v>
      </c>
      <c r="E140" s="2" t="s">
        <v>539</v>
      </c>
      <c r="F140" s="2">
        <v>25202200</v>
      </c>
      <c r="G140" s="2" t="s">
        <v>19</v>
      </c>
      <c r="H140" s="2">
        <v>1</v>
      </c>
      <c r="I140" s="2">
        <v>11</v>
      </c>
      <c r="J140" s="2">
        <v>10</v>
      </c>
      <c r="K140" s="2">
        <v>1</v>
      </c>
      <c r="L140" s="3">
        <v>2852968375.5499997</v>
      </c>
      <c r="M140" s="2" t="s">
        <v>20</v>
      </c>
      <c r="N140" s="4" t="s">
        <v>17384</v>
      </c>
    </row>
    <row r="141" spans="1:14" x14ac:dyDescent="0.25">
      <c r="A141" s="1" t="s">
        <v>359</v>
      </c>
      <c r="B141" s="2" t="s">
        <v>518</v>
      </c>
      <c r="C141" s="2" t="s">
        <v>519</v>
      </c>
      <c r="D141" s="2" t="s">
        <v>17880</v>
      </c>
      <c r="E141" s="2" t="s">
        <v>539</v>
      </c>
      <c r="F141" s="2">
        <v>25202200</v>
      </c>
      <c r="G141" s="2" t="s">
        <v>19</v>
      </c>
      <c r="H141" s="2">
        <v>1</v>
      </c>
      <c r="I141" s="2">
        <v>11</v>
      </c>
      <c r="J141" s="2">
        <v>10</v>
      </c>
      <c r="K141" s="2">
        <v>1</v>
      </c>
      <c r="L141" s="3">
        <v>1787311375.3799996</v>
      </c>
      <c r="M141" s="2" t="s">
        <v>20</v>
      </c>
      <c r="N141" s="4" t="s">
        <v>17384</v>
      </c>
    </row>
    <row r="142" spans="1:14" x14ac:dyDescent="0.25">
      <c r="A142" s="1" t="s">
        <v>359</v>
      </c>
      <c r="B142" s="2" t="s">
        <v>162</v>
      </c>
      <c r="C142" s="2" t="s">
        <v>457</v>
      </c>
      <c r="D142" s="2" t="s">
        <v>17868</v>
      </c>
      <c r="E142" s="2" t="s">
        <v>540</v>
      </c>
      <c r="F142" s="2">
        <v>78181800</v>
      </c>
      <c r="G142" s="2" t="s">
        <v>19</v>
      </c>
      <c r="H142" s="2">
        <v>1</v>
      </c>
      <c r="I142" s="2">
        <v>11</v>
      </c>
      <c r="J142" s="2">
        <v>10</v>
      </c>
      <c r="K142" s="2">
        <v>1</v>
      </c>
      <c r="L142" s="3">
        <v>33451117864.869999</v>
      </c>
      <c r="M142" s="2" t="s">
        <v>20</v>
      </c>
      <c r="N142" s="4" t="s">
        <v>17384</v>
      </c>
    </row>
    <row r="143" spans="1:14" x14ac:dyDescent="0.25">
      <c r="A143" s="1" t="s">
        <v>359</v>
      </c>
      <c r="B143" s="2" t="s">
        <v>162</v>
      </c>
      <c r="C143" s="2" t="s">
        <v>457</v>
      </c>
      <c r="D143" s="2" t="s">
        <v>17868</v>
      </c>
      <c r="E143" s="2" t="s">
        <v>541</v>
      </c>
      <c r="F143" s="2">
        <v>78181800</v>
      </c>
      <c r="G143" s="2" t="s">
        <v>19</v>
      </c>
      <c r="H143" s="2">
        <v>1</v>
      </c>
      <c r="I143" s="2">
        <v>11</v>
      </c>
      <c r="J143" s="2">
        <v>10</v>
      </c>
      <c r="K143" s="2">
        <v>1</v>
      </c>
      <c r="L143" s="3">
        <v>17628572.980000019</v>
      </c>
      <c r="M143" s="2" t="s">
        <v>20</v>
      </c>
      <c r="N143" s="4" t="s">
        <v>17384</v>
      </c>
    </row>
    <row r="144" spans="1:14" x14ac:dyDescent="0.25">
      <c r="A144" s="1" t="s">
        <v>359</v>
      </c>
      <c r="B144" s="2" t="s">
        <v>162</v>
      </c>
      <c r="C144" s="2" t="s">
        <v>457</v>
      </c>
      <c r="D144" s="2" t="s">
        <v>17868</v>
      </c>
      <c r="E144" s="2" t="s">
        <v>541</v>
      </c>
      <c r="F144" s="2">
        <v>78181800</v>
      </c>
      <c r="G144" s="2" t="s">
        <v>19</v>
      </c>
      <c r="H144" s="2">
        <v>1</v>
      </c>
      <c r="I144" s="2">
        <v>11</v>
      </c>
      <c r="J144" s="2">
        <v>10</v>
      </c>
      <c r="K144" s="2">
        <v>1</v>
      </c>
      <c r="L144" s="3">
        <v>5085421223.2300005</v>
      </c>
      <c r="M144" s="2" t="s">
        <v>20</v>
      </c>
      <c r="N144" s="4" t="s">
        <v>17384</v>
      </c>
    </row>
    <row r="145" spans="1:14" x14ac:dyDescent="0.25">
      <c r="A145" s="1" t="s">
        <v>359</v>
      </c>
      <c r="B145" s="2" t="s">
        <v>162</v>
      </c>
      <c r="C145" s="2" t="s">
        <v>457</v>
      </c>
      <c r="D145" s="2" t="s">
        <v>17868</v>
      </c>
      <c r="E145" s="2" t="s">
        <v>542</v>
      </c>
      <c r="F145" s="2">
        <v>78181800</v>
      </c>
      <c r="G145" s="2" t="s">
        <v>19</v>
      </c>
      <c r="H145" s="2">
        <v>1</v>
      </c>
      <c r="I145" s="2">
        <v>11</v>
      </c>
      <c r="J145" s="2">
        <v>10</v>
      </c>
      <c r="K145" s="2">
        <v>1</v>
      </c>
      <c r="L145" s="3">
        <v>1275250625.8100002</v>
      </c>
      <c r="M145" s="2" t="s">
        <v>20</v>
      </c>
      <c r="N145" s="4" t="s">
        <v>17384</v>
      </c>
    </row>
    <row r="146" spans="1:14" x14ac:dyDescent="0.25">
      <c r="A146" s="1" t="s">
        <v>359</v>
      </c>
      <c r="B146" s="2" t="s">
        <v>162</v>
      </c>
      <c r="C146" s="2" t="s">
        <v>457</v>
      </c>
      <c r="D146" s="2" t="s">
        <v>17868</v>
      </c>
      <c r="E146" s="2" t="s">
        <v>542</v>
      </c>
      <c r="F146" s="2">
        <v>78181800</v>
      </c>
      <c r="G146" s="2" t="s">
        <v>19</v>
      </c>
      <c r="H146" s="2">
        <v>1</v>
      </c>
      <c r="I146" s="2">
        <v>11</v>
      </c>
      <c r="J146" s="2">
        <v>10</v>
      </c>
      <c r="K146" s="2">
        <v>1</v>
      </c>
      <c r="L146" s="3">
        <v>457220881.82999998</v>
      </c>
      <c r="M146" s="2" t="s">
        <v>20</v>
      </c>
      <c r="N146" s="4" t="s">
        <v>17384</v>
      </c>
    </row>
    <row r="147" spans="1:14" x14ac:dyDescent="0.25">
      <c r="A147" s="1" t="s">
        <v>359</v>
      </c>
      <c r="B147" s="2" t="s">
        <v>162</v>
      </c>
      <c r="C147" s="2" t="s">
        <v>457</v>
      </c>
      <c r="D147" s="2" t="s">
        <v>17868</v>
      </c>
      <c r="E147" s="2" t="s">
        <v>542</v>
      </c>
      <c r="F147" s="2">
        <v>78181800</v>
      </c>
      <c r="G147" s="2" t="s">
        <v>19</v>
      </c>
      <c r="H147" s="2">
        <v>1</v>
      </c>
      <c r="I147" s="2">
        <v>11</v>
      </c>
      <c r="J147" s="2">
        <v>10</v>
      </c>
      <c r="K147" s="2">
        <v>1</v>
      </c>
      <c r="L147" s="3">
        <v>534654585.23000002</v>
      </c>
      <c r="M147" s="2" t="s">
        <v>20</v>
      </c>
      <c r="N147" s="4" t="s">
        <v>17384</v>
      </c>
    </row>
    <row r="148" spans="1:14" x14ac:dyDescent="0.25">
      <c r="A148" s="1" t="s">
        <v>359</v>
      </c>
      <c r="B148" s="2" t="s">
        <v>162</v>
      </c>
      <c r="C148" s="2" t="s">
        <v>457</v>
      </c>
      <c r="D148" s="2" t="s">
        <v>17868</v>
      </c>
      <c r="E148" s="2" t="s">
        <v>542</v>
      </c>
      <c r="F148" s="2">
        <v>78181800</v>
      </c>
      <c r="G148" s="2" t="s">
        <v>19</v>
      </c>
      <c r="H148" s="2">
        <v>1</v>
      </c>
      <c r="I148" s="2">
        <v>11</v>
      </c>
      <c r="J148" s="2">
        <v>10</v>
      </c>
      <c r="K148" s="2">
        <v>1</v>
      </c>
      <c r="L148" s="3">
        <v>145078254.13</v>
      </c>
      <c r="M148" s="2" t="s">
        <v>20</v>
      </c>
      <c r="N148" s="4" t="s">
        <v>17384</v>
      </c>
    </row>
    <row r="149" spans="1:14" x14ac:dyDescent="0.25">
      <c r="A149" s="1" t="s">
        <v>359</v>
      </c>
      <c r="B149" s="2" t="s">
        <v>518</v>
      </c>
      <c r="C149" s="2" t="s">
        <v>519</v>
      </c>
      <c r="D149" s="2" t="s">
        <v>17880</v>
      </c>
      <c r="E149" s="2" t="s">
        <v>543</v>
      </c>
      <c r="F149" s="2">
        <v>25202200</v>
      </c>
      <c r="G149" s="2" t="s">
        <v>19</v>
      </c>
      <c r="H149" s="2">
        <v>1</v>
      </c>
      <c r="I149" s="2">
        <v>11</v>
      </c>
      <c r="J149" s="2">
        <v>10</v>
      </c>
      <c r="K149" s="2">
        <v>1</v>
      </c>
      <c r="L149" s="3">
        <v>1872542924.9999998</v>
      </c>
      <c r="M149" s="2" t="s">
        <v>20</v>
      </c>
      <c r="N149" s="4" t="s">
        <v>17384</v>
      </c>
    </row>
    <row r="150" spans="1:14" x14ac:dyDescent="0.25">
      <c r="A150" s="1" t="s">
        <v>359</v>
      </c>
      <c r="B150" s="2" t="s">
        <v>518</v>
      </c>
      <c r="C150" s="2" t="s">
        <v>519</v>
      </c>
      <c r="D150" s="2" t="s">
        <v>17880</v>
      </c>
      <c r="E150" s="2" t="s">
        <v>544</v>
      </c>
      <c r="F150" s="2">
        <v>25202200</v>
      </c>
      <c r="G150" s="2" t="s">
        <v>19</v>
      </c>
      <c r="H150" s="2">
        <v>1</v>
      </c>
      <c r="I150" s="2">
        <v>11</v>
      </c>
      <c r="J150" s="2">
        <v>10</v>
      </c>
      <c r="K150" s="2">
        <v>1</v>
      </c>
      <c r="L150" s="3">
        <v>363116400.80000001</v>
      </c>
      <c r="M150" s="2" t="s">
        <v>20</v>
      </c>
      <c r="N150" s="4" t="s">
        <v>17384</v>
      </c>
    </row>
    <row r="151" spans="1:14" x14ac:dyDescent="0.25">
      <c r="A151" s="1" t="s">
        <v>359</v>
      </c>
      <c r="B151" s="2" t="s">
        <v>518</v>
      </c>
      <c r="C151" s="2" t="s">
        <v>519</v>
      </c>
      <c r="D151" s="2" t="s">
        <v>17880</v>
      </c>
      <c r="E151" s="2" t="s">
        <v>544</v>
      </c>
      <c r="F151" s="2">
        <v>25202200</v>
      </c>
      <c r="G151" s="2" t="s">
        <v>19</v>
      </c>
      <c r="H151" s="2">
        <v>1</v>
      </c>
      <c r="I151" s="2">
        <v>11</v>
      </c>
      <c r="J151" s="2">
        <v>10</v>
      </c>
      <c r="K151" s="2">
        <v>1</v>
      </c>
      <c r="L151" s="3">
        <v>888253566.04999995</v>
      </c>
      <c r="M151" s="2" t="s">
        <v>20</v>
      </c>
      <c r="N151" s="4" t="s">
        <v>17384</v>
      </c>
    </row>
    <row r="152" spans="1:14" x14ac:dyDescent="0.25">
      <c r="A152" s="1" t="s">
        <v>359</v>
      </c>
      <c r="B152" s="2" t="s">
        <v>518</v>
      </c>
      <c r="C152" s="2" t="s">
        <v>519</v>
      </c>
      <c r="D152" s="2" t="s">
        <v>17880</v>
      </c>
      <c r="E152" s="2" t="s">
        <v>544</v>
      </c>
      <c r="F152" s="2">
        <v>25202200</v>
      </c>
      <c r="G152" s="2" t="s">
        <v>19</v>
      </c>
      <c r="H152" s="2">
        <v>1</v>
      </c>
      <c r="I152" s="2">
        <v>11</v>
      </c>
      <c r="J152" s="2">
        <v>10</v>
      </c>
      <c r="K152" s="2">
        <v>1</v>
      </c>
      <c r="L152" s="3">
        <v>230463800.33000001</v>
      </c>
      <c r="M152" s="2" t="s">
        <v>20</v>
      </c>
      <c r="N152" s="4" t="s">
        <v>17384</v>
      </c>
    </row>
    <row r="153" spans="1:14" x14ac:dyDescent="0.25">
      <c r="A153" s="1" t="s">
        <v>359</v>
      </c>
      <c r="B153" s="2" t="s">
        <v>518</v>
      </c>
      <c r="C153" s="2" t="s">
        <v>519</v>
      </c>
      <c r="D153" s="2" t="s">
        <v>17880</v>
      </c>
      <c r="E153" s="2" t="s">
        <v>544</v>
      </c>
      <c r="F153" s="2">
        <v>25202200</v>
      </c>
      <c r="G153" s="2" t="s">
        <v>19</v>
      </c>
      <c r="H153" s="2">
        <v>1</v>
      </c>
      <c r="I153" s="2">
        <v>11</v>
      </c>
      <c r="J153" s="2">
        <v>10</v>
      </c>
      <c r="K153" s="2">
        <v>1</v>
      </c>
      <c r="L153" s="3">
        <v>999737379.3499999</v>
      </c>
      <c r="M153" s="2" t="s">
        <v>20</v>
      </c>
      <c r="N153" s="4" t="s">
        <v>17384</v>
      </c>
    </row>
    <row r="154" spans="1:14" x14ac:dyDescent="0.25">
      <c r="A154" s="1" t="s">
        <v>359</v>
      </c>
      <c r="B154" s="2" t="s">
        <v>518</v>
      </c>
      <c r="C154" s="2" t="s">
        <v>519</v>
      </c>
      <c r="D154" s="2" t="s">
        <v>17880</v>
      </c>
      <c r="E154" s="2" t="s">
        <v>544</v>
      </c>
      <c r="F154" s="2">
        <v>25202200</v>
      </c>
      <c r="G154" s="2" t="s">
        <v>19</v>
      </c>
      <c r="H154" s="2">
        <v>1</v>
      </c>
      <c r="I154" s="2">
        <v>11</v>
      </c>
      <c r="J154" s="2">
        <v>10</v>
      </c>
      <c r="K154" s="2">
        <v>1</v>
      </c>
      <c r="L154" s="3">
        <v>370739008.12</v>
      </c>
      <c r="M154" s="2" t="s">
        <v>20</v>
      </c>
      <c r="N154" s="4" t="s">
        <v>17384</v>
      </c>
    </row>
    <row r="155" spans="1:14" x14ac:dyDescent="0.25">
      <c r="A155" s="1" t="s">
        <v>359</v>
      </c>
      <c r="B155" s="2" t="s">
        <v>518</v>
      </c>
      <c r="C155" s="2" t="s">
        <v>519</v>
      </c>
      <c r="D155" s="2" t="s">
        <v>17880</v>
      </c>
      <c r="E155" s="2" t="s">
        <v>544</v>
      </c>
      <c r="F155" s="2">
        <v>25202200</v>
      </c>
      <c r="G155" s="2" t="s">
        <v>19</v>
      </c>
      <c r="H155" s="2">
        <v>1</v>
      </c>
      <c r="I155" s="2">
        <v>11</v>
      </c>
      <c r="J155" s="2">
        <v>10</v>
      </c>
      <c r="K155" s="2">
        <v>1</v>
      </c>
      <c r="L155" s="3">
        <v>380677430.37</v>
      </c>
      <c r="M155" s="2" t="s">
        <v>20</v>
      </c>
      <c r="N155" s="4" t="s">
        <v>17384</v>
      </c>
    </row>
    <row r="156" spans="1:14" x14ac:dyDescent="0.25">
      <c r="A156" s="1" t="s">
        <v>359</v>
      </c>
      <c r="B156" s="2" t="s">
        <v>518</v>
      </c>
      <c r="C156" s="2" t="s">
        <v>519</v>
      </c>
      <c r="D156" s="2" t="s">
        <v>17880</v>
      </c>
      <c r="E156" s="2" t="s">
        <v>544</v>
      </c>
      <c r="F156" s="2">
        <v>25202200</v>
      </c>
      <c r="G156" s="2" t="s">
        <v>19</v>
      </c>
      <c r="H156" s="2">
        <v>1</v>
      </c>
      <c r="I156" s="2">
        <v>11</v>
      </c>
      <c r="J156" s="2">
        <v>10</v>
      </c>
      <c r="K156" s="2">
        <v>1</v>
      </c>
      <c r="L156" s="3">
        <v>1314117799.3699999</v>
      </c>
      <c r="M156" s="2" t="s">
        <v>20</v>
      </c>
      <c r="N156" s="4" t="s">
        <v>17384</v>
      </c>
    </row>
    <row r="157" spans="1:14" x14ac:dyDescent="0.25">
      <c r="A157" s="1" t="s">
        <v>359</v>
      </c>
      <c r="B157" s="2" t="s">
        <v>518</v>
      </c>
      <c r="C157" s="2" t="s">
        <v>519</v>
      </c>
      <c r="D157" s="2" t="s">
        <v>17880</v>
      </c>
      <c r="E157" s="2" t="s">
        <v>544</v>
      </c>
      <c r="F157" s="2">
        <v>25202200</v>
      </c>
      <c r="G157" s="2" t="s">
        <v>19</v>
      </c>
      <c r="H157" s="2">
        <v>1</v>
      </c>
      <c r="I157" s="2">
        <v>11</v>
      </c>
      <c r="J157" s="2">
        <v>10</v>
      </c>
      <c r="K157" s="2">
        <v>1</v>
      </c>
      <c r="L157" s="3">
        <v>825001782.00999999</v>
      </c>
      <c r="M157" s="2" t="s">
        <v>20</v>
      </c>
      <c r="N157" s="4" t="s">
        <v>17384</v>
      </c>
    </row>
    <row r="158" spans="1:14" x14ac:dyDescent="0.25">
      <c r="A158" s="1" t="s">
        <v>359</v>
      </c>
      <c r="B158" s="2" t="s">
        <v>518</v>
      </c>
      <c r="C158" s="2" t="s">
        <v>519</v>
      </c>
      <c r="D158" s="2" t="s">
        <v>17880</v>
      </c>
      <c r="E158" s="2" t="s">
        <v>544</v>
      </c>
      <c r="F158" s="2">
        <v>25202200</v>
      </c>
      <c r="G158" s="2" t="s">
        <v>19</v>
      </c>
      <c r="H158" s="2">
        <v>1</v>
      </c>
      <c r="I158" s="2">
        <v>11</v>
      </c>
      <c r="J158" s="2">
        <v>10</v>
      </c>
      <c r="K158" s="2">
        <v>1</v>
      </c>
      <c r="L158" s="3">
        <v>1004760030.67</v>
      </c>
      <c r="M158" s="2" t="s">
        <v>20</v>
      </c>
      <c r="N158" s="4" t="s">
        <v>17384</v>
      </c>
    </row>
    <row r="159" spans="1:14" x14ac:dyDescent="0.25">
      <c r="A159" s="1" t="s">
        <v>359</v>
      </c>
      <c r="B159" s="2" t="s">
        <v>518</v>
      </c>
      <c r="C159" s="2" t="s">
        <v>519</v>
      </c>
      <c r="D159" s="2" t="s">
        <v>17880</v>
      </c>
      <c r="E159" s="2" t="s">
        <v>544</v>
      </c>
      <c r="F159" s="2">
        <v>25202200</v>
      </c>
      <c r="G159" s="2" t="s">
        <v>19</v>
      </c>
      <c r="H159" s="2">
        <v>1</v>
      </c>
      <c r="I159" s="2">
        <v>11</v>
      </c>
      <c r="J159" s="2">
        <v>10</v>
      </c>
      <c r="K159" s="2">
        <v>1</v>
      </c>
      <c r="L159" s="3">
        <v>413913442.68000001</v>
      </c>
      <c r="M159" s="2" t="s">
        <v>20</v>
      </c>
      <c r="N159" s="4" t="s">
        <v>17384</v>
      </c>
    </row>
    <row r="160" spans="1:14" x14ac:dyDescent="0.25">
      <c r="A160" s="1" t="s">
        <v>359</v>
      </c>
      <c r="B160" s="2" t="s">
        <v>518</v>
      </c>
      <c r="C160" s="2" t="s">
        <v>519</v>
      </c>
      <c r="D160" s="2" t="s">
        <v>17880</v>
      </c>
      <c r="E160" s="2" t="s">
        <v>544</v>
      </c>
      <c r="F160" s="2">
        <v>25202200</v>
      </c>
      <c r="G160" s="2" t="s">
        <v>19</v>
      </c>
      <c r="H160" s="2">
        <v>1</v>
      </c>
      <c r="I160" s="2">
        <v>11</v>
      </c>
      <c r="J160" s="2">
        <v>10</v>
      </c>
      <c r="K160" s="2">
        <v>1</v>
      </c>
      <c r="L160" s="3">
        <v>297896131.01999998</v>
      </c>
      <c r="M160" s="2" t="s">
        <v>20</v>
      </c>
      <c r="N160" s="4" t="s">
        <v>17384</v>
      </c>
    </row>
    <row r="161" spans="1:14" x14ac:dyDescent="0.25">
      <c r="A161" s="1" t="s">
        <v>359</v>
      </c>
      <c r="B161" s="2" t="s">
        <v>518</v>
      </c>
      <c r="C161" s="2" t="s">
        <v>519</v>
      </c>
      <c r="D161" s="2" t="s">
        <v>17880</v>
      </c>
      <c r="E161" s="2" t="s">
        <v>544</v>
      </c>
      <c r="F161" s="2">
        <v>25202200</v>
      </c>
      <c r="G161" s="2" t="s">
        <v>19</v>
      </c>
      <c r="H161" s="2">
        <v>1</v>
      </c>
      <c r="I161" s="2">
        <v>11</v>
      </c>
      <c r="J161" s="2">
        <v>10</v>
      </c>
      <c r="K161" s="2">
        <v>1</v>
      </c>
      <c r="L161" s="3">
        <v>207622852.77000001</v>
      </c>
      <c r="M161" s="2" t="s">
        <v>20</v>
      </c>
      <c r="N161" s="4" t="s">
        <v>17384</v>
      </c>
    </row>
    <row r="162" spans="1:14" x14ac:dyDescent="0.25">
      <c r="A162" s="1" t="s">
        <v>359</v>
      </c>
      <c r="B162" s="2" t="s">
        <v>518</v>
      </c>
      <c r="C162" s="2" t="s">
        <v>519</v>
      </c>
      <c r="D162" s="2" t="s">
        <v>17880</v>
      </c>
      <c r="E162" s="2" t="s">
        <v>544</v>
      </c>
      <c r="F162" s="2">
        <v>25202200</v>
      </c>
      <c r="G162" s="2" t="s">
        <v>19</v>
      </c>
      <c r="H162" s="2">
        <v>1</v>
      </c>
      <c r="I162" s="2">
        <v>11</v>
      </c>
      <c r="J162" s="2">
        <v>10</v>
      </c>
      <c r="K162" s="2">
        <v>1</v>
      </c>
      <c r="L162" s="3">
        <v>1022095092.8200001</v>
      </c>
      <c r="M162" s="2" t="s">
        <v>20</v>
      </c>
      <c r="N162" s="4" t="s">
        <v>17384</v>
      </c>
    </row>
    <row r="163" spans="1:14" x14ac:dyDescent="0.25">
      <c r="A163" s="1" t="s">
        <v>359</v>
      </c>
      <c r="B163" s="2" t="s">
        <v>518</v>
      </c>
      <c r="C163" s="2" t="s">
        <v>519</v>
      </c>
      <c r="D163" s="2" t="s">
        <v>17880</v>
      </c>
      <c r="E163" s="2" t="s">
        <v>544</v>
      </c>
      <c r="F163" s="2">
        <v>25202200</v>
      </c>
      <c r="G163" s="2" t="s">
        <v>19</v>
      </c>
      <c r="H163" s="2">
        <v>1</v>
      </c>
      <c r="I163" s="2">
        <v>11</v>
      </c>
      <c r="J163" s="2">
        <v>10</v>
      </c>
      <c r="K163" s="2">
        <v>1</v>
      </c>
      <c r="L163" s="3">
        <v>683736213.23000002</v>
      </c>
      <c r="M163" s="2" t="s">
        <v>20</v>
      </c>
      <c r="N163" s="4" t="s">
        <v>17384</v>
      </c>
    </row>
    <row r="164" spans="1:14" x14ac:dyDescent="0.25">
      <c r="A164" s="1" t="s">
        <v>359</v>
      </c>
      <c r="B164" s="2" t="s">
        <v>518</v>
      </c>
      <c r="C164" s="2" t="s">
        <v>519</v>
      </c>
      <c r="D164" s="2" t="s">
        <v>17880</v>
      </c>
      <c r="E164" s="2" t="s">
        <v>544</v>
      </c>
      <c r="F164" s="2">
        <v>25202200</v>
      </c>
      <c r="G164" s="2" t="s">
        <v>19</v>
      </c>
      <c r="H164" s="2">
        <v>1</v>
      </c>
      <c r="I164" s="2">
        <v>11</v>
      </c>
      <c r="J164" s="2">
        <v>10</v>
      </c>
      <c r="K164" s="2">
        <v>1</v>
      </c>
      <c r="L164" s="3">
        <v>1698356868.3099999</v>
      </c>
      <c r="M164" s="2" t="s">
        <v>20</v>
      </c>
      <c r="N164" s="4" t="s">
        <v>17384</v>
      </c>
    </row>
    <row r="165" spans="1:14" x14ac:dyDescent="0.25">
      <c r="A165" s="1" t="s">
        <v>359</v>
      </c>
      <c r="B165" s="2" t="s">
        <v>518</v>
      </c>
      <c r="C165" s="2" t="s">
        <v>519</v>
      </c>
      <c r="D165" s="2" t="s">
        <v>17880</v>
      </c>
      <c r="E165" s="2" t="s">
        <v>544</v>
      </c>
      <c r="F165" s="2">
        <v>25202200</v>
      </c>
      <c r="G165" s="2" t="s">
        <v>19</v>
      </c>
      <c r="H165" s="2">
        <v>1</v>
      </c>
      <c r="I165" s="2">
        <v>11</v>
      </c>
      <c r="J165" s="2">
        <v>10</v>
      </c>
      <c r="K165" s="2">
        <v>1</v>
      </c>
      <c r="L165" s="3">
        <v>2347917172.3000002</v>
      </c>
      <c r="M165" s="2" t="s">
        <v>20</v>
      </c>
      <c r="N165" s="4" t="s">
        <v>17384</v>
      </c>
    </row>
    <row r="166" spans="1:14" x14ac:dyDescent="0.25">
      <c r="A166" s="1" t="s">
        <v>359</v>
      </c>
      <c r="B166" s="2" t="s">
        <v>545</v>
      </c>
      <c r="C166" s="2" t="s">
        <v>546</v>
      </c>
      <c r="D166" s="2" t="s">
        <v>17883</v>
      </c>
      <c r="E166" s="2" t="s">
        <v>547</v>
      </c>
      <c r="F166" s="2">
        <v>78101501</v>
      </c>
      <c r="G166" s="2" t="s">
        <v>19</v>
      </c>
      <c r="H166" s="2">
        <v>1</v>
      </c>
      <c r="I166" s="2">
        <v>12</v>
      </c>
      <c r="J166" s="2">
        <v>10</v>
      </c>
      <c r="K166" s="2">
        <v>1</v>
      </c>
      <c r="L166" s="3">
        <v>30</v>
      </c>
      <c r="M166" s="2" t="s">
        <v>20</v>
      </c>
      <c r="N166" s="4" t="s">
        <v>17384</v>
      </c>
    </row>
    <row r="167" spans="1:14" x14ac:dyDescent="0.25">
      <c r="A167" s="1" t="s">
        <v>359</v>
      </c>
      <c r="B167" s="2" t="s">
        <v>230</v>
      </c>
      <c r="C167" s="2" t="s">
        <v>231</v>
      </c>
      <c r="D167" s="2" t="s">
        <v>232</v>
      </c>
      <c r="E167" s="2" t="s">
        <v>548</v>
      </c>
      <c r="F167" s="2">
        <v>70101500</v>
      </c>
      <c r="G167" s="2" t="s">
        <v>19</v>
      </c>
      <c r="H167" s="2">
        <v>1</v>
      </c>
      <c r="I167" s="2">
        <v>12</v>
      </c>
      <c r="J167" s="2">
        <v>10</v>
      </c>
      <c r="K167" s="2">
        <v>1</v>
      </c>
      <c r="L167" s="3">
        <v>24</v>
      </c>
      <c r="M167" s="2" t="s">
        <v>20</v>
      </c>
      <c r="N167" s="4" t="s">
        <v>17384</v>
      </c>
    </row>
    <row r="168" spans="1:14" x14ac:dyDescent="0.25">
      <c r="A168" s="1" t="s">
        <v>359</v>
      </c>
      <c r="B168" s="2" t="s">
        <v>545</v>
      </c>
      <c r="C168" s="2" t="s">
        <v>546</v>
      </c>
      <c r="D168" s="2" t="s">
        <v>17883</v>
      </c>
      <c r="E168" s="2" t="s">
        <v>549</v>
      </c>
      <c r="F168" s="2">
        <v>78101501</v>
      </c>
      <c r="G168" s="2" t="s">
        <v>19</v>
      </c>
      <c r="H168" s="2">
        <v>1</v>
      </c>
      <c r="I168" s="2">
        <v>12</v>
      </c>
      <c r="J168" s="2">
        <v>10</v>
      </c>
      <c r="K168" s="2">
        <v>1</v>
      </c>
      <c r="L168" s="3">
        <v>99762916</v>
      </c>
      <c r="M168" s="2" t="s">
        <v>20</v>
      </c>
      <c r="N168" s="4" t="s">
        <v>21</v>
      </c>
    </row>
    <row r="169" spans="1:14" x14ac:dyDescent="0.25">
      <c r="A169" s="1" t="s">
        <v>359</v>
      </c>
      <c r="B169" s="2" t="s">
        <v>230</v>
      </c>
      <c r="C169" s="2" t="s">
        <v>231</v>
      </c>
      <c r="D169" s="2" t="s">
        <v>232</v>
      </c>
      <c r="E169" s="2" t="s">
        <v>550</v>
      </c>
      <c r="F169" s="2">
        <v>70101500</v>
      </c>
      <c r="G169" s="2" t="s">
        <v>19</v>
      </c>
      <c r="H169" s="2">
        <v>1</v>
      </c>
      <c r="I169" s="2">
        <v>12</v>
      </c>
      <c r="J169" s="2">
        <v>10</v>
      </c>
      <c r="K169" s="2">
        <v>1</v>
      </c>
      <c r="L169" s="3">
        <v>79856808</v>
      </c>
      <c r="M169" s="2" t="s">
        <v>20</v>
      </c>
      <c r="N169" s="4" t="s">
        <v>21</v>
      </c>
    </row>
    <row r="170" spans="1:14" x14ac:dyDescent="0.25">
      <c r="A170" s="1" t="s">
        <v>359</v>
      </c>
      <c r="B170" s="2" t="s">
        <v>551</v>
      </c>
      <c r="C170" s="2" t="s">
        <v>551</v>
      </c>
      <c r="D170" s="2" t="s">
        <v>17884</v>
      </c>
      <c r="E170" s="2" t="s">
        <v>552</v>
      </c>
      <c r="F170" s="2">
        <v>46161604</v>
      </c>
      <c r="G170" s="2" t="s">
        <v>19</v>
      </c>
      <c r="H170" s="2">
        <v>1</v>
      </c>
      <c r="I170" s="2">
        <v>7</v>
      </c>
      <c r="J170" s="2">
        <v>10</v>
      </c>
      <c r="K170" s="2">
        <v>90</v>
      </c>
      <c r="L170" s="3">
        <v>374598450</v>
      </c>
      <c r="M170" s="2" t="s">
        <v>0</v>
      </c>
      <c r="N170" s="4" t="s">
        <v>17384</v>
      </c>
    </row>
    <row r="171" spans="1:14" x14ac:dyDescent="0.25">
      <c r="A171" s="1" t="s">
        <v>359</v>
      </c>
      <c r="B171" s="2" t="s">
        <v>551</v>
      </c>
      <c r="C171" s="2" t="s">
        <v>551</v>
      </c>
      <c r="D171" s="2" t="s">
        <v>17884</v>
      </c>
      <c r="E171" s="2" t="s">
        <v>553</v>
      </c>
      <c r="F171" s="2">
        <v>46182301</v>
      </c>
      <c r="G171" s="2" t="s">
        <v>19</v>
      </c>
      <c r="H171" s="2">
        <v>1</v>
      </c>
      <c r="I171" s="2">
        <v>7</v>
      </c>
      <c r="J171" s="2">
        <v>10</v>
      </c>
      <c r="K171" s="2">
        <v>1</v>
      </c>
      <c r="L171" s="3">
        <v>239944119.16</v>
      </c>
      <c r="M171" s="2" t="s">
        <v>20</v>
      </c>
      <c r="N171" s="4" t="s">
        <v>17384</v>
      </c>
    </row>
    <row r="172" spans="1:14" x14ac:dyDescent="0.25">
      <c r="A172" s="1" t="s">
        <v>359</v>
      </c>
      <c r="B172" s="2" t="s">
        <v>551</v>
      </c>
      <c r="C172" s="2" t="s">
        <v>551</v>
      </c>
      <c r="D172" s="2" t="s">
        <v>17884</v>
      </c>
      <c r="E172" s="2" t="s">
        <v>554</v>
      </c>
      <c r="F172" s="2">
        <v>46182301</v>
      </c>
      <c r="G172" s="2" t="s">
        <v>19</v>
      </c>
      <c r="H172" s="2">
        <v>1</v>
      </c>
      <c r="I172" s="2">
        <v>7</v>
      </c>
      <c r="J172" s="2">
        <v>10</v>
      </c>
      <c r="K172" s="2">
        <v>1</v>
      </c>
      <c r="L172" s="3">
        <v>72894470.700000003</v>
      </c>
      <c r="M172" s="2" t="s">
        <v>20</v>
      </c>
      <c r="N172" s="4" t="s">
        <v>17384</v>
      </c>
    </row>
    <row r="173" spans="1:14" x14ac:dyDescent="0.25">
      <c r="A173" s="1" t="s">
        <v>359</v>
      </c>
      <c r="B173" s="2" t="s">
        <v>551</v>
      </c>
      <c r="C173" s="2" t="s">
        <v>551</v>
      </c>
      <c r="D173" s="2" t="s">
        <v>17884</v>
      </c>
      <c r="E173" s="2" t="s">
        <v>555</v>
      </c>
      <c r="F173" s="2">
        <v>46121601</v>
      </c>
      <c r="G173" s="2" t="s">
        <v>19</v>
      </c>
      <c r="H173" s="2">
        <v>1</v>
      </c>
      <c r="I173" s="2">
        <v>7</v>
      </c>
      <c r="J173" s="2">
        <v>10</v>
      </c>
      <c r="K173" s="2">
        <v>1</v>
      </c>
      <c r="L173" s="3">
        <v>78924453.920000002</v>
      </c>
      <c r="M173" s="2" t="s">
        <v>20</v>
      </c>
      <c r="N173" s="4" t="s">
        <v>17384</v>
      </c>
    </row>
    <row r="174" spans="1:14" x14ac:dyDescent="0.25">
      <c r="A174" s="1" t="s">
        <v>359</v>
      </c>
      <c r="B174" s="2" t="s">
        <v>551</v>
      </c>
      <c r="C174" s="2" t="s">
        <v>551</v>
      </c>
      <c r="D174" s="2" t="s">
        <v>17884</v>
      </c>
      <c r="E174" s="2" t="s">
        <v>556</v>
      </c>
      <c r="F174" s="2">
        <v>46121601</v>
      </c>
      <c r="G174" s="2" t="s">
        <v>19</v>
      </c>
      <c r="H174" s="2">
        <v>1</v>
      </c>
      <c r="I174" s="2">
        <v>7</v>
      </c>
      <c r="J174" s="2">
        <v>10</v>
      </c>
      <c r="K174" s="2">
        <v>1</v>
      </c>
      <c r="L174" s="3">
        <v>528738455.63000005</v>
      </c>
      <c r="M174" s="2" t="s">
        <v>20</v>
      </c>
      <c r="N174" s="4" t="s">
        <v>17384</v>
      </c>
    </row>
    <row r="175" spans="1:14" x14ac:dyDescent="0.25">
      <c r="A175" s="1" t="s">
        <v>359</v>
      </c>
      <c r="B175" s="2" t="s">
        <v>551</v>
      </c>
      <c r="C175" s="2" t="s">
        <v>551</v>
      </c>
      <c r="D175" s="2" t="s">
        <v>17884</v>
      </c>
      <c r="E175" s="2" t="s">
        <v>557</v>
      </c>
      <c r="F175" s="2" t="s">
        <v>558</v>
      </c>
      <c r="G175" s="2" t="s">
        <v>19</v>
      </c>
      <c r="H175" s="2">
        <v>1</v>
      </c>
      <c r="I175" s="2">
        <v>7</v>
      </c>
      <c r="J175" s="2">
        <v>10</v>
      </c>
      <c r="K175" s="2">
        <v>1</v>
      </c>
      <c r="L175" s="3">
        <v>1481386136.1299999</v>
      </c>
      <c r="M175" s="2" t="s">
        <v>20</v>
      </c>
      <c r="N175" s="4" t="s">
        <v>17384</v>
      </c>
    </row>
    <row r="176" spans="1:14" x14ac:dyDescent="0.25">
      <c r="A176" s="1" t="s">
        <v>359</v>
      </c>
      <c r="B176" s="2" t="s">
        <v>551</v>
      </c>
      <c r="C176" s="2" t="s">
        <v>551</v>
      </c>
      <c r="D176" s="2" t="s">
        <v>17884</v>
      </c>
      <c r="E176" s="2" t="s">
        <v>559</v>
      </c>
      <c r="F176" s="2" t="s">
        <v>560</v>
      </c>
      <c r="G176" s="2" t="s">
        <v>19</v>
      </c>
      <c r="H176" s="2">
        <v>2</v>
      </c>
      <c r="I176" s="2">
        <v>8</v>
      </c>
      <c r="J176" s="2">
        <v>10</v>
      </c>
      <c r="K176" s="2">
        <v>1</v>
      </c>
      <c r="L176" s="3">
        <v>39076379.509999998</v>
      </c>
      <c r="M176" s="2" t="s">
        <v>20</v>
      </c>
      <c r="N176" s="4" t="s">
        <v>21</v>
      </c>
    </row>
    <row r="177" spans="1:14" x14ac:dyDescent="0.25">
      <c r="A177" s="1" t="s">
        <v>359</v>
      </c>
      <c r="B177" s="2" t="s">
        <v>551</v>
      </c>
      <c r="C177" s="2" t="s">
        <v>551</v>
      </c>
      <c r="D177" s="2" t="s">
        <v>17884</v>
      </c>
      <c r="E177" s="2" t="s">
        <v>561</v>
      </c>
      <c r="F177" s="2">
        <v>46171626</v>
      </c>
      <c r="G177" s="2" t="s">
        <v>19</v>
      </c>
      <c r="H177" s="2">
        <v>2</v>
      </c>
      <c r="I177" s="2">
        <v>8</v>
      </c>
      <c r="J177" s="2">
        <v>10</v>
      </c>
      <c r="K177" s="2">
        <v>1</v>
      </c>
      <c r="L177" s="3">
        <v>397549934.39999998</v>
      </c>
      <c r="M177" s="2" t="s">
        <v>20</v>
      </c>
      <c r="N177" s="4" t="s">
        <v>21</v>
      </c>
    </row>
    <row r="178" spans="1:14" x14ac:dyDescent="0.25">
      <c r="A178" s="1" t="s">
        <v>359</v>
      </c>
      <c r="B178" s="2" t="s">
        <v>551</v>
      </c>
      <c r="C178" s="2" t="s">
        <v>551</v>
      </c>
      <c r="D178" s="2" t="s">
        <v>17884</v>
      </c>
      <c r="E178" s="2" t="s">
        <v>562</v>
      </c>
      <c r="F178" s="2">
        <v>46182301</v>
      </c>
      <c r="G178" s="2" t="s">
        <v>19</v>
      </c>
      <c r="H178" s="2">
        <v>2</v>
      </c>
      <c r="I178" s="2">
        <v>8</v>
      </c>
      <c r="J178" s="2">
        <v>10</v>
      </c>
      <c r="K178" s="2">
        <v>1</v>
      </c>
      <c r="L178" s="3">
        <v>10564978.57</v>
      </c>
      <c r="M178" s="2" t="s">
        <v>20</v>
      </c>
      <c r="N178" s="4" t="s">
        <v>21</v>
      </c>
    </row>
    <row r="179" spans="1:14" x14ac:dyDescent="0.25">
      <c r="A179" s="1" t="s">
        <v>359</v>
      </c>
      <c r="B179" s="2" t="s">
        <v>551</v>
      </c>
      <c r="C179" s="2" t="s">
        <v>551</v>
      </c>
      <c r="D179" s="2" t="s">
        <v>17884</v>
      </c>
      <c r="E179" s="2" t="s">
        <v>563</v>
      </c>
      <c r="F179" s="2">
        <v>46111600</v>
      </c>
      <c r="G179" s="2" t="s">
        <v>19</v>
      </c>
      <c r="H179" s="2">
        <v>2</v>
      </c>
      <c r="I179" s="2">
        <v>8</v>
      </c>
      <c r="J179" s="2">
        <v>10</v>
      </c>
      <c r="K179" s="2">
        <v>1</v>
      </c>
      <c r="L179" s="3">
        <v>76742395.200000003</v>
      </c>
      <c r="M179" s="2" t="s">
        <v>20</v>
      </c>
      <c r="N179" s="4" t="s">
        <v>21</v>
      </c>
    </row>
    <row r="180" spans="1:14" x14ac:dyDescent="0.25">
      <c r="A180" s="1" t="s">
        <v>359</v>
      </c>
      <c r="B180" s="2" t="s">
        <v>551</v>
      </c>
      <c r="C180" s="2" t="s">
        <v>551</v>
      </c>
      <c r="D180" s="2" t="s">
        <v>17884</v>
      </c>
      <c r="E180" s="2" t="s">
        <v>559</v>
      </c>
      <c r="F180" s="2" t="s">
        <v>564</v>
      </c>
      <c r="G180" s="2" t="s">
        <v>19</v>
      </c>
      <c r="H180" s="2">
        <v>8</v>
      </c>
      <c r="I180" s="2">
        <v>2</v>
      </c>
      <c r="J180" s="2">
        <v>10</v>
      </c>
      <c r="K180" s="2">
        <v>1</v>
      </c>
      <c r="L180" s="3">
        <v>7674145.1399999997</v>
      </c>
      <c r="M180" s="2" t="s">
        <v>20</v>
      </c>
      <c r="N180" s="4" t="s">
        <v>21</v>
      </c>
    </row>
    <row r="181" spans="1:14" x14ac:dyDescent="0.25">
      <c r="A181" s="1" t="s">
        <v>359</v>
      </c>
      <c r="B181" s="2" t="s">
        <v>551</v>
      </c>
      <c r="C181" s="2" t="s">
        <v>551</v>
      </c>
      <c r="D181" s="2" t="s">
        <v>17884</v>
      </c>
      <c r="E181" s="2" t="s">
        <v>559</v>
      </c>
      <c r="F181" s="2" t="s">
        <v>564</v>
      </c>
      <c r="G181" s="2" t="s">
        <v>19</v>
      </c>
      <c r="H181" s="2">
        <v>10</v>
      </c>
      <c r="I181" s="2">
        <v>2</v>
      </c>
      <c r="J181" s="2">
        <v>10</v>
      </c>
      <c r="K181" s="2">
        <v>1</v>
      </c>
      <c r="L181" s="3">
        <v>56634690.450000003</v>
      </c>
      <c r="M181" s="2" t="s">
        <v>20</v>
      </c>
      <c r="N181" s="4" t="s">
        <v>21</v>
      </c>
    </row>
    <row r="182" spans="1:14" x14ac:dyDescent="0.25">
      <c r="A182" s="1" t="s">
        <v>359</v>
      </c>
      <c r="B182" s="2" t="s">
        <v>487</v>
      </c>
      <c r="C182" s="2" t="s">
        <v>488</v>
      </c>
      <c r="D182" s="2" t="s">
        <v>17877</v>
      </c>
      <c r="E182" s="2" t="s">
        <v>565</v>
      </c>
      <c r="F182" s="2">
        <v>46121601</v>
      </c>
      <c r="G182" s="2" t="s">
        <v>19</v>
      </c>
      <c r="H182" s="2">
        <v>1</v>
      </c>
      <c r="I182" s="2">
        <v>6</v>
      </c>
      <c r="J182" s="2">
        <v>10</v>
      </c>
      <c r="K182" s="2">
        <v>1</v>
      </c>
      <c r="L182" s="3">
        <v>360920000</v>
      </c>
      <c r="M182" s="2" t="s">
        <v>20</v>
      </c>
      <c r="N182" s="4" t="s">
        <v>17384</v>
      </c>
    </row>
    <row r="183" spans="1:14" x14ac:dyDescent="0.25">
      <c r="A183" s="1" t="s">
        <v>359</v>
      </c>
      <c r="B183" s="2" t="s">
        <v>487</v>
      </c>
      <c r="C183" s="2" t="s">
        <v>488</v>
      </c>
      <c r="D183" s="2" t="s">
        <v>17877</v>
      </c>
      <c r="E183" s="2" t="s">
        <v>566</v>
      </c>
      <c r="F183" s="2">
        <v>46171626</v>
      </c>
      <c r="G183" s="2" t="s">
        <v>19</v>
      </c>
      <c r="H183" s="2">
        <v>2</v>
      </c>
      <c r="I183" s="2">
        <v>8</v>
      </c>
      <c r="J183" s="2">
        <v>10</v>
      </c>
      <c r="K183" s="2">
        <v>10</v>
      </c>
      <c r="L183" s="3">
        <v>47766465.5</v>
      </c>
      <c r="M183" s="2" t="s">
        <v>0</v>
      </c>
      <c r="N183" s="4" t="s">
        <v>21</v>
      </c>
    </row>
    <row r="184" spans="1:14" x14ac:dyDescent="0.25">
      <c r="A184" s="1" t="s">
        <v>359</v>
      </c>
      <c r="B184" s="2" t="s">
        <v>162</v>
      </c>
      <c r="C184" s="2" t="s">
        <v>567</v>
      </c>
      <c r="D184" s="2" t="s">
        <v>17885</v>
      </c>
      <c r="E184" s="2" t="s">
        <v>568</v>
      </c>
      <c r="F184" s="2">
        <v>81101706</v>
      </c>
      <c r="G184" s="2" t="s">
        <v>19</v>
      </c>
      <c r="H184" s="2">
        <v>1</v>
      </c>
      <c r="I184" s="2">
        <v>6</v>
      </c>
      <c r="J184" s="2">
        <v>10</v>
      </c>
      <c r="K184" s="2">
        <v>1</v>
      </c>
      <c r="L184" s="3">
        <v>93059913.659999996</v>
      </c>
      <c r="M184" s="2" t="s">
        <v>20</v>
      </c>
      <c r="N184" s="4" t="s">
        <v>17384</v>
      </c>
    </row>
    <row r="185" spans="1:14" x14ac:dyDescent="0.25">
      <c r="A185" s="1" t="s">
        <v>359</v>
      </c>
      <c r="B185" s="2" t="s">
        <v>162</v>
      </c>
      <c r="C185" s="2" t="s">
        <v>567</v>
      </c>
      <c r="D185" s="2" t="s">
        <v>17885</v>
      </c>
      <c r="E185" s="2" t="s">
        <v>569</v>
      </c>
      <c r="F185" s="2">
        <v>78181900</v>
      </c>
      <c r="G185" s="2" t="s">
        <v>19</v>
      </c>
      <c r="H185" s="2">
        <v>1</v>
      </c>
      <c r="I185" s="2">
        <v>10</v>
      </c>
      <c r="J185" s="2">
        <v>10</v>
      </c>
      <c r="K185" s="2">
        <v>1</v>
      </c>
      <c r="L185" s="3">
        <v>366019127.37</v>
      </c>
      <c r="M185" s="2" t="s">
        <v>20</v>
      </c>
      <c r="N185" s="4" t="s">
        <v>17384</v>
      </c>
    </row>
    <row r="186" spans="1:14" x14ac:dyDescent="0.25">
      <c r="A186" s="1" t="s">
        <v>359</v>
      </c>
      <c r="B186" s="2" t="s">
        <v>162</v>
      </c>
      <c r="C186" s="2" t="s">
        <v>567</v>
      </c>
      <c r="D186" s="2" t="s">
        <v>17885</v>
      </c>
      <c r="E186" s="2" t="s">
        <v>570</v>
      </c>
      <c r="F186" s="2">
        <v>78181900</v>
      </c>
      <c r="G186" s="2" t="s">
        <v>19</v>
      </c>
      <c r="H186" s="2">
        <v>3</v>
      </c>
      <c r="I186" s="2">
        <v>10</v>
      </c>
      <c r="J186" s="2">
        <v>10</v>
      </c>
      <c r="K186" s="2">
        <v>1</v>
      </c>
      <c r="L186" s="3">
        <v>103410969.11</v>
      </c>
      <c r="M186" s="2" t="s">
        <v>20</v>
      </c>
      <c r="N186" s="4" t="s">
        <v>21</v>
      </c>
    </row>
    <row r="187" spans="1:14" x14ac:dyDescent="0.25">
      <c r="A187" s="1" t="s">
        <v>359</v>
      </c>
      <c r="B187" s="2" t="s">
        <v>162</v>
      </c>
      <c r="C187" s="2" t="s">
        <v>567</v>
      </c>
      <c r="D187" s="2" t="s">
        <v>17885</v>
      </c>
      <c r="E187" s="2" t="s">
        <v>571</v>
      </c>
      <c r="F187" s="2">
        <v>78181900</v>
      </c>
      <c r="G187" s="2" t="s">
        <v>19</v>
      </c>
      <c r="H187" s="2">
        <v>3</v>
      </c>
      <c r="I187" s="2">
        <v>9</v>
      </c>
      <c r="J187" s="2">
        <v>10</v>
      </c>
      <c r="K187" s="2">
        <v>1</v>
      </c>
      <c r="L187" s="3">
        <v>13473756.449999999</v>
      </c>
      <c r="M187" s="2" t="s">
        <v>20</v>
      </c>
      <c r="N187" s="4" t="s">
        <v>21</v>
      </c>
    </row>
    <row r="188" spans="1:14" x14ac:dyDescent="0.25">
      <c r="A188" s="1" t="s">
        <v>359</v>
      </c>
      <c r="B188" s="2" t="s">
        <v>491</v>
      </c>
      <c r="C188" s="2" t="s">
        <v>492</v>
      </c>
      <c r="D188" s="2" t="s">
        <v>17878</v>
      </c>
      <c r="E188" s="2" t="s">
        <v>572</v>
      </c>
      <c r="F188" s="2">
        <v>46101800</v>
      </c>
      <c r="G188" s="2" t="s">
        <v>19</v>
      </c>
      <c r="H188" s="2">
        <v>3</v>
      </c>
      <c r="I188" s="2">
        <v>9</v>
      </c>
      <c r="J188" s="2">
        <v>10</v>
      </c>
      <c r="K188" s="2">
        <v>1</v>
      </c>
      <c r="L188" s="3">
        <v>9457060.5</v>
      </c>
      <c r="M188" s="2" t="s">
        <v>20</v>
      </c>
      <c r="N188" s="4" t="s">
        <v>21</v>
      </c>
    </row>
    <row r="189" spans="1:14" x14ac:dyDescent="0.25">
      <c r="A189" s="1" t="s">
        <v>359</v>
      </c>
      <c r="B189" s="2" t="s">
        <v>128</v>
      </c>
      <c r="C189" s="2" t="s">
        <v>573</v>
      </c>
      <c r="D189" s="2" t="s">
        <v>17886</v>
      </c>
      <c r="E189" s="2" t="s">
        <v>574</v>
      </c>
      <c r="F189" s="2">
        <v>32131020</v>
      </c>
      <c r="G189" s="2" t="s">
        <v>19</v>
      </c>
      <c r="H189" s="2">
        <v>2</v>
      </c>
      <c r="I189" s="2">
        <v>8</v>
      </c>
      <c r="J189" s="2">
        <v>10</v>
      </c>
      <c r="K189" s="2">
        <v>1</v>
      </c>
      <c r="L189" s="3">
        <v>196774975.28</v>
      </c>
      <c r="M189" s="2" t="s">
        <v>20</v>
      </c>
      <c r="N189" s="4" t="s">
        <v>21</v>
      </c>
    </row>
    <row r="190" spans="1:14" x14ac:dyDescent="0.25">
      <c r="A190" s="1" t="s">
        <v>359</v>
      </c>
      <c r="B190" s="2" t="s">
        <v>162</v>
      </c>
      <c r="C190" s="2" t="s">
        <v>567</v>
      </c>
      <c r="D190" s="2" t="s">
        <v>17885</v>
      </c>
      <c r="E190" s="2" t="s">
        <v>575</v>
      </c>
      <c r="F190" s="2">
        <v>41115201</v>
      </c>
      <c r="G190" s="2" t="s">
        <v>19</v>
      </c>
      <c r="H190" s="2">
        <v>2</v>
      </c>
      <c r="I190" s="2">
        <v>9</v>
      </c>
      <c r="J190" s="2">
        <v>10</v>
      </c>
      <c r="K190" s="2">
        <v>1</v>
      </c>
      <c r="L190" s="3">
        <v>3186787504.3199997</v>
      </c>
      <c r="M190" s="2" t="s">
        <v>20</v>
      </c>
      <c r="N190" s="4" t="s">
        <v>21</v>
      </c>
    </row>
    <row r="191" spans="1:14" x14ac:dyDescent="0.25">
      <c r="A191" s="1" t="s">
        <v>359</v>
      </c>
      <c r="B191" s="2" t="s">
        <v>162</v>
      </c>
      <c r="C191" s="2" t="s">
        <v>567</v>
      </c>
      <c r="D191" s="2" t="s">
        <v>17885</v>
      </c>
      <c r="E191" s="2" t="s">
        <v>576</v>
      </c>
      <c r="F191" s="2">
        <v>41115201</v>
      </c>
      <c r="G191" s="2" t="s">
        <v>19</v>
      </c>
      <c r="H191" s="2">
        <v>2</v>
      </c>
      <c r="I191" s="2">
        <v>9</v>
      </c>
      <c r="J191" s="2">
        <v>10</v>
      </c>
      <c r="K191" s="2">
        <v>1</v>
      </c>
      <c r="L191" s="3">
        <v>3530083141.73</v>
      </c>
      <c r="M191" s="2" t="s">
        <v>20</v>
      </c>
      <c r="N191" s="4" t="s">
        <v>21</v>
      </c>
    </row>
    <row r="192" spans="1:14" x14ac:dyDescent="0.25">
      <c r="A192" s="1" t="s">
        <v>359</v>
      </c>
      <c r="B192" s="2" t="s">
        <v>128</v>
      </c>
      <c r="C192" s="2" t="s">
        <v>573</v>
      </c>
      <c r="D192" s="2" t="s">
        <v>17886</v>
      </c>
      <c r="E192" s="2" t="s">
        <v>577</v>
      </c>
      <c r="F192" s="2">
        <v>32131020</v>
      </c>
      <c r="G192" s="2" t="s">
        <v>19</v>
      </c>
      <c r="H192" s="2">
        <v>2</v>
      </c>
      <c r="I192" s="2">
        <v>7</v>
      </c>
      <c r="J192" s="2">
        <v>10</v>
      </c>
      <c r="K192" s="2">
        <v>1</v>
      </c>
      <c r="L192" s="3">
        <v>755580290.66999996</v>
      </c>
      <c r="M192" s="2" t="s">
        <v>20</v>
      </c>
      <c r="N192" s="4" t="s">
        <v>21</v>
      </c>
    </row>
    <row r="193" spans="1:14" x14ac:dyDescent="0.25">
      <c r="A193" s="1" t="s">
        <v>359</v>
      </c>
      <c r="B193" s="2" t="s">
        <v>128</v>
      </c>
      <c r="C193" s="2" t="s">
        <v>573</v>
      </c>
      <c r="D193" s="2" t="s">
        <v>17886</v>
      </c>
      <c r="E193" s="2" t="s">
        <v>578</v>
      </c>
      <c r="F193" s="2">
        <v>32131000</v>
      </c>
      <c r="G193" s="2" t="s">
        <v>19</v>
      </c>
      <c r="H193" s="2">
        <v>2</v>
      </c>
      <c r="I193" s="2">
        <v>8</v>
      </c>
      <c r="J193" s="2">
        <v>10</v>
      </c>
      <c r="K193" s="2">
        <v>1</v>
      </c>
      <c r="L193" s="3">
        <v>604607444.13</v>
      </c>
      <c r="M193" s="2" t="s">
        <v>20</v>
      </c>
      <c r="N193" s="4" t="s">
        <v>21</v>
      </c>
    </row>
    <row r="194" spans="1:14" x14ac:dyDescent="0.25">
      <c r="A194" s="1" t="s">
        <v>359</v>
      </c>
      <c r="B194" s="2" t="s">
        <v>147</v>
      </c>
      <c r="C194" s="2" t="s">
        <v>148</v>
      </c>
      <c r="D194" s="2" t="s">
        <v>149</v>
      </c>
      <c r="E194" s="2" t="s">
        <v>456</v>
      </c>
      <c r="F194" s="2">
        <v>78111809</v>
      </c>
      <c r="G194" s="2" t="s">
        <v>19</v>
      </c>
      <c r="H194" s="2">
        <v>6</v>
      </c>
      <c r="I194" s="2">
        <v>6</v>
      </c>
      <c r="J194" s="2">
        <v>10</v>
      </c>
      <c r="K194" s="2">
        <v>1</v>
      </c>
      <c r="L194" s="3">
        <v>41772173.489999995</v>
      </c>
      <c r="M194" s="2" t="s">
        <v>20</v>
      </c>
      <c r="N194" s="4" t="s">
        <v>17384</v>
      </c>
    </row>
    <row r="195" spans="1:14" x14ac:dyDescent="0.25">
      <c r="A195" s="1" t="s">
        <v>359</v>
      </c>
      <c r="B195" s="2" t="s">
        <v>181</v>
      </c>
      <c r="C195" s="2" t="s">
        <v>182</v>
      </c>
      <c r="D195" s="2" t="s">
        <v>183</v>
      </c>
      <c r="E195" s="2" t="s">
        <v>579</v>
      </c>
      <c r="F195" s="2">
        <v>76111501</v>
      </c>
      <c r="G195" s="2" t="s">
        <v>19</v>
      </c>
      <c r="H195" s="2">
        <v>1</v>
      </c>
      <c r="I195" s="2">
        <v>12</v>
      </c>
      <c r="J195" s="2">
        <v>10</v>
      </c>
      <c r="K195" s="2">
        <v>1</v>
      </c>
      <c r="L195" s="3">
        <v>146781945.56</v>
      </c>
      <c r="M195" s="2" t="s">
        <v>20</v>
      </c>
      <c r="N195" s="4" t="s">
        <v>21</v>
      </c>
    </row>
    <row r="196" spans="1:14" x14ac:dyDescent="0.25">
      <c r="A196" s="1" t="s">
        <v>359</v>
      </c>
      <c r="B196" s="2" t="s">
        <v>162</v>
      </c>
      <c r="C196" s="2" t="s">
        <v>185</v>
      </c>
      <c r="D196" s="2" t="s">
        <v>186</v>
      </c>
      <c r="E196" s="2" t="s">
        <v>580</v>
      </c>
      <c r="F196" s="2">
        <v>81112307</v>
      </c>
      <c r="G196" s="2" t="s">
        <v>19</v>
      </c>
      <c r="H196" s="2">
        <v>1</v>
      </c>
      <c r="I196" s="2">
        <v>12</v>
      </c>
      <c r="J196" s="2">
        <v>10</v>
      </c>
      <c r="K196" s="2">
        <v>1</v>
      </c>
      <c r="L196" s="3">
        <v>65041759.359999999</v>
      </c>
      <c r="M196" s="2" t="s">
        <v>20</v>
      </c>
      <c r="N196" s="4" t="s">
        <v>21</v>
      </c>
    </row>
    <row r="197" spans="1:14" x14ac:dyDescent="0.25">
      <c r="A197" s="1" t="s">
        <v>359</v>
      </c>
      <c r="B197" s="2" t="s">
        <v>139</v>
      </c>
      <c r="C197" s="2" t="s">
        <v>581</v>
      </c>
      <c r="D197" s="2" t="s">
        <v>17887</v>
      </c>
      <c r="E197" s="2" t="s">
        <v>582</v>
      </c>
      <c r="F197" s="2">
        <v>78141805</v>
      </c>
      <c r="G197" s="2" t="s">
        <v>511</v>
      </c>
      <c r="H197" s="2">
        <v>1</v>
      </c>
      <c r="I197" s="2">
        <v>5</v>
      </c>
      <c r="J197" s="2">
        <v>10</v>
      </c>
      <c r="K197" s="2">
        <v>1</v>
      </c>
      <c r="L197" s="3">
        <v>2332401694.8800001</v>
      </c>
      <c r="M197" s="2" t="s">
        <v>20</v>
      </c>
      <c r="N197" s="4" t="s">
        <v>17384</v>
      </c>
    </row>
    <row r="198" spans="1:14" x14ac:dyDescent="0.25">
      <c r="A198" s="1" t="s">
        <v>359</v>
      </c>
      <c r="B198" s="2" t="s">
        <v>72</v>
      </c>
      <c r="C198" s="2" t="s">
        <v>73</v>
      </c>
      <c r="D198" s="2" t="s">
        <v>74</v>
      </c>
      <c r="E198" s="2" t="s">
        <v>583</v>
      </c>
      <c r="F198" s="2">
        <v>15101504</v>
      </c>
      <c r="G198" s="2" t="s">
        <v>511</v>
      </c>
      <c r="H198" s="2">
        <v>1</v>
      </c>
      <c r="I198" s="2">
        <v>5</v>
      </c>
      <c r="J198" s="2">
        <v>10</v>
      </c>
      <c r="K198" s="2">
        <v>1</v>
      </c>
      <c r="L198" s="3">
        <v>4442205024.3600006</v>
      </c>
      <c r="M198" s="2" t="s">
        <v>20</v>
      </c>
      <c r="N198" s="4" t="s">
        <v>17384</v>
      </c>
    </row>
    <row r="199" spans="1:14" x14ac:dyDescent="0.25">
      <c r="A199" s="1" t="s">
        <v>359</v>
      </c>
      <c r="B199" s="2" t="s">
        <v>128</v>
      </c>
      <c r="C199" s="2" t="s">
        <v>573</v>
      </c>
      <c r="D199" s="2" t="s">
        <v>17886</v>
      </c>
      <c r="E199" s="2" t="s">
        <v>584</v>
      </c>
      <c r="F199" s="2">
        <v>41115201</v>
      </c>
      <c r="G199" s="2" t="s">
        <v>19</v>
      </c>
      <c r="H199" s="2">
        <v>1</v>
      </c>
      <c r="I199" s="2">
        <v>12</v>
      </c>
      <c r="J199" s="2">
        <v>10</v>
      </c>
      <c r="K199" s="2">
        <v>1</v>
      </c>
      <c r="L199" s="3">
        <v>52878750</v>
      </c>
      <c r="M199" s="2" t="s">
        <v>20</v>
      </c>
      <c r="N199" s="4" t="s">
        <v>17384</v>
      </c>
    </row>
    <row r="200" spans="1:14" x14ac:dyDescent="0.25">
      <c r="A200" s="1" t="s">
        <v>359</v>
      </c>
      <c r="B200" s="2" t="s">
        <v>162</v>
      </c>
      <c r="C200" s="2" t="s">
        <v>567</v>
      </c>
      <c r="D200" s="2" t="s">
        <v>17885</v>
      </c>
      <c r="E200" s="2" t="s">
        <v>569</v>
      </c>
      <c r="F200" s="2">
        <v>78181900</v>
      </c>
      <c r="G200" s="2" t="s">
        <v>19</v>
      </c>
      <c r="H200" s="2">
        <v>1</v>
      </c>
      <c r="I200" s="2">
        <v>10</v>
      </c>
      <c r="J200" s="2">
        <v>10</v>
      </c>
      <c r="K200" s="2">
        <v>1</v>
      </c>
      <c r="L200" s="3">
        <v>574537500</v>
      </c>
      <c r="M200" s="2" t="s">
        <v>20</v>
      </c>
      <c r="N200" s="4" t="s">
        <v>17384</v>
      </c>
    </row>
    <row r="201" spans="1:14" x14ac:dyDescent="0.25">
      <c r="A201" s="1" t="s">
        <v>359</v>
      </c>
      <c r="B201" s="2" t="s">
        <v>28</v>
      </c>
      <c r="C201" s="2" t="s">
        <v>585</v>
      </c>
      <c r="D201" s="2" t="s">
        <v>17888</v>
      </c>
      <c r="E201" s="2" t="s">
        <v>586</v>
      </c>
      <c r="F201" s="2">
        <v>25191504</v>
      </c>
      <c r="G201" s="2" t="s">
        <v>587</v>
      </c>
      <c r="H201" s="2">
        <v>1</v>
      </c>
      <c r="I201" s="2">
        <v>12</v>
      </c>
      <c r="J201" s="2">
        <v>10</v>
      </c>
      <c r="K201" s="2">
        <v>1</v>
      </c>
      <c r="L201" s="3">
        <v>1020067776</v>
      </c>
      <c r="M201" s="2" t="s">
        <v>20</v>
      </c>
      <c r="N201" s="4" t="s">
        <v>17385</v>
      </c>
    </row>
    <row r="202" spans="1:14" x14ac:dyDescent="0.25">
      <c r="A202" s="1" t="s">
        <v>359</v>
      </c>
      <c r="B202" s="2" t="s">
        <v>487</v>
      </c>
      <c r="C202" s="2" t="s">
        <v>488</v>
      </c>
      <c r="D202" s="2" t="s">
        <v>17877</v>
      </c>
      <c r="E202" s="2" t="s">
        <v>588</v>
      </c>
      <c r="F202" s="2">
        <v>46111600</v>
      </c>
      <c r="G202" s="2" t="s">
        <v>19</v>
      </c>
      <c r="H202" s="2">
        <v>1</v>
      </c>
      <c r="I202" s="2">
        <v>6</v>
      </c>
      <c r="J202" s="2">
        <v>10</v>
      </c>
      <c r="K202" s="2">
        <v>1</v>
      </c>
      <c r="L202" s="3">
        <v>156688254.03999999</v>
      </c>
      <c r="M202" s="2" t="s">
        <v>20</v>
      </c>
      <c r="N202" s="4" t="s">
        <v>17384</v>
      </c>
    </row>
    <row r="203" spans="1:14" x14ac:dyDescent="0.25">
      <c r="A203" s="1" t="s">
        <v>359</v>
      </c>
      <c r="B203" s="2" t="s">
        <v>162</v>
      </c>
      <c r="C203" s="2" t="s">
        <v>567</v>
      </c>
      <c r="D203" s="2" t="s">
        <v>17885</v>
      </c>
      <c r="E203" s="2" t="s">
        <v>589</v>
      </c>
      <c r="F203" s="2">
        <v>78181900</v>
      </c>
      <c r="G203" s="2" t="s">
        <v>19</v>
      </c>
      <c r="H203" s="2">
        <v>1</v>
      </c>
      <c r="I203" s="2">
        <v>10</v>
      </c>
      <c r="J203" s="2">
        <v>10</v>
      </c>
      <c r="K203" s="2">
        <v>1</v>
      </c>
      <c r="L203" s="3">
        <v>177020728</v>
      </c>
      <c r="M203" s="2" t="s">
        <v>20</v>
      </c>
      <c r="N203" s="4" t="s">
        <v>17384</v>
      </c>
    </row>
    <row r="204" spans="1:14" x14ac:dyDescent="0.25">
      <c r="A204" s="1" t="s">
        <v>359</v>
      </c>
      <c r="B204" s="2" t="s">
        <v>551</v>
      </c>
      <c r="C204" s="2" t="s">
        <v>551</v>
      </c>
      <c r="D204" s="2" t="s">
        <v>17884</v>
      </c>
      <c r="E204" s="2" t="s">
        <v>590</v>
      </c>
      <c r="F204" s="2">
        <v>46121601</v>
      </c>
      <c r="G204" s="2" t="s">
        <v>19</v>
      </c>
      <c r="H204" s="2">
        <v>1</v>
      </c>
      <c r="I204" s="2">
        <v>7</v>
      </c>
      <c r="J204" s="2">
        <v>10</v>
      </c>
      <c r="K204" s="2">
        <v>1</v>
      </c>
      <c r="L204" s="3">
        <v>2896384286.1800003</v>
      </c>
      <c r="M204" s="2" t="s">
        <v>20</v>
      </c>
      <c r="N204" s="4" t="s">
        <v>17384</v>
      </c>
    </row>
    <row r="205" spans="1:14" x14ac:dyDescent="0.25">
      <c r="A205" s="1" t="s">
        <v>359</v>
      </c>
      <c r="B205" s="2" t="s">
        <v>591</v>
      </c>
      <c r="C205" s="2" t="s">
        <v>592</v>
      </c>
      <c r="D205" s="2" t="s">
        <v>17889</v>
      </c>
      <c r="E205" s="2" t="s">
        <v>593</v>
      </c>
      <c r="F205" s="2">
        <v>80131502</v>
      </c>
      <c r="G205" s="2" t="s">
        <v>19</v>
      </c>
      <c r="H205" s="2">
        <v>1</v>
      </c>
      <c r="I205" s="2">
        <v>6</v>
      </c>
      <c r="J205" s="2">
        <v>10</v>
      </c>
      <c r="K205" s="2">
        <v>1</v>
      </c>
      <c r="L205" s="3">
        <v>1095845743.8499999</v>
      </c>
      <c r="M205" s="2" t="s">
        <v>20</v>
      </c>
      <c r="N205" s="4" t="s">
        <v>17384</v>
      </c>
    </row>
    <row r="206" spans="1:14" x14ac:dyDescent="0.25">
      <c r="A206" s="1" t="s">
        <v>359</v>
      </c>
      <c r="B206" s="2" t="s">
        <v>551</v>
      </c>
      <c r="C206" s="2" t="s">
        <v>551</v>
      </c>
      <c r="D206" s="2" t="s">
        <v>17884</v>
      </c>
      <c r="E206" s="2" t="s">
        <v>554</v>
      </c>
      <c r="F206" s="2">
        <v>46182301</v>
      </c>
      <c r="G206" s="2" t="s">
        <v>19</v>
      </c>
      <c r="H206" s="2">
        <v>1</v>
      </c>
      <c r="I206" s="2">
        <v>7</v>
      </c>
      <c r="J206" s="2">
        <v>10</v>
      </c>
      <c r="K206" s="2">
        <v>1</v>
      </c>
      <c r="L206" s="3">
        <v>7379158.0999999996</v>
      </c>
      <c r="M206" s="2" t="s">
        <v>20</v>
      </c>
      <c r="N206" s="4" t="s">
        <v>17384</v>
      </c>
    </row>
    <row r="207" spans="1:14" x14ac:dyDescent="0.25">
      <c r="A207" s="1" t="s">
        <v>359</v>
      </c>
      <c r="B207" s="2" t="s">
        <v>487</v>
      </c>
      <c r="C207" s="2" t="s">
        <v>488</v>
      </c>
      <c r="D207" s="2" t="s">
        <v>17877</v>
      </c>
      <c r="E207" s="2" t="s">
        <v>594</v>
      </c>
      <c r="F207" s="2">
        <v>46182301</v>
      </c>
      <c r="G207" s="2" t="s">
        <v>19</v>
      </c>
      <c r="H207" s="2">
        <v>1</v>
      </c>
      <c r="I207" s="2">
        <v>7</v>
      </c>
      <c r="J207" s="2">
        <v>10</v>
      </c>
      <c r="K207" s="2">
        <v>1</v>
      </c>
      <c r="L207" s="3">
        <v>426058.36</v>
      </c>
      <c r="M207" s="2" t="s">
        <v>20</v>
      </c>
      <c r="N207" s="4" t="s">
        <v>17384</v>
      </c>
    </row>
    <row r="208" spans="1:14" x14ac:dyDescent="0.25">
      <c r="A208" s="1" t="s">
        <v>359</v>
      </c>
      <c r="B208" s="2" t="s">
        <v>551</v>
      </c>
      <c r="C208" s="2" t="s">
        <v>551</v>
      </c>
      <c r="D208" s="2" t="s">
        <v>17884</v>
      </c>
      <c r="E208" s="2" t="s">
        <v>554</v>
      </c>
      <c r="F208" s="2">
        <v>46182301</v>
      </c>
      <c r="G208" s="2" t="s">
        <v>19</v>
      </c>
      <c r="H208" s="2">
        <v>1</v>
      </c>
      <c r="I208" s="2">
        <v>7</v>
      </c>
      <c r="J208" s="2">
        <v>10</v>
      </c>
      <c r="K208" s="2">
        <v>1</v>
      </c>
      <c r="L208" s="3">
        <v>180617935.75</v>
      </c>
      <c r="M208" s="2" t="s">
        <v>20</v>
      </c>
      <c r="N208" s="4" t="s">
        <v>17384</v>
      </c>
    </row>
    <row r="209" spans="1:14" x14ac:dyDescent="0.25">
      <c r="A209" s="1" t="s">
        <v>359</v>
      </c>
      <c r="B209" s="2" t="s">
        <v>551</v>
      </c>
      <c r="C209" s="2" t="s">
        <v>551</v>
      </c>
      <c r="D209" s="2" t="s">
        <v>17884</v>
      </c>
      <c r="E209" s="2" t="s">
        <v>554</v>
      </c>
      <c r="F209" s="2">
        <v>46182301</v>
      </c>
      <c r="G209" s="2" t="s">
        <v>19</v>
      </c>
      <c r="H209" s="2">
        <v>1</v>
      </c>
      <c r="I209" s="2">
        <v>7</v>
      </c>
      <c r="J209" s="2">
        <v>10</v>
      </c>
      <c r="K209" s="2">
        <v>1</v>
      </c>
      <c r="L209" s="3">
        <v>9083335.9199999999</v>
      </c>
      <c r="M209" s="2" t="s">
        <v>20</v>
      </c>
      <c r="N209" s="4" t="s">
        <v>17384</v>
      </c>
    </row>
    <row r="210" spans="1:14" x14ac:dyDescent="0.25">
      <c r="A210" s="1" t="s">
        <v>359</v>
      </c>
      <c r="B210" s="2" t="s">
        <v>487</v>
      </c>
      <c r="C210" s="2" t="s">
        <v>488</v>
      </c>
      <c r="D210" s="2" t="s">
        <v>17877</v>
      </c>
      <c r="E210" s="2" t="s">
        <v>595</v>
      </c>
      <c r="F210" s="2">
        <v>46111600</v>
      </c>
      <c r="G210" s="2" t="s">
        <v>19</v>
      </c>
      <c r="H210" s="2">
        <v>1</v>
      </c>
      <c r="I210" s="2">
        <v>6</v>
      </c>
      <c r="J210" s="2">
        <v>10</v>
      </c>
      <c r="K210" s="2">
        <v>1</v>
      </c>
      <c r="L210" s="3">
        <v>40040890.600000001</v>
      </c>
      <c r="M210" s="2" t="s">
        <v>20</v>
      </c>
      <c r="N210" s="4" t="s">
        <v>17384</v>
      </c>
    </row>
    <row r="211" spans="1:14" x14ac:dyDescent="0.25">
      <c r="A211" s="1" t="s">
        <v>359</v>
      </c>
      <c r="B211" s="2" t="s">
        <v>38</v>
      </c>
      <c r="C211" s="2" t="s">
        <v>39</v>
      </c>
      <c r="D211" s="2" t="s">
        <v>40</v>
      </c>
      <c r="E211" s="2" t="s">
        <v>596</v>
      </c>
      <c r="F211" s="2">
        <v>43221712</v>
      </c>
      <c r="G211" s="2" t="s">
        <v>19</v>
      </c>
      <c r="H211" s="2">
        <v>1</v>
      </c>
      <c r="I211" s="2">
        <v>6</v>
      </c>
      <c r="J211" s="2">
        <v>10</v>
      </c>
      <c r="K211" s="2">
        <v>1</v>
      </c>
      <c r="L211" s="3">
        <v>583247894.89999998</v>
      </c>
      <c r="M211" s="2" t="s">
        <v>20</v>
      </c>
      <c r="N211" s="4" t="s">
        <v>21</v>
      </c>
    </row>
    <row r="212" spans="1:14" x14ac:dyDescent="0.25">
      <c r="A212" s="1" t="s">
        <v>359</v>
      </c>
      <c r="B212" s="2" t="s">
        <v>551</v>
      </c>
      <c r="C212" s="2" t="s">
        <v>551</v>
      </c>
      <c r="D212" s="2" t="s">
        <v>17884</v>
      </c>
      <c r="E212" s="2" t="s">
        <v>554</v>
      </c>
      <c r="F212" s="2">
        <v>46182301</v>
      </c>
      <c r="G212" s="2" t="s">
        <v>19</v>
      </c>
      <c r="H212" s="2">
        <v>1</v>
      </c>
      <c r="I212" s="2">
        <v>7</v>
      </c>
      <c r="J212" s="2">
        <v>10</v>
      </c>
      <c r="K212" s="2">
        <v>1</v>
      </c>
      <c r="L212" s="3">
        <v>382278283.44999999</v>
      </c>
      <c r="M212" s="2" t="s">
        <v>20</v>
      </c>
      <c r="N212" s="4" t="s">
        <v>17384</v>
      </c>
    </row>
    <row r="213" spans="1:14" x14ac:dyDescent="0.25">
      <c r="A213" s="1" t="s">
        <v>359</v>
      </c>
      <c r="B213" s="2" t="s">
        <v>487</v>
      </c>
      <c r="C213" s="2" t="s">
        <v>488</v>
      </c>
      <c r="D213" s="2" t="s">
        <v>17877</v>
      </c>
      <c r="E213" s="2" t="s">
        <v>594</v>
      </c>
      <c r="F213" s="2">
        <v>46182301</v>
      </c>
      <c r="G213" s="2" t="s">
        <v>19</v>
      </c>
      <c r="H213" s="2">
        <v>1</v>
      </c>
      <c r="I213" s="2">
        <v>7</v>
      </c>
      <c r="J213" s="2">
        <v>10</v>
      </c>
      <c r="K213" s="2">
        <v>1</v>
      </c>
      <c r="L213" s="3">
        <v>144945745.96000001</v>
      </c>
      <c r="M213" s="2" t="s">
        <v>20</v>
      </c>
      <c r="N213" s="4" t="s">
        <v>17384</v>
      </c>
    </row>
    <row r="214" spans="1:14" x14ac:dyDescent="0.25">
      <c r="A214" s="1" t="s">
        <v>359</v>
      </c>
      <c r="B214" s="2" t="s">
        <v>518</v>
      </c>
      <c r="C214" s="2" t="s">
        <v>519</v>
      </c>
      <c r="D214" s="2" t="s">
        <v>17880</v>
      </c>
      <c r="E214" s="2" t="s">
        <v>544</v>
      </c>
      <c r="F214" s="2">
        <v>25202200</v>
      </c>
      <c r="G214" s="2" t="s">
        <v>19</v>
      </c>
      <c r="H214" s="2">
        <v>1</v>
      </c>
      <c r="I214" s="2">
        <v>11</v>
      </c>
      <c r="J214" s="2">
        <v>10</v>
      </c>
      <c r="K214" s="2">
        <v>1</v>
      </c>
      <c r="L214" s="3">
        <v>977562264.27999997</v>
      </c>
      <c r="M214" s="2" t="s">
        <v>20</v>
      </c>
      <c r="N214" s="4" t="s">
        <v>17384</v>
      </c>
    </row>
    <row r="215" spans="1:14" x14ac:dyDescent="0.25">
      <c r="A215" s="1" t="s">
        <v>359</v>
      </c>
      <c r="B215" s="2" t="s">
        <v>518</v>
      </c>
      <c r="C215" s="2" t="s">
        <v>519</v>
      </c>
      <c r="D215" s="2" t="s">
        <v>17880</v>
      </c>
      <c r="E215" s="2" t="s">
        <v>544</v>
      </c>
      <c r="F215" s="2">
        <v>25202200</v>
      </c>
      <c r="G215" s="2" t="s">
        <v>19</v>
      </c>
      <c r="H215" s="2">
        <v>1</v>
      </c>
      <c r="I215" s="2">
        <v>11</v>
      </c>
      <c r="J215" s="2">
        <v>10</v>
      </c>
      <c r="K215" s="2">
        <v>1</v>
      </c>
      <c r="L215" s="3">
        <v>859614099.80000019</v>
      </c>
      <c r="M215" s="2" t="s">
        <v>20</v>
      </c>
      <c r="N215" s="4" t="s">
        <v>17384</v>
      </c>
    </row>
    <row r="216" spans="1:14" x14ac:dyDescent="0.25">
      <c r="A216" s="1" t="s">
        <v>359</v>
      </c>
      <c r="B216" s="2" t="s">
        <v>545</v>
      </c>
      <c r="C216" s="2" t="s">
        <v>546</v>
      </c>
      <c r="D216" s="2" t="s">
        <v>17883</v>
      </c>
      <c r="E216" s="2" t="s">
        <v>547</v>
      </c>
      <c r="F216" s="2">
        <v>78101501</v>
      </c>
      <c r="G216" s="2" t="s">
        <v>19</v>
      </c>
      <c r="H216" s="2">
        <v>1</v>
      </c>
      <c r="I216" s="2">
        <v>12</v>
      </c>
      <c r="J216" s="2">
        <v>10</v>
      </c>
      <c r="K216" s="2">
        <v>1</v>
      </c>
      <c r="L216" s="3">
        <v>1986625128.1199999</v>
      </c>
      <c r="M216" s="2" t="s">
        <v>20</v>
      </c>
      <c r="N216" s="4" t="s">
        <v>17384</v>
      </c>
    </row>
    <row r="217" spans="1:14" x14ac:dyDescent="0.25">
      <c r="A217" s="1" t="s">
        <v>359</v>
      </c>
      <c r="B217" s="2" t="s">
        <v>230</v>
      </c>
      <c r="C217" s="2" t="s">
        <v>231</v>
      </c>
      <c r="D217" s="2" t="s">
        <v>232</v>
      </c>
      <c r="E217" s="2" t="s">
        <v>548</v>
      </c>
      <c r="F217" s="2">
        <v>70101500</v>
      </c>
      <c r="G217" s="2" t="s">
        <v>19</v>
      </c>
      <c r="H217" s="2">
        <v>1</v>
      </c>
      <c r="I217" s="2">
        <v>12</v>
      </c>
      <c r="J217" s="2">
        <v>10</v>
      </c>
      <c r="K217" s="2">
        <v>1</v>
      </c>
      <c r="L217" s="3">
        <v>331821243.87999994</v>
      </c>
      <c r="M217" s="2" t="s">
        <v>20</v>
      </c>
      <c r="N217" s="4" t="s">
        <v>17384</v>
      </c>
    </row>
    <row r="218" spans="1:14" x14ac:dyDescent="0.25">
      <c r="A218" s="1" t="s">
        <v>359</v>
      </c>
      <c r="B218" s="2" t="s">
        <v>162</v>
      </c>
      <c r="C218" s="2" t="s">
        <v>457</v>
      </c>
      <c r="D218" s="2" t="s">
        <v>17868</v>
      </c>
      <c r="E218" s="2" t="s">
        <v>597</v>
      </c>
      <c r="F218" s="2">
        <v>78181800</v>
      </c>
      <c r="G218" s="2" t="s">
        <v>19</v>
      </c>
      <c r="H218" s="2">
        <v>1</v>
      </c>
      <c r="I218" s="2">
        <v>11</v>
      </c>
      <c r="J218" s="2">
        <v>10</v>
      </c>
      <c r="K218" s="2">
        <v>1</v>
      </c>
      <c r="L218" s="3">
        <v>21044773689.219997</v>
      </c>
      <c r="M218" s="2" t="s">
        <v>20</v>
      </c>
      <c r="N218" s="4" t="s">
        <v>17384</v>
      </c>
    </row>
    <row r="219" spans="1:14" x14ac:dyDescent="0.25">
      <c r="A219" s="1" t="s">
        <v>359</v>
      </c>
      <c r="B219" s="2" t="s">
        <v>162</v>
      </c>
      <c r="C219" s="2" t="s">
        <v>457</v>
      </c>
      <c r="D219" s="2" t="s">
        <v>17868</v>
      </c>
      <c r="E219" s="2" t="s">
        <v>598</v>
      </c>
      <c r="F219" s="2">
        <v>78181800</v>
      </c>
      <c r="G219" s="2" t="s">
        <v>19</v>
      </c>
      <c r="H219" s="2">
        <v>1</v>
      </c>
      <c r="I219" s="2">
        <v>11</v>
      </c>
      <c r="J219" s="2">
        <v>10</v>
      </c>
      <c r="K219" s="2">
        <v>1</v>
      </c>
      <c r="L219" s="3">
        <v>34586090.700000003</v>
      </c>
      <c r="M219" s="2" t="s">
        <v>20</v>
      </c>
      <c r="N219" s="4" t="s">
        <v>17384</v>
      </c>
    </row>
    <row r="220" spans="1:14" x14ac:dyDescent="0.25">
      <c r="A220" s="1" t="s">
        <v>359</v>
      </c>
      <c r="B220" s="2" t="s">
        <v>162</v>
      </c>
      <c r="C220" s="2" t="s">
        <v>457</v>
      </c>
      <c r="D220" s="2" t="s">
        <v>17868</v>
      </c>
      <c r="E220" s="2" t="s">
        <v>542</v>
      </c>
      <c r="F220" s="2">
        <v>78181800</v>
      </c>
      <c r="G220" s="2" t="s">
        <v>19</v>
      </c>
      <c r="H220" s="2">
        <v>1</v>
      </c>
      <c r="I220" s="2">
        <v>11</v>
      </c>
      <c r="J220" s="2">
        <v>10</v>
      </c>
      <c r="K220" s="2">
        <v>1</v>
      </c>
      <c r="L220" s="3">
        <v>59831238.380000003</v>
      </c>
      <c r="M220" s="2" t="s">
        <v>20</v>
      </c>
      <c r="N220" s="4" t="s">
        <v>17384</v>
      </c>
    </row>
    <row r="221" spans="1:14" x14ac:dyDescent="0.25">
      <c r="A221" s="1" t="s">
        <v>359</v>
      </c>
      <c r="B221" s="2" t="s">
        <v>340</v>
      </c>
      <c r="C221" s="2" t="s">
        <v>341</v>
      </c>
      <c r="D221" s="2" t="s">
        <v>342</v>
      </c>
      <c r="E221" s="2" t="s">
        <v>599</v>
      </c>
      <c r="F221" s="2">
        <v>86131802</v>
      </c>
      <c r="G221" s="2" t="s">
        <v>19</v>
      </c>
      <c r="H221" s="2">
        <v>11</v>
      </c>
      <c r="I221" s="2">
        <v>11</v>
      </c>
      <c r="J221" s="2">
        <v>10</v>
      </c>
      <c r="K221" s="2">
        <v>1</v>
      </c>
      <c r="L221" s="3">
        <v>12111546.279999999</v>
      </c>
      <c r="M221" s="2" t="s">
        <v>20</v>
      </c>
      <c r="N221" s="4" t="s">
        <v>17385</v>
      </c>
    </row>
    <row r="222" spans="1:14" x14ac:dyDescent="0.25">
      <c r="A222" s="1" t="s">
        <v>359</v>
      </c>
      <c r="B222" s="2" t="s">
        <v>518</v>
      </c>
      <c r="C222" s="2" t="s">
        <v>519</v>
      </c>
      <c r="D222" s="2" t="s">
        <v>17880</v>
      </c>
      <c r="E222" s="2" t="s">
        <v>544</v>
      </c>
      <c r="F222" s="2">
        <v>25202200</v>
      </c>
      <c r="G222" s="2" t="s">
        <v>19</v>
      </c>
      <c r="H222" s="2">
        <v>1</v>
      </c>
      <c r="I222" s="2">
        <v>11</v>
      </c>
      <c r="J222" s="2">
        <v>10</v>
      </c>
      <c r="K222" s="2">
        <v>1</v>
      </c>
      <c r="L222" s="3">
        <v>2367950913.1500001</v>
      </c>
      <c r="M222" s="2" t="s">
        <v>20</v>
      </c>
      <c r="N222" s="4" t="s">
        <v>17384</v>
      </c>
    </row>
    <row r="223" spans="1:14" x14ac:dyDescent="0.25">
      <c r="A223" s="1" t="s">
        <v>359</v>
      </c>
      <c r="B223" s="2" t="s">
        <v>162</v>
      </c>
      <c r="C223" s="2" t="s">
        <v>567</v>
      </c>
      <c r="D223" s="2" t="s">
        <v>17885</v>
      </c>
      <c r="E223" s="2" t="s">
        <v>600</v>
      </c>
      <c r="F223" s="2">
        <v>78181900</v>
      </c>
      <c r="G223" s="2" t="s">
        <v>19</v>
      </c>
      <c r="H223" s="2">
        <v>1</v>
      </c>
      <c r="I223" s="2">
        <v>10</v>
      </c>
      <c r="J223" s="2">
        <v>10</v>
      </c>
      <c r="K223" s="2">
        <v>1</v>
      </c>
      <c r="L223" s="3">
        <v>392484000</v>
      </c>
      <c r="M223" s="2" t="s">
        <v>20</v>
      </c>
      <c r="N223" s="4" t="s">
        <v>17384</v>
      </c>
    </row>
    <row r="224" spans="1:14" x14ac:dyDescent="0.25">
      <c r="A224" s="1" t="s">
        <v>359</v>
      </c>
      <c r="B224" s="2" t="s">
        <v>162</v>
      </c>
      <c r="C224" s="2" t="s">
        <v>567</v>
      </c>
      <c r="D224" s="2" t="s">
        <v>17885</v>
      </c>
      <c r="E224" s="2" t="s">
        <v>601</v>
      </c>
      <c r="F224" s="2">
        <v>78181900</v>
      </c>
      <c r="G224" s="2" t="s">
        <v>19</v>
      </c>
      <c r="H224" s="2">
        <v>1</v>
      </c>
      <c r="I224" s="2">
        <v>10</v>
      </c>
      <c r="J224" s="2">
        <v>10</v>
      </c>
      <c r="K224" s="2">
        <v>1</v>
      </c>
      <c r="L224" s="3">
        <v>310400000</v>
      </c>
      <c r="M224" s="2" t="s">
        <v>20</v>
      </c>
      <c r="N224" s="4" t="s">
        <v>17384</v>
      </c>
    </row>
    <row r="225" spans="1:14" x14ac:dyDescent="0.25">
      <c r="A225" s="1" t="s">
        <v>359</v>
      </c>
      <c r="B225" s="2" t="s">
        <v>162</v>
      </c>
      <c r="C225" s="2" t="s">
        <v>567</v>
      </c>
      <c r="D225" s="2" t="s">
        <v>17885</v>
      </c>
      <c r="E225" s="2" t="s">
        <v>602</v>
      </c>
      <c r="F225" s="2">
        <v>78181900</v>
      </c>
      <c r="G225" s="2" t="s">
        <v>19</v>
      </c>
      <c r="H225" s="2">
        <v>1</v>
      </c>
      <c r="I225" s="2">
        <v>10</v>
      </c>
      <c r="J225" s="2">
        <v>10</v>
      </c>
      <c r="K225" s="2">
        <v>1</v>
      </c>
      <c r="L225" s="3">
        <v>1667350343</v>
      </c>
      <c r="M225" s="2" t="s">
        <v>20</v>
      </c>
      <c r="N225" s="4" t="s">
        <v>17384</v>
      </c>
    </row>
    <row r="226" spans="1:14" x14ac:dyDescent="0.25">
      <c r="A226" s="1" t="s">
        <v>359</v>
      </c>
      <c r="B226" s="2" t="s">
        <v>340</v>
      </c>
      <c r="C226" s="2" t="s">
        <v>341</v>
      </c>
      <c r="D226" s="2" t="s">
        <v>342</v>
      </c>
      <c r="E226" s="2" t="s">
        <v>603</v>
      </c>
      <c r="F226" s="2">
        <v>86131802</v>
      </c>
      <c r="G226" s="2" t="s">
        <v>19</v>
      </c>
      <c r="H226" s="2">
        <v>11</v>
      </c>
      <c r="I226" s="2">
        <v>11</v>
      </c>
      <c r="J226" s="2">
        <v>10</v>
      </c>
      <c r="K226" s="2">
        <v>1</v>
      </c>
      <c r="L226" s="3">
        <v>1345626281.26</v>
      </c>
      <c r="M226" s="2" t="s">
        <v>20</v>
      </c>
      <c r="N226" s="4" t="s">
        <v>17385</v>
      </c>
    </row>
    <row r="227" spans="1:14" x14ac:dyDescent="0.25">
      <c r="A227" s="1" t="s">
        <v>359</v>
      </c>
      <c r="B227" s="2" t="s">
        <v>518</v>
      </c>
      <c r="C227" s="2" t="s">
        <v>519</v>
      </c>
      <c r="D227" s="2" t="s">
        <v>17880</v>
      </c>
      <c r="E227" s="2" t="s">
        <v>544</v>
      </c>
      <c r="F227" s="2">
        <v>25202200</v>
      </c>
      <c r="G227" s="2" t="s">
        <v>19</v>
      </c>
      <c r="H227" s="2">
        <v>1</v>
      </c>
      <c r="I227" s="2">
        <v>11</v>
      </c>
      <c r="J227" s="2">
        <v>10</v>
      </c>
      <c r="K227" s="2">
        <v>1</v>
      </c>
      <c r="L227" s="3">
        <v>2819547437.3699999</v>
      </c>
      <c r="M227" s="2" t="s">
        <v>20</v>
      </c>
      <c r="N227" s="4" t="s">
        <v>17384</v>
      </c>
    </row>
    <row r="228" spans="1:14" x14ac:dyDescent="0.25">
      <c r="A228" s="1" t="s">
        <v>359</v>
      </c>
      <c r="B228" s="2" t="s">
        <v>551</v>
      </c>
      <c r="C228" s="2" t="s">
        <v>551</v>
      </c>
      <c r="D228" s="2" t="s">
        <v>17884</v>
      </c>
      <c r="E228" s="2" t="s">
        <v>604</v>
      </c>
      <c r="F228" s="2">
        <v>46121601</v>
      </c>
      <c r="G228" s="2" t="s">
        <v>19</v>
      </c>
      <c r="H228" s="2">
        <v>1</v>
      </c>
      <c r="I228" s="2">
        <v>7</v>
      </c>
      <c r="J228" s="2">
        <v>10</v>
      </c>
      <c r="K228" s="2">
        <v>1</v>
      </c>
      <c r="L228" s="3">
        <v>2094886765.0799999</v>
      </c>
      <c r="M228" s="2" t="s">
        <v>20</v>
      </c>
      <c r="N228" s="4" t="s">
        <v>17384</v>
      </c>
    </row>
    <row r="229" spans="1:14" x14ac:dyDescent="0.25">
      <c r="A229" s="1" t="s">
        <v>359</v>
      </c>
      <c r="B229" s="2" t="s">
        <v>72</v>
      </c>
      <c r="C229" s="2" t="s">
        <v>73</v>
      </c>
      <c r="D229" s="2" t="s">
        <v>74</v>
      </c>
      <c r="E229" s="2" t="s">
        <v>605</v>
      </c>
      <c r="F229" s="2">
        <v>15101506</v>
      </c>
      <c r="G229" s="2" t="s">
        <v>19</v>
      </c>
      <c r="H229" s="2">
        <v>7</v>
      </c>
      <c r="I229" s="2">
        <v>5</v>
      </c>
      <c r="J229" s="2">
        <v>10</v>
      </c>
      <c r="K229" s="2">
        <v>1</v>
      </c>
      <c r="L229" s="3">
        <v>10280126.34</v>
      </c>
      <c r="M229" s="2" t="s">
        <v>17383</v>
      </c>
      <c r="N229" s="4" t="s">
        <v>17384</v>
      </c>
    </row>
    <row r="230" spans="1:14" x14ac:dyDescent="0.25">
      <c r="A230" s="1" t="s">
        <v>359</v>
      </c>
      <c r="B230" s="2" t="s">
        <v>340</v>
      </c>
      <c r="C230" s="2" t="s">
        <v>341</v>
      </c>
      <c r="D230" s="2" t="s">
        <v>342</v>
      </c>
      <c r="E230" s="2" t="s">
        <v>603</v>
      </c>
      <c r="F230" s="2">
        <v>86131802</v>
      </c>
      <c r="G230" s="2" t="s">
        <v>19</v>
      </c>
      <c r="H230" s="2">
        <v>11</v>
      </c>
      <c r="I230" s="2">
        <v>11</v>
      </c>
      <c r="J230" s="2">
        <v>10</v>
      </c>
      <c r="K230" s="2">
        <v>1</v>
      </c>
      <c r="L230" s="3">
        <v>2134963789.96</v>
      </c>
      <c r="M230" s="2" t="s">
        <v>20</v>
      </c>
      <c r="N230" s="4" t="s">
        <v>17385</v>
      </c>
    </row>
    <row r="231" spans="1:14" x14ac:dyDescent="0.25">
      <c r="A231" s="1" t="s">
        <v>359</v>
      </c>
      <c r="B231" s="2" t="s">
        <v>162</v>
      </c>
      <c r="C231" s="2" t="s">
        <v>457</v>
      </c>
      <c r="D231" s="2" t="s">
        <v>17868</v>
      </c>
      <c r="E231" s="2" t="s">
        <v>542</v>
      </c>
      <c r="F231" s="2">
        <v>78181800</v>
      </c>
      <c r="G231" s="2" t="s">
        <v>19</v>
      </c>
      <c r="H231" s="2">
        <v>1</v>
      </c>
      <c r="I231" s="2">
        <v>11</v>
      </c>
      <c r="J231" s="2">
        <v>10</v>
      </c>
      <c r="K231" s="2">
        <v>1</v>
      </c>
      <c r="L231" s="3">
        <v>159360376.09</v>
      </c>
      <c r="M231" s="2" t="s">
        <v>20</v>
      </c>
      <c r="N231" s="4" t="s">
        <v>17384</v>
      </c>
    </row>
    <row r="232" spans="1:14" x14ac:dyDescent="0.25">
      <c r="A232" s="1" t="s">
        <v>359</v>
      </c>
      <c r="B232" s="2" t="s">
        <v>162</v>
      </c>
      <c r="C232" s="2" t="s">
        <v>457</v>
      </c>
      <c r="D232" s="2" t="s">
        <v>17868</v>
      </c>
      <c r="E232" s="2" t="s">
        <v>541</v>
      </c>
      <c r="F232" s="2">
        <v>78181800</v>
      </c>
      <c r="G232" s="2" t="s">
        <v>19</v>
      </c>
      <c r="H232" s="2">
        <v>1</v>
      </c>
      <c r="I232" s="2">
        <v>11</v>
      </c>
      <c r="J232" s="2">
        <v>10</v>
      </c>
      <c r="K232" s="2">
        <v>1</v>
      </c>
      <c r="L232" s="3">
        <v>1218749105.6400001</v>
      </c>
      <c r="M232" s="2" t="s">
        <v>20</v>
      </c>
      <c r="N232" s="4" t="s">
        <v>17384</v>
      </c>
    </row>
    <row r="233" spans="1:14" x14ac:dyDescent="0.25">
      <c r="A233" s="1" t="s">
        <v>359</v>
      </c>
      <c r="B233" s="2" t="s">
        <v>278</v>
      </c>
      <c r="C233" s="2" t="s">
        <v>606</v>
      </c>
      <c r="D233" s="2" t="s">
        <v>17890</v>
      </c>
      <c r="E233" s="2" t="s">
        <v>607</v>
      </c>
      <c r="F233" s="2">
        <v>81141501</v>
      </c>
      <c r="G233" s="2" t="s">
        <v>496</v>
      </c>
      <c r="H233" s="2">
        <v>1</v>
      </c>
      <c r="I233" s="2">
        <v>5</v>
      </c>
      <c r="J233" s="2">
        <v>10</v>
      </c>
      <c r="K233" s="2">
        <v>1</v>
      </c>
      <c r="L233" s="3">
        <v>35598475.939999998</v>
      </c>
      <c r="M233" s="2" t="s">
        <v>20</v>
      </c>
      <c r="N233" s="4" t="s">
        <v>17384</v>
      </c>
    </row>
    <row r="234" spans="1:14" x14ac:dyDescent="0.25">
      <c r="A234" s="1" t="s">
        <v>359</v>
      </c>
      <c r="B234" s="2" t="s">
        <v>340</v>
      </c>
      <c r="C234" s="2" t="s">
        <v>341</v>
      </c>
      <c r="D234" s="2" t="s">
        <v>342</v>
      </c>
      <c r="E234" s="2" t="s">
        <v>599</v>
      </c>
      <c r="F234" s="2">
        <v>86131802</v>
      </c>
      <c r="G234" s="2" t="s">
        <v>19</v>
      </c>
      <c r="H234" s="2">
        <v>11</v>
      </c>
      <c r="I234" s="2">
        <v>11</v>
      </c>
      <c r="J234" s="2">
        <v>10</v>
      </c>
      <c r="K234" s="2">
        <v>1</v>
      </c>
      <c r="L234" s="3">
        <v>71644690.090000004</v>
      </c>
      <c r="M234" s="2" t="s">
        <v>20</v>
      </c>
      <c r="N234" s="4" t="s">
        <v>17385</v>
      </c>
    </row>
    <row r="235" spans="1:14" x14ac:dyDescent="0.25">
      <c r="A235" s="1" t="s">
        <v>359</v>
      </c>
      <c r="B235" s="2" t="s">
        <v>162</v>
      </c>
      <c r="C235" s="2" t="s">
        <v>457</v>
      </c>
      <c r="D235" s="2" t="s">
        <v>17868</v>
      </c>
      <c r="E235" s="2" t="s">
        <v>542</v>
      </c>
      <c r="F235" s="2">
        <v>78181800</v>
      </c>
      <c r="G235" s="2" t="s">
        <v>19</v>
      </c>
      <c r="H235" s="2">
        <v>1</v>
      </c>
      <c r="I235" s="2">
        <v>11</v>
      </c>
      <c r="J235" s="2">
        <v>10</v>
      </c>
      <c r="K235" s="2">
        <v>1</v>
      </c>
      <c r="L235" s="3">
        <v>1596029679.1900001</v>
      </c>
      <c r="M235" s="2" t="s">
        <v>20</v>
      </c>
      <c r="N235" s="4" t="s">
        <v>17384</v>
      </c>
    </row>
    <row r="236" spans="1:14" x14ac:dyDescent="0.25">
      <c r="A236" s="1" t="s">
        <v>359</v>
      </c>
      <c r="B236" s="2" t="s">
        <v>340</v>
      </c>
      <c r="C236" s="2" t="s">
        <v>341</v>
      </c>
      <c r="D236" s="2" t="s">
        <v>342</v>
      </c>
      <c r="E236" s="2" t="s">
        <v>603</v>
      </c>
      <c r="F236" s="2">
        <v>86131802</v>
      </c>
      <c r="G236" s="2" t="s">
        <v>19</v>
      </c>
      <c r="H236" s="2">
        <v>11</v>
      </c>
      <c r="I236" s="2">
        <v>11</v>
      </c>
      <c r="J236" s="2">
        <v>10</v>
      </c>
      <c r="K236" s="2">
        <v>1</v>
      </c>
      <c r="L236" s="3">
        <v>131913597.17</v>
      </c>
      <c r="M236" s="2" t="s">
        <v>20</v>
      </c>
      <c r="N236" s="4" t="s">
        <v>17385</v>
      </c>
    </row>
    <row r="237" spans="1:14" x14ac:dyDescent="0.25">
      <c r="A237" s="1" t="s">
        <v>359</v>
      </c>
      <c r="B237" s="2" t="s">
        <v>551</v>
      </c>
      <c r="C237" s="2" t="s">
        <v>551</v>
      </c>
      <c r="D237" s="2" t="s">
        <v>17884</v>
      </c>
      <c r="E237" s="2" t="s">
        <v>608</v>
      </c>
      <c r="F237" s="2">
        <v>46171626</v>
      </c>
      <c r="G237" s="2" t="s">
        <v>19</v>
      </c>
      <c r="H237" s="2">
        <v>1</v>
      </c>
      <c r="I237" s="2">
        <v>7</v>
      </c>
      <c r="J237" s="2">
        <v>10</v>
      </c>
      <c r="K237" s="2">
        <v>1</v>
      </c>
      <c r="L237" s="3">
        <v>137777335.91999999</v>
      </c>
      <c r="M237" s="2" t="s">
        <v>20</v>
      </c>
      <c r="N237" s="4" t="s">
        <v>17384</v>
      </c>
    </row>
    <row r="238" spans="1:14" x14ac:dyDescent="0.25">
      <c r="A238" s="1" t="s">
        <v>359</v>
      </c>
      <c r="B238" s="2" t="s">
        <v>340</v>
      </c>
      <c r="C238" s="2" t="s">
        <v>341</v>
      </c>
      <c r="D238" s="2" t="s">
        <v>342</v>
      </c>
      <c r="E238" s="2" t="s">
        <v>609</v>
      </c>
      <c r="F238" s="2">
        <v>86131802</v>
      </c>
      <c r="G238" s="2" t="s">
        <v>19</v>
      </c>
      <c r="H238" s="2">
        <v>11</v>
      </c>
      <c r="I238" s="2">
        <v>11</v>
      </c>
      <c r="J238" s="2">
        <v>10</v>
      </c>
      <c r="K238" s="2">
        <v>1</v>
      </c>
      <c r="L238" s="3">
        <v>807039337.49000001</v>
      </c>
      <c r="M238" s="2" t="s">
        <v>20</v>
      </c>
      <c r="N238" s="4" t="s">
        <v>17385</v>
      </c>
    </row>
    <row r="239" spans="1:14" x14ac:dyDescent="0.25">
      <c r="A239" s="1" t="s">
        <v>359</v>
      </c>
      <c r="B239" s="2" t="s">
        <v>518</v>
      </c>
      <c r="C239" s="2" t="s">
        <v>519</v>
      </c>
      <c r="D239" s="2" t="s">
        <v>17880</v>
      </c>
      <c r="E239" s="2" t="s">
        <v>544</v>
      </c>
      <c r="F239" s="2">
        <v>25202200</v>
      </c>
      <c r="G239" s="2" t="s">
        <v>19</v>
      </c>
      <c r="H239" s="2">
        <v>1</v>
      </c>
      <c r="I239" s="2">
        <v>11</v>
      </c>
      <c r="J239" s="2">
        <v>10</v>
      </c>
      <c r="K239" s="2">
        <v>1</v>
      </c>
      <c r="L239" s="3">
        <v>347637809.00999999</v>
      </c>
      <c r="M239" s="2" t="s">
        <v>20</v>
      </c>
      <c r="N239" s="4" t="s">
        <v>17384</v>
      </c>
    </row>
    <row r="240" spans="1:14" x14ac:dyDescent="0.25">
      <c r="A240" s="1" t="s">
        <v>359</v>
      </c>
      <c r="B240" s="2" t="s">
        <v>518</v>
      </c>
      <c r="C240" s="2" t="s">
        <v>519</v>
      </c>
      <c r="D240" s="2" t="s">
        <v>17880</v>
      </c>
      <c r="E240" s="2" t="s">
        <v>544</v>
      </c>
      <c r="F240" s="2">
        <v>25202200</v>
      </c>
      <c r="G240" s="2" t="s">
        <v>19</v>
      </c>
      <c r="H240" s="2">
        <v>1</v>
      </c>
      <c r="I240" s="2">
        <v>11</v>
      </c>
      <c r="J240" s="2">
        <v>10</v>
      </c>
      <c r="K240" s="2">
        <v>1</v>
      </c>
      <c r="L240" s="3">
        <v>2554175666.9699998</v>
      </c>
      <c r="M240" s="2" t="s">
        <v>20</v>
      </c>
      <c r="N240" s="4" t="s">
        <v>17384</v>
      </c>
    </row>
    <row r="241" spans="1:14" x14ac:dyDescent="0.25">
      <c r="A241" s="1" t="s">
        <v>359</v>
      </c>
      <c r="B241" s="2" t="s">
        <v>162</v>
      </c>
      <c r="C241" s="2" t="s">
        <v>457</v>
      </c>
      <c r="D241" s="2" t="s">
        <v>17868</v>
      </c>
      <c r="E241" s="2" t="s">
        <v>542</v>
      </c>
      <c r="F241" s="2">
        <v>78181800</v>
      </c>
      <c r="G241" s="2" t="s">
        <v>19</v>
      </c>
      <c r="H241" s="2">
        <v>1</v>
      </c>
      <c r="I241" s="2">
        <v>11</v>
      </c>
      <c r="J241" s="2">
        <v>10</v>
      </c>
      <c r="K241" s="2">
        <v>1</v>
      </c>
      <c r="L241" s="3">
        <v>393672565.84000003</v>
      </c>
      <c r="M241" s="2" t="s">
        <v>20</v>
      </c>
      <c r="N241" s="4" t="s">
        <v>17384</v>
      </c>
    </row>
    <row r="242" spans="1:14" x14ac:dyDescent="0.25">
      <c r="A242" s="1" t="s">
        <v>359</v>
      </c>
      <c r="B242" s="2" t="s">
        <v>551</v>
      </c>
      <c r="C242" s="2" t="s">
        <v>551</v>
      </c>
      <c r="D242" s="2" t="s">
        <v>17884</v>
      </c>
      <c r="E242" s="2" t="s">
        <v>608</v>
      </c>
      <c r="F242" s="2">
        <v>46171626</v>
      </c>
      <c r="G242" s="2" t="s">
        <v>19</v>
      </c>
      <c r="H242" s="2">
        <v>1</v>
      </c>
      <c r="I242" s="2">
        <v>7</v>
      </c>
      <c r="J242" s="2">
        <v>10</v>
      </c>
      <c r="K242" s="2">
        <v>1</v>
      </c>
      <c r="L242" s="3">
        <v>347971906.07999998</v>
      </c>
      <c r="M242" s="2" t="s">
        <v>20</v>
      </c>
      <c r="N242" s="4" t="s">
        <v>17384</v>
      </c>
    </row>
    <row r="243" spans="1:14" x14ac:dyDescent="0.25">
      <c r="A243" s="1" t="s">
        <v>359</v>
      </c>
      <c r="B243" s="2" t="s">
        <v>518</v>
      </c>
      <c r="C243" s="2" t="s">
        <v>519</v>
      </c>
      <c r="D243" s="2" t="s">
        <v>17880</v>
      </c>
      <c r="E243" s="2" t="s">
        <v>544</v>
      </c>
      <c r="F243" s="2">
        <v>25202200</v>
      </c>
      <c r="G243" s="2" t="s">
        <v>19</v>
      </c>
      <c r="H243" s="2">
        <v>1</v>
      </c>
      <c r="I243" s="2">
        <v>11</v>
      </c>
      <c r="J243" s="2">
        <v>10</v>
      </c>
      <c r="K243" s="2">
        <v>1</v>
      </c>
      <c r="L243" s="3">
        <v>1194206122.2</v>
      </c>
      <c r="M243" s="2" t="s">
        <v>20</v>
      </c>
      <c r="N243" s="4" t="s">
        <v>17384</v>
      </c>
    </row>
    <row r="244" spans="1:14" x14ac:dyDescent="0.25">
      <c r="A244" s="1" t="s">
        <v>359</v>
      </c>
      <c r="B244" s="2" t="s">
        <v>518</v>
      </c>
      <c r="C244" s="2" t="s">
        <v>519</v>
      </c>
      <c r="D244" s="2" t="s">
        <v>17880</v>
      </c>
      <c r="E244" s="2" t="s">
        <v>544</v>
      </c>
      <c r="F244" s="2">
        <v>25202200</v>
      </c>
      <c r="G244" s="2" t="s">
        <v>19</v>
      </c>
      <c r="H244" s="2">
        <v>1</v>
      </c>
      <c r="I244" s="2">
        <v>11</v>
      </c>
      <c r="J244" s="2">
        <v>10</v>
      </c>
      <c r="K244" s="2">
        <v>1</v>
      </c>
      <c r="L244" s="3">
        <v>2138021515.75</v>
      </c>
      <c r="M244" s="2" t="s">
        <v>20</v>
      </c>
      <c r="N244" s="4" t="s">
        <v>17384</v>
      </c>
    </row>
    <row r="245" spans="1:14" x14ac:dyDescent="0.25">
      <c r="A245" s="1" t="s">
        <v>359</v>
      </c>
      <c r="B245" s="2" t="s">
        <v>518</v>
      </c>
      <c r="C245" s="2" t="s">
        <v>519</v>
      </c>
      <c r="D245" s="2" t="s">
        <v>17880</v>
      </c>
      <c r="E245" s="2" t="s">
        <v>544</v>
      </c>
      <c r="F245" s="2">
        <v>25202200</v>
      </c>
      <c r="G245" s="2" t="s">
        <v>19</v>
      </c>
      <c r="H245" s="2">
        <v>1</v>
      </c>
      <c r="I245" s="2">
        <v>11</v>
      </c>
      <c r="J245" s="2">
        <v>10</v>
      </c>
      <c r="K245" s="2">
        <v>1</v>
      </c>
      <c r="L245" s="3">
        <v>1797870423.8400002</v>
      </c>
      <c r="M245" s="2" t="s">
        <v>20</v>
      </c>
      <c r="N245" s="4" t="s">
        <v>17384</v>
      </c>
    </row>
    <row r="246" spans="1:14" x14ac:dyDescent="0.25">
      <c r="A246" s="1" t="s">
        <v>359</v>
      </c>
      <c r="B246" s="2" t="s">
        <v>162</v>
      </c>
      <c r="C246" s="2" t="s">
        <v>457</v>
      </c>
      <c r="D246" s="2" t="s">
        <v>17868</v>
      </c>
      <c r="E246" s="2" t="s">
        <v>542</v>
      </c>
      <c r="F246" s="2">
        <v>78181800</v>
      </c>
      <c r="G246" s="2" t="s">
        <v>19</v>
      </c>
      <c r="H246" s="2">
        <v>1</v>
      </c>
      <c r="I246" s="2">
        <v>11</v>
      </c>
      <c r="J246" s="2">
        <v>10</v>
      </c>
      <c r="K246" s="2">
        <v>1</v>
      </c>
      <c r="L246" s="3">
        <v>613816032.24000001</v>
      </c>
      <c r="M246" s="2" t="s">
        <v>20</v>
      </c>
      <c r="N246" s="4" t="s">
        <v>17384</v>
      </c>
    </row>
    <row r="247" spans="1:14" x14ac:dyDescent="0.25">
      <c r="A247" s="1" t="s">
        <v>359</v>
      </c>
      <c r="B247" s="2" t="s">
        <v>162</v>
      </c>
      <c r="C247" s="2" t="s">
        <v>457</v>
      </c>
      <c r="D247" s="2" t="s">
        <v>17868</v>
      </c>
      <c r="E247" s="2" t="s">
        <v>542</v>
      </c>
      <c r="F247" s="2">
        <v>78181800</v>
      </c>
      <c r="G247" s="2" t="s">
        <v>19</v>
      </c>
      <c r="H247" s="2">
        <v>1</v>
      </c>
      <c r="I247" s="2">
        <v>11</v>
      </c>
      <c r="J247" s="2">
        <v>10</v>
      </c>
      <c r="K247" s="2">
        <v>1</v>
      </c>
      <c r="L247" s="3">
        <v>3846671960.1999998</v>
      </c>
      <c r="M247" s="2" t="s">
        <v>20</v>
      </c>
      <c r="N247" s="4" t="s">
        <v>17384</v>
      </c>
    </row>
    <row r="248" spans="1:14" x14ac:dyDescent="0.25">
      <c r="A248" s="1" t="s">
        <v>359</v>
      </c>
      <c r="B248" s="2" t="s">
        <v>162</v>
      </c>
      <c r="C248" s="2" t="s">
        <v>457</v>
      </c>
      <c r="D248" s="2" t="s">
        <v>17868</v>
      </c>
      <c r="E248" s="2" t="s">
        <v>542</v>
      </c>
      <c r="F248" s="2">
        <v>78181800</v>
      </c>
      <c r="G248" s="2" t="s">
        <v>19</v>
      </c>
      <c r="H248" s="2">
        <v>1</v>
      </c>
      <c r="I248" s="2">
        <v>11</v>
      </c>
      <c r="J248" s="2">
        <v>10</v>
      </c>
      <c r="K248" s="2">
        <v>1</v>
      </c>
      <c r="L248" s="3">
        <v>56316230.009999998</v>
      </c>
      <c r="M248" s="2" t="s">
        <v>20</v>
      </c>
      <c r="N248" s="4" t="s">
        <v>17384</v>
      </c>
    </row>
    <row r="249" spans="1:14" x14ac:dyDescent="0.25">
      <c r="A249" s="1" t="s">
        <v>359</v>
      </c>
      <c r="B249" s="2" t="s">
        <v>162</v>
      </c>
      <c r="C249" s="2" t="s">
        <v>457</v>
      </c>
      <c r="D249" s="2" t="s">
        <v>17868</v>
      </c>
      <c r="E249" s="2" t="s">
        <v>542</v>
      </c>
      <c r="F249" s="2">
        <v>78181800</v>
      </c>
      <c r="G249" s="2" t="s">
        <v>19</v>
      </c>
      <c r="H249" s="2">
        <v>1</v>
      </c>
      <c r="I249" s="2">
        <v>11</v>
      </c>
      <c r="J249" s="2">
        <v>10</v>
      </c>
      <c r="K249" s="2">
        <v>1</v>
      </c>
      <c r="L249" s="3">
        <v>1601621785.72</v>
      </c>
      <c r="M249" s="2" t="s">
        <v>20</v>
      </c>
      <c r="N249" s="4" t="s">
        <v>17384</v>
      </c>
    </row>
    <row r="250" spans="1:14" x14ac:dyDescent="0.25">
      <c r="A250" s="1" t="s">
        <v>359</v>
      </c>
      <c r="B250" s="2" t="s">
        <v>518</v>
      </c>
      <c r="C250" s="2" t="s">
        <v>519</v>
      </c>
      <c r="D250" s="2" t="s">
        <v>17880</v>
      </c>
      <c r="E250" s="2" t="s">
        <v>610</v>
      </c>
      <c r="F250" s="2">
        <v>25202200</v>
      </c>
      <c r="G250" s="2" t="s">
        <v>19</v>
      </c>
      <c r="H250" s="2">
        <v>1</v>
      </c>
      <c r="I250" s="2">
        <v>11</v>
      </c>
      <c r="J250" s="2">
        <v>10</v>
      </c>
      <c r="K250" s="2">
        <v>1</v>
      </c>
      <c r="L250" s="3">
        <v>1134612532.3199992</v>
      </c>
      <c r="M250" s="2" t="s">
        <v>20</v>
      </c>
      <c r="N250" s="4" t="s">
        <v>17384</v>
      </c>
    </row>
    <row r="251" spans="1:14" x14ac:dyDescent="0.25">
      <c r="A251" s="1" t="s">
        <v>359</v>
      </c>
      <c r="B251" s="2" t="s">
        <v>518</v>
      </c>
      <c r="C251" s="2" t="s">
        <v>519</v>
      </c>
      <c r="D251" s="2" t="s">
        <v>17880</v>
      </c>
      <c r="E251" s="2" t="s">
        <v>610</v>
      </c>
      <c r="F251" s="2">
        <v>25202200</v>
      </c>
      <c r="G251" s="2" t="s">
        <v>19</v>
      </c>
      <c r="H251" s="2">
        <v>1</v>
      </c>
      <c r="I251" s="2">
        <v>11</v>
      </c>
      <c r="J251" s="2">
        <v>10</v>
      </c>
      <c r="K251" s="2">
        <v>1</v>
      </c>
      <c r="L251" s="3">
        <v>2654080470.1900001</v>
      </c>
      <c r="M251" s="2" t="s">
        <v>20</v>
      </c>
      <c r="N251" s="4" t="s">
        <v>17384</v>
      </c>
    </row>
    <row r="252" spans="1:14" x14ac:dyDescent="0.25">
      <c r="A252" s="1" t="s">
        <v>359</v>
      </c>
      <c r="B252" s="2" t="s">
        <v>518</v>
      </c>
      <c r="C252" s="2" t="s">
        <v>519</v>
      </c>
      <c r="D252" s="2" t="s">
        <v>17880</v>
      </c>
      <c r="E252" s="2" t="s">
        <v>610</v>
      </c>
      <c r="F252" s="2">
        <v>25202200</v>
      </c>
      <c r="G252" s="2" t="s">
        <v>19</v>
      </c>
      <c r="H252" s="2">
        <v>1</v>
      </c>
      <c r="I252" s="2">
        <v>11</v>
      </c>
      <c r="J252" s="2">
        <v>10</v>
      </c>
      <c r="K252" s="2">
        <v>1</v>
      </c>
      <c r="L252" s="3">
        <v>382879342</v>
      </c>
      <c r="M252" s="2" t="s">
        <v>20</v>
      </c>
      <c r="N252" s="4" t="s">
        <v>17384</v>
      </c>
    </row>
    <row r="253" spans="1:14" x14ac:dyDescent="0.25">
      <c r="A253" s="1" t="s">
        <v>359</v>
      </c>
      <c r="B253" s="2" t="s">
        <v>518</v>
      </c>
      <c r="C253" s="2" t="s">
        <v>519</v>
      </c>
      <c r="D253" s="2" t="s">
        <v>17880</v>
      </c>
      <c r="E253" s="2" t="s">
        <v>611</v>
      </c>
      <c r="F253" s="2">
        <v>25202200</v>
      </c>
      <c r="G253" s="2" t="s">
        <v>19</v>
      </c>
      <c r="H253" s="2">
        <v>1</v>
      </c>
      <c r="I253" s="2">
        <v>11</v>
      </c>
      <c r="J253" s="2">
        <v>10</v>
      </c>
      <c r="K253" s="2">
        <v>1</v>
      </c>
      <c r="L253" s="3">
        <v>883684193</v>
      </c>
      <c r="M253" s="2" t="s">
        <v>20</v>
      </c>
      <c r="N253" s="4" t="s">
        <v>17384</v>
      </c>
    </row>
    <row r="254" spans="1:14" x14ac:dyDescent="0.25">
      <c r="A254" s="1" t="s">
        <v>359</v>
      </c>
      <c r="B254" s="2" t="s">
        <v>529</v>
      </c>
      <c r="C254" s="2" t="s">
        <v>530</v>
      </c>
      <c r="D254" s="2" t="s">
        <v>17881</v>
      </c>
      <c r="E254" s="2" t="s">
        <v>612</v>
      </c>
      <c r="F254" s="2">
        <v>25191500</v>
      </c>
      <c r="G254" s="2" t="s">
        <v>19</v>
      </c>
      <c r="H254" s="2">
        <v>1</v>
      </c>
      <c r="I254" s="2">
        <v>11</v>
      </c>
      <c r="J254" s="2">
        <v>10</v>
      </c>
      <c r="K254" s="2">
        <v>1</v>
      </c>
      <c r="L254" s="3">
        <v>4216861068.4399996</v>
      </c>
      <c r="M254" s="2" t="s">
        <v>20</v>
      </c>
      <c r="N254" s="4" t="s">
        <v>21</v>
      </c>
    </row>
    <row r="255" spans="1:14" x14ac:dyDescent="0.25">
      <c r="A255" s="1" t="s">
        <v>359</v>
      </c>
      <c r="B255" s="2" t="s">
        <v>491</v>
      </c>
      <c r="C255" s="2" t="s">
        <v>492</v>
      </c>
      <c r="D255" s="2" t="s">
        <v>17878</v>
      </c>
      <c r="E255" s="2" t="s">
        <v>613</v>
      </c>
      <c r="F255" s="2">
        <v>41113118</v>
      </c>
      <c r="G255" s="2" t="s">
        <v>19</v>
      </c>
      <c r="H255" s="2">
        <v>1</v>
      </c>
      <c r="I255" s="2">
        <v>11</v>
      </c>
      <c r="J255" s="2">
        <v>10</v>
      </c>
      <c r="K255" s="2">
        <v>1</v>
      </c>
      <c r="L255" s="3">
        <v>86180625</v>
      </c>
      <c r="M255" s="2" t="s">
        <v>20</v>
      </c>
      <c r="N255" s="4" t="s">
        <v>21</v>
      </c>
    </row>
    <row r="256" spans="1:14" x14ac:dyDescent="0.25">
      <c r="A256" s="1" t="s">
        <v>359</v>
      </c>
      <c r="B256" s="2" t="s">
        <v>151</v>
      </c>
      <c r="C256" s="2" t="s">
        <v>159</v>
      </c>
      <c r="D256" s="2" t="s">
        <v>160</v>
      </c>
      <c r="E256" s="2" t="s">
        <v>18089</v>
      </c>
      <c r="F256" s="2">
        <v>55111601</v>
      </c>
      <c r="G256" s="2" t="s">
        <v>19</v>
      </c>
      <c r="H256" s="2">
        <v>5</v>
      </c>
      <c r="I256" s="2">
        <v>3</v>
      </c>
      <c r="J256" s="2">
        <v>10</v>
      </c>
      <c r="K256" s="2">
        <v>1</v>
      </c>
      <c r="L256" s="3">
        <v>160310710.08000001</v>
      </c>
      <c r="M256" s="2" t="s">
        <v>20</v>
      </c>
      <c r="N256" s="4" t="s">
        <v>21</v>
      </c>
    </row>
    <row r="257" spans="1:15" x14ac:dyDescent="0.25">
      <c r="A257" s="1" t="s">
        <v>359</v>
      </c>
      <c r="B257" s="2" t="s">
        <v>147</v>
      </c>
      <c r="C257" s="2" t="s">
        <v>148</v>
      </c>
      <c r="D257" s="2" t="s">
        <v>149</v>
      </c>
      <c r="E257" s="2" t="s">
        <v>614</v>
      </c>
      <c r="F257" s="2">
        <v>78111809</v>
      </c>
      <c r="G257" s="2" t="s">
        <v>19</v>
      </c>
      <c r="H257" s="2">
        <v>6</v>
      </c>
      <c r="I257" s="2">
        <v>6</v>
      </c>
      <c r="J257" s="2">
        <v>10</v>
      </c>
      <c r="K257" s="2">
        <v>1</v>
      </c>
      <c r="L257" s="3">
        <v>698094.51000000164</v>
      </c>
      <c r="M257" s="2" t="s">
        <v>20</v>
      </c>
      <c r="N257" s="4" t="s">
        <v>17384</v>
      </c>
    </row>
    <row r="258" spans="1:15" x14ac:dyDescent="0.25">
      <c r="A258" s="1" t="s">
        <v>359</v>
      </c>
      <c r="B258" s="2" t="s">
        <v>340</v>
      </c>
      <c r="C258" s="2" t="s">
        <v>341</v>
      </c>
      <c r="D258" s="2" t="s">
        <v>342</v>
      </c>
      <c r="E258" s="2" t="s">
        <v>615</v>
      </c>
      <c r="F258" s="2">
        <v>86111604</v>
      </c>
      <c r="G258" s="2" t="s">
        <v>19</v>
      </c>
      <c r="H258" s="2">
        <v>6</v>
      </c>
      <c r="I258" s="2">
        <v>11</v>
      </c>
      <c r="J258" s="2">
        <v>10</v>
      </c>
      <c r="K258" s="2">
        <v>1</v>
      </c>
      <c r="L258" s="3">
        <v>246765177.34</v>
      </c>
      <c r="M258" s="2" t="s">
        <v>20</v>
      </c>
      <c r="N258" s="4" t="s">
        <v>17385</v>
      </c>
    </row>
    <row r="259" spans="1:15" x14ac:dyDescent="0.25">
      <c r="A259" s="1" t="s">
        <v>359</v>
      </c>
      <c r="B259" s="2" t="s">
        <v>72</v>
      </c>
      <c r="C259" s="2" t="s">
        <v>73</v>
      </c>
      <c r="D259" s="2" t="s">
        <v>74</v>
      </c>
      <c r="E259" s="2" t="s">
        <v>616</v>
      </c>
      <c r="F259" s="2">
        <v>15101506</v>
      </c>
      <c r="G259" s="2" t="s">
        <v>19</v>
      </c>
      <c r="H259" s="2">
        <v>7</v>
      </c>
      <c r="I259" s="2">
        <v>5</v>
      </c>
      <c r="J259" s="2">
        <v>10</v>
      </c>
      <c r="K259" s="2">
        <v>1</v>
      </c>
      <c r="L259" s="3">
        <v>9142989.5999999996</v>
      </c>
      <c r="M259" s="2" t="s">
        <v>20</v>
      </c>
      <c r="N259" s="4" t="s">
        <v>17384</v>
      </c>
    </row>
    <row r="260" spans="1:15" s="6" customFormat="1" x14ac:dyDescent="0.25">
      <c r="A260" s="1" t="s">
        <v>359</v>
      </c>
      <c r="B260" s="2" t="s">
        <v>551</v>
      </c>
      <c r="C260" s="2" t="s">
        <v>551</v>
      </c>
      <c r="D260" s="2" t="s">
        <v>17884</v>
      </c>
      <c r="E260" s="2" t="s">
        <v>18090</v>
      </c>
      <c r="F260" s="2">
        <v>46111600</v>
      </c>
      <c r="G260" s="2" t="s">
        <v>19</v>
      </c>
      <c r="H260" s="2">
        <v>1</v>
      </c>
      <c r="I260" s="2">
        <v>7</v>
      </c>
      <c r="J260" s="2">
        <v>10</v>
      </c>
      <c r="K260" s="2">
        <v>1</v>
      </c>
      <c r="L260" s="3">
        <v>199819448.20000011</v>
      </c>
      <c r="M260" s="2" t="s">
        <v>20</v>
      </c>
      <c r="N260" s="4" t="s">
        <v>17384</v>
      </c>
      <c r="O260"/>
    </row>
    <row r="261" spans="1:15" s="6" customFormat="1" x14ac:dyDescent="0.25">
      <c r="A261" s="1" t="s">
        <v>359</v>
      </c>
      <c r="B261" s="2" t="s">
        <v>162</v>
      </c>
      <c r="C261" s="2" t="s">
        <v>457</v>
      </c>
      <c r="D261" s="2" t="s">
        <v>17868</v>
      </c>
      <c r="E261" s="2" t="s">
        <v>617</v>
      </c>
      <c r="F261" s="2">
        <v>78181800</v>
      </c>
      <c r="G261" s="2" t="s">
        <v>19</v>
      </c>
      <c r="H261" s="2">
        <v>1</v>
      </c>
      <c r="I261" s="2">
        <v>11</v>
      </c>
      <c r="J261" s="2">
        <v>10</v>
      </c>
      <c r="K261" s="2">
        <v>1</v>
      </c>
      <c r="L261" s="3">
        <v>60000000</v>
      </c>
      <c r="M261" s="2" t="s">
        <v>20</v>
      </c>
      <c r="N261" s="4" t="s">
        <v>17384</v>
      </c>
      <c r="O261"/>
    </row>
    <row r="262" spans="1:15" s="6" customFormat="1" x14ac:dyDescent="0.25">
      <c r="A262" s="1" t="s">
        <v>359</v>
      </c>
      <c r="B262" s="2" t="s">
        <v>15</v>
      </c>
      <c r="C262" s="2" t="s">
        <v>618</v>
      </c>
      <c r="D262" s="2" t="s">
        <v>17891</v>
      </c>
      <c r="E262" s="2" t="s">
        <v>619</v>
      </c>
      <c r="F262" s="2">
        <v>49161701</v>
      </c>
      <c r="G262" s="2" t="s">
        <v>19</v>
      </c>
      <c r="H262" s="2">
        <v>1</v>
      </c>
      <c r="I262" s="2">
        <v>5</v>
      </c>
      <c r="J262" s="2">
        <v>10</v>
      </c>
      <c r="K262" s="2">
        <v>1</v>
      </c>
      <c r="L262" s="3">
        <v>2582129.96</v>
      </c>
      <c r="M262" s="2" t="s">
        <v>0</v>
      </c>
      <c r="N262" s="4" t="s">
        <v>21</v>
      </c>
      <c r="O262"/>
    </row>
    <row r="263" spans="1:15" s="6" customFormat="1" x14ac:dyDescent="0.25">
      <c r="A263" s="1" t="s">
        <v>359</v>
      </c>
      <c r="B263" s="2" t="s">
        <v>487</v>
      </c>
      <c r="C263" s="2" t="s">
        <v>620</v>
      </c>
      <c r="D263" s="2" t="s">
        <v>17892</v>
      </c>
      <c r="E263" s="2" t="s">
        <v>621</v>
      </c>
      <c r="F263" s="2">
        <v>46101503</v>
      </c>
      <c r="G263" s="2" t="s">
        <v>19</v>
      </c>
      <c r="H263" s="2">
        <v>1</v>
      </c>
      <c r="I263" s="2">
        <v>5</v>
      </c>
      <c r="J263" s="2">
        <v>10</v>
      </c>
      <c r="K263" s="2">
        <v>2</v>
      </c>
      <c r="L263" s="3">
        <v>100328649.23999999</v>
      </c>
      <c r="M263" s="2" t="s">
        <v>20</v>
      </c>
      <c r="N263" s="4" t="s">
        <v>21</v>
      </c>
      <c r="O263"/>
    </row>
    <row r="264" spans="1:15" s="6" customFormat="1" x14ac:dyDescent="0.25">
      <c r="A264" s="1" t="s">
        <v>359</v>
      </c>
      <c r="B264" s="2" t="s">
        <v>622</v>
      </c>
      <c r="C264" s="2" t="s">
        <v>622</v>
      </c>
      <c r="D264" s="2" t="s">
        <v>17893</v>
      </c>
      <c r="E264" s="2" t="s">
        <v>623</v>
      </c>
      <c r="F264" s="2">
        <v>49221500</v>
      </c>
      <c r="G264" s="2" t="s">
        <v>19</v>
      </c>
      <c r="H264" s="2">
        <v>1</v>
      </c>
      <c r="I264" s="2">
        <v>5</v>
      </c>
      <c r="J264" s="2">
        <v>10</v>
      </c>
      <c r="K264" s="2">
        <v>3</v>
      </c>
      <c r="L264" s="3">
        <v>983970</v>
      </c>
      <c r="M264" s="2" t="s">
        <v>20</v>
      </c>
      <c r="N264" s="4" t="s">
        <v>21</v>
      </c>
      <c r="O264"/>
    </row>
    <row r="265" spans="1:15" x14ac:dyDescent="0.25">
      <c r="A265" s="1" t="s">
        <v>359</v>
      </c>
      <c r="B265" s="2" t="s">
        <v>624</v>
      </c>
      <c r="C265" s="2" t="s">
        <v>625</v>
      </c>
      <c r="D265" s="2" t="s">
        <v>17894</v>
      </c>
      <c r="E265" s="2" t="s">
        <v>626</v>
      </c>
      <c r="F265" s="2">
        <v>49221500</v>
      </c>
      <c r="G265" s="2" t="s">
        <v>19</v>
      </c>
      <c r="H265" s="2">
        <v>1</v>
      </c>
      <c r="I265" s="2">
        <v>5</v>
      </c>
      <c r="J265" s="2">
        <v>10</v>
      </c>
      <c r="K265" s="2">
        <v>2</v>
      </c>
      <c r="L265" s="3">
        <v>7184034</v>
      </c>
      <c r="M265" s="2" t="s">
        <v>20</v>
      </c>
      <c r="N265" s="4" t="s">
        <v>21</v>
      </c>
    </row>
    <row r="266" spans="1:15" s="6" customFormat="1" x14ac:dyDescent="0.25">
      <c r="A266" s="1" t="s">
        <v>359</v>
      </c>
      <c r="B266" s="2" t="s">
        <v>128</v>
      </c>
      <c r="C266" s="2" t="s">
        <v>627</v>
      </c>
      <c r="D266" s="2" t="s">
        <v>17895</v>
      </c>
      <c r="E266" s="2" t="s">
        <v>628</v>
      </c>
      <c r="F266" s="2">
        <v>43232003</v>
      </c>
      <c r="G266" s="2" t="s">
        <v>19</v>
      </c>
      <c r="H266" s="2">
        <v>1</v>
      </c>
      <c r="I266" s="2">
        <v>5</v>
      </c>
      <c r="J266" s="2">
        <v>10</v>
      </c>
      <c r="K266" s="2">
        <v>1</v>
      </c>
      <c r="L266" s="3">
        <v>302884.06</v>
      </c>
      <c r="M266" s="2" t="s">
        <v>20</v>
      </c>
      <c r="N266" s="4" t="s">
        <v>21</v>
      </c>
      <c r="O266"/>
    </row>
    <row r="267" spans="1:15" x14ac:dyDescent="0.25">
      <c r="A267" s="1" t="s">
        <v>359</v>
      </c>
      <c r="B267" s="2" t="s">
        <v>181</v>
      </c>
      <c r="C267" s="2" t="s">
        <v>629</v>
      </c>
      <c r="D267" s="2" t="s">
        <v>17896</v>
      </c>
      <c r="E267" s="2" t="s">
        <v>630</v>
      </c>
      <c r="F267" s="2">
        <v>90151802</v>
      </c>
      <c r="G267" s="2" t="s">
        <v>19</v>
      </c>
      <c r="H267" s="2">
        <v>1</v>
      </c>
      <c r="I267" s="2">
        <v>5</v>
      </c>
      <c r="J267" s="2">
        <v>10</v>
      </c>
      <c r="K267" s="2">
        <v>1</v>
      </c>
      <c r="L267" s="3">
        <v>554939309.01999998</v>
      </c>
      <c r="M267" s="2" t="s">
        <v>20</v>
      </c>
      <c r="N267" s="4" t="s">
        <v>21</v>
      </c>
    </row>
    <row r="268" spans="1:15" x14ac:dyDescent="0.25">
      <c r="A268" s="1" t="s">
        <v>359</v>
      </c>
      <c r="B268" s="2" t="s">
        <v>15</v>
      </c>
      <c r="C268" s="2" t="s">
        <v>618</v>
      </c>
      <c r="D268" s="2" t="s">
        <v>17891</v>
      </c>
      <c r="E268" s="2" t="s">
        <v>631</v>
      </c>
      <c r="F268" s="2">
        <v>49161701</v>
      </c>
      <c r="G268" s="2" t="s">
        <v>19</v>
      </c>
      <c r="H268" s="2">
        <v>1</v>
      </c>
      <c r="I268" s="2">
        <v>5</v>
      </c>
      <c r="J268" s="2">
        <v>10</v>
      </c>
      <c r="K268" s="2">
        <v>2</v>
      </c>
      <c r="L268" s="3">
        <v>7647822.6154548991</v>
      </c>
      <c r="M268" s="2" t="s">
        <v>0</v>
      </c>
      <c r="N268" s="4" t="s">
        <v>21</v>
      </c>
    </row>
    <row r="269" spans="1:15" x14ac:dyDescent="0.25">
      <c r="A269" s="1" t="s">
        <v>359</v>
      </c>
      <c r="B269" s="2" t="s">
        <v>15</v>
      </c>
      <c r="C269" s="2" t="s">
        <v>618</v>
      </c>
      <c r="D269" s="2" t="s">
        <v>17891</v>
      </c>
      <c r="E269" s="2" t="s">
        <v>619</v>
      </c>
      <c r="F269" s="2">
        <v>49161701</v>
      </c>
      <c r="G269" s="2" t="s">
        <v>19</v>
      </c>
      <c r="H269" s="2">
        <v>1</v>
      </c>
      <c r="I269" s="2">
        <v>5</v>
      </c>
      <c r="J269" s="2">
        <v>10</v>
      </c>
      <c r="K269" s="2">
        <v>1</v>
      </c>
      <c r="L269" s="3">
        <v>2646734.63</v>
      </c>
      <c r="M269" s="2" t="s">
        <v>0</v>
      </c>
      <c r="N269" s="4" t="s">
        <v>21</v>
      </c>
    </row>
    <row r="270" spans="1:15" x14ac:dyDescent="0.25">
      <c r="A270" s="1" t="s">
        <v>359</v>
      </c>
      <c r="B270" s="2" t="s">
        <v>15</v>
      </c>
      <c r="C270" s="2" t="s">
        <v>618</v>
      </c>
      <c r="D270" s="2" t="s">
        <v>17891</v>
      </c>
      <c r="E270" s="2" t="s">
        <v>631</v>
      </c>
      <c r="F270" s="2">
        <v>49161701</v>
      </c>
      <c r="G270" s="2" t="s">
        <v>19</v>
      </c>
      <c r="H270" s="2">
        <v>1</v>
      </c>
      <c r="I270" s="2">
        <v>5</v>
      </c>
      <c r="J270" s="2">
        <v>10</v>
      </c>
      <c r="K270" s="2">
        <v>4</v>
      </c>
      <c r="L270" s="3">
        <v>15295645.230909798</v>
      </c>
      <c r="M270" s="2" t="s">
        <v>0</v>
      </c>
      <c r="N270" s="4" t="s">
        <v>21</v>
      </c>
    </row>
    <row r="271" spans="1:15" x14ac:dyDescent="0.25">
      <c r="A271" s="1" t="s">
        <v>359</v>
      </c>
      <c r="B271" s="2" t="s">
        <v>15</v>
      </c>
      <c r="C271" s="2" t="s">
        <v>618</v>
      </c>
      <c r="D271" s="2" t="s">
        <v>17891</v>
      </c>
      <c r="E271" s="2" t="s">
        <v>619</v>
      </c>
      <c r="F271" s="2">
        <v>49161701</v>
      </c>
      <c r="G271" s="2" t="s">
        <v>19</v>
      </c>
      <c r="H271" s="2">
        <v>1</v>
      </c>
      <c r="I271" s="2">
        <v>5</v>
      </c>
      <c r="J271" s="2">
        <v>10</v>
      </c>
      <c r="K271" s="2">
        <v>5</v>
      </c>
      <c r="L271" s="3">
        <v>13233673.179056767</v>
      </c>
      <c r="M271" s="2" t="s">
        <v>0</v>
      </c>
      <c r="N271" s="4" t="s">
        <v>21</v>
      </c>
    </row>
    <row r="272" spans="1:15" x14ac:dyDescent="0.25">
      <c r="A272" s="1" t="s">
        <v>359</v>
      </c>
      <c r="B272" s="2" t="s">
        <v>15</v>
      </c>
      <c r="C272" s="2" t="s">
        <v>618</v>
      </c>
      <c r="D272" s="2" t="s">
        <v>17891</v>
      </c>
      <c r="E272" s="2" t="s">
        <v>632</v>
      </c>
      <c r="F272" s="2">
        <v>49221500</v>
      </c>
      <c r="G272" s="2" t="s">
        <v>19</v>
      </c>
      <c r="H272" s="2">
        <v>1</v>
      </c>
      <c r="I272" s="2">
        <v>5</v>
      </c>
      <c r="J272" s="2">
        <v>10</v>
      </c>
      <c r="K272" s="2">
        <v>1</v>
      </c>
      <c r="L272" s="3">
        <v>4649995.0336438101</v>
      </c>
      <c r="M272" s="2" t="s">
        <v>0</v>
      </c>
      <c r="N272" s="4" t="s">
        <v>21</v>
      </c>
    </row>
    <row r="273" spans="1:14" x14ac:dyDescent="0.25">
      <c r="A273" s="1" t="s">
        <v>359</v>
      </c>
      <c r="B273" s="2" t="s">
        <v>15</v>
      </c>
      <c r="C273" s="2" t="s">
        <v>618</v>
      </c>
      <c r="D273" s="2" t="s">
        <v>17891</v>
      </c>
      <c r="E273" s="2" t="s">
        <v>633</v>
      </c>
      <c r="F273" s="2">
        <v>49221500</v>
      </c>
      <c r="G273" s="2" t="s">
        <v>19</v>
      </c>
      <c r="H273" s="2">
        <v>1</v>
      </c>
      <c r="I273" s="2">
        <v>5</v>
      </c>
      <c r="J273" s="2">
        <v>10</v>
      </c>
      <c r="K273" s="2">
        <v>1</v>
      </c>
      <c r="L273" s="3">
        <v>1943409.8318614829</v>
      </c>
      <c r="M273" s="2" t="s">
        <v>0</v>
      </c>
      <c r="N273" s="4" t="s">
        <v>21</v>
      </c>
    </row>
    <row r="274" spans="1:14" x14ac:dyDescent="0.25">
      <c r="A274" s="1" t="s">
        <v>359</v>
      </c>
      <c r="B274" s="2" t="s">
        <v>15</v>
      </c>
      <c r="C274" s="2" t="s">
        <v>618</v>
      </c>
      <c r="D274" s="2" t="s">
        <v>17891</v>
      </c>
      <c r="E274" s="2" t="s">
        <v>634</v>
      </c>
      <c r="F274" s="2">
        <v>49221500</v>
      </c>
      <c r="G274" s="2" t="s">
        <v>19</v>
      </c>
      <c r="H274" s="2">
        <v>1</v>
      </c>
      <c r="I274" s="2">
        <v>5</v>
      </c>
      <c r="J274" s="2">
        <v>10</v>
      </c>
      <c r="K274" s="2">
        <v>2</v>
      </c>
      <c r="L274" s="3">
        <v>40880034</v>
      </c>
      <c r="M274" s="2" t="s">
        <v>17386</v>
      </c>
      <c r="N274" s="4" t="s">
        <v>21</v>
      </c>
    </row>
    <row r="275" spans="1:14" x14ac:dyDescent="0.25">
      <c r="A275" s="1" t="s">
        <v>359</v>
      </c>
      <c r="B275" s="2" t="s">
        <v>15</v>
      </c>
      <c r="C275" s="2" t="s">
        <v>618</v>
      </c>
      <c r="D275" s="2" t="s">
        <v>17891</v>
      </c>
      <c r="E275" s="2" t="s">
        <v>633</v>
      </c>
      <c r="F275" s="2">
        <v>49221500</v>
      </c>
      <c r="G275" s="2" t="s">
        <v>19</v>
      </c>
      <c r="H275" s="2">
        <v>1</v>
      </c>
      <c r="I275" s="2">
        <v>5</v>
      </c>
      <c r="J275" s="2">
        <v>10</v>
      </c>
      <c r="K275" s="2">
        <v>4</v>
      </c>
      <c r="L275" s="3">
        <v>7773639.3274459317</v>
      </c>
      <c r="M275" s="2" t="s">
        <v>17386</v>
      </c>
      <c r="N275" s="4" t="s">
        <v>21</v>
      </c>
    </row>
    <row r="276" spans="1:14" x14ac:dyDescent="0.25">
      <c r="A276" s="1" t="s">
        <v>359</v>
      </c>
      <c r="B276" s="2" t="s">
        <v>487</v>
      </c>
      <c r="C276" s="2" t="s">
        <v>620</v>
      </c>
      <c r="D276" s="2" t="s">
        <v>17892</v>
      </c>
      <c r="E276" s="2" t="s">
        <v>635</v>
      </c>
      <c r="F276" s="2">
        <v>46101503</v>
      </c>
      <c r="G276" s="2" t="s">
        <v>19</v>
      </c>
      <c r="H276" s="2">
        <v>1</v>
      </c>
      <c r="I276" s="2">
        <v>5</v>
      </c>
      <c r="J276" s="2">
        <v>10</v>
      </c>
      <c r="K276" s="2">
        <v>2</v>
      </c>
      <c r="L276" s="3">
        <v>18508699.440000001</v>
      </c>
      <c r="M276" s="2" t="s">
        <v>20</v>
      </c>
      <c r="N276" s="4" t="s">
        <v>21</v>
      </c>
    </row>
    <row r="277" spans="1:14" x14ac:dyDescent="0.25">
      <c r="A277" s="1" t="s">
        <v>359</v>
      </c>
      <c r="B277" s="2" t="s">
        <v>487</v>
      </c>
      <c r="C277" s="2" t="s">
        <v>620</v>
      </c>
      <c r="D277" s="2" t="s">
        <v>17892</v>
      </c>
      <c r="E277" s="2" t="s">
        <v>636</v>
      </c>
      <c r="F277" s="2">
        <v>46101505</v>
      </c>
      <c r="G277" s="2" t="s">
        <v>19</v>
      </c>
      <c r="H277" s="2">
        <v>1</v>
      </c>
      <c r="I277" s="2">
        <v>5</v>
      </c>
      <c r="J277" s="2">
        <v>10</v>
      </c>
      <c r="K277" s="2">
        <v>1</v>
      </c>
      <c r="L277" s="3">
        <v>3979359.55</v>
      </c>
      <c r="M277" s="2" t="s">
        <v>20</v>
      </c>
      <c r="N277" s="4" t="s">
        <v>21</v>
      </c>
    </row>
    <row r="278" spans="1:14" x14ac:dyDescent="0.25">
      <c r="A278" s="1" t="s">
        <v>359</v>
      </c>
      <c r="B278" s="2" t="s">
        <v>487</v>
      </c>
      <c r="C278" s="2" t="s">
        <v>620</v>
      </c>
      <c r="D278" s="2" t="s">
        <v>17892</v>
      </c>
      <c r="E278" s="2" t="s">
        <v>637</v>
      </c>
      <c r="F278" s="2">
        <v>46101504</v>
      </c>
      <c r="G278" s="2" t="s">
        <v>19</v>
      </c>
      <c r="H278" s="2">
        <v>1</v>
      </c>
      <c r="I278" s="2">
        <v>5</v>
      </c>
      <c r="J278" s="2">
        <v>10</v>
      </c>
      <c r="K278" s="2">
        <v>1</v>
      </c>
      <c r="L278" s="3">
        <v>7403479.7699999996</v>
      </c>
      <c r="M278" s="2" t="s">
        <v>20</v>
      </c>
      <c r="N278" s="4" t="s">
        <v>21</v>
      </c>
    </row>
    <row r="279" spans="1:14" x14ac:dyDescent="0.25">
      <c r="A279" s="1" t="s">
        <v>359</v>
      </c>
      <c r="B279" s="2" t="s">
        <v>622</v>
      </c>
      <c r="C279" s="2" t="s">
        <v>622</v>
      </c>
      <c r="D279" s="2" t="s">
        <v>17893</v>
      </c>
      <c r="E279" s="2" t="s">
        <v>638</v>
      </c>
      <c r="F279" s="2">
        <v>53102900</v>
      </c>
      <c r="G279" s="2" t="s">
        <v>19</v>
      </c>
      <c r="H279" s="2">
        <v>1</v>
      </c>
      <c r="I279" s="2">
        <v>5</v>
      </c>
      <c r="J279" s="2">
        <v>10</v>
      </c>
      <c r="K279" s="2">
        <v>1</v>
      </c>
      <c r="L279" s="3">
        <v>1175850</v>
      </c>
      <c r="M279" s="2" t="s">
        <v>20</v>
      </c>
      <c r="N279" s="4" t="s">
        <v>21</v>
      </c>
    </row>
    <row r="280" spans="1:14" x14ac:dyDescent="0.25">
      <c r="A280" s="1" t="s">
        <v>359</v>
      </c>
      <c r="B280" s="2" t="s">
        <v>622</v>
      </c>
      <c r="C280" s="2" t="s">
        <v>622</v>
      </c>
      <c r="D280" s="2" t="s">
        <v>17893</v>
      </c>
      <c r="E280" s="2" t="s">
        <v>639</v>
      </c>
      <c r="F280" s="2">
        <v>46181535</v>
      </c>
      <c r="G280" s="2" t="s">
        <v>19</v>
      </c>
      <c r="H280" s="2">
        <v>1</v>
      </c>
      <c r="I280" s="2">
        <v>5</v>
      </c>
      <c r="J280" s="2">
        <v>10</v>
      </c>
      <c r="K280" s="2">
        <v>1</v>
      </c>
      <c r="L280" s="3">
        <v>56004</v>
      </c>
      <c r="M280" s="2" t="s">
        <v>20</v>
      </c>
      <c r="N280" s="4" t="s">
        <v>21</v>
      </c>
    </row>
    <row r="281" spans="1:14" x14ac:dyDescent="0.25">
      <c r="A281" s="1" t="s">
        <v>359</v>
      </c>
      <c r="B281" s="2" t="s">
        <v>622</v>
      </c>
      <c r="C281" s="2" t="s">
        <v>622</v>
      </c>
      <c r="D281" s="2" t="s">
        <v>17893</v>
      </c>
      <c r="E281" s="2" t="s">
        <v>640</v>
      </c>
      <c r="F281" s="2">
        <v>53111600</v>
      </c>
      <c r="G281" s="2" t="s">
        <v>19</v>
      </c>
      <c r="H281" s="2">
        <v>1</v>
      </c>
      <c r="I281" s="2">
        <v>5</v>
      </c>
      <c r="J281" s="2">
        <v>10</v>
      </c>
      <c r="K281" s="2">
        <v>3</v>
      </c>
      <c r="L281" s="3">
        <v>2808000</v>
      </c>
      <c r="M281" s="2" t="s">
        <v>20</v>
      </c>
      <c r="N281" s="4" t="s">
        <v>21</v>
      </c>
    </row>
    <row r="282" spans="1:14" x14ac:dyDescent="0.25">
      <c r="A282" s="1" t="s">
        <v>359</v>
      </c>
      <c r="B282" s="2" t="s">
        <v>622</v>
      </c>
      <c r="C282" s="2" t="s">
        <v>622</v>
      </c>
      <c r="D282" s="2" t="s">
        <v>17893</v>
      </c>
      <c r="E282" s="2" t="s">
        <v>641</v>
      </c>
      <c r="F282" s="2">
        <v>53102900</v>
      </c>
      <c r="G282" s="2" t="s">
        <v>19</v>
      </c>
      <c r="H282" s="2">
        <v>1</v>
      </c>
      <c r="I282" s="2">
        <v>5</v>
      </c>
      <c r="J282" s="2">
        <v>10</v>
      </c>
      <c r="K282" s="2">
        <v>3</v>
      </c>
      <c r="L282" s="3">
        <v>2279979</v>
      </c>
      <c r="M282" s="2" t="s">
        <v>20</v>
      </c>
      <c r="N282" s="4" t="s">
        <v>21</v>
      </c>
    </row>
    <row r="283" spans="1:14" x14ac:dyDescent="0.25">
      <c r="A283" s="1" t="s">
        <v>359</v>
      </c>
      <c r="B283" s="2" t="s">
        <v>622</v>
      </c>
      <c r="C283" s="2" t="s">
        <v>622</v>
      </c>
      <c r="D283" s="2" t="s">
        <v>17893</v>
      </c>
      <c r="E283" s="2" t="s">
        <v>642</v>
      </c>
      <c r="F283" s="2">
        <v>53102900</v>
      </c>
      <c r="G283" s="2" t="s">
        <v>19</v>
      </c>
      <c r="H283" s="2">
        <v>1</v>
      </c>
      <c r="I283" s="2">
        <v>5</v>
      </c>
      <c r="J283" s="2">
        <v>10</v>
      </c>
      <c r="K283" s="2">
        <v>3</v>
      </c>
      <c r="L283" s="3">
        <v>1237475.8799999999</v>
      </c>
      <c r="M283" s="2" t="s">
        <v>20</v>
      </c>
      <c r="N283" s="4" t="s">
        <v>21</v>
      </c>
    </row>
    <row r="284" spans="1:14" x14ac:dyDescent="0.25">
      <c r="A284" s="1" t="s">
        <v>359</v>
      </c>
      <c r="B284" s="2" t="s">
        <v>622</v>
      </c>
      <c r="C284" s="2" t="s">
        <v>622</v>
      </c>
      <c r="D284" s="2" t="s">
        <v>17893</v>
      </c>
      <c r="E284" s="2" t="s">
        <v>643</v>
      </c>
      <c r="F284" s="2">
        <v>53111600</v>
      </c>
      <c r="G284" s="2" t="s">
        <v>19</v>
      </c>
      <c r="H284" s="2">
        <v>1</v>
      </c>
      <c r="I284" s="2">
        <v>5</v>
      </c>
      <c r="J284" s="2">
        <v>10</v>
      </c>
      <c r="K284" s="2">
        <v>2</v>
      </c>
      <c r="L284" s="3">
        <v>1000038</v>
      </c>
      <c r="M284" s="2" t="s">
        <v>20</v>
      </c>
      <c r="N284" s="4" t="s">
        <v>21</v>
      </c>
    </row>
    <row r="285" spans="1:14" x14ac:dyDescent="0.25">
      <c r="A285" s="1" t="s">
        <v>359</v>
      </c>
      <c r="B285" s="2" t="s">
        <v>622</v>
      </c>
      <c r="C285" s="2" t="s">
        <v>622</v>
      </c>
      <c r="D285" s="2" t="s">
        <v>17893</v>
      </c>
      <c r="E285" s="2" t="s">
        <v>644</v>
      </c>
      <c r="F285" s="2">
        <v>49221500</v>
      </c>
      <c r="G285" s="2" t="s">
        <v>19</v>
      </c>
      <c r="H285" s="2">
        <v>1</v>
      </c>
      <c r="I285" s="2">
        <v>5</v>
      </c>
      <c r="J285" s="2">
        <v>10</v>
      </c>
      <c r="K285" s="2">
        <v>4</v>
      </c>
      <c r="L285" s="3">
        <v>1119924</v>
      </c>
      <c r="M285" s="2" t="s">
        <v>20</v>
      </c>
      <c r="N285" s="4" t="s">
        <v>21</v>
      </c>
    </row>
    <row r="286" spans="1:14" x14ac:dyDescent="0.25">
      <c r="A286" s="1" t="s">
        <v>359</v>
      </c>
      <c r="B286" s="2" t="s">
        <v>622</v>
      </c>
      <c r="C286" s="2" t="s">
        <v>622</v>
      </c>
      <c r="D286" s="2" t="s">
        <v>17893</v>
      </c>
      <c r="E286" s="2" t="s">
        <v>645</v>
      </c>
      <c r="F286" s="2">
        <v>49161701</v>
      </c>
      <c r="G286" s="2" t="s">
        <v>19</v>
      </c>
      <c r="H286" s="2">
        <v>1</v>
      </c>
      <c r="I286" s="2">
        <v>5</v>
      </c>
      <c r="J286" s="2">
        <v>10</v>
      </c>
      <c r="K286" s="2">
        <v>3</v>
      </c>
      <c r="L286" s="3">
        <v>1140048</v>
      </c>
      <c r="M286" s="2" t="s">
        <v>20</v>
      </c>
      <c r="N286" s="4" t="s">
        <v>21</v>
      </c>
    </row>
    <row r="287" spans="1:14" x14ac:dyDescent="0.25">
      <c r="A287" s="1" t="s">
        <v>359</v>
      </c>
      <c r="B287" s="2" t="s">
        <v>622</v>
      </c>
      <c r="C287" s="2" t="s">
        <v>622</v>
      </c>
      <c r="D287" s="2" t="s">
        <v>17893</v>
      </c>
      <c r="E287" s="2" t="s">
        <v>646</v>
      </c>
      <c r="F287" s="2">
        <v>49221500</v>
      </c>
      <c r="G287" s="2" t="s">
        <v>19</v>
      </c>
      <c r="H287" s="2">
        <v>1</v>
      </c>
      <c r="I287" s="2">
        <v>5</v>
      </c>
      <c r="J287" s="2">
        <v>10</v>
      </c>
      <c r="K287" s="2">
        <v>1</v>
      </c>
      <c r="L287" s="3">
        <v>895986</v>
      </c>
      <c r="M287" s="2" t="s">
        <v>20</v>
      </c>
      <c r="N287" s="4" t="s">
        <v>21</v>
      </c>
    </row>
    <row r="288" spans="1:14" x14ac:dyDescent="0.25">
      <c r="A288" s="1" t="s">
        <v>359</v>
      </c>
      <c r="B288" s="2" t="s">
        <v>622</v>
      </c>
      <c r="C288" s="2" t="s">
        <v>622</v>
      </c>
      <c r="D288" s="2" t="s">
        <v>17893</v>
      </c>
      <c r="E288" s="2" t="s">
        <v>647</v>
      </c>
      <c r="F288" s="2">
        <v>49221500</v>
      </c>
      <c r="G288" s="2" t="s">
        <v>19</v>
      </c>
      <c r="H288" s="2">
        <v>1</v>
      </c>
      <c r="I288" s="2">
        <v>5</v>
      </c>
      <c r="J288" s="2">
        <v>10</v>
      </c>
      <c r="K288" s="2">
        <v>1</v>
      </c>
      <c r="L288" s="3">
        <v>815997</v>
      </c>
      <c r="M288" s="2" t="s">
        <v>20</v>
      </c>
      <c r="N288" s="4" t="s">
        <v>21</v>
      </c>
    </row>
    <row r="289" spans="1:14" x14ac:dyDescent="0.25">
      <c r="A289" s="1" t="s">
        <v>359</v>
      </c>
      <c r="B289" s="2" t="s">
        <v>622</v>
      </c>
      <c r="C289" s="2" t="s">
        <v>622</v>
      </c>
      <c r="D289" s="2" t="s">
        <v>17893</v>
      </c>
      <c r="E289" s="2" t="s">
        <v>648</v>
      </c>
      <c r="F289" s="2">
        <v>49221500</v>
      </c>
      <c r="G289" s="2" t="s">
        <v>19</v>
      </c>
      <c r="H289" s="2">
        <v>1</v>
      </c>
      <c r="I289" s="2">
        <v>5</v>
      </c>
      <c r="J289" s="2">
        <v>10</v>
      </c>
      <c r="K289" s="2">
        <v>1</v>
      </c>
      <c r="L289" s="3">
        <v>767988</v>
      </c>
      <c r="M289" s="2" t="s">
        <v>20</v>
      </c>
      <c r="N289" s="4" t="s">
        <v>21</v>
      </c>
    </row>
    <row r="290" spans="1:14" x14ac:dyDescent="0.25">
      <c r="A290" s="1" t="s">
        <v>359</v>
      </c>
      <c r="B290" s="2" t="s">
        <v>622</v>
      </c>
      <c r="C290" s="2" t="s">
        <v>622</v>
      </c>
      <c r="D290" s="2" t="s">
        <v>17893</v>
      </c>
      <c r="E290" s="2" t="s">
        <v>649</v>
      </c>
      <c r="F290" s="2">
        <v>49221500</v>
      </c>
      <c r="G290" s="2" t="s">
        <v>19</v>
      </c>
      <c r="H290" s="2">
        <v>1</v>
      </c>
      <c r="I290" s="2">
        <v>5</v>
      </c>
      <c r="J290" s="2">
        <v>10</v>
      </c>
      <c r="K290" s="2">
        <v>1</v>
      </c>
      <c r="L290" s="3">
        <v>767988</v>
      </c>
      <c r="M290" s="2" t="s">
        <v>20</v>
      </c>
      <c r="N290" s="4" t="s">
        <v>21</v>
      </c>
    </row>
    <row r="291" spans="1:14" x14ac:dyDescent="0.25">
      <c r="A291" s="1" t="s">
        <v>359</v>
      </c>
      <c r="B291" s="2" t="s">
        <v>622</v>
      </c>
      <c r="C291" s="2" t="s">
        <v>622</v>
      </c>
      <c r="D291" s="2" t="s">
        <v>17893</v>
      </c>
      <c r="E291" s="2" t="s">
        <v>650</v>
      </c>
      <c r="F291" s="2">
        <v>49221500</v>
      </c>
      <c r="G291" s="2" t="s">
        <v>19</v>
      </c>
      <c r="H291" s="2">
        <v>1</v>
      </c>
      <c r="I291" s="2">
        <v>5</v>
      </c>
      <c r="J291" s="2">
        <v>10</v>
      </c>
      <c r="K291" s="2">
        <v>1</v>
      </c>
      <c r="L291" s="3">
        <v>1096017</v>
      </c>
      <c r="M291" s="2" t="s">
        <v>20</v>
      </c>
      <c r="N291" s="4" t="s">
        <v>21</v>
      </c>
    </row>
    <row r="292" spans="1:14" x14ac:dyDescent="0.25">
      <c r="A292" s="1" t="s">
        <v>359</v>
      </c>
      <c r="B292" s="2" t="s">
        <v>622</v>
      </c>
      <c r="C292" s="2" t="s">
        <v>622</v>
      </c>
      <c r="D292" s="2" t="s">
        <v>17893</v>
      </c>
      <c r="E292" s="2" t="s">
        <v>651</v>
      </c>
      <c r="F292" s="2">
        <v>49221500</v>
      </c>
      <c r="G292" s="2" t="s">
        <v>19</v>
      </c>
      <c r="H292" s="2">
        <v>1</v>
      </c>
      <c r="I292" s="2">
        <v>5</v>
      </c>
      <c r="J292" s="2">
        <v>10</v>
      </c>
      <c r="K292" s="2">
        <v>1</v>
      </c>
      <c r="L292" s="3">
        <v>1792011</v>
      </c>
      <c r="M292" s="2" t="s">
        <v>20</v>
      </c>
      <c r="N292" s="4" t="s">
        <v>21</v>
      </c>
    </row>
    <row r="293" spans="1:14" x14ac:dyDescent="0.25">
      <c r="A293" s="1" t="s">
        <v>359</v>
      </c>
      <c r="B293" s="2" t="s">
        <v>622</v>
      </c>
      <c r="C293" s="2" t="s">
        <v>622</v>
      </c>
      <c r="D293" s="2" t="s">
        <v>17893</v>
      </c>
      <c r="E293" s="2" t="s">
        <v>652</v>
      </c>
      <c r="F293" s="2">
        <v>49221500</v>
      </c>
      <c r="G293" s="2" t="s">
        <v>19</v>
      </c>
      <c r="H293" s="2">
        <v>1</v>
      </c>
      <c r="I293" s="2">
        <v>5</v>
      </c>
      <c r="J293" s="2">
        <v>10</v>
      </c>
      <c r="K293" s="2">
        <v>3</v>
      </c>
      <c r="L293" s="3">
        <v>1319994</v>
      </c>
      <c r="M293" s="2" t="s">
        <v>20</v>
      </c>
      <c r="N293" s="4" t="s">
        <v>21</v>
      </c>
    </row>
    <row r="294" spans="1:14" x14ac:dyDescent="0.25">
      <c r="A294" s="1" t="s">
        <v>359</v>
      </c>
      <c r="B294" s="2" t="s">
        <v>622</v>
      </c>
      <c r="C294" s="2" t="s">
        <v>622</v>
      </c>
      <c r="D294" s="2" t="s">
        <v>17893</v>
      </c>
      <c r="E294" s="2" t="s">
        <v>653</v>
      </c>
      <c r="F294" s="2">
        <v>42241806</v>
      </c>
      <c r="G294" s="2" t="s">
        <v>19</v>
      </c>
      <c r="H294" s="2">
        <v>1</v>
      </c>
      <c r="I294" s="2">
        <v>5</v>
      </c>
      <c r="J294" s="2">
        <v>10</v>
      </c>
      <c r="K294" s="2">
        <v>1</v>
      </c>
      <c r="L294" s="3">
        <v>299988</v>
      </c>
      <c r="M294" s="2" t="s">
        <v>20</v>
      </c>
      <c r="N294" s="4" t="s">
        <v>21</v>
      </c>
    </row>
    <row r="295" spans="1:14" x14ac:dyDescent="0.25">
      <c r="A295" s="1" t="s">
        <v>359</v>
      </c>
      <c r="B295" s="2" t="s">
        <v>622</v>
      </c>
      <c r="C295" s="2" t="s">
        <v>622</v>
      </c>
      <c r="D295" s="2" t="s">
        <v>17893</v>
      </c>
      <c r="E295" s="2" t="s">
        <v>654</v>
      </c>
      <c r="F295" s="2">
        <v>42241806</v>
      </c>
      <c r="G295" s="2" t="s">
        <v>19</v>
      </c>
      <c r="H295" s="2">
        <v>1</v>
      </c>
      <c r="I295" s="2">
        <v>5</v>
      </c>
      <c r="J295" s="2">
        <v>10</v>
      </c>
      <c r="K295" s="2">
        <v>1</v>
      </c>
      <c r="L295" s="3">
        <v>120003</v>
      </c>
      <c r="M295" s="2" t="s">
        <v>20</v>
      </c>
      <c r="N295" s="4" t="s">
        <v>21</v>
      </c>
    </row>
    <row r="296" spans="1:14" x14ac:dyDescent="0.25">
      <c r="A296" s="1" t="s">
        <v>359</v>
      </c>
      <c r="B296" s="2" t="s">
        <v>622</v>
      </c>
      <c r="C296" s="2" t="s">
        <v>622</v>
      </c>
      <c r="D296" s="2" t="s">
        <v>17893</v>
      </c>
      <c r="E296" s="2" t="s">
        <v>655</v>
      </c>
      <c r="F296" s="2">
        <v>42241806</v>
      </c>
      <c r="G296" s="2" t="s">
        <v>19</v>
      </c>
      <c r="H296" s="2">
        <v>1</v>
      </c>
      <c r="I296" s="2">
        <v>5</v>
      </c>
      <c r="J296" s="2">
        <v>10</v>
      </c>
      <c r="K296" s="2">
        <v>1</v>
      </c>
      <c r="L296" s="3">
        <v>391989</v>
      </c>
      <c r="M296" s="2" t="s">
        <v>20</v>
      </c>
      <c r="N296" s="4" t="s">
        <v>21</v>
      </c>
    </row>
    <row r="297" spans="1:14" x14ac:dyDescent="0.25">
      <c r="A297" s="1" t="s">
        <v>359</v>
      </c>
      <c r="B297" s="2" t="s">
        <v>622</v>
      </c>
      <c r="C297" s="2" t="s">
        <v>622</v>
      </c>
      <c r="D297" s="2" t="s">
        <v>17893</v>
      </c>
      <c r="E297" s="2" t="s">
        <v>656</v>
      </c>
      <c r="F297" s="2">
        <v>42241806</v>
      </c>
      <c r="G297" s="2" t="s">
        <v>19</v>
      </c>
      <c r="H297" s="2">
        <v>1</v>
      </c>
      <c r="I297" s="2">
        <v>5</v>
      </c>
      <c r="J297" s="2">
        <v>10</v>
      </c>
      <c r="K297" s="2">
        <v>1</v>
      </c>
      <c r="L297" s="3">
        <v>316017</v>
      </c>
      <c r="M297" s="2" t="s">
        <v>20</v>
      </c>
      <c r="N297" s="4" t="s">
        <v>21</v>
      </c>
    </row>
    <row r="298" spans="1:14" x14ac:dyDescent="0.25">
      <c r="A298" s="1" t="s">
        <v>359</v>
      </c>
      <c r="B298" s="2" t="s">
        <v>624</v>
      </c>
      <c r="C298" s="2" t="s">
        <v>625</v>
      </c>
      <c r="D298" s="2" t="s">
        <v>17894</v>
      </c>
      <c r="E298" s="2" t="s">
        <v>626</v>
      </c>
      <c r="F298" s="2">
        <v>49221500</v>
      </c>
      <c r="G298" s="2" t="s">
        <v>19</v>
      </c>
      <c r="H298" s="2">
        <v>1</v>
      </c>
      <c r="I298" s="2">
        <v>5</v>
      </c>
      <c r="J298" s="2">
        <v>10</v>
      </c>
      <c r="K298" s="2">
        <v>1</v>
      </c>
      <c r="L298" s="3">
        <v>2623609.38</v>
      </c>
      <c r="M298" s="2" t="s">
        <v>20</v>
      </c>
      <c r="N298" s="4" t="s">
        <v>21</v>
      </c>
    </row>
    <row r="299" spans="1:14" x14ac:dyDescent="0.25">
      <c r="A299" s="1" t="s">
        <v>359</v>
      </c>
      <c r="B299" s="2" t="s">
        <v>624</v>
      </c>
      <c r="C299" s="2" t="s">
        <v>625</v>
      </c>
      <c r="D299" s="2" t="s">
        <v>17894</v>
      </c>
      <c r="E299" s="2" t="s">
        <v>626</v>
      </c>
      <c r="F299" s="2">
        <v>49221500</v>
      </c>
      <c r="G299" s="2" t="s">
        <v>19</v>
      </c>
      <c r="H299" s="2">
        <v>1</v>
      </c>
      <c r="I299" s="2">
        <v>5</v>
      </c>
      <c r="J299" s="2">
        <v>10</v>
      </c>
      <c r="K299" s="2">
        <v>1</v>
      </c>
      <c r="L299" s="3">
        <v>2211534</v>
      </c>
      <c r="M299" s="2" t="s">
        <v>20</v>
      </c>
      <c r="N299" s="4" t="s">
        <v>21</v>
      </c>
    </row>
    <row r="300" spans="1:14" x14ac:dyDescent="0.25">
      <c r="A300" s="1" t="s">
        <v>359</v>
      </c>
      <c r="B300" s="2" t="s">
        <v>32</v>
      </c>
      <c r="C300" s="2" t="s">
        <v>33</v>
      </c>
      <c r="D300" s="2" t="s">
        <v>34</v>
      </c>
      <c r="E300" s="2" t="s">
        <v>377</v>
      </c>
      <c r="F300" s="2">
        <v>43211503</v>
      </c>
      <c r="G300" s="2" t="s">
        <v>19</v>
      </c>
      <c r="H300" s="2">
        <v>2</v>
      </c>
      <c r="I300" s="2">
        <v>5</v>
      </c>
      <c r="J300" s="2">
        <v>10</v>
      </c>
      <c r="K300" s="2">
        <v>1</v>
      </c>
      <c r="L300" s="3">
        <v>861000</v>
      </c>
      <c r="M300" s="2" t="s">
        <v>0</v>
      </c>
      <c r="N300" s="4" t="s">
        <v>21</v>
      </c>
    </row>
    <row r="301" spans="1:14" x14ac:dyDescent="0.25">
      <c r="A301" s="1" t="s">
        <v>359</v>
      </c>
      <c r="B301" s="2" t="s">
        <v>518</v>
      </c>
      <c r="C301" s="2" t="s">
        <v>519</v>
      </c>
      <c r="D301" s="2" t="s">
        <v>17880</v>
      </c>
      <c r="E301" s="2" t="s">
        <v>18091</v>
      </c>
      <c r="F301" s="2" t="s">
        <v>536</v>
      </c>
      <c r="G301" s="2" t="s">
        <v>511</v>
      </c>
      <c r="H301" s="2">
        <v>1</v>
      </c>
      <c r="I301" s="2">
        <v>5</v>
      </c>
      <c r="J301" s="2">
        <v>10</v>
      </c>
      <c r="K301" s="2">
        <v>1</v>
      </c>
      <c r="L301" s="3">
        <v>25358352.720000003</v>
      </c>
      <c r="M301" s="2" t="s">
        <v>0</v>
      </c>
      <c r="N301" s="4" t="s">
        <v>21</v>
      </c>
    </row>
    <row r="302" spans="1:14" x14ac:dyDescent="0.25">
      <c r="A302" s="1" t="s">
        <v>359</v>
      </c>
      <c r="B302" s="2" t="s">
        <v>518</v>
      </c>
      <c r="C302" s="2" t="s">
        <v>519</v>
      </c>
      <c r="D302" s="2" t="s">
        <v>17880</v>
      </c>
      <c r="E302" s="2" t="s">
        <v>657</v>
      </c>
      <c r="F302" s="2" t="s">
        <v>658</v>
      </c>
      <c r="G302" s="2" t="s">
        <v>19</v>
      </c>
      <c r="H302" s="2">
        <v>1</v>
      </c>
      <c r="I302" s="2">
        <v>11</v>
      </c>
      <c r="J302" s="2">
        <v>10</v>
      </c>
      <c r="K302" s="2">
        <v>1</v>
      </c>
      <c r="L302" s="3">
        <v>1110669779.3899999</v>
      </c>
      <c r="M302" s="2" t="s">
        <v>20</v>
      </c>
      <c r="N302" s="4" t="s">
        <v>17384</v>
      </c>
    </row>
    <row r="303" spans="1:14" x14ac:dyDescent="0.25">
      <c r="A303" s="1" t="s">
        <v>359</v>
      </c>
      <c r="B303" s="2" t="s">
        <v>28</v>
      </c>
      <c r="C303" s="2" t="s">
        <v>659</v>
      </c>
      <c r="D303" s="2" t="s">
        <v>17897</v>
      </c>
      <c r="E303" s="2" t="s">
        <v>660</v>
      </c>
      <c r="F303" s="2">
        <v>46182000</v>
      </c>
      <c r="G303" s="2" t="s">
        <v>19</v>
      </c>
      <c r="H303" s="2">
        <v>2</v>
      </c>
      <c r="I303" s="2">
        <v>6</v>
      </c>
      <c r="J303" s="2">
        <v>10</v>
      </c>
      <c r="K303" s="2">
        <v>1</v>
      </c>
      <c r="L303" s="3">
        <v>11068047.68</v>
      </c>
      <c r="M303" s="2" t="s">
        <v>20</v>
      </c>
      <c r="N303" s="4" t="s">
        <v>21</v>
      </c>
    </row>
    <row r="304" spans="1:14" x14ac:dyDescent="0.25">
      <c r="A304" s="1" t="s">
        <v>359</v>
      </c>
      <c r="B304" s="2" t="s">
        <v>378</v>
      </c>
      <c r="C304" s="2" t="s">
        <v>661</v>
      </c>
      <c r="D304" s="2" t="s">
        <v>17898</v>
      </c>
      <c r="E304" s="2" t="s">
        <v>662</v>
      </c>
      <c r="F304" s="2">
        <v>22101700</v>
      </c>
      <c r="G304" s="2" t="s">
        <v>19</v>
      </c>
      <c r="H304" s="2">
        <v>2</v>
      </c>
      <c r="I304" s="2">
        <v>6</v>
      </c>
      <c r="J304" s="2">
        <v>10</v>
      </c>
      <c r="K304" s="2">
        <v>2</v>
      </c>
      <c r="L304" s="3">
        <v>5325797.12</v>
      </c>
      <c r="M304" s="2" t="s">
        <v>20</v>
      </c>
      <c r="N304" s="4" t="s">
        <v>21</v>
      </c>
    </row>
    <row r="305" spans="1:14" x14ac:dyDescent="0.25">
      <c r="A305" s="1" t="s">
        <v>359</v>
      </c>
      <c r="B305" s="2" t="s">
        <v>497</v>
      </c>
      <c r="C305" s="2" t="s">
        <v>498</v>
      </c>
      <c r="D305" s="2" t="s">
        <v>17879</v>
      </c>
      <c r="E305" s="2" t="s">
        <v>663</v>
      </c>
      <c r="F305" s="2">
        <v>41113104</v>
      </c>
      <c r="G305" s="2" t="s">
        <v>19</v>
      </c>
      <c r="H305" s="2">
        <v>2</v>
      </c>
      <c r="I305" s="2">
        <v>6</v>
      </c>
      <c r="J305" s="2">
        <v>10</v>
      </c>
      <c r="K305" s="2">
        <v>2</v>
      </c>
      <c r="L305" s="3">
        <v>22534994.300000001</v>
      </c>
      <c r="M305" s="2" t="s">
        <v>20</v>
      </c>
      <c r="N305" s="4" t="s">
        <v>21</v>
      </c>
    </row>
    <row r="306" spans="1:14" x14ac:dyDescent="0.25">
      <c r="A306" s="1" t="s">
        <v>359</v>
      </c>
      <c r="B306" s="2" t="s">
        <v>76</v>
      </c>
      <c r="C306" s="2" t="s">
        <v>83</v>
      </c>
      <c r="D306" s="2" t="s">
        <v>84</v>
      </c>
      <c r="E306" s="2" t="s">
        <v>664</v>
      </c>
      <c r="F306" s="2">
        <v>41101500</v>
      </c>
      <c r="G306" s="2" t="s">
        <v>19</v>
      </c>
      <c r="H306" s="2">
        <v>2</v>
      </c>
      <c r="I306" s="2">
        <v>6</v>
      </c>
      <c r="J306" s="2">
        <v>10</v>
      </c>
      <c r="K306" s="2">
        <v>80</v>
      </c>
      <c r="L306" s="3">
        <v>2944000</v>
      </c>
      <c r="M306" s="2" t="s">
        <v>20</v>
      </c>
      <c r="N306" s="4" t="s">
        <v>21</v>
      </c>
    </row>
    <row r="307" spans="1:14" x14ac:dyDescent="0.25">
      <c r="A307" s="1" t="s">
        <v>359</v>
      </c>
      <c r="B307" s="2" t="s">
        <v>76</v>
      </c>
      <c r="C307" s="2" t="s">
        <v>83</v>
      </c>
      <c r="D307" s="2" t="s">
        <v>84</v>
      </c>
      <c r="E307" s="2" t="s">
        <v>665</v>
      </c>
      <c r="F307" s="2">
        <v>41101500</v>
      </c>
      <c r="G307" s="2" t="s">
        <v>19</v>
      </c>
      <c r="H307" s="2">
        <v>2</v>
      </c>
      <c r="I307" s="2">
        <v>6</v>
      </c>
      <c r="J307" s="2">
        <v>10</v>
      </c>
      <c r="K307" s="2">
        <v>80</v>
      </c>
      <c r="L307" s="3">
        <v>2950416</v>
      </c>
      <c r="M307" s="2" t="s">
        <v>20</v>
      </c>
      <c r="N307" s="4" t="s">
        <v>21</v>
      </c>
    </row>
    <row r="308" spans="1:14" x14ac:dyDescent="0.25">
      <c r="A308" s="1" t="s">
        <v>359</v>
      </c>
      <c r="B308" s="2" t="s">
        <v>113</v>
      </c>
      <c r="C308" s="2" t="s">
        <v>113</v>
      </c>
      <c r="D308" s="2" t="s">
        <v>114</v>
      </c>
      <c r="E308" s="2" t="s">
        <v>666</v>
      </c>
      <c r="F308" s="2">
        <v>40141900</v>
      </c>
      <c r="G308" s="2" t="s">
        <v>19</v>
      </c>
      <c r="H308" s="2">
        <v>2</v>
      </c>
      <c r="I308" s="2">
        <v>6</v>
      </c>
      <c r="J308" s="2">
        <v>10</v>
      </c>
      <c r="K308" s="2">
        <v>12</v>
      </c>
      <c r="L308" s="3">
        <v>7544211.8399999999</v>
      </c>
      <c r="M308" s="2" t="s">
        <v>20</v>
      </c>
      <c r="N308" s="4" t="s">
        <v>21</v>
      </c>
    </row>
    <row r="309" spans="1:14" x14ac:dyDescent="0.25">
      <c r="A309" s="1" t="s">
        <v>359</v>
      </c>
      <c r="B309" s="2" t="s">
        <v>162</v>
      </c>
      <c r="C309" s="2" t="s">
        <v>457</v>
      </c>
      <c r="D309" s="2" t="s">
        <v>17868</v>
      </c>
      <c r="E309" s="2" t="s">
        <v>667</v>
      </c>
      <c r="F309" s="2">
        <v>78181900</v>
      </c>
      <c r="G309" s="2" t="s">
        <v>19</v>
      </c>
      <c r="H309" s="2">
        <v>1</v>
      </c>
      <c r="I309" s="2">
        <v>11</v>
      </c>
      <c r="J309" s="2">
        <v>10</v>
      </c>
      <c r="K309" s="2">
        <v>1</v>
      </c>
      <c r="L309" s="3">
        <v>164057202</v>
      </c>
      <c r="M309" s="2" t="s">
        <v>20</v>
      </c>
      <c r="N309" s="4" t="s">
        <v>21</v>
      </c>
    </row>
    <row r="310" spans="1:14" x14ac:dyDescent="0.25">
      <c r="A310" s="1" t="s">
        <v>359</v>
      </c>
      <c r="B310" s="2" t="s">
        <v>491</v>
      </c>
      <c r="C310" s="2" t="s">
        <v>492</v>
      </c>
      <c r="D310" s="2" t="s">
        <v>17878</v>
      </c>
      <c r="E310" s="2" t="s">
        <v>668</v>
      </c>
      <c r="F310" s="2">
        <v>46101800</v>
      </c>
      <c r="G310" s="2" t="s">
        <v>19</v>
      </c>
      <c r="H310" s="2">
        <v>3</v>
      </c>
      <c r="I310" s="2">
        <v>9</v>
      </c>
      <c r="J310" s="2">
        <v>10</v>
      </c>
      <c r="K310" s="2">
        <v>1</v>
      </c>
      <c r="L310" s="3">
        <v>41513733</v>
      </c>
      <c r="M310" s="2" t="s">
        <v>20</v>
      </c>
      <c r="N310" s="4" t="s">
        <v>21</v>
      </c>
    </row>
    <row r="311" spans="1:14" x14ac:dyDescent="0.25">
      <c r="A311" s="1" t="s">
        <v>359</v>
      </c>
      <c r="B311" s="2" t="s">
        <v>139</v>
      </c>
      <c r="C311" s="2" t="s">
        <v>581</v>
      </c>
      <c r="D311" s="2" t="s">
        <v>17887</v>
      </c>
      <c r="E311" s="2" t="s">
        <v>669</v>
      </c>
      <c r="F311" s="2">
        <v>78141805</v>
      </c>
      <c r="G311" s="2" t="s">
        <v>19</v>
      </c>
      <c r="H311" s="2">
        <v>3</v>
      </c>
      <c r="I311" s="2">
        <v>6</v>
      </c>
      <c r="J311" s="2">
        <v>10</v>
      </c>
      <c r="K311" s="2">
        <v>1</v>
      </c>
      <c r="L311" s="3">
        <v>42426665.57</v>
      </c>
      <c r="M311" s="2" t="s">
        <v>20</v>
      </c>
      <c r="N311" s="4" t="s">
        <v>21</v>
      </c>
    </row>
    <row r="312" spans="1:14" x14ac:dyDescent="0.25">
      <c r="A312" s="1" t="s">
        <v>359</v>
      </c>
      <c r="B312" s="2" t="s">
        <v>72</v>
      </c>
      <c r="C312" s="2" t="s">
        <v>73</v>
      </c>
      <c r="D312" s="2" t="s">
        <v>74</v>
      </c>
      <c r="E312" s="2" t="s">
        <v>670</v>
      </c>
      <c r="F312" s="2">
        <v>15101504</v>
      </c>
      <c r="G312" s="2" t="s">
        <v>19</v>
      </c>
      <c r="H312" s="2">
        <v>3</v>
      </c>
      <c r="I312" s="2">
        <v>6</v>
      </c>
      <c r="J312" s="2">
        <v>10</v>
      </c>
      <c r="K312" s="2">
        <v>1</v>
      </c>
      <c r="L312" s="3">
        <v>13021167.65</v>
      </c>
      <c r="M312" s="2" t="s">
        <v>20</v>
      </c>
      <c r="N312" s="4" t="s">
        <v>21</v>
      </c>
    </row>
    <row r="313" spans="1:14" x14ac:dyDescent="0.25">
      <c r="A313" s="1" t="s">
        <v>359</v>
      </c>
      <c r="B313" s="2" t="s">
        <v>529</v>
      </c>
      <c r="C313" s="2" t="s">
        <v>530</v>
      </c>
      <c r="D313" s="2" t="s">
        <v>17881</v>
      </c>
      <c r="E313" s="2" t="s">
        <v>671</v>
      </c>
      <c r="F313" s="2">
        <v>25191500</v>
      </c>
      <c r="G313" s="2" t="s">
        <v>19</v>
      </c>
      <c r="H313" s="2">
        <v>2</v>
      </c>
      <c r="I313" s="2">
        <v>11</v>
      </c>
      <c r="J313" s="2">
        <v>10</v>
      </c>
      <c r="K313" s="2">
        <v>1</v>
      </c>
      <c r="L313" s="3">
        <v>5744480</v>
      </c>
      <c r="M313" s="2" t="s">
        <v>20</v>
      </c>
      <c r="N313" s="4" t="s">
        <v>21</v>
      </c>
    </row>
    <row r="314" spans="1:14" x14ac:dyDescent="0.25">
      <c r="A314" s="1" t="s">
        <v>359</v>
      </c>
      <c r="B314" s="2" t="s">
        <v>551</v>
      </c>
      <c r="C314" s="2" t="s">
        <v>551</v>
      </c>
      <c r="D314" s="2" t="s">
        <v>17884</v>
      </c>
      <c r="E314" s="2" t="s">
        <v>563</v>
      </c>
      <c r="F314" s="2">
        <v>46111600</v>
      </c>
      <c r="G314" s="2" t="s">
        <v>19</v>
      </c>
      <c r="H314" s="2">
        <v>1</v>
      </c>
      <c r="I314" s="2">
        <v>7</v>
      </c>
      <c r="J314" s="2">
        <v>10</v>
      </c>
      <c r="K314" s="2">
        <v>1</v>
      </c>
      <c r="L314" s="3">
        <v>76261655.930000007</v>
      </c>
      <c r="M314" s="2" t="s">
        <v>20</v>
      </c>
      <c r="N314" s="4" t="s">
        <v>17384</v>
      </c>
    </row>
    <row r="315" spans="1:14" x14ac:dyDescent="0.25">
      <c r="A315" s="1" t="s">
        <v>359</v>
      </c>
      <c r="B315" s="2" t="s">
        <v>551</v>
      </c>
      <c r="C315" s="2" t="s">
        <v>551</v>
      </c>
      <c r="D315" s="2" t="s">
        <v>17884</v>
      </c>
      <c r="E315" s="2" t="s">
        <v>563</v>
      </c>
      <c r="F315" s="2">
        <v>46111600</v>
      </c>
      <c r="G315" s="2" t="s">
        <v>19</v>
      </c>
      <c r="H315" s="2">
        <v>1</v>
      </c>
      <c r="I315" s="2">
        <v>7</v>
      </c>
      <c r="J315" s="2">
        <v>10</v>
      </c>
      <c r="K315" s="2">
        <v>1</v>
      </c>
      <c r="L315" s="3">
        <v>125759697.33</v>
      </c>
      <c r="M315" s="2" t="s">
        <v>20</v>
      </c>
      <c r="N315" s="4" t="s">
        <v>17384</v>
      </c>
    </row>
    <row r="316" spans="1:14" x14ac:dyDescent="0.25">
      <c r="A316" s="1" t="s">
        <v>359</v>
      </c>
      <c r="B316" s="2" t="s">
        <v>551</v>
      </c>
      <c r="C316" s="2" t="s">
        <v>551</v>
      </c>
      <c r="D316" s="2" t="s">
        <v>17884</v>
      </c>
      <c r="E316" s="2" t="s">
        <v>563</v>
      </c>
      <c r="F316" s="2">
        <v>46111600</v>
      </c>
      <c r="G316" s="2" t="s">
        <v>19</v>
      </c>
      <c r="H316" s="2">
        <v>1</v>
      </c>
      <c r="I316" s="2">
        <v>7</v>
      </c>
      <c r="J316" s="2">
        <v>10</v>
      </c>
      <c r="K316" s="2">
        <v>1</v>
      </c>
      <c r="L316" s="3">
        <v>66231083.880000003</v>
      </c>
      <c r="M316" s="2" t="s">
        <v>20</v>
      </c>
      <c r="N316" s="4" t="s">
        <v>17384</v>
      </c>
    </row>
    <row r="317" spans="1:14" x14ac:dyDescent="0.25">
      <c r="A317" s="1" t="s">
        <v>359</v>
      </c>
      <c r="B317" s="2" t="s">
        <v>622</v>
      </c>
      <c r="C317" s="2" t="s">
        <v>622</v>
      </c>
      <c r="D317" s="2" t="s">
        <v>17893</v>
      </c>
      <c r="E317" s="2" t="s">
        <v>672</v>
      </c>
      <c r="F317" s="2">
        <v>53102701</v>
      </c>
      <c r="G317" s="2" t="s">
        <v>19</v>
      </c>
      <c r="H317" s="2">
        <v>4</v>
      </c>
      <c r="I317" s="2">
        <v>6</v>
      </c>
      <c r="J317" s="2">
        <v>10</v>
      </c>
      <c r="K317" s="2">
        <v>1116</v>
      </c>
      <c r="L317" s="3">
        <v>958356351</v>
      </c>
      <c r="M317" s="2" t="s">
        <v>0</v>
      </c>
      <c r="N317" s="4" t="s">
        <v>21</v>
      </c>
    </row>
    <row r="318" spans="1:14" x14ac:dyDescent="0.25">
      <c r="A318" s="1" t="s">
        <v>359</v>
      </c>
      <c r="B318" s="2" t="s">
        <v>113</v>
      </c>
      <c r="C318" s="2" t="s">
        <v>113</v>
      </c>
      <c r="D318" s="2" t="s">
        <v>114</v>
      </c>
      <c r="E318" s="2" t="s">
        <v>673</v>
      </c>
      <c r="F318" s="2">
        <v>53102701</v>
      </c>
      <c r="G318" s="2" t="s">
        <v>19</v>
      </c>
      <c r="H318" s="2">
        <v>4</v>
      </c>
      <c r="I318" s="2">
        <v>6</v>
      </c>
      <c r="J318" s="2">
        <v>10</v>
      </c>
      <c r="K318" s="2">
        <v>114</v>
      </c>
      <c r="L318" s="3">
        <v>280873319.60000002</v>
      </c>
      <c r="M318" s="2" t="s">
        <v>0</v>
      </c>
      <c r="N318" s="4" t="s">
        <v>21</v>
      </c>
    </row>
    <row r="319" spans="1:14" x14ac:dyDescent="0.25">
      <c r="A319" s="1" t="s">
        <v>359</v>
      </c>
      <c r="B319" s="2" t="s">
        <v>113</v>
      </c>
      <c r="C319" s="2" t="s">
        <v>113</v>
      </c>
      <c r="D319" s="2" t="s">
        <v>114</v>
      </c>
      <c r="E319" s="2" t="s">
        <v>674</v>
      </c>
      <c r="F319" s="2">
        <v>53102701</v>
      </c>
      <c r="G319" s="2" t="s">
        <v>19</v>
      </c>
      <c r="H319" s="2">
        <v>4</v>
      </c>
      <c r="I319" s="2">
        <v>6</v>
      </c>
      <c r="J319" s="2">
        <v>10</v>
      </c>
      <c r="K319" s="2">
        <v>100</v>
      </c>
      <c r="L319" s="3">
        <v>219350000</v>
      </c>
      <c r="M319" s="2" t="s">
        <v>0</v>
      </c>
      <c r="N319" s="4" t="s">
        <v>21</v>
      </c>
    </row>
    <row r="320" spans="1:14" x14ac:dyDescent="0.25">
      <c r="A320" s="1" t="s">
        <v>359</v>
      </c>
      <c r="B320" s="2" t="s">
        <v>113</v>
      </c>
      <c r="C320" s="2" t="s">
        <v>113</v>
      </c>
      <c r="D320" s="2" t="s">
        <v>114</v>
      </c>
      <c r="E320" s="2" t="s">
        <v>675</v>
      </c>
      <c r="F320" s="2">
        <v>53102701</v>
      </c>
      <c r="G320" s="2" t="s">
        <v>19</v>
      </c>
      <c r="H320" s="2">
        <v>4</v>
      </c>
      <c r="I320" s="2">
        <v>6</v>
      </c>
      <c r="J320" s="2">
        <v>10</v>
      </c>
      <c r="K320" s="2">
        <v>5</v>
      </c>
      <c r="L320" s="3">
        <v>55391000</v>
      </c>
      <c r="M320" s="2" t="s">
        <v>0</v>
      </c>
      <c r="N320" s="4" t="s">
        <v>21</v>
      </c>
    </row>
    <row r="321" spans="1:14" x14ac:dyDescent="0.25">
      <c r="A321" s="1" t="s">
        <v>359</v>
      </c>
      <c r="B321" s="2" t="s">
        <v>497</v>
      </c>
      <c r="C321" s="2" t="s">
        <v>676</v>
      </c>
      <c r="D321" s="2" t="s">
        <v>17899</v>
      </c>
      <c r="E321" s="2" t="s">
        <v>677</v>
      </c>
      <c r="F321" s="2">
        <v>42142905</v>
      </c>
      <c r="G321" s="2" t="s">
        <v>19</v>
      </c>
      <c r="H321" s="2">
        <v>4</v>
      </c>
      <c r="I321" s="2">
        <v>6</v>
      </c>
      <c r="J321" s="2">
        <v>10</v>
      </c>
      <c r="K321" s="2">
        <v>243</v>
      </c>
      <c r="L321" s="3">
        <v>148577694.12</v>
      </c>
      <c r="M321" s="2" t="s">
        <v>0</v>
      </c>
      <c r="N321" s="4" t="s">
        <v>21</v>
      </c>
    </row>
    <row r="322" spans="1:14" x14ac:dyDescent="0.25">
      <c r="A322" s="1" t="s">
        <v>359</v>
      </c>
      <c r="B322" s="2" t="s">
        <v>151</v>
      </c>
      <c r="C322" s="2" t="s">
        <v>159</v>
      </c>
      <c r="D322" s="2" t="s">
        <v>160</v>
      </c>
      <c r="E322" s="2" t="s">
        <v>678</v>
      </c>
      <c r="F322" s="2" t="s">
        <v>679</v>
      </c>
      <c r="G322" s="2" t="s">
        <v>19</v>
      </c>
      <c r="H322" s="2">
        <v>4</v>
      </c>
      <c r="I322" s="2">
        <v>6</v>
      </c>
      <c r="J322" s="2">
        <v>10</v>
      </c>
      <c r="K322" s="2">
        <v>1</v>
      </c>
      <c r="L322" s="3">
        <v>7830391.5</v>
      </c>
      <c r="M322" s="2" t="s">
        <v>20</v>
      </c>
      <c r="N322" s="4" t="s">
        <v>21</v>
      </c>
    </row>
    <row r="323" spans="1:14" x14ac:dyDescent="0.25">
      <c r="A323" s="1" t="s">
        <v>359</v>
      </c>
      <c r="B323" s="2" t="s">
        <v>151</v>
      </c>
      <c r="C323" s="2" t="s">
        <v>159</v>
      </c>
      <c r="D323" s="2" t="s">
        <v>160</v>
      </c>
      <c r="E323" s="2" t="s">
        <v>680</v>
      </c>
      <c r="F323" s="2">
        <v>43231505</v>
      </c>
      <c r="G323" s="2" t="s">
        <v>19</v>
      </c>
      <c r="H323" s="2">
        <v>4</v>
      </c>
      <c r="I323" s="2">
        <v>6</v>
      </c>
      <c r="J323" s="2">
        <v>10</v>
      </c>
      <c r="K323" s="2">
        <v>1</v>
      </c>
      <c r="L323" s="3">
        <v>61883680</v>
      </c>
      <c r="M323" s="2" t="s">
        <v>20</v>
      </c>
      <c r="N323" s="4" t="s">
        <v>21</v>
      </c>
    </row>
    <row r="324" spans="1:14" x14ac:dyDescent="0.25">
      <c r="A324" s="1" t="s">
        <v>359</v>
      </c>
      <c r="B324" s="2" t="s">
        <v>162</v>
      </c>
      <c r="C324" s="2" t="s">
        <v>457</v>
      </c>
      <c r="D324" s="2" t="s">
        <v>17868</v>
      </c>
      <c r="E324" s="2" t="s">
        <v>681</v>
      </c>
      <c r="F324" s="2">
        <v>78181800</v>
      </c>
      <c r="G324" s="2" t="s">
        <v>19</v>
      </c>
      <c r="H324" s="2">
        <v>1</v>
      </c>
      <c r="I324" s="2">
        <v>11</v>
      </c>
      <c r="J324" s="2">
        <v>10</v>
      </c>
      <c r="K324" s="2">
        <v>1</v>
      </c>
      <c r="L324" s="3">
        <v>599160000</v>
      </c>
      <c r="M324" s="2" t="s">
        <v>20</v>
      </c>
      <c r="N324" s="4" t="s">
        <v>21</v>
      </c>
    </row>
    <row r="325" spans="1:14" x14ac:dyDescent="0.25">
      <c r="A325" s="1" t="s">
        <v>359</v>
      </c>
      <c r="B325" s="2" t="s">
        <v>551</v>
      </c>
      <c r="C325" s="2" t="s">
        <v>551</v>
      </c>
      <c r="D325" s="2" t="s">
        <v>17884</v>
      </c>
      <c r="E325" s="2" t="s">
        <v>682</v>
      </c>
      <c r="F325" s="2" t="s">
        <v>558</v>
      </c>
      <c r="G325" s="2" t="s">
        <v>19</v>
      </c>
      <c r="H325" s="2">
        <v>1</v>
      </c>
      <c r="I325" s="2">
        <v>7</v>
      </c>
      <c r="J325" s="2">
        <v>10</v>
      </c>
      <c r="K325" s="2">
        <v>1</v>
      </c>
      <c r="L325" s="3">
        <v>394440000</v>
      </c>
      <c r="M325" s="2" t="s">
        <v>20</v>
      </c>
      <c r="N325" s="4" t="s">
        <v>17384</v>
      </c>
    </row>
    <row r="326" spans="1:14" x14ac:dyDescent="0.25">
      <c r="A326" s="1" t="s">
        <v>359</v>
      </c>
      <c r="B326" s="2" t="s">
        <v>551</v>
      </c>
      <c r="C326" s="2" t="s">
        <v>551</v>
      </c>
      <c r="D326" s="2" t="s">
        <v>17884</v>
      </c>
      <c r="E326" s="2" t="s">
        <v>557</v>
      </c>
      <c r="F326" s="2" t="s">
        <v>558</v>
      </c>
      <c r="G326" s="2" t="s">
        <v>19</v>
      </c>
      <c r="H326" s="2">
        <v>1</v>
      </c>
      <c r="I326" s="2">
        <v>7</v>
      </c>
      <c r="J326" s="2">
        <v>10</v>
      </c>
      <c r="K326" s="2">
        <v>1</v>
      </c>
      <c r="L326" s="3">
        <v>62317775.039999999</v>
      </c>
      <c r="M326" s="2" t="s">
        <v>20</v>
      </c>
      <c r="N326" s="4" t="s">
        <v>17384</v>
      </c>
    </row>
    <row r="327" spans="1:14" x14ac:dyDescent="0.25">
      <c r="A327" s="1" t="s">
        <v>359</v>
      </c>
      <c r="B327" s="2" t="s">
        <v>551</v>
      </c>
      <c r="C327" s="2" t="s">
        <v>551</v>
      </c>
      <c r="D327" s="2" t="s">
        <v>17884</v>
      </c>
      <c r="E327" s="2" t="s">
        <v>683</v>
      </c>
      <c r="F327" s="2" t="s">
        <v>558</v>
      </c>
      <c r="G327" s="2" t="s">
        <v>19</v>
      </c>
      <c r="H327" s="2">
        <v>1</v>
      </c>
      <c r="I327" s="2">
        <v>7</v>
      </c>
      <c r="J327" s="2">
        <v>10</v>
      </c>
      <c r="K327" s="2">
        <v>1</v>
      </c>
      <c r="L327" s="3">
        <v>169917017.39999998</v>
      </c>
      <c r="M327" s="2" t="s">
        <v>20</v>
      </c>
      <c r="N327" s="4" t="s">
        <v>17384</v>
      </c>
    </row>
    <row r="328" spans="1:14" x14ac:dyDescent="0.25">
      <c r="A328" s="1" t="s">
        <v>359</v>
      </c>
      <c r="B328" s="2" t="s">
        <v>151</v>
      </c>
      <c r="C328" s="2" t="s">
        <v>159</v>
      </c>
      <c r="D328" s="2" t="s">
        <v>160</v>
      </c>
      <c r="E328" s="2" t="s">
        <v>527</v>
      </c>
      <c r="F328" s="2" t="s">
        <v>679</v>
      </c>
      <c r="G328" s="2" t="s">
        <v>19</v>
      </c>
      <c r="H328" s="2">
        <v>2</v>
      </c>
      <c r="I328" s="2">
        <v>5</v>
      </c>
      <c r="J328" s="2">
        <v>10</v>
      </c>
      <c r="K328" s="2">
        <v>1</v>
      </c>
      <c r="L328" s="3">
        <v>18941029.629999999</v>
      </c>
      <c r="M328" s="2" t="s">
        <v>20</v>
      </c>
      <c r="N328" s="4" t="s">
        <v>21</v>
      </c>
    </row>
    <row r="329" spans="1:14" x14ac:dyDescent="0.25">
      <c r="A329" s="1" t="s">
        <v>359</v>
      </c>
      <c r="B329" s="2" t="s">
        <v>86</v>
      </c>
      <c r="C329" s="2" t="s">
        <v>684</v>
      </c>
      <c r="D329" s="2" t="s">
        <v>17900</v>
      </c>
      <c r="E329" s="2" t="s">
        <v>685</v>
      </c>
      <c r="F329" s="2">
        <v>25202203</v>
      </c>
      <c r="G329" s="2" t="s">
        <v>19</v>
      </c>
      <c r="H329" s="2">
        <v>2</v>
      </c>
      <c r="I329" s="2">
        <v>5</v>
      </c>
      <c r="J329" s="2">
        <v>10</v>
      </c>
      <c r="K329" s="2">
        <v>1</v>
      </c>
      <c r="L329" s="3">
        <v>54548145.960000001</v>
      </c>
      <c r="M329" s="2" t="s">
        <v>20</v>
      </c>
      <c r="N329" s="4" t="s">
        <v>21</v>
      </c>
    </row>
    <row r="330" spans="1:14" x14ac:dyDescent="0.25">
      <c r="A330" s="1" t="s">
        <v>359</v>
      </c>
      <c r="B330" s="2" t="s">
        <v>86</v>
      </c>
      <c r="C330" s="2" t="s">
        <v>684</v>
      </c>
      <c r="D330" s="2" t="s">
        <v>17900</v>
      </c>
      <c r="E330" s="2" t="s">
        <v>685</v>
      </c>
      <c r="F330" s="2">
        <v>25202203</v>
      </c>
      <c r="G330" s="2" t="s">
        <v>19</v>
      </c>
      <c r="H330" s="2">
        <v>2</v>
      </c>
      <c r="I330" s="2">
        <v>5</v>
      </c>
      <c r="J330" s="2">
        <v>10</v>
      </c>
      <c r="K330" s="2">
        <v>1</v>
      </c>
      <c r="L330" s="3">
        <v>426590394.76999998</v>
      </c>
      <c r="M330" s="2" t="s">
        <v>20</v>
      </c>
      <c r="N330" s="4" t="s">
        <v>21</v>
      </c>
    </row>
    <row r="331" spans="1:14" x14ac:dyDescent="0.25">
      <c r="A331" s="1" t="s">
        <v>359</v>
      </c>
      <c r="B331" s="2" t="s">
        <v>86</v>
      </c>
      <c r="C331" s="2" t="s">
        <v>684</v>
      </c>
      <c r="D331" s="2" t="s">
        <v>17900</v>
      </c>
      <c r="E331" s="2" t="s">
        <v>685</v>
      </c>
      <c r="F331" s="2">
        <v>25202203</v>
      </c>
      <c r="G331" s="2" t="s">
        <v>19</v>
      </c>
      <c r="H331" s="2">
        <v>2</v>
      </c>
      <c r="I331" s="2">
        <v>5</v>
      </c>
      <c r="J331" s="2">
        <v>10</v>
      </c>
      <c r="K331" s="2">
        <v>1</v>
      </c>
      <c r="L331" s="3">
        <v>27755891.239999998</v>
      </c>
      <c r="M331" s="2" t="s">
        <v>20</v>
      </c>
      <c r="N331" s="4" t="s">
        <v>21</v>
      </c>
    </row>
    <row r="332" spans="1:14" x14ac:dyDescent="0.25">
      <c r="A332" s="1" t="s">
        <v>359</v>
      </c>
      <c r="B332" s="2" t="s">
        <v>497</v>
      </c>
      <c r="C332" s="2" t="s">
        <v>498</v>
      </c>
      <c r="D332" s="2" t="s">
        <v>17879</v>
      </c>
      <c r="E332" s="2" t="s">
        <v>686</v>
      </c>
      <c r="F332" s="2">
        <v>41112200</v>
      </c>
      <c r="G332" s="2" t="s">
        <v>19</v>
      </c>
      <c r="H332" s="2">
        <v>2</v>
      </c>
      <c r="I332" s="2">
        <v>5</v>
      </c>
      <c r="J332" s="2">
        <v>10</v>
      </c>
      <c r="K332" s="2">
        <v>3</v>
      </c>
      <c r="L332" s="3">
        <v>1190113.6399999999</v>
      </c>
      <c r="M332" s="2" t="s">
        <v>0</v>
      </c>
      <c r="N332" s="4" t="s">
        <v>21</v>
      </c>
    </row>
    <row r="333" spans="1:14" x14ac:dyDescent="0.25">
      <c r="A333" s="1" t="s">
        <v>359</v>
      </c>
      <c r="B333" s="2" t="s">
        <v>113</v>
      </c>
      <c r="C333" s="2" t="s">
        <v>113</v>
      </c>
      <c r="D333" s="2" t="s">
        <v>114</v>
      </c>
      <c r="E333" s="2" t="s">
        <v>687</v>
      </c>
      <c r="F333" s="2">
        <v>20121400</v>
      </c>
      <c r="G333" s="2" t="s">
        <v>511</v>
      </c>
      <c r="H333" s="2">
        <v>2</v>
      </c>
      <c r="I333" s="2">
        <v>5</v>
      </c>
      <c r="J333" s="2">
        <v>10</v>
      </c>
      <c r="K333" s="2">
        <v>15</v>
      </c>
      <c r="L333" s="3">
        <v>2040000</v>
      </c>
      <c r="M333" s="2" t="s">
        <v>0</v>
      </c>
      <c r="N333" s="4" t="s">
        <v>21</v>
      </c>
    </row>
    <row r="334" spans="1:14" x14ac:dyDescent="0.25">
      <c r="A334" s="1" t="s">
        <v>359</v>
      </c>
      <c r="B334" s="2" t="s">
        <v>113</v>
      </c>
      <c r="C334" s="2" t="s">
        <v>113</v>
      </c>
      <c r="D334" s="2" t="s">
        <v>114</v>
      </c>
      <c r="E334" s="2" t="s">
        <v>688</v>
      </c>
      <c r="F334" s="2">
        <v>20121400</v>
      </c>
      <c r="G334" s="2" t="s">
        <v>511</v>
      </c>
      <c r="H334" s="2">
        <v>2</v>
      </c>
      <c r="I334" s="2">
        <v>5</v>
      </c>
      <c r="J334" s="2">
        <v>10</v>
      </c>
      <c r="K334" s="2">
        <v>47</v>
      </c>
      <c r="L334" s="3">
        <v>43240000</v>
      </c>
      <c r="M334" s="2" t="s">
        <v>0</v>
      </c>
      <c r="N334" s="4" t="s">
        <v>21</v>
      </c>
    </row>
    <row r="335" spans="1:14" x14ac:dyDescent="0.25">
      <c r="A335" s="1" t="s">
        <v>359</v>
      </c>
      <c r="B335" s="2" t="s">
        <v>113</v>
      </c>
      <c r="C335" s="2" t="s">
        <v>113</v>
      </c>
      <c r="D335" s="2" t="s">
        <v>114</v>
      </c>
      <c r="E335" s="2" t="s">
        <v>689</v>
      </c>
      <c r="F335" s="2">
        <v>40141600</v>
      </c>
      <c r="G335" s="2" t="s">
        <v>511</v>
      </c>
      <c r="H335" s="2">
        <v>2</v>
      </c>
      <c r="I335" s="2">
        <v>5</v>
      </c>
      <c r="J335" s="2">
        <v>10</v>
      </c>
      <c r="K335" s="2">
        <v>7</v>
      </c>
      <c r="L335" s="3">
        <v>21308000</v>
      </c>
      <c r="M335" s="2" t="s">
        <v>0</v>
      </c>
      <c r="N335" s="4" t="s">
        <v>21</v>
      </c>
    </row>
    <row r="336" spans="1:14" x14ac:dyDescent="0.25">
      <c r="A336" s="1" t="s">
        <v>359</v>
      </c>
      <c r="B336" s="2" t="s">
        <v>113</v>
      </c>
      <c r="C336" s="2" t="s">
        <v>113</v>
      </c>
      <c r="D336" s="2" t="s">
        <v>114</v>
      </c>
      <c r="E336" s="2" t="s">
        <v>690</v>
      </c>
      <c r="F336" s="2">
        <v>40141600</v>
      </c>
      <c r="G336" s="2" t="s">
        <v>511</v>
      </c>
      <c r="H336" s="2">
        <v>2</v>
      </c>
      <c r="I336" s="2">
        <v>5</v>
      </c>
      <c r="J336" s="2">
        <v>10</v>
      </c>
      <c r="K336" s="2">
        <v>8</v>
      </c>
      <c r="L336" s="3">
        <v>68102384.920000002</v>
      </c>
      <c r="M336" s="2" t="s">
        <v>0</v>
      </c>
      <c r="N336" s="4" t="s">
        <v>21</v>
      </c>
    </row>
    <row r="337" spans="1:14" x14ac:dyDescent="0.25">
      <c r="A337" s="1" t="s">
        <v>359</v>
      </c>
      <c r="B337" s="2" t="s">
        <v>151</v>
      </c>
      <c r="C337" s="2" t="s">
        <v>159</v>
      </c>
      <c r="D337" s="2" t="s">
        <v>160</v>
      </c>
      <c r="E337" s="2" t="s">
        <v>691</v>
      </c>
      <c r="F337" s="2" t="s">
        <v>679</v>
      </c>
      <c r="G337" s="2" t="s">
        <v>19</v>
      </c>
      <c r="H337" s="2">
        <v>4</v>
      </c>
      <c r="I337" s="2">
        <v>6</v>
      </c>
      <c r="J337" s="2">
        <v>10</v>
      </c>
      <c r="K337" s="2">
        <v>1</v>
      </c>
      <c r="L337" s="3">
        <v>2868163610.4000001</v>
      </c>
      <c r="M337" s="2" t="s">
        <v>20</v>
      </c>
      <c r="N337" s="4" t="s">
        <v>21</v>
      </c>
    </row>
    <row r="338" spans="1:14" x14ac:dyDescent="0.25">
      <c r="A338" s="1" t="s">
        <v>359</v>
      </c>
      <c r="B338" s="2" t="s">
        <v>518</v>
      </c>
      <c r="C338" s="2" t="s">
        <v>519</v>
      </c>
      <c r="D338" s="2" t="s">
        <v>17880</v>
      </c>
      <c r="E338" s="2" t="s">
        <v>692</v>
      </c>
      <c r="F338" s="2" t="s">
        <v>658</v>
      </c>
      <c r="G338" s="2" t="s">
        <v>19</v>
      </c>
      <c r="H338" s="2">
        <v>1</v>
      </c>
      <c r="I338" s="2">
        <v>11</v>
      </c>
      <c r="J338" s="2">
        <v>10</v>
      </c>
      <c r="K338" s="2">
        <v>1</v>
      </c>
      <c r="L338" s="3">
        <v>348376182.04000002</v>
      </c>
      <c r="M338" s="2" t="s">
        <v>20</v>
      </c>
      <c r="N338" s="4" t="s">
        <v>17384</v>
      </c>
    </row>
    <row r="339" spans="1:14" x14ac:dyDescent="0.25">
      <c r="A339" s="1" t="s">
        <v>359</v>
      </c>
      <c r="B339" s="2" t="s">
        <v>473</v>
      </c>
      <c r="C339" s="2" t="s">
        <v>474</v>
      </c>
      <c r="D339" s="2" t="s">
        <v>17874</v>
      </c>
      <c r="E339" s="2" t="s">
        <v>475</v>
      </c>
      <c r="F339" s="2">
        <v>80121704</v>
      </c>
      <c r="G339" s="2" t="s">
        <v>19</v>
      </c>
      <c r="H339" s="2">
        <v>5</v>
      </c>
      <c r="I339" s="2">
        <v>5</v>
      </c>
      <c r="J339" s="2">
        <v>10</v>
      </c>
      <c r="K339" s="2">
        <v>1</v>
      </c>
      <c r="L339" s="3">
        <v>146701115.78999999</v>
      </c>
      <c r="M339" s="2" t="s">
        <v>20</v>
      </c>
      <c r="N339" s="4" t="s">
        <v>21</v>
      </c>
    </row>
    <row r="340" spans="1:14" x14ac:dyDescent="0.25">
      <c r="A340" s="1" t="s">
        <v>359</v>
      </c>
      <c r="B340" s="2" t="s">
        <v>518</v>
      </c>
      <c r="C340" s="2" t="s">
        <v>519</v>
      </c>
      <c r="D340" s="2" t="s">
        <v>17880</v>
      </c>
      <c r="E340" s="2" t="s">
        <v>544</v>
      </c>
      <c r="F340" s="2" t="s">
        <v>658</v>
      </c>
      <c r="G340" s="2" t="s">
        <v>19</v>
      </c>
      <c r="H340" s="2">
        <v>1</v>
      </c>
      <c r="I340" s="2">
        <v>11</v>
      </c>
      <c r="J340" s="2">
        <v>10</v>
      </c>
      <c r="K340" s="2">
        <v>1</v>
      </c>
      <c r="L340" s="3">
        <v>515025067</v>
      </c>
      <c r="M340" s="2" t="s">
        <v>20</v>
      </c>
      <c r="N340" s="4" t="s">
        <v>17384</v>
      </c>
    </row>
    <row r="341" spans="1:14" x14ac:dyDescent="0.25">
      <c r="A341" s="1" t="s">
        <v>359</v>
      </c>
      <c r="B341" s="2" t="s">
        <v>518</v>
      </c>
      <c r="C341" s="2" t="s">
        <v>519</v>
      </c>
      <c r="D341" s="2" t="s">
        <v>17880</v>
      </c>
      <c r="E341" s="2" t="s">
        <v>544</v>
      </c>
      <c r="F341" s="2" t="s">
        <v>658</v>
      </c>
      <c r="G341" s="2" t="s">
        <v>19</v>
      </c>
      <c r="H341" s="2">
        <v>1</v>
      </c>
      <c r="I341" s="2">
        <v>11</v>
      </c>
      <c r="J341" s="2">
        <v>10</v>
      </c>
      <c r="K341" s="2">
        <v>1</v>
      </c>
      <c r="L341" s="3">
        <v>221840636.5</v>
      </c>
      <c r="M341" s="2" t="s">
        <v>20</v>
      </c>
      <c r="N341" s="4" t="s">
        <v>17384</v>
      </c>
    </row>
    <row r="342" spans="1:14" x14ac:dyDescent="0.25">
      <c r="A342" s="1" t="s">
        <v>359</v>
      </c>
      <c r="B342" s="2" t="s">
        <v>518</v>
      </c>
      <c r="C342" s="2" t="s">
        <v>519</v>
      </c>
      <c r="D342" s="2" t="s">
        <v>17880</v>
      </c>
      <c r="E342" s="2" t="s">
        <v>544</v>
      </c>
      <c r="F342" s="2" t="s">
        <v>658</v>
      </c>
      <c r="G342" s="2" t="s">
        <v>19</v>
      </c>
      <c r="H342" s="2">
        <v>1</v>
      </c>
      <c r="I342" s="2">
        <v>11</v>
      </c>
      <c r="J342" s="2">
        <v>10</v>
      </c>
      <c r="K342" s="2">
        <v>1</v>
      </c>
      <c r="L342" s="3">
        <v>773598645.30000007</v>
      </c>
      <c r="M342" s="2" t="s">
        <v>20</v>
      </c>
      <c r="N342" s="4" t="s">
        <v>17384</v>
      </c>
    </row>
    <row r="343" spans="1:14" x14ac:dyDescent="0.25">
      <c r="A343" s="1" t="s">
        <v>359</v>
      </c>
      <c r="B343" s="2" t="s">
        <v>518</v>
      </c>
      <c r="C343" s="2" t="s">
        <v>519</v>
      </c>
      <c r="D343" s="2" t="s">
        <v>17880</v>
      </c>
      <c r="E343" s="2" t="s">
        <v>544</v>
      </c>
      <c r="F343" s="2" t="s">
        <v>658</v>
      </c>
      <c r="G343" s="2" t="s">
        <v>19</v>
      </c>
      <c r="H343" s="2">
        <v>1</v>
      </c>
      <c r="I343" s="2">
        <v>11</v>
      </c>
      <c r="J343" s="2">
        <v>10</v>
      </c>
      <c r="K343" s="2">
        <v>1</v>
      </c>
      <c r="L343" s="3">
        <v>236646756.34</v>
      </c>
      <c r="M343" s="2" t="s">
        <v>20</v>
      </c>
      <c r="N343" s="4" t="s">
        <v>17384</v>
      </c>
    </row>
    <row r="344" spans="1:14" x14ac:dyDescent="0.25">
      <c r="A344" s="1" t="s">
        <v>359</v>
      </c>
      <c r="B344" s="2" t="s">
        <v>518</v>
      </c>
      <c r="C344" s="2" t="s">
        <v>519</v>
      </c>
      <c r="D344" s="2" t="s">
        <v>17880</v>
      </c>
      <c r="E344" s="2" t="s">
        <v>544</v>
      </c>
      <c r="F344" s="2" t="s">
        <v>658</v>
      </c>
      <c r="G344" s="2" t="s">
        <v>19</v>
      </c>
      <c r="H344" s="2">
        <v>1</v>
      </c>
      <c r="I344" s="2">
        <v>11</v>
      </c>
      <c r="J344" s="2">
        <v>10</v>
      </c>
      <c r="K344" s="2">
        <v>1</v>
      </c>
      <c r="L344" s="3">
        <v>214319979.73000002</v>
      </c>
      <c r="M344" s="2" t="s">
        <v>20</v>
      </c>
      <c r="N344" s="4" t="s">
        <v>17384</v>
      </c>
    </row>
    <row r="345" spans="1:14" x14ac:dyDescent="0.25">
      <c r="A345" s="1" t="s">
        <v>359</v>
      </c>
      <c r="B345" s="2" t="s">
        <v>518</v>
      </c>
      <c r="C345" s="2" t="s">
        <v>519</v>
      </c>
      <c r="D345" s="2" t="s">
        <v>17880</v>
      </c>
      <c r="E345" s="2" t="s">
        <v>544</v>
      </c>
      <c r="F345" s="2" t="s">
        <v>658</v>
      </c>
      <c r="G345" s="2" t="s">
        <v>19</v>
      </c>
      <c r="H345" s="2">
        <v>1</v>
      </c>
      <c r="I345" s="2">
        <v>11</v>
      </c>
      <c r="J345" s="2">
        <v>10</v>
      </c>
      <c r="K345" s="2">
        <v>1</v>
      </c>
      <c r="L345" s="3">
        <v>1105605247.96</v>
      </c>
      <c r="M345" s="2" t="s">
        <v>20</v>
      </c>
      <c r="N345" s="4" t="s">
        <v>17384</v>
      </c>
    </row>
    <row r="346" spans="1:14" x14ac:dyDescent="0.25">
      <c r="A346" s="1" t="s">
        <v>359</v>
      </c>
      <c r="B346" s="2" t="s">
        <v>151</v>
      </c>
      <c r="C346" s="2" t="s">
        <v>159</v>
      </c>
      <c r="D346" s="2" t="s">
        <v>160</v>
      </c>
      <c r="E346" s="2" t="s">
        <v>693</v>
      </c>
      <c r="F346" s="2" t="s">
        <v>694</v>
      </c>
      <c r="G346" s="2" t="s">
        <v>19</v>
      </c>
      <c r="H346" s="2">
        <v>4</v>
      </c>
      <c r="I346" s="2">
        <v>6</v>
      </c>
      <c r="J346" s="2">
        <v>10</v>
      </c>
      <c r="K346" s="2">
        <v>1</v>
      </c>
      <c r="L346" s="3">
        <v>242190740.22999999</v>
      </c>
      <c r="M346" s="2" t="s">
        <v>20</v>
      </c>
      <c r="N346" s="4" t="s">
        <v>21</v>
      </c>
    </row>
    <row r="347" spans="1:14" x14ac:dyDescent="0.25">
      <c r="A347" s="1" t="s">
        <v>359</v>
      </c>
      <c r="B347" s="2" t="s">
        <v>162</v>
      </c>
      <c r="C347" s="2" t="s">
        <v>567</v>
      </c>
      <c r="D347" s="2" t="s">
        <v>17885</v>
      </c>
      <c r="E347" s="2" t="s">
        <v>695</v>
      </c>
      <c r="F347" s="2">
        <v>78181900</v>
      </c>
      <c r="G347" s="2" t="s">
        <v>19</v>
      </c>
      <c r="H347" s="2">
        <v>1</v>
      </c>
      <c r="I347" s="2">
        <v>7</v>
      </c>
      <c r="J347" s="2">
        <v>10</v>
      </c>
      <c r="K347" s="2">
        <v>1</v>
      </c>
      <c r="L347" s="3">
        <v>38868700</v>
      </c>
      <c r="M347" s="2" t="s">
        <v>20</v>
      </c>
      <c r="N347" s="4" t="s">
        <v>17384</v>
      </c>
    </row>
    <row r="348" spans="1:14" x14ac:dyDescent="0.25">
      <c r="A348" s="1" t="s">
        <v>359</v>
      </c>
      <c r="B348" s="2" t="s">
        <v>162</v>
      </c>
      <c r="C348" s="2" t="s">
        <v>567</v>
      </c>
      <c r="D348" s="2" t="s">
        <v>17885</v>
      </c>
      <c r="E348" s="2" t="s">
        <v>696</v>
      </c>
      <c r="F348" s="2">
        <v>78181900</v>
      </c>
      <c r="G348" s="2" t="s">
        <v>19</v>
      </c>
      <c r="H348" s="2">
        <v>1</v>
      </c>
      <c r="I348" s="2">
        <v>7</v>
      </c>
      <c r="J348" s="2">
        <v>10</v>
      </c>
      <c r="K348" s="2">
        <v>1</v>
      </c>
      <c r="L348" s="3">
        <v>92000269.459999993</v>
      </c>
      <c r="M348" s="2" t="s">
        <v>20</v>
      </c>
      <c r="N348" s="4" t="s">
        <v>17384</v>
      </c>
    </row>
    <row r="349" spans="1:14" x14ac:dyDescent="0.25">
      <c r="A349" s="1" t="s">
        <v>359</v>
      </c>
      <c r="B349" s="2" t="s">
        <v>162</v>
      </c>
      <c r="C349" s="2" t="s">
        <v>567</v>
      </c>
      <c r="D349" s="2" t="s">
        <v>17885</v>
      </c>
      <c r="E349" s="2" t="s">
        <v>697</v>
      </c>
      <c r="F349" s="2">
        <v>46111600</v>
      </c>
      <c r="G349" s="2" t="s">
        <v>19</v>
      </c>
      <c r="H349" s="2">
        <v>1</v>
      </c>
      <c r="I349" s="2">
        <v>7</v>
      </c>
      <c r="J349" s="2">
        <v>10</v>
      </c>
      <c r="K349" s="2">
        <v>1</v>
      </c>
      <c r="L349" s="3">
        <v>58303050</v>
      </c>
      <c r="M349" s="2" t="s">
        <v>20</v>
      </c>
      <c r="N349" s="4" t="s">
        <v>17384</v>
      </c>
    </row>
    <row r="350" spans="1:14" x14ac:dyDescent="0.25">
      <c r="A350" s="1" t="s">
        <v>359</v>
      </c>
      <c r="B350" s="2" t="s">
        <v>162</v>
      </c>
      <c r="C350" s="2" t="s">
        <v>457</v>
      </c>
      <c r="D350" s="2" t="s">
        <v>17868</v>
      </c>
      <c r="E350" s="2" t="s">
        <v>698</v>
      </c>
      <c r="F350" s="2">
        <v>78181900</v>
      </c>
      <c r="G350" s="2" t="s">
        <v>19</v>
      </c>
      <c r="H350" s="2">
        <v>7</v>
      </c>
      <c r="I350" s="2">
        <v>5</v>
      </c>
      <c r="J350" s="2">
        <v>10</v>
      </c>
      <c r="K350" s="2">
        <v>1</v>
      </c>
      <c r="L350" s="3">
        <v>1497499291.3</v>
      </c>
      <c r="M350" s="2" t="s">
        <v>20</v>
      </c>
      <c r="N350" s="4" t="s">
        <v>17384</v>
      </c>
    </row>
    <row r="351" spans="1:14" x14ac:dyDescent="0.25">
      <c r="A351" s="1" t="s">
        <v>359</v>
      </c>
      <c r="B351" s="2" t="s">
        <v>551</v>
      </c>
      <c r="C351" s="2" t="s">
        <v>551</v>
      </c>
      <c r="D351" s="2" t="s">
        <v>17884</v>
      </c>
      <c r="E351" s="2" t="s">
        <v>699</v>
      </c>
      <c r="F351" s="2">
        <v>46171626</v>
      </c>
      <c r="G351" s="2" t="s">
        <v>19</v>
      </c>
      <c r="H351" s="2">
        <v>7</v>
      </c>
      <c r="I351" s="2">
        <v>7</v>
      </c>
      <c r="J351" s="2">
        <v>10</v>
      </c>
      <c r="K351" s="2">
        <v>1</v>
      </c>
      <c r="L351" s="3">
        <v>365765753.16000003</v>
      </c>
      <c r="M351" s="2" t="s">
        <v>20</v>
      </c>
      <c r="N351" s="4" t="s">
        <v>21</v>
      </c>
    </row>
    <row r="352" spans="1:14" x14ac:dyDescent="0.25">
      <c r="A352" s="1" t="s">
        <v>359</v>
      </c>
      <c r="B352" s="2" t="s">
        <v>551</v>
      </c>
      <c r="C352" s="2" t="s">
        <v>551</v>
      </c>
      <c r="D352" s="2" t="s">
        <v>17884</v>
      </c>
      <c r="E352" s="2" t="s">
        <v>700</v>
      </c>
      <c r="F352" s="2">
        <v>3213000</v>
      </c>
      <c r="G352" s="2" t="s">
        <v>19</v>
      </c>
      <c r="H352" s="2">
        <v>7</v>
      </c>
      <c r="I352" s="2">
        <v>7</v>
      </c>
      <c r="J352" s="2">
        <v>10</v>
      </c>
      <c r="K352" s="2">
        <v>1</v>
      </c>
      <c r="L352" s="3">
        <v>169078845</v>
      </c>
      <c r="M352" s="2" t="s">
        <v>20</v>
      </c>
      <c r="N352" s="4" t="s">
        <v>21</v>
      </c>
    </row>
    <row r="353" spans="1:14" x14ac:dyDescent="0.25">
      <c r="A353" s="1" t="s">
        <v>359</v>
      </c>
      <c r="B353" s="2" t="s">
        <v>86</v>
      </c>
      <c r="C353" s="2" t="s">
        <v>684</v>
      </c>
      <c r="D353" s="2" t="s">
        <v>17900</v>
      </c>
      <c r="E353" s="2" t="s">
        <v>701</v>
      </c>
      <c r="F353" s="2">
        <v>25202203</v>
      </c>
      <c r="G353" s="2" t="s">
        <v>19</v>
      </c>
      <c r="H353" s="2">
        <v>1</v>
      </c>
      <c r="I353" s="2">
        <v>11</v>
      </c>
      <c r="J353" s="2">
        <v>10</v>
      </c>
      <c r="K353" s="2">
        <v>1</v>
      </c>
      <c r="L353" s="3">
        <v>175839162.5</v>
      </c>
      <c r="M353" s="2" t="s">
        <v>20</v>
      </c>
      <c r="N353" s="4" t="s">
        <v>21</v>
      </c>
    </row>
    <row r="354" spans="1:14" x14ac:dyDescent="0.25">
      <c r="A354" s="1" t="s">
        <v>359</v>
      </c>
      <c r="B354" s="2" t="s">
        <v>86</v>
      </c>
      <c r="C354" s="2" t="s">
        <v>684</v>
      </c>
      <c r="D354" s="2" t="s">
        <v>17900</v>
      </c>
      <c r="E354" s="2" t="s">
        <v>702</v>
      </c>
      <c r="F354" s="2">
        <v>25202203</v>
      </c>
      <c r="G354" s="2" t="s">
        <v>19</v>
      </c>
      <c r="H354" s="2">
        <v>1</v>
      </c>
      <c r="I354" s="2">
        <v>11</v>
      </c>
      <c r="J354" s="2">
        <v>10</v>
      </c>
      <c r="K354" s="2">
        <v>1</v>
      </c>
      <c r="L354" s="3">
        <v>30095472.359999999</v>
      </c>
      <c r="M354" s="2" t="s">
        <v>20</v>
      </c>
      <c r="N354" s="4" t="s">
        <v>21</v>
      </c>
    </row>
    <row r="355" spans="1:14" x14ac:dyDescent="0.25">
      <c r="A355" s="1" t="s">
        <v>359</v>
      </c>
      <c r="B355" s="2" t="s">
        <v>86</v>
      </c>
      <c r="C355" s="2" t="s">
        <v>684</v>
      </c>
      <c r="D355" s="2" t="s">
        <v>17900</v>
      </c>
      <c r="E355" s="2" t="s">
        <v>702</v>
      </c>
      <c r="F355" s="2">
        <v>25202203</v>
      </c>
      <c r="G355" s="2" t="s">
        <v>19</v>
      </c>
      <c r="H355" s="2">
        <v>1</v>
      </c>
      <c r="I355" s="2">
        <v>11</v>
      </c>
      <c r="J355" s="2">
        <v>10</v>
      </c>
      <c r="K355" s="2">
        <v>1</v>
      </c>
      <c r="L355" s="3">
        <v>16895358</v>
      </c>
      <c r="M355" s="2" t="s">
        <v>20</v>
      </c>
      <c r="N355" s="4" t="s">
        <v>21</v>
      </c>
    </row>
    <row r="356" spans="1:14" x14ac:dyDescent="0.25">
      <c r="A356" s="1" t="s">
        <v>359</v>
      </c>
      <c r="B356" s="2" t="s">
        <v>518</v>
      </c>
      <c r="C356" s="2" t="s">
        <v>519</v>
      </c>
      <c r="D356" s="2" t="s">
        <v>17880</v>
      </c>
      <c r="E356" s="2" t="s">
        <v>703</v>
      </c>
      <c r="F356" s="2" t="s">
        <v>704</v>
      </c>
      <c r="G356" s="2" t="s">
        <v>19</v>
      </c>
      <c r="H356" s="2">
        <v>1</v>
      </c>
      <c r="I356" s="2">
        <v>11</v>
      </c>
      <c r="J356" s="2">
        <v>10</v>
      </c>
      <c r="K356" s="2">
        <v>1</v>
      </c>
      <c r="L356" s="3">
        <v>1662295542.8499999</v>
      </c>
      <c r="M356" s="2" t="s">
        <v>20</v>
      </c>
      <c r="N356" s="4" t="s">
        <v>17384</v>
      </c>
    </row>
    <row r="357" spans="1:14" x14ac:dyDescent="0.25">
      <c r="A357" s="1" t="s">
        <v>359</v>
      </c>
      <c r="B357" s="2" t="s">
        <v>551</v>
      </c>
      <c r="C357" s="2" t="s">
        <v>551</v>
      </c>
      <c r="D357" s="2" t="s">
        <v>17884</v>
      </c>
      <c r="E357" s="2" t="s">
        <v>705</v>
      </c>
      <c r="F357" s="2">
        <v>46121601</v>
      </c>
      <c r="G357" s="2" t="s">
        <v>19</v>
      </c>
      <c r="H357" s="2">
        <v>1</v>
      </c>
      <c r="I357" s="2">
        <v>7</v>
      </c>
      <c r="J357" s="2">
        <v>10</v>
      </c>
      <c r="K357" s="2">
        <v>1</v>
      </c>
      <c r="L357" s="3">
        <v>1962398624.2399998</v>
      </c>
      <c r="M357" s="2" t="s">
        <v>20</v>
      </c>
      <c r="N357" s="4" t="s">
        <v>17384</v>
      </c>
    </row>
    <row r="358" spans="1:14" x14ac:dyDescent="0.25">
      <c r="A358" s="1" t="s">
        <v>359</v>
      </c>
      <c r="B358" s="2" t="s">
        <v>181</v>
      </c>
      <c r="C358" s="2" t="s">
        <v>485</v>
      </c>
      <c r="D358" s="2" t="s">
        <v>17876</v>
      </c>
      <c r="E358" s="2" t="s">
        <v>706</v>
      </c>
      <c r="F358" s="2">
        <v>90101600</v>
      </c>
      <c r="G358" s="2" t="s">
        <v>19</v>
      </c>
      <c r="H358" s="2">
        <v>7</v>
      </c>
      <c r="I358" s="2">
        <v>5</v>
      </c>
      <c r="J358" s="2">
        <v>16</v>
      </c>
      <c r="K358" s="2">
        <v>1</v>
      </c>
      <c r="L358" s="3">
        <v>85560767.150000006</v>
      </c>
      <c r="M358" s="2" t="s">
        <v>20</v>
      </c>
      <c r="N358" s="4" t="s">
        <v>21</v>
      </c>
    </row>
    <row r="359" spans="1:14" x14ac:dyDescent="0.25">
      <c r="A359" s="1" t="s">
        <v>359</v>
      </c>
      <c r="B359" s="2" t="s">
        <v>518</v>
      </c>
      <c r="C359" s="2" t="s">
        <v>519</v>
      </c>
      <c r="D359" s="2" t="s">
        <v>17880</v>
      </c>
      <c r="E359" s="2" t="s">
        <v>707</v>
      </c>
      <c r="F359" s="2" t="s">
        <v>704</v>
      </c>
      <c r="G359" s="2" t="s">
        <v>19</v>
      </c>
      <c r="H359" s="2">
        <v>1</v>
      </c>
      <c r="I359" s="2">
        <v>11</v>
      </c>
      <c r="J359" s="2">
        <v>10</v>
      </c>
      <c r="K359" s="2">
        <v>1</v>
      </c>
      <c r="L359" s="3">
        <v>1400855304</v>
      </c>
      <c r="M359" s="2" t="s">
        <v>20</v>
      </c>
      <c r="N359" s="4" t="s">
        <v>17384</v>
      </c>
    </row>
    <row r="360" spans="1:14" x14ac:dyDescent="0.25">
      <c r="A360" s="1" t="s">
        <v>359</v>
      </c>
      <c r="B360" s="2" t="s">
        <v>518</v>
      </c>
      <c r="C360" s="2" t="s">
        <v>519</v>
      </c>
      <c r="D360" s="2" t="s">
        <v>17880</v>
      </c>
      <c r="E360" s="2" t="s">
        <v>707</v>
      </c>
      <c r="F360" s="2">
        <v>25202200</v>
      </c>
      <c r="G360" s="2" t="s">
        <v>19</v>
      </c>
      <c r="H360" s="2">
        <v>1</v>
      </c>
      <c r="I360" s="2">
        <v>11</v>
      </c>
      <c r="J360" s="2">
        <v>10</v>
      </c>
      <c r="K360" s="2">
        <v>1</v>
      </c>
      <c r="L360" s="3">
        <v>384819206.13999999</v>
      </c>
      <c r="M360" s="2" t="s">
        <v>20</v>
      </c>
      <c r="N360" s="4" t="s">
        <v>17384</v>
      </c>
    </row>
    <row r="361" spans="1:14" x14ac:dyDescent="0.25">
      <c r="A361" s="1" t="s">
        <v>359</v>
      </c>
      <c r="B361" s="2" t="s">
        <v>151</v>
      </c>
      <c r="C361" s="2" t="s">
        <v>159</v>
      </c>
      <c r="D361" s="2" t="s">
        <v>160</v>
      </c>
      <c r="E361" s="2" t="s">
        <v>708</v>
      </c>
      <c r="F361" s="2" t="s">
        <v>679</v>
      </c>
      <c r="G361" s="2" t="s">
        <v>19</v>
      </c>
      <c r="H361" s="2">
        <v>4</v>
      </c>
      <c r="I361" s="2">
        <v>6</v>
      </c>
      <c r="J361" s="2">
        <v>10</v>
      </c>
      <c r="K361" s="2">
        <v>1</v>
      </c>
      <c r="L361" s="3">
        <v>240127200</v>
      </c>
      <c r="M361" s="2" t="s">
        <v>20</v>
      </c>
      <c r="N361" s="4" t="s">
        <v>21</v>
      </c>
    </row>
    <row r="362" spans="1:14" x14ac:dyDescent="0.25">
      <c r="A362" s="1" t="s">
        <v>359</v>
      </c>
      <c r="B362" s="2" t="s">
        <v>151</v>
      </c>
      <c r="C362" s="2" t="s">
        <v>159</v>
      </c>
      <c r="D362" s="2" t="s">
        <v>160</v>
      </c>
      <c r="E362" s="2" t="s">
        <v>709</v>
      </c>
      <c r="F362" s="2" t="s">
        <v>679</v>
      </c>
      <c r="G362" s="2" t="s">
        <v>19</v>
      </c>
      <c r="H362" s="2">
        <v>4</v>
      </c>
      <c r="I362" s="2">
        <v>6</v>
      </c>
      <c r="J362" s="2">
        <v>10</v>
      </c>
      <c r="K362" s="2">
        <v>1</v>
      </c>
      <c r="L362" s="3">
        <v>1183684068.5799999</v>
      </c>
      <c r="M362" s="2" t="s">
        <v>20</v>
      </c>
      <c r="N362" s="4" t="s">
        <v>21</v>
      </c>
    </row>
    <row r="363" spans="1:14" x14ac:dyDescent="0.25">
      <c r="A363" s="1" t="s">
        <v>359</v>
      </c>
      <c r="B363" s="2" t="s">
        <v>278</v>
      </c>
      <c r="C363" s="2" t="s">
        <v>710</v>
      </c>
      <c r="D363" s="2" t="s">
        <v>17901</v>
      </c>
      <c r="E363" s="2" t="s">
        <v>711</v>
      </c>
      <c r="F363" s="2" t="s">
        <v>679</v>
      </c>
      <c r="G363" s="2" t="s">
        <v>19</v>
      </c>
      <c r="H363" s="2">
        <v>4</v>
      </c>
      <c r="I363" s="2">
        <v>6</v>
      </c>
      <c r="J363" s="2">
        <v>10</v>
      </c>
      <c r="K363" s="2">
        <v>1</v>
      </c>
      <c r="L363" s="3">
        <v>43983162.829999998</v>
      </c>
      <c r="M363" s="2" t="s">
        <v>20</v>
      </c>
      <c r="N363" s="4" t="s">
        <v>21</v>
      </c>
    </row>
    <row r="364" spans="1:14" x14ac:dyDescent="0.25">
      <c r="A364" s="1" t="s">
        <v>359</v>
      </c>
      <c r="B364" s="2" t="s">
        <v>712</v>
      </c>
      <c r="C364" s="2" t="s">
        <v>713</v>
      </c>
      <c r="D364" s="2" t="s">
        <v>17902</v>
      </c>
      <c r="E364" s="2" t="s">
        <v>714</v>
      </c>
      <c r="F364" s="2">
        <v>25191503</v>
      </c>
      <c r="G364" s="2" t="s">
        <v>19</v>
      </c>
      <c r="H364" s="2">
        <v>6</v>
      </c>
      <c r="I364" s="2">
        <v>2</v>
      </c>
      <c r="J364" s="2">
        <v>10</v>
      </c>
      <c r="K364" s="2">
        <v>4</v>
      </c>
      <c r="L364" s="3">
        <v>513949793.81</v>
      </c>
      <c r="M364" s="2" t="s">
        <v>20</v>
      </c>
      <c r="N364" s="4" t="s">
        <v>21</v>
      </c>
    </row>
    <row r="365" spans="1:14" x14ac:dyDescent="0.25">
      <c r="A365" s="1" t="s">
        <v>359</v>
      </c>
      <c r="B365" s="2" t="s">
        <v>551</v>
      </c>
      <c r="C365" s="2" t="s">
        <v>551</v>
      </c>
      <c r="D365" s="2" t="s">
        <v>17884</v>
      </c>
      <c r="E365" s="2" t="s">
        <v>715</v>
      </c>
      <c r="F365" s="2">
        <v>46121601</v>
      </c>
      <c r="G365" s="2" t="s">
        <v>19</v>
      </c>
      <c r="H365" s="2">
        <v>7</v>
      </c>
      <c r="I365" s="2">
        <v>7</v>
      </c>
      <c r="J365" s="2">
        <v>10</v>
      </c>
      <c r="K365" s="2">
        <v>1</v>
      </c>
      <c r="L365" s="3">
        <v>5559856.7999999998</v>
      </c>
      <c r="M365" s="2" t="s">
        <v>20</v>
      </c>
      <c r="N365" s="4" t="s">
        <v>21</v>
      </c>
    </row>
    <row r="366" spans="1:14" x14ac:dyDescent="0.25">
      <c r="A366" s="1" t="s">
        <v>359</v>
      </c>
      <c r="B366" s="2" t="s">
        <v>551</v>
      </c>
      <c r="C366" s="2" t="s">
        <v>551</v>
      </c>
      <c r="D366" s="2" t="s">
        <v>17884</v>
      </c>
      <c r="E366" s="2" t="s">
        <v>716</v>
      </c>
      <c r="F366" s="2">
        <v>46121601</v>
      </c>
      <c r="G366" s="2" t="s">
        <v>19</v>
      </c>
      <c r="H366" s="2">
        <v>7</v>
      </c>
      <c r="I366" s="2">
        <v>7</v>
      </c>
      <c r="J366" s="2">
        <v>10</v>
      </c>
      <c r="K366" s="2">
        <v>1</v>
      </c>
      <c r="L366" s="3">
        <v>7078353.9199999999</v>
      </c>
      <c r="M366" s="2" t="s">
        <v>20</v>
      </c>
      <c r="N366" s="4" t="s">
        <v>21</v>
      </c>
    </row>
    <row r="367" spans="1:14" x14ac:dyDescent="0.25">
      <c r="A367" s="1" t="s">
        <v>359</v>
      </c>
      <c r="B367" s="2" t="s">
        <v>551</v>
      </c>
      <c r="C367" s="2" t="s">
        <v>551</v>
      </c>
      <c r="D367" s="2" t="s">
        <v>17884</v>
      </c>
      <c r="E367" s="2" t="s">
        <v>717</v>
      </c>
      <c r="F367" s="2" t="s">
        <v>718</v>
      </c>
      <c r="G367" s="2" t="s">
        <v>19</v>
      </c>
      <c r="H367" s="2">
        <v>9</v>
      </c>
      <c r="I367" s="2">
        <v>3</v>
      </c>
      <c r="J367" s="2">
        <v>16</v>
      </c>
      <c r="K367" s="2">
        <v>1</v>
      </c>
      <c r="L367" s="3">
        <v>2975</v>
      </c>
      <c r="M367" s="2" t="s">
        <v>20</v>
      </c>
      <c r="N367" s="4" t="s">
        <v>17384</v>
      </c>
    </row>
    <row r="368" spans="1:14" x14ac:dyDescent="0.25">
      <c r="A368" s="1" t="s">
        <v>359</v>
      </c>
      <c r="B368" s="2" t="s">
        <v>551</v>
      </c>
      <c r="C368" s="2" t="s">
        <v>551</v>
      </c>
      <c r="D368" s="2" t="s">
        <v>17884</v>
      </c>
      <c r="E368" s="2" t="s">
        <v>719</v>
      </c>
      <c r="F368" s="2" t="s">
        <v>718</v>
      </c>
      <c r="G368" s="2" t="s">
        <v>19</v>
      </c>
      <c r="H368" s="2">
        <v>9</v>
      </c>
      <c r="I368" s="2">
        <v>3</v>
      </c>
      <c r="J368" s="2">
        <v>16</v>
      </c>
      <c r="K368" s="2">
        <v>1</v>
      </c>
      <c r="L368" s="3">
        <v>30395.810000014306</v>
      </c>
      <c r="M368" s="2" t="s">
        <v>20</v>
      </c>
      <c r="N368" s="4" t="s">
        <v>17384</v>
      </c>
    </row>
    <row r="369" spans="1:14" x14ac:dyDescent="0.25">
      <c r="A369" s="1" t="s">
        <v>359</v>
      </c>
      <c r="B369" s="2" t="s">
        <v>86</v>
      </c>
      <c r="C369" s="2" t="s">
        <v>684</v>
      </c>
      <c r="D369" s="2" t="s">
        <v>17900</v>
      </c>
      <c r="E369" s="2" t="s">
        <v>720</v>
      </c>
      <c r="F369" s="2">
        <v>25202203</v>
      </c>
      <c r="G369" s="2" t="s">
        <v>19</v>
      </c>
      <c r="H369" s="2">
        <v>1</v>
      </c>
      <c r="I369" s="2">
        <v>11</v>
      </c>
      <c r="J369" s="2">
        <v>10</v>
      </c>
      <c r="K369" s="2">
        <v>1</v>
      </c>
      <c r="L369" s="3">
        <v>30169659.800000001</v>
      </c>
      <c r="M369" s="2" t="s">
        <v>20</v>
      </c>
      <c r="N369" s="4" t="s">
        <v>21</v>
      </c>
    </row>
    <row r="370" spans="1:14" x14ac:dyDescent="0.25">
      <c r="A370" s="1" t="s">
        <v>359</v>
      </c>
      <c r="B370" s="2" t="s">
        <v>86</v>
      </c>
      <c r="C370" s="2" t="s">
        <v>684</v>
      </c>
      <c r="D370" s="2" t="s">
        <v>17900</v>
      </c>
      <c r="E370" s="2" t="s">
        <v>721</v>
      </c>
      <c r="F370" s="2">
        <v>25202203</v>
      </c>
      <c r="G370" s="2" t="s">
        <v>19</v>
      </c>
      <c r="H370" s="2">
        <v>1</v>
      </c>
      <c r="I370" s="2">
        <v>11</v>
      </c>
      <c r="J370" s="2">
        <v>10</v>
      </c>
      <c r="K370" s="2">
        <v>1</v>
      </c>
      <c r="L370" s="3">
        <v>24603673.030000001</v>
      </c>
      <c r="M370" s="2" t="s">
        <v>20</v>
      </c>
      <c r="N370" s="4" t="s">
        <v>21</v>
      </c>
    </row>
    <row r="371" spans="1:14" x14ac:dyDescent="0.25">
      <c r="A371" s="1" t="s">
        <v>359</v>
      </c>
      <c r="B371" s="2" t="s">
        <v>151</v>
      </c>
      <c r="C371" s="2" t="s">
        <v>159</v>
      </c>
      <c r="D371" s="2" t="s">
        <v>160</v>
      </c>
      <c r="E371" s="2" t="s">
        <v>722</v>
      </c>
      <c r="F371" s="2" t="s">
        <v>679</v>
      </c>
      <c r="G371" s="2" t="s">
        <v>19</v>
      </c>
      <c r="H371" s="2">
        <v>4</v>
      </c>
      <c r="I371" s="2">
        <v>6</v>
      </c>
      <c r="J371" s="2">
        <v>10</v>
      </c>
      <c r="K371" s="2">
        <v>1</v>
      </c>
      <c r="L371" s="3">
        <v>132284040</v>
      </c>
      <c r="M371" s="2" t="s">
        <v>20</v>
      </c>
      <c r="N371" s="4" t="s">
        <v>21</v>
      </c>
    </row>
    <row r="372" spans="1:14" x14ac:dyDescent="0.25">
      <c r="A372" s="1" t="s">
        <v>359</v>
      </c>
      <c r="B372" s="2" t="s">
        <v>551</v>
      </c>
      <c r="C372" s="2" t="s">
        <v>551</v>
      </c>
      <c r="D372" s="2" t="s">
        <v>17884</v>
      </c>
      <c r="E372" s="2" t="s">
        <v>723</v>
      </c>
      <c r="F372" s="2" t="s">
        <v>718</v>
      </c>
      <c r="G372" s="2" t="s">
        <v>19</v>
      </c>
      <c r="H372" s="2">
        <v>9</v>
      </c>
      <c r="I372" s="2">
        <v>3</v>
      </c>
      <c r="J372" s="2">
        <v>16</v>
      </c>
      <c r="K372" s="2">
        <v>8</v>
      </c>
      <c r="L372" s="3">
        <v>46082400</v>
      </c>
      <c r="M372" s="2" t="s">
        <v>20</v>
      </c>
      <c r="N372" s="4" t="s">
        <v>17384</v>
      </c>
    </row>
    <row r="373" spans="1:14" x14ac:dyDescent="0.25">
      <c r="A373" s="1" t="s">
        <v>359</v>
      </c>
      <c r="B373" s="2" t="s">
        <v>551</v>
      </c>
      <c r="C373" s="2" t="s">
        <v>551</v>
      </c>
      <c r="D373" s="2" t="s">
        <v>17884</v>
      </c>
      <c r="E373" s="2" t="s">
        <v>724</v>
      </c>
      <c r="F373" s="2" t="s">
        <v>718</v>
      </c>
      <c r="G373" s="2" t="s">
        <v>19</v>
      </c>
      <c r="H373" s="2">
        <v>9</v>
      </c>
      <c r="I373" s="2">
        <v>3</v>
      </c>
      <c r="J373" s="2">
        <v>16</v>
      </c>
      <c r="K373" s="2">
        <v>365</v>
      </c>
      <c r="L373" s="3">
        <v>3914625</v>
      </c>
      <c r="M373" s="2" t="s">
        <v>20</v>
      </c>
      <c r="N373" s="4" t="s">
        <v>17384</v>
      </c>
    </row>
    <row r="374" spans="1:14" x14ac:dyDescent="0.25">
      <c r="A374" s="1" t="s">
        <v>359</v>
      </c>
      <c r="B374" s="2" t="s">
        <v>551</v>
      </c>
      <c r="C374" s="2" t="s">
        <v>551</v>
      </c>
      <c r="D374" s="2" t="s">
        <v>17884</v>
      </c>
      <c r="E374" s="2" t="s">
        <v>725</v>
      </c>
      <c r="F374" s="2" t="s">
        <v>718</v>
      </c>
      <c r="G374" s="2" t="s">
        <v>19</v>
      </c>
      <c r="H374" s="2">
        <v>9</v>
      </c>
      <c r="I374" s="2">
        <v>3</v>
      </c>
      <c r="J374" s="2">
        <v>16</v>
      </c>
      <c r="K374" s="2">
        <v>33</v>
      </c>
      <c r="L374" s="3">
        <v>190063068.80000001</v>
      </c>
      <c r="M374" s="2" t="s">
        <v>20</v>
      </c>
      <c r="N374" s="4" t="s">
        <v>17384</v>
      </c>
    </row>
    <row r="375" spans="1:14" x14ac:dyDescent="0.25">
      <c r="A375" s="1" t="s">
        <v>359</v>
      </c>
      <c r="B375" s="2" t="s">
        <v>551</v>
      </c>
      <c r="C375" s="2" t="s">
        <v>551</v>
      </c>
      <c r="D375" s="2" t="s">
        <v>17884</v>
      </c>
      <c r="E375" s="2" t="s">
        <v>726</v>
      </c>
      <c r="F375" s="2" t="s">
        <v>718</v>
      </c>
      <c r="G375" s="2" t="s">
        <v>19</v>
      </c>
      <c r="H375" s="2">
        <v>9</v>
      </c>
      <c r="I375" s="2">
        <v>3</v>
      </c>
      <c r="J375" s="2">
        <v>16</v>
      </c>
      <c r="K375" s="2">
        <v>20</v>
      </c>
      <c r="L375" s="3">
        <v>1318200</v>
      </c>
      <c r="M375" s="2" t="s">
        <v>20</v>
      </c>
      <c r="N375" s="4" t="s">
        <v>17384</v>
      </c>
    </row>
    <row r="376" spans="1:14" x14ac:dyDescent="0.25">
      <c r="A376" s="1" t="s">
        <v>359</v>
      </c>
      <c r="B376" s="2" t="s">
        <v>551</v>
      </c>
      <c r="C376" s="2" t="s">
        <v>551</v>
      </c>
      <c r="D376" s="2" t="s">
        <v>17884</v>
      </c>
      <c r="E376" s="2" t="s">
        <v>727</v>
      </c>
      <c r="F376" s="2" t="s">
        <v>718</v>
      </c>
      <c r="G376" s="2" t="s">
        <v>19</v>
      </c>
      <c r="H376" s="2">
        <v>9</v>
      </c>
      <c r="I376" s="2">
        <v>3</v>
      </c>
      <c r="J376" s="2">
        <v>16</v>
      </c>
      <c r="K376" s="2">
        <v>30</v>
      </c>
      <c r="L376" s="3">
        <v>160571021.09999999</v>
      </c>
      <c r="M376" s="2" t="s">
        <v>20</v>
      </c>
      <c r="N376" s="4" t="s">
        <v>17384</v>
      </c>
    </row>
    <row r="377" spans="1:14" x14ac:dyDescent="0.25">
      <c r="A377" s="1" t="s">
        <v>359</v>
      </c>
      <c r="B377" s="2" t="s">
        <v>551</v>
      </c>
      <c r="C377" s="2" t="s">
        <v>551</v>
      </c>
      <c r="D377" s="2" t="s">
        <v>17884</v>
      </c>
      <c r="E377" s="2" t="s">
        <v>728</v>
      </c>
      <c r="F377" s="2" t="s">
        <v>718</v>
      </c>
      <c r="G377" s="2" t="s">
        <v>19</v>
      </c>
      <c r="H377" s="2">
        <v>9</v>
      </c>
      <c r="I377" s="2">
        <v>3</v>
      </c>
      <c r="J377" s="2">
        <v>16</v>
      </c>
      <c r="K377" s="2">
        <v>375</v>
      </c>
      <c r="L377" s="3">
        <v>3890250</v>
      </c>
      <c r="M377" s="2" t="s">
        <v>20</v>
      </c>
      <c r="N377" s="4" t="s">
        <v>17384</v>
      </c>
    </row>
    <row r="378" spans="1:14" x14ac:dyDescent="0.25">
      <c r="A378" s="1" t="s">
        <v>359</v>
      </c>
      <c r="B378" s="2" t="s">
        <v>518</v>
      </c>
      <c r="C378" s="2" t="s">
        <v>519</v>
      </c>
      <c r="D378" s="2" t="s">
        <v>17880</v>
      </c>
      <c r="E378" s="2" t="s">
        <v>729</v>
      </c>
      <c r="F378" s="2" t="s">
        <v>658</v>
      </c>
      <c r="G378" s="2" t="s">
        <v>19</v>
      </c>
      <c r="H378" s="2">
        <v>9</v>
      </c>
      <c r="I378" s="2">
        <v>3</v>
      </c>
      <c r="J378" s="2">
        <v>16</v>
      </c>
      <c r="K378" s="2">
        <v>1</v>
      </c>
      <c r="L378" s="3">
        <v>900000000</v>
      </c>
      <c r="M378" s="2" t="s">
        <v>20</v>
      </c>
      <c r="N378" s="4" t="s">
        <v>17384</v>
      </c>
    </row>
    <row r="379" spans="1:14" x14ac:dyDescent="0.25">
      <c r="A379" s="1" t="s">
        <v>359</v>
      </c>
      <c r="B379" s="2" t="s">
        <v>340</v>
      </c>
      <c r="C379" s="2" t="s">
        <v>341</v>
      </c>
      <c r="D379" s="2" t="s">
        <v>342</v>
      </c>
      <c r="E379" s="2" t="s">
        <v>730</v>
      </c>
      <c r="F379" s="2">
        <v>86111604</v>
      </c>
      <c r="G379" s="2" t="s">
        <v>19</v>
      </c>
      <c r="H379" s="2">
        <v>6</v>
      </c>
      <c r="I379" s="2">
        <v>11</v>
      </c>
      <c r="J379" s="2">
        <v>10</v>
      </c>
      <c r="K379" s="2">
        <v>1</v>
      </c>
      <c r="L379" s="3">
        <v>30200979.899999999</v>
      </c>
      <c r="M379" s="2" t="s">
        <v>20</v>
      </c>
      <c r="N379" s="4" t="s">
        <v>17385</v>
      </c>
    </row>
    <row r="380" spans="1:14" x14ac:dyDescent="0.25">
      <c r="A380" s="1" t="s">
        <v>359</v>
      </c>
      <c r="B380" s="2" t="s">
        <v>340</v>
      </c>
      <c r="C380" s="2" t="s">
        <v>341</v>
      </c>
      <c r="D380" s="2" t="s">
        <v>342</v>
      </c>
      <c r="E380" s="2" t="s">
        <v>731</v>
      </c>
      <c r="F380" s="2">
        <v>86111604</v>
      </c>
      <c r="G380" s="2" t="s">
        <v>19</v>
      </c>
      <c r="H380" s="2">
        <v>6</v>
      </c>
      <c r="I380" s="2">
        <v>11</v>
      </c>
      <c r="J380" s="2">
        <v>10</v>
      </c>
      <c r="K380" s="2">
        <v>1</v>
      </c>
      <c r="L380" s="3">
        <v>10611155.1</v>
      </c>
      <c r="M380" s="2" t="s">
        <v>20</v>
      </c>
      <c r="N380" s="4" t="s">
        <v>17385</v>
      </c>
    </row>
    <row r="381" spans="1:14" x14ac:dyDescent="0.25">
      <c r="A381" s="1" t="s">
        <v>359</v>
      </c>
      <c r="B381" s="2" t="s">
        <v>340</v>
      </c>
      <c r="C381" s="2" t="s">
        <v>341</v>
      </c>
      <c r="D381" s="2" t="s">
        <v>342</v>
      </c>
      <c r="E381" s="2" t="s">
        <v>732</v>
      </c>
      <c r="F381" s="2">
        <v>86111604</v>
      </c>
      <c r="G381" s="2" t="s">
        <v>19</v>
      </c>
      <c r="H381" s="2">
        <v>6</v>
      </c>
      <c r="I381" s="2">
        <v>11</v>
      </c>
      <c r="J381" s="2">
        <v>10</v>
      </c>
      <c r="K381" s="2">
        <v>1</v>
      </c>
      <c r="L381" s="3">
        <v>388418563.19999999</v>
      </c>
      <c r="M381" s="2" t="s">
        <v>20</v>
      </c>
      <c r="N381" s="4" t="s">
        <v>17385</v>
      </c>
    </row>
    <row r="382" spans="1:14" x14ac:dyDescent="0.25">
      <c r="A382" s="1" t="s">
        <v>359</v>
      </c>
      <c r="B382" s="2" t="s">
        <v>340</v>
      </c>
      <c r="C382" s="2" t="s">
        <v>341</v>
      </c>
      <c r="D382" s="2" t="s">
        <v>342</v>
      </c>
      <c r="E382" s="2" t="s">
        <v>733</v>
      </c>
      <c r="F382" s="2">
        <v>86111604</v>
      </c>
      <c r="G382" s="2" t="s">
        <v>19</v>
      </c>
      <c r="H382" s="2">
        <v>6</v>
      </c>
      <c r="I382" s="2">
        <v>11</v>
      </c>
      <c r="J382" s="2">
        <v>10</v>
      </c>
      <c r="K382" s="2">
        <v>1</v>
      </c>
      <c r="L382" s="3">
        <v>206004110</v>
      </c>
      <c r="M382" s="2" t="s">
        <v>20</v>
      </c>
      <c r="N382" s="4" t="s">
        <v>17385</v>
      </c>
    </row>
    <row r="383" spans="1:14" x14ac:dyDescent="0.25">
      <c r="A383" s="1" t="s">
        <v>359</v>
      </c>
      <c r="B383" s="2" t="s">
        <v>551</v>
      </c>
      <c r="C383" s="2" t="s">
        <v>551</v>
      </c>
      <c r="D383" s="2" t="s">
        <v>17884</v>
      </c>
      <c r="E383" s="2" t="s">
        <v>734</v>
      </c>
      <c r="F383" s="2" t="s">
        <v>718</v>
      </c>
      <c r="G383" s="2" t="s">
        <v>19</v>
      </c>
      <c r="H383" s="2">
        <v>9</v>
      </c>
      <c r="I383" s="2">
        <v>3</v>
      </c>
      <c r="J383" s="2">
        <v>16</v>
      </c>
      <c r="K383" s="2">
        <v>1</v>
      </c>
      <c r="L383" s="3">
        <v>389423064.29000002</v>
      </c>
      <c r="M383" s="2" t="s">
        <v>20</v>
      </c>
      <c r="N383" s="4" t="s">
        <v>17384</v>
      </c>
    </row>
    <row r="384" spans="1:14" x14ac:dyDescent="0.25">
      <c r="A384" s="1" t="s">
        <v>359</v>
      </c>
      <c r="B384" s="2" t="s">
        <v>278</v>
      </c>
      <c r="C384" s="2" t="s">
        <v>710</v>
      </c>
      <c r="D384" s="2" t="s">
        <v>17901</v>
      </c>
      <c r="E384" s="2" t="s">
        <v>735</v>
      </c>
      <c r="F384" s="2" t="s">
        <v>523</v>
      </c>
      <c r="G384" s="2" t="s">
        <v>19</v>
      </c>
      <c r="H384" s="2">
        <v>9</v>
      </c>
      <c r="I384" s="2">
        <v>3</v>
      </c>
      <c r="J384" s="2">
        <v>10</v>
      </c>
      <c r="K384" s="2">
        <v>1</v>
      </c>
      <c r="L384" s="3">
        <v>747321923.51999998</v>
      </c>
      <c r="M384" s="2" t="s">
        <v>20</v>
      </c>
      <c r="N384" s="4" t="s">
        <v>21</v>
      </c>
    </row>
    <row r="385" spans="1:14" x14ac:dyDescent="0.25">
      <c r="A385" s="1" t="s">
        <v>359</v>
      </c>
      <c r="B385" s="2" t="s">
        <v>278</v>
      </c>
      <c r="C385" s="2" t="s">
        <v>710</v>
      </c>
      <c r="D385" s="2" t="s">
        <v>17901</v>
      </c>
      <c r="E385" s="2" t="s">
        <v>736</v>
      </c>
      <c r="F385" s="2" t="s">
        <v>523</v>
      </c>
      <c r="G385" s="2" t="s">
        <v>19</v>
      </c>
      <c r="H385" s="2">
        <v>9</v>
      </c>
      <c r="I385" s="2">
        <v>3</v>
      </c>
      <c r="J385" s="2">
        <v>10</v>
      </c>
      <c r="K385" s="2">
        <v>1</v>
      </c>
      <c r="L385" s="3">
        <v>110635867.68000001</v>
      </c>
      <c r="M385" s="2" t="s">
        <v>20</v>
      </c>
      <c r="N385" s="4" t="s">
        <v>21</v>
      </c>
    </row>
    <row r="386" spans="1:14" x14ac:dyDescent="0.25">
      <c r="A386" s="1" t="s">
        <v>359</v>
      </c>
      <c r="B386" s="2" t="s">
        <v>518</v>
      </c>
      <c r="C386" s="2" t="s">
        <v>519</v>
      </c>
      <c r="D386" s="2" t="s">
        <v>17880</v>
      </c>
      <c r="E386" s="2" t="s">
        <v>544</v>
      </c>
      <c r="F386" s="2">
        <v>25202200</v>
      </c>
      <c r="G386" s="2" t="s">
        <v>19</v>
      </c>
      <c r="H386" s="2">
        <v>1</v>
      </c>
      <c r="I386" s="2">
        <v>11</v>
      </c>
      <c r="J386" s="2">
        <v>10</v>
      </c>
      <c r="K386" s="2">
        <v>1</v>
      </c>
      <c r="L386" s="3">
        <v>4556938030</v>
      </c>
      <c r="M386" s="2" t="s">
        <v>20</v>
      </c>
      <c r="N386" s="4" t="s">
        <v>17384</v>
      </c>
    </row>
    <row r="387" spans="1:14" x14ac:dyDescent="0.25">
      <c r="A387" s="1" t="s">
        <v>359</v>
      </c>
      <c r="B387" s="2" t="s">
        <v>712</v>
      </c>
      <c r="C387" s="2" t="s">
        <v>713</v>
      </c>
      <c r="D387" s="2" t="s">
        <v>17902</v>
      </c>
      <c r="E387" s="2" t="s">
        <v>737</v>
      </c>
      <c r="F387" s="2">
        <v>25191503</v>
      </c>
      <c r="G387" s="2" t="s">
        <v>19</v>
      </c>
      <c r="H387" s="2">
        <v>6</v>
      </c>
      <c r="I387" s="2">
        <v>2</v>
      </c>
      <c r="J387" s="2">
        <v>10</v>
      </c>
      <c r="K387" s="2">
        <v>2</v>
      </c>
      <c r="L387" s="3">
        <v>777637040.10000002</v>
      </c>
      <c r="M387" s="2" t="s">
        <v>20</v>
      </c>
      <c r="N387" s="4" t="s">
        <v>21</v>
      </c>
    </row>
    <row r="388" spans="1:14" x14ac:dyDescent="0.25">
      <c r="A388" s="1" t="s">
        <v>359</v>
      </c>
      <c r="B388" s="2" t="s">
        <v>712</v>
      </c>
      <c r="C388" s="2" t="s">
        <v>738</v>
      </c>
      <c r="D388" s="2" t="s">
        <v>17903</v>
      </c>
      <c r="E388" s="2" t="s">
        <v>739</v>
      </c>
      <c r="F388" s="2">
        <v>25191516</v>
      </c>
      <c r="G388" s="2" t="s">
        <v>19</v>
      </c>
      <c r="H388" s="2">
        <v>6</v>
      </c>
      <c r="I388" s="2">
        <v>2</v>
      </c>
      <c r="J388" s="2">
        <v>10</v>
      </c>
      <c r="K388" s="2">
        <v>1</v>
      </c>
      <c r="L388" s="3">
        <v>273200</v>
      </c>
      <c r="M388" s="2" t="s">
        <v>20</v>
      </c>
      <c r="N388" s="4" t="s">
        <v>21</v>
      </c>
    </row>
    <row r="389" spans="1:14" x14ac:dyDescent="0.25">
      <c r="A389" s="1" t="s">
        <v>359</v>
      </c>
      <c r="B389" s="2" t="s">
        <v>518</v>
      </c>
      <c r="C389" s="2" t="s">
        <v>519</v>
      </c>
      <c r="D389" s="2" t="s">
        <v>17880</v>
      </c>
      <c r="E389" s="2" t="s">
        <v>740</v>
      </c>
      <c r="F389" s="2">
        <v>25202200</v>
      </c>
      <c r="G389" s="2" t="s">
        <v>19</v>
      </c>
      <c r="H389" s="2">
        <v>1</v>
      </c>
      <c r="I389" s="2">
        <v>11</v>
      </c>
      <c r="J389" s="2">
        <v>10</v>
      </c>
      <c r="K389" s="2">
        <v>1</v>
      </c>
      <c r="L389" s="3">
        <v>588087500</v>
      </c>
      <c r="M389" s="2" t="s">
        <v>20</v>
      </c>
      <c r="N389" s="4" t="s">
        <v>17384</v>
      </c>
    </row>
    <row r="390" spans="1:14" x14ac:dyDescent="0.25">
      <c r="A390" s="1" t="s">
        <v>359</v>
      </c>
      <c r="B390" s="2" t="s">
        <v>518</v>
      </c>
      <c r="C390" s="2" t="s">
        <v>519</v>
      </c>
      <c r="D390" s="2" t="s">
        <v>17880</v>
      </c>
      <c r="E390" s="2" t="s">
        <v>741</v>
      </c>
      <c r="F390" s="2">
        <v>25202200</v>
      </c>
      <c r="G390" s="2" t="s">
        <v>19</v>
      </c>
      <c r="H390" s="2">
        <v>1</v>
      </c>
      <c r="I390" s="2">
        <v>11</v>
      </c>
      <c r="J390" s="2">
        <v>10</v>
      </c>
      <c r="K390" s="2">
        <v>1</v>
      </c>
      <c r="L390" s="3">
        <v>700106000</v>
      </c>
      <c r="M390" s="2" t="s">
        <v>20</v>
      </c>
      <c r="N390" s="4" t="s">
        <v>17384</v>
      </c>
    </row>
    <row r="391" spans="1:14" x14ac:dyDescent="0.25">
      <c r="A391" s="1" t="s">
        <v>359</v>
      </c>
      <c r="B391" s="2" t="s">
        <v>518</v>
      </c>
      <c r="C391" s="2" t="s">
        <v>519</v>
      </c>
      <c r="D391" s="2" t="s">
        <v>17880</v>
      </c>
      <c r="E391" s="2" t="s">
        <v>742</v>
      </c>
      <c r="F391" s="2">
        <v>25202200</v>
      </c>
      <c r="G391" s="2" t="s">
        <v>19</v>
      </c>
      <c r="H391" s="2">
        <v>1</v>
      </c>
      <c r="I391" s="2">
        <v>11</v>
      </c>
      <c r="J391" s="2">
        <v>10</v>
      </c>
      <c r="K391" s="2">
        <v>1</v>
      </c>
      <c r="L391" s="3">
        <v>713886167</v>
      </c>
      <c r="M391" s="2" t="s">
        <v>20</v>
      </c>
      <c r="N391" s="4" t="s">
        <v>17384</v>
      </c>
    </row>
    <row r="392" spans="1:14" x14ac:dyDescent="0.25">
      <c r="A392" s="1" t="s">
        <v>359</v>
      </c>
      <c r="B392" s="2" t="s">
        <v>103</v>
      </c>
      <c r="C392" s="2" t="s">
        <v>104</v>
      </c>
      <c r="D392" s="2" t="s">
        <v>105</v>
      </c>
      <c r="E392" s="2" t="s">
        <v>743</v>
      </c>
      <c r="F392" s="2">
        <v>53141505</v>
      </c>
      <c r="G392" s="2" t="s">
        <v>17856</v>
      </c>
      <c r="H392" s="2">
        <v>1</v>
      </c>
      <c r="I392" s="2">
        <v>6</v>
      </c>
      <c r="J392" s="2">
        <v>16</v>
      </c>
      <c r="K392" s="2">
        <v>1</v>
      </c>
      <c r="L392" s="3">
        <v>22822400</v>
      </c>
      <c r="M392" s="2" t="s">
        <v>20</v>
      </c>
      <c r="N392" s="4" t="s">
        <v>21</v>
      </c>
    </row>
    <row r="393" spans="1:14" x14ac:dyDescent="0.25">
      <c r="A393" s="1" t="s">
        <v>359</v>
      </c>
      <c r="B393" s="2" t="s">
        <v>622</v>
      </c>
      <c r="C393" s="2" t="s">
        <v>622</v>
      </c>
      <c r="D393" s="2" t="s">
        <v>17893</v>
      </c>
      <c r="E393" s="2" t="s">
        <v>744</v>
      </c>
      <c r="F393" s="2">
        <v>53102701</v>
      </c>
      <c r="G393" s="2" t="s">
        <v>19</v>
      </c>
      <c r="H393" s="2">
        <v>4</v>
      </c>
      <c r="I393" s="2">
        <v>6</v>
      </c>
      <c r="J393" s="2">
        <v>16</v>
      </c>
      <c r="K393" s="2">
        <v>304</v>
      </c>
      <c r="L393" s="3">
        <v>261057644</v>
      </c>
      <c r="M393" s="2" t="s">
        <v>20</v>
      </c>
      <c r="N393" s="4" t="s">
        <v>21</v>
      </c>
    </row>
    <row r="394" spans="1:14" x14ac:dyDescent="0.25">
      <c r="A394" s="1" t="s">
        <v>359</v>
      </c>
      <c r="B394" s="2" t="s">
        <v>162</v>
      </c>
      <c r="C394" s="2" t="s">
        <v>457</v>
      </c>
      <c r="D394" s="2" t="s">
        <v>17868</v>
      </c>
      <c r="E394" s="2" t="s">
        <v>745</v>
      </c>
      <c r="F394" s="2">
        <v>78181800</v>
      </c>
      <c r="G394" s="2" t="s">
        <v>19</v>
      </c>
      <c r="H394" s="2">
        <v>1</v>
      </c>
      <c r="I394" s="2">
        <v>11</v>
      </c>
      <c r="J394" s="2">
        <v>10</v>
      </c>
      <c r="K394" s="2">
        <v>1</v>
      </c>
      <c r="L394" s="3">
        <v>531637500</v>
      </c>
      <c r="M394" s="2" t="s">
        <v>20</v>
      </c>
      <c r="N394" s="4" t="s">
        <v>17384</v>
      </c>
    </row>
    <row r="395" spans="1:14" x14ac:dyDescent="0.25">
      <c r="A395" s="1" t="s">
        <v>359</v>
      </c>
      <c r="B395" s="2" t="s">
        <v>162</v>
      </c>
      <c r="C395" s="2" t="s">
        <v>457</v>
      </c>
      <c r="D395" s="2" t="s">
        <v>17868</v>
      </c>
      <c r="E395" s="2" t="s">
        <v>745</v>
      </c>
      <c r="F395" s="2">
        <v>78181800</v>
      </c>
      <c r="G395" s="2" t="s">
        <v>19</v>
      </c>
      <c r="H395" s="2">
        <v>1</v>
      </c>
      <c r="I395" s="2">
        <v>11</v>
      </c>
      <c r="J395" s="2">
        <v>10</v>
      </c>
      <c r="K395" s="2">
        <v>1</v>
      </c>
      <c r="L395" s="3">
        <v>2647459800</v>
      </c>
      <c r="M395" s="2" t="s">
        <v>20</v>
      </c>
      <c r="N395" s="4" t="s">
        <v>17384</v>
      </c>
    </row>
    <row r="396" spans="1:14" x14ac:dyDescent="0.25">
      <c r="A396" s="1" t="s">
        <v>359</v>
      </c>
      <c r="B396" s="2" t="s">
        <v>162</v>
      </c>
      <c r="C396" s="2" t="s">
        <v>457</v>
      </c>
      <c r="D396" s="2" t="s">
        <v>17868</v>
      </c>
      <c r="E396" s="2" t="s">
        <v>745</v>
      </c>
      <c r="F396" s="2">
        <v>78181800</v>
      </c>
      <c r="G396" s="2" t="s">
        <v>19</v>
      </c>
      <c r="H396" s="2">
        <v>1</v>
      </c>
      <c r="I396" s="2">
        <v>11</v>
      </c>
      <c r="J396" s="2">
        <v>10</v>
      </c>
      <c r="K396" s="2">
        <v>1</v>
      </c>
      <c r="L396" s="3">
        <v>540000000</v>
      </c>
      <c r="M396" s="2" t="s">
        <v>20</v>
      </c>
      <c r="N396" s="4" t="s">
        <v>17384</v>
      </c>
    </row>
    <row r="397" spans="1:14" x14ac:dyDescent="0.25">
      <c r="A397" s="1" t="s">
        <v>359</v>
      </c>
      <c r="B397" s="2" t="s">
        <v>162</v>
      </c>
      <c r="C397" s="2" t="s">
        <v>457</v>
      </c>
      <c r="D397" s="2" t="s">
        <v>17868</v>
      </c>
      <c r="E397" s="2" t="s">
        <v>746</v>
      </c>
      <c r="F397" s="2">
        <v>78181800</v>
      </c>
      <c r="G397" s="2" t="s">
        <v>19</v>
      </c>
      <c r="H397" s="2">
        <v>1</v>
      </c>
      <c r="I397" s="2">
        <v>11</v>
      </c>
      <c r="J397" s="2">
        <v>10</v>
      </c>
      <c r="K397" s="2">
        <v>1</v>
      </c>
      <c r="L397" s="3">
        <v>1585475755.1199999</v>
      </c>
      <c r="M397" s="2" t="s">
        <v>20</v>
      </c>
      <c r="N397" s="4" t="s">
        <v>17384</v>
      </c>
    </row>
    <row r="398" spans="1:14" x14ac:dyDescent="0.25">
      <c r="A398" s="1" t="s">
        <v>359</v>
      </c>
      <c r="B398" s="2" t="s">
        <v>162</v>
      </c>
      <c r="C398" s="2" t="s">
        <v>457</v>
      </c>
      <c r="D398" s="2" t="s">
        <v>17868</v>
      </c>
      <c r="E398" s="2" t="s">
        <v>745</v>
      </c>
      <c r="F398" s="2">
        <v>78181800</v>
      </c>
      <c r="G398" s="2" t="s">
        <v>19</v>
      </c>
      <c r="H398" s="2">
        <v>1</v>
      </c>
      <c r="I398" s="2">
        <v>11</v>
      </c>
      <c r="J398" s="2">
        <v>10</v>
      </c>
      <c r="K398" s="2">
        <v>1</v>
      </c>
      <c r="L398" s="3">
        <v>399415000</v>
      </c>
      <c r="M398" s="2" t="s">
        <v>20</v>
      </c>
      <c r="N398" s="4" t="s">
        <v>17384</v>
      </c>
    </row>
    <row r="399" spans="1:14" x14ac:dyDescent="0.25">
      <c r="A399" s="1" t="s">
        <v>359</v>
      </c>
      <c r="B399" s="2" t="s">
        <v>518</v>
      </c>
      <c r="C399" s="2" t="s">
        <v>519</v>
      </c>
      <c r="D399" s="2" t="s">
        <v>17880</v>
      </c>
      <c r="E399" s="2" t="s">
        <v>747</v>
      </c>
      <c r="F399" s="2" t="s">
        <v>748</v>
      </c>
      <c r="G399" s="2" t="s">
        <v>511</v>
      </c>
      <c r="H399" s="2">
        <v>1</v>
      </c>
      <c r="I399" s="2">
        <v>5</v>
      </c>
      <c r="J399" s="2">
        <v>10</v>
      </c>
      <c r="K399" s="2">
        <v>1</v>
      </c>
      <c r="L399" s="3">
        <v>537114995.20000005</v>
      </c>
      <c r="M399" s="2" t="s">
        <v>20</v>
      </c>
      <c r="N399" s="4" t="s">
        <v>21</v>
      </c>
    </row>
    <row r="400" spans="1:14" x14ac:dyDescent="0.25">
      <c r="A400" s="1" t="s">
        <v>359</v>
      </c>
      <c r="B400" s="2" t="s">
        <v>622</v>
      </c>
      <c r="C400" s="2" t="s">
        <v>622</v>
      </c>
      <c r="D400" s="2" t="s">
        <v>17893</v>
      </c>
      <c r="E400" s="2" t="s">
        <v>744</v>
      </c>
      <c r="F400" s="2">
        <v>53102701</v>
      </c>
      <c r="G400" s="2" t="s">
        <v>19</v>
      </c>
      <c r="H400" s="2">
        <v>4</v>
      </c>
      <c r="I400" s="2">
        <v>6</v>
      </c>
      <c r="J400" s="2">
        <v>16</v>
      </c>
      <c r="K400" s="2">
        <v>1</v>
      </c>
      <c r="L400" s="3">
        <v>231956</v>
      </c>
      <c r="M400" s="2" t="s">
        <v>20</v>
      </c>
      <c r="N400" s="4" t="s">
        <v>21</v>
      </c>
    </row>
    <row r="401" spans="1:14" x14ac:dyDescent="0.25">
      <c r="A401" s="1" t="s">
        <v>359</v>
      </c>
      <c r="B401" s="2" t="s">
        <v>518</v>
      </c>
      <c r="C401" s="2" t="s">
        <v>519</v>
      </c>
      <c r="D401" s="2" t="s">
        <v>17880</v>
      </c>
      <c r="E401" s="2" t="s">
        <v>707</v>
      </c>
      <c r="F401" s="2" t="s">
        <v>658</v>
      </c>
      <c r="G401" s="2" t="s">
        <v>17856</v>
      </c>
      <c r="H401" s="2">
        <v>1</v>
      </c>
      <c r="I401" s="2">
        <v>6</v>
      </c>
      <c r="J401" s="2">
        <v>10</v>
      </c>
      <c r="K401" s="2">
        <v>1</v>
      </c>
      <c r="L401" s="3">
        <v>391600000</v>
      </c>
      <c r="M401" s="2" t="s">
        <v>20</v>
      </c>
      <c r="N401" s="4" t="s">
        <v>21</v>
      </c>
    </row>
    <row r="402" spans="1:14" x14ac:dyDescent="0.25">
      <c r="A402" s="1" t="s">
        <v>359</v>
      </c>
      <c r="B402" s="2" t="s">
        <v>72</v>
      </c>
      <c r="C402" s="2" t="s">
        <v>73</v>
      </c>
      <c r="D402" s="2" t="s">
        <v>74</v>
      </c>
      <c r="E402" s="2" t="s">
        <v>749</v>
      </c>
      <c r="F402" s="2">
        <v>15101500</v>
      </c>
      <c r="G402" s="2" t="s">
        <v>17856</v>
      </c>
      <c r="H402" s="2">
        <v>1</v>
      </c>
      <c r="I402" s="2">
        <v>6</v>
      </c>
      <c r="J402" s="2">
        <v>10</v>
      </c>
      <c r="K402" s="2">
        <v>8</v>
      </c>
      <c r="L402" s="3">
        <v>630080</v>
      </c>
      <c r="M402" s="2" t="s">
        <v>0</v>
      </c>
      <c r="N402" s="4" t="s">
        <v>21</v>
      </c>
    </row>
    <row r="403" spans="1:14" x14ac:dyDescent="0.25">
      <c r="A403" s="1" t="s">
        <v>359</v>
      </c>
      <c r="B403" s="2" t="s">
        <v>72</v>
      </c>
      <c r="C403" s="2" t="s">
        <v>73</v>
      </c>
      <c r="D403" s="2" t="s">
        <v>74</v>
      </c>
      <c r="E403" s="2" t="s">
        <v>750</v>
      </c>
      <c r="F403" s="2">
        <v>15101500</v>
      </c>
      <c r="G403" s="2" t="s">
        <v>17856</v>
      </c>
      <c r="H403" s="2">
        <v>1</v>
      </c>
      <c r="I403" s="2">
        <v>6</v>
      </c>
      <c r="J403" s="2">
        <v>10</v>
      </c>
      <c r="K403" s="2">
        <v>1</v>
      </c>
      <c r="L403" s="3">
        <v>115680</v>
      </c>
      <c r="M403" s="2" t="s">
        <v>0</v>
      </c>
      <c r="N403" s="4" t="s">
        <v>21</v>
      </c>
    </row>
    <row r="404" spans="1:14" x14ac:dyDescent="0.25">
      <c r="A404" s="1" t="s">
        <v>359</v>
      </c>
      <c r="B404" s="2" t="s">
        <v>72</v>
      </c>
      <c r="C404" s="2" t="s">
        <v>73</v>
      </c>
      <c r="D404" s="2" t="s">
        <v>74</v>
      </c>
      <c r="E404" s="2" t="s">
        <v>751</v>
      </c>
      <c r="F404" s="2">
        <v>15101500</v>
      </c>
      <c r="G404" s="2" t="s">
        <v>17856</v>
      </c>
      <c r="H404" s="2">
        <v>1</v>
      </c>
      <c r="I404" s="2">
        <v>6</v>
      </c>
      <c r="J404" s="2">
        <v>10</v>
      </c>
      <c r="K404" s="2">
        <v>11</v>
      </c>
      <c r="L404" s="3">
        <v>3751440</v>
      </c>
      <c r="M404" s="2" t="s">
        <v>0</v>
      </c>
      <c r="N404" s="4" t="s">
        <v>21</v>
      </c>
    </row>
    <row r="405" spans="1:14" x14ac:dyDescent="0.25">
      <c r="A405" s="1" t="s">
        <v>359</v>
      </c>
      <c r="B405" s="2" t="s">
        <v>72</v>
      </c>
      <c r="C405" s="2" t="s">
        <v>73</v>
      </c>
      <c r="D405" s="2" t="s">
        <v>74</v>
      </c>
      <c r="E405" s="2" t="s">
        <v>752</v>
      </c>
      <c r="F405" s="2">
        <v>15101500</v>
      </c>
      <c r="G405" s="2" t="s">
        <v>17856</v>
      </c>
      <c r="H405" s="2">
        <v>1</v>
      </c>
      <c r="I405" s="2">
        <v>6</v>
      </c>
      <c r="J405" s="2">
        <v>10</v>
      </c>
      <c r="K405" s="2">
        <v>7</v>
      </c>
      <c r="L405" s="3">
        <v>3708600</v>
      </c>
      <c r="M405" s="2" t="s">
        <v>0</v>
      </c>
      <c r="N405" s="4" t="s">
        <v>21</v>
      </c>
    </row>
    <row r="406" spans="1:14" x14ac:dyDescent="0.25">
      <c r="A406" s="1" t="s">
        <v>359</v>
      </c>
      <c r="B406" s="2" t="s">
        <v>72</v>
      </c>
      <c r="C406" s="2" t="s">
        <v>73</v>
      </c>
      <c r="D406" s="2" t="s">
        <v>74</v>
      </c>
      <c r="E406" s="2" t="s">
        <v>753</v>
      </c>
      <c r="F406" s="2">
        <v>15101500</v>
      </c>
      <c r="G406" s="2" t="s">
        <v>17856</v>
      </c>
      <c r="H406" s="2">
        <v>1</v>
      </c>
      <c r="I406" s="2">
        <v>6</v>
      </c>
      <c r="J406" s="2">
        <v>10</v>
      </c>
      <c r="K406" s="2">
        <v>110</v>
      </c>
      <c r="L406" s="3">
        <v>8311600</v>
      </c>
      <c r="M406" s="2" t="s">
        <v>0</v>
      </c>
      <c r="N406" s="4" t="s">
        <v>21</v>
      </c>
    </row>
    <row r="407" spans="1:14" x14ac:dyDescent="0.25">
      <c r="A407" s="1" t="s">
        <v>359</v>
      </c>
      <c r="B407" s="2" t="s">
        <v>72</v>
      </c>
      <c r="C407" s="2" t="s">
        <v>73</v>
      </c>
      <c r="D407" s="2" t="s">
        <v>74</v>
      </c>
      <c r="E407" s="2" t="s">
        <v>754</v>
      </c>
      <c r="F407" s="2">
        <v>15101500</v>
      </c>
      <c r="G407" s="2" t="s">
        <v>17856</v>
      </c>
      <c r="H407" s="2">
        <v>1</v>
      </c>
      <c r="I407" s="2">
        <v>6</v>
      </c>
      <c r="J407" s="2">
        <v>10</v>
      </c>
      <c r="K407" s="2">
        <v>2</v>
      </c>
      <c r="L407" s="3">
        <v>176240</v>
      </c>
      <c r="M407" s="2" t="s">
        <v>0</v>
      </c>
      <c r="N407" s="4" t="s">
        <v>21</v>
      </c>
    </row>
    <row r="408" spans="1:14" x14ac:dyDescent="0.25">
      <c r="A408" s="1" t="s">
        <v>359</v>
      </c>
      <c r="B408" s="2" t="s">
        <v>72</v>
      </c>
      <c r="C408" s="2" t="s">
        <v>73</v>
      </c>
      <c r="D408" s="2" t="s">
        <v>74</v>
      </c>
      <c r="E408" s="2" t="s">
        <v>18092</v>
      </c>
      <c r="F408" s="2">
        <v>15101500</v>
      </c>
      <c r="G408" s="2" t="s">
        <v>17856</v>
      </c>
      <c r="H408" s="2">
        <v>1</v>
      </c>
      <c r="I408" s="2">
        <v>6</v>
      </c>
      <c r="J408" s="2">
        <v>10</v>
      </c>
      <c r="K408" s="2">
        <v>15</v>
      </c>
      <c r="L408" s="3">
        <v>7947000</v>
      </c>
      <c r="M408" s="2" t="s">
        <v>0</v>
      </c>
      <c r="N408" s="4" t="s">
        <v>21</v>
      </c>
    </row>
    <row r="409" spans="1:14" x14ac:dyDescent="0.25">
      <c r="A409" s="1" t="s">
        <v>359</v>
      </c>
      <c r="B409" s="2" t="s">
        <v>72</v>
      </c>
      <c r="C409" s="2" t="s">
        <v>73</v>
      </c>
      <c r="D409" s="2" t="s">
        <v>74</v>
      </c>
      <c r="E409" s="2" t="s">
        <v>755</v>
      </c>
      <c r="F409" s="2">
        <v>15101500</v>
      </c>
      <c r="G409" s="2" t="s">
        <v>17856</v>
      </c>
      <c r="H409" s="2">
        <v>1</v>
      </c>
      <c r="I409" s="2">
        <v>6</v>
      </c>
      <c r="J409" s="2">
        <v>10</v>
      </c>
      <c r="K409" s="2">
        <v>5</v>
      </c>
      <c r="L409" s="3">
        <v>284400</v>
      </c>
      <c r="M409" s="2" t="s">
        <v>0</v>
      </c>
      <c r="N409" s="4" t="s">
        <v>21</v>
      </c>
    </row>
    <row r="410" spans="1:14" x14ac:dyDescent="0.25">
      <c r="A410" s="1" t="s">
        <v>359</v>
      </c>
      <c r="B410" s="2" t="s">
        <v>72</v>
      </c>
      <c r="C410" s="2" t="s">
        <v>73</v>
      </c>
      <c r="D410" s="2" t="s">
        <v>74</v>
      </c>
      <c r="E410" s="2" t="s">
        <v>756</v>
      </c>
      <c r="F410" s="2">
        <v>15101500</v>
      </c>
      <c r="G410" s="2" t="s">
        <v>17856</v>
      </c>
      <c r="H410" s="2">
        <v>1</v>
      </c>
      <c r="I410" s="2">
        <v>6</v>
      </c>
      <c r="J410" s="2">
        <v>10</v>
      </c>
      <c r="K410" s="2">
        <v>584</v>
      </c>
      <c r="L410" s="3">
        <v>50691200</v>
      </c>
      <c r="M410" s="2" t="s">
        <v>0</v>
      </c>
      <c r="N410" s="4" t="s">
        <v>21</v>
      </c>
    </row>
    <row r="411" spans="1:14" x14ac:dyDescent="0.25">
      <c r="A411" s="1" t="s">
        <v>359</v>
      </c>
      <c r="B411" s="2" t="s">
        <v>72</v>
      </c>
      <c r="C411" s="2" t="s">
        <v>73</v>
      </c>
      <c r="D411" s="2" t="s">
        <v>74</v>
      </c>
      <c r="E411" s="2" t="s">
        <v>757</v>
      </c>
      <c r="F411" s="2">
        <v>15101500</v>
      </c>
      <c r="G411" s="2" t="s">
        <v>17856</v>
      </c>
      <c r="H411" s="2">
        <v>1</v>
      </c>
      <c r="I411" s="2">
        <v>6</v>
      </c>
      <c r="J411" s="2">
        <v>10</v>
      </c>
      <c r="K411" s="2">
        <v>15</v>
      </c>
      <c r="L411" s="3">
        <v>1096200</v>
      </c>
      <c r="M411" s="2" t="s">
        <v>0</v>
      </c>
      <c r="N411" s="4" t="s">
        <v>21</v>
      </c>
    </row>
    <row r="412" spans="1:14" x14ac:dyDescent="0.25">
      <c r="A412" s="1" t="s">
        <v>359</v>
      </c>
      <c r="B412" s="2" t="s">
        <v>72</v>
      </c>
      <c r="C412" s="2" t="s">
        <v>73</v>
      </c>
      <c r="D412" s="2" t="s">
        <v>74</v>
      </c>
      <c r="E412" s="2" t="s">
        <v>758</v>
      </c>
      <c r="F412" s="2">
        <v>15101500</v>
      </c>
      <c r="G412" s="2" t="s">
        <v>17856</v>
      </c>
      <c r="H412" s="2">
        <v>1</v>
      </c>
      <c r="I412" s="2">
        <v>6</v>
      </c>
      <c r="J412" s="2">
        <v>10</v>
      </c>
      <c r="K412" s="2">
        <v>1</v>
      </c>
      <c r="L412" s="3">
        <v>597840</v>
      </c>
      <c r="M412" s="2" t="s">
        <v>0</v>
      </c>
      <c r="N412" s="4" t="s">
        <v>21</v>
      </c>
    </row>
    <row r="413" spans="1:14" x14ac:dyDescent="0.25">
      <c r="A413" s="1" t="s">
        <v>359</v>
      </c>
      <c r="B413" s="2" t="s">
        <v>72</v>
      </c>
      <c r="C413" s="2" t="s">
        <v>73</v>
      </c>
      <c r="D413" s="2" t="s">
        <v>74</v>
      </c>
      <c r="E413" s="2" t="s">
        <v>759</v>
      </c>
      <c r="F413" s="2">
        <v>15101500</v>
      </c>
      <c r="G413" s="2" t="s">
        <v>17856</v>
      </c>
      <c r="H413" s="2">
        <v>1</v>
      </c>
      <c r="I413" s="2">
        <v>6</v>
      </c>
      <c r="J413" s="2">
        <v>10</v>
      </c>
      <c r="K413" s="2">
        <v>25</v>
      </c>
      <c r="L413" s="3">
        <v>15324000</v>
      </c>
      <c r="M413" s="2" t="s">
        <v>0</v>
      </c>
      <c r="N413" s="4" t="s">
        <v>21</v>
      </c>
    </row>
    <row r="414" spans="1:14" x14ac:dyDescent="0.25">
      <c r="A414" s="1" t="s">
        <v>359</v>
      </c>
      <c r="B414" s="2" t="s">
        <v>72</v>
      </c>
      <c r="C414" s="2" t="s">
        <v>73</v>
      </c>
      <c r="D414" s="2" t="s">
        <v>74</v>
      </c>
      <c r="E414" s="2" t="s">
        <v>760</v>
      </c>
      <c r="F414" s="2">
        <v>15101500</v>
      </c>
      <c r="G414" s="2" t="s">
        <v>17856</v>
      </c>
      <c r="H414" s="2">
        <v>1</v>
      </c>
      <c r="I414" s="2">
        <v>6</v>
      </c>
      <c r="J414" s="2">
        <v>10</v>
      </c>
      <c r="K414" s="2">
        <v>25</v>
      </c>
      <c r="L414" s="3">
        <v>2170000</v>
      </c>
      <c r="M414" s="2" t="s">
        <v>0</v>
      </c>
      <c r="N414" s="4" t="s">
        <v>21</v>
      </c>
    </row>
    <row r="415" spans="1:14" x14ac:dyDescent="0.25">
      <c r="A415" s="1" t="s">
        <v>359</v>
      </c>
      <c r="B415" s="2" t="s">
        <v>72</v>
      </c>
      <c r="C415" s="2" t="s">
        <v>73</v>
      </c>
      <c r="D415" s="2" t="s">
        <v>74</v>
      </c>
      <c r="E415" s="2" t="s">
        <v>761</v>
      </c>
      <c r="F415" s="2">
        <v>15101500</v>
      </c>
      <c r="G415" s="2" t="s">
        <v>17856</v>
      </c>
      <c r="H415" s="2">
        <v>1</v>
      </c>
      <c r="I415" s="2">
        <v>6</v>
      </c>
      <c r="J415" s="2">
        <v>10</v>
      </c>
      <c r="K415" s="2">
        <v>2</v>
      </c>
      <c r="L415" s="3">
        <v>106480</v>
      </c>
      <c r="M415" s="2" t="s">
        <v>0</v>
      </c>
      <c r="N415" s="4" t="s">
        <v>21</v>
      </c>
    </row>
    <row r="416" spans="1:14" x14ac:dyDescent="0.25">
      <c r="A416" s="1" t="s">
        <v>359</v>
      </c>
      <c r="B416" s="2" t="s">
        <v>162</v>
      </c>
      <c r="C416" s="2" t="s">
        <v>457</v>
      </c>
      <c r="D416" s="2" t="s">
        <v>17868</v>
      </c>
      <c r="E416" s="2" t="s">
        <v>762</v>
      </c>
      <c r="F416" s="2">
        <v>78181802</v>
      </c>
      <c r="G416" s="2" t="s">
        <v>17856</v>
      </c>
      <c r="H416" s="2">
        <v>1</v>
      </c>
      <c r="I416" s="2">
        <v>6</v>
      </c>
      <c r="J416" s="2">
        <v>10</v>
      </c>
      <c r="K416" s="2">
        <v>1</v>
      </c>
      <c r="L416" s="3">
        <v>1749066000</v>
      </c>
      <c r="M416" s="2" t="s">
        <v>20</v>
      </c>
      <c r="N416" s="4" t="s">
        <v>21</v>
      </c>
    </row>
    <row r="417" spans="1:14" x14ac:dyDescent="0.25">
      <c r="A417" s="1" t="s">
        <v>359</v>
      </c>
      <c r="B417" s="2" t="s">
        <v>162</v>
      </c>
      <c r="C417" s="2" t="s">
        <v>457</v>
      </c>
      <c r="D417" s="2" t="s">
        <v>17868</v>
      </c>
      <c r="E417" s="2" t="s">
        <v>763</v>
      </c>
      <c r="F417" s="2">
        <v>78181900</v>
      </c>
      <c r="G417" s="2" t="s">
        <v>17856</v>
      </c>
      <c r="H417" s="2">
        <v>1</v>
      </c>
      <c r="I417" s="2">
        <v>6</v>
      </c>
      <c r="J417" s="2">
        <v>10</v>
      </c>
      <c r="K417" s="2">
        <v>1</v>
      </c>
      <c r="L417" s="3">
        <v>473910316.76999998</v>
      </c>
      <c r="M417" s="2" t="s">
        <v>20</v>
      </c>
      <c r="N417" s="4" t="s">
        <v>21</v>
      </c>
    </row>
    <row r="418" spans="1:14" x14ac:dyDescent="0.25">
      <c r="A418" s="1" t="s">
        <v>359</v>
      </c>
      <c r="B418" s="2" t="s">
        <v>551</v>
      </c>
      <c r="C418" s="2" t="s">
        <v>551</v>
      </c>
      <c r="D418" s="2" t="s">
        <v>17884</v>
      </c>
      <c r="E418" s="2" t="s">
        <v>764</v>
      </c>
      <c r="F418" s="2" t="s">
        <v>718</v>
      </c>
      <c r="G418" s="2" t="s">
        <v>17856</v>
      </c>
      <c r="H418" s="2">
        <v>1</v>
      </c>
      <c r="I418" s="2">
        <v>6</v>
      </c>
      <c r="J418" s="2">
        <v>16</v>
      </c>
      <c r="K418" s="2">
        <v>1</v>
      </c>
      <c r="L418" s="3">
        <v>4704000</v>
      </c>
      <c r="M418" s="2" t="s">
        <v>20</v>
      </c>
      <c r="N418" s="4" t="s">
        <v>21</v>
      </c>
    </row>
    <row r="419" spans="1:14" x14ac:dyDescent="0.25">
      <c r="A419" s="1" t="s">
        <v>359</v>
      </c>
      <c r="B419" s="2" t="s">
        <v>551</v>
      </c>
      <c r="C419" s="2" t="s">
        <v>551</v>
      </c>
      <c r="D419" s="2" t="s">
        <v>17884</v>
      </c>
      <c r="E419" s="2" t="s">
        <v>765</v>
      </c>
      <c r="F419" s="2" t="s">
        <v>718</v>
      </c>
      <c r="G419" s="2" t="s">
        <v>17856</v>
      </c>
      <c r="H419" s="2">
        <v>1</v>
      </c>
      <c r="I419" s="2">
        <v>6</v>
      </c>
      <c r="J419" s="2">
        <v>10</v>
      </c>
      <c r="K419" s="2">
        <v>1</v>
      </c>
      <c r="L419" s="3">
        <v>350445245</v>
      </c>
      <c r="M419" s="2" t="s">
        <v>20</v>
      </c>
      <c r="N419" s="4" t="s">
        <v>21</v>
      </c>
    </row>
    <row r="420" spans="1:14" x14ac:dyDescent="0.25">
      <c r="A420" s="1" t="s">
        <v>359</v>
      </c>
      <c r="B420" s="2" t="s">
        <v>487</v>
      </c>
      <c r="C420" s="2" t="s">
        <v>488</v>
      </c>
      <c r="D420" s="2" t="s">
        <v>17877</v>
      </c>
      <c r="E420" s="2" t="s">
        <v>765</v>
      </c>
      <c r="F420" s="2" t="s">
        <v>718</v>
      </c>
      <c r="G420" s="2" t="s">
        <v>17856</v>
      </c>
      <c r="H420" s="2">
        <v>1</v>
      </c>
      <c r="I420" s="2">
        <v>6</v>
      </c>
      <c r="J420" s="2">
        <v>10</v>
      </c>
      <c r="K420" s="2">
        <v>1</v>
      </c>
      <c r="L420" s="3">
        <v>53646120</v>
      </c>
      <c r="M420" s="2" t="s">
        <v>20</v>
      </c>
      <c r="N420" s="4" t="s">
        <v>21</v>
      </c>
    </row>
    <row r="421" spans="1:14" x14ac:dyDescent="0.25">
      <c r="A421" s="1" t="s">
        <v>359</v>
      </c>
      <c r="B421" s="2" t="s">
        <v>487</v>
      </c>
      <c r="C421" s="2" t="s">
        <v>488</v>
      </c>
      <c r="D421" s="2" t="s">
        <v>17877</v>
      </c>
      <c r="E421" s="2" t="s">
        <v>765</v>
      </c>
      <c r="F421" s="2" t="s">
        <v>718</v>
      </c>
      <c r="G421" s="2" t="s">
        <v>17856</v>
      </c>
      <c r="H421" s="2">
        <v>1</v>
      </c>
      <c r="I421" s="2">
        <v>6</v>
      </c>
      <c r="J421" s="2">
        <v>10</v>
      </c>
      <c r="K421" s="2">
        <v>1</v>
      </c>
      <c r="L421" s="3">
        <v>88521840</v>
      </c>
      <c r="M421" s="2" t="s">
        <v>20</v>
      </c>
      <c r="N421" s="4" t="s">
        <v>21</v>
      </c>
    </row>
    <row r="422" spans="1:14" x14ac:dyDescent="0.25">
      <c r="A422" s="1" t="s">
        <v>359</v>
      </c>
      <c r="B422" s="2" t="s">
        <v>551</v>
      </c>
      <c r="C422" s="2" t="s">
        <v>551</v>
      </c>
      <c r="D422" s="2" t="s">
        <v>17884</v>
      </c>
      <c r="E422" s="2" t="s">
        <v>765</v>
      </c>
      <c r="F422" s="2" t="s">
        <v>718</v>
      </c>
      <c r="G422" s="2" t="s">
        <v>17856</v>
      </c>
      <c r="H422" s="2">
        <v>1</v>
      </c>
      <c r="I422" s="2">
        <v>6</v>
      </c>
      <c r="J422" s="2">
        <v>10</v>
      </c>
      <c r="K422" s="2">
        <v>1</v>
      </c>
      <c r="L422" s="3">
        <v>26892292.41</v>
      </c>
      <c r="M422" s="2" t="s">
        <v>20</v>
      </c>
      <c r="N422" s="4" t="s">
        <v>21</v>
      </c>
    </row>
    <row r="423" spans="1:14" x14ac:dyDescent="0.25">
      <c r="A423" s="1" t="s">
        <v>359</v>
      </c>
      <c r="B423" s="2" t="s">
        <v>551</v>
      </c>
      <c r="C423" s="2" t="s">
        <v>551</v>
      </c>
      <c r="D423" s="2" t="s">
        <v>17884</v>
      </c>
      <c r="E423" s="2" t="s">
        <v>765</v>
      </c>
      <c r="F423" s="2" t="s">
        <v>718</v>
      </c>
      <c r="G423" s="2" t="s">
        <v>17856</v>
      </c>
      <c r="H423" s="2">
        <v>1</v>
      </c>
      <c r="I423" s="2">
        <v>6</v>
      </c>
      <c r="J423" s="2">
        <v>10</v>
      </c>
      <c r="K423" s="2">
        <v>1</v>
      </c>
      <c r="L423" s="3">
        <v>16250113.880000001</v>
      </c>
      <c r="M423" s="2" t="s">
        <v>20</v>
      </c>
      <c r="N423" s="4" t="s">
        <v>21</v>
      </c>
    </row>
    <row r="424" spans="1:14" x14ac:dyDescent="0.25">
      <c r="A424" s="1" t="s">
        <v>359</v>
      </c>
      <c r="B424" s="2" t="s">
        <v>487</v>
      </c>
      <c r="C424" s="2" t="s">
        <v>488</v>
      </c>
      <c r="D424" s="2" t="s">
        <v>17877</v>
      </c>
      <c r="E424" s="2" t="s">
        <v>765</v>
      </c>
      <c r="F424" s="2" t="s">
        <v>718</v>
      </c>
      <c r="G424" s="2" t="s">
        <v>17856</v>
      </c>
      <c r="H424" s="2">
        <v>1</v>
      </c>
      <c r="I424" s="2">
        <v>6</v>
      </c>
      <c r="J424" s="2">
        <v>10</v>
      </c>
      <c r="K424" s="2">
        <v>1</v>
      </c>
      <c r="L424" s="3">
        <v>40648245.280000001</v>
      </c>
      <c r="M424" s="2" t="s">
        <v>20</v>
      </c>
      <c r="N424" s="4" t="s">
        <v>21</v>
      </c>
    </row>
    <row r="425" spans="1:14" x14ac:dyDescent="0.25">
      <c r="A425" s="1" t="s">
        <v>359</v>
      </c>
      <c r="B425" s="2" t="s">
        <v>128</v>
      </c>
      <c r="C425" s="2" t="s">
        <v>766</v>
      </c>
      <c r="D425" s="2" t="s">
        <v>17904</v>
      </c>
      <c r="E425" s="2" t="s">
        <v>18093</v>
      </c>
      <c r="F425" s="2">
        <v>43191610</v>
      </c>
      <c r="G425" s="2" t="s">
        <v>17856</v>
      </c>
      <c r="H425" s="2">
        <v>1</v>
      </c>
      <c r="I425" s="2">
        <v>6</v>
      </c>
      <c r="J425" s="2">
        <v>10</v>
      </c>
      <c r="K425" s="2">
        <v>150</v>
      </c>
      <c r="L425" s="3">
        <v>39156204</v>
      </c>
      <c r="M425" s="2" t="s">
        <v>0</v>
      </c>
      <c r="N425" s="4" t="s">
        <v>21</v>
      </c>
    </row>
    <row r="426" spans="1:14" x14ac:dyDescent="0.25">
      <c r="A426" s="1" t="s">
        <v>359</v>
      </c>
      <c r="B426" s="2" t="s">
        <v>128</v>
      </c>
      <c r="C426" s="2" t="s">
        <v>766</v>
      </c>
      <c r="D426" s="2" t="s">
        <v>17904</v>
      </c>
      <c r="E426" s="2" t="s">
        <v>767</v>
      </c>
      <c r="F426" s="2">
        <v>43191610</v>
      </c>
      <c r="G426" s="2" t="s">
        <v>17856</v>
      </c>
      <c r="H426" s="2">
        <v>1</v>
      </c>
      <c r="I426" s="2">
        <v>6</v>
      </c>
      <c r="J426" s="2">
        <v>10</v>
      </c>
      <c r="K426" s="2">
        <v>150</v>
      </c>
      <c r="L426" s="3">
        <v>76956204</v>
      </c>
      <c r="M426" s="2" t="s">
        <v>0</v>
      </c>
      <c r="N426" s="4" t="s">
        <v>21</v>
      </c>
    </row>
    <row r="427" spans="1:14" x14ac:dyDescent="0.25">
      <c r="A427" s="1" t="s">
        <v>359</v>
      </c>
      <c r="B427" s="2" t="s">
        <v>162</v>
      </c>
      <c r="C427" s="2" t="s">
        <v>457</v>
      </c>
      <c r="D427" s="2" t="s">
        <v>17868</v>
      </c>
      <c r="E427" s="2" t="s">
        <v>768</v>
      </c>
      <c r="F427" s="2">
        <v>78181800</v>
      </c>
      <c r="G427" s="2" t="s">
        <v>17856</v>
      </c>
      <c r="H427" s="2">
        <v>1</v>
      </c>
      <c r="I427" s="2">
        <v>6</v>
      </c>
      <c r="J427" s="2">
        <v>10</v>
      </c>
      <c r="K427" s="2">
        <v>1</v>
      </c>
      <c r="L427" s="3">
        <v>616213004.79999995</v>
      </c>
      <c r="M427" s="2" t="s">
        <v>20</v>
      </c>
      <c r="N427" s="4" t="s">
        <v>21</v>
      </c>
    </row>
    <row r="428" spans="1:14" x14ac:dyDescent="0.25">
      <c r="A428" s="1" t="s">
        <v>359</v>
      </c>
      <c r="B428" s="2" t="s">
        <v>132</v>
      </c>
      <c r="C428" s="2" t="s">
        <v>133</v>
      </c>
      <c r="D428" s="2" t="s">
        <v>134</v>
      </c>
      <c r="E428" s="2" t="s">
        <v>769</v>
      </c>
      <c r="F428" s="2">
        <v>0</v>
      </c>
      <c r="G428" s="2" t="s">
        <v>17856</v>
      </c>
      <c r="H428" s="2">
        <v>1</v>
      </c>
      <c r="I428" s="2">
        <v>6</v>
      </c>
      <c r="J428" s="2">
        <v>10</v>
      </c>
      <c r="K428" s="2">
        <v>1</v>
      </c>
      <c r="L428" s="3">
        <v>1337001.6499999999</v>
      </c>
      <c r="M428" s="2" t="s">
        <v>20</v>
      </c>
      <c r="N428" s="4" t="s">
        <v>21</v>
      </c>
    </row>
    <row r="429" spans="1:14" x14ac:dyDescent="0.25">
      <c r="A429" s="1" t="s">
        <v>359</v>
      </c>
      <c r="B429" s="2" t="s">
        <v>207</v>
      </c>
      <c r="C429" s="2" t="s">
        <v>207</v>
      </c>
      <c r="D429" s="2" t="s">
        <v>208</v>
      </c>
      <c r="E429" s="2" t="s">
        <v>770</v>
      </c>
      <c r="F429" s="2">
        <v>0</v>
      </c>
      <c r="G429" s="2" t="s">
        <v>17856</v>
      </c>
      <c r="H429" s="2">
        <v>1</v>
      </c>
      <c r="I429" s="2">
        <v>6</v>
      </c>
      <c r="J429" s="2">
        <v>10</v>
      </c>
      <c r="K429" s="2">
        <v>1</v>
      </c>
      <c r="L429" s="3">
        <v>3497146</v>
      </c>
      <c r="M429" s="2" t="s">
        <v>20</v>
      </c>
      <c r="N429" s="4" t="s">
        <v>21</v>
      </c>
    </row>
    <row r="430" spans="1:14" x14ac:dyDescent="0.25">
      <c r="A430" s="1" t="s">
        <v>359</v>
      </c>
      <c r="B430" s="2" t="s">
        <v>147</v>
      </c>
      <c r="C430" s="2" t="s">
        <v>148</v>
      </c>
      <c r="D430" s="2" t="s">
        <v>149</v>
      </c>
      <c r="E430" s="2" t="s">
        <v>771</v>
      </c>
      <c r="F430" s="2">
        <v>0</v>
      </c>
      <c r="G430" s="2" t="s">
        <v>17856</v>
      </c>
      <c r="H430" s="2">
        <v>1</v>
      </c>
      <c r="I430" s="2">
        <v>6</v>
      </c>
      <c r="J430" s="2">
        <v>10</v>
      </c>
      <c r="K430" s="2">
        <v>1</v>
      </c>
      <c r="L430" s="3">
        <v>1437143.92</v>
      </c>
      <c r="M430" s="2" t="s">
        <v>20</v>
      </c>
      <c r="N430" s="4" t="s">
        <v>21</v>
      </c>
    </row>
    <row r="431" spans="1:14" x14ac:dyDescent="0.25">
      <c r="A431" s="1" t="s">
        <v>359</v>
      </c>
      <c r="B431" s="2" t="s">
        <v>162</v>
      </c>
      <c r="C431" s="2" t="s">
        <v>457</v>
      </c>
      <c r="D431" s="2" t="s">
        <v>17868</v>
      </c>
      <c r="E431" s="2" t="s">
        <v>18094</v>
      </c>
      <c r="F431" s="2">
        <v>78181800</v>
      </c>
      <c r="G431" s="2" t="s">
        <v>17856</v>
      </c>
      <c r="H431" s="2">
        <v>1</v>
      </c>
      <c r="I431" s="2">
        <v>6</v>
      </c>
      <c r="J431" s="2">
        <v>10</v>
      </c>
      <c r="K431" s="2">
        <v>1</v>
      </c>
      <c r="L431" s="3">
        <v>1500583981</v>
      </c>
      <c r="M431" s="2" t="s">
        <v>20</v>
      </c>
      <c r="N431" s="4" t="s">
        <v>21</v>
      </c>
    </row>
    <row r="432" spans="1:14" x14ac:dyDescent="0.25">
      <c r="A432" s="1" t="s">
        <v>359</v>
      </c>
      <c r="B432" s="2" t="s">
        <v>518</v>
      </c>
      <c r="C432" s="2" t="s">
        <v>519</v>
      </c>
      <c r="D432" s="2" t="s">
        <v>17880</v>
      </c>
      <c r="E432" s="2" t="s">
        <v>772</v>
      </c>
      <c r="F432" s="2" t="s">
        <v>658</v>
      </c>
      <c r="G432" s="2" t="s">
        <v>17856</v>
      </c>
      <c r="H432" s="2">
        <v>1</v>
      </c>
      <c r="I432" s="2">
        <v>6</v>
      </c>
      <c r="J432" s="2">
        <v>10</v>
      </c>
      <c r="K432" s="2">
        <v>1</v>
      </c>
      <c r="L432" s="3">
        <v>130057928</v>
      </c>
      <c r="M432" s="2" t="s">
        <v>20</v>
      </c>
      <c r="N432" s="4" t="s">
        <v>21</v>
      </c>
    </row>
    <row r="433" spans="1:14" x14ac:dyDescent="0.25">
      <c r="A433" s="1" t="s">
        <v>359</v>
      </c>
      <c r="B433" s="2" t="s">
        <v>518</v>
      </c>
      <c r="C433" s="2" t="s">
        <v>519</v>
      </c>
      <c r="D433" s="2" t="s">
        <v>17880</v>
      </c>
      <c r="E433" s="2" t="s">
        <v>773</v>
      </c>
      <c r="F433" s="2" t="s">
        <v>658</v>
      </c>
      <c r="G433" s="2" t="s">
        <v>17856</v>
      </c>
      <c r="H433" s="2">
        <v>1</v>
      </c>
      <c r="I433" s="2">
        <v>6</v>
      </c>
      <c r="J433" s="2">
        <v>10</v>
      </c>
      <c r="K433" s="2">
        <v>1</v>
      </c>
      <c r="L433" s="3">
        <v>1146164428</v>
      </c>
      <c r="M433" s="2" t="s">
        <v>20</v>
      </c>
      <c r="N433" s="4" t="s">
        <v>21</v>
      </c>
    </row>
    <row r="434" spans="1:14" x14ac:dyDescent="0.25">
      <c r="A434" s="1" t="s">
        <v>359</v>
      </c>
      <c r="B434" s="2" t="s">
        <v>518</v>
      </c>
      <c r="C434" s="2" t="s">
        <v>519</v>
      </c>
      <c r="D434" s="2" t="s">
        <v>17880</v>
      </c>
      <c r="E434" s="2" t="s">
        <v>774</v>
      </c>
      <c r="F434" s="2" t="s">
        <v>658</v>
      </c>
      <c r="G434" s="2" t="s">
        <v>17856</v>
      </c>
      <c r="H434" s="2">
        <v>1</v>
      </c>
      <c r="I434" s="2">
        <v>6</v>
      </c>
      <c r="J434" s="2">
        <v>10</v>
      </c>
      <c r="K434" s="2">
        <v>1</v>
      </c>
      <c r="L434" s="3">
        <v>2988505456</v>
      </c>
      <c r="M434" s="2" t="s">
        <v>20</v>
      </c>
      <c r="N434" s="4" t="s">
        <v>21</v>
      </c>
    </row>
    <row r="435" spans="1:14" x14ac:dyDescent="0.25">
      <c r="A435" s="1" t="s">
        <v>359</v>
      </c>
      <c r="B435" s="2" t="s">
        <v>162</v>
      </c>
      <c r="C435" s="2" t="s">
        <v>457</v>
      </c>
      <c r="D435" s="2" t="s">
        <v>17868</v>
      </c>
      <c r="E435" s="2" t="s">
        <v>775</v>
      </c>
      <c r="F435" s="2">
        <v>78181800</v>
      </c>
      <c r="G435" s="2" t="s">
        <v>17856</v>
      </c>
      <c r="H435" s="2">
        <v>1</v>
      </c>
      <c r="I435" s="2">
        <v>6</v>
      </c>
      <c r="J435" s="2">
        <v>10</v>
      </c>
      <c r="K435" s="2">
        <v>1</v>
      </c>
      <c r="L435" s="3">
        <v>96112617.280000001</v>
      </c>
      <c r="M435" s="2" t="s">
        <v>20</v>
      </c>
      <c r="N435" s="4" t="s">
        <v>21</v>
      </c>
    </row>
    <row r="436" spans="1:14" x14ac:dyDescent="0.25">
      <c r="A436" s="1" t="s">
        <v>359</v>
      </c>
      <c r="B436" s="2" t="s">
        <v>86</v>
      </c>
      <c r="C436" s="2" t="s">
        <v>684</v>
      </c>
      <c r="D436" s="2" t="s">
        <v>17900</v>
      </c>
      <c r="E436" s="2" t="s">
        <v>776</v>
      </c>
      <c r="F436" s="2">
        <v>25202203</v>
      </c>
      <c r="G436" s="2" t="s">
        <v>17856</v>
      </c>
      <c r="H436" s="2">
        <v>1</v>
      </c>
      <c r="I436" s="2">
        <v>6</v>
      </c>
      <c r="J436" s="2">
        <v>10</v>
      </c>
      <c r="K436" s="2">
        <v>1</v>
      </c>
      <c r="L436" s="3">
        <v>107524000</v>
      </c>
      <c r="M436" s="2" t="s">
        <v>20</v>
      </c>
      <c r="N436" s="4" t="s">
        <v>21</v>
      </c>
    </row>
    <row r="437" spans="1:14" x14ac:dyDescent="0.25">
      <c r="A437" s="1" t="s">
        <v>359</v>
      </c>
      <c r="B437" s="2" t="s">
        <v>86</v>
      </c>
      <c r="C437" s="2" t="s">
        <v>684</v>
      </c>
      <c r="D437" s="2" t="s">
        <v>17900</v>
      </c>
      <c r="E437" s="2" t="s">
        <v>776</v>
      </c>
      <c r="F437" s="2">
        <v>25202203</v>
      </c>
      <c r="G437" s="2" t="s">
        <v>17856</v>
      </c>
      <c r="H437" s="2">
        <v>1</v>
      </c>
      <c r="I437" s="2">
        <v>6</v>
      </c>
      <c r="J437" s="2">
        <v>10</v>
      </c>
      <c r="K437" s="2">
        <v>1</v>
      </c>
      <c r="L437" s="3">
        <v>107524000</v>
      </c>
      <c r="M437" s="2" t="s">
        <v>20</v>
      </c>
      <c r="N437" s="4" t="s">
        <v>21</v>
      </c>
    </row>
    <row r="438" spans="1:14" x14ac:dyDescent="0.25">
      <c r="A438" s="1" t="s">
        <v>359</v>
      </c>
      <c r="B438" s="2" t="s">
        <v>86</v>
      </c>
      <c r="C438" s="2" t="s">
        <v>684</v>
      </c>
      <c r="D438" s="2" t="s">
        <v>17900</v>
      </c>
      <c r="E438" s="2" t="s">
        <v>776</v>
      </c>
      <c r="F438" s="2">
        <v>25202203</v>
      </c>
      <c r="G438" s="2" t="s">
        <v>17856</v>
      </c>
      <c r="H438" s="2">
        <v>1</v>
      </c>
      <c r="I438" s="2">
        <v>6</v>
      </c>
      <c r="J438" s="2">
        <v>10</v>
      </c>
      <c r="K438" s="2">
        <v>1</v>
      </c>
      <c r="L438" s="3">
        <v>107524000</v>
      </c>
      <c r="M438" s="2" t="s">
        <v>20</v>
      </c>
      <c r="N438" s="4" t="s">
        <v>21</v>
      </c>
    </row>
    <row r="439" spans="1:14" x14ac:dyDescent="0.25">
      <c r="A439" s="1" t="s">
        <v>359</v>
      </c>
      <c r="B439" s="2" t="s">
        <v>518</v>
      </c>
      <c r="C439" s="2" t="s">
        <v>519</v>
      </c>
      <c r="D439" s="2" t="s">
        <v>17880</v>
      </c>
      <c r="E439" s="2" t="s">
        <v>777</v>
      </c>
      <c r="F439" s="2" t="s">
        <v>658</v>
      </c>
      <c r="G439" s="2" t="s">
        <v>17856</v>
      </c>
      <c r="H439" s="2">
        <v>1</v>
      </c>
      <c r="I439" s="2">
        <v>6</v>
      </c>
      <c r="J439" s="2">
        <v>10</v>
      </c>
      <c r="K439" s="2">
        <v>1</v>
      </c>
      <c r="L439" s="3">
        <v>696914404.4000001</v>
      </c>
      <c r="M439" s="2" t="s">
        <v>20</v>
      </c>
      <c r="N439" s="4" t="s">
        <v>21</v>
      </c>
    </row>
    <row r="440" spans="1:14" x14ac:dyDescent="0.25">
      <c r="A440" s="1" t="s">
        <v>359</v>
      </c>
      <c r="B440" s="2" t="s">
        <v>518</v>
      </c>
      <c r="C440" s="2" t="s">
        <v>519</v>
      </c>
      <c r="D440" s="2" t="s">
        <v>17880</v>
      </c>
      <c r="E440" s="2" t="s">
        <v>778</v>
      </c>
      <c r="F440" s="2" t="s">
        <v>658</v>
      </c>
      <c r="G440" s="2" t="s">
        <v>17856</v>
      </c>
      <c r="H440" s="2">
        <v>1</v>
      </c>
      <c r="I440" s="2">
        <v>6</v>
      </c>
      <c r="J440" s="2">
        <v>10</v>
      </c>
      <c r="K440" s="2">
        <v>1</v>
      </c>
      <c r="L440" s="3">
        <v>1000000000</v>
      </c>
      <c r="M440" s="2" t="s">
        <v>20</v>
      </c>
      <c r="N440" s="4" t="s">
        <v>21</v>
      </c>
    </row>
    <row r="441" spans="1:14" x14ac:dyDescent="0.25">
      <c r="A441" s="1" t="s">
        <v>359</v>
      </c>
      <c r="B441" s="2" t="s">
        <v>518</v>
      </c>
      <c r="C441" s="2" t="s">
        <v>519</v>
      </c>
      <c r="D441" s="2" t="s">
        <v>17880</v>
      </c>
      <c r="E441" s="2" t="s">
        <v>779</v>
      </c>
      <c r="F441" s="2" t="s">
        <v>658</v>
      </c>
      <c r="G441" s="2" t="s">
        <v>17856</v>
      </c>
      <c r="H441" s="2">
        <v>1</v>
      </c>
      <c r="I441" s="2">
        <v>6</v>
      </c>
      <c r="J441" s="2">
        <v>10</v>
      </c>
      <c r="K441" s="2">
        <v>1</v>
      </c>
      <c r="L441" s="3">
        <v>1000000000</v>
      </c>
      <c r="M441" s="2" t="s">
        <v>20</v>
      </c>
      <c r="N441" s="4" t="s">
        <v>21</v>
      </c>
    </row>
    <row r="442" spans="1:14" x14ac:dyDescent="0.25">
      <c r="A442" s="1" t="s">
        <v>359</v>
      </c>
      <c r="B442" s="2" t="s">
        <v>162</v>
      </c>
      <c r="C442" s="2" t="s">
        <v>457</v>
      </c>
      <c r="D442" s="2" t="s">
        <v>17868</v>
      </c>
      <c r="E442" s="2" t="s">
        <v>780</v>
      </c>
      <c r="F442" s="2">
        <v>78181800</v>
      </c>
      <c r="G442" s="2" t="s">
        <v>17856</v>
      </c>
      <c r="H442" s="2">
        <v>1</v>
      </c>
      <c r="I442" s="2">
        <v>6</v>
      </c>
      <c r="J442" s="2">
        <v>10</v>
      </c>
      <c r="K442" s="2">
        <v>1</v>
      </c>
      <c r="L442" s="3">
        <v>294000000</v>
      </c>
      <c r="M442" s="2" t="s">
        <v>20</v>
      </c>
      <c r="N442" s="4" t="s">
        <v>21</v>
      </c>
    </row>
    <row r="443" spans="1:14" x14ac:dyDescent="0.25">
      <c r="A443" s="1" t="s">
        <v>359</v>
      </c>
      <c r="B443" s="2" t="s">
        <v>467</v>
      </c>
      <c r="C443" s="2" t="s">
        <v>467</v>
      </c>
      <c r="D443" s="2" t="s">
        <v>17873</v>
      </c>
      <c r="E443" s="2" t="s">
        <v>468</v>
      </c>
      <c r="F443" s="2">
        <v>93161601</v>
      </c>
      <c r="G443" s="2" t="s">
        <v>17856</v>
      </c>
      <c r="H443" s="2">
        <v>1</v>
      </c>
      <c r="I443" s="2">
        <v>6</v>
      </c>
      <c r="J443" s="2">
        <v>10</v>
      </c>
      <c r="K443" s="2">
        <v>1</v>
      </c>
      <c r="L443" s="3">
        <v>928191.58</v>
      </c>
      <c r="M443" s="2" t="s">
        <v>20</v>
      </c>
      <c r="N443" s="4" t="s">
        <v>21</v>
      </c>
    </row>
    <row r="444" spans="1:14" x14ac:dyDescent="0.25">
      <c r="A444" s="1" t="s">
        <v>17441</v>
      </c>
      <c r="B444" s="2" t="s">
        <v>17452</v>
      </c>
      <c r="C444" s="2" t="s">
        <v>17028</v>
      </c>
      <c r="D444" s="2" t="s">
        <v>17704</v>
      </c>
      <c r="E444" s="2" t="s">
        <v>17478</v>
      </c>
      <c r="F444" s="2">
        <v>46111501</v>
      </c>
      <c r="G444" s="2" t="s">
        <v>19</v>
      </c>
      <c r="H444" s="2">
        <v>1</v>
      </c>
      <c r="I444" s="2">
        <v>6</v>
      </c>
      <c r="J444" s="2">
        <v>11</v>
      </c>
      <c r="K444" s="2">
        <v>1465</v>
      </c>
      <c r="L444" s="3">
        <v>988887608.19000006</v>
      </c>
      <c r="M444" s="2" t="s">
        <v>20</v>
      </c>
      <c r="N444" s="4" t="s">
        <v>17384</v>
      </c>
    </row>
    <row r="445" spans="1:14" x14ac:dyDescent="0.25">
      <c r="A445" s="1" t="s">
        <v>17441</v>
      </c>
      <c r="B445" s="2" t="s">
        <v>17452</v>
      </c>
      <c r="C445" s="2" t="s">
        <v>17028</v>
      </c>
      <c r="D445" s="2" t="s">
        <v>17704</v>
      </c>
      <c r="E445" s="2" t="s">
        <v>17479</v>
      </c>
      <c r="F445" s="2">
        <v>46111703</v>
      </c>
      <c r="G445" s="2" t="s">
        <v>19</v>
      </c>
      <c r="H445" s="2">
        <v>1</v>
      </c>
      <c r="I445" s="2">
        <v>6</v>
      </c>
      <c r="J445" s="2">
        <v>11</v>
      </c>
      <c r="K445" s="2">
        <v>90</v>
      </c>
      <c r="L445" s="3">
        <v>803026702.90999985</v>
      </c>
      <c r="M445" s="2" t="s">
        <v>20</v>
      </c>
      <c r="N445" s="4" t="s">
        <v>17384</v>
      </c>
    </row>
    <row r="446" spans="1:14" x14ac:dyDescent="0.25">
      <c r="A446" s="1" t="s">
        <v>17441</v>
      </c>
      <c r="B446" s="2" t="s">
        <v>17452</v>
      </c>
      <c r="C446" s="2" t="s">
        <v>17473</v>
      </c>
      <c r="D446" s="2" t="s">
        <v>17704</v>
      </c>
      <c r="E446" s="2" t="s">
        <v>17480</v>
      </c>
      <c r="F446" s="2">
        <v>46101601</v>
      </c>
      <c r="G446" s="2" t="s">
        <v>19</v>
      </c>
      <c r="H446" s="2">
        <v>7</v>
      </c>
      <c r="I446" s="2">
        <v>6</v>
      </c>
      <c r="J446" s="2">
        <v>11</v>
      </c>
      <c r="K446" s="2">
        <v>1</v>
      </c>
      <c r="L446" s="3">
        <v>412655079.99999994</v>
      </c>
      <c r="M446" s="2" t="s">
        <v>20</v>
      </c>
      <c r="N446" s="4" t="s">
        <v>17384</v>
      </c>
    </row>
    <row r="447" spans="1:14" x14ac:dyDescent="0.25">
      <c r="A447" s="1" t="s">
        <v>17441</v>
      </c>
      <c r="B447" s="2" t="s">
        <v>17452</v>
      </c>
      <c r="C447" s="2" t="s">
        <v>551</v>
      </c>
      <c r="D447" s="2" t="s">
        <v>17704</v>
      </c>
      <c r="E447" s="2" t="s">
        <v>17481</v>
      </c>
      <c r="F447" s="2">
        <v>46121601</v>
      </c>
      <c r="G447" s="2" t="s">
        <v>19</v>
      </c>
      <c r="H447" s="2">
        <v>1</v>
      </c>
      <c r="I447" s="2">
        <v>6</v>
      </c>
      <c r="J447" s="2">
        <v>11</v>
      </c>
      <c r="K447" s="2">
        <v>1</v>
      </c>
      <c r="L447" s="3">
        <v>1759273236.8099999</v>
      </c>
      <c r="M447" s="2" t="s">
        <v>20</v>
      </c>
      <c r="N447" s="4" t="s">
        <v>17384</v>
      </c>
    </row>
    <row r="448" spans="1:14" x14ac:dyDescent="0.25">
      <c r="A448" s="1" t="s">
        <v>17441</v>
      </c>
      <c r="B448" s="2" t="s">
        <v>17452</v>
      </c>
      <c r="C448" s="2" t="s">
        <v>551</v>
      </c>
      <c r="D448" s="2" t="s">
        <v>17704</v>
      </c>
      <c r="E448" s="2" t="s">
        <v>17482</v>
      </c>
      <c r="F448" s="2">
        <v>46121601</v>
      </c>
      <c r="G448" s="2" t="s">
        <v>19</v>
      </c>
      <c r="H448" s="2">
        <v>1</v>
      </c>
      <c r="I448" s="2">
        <v>6</v>
      </c>
      <c r="J448" s="2">
        <v>11</v>
      </c>
      <c r="K448" s="2">
        <v>1</v>
      </c>
      <c r="L448" s="3">
        <v>648357552.42999995</v>
      </c>
      <c r="M448" s="2" t="s">
        <v>20</v>
      </c>
      <c r="N448" s="4" t="s">
        <v>17384</v>
      </c>
    </row>
    <row r="449" spans="1:14" x14ac:dyDescent="0.25">
      <c r="A449" s="1" t="s">
        <v>17441</v>
      </c>
      <c r="B449" s="2" t="s">
        <v>17452</v>
      </c>
      <c r="C449" s="2" t="s">
        <v>551</v>
      </c>
      <c r="D449" s="2" t="s">
        <v>17704</v>
      </c>
      <c r="E449" s="2" t="s">
        <v>17483</v>
      </c>
      <c r="F449" s="2">
        <v>46121601</v>
      </c>
      <c r="G449" s="2" t="s">
        <v>19</v>
      </c>
      <c r="H449" s="2">
        <v>1</v>
      </c>
      <c r="I449" s="2">
        <v>6</v>
      </c>
      <c r="J449" s="2">
        <v>11</v>
      </c>
      <c r="K449" s="2">
        <v>1</v>
      </c>
      <c r="L449" s="3">
        <v>80041365.840000004</v>
      </c>
      <c r="M449" s="2" t="s">
        <v>20</v>
      </c>
      <c r="N449" s="4" t="s">
        <v>17384</v>
      </c>
    </row>
    <row r="450" spans="1:14" x14ac:dyDescent="0.25">
      <c r="A450" s="1" t="s">
        <v>17441</v>
      </c>
      <c r="B450" s="2" t="s">
        <v>17452</v>
      </c>
      <c r="C450" s="2" t="s">
        <v>551</v>
      </c>
      <c r="D450" s="2" t="s">
        <v>17704</v>
      </c>
      <c r="E450" s="2" t="s">
        <v>17484</v>
      </c>
      <c r="F450" s="2">
        <v>46121601</v>
      </c>
      <c r="G450" s="2" t="s">
        <v>19</v>
      </c>
      <c r="H450" s="2">
        <v>1</v>
      </c>
      <c r="I450" s="2">
        <v>6</v>
      </c>
      <c r="J450" s="2">
        <v>11</v>
      </c>
      <c r="K450" s="2">
        <v>1</v>
      </c>
      <c r="L450" s="3">
        <v>505288000</v>
      </c>
      <c r="M450" s="2" t="s">
        <v>20</v>
      </c>
      <c r="N450" s="4" t="s">
        <v>17384</v>
      </c>
    </row>
    <row r="451" spans="1:14" x14ac:dyDescent="0.25">
      <c r="A451" s="1" t="s">
        <v>17441</v>
      </c>
      <c r="B451" s="2" t="s">
        <v>17452</v>
      </c>
      <c r="C451" s="2" t="s">
        <v>551</v>
      </c>
      <c r="D451" s="2" t="s">
        <v>17704</v>
      </c>
      <c r="E451" s="2" t="s">
        <v>17485</v>
      </c>
      <c r="F451" s="2">
        <v>46111600</v>
      </c>
      <c r="G451" s="2" t="s">
        <v>19</v>
      </c>
      <c r="H451" s="2">
        <v>1</v>
      </c>
      <c r="I451" s="2">
        <v>6</v>
      </c>
      <c r="J451" s="2">
        <v>11</v>
      </c>
      <c r="K451" s="2">
        <v>1</v>
      </c>
      <c r="L451" s="3">
        <v>3611951868.8000002</v>
      </c>
      <c r="M451" s="2" t="s">
        <v>20</v>
      </c>
      <c r="N451" s="4" t="s">
        <v>21</v>
      </c>
    </row>
    <row r="452" spans="1:14" x14ac:dyDescent="0.25">
      <c r="A452" s="1" t="s">
        <v>17441</v>
      </c>
      <c r="B452" s="2" t="s">
        <v>17453</v>
      </c>
      <c r="C452" s="2" t="s">
        <v>457</v>
      </c>
      <c r="D452" s="2" t="s">
        <v>17705</v>
      </c>
      <c r="E452" s="2" t="s">
        <v>18095</v>
      </c>
      <c r="F452" s="2">
        <v>78181800</v>
      </c>
      <c r="G452" s="2" t="s">
        <v>19</v>
      </c>
      <c r="H452" s="2">
        <v>1</v>
      </c>
      <c r="I452" s="2">
        <v>6</v>
      </c>
      <c r="J452" s="2">
        <v>11</v>
      </c>
      <c r="K452" s="2">
        <v>1</v>
      </c>
      <c r="L452" s="3">
        <v>8281992331.75</v>
      </c>
      <c r="M452" s="2" t="s">
        <v>20</v>
      </c>
      <c r="N452" s="4" t="s">
        <v>17384</v>
      </c>
    </row>
    <row r="453" spans="1:14" x14ac:dyDescent="0.25">
      <c r="A453" s="1" t="s">
        <v>17441</v>
      </c>
      <c r="B453" s="2" t="s">
        <v>17453</v>
      </c>
      <c r="C453" s="2" t="s">
        <v>457</v>
      </c>
      <c r="D453" s="2" t="s">
        <v>17705</v>
      </c>
      <c r="E453" s="2" t="s">
        <v>17486</v>
      </c>
      <c r="F453" s="2">
        <v>78181800</v>
      </c>
      <c r="G453" s="2" t="s">
        <v>19</v>
      </c>
      <c r="H453" s="2">
        <v>1</v>
      </c>
      <c r="I453" s="2">
        <v>6</v>
      </c>
      <c r="J453" s="2">
        <v>11</v>
      </c>
      <c r="K453" s="2">
        <v>1</v>
      </c>
      <c r="L453" s="3">
        <v>5517451983.2600012</v>
      </c>
      <c r="M453" s="2" t="s">
        <v>20</v>
      </c>
      <c r="N453" s="4" t="s">
        <v>17384</v>
      </c>
    </row>
    <row r="454" spans="1:14" x14ac:dyDescent="0.25">
      <c r="A454" s="1" t="s">
        <v>17441</v>
      </c>
      <c r="B454" s="2" t="s">
        <v>17453</v>
      </c>
      <c r="C454" s="2" t="s">
        <v>457</v>
      </c>
      <c r="D454" s="2" t="s">
        <v>17705</v>
      </c>
      <c r="E454" s="2" t="s">
        <v>17487</v>
      </c>
      <c r="F454" s="2">
        <v>78181802</v>
      </c>
      <c r="G454" s="2" t="s">
        <v>19</v>
      </c>
      <c r="H454" s="2">
        <v>2</v>
      </c>
      <c r="I454" s="2">
        <v>6</v>
      </c>
      <c r="J454" s="2">
        <v>11</v>
      </c>
      <c r="K454" s="2">
        <v>1</v>
      </c>
      <c r="L454" s="3">
        <v>4426542088</v>
      </c>
      <c r="M454" s="2" t="s">
        <v>20</v>
      </c>
      <c r="N454" s="4" t="s">
        <v>21</v>
      </c>
    </row>
    <row r="455" spans="1:14" x14ac:dyDescent="0.25">
      <c r="A455" s="1" t="s">
        <v>17441</v>
      </c>
      <c r="B455" s="2" t="s">
        <v>17453</v>
      </c>
      <c r="C455" s="2" t="s">
        <v>457</v>
      </c>
      <c r="D455" s="2" t="s">
        <v>17705</v>
      </c>
      <c r="E455" s="2" t="s">
        <v>763</v>
      </c>
      <c r="F455" s="2">
        <v>78181801</v>
      </c>
      <c r="G455" s="2" t="s">
        <v>19</v>
      </c>
      <c r="H455" s="2">
        <v>1</v>
      </c>
      <c r="I455" s="2">
        <v>6</v>
      </c>
      <c r="J455" s="2">
        <v>11</v>
      </c>
      <c r="K455" s="2">
        <v>1</v>
      </c>
      <c r="L455" s="3">
        <v>6895363078.1100006</v>
      </c>
      <c r="M455" s="2" t="s">
        <v>20</v>
      </c>
      <c r="N455" s="4" t="s">
        <v>17385</v>
      </c>
    </row>
    <row r="456" spans="1:14" x14ac:dyDescent="0.25">
      <c r="A456" s="1" t="s">
        <v>17441</v>
      </c>
      <c r="B456" s="2" t="s">
        <v>17453</v>
      </c>
      <c r="C456" s="2" t="s">
        <v>457</v>
      </c>
      <c r="D456" s="2" t="s">
        <v>17705</v>
      </c>
      <c r="E456" s="2" t="s">
        <v>17488</v>
      </c>
      <c r="F456" s="2">
        <v>78181801</v>
      </c>
      <c r="G456" s="2" t="s">
        <v>19</v>
      </c>
      <c r="H456" s="2">
        <v>1</v>
      </c>
      <c r="I456" s="2">
        <v>6</v>
      </c>
      <c r="J456" s="2">
        <v>11</v>
      </c>
      <c r="K456" s="2">
        <v>1</v>
      </c>
      <c r="L456" s="3">
        <v>5475266805.6499996</v>
      </c>
      <c r="M456" s="2" t="s">
        <v>20</v>
      </c>
      <c r="N456" s="4" t="s">
        <v>17384</v>
      </c>
    </row>
    <row r="457" spans="1:14" x14ac:dyDescent="0.25">
      <c r="A457" s="1" t="s">
        <v>17441</v>
      </c>
      <c r="B457" s="2" t="s">
        <v>17454</v>
      </c>
      <c r="C457" s="2" t="s">
        <v>39</v>
      </c>
      <c r="D457" s="2" t="s">
        <v>17706</v>
      </c>
      <c r="E457" s="2" t="s">
        <v>17489</v>
      </c>
      <c r="F457" s="2">
        <v>43221712</v>
      </c>
      <c r="G457" s="2" t="s">
        <v>19</v>
      </c>
      <c r="H457" s="2">
        <v>1</v>
      </c>
      <c r="I457" s="2">
        <v>6</v>
      </c>
      <c r="J457" s="2">
        <v>11</v>
      </c>
      <c r="K457" s="2">
        <v>1</v>
      </c>
      <c r="L457" s="3">
        <v>4541695254</v>
      </c>
      <c r="M457" s="2" t="s">
        <v>20</v>
      </c>
      <c r="N457" s="4" t="s">
        <v>21</v>
      </c>
    </row>
    <row r="458" spans="1:14" x14ac:dyDescent="0.25">
      <c r="A458" s="1" t="s">
        <v>17441</v>
      </c>
      <c r="B458" s="2" t="s">
        <v>17455</v>
      </c>
      <c r="C458" s="2" t="s">
        <v>492</v>
      </c>
      <c r="D458" s="2" t="s">
        <v>17707</v>
      </c>
      <c r="E458" s="2" t="s">
        <v>17490</v>
      </c>
      <c r="F458" s="2">
        <v>95121907</v>
      </c>
      <c r="G458" s="2" t="s">
        <v>496</v>
      </c>
      <c r="H458" s="2">
        <v>3</v>
      </c>
      <c r="I458" s="2">
        <v>6</v>
      </c>
      <c r="J458" s="2">
        <v>11</v>
      </c>
      <c r="K458" s="2">
        <v>1</v>
      </c>
      <c r="L458" s="3">
        <v>334738320.94</v>
      </c>
      <c r="M458" s="2" t="s">
        <v>20</v>
      </c>
      <c r="N458" s="4" t="s">
        <v>21</v>
      </c>
    </row>
    <row r="459" spans="1:14" x14ac:dyDescent="0.25">
      <c r="A459" s="1" t="s">
        <v>17441</v>
      </c>
      <c r="B459" s="2" t="s">
        <v>17455</v>
      </c>
      <c r="C459" s="2" t="s">
        <v>498</v>
      </c>
      <c r="D459" s="2" t="s">
        <v>17707</v>
      </c>
      <c r="E459" s="2" t="s">
        <v>18096</v>
      </c>
      <c r="F459" s="2">
        <v>41114404</v>
      </c>
      <c r="G459" s="2" t="s">
        <v>496</v>
      </c>
      <c r="H459" s="2">
        <v>3</v>
      </c>
      <c r="I459" s="2">
        <v>6</v>
      </c>
      <c r="J459" s="2">
        <v>11</v>
      </c>
      <c r="K459" s="2">
        <v>63</v>
      </c>
      <c r="L459" s="3">
        <v>3815437.5</v>
      </c>
      <c r="M459" s="2" t="s">
        <v>20</v>
      </c>
      <c r="N459" s="4" t="s">
        <v>21</v>
      </c>
    </row>
    <row r="460" spans="1:14" x14ac:dyDescent="0.25">
      <c r="A460" s="1" t="s">
        <v>17441</v>
      </c>
      <c r="B460" s="2" t="s">
        <v>17455</v>
      </c>
      <c r="C460" s="2" t="s">
        <v>159</v>
      </c>
      <c r="D460" s="2" t="s">
        <v>17707</v>
      </c>
      <c r="E460" s="2" t="s">
        <v>17491</v>
      </c>
      <c r="F460" s="2">
        <v>43232605</v>
      </c>
      <c r="G460" s="2" t="s">
        <v>19</v>
      </c>
      <c r="H460" s="2">
        <v>1</v>
      </c>
      <c r="I460" s="2">
        <v>6</v>
      </c>
      <c r="J460" s="2">
        <v>11</v>
      </c>
      <c r="K460" s="2">
        <v>1</v>
      </c>
      <c r="L460" s="3">
        <v>213487092.81</v>
      </c>
      <c r="M460" s="2" t="s">
        <v>20</v>
      </c>
      <c r="N460" s="4" t="s">
        <v>21</v>
      </c>
    </row>
    <row r="461" spans="1:14" x14ac:dyDescent="0.25">
      <c r="A461" s="1" t="s">
        <v>17441</v>
      </c>
      <c r="B461" s="2" t="s">
        <v>17456</v>
      </c>
      <c r="C461" s="2" t="s">
        <v>17028</v>
      </c>
      <c r="D461" s="2" t="s">
        <v>17708</v>
      </c>
      <c r="E461" s="2" t="s">
        <v>18097</v>
      </c>
      <c r="F461" s="2">
        <v>46111501</v>
      </c>
      <c r="G461" s="2" t="s">
        <v>19</v>
      </c>
      <c r="H461" s="2">
        <v>8</v>
      </c>
      <c r="I461" s="2">
        <v>6</v>
      </c>
      <c r="J461" s="2">
        <v>11</v>
      </c>
      <c r="K461" s="2">
        <v>322</v>
      </c>
      <c r="L461" s="3">
        <v>213377301.03999999</v>
      </c>
      <c r="M461" s="2" t="s">
        <v>20</v>
      </c>
      <c r="N461" s="4" t="s">
        <v>21</v>
      </c>
    </row>
    <row r="462" spans="1:14" x14ac:dyDescent="0.25">
      <c r="A462" s="1" t="s">
        <v>17441</v>
      </c>
      <c r="B462" s="2" t="s">
        <v>17452</v>
      </c>
      <c r="C462" s="2" t="s">
        <v>17028</v>
      </c>
      <c r="D462" s="2" t="s">
        <v>17704</v>
      </c>
      <c r="E462" s="2" t="s">
        <v>17478</v>
      </c>
      <c r="F462" s="2">
        <v>46111501</v>
      </c>
      <c r="G462" s="2" t="s">
        <v>19</v>
      </c>
      <c r="H462" s="2">
        <v>1</v>
      </c>
      <c r="I462" s="2">
        <v>6</v>
      </c>
      <c r="J462" s="2">
        <v>11</v>
      </c>
      <c r="K462" s="2">
        <v>1</v>
      </c>
      <c r="L462" s="3">
        <v>401593145.70999998</v>
      </c>
      <c r="M462" s="2" t="s">
        <v>20</v>
      </c>
      <c r="N462" s="4" t="s">
        <v>17384</v>
      </c>
    </row>
    <row r="463" spans="1:14" x14ac:dyDescent="0.25">
      <c r="A463" s="1" t="s">
        <v>17441</v>
      </c>
      <c r="B463" s="2" t="s">
        <v>17452</v>
      </c>
      <c r="C463" s="2" t="s">
        <v>17028</v>
      </c>
      <c r="D463" s="2" t="s">
        <v>17704</v>
      </c>
      <c r="E463" s="2" t="s">
        <v>17492</v>
      </c>
      <c r="F463" s="2">
        <v>46101601</v>
      </c>
      <c r="G463" s="2" t="s">
        <v>19</v>
      </c>
      <c r="H463" s="2">
        <v>1</v>
      </c>
      <c r="I463" s="2">
        <v>6</v>
      </c>
      <c r="J463" s="2">
        <v>11</v>
      </c>
      <c r="K463" s="2">
        <v>1</v>
      </c>
      <c r="L463" s="3">
        <v>569248000</v>
      </c>
      <c r="M463" s="2" t="s">
        <v>20</v>
      </c>
      <c r="N463" s="4" t="s">
        <v>17384</v>
      </c>
    </row>
    <row r="464" spans="1:14" x14ac:dyDescent="0.25">
      <c r="A464" s="1" t="s">
        <v>17441</v>
      </c>
      <c r="B464" s="2" t="s">
        <v>17452</v>
      </c>
      <c r="C464" s="2" t="s">
        <v>551</v>
      </c>
      <c r="D464" s="2" t="s">
        <v>17704</v>
      </c>
      <c r="E464" s="2" t="s">
        <v>17481</v>
      </c>
      <c r="F464" s="2">
        <v>46121601</v>
      </c>
      <c r="G464" s="2" t="s">
        <v>19</v>
      </c>
      <c r="H464" s="2">
        <v>1</v>
      </c>
      <c r="I464" s="2">
        <v>6</v>
      </c>
      <c r="J464" s="2">
        <v>11</v>
      </c>
      <c r="K464" s="2">
        <v>1</v>
      </c>
      <c r="L464" s="3">
        <v>1744253514.4200001</v>
      </c>
      <c r="M464" s="2" t="s">
        <v>20</v>
      </c>
      <c r="N464" s="4" t="s">
        <v>17384</v>
      </c>
    </row>
    <row r="465" spans="1:14" x14ac:dyDescent="0.25">
      <c r="A465" s="1" t="s">
        <v>17441</v>
      </c>
      <c r="B465" s="2" t="s">
        <v>17452</v>
      </c>
      <c r="C465" s="2" t="s">
        <v>17028</v>
      </c>
      <c r="D465" s="2" t="s">
        <v>17704</v>
      </c>
      <c r="E465" s="2" t="s">
        <v>17478</v>
      </c>
      <c r="F465" s="2">
        <v>46111501</v>
      </c>
      <c r="G465" s="2" t="s">
        <v>19</v>
      </c>
      <c r="H465" s="2">
        <v>1</v>
      </c>
      <c r="I465" s="2">
        <v>6</v>
      </c>
      <c r="J465" s="2">
        <v>11</v>
      </c>
      <c r="K465" s="2">
        <v>1</v>
      </c>
      <c r="L465" s="3">
        <v>485650987.30000001</v>
      </c>
      <c r="M465" s="2" t="s">
        <v>20</v>
      </c>
      <c r="N465" s="4" t="s">
        <v>17384</v>
      </c>
    </row>
    <row r="466" spans="1:14" x14ac:dyDescent="0.25">
      <c r="A466" s="1" t="s">
        <v>17441</v>
      </c>
      <c r="B466" s="2" t="s">
        <v>17452</v>
      </c>
      <c r="C466" s="2" t="s">
        <v>17028</v>
      </c>
      <c r="D466" s="2" t="s">
        <v>17704</v>
      </c>
      <c r="E466" s="2" t="s">
        <v>17493</v>
      </c>
      <c r="F466" s="2">
        <v>46111703</v>
      </c>
      <c r="G466" s="2" t="s">
        <v>19</v>
      </c>
      <c r="H466" s="2">
        <v>1</v>
      </c>
      <c r="I466" s="2">
        <v>6</v>
      </c>
      <c r="J466" s="2">
        <v>11</v>
      </c>
      <c r="K466" s="2">
        <v>1</v>
      </c>
      <c r="L466" s="3">
        <v>863888760</v>
      </c>
      <c r="M466" s="2" t="s">
        <v>20</v>
      </c>
      <c r="N466" s="4" t="s">
        <v>17384</v>
      </c>
    </row>
    <row r="467" spans="1:14" x14ac:dyDescent="0.25">
      <c r="A467" s="1" t="s">
        <v>17441</v>
      </c>
      <c r="B467" s="2" t="s">
        <v>17452</v>
      </c>
      <c r="C467" s="2" t="s">
        <v>551</v>
      </c>
      <c r="D467" s="2" t="s">
        <v>17704</v>
      </c>
      <c r="E467" s="2" t="s">
        <v>17481</v>
      </c>
      <c r="F467" s="2">
        <v>46121601</v>
      </c>
      <c r="G467" s="2" t="s">
        <v>19</v>
      </c>
      <c r="H467" s="2">
        <v>1</v>
      </c>
      <c r="I467" s="2">
        <v>6</v>
      </c>
      <c r="J467" s="2">
        <v>11</v>
      </c>
      <c r="K467" s="2">
        <v>1</v>
      </c>
      <c r="L467" s="3">
        <v>15002556.810000002</v>
      </c>
      <c r="M467" s="2" t="s">
        <v>20</v>
      </c>
      <c r="N467" s="4" t="s">
        <v>17384</v>
      </c>
    </row>
    <row r="468" spans="1:14" x14ac:dyDescent="0.25">
      <c r="A468" s="1" t="s">
        <v>17441</v>
      </c>
      <c r="B468" s="2" t="s">
        <v>17452</v>
      </c>
      <c r="C468" s="2" t="s">
        <v>551</v>
      </c>
      <c r="D468" s="2" t="s">
        <v>17704</v>
      </c>
      <c r="E468" s="2" t="s">
        <v>17494</v>
      </c>
      <c r="F468" s="2">
        <v>46121601</v>
      </c>
      <c r="G468" s="2" t="s">
        <v>19</v>
      </c>
      <c r="H468" s="2">
        <v>1</v>
      </c>
      <c r="I468" s="2">
        <v>6</v>
      </c>
      <c r="J468" s="2">
        <v>11</v>
      </c>
      <c r="K468" s="2">
        <v>1</v>
      </c>
      <c r="L468" s="3">
        <v>825338600.27999997</v>
      </c>
      <c r="M468" s="2" t="s">
        <v>20</v>
      </c>
      <c r="N468" s="4" t="s">
        <v>17384</v>
      </c>
    </row>
    <row r="469" spans="1:14" x14ac:dyDescent="0.25">
      <c r="A469" s="1" t="s">
        <v>17441</v>
      </c>
      <c r="B469" s="2" t="s">
        <v>17453</v>
      </c>
      <c r="C469" s="2" t="s">
        <v>457</v>
      </c>
      <c r="D469" s="2" t="s">
        <v>17705</v>
      </c>
      <c r="E469" s="2" t="s">
        <v>18098</v>
      </c>
      <c r="F469" s="2">
        <v>78181801</v>
      </c>
      <c r="G469" s="2" t="s">
        <v>19</v>
      </c>
      <c r="H469" s="2">
        <v>1</v>
      </c>
      <c r="I469" s="2">
        <v>6</v>
      </c>
      <c r="J469" s="2">
        <v>11</v>
      </c>
      <c r="K469" s="2">
        <v>1</v>
      </c>
      <c r="L469" s="3">
        <v>28253766343.800003</v>
      </c>
      <c r="M469" s="2" t="s">
        <v>20</v>
      </c>
      <c r="N469" s="4" t="s">
        <v>17384</v>
      </c>
    </row>
    <row r="470" spans="1:14" x14ac:dyDescent="0.25">
      <c r="A470" s="1" t="s">
        <v>17441</v>
      </c>
      <c r="B470" s="2" t="s">
        <v>17452</v>
      </c>
      <c r="C470" s="2" t="s">
        <v>620</v>
      </c>
      <c r="D470" s="2" t="s">
        <v>17704</v>
      </c>
      <c r="E470" s="2" t="s">
        <v>17495</v>
      </c>
      <c r="F470" s="2">
        <v>46111600</v>
      </c>
      <c r="G470" s="2" t="s">
        <v>19</v>
      </c>
      <c r="H470" s="2">
        <v>1</v>
      </c>
      <c r="I470" s="2">
        <v>6</v>
      </c>
      <c r="J470" s="2">
        <v>11</v>
      </c>
      <c r="K470" s="2">
        <v>1</v>
      </c>
      <c r="L470" s="3">
        <v>355086533.61000001</v>
      </c>
      <c r="M470" s="2" t="s">
        <v>20</v>
      </c>
      <c r="N470" s="4" t="s">
        <v>17384</v>
      </c>
    </row>
    <row r="471" spans="1:14" x14ac:dyDescent="0.25">
      <c r="A471" s="1" t="s">
        <v>17441</v>
      </c>
      <c r="B471" s="2" t="s">
        <v>17454</v>
      </c>
      <c r="C471" s="2" t="s">
        <v>39</v>
      </c>
      <c r="D471" s="2" t="s">
        <v>17706</v>
      </c>
      <c r="E471" s="2" t="s">
        <v>17489</v>
      </c>
      <c r="F471" s="2">
        <v>43221712</v>
      </c>
      <c r="G471" s="2" t="s">
        <v>19</v>
      </c>
      <c r="H471" s="2">
        <v>1</v>
      </c>
      <c r="I471" s="2">
        <v>6</v>
      </c>
      <c r="J471" s="2">
        <v>11</v>
      </c>
      <c r="K471" s="2">
        <v>1</v>
      </c>
      <c r="L471" s="3">
        <v>511032.61000000034</v>
      </c>
      <c r="M471" s="2" t="s">
        <v>20</v>
      </c>
      <c r="N471" s="4" t="s">
        <v>17384</v>
      </c>
    </row>
    <row r="472" spans="1:14" x14ac:dyDescent="0.25">
      <c r="A472" s="1" t="s">
        <v>17441</v>
      </c>
      <c r="B472" s="2" t="s">
        <v>17457</v>
      </c>
      <c r="C472" s="2" t="s">
        <v>978</v>
      </c>
      <c r="D472" s="2" t="s">
        <v>17709</v>
      </c>
      <c r="E472" s="2" t="s">
        <v>17496</v>
      </c>
      <c r="F472" s="2">
        <v>25131500</v>
      </c>
      <c r="G472" s="2" t="s">
        <v>19</v>
      </c>
      <c r="H472" s="2">
        <v>1</v>
      </c>
      <c r="I472" s="2">
        <v>6</v>
      </c>
      <c r="J472" s="2">
        <v>11</v>
      </c>
      <c r="K472" s="2">
        <v>1</v>
      </c>
      <c r="L472" s="3">
        <v>4269968597.1100001</v>
      </c>
      <c r="M472" s="2" t="s">
        <v>20</v>
      </c>
      <c r="N472" s="4" t="s">
        <v>17384</v>
      </c>
    </row>
    <row r="473" spans="1:14" x14ac:dyDescent="0.25">
      <c r="A473" s="1" t="s">
        <v>17441</v>
      </c>
      <c r="B473" s="2" t="s">
        <v>17457</v>
      </c>
      <c r="C473" s="2" t="s">
        <v>978</v>
      </c>
      <c r="D473" s="2" t="s">
        <v>17709</v>
      </c>
      <c r="E473" s="2" t="s">
        <v>17497</v>
      </c>
      <c r="F473" s="2">
        <v>25131500</v>
      </c>
      <c r="G473" s="2" t="s">
        <v>19</v>
      </c>
      <c r="H473" s="2">
        <v>1</v>
      </c>
      <c r="I473" s="2">
        <v>6</v>
      </c>
      <c r="J473" s="2">
        <v>11</v>
      </c>
      <c r="K473" s="2">
        <v>1</v>
      </c>
      <c r="L473" s="3">
        <v>3745538778.6500001</v>
      </c>
      <c r="M473" s="2" t="s">
        <v>20</v>
      </c>
      <c r="N473" s="4" t="s">
        <v>17384</v>
      </c>
    </row>
    <row r="474" spans="1:14" x14ac:dyDescent="0.25">
      <c r="A474" s="1" t="s">
        <v>17441</v>
      </c>
      <c r="B474" s="2" t="s">
        <v>17457</v>
      </c>
      <c r="C474" s="2" t="s">
        <v>519</v>
      </c>
      <c r="D474" s="2" t="s">
        <v>17709</v>
      </c>
      <c r="E474" s="2" t="s">
        <v>17498</v>
      </c>
      <c r="F474" s="2">
        <v>25201701</v>
      </c>
      <c r="G474" s="2" t="s">
        <v>19</v>
      </c>
      <c r="H474" s="2">
        <v>1</v>
      </c>
      <c r="I474" s="2">
        <v>6</v>
      </c>
      <c r="J474" s="2">
        <v>11</v>
      </c>
      <c r="K474" s="2">
        <v>1</v>
      </c>
      <c r="L474" s="3">
        <v>376629372.75</v>
      </c>
      <c r="M474" s="2" t="s">
        <v>20</v>
      </c>
      <c r="N474" s="4" t="s">
        <v>17384</v>
      </c>
    </row>
    <row r="475" spans="1:14" x14ac:dyDescent="0.25">
      <c r="A475" s="1" t="s">
        <v>17441</v>
      </c>
      <c r="B475" s="2" t="s">
        <v>17457</v>
      </c>
      <c r="C475" s="2" t="s">
        <v>519</v>
      </c>
      <c r="D475" s="2" t="s">
        <v>17709</v>
      </c>
      <c r="E475" s="2" t="s">
        <v>17499</v>
      </c>
      <c r="F475" s="2">
        <v>25201604</v>
      </c>
      <c r="G475" s="2" t="s">
        <v>19</v>
      </c>
      <c r="H475" s="2">
        <v>1</v>
      </c>
      <c r="I475" s="2">
        <v>6</v>
      </c>
      <c r="J475" s="2">
        <v>11</v>
      </c>
      <c r="K475" s="2">
        <v>1</v>
      </c>
      <c r="L475" s="3">
        <v>128407129.2</v>
      </c>
      <c r="M475" s="2" t="s">
        <v>20</v>
      </c>
      <c r="N475" s="4" t="s">
        <v>17384</v>
      </c>
    </row>
    <row r="476" spans="1:14" x14ac:dyDescent="0.25">
      <c r="A476" s="1" t="s">
        <v>17441</v>
      </c>
      <c r="B476" s="2" t="s">
        <v>17458</v>
      </c>
      <c r="C476" s="2" t="s">
        <v>585</v>
      </c>
      <c r="D476" s="2" t="s">
        <v>17710</v>
      </c>
      <c r="E476" s="2" t="s">
        <v>17500</v>
      </c>
      <c r="F476" s="2">
        <v>86131802</v>
      </c>
      <c r="G476" s="2" t="s">
        <v>19</v>
      </c>
      <c r="H476" s="2">
        <v>3</v>
      </c>
      <c r="I476" s="2">
        <v>6</v>
      </c>
      <c r="J476" s="2">
        <v>11</v>
      </c>
      <c r="K476" s="2">
        <v>1</v>
      </c>
      <c r="L476" s="3">
        <v>2000000000</v>
      </c>
      <c r="M476" s="2" t="s">
        <v>20</v>
      </c>
      <c r="N476" s="4" t="s">
        <v>21</v>
      </c>
    </row>
    <row r="477" spans="1:14" x14ac:dyDescent="0.25">
      <c r="A477" s="1" t="s">
        <v>17441</v>
      </c>
      <c r="B477" s="2" t="s">
        <v>17455</v>
      </c>
      <c r="C477" s="2" t="s">
        <v>498</v>
      </c>
      <c r="D477" s="2" t="s">
        <v>17707</v>
      </c>
      <c r="E477" s="2" t="s">
        <v>18099</v>
      </c>
      <c r="F477" s="2">
        <v>41114404</v>
      </c>
      <c r="G477" s="2" t="s">
        <v>496</v>
      </c>
      <c r="H477" s="2">
        <v>3</v>
      </c>
      <c r="I477" s="2">
        <v>6</v>
      </c>
      <c r="J477" s="2">
        <v>11</v>
      </c>
      <c r="K477" s="2">
        <v>20</v>
      </c>
      <c r="L477" s="3">
        <v>14625000</v>
      </c>
      <c r="M477" s="2" t="s">
        <v>20</v>
      </c>
      <c r="N477" s="4" t="s">
        <v>21</v>
      </c>
    </row>
    <row r="478" spans="1:14" x14ac:dyDescent="0.25">
      <c r="A478" s="1" t="s">
        <v>17441</v>
      </c>
      <c r="B478" s="2" t="s">
        <v>17453</v>
      </c>
      <c r="C478" s="2" t="s">
        <v>457</v>
      </c>
      <c r="D478" s="2" t="s">
        <v>17705</v>
      </c>
      <c r="E478" s="2" t="s">
        <v>17501</v>
      </c>
      <c r="F478" s="2">
        <v>78181801</v>
      </c>
      <c r="G478" s="2" t="s">
        <v>19</v>
      </c>
      <c r="H478" s="2">
        <v>3</v>
      </c>
      <c r="I478" s="2">
        <v>6</v>
      </c>
      <c r="J478" s="2">
        <v>11</v>
      </c>
      <c r="K478" s="2">
        <v>1</v>
      </c>
      <c r="L478" s="3">
        <v>769359240</v>
      </c>
      <c r="M478" s="2" t="s">
        <v>20</v>
      </c>
      <c r="N478" s="4" t="s">
        <v>21</v>
      </c>
    </row>
    <row r="479" spans="1:14" x14ac:dyDescent="0.25">
      <c r="A479" s="1" t="s">
        <v>17441</v>
      </c>
      <c r="B479" s="2" t="s">
        <v>17457</v>
      </c>
      <c r="C479" s="2" t="s">
        <v>978</v>
      </c>
      <c r="D479" s="2" t="s">
        <v>17709</v>
      </c>
      <c r="E479" s="2" t="s">
        <v>17502</v>
      </c>
      <c r="F479" s="2">
        <v>25131500</v>
      </c>
      <c r="G479" s="2" t="s">
        <v>19</v>
      </c>
      <c r="H479" s="2">
        <v>2</v>
      </c>
      <c r="I479" s="2">
        <v>6</v>
      </c>
      <c r="J479" s="2">
        <v>11</v>
      </c>
      <c r="K479" s="2">
        <v>1</v>
      </c>
      <c r="L479" s="3">
        <v>31949398000</v>
      </c>
      <c r="M479" s="2" t="s">
        <v>20</v>
      </c>
      <c r="N479" s="4" t="s">
        <v>17384</v>
      </c>
    </row>
    <row r="480" spans="1:14" x14ac:dyDescent="0.25">
      <c r="A480" s="1" t="s">
        <v>17441</v>
      </c>
      <c r="B480" s="2" t="s">
        <v>17453</v>
      </c>
      <c r="C480" s="2" t="s">
        <v>457</v>
      </c>
      <c r="D480" s="2" t="s">
        <v>17705</v>
      </c>
      <c r="E480" s="2" t="s">
        <v>18100</v>
      </c>
      <c r="F480" s="2">
        <v>78181800</v>
      </c>
      <c r="G480" s="2" t="s">
        <v>19</v>
      </c>
      <c r="H480" s="2">
        <v>3</v>
      </c>
      <c r="I480" s="2">
        <v>6</v>
      </c>
      <c r="J480" s="2">
        <v>11</v>
      </c>
      <c r="K480" s="2">
        <v>1</v>
      </c>
      <c r="L480" s="3">
        <v>6913498671.1300001</v>
      </c>
      <c r="M480" s="2" t="s">
        <v>20</v>
      </c>
      <c r="N480" s="4" t="s">
        <v>21</v>
      </c>
    </row>
    <row r="481" spans="1:14" x14ac:dyDescent="0.25">
      <c r="A481" s="1" t="s">
        <v>17441</v>
      </c>
      <c r="B481" s="2" t="s">
        <v>17453</v>
      </c>
      <c r="C481" s="2" t="s">
        <v>457</v>
      </c>
      <c r="D481" s="2" t="s">
        <v>17705</v>
      </c>
      <c r="E481" s="2" t="s">
        <v>17503</v>
      </c>
      <c r="F481" s="2">
        <v>78181802</v>
      </c>
      <c r="G481" s="2" t="s">
        <v>19</v>
      </c>
      <c r="H481" s="2">
        <v>3</v>
      </c>
      <c r="I481" s="2">
        <v>6</v>
      </c>
      <c r="J481" s="2">
        <v>11</v>
      </c>
      <c r="K481" s="2">
        <v>1</v>
      </c>
      <c r="L481" s="3">
        <v>1293087167.5900002</v>
      </c>
      <c r="M481" s="2" t="s">
        <v>20</v>
      </c>
      <c r="N481" s="4" t="s">
        <v>17384</v>
      </c>
    </row>
    <row r="482" spans="1:14" x14ac:dyDescent="0.25">
      <c r="A482" s="1" t="s">
        <v>17441</v>
      </c>
      <c r="B482" s="2" t="s">
        <v>17453</v>
      </c>
      <c r="C482" s="2" t="s">
        <v>457</v>
      </c>
      <c r="D482" s="2" t="s">
        <v>17705</v>
      </c>
      <c r="E482" s="2" t="s">
        <v>17504</v>
      </c>
      <c r="F482" s="2">
        <v>78181802</v>
      </c>
      <c r="G482" s="2" t="s">
        <v>19</v>
      </c>
      <c r="H482" s="2">
        <v>3</v>
      </c>
      <c r="I482" s="2">
        <v>6</v>
      </c>
      <c r="J482" s="2">
        <v>11</v>
      </c>
      <c r="K482" s="2">
        <v>1</v>
      </c>
      <c r="L482" s="3">
        <v>577583482</v>
      </c>
      <c r="M482" s="2" t="s">
        <v>20</v>
      </c>
      <c r="N482" s="4" t="s">
        <v>17384</v>
      </c>
    </row>
    <row r="483" spans="1:14" x14ac:dyDescent="0.25">
      <c r="A483" s="1" t="s">
        <v>17441</v>
      </c>
      <c r="B483" s="2" t="s">
        <v>17459</v>
      </c>
      <c r="C483" s="2" t="s">
        <v>7984</v>
      </c>
      <c r="D483" s="2" t="s">
        <v>17711</v>
      </c>
      <c r="E483" s="2" t="s">
        <v>17505</v>
      </c>
      <c r="F483" s="2">
        <v>25101701</v>
      </c>
      <c r="G483" s="2" t="s">
        <v>19</v>
      </c>
      <c r="H483" s="2">
        <v>3</v>
      </c>
      <c r="I483" s="2">
        <v>6</v>
      </c>
      <c r="J483" s="2">
        <v>11</v>
      </c>
      <c r="K483" s="2">
        <v>1</v>
      </c>
      <c r="L483" s="3">
        <v>794199900</v>
      </c>
      <c r="M483" s="2" t="s">
        <v>20</v>
      </c>
      <c r="N483" s="4" t="s">
        <v>21</v>
      </c>
    </row>
    <row r="484" spans="1:14" x14ac:dyDescent="0.25">
      <c r="A484" s="1" t="s">
        <v>17441</v>
      </c>
      <c r="B484" s="2" t="s">
        <v>17452</v>
      </c>
      <c r="C484" s="2" t="s">
        <v>17028</v>
      </c>
      <c r="D484" s="2" t="s">
        <v>17704</v>
      </c>
      <c r="E484" s="2" t="s">
        <v>17506</v>
      </c>
      <c r="F484" s="2">
        <v>46111501</v>
      </c>
      <c r="G484" s="2" t="s">
        <v>19</v>
      </c>
      <c r="H484" s="2">
        <v>1</v>
      </c>
      <c r="I484" s="2">
        <v>6</v>
      </c>
      <c r="J484" s="2">
        <v>11</v>
      </c>
      <c r="K484" s="2">
        <v>34099</v>
      </c>
      <c r="L484" s="3">
        <v>766838828.25</v>
      </c>
      <c r="M484" s="2" t="s">
        <v>20</v>
      </c>
      <c r="N484" s="4" t="s">
        <v>21</v>
      </c>
    </row>
    <row r="485" spans="1:14" x14ac:dyDescent="0.25">
      <c r="A485" s="1" t="s">
        <v>17441</v>
      </c>
      <c r="B485" s="2" t="s">
        <v>17452</v>
      </c>
      <c r="C485" s="2" t="s">
        <v>17028</v>
      </c>
      <c r="D485" s="2" t="s">
        <v>17704</v>
      </c>
      <c r="E485" s="2" t="s">
        <v>17507</v>
      </c>
      <c r="F485" s="2">
        <v>46111501</v>
      </c>
      <c r="G485" s="2" t="s">
        <v>19</v>
      </c>
      <c r="H485" s="2">
        <v>1</v>
      </c>
      <c r="I485" s="2">
        <v>6</v>
      </c>
      <c r="J485" s="2">
        <v>11</v>
      </c>
      <c r="K485" s="2">
        <v>15000</v>
      </c>
      <c r="L485" s="3">
        <v>73687500</v>
      </c>
      <c r="M485" s="2" t="s">
        <v>20</v>
      </c>
      <c r="N485" s="4" t="s">
        <v>21</v>
      </c>
    </row>
    <row r="486" spans="1:14" x14ac:dyDescent="0.25">
      <c r="A486" s="1" t="s">
        <v>17441</v>
      </c>
      <c r="B486" s="2" t="s">
        <v>17456</v>
      </c>
      <c r="C486" s="2" t="s">
        <v>17028</v>
      </c>
      <c r="D486" s="2" t="s">
        <v>17708</v>
      </c>
      <c r="E486" s="2" t="s">
        <v>18097</v>
      </c>
      <c r="F486" s="2">
        <v>46111501</v>
      </c>
      <c r="G486" s="2" t="s">
        <v>19</v>
      </c>
      <c r="H486" s="2">
        <v>8</v>
      </c>
      <c r="I486" s="2">
        <v>6</v>
      </c>
      <c r="J486" s="2">
        <v>11</v>
      </c>
      <c r="K486" s="2">
        <v>1</v>
      </c>
      <c r="L486" s="3">
        <v>438.95999999996275</v>
      </c>
      <c r="M486" s="2" t="s">
        <v>20</v>
      </c>
      <c r="N486" s="4" t="s">
        <v>21</v>
      </c>
    </row>
    <row r="487" spans="1:14" x14ac:dyDescent="0.25">
      <c r="A487" s="1" t="s">
        <v>17441</v>
      </c>
      <c r="B487" s="2" t="s">
        <v>17452</v>
      </c>
      <c r="C487" s="2" t="s">
        <v>551</v>
      </c>
      <c r="D487" s="2" t="s">
        <v>17704</v>
      </c>
      <c r="E487" s="2" t="s">
        <v>17508</v>
      </c>
      <c r="F487" s="2">
        <v>46111600</v>
      </c>
      <c r="G487" s="2" t="s">
        <v>19</v>
      </c>
      <c r="H487" s="2">
        <v>7</v>
      </c>
      <c r="I487" s="2">
        <v>6</v>
      </c>
      <c r="J487" s="2">
        <v>11</v>
      </c>
      <c r="K487" s="2">
        <v>1</v>
      </c>
      <c r="L487" s="3">
        <v>3537339</v>
      </c>
      <c r="M487" s="2" t="s">
        <v>20</v>
      </c>
      <c r="N487" s="4" t="s">
        <v>17384</v>
      </c>
    </row>
    <row r="488" spans="1:14" x14ac:dyDescent="0.25">
      <c r="A488" s="1" t="s">
        <v>17441</v>
      </c>
      <c r="B488" s="2" t="s">
        <v>17452</v>
      </c>
      <c r="C488" s="2" t="s">
        <v>620</v>
      </c>
      <c r="D488" s="2" t="s">
        <v>17704</v>
      </c>
      <c r="E488" s="2" t="s">
        <v>17509</v>
      </c>
      <c r="F488" s="2">
        <v>46111600</v>
      </c>
      <c r="G488" s="2" t="s">
        <v>19</v>
      </c>
      <c r="H488" s="2">
        <v>7</v>
      </c>
      <c r="I488" s="2">
        <v>6</v>
      </c>
      <c r="J488" s="2">
        <v>11</v>
      </c>
      <c r="K488" s="2">
        <v>1</v>
      </c>
      <c r="L488" s="3">
        <v>114831248.01000001</v>
      </c>
      <c r="M488" s="2" t="s">
        <v>20</v>
      </c>
      <c r="N488" s="4" t="s">
        <v>17384</v>
      </c>
    </row>
    <row r="489" spans="1:14" x14ac:dyDescent="0.25">
      <c r="A489" s="1" t="s">
        <v>17441</v>
      </c>
      <c r="B489" s="2" t="s">
        <v>17452</v>
      </c>
      <c r="C489" s="2" t="s">
        <v>551</v>
      </c>
      <c r="D489" s="2" t="s">
        <v>17704</v>
      </c>
      <c r="E489" s="2" t="s">
        <v>17510</v>
      </c>
      <c r="F489" s="2" t="s">
        <v>17725</v>
      </c>
      <c r="G489" s="2" t="s">
        <v>19</v>
      </c>
      <c r="H489" s="2">
        <v>7</v>
      </c>
      <c r="I489" s="2">
        <v>6</v>
      </c>
      <c r="J489" s="2">
        <v>11</v>
      </c>
      <c r="K489" s="2">
        <v>1</v>
      </c>
      <c r="L489" s="3">
        <v>19981140.219999999</v>
      </c>
      <c r="M489" s="2" t="s">
        <v>20</v>
      </c>
      <c r="N489" s="4" t="s">
        <v>17384</v>
      </c>
    </row>
    <row r="490" spans="1:14" x14ac:dyDescent="0.25">
      <c r="A490" s="1" t="s">
        <v>17441</v>
      </c>
      <c r="B490" s="2" t="s">
        <v>17452</v>
      </c>
      <c r="C490" s="2" t="s">
        <v>551</v>
      </c>
      <c r="D490" s="2" t="s">
        <v>17704</v>
      </c>
      <c r="E490" s="2" t="s">
        <v>17511</v>
      </c>
      <c r="F490" s="2">
        <v>46181701</v>
      </c>
      <c r="G490" s="2" t="s">
        <v>19</v>
      </c>
      <c r="H490" s="2">
        <v>7</v>
      </c>
      <c r="I490" s="2">
        <v>6</v>
      </c>
      <c r="J490" s="2">
        <v>11</v>
      </c>
      <c r="K490" s="2">
        <v>1</v>
      </c>
      <c r="L490" s="3">
        <v>7992456.0599999996</v>
      </c>
      <c r="M490" s="2" t="s">
        <v>20</v>
      </c>
      <c r="N490" s="4" t="s">
        <v>17384</v>
      </c>
    </row>
    <row r="491" spans="1:14" x14ac:dyDescent="0.25">
      <c r="A491" s="1" t="s">
        <v>17441</v>
      </c>
      <c r="B491" s="2" t="s">
        <v>17452</v>
      </c>
      <c r="C491" s="2" t="s">
        <v>17034</v>
      </c>
      <c r="D491" s="2" t="s">
        <v>17704</v>
      </c>
      <c r="E491" s="2" t="s">
        <v>17512</v>
      </c>
      <c r="F491" s="2">
        <v>46111703</v>
      </c>
      <c r="G491" s="2" t="s">
        <v>19</v>
      </c>
      <c r="H491" s="2">
        <v>7</v>
      </c>
      <c r="I491" s="2">
        <v>6</v>
      </c>
      <c r="J491" s="2">
        <v>11</v>
      </c>
      <c r="K491" s="2">
        <v>1</v>
      </c>
      <c r="L491" s="3">
        <v>264140065.84</v>
      </c>
      <c r="M491" s="2" t="s">
        <v>20</v>
      </c>
      <c r="N491" s="4" t="s">
        <v>17384</v>
      </c>
    </row>
    <row r="492" spans="1:14" x14ac:dyDescent="0.25">
      <c r="A492" s="1" t="s">
        <v>17441</v>
      </c>
      <c r="B492" s="2" t="s">
        <v>17452</v>
      </c>
      <c r="C492" s="2" t="s">
        <v>17034</v>
      </c>
      <c r="D492" s="2" t="s">
        <v>17704</v>
      </c>
      <c r="E492" s="2" t="s">
        <v>17513</v>
      </c>
      <c r="F492" s="2">
        <v>46111703</v>
      </c>
      <c r="G492" s="2" t="s">
        <v>19</v>
      </c>
      <c r="H492" s="2">
        <v>7</v>
      </c>
      <c r="I492" s="2">
        <v>6</v>
      </c>
      <c r="J492" s="2">
        <v>11</v>
      </c>
      <c r="K492" s="2">
        <v>1</v>
      </c>
      <c r="L492" s="3">
        <v>260678885.27000001</v>
      </c>
      <c r="M492" s="2" t="s">
        <v>20</v>
      </c>
      <c r="N492" s="4" t="s">
        <v>17384</v>
      </c>
    </row>
    <row r="493" spans="1:14" x14ac:dyDescent="0.25">
      <c r="A493" s="1" t="s">
        <v>17441</v>
      </c>
      <c r="B493" s="2" t="s">
        <v>17452</v>
      </c>
      <c r="C493" s="2" t="s">
        <v>551</v>
      </c>
      <c r="D493" s="2" t="s">
        <v>17704</v>
      </c>
      <c r="E493" s="2" t="s">
        <v>17514</v>
      </c>
      <c r="F493" s="2">
        <v>46121601</v>
      </c>
      <c r="G493" s="2" t="s">
        <v>19</v>
      </c>
      <c r="H493" s="2">
        <v>7</v>
      </c>
      <c r="I493" s="2">
        <v>6</v>
      </c>
      <c r="J493" s="2">
        <v>11</v>
      </c>
      <c r="K493" s="2">
        <v>1</v>
      </c>
      <c r="L493" s="3">
        <v>441564102</v>
      </c>
      <c r="M493" s="2" t="s">
        <v>20</v>
      </c>
      <c r="N493" s="4" t="s">
        <v>21</v>
      </c>
    </row>
    <row r="494" spans="1:14" x14ac:dyDescent="0.25">
      <c r="A494" s="1" t="s">
        <v>17441</v>
      </c>
      <c r="B494" s="2" t="s">
        <v>17452</v>
      </c>
      <c r="C494" s="2" t="s">
        <v>551</v>
      </c>
      <c r="D494" s="2" t="s">
        <v>17704</v>
      </c>
      <c r="E494" s="2" t="s">
        <v>17511</v>
      </c>
      <c r="F494" s="2">
        <v>46101601</v>
      </c>
      <c r="G494" s="2" t="s">
        <v>19</v>
      </c>
      <c r="H494" s="2">
        <v>7</v>
      </c>
      <c r="I494" s="2">
        <v>6</v>
      </c>
      <c r="J494" s="2">
        <v>11</v>
      </c>
      <c r="K494" s="2">
        <v>1</v>
      </c>
      <c r="L494" s="3">
        <v>7988300</v>
      </c>
      <c r="M494" s="2" t="s">
        <v>20</v>
      </c>
      <c r="N494" s="4" t="s">
        <v>17384</v>
      </c>
    </row>
    <row r="495" spans="1:14" x14ac:dyDescent="0.25">
      <c r="A495" s="1" t="s">
        <v>17441</v>
      </c>
      <c r="B495" s="2" t="s">
        <v>17452</v>
      </c>
      <c r="C495" s="2" t="s">
        <v>551</v>
      </c>
      <c r="D495" s="2" t="s">
        <v>17704</v>
      </c>
      <c r="E495" s="2" t="s">
        <v>17515</v>
      </c>
      <c r="F495" s="2">
        <v>46111600</v>
      </c>
      <c r="G495" s="2" t="s">
        <v>19</v>
      </c>
      <c r="H495" s="2">
        <v>9</v>
      </c>
      <c r="I495" s="2">
        <v>6</v>
      </c>
      <c r="J495" s="2">
        <v>11</v>
      </c>
      <c r="K495" s="2">
        <v>1</v>
      </c>
      <c r="L495" s="3">
        <v>212628</v>
      </c>
      <c r="M495" s="2" t="s">
        <v>20</v>
      </c>
      <c r="N495" s="4" t="s">
        <v>17384</v>
      </c>
    </row>
    <row r="496" spans="1:14" x14ac:dyDescent="0.25">
      <c r="A496" s="1" t="s">
        <v>17441</v>
      </c>
      <c r="B496" s="2" t="s">
        <v>17452</v>
      </c>
      <c r="C496" s="2" t="s">
        <v>620</v>
      </c>
      <c r="D496" s="2" t="s">
        <v>17704</v>
      </c>
      <c r="E496" s="2" t="s">
        <v>17516</v>
      </c>
      <c r="F496" s="2">
        <v>46111600</v>
      </c>
      <c r="G496" s="2" t="s">
        <v>19</v>
      </c>
      <c r="H496" s="2">
        <v>9</v>
      </c>
      <c r="I496" s="2">
        <v>6</v>
      </c>
      <c r="J496" s="2">
        <v>11</v>
      </c>
      <c r="K496" s="2">
        <v>1</v>
      </c>
      <c r="L496" s="3">
        <v>11876936.82</v>
      </c>
      <c r="M496" s="2" t="s">
        <v>20</v>
      </c>
      <c r="N496" s="4" t="s">
        <v>17384</v>
      </c>
    </row>
    <row r="497" spans="1:14" x14ac:dyDescent="0.25">
      <c r="A497" s="1" t="s">
        <v>17441</v>
      </c>
      <c r="B497" s="2" t="s">
        <v>17459</v>
      </c>
      <c r="C497" s="2" t="s">
        <v>7984</v>
      </c>
      <c r="D497" s="2" t="s">
        <v>17711</v>
      </c>
      <c r="E497" s="2" t="s">
        <v>17505</v>
      </c>
      <c r="F497" s="2">
        <v>25101701</v>
      </c>
      <c r="G497" s="2" t="s">
        <v>19</v>
      </c>
      <c r="H497" s="2">
        <v>3</v>
      </c>
      <c r="I497" s="2">
        <v>6</v>
      </c>
      <c r="J497" s="2">
        <v>11</v>
      </c>
      <c r="K497" s="2">
        <v>1</v>
      </c>
      <c r="L497" s="3">
        <v>100</v>
      </c>
      <c r="M497" s="2" t="s">
        <v>20</v>
      </c>
      <c r="N497" s="4" t="s">
        <v>21</v>
      </c>
    </row>
    <row r="498" spans="1:14" x14ac:dyDescent="0.25">
      <c r="A498" s="1" t="s">
        <v>17441</v>
      </c>
      <c r="B498" s="2" t="s">
        <v>17457</v>
      </c>
      <c r="C498" s="2" t="s">
        <v>17474</v>
      </c>
      <c r="D498" s="2" t="s">
        <v>17709</v>
      </c>
      <c r="E498" s="2" t="s">
        <v>17517</v>
      </c>
      <c r="F498" s="2">
        <v>25131500</v>
      </c>
      <c r="G498" s="2" t="s">
        <v>19</v>
      </c>
      <c r="H498" s="2">
        <v>11</v>
      </c>
      <c r="I498" s="2">
        <v>6</v>
      </c>
      <c r="J498" s="2">
        <v>11</v>
      </c>
      <c r="K498" s="2">
        <v>2</v>
      </c>
      <c r="L498" s="3">
        <v>152553186700.00003</v>
      </c>
      <c r="M498" s="2" t="s">
        <v>20</v>
      </c>
      <c r="N498" s="4" t="s">
        <v>21</v>
      </c>
    </row>
    <row r="499" spans="1:14" x14ac:dyDescent="0.25">
      <c r="A499" s="1" t="s">
        <v>17441</v>
      </c>
      <c r="B499" s="2" t="s">
        <v>17457</v>
      </c>
      <c r="C499" s="2" t="s">
        <v>551</v>
      </c>
      <c r="D499" s="2" t="s">
        <v>17709</v>
      </c>
      <c r="E499" s="2" t="s">
        <v>17518</v>
      </c>
      <c r="F499" s="2">
        <v>46121601</v>
      </c>
      <c r="G499" s="2" t="s">
        <v>19</v>
      </c>
      <c r="H499" s="2">
        <v>11</v>
      </c>
      <c r="I499" s="2">
        <v>6</v>
      </c>
      <c r="J499" s="2">
        <v>11</v>
      </c>
      <c r="K499" s="2">
        <v>1</v>
      </c>
      <c r="L499" s="3">
        <v>13978673337.279999</v>
      </c>
      <c r="M499" s="2" t="s">
        <v>20</v>
      </c>
      <c r="N499" s="4" t="s">
        <v>21</v>
      </c>
    </row>
    <row r="500" spans="1:14" x14ac:dyDescent="0.25">
      <c r="A500" s="1" t="s">
        <v>17441</v>
      </c>
      <c r="B500" s="2" t="s">
        <v>17457</v>
      </c>
      <c r="C500" s="2" t="s">
        <v>551</v>
      </c>
      <c r="D500" s="2" t="s">
        <v>17709</v>
      </c>
      <c r="E500" s="2" t="s">
        <v>17518</v>
      </c>
      <c r="F500" s="2">
        <v>46121602</v>
      </c>
      <c r="G500" s="2" t="s">
        <v>19</v>
      </c>
      <c r="H500" s="2">
        <v>12</v>
      </c>
      <c r="I500" s="2">
        <v>6</v>
      </c>
      <c r="J500" s="2">
        <v>11</v>
      </c>
      <c r="K500" s="2">
        <v>1</v>
      </c>
      <c r="L500" s="3">
        <v>20282618952.489998</v>
      </c>
      <c r="M500" s="2" t="s">
        <v>20</v>
      </c>
      <c r="N500" s="4" t="s">
        <v>21</v>
      </c>
    </row>
    <row r="501" spans="1:14" x14ac:dyDescent="0.25">
      <c r="A501" s="1" t="s">
        <v>14</v>
      </c>
      <c r="B501" s="5" t="s">
        <v>15</v>
      </c>
      <c r="C501" s="2" t="s">
        <v>16</v>
      </c>
      <c r="D501" s="2" t="s">
        <v>17</v>
      </c>
      <c r="E501" s="2" t="s">
        <v>18</v>
      </c>
      <c r="F501" s="2">
        <v>0</v>
      </c>
      <c r="G501" s="2" t="s">
        <v>19</v>
      </c>
      <c r="H501" s="2">
        <v>7</v>
      </c>
      <c r="I501" s="2">
        <v>6</v>
      </c>
      <c r="J501" s="2">
        <v>10</v>
      </c>
      <c r="K501" s="2">
        <v>1</v>
      </c>
      <c r="L501" s="3">
        <v>1060180</v>
      </c>
      <c r="M501" s="2" t="s">
        <v>20</v>
      </c>
      <c r="N501" s="4" t="s">
        <v>21</v>
      </c>
    </row>
    <row r="502" spans="1:14" x14ac:dyDescent="0.25">
      <c r="A502" s="1" t="s">
        <v>14</v>
      </c>
      <c r="B502" s="5" t="s">
        <v>15</v>
      </c>
      <c r="C502" s="2" t="s">
        <v>22</v>
      </c>
      <c r="D502" s="2" t="s">
        <v>23</v>
      </c>
      <c r="E502" s="2" t="s">
        <v>24</v>
      </c>
      <c r="F502" s="2">
        <v>0</v>
      </c>
      <c r="G502" s="2" t="s">
        <v>19</v>
      </c>
      <c r="H502" s="2">
        <v>7</v>
      </c>
      <c r="I502" s="2">
        <v>6</v>
      </c>
      <c r="J502" s="2">
        <v>10</v>
      </c>
      <c r="K502" s="2">
        <v>1</v>
      </c>
      <c r="L502" s="3">
        <v>771040</v>
      </c>
      <c r="M502" s="2" t="s">
        <v>20</v>
      </c>
      <c r="N502" s="4" t="s">
        <v>21</v>
      </c>
    </row>
    <row r="503" spans="1:14" x14ac:dyDescent="0.25">
      <c r="A503" s="1" t="s">
        <v>14</v>
      </c>
      <c r="B503" s="5" t="s">
        <v>15</v>
      </c>
      <c r="C503" s="2" t="s">
        <v>25</v>
      </c>
      <c r="D503" s="2" t="s">
        <v>26</v>
      </c>
      <c r="E503" s="2" t="s">
        <v>27</v>
      </c>
      <c r="F503" s="2">
        <v>0</v>
      </c>
      <c r="G503" s="2" t="s">
        <v>19</v>
      </c>
      <c r="H503" s="2">
        <v>7</v>
      </c>
      <c r="I503" s="2">
        <v>6</v>
      </c>
      <c r="J503" s="2">
        <v>10</v>
      </c>
      <c r="K503" s="2">
        <v>1</v>
      </c>
      <c r="L503" s="3">
        <f>1397510-67958.64</f>
        <v>1329551.3600000001</v>
      </c>
      <c r="M503" s="2" t="s">
        <v>20</v>
      </c>
      <c r="N503" s="4" t="s">
        <v>21</v>
      </c>
    </row>
    <row r="504" spans="1:14" x14ac:dyDescent="0.25">
      <c r="A504" s="1" t="s">
        <v>14</v>
      </c>
      <c r="B504" s="5" t="s">
        <v>28</v>
      </c>
      <c r="C504" s="2" t="s">
        <v>29</v>
      </c>
      <c r="D504" s="2" t="s">
        <v>30</v>
      </c>
      <c r="E504" s="2" t="s">
        <v>31</v>
      </c>
      <c r="F504" s="2">
        <v>0</v>
      </c>
      <c r="G504" s="2" t="s">
        <v>19</v>
      </c>
      <c r="H504" s="2">
        <v>7</v>
      </c>
      <c r="I504" s="2">
        <v>6</v>
      </c>
      <c r="J504" s="2">
        <v>10</v>
      </c>
      <c r="K504" s="2">
        <v>1</v>
      </c>
      <c r="L504" s="3">
        <v>1934203.37</v>
      </c>
      <c r="M504" s="2" t="s">
        <v>20</v>
      </c>
      <c r="N504" s="4" t="s">
        <v>21</v>
      </c>
    </row>
    <row r="505" spans="1:14" x14ac:dyDescent="0.25">
      <c r="A505" s="1" t="s">
        <v>14</v>
      </c>
      <c r="B505" s="5" t="s">
        <v>32</v>
      </c>
      <c r="C505" s="2" t="s">
        <v>33</v>
      </c>
      <c r="D505" s="2" t="s">
        <v>34</v>
      </c>
      <c r="E505" s="2" t="s">
        <v>35</v>
      </c>
      <c r="F505" s="2">
        <v>0</v>
      </c>
      <c r="G505" s="2" t="s">
        <v>19</v>
      </c>
      <c r="H505" s="2">
        <v>7</v>
      </c>
      <c r="I505" s="2">
        <v>6</v>
      </c>
      <c r="J505" s="2">
        <v>10</v>
      </c>
      <c r="K505" s="2">
        <v>1</v>
      </c>
      <c r="L505" s="3">
        <f>5782800-201847.3</f>
        <v>5580952.7000000002</v>
      </c>
      <c r="M505" s="2" t="s">
        <v>20</v>
      </c>
      <c r="N505" s="4" t="s">
        <v>21</v>
      </c>
    </row>
    <row r="506" spans="1:14" x14ac:dyDescent="0.25">
      <c r="A506" s="1" t="s">
        <v>14</v>
      </c>
      <c r="B506" s="5" t="s">
        <v>32</v>
      </c>
      <c r="C506" s="2" t="s">
        <v>33</v>
      </c>
      <c r="D506" s="2" t="s">
        <v>34</v>
      </c>
      <c r="E506" s="2" t="s">
        <v>36</v>
      </c>
      <c r="F506" s="2">
        <v>0</v>
      </c>
      <c r="G506" s="2" t="s">
        <v>19</v>
      </c>
      <c r="H506" s="2">
        <v>7</v>
      </c>
      <c r="I506" s="2">
        <v>6</v>
      </c>
      <c r="J506" s="2">
        <v>10</v>
      </c>
      <c r="K506" s="2">
        <v>1</v>
      </c>
      <c r="L506" s="3">
        <v>2023980</v>
      </c>
      <c r="M506" s="2" t="s">
        <v>20</v>
      </c>
      <c r="N506" s="4" t="s">
        <v>21</v>
      </c>
    </row>
    <row r="507" spans="1:14" x14ac:dyDescent="0.25">
      <c r="A507" s="1" t="s">
        <v>14</v>
      </c>
      <c r="B507" s="5" t="s">
        <v>32</v>
      </c>
      <c r="C507" s="2" t="s">
        <v>33</v>
      </c>
      <c r="D507" s="2" t="s">
        <v>34</v>
      </c>
      <c r="E507" s="2" t="s">
        <v>37</v>
      </c>
      <c r="F507" s="2">
        <v>0</v>
      </c>
      <c r="G507" s="2" t="s">
        <v>19</v>
      </c>
      <c r="H507" s="2">
        <v>7</v>
      </c>
      <c r="I507" s="2">
        <v>6</v>
      </c>
      <c r="J507" s="2">
        <v>10</v>
      </c>
      <c r="K507" s="2">
        <v>1</v>
      </c>
      <c r="L507" s="3">
        <v>1783030</v>
      </c>
      <c r="M507" s="2" t="s">
        <v>20</v>
      </c>
      <c r="N507" s="4" t="s">
        <v>21</v>
      </c>
    </row>
    <row r="508" spans="1:14" x14ac:dyDescent="0.25">
      <c r="A508" s="1" t="s">
        <v>14</v>
      </c>
      <c r="B508" s="5" t="s">
        <v>38</v>
      </c>
      <c r="C508" s="2" t="s">
        <v>39</v>
      </c>
      <c r="D508" s="2" t="s">
        <v>40</v>
      </c>
      <c r="E508" s="2" t="s">
        <v>41</v>
      </c>
      <c r="F508" s="2">
        <v>0</v>
      </c>
      <c r="G508" s="2" t="s">
        <v>19</v>
      </c>
      <c r="H508" s="2">
        <v>7</v>
      </c>
      <c r="I508" s="2">
        <v>6</v>
      </c>
      <c r="J508" s="2">
        <v>10</v>
      </c>
      <c r="K508" s="2">
        <v>1</v>
      </c>
      <c r="L508" s="3">
        <v>4340163.66</v>
      </c>
      <c r="M508" s="2" t="s">
        <v>20</v>
      </c>
      <c r="N508" s="4" t="s">
        <v>21</v>
      </c>
    </row>
    <row r="509" spans="1:14" x14ac:dyDescent="0.25">
      <c r="A509" s="1" t="s">
        <v>14</v>
      </c>
      <c r="B509" s="5" t="s">
        <v>42</v>
      </c>
      <c r="C509" s="2" t="s">
        <v>43</v>
      </c>
      <c r="D509" s="2" t="s">
        <v>44</v>
      </c>
      <c r="E509" s="2" t="s">
        <v>45</v>
      </c>
      <c r="F509" s="2">
        <v>0</v>
      </c>
      <c r="G509" s="2" t="s">
        <v>19</v>
      </c>
      <c r="H509" s="2">
        <v>7</v>
      </c>
      <c r="I509" s="2">
        <v>6</v>
      </c>
      <c r="J509" s="2">
        <v>10</v>
      </c>
      <c r="K509" s="2">
        <v>1</v>
      </c>
      <c r="L509" s="3">
        <v>578280</v>
      </c>
      <c r="M509" s="2" t="s">
        <v>20</v>
      </c>
      <c r="N509" s="4" t="s">
        <v>21</v>
      </c>
    </row>
    <row r="510" spans="1:14" x14ac:dyDescent="0.25">
      <c r="A510" s="1" t="s">
        <v>14</v>
      </c>
      <c r="B510" s="5" t="s">
        <v>42</v>
      </c>
      <c r="C510" s="2" t="s">
        <v>46</v>
      </c>
      <c r="D510" s="2" t="s">
        <v>47</v>
      </c>
      <c r="E510" s="2" t="s">
        <v>48</v>
      </c>
      <c r="F510" s="2">
        <v>0</v>
      </c>
      <c r="G510" s="2" t="s">
        <v>19</v>
      </c>
      <c r="H510" s="2">
        <v>7</v>
      </c>
      <c r="I510" s="2">
        <v>6</v>
      </c>
      <c r="J510" s="2">
        <v>10</v>
      </c>
      <c r="K510" s="2">
        <v>1</v>
      </c>
      <c r="L510" s="3">
        <f>1927600-52744.02</f>
        <v>1874855.98</v>
      </c>
      <c r="M510" s="2" t="s">
        <v>20</v>
      </c>
      <c r="N510" s="4" t="s">
        <v>21</v>
      </c>
    </row>
    <row r="511" spans="1:14" x14ac:dyDescent="0.25">
      <c r="A511" s="1" t="s">
        <v>14</v>
      </c>
      <c r="B511" s="5" t="s">
        <v>49</v>
      </c>
      <c r="C511" s="2" t="s">
        <v>49</v>
      </c>
      <c r="D511" s="2" t="s">
        <v>50</v>
      </c>
      <c r="E511" s="2" t="s">
        <v>51</v>
      </c>
      <c r="F511" s="2">
        <v>0</v>
      </c>
      <c r="G511" s="2" t="s">
        <v>19</v>
      </c>
      <c r="H511" s="2">
        <v>7</v>
      </c>
      <c r="I511" s="2">
        <v>6</v>
      </c>
      <c r="J511" s="2">
        <v>10</v>
      </c>
      <c r="K511" s="2">
        <v>1</v>
      </c>
      <c r="L511" s="3">
        <v>330229.84000000003</v>
      </c>
      <c r="M511" s="2" t="s">
        <v>20</v>
      </c>
      <c r="N511" s="4" t="s">
        <v>21</v>
      </c>
    </row>
    <row r="512" spans="1:14" x14ac:dyDescent="0.25">
      <c r="A512" s="1" t="s">
        <v>14</v>
      </c>
      <c r="B512" s="5" t="s">
        <v>52</v>
      </c>
      <c r="C512" s="2" t="s">
        <v>53</v>
      </c>
      <c r="D512" s="2" t="s">
        <v>54</v>
      </c>
      <c r="E512" s="2" t="s">
        <v>55</v>
      </c>
      <c r="F512" s="2">
        <v>0</v>
      </c>
      <c r="G512" s="2" t="s">
        <v>19</v>
      </c>
      <c r="H512" s="2">
        <v>7</v>
      </c>
      <c r="I512" s="2">
        <v>6</v>
      </c>
      <c r="J512" s="2">
        <v>10</v>
      </c>
      <c r="K512" s="2">
        <v>1</v>
      </c>
      <c r="L512" s="3">
        <v>235878.46</v>
      </c>
      <c r="M512" s="2" t="s">
        <v>20</v>
      </c>
      <c r="N512" s="4" t="s">
        <v>21</v>
      </c>
    </row>
    <row r="513" spans="1:14" x14ac:dyDescent="0.25">
      <c r="A513" s="1" t="s">
        <v>14</v>
      </c>
      <c r="B513" s="5" t="s">
        <v>56</v>
      </c>
      <c r="C513" s="2" t="s">
        <v>56</v>
      </c>
      <c r="D513" s="2" t="s">
        <v>57</v>
      </c>
      <c r="E513" s="2" t="s">
        <v>58</v>
      </c>
      <c r="F513" s="2">
        <v>0</v>
      </c>
      <c r="G513" s="2" t="s">
        <v>19</v>
      </c>
      <c r="H513" s="2">
        <v>7</v>
      </c>
      <c r="I513" s="2">
        <v>6</v>
      </c>
      <c r="J513" s="2">
        <v>10</v>
      </c>
      <c r="K513" s="2">
        <v>1</v>
      </c>
      <c r="L513" s="3">
        <v>96380</v>
      </c>
      <c r="M513" s="2" t="s">
        <v>20</v>
      </c>
      <c r="N513" s="4" t="s">
        <v>21</v>
      </c>
    </row>
    <row r="514" spans="1:14" x14ac:dyDescent="0.25">
      <c r="A514" s="1" t="s">
        <v>14</v>
      </c>
      <c r="B514" s="5" t="s">
        <v>56</v>
      </c>
      <c r="C514" s="2" t="s">
        <v>56</v>
      </c>
      <c r="D514" s="2" t="s">
        <v>57</v>
      </c>
      <c r="E514" s="2" t="s">
        <v>59</v>
      </c>
      <c r="F514" s="2">
        <v>0</v>
      </c>
      <c r="G514" s="2" t="s">
        <v>19</v>
      </c>
      <c r="H514" s="2">
        <v>7</v>
      </c>
      <c r="I514" s="2">
        <v>6</v>
      </c>
      <c r="J514" s="2">
        <v>10</v>
      </c>
      <c r="K514" s="2">
        <v>1</v>
      </c>
      <c r="L514" s="3">
        <f>96380-4057.24</f>
        <v>92322.76</v>
      </c>
      <c r="M514" s="2" t="s">
        <v>20</v>
      </c>
      <c r="N514" s="4" t="s">
        <v>21</v>
      </c>
    </row>
    <row r="515" spans="1:14" x14ac:dyDescent="0.25">
      <c r="A515" s="1" t="s">
        <v>14</v>
      </c>
      <c r="B515" s="5" t="s">
        <v>60</v>
      </c>
      <c r="C515" s="2" t="s">
        <v>60</v>
      </c>
      <c r="D515" s="2" t="s">
        <v>61</v>
      </c>
      <c r="E515" s="2" t="s">
        <v>62</v>
      </c>
      <c r="F515" s="2">
        <v>0</v>
      </c>
      <c r="G515" s="2" t="s">
        <v>19</v>
      </c>
      <c r="H515" s="2">
        <v>7</v>
      </c>
      <c r="I515" s="2">
        <v>6</v>
      </c>
      <c r="J515" s="2">
        <v>10</v>
      </c>
      <c r="K515" s="2">
        <v>1</v>
      </c>
      <c r="L515" s="3">
        <v>165114.92000000001</v>
      </c>
      <c r="M515" s="2" t="s">
        <v>20</v>
      </c>
      <c r="N515" s="4" t="s">
        <v>21</v>
      </c>
    </row>
    <row r="516" spans="1:14" x14ac:dyDescent="0.25">
      <c r="A516" s="1" t="s">
        <v>14</v>
      </c>
      <c r="B516" s="5" t="s">
        <v>63</v>
      </c>
      <c r="C516" s="2" t="s">
        <v>64</v>
      </c>
      <c r="D516" s="2" t="s">
        <v>65</v>
      </c>
      <c r="E516" s="2" t="s">
        <v>66</v>
      </c>
      <c r="F516" s="2">
        <v>0</v>
      </c>
      <c r="G516" s="2" t="s">
        <v>19</v>
      </c>
      <c r="H516" s="2">
        <v>7</v>
      </c>
      <c r="I516" s="2">
        <v>6</v>
      </c>
      <c r="J516" s="2">
        <v>10</v>
      </c>
      <c r="K516" s="2">
        <v>1</v>
      </c>
      <c r="L516" s="3">
        <v>165580.84</v>
      </c>
      <c r="M516" s="2" t="s">
        <v>20</v>
      </c>
      <c r="N516" s="4" t="s">
        <v>21</v>
      </c>
    </row>
    <row r="517" spans="1:14" x14ac:dyDescent="0.25">
      <c r="A517" s="1" t="s">
        <v>14</v>
      </c>
      <c r="B517" s="5" t="s">
        <v>63</v>
      </c>
      <c r="C517" s="2" t="s">
        <v>64</v>
      </c>
      <c r="D517" s="2" t="s">
        <v>65</v>
      </c>
      <c r="E517" s="2" t="s">
        <v>67</v>
      </c>
      <c r="F517" s="2">
        <v>0</v>
      </c>
      <c r="G517" s="2" t="s">
        <v>19</v>
      </c>
      <c r="H517" s="2">
        <v>7</v>
      </c>
      <c r="I517" s="2">
        <v>6</v>
      </c>
      <c r="J517" s="2">
        <v>10</v>
      </c>
      <c r="K517" s="2">
        <v>1</v>
      </c>
      <c r="L517" s="3">
        <v>17252.02</v>
      </c>
      <c r="M517" s="2" t="s">
        <v>20</v>
      </c>
      <c r="N517" s="4" t="s">
        <v>21</v>
      </c>
    </row>
    <row r="518" spans="1:14" x14ac:dyDescent="0.25">
      <c r="A518" s="1" t="s">
        <v>14</v>
      </c>
      <c r="B518" s="5" t="s">
        <v>63</v>
      </c>
      <c r="C518" s="2" t="s">
        <v>64</v>
      </c>
      <c r="D518" s="2" t="s">
        <v>65</v>
      </c>
      <c r="E518" s="2" t="s">
        <v>68</v>
      </c>
      <c r="F518" s="2">
        <v>0</v>
      </c>
      <c r="G518" s="2" t="s">
        <v>19</v>
      </c>
      <c r="H518" s="2">
        <v>7</v>
      </c>
      <c r="I518" s="2">
        <v>6</v>
      </c>
      <c r="J518" s="2">
        <v>10</v>
      </c>
      <c r="K518" s="2">
        <v>1</v>
      </c>
      <c r="L518" s="3">
        <v>34600.42</v>
      </c>
      <c r="M518" s="2" t="s">
        <v>20</v>
      </c>
      <c r="N518" s="4" t="s">
        <v>21</v>
      </c>
    </row>
    <row r="519" spans="1:14" x14ac:dyDescent="0.25">
      <c r="A519" s="1" t="s">
        <v>14</v>
      </c>
      <c r="B519" s="5" t="s">
        <v>63</v>
      </c>
      <c r="C519" s="2" t="s">
        <v>64</v>
      </c>
      <c r="D519" s="2" t="s">
        <v>65</v>
      </c>
      <c r="E519" s="2" t="s">
        <v>69</v>
      </c>
      <c r="F519" s="2">
        <v>0</v>
      </c>
      <c r="G519" s="2" t="s">
        <v>19</v>
      </c>
      <c r="H519" s="2">
        <v>7</v>
      </c>
      <c r="I519" s="2">
        <v>6</v>
      </c>
      <c r="J519" s="2">
        <v>10</v>
      </c>
      <c r="K519" s="2">
        <v>1</v>
      </c>
      <c r="L519" s="3">
        <v>34600.42</v>
      </c>
      <c r="M519" s="2" t="s">
        <v>20</v>
      </c>
      <c r="N519" s="4" t="s">
        <v>21</v>
      </c>
    </row>
    <row r="520" spans="1:14" x14ac:dyDescent="0.25">
      <c r="A520" s="1" t="s">
        <v>14</v>
      </c>
      <c r="B520" s="5" t="s">
        <v>63</v>
      </c>
      <c r="C520" s="2" t="s">
        <v>64</v>
      </c>
      <c r="D520" s="2" t="s">
        <v>65</v>
      </c>
      <c r="E520" s="2" t="s">
        <v>70</v>
      </c>
      <c r="F520" s="2">
        <v>0</v>
      </c>
      <c r="G520" s="2" t="s">
        <v>19</v>
      </c>
      <c r="H520" s="2">
        <v>7</v>
      </c>
      <c r="I520" s="2">
        <v>6</v>
      </c>
      <c r="J520" s="2">
        <v>10</v>
      </c>
      <c r="K520" s="2">
        <v>1</v>
      </c>
      <c r="L520" s="3">
        <v>96139.05</v>
      </c>
      <c r="M520" s="2" t="s">
        <v>20</v>
      </c>
      <c r="N520" s="4" t="s">
        <v>21</v>
      </c>
    </row>
    <row r="521" spans="1:14" x14ac:dyDescent="0.25">
      <c r="A521" s="1" t="s">
        <v>14</v>
      </c>
      <c r="B521" s="5" t="s">
        <v>63</v>
      </c>
      <c r="C521" s="2" t="s">
        <v>64</v>
      </c>
      <c r="D521" s="2" t="s">
        <v>65</v>
      </c>
      <c r="E521" s="2" t="s">
        <v>71</v>
      </c>
      <c r="F521" s="2">
        <v>0</v>
      </c>
      <c r="G521" s="2" t="s">
        <v>19</v>
      </c>
      <c r="H521" s="2">
        <v>7</v>
      </c>
      <c r="I521" s="2">
        <v>6</v>
      </c>
      <c r="J521" s="2">
        <v>10</v>
      </c>
      <c r="K521" s="2">
        <v>1</v>
      </c>
      <c r="L521" s="3">
        <f>138401.68-10254.62</f>
        <v>128147.06</v>
      </c>
      <c r="M521" s="2" t="s">
        <v>20</v>
      </c>
      <c r="N521" s="4" t="s">
        <v>21</v>
      </c>
    </row>
    <row r="522" spans="1:14" x14ac:dyDescent="0.25">
      <c r="A522" s="1" t="s">
        <v>14</v>
      </c>
      <c r="B522" s="5" t="s">
        <v>72</v>
      </c>
      <c r="C522" s="2" t="s">
        <v>73</v>
      </c>
      <c r="D522" s="2" t="s">
        <v>74</v>
      </c>
      <c r="E522" s="2" t="s">
        <v>75</v>
      </c>
      <c r="F522" s="2">
        <v>0</v>
      </c>
      <c r="G522" s="2" t="s">
        <v>19</v>
      </c>
      <c r="H522" s="2">
        <v>7</v>
      </c>
      <c r="I522" s="2">
        <v>6</v>
      </c>
      <c r="J522" s="2">
        <v>10</v>
      </c>
      <c r="K522" s="2">
        <v>1</v>
      </c>
      <c r="L522" s="3">
        <v>1887027.68</v>
      </c>
      <c r="M522" s="2" t="s">
        <v>20</v>
      </c>
      <c r="N522" s="4" t="s">
        <v>21</v>
      </c>
    </row>
    <row r="523" spans="1:14" x14ac:dyDescent="0.25">
      <c r="A523" s="1" t="s">
        <v>14</v>
      </c>
      <c r="B523" s="5" t="s">
        <v>76</v>
      </c>
      <c r="C523" s="2" t="s">
        <v>77</v>
      </c>
      <c r="D523" s="2" t="s">
        <v>78</v>
      </c>
      <c r="E523" s="2" t="s">
        <v>79</v>
      </c>
      <c r="F523" s="2">
        <v>0</v>
      </c>
      <c r="G523" s="2" t="s">
        <v>19</v>
      </c>
      <c r="H523" s="2">
        <v>7</v>
      </c>
      <c r="I523" s="2">
        <v>6</v>
      </c>
      <c r="J523" s="2">
        <v>10</v>
      </c>
      <c r="K523" s="2">
        <v>1</v>
      </c>
      <c r="L523" s="3">
        <f>289140-8805.44</f>
        <v>280334.56</v>
      </c>
      <c r="M523" s="2" t="s">
        <v>20</v>
      </c>
      <c r="N523" s="4" t="s">
        <v>21</v>
      </c>
    </row>
    <row r="524" spans="1:14" x14ac:dyDescent="0.25">
      <c r="A524" s="1" t="s">
        <v>14</v>
      </c>
      <c r="B524" s="5" t="s">
        <v>76</v>
      </c>
      <c r="C524" s="2" t="s">
        <v>80</v>
      </c>
      <c r="D524" s="2" t="s">
        <v>81</v>
      </c>
      <c r="E524" s="2" t="s">
        <v>82</v>
      </c>
      <c r="F524" s="2">
        <v>0</v>
      </c>
      <c r="G524" s="2" t="s">
        <v>19</v>
      </c>
      <c r="H524" s="2">
        <v>7</v>
      </c>
      <c r="I524" s="2">
        <v>6</v>
      </c>
      <c r="J524" s="2">
        <v>10</v>
      </c>
      <c r="K524" s="2">
        <v>1</v>
      </c>
      <c r="L524" s="3">
        <v>120475</v>
      </c>
      <c r="M524" s="2" t="s">
        <v>20</v>
      </c>
      <c r="N524" s="4" t="s">
        <v>21</v>
      </c>
    </row>
    <row r="525" spans="1:14" x14ac:dyDescent="0.25">
      <c r="A525" s="1" t="s">
        <v>14</v>
      </c>
      <c r="B525" s="5" t="s">
        <v>76</v>
      </c>
      <c r="C525" s="2" t="s">
        <v>83</v>
      </c>
      <c r="D525" s="2" t="s">
        <v>84</v>
      </c>
      <c r="E525" s="2" t="s">
        <v>85</v>
      </c>
      <c r="F525" s="2">
        <v>0</v>
      </c>
      <c r="G525" s="2" t="s">
        <v>19</v>
      </c>
      <c r="H525" s="2">
        <v>7</v>
      </c>
      <c r="I525" s="2">
        <v>6</v>
      </c>
      <c r="J525" s="2">
        <v>10</v>
      </c>
      <c r="K525" s="2">
        <v>1</v>
      </c>
      <c r="L525" s="3">
        <v>9541.6200000000008</v>
      </c>
      <c r="M525" s="2" t="s">
        <v>20</v>
      </c>
      <c r="N525" s="4" t="s">
        <v>21</v>
      </c>
    </row>
    <row r="526" spans="1:14" x14ac:dyDescent="0.25">
      <c r="A526" s="1" t="s">
        <v>14</v>
      </c>
      <c r="B526" s="5" t="s">
        <v>86</v>
      </c>
      <c r="C526" s="2" t="s">
        <v>87</v>
      </c>
      <c r="D526" s="2" t="s">
        <v>88</v>
      </c>
      <c r="E526" s="2" t="s">
        <v>89</v>
      </c>
      <c r="F526" s="2">
        <v>0</v>
      </c>
      <c r="G526" s="2" t="s">
        <v>19</v>
      </c>
      <c r="H526" s="2">
        <v>7</v>
      </c>
      <c r="I526" s="2">
        <v>6</v>
      </c>
      <c r="J526" s="2">
        <v>10</v>
      </c>
      <c r="K526" s="2">
        <v>1</v>
      </c>
      <c r="L526" s="3">
        <v>15661.75</v>
      </c>
      <c r="M526" s="2" t="s">
        <v>20</v>
      </c>
      <c r="N526" s="4" t="s">
        <v>21</v>
      </c>
    </row>
    <row r="527" spans="1:14" x14ac:dyDescent="0.25">
      <c r="A527" s="1" t="s">
        <v>14</v>
      </c>
      <c r="B527" s="5" t="s">
        <v>86</v>
      </c>
      <c r="C527" s="2" t="s">
        <v>90</v>
      </c>
      <c r="D527" s="2" t="s">
        <v>91</v>
      </c>
      <c r="E527" s="2" t="s">
        <v>92</v>
      </c>
      <c r="F527" s="2">
        <v>0</v>
      </c>
      <c r="G527" s="2" t="s">
        <v>19</v>
      </c>
      <c r="H527" s="2">
        <v>7</v>
      </c>
      <c r="I527" s="2">
        <v>6</v>
      </c>
      <c r="J527" s="2">
        <v>10</v>
      </c>
      <c r="K527" s="2">
        <v>1</v>
      </c>
      <c r="L527" s="3">
        <v>96139.05</v>
      </c>
      <c r="M527" s="2" t="s">
        <v>20</v>
      </c>
      <c r="N527" s="4" t="s">
        <v>21</v>
      </c>
    </row>
    <row r="528" spans="1:14" x14ac:dyDescent="0.25">
      <c r="A528" s="1" t="s">
        <v>14</v>
      </c>
      <c r="B528" s="5" t="s">
        <v>86</v>
      </c>
      <c r="C528" s="2" t="s">
        <v>93</v>
      </c>
      <c r="D528" s="2" t="s">
        <v>94</v>
      </c>
      <c r="E528" s="2" t="s">
        <v>95</v>
      </c>
      <c r="F528" s="2">
        <v>0</v>
      </c>
      <c r="G528" s="2" t="s">
        <v>19</v>
      </c>
      <c r="H528" s="2">
        <v>7</v>
      </c>
      <c r="I528" s="2">
        <v>6</v>
      </c>
      <c r="J528" s="2">
        <v>10</v>
      </c>
      <c r="K528" s="2">
        <v>1</v>
      </c>
      <c r="L528" s="3">
        <v>103801.26</v>
      </c>
      <c r="M528" s="2" t="s">
        <v>20</v>
      </c>
      <c r="N528" s="4" t="s">
        <v>21</v>
      </c>
    </row>
    <row r="529" spans="1:14" x14ac:dyDescent="0.25">
      <c r="A529" s="1" t="s">
        <v>14</v>
      </c>
      <c r="B529" s="5" t="s">
        <v>86</v>
      </c>
      <c r="C529" s="2" t="s">
        <v>93</v>
      </c>
      <c r="D529" s="2" t="s">
        <v>94</v>
      </c>
      <c r="E529" s="2" t="s">
        <v>96</v>
      </c>
      <c r="F529" s="2">
        <v>0</v>
      </c>
      <c r="G529" s="2" t="s">
        <v>19</v>
      </c>
      <c r="H529" s="2">
        <v>7</v>
      </c>
      <c r="I529" s="2">
        <v>6</v>
      </c>
      <c r="J529" s="2">
        <v>10</v>
      </c>
      <c r="K529" s="2">
        <v>1</v>
      </c>
      <c r="L529" s="3">
        <v>52960.81</v>
      </c>
      <c r="M529" s="2" t="s">
        <v>20</v>
      </c>
      <c r="N529" s="4" t="s">
        <v>21</v>
      </c>
    </row>
    <row r="530" spans="1:14" x14ac:dyDescent="0.25">
      <c r="A530" s="1" t="s">
        <v>14</v>
      </c>
      <c r="B530" s="5" t="s">
        <v>86</v>
      </c>
      <c r="C530" s="2" t="s">
        <v>93</v>
      </c>
      <c r="D530" s="2" t="s">
        <v>94</v>
      </c>
      <c r="E530" s="2" t="s">
        <v>97</v>
      </c>
      <c r="F530" s="2">
        <v>0</v>
      </c>
      <c r="G530" s="2" t="s">
        <v>19</v>
      </c>
      <c r="H530" s="2">
        <v>7</v>
      </c>
      <c r="I530" s="2">
        <v>6</v>
      </c>
      <c r="J530" s="2">
        <v>10</v>
      </c>
      <c r="K530" s="2">
        <v>1</v>
      </c>
      <c r="L530" s="3">
        <v>19227.810000000001</v>
      </c>
      <c r="M530" s="2" t="s">
        <v>20</v>
      </c>
      <c r="N530" s="4" t="s">
        <v>21</v>
      </c>
    </row>
    <row r="531" spans="1:14" x14ac:dyDescent="0.25">
      <c r="A531" s="1" t="s">
        <v>14</v>
      </c>
      <c r="B531" s="5" t="s">
        <v>86</v>
      </c>
      <c r="C531" s="2" t="s">
        <v>93</v>
      </c>
      <c r="D531" s="2" t="s">
        <v>94</v>
      </c>
      <c r="E531" s="2" t="s">
        <v>98</v>
      </c>
      <c r="F531" s="2">
        <v>0</v>
      </c>
      <c r="G531" s="2" t="s">
        <v>19</v>
      </c>
      <c r="H531" s="2">
        <v>7</v>
      </c>
      <c r="I531" s="2">
        <v>6</v>
      </c>
      <c r="J531" s="2">
        <v>10</v>
      </c>
      <c r="K531" s="2">
        <v>1</v>
      </c>
      <c r="L531" s="3">
        <v>62598.81</v>
      </c>
      <c r="M531" s="2" t="s">
        <v>20</v>
      </c>
      <c r="N531" s="4" t="s">
        <v>21</v>
      </c>
    </row>
    <row r="532" spans="1:14" x14ac:dyDescent="0.25">
      <c r="A532" s="1" t="s">
        <v>14</v>
      </c>
      <c r="B532" s="5" t="s">
        <v>86</v>
      </c>
      <c r="C532" s="2" t="s">
        <v>93</v>
      </c>
      <c r="D532" s="2" t="s">
        <v>94</v>
      </c>
      <c r="E532" s="2" t="s">
        <v>99</v>
      </c>
      <c r="F532" s="2">
        <v>0</v>
      </c>
      <c r="G532" s="2" t="s">
        <v>19</v>
      </c>
      <c r="H532" s="2">
        <v>7</v>
      </c>
      <c r="I532" s="2">
        <v>6</v>
      </c>
      <c r="J532" s="2">
        <v>10</v>
      </c>
      <c r="K532" s="2">
        <v>1</v>
      </c>
      <c r="L532" s="3">
        <v>96331.81</v>
      </c>
      <c r="M532" s="2" t="s">
        <v>20</v>
      </c>
      <c r="N532" s="4" t="s">
        <v>21</v>
      </c>
    </row>
    <row r="533" spans="1:14" x14ac:dyDescent="0.25">
      <c r="A533" s="1" t="s">
        <v>14</v>
      </c>
      <c r="B533" s="5" t="s">
        <v>86</v>
      </c>
      <c r="C533" s="2" t="s">
        <v>93</v>
      </c>
      <c r="D533" s="2" t="s">
        <v>94</v>
      </c>
      <c r="E533" s="2" t="s">
        <v>100</v>
      </c>
      <c r="F533" s="2">
        <v>0</v>
      </c>
      <c r="G533" s="2" t="s">
        <v>19</v>
      </c>
      <c r="H533" s="2">
        <v>7</v>
      </c>
      <c r="I533" s="2">
        <v>6</v>
      </c>
      <c r="J533" s="2">
        <v>10</v>
      </c>
      <c r="K533" s="2">
        <v>1</v>
      </c>
      <c r="L533" s="3">
        <v>265045</v>
      </c>
      <c r="M533" s="2" t="s">
        <v>20</v>
      </c>
      <c r="N533" s="4" t="s">
        <v>21</v>
      </c>
    </row>
    <row r="534" spans="1:14" x14ac:dyDescent="0.25">
      <c r="A534" s="1" t="s">
        <v>14</v>
      </c>
      <c r="B534" s="5" t="s">
        <v>86</v>
      </c>
      <c r="C534" s="2" t="s">
        <v>93</v>
      </c>
      <c r="D534" s="2" t="s">
        <v>94</v>
      </c>
      <c r="E534" s="2" t="s">
        <v>101</v>
      </c>
      <c r="F534" s="2">
        <v>0</v>
      </c>
      <c r="G534" s="2" t="s">
        <v>19</v>
      </c>
      <c r="H534" s="2">
        <v>7</v>
      </c>
      <c r="I534" s="2">
        <v>6</v>
      </c>
      <c r="J534" s="2">
        <v>10</v>
      </c>
      <c r="K534" s="2">
        <v>1</v>
      </c>
      <c r="L534" s="3">
        <f>168665-22604.11</f>
        <v>146060.89000000001</v>
      </c>
      <c r="M534" s="2" t="s">
        <v>20</v>
      </c>
      <c r="N534" s="4" t="s">
        <v>21</v>
      </c>
    </row>
    <row r="535" spans="1:14" x14ac:dyDescent="0.25">
      <c r="A535" s="1" t="s">
        <v>14</v>
      </c>
      <c r="B535" s="5" t="s">
        <v>86</v>
      </c>
      <c r="C535" s="2" t="s">
        <v>93</v>
      </c>
      <c r="D535" s="2" t="s">
        <v>94</v>
      </c>
      <c r="E535" s="2" t="s">
        <v>102</v>
      </c>
      <c r="F535" s="2">
        <v>0</v>
      </c>
      <c r="G535" s="2" t="s">
        <v>19</v>
      </c>
      <c r="H535" s="2">
        <v>7</v>
      </c>
      <c r="I535" s="2">
        <v>6</v>
      </c>
      <c r="J535" s="2">
        <v>10</v>
      </c>
      <c r="K535" s="2">
        <v>1</v>
      </c>
      <c r="L535" s="3">
        <v>192760</v>
      </c>
      <c r="M535" s="2" t="s">
        <v>20</v>
      </c>
      <c r="N535" s="4" t="s">
        <v>21</v>
      </c>
    </row>
    <row r="536" spans="1:14" x14ac:dyDescent="0.25">
      <c r="A536" s="1" t="s">
        <v>14</v>
      </c>
      <c r="B536" s="5" t="s">
        <v>103</v>
      </c>
      <c r="C536" s="2" t="s">
        <v>104</v>
      </c>
      <c r="D536" s="2" t="s">
        <v>105</v>
      </c>
      <c r="E536" s="2" t="s">
        <v>106</v>
      </c>
      <c r="F536" s="2">
        <v>0</v>
      </c>
      <c r="G536" s="2" t="s">
        <v>19</v>
      </c>
      <c r="H536" s="2">
        <v>7</v>
      </c>
      <c r="I536" s="2">
        <v>6</v>
      </c>
      <c r="J536" s="2">
        <v>10</v>
      </c>
      <c r="K536" s="2">
        <v>1</v>
      </c>
      <c r="L536" s="3">
        <v>52768.05</v>
      </c>
      <c r="M536" s="2" t="s">
        <v>20</v>
      </c>
      <c r="N536" s="4" t="s">
        <v>21</v>
      </c>
    </row>
    <row r="537" spans="1:14" x14ac:dyDescent="0.25">
      <c r="A537" s="1" t="s">
        <v>14</v>
      </c>
      <c r="B537" s="5" t="s">
        <v>103</v>
      </c>
      <c r="C537" s="2" t="s">
        <v>104</v>
      </c>
      <c r="D537" s="2" t="s">
        <v>105</v>
      </c>
      <c r="E537" s="2" t="s">
        <v>107</v>
      </c>
      <c r="F537" s="2">
        <v>0</v>
      </c>
      <c r="G537" s="2" t="s">
        <v>19</v>
      </c>
      <c r="H537" s="2">
        <v>7</v>
      </c>
      <c r="I537" s="2">
        <v>6</v>
      </c>
      <c r="J537" s="2">
        <v>10</v>
      </c>
      <c r="K537" s="2">
        <v>1</v>
      </c>
      <c r="L537" s="3">
        <v>72285</v>
      </c>
      <c r="M537" s="2" t="s">
        <v>20</v>
      </c>
      <c r="N537" s="4" t="s">
        <v>21</v>
      </c>
    </row>
    <row r="538" spans="1:14" x14ac:dyDescent="0.25">
      <c r="A538" s="1" t="s">
        <v>14</v>
      </c>
      <c r="B538" s="5" t="s">
        <v>103</v>
      </c>
      <c r="C538" s="2" t="s">
        <v>104</v>
      </c>
      <c r="D538" s="2" t="s">
        <v>105</v>
      </c>
      <c r="E538" s="2" t="s">
        <v>108</v>
      </c>
      <c r="F538" s="2">
        <v>0</v>
      </c>
      <c r="G538" s="2" t="s">
        <v>19</v>
      </c>
      <c r="H538" s="2">
        <v>7</v>
      </c>
      <c r="I538" s="2">
        <v>6</v>
      </c>
      <c r="J538" s="2">
        <v>10</v>
      </c>
      <c r="K538" s="2">
        <v>1</v>
      </c>
      <c r="L538" s="3">
        <v>24866.04</v>
      </c>
      <c r="M538" s="2" t="s">
        <v>20</v>
      </c>
      <c r="N538" s="4" t="s">
        <v>21</v>
      </c>
    </row>
    <row r="539" spans="1:14" x14ac:dyDescent="0.25">
      <c r="A539" s="1" t="s">
        <v>14</v>
      </c>
      <c r="B539" s="5" t="s">
        <v>103</v>
      </c>
      <c r="C539" s="2" t="s">
        <v>104</v>
      </c>
      <c r="D539" s="2" t="s">
        <v>105</v>
      </c>
      <c r="E539" s="2" t="s">
        <v>109</v>
      </c>
      <c r="F539" s="2">
        <v>0</v>
      </c>
      <c r="G539" s="2" t="s">
        <v>19</v>
      </c>
      <c r="H539" s="2">
        <v>7</v>
      </c>
      <c r="I539" s="2">
        <v>6</v>
      </c>
      <c r="J539" s="2">
        <v>10</v>
      </c>
      <c r="K539" s="2">
        <v>1</v>
      </c>
      <c r="L539" s="3">
        <v>36576.21</v>
      </c>
      <c r="M539" s="2" t="s">
        <v>20</v>
      </c>
      <c r="N539" s="4" t="s">
        <v>21</v>
      </c>
    </row>
    <row r="540" spans="1:14" x14ac:dyDescent="0.25">
      <c r="A540" s="1" t="s">
        <v>14</v>
      </c>
      <c r="B540" s="5" t="s">
        <v>103</v>
      </c>
      <c r="C540" s="2" t="s">
        <v>104</v>
      </c>
      <c r="D540" s="2" t="s">
        <v>105</v>
      </c>
      <c r="E540" s="2" t="s">
        <v>110</v>
      </c>
      <c r="F540" s="2">
        <v>0</v>
      </c>
      <c r="G540" s="2" t="s">
        <v>19</v>
      </c>
      <c r="H540" s="2">
        <v>7</v>
      </c>
      <c r="I540" s="2">
        <v>6</v>
      </c>
      <c r="J540" s="2">
        <v>10</v>
      </c>
      <c r="K540" s="2">
        <v>1</v>
      </c>
      <c r="L540" s="3">
        <v>62598.81</v>
      </c>
      <c r="M540" s="2" t="s">
        <v>20</v>
      </c>
      <c r="N540" s="4" t="s">
        <v>21</v>
      </c>
    </row>
    <row r="541" spans="1:14" x14ac:dyDescent="0.25">
      <c r="A541" s="1" t="s">
        <v>14</v>
      </c>
      <c r="B541" s="5" t="s">
        <v>103</v>
      </c>
      <c r="C541" s="2" t="s">
        <v>104</v>
      </c>
      <c r="D541" s="2" t="s">
        <v>105</v>
      </c>
      <c r="E541" s="2" t="s">
        <v>111</v>
      </c>
      <c r="F541" s="2">
        <v>0</v>
      </c>
      <c r="G541" s="2" t="s">
        <v>19</v>
      </c>
      <c r="H541" s="2">
        <v>7</v>
      </c>
      <c r="I541" s="2">
        <v>6</v>
      </c>
      <c r="J541" s="2">
        <v>10</v>
      </c>
      <c r="K541" s="2">
        <v>1</v>
      </c>
      <c r="L541" s="3">
        <v>57779.81</v>
      </c>
      <c r="M541" s="2" t="s">
        <v>20</v>
      </c>
      <c r="N541" s="4" t="s">
        <v>21</v>
      </c>
    </row>
    <row r="542" spans="1:14" x14ac:dyDescent="0.25">
      <c r="A542" s="1" t="s">
        <v>14</v>
      </c>
      <c r="B542" s="5" t="s">
        <v>103</v>
      </c>
      <c r="C542" s="2" t="s">
        <v>104</v>
      </c>
      <c r="D542" s="2" t="s">
        <v>105</v>
      </c>
      <c r="E542" s="2" t="s">
        <v>112</v>
      </c>
      <c r="F542" s="2">
        <v>0</v>
      </c>
      <c r="G542" s="2" t="s">
        <v>19</v>
      </c>
      <c r="H542" s="2">
        <v>7</v>
      </c>
      <c r="I542" s="2">
        <v>6</v>
      </c>
      <c r="J542" s="2">
        <v>10</v>
      </c>
      <c r="K542" s="2">
        <v>1</v>
      </c>
      <c r="L542" s="3">
        <f>153967.05-9694.42</f>
        <v>144272.62999999998</v>
      </c>
      <c r="M542" s="2" t="s">
        <v>20</v>
      </c>
      <c r="N542" s="4" t="s">
        <v>21</v>
      </c>
    </row>
    <row r="543" spans="1:14" x14ac:dyDescent="0.25">
      <c r="A543" s="1" t="s">
        <v>14</v>
      </c>
      <c r="B543" s="5" t="s">
        <v>113</v>
      </c>
      <c r="C543" s="2" t="s">
        <v>113</v>
      </c>
      <c r="D543" s="2" t="s">
        <v>114</v>
      </c>
      <c r="E543" s="2" t="s">
        <v>115</v>
      </c>
      <c r="F543" s="2">
        <v>0</v>
      </c>
      <c r="G543" s="2" t="s">
        <v>19</v>
      </c>
      <c r="H543" s="2">
        <v>7</v>
      </c>
      <c r="I543" s="2">
        <v>6</v>
      </c>
      <c r="J543" s="2">
        <v>10</v>
      </c>
      <c r="K543" s="2">
        <v>1</v>
      </c>
      <c r="L543" s="3">
        <v>13252.25</v>
      </c>
      <c r="M543" s="2" t="s">
        <v>20</v>
      </c>
      <c r="N543" s="4" t="s">
        <v>21</v>
      </c>
    </row>
    <row r="544" spans="1:14" x14ac:dyDescent="0.25">
      <c r="A544" s="1" t="s">
        <v>14</v>
      </c>
      <c r="B544" s="5" t="s">
        <v>113</v>
      </c>
      <c r="C544" s="2" t="s">
        <v>113</v>
      </c>
      <c r="D544" s="2" t="s">
        <v>114</v>
      </c>
      <c r="E544" s="2" t="s">
        <v>116</v>
      </c>
      <c r="F544" s="2">
        <v>0</v>
      </c>
      <c r="G544" s="2" t="s">
        <v>19</v>
      </c>
      <c r="H544" s="2">
        <v>7</v>
      </c>
      <c r="I544" s="2">
        <v>6</v>
      </c>
      <c r="J544" s="2">
        <v>10</v>
      </c>
      <c r="K544" s="2">
        <v>1</v>
      </c>
      <c r="L544" s="3">
        <v>19227.810000000001</v>
      </c>
      <c r="M544" s="2" t="s">
        <v>20</v>
      </c>
      <c r="N544" s="4" t="s">
        <v>21</v>
      </c>
    </row>
    <row r="545" spans="1:14" x14ac:dyDescent="0.25">
      <c r="A545" s="1" t="s">
        <v>14</v>
      </c>
      <c r="B545" s="5" t="s">
        <v>113</v>
      </c>
      <c r="C545" s="2" t="s">
        <v>113</v>
      </c>
      <c r="D545" s="2" t="s">
        <v>114</v>
      </c>
      <c r="E545" s="2" t="s">
        <v>117</v>
      </c>
      <c r="F545" s="2">
        <v>0</v>
      </c>
      <c r="G545" s="2" t="s">
        <v>19</v>
      </c>
      <c r="H545" s="2">
        <v>7</v>
      </c>
      <c r="I545" s="2">
        <v>6</v>
      </c>
      <c r="J545" s="2">
        <v>10</v>
      </c>
      <c r="K545" s="2">
        <v>1</v>
      </c>
      <c r="L545" s="3">
        <v>20673.509999999998</v>
      </c>
      <c r="M545" s="2" t="s">
        <v>20</v>
      </c>
      <c r="N545" s="4" t="s">
        <v>21</v>
      </c>
    </row>
    <row r="546" spans="1:14" x14ac:dyDescent="0.25">
      <c r="A546" s="1" t="s">
        <v>14</v>
      </c>
      <c r="B546" s="5" t="s">
        <v>113</v>
      </c>
      <c r="C546" s="2" t="s">
        <v>113</v>
      </c>
      <c r="D546" s="2" t="s">
        <v>114</v>
      </c>
      <c r="E546" s="2" t="s">
        <v>118</v>
      </c>
      <c r="F546" s="2">
        <v>0</v>
      </c>
      <c r="G546" s="2" t="s">
        <v>19</v>
      </c>
      <c r="H546" s="2">
        <v>7</v>
      </c>
      <c r="I546" s="2">
        <v>6</v>
      </c>
      <c r="J546" s="2">
        <v>10</v>
      </c>
      <c r="K546" s="2">
        <v>1</v>
      </c>
      <c r="L546" s="3">
        <v>7614.02</v>
      </c>
      <c r="M546" s="2" t="s">
        <v>20</v>
      </c>
      <c r="N546" s="4" t="s">
        <v>21</v>
      </c>
    </row>
    <row r="547" spans="1:14" x14ac:dyDescent="0.25">
      <c r="A547" s="1" t="s">
        <v>14</v>
      </c>
      <c r="B547" s="5" t="s">
        <v>113</v>
      </c>
      <c r="C547" s="2" t="s">
        <v>113</v>
      </c>
      <c r="D547" s="2" t="s">
        <v>114</v>
      </c>
      <c r="E547" s="2" t="s">
        <v>119</v>
      </c>
      <c r="F547" s="2">
        <v>0</v>
      </c>
      <c r="G547" s="2" t="s">
        <v>19</v>
      </c>
      <c r="H547" s="2">
        <v>7</v>
      </c>
      <c r="I547" s="2">
        <v>6</v>
      </c>
      <c r="J547" s="2">
        <v>10</v>
      </c>
      <c r="K547" s="2">
        <v>1</v>
      </c>
      <c r="L547" s="3">
        <v>13445.01</v>
      </c>
      <c r="M547" s="2" t="s">
        <v>20</v>
      </c>
      <c r="N547" s="4" t="s">
        <v>21</v>
      </c>
    </row>
    <row r="548" spans="1:14" x14ac:dyDescent="0.25">
      <c r="A548" s="1" t="s">
        <v>14</v>
      </c>
      <c r="B548" s="5" t="s">
        <v>113</v>
      </c>
      <c r="C548" s="2" t="s">
        <v>113</v>
      </c>
      <c r="D548" s="2" t="s">
        <v>114</v>
      </c>
      <c r="E548" s="2" t="s">
        <v>120</v>
      </c>
      <c r="F548" s="2">
        <v>0</v>
      </c>
      <c r="G548" s="2" t="s">
        <v>19</v>
      </c>
      <c r="H548" s="2">
        <v>7</v>
      </c>
      <c r="I548" s="2">
        <v>6</v>
      </c>
      <c r="J548" s="2">
        <v>10</v>
      </c>
      <c r="K548" s="2">
        <v>1</v>
      </c>
      <c r="L548" s="3">
        <v>115607.81</v>
      </c>
      <c r="M548" s="2" t="s">
        <v>20</v>
      </c>
      <c r="N548" s="4" t="s">
        <v>21</v>
      </c>
    </row>
    <row r="549" spans="1:14" x14ac:dyDescent="0.25">
      <c r="A549" s="1" t="s">
        <v>14</v>
      </c>
      <c r="B549" s="5" t="s">
        <v>113</v>
      </c>
      <c r="C549" s="2" t="s">
        <v>113</v>
      </c>
      <c r="D549" s="2" t="s">
        <v>114</v>
      </c>
      <c r="E549" s="2" t="s">
        <v>121</v>
      </c>
      <c r="F549" s="2">
        <v>0</v>
      </c>
      <c r="G549" s="2" t="s">
        <v>19</v>
      </c>
      <c r="H549" s="2">
        <v>7</v>
      </c>
      <c r="I549" s="2">
        <v>6</v>
      </c>
      <c r="J549" s="2">
        <v>10</v>
      </c>
      <c r="K549" s="2">
        <v>1</v>
      </c>
      <c r="L549" s="3">
        <f>785497-20512.34</f>
        <v>764984.66</v>
      </c>
      <c r="M549" s="2" t="s">
        <v>20</v>
      </c>
      <c r="N549" s="4" t="s">
        <v>21</v>
      </c>
    </row>
    <row r="550" spans="1:14" x14ac:dyDescent="0.25">
      <c r="A550" s="1" t="s">
        <v>14</v>
      </c>
      <c r="B550" s="5" t="s">
        <v>122</v>
      </c>
      <c r="C550" s="2" t="s">
        <v>123</v>
      </c>
      <c r="D550" s="2" t="s">
        <v>124</v>
      </c>
      <c r="E550" s="2" t="s">
        <v>125</v>
      </c>
      <c r="F550" s="2">
        <v>0</v>
      </c>
      <c r="G550" s="2" t="s">
        <v>19</v>
      </c>
      <c r="H550" s="2">
        <v>7</v>
      </c>
      <c r="I550" s="2">
        <v>6</v>
      </c>
      <c r="J550" s="2">
        <v>10</v>
      </c>
      <c r="K550" s="2">
        <v>1</v>
      </c>
      <c r="L550" s="3">
        <v>48141.81</v>
      </c>
      <c r="M550" s="2" t="s">
        <v>20</v>
      </c>
      <c r="N550" s="4" t="s">
        <v>21</v>
      </c>
    </row>
    <row r="551" spans="1:14" x14ac:dyDescent="0.25">
      <c r="A551" s="1" t="s">
        <v>14</v>
      </c>
      <c r="B551" s="5" t="s">
        <v>122</v>
      </c>
      <c r="C551" s="2" t="s">
        <v>123</v>
      </c>
      <c r="D551" s="2" t="s">
        <v>124</v>
      </c>
      <c r="E551" s="2" t="s">
        <v>126</v>
      </c>
      <c r="F551" s="2">
        <v>0</v>
      </c>
      <c r="G551" s="2" t="s">
        <v>19</v>
      </c>
      <c r="H551" s="2">
        <v>7</v>
      </c>
      <c r="I551" s="2">
        <v>6</v>
      </c>
      <c r="J551" s="2">
        <v>10</v>
      </c>
      <c r="K551" s="2">
        <v>1</v>
      </c>
      <c r="L551" s="3">
        <f>86693.81-3017.28</f>
        <v>83676.53</v>
      </c>
      <c r="M551" s="2" t="s">
        <v>20</v>
      </c>
      <c r="N551" s="4" t="s">
        <v>21</v>
      </c>
    </row>
    <row r="552" spans="1:14" x14ac:dyDescent="0.25">
      <c r="A552" s="1" t="s">
        <v>14</v>
      </c>
      <c r="B552" s="5" t="s">
        <v>122</v>
      </c>
      <c r="C552" s="2" t="s">
        <v>123</v>
      </c>
      <c r="D552" s="2" t="s">
        <v>124</v>
      </c>
      <c r="E552" s="2" t="s">
        <v>127</v>
      </c>
      <c r="F552" s="2">
        <v>0</v>
      </c>
      <c r="G552" s="2" t="s">
        <v>19</v>
      </c>
      <c r="H552" s="2">
        <v>7</v>
      </c>
      <c r="I552" s="2">
        <v>6</v>
      </c>
      <c r="J552" s="2">
        <v>10</v>
      </c>
      <c r="K552" s="2">
        <v>1</v>
      </c>
      <c r="L552" s="3">
        <v>8626.01</v>
      </c>
      <c r="M552" s="2" t="s">
        <v>20</v>
      </c>
      <c r="N552" s="4" t="s">
        <v>21</v>
      </c>
    </row>
    <row r="553" spans="1:14" x14ac:dyDescent="0.25">
      <c r="A553" s="1" t="s">
        <v>14</v>
      </c>
      <c r="B553" s="5" t="s">
        <v>128</v>
      </c>
      <c r="C553" s="2" t="s">
        <v>129</v>
      </c>
      <c r="D553" s="2" t="s">
        <v>130</v>
      </c>
      <c r="E553" s="2" t="s">
        <v>131</v>
      </c>
      <c r="F553" s="2">
        <v>0</v>
      </c>
      <c r="G553" s="2" t="s">
        <v>19</v>
      </c>
      <c r="H553" s="2">
        <v>7</v>
      </c>
      <c r="I553" s="2">
        <v>6</v>
      </c>
      <c r="J553" s="2">
        <v>10</v>
      </c>
      <c r="K553" s="2">
        <v>1</v>
      </c>
      <c r="L553" s="3">
        <v>117939.23</v>
      </c>
      <c r="M553" s="2" t="s">
        <v>20</v>
      </c>
      <c r="N553" s="4" t="s">
        <v>21</v>
      </c>
    </row>
    <row r="554" spans="1:14" x14ac:dyDescent="0.25">
      <c r="A554" s="1" t="s">
        <v>14</v>
      </c>
      <c r="B554" s="5" t="s">
        <v>132</v>
      </c>
      <c r="C554" s="2" t="s">
        <v>133</v>
      </c>
      <c r="D554" s="2" t="s">
        <v>134</v>
      </c>
      <c r="E554" s="2" t="s">
        <v>135</v>
      </c>
      <c r="F554" s="2">
        <v>0</v>
      </c>
      <c r="G554" s="2" t="s">
        <v>19</v>
      </c>
      <c r="H554" s="2">
        <v>7</v>
      </c>
      <c r="I554" s="2">
        <v>6</v>
      </c>
      <c r="J554" s="2">
        <v>10</v>
      </c>
      <c r="K554" s="2">
        <v>1</v>
      </c>
      <c r="L554" s="3">
        <v>4240720</v>
      </c>
      <c r="M554" s="2" t="s">
        <v>20</v>
      </c>
      <c r="N554" s="4" t="s">
        <v>21</v>
      </c>
    </row>
    <row r="555" spans="1:14" x14ac:dyDescent="0.25">
      <c r="A555" s="1" t="s">
        <v>14</v>
      </c>
      <c r="B555" s="5" t="s">
        <v>132</v>
      </c>
      <c r="C555" s="2" t="s">
        <v>136</v>
      </c>
      <c r="D555" s="2" t="s">
        <v>137</v>
      </c>
      <c r="E555" s="2" t="s">
        <v>138</v>
      </c>
      <c r="F555" s="2">
        <v>0</v>
      </c>
      <c r="G555" s="2" t="s">
        <v>19</v>
      </c>
      <c r="H555" s="2">
        <v>7</v>
      </c>
      <c r="I555" s="2">
        <v>6</v>
      </c>
      <c r="J555" s="2">
        <v>10</v>
      </c>
      <c r="K555" s="2">
        <v>1</v>
      </c>
      <c r="L555" s="3">
        <f>7710400-251548.39</f>
        <v>7458851.6100000003</v>
      </c>
      <c r="M555" s="2" t="s">
        <v>20</v>
      </c>
      <c r="N555" s="4" t="s">
        <v>21</v>
      </c>
    </row>
    <row r="556" spans="1:14" x14ac:dyDescent="0.25">
      <c r="A556" s="1" t="s">
        <v>14</v>
      </c>
      <c r="B556" s="5" t="s">
        <v>139</v>
      </c>
      <c r="C556" s="2" t="s">
        <v>140</v>
      </c>
      <c r="D556" s="2" t="s">
        <v>141</v>
      </c>
      <c r="E556" s="2" t="s">
        <v>142</v>
      </c>
      <c r="F556" s="2">
        <v>0</v>
      </c>
      <c r="G556" s="2" t="s">
        <v>19</v>
      </c>
      <c r="H556" s="2">
        <v>7</v>
      </c>
      <c r="I556" s="2">
        <v>6</v>
      </c>
      <c r="J556" s="2">
        <v>10</v>
      </c>
      <c r="K556" s="2">
        <v>1</v>
      </c>
      <c r="L556" s="3">
        <v>330229.84000000003</v>
      </c>
      <c r="M556" s="2" t="s">
        <v>20</v>
      </c>
      <c r="N556" s="4" t="s">
        <v>21</v>
      </c>
    </row>
    <row r="557" spans="1:14" x14ac:dyDescent="0.25">
      <c r="A557" s="1" t="s">
        <v>14</v>
      </c>
      <c r="B557" s="5" t="s">
        <v>143</v>
      </c>
      <c r="C557" s="2" t="s">
        <v>144</v>
      </c>
      <c r="D557" s="2" t="s">
        <v>145</v>
      </c>
      <c r="E557" s="2" t="s">
        <v>146</v>
      </c>
      <c r="F557" s="2">
        <v>0</v>
      </c>
      <c r="G557" s="2" t="s">
        <v>19</v>
      </c>
      <c r="H557" s="2">
        <v>7</v>
      </c>
      <c r="I557" s="2">
        <v>6</v>
      </c>
      <c r="J557" s="2">
        <v>10</v>
      </c>
      <c r="K557" s="2">
        <v>1</v>
      </c>
      <c r="L557" s="3">
        <v>707635.38</v>
      </c>
      <c r="M557" s="2" t="s">
        <v>20</v>
      </c>
      <c r="N557" s="4" t="s">
        <v>21</v>
      </c>
    </row>
    <row r="558" spans="1:14" x14ac:dyDescent="0.25">
      <c r="A558" s="1" t="s">
        <v>14</v>
      </c>
      <c r="B558" s="5" t="s">
        <v>147</v>
      </c>
      <c r="C558" s="2" t="s">
        <v>148</v>
      </c>
      <c r="D558" s="2" t="s">
        <v>149</v>
      </c>
      <c r="E558" s="2" t="s">
        <v>150</v>
      </c>
      <c r="F558" s="2">
        <v>0</v>
      </c>
      <c r="G558" s="2" t="s">
        <v>19</v>
      </c>
      <c r="H558" s="2">
        <v>7</v>
      </c>
      <c r="I558" s="2">
        <v>6</v>
      </c>
      <c r="J558" s="2">
        <v>10</v>
      </c>
      <c r="K558" s="2">
        <v>1</v>
      </c>
      <c r="L558" s="3">
        <v>1981379.06</v>
      </c>
      <c r="M558" s="2" t="s">
        <v>20</v>
      </c>
      <c r="N558" s="4" t="s">
        <v>21</v>
      </c>
    </row>
    <row r="559" spans="1:14" x14ac:dyDescent="0.25">
      <c r="A559" s="1" t="s">
        <v>14</v>
      </c>
      <c r="B559" s="5" t="s">
        <v>151</v>
      </c>
      <c r="C559" s="2" t="s">
        <v>152</v>
      </c>
      <c r="D559" s="2" t="s">
        <v>153</v>
      </c>
      <c r="E559" s="2" t="s">
        <v>154</v>
      </c>
      <c r="F559" s="2">
        <v>0</v>
      </c>
      <c r="G559" s="2" t="s">
        <v>19</v>
      </c>
      <c r="H559" s="2">
        <v>7</v>
      </c>
      <c r="I559" s="2">
        <v>6</v>
      </c>
      <c r="J559" s="2">
        <v>10</v>
      </c>
      <c r="K559" s="2">
        <v>1</v>
      </c>
      <c r="L559" s="3">
        <f>722850-40572.32</f>
        <v>682277.68</v>
      </c>
      <c r="M559" s="2" t="s">
        <v>20</v>
      </c>
      <c r="N559" s="4" t="s">
        <v>21</v>
      </c>
    </row>
    <row r="560" spans="1:14" x14ac:dyDescent="0.25">
      <c r="A560" s="1" t="s">
        <v>14</v>
      </c>
      <c r="B560" s="5" t="s">
        <v>151</v>
      </c>
      <c r="C560" s="2" t="s">
        <v>152</v>
      </c>
      <c r="D560" s="2" t="s">
        <v>153</v>
      </c>
      <c r="E560" s="2" t="s">
        <v>155</v>
      </c>
      <c r="F560" s="2">
        <v>0</v>
      </c>
      <c r="G560" s="2" t="s">
        <v>19</v>
      </c>
      <c r="H560" s="2">
        <v>7</v>
      </c>
      <c r="I560" s="2">
        <v>6</v>
      </c>
      <c r="J560" s="2">
        <v>10</v>
      </c>
      <c r="K560" s="2">
        <v>1</v>
      </c>
      <c r="L560" s="3">
        <v>722850</v>
      </c>
      <c r="M560" s="2" t="s">
        <v>20</v>
      </c>
      <c r="N560" s="4" t="s">
        <v>21</v>
      </c>
    </row>
    <row r="561" spans="1:14" x14ac:dyDescent="0.25">
      <c r="A561" s="1" t="s">
        <v>14</v>
      </c>
      <c r="B561" s="5" t="s">
        <v>151</v>
      </c>
      <c r="C561" s="2" t="s">
        <v>156</v>
      </c>
      <c r="D561" s="2" t="s">
        <v>157</v>
      </c>
      <c r="E561" s="2" t="s">
        <v>158</v>
      </c>
      <c r="F561" s="2">
        <v>0</v>
      </c>
      <c r="G561" s="2" t="s">
        <v>19</v>
      </c>
      <c r="H561" s="2">
        <v>7</v>
      </c>
      <c r="I561" s="2">
        <v>6</v>
      </c>
      <c r="J561" s="2">
        <v>10</v>
      </c>
      <c r="K561" s="2">
        <v>1</v>
      </c>
      <c r="L561" s="3">
        <v>48190</v>
      </c>
      <c r="M561" s="2" t="s">
        <v>20</v>
      </c>
      <c r="N561" s="4" t="s">
        <v>21</v>
      </c>
    </row>
    <row r="562" spans="1:14" x14ac:dyDescent="0.25">
      <c r="A562" s="1" t="s">
        <v>14</v>
      </c>
      <c r="B562" s="5" t="s">
        <v>151</v>
      </c>
      <c r="C562" s="2" t="s">
        <v>159</v>
      </c>
      <c r="D562" s="2" t="s">
        <v>160</v>
      </c>
      <c r="E562" s="2" t="s">
        <v>161</v>
      </c>
      <c r="F562" s="2">
        <v>0</v>
      </c>
      <c r="G562" s="2" t="s">
        <v>19</v>
      </c>
      <c r="H562" s="2">
        <v>7</v>
      </c>
      <c r="I562" s="2">
        <v>6</v>
      </c>
      <c r="J562" s="2">
        <v>10</v>
      </c>
      <c r="K562" s="2">
        <v>1</v>
      </c>
      <c r="L562" s="3">
        <v>433710</v>
      </c>
      <c r="M562" s="2" t="s">
        <v>20</v>
      </c>
      <c r="N562" s="4" t="s">
        <v>21</v>
      </c>
    </row>
    <row r="563" spans="1:14" x14ac:dyDescent="0.25">
      <c r="A563" s="1" t="s">
        <v>14</v>
      </c>
      <c r="B563" s="5" t="s">
        <v>162</v>
      </c>
      <c r="C563" s="2" t="s">
        <v>163</v>
      </c>
      <c r="D563" s="2" t="s">
        <v>164</v>
      </c>
      <c r="E563" s="2" t="s">
        <v>165</v>
      </c>
      <c r="F563" s="2">
        <v>0</v>
      </c>
      <c r="G563" s="2" t="s">
        <v>19</v>
      </c>
      <c r="H563" s="2">
        <v>7</v>
      </c>
      <c r="I563" s="2">
        <v>6</v>
      </c>
      <c r="J563" s="2">
        <v>10</v>
      </c>
      <c r="K563" s="2">
        <v>1</v>
      </c>
      <c r="L563" s="3">
        <v>707635.38</v>
      </c>
      <c r="M563" s="2" t="s">
        <v>20</v>
      </c>
      <c r="N563" s="4" t="s">
        <v>21</v>
      </c>
    </row>
    <row r="564" spans="1:14" x14ac:dyDescent="0.25">
      <c r="A564" s="1" t="s">
        <v>14</v>
      </c>
      <c r="B564" s="5" t="s">
        <v>166</v>
      </c>
      <c r="C564" s="2" t="s">
        <v>166</v>
      </c>
      <c r="D564" s="2" t="s">
        <v>167</v>
      </c>
      <c r="E564" s="2" t="s">
        <v>168</v>
      </c>
      <c r="F564" s="2">
        <v>0</v>
      </c>
      <c r="G564" s="2" t="s">
        <v>19</v>
      </c>
      <c r="H564" s="2">
        <v>7</v>
      </c>
      <c r="I564" s="2">
        <v>6</v>
      </c>
      <c r="J564" s="2">
        <v>10</v>
      </c>
      <c r="K564" s="2">
        <v>1</v>
      </c>
      <c r="L564" s="3">
        <v>943513.84</v>
      </c>
      <c r="M564" s="2" t="s">
        <v>20</v>
      </c>
      <c r="N564" s="4" t="s">
        <v>21</v>
      </c>
    </row>
    <row r="565" spans="1:14" x14ac:dyDescent="0.25">
      <c r="A565" s="1" t="s">
        <v>169</v>
      </c>
      <c r="B565" s="5" t="s">
        <v>28</v>
      </c>
      <c r="C565" s="2" t="s">
        <v>29</v>
      </c>
      <c r="D565" s="2" t="s">
        <v>30</v>
      </c>
      <c r="E565" s="2" t="s">
        <v>170</v>
      </c>
      <c r="F565" s="2">
        <v>0</v>
      </c>
      <c r="G565" s="2" t="s">
        <v>19</v>
      </c>
      <c r="H565" s="2">
        <v>6</v>
      </c>
      <c r="I565" s="2">
        <v>6</v>
      </c>
      <c r="J565" s="2">
        <v>10</v>
      </c>
      <c r="K565" s="2">
        <v>1</v>
      </c>
      <c r="L565" s="3">
        <f>1164523.65-14965.2</f>
        <v>1149558.45</v>
      </c>
      <c r="M565" s="2" t="s">
        <v>20</v>
      </c>
      <c r="N565" s="4" t="s">
        <v>21</v>
      </c>
    </row>
    <row r="566" spans="1:14" x14ac:dyDescent="0.25">
      <c r="A566" s="1" t="s">
        <v>169</v>
      </c>
      <c r="B566" s="5" t="s">
        <v>42</v>
      </c>
      <c r="C566" s="2" t="s">
        <v>43</v>
      </c>
      <c r="D566" s="2" t="s">
        <v>44</v>
      </c>
      <c r="E566" s="2" t="s">
        <v>171</v>
      </c>
      <c r="F566" s="2">
        <v>0</v>
      </c>
      <c r="G566" s="2" t="s">
        <v>19</v>
      </c>
      <c r="H566" s="2">
        <v>6</v>
      </c>
      <c r="I566" s="2">
        <v>6</v>
      </c>
      <c r="J566" s="2">
        <v>10</v>
      </c>
      <c r="K566" s="2">
        <v>1</v>
      </c>
      <c r="L566" s="3">
        <v>86904.75</v>
      </c>
      <c r="M566" s="2" t="s">
        <v>20</v>
      </c>
      <c r="N566" s="4" t="s">
        <v>21</v>
      </c>
    </row>
    <row r="567" spans="1:14" x14ac:dyDescent="0.25">
      <c r="A567" s="1" t="s">
        <v>169</v>
      </c>
      <c r="B567" s="5" t="s">
        <v>52</v>
      </c>
      <c r="C567" s="2" t="s">
        <v>53</v>
      </c>
      <c r="D567" s="2" t="s">
        <v>54</v>
      </c>
      <c r="E567" s="2" t="s">
        <v>172</v>
      </c>
      <c r="F567" s="2">
        <v>0</v>
      </c>
      <c r="G567" s="2" t="s">
        <v>19</v>
      </c>
      <c r="H567" s="2">
        <v>6</v>
      </c>
      <c r="I567" s="2">
        <v>6</v>
      </c>
      <c r="J567" s="2">
        <v>10</v>
      </c>
      <c r="K567" s="2">
        <v>1</v>
      </c>
      <c r="L567" s="3">
        <v>17380.95</v>
      </c>
      <c r="M567" s="2" t="s">
        <v>20</v>
      </c>
      <c r="N567" s="4" t="s">
        <v>21</v>
      </c>
    </row>
    <row r="568" spans="1:14" x14ac:dyDescent="0.25">
      <c r="A568" s="1" t="s">
        <v>169</v>
      </c>
      <c r="B568" s="5" t="s">
        <v>72</v>
      </c>
      <c r="C568" s="2" t="s">
        <v>73</v>
      </c>
      <c r="D568" s="2" t="s">
        <v>74</v>
      </c>
      <c r="E568" s="2" t="s">
        <v>173</v>
      </c>
      <c r="F568" s="2">
        <v>0</v>
      </c>
      <c r="G568" s="2" t="s">
        <v>19</v>
      </c>
      <c r="H568" s="2">
        <v>6</v>
      </c>
      <c r="I568" s="2">
        <v>6</v>
      </c>
      <c r="J568" s="2">
        <v>10</v>
      </c>
      <c r="K568" s="2">
        <v>1</v>
      </c>
      <c r="L568" s="3">
        <v>2189999.7000000002</v>
      </c>
      <c r="M568" s="2" t="s">
        <v>20</v>
      </c>
      <c r="N568" s="4" t="s">
        <v>21</v>
      </c>
    </row>
    <row r="569" spans="1:14" x14ac:dyDescent="0.25">
      <c r="A569" s="1" t="s">
        <v>169</v>
      </c>
      <c r="B569" s="5" t="s">
        <v>76</v>
      </c>
      <c r="C569" s="2" t="s">
        <v>80</v>
      </c>
      <c r="D569" s="2" t="s">
        <v>81</v>
      </c>
      <c r="E569" s="2" t="s">
        <v>174</v>
      </c>
      <c r="F569" s="2">
        <v>0</v>
      </c>
      <c r="G569" s="2" t="s">
        <v>19</v>
      </c>
      <c r="H569" s="2">
        <v>6</v>
      </c>
      <c r="I569" s="2">
        <v>6</v>
      </c>
      <c r="J569" s="2">
        <v>10</v>
      </c>
      <c r="K569" s="2">
        <v>1</v>
      </c>
      <c r="L569" s="3">
        <v>69523.8</v>
      </c>
      <c r="M569" s="2" t="s">
        <v>20</v>
      </c>
      <c r="N569" s="4" t="s">
        <v>21</v>
      </c>
    </row>
    <row r="570" spans="1:14" x14ac:dyDescent="0.25">
      <c r="A570" s="1" t="s">
        <v>169</v>
      </c>
      <c r="B570" s="5" t="s">
        <v>113</v>
      </c>
      <c r="C570" s="2" t="s">
        <v>113</v>
      </c>
      <c r="D570" s="2" t="s">
        <v>114</v>
      </c>
      <c r="E570" s="2" t="s">
        <v>175</v>
      </c>
      <c r="F570" s="2">
        <v>0</v>
      </c>
      <c r="G570" s="2" t="s">
        <v>19</v>
      </c>
      <c r="H570" s="2">
        <v>6</v>
      </c>
      <c r="I570" s="2">
        <v>6</v>
      </c>
      <c r="J570" s="2">
        <v>10</v>
      </c>
      <c r="K570" s="2">
        <v>1</v>
      </c>
      <c r="L570" s="3">
        <v>434523.75</v>
      </c>
      <c r="M570" s="2" t="s">
        <v>20</v>
      </c>
      <c r="N570" s="4" t="s">
        <v>21</v>
      </c>
    </row>
    <row r="571" spans="1:14" x14ac:dyDescent="0.25">
      <c r="A571" s="1" t="s">
        <v>169</v>
      </c>
      <c r="B571" s="5" t="s">
        <v>132</v>
      </c>
      <c r="C571" s="2" t="s">
        <v>136</v>
      </c>
      <c r="D571" s="2" t="s">
        <v>137</v>
      </c>
      <c r="E571" s="2" t="s">
        <v>176</v>
      </c>
      <c r="F571" s="2">
        <v>0</v>
      </c>
      <c r="G571" s="2" t="s">
        <v>19</v>
      </c>
      <c r="H571" s="2">
        <v>6</v>
      </c>
      <c r="I571" s="2">
        <v>6</v>
      </c>
      <c r="J571" s="2">
        <v>10</v>
      </c>
      <c r="K571" s="2">
        <v>1</v>
      </c>
      <c r="L571" s="3">
        <v>3476190</v>
      </c>
      <c r="M571" s="2" t="s">
        <v>20</v>
      </c>
      <c r="N571" s="4" t="s">
        <v>21</v>
      </c>
    </row>
    <row r="572" spans="1:14" x14ac:dyDescent="0.25">
      <c r="A572" s="1" t="s">
        <v>169</v>
      </c>
      <c r="B572" s="5" t="s">
        <v>177</v>
      </c>
      <c r="C572" s="2" t="s">
        <v>177</v>
      </c>
      <c r="D572" s="2" t="s">
        <v>178</v>
      </c>
      <c r="E572" s="2" t="s">
        <v>179</v>
      </c>
      <c r="F572" s="2">
        <v>0</v>
      </c>
      <c r="G572" s="2" t="s">
        <v>19</v>
      </c>
      <c r="H572" s="2">
        <v>6</v>
      </c>
      <c r="I572" s="2">
        <v>6</v>
      </c>
      <c r="J572" s="2">
        <v>10</v>
      </c>
      <c r="K572" s="2">
        <v>1</v>
      </c>
      <c r="L572" s="3">
        <v>469285.65</v>
      </c>
      <c r="M572" s="2" t="s">
        <v>20</v>
      </c>
      <c r="N572" s="4" t="s">
        <v>21</v>
      </c>
    </row>
    <row r="573" spans="1:14" x14ac:dyDescent="0.25">
      <c r="A573" s="1" t="s">
        <v>169</v>
      </c>
      <c r="B573" s="5" t="s">
        <v>151</v>
      </c>
      <c r="C573" s="2" t="s">
        <v>152</v>
      </c>
      <c r="D573" s="2" t="s">
        <v>153</v>
      </c>
      <c r="E573" s="2" t="s">
        <v>180</v>
      </c>
      <c r="F573" s="2">
        <v>0</v>
      </c>
      <c r="G573" s="2" t="s">
        <v>19</v>
      </c>
      <c r="H573" s="2">
        <v>6</v>
      </c>
      <c r="I573" s="2">
        <v>6</v>
      </c>
      <c r="J573" s="2">
        <v>10</v>
      </c>
      <c r="K573" s="2">
        <v>1</v>
      </c>
      <c r="L573" s="3">
        <v>2850475.8</v>
      </c>
      <c r="M573" s="2" t="s">
        <v>20</v>
      </c>
      <c r="N573" s="4" t="s">
        <v>21</v>
      </c>
    </row>
    <row r="574" spans="1:14" x14ac:dyDescent="0.25">
      <c r="A574" s="1" t="s">
        <v>169</v>
      </c>
      <c r="B574" s="5" t="s">
        <v>181</v>
      </c>
      <c r="C574" s="2" t="s">
        <v>182</v>
      </c>
      <c r="D574" s="2" t="s">
        <v>183</v>
      </c>
      <c r="E574" s="2" t="s">
        <v>184</v>
      </c>
      <c r="F574" s="2">
        <v>0</v>
      </c>
      <c r="G574" s="2" t="s">
        <v>19</v>
      </c>
      <c r="H574" s="2">
        <v>6</v>
      </c>
      <c r="I574" s="2">
        <v>6</v>
      </c>
      <c r="J574" s="2">
        <v>10</v>
      </c>
      <c r="K574" s="2">
        <v>1</v>
      </c>
      <c r="L574" s="3">
        <v>834285.6</v>
      </c>
      <c r="M574" s="2" t="s">
        <v>20</v>
      </c>
      <c r="N574" s="4" t="s">
        <v>21</v>
      </c>
    </row>
    <row r="575" spans="1:14" x14ac:dyDescent="0.25">
      <c r="A575" s="1" t="s">
        <v>169</v>
      </c>
      <c r="B575" s="5" t="s">
        <v>162</v>
      </c>
      <c r="C575" s="2" t="s">
        <v>185</v>
      </c>
      <c r="D575" s="2" t="s">
        <v>186</v>
      </c>
      <c r="E575" s="2" t="s">
        <v>187</v>
      </c>
      <c r="F575" s="2">
        <v>0</v>
      </c>
      <c r="G575" s="2" t="s">
        <v>19</v>
      </c>
      <c r="H575" s="2">
        <v>6</v>
      </c>
      <c r="I575" s="2">
        <v>6</v>
      </c>
      <c r="J575" s="2">
        <v>10</v>
      </c>
      <c r="K575" s="2">
        <v>1</v>
      </c>
      <c r="L575" s="3">
        <v>347619</v>
      </c>
      <c r="M575" s="2" t="s">
        <v>20</v>
      </c>
      <c r="N575" s="4" t="s">
        <v>21</v>
      </c>
    </row>
    <row r="576" spans="1:14" x14ac:dyDescent="0.25">
      <c r="A576" s="1" t="s">
        <v>169</v>
      </c>
      <c r="B576" s="5" t="s">
        <v>166</v>
      </c>
      <c r="C576" s="2" t="s">
        <v>166</v>
      </c>
      <c r="D576" s="2" t="s">
        <v>167</v>
      </c>
      <c r="E576" s="2" t="s">
        <v>188</v>
      </c>
      <c r="F576" s="2">
        <v>0</v>
      </c>
      <c r="G576" s="2" t="s">
        <v>19</v>
      </c>
      <c r="H576" s="2">
        <v>6</v>
      </c>
      <c r="I576" s="2">
        <v>6</v>
      </c>
      <c r="J576" s="2">
        <v>10</v>
      </c>
      <c r="K576" s="2">
        <v>1</v>
      </c>
      <c r="L576" s="3">
        <v>1668571.2</v>
      </c>
      <c r="M576" s="2" t="s">
        <v>20</v>
      </c>
      <c r="N576" s="4" t="s">
        <v>21</v>
      </c>
    </row>
    <row r="577" spans="1:14" x14ac:dyDescent="0.25">
      <c r="A577" s="1" t="s">
        <v>169</v>
      </c>
      <c r="B577" s="5" t="s">
        <v>28</v>
      </c>
      <c r="C577" s="2" t="s">
        <v>29</v>
      </c>
      <c r="D577" s="2" t="s">
        <v>30</v>
      </c>
      <c r="E577" s="2" t="s">
        <v>170</v>
      </c>
      <c r="F577" s="2">
        <v>0</v>
      </c>
      <c r="G577" s="2" t="s">
        <v>19</v>
      </c>
      <c r="H577" s="2">
        <v>6</v>
      </c>
      <c r="I577" s="2">
        <v>6</v>
      </c>
      <c r="J577" s="2">
        <v>10</v>
      </c>
      <c r="K577" s="2">
        <v>1</v>
      </c>
      <c r="L577" s="3">
        <v>711000</v>
      </c>
      <c r="M577" s="2" t="s">
        <v>20</v>
      </c>
      <c r="N577" s="4" t="s">
        <v>21</v>
      </c>
    </row>
    <row r="578" spans="1:14" x14ac:dyDescent="0.25">
      <c r="A578" s="1" t="s">
        <v>169</v>
      </c>
      <c r="B578" s="5" t="s">
        <v>72</v>
      </c>
      <c r="C578" s="2" t="s">
        <v>73</v>
      </c>
      <c r="D578" s="2" t="s">
        <v>74</v>
      </c>
      <c r="E578" s="2" t="s">
        <v>173</v>
      </c>
      <c r="F578" s="2">
        <v>0</v>
      </c>
      <c r="G578" s="2" t="s">
        <v>19</v>
      </c>
      <c r="H578" s="2">
        <v>6</v>
      </c>
      <c r="I578" s="2">
        <v>6</v>
      </c>
      <c r="J578" s="2">
        <v>10</v>
      </c>
      <c r="K578" s="2">
        <v>1</v>
      </c>
      <c r="L578" s="3">
        <f>3555000-74826</f>
        <v>3480174</v>
      </c>
      <c r="M578" s="2" t="s">
        <v>20</v>
      </c>
      <c r="N578" s="4" t="s">
        <v>21</v>
      </c>
    </row>
    <row r="579" spans="1:14" x14ac:dyDescent="0.25">
      <c r="A579" s="1" t="s">
        <v>169</v>
      </c>
      <c r="B579" s="5" t="s">
        <v>113</v>
      </c>
      <c r="C579" s="2" t="s">
        <v>113</v>
      </c>
      <c r="D579" s="2" t="s">
        <v>114</v>
      </c>
      <c r="E579" s="2" t="s">
        <v>175</v>
      </c>
      <c r="F579" s="2">
        <v>0</v>
      </c>
      <c r="G579" s="2" t="s">
        <v>19</v>
      </c>
      <c r="H579" s="2">
        <v>6</v>
      </c>
      <c r="I579" s="2">
        <v>6</v>
      </c>
      <c r="J579" s="2">
        <v>10</v>
      </c>
      <c r="K579" s="2">
        <v>1</v>
      </c>
      <c r="L579" s="3">
        <f>296250-6235.5</f>
        <v>290014.5</v>
      </c>
      <c r="M579" s="2" t="s">
        <v>20</v>
      </c>
      <c r="N579" s="4" t="s">
        <v>21</v>
      </c>
    </row>
    <row r="580" spans="1:14" x14ac:dyDescent="0.25">
      <c r="A580" s="1" t="s">
        <v>169</v>
      </c>
      <c r="B580" s="5" t="s">
        <v>151</v>
      </c>
      <c r="C580" s="2" t="s">
        <v>152</v>
      </c>
      <c r="D580" s="2" t="s">
        <v>153</v>
      </c>
      <c r="E580" s="2" t="s">
        <v>180</v>
      </c>
      <c r="F580" s="2">
        <v>0</v>
      </c>
      <c r="G580" s="2" t="s">
        <v>19</v>
      </c>
      <c r="H580" s="2">
        <v>6</v>
      </c>
      <c r="I580" s="2">
        <v>6</v>
      </c>
      <c r="J580" s="2">
        <v>10</v>
      </c>
      <c r="K580" s="2">
        <v>1</v>
      </c>
      <c r="L580" s="3">
        <f>98750-2078.5</f>
        <v>96671.5</v>
      </c>
      <c r="M580" s="2" t="s">
        <v>20</v>
      </c>
      <c r="N580" s="4" t="s">
        <v>21</v>
      </c>
    </row>
    <row r="581" spans="1:14" x14ac:dyDescent="0.25">
      <c r="A581" s="1" t="s">
        <v>169</v>
      </c>
      <c r="B581" s="5" t="s">
        <v>162</v>
      </c>
      <c r="C581" s="2" t="s">
        <v>185</v>
      </c>
      <c r="D581" s="2" t="s">
        <v>186</v>
      </c>
      <c r="E581" s="2" t="s">
        <v>187</v>
      </c>
      <c r="F581" s="2">
        <v>0</v>
      </c>
      <c r="G581" s="2" t="s">
        <v>19</v>
      </c>
      <c r="H581" s="2">
        <v>6</v>
      </c>
      <c r="I581" s="2">
        <v>6</v>
      </c>
      <c r="J581" s="2">
        <v>10</v>
      </c>
      <c r="K581" s="2">
        <v>1</v>
      </c>
      <c r="L581" s="3">
        <f>474000-9976.8</f>
        <v>464023.2</v>
      </c>
      <c r="M581" s="2" t="s">
        <v>20</v>
      </c>
      <c r="N581" s="4" t="s">
        <v>21</v>
      </c>
    </row>
    <row r="582" spans="1:14" x14ac:dyDescent="0.25">
      <c r="A582" s="1" t="s">
        <v>169</v>
      </c>
      <c r="B582" s="5" t="s">
        <v>189</v>
      </c>
      <c r="C582" s="2" t="s">
        <v>190</v>
      </c>
      <c r="D582" s="2" t="s">
        <v>191</v>
      </c>
      <c r="E582" s="2" t="s">
        <v>192</v>
      </c>
      <c r="F582" s="2">
        <v>0</v>
      </c>
      <c r="G582" s="2" t="s">
        <v>19</v>
      </c>
      <c r="H582" s="2">
        <v>6</v>
      </c>
      <c r="I582" s="2">
        <v>6</v>
      </c>
      <c r="J582" s="2">
        <v>10</v>
      </c>
      <c r="K582" s="2">
        <v>1</v>
      </c>
      <c r="L582" s="3">
        <v>502691.8</v>
      </c>
      <c r="M582" s="2" t="s">
        <v>20</v>
      </c>
      <c r="N582" s="4" t="s">
        <v>21</v>
      </c>
    </row>
    <row r="583" spans="1:14" x14ac:dyDescent="0.25">
      <c r="A583" s="1" t="s">
        <v>169</v>
      </c>
      <c r="B583" s="5" t="s">
        <v>193</v>
      </c>
      <c r="C583" s="2" t="s">
        <v>194</v>
      </c>
      <c r="D583" s="2" t="s">
        <v>195</v>
      </c>
      <c r="E583" s="2" t="s">
        <v>196</v>
      </c>
      <c r="F583" s="2">
        <v>0</v>
      </c>
      <c r="G583" s="2" t="s">
        <v>19</v>
      </c>
      <c r="H583" s="2">
        <v>6</v>
      </c>
      <c r="I583" s="2">
        <v>6</v>
      </c>
      <c r="J583" s="2">
        <v>10</v>
      </c>
      <c r="K583" s="2">
        <v>1</v>
      </c>
      <c r="L583" s="3">
        <v>3866860</v>
      </c>
      <c r="M583" s="2" t="s">
        <v>20</v>
      </c>
      <c r="N583" s="4" t="s">
        <v>21</v>
      </c>
    </row>
    <row r="584" spans="1:14" x14ac:dyDescent="0.25">
      <c r="A584" s="1" t="s">
        <v>169</v>
      </c>
      <c r="B584" s="5" t="s">
        <v>42</v>
      </c>
      <c r="C584" s="2" t="s">
        <v>46</v>
      </c>
      <c r="D584" s="2" t="s">
        <v>47</v>
      </c>
      <c r="E584" s="2" t="s">
        <v>197</v>
      </c>
      <c r="F584" s="2">
        <v>0</v>
      </c>
      <c r="G584" s="2" t="s">
        <v>19</v>
      </c>
      <c r="H584" s="2">
        <v>6</v>
      </c>
      <c r="I584" s="2">
        <v>6</v>
      </c>
      <c r="J584" s="2">
        <v>10</v>
      </c>
      <c r="K584" s="2">
        <v>1</v>
      </c>
      <c r="L584" s="3">
        <f>1185000-24942</f>
        <v>1160058</v>
      </c>
      <c r="M584" s="2" t="s">
        <v>20</v>
      </c>
      <c r="N584" s="4" t="s">
        <v>21</v>
      </c>
    </row>
    <row r="585" spans="1:14" x14ac:dyDescent="0.25">
      <c r="A585" s="1" t="s">
        <v>198</v>
      </c>
      <c r="B585" s="5" t="s">
        <v>42</v>
      </c>
      <c r="C585" s="2" t="s">
        <v>46</v>
      </c>
      <c r="D585" s="2" t="s">
        <v>47</v>
      </c>
      <c r="E585" s="2" t="s">
        <v>199</v>
      </c>
      <c r="F585" s="2">
        <v>0</v>
      </c>
      <c r="G585" s="2" t="s">
        <v>19</v>
      </c>
      <c r="H585" s="2">
        <v>6</v>
      </c>
      <c r="I585" s="2">
        <v>6</v>
      </c>
      <c r="J585" s="2">
        <v>10</v>
      </c>
      <c r="K585" s="2">
        <v>1</v>
      </c>
      <c r="L585" s="3">
        <v>1173214.1200000001</v>
      </c>
      <c r="M585" s="2" t="s">
        <v>20</v>
      </c>
      <c r="N585" s="4" t="s">
        <v>21</v>
      </c>
    </row>
    <row r="586" spans="1:14" x14ac:dyDescent="0.25">
      <c r="A586" s="1" t="s">
        <v>198</v>
      </c>
      <c r="B586" s="5" t="s">
        <v>63</v>
      </c>
      <c r="C586" s="2" t="s">
        <v>64</v>
      </c>
      <c r="D586" s="2" t="s">
        <v>65</v>
      </c>
      <c r="E586" s="2" t="s">
        <v>200</v>
      </c>
      <c r="F586" s="2">
        <v>0</v>
      </c>
      <c r="G586" s="2" t="s">
        <v>19</v>
      </c>
      <c r="H586" s="2">
        <v>6</v>
      </c>
      <c r="I586" s="2">
        <v>6</v>
      </c>
      <c r="J586" s="2">
        <v>10</v>
      </c>
      <c r="K586" s="2">
        <v>3</v>
      </c>
      <c r="L586" s="3">
        <v>52142.85</v>
      </c>
      <c r="M586" s="2" t="s">
        <v>0</v>
      </c>
      <c r="N586" s="4" t="s">
        <v>21</v>
      </c>
    </row>
    <row r="587" spans="1:14" x14ac:dyDescent="0.25">
      <c r="A587" s="1" t="s">
        <v>198</v>
      </c>
      <c r="B587" s="5" t="s">
        <v>72</v>
      </c>
      <c r="C587" s="2" t="s">
        <v>73</v>
      </c>
      <c r="D587" s="2" t="s">
        <v>74</v>
      </c>
      <c r="E587" s="2" t="s">
        <v>201</v>
      </c>
      <c r="F587" s="2">
        <v>0</v>
      </c>
      <c r="G587" s="2" t="s">
        <v>19</v>
      </c>
      <c r="H587" s="2">
        <v>6</v>
      </c>
      <c r="I587" s="2">
        <v>6</v>
      </c>
      <c r="J587" s="2">
        <v>10</v>
      </c>
      <c r="K587" s="2">
        <v>1</v>
      </c>
      <c r="L587" s="3">
        <v>1390476</v>
      </c>
      <c r="M587" s="2" t="s">
        <v>20</v>
      </c>
      <c r="N587" s="4" t="s">
        <v>21</v>
      </c>
    </row>
    <row r="588" spans="1:14" x14ac:dyDescent="0.25">
      <c r="A588" s="1" t="s">
        <v>198</v>
      </c>
      <c r="B588" s="5" t="s">
        <v>86</v>
      </c>
      <c r="C588" s="2" t="s">
        <v>93</v>
      </c>
      <c r="D588" s="2" t="s">
        <v>94</v>
      </c>
      <c r="E588" s="2" t="s">
        <v>202</v>
      </c>
      <c r="F588" s="2">
        <v>0</v>
      </c>
      <c r="G588" s="2" t="s">
        <v>19</v>
      </c>
      <c r="H588" s="2">
        <v>6</v>
      </c>
      <c r="I588" s="2">
        <v>6</v>
      </c>
      <c r="J588" s="2">
        <v>10</v>
      </c>
      <c r="K588" s="2">
        <v>2</v>
      </c>
      <c r="L588" s="3">
        <v>78214.27</v>
      </c>
      <c r="M588" s="2" t="s">
        <v>0</v>
      </c>
      <c r="N588" s="4" t="s">
        <v>21</v>
      </c>
    </row>
    <row r="589" spans="1:14" x14ac:dyDescent="0.25">
      <c r="A589" s="1" t="s">
        <v>198</v>
      </c>
      <c r="B589" s="5" t="s">
        <v>113</v>
      </c>
      <c r="C589" s="2" t="s">
        <v>113</v>
      </c>
      <c r="D589" s="2" t="s">
        <v>114</v>
      </c>
      <c r="E589" s="2" t="s">
        <v>203</v>
      </c>
      <c r="F589" s="2">
        <v>0</v>
      </c>
      <c r="G589" s="2" t="s">
        <v>19</v>
      </c>
      <c r="H589" s="2">
        <v>6</v>
      </c>
      <c r="I589" s="2">
        <v>6</v>
      </c>
      <c r="J589" s="2">
        <v>10</v>
      </c>
      <c r="K589" s="2">
        <v>35</v>
      </c>
      <c r="L589" s="3">
        <v>608333.25</v>
      </c>
      <c r="M589" s="2" t="s">
        <v>0</v>
      </c>
      <c r="N589" s="4" t="s">
        <v>21</v>
      </c>
    </row>
    <row r="590" spans="1:14" x14ac:dyDescent="0.25">
      <c r="A590" s="1" t="s">
        <v>198</v>
      </c>
      <c r="B590" s="5" t="s">
        <v>132</v>
      </c>
      <c r="C590" s="2" t="s">
        <v>133</v>
      </c>
      <c r="D590" s="2" t="s">
        <v>134</v>
      </c>
      <c r="E590" s="2" t="s">
        <v>204</v>
      </c>
      <c r="F590" s="2">
        <v>0</v>
      </c>
      <c r="G590" s="2" t="s">
        <v>19</v>
      </c>
      <c r="H590" s="2">
        <v>6</v>
      </c>
      <c r="I590" s="2">
        <v>6</v>
      </c>
      <c r="J590" s="2">
        <v>10</v>
      </c>
      <c r="K590" s="2">
        <v>1</v>
      </c>
      <c r="L590" s="3">
        <v>434523.75</v>
      </c>
      <c r="M590" s="2" t="s">
        <v>20</v>
      </c>
      <c r="N590" s="4" t="s">
        <v>21</v>
      </c>
    </row>
    <row r="591" spans="1:14" x14ac:dyDescent="0.25">
      <c r="A591" s="1" t="s">
        <v>198</v>
      </c>
      <c r="B591" s="5" t="s">
        <v>132</v>
      </c>
      <c r="C591" s="2" t="s">
        <v>136</v>
      </c>
      <c r="D591" s="2" t="s">
        <v>137</v>
      </c>
      <c r="E591" s="2" t="s">
        <v>205</v>
      </c>
      <c r="F591" s="2">
        <v>0</v>
      </c>
      <c r="G591" s="2" t="s">
        <v>19</v>
      </c>
      <c r="H591" s="2">
        <v>6</v>
      </c>
      <c r="I591" s="2">
        <v>6</v>
      </c>
      <c r="J591" s="2">
        <v>10</v>
      </c>
      <c r="K591" s="2">
        <v>1</v>
      </c>
      <c r="L591" s="3">
        <v>347619</v>
      </c>
      <c r="M591" s="2" t="s">
        <v>20</v>
      </c>
      <c r="N591" s="4" t="s">
        <v>21</v>
      </c>
    </row>
    <row r="592" spans="1:14" x14ac:dyDescent="0.25">
      <c r="A592" s="1" t="s">
        <v>198</v>
      </c>
      <c r="B592" s="5" t="s">
        <v>132</v>
      </c>
      <c r="C592" s="2" t="s">
        <v>136</v>
      </c>
      <c r="D592" s="2" t="s">
        <v>137</v>
      </c>
      <c r="E592" s="2" t="s">
        <v>206</v>
      </c>
      <c r="F592" s="2">
        <v>0</v>
      </c>
      <c r="G592" s="2" t="s">
        <v>19</v>
      </c>
      <c r="H592" s="2">
        <v>6</v>
      </c>
      <c r="I592" s="2">
        <v>6</v>
      </c>
      <c r="J592" s="2">
        <v>10</v>
      </c>
      <c r="K592" s="2">
        <v>1</v>
      </c>
      <c r="L592" s="3">
        <v>2172618.75</v>
      </c>
      <c r="M592" s="2" t="s">
        <v>20</v>
      </c>
      <c r="N592" s="4" t="s">
        <v>21</v>
      </c>
    </row>
    <row r="593" spans="1:14" x14ac:dyDescent="0.25">
      <c r="A593" s="1" t="s">
        <v>198</v>
      </c>
      <c r="B593" s="5" t="s">
        <v>207</v>
      </c>
      <c r="C593" s="2" t="s">
        <v>207</v>
      </c>
      <c r="D593" s="2" t="s">
        <v>208</v>
      </c>
      <c r="E593" s="2" t="s">
        <v>209</v>
      </c>
      <c r="F593" s="2">
        <v>0</v>
      </c>
      <c r="G593" s="2" t="s">
        <v>19</v>
      </c>
      <c r="H593" s="2">
        <v>6</v>
      </c>
      <c r="I593" s="2">
        <v>6</v>
      </c>
      <c r="J593" s="2">
        <v>10</v>
      </c>
      <c r="K593" s="2">
        <v>1</v>
      </c>
      <c r="L593" s="3">
        <v>695238</v>
      </c>
      <c r="M593" s="2" t="s">
        <v>20</v>
      </c>
      <c r="N593" s="4" t="s">
        <v>21</v>
      </c>
    </row>
    <row r="594" spans="1:14" x14ac:dyDescent="0.25">
      <c r="A594" s="1" t="s">
        <v>198</v>
      </c>
      <c r="B594" s="5" t="s">
        <v>139</v>
      </c>
      <c r="C594" s="2" t="s">
        <v>140</v>
      </c>
      <c r="D594" s="2" t="s">
        <v>141</v>
      </c>
      <c r="E594" s="2" t="s">
        <v>210</v>
      </c>
      <c r="F594" s="2">
        <v>0</v>
      </c>
      <c r="G594" s="2" t="s">
        <v>19</v>
      </c>
      <c r="H594" s="2">
        <v>6</v>
      </c>
      <c r="I594" s="2">
        <v>6</v>
      </c>
      <c r="J594" s="2">
        <v>10</v>
      </c>
      <c r="K594" s="2">
        <v>1</v>
      </c>
      <c r="L594" s="3">
        <v>869047.5</v>
      </c>
      <c r="M594" s="2" t="s">
        <v>20</v>
      </c>
      <c r="N594" s="4" t="s">
        <v>21</v>
      </c>
    </row>
    <row r="595" spans="1:14" x14ac:dyDescent="0.25">
      <c r="A595" s="1" t="s">
        <v>198</v>
      </c>
      <c r="B595" s="5" t="s">
        <v>139</v>
      </c>
      <c r="C595" s="2" t="s">
        <v>140</v>
      </c>
      <c r="D595" s="2" t="s">
        <v>141</v>
      </c>
      <c r="E595" s="2" t="s">
        <v>211</v>
      </c>
      <c r="F595" s="2">
        <v>0</v>
      </c>
      <c r="G595" s="2" t="s">
        <v>19</v>
      </c>
      <c r="H595" s="2">
        <v>6</v>
      </c>
      <c r="I595" s="2">
        <v>6</v>
      </c>
      <c r="J595" s="2">
        <v>10</v>
      </c>
      <c r="K595" s="2">
        <v>1</v>
      </c>
      <c r="L595" s="3">
        <v>434523.75</v>
      </c>
      <c r="M595" s="2" t="s">
        <v>20</v>
      </c>
      <c r="N595" s="4" t="s">
        <v>21</v>
      </c>
    </row>
    <row r="596" spans="1:14" x14ac:dyDescent="0.25">
      <c r="A596" s="1" t="s">
        <v>198</v>
      </c>
      <c r="B596" s="5" t="s">
        <v>143</v>
      </c>
      <c r="C596" s="2" t="s">
        <v>144</v>
      </c>
      <c r="D596" s="2" t="s">
        <v>145</v>
      </c>
      <c r="E596" s="2" t="s">
        <v>212</v>
      </c>
      <c r="F596" s="2">
        <v>0</v>
      </c>
      <c r="G596" s="2" t="s">
        <v>19</v>
      </c>
      <c r="H596" s="2">
        <v>6</v>
      </c>
      <c r="I596" s="2">
        <v>6</v>
      </c>
      <c r="J596" s="2">
        <v>10</v>
      </c>
      <c r="K596" s="2">
        <v>1</v>
      </c>
      <c r="L596" s="3">
        <v>1129761.75</v>
      </c>
      <c r="M596" s="2" t="s">
        <v>20</v>
      </c>
      <c r="N596" s="4" t="s">
        <v>21</v>
      </c>
    </row>
    <row r="597" spans="1:14" x14ac:dyDescent="0.25">
      <c r="A597" s="1" t="s">
        <v>198</v>
      </c>
      <c r="B597" s="5" t="s">
        <v>151</v>
      </c>
      <c r="C597" s="2" t="s">
        <v>152</v>
      </c>
      <c r="D597" s="2" t="s">
        <v>153</v>
      </c>
      <c r="E597" s="2" t="s">
        <v>213</v>
      </c>
      <c r="F597" s="2">
        <v>0</v>
      </c>
      <c r="G597" s="2" t="s">
        <v>19</v>
      </c>
      <c r="H597" s="2">
        <v>6</v>
      </c>
      <c r="I597" s="2">
        <v>6</v>
      </c>
      <c r="J597" s="2">
        <v>10</v>
      </c>
      <c r="K597" s="2">
        <v>1</v>
      </c>
      <c r="L597" s="3">
        <v>217261.87</v>
      </c>
      <c r="M597" s="2" t="s">
        <v>20</v>
      </c>
      <c r="N597" s="4" t="s">
        <v>21</v>
      </c>
    </row>
    <row r="598" spans="1:14" x14ac:dyDescent="0.25">
      <c r="A598" s="1" t="s">
        <v>198</v>
      </c>
      <c r="B598" s="5" t="s">
        <v>162</v>
      </c>
      <c r="C598" s="2" t="s">
        <v>185</v>
      </c>
      <c r="D598" s="2" t="s">
        <v>186</v>
      </c>
      <c r="E598" s="2" t="s">
        <v>214</v>
      </c>
      <c r="F598" s="2">
        <v>0</v>
      </c>
      <c r="G598" s="2" t="s">
        <v>19</v>
      </c>
      <c r="H598" s="2">
        <v>6</v>
      </c>
      <c r="I598" s="2">
        <v>6</v>
      </c>
      <c r="J598" s="2">
        <v>10</v>
      </c>
      <c r="K598" s="2">
        <v>1</v>
      </c>
      <c r="L598" s="3">
        <v>217261.87</v>
      </c>
      <c r="M598" s="2" t="s">
        <v>20</v>
      </c>
      <c r="N598" s="4" t="s">
        <v>21</v>
      </c>
    </row>
    <row r="599" spans="1:14" x14ac:dyDescent="0.25">
      <c r="A599" s="1" t="s">
        <v>198</v>
      </c>
      <c r="B599" s="5" t="s">
        <v>166</v>
      </c>
      <c r="C599" s="2" t="s">
        <v>166</v>
      </c>
      <c r="D599" s="2" t="s">
        <v>167</v>
      </c>
      <c r="E599" s="2" t="s">
        <v>215</v>
      </c>
      <c r="F599" s="2">
        <v>0</v>
      </c>
      <c r="G599" s="2" t="s">
        <v>19</v>
      </c>
      <c r="H599" s="2">
        <v>6</v>
      </c>
      <c r="I599" s="2">
        <v>6</v>
      </c>
      <c r="J599" s="2">
        <v>10</v>
      </c>
      <c r="K599" s="2">
        <v>1</v>
      </c>
      <c r="L599" s="3">
        <v>1042857</v>
      </c>
      <c r="M599" s="2" t="s">
        <v>20</v>
      </c>
      <c r="N599" s="4" t="s">
        <v>21</v>
      </c>
    </row>
    <row r="600" spans="1:14" x14ac:dyDescent="0.25">
      <c r="A600" s="1" t="s">
        <v>198</v>
      </c>
      <c r="B600" s="5" t="s">
        <v>42</v>
      </c>
      <c r="C600" s="2" t="s">
        <v>46</v>
      </c>
      <c r="D600" s="2" t="s">
        <v>47</v>
      </c>
      <c r="E600" s="2" t="s">
        <v>216</v>
      </c>
      <c r="F600" s="2">
        <v>0</v>
      </c>
      <c r="G600" s="2" t="s">
        <v>19</v>
      </c>
      <c r="H600" s="2">
        <v>6</v>
      </c>
      <c r="I600" s="2">
        <v>6</v>
      </c>
      <c r="J600" s="2">
        <v>10</v>
      </c>
      <c r="K600" s="2">
        <v>1</v>
      </c>
      <c r="L600" s="3">
        <f>1265625-1210271.62</f>
        <v>55353.379999999888</v>
      </c>
      <c r="M600" s="2" t="s">
        <v>20</v>
      </c>
      <c r="N600" s="4" t="s">
        <v>21</v>
      </c>
    </row>
    <row r="601" spans="1:14" x14ac:dyDescent="0.25">
      <c r="A601" s="1" t="s">
        <v>198</v>
      </c>
      <c r="B601" s="5" t="s">
        <v>72</v>
      </c>
      <c r="C601" s="2" t="s">
        <v>73</v>
      </c>
      <c r="D601" s="2" t="s">
        <v>74</v>
      </c>
      <c r="E601" s="2" t="s">
        <v>201</v>
      </c>
      <c r="F601" s="2">
        <v>0</v>
      </c>
      <c r="G601" s="2" t="s">
        <v>19</v>
      </c>
      <c r="H601" s="2">
        <v>6</v>
      </c>
      <c r="I601" s="2">
        <v>6</v>
      </c>
      <c r="J601" s="2">
        <v>10</v>
      </c>
      <c r="K601" s="2">
        <v>1</v>
      </c>
      <c r="L601" s="3">
        <f>2091288-44017.65</f>
        <v>2047270.35</v>
      </c>
      <c r="M601" s="2" t="s">
        <v>20</v>
      </c>
      <c r="N601" s="4" t="s">
        <v>21</v>
      </c>
    </row>
    <row r="602" spans="1:14" x14ac:dyDescent="0.25">
      <c r="A602" s="1" t="s">
        <v>198</v>
      </c>
      <c r="B602" s="5" t="s">
        <v>207</v>
      </c>
      <c r="C602" s="2" t="s">
        <v>207</v>
      </c>
      <c r="D602" s="2" t="s">
        <v>208</v>
      </c>
      <c r="E602" s="2" t="s">
        <v>209</v>
      </c>
      <c r="F602" s="2">
        <v>0</v>
      </c>
      <c r="G602" s="2" t="s">
        <v>19</v>
      </c>
      <c r="H602" s="2">
        <v>6</v>
      </c>
      <c r="I602" s="2">
        <v>6</v>
      </c>
      <c r="J602" s="2">
        <v>10</v>
      </c>
      <c r="K602" s="2">
        <v>1</v>
      </c>
      <c r="L602" s="3">
        <f>697056.5-14671.72</f>
        <v>682384.78</v>
      </c>
      <c r="M602" s="2" t="s">
        <v>20</v>
      </c>
      <c r="N602" s="4" t="s">
        <v>21</v>
      </c>
    </row>
    <row r="603" spans="1:14" x14ac:dyDescent="0.25">
      <c r="A603" s="1" t="s">
        <v>198</v>
      </c>
      <c r="B603" s="5" t="s">
        <v>139</v>
      </c>
      <c r="C603" s="2" t="s">
        <v>140</v>
      </c>
      <c r="D603" s="2" t="s">
        <v>141</v>
      </c>
      <c r="E603" s="2" t="s">
        <v>210</v>
      </c>
      <c r="F603" s="2">
        <v>0</v>
      </c>
      <c r="G603" s="2" t="s">
        <v>19</v>
      </c>
      <c r="H603" s="2">
        <v>6</v>
      </c>
      <c r="I603" s="2">
        <v>6</v>
      </c>
      <c r="J603" s="2">
        <v>10</v>
      </c>
      <c r="K603" s="2">
        <v>1</v>
      </c>
      <c r="L603" s="3">
        <v>621453.5</v>
      </c>
      <c r="M603" s="2" t="s">
        <v>20</v>
      </c>
      <c r="N603" s="4" t="s">
        <v>21</v>
      </c>
    </row>
    <row r="604" spans="1:14" x14ac:dyDescent="0.25">
      <c r="A604" s="1" t="s">
        <v>198</v>
      </c>
      <c r="B604" s="5" t="s">
        <v>139</v>
      </c>
      <c r="C604" s="2" t="s">
        <v>140</v>
      </c>
      <c r="D604" s="2" t="s">
        <v>141</v>
      </c>
      <c r="E604" s="2" t="s">
        <v>211</v>
      </c>
      <c r="F604" s="2">
        <v>0</v>
      </c>
      <c r="G604" s="2" t="s">
        <v>19</v>
      </c>
      <c r="H604" s="2">
        <v>6</v>
      </c>
      <c r="I604" s="2">
        <v>6</v>
      </c>
      <c r="J604" s="2">
        <v>10</v>
      </c>
      <c r="K604" s="2">
        <v>1</v>
      </c>
      <c r="L604" s="3">
        <f>424111.5-22007.16</f>
        <v>402104.34</v>
      </c>
      <c r="M604" s="2" t="s">
        <v>20</v>
      </c>
      <c r="N604" s="4" t="s">
        <v>21</v>
      </c>
    </row>
    <row r="605" spans="1:14" x14ac:dyDescent="0.25">
      <c r="A605" s="1" t="s">
        <v>198</v>
      </c>
      <c r="B605" s="5" t="s">
        <v>143</v>
      </c>
      <c r="C605" s="2" t="s">
        <v>144</v>
      </c>
      <c r="D605" s="2" t="s">
        <v>145</v>
      </c>
      <c r="E605" s="2" t="s">
        <v>212</v>
      </c>
      <c r="F605" s="2">
        <v>0</v>
      </c>
      <c r="G605" s="2" t="s">
        <v>19</v>
      </c>
      <c r="H605" s="2">
        <v>6</v>
      </c>
      <c r="I605" s="2">
        <v>6</v>
      </c>
      <c r="J605" s="2">
        <v>10</v>
      </c>
      <c r="K605" s="2">
        <v>1</v>
      </c>
      <c r="L605" s="3">
        <f>2532661-53307.71</f>
        <v>2479353.29</v>
      </c>
      <c r="M605" s="2" t="s">
        <v>20</v>
      </c>
      <c r="N605" s="4" t="s">
        <v>21</v>
      </c>
    </row>
    <row r="606" spans="1:14" x14ac:dyDescent="0.25">
      <c r="A606" s="1" t="s">
        <v>198</v>
      </c>
      <c r="B606" s="5" t="s">
        <v>151</v>
      </c>
      <c r="C606" s="2" t="s">
        <v>152</v>
      </c>
      <c r="D606" s="2" t="s">
        <v>153</v>
      </c>
      <c r="E606" s="2" t="s">
        <v>213</v>
      </c>
      <c r="F606" s="2">
        <v>0</v>
      </c>
      <c r="G606" s="2" t="s">
        <v>19</v>
      </c>
      <c r="H606" s="2">
        <v>6</v>
      </c>
      <c r="I606" s="2">
        <v>6</v>
      </c>
      <c r="J606" s="2">
        <v>10</v>
      </c>
      <c r="K606" s="2">
        <v>1</v>
      </c>
      <c r="L606" s="3">
        <f>2195726-46215.87</f>
        <v>2149510.13</v>
      </c>
      <c r="M606" s="2" t="s">
        <v>20</v>
      </c>
      <c r="N606" s="4" t="s">
        <v>21</v>
      </c>
    </row>
    <row r="607" spans="1:14" x14ac:dyDescent="0.25">
      <c r="A607" s="1" t="s">
        <v>198</v>
      </c>
      <c r="B607" s="5" t="s">
        <v>166</v>
      </c>
      <c r="C607" s="2" t="s">
        <v>166</v>
      </c>
      <c r="D607" s="2" t="s">
        <v>167</v>
      </c>
      <c r="E607" s="2" t="s">
        <v>215</v>
      </c>
      <c r="F607" s="2">
        <v>0</v>
      </c>
      <c r="G607" s="2" t="s">
        <v>19</v>
      </c>
      <c r="H607" s="2">
        <v>6</v>
      </c>
      <c r="I607" s="2">
        <v>6</v>
      </c>
      <c r="J607" s="2">
        <v>10</v>
      </c>
      <c r="K607" s="2">
        <v>1</v>
      </c>
      <c r="L607" s="3">
        <f>2091169.5-44015.15</f>
        <v>2047154.35</v>
      </c>
      <c r="M607" s="2" t="s">
        <v>20</v>
      </c>
      <c r="N607" s="4" t="s">
        <v>21</v>
      </c>
    </row>
    <row r="608" spans="1:14" x14ac:dyDescent="0.25">
      <c r="A608" s="1" t="s">
        <v>217</v>
      </c>
      <c r="B608" s="5" t="s">
        <v>42</v>
      </c>
      <c r="C608" s="2" t="s">
        <v>46</v>
      </c>
      <c r="D608" s="2" t="s">
        <v>47</v>
      </c>
      <c r="E608" s="2" t="s">
        <v>218</v>
      </c>
      <c r="F608" s="2">
        <v>0</v>
      </c>
      <c r="G608" s="2" t="s">
        <v>19</v>
      </c>
      <c r="H608" s="2">
        <v>1</v>
      </c>
      <c r="I608" s="2">
        <v>6</v>
      </c>
      <c r="J608" s="2">
        <v>10</v>
      </c>
      <c r="K608" s="2">
        <v>1</v>
      </c>
      <c r="L608" s="3">
        <v>782142.75</v>
      </c>
      <c r="M608" s="2" t="s">
        <v>20</v>
      </c>
      <c r="N608" s="4" t="s">
        <v>21</v>
      </c>
    </row>
    <row r="609" spans="1:14" x14ac:dyDescent="0.25">
      <c r="A609" s="1" t="s">
        <v>217</v>
      </c>
      <c r="B609" s="5" t="s">
        <v>63</v>
      </c>
      <c r="C609" s="2" t="s">
        <v>64</v>
      </c>
      <c r="D609" s="2" t="s">
        <v>65</v>
      </c>
      <c r="E609" s="2" t="s">
        <v>219</v>
      </c>
      <c r="F609" s="2">
        <v>0</v>
      </c>
      <c r="G609" s="2" t="s">
        <v>19</v>
      </c>
      <c r="H609" s="2">
        <v>1</v>
      </c>
      <c r="I609" s="2">
        <v>6</v>
      </c>
      <c r="J609" s="2">
        <v>10</v>
      </c>
      <c r="K609" s="2">
        <v>1</v>
      </c>
      <c r="L609" s="3">
        <v>335313.28000000003</v>
      </c>
      <c r="M609" s="2" t="s">
        <v>20</v>
      </c>
      <c r="N609" s="4" t="s">
        <v>21</v>
      </c>
    </row>
    <row r="610" spans="1:14" x14ac:dyDescent="0.25">
      <c r="A610" s="1" t="s">
        <v>217</v>
      </c>
      <c r="B610" s="5" t="s">
        <v>76</v>
      </c>
      <c r="C610" s="2" t="s">
        <v>83</v>
      </c>
      <c r="D610" s="2" t="s">
        <v>84</v>
      </c>
      <c r="E610" s="2" t="s">
        <v>219</v>
      </c>
      <c r="F610" s="2">
        <v>0</v>
      </c>
      <c r="G610" s="2" t="s">
        <v>19</v>
      </c>
      <c r="H610" s="2">
        <v>1</v>
      </c>
      <c r="I610" s="2">
        <v>6</v>
      </c>
      <c r="J610" s="2">
        <v>10</v>
      </c>
      <c r="K610" s="2">
        <v>1</v>
      </c>
      <c r="L610" s="3">
        <v>50091.89</v>
      </c>
      <c r="M610" s="2" t="s">
        <v>20</v>
      </c>
      <c r="N610" s="4" t="s">
        <v>21</v>
      </c>
    </row>
    <row r="611" spans="1:14" x14ac:dyDescent="0.25">
      <c r="A611" s="1" t="s">
        <v>217</v>
      </c>
      <c r="B611" s="5" t="s">
        <v>86</v>
      </c>
      <c r="C611" s="2" t="s">
        <v>93</v>
      </c>
      <c r="D611" s="2" t="s">
        <v>94</v>
      </c>
      <c r="E611" s="2" t="s">
        <v>219</v>
      </c>
      <c r="F611" s="2">
        <v>0</v>
      </c>
      <c r="G611" s="2" t="s">
        <v>19</v>
      </c>
      <c r="H611" s="2">
        <v>1</v>
      </c>
      <c r="I611" s="2">
        <v>6</v>
      </c>
      <c r="J611" s="2">
        <v>10</v>
      </c>
      <c r="K611" s="2">
        <v>1</v>
      </c>
      <c r="L611" s="3">
        <v>84853.79</v>
      </c>
      <c r="M611" s="2" t="s">
        <v>20</v>
      </c>
      <c r="N611" s="4" t="s">
        <v>21</v>
      </c>
    </row>
    <row r="612" spans="1:14" x14ac:dyDescent="0.25">
      <c r="A612" s="1" t="s">
        <v>217</v>
      </c>
      <c r="B612" s="5" t="s">
        <v>103</v>
      </c>
      <c r="C612" s="2" t="s">
        <v>104</v>
      </c>
      <c r="D612" s="2" t="s">
        <v>105</v>
      </c>
      <c r="E612" s="2" t="s">
        <v>219</v>
      </c>
      <c r="F612" s="2">
        <v>0</v>
      </c>
      <c r="G612" s="2" t="s">
        <v>19</v>
      </c>
      <c r="H612" s="2">
        <v>1</v>
      </c>
      <c r="I612" s="2">
        <v>6</v>
      </c>
      <c r="J612" s="2">
        <v>10</v>
      </c>
      <c r="K612" s="2">
        <v>1</v>
      </c>
      <c r="L612" s="3">
        <v>80334.75</v>
      </c>
      <c r="M612" s="2" t="s">
        <v>20</v>
      </c>
      <c r="N612" s="4" t="s">
        <v>21</v>
      </c>
    </row>
    <row r="613" spans="1:14" x14ac:dyDescent="0.25">
      <c r="A613" s="1" t="s">
        <v>217</v>
      </c>
      <c r="B613" s="5" t="s">
        <v>113</v>
      </c>
      <c r="C613" s="2" t="s">
        <v>113</v>
      </c>
      <c r="D613" s="2" t="s">
        <v>114</v>
      </c>
      <c r="E613" s="2" t="s">
        <v>220</v>
      </c>
      <c r="F613" s="2">
        <v>0</v>
      </c>
      <c r="G613" s="2" t="s">
        <v>19</v>
      </c>
      <c r="H613" s="2">
        <v>1</v>
      </c>
      <c r="I613" s="2">
        <v>6</v>
      </c>
      <c r="J613" s="2">
        <v>10</v>
      </c>
      <c r="K613" s="2">
        <v>1</v>
      </c>
      <c r="L613" s="3">
        <v>695238</v>
      </c>
      <c r="M613" s="2" t="s">
        <v>20</v>
      </c>
      <c r="N613" s="4" t="s">
        <v>21</v>
      </c>
    </row>
    <row r="614" spans="1:14" x14ac:dyDescent="0.25">
      <c r="A614" s="1" t="s">
        <v>217</v>
      </c>
      <c r="B614" s="5" t="s">
        <v>132</v>
      </c>
      <c r="C614" s="2" t="s">
        <v>136</v>
      </c>
      <c r="D614" s="2" t="s">
        <v>137</v>
      </c>
      <c r="E614" s="2" t="s">
        <v>221</v>
      </c>
      <c r="F614" s="2">
        <v>0</v>
      </c>
      <c r="G614" s="2" t="s">
        <v>19</v>
      </c>
      <c r="H614" s="2">
        <v>1</v>
      </c>
      <c r="I614" s="2">
        <v>6</v>
      </c>
      <c r="J614" s="2">
        <v>10</v>
      </c>
      <c r="K614" s="2">
        <v>1</v>
      </c>
      <c r="L614" s="3">
        <v>1014108.9</v>
      </c>
      <c r="M614" s="2" t="s">
        <v>20</v>
      </c>
      <c r="N614" s="4" t="s">
        <v>21</v>
      </c>
    </row>
    <row r="615" spans="1:14" x14ac:dyDescent="0.25">
      <c r="A615" s="1" t="s">
        <v>217</v>
      </c>
      <c r="B615" s="5" t="s">
        <v>139</v>
      </c>
      <c r="C615" s="2" t="s">
        <v>140</v>
      </c>
      <c r="D615" s="2" t="s">
        <v>141</v>
      </c>
      <c r="E615" s="2" t="s">
        <v>222</v>
      </c>
      <c r="F615" s="2">
        <v>0</v>
      </c>
      <c r="G615" s="2" t="s">
        <v>19</v>
      </c>
      <c r="H615" s="2">
        <v>1</v>
      </c>
      <c r="I615" s="2">
        <v>6</v>
      </c>
      <c r="J615" s="2">
        <v>10</v>
      </c>
      <c r="K615" s="2">
        <v>1</v>
      </c>
      <c r="L615" s="3">
        <v>1021478.43</v>
      </c>
      <c r="M615" s="2" t="s">
        <v>20</v>
      </c>
      <c r="N615" s="4" t="s">
        <v>21</v>
      </c>
    </row>
    <row r="616" spans="1:14" x14ac:dyDescent="0.25">
      <c r="A616" s="1" t="s">
        <v>217</v>
      </c>
      <c r="B616" s="5" t="s">
        <v>177</v>
      </c>
      <c r="C616" s="2" t="s">
        <v>177</v>
      </c>
      <c r="D616" s="2" t="s">
        <v>178</v>
      </c>
      <c r="E616" s="2" t="s">
        <v>223</v>
      </c>
      <c r="F616" s="2">
        <v>0</v>
      </c>
      <c r="G616" s="2" t="s">
        <v>19</v>
      </c>
      <c r="H616" s="2">
        <v>1</v>
      </c>
      <c r="I616" s="2">
        <v>6</v>
      </c>
      <c r="J616" s="2">
        <v>10</v>
      </c>
      <c r="K616" s="2">
        <v>1</v>
      </c>
      <c r="L616" s="3">
        <v>173809.5</v>
      </c>
      <c r="M616" s="2" t="s">
        <v>20</v>
      </c>
      <c r="N616" s="4" t="s">
        <v>21</v>
      </c>
    </row>
    <row r="617" spans="1:14" x14ac:dyDescent="0.25">
      <c r="A617" s="1" t="s">
        <v>217</v>
      </c>
      <c r="B617" s="5" t="s">
        <v>143</v>
      </c>
      <c r="C617" s="2" t="s">
        <v>144</v>
      </c>
      <c r="D617" s="2" t="s">
        <v>145</v>
      </c>
      <c r="E617" s="2" t="s">
        <v>224</v>
      </c>
      <c r="F617" s="2">
        <v>0</v>
      </c>
      <c r="G617" s="2" t="s">
        <v>19</v>
      </c>
      <c r="H617" s="2">
        <v>1</v>
      </c>
      <c r="I617" s="2">
        <v>6</v>
      </c>
      <c r="J617" s="2">
        <v>10</v>
      </c>
      <c r="K617" s="2">
        <v>1</v>
      </c>
      <c r="L617" s="3">
        <v>156428.54999999999</v>
      </c>
      <c r="M617" s="2" t="s">
        <v>20</v>
      </c>
      <c r="N617" s="4" t="s">
        <v>21</v>
      </c>
    </row>
    <row r="618" spans="1:14" x14ac:dyDescent="0.25">
      <c r="A618" s="1" t="s">
        <v>217</v>
      </c>
      <c r="B618" s="5" t="s">
        <v>151</v>
      </c>
      <c r="C618" s="2" t="s">
        <v>152</v>
      </c>
      <c r="D618" s="2" t="s">
        <v>153</v>
      </c>
      <c r="E618" s="2" t="s">
        <v>225</v>
      </c>
      <c r="F618" s="2">
        <v>0</v>
      </c>
      <c r="G618" s="2" t="s">
        <v>19</v>
      </c>
      <c r="H618" s="2">
        <v>1</v>
      </c>
      <c r="I618" s="2">
        <v>6</v>
      </c>
      <c r="J618" s="2">
        <v>10</v>
      </c>
      <c r="K618" s="2">
        <v>1</v>
      </c>
      <c r="L618" s="3">
        <v>2650316.7799999998</v>
      </c>
      <c r="M618" s="2" t="s">
        <v>20</v>
      </c>
      <c r="N618" s="4" t="s">
        <v>21</v>
      </c>
    </row>
    <row r="619" spans="1:14" x14ac:dyDescent="0.25">
      <c r="A619" s="1" t="s">
        <v>217</v>
      </c>
      <c r="B619" s="5" t="s">
        <v>151</v>
      </c>
      <c r="C619" s="2" t="s">
        <v>226</v>
      </c>
      <c r="D619" s="2" t="s">
        <v>227</v>
      </c>
      <c r="E619" s="2" t="s">
        <v>228</v>
      </c>
      <c r="F619" s="2">
        <v>0</v>
      </c>
      <c r="G619" s="2" t="s">
        <v>19</v>
      </c>
      <c r="H619" s="2">
        <v>1</v>
      </c>
      <c r="I619" s="2">
        <v>6</v>
      </c>
      <c r="J619" s="2">
        <v>10</v>
      </c>
      <c r="K619" s="2">
        <v>1</v>
      </c>
      <c r="L619" s="3">
        <v>740845.61</v>
      </c>
      <c r="M619" s="2" t="s">
        <v>20</v>
      </c>
      <c r="N619" s="4" t="s">
        <v>21</v>
      </c>
    </row>
    <row r="620" spans="1:14" x14ac:dyDescent="0.25">
      <c r="A620" s="1" t="s">
        <v>217</v>
      </c>
      <c r="B620" s="5" t="s">
        <v>166</v>
      </c>
      <c r="C620" s="2" t="s">
        <v>166</v>
      </c>
      <c r="D620" s="2" t="s">
        <v>167</v>
      </c>
      <c r="E620" s="2" t="s">
        <v>229</v>
      </c>
      <c r="F620" s="2">
        <v>0</v>
      </c>
      <c r="G620" s="2" t="s">
        <v>19</v>
      </c>
      <c r="H620" s="2">
        <v>1</v>
      </c>
      <c r="I620" s="2">
        <v>6</v>
      </c>
      <c r="J620" s="2">
        <v>10</v>
      </c>
      <c r="K620" s="2">
        <v>1</v>
      </c>
      <c r="L620" s="3">
        <v>2815713.9</v>
      </c>
      <c r="M620" s="2" t="s">
        <v>20</v>
      </c>
      <c r="N620" s="4" t="s">
        <v>21</v>
      </c>
    </row>
    <row r="621" spans="1:14" x14ac:dyDescent="0.25">
      <c r="A621" s="1" t="s">
        <v>217</v>
      </c>
      <c r="B621" s="5" t="s">
        <v>42</v>
      </c>
      <c r="C621" s="2" t="s">
        <v>46</v>
      </c>
      <c r="D621" s="2" t="s">
        <v>47</v>
      </c>
      <c r="E621" s="2" t="s">
        <v>218</v>
      </c>
      <c r="F621" s="2">
        <v>0</v>
      </c>
      <c r="G621" s="2" t="s">
        <v>19</v>
      </c>
      <c r="H621" s="2">
        <v>7</v>
      </c>
      <c r="I621" s="2">
        <v>6</v>
      </c>
      <c r="J621" s="2">
        <v>10</v>
      </c>
      <c r="K621" s="2">
        <v>1</v>
      </c>
      <c r="L621" s="3">
        <f>888750-18706.5</f>
        <v>870043.5</v>
      </c>
      <c r="M621" s="2" t="s">
        <v>20</v>
      </c>
      <c r="N621" s="4" t="s">
        <v>21</v>
      </c>
    </row>
    <row r="622" spans="1:14" x14ac:dyDescent="0.25">
      <c r="A622" s="1" t="s">
        <v>217</v>
      </c>
      <c r="B622" s="5" t="s">
        <v>230</v>
      </c>
      <c r="C622" s="2" t="s">
        <v>231</v>
      </c>
      <c r="D622" s="2" t="s">
        <v>232</v>
      </c>
      <c r="E622" s="2" t="s">
        <v>233</v>
      </c>
      <c r="F622" s="2">
        <v>0</v>
      </c>
      <c r="G622" s="2" t="s">
        <v>19</v>
      </c>
      <c r="H622" s="2">
        <v>7</v>
      </c>
      <c r="I622" s="2">
        <v>6</v>
      </c>
      <c r="J622" s="2">
        <v>10</v>
      </c>
      <c r="K622" s="2">
        <v>1</v>
      </c>
      <c r="L622" s="3">
        <v>3480174</v>
      </c>
      <c r="M622" s="2" t="s">
        <v>20</v>
      </c>
      <c r="N622" s="4" t="s">
        <v>21</v>
      </c>
    </row>
    <row r="623" spans="1:14" x14ac:dyDescent="0.25">
      <c r="A623" s="1" t="s">
        <v>217</v>
      </c>
      <c r="B623" s="5" t="s">
        <v>132</v>
      </c>
      <c r="C623" s="2" t="s">
        <v>136</v>
      </c>
      <c r="D623" s="2" t="s">
        <v>137</v>
      </c>
      <c r="E623" s="2" t="s">
        <v>221</v>
      </c>
      <c r="F623" s="2">
        <v>0</v>
      </c>
      <c r="G623" s="2" t="s">
        <v>19</v>
      </c>
      <c r="H623" s="2">
        <v>7</v>
      </c>
      <c r="I623" s="2">
        <v>6</v>
      </c>
      <c r="J623" s="2">
        <v>10</v>
      </c>
      <c r="K623" s="2">
        <v>1</v>
      </c>
      <c r="L623" s="3">
        <f>3681400-77486.48</f>
        <v>3603913.52</v>
      </c>
      <c r="M623" s="2" t="s">
        <v>20</v>
      </c>
      <c r="N623" s="4" t="s">
        <v>21</v>
      </c>
    </row>
    <row r="624" spans="1:14" x14ac:dyDescent="0.25">
      <c r="A624" s="1" t="s">
        <v>217</v>
      </c>
      <c r="B624" s="5" t="s">
        <v>143</v>
      </c>
      <c r="C624" s="2" t="s">
        <v>144</v>
      </c>
      <c r="D624" s="2" t="s">
        <v>145</v>
      </c>
      <c r="E624" s="2" t="s">
        <v>224</v>
      </c>
      <c r="F624" s="2">
        <v>0</v>
      </c>
      <c r="G624" s="2" t="s">
        <v>19</v>
      </c>
      <c r="H624" s="2">
        <v>7</v>
      </c>
      <c r="I624" s="2">
        <v>6</v>
      </c>
      <c r="J624" s="2">
        <v>10</v>
      </c>
      <c r="K624" s="2">
        <v>1</v>
      </c>
      <c r="L624" s="3">
        <f>248850-5237.82</f>
        <v>243612.18</v>
      </c>
      <c r="M624" s="2" t="s">
        <v>20</v>
      </c>
      <c r="N624" s="4" t="s">
        <v>21</v>
      </c>
    </row>
    <row r="625" spans="1:14" x14ac:dyDescent="0.25">
      <c r="A625" s="1" t="s">
        <v>217</v>
      </c>
      <c r="B625" s="5" t="s">
        <v>151</v>
      </c>
      <c r="C625" s="2" t="s">
        <v>152</v>
      </c>
      <c r="D625" s="2" t="s">
        <v>153</v>
      </c>
      <c r="E625" s="2" t="s">
        <v>225</v>
      </c>
      <c r="F625" s="2">
        <v>0</v>
      </c>
      <c r="G625" s="2" t="s">
        <v>19</v>
      </c>
      <c r="H625" s="2">
        <v>7</v>
      </c>
      <c r="I625" s="2">
        <v>6</v>
      </c>
      <c r="J625" s="2">
        <v>10</v>
      </c>
      <c r="K625" s="2">
        <v>1</v>
      </c>
      <c r="L625" s="3">
        <f>3009307.5-75571.77</f>
        <v>2933735.73</v>
      </c>
      <c r="M625" s="2" t="s">
        <v>20</v>
      </c>
      <c r="N625" s="4" t="s">
        <v>21</v>
      </c>
    </row>
    <row r="626" spans="1:14" x14ac:dyDescent="0.25">
      <c r="A626" s="1" t="s">
        <v>217</v>
      </c>
      <c r="B626" s="5" t="s">
        <v>151</v>
      </c>
      <c r="C626" s="2" t="s">
        <v>226</v>
      </c>
      <c r="D626" s="2" t="s">
        <v>227</v>
      </c>
      <c r="E626" s="2" t="s">
        <v>228</v>
      </c>
      <c r="F626" s="2">
        <v>0</v>
      </c>
      <c r="G626" s="2" t="s">
        <v>19</v>
      </c>
      <c r="H626" s="2">
        <v>7</v>
      </c>
      <c r="I626" s="2">
        <v>6</v>
      </c>
      <c r="J626" s="2">
        <v>10</v>
      </c>
      <c r="K626" s="2">
        <v>1</v>
      </c>
      <c r="L626" s="3">
        <v>581124</v>
      </c>
      <c r="M626" s="2" t="s">
        <v>20</v>
      </c>
      <c r="N626" s="4" t="s">
        <v>21</v>
      </c>
    </row>
    <row r="627" spans="1:14" x14ac:dyDescent="0.25">
      <c r="A627" s="1" t="s">
        <v>217</v>
      </c>
      <c r="B627" s="5" t="s">
        <v>166</v>
      </c>
      <c r="C627" s="2" t="s">
        <v>166</v>
      </c>
      <c r="D627" s="2" t="s">
        <v>167</v>
      </c>
      <c r="E627" s="2" t="s">
        <v>229</v>
      </c>
      <c r="F627" s="2">
        <v>0</v>
      </c>
      <c r="G627" s="2" t="s">
        <v>19</v>
      </c>
      <c r="H627" s="2">
        <v>7</v>
      </c>
      <c r="I627" s="2">
        <v>6</v>
      </c>
      <c r="J627" s="2">
        <v>10</v>
      </c>
      <c r="K627" s="2">
        <v>1</v>
      </c>
      <c r="L627" s="3">
        <f>3199500-67343.4</f>
        <v>3132156.6</v>
      </c>
      <c r="M627" s="2" t="s">
        <v>20</v>
      </c>
      <c r="N627" s="4" t="s">
        <v>21</v>
      </c>
    </row>
    <row r="628" spans="1:14" x14ac:dyDescent="0.25">
      <c r="A628" s="1" t="s">
        <v>234</v>
      </c>
      <c r="B628" s="5" t="s">
        <v>60</v>
      </c>
      <c r="C628" s="2" t="s">
        <v>60</v>
      </c>
      <c r="D628" s="2" t="s">
        <v>61</v>
      </c>
      <c r="E628" s="2" t="s">
        <v>235</v>
      </c>
      <c r="F628" s="2">
        <v>0</v>
      </c>
      <c r="G628" s="2" t="s">
        <v>19</v>
      </c>
      <c r="H628" s="2">
        <v>1</v>
      </c>
      <c r="I628" s="2">
        <v>6</v>
      </c>
      <c r="J628" s="2">
        <v>10</v>
      </c>
      <c r="K628" s="2">
        <v>1</v>
      </c>
      <c r="L628" s="3">
        <v>333714.24</v>
      </c>
      <c r="M628" s="2" t="s">
        <v>0</v>
      </c>
      <c r="N628" s="4" t="s">
        <v>21</v>
      </c>
    </row>
    <row r="629" spans="1:14" x14ac:dyDescent="0.25">
      <c r="A629" s="1" t="s">
        <v>234</v>
      </c>
      <c r="B629" s="5" t="s">
        <v>63</v>
      </c>
      <c r="C629" s="2" t="s">
        <v>64</v>
      </c>
      <c r="D629" s="2" t="s">
        <v>65</v>
      </c>
      <c r="E629" s="2" t="s">
        <v>236</v>
      </c>
      <c r="F629" s="2">
        <v>0</v>
      </c>
      <c r="G629" s="2" t="s">
        <v>19</v>
      </c>
      <c r="H629" s="2">
        <v>1</v>
      </c>
      <c r="I629" s="2">
        <v>6</v>
      </c>
      <c r="J629" s="2">
        <v>10</v>
      </c>
      <c r="K629" s="2">
        <v>1</v>
      </c>
      <c r="L629" s="3">
        <v>31285.71</v>
      </c>
      <c r="M629" s="2" t="s">
        <v>0</v>
      </c>
      <c r="N629" s="4" t="s">
        <v>21</v>
      </c>
    </row>
    <row r="630" spans="1:14" x14ac:dyDescent="0.25">
      <c r="A630" s="1" t="s">
        <v>234</v>
      </c>
      <c r="B630" s="5" t="s">
        <v>63</v>
      </c>
      <c r="C630" s="2" t="s">
        <v>64</v>
      </c>
      <c r="D630" s="2" t="s">
        <v>65</v>
      </c>
      <c r="E630" s="2" t="s">
        <v>237</v>
      </c>
      <c r="F630" s="2">
        <v>0</v>
      </c>
      <c r="G630" s="2" t="s">
        <v>19</v>
      </c>
      <c r="H630" s="2">
        <v>1</v>
      </c>
      <c r="I630" s="2">
        <v>6</v>
      </c>
      <c r="J630" s="2">
        <v>10</v>
      </c>
      <c r="K630" s="2">
        <v>1</v>
      </c>
      <c r="L630" s="3">
        <v>114714.27</v>
      </c>
      <c r="M630" s="2" t="s">
        <v>0</v>
      </c>
      <c r="N630" s="4" t="s">
        <v>21</v>
      </c>
    </row>
    <row r="631" spans="1:14" x14ac:dyDescent="0.25">
      <c r="A631" s="1" t="s">
        <v>234</v>
      </c>
      <c r="B631" s="5" t="s">
        <v>72</v>
      </c>
      <c r="C631" s="2" t="s">
        <v>73</v>
      </c>
      <c r="D631" s="2" t="s">
        <v>74</v>
      </c>
      <c r="E631" s="2" t="s">
        <v>238</v>
      </c>
      <c r="F631" s="2">
        <v>0</v>
      </c>
      <c r="G631" s="2" t="s">
        <v>19</v>
      </c>
      <c r="H631" s="2">
        <v>1</v>
      </c>
      <c r="I631" s="2">
        <v>6</v>
      </c>
      <c r="J631" s="2">
        <v>10</v>
      </c>
      <c r="K631" s="2">
        <v>1</v>
      </c>
      <c r="L631" s="3">
        <v>3128571</v>
      </c>
      <c r="M631" s="2" t="s">
        <v>239</v>
      </c>
      <c r="N631" s="4" t="s">
        <v>21</v>
      </c>
    </row>
    <row r="632" spans="1:14" x14ac:dyDescent="0.25">
      <c r="A632" s="1" t="s">
        <v>234</v>
      </c>
      <c r="B632" s="5" t="s">
        <v>76</v>
      </c>
      <c r="C632" s="2" t="s">
        <v>80</v>
      </c>
      <c r="D632" s="2" t="s">
        <v>81</v>
      </c>
      <c r="E632" s="2" t="s">
        <v>240</v>
      </c>
      <c r="F632" s="2">
        <v>0</v>
      </c>
      <c r="G632" s="2" t="s">
        <v>19</v>
      </c>
      <c r="H632" s="2">
        <v>1</v>
      </c>
      <c r="I632" s="2">
        <v>6</v>
      </c>
      <c r="J632" s="2">
        <v>10</v>
      </c>
      <c r="K632" s="2">
        <v>1</v>
      </c>
      <c r="L632" s="3">
        <v>173809.5</v>
      </c>
      <c r="M632" s="2" t="s">
        <v>0</v>
      </c>
      <c r="N632" s="4" t="s">
        <v>21</v>
      </c>
    </row>
    <row r="633" spans="1:14" x14ac:dyDescent="0.25">
      <c r="A633" s="1" t="s">
        <v>234</v>
      </c>
      <c r="B633" s="5" t="s">
        <v>76</v>
      </c>
      <c r="C633" s="2" t="s">
        <v>80</v>
      </c>
      <c r="D633" s="2" t="s">
        <v>81</v>
      </c>
      <c r="E633" s="2" t="s">
        <v>241</v>
      </c>
      <c r="F633" s="2">
        <v>0</v>
      </c>
      <c r="G633" s="2" t="s">
        <v>19</v>
      </c>
      <c r="H633" s="2">
        <v>1</v>
      </c>
      <c r="I633" s="2">
        <v>6</v>
      </c>
      <c r="J633" s="2">
        <v>10</v>
      </c>
      <c r="K633" s="2">
        <v>1</v>
      </c>
      <c r="L633" s="3">
        <v>104285.7</v>
      </c>
      <c r="M633" s="2" t="s">
        <v>0</v>
      </c>
      <c r="N633" s="4" t="s">
        <v>21</v>
      </c>
    </row>
    <row r="634" spans="1:14" x14ac:dyDescent="0.25">
      <c r="A634" s="1" t="s">
        <v>234</v>
      </c>
      <c r="B634" s="5" t="s">
        <v>76</v>
      </c>
      <c r="C634" s="2" t="s">
        <v>80</v>
      </c>
      <c r="D634" s="2" t="s">
        <v>81</v>
      </c>
      <c r="E634" s="2" t="s">
        <v>242</v>
      </c>
      <c r="F634" s="2">
        <v>0</v>
      </c>
      <c r="G634" s="2" t="s">
        <v>19</v>
      </c>
      <c r="H634" s="2">
        <v>1</v>
      </c>
      <c r="I634" s="2">
        <v>6</v>
      </c>
      <c r="J634" s="2">
        <v>10</v>
      </c>
      <c r="K634" s="2">
        <v>1</v>
      </c>
      <c r="L634" s="3">
        <v>17380.95</v>
      </c>
      <c r="M634" s="2" t="s">
        <v>0</v>
      </c>
      <c r="N634" s="4" t="s">
        <v>21</v>
      </c>
    </row>
    <row r="635" spans="1:14" x14ac:dyDescent="0.25">
      <c r="A635" s="1" t="s">
        <v>234</v>
      </c>
      <c r="B635" s="5" t="s">
        <v>76</v>
      </c>
      <c r="C635" s="2" t="s">
        <v>80</v>
      </c>
      <c r="D635" s="2" t="s">
        <v>81</v>
      </c>
      <c r="E635" s="2" t="s">
        <v>243</v>
      </c>
      <c r="F635" s="2">
        <v>0</v>
      </c>
      <c r="G635" s="2" t="s">
        <v>19</v>
      </c>
      <c r="H635" s="2">
        <v>1</v>
      </c>
      <c r="I635" s="2">
        <v>6</v>
      </c>
      <c r="J635" s="2">
        <v>10</v>
      </c>
      <c r="K635" s="2">
        <v>1</v>
      </c>
      <c r="L635" s="3">
        <v>26071.42</v>
      </c>
      <c r="M635" s="2" t="s">
        <v>0</v>
      </c>
      <c r="N635" s="4" t="s">
        <v>21</v>
      </c>
    </row>
    <row r="636" spans="1:14" x14ac:dyDescent="0.25">
      <c r="A636" s="1" t="s">
        <v>234</v>
      </c>
      <c r="B636" s="5" t="s">
        <v>76</v>
      </c>
      <c r="C636" s="2" t="s">
        <v>80</v>
      </c>
      <c r="D636" s="2" t="s">
        <v>81</v>
      </c>
      <c r="E636" s="2" t="s">
        <v>244</v>
      </c>
      <c r="F636" s="2">
        <v>0</v>
      </c>
      <c r="G636" s="2" t="s">
        <v>19</v>
      </c>
      <c r="H636" s="2">
        <v>1</v>
      </c>
      <c r="I636" s="2">
        <v>6</v>
      </c>
      <c r="J636" s="2">
        <v>10</v>
      </c>
      <c r="K636" s="2">
        <v>1</v>
      </c>
      <c r="L636" s="3">
        <v>69523.8</v>
      </c>
      <c r="M636" s="2" t="s">
        <v>0</v>
      </c>
      <c r="N636" s="4" t="s">
        <v>21</v>
      </c>
    </row>
    <row r="637" spans="1:14" x14ac:dyDescent="0.25">
      <c r="A637" s="1" t="s">
        <v>234</v>
      </c>
      <c r="B637" s="5" t="s">
        <v>76</v>
      </c>
      <c r="C637" s="2" t="s">
        <v>80</v>
      </c>
      <c r="D637" s="2" t="s">
        <v>81</v>
      </c>
      <c r="E637" s="2" t="s">
        <v>245</v>
      </c>
      <c r="F637" s="2">
        <v>0</v>
      </c>
      <c r="G637" s="2" t="s">
        <v>19</v>
      </c>
      <c r="H637" s="2">
        <v>1</v>
      </c>
      <c r="I637" s="2">
        <v>6</v>
      </c>
      <c r="J637" s="2">
        <v>10</v>
      </c>
      <c r="K637" s="2">
        <v>1</v>
      </c>
      <c r="L637" s="3">
        <v>69523.8</v>
      </c>
      <c r="M637" s="2" t="s">
        <v>0</v>
      </c>
      <c r="N637" s="4" t="s">
        <v>21</v>
      </c>
    </row>
    <row r="638" spans="1:14" x14ac:dyDescent="0.25">
      <c r="A638" s="1" t="s">
        <v>234</v>
      </c>
      <c r="B638" s="5" t="s">
        <v>86</v>
      </c>
      <c r="C638" s="2" t="s">
        <v>246</v>
      </c>
      <c r="D638" s="2" t="s">
        <v>247</v>
      </c>
      <c r="E638" s="2" t="s">
        <v>248</v>
      </c>
      <c r="F638" s="2">
        <v>0</v>
      </c>
      <c r="G638" s="2" t="s">
        <v>19</v>
      </c>
      <c r="H638" s="2">
        <v>1</v>
      </c>
      <c r="I638" s="2">
        <v>6</v>
      </c>
      <c r="J638" s="2">
        <v>10</v>
      </c>
      <c r="K638" s="2">
        <v>1</v>
      </c>
      <c r="L638" s="3">
        <v>20857.14</v>
      </c>
      <c r="M638" s="2" t="s">
        <v>0</v>
      </c>
      <c r="N638" s="4" t="s">
        <v>21</v>
      </c>
    </row>
    <row r="639" spans="1:14" x14ac:dyDescent="0.25">
      <c r="A639" s="1" t="s">
        <v>234</v>
      </c>
      <c r="B639" s="5" t="s">
        <v>86</v>
      </c>
      <c r="C639" s="2" t="s">
        <v>246</v>
      </c>
      <c r="D639" s="2" t="s">
        <v>247</v>
      </c>
      <c r="E639" s="2" t="s">
        <v>249</v>
      </c>
      <c r="F639" s="2">
        <v>0</v>
      </c>
      <c r="G639" s="2" t="s">
        <v>19</v>
      </c>
      <c r="H639" s="2">
        <v>1</v>
      </c>
      <c r="I639" s="2">
        <v>6</v>
      </c>
      <c r="J639" s="2">
        <v>10</v>
      </c>
      <c r="K639" s="2">
        <v>1</v>
      </c>
      <c r="L639" s="3">
        <v>26071.424999999999</v>
      </c>
      <c r="M639" s="2" t="s">
        <v>0</v>
      </c>
      <c r="N639" s="4" t="s">
        <v>21</v>
      </c>
    </row>
    <row r="640" spans="1:14" x14ac:dyDescent="0.25">
      <c r="A640" s="1" t="s">
        <v>234</v>
      </c>
      <c r="B640" s="5" t="s">
        <v>86</v>
      </c>
      <c r="C640" s="2" t="s">
        <v>246</v>
      </c>
      <c r="D640" s="2" t="s">
        <v>247</v>
      </c>
      <c r="E640" s="2" t="s">
        <v>250</v>
      </c>
      <c r="F640" s="2">
        <v>0</v>
      </c>
      <c r="G640" s="2" t="s">
        <v>19</v>
      </c>
      <c r="H640" s="2">
        <v>1</v>
      </c>
      <c r="I640" s="2">
        <v>6</v>
      </c>
      <c r="J640" s="2">
        <v>10</v>
      </c>
      <c r="K640" s="2">
        <v>1</v>
      </c>
      <c r="L640" s="3">
        <v>26071.424999999999</v>
      </c>
      <c r="M640" s="2" t="s">
        <v>0</v>
      </c>
      <c r="N640" s="4" t="s">
        <v>21</v>
      </c>
    </row>
    <row r="641" spans="1:14" x14ac:dyDescent="0.25">
      <c r="A641" s="1" t="s">
        <v>234</v>
      </c>
      <c r="B641" s="5" t="s">
        <v>103</v>
      </c>
      <c r="C641" s="2" t="s">
        <v>104</v>
      </c>
      <c r="D641" s="2" t="s">
        <v>105</v>
      </c>
      <c r="E641" s="2" t="s">
        <v>251</v>
      </c>
      <c r="F641" s="2">
        <v>0</v>
      </c>
      <c r="G641" s="2" t="s">
        <v>19</v>
      </c>
      <c r="H641" s="2">
        <v>1</v>
      </c>
      <c r="I641" s="2">
        <v>6</v>
      </c>
      <c r="J641" s="2">
        <v>10</v>
      </c>
      <c r="K641" s="2">
        <v>1</v>
      </c>
      <c r="L641" s="3">
        <v>34761.9</v>
      </c>
      <c r="M641" s="2" t="s">
        <v>0</v>
      </c>
      <c r="N641" s="4" t="s">
        <v>21</v>
      </c>
    </row>
    <row r="642" spans="1:14" x14ac:dyDescent="0.25">
      <c r="A642" s="1" t="s">
        <v>234</v>
      </c>
      <c r="B642" s="5" t="s">
        <v>113</v>
      </c>
      <c r="C642" s="2" t="s">
        <v>113</v>
      </c>
      <c r="D642" s="2" t="s">
        <v>114</v>
      </c>
      <c r="E642" s="2" t="s">
        <v>252</v>
      </c>
      <c r="F642" s="2">
        <v>0</v>
      </c>
      <c r="G642" s="2" t="s">
        <v>19</v>
      </c>
      <c r="H642" s="2">
        <v>1</v>
      </c>
      <c r="I642" s="2">
        <v>6</v>
      </c>
      <c r="J642" s="2">
        <v>10</v>
      </c>
      <c r="K642" s="2">
        <v>1</v>
      </c>
      <c r="L642" s="3">
        <v>330238.05</v>
      </c>
      <c r="M642" s="2" t="s">
        <v>0</v>
      </c>
      <c r="N642" s="4" t="s">
        <v>21</v>
      </c>
    </row>
    <row r="643" spans="1:14" x14ac:dyDescent="0.25">
      <c r="A643" s="1" t="s">
        <v>234</v>
      </c>
      <c r="B643" s="5" t="s">
        <v>253</v>
      </c>
      <c r="C643" s="2" t="s">
        <v>254</v>
      </c>
      <c r="D643" s="2" t="s">
        <v>255</v>
      </c>
      <c r="E643" s="2" t="s">
        <v>256</v>
      </c>
      <c r="F643" s="2">
        <v>0</v>
      </c>
      <c r="G643" s="2" t="s">
        <v>19</v>
      </c>
      <c r="H643" s="2">
        <v>1</v>
      </c>
      <c r="I643" s="2">
        <v>6</v>
      </c>
      <c r="J643" s="2">
        <v>10</v>
      </c>
      <c r="K643" s="2">
        <v>1</v>
      </c>
      <c r="L643" s="3">
        <v>792571.32000000007</v>
      </c>
      <c r="M643" s="2" t="s">
        <v>0</v>
      </c>
      <c r="N643" s="4" t="s">
        <v>21</v>
      </c>
    </row>
    <row r="644" spans="1:14" x14ac:dyDescent="0.25">
      <c r="A644" s="1" t="s">
        <v>234</v>
      </c>
      <c r="B644" s="5" t="s">
        <v>122</v>
      </c>
      <c r="C644" s="2" t="s">
        <v>257</v>
      </c>
      <c r="D644" s="2" t="s">
        <v>258</v>
      </c>
      <c r="E644" s="2" t="s">
        <v>259</v>
      </c>
      <c r="F644" s="2">
        <v>0</v>
      </c>
      <c r="G644" s="2" t="s">
        <v>19</v>
      </c>
      <c r="H644" s="2">
        <v>1</v>
      </c>
      <c r="I644" s="2">
        <v>6</v>
      </c>
      <c r="J644" s="2">
        <v>10</v>
      </c>
      <c r="K644" s="2">
        <v>1</v>
      </c>
      <c r="L644" s="3">
        <v>399761.85000000003</v>
      </c>
      <c r="M644" s="2" t="s">
        <v>0</v>
      </c>
      <c r="N644" s="4" t="s">
        <v>21</v>
      </c>
    </row>
    <row r="645" spans="1:14" x14ac:dyDescent="0.25">
      <c r="A645" s="1" t="s">
        <v>234</v>
      </c>
      <c r="B645" s="5" t="s">
        <v>122</v>
      </c>
      <c r="C645" s="2" t="s">
        <v>257</v>
      </c>
      <c r="D645" s="2" t="s">
        <v>258</v>
      </c>
      <c r="E645" s="2" t="s">
        <v>260</v>
      </c>
      <c r="F645" s="2">
        <v>0</v>
      </c>
      <c r="G645" s="2" t="s">
        <v>19</v>
      </c>
      <c r="H645" s="2">
        <v>1</v>
      </c>
      <c r="I645" s="2">
        <v>6</v>
      </c>
      <c r="J645" s="2">
        <v>10</v>
      </c>
      <c r="K645" s="2">
        <v>1</v>
      </c>
      <c r="L645" s="3">
        <v>399761.85000000003</v>
      </c>
      <c r="M645" s="2" t="s">
        <v>0</v>
      </c>
      <c r="N645" s="4" t="s">
        <v>21</v>
      </c>
    </row>
    <row r="646" spans="1:14" x14ac:dyDescent="0.25">
      <c r="A646" s="1" t="s">
        <v>234</v>
      </c>
      <c r="B646" s="5" t="s">
        <v>132</v>
      </c>
      <c r="C646" s="2" t="s">
        <v>136</v>
      </c>
      <c r="D646" s="2" t="s">
        <v>137</v>
      </c>
      <c r="E646" s="2" t="s">
        <v>261</v>
      </c>
      <c r="F646" s="2">
        <v>0</v>
      </c>
      <c r="G646" s="2" t="s">
        <v>19</v>
      </c>
      <c r="H646" s="2">
        <v>1</v>
      </c>
      <c r="I646" s="2">
        <v>6</v>
      </c>
      <c r="J646" s="2">
        <v>10</v>
      </c>
      <c r="K646" s="2">
        <v>1</v>
      </c>
      <c r="L646" s="3">
        <v>3258928.125</v>
      </c>
      <c r="M646" s="2" t="s">
        <v>20</v>
      </c>
      <c r="N646" s="4" t="s">
        <v>21</v>
      </c>
    </row>
    <row r="647" spans="1:14" x14ac:dyDescent="0.25">
      <c r="A647" s="1" t="s">
        <v>234</v>
      </c>
      <c r="B647" s="5" t="s">
        <v>132</v>
      </c>
      <c r="C647" s="2" t="s">
        <v>136</v>
      </c>
      <c r="D647" s="2" t="s">
        <v>137</v>
      </c>
      <c r="E647" s="2" t="s">
        <v>262</v>
      </c>
      <c r="F647" s="2">
        <v>0</v>
      </c>
      <c r="G647" s="2" t="s">
        <v>19</v>
      </c>
      <c r="H647" s="2">
        <v>1</v>
      </c>
      <c r="I647" s="2">
        <v>6</v>
      </c>
      <c r="J647" s="2">
        <v>10</v>
      </c>
      <c r="K647" s="2">
        <v>1</v>
      </c>
      <c r="L647" s="3">
        <v>1738095</v>
      </c>
      <c r="M647" s="2" t="s">
        <v>20</v>
      </c>
      <c r="N647" s="4" t="s">
        <v>21</v>
      </c>
    </row>
    <row r="648" spans="1:14" x14ac:dyDescent="0.25">
      <c r="A648" s="1" t="s">
        <v>234</v>
      </c>
      <c r="B648" s="5" t="s">
        <v>207</v>
      </c>
      <c r="C648" s="2" t="s">
        <v>207</v>
      </c>
      <c r="D648" s="2" t="s">
        <v>208</v>
      </c>
      <c r="E648" s="2" t="s">
        <v>263</v>
      </c>
      <c r="F648" s="2">
        <v>0</v>
      </c>
      <c r="G648" s="2" t="s">
        <v>19</v>
      </c>
      <c r="H648" s="2">
        <v>1</v>
      </c>
      <c r="I648" s="2">
        <v>6</v>
      </c>
      <c r="J648" s="2">
        <v>10</v>
      </c>
      <c r="K648" s="2">
        <v>1</v>
      </c>
      <c r="L648" s="3">
        <v>1216666.5</v>
      </c>
      <c r="M648" s="2" t="s">
        <v>20</v>
      </c>
      <c r="N648" s="4" t="s">
        <v>21</v>
      </c>
    </row>
    <row r="649" spans="1:14" x14ac:dyDescent="0.25">
      <c r="A649" s="1" t="s">
        <v>234</v>
      </c>
      <c r="B649" s="5" t="s">
        <v>139</v>
      </c>
      <c r="C649" s="2" t="s">
        <v>140</v>
      </c>
      <c r="D649" s="2" t="s">
        <v>141</v>
      </c>
      <c r="E649" s="2" t="s">
        <v>210</v>
      </c>
      <c r="F649" s="2">
        <v>0</v>
      </c>
      <c r="G649" s="2" t="s">
        <v>19</v>
      </c>
      <c r="H649" s="2">
        <v>1</v>
      </c>
      <c r="I649" s="2">
        <v>6</v>
      </c>
      <c r="J649" s="2">
        <v>10</v>
      </c>
      <c r="K649" s="2">
        <v>1</v>
      </c>
      <c r="L649" s="3">
        <v>869047.5</v>
      </c>
      <c r="M649" s="2" t="s">
        <v>20</v>
      </c>
      <c r="N649" s="4" t="s">
        <v>21</v>
      </c>
    </row>
    <row r="650" spans="1:14" x14ac:dyDescent="0.25">
      <c r="A650" s="1" t="s">
        <v>234</v>
      </c>
      <c r="B650" s="5" t="s">
        <v>177</v>
      </c>
      <c r="C650" s="2" t="s">
        <v>177</v>
      </c>
      <c r="D650" s="2" t="s">
        <v>178</v>
      </c>
      <c r="E650" s="2" t="s">
        <v>264</v>
      </c>
      <c r="F650" s="2">
        <v>0</v>
      </c>
      <c r="G650" s="2" t="s">
        <v>19</v>
      </c>
      <c r="H650" s="2">
        <v>1</v>
      </c>
      <c r="I650" s="2">
        <v>6</v>
      </c>
      <c r="J650" s="2">
        <v>10</v>
      </c>
      <c r="K650" s="2">
        <v>1</v>
      </c>
      <c r="L650" s="3">
        <v>208571.4</v>
      </c>
      <c r="M650" s="2" t="s">
        <v>20</v>
      </c>
      <c r="N650" s="4" t="s">
        <v>21</v>
      </c>
    </row>
    <row r="651" spans="1:14" x14ac:dyDescent="0.25">
      <c r="A651" s="1" t="s">
        <v>234</v>
      </c>
      <c r="B651" s="5" t="s">
        <v>143</v>
      </c>
      <c r="C651" s="2" t="s">
        <v>144</v>
      </c>
      <c r="D651" s="2" t="s">
        <v>145</v>
      </c>
      <c r="E651" s="2" t="s">
        <v>224</v>
      </c>
      <c r="F651" s="2">
        <v>0</v>
      </c>
      <c r="G651" s="2" t="s">
        <v>19</v>
      </c>
      <c r="H651" s="2">
        <v>1</v>
      </c>
      <c r="I651" s="2">
        <v>6</v>
      </c>
      <c r="J651" s="2">
        <v>10</v>
      </c>
      <c r="K651" s="2">
        <v>1</v>
      </c>
      <c r="L651" s="3">
        <v>417142.8</v>
      </c>
      <c r="M651" s="2" t="s">
        <v>20</v>
      </c>
      <c r="N651" s="4" t="s">
        <v>21</v>
      </c>
    </row>
    <row r="652" spans="1:14" x14ac:dyDescent="0.25">
      <c r="A652" s="1" t="s">
        <v>234</v>
      </c>
      <c r="B652" s="5" t="s">
        <v>151</v>
      </c>
      <c r="C652" s="2" t="s">
        <v>152</v>
      </c>
      <c r="D652" s="2" t="s">
        <v>153</v>
      </c>
      <c r="E652" s="2" t="s">
        <v>265</v>
      </c>
      <c r="F652" s="2">
        <v>0</v>
      </c>
      <c r="G652" s="2" t="s">
        <v>19</v>
      </c>
      <c r="H652" s="2">
        <v>1</v>
      </c>
      <c r="I652" s="2">
        <v>6</v>
      </c>
      <c r="J652" s="2">
        <v>10</v>
      </c>
      <c r="K652" s="2">
        <v>1</v>
      </c>
      <c r="L652" s="3">
        <v>2954761.5</v>
      </c>
      <c r="M652" s="2" t="s">
        <v>20</v>
      </c>
      <c r="N652" s="4" t="s">
        <v>21</v>
      </c>
    </row>
    <row r="653" spans="1:14" x14ac:dyDescent="0.25">
      <c r="A653" s="1" t="s">
        <v>234</v>
      </c>
      <c r="B653" s="5" t="s">
        <v>151</v>
      </c>
      <c r="C653" s="2" t="s">
        <v>159</v>
      </c>
      <c r="D653" s="2" t="s">
        <v>160</v>
      </c>
      <c r="E653" s="2" t="s">
        <v>266</v>
      </c>
      <c r="F653" s="2">
        <v>0</v>
      </c>
      <c r="G653" s="2" t="s">
        <v>19</v>
      </c>
      <c r="H653" s="2">
        <v>1</v>
      </c>
      <c r="I653" s="2">
        <v>6</v>
      </c>
      <c r="J653" s="2">
        <v>10</v>
      </c>
      <c r="K653" s="2">
        <v>1</v>
      </c>
      <c r="L653" s="3">
        <v>521428.5</v>
      </c>
      <c r="M653" s="2" t="s">
        <v>20</v>
      </c>
      <c r="N653" s="4" t="s">
        <v>21</v>
      </c>
    </row>
    <row r="654" spans="1:14" x14ac:dyDescent="0.25">
      <c r="A654" s="1" t="s">
        <v>234</v>
      </c>
      <c r="B654" s="5" t="s">
        <v>151</v>
      </c>
      <c r="C654" s="2" t="s">
        <v>159</v>
      </c>
      <c r="D654" s="2" t="s">
        <v>160</v>
      </c>
      <c r="E654" s="2" t="s">
        <v>267</v>
      </c>
      <c r="F654" s="2">
        <v>0</v>
      </c>
      <c r="G654" s="2" t="s">
        <v>19</v>
      </c>
      <c r="H654" s="2">
        <v>1</v>
      </c>
      <c r="I654" s="2">
        <v>6</v>
      </c>
      <c r="J654" s="2">
        <v>10</v>
      </c>
      <c r="K654" s="2">
        <v>1</v>
      </c>
      <c r="L654" s="3">
        <v>625714.19999999995</v>
      </c>
      <c r="M654" s="2" t="s">
        <v>20</v>
      </c>
      <c r="N654" s="4" t="s">
        <v>21</v>
      </c>
    </row>
    <row r="655" spans="1:14" x14ac:dyDescent="0.25">
      <c r="A655" s="1" t="s">
        <v>234</v>
      </c>
      <c r="B655" s="5" t="s">
        <v>181</v>
      </c>
      <c r="C655" s="2" t="s">
        <v>182</v>
      </c>
      <c r="D655" s="2" t="s">
        <v>183</v>
      </c>
      <c r="E655" s="2" t="s">
        <v>268</v>
      </c>
      <c r="F655" s="2">
        <v>0</v>
      </c>
      <c r="G655" s="2" t="s">
        <v>19</v>
      </c>
      <c r="H655" s="2">
        <v>1</v>
      </c>
      <c r="I655" s="2">
        <v>6</v>
      </c>
      <c r="J655" s="2">
        <v>10</v>
      </c>
      <c r="K655" s="2">
        <v>1</v>
      </c>
      <c r="L655" s="3">
        <v>2085714</v>
      </c>
      <c r="M655" s="2" t="s">
        <v>20</v>
      </c>
      <c r="N655" s="4" t="s">
        <v>21</v>
      </c>
    </row>
    <row r="656" spans="1:14" x14ac:dyDescent="0.25">
      <c r="A656" s="1" t="s">
        <v>234</v>
      </c>
      <c r="B656" s="5" t="s">
        <v>162</v>
      </c>
      <c r="C656" s="2" t="s">
        <v>185</v>
      </c>
      <c r="D656" s="2" t="s">
        <v>186</v>
      </c>
      <c r="E656" s="2" t="s">
        <v>269</v>
      </c>
      <c r="F656" s="2">
        <v>0</v>
      </c>
      <c r="G656" s="2" t="s">
        <v>19</v>
      </c>
      <c r="H656" s="2">
        <v>1</v>
      </c>
      <c r="I656" s="2">
        <v>6</v>
      </c>
      <c r="J656" s="2">
        <v>10</v>
      </c>
      <c r="K656" s="2">
        <v>1</v>
      </c>
      <c r="L656" s="3">
        <v>1216666.5</v>
      </c>
      <c r="M656" s="2" t="s">
        <v>20</v>
      </c>
      <c r="N656" s="4" t="s">
        <v>21</v>
      </c>
    </row>
    <row r="657" spans="1:14" x14ac:dyDescent="0.25">
      <c r="A657" s="1" t="s">
        <v>234</v>
      </c>
      <c r="B657" s="5" t="s">
        <v>166</v>
      </c>
      <c r="C657" s="2" t="s">
        <v>166</v>
      </c>
      <c r="D657" s="2" t="s">
        <v>167</v>
      </c>
      <c r="E657" s="2" t="s">
        <v>168</v>
      </c>
      <c r="F657" s="2">
        <v>0</v>
      </c>
      <c r="G657" s="2" t="s">
        <v>19</v>
      </c>
      <c r="H657" s="2">
        <v>1</v>
      </c>
      <c r="I657" s="2">
        <v>6</v>
      </c>
      <c r="J657" s="2">
        <v>10</v>
      </c>
      <c r="K657" s="2">
        <v>1</v>
      </c>
      <c r="L657" s="3">
        <v>955952.25</v>
      </c>
      <c r="M657" s="2" t="s">
        <v>20</v>
      </c>
      <c r="N657" s="4" t="s">
        <v>21</v>
      </c>
    </row>
    <row r="658" spans="1:14" x14ac:dyDescent="0.25">
      <c r="A658" s="1" t="s">
        <v>234</v>
      </c>
      <c r="B658" s="5" t="s">
        <v>72</v>
      </c>
      <c r="C658" s="2" t="s">
        <v>73</v>
      </c>
      <c r="D658" s="2" t="s">
        <v>74</v>
      </c>
      <c r="E658" s="2" t="s">
        <v>238</v>
      </c>
      <c r="F658" s="2">
        <v>0</v>
      </c>
      <c r="G658" s="2" t="s">
        <v>19</v>
      </c>
      <c r="H658" s="2">
        <v>7</v>
      </c>
      <c r="I658" s="2">
        <v>6</v>
      </c>
      <c r="J658" s="2">
        <v>10</v>
      </c>
      <c r="K658" s="2">
        <v>1</v>
      </c>
      <c r="L658" s="3">
        <f>3792000-79814.4</f>
        <v>3712185.6</v>
      </c>
      <c r="M658" s="2" t="s">
        <v>20</v>
      </c>
      <c r="N658" s="4" t="s">
        <v>21</v>
      </c>
    </row>
    <row r="659" spans="1:14" x14ac:dyDescent="0.25">
      <c r="A659" s="1" t="s">
        <v>234</v>
      </c>
      <c r="B659" s="5" t="s">
        <v>86</v>
      </c>
      <c r="C659" s="2" t="s">
        <v>246</v>
      </c>
      <c r="D659" s="2" t="s">
        <v>247</v>
      </c>
      <c r="E659" s="2" t="s">
        <v>248</v>
      </c>
      <c r="F659" s="2">
        <v>0</v>
      </c>
      <c r="G659" s="2" t="s">
        <v>19</v>
      </c>
      <c r="H659" s="2">
        <v>7</v>
      </c>
      <c r="I659" s="2">
        <v>6</v>
      </c>
      <c r="J659" s="2">
        <v>10</v>
      </c>
      <c r="K659" s="2">
        <v>2</v>
      </c>
      <c r="L659" s="3">
        <v>25280</v>
      </c>
      <c r="M659" s="2" t="s">
        <v>0</v>
      </c>
      <c r="N659" s="4" t="s">
        <v>21</v>
      </c>
    </row>
    <row r="660" spans="1:14" x14ac:dyDescent="0.25">
      <c r="A660" s="1" t="s">
        <v>234</v>
      </c>
      <c r="B660" s="5" t="s">
        <v>86</v>
      </c>
      <c r="C660" s="2" t="s">
        <v>246</v>
      </c>
      <c r="D660" s="2" t="s">
        <v>247</v>
      </c>
      <c r="E660" s="2" t="s">
        <v>249</v>
      </c>
      <c r="F660" s="2">
        <v>0</v>
      </c>
      <c r="G660" s="2" t="s">
        <v>19</v>
      </c>
      <c r="H660" s="2">
        <v>7</v>
      </c>
      <c r="I660" s="2">
        <v>6</v>
      </c>
      <c r="J660" s="2">
        <v>10</v>
      </c>
      <c r="K660" s="2">
        <v>2</v>
      </c>
      <c r="L660" s="3">
        <v>31600</v>
      </c>
      <c r="M660" s="2" t="s">
        <v>0</v>
      </c>
      <c r="N660" s="4" t="s">
        <v>21</v>
      </c>
    </row>
    <row r="661" spans="1:14" x14ac:dyDescent="0.25">
      <c r="A661" s="1" t="s">
        <v>234</v>
      </c>
      <c r="B661" s="5" t="s">
        <v>86</v>
      </c>
      <c r="C661" s="2" t="s">
        <v>246</v>
      </c>
      <c r="D661" s="2" t="s">
        <v>247</v>
      </c>
      <c r="E661" s="2" t="s">
        <v>250</v>
      </c>
      <c r="F661" s="2">
        <v>0</v>
      </c>
      <c r="G661" s="2" t="s">
        <v>19</v>
      </c>
      <c r="H661" s="2">
        <v>7</v>
      </c>
      <c r="I661" s="2">
        <v>6</v>
      </c>
      <c r="J661" s="2">
        <v>10</v>
      </c>
      <c r="K661" s="2">
        <v>2</v>
      </c>
      <c r="L661" s="3">
        <v>31600</v>
      </c>
      <c r="M661" s="2" t="s">
        <v>0</v>
      </c>
      <c r="N661" s="4" t="s">
        <v>21</v>
      </c>
    </row>
    <row r="662" spans="1:14" x14ac:dyDescent="0.25">
      <c r="A662" s="1" t="s">
        <v>234</v>
      </c>
      <c r="B662" s="5" t="s">
        <v>122</v>
      </c>
      <c r="C662" s="2" t="s">
        <v>257</v>
      </c>
      <c r="D662" s="2" t="s">
        <v>258</v>
      </c>
      <c r="E662" s="2" t="s">
        <v>259</v>
      </c>
      <c r="F662" s="2">
        <v>0</v>
      </c>
      <c r="G662" s="2" t="s">
        <v>19</v>
      </c>
      <c r="H662" s="2">
        <v>7</v>
      </c>
      <c r="I662" s="2">
        <v>6</v>
      </c>
      <c r="J662" s="2">
        <v>10</v>
      </c>
      <c r="K662" s="2">
        <v>1</v>
      </c>
      <c r="L662" s="3">
        <v>242266.68000000002</v>
      </c>
      <c r="M662" s="2" t="s">
        <v>0</v>
      </c>
      <c r="N662" s="4" t="s">
        <v>21</v>
      </c>
    </row>
    <row r="663" spans="1:14" x14ac:dyDescent="0.25">
      <c r="A663" s="1" t="s">
        <v>234</v>
      </c>
      <c r="B663" s="5" t="s">
        <v>122</v>
      </c>
      <c r="C663" s="2" t="s">
        <v>257</v>
      </c>
      <c r="D663" s="2" t="s">
        <v>258</v>
      </c>
      <c r="E663" s="2" t="s">
        <v>260</v>
      </c>
      <c r="F663" s="2">
        <v>0</v>
      </c>
      <c r="G663" s="2" t="s">
        <v>19</v>
      </c>
      <c r="H663" s="2">
        <v>7</v>
      </c>
      <c r="I663" s="2">
        <v>6</v>
      </c>
      <c r="J663" s="2">
        <v>10</v>
      </c>
      <c r="K663" s="2">
        <v>1</v>
      </c>
      <c r="L663" s="3">
        <f>242266.68-11307.08</f>
        <v>230959.6</v>
      </c>
      <c r="M663" s="2" t="s">
        <v>0</v>
      </c>
      <c r="N663" s="4" t="s">
        <v>21</v>
      </c>
    </row>
    <row r="664" spans="1:14" x14ac:dyDescent="0.25">
      <c r="A664" s="1" t="s">
        <v>234</v>
      </c>
      <c r="B664" s="5" t="s">
        <v>122</v>
      </c>
      <c r="C664" s="2" t="s">
        <v>257</v>
      </c>
      <c r="D664" s="2" t="s">
        <v>258</v>
      </c>
      <c r="E664" s="2" t="s">
        <v>270</v>
      </c>
      <c r="F664" s="2">
        <v>0</v>
      </c>
      <c r="G664" s="2" t="s">
        <v>19</v>
      </c>
      <c r="H664" s="2">
        <v>7</v>
      </c>
      <c r="I664" s="2">
        <v>6</v>
      </c>
      <c r="J664" s="2">
        <v>10</v>
      </c>
      <c r="K664" s="2">
        <v>5</v>
      </c>
      <c r="L664" s="3">
        <v>52666.679999999993</v>
      </c>
      <c r="M664" s="2" t="s">
        <v>0</v>
      </c>
      <c r="N664" s="4" t="s">
        <v>21</v>
      </c>
    </row>
    <row r="665" spans="1:14" x14ac:dyDescent="0.25">
      <c r="A665" s="1" t="s">
        <v>234</v>
      </c>
      <c r="B665" s="5" t="s">
        <v>132</v>
      </c>
      <c r="C665" s="2" t="s">
        <v>136</v>
      </c>
      <c r="D665" s="2" t="s">
        <v>137</v>
      </c>
      <c r="E665" s="2" t="s">
        <v>261</v>
      </c>
      <c r="F665" s="2">
        <v>0</v>
      </c>
      <c r="G665" s="2" t="s">
        <v>19</v>
      </c>
      <c r="H665" s="2">
        <v>7</v>
      </c>
      <c r="I665" s="2">
        <v>6</v>
      </c>
      <c r="J665" s="2">
        <v>10</v>
      </c>
      <c r="K665" s="2">
        <v>1</v>
      </c>
      <c r="L665" s="3">
        <v>1843333.33</v>
      </c>
      <c r="M665" s="2" t="s">
        <v>20</v>
      </c>
      <c r="N665" s="4" t="s">
        <v>21</v>
      </c>
    </row>
    <row r="666" spans="1:14" x14ac:dyDescent="0.25">
      <c r="A666" s="1" t="s">
        <v>234</v>
      </c>
      <c r="B666" s="5" t="s">
        <v>132</v>
      </c>
      <c r="C666" s="2" t="s">
        <v>136</v>
      </c>
      <c r="D666" s="2" t="s">
        <v>137</v>
      </c>
      <c r="E666" s="2" t="s">
        <v>271</v>
      </c>
      <c r="F666" s="2">
        <v>0</v>
      </c>
      <c r="G666" s="2" t="s">
        <v>19</v>
      </c>
      <c r="H666" s="2">
        <v>7</v>
      </c>
      <c r="I666" s="2">
        <v>6</v>
      </c>
      <c r="J666" s="2">
        <v>10</v>
      </c>
      <c r="K666" s="2">
        <v>1</v>
      </c>
      <c r="L666" s="3">
        <f>1264000-65390.58</f>
        <v>1198609.42</v>
      </c>
      <c r="M666" s="2" t="s">
        <v>20</v>
      </c>
      <c r="N666" s="4" t="s">
        <v>21</v>
      </c>
    </row>
    <row r="667" spans="1:14" x14ac:dyDescent="0.25">
      <c r="A667" s="1" t="s">
        <v>234</v>
      </c>
      <c r="B667" s="5" t="s">
        <v>177</v>
      </c>
      <c r="C667" s="2" t="s">
        <v>177</v>
      </c>
      <c r="D667" s="2" t="s">
        <v>178</v>
      </c>
      <c r="E667" s="2" t="s">
        <v>264</v>
      </c>
      <c r="F667" s="2">
        <v>0</v>
      </c>
      <c r="G667" s="2" t="s">
        <v>19</v>
      </c>
      <c r="H667" s="2">
        <v>7</v>
      </c>
      <c r="I667" s="2">
        <v>6</v>
      </c>
      <c r="J667" s="2">
        <v>10</v>
      </c>
      <c r="K667" s="2">
        <v>1</v>
      </c>
      <c r="L667" s="3">
        <f>126400-2660.48</f>
        <v>123739.52</v>
      </c>
      <c r="M667" s="2" t="s">
        <v>20</v>
      </c>
      <c r="N667" s="4" t="s">
        <v>21</v>
      </c>
    </row>
    <row r="668" spans="1:14" x14ac:dyDescent="0.25">
      <c r="A668" s="1" t="s">
        <v>234</v>
      </c>
      <c r="B668" s="5" t="s">
        <v>143</v>
      </c>
      <c r="C668" s="2" t="s">
        <v>144</v>
      </c>
      <c r="D668" s="2" t="s">
        <v>145</v>
      </c>
      <c r="E668" s="2" t="s">
        <v>224</v>
      </c>
      <c r="F668" s="2">
        <v>0</v>
      </c>
      <c r="G668" s="2" t="s">
        <v>19</v>
      </c>
      <c r="H668" s="2">
        <v>7</v>
      </c>
      <c r="I668" s="2">
        <v>6</v>
      </c>
      <c r="J668" s="2">
        <v>10</v>
      </c>
      <c r="K668" s="2">
        <v>1</v>
      </c>
      <c r="L668" s="3">
        <f>317053.33-6699.15</f>
        <v>310354.18</v>
      </c>
      <c r="M668" s="2" t="s">
        <v>20</v>
      </c>
      <c r="N668" s="4" t="s">
        <v>21</v>
      </c>
    </row>
    <row r="669" spans="1:14" x14ac:dyDescent="0.25">
      <c r="A669" s="1" t="s">
        <v>234</v>
      </c>
      <c r="B669" s="5" t="s">
        <v>151</v>
      </c>
      <c r="C669" s="2" t="s">
        <v>152</v>
      </c>
      <c r="D669" s="2" t="s">
        <v>153</v>
      </c>
      <c r="E669" s="2" t="s">
        <v>265</v>
      </c>
      <c r="F669" s="2">
        <v>0</v>
      </c>
      <c r="G669" s="2" t="s">
        <v>19</v>
      </c>
      <c r="H669" s="2">
        <v>7</v>
      </c>
      <c r="I669" s="2">
        <v>6</v>
      </c>
      <c r="J669" s="2">
        <v>10</v>
      </c>
      <c r="K669" s="2">
        <v>1</v>
      </c>
      <c r="L669" s="3">
        <f>2852848-60047.04</f>
        <v>2792800.96</v>
      </c>
      <c r="M669" s="2" t="s">
        <v>20</v>
      </c>
      <c r="N669" s="4" t="s">
        <v>21</v>
      </c>
    </row>
    <row r="670" spans="1:14" x14ac:dyDescent="0.25">
      <c r="A670" s="1" t="s">
        <v>234</v>
      </c>
      <c r="B670" s="5" t="s">
        <v>181</v>
      </c>
      <c r="C670" s="2" t="s">
        <v>182</v>
      </c>
      <c r="D670" s="2" t="s">
        <v>183</v>
      </c>
      <c r="E670" s="2" t="s">
        <v>268</v>
      </c>
      <c r="F670" s="2">
        <v>0</v>
      </c>
      <c r="G670" s="2" t="s">
        <v>19</v>
      </c>
      <c r="H670" s="2">
        <v>7</v>
      </c>
      <c r="I670" s="2">
        <v>6</v>
      </c>
      <c r="J670" s="2">
        <v>10</v>
      </c>
      <c r="K670" s="2">
        <v>1</v>
      </c>
      <c r="L670" s="3">
        <f>1211333.33-25483.38</f>
        <v>1185849.9500000002</v>
      </c>
      <c r="M670" s="2" t="s">
        <v>20</v>
      </c>
      <c r="N670" s="4" t="s">
        <v>21</v>
      </c>
    </row>
    <row r="671" spans="1:14" x14ac:dyDescent="0.25">
      <c r="A671" s="1" t="s">
        <v>234</v>
      </c>
      <c r="B671" s="5" t="s">
        <v>162</v>
      </c>
      <c r="C671" s="2" t="s">
        <v>185</v>
      </c>
      <c r="D671" s="2" t="s">
        <v>186</v>
      </c>
      <c r="E671" s="2" t="s">
        <v>269</v>
      </c>
      <c r="F671" s="2">
        <v>0</v>
      </c>
      <c r="G671" s="2" t="s">
        <v>19</v>
      </c>
      <c r="H671" s="2">
        <v>7</v>
      </c>
      <c r="I671" s="2">
        <v>6</v>
      </c>
      <c r="J671" s="2">
        <v>10</v>
      </c>
      <c r="K671" s="2">
        <v>1</v>
      </c>
      <c r="L671" s="3">
        <f>948000-19953.6</f>
        <v>928046.4</v>
      </c>
      <c r="M671" s="2" t="s">
        <v>20</v>
      </c>
      <c r="N671" s="4" t="s">
        <v>21</v>
      </c>
    </row>
    <row r="672" spans="1:14" x14ac:dyDescent="0.25">
      <c r="A672" s="1" t="s">
        <v>234</v>
      </c>
      <c r="B672" s="5" t="s">
        <v>166</v>
      </c>
      <c r="C672" s="2" t="s">
        <v>166</v>
      </c>
      <c r="D672" s="2" t="s">
        <v>167</v>
      </c>
      <c r="E672" s="2" t="s">
        <v>168</v>
      </c>
      <c r="F672" s="2">
        <v>0</v>
      </c>
      <c r="G672" s="2" t="s">
        <v>19</v>
      </c>
      <c r="H672" s="2">
        <v>7</v>
      </c>
      <c r="I672" s="2">
        <v>6</v>
      </c>
      <c r="J672" s="2">
        <v>10</v>
      </c>
      <c r="K672" s="2">
        <v>1</v>
      </c>
      <c r="L672" s="3">
        <f>1158666.66-24400.62</f>
        <v>1134266.0399999998</v>
      </c>
      <c r="M672" s="2" t="s">
        <v>20</v>
      </c>
      <c r="N672" s="4" t="s">
        <v>21</v>
      </c>
    </row>
    <row r="673" spans="1:14" x14ac:dyDescent="0.25">
      <c r="A673" s="1" t="s">
        <v>234</v>
      </c>
      <c r="B673" s="5" t="s">
        <v>207</v>
      </c>
      <c r="C673" s="2" t="s">
        <v>207</v>
      </c>
      <c r="D673" s="2" t="s">
        <v>208</v>
      </c>
      <c r="E673" s="2" t="s">
        <v>263</v>
      </c>
      <c r="F673" s="2">
        <v>0</v>
      </c>
      <c r="G673" s="2" t="s">
        <v>19</v>
      </c>
      <c r="H673" s="2">
        <v>7</v>
      </c>
      <c r="I673" s="2">
        <v>6</v>
      </c>
      <c r="J673" s="2">
        <v>10</v>
      </c>
      <c r="K673" s="2">
        <v>1</v>
      </c>
      <c r="L673" s="3">
        <f>1711772-36029.56</f>
        <v>1675742.44</v>
      </c>
      <c r="M673" s="2" t="s">
        <v>20</v>
      </c>
      <c r="N673" s="4" t="s">
        <v>21</v>
      </c>
    </row>
    <row r="674" spans="1:14" x14ac:dyDescent="0.25">
      <c r="A674" s="1" t="s">
        <v>234</v>
      </c>
      <c r="B674" s="5" t="s">
        <v>86</v>
      </c>
      <c r="C674" s="2" t="s">
        <v>93</v>
      </c>
      <c r="D674" s="2" t="s">
        <v>94</v>
      </c>
      <c r="E674" s="2" t="s">
        <v>272</v>
      </c>
      <c r="F674" s="2">
        <v>0</v>
      </c>
      <c r="G674" s="2" t="s">
        <v>19</v>
      </c>
      <c r="H674" s="2">
        <v>7</v>
      </c>
      <c r="I674" s="2">
        <v>6</v>
      </c>
      <c r="J674" s="2">
        <v>10</v>
      </c>
      <c r="K674" s="2">
        <v>4</v>
      </c>
      <c r="L674" s="3">
        <f>42133.33-2736.27</f>
        <v>39397.060000000005</v>
      </c>
      <c r="M674" s="2" t="s">
        <v>0</v>
      </c>
      <c r="N674" s="4" t="s">
        <v>21</v>
      </c>
    </row>
    <row r="675" spans="1:14" x14ac:dyDescent="0.25">
      <c r="A675" s="1" t="s">
        <v>273</v>
      </c>
      <c r="B675" s="5" t="s">
        <v>86</v>
      </c>
      <c r="C675" s="2" t="s">
        <v>93</v>
      </c>
      <c r="D675" s="2" t="s">
        <v>94</v>
      </c>
      <c r="E675" s="2" t="s">
        <v>274</v>
      </c>
      <c r="F675" s="2">
        <v>0</v>
      </c>
      <c r="G675" s="2" t="s">
        <v>19</v>
      </c>
      <c r="H675" s="2">
        <v>6</v>
      </c>
      <c r="I675" s="2">
        <v>6</v>
      </c>
      <c r="J675" s="2">
        <v>10</v>
      </c>
      <c r="K675" s="2">
        <v>1</v>
      </c>
      <c r="L675" s="3">
        <v>243333.3</v>
      </c>
      <c r="M675" s="2" t="s">
        <v>0</v>
      </c>
      <c r="N675" s="4" t="s">
        <v>21</v>
      </c>
    </row>
    <row r="676" spans="1:14" x14ac:dyDescent="0.25">
      <c r="A676" s="1" t="s">
        <v>273</v>
      </c>
      <c r="B676" s="5" t="s">
        <v>132</v>
      </c>
      <c r="C676" s="2" t="s">
        <v>136</v>
      </c>
      <c r="D676" s="2" t="s">
        <v>137</v>
      </c>
      <c r="E676" s="2" t="s">
        <v>275</v>
      </c>
      <c r="F676" s="2">
        <v>0</v>
      </c>
      <c r="G676" s="2" t="s">
        <v>19</v>
      </c>
      <c r="H676" s="2">
        <v>6</v>
      </c>
      <c r="I676" s="2">
        <v>6</v>
      </c>
      <c r="J676" s="2">
        <v>10</v>
      </c>
      <c r="K676" s="2">
        <v>1</v>
      </c>
      <c r="L676" s="3">
        <v>2433333</v>
      </c>
      <c r="M676" s="2" t="s">
        <v>20</v>
      </c>
      <c r="N676" s="4" t="s">
        <v>21</v>
      </c>
    </row>
    <row r="677" spans="1:14" x14ac:dyDescent="0.25">
      <c r="A677" s="1" t="s">
        <v>273</v>
      </c>
      <c r="B677" s="5" t="s">
        <v>207</v>
      </c>
      <c r="C677" s="2" t="s">
        <v>207</v>
      </c>
      <c r="D677" s="2" t="s">
        <v>208</v>
      </c>
      <c r="E677" s="2" t="s">
        <v>276</v>
      </c>
      <c r="F677" s="2">
        <v>0</v>
      </c>
      <c r="G677" s="2" t="s">
        <v>19</v>
      </c>
      <c r="H677" s="2">
        <v>6</v>
      </c>
      <c r="I677" s="2">
        <v>6</v>
      </c>
      <c r="J677" s="2">
        <v>10</v>
      </c>
      <c r="K677" s="2">
        <v>1</v>
      </c>
      <c r="L677" s="3">
        <v>6257142</v>
      </c>
      <c r="M677" s="2" t="s">
        <v>20</v>
      </c>
      <c r="N677" s="4" t="s">
        <v>21</v>
      </c>
    </row>
    <row r="678" spans="1:14" x14ac:dyDescent="0.25">
      <c r="A678" s="1" t="s">
        <v>273</v>
      </c>
      <c r="B678" s="5" t="s">
        <v>143</v>
      </c>
      <c r="C678" s="2" t="s">
        <v>144</v>
      </c>
      <c r="D678" s="2" t="s">
        <v>145</v>
      </c>
      <c r="E678" s="2" t="s">
        <v>277</v>
      </c>
      <c r="F678" s="2">
        <v>0</v>
      </c>
      <c r="G678" s="2" t="s">
        <v>19</v>
      </c>
      <c r="H678" s="2">
        <v>6</v>
      </c>
      <c r="I678" s="2">
        <v>6</v>
      </c>
      <c r="J678" s="2">
        <v>10</v>
      </c>
      <c r="K678" s="2">
        <v>1</v>
      </c>
      <c r="L678" s="3">
        <v>86904.75</v>
      </c>
      <c r="M678" s="2" t="s">
        <v>20</v>
      </c>
      <c r="N678" s="4" t="s">
        <v>21</v>
      </c>
    </row>
    <row r="679" spans="1:14" x14ac:dyDescent="0.25">
      <c r="A679" s="1" t="s">
        <v>273</v>
      </c>
      <c r="B679" s="5" t="s">
        <v>278</v>
      </c>
      <c r="C679" s="2" t="s">
        <v>279</v>
      </c>
      <c r="D679" s="2" t="s">
        <v>280</v>
      </c>
      <c r="E679" s="2" t="s">
        <v>281</v>
      </c>
      <c r="F679" s="2">
        <v>0</v>
      </c>
      <c r="G679" s="2" t="s">
        <v>19</v>
      </c>
      <c r="H679" s="2">
        <v>6</v>
      </c>
      <c r="I679" s="2">
        <v>6</v>
      </c>
      <c r="J679" s="2">
        <v>10</v>
      </c>
      <c r="K679" s="2">
        <v>1</v>
      </c>
      <c r="L679" s="3">
        <v>590952.30000000005</v>
      </c>
      <c r="M679" s="2" t="s">
        <v>20</v>
      </c>
      <c r="N679" s="4" t="s">
        <v>21</v>
      </c>
    </row>
    <row r="680" spans="1:14" x14ac:dyDescent="0.25">
      <c r="A680" s="1" t="s">
        <v>273</v>
      </c>
      <c r="B680" s="5" t="s">
        <v>151</v>
      </c>
      <c r="C680" s="2" t="s">
        <v>152</v>
      </c>
      <c r="D680" s="2" t="s">
        <v>153</v>
      </c>
      <c r="E680" s="2" t="s">
        <v>282</v>
      </c>
      <c r="F680" s="2">
        <v>0</v>
      </c>
      <c r="G680" s="2" t="s">
        <v>19</v>
      </c>
      <c r="H680" s="2">
        <v>6</v>
      </c>
      <c r="I680" s="2">
        <v>6</v>
      </c>
      <c r="J680" s="2">
        <v>10</v>
      </c>
      <c r="K680" s="2">
        <v>1</v>
      </c>
      <c r="L680" s="3">
        <v>4762380.3</v>
      </c>
      <c r="M680" s="2" t="s">
        <v>20</v>
      </c>
      <c r="N680" s="4" t="s">
        <v>21</v>
      </c>
    </row>
    <row r="681" spans="1:14" x14ac:dyDescent="0.25">
      <c r="A681" s="1" t="s">
        <v>273</v>
      </c>
      <c r="B681" s="5" t="s">
        <v>162</v>
      </c>
      <c r="C681" s="2" t="s">
        <v>185</v>
      </c>
      <c r="D681" s="2" t="s">
        <v>186</v>
      </c>
      <c r="E681" s="2" t="s">
        <v>283</v>
      </c>
      <c r="F681" s="2">
        <v>0</v>
      </c>
      <c r="G681" s="2" t="s">
        <v>19</v>
      </c>
      <c r="H681" s="2">
        <v>6</v>
      </c>
      <c r="I681" s="2">
        <v>6</v>
      </c>
      <c r="J681" s="2">
        <v>10</v>
      </c>
      <c r="K681" s="2">
        <v>1</v>
      </c>
      <c r="L681" s="3">
        <v>486666.6</v>
      </c>
      <c r="M681" s="2" t="s">
        <v>20</v>
      </c>
      <c r="N681" s="4" t="s">
        <v>21</v>
      </c>
    </row>
    <row r="682" spans="1:14" x14ac:dyDescent="0.25">
      <c r="A682" s="1" t="s">
        <v>273</v>
      </c>
      <c r="B682" s="5" t="s">
        <v>166</v>
      </c>
      <c r="C682" s="2" t="s">
        <v>166</v>
      </c>
      <c r="D682" s="2" t="s">
        <v>167</v>
      </c>
      <c r="E682" s="2" t="s">
        <v>284</v>
      </c>
      <c r="F682" s="2">
        <v>0</v>
      </c>
      <c r="G682" s="2" t="s">
        <v>19</v>
      </c>
      <c r="H682" s="2">
        <v>6</v>
      </c>
      <c r="I682" s="2">
        <v>6</v>
      </c>
      <c r="J682" s="2">
        <v>10</v>
      </c>
      <c r="K682" s="2">
        <v>1</v>
      </c>
      <c r="L682" s="3">
        <v>347619</v>
      </c>
      <c r="M682" s="2" t="s">
        <v>20</v>
      </c>
      <c r="N682" s="4" t="s">
        <v>21</v>
      </c>
    </row>
    <row r="683" spans="1:14" x14ac:dyDescent="0.25">
      <c r="A683" s="1" t="s">
        <v>273</v>
      </c>
      <c r="B683" s="5" t="s">
        <v>86</v>
      </c>
      <c r="C683" s="2" t="s">
        <v>93</v>
      </c>
      <c r="D683" s="2" t="s">
        <v>94</v>
      </c>
      <c r="E683" s="2" t="s">
        <v>274</v>
      </c>
      <c r="F683" s="2">
        <v>0</v>
      </c>
      <c r="G683" s="2" t="s">
        <v>19</v>
      </c>
      <c r="H683" s="2">
        <v>6</v>
      </c>
      <c r="I683" s="2">
        <v>6</v>
      </c>
      <c r="J683" s="2">
        <v>10</v>
      </c>
      <c r="K683" s="2">
        <v>1</v>
      </c>
      <c r="L683" s="3">
        <f>434500-9145.4</f>
        <v>425354.6</v>
      </c>
      <c r="M683" s="2" t="s">
        <v>0</v>
      </c>
      <c r="N683" s="4" t="s">
        <v>21</v>
      </c>
    </row>
    <row r="684" spans="1:14" x14ac:dyDescent="0.25">
      <c r="A684" s="1" t="s">
        <v>273</v>
      </c>
      <c r="B684" s="5" t="s">
        <v>132</v>
      </c>
      <c r="C684" s="2" t="s">
        <v>136</v>
      </c>
      <c r="D684" s="2" t="s">
        <v>137</v>
      </c>
      <c r="E684" s="2" t="s">
        <v>275</v>
      </c>
      <c r="F684" s="2">
        <v>0</v>
      </c>
      <c r="G684" s="2" t="s">
        <v>19</v>
      </c>
      <c r="H684" s="2">
        <v>6</v>
      </c>
      <c r="I684" s="2">
        <v>6</v>
      </c>
      <c r="J684" s="2">
        <v>10</v>
      </c>
      <c r="K684" s="2">
        <v>1</v>
      </c>
      <c r="L684" s="3">
        <f>4740000-99768</f>
        <v>4640232</v>
      </c>
      <c r="M684" s="2" t="s">
        <v>20</v>
      </c>
      <c r="N684" s="4" t="s">
        <v>21</v>
      </c>
    </row>
    <row r="685" spans="1:14" x14ac:dyDescent="0.25">
      <c r="A685" s="1" t="s">
        <v>273</v>
      </c>
      <c r="B685" s="5" t="s">
        <v>207</v>
      </c>
      <c r="C685" s="2" t="s">
        <v>207</v>
      </c>
      <c r="D685" s="2" t="s">
        <v>208</v>
      </c>
      <c r="E685" s="2" t="s">
        <v>276</v>
      </c>
      <c r="F685" s="2">
        <v>0</v>
      </c>
      <c r="G685" s="2" t="s">
        <v>19</v>
      </c>
      <c r="H685" s="2">
        <v>6</v>
      </c>
      <c r="I685" s="2">
        <v>6</v>
      </c>
      <c r="J685" s="2">
        <v>10</v>
      </c>
      <c r="K685" s="2">
        <v>1</v>
      </c>
      <c r="L685" s="3">
        <f>7110000-149652</f>
        <v>6960348</v>
      </c>
      <c r="M685" s="2" t="s">
        <v>20</v>
      </c>
      <c r="N685" s="4" t="s">
        <v>21</v>
      </c>
    </row>
    <row r="686" spans="1:14" x14ac:dyDescent="0.25">
      <c r="A686" s="1" t="s">
        <v>273</v>
      </c>
      <c r="B686" s="5" t="s">
        <v>143</v>
      </c>
      <c r="C686" s="2" t="s">
        <v>144</v>
      </c>
      <c r="D686" s="2" t="s">
        <v>145</v>
      </c>
      <c r="E686" s="2" t="s">
        <v>277</v>
      </c>
      <c r="F686" s="2">
        <v>0</v>
      </c>
      <c r="G686" s="2" t="s">
        <v>19</v>
      </c>
      <c r="H686" s="2">
        <v>6</v>
      </c>
      <c r="I686" s="2">
        <v>6</v>
      </c>
      <c r="J686" s="2">
        <v>10</v>
      </c>
      <c r="K686" s="2">
        <v>1</v>
      </c>
      <c r="L686" s="3">
        <f>296250-6235.5</f>
        <v>290014.5</v>
      </c>
      <c r="M686" s="2" t="s">
        <v>20</v>
      </c>
      <c r="N686" s="4" t="s">
        <v>21</v>
      </c>
    </row>
    <row r="687" spans="1:14" x14ac:dyDescent="0.25">
      <c r="A687" s="1" t="s">
        <v>273</v>
      </c>
      <c r="B687" s="5" t="s">
        <v>278</v>
      </c>
      <c r="C687" s="2" t="s">
        <v>279</v>
      </c>
      <c r="D687" s="2" t="s">
        <v>280</v>
      </c>
      <c r="E687" s="2" t="s">
        <v>281</v>
      </c>
      <c r="F687" s="2">
        <v>0</v>
      </c>
      <c r="G687" s="2" t="s">
        <v>19</v>
      </c>
      <c r="H687" s="2">
        <v>6</v>
      </c>
      <c r="I687" s="2">
        <v>6</v>
      </c>
      <c r="J687" s="2">
        <v>10</v>
      </c>
      <c r="K687" s="2">
        <v>1</v>
      </c>
      <c r="L687" s="3">
        <f>790000-16628</f>
        <v>773372</v>
      </c>
      <c r="M687" s="2" t="s">
        <v>20</v>
      </c>
      <c r="N687" s="4" t="s">
        <v>21</v>
      </c>
    </row>
    <row r="688" spans="1:14" x14ac:dyDescent="0.25">
      <c r="A688" s="1" t="s">
        <v>273</v>
      </c>
      <c r="B688" s="5" t="s">
        <v>151</v>
      </c>
      <c r="C688" s="2" t="s">
        <v>152</v>
      </c>
      <c r="D688" s="2" t="s">
        <v>153</v>
      </c>
      <c r="E688" s="2" t="s">
        <v>282</v>
      </c>
      <c r="F688" s="2">
        <v>0</v>
      </c>
      <c r="G688" s="2" t="s">
        <v>19</v>
      </c>
      <c r="H688" s="2">
        <v>6</v>
      </c>
      <c r="I688" s="2">
        <v>6</v>
      </c>
      <c r="J688" s="2">
        <v>10</v>
      </c>
      <c r="K688" s="2">
        <v>1</v>
      </c>
      <c r="L688" s="3">
        <f>5925000-124710</f>
        <v>5800290</v>
      </c>
      <c r="M688" s="2" t="s">
        <v>20</v>
      </c>
      <c r="N688" s="4" t="s">
        <v>21</v>
      </c>
    </row>
    <row r="689" spans="1:14" x14ac:dyDescent="0.25">
      <c r="A689" s="1" t="s">
        <v>273</v>
      </c>
      <c r="B689" s="5" t="s">
        <v>162</v>
      </c>
      <c r="C689" s="2" t="s">
        <v>185</v>
      </c>
      <c r="D689" s="2" t="s">
        <v>186</v>
      </c>
      <c r="E689" s="2" t="s">
        <v>283</v>
      </c>
      <c r="F689" s="2">
        <v>0</v>
      </c>
      <c r="G689" s="2" t="s">
        <v>19</v>
      </c>
      <c r="H689" s="2">
        <v>6</v>
      </c>
      <c r="I689" s="2">
        <v>6</v>
      </c>
      <c r="J689" s="2">
        <v>10</v>
      </c>
      <c r="K689" s="2">
        <v>1</v>
      </c>
      <c r="L689" s="3">
        <f>553000-11639.6</f>
        <v>541360.4</v>
      </c>
      <c r="M689" s="2" t="s">
        <v>20</v>
      </c>
      <c r="N689" s="4" t="s">
        <v>21</v>
      </c>
    </row>
    <row r="690" spans="1:14" x14ac:dyDescent="0.25">
      <c r="A690" s="1" t="s">
        <v>273</v>
      </c>
      <c r="B690" s="5" t="s">
        <v>166</v>
      </c>
      <c r="C690" s="2" t="s">
        <v>166</v>
      </c>
      <c r="D690" s="2" t="s">
        <v>167</v>
      </c>
      <c r="E690" s="2" t="s">
        <v>284</v>
      </c>
      <c r="F690" s="2">
        <v>0</v>
      </c>
      <c r="G690" s="2" t="s">
        <v>19</v>
      </c>
      <c r="H690" s="2">
        <v>6</v>
      </c>
      <c r="I690" s="2">
        <v>6</v>
      </c>
      <c r="J690" s="2">
        <v>10</v>
      </c>
      <c r="K690" s="2">
        <v>1</v>
      </c>
      <c r="L690" s="3">
        <f>908500-19122.2</f>
        <v>889377.8</v>
      </c>
      <c r="M690" s="2" t="s">
        <v>20</v>
      </c>
      <c r="N690" s="4" t="s">
        <v>21</v>
      </c>
    </row>
    <row r="691" spans="1:14" x14ac:dyDescent="0.25">
      <c r="A691" s="1" t="s">
        <v>285</v>
      </c>
      <c r="B691" s="5" t="s">
        <v>72</v>
      </c>
      <c r="C691" s="2" t="s">
        <v>73</v>
      </c>
      <c r="D691" s="2" t="s">
        <v>74</v>
      </c>
      <c r="E691" s="2" t="s">
        <v>75</v>
      </c>
      <c r="F691" s="2">
        <v>0</v>
      </c>
      <c r="G691" s="2" t="s">
        <v>19</v>
      </c>
      <c r="H691" s="2">
        <v>6</v>
      </c>
      <c r="I691" s="2">
        <v>6</v>
      </c>
      <c r="J691" s="2">
        <v>10</v>
      </c>
      <c r="K691" s="2">
        <v>1</v>
      </c>
      <c r="L691" s="3">
        <v>15561904</v>
      </c>
      <c r="M691" s="2" t="s">
        <v>20</v>
      </c>
      <c r="N691" s="4" t="s">
        <v>21</v>
      </c>
    </row>
    <row r="692" spans="1:14" x14ac:dyDescent="0.25">
      <c r="A692" s="1" t="s">
        <v>285</v>
      </c>
      <c r="B692" s="5" t="s">
        <v>132</v>
      </c>
      <c r="C692" s="2" t="s">
        <v>136</v>
      </c>
      <c r="D692" s="2" t="s">
        <v>137</v>
      </c>
      <c r="E692" s="2" t="s">
        <v>206</v>
      </c>
      <c r="F692" s="2">
        <v>0</v>
      </c>
      <c r="G692" s="2" t="s">
        <v>19</v>
      </c>
      <c r="H692" s="2">
        <v>6</v>
      </c>
      <c r="I692" s="2">
        <v>6</v>
      </c>
      <c r="J692" s="2">
        <v>10</v>
      </c>
      <c r="K692" s="2">
        <v>1</v>
      </c>
      <c r="L692" s="3">
        <v>2172618.75</v>
      </c>
      <c r="M692" s="2" t="s">
        <v>20</v>
      </c>
      <c r="N692" s="4" t="s">
        <v>21</v>
      </c>
    </row>
    <row r="693" spans="1:14" x14ac:dyDescent="0.25">
      <c r="A693" s="1" t="s">
        <v>285</v>
      </c>
      <c r="B693" s="5" t="s">
        <v>207</v>
      </c>
      <c r="C693" s="2" t="s">
        <v>207</v>
      </c>
      <c r="D693" s="2" t="s">
        <v>208</v>
      </c>
      <c r="E693" s="2" t="s">
        <v>286</v>
      </c>
      <c r="F693" s="2">
        <v>0</v>
      </c>
      <c r="G693" s="2" t="s">
        <v>19</v>
      </c>
      <c r="H693" s="2">
        <v>6</v>
      </c>
      <c r="I693" s="2">
        <v>6</v>
      </c>
      <c r="J693" s="2">
        <v>10</v>
      </c>
      <c r="K693" s="2">
        <v>1</v>
      </c>
      <c r="L693" s="3">
        <v>434523.75</v>
      </c>
      <c r="M693" s="2" t="s">
        <v>20</v>
      </c>
      <c r="N693" s="4" t="s">
        <v>21</v>
      </c>
    </row>
    <row r="694" spans="1:14" x14ac:dyDescent="0.25">
      <c r="A694" s="1" t="s">
        <v>285</v>
      </c>
      <c r="B694" s="5" t="s">
        <v>143</v>
      </c>
      <c r="C694" s="2" t="s">
        <v>144</v>
      </c>
      <c r="D694" s="2" t="s">
        <v>145</v>
      </c>
      <c r="E694" s="2" t="s">
        <v>287</v>
      </c>
      <c r="F694" s="2">
        <v>0</v>
      </c>
      <c r="G694" s="2" t="s">
        <v>19</v>
      </c>
      <c r="H694" s="2">
        <v>6</v>
      </c>
      <c r="I694" s="2">
        <v>6</v>
      </c>
      <c r="J694" s="2">
        <v>10</v>
      </c>
      <c r="K694" s="2">
        <v>1</v>
      </c>
      <c r="L694" s="3">
        <v>521428.5</v>
      </c>
      <c r="M694" s="2" t="s">
        <v>20</v>
      </c>
      <c r="N694" s="4" t="s">
        <v>21</v>
      </c>
    </row>
    <row r="695" spans="1:14" x14ac:dyDescent="0.25">
      <c r="A695" s="1" t="s">
        <v>285</v>
      </c>
      <c r="B695" s="5" t="s">
        <v>278</v>
      </c>
      <c r="C695" s="2" t="s">
        <v>279</v>
      </c>
      <c r="D695" s="2" t="s">
        <v>280</v>
      </c>
      <c r="E695" s="2" t="s">
        <v>281</v>
      </c>
      <c r="F695" s="2">
        <v>0</v>
      </c>
      <c r="G695" s="2" t="s">
        <v>19</v>
      </c>
      <c r="H695" s="2">
        <v>6</v>
      </c>
      <c r="I695" s="2">
        <v>6</v>
      </c>
      <c r="J695" s="2">
        <v>10</v>
      </c>
      <c r="K695" s="2">
        <v>1</v>
      </c>
      <c r="L695" s="3">
        <v>3215475.75</v>
      </c>
      <c r="M695" s="2" t="s">
        <v>20</v>
      </c>
      <c r="N695" s="4" t="s">
        <v>21</v>
      </c>
    </row>
    <row r="696" spans="1:14" x14ac:dyDescent="0.25">
      <c r="A696" s="1" t="s">
        <v>285</v>
      </c>
      <c r="B696" s="5" t="s">
        <v>151</v>
      </c>
      <c r="C696" s="2" t="s">
        <v>152</v>
      </c>
      <c r="D696" s="2" t="s">
        <v>153</v>
      </c>
      <c r="E696" s="2" t="s">
        <v>288</v>
      </c>
      <c r="F696" s="2">
        <v>0</v>
      </c>
      <c r="G696" s="2" t="s">
        <v>19</v>
      </c>
      <c r="H696" s="2">
        <v>6</v>
      </c>
      <c r="I696" s="2">
        <v>6</v>
      </c>
      <c r="J696" s="2">
        <v>10</v>
      </c>
      <c r="K696" s="2">
        <v>1</v>
      </c>
      <c r="L696" s="3">
        <v>3128571</v>
      </c>
      <c r="M696" s="2" t="s">
        <v>20</v>
      </c>
      <c r="N696" s="4" t="s">
        <v>21</v>
      </c>
    </row>
    <row r="697" spans="1:14" x14ac:dyDescent="0.25">
      <c r="A697" s="1" t="s">
        <v>285</v>
      </c>
      <c r="B697" s="5" t="s">
        <v>151</v>
      </c>
      <c r="C697" s="2" t="s">
        <v>156</v>
      </c>
      <c r="D697" s="2" t="s">
        <v>157</v>
      </c>
      <c r="E697" s="2" t="s">
        <v>289</v>
      </c>
      <c r="F697" s="2">
        <v>0</v>
      </c>
      <c r="G697" s="2" t="s">
        <v>19</v>
      </c>
      <c r="H697" s="2">
        <v>6</v>
      </c>
      <c r="I697" s="2">
        <v>6</v>
      </c>
      <c r="J697" s="2">
        <v>10</v>
      </c>
      <c r="K697" s="2">
        <v>1</v>
      </c>
      <c r="L697" s="3">
        <v>1738095</v>
      </c>
      <c r="M697" s="2" t="s">
        <v>20</v>
      </c>
      <c r="N697" s="4" t="s">
        <v>21</v>
      </c>
    </row>
    <row r="698" spans="1:14" x14ac:dyDescent="0.25">
      <c r="A698" s="1" t="s">
        <v>285</v>
      </c>
      <c r="B698" s="5" t="s">
        <v>181</v>
      </c>
      <c r="C698" s="2" t="s">
        <v>182</v>
      </c>
      <c r="D698" s="2" t="s">
        <v>183</v>
      </c>
      <c r="E698" s="2" t="s">
        <v>290</v>
      </c>
      <c r="F698" s="2">
        <v>0</v>
      </c>
      <c r="G698" s="2" t="s">
        <v>19</v>
      </c>
      <c r="H698" s="2">
        <v>6</v>
      </c>
      <c r="I698" s="2">
        <v>6</v>
      </c>
      <c r="J698" s="2">
        <v>10</v>
      </c>
      <c r="K698" s="2">
        <v>1</v>
      </c>
      <c r="L698" s="3">
        <v>608333.25</v>
      </c>
      <c r="M698" s="2" t="s">
        <v>20</v>
      </c>
      <c r="N698" s="4" t="s">
        <v>21</v>
      </c>
    </row>
    <row r="699" spans="1:14" x14ac:dyDescent="0.25">
      <c r="A699" s="1" t="s">
        <v>285</v>
      </c>
      <c r="B699" s="5" t="s">
        <v>72</v>
      </c>
      <c r="C699" s="2" t="s">
        <v>73</v>
      </c>
      <c r="D699" s="2" t="s">
        <v>74</v>
      </c>
      <c r="E699" s="2" t="s">
        <v>75</v>
      </c>
      <c r="F699" s="2">
        <v>0</v>
      </c>
      <c r="G699" s="2" t="s">
        <v>19</v>
      </c>
      <c r="H699" s="2">
        <v>7</v>
      </c>
      <c r="I699" s="2">
        <v>6</v>
      </c>
      <c r="J699" s="2">
        <v>10</v>
      </c>
      <c r="K699" s="2">
        <v>1</v>
      </c>
      <c r="L699" s="3">
        <f>15561904-8443833.45</f>
        <v>7118070.5500000007</v>
      </c>
      <c r="M699" s="2" t="s">
        <v>20</v>
      </c>
      <c r="N699" s="4" t="s">
        <v>21</v>
      </c>
    </row>
    <row r="700" spans="1:14" x14ac:dyDescent="0.25">
      <c r="A700" s="1" t="s">
        <v>285</v>
      </c>
      <c r="B700" s="5" t="s">
        <v>132</v>
      </c>
      <c r="C700" s="2" t="s">
        <v>136</v>
      </c>
      <c r="D700" s="2" t="s">
        <v>137</v>
      </c>
      <c r="E700" s="2" t="s">
        <v>206</v>
      </c>
      <c r="F700" s="2">
        <v>0</v>
      </c>
      <c r="G700" s="2" t="s">
        <v>19</v>
      </c>
      <c r="H700" s="2">
        <v>7</v>
      </c>
      <c r="I700" s="2">
        <v>6</v>
      </c>
      <c r="J700" s="2">
        <v>10</v>
      </c>
      <c r="K700" s="2">
        <v>1</v>
      </c>
      <c r="L700" s="3">
        <f>2978181.5-62685.07</f>
        <v>2915496.43</v>
      </c>
      <c r="M700" s="2" t="s">
        <v>20</v>
      </c>
      <c r="N700" s="4" t="s">
        <v>21</v>
      </c>
    </row>
    <row r="701" spans="1:14" x14ac:dyDescent="0.25">
      <c r="A701" s="1" t="s">
        <v>285</v>
      </c>
      <c r="B701" s="5" t="s">
        <v>207</v>
      </c>
      <c r="C701" s="2" t="s">
        <v>207</v>
      </c>
      <c r="D701" s="2" t="s">
        <v>208</v>
      </c>
      <c r="E701" s="2" t="s">
        <v>286</v>
      </c>
      <c r="F701" s="2">
        <v>0</v>
      </c>
      <c r="G701" s="2" t="s">
        <v>19</v>
      </c>
      <c r="H701" s="2">
        <v>7</v>
      </c>
      <c r="I701" s="2">
        <v>6</v>
      </c>
      <c r="J701" s="2">
        <v>10</v>
      </c>
      <c r="K701" s="2">
        <v>1</v>
      </c>
      <c r="L701" s="3">
        <f>595660-12537.52</f>
        <v>583122.48</v>
      </c>
      <c r="M701" s="2" t="s">
        <v>20</v>
      </c>
      <c r="N701" s="4" t="s">
        <v>21</v>
      </c>
    </row>
    <row r="702" spans="1:14" x14ac:dyDescent="0.25">
      <c r="A702" s="1" t="s">
        <v>285</v>
      </c>
      <c r="B702" s="5" t="s">
        <v>143</v>
      </c>
      <c r="C702" s="2" t="s">
        <v>144</v>
      </c>
      <c r="D702" s="2" t="s">
        <v>145</v>
      </c>
      <c r="E702" s="2" t="s">
        <v>287</v>
      </c>
      <c r="F702" s="2">
        <v>0</v>
      </c>
      <c r="G702" s="2" t="s">
        <v>19</v>
      </c>
      <c r="H702" s="2">
        <v>7</v>
      </c>
      <c r="I702" s="2">
        <v>6</v>
      </c>
      <c r="J702" s="2">
        <v>10</v>
      </c>
      <c r="K702" s="2">
        <v>1</v>
      </c>
      <c r="L702" s="3">
        <f>714792-15045.02</f>
        <v>699746.98</v>
      </c>
      <c r="M702" s="2" t="s">
        <v>20</v>
      </c>
      <c r="N702" s="4" t="s">
        <v>21</v>
      </c>
    </row>
    <row r="703" spans="1:14" x14ac:dyDescent="0.25">
      <c r="A703" s="1" t="s">
        <v>285</v>
      </c>
      <c r="B703" s="5" t="s">
        <v>278</v>
      </c>
      <c r="C703" s="2" t="s">
        <v>279</v>
      </c>
      <c r="D703" s="2" t="s">
        <v>280</v>
      </c>
      <c r="E703" s="2" t="s">
        <v>281</v>
      </c>
      <c r="F703" s="2">
        <v>0</v>
      </c>
      <c r="G703" s="2" t="s">
        <v>19</v>
      </c>
      <c r="H703" s="2">
        <v>7</v>
      </c>
      <c r="I703" s="2">
        <v>6</v>
      </c>
      <c r="J703" s="2">
        <v>10</v>
      </c>
      <c r="K703" s="2">
        <v>1</v>
      </c>
      <c r="L703" s="3">
        <f>4407726-92774.27</f>
        <v>4314951.7300000004</v>
      </c>
      <c r="M703" s="2" t="s">
        <v>20</v>
      </c>
      <c r="N703" s="4" t="s">
        <v>21</v>
      </c>
    </row>
    <row r="704" spans="1:14" x14ac:dyDescent="0.25">
      <c r="A704" s="1" t="s">
        <v>285</v>
      </c>
      <c r="B704" s="5" t="s">
        <v>151</v>
      </c>
      <c r="C704" s="2" t="s">
        <v>152</v>
      </c>
      <c r="D704" s="2" t="s">
        <v>153</v>
      </c>
      <c r="E704" s="2" t="s">
        <v>288</v>
      </c>
      <c r="F704" s="2">
        <v>0</v>
      </c>
      <c r="G704" s="2" t="s">
        <v>19</v>
      </c>
      <c r="H704" s="2">
        <v>7</v>
      </c>
      <c r="I704" s="2">
        <v>6</v>
      </c>
      <c r="J704" s="2">
        <v>10</v>
      </c>
      <c r="K704" s="2">
        <v>1</v>
      </c>
      <c r="L704" s="3">
        <f>4288594-140415.15</f>
        <v>4148178.85</v>
      </c>
      <c r="M704" s="2" t="s">
        <v>20</v>
      </c>
      <c r="N704" s="4" t="s">
        <v>21</v>
      </c>
    </row>
    <row r="705" spans="1:14" x14ac:dyDescent="0.25">
      <c r="A705" s="1" t="s">
        <v>285</v>
      </c>
      <c r="B705" s="5" t="s">
        <v>151</v>
      </c>
      <c r="C705" s="2" t="s">
        <v>156</v>
      </c>
      <c r="D705" s="2" t="s">
        <v>157</v>
      </c>
      <c r="E705" s="2" t="s">
        <v>289</v>
      </c>
      <c r="F705" s="2">
        <v>0</v>
      </c>
      <c r="G705" s="2" t="s">
        <v>19</v>
      </c>
      <c r="H705" s="2">
        <v>7</v>
      </c>
      <c r="I705" s="2">
        <v>6</v>
      </c>
      <c r="J705" s="2">
        <v>10</v>
      </c>
      <c r="K705" s="2">
        <v>1</v>
      </c>
      <c r="L705" s="3">
        <v>2382561</v>
      </c>
      <c r="M705" s="2" t="s">
        <v>20</v>
      </c>
      <c r="N705" s="4" t="s">
        <v>21</v>
      </c>
    </row>
    <row r="706" spans="1:14" x14ac:dyDescent="0.25">
      <c r="A706" s="1" t="s">
        <v>285</v>
      </c>
      <c r="B706" s="5" t="s">
        <v>181</v>
      </c>
      <c r="C706" s="2" t="s">
        <v>182</v>
      </c>
      <c r="D706" s="2" t="s">
        <v>183</v>
      </c>
      <c r="E706" s="2" t="s">
        <v>290</v>
      </c>
      <c r="F706" s="2">
        <v>0</v>
      </c>
      <c r="G706" s="2" t="s">
        <v>19</v>
      </c>
      <c r="H706" s="2">
        <v>7</v>
      </c>
      <c r="I706" s="2">
        <v>6</v>
      </c>
      <c r="J706" s="2">
        <v>10</v>
      </c>
      <c r="K706" s="2">
        <v>1</v>
      </c>
      <c r="L706" s="3">
        <f>833924+7808967.48</f>
        <v>8642891.4800000004</v>
      </c>
      <c r="M706" s="2" t="s">
        <v>20</v>
      </c>
      <c r="N706" s="4" t="s">
        <v>21</v>
      </c>
    </row>
    <row r="707" spans="1:14" x14ac:dyDescent="0.25">
      <c r="A707" s="1" t="s">
        <v>291</v>
      </c>
      <c r="B707" s="5" t="s">
        <v>42</v>
      </c>
      <c r="C707" s="2" t="s">
        <v>46</v>
      </c>
      <c r="D707" s="2" t="s">
        <v>47</v>
      </c>
      <c r="E707" s="2" t="s">
        <v>216</v>
      </c>
      <c r="F707" s="2">
        <v>0</v>
      </c>
      <c r="G707" s="2" t="s">
        <v>19</v>
      </c>
      <c r="H707" s="2">
        <v>2</v>
      </c>
      <c r="I707" s="2">
        <v>6</v>
      </c>
      <c r="J707" s="2">
        <v>10</v>
      </c>
      <c r="K707" s="2">
        <v>1</v>
      </c>
      <c r="L707" s="3">
        <v>608333.25</v>
      </c>
      <c r="M707" s="2" t="s">
        <v>20</v>
      </c>
      <c r="N707" s="4" t="s">
        <v>21</v>
      </c>
    </row>
    <row r="708" spans="1:14" x14ac:dyDescent="0.25">
      <c r="A708" s="1" t="s">
        <v>291</v>
      </c>
      <c r="B708" s="5" t="s">
        <v>292</v>
      </c>
      <c r="C708" s="2" t="s">
        <v>293</v>
      </c>
      <c r="D708" s="2" t="s">
        <v>294</v>
      </c>
      <c r="E708" s="2" t="s">
        <v>295</v>
      </c>
      <c r="F708" s="2">
        <v>0</v>
      </c>
      <c r="G708" s="2" t="s">
        <v>19</v>
      </c>
      <c r="H708" s="2">
        <v>2</v>
      </c>
      <c r="I708" s="2">
        <v>6</v>
      </c>
      <c r="J708" s="2">
        <v>10</v>
      </c>
      <c r="K708" s="2">
        <v>4</v>
      </c>
      <c r="L708" s="3">
        <v>111238.08</v>
      </c>
      <c r="M708" s="2" t="s">
        <v>0</v>
      </c>
      <c r="N708" s="4" t="s">
        <v>21</v>
      </c>
    </row>
    <row r="709" spans="1:14" x14ac:dyDescent="0.25">
      <c r="A709" s="1" t="s">
        <v>291</v>
      </c>
      <c r="B709" s="5" t="s">
        <v>76</v>
      </c>
      <c r="C709" s="2" t="s">
        <v>77</v>
      </c>
      <c r="D709" s="2" t="s">
        <v>78</v>
      </c>
      <c r="E709" s="2" t="s">
        <v>296</v>
      </c>
      <c r="F709" s="2">
        <v>0</v>
      </c>
      <c r="G709" s="2" t="s">
        <v>19</v>
      </c>
      <c r="H709" s="2">
        <v>2</v>
      </c>
      <c r="I709" s="2">
        <v>6</v>
      </c>
      <c r="J709" s="2">
        <v>10</v>
      </c>
      <c r="K709" s="2">
        <v>1</v>
      </c>
      <c r="L709" s="3">
        <v>139047.6</v>
      </c>
      <c r="M709" s="2" t="s">
        <v>0</v>
      </c>
      <c r="N709" s="4" t="s">
        <v>21</v>
      </c>
    </row>
    <row r="710" spans="1:14" x14ac:dyDescent="0.25">
      <c r="A710" s="1" t="s">
        <v>291</v>
      </c>
      <c r="B710" s="5" t="s">
        <v>86</v>
      </c>
      <c r="C710" s="2" t="s">
        <v>246</v>
      </c>
      <c r="D710" s="2" t="s">
        <v>247</v>
      </c>
      <c r="E710" s="2" t="s">
        <v>297</v>
      </c>
      <c r="F710" s="2">
        <v>0</v>
      </c>
      <c r="G710" s="2" t="s">
        <v>19</v>
      </c>
      <c r="H710" s="2">
        <v>2</v>
      </c>
      <c r="I710" s="2">
        <v>6</v>
      </c>
      <c r="J710" s="2">
        <v>10</v>
      </c>
      <c r="K710" s="2">
        <v>2</v>
      </c>
      <c r="L710" s="3">
        <v>69523.8</v>
      </c>
      <c r="M710" s="2" t="s">
        <v>0</v>
      </c>
      <c r="N710" s="4" t="s">
        <v>21</v>
      </c>
    </row>
    <row r="711" spans="1:14" x14ac:dyDescent="0.25">
      <c r="A711" s="1" t="s">
        <v>291</v>
      </c>
      <c r="B711" s="5" t="s">
        <v>86</v>
      </c>
      <c r="C711" s="2" t="s">
        <v>246</v>
      </c>
      <c r="D711" s="2" t="s">
        <v>247</v>
      </c>
      <c r="E711" s="2" t="s">
        <v>298</v>
      </c>
      <c r="F711" s="2">
        <v>0</v>
      </c>
      <c r="G711" s="2" t="s">
        <v>19</v>
      </c>
      <c r="H711" s="2">
        <v>2</v>
      </c>
      <c r="I711" s="2">
        <v>6</v>
      </c>
      <c r="J711" s="2">
        <v>10</v>
      </c>
      <c r="K711" s="2">
        <v>2</v>
      </c>
      <c r="L711" s="3">
        <v>20857.14</v>
      </c>
      <c r="M711" s="2" t="s">
        <v>0</v>
      </c>
      <c r="N711" s="4" t="s">
        <v>21</v>
      </c>
    </row>
    <row r="712" spans="1:14" x14ac:dyDescent="0.25">
      <c r="A712" s="1" t="s">
        <v>291</v>
      </c>
      <c r="B712" s="5" t="s">
        <v>103</v>
      </c>
      <c r="C712" s="2" t="s">
        <v>104</v>
      </c>
      <c r="D712" s="2" t="s">
        <v>105</v>
      </c>
      <c r="E712" s="2" t="s">
        <v>299</v>
      </c>
      <c r="F712" s="2">
        <v>0</v>
      </c>
      <c r="G712" s="2" t="s">
        <v>19</v>
      </c>
      <c r="H712" s="2">
        <v>2</v>
      </c>
      <c r="I712" s="2">
        <v>6</v>
      </c>
      <c r="J712" s="2">
        <v>10</v>
      </c>
      <c r="K712" s="2">
        <v>2</v>
      </c>
      <c r="L712" s="3">
        <v>41714.28</v>
      </c>
      <c r="M712" s="2" t="s">
        <v>0</v>
      </c>
      <c r="N712" s="4" t="s">
        <v>21</v>
      </c>
    </row>
    <row r="713" spans="1:14" x14ac:dyDescent="0.25">
      <c r="A713" s="1" t="s">
        <v>291</v>
      </c>
      <c r="B713" s="5" t="s">
        <v>113</v>
      </c>
      <c r="C713" s="2" t="s">
        <v>113</v>
      </c>
      <c r="D713" s="2" t="s">
        <v>114</v>
      </c>
      <c r="E713" s="2" t="s">
        <v>300</v>
      </c>
      <c r="F713" s="2">
        <v>0</v>
      </c>
      <c r="G713" s="2" t="s">
        <v>19</v>
      </c>
      <c r="H713" s="2">
        <v>2</v>
      </c>
      <c r="I713" s="2">
        <v>6</v>
      </c>
      <c r="J713" s="2">
        <v>10</v>
      </c>
      <c r="K713" s="2">
        <v>1</v>
      </c>
      <c r="L713" s="3">
        <v>695238</v>
      </c>
      <c r="M713" s="2" t="s">
        <v>20</v>
      </c>
      <c r="N713" s="4" t="s">
        <v>21</v>
      </c>
    </row>
    <row r="714" spans="1:14" x14ac:dyDescent="0.25">
      <c r="A714" s="1" t="s">
        <v>291</v>
      </c>
      <c r="B714" s="5" t="s">
        <v>132</v>
      </c>
      <c r="C714" s="2" t="s">
        <v>136</v>
      </c>
      <c r="D714" s="2" t="s">
        <v>137</v>
      </c>
      <c r="E714" s="2" t="s">
        <v>301</v>
      </c>
      <c r="F714" s="2">
        <v>0</v>
      </c>
      <c r="G714" s="2" t="s">
        <v>19</v>
      </c>
      <c r="H714" s="2">
        <v>2</v>
      </c>
      <c r="I714" s="2">
        <v>6</v>
      </c>
      <c r="J714" s="2">
        <v>10</v>
      </c>
      <c r="K714" s="2">
        <v>1</v>
      </c>
      <c r="L714" s="3">
        <v>1738095</v>
      </c>
      <c r="M714" s="2" t="s">
        <v>20</v>
      </c>
      <c r="N714" s="4" t="s">
        <v>21</v>
      </c>
    </row>
    <row r="715" spans="1:14" x14ac:dyDescent="0.25">
      <c r="A715" s="1" t="s">
        <v>291</v>
      </c>
      <c r="B715" s="5" t="s">
        <v>207</v>
      </c>
      <c r="C715" s="2" t="s">
        <v>207</v>
      </c>
      <c r="D715" s="2" t="s">
        <v>208</v>
      </c>
      <c r="E715" s="2" t="s">
        <v>302</v>
      </c>
      <c r="F715" s="2">
        <v>0</v>
      </c>
      <c r="G715" s="2" t="s">
        <v>19</v>
      </c>
      <c r="H715" s="2">
        <v>2</v>
      </c>
      <c r="I715" s="2">
        <v>6</v>
      </c>
      <c r="J715" s="2">
        <v>10</v>
      </c>
      <c r="K715" s="2">
        <v>1</v>
      </c>
      <c r="L715" s="3">
        <v>990714.15</v>
      </c>
      <c r="M715" s="2" t="s">
        <v>20</v>
      </c>
      <c r="N715" s="4" t="s">
        <v>21</v>
      </c>
    </row>
    <row r="716" spans="1:14" x14ac:dyDescent="0.25">
      <c r="A716" s="1" t="s">
        <v>291</v>
      </c>
      <c r="B716" s="5" t="s">
        <v>177</v>
      </c>
      <c r="C716" s="2" t="s">
        <v>177</v>
      </c>
      <c r="D716" s="2" t="s">
        <v>178</v>
      </c>
      <c r="E716" s="2" t="s">
        <v>303</v>
      </c>
      <c r="F716" s="2">
        <v>0</v>
      </c>
      <c r="G716" s="2" t="s">
        <v>19</v>
      </c>
      <c r="H716" s="2">
        <v>2</v>
      </c>
      <c r="I716" s="2">
        <v>6</v>
      </c>
      <c r="J716" s="2">
        <v>10</v>
      </c>
      <c r="K716" s="2">
        <v>1</v>
      </c>
      <c r="L716" s="3">
        <v>656999.91</v>
      </c>
      <c r="M716" s="2" t="s">
        <v>20</v>
      </c>
      <c r="N716" s="4" t="s">
        <v>21</v>
      </c>
    </row>
    <row r="717" spans="1:14" x14ac:dyDescent="0.25">
      <c r="A717" s="1" t="s">
        <v>291</v>
      </c>
      <c r="B717" s="5" t="s">
        <v>143</v>
      </c>
      <c r="C717" s="2" t="s">
        <v>144</v>
      </c>
      <c r="D717" s="2" t="s">
        <v>145</v>
      </c>
      <c r="E717" s="2" t="s">
        <v>304</v>
      </c>
      <c r="F717" s="2">
        <v>0</v>
      </c>
      <c r="G717" s="2" t="s">
        <v>19</v>
      </c>
      <c r="H717" s="2">
        <v>2</v>
      </c>
      <c r="I717" s="2">
        <v>6</v>
      </c>
      <c r="J717" s="2">
        <v>10</v>
      </c>
      <c r="K717" s="2">
        <v>1</v>
      </c>
      <c r="L717" s="3">
        <v>1564285.5</v>
      </c>
      <c r="M717" s="2" t="s">
        <v>20</v>
      </c>
      <c r="N717" s="4" t="s">
        <v>21</v>
      </c>
    </row>
    <row r="718" spans="1:14" x14ac:dyDescent="0.25">
      <c r="A718" s="1" t="s">
        <v>291</v>
      </c>
      <c r="B718" s="5" t="s">
        <v>151</v>
      </c>
      <c r="C718" s="2" t="s">
        <v>152</v>
      </c>
      <c r="D718" s="2" t="s">
        <v>153</v>
      </c>
      <c r="E718" s="2" t="s">
        <v>305</v>
      </c>
      <c r="F718" s="2">
        <v>0</v>
      </c>
      <c r="G718" s="2" t="s">
        <v>19</v>
      </c>
      <c r="H718" s="2">
        <v>2</v>
      </c>
      <c r="I718" s="2">
        <v>6</v>
      </c>
      <c r="J718" s="2">
        <v>10</v>
      </c>
      <c r="K718" s="2">
        <v>1</v>
      </c>
      <c r="L718" s="3">
        <v>2826142.47</v>
      </c>
      <c r="M718" s="2" t="s">
        <v>20</v>
      </c>
      <c r="N718" s="4" t="s">
        <v>21</v>
      </c>
    </row>
    <row r="719" spans="1:14" x14ac:dyDescent="0.25">
      <c r="A719" s="1" t="s">
        <v>291</v>
      </c>
      <c r="B719" s="5" t="s">
        <v>181</v>
      </c>
      <c r="C719" s="2" t="s">
        <v>182</v>
      </c>
      <c r="D719" s="2" t="s">
        <v>183</v>
      </c>
      <c r="E719" s="2" t="s">
        <v>306</v>
      </c>
      <c r="F719" s="2">
        <v>0</v>
      </c>
      <c r="G719" s="2" t="s">
        <v>19</v>
      </c>
      <c r="H719" s="2">
        <v>2</v>
      </c>
      <c r="I719" s="2">
        <v>6</v>
      </c>
      <c r="J719" s="2">
        <v>10</v>
      </c>
      <c r="K719" s="2">
        <v>1</v>
      </c>
      <c r="L719" s="3">
        <v>1042857</v>
      </c>
      <c r="M719" s="2" t="s">
        <v>20</v>
      </c>
      <c r="N719" s="4" t="s">
        <v>21</v>
      </c>
    </row>
    <row r="720" spans="1:14" x14ac:dyDescent="0.25">
      <c r="A720" s="1" t="s">
        <v>291</v>
      </c>
      <c r="B720" s="5" t="s">
        <v>166</v>
      </c>
      <c r="C720" s="2" t="s">
        <v>166</v>
      </c>
      <c r="D720" s="2" t="s">
        <v>167</v>
      </c>
      <c r="E720" s="2" t="s">
        <v>307</v>
      </c>
      <c r="F720" s="2">
        <v>0</v>
      </c>
      <c r="G720" s="2" t="s">
        <v>19</v>
      </c>
      <c r="H720" s="2">
        <v>2</v>
      </c>
      <c r="I720" s="2">
        <v>6</v>
      </c>
      <c r="J720" s="2">
        <v>10</v>
      </c>
      <c r="K720" s="2">
        <v>1</v>
      </c>
      <c r="L720" s="3">
        <v>2815713.9</v>
      </c>
      <c r="M720" s="2" t="s">
        <v>20</v>
      </c>
      <c r="N720" s="4" t="s">
        <v>21</v>
      </c>
    </row>
    <row r="721" spans="1:14" x14ac:dyDescent="0.25">
      <c r="A721" s="1" t="s">
        <v>291</v>
      </c>
      <c r="B721" s="5" t="s">
        <v>132</v>
      </c>
      <c r="C721" s="2" t="s">
        <v>136</v>
      </c>
      <c r="D721" s="2" t="s">
        <v>137</v>
      </c>
      <c r="E721" s="2" t="s">
        <v>301</v>
      </c>
      <c r="F721" s="2">
        <v>0</v>
      </c>
      <c r="G721" s="2" t="s">
        <v>19</v>
      </c>
      <c r="H721" s="2">
        <v>6</v>
      </c>
      <c r="I721" s="2">
        <v>6</v>
      </c>
      <c r="J721" s="2">
        <v>10</v>
      </c>
      <c r="K721" s="2">
        <v>1</v>
      </c>
      <c r="L721" s="3">
        <f>1975000-41570</f>
        <v>1933430</v>
      </c>
      <c r="M721" s="2" t="s">
        <v>20</v>
      </c>
      <c r="N721" s="4" t="s">
        <v>21</v>
      </c>
    </row>
    <row r="722" spans="1:14" x14ac:dyDescent="0.25">
      <c r="A722" s="1" t="s">
        <v>291</v>
      </c>
      <c r="B722" s="5" t="s">
        <v>162</v>
      </c>
      <c r="C722" s="2" t="s">
        <v>185</v>
      </c>
      <c r="D722" s="2" t="s">
        <v>186</v>
      </c>
      <c r="E722" s="2" t="s">
        <v>308</v>
      </c>
      <c r="F722" s="2">
        <v>0</v>
      </c>
      <c r="G722" s="2" t="s">
        <v>19</v>
      </c>
      <c r="H722" s="2">
        <v>6</v>
      </c>
      <c r="I722" s="2">
        <v>6</v>
      </c>
      <c r="J722" s="2">
        <v>10</v>
      </c>
      <c r="K722" s="2">
        <v>1</v>
      </c>
      <c r="L722" s="3">
        <v>773372</v>
      </c>
      <c r="M722" s="2" t="s">
        <v>20</v>
      </c>
      <c r="N722" s="4" t="s">
        <v>21</v>
      </c>
    </row>
    <row r="723" spans="1:14" x14ac:dyDescent="0.25">
      <c r="A723" s="1" t="s">
        <v>291</v>
      </c>
      <c r="B723" s="5" t="s">
        <v>151</v>
      </c>
      <c r="C723" s="2" t="s">
        <v>152</v>
      </c>
      <c r="D723" s="2" t="s">
        <v>153</v>
      </c>
      <c r="E723" s="2" t="s">
        <v>305</v>
      </c>
      <c r="F723" s="2">
        <v>0</v>
      </c>
      <c r="G723" s="2" t="s">
        <v>19</v>
      </c>
      <c r="H723" s="2">
        <v>6</v>
      </c>
      <c r="I723" s="2">
        <v>6</v>
      </c>
      <c r="J723" s="2">
        <v>10</v>
      </c>
      <c r="K723" s="2">
        <v>1</v>
      </c>
      <c r="L723" s="3">
        <f>1185000-24942</f>
        <v>1160058</v>
      </c>
      <c r="M723" s="2" t="s">
        <v>20</v>
      </c>
      <c r="N723" s="4" t="s">
        <v>21</v>
      </c>
    </row>
    <row r="724" spans="1:14" x14ac:dyDescent="0.25">
      <c r="A724" s="1" t="s">
        <v>291</v>
      </c>
      <c r="B724" s="5" t="s">
        <v>181</v>
      </c>
      <c r="C724" s="2" t="s">
        <v>182</v>
      </c>
      <c r="D724" s="2" t="s">
        <v>183</v>
      </c>
      <c r="E724" s="2" t="s">
        <v>306</v>
      </c>
      <c r="F724" s="2">
        <v>0</v>
      </c>
      <c r="G724" s="2" t="s">
        <v>19</v>
      </c>
      <c r="H724" s="2">
        <v>6</v>
      </c>
      <c r="I724" s="2">
        <v>6</v>
      </c>
      <c r="J724" s="2">
        <v>10</v>
      </c>
      <c r="K724" s="2">
        <v>1</v>
      </c>
      <c r="L724" s="3">
        <f>671500-14133.8</f>
        <v>657366.19999999995</v>
      </c>
      <c r="M724" s="2" t="s">
        <v>20</v>
      </c>
      <c r="N724" s="4" t="s">
        <v>21</v>
      </c>
    </row>
    <row r="725" spans="1:14" x14ac:dyDescent="0.25">
      <c r="A725" s="1" t="s">
        <v>291</v>
      </c>
      <c r="B725" s="5" t="s">
        <v>166</v>
      </c>
      <c r="C725" s="2" t="s">
        <v>166</v>
      </c>
      <c r="D725" s="2" t="s">
        <v>167</v>
      </c>
      <c r="E725" s="2" t="s">
        <v>307</v>
      </c>
      <c r="F725" s="2">
        <v>0</v>
      </c>
      <c r="G725" s="2" t="s">
        <v>19</v>
      </c>
      <c r="H725" s="2">
        <v>6</v>
      </c>
      <c r="I725" s="2">
        <v>6</v>
      </c>
      <c r="J725" s="2">
        <v>10</v>
      </c>
      <c r="K725" s="2">
        <v>1</v>
      </c>
      <c r="L725" s="3">
        <f>2287050-48138.06</f>
        <v>2238911.94</v>
      </c>
      <c r="M725" s="2" t="s">
        <v>20</v>
      </c>
      <c r="N725" s="4" t="s">
        <v>21</v>
      </c>
    </row>
    <row r="726" spans="1:14" x14ac:dyDescent="0.25">
      <c r="A726" s="1" t="s">
        <v>309</v>
      </c>
      <c r="B726" s="5" t="s">
        <v>32</v>
      </c>
      <c r="C726" s="2" t="s">
        <v>33</v>
      </c>
      <c r="D726" s="2" t="s">
        <v>34</v>
      </c>
      <c r="E726" s="2" t="s">
        <v>310</v>
      </c>
      <c r="F726" s="2">
        <v>0</v>
      </c>
      <c r="G726" s="2" t="s">
        <v>19</v>
      </c>
      <c r="H726" s="2">
        <v>1</v>
      </c>
      <c r="I726" s="2">
        <v>6</v>
      </c>
      <c r="J726" s="2">
        <v>10</v>
      </c>
      <c r="K726" s="2">
        <v>1</v>
      </c>
      <c r="L726" s="3">
        <v>4519047</v>
      </c>
      <c r="M726" s="2" t="s">
        <v>20</v>
      </c>
      <c r="N726" s="4" t="s">
        <v>21</v>
      </c>
    </row>
    <row r="727" spans="1:14" x14ac:dyDescent="0.25">
      <c r="A727" s="1" t="s">
        <v>309</v>
      </c>
      <c r="B727" s="5" t="s">
        <v>63</v>
      </c>
      <c r="C727" s="2" t="s">
        <v>64</v>
      </c>
      <c r="D727" s="2" t="s">
        <v>65</v>
      </c>
      <c r="E727" s="2" t="s">
        <v>311</v>
      </c>
      <c r="F727" s="2">
        <v>0</v>
      </c>
      <c r="G727" s="2" t="s">
        <v>19</v>
      </c>
      <c r="H727" s="2">
        <v>1</v>
      </c>
      <c r="I727" s="2">
        <v>6</v>
      </c>
      <c r="J727" s="2">
        <v>10</v>
      </c>
      <c r="K727" s="2">
        <v>1</v>
      </c>
      <c r="L727" s="3">
        <v>208571.4</v>
      </c>
      <c r="M727" s="2" t="s">
        <v>20</v>
      </c>
      <c r="N727" s="4" t="s">
        <v>21</v>
      </c>
    </row>
    <row r="728" spans="1:14" x14ac:dyDescent="0.25">
      <c r="A728" s="1" t="s">
        <v>309</v>
      </c>
      <c r="B728" s="5" t="s">
        <v>72</v>
      </c>
      <c r="C728" s="2" t="s">
        <v>73</v>
      </c>
      <c r="D728" s="2" t="s">
        <v>74</v>
      </c>
      <c r="E728" s="2" t="s">
        <v>312</v>
      </c>
      <c r="F728" s="2">
        <v>0</v>
      </c>
      <c r="G728" s="2" t="s">
        <v>19</v>
      </c>
      <c r="H728" s="2">
        <v>1</v>
      </c>
      <c r="I728" s="2">
        <v>6</v>
      </c>
      <c r="J728" s="2">
        <v>10</v>
      </c>
      <c r="K728" s="2">
        <v>1</v>
      </c>
      <c r="L728" s="3">
        <v>2780952</v>
      </c>
      <c r="M728" s="2" t="s">
        <v>20</v>
      </c>
      <c r="N728" s="4" t="s">
        <v>21</v>
      </c>
    </row>
    <row r="729" spans="1:14" x14ac:dyDescent="0.25">
      <c r="A729" s="1" t="s">
        <v>309</v>
      </c>
      <c r="B729" s="5" t="s">
        <v>132</v>
      </c>
      <c r="C729" s="2" t="s">
        <v>136</v>
      </c>
      <c r="D729" s="2" t="s">
        <v>137</v>
      </c>
      <c r="E729" s="2" t="s">
        <v>313</v>
      </c>
      <c r="F729" s="2">
        <v>0</v>
      </c>
      <c r="G729" s="2" t="s">
        <v>19</v>
      </c>
      <c r="H729" s="2">
        <v>1</v>
      </c>
      <c r="I729" s="2">
        <v>6</v>
      </c>
      <c r="J729" s="2">
        <v>10</v>
      </c>
      <c r="K729" s="2">
        <v>1</v>
      </c>
      <c r="L729" s="3">
        <v>3476190</v>
      </c>
      <c r="M729" s="2" t="s">
        <v>20</v>
      </c>
      <c r="N729" s="4" t="s">
        <v>21</v>
      </c>
    </row>
    <row r="730" spans="1:14" x14ac:dyDescent="0.25">
      <c r="A730" s="1" t="s">
        <v>309</v>
      </c>
      <c r="B730" s="5" t="s">
        <v>314</v>
      </c>
      <c r="C730" s="2" t="s">
        <v>314</v>
      </c>
      <c r="D730" s="2" t="s">
        <v>315</v>
      </c>
      <c r="E730" s="2" t="s">
        <v>316</v>
      </c>
      <c r="F730" s="2">
        <v>0</v>
      </c>
      <c r="G730" s="2" t="s">
        <v>19</v>
      </c>
      <c r="H730" s="2">
        <v>1</v>
      </c>
      <c r="I730" s="2">
        <v>6</v>
      </c>
      <c r="J730" s="2">
        <v>10</v>
      </c>
      <c r="K730" s="2">
        <v>1</v>
      </c>
      <c r="L730" s="3">
        <v>1042857</v>
      </c>
      <c r="M730" s="2" t="s">
        <v>20</v>
      </c>
      <c r="N730" s="4" t="s">
        <v>21</v>
      </c>
    </row>
    <row r="731" spans="1:14" x14ac:dyDescent="0.25">
      <c r="A731" s="1" t="s">
        <v>309</v>
      </c>
      <c r="B731" s="5" t="s">
        <v>177</v>
      </c>
      <c r="C731" s="2" t="s">
        <v>177</v>
      </c>
      <c r="D731" s="2" t="s">
        <v>178</v>
      </c>
      <c r="E731" s="2" t="s">
        <v>317</v>
      </c>
      <c r="F731" s="2">
        <v>0</v>
      </c>
      <c r="G731" s="2" t="s">
        <v>19</v>
      </c>
      <c r="H731" s="2">
        <v>1</v>
      </c>
      <c r="I731" s="2">
        <v>6</v>
      </c>
      <c r="J731" s="2">
        <v>10</v>
      </c>
      <c r="K731" s="2">
        <v>1</v>
      </c>
      <c r="L731" s="3">
        <v>173809.5</v>
      </c>
      <c r="M731" s="2" t="s">
        <v>20</v>
      </c>
      <c r="N731" s="4" t="s">
        <v>21</v>
      </c>
    </row>
    <row r="732" spans="1:14" x14ac:dyDescent="0.25">
      <c r="A732" s="1" t="s">
        <v>309</v>
      </c>
      <c r="B732" s="5" t="s">
        <v>143</v>
      </c>
      <c r="C732" s="2" t="s">
        <v>144</v>
      </c>
      <c r="D732" s="2" t="s">
        <v>145</v>
      </c>
      <c r="E732" s="2" t="s">
        <v>318</v>
      </c>
      <c r="F732" s="2">
        <v>0</v>
      </c>
      <c r="G732" s="2" t="s">
        <v>19</v>
      </c>
      <c r="H732" s="2">
        <v>1</v>
      </c>
      <c r="I732" s="2">
        <v>6</v>
      </c>
      <c r="J732" s="2">
        <v>10</v>
      </c>
      <c r="K732" s="2">
        <v>1</v>
      </c>
      <c r="L732" s="3">
        <v>1564285.5</v>
      </c>
      <c r="M732" s="2" t="s">
        <v>20</v>
      </c>
      <c r="N732" s="4" t="s">
        <v>21</v>
      </c>
    </row>
    <row r="733" spans="1:14" x14ac:dyDescent="0.25">
      <c r="A733" s="1" t="s">
        <v>309</v>
      </c>
      <c r="B733" s="5" t="s">
        <v>151</v>
      </c>
      <c r="C733" s="2" t="s">
        <v>152</v>
      </c>
      <c r="D733" s="2" t="s">
        <v>153</v>
      </c>
      <c r="E733" s="2" t="s">
        <v>319</v>
      </c>
      <c r="F733" s="2">
        <v>0</v>
      </c>
      <c r="G733" s="2" t="s">
        <v>19</v>
      </c>
      <c r="H733" s="2">
        <v>1</v>
      </c>
      <c r="I733" s="2">
        <v>6</v>
      </c>
      <c r="J733" s="2">
        <v>10</v>
      </c>
      <c r="K733" s="2">
        <v>1</v>
      </c>
      <c r="L733" s="3">
        <v>3337142</v>
      </c>
      <c r="M733" s="2" t="s">
        <v>20</v>
      </c>
      <c r="N733" s="4" t="s">
        <v>21</v>
      </c>
    </row>
    <row r="734" spans="1:14" x14ac:dyDescent="0.25">
      <c r="A734" s="1" t="s">
        <v>309</v>
      </c>
      <c r="B734" s="5" t="s">
        <v>151</v>
      </c>
      <c r="C734" s="2" t="s">
        <v>152</v>
      </c>
      <c r="D734" s="2" t="s">
        <v>153</v>
      </c>
      <c r="E734" s="2" t="s">
        <v>320</v>
      </c>
      <c r="F734" s="2">
        <v>0</v>
      </c>
      <c r="G734" s="2" t="s">
        <v>19</v>
      </c>
      <c r="H734" s="2">
        <v>1</v>
      </c>
      <c r="I734" s="2">
        <v>6</v>
      </c>
      <c r="J734" s="2">
        <v>10</v>
      </c>
      <c r="K734" s="2">
        <v>1</v>
      </c>
      <c r="L734" s="3">
        <v>2224761.6</v>
      </c>
      <c r="M734" s="2" t="s">
        <v>20</v>
      </c>
      <c r="N734" s="4" t="s">
        <v>21</v>
      </c>
    </row>
    <row r="735" spans="1:14" x14ac:dyDescent="0.25">
      <c r="A735" s="1" t="s">
        <v>309</v>
      </c>
      <c r="B735" s="5" t="s">
        <v>181</v>
      </c>
      <c r="C735" s="2" t="s">
        <v>321</v>
      </c>
      <c r="D735" s="2" t="s">
        <v>322</v>
      </c>
      <c r="E735" s="2" t="s">
        <v>323</v>
      </c>
      <c r="F735" s="2">
        <v>0</v>
      </c>
      <c r="G735" s="2" t="s">
        <v>19</v>
      </c>
      <c r="H735" s="2">
        <v>1</v>
      </c>
      <c r="I735" s="2">
        <v>6</v>
      </c>
      <c r="J735" s="2">
        <v>10</v>
      </c>
      <c r="K735" s="2">
        <v>1</v>
      </c>
      <c r="L735" s="3">
        <v>104285.7</v>
      </c>
      <c r="M735" s="2" t="s">
        <v>20</v>
      </c>
      <c r="N735" s="4" t="s">
        <v>21</v>
      </c>
    </row>
    <row r="736" spans="1:14" x14ac:dyDescent="0.25">
      <c r="A736" s="1" t="s">
        <v>309</v>
      </c>
      <c r="B736" s="5" t="s">
        <v>113</v>
      </c>
      <c r="C736" s="2" t="s">
        <v>113</v>
      </c>
      <c r="D736" s="2" t="s">
        <v>114</v>
      </c>
      <c r="E736" s="2" t="s">
        <v>324</v>
      </c>
      <c r="F736" s="2">
        <v>0</v>
      </c>
      <c r="G736" s="2" t="s">
        <v>19</v>
      </c>
      <c r="H736" s="2">
        <v>1</v>
      </c>
      <c r="I736" s="2">
        <v>6</v>
      </c>
      <c r="J736" s="2">
        <v>10</v>
      </c>
      <c r="K736" s="2">
        <v>1</v>
      </c>
      <c r="L736" s="3">
        <v>695238</v>
      </c>
      <c r="M736" s="2" t="s">
        <v>20</v>
      </c>
      <c r="N736" s="4" t="s">
        <v>21</v>
      </c>
    </row>
    <row r="737" spans="1:14" x14ac:dyDescent="0.25">
      <c r="A737" s="1" t="s">
        <v>309</v>
      </c>
      <c r="B737" s="5" t="s">
        <v>166</v>
      </c>
      <c r="C737" s="2" t="s">
        <v>166</v>
      </c>
      <c r="D737" s="2" t="s">
        <v>167</v>
      </c>
      <c r="E737" s="2" t="s">
        <v>325</v>
      </c>
      <c r="F737" s="2">
        <v>0</v>
      </c>
      <c r="G737" s="2" t="s">
        <v>19</v>
      </c>
      <c r="H737" s="2">
        <v>1</v>
      </c>
      <c r="I737" s="2">
        <v>6</v>
      </c>
      <c r="J737" s="2">
        <v>10</v>
      </c>
      <c r="K737" s="2">
        <v>1</v>
      </c>
      <c r="L737" s="3">
        <v>2085714</v>
      </c>
      <c r="M737" s="2" t="s">
        <v>20</v>
      </c>
      <c r="N737" s="4" t="s">
        <v>21</v>
      </c>
    </row>
    <row r="738" spans="1:14" x14ac:dyDescent="0.25">
      <c r="A738" s="1" t="s">
        <v>309</v>
      </c>
      <c r="B738" s="5" t="s">
        <v>72</v>
      </c>
      <c r="C738" s="2" t="s">
        <v>73</v>
      </c>
      <c r="D738" s="2" t="s">
        <v>74</v>
      </c>
      <c r="E738" s="2" t="s">
        <v>312</v>
      </c>
      <c r="F738" s="2">
        <v>0</v>
      </c>
      <c r="G738" s="2" t="s">
        <v>19</v>
      </c>
      <c r="H738" s="2">
        <v>7</v>
      </c>
      <c r="I738" s="2">
        <v>6</v>
      </c>
      <c r="J738" s="2">
        <v>10</v>
      </c>
      <c r="K738" s="2">
        <v>1</v>
      </c>
      <c r="L738" s="3">
        <f>3160000-66512</f>
        <v>3093488</v>
      </c>
      <c r="M738" s="2" t="s">
        <v>20</v>
      </c>
      <c r="N738" s="4" t="s">
        <v>21</v>
      </c>
    </row>
    <row r="739" spans="1:14" x14ac:dyDescent="0.25">
      <c r="A739" s="1" t="s">
        <v>309</v>
      </c>
      <c r="B739" s="5" t="s">
        <v>132</v>
      </c>
      <c r="C739" s="2" t="s">
        <v>136</v>
      </c>
      <c r="D739" s="2" t="s">
        <v>137</v>
      </c>
      <c r="E739" s="2" t="s">
        <v>313</v>
      </c>
      <c r="F739" s="2">
        <v>0</v>
      </c>
      <c r="G739" s="2" t="s">
        <v>19</v>
      </c>
      <c r="H739" s="2">
        <v>7</v>
      </c>
      <c r="I739" s="2">
        <v>6</v>
      </c>
      <c r="J739" s="2">
        <v>10</v>
      </c>
      <c r="K739" s="2">
        <v>1</v>
      </c>
      <c r="L739" s="3">
        <f>2567500-54041</f>
        <v>2513459</v>
      </c>
      <c r="M739" s="2" t="s">
        <v>20</v>
      </c>
      <c r="N739" s="4" t="s">
        <v>21</v>
      </c>
    </row>
    <row r="740" spans="1:14" x14ac:dyDescent="0.25">
      <c r="A740" s="1" t="s">
        <v>309</v>
      </c>
      <c r="B740" s="5" t="s">
        <v>314</v>
      </c>
      <c r="C740" s="2" t="s">
        <v>314</v>
      </c>
      <c r="D740" s="2" t="s">
        <v>315</v>
      </c>
      <c r="E740" s="2" t="s">
        <v>316</v>
      </c>
      <c r="F740" s="2">
        <v>0</v>
      </c>
      <c r="G740" s="2" t="s">
        <v>19</v>
      </c>
      <c r="H740" s="2">
        <v>7</v>
      </c>
      <c r="I740" s="2">
        <v>6</v>
      </c>
      <c r="J740" s="2">
        <v>10</v>
      </c>
      <c r="K740" s="2">
        <v>1</v>
      </c>
      <c r="L740" s="3">
        <f>1185000-24942</f>
        <v>1160058</v>
      </c>
      <c r="M740" s="2" t="s">
        <v>20</v>
      </c>
      <c r="N740" s="4" t="s">
        <v>21</v>
      </c>
    </row>
    <row r="741" spans="1:14" x14ac:dyDescent="0.25">
      <c r="A741" s="1" t="s">
        <v>309</v>
      </c>
      <c r="B741" s="5" t="s">
        <v>177</v>
      </c>
      <c r="C741" s="2" t="s">
        <v>177</v>
      </c>
      <c r="D741" s="2" t="s">
        <v>178</v>
      </c>
      <c r="E741" s="2" t="s">
        <v>317</v>
      </c>
      <c r="F741" s="2">
        <v>0</v>
      </c>
      <c r="G741" s="2" t="s">
        <v>19</v>
      </c>
      <c r="H741" s="2">
        <v>7</v>
      </c>
      <c r="I741" s="2">
        <v>6</v>
      </c>
      <c r="J741" s="2">
        <v>10</v>
      </c>
      <c r="K741" s="2">
        <v>1</v>
      </c>
      <c r="L741" s="3">
        <f>197500-4157</f>
        <v>193343</v>
      </c>
      <c r="M741" s="2" t="s">
        <v>20</v>
      </c>
      <c r="N741" s="4" t="s">
        <v>21</v>
      </c>
    </row>
    <row r="742" spans="1:14" x14ac:dyDescent="0.25">
      <c r="A742" s="1" t="s">
        <v>309</v>
      </c>
      <c r="B742" s="5" t="s">
        <v>143</v>
      </c>
      <c r="C742" s="2" t="s">
        <v>144</v>
      </c>
      <c r="D742" s="2" t="s">
        <v>145</v>
      </c>
      <c r="E742" s="2" t="s">
        <v>318</v>
      </c>
      <c r="F742" s="2">
        <v>0</v>
      </c>
      <c r="G742" s="2" t="s">
        <v>19</v>
      </c>
      <c r="H742" s="2">
        <v>7</v>
      </c>
      <c r="I742" s="2">
        <v>6</v>
      </c>
      <c r="J742" s="2">
        <v>10</v>
      </c>
      <c r="K742" s="2">
        <v>1</v>
      </c>
      <c r="L742" s="3">
        <f>2172500-45727</f>
        <v>2126773</v>
      </c>
      <c r="M742" s="2" t="s">
        <v>20</v>
      </c>
      <c r="N742" s="4" t="s">
        <v>21</v>
      </c>
    </row>
    <row r="743" spans="1:14" x14ac:dyDescent="0.25">
      <c r="A743" s="1" t="s">
        <v>309</v>
      </c>
      <c r="B743" s="5" t="s">
        <v>151</v>
      </c>
      <c r="C743" s="2" t="s">
        <v>152</v>
      </c>
      <c r="D743" s="2" t="s">
        <v>153</v>
      </c>
      <c r="E743" s="2" t="s">
        <v>319</v>
      </c>
      <c r="F743" s="2">
        <v>0</v>
      </c>
      <c r="G743" s="2" t="s">
        <v>19</v>
      </c>
      <c r="H743" s="2">
        <v>7</v>
      </c>
      <c r="I743" s="2">
        <v>6</v>
      </c>
      <c r="J743" s="2">
        <v>10</v>
      </c>
      <c r="K743" s="2">
        <v>1</v>
      </c>
      <c r="L743" s="3">
        <f>3792000-79814</f>
        <v>3712186</v>
      </c>
      <c r="M743" s="2" t="s">
        <v>20</v>
      </c>
      <c r="N743" s="4" t="s">
        <v>21</v>
      </c>
    </row>
    <row r="744" spans="1:14" x14ac:dyDescent="0.25">
      <c r="A744" s="1" t="s">
        <v>309</v>
      </c>
      <c r="B744" s="5" t="s">
        <v>181</v>
      </c>
      <c r="C744" s="2" t="s">
        <v>321</v>
      </c>
      <c r="D744" s="2" t="s">
        <v>322</v>
      </c>
      <c r="E744" s="2" t="s">
        <v>323</v>
      </c>
      <c r="F744" s="2">
        <v>0</v>
      </c>
      <c r="G744" s="2" t="s">
        <v>19</v>
      </c>
      <c r="H744" s="2">
        <v>7</v>
      </c>
      <c r="I744" s="2">
        <v>6</v>
      </c>
      <c r="J744" s="2">
        <v>10</v>
      </c>
      <c r="K744" s="2">
        <v>1</v>
      </c>
      <c r="L744" s="3">
        <f>158000-3325.6</f>
        <v>154674.4</v>
      </c>
      <c r="M744" s="2" t="s">
        <v>20</v>
      </c>
      <c r="N744" s="4" t="s">
        <v>21</v>
      </c>
    </row>
    <row r="745" spans="1:14" x14ac:dyDescent="0.25">
      <c r="A745" s="1" t="s">
        <v>309</v>
      </c>
      <c r="B745" s="5" t="s">
        <v>166</v>
      </c>
      <c r="C745" s="2" t="s">
        <v>166</v>
      </c>
      <c r="D745" s="2" t="s">
        <v>167</v>
      </c>
      <c r="E745" s="2" t="s">
        <v>325</v>
      </c>
      <c r="F745" s="2">
        <v>0</v>
      </c>
      <c r="G745" s="2" t="s">
        <v>19</v>
      </c>
      <c r="H745" s="2">
        <v>7</v>
      </c>
      <c r="I745" s="2">
        <v>6</v>
      </c>
      <c r="J745" s="2">
        <v>10</v>
      </c>
      <c r="K745" s="2">
        <v>1</v>
      </c>
      <c r="L745" s="3">
        <f>2607000-54872.4</f>
        <v>2552127.6</v>
      </c>
      <c r="M745" s="2" t="s">
        <v>20</v>
      </c>
      <c r="N745" s="4" t="s">
        <v>21</v>
      </c>
    </row>
    <row r="746" spans="1:14" x14ac:dyDescent="0.25">
      <c r="A746" s="1" t="s">
        <v>309</v>
      </c>
      <c r="B746" s="5" t="s">
        <v>230</v>
      </c>
      <c r="C746" s="2" t="s">
        <v>231</v>
      </c>
      <c r="D746" s="2" t="s">
        <v>232</v>
      </c>
      <c r="E746" s="2" t="s">
        <v>326</v>
      </c>
      <c r="F746" s="2">
        <v>0</v>
      </c>
      <c r="G746" s="2" t="s">
        <v>19</v>
      </c>
      <c r="H746" s="2">
        <v>7</v>
      </c>
      <c r="I746" s="2">
        <v>6</v>
      </c>
      <c r="J746" s="2">
        <v>10</v>
      </c>
      <c r="K746" s="2">
        <v>1</v>
      </c>
      <c r="L746" s="3">
        <v>1933430</v>
      </c>
      <c r="M746" s="2" t="s">
        <v>20</v>
      </c>
      <c r="N746" s="4" t="s">
        <v>21</v>
      </c>
    </row>
    <row r="747" spans="1:14" x14ac:dyDescent="0.25">
      <c r="A747" s="1" t="s">
        <v>360</v>
      </c>
      <c r="B747" s="2" t="s">
        <v>15</v>
      </c>
      <c r="C747" s="2" t="s">
        <v>16</v>
      </c>
      <c r="D747" s="2" t="s">
        <v>17</v>
      </c>
      <c r="E747" s="2" t="s">
        <v>781</v>
      </c>
      <c r="F747" s="2">
        <v>56112102</v>
      </c>
      <c r="G747" s="2" t="s">
        <v>490</v>
      </c>
      <c r="H747" s="2">
        <v>6</v>
      </c>
      <c r="I747" s="2">
        <v>2</v>
      </c>
      <c r="J747" s="2">
        <v>10</v>
      </c>
      <c r="K747" s="2">
        <v>43</v>
      </c>
      <c r="L747" s="3">
        <v>11103890</v>
      </c>
      <c r="M747" s="2" t="s">
        <v>0</v>
      </c>
      <c r="N747" s="4" t="s">
        <v>21</v>
      </c>
    </row>
    <row r="748" spans="1:14" x14ac:dyDescent="0.25">
      <c r="A748" s="1" t="s">
        <v>360</v>
      </c>
      <c r="B748" s="2" t="s">
        <v>15</v>
      </c>
      <c r="C748" s="2" t="s">
        <v>16</v>
      </c>
      <c r="D748" s="2" t="s">
        <v>17</v>
      </c>
      <c r="E748" s="2" t="s">
        <v>782</v>
      </c>
      <c r="F748" s="2">
        <v>56101522</v>
      </c>
      <c r="G748" s="2" t="s">
        <v>17856</v>
      </c>
      <c r="H748" s="2">
        <v>1</v>
      </c>
      <c r="I748" s="2">
        <v>6</v>
      </c>
      <c r="J748" s="2">
        <v>10</v>
      </c>
      <c r="K748" s="2">
        <v>60</v>
      </c>
      <c r="L748" s="3">
        <v>2039400</v>
      </c>
      <c r="M748" s="2" t="s">
        <v>0</v>
      </c>
      <c r="N748" s="4" t="s">
        <v>21</v>
      </c>
    </row>
    <row r="749" spans="1:14" x14ac:dyDescent="0.25">
      <c r="A749" s="1" t="s">
        <v>360</v>
      </c>
      <c r="B749" s="2" t="s">
        <v>15</v>
      </c>
      <c r="C749" s="2" t="s">
        <v>16</v>
      </c>
      <c r="D749" s="2" t="s">
        <v>17</v>
      </c>
      <c r="E749" s="2" t="s">
        <v>783</v>
      </c>
      <c r="F749" s="2">
        <v>56112102</v>
      </c>
      <c r="G749" s="2" t="s">
        <v>490</v>
      </c>
      <c r="H749" s="2">
        <v>8</v>
      </c>
      <c r="I749" s="2">
        <v>4</v>
      </c>
      <c r="J749" s="2">
        <v>10</v>
      </c>
      <c r="K749" s="2">
        <v>15</v>
      </c>
      <c r="L749" s="3">
        <v>9772500</v>
      </c>
      <c r="M749" s="2" t="s">
        <v>0</v>
      </c>
      <c r="N749" s="4" t="s">
        <v>21</v>
      </c>
    </row>
    <row r="750" spans="1:14" x14ac:dyDescent="0.25">
      <c r="A750" s="1" t="s">
        <v>360</v>
      </c>
      <c r="B750" s="2" t="s">
        <v>15</v>
      </c>
      <c r="C750" s="2" t="s">
        <v>16</v>
      </c>
      <c r="D750" s="2" t="s">
        <v>17</v>
      </c>
      <c r="E750" s="2" t="s">
        <v>784</v>
      </c>
      <c r="F750" s="2">
        <v>56112104</v>
      </c>
      <c r="G750" s="2" t="s">
        <v>490</v>
      </c>
      <c r="H750" s="2">
        <v>9</v>
      </c>
      <c r="I750" s="2">
        <v>3</v>
      </c>
      <c r="J750" s="2">
        <v>10</v>
      </c>
      <c r="K750" s="2">
        <v>10</v>
      </c>
      <c r="L750" s="3">
        <v>5706000</v>
      </c>
      <c r="M750" s="2" t="s">
        <v>0</v>
      </c>
      <c r="N750" s="4" t="s">
        <v>21</v>
      </c>
    </row>
    <row r="751" spans="1:14" x14ac:dyDescent="0.25">
      <c r="A751" s="1" t="s">
        <v>360</v>
      </c>
      <c r="B751" s="2" t="s">
        <v>15</v>
      </c>
      <c r="C751" s="2" t="s">
        <v>16</v>
      </c>
      <c r="D751" s="2" t="s">
        <v>17</v>
      </c>
      <c r="E751" s="2" t="s">
        <v>785</v>
      </c>
      <c r="F751" s="2">
        <v>56112104</v>
      </c>
      <c r="G751" s="2" t="s">
        <v>490</v>
      </c>
      <c r="H751" s="2">
        <v>9</v>
      </c>
      <c r="I751" s="2">
        <v>3</v>
      </c>
      <c r="J751" s="2">
        <v>10</v>
      </c>
      <c r="K751" s="2">
        <v>2</v>
      </c>
      <c r="L751" s="3">
        <v>2596800</v>
      </c>
      <c r="M751" s="2" t="s">
        <v>0</v>
      </c>
      <c r="N751" s="4" t="s">
        <v>21</v>
      </c>
    </row>
    <row r="752" spans="1:14" x14ac:dyDescent="0.25">
      <c r="A752" s="1" t="s">
        <v>360</v>
      </c>
      <c r="B752" s="2" t="s">
        <v>15</v>
      </c>
      <c r="C752" s="2" t="s">
        <v>16</v>
      </c>
      <c r="D752" s="2" t="s">
        <v>17</v>
      </c>
      <c r="E752" s="2" t="s">
        <v>786</v>
      </c>
      <c r="F752" s="2">
        <v>56111806</v>
      </c>
      <c r="G752" s="2" t="s">
        <v>17856</v>
      </c>
      <c r="H752" s="2">
        <v>1</v>
      </c>
      <c r="I752" s="2">
        <v>6</v>
      </c>
      <c r="J752" s="2">
        <v>16</v>
      </c>
      <c r="K752" s="2">
        <v>2</v>
      </c>
      <c r="L752" s="3">
        <v>900000</v>
      </c>
      <c r="M752" s="2" t="s">
        <v>0</v>
      </c>
      <c r="N752" s="4" t="s">
        <v>21</v>
      </c>
    </row>
    <row r="753" spans="1:14" x14ac:dyDescent="0.25">
      <c r="A753" s="1" t="s">
        <v>360</v>
      </c>
      <c r="B753" s="2" t="s">
        <v>15</v>
      </c>
      <c r="C753" s="2" t="s">
        <v>16</v>
      </c>
      <c r="D753" s="2" t="s">
        <v>17</v>
      </c>
      <c r="E753" s="2" t="s">
        <v>787</v>
      </c>
      <c r="F753" s="2">
        <v>56101502</v>
      </c>
      <c r="G753" s="2" t="s">
        <v>17856</v>
      </c>
      <c r="H753" s="2">
        <v>1</v>
      </c>
      <c r="I753" s="2">
        <v>6</v>
      </c>
      <c r="J753" s="2">
        <v>16</v>
      </c>
      <c r="K753" s="2">
        <v>1</v>
      </c>
      <c r="L753" s="3">
        <v>1800000</v>
      </c>
      <c r="M753" s="2" t="s">
        <v>0</v>
      </c>
      <c r="N753" s="4" t="s">
        <v>21</v>
      </c>
    </row>
    <row r="754" spans="1:14" x14ac:dyDescent="0.25">
      <c r="A754" s="1" t="s">
        <v>360</v>
      </c>
      <c r="B754" s="2" t="s">
        <v>15</v>
      </c>
      <c r="C754" s="2" t="s">
        <v>25</v>
      </c>
      <c r="D754" s="2" t="s">
        <v>26</v>
      </c>
      <c r="E754" s="2" t="s">
        <v>788</v>
      </c>
      <c r="F754" s="2">
        <v>56101708</v>
      </c>
      <c r="G754" s="2" t="s">
        <v>490</v>
      </c>
      <c r="H754" s="2">
        <v>2</v>
      </c>
      <c r="I754" s="2">
        <v>2</v>
      </c>
      <c r="J754" s="2">
        <v>10</v>
      </c>
      <c r="K754" s="2">
        <v>1</v>
      </c>
      <c r="L754" s="3">
        <v>6700890</v>
      </c>
      <c r="M754" s="2" t="s">
        <v>0</v>
      </c>
      <c r="N754" s="4" t="s">
        <v>21</v>
      </c>
    </row>
    <row r="755" spans="1:14" x14ac:dyDescent="0.25">
      <c r="A755" s="1" t="s">
        <v>360</v>
      </c>
      <c r="B755" s="2" t="s">
        <v>15</v>
      </c>
      <c r="C755" s="2" t="s">
        <v>22</v>
      </c>
      <c r="D755" s="2" t="s">
        <v>23</v>
      </c>
      <c r="E755" s="2" t="s">
        <v>789</v>
      </c>
      <c r="F755" s="2">
        <v>44111519</v>
      </c>
      <c r="G755" s="2" t="s">
        <v>490</v>
      </c>
      <c r="H755" s="2">
        <v>2</v>
      </c>
      <c r="I755" s="2">
        <v>2</v>
      </c>
      <c r="J755" s="2">
        <v>10</v>
      </c>
      <c r="K755" s="2">
        <v>33</v>
      </c>
      <c r="L755" s="3">
        <v>2144142</v>
      </c>
      <c r="M755" s="2" t="s">
        <v>0</v>
      </c>
      <c r="N755" s="4" t="s">
        <v>21</v>
      </c>
    </row>
    <row r="756" spans="1:14" x14ac:dyDescent="0.25">
      <c r="A756" s="1" t="s">
        <v>360</v>
      </c>
      <c r="B756" s="2" t="s">
        <v>15</v>
      </c>
      <c r="C756" s="2" t="s">
        <v>22</v>
      </c>
      <c r="D756" s="2" t="s">
        <v>23</v>
      </c>
      <c r="E756" s="2" t="s">
        <v>790</v>
      </c>
      <c r="F756" s="2">
        <v>24102004</v>
      </c>
      <c r="G756" s="2" t="s">
        <v>490</v>
      </c>
      <c r="H756" s="2">
        <v>1</v>
      </c>
      <c r="I756" s="2">
        <v>6</v>
      </c>
      <c r="J756" s="2">
        <v>10</v>
      </c>
      <c r="K756" s="2">
        <v>1</v>
      </c>
      <c r="L756" s="3">
        <v>4910000</v>
      </c>
      <c r="M756" s="2" t="s">
        <v>0</v>
      </c>
      <c r="N756" s="4" t="s">
        <v>21</v>
      </c>
    </row>
    <row r="757" spans="1:14" x14ac:dyDescent="0.25">
      <c r="A757" s="1" t="s">
        <v>360</v>
      </c>
      <c r="B757" s="2" t="s">
        <v>15</v>
      </c>
      <c r="C757" s="2" t="s">
        <v>22</v>
      </c>
      <c r="D757" s="2" t="s">
        <v>23</v>
      </c>
      <c r="E757" s="2" t="s">
        <v>791</v>
      </c>
      <c r="F757" s="2">
        <v>56111906</v>
      </c>
      <c r="G757" s="2" t="s">
        <v>490</v>
      </c>
      <c r="H757" s="2">
        <v>9</v>
      </c>
      <c r="I757" s="2">
        <v>3</v>
      </c>
      <c r="J757" s="2">
        <v>10</v>
      </c>
      <c r="K757" s="2">
        <v>1</v>
      </c>
      <c r="L757" s="3">
        <v>936411</v>
      </c>
      <c r="M757" s="2" t="s">
        <v>0</v>
      </c>
      <c r="N757" s="4" t="s">
        <v>21</v>
      </c>
    </row>
    <row r="758" spans="1:14" x14ac:dyDescent="0.25">
      <c r="A758" s="1" t="s">
        <v>360</v>
      </c>
      <c r="B758" s="2" t="s">
        <v>15</v>
      </c>
      <c r="C758" s="2" t="s">
        <v>22</v>
      </c>
      <c r="D758" s="2" t="s">
        <v>23</v>
      </c>
      <c r="E758" s="2" t="s">
        <v>792</v>
      </c>
      <c r="F758" s="2">
        <v>56101532</v>
      </c>
      <c r="G758" s="2" t="s">
        <v>17856</v>
      </c>
      <c r="H758" s="2">
        <v>1</v>
      </c>
      <c r="I758" s="2">
        <v>6</v>
      </c>
      <c r="J758" s="2">
        <v>16</v>
      </c>
      <c r="K758" s="2">
        <v>1</v>
      </c>
      <c r="L758" s="3">
        <v>3300000</v>
      </c>
      <c r="M758" s="2" t="s">
        <v>0</v>
      </c>
      <c r="N758" s="4" t="s">
        <v>21</v>
      </c>
    </row>
    <row r="759" spans="1:14" x14ac:dyDescent="0.25">
      <c r="A759" s="1" t="s">
        <v>360</v>
      </c>
      <c r="B759" s="2" t="s">
        <v>15</v>
      </c>
      <c r="C759" s="2" t="s">
        <v>22</v>
      </c>
      <c r="D759" s="2" t="s">
        <v>23</v>
      </c>
      <c r="E759" s="2" t="s">
        <v>793</v>
      </c>
      <c r="F759" s="2">
        <v>56101532</v>
      </c>
      <c r="G759" s="2" t="s">
        <v>17856</v>
      </c>
      <c r="H759" s="2">
        <v>1</v>
      </c>
      <c r="I759" s="2">
        <v>6</v>
      </c>
      <c r="J759" s="2">
        <v>16</v>
      </c>
      <c r="K759" s="2">
        <v>1</v>
      </c>
      <c r="L759" s="3">
        <v>3300000</v>
      </c>
      <c r="M759" s="2" t="s">
        <v>0</v>
      </c>
      <c r="N759" s="4" t="s">
        <v>21</v>
      </c>
    </row>
    <row r="760" spans="1:14" x14ac:dyDescent="0.25">
      <c r="A760" s="1" t="s">
        <v>360</v>
      </c>
      <c r="B760" s="2" t="s">
        <v>15</v>
      </c>
      <c r="C760" s="2" t="s">
        <v>22</v>
      </c>
      <c r="D760" s="2" t="s">
        <v>23</v>
      </c>
      <c r="E760" s="2" t="s">
        <v>794</v>
      </c>
      <c r="F760" s="2">
        <v>56101519</v>
      </c>
      <c r="G760" s="2" t="s">
        <v>17856</v>
      </c>
      <c r="H760" s="2">
        <v>1</v>
      </c>
      <c r="I760" s="2">
        <v>6</v>
      </c>
      <c r="J760" s="2">
        <v>16</v>
      </c>
      <c r="K760" s="2">
        <v>1</v>
      </c>
      <c r="L760" s="3">
        <v>900000</v>
      </c>
      <c r="M760" s="2" t="s">
        <v>0</v>
      </c>
      <c r="N760" s="4" t="s">
        <v>21</v>
      </c>
    </row>
    <row r="761" spans="1:14" x14ac:dyDescent="0.25">
      <c r="A761" s="1" t="s">
        <v>360</v>
      </c>
      <c r="B761" s="2" t="s">
        <v>15</v>
      </c>
      <c r="C761" s="2" t="s">
        <v>22</v>
      </c>
      <c r="D761" s="2" t="s">
        <v>23</v>
      </c>
      <c r="E761" s="2" t="s">
        <v>795</v>
      </c>
      <c r="F761" s="2">
        <v>56101532</v>
      </c>
      <c r="G761" s="2" t="s">
        <v>17856</v>
      </c>
      <c r="H761" s="2">
        <v>1</v>
      </c>
      <c r="I761" s="2">
        <v>6</v>
      </c>
      <c r="J761" s="2">
        <v>16</v>
      </c>
      <c r="K761" s="2">
        <v>1</v>
      </c>
      <c r="L761" s="3">
        <v>2400000</v>
      </c>
      <c r="M761" s="2" t="s">
        <v>0</v>
      </c>
      <c r="N761" s="4" t="s">
        <v>21</v>
      </c>
    </row>
    <row r="762" spans="1:14" x14ac:dyDescent="0.25">
      <c r="A762" s="1" t="s">
        <v>360</v>
      </c>
      <c r="B762" s="2" t="s">
        <v>15</v>
      </c>
      <c r="C762" s="2" t="s">
        <v>22</v>
      </c>
      <c r="D762" s="2" t="s">
        <v>23</v>
      </c>
      <c r="E762" s="2" t="s">
        <v>792</v>
      </c>
      <c r="F762" s="2">
        <v>0</v>
      </c>
      <c r="G762" s="2" t="s">
        <v>17856</v>
      </c>
      <c r="H762" s="2">
        <v>1</v>
      </c>
      <c r="I762" s="2">
        <v>6</v>
      </c>
      <c r="J762" s="2">
        <v>16</v>
      </c>
      <c r="K762" s="2">
        <v>1</v>
      </c>
      <c r="L762" s="3">
        <v>1890630</v>
      </c>
      <c r="M762" s="2" t="s">
        <v>20</v>
      </c>
      <c r="N762" s="4" t="s">
        <v>21</v>
      </c>
    </row>
    <row r="763" spans="1:14" x14ac:dyDescent="0.25">
      <c r="A763" s="1" t="s">
        <v>360</v>
      </c>
      <c r="B763" s="2" t="s">
        <v>15</v>
      </c>
      <c r="C763" s="2" t="s">
        <v>22</v>
      </c>
      <c r="D763" s="2" t="s">
        <v>23</v>
      </c>
      <c r="E763" s="2" t="s">
        <v>792</v>
      </c>
      <c r="F763" s="2">
        <v>0</v>
      </c>
      <c r="G763" s="2" t="s">
        <v>17856</v>
      </c>
      <c r="H763" s="2">
        <v>1</v>
      </c>
      <c r="I763" s="2">
        <v>6</v>
      </c>
      <c r="J763" s="2">
        <v>16</v>
      </c>
      <c r="K763" s="2">
        <v>1</v>
      </c>
      <c r="L763" s="3">
        <v>1709370</v>
      </c>
      <c r="M763" s="2" t="s">
        <v>0</v>
      </c>
      <c r="N763" s="4" t="s">
        <v>21</v>
      </c>
    </row>
    <row r="764" spans="1:14" x14ac:dyDescent="0.25">
      <c r="A764" s="1" t="s">
        <v>360</v>
      </c>
      <c r="B764" s="2" t="s">
        <v>15</v>
      </c>
      <c r="C764" s="2" t="s">
        <v>618</v>
      </c>
      <c r="D764" s="2" t="s">
        <v>17891</v>
      </c>
      <c r="E764" s="2" t="s">
        <v>796</v>
      </c>
      <c r="F764" s="2">
        <v>49201611</v>
      </c>
      <c r="G764" s="2" t="s">
        <v>490</v>
      </c>
      <c r="H764" s="2">
        <v>9</v>
      </c>
      <c r="I764" s="2">
        <v>2</v>
      </c>
      <c r="J764" s="2">
        <v>16</v>
      </c>
      <c r="K764" s="2">
        <v>1</v>
      </c>
      <c r="L764" s="3">
        <v>4989000</v>
      </c>
      <c r="M764" s="2" t="s">
        <v>0</v>
      </c>
      <c r="N764" s="4" t="s">
        <v>21</v>
      </c>
    </row>
    <row r="765" spans="1:14" x14ac:dyDescent="0.25">
      <c r="A765" s="1" t="s">
        <v>360</v>
      </c>
      <c r="B765" s="2" t="s">
        <v>15</v>
      </c>
      <c r="C765" s="2" t="s">
        <v>618</v>
      </c>
      <c r="D765" s="2" t="s">
        <v>17891</v>
      </c>
      <c r="E765" s="2" t="s">
        <v>797</v>
      </c>
      <c r="F765" s="2">
        <v>49201605</v>
      </c>
      <c r="G765" s="2" t="s">
        <v>490</v>
      </c>
      <c r="H765" s="2">
        <v>9</v>
      </c>
      <c r="I765" s="2">
        <v>2</v>
      </c>
      <c r="J765" s="2">
        <v>16</v>
      </c>
      <c r="K765" s="2">
        <v>1</v>
      </c>
      <c r="L765" s="3">
        <v>3689900</v>
      </c>
      <c r="M765" s="2" t="s">
        <v>0</v>
      </c>
      <c r="N765" s="4" t="s">
        <v>21</v>
      </c>
    </row>
    <row r="766" spans="1:14" x14ac:dyDescent="0.25">
      <c r="A766" s="1" t="s">
        <v>360</v>
      </c>
      <c r="B766" s="2" t="s">
        <v>15</v>
      </c>
      <c r="C766" s="2" t="s">
        <v>618</v>
      </c>
      <c r="D766" s="2" t="s">
        <v>17891</v>
      </c>
      <c r="E766" s="2" t="s">
        <v>798</v>
      </c>
      <c r="F766" s="2">
        <v>49201605</v>
      </c>
      <c r="G766" s="2" t="s">
        <v>17856</v>
      </c>
      <c r="H766" s="2">
        <v>1</v>
      </c>
      <c r="I766" s="2">
        <v>6</v>
      </c>
      <c r="J766" s="2">
        <v>16</v>
      </c>
      <c r="K766" s="2">
        <v>1</v>
      </c>
      <c r="L766" s="3">
        <v>10989000</v>
      </c>
      <c r="M766" s="2" t="s">
        <v>0</v>
      </c>
      <c r="N766" s="4" t="s">
        <v>21</v>
      </c>
    </row>
    <row r="767" spans="1:14" x14ac:dyDescent="0.25">
      <c r="A767" s="1" t="s">
        <v>360</v>
      </c>
      <c r="B767" s="2" t="s">
        <v>15</v>
      </c>
      <c r="C767" s="2" t="s">
        <v>618</v>
      </c>
      <c r="D767" s="2" t="s">
        <v>17891</v>
      </c>
      <c r="E767" s="2" t="s">
        <v>799</v>
      </c>
      <c r="F767" s="2">
        <v>49201603</v>
      </c>
      <c r="G767" s="2" t="s">
        <v>17856</v>
      </c>
      <c r="H767" s="2">
        <v>1</v>
      </c>
      <c r="I767" s="2">
        <v>6</v>
      </c>
      <c r="J767" s="2">
        <v>16</v>
      </c>
      <c r="K767" s="2">
        <v>1</v>
      </c>
      <c r="L767" s="3">
        <v>9349000</v>
      </c>
      <c r="M767" s="2" t="s">
        <v>0</v>
      </c>
      <c r="N767" s="4" t="s">
        <v>21</v>
      </c>
    </row>
    <row r="768" spans="1:14" x14ac:dyDescent="0.25">
      <c r="A768" s="1" t="s">
        <v>360</v>
      </c>
      <c r="B768" s="2" t="s">
        <v>15</v>
      </c>
      <c r="C768" s="2" t="s">
        <v>618</v>
      </c>
      <c r="D768" s="2" t="s">
        <v>17891</v>
      </c>
      <c r="E768" s="2" t="s">
        <v>800</v>
      </c>
      <c r="F768" s="2">
        <v>49201503</v>
      </c>
      <c r="G768" s="2" t="s">
        <v>17856</v>
      </c>
      <c r="H768" s="2">
        <v>1</v>
      </c>
      <c r="I768" s="2">
        <v>6</v>
      </c>
      <c r="J768" s="2">
        <v>16</v>
      </c>
      <c r="K768" s="2">
        <v>1</v>
      </c>
      <c r="L768" s="3">
        <v>9349000</v>
      </c>
      <c r="M768" s="2" t="s">
        <v>0</v>
      </c>
      <c r="N768" s="4" t="s">
        <v>21</v>
      </c>
    </row>
    <row r="769" spans="1:14" x14ac:dyDescent="0.25">
      <c r="A769" s="1" t="s">
        <v>360</v>
      </c>
      <c r="B769" s="2" t="s">
        <v>28</v>
      </c>
      <c r="C769" s="2" t="s">
        <v>585</v>
      </c>
      <c r="D769" s="2" t="s">
        <v>17888</v>
      </c>
      <c r="E769" s="2" t="s">
        <v>801</v>
      </c>
      <c r="F769" s="2">
        <v>26101515</v>
      </c>
      <c r="G769" s="2" t="s">
        <v>19</v>
      </c>
      <c r="H769" s="2">
        <v>4</v>
      </c>
      <c r="I769" s="2">
        <v>4</v>
      </c>
      <c r="J769" s="2">
        <v>10</v>
      </c>
      <c r="K769" s="2">
        <v>1</v>
      </c>
      <c r="L769" s="3">
        <v>8990000</v>
      </c>
      <c r="M769" s="2" t="s">
        <v>0</v>
      </c>
      <c r="N769" s="4" t="s">
        <v>21</v>
      </c>
    </row>
    <row r="770" spans="1:14" x14ac:dyDescent="0.25">
      <c r="A770" s="1" t="s">
        <v>360</v>
      </c>
      <c r="B770" s="2" t="s">
        <v>28</v>
      </c>
      <c r="C770" s="2" t="s">
        <v>659</v>
      </c>
      <c r="D770" s="2" t="s">
        <v>17897</v>
      </c>
      <c r="E770" s="2" t="s">
        <v>802</v>
      </c>
      <c r="F770" s="2">
        <v>47101544</v>
      </c>
      <c r="G770" s="2" t="s">
        <v>490</v>
      </c>
      <c r="H770" s="2">
        <v>6</v>
      </c>
      <c r="I770" s="2">
        <v>6</v>
      </c>
      <c r="J770" s="2">
        <v>10</v>
      </c>
      <c r="K770" s="2">
        <v>1</v>
      </c>
      <c r="L770" s="3">
        <v>1785000</v>
      </c>
      <c r="M770" s="2" t="s">
        <v>0</v>
      </c>
      <c r="N770" s="4" t="s">
        <v>21</v>
      </c>
    </row>
    <row r="771" spans="1:14" x14ac:dyDescent="0.25">
      <c r="A771" s="1" t="s">
        <v>360</v>
      </c>
      <c r="B771" s="2" t="s">
        <v>28</v>
      </c>
      <c r="C771" s="2" t="s">
        <v>659</v>
      </c>
      <c r="D771" s="2" t="s">
        <v>17897</v>
      </c>
      <c r="E771" s="2" t="s">
        <v>803</v>
      </c>
      <c r="F771" s="2">
        <v>40151500</v>
      </c>
      <c r="G771" s="2" t="s">
        <v>490</v>
      </c>
      <c r="H771" s="2">
        <v>6</v>
      </c>
      <c r="I771" s="2">
        <v>6</v>
      </c>
      <c r="J771" s="2">
        <v>10</v>
      </c>
      <c r="K771" s="2">
        <v>1</v>
      </c>
      <c r="L771" s="3">
        <v>3570000</v>
      </c>
      <c r="M771" s="2" t="s">
        <v>0</v>
      </c>
      <c r="N771" s="4" t="s">
        <v>21</v>
      </c>
    </row>
    <row r="772" spans="1:14" x14ac:dyDescent="0.25">
      <c r="A772" s="1" t="s">
        <v>360</v>
      </c>
      <c r="B772" s="2" t="s">
        <v>28</v>
      </c>
      <c r="C772" s="2" t="s">
        <v>659</v>
      </c>
      <c r="D772" s="2" t="s">
        <v>17897</v>
      </c>
      <c r="E772" s="2" t="s">
        <v>804</v>
      </c>
      <c r="F772" s="2">
        <v>20121400</v>
      </c>
      <c r="G772" s="2" t="s">
        <v>490</v>
      </c>
      <c r="H772" s="2">
        <v>6</v>
      </c>
      <c r="I772" s="2">
        <v>6</v>
      </c>
      <c r="J772" s="2">
        <v>10</v>
      </c>
      <c r="K772" s="2">
        <v>2</v>
      </c>
      <c r="L772" s="3">
        <v>2499000</v>
      </c>
      <c r="M772" s="2" t="s">
        <v>0</v>
      </c>
      <c r="N772" s="4" t="s">
        <v>21</v>
      </c>
    </row>
    <row r="773" spans="1:14" x14ac:dyDescent="0.25">
      <c r="A773" s="1" t="s">
        <v>360</v>
      </c>
      <c r="B773" s="2" t="s">
        <v>28</v>
      </c>
      <c r="C773" s="2" t="s">
        <v>659</v>
      </c>
      <c r="D773" s="2" t="s">
        <v>17897</v>
      </c>
      <c r="E773" s="2" t="s">
        <v>805</v>
      </c>
      <c r="F773" s="2">
        <v>47101543</v>
      </c>
      <c r="G773" s="2" t="s">
        <v>490</v>
      </c>
      <c r="H773" s="2">
        <v>8</v>
      </c>
      <c r="I773" s="2">
        <v>4</v>
      </c>
      <c r="J773" s="2">
        <v>10</v>
      </c>
      <c r="K773" s="2">
        <v>2</v>
      </c>
      <c r="L773" s="3">
        <v>9996000</v>
      </c>
      <c r="M773" s="2" t="s">
        <v>0</v>
      </c>
      <c r="N773" s="4" t="s">
        <v>21</v>
      </c>
    </row>
    <row r="774" spans="1:14" x14ac:dyDescent="0.25">
      <c r="A774" s="1" t="s">
        <v>360</v>
      </c>
      <c r="B774" s="2" t="s">
        <v>28</v>
      </c>
      <c r="C774" s="2" t="s">
        <v>659</v>
      </c>
      <c r="D774" s="2" t="s">
        <v>17897</v>
      </c>
      <c r="E774" s="2" t="s">
        <v>806</v>
      </c>
      <c r="F774" s="2">
        <v>40151510</v>
      </c>
      <c r="G774" s="2" t="s">
        <v>490</v>
      </c>
      <c r="H774" s="2">
        <v>2</v>
      </c>
      <c r="I774" s="2">
        <v>3</v>
      </c>
      <c r="J774" s="2">
        <v>16</v>
      </c>
      <c r="K774" s="2">
        <v>4</v>
      </c>
      <c r="L774" s="3">
        <v>3098760</v>
      </c>
      <c r="M774" s="2" t="s">
        <v>20</v>
      </c>
      <c r="N774" s="4" t="s">
        <v>21</v>
      </c>
    </row>
    <row r="775" spans="1:14" x14ac:dyDescent="0.25">
      <c r="A775" s="1" t="s">
        <v>360</v>
      </c>
      <c r="B775" s="2" t="s">
        <v>28</v>
      </c>
      <c r="C775" s="2" t="s">
        <v>659</v>
      </c>
      <c r="D775" s="2" t="s">
        <v>17897</v>
      </c>
      <c r="E775" s="2" t="s">
        <v>807</v>
      </c>
      <c r="F775" s="2">
        <v>40151601</v>
      </c>
      <c r="G775" s="2" t="s">
        <v>496</v>
      </c>
      <c r="H775" s="2">
        <v>4</v>
      </c>
      <c r="I775" s="2">
        <v>6</v>
      </c>
      <c r="J775" s="2">
        <v>10</v>
      </c>
      <c r="K775" s="2">
        <v>1</v>
      </c>
      <c r="L775" s="3">
        <v>1982943.49</v>
      </c>
      <c r="M775" s="2" t="s">
        <v>0</v>
      </c>
      <c r="N775" s="4" t="s">
        <v>21</v>
      </c>
    </row>
    <row r="776" spans="1:14" x14ac:dyDescent="0.25">
      <c r="A776" s="1" t="s">
        <v>360</v>
      </c>
      <c r="B776" s="2" t="s">
        <v>28</v>
      </c>
      <c r="C776" s="2" t="s">
        <v>659</v>
      </c>
      <c r="D776" s="2" t="s">
        <v>17897</v>
      </c>
      <c r="E776" s="2" t="s">
        <v>808</v>
      </c>
      <c r="F776" s="2">
        <v>40151601</v>
      </c>
      <c r="G776" s="2" t="s">
        <v>496</v>
      </c>
      <c r="H776" s="2">
        <v>4</v>
      </c>
      <c r="I776" s="2">
        <v>6</v>
      </c>
      <c r="J776" s="2">
        <v>10</v>
      </c>
      <c r="K776" s="2">
        <v>1</v>
      </c>
      <c r="L776" s="3">
        <v>518129.78</v>
      </c>
      <c r="M776" s="2" t="s">
        <v>0</v>
      </c>
      <c r="N776" s="4" t="s">
        <v>21</v>
      </c>
    </row>
    <row r="777" spans="1:14" x14ac:dyDescent="0.25">
      <c r="A777" s="1" t="s">
        <v>360</v>
      </c>
      <c r="B777" s="2" t="s">
        <v>28</v>
      </c>
      <c r="C777" s="2" t="s">
        <v>659</v>
      </c>
      <c r="D777" s="2" t="s">
        <v>17897</v>
      </c>
      <c r="E777" s="2" t="s">
        <v>808</v>
      </c>
      <c r="F777" s="2">
        <v>40151601</v>
      </c>
      <c r="G777" s="2" t="s">
        <v>496</v>
      </c>
      <c r="H777" s="2">
        <v>4</v>
      </c>
      <c r="I777" s="2">
        <v>6</v>
      </c>
      <c r="J777" s="2">
        <v>10</v>
      </c>
      <c r="K777" s="2">
        <v>1</v>
      </c>
      <c r="L777" s="3">
        <v>518129.78</v>
      </c>
      <c r="M777" s="2" t="s">
        <v>0</v>
      </c>
      <c r="N777" s="4" t="s">
        <v>21</v>
      </c>
    </row>
    <row r="778" spans="1:14" x14ac:dyDescent="0.25">
      <c r="A778" s="1" t="s">
        <v>360</v>
      </c>
      <c r="B778" s="2" t="s">
        <v>28</v>
      </c>
      <c r="C778" s="2" t="s">
        <v>659</v>
      </c>
      <c r="D778" s="2" t="s">
        <v>17897</v>
      </c>
      <c r="E778" s="2" t="s">
        <v>809</v>
      </c>
      <c r="F778" s="2">
        <v>40151601</v>
      </c>
      <c r="G778" s="2" t="s">
        <v>810</v>
      </c>
      <c r="H778" s="2">
        <v>4</v>
      </c>
      <c r="I778" s="2">
        <v>6</v>
      </c>
      <c r="J778" s="2">
        <v>10</v>
      </c>
      <c r="K778" s="2">
        <v>2</v>
      </c>
      <c r="L778" s="3">
        <v>1183555.6599999999</v>
      </c>
      <c r="M778" s="2" t="s">
        <v>0</v>
      </c>
      <c r="N778" s="4" t="s">
        <v>21</v>
      </c>
    </row>
    <row r="779" spans="1:14" x14ac:dyDescent="0.25">
      <c r="A779" s="1" t="s">
        <v>360</v>
      </c>
      <c r="B779" s="2" t="s">
        <v>28</v>
      </c>
      <c r="C779" s="2" t="s">
        <v>659</v>
      </c>
      <c r="D779" s="2" t="s">
        <v>17897</v>
      </c>
      <c r="E779" s="2" t="s">
        <v>811</v>
      </c>
      <c r="F779" s="2">
        <v>40151608</v>
      </c>
      <c r="G779" s="2" t="s">
        <v>810</v>
      </c>
      <c r="H779" s="2">
        <v>9</v>
      </c>
      <c r="I779" s="2">
        <v>6</v>
      </c>
      <c r="J779" s="2">
        <v>16</v>
      </c>
      <c r="K779" s="2">
        <v>2</v>
      </c>
      <c r="L779" s="3">
        <v>2504815.5</v>
      </c>
      <c r="M779" s="2" t="s">
        <v>0</v>
      </c>
      <c r="N779" s="4" t="s">
        <v>21</v>
      </c>
    </row>
    <row r="780" spans="1:14" x14ac:dyDescent="0.25">
      <c r="A780" s="1" t="s">
        <v>360</v>
      </c>
      <c r="B780" s="2" t="s">
        <v>28</v>
      </c>
      <c r="C780" s="2" t="s">
        <v>659</v>
      </c>
      <c r="D780" s="2" t="s">
        <v>17897</v>
      </c>
      <c r="E780" s="2" t="s">
        <v>812</v>
      </c>
      <c r="F780" s="2">
        <v>40151608</v>
      </c>
      <c r="G780" s="2" t="s">
        <v>810</v>
      </c>
      <c r="H780" s="2">
        <v>9</v>
      </c>
      <c r="I780" s="2">
        <v>6</v>
      </c>
      <c r="J780" s="2">
        <v>16</v>
      </c>
      <c r="K780" s="2">
        <v>1</v>
      </c>
      <c r="L780" s="3">
        <v>1744235.87</v>
      </c>
      <c r="M780" s="2" t="s">
        <v>0</v>
      </c>
      <c r="N780" s="4" t="s">
        <v>21</v>
      </c>
    </row>
    <row r="781" spans="1:14" x14ac:dyDescent="0.25">
      <c r="A781" s="1" t="s">
        <v>360</v>
      </c>
      <c r="B781" s="2" t="s">
        <v>28</v>
      </c>
      <c r="C781" s="2" t="s">
        <v>659</v>
      </c>
      <c r="D781" s="2" t="s">
        <v>17897</v>
      </c>
      <c r="E781" s="2" t="s">
        <v>813</v>
      </c>
      <c r="F781" s="2">
        <v>40151600</v>
      </c>
      <c r="G781" s="2" t="s">
        <v>810</v>
      </c>
      <c r="H781" s="2">
        <v>9</v>
      </c>
      <c r="I781" s="2">
        <v>6</v>
      </c>
      <c r="J781" s="2">
        <v>16</v>
      </c>
      <c r="K781" s="2">
        <v>5</v>
      </c>
      <c r="L781" s="3">
        <v>2785987.8499999996</v>
      </c>
      <c r="M781" s="2" t="s">
        <v>0</v>
      </c>
      <c r="N781" s="4" t="s">
        <v>21</v>
      </c>
    </row>
    <row r="782" spans="1:14" x14ac:dyDescent="0.25">
      <c r="A782" s="1" t="s">
        <v>360</v>
      </c>
      <c r="B782" s="2" t="s">
        <v>28</v>
      </c>
      <c r="C782" s="2" t="s">
        <v>659</v>
      </c>
      <c r="D782" s="2" t="s">
        <v>17897</v>
      </c>
      <c r="E782" s="2" t="s">
        <v>814</v>
      </c>
      <c r="F782" s="2">
        <v>40151604</v>
      </c>
      <c r="G782" s="2" t="s">
        <v>490</v>
      </c>
      <c r="H782" s="2">
        <v>9</v>
      </c>
      <c r="I782" s="2">
        <v>3</v>
      </c>
      <c r="J782" s="2">
        <v>10</v>
      </c>
      <c r="K782" s="2">
        <v>1</v>
      </c>
      <c r="L782" s="3">
        <v>1068700</v>
      </c>
      <c r="M782" s="2" t="s">
        <v>0</v>
      </c>
      <c r="N782" s="4" t="s">
        <v>21</v>
      </c>
    </row>
    <row r="783" spans="1:14" x14ac:dyDescent="0.25">
      <c r="A783" s="1" t="s">
        <v>360</v>
      </c>
      <c r="B783" s="2" t="s">
        <v>28</v>
      </c>
      <c r="C783" s="2" t="s">
        <v>659</v>
      </c>
      <c r="D783" s="2" t="s">
        <v>17897</v>
      </c>
      <c r="E783" s="2" t="s">
        <v>815</v>
      </c>
      <c r="F783" s="2">
        <v>0</v>
      </c>
      <c r="G783" s="2" t="s">
        <v>17856</v>
      </c>
      <c r="H783" s="2">
        <v>1</v>
      </c>
      <c r="I783" s="2">
        <v>6</v>
      </c>
      <c r="J783" s="2">
        <v>16</v>
      </c>
      <c r="K783" s="2">
        <v>1</v>
      </c>
      <c r="L783" s="3">
        <v>184960.78</v>
      </c>
      <c r="M783" s="2" t="s">
        <v>20</v>
      </c>
      <c r="N783" s="4" t="s">
        <v>21</v>
      </c>
    </row>
    <row r="784" spans="1:14" x14ac:dyDescent="0.25">
      <c r="A784" s="1" t="s">
        <v>360</v>
      </c>
      <c r="B784" s="2" t="s">
        <v>28</v>
      </c>
      <c r="C784" s="2" t="s">
        <v>659</v>
      </c>
      <c r="D784" s="2" t="s">
        <v>17897</v>
      </c>
      <c r="E784" s="2" t="s">
        <v>816</v>
      </c>
      <c r="F784" s="2">
        <v>0</v>
      </c>
      <c r="G784" s="2" t="s">
        <v>17856</v>
      </c>
      <c r="H784" s="2">
        <v>1</v>
      </c>
      <c r="I784" s="2">
        <v>6</v>
      </c>
      <c r="J784" s="2">
        <v>16</v>
      </c>
      <c r="K784" s="2">
        <v>1</v>
      </c>
      <c r="L784" s="3">
        <v>19040</v>
      </c>
      <c r="M784" s="2" t="s">
        <v>20</v>
      </c>
      <c r="N784" s="4" t="s">
        <v>21</v>
      </c>
    </row>
    <row r="785" spans="1:14" x14ac:dyDescent="0.25">
      <c r="A785" s="1" t="s">
        <v>360</v>
      </c>
      <c r="B785" s="2" t="s">
        <v>28</v>
      </c>
      <c r="C785" s="2" t="s">
        <v>29</v>
      </c>
      <c r="D785" s="2" t="s">
        <v>30</v>
      </c>
      <c r="E785" s="2" t="s">
        <v>817</v>
      </c>
      <c r="F785" s="2">
        <v>30181614</v>
      </c>
      <c r="G785" s="2" t="s">
        <v>490</v>
      </c>
      <c r="H785" s="2">
        <v>2</v>
      </c>
      <c r="I785" s="2">
        <v>3</v>
      </c>
      <c r="J785" s="2">
        <v>16</v>
      </c>
      <c r="K785" s="2">
        <v>33</v>
      </c>
      <c r="L785" s="3">
        <v>2062499.67</v>
      </c>
      <c r="M785" s="2" t="s">
        <v>0</v>
      </c>
      <c r="N785" s="4" t="s">
        <v>21</v>
      </c>
    </row>
    <row r="786" spans="1:14" x14ac:dyDescent="0.25">
      <c r="A786" s="1" t="s">
        <v>360</v>
      </c>
      <c r="B786" s="2" t="s">
        <v>28</v>
      </c>
      <c r="C786" s="2" t="s">
        <v>29</v>
      </c>
      <c r="D786" s="2" t="s">
        <v>30</v>
      </c>
      <c r="E786" s="2" t="s">
        <v>818</v>
      </c>
      <c r="F786" s="2">
        <v>0</v>
      </c>
      <c r="G786" s="2" t="s">
        <v>17856</v>
      </c>
      <c r="H786" s="2">
        <v>1</v>
      </c>
      <c r="I786" s="2">
        <v>6</v>
      </c>
      <c r="J786" s="2">
        <v>10</v>
      </c>
      <c r="K786" s="2">
        <v>2</v>
      </c>
      <c r="L786" s="3">
        <v>4930000</v>
      </c>
      <c r="M786" s="2" t="s">
        <v>0</v>
      </c>
      <c r="N786" s="4" t="s">
        <v>21</v>
      </c>
    </row>
    <row r="787" spans="1:14" x14ac:dyDescent="0.25">
      <c r="A787" s="1" t="s">
        <v>360</v>
      </c>
      <c r="B787" s="2" t="s">
        <v>28</v>
      </c>
      <c r="C787" s="2" t="s">
        <v>29</v>
      </c>
      <c r="D787" s="2" t="s">
        <v>30</v>
      </c>
      <c r="E787" s="2" t="s">
        <v>819</v>
      </c>
      <c r="F787" s="2">
        <v>41103011</v>
      </c>
      <c r="G787" s="2" t="s">
        <v>490</v>
      </c>
      <c r="H787" s="2">
        <v>6</v>
      </c>
      <c r="I787" s="2">
        <v>6</v>
      </c>
      <c r="J787" s="2">
        <v>16</v>
      </c>
      <c r="K787" s="2">
        <v>1</v>
      </c>
      <c r="L787" s="3">
        <v>55000000</v>
      </c>
      <c r="M787" s="2" t="s">
        <v>0</v>
      </c>
      <c r="N787" s="4" t="s">
        <v>21</v>
      </c>
    </row>
    <row r="788" spans="1:14" x14ac:dyDescent="0.25">
      <c r="A788" s="1" t="s">
        <v>360</v>
      </c>
      <c r="B788" s="2" t="s">
        <v>28</v>
      </c>
      <c r="C788" s="2" t="s">
        <v>29</v>
      </c>
      <c r="D788" s="2" t="s">
        <v>30</v>
      </c>
      <c r="E788" s="2" t="s">
        <v>820</v>
      </c>
      <c r="F788" s="2">
        <v>40101701</v>
      </c>
      <c r="G788" s="2" t="s">
        <v>490</v>
      </c>
      <c r="H788" s="2">
        <v>8</v>
      </c>
      <c r="I788" s="2">
        <v>2</v>
      </c>
      <c r="J788" s="2">
        <v>10</v>
      </c>
      <c r="K788" s="2">
        <v>4</v>
      </c>
      <c r="L788" s="3">
        <v>4116000</v>
      </c>
      <c r="M788" s="2" t="s">
        <v>0</v>
      </c>
      <c r="N788" s="4" t="s">
        <v>21</v>
      </c>
    </row>
    <row r="789" spans="1:14" x14ac:dyDescent="0.25">
      <c r="A789" s="1" t="s">
        <v>360</v>
      </c>
      <c r="B789" s="2" t="s">
        <v>28</v>
      </c>
      <c r="C789" s="2" t="s">
        <v>29</v>
      </c>
      <c r="D789" s="2" t="s">
        <v>30</v>
      </c>
      <c r="E789" s="2" t="s">
        <v>821</v>
      </c>
      <c r="F789" s="2">
        <v>40101701</v>
      </c>
      <c r="G789" s="2" t="s">
        <v>490</v>
      </c>
      <c r="H789" s="2">
        <v>8</v>
      </c>
      <c r="I789" s="2">
        <v>2</v>
      </c>
      <c r="J789" s="2">
        <v>10</v>
      </c>
      <c r="K789" s="2">
        <v>5</v>
      </c>
      <c r="L789" s="3">
        <v>11999500</v>
      </c>
      <c r="M789" s="2" t="s">
        <v>0</v>
      </c>
      <c r="N789" s="4" t="s">
        <v>21</v>
      </c>
    </row>
    <row r="790" spans="1:14" x14ac:dyDescent="0.25">
      <c r="A790" s="1" t="s">
        <v>360</v>
      </c>
      <c r="B790" s="2" t="s">
        <v>28</v>
      </c>
      <c r="C790" s="2" t="s">
        <v>29</v>
      </c>
      <c r="D790" s="2" t="s">
        <v>30</v>
      </c>
      <c r="E790" s="2" t="s">
        <v>822</v>
      </c>
      <c r="F790" s="2">
        <v>40101701</v>
      </c>
      <c r="G790" s="2" t="s">
        <v>490</v>
      </c>
      <c r="H790" s="2">
        <v>8</v>
      </c>
      <c r="I790" s="2">
        <v>2</v>
      </c>
      <c r="J790" s="2">
        <v>10</v>
      </c>
      <c r="K790" s="2">
        <v>7</v>
      </c>
      <c r="L790" s="3">
        <v>3577000</v>
      </c>
      <c r="M790" s="2" t="s">
        <v>0</v>
      </c>
      <c r="N790" s="4" t="s">
        <v>21</v>
      </c>
    </row>
    <row r="791" spans="1:14" x14ac:dyDescent="0.25">
      <c r="A791" s="1" t="s">
        <v>360</v>
      </c>
      <c r="B791" s="2" t="s">
        <v>28</v>
      </c>
      <c r="C791" s="2" t="s">
        <v>29</v>
      </c>
      <c r="D791" s="2" t="s">
        <v>30</v>
      </c>
      <c r="E791" s="2" t="s">
        <v>823</v>
      </c>
      <c r="F791" s="2">
        <v>40101701</v>
      </c>
      <c r="G791" s="2" t="s">
        <v>490</v>
      </c>
      <c r="H791" s="2">
        <v>8</v>
      </c>
      <c r="I791" s="2">
        <v>2</v>
      </c>
      <c r="J791" s="2">
        <v>16</v>
      </c>
      <c r="K791" s="2">
        <v>1</v>
      </c>
      <c r="L791" s="3">
        <v>11756000</v>
      </c>
      <c r="M791" s="2" t="s">
        <v>0</v>
      </c>
      <c r="N791" s="4" t="s">
        <v>21</v>
      </c>
    </row>
    <row r="792" spans="1:14" x14ac:dyDescent="0.25">
      <c r="A792" s="1" t="s">
        <v>360</v>
      </c>
      <c r="B792" s="2" t="s">
        <v>28</v>
      </c>
      <c r="C792" s="2" t="s">
        <v>29</v>
      </c>
      <c r="D792" s="2" t="s">
        <v>30</v>
      </c>
      <c r="E792" s="2" t="s">
        <v>824</v>
      </c>
      <c r="F792" s="2">
        <v>40101701</v>
      </c>
      <c r="G792" s="2" t="s">
        <v>490</v>
      </c>
      <c r="H792" s="2">
        <v>8</v>
      </c>
      <c r="I792" s="2">
        <v>2</v>
      </c>
      <c r="J792" s="2">
        <v>16</v>
      </c>
      <c r="K792" s="2">
        <v>1</v>
      </c>
      <c r="L792" s="3">
        <v>14200000</v>
      </c>
      <c r="M792" s="2" t="s">
        <v>0</v>
      </c>
      <c r="N792" s="4" t="s">
        <v>21</v>
      </c>
    </row>
    <row r="793" spans="1:14" x14ac:dyDescent="0.25">
      <c r="A793" s="1" t="s">
        <v>360</v>
      </c>
      <c r="B793" s="2" t="s">
        <v>28</v>
      </c>
      <c r="C793" s="2" t="s">
        <v>29</v>
      </c>
      <c r="D793" s="2" t="s">
        <v>30</v>
      </c>
      <c r="E793" s="2" t="s">
        <v>820</v>
      </c>
      <c r="F793" s="2">
        <v>40101701</v>
      </c>
      <c r="G793" s="2" t="s">
        <v>490</v>
      </c>
      <c r="H793" s="2">
        <v>8</v>
      </c>
      <c r="I793" s="2">
        <v>2</v>
      </c>
      <c r="J793" s="2">
        <v>16</v>
      </c>
      <c r="K793" s="2">
        <v>3</v>
      </c>
      <c r="L793" s="3">
        <v>3087000</v>
      </c>
      <c r="M793" s="2" t="s">
        <v>0</v>
      </c>
      <c r="N793" s="4" t="s">
        <v>21</v>
      </c>
    </row>
    <row r="794" spans="1:14" x14ac:dyDescent="0.25">
      <c r="A794" s="1" t="s">
        <v>360</v>
      </c>
      <c r="B794" s="2" t="s">
        <v>28</v>
      </c>
      <c r="C794" s="2" t="s">
        <v>29</v>
      </c>
      <c r="D794" s="2" t="s">
        <v>30</v>
      </c>
      <c r="E794" s="2" t="s">
        <v>825</v>
      </c>
      <c r="F794" s="2">
        <v>40101701</v>
      </c>
      <c r="G794" s="2" t="s">
        <v>490</v>
      </c>
      <c r="H794" s="2">
        <v>8</v>
      </c>
      <c r="I794" s="2">
        <v>2</v>
      </c>
      <c r="J794" s="2">
        <v>16</v>
      </c>
      <c r="K794" s="2">
        <v>1</v>
      </c>
      <c r="L794" s="3">
        <v>511000</v>
      </c>
      <c r="M794" s="2" t="s">
        <v>0</v>
      </c>
      <c r="N794" s="4" t="s">
        <v>21</v>
      </c>
    </row>
    <row r="795" spans="1:14" x14ac:dyDescent="0.25">
      <c r="A795" s="1" t="s">
        <v>360</v>
      </c>
      <c r="B795" s="2" t="s">
        <v>28</v>
      </c>
      <c r="C795" s="2" t="s">
        <v>29</v>
      </c>
      <c r="D795" s="2" t="s">
        <v>30</v>
      </c>
      <c r="E795" s="2" t="s">
        <v>826</v>
      </c>
      <c r="F795" s="2">
        <v>40101701</v>
      </c>
      <c r="G795" s="2" t="s">
        <v>490</v>
      </c>
      <c r="H795" s="2">
        <v>9</v>
      </c>
      <c r="I795" s="2">
        <v>2</v>
      </c>
      <c r="J795" s="2">
        <v>10</v>
      </c>
      <c r="K795" s="2">
        <v>6</v>
      </c>
      <c r="L795" s="3">
        <v>18419400</v>
      </c>
      <c r="M795" s="2" t="s">
        <v>0</v>
      </c>
      <c r="N795" s="4" t="s">
        <v>21</v>
      </c>
    </row>
    <row r="796" spans="1:14" x14ac:dyDescent="0.25">
      <c r="A796" s="1" t="s">
        <v>360</v>
      </c>
      <c r="B796" s="2" t="s">
        <v>28</v>
      </c>
      <c r="C796" s="2" t="s">
        <v>29</v>
      </c>
      <c r="D796" s="2" t="s">
        <v>30</v>
      </c>
      <c r="E796" s="2" t="s">
        <v>827</v>
      </c>
      <c r="F796" s="2">
        <v>40101701</v>
      </c>
      <c r="G796" s="2" t="s">
        <v>490</v>
      </c>
      <c r="H796" s="2">
        <v>9</v>
      </c>
      <c r="I796" s="2">
        <v>2</v>
      </c>
      <c r="J796" s="2">
        <v>10</v>
      </c>
      <c r="K796" s="2">
        <v>2</v>
      </c>
      <c r="L796" s="3">
        <v>6139800</v>
      </c>
      <c r="M796" s="2" t="s">
        <v>0</v>
      </c>
      <c r="N796" s="4" t="s">
        <v>21</v>
      </c>
    </row>
    <row r="797" spans="1:14" x14ac:dyDescent="0.25">
      <c r="A797" s="1" t="s">
        <v>360</v>
      </c>
      <c r="B797" s="2" t="s">
        <v>28</v>
      </c>
      <c r="C797" s="2" t="s">
        <v>29</v>
      </c>
      <c r="D797" s="2" t="s">
        <v>30</v>
      </c>
      <c r="E797" s="2" t="s">
        <v>828</v>
      </c>
      <c r="F797" s="2">
        <v>40101701</v>
      </c>
      <c r="G797" s="2" t="s">
        <v>490</v>
      </c>
      <c r="H797" s="2">
        <v>9</v>
      </c>
      <c r="I797" s="2">
        <v>2</v>
      </c>
      <c r="J797" s="2">
        <v>10</v>
      </c>
      <c r="K797" s="2">
        <v>5</v>
      </c>
      <c r="L797" s="3">
        <v>8249500</v>
      </c>
      <c r="M797" s="2" t="s">
        <v>0</v>
      </c>
      <c r="N797" s="4" t="s">
        <v>21</v>
      </c>
    </row>
    <row r="798" spans="1:14" x14ac:dyDescent="0.25">
      <c r="A798" s="1" t="s">
        <v>360</v>
      </c>
      <c r="B798" s="2" t="s">
        <v>28</v>
      </c>
      <c r="C798" s="2" t="s">
        <v>29</v>
      </c>
      <c r="D798" s="2" t="s">
        <v>30</v>
      </c>
      <c r="E798" s="2" t="s">
        <v>829</v>
      </c>
      <c r="F798" s="2">
        <v>40101701</v>
      </c>
      <c r="G798" s="2" t="s">
        <v>490</v>
      </c>
      <c r="H798" s="2">
        <v>9</v>
      </c>
      <c r="I798" s="2">
        <v>2</v>
      </c>
      <c r="J798" s="2">
        <v>10</v>
      </c>
      <c r="K798" s="2">
        <v>4</v>
      </c>
      <c r="L798" s="3">
        <v>6599600</v>
      </c>
      <c r="M798" s="2" t="s">
        <v>0</v>
      </c>
      <c r="N798" s="4" t="s">
        <v>21</v>
      </c>
    </row>
    <row r="799" spans="1:14" x14ac:dyDescent="0.25">
      <c r="A799" s="1" t="s">
        <v>360</v>
      </c>
      <c r="B799" s="2" t="s">
        <v>28</v>
      </c>
      <c r="C799" s="2" t="s">
        <v>29</v>
      </c>
      <c r="D799" s="2" t="s">
        <v>30</v>
      </c>
      <c r="E799" s="2" t="s">
        <v>830</v>
      </c>
      <c r="F799" s="2">
        <v>48101700</v>
      </c>
      <c r="G799" s="2" t="s">
        <v>490</v>
      </c>
      <c r="H799" s="2">
        <v>4</v>
      </c>
      <c r="I799" s="2">
        <v>6</v>
      </c>
      <c r="J799" s="2">
        <v>10</v>
      </c>
      <c r="K799" s="2">
        <v>1</v>
      </c>
      <c r="L799" s="3">
        <v>428890</v>
      </c>
      <c r="M799" s="2" t="s">
        <v>0</v>
      </c>
      <c r="N799" s="4" t="s">
        <v>21</v>
      </c>
    </row>
    <row r="800" spans="1:14" x14ac:dyDescent="0.25">
      <c r="A800" s="1" t="s">
        <v>360</v>
      </c>
      <c r="B800" s="2" t="s">
        <v>28</v>
      </c>
      <c r="C800" s="2" t="s">
        <v>29</v>
      </c>
      <c r="D800" s="2" t="s">
        <v>30</v>
      </c>
      <c r="E800" s="2" t="s">
        <v>831</v>
      </c>
      <c r="F800" s="2">
        <v>40101701</v>
      </c>
      <c r="G800" s="2" t="s">
        <v>490</v>
      </c>
      <c r="H800" s="2">
        <v>6</v>
      </c>
      <c r="I800" s="2">
        <v>6</v>
      </c>
      <c r="J800" s="2">
        <v>10</v>
      </c>
      <c r="K800" s="2">
        <v>1</v>
      </c>
      <c r="L800" s="3">
        <v>18000000</v>
      </c>
      <c r="M800" s="2" t="s">
        <v>0</v>
      </c>
      <c r="N800" s="4" t="s">
        <v>21</v>
      </c>
    </row>
    <row r="801" spans="1:14" x14ac:dyDescent="0.25">
      <c r="A801" s="1" t="s">
        <v>360</v>
      </c>
      <c r="B801" s="2" t="s">
        <v>28</v>
      </c>
      <c r="C801" s="2" t="s">
        <v>29</v>
      </c>
      <c r="D801" s="2" t="s">
        <v>30</v>
      </c>
      <c r="E801" s="2" t="s">
        <v>832</v>
      </c>
      <c r="F801" s="2">
        <v>40101701</v>
      </c>
      <c r="G801" s="2" t="s">
        <v>490</v>
      </c>
      <c r="H801" s="2">
        <v>6</v>
      </c>
      <c r="I801" s="2">
        <v>6</v>
      </c>
      <c r="J801" s="2">
        <v>10</v>
      </c>
      <c r="K801" s="2">
        <v>4</v>
      </c>
      <c r="L801" s="3">
        <v>11250000</v>
      </c>
      <c r="M801" s="2" t="s">
        <v>0</v>
      </c>
      <c r="N801" s="4" t="s">
        <v>21</v>
      </c>
    </row>
    <row r="802" spans="1:14" x14ac:dyDescent="0.25">
      <c r="A802" s="1" t="s">
        <v>360</v>
      </c>
      <c r="B802" s="2" t="s">
        <v>28</v>
      </c>
      <c r="C802" s="2" t="s">
        <v>29</v>
      </c>
      <c r="D802" s="2" t="s">
        <v>30</v>
      </c>
      <c r="E802" s="2" t="s">
        <v>833</v>
      </c>
      <c r="F802" s="2">
        <v>40101701</v>
      </c>
      <c r="G802" s="2" t="s">
        <v>17856</v>
      </c>
      <c r="H802" s="2">
        <v>4</v>
      </c>
      <c r="I802" s="2">
        <v>6</v>
      </c>
      <c r="J802" s="2">
        <v>16</v>
      </c>
      <c r="K802" s="2">
        <v>5</v>
      </c>
      <c r="L802" s="3">
        <v>17659500</v>
      </c>
      <c r="M802" s="2" t="s">
        <v>0</v>
      </c>
      <c r="N802" s="4" t="s">
        <v>21</v>
      </c>
    </row>
    <row r="803" spans="1:14" x14ac:dyDescent="0.25">
      <c r="A803" s="1" t="s">
        <v>360</v>
      </c>
      <c r="B803" s="2" t="s">
        <v>28</v>
      </c>
      <c r="C803" s="2" t="s">
        <v>29</v>
      </c>
      <c r="D803" s="2" t="s">
        <v>30</v>
      </c>
      <c r="E803" s="2" t="s">
        <v>834</v>
      </c>
      <c r="F803" s="2">
        <v>40101701</v>
      </c>
      <c r="G803" s="2" t="s">
        <v>17856</v>
      </c>
      <c r="H803" s="2">
        <v>4</v>
      </c>
      <c r="I803" s="2">
        <v>6</v>
      </c>
      <c r="J803" s="2">
        <v>16</v>
      </c>
      <c r="K803" s="2">
        <v>11</v>
      </c>
      <c r="L803" s="3">
        <v>27091900</v>
      </c>
      <c r="M803" s="2" t="s">
        <v>0</v>
      </c>
      <c r="N803" s="4" t="s">
        <v>21</v>
      </c>
    </row>
    <row r="804" spans="1:14" x14ac:dyDescent="0.25">
      <c r="A804" s="1" t="s">
        <v>360</v>
      </c>
      <c r="B804" s="2" t="s">
        <v>28</v>
      </c>
      <c r="C804" s="2" t="s">
        <v>29</v>
      </c>
      <c r="D804" s="2" t="s">
        <v>30</v>
      </c>
      <c r="E804" s="2" t="s">
        <v>835</v>
      </c>
      <c r="F804" s="2">
        <v>0</v>
      </c>
      <c r="G804" s="2" t="s">
        <v>17856</v>
      </c>
      <c r="H804" s="2">
        <v>1</v>
      </c>
      <c r="I804" s="2">
        <v>6</v>
      </c>
      <c r="J804" s="2">
        <v>16</v>
      </c>
      <c r="K804" s="2">
        <v>1</v>
      </c>
      <c r="L804" s="3">
        <v>236292</v>
      </c>
      <c r="M804" s="2" t="s">
        <v>20</v>
      </c>
      <c r="N804" s="4" t="s">
        <v>21</v>
      </c>
    </row>
    <row r="805" spans="1:14" x14ac:dyDescent="0.25">
      <c r="A805" s="1" t="s">
        <v>360</v>
      </c>
      <c r="B805" s="2" t="s">
        <v>28</v>
      </c>
      <c r="C805" s="2" t="s">
        <v>29</v>
      </c>
      <c r="D805" s="2" t="s">
        <v>30</v>
      </c>
      <c r="E805" s="2" t="s">
        <v>836</v>
      </c>
      <c r="F805" s="2">
        <v>0</v>
      </c>
      <c r="G805" s="2" t="s">
        <v>17856</v>
      </c>
      <c r="H805" s="2">
        <v>1</v>
      </c>
      <c r="I805" s="2">
        <v>6</v>
      </c>
      <c r="J805" s="2">
        <v>16</v>
      </c>
      <c r="K805" s="2">
        <v>1</v>
      </c>
      <c r="L805" s="3">
        <v>2248600</v>
      </c>
      <c r="M805" s="2" t="s">
        <v>20</v>
      </c>
      <c r="N805" s="4" t="s">
        <v>21</v>
      </c>
    </row>
    <row r="806" spans="1:14" x14ac:dyDescent="0.25">
      <c r="A806" s="1" t="s">
        <v>360</v>
      </c>
      <c r="B806" s="2" t="s">
        <v>529</v>
      </c>
      <c r="C806" s="2" t="s">
        <v>837</v>
      </c>
      <c r="D806" s="2" t="s">
        <v>17905</v>
      </c>
      <c r="E806" s="2" t="s">
        <v>838</v>
      </c>
      <c r="F806" s="2">
        <v>10131506</v>
      </c>
      <c r="G806" s="2" t="s">
        <v>490</v>
      </c>
      <c r="H806" s="2">
        <v>4</v>
      </c>
      <c r="I806" s="2">
        <v>6</v>
      </c>
      <c r="J806" s="2">
        <v>10</v>
      </c>
      <c r="K806" s="2">
        <v>1</v>
      </c>
      <c r="L806" s="3">
        <v>6000000</v>
      </c>
      <c r="M806" s="2" t="s">
        <v>0</v>
      </c>
      <c r="N806" s="4" t="s">
        <v>21</v>
      </c>
    </row>
    <row r="807" spans="1:14" x14ac:dyDescent="0.25">
      <c r="A807" s="1" t="s">
        <v>360</v>
      </c>
      <c r="B807" s="2" t="s">
        <v>529</v>
      </c>
      <c r="C807" s="2" t="s">
        <v>837</v>
      </c>
      <c r="D807" s="2" t="s">
        <v>17905</v>
      </c>
      <c r="E807" s="2" t="s">
        <v>839</v>
      </c>
      <c r="F807" s="2">
        <v>20101500</v>
      </c>
      <c r="G807" s="2" t="s">
        <v>496</v>
      </c>
      <c r="H807" s="2">
        <v>4</v>
      </c>
      <c r="I807" s="2">
        <v>6</v>
      </c>
      <c r="J807" s="2">
        <v>10</v>
      </c>
      <c r="K807" s="2">
        <v>1</v>
      </c>
      <c r="L807" s="3">
        <v>876594.51</v>
      </c>
      <c r="M807" s="2" t="s">
        <v>0</v>
      </c>
      <c r="N807" s="4" t="s">
        <v>21</v>
      </c>
    </row>
    <row r="808" spans="1:14" x14ac:dyDescent="0.25">
      <c r="A808" s="1" t="s">
        <v>360</v>
      </c>
      <c r="B808" s="2" t="s">
        <v>529</v>
      </c>
      <c r="C808" s="2" t="s">
        <v>837</v>
      </c>
      <c r="D808" s="2" t="s">
        <v>17905</v>
      </c>
      <c r="E808" s="2" t="s">
        <v>840</v>
      </c>
      <c r="F808" s="2">
        <v>27112006</v>
      </c>
      <c r="G808" s="2" t="s">
        <v>490</v>
      </c>
      <c r="H808" s="2">
        <v>6</v>
      </c>
      <c r="I808" s="2">
        <v>3</v>
      </c>
      <c r="J808" s="2">
        <v>10</v>
      </c>
      <c r="K808" s="2">
        <v>1</v>
      </c>
      <c r="L808" s="3">
        <v>2581586</v>
      </c>
      <c r="M808" s="2" t="s">
        <v>0</v>
      </c>
      <c r="N808" s="4" t="s">
        <v>21</v>
      </c>
    </row>
    <row r="809" spans="1:14" x14ac:dyDescent="0.25">
      <c r="A809" s="1" t="s">
        <v>360</v>
      </c>
      <c r="B809" s="2" t="s">
        <v>529</v>
      </c>
      <c r="C809" s="2" t="s">
        <v>837</v>
      </c>
      <c r="D809" s="2" t="s">
        <v>17905</v>
      </c>
      <c r="E809" s="2" t="s">
        <v>841</v>
      </c>
      <c r="F809" s="2">
        <v>27112006</v>
      </c>
      <c r="G809" s="2" t="s">
        <v>490</v>
      </c>
      <c r="H809" s="2">
        <v>8</v>
      </c>
      <c r="I809" s="2">
        <v>2</v>
      </c>
      <c r="J809" s="2">
        <v>10</v>
      </c>
      <c r="K809" s="2">
        <v>3</v>
      </c>
      <c r="L809" s="3">
        <v>5333550</v>
      </c>
      <c r="M809" s="2" t="s">
        <v>0</v>
      </c>
      <c r="N809" s="4" t="s">
        <v>21</v>
      </c>
    </row>
    <row r="810" spans="1:14" x14ac:dyDescent="0.25">
      <c r="A810" s="1" t="s">
        <v>360</v>
      </c>
      <c r="B810" s="2" t="s">
        <v>529</v>
      </c>
      <c r="C810" s="2" t="s">
        <v>530</v>
      </c>
      <c r="D810" s="2" t="s">
        <v>17881</v>
      </c>
      <c r="E810" s="2" t="s">
        <v>842</v>
      </c>
      <c r="F810" s="2">
        <v>23101513</v>
      </c>
      <c r="G810" s="2" t="s">
        <v>490</v>
      </c>
      <c r="H810" s="2">
        <v>2</v>
      </c>
      <c r="I810" s="2">
        <v>3</v>
      </c>
      <c r="J810" s="2">
        <v>16</v>
      </c>
      <c r="K810" s="2">
        <v>1</v>
      </c>
      <c r="L810" s="3">
        <v>38866994.520000003</v>
      </c>
      <c r="M810" s="2" t="s">
        <v>0</v>
      </c>
      <c r="N810" s="4" t="s">
        <v>21</v>
      </c>
    </row>
    <row r="811" spans="1:14" x14ac:dyDescent="0.25">
      <c r="A811" s="1" t="s">
        <v>360</v>
      </c>
      <c r="B811" s="2" t="s">
        <v>529</v>
      </c>
      <c r="C811" s="2" t="s">
        <v>530</v>
      </c>
      <c r="D811" s="2" t="s">
        <v>17881</v>
      </c>
      <c r="E811" s="2" t="s">
        <v>843</v>
      </c>
      <c r="F811" s="2">
        <v>23101513</v>
      </c>
      <c r="G811" s="2" t="s">
        <v>496</v>
      </c>
      <c r="H811" s="2">
        <v>2</v>
      </c>
      <c r="I811" s="2">
        <v>3</v>
      </c>
      <c r="J811" s="2">
        <v>16</v>
      </c>
      <c r="K811" s="2">
        <v>1</v>
      </c>
      <c r="L811" s="3">
        <v>3475318.07</v>
      </c>
      <c r="M811" s="2" t="s">
        <v>0</v>
      </c>
      <c r="N811" s="4" t="s">
        <v>21</v>
      </c>
    </row>
    <row r="812" spans="1:14" x14ac:dyDescent="0.25">
      <c r="A812" s="1" t="s">
        <v>360</v>
      </c>
      <c r="B812" s="2" t="s">
        <v>529</v>
      </c>
      <c r="C812" s="2" t="s">
        <v>530</v>
      </c>
      <c r="D812" s="2" t="s">
        <v>17881</v>
      </c>
      <c r="E812" s="2" t="s">
        <v>844</v>
      </c>
      <c r="F812" s="2">
        <v>32101519</v>
      </c>
      <c r="G812" s="2" t="s">
        <v>496</v>
      </c>
      <c r="H812" s="2">
        <v>2</v>
      </c>
      <c r="I812" s="2">
        <v>3</v>
      </c>
      <c r="J812" s="2">
        <v>16</v>
      </c>
      <c r="K812" s="2">
        <v>1</v>
      </c>
      <c r="L812" s="3">
        <v>2008212.26</v>
      </c>
      <c r="M812" s="2" t="s">
        <v>0</v>
      </c>
      <c r="N812" s="4" t="s">
        <v>21</v>
      </c>
    </row>
    <row r="813" spans="1:14" x14ac:dyDescent="0.25">
      <c r="A813" s="1" t="s">
        <v>360</v>
      </c>
      <c r="B813" s="2" t="s">
        <v>529</v>
      </c>
      <c r="C813" s="2" t="s">
        <v>530</v>
      </c>
      <c r="D813" s="2" t="s">
        <v>17881</v>
      </c>
      <c r="E813" s="2" t="s">
        <v>845</v>
      </c>
      <c r="F813" s="2">
        <v>23101513</v>
      </c>
      <c r="G813" s="2" t="s">
        <v>496</v>
      </c>
      <c r="H813" s="2">
        <v>2</v>
      </c>
      <c r="I813" s="2">
        <v>3</v>
      </c>
      <c r="J813" s="2">
        <v>16</v>
      </c>
      <c r="K813" s="2">
        <v>1</v>
      </c>
      <c r="L813" s="3">
        <v>1191152.19</v>
      </c>
      <c r="M813" s="2" t="s">
        <v>0</v>
      </c>
      <c r="N813" s="4" t="s">
        <v>21</v>
      </c>
    </row>
    <row r="814" spans="1:14" x14ac:dyDescent="0.25">
      <c r="A814" s="1" t="s">
        <v>360</v>
      </c>
      <c r="B814" s="2" t="s">
        <v>529</v>
      </c>
      <c r="C814" s="2" t="s">
        <v>530</v>
      </c>
      <c r="D814" s="2" t="s">
        <v>17881</v>
      </c>
      <c r="E814" s="2" t="s">
        <v>846</v>
      </c>
      <c r="F814" s="2">
        <v>27111508</v>
      </c>
      <c r="G814" s="2" t="s">
        <v>496</v>
      </c>
      <c r="H814" s="2">
        <v>2</v>
      </c>
      <c r="I814" s="2">
        <v>3</v>
      </c>
      <c r="J814" s="2">
        <v>16</v>
      </c>
      <c r="K814" s="2">
        <v>1</v>
      </c>
      <c r="L814" s="3">
        <v>14270170.09</v>
      </c>
      <c r="M814" s="2" t="s">
        <v>0</v>
      </c>
      <c r="N814" s="4" t="s">
        <v>21</v>
      </c>
    </row>
    <row r="815" spans="1:14" x14ac:dyDescent="0.25">
      <c r="A815" s="1" t="s">
        <v>360</v>
      </c>
      <c r="B815" s="2" t="s">
        <v>529</v>
      </c>
      <c r="C815" s="2" t="s">
        <v>530</v>
      </c>
      <c r="D815" s="2" t="s">
        <v>17881</v>
      </c>
      <c r="E815" s="2" t="s">
        <v>847</v>
      </c>
      <c r="F815" s="2">
        <v>23101502</v>
      </c>
      <c r="G815" s="2" t="s">
        <v>496</v>
      </c>
      <c r="H815" s="2">
        <v>2</v>
      </c>
      <c r="I815" s="2">
        <v>3</v>
      </c>
      <c r="J815" s="2">
        <v>16</v>
      </c>
      <c r="K815" s="2">
        <v>2</v>
      </c>
      <c r="L815" s="3">
        <v>509048.04</v>
      </c>
      <c r="M815" s="2" t="s">
        <v>0</v>
      </c>
      <c r="N815" s="4" t="s">
        <v>21</v>
      </c>
    </row>
    <row r="816" spans="1:14" x14ac:dyDescent="0.25">
      <c r="A816" s="1" t="s">
        <v>360</v>
      </c>
      <c r="B816" s="2" t="s">
        <v>529</v>
      </c>
      <c r="C816" s="2" t="s">
        <v>530</v>
      </c>
      <c r="D816" s="2" t="s">
        <v>17881</v>
      </c>
      <c r="E816" s="2" t="s">
        <v>848</v>
      </c>
      <c r="F816" s="2">
        <v>23101502</v>
      </c>
      <c r="G816" s="2" t="s">
        <v>490</v>
      </c>
      <c r="H816" s="2">
        <v>6</v>
      </c>
      <c r="I816" s="2">
        <v>3</v>
      </c>
      <c r="J816" s="2">
        <v>10</v>
      </c>
      <c r="K816" s="2">
        <v>2</v>
      </c>
      <c r="L816" s="3">
        <v>509048.04</v>
      </c>
      <c r="M816" s="2" t="s">
        <v>0</v>
      </c>
      <c r="N816" s="4" t="s">
        <v>21</v>
      </c>
    </row>
    <row r="817" spans="1:14" x14ac:dyDescent="0.25">
      <c r="A817" s="1" t="s">
        <v>360</v>
      </c>
      <c r="B817" s="2" t="s">
        <v>529</v>
      </c>
      <c r="C817" s="2" t="s">
        <v>530</v>
      </c>
      <c r="D817" s="2" t="s">
        <v>17881</v>
      </c>
      <c r="E817" s="2" t="s">
        <v>849</v>
      </c>
      <c r="F817" s="2">
        <v>23231200</v>
      </c>
      <c r="G817" s="2" t="s">
        <v>490</v>
      </c>
      <c r="H817" s="2">
        <v>6</v>
      </c>
      <c r="I817" s="2">
        <v>3</v>
      </c>
      <c r="J817" s="2">
        <v>10</v>
      </c>
      <c r="K817" s="2">
        <v>1</v>
      </c>
      <c r="L817" s="3">
        <v>775917.98</v>
      </c>
      <c r="M817" s="2" t="s">
        <v>0</v>
      </c>
      <c r="N817" s="4" t="s">
        <v>21</v>
      </c>
    </row>
    <row r="818" spans="1:14" x14ac:dyDescent="0.25">
      <c r="A818" s="1" t="s">
        <v>360</v>
      </c>
      <c r="B818" s="2" t="s">
        <v>529</v>
      </c>
      <c r="C818" s="2" t="s">
        <v>530</v>
      </c>
      <c r="D818" s="2" t="s">
        <v>17881</v>
      </c>
      <c r="E818" s="2" t="s">
        <v>850</v>
      </c>
      <c r="F818" s="2">
        <v>27111742</v>
      </c>
      <c r="G818" s="2" t="s">
        <v>810</v>
      </c>
      <c r="H818" s="2">
        <v>2</v>
      </c>
      <c r="I818" s="2">
        <v>3</v>
      </c>
      <c r="J818" s="2">
        <v>16</v>
      </c>
      <c r="K818" s="2">
        <v>2</v>
      </c>
      <c r="L818" s="3">
        <v>977247.62</v>
      </c>
      <c r="M818" s="2" t="s">
        <v>0</v>
      </c>
      <c r="N818" s="4" t="s">
        <v>21</v>
      </c>
    </row>
    <row r="819" spans="1:14" x14ac:dyDescent="0.25">
      <c r="A819" s="1" t="s">
        <v>360</v>
      </c>
      <c r="B819" s="2" t="s">
        <v>529</v>
      </c>
      <c r="C819" s="2" t="s">
        <v>530</v>
      </c>
      <c r="D819" s="2" t="s">
        <v>17881</v>
      </c>
      <c r="E819" s="2" t="s">
        <v>851</v>
      </c>
      <c r="F819" s="2">
        <v>41113682</v>
      </c>
      <c r="G819" s="2" t="s">
        <v>810</v>
      </c>
      <c r="H819" s="2">
        <v>2</v>
      </c>
      <c r="I819" s="2">
        <v>3</v>
      </c>
      <c r="J819" s="2">
        <v>16</v>
      </c>
      <c r="K819" s="2">
        <v>3</v>
      </c>
      <c r="L819" s="3">
        <v>1480752.72</v>
      </c>
      <c r="M819" s="2" t="s">
        <v>0</v>
      </c>
      <c r="N819" s="4" t="s">
        <v>21</v>
      </c>
    </row>
    <row r="820" spans="1:14" x14ac:dyDescent="0.25">
      <c r="A820" s="1" t="s">
        <v>360</v>
      </c>
      <c r="B820" s="2" t="s">
        <v>529</v>
      </c>
      <c r="C820" s="2" t="s">
        <v>530</v>
      </c>
      <c r="D820" s="2" t="s">
        <v>17881</v>
      </c>
      <c r="E820" s="2" t="s">
        <v>852</v>
      </c>
      <c r="F820" s="2">
        <v>27112717</v>
      </c>
      <c r="G820" s="2" t="s">
        <v>810</v>
      </c>
      <c r="H820" s="2">
        <v>2</v>
      </c>
      <c r="I820" s="2">
        <v>3</v>
      </c>
      <c r="J820" s="2">
        <v>16</v>
      </c>
      <c r="K820" s="2">
        <v>1</v>
      </c>
      <c r="L820" s="3">
        <v>287826.34000000003</v>
      </c>
      <c r="M820" s="2" t="s">
        <v>0</v>
      </c>
      <c r="N820" s="4" t="s">
        <v>21</v>
      </c>
    </row>
    <row r="821" spans="1:14" x14ac:dyDescent="0.25">
      <c r="A821" s="1" t="s">
        <v>360</v>
      </c>
      <c r="B821" s="2" t="s">
        <v>529</v>
      </c>
      <c r="C821" s="2" t="s">
        <v>530</v>
      </c>
      <c r="D821" s="2" t="s">
        <v>17881</v>
      </c>
      <c r="E821" s="2" t="s">
        <v>853</v>
      </c>
      <c r="F821" s="2">
        <v>27112105</v>
      </c>
      <c r="G821" s="2" t="s">
        <v>810</v>
      </c>
      <c r="H821" s="2">
        <v>2</v>
      </c>
      <c r="I821" s="2">
        <v>3</v>
      </c>
      <c r="J821" s="2">
        <v>16</v>
      </c>
      <c r="K821" s="2">
        <v>1</v>
      </c>
      <c r="L821" s="3">
        <v>83680.100000000006</v>
      </c>
      <c r="M821" s="2" t="s">
        <v>0</v>
      </c>
      <c r="N821" s="4" t="s">
        <v>21</v>
      </c>
    </row>
    <row r="822" spans="1:14" x14ac:dyDescent="0.25">
      <c r="A822" s="1" t="s">
        <v>360</v>
      </c>
      <c r="B822" s="2" t="s">
        <v>529</v>
      </c>
      <c r="C822" s="2" t="s">
        <v>530</v>
      </c>
      <c r="D822" s="2" t="s">
        <v>17881</v>
      </c>
      <c r="E822" s="2" t="s">
        <v>854</v>
      </c>
      <c r="F822" s="2">
        <v>23101510</v>
      </c>
      <c r="G822" s="2" t="s">
        <v>810</v>
      </c>
      <c r="H822" s="2">
        <v>2</v>
      </c>
      <c r="I822" s="2">
        <v>3</v>
      </c>
      <c r="J822" s="2">
        <v>16</v>
      </c>
      <c r="K822" s="2">
        <v>1</v>
      </c>
      <c r="L822" s="3">
        <v>503878.53</v>
      </c>
      <c r="M822" s="2" t="s">
        <v>0</v>
      </c>
      <c r="N822" s="4" t="s">
        <v>21</v>
      </c>
    </row>
    <row r="823" spans="1:14" x14ac:dyDescent="0.25">
      <c r="A823" s="1" t="s">
        <v>360</v>
      </c>
      <c r="B823" s="2" t="s">
        <v>529</v>
      </c>
      <c r="C823" s="2" t="s">
        <v>530</v>
      </c>
      <c r="D823" s="2" t="s">
        <v>17881</v>
      </c>
      <c r="E823" s="2" t="s">
        <v>855</v>
      </c>
      <c r="F823" s="2" t="s">
        <v>856</v>
      </c>
      <c r="G823" s="2" t="s">
        <v>490</v>
      </c>
      <c r="H823" s="2">
        <v>6</v>
      </c>
      <c r="I823" s="2">
        <v>6</v>
      </c>
      <c r="J823" s="2">
        <v>10</v>
      </c>
      <c r="K823" s="2">
        <v>1</v>
      </c>
      <c r="L823" s="3">
        <v>1357591.52</v>
      </c>
      <c r="M823" s="2" t="s">
        <v>0</v>
      </c>
      <c r="N823" s="4" t="s">
        <v>21</v>
      </c>
    </row>
    <row r="824" spans="1:14" x14ac:dyDescent="0.25">
      <c r="A824" s="1" t="s">
        <v>360</v>
      </c>
      <c r="B824" s="2" t="s">
        <v>529</v>
      </c>
      <c r="C824" s="2" t="s">
        <v>530</v>
      </c>
      <c r="D824" s="2" t="s">
        <v>17881</v>
      </c>
      <c r="E824" s="2" t="s">
        <v>857</v>
      </c>
      <c r="F824" s="2">
        <v>27131506</v>
      </c>
      <c r="G824" s="2" t="s">
        <v>496</v>
      </c>
      <c r="H824" s="2">
        <v>4</v>
      </c>
      <c r="I824" s="2">
        <v>6</v>
      </c>
      <c r="J824" s="2">
        <v>10</v>
      </c>
      <c r="K824" s="2">
        <v>1</v>
      </c>
      <c r="L824" s="3">
        <v>394308.25</v>
      </c>
      <c r="M824" s="2" t="s">
        <v>0</v>
      </c>
      <c r="N824" s="4" t="s">
        <v>21</v>
      </c>
    </row>
    <row r="825" spans="1:14" x14ac:dyDescent="0.25">
      <c r="A825" s="1" t="s">
        <v>360</v>
      </c>
      <c r="B825" s="2" t="s">
        <v>529</v>
      </c>
      <c r="C825" s="2" t="s">
        <v>530</v>
      </c>
      <c r="D825" s="2" t="s">
        <v>17881</v>
      </c>
      <c r="E825" s="2" t="s">
        <v>858</v>
      </c>
      <c r="F825" s="2">
        <v>22101619</v>
      </c>
      <c r="G825" s="2" t="s">
        <v>496</v>
      </c>
      <c r="H825" s="2">
        <v>4</v>
      </c>
      <c r="I825" s="2">
        <v>6</v>
      </c>
      <c r="J825" s="2">
        <v>10</v>
      </c>
      <c r="K825" s="2">
        <v>1</v>
      </c>
      <c r="L825" s="3">
        <v>504121.82</v>
      </c>
      <c r="M825" s="2" t="s">
        <v>0</v>
      </c>
      <c r="N825" s="4" t="s">
        <v>21</v>
      </c>
    </row>
    <row r="826" spans="1:14" x14ac:dyDescent="0.25">
      <c r="A826" s="1" t="s">
        <v>360</v>
      </c>
      <c r="B826" s="2" t="s">
        <v>529</v>
      </c>
      <c r="C826" s="2" t="s">
        <v>530</v>
      </c>
      <c r="D826" s="2" t="s">
        <v>17881</v>
      </c>
      <c r="E826" s="2" t="s">
        <v>859</v>
      </c>
      <c r="F826" s="2">
        <v>42192606</v>
      </c>
      <c r="G826" s="2" t="s">
        <v>496</v>
      </c>
      <c r="H826" s="2">
        <v>4</v>
      </c>
      <c r="I826" s="2">
        <v>6</v>
      </c>
      <c r="J826" s="2">
        <v>10</v>
      </c>
      <c r="K826" s="2">
        <v>2</v>
      </c>
      <c r="L826" s="3">
        <v>3888304.88</v>
      </c>
      <c r="M826" s="2" t="s">
        <v>0</v>
      </c>
      <c r="N826" s="4" t="s">
        <v>21</v>
      </c>
    </row>
    <row r="827" spans="1:14" x14ac:dyDescent="0.25">
      <c r="A827" s="1" t="s">
        <v>360</v>
      </c>
      <c r="B827" s="2" t="s">
        <v>529</v>
      </c>
      <c r="C827" s="2" t="s">
        <v>530</v>
      </c>
      <c r="D827" s="2" t="s">
        <v>17881</v>
      </c>
      <c r="E827" s="2" t="s">
        <v>860</v>
      </c>
      <c r="F827" s="2">
        <v>23101502</v>
      </c>
      <c r="G827" s="2" t="s">
        <v>496</v>
      </c>
      <c r="H827" s="2">
        <v>4</v>
      </c>
      <c r="I827" s="2">
        <v>6</v>
      </c>
      <c r="J827" s="2">
        <v>10</v>
      </c>
      <c r="K827" s="2">
        <v>1</v>
      </c>
      <c r="L827" s="3">
        <v>772671.86</v>
      </c>
      <c r="M827" s="2" t="s">
        <v>0</v>
      </c>
      <c r="N827" s="4" t="s">
        <v>21</v>
      </c>
    </row>
    <row r="828" spans="1:14" x14ac:dyDescent="0.25">
      <c r="A828" s="1" t="s">
        <v>360</v>
      </c>
      <c r="B828" s="2" t="s">
        <v>529</v>
      </c>
      <c r="C828" s="2" t="s">
        <v>530</v>
      </c>
      <c r="D828" s="2" t="s">
        <v>17881</v>
      </c>
      <c r="E828" s="2" t="s">
        <v>861</v>
      </c>
      <c r="F828" s="2">
        <v>23101502</v>
      </c>
      <c r="G828" s="2" t="s">
        <v>496</v>
      </c>
      <c r="H828" s="2">
        <v>4</v>
      </c>
      <c r="I828" s="2">
        <v>6</v>
      </c>
      <c r="J828" s="2">
        <v>10</v>
      </c>
      <c r="K828" s="2">
        <v>1</v>
      </c>
      <c r="L828" s="3">
        <v>1226305.6499999999</v>
      </c>
      <c r="M828" s="2" t="s">
        <v>0</v>
      </c>
      <c r="N828" s="4" t="s">
        <v>21</v>
      </c>
    </row>
    <row r="829" spans="1:14" x14ac:dyDescent="0.25">
      <c r="A829" s="1" t="s">
        <v>360</v>
      </c>
      <c r="B829" s="2" t="s">
        <v>529</v>
      </c>
      <c r="C829" s="2" t="s">
        <v>530</v>
      </c>
      <c r="D829" s="2" t="s">
        <v>17881</v>
      </c>
      <c r="E829" s="2" t="s">
        <v>862</v>
      </c>
      <c r="F829" s="2">
        <v>23101502</v>
      </c>
      <c r="G829" s="2" t="s">
        <v>496</v>
      </c>
      <c r="H829" s="2">
        <v>5</v>
      </c>
      <c r="I829" s="2">
        <v>6</v>
      </c>
      <c r="J829" s="2">
        <v>10</v>
      </c>
      <c r="K829" s="2">
        <v>1</v>
      </c>
      <c r="L829" s="3">
        <v>254524.02</v>
      </c>
      <c r="M829" s="2" t="s">
        <v>0</v>
      </c>
      <c r="N829" s="4" t="s">
        <v>21</v>
      </c>
    </row>
    <row r="830" spans="1:14" x14ac:dyDescent="0.25">
      <c r="A830" s="1" t="s">
        <v>360</v>
      </c>
      <c r="B830" s="2" t="s">
        <v>529</v>
      </c>
      <c r="C830" s="2" t="s">
        <v>530</v>
      </c>
      <c r="D830" s="2" t="s">
        <v>17881</v>
      </c>
      <c r="E830" s="2" t="s">
        <v>863</v>
      </c>
      <c r="F830" s="2">
        <v>23271400</v>
      </c>
      <c r="G830" s="2" t="s">
        <v>490</v>
      </c>
      <c r="H830" s="2">
        <v>5</v>
      </c>
      <c r="I830" s="2">
        <v>6</v>
      </c>
      <c r="J830" s="2">
        <v>10</v>
      </c>
      <c r="K830" s="2">
        <v>1</v>
      </c>
      <c r="L830" s="3">
        <v>1847259.75</v>
      </c>
      <c r="M830" s="2" t="s">
        <v>0</v>
      </c>
      <c r="N830" s="4" t="s">
        <v>21</v>
      </c>
    </row>
    <row r="831" spans="1:14" x14ac:dyDescent="0.25">
      <c r="A831" s="1" t="s">
        <v>360</v>
      </c>
      <c r="B831" s="2" t="s">
        <v>529</v>
      </c>
      <c r="C831" s="2" t="s">
        <v>530</v>
      </c>
      <c r="D831" s="2" t="s">
        <v>17881</v>
      </c>
      <c r="E831" s="2" t="s">
        <v>864</v>
      </c>
      <c r="F831" s="2">
        <v>23101502</v>
      </c>
      <c r="G831" s="2" t="s">
        <v>490</v>
      </c>
      <c r="H831" s="2">
        <v>5</v>
      </c>
      <c r="I831" s="2">
        <v>6</v>
      </c>
      <c r="J831" s="2">
        <v>10</v>
      </c>
      <c r="K831" s="2">
        <v>1</v>
      </c>
      <c r="L831" s="3">
        <v>1111457.3799999999</v>
      </c>
      <c r="M831" s="2" t="s">
        <v>0</v>
      </c>
      <c r="N831" s="4" t="s">
        <v>21</v>
      </c>
    </row>
    <row r="832" spans="1:14" x14ac:dyDescent="0.25">
      <c r="A832" s="1" t="s">
        <v>360</v>
      </c>
      <c r="B832" s="2" t="s">
        <v>529</v>
      </c>
      <c r="C832" s="2" t="s">
        <v>530</v>
      </c>
      <c r="D832" s="2" t="s">
        <v>17881</v>
      </c>
      <c r="E832" s="2" t="s">
        <v>865</v>
      </c>
      <c r="F832" s="2">
        <v>23151607</v>
      </c>
      <c r="G832" s="2" t="s">
        <v>490</v>
      </c>
      <c r="H832" s="2">
        <v>5</v>
      </c>
      <c r="I832" s="2">
        <v>6</v>
      </c>
      <c r="J832" s="2">
        <v>10</v>
      </c>
      <c r="K832" s="2">
        <v>1</v>
      </c>
      <c r="L832" s="3">
        <v>358937.59999999998</v>
      </c>
      <c r="M832" s="2" t="s">
        <v>0</v>
      </c>
      <c r="N832" s="4" t="s">
        <v>21</v>
      </c>
    </row>
    <row r="833" spans="1:14" x14ac:dyDescent="0.25">
      <c r="A833" s="1" t="s">
        <v>360</v>
      </c>
      <c r="B833" s="2" t="s">
        <v>529</v>
      </c>
      <c r="C833" s="2" t="s">
        <v>530</v>
      </c>
      <c r="D833" s="2" t="s">
        <v>17881</v>
      </c>
      <c r="E833" s="2" t="s">
        <v>866</v>
      </c>
      <c r="F833" s="2">
        <v>31162405</v>
      </c>
      <c r="G833" s="2" t="s">
        <v>490</v>
      </c>
      <c r="H833" s="2">
        <v>5</v>
      </c>
      <c r="I833" s="2">
        <v>6</v>
      </c>
      <c r="J833" s="2">
        <v>10</v>
      </c>
      <c r="K833" s="2">
        <v>1</v>
      </c>
      <c r="L833" s="3">
        <v>506667.59</v>
      </c>
      <c r="M833" s="2" t="s">
        <v>0</v>
      </c>
      <c r="N833" s="4" t="s">
        <v>21</v>
      </c>
    </row>
    <row r="834" spans="1:14" x14ac:dyDescent="0.25">
      <c r="A834" s="1" t="s">
        <v>360</v>
      </c>
      <c r="B834" s="2" t="s">
        <v>529</v>
      </c>
      <c r="C834" s="2" t="s">
        <v>530</v>
      </c>
      <c r="D834" s="2" t="s">
        <v>17881</v>
      </c>
      <c r="E834" s="2" t="s">
        <v>867</v>
      </c>
      <c r="F834" s="2">
        <v>27111500</v>
      </c>
      <c r="G834" s="2" t="s">
        <v>490</v>
      </c>
      <c r="H834" s="2">
        <v>5</v>
      </c>
      <c r="I834" s="2">
        <v>6</v>
      </c>
      <c r="J834" s="2">
        <v>10</v>
      </c>
      <c r="K834" s="2">
        <v>1</v>
      </c>
      <c r="L834" s="3">
        <v>274439.84000000003</v>
      </c>
      <c r="M834" s="2" t="s">
        <v>0</v>
      </c>
      <c r="N834" s="4" t="s">
        <v>21</v>
      </c>
    </row>
    <row r="835" spans="1:14" x14ac:dyDescent="0.25">
      <c r="A835" s="1" t="s">
        <v>360</v>
      </c>
      <c r="B835" s="2" t="s">
        <v>529</v>
      </c>
      <c r="C835" s="2" t="s">
        <v>530</v>
      </c>
      <c r="D835" s="2" t="s">
        <v>17881</v>
      </c>
      <c r="E835" s="2" t="s">
        <v>868</v>
      </c>
      <c r="F835" s="2">
        <v>27111506</v>
      </c>
      <c r="G835" s="2" t="s">
        <v>490</v>
      </c>
      <c r="H835" s="2">
        <v>5</v>
      </c>
      <c r="I835" s="2">
        <v>6</v>
      </c>
      <c r="J835" s="2">
        <v>10</v>
      </c>
      <c r="K835" s="2">
        <v>1</v>
      </c>
      <c r="L835" s="3">
        <v>203808.89</v>
      </c>
      <c r="M835" s="2" t="s">
        <v>0</v>
      </c>
      <c r="N835" s="4" t="s">
        <v>21</v>
      </c>
    </row>
    <row r="836" spans="1:14" x14ac:dyDescent="0.25">
      <c r="A836" s="1" t="s">
        <v>360</v>
      </c>
      <c r="B836" s="2" t="s">
        <v>529</v>
      </c>
      <c r="C836" s="2" t="s">
        <v>530</v>
      </c>
      <c r="D836" s="2" t="s">
        <v>17881</v>
      </c>
      <c r="E836" s="2" t="s">
        <v>869</v>
      </c>
      <c r="F836" s="2">
        <v>27112901</v>
      </c>
      <c r="G836" s="2" t="s">
        <v>490</v>
      </c>
      <c r="H836" s="2">
        <v>4</v>
      </c>
      <c r="I836" s="2">
        <v>6</v>
      </c>
      <c r="J836" s="2">
        <v>10</v>
      </c>
      <c r="K836" s="2">
        <v>2</v>
      </c>
      <c r="L836" s="3">
        <v>146629.04</v>
      </c>
      <c r="M836" s="2" t="s">
        <v>0</v>
      </c>
      <c r="N836" s="4" t="s">
        <v>21</v>
      </c>
    </row>
    <row r="837" spans="1:14" x14ac:dyDescent="0.25">
      <c r="A837" s="1" t="s">
        <v>360</v>
      </c>
      <c r="B837" s="2" t="s">
        <v>529</v>
      </c>
      <c r="C837" s="2" t="s">
        <v>530</v>
      </c>
      <c r="D837" s="2" t="s">
        <v>17881</v>
      </c>
      <c r="E837" s="2" t="s">
        <v>870</v>
      </c>
      <c r="F837" s="2">
        <v>23151601</v>
      </c>
      <c r="G837" s="2" t="s">
        <v>490</v>
      </c>
      <c r="H837" s="2">
        <v>4</v>
      </c>
      <c r="I837" s="2">
        <v>6</v>
      </c>
      <c r="J837" s="2">
        <v>10</v>
      </c>
      <c r="K837" s="2">
        <v>1</v>
      </c>
      <c r="L837" s="3">
        <v>515984.86</v>
      </c>
      <c r="M837" s="2" t="s">
        <v>0</v>
      </c>
      <c r="N837" s="4" t="s">
        <v>21</v>
      </c>
    </row>
    <row r="838" spans="1:14" x14ac:dyDescent="0.25">
      <c r="A838" s="1" t="s">
        <v>360</v>
      </c>
      <c r="B838" s="2" t="s">
        <v>529</v>
      </c>
      <c r="C838" s="2" t="s">
        <v>530</v>
      </c>
      <c r="D838" s="2" t="s">
        <v>17881</v>
      </c>
      <c r="E838" s="2" t="s">
        <v>871</v>
      </c>
      <c r="F838" s="2">
        <v>27112702</v>
      </c>
      <c r="G838" s="2" t="s">
        <v>810</v>
      </c>
      <c r="H838" s="2">
        <v>4</v>
      </c>
      <c r="I838" s="2">
        <v>6</v>
      </c>
      <c r="J838" s="2">
        <v>10</v>
      </c>
      <c r="K838" s="2">
        <v>1</v>
      </c>
      <c r="L838" s="3">
        <v>586715.36</v>
      </c>
      <c r="M838" s="2" t="s">
        <v>0</v>
      </c>
      <c r="N838" s="4" t="s">
        <v>21</v>
      </c>
    </row>
    <row r="839" spans="1:14" x14ac:dyDescent="0.25">
      <c r="A839" s="1" t="s">
        <v>360</v>
      </c>
      <c r="B839" s="2" t="s">
        <v>529</v>
      </c>
      <c r="C839" s="2" t="s">
        <v>530</v>
      </c>
      <c r="D839" s="2" t="s">
        <v>17881</v>
      </c>
      <c r="E839" s="2" t="s">
        <v>872</v>
      </c>
      <c r="F839" s="2">
        <v>23101508</v>
      </c>
      <c r="G839" s="2" t="s">
        <v>810</v>
      </c>
      <c r="H839" s="2">
        <v>4</v>
      </c>
      <c r="I839" s="2">
        <v>6</v>
      </c>
      <c r="J839" s="2">
        <v>10</v>
      </c>
      <c r="K839" s="2">
        <v>1</v>
      </c>
      <c r="L839" s="3">
        <v>883551.6</v>
      </c>
      <c r="M839" s="2" t="s">
        <v>0</v>
      </c>
      <c r="N839" s="4" t="s">
        <v>21</v>
      </c>
    </row>
    <row r="840" spans="1:14" x14ac:dyDescent="0.25">
      <c r="A840" s="1" t="s">
        <v>360</v>
      </c>
      <c r="B840" s="2" t="s">
        <v>529</v>
      </c>
      <c r="C840" s="2" t="s">
        <v>530</v>
      </c>
      <c r="D840" s="2" t="s">
        <v>17881</v>
      </c>
      <c r="E840" s="2" t="s">
        <v>873</v>
      </c>
      <c r="F840" s="2">
        <v>23101502</v>
      </c>
      <c r="G840" s="2" t="s">
        <v>810</v>
      </c>
      <c r="H840" s="2">
        <v>4</v>
      </c>
      <c r="I840" s="2">
        <v>6</v>
      </c>
      <c r="J840" s="2">
        <v>10</v>
      </c>
      <c r="K840" s="2">
        <v>3</v>
      </c>
      <c r="L840" s="3">
        <v>1808845.83</v>
      </c>
      <c r="M840" s="2" t="s">
        <v>0</v>
      </c>
      <c r="N840" s="4" t="s">
        <v>21</v>
      </c>
    </row>
    <row r="841" spans="1:14" x14ac:dyDescent="0.25">
      <c r="A841" s="1" t="s">
        <v>360</v>
      </c>
      <c r="B841" s="2" t="s">
        <v>529</v>
      </c>
      <c r="C841" s="2" t="s">
        <v>530</v>
      </c>
      <c r="D841" s="2" t="s">
        <v>17881</v>
      </c>
      <c r="E841" s="2" t="s">
        <v>874</v>
      </c>
      <c r="F841" s="2">
        <v>24112401</v>
      </c>
      <c r="G841" s="2" t="s">
        <v>810</v>
      </c>
      <c r="H841" s="2">
        <v>4</v>
      </c>
      <c r="I841" s="2">
        <v>6</v>
      </c>
      <c r="J841" s="2">
        <v>10</v>
      </c>
      <c r="K841" s="2">
        <v>1</v>
      </c>
      <c r="L841" s="3">
        <v>39316886.93</v>
      </c>
      <c r="M841" s="2" t="s">
        <v>0</v>
      </c>
      <c r="N841" s="4" t="s">
        <v>21</v>
      </c>
    </row>
    <row r="842" spans="1:14" x14ac:dyDescent="0.25">
      <c r="A842" s="1" t="s">
        <v>360</v>
      </c>
      <c r="B842" s="2" t="s">
        <v>529</v>
      </c>
      <c r="C842" s="2" t="s">
        <v>530</v>
      </c>
      <c r="D842" s="2" t="s">
        <v>17881</v>
      </c>
      <c r="E842" s="2" t="s">
        <v>875</v>
      </c>
      <c r="F842" s="2">
        <v>27112123</v>
      </c>
      <c r="G842" s="2" t="s">
        <v>810</v>
      </c>
      <c r="H842" s="2">
        <v>4</v>
      </c>
      <c r="I842" s="2">
        <v>6</v>
      </c>
      <c r="J842" s="2">
        <v>10</v>
      </c>
      <c r="K842" s="2">
        <v>1</v>
      </c>
      <c r="L842" s="3">
        <v>519463.41</v>
      </c>
      <c r="M842" s="2" t="s">
        <v>0</v>
      </c>
      <c r="N842" s="4" t="s">
        <v>21</v>
      </c>
    </row>
    <row r="843" spans="1:14" x14ac:dyDescent="0.25">
      <c r="A843" s="1" t="s">
        <v>360</v>
      </c>
      <c r="B843" s="2" t="s">
        <v>529</v>
      </c>
      <c r="C843" s="2" t="s">
        <v>530</v>
      </c>
      <c r="D843" s="2" t="s">
        <v>17881</v>
      </c>
      <c r="E843" s="2" t="s">
        <v>876</v>
      </c>
      <c r="F843" s="2">
        <v>27112749</v>
      </c>
      <c r="G843" s="2" t="s">
        <v>810</v>
      </c>
      <c r="H843" s="2">
        <v>4</v>
      </c>
      <c r="I843" s="2">
        <v>6</v>
      </c>
      <c r="J843" s="2">
        <v>10</v>
      </c>
      <c r="K843" s="2">
        <v>1</v>
      </c>
      <c r="L843" s="3">
        <v>852244.66</v>
      </c>
      <c r="M843" s="2" t="s">
        <v>0</v>
      </c>
      <c r="N843" s="4" t="s">
        <v>21</v>
      </c>
    </row>
    <row r="844" spans="1:14" x14ac:dyDescent="0.25">
      <c r="A844" s="1" t="s">
        <v>360</v>
      </c>
      <c r="B844" s="2" t="s">
        <v>529</v>
      </c>
      <c r="C844" s="2" t="s">
        <v>530</v>
      </c>
      <c r="D844" s="2" t="s">
        <v>17881</v>
      </c>
      <c r="E844" s="2" t="s">
        <v>877</v>
      </c>
      <c r="F844" s="2">
        <v>27112717</v>
      </c>
      <c r="G844" s="2" t="s">
        <v>810</v>
      </c>
      <c r="H844" s="2">
        <v>5</v>
      </c>
      <c r="I844" s="2">
        <v>6</v>
      </c>
      <c r="J844" s="2">
        <v>10</v>
      </c>
      <c r="K844" s="2">
        <v>2</v>
      </c>
      <c r="L844" s="3">
        <v>1078350.3600000001</v>
      </c>
      <c r="M844" s="2" t="s">
        <v>0</v>
      </c>
      <c r="N844" s="4" t="s">
        <v>21</v>
      </c>
    </row>
    <row r="845" spans="1:14" x14ac:dyDescent="0.25">
      <c r="A845" s="1" t="s">
        <v>360</v>
      </c>
      <c r="B845" s="2" t="s">
        <v>529</v>
      </c>
      <c r="C845" s="2" t="s">
        <v>530</v>
      </c>
      <c r="D845" s="2" t="s">
        <v>17881</v>
      </c>
      <c r="E845" s="2" t="s">
        <v>878</v>
      </c>
      <c r="F845" s="2">
        <v>31161508</v>
      </c>
      <c r="G845" s="2" t="s">
        <v>810</v>
      </c>
      <c r="H845" s="2">
        <v>9</v>
      </c>
      <c r="I845" s="2">
        <v>6</v>
      </c>
      <c r="J845" s="2">
        <v>16</v>
      </c>
      <c r="K845" s="2">
        <v>1</v>
      </c>
      <c r="L845" s="3">
        <v>488623.81</v>
      </c>
      <c r="M845" s="2" t="s">
        <v>0</v>
      </c>
      <c r="N845" s="4" t="s">
        <v>21</v>
      </c>
    </row>
    <row r="846" spans="1:14" x14ac:dyDescent="0.25">
      <c r="A846" s="1" t="s">
        <v>360</v>
      </c>
      <c r="B846" s="2" t="s">
        <v>529</v>
      </c>
      <c r="C846" s="2" t="s">
        <v>530</v>
      </c>
      <c r="D846" s="2" t="s">
        <v>17881</v>
      </c>
      <c r="E846" s="2" t="s">
        <v>850</v>
      </c>
      <c r="F846" s="2">
        <v>27111742</v>
      </c>
      <c r="G846" s="2" t="s">
        <v>490</v>
      </c>
      <c r="H846" s="2">
        <v>8</v>
      </c>
      <c r="I846" s="2">
        <v>4</v>
      </c>
      <c r="J846" s="2">
        <v>10</v>
      </c>
      <c r="K846" s="2">
        <v>2</v>
      </c>
      <c r="L846" s="3">
        <v>977247.62</v>
      </c>
      <c r="M846" s="2" t="s">
        <v>0</v>
      </c>
      <c r="N846" s="4" t="s">
        <v>21</v>
      </c>
    </row>
    <row r="847" spans="1:14" x14ac:dyDescent="0.25">
      <c r="A847" s="1" t="s">
        <v>360</v>
      </c>
      <c r="B847" s="2" t="s">
        <v>529</v>
      </c>
      <c r="C847" s="2" t="s">
        <v>530</v>
      </c>
      <c r="D847" s="2" t="s">
        <v>17881</v>
      </c>
      <c r="E847" s="2" t="s">
        <v>847</v>
      </c>
      <c r="F847" s="2">
        <v>23101502</v>
      </c>
      <c r="G847" s="2" t="s">
        <v>490</v>
      </c>
      <c r="H847" s="2">
        <v>8</v>
      </c>
      <c r="I847" s="2">
        <v>4</v>
      </c>
      <c r="J847" s="2">
        <v>10</v>
      </c>
      <c r="K847" s="2">
        <v>2</v>
      </c>
      <c r="L847" s="3">
        <v>509048.04</v>
      </c>
      <c r="M847" s="2" t="s">
        <v>0</v>
      </c>
      <c r="N847" s="4" t="s">
        <v>21</v>
      </c>
    </row>
    <row r="848" spans="1:14" x14ac:dyDescent="0.25">
      <c r="A848" s="1" t="s">
        <v>360</v>
      </c>
      <c r="B848" s="2" t="s">
        <v>529</v>
      </c>
      <c r="C848" s="2" t="s">
        <v>530</v>
      </c>
      <c r="D848" s="2" t="s">
        <v>17881</v>
      </c>
      <c r="E848" s="2" t="s">
        <v>879</v>
      </c>
      <c r="F848" s="2">
        <v>0</v>
      </c>
      <c r="G848" s="2" t="s">
        <v>17856</v>
      </c>
      <c r="H848" s="2">
        <v>1</v>
      </c>
      <c r="I848" s="2">
        <v>6</v>
      </c>
      <c r="J848" s="2">
        <v>10</v>
      </c>
      <c r="K848" s="2">
        <v>1</v>
      </c>
      <c r="L848" s="3">
        <v>30</v>
      </c>
      <c r="M848" s="2" t="s">
        <v>20</v>
      </c>
      <c r="N848" s="4" t="s">
        <v>21</v>
      </c>
    </row>
    <row r="849" spans="1:14" x14ac:dyDescent="0.25">
      <c r="A849" s="1" t="s">
        <v>360</v>
      </c>
      <c r="B849" s="2" t="s">
        <v>529</v>
      </c>
      <c r="C849" s="2" t="s">
        <v>530</v>
      </c>
      <c r="D849" s="2" t="s">
        <v>17881</v>
      </c>
      <c r="E849" s="2" t="s">
        <v>815</v>
      </c>
      <c r="F849" s="2">
        <v>0</v>
      </c>
      <c r="G849" s="2" t="s">
        <v>17856</v>
      </c>
      <c r="H849" s="2">
        <v>1</v>
      </c>
      <c r="I849" s="2">
        <v>6</v>
      </c>
      <c r="J849" s="2">
        <v>16</v>
      </c>
      <c r="K849" s="2">
        <v>1</v>
      </c>
      <c r="L849" s="3">
        <v>1577095.71</v>
      </c>
      <c r="M849" s="2" t="s">
        <v>20</v>
      </c>
      <c r="N849" s="4" t="s">
        <v>21</v>
      </c>
    </row>
    <row r="850" spans="1:14" x14ac:dyDescent="0.25">
      <c r="A850" s="1" t="s">
        <v>360</v>
      </c>
      <c r="B850" s="2" t="s">
        <v>529</v>
      </c>
      <c r="C850" s="2" t="s">
        <v>880</v>
      </c>
      <c r="D850" s="2" t="s">
        <v>17906</v>
      </c>
      <c r="E850" s="2" t="s">
        <v>881</v>
      </c>
      <c r="F850" s="2">
        <v>48101511</v>
      </c>
      <c r="G850" s="2" t="s">
        <v>490</v>
      </c>
      <c r="H850" s="2">
        <v>8</v>
      </c>
      <c r="I850" s="2">
        <v>2</v>
      </c>
      <c r="J850" s="2">
        <v>10</v>
      </c>
      <c r="K850" s="2">
        <v>1</v>
      </c>
      <c r="L850" s="3">
        <v>2380000</v>
      </c>
      <c r="M850" s="2" t="s">
        <v>0</v>
      </c>
      <c r="N850" s="4" t="s">
        <v>21</v>
      </c>
    </row>
    <row r="851" spans="1:14" x14ac:dyDescent="0.25">
      <c r="A851" s="1" t="s">
        <v>360</v>
      </c>
      <c r="B851" s="2" t="s">
        <v>529</v>
      </c>
      <c r="C851" s="2" t="s">
        <v>882</v>
      </c>
      <c r="D851" s="2" t="s">
        <v>17907</v>
      </c>
      <c r="E851" s="2" t="s">
        <v>883</v>
      </c>
      <c r="F851" s="2">
        <v>52141602</v>
      </c>
      <c r="G851" s="2" t="s">
        <v>17856</v>
      </c>
      <c r="H851" s="2">
        <v>1</v>
      </c>
      <c r="I851" s="2">
        <v>6</v>
      </c>
      <c r="J851" s="2">
        <v>10</v>
      </c>
      <c r="K851" s="2">
        <v>1</v>
      </c>
      <c r="L851" s="3">
        <v>2199900</v>
      </c>
      <c r="M851" s="2" t="s">
        <v>0</v>
      </c>
      <c r="N851" s="4" t="s">
        <v>21</v>
      </c>
    </row>
    <row r="852" spans="1:14" x14ac:dyDescent="0.25">
      <c r="A852" s="1" t="s">
        <v>360</v>
      </c>
      <c r="B852" s="2" t="s">
        <v>529</v>
      </c>
      <c r="C852" s="2" t="s">
        <v>882</v>
      </c>
      <c r="D852" s="2" t="s">
        <v>17907</v>
      </c>
      <c r="E852" s="2" t="s">
        <v>884</v>
      </c>
      <c r="F852" s="2">
        <v>52141601</v>
      </c>
      <c r="G852" s="2" t="s">
        <v>17856</v>
      </c>
      <c r="H852" s="2">
        <v>1</v>
      </c>
      <c r="I852" s="2">
        <v>6</v>
      </c>
      <c r="J852" s="2">
        <v>10</v>
      </c>
      <c r="K852" s="2">
        <v>1</v>
      </c>
      <c r="L852" s="3">
        <v>2429900</v>
      </c>
      <c r="M852" s="2" t="s">
        <v>0</v>
      </c>
      <c r="N852" s="4" t="s">
        <v>21</v>
      </c>
    </row>
    <row r="853" spans="1:14" x14ac:dyDescent="0.25">
      <c r="A853" s="1" t="s">
        <v>360</v>
      </c>
      <c r="B853" s="2" t="s">
        <v>529</v>
      </c>
      <c r="C853" s="2" t="s">
        <v>882</v>
      </c>
      <c r="D853" s="2" t="s">
        <v>17907</v>
      </c>
      <c r="E853" s="2" t="s">
        <v>885</v>
      </c>
      <c r="F853" s="2">
        <v>48101521</v>
      </c>
      <c r="G853" s="2" t="s">
        <v>490</v>
      </c>
      <c r="H853" s="2">
        <v>2</v>
      </c>
      <c r="I853" s="2">
        <v>3</v>
      </c>
      <c r="J853" s="2">
        <v>16</v>
      </c>
      <c r="K853" s="2">
        <v>6</v>
      </c>
      <c r="L853" s="3">
        <v>4591020</v>
      </c>
      <c r="M853" s="2" t="s">
        <v>20</v>
      </c>
      <c r="N853" s="4" t="s">
        <v>21</v>
      </c>
    </row>
    <row r="854" spans="1:14" x14ac:dyDescent="0.25">
      <c r="A854" s="1" t="s">
        <v>360</v>
      </c>
      <c r="B854" s="2" t="s">
        <v>529</v>
      </c>
      <c r="C854" s="2" t="s">
        <v>882</v>
      </c>
      <c r="D854" s="2" t="s">
        <v>17907</v>
      </c>
      <c r="E854" s="2" t="s">
        <v>886</v>
      </c>
      <c r="F854" s="2">
        <v>48101820</v>
      </c>
      <c r="G854" s="2" t="s">
        <v>490</v>
      </c>
      <c r="H854" s="2">
        <v>2</v>
      </c>
      <c r="I854" s="2">
        <v>3</v>
      </c>
      <c r="J854" s="2">
        <v>16</v>
      </c>
      <c r="K854" s="2">
        <v>7</v>
      </c>
      <c r="L854" s="3">
        <v>2690590</v>
      </c>
      <c r="M854" s="2" t="s">
        <v>20</v>
      </c>
      <c r="N854" s="4" t="s">
        <v>21</v>
      </c>
    </row>
    <row r="855" spans="1:14" x14ac:dyDescent="0.25">
      <c r="A855" s="1" t="s">
        <v>360</v>
      </c>
      <c r="B855" s="2" t="s">
        <v>529</v>
      </c>
      <c r="C855" s="2" t="s">
        <v>882</v>
      </c>
      <c r="D855" s="2" t="s">
        <v>17907</v>
      </c>
      <c r="E855" s="2" t="s">
        <v>887</v>
      </c>
      <c r="F855" s="2">
        <v>41104509</v>
      </c>
      <c r="G855" s="2" t="s">
        <v>490</v>
      </c>
      <c r="H855" s="2">
        <v>2</v>
      </c>
      <c r="I855" s="2">
        <v>3</v>
      </c>
      <c r="J855" s="2">
        <v>16</v>
      </c>
      <c r="K855" s="2">
        <v>7</v>
      </c>
      <c r="L855" s="3">
        <v>7855190</v>
      </c>
      <c r="M855" s="2" t="s">
        <v>20</v>
      </c>
      <c r="N855" s="4" t="s">
        <v>21</v>
      </c>
    </row>
    <row r="856" spans="1:14" x14ac:dyDescent="0.25">
      <c r="A856" s="1" t="s">
        <v>360</v>
      </c>
      <c r="B856" s="2" t="s">
        <v>529</v>
      </c>
      <c r="C856" s="2" t="s">
        <v>882</v>
      </c>
      <c r="D856" s="2" t="s">
        <v>17907</v>
      </c>
      <c r="E856" s="2" t="s">
        <v>888</v>
      </c>
      <c r="F856" s="2">
        <v>40101825</v>
      </c>
      <c r="G856" s="2" t="s">
        <v>490</v>
      </c>
      <c r="H856" s="2">
        <v>2</v>
      </c>
      <c r="I856" s="2">
        <v>3</v>
      </c>
      <c r="J856" s="2">
        <v>16</v>
      </c>
      <c r="K856" s="2">
        <v>6</v>
      </c>
      <c r="L856" s="3">
        <v>16286340</v>
      </c>
      <c r="M856" s="2" t="s">
        <v>20</v>
      </c>
      <c r="N856" s="4" t="s">
        <v>21</v>
      </c>
    </row>
    <row r="857" spans="1:14" x14ac:dyDescent="0.25">
      <c r="A857" s="1" t="s">
        <v>360</v>
      </c>
      <c r="B857" s="2" t="s">
        <v>529</v>
      </c>
      <c r="C857" s="2" t="s">
        <v>882</v>
      </c>
      <c r="D857" s="2" t="s">
        <v>17907</v>
      </c>
      <c r="E857" s="2" t="s">
        <v>889</v>
      </c>
      <c r="F857" s="2">
        <v>40101825</v>
      </c>
      <c r="G857" s="2" t="s">
        <v>490</v>
      </c>
      <c r="H857" s="2">
        <v>2</v>
      </c>
      <c r="I857" s="2">
        <v>3</v>
      </c>
      <c r="J857" s="2">
        <v>16</v>
      </c>
      <c r="K857" s="2">
        <v>2</v>
      </c>
      <c r="L857" s="3">
        <v>5593000</v>
      </c>
      <c r="M857" s="2" t="s">
        <v>20</v>
      </c>
      <c r="N857" s="4" t="s">
        <v>21</v>
      </c>
    </row>
    <row r="858" spans="1:14" x14ac:dyDescent="0.25">
      <c r="A858" s="1" t="s">
        <v>360</v>
      </c>
      <c r="B858" s="2" t="s">
        <v>529</v>
      </c>
      <c r="C858" s="2" t="s">
        <v>882</v>
      </c>
      <c r="D858" s="2" t="s">
        <v>17907</v>
      </c>
      <c r="E858" s="2" t="s">
        <v>890</v>
      </c>
      <c r="F858" s="2">
        <v>48101521</v>
      </c>
      <c r="G858" s="2" t="s">
        <v>490</v>
      </c>
      <c r="H858" s="2">
        <v>2</v>
      </c>
      <c r="I858" s="2">
        <v>3</v>
      </c>
      <c r="J858" s="2">
        <v>16</v>
      </c>
      <c r="K858" s="2">
        <v>1</v>
      </c>
      <c r="L858" s="3">
        <v>2147950</v>
      </c>
      <c r="M858" s="2" t="s">
        <v>20</v>
      </c>
      <c r="N858" s="4" t="s">
        <v>21</v>
      </c>
    </row>
    <row r="859" spans="1:14" x14ac:dyDescent="0.25">
      <c r="A859" s="1" t="s">
        <v>360</v>
      </c>
      <c r="B859" s="2" t="s">
        <v>529</v>
      </c>
      <c r="C859" s="2" t="s">
        <v>882</v>
      </c>
      <c r="D859" s="2" t="s">
        <v>17907</v>
      </c>
      <c r="E859" s="2" t="s">
        <v>891</v>
      </c>
      <c r="F859" s="2">
        <v>0</v>
      </c>
      <c r="G859" s="2" t="s">
        <v>490</v>
      </c>
      <c r="H859" s="2">
        <v>8</v>
      </c>
      <c r="I859" s="2">
        <v>4</v>
      </c>
      <c r="J859" s="2">
        <v>10</v>
      </c>
      <c r="K859" s="2">
        <v>1</v>
      </c>
      <c r="L859" s="3">
        <v>494088</v>
      </c>
      <c r="M859" s="2" t="s">
        <v>0</v>
      </c>
      <c r="N859" s="4" t="s">
        <v>21</v>
      </c>
    </row>
    <row r="860" spans="1:14" x14ac:dyDescent="0.25">
      <c r="A860" s="1" t="s">
        <v>360</v>
      </c>
      <c r="B860" s="2" t="s">
        <v>529</v>
      </c>
      <c r="C860" s="2" t="s">
        <v>882</v>
      </c>
      <c r="D860" s="2" t="s">
        <v>17907</v>
      </c>
      <c r="E860" s="2" t="s">
        <v>892</v>
      </c>
      <c r="F860" s="2">
        <v>0</v>
      </c>
      <c r="G860" s="2" t="s">
        <v>17856</v>
      </c>
      <c r="H860" s="2">
        <v>1</v>
      </c>
      <c r="I860" s="2">
        <v>6</v>
      </c>
      <c r="J860" s="2">
        <v>10</v>
      </c>
      <c r="K860" s="2">
        <v>2</v>
      </c>
      <c r="L860" s="3">
        <v>4054798</v>
      </c>
      <c r="M860" s="2" t="s">
        <v>20</v>
      </c>
      <c r="N860" s="4" t="s">
        <v>21</v>
      </c>
    </row>
    <row r="861" spans="1:14" x14ac:dyDescent="0.25">
      <c r="A861" s="1" t="s">
        <v>360</v>
      </c>
      <c r="B861" s="2" t="s">
        <v>529</v>
      </c>
      <c r="C861" s="2" t="s">
        <v>882</v>
      </c>
      <c r="D861" s="2" t="s">
        <v>17907</v>
      </c>
      <c r="E861" s="2" t="s">
        <v>893</v>
      </c>
      <c r="F861" s="2">
        <v>40101808</v>
      </c>
      <c r="G861" s="2" t="s">
        <v>490</v>
      </c>
      <c r="H861" s="2">
        <v>8</v>
      </c>
      <c r="I861" s="2">
        <v>2</v>
      </c>
      <c r="J861" s="2">
        <v>10</v>
      </c>
      <c r="K861" s="2">
        <v>1</v>
      </c>
      <c r="L861" s="3">
        <v>2856000</v>
      </c>
      <c r="M861" s="2" t="s">
        <v>0</v>
      </c>
      <c r="N861" s="4" t="s">
        <v>21</v>
      </c>
    </row>
    <row r="862" spans="1:14" x14ac:dyDescent="0.25">
      <c r="A862" s="1" t="s">
        <v>360</v>
      </c>
      <c r="B862" s="2" t="s">
        <v>529</v>
      </c>
      <c r="C862" s="2" t="s">
        <v>882</v>
      </c>
      <c r="D862" s="2" t="s">
        <v>17907</v>
      </c>
      <c r="E862" s="2" t="s">
        <v>894</v>
      </c>
      <c r="F862" s="2">
        <v>48101509</v>
      </c>
      <c r="G862" s="2" t="s">
        <v>490</v>
      </c>
      <c r="H862" s="2">
        <v>8</v>
      </c>
      <c r="I862" s="2">
        <v>2</v>
      </c>
      <c r="J862" s="2">
        <v>10</v>
      </c>
      <c r="K862" s="2">
        <v>1</v>
      </c>
      <c r="L862" s="3">
        <v>1785000</v>
      </c>
      <c r="M862" s="2" t="s">
        <v>0</v>
      </c>
      <c r="N862" s="4" t="s">
        <v>21</v>
      </c>
    </row>
    <row r="863" spans="1:14" x14ac:dyDescent="0.25">
      <c r="A863" s="1" t="s">
        <v>360</v>
      </c>
      <c r="B863" s="2" t="s">
        <v>529</v>
      </c>
      <c r="C863" s="2" t="s">
        <v>882</v>
      </c>
      <c r="D863" s="2" t="s">
        <v>17907</v>
      </c>
      <c r="E863" s="2" t="s">
        <v>895</v>
      </c>
      <c r="F863" s="2">
        <v>52141804</v>
      </c>
      <c r="G863" s="2" t="s">
        <v>490</v>
      </c>
      <c r="H863" s="2">
        <v>6</v>
      </c>
      <c r="I863" s="2">
        <v>6</v>
      </c>
      <c r="J863" s="2">
        <v>10</v>
      </c>
      <c r="K863" s="2">
        <v>3</v>
      </c>
      <c r="L863" s="3">
        <v>1190001</v>
      </c>
      <c r="M863" s="2" t="s">
        <v>0</v>
      </c>
      <c r="N863" s="4" t="s">
        <v>21</v>
      </c>
    </row>
    <row r="864" spans="1:14" x14ac:dyDescent="0.25">
      <c r="A864" s="1" t="s">
        <v>360</v>
      </c>
      <c r="B864" s="2" t="s">
        <v>529</v>
      </c>
      <c r="C864" s="2" t="s">
        <v>882</v>
      </c>
      <c r="D864" s="2" t="s">
        <v>17907</v>
      </c>
      <c r="E864" s="2" t="s">
        <v>896</v>
      </c>
      <c r="F864" s="2">
        <v>47111501</v>
      </c>
      <c r="G864" s="2" t="s">
        <v>490</v>
      </c>
      <c r="H864" s="2">
        <v>9</v>
      </c>
      <c r="I864" s="2">
        <v>2</v>
      </c>
      <c r="J864" s="2">
        <v>10</v>
      </c>
      <c r="K864" s="2">
        <v>3</v>
      </c>
      <c r="L864" s="3">
        <v>12599670</v>
      </c>
      <c r="M864" s="2" t="s">
        <v>0</v>
      </c>
      <c r="N864" s="4" t="s">
        <v>21</v>
      </c>
    </row>
    <row r="865" spans="1:14" x14ac:dyDescent="0.25">
      <c r="A865" s="1" t="s">
        <v>360</v>
      </c>
      <c r="B865" s="2" t="s">
        <v>529</v>
      </c>
      <c r="C865" s="2" t="s">
        <v>882</v>
      </c>
      <c r="D865" s="2" t="s">
        <v>17907</v>
      </c>
      <c r="E865" s="2" t="s">
        <v>18101</v>
      </c>
      <c r="F865" s="2">
        <v>52141601</v>
      </c>
      <c r="G865" s="2" t="s">
        <v>490</v>
      </c>
      <c r="H865" s="2">
        <v>9</v>
      </c>
      <c r="I865" s="2">
        <v>3</v>
      </c>
      <c r="J865" s="2">
        <v>10</v>
      </c>
      <c r="K865" s="2">
        <v>2</v>
      </c>
      <c r="L865" s="3">
        <v>5723800</v>
      </c>
      <c r="M865" s="2" t="s">
        <v>0</v>
      </c>
      <c r="N865" s="4" t="s">
        <v>21</v>
      </c>
    </row>
    <row r="866" spans="1:14" x14ac:dyDescent="0.25">
      <c r="A866" s="1" t="s">
        <v>360</v>
      </c>
      <c r="B866" s="2" t="s">
        <v>529</v>
      </c>
      <c r="C866" s="2" t="s">
        <v>882</v>
      </c>
      <c r="D866" s="2" t="s">
        <v>17907</v>
      </c>
      <c r="E866" s="2" t="s">
        <v>897</v>
      </c>
      <c r="F866" s="2">
        <v>47111501</v>
      </c>
      <c r="G866" s="2" t="s">
        <v>17856</v>
      </c>
      <c r="H866" s="2">
        <v>1</v>
      </c>
      <c r="I866" s="2">
        <v>6</v>
      </c>
      <c r="J866" s="2">
        <v>10</v>
      </c>
      <c r="K866" s="2">
        <v>1</v>
      </c>
      <c r="L866" s="3">
        <v>4499900</v>
      </c>
      <c r="M866" s="2" t="s">
        <v>0</v>
      </c>
      <c r="N866" s="4" t="s">
        <v>21</v>
      </c>
    </row>
    <row r="867" spans="1:14" x14ac:dyDescent="0.25">
      <c r="A867" s="1" t="s">
        <v>360</v>
      </c>
      <c r="B867" s="2" t="s">
        <v>529</v>
      </c>
      <c r="C867" s="2" t="s">
        <v>882</v>
      </c>
      <c r="D867" s="2" t="s">
        <v>17907</v>
      </c>
      <c r="E867" s="2" t="s">
        <v>898</v>
      </c>
      <c r="F867" s="2">
        <v>47111501</v>
      </c>
      <c r="G867" s="2" t="s">
        <v>17856</v>
      </c>
      <c r="H867" s="2">
        <v>1</v>
      </c>
      <c r="I867" s="2">
        <v>6</v>
      </c>
      <c r="J867" s="2">
        <v>10</v>
      </c>
      <c r="K867" s="2">
        <v>1</v>
      </c>
      <c r="L867" s="3">
        <v>2893890</v>
      </c>
      <c r="M867" s="2" t="s">
        <v>0</v>
      </c>
      <c r="N867" s="4" t="s">
        <v>21</v>
      </c>
    </row>
    <row r="868" spans="1:14" x14ac:dyDescent="0.25">
      <c r="A868" s="1" t="s">
        <v>360</v>
      </c>
      <c r="B868" s="2" t="s">
        <v>529</v>
      </c>
      <c r="C868" s="2" t="s">
        <v>882</v>
      </c>
      <c r="D868" s="2" t="s">
        <v>17907</v>
      </c>
      <c r="E868" s="2" t="s">
        <v>18102</v>
      </c>
      <c r="F868" s="2">
        <v>52141602</v>
      </c>
      <c r="G868" s="2" t="s">
        <v>490</v>
      </c>
      <c r="H868" s="2">
        <v>9</v>
      </c>
      <c r="I868" s="2">
        <v>3</v>
      </c>
      <c r="J868" s="2">
        <v>10</v>
      </c>
      <c r="K868" s="2">
        <v>2</v>
      </c>
      <c r="L868" s="3">
        <v>6479700</v>
      </c>
      <c r="M868" s="2" t="s">
        <v>0</v>
      </c>
      <c r="N868" s="4" t="s">
        <v>21</v>
      </c>
    </row>
    <row r="869" spans="1:14" x14ac:dyDescent="0.25">
      <c r="A869" s="1" t="s">
        <v>360</v>
      </c>
      <c r="B869" s="2" t="s">
        <v>529</v>
      </c>
      <c r="C869" s="2" t="s">
        <v>882</v>
      </c>
      <c r="D869" s="2" t="s">
        <v>17907</v>
      </c>
      <c r="E869" s="2" t="s">
        <v>899</v>
      </c>
      <c r="F869" s="2">
        <v>41104509</v>
      </c>
      <c r="G869" s="2" t="s">
        <v>17856</v>
      </c>
      <c r="H869" s="2">
        <v>1</v>
      </c>
      <c r="I869" s="2">
        <v>6</v>
      </c>
      <c r="J869" s="2">
        <v>10</v>
      </c>
      <c r="K869" s="2">
        <v>1</v>
      </c>
      <c r="L869" s="3">
        <v>369900</v>
      </c>
      <c r="M869" s="2" t="s">
        <v>0</v>
      </c>
      <c r="N869" s="4" t="s">
        <v>21</v>
      </c>
    </row>
    <row r="870" spans="1:14" x14ac:dyDescent="0.25">
      <c r="A870" s="1" t="s">
        <v>360</v>
      </c>
      <c r="B870" s="2" t="s">
        <v>529</v>
      </c>
      <c r="C870" s="2" t="s">
        <v>882</v>
      </c>
      <c r="D870" s="2" t="s">
        <v>17907</v>
      </c>
      <c r="E870" s="2" t="s">
        <v>900</v>
      </c>
      <c r="F870" s="2">
        <v>52141611</v>
      </c>
      <c r="G870" s="2" t="s">
        <v>17856</v>
      </c>
      <c r="H870" s="2">
        <v>1</v>
      </c>
      <c r="I870" s="2">
        <v>6</v>
      </c>
      <c r="J870" s="2">
        <v>16</v>
      </c>
      <c r="K870" s="2">
        <v>1</v>
      </c>
      <c r="L870" s="3">
        <v>1610000</v>
      </c>
      <c r="M870" s="2" t="s">
        <v>0</v>
      </c>
      <c r="N870" s="4" t="s">
        <v>21</v>
      </c>
    </row>
    <row r="871" spans="1:14" x14ac:dyDescent="0.25">
      <c r="A871" s="1" t="s">
        <v>360</v>
      </c>
      <c r="B871" s="2" t="s">
        <v>529</v>
      </c>
      <c r="C871" s="2" t="s">
        <v>882</v>
      </c>
      <c r="D871" s="2" t="s">
        <v>17907</v>
      </c>
      <c r="E871" s="2" t="s">
        <v>900</v>
      </c>
      <c r="F871" s="2">
        <v>52141611</v>
      </c>
      <c r="G871" s="2" t="s">
        <v>17856</v>
      </c>
      <c r="H871" s="2">
        <v>1</v>
      </c>
      <c r="I871" s="2">
        <v>6</v>
      </c>
      <c r="J871" s="2">
        <v>16</v>
      </c>
      <c r="K871" s="2">
        <v>1</v>
      </c>
      <c r="L871" s="3">
        <v>1882293</v>
      </c>
      <c r="M871" s="2" t="s">
        <v>0</v>
      </c>
      <c r="N871" s="4" t="s">
        <v>21</v>
      </c>
    </row>
    <row r="872" spans="1:14" x14ac:dyDescent="0.25">
      <c r="A872" s="1" t="s">
        <v>360</v>
      </c>
      <c r="B872" s="2" t="s">
        <v>529</v>
      </c>
      <c r="C872" s="2" t="s">
        <v>882</v>
      </c>
      <c r="D872" s="2" t="s">
        <v>17907</v>
      </c>
      <c r="E872" s="2" t="s">
        <v>901</v>
      </c>
      <c r="F872" s="2">
        <v>47111501</v>
      </c>
      <c r="G872" s="2" t="s">
        <v>490</v>
      </c>
      <c r="H872" s="2">
        <v>9</v>
      </c>
      <c r="I872" s="2">
        <v>2</v>
      </c>
      <c r="J872" s="2">
        <v>10</v>
      </c>
      <c r="K872" s="2">
        <v>3</v>
      </c>
      <c r="L872" s="3">
        <v>12572700</v>
      </c>
      <c r="M872" s="2" t="s">
        <v>0</v>
      </c>
      <c r="N872" s="4" t="s">
        <v>21</v>
      </c>
    </row>
    <row r="873" spans="1:14" x14ac:dyDescent="0.25">
      <c r="A873" s="1" t="s">
        <v>360</v>
      </c>
      <c r="B873" s="2" t="s">
        <v>529</v>
      </c>
      <c r="C873" s="2" t="s">
        <v>882</v>
      </c>
      <c r="D873" s="2" t="s">
        <v>17907</v>
      </c>
      <c r="E873" s="2" t="s">
        <v>900</v>
      </c>
      <c r="F873" s="2">
        <v>0</v>
      </c>
      <c r="G873" s="2" t="s">
        <v>17856</v>
      </c>
      <c r="H873" s="2">
        <v>1</v>
      </c>
      <c r="I873" s="2">
        <v>6</v>
      </c>
      <c r="J873" s="2">
        <v>16</v>
      </c>
      <c r="K873" s="2">
        <v>1</v>
      </c>
      <c r="L873" s="3">
        <v>1107707</v>
      </c>
      <c r="M873" s="2" t="s">
        <v>0</v>
      </c>
      <c r="N873" s="4" t="s">
        <v>21</v>
      </c>
    </row>
    <row r="874" spans="1:14" x14ac:dyDescent="0.25">
      <c r="A874" s="1" t="s">
        <v>360</v>
      </c>
      <c r="B874" s="2" t="s">
        <v>529</v>
      </c>
      <c r="C874" s="2" t="s">
        <v>882</v>
      </c>
      <c r="D874" s="2" t="s">
        <v>17907</v>
      </c>
      <c r="E874" s="2" t="s">
        <v>816</v>
      </c>
      <c r="F874" s="2">
        <v>0</v>
      </c>
      <c r="G874" s="2" t="s">
        <v>17856</v>
      </c>
      <c r="H874" s="2">
        <v>1</v>
      </c>
      <c r="I874" s="2">
        <v>6</v>
      </c>
      <c r="J874" s="2">
        <v>16</v>
      </c>
      <c r="K874" s="2">
        <v>1</v>
      </c>
      <c r="L874" s="3">
        <v>193560</v>
      </c>
      <c r="M874" s="2" t="s">
        <v>20</v>
      </c>
      <c r="N874" s="4" t="s">
        <v>21</v>
      </c>
    </row>
    <row r="875" spans="1:14" x14ac:dyDescent="0.25">
      <c r="A875" s="1" t="s">
        <v>360</v>
      </c>
      <c r="B875" s="2" t="s">
        <v>529</v>
      </c>
      <c r="C875" s="2" t="s">
        <v>882</v>
      </c>
      <c r="D875" s="2" t="s">
        <v>17907</v>
      </c>
      <c r="E875" s="2" t="s">
        <v>902</v>
      </c>
      <c r="F875" s="2">
        <v>0</v>
      </c>
      <c r="G875" s="2" t="s">
        <v>17856</v>
      </c>
      <c r="H875" s="2">
        <v>1</v>
      </c>
      <c r="I875" s="2">
        <v>6</v>
      </c>
      <c r="J875" s="2">
        <v>10</v>
      </c>
      <c r="K875" s="2">
        <v>1</v>
      </c>
      <c r="L875" s="3">
        <v>10</v>
      </c>
      <c r="M875" s="2" t="s">
        <v>20</v>
      </c>
      <c r="N875" s="4" t="s">
        <v>21</v>
      </c>
    </row>
    <row r="876" spans="1:14" x14ac:dyDescent="0.25">
      <c r="A876" s="1" t="s">
        <v>360</v>
      </c>
      <c r="B876" s="2" t="s">
        <v>529</v>
      </c>
      <c r="C876" s="2" t="s">
        <v>903</v>
      </c>
      <c r="D876" s="2" t="s">
        <v>17908</v>
      </c>
      <c r="E876" s="2" t="s">
        <v>904</v>
      </c>
      <c r="F876" s="2">
        <v>40151505</v>
      </c>
      <c r="G876" s="2" t="s">
        <v>490</v>
      </c>
      <c r="H876" s="2">
        <v>6</v>
      </c>
      <c r="I876" s="2">
        <v>6</v>
      </c>
      <c r="J876" s="2">
        <v>10</v>
      </c>
      <c r="K876" s="2">
        <v>1</v>
      </c>
      <c r="L876" s="3">
        <v>1799280</v>
      </c>
      <c r="M876" s="2" t="s">
        <v>0</v>
      </c>
      <c r="N876" s="4" t="s">
        <v>21</v>
      </c>
    </row>
    <row r="877" spans="1:14" x14ac:dyDescent="0.25">
      <c r="A877" s="1" t="s">
        <v>360</v>
      </c>
      <c r="B877" s="2" t="s">
        <v>529</v>
      </c>
      <c r="C877" s="2" t="s">
        <v>903</v>
      </c>
      <c r="D877" s="2" t="s">
        <v>17908</v>
      </c>
      <c r="E877" s="2" t="s">
        <v>18103</v>
      </c>
      <c r="F877" s="2">
        <v>43212108</v>
      </c>
      <c r="G877" s="2" t="s">
        <v>810</v>
      </c>
      <c r="H877" s="2">
        <v>4</v>
      </c>
      <c r="I877" s="2">
        <v>6</v>
      </c>
      <c r="J877" s="2">
        <v>10</v>
      </c>
      <c r="K877" s="2">
        <v>1</v>
      </c>
      <c r="L877" s="3">
        <v>93341.08</v>
      </c>
      <c r="M877" s="2" t="s">
        <v>0</v>
      </c>
      <c r="N877" s="4" t="s">
        <v>21</v>
      </c>
    </row>
    <row r="878" spans="1:14" x14ac:dyDescent="0.25">
      <c r="A878" s="1" t="s">
        <v>360</v>
      </c>
      <c r="B878" s="2" t="s">
        <v>529</v>
      </c>
      <c r="C878" s="2" t="s">
        <v>903</v>
      </c>
      <c r="D878" s="2" t="s">
        <v>17908</v>
      </c>
      <c r="E878" s="2" t="s">
        <v>905</v>
      </c>
      <c r="F878" s="2">
        <v>23151903</v>
      </c>
      <c r="G878" s="2" t="s">
        <v>490</v>
      </c>
      <c r="H878" s="2">
        <v>4</v>
      </c>
      <c r="I878" s="2">
        <v>6</v>
      </c>
      <c r="J878" s="2">
        <v>10</v>
      </c>
      <c r="K878" s="2">
        <v>1</v>
      </c>
      <c r="L878" s="3">
        <v>539900</v>
      </c>
      <c r="M878" s="2" t="s">
        <v>0</v>
      </c>
      <c r="N878" s="4" t="s">
        <v>21</v>
      </c>
    </row>
    <row r="879" spans="1:14" x14ac:dyDescent="0.25">
      <c r="A879" s="1" t="s">
        <v>360</v>
      </c>
      <c r="B879" s="2" t="s">
        <v>529</v>
      </c>
      <c r="C879" s="2" t="s">
        <v>903</v>
      </c>
      <c r="D879" s="2" t="s">
        <v>17908</v>
      </c>
      <c r="E879" s="2" t="s">
        <v>905</v>
      </c>
      <c r="F879" s="2">
        <v>23181506</v>
      </c>
      <c r="G879" s="2" t="s">
        <v>490</v>
      </c>
      <c r="H879" s="2">
        <v>9</v>
      </c>
      <c r="I879" s="2">
        <v>2</v>
      </c>
      <c r="J879" s="2">
        <v>10</v>
      </c>
      <c r="K879" s="2">
        <v>1</v>
      </c>
      <c r="L879" s="3">
        <v>539900</v>
      </c>
      <c r="M879" s="2" t="s">
        <v>0</v>
      </c>
      <c r="N879" s="4" t="s">
        <v>21</v>
      </c>
    </row>
    <row r="880" spans="1:14" x14ac:dyDescent="0.25">
      <c r="A880" s="1" t="s">
        <v>360</v>
      </c>
      <c r="B880" s="2" t="s">
        <v>529</v>
      </c>
      <c r="C880" s="2" t="s">
        <v>903</v>
      </c>
      <c r="D880" s="2" t="s">
        <v>17908</v>
      </c>
      <c r="E880" s="2" t="s">
        <v>906</v>
      </c>
      <c r="F880" s="2">
        <v>23181506</v>
      </c>
      <c r="G880" s="2" t="s">
        <v>490</v>
      </c>
      <c r="H880" s="2">
        <v>8</v>
      </c>
      <c r="I880" s="2">
        <v>4</v>
      </c>
      <c r="J880" s="2">
        <v>10</v>
      </c>
      <c r="K880" s="2">
        <v>2</v>
      </c>
      <c r="L880" s="3">
        <v>2679822</v>
      </c>
      <c r="M880" s="2" t="s">
        <v>0</v>
      </c>
      <c r="N880" s="4" t="s">
        <v>21</v>
      </c>
    </row>
    <row r="881" spans="1:14" x14ac:dyDescent="0.25">
      <c r="A881" s="1" t="s">
        <v>360</v>
      </c>
      <c r="B881" s="2" t="s">
        <v>529</v>
      </c>
      <c r="C881" s="2" t="s">
        <v>903</v>
      </c>
      <c r="D881" s="2" t="s">
        <v>17908</v>
      </c>
      <c r="E881" s="2" t="s">
        <v>907</v>
      </c>
      <c r="F881" s="2">
        <v>23181506</v>
      </c>
      <c r="G881" s="2" t="s">
        <v>490</v>
      </c>
      <c r="H881" s="2">
        <v>1</v>
      </c>
      <c r="I881" s="2">
        <v>6</v>
      </c>
      <c r="J881" s="2">
        <v>10</v>
      </c>
      <c r="K881" s="2">
        <v>1</v>
      </c>
      <c r="L881" s="3">
        <v>5670350</v>
      </c>
      <c r="M881" s="2" t="s">
        <v>20</v>
      </c>
      <c r="N881" s="4" t="s">
        <v>21</v>
      </c>
    </row>
    <row r="882" spans="1:14" x14ac:dyDescent="0.25">
      <c r="A882" s="1" t="s">
        <v>360</v>
      </c>
      <c r="B882" s="2" t="s">
        <v>529</v>
      </c>
      <c r="C882" s="2" t="s">
        <v>903</v>
      </c>
      <c r="D882" s="2" t="s">
        <v>17908</v>
      </c>
      <c r="E882" s="2" t="s">
        <v>908</v>
      </c>
      <c r="F882" s="2">
        <v>23181506</v>
      </c>
      <c r="G882" s="2" t="s">
        <v>490</v>
      </c>
      <c r="H882" s="2">
        <v>9</v>
      </c>
      <c r="I882" s="2">
        <v>3</v>
      </c>
      <c r="J882" s="2">
        <v>10</v>
      </c>
      <c r="K882" s="2">
        <v>1</v>
      </c>
      <c r="L882" s="3">
        <v>1324900</v>
      </c>
      <c r="M882" s="2" t="s">
        <v>0</v>
      </c>
      <c r="N882" s="4" t="s">
        <v>21</v>
      </c>
    </row>
    <row r="883" spans="1:14" x14ac:dyDescent="0.25">
      <c r="A883" s="1" t="s">
        <v>360</v>
      </c>
      <c r="B883" s="2" t="s">
        <v>32</v>
      </c>
      <c r="C883" s="2" t="s">
        <v>909</v>
      </c>
      <c r="D883" s="2" t="s">
        <v>17909</v>
      </c>
      <c r="E883" s="2" t="s">
        <v>910</v>
      </c>
      <c r="F883" s="2">
        <v>44101603</v>
      </c>
      <c r="G883" s="2" t="s">
        <v>490</v>
      </c>
      <c r="H883" s="2">
        <v>6</v>
      </c>
      <c r="I883" s="2">
        <v>3</v>
      </c>
      <c r="J883" s="2">
        <v>10</v>
      </c>
      <c r="K883" s="2">
        <v>1</v>
      </c>
      <c r="L883" s="3">
        <v>500000</v>
      </c>
      <c r="M883" s="2" t="s">
        <v>0</v>
      </c>
      <c r="N883" s="4" t="s">
        <v>21</v>
      </c>
    </row>
    <row r="884" spans="1:14" x14ac:dyDescent="0.25">
      <c r="A884" s="1" t="s">
        <v>360</v>
      </c>
      <c r="B884" s="2" t="s">
        <v>32</v>
      </c>
      <c r="C884" s="2" t="s">
        <v>909</v>
      </c>
      <c r="D884" s="2" t="s">
        <v>17909</v>
      </c>
      <c r="E884" s="2" t="s">
        <v>910</v>
      </c>
      <c r="F884" s="2">
        <v>44101603</v>
      </c>
      <c r="G884" s="2" t="s">
        <v>490</v>
      </c>
      <c r="H884" s="2">
        <v>6</v>
      </c>
      <c r="I884" s="2">
        <v>3</v>
      </c>
      <c r="J884" s="2">
        <v>10</v>
      </c>
      <c r="K884" s="2">
        <v>1</v>
      </c>
      <c r="L884" s="3">
        <v>602416</v>
      </c>
      <c r="M884" s="2" t="s">
        <v>0</v>
      </c>
      <c r="N884" s="4" t="s">
        <v>21</v>
      </c>
    </row>
    <row r="885" spans="1:14" x14ac:dyDescent="0.25">
      <c r="A885" s="1" t="s">
        <v>360</v>
      </c>
      <c r="B885" s="2" t="s">
        <v>32</v>
      </c>
      <c r="C885" s="2" t="s">
        <v>909</v>
      </c>
      <c r="D885" s="2" t="s">
        <v>17909</v>
      </c>
      <c r="E885" s="2" t="s">
        <v>911</v>
      </c>
      <c r="F885" s="2">
        <v>52161505</v>
      </c>
      <c r="G885" s="2" t="s">
        <v>17856</v>
      </c>
      <c r="H885" s="2">
        <v>4</v>
      </c>
      <c r="I885" s="2">
        <v>6</v>
      </c>
      <c r="J885" s="2">
        <v>10</v>
      </c>
      <c r="K885" s="2">
        <v>1</v>
      </c>
      <c r="L885" s="3">
        <v>584325</v>
      </c>
      <c r="M885" s="2" t="s">
        <v>0</v>
      </c>
      <c r="N885" s="4" t="s">
        <v>21</v>
      </c>
    </row>
    <row r="886" spans="1:14" x14ac:dyDescent="0.25">
      <c r="A886" s="1" t="s">
        <v>360</v>
      </c>
      <c r="B886" s="2" t="s">
        <v>32</v>
      </c>
      <c r="C886" s="2" t="s">
        <v>909</v>
      </c>
      <c r="D886" s="2" t="s">
        <v>17909</v>
      </c>
      <c r="E886" s="2" t="s">
        <v>911</v>
      </c>
      <c r="F886" s="2">
        <v>52161505</v>
      </c>
      <c r="G886" s="2" t="s">
        <v>490</v>
      </c>
      <c r="H886" s="2">
        <v>1</v>
      </c>
      <c r="I886" s="2">
        <v>6</v>
      </c>
      <c r="J886" s="2">
        <v>10</v>
      </c>
      <c r="K886" s="2">
        <v>1</v>
      </c>
      <c r="L886" s="3">
        <v>518091</v>
      </c>
      <c r="M886" s="2" t="s">
        <v>0</v>
      </c>
      <c r="N886" s="4" t="s">
        <v>21</v>
      </c>
    </row>
    <row r="887" spans="1:14" x14ac:dyDescent="0.25">
      <c r="A887" s="1" t="s">
        <v>360</v>
      </c>
      <c r="B887" s="2" t="s">
        <v>32</v>
      </c>
      <c r="C887" s="2" t="s">
        <v>33</v>
      </c>
      <c r="D887" s="2" t="s">
        <v>34</v>
      </c>
      <c r="E887" s="2" t="s">
        <v>912</v>
      </c>
      <c r="F887" s="2">
        <v>43211711</v>
      </c>
      <c r="G887" s="2" t="s">
        <v>490</v>
      </c>
      <c r="H887" s="2">
        <v>2</v>
      </c>
      <c r="I887" s="2">
        <v>3</v>
      </c>
      <c r="J887" s="2">
        <v>10</v>
      </c>
      <c r="K887" s="2">
        <v>1</v>
      </c>
      <c r="L887" s="3">
        <v>7000770</v>
      </c>
      <c r="M887" s="2" t="s">
        <v>0</v>
      </c>
      <c r="N887" s="4" t="s">
        <v>21</v>
      </c>
    </row>
    <row r="888" spans="1:14" x14ac:dyDescent="0.25">
      <c r="A888" s="1" t="s">
        <v>360</v>
      </c>
      <c r="B888" s="2" t="s">
        <v>32</v>
      </c>
      <c r="C888" s="2" t="s">
        <v>33</v>
      </c>
      <c r="D888" s="2" t="s">
        <v>34</v>
      </c>
      <c r="E888" s="2" t="s">
        <v>913</v>
      </c>
      <c r="F888" s="2">
        <v>43233404</v>
      </c>
      <c r="G888" s="2" t="s">
        <v>496</v>
      </c>
      <c r="H888" s="2">
        <v>1</v>
      </c>
      <c r="I888" s="2">
        <v>3</v>
      </c>
      <c r="J888" s="2">
        <v>10</v>
      </c>
      <c r="K888" s="2">
        <v>2</v>
      </c>
      <c r="L888" s="3">
        <v>762582.94</v>
      </c>
      <c r="M888" s="2" t="s">
        <v>0</v>
      </c>
      <c r="N888" s="4" t="s">
        <v>21</v>
      </c>
    </row>
    <row r="889" spans="1:14" x14ac:dyDescent="0.25">
      <c r="A889" s="1" t="s">
        <v>360</v>
      </c>
      <c r="B889" s="2" t="s">
        <v>32</v>
      </c>
      <c r="C889" s="2" t="s">
        <v>33</v>
      </c>
      <c r="D889" s="2" t="s">
        <v>34</v>
      </c>
      <c r="E889" s="2" t="s">
        <v>914</v>
      </c>
      <c r="F889" s="2">
        <v>43212100</v>
      </c>
      <c r="G889" s="2" t="s">
        <v>490</v>
      </c>
      <c r="H889" s="2">
        <v>1</v>
      </c>
      <c r="I889" s="2">
        <v>6</v>
      </c>
      <c r="J889" s="2">
        <v>16</v>
      </c>
      <c r="K889" s="2">
        <v>1</v>
      </c>
      <c r="L889" s="3">
        <v>7687281</v>
      </c>
      <c r="M889" s="2" t="s">
        <v>0</v>
      </c>
      <c r="N889" s="4" t="s">
        <v>21</v>
      </c>
    </row>
    <row r="890" spans="1:14" x14ac:dyDescent="0.25">
      <c r="A890" s="1" t="s">
        <v>360</v>
      </c>
      <c r="B890" s="2" t="s">
        <v>712</v>
      </c>
      <c r="C890" s="2" t="s">
        <v>915</v>
      </c>
      <c r="D890" s="2" t="s">
        <v>17910</v>
      </c>
      <c r="E890" s="2" t="s">
        <v>916</v>
      </c>
      <c r="F890" s="2">
        <v>39121011</v>
      </c>
      <c r="G890" s="2" t="s">
        <v>490</v>
      </c>
      <c r="H890" s="2">
        <v>5</v>
      </c>
      <c r="I890" s="2">
        <v>3</v>
      </c>
      <c r="J890" s="2">
        <v>10</v>
      </c>
      <c r="K890" s="2">
        <v>3</v>
      </c>
      <c r="L890" s="3">
        <v>9899999.129999999</v>
      </c>
      <c r="M890" s="2" t="s">
        <v>0</v>
      </c>
      <c r="N890" s="4" t="s">
        <v>21</v>
      </c>
    </row>
    <row r="891" spans="1:14" x14ac:dyDescent="0.25">
      <c r="A891" s="1" t="s">
        <v>360</v>
      </c>
      <c r="B891" s="2" t="s">
        <v>712</v>
      </c>
      <c r="C891" s="2" t="s">
        <v>915</v>
      </c>
      <c r="D891" s="2" t="s">
        <v>17910</v>
      </c>
      <c r="E891" s="2" t="s">
        <v>917</v>
      </c>
      <c r="F891" s="2">
        <v>39121011</v>
      </c>
      <c r="G891" s="2" t="s">
        <v>490</v>
      </c>
      <c r="H891" s="2">
        <v>8</v>
      </c>
      <c r="I891" s="2">
        <v>2</v>
      </c>
      <c r="J891" s="2">
        <v>10</v>
      </c>
      <c r="K891" s="2">
        <v>1</v>
      </c>
      <c r="L891" s="3">
        <v>39950000.510000005</v>
      </c>
      <c r="M891" s="2" t="s">
        <v>0</v>
      </c>
      <c r="N891" s="4" t="s">
        <v>21</v>
      </c>
    </row>
    <row r="892" spans="1:14" x14ac:dyDescent="0.25">
      <c r="A892" s="1" t="s">
        <v>360</v>
      </c>
      <c r="B892" s="2" t="s">
        <v>712</v>
      </c>
      <c r="C892" s="2" t="s">
        <v>915</v>
      </c>
      <c r="D892" s="2" t="s">
        <v>17910</v>
      </c>
      <c r="E892" s="2" t="s">
        <v>918</v>
      </c>
      <c r="F892" s="2">
        <v>39121402</v>
      </c>
      <c r="G892" s="2" t="s">
        <v>496</v>
      </c>
      <c r="H892" s="2">
        <v>4</v>
      </c>
      <c r="I892" s="2">
        <v>6</v>
      </c>
      <c r="J892" s="2">
        <v>10</v>
      </c>
      <c r="K892" s="2">
        <v>1</v>
      </c>
      <c r="L892" s="3">
        <v>235213.72</v>
      </c>
      <c r="M892" s="2" t="s">
        <v>0</v>
      </c>
      <c r="N892" s="4" t="s">
        <v>21</v>
      </c>
    </row>
    <row r="893" spans="1:14" x14ac:dyDescent="0.25">
      <c r="A893" s="1" t="s">
        <v>360</v>
      </c>
      <c r="B893" s="2" t="s">
        <v>712</v>
      </c>
      <c r="C893" s="2" t="s">
        <v>915</v>
      </c>
      <c r="D893" s="2" t="s">
        <v>17910</v>
      </c>
      <c r="E893" s="2" t="s">
        <v>919</v>
      </c>
      <c r="F893" s="2">
        <v>39121402</v>
      </c>
      <c r="G893" s="2" t="s">
        <v>496</v>
      </c>
      <c r="H893" s="2">
        <v>4</v>
      </c>
      <c r="I893" s="2">
        <v>6</v>
      </c>
      <c r="J893" s="2">
        <v>10</v>
      </c>
      <c r="K893" s="2">
        <v>1</v>
      </c>
      <c r="L893" s="3">
        <v>280983.32</v>
      </c>
      <c r="M893" s="2" t="s">
        <v>0</v>
      </c>
      <c r="N893" s="4" t="s">
        <v>21</v>
      </c>
    </row>
    <row r="894" spans="1:14" x14ac:dyDescent="0.25">
      <c r="A894" s="1" t="s">
        <v>360</v>
      </c>
      <c r="B894" s="2" t="s">
        <v>712</v>
      </c>
      <c r="C894" s="2" t="s">
        <v>738</v>
      </c>
      <c r="D894" s="2" t="s">
        <v>17903</v>
      </c>
      <c r="E894" s="2" t="s">
        <v>920</v>
      </c>
      <c r="F894" s="2">
        <v>26111704</v>
      </c>
      <c r="G894" s="2" t="s">
        <v>490</v>
      </c>
      <c r="H894" s="2">
        <v>1</v>
      </c>
      <c r="I894" s="2">
        <v>6</v>
      </c>
      <c r="J894" s="2">
        <v>10</v>
      </c>
      <c r="K894" s="2">
        <v>1</v>
      </c>
      <c r="L894" s="3">
        <v>1336922.58</v>
      </c>
      <c r="M894" s="2" t="s">
        <v>0</v>
      </c>
      <c r="N894" s="4" t="s">
        <v>21</v>
      </c>
    </row>
    <row r="895" spans="1:14" x14ac:dyDescent="0.25">
      <c r="A895" s="1" t="s">
        <v>360</v>
      </c>
      <c r="B895" s="2" t="s">
        <v>712</v>
      </c>
      <c r="C895" s="2" t="s">
        <v>738</v>
      </c>
      <c r="D895" s="2" t="s">
        <v>17903</v>
      </c>
      <c r="E895" s="2" t="s">
        <v>921</v>
      </c>
      <c r="F895" s="2">
        <v>26111704</v>
      </c>
      <c r="G895" s="2" t="s">
        <v>496</v>
      </c>
      <c r="H895" s="2">
        <v>4</v>
      </c>
      <c r="I895" s="2">
        <v>6</v>
      </c>
      <c r="J895" s="2">
        <v>10</v>
      </c>
      <c r="K895" s="2">
        <v>1</v>
      </c>
      <c r="L895" s="3">
        <v>1652473.4</v>
      </c>
      <c r="M895" s="2" t="s">
        <v>0</v>
      </c>
      <c r="N895" s="4" t="s">
        <v>21</v>
      </c>
    </row>
    <row r="896" spans="1:14" x14ac:dyDescent="0.25">
      <c r="A896" s="1" t="s">
        <v>360</v>
      </c>
      <c r="B896" s="2" t="s">
        <v>712</v>
      </c>
      <c r="C896" s="2" t="s">
        <v>738</v>
      </c>
      <c r="D896" s="2" t="s">
        <v>17903</v>
      </c>
      <c r="E896" s="2" t="s">
        <v>922</v>
      </c>
      <c r="F896" s="2">
        <v>26111704</v>
      </c>
      <c r="G896" s="2" t="s">
        <v>490</v>
      </c>
      <c r="H896" s="2">
        <v>9</v>
      </c>
      <c r="I896" s="2">
        <v>3</v>
      </c>
      <c r="J896" s="2">
        <v>10</v>
      </c>
      <c r="K896" s="2">
        <v>2</v>
      </c>
      <c r="L896" s="3">
        <v>717400</v>
      </c>
      <c r="M896" s="2" t="s">
        <v>0</v>
      </c>
      <c r="N896" s="4" t="s">
        <v>21</v>
      </c>
    </row>
    <row r="897" spans="1:14" x14ac:dyDescent="0.25">
      <c r="A897" s="1" t="s">
        <v>360</v>
      </c>
      <c r="B897" s="2" t="s">
        <v>712</v>
      </c>
      <c r="C897" s="2" t="s">
        <v>923</v>
      </c>
      <c r="D897" s="2" t="s">
        <v>17911</v>
      </c>
      <c r="E897" s="2" t="s">
        <v>924</v>
      </c>
      <c r="F897" s="2">
        <v>39111610</v>
      </c>
      <c r="G897" s="2" t="s">
        <v>490</v>
      </c>
      <c r="H897" s="2">
        <v>1</v>
      </c>
      <c r="I897" s="2">
        <v>6</v>
      </c>
      <c r="J897" s="2">
        <v>10</v>
      </c>
      <c r="K897" s="2">
        <v>2</v>
      </c>
      <c r="L897" s="3">
        <v>2656963.7400000002</v>
      </c>
      <c r="M897" s="2" t="s">
        <v>0</v>
      </c>
      <c r="N897" s="4" t="s">
        <v>21</v>
      </c>
    </row>
    <row r="898" spans="1:14" x14ac:dyDescent="0.25">
      <c r="A898" s="1" t="s">
        <v>360</v>
      </c>
      <c r="B898" s="2" t="s">
        <v>712</v>
      </c>
      <c r="C898" s="2" t="s">
        <v>923</v>
      </c>
      <c r="D898" s="2" t="s">
        <v>17911</v>
      </c>
      <c r="E898" s="2" t="s">
        <v>925</v>
      </c>
      <c r="F898" s="2">
        <v>39111610</v>
      </c>
      <c r="G898" s="2" t="s">
        <v>810</v>
      </c>
      <c r="H898" s="2">
        <v>4</v>
      </c>
      <c r="I898" s="2">
        <v>6</v>
      </c>
      <c r="J898" s="2">
        <v>10</v>
      </c>
      <c r="K898" s="2">
        <v>4</v>
      </c>
      <c r="L898" s="3">
        <v>4783061.4000000004</v>
      </c>
      <c r="M898" s="2" t="s">
        <v>0</v>
      </c>
      <c r="N898" s="4" t="s">
        <v>21</v>
      </c>
    </row>
    <row r="899" spans="1:14" x14ac:dyDescent="0.25">
      <c r="A899" s="1" t="s">
        <v>360</v>
      </c>
      <c r="B899" s="2" t="s">
        <v>38</v>
      </c>
      <c r="C899" s="2" t="s">
        <v>926</v>
      </c>
      <c r="D899" s="2" t="s">
        <v>17912</v>
      </c>
      <c r="E899" s="2" t="s">
        <v>927</v>
      </c>
      <c r="F899" s="2">
        <v>52161551</v>
      </c>
      <c r="G899" s="2" t="s">
        <v>496</v>
      </c>
      <c r="H899" s="2">
        <v>1</v>
      </c>
      <c r="I899" s="2">
        <v>3</v>
      </c>
      <c r="J899" s="2">
        <v>10</v>
      </c>
      <c r="K899" s="2">
        <v>2</v>
      </c>
      <c r="L899" s="3">
        <v>3488218.44</v>
      </c>
      <c r="M899" s="2" t="s">
        <v>0</v>
      </c>
      <c r="N899" s="4" t="s">
        <v>21</v>
      </c>
    </row>
    <row r="900" spans="1:14" x14ac:dyDescent="0.25">
      <c r="A900" s="1" t="s">
        <v>360</v>
      </c>
      <c r="B900" s="2" t="s">
        <v>38</v>
      </c>
      <c r="C900" s="2" t="s">
        <v>926</v>
      </c>
      <c r="D900" s="2" t="s">
        <v>17912</v>
      </c>
      <c r="E900" s="2" t="s">
        <v>928</v>
      </c>
      <c r="F900" s="2">
        <v>52161514</v>
      </c>
      <c r="G900" s="2" t="s">
        <v>496</v>
      </c>
      <c r="H900" s="2">
        <v>1</v>
      </c>
      <c r="I900" s="2">
        <v>3</v>
      </c>
      <c r="J900" s="2">
        <v>10</v>
      </c>
      <c r="K900" s="2">
        <v>2</v>
      </c>
      <c r="L900" s="3">
        <v>1733553.92</v>
      </c>
      <c r="M900" s="2" t="s">
        <v>0</v>
      </c>
      <c r="N900" s="4" t="s">
        <v>21</v>
      </c>
    </row>
    <row r="901" spans="1:14" x14ac:dyDescent="0.25">
      <c r="A901" s="1" t="s">
        <v>360</v>
      </c>
      <c r="B901" s="2" t="s">
        <v>38</v>
      </c>
      <c r="C901" s="2" t="s">
        <v>926</v>
      </c>
      <c r="D901" s="2" t="s">
        <v>17912</v>
      </c>
      <c r="E901" s="2" t="s">
        <v>929</v>
      </c>
      <c r="F901" s="2">
        <v>52161551</v>
      </c>
      <c r="G901" s="2" t="s">
        <v>496</v>
      </c>
      <c r="H901" s="2">
        <v>1</v>
      </c>
      <c r="I901" s="2">
        <v>3</v>
      </c>
      <c r="J901" s="2">
        <v>10</v>
      </c>
      <c r="K901" s="2">
        <v>1</v>
      </c>
      <c r="L901" s="3">
        <v>1024875.6</v>
      </c>
      <c r="M901" s="2" t="s">
        <v>0</v>
      </c>
      <c r="N901" s="4" t="s">
        <v>21</v>
      </c>
    </row>
    <row r="902" spans="1:14" x14ac:dyDescent="0.25">
      <c r="A902" s="1" t="s">
        <v>360</v>
      </c>
      <c r="B902" s="2" t="s">
        <v>38</v>
      </c>
      <c r="C902" s="2" t="s">
        <v>926</v>
      </c>
      <c r="D902" s="2" t="s">
        <v>17912</v>
      </c>
      <c r="E902" s="2" t="s">
        <v>930</v>
      </c>
      <c r="F902" s="2">
        <v>52161551</v>
      </c>
      <c r="G902" s="2" t="s">
        <v>496</v>
      </c>
      <c r="H902" s="2">
        <v>1</v>
      </c>
      <c r="I902" s="2">
        <v>3</v>
      </c>
      <c r="J902" s="2">
        <v>10</v>
      </c>
      <c r="K902" s="2">
        <v>1</v>
      </c>
      <c r="L902" s="3">
        <v>401406.04</v>
      </c>
      <c r="M902" s="2" t="s">
        <v>0</v>
      </c>
      <c r="N902" s="4" t="s">
        <v>21</v>
      </c>
    </row>
    <row r="903" spans="1:14" x14ac:dyDescent="0.25">
      <c r="A903" s="1" t="s">
        <v>360</v>
      </c>
      <c r="B903" s="2" t="s">
        <v>38</v>
      </c>
      <c r="C903" s="2" t="s">
        <v>926</v>
      </c>
      <c r="D903" s="2" t="s">
        <v>17912</v>
      </c>
      <c r="E903" s="2" t="s">
        <v>931</v>
      </c>
      <c r="F903" s="2">
        <v>32101500</v>
      </c>
      <c r="G903" s="2" t="s">
        <v>496</v>
      </c>
      <c r="H903" s="2">
        <v>1</v>
      </c>
      <c r="I903" s="2">
        <v>3</v>
      </c>
      <c r="J903" s="2">
        <v>10</v>
      </c>
      <c r="K903" s="2">
        <v>1</v>
      </c>
      <c r="L903" s="3">
        <v>18677841.350000001</v>
      </c>
      <c r="M903" s="2" t="s">
        <v>0</v>
      </c>
      <c r="N903" s="4" t="s">
        <v>21</v>
      </c>
    </row>
    <row r="904" spans="1:14" x14ac:dyDescent="0.25">
      <c r="A904" s="1" t="s">
        <v>360</v>
      </c>
      <c r="B904" s="2" t="s">
        <v>38</v>
      </c>
      <c r="C904" s="2" t="s">
        <v>926</v>
      </c>
      <c r="D904" s="2" t="s">
        <v>17912</v>
      </c>
      <c r="E904" s="2" t="s">
        <v>932</v>
      </c>
      <c r="F904" s="2">
        <v>32101523</v>
      </c>
      <c r="G904" s="2" t="s">
        <v>496</v>
      </c>
      <c r="H904" s="2">
        <v>1</v>
      </c>
      <c r="I904" s="2">
        <v>3</v>
      </c>
      <c r="J904" s="2">
        <v>10</v>
      </c>
      <c r="K904" s="2">
        <v>1</v>
      </c>
      <c r="L904" s="3">
        <v>6431634.6500000004</v>
      </c>
      <c r="M904" s="2" t="s">
        <v>0</v>
      </c>
      <c r="N904" s="4" t="s">
        <v>21</v>
      </c>
    </row>
    <row r="905" spans="1:14" x14ac:dyDescent="0.25">
      <c r="A905" s="1" t="s">
        <v>360</v>
      </c>
      <c r="B905" s="2" t="s">
        <v>38</v>
      </c>
      <c r="C905" s="2" t="s">
        <v>926</v>
      </c>
      <c r="D905" s="2" t="s">
        <v>17912</v>
      </c>
      <c r="E905" s="2" t="s">
        <v>933</v>
      </c>
      <c r="F905" s="2">
        <v>45111713</v>
      </c>
      <c r="G905" s="2" t="s">
        <v>496</v>
      </c>
      <c r="H905" s="2">
        <v>1</v>
      </c>
      <c r="I905" s="2">
        <v>3</v>
      </c>
      <c r="J905" s="2">
        <v>10</v>
      </c>
      <c r="K905" s="2">
        <v>1</v>
      </c>
      <c r="L905" s="3">
        <v>996334.64</v>
      </c>
      <c r="M905" s="2" t="s">
        <v>0</v>
      </c>
      <c r="N905" s="4" t="s">
        <v>21</v>
      </c>
    </row>
    <row r="906" spans="1:14" x14ac:dyDescent="0.25">
      <c r="A906" s="1" t="s">
        <v>360</v>
      </c>
      <c r="B906" s="2" t="s">
        <v>38</v>
      </c>
      <c r="C906" s="2" t="s">
        <v>926</v>
      </c>
      <c r="D906" s="2" t="s">
        <v>17912</v>
      </c>
      <c r="E906" s="2" t="s">
        <v>934</v>
      </c>
      <c r="F906" s="2">
        <v>52161551</v>
      </c>
      <c r="G906" s="2" t="s">
        <v>496</v>
      </c>
      <c r="H906" s="2">
        <v>1</v>
      </c>
      <c r="I906" s="2">
        <v>3</v>
      </c>
      <c r="J906" s="2">
        <v>10</v>
      </c>
      <c r="K906" s="2">
        <v>1</v>
      </c>
      <c r="L906" s="3">
        <v>435247.26</v>
      </c>
      <c r="M906" s="2" t="s">
        <v>0</v>
      </c>
      <c r="N906" s="4" t="s">
        <v>21</v>
      </c>
    </row>
    <row r="907" spans="1:14" x14ac:dyDescent="0.25">
      <c r="A907" s="1" t="s">
        <v>360</v>
      </c>
      <c r="B907" s="2" t="s">
        <v>38</v>
      </c>
      <c r="C907" s="2" t="s">
        <v>926</v>
      </c>
      <c r="D907" s="2" t="s">
        <v>17912</v>
      </c>
      <c r="E907" s="2" t="s">
        <v>935</v>
      </c>
      <c r="F907" s="2">
        <v>52161514</v>
      </c>
      <c r="G907" s="2" t="s">
        <v>496</v>
      </c>
      <c r="H907" s="2">
        <v>1</v>
      </c>
      <c r="I907" s="2">
        <v>3</v>
      </c>
      <c r="J907" s="2">
        <v>10</v>
      </c>
      <c r="K907" s="2">
        <v>1</v>
      </c>
      <c r="L907" s="3">
        <v>266018.55</v>
      </c>
      <c r="M907" s="2" t="s">
        <v>0</v>
      </c>
      <c r="N907" s="4" t="s">
        <v>21</v>
      </c>
    </row>
    <row r="908" spans="1:14" x14ac:dyDescent="0.25">
      <c r="A908" s="1" t="s">
        <v>360</v>
      </c>
      <c r="B908" s="2" t="s">
        <v>38</v>
      </c>
      <c r="C908" s="2" t="s">
        <v>926</v>
      </c>
      <c r="D908" s="2" t="s">
        <v>17912</v>
      </c>
      <c r="E908" s="2" t="s">
        <v>936</v>
      </c>
      <c r="F908" s="2">
        <v>0</v>
      </c>
      <c r="G908" s="2" t="s">
        <v>17856</v>
      </c>
      <c r="H908" s="2">
        <v>1</v>
      </c>
      <c r="I908" s="2">
        <v>6</v>
      </c>
      <c r="J908" s="2">
        <v>10</v>
      </c>
      <c r="K908" s="2">
        <v>1</v>
      </c>
      <c r="L908" s="3">
        <v>3100000</v>
      </c>
      <c r="M908" s="2" t="s">
        <v>20</v>
      </c>
      <c r="N908" s="4" t="s">
        <v>21</v>
      </c>
    </row>
    <row r="909" spans="1:14" x14ac:dyDescent="0.25">
      <c r="A909" s="1" t="s">
        <v>360</v>
      </c>
      <c r="B909" s="2" t="s">
        <v>491</v>
      </c>
      <c r="C909" s="2" t="s">
        <v>937</v>
      </c>
      <c r="D909" s="2" t="s">
        <v>17913</v>
      </c>
      <c r="E909" s="2" t="s">
        <v>938</v>
      </c>
      <c r="F909" s="2">
        <v>56111806</v>
      </c>
      <c r="G909" s="2" t="s">
        <v>490</v>
      </c>
      <c r="H909" s="2">
        <v>2</v>
      </c>
      <c r="I909" s="2">
        <v>3</v>
      </c>
      <c r="J909" s="2">
        <v>16</v>
      </c>
      <c r="K909" s="2">
        <v>3</v>
      </c>
      <c r="L909" s="3">
        <v>3300000</v>
      </c>
      <c r="M909" s="2" t="s">
        <v>0</v>
      </c>
      <c r="N909" s="4" t="s">
        <v>21</v>
      </c>
    </row>
    <row r="910" spans="1:14" x14ac:dyDescent="0.25">
      <c r="A910" s="1" t="s">
        <v>360</v>
      </c>
      <c r="B910" s="2" t="s">
        <v>491</v>
      </c>
      <c r="C910" s="2" t="s">
        <v>937</v>
      </c>
      <c r="D910" s="2" t="s">
        <v>17913</v>
      </c>
      <c r="E910" s="2" t="s">
        <v>938</v>
      </c>
      <c r="F910" s="2">
        <v>56111806</v>
      </c>
      <c r="G910" s="2" t="s">
        <v>490</v>
      </c>
      <c r="H910" s="2">
        <v>6</v>
      </c>
      <c r="I910" s="2">
        <v>3</v>
      </c>
      <c r="J910" s="2">
        <v>16</v>
      </c>
      <c r="K910" s="2">
        <v>1</v>
      </c>
      <c r="L910" s="3">
        <v>900000</v>
      </c>
      <c r="M910" s="2" t="s">
        <v>0</v>
      </c>
      <c r="N910" s="4" t="s">
        <v>21</v>
      </c>
    </row>
    <row r="911" spans="1:14" x14ac:dyDescent="0.25">
      <c r="A911" s="1" t="s">
        <v>360</v>
      </c>
      <c r="B911" s="2" t="s">
        <v>491</v>
      </c>
      <c r="C911" s="2" t="s">
        <v>937</v>
      </c>
      <c r="D911" s="2" t="s">
        <v>17913</v>
      </c>
      <c r="E911" s="2" t="s">
        <v>939</v>
      </c>
      <c r="F911" s="2">
        <v>56111806</v>
      </c>
      <c r="G911" s="2" t="s">
        <v>490</v>
      </c>
      <c r="H911" s="2">
        <v>9</v>
      </c>
      <c r="I911" s="2">
        <v>2</v>
      </c>
      <c r="J911" s="2">
        <v>16</v>
      </c>
      <c r="K911" s="2">
        <v>1</v>
      </c>
      <c r="L911" s="3">
        <v>1388523</v>
      </c>
      <c r="M911" s="2" t="s">
        <v>0</v>
      </c>
      <c r="N911" s="4" t="s">
        <v>21</v>
      </c>
    </row>
    <row r="912" spans="1:14" x14ac:dyDescent="0.25">
      <c r="A912" s="1" t="s">
        <v>360</v>
      </c>
      <c r="B912" s="2" t="s">
        <v>491</v>
      </c>
      <c r="C912" s="2" t="s">
        <v>937</v>
      </c>
      <c r="D912" s="2" t="s">
        <v>17913</v>
      </c>
      <c r="E912" s="2" t="s">
        <v>940</v>
      </c>
      <c r="F912" s="2">
        <v>0</v>
      </c>
      <c r="G912" s="2" t="s">
        <v>17856</v>
      </c>
      <c r="H912" s="2">
        <v>1</v>
      </c>
      <c r="I912" s="2">
        <v>6</v>
      </c>
      <c r="J912" s="2">
        <v>16</v>
      </c>
      <c r="K912" s="2">
        <v>1</v>
      </c>
      <c r="L912" s="3">
        <v>1400000</v>
      </c>
      <c r="M912" s="2" t="s">
        <v>20</v>
      </c>
      <c r="N912" s="4" t="s">
        <v>21</v>
      </c>
    </row>
    <row r="913" spans="1:14" x14ac:dyDescent="0.25">
      <c r="A913" s="1" t="s">
        <v>360</v>
      </c>
      <c r="B913" s="2" t="s">
        <v>491</v>
      </c>
      <c r="C913" s="2" t="s">
        <v>492</v>
      </c>
      <c r="D913" s="2" t="s">
        <v>17878</v>
      </c>
      <c r="E913" s="2" t="s">
        <v>941</v>
      </c>
      <c r="F913" s="2">
        <v>41115603</v>
      </c>
      <c r="G913" s="2" t="s">
        <v>490</v>
      </c>
      <c r="H913" s="2">
        <v>6</v>
      </c>
      <c r="I913" s="2">
        <v>6</v>
      </c>
      <c r="J913" s="2">
        <v>10</v>
      </c>
      <c r="K913" s="2">
        <v>1</v>
      </c>
      <c r="L913" s="3">
        <v>8330000</v>
      </c>
      <c r="M913" s="2" t="s">
        <v>0</v>
      </c>
      <c r="N913" s="4" t="s">
        <v>21</v>
      </c>
    </row>
    <row r="914" spans="1:14" x14ac:dyDescent="0.25">
      <c r="A914" s="1" t="s">
        <v>360</v>
      </c>
      <c r="B914" s="2" t="s">
        <v>491</v>
      </c>
      <c r="C914" s="2" t="s">
        <v>492</v>
      </c>
      <c r="D914" s="2" t="s">
        <v>17878</v>
      </c>
      <c r="E914" s="2" t="s">
        <v>942</v>
      </c>
      <c r="F914" s="2">
        <v>41115300</v>
      </c>
      <c r="G914" s="2" t="s">
        <v>490</v>
      </c>
      <c r="H914" s="2">
        <v>6</v>
      </c>
      <c r="I914" s="2">
        <v>6</v>
      </c>
      <c r="J914" s="2">
        <v>10</v>
      </c>
      <c r="K914" s="2">
        <v>1</v>
      </c>
      <c r="L914" s="3">
        <v>5355000</v>
      </c>
      <c r="M914" s="2" t="s">
        <v>0</v>
      </c>
      <c r="N914" s="4" t="s">
        <v>21</v>
      </c>
    </row>
    <row r="915" spans="1:14" x14ac:dyDescent="0.25">
      <c r="A915" s="1" t="s">
        <v>360</v>
      </c>
      <c r="B915" s="2" t="s">
        <v>491</v>
      </c>
      <c r="C915" s="2" t="s">
        <v>492</v>
      </c>
      <c r="D915" s="2" t="s">
        <v>17878</v>
      </c>
      <c r="E915" s="2" t="s">
        <v>943</v>
      </c>
      <c r="F915" s="2">
        <v>41103311</v>
      </c>
      <c r="G915" s="2" t="s">
        <v>490</v>
      </c>
      <c r="H915" s="2">
        <v>1</v>
      </c>
      <c r="I915" s="2">
        <v>6</v>
      </c>
      <c r="J915" s="2">
        <v>10</v>
      </c>
      <c r="K915" s="2">
        <v>2</v>
      </c>
      <c r="L915" s="3">
        <v>943918.36</v>
      </c>
      <c r="M915" s="2" t="s">
        <v>0</v>
      </c>
      <c r="N915" s="4" t="s">
        <v>21</v>
      </c>
    </row>
    <row r="916" spans="1:14" x14ac:dyDescent="0.25">
      <c r="A916" s="1" t="s">
        <v>360</v>
      </c>
      <c r="B916" s="2" t="s">
        <v>491</v>
      </c>
      <c r="C916" s="2" t="s">
        <v>492</v>
      </c>
      <c r="D916" s="2" t="s">
        <v>17878</v>
      </c>
      <c r="E916" s="2" t="s">
        <v>944</v>
      </c>
      <c r="F916" s="2">
        <v>41113630</v>
      </c>
      <c r="G916" s="2" t="s">
        <v>490</v>
      </c>
      <c r="H916" s="2">
        <v>1</v>
      </c>
      <c r="I916" s="2">
        <v>6</v>
      </c>
      <c r="J916" s="2">
        <v>10</v>
      </c>
      <c r="K916" s="2">
        <v>1</v>
      </c>
      <c r="L916" s="3">
        <v>602924.26</v>
      </c>
      <c r="M916" s="2" t="s">
        <v>0</v>
      </c>
      <c r="N916" s="4" t="s">
        <v>21</v>
      </c>
    </row>
    <row r="917" spans="1:14" x14ac:dyDescent="0.25">
      <c r="A917" s="1" t="s">
        <v>360</v>
      </c>
      <c r="B917" s="2" t="s">
        <v>491</v>
      </c>
      <c r="C917" s="2" t="s">
        <v>492</v>
      </c>
      <c r="D917" s="2" t="s">
        <v>17878</v>
      </c>
      <c r="E917" s="2" t="s">
        <v>945</v>
      </c>
      <c r="F917" s="2">
        <v>32101519</v>
      </c>
      <c r="G917" s="2" t="s">
        <v>496</v>
      </c>
      <c r="H917" s="2">
        <v>4</v>
      </c>
      <c r="I917" s="2">
        <v>6</v>
      </c>
      <c r="J917" s="2">
        <v>10</v>
      </c>
      <c r="K917" s="2">
        <v>1</v>
      </c>
      <c r="L917" s="3">
        <v>906682.8</v>
      </c>
      <c r="M917" s="2" t="s">
        <v>0</v>
      </c>
      <c r="N917" s="4" t="s">
        <v>21</v>
      </c>
    </row>
    <row r="918" spans="1:14" x14ac:dyDescent="0.25">
      <c r="A918" s="1" t="s">
        <v>360</v>
      </c>
      <c r="B918" s="2" t="s">
        <v>491</v>
      </c>
      <c r="C918" s="2" t="s">
        <v>492</v>
      </c>
      <c r="D918" s="2" t="s">
        <v>17878</v>
      </c>
      <c r="E918" s="2" t="s">
        <v>946</v>
      </c>
      <c r="F918" s="2">
        <v>41113630</v>
      </c>
      <c r="G918" s="2" t="s">
        <v>496</v>
      </c>
      <c r="H918" s="2">
        <v>4</v>
      </c>
      <c r="I918" s="2">
        <v>6</v>
      </c>
      <c r="J918" s="2">
        <v>10</v>
      </c>
      <c r="K918" s="2">
        <v>1</v>
      </c>
      <c r="L918" s="3">
        <v>540089.65</v>
      </c>
      <c r="M918" s="2" t="s">
        <v>0</v>
      </c>
      <c r="N918" s="4" t="s">
        <v>21</v>
      </c>
    </row>
    <row r="919" spans="1:14" x14ac:dyDescent="0.25">
      <c r="A919" s="1" t="s">
        <v>360</v>
      </c>
      <c r="B919" s="2" t="s">
        <v>491</v>
      </c>
      <c r="C919" s="2" t="s">
        <v>492</v>
      </c>
      <c r="D919" s="2" t="s">
        <v>17878</v>
      </c>
      <c r="E919" s="2" t="s">
        <v>947</v>
      </c>
      <c r="F919" s="2">
        <v>27112313</v>
      </c>
      <c r="G919" s="2" t="s">
        <v>810</v>
      </c>
      <c r="H919" s="2">
        <v>4</v>
      </c>
      <c r="I919" s="2">
        <v>6</v>
      </c>
      <c r="J919" s="2">
        <v>10</v>
      </c>
      <c r="K919" s="2">
        <v>1</v>
      </c>
      <c r="L919" s="3">
        <v>2923209.36</v>
      </c>
      <c r="M919" s="2" t="s">
        <v>0</v>
      </c>
      <c r="N919" s="4" t="s">
        <v>21</v>
      </c>
    </row>
    <row r="920" spans="1:14" x14ac:dyDescent="0.25">
      <c r="A920" s="1" t="s">
        <v>360</v>
      </c>
      <c r="B920" s="2" t="s">
        <v>491</v>
      </c>
      <c r="C920" s="2" t="s">
        <v>492</v>
      </c>
      <c r="D920" s="2" t="s">
        <v>17878</v>
      </c>
      <c r="E920" s="2" t="s">
        <v>948</v>
      </c>
      <c r="F920" s="2">
        <v>27112313</v>
      </c>
      <c r="G920" s="2" t="s">
        <v>810</v>
      </c>
      <c r="H920" s="2">
        <v>4</v>
      </c>
      <c r="I920" s="2">
        <v>6</v>
      </c>
      <c r="J920" s="2">
        <v>10</v>
      </c>
      <c r="K920" s="2">
        <v>1</v>
      </c>
      <c r="L920" s="3">
        <v>3017503.08</v>
      </c>
      <c r="M920" s="2" t="s">
        <v>0</v>
      </c>
      <c r="N920" s="4" t="s">
        <v>21</v>
      </c>
    </row>
    <row r="921" spans="1:14" x14ac:dyDescent="0.25">
      <c r="A921" s="1" t="s">
        <v>360</v>
      </c>
      <c r="B921" s="2" t="s">
        <v>491</v>
      </c>
      <c r="C921" s="2" t="s">
        <v>492</v>
      </c>
      <c r="D921" s="2" t="s">
        <v>17878</v>
      </c>
      <c r="E921" s="2" t="s">
        <v>851</v>
      </c>
      <c r="F921" s="2">
        <v>41113682</v>
      </c>
      <c r="G921" s="2" t="s">
        <v>490</v>
      </c>
      <c r="H921" s="2">
        <v>8</v>
      </c>
      <c r="I921" s="2">
        <v>4</v>
      </c>
      <c r="J921" s="2">
        <v>10</v>
      </c>
      <c r="K921" s="2">
        <v>2</v>
      </c>
      <c r="L921" s="3">
        <v>987168.48</v>
      </c>
      <c r="M921" s="2" t="s">
        <v>0</v>
      </c>
      <c r="N921" s="4" t="s">
        <v>21</v>
      </c>
    </row>
    <row r="922" spans="1:14" x14ac:dyDescent="0.25">
      <c r="A922" s="1" t="s">
        <v>360</v>
      </c>
      <c r="B922" s="2" t="s">
        <v>491</v>
      </c>
      <c r="C922" s="2" t="s">
        <v>949</v>
      </c>
      <c r="D922" s="2" t="s">
        <v>17914</v>
      </c>
      <c r="E922" s="2" t="s">
        <v>950</v>
      </c>
      <c r="F922" s="2">
        <v>45121603</v>
      </c>
      <c r="G922" s="2" t="s">
        <v>496</v>
      </c>
      <c r="H922" s="2">
        <v>1</v>
      </c>
      <c r="I922" s="2">
        <v>3</v>
      </c>
      <c r="J922" s="2">
        <v>10</v>
      </c>
      <c r="K922" s="2">
        <v>1</v>
      </c>
      <c r="L922" s="3">
        <v>3962427.49</v>
      </c>
      <c r="M922" s="2" t="s">
        <v>0</v>
      </c>
      <c r="N922" s="4" t="s">
        <v>21</v>
      </c>
    </row>
    <row r="923" spans="1:14" x14ac:dyDescent="0.25">
      <c r="A923" s="1" t="s">
        <v>360</v>
      </c>
      <c r="B923" s="2" t="s">
        <v>491</v>
      </c>
      <c r="C923" s="2" t="s">
        <v>949</v>
      </c>
      <c r="D923" s="2" t="s">
        <v>17914</v>
      </c>
      <c r="E923" s="2" t="s">
        <v>951</v>
      </c>
      <c r="F923" s="2">
        <v>45121603</v>
      </c>
      <c r="G923" s="2" t="s">
        <v>496</v>
      </c>
      <c r="H923" s="2">
        <v>1</v>
      </c>
      <c r="I923" s="2">
        <v>3</v>
      </c>
      <c r="J923" s="2">
        <v>10</v>
      </c>
      <c r="K923" s="2">
        <v>1</v>
      </c>
      <c r="L923" s="3">
        <v>1076508.51</v>
      </c>
      <c r="M923" s="2" t="s">
        <v>0</v>
      </c>
      <c r="N923" s="4" t="s">
        <v>21</v>
      </c>
    </row>
    <row r="924" spans="1:14" x14ac:dyDescent="0.25">
      <c r="A924" s="1" t="s">
        <v>360</v>
      </c>
      <c r="B924" s="2" t="s">
        <v>491</v>
      </c>
      <c r="C924" s="2" t="s">
        <v>949</v>
      </c>
      <c r="D924" s="2" t="s">
        <v>17914</v>
      </c>
      <c r="E924" s="2" t="s">
        <v>952</v>
      </c>
      <c r="F924" s="2">
        <v>45121600</v>
      </c>
      <c r="G924" s="2" t="s">
        <v>496</v>
      </c>
      <c r="H924" s="2">
        <v>1</v>
      </c>
      <c r="I924" s="2">
        <v>3</v>
      </c>
      <c r="J924" s="2">
        <v>10</v>
      </c>
      <c r="K924" s="2">
        <v>1</v>
      </c>
      <c r="L924" s="3">
        <v>576934.61</v>
      </c>
      <c r="M924" s="2" t="s">
        <v>0</v>
      </c>
      <c r="N924" s="4" t="s">
        <v>21</v>
      </c>
    </row>
    <row r="925" spans="1:14" x14ac:dyDescent="0.25">
      <c r="A925" s="1" t="s">
        <v>360</v>
      </c>
      <c r="B925" s="2" t="s">
        <v>491</v>
      </c>
      <c r="C925" s="2" t="s">
        <v>949</v>
      </c>
      <c r="D925" s="2" t="s">
        <v>17914</v>
      </c>
      <c r="E925" s="2" t="s">
        <v>953</v>
      </c>
      <c r="F925" s="2">
        <v>45121600</v>
      </c>
      <c r="G925" s="2" t="s">
        <v>496</v>
      </c>
      <c r="H925" s="2">
        <v>1</v>
      </c>
      <c r="I925" s="2">
        <v>3</v>
      </c>
      <c r="J925" s="2">
        <v>10</v>
      </c>
      <c r="K925" s="2">
        <v>1</v>
      </c>
      <c r="L925" s="3">
        <v>515579.4</v>
      </c>
      <c r="M925" s="2" t="s">
        <v>0</v>
      </c>
      <c r="N925" s="4" t="s">
        <v>21</v>
      </c>
    </row>
    <row r="926" spans="1:14" x14ac:dyDescent="0.25">
      <c r="A926" s="1" t="s">
        <v>360</v>
      </c>
      <c r="B926" s="2" t="s">
        <v>491</v>
      </c>
      <c r="C926" s="2" t="s">
        <v>949</v>
      </c>
      <c r="D926" s="2" t="s">
        <v>17914</v>
      </c>
      <c r="E926" s="2" t="s">
        <v>954</v>
      </c>
      <c r="F926" s="2">
        <v>45121600</v>
      </c>
      <c r="G926" s="2" t="s">
        <v>496</v>
      </c>
      <c r="H926" s="2">
        <v>1</v>
      </c>
      <c r="I926" s="2">
        <v>3</v>
      </c>
      <c r="J926" s="2">
        <v>10</v>
      </c>
      <c r="K926" s="2">
        <v>1</v>
      </c>
      <c r="L926" s="3">
        <v>732653.25</v>
      </c>
      <c r="M926" s="2" t="s">
        <v>0</v>
      </c>
      <c r="N926" s="4" t="s">
        <v>21</v>
      </c>
    </row>
    <row r="927" spans="1:14" x14ac:dyDescent="0.25">
      <c r="A927" s="1" t="s">
        <v>360</v>
      </c>
      <c r="B927" s="2" t="s">
        <v>491</v>
      </c>
      <c r="C927" s="2" t="s">
        <v>949</v>
      </c>
      <c r="D927" s="2" t="s">
        <v>17914</v>
      </c>
      <c r="E927" s="2" t="s">
        <v>955</v>
      </c>
      <c r="F927" s="2">
        <v>45121511</v>
      </c>
      <c r="G927" s="2" t="s">
        <v>496</v>
      </c>
      <c r="H927" s="2">
        <v>1</v>
      </c>
      <c r="I927" s="2">
        <v>3</v>
      </c>
      <c r="J927" s="2">
        <v>10</v>
      </c>
      <c r="K927" s="2">
        <v>1</v>
      </c>
      <c r="L927" s="3">
        <v>1515700.62</v>
      </c>
      <c r="M927" s="2" t="s">
        <v>0</v>
      </c>
      <c r="N927" s="4" t="s">
        <v>21</v>
      </c>
    </row>
    <row r="928" spans="1:14" x14ac:dyDescent="0.25">
      <c r="A928" s="1" t="s">
        <v>360</v>
      </c>
      <c r="B928" s="2" t="s">
        <v>491</v>
      </c>
      <c r="C928" s="2" t="s">
        <v>949</v>
      </c>
      <c r="D928" s="2" t="s">
        <v>17914</v>
      </c>
      <c r="E928" s="2" t="s">
        <v>956</v>
      </c>
      <c r="F928" s="2">
        <v>45121515</v>
      </c>
      <c r="G928" s="2" t="s">
        <v>496</v>
      </c>
      <c r="H928" s="2">
        <v>1</v>
      </c>
      <c r="I928" s="2">
        <v>3</v>
      </c>
      <c r="J928" s="2">
        <v>10</v>
      </c>
      <c r="K928" s="2">
        <v>2</v>
      </c>
      <c r="L928" s="3">
        <v>110403.44</v>
      </c>
      <c r="M928" s="2" t="s">
        <v>0</v>
      </c>
      <c r="N928" s="4" t="s">
        <v>21</v>
      </c>
    </row>
    <row r="929" spans="1:14" x14ac:dyDescent="0.25">
      <c r="A929" s="1" t="s">
        <v>360</v>
      </c>
      <c r="B929" s="2" t="s">
        <v>491</v>
      </c>
      <c r="C929" s="2" t="s">
        <v>949</v>
      </c>
      <c r="D929" s="2" t="s">
        <v>17914</v>
      </c>
      <c r="E929" s="2" t="s">
        <v>957</v>
      </c>
      <c r="F929" s="2">
        <v>45121600</v>
      </c>
      <c r="G929" s="2" t="s">
        <v>496</v>
      </c>
      <c r="H929" s="2">
        <v>1</v>
      </c>
      <c r="I929" s="2">
        <v>3</v>
      </c>
      <c r="J929" s="2">
        <v>10</v>
      </c>
      <c r="K929" s="2">
        <v>3</v>
      </c>
      <c r="L929" s="3">
        <v>1001206.5</v>
      </c>
      <c r="M929" s="2" t="s">
        <v>0</v>
      </c>
      <c r="N929" s="4" t="s">
        <v>21</v>
      </c>
    </row>
    <row r="930" spans="1:14" x14ac:dyDescent="0.25">
      <c r="A930" s="1" t="s">
        <v>360</v>
      </c>
      <c r="B930" s="2" t="s">
        <v>491</v>
      </c>
      <c r="C930" s="2" t="s">
        <v>949</v>
      </c>
      <c r="D930" s="2" t="s">
        <v>17914</v>
      </c>
      <c r="E930" s="2" t="s">
        <v>958</v>
      </c>
      <c r="F930" s="2" t="s">
        <v>959</v>
      </c>
      <c r="G930" s="2" t="s">
        <v>496</v>
      </c>
      <c r="H930" s="2">
        <v>1</v>
      </c>
      <c r="I930" s="2">
        <v>3</v>
      </c>
      <c r="J930" s="2">
        <v>10</v>
      </c>
      <c r="K930" s="2">
        <v>2</v>
      </c>
      <c r="L930" s="3">
        <v>2995041.98</v>
      </c>
      <c r="M930" s="2" t="s">
        <v>0</v>
      </c>
      <c r="N930" s="4" t="s">
        <v>21</v>
      </c>
    </row>
    <row r="931" spans="1:14" x14ac:dyDescent="0.25">
      <c r="A931" s="1" t="s">
        <v>360</v>
      </c>
      <c r="B931" s="2" t="s">
        <v>491</v>
      </c>
      <c r="C931" s="2" t="s">
        <v>949</v>
      </c>
      <c r="D931" s="2" t="s">
        <v>17914</v>
      </c>
      <c r="E931" s="2" t="s">
        <v>960</v>
      </c>
      <c r="F931" s="2">
        <v>45121600</v>
      </c>
      <c r="G931" s="2" t="s">
        <v>496</v>
      </c>
      <c r="H931" s="2">
        <v>1</v>
      </c>
      <c r="I931" s="2">
        <v>3</v>
      </c>
      <c r="J931" s="2">
        <v>10</v>
      </c>
      <c r="K931" s="2">
        <v>1</v>
      </c>
      <c r="L931" s="3">
        <v>224067.48</v>
      </c>
      <c r="M931" s="2" t="s">
        <v>0</v>
      </c>
      <c r="N931" s="4" t="s">
        <v>21</v>
      </c>
    </row>
    <row r="932" spans="1:14" x14ac:dyDescent="0.25">
      <c r="A932" s="1" t="s">
        <v>360</v>
      </c>
      <c r="B932" s="2" t="s">
        <v>491</v>
      </c>
      <c r="C932" s="2" t="s">
        <v>949</v>
      </c>
      <c r="D932" s="2" t="s">
        <v>17914</v>
      </c>
      <c r="E932" s="2" t="s">
        <v>961</v>
      </c>
      <c r="F932" s="2">
        <v>45121515</v>
      </c>
      <c r="G932" s="2" t="s">
        <v>496</v>
      </c>
      <c r="H932" s="2">
        <v>1</v>
      </c>
      <c r="I932" s="2">
        <v>3</v>
      </c>
      <c r="J932" s="2">
        <v>10</v>
      </c>
      <c r="K932" s="2">
        <v>1</v>
      </c>
      <c r="L932" s="3">
        <v>10671666.529999999</v>
      </c>
      <c r="M932" s="2" t="s">
        <v>0</v>
      </c>
      <c r="N932" s="4" t="s">
        <v>21</v>
      </c>
    </row>
    <row r="933" spans="1:14" x14ac:dyDescent="0.25">
      <c r="A933" s="1" t="s">
        <v>360</v>
      </c>
      <c r="B933" s="2" t="s">
        <v>491</v>
      </c>
      <c r="C933" s="2" t="s">
        <v>949</v>
      </c>
      <c r="D933" s="2" t="s">
        <v>17914</v>
      </c>
      <c r="E933" s="2" t="s">
        <v>962</v>
      </c>
      <c r="F933" s="2" t="s">
        <v>959</v>
      </c>
      <c r="G933" s="2" t="s">
        <v>496</v>
      </c>
      <c r="H933" s="2">
        <v>1</v>
      </c>
      <c r="I933" s="2">
        <v>3</v>
      </c>
      <c r="J933" s="2">
        <v>10</v>
      </c>
      <c r="K933" s="2">
        <v>1</v>
      </c>
      <c r="L933" s="3">
        <v>544808.18000000005</v>
      </c>
      <c r="M933" s="2" t="s">
        <v>0</v>
      </c>
      <c r="N933" s="4" t="s">
        <v>21</v>
      </c>
    </row>
    <row r="934" spans="1:14" x14ac:dyDescent="0.25">
      <c r="A934" s="1" t="s">
        <v>360</v>
      </c>
      <c r="B934" s="2" t="s">
        <v>491</v>
      </c>
      <c r="C934" s="2" t="s">
        <v>949</v>
      </c>
      <c r="D934" s="2" t="s">
        <v>17914</v>
      </c>
      <c r="E934" s="2" t="s">
        <v>963</v>
      </c>
      <c r="F934" s="2">
        <v>45121603</v>
      </c>
      <c r="G934" s="2" t="s">
        <v>496</v>
      </c>
      <c r="H934" s="2">
        <v>1</v>
      </c>
      <c r="I934" s="2">
        <v>3</v>
      </c>
      <c r="J934" s="2">
        <v>10</v>
      </c>
      <c r="K934" s="2">
        <v>1</v>
      </c>
      <c r="L934" s="3">
        <v>7218318.6600000001</v>
      </c>
      <c r="M934" s="2" t="s">
        <v>0</v>
      </c>
      <c r="N934" s="4" t="s">
        <v>21</v>
      </c>
    </row>
    <row r="935" spans="1:14" x14ac:dyDescent="0.25">
      <c r="A935" s="1" t="s">
        <v>360</v>
      </c>
      <c r="B935" s="2" t="s">
        <v>491</v>
      </c>
      <c r="C935" s="2" t="s">
        <v>949</v>
      </c>
      <c r="D935" s="2" t="s">
        <v>17914</v>
      </c>
      <c r="E935" s="2" t="s">
        <v>964</v>
      </c>
      <c r="F935" s="2">
        <v>45121603</v>
      </c>
      <c r="G935" s="2" t="s">
        <v>496</v>
      </c>
      <c r="H935" s="2">
        <v>1</v>
      </c>
      <c r="I935" s="2">
        <v>3</v>
      </c>
      <c r="J935" s="2">
        <v>10</v>
      </c>
      <c r="K935" s="2">
        <v>1</v>
      </c>
      <c r="L935" s="3">
        <v>4199965.7699999996</v>
      </c>
      <c r="M935" s="2" t="s">
        <v>0</v>
      </c>
      <c r="N935" s="4" t="s">
        <v>21</v>
      </c>
    </row>
    <row r="936" spans="1:14" x14ac:dyDescent="0.25">
      <c r="A936" s="1" t="s">
        <v>360</v>
      </c>
      <c r="B936" s="2" t="s">
        <v>491</v>
      </c>
      <c r="C936" s="2" t="s">
        <v>949</v>
      </c>
      <c r="D936" s="2" t="s">
        <v>17914</v>
      </c>
      <c r="E936" s="2" t="s">
        <v>965</v>
      </c>
      <c r="F936" s="2">
        <v>45121603</v>
      </c>
      <c r="G936" s="2" t="s">
        <v>496</v>
      </c>
      <c r="H936" s="2">
        <v>1</v>
      </c>
      <c r="I936" s="2">
        <v>3</v>
      </c>
      <c r="J936" s="2">
        <v>10</v>
      </c>
      <c r="K936" s="2">
        <v>1</v>
      </c>
      <c r="L936" s="3">
        <v>1826212.08</v>
      </c>
      <c r="M936" s="2" t="s">
        <v>0</v>
      </c>
      <c r="N936" s="4" t="s">
        <v>21</v>
      </c>
    </row>
    <row r="937" spans="1:14" x14ac:dyDescent="0.25">
      <c r="A937" s="1" t="s">
        <v>360</v>
      </c>
      <c r="B937" s="2" t="s">
        <v>491</v>
      </c>
      <c r="C937" s="2" t="s">
        <v>949</v>
      </c>
      <c r="D937" s="2" t="s">
        <v>17914</v>
      </c>
      <c r="E937" s="2" t="s">
        <v>966</v>
      </c>
      <c r="F937" s="2">
        <v>45121600</v>
      </c>
      <c r="G937" s="2" t="s">
        <v>496</v>
      </c>
      <c r="H937" s="2">
        <v>1</v>
      </c>
      <c r="I937" s="2">
        <v>3</v>
      </c>
      <c r="J937" s="2">
        <v>10</v>
      </c>
      <c r="K937" s="2">
        <v>1</v>
      </c>
      <c r="L937" s="3">
        <v>1332553.67</v>
      </c>
      <c r="M937" s="2" t="s">
        <v>0</v>
      </c>
      <c r="N937" s="4" t="s">
        <v>21</v>
      </c>
    </row>
    <row r="938" spans="1:14" x14ac:dyDescent="0.25">
      <c r="A938" s="1" t="s">
        <v>360</v>
      </c>
      <c r="B938" s="2" t="s">
        <v>491</v>
      </c>
      <c r="C938" s="2" t="s">
        <v>949</v>
      </c>
      <c r="D938" s="2" t="s">
        <v>17914</v>
      </c>
      <c r="E938" s="2" t="s">
        <v>967</v>
      </c>
      <c r="F938" s="2">
        <v>45121515</v>
      </c>
      <c r="G938" s="2" t="s">
        <v>496</v>
      </c>
      <c r="H938" s="2">
        <v>1</v>
      </c>
      <c r="I938" s="2">
        <v>3</v>
      </c>
      <c r="J938" s="2">
        <v>10</v>
      </c>
      <c r="K938" s="2">
        <v>2</v>
      </c>
      <c r="L938" s="3">
        <v>3427176.2</v>
      </c>
      <c r="M938" s="2" t="s">
        <v>0</v>
      </c>
      <c r="N938" s="4" t="s">
        <v>21</v>
      </c>
    </row>
    <row r="939" spans="1:14" x14ac:dyDescent="0.25">
      <c r="A939" s="1" t="s">
        <v>360</v>
      </c>
      <c r="B939" s="2" t="s">
        <v>491</v>
      </c>
      <c r="C939" s="2" t="s">
        <v>949</v>
      </c>
      <c r="D939" s="2" t="s">
        <v>17914</v>
      </c>
      <c r="E939" s="2" t="s">
        <v>968</v>
      </c>
      <c r="F939" s="2">
        <v>45121515</v>
      </c>
      <c r="G939" s="2" t="s">
        <v>496</v>
      </c>
      <c r="H939" s="2">
        <v>1</v>
      </c>
      <c r="I939" s="2">
        <v>3</v>
      </c>
      <c r="J939" s="2">
        <v>10</v>
      </c>
      <c r="K939" s="2">
        <v>2</v>
      </c>
      <c r="L939" s="3">
        <v>2282098.7000000002</v>
      </c>
      <c r="M939" s="2" t="s">
        <v>0</v>
      </c>
      <c r="N939" s="4" t="s">
        <v>21</v>
      </c>
    </row>
    <row r="940" spans="1:14" x14ac:dyDescent="0.25">
      <c r="A940" s="1" t="s">
        <v>360</v>
      </c>
      <c r="B940" s="2" t="s">
        <v>491</v>
      </c>
      <c r="C940" s="2" t="s">
        <v>949</v>
      </c>
      <c r="D940" s="2" t="s">
        <v>17914</v>
      </c>
      <c r="E940" s="2" t="s">
        <v>969</v>
      </c>
      <c r="F940" s="2">
        <v>45121515</v>
      </c>
      <c r="G940" s="2" t="s">
        <v>496</v>
      </c>
      <c r="H940" s="2">
        <v>1</v>
      </c>
      <c r="I940" s="2">
        <v>3</v>
      </c>
      <c r="J940" s="2">
        <v>10</v>
      </c>
      <c r="K940" s="2">
        <v>1</v>
      </c>
      <c r="L940" s="3">
        <v>5886819.3300000001</v>
      </c>
      <c r="M940" s="2" t="s">
        <v>0</v>
      </c>
      <c r="N940" s="4" t="s">
        <v>21</v>
      </c>
    </row>
    <row r="941" spans="1:14" x14ac:dyDescent="0.25">
      <c r="A941" s="1" t="s">
        <v>360</v>
      </c>
      <c r="B941" s="2" t="s">
        <v>491</v>
      </c>
      <c r="C941" s="2" t="s">
        <v>949</v>
      </c>
      <c r="D941" s="2" t="s">
        <v>17914</v>
      </c>
      <c r="E941" s="2" t="s">
        <v>970</v>
      </c>
      <c r="F941" s="2">
        <v>45121603</v>
      </c>
      <c r="G941" s="2" t="s">
        <v>496</v>
      </c>
      <c r="H941" s="2">
        <v>1</v>
      </c>
      <c r="I941" s="2">
        <v>3</v>
      </c>
      <c r="J941" s="2">
        <v>10</v>
      </c>
      <c r="K941" s="2">
        <v>1</v>
      </c>
      <c r="L941" s="3">
        <v>9188859.8900000006</v>
      </c>
      <c r="M941" s="2" t="s">
        <v>0</v>
      </c>
      <c r="N941" s="4" t="s">
        <v>21</v>
      </c>
    </row>
    <row r="942" spans="1:14" x14ac:dyDescent="0.25">
      <c r="A942" s="1" t="s">
        <v>360</v>
      </c>
      <c r="B942" s="2" t="s">
        <v>491</v>
      </c>
      <c r="C942" s="2" t="s">
        <v>949</v>
      </c>
      <c r="D942" s="2" t="s">
        <v>17914</v>
      </c>
      <c r="E942" s="2" t="s">
        <v>971</v>
      </c>
      <c r="F942" s="2">
        <v>45121515</v>
      </c>
      <c r="G942" s="2" t="s">
        <v>496</v>
      </c>
      <c r="H942" s="2">
        <v>1</v>
      </c>
      <c r="I942" s="2">
        <v>3</v>
      </c>
      <c r="J942" s="2">
        <v>10</v>
      </c>
      <c r="K942" s="2">
        <v>1</v>
      </c>
      <c r="L942" s="3">
        <v>13868533.699999999</v>
      </c>
      <c r="M942" s="2" t="s">
        <v>0</v>
      </c>
      <c r="N942" s="4" t="s">
        <v>21</v>
      </c>
    </row>
    <row r="943" spans="1:14" x14ac:dyDescent="0.25">
      <c r="A943" s="1" t="s">
        <v>360</v>
      </c>
      <c r="B943" s="2" t="s">
        <v>491</v>
      </c>
      <c r="C943" s="2" t="s">
        <v>949</v>
      </c>
      <c r="D943" s="2" t="s">
        <v>17914</v>
      </c>
      <c r="E943" s="2" t="s">
        <v>972</v>
      </c>
      <c r="F943" s="2">
        <v>45121515</v>
      </c>
      <c r="G943" s="2" t="s">
        <v>496</v>
      </c>
      <c r="H943" s="2">
        <v>1</v>
      </c>
      <c r="I943" s="2">
        <v>3</v>
      </c>
      <c r="J943" s="2">
        <v>10</v>
      </c>
      <c r="K943" s="2">
        <v>10</v>
      </c>
      <c r="L943" s="3">
        <v>10175856.6</v>
      </c>
      <c r="M943" s="2" t="s">
        <v>0</v>
      </c>
      <c r="N943" s="4" t="s">
        <v>21</v>
      </c>
    </row>
    <row r="944" spans="1:14" x14ac:dyDescent="0.25">
      <c r="A944" s="1" t="s">
        <v>360</v>
      </c>
      <c r="B944" s="2" t="s">
        <v>491</v>
      </c>
      <c r="C944" s="2" t="s">
        <v>949</v>
      </c>
      <c r="D944" s="2" t="s">
        <v>17914</v>
      </c>
      <c r="E944" s="2" t="s">
        <v>973</v>
      </c>
      <c r="F944" s="2">
        <v>45121603</v>
      </c>
      <c r="G944" s="2" t="s">
        <v>496</v>
      </c>
      <c r="H944" s="2">
        <v>1</v>
      </c>
      <c r="I944" s="2">
        <v>3</v>
      </c>
      <c r="J944" s="2">
        <v>10</v>
      </c>
      <c r="K944" s="2">
        <v>2</v>
      </c>
      <c r="L944" s="3">
        <v>15574729.52</v>
      </c>
      <c r="M944" s="2" t="s">
        <v>0</v>
      </c>
      <c r="N944" s="4" t="s">
        <v>21</v>
      </c>
    </row>
    <row r="945" spans="1:14" x14ac:dyDescent="0.25">
      <c r="A945" s="1" t="s">
        <v>360</v>
      </c>
      <c r="B945" s="2" t="s">
        <v>491</v>
      </c>
      <c r="C945" s="2" t="s">
        <v>949</v>
      </c>
      <c r="D945" s="2" t="s">
        <v>17914</v>
      </c>
      <c r="E945" s="2" t="s">
        <v>974</v>
      </c>
      <c r="F945" s="2">
        <v>45121515</v>
      </c>
      <c r="G945" s="2" t="s">
        <v>496</v>
      </c>
      <c r="H945" s="2">
        <v>1</v>
      </c>
      <c r="I945" s="2">
        <v>3</v>
      </c>
      <c r="J945" s="2">
        <v>16</v>
      </c>
      <c r="K945" s="2">
        <v>1</v>
      </c>
      <c r="L945" s="3">
        <v>2499734.23</v>
      </c>
      <c r="M945" s="2" t="s">
        <v>0</v>
      </c>
      <c r="N945" s="4" t="s">
        <v>21</v>
      </c>
    </row>
    <row r="946" spans="1:14" x14ac:dyDescent="0.25">
      <c r="A946" s="1" t="s">
        <v>360</v>
      </c>
      <c r="B946" s="2" t="s">
        <v>491</v>
      </c>
      <c r="C946" s="2" t="s">
        <v>949</v>
      </c>
      <c r="D946" s="2" t="s">
        <v>17914</v>
      </c>
      <c r="E946" s="2" t="s">
        <v>975</v>
      </c>
      <c r="F946" s="2">
        <v>45121603</v>
      </c>
      <c r="G946" s="2" t="s">
        <v>496</v>
      </c>
      <c r="H946" s="2">
        <v>1</v>
      </c>
      <c r="I946" s="2">
        <v>3</v>
      </c>
      <c r="J946" s="2">
        <v>16</v>
      </c>
      <c r="K946" s="2">
        <v>1</v>
      </c>
      <c r="L946" s="3">
        <v>1828348.13</v>
      </c>
      <c r="M946" s="2" t="s">
        <v>0</v>
      </c>
      <c r="N946" s="4" t="s">
        <v>21</v>
      </c>
    </row>
    <row r="947" spans="1:14" x14ac:dyDescent="0.25">
      <c r="A947" s="1" t="s">
        <v>360</v>
      </c>
      <c r="B947" s="2" t="s">
        <v>491</v>
      </c>
      <c r="C947" s="2" t="s">
        <v>949</v>
      </c>
      <c r="D947" s="2" t="s">
        <v>17914</v>
      </c>
      <c r="E947" s="2" t="s">
        <v>965</v>
      </c>
      <c r="F947" s="2">
        <v>45121603</v>
      </c>
      <c r="G947" s="2" t="s">
        <v>496</v>
      </c>
      <c r="H947" s="2">
        <v>1</v>
      </c>
      <c r="I947" s="2">
        <v>3</v>
      </c>
      <c r="J947" s="2">
        <v>16</v>
      </c>
      <c r="K947" s="2">
        <v>1</v>
      </c>
      <c r="L947" s="3">
        <v>187706.91</v>
      </c>
      <c r="M947" s="2" t="s">
        <v>0</v>
      </c>
      <c r="N947" s="4" t="s">
        <v>21</v>
      </c>
    </row>
    <row r="948" spans="1:14" x14ac:dyDescent="0.25">
      <c r="A948" s="1" t="s">
        <v>360</v>
      </c>
      <c r="B948" s="2" t="s">
        <v>491</v>
      </c>
      <c r="C948" s="2" t="s">
        <v>949</v>
      </c>
      <c r="D948" s="2" t="s">
        <v>17914</v>
      </c>
      <c r="E948" s="2" t="s">
        <v>976</v>
      </c>
      <c r="F948" s="2">
        <v>45121516</v>
      </c>
      <c r="G948" s="2" t="s">
        <v>490</v>
      </c>
      <c r="H948" s="2">
        <v>9</v>
      </c>
      <c r="I948" s="2">
        <v>2</v>
      </c>
      <c r="J948" s="2">
        <v>10</v>
      </c>
      <c r="K948" s="2">
        <v>1</v>
      </c>
      <c r="L948" s="3">
        <v>8499900</v>
      </c>
      <c r="M948" s="2" t="s">
        <v>0</v>
      </c>
      <c r="N948" s="4" t="s">
        <v>21</v>
      </c>
    </row>
    <row r="949" spans="1:14" x14ac:dyDescent="0.25">
      <c r="A949" s="1" t="s">
        <v>360</v>
      </c>
      <c r="B949" s="2" t="s">
        <v>977</v>
      </c>
      <c r="C949" s="2" t="s">
        <v>978</v>
      </c>
      <c r="D949" s="2" t="s">
        <v>17915</v>
      </c>
      <c r="E949" s="2" t="s">
        <v>979</v>
      </c>
      <c r="F949" s="2">
        <v>45121511</v>
      </c>
      <c r="G949" s="2" t="s">
        <v>496</v>
      </c>
      <c r="H949" s="2">
        <v>1</v>
      </c>
      <c r="I949" s="2">
        <v>3</v>
      </c>
      <c r="J949" s="2">
        <v>10</v>
      </c>
      <c r="K949" s="2">
        <v>1</v>
      </c>
      <c r="L949" s="3">
        <v>3333652.91</v>
      </c>
      <c r="M949" s="2" t="s">
        <v>0</v>
      </c>
      <c r="N949" s="4" t="s">
        <v>21</v>
      </c>
    </row>
    <row r="950" spans="1:14" x14ac:dyDescent="0.25">
      <c r="A950" s="1" t="s">
        <v>360</v>
      </c>
      <c r="B950" s="2" t="s">
        <v>977</v>
      </c>
      <c r="C950" s="2" t="s">
        <v>980</v>
      </c>
      <c r="D950" s="2" t="s">
        <v>17916</v>
      </c>
      <c r="E950" s="2" t="s">
        <v>981</v>
      </c>
      <c r="F950" s="2">
        <v>24101507</v>
      </c>
      <c r="G950" s="2" t="s">
        <v>490</v>
      </c>
      <c r="H950" s="2">
        <v>5</v>
      </c>
      <c r="I950" s="2">
        <v>6</v>
      </c>
      <c r="J950" s="2">
        <v>10</v>
      </c>
      <c r="K950" s="2">
        <v>1</v>
      </c>
      <c r="L950" s="3">
        <v>161546.44</v>
      </c>
      <c r="M950" s="2" t="s">
        <v>0</v>
      </c>
      <c r="N950" s="4" t="s">
        <v>21</v>
      </c>
    </row>
    <row r="951" spans="1:14" x14ac:dyDescent="0.25">
      <c r="A951" s="1" t="s">
        <v>360</v>
      </c>
      <c r="B951" s="2" t="s">
        <v>42</v>
      </c>
      <c r="C951" s="2" t="s">
        <v>427</v>
      </c>
      <c r="D951" s="2" t="s">
        <v>17860</v>
      </c>
      <c r="E951" s="2" t="s">
        <v>982</v>
      </c>
      <c r="F951" s="2">
        <v>50221100</v>
      </c>
      <c r="G951" s="2" t="s">
        <v>490</v>
      </c>
      <c r="H951" s="2">
        <v>3</v>
      </c>
      <c r="I951" s="2">
        <v>6</v>
      </c>
      <c r="J951" s="2">
        <v>10</v>
      </c>
      <c r="K951" s="2">
        <v>1</v>
      </c>
      <c r="L951" s="3">
        <v>125000</v>
      </c>
      <c r="M951" s="2" t="s">
        <v>0</v>
      </c>
      <c r="N951" s="4" t="s">
        <v>21</v>
      </c>
    </row>
    <row r="952" spans="1:14" x14ac:dyDescent="0.25">
      <c r="A952" s="1" t="s">
        <v>360</v>
      </c>
      <c r="B952" s="2" t="s">
        <v>42</v>
      </c>
      <c r="C952" s="2" t="s">
        <v>427</v>
      </c>
      <c r="D952" s="2" t="s">
        <v>17860</v>
      </c>
      <c r="E952" s="2" t="s">
        <v>983</v>
      </c>
      <c r="F952" s="2">
        <v>50221100</v>
      </c>
      <c r="G952" s="2" t="s">
        <v>490</v>
      </c>
      <c r="H952" s="2">
        <v>3</v>
      </c>
      <c r="I952" s="2">
        <v>6</v>
      </c>
      <c r="J952" s="2">
        <v>10</v>
      </c>
      <c r="K952" s="2">
        <v>1</v>
      </c>
      <c r="L952" s="3">
        <v>125000</v>
      </c>
      <c r="M952" s="2" t="s">
        <v>0</v>
      </c>
      <c r="N952" s="4" t="s">
        <v>21</v>
      </c>
    </row>
    <row r="953" spans="1:14" x14ac:dyDescent="0.25">
      <c r="A953" s="1" t="s">
        <v>360</v>
      </c>
      <c r="B953" s="2" t="s">
        <v>42</v>
      </c>
      <c r="C953" s="2" t="s">
        <v>427</v>
      </c>
      <c r="D953" s="2" t="s">
        <v>17860</v>
      </c>
      <c r="E953" s="2" t="s">
        <v>984</v>
      </c>
      <c r="F953" s="2">
        <v>50221100</v>
      </c>
      <c r="G953" s="2" t="s">
        <v>490</v>
      </c>
      <c r="H953" s="2">
        <v>3</v>
      </c>
      <c r="I953" s="2">
        <v>6</v>
      </c>
      <c r="J953" s="2">
        <v>10</v>
      </c>
      <c r="K953" s="2">
        <v>1</v>
      </c>
      <c r="L953" s="3">
        <v>125000</v>
      </c>
      <c r="M953" s="2" t="s">
        <v>0</v>
      </c>
      <c r="N953" s="4" t="s">
        <v>21</v>
      </c>
    </row>
    <row r="954" spans="1:14" x14ac:dyDescent="0.25">
      <c r="A954" s="1" t="s">
        <v>360</v>
      </c>
      <c r="B954" s="2" t="s">
        <v>42</v>
      </c>
      <c r="C954" s="2" t="s">
        <v>427</v>
      </c>
      <c r="D954" s="2" t="s">
        <v>17860</v>
      </c>
      <c r="E954" s="2" t="s">
        <v>985</v>
      </c>
      <c r="F954" s="2">
        <v>50221100</v>
      </c>
      <c r="G954" s="2" t="s">
        <v>490</v>
      </c>
      <c r="H954" s="2">
        <v>3</v>
      </c>
      <c r="I954" s="2">
        <v>6</v>
      </c>
      <c r="J954" s="2">
        <v>10</v>
      </c>
      <c r="K954" s="2">
        <v>1</v>
      </c>
      <c r="L954" s="3">
        <v>125000</v>
      </c>
      <c r="M954" s="2" t="s">
        <v>0</v>
      </c>
      <c r="N954" s="4" t="s">
        <v>21</v>
      </c>
    </row>
    <row r="955" spans="1:14" x14ac:dyDescent="0.25">
      <c r="A955" s="1" t="s">
        <v>360</v>
      </c>
      <c r="B955" s="2" t="s">
        <v>42</v>
      </c>
      <c r="C955" s="2" t="s">
        <v>427</v>
      </c>
      <c r="D955" s="2" t="s">
        <v>17860</v>
      </c>
      <c r="E955" s="2" t="s">
        <v>986</v>
      </c>
      <c r="F955" s="2">
        <v>50221100</v>
      </c>
      <c r="G955" s="2" t="s">
        <v>490</v>
      </c>
      <c r="H955" s="2">
        <v>3</v>
      </c>
      <c r="I955" s="2">
        <v>6</v>
      </c>
      <c r="J955" s="2">
        <v>10</v>
      </c>
      <c r="K955" s="2">
        <v>1</v>
      </c>
      <c r="L955" s="3">
        <v>125000</v>
      </c>
      <c r="M955" s="2" t="s">
        <v>0</v>
      </c>
      <c r="N955" s="4" t="s">
        <v>21</v>
      </c>
    </row>
    <row r="956" spans="1:14" x14ac:dyDescent="0.25">
      <c r="A956" s="1" t="s">
        <v>360</v>
      </c>
      <c r="B956" s="2" t="s">
        <v>42</v>
      </c>
      <c r="C956" s="2" t="s">
        <v>427</v>
      </c>
      <c r="D956" s="2" t="s">
        <v>17860</v>
      </c>
      <c r="E956" s="2" t="s">
        <v>987</v>
      </c>
      <c r="F956" s="2">
        <v>50221100</v>
      </c>
      <c r="G956" s="2" t="s">
        <v>490</v>
      </c>
      <c r="H956" s="2">
        <v>3</v>
      </c>
      <c r="I956" s="2">
        <v>6</v>
      </c>
      <c r="J956" s="2">
        <v>10</v>
      </c>
      <c r="K956" s="2">
        <v>1</v>
      </c>
      <c r="L956" s="3">
        <v>125000</v>
      </c>
      <c r="M956" s="2" t="s">
        <v>0</v>
      </c>
      <c r="N956" s="4" t="s">
        <v>21</v>
      </c>
    </row>
    <row r="957" spans="1:14" x14ac:dyDescent="0.25">
      <c r="A957" s="1" t="s">
        <v>360</v>
      </c>
      <c r="B957" s="2" t="s">
        <v>42</v>
      </c>
      <c r="C957" s="2" t="s">
        <v>427</v>
      </c>
      <c r="D957" s="2" t="s">
        <v>17860</v>
      </c>
      <c r="E957" s="2" t="s">
        <v>988</v>
      </c>
      <c r="F957" s="2">
        <v>50221100</v>
      </c>
      <c r="G957" s="2" t="s">
        <v>490</v>
      </c>
      <c r="H957" s="2">
        <v>3</v>
      </c>
      <c r="I957" s="2">
        <v>6</v>
      </c>
      <c r="J957" s="2">
        <v>10</v>
      </c>
      <c r="K957" s="2">
        <v>1</v>
      </c>
      <c r="L957" s="3">
        <v>125000</v>
      </c>
      <c r="M957" s="2" t="s">
        <v>0</v>
      </c>
      <c r="N957" s="4" t="s">
        <v>21</v>
      </c>
    </row>
    <row r="958" spans="1:14" x14ac:dyDescent="0.25">
      <c r="A958" s="1" t="s">
        <v>360</v>
      </c>
      <c r="B958" s="2" t="s">
        <v>42</v>
      </c>
      <c r="C958" s="2" t="s">
        <v>427</v>
      </c>
      <c r="D958" s="2" t="s">
        <v>17860</v>
      </c>
      <c r="E958" s="2" t="s">
        <v>989</v>
      </c>
      <c r="F958" s="2">
        <v>50221100</v>
      </c>
      <c r="G958" s="2" t="s">
        <v>490</v>
      </c>
      <c r="H958" s="2">
        <v>3</v>
      </c>
      <c r="I958" s="2">
        <v>6</v>
      </c>
      <c r="J958" s="2">
        <v>10</v>
      </c>
      <c r="K958" s="2">
        <v>1</v>
      </c>
      <c r="L958" s="3">
        <v>125000</v>
      </c>
      <c r="M958" s="2" t="s">
        <v>0</v>
      </c>
      <c r="N958" s="4" t="s">
        <v>21</v>
      </c>
    </row>
    <row r="959" spans="1:14" x14ac:dyDescent="0.25">
      <c r="A959" s="1" t="s">
        <v>360</v>
      </c>
      <c r="B959" s="2" t="s">
        <v>42</v>
      </c>
      <c r="C959" s="2" t="s">
        <v>427</v>
      </c>
      <c r="D959" s="2" t="s">
        <v>17860</v>
      </c>
      <c r="E959" s="2" t="s">
        <v>18104</v>
      </c>
      <c r="F959" s="2">
        <v>93131608</v>
      </c>
      <c r="G959" s="2" t="s">
        <v>490</v>
      </c>
      <c r="H959" s="2">
        <v>2</v>
      </c>
      <c r="I959" s="2">
        <v>3</v>
      </c>
      <c r="J959" s="2">
        <v>16</v>
      </c>
      <c r="K959" s="2">
        <v>1</v>
      </c>
      <c r="L959" s="3">
        <v>546531.30000000005</v>
      </c>
      <c r="M959" s="2" t="s">
        <v>0</v>
      </c>
      <c r="N959" s="4" t="s">
        <v>21</v>
      </c>
    </row>
    <row r="960" spans="1:14" x14ac:dyDescent="0.25">
      <c r="A960" s="1" t="s">
        <v>360</v>
      </c>
      <c r="B960" s="2" t="s">
        <v>42</v>
      </c>
      <c r="C960" s="2" t="s">
        <v>990</v>
      </c>
      <c r="D960" s="2" t="s">
        <v>17917</v>
      </c>
      <c r="E960" s="2" t="s">
        <v>991</v>
      </c>
      <c r="F960" s="2">
        <v>93131608</v>
      </c>
      <c r="G960" s="2" t="s">
        <v>490</v>
      </c>
      <c r="H960" s="2">
        <v>2</v>
      </c>
      <c r="I960" s="2">
        <v>3</v>
      </c>
      <c r="J960" s="2">
        <v>16</v>
      </c>
      <c r="K960" s="2">
        <v>1</v>
      </c>
      <c r="L960" s="3">
        <v>78075.899999999994</v>
      </c>
      <c r="M960" s="2" t="s">
        <v>0</v>
      </c>
      <c r="N960" s="4" t="s">
        <v>21</v>
      </c>
    </row>
    <row r="961" spans="1:14" x14ac:dyDescent="0.25">
      <c r="A961" s="1" t="s">
        <v>360</v>
      </c>
      <c r="B961" s="2" t="s">
        <v>42</v>
      </c>
      <c r="C961" s="2" t="s">
        <v>990</v>
      </c>
      <c r="D961" s="2" t="s">
        <v>17917</v>
      </c>
      <c r="E961" s="2" t="s">
        <v>18105</v>
      </c>
      <c r="F961" s="2">
        <v>93131608</v>
      </c>
      <c r="G961" s="2" t="s">
        <v>490</v>
      </c>
      <c r="H961" s="2">
        <v>2</v>
      </c>
      <c r="I961" s="2">
        <v>3</v>
      </c>
      <c r="J961" s="2">
        <v>16</v>
      </c>
      <c r="K961" s="2">
        <v>1</v>
      </c>
      <c r="L961" s="3">
        <v>185068.79999999999</v>
      </c>
      <c r="M961" s="2" t="s">
        <v>0</v>
      </c>
      <c r="N961" s="4" t="s">
        <v>21</v>
      </c>
    </row>
    <row r="962" spans="1:14" x14ac:dyDescent="0.25">
      <c r="A962" s="1" t="s">
        <v>360</v>
      </c>
      <c r="B962" s="2" t="s">
        <v>42</v>
      </c>
      <c r="C962" s="2" t="s">
        <v>990</v>
      </c>
      <c r="D962" s="2" t="s">
        <v>17917</v>
      </c>
      <c r="E962" s="2" t="s">
        <v>18106</v>
      </c>
      <c r="F962" s="2">
        <v>93131608</v>
      </c>
      <c r="G962" s="2" t="s">
        <v>490</v>
      </c>
      <c r="H962" s="2">
        <v>2</v>
      </c>
      <c r="I962" s="2">
        <v>3</v>
      </c>
      <c r="J962" s="2">
        <v>16</v>
      </c>
      <c r="K962" s="2">
        <v>1</v>
      </c>
      <c r="L962" s="3">
        <v>95426.099999999991</v>
      </c>
      <c r="M962" s="2" t="s">
        <v>0</v>
      </c>
      <c r="N962" s="4" t="s">
        <v>21</v>
      </c>
    </row>
    <row r="963" spans="1:14" x14ac:dyDescent="0.25">
      <c r="A963" s="1" t="s">
        <v>360</v>
      </c>
      <c r="B963" s="2" t="s">
        <v>42</v>
      </c>
      <c r="C963" s="2" t="s">
        <v>990</v>
      </c>
      <c r="D963" s="2" t="s">
        <v>17917</v>
      </c>
      <c r="E963" s="2" t="s">
        <v>992</v>
      </c>
      <c r="F963" s="2">
        <v>93131608</v>
      </c>
      <c r="G963" s="2" t="s">
        <v>490</v>
      </c>
      <c r="H963" s="2">
        <v>2</v>
      </c>
      <c r="I963" s="2">
        <v>3</v>
      </c>
      <c r="J963" s="2">
        <v>16</v>
      </c>
      <c r="K963" s="2">
        <v>1</v>
      </c>
      <c r="L963" s="3">
        <v>123200</v>
      </c>
      <c r="M963" s="2" t="s">
        <v>0</v>
      </c>
      <c r="N963" s="4" t="s">
        <v>21</v>
      </c>
    </row>
    <row r="964" spans="1:14" x14ac:dyDescent="0.25">
      <c r="A964" s="1" t="s">
        <v>360</v>
      </c>
      <c r="B964" s="2" t="s">
        <v>42</v>
      </c>
      <c r="C964" s="2" t="s">
        <v>429</v>
      </c>
      <c r="D964" s="2" t="s">
        <v>17861</v>
      </c>
      <c r="E964" s="2" t="s">
        <v>993</v>
      </c>
      <c r="F964" s="2">
        <v>50307500</v>
      </c>
      <c r="G964" s="2" t="s">
        <v>490</v>
      </c>
      <c r="H964" s="2">
        <v>3</v>
      </c>
      <c r="I964" s="2">
        <v>6</v>
      </c>
      <c r="J964" s="2">
        <v>10</v>
      </c>
      <c r="K964" s="2">
        <v>1</v>
      </c>
      <c r="L964" s="3">
        <v>30000</v>
      </c>
      <c r="M964" s="2" t="s">
        <v>0</v>
      </c>
      <c r="N964" s="4" t="s">
        <v>21</v>
      </c>
    </row>
    <row r="965" spans="1:14" x14ac:dyDescent="0.25">
      <c r="A965" s="1" t="s">
        <v>360</v>
      </c>
      <c r="B965" s="2" t="s">
        <v>42</v>
      </c>
      <c r="C965" s="2" t="s">
        <v>429</v>
      </c>
      <c r="D965" s="2" t="s">
        <v>17861</v>
      </c>
      <c r="E965" s="2" t="s">
        <v>994</v>
      </c>
      <c r="F965" s="2">
        <v>50307500</v>
      </c>
      <c r="G965" s="2" t="s">
        <v>490</v>
      </c>
      <c r="H965" s="2">
        <v>3</v>
      </c>
      <c r="I965" s="2">
        <v>6</v>
      </c>
      <c r="J965" s="2">
        <v>10</v>
      </c>
      <c r="K965" s="2">
        <v>1</v>
      </c>
      <c r="L965" s="3">
        <v>28000</v>
      </c>
      <c r="M965" s="2" t="s">
        <v>0</v>
      </c>
      <c r="N965" s="4" t="s">
        <v>21</v>
      </c>
    </row>
    <row r="966" spans="1:14" x14ac:dyDescent="0.25">
      <c r="A966" s="1" t="s">
        <v>360</v>
      </c>
      <c r="B966" s="2" t="s">
        <v>42</v>
      </c>
      <c r="C966" s="2" t="s">
        <v>429</v>
      </c>
      <c r="D966" s="2" t="s">
        <v>17861</v>
      </c>
      <c r="E966" s="2" t="s">
        <v>995</v>
      </c>
      <c r="F966" s="2">
        <v>50307500</v>
      </c>
      <c r="G966" s="2" t="s">
        <v>490</v>
      </c>
      <c r="H966" s="2">
        <v>3</v>
      </c>
      <c r="I966" s="2">
        <v>6</v>
      </c>
      <c r="J966" s="2">
        <v>10</v>
      </c>
      <c r="K966" s="2">
        <v>1</v>
      </c>
      <c r="L966" s="3">
        <v>55200</v>
      </c>
      <c r="M966" s="2" t="s">
        <v>0</v>
      </c>
      <c r="N966" s="4" t="s">
        <v>21</v>
      </c>
    </row>
    <row r="967" spans="1:14" x14ac:dyDescent="0.25">
      <c r="A967" s="1" t="s">
        <v>360</v>
      </c>
      <c r="B967" s="2" t="s">
        <v>42</v>
      </c>
      <c r="C967" s="2" t="s">
        <v>429</v>
      </c>
      <c r="D967" s="2" t="s">
        <v>17861</v>
      </c>
      <c r="E967" s="2" t="s">
        <v>996</v>
      </c>
      <c r="F967" s="2">
        <v>50307500</v>
      </c>
      <c r="G967" s="2" t="s">
        <v>490</v>
      </c>
      <c r="H967" s="2">
        <v>3</v>
      </c>
      <c r="I967" s="2">
        <v>6</v>
      </c>
      <c r="J967" s="2">
        <v>10</v>
      </c>
      <c r="K967" s="2">
        <v>1</v>
      </c>
      <c r="L967" s="3">
        <v>40000</v>
      </c>
      <c r="M967" s="2" t="s">
        <v>0</v>
      </c>
      <c r="N967" s="4" t="s">
        <v>21</v>
      </c>
    </row>
    <row r="968" spans="1:14" x14ac:dyDescent="0.25">
      <c r="A968" s="1" t="s">
        <v>360</v>
      </c>
      <c r="B968" s="2" t="s">
        <v>42</v>
      </c>
      <c r="C968" s="2" t="s">
        <v>429</v>
      </c>
      <c r="D968" s="2" t="s">
        <v>17861</v>
      </c>
      <c r="E968" s="2" t="s">
        <v>997</v>
      </c>
      <c r="F968" s="2">
        <v>50307500</v>
      </c>
      <c r="G968" s="2" t="s">
        <v>490</v>
      </c>
      <c r="H968" s="2">
        <v>3</v>
      </c>
      <c r="I968" s="2">
        <v>6</v>
      </c>
      <c r="J968" s="2">
        <v>10</v>
      </c>
      <c r="K968" s="2">
        <v>1</v>
      </c>
      <c r="L968" s="3">
        <v>60000</v>
      </c>
      <c r="M968" s="2" t="s">
        <v>0</v>
      </c>
      <c r="N968" s="4" t="s">
        <v>21</v>
      </c>
    </row>
    <row r="969" spans="1:14" x14ac:dyDescent="0.25">
      <c r="A969" s="1" t="s">
        <v>360</v>
      </c>
      <c r="B969" s="2" t="s">
        <v>42</v>
      </c>
      <c r="C969" s="2" t="s">
        <v>429</v>
      </c>
      <c r="D969" s="2" t="s">
        <v>17861</v>
      </c>
      <c r="E969" s="2" t="s">
        <v>998</v>
      </c>
      <c r="F969" s="2">
        <v>50307500</v>
      </c>
      <c r="G969" s="2" t="s">
        <v>490</v>
      </c>
      <c r="H969" s="2">
        <v>3</v>
      </c>
      <c r="I969" s="2">
        <v>6</v>
      </c>
      <c r="J969" s="2">
        <v>10</v>
      </c>
      <c r="K969" s="2">
        <v>1</v>
      </c>
      <c r="L969" s="3">
        <v>9000</v>
      </c>
      <c r="M969" s="2" t="s">
        <v>0</v>
      </c>
      <c r="N969" s="4" t="s">
        <v>21</v>
      </c>
    </row>
    <row r="970" spans="1:14" x14ac:dyDescent="0.25">
      <c r="A970" s="1" t="s">
        <v>360</v>
      </c>
      <c r="B970" s="2" t="s">
        <v>42</v>
      </c>
      <c r="C970" s="2" t="s">
        <v>429</v>
      </c>
      <c r="D970" s="2" t="s">
        <v>17861</v>
      </c>
      <c r="E970" s="2" t="s">
        <v>999</v>
      </c>
      <c r="F970" s="2">
        <v>50307500</v>
      </c>
      <c r="G970" s="2" t="s">
        <v>490</v>
      </c>
      <c r="H970" s="2">
        <v>3</v>
      </c>
      <c r="I970" s="2">
        <v>6</v>
      </c>
      <c r="J970" s="2">
        <v>10</v>
      </c>
      <c r="K970" s="2">
        <v>1</v>
      </c>
      <c r="L970" s="3">
        <v>72000</v>
      </c>
      <c r="M970" s="2" t="s">
        <v>0</v>
      </c>
      <c r="N970" s="4" t="s">
        <v>21</v>
      </c>
    </row>
    <row r="971" spans="1:14" x14ac:dyDescent="0.25">
      <c r="A971" s="1" t="s">
        <v>360</v>
      </c>
      <c r="B971" s="2" t="s">
        <v>42</v>
      </c>
      <c r="C971" s="2" t="s">
        <v>429</v>
      </c>
      <c r="D971" s="2" t="s">
        <v>17861</v>
      </c>
      <c r="E971" s="2" t="s">
        <v>1000</v>
      </c>
      <c r="F971" s="2">
        <v>50307500</v>
      </c>
      <c r="G971" s="2" t="s">
        <v>490</v>
      </c>
      <c r="H971" s="2">
        <v>3</v>
      </c>
      <c r="I971" s="2">
        <v>6</v>
      </c>
      <c r="J971" s="2">
        <v>10</v>
      </c>
      <c r="K971" s="2">
        <v>1</v>
      </c>
      <c r="L971" s="3">
        <v>68000</v>
      </c>
      <c r="M971" s="2" t="s">
        <v>0</v>
      </c>
      <c r="N971" s="4" t="s">
        <v>21</v>
      </c>
    </row>
    <row r="972" spans="1:14" x14ac:dyDescent="0.25">
      <c r="A972" s="1" t="s">
        <v>360</v>
      </c>
      <c r="B972" s="2" t="s">
        <v>42</v>
      </c>
      <c r="C972" s="2" t="s">
        <v>429</v>
      </c>
      <c r="D972" s="2" t="s">
        <v>17861</v>
      </c>
      <c r="E972" s="2" t="s">
        <v>1001</v>
      </c>
      <c r="F972" s="2">
        <v>50307500</v>
      </c>
      <c r="G972" s="2" t="s">
        <v>490</v>
      </c>
      <c r="H972" s="2">
        <v>3</v>
      </c>
      <c r="I972" s="2">
        <v>6</v>
      </c>
      <c r="J972" s="2">
        <v>10</v>
      </c>
      <c r="K972" s="2">
        <v>1</v>
      </c>
      <c r="L972" s="3">
        <v>50400</v>
      </c>
      <c r="M972" s="2" t="s">
        <v>0</v>
      </c>
      <c r="N972" s="4" t="s">
        <v>21</v>
      </c>
    </row>
    <row r="973" spans="1:14" x14ac:dyDescent="0.25">
      <c r="A973" s="1" t="s">
        <v>360</v>
      </c>
      <c r="B973" s="2" t="s">
        <v>42</v>
      </c>
      <c r="C973" s="2" t="s">
        <v>429</v>
      </c>
      <c r="D973" s="2" t="s">
        <v>17861</v>
      </c>
      <c r="E973" s="2" t="s">
        <v>1002</v>
      </c>
      <c r="F973" s="2">
        <v>50307500</v>
      </c>
      <c r="G973" s="2" t="s">
        <v>490</v>
      </c>
      <c r="H973" s="2">
        <v>3</v>
      </c>
      <c r="I973" s="2">
        <v>6</v>
      </c>
      <c r="J973" s="2">
        <v>10</v>
      </c>
      <c r="K973" s="2">
        <v>1</v>
      </c>
      <c r="L973" s="3">
        <v>48000</v>
      </c>
      <c r="M973" s="2" t="s">
        <v>0</v>
      </c>
      <c r="N973" s="4" t="s">
        <v>21</v>
      </c>
    </row>
    <row r="974" spans="1:14" x14ac:dyDescent="0.25">
      <c r="A974" s="1" t="s">
        <v>360</v>
      </c>
      <c r="B974" s="2" t="s">
        <v>42</v>
      </c>
      <c r="C974" s="2" t="s">
        <v>429</v>
      </c>
      <c r="D974" s="2" t="s">
        <v>17861</v>
      </c>
      <c r="E974" s="2" t="s">
        <v>1003</v>
      </c>
      <c r="F974" s="2">
        <v>50307500</v>
      </c>
      <c r="G974" s="2" t="s">
        <v>490</v>
      </c>
      <c r="H974" s="2">
        <v>3</v>
      </c>
      <c r="I974" s="2">
        <v>6</v>
      </c>
      <c r="J974" s="2">
        <v>10</v>
      </c>
      <c r="K974" s="2">
        <v>1</v>
      </c>
      <c r="L974" s="3">
        <v>20000</v>
      </c>
      <c r="M974" s="2" t="s">
        <v>0</v>
      </c>
      <c r="N974" s="4" t="s">
        <v>21</v>
      </c>
    </row>
    <row r="975" spans="1:14" x14ac:dyDescent="0.25">
      <c r="A975" s="1" t="s">
        <v>360</v>
      </c>
      <c r="B975" s="2" t="s">
        <v>42</v>
      </c>
      <c r="C975" s="2" t="s">
        <v>429</v>
      </c>
      <c r="D975" s="2" t="s">
        <v>17861</v>
      </c>
      <c r="E975" s="2" t="s">
        <v>18107</v>
      </c>
      <c r="F975" s="2">
        <v>50307500</v>
      </c>
      <c r="G975" s="2" t="s">
        <v>490</v>
      </c>
      <c r="H975" s="2">
        <v>3</v>
      </c>
      <c r="I975" s="2">
        <v>6</v>
      </c>
      <c r="J975" s="2">
        <v>10</v>
      </c>
      <c r="K975" s="2">
        <v>1</v>
      </c>
      <c r="L975" s="3">
        <v>19278</v>
      </c>
      <c r="M975" s="2" t="s">
        <v>0</v>
      </c>
      <c r="N975" s="4" t="s">
        <v>21</v>
      </c>
    </row>
    <row r="976" spans="1:14" x14ac:dyDescent="0.25">
      <c r="A976" s="1" t="s">
        <v>360</v>
      </c>
      <c r="B976" s="2" t="s">
        <v>42</v>
      </c>
      <c r="C976" s="2" t="s">
        <v>429</v>
      </c>
      <c r="D976" s="2" t="s">
        <v>17861</v>
      </c>
      <c r="E976" s="2" t="s">
        <v>18108</v>
      </c>
      <c r="F976" s="2">
        <v>93131608</v>
      </c>
      <c r="G976" s="2" t="s">
        <v>490</v>
      </c>
      <c r="H976" s="2">
        <v>2</v>
      </c>
      <c r="I976" s="2">
        <v>3</v>
      </c>
      <c r="J976" s="2">
        <v>16</v>
      </c>
      <c r="K976" s="2">
        <v>1</v>
      </c>
      <c r="L976" s="3">
        <v>198000</v>
      </c>
      <c r="M976" s="2" t="s">
        <v>0</v>
      </c>
      <c r="N976" s="4" t="s">
        <v>21</v>
      </c>
    </row>
    <row r="977" spans="1:14" x14ac:dyDescent="0.25">
      <c r="A977" s="1" t="s">
        <v>360</v>
      </c>
      <c r="B977" s="2" t="s">
        <v>42</v>
      </c>
      <c r="C977" s="2" t="s">
        <v>429</v>
      </c>
      <c r="D977" s="2" t="s">
        <v>17861</v>
      </c>
      <c r="E977" s="2" t="s">
        <v>18109</v>
      </c>
      <c r="F977" s="2">
        <v>93131608</v>
      </c>
      <c r="G977" s="2" t="s">
        <v>490</v>
      </c>
      <c r="H977" s="2">
        <v>2</v>
      </c>
      <c r="I977" s="2">
        <v>3</v>
      </c>
      <c r="J977" s="2">
        <v>16</v>
      </c>
      <c r="K977" s="2">
        <v>1</v>
      </c>
      <c r="L977" s="3">
        <v>773500</v>
      </c>
      <c r="M977" s="2" t="s">
        <v>0</v>
      </c>
      <c r="N977" s="4" t="s">
        <v>21</v>
      </c>
    </row>
    <row r="978" spans="1:14" x14ac:dyDescent="0.25">
      <c r="A978" s="1" t="s">
        <v>360</v>
      </c>
      <c r="B978" s="2" t="s">
        <v>42</v>
      </c>
      <c r="C978" s="2" t="s">
        <v>429</v>
      </c>
      <c r="D978" s="2" t="s">
        <v>17861</v>
      </c>
      <c r="E978" s="2" t="s">
        <v>1004</v>
      </c>
      <c r="F978" s="2">
        <v>93131608</v>
      </c>
      <c r="G978" s="2" t="s">
        <v>490</v>
      </c>
      <c r="H978" s="2">
        <v>2</v>
      </c>
      <c r="I978" s="2">
        <v>3</v>
      </c>
      <c r="J978" s="2">
        <v>16</v>
      </c>
      <c r="K978" s="2">
        <v>1</v>
      </c>
      <c r="L978" s="3">
        <v>99000</v>
      </c>
      <c r="M978" s="2" t="s">
        <v>0</v>
      </c>
      <c r="N978" s="4" t="s">
        <v>21</v>
      </c>
    </row>
    <row r="979" spans="1:14" x14ac:dyDescent="0.25">
      <c r="A979" s="1" t="s">
        <v>360</v>
      </c>
      <c r="B979" s="2" t="s">
        <v>42</v>
      </c>
      <c r="C979" s="2" t="s">
        <v>429</v>
      </c>
      <c r="D979" s="2" t="s">
        <v>17861</v>
      </c>
      <c r="E979" s="2" t="s">
        <v>1005</v>
      </c>
      <c r="F979" s="2">
        <v>93131608</v>
      </c>
      <c r="G979" s="2" t="s">
        <v>490</v>
      </c>
      <c r="H979" s="2">
        <v>2</v>
      </c>
      <c r="I979" s="2">
        <v>3</v>
      </c>
      <c r="J979" s="2">
        <v>16</v>
      </c>
      <c r="K979" s="2">
        <v>1</v>
      </c>
      <c r="L979" s="3">
        <v>127200</v>
      </c>
      <c r="M979" s="2" t="s">
        <v>0</v>
      </c>
      <c r="N979" s="4" t="s">
        <v>21</v>
      </c>
    </row>
    <row r="980" spans="1:14" x14ac:dyDescent="0.25">
      <c r="A980" s="1" t="s">
        <v>360</v>
      </c>
      <c r="B980" s="2" t="s">
        <v>42</v>
      </c>
      <c r="C980" s="2" t="s">
        <v>429</v>
      </c>
      <c r="D980" s="2" t="s">
        <v>17861</v>
      </c>
      <c r="E980" s="2" t="s">
        <v>1006</v>
      </c>
      <c r="F980" s="2">
        <v>93131608</v>
      </c>
      <c r="G980" s="2" t="s">
        <v>490</v>
      </c>
      <c r="H980" s="2">
        <v>2</v>
      </c>
      <c r="I980" s="2">
        <v>3</v>
      </c>
      <c r="J980" s="2">
        <v>16</v>
      </c>
      <c r="K980" s="2">
        <v>1</v>
      </c>
      <c r="L980" s="3">
        <v>495855</v>
      </c>
      <c r="M980" s="2" t="s">
        <v>0</v>
      </c>
      <c r="N980" s="4" t="s">
        <v>21</v>
      </c>
    </row>
    <row r="981" spans="1:14" x14ac:dyDescent="0.25">
      <c r="A981" s="1" t="s">
        <v>360</v>
      </c>
      <c r="B981" s="2" t="s">
        <v>42</v>
      </c>
      <c r="C981" s="2" t="s">
        <v>429</v>
      </c>
      <c r="D981" s="2" t="s">
        <v>17861</v>
      </c>
      <c r="E981" s="2" t="s">
        <v>1007</v>
      </c>
      <c r="F981" s="2">
        <v>93131608</v>
      </c>
      <c r="G981" s="2" t="s">
        <v>490</v>
      </c>
      <c r="H981" s="2">
        <v>2</v>
      </c>
      <c r="I981" s="2">
        <v>3</v>
      </c>
      <c r="J981" s="2">
        <v>16</v>
      </c>
      <c r="K981" s="2">
        <v>1</v>
      </c>
      <c r="L981" s="3">
        <v>498800</v>
      </c>
      <c r="M981" s="2" t="s">
        <v>0</v>
      </c>
      <c r="N981" s="4" t="s">
        <v>21</v>
      </c>
    </row>
    <row r="982" spans="1:14" x14ac:dyDescent="0.25">
      <c r="A982" s="1" t="s">
        <v>360</v>
      </c>
      <c r="B982" s="2" t="s">
        <v>42</v>
      </c>
      <c r="C982" s="2" t="s">
        <v>429</v>
      </c>
      <c r="D982" s="2" t="s">
        <v>17861</v>
      </c>
      <c r="E982" s="2" t="s">
        <v>1008</v>
      </c>
      <c r="F982" s="2">
        <v>93131608</v>
      </c>
      <c r="G982" s="2" t="s">
        <v>490</v>
      </c>
      <c r="H982" s="2">
        <v>2</v>
      </c>
      <c r="I982" s="2">
        <v>3</v>
      </c>
      <c r="J982" s="2">
        <v>16</v>
      </c>
      <c r="K982" s="2">
        <v>1</v>
      </c>
      <c r="L982" s="3">
        <v>298320</v>
      </c>
      <c r="M982" s="2" t="s">
        <v>0</v>
      </c>
      <c r="N982" s="4" t="s">
        <v>21</v>
      </c>
    </row>
    <row r="983" spans="1:14" x14ac:dyDescent="0.25">
      <c r="A983" s="1" t="s">
        <v>360</v>
      </c>
      <c r="B983" s="2" t="s">
        <v>42</v>
      </c>
      <c r="C983" s="2" t="s">
        <v>429</v>
      </c>
      <c r="D983" s="2" t="s">
        <v>17861</v>
      </c>
      <c r="E983" s="2" t="s">
        <v>1009</v>
      </c>
      <c r="F983" s="2">
        <v>93131608</v>
      </c>
      <c r="G983" s="2" t="s">
        <v>490</v>
      </c>
      <c r="H983" s="2">
        <v>2</v>
      </c>
      <c r="I983" s="2">
        <v>3</v>
      </c>
      <c r="J983" s="2">
        <v>16</v>
      </c>
      <c r="K983" s="2">
        <v>1</v>
      </c>
      <c r="L983" s="3">
        <v>80000</v>
      </c>
      <c r="M983" s="2" t="s">
        <v>0</v>
      </c>
      <c r="N983" s="4" t="s">
        <v>21</v>
      </c>
    </row>
    <row r="984" spans="1:14" x14ac:dyDescent="0.25">
      <c r="A984" s="1" t="s">
        <v>360</v>
      </c>
      <c r="B984" s="2" t="s">
        <v>42</v>
      </c>
      <c r="C984" s="2" t="s">
        <v>429</v>
      </c>
      <c r="D984" s="2" t="s">
        <v>17861</v>
      </c>
      <c r="E984" s="2" t="s">
        <v>1010</v>
      </c>
      <c r="F984" s="2">
        <v>93131608</v>
      </c>
      <c r="G984" s="2" t="s">
        <v>490</v>
      </c>
      <c r="H984" s="2">
        <v>2</v>
      </c>
      <c r="I984" s="2">
        <v>3</v>
      </c>
      <c r="J984" s="2">
        <v>16</v>
      </c>
      <c r="K984" s="2">
        <v>1</v>
      </c>
      <c r="L984" s="3">
        <v>320625</v>
      </c>
      <c r="M984" s="2" t="s">
        <v>0</v>
      </c>
      <c r="N984" s="4" t="s">
        <v>21</v>
      </c>
    </row>
    <row r="985" spans="1:14" x14ac:dyDescent="0.25">
      <c r="A985" s="1" t="s">
        <v>360</v>
      </c>
      <c r="B985" s="2" t="s">
        <v>42</v>
      </c>
      <c r="C985" s="2" t="s">
        <v>429</v>
      </c>
      <c r="D985" s="2" t="s">
        <v>17861</v>
      </c>
      <c r="E985" s="2" t="s">
        <v>1011</v>
      </c>
      <c r="F985" s="2">
        <v>93131608</v>
      </c>
      <c r="G985" s="2" t="s">
        <v>490</v>
      </c>
      <c r="H985" s="2">
        <v>2</v>
      </c>
      <c r="I985" s="2">
        <v>3</v>
      </c>
      <c r="J985" s="2">
        <v>16</v>
      </c>
      <c r="K985" s="2">
        <v>1</v>
      </c>
      <c r="L985" s="3">
        <v>284100</v>
      </c>
      <c r="M985" s="2" t="s">
        <v>0</v>
      </c>
      <c r="N985" s="4" t="s">
        <v>21</v>
      </c>
    </row>
    <row r="986" spans="1:14" x14ac:dyDescent="0.25">
      <c r="A986" s="1" t="s">
        <v>360</v>
      </c>
      <c r="B986" s="2" t="s">
        <v>42</v>
      </c>
      <c r="C986" s="2" t="s">
        <v>429</v>
      </c>
      <c r="D986" s="2" t="s">
        <v>17861</v>
      </c>
      <c r="E986" s="2" t="s">
        <v>1012</v>
      </c>
      <c r="F986" s="2">
        <v>93131608</v>
      </c>
      <c r="G986" s="2" t="s">
        <v>490</v>
      </c>
      <c r="H986" s="2">
        <v>2</v>
      </c>
      <c r="I986" s="2">
        <v>3</v>
      </c>
      <c r="J986" s="2">
        <v>16</v>
      </c>
      <c r="K986" s="2">
        <v>1</v>
      </c>
      <c r="L986" s="3">
        <v>278856</v>
      </c>
      <c r="M986" s="2" t="s">
        <v>0</v>
      </c>
      <c r="N986" s="4" t="s">
        <v>21</v>
      </c>
    </row>
    <row r="987" spans="1:14" x14ac:dyDescent="0.25">
      <c r="A987" s="1" t="s">
        <v>360</v>
      </c>
      <c r="B987" s="2" t="s">
        <v>42</v>
      </c>
      <c r="C987" s="2" t="s">
        <v>429</v>
      </c>
      <c r="D987" s="2" t="s">
        <v>17861</v>
      </c>
      <c r="E987" s="2" t="s">
        <v>1013</v>
      </c>
      <c r="F987" s="2">
        <v>93131608</v>
      </c>
      <c r="G987" s="2" t="s">
        <v>490</v>
      </c>
      <c r="H987" s="2">
        <v>2</v>
      </c>
      <c r="I987" s="2">
        <v>3</v>
      </c>
      <c r="J987" s="2">
        <v>16</v>
      </c>
      <c r="K987" s="2">
        <v>1</v>
      </c>
      <c r="L987" s="3">
        <v>464372</v>
      </c>
      <c r="M987" s="2" t="s">
        <v>0</v>
      </c>
      <c r="N987" s="4" t="s">
        <v>21</v>
      </c>
    </row>
    <row r="988" spans="1:14" x14ac:dyDescent="0.25">
      <c r="A988" s="1" t="s">
        <v>360</v>
      </c>
      <c r="B988" s="2" t="s">
        <v>42</v>
      </c>
      <c r="C988" s="2" t="s">
        <v>429</v>
      </c>
      <c r="D988" s="2" t="s">
        <v>17861</v>
      </c>
      <c r="E988" s="2" t="s">
        <v>1014</v>
      </c>
      <c r="F988" s="2">
        <v>93131608</v>
      </c>
      <c r="G988" s="2" t="s">
        <v>490</v>
      </c>
      <c r="H988" s="2">
        <v>2</v>
      </c>
      <c r="I988" s="2">
        <v>3</v>
      </c>
      <c r="J988" s="2">
        <v>16</v>
      </c>
      <c r="K988" s="2">
        <v>1</v>
      </c>
      <c r="L988" s="3">
        <v>200000</v>
      </c>
      <c r="M988" s="2" t="s">
        <v>0</v>
      </c>
      <c r="N988" s="4" t="s">
        <v>21</v>
      </c>
    </row>
    <row r="989" spans="1:14" x14ac:dyDescent="0.25">
      <c r="A989" s="1" t="s">
        <v>360</v>
      </c>
      <c r="B989" s="2" t="s">
        <v>42</v>
      </c>
      <c r="C989" s="2" t="s">
        <v>429</v>
      </c>
      <c r="D989" s="2" t="s">
        <v>17861</v>
      </c>
      <c r="E989" s="2" t="s">
        <v>1015</v>
      </c>
      <c r="F989" s="2">
        <v>93131608</v>
      </c>
      <c r="G989" s="2" t="s">
        <v>490</v>
      </c>
      <c r="H989" s="2">
        <v>2</v>
      </c>
      <c r="I989" s="2">
        <v>3</v>
      </c>
      <c r="J989" s="2">
        <v>16</v>
      </c>
      <c r="K989" s="2">
        <v>1</v>
      </c>
      <c r="L989" s="3">
        <v>70500</v>
      </c>
      <c r="M989" s="2" t="s">
        <v>0</v>
      </c>
      <c r="N989" s="4" t="s">
        <v>21</v>
      </c>
    </row>
    <row r="990" spans="1:14" x14ac:dyDescent="0.25">
      <c r="A990" s="1" t="s">
        <v>360</v>
      </c>
      <c r="B990" s="2" t="s">
        <v>42</v>
      </c>
      <c r="C990" s="2" t="s">
        <v>429</v>
      </c>
      <c r="D990" s="2" t="s">
        <v>17861</v>
      </c>
      <c r="E990" s="2" t="s">
        <v>1016</v>
      </c>
      <c r="F990" s="2">
        <v>93131608</v>
      </c>
      <c r="G990" s="2" t="s">
        <v>490</v>
      </c>
      <c r="H990" s="2">
        <v>2</v>
      </c>
      <c r="I990" s="2">
        <v>3</v>
      </c>
      <c r="J990" s="2">
        <v>16</v>
      </c>
      <c r="K990" s="2">
        <v>1</v>
      </c>
      <c r="L990" s="3">
        <v>379920</v>
      </c>
      <c r="M990" s="2" t="s">
        <v>0</v>
      </c>
      <c r="N990" s="4" t="s">
        <v>21</v>
      </c>
    </row>
    <row r="991" spans="1:14" x14ac:dyDescent="0.25">
      <c r="A991" s="1" t="s">
        <v>360</v>
      </c>
      <c r="B991" s="2" t="s">
        <v>42</v>
      </c>
      <c r="C991" s="2" t="s">
        <v>429</v>
      </c>
      <c r="D991" s="2" t="s">
        <v>17861</v>
      </c>
      <c r="E991" s="2" t="s">
        <v>1017</v>
      </c>
      <c r="F991" s="2">
        <v>93131608</v>
      </c>
      <c r="G991" s="2" t="s">
        <v>490</v>
      </c>
      <c r="H991" s="2">
        <v>2</v>
      </c>
      <c r="I991" s="2">
        <v>3</v>
      </c>
      <c r="J991" s="2">
        <v>16</v>
      </c>
      <c r="K991" s="2">
        <v>1</v>
      </c>
      <c r="L991" s="3">
        <v>374800</v>
      </c>
      <c r="M991" s="2" t="s">
        <v>0</v>
      </c>
      <c r="N991" s="4" t="s">
        <v>21</v>
      </c>
    </row>
    <row r="992" spans="1:14" x14ac:dyDescent="0.25">
      <c r="A992" s="1" t="s">
        <v>360</v>
      </c>
      <c r="B992" s="2" t="s">
        <v>42</v>
      </c>
      <c r="C992" s="2" t="s">
        <v>429</v>
      </c>
      <c r="D992" s="2" t="s">
        <v>17861</v>
      </c>
      <c r="E992" s="2" t="s">
        <v>1018</v>
      </c>
      <c r="F992" s="2">
        <v>93131608</v>
      </c>
      <c r="G992" s="2" t="s">
        <v>490</v>
      </c>
      <c r="H992" s="2">
        <v>2</v>
      </c>
      <c r="I992" s="2">
        <v>3</v>
      </c>
      <c r="J992" s="2">
        <v>16</v>
      </c>
      <c r="K992" s="2">
        <v>1</v>
      </c>
      <c r="L992" s="3">
        <v>501600</v>
      </c>
      <c r="M992" s="2" t="s">
        <v>0</v>
      </c>
      <c r="N992" s="4" t="s">
        <v>21</v>
      </c>
    </row>
    <row r="993" spans="1:14" x14ac:dyDescent="0.25">
      <c r="A993" s="1" t="s">
        <v>360</v>
      </c>
      <c r="B993" s="2" t="s">
        <v>42</v>
      </c>
      <c r="C993" s="2" t="s">
        <v>429</v>
      </c>
      <c r="D993" s="2" t="s">
        <v>17861</v>
      </c>
      <c r="E993" s="2" t="s">
        <v>1019</v>
      </c>
      <c r="F993" s="2">
        <v>93131608</v>
      </c>
      <c r="G993" s="2" t="s">
        <v>490</v>
      </c>
      <c r="H993" s="2">
        <v>2</v>
      </c>
      <c r="I993" s="2">
        <v>3</v>
      </c>
      <c r="J993" s="2">
        <v>16</v>
      </c>
      <c r="K993" s="2">
        <v>1</v>
      </c>
      <c r="L993" s="3">
        <v>237320</v>
      </c>
      <c r="M993" s="2" t="s">
        <v>0</v>
      </c>
      <c r="N993" s="4" t="s">
        <v>21</v>
      </c>
    </row>
    <row r="994" spans="1:14" x14ac:dyDescent="0.25">
      <c r="A994" s="1" t="s">
        <v>360</v>
      </c>
      <c r="B994" s="2" t="s">
        <v>42</v>
      </c>
      <c r="C994" s="2" t="s">
        <v>429</v>
      </c>
      <c r="D994" s="2" t="s">
        <v>17861</v>
      </c>
      <c r="E994" s="2" t="s">
        <v>1020</v>
      </c>
      <c r="F994" s="2">
        <v>93131608</v>
      </c>
      <c r="G994" s="2" t="s">
        <v>490</v>
      </c>
      <c r="H994" s="2">
        <v>2</v>
      </c>
      <c r="I994" s="2">
        <v>3</v>
      </c>
      <c r="J994" s="2">
        <v>16</v>
      </c>
      <c r="K994" s="2">
        <v>1</v>
      </c>
      <c r="L994" s="3">
        <v>299700</v>
      </c>
      <c r="M994" s="2" t="s">
        <v>0</v>
      </c>
      <c r="N994" s="4" t="s">
        <v>21</v>
      </c>
    </row>
    <row r="995" spans="1:14" x14ac:dyDescent="0.25">
      <c r="A995" s="1" t="s">
        <v>360</v>
      </c>
      <c r="B995" s="2" t="s">
        <v>42</v>
      </c>
      <c r="C995" s="2" t="s">
        <v>429</v>
      </c>
      <c r="D995" s="2" t="s">
        <v>17861</v>
      </c>
      <c r="E995" s="2" t="s">
        <v>1021</v>
      </c>
      <c r="F995" s="2">
        <v>50112000</v>
      </c>
      <c r="G995" s="2" t="s">
        <v>490</v>
      </c>
      <c r="H995" s="2">
        <v>3</v>
      </c>
      <c r="I995" s="2">
        <v>6</v>
      </c>
      <c r="J995" s="2">
        <v>16</v>
      </c>
      <c r="K995" s="2">
        <v>1</v>
      </c>
      <c r="L995" s="3">
        <v>722267.53999999899</v>
      </c>
      <c r="M995" s="2" t="s">
        <v>0</v>
      </c>
      <c r="N995" s="4" t="s">
        <v>21</v>
      </c>
    </row>
    <row r="996" spans="1:14" x14ac:dyDescent="0.25">
      <c r="A996" s="1" t="s">
        <v>360</v>
      </c>
      <c r="B996" s="2" t="s">
        <v>42</v>
      </c>
      <c r="C996" s="2" t="s">
        <v>1022</v>
      </c>
      <c r="D996" s="2" t="s">
        <v>17918</v>
      </c>
      <c r="E996" s="2" t="s">
        <v>18110</v>
      </c>
      <c r="F996" s="2">
        <v>93131608</v>
      </c>
      <c r="G996" s="2" t="s">
        <v>490</v>
      </c>
      <c r="H996" s="2">
        <v>2</v>
      </c>
      <c r="I996" s="2">
        <v>3</v>
      </c>
      <c r="J996" s="2">
        <v>16</v>
      </c>
      <c r="K996" s="2">
        <v>1</v>
      </c>
      <c r="L996" s="3">
        <v>1176921.8999999999</v>
      </c>
      <c r="M996" s="2" t="s">
        <v>0</v>
      </c>
      <c r="N996" s="4" t="s">
        <v>21</v>
      </c>
    </row>
    <row r="997" spans="1:14" x14ac:dyDescent="0.25">
      <c r="A997" s="1" t="s">
        <v>360</v>
      </c>
      <c r="B997" s="2" t="s">
        <v>42</v>
      </c>
      <c r="C997" s="2" t="s">
        <v>1022</v>
      </c>
      <c r="D997" s="2" t="s">
        <v>17918</v>
      </c>
      <c r="E997" s="2" t="s">
        <v>18111</v>
      </c>
      <c r="F997" s="2">
        <v>93131608</v>
      </c>
      <c r="G997" s="2" t="s">
        <v>490</v>
      </c>
      <c r="H997" s="2">
        <v>2</v>
      </c>
      <c r="I997" s="2">
        <v>3</v>
      </c>
      <c r="J997" s="2">
        <v>16</v>
      </c>
      <c r="K997" s="2">
        <v>1</v>
      </c>
      <c r="L997" s="3">
        <v>890643.6</v>
      </c>
      <c r="M997" s="2" t="s">
        <v>0</v>
      </c>
      <c r="N997" s="4" t="s">
        <v>21</v>
      </c>
    </row>
    <row r="998" spans="1:14" x14ac:dyDescent="0.25">
      <c r="A998" s="1" t="s">
        <v>360</v>
      </c>
      <c r="B998" s="2" t="s">
        <v>42</v>
      </c>
      <c r="C998" s="2" t="s">
        <v>1022</v>
      </c>
      <c r="D998" s="2" t="s">
        <v>17918</v>
      </c>
      <c r="E998" s="2" t="s">
        <v>18112</v>
      </c>
      <c r="F998" s="2">
        <v>93131608</v>
      </c>
      <c r="G998" s="2" t="s">
        <v>490</v>
      </c>
      <c r="H998" s="2">
        <v>2</v>
      </c>
      <c r="I998" s="2">
        <v>3</v>
      </c>
      <c r="J998" s="2">
        <v>16</v>
      </c>
      <c r="K998" s="2">
        <v>1</v>
      </c>
      <c r="L998" s="3">
        <v>98317.799999999988</v>
      </c>
      <c r="M998" s="2" t="s">
        <v>0</v>
      </c>
      <c r="N998" s="4" t="s">
        <v>21</v>
      </c>
    </row>
    <row r="999" spans="1:14" x14ac:dyDescent="0.25">
      <c r="A999" s="1" t="s">
        <v>360</v>
      </c>
      <c r="B999" s="2" t="s">
        <v>42</v>
      </c>
      <c r="C999" s="2" t="s">
        <v>1022</v>
      </c>
      <c r="D999" s="2" t="s">
        <v>17918</v>
      </c>
      <c r="E999" s="2" t="s">
        <v>18113</v>
      </c>
      <c r="F999" s="2">
        <v>93131608</v>
      </c>
      <c r="G999" s="2" t="s">
        <v>490</v>
      </c>
      <c r="H999" s="2">
        <v>2</v>
      </c>
      <c r="I999" s="2">
        <v>3</v>
      </c>
      <c r="J999" s="2">
        <v>16</v>
      </c>
      <c r="K999" s="2">
        <v>1</v>
      </c>
      <c r="L999" s="3">
        <v>652367.52</v>
      </c>
      <c r="M999" s="2" t="s">
        <v>0</v>
      </c>
      <c r="N999" s="4" t="s">
        <v>21</v>
      </c>
    </row>
    <row r="1000" spans="1:14" x14ac:dyDescent="0.25">
      <c r="A1000" s="1" t="s">
        <v>360</v>
      </c>
      <c r="B1000" s="2" t="s">
        <v>42</v>
      </c>
      <c r="C1000" s="2" t="s">
        <v>1022</v>
      </c>
      <c r="D1000" s="2" t="s">
        <v>17918</v>
      </c>
      <c r="E1000" s="2" t="s">
        <v>18114</v>
      </c>
      <c r="F1000" s="2">
        <v>93131608</v>
      </c>
      <c r="G1000" s="2" t="s">
        <v>490</v>
      </c>
      <c r="H1000" s="2">
        <v>2</v>
      </c>
      <c r="I1000" s="2">
        <v>3</v>
      </c>
      <c r="J1000" s="2">
        <v>16</v>
      </c>
      <c r="K1000" s="2">
        <v>1</v>
      </c>
      <c r="L1000" s="3">
        <v>896427</v>
      </c>
      <c r="M1000" s="2" t="s">
        <v>0</v>
      </c>
      <c r="N1000" s="4" t="s">
        <v>21</v>
      </c>
    </row>
    <row r="1001" spans="1:14" x14ac:dyDescent="0.25">
      <c r="A1001" s="1" t="s">
        <v>360</v>
      </c>
      <c r="B1001" s="2" t="s">
        <v>42</v>
      </c>
      <c r="C1001" s="2" t="s">
        <v>1023</v>
      </c>
      <c r="D1001" s="2" t="s">
        <v>17919</v>
      </c>
      <c r="E1001" s="2" t="s">
        <v>18115</v>
      </c>
      <c r="F1001" s="2">
        <v>93131608</v>
      </c>
      <c r="G1001" s="2" t="s">
        <v>490</v>
      </c>
      <c r="H1001" s="2">
        <v>2</v>
      </c>
      <c r="I1001" s="2">
        <v>3</v>
      </c>
      <c r="J1001" s="2">
        <v>16</v>
      </c>
      <c r="K1001" s="2">
        <v>1</v>
      </c>
      <c r="L1001" s="3">
        <v>889679.70000000007</v>
      </c>
      <c r="M1001" s="2" t="s">
        <v>0</v>
      </c>
      <c r="N1001" s="4" t="s">
        <v>21</v>
      </c>
    </row>
    <row r="1002" spans="1:14" x14ac:dyDescent="0.25">
      <c r="A1002" s="1" t="s">
        <v>360</v>
      </c>
      <c r="B1002" s="2" t="s">
        <v>42</v>
      </c>
      <c r="C1002" s="2" t="s">
        <v>43</v>
      </c>
      <c r="D1002" s="2" t="s">
        <v>44</v>
      </c>
      <c r="E1002" s="2" t="s">
        <v>18116</v>
      </c>
      <c r="F1002" s="2">
        <v>93131608</v>
      </c>
      <c r="G1002" s="2" t="s">
        <v>490</v>
      </c>
      <c r="H1002" s="2">
        <v>2</v>
      </c>
      <c r="I1002" s="2">
        <v>3</v>
      </c>
      <c r="J1002" s="2">
        <v>16</v>
      </c>
      <c r="K1002" s="2">
        <v>1</v>
      </c>
      <c r="L1002" s="3">
        <v>593376.84000000008</v>
      </c>
      <c r="M1002" s="2" t="s">
        <v>0</v>
      </c>
      <c r="N1002" s="4" t="s">
        <v>21</v>
      </c>
    </row>
    <row r="1003" spans="1:14" x14ac:dyDescent="0.25">
      <c r="A1003" s="1" t="s">
        <v>360</v>
      </c>
      <c r="B1003" s="2" t="s">
        <v>42</v>
      </c>
      <c r="C1003" s="2" t="s">
        <v>43</v>
      </c>
      <c r="D1003" s="2" t="s">
        <v>44</v>
      </c>
      <c r="E1003" s="2" t="s">
        <v>18117</v>
      </c>
      <c r="F1003" s="2">
        <v>93131608</v>
      </c>
      <c r="G1003" s="2" t="s">
        <v>490</v>
      </c>
      <c r="H1003" s="2">
        <v>2</v>
      </c>
      <c r="I1003" s="2">
        <v>3</v>
      </c>
      <c r="J1003" s="2">
        <v>16</v>
      </c>
      <c r="K1003" s="2">
        <v>1</v>
      </c>
      <c r="L1003" s="3">
        <v>347130</v>
      </c>
      <c r="M1003" s="2" t="s">
        <v>0</v>
      </c>
      <c r="N1003" s="4" t="s">
        <v>21</v>
      </c>
    </row>
    <row r="1004" spans="1:14" x14ac:dyDescent="0.25">
      <c r="A1004" s="1" t="s">
        <v>360</v>
      </c>
      <c r="B1004" s="2" t="s">
        <v>42</v>
      </c>
      <c r="C1004" s="2" t="s">
        <v>43</v>
      </c>
      <c r="D1004" s="2" t="s">
        <v>44</v>
      </c>
      <c r="E1004" s="2" t="s">
        <v>18118</v>
      </c>
      <c r="F1004" s="2">
        <v>93131608</v>
      </c>
      <c r="G1004" s="2" t="s">
        <v>490</v>
      </c>
      <c r="H1004" s="2">
        <v>2</v>
      </c>
      <c r="I1004" s="2">
        <v>3</v>
      </c>
      <c r="J1004" s="2">
        <v>16</v>
      </c>
      <c r="K1004" s="2">
        <v>1</v>
      </c>
      <c r="L1004" s="3">
        <v>1795500</v>
      </c>
      <c r="M1004" s="2" t="s">
        <v>0</v>
      </c>
      <c r="N1004" s="4" t="s">
        <v>21</v>
      </c>
    </row>
    <row r="1005" spans="1:14" x14ac:dyDescent="0.25">
      <c r="A1005" s="1" t="s">
        <v>360</v>
      </c>
      <c r="B1005" s="2" t="s">
        <v>42</v>
      </c>
      <c r="C1005" s="2" t="s">
        <v>43</v>
      </c>
      <c r="D1005" s="2" t="s">
        <v>44</v>
      </c>
      <c r="E1005" s="2" t="s">
        <v>1024</v>
      </c>
      <c r="F1005" s="2">
        <v>93131608</v>
      </c>
      <c r="G1005" s="2" t="s">
        <v>490</v>
      </c>
      <c r="H1005" s="2">
        <v>2</v>
      </c>
      <c r="I1005" s="2">
        <v>3</v>
      </c>
      <c r="J1005" s="2">
        <v>16</v>
      </c>
      <c r="K1005" s="2">
        <v>1</v>
      </c>
      <c r="L1005" s="3">
        <v>3398598</v>
      </c>
      <c r="M1005" s="2" t="s">
        <v>0</v>
      </c>
      <c r="N1005" s="4" t="s">
        <v>21</v>
      </c>
    </row>
    <row r="1006" spans="1:14" x14ac:dyDescent="0.25">
      <c r="A1006" s="1" t="s">
        <v>360</v>
      </c>
      <c r="B1006" s="2" t="s">
        <v>42</v>
      </c>
      <c r="C1006" s="2" t="s">
        <v>46</v>
      </c>
      <c r="D1006" s="2" t="s">
        <v>47</v>
      </c>
      <c r="E1006" s="2" t="s">
        <v>1025</v>
      </c>
      <c r="F1006" s="2">
        <v>10161907</v>
      </c>
      <c r="G1006" s="2" t="s">
        <v>490</v>
      </c>
      <c r="H1006" s="2">
        <v>2</v>
      </c>
      <c r="I1006" s="2">
        <v>3</v>
      </c>
      <c r="J1006" s="2">
        <v>10</v>
      </c>
      <c r="K1006" s="2">
        <v>1</v>
      </c>
      <c r="L1006" s="3">
        <v>5000000</v>
      </c>
      <c r="M1006" s="2" t="s">
        <v>20</v>
      </c>
      <c r="N1006" s="4" t="s">
        <v>21</v>
      </c>
    </row>
    <row r="1007" spans="1:14" x14ac:dyDescent="0.25">
      <c r="A1007" s="1" t="s">
        <v>360</v>
      </c>
      <c r="B1007" s="2" t="s">
        <v>42</v>
      </c>
      <c r="C1007" s="2" t="s">
        <v>46</v>
      </c>
      <c r="D1007" s="2" t="s">
        <v>47</v>
      </c>
      <c r="E1007" s="2" t="s">
        <v>1025</v>
      </c>
      <c r="F1007" s="2">
        <v>10161907</v>
      </c>
      <c r="G1007" s="2" t="s">
        <v>490</v>
      </c>
      <c r="H1007" s="2">
        <v>1</v>
      </c>
      <c r="I1007" s="2">
        <v>6</v>
      </c>
      <c r="J1007" s="2">
        <v>10</v>
      </c>
      <c r="K1007" s="2">
        <v>1</v>
      </c>
      <c r="L1007" s="3">
        <v>2500000</v>
      </c>
      <c r="M1007" s="2" t="s">
        <v>20</v>
      </c>
      <c r="N1007" s="4" t="s">
        <v>21</v>
      </c>
    </row>
    <row r="1008" spans="1:14" x14ac:dyDescent="0.25">
      <c r="A1008" s="1" t="s">
        <v>360</v>
      </c>
      <c r="B1008" s="2" t="s">
        <v>1026</v>
      </c>
      <c r="C1008" s="2" t="s">
        <v>1027</v>
      </c>
      <c r="D1008" s="2" t="s">
        <v>17920</v>
      </c>
      <c r="E1008" s="2" t="s">
        <v>18119</v>
      </c>
      <c r="F1008" s="2">
        <v>50131700</v>
      </c>
      <c r="G1008" s="2" t="s">
        <v>490</v>
      </c>
      <c r="H1008" s="2">
        <v>3</v>
      </c>
      <c r="I1008" s="2">
        <v>6</v>
      </c>
      <c r="J1008" s="2">
        <v>10</v>
      </c>
      <c r="K1008" s="2">
        <v>1</v>
      </c>
      <c r="L1008" s="3">
        <v>147000</v>
      </c>
      <c r="M1008" s="2" t="s">
        <v>0</v>
      </c>
      <c r="N1008" s="4" t="s">
        <v>21</v>
      </c>
    </row>
    <row r="1009" spans="1:14" x14ac:dyDescent="0.25">
      <c r="A1009" s="1" t="s">
        <v>360</v>
      </c>
      <c r="B1009" s="2" t="s">
        <v>1026</v>
      </c>
      <c r="C1009" s="2" t="s">
        <v>1027</v>
      </c>
      <c r="D1009" s="2" t="s">
        <v>17920</v>
      </c>
      <c r="E1009" s="2" t="s">
        <v>1028</v>
      </c>
      <c r="F1009" s="2">
        <v>50131700</v>
      </c>
      <c r="G1009" s="2" t="s">
        <v>490</v>
      </c>
      <c r="H1009" s="2">
        <v>3</v>
      </c>
      <c r="I1009" s="2">
        <v>6</v>
      </c>
      <c r="J1009" s="2">
        <v>10</v>
      </c>
      <c r="K1009" s="2">
        <v>1</v>
      </c>
      <c r="L1009" s="3">
        <v>53000</v>
      </c>
      <c r="M1009" s="2" t="s">
        <v>0</v>
      </c>
      <c r="N1009" s="4" t="s">
        <v>21</v>
      </c>
    </row>
    <row r="1010" spans="1:14" x14ac:dyDescent="0.25">
      <c r="A1010" s="1" t="s">
        <v>360</v>
      </c>
      <c r="B1010" s="2" t="s">
        <v>1026</v>
      </c>
      <c r="C1010" s="2" t="s">
        <v>1027</v>
      </c>
      <c r="D1010" s="2" t="s">
        <v>17920</v>
      </c>
      <c r="E1010" s="2" t="s">
        <v>1021</v>
      </c>
      <c r="F1010" s="2">
        <v>50131700</v>
      </c>
      <c r="G1010" s="2" t="s">
        <v>490</v>
      </c>
      <c r="H1010" s="2">
        <v>3</v>
      </c>
      <c r="I1010" s="2">
        <v>6</v>
      </c>
      <c r="J1010" s="2">
        <v>16</v>
      </c>
      <c r="K1010" s="2">
        <v>1</v>
      </c>
      <c r="L1010" s="3">
        <v>3000.00000000002</v>
      </c>
      <c r="M1010" s="2" t="s">
        <v>0</v>
      </c>
      <c r="N1010" s="4" t="s">
        <v>21</v>
      </c>
    </row>
    <row r="1011" spans="1:14" x14ac:dyDescent="0.25">
      <c r="A1011" s="1" t="s">
        <v>360</v>
      </c>
      <c r="B1011" s="2" t="s">
        <v>1026</v>
      </c>
      <c r="C1011" s="2" t="s">
        <v>1029</v>
      </c>
      <c r="D1011" s="2" t="s">
        <v>17921</v>
      </c>
      <c r="E1011" s="2" t="s">
        <v>18120</v>
      </c>
      <c r="F1011" s="2">
        <v>50131600</v>
      </c>
      <c r="G1011" s="2" t="s">
        <v>490</v>
      </c>
      <c r="H1011" s="2">
        <v>3</v>
      </c>
      <c r="I1011" s="2">
        <v>6</v>
      </c>
      <c r="J1011" s="2">
        <v>10</v>
      </c>
      <c r="K1011" s="2">
        <v>1</v>
      </c>
      <c r="L1011" s="3">
        <v>700000</v>
      </c>
      <c r="M1011" s="2" t="s">
        <v>0</v>
      </c>
      <c r="N1011" s="4" t="s">
        <v>21</v>
      </c>
    </row>
    <row r="1012" spans="1:14" x14ac:dyDescent="0.25">
      <c r="A1012" s="1" t="s">
        <v>360</v>
      </c>
      <c r="B1012" s="2" t="s">
        <v>1026</v>
      </c>
      <c r="C1012" s="2" t="s">
        <v>1029</v>
      </c>
      <c r="D1012" s="2" t="s">
        <v>17921</v>
      </c>
      <c r="E1012" s="2" t="s">
        <v>18121</v>
      </c>
      <c r="F1012" s="2">
        <v>93131608</v>
      </c>
      <c r="G1012" s="2" t="s">
        <v>490</v>
      </c>
      <c r="H1012" s="2">
        <v>2</v>
      </c>
      <c r="I1012" s="2">
        <v>3</v>
      </c>
      <c r="J1012" s="2">
        <v>16</v>
      </c>
      <c r="K1012" s="2">
        <v>1</v>
      </c>
      <c r="L1012" s="3">
        <v>147000</v>
      </c>
      <c r="M1012" s="2" t="s">
        <v>0</v>
      </c>
      <c r="N1012" s="4" t="s">
        <v>21</v>
      </c>
    </row>
    <row r="1013" spans="1:14" x14ac:dyDescent="0.25">
      <c r="A1013" s="1" t="s">
        <v>360</v>
      </c>
      <c r="B1013" s="2" t="s">
        <v>1030</v>
      </c>
      <c r="C1013" s="2" t="s">
        <v>1030</v>
      </c>
      <c r="D1013" s="2" t="s">
        <v>17922</v>
      </c>
      <c r="E1013" s="2" t="s">
        <v>1031</v>
      </c>
      <c r="F1013" s="2">
        <v>50121500</v>
      </c>
      <c r="G1013" s="2" t="s">
        <v>490</v>
      </c>
      <c r="H1013" s="2">
        <v>3</v>
      </c>
      <c r="I1013" s="2">
        <v>6</v>
      </c>
      <c r="J1013" s="2">
        <v>10</v>
      </c>
      <c r="K1013" s="2">
        <v>1</v>
      </c>
      <c r="L1013" s="3">
        <v>200000</v>
      </c>
      <c r="M1013" s="2" t="s">
        <v>0</v>
      </c>
      <c r="N1013" s="4" t="s">
        <v>21</v>
      </c>
    </row>
    <row r="1014" spans="1:14" x14ac:dyDescent="0.25">
      <c r="A1014" s="1" t="s">
        <v>360</v>
      </c>
      <c r="B1014" s="2" t="s">
        <v>1032</v>
      </c>
      <c r="C1014" s="2" t="s">
        <v>1032</v>
      </c>
      <c r="D1014" s="2" t="s">
        <v>17923</v>
      </c>
      <c r="E1014" s="2" t="s">
        <v>1033</v>
      </c>
      <c r="F1014" s="2">
        <v>30151805</v>
      </c>
      <c r="G1014" s="2" t="s">
        <v>810</v>
      </c>
      <c r="H1014" s="2">
        <v>2</v>
      </c>
      <c r="I1014" s="2">
        <v>3</v>
      </c>
      <c r="J1014" s="2">
        <v>10</v>
      </c>
      <c r="K1014" s="2">
        <v>100</v>
      </c>
      <c r="L1014" s="3">
        <v>184448</v>
      </c>
      <c r="M1014" s="2" t="s">
        <v>0</v>
      </c>
      <c r="N1014" s="4" t="s">
        <v>21</v>
      </c>
    </row>
    <row r="1015" spans="1:14" x14ac:dyDescent="0.25">
      <c r="A1015" s="1" t="s">
        <v>360</v>
      </c>
      <c r="B1015" s="2" t="s">
        <v>1032</v>
      </c>
      <c r="C1015" s="2" t="s">
        <v>1032</v>
      </c>
      <c r="D1015" s="2" t="s">
        <v>17923</v>
      </c>
      <c r="E1015" s="2" t="s">
        <v>1034</v>
      </c>
      <c r="F1015" s="2">
        <v>30111700</v>
      </c>
      <c r="G1015" s="2" t="s">
        <v>490</v>
      </c>
      <c r="H1015" s="2">
        <v>3</v>
      </c>
      <c r="I1015" s="2">
        <v>6</v>
      </c>
      <c r="J1015" s="2">
        <v>10</v>
      </c>
      <c r="K1015" s="2">
        <v>2</v>
      </c>
      <c r="L1015" s="3">
        <v>17439.14</v>
      </c>
      <c r="M1015" s="2" t="s">
        <v>0</v>
      </c>
      <c r="N1015" s="4" t="s">
        <v>21</v>
      </c>
    </row>
    <row r="1016" spans="1:14" x14ac:dyDescent="0.25">
      <c r="A1016" s="1" t="s">
        <v>360</v>
      </c>
      <c r="B1016" s="2" t="s">
        <v>1035</v>
      </c>
      <c r="C1016" s="2" t="s">
        <v>1036</v>
      </c>
      <c r="D1016" s="2" t="s">
        <v>17924</v>
      </c>
      <c r="E1016" s="2" t="s">
        <v>1037</v>
      </c>
      <c r="F1016" s="2">
        <v>30111602</v>
      </c>
      <c r="G1016" s="2" t="s">
        <v>490</v>
      </c>
      <c r="H1016" s="2">
        <v>3</v>
      </c>
      <c r="I1016" s="2">
        <v>6</v>
      </c>
      <c r="J1016" s="2">
        <v>10</v>
      </c>
      <c r="K1016" s="2">
        <v>2</v>
      </c>
      <c r="L1016" s="3">
        <v>145180</v>
      </c>
      <c r="M1016" s="2" t="s">
        <v>0</v>
      </c>
      <c r="N1016" s="4" t="s">
        <v>21</v>
      </c>
    </row>
    <row r="1017" spans="1:14" x14ac:dyDescent="0.25">
      <c r="A1017" s="1" t="s">
        <v>360</v>
      </c>
      <c r="B1017" s="2" t="s">
        <v>431</v>
      </c>
      <c r="C1017" s="2" t="s">
        <v>432</v>
      </c>
      <c r="D1017" s="2" t="s">
        <v>17862</v>
      </c>
      <c r="E1017" s="2" t="s">
        <v>1038</v>
      </c>
      <c r="F1017" s="2">
        <v>50112000</v>
      </c>
      <c r="G1017" s="2" t="s">
        <v>490</v>
      </c>
      <c r="H1017" s="2">
        <v>3</v>
      </c>
      <c r="I1017" s="2">
        <v>6</v>
      </c>
      <c r="J1017" s="2">
        <v>10</v>
      </c>
      <c r="K1017" s="2">
        <v>1</v>
      </c>
      <c r="L1017" s="3">
        <v>555195</v>
      </c>
      <c r="M1017" s="2" t="s">
        <v>0</v>
      </c>
      <c r="N1017" s="4" t="s">
        <v>21</v>
      </c>
    </row>
    <row r="1018" spans="1:14" x14ac:dyDescent="0.25">
      <c r="A1018" s="1" t="s">
        <v>360</v>
      </c>
      <c r="B1018" s="2" t="s">
        <v>431</v>
      </c>
      <c r="C1018" s="2" t="s">
        <v>432</v>
      </c>
      <c r="D1018" s="2" t="s">
        <v>17862</v>
      </c>
      <c r="E1018" s="2" t="s">
        <v>1039</v>
      </c>
      <c r="F1018" s="2">
        <v>50112000</v>
      </c>
      <c r="G1018" s="2" t="s">
        <v>490</v>
      </c>
      <c r="H1018" s="2">
        <v>3</v>
      </c>
      <c r="I1018" s="2">
        <v>6</v>
      </c>
      <c r="J1018" s="2">
        <v>10</v>
      </c>
      <c r="K1018" s="2">
        <v>1</v>
      </c>
      <c r="L1018" s="3">
        <v>532500</v>
      </c>
      <c r="M1018" s="2" t="s">
        <v>0</v>
      </c>
      <c r="N1018" s="4" t="s">
        <v>21</v>
      </c>
    </row>
    <row r="1019" spans="1:14" x14ac:dyDescent="0.25">
      <c r="A1019" s="1" t="s">
        <v>360</v>
      </c>
      <c r="B1019" s="2" t="s">
        <v>431</v>
      </c>
      <c r="C1019" s="2" t="s">
        <v>432</v>
      </c>
      <c r="D1019" s="2" t="s">
        <v>17862</v>
      </c>
      <c r="E1019" s="2" t="s">
        <v>1040</v>
      </c>
      <c r="F1019" s="2">
        <v>50112000</v>
      </c>
      <c r="G1019" s="2" t="s">
        <v>490</v>
      </c>
      <c r="H1019" s="2">
        <v>3</v>
      </c>
      <c r="I1019" s="2">
        <v>6</v>
      </c>
      <c r="J1019" s="2">
        <v>10</v>
      </c>
      <c r="K1019" s="2">
        <v>1</v>
      </c>
      <c r="L1019" s="3">
        <v>112000</v>
      </c>
      <c r="M1019" s="2" t="s">
        <v>0</v>
      </c>
      <c r="N1019" s="4" t="s">
        <v>21</v>
      </c>
    </row>
    <row r="1020" spans="1:14" x14ac:dyDescent="0.25">
      <c r="A1020" s="1" t="s">
        <v>360</v>
      </c>
      <c r="B1020" s="2" t="s">
        <v>431</v>
      </c>
      <c r="C1020" s="2" t="s">
        <v>432</v>
      </c>
      <c r="D1020" s="2" t="s">
        <v>17862</v>
      </c>
      <c r="E1020" s="2" t="s">
        <v>18122</v>
      </c>
      <c r="F1020" s="2">
        <v>93131608</v>
      </c>
      <c r="G1020" s="2" t="s">
        <v>490</v>
      </c>
      <c r="H1020" s="2">
        <v>2</v>
      </c>
      <c r="I1020" s="2">
        <v>3</v>
      </c>
      <c r="J1020" s="2">
        <v>16</v>
      </c>
      <c r="K1020" s="2">
        <v>1</v>
      </c>
      <c r="L1020" s="3">
        <v>1495972.8</v>
      </c>
      <c r="M1020" s="2" t="s">
        <v>0</v>
      </c>
      <c r="N1020" s="4" t="s">
        <v>21</v>
      </c>
    </row>
    <row r="1021" spans="1:14" x14ac:dyDescent="0.25">
      <c r="A1021" s="1" t="s">
        <v>360</v>
      </c>
      <c r="B1021" s="2" t="s">
        <v>431</v>
      </c>
      <c r="C1021" s="2" t="s">
        <v>432</v>
      </c>
      <c r="D1021" s="2" t="s">
        <v>17862</v>
      </c>
      <c r="E1021" s="2" t="s">
        <v>1021</v>
      </c>
      <c r="F1021" s="2">
        <v>50112000</v>
      </c>
      <c r="G1021" s="2" t="s">
        <v>490</v>
      </c>
      <c r="H1021" s="2">
        <v>3</v>
      </c>
      <c r="I1021" s="2">
        <v>6</v>
      </c>
      <c r="J1021" s="2">
        <v>16</v>
      </c>
      <c r="K1021" s="2">
        <v>1</v>
      </c>
      <c r="L1021" s="3">
        <v>41105.299999999901</v>
      </c>
      <c r="M1021" s="2" t="s">
        <v>0</v>
      </c>
      <c r="N1021" s="4" t="s">
        <v>21</v>
      </c>
    </row>
    <row r="1022" spans="1:14" x14ac:dyDescent="0.25">
      <c r="A1022" s="1" t="s">
        <v>360</v>
      </c>
      <c r="B1022" s="2" t="s">
        <v>431</v>
      </c>
      <c r="C1022" s="2" t="s">
        <v>1041</v>
      </c>
      <c r="D1022" s="2" t="s">
        <v>17925</v>
      </c>
      <c r="E1022" s="2" t="s">
        <v>18123</v>
      </c>
      <c r="F1022" s="2">
        <v>93131608</v>
      </c>
      <c r="G1022" s="2" t="s">
        <v>490</v>
      </c>
      <c r="H1022" s="2">
        <v>2</v>
      </c>
      <c r="I1022" s="2">
        <v>3</v>
      </c>
      <c r="J1022" s="2">
        <v>16</v>
      </c>
      <c r="K1022" s="2">
        <v>1</v>
      </c>
      <c r="L1022" s="3">
        <v>196635.6</v>
      </c>
      <c r="M1022" s="2" t="s">
        <v>0</v>
      </c>
      <c r="N1022" s="4" t="s">
        <v>21</v>
      </c>
    </row>
    <row r="1023" spans="1:14" x14ac:dyDescent="0.25">
      <c r="A1023" s="1" t="s">
        <v>360</v>
      </c>
      <c r="B1023" s="2" t="s">
        <v>431</v>
      </c>
      <c r="C1023" s="2" t="s">
        <v>1042</v>
      </c>
      <c r="D1023" s="2" t="s">
        <v>17926</v>
      </c>
      <c r="E1023" s="2" t="s">
        <v>1043</v>
      </c>
      <c r="F1023" s="2">
        <v>50221000</v>
      </c>
      <c r="G1023" s="2" t="s">
        <v>490</v>
      </c>
      <c r="H1023" s="2">
        <v>3</v>
      </c>
      <c r="I1023" s="2">
        <v>6</v>
      </c>
      <c r="J1023" s="2">
        <v>10</v>
      </c>
      <c r="K1023" s="2">
        <v>1</v>
      </c>
      <c r="L1023" s="3">
        <v>57200</v>
      </c>
      <c r="M1023" s="2" t="s">
        <v>0</v>
      </c>
      <c r="N1023" s="4" t="s">
        <v>21</v>
      </c>
    </row>
    <row r="1024" spans="1:14" x14ac:dyDescent="0.25">
      <c r="A1024" s="1" t="s">
        <v>360</v>
      </c>
      <c r="B1024" s="2" t="s">
        <v>431</v>
      </c>
      <c r="C1024" s="2" t="s">
        <v>1042</v>
      </c>
      <c r="D1024" s="2" t="s">
        <v>17926</v>
      </c>
      <c r="E1024" s="2" t="s">
        <v>1044</v>
      </c>
      <c r="F1024" s="2">
        <v>50221000</v>
      </c>
      <c r="G1024" s="2" t="s">
        <v>490</v>
      </c>
      <c r="H1024" s="2">
        <v>3</v>
      </c>
      <c r="I1024" s="2">
        <v>6</v>
      </c>
      <c r="J1024" s="2">
        <v>10</v>
      </c>
      <c r="K1024" s="2">
        <v>1</v>
      </c>
      <c r="L1024" s="3">
        <v>48000</v>
      </c>
      <c r="M1024" s="2" t="s">
        <v>0</v>
      </c>
      <c r="N1024" s="4" t="s">
        <v>21</v>
      </c>
    </row>
    <row r="1025" spans="1:14" x14ac:dyDescent="0.25">
      <c r="A1025" s="1" t="s">
        <v>360</v>
      </c>
      <c r="B1025" s="2" t="s">
        <v>431</v>
      </c>
      <c r="C1025" s="2" t="s">
        <v>1042</v>
      </c>
      <c r="D1025" s="2" t="s">
        <v>17926</v>
      </c>
      <c r="E1025" s="2" t="s">
        <v>1045</v>
      </c>
      <c r="F1025" s="2">
        <v>50221000</v>
      </c>
      <c r="G1025" s="2" t="s">
        <v>490</v>
      </c>
      <c r="H1025" s="2">
        <v>3</v>
      </c>
      <c r="I1025" s="2">
        <v>6</v>
      </c>
      <c r="J1025" s="2">
        <v>10</v>
      </c>
      <c r="K1025" s="2">
        <v>1</v>
      </c>
      <c r="L1025" s="3">
        <v>60000</v>
      </c>
      <c r="M1025" s="2" t="s">
        <v>0</v>
      </c>
      <c r="N1025" s="4" t="s">
        <v>21</v>
      </c>
    </row>
    <row r="1026" spans="1:14" x14ac:dyDescent="0.25">
      <c r="A1026" s="1" t="s">
        <v>360</v>
      </c>
      <c r="B1026" s="2" t="s">
        <v>431</v>
      </c>
      <c r="C1026" s="2" t="s">
        <v>1042</v>
      </c>
      <c r="D1026" s="2" t="s">
        <v>17926</v>
      </c>
      <c r="E1026" s="2" t="s">
        <v>1046</v>
      </c>
      <c r="F1026" s="2">
        <v>50221000</v>
      </c>
      <c r="G1026" s="2" t="s">
        <v>490</v>
      </c>
      <c r="H1026" s="2">
        <v>3</v>
      </c>
      <c r="I1026" s="2">
        <v>6</v>
      </c>
      <c r="J1026" s="2">
        <v>10</v>
      </c>
      <c r="K1026" s="2">
        <v>1</v>
      </c>
      <c r="L1026" s="3">
        <v>52000</v>
      </c>
      <c r="M1026" s="2" t="s">
        <v>0</v>
      </c>
      <c r="N1026" s="4" t="s">
        <v>21</v>
      </c>
    </row>
    <row r="1027" spans="1:14" x14ac:dyDescent="0.25">
      <c r="A1027" s="1" t="s">
        <v>360</v>
      </c>
      <c r="B1027" s="2" t="s">
        <v>431</v>
      </c>
      <c r="C1027" s="2" t="s">
        <v>1042</v>
      </c>
      <c r="D1027" s="2" t="s">
        <v>17926</v>
      </c>
      <c r="E1027" s="2" t="s">
        <v>1047</v>
      </c>
      <c r="F1027" s="2">
        <v>50221000</v>
      </c>
      <c r="G1027" s="2" t="s">
        <v>490</v>
      </c>
      <c r="H1027" s="2">
        <v>3</v>
      </c>
      <c r="I1027" s="2">
        <v>6</v>
      </c>
      <c r="J1027" s="2">
        <v>10</v>
      </c>
      <c r="K1027" s="2">
        <v>1</v>
      </c>
      <c r="L1027" s="3">
        <v>91000</v>
      </c>
      <c r="M1027" s="2" t="s">
        <v>0</v>
      </c>
      <c r="N1027" s="4" t="s">
        <v>21</v>
      </c>
    </row>
    <row r="1028" spans="1:14" x14ac:dyDescent="0.25">
      <c r="A1028" s="1" t="s">
        <v>360</v>
      </c>
      <c r="B1028" s="2" t="s">
        <v>431</v>
      </c>
      <c r="C1028" s="2" t="s">
        <v>1042</v>
      </c>
      <c r="D1028" s="2" t="s">
        <v>17926</v>
      </c>
      <c r="E1028" s="2" t="s">
        <v>1048</v>
      </c>
      <c r="F1028" s="2">
        <v>50221000</v>
      </c>
      <c r="G1028" s="2" t="s">
        <v>490</v>
      </c>
      <c r="H1028" s="2">
        <v>3</v>
      </c>
      <c r="I1028" s="2">
        <v>6</v>
      </c>
      <c r="J1028" s="2">
        <v>10</v>
      </c>
      <c r="K1028" s="2">
        <v>1</v>
      </c>
      <c r="L1028" s="3">
        <v>40000</v>
      </c>
      <c r="M1028" s="2" t="s">
        <v>0</v>
      </c>
      <c r="N1028" s="4" t="s">
        <v>21</v>
      </c>
    </row>
    <row r="1029" spans="1:14" x14ac:dyDescent="0.25">
      <c r="A1029" s="1" t="s">
        <v>360</v>
      </c>
      <c r="B1029" s="2" t="s">
        <v>431</v>
      </c>
      <c r="C1029" s="2" t="s">
        <v>1042</v>
      </c>
      <c r="D1029" s="2" t="s">
        <v>17926</v>
      </c>
      <c r="E1029" s="2" t="s">
        <v>1049</v>
      </c>
      <c r="F1029" s="2">
        <v>50221000</v>
      </c>
      <c r="G1029" s="2" t="s">
        <v>490</v>
      </c>
      <c r="H1029" s="2">
        <v>3</v>
      </c>
      <c r="I1029" s="2">
        <v>6</v>
      </c>
      <c r="J1029" s="2">
        <v>10</v>
      </c>
      <c r="K1029" s="2">
        <v>1</v>
      </c>
      <c r="L1029" s="3">
        <v>128800</v>
      </c>
      <c r="M1029" s="2" t="s">
        <v>0</v>
      </c>
      <c r="N1029" s="4" t="s">
        <v>21</v>
      </c>
    </row>
    <row r="1030" spans="1:14" x14ac:dyDescent="0.25">
      <c r="A1030" s="1" t="s">
        <v>360</v>
      </c>
      <c r="B1030" s="2" t="s">
        <v>431</v>
      </c>
      <c r="C1030" s="2" t="s">
        <v>1042</v>
      </c>
      <c r="D1030" s="2" t="s">
        <v>17926</v>
      </c>
      <c r="E1030" s="2" t="s">
        <v>1050</v>
      </c>
      <c r="F1030" s="2">
        <v>50221000</v>
      </c>
      <c r="G1030" s="2" t="s">
        <v>490</v>
      </c>
      <c r="H1030" s="2">
        <v>3</v>
      </c>
      <c r="I1030" s="2">
        <v>6</v>
      </c>
      <c r="J1030" s="2">
        <v>10</v>
      </c>
      <c r="K1030" s="2">
        <v>1</v>
      </c>
      <c r="L1030" s="3">
        <v>72000</v>
      </c>
      <c r="M1030" s="2" t="s">
        <v>0</v>
      </c>
      <c r="N1030" s="4" t="s">
        <v>21</v>
      </c>
    </row>
    <row r="1031" spans="1:14" x14ac:dyDescent="0.25">
      <c r="A1031" s="1" t="s">
        <v>360</v>
      </c>
      <c r="B1031" s="2" t="s">
        <v>431</v>
      </c>
      <c r="C1031" s="2" t="s">
        <v>1042</v>
      </c>
      <c r="D1031" s="2" t="s">
        <v>17926</v>
      </c>
      <c r="E1031" s="2" t="s">
        <v>1051</v>
      </c>
      <c r="F1031" s="2">
        <v>50221000</v>
      </c>
      <c r="G1031" s="2" t="s">
        <v>490</v>
      </c>
      <c r="H1031" s="2">
        <v>3</v>
      </c>
      <c r="I1031" s="2">
        <v>6</v>
      </c>
      <c r="J1031" s="2">
        <v>10</v>
      </c>
      <c r="K1031" s="2">
        <v>1</v>
      </c>
      <c r="L1031" s="3">
        <v>96000</v>
      </c>
      <c r="M1031" s="2" t="s">
        <v>0</v>
      </c>
      <c r="N1031" s="4" t="s">
        <v>21</v>
      </c>
    </row>
    <row r="1032" spans="1:14" x14ac:dyDescent="0.25">
      <c r="A1032" s="1" t="s">
        <v>360</v>
      </c>
      <c r="B1032" s="2" t="s">
        <v>431</v>
      </c>
      <c r="C1032" s="2" t="s">
        <v>1042</v>
      </c>
      <c r="D1032" s="2" t="s">
        <v>17926</v>
      </c>
      <c r="E1032" s="2" t="s">
        <v>1052</v>
      </c>
      <c r="F1032" s="2">
        <v>50221000</v>
      </c>
      <c r="G1032" s="2" t="s">
        <v>490</v>
      </c>
      <c r="H1032" s="2">
        <v>3</v>
      </c>
      <c r="I1032" s="2">
        <v>6</v>
      </c>
      <c r="J1032" s="2">
        <v>10</v>
      </c>
      <c r="K1032" s="2">
        <v>1</v>
      </c>
      <c r="L1032" s="3">
        <v>18000</v>
      </c>
      <c r="M1032" s="2" t="s">
        <v>0</v>
      </c>
      <c r="N1032" s="4" t="s">
        <v>21</v>
      </c>
    </row>
    <row r="1033" spans="1:14" x14ac:dyDescent="0.25">
      <c r="A1033" s="1" t="s">
        <v>360</v>
      </c>
      <c r="B1033" s="2" t="s">
        <v>431</v>
      </c>
      <c r="C1033" s="2" t="s">
        <v>1042</v>
      </c>
      <c r="D1033" s="2" t="s">
        <v>17926</v>
      </c>
      <c r="E1033" s="2" t="s">
        <v>1053</v>
      </c>
      <c r="F1033" s="2">
        <v>50221000</v>
      </c>
      <c r="G1033" s="2" t="s">
        <v>490</v>
      </c>
      <c r="H1033" s="2">
        <v>3</v>
      </c>
      <c r="I1033" s="2">
        <v>6</v>
      </c>
      <c r="J1033" s="2">
        <v>10</v>
      </c>
      <c r="K1033" s="2">
        <v>1</v>
      </c>
      <c r="L1033" s="3">
        <v>56000</v>
      </c>
      <c r="M1033" s="2" t="s">
        <v>0</v>
      </c>
      <c r="N1033" s="4" t="s">
        <v>21</v>
      </c>
    </row>
    <row r="1034" spans="1:14" x14ac:dyDescent="0.25">
      <c r="A1034" s="1" t="s">
        <v>360</v>
      </c>
      <c r="B1034" s="2" t="s">
        <v>431</v>
      </c>
      <c r="C1034" s="2" t="s">
        <v>1042</v>
      </c>
      <c r="D1034" s="2" t="s">
        <v>17926</v>
      </c>
      <c r="E1034" s="2" t="s">
        <v>1054</v>
      </c>
      <c r="F1034" s="2">
        <v>50221000</v>
      </c>
      <c r="G1034" s="2" t="s">
        <v>490</v>
      </c>
      <c r="H1034" s="2">
        <v>3</v>
      </c>
      <c r="I1034" s="2">
        <v>6</v>
      </c>
      <c r="J1034" s="2">
        <v>10</v>
      </c>
      <c r="K1034" s="2">
        <v>1</v>
      </c>
      <c r="L1034" s="3">
        <v>43200</v>
      </c>
      <c r="M1034" s="2" t="s">
        <v>0</v>
      </c>
      <c r="N1034" s="4" t="s">
        <v>21</v>
      </c>
    </row>
    <row r="1035" spans="1:14" x14ac:dyDescent="0.25">
      <c r="A1035" s="1" t="s">
        <v>360</v>
      </c>
      <c r="B1035" s="2" t="s">
        <v>431</v>
      </c>
      <c r="C1035" s="2" t="s">
        <v>1042</v>
      </c>
      <c r="D1035" s="2" t="s">
        <v>17926</v>
      </c>
      <c r="E1035" s="2" t="s">
        <v>1055</v>
      </c>
      <c r="F1035" s="2">
        <v>50221000</v>
      </c>
      <c r="G1035" s="2" t="s">
        <v>490</v>
      </c>
      <c r="H1035" s="2">
        <v>3</v>
      </c>
      <c r="I1035" s="2">
        <v>6</v>
      </c>
      <c r="J1035" s="2">
        <v>10</v>
      </c>
      <c r="K1035" s="2">
        <v>1</v>
      </c>
      <c r="L1035" s="3">
        <v>32000</v>
      </c>
      <c r="M1035" s="2" t="s">
        <v>0</v>
      </c>
      <c r="N1035" s="4" t="s">
        <v>21</v>
      </c>
    </row>
    <row r="1036" spans="1:14" x14ac:dyDescent="0.25">
      <c r="A1036" s="1" t="s">
        <v>360</v>
      </c>
      <c r="B1036" s="2" t="s">
        <v>431</v>
      </c>
      <c r="C1036" s="2" t="s">
        <v>1042</v>
      </c>
      <c r="D1036" s="2" t="s">
        <v>17926</v>
      </c>
      <c r="E1036" s="2" t="s">
        <v>1056</v>
      </c>
      <c r="F1036" s="2">
        <v>50221000</v>
      </c>
      <c r="G1036" s="2" t="s">
        <v>490</v>
      </c>
      <c r="H1036" s="2">
        <v>3</v>
      </c>
      <c r="I1036" s="2">
        <v>6</v>
      </c>
      <c r="J1036" s="2">
        <v>10</v>
      </c>
      <c r="K1036" s="2">
        <v>1</v>
      </c>
      <c r="L1036" s="3">
        <v>40000</v>
      </c>
      <c r="M1036" s="2" t="s">
        <v>0</v>
      </c>
      <c r="N1036" s="4" t="s">
        <v>21</v>
      </c>
    </row>
    <row r="1037" spans="1:14" x14ac:dyDescent="0.25">
      <c r="A1037" s="1" t="s">
        <v>360</v>
      </c>
      <c r="B1037" s="2" t="s">
        <v>431</v>
      </c>
      <c r="C1037" s="2" t="s">
        <v>1042</v>
      </c>
      <c r="D1037" s="2" t="s">
        <v>17926</v>
      </c>
      <c r="E1037" s="2" t="s">
        <v>1057</v>
      </c>
      <c r="F1037" s="2">
        <v>50221000</v>
      </c>
      <c r="G1037" s="2" t="s">
        <v>490</v>
      </c>
      <c r="H1037" s="2">
        <v>3</v>
      </c>
      <c r="I1037" s="2">
        <v>6</v>
      </c>
      <c r="J1037" s="2">
        <v>10</v>
      </c>
      <c r="K1037" s="2">
        <v>1</v>
      </c>
      <c r="L1037" s="3">
        <v>62000</v>
      </c>
      <c r="M1037" s="2" t="s">
        <v>0</v>
      </c>
      <c r="N1037" s="4" t="s">
        <v>21</v>
      </c>
    </row>
    <row r="1038" spans="1:14" x14ac:dyDescent="0.25">
      <c r="A1038" s="1" t="s">
        <v>360</v>
      </c>
      <c r="B1038" s="2" t="s">
        <v>431</v>
      </c>
      <c r="C1038" s="2" t="s">
        <v>1042</v>
      </c>
      <c r="D1038" s="2" t="s">
        <v>17926</v>
      </c>
      <c r="E1038" s="2" t="s">
        <v>1058</v>
      </c>
      <c r="F1038" s="2">
        <v>50221000</v>
      </c>
      <c r="G1038" s="2" t="s">
        <v>490</v>
      </c>
      <c r="H1038" s="2">
        <v>3</v>
      </c>
      <c r="I1038" s="2">
        <v>6</v>
      </c>
      <c r="J1038" s="2">
        <v>10</v>
      </c>
      <c r="K1038" s="2">
        <v>1</v>
      </c>
      <c r="L1038" s="3">
        <v>32000</v>
      </c>
      <c r="M1038" s="2" t="s">
        <v>0</v>
      </c>
      <c r="N1038" s="4" t="s">
        <v>21</v>
      </c>
    </row>
    <row r="1039" spans="1:14" x14ac:dyDescent="0.25">
      <c r="A1039" s="1" t="s">
        <v>360</v>
      </c>
      <c r="B1039" s="2" t="s">
        <v>431</v>
      </c>
      <c r="C1039" s="2" t="s">
        <v>1042</v>
      </c>
      <c r="D1039" s="2" t="s">
        <v>17926</v>
      </c>
      <c r="E1039" s="2" t="s">
        <v>1059</v>
      </c>
      <c r="F1039" s="2">
        <v>50221000</v>
      </c>
      <c r="G1039" s="2" t="s">
        <v>490</v>
      </c>
      <c r="H1039" s="2">
        <v>3</v>
      </c>
      <c r="I1039" s="2">
        <v>6</v>
      </c>
      <c r="J1039" s="2">
        <v>10</v>
      </c>
      <c r="K1039" s="2">
        <v>1</v>
      </c>
      <c r="L1039" s="3">
        <v>57800</v>
      </c>
      <c r="M1039" s="2" t="s">
        <v>0</v>
      </c>
      <c r="N1039" s="4" t="s">
        <v>21</v>
      </c>
    </row>
    <row r="1040" spans="1:14" x14ac:dyDescent="0.25">
      <c r="A1040" s="1" t="s">
        <v>360</v>
      </c>
      <c r="B1040" s="2" t="s">
        <v>431</v>
      </c>
      <c r="C1040" s="2" t="s">
        <v>1042</v>
      </c>
      <c r="D1040" s="2" t="s">
        <v>17926</v>
      </c>
      <c r="E1040" s="2" t="s">
        <v>1060</v>
      </c>
      <c r="F1040" s="2">
        <v>50221000</v>
      </c>
      <c r="G1040" s="2" t="s">
        <v>490</v>
      </c>
      <c r="H1040" s="2">
        <v>3</v>
      </c>
      <c r="I1040" s="2">
        <v>6</v>
      </c>
      <c r="J1040" s="2">
        <v>10</v>
      </c>
      <c r="K1040" s="2">
        <v>1</v>
      </c>
      <c r="L1040" s="3">
        <v>64000</v>
      </c>
      <c r="M1040" s="2" t="s">
        <v>0</v>
      </c>
      <c r="N1040" s="4" t="s">
        <v>21</v>
      </c>
    </row>
    <row r="1041" spans="1:14" x14ac:dyDescent="0.25">
      <c r="A1041" s="1" t="s">
        <v>360</v>
      </c>
      <c r="B1041" s="2" t="s">
        <v>431</v>
      </c>
      <c r="C1041" s="2" t="s">
        <v>435</v>
      </c>
      <c r="D1041" s="2" t="s">
        <v>17863</v>
      </c>
      <c r="E1041" s="2" t="s">
        <v>18124</v>
      </c>
      <c r="F1041" s="2">
        <v>93131608</v>
      </c>
      <c r="G1041" s="2" t="s">
        <v>490</v>
      </c>
      <c r="H1041" s="2">
        <v>2</v>
      </c>
      <c r="I1041" s="2">
        <v>3</v>
      </c>
      <c r="J1041" s="2">
        <v>16</v>
      </c>
      <c r="K1041" s="2">
        <v>1</v>
      </c>
      <c r="L1041" s="3">
        <v>188924.40000000002</v>
      </c>
      <c r="M1041" s="2" t="s">
        <v>0</v>
      </c>
      <c r="N1041" s="4" t="s">
        <v>21</v>
      </c>
    </row>
    <row r="1042" spans="1:14" x14ac:dyDescent="0.25">
      <c r="A1042" s="1" t="s">
        <v>360</v>
      </c>
      <c r="B1042" s="2" t="s">
        <v>431</v>
      </c>
      <c r="C1042" s="2" t="s">
        <v>435</v>
      </c>
      <c r="D1042" s="2" t="s">
        <v>17863</v>
      </c>
      <c r="E1042" s="2" t="s">
        <v>18125</v>
      </c>
      <c r="F1042" s="2">
        <v>93131608</v>
      </c>
      <c r="G1042" s="2" t="s">
        <v>490</v>
      </c>
      <c r="H1042" s="2">
        <v>2</v>
      </c>
      <c r="I1042" s="2">
        <v>3</v>
      </c>
      <c r="J1042" s="2">
        <v>16</v>
      </c>
      <c r="K1042" s="2">
        <v>1</v>
      </c>
      <c r="L1042" s="3">
        <v>286000</v>
      </c>
      <c r="M1042" s="2" t="s">
        <v>0</v>
      </c>
      <c r="N1042" s="4" t="s">
        <v>21</v>
      </c>
    </row>
    <row r="1043" spans="1:14" x14ac:dyDescent="0.25">
      <c r="A1043" s="1" t="s">
        <v>360</v>
      </c>
      <c r="B1043" s="2" t="s">
        <v>431</v>
      </c>
      <c r="C1043" s="2" t="s">
        <v>435</v>
      </c>
      <c r="D1043" s="2" t="s">
        <v>17863</v>
      </c>
      <c r="E1043" s="2" t="s">
        <v>18126</v>
      </c>
      <c r="F1043" s="2">
        <v>93131608</v>
      </c>
      <c r="G1043" s="2" t="s">
        <v>490</v>
      </c>
      <c r="H1043" s="2">
        <v>2</v>
      </c>
      <c r="I1043" s="2">
        <v>3</v>
      </c>
      <c r="J1043" s="2">
        <v>16</v>
      </c>
      <c r="K1043" s="2">
        <v>1</v>
      </c>
      <c r="L1043" s="3">
        <v>698827.5</v>
      </c>
      <c r="M1043" s="2" t="s">
        <v>0</v>
      </c>
      <c r="N1043" s="4" t="s">
        <v>21</v>
      </c>
    </row>
    <row r="1044" spans="1:14" x14ac:dyDescent="0.25">
      <c r="A1044" s="1" t="s">
        <v>360</v>
      </c>
      <c r="B1044" s="2" t="s">
        <v>431</v>
      </c>
      <c r="C1044" s="2" t="s">
        <v>1061</v>
      </c>
      <c r="D1044" s="2" t="s">
        <v>17927</v>
      </c>
      <c r="E1044" s="2" t="s">
        <v>18127</v>
      </c>
      <c r="F1044" s="2">
        <v>50151600</v>
      </c>
      <c r="G1044" s="2" t="s">
        <v>490</v>
      </c>
      <c r="H1044" s="2">
        <v>3</v>
      </c>
      <c r="I1044" s="2">
        <v>6</v>
      </c>
      <c r="J1044" s="2">
        <v>10</v>
      </c>
      <c r="K1044" s="2">
        <v>1</v>
      </c>
      <c r="L1044" s="3">
        <v>150000</v>
      </c>
      <c r="M1044" s="2" t="s">
        <v>0</v>
      </c>
      <c r="N1044" s="4" t="s">
        <v>21</v>
      </c>
    </row>
    <row r="1045" spans="1:14" x14ac:dyDescent="0.25">
      <c r="A1045" s="1" t="s">
        <v>360</v>
      </c>
      <c r="B1045" s="2" t="s">
        <v>431</v>
      </c>
      <c r="C1045" s="2" t="s">
        <v>1061</v>
      </c>
      <c r="D1045" s="2" t="s">
        <v>17927</v>
      </c>
      <c r="E1045" s="2" t="s">
        <v>18128</v>
      </c>
      <c r="F1045" s="2">
        <v>93131608</v>
      </c>
      <c r="G1045" s="2" t="s">
        <v>490</v>
      </c>
      <c r="H1045" s="2">
        <v>2</v>
      </c>
      <c r="I1045" s="2">
        <v>3</v>
      </c>
      <c r="J1045" s="2">
        <v>16</v>
      </c>
      <c r="K1045" s="2">
        <v>1</v>
      </c>
      <c r="L1045" s="3">
        <v>92534.399999999994</v>
      </c>
      <c r="M1045" s="2" t="s">
        <v>0</v>
      </c>
      <c r="N1045" s="4" t="s">
        <v>21</v>
      </c>
    </row>
    <row r="1046" spans="1:14" x14ac:dyDescent="0.25">
      <c r="A1046" s="1" t="s">
        <v>360</v>
      </c>
      <c r="B1046" s="2" t="s">
        <v>49</v>
      </c>
      <c r="C1046" s="2" t="s">
        <v>49</v>
      </c>
      <c r="D1046" s="2" t="s">
        <v>50</v>
      </c>
      <c r="E1046" s="2" t="s">
        <v>18129</v>
      </c>
      <c r="F1046" s="2">
        <v>93131608</v>
      </c>
      <c r="G1046" s="2" t="s">
        <v>490</v>
      </c>
      <c r="H1046" s="2">
        <v>2</v>
      </c>
      <c r="I1046" s="2">
        <v>3</v>
      </c>
      <c r="J1046" s="2">
        <v>16</v>
      </c>
      <c r="K1046" s="2">
        <v>1</v>
      </c>
      <c r="L1046" s="3">
        <v>999178.74</v>
      </c>
      <c r="M1046" s="2" t="s">
        <v>0</v>
      </c>
      <c r="N1046" s="4" t="s">
        <v>21</v>
      </c>
    </row>
    <row r="1047" spans="1:14" x14ac:dyDescent="0.25">
      <c r="A1047" s="1" t="s">
        <v>360</v>
      </c>
      <c r="B1047" s="2" t="s">
        <v>49</v>
      </c>
      <c r="C1047" s="2" t="s">
        <v>49</v>
      </c>
      <c r="D1047" s="2" t="s">
        <v>50</v>
      </c>
      <c r="E1047" s="2" t="s">
        <v>1062</v>
      </c>
      <c r="F1047" s="2">
        <v>93131608</v>
      </c>
      <c r="G1047" s="2" t="s">
        <v>490</v>
      </c>
      <c r="H1047" s="2">
        <v>2</v>
      </c>
      <c r="I1047" s="2">
        <v>3</v>
      </c>
      <c r="J1047" s="2">
        <v>16</v>
      </c>
      <c r="K1047" s="2">
        <v>1</v>
      </c>
      <c r="L1047" s="3">
        <v>94462.200000000012</v>
      </c>
      <c r="M1047" s="2" t="s">
        <v>0</v>
      </c>
      <c r="N1047" s="4" t="s">
        <v>21</v>
      </c>
    </row>
    <row r="1048" spans="1:14" x14ac:dyDescent="0.25">
      <c r="A1048" s="1" t="s">
        <v>360</v>
      </c>
      <c r="B1048" s="2" t="s">
        <v>49</v>
      </c>
      <c r="C1048" s="2" t="s">
        <v>49</v>
      </c>
      <c r="D1048" s="2" t="s">
        <v>50</v>
      </c>
      <c r="E1048" s="2" t="s">
        <v>18130</v>
      </c>
      <c r="F1048" s="2">
        <v>93131608</v>
      </c>
      <c r="G1048" s="2" t="s">
        <v>490</v>
      </c>
      <c r="H1048" s="2">
        <v>2</v>
      </c>
      <c r="I1048" s="2">
        <v>3</v>
      </c>
      <c r="J1048" s="2">
        <v>16</v>
      </c>
      <c r="K1048" s="2">
        <v>1</v>
      </c>
      <c r="L1048" s="3">
        <v>399000</v>
      </c>
      <c r="M1048" s="2" t="s">
        <v>0</v>
      </c>
      <c r="N1048" s="4" t="s">
        <v>21</v>
      </c>
    </row>
    <row r="1049" spans="1:14" x14ac:dyDescent="0.25">
      <c r="A1049" s="1" t="s">
        <v>360</v>
      </c>
      <c r="B1049" s="2" t="s">
        <v>49</v>
      </c>
      <c r="C1049" s="2" t="s">
        <v>49</v>
      </c>
      <c r="D1049" s="2" t="s">
        <v>50</v>
      </c>
      <c r="E1049" s="2" t="s">
        <v>18131</v>
      </c>
      <c r="F1049" s="2">
        <v>93131608</v>
      </c>
      <c r="G1049" s="2" t="s">
        <v>490</v>
      </c>
      <c r="H1049" s="2">
        <v>2</v>
      </c>
      <c r="I1049" s="2">
        <v>3</v>
      </c>
      <c r="J1049" s="2">
        <v>16</v>
      </c>
      <c r="K1049" s="2">
        <v>1</v>
      </c>
      <c r="L1049" s="3">
        <v>793000</v>
      </c>
      <c r="M1049" s="2" t="s">
        <v>0</v>
      </c>
      <c r="N1049" s="4" t="s">
        <v>21</v>
      </c>
    </row>
    <row r="1050" spans="1:14" x14ac:dyDescent="0.25">
      <c r="A1050" s="1" t="s">
        <v>360</v>
      </c>
      <c r="B1050" s="2" t="s">
        <v>49</v>
      </c>
      <c r="C1050" s="2" t="s">
        <v>49</v>
      </c>
      <c r="D1050" s="2" t="s">
        <v>50</v>
      </c>
      <c r="E1050" s="2" t="s">
        <v>1021</v>
      </c>
      <c r="F1050" s="2">
        <v>50131700</v>
      </c>
      <c r="G1050" s="2" t="s">
        <v>490</v>
      </c>
      <c r="H1050" s="2">
        <v>3</v>
      </c>
      <c r="I1050" s="2">
        <v>6</v>
      </c>
      <c r="J1050" s="2">
        <v>16</v>
      </c>
      <c r="K1050" s="2">
        <v>1</v>
      </c>
      <c r="L1050" s="3">
        <v>14359.06</v>
      </c>
      <c r="M1050" s="2" t="s">
        <v>0</v>
      </c>
      <c r="N1050" s="4" t="s">
        <v>21</v>
      </c>
    </row>
    <row r="1051" spans="1:14" x14ac:dyDescent="0.25">
      <c r="A1051" s="1" t="s">
        <v>360</v>
      </c>
      <c r="B1051" s="2" t="s">
        <v>52</v>
      </c>
      <c r="C1051" s="2" t="s">
        <v>1063</v>
      </c>
      <c r="D1051" s="2" t="s">
        <v>17928</v>
      </c>
      <c r="E1051" s="2" t="s">
        <v>1064</v>
      </c>
      <c r="F1051" s="2">
        <v>10121802</v>
      </c>
      <c r="G1051" s="2" t="s">
        <v>490</v>
      </c>
      <c r="H1051" s="2">
        <v>3</v>
      </c>
      <c r="I1051" s="2">
        <v>6</v>
      </c>
      <c r="J1051" s="2">
        <v>10</v>
      </c>
      <c r="K1051" s="2">
        <v>100</v>
      </c>
      <c r="L1051" s="3">
        <v>800000</v>
      </c>
      <c r="M1051" s="2" t="s">
        <v>0</v>
      </c>
      <c r="N1051" s="4" t="s">
        <v>21</v>
      </c>
    </row>
    <row r="1052" spans="1:14" x14ac:dyDescent="0.25">
      <c r="A1052" s="1" t="s">
        <v>360</v>
      </c>
      <c r="B1052" s="2" t="s">
        <v>52</v>
      </c>
      <c r="C1052" s="2" t="s">
        <v>1063</v>
      </c>
      <c r="D1052" s="2" t="s">
        <v>17928</v>
      </c>
      <c r="E1052" s="2" t="s">
        <v>1065</v>
      </c>
      <c r="F1052" s="2">
        <v>10121802</v>
      </c>
      <c r="G1052" s="2" t="s">
        <v>490</v>
      </c>
      <c r="H1052" s="2">
        <v>4</v>
      </c>
      <c r="I1052" s="2">
        <v>6</v>
      </c>
      <c r="J1052" s="2">
        <v>10</v>
      </c>
      <c r="K1052" s="2">
        <v>20</v>
      </c>
      <c r="L1052" s="3">
        <v>160000</v>
      </c>
      <c r="M1052" s="2" t="s">
        <v>0</v>
      </c>
      <c r="N1052" s="4" t="s">
        <v>21</v>
      </c>
    </row>
    <row r="1053" spans="1:14" x14ac:dyDescent="0.25">
      <c r="A1053" s="1" t="s">
        <v>360</v>
      </c>
      <c r="B1053" s="2" t="s">
        <v>52</v>
      </c>
      <c r="C1053" s="2" t="s">
        <v>1063</v>
      </c>
      <c r="D1053" s="2" t="s">
        <v>17928</v>
      </c>
      <c r="E1053" s="2" t="s">
        <v>1066</v>
      </c>
      <c r="F1053" s="2">
        <v>10121802</v>
      </c>
      <c r="G1053" s="2" t="s">
        <v>490</v>
      </c>
      <c r="H1053" s="2">
        <v>5</v>
      </c>
      <c r="I1053" s="2">
        <v>6</v>
      </c>
      <c r="J1053" s="2">
        <v>10</v>
      </c>
      <c r="K1053" s="2">
        <v>6</v>
      </c>
      <c r="L1053" s="3">
        <v>576000</v>
      </c>
      <c r="M1053" s="2" t="s">
        <v>0</v>
      </c>
      <c r="N1053" s="4" t="s">
        <v>21</v>
      </c>
    </row>
    <row r="1054" spans="1:14" x14ac:dyDescent="0.25">
      <c r="A1054" s="1" t="s">
        <v>360</v>
      </c>
      <c r="B1054" s="2" t="s">
        <v>52</v>
      </c>
      <c r="C1054" s="2" t="s">
        <v>1063</v>
      </c>
      <c r="D1054" s="2" t="s">
        <v>17928</v>
      </c>
      <c r="E1054" s="2" t="s">
        <v>1067</v>
      </c>
      <c r="F1054" s="2">
        <v>10121802</v>
      </c>
      <c r="G1054" s="2" t="s">
        <v>490</v>
      </c>
      <c r="H1054" s="2">
        <v>4</v>
      </c>
      <c r="I1054" s="2">
        <v>6</v>
      </c>
      <c r="J1054" s="2">
        <v>10</v>
      </c>
      <c r="K1054" s="2">
        <v>15</v>
      </c>
      <c r="L1054" s="3">
        <v>120000</v>
      </c>
      <c r="M1054" s="2" t="s">
        <v>0</v>
      </c>
      <c r="N1054" s="4" t="s">
        <v>21</v>
      </c>
    </row>
    <row r="1055" spans="1:14" x14ac:dyDescent="0.25">
      <c r="A1055" s="1" t="s">
        <v>360</v>
      </c>
      <c r="B1055" s="2" t="s">
        <v>52</v>
      </c>
      <c r="C1055" s="2" t="s">
        <v>1063</v>
      </c>
      <c r="D1055" s="2" t="s">
        <v>17928</v>
      </c>
      <c r="E1055" s="2" t="s">
        <v>1068</v>
      </c>
      <c r="F1055" s="2">
        <v>10122101</v>
      </c>
      <c r="G1055" s="2" t="s">
        <v>490</v>
      </c>
      <c r="H1055" s="2">
        <v>4</v>
      </c>
      <c r="I1055" s="2">
        <v>6</v>
      </c>
      <c r="J1055" s="2">
        <v>10</v>
      </c>
      <c r="K1055" s="2">
        <v>47</v>
      </c>
      <c r="L1055" s="3">
        <v>7049992.9500000002</v>
      </c>
      <c r="M1055" s="2" t="s">
        <v>20</v>
      </c>
      <c r="N1055" s="4" t="s">
        <v>21</v>
      </c>
    </row>
    <row r="1056" spans="1:14" x14ac:dyDescent="0.25">
      <c r="A1056" s="1" t="s">
        <v>360</v>
      </c>
      <c r="B1056" s="2" t="s">
        <v>52</v>
      </c>
      <c r="C1056" s="2" t="s">
        <v>1063</v>
      </c>
      <c r="D1056" s="2" t="s">
        <v>17928</v>
      </c>
      <c r="E1056" s="2" t="s">
        <v>1069</v>
      </c>
      <c r="F1056" s="2">
        <v>10122101</v>
      </c>
      <c r="G1056" s="2" t="s">
        <v>490</v>
      </c>
      <c r="H1056" s="2">
        <v>4</v>
      </c>
      <c r="I1056" s="2">
        <v>6</v>
      </c>
      <c r="J1056" s="2">
        <v>10</v>
      </c>
      <c r="K1056" s="2">
        <v>10</v>
      </c>
      <c r="L1056" s="3">
        <v>700003.5</v>
      </c>
      <c r="M1056" s="2" t="s">
        <v>20</v>
      </c>
      <c r="N1056" s="4" t="s">
        <v>21</v>
      </c>
    </row>
    <row r="1057" spans="1:14" x14ac:dyDescent="0.25">
      <c r="A1057" s="1" t="s">
        <v>360</v>
      </c>
      <c r="B1057" s="2" t="s">
        <v>52</v>
      </c>
      <c r="C1057" s="2" t="s">
        <v>1063</v>
      </c>
      <c r="D1057" s="2" t="s">
        <v>17928</v>
      </c>
      <c r="E1057" s="2" t="s">
        <v>1070</v>
      </c>
      <c r="F1057" s="2">
        <v>10122101</v>
      </c>
      <c r="G1057" s="2" t="s">
        <v>490</v>
      </c>
      <c r="H1057" s="2">
        <v>4</v>
      </c>
      <c r="I1057" s="2">
        <v>6</v>
      </c>
      <c r="J1057" s="2">
        <v>10</v>
      </c>
      <c r="K1057" s="2">
        <v>10</v>
      </c>
      <c r="L1057" s="3">
        <v>600001.5</v>
      </c>
      <c r="M1057" s="2" t="s">
        <v>20</v>
      </c>
      <c r="N1057" s="4" t="s">
        <v>21</v>
      </c>
    </row>
    <row r="1058" spans="1:14" x14ac:dyDescent="0.25">
      <c r="A1058" s="1" t="s">
        <v>360</v>
      </c>
      <c r="B1058" s="2" t="s">
        <v>52</v>
      </c>
      <c r="C1058" s="2" t="s">
        <v>440</v>
      </c>
      <c r="D1058" s="2" t="s">
        <v>17865</v>
      </c>
      <c r="E1058" s="2" t="s">
        <v>18132</v>
      </c>
      <c r="F1058" s="2">
        <v>50181900</v>
      </c>
      <c r="G1058" s="2" t="s">
        <v>490</v>
      </c>
      <c r="H1058" s="2">
        <v>3</v>
      </c>
      <c r="I1058" s="2">
        <v>6</v>
      </c>
      <c r="J1058" s="2">
        <v>10</v>
      </c>
      <c r="K1058" s="2">
        <v>1</v>
      </c>
      <c r="L1058" s="3">
        <v>75810</v>
      </c>
      <c r="M1058" s="2" t="s">
        <v>0</v>
      </c>
      <c r="N1058" s="4" t="s">
        <v>21</v>
      </c>
    </row>
    <row r="1059" spans="1:14" x14ac:dyDescent="0.25">
      <c r="A1059" s="1" t="s">
        <v>360</v>
      </c>
      <c r="B1059" s="2" t="s">
        <v>52</v>
      </c>
      <c r="C1059" s="2" t="s">
        <v>440</v>
      </c>
      <c r="D1059" s="2" t="s">
        <v>17865</v>
      </c>
      <c r="E1059" s="2" t="s">
        <v>18133</v>
      </c>
      <c r="F1059" s="2">
        <v>50181900</v>
      </c>
      <c r="G1059" s="2" t="s">
        <v>490</v>
      </c>
      <c r="H1059" s="2">
        <v>3</v>
      </c>
      <c r="I1059" s="2">
        <v>6</v>
      </c>
      <c r="J1059" s="2">
        <v>10</v>
      </c>
      <c r="K1059" s="2">
        <v>1</v>
      </c>
      <c r="L1059" s="3">
        <v>124000</v>
      </c>
      <c r="M1059" s="2" t="s">
        <v>0</v>
      </c>
      <c r="N1059" s="4" t="s">
        <v>21</v>
      </c>
    </row>
    <row r="1060" spans="1:14" x14ac:dyDescent="0.25">
      <c r="A1060" s="1" t="s">
        <v>360</v>
      </c>
      <c r="B1060" s="2" t="s">
        <v>52</v>
      </c>
      <c r="C1060" s="2" t="s">
        <v>440</v>
      </c>
      <c r="D1060" s="2" t="s">
        <v>17865</v>
      </c>
      <c r="E1060" s="2" t="s">
        <v>18134</v>
      </c>
      <c r="F1060" s="2">
        <v>93131608</v>
      </c>
      <c r="G1060" s="2" t="s">
        <v>490</v>
      </c>
      <c r="H1060" s="2">
        <v>2</v>
      </c>
      <c r="I1060" s="2">
        <v>3</v>
      </c>
      <c r="J1060" s="2">
        <v>16</v>
      </c>
      <c r="K1060" s="2">
        <v>1</v>
      </c>
      <c r="L1060" s="3">
        <v>129600</v>
      </c>
      <c r="M1060" s="2" t="s">
        <v>0</v>
      </c>
      <c r="N1060" s="4" t="s">
        <v>21</v>
      </c>
    </row>
    <row r="1061" spans="1:14" x14ac:dyDescent="0.25">
      <c r="A1061" s="1" t="s">
        <v>360</v>
      </c>
      <c r="B1061" s="2" t="s">
        <v>52</v>
      </c>
      <c r="C1061" s="2" t="s">
        <v>440</v>
      </c>
      <c r="D1061" s="2" t="s">
        <v>17865</v>
      </c>
      <c r="E1061" s="2" t="s">
        <v>18135</v>
      </c>
      <c r="F1061" s="2">
        <v>93131608</v>
      </c>
      <c r="G1061" s="2" t="s">
        <v>490</v>
      </c>
      <c r="H1061" s="2">
        <v>2</v>
      </c>
      <c r="I1061" s="2">
        <v>3</v>
      </c>
      <c r="J1061" s="2">
        <v>16</v>
      </c>
      <c r="K1061" s="2">
        <v>1</v>
      </c>
      <c r="L1061" s="3">
        <v>347003.99999999994</v>
      </c>
      <c r="M1061" s="2" t="s">
        <v>0</v>
      </c>
      <c r="N1061" s="4" t="s">
        <v>21</v>
      </c>
    </row>
    <row r="1062" spans="1:14" x14ac:dyDescent="0.25">
      <c r="A1062" s="1" t="s">
        <v>360</v>
      </c>
      <c r="B1062" s="2" t="s">
        <v>52</v>
      </c>
      <c r="C1062" s="2" t="s">
        <v>440</v>
      </c>
      <c r="D1062" s="2" t="s">
        <v>17865</v>
      </c>
      <c r="E1062" s="2" t="s">
        <v>18136</v>
      </c>
      <c r="F1062" s="2">
        <v>93131608</v>
      </c>
      <c r="G1062" s="2" t="s">
        <v>490</v>
      </c>
      <c r="H1062" s="2">
        <v>2</v>
      </c>
      <c r="I1062" s="2">
        <v>3</v>
      </c>
      <c r="J1062" s="2">
        <v>16</v>
      </c>
      <c r="K1062" s="2">
        <v>1</v>
      </c>
      <c r="L1062" s="3">
        <v>299700</v>
      </c>
      <c r="M1062" s="2" t="s">
        <v>0</v>
      </c>
      <c r="N1062" s="4" t="s">
        <v>21</v>
      </c>
    </row>
    <row r="1063" spans="1:14" x14ac:dyDescent="0.25">
      <c r="A1063" s="1" t="s">
        <v>360</v>
      </c>
      <c r="B1063" s="2" t="s">
        <v>52</v>
      </c>
      <c r="C1063" s="2" t="s">
        <v>440</v>
      </c>
      <c r="D1063" s="2" t="s">
        <v>17865</v>
      </c>
      <c r="E1063" s="2" t="s">
        <v>18137</v>
      </c>
      <c r="F1063" s="2">
        <v>93131608</v>
      </c>
      <c r="G1063" s="2" t="s">
        <v>490</v>
      </c>
      <c r="H1063" s="2">
        <v>2</v>
      </c>
      <c r="I1063" s="2">
        <v>3</v>
      </c>
      <c r="J1063" s="2">
        <v>16</v>
      </c>
      <c r="K1063" s="2">
        <v>1</v>
      </c>
      <c r="L1063" s="3">
        <v>340000</v>
      </c>
      <c r="M1063" s="2" t="s">
        <v>0</v>
      </c>
      <c r="N1063" s="4" t="s">
        <v>21</v>
      </c>
    </row>
    <row r="1064" spans="1:14" x14ac:dyDescent="0.25">
      <c r="A1064" s="1" t="s">
        <v>360</v>
      </c>
      <c r="B1064" s="2" t="s">
        <v>52</v>
      </c>
      <c r="C1064" s="2" t="s">
        <v>440</v>
      </c>
      <c r="D1064" s="2" t="s">
        <v>17865</v>
      </c>
      <c r="E1064" s="2" t="s">
        <v>1071</v>
      </c>
      <c r="F1064" s="2">
        <v>93131608</v>
      </c>
      <c r="G1064" s="2" t="s">
        <v>490</v>
      </c>
      <c r="H1064" s="2">
        <v>2</v>
      </c>
      <c r="I1064" s="2">
        <v>3</v>
      </c>
      <c r="J1064" s="2">
        <v>16</v>
      </c>
      <c r="K1064" s="2">
        <v>1</v>
      </c>
      <c r="L1064" s="3">
        <v>299580.12</v>
      </c>
      <c r="M1064" s="2" t="s">
        <v>0</v>
      </c>
      <c r="N1064" s="4" t="s">
        <v>21</v>
      </c>
    </row>
    <row r="1065" spans="1:14" x14ac:dyDescent="0.25">
      <c r="A1065" s="1" t="s">
        <v>360</v>
      </c>
      <c r="B1065" s="2" t="s">
        <v>52</v>
      </c>
      <c r="C1065" s="2" t="s">
        <v>53</v>
      </c>
      <c r="D1065" s="2" t="s">
        <v>54</v>
      </c>
      <c r="E1065" s="2" t="s">
        <v>18138</v>
      </c>
      <c r="F1065" s="2">
        <v>93131608</v>
      </c>
      <c r="G1065" s="2" t="s">
        <v>490</v>
      </c>
      <c r="H1065" s="2">
        <v>2</v>
      </c>
      <c r="I1065" s="2">
        <v>3</v>
      </c>
      <c r="J1065" s="2">
        <v>16</v>
      </c>
      <c r="K1065" s="2">
        <v>1</v>
      </c>
      <c r="L1065" s="3">
        <v>399399</v>
      </c>
      <c r="M1065" s="2" t="s">
        <v>0</v>
      </c>
      <c r="N1065" s="4" t="s">
        <v>21</v>
      </c>
    </row>
    <row r="1066" spans="1:14" x14ac:dyDescent="0.25">
      <c r="A1066" s="1" t="s">
        <v>360</v>
      </c>
      <c r="B1066" s="2" t="s">
        <v>52</v>
      </c>
      <c r="C1066" s="2" t="s">
        <v>53</v>
      </c>
      <c r="D1066" s="2" t="s">
        <v>54</v>
      </c>
      <c r="E1066" s="2" t="s">
        <v>18139</v>
      </c>
      <c r="F1066" s="2">
        <v>93131608</v>
      </c>
      <c r="G1066" s="2" t="s">
        <v>490</v>
      </c>
      <c r="H1066" s="2">
        <v>2</v>
      </c>
      <c r="I1066" s="2">
        <v>3</v>
      </c>
      <c r="J1066" s="2">
        <v>16</v>
      </c>
      <c r="K1066" s="2">
        <v>1</v>
      </c>
      <c r="L1066" s="3">
        <v>143640</v>
      </c>
      <c r="M1066" s="2" t="s">
        <v>0</v>
      </c>
      <c r="N1066" s="4" t="s">
        <v>21</v>
      </c>
    </row>
    <row r="1067" spans="1:14" x14ac:dyDescent="0.25">
      <c r="A1067" s="1" t="s">
        <v>360</v>
      </c>
      <c r="B1067" s="2" t="s">
        <v>52</v>
      </c>
      <c r="C1067" s="2" t="s">
        <v>1072</v>
      </c>
      <c r="D1067" s="2" t="s">
        <v>17929</v>
      </c>
      <c r="E1067" s="2" t="s">
        <v>55</v>
      </c>
      <c r="F1067" s="2">
        <v>50161500</v>
      </c>
      <c r="G1067" s="2" t="s">
        <v>490</v>
      </c>
      <c r="H1067" s="2">
        <v>3</v>
      </c>
      <c r="I1067" s="2">
        <v>6</v>
      </c>
      <c r="J1067" s="2">
        <v>10</v>
      </c>
      <c r="K1067" s="2">
        <v>1</v>
      </c>
      <c r="L1067" s="3">
        <v>283333.33</v>
      </c>
      <c r="M1067" s="2" t="s">
        <v>0</v>
      </c>
      <c r="N1067" s="4" t="s">
        <v>21</v>
      </c>
    </row>
    <row r="1068" spans="1:14" x14ac:dyDescent="0.25">
      <c r="A1068" s="1" t="s">
        <v>360</v>
      </c>
      <c r="B1068" s="2" t="s">
        <v>52</v>
      </c>
      <c r="C1068" s="2" t="s">
        <v>1072</v>
      </c>
      <c r="D1068" s="2" t="s">
        <v>17929</v>
      </c>
      <c r="E1068" s="2" t="s">
        <v>1073</v>
      </c>
      <c r="F1068" s="2">
        <v>50161500</v>
      </c>
      <c r="G1068" s="2" t="s">
        <v>490</v>
      </c>
      <c r="H1068" s="2">
        <v>3</v>
      </c>
      <c r="I1068" s="2">
        <v>6</v>
      </c>
      <c r="J1068" s="2">
        <v>10</v>
      </c>
      <c r="K1068" s="2">
        <v>1</v>
      </c>
      <c r="L1068" s="3">
        <v>237491.66999999998</v>
      </c>
      <c r="M1068" s="2" t="s">
        <v>0</v>
      </c>
      <c r="N1068" s="4" t="s">
        <v>21</v>
      </c>
    </row>
    <row r="1069" spans="1:14" x14ac:dyDescent="0.25">
      <c r="A1069" s="1" t="s">
        <v>360</v>
      </c>
      <c r="B1069" s="2" t="s">
        <v>52</v>
      </c>
      <c r="C1069" s="2" t="s">
        <v>1072</v>
      </c>
      <c r="D1069" s="2" t="s">
        <v>17929</v>
      </c>
      <c r="E1069" s="2" t="s">
        <v>18140</v>
      </c>
      <c r="F1069" s="2">
        <v>50161500</v>
      </c>
      <c r="G1069" s="2" t="s">
        <v>490</v>
      </c>
      <c r="H1069" s="2">
        <v>3</v>
      </c>
      <c r="I1069" s="2">
        <v>6</v>
      </c>
      <c r="J1069" s="2">
        <v>10</v>
      </c>
      <c r="K1069" s="2">
        <v>1</v>
      </c>
      <c r="L1069" s="3">
        <v>329175</v>
      </c>
      <c r="M1069" s="2" t="s">
        <v>0</v>
      </c>
      <c r="N1069" s="4" t="s">
        <v>21</v>
      </c>
    </row>
    <row r="1070" spans="1:14" x14ac:dyDescent="0.25">
      <c r="A1070" s="1" t="s">
        <v>360</v>
      </c>
      <c r="B1070" s="2" t="s">
        <v>52</v>
      </c>
      <c r="C1070" s="2" t="s">
        <v>1072</v>
      </c>
      <c r="D1070" s="2" t="s">
        <v>17929</v>
      </c>
      <c r="E1070" s="2" t="s">
        <v>18141</v>
      </c>
      <c r="F1070" s="2">
        <v>93131608</v>
      </c>
      <c r="G1070" s="2" t="s">
        <v>490</v>
      </c>
      <c r="H1070" s="2">
        <v>2</v>
      </c>
      <c r="I1070" s="2">
        <v>3</v>
      </c>
      <c r="J1070" s="2">
        <v>16</v>
      </c>
      <c r="K1070" s="2">
        <v>1</v>
      </c>
      <c r="L1070" s="3">
        <v>1432740.96</v>
      </c>
      <c r="M1070" s="2" t="s">
        <v>0</v>
      </c>
      <c r="N1070" s="4" t="s">
        <v>21</v>
      </c>
    </row>
    <row r="1071" spans="1:14" x14ac:dyDescent="0.25">
      <c r="A1071" s="1" t="s">
        <v>360</v>
      </c>
      <c r="B1071" s="2" t="s">
        <v>52</v>
      </c>
      <c r="C1071" s="2" t="s">
        <v>1072</v>
      </c>
      <c r="D1071" s="2" t="s">
        <v>17929</v>
      </c>
      <c r="E1071" s="2" t="s">
        <v>18142</v>
      </c>
      <c r="F1071" s="2">
        <v>93131608</v>
      </c>
      <c r="G1071" s="2" t="s">
        <v>490</v>
      </c>
      <c r="H1071" s="2">
        <v>2</v>
      </c>
      <c r="I1071" s="2">
        <v>3</v>
      </c>
      <c r="J1071" s="2">
        <v>16</v>
      </c>
      <c r="K1071" s="2">
        <v>1</v>
      </c>
      <c r="L1071" s="3">
        <v>294953.39999999997</v>
      </c>
      <c r="M1071" s="2" t="s">
        <v>0</v>
      </c>
      <c r="N1071" s="4" t="s">
        <v>21</v>
      </c>
    </row>
    <row r="1072" spans="1:14" x14ac:dyDescent="0.25">
      <c r="A1072" s="1" t="s">
        <v>360</v>
      </c>
      <c r="B1072" s="2" t="s">
        <v>52</v>
      </c>
      <c r="C1072" s="2" t="s">
        <v>1074</v>
      </c>
      <c r="D1072" s="2" t="s">
        <v>17930</v>
      </c>
      <c r="E1072" s="2" t="s">
        <v>1075</v>
      </c>
      <c r="F1072" s="2">
        <v>50192901</v>
      </c>
      <c r="G1072" s="2" t="s">
        <v>490</v>
      </c>
      <c r="H1072" s="2">
        <v>3</v>
      </c>
      <c r="I1072" s="2">
        <v>6</v>
      </c>
      <c r="J1072" s="2">
        <v>10</v>
      </c>
      <c r="K1072" s="2">
        <v>1</v>
      </c>
      <c r="L1072" s="3">
        <v>185787.5</v>
      </c>
      <c r="M1072" s="2" t="s">
        <v>0</v>
      </c>
      <c r="N1072" s="4" t="s">
        <v>21</v>
      </c>
    </row>
    <row r="1073" spans="1:14" x14ac:dyDescent="0.25">
      <c r="A1073" s="1" t="s">
        <v>360</v>
      </c>
      <c r="B1073" s="2" t="s">
        <v>52</v>
      </c>
      <c r="C1073" s="2" t="s">
        <v>1074</v>
      </c>
      <c r="D1073" s="2" t="s">
        <v>17930</v>
      </c>
      <c r="E1073" s="2" t="s">
        <v>1076</v>
      </c>
      <c r="F1073" s="2">
        <v>50192901</v>
      </c>
      <c r="G1073" s="2" t="s">
        <v>490</v>
      </c>
      <c r="H1073" s="2">
        <v>3</v>
      </c>
      <c r="I1073" s="2">
        <v>6</v>
      </c>
      <c r="J1073" s="2">
        <v>10</v>
      </c>
      <c r="K1073" s="2">
        <v>1</v>
      </c>
      <c r="L1073" s="3">
        <v>157106.25</v>
      </c>
      <c r="M1073" s="2" t="s">
        <v>0</v>
      </c>
      <c r="N1073" s="4" t="s">
        <v>21</v>
      </c>
    </row>
    <row r="1074" spans="1:14" x14ac:dyDescent="0.25">
      <c r="A1074" s="1" t="s">
        <v>360</v>
      </c>
      <c r="B1074" s="2" t="s">
        <v>52</v>
      </c>
      <c r="C1074" s="2" t="s">
        <v>1074</v>
      </c>
      <c r="D1074" s="2" t="s">
        <v>17930</v>
      </c>
      <c r="E1074" s="2" t="s">
        <v>1077</v>
      </c>
      <c r="F1074" s="2">
        <v>50192901</v>
      </c>
      <c r="G1074" s="2" t="s">
        <v>490</v>
      </c>
      <c r="H1074" s="2">
        <v>3</v>
      </c>
      <c r="I1074" s="2">
        <v>6</v>
      </c>
      <c r="J1074" s="2">
        <v>10</v>
      </c>
      <c r="K1074" s="2">
        <v>1</v>
      </c>
      <c r="L1074" s="3">
        <v>157106.25</v>
      </c>
      <c r="M1074" s="2" t="s">
        <v>0</v>
      </c>
      <c r="N1074" s="4" t="s">
        <v>21</v>
      </c>
    </row>
    <row r="1075" spans="1:14" x14ac:dyDescent="0.25">
      <c r="A1075" s="1" t="s">
        <v>360</v>
      </c>
      <c r="B1075" s="2" t="s">
        <v>52</v>
      </c>
      <c r="C1075" s="2" t="s">
        <v>443</v>
      </c>
      <c r="D1075" s="2" t="s">
        <v>17866</v>
      </c>
      <c r="E1075" s="2" t="s">
        <v>1078</v>
      </c>
      <c r="F1075" s="2">
        <v>50201700</v>
      </c>
      <c r="G1075" s="2" t="s">
        <v>490</v>
      </c>
      <c r="H1075" s="2">
        <v>3</v>
      </c>
      <c r="I1075" s="2">
        <v>6</v>
      </c>
      <c r="J1075" s="2">
        <v>10</v>
      </c>
      <c r="K1075" s="2">
        <v>1</v>
      </c>
      <c r="L1075" s="3">
        <v>200000</v>
      </c>
      <c r="M1075" s="2" t="s">
        <v>0</v>
      </c>
      <c r="N1075" s="4" t="s">
        <v>21</v>
      </c>
    </row>
    <row r="1076" spans="1:14" x14ac:dyDescent="0.25">
      <c r="A1076" s="1" t="s">
        <v>360</v>
      </c>
      <c r="B1076" s="2" t="s">
        <v>52</v>
      </c>
      <c r="C1076" s="2" t="s">
        <v>443</v>
      </c>
      <c r="D1076" s="2" t="s">
        <v>17866</v>
      </c>
      <c r="E1076" s="2" t="s">
        <v>1021</v>
      </c>
      <c r="F1076" s="2">
        <v>50131700</v>
      </c>
      <c r="G1076" s="2" t="s">
        <v>490</v>
      </c>
      <c r="H1076" s="2">
        <v>3</v>
      </c>
      <c r="I1076" s="2">
        <v>6</v>
      </c>
      <c r="J1076" s="2">
        <v>16</v>
      </c>
      <c r="K1076" s="2">
        <v>1</v>
      </c>
      <c r="L1076" s="3">
        <v>922414.28</v>
      </c>
      <c r="M1076" s="2" t="s">
        <v>0</v>
      </c>
      <c r="N1076" s="4" t="s">
        <v>21</v>
      </c>
    </row>
    <row r="1077" spans="1:14" x14ac:dyDescent="0.25">
      <c r="A1077" s="1" t="s">
        <v>360</v>
      </c>
      <c r="B1077" s="2" t="s">
        <v>52</v>
      </c>
      <c r="C1077" s="2" t="s">
        <v>445</v>
      </c>
      <c r="D1077" s="2" t="s">
        <v>17867</v>
      </c>
      <c r="E1077" s="2" t="s">
        <v>18143</v>
      </c>
      <c r="F1077" s="2">
        <v>93131608</v>
      </c>
      <c r="G1077" s="2" t="s">
        <v>490</v>
      </c>
      <c r="H1077" s="2">
        <v>2</v>
      </c>
      <c r="I1077" s="2">
        <v>3</v>
      </c>
      <c r="J1077" s="2">
        <v>16</v>
      </c>
      <c r="K1077" s="2">
        <v>1</v>
      </c>
      <c r="L1077" s="3">
        <v>37592.100000000006</v>
      </c>
      <c r="M1077" s="2" t="s">
        <v>0</v>
      </c>
      <c r="N1077" s="4" t="s">
        <v>21</v>
      </c>
    </row>
    <row r="1078" spans="1:14" x14ac:dyDescent="0.25">
      <c r="A1078" s="1" t="s">
        <v>360</v>
      </c>
      <c r="B1078" s="2" t="s">
        <v>52</v>
      </c>
      <c r="C1078" s="2" t="s">
        <v>445</v>
      </c>
      <c r="D1078" s="2" t="s">
        <v>17867</v>
      </c>
      <c r="E1078" s="2" t="s">
        <v>18144</v>
      </c>
      <c r="F1078" s="2">
        <v>93131608</v>
      </c>
      <c r="G1078" s="2" t="s">
        <v>490</v>
      </c>
      <c r="H1078" s="2">
        <v>2</v>
      </c>
      <c r="I1078" s="2">
        <v>3</v>
      </c>
      <c r="J1078" s="2">
        <v>16</v>
      </c>
      <c r="K1078" s="2">
        <v>1</v>
      </c>
      <c r="L1078" s="3">
        <v>35278.74</v>
      </c>
      <c r="M1078" s="2" t="s">
        <v>0</v>
      </c>
      <c r="N1078" s="4" t="s">
        <v>21</v>
      </c>
    </row>
    <row r="1079" spans="1:14" x14ac:dyDescent="0.25">
      <c r="A1079" s="1" t="s">
        <v>360</v>
      </c>
      <c r="B1079" s="2" t="s">
        <v>52</v>
      </c>
      <c r="C1079" s="2" t="s">
        <v>445</v>
      </c>
      <c r="D1079" s="2" t="s">
        <v>17867</v>
      </c>
      <c r="E1079" s="2" t="s">
        <v>18145</v>
      </c>
      <c r="F1079" s="2">
        <v>93131608</v>
      </c>
      <c r="G1079" s="2" t="s">
        <v>490</v>
      </c>
      <c r="H1079" s="2">
        <v>2</v>
      </c>
      <c r="I1079" s="2">
        <v>3</v>
      </c>
      <c r="J1079" s="2">
        <v>16</v>
      </c>
      <c r="K1079" s="2">
        <v>1</v>
      </c>
      <c r="L1079" s="3">
        <v>682441.2</v>
      </c>
      <c r="M1079" s="2" t="s">
        <v>0</v>
      </c>
      <c r="N1079" s="4" t="s">
        <v>21</v>
      </c>
    </row>
    <row r="1080" spans="1:14" x14ac:dyDescent="0.25">
      <c r="A1080" s="1" t="s">
        <v>360</v>
      </c>
      <c r="B1080" s="2" t="s">
        <v>52</v>
      </c>
      <c r="C1080" s="2" t="s">
        <v>445</v>
      </c>
      <c r="D1080" s="2" t="s">
        <v>17867</v>
      </c>
      <c r="E1080" s="2" t="s">
        <v>18146</v>
      </c>
      <c r="F1080" s="2">
        <v>93131608</v>
      </c>
      <c r="G1080" s="2" t="s">
        <v>490</v>
      </c>
      <c r="H1080" s="2">
        <v>2</v>
      </c>
      <c r="I1080" s="2">
        <v>3</v>
      </c>
      <c r="J1080" s="2">
        <v>16</v>
      </c>
      <c r="K1080" s="2">
        <v>1</v>
      </c>
      <c r="L1080" s="3">
        <v>676657.8</v>
      </c>
      <c r="M1080" s="2" t="s">
        <v>0</v>
      </c>
      <c r="N1080" s="4" t="s">
        <v>21</v>
      </c>
    </row>
    <row r="1081" spans="1:14" x14ac:dyDescent="0.25">
      <c r="A1081" s="1" t="s">
        <v>360</v>
      </c>
      <c r="B1081" s="2" t="s">
        <v>52</v>
      </c>
      <c r="C1081" s="2" t="s">
        <v>445</v>
      </c>
      <c r="D1081" s="2" t="s">
        <v>17867</v>
      </c>
      <c r="E1081" s="2" t="s">
        <v>18147</v>
      </c>
      <c r="F1081" s="2">
        <v>93131608</v>
      </c>
      <c r="G1081" s="2" t="s">
        <v>490</v>
      </c>
      <c r="H1081" s="2">
        <v>2</v>
      </c>
      <c r="I1081" s="2">
        <v>3</v>
      </c>
      <c r="J1081" s="2">
        <v>16</v>
      </c>
      <c r="K1081" s="2">
        <v>1</v>
      </c>
      <c r="L1081" s="3">
        <v>676657.8</v>
      </c>
      <c r="M1081" s="2" t="s">
        <v>0</v>
      </c>
      <c r="N1081" s="4" t="s">
        <v>21</v>
      </c>
    </row>
    <row r="1082" spans="1:14" x14ac:dyDescent="0.25">
      <c r="A1082" s="1" t="s">
        <v>360</v>
      </c>
      <c r="B1082" s="2" t="s">
        <v>52</v>
      </c>
      <c r="C1082" s="2" t="s">
        <v>445</v>
      </c>
      <c r="D1082" s="2" t="s">
        <v>17867</v>
      </c>
      <c r="E1082" s="2" t="s">
        <v>1079</v>
      </c>
      <c r="F1082" s="2">
        <v>93131608</v>
      </c>
      <c r="G1082" s="2" t="s">
        <v>490</v>
      </c>
      <c r="H1082" s="2">
        <v>2</v>
      </c>
      <c r="I1082" s="2">
        <v>3</v>
      </c>
      <c r="J1082" s="2">
        <v>16</v>
      </c>
      <c r="K1082" s="2">
        <v>1</v>
      </c>
      <c r="L1082" s="3">
        <v>133018.20000000001</v>
      </c>
      <c r="M1082" s="2" t="s">
        <v>0</v>
      </c>
      <c r="N1082" s="4" t="s">
        <v>21</v>
      </c>
    </row>
    <row r="1083" spans="1:14" x14ac:dyDescent="0.25">
      <c r="A1083" s="1" t="s">
        <v>360</v>
      </c>
      <c r="B1083" s="2" t="s">
        <v>52</v>
      </c>
      <c r="C1083" s="2" t="s">
        <v>445</v>
      </c>
      <c r="D1083" s="2" t="s">
        <v>17867</v>
      </c>
      <c r="E1083" s="2" t="s">
        <v>1080</v>
      </c>
      <c r="F1083" s="2">
        <v>93131608</v>
      </c>
      <c r="G1083" s="2" t="s">
        <v>490</v>
      </c>
      <c r="H1083" s="2">
        <v>2</v>
      </c>
      <c r="I1083" s="2">
        <v>3</v>
      </c>
      <c r="J1083" s="2">
        <v>16</v>
      </c>
      <c r="K1083" s="2">
        <v>1</v>
      </c>
      <c r="L1083" s="3">
        <v>489661.2</v>
      </c>
      <c r="M1083" s="2" t="s">
        <v>0</v>
      </c>
      <c r="N1083" s="4" t="s">
        <v>21</v>
      </c>
    </row>
    <row r="1084" spans="1:14" x14ac:dyDescent="0.25">
      <c r="A1084" s="1" t="s">
        <v>360</v>
      </c>
      <c r="B1084" s="2" t="s">
        <v>52</v>
      </c>
      <c r="C1084" s="2" t="s">
        <v>445</v>
      </c>
      <c r="D1084" s="2" t="s">
        <v>17867</v>
      </c>
      <c r="E1084" s="2" t="s">
        <v>1081</v>
      </c>
      <c r="F1084" s="2">
        <v>93131608</v>
      </c>
      <c r="G1084" s="2" t="s">
        <v>490</v>
      </c>
      <c r="H1084" s="2">
        <v>2</v>
      </c>
      <c r="I1084" s="2">
        <v>3</v>
      </c>
      <c r="J1084" s="2">
        <v>16</v>
      </c>
      <c r="K1084" s="2">
        <v>1</v>
      </c>
      <c r="L1084" s="3">
        <v>489661.20000000007</v>
      </c>
      <c r="M1084" s="2" t="s">
        <v>0</v>
      </c>
      <c r="N1084" s="4" t="s">
        <v>21</v>
      </c>
    </row>
    <row r="1085" spans="1:14" x14ac:dyDescent="0.25">
      <c r="A1085" s="1" t="s">
        <v>360</v>
      </c>
      <c r="B1085" s="2" t="s">
        <v>292</v>
      </c>
      <c r="C1085" s="2" t="s">
        <v>293</v>
      </c>
      <c r="D1085" s="2" t="s">
        <v>294</v>
      </c>
      <c r="E1085" s="2" t="s">
        <v>18148</v>
      </c>
      <c r="F1085" s="2">
        <v>50202300</v>
      </c>
      <c r="G1085" s="2" t="s">
        <v>490</v>
      </c>
      <c r="H1085" s="2">
        <v>3</v>
      </c>
      <c r="I1085" s="2">
        <v>6</v>
      </c>
      <c r="J1085" s="2">
        <v>10</v>
      </c>
      <c r="K1085" s="2">
        <v>1</v>
      </c>
      <c r="L1085" s="3">
        <v>250000</v>
      </c>
      <c r="M1085" s="2" t="s">
        <v>0</v>
      </c>
      <c r="N1085" s="4" t="s">
        <v>21</v>
      </c>
    </row>
    <row r="1086" spans="1:14" x14ac:dyDescent="0.25">
      <c r="A1086" s="1" t="s">
        <v>360</v>
      </c>
      <c r="B1086" s="2" t="s">
        <v>292</v>
      </c>
      <c r="C1086" s="2" t="s">
        <v>293</v>
      </c>
      <c r="D1086" s="2" t="s">
        <v>294</v>
      </c>
      <c r="E1086" s="2" t="s">
        <v>18149</v>
      </c>
      <c r="F1086" s="2">
        <v>93131608</v>
      </c>
      <c r="G1086" s="2" t="s">
        <v>490</v>
      </c>
      <c r="H1086" s="2">
        <v>2</v>
      </c>
      <c r="I1086" s="2">
        <v>3</v>
      </c>
      <c r="J1086" s="2">
        <v>16</v>
      </c>
      <c r="K1086" s="2">
        <v>1</v>
      </c>
      <c r="L1086" s="3">
        <v>2937500</v>
      </c>
      <c r="M1086" s="2" t="s">
        <v>0</v>
      </c>
      <c r="N1086" s="4" t="s">
        <v>21</v>
      </c>
    </row>
    <row r="1087" spans="1:14" x14ac:dyDescent="0.25">
      <c r="A1087" s="1" t="s">
        <v>360</v>
      </c>
      <c r="B1087" s="2" t="s">
        <v>292</v>
      </c>
      <c r="C1087" s="2" t="s">
        <v>293</v>
      </c>
      <c r="D1087" s="2" t="s">
        <v>294</v>
      </c>
      <c r="E1087" s="2" t="s">
        <v>18150</v>
      </c>
      <c r="F1087" s="2">
        <v>93131608</v>
      </c>
      <c r="G1087" s="2" t="s">
        <v>490</v>
      </c>
      <c r="H1087" s="2">
        <v>2</v>
      </c>
      <c r="I1087" s="2">
        <v>3</v>
      </c>
      <c r="J1087" s="2">
        <v>16</v>
      </c>
      <c r="K1087" s="2">
        <v>1</v>
      </c>
      <c r="L1087" s="3">
        <v>1428000</v>
      </c>
      <c r="M1087" s="2" t="s">
        <v>0</v>
      </c>
      <c r="N1087" s="4" t="s">
        <v>21</v>
      </c>
    </row>
    <row r="1088" spans="1:14" x14ac:dyDescent="0.25">
      <c r="A1088" s="1" t="s">
        <v>360</v>
      </c>
      <c r="B1088" s="2" t="s">
        <v>292</v>
      </c>
      <c r="C1088" s="2" t="s">
        <v>293</v>
      </c>
      <c r="D1088" s="2" t="s">
        <v>294</v>
      </c>
      <c r="E1088" s="2" t="s">
        <v>18151</v>
      </c>
      <c r="F1088" s="2">
        <v>93131608</v>
      </c>
      <c r="G1088" s="2" t="s">
        <v>490</v>
      </c>
      <c r="H1088" s="2">
        <v>2</v>
      </c>
      <c r="I1088" s="2">
        <v>3</v>
      </c>
      <c r="J1088" s="2">
        <v>16</v>
      </c>
      <c r="K1088" s="2">
        <v>1</v>
      </c>
      <c r="L1088" s="3">
        <v>8659200</v>
      </c>
      <c r="M1088" s="2" t="s">
        <v>0</v>
      </c>
      <c r="N1088" s="4" t="s">
        <v>21</v>
      </c>
    </row>
    <row r="1089" spans="1:14" x14ac:dyDescent="0.25">
      <c r="A1089" s="1" t="s">
        <v>360</v>
      </c>
      <c r="B1089" s="2" t="s">
        <v>292</v>
      </c>
      <c r="C1089" s="2" t="s">
        <v>293</v>
      </c>
      <c r="D1089" s="2" t="s">
        <v>294</v>
      </c>
      <c r="E1089" s="2" t="s">
        <v>18152</v>
      </c>
      <c r="F1089" s="2">
        <v>93131608</v>
      </c>
      <c r="G1089" s="2" t="s">
        <v>490</v>
      </c>
      <c r="H1089" s="2">
        <v>2</v>
      </c>
      <c r="I1089" s="2">
        <v>3</v>
      </c>
      <c r="J1089" s="2">
        <v>16</v>
      </c>
      <c r="K1089" s="2">
        <v>1</v>
      </c>
      <c r="L1089" s="3">
        <v>1992381.2999999998</v>
      </c>
      <c r="M1089" s="2" t="s">
        <v>0</v>
      </c>
      <c r="N1089" s="4" t="s">
        <v>21</v>
      </c>
    </row>
    <row r="1090" spans="1:14" x14ac:dyDescent="0.25">
      <c r="A1090" s="1" t="s">
        <v>360</v>
      </c>
      <c r="B1090" s="2" t="s">
        <v>292</v>
      </c>
      <c r="C1090" s="2" t="s">
        <v>293</v>
      </c>
      <c r="D1090" s="2" t="s">
        <v>294</v>
      </c>
      <c r="E1090" s="2" t="s">
        <v>18153</v>
      </c>
      <c r="F1090" s="2">
        <v>93131608</v>
      </c>
      <c r="G1090" s="2" t="s">
        <v>490</v>
      </c>
      <c r="H1090" s="2">
        <v>2</v>
      </c>
      <c r="I1090" s="2">
        <v>3</v>
      </c>
      <c r="J1090" s="2">
        <v>16</v>
      </c>
      <c r="K1090" s="2">
        <v>1</v>
      </c>
      <c r="L1090" s="3">
        <v>8659484.8200000003</v>
      </c>
      <c r="M1090" s="2" t="s">
        <v>0</v>
      </c>
      <c r="N1090" s="4" t="s">
        <v>21</v>
      </c>
    </row>
    <row r="1091" spans="1:14" x14ac:dyDescent="0.25">
      <c r="A1091" s="1" t="s">
        <v>360</v>
      </c>
      <c r="B1091" s="2" t="s">
        <v>292</v>
      </c>
      <c r="C1091" s="2" t="s">
        <v>293</v>
      </c>
      <c r="D1091" s="2" t="s">
        <v>294</v>
      </c>
      <c r="E1091" s="2" t="s">
        <v>18154</v>
      </c>
      <c r="F1091" s="2">
        <v>93131608</v>
      </c>
      <c r="G1091" s="2" t="s">
        <v>490</v>
      </c>
      <c r="H1091" s="2">
        <v>2</v>
      </c>
      <c r="I1091" s="2">
        <v>3</v>
      </c>
      <c r="J1091" s="2">
        <v>16</v>
      </c>
      <c r="K1091" s="2">
        <v>1</v>
      </c>
      <c r="L1091" s="3">
        <v>698827.5</v>
      </c>
      <c r="M1091" s="2" t="s">
        <v>0</v>
      </c>
      <c r="N1091" s="4" t="s">
        <v>21</v>
      </c>
    </row>
    <row r="1092" spans="1:14" x14ac:dyDescent="0.25">
      <c r="A1092" s="1" t="s">
        <v>360</v>
      </c>
      <c r="B1092" s="2" t="s">
        <v>292</v>
      </c>
      <c r="C1092" s="2" t="s">
        <v>293</v>
      </c>
      <c r="D1092" s="2" t="s">
        <v>294</v>
      </c>
      <c r="E1092" s="2" t="s">
        <v>1021</v>
      </c>
      <c r="F1092" s="2">
        <v>50112000</v>
      </c>
      <c r="G1092" s="2" t="s">
        <v>490</v>
      </c>
      <c r="H1092" s="2">
        <v>3</v>
      </c>
      <c r="I1092" s="2">
        <v>6</v>
      </c>
      <c r="J1092" s="2">
        <v>16</v>
      </c>
      <c r="K1092" s="2">
        <v>1</v>
      </c>
      <c r="L1092" s="3">
        <v>155210.38</v>
      </c>
      <c r="M1092" s="2" t="s">
        <v>0</v>
      </c>
      <c r="N1092" s="4" t="s">
        <v>21</v>
      </c>
    </row>
    <row r="1093" spans="1:14" x14ac:dyDescent="0.25">
      <c r="A1093" s="1" t="s">
        <v>360</v>
      </c>
      <c r="B1093" s="2" t="s">
        <v>56</v>
      </c>
      <c r="C1093" s="2" t="s">
        <v>56</v>
      </c>
      <c r="D1093" s="2" t="s">
        <v>57</v>
      </c>
      <c r="E1093" s="2" t="s">
        <v>1082</v>
      </c>
      <c r="F1093" s="2">
        <v>27112006</v>
      </c>
      <c r="G1093" s="2" t="s">
        <v>490</v>
      </c>
      <c r="H1093" s="2">
        <v>6</v>
      </c>
      <c r="I1093" s="2">
        <v>3</v>
      </c>
      <c r="J1093" s="2">
        <v>10</v>
      </c>
      <c r="K1093" s="2">
        <v>10</v>
      </c>
      <c r="L1093" s="3">
        <v>899640</v>
      </c>
      <c r="M1093" s="2" t="s">
        <v>0</v>
      </c>
      <c r="N1093" s="4" t="s">
        <v>21</v>
      </c>
    </row>
    <row r="1094" spans="1:14" x14ac:dyDescent="0.25">
      <c r="A1094" s="1" t="s">
        <v>360</v>
      </c>
      <c r="B1094" s="2" t="s">
        <v>56</v>
      </c>
      <c r="C1094" s="2" t="s">
        <v>56</v>
      </c>
      <c r="D1094" s="2" t="s">
        <v>57</v>
      </c>
      <c r="E1094" s="2" t="s">
        <v>1083</v>
      </c>
      <c r="F1094" s="2">
        <v>27112006</v>
      </c>
      <c r="G1094" s="2" t="s">
        <v>17856</v>
      </c>
      <c r="H1094" s="2">
        <v>1</v>
      </c>
      <c r="I1094" s="2">
        <v>6</v>
      </c>
      <c r="J1094" s="2">
        <v>10</v>
      </c>
      <c r="K1094" s="2">
        <v>2</v>
      </c>
      <c r="L1094" s="3">
        <v>180000</v>
      </c>
      <c r="M1094" s="2" t="s">
        <v>0</v>
      </c>
      <c r="N1094" s="4" t="s">
        <v>21</v>
      </c>
    </row>
    <row r="1095" spans="1:14" x14ac:dyDescent="0.25">
      <c r="A1095" s="1" t="s">
        <v>360</v>
      </c>
      <c r="B1095" s="2" t="s">
        <v>56</v>
      </c>
      <c r="C1095" s="2" t="s">
        <v>56</v>
      </c>
      <c r="D1095" s="2" t="s">
        <v>57</v>
      </c>
      <c r="E1095" s="2" t="s">
        <v>1084</v>
      </c>
      <c r="F1095" s="2">
        <v>27112006</v>
      </c>
      <c r="G1095" s="2" t="s">
        <v>496</v>
      </c>
      <c r="H1095" s="2">
        <v>2</v>
      </c>
      <c r="I1095" s="2">
        <v>3</v>
      </c>
      <c r="J1095" s="2">
        <v>16</v>
      </c>
      <c r="K1095" s="2">
        <v>2</v>
      </c>
      <c r="L1095" s="3">
        <v>180000</v>
      </c>
      <c r="M1095" s="2" t="s">
        <v>0</v>
      </c>
      <c r="N1095" s="4" t="s">
        <v>21</v>
      </c>
    </row>
    <row r="1096" spans="1:14" x14ac:dyDescent="0.25">
      <c r="A1096" s="1" t="s">
        <v>360</v>
      </c>
      <c r="B1096" s="2" t="s">
        <v>56</v>
      </c>
      <c r="C1096" s="2" t="s">
        <v>56</v>
      </c>
      <c r="D1096" s="2" t="s">
        <v>57</v>
      </c>
      <c r="E1096" s="2" t="s">
        <v>1085</v>
      </c>
      <c r="F1096" s="2">
        <v>31151504</v>
      </c>
      <c r="G1096" s="2" t="s">
        <v>17856</v>
      </c>
      <c r="H1096" s="2">
        <v>1</v>
      </c>
      <c r="I1096" s="2">
        <v>6</v>
      </c>
      <c r="J1096" s="2">
        <v>16</v>
      </c>
      <c r="K1096" s="2">
        <v>3</v>
      </c>
      <c r="L1096" s="3">
        <v>1593000</v>
      </c>
      <c r="M1096" s="2" t="s">
        <v>0</v>
      </c>
      <c r="N1096" s="4" t="s">
        <v>21</v>
      </c>
    </row>
    <row r="1097" spans="1:14" x14ac:dyDescent="0.25">
      <c r="A1097" s="1" t="s">
        <v>360</v>
      </c>
      <c r="B1097" s="2" t="s">
        <v>56</v>
      </c>
      <c r="C1097" s="2" t="s">
        <v>56</v>
      </c>
      <c r="D1097" s="2" t="s">
        <v>57</v>
      </c>
      <c r="E1097" s="2" t="s">
        <v>1086</v>
      </c>
      <c r="F1097" s="2">
        <v>27112006</v>
      </c>
      <c r="G1097" s="2" t="s">
        <v>17856</v>
      </c>
      <c r="H1097" s="2">
        <v>1</v>
      </c>
      <c r="I1097" s="2">
        <v>6</v>
      </c>
      <c r="J1097" s="2">
        <v>16</v>
      </c>
      <c r="K1097" s="2">
        <v>1</v>
      </c>
      <c r="L1097" s="3">
        <v>90000</v>
      </c>
      <c r="M1097" s="2" t="s">
        <v>0</v>
      </c>
      <c r="N1097" s="4" t="s">
        <v>21</v>
      </c>
    </row>
    <row r="1098" spans="1:14" x14ac:dyDescent="0.25">
      <c r="A1098" s="1" t="s">
        <v>360</v>
      </c>
      <c r="B1098" s="2" t="s">
        <v>60</v>
      </c>
      <c r="C1098" s="2" t="s">
        <v>60</v>
      </c>
      <c r="D1098" s="2" t="s">
        <v>61</v>
      </c>
      <c r="E1098" s="2" t="s">
        <v>1087</v>
      </c>
      <c r="F1098" s="2">
        <v>42131606</v>
      </c>
      <c r="G1098" s="2" t="s">
        <v>490</v>
      </c>
      <c r="H1098" s="2">
        <v>2</v>
      </c>
      <c r="I1098" s="2">
        <v>3</v>
      </c>
      <c r="J1098" s="2">
        <v>16</v>
      </c>
      <c r="K1098" s="2">
        <v>920</v>
      </c>
      <c r="L1098" s="3">
        <v>2300000</v>
      </c>
      <c r="M1098" s="2" t="s">
        <v>0</v>
      </c>
      <c r="N1098" s="4" t="s">
        <v>21</v>
      </c>
    </row>
    <row r="1099" spans="1:14" x14ac:dyDescent="0.25">
      <c r="A1099" s="1" t="s">
        <v>360</v>
      </c>
      <c r="B1099" s="2" t="s">
        <v>60</v>
      </c>
      <c r="C1099" s="2" t="s">
        <v>60</v>
      </c>
      <c r="D1099" s="2" t="s">
        <v>61</v>
      </c>
      <c r="E1099" s="2" t="s">
        <v>1088</v>
      </c>
      <c r="F1099" s="2">
        <v>42131612</v>
      </c>
      <c r="G1099" s="2" t="s">
        <v>490</v>
      </c>
      <c r="H1099" s="2">
        <v>2</v>
      </c>
      <c r="I1099" s="2">
        <v>3</v>
      </c>
      <c r="J1099" s="2">
        <v>16</v>
      </c>
      <c r="K1099" s="2">
        <v>80</v>
      </c>
      <c r="L1099" s="3">
        <v>1600000</v>
      </c>
      <c r="M1099" s="2" t="s">
        <v>0</v>
      </c>
      <c r="N1099" s="4" t="s">
        <v>21</v>
      </c>
    </row>
    <row r="1100" spans="1:14" x14ac:dyDescent="0.25">
      <c r="A1100" s="1" t="s">
        <v>360</v>
      </c>
      <c r="B1100" s="2" t="s">
        <v>60</v>
      </c>
      <c r="C1100" s="2" t="s">
        <v>60</v>
      </c>
      <c r="D1100" s="2" t="s">
        <v>61</v>
      </c>
      <c r="E1100" s="2" t="s">
        <v>1089</v>
      </c>
      <c r="F1100" s="2">
        <v>72153608</v>
      </c>
      <c r="G1100" s="2" t="s">
        <v>490</v>
      </c>
      <c r="H1100" s="2">
        <v>2</v>
      </c>
      <c r="I1100" s="2">
        <v>3</v>
      </c>
      <c r="J1100" s="2">
        <v>16</v>
      </c>
      <c r="K1100" s="2">
        <v>1</v>
      </c>
      <c r="L1100" s="3">
        <v>44882922.899999999</v>
      </c>
      <c r="M1100" s="2" t="s">
        <v>0</v>
      </c>
      <c r="N1100" s="4" t="s">
        <v>21</v>
      </c>
    </row>
    <row r="1101" spans="1:14" x14ac:dyDescent="0.25">
      <c r="A1101" s="1" t="s">
        <v>360</v>
      </c>
      <c r="B1101" s="2" t="s">
        <v>60</v>
      </c>
      <c r="C1101" s="2" t="s">
        <v>60</v>
      </c>
      <c r="D1101" s="2" t="s">
        <v>61</v>
      </c>
      <c r="E1101" s="2" t="s">
        <v>1090</v>
      </c>
      <c r="F1101" s="2">
        <v>72153608</v>
      </c>
      <c r="G1101" s="2" t="s">
        <v>490</v>
      </c>
      <c r="H1101" s="2">
        <v>2</v>
      </c>
      <c r="I1101" s="2">
        <v>3</v>
      </c>
      <c r="J1101" s="2">
        <v>10</v>
      </c>
      <c r="K1101" s="2">
        <v>1</v>
      </c>
      <c r="L1101" s="3">
        <v>16914754.109999999</v>
      </c>
      <c r="M1101" s="2" t="s">
        <v>0</v>
      </c>
      <c r="N1101" s="4" t="s">
        <v>21</v>
      </c>
    </row>
    <row r="1102" spans="1:14" x14ac:dyDescent="0.25">
      <c r="A1102" s="1" t="s">
        <v>360</v>
      </c>
      <c r="B1102" s="2" t="s">
        <v>60</v>
      </c>
      <c r="C1102" s="2" t="s">
        <v>60</v>
      </c>
      <c r="D1102" s="2" t="s">
        <v>61</v>
      </c>
      <c r="E1102" s="2" t="s">
        <v>1091</v>
      </c>
      <c r="F1102" s="2">
        <v>46181531</v>
      </c>
      <c r="G1102" s="2" t="s">
        <v>490</v>
      </c>
      <c r="H1102" s="2">
        <v>4</v>
      </c>
      <c r="I1102" s="2">
        <v>6</v>
      </c>
      <c r="J1102" s="2">
        <v>10</v>
      </c>
      <c r="K1102" s="2">
        <v>2</v>
      </c>
      <c r="L1102" s="3">
        <v>230000.02</v>
      </c>
      <c r="M1102" s="2" t="s">
        <v>0</v>
      </c>
      <c r="N1102" s="4" t="s">
        <v>21</v>
      </c>
    </row>
    <row r="1103" spans="1:14" x14ac:dyDescent="0.25">
      <c r="A1103" s="1" t="s">
        <v>360</v>
      </c>
      <c r="B1103" s="2" t="s">
        <v>60</v>
      </c>
      <c r="C1103" s="2" t="s">
        <v>60</v>
      </c>
      <c r="D1103" s="2" t="s">
        <v>61</v>
      </c>
      <c r="E1103" s="2" t="s">
        <v>1092</v>
      </c>
      <c r="F1103" s="2">
        <v>46181531</v>
      </c>
      <c r="G1103" s="2" t="s">
        <v>490</v>
      </c>
      <c r="H1103" s="2">
        <v>4</v>
      </c>
      <c r="I1103" s="2">
        <v>6</v>
      </c>
      <c r="J1103" s="2">
        <v>10</v>
      </c>
      <c r="K1103" s="2">
        <v>2</v>
      </c>
      <c r="L1103" s="3">
        <v>120000</v>
      </c>
      <c r="M1103" s="2" t="s">
        <v>0</v>
      </c>
      <c r="N1103" s="4" t="s">
        <v>21</v>
      </c>
    </row>
    <row r="1104" spans="1:14" x14ac:dyDescent="0.25">
      <c r="A1104" s="1" t="s">
        <v>360</v>
      </c>
      <c r="B1104" s="2" t="s">
        <v>60</v>
      </c>
      <c r="C1104" s="2" t="s">
        <v>60</v>
      </c>
      <c r="D1104" s="2" t="s">
        <v>61</v>
      </c>
      <c r="E1104" s="2" t="s">
        <v>1093</v>
      </c>
      <c r="F1104" s="2">
        <v>10111301</v>
      </c>
      <c r="G1104" s="2" t="s">
        <v>490</v>
      </c>
      <c r="H1104" s="2">
        <v>5</v>
      </c>
      <c r="I1104" s="2">
        <v>6</v>
      </c>
      <c r="J1104" s="2">
        <v>10</v>
      </c>
      <c r="K1104" s="2">
        <v>10</v>
      </c>
      <c r="L1104" s="3">
        <v>300000</v>
      </c>
      <c r="M1104" s="2" t="s">
        <v>0</v>
      </c>
      <c r="N1104" s="4" t="s">
        <v>21</v>
      </c>
    </row>
    <row r="1105" spans="1:14" x14ac:dyDescent="0.25">
      <c r="A1105" s="1" t="s">
        <v>360</v>
      </c>
      <c r="B1105" s="2" t="s">
        <v>60</v>
      </c>
      <c r="C1105" s="2" t="s">
        <v>60</v>
      </c>
      <c r="D1105" s="2" t="s">
        <v>61</v>
      </c>
      <c r="E1105" s="2" t="s">
        <v>1094</v>
      </c>
      <c r="F1105" s="2">
        <v>10131604</v>
      </c>
      <c r="G1105" s="2" t="s">
        <v>490</v>
      </c>
      <c r="H1105" s="2">
        <v>5</v>
      </c>
      <c r="I1105" s="2">
        <v>6</v>
      </c>
      <c r="J1105" s="2">
        <v>10</v>
      </c>
      <c r="K1105" s="2">
        <v>2</v>
      </c>
      <c r="L1105" s="3">
        <v>134000</v>
      </c>
      <c r="M1105" s="2" t="s">
        <v>0</v>
      </c>
      <c r="N1105" s="4" t="s">
        <v>21</v>
      </c>
    </row>
    <row r="1106" spans="1:14" x14ac:dyDescent="0.25">
      <c r="A1106" s="1" t="s">
        <v>360</v>
      </c>
      <c r="B1106" s="2" t="s">
        <v>60</v>
      </c>
      <c r="C1106" s="2" t="s">
        <v>60</v>
      </c>
      <c r="D1106" s="2" t="s">
        <v>61</v>
      </c>
      <c r="E1106" s="2" t="s">
        <v>1095</v>
      </c>
      <c r="F1106" s="2">
        <v>11162000</v>
      </c>
      <c r="G1106" s="2" t="s">
        <v>490</v>
      </c>
      <c r="H1106" s="2">
        <v>4</v>
      </c>
      <c r="I1106" s="2">
        <v>6</v>
      </c>
      <c r="J1106" s="2">
        <v>10</v>
      </c>
      <c r="K1106" s="2">
        <v>1</v>
      </c>
      <c r="L1106" s="3">
        <v>150000</v>
      </c>
      <c r="M1106" s="2" t="s">
        <v>0</v>
      </c>
      <c r="N1106" s="4" t="s">
        <v>21</v>
      </c>
    </row>
    <row r="1107" spans="1:14" x14ac:dyDescent="0.25">
      <c r="A1107" s="1" t="s">
        <v>360</v>
      </c>
      <c r="B1107" s="2" t="s">
        <v>60</v>
      </c>
      <c r="C1107" s="2" t="s">
        <v>60</v>
      </c>
      <c r="D1107" s="2" t="s">
        <v>61</v>
      </c>
      <c r="E1107" s="2" t="s">
        <v>1096</v>
      </c>
      <c r="F1107" s="2">
        <v>47131501</v>
      </c>
      <c r="G1107" s="2" t="s">
        <v>490</v>
      </c>
      <c r="H1107" s="2">
        <v>6</v>
      </c>
      <c r="I1107" s="2">
        <v>3</v>
      </c>
      <c r="J1107" s="2">
        <v>10</v>
      </c>
      <c r="K1107" s="2">
        <v>2</v>
      </c>
      <c r="L1107" s="3">
        <v>59999.8</v>
      </c>
      <c r="M1107" s="2" t="s">
        <v>17387</v>
      </c>
      <c r="N1107" s="4" t="s">
        <v>21</v>
      </c>
    </row>
    <row r="1108" spans="1:14" x14ac:dyDescent="0.25">
      <c r="A1108" s="1" t="s">
        <v>360</v>
      </c>
      <c r="B1108" s="2" t="s">
        <v>60</v>
      </c>
      <c r="C1108" s="2" t="s">
        <v>60</v>
      </c>
      <c r="D1108" s="2" t="s">
        <v>61</v>
      </c>
      <c r="E1108" s="2" t="s">
        <v>1097</v>
      </c>
      <c r="F1108" s="2">
        <v>46181507</v>
      </c>
      <c r="G1108" s="2" t="s">
        <v>490</v>
      </c>
      <c r="H1108" s="2">
        <v>4</v>
      </c>
      <c r="I1108" s="2">
        <v>2</v>
      </c>
      <c r="J1108" s="2">
        <v>10</v>
      </c>
      <c r="K1108" s="2">
        <v>20</v>
      </c>
      <c r="L1108" s="3">
        <v>700000</v>
      </c>
      <c r="M1108" s="2" t="s">
        <v>0</v>
      </c>
      <c r="N1108" s="4" t="s">
        <v>21</v>
      </c>
    </row>
    <row r="1109" spans="1:14" x14ac:dyDescent="0.25">
      <c r="A1109" s="1" t="s">
        <v>360</v>
      </c>
      <c r="B1109" s="2" t="s">
        <v>60</v>
      </c>
      <c r="C1109" s="2" t="s">
        <v>60</v>
      </c>
      <c r="D1109" s="2" t="s">
        <v>61</v>
      </c>
      <c r="E1109" s="2" t="s">
        <v>1098</v>
      </c>
      <c r="F1109" s="2">
        <v>46161500</v>
      </c>
      <c r="G1109" s="2" t="s">
        <v>490</v>
      </c>
      <c r="H1109" s="2">
        <v>6</v>
      </c>
      <c r="I1109" s="2">
        <v>6</v>
      </c>
      <c r="J1109" s="2">
        <v>10</v>
      </c>
      <c r="K1109" s="2">
        <v>20</v>
      </c>
      <c r="L1109" s="3">
        <v>360000</v>
      </c>
      <c r="M1109" s="2" t="s">
        <v>0</v>
      </c>
      <c r="N1109" s="4" t="s">
        <v>21</v>
      </c>
    </row>
    <row r="1110" spans="1:14" x14ac:dyDescent="0.25">
      <c r="A1110" s="1" t="s">
        <v>360</v>
      </c>
      <c r="B1110" s="2" t="s">
        <v>60</v>
      </c>
      <c r="C1110" s="2" t="s">
        <v>60</v>
      </c>
      <c r="D1110" s="2" t="s">
        <v>61</v>
      </c>
      <c r="E1110" s="2" t="s">
        <v>1099</v>
      </c>
      <c r="F1110" s="2">
        <v>46161500</v>
      </c>
      <c r="G1110" s="2" t="s">
        <v>490</v>
      </c>
      <c r="H1110" s="2">
        <v>6</v>
      </c>
      <c r="I1110" s="2">
        <v>6</v>
      </c>
      <c r="J1110" s="2">
        <v>10</v>
      </c>
      <c r="K1110" s="2">
        <v>4</v>
      </c>
      <c r="L1110" s="3">
        <v>72000</v>
      </c>
      <c r="M1110" s="2" t="s">
        <v>0</v>
      </c>
      <c r="N1110" s="4" t="s">
        <v>21</v>
      </c>
    </row>
    <row r="1111" spans="1:14" x14ac:dyDescent="0.25">
      <c r="A1111" s="1" t="s">
        <v>360</v>
      </c>
      <c r="B1111" s="2" t="s">
        <v>60</v>
      </c>
      <c r="C1111" s="2" t="s">
        <v>60</v>
      </c>
      <c r="D1111" s="2" t="s">
        <v>61</v>
      </c>
      <c r="E1111" s="2" t="s">
        <v>1100</v>
      </c>
      <c r="F1111" s="2">
        <v>46181531</v>
      </c>
      <c r="G1111" s="2" t="s">
        <v>490</v>
      </c>
      <c r="H1111" s="2">
        <v>6</v>
      </c>
      <c r="I1111" s="2">
        <v>6</v>
      </c>
      <c r="J1111" s="2">
        <v>10</v>
      </c>
      <c r="K1111" s="2">
        <v>10</v>
      </c>
      <c r="L1111" s="3">
        <v>178000</v>
      </c>
      <c r="M1111" s="2" t="s">
        <v>0</v>
      </c>
      <c r="N1111" s="4" t="s">
        <v>21</v>
      </c>
    </row>
    <row r="1112" spans="1:14" x14ac:dyDescent="0.25">
      <c r="A1112" s="1" t="s">
        <v>360</v>
      </c>
      <c r="B1112" s="2" t="s">
        <v>60</v>
      </c>
      <c r="C1112" s="2" t="s">
        <v>60</v>
      </c>
      <c r="D1112" s="2" t="s">
        <v>61</v>
      </c>
      <c r="E1112" s="2" t="s">
        <v>1101</v>
      </c>
      <c r="F1112" s="2">
        <v>46181531</v>
      </c>
      <c r="G1112" s="2" t="s">
        <v>490</v>
      </c>
      <c r="H1112" s="2">
        <v>6</v>
      </c>
      <c r="I1112" s="2">
        <v>6</v>
      </c>
      <c r="J1112" s="2">
        <v>10</v>
      </c>
      <c r="K1112" s="2">
        <v>3</v>
      </c>
      <c r="L1112" s="3">
        <v>58740</v>
      </c>
      <c r="M1112" s="2" t="s">
        <v>0</v>
      </c>
      <c r="N1112" s="4" t="s">
        <v>21</v>
      </c>
    </row>
    <row r="1113" spans="1:14" x14ac:dyDescent="0.25">
      <c r="A1113" s="1" t="s">
        <v>360</v>
      </c>
      <c r="B1113" s="2" t="s">
        <v>60</v>
      </c>
      <c r="C1113" s="2" t="s">
        <v>60</v>
      </c>
      <c r="D1113" s="2" t="s">
        <v>61</v>
      </c>
      <c r="E1113" s="2" t="s">
        <v>1102</v>
      </c>
      <c r="F1113" s="2">
        <v>46181531</v>
      </c>
      <c r="G1113" s="2" t="s">
        <v>490</v>
      </c>
      <c r="H1113" s="2">
        <v>6</v>
      </c>
      <c r="I1113" s="2">
        <v>6</v>
      </c>
      <c r="J1113" s="2">
        <v>10</v>
      </c>
      <c r="K1113" s="2">
        <v>6</v>
      </c>
      <c r="L1113" s="3">
        <v>117480</v>
      </c>
      <c r="M1113" s="2" t="s">
        <v>0</v>
      </c>
      <c r="N1113" s="4" t="s">
        <v>21</v>
      </c>
    </row>
    <row r="1114" spans="1:14" x14ac:dyDescent="0.25">
      <c r="A1114" s="1" t="s">
        <v>360</v>
      </c>
      <c r="B1114" s="2" t="s">
        <v>60</v>
      </c>
      <c r="C1114" s="2" t="s">
        <v>60</v>
      </c>
      <c r="D1114" s="2" t="s">
        <v>61</v>
      </c>
      <c r="E1114" s="2" t="s">
        <v>1103</v>
      </c>
      <c r="F1114" s="2">
        <v>46181531</v>
      </c>
      <c r="G1114" s="2" t="s">
        <v>490</v>
      </c>
      <c r="H1114" s="2">
        <v>6</v>
      </c>
      <c r="I1114" s="2">
        <v>6</v>
      </c>
      <c r="J1114" s="2">
        <v>10</v>
      </c>
      <c r="K1114" s="2">
        <v>1</v>
      </c>
      <c r="L1114" s="3">
        <v>19580</v>
      </c>
      <c r="M1114" s="2" t="s">
        <v>0</v>
      </c>
      <c r="N1114" s="4" t="s">
        <v>21</v>
      </c>
    </row>
    <row r="1115" spans="1:14" x14ac:dyDescent="0.25">
      <c r="A1115" s="1" t="s">
        <v>360</v>
      </c>
      <c r="B1115" s="2" t="s">
        <v>60</v>
      </c>
      <c r="C1115" s="2" t="s">
        <v>60</v>
      </c>
      <c r="D1115" s="2" t="s">
        <v>61</v>
      </c>
      <c r="E1115" s="2" t="s">
        <v>1104</v>
      </c>
      <c r="F1115" s="2">
        <v>46181531</v>
      </c>
      <c r="G1115" s="2" t="s">
        <v>490</v>
      </c>
      <c r="H1115" s="2">
        <v>6</v>
      </c>
      <c r="I1115" s="2">
        <v>6</v>
      </c>
      <c r="J1115" s="2">
        <v>10</v>
      </c>
      <c r="K1115" s="2">
        <v>1</v>
      </c>
      <c r="L1115" s="3">
        <v>19580</v>
      </c>
      <c r="M1115" s="2" t="s">
        <v>0</v>
      </c>
      <c r="N1115" s="4" t="s">
        <v>21</v>
      </c>
    </row>
    <row r="1116" spans="1:14" x14ac:dyDescent="0.25">
      <c r="A1116" s="1" t="s">
        <v>360</v>
      </c>
      <c r="B1116" s="2" t="s">
        <v>60</v>
      </c>
      <c r="C1116" s="2" t="s">
        <v>60</v>
      </c>
      <c r="D1116" s="2" t="s">
        <v>61</v>
      </c>
      <c r="E1116" s="2" t="s">
        <v>1100</v>
      </c>
      <c r="F1116" s="2">
        <v>46181531</v>
      </c>
      <c r="G1116" s="2" t="s">
        <v>490</v>
      </c>
      <c r="H1116" s="2">
        <v>6</v>
      </c>
      <c r="I1116" s="2">
        <v>6</v>
      </c>
      <c r="J1116" s="2">
        <v>10</v>
      </c>
      <c r="K1116" s="2">
        <v>4</v>
      </c>
      <c r="L1116" s="3">
        <v>78320</v>
      </c>
      <c r="M1116" s="2" t="s">
        <v>0</v>
      </c>
      <c r="N1116" s="4" t="s">
        <v>21</v>
      </c>
    </row>
    <row r="1117" spans="1:14" x14ac:dyDescent="0.25">
      <c r="A1117" s="1" t="s">
        <v>360</v>
      </c>
      <c r="B1117" s="2" t="s">
        <v>60</v>
      </c>
      <c r="C1117" s="2" t="s">
        <v>60</v>
      </c>
      <c r="D1117" s="2" t="s">
        <v>61</v>
      </c>
      <c r="E1117" s="2" t="s">
        <v>1105</v>
      </c>
      <c r="F1117" s="2">
        <v>46181503</v>
      </c>
      <c r="G1117" s="2" t="s">
        <v>490</v>
      </c>
      <c r="H1117" s="2">
        <v>6</v>
      </c>
      <c r="I1117" s="2">
        <v>6</v>
      </c>
      <c r="J1117" s="2">
        <v>10</v>
      </c>
      <c r="K1117" s="2">
        <v>12</v>
      </c>
      <c r="L1117" s="3">
        <v>1516680</v>
      </c>
      <c r="M1117" s="2" t="s">
        <v>0</v>
      </c>
      <c r="N1117" s="4" t="s">
        <v>21</v>
      </c>
    </row>
    <row r="1118" spans="1:14" x14ac:dyDescent="0.25">
      <c r="A1118" s="1" t="s">
        <v>360</v>
      </c>
      <c r="B1118" s="2" t="s">
        <v>60</v>
      </c>
      <c r="C1118" s="2" t="s">
        <v>60</v>
      </c>
      <c r="D1118" s="2" t="s">
        <v>61</v>
      </c>
      <c r="E1118" s="2" t="s">
        <v>1106</v>
      </c>
      <c r="F1118" s="2">
        <v>10191705</v>
      </c>
      <c r="G1118" s="2" t="s">
        <v>490</v>
      </c>
      <c r="H1118" s="2">
        <v>4</v>
      </c>
      <c r="I1118" s="2">
        <v>6</v>
      </c>
      <c r="J1118" s="2">
        <v>10</v>
      </c>
      <c r="K1118" s="2">
        <v>3</v>
      </c>
      <c r="L1118" s="3">
        <v>1798501.7399999998</v>
      </c>
      <c r="M1118" s="2" t="s">
        <v>0</v>
      </c>
      <c r="N1118" s="4" t="s">
        <v>21</v>
      </c>
    </row>
    <row r="1119" spans="1:14" x14ac:dyDescent="0.25">
      <c r="A1119" s="1" t="s">
        <v>360</v>
      </c>
      <c r="B1119" s="2" t="s">
        <v>60</v>
      </c>
      <c r="C1119" s="2" t="s">
        <v>60</v>
      </c>
      <c r="D1119" s="2" t="s">
        <v>61</v>
      </c>
      <c r="E1119" s="2" t="s">
        <v>1107</v>
      </c>
      <c r="F1119" s="2">
        <v>10191705</v>
      </c>
      <c r="G1119" s="2" t="s">
        <v>490</v>
      </c>
      <c r="H1119" s="2">
        <v>4</v>
      </c>
      <c r="I1119" s="2">
        <v>6</v>
      </c>
      <c r="J1119" s="2">
        <v>10</v>
      </c>
      <c r="K1119" s="2">
        <v>14</v>
      </c>
      <c r="L1119" s="3">
        <v>2379997.62</v>
      </c>
      <c r="M1119" s="2" t="s">
        <v>0</v>
      </c>
      <c r="N1119" s="4" t="s">
        <v>21</v>
      </c>
    </row>
    <row r="1120" spans="1:14" x14ac:dyDescent="0.25">
      <c r="A1120" s="1" t="s">
        <v>360</v>
      </c>
      <c r="B1120" s="2" t="s">
        <v>60</v>
      </c>
      <c r="C1120" s="2" t="s">
        <v>60</v>
      </c>
      <c r="D1120" s="2" t="s">
        <v>61</v>
      </c>
      <c r="E1120" s="2" t="s">
        <v>1108</v>
      </c>
      <c r="F1120" s="2">
        <v>30141600</v>
      </c>
      <c r="G1120" s="2" t="s">
        <v>17856</v>
      </c>
      <c r="H1120" s="2">
        <v>1</v>
      </c>
      <c r="I1120" s="2">
        <v>6</v>
      </c>
      <c r="J1120" s="2">
        <v>16</v>
      </c>
      <c r="K1120" s="2">
        <v>4</v>
      </c>
      <c r="L1120" s="3">
        <v>225237.52</v>
      </c>
      <c r="M1120" s="2" t="s">
        <v>0</v>
      </c>
      <c r="N1120" s="4" t="s">
        <v>21</v>
      </c>
    </row>
    <row r="1121" spans="1:14" x14ac:dyDescent="0.25">
      <c r="A1121" s="1" t="s">
        <v>360</v>
      </c>
      <c r="B1121" s="2" t="s">
        <v>60</v>
      </c>
      <c r="C1121" s="2" t="s">
        <v>60</v>
      </c>
      <c r="D1121" s="2" t="s">
        <v>61</v>
      </c>
      <c r="E1121" s="2" t="s">
        <v>1109</v>
      </c>
      <c r="F1121" s="2">
        <v>14111703</v>
      </c>
      <c r="G1121" s="2" t="s">
        <v>490</v>
      </c>
      <c r="H1121" s="2">
        <v>4</v>
      </c>
      <c r="I1121" s="2">
        <v>6</v>
      </c>
      <c r="J1121" s="2">
        <v>10</v>
      </c>
      <c r="K1121" s="2">
        <v>12</v>
      </c>
      <c r="L1121" s="3">
        <v>528196.92000000004</v>
      </c>
      <c r="M1121" s="2" t="s">
        <v>0</v>
      </c>
      <c r="N1121" s="4" t="s">
        <v>21</v>
      </c>
    </row>
    <row r="1122" spans="1:14" x14ac:dyDescent="0.25">
      <c r="A1122" s="1" t="s">
        <v>360</v>
      </c>
      <c r="B1122" s="2" t="s">
        <v>60</v>
      </c>
      <c r="C1122" s="2" t="s">
        <v>60</v>
      </c>
      <c r="D1122" s="2" t="s">
        <v>61</v>
      </c>
      <c r="E1122" s="2" t="s">
        <v>1110</v>
      </c>
      <c r="F1122" s="2">
        <v>47131502</v>
      </c>
      <c r="G1122" s="2" t="s">
        <v>490</v>
      </c>
      <c r="H1122" s="2">
        <v>4</v>
      </c>
      <c r="I1122" s="2">
        <v>6</v>
      </c>
      <c r="J1122" s="2">
        <v>10</v>
      </c>
      <c r="K1122" s="2">
        <v>2</v>
      </c>
      <c r="L1122" s="3">
        <v>269231.40000000002</v>
      </c>
      <c r="M1122" s="2" t="s">
        <v>0</v>
      </c>
      <c r="N1122" s="4" t="s">
        <v>21</v>
      </c>
    </row>
    <row r="1123" spans="1:14" x14ac:dyDescent="0.25">
      <c r="A1123" s="1" t="s">
        <v>360</v>
      </c>
      <c r="B1123" s="2" t="s">
        <v>60</v>
      </c>
      <c r="C1123" s="2" t="s">
        <v>60</v>
      </c>
      <c r="D1123" s="2" t="s">
        <v>61</v>
      </c>
      <c r="E1123" s="2" t="s">
        <v>815</v>
      </c>
      <c r="F1123" s="2">
        <v>0</v>
      </c>
      <c r="G1123" s="2" t="s">
        <v>17856</v>
      </c>
      <c r="H1123" s="2">
        <v>1</v>
      </c>
      <c r="I1123" s="2">
        <v>6</v>
      </c>
      <c r="J1123" s="2">
        <v>16</v>
      </c>
      <c r="K1123" s="2">
        <v>1</v>
      </c>
      <c r="L1123" s="3">
        <v>12762.48</v>
      </c>
      <c r="M1123" s="2" t="s">
        <v>20</v>
      </c>
      <c r="N1123" s="4" t="s">
        <v>21</v>
      </c>
    </row>
    <row r="1124" spans="1:14" x14ac:dyDescent="0.25">
      <c r="A1124" s="1" t="s">
        <v>360</v>
      </c>
      <c r="B1124" s="2" t="s">
        <v>60</v>
      </c>
      <c r="C1124" s="2" t="s">
        <v>60</v>
      </c>
      <c r="D1124" s="2" t="s">
        <v>61</v>
      </c>
      <c r="E1124" s="2" t="s">
        <v>1111</v>
      </c>
      <c r="F1124" s="2">
        <v>0</v>
      </c>
      <c r="G1124" s="2" t="s">
        <v>17856</v>
      </c>
      <c r="H1124" s="2">
        <v>1</v>
      </c>
      <c r="I1124" s="2">
        <v>6</v>
      </c>
      <c r="J1124" s="2">
        <v>16</v>
      </c>
      <c r="K1124" s="2">
        <v>1</v>
      </c>
      <c r="L1124" s="3">
        <v>117077.1</v>
      </c>
      <c r="M1124" s="2" t="s">
        <v>20</v>
      </c>
      <c r="N1124" s="4" t="s">
        <v>21</v>
      </c>
    </row>
    <row r="1125" spans="1:14" x14ac:dyDescent="0.25">
      <c r="A1125" s="1" t="s">
        <v>360</v>
      </c>
      <c r="B1125" s="2" t="s">
        <v>1112</v>
      </c>
      <c r="C1125" s="2" t="s">
        <v>1112</v>
      </c>
      <c r="D1125" s="2" t="s">
        <v>17931</v>
      </c>
      <c r="E1125" s="2" t="s">
        <v>1113</v>
      </c>
      <c r="F1125" s="2">
        <v>30103101</v>
      </c>
      <c r="G1125" s="2" t="s">
        <v>810</v>
      </c>
      <c r="H1125" s="2">
        <v>2</v>
      </c>
      <c r="I1125" s="2">
        <v>3</v>
      </c>
      <c r="J1125" s="2">
        <v>10</v>
      </c>
      <c r="K1125" s="2">
        <v>35</v>
      </c>
      <c r="L1125" s="3">
        <v>1953500.5</v>
      </c>
      <c r="M1125" s="2" t="s">
        <v>0</v>
      </c>
      <c r="N1125" s="4" t="s">
        <v>21</v>
      </c>
    </row>
    <row r="1126" spans="1:14" x14ac:dyDescent="0.25">
      <c r="A1126" s="1" t="s">
        <v>360</v>
      </c>
      <c r="B1126" s="2" t="s">
        <v>1112</v>
      </c>
      <c r="C1126" s="2" t="s">
        <v>1112</v>
      </c>
      <c r="D1126" s="2" t="s">
        <v>17931</v>
      </c>
      <c r="E1126" s="2" t="s">
        <v>1114</v>
      </c>
      <c r="F1126" s="2">
        <v>30103101</v>
      </c>
      <c r="G1126" s="2" t="s">
        <v>810</v>
      </c>
      <c r="H1126" s="2">
        <v>2</v>
      </c>
      <c r="I1126" s="2">
        <v>3</v>
      </c>
      <c r="J1126" s="2">
        <v>10</v>
      </c>
      <c r="K1126" s="2">
        <v>35</v>
      </c>
      <c r="L1126" s="3">
        <v>1442322.7</v>
      </c>
      <c r="M1126" s="2" t="s">
        <v>0</v>
      </c>
      <c r="N1126" s="4" t="s">
        <v>21</v>
      </c>
    </row>
    <row r="1127" spans="1:14" x14ac:dyDescent="0.25">
      <c r="A1127" s="1" t="s">
        <v>360</v>
      </c>
      <c r="B1127" s="2" t="s">
        <v>1112</v>
      </c>
      <c r="C1127" s="2" t="s">
        <v>1112</v>
      </c>
      <c r="D1127" s="2" t="s">
        <v>17931</v>
      </c>
      <c r="E1127" s="2" t="s">
        <v>1115</v>
      </c>
      <c r="F1127" s="2">
        <v>30103605</v>
      </c>
      <c r="G1127" s="2" t="s">
        <v>810</v>
      </c>
      <c r="H1127" s="2">
        <v>2</v>
      </c>
      <c r="I1127" s="2">
        <v>3</v>
      </c>
      <c r="J1127" s="2">
        <v>10</v>
      </c>
      <c r="K1127" s="2">
        <v>20</v>
      </c>
      <c r="L1127" s="3">
        <v>1809548.2000000002</v>
      </c>
      <c r="M1127" s="2" t="s">
        <v>0</v>
      </c>
      <c r="N1127" s="4" t="s">
        <v>21</v>
      </c>
    </row>
    <row r="1128" spans="1:14" x14ac:dyDescent="0.25">
      <c r="A1128" s="1" t="s">
        <v>360</v>
      </c>
      <c r="B1128" s="2" t="s">
        <v>1112</v>
      </c>
      <c r="C1128" s="2" t="s">
        <v>1112</v>
      </c>
      <c r="D1128" s="2" t="s">
        <v>17931</v>
      </c>
      <c r="E1128" s="2" t="s">
        <v>1116</v>
      </c>
      <c r="F1128" s="2">
        <v>30103605</v>
      </c>
      <c r="G1128" s="2" t="s">
        <v>810</v>
      </c>
      <c r="H1128" s="2">
        <v>2</v>
      </c>
      <c r="I1128" s="2">
        <v>3</v>
      </c>
      <c r="J1128" s="2">
        <v>10</v>
      </c>
      <c r="K1128" s="2">
        <v>50</v>
      </c>
      <c r="L1128" s="3">
        <v>1581396.5</v>
      </c>
      <c r="M1128" s="2" t="s">
        <v>0</v>
      </c>
      <c r="N1128" s="4" t="s">
        <v>21</v>
      </c>
    </row>
    <row r="1129" spans="1:14" x14ac:dyDescent="0.25">
      <c r="A1129" s="1" t="s">
        <v>360</v>
      </c>
      <c r="B1129" s="2" t="s">
        <v>1112</v>
      </c>
      <c r="C1129" s="2" t="s">
        <v>1112</v>
      </c>
      <c r="D1129" s="2" t="s">
        <v>17931</v>
      </c>
      <c r="E1129" s="2" t="s">
        <v>1117</v>
      </c>
      <c r="F1129" s="2">
        <v>30103605</v>
      </c>
      <c r="G1129" s="2" t="s">
        <v>810</v>
      </c>
      <c r="H1129" s="2">
        <v>2</v>
      </c>
      <c r="I1129" s="2">
        <v>3</v>
      </c>
      <c r="J1129" s="2">
        <v>10</v>
      </c>
      <c r="K1129" s="2">
        <v>20</v>
      </c>
      <c r="L1129" s="3">
        <v>1387304</v>
      </c>
      <c r="M1129" s="2" t="s">
        <v>0</v>
      </c>
      <c r="N1129" s="4" t="s">
        <v>21</v>
      </c>
    </row>
    <row r="1130" spans="1:14" x14ac:dyDescent="0.25">
      <c r="A1130" s="1" t="s">
        <v>360</v>
      </c>
      <c r="B1130" s="2" t="s">
        <v>1112</v>
      </c>
      <c r="C1130" s="2" t="s">
        <v>1112</v>
      </c>
      <c r="D1130" s="2" t="s">
        <v>17931</v>
      </c>
      <c r="E1130" s="2" t="s">
        <v>1118</v>
      </c>
      <c r="F1130" s="2">
        <v>30103605</v>
      </c>
      <c r="G1130" s="2" t="s">
        <v>810</v>
      </c>
      <c r="H1130" s="2">
        <v>2</v>
      </c>
      <c r="I1130" s="2">
        <v>3</v>
      </c>
      <c r="J1130" s="2">
        <v>10</v>
      </c>
      <c r="K1130" s="2">
        <v>20</v>
      </c>
      <c r="L1130" s="3">
        <v>1982821</v>
      </c>
      <c r="M1130" s="2" t="s">
        <v>0</v>
      </c>
      <c r="N1130" s="4" t="s">
        <v>21</v>
      </c>
    </row>
    <row r="1131" spans="1:14" x14ac:dyDescent="0.25">
      <c r="A1131" s="1" t="s">
        <v>360</v>
      </c>
      <c r="B1131" s="2" t="s">
        <v>1112</v>
      </c>
      <c r="C1131" s="2" t="s">
        <v>1112</v>
      </c>
      <c r="D1131" s="2" t="s">
        <v>17931</v>
      </c>
      <c r="E1131" s="2" t="s">
        <v>1119</v>
      </c>
      <c r="F1131" s="2">
        <v>30103605</v>
      </c>
      <c r="G1131" s="2" t="s">
        <v>810</v>
      </c>
      <c r="H1131" s="2">
        <v>2</v>
      </c>
      <c r="I1131" s="2">
        <v>3</v>
      </c>
      <c r="J1131" s="2">
        <v>10</v>
      </c>
      <c r="K1131" s="2">
        <v>15</v>
      </c>
      <c r="L1131" s="3">
        <v>5228695.05</v>
      </c>
      <c r="M1131" s="2" t="s">
        <v>0</v>
      </c>
      <c r="N1131" s="4" t="s">
        <v>21</v>
      </c>
    </row>
    <row r="1132" spans="1:14" x14ac:dyDescent="0.25">
      <c r="A1132" s="1" t="s">
        <v>360</v>
      </c>
      <c r="B1132" s="2" t="s">
        <v>1112</v>
      </c>
      <c r="C1132" s="2" t="s">
        <v>1112</v>
      </c>
      <c r="D1132" s="2" t="s">
        <v>17931</v>
      </c>
      <c r="E1132" s="2" t="s">
        <v>1120</v>
      </c>
      <c r="F1132" s="2">
        <v>30103605</v>
      </c>
      <c r="G1132" s="2" t="s">
        <v>810</v>
      </c>
      <c r="H1132" s="2">
        <v>2</v>
      </c>
      <c r="I1132" s="2">
        <v>3</v>
      </c>
      <c r="J1132" s="2">
        <v>10</v>
      </c>
      <c r="K1132" s="2">
        <v>20</v>
      </c>
      <c r="L1132" s="3">
        <v>3335477.8000000003</v>
      </c>
      <c r="M1132" s="2" t="s">
        <v>0</v>
      </c>
      <c r="N1132" s="4" t="s">
        <v>21</v>
      </c>
    </row>
    <row r="1133" spans="1:14" x14ac:dyDescent="0.25">
      <c r="A1133" s="1" t="s">
        <v>360</v>
      </c>
      <c r="B1133" s="2" t="s">
        <v>1112</v>
      </c>
      <c r="C1133" s="2" t="s">
        <v>1112</v>
      </c>
      <c r="D1133" s="2" t="s">
        <v>17931</v>
      </c>
      <c r="E1133" s="2" t="s">
        <v>1121</v>
      </c>
      <c r="F1133" s="2">
        <v>30103605</v>
      </c>
      <c r="G1133" s="2" t="s">
        <v>810</v>
      </c>
      <c r="H1133" s="2">
        <v>2</v>
      </c>
      <c r="I1133" s="2">
        <v>3</v>
      </c>
      <c r="J1133" s="2">
        <v>10</v>
      </c>
      <c r="K1133" s="2">
        <v>18</v>
      </c>
      <c r="L1133" s="3">
        <v>3246683.94</v>
      </c>
      <c r="M1133" s="2" t="s">
        <v>0</v>
      </c>
      <c r="N1133" s="4" t="s">
        <v>21</v>
      </c>
    </row>
    <row r="1134" spans="1:14" x14ac:dyDescent="0.25">
      <c r="A1134" s="1" t="s">
        <v>360</v>
      </c>
      <c r="B1134" s="2" t="s">
        <v>1112</v>
      </c>
      <c r="C1134" s="2" t="s">
        <v>1112</v>
      </c>
      <c r="D1134" s="2" t="s">
        <v>17931</v>
      </c>
      <c r="E1134" s="2" t="s">
        <v>1122</v>
      </c>
      <c r="F1134" s="2">
        <v>30103605</v>
      </c>
      <c r="G1134" s="2" t="s">
        <v>810</v>
      </c>
      <c r="H1134" s="2">
        <v>2</v>
      </c>
      <c r="I1134" s="2">
        <v>3</v>
      </c>
      <c r="J1134" s="2">
        <v>10</v>
      </c>
      <c r="K1134" s="2">
        <v>15</v>
      </c>
      <c r="L1134" s="3">
        <v>2056518.4500000002</v>
      </c>
      <c r="M1134" s="2" t="s">
        <v>0</v>
      </c>
      <c r="N1134" s="4" t="s">
        <v>21</v>
      </c>
    </row>
    <row r="1135" spans="1:14" x14ac:dyDescent="0.25">
      <c r="A1135" s="1" t="s">
        <v>360</v>
      </c>
      <c r="B1135" s="2" t="s">
        <v>1112</v>
      </c>
      <c r="C1135" s="2" t="s">
        <v>1112</v>
      </c>
      <c r="D1135" s="2" t="s">
        <v>17931</v>
      </c>
      <c r="E1135" s="2" t="s">
        <v>1123</v>
      </c>
      <c r="F1135" s="2">
        <v>30103101</v>
      </c>
      <c r="G1135" s="2" t="s">
        <v>810</v>
      </c>
      <c r="H1135" s="2">
        <v>2</v>
      </c>
      <c r="I1135" s="2">
        <v>3</v>
      </c>
      <c r="J1135" s="2">
        <v>10</v>
      </c>
      <c r="K1135" s="2">
        <v>20</v>
      </c>
      <c r="L1135" s="3">
        <v>1833891.4000000001</v>
      </c>
      <c r="M1135" s="2" t="s">
        <v>0</v>
      </c>
      <c r="N1135" s="4" t="s">
        <v>21</v>
      </c>
    </row>
    <row r="1136" spans="1:14" x14ac:dyDescent="0.25">
      <c r="A1136" s="1" t="s">
        <v>360</v>
      </c>
      <c r="B1136" s="2" t="s">
        <v>1112</v>
      </c>
      <c r="C1136" s="2" t="s">
        <v>1112</v>
      </c>
      <c r="D1136" s="2" t="s">
        <v>17931</v>
      </c>
      <c r="E1136" s="2" t="s">
        <v>1124</v>
      </c>
      <c r="F1136" s="2">
        <v>30103101</v>
      </c>
      <c r="G1136" s="2" t="s">
        <v>496</v>
      </c>
      <c r="H1136" s="2">
        <v>2</v>
      </c>
      <c r="I1136" s="2">
        <v>3</v>
      </c>
      <c r="J1136" s="2">
        <v>16</v>
      </c>
      <c r="K1136" s="2">
        <v>50</v>
      </c>
      <c r="L1136" s="3">
        <v>2211476</v>
      </c>
      <c r="M1136" s="2" t="s">
        <v>0</v>
      </c>
      <c r="N1136" s="4" t="s">
        <v>21</v>
      </c>
    </row>
    <row r="1137" spans="1:14" x14ac:dyDescent="0.25">
      <c r="A1137" s="1" t="s">
        <v>360</v>
      </c>
      <c r="B1137" s="2" t="s">
        <v>1112</v>
      </c>
      <c r="C1137" s="2" t="s">
        <v>1112</v>
      </c>
      <c r="D1137" s="2" t="s">
        <v>17931</v>
      </c>
      <c r="E1137" s="2" t="s">
        <v>1113</v>
      </c>
      <c r="F1137" s="2">
        <v>30103101</v>
      </c>
      <c r="G1137" s="2" t="s">
        <v>496</v>
      </c>
      <c r="H1137" s="2">
        <v>2</v>
      </c>
      <c r="I1137" s="2">
        <v>3</v>
      </c>
      <c r="J1137" s="2">
        <v>16</v>
      </c>
      <c r="K1137" s="2">
        <v>100</v>
      </c>
      <c r="L1137" s="3">
        <v>5581430</v>
      </c>
      <c r="M1137" s="2" t="s">
        <v>0</v>
      </c>
      <c r="N1137" s="4" t="s">
        <v>21</v>
      </c>
    </row>
    <row r="1138" spans="1:14" x14ac:dyDescent="0.25">
      <c r="A1138" s="1" t="s">
        <v>360</v>
      </c>
      <c r="B1138" s="2" t="s">
        <v>1112</v>
      </c>
      <c r="C1138" s="2" t="s">
        <v>1112</v>
      </c>
      <c r="D1138" s="2" t="s">
        <v>17931</v>
      </c>
      <c r="E1138" s="2" t="s">
        <v>1120</v>
      </c>
      <c r="F1138" s="2">
        <v>30103605</v>
      </c>
      <c r="G1138" s="2" t="s">
        <v>496</v>
      </c>
      <c r="H1138" s="2">
        <v>2</v>
      </c>
      <c r="I1138" s="2">
        <v>3</v>
      </c>
      <c r="J1138" s="2">
        <v>16</v>
      </c>
      <c r="K1138" s="2">
        <v>10</v>
      </c>
      <c r="L1138" s="3">
        <v>1667738.9000000001</v>
      </c>
      <c r="M1138" s="2" t="s">
        <v>0</v>
      </c>
      <c r="N1138" s="4" t="s">
        <v>21</v>
      </c>
    </row>
    <row r="1139" spans="1:14" x14ac:dyDescent="0.25">
      <c r="A1139" s="1" t="s">
        <v>360</v>
      </c>
      <c r="B1139" s="2" t="s">
        <v>1112</v>
      </c>
      <c r="C1139" s="2" t="s">
        <v>1112</v>
      </c>
      <c r="D1139" s="2" t="s">
        <v>17931</v>
      </c>
      <c r="E1139" s="2" t="s">
        <v>1121</v>
      </c>
      <c r="F1139" s="2">
        <v>30103605</v>
      </c>
      <c r="G1139" s="2" t="s">
        <v>496</v>
      </c>
      <c r="H1139" s="2">
        <v>2</v>
      </c>
      <c r="I1139" s="2">
        <v>3</v>
      </c>
      <c r="J1139" s="2">
        <v>16</v>
      </c>
      <c r="K1139" s="2">
        <v>20</v>
      </c>
      <c r="L1139" s="3">
        <v>3607426.5999999996</v>
      </c>
      <c r="M1139" s="2" t="s">
        <v>0</v>
      </c>
      <c r="N1139" s="4" t="s">
        <v>21</v>
      </c>
    </row>
    <row r="1140" spans="1:14" x14ac:dyDescent="0.25">
      <c r="A1140" s="1" t="s">
        <v>360</v>
      </c>
      <c r="B1140" s="2" t="s">
        <v>1112</v>
      </c>
      <c r="C1140" s="2" t="s">
        <v>1112</v>
      </c>
      <c r="D1140" s="2" t="s">
        <v>17931</v>
      </c>
      <c r="E1140" s="2" t="s">
        <v>1125</v>
      </c>
      <c r="F1140" s="2">
        <v>30103605</v>
      </c>
      <c r="G1140" s="2" t="s">
        <v>496</v>
      </c>
      <c r="H1140" s="2">
        <v>2</v>
      </c>
      <c r="I1140" s="2">
        <v>3</v>
      </c>
      <c r="J1140" s="2">
        <v>16</v>
      </c>
      <c r="K1140" s="2">
        <v>15</v>
      </c>
      <c r="L1140" s="3">
        <v>2705427.6</v>
      </c>
      <c r="M1140" s="2" t="s">
        <v>0</v>
      </c>
      <c r="N1140" s="4" t="s">
        <v>21</v>
      </c>
    </row>
    <row r="1141" spans="1:14" x14ac:dyDescent="0.25">
      <c r="A1141" s="1" t="s">
        <v>360</v>
      </c>
      <c r="B1141" s="2" t="s">
        <v>1112</v>
      </c>
      <c r="C1141" s="2" t="s">
        <v>1112</v>
      </c>
      <c r="D1141" s="2" t="s">
        <v>17931</v>
      </c>
      <c r="E1141" s="2" t="s">
        <v>1115</v>
      </c>
      <c r="F1141" s="2">
        <v>30103605</v>
      </c>
      <c r="G1141" s="2" t="s">
        <v>496</v>
      </c>
      <c r="H1141" s="2">
        <v>2</v>
      </c>
      <c r="I1141" s="2">
        <v>3</v>
      </c>
      <c r="J1141" s="2">
        <v>16</v>
      </c>
      <c r="K1141" s="2">
        <v>30</v>
      </c>
      <c r="L1141" s="3">
        <v>2714322.3000000003</v>
      </c>
      <c r="M1141" s="2" t="s">
        <v>0</v>
      </c>
      <c r="N1141" s="4" t="s">
        <v>21</v>
      </c>
    </row>
    <row r="1142" spans="1:14" x14ac:dyDescent="0.25">
      <c r="A1142" s="1" t="s">
        <v>360</v>
      </c>
      <c r="B1142" s="2" t="s">
        <v>1112</v>
      </c>
      <c r="C1142" s="2" t="s">
        <v>1112</v>
      </c>
      <c r="D1142" s="2" t="s">
        <v>17931</v>
      </c>
      <c r="E1142" s="2" t="s">
        <v>1126</v>
      </c>
      <c r="F1142" s="2">
        <v>30103605</v>
      </c>
      <c r="G1142" s="2" t="s">
        <v>496</v>
      </c>
      <c r="H1142" s="2">
        <v>2</v>
      </c>
      <c r="I1142" s="2">
        <v>3</v>
      </c>
      <c r="J1142" s="2">
        <v>16</v>
      </c>
      <c r="K1142" s="2">
        <v>40</v>
      </c>
      <c r="L1142" s="3">
        <v>5270976.4000000004</v>
      </c>
      <c r="M1142" s="2" t="s">
        <v>0</v>
      </c>
      <c r="N1142" s="4" t="s">
        <v>21</v>
      </c>
    </row>
    <row r="1143" spans="1:14" x14ac:dyDescent="0.25">
      <c r="A1143" s="1" t="s">
        <v>360</v>
      </c>
      <c r="B1143" s="2" t="s">
        <v>1112</v>
      </c>
      <c r="C1143" s="2" t="s">
        <v>1112</v>
      </c>
      <c r="D1143" s="2" t="s">
        <v>17931</v>
      </c>
      <c r="E1143" s="2" t="s">
        <v>1127</v>
      </c>
      <c r="F1143" s="2">
        <v>30103605</v>
      </c>
      <c r="G1143" s="2" t="s">
        <v>496</v>
      </c>
      <c r="H1143" s="2">
        <v>2</v>
      </c>
      <c r="I1143" s="2">
        <v>3</v>
      </c>
      <c r="J1143" s="2">
        <v>16</v>
      </c>
      <c r="K1143" s="2">
        <v>45</v>
      </c>
      <c r="L1143" s="3">
        <v>6860917.3499999996</v>
      </c>
      <c r="M1143" s="2" t="s">
        <v>0</v>
      </c>
      <c r="N1143" s="4" t="s">
        <v>21</v>
      </c>
    </row>
    <row r="1144" spans="1:14" x14ac:dyDescent="0.25">
      <c r="A1144" s="1" t="s">
        <v>360</v>
      </c>
      <c r="B1144" s="2" t="s">
        <v>1112</v>
      </c>
      <c r="C1144" s="2" t="s">
        <v>1112</v>
      </c>
      <c r="D1144" s="2" t="s">
        <v>17931</v>
      </c>
      <c r="E1144" s="2" t="s">
        <v>1116</v>
      </c>
      <c r="F1144" s="2">
        <v>30103605</v>
      </c>
      <c r="G1144" s="2" t="s">
        <v>496</v>
      </c>
      <c r="H1144" s="2">
        <v>2</v>
      </c>
      <c r="I1144" s="2">
        <v>3</v>
      </c>
      <c r="J1144" s="2">
        <v>16</v>
      </c>
      <c r="K1144" s="2">
        <v>50</v>
      </c>
      <c r="L1144" s="3">
        <v>1581396.5</v>
      </c>
      <c r="M1144" s="2" t="s">
        <v>0</v>
      </c>
      <c r="N1144" s="4" t="s">
        <v>21</v>
      </c>
    </row>
    <row r="1145" spans="1:14" x14ac:dyDescent="0.25">
      <c r="A1145" s="1" t="s">
        <v>360</v>
      </c>
      <c r="B1145" s="2" t="s">
        <v>1112</v>
      </c>
      <c r="C1145" s="2" t="s">
        <v>1112</v>
      </c>
      <c r="D1145" s="2" t="s">
        <v>17931</v>
      </c>
      <c r="E1145" s="2" t="s">
        <v>1128</v>
      </c>
      <c r="F1145" s="2">
        <v>30103605</v>
      </c>
      <c r="G1145" s="2" t="s">
        <v>496</v>
      </c>
      <c r="H1145" s="2">
        <v>2</v>
      </c>
      <c r="I1145" s="2">
        <v>3</v>
      </c>
      <c r="J1145" s="2">
        <v>16</v>
      </c>
      <c r="K1145" s="2">
        <v>48</v>
      </c>
      <c r="L1145" s="3">
        <v>3968158.56</v>
      </c>
      <c r="M1145" s="2" t="s">
        <v>0</v>
      </c>
      <c r="N1145" s="4" t="s">
        <v>21</v>
      </c>
    </row>
    <row r="1146" spans="1:14" x14ac:dyDescent="0.25">
      <c r="A1146" s="1" t="s">
        <v>360</v>
      </c>
      <c r="B1146" s="2" t="s">
        <v>1112</v>
      </c>
      <c r="C1146" s="2" t="s">
        <v>1112</v>
      </c>
      <c r="D1146" s="2" t="s">
        <v>17931</v>
      </c>
      <c r="E1146" s="2" t="s">
        <v>1129</v>
      </c>
      <c r="F1146" s="2">
        <v>30103605</v>
      </c>
      <c r="G1146" s="2" t="s">
        <v>496</v>
      </c>
      <c r="H1146" s="2">
        <v>2</v>
      </c>
      <c r="I1146" s="2">
        <v>3</v>
      </c>
      <c r="J1146" s="2">
        <v>16</v>
      </c>
      <c r="K1146" s="2">
        <v>48</v>
      </c>
      <c r="L1146" s="3">
        <v>3968158.56</v>
      </c>
      <c r="M1146" s="2" t="s">
        <v>0</v>
      </c>
      <c r="N1146" s="4" t="s">
        <v>21</v>
      </c>
    </row>
    <row r="1147" spans="1:14" x14ac:dyDescent="0.25">
      <c r="A1147" s="1" t="s">
        <v>360</v>
      </c>
      <c r="B1147" s="2" t="s">
        <v>1112</v>
      </c>
      <c r="C1147" s="2" t="s">
        <v>1112</v>
      </c>
      <c r="D1147" s="2" t="s">
        <v>17931</v>
      </c>
      <c r="E1147" s="2" t="s">
        <v>1130</v>
      </c>
      <c r="F1147" s="2">
        <v>30103605</v>
      </c>
      <c r="G1147" s="2" t="s">
        <v>496</v>
      </c>
      <c r="H1147" s="2">
        <v>2</v>
      </c>
      <c r="I1147" s="2">
        <v>3</v>
      </c>
      <c r="J1147" s="2">
        <v>16</v>
      </c>
      <c r="K1147" s="2">
        <v>43</v>
      </c>
      <c r="L1147" s="3">
        <v>3554808.71</v>
      </c>
      <c r="M1147" s="2" t="s">
        <v>0</v>
      </c>
      <c r="N1147" s="4" t="s">
        <v>21</v>
      </c>
    </row>
    <row r="1148" spans="1:14" x14ac:dyDescent="0.25">
      <c r="A1148" s="1" t="s">
        <v>360</v>
      </c>
      <c r="B1148" s="2" t="s">
        <v>1112</v>
      </c>
      <c r="C1148" s="2" t="s">
        <v>1112</v>
      </c>
      <c r="D1148" s="2" t="s">
        <v>17931</v>
      </c>
      <c r="E1148" s="2" t="s">
        <v>1131</v>
      </c>
      <c r="F1148" s="2">
        <v>30103605</v>
      </c>
      <c r="G1148" s="2" t="s">
        <v>496</v>
      </c>
      <c r="H1148" s="2">
        <v>2</v>
      </c>
      <c r="I1148" s="2">
        <v>3</v>
      </c>
      <c r="J1148" s="2">
        <v>16</v>
      </c>
      <c r="K1148" s="2">
        <v>30</v>
      </c>
      <c r="L1148" s="3">
        <v>2480099.1</v>
      </c>
      <c r="M1148" s="2" t="s">
        <v>0</v>
      </c>
      <c r="N1148" s="4" t="s">
        <v>21</v>
      </c>
    </row>
    <row r="1149" spans="1:14" x14ac:dyDescent="0.25">
      <c r="A1149" s="1" t="s">
        <v>360</v>
      </c>
      <c r="B1149" s="2" t="s">
        <v>1112</v>
      </c>
      <c r="C1149" s="2" t="s">
        <v>1112</v>
      </c>
      <c r="D1149" s="2" t="s">
        <v>17931</v>
      </c>
      <c r="E1149" s="2" t="s">
        <v>1132</v>
      </c>
      <c r="F1149" s="2">
        <v>11121616</v>
      </c>
      <c r="G1149" s="2" t="s">
        <v>496</v>
      </c>
      <c r="H1149" s="2">
        <v>2</v>
      </c>
      <c r="I1149" s="2">
        <v>3</v>
      </c>
      <c r="J1149" s="2">
        <v>16</v>
      </c>
      <c r="K1149" s="2">
        <v>30</v>
      </c>
      <c r="L1149" s="3">
        <v>1547966.4</v>
      </c>
      <c r="M1149" s="2" t="s">
        <v>0</v>
      </c>
      <c r="N1149" s="4" t="s">
        <v>21</v>
      </c>
    </row>
    <row r="1150" spans="1:14" x14ac:dyDescent="0.25">
      <c r="A1150" s="1" t="s">
        <v>360</v>
      </c>
      <c r="B1150" s="2" t="s">
        <v>1112</v>
      </c>
      <c r="C1150" s="2" t="s">
        <v>1112</v>
      </c>
      <c r="D1150" s="2" t="s">
        <v>17931</v>
      </c>
      <c r="E1150" s="2" t="s">
        <v>1117</v>
      </c>
      <c r="F1150" s="2">
        <v>30103605</v>
      </c>
      <c r="G1150" s="2" t="s">
        <v>490</v>
      </c>
      <c r="H1150" s="2">
        <v>4</v>
      </c>
      <c r="I1150" s="2">
        <v>6</v>
      </c>
      <c r="J1150" s="2">
        <v>10</v>
      </c>
      <c r="K1150" s="2">
        <v>4</v>
      </c>
      <c r="L1150" s="3">
        <v>277460.8</v>
      </c>
      <c r="M1150" s="2" t="s">
        <v>0</v>
      </c>
      <c r="N1150" s="4" t="s">
        <v>21</v>
      </c>
    </row>
    <row r="1151" spans="1:14" x14ac:dyDescent="0.25">
      <c r="A1151" s="1" t="s">
        <v>360</v>
      </c>
      <c r="B1151" s="2" t="s">
        <v>1112</v>
      </c>
      <c r="C1151" s="2" t="s">
        <v>1112</v>
      </c>
      <c r="D1151" s="2" t="s">
        <v>17931</v>
      </c>
      <c r="E1151" s="2" t="s">
        <v>1118</v>
      </c>
      <c r="F1151" s="2">
        <v>30103605</v>
      </c>
      <c r="G1151" s="2" t="s">
        <v>490</v>
      </c>
      <c r="H1151" s="2">
        <v>4</v>
      </c>
      <c r="I1151" s="2">
        <v>6</v>
      </c>
      <c r="J1151" s="2">
        <v>10</v>
      </c>
      <c r="K1151" s="2">
        <v>4</v>
      </c>
      <c r="L1151" s="3">
        <v>396564.2</v>
      </c>
      <c r="M1151" s="2" t="s">
        <v>0</v>
      </c>
      <c r="N1151" s="4" t="s">
        <v>21</v>
      </c>
    </row>
    <row r="1152" spans="1:14" x14ac:dyDescent="0.25">
      <c r="A1152" s="1" t="s">
        <v>360</v>
      </c>
      <c r="B1152" s="2" t="s">
        <v>1112</v>
      </c>
      <c r="C1152" s="2" t="s">
        <v>1112</v>
      </c>
      <c r="D1152" s="2" t="s">
        <v>17931</v>
      </c>
      <c r="E1152" s="2" t="s">
        <v>815</v>
      </c>
      <c r="F1152" s="2">
        <v>0</v>
      </c>
      <c r="G1152" s="2" t="s">
        <v>17856</v>
      </c>
      <c r="H1152" s="2">
        <v>1</v>
      </c>
      <c r="I1152" s="2">
        <v>6</v>
      </c>
      <c r="J1152" s="2">
        <v>16</v>
      </c>
      <c r="K1152" s="2">
        <v>1</v>
      </c>
      <c r="L1152" s="3">
        <v>1254697.02</v>
      </c>
      <c r="M1152" s="2" t="s">
        <v>20</v>
      </c>
      <c r="N1152" s="4" t="s">
        <v>21</v>
      </c>
    </row>
    <row r="1153" spans="1:14" x14ac:dyDescent="0.25">
      <c r="A1153" s="1" t="s">
        <v>360</v>
      </c>
      <c r="B1153" s="2" t="s">
        <v>63</v>
      </c>
      <c r="C1153" s="2" t="s">
        <v>64</v>
      </c>
      <c r="D1153" s="2" t="s">
        <v>65</v>
      </c>
      <c r="E1153" s="2" t="s">
        <v>1133</v>
      </c>
      <c r="F1153" s="2">
        <v>14111701</v>
      </c>
      <c r="G1153" s="2" t="s">
        <v>490</v>
      </c>
      <c r="H1153" s="2">
        <v>2</v>
      </c>
      <c r="I1153" s="2">
        <v>3</v>
      </c>
      <c r="J1153" s="2">
        <v>16</v>
      </c>
      <c r="K1153" s="2">
        <v>330</v>
      </c>
      <c r="L1153" s="3">
        <v>1941060</v>
      </c>
      <c r="M1153" s="2" t="s">
        <v>0</v>
      </c>
      <c r="N1153" s="4" t="s">
        <v>21</v>
      </c>
    </row>
    <row r="1154" spans="1:14" x14ac:dyDescent="0.25">
      <c r="A1154" s="1" t="s">
        <v>360</v>
      </c>
      <c r="B1154" s="2" t="s">
        <v>63</v>
      </c>
      <c r="C1154" s="2" t="s">
        <v>64</v>
      </c>
      <c r="D1154" s="2" t="s">
        <v>65</v>
      </c>
      <c r="E1154" s="2" t="s">
        <v>1134</v>
      </c>
      <c r="F1154" s="2">
        <v>47132100</v>
      </c>
      <c r="G1154" s="2" t="s">
        <v>490</v>
      </c>
      <c r="H1154" s="2">
        <v>2</v>
      </c>
      <c r="I1154" s="2">
        <v>3</v>
      </c>
      <c r="J1154" s="2">
        <v>10</v>
      </c>
      <c r="K1154" s="2">
        <v>101</v>
      </c>
      <c r="L1154" s="3">
        <v>315618.94</v>
      </c>
      <c r="M1154" s="2" t="s">
        <v>0</v>
      </c>
      <c r="N1154" s="4" t="s">
        <v>21</v>
      </c>
    </row>
    <row r="1155" spans="1:14" x14ac:dyDescent="0.25">
      <c r="A1155" s="1" t="s">
        <v>360</v>
      </c>
      <c r="B1155" s="2" t="s">
        <v>63</v>
      </c>
      <c r="C1155" s="2" t="s">
        <v>64</v>
      </c>
      <c r="D1155" s="2" t="s">
        <v>65</v>
      </c>
      <c r="E1155" s="2" t="s">
        <v>1135</v>
      </c>
      <c r="F1155" s="2">
        <v>14111701</v>
      </c>
      <c r="G1155" s="2" t="s">
        <v>490</v>
      </c>
      <c r="H1155" s="2">
        <v>2</v>
      </c>
      <c r="I1155" s="2">
        <v>2</v>
      </c>
      <c r="J1155" s="2">
        <v>10</v>
      </c>
      <c r="K1155" s="2">
        <v>126</v>
      </c>
      <c r="L1155" s="3">
        <v>328818.42</v>
      </c>
      <c r="M1155" s="2" t="s">
        <v>0</v>
      </c>
      <c r="N1155" s="4" t="s">
        <v>21</v>
      </c>
    </row>
    <row r="1156" spans="1:14" x14ac:dyDescent="0.25">
      <c r="A1156" s="1" t="s">
        <v>360</v>
      </c>
      <c r="B1156" s="2" t="s">
        <v>63</v>
      </c>
      <c r="C1156" s="2" t="s">
        <v>64</v>
      </c>
      <c r="D1156" s="2" t="s">
        <v>65</v>
      </c>
      <c r="E1156" s="2" t="s">
        <v>18155</v>
      </c>
      <c r="F1156" s="2">
        <v>93131608</v>
      </c>
      <c r="G1156" s="2" t="s">
        <v>490</v>
      </c>
      <c r="H1156" s="2">
        <v>2</v>
      </c>
      <c r="I1156" s="2">
        <v>3</v>
      </c>
      <c r="J1156" s="2">
        <v>16</v>
      </c>
      <c r="K1156" s="2">
        <v>1</v>
      </c>
      <c r="L1156" s="3">
        <v>81000</v>
      </c>
      <c r="M1156" s="2" t="s">
        <v>0</v>
      </c>
      <c r="N1156" s="4" t="s">
        <v>21</v>
      </c>
    </row>
    <row r="1157" spans="1:14" x14ac:dyDescent="0.25">
      <c r="A1157" s="1" t="s">
        <v>360</v>
      </c>
      <c r="B1157" s="2" t="s">
        <v>63</v>
      </c>
      <c r="C1157" s="2" t="s">
        <v>64</v>
      </c>
      <c r="D1157" s="2" t="s">
        <v>65</v>
      </c>
      <c r="E1157" s="2" t="s">
        <v>18156</v>
      </c>
      <c r="F1157" s="2">
        <v>93131608</v>
      </c>
      <c r="G1157" s="2" t="s">
        <v>490</v>
      </c>
      <c r="H1157" s="2">
        <v>2</v>
      </c>
      <c r="I1157" s="2">
        <v>3</v>
      </c>
      <c r="J1157" s="2">
        <v>16</v>
      </c>
      <c r="K1157" s="2">
        <v>1</v>
      </c>
      <c r="L1157" s="3">
        <v>400000.7</v>
      </c>
      <c r="M1157" s="2" t="s">
        <v>0</v>
      </c>
      <c r="N1157" s="4" t="s">
        <v>21</v>
      </c>
    </row>
    <row r="1158" spans="1:14" x14ac:dyDescent="0.25">
      <c r="A1158" s="1" t="s">
        <v>360</v>
      </c>
      <c r="B1158" s="2" t="s">
        <v>63</v>
      </c>
      <c r="C1158" s="2" t="s">
        <v>64</v>
      </c>
      <c r="D1158" s="2" t="s">
        <v>65</v>
      </c>
      <c r="E1158" s="2" t="s">
        <v>1136</v>
      </c>
      <c r="F1158" s="2">
        <v>93131608</v>
      </c>
      <c r="G1158" s="2" t="s">
        <v>490</v>
      </c>
      <c r="H1158" s="2">
        <v>2</v>
      </c>
      <c r="I1158" s="2">
        <v>3</v>
      </c>
      <c r="J1158" s="2">
        <v>16</v>
      </c>
      <c r="K1158" s="2">
        <v>1</v>
      </c>
      <c r="L1158" s="3">
        <v>1536442</v>
      </c>
      <c r="M1158" s="2" t="s">
        <v>0</v>
      </c>
      <c r="N1158" s="4" t="s">
        <v>21</v>
      </c>
    </row>
    <row r="1159" spans="1:14" x14ac:dyDescent="0.25">
      <c r="A1159" s="1" t="s">
        <v>360</v>
      </c>
      <c r="B1159" s="2" t="s">
        <v>63</v>
      </c>
      <c r="C1159" s="2" t="s">
        <v>64</v>
      </c>
      <c r="D1159" s="2" t="s">
        <v>65</v>
      </c>
      <c r="E1159" s="2" t="s">
        <v>1137</v>
      </c>
      <c r="F1159" s="2">
        <v>31201503</v>
      </c>
      <c r="G1159" s="2" t="s">
        <v>810</v>
      </c>
      <c r="H1159" s="2">
        <v>2</v>
      </c>
      <c r="I1159" s="2">
        <v>3</v>
      </c>
      <c r="J1159" s="2">
        <v>10</v>
      </c>
      <c r="K1159" s="2">
        <v>1000</v>
      </c>
      <c r="L1159" s="3">
        <v>3174920</v>
      </c>
      <c r="M1159" s="2" t="s">
        <v>0</v>
      </c>
      <c r="N1159" s="4" t="s">
        <v>21</v>
      </c>
    </row>
    <row r="1160" spans="1:14" x14ac:dyDescent="0.25">
      <c r="A1160" s="1" t="s">
        <v>360</v>
      </c>
      <c r="B1160" s="2" t="s">
        <v>63</v>
      </c>
      <c r="C1160" s="2" t="s">
        <v>64</v>
      </c>
      <c r="D1160" s="2" t="s">
        <v>65</v>
      </c>
      <c r="E1160" s="2" t="s">
        <v>1137</v>
      </c>
      <c r="F1160" s="2">
        <v>31201503</v>
      </c>
      <c r="G1160" s="2" t="s">
        <v>496</v>
      </c>
      <c r="H1160" s="2">
        <v>2</v>
      </c>
      <c r="I1160" s="2">
        <v>3</v>
      </c>
      <c r="J1160" s="2">
        <v>16</v>
      </c>
      <c r="K1160" s="2">
        <v>200</v>
      </c>
      <c r="L1160" s="3">
        <v>634984</v>
      </c>
      <c r="M1160" s="2" t="s">
        <v>0</v>
      </c>
      <c r="N1160" s="4" t="s">
        <v>21</v>
      </c>
    </row>
    <row r="1161" spans="1:14" x14ac:dyDescent="0.25">
      <c r="A1161" s="1" t="s">
        <v>360</v>
      </c>
      <c r="B1161" s="2" t="s">
        <v>63</v>
      </c>
      <c r="C1161" s="2" t="s">
        <v>64</v>
      </c>
      <c r="D1161" s="2" t="s">
        <v>65</v>
      </c>
      <c r="E1161" s="2" t="s">
        <v>1137</v>
      </c>
      <c r="F1161" s="2">
        <v>31201503</v>
      </c>
      <c r="G1161" s="2" t="s">
        <v>496</v>
      </c>
      <c r="H1161" s="2">
        <v>2</v>
      </c>
      <c r="I1161" s="2">
        <v>3</v>
      </c>
      <c r="J1161" s="2">
        <v>16</v>
      </c>
      <c r="K1161" s="2">
        <v>20</v>
      </c>
      <c r="L1161" s="3">
        <v>63498.400000000001</v>
      </c>
      <c r="M1161" s="2" t="s">
        <v>0</v>
      </c>
      <c r="N1161" s="4" t="s">
        <v>21</v>
      </c>
    </row>
    <row r="1162" spans="1:14" x14ac:dyDescent="0.25">
      <c r="A1162" s="1" t="s">
        <v>360</v>
      </c>
      <c r="B1162" s="2" t="s">
        <v>63</v>
      </c>
      <c r="C1162" s="2" t="s">
        <v>64</v>
      </c>
      <c r="D1162" s="2" t="s">
        <v>65</v>
      </c>
      <c r="E1162" s="2" t="s">
        <v>1138</v>
      </c>
      <c r="F1162" s="2">
        <v>14111507</v>
      </c>
      <c r="G1162" s="2" t="s">
        <v>496</v>
      </c>
      <c r="H1162" s="2">
        <v>2</v>
      </c>
      <c r="I1162" s="2">
        <v>3</v>
      </c>
      <c r="J1162" s="2">
        <v>10</v>
      </c>
      <c r="K1162" s="2">
        <v>4</v>
      </c>
      <c r="L1162" s="3">
        <v>102149.6</v>
      </c>
      <c r="M1162" s="2" t="s">
        <v>0</v>
      </c>
      <c r="N1162" s="4" t="s">
        <v>21</v>
      </c>
    </row>
    <row r="1163" spans="1:14" x14ac:dyDescent="0.25">
      <c r="A1163" s="1" t="s">
        <v>360</v>
      </c>
      <c r="B1163" s="2" t="s">
        <v>63</v>
      </c>
      <c r="C1163" s="2" t="s">
        <v>64</v>
      </c>
      <c r="D1163" s="2" t="s">
        <v>65</v>
      </c>
      <c r="E1163" s="2" t="s">
        <v>1139</v>
      </c>
      <c r="F1163" s="2">
        <v>44122003</v>
      </c>
      <c r="G1163" s="2" t="s">
        <v>496</v>
      </c>
      <c r="H1163" s="2">
        <v>2</v>
      </c>
      <c r="I1163" s="2">
        <v>3</v>
      </c>
      <c r="J1163" s="2">
        <v>10</v>
      </c>
      <c r="K1163" s="2">
        <v>50</v>
      </c>
      <c r="L1163" s="3">
        <v>1000790</v>
      </c>
      <c r="M1163" s="2" t="s">
        <v>0</v>
      </c>
      <c r="N1163" s="4" t="s">
        <v>21</v>
      </c>
    </row>
    <row r="1164" spans="1:14" x14ac:dyDescent="0.25">
      <c r="A1164" s="1" t="s">
        <v>360</v>
      </c>
      <c r="B1164" s="2" t="s">
        <v>63</v>
      </c>
      <c r="C1164" s="2" t="s">
        <v>64</v>
      </c>
      <c r="D1164" s="2" t="s">
        <v>65</v>
      </c>
      <c r="E1164" s="2" t="s">
        <v>1140</v>
      </c>
      <c r="F1164" s="2">
        <v>44103112</v>
      </c>
      <c r="G1164" s="2" t="s">
        <v>496</v>
      </c>
      <c r="H1164" s="2">
        <v>2</v>
      </c>
      <c r="I1164" s="2">
        <v>3</v>
      </c>
      <c r="J1164" s="2">
        <v>10</v>
      </c>
      <c r="K1164" s="2">
        <v>2</v>
      </c>
      <c r="L1164" s="3">
        <v>1849736</v>
      </c>
      <c r="M1164" s="2" t="s">
        <v>0</v>
      </c>
      <c r="N1164" s="4" t="s">
        <v>21</v>
      </c>
    </row>
    <row r="1165" spans="1:14" x14ac:dyDescent="0.25">
      <c r="A1165" s="1" t="s">
        <v>360</v>
      </c>
      <c r="B1165" s="2" t="s">
        <v>63</v>
      </c>
      <c r="C1165" s="2" t="s">
        <v>64</v>
      </c>
      <c r="D1165" s="2" t="s">
        <v>65</v>
      </c>
      <c r="E1165" s="2" t="s">
        <v>1141</v>
      </c>
      <c r="F1165" s="2">
        <v>31201512</v>
      </c>
      <c r="G1165" s="2" t="s">
        <v>496</v>
      </c>
      <c r="H1165" s="2">
        <v>2</v>
      </c>
      <c r="I1165" s="2">
        <v>3</v>
      </c>
      <c r="J1165" s="2">
        <v>10</v>
      </c>
      <c r="K1165" s="2">
        <v>500</v>
      </c>
      <c r="L1165" s="3">
        <v>897260</v>
      </c>
      <c r="M1165" s="2" t="s">
        <v>0</v>
      </c>
      <c r="N1165" s="4" t="s">
        <v>21</v>
      </c>
    </row>
    <row r="1166" spans="1:14" x14ac:dyDescent="0.25">
      <c r="A1166" s="1" t="s">
        <v>360</v>
      </c>
      <c r="B1166" s="2" t="s">
        <v>63</v>
      </c>
      <c r="C1166" s="2" t="s">
        <v>64</v>
      </c>
      <c r="D1166" s="2" t="s">
        <v>65</v>
      </c>
      <c r="E1166" s="2" t="s">
        <v>1142</v>
      </c>
      <c r="F1166" s="2">
        <v>26111702</v>
      </c>
      <c r="G1166" s="2" t="s">
        <v>496</v>
      </c>
      <c r="H1166" s="2">
        <v>2</v>
      </c>
      <c r="I1166" s="2">
        <v>3</v>
      </c>
      <c r="J1166" s="2">
        <v>10</v>
      </c>
      <c r="K1166" s="2">
        <v>50</v>
      </c>
      <c r="L1166" s="3">
        <v>55216</v>
      </c>
      <c r="M1166" s="2" t="s">
        <v>0</v>
      </c>
      <c r="N1166" s="4" t="s">
        <v>21</v>
      </c>
    </row>
    <row r="1167" spans="1:14" x14ac:dyDescent="0.25">
      <c r="A1167" s="1" t="s">
        <v>360</v>
      </c>
      <c r="B1167" s="2" t="s">
        <v>63</v>
      </c>
      <c r="C1167" s="2" t="s">
        <v>64</v>
      </c>
      <c r="D1167" s="2" t="s">
        <v>65</v>
      </c>
      <c r="E1167" s="2" t="s">
        <v>1143</v>
      </c>
      <c r="F1167" s="2">
        <v>44121600</v>
      </c>
      <c r="G1167" s="2" t="s">
        <v>496</v>
      </c>
      <c r="H1167" s="2">
        <v>2</v>
      </c>
      <c r="I1167" s="2">
        <v>3</v>
      </c>
      <c r="J1167" s="2">
        <v>10</v>
      </c>
      <c r="K1167" s="2">
        <v>30</v>
      </c>
      <c r="L1167" s="3">
        <v>99388.800000000003</v>
      </c>
      <c r="M1167" s="2" t="s">
        <v>0</v>
      </c>
      <c r="N1167" s="4" t="s">
        <v>21</v>
      </c>
    </row>
    <row r="1168" spans="1:14" x14ac:dyDescent="0.25">
      <c r="A1168" s="1" t="s">
        <v>360</v>
      </c>
      <c r="B1168" s="2" t="s">
        <v>63</v>
      </c>
      <c r="C1168" s="2" t="s">
        <v>64</v>
      </c>
      <c r="D1168" s="2" t="s">
        <v>65</v>
      </c>
      <c r="E1168" s="2" t="s">
        <v>1144</v>
      </c>
      <c r="F1168" s="2">
        <v>52152201</v>
      </c>
      <c r="G1168" s="2" t="s">
        <v>496</v>
      </c>
      <c r="H1168" s="2">
        <v>2</v>
      </c>
      <c r="I1168" s="2">
        <v>3</v>
      </c>
      <c r="J1168" s="2">
        <v>10</v>
      </c>
      <c r="K1168" s="2">
        <v>2</v>
      </c>
      <c r="L1168" s="3">
        <v>78682.8</v>
      </c>
      <c r="M1168" s="2" t="s">
        <v>0</v>
      </c>
      <c r="N1168" s="4" t="s">
        <v>21</v>
      </c>
    </row>
    <row r="1169" spans="1:14" x14ac:dyDescent="0.25">
      <c r="A1169" s="1" t="s">
        <v>360</v>
      </c>
      <c r="B1169" s="2" t="s">
        <v>63</v>
      </c>
      <c r="C1169" s="2" t="s">
        <v>64</v>
      </c>
      <c r="D1169" s="2" t="s">
        <v>65</v>
      </c>
      <c r="E1169" s="2" t="s">
        <v>1138</v>
      </c>
      <c r="F1169" s="2">
        <v>14111507</v>
      </c>
      <c r="G1169" s="2" t="s">
        <v>496</v>
      </c>
      <c r="H1169" s="2">
        <v>2</v>
      </c>
      <c r="I1169" s="2">
        <v>3</v>
      </c>
      <c r="J1169" s="2">
        <v>16</v>
      </c>
      <c r="K1169" s="2">
        <v>6</v>
      </c>
      <c r="L1169" s="3">
        <v>153224.40000000002</v>
      </c>
      <c r="M1169" s="2" t="s">
        <v>0</v>
      </c>
      <c r="N1169" s="4" t="s">
        <v>21</v>
      </c>
    </row>
    <row r="1170" spans="1:14" x14ac:dyDescent="0.25">
      <c r="A1170" s="1" t="s">
        <v>360</v>
      </c>
      <c r="B1170" s="2" t="s">
        <v>63</v>
      </c>
      <c r="C1170" s="2" t="s">
        <v>64</v>
      </c>
      <c r="D1170" s="2" t="s">
        <v>65</v>
      </c>
      <c r="E1170" s="2" t="s">
        <v>1141</v>
      </c>
      <c r="F1170" s="2">
        <v>31201512</v>
      </c>
      <c r="G1170" s="2" t="s">
        <v>496</v>
      </c>
      <c r="H1170" s="2">
        <v>2</v>
      </c>
      <c r="I1170" s="2">
        <v>3</v>
      </c>
      <c r="J1170" s="2">
        <v>16</v>
      </c>
      <c r="K1170" s="2">
        <v>20</v>
      </c>
      <c r="L1170" s="3">
        <v>35890.400000000001</v>
      </c>
      <c r="M1170" s="2" t="s">
        <v>0</v>
      </c>
      <c r="N1170" s="4" t="s">
        <v>21</v>
      </c>
    </row>
    <row r="1171" spans="1:14" x14ac:dyDescent="0.25">
      <c r="A1171" s="1" t="s">
        <v>360</v>
      </c>
      <c r="B1171" s="2" t="s">
        <v>63</v>
      </c>
      <c r="C1171" s="2" t="s">
        <v>64</v>
      </c>
      <c r="D1171" s="2" t="s">
        <v>65</v>
      </c>
      <c r="E1171" s="2" t="s">
        <v>1145</v>
      </c>
      <c r="F1171" s="2">
        <v>52152201</v>
      </c>
      <c r="G1171" s="2" t="s">
        <v>496</v>
      </c>
      <c r="H1171" s="2">
        <v>2</v>
      </c>
      <c r="I1171" s="2">
        <v>3</v>
      </c>
      <c r="J1171" s="2">
        <v>16</v>
      </c>
      <c r="K1171" s="2">
        <v>10</v>
      </c>
      <c r="L1171" s="3">
        <v>52455.200000000004</v>
      </c>
      <c r="M1171" s="2" t="s">
        <v>0</v>
      </c>
      <c r="N1171" s="4" t="s">
        <v>21</v>
      </c>
    </row>
    <row r="1172" spans="1:14" x14ac:dyDescent="0.25">
      <c r="A1172" s="1" t="s">
        <v>360</v>
      </c>
      <c r="B1172" s="2" t="s">
        <v>63</v>
      </c>
      <c r="C1172" s="2" t="s">
        <v>64</v>
      </c>
      <c r="D1172" s="2" t="s">
        <v>65</v>
      </c>
      <c r="E1172" s="2" t="s">
        <v>1146</v>
      </c>
      <c r="F1172" s="2">
        <v>44122100</v>
      </c>
      <c r="G1172" s="2" t="s">
        <v>810</v>
      </c>
      <c r="H1172" s="2">
        <v>2</v>
      </c>
      <c r="I1172" s="2">
        <v>2</v>
      </c>
      <c r="J1172" s="2">
        <v>10</v>
      </c>
      <c r="K1172" s="2">
        <v>20</v>
      </c>
      <c r="L1172" s="3">
        <v>27608</v>
      </c>
      <c r="M1172" s="2" t="s">
        <v>0</v>
      </c>
      <c r="N1172" s="4" t="s">
        <v>21</v>
      </c>
    </row>
    <row r="1173" spans="1:14" x14ac:dyDescent="0.25">
      <c r="A1173" s="1" t="s">
        <v>360</v>
      </c>
      <c r="B1173" s="2" t="s">
        <v>63</v>
      </c>
      <c r="C1173" s="2" t="s">
        <v>64</v>
      </c>
      <c r="D1173" s="2" t="s">
        <v>65</v>
      </c>
      <c r="E1173" s="2" t="s">
        <v>1147</v>
      </c>
      <c r="F1173" s="2">
        <v>14121810</v>
      </c>
      <c r="G1173" s="2" t="s">
        <v>810</v>
      </c>
      <c r="H1173" s="2">
        <v>2</v>
      </c>
      <c r="I1173" s="2">
        <v>2</v>
      </c>
      <c r="J1173" s="2">
        <v>10</v>
      </c>
      <c r="K1173" s="2">
        <v>5</v>
      </c>
      <c r="L1173" s="3">
        <v>62118</v>
      </c>
      <c r="M1173" s="2" t="s">
        <v>0</v>
      </c>
      <c r="N1173" s="4" t="s">
        <v>21</v>
      </c>
    </row>
    <row r="1174" spans="1:14" x14ac:dyDescent="0.25">
      <c r="A1174" s="1" t="s">
        <v>360</v>
      </c>
      <c r="B1174" s="2" t="s">
        <v>63</v>
      </c>
      <c r="C1174" s="2" t="s">
        <v>64</v>
      </c>
      <c r="D1174" s="2" t="s">
        <v>65</v>
      </c>
      <c r="E1174" s="2" t="s">
        <v>1148</v>
      </c>
      <c r="F1174" s="2">
        <v>44122003</v>
      </c>
      <c r="G1174" s="2" t="s">
        <v>496</v>
      </c>
      <c r="H1174" s="2">
        <v>2</v>
      </c>
      <c r="I1174" s="2">
        <v>3</v>
      </c>
      <c r="J1174" s="2">
        <v>10</v>
      </c>
      <c r="K1174" s="2">
        <v>150</v>
      </c>
      <c r="L1174" s="3">
        <v>102147</v>
      </c>
      <c r="M1174" s="2" t="s">
        <v>0</v>
      </c>
      <c r="N1174" s="4" t="s">
        <v>21</v>
      </c>
    </row>
    <row r="1175" spans="1:14" x14ac:dyDescent="0.25">
      <c r="A1175" s="1" t="s">
        <v>360</v>
      </c>
      <c r="B1175" s="2" t="s">
        <v>63</v>
      </c>
      <c r="C1175" s="2" t="s">
        <v>64</v>
      </c>
      <c r="D1175" s="2" t="s">
        <v>65</v>
      </c>
      <c r="E1175" s="2" t="s">
        <v>1149</v>
      </c>
      <c r="F1175" s="2">
        <v>14111507</v>
      </c>
      <c r="G1175" s="2" t="s">
        <v>496</v>
      </c>
      <c r="H1175" s="2">
        <v>2</v>
      </c>
      <c r="I1175" s="2">
        <v>3</v>
      </c>
      <c r="J1175" s="2">
        <v>10</v>
      </c>
      <c r="K1175" s="2">
        <v>3</v>
      </c>
      <c r="L1175" s="3">
        <v>10095.960000000001</v>
      </c>
      <c r="M1175" s="2" t="s">
        <v>0</v>
      </c>
      <c r="N1175" s="4" t="s">
        <v>21</v>
      </c>
    </row>
    <row r="1176" spans="1:14" x14ac:dyDescent="0.25">
      <c r="A1176" s="1" t="s">
        <v>360</v>
      </c>
      <c r="B1176" s="2" t="s">
        <v>63</v>
      </c>
      <c r="C1176" s="2" t="s">
        <v>64</v>
      </c>
      <c r="D1176" s="2" t="s">
        <v>65</v>
      </c>
      <c r="E1176" s="2" t="s">
        <v>1150</v>
      </c>
      <c r="F1176" s="2">
        <v>24121503</v>
      </c>
      <c r="G1176" s="2" t="s">
        <v>496</v>
      </c>
      <c r="H1176" s="2">
        <v>2</v>
      </c>
      <c r="I1176" s="2">
        <v>3</v>
      </c>
      <c r="J1176" s="2">
        <v>10</v>
      </c>
      <c r="K1176" s="2">
        <v>3200</v>
      </c>
      <c r="L1176" s="3">
        <v>8360703.9999999991</v>
      </c>
      <c r="M1176" s="2" t="s">
        <v>0</v>
      </c>
      <c r="N1176" s="4" t="s">
        <v>21</v>
      </c>
    </row>
    <row r="1177" spans="1:14" x14ac:dyDescent="0.25">
      <c r="A1177" s="1" t="s">
        <v>360</v>
      </c>
      <c r="B1177" s="2" t="s">
        <v>63</v>
      </c>
      <c r="C1177" s="2" t="s">
        <v>64</v>
      </c>
      <c r="D1177" s="2" t="s">
        <v>65</v>
      </c>
      <c r="E1177" s="2" t="s">
        <v>1151</v>
      </c>
      <c r="F1177" s="2">
        <v>44121503</v>
      </c>
      <c r="G1177" s="2" t="s">
        <v>496</v>
      </c>
      <c r="H1177" s="2">
        <v>2</v>
      </c>
      <c r="I1177" s="2">
        <v>3</v>
      </c>
      <c r="J1177" s="2">
        <v>10</v>
      </c>
      <c r="K1177" s="2">
        <v>160</v>
      </c>
      <c r="L1177" s="3">
        <v>1133000</v>
      </c>
      <c r="M1177" s="2" t="s">
        <v>0</v>
      </c>
      <c r="N1177" s="4" t="s">
        <v>21</v>
      </c>
    </row>
    <row r="1178" spans="1:14" x14ac:dyDescent="0.25">
      <c r="A1178" s="1" t="s">
        <v>360</v>
      </c>
      <c r="B1178" s="2" t="s">
        <v>63</v>
      </c>
      <c r="C1178" s="2" t="s">
        <v>64</v>
      </c>
      <c r="D1178" s="2" t="s">
        <v>65</v>
      </c>
      <c r="E1178" s="2" t="s">
        <v>1152</v>
      </c>
      <c r="F1178" s="2">
        <v>14111600</v>
      </c>
      <c r="G1178" s="2" t="s">
        <v>496</v>
      </c>
      <c r="H1178" s="2">
        <v>2</v>
      </c>
      <c r="I1178" s="2">
        <v>3</v>
      </c>
      <c r="J1178" s="2">
        <v>16</v>
      </c>
      <c r="K1178" s="2">
        <v>100</v>
      </c>
      <c r="L1178" s="3">
        <v>204551</v>
      </c>
      <c r="M1178" s="2" t="s">
        <v>0</v>
      </c>
      <c r="N1178" s="4" t="s">
        <v>21</v>
      </c>
    </row>
    <row r="1179" spans="1:14" x14ac:dyDescent="0.25">
      <c r="A1179" s="1" t="s">
        <v>360</v>
      </c>
      <c r="B1179" s="2" t="s">
        <v>63</v>
      </c>
      <c r="C1179" s="2" t="s">
        <v>64</v>
      </c>
      <c r="D1179" s="2" t="s">
        <v>65</v>
      </c>
      <c r="E1179" s="2" t="s">
        <v>1150</v>
      </c>
      <c r="F1179" s="2">
        <v>24121503</v>
      </c>
      <c r="G1179" s="2" t="s">
        <v>496</v>
      </c>
      <c r="H1179" s="2">
        <v>2</v>
      </c>
      <c r="I1179" s="2">
        <v>3</v>
      </c>
      <c r="J1179" s="2">
        <v>16</v>
      </c>
      <c r="K1179" s="2">
        <v>50</v>
      </c>
      <c r="L1179" s="3">
        <v>130635.99999999999</v>
      </c>
      <c r="M1179" s="2" t="s">
        <v>0</v>
      </c>
      <c r="N1179" s="4" t="s">
        <v>21</v>
      </c>
    </row>
    <row r="1180" spans="1:14" x14ac:dyDescent="0.25">
      <c r="A1180" s="1" t="s">
        <v>360</v>
      </c>
      <c r="B1180" s="2" t="s">
        <v>63</v>
      </c>
      <c r="C1180" s="2" t="s">
        <v>64</v>
      </c>
      <c r="D1180" s="2" t="s">
        <v>65</v>
      </c>
      <c r="E1180" s="2" t="s">
        <v>1151</v>
      </c>
      <c r="F1180" s="2">
        <v>44121503</v>
      </c>
      <c r="G1180" s="2" t="s">
        <v>496</v>
      </c>
      <c r="H1180" s="2">
        <v>2</v>
      </c>
      <c r="I1180" s="2">
        <v>3</v>
      </c>
      <c r="J1180" s="2">
        <v>16</v>
      </c>
      <c r="K1180" s="2">
        <v>2</v>
      </c>
      <c r="L1180" s="3">
        <v>14150.5</v>
      </c>
      <c r="M1180" s="2" t="s">
        <v>0</v>
      </c>
      <c r="N1180" s="4" t="s">
        <v>21</v>
      </c>
    </row>
    <row r="1181" spans="1:14" x14ac:dyDescent="0.25">
      <c r="A1181" s="1" t="s">
        <v>360</v>
      </c>
      <c r="B1181" s="2" t="s">
        <v>63</v>
      </c>
      <c r="C1181" s="2" t="s">
        <v>64</v>
      </c>
      <c r="D1181" s="2" t="s">
        <v>65</v>
      </c>
      <c r="E1181" s="2" t="s">
        <v>1153</v>
      </c>
      <c r="F1181" s="2">
        <v>44111515</v>
      </c>
      <c r="G1181" s="2" t="s">
        <v>810</v>
      </c>
      <c r="H1181" s="2">
        <v>2</v>
      </c>
      <c r="I1181" s="2">
        <v>2</v>
      </c>
      <c r="J1181" s="2">
        <v>10</v>
      </c>
      <c r="K1181" s="2">
        <v>100</v>
      </c>
      <c r="L1181" s="3">
        <v>261271.99999999997</v>
      </c>
      <c r="M1181" s="2" t="s">
        <v>0</v>
      </c>
      <c r="N1181" s="4" t="s">
        <v>21</v>
      </c>
    </row>
    <row r="1182" spans="1:14" x14ac:dyDescent="0.25">
      <c r="A1182" s="1" t="s">
        <v>360</v>
      </c>
      <c r="B1182" s="2" t="s">
        <v>63</v>
      </c>
      <c r="C1182" s="2" t="s">
        <v>64</v>
      </c>
      <c r="D1182" s="2" t="s">
        <v>65</v>
      </c>
      <c r="E1182" s="2" t="s">
        <v>1154</v>
      </c>
      <c r="F1182" s="2">
        <v>44121503</v>
      </c>
      <c r="G1182" s="2" t="s">
        <v>810</v>
      </c>
      <c r="H1182" s="2">
        <v>2</v>
      </c>
      <c r="I1182" s="2">
        <v>2</v>
      </c>
      <c r="J1182" s="2">
        <v>10</v>
      </c>
      <c r="K1182" s="2">
        <v>15</v>
      </c>
      <c r="L1182" s="3">
        <v>106218.75</v>
      </c>
      <c r="M1182" s="2" t="s">
        <v>0</v>
      </c>
      <c r="N1182" s="4" t="s">
        <v>21</v>
      </c>
    </row>
    <row r="1183" spans="1:14" x14ac:dyDescent="0.25">
      <c r="A1183" s="1" t="s">
        <v>360</v>
      </c>
      <c r="B1183" s="2" t="s">
        <v>63</v>
      </c>
      <c r="C1183" s="2" t="s">
        <v>64</v>
      </c>
      <c r="D1183" s="2" t="s">
        <v>65</v>
      </c>
      <c r="E1183" s="2" t="s">
        <v>1155</v>
      </c>
      <c r="F1183" s="2">
        <v>14111701</v>
      </c>
      <c r="G1183" s="2" t="s">
        <v>490</v>
      </c>
      <c r="H1183" s="2">
        <v>2</v>
      </c>
      <c r="I1183" s="2">
        <v>3</v>
      </c>
      <c r="J1183" s="2">
        <v>16</v>
      </c>
      <c r="K1183" s="2">
        <v>300</v>
      </c>
      <c r="L1183" s="3">
        <v>1259853</v>
      </c>
      <c r="M1183" s="2" t="s">
        <v>0</v>
      </c>
      <c r="N1183" s="4" t="s">
        <v>21</v>
      </c>
    </row>
    <row r="1184" spans="1:14" x14ac:dyDescent="0.25">
      <c r="A1184" s="1" t="s">
        <v>360</v>
      </c>
      <c r="B1184" s="2" t="s">
        <v>63</v>
      </c>
      <c r="C1184" s="2" t="s">
        <v>64</v>
      </c>
      <c r="D1184" s="2" t="s">
        <v>65</v>
      </c>
      <c r="E1184" s="2" t="s">
        <v>1156</v>
      </c>
      <c r="F1184" s="2">
        <v>14111703</v>
      </c>
      <c r="G1184" s="2" t="s">
        <v>490</v>
      </c>
      <c r="H1184" s="2">
        <v>2</v>
      </c>
      <c r="I1184" s="2">
        <v>3</v>
      </c>
      <c r="J1184" s="2">
        <v>16</v>
      </c>
      <c r="K1184" s="2">
        <v>580</v>
      </c>
      <c r="L1184" s="3">
        <v>3305367.8</v>
      </c>
      <c r="M1184" s="2" t="s">
        <v>0</v>
      </c>
      <c r="N1184" s="4" t="s">
        <v>21</v>
      </c>
    </row>
    <row r="1185" spans="1:14" x14ac:dyDescent="0.25">
      <c r="A1185" s="1" t="s">
        <v>360</v>
      </c>
      <c r="B1185" s="2" t="s">
        <v>63</v>
      </c>
      <c r="C1185" s="2" t="s">
        <v>64</v>
      </c>
      <c r="D1185" s="2" t="s">
        <v>65</v>
      </c>
      <c r="E1185" s="2" t="s">
        <v>1157</v>
      </c>
      <c r="F1185" s="2">
        <v>14111704</v>
      </c>
      <c r="G1185" s="2" t="s">
        <v>490</v>
      </c>
      <c r="H1185" s="2">
        <v>2</v>
      </c>
      <c r="I1185" s="2">
        <v>6</v>
      </c>
      <c r="J1185" s="2">
        <v>16</v>
      </c>
      <c r="K1185" s="2">
        <v>150</v>
      </c>
      <c r="L1185" s="3">
        <v>1106700</v>
      </c>
      <c r="M1185" s="2" t="s">
        <v>0</v>
      </c>
      <c r="N1185" s="4" t="s">
        <v>21</v>
      </c>
    </row>
    <row r="1186" spans="1:14" x14ac:dyDescent="0.25">
      <c r="A1186" s="1" t="s">
        <v>360</v>
      </c>
      <c r="B1186" s="2" t="s">
        <v>63</v>
      </c>
      <c r="C1186" s="2" t="s">
        <v>64</v>
      </c>
      <c r="D1186" s="2" t="s">
        <v>65</v>
      </c>
      <c r="E1186" s="2" t="s">
        <v>1158</v>
      </c>
      <c r="F1186" s="2">
        <v>47131502</v>
      </c>
      <c r="G1186" s="2" t="s">
        <v>490</v>
      </c>
      <c r="H1186" s="2">
        <v>2</v>
      </c>
      <c r="I1186" s="2">
        <v>6</v>
      </c>
      <c r="J1186" s="2">
        <v>16</v>
      </c>
      <c r="K1186" s="2">
        <v>110</v>
      </c>
      <c r="L1186" s="3">
        <v>626880.1</v>
      </c>
      <c r="M1186" s="2" t="s">
        <v>0</v>
      </c>
      <c r="N1186" s="4" t="s">
        <v>21</v>
      </c>
    </row>
    <row r="1187" spans="1:14" x14ac:dyDescent="0.25">
      <c r="A1187" s="1" t="s">
        <v>360</v>
      </c>
      <c r="B1187" s="2" t="s">
        <v>63</v>
      </c>
      <c r="C1187" s="2" t="s">
        <v>64</v>
      </c>
      <c r="D1187" s="2" t="s">
        <v>65</v>
      </c>
      <c r="E1187" s="2" t="s">
        <v>18157</v>
      </c>
      <c r="F1187" s="2">
        <v>55121612</v>
      </c>
      <c r="G1187" s="2" t="s">
        <v>810</v>
      </c>
      <c r="H1187" s="2">
        <v>4</v>
      </c>
      <c r="I1187" s="2">
        <v>6</v>
      </c>
      <c r="J1187" s="2">
        <v>10</v>
      </c>
      <c r="K1187" s="2">
        <v>2</v>
      </c>
      <c r="L1187" s="3">
        <v>135431.54</v>
      </c>
      <c r="M1187" s="2" t="s">
        <v>0</v>
      </c>
      <c r="N1187" s="4" t="s">
        <v>21</v>
      </c>
    </row>
    <row r="1188" spans="1:14" x14ac:dyDescent="0.25">
      <c r="A1188" s="1" t="s">
        <v>360</v>
      </c>
      <c r="B1188" s="2" t="s">
        <v>63</v>
      </c>
      <c r="C1188" s="2" t="s">
        <v>64</v>
      </c>
      <c r="D1188" s="2" t="s">
        <v>65</v>
      </c>
      <c r="E1188" s="2" t="s">
        <v>1021</v>
      </c>
      <c r="F1188" s="2">
        <v>50221000</v>
      </c>
      <c r="G1188" s="2" t="s">
        <v>490</v>
      </c>
      <c r="H1188" s="2">
        <v>3</v>
      </c>
      <c r="I1188" s="2">
        <v>6</v>
      </c>
      <c r="J1188" s="2">
        <v>16</v>
      </c>
      <c r="K1188" s="2">
        <v>1</v>
      </c>
      <c r="L1188" s="3">
        <v>389513.3</v>
      </c>
      <c r="M1188" s="2" t="s">
        <v>0</v>
      </c>
      <c r="N1188" s="4" t="s">
        <v>21</v>
      </c>
    </row>
    <row r="1189" spans="1:14" x14ac:dyDescent="0.25">
      <c r="A1189" s="1" t="s">
        <v>360</v>
      </c>
      <c r="B1189" s="2" t="s">
        <v>63</v>
      </c>
      <c r="C1189" s="2" t="s">
        <v>64</v>
      </c>
      <c r="D1189" s="2" t="s">
        <v>65</v>
      </c>
      <c r="E1189" s="2" t="s">
        <v>1159</v>
      </c>
      <c r="F1189" s="2">
        <v>0</v>
      </c>
      <c r="G1189" s="2" t="s">
        <v>17856</v>
      </c>
      <c r="H1189" s="2">
        <v>1</v>
      </c>
      <c r="I1189" s="2">
        <v>6</v>
      </c>
      <c r="J1189" s="2">
        <v>16</v>
      </c>
      <c r="K1189" s="2">
        <v>1</v>
      </c>
      <c r="L1189" s="3">
        <v>203940</v>
      </c>
      <c r="M1189" s="2" t="s">
        <v>20</v>
      </c>
      <c r="N1189" s="4" t="s">
        <v>21</v>
      </c>
    </row>
    <row r="1190" spans="1:14" x14ac:dyDescent="0.25">
      <c r="A1190" s="1" t="s">
        <v>360</v>
      </c>
      <c r="B1190" s="2" t="s">
        <v>63</v>
      </c>
      <c r="C1190" s="2" t="s">
        <v>64</v>
      </c>
      <c r="D1190" s="2" t="s">
        <v>65</v>
      </c>
      <c r="E1190" s="2" t="s">
        <v>1160</v>
      </c>
      <c r="F1190" s="2">
        <v>0</v>
      </c>
      <c r="G1190" s="2" t="s">
        <v>17856</v>
      </c>
      <c r="H1190" s="2">
        <v>1</v>
      </c>
      <c r="I1190" s="2">
        <v>6</v>
      </c>
      <c r="J1190" s="2">
        <v>16</v>
      </c>
      <c r="K1190" s="2">
        <v>1</v>
      </c>
      <c r="L1190" s="3">
        <v>195180.21</v>
      </c>
      <c r="M1190" s="2" t="s">
        <v>20</v>
      </c>
      <c r="N1190" s="4" t="s">
        <v>21</v>
      </c>
    </row>
    <row r="1191" spans="1:14" x14ac:dyDescent="0.25">
      <c r="A1191" s="1" t="s">
        <v>360</v>
      </c>
      <c r="B1191" s="2" t="s">
        <v>63</v>
      </c>
      <c r="C1191" s="2" t="s">
        <v>64</v>
      </c>
      <c r="D1191" s="2" t="s">
        <v>65</v>
      </c>
      <c r="E1191" s="2" t="s">
        <v>1161</v>
      </c>
      <c r="F1191" s="2">
        <v>0</v>
      </c>
      <c r="G1191" s="2" t="s">
        <v>17856</v>
      </c>
      <c r="H1191" s="2">
        <v>1</v>
      </c>
      <c r="I1191" s="2">
        <v>6</v>
      </c>
      <c r="J1191" s="2">
        <v>16</v>
      </c>
      <c r="K1191" s="2">
        <v>1</v>
      </c>
      <c r="L1191" s="3">
        <v>263559.59999999998</v>
      </c>
      <c r="M1191" s="2" t="s">
        <v>20</v>
      </c>
      <c r="N1191" s="4" t="s">
        <v>21</v>
      </c>
    </row>
    <row r="1192" spans="1:14" x14ac:dyDescent="0.25">
      <c r="A1192" s="1" t="s">
        <v>360</v>
      </c>
      <c r="B1192" s="2" t="s">
        <v>63</v>
      </c>
      <c r="C1192" s="2" t="s">
        <v>1162</v>
      </c>
      <c r="D1192" s="2" t="s">
        <v>17932</v>
      </c>
      <c r="E1192" s="2" t="s">
        <v>1163</v>
      </c>
      <c r="F1192" s="2">
        <v>55121704</v>
      </c>
      <c r="G1192" s="2" t="s">
        <v>490</v>
      </c>
      <c r="H1192" s="2">
        <v>4</v>
      </c>
      <c r="I1192" s="2">
        <v>6</v>
      </c>
      <c r="J1192" s="2">
        <v>10</v>
      </c>
      <c r="K1192" s="2">
        <v>2</v>
      </c>
      <c r="L1192" s="3">
        <v>60000</v>
      </c>
      <c r="M1192" s="2" t="s">
        <v>0</v>
      </c>
      <c r="N1192" s="4" t="s">
        <v>21</v>
      </c>
    </row>
    <row r="1193" spans="1:14" x14ac:dyDescent="0.25">
      <c r="A1193" s="1" t="s">
        <v>360</v>
      </c>
      <c r="B1193" s="2" t="s">
        <v>63</v>
      </c>
      <c r="C1193" s="2" t="s">
        <v>1164</v>
      </c>
      <c r="D1193" s="2" t="s">
        <v>17933</v>
      </c>
      <c r="E1193" s="2" t="s">
        <v>1165</v>
      </c>
      <c r="F1193" s="2">
        <v>14111810</v>
      </c>
      <c r="G1193" s="2" t="s">
        <v>810</v>
      </c>
      <c r="H1193" s="2">
        <v>2</v>
      </c>
      <c r="I1193" s="2">
        <v>2</v>
      </c>
      <c r="J1193" s="2">
        <v>10</v>
      </c>
      <c r="K1193" s="2">
        <v>50</v>
      </c>
      <c r="L1193" s="3">
        <v>579768</v>
      </c>
      <c r="M1193" s="2" t="s">
        <v>0</v>
      </c>
      <c r="N1193" s="4" t="s">
        <v>21</v>
      </c>
    </row>
    <row r="1194" spans="1:14" x14ac:dyDescent="0.25">
      <c r="A1194" s="1" t="s">
        <v>360</v>
      </c>
      <c r="B1194" s="2" t="s">
        <v>63</v>
      </c>
      <c r="C1194" s="2" t="s">
        <v>1164</v>
      </c>
      <c r="D1194" s="2" t="s">
        <v>17933</v>
      </c>
      <c r="E1194" s="2" t="s">
        <v>1166</v>
      </c>
      <c r="F1194" s="2">
        <v>14111810</v>
      </c>
      <c r="G1194" s="2" t="s">
        <v>810</v>
      </c>
      <c r="H1194" s="2">
        <v>2</v>
      </c>
      <c r="I1194" s="2">
        <v>2</v>
      </c>
      <c r="J1194" s="2">
        <v>10</v>
      </c>
      <c r="K1194" s="2">
        <v>10</v>
      </c>
      <c r="L1194" s="3">
        <v>115953.60000000001</v>
      </c>
      <c r="M1194" s="2" t="s">
        <v>0</v>
      </c>
      <c r="N1194" s="4" t="s">
        <v>21</v>
      </c>
    </row>
    <row r="1195" spans="1:14" x14ac:dyDescent="0.25">
      <c r="A1195" s="1" t="s">
        <v>360</v>
      </c>
      <c r="B1195" s="2" t="s">
        <v>63</v>
      </c>
      <c r="C1195" s="2" t="s">
        <v>1167</v>
      </c>
      <c r="D1195" s="2" t="s">
        <v>17934</v>
      </c>
      <c r="E1195" s="2" t="s">
        <v>18158</v>
      </c>
      <c r="F1195" s="2">
        <v>44103112</v>
      </c>
      <c r="G1195" s="2" t="s">
        <v>496</v>
      </c>
      <c r="H1195" s="2">
        <v>2</v>
      </c>
      <c r="I1195" s="2">
        <v>3</v>
      </c>
      <c r="J1195" s="2">
        <v>10</v>
      </c>
      <c r="K1195" s="2">
        <v>5</v>
      </c>
      <c r="L1195" s="3">
        <v>580125</v>
      </c>
      <c r="M1195" s="2" t="s">
        <v>0</v>
      </c>
      <c r="N1195" s="4" t="s">
        <v>21</v>
      </c>
    </row>
    <row r="1196" spans="1:14" x14ac:dyDescent="0.25">
      <c r="A1196" s="1" t="s">
        <v>360</v>
      </c>
      <c r="B1196" s="2" t="s">
        <v>63</v>
      </c>
      <c r="C1196" s="2" t="s">
        <v>1167</v>
      </c>
      <c r="D1196" s="2" t="s">
        <v>17934</v>
      </c>
      <c r="E1196" s="2" t="s">
        <v>1168</v>
      </c>
      <c r="F1196" s="2">
        <v>44103112</v>
      </c>
      <c r="G1196" s="2" t="s">
        <v>810</v>
      </c>
      <c r="H1196" s="2">
        <v>2</v>
      </c>
      <c r="I1196" s="2">
        <v>2</v>
      </c>
      <c r="J1196" s="2">
        <v>10</v>
      </c>
      <c r="K1196" s="2">
        <v>2</v>
      </c>
      <c r="L1196" s="3">
        <v>1050472.5</v>
      </c>
      <c r="M1196" s="2" t="s">
        <v>0</v>
      </c>
      <c r="N1196" s="4" t="s">
        <v>21</v>
      </c>
    </row>
    <row r="1197" spans="1:14" x14ac:dyDescent="0.25">
      <c r="A1197" s="1" t="s">
        <v>360</v>
      </c>
      <c r="B1197" s="2" t="s">
        <v>72</v>
      </c>
      <c r="C1197" s="2" t="s">
        <v>73</v>
      </c>
      <c r="D1197" s="2" t="s">
        <v>74</v>
      </c>
      <c r="E1197" s="2" t="s">
        <v>1169</v>
      </c>
      <c r="F1197" s="2">
        <v>47131800</v>
      </c>
      <c r="G1197" s="2" t="s">
        <v>490</v>
      </c>
      <c r="H1197" s="2">
        <v>2</v>
      </c>
      <c r="I1197" s="2">
        <v>6</v>
      </c>
      <c r="J1197" s="2">
        <v>10</v>
      </c>
      <c r="K1197" s="2">
        <v>30</v>
      </c>
      <c r="L1197" s="3">
        <v>264000</v>
      </c>
      <c r="M1197" s="2" t="s">
        <v>0</v>
      </c>
      <c r="N1197" s="4" t="s">
        <v>21</v>
      </c>
    </row>
    <row r="1198" spans="1:14" x14ac:dyDescent="0.25">
      <c r="A1198" s="1" t="s">
        <v>360</v>
      </c>
      <c r="B1198" s="2" t="s">
        <v>72</v>
      </c>
      <c r="C1198" s="2" t="s">
        <v>73</v>
      </c>
      <c r="D1198" s="2" t="s">
        <v>74</v>
      </c>
      <c r="E1198" s="2" t="s">
        <v>1170</v>
      </c>
      <c r="F1198" s="2">
        <v>47131800</v>
      </c>
      <c r="G1198" s="2" t="s">
        <v>490</v>
      </c>
      <c r="H1198" s="2">
        <v>1</v>
      </c>
      <c r="I1198" s="2">
        <v>6</v>
      </c>
      <c r="J1198" s="2">
        <v>10</v>
      </c>
      <c r="K1198" s="2">
        <v>5</v>
      </c>
      <c r="L1198" s="3">
        <v>44000</v>
      </c>
      <c r="M1198" s="2" t="s">
        <v>0</v>
      </c>
      <c r="N1198" s="4" t="s">
        <v>21</v>
      </c>
    </row>
    <row r="1199" spans="1:14" x14ac:dyDescent="0.25">
      <c r="A1199" s="1" t="s">
        <v>360</v>
      </c>
      <c r="B1199" s="2" t="s">
        <v>72</v>
      </c>
      <c r="C1199" s="2" t="s">
        <v>73</v>
      </c>
      <c r="D1199" s="2" t="s">
        <v>74</v>
      </c>
      <c r="E1199" s="2" t="s">
        <v>1171</v>
      </c>
      <c r="F1199" s="2">
        <v>31211803</v>
      </c>
      <c r="G1199" s="2" t="s">
        <v>810</v>
      </c>
      <c r="H1199" s="2">
        <v>2</v>
      </c>
      <c r="I1199" s="2">
        <v>3</v>
      </c>
      <c r="J1199" s="2">
        <v>10</v>
      </c>
      <c r="K1199" s="2">
        <v>2</v>
      </c>
      <c r="L1199" s="3">
        <v>1444086.4</v>
      </c>
      <c r="M1199" s="2" t="s">
        <v>0</v>
      </c>
      <c r="N1199" s="4" t="s">
        <v>21</v>
      </c>
    </row>
    <row r="1200" spans="1:14" x14ac:dyDescent="0.25">
      <c r="A1200" s="1" t="s">
        <v>360</v>
      </c>
      <c r="B1200" s="2" t="s">
        <v>72</v>
      </c>
      <c r="C1200" s="2" t="s">
        <v>73</v>
      </c>
      <c r="D1200" s="2" t="s">
        <v>74</v>
      </c>
      <c r="E1200" s="2" t="s">
        <v>1171</v>
      </c>
      <c r="F1200" s="2">
        <v>31211803</v>
      </c>
      <c r="G1200" s="2" t="s">
        <v>810</v>
      </c>
      <c r="H1200" s="2">
        <v>2</v>
      </c>
      <c r="I1200" s="2">
        <v>3</v>
      </c>
      <c r="J1200" s="2">
        <v>16</v>
      </c>
      <c r="K1200" s="2">
        <v>2</v>
      </c>
      <c r="L1200" s="3">
        <v>1444086.4</v>
      </c>
      <c r="M1200" s="2" t="s">
        <v>0</v>
      </c>
      <c r="N1200" s="4" t="s">
        <v>21</v>
      </c>
    </row>
    <row r="1201" spans="1:14" x14ac:dyDescent="0.25">
      <c r="A1201" s="1" t="s">
        <v>360</v>
      </c>
      <c r="B1201" s="2" t="s">
        <v>72</v>
      </c>
      <c r="C1201" s="2" t="s">
        <v>73</v>
      </c>
      <c r="D1201" s="2" t="s">
        <v>74</v>
      </c>
      <c r="E1201" s="2" t="s">
        <v>1172</v>
      </c>
      <c r="F1201" s="2">
        <v>31211803</v>
      </c>
      <c r="G1201" s="2" t="s">
        <v>810</v>
      </c>
      <c r="H1201" s="2">
        <v>2</v>
      </c>
      <c r="I1201" s="2">
        <v>3</v>
      </c>
      <c r="J1201" s="2">
        <v>16</v>
      </c>
      <c r="K1201" s="2">
        <v>8</v>
      </c>
      <c r="L1201" s="3">
        <v>409133.12</v>
      </c>
      <c r="M1201" s="2" t="s">
        <v>0</v>
      </c>
      <c r="N1201" s="4" t="s">
        <v>21</v>
      </c>
    </row>
    <row r="1202" spans="1:14" x14ac:dyDescent="0.25">
      <c r="A1202" s="1" t="s">
        <v>360</v>
      </c>
      <c r="B1202" s="2" t="s">
        <v>72</v>
      </c>
      <c r="C1202" s="2" t="s">
        <v>73</v>
      </c>
      <c r="D1202" s="2" t="s">
        <v>74</v>
      </c>
      <c r="E1202" s="2" t="s">
        <v>1171</v>
      </c>
      <c r="F1202" s="2">
        <v>31211803</v>
      </c>
      <c r="G1202" s="2" t="s">
        <v>810</v>
      </c>
      <c r="H1202" s="2">
        <v>2</v>
      </c>
      <c r="I1202" s="2">
        <v>3</v>
      </c>
      <c r="J1202" s="2">
        <v>16</v>
      </c>
      <c r="K1202" s="2">
        <v>1</v>
      </c>
      <c r="L1202" s="3">
        <v>722043.2</v>
      </c>
      <c r="M1202" s="2" t="s">
        <v>0</v>
      </c>
      <c r="N1202" s="4" t="s">
        <v>21</v>
      </c>
    </row>
    <row r="1203" spans="1:14" x14ac:dyDescent="0.25">
      <c r="A1203" s="1" t="s">
        <v>360</v>
      </c>
      <c r="B1203" s="2" t="s">
        <v>72</v>
      </c>
      <c r="C1203" s="2" t="s">
        <v>73</v>
      </c>
      <c r="D1203" s="2" t="s">
        <v>74</v>
      </c>
      <c r="E1203" s="2" t="s">
        <v>1173</v>
      </c>
      <c r="F1203" s="2">
        <v>31211803</v>
      </c>
      <c r="G1203" s="2" t="s">
        <v>490</v>
      </c>
      <c r="H1203" s="2">
        <v>3</v>
      </c>
      <c r="I1203" s="2">
        <v>6</v>
      </c>
      <c r="J1203" s="2">
        <v>10</v>
      </c>
      <c r="K1203" s="2">
        <v>10</v>
      </c>
      <c r="L1203" s="3">
        <v>278715.09999999998</v>
      </c>
      <c r="M1203" s="2" t="s">
        <v>0</v>
      </c>
      <c r="N1203" s="4" t="s">
        <v>21</v>
      </c>
    </row>
    <row r="1204" spans="1:14" x14ac:dyDescent="0.25">
      <c r="A1204" s="1" t="s">
        <v>360</v>
      </c>
      <c r="B1204" s="2" t="s">
        <v>72</v>
      </c>
      <c r="C1204" s="2" t="s">
        <v>73</v>
      </c>
      <c r="D1204" s="2" t="s">
        <v>74</v>
      </c>
      <c r="E1204" s="2" t="s">
        <v>1174</v>
      </c>
      <c r="F1204" s="2">
        <v>31211803</v>
      </c>
      <c r="G1204" s="2" t="s">
        <v>490</v>
      </c>
      <c r="H1204" s="2">
        <v>6</v>
      </c>
      <c r="I1204" s="2">
        <v>3</v>
      </c>
      <c r="J1204" s="2">
        <v>10</v>
      </c>
      <c r="K1204" s="2">
        <v>2</v>
      </c>
      <c r="L1204" s="3">
        <v>1354965.96</v>
      </c>
      <c r="M1204" s="2" t="s">
        <v>0</v>
      </c>
      <c r="N1204" s="4" t="s">
        <v>21</v>
      </c>
    </row>
    <row r="1205" spans="1:14" x14ac:dyDescent="0.25">
      <c r="A1205" s="1" t="s">
        <v>360</v>
      </c>
      <c r="B1205" s="2" t="s">
        <v>72</v>
      </c>
      <c r="C1205" s="2" t="s">
        <v>73</v>
      </c>
      <c r="D1205" s="2" t="s">
        <v>74</v>
      </c>
      <c r="E1205" s="2" t="s">
        <v>1175</v>
      </c>
      <c r="F1205" s="2">
        <v>12191601</v>
      </c>
      <c r="G1205" s="2" t="s">
        <v>490</v>
      </c>
      <c r="H1205" s="2">
        <v>5</v>
      </c>
      <c r="I1205" s="2">
        <v>6</v>
      </c>
      <c r="J1205" s="2">
        <v>10</v>
      </c>
      <c r="K1205" s="2">
        <v>5</v>
      </c>
      <c r="L1205" s="3">
        <v>202625.5</v>
      </c>
      <c r="M1205" s="2" t="s">
        <v>0</v>
      </c>
      <c r="N1205" s="4" t="s">
        <v>21</v>
      </c>
    </row>
    <row r="1206" spans="1:14" x14ac:dyDescent="0.25">
      <c r="A1206" s="1" t="s">
        <v>360</v>
      </c>
      <c r="B1206" s="2" t="s">
        <v>72</v>
      </c>
      <c r="C1206" s="2" t="s">
        <v>73</v>
      </c>
      <c r="D1206" s="2" t="s">
        <v>74</v>
      </c>
      <c r="E1206" s="2" t="s">
        <v>1176</v>
      </c>
      <c r="F1206" s="2">
        <v>31211803</v>
      </c>
      <c r="G1206" s="2" t="s">
        <v>490</v>
      </c>
      <c r="H1206" s="2">
        <v>4</v>
      </c>
      <c r="I1206" s="2">
        <v>6</v>
      </c>
      <c r="J1206" s="2">
        <v>10</v>
      </c>
      <c r="K1206" s="2">
        <v>1</v>
      </c>
      <c r="L1206" s="3">
        <v>677482.98</v>
      </c>
      <c r="M1206" s="2" t="s">
        <v>0</v>
      </c>
      <c r="N1206" s="4" t="s">
        <v>21</v>
      </c>
    </row>
    <row r="1207" spans="1:14" x14ac:dyDescent="0.25">
      <c r="A1207" s="1" t="s">
        <v>360</v>
      </c>
      <c r="B1207" s="2" t="s">
        <v>72</v>
      </c>
      <c r="C1207" s="2" t="s">
        <v>73</v>
      </c>
      <c r="D1207" s="2" t="s">
        <v>74</v>
      </c>
      <c r="E1207" s="2" t="s">
        <v>1177</v>
      </c>
      <c r="F1207" s="2">
        <v>31211803</v>
      </c>
      <c r="G1207" s="2" t="s">
        <v>490</v>
      </c>
      <c r="H1207" s="2">
        <v>4</v>
      </c>
      <c r="I1207" s="2">
        <v>6</v>
      </c>
      <c r="J1207" s="2">
        <v>10</v>
      </c>
      <c r="K1207" s="2">
        <v>2</v>
      </c>
      <c r="L1207" s="3">
        <v>76835.3</v>
      </c>
      <c r="M1207" s="2" t="s">
        <v>0</v>
      </c>
      <c r="N1207" s="4" t="s">
        <v>21</v>
      </c>
    </row>
    <row r="1208" spans="1:14" x14ac:dyDescent="0.25">
      <c r="A1208" s="1" t="s">
        <v>360</v>
      </c>
      <c r="B1208" s="2" t="s">
        <v>72</v>
      </c>
      <c r="C1208" s="2" t="s">
        <v>73</v>
      </c>
      <c r="D1208" s="2" t="s">
        <v>74</v>
      </c>
      <c r="E1208" s="2" t="s">
        <v>1178</v>
      </c>
      <c r="F1208" s="2">
        <v>31211803</v>
      </c>
      <c r="G1208" s="2" t="s">
        <v>810</v>
      </c>
      <c r="H1208" s="2">
        <v>9</v>
      </c>
      <c r="I1208" s="2">
        <v>6</v>
      </c>
      <c r="J1208" s="2">
        <v>16</v>
      </c>
      <c r="K1208" s="2">
        <v>1</v>
      </c>
      <c r="L1208" s="3">
        <v>722043.2</v>
      </c>
      <c r="M1208" s="2" t="s">
        <v>0</v>
      </c>
      <c r="N1208" s="4" t="s">
        <v>21</v>
      </c>
    </row>
    <row r="1209" spans="1:14" x14ac:dyDescent="0.25">
      <c r="A1209" s="1" t="s">
        <v>360</v>
      </c>
      <c r="B1209" s="2" t="s">
        <v>72</v>
      </c>
      <c r="C1209" s="2" t="s">
        <v>73</v>
      </c>
      <c r="D1209" s="2" t="s">
        <v>74</v>
      </c>
      <c r="E1209" s="2" t="s">
        <v>1179</v>
      </c>
      <c r="F1209" s="2">
        <v>15121501</v>
      </c>
      <c r="G1209" s="2" t="s">
        <v>490</v>
      </c>
      <c r="H1209" s="2">
        <v>9</v>
      </c>
      <c r="I1209" s="2">
        <v>6</v>
      </c>
      <c r="J1209" s="2">
        <v>16</v>
      </c>
      <c r="K1209" s="2">
        <v>98</v>
      </c>
      <c r="L1209" s="3">
        <v>2107000</v>
      </c>
      <c r="M1209" s="2" t="s">
        <v>0</v>
      </c>
      <c r="N1209" s="4" t="s">
        <v>21</v>
      </c>
    </row>
    <row r="1210" spans="1:14" x14ac:dyDescent="0.25">
      <c r="A1210" s="1" t="s">
        <v>360</v>
      </c>
      <c r="B1210" s="2" t="s">
        <v>72</v>
      </c>
      <c r="C1210" s="2" t="s">
        <v>73</v>
      </c>
      <c r="D1210" s="2" t="s">
        <v>74</v>
      </c>
      <c r="E1210" s="2" t="s">
        <v>815</v>
      </c>
      <c r="F1210" s="2">
        <v>0</v>
      </c>
      <c r="G1210" s="2" t="s">
        <v>17856</v>
      </c>
      <c r="H1210" s="2">
        <v>1</v>
      </c>
      <c r="I1210" s="2">
        <v>6</v>
      </c>
      <c r="J1210" s="2">
        <v>16</v>
      </c>
      <c r="K1210" s="2">
        <v>1</v>
      </c>
      <c r="L1210" s="3">
        <v>86694.080000000002</v>
      </c>
      <c r="M1210" s="2" t="s">
        <v>20</v>
      </c>
      <c r="N1210" s="4" t="s">
        <v>21</v>
      </c>
    </row>
    <row r="1211" spans="1:14" x14ac:dyDescent="0.25">
      <c r="A1211" s="1" t="s">
        <v>360</v>
      </c>
      <c r="B1211" s="2" t="s">
        <v>72</v>
      </c>
      <c r="C1211" s="2" t="s">
        <v>1180</v>
      </c>
      <c r="D1211" s="2" t="s">
        <v>17935</v>
      </c>
      <c r="E1211" s="2" t="s">
        <v>1181</v>
      </c>
      <c r="F1211" s="2">
        <v>83101604</v>
      </c>
      <c r="G1211" s="2" t="s">
        <v>17856</v>
      </c>
      <c r="H1211" s="2">
        <v>1</v>
      </c>
      <c r="I1211" s="2">
        <v>6</v>
      </c>
      <c r="J1211" s="2">
        <v>10</v>
      </c>
      <c r="K1211" s="2">
        <v>1</v>
      </c>
      <c r="L1211" s="3">
        <v>16562000.000000004</v>
      </c>
      <c r="M1211" s="2" t="s">
        <v>20</v>
      </c>
      <c r="N1211" s="4" t="s">
        <v>21</v>
      </c>
    </row>
    <row r="1212" spans="1:14" x14ac:dyDescent="0.25">
      <c r="A1212" s="1" t="s">
        <v>360</v>
      </c>
      <c r="B1212" s="2" t="s">
        <v>72</v>
      </c>
      <c r="C1212" s="2" t="s">
        <v>1180</v>
      </c>
      <c r="D1212" s="2" t="s">
        <v>17935</v>
      </c>
      <c r="E1212" s="2" t="s">
        <v>1182</v>
      </c>
      <c r="F1212" s="2">
        <v>15111501</v>
      </c>
      <c r="G1212" s="2" t="s">
        <v>17856</v>
      </c>
      <c r="H1212" s="2">
        <v>1</v>
      </c>
      <c r="I1212" s="2">
        <v>6</v>
      </c>
      <c r="J1212" s="2">
        <v>10</v>
      </c>
      <c r="K1212" s="2">
        <v>1</v>
      </c>
      <c r="L1212" s="3">
        <v>9319127.5</v>
      </c>
      <c r="M1212" s="2" t="s">
        <v>20</v>
      </c>
      <c r="N1212" s="4" t="s">
        <v>21</v>
      </c>
    </row>
    <row r="1213" spans="1:14" x14ac:dyDescent="0.25">
      <c r="A1213" s="1" t="s">
        <v>360</v>
      </c>
      <c r="B1213" s="2" t="s">
        <v>72</v>
      </c>
      <c r="C1213" s="2" t="s">
        <v>1183</v>
      </c>
      <c r="D1213" s="2" t="s">
        <v>17936</v>
      </c>
      <c r="E1213" s="2" t="s">
        <v>1184</v>
      </c>
      <c r="F1213" s="2">
        <v>44121600</v>
      </c>
      <c r="G1213" s="2" t="s">
        <v>810</v>
      </c>
      <c r="H1213" s="2">
        <v>2</v>
      </c>
      <c r="I1213" s="2">
        <v>2</v>
      </c>
      <c r="J1213" s="2">
        <v>10</v>
      </c>
      <c r="K1213" s="2">
        <v>10</v>
      </c>
      <c r="L1213" s="3">
        <v>21396.199999999997</v>
      </c>
      <c r="M1213" s="2" t="s">
        <v>0</v>
      </c>
      <c r="N1213" s="4" t="s">
        <v>21</v>
      </c>
    </row>
    <row r="1214" spans="1:14" x14ac:dyDescent="0.25">
      <c r="A1214" s="1" t="s">
        <v>360</v>
      </c>
      <c r="B1214" s="2" t="s">
        <v>72</v>
      </c>
      <c r="C1214" s="2" t="s">
        <v>1183</v>
      </c>
      <c r="D1214" s="2" t="s">
        <v>17936</v>
      </c>
      <c r="E1214" s="2" t="s">
        <v>1185</v>
      </c>
      <c r="F1214" s="2">
        <v>44121600</v>
      </c>
      <c r="G1214" s="2" t="s">
        <v>810</v>
      </c>
      <c r="H1214" s="2">
        <v>2</v>
      </c>
      <c r="I1214" s="2">
        <v>2</v>
      </c>
      <c r="J1214" s="2">
        <v>10</v>
      </c>
      <c r="K1214" s="2">
        <v>4</v>
      </c>
      <c r="L1214" s="3">
        <v>8558.48</v>
      </c>
      <c r="M1214" s="2" t="s">
        <v>0</v>
      </c>
      <c r="N1214" s="4" t="s">
        <v>21</v>
      </c>
    </row>
    <row r="1215" spans="1:14" x14ac:dyDescent="0.25">
      <c r="A1215" s="1" t="s">
        <v>360</v>
      </c>
      <c r="B1215" s="2" t="s">
        <v>408</v>
      </c>
      <c r="C1215" s="2" t="s">
        <v>1186</v>
      </c>
      <c r="D1215" s="2" t="s">
        <v>17937</v>
      </c>
      <c r="E1215" s="2" t="s">
        <v>1187</v>
      </c>
      <c r="F1215" s="2">
        <v>12352104</v>
      </c>
      <c r="G1215" s="2" t="s">
        <v>490</v>
      </c>
      <c r="H1215" s="2">
        <v>2</v>
      </c>
      <c r="I1215" s="2">
        <v>3</v>
      </c>
      <c r="J1215" s="2">
        <v>16</v>
      </c>
      <c r="K1215" s="2">
        <v>2000</v>
      </c>
      <c r="L1215" s="3">
        <v>13000000</v>
      </c>
      <c r="M1215" s="2" t="s">
        <v>0</v>
      </c>
      <c r="N1215" s="4" t="s">
        <v>21</v>
      </c>
    </row>
    <row r="1216" spans="1:14" x14ac:dyDescent="0.25">
      <c r="A1216" s="1" t="s">
        <v>360</v>
      </c>
      <c r="B1216" s="2" t="s">
        <v>408</v>
      </c>
      <c r="C1216" s="2" t="s">
        <v>1186</v>
      </c>
      <c r="D1216" s="2" t="s">
        <v>17937</v>
      </c>
      <c r="E1216" s="2" t="s">
        <v>1188</v>
      </c>
      <c r="F1216" s="2">
        <v>12352104</v>
      </c>
      <c r="G1216" s="2" t="s">
        <v>490</v>
      </c>
      <c r="H1216" s="2">
        <v>4</v>
      </c>
      <c r="I1216" s="2">
        <v>6</v>
      </c>
      <c r="J1216" s="2">
        <v>10</v>
      </c>
      <c r="K1216" s="2">
        <v>2</v>
      </c>
      <c r="L1216" s="3">
        <v>70000</v>
      </c>
      <c r="M1216" s="2" t="s">
        <v>0</v>
      </c>
      <c r="N1216" s="4" t="s">
        <v>21</v>
      </c>
    </row>
    <row r="1217" spans="1:14" x14ac:dyDescent="0.25">
      <c r="A1217" s="1" t="s">
        <v>360</v>
      </c>
      <c r="B1217" s="2" t="s">
        <v>408</v>
      </c>
      <c r="C1217" s="2" t="s">
        <v>1186</v>
      </c>
      <c r="D1217" s="2" t="s">
        <v>17937</v>
      </c>
      <c r="E1217" s="2" t="s">
        <v>18159</v>
      </c>
      <c r="F1217" s="2">
        <v>47101610</v>
      </c>
      <c r="G1217" s="2" t="s">
        <v>490</v>
      </c>
      <c r="H1217" s="2">
        <v>3</v>
      </c>
      <c r="I1217" s="2">
        <v>6</v>
      </c>
      <c r="J1217" s="2">
        <v>10</v>
      </c>
      <c r="K1217" s="2">
        <v>2</v>
      </c>
      <c r="L1217" s="3">
        <v>1366120</v>
      </c>
      <c r="M1217" s="2" t="s">
        <v>0</v>
      </c>
      <c r="N1217" s="4" t="s">
        <v>21</v>
      </c>
    </row>
    <row r="1218" spans="1:14" x14ac:dyDescent="0.25">
      <c r="A1218" s="1" t="s">
        <v>360</v>
      </c>
      <c r="B1218" s="2" t="s">
        <v>408</v>
      </c>
      <c r="C1218" s="2" t="s">
        <v>1186</v>
      </c>
      <c r="D1218" s="2" t="s">
        <v>17937</v>
      </c>
      <c r="E1218" s="2" t="s">
        <v>1189</v>
      </c>
      <c r="F1218" s="2">
        <v>12352100</v>
      </c>
      <c r="G1218" s="2" t="s">
        <v>490</v>
      </c>
      <c r="H1218" s="2">
        <v>2</v>
      </c>
      <c r="I1218" s="2">
        <v>6</v>
      </c>
      <c r="J1218" s="2">
        <v>10</v>
      </c>
      <c r="K1218" s="2">
        <v>65</v>
      </c>
      <c r="L1218" s="3">
        <v>897000</v>
      </c>
      <c r="M1218" s="2" t="s">
        <v>0</v>
      </c>
      <c r="N1218" s="4" t="s">
        <v>21</v>
      </c>
    </row>
    <row r="1219" spans="1:14" x14ac:dyDescent="0.25">
      <c r="A1219" s="1" t="s">
        <v>360</v>
      </c>
      <c r="B1219" s="2" t="s">
        <v>408</v>
      </c>
      <c r="C1219" s="2" t="s">
        <v>1186</v>
      </c>
      <c r="D1219" s="2" t="s">
        <v>17937</v>
      </c>
      <c r="E1219" s="2" t="s">
        <v>1190</v>
      </c>
      <c r="F1219" s="2">
        <v>51102710</v>
      </c>
      <c r="G1219" s="2" t="s">
        <v>490</v>
      </c>
      <c r="H1219" s="2">
        <v>3</v>
      </c>
      <c r="I1219" s="2">
        <v>6</v>
      </c>
      <c r="J1219" s="2">
        <v>10</v>
      </c>
      <c r="K1219" s="2">
        <v>50</v>
      </c>
      <c r="L1219" s="3">
        <v>690000</v>
      </c>
      <c r="M1219" s="2" t="s">
        <v>0</v>
      </c>
      <c r="N1219" s="4" t="s">
        <v>21</v>
      </c>
    </row>
    <row r="1220" spans="1:14" x14ac:dyDescent="0.25">
      <c r="A1220" s="1" t="s">
        <v>360</v>
      </c>
      <c r="B1220" s="2" t="s">
        <v>408</v>
      </c>
      <c r="C1220" s="2" t="s">
        <v>1186</v>
      </c>
      <c r="D1220" s="2" t="s">
        <v>17937</v>
      </c>
      <c r="E1220" s="2" t="s">
        <v>1191</v>
      </c>
      <c r="F1220" s="2">
        <v>12191601</v>
      </c>
      <c r="G1220" s="2" t="s">
        <v>490</v>
      </c>
      <c r="H1220" s="2">
        <v>2</v>
      </c>
      <c r="I1220" s="2">
        <v>6</v>
      </c>
      <c r="J1220" s="2">
        <v>16</v>
      </c>
      <c r="K1220" s="2">
        <v>57</v>
      </c>
      <c r="L1220" s="3">
        <v>786600</v>
      </c>
      <c r="M1220" s="2" t="s">
        <v>0</v>
      </c>
      <c r="N1220" s="4" t="s">
        <v>21</v>
      </c>
    </row>
    <row r="1221" spans="1:14" x14ac:dyDescent="0.25">
      <c r="A1221" s="1" t="s">
        <v>360</v>
      </c>
      <c r="B1221" s="2" t="s">
        <v>408</v>
      </c>
      <c r="C1221" s="2" t="s">
        <v>409</v>
      </c>
      <c r="D1221" s="2" t="s">
        <v>17858</v>
      </c>
      <c r="E1221" s="2" t="s">
        <v>18160</v>
      </c>
      <c r="F1221" s="2">
        <v>47101600</v>
      </c>
      <c r="G1221" s="2" t="s">
        <v>490</v>
      </c>
      <c r="H1221" s="2">
        <v>3</v>
      </c>
      <c r="I1221" s="2">
        <v>6</v>
      </c>
      <c r="J1221" s="2">
        <v>10</v>
      </c>
      <c r="K1221" s="2">
        <v>2</v>
      </c>
      <c r="L1221" s="3">
        <v>847280</v>
      </c>
      <c r="M1221" s="2" t="s">
        <v>0</v>
      </c>
      <c r="N1221" s="4" t="s">
        <v>21</v>
      </c>
    </row>
    <row r="1222" spans="1:14" x14ac:dyDescent="0.25">
      <c r="A1222" s="1" t="s">
        <v>360</v>
      </c>
      <c r="B1222" s="2" t="s">
        <v>408</v>
      </c>
      <c r="C1222" s="2" t="s">
        <v>409</v>
      </c>
      <c r="D1222" s="2" t="s">
        <v>17858</v>
      </c>
      <c r="E1222" s="2" t="s">
        <v>18161</v>
      </c>
      <c r="F1222" s="2">
        <v>47101600</v>
      </c>
      <c r="G1222" s="2" t="s">
        <v>490</v>
      </c>
      <c r="H1222" s="2">
        <v>3</v>
      </c>
      <c r="I1222" s="2">
        <v>6</v>
      </c>
      <c r="J1222" s="2">
        <v>10</v>
      </c>
      <c r="K1222" s="2">
        <v>2</v>
      </c>
      <c r="L1222" s="3">
        <v>426020</v>
      </c>
      <c r="M1222" s="2" t="s">
        <v>0</v>
      </c>
      <c r="N1222" s="4" t="s">
        <v>21</v>
      </c>
    </row>
    <row r="1223" spans="1:14" x14ac:dyDescent="0.25">
      <c r="A1223" s="1" t="s">
        <v>360</v>
      </c>
      <c r="B1223" s="2" t="s">
        <v>408</v>
      </c>
      <c r="C1223" s="2" t="s">
        <v>409</v>
      </c>
      <c r="D1223" s="2" t="s">
        <v>17858</v>
      </c>
      <c r="E1223" s="2" t="s">
        <v>18162</v>
      </c>
      <c r="F1223" s="2">
        <v>47101600</v>
      </c>
      <c r="G1223" s="2" t="s">
        <v>490</v>
      </c>
      <c r="H1223" s="2">
        <v>3</v>
      </c>
      <c r="I1223" s="2">
        <v>6</v>
      </c>
      <c r="J1223" s="2">
        <v>10</v>
      </c>
      <c r="K1223" s="2">
        <v>4</v>
      </c>
      <c r="L1223" s="3">
        <v>790160</v>
      </c>
      <c r="M1223" s="2" t="s">
        <v>0</v>
      </c>
      <c r="N1223" s="4" t="s">
        <v>21</v>
      </c>
    </row>
    <row r="1224" spans="1:14" x14ac:dyDescent="0.25">
      <c r="A1224" s="1" t="s">
        <v>360</v>
      </c>
      <c r="B1224" s="2" t="s">
        <v>408</v>
      </c>
      <c r="C1224" s="2" t="s">
        <v>409</v>
      </c>
      <c r="D1224" s="2" t="s">
        <v>17858</v>
      </c>
      <c r="E1224" s="2" t="s">
        <v>18163</v>
      </c>
      <c r="F1224" s="2">
        <v>47101600</v>
      </c>
      <c r="G1224" s="2" t="s">
        <v>490</v>
      </c>
      <c r="H1224" s="2">
        <v>3</v>
      </c>
      <c r="I1224" s="2">
        <v>6</v>
      </c>
      <c r="J1224" s="2">
        <v>10</v>
      </c>
      <c r="K1224" s="2">
        <v>1</v>
      </c>
      <c r="L1224" s="3">
        <v>571200</v>
      </c>
      <c r="M1224" s="2" t="s">
        <v>0</v>
      </c>
      <c r="N1224" s="4" t="s">
        <v>21</v>
      </c>
    </row>
    <row r="1225" spans="1:14" x14ac:dyDescent="0.25">
      <c r="A1225" s="1" t="s">
        <v>360</v>
      </c>
      <c r="B1225" s="2" t="s">
        <v>408</v>
      </c>
      <c r="C1225" s="2" t="s">
        <v>409</v>
      </c>
      <c r="D1225" s="2" t="s">
        <v>17858</v>
      </c>
      <c r="E1225" s="2" t="s">
        <v>18164</v>
      </c>
      <c r="F1225" s="2">
        <v>47101600</v>
      </c>
      <c r="G1225" s="2" t="s">
        <v>490</v>
      </c>
      <c r="H1225" s="2">
        <v>3</v>
      </c>
      <c r="I1225" s="2">
        <v>6</v>
      </c>
      <c r="J1225" s="2">
        <v>10</v>
      </c>
      <c r="K1225" s="2">
        <v>1</v>
      </c>
      <c r="L1225" s="3">
        <v>328440</v>
      </c>
      <c r="M1225" s="2" t="s">
        <v>0</v>
      </c>
      <c r="N1225" s="4" t="s">
        <v>21</v>
      </c>
    </row>
    <row r="1226" spans="1:14" x14ac:dyDescent="0.25">
      <c r="A1226" s="1" t="s">
        <v>360</v>
      </c>
      <c r="B1226" s="2" t="s">
        <v>408</v>
      </c>
      <c r="C1226" s="2" t="s">
        <v>409</v>
      </c>
      <c r="D1226" s="2" t="s">
        <v>17858</v>
      </c>
      <c r="E1226" s="2" t="s">
        <v>18165</v>
      </c>
      <c r="F1226" s="2">
        <v>47101600</v>
      </c>
      <c r="G1226" s="2" t="s">
        <v>490</v>
      </c>
      <c r="H1226" s="2">
        <v>3</v>
      </c>
      <c r="I1226" s="2">
        <v>6</v>
      </c>
      <c r="J1226" s="2">
        <v>10</v>
      </c>
      <c r="K1226" s="2">
        <v>2</v>
      </c>
      <c r="L1226" s="3">
        <v>904400</v>
      </c>
      <c r="M1226" s="2" t="s">
        <v>0</v>
      </c>
      <c r="N1226" s="4" t="s">
        <v>21</v>
      </c>
    </row>
    <row r="1227" spans="1:14" x14ac:dyDescent="0.25">
      <c r="A1227" s="1" t="s">
        <v>360</v>
      </c>
      <c r="B1227" s="2" t="s">
        <v>408</v>
      </c>
      <c r="C1227" s="2" t="s">
        <v>409</v>
      </c>
      <c r="D1227" s="2" t="s">
        <v>17858</v>
      </c>
      <c r="E1227" s="2" t="s">
        <v>18166</v>
      </c>
      <c r="F1227" s="2">
        <v>47101600</v>
      </c>
      <c r="G1227" s="2" t="s">
        <v>490</v>
      </c>
      <c r="H1227" s="2">
        <v>3</v>
      </c>
      <c r="I1227" s="2">
        <v>6</v>
      </c>
      <c r="J1227" s="2">
        <v>10</v>
      </c>
      <c r="K1227" s="2">
        <v>2</v>
      </c>
      <c r="L1227" s="3">
        <v>1618400</v>
      </c>
      <c r="M1227" s="2" t="s">
        <v>0</v>
      </c>
      <c r="N1227" s="4" t="s">
        <v>21</v>
      </c>
    </row>
    <row r="1228" spans="1:14" x14ac:dyDescent="0.25">
      <c r="A1228" s="1" t="s">
        <v>360</v>
      </c>
      <c r="B1228" s="2" t="s">
        <v>408</v>
      </c>
      <c r="C1228" s="2" t="s">
        <v>409</v>
      </c>
      <c r="D1228" s="2" t="s">
        <v>17858</v>
      </c>
      <c r="E1228" s="2" t="s">
        <v>1192</v>
      </c>
      <c r="F1228" s="2">
        <v>73101602</v>
      </c>
      <c r="G1228" s="2" t="s">
        <v>490</v>
      </c>
      <c r="H1228" s="2">
        <v>4</v>
      </c>
      <c r="I1228" s="2">
        <v>6</v>
      </c>
      <c r="J1228" s="2">
        <v>10</v>
      </c>
      <c r="K1228" s="2">
        <v>30</v>
      </c>
      <c r="L1228" s="3">
        <v>32130</v>
      </c>
      <c r="M1228" s="2" t="s">
        <v>0</v>
      </c>
      <c r="N1228" s="4" t="s">
        <v>21</v>
      </c>
    </row>
    <row r="1229" spans="1:14" x14ac:dyDescent="0.25">
      <c r="A1229" s="1" t="s">
        <v>360</v>
      </c>
      <c r="B1229" s="2" t="s">
        <v>408</v>
      </c>
      <c r="C1229" s="2" t="s">
        <v>409</v>
      </c>
      <c r="D1229" s="2" t="s">
        <v>17858</v>
      </c>
      <c r="E1229" s="2" t="s">
        <v>1193</v>
      </c>
      <c r="F1229" s="2">
        <v>47131800</v>
      </c>
      <c r="G1229" s="2" t="s">
        <v>490</v>
      </c>
      <c r="H1229" s="2">
        <v>2</v>
      </c>
      <c r="I1229" s="2">
        <v>6</v>
      </c>
      <c r="J1229" s="2">
        <v>10</v>
      </c>
      <c r="K1229" s="2">
        <v>10</v>
      </c>
      <c r="L1229" s="3">
        <v>43792</v>
      </c>
      <c r="M1229" s="2" t="s">
        <v>0</v>
      </c>
      <c r="N1229" s="4" t="s">
        <v>21</v>
      </c>
    </row>
    <row r="1230" spans="1:14" x14ac:dyDescent="0.25">
      <c r="A1230" s="1" t="s">
        <v>360</v>
      </c>
      <c r="B1230" s="2" t="s">
        <v>408</v>
      </c>
      <c r="C1230" s="2" t="s">
        <v>409</v>
      </c>
      <c r="D1230" s="2" t="s">
        <v>17858</v>
      </c>
      <c r="E1230" s="2" t="s">
        <v>1194</v>
      </c>
      <c r="F1230" s="2">
        <v>47121800</v>
      </c>
      <c r="G1230" s="2" t="s">
        <v>490</v>
      </c>
      <c r="H1230" s="2">
        <v>3</v>
      </c>
      <c r="I1230" s="2">
        <v>6</v>
      </c>
      <c r="J1230" s="2">
        <v>10</v>
      </c>
      <c r="K1230" s="2">
        <v>20</v>
      </c>
      <c r="L1230" s="3">
        <v>84000</v>
      </c>
      <c r="M1230" s="2" t="s">
        <v>0</v>
      </c>
      <c r="N1230" s="4" t="s">
        <v>21</v>
      </c>
    </row>
    <row r="1231" spans="1:14" x14ac:dyDescent="0.25">
      <c r="A1231" s="1" t="s">
        <v>360</v>
      </c>
      <c r="B1231" s="2" t="s">
        <v>408</v>
      </c>
      <c r="C1231" s="2" t="s">
        <v>409</v>
      </c>
      <c r="D1231" s="2" t="s">
        <v>17858</v>
      </c>
      <c r="E1231" s="2" t="s">
        <v>1195</v>
      </c>
      <c r="F1231" s="2">
        <v>12141901</v>
      </c>
      <c r="G1231" s="2" t="s">
        <v>490</v>
      </c>
      <c r="H1231" s="2">
        <v>3</v>
      </c>
      <c r="I1231" s="2">
        <v>6</v>
      </c>
      <c r="J1231" s="2">
        <v>10</v>
      </c>
      <c r="K1231" s="2">
        <v>10</v>
      </c>
      <c r="L1231" s="3">
        <v>197540</v>
      </c>
      <c r="M1231" s="2" t="s">
        <v>0</v>
      </c>
      <c r="N1231" s="4" t="s">
        <v>21</v>
      </c>
    </row>
    <row r="1232" spans="1:14" x14ac:dyDescent="0.25">
      <c r="A1232" s="1" t="s">
        <v>360</v>
      </c>
      <c r="B1232" s="2" t="s">
        <v>408</v>
      </c>
      <c r="C1232" s="2" t="s">
        <v>409</v>
      </c>
      <c r="D1232" s="2" t="s">
        <v>17858</v>
      </c>
      <c r="E1232" s="2" t="s">
        <v>1196</v>
      </c>
      <c r="F1232" s="2">
        <v>12141901</v>
      </c>
      <c r="G1232" s="2" t="s">
        <v>490</v>
      </c>
      <c r="H1232" s="2">
        <v>4</v>
      </c>
      <c r="I1232" s="2">
        <v>6</v>
      </c>
      <c r="J1232" s="2">
        <v>10</v>
      </c>
      <c r="K1232" s="2">
        <v>8</v>
      </c>
      <c r="L1232" s="3">
        <v>33600</v>
      </c>
      <c r="M1232" s="2" t="s">
        <v>0</v>
      </c>
      <c r="N1232" s="4" t="s">
        <v>21</v>
      </c>
    </row>
    <row r="1233" spans="1:14" x14ac:dyDescent="0.25">
      <c r="A1233" s="1" t="s">
        <v>360</v>
      </c>
      <c r="B1233" s="2" t="s">
        <v>408</v>
      </c>
      <c r="C1233" s="2" t="s">
        <v>409</v>
      </c>
      <c r="D1233" s="2" t="s">
        <v>17858</v>
      </c>
      <c r="E1233" s="2" t="s">
        <v>1196</v>
      </c>
      <c r="F1233" s="2">
        <v>12141901</v>
      </c>
      <c r="G1233" s="2" t="s">
        <v>490</v>
      </c>
      <c r="H1233" s="2">
        <v>2</v>
      </c>
      <c r="I1233" s="2">
        <v>6</v>
      </c>
      <c r="J1233" s="2">
        <v>16</v>
      </c>
      <c r="K1233" s="2">
        <v>40</v>
      </c>
      <c r="L1233" s="3">
        <v>168000</v>
      </c>
      <c r="M1233" s="2" t="s">
        <v>0</v>
      </c>
      <c r="N1233" s="4" t="s">
        <v>21</v>
      </c>
    </row>
    <row r="1234" spans="1:14" x14ac:dyDescent="0.25">
      <c r="A1234" s="1" t="s">
        <v>360</v>
      </c>
      <c r="B1234" s="2" t="s">
        <v>408</v>
      </c>
      <c r="C1234" s="2" t="s">
        <v>409</v>
      </c>
      <c r="D1234" s="2" t="s">
        <v>17858</v>
      </c>
      <c r="E1234" s="2" t="s">
        <v>1197</v>
      </c>
      <c r="F1234" s="2">
        <v>47101600</v>
      </c>
      <c r="G1234" s="2" t="s">
        <v>496</v>
      </c>
      <c r="H1234" s="2">
        <v>8</v>
      </c>
      <c r="I1234" s="2">
        <v>2</v>
      </c>
      <c r="J1234" s="2">
        <v>10</v>
      </c>
      <c r="K1234" s="2">
        <v>3</v>
      </c>
      <c r="L1234" s="3">
        <v>247500</v>
      </c>
      <c r="M1234" s="2" t="s">
        <v>0</v>
      </c>
      <c r="N1234" s="4" t="s">
        <v>21</v>
      </c>
    </row>
    <row r="1235" spans="1:14" x14ac:dyDescent="0.25">
      <c r="A1235" s="1" t="s">
        <v>360</v>
      </c>
      <c r="B1235" s="2" t="s">
        <v>408</v>
      </c>
      <c r="C1235" s="2" t="s">
        <v>409</v>
      </c>
      <c r="D1235" s="2" t="s">
        <v>17858</v>
      </c>
      <c r="E1235" s="2" t="s">
        <v>1198</v>
      </c>
      <c r="F1235" s="2">
        <v>12141903</v>
      </c>
      <c r="G1235" s="2" t="s">
        <v>490</v>
      </c>
      <c r="H1235" s="2">
        <v>8</v>
      </c>
      <c r="I1235" s="2">
        <v>2</v>
      </c>
      <c r="J1235" s="2">
        <v>10</v>
      </c>
      <c r="K1235" s="2">
        <v>65</v>
      </c>
      <c r="L1235" s="3">
        <v>912730</v>
      </c>
      <c r="M1235" s="2" t="s">
        <v>17388</v>
      </c>
      <c r="N1235" s="4" t="s">
        <v>21</v>
      </c>
    </row>
    <row r="1236" spans="1:14" x14ac:dyDescent="0.25">
      <c r="A1236" s="1" t="s">
        <v>360</v>
      </c>
      <c r="B1236" s="2" t="s">
        <v>408</v>
      </c>
      <c r="C1236" s="2" t="s">
        <v>409</v>
      </c>
      <c r="D1236" s="2" t="s">
        <v>17858</v>
      </c>
      <c r="E1236" s="2" t="s">
        <v>1199</v>
      </c>
      <c r="F1236" s="2">
        <v>12141904</v>
      </c>
      <c r="G1236" s="2" t="s">
        <v>490</v>
      </c>
      <c r="H1236" s="2">
        <v>8</v>
      </c>
      <c r="I1236" s="2">
        <v>2</v>
      </c>
      <c r="J1236" s="2">
        <v>10</v>
      </c>
      <c r="K1236" s="2">
        <v>150</v>
      </c>
      <c r="L1236" s="3">
        <v>1943865</v>
      </c>
      <c r="M1236" s="2" t="s">
        <v>17388</v>
      </c>
      <c r="N1236" s="4" t="s">
        <v>21</v>
      </c>
    </row>
    <row r="1237" spans="1:14" x14ac:dyDescent="0.25">
      <c r="A1237" s="1" t="s">
        <v>360</v>
      </c>
      <c r="B1237" s="2" t="s">
        <v>408</v>
      </c>
      <c r="C1237" s="2" t="s">
        <v>409</v>
      </c>
      <c r="D1237" s="2" t="s">
        <v>17858</v>
      </c>
      <c r="E1237" s="2" t="s">
        <v>1200</v>
      </c>
      <c r="F1237" s="2">
        <v>24131500</v>
      </c>
      <c r="G1237" s="2" t="s">
        <v>490</v>
      </c>
      <c r="H1237" s="2">
        <v>4</v>
      </c>
      <c r="I1237" s="2">
        <v>6</v>
      </c>
      <c r="J1237" s="2">
        <v>10</v>
      </c>
      <c r="K1237" s="2">
        <v>4</v>
      </c>
      <c r="L1237" s="3">
        <v>1716292.16</v>
      </c>
      <c r="M1237" s="2" t="s">
        <v>0</v>
      </c>
      <c r="N1237" s="4" t="s">
        <v>21</v>
      </c>
    </row>
    <row r="1238" spans="1:14" x14ac:dyDescent="0.25">
      <c r="A1238" s="1" t="s">
        <v>360</v>
      </c>
      <c r="B1238" s="2" t="s">
        <v>408</v>
      </c>
      <c r="C1238" s="2" t="s">
        <v>409</v>
      </c>
      <c r="D1238" s="2" t="s">
        <v>17858</v>
      </c>
      <c r="E1238" s="2" t="s">
        <v>1201</v>
      </c>
      <c r="F1238" s="2">
        <v>24131500</v>
      </c>
      <c r="G1238" s="2" t="s">
        <v>490</v>
      </c>
      <c r="H1238" s="2">
        <v>4</v>
      </c>
      <c r="I1238" s="2">
        <v>6</v>
      </c>
      <c r="J1238" s="2">
        <v>10</v>
      </c>
      <c r="K1238" s="2">
        <v>4</v>
      </c>
      <c r="L1238" s="3">
        <v>2461633.2000000002</v>
      </c>
      <c r="M1238" s="2" t="s">
        <v>0</v>
      </c>
      <c r="N1238" s="4" t="s">
        <v>21</v>
      </c>
    </row>
    <row r="1239" spans="1:14" x14ac:dyDescent="0.25">
      <c r="A1239" s="1" t="s">
        <v>360</v>
      </c>
      <c r="B1239" s="2" t="s">
        <v>408</v>
      </c>
      <c r="C1239" s="2" t="s">
        <v>409</v>
      </c>
      <c r="D1239" s="2" t="s">
        <v>17858</v>
      </c>
      <c r="E1239" s="2" t="s">
        <v>1202</v>
      </c>
      <c r="F1239" s="2">
        <v>24131500</v>
      </c>
      <c r="G1239" s="2" t="s">
        <v>490</v>
      </c>
      <c r="H1239" s="2">
        <v>4</v>
      </c>
      <c r="I1239" s="2">
        <v>6</v>
      </c>
      <c r="J1239" s="2">
        <v>10</v>
      </c>
      <c r="K1239" s="2">
        <v>2</v>
      </c>
      <c r="L1239" s="3">
        <v>871799.6</v>
      </c>
      <c r="M1239" s="2" t="s">
        <v>0</v>
      </c>
      <c r="N1239" s="4" t="s">
        <v>21</v>
      </c>
    </row>
    <row r="1240" spans="1:14" x14ac:dyDescent="0.25">
      <c r="A1240" s="1" t="s">
        <v>360</v>
      </c>
      <c r="B1240" s="2" t="s">
        <v>408</v>
      </c>
      <c r="C1240" s="2" t="s">
        <v>409</v>
      </c>
      <c r="D1240" s="2" t="s">
        <v>17858</v>
      </c>
      <c r="E1240" s="2" t="s">
        <v>1203</v>
      </c>
      <c r="F1240" s="2">
        <v>24131500</v>
      </c>
      <c r="G1240" s="2" t="s">
        <v>490</v>
      </c>
      <c r="H1240" s="2">
        <v>4</v>
      </c>
      <c r="I1240" s="2">
        <v>6</v>
      </c>
      <c r="J1240" s="2">
        <v>10</v>
      </c>
      <c r="K1240" s="2">
        <v>3</v>
      </c>
      <c r="L1240" s="3">
        <v>1704684.5699999998</v>
      </c>
      <c r="M1240" s="2" t="s">
        <v>0</v>
      </c>
      <c r="N1240" s="4" t="s">
        <v>21</v>
      </c>
    </row>
    <row r="1241" spans="1:14" x14ac:dyDescent="0.25">
      <c r="A1241" s="1" t="s">
        <v>360</v>
      </c>
      <c r="B1241" s="2" t="s">
        <v>408</v>
      </c>
      <c r="C1241" s="2" t="s">
        <v>409</v>
      </c>
      <c r="D1241" s="2" t="s">
        <v>17858</v>
      </c>
      <c r="E1241" s="2" t="s">
        <v>1204</v>
      </c>
      <c r="F1241" s="2">
        <v>15111509</v>
      </c>
      <c r="G1241" s="2" t="s">
        <v>810</v>
      </c>
      <c r="H1241" s="2">
        <v>9</v>
      </c>
      <c r="I1241" s="2">
        <v>6</v>
      </c>
      <c r="J1241" s="2">
        <v>16</v>
      </c>
      <c r="K1241" s="2">
        <v>13</v>
      </c>
      <c r="L1241" s="3">
        <v>646399.39</v>
      </c>
      <c r="M1241" s="2" t="s">
        <v>0</v>
      </c>
      <c r="N1241" s="4" t="s">
        <v>21</v>
      </c>
    </row>
    <row r="1242" spans="1:14" x14ac:dyDescent="0.25">
      <c r="A1242" s="1" t="s">
        <v>360</v>
      </c>
      <c r="B1242" s="2" t="s">
        <v>408</v>
      </c>
      <c r="C1242" s="2" t="s">
        <v>409</v>
      </c>
      <c r="D1242" s="2" t="s">
        <v>17858</v>
      </c>
      <c r="E1242" s="2" t="s">
        <v>1205</v>
      </c>
      <c r="F1242" s="2">
        <v>24131513</v>
      </c>
      <c r="G1242" s="2" t="s">
        <v>810</v>
      </c>
      <c r="H1242" s="2">
        <v>9</v>
      </c>
      <c r="I1242" s="2">
        <v>6</v>
      </c>
      <c r="J1242" s="2">
        <v>16</v>
      </c>
      <c r="K1242" s="2">
        <v>5</v>
      </c>
      <c r="L1242" s="3">
        <v>2549689.9</v>
      </c>
      <c r="M1242" s="2" t="s">
        <v>0</v>
      </c>
      <c r="N1242" s="4" t="s">
        <v>21</v>
      </c>
    </row>
    <row r="1243" spans="1:14" x14ac:dyDescent="0.25">
      <c r="A1243" s="1" t="s">
        <v>360</v>
      </c>
      <c r="B1243" s="2" t="s">
        <v>408</v>
      </c>
      <c r="C1243" s="2" t="s">
        <v>409</v>
      </c>
      <c r="D1243" s="2" t="s">
        <v>17858</v>
      </c>
      <c r="E1243" s="2" t="s">
        <v>1206</v>
      </c>
      <c r="F1243" s="2">
        <v>24131513</v>
      </c>
      <c r="G1243" s="2" t="s">
        <v>810</v>
      </c>
      <c r="H1243" s="2">
        <v>9</v>
      </c>
      <c r="I1243" s="2">
        <v>6</v>
      </c>
      <c r="J1243" s="2">
        <v>16</v>
      </c>
      <c r="K1243" s="2">
        <v>2</v>
      </c>
      <c r="L1243" s="3">
        <v>943846.46</v>
      </c>
      <c r="M1243" s="2" t="s">
        <v>0</v>
      </c>
      <c r="N1243" s="4" t="s">
        <v>21</v>
      </c>
    </row>
    <row r="1244" spans="1:14" x14ac:dyDescent="0.25">
      <c r="A1244" s="1" t="s">
        <v>360</v>
      </c>
      <c r="B1244" s="2" t="s">
        <v>408</v>
      </c>
      <c r="C1244" s="2" t="s">
        <v>409</v>
      </c>
      <c r="D1244" s="2" t="s">
        <v>17858</v>
      </c>
      <c r="E1244" s="2" t="s">
        <v>1207</v>
      </c>
      <c r="F1244" s="2">
        <v>40101711</v>
      </c>
      <c r="G1244" s="2" t="s">
        <v>490</v>
      </c>
      <c r="H1244" s="2">
        <v>4</v>
      </c>
      <c r="I1244" s="2">
        <v>4</v>
      </c>
      <c r="J1244" s="2">
        <v>10</v>
      </c>
      <c r="K1244" s="2">
        <v>1</v>
      </c>
      <c r="L1244" s="3">
        <v>467285.17</v>
      </c>
      <c r="M1244" s="2" t="s">
        <v>0</v>
      </c>
      <c r="N1244" s="4" t="s">
        <v>21</v>
      </c>
    </row>
    <row r="1245" spans="1:14" x14ac:dyDescent="0.25">
      <c r="A1245" s="1" t="s">
        <v>360</v>
      </c>
      <c r="B1245" s="2" t="s">
        <v>408</v>
      </c>
      <c r="C1245" s="2" t="s">
        <v>409</v>
      </c>
      <c r="D1245" s="2" t="s">
        <v>17858</v>
      </c>
      <c r="E1245" s="2" t="s">
        <v>1208</v>
      </c>
      <c r="F1245" s="2">
        <v>40101711</v>
      </c>
      <c r="G1245" s="2" t="s">
        <v>490</v>
      </c>
      <c r="H1245" s="2">
        <v>4</v>
      </c>
      <c r="I1245" s="2">
        <v>4</v>
      </c>
      <c r="J1245" s="2">
        <v>10</v>
      </c>
      <c r="K1245" s="2">
        <v>2</v>
      </c>
      <c r="L1245" s="3">
        <v>1212854.3</v>
      </c>
      <c r="M1245" s="2" t="s">
        <v>0</v>
      </c>
      <c r="N1245" s="4" t="s">
        <v>21</v>
      </c>
    </row>
    <row r="1246" spans="1:14" x14ac:dyDescent="0.25">
      <c r="A1246" s="1" t="s">
        <v>360</v>
      </c>
      <c r="B1246" s="2" t="s">
        <v>408</v>
      </c>
      <c r="C1246" s="2" t="s">
        <v>409</v>
      </c>
      <c r="D1246" s="2" t="s">
        <v>17858</v>
      </c>
      <c r="E1246" s="2" t="s">
        <v>1209</v>
      </c>
      <c r="F1246" s="2">
        <v>40101711</v>
      </c>
      <c r="G1246" s="2" t="s">
        <v>490</v>
      </c>
      <c r="H1246" s="2">
        <v>4</v>
      </c>
      <c r="I1246" s="2">
        <v>4</v>
      </c>
      <c r="J1246" s="2">
        <v>10</v>
      </c>
      <c r="K1246" s="2">
        <v>1</v>
      </c>
      <c r="L1246" s="3">
        <v>652807.81000000006</v>
      </c>
      <c r="M1246" s="2" t="s">
        <v>0</v>
      </c>
      <c r="N1246" s="4" t="s">
        <v>21</v>
      </c>
    </row>
    <row r="1247" spans="1:14" x14ac:dyDescent="0.25">
      <c r="A1247" s="1" t="s">
        <v>360</v>
      </c>
      <c r="B1247" s="2" t="s">
        <v>408</v>
      </c>
      <c r="C1247" s="2" t="s">
        <v>409</v>
      </c>
      <c r="D1247" s="2" t="s">
        <v>17858</v>
      </c>
      <c r="E1247" s="2" t="s">
        <v>1210</v>
      </c>
      <c r="F1247" s="2">
        <v>31201601</v>
      </c>
      <c r="G1247" s="2" t="s">
        <v>490</v>
      </c>
      <c r="H1247" s="2">
        <v>6</v>
      </c>
      <c r="I1247" s="2">
        <v>3</v>
      </c>
      <c r="J1247" s="2">
        <v>10</v>
      </c>
      <c r="K1247" s="2">
        <v>2</v>
      </c>
      <c r="L1247" s="3">
        <v>218684.79999999999</v>
      </c>
      <c r="M1247" s="2" t="s">
        <v>17383</v>
      </c>
      <c r="N1247" s="4" t="s">
        <v>21</v>
      </c>
    </row>
    <row r="1248" spans="1:14" x14ac:dyDescent="0.25">
      <c r="A1248" s="1" t="s">
        <v>360</v>
      </c>
      <c r="B1248" s="2" t="s">
        <v>408</v>
      </c>
      <c r="C1248" s="2" t="s">
        <v>409</v>
      </c>
      <c r="D1248" s="2" t="s">
        <v>17858</v>
      </c>
      <c r="E1248" s="2" t="s">
        <v>1160</v>
      </c>
      <c r="F1248" s="2">
        <v>0</v>
      </c>
      <c r="G1248" s="2" t="s">
        <v>17856</v>
      </c>
      <c r="H1248" s="2">
        <v>1</v>
      </c>
      <c r="I1248" s="2">
        <v>6</v>
      </c>
      <c r="J1248" s="2">
        <v>16</v>
      </c>
      <c r="K1248" s="2">
        <v>1</v>
      </c>
      <c r="L1248" s="3">
        <v>1364080</v>
      </c>
      <c r="M1248" s="2" t="s">
        <v>20</v>
      </c>
      <c r="N1248" s="4" t="s">
        <v>21</v>
      </c>
    </row>
    <row r="1249" spans="1:14" x14ac:dyDescent="0.25">
      <c r="A1249" s="1" t="s">
        <v>360</v>
      </c>
      <c r="B1249" s="2" t="s">
        <v>408</v>
      </c>
      <c r="C1249" s="2" t="s">
        <v>1211</v>
      </c>
      <c r="D1249" s="2" t="s">
        <v>17938</v>
      </c>
      <c r="E1249" s="2" t="s">
        <v>1212</v>
      </c>
      <c r="F1249" s="2">
        <v>31211703</v>
      </c>
      <c r="G1249" s="2" t="s">
        <v>810</v>
      </c>
      <c r="H1249" s="2">
        <v>2</v>
      </c>
      <c r="I1249" s="2">
        <v>3</v>
      </c>
      <c r="J1249" s="2">
        <v>10</v>
      </c>
      <c r="K1249" s="2">
        <v>15</v>
      </c>
      <c r="L1249" s="3">
        <v>765088.65</v>
      </c>
      <c r="M1249" s="2" t="s">
        <v>0</v>
      </c>
      <c r="N1249" s="4" t="s">
        <v>21</v>
      </c>
    </row>
    <row r="1250" spans="1:14" x14ac:dyDescent="0.25">
      <c r="A1250" s="1" t="s">
        <v>360</v>
      </c>
      <c r="B1250" s="2" t="s">
        <v>408</v>
      </c>
      <c r="C1250" s="2" t="s">
        <v>1211</v>
      </c>
      <c r="D1250" s="2" t="s">
        <v>17938</v>
      </c>
      <c r="E1250" s="2" t="s">
        <v>1213</v>
      </c>
      <c r="F1250" s="2">
        <v>31211703</v>
      </c>
      <c r="G1250" s="2" t="s">
        <v>810</v>
      </c>
      <c r="H1250" s="2">
        <v>2</v>
      </c>
      <c r="I1250" s="2">
        <v>3</v>
      </c>
      <c r="J1250" s="2">
        <v>10</v>
      </c>
      <c r="K1250" s="2">
        <v>27</v>
      </c>
      <c r="L1250" s="3">
        <v>1494850.14</v>
      </c>
      <c r="M1250" s="2" t="s">
        <v>0</v>
      </c>
      <c r="N1250" s="4" t="s">
        <v>21</v>
      </c>
    </row>
    <row r="1251" spans="1:14" x14ac:dyDescent="0.25">
      <c r="A1251" s="1" t="s">
        <v>360</v>
      </c>
      <c r="B1251" s="2" t="s">
        <v>408</v>
      </c>
      <c r="C1251" s="2" t="s">
        <v>1211</v>
      </c>
      <c r="D1251" s="2" t="s">
        <v>17938</v>
      </c>
      <c r="E1251" s="2" t="s">
        <v>1214</v>
      </c>
      <c r="F1251" s="2">
        <v>31211703</v>
      </c>
      <c r="G1251" s="2" t="s">
        <v>810</v>
      </c>
      <c r="H1251" s="2">
        <v>2</v>
      </c>
      <c r="I1251" s="2">
        <v>3</v>
      </c>
      <c r="J1251" s="2">
        <v>10</v>
      </c>
      <c r="K1251" s="2">
        <v>5</v>
      </c>
      <c r="L1251" s="3">
        <v>279501.5</v>
      </c>
      <c r="M1251" s="2" t="s">
        <v>0</v>
      </c>
      <c r="N1251" s="4" t="s">
        <v>21</v>
      </c>
    </row>
    <row r="1252" spans="1:14" x14ac:dyDescent="0.25">
      <c r="A1252" s="1" t="s">
        <v>360</v>
      </c>
      <c r="B1252" s="2" t="s">
        <v>408</v>
      </c>
      <c r="C1252" s="2" t="s">
        <v>1211</v>
      </c>
      <c r="D1252" s="2" t="s">
        <v>17938</v>
      </c>
      <c r="E1252" s="2" t="s">
        <v>1215</v>
      </c>
      <c r="F1252" s="2">
        <v>31211703</v>
      </c>
      <c r="G1252" s="2" t="s">
        <v>810</v>
      </c>
      <c r="H1252" s="2">
        <v>2</v>
      </c>
      <c r="I1252" s="2">
        <v>3</v>
      </c>
      <c r="J1252" s="2">
        <v>10</v>
      </c>
      <c r="K1252" s="2">
        <v>5</v>
      </c>
      <c r="L1252" s="3">
        <v>279501.5</v>
      </c>
      <c r="M1252" s="2" t="s">
        <v>0</v>
      </c>
      <c r="N1252" s="4" t="s">
        <v>21</v>
      </c>
    </row>
    <row r="1253" spans="1:14" x14ac:dyDescent="0.25">
      <c r="A1253" s="1" t="s">
        <v>360</v>
      </c>
      <c r="B1253" s="2" t="s">
        <v>408</v>
      </c>
      <c r="C1253" s="2" t="s">
        <v>1211</v>
      </c>
      <c r="D1253" s="2" t="s">
        <v>17938</v>
      </c>
      <c r="E1253" s="2" t="s">
        <v>1216</v>
      </c>
      <c r="F1253" s="2">
        <v>31211703</v>
      </c>
      <c r="G1253" s="2" t="s">
        <v>810</v>
      </c>
      <c r="H1253" s="2">
        <v>2</v>
      </c>
      <c r="I1253" s="2">
        <v>3</v>
      </c>
      <c r="J1253" s="2">
        <v>10</v>
      </c>
      <c r="K1253" s="2">
        <v>5</v>
      </c>
      <c r="L1253" s="3">
        <v>344840.19999999995</v>
      </c>
      <c r="M1253" s="2" t="s">
        <v>0</v>
      </c>
      <c r="N1253" s="4" t="s">
        <v>21</v>
      </c>
    </row>
    <row r="1254" spans="1:14" x14ac:dyDescent="0.25">
      <c r="A1254" s="1" t="s">
        <v>360</v>
      </c>
      <c r="B1254" s="2" t="s">
        <v>408</v>
      </c>
      <c r="C1254" s="2" t="s">
        <v>1211</v>
      </c>
      <c r="D1254" s="2" t="s">
        <v>17938</v>
      </c>
      <c r="E1254" s="2" t="s">
        <v>1217</v>
      </c>
      <c r="F1254" s="2">
        <v>31211703</v>
      </c>
      <c r="G1254" s="2" t="s">
        <v>810</v>
      </c>
      <c r="H1254" s="2">
        <v>2</v>
      </c>
      <c r="I1254" s="2">
        <v>3</v>
      </c>
      <c r="J1254" s="2">
        <v>10</v>
      </c>
      <c r="K1254" s="2">
        <v>5</v>
      </c>
      <c r="L1254" s="3">
        <v>366407.25</v>
      </c>
      <c r="M1254" s="2" t="s">
        <v>0</v>
      </c>
      <c r="N1254" s="4" t="s">
        <v>21</v>
      </c>
    </row>
    <row r="1255" spans="1:14" x14ac:dyDescent="0.25">
      <c r="A1255" s="1" t="s">
        <v>360</v>
      </c>
      <c r="B1255" s="2" t="s">
        <v>408</v>
      </c>
      <c r="C1255" s="2" t="s">
        <v>1211</v>
      </c>
      <c r="D1255" s="2" t="s">
        <v>17938</v>
      </c>
      <c r="E1255" s="2" t="s">
        <v>1218</v>
      </c>
      <c r="F1255" s="2">
        <v>31211703</v>
      </c>
      <c r="G1255" s="2" t="s">
        <v>810</v>
      </c>
      <c r="H1255" s="2">
        <v>2</v>
      </c>
      <c r="I1255" s="2">
        <v>3</v>
      </c>
      <c r="J1255" s="2">
        <v>16</v>
      </c>
      <c r="K1255" s="2">
        <v>25</v>
      </c>
      <c r="L1255" s="3">
        <v>1251842.5</v>
      </c>
      <c r="M1255" s="2" t="s">
        <v>0</v>
      </c>
      <c r="N1255" s="4" t="s">
        <v>21</v>
      </c>
    </row>
    <row r="1256" spans="1:14" x14ac:dyDescent="0.25">
      <c r="A1256" s="1" t="s">
        <v>360</v>
      </c>
      <c r="B1256" s="2" t="s">
        <v>408</v>
      </c>
      <c r="C1256" s="2" t="s">
        <v>1211</v>
      </c>
      <c r="D1256" s="2" t="s">
        <v>17938</v>
      </c>
      <c r="E1256" s="2" t="s">
        <v>1219</v>
      </c>
      <c r="F1256" s="2">
        <v>31211703</v>
      </c>
      <c r="G1256" s="2" t="s">
        <v>810</v>
      </c>
      <c r="H1256" s="2">
        <v>2</v>
      </c>
      <c r="I1256" s="2">
        <v>3</v>
      </c>
      <c r="J1256" s="2">
        <v>16</v>
      </c>
      <c r="K1256" s="2">
        <v>20</v>
      </c>
      <c r="L1256" s="3">
        <v>1291260.6000000001</v>
      </c>
      <c r="M1256" s="2" t="s">
        <v>0</v>
      </c>
      <c r="N1256" s="4" t="s">
        <v>21</v>
      </c>
    </row>
    <row r="1257" spans="1:14" x14ac:dyDescent="0.25">
      <c r="A1257" s="1" t="s">
        <v>360</v>
      </c>
      <c r="B1257" s="2" t="s">
        <v>408</v>
      </c>
      <c r="C1257" s="2" t="s">
        <v>1211</v>
      </c>
      <c r="D1257" s="2" t="s">
        <v>17938</v>
      </c>
      <c r="E1257" s="2" t="s">
        <v>1212</v>
      </c>
      <c r="F1257" s="2">
        <v>31211703</v>
      </c>
      <c r="G1257" s="2" t="s">
        <v>490</v>
      </c>
      <c r="H1257" s="2">
        <v>4</v>
      </c>
      <c r="I1257" s="2">
        <v>6</v>
      </c>
      <c r="J1257" s="2">
        <v>10</v>
      </c>
      <c r="K1257" s="2">
        <v>4</v>
      </c>
      <c r="L1257" s="3">
        <v>204023.64</v>
      </c>
      <c r="M1257" s="2" t="s">
        <v>0</v>
      </c>
      <c r="N1257" s="4" t="s">
        <v>21</v>
      </c>
    </row>
    <row r="1258" spans="1:14" x14ac:dyDescent="0.25">
      <c r="A1258" s="1" t="s">
        <v>360</v>
      </c>
      <c r="B1258" s="2" t="s">
        <v>408</v>
      </c>
      <c r="C1258" s="2" t="s">
        <v>1211</v>
      </c>
      <c r="D1258" s="2" t="s">
        <v>17938</v>
      </c>
      <c r="E1258" s="2" t="s">
        <v>1213</v>
      </c>
      <c r="F1258" s="2">
        <v>31211703</v>
      </c>
      <c r="G1258" s="2" t="s">
        <v>490</v>
      </c>
      <c r="H1258" s="2">
        <v>4</v>
      </c>
      <c r="I1258" s="2">
        <v>6</v>
      </c>
      <c r="J1258" s="2">
        <v>10</v>
      </c>
      <c r="K1258" s="2">
        <v>4</v>
      </c>
      <c r="L1258" s="3">
        <v>221459.28</v>
      </c>
      <c r="M1258" s="2" t="s">
        <v>0</v>
      </c>
      <c r="N1258" s="4" t="s">
        <v>21</v>
      </c>
    </row>
    <row r="1259" spans="1:14" x14ac:dyDescent="0.25">
      <c r="A1259" s="1" t="s">
        <v>360</v>
      </c>
      <c r="B1259" s="2" t="s">
        <v>408</v>
      </c>
      <c r="C1259" s="2" t="s">
        <v>411</v>
      </c>
      <c r="D1259" s="2" t="s">
        <v>17859</v>
      </c>
      <c r="E1259" s="2" t="s">
        <v>1220</v>
      </c>
      <c r="F1259" s="2">
        <v>10111305</v>
      </c>
      <c r="G1259" s="2" t="s">
        <v>490</v>
      </c>
      <c r="H1259" s="2">
        <v>3</v>
      </c>
      <c r="I1259" s="2">
        <v>6</v>
      </c>
      <c r="J1259" s="2">
        <v>10</v>
      </c>
      <c r="K1259" s="2">
        <v>12</v>
      </c>
      <c r="L1259" s="3">
        <v>444000</v>
      </c>
      <c r="M1259" s="2" t="s">
        <v>0</v>
      </c>
      <c r="N1259" s="4" t="s">
        <v>21</v>
      </c>
    </row>
    <row r="1260" spans="1:14" x14ac:dyDescent="0.25">
      <c r="A1260" s="1" t="s">
        <v>360</v>
      </c>
      <c r="B1260" s="2" t="s">
        <v>408</v>
      </c>
      <c r="C1260" s="2" t="s">
        <v>411</v>
      </c>
      <c r="D1260" s="2" t="s">
        <v>17859</v>
      </c>
      <c r="E1260" s="2" t="s">
        <v>1221</v>
      </c>
      <c r="F1260" s="2">
        <v>47131804</v>
      </c>
      <c r="G1260" s="2" t="s">
        <v>490</v>
      </c>
      <c r="H1260" s="2">
        <v>3</v>
      </c>
      <c r="I1260" s="2">
        <v>6</v>
      </c>
      <c r="J1260" s="2">
        <v>10</v>
      </c>
      <c r="K1260" s="2">
        <v>10</v>
      </c>
      <c r="L1260" s="3">
        <v>500000</v>
      </c>
      <c r="M1260" s="2" t="s">
        <v>0</v>
      </c>
      <c r="N1260" s="4" t="s">
        <v>21</v>
      </c>
    </row>
    <row r="1261" spans="1:14" x14ac:dyDescent="0.25">
      <c r="A1261" s="1" t="s">
        <v>360</v>
      </c>
      <c r="B1261" s="2" t="s">
        <v>408</v>
      </c>
      <c r="C1261" s="2" t="s">
        <v>411</v>
      </c>
      <c r="D1261" s="2" t="s">
        <v>17859</v>
      </c>
      <c r="E1261" s="2" t="s">
        <v>1222</v>
      </c>
      <c r="F1261" s="2">
        <v>10191509</v>
      </c>
      <c r="G1261" s="2" t="s">
        <v>490</v>
      </c>
      <c r="H1261" s="2">
        <v>5</v>
      </c>
      <c r="I1261" s="2">
        <v>6</v>
      </c>
      <c r="J1261" s="2">
        <v>10</v>
      </c>
      <c r="K1261" s="2">
        <v>1</v>
      </c>
      <c r="L1261" s="3">
        <v>90000</v>
      </c>
      <c r="M1261" s="2" t="s">
        <v>0</v>
      </c>
      <c r="N1261" s="4" t="s">
        <v>21</v>
      </c>
    </row>
    <row r="1262" spans="1:14" x14ac:dyDescent="0.25">
      <c r="A1262" s="1" t="s">
        <v>360</v>
      </c>
      <c r="B1262" s="2" t="s">
        <v>408</v>
      </c>
      <c r="C1262" s="2" t="s">
        <v>411</v>
      </c>
      <c r="D1262" s="2" t="s">
        <v>17859</v>
      </c>
      <c r="E1262" s="2" t="s">
        <v>1223</v>
      </c>
      <c r="F1262" s="2">
        <v>10191509</v>
      </c>
      <c r="G1262" s="2" t="s">
        <v>490</v>
      </c>
      <c r="H1262" s="2">
        <v>5</v>
      </c>
      <c r="I1262" s="2">
        <v>6</v>
      </c>
      <c r="J1262" s="2">
        <v>10</v>
      </c>
      <c r="K1262" s="2">
        <v>2</v>
      </c>
      <c r="L1262" s="3">
        <v>53000</v>
      </c>
      <c r="M1262" s="2" t="s">
        <v>239</v>
      </c>
      <c r="N1262" s="4" t="s">
        <v>21</v>
      </c>
    </row>
    <row r="1263" spans="1:14" x14ac:dyDescent="0.25">
      <c r="A1263" s="1" t="s">
        <v>360</v>
      </c>
      <c r="B1263" s="2" t="s">
        <v>408</v>
      </c>
      <c r="C1263" s="2" t="s">
        <v>411</v>
      </c>
      <c r="D1263" s="2" t="s">
        <v>17859</v>
      </c>
      <c r="E1263" s="2" t="s">
        <v>1224</v>
      </c>
      <c r="F1263" s="2">
        <v>70122002</v>
      </c>
      <c r="G1263" s="2" t="s">
        <v>490</v>
      </c>
      <c r="H1263" s="2">
        <v>5</v>
      </c>
      <c r="I1263" s="2">
        <v>6</v>
      </c>
      <c r="J1263" s="2">
        <v>10</v>
      </c>
      <c r="K1263" s="2">
        <v>10</v>
      </c>
      <c r="L1263" s="3">
        <v>190000</v>
      </c>
      <c r="M1263" s="2" t="s">
        <v>0</v>
      </c>
      <c r="N1263" s="4" t="s">
        <v>21</v>
      </c>
    </row>
    <row r="1264" spans="1:14" x14ac:dyDescent="0.25">
      <c r="A1264" s="1" t="s">
        <v>360</v>
      </c>
      <c r="B1264" s="2" t="s">
        <v>408</v>
      </c>
      <c r="C1264" s="2" t="s">
        <v>411</v>
      </c>
      <c r="D1264" s="2" t="s">
        <v>17859</v>
      </c>
      <c r="E1264" s="2" t="s">
        <v>1225</v>
      </c>
      <c r="F1264" s="2">
        <v>10191500</v>
      </c>
      <c r="G1264" s="2" t="s">
        <v>490</v>
      </c>
      <c r="H1264" s="2">
        <v>4</v>
      </c>
      <c r="I1264" s="2">
        <v>6</v>
      </c>
      <c r="J1264" s="2">
        <v>10</v>
      </c>
      <c r="K1264" s="2">
        <v>4</v>
      </c>
      <c r="L1264" s="3">
        <v>216000</v>
      </c>
      <c r="M1264" s="2" t="s">
        <v>0</v>
      </c>
      <c r="N1264" s="4" t="s">
        <v>21</v>
      </c>
    </row>
    <row r="1265" spans="1:14" x14ac:dyDescent="0.25">
      <c r="A1265" s="1" t="s">
        <v>360</v>
      </c>
      <c r="B1265" s="2" t="s">
        <v>408</v>
      </c>
      <c r="C1265" s="2" t="s">
        <v>411</v>
      </c>
      <c r="D1265" s="2" t="s">
        <v>17859</v>
      </c>
      <c r="E1265" s="2" t="s">
        <v>1226</v>
      </c>
      <c r="F1265" s="2">
        <v>10191500</v>
      </c>
      <c r="G1265" s="2" t="s">
        <v>490</v>
      </c>
      <c r="H1265" s="2">
        <v>4</v>
      </c>
      <c r="I1265" s="2">
        <v>6</v>
      </c>
      <c r="J1265" s="2">
        <v>10</v>
      </c>
      <c r="K1265" s="2">
        <v>4</v>
      </c>
      <c r="L1265" s="3">
        <v>220000</v>
      </c>
      <c r="M1265" s="2" t="s">
        <v>0</v>
      </c>
      <c r="N1265" s="4" t="s">
        <v>21</v>
      </c>
    </row>
    <row r="1266" spans="1:14" x14ac:dyDescent="0.25">
      <c r="A1266" s="1" t="s">
        <v>360</v>
      </c>
      <c r="B1266" s="2" t="s">
        <v>408</v>
      </c>
      <c r="C1266" s="2" t="s">
        <v>411</v>
      </c>
      <c r="D1266" s="2" t="s">
        <v>17859</v>
      </c>
      <c r="E1266" s="2" t="s">
        <v>1227</v>
      </c>
      <c r="F1266" s="2">
        <v>31151600</v>
      </c>
      <c r="G1266" s="2" t="s">
        <v>490</v>
      </c>
      <c r="H1266" s="2">
        <v>4</v>
      </c>
      <c r="I1266" s="2">
        <v>6</v>
      </c>
      <c r="J1266" s="2">
        <v>10</v>
      </c>
      <c r="K1266" s="2">
        <v>16</v>
      </c>
      <c r="L1266" s="3">
        <v>592000</v>
      </c>
      <c r="M1266" s="2" t="s">
        <v>0</v>
      </c>
      <c r="N1266" s="4" t="s">
        <v>21</v>
      </c>
    </row>
    <row r="1267" spans="1:14" x14ac:dyDescent="0.25">
      <c r="A1267" s="1" t="s">
        <v>360</v>
      </c>
      <c r="B1267" s="2" t="s">
        <v>408</v>
      </c>
      <c r="C1267" s="2" t="s">
        <v>411</v>
      </c>
      <c r="D1267" s="2" t="s">
        <v>17859</v>
      </c>
      <c r="E1267" s="2" t="s">
        <v>1228</v>
      </c>
      <c r="F1267" s="2">
        <v>10191500</v>
      </c>
      <c r="G1267" s="2" t="s">
        <v>490</v>
      </c>
      <c r="H1267" s="2">
        <v>2</v>
      </c>
      <c r="I1267" s="2">
        <v>6</v>
      </c>
      <c r="J1267" s="2">
        <v>10</v>
      </c>
      <c r="K1267" s="2">
        <v>100</v>
      </c>
      <c r="L1267" s="3">
        <v>58904.999999999993</v>
      </c>
      <c r="M1267" s="2" t="s">
        <v>0</v>
      </c>
      <c r="N1267" s="4" t="s">
        <v>21</v>
      </c>
    </row>
    <row r="1268" spans="1:14" x14ac:dyDescent="0.25">
      <c r="A1268" s="1" t="s">
        <v>360</v>
      </c>
      <c r="B1268" s="2" t="s">
        <v>408</v>
      </c>
      <c r="C1268" s="2" t="s">
        <v>411</v>
      </c>
      <c r="D1268" s="2" t="s">
        <v>17859</v>
      </c>
      <c r="E1268" s="2" t="s">
        <v>1229</v>
      </c>
      <c r="F1268" s="2">
        <v>10171702</v>
      </c>
      <c r="G1268" s="2" t="s">
        <v>490</v>
      </c>
      <c r="H1268" s="2">
        <v>3</v>
      </c>
      <c r="I1268" s="2">
        <v>6</v>
      </c>
      <c r="J1268" s="2">
        <v>10</v>
      </c>
      <c r="K1268" s="2">
        <v>10</v>
      </c>
      <c r="L1268" s="3">
        <v>374850</v>
      </c>
      <c r="M1268" s="2" t="s">
        <v>0</v>
      </c>
      <c r="N1268" s="4" t="s">
        <v>21</v>
      </c>
    </row>
    <row r="1269" spans="1:14" x14ac:dyDescent="0.25">
      <c r="A1269" s="1" t="s">
        <v>360</v>
      </c>
      <c r="B1269" s="2" t="s">
        <v>408</v>
      </c>
      <c r="C1269" s="2" t="s">
        <v>411</v>
      </c>
      <c r="D1269" s="2" t="s">
        <v>17859</v>
      </c>
      <c r="E1269" s="2" t="s">
        <v>1230</v>
      </c>
      <c r="F1269" s="2">
        <v>10191509</v>
      </c>
      <c r="G1269" s="2" t="s">
        <v>490</v>
      </c>
      <c r="H1269" s="2">
        <v>4</v>
      </c>
      <c r="I1269" s="2">
        <v>6</v>
      </c>
      <c r="J1269" s="2">
        <v>10</v>
      </c>
      <c r="K1269" s="2">
        <v>3</v>
      </c>
      <c r="L1269" s="3">
        <v>121380</v>
      </c>
      <c r="M1269" s="2" t="s">
        <v>239</v>
      </c>
      <c r="N1269" s="4" t="s">
        <v>21</v>
      </c>
    </row>
    <row r="1270" spans="1:14" x14ac:dyDescent="0.25">
      <c r="A1270" s="1" t="s">
        <v>360</v>
      </c>
      <c r="B1270" s="2" t="s">
        <v>408</v>
      </c>
      <c r="C1270" s="2" t="s">
        <v>411</v>
      </c>
      <c r="D1270" s="2" t="s">
        <v>17859</v>
      </c>
      <c r="E1270" s="2" t="s">
        <v>1231</v>
      </c>
      <c r="F1270" s="2">
        <v>10171702</v>
      </c>
      <c r="G1270" s="2" t="s">
        <v>490</v>
      </c>
      <c r="H1270" s="2">
        <v>4</v>
      </c>
      <c r="I1270" s="2">
        <v>6</v>
      </c>
      <c r="J1270" s="2">
        <v>10</v>
      </c>
      <c r="K1270" s="2">
        <v>6</v>
      </c>
      <c r="L1270" s="3">
        <v>78540</v>
      </c>
      <c r="M1270" s="2" t="s">
        <v>239</v>
      </c>
      <c r="N1270" s="4" t="s">
        <v>21</v>
      </c>
    </row>
    <row r="1271" spans="1:14" x14ac:dyDescent="0.25">
      <c r="A1271" s="1" t="s">
        <v>360</v>
      </c>
      <c r="B1271" s="2" t="s">
        <v>408</v>
      </c>
      <c r="C1271" s="2" t="s">
        <v>411</v>
      </c>
      <c r="D1271" s="2" t="s">
        <v>17859</v>
      </c>
      <c r="E1271" s="2" t="s">
        <v>1232</v>
      </c>
      <c r="F1271" s="2">
        <v>47131801</v>
      </c>
      <c r="G1271" s="2" t="s">
        <v>490</v>
      </c>
      <c r="H1271" s="2">
        <v>3</v>
      </c>
      <c r="I1271" s="2">
        <v>6</v>
      </c>
      <c r="J1271" s="2">
        <v>10</v>
      </c>
      <c r="K1271" s="2">
        <v>3</v>
      </c>
      <c r="L1271" s="3">
        <v>44178.75</v>
      </c>
      <c r="M1271" s="2" t="s">
        <v>0</v>
      </c>
      <c r="N1271" s="4" t="s">
        <v>21</v>
      </c>
    </row>
    <row r="1272" spans="1:14" x14ac:dyDescent="0.25">
      <c r="A1272" s="1" t="s">
        <v>360</v>
      </c>
      <c r="B1272" s="2" t="s">
        <v>408</v>
      </c>
      <c r="C1272" s="2" t="s">
        <v>411</v>
      </c>
      <c r="D1272" s="2" t="s">
        <v>17859</v>
      </c>
      <c r="E1272" s="2" t="s">
        <v>1233</v>
      </c>
      <c r="F1272" s="2">
        <v>53131634</v>
      </c>
      <c r="G1272" s="2" t="s">
        <v>490</v>
      </c>
      <c r="H1272" s="2">
        <v>1</v>
      </c>
      <c r="I1272" s="2">
        <v>6</v>
      </c>
      <c r="J1272" s="2">
        <v>10</v>
      </c>
      <c r="K1272" s="2">
        <v>15</v>
      </c>
      <c r="L1272" s="3">
        <v>2100000</v>
      </c>
      <c r="M1272" s="2" t="s">
        <v>0</v>
      </c>
      <c r="N1272" s="4" t="s">
        <v>21</v>
      </c>
    </row>
    <row r="1273" spans="1:14" x14ac:dyDescent="0.25">
      <c r="A1273" s="1" t="s">
        <v>360</v>
      </c>
      <c r="B1273" s="2" t="s">
        <v>408</v>
      </c>
      <c r="C1273" s="2" t="s">
        <v>1234</v>
      </c>
      <c r="D1273" s="2" t="s">
        <v>17939</v>
      </c>
      <c r="E1273" s="2" t="s">
        <v>1235</v>
      </c>
      <c r="F1273" s="2">
        <v>31201600</v>
      </c>
      <c r="G1273" s="2" t="s">
        <v>490</v>
      </c>
      <c r="H1273" s="2">
        <v>3</v>
      </c>
      <c r="I1273" s="2">
        <v>6</v>
      </c>
      <c r="J1273" s="2">
        <v>10</v>
      </c>
      <c r="K1273" s="2">
        <v>1</v>
      </c>
      <c r="L1273" s="3">
        <v>26875.91</v>
      </c>
      <c r="M1273" s="2" t="s">
        <v>0</v>
      </c>
      <c r="N1273" s="4" t="s">
        <v>21</v>
      </c>
    </row>
    <row r="1274" spans="1:14" x14ac:dyDescent="0.25">
      <c r="A1274" s="1" t="s">
        <v>360</v>
      </c>
      <c r="B1274" s="2" t="s">
        <v>408</v>
      </c>
      <c r="C1274" s="2" t="s">
        <v>1234</v>
      </c>
      <c r="D1274" s="2" t="s">
        <v>17939</v>
      </c>
      <c r="E1274" s="2" t="s">
        <v>1236</v>
      </c>
      <c r="F1274" s="2">
        <v>31201632</v>
      </c>
      <c r="G1274" s="2" t="s">
        <v>490</v>
      </c>
      <c r="H1274" s="2">
        <v>3</v>
      </c>
      <c r="I1274" s="2">
        <v>6</v>
      </c>
      <c r="J1274" s="2">
        <v>10</v>
      </c>
      <c r="K1274" s="2">
        <v>23</v>
      </c>
      <c r="L1274" s="3">
        <v>475898.52</v>
      </c>
      <c r="M1274" s="2" t="s">
        <v>0</v>
      </c>
      <c r="N1274" s="4" t="s">
        <v>21</v>
      </c>
    </row>
    <row r="1275" spans="1:14" x14ac:dyDescent="0.25">
      <c r="A1275" s="1" t="s">
        <v>360</v>
      </c>
      <c r="B1275" s="2" t="s">
        <v>408</v>
      </c>
      <c r="C1275" s="2" t="s">
        <v>1234</v>
      </c>
      <c r="D1275" s="2" t="s">
        <v>17939</v>
      </c>
      <c r="E1275" s="2" t="s">
        <v>1237</v>
      </c>
      <c r="F1275" s="2">
        <v>30161500</v>
      </c>
      <c r="G1275" s="2" t="s">
        <v>810</v>
      </c>
      <c r="H1275" s="2">
        <v>2</v>
      </c>
      <c r="I1275" s="2">
        <v>3</v>
      </c>
      <c r="J1275" s="2">
        <v>10</v>
      </c>
      <c r="K1275" s="2">
        <v>20</v>
      </c>
      <c r="L1275" s="3">
        <v>344626.2</v>
      </c>
      <c r="M1275" s="2" t="s">
        <v>0</v>
      </c>
      <c r="N1275" s="4" t="s">
        <v>21</v>
      </c>
    </row>
    <row r="1276" spans="1:14" x14ac:dyDescent="0.25">
      <c r="A1276" s="1" t="s">
        <v>360</v>
      </c>
      <c r="B1276" s="2" t="s">
        <v>408</v>
      </c>
      <c r="C1276" s="2" t="s">
        <v>1234</v>
      </c>
      <c r="D1276" s="2" t="s">
        <v>17939</v>
      </c>
      <c r="E1276" s="2" t="s">
        <v>1238</v>
      </c>
      <c r="F1276" s="2">
        <v>31133710</v>
      </c>
      <c r="G1276" s="2" t="s">
        <v>810</v>
      </c>
      <c r="H1276" s="2">
        <v>2</v>
      </c>
      <c r="I1276" s="2">
        <v>3</v>
      </c>
      <c r="J1276" s="2">
        <v>10</v>
      </c>
      <c r="K1276" s="2">
        <v>75</v>
      </c>
      <c r="L1276" s="3">
        <v>1983581.25</v>
      </c>
      <c r="M1276" s="2" t="s">
        <v>0</v>
      </c>
      <c r="N1276" s="4" t="s">
        <v>21</v>
      </c>
    </row>
    <row r="1277" spans="1:14" x14ac:dyDescent="0.25">
      <c r="A1277" s="1" t="s">
        <v>360</v>
      </c>
      <c r="B1277" s="2" t="s">
        <v>408</v>
      </c>
      <c r="C1277" s="2" t="s">
        <v>1234</v>
      </c>
      <c r="D1277" s="2" t="s">
        <v>17939</v>
      </c>
      <c r="E1277" s="2" t="s">
        <v>1239</v>
      </c>
      <c r="F1277" s="2">
        <v>31133710</v>
      </c>
      <c r="G1277" s="2" t="s">
        <v>810</v>
      </c>
      <c r="H1277" s="2">
        <v>2</v>
      </c>
      <c r="I1277" s="2">
        <v>3</v>
      </c>
      <c r="J1277" s="2">
        <v>10</v>
      </c>
      <c r="K1277" s="2">
        <v>30</v>
      </c>
      <c r="L1277" s="3">
        <v>1127120.3999999999</v>
      </c>
      <c r="M1277" s="2" t="s">
        <v>0</v>
      </c>
      <c r="N1277" s="4" t="s">
        <v>21</v>
      </c>
    </row>
    <row r="1278" spans="1:14" x14ac:dyDescent="0.25">
      <c r="A1278" s="1" t="s">
        <v>360</v>
      </c>
      <c r="B1278" s="2" t="s">
        <v>408</v>
      </c>
      <c r="C1278" s="2" t="s">
        <v>1234</v>
      </c>
      <c r="D1278" s="2" t="s">
        <v>17939</v>
      </c>
      <c r="E1278" s="2" t="s">
        <v>1240</v>
      </c>
      <c r="F1278" s="2">
        <v>31133710</v>
      </c>
      <c r="G1278" s="2" t="s">
        <v>810</v>
      </c>
      <c r="H1278" s="2">
        <v>2</v>
      </c>
      <c r="I1278" s="2">
        <v>3</v>
      </c>
      <c r="J1278" s="2">
        <v>10</v>
      </c>
      <c r="K1278" s="2">
        <v>20</v>
      </c>
      <c r="L1278" s="3">
        <v>751413.6</v>
      </c>
      <c r="M1278" s="2" t="s">
        <v>0</v>
      </c>
      <c r="N1278" s="4" t="s">
        <v>21</v>
      </c>
    </row>
    <row r="1279" spans="1:14" x14ac:dyDescent="0.25">
      <c r="A1279" s="1" t="s">
        <v>360</v>
      </c>
      <c r="B1279" s="2" t="s">
        <v>408</v>
      </c>
      <c r="C1279" s="2" t="s">
        <v>1234</v>
      </c>
      <c r="D1279" s="2" t="s">
        <v>17939</v>
      </c>
      <c r="E1279" s="2" t="s">
        <v>1241</v>
      </c>
      <c r="F1279" s="2">
        <v>31201632</v>
      </c>
      <c r="G1279" s="2" t="s">
        <v>810</v>
      </c>
      <c r="H1279" s="2">
        <v>2</v>
      </c>
      <c r="I1279" s="2">
        <v>3</v>
      </c>
      <c r="J1279" s="2">
        <v>10</v>
      </c>
      <c r="K1279" s="2">
        <v>91</v>
      </c>
      <c r="L1279" s="3">
        <v>1916801.25</v>
      </c>
      <c r="M1279" s="2" t="s">
        <v>0</v>
      </c>
      <c r="N1279" s="4" t="s">
        <v>21</v>
      </c>
    </row>
    <row r="1280" spans="1:14" x14ac:dyDescent="0.25">
      <c r="A1280" s="1" t="s">
        <v>360</v>
      </c>
      <c r="B1280" s="2" t="s">
        <v>408</v>
      </c>
      <c r="C1280" s="2" t="s">
        <v>1234</v>
      </c>
      <c r="D1280" s="2" t="s">
        <v>17939</v>
      </c>
      <c r="E1280" s="2" t="s">
        <v>1242</v>
      </c>
      <c r="F1280" s="2">
        <v>23271700</v>
      </c>
      <c r="G1280" s="2" t="s">
        <v>810</v>
      </c>
      <c r="H1280" s="2">
        <v>2</v>
      </c>
      <c r="I1280" s="2">
        <v>3</v>
      </c>
      <c r="J1280" s="2">
        <v>10</v>
      </c>
      <c r="K1280" s="2">
        <v>5</v>
      </c>
      <c r="L1280" s="3">
        <v>56403.450000000004</v>
      </c>
      <c r="M1280" s="2" t="s">
        <v>0</v>
      </c>
      <c r="N1280" s="4" t="s">
        <v>21</v>
      </c>
    </row>
    <row r="1281" spans="1:14" x14ac:dyDescent="0.25">
      <c r="A1281" s="1" t="s">
        <v>360</v>
      </c>
      <c r="B1281" s="2" t="s">
        <v>408</v>
      </c>
      <c r="C1281" s="2" t="s">
        <v>1234</v>
      </c>
      <c r="D1281" s="2" t="s">
        <v>17939</v>
      </c>
      <c r="E1281" s="2" t="s">
        <v>1243</v>
      </c>
      <c r="F1281" s="2">
        <v>23271700</v>
      </c>
      <c r="G1281" s="2" t="s">
        <v>810</v>
      </c>
      <c r="H1281" s="2">
        <v>2</v>
      </c>
      <c r="I1281" s="2">
        <v>3</v>
      </c>
      <c r="J1281" s="2">
        <v>10</v>
      </c>
      <c r="K1281" s="2">
        <v>2</v>
      </c>
      <c r="L1281" s="3">
        <v>26332.06</v>
      </c>
      <c r="M1281" s="2" t="s">
        <v>0</v>
      </c>
      <c r="N1281" s="4" t="s">
        <v>21</v>
      </c>
    </row>
    <row r="1282" spans="1:14" x14ac:dyDescent="0.25">
      <c r="A1282" s="1" t="s">
        <v>360</v>
      </c>
      <c r="B1282" s="2" t="s">
        <v>408</v>
      </c>
      <c r="C1282" s="2" t="s">
        <v>1234</v>
      </c>
      <c r="D1282" s="2" t="s">
        <v>17939</v>
      </c>
      <c r="E1282" s="2" t="s">
        <v>1244</v>
      </c>
      <c r="F1282" s="2">
        <v>23271700</v>
      </c>
      <c r="G1282" s="2" t="s">
        <v>810</v>
      </c>
      <c r="H1282" s="2">
        <v>2</v>
      </c>
      <c r="I1282" s="2">
        <v>3</v>
      </c>
      <c r="J1282" s="2">
        <v>10</v>
      </c>
      <c r="K1282" s="2">
        <v>2</v>
      </c>
      <c r="L1282" s="3">
        <v>33852.54</v>
      </c>
      <c r="M1282" s="2" t="s">
        <v>0</v>
      </c>
      <c r="N1282" s="4" t="s">
        <v>21</v>
      </c>
    </row>
    <row r="1283" spans="1:14" x14ac:dyDescent="0.25">
      <c r="A1283" s="1" t="s">
        <v>360</v>
      </c>
      <c r="B1283" s="2" t="s">
        <v>408</v>
      </c>
      <c r="C1283" s="2" t="s">
        <v>1234</v>
      </c>
      <c r="D1283" s="2" t="s">
        <v>17939</v>
      </c>
      <c r="E1283" s="2" t="s">
        <v>1245</v>
      </c>
      <c r="F1283" s="2">
        <v>31201514</v>
      </c>
      <c r="G1283" s="2" t="s">
        <v>810</v>
      </c>
      <c r="H1283" s="2">
        <v>2</v>
      </c>
      <c r="I1283" s="2">
        <v>3</v>
      </c>
      <c r="J1283" s="2">
        <v>10</v>
      </c>
      <c r="K1283" s="2">
        <v>40</v>
      </c>
      <c r="L1283" s="3">
        <v>122319.2</v>
      </c>
      <c r="M1283" s="2" t="s">
        <v>0</v>
      </c>
      <c r="N1283" s="4" t="s">
        <v>21</v>
      </c>
    </row>
    <row r="1284" spans="1:14" x14ac:dyDescent="0.25">
      <c r="A1284" s="1" t="s">
        <v>360</v>
      </c>
      <c r="B1284" s="2" t="s">
        <v>408</v>
      </c>
      <c r="C1284" s="2" t="s">
        <v>1234</v>
      </c>
      <c r="D1284" s="2" t="s">
        <v>17939</v>
      </c>
      <c r="E1284" s="2" t="s">
        <v>1246</v>
      </c>
      <c r="F1284" s="2">
        <v>31133710</v>
      </c>
      <c r="G1284" s="2" t="s">
        <v>810</v>
      </c>
      <c r="H1284" s="2">
        <v>2</v>
      </c>
      <c r="I1284" s="2">
        <v>3</v>
      </c>
      <c r="J1284" s="2">
        <v>16</v>
      </c>
      <c r="K1284" s="2">
        <v>50</v>
      </c>
      <c r="L1284" s="3">
        <v>1322387.5</v>
      </c>
      <c r="M1284" s="2" t="s">
        <v>0</v>
      </c>
      <c r="N1284" s="4" t="s">
        <v>21</v>
      </c>
    </row>
    <row r="1285" spans="1:14" x14ac:dyDescent="0.25">
      <c r="A1285" s="1" t="s">
        <v>360</v>
      </c>
      <c r="B1285" s="2" t="s">
        <v>408</v>
      </c>
      <c r="C1285" s="2" t="s">
        <v>1234</v>
      </c>
      <c r="D1285" s="2" t="s">
        <v>17939</v>
      </c>
      <c r="E1285" s="2" t="s">
        <v>1245</v>
      </c>
      <c r="F1285" s="2">
        <v>31201514</v>
      </c>
      <c r="G1285" s="2" t="s">
        <v>810</v>
      </c>
      <c r="H1285" s="2">
        <v>2</v>
      </c>
      <c r="I1285" s="2">
        <v>3</v>
      </c>
      <c r="J1285" s="2">
        <v>16</v>
      </c>
      <c r="K1285" s="2">
        <v>100</v>
      </c>
      <c r="L1285" s="3">
        <v>305798</v>
      </c>
      <c r="M1285" s="2" t="s">
        <v>0</v>
      </c>
      <c r="N1285" s="4" t="s">
        <v>21</v>
      </c>
    </row>
    <row r="1286" spans="1:14" x14ac:dyDescent="0.25">
      <c r="A1286" s="1" t="s">
        <v>360</v>
      </c>
      <c r="B1286" s="2" t="s">
        <v>408</v>
      </c>
      <c r="C1286" s="2" t="s">
        <v>1234</v>
      </c>
      <c r="D1286" s="2" t="s">
        <v>17939</v>
      </c>
      <c r="E1286" s="2" t="s">
        <v>1237</v>
      </c>
      <c r="F1286" s="2">
        <v>30161500</v>
      </c>
      <c r="G1286" s="2" t="s">
        <v>810</v>
      </c>
      <c r="H1286" s="2">
        <v>2</v>
      </c>
      <c r="I1286" s="2">
        <v>3</v>
      </c>
      <c r="J1286" s="2">
        <v>16</v>
      </c>
      <c r="K1286" s="2">
        <v>8</v>
      </c>
      <c r="L1286" s="3">
        <v>137850.48000000001</v>
      </c>
      <c r="M1286" s="2" t="s">
        <v>0</v>
      </c>
      <c r="N1286" s="4" t="s">
        <v>21</v>
      </c>
    </row>
    <row r="1287" spans="1:14" x14ac:dyDescent="0.25">
      <c r="A1287" s="1" t="s">
        <v>360</v>
      </c>
      <c r="B1287" s="2" t="s">
        <v>408</v>
      </c>
      <c r="C1287" s="2" t="s">
        <v>1234</v>
      </c>
      <c r="D1287" s="2" t="s">
        <v>17939</v>
      </c>
      <c r="E1287" s="2" t="s">
        <v>1246</v>
      </c>
      <c r="F1287" s="2">
        <v>31133710</v>
      </c>
      <c r="G1287" s="2" t="s">
        <v>810</v>
      </c>
      <c r="H1287" s="2">
        <v>2</v>
      </c>
      <c r="I1287" s="2">
        <v>3</v>
      </c>
      <c r="J1287" s="2">
        <v>16</v>
      </c>
      <c r="K1287" s="2">
        <v>18</v>
      </c>
      <c r="L1287" s="3">
        <v>476059.5</v>
      </c>
      <c r="M1287" s="2" t="s">
        <v>0</v>
      </c>
      <c r="N1287" s="4" t="s">
        <v>21</v>
      </c>
    </row>
    <row r="1288" spans="1:14" x14ac:dyDescent="0.25">
      <c r="A1288" s="1" t="s">
        <v>360</v>
      </c>
      <c r="B1288" s="2" t="s">
        <v>408</v>
      </c>
      <c r="C1288" s="2" t="s">
        <v>1234</v>
      </c>
      <c r="D1288" s="2" t="s">
        <v>17939</v>
      </c>
      <c r="E1288" s="2" t="s">
        <v>1242</v>
      </c>
      <c r="F1288" s="2">
        <v>23271700</v>
      </c>
      <c r="G1288" s="2" t="s">
        <v>810</v>
      </c>
      <c r="H1288" s="2">
        <v>2</v>
      </c>
      <c r="I1288" s="2">
        <v>3</v>
      </c>
      <c r="J1288" s="2">
        <v>16</v>
      </c>
      <c r="K1288" s="2">
        <v>6</v>
      </c>
      <c r="L1288" s="3">
        <v>67684.14</v>
      </c>
      <c r="M1288" s="2" t="s">
        <v>0</v>
      </c>
      <c r="N1288" s="4" t="s">
        <v>21</v>
      </c>
    </row>
    <row r="1289" spans="1:14" x14ac:dyDescent="0.25">
      <c r="A1289" s="1" t="s">
        <v>360</v>
      </c>
      <c r="B1289" s="2" t="s">
        <v>408</v>
      </c>
      <c r="C1289" s="2" t="s">
        <v>1234</v>
      </c>
      <c r="D1289" s="2" t="s">
        <v>17939</v>
      </c>
      <c r="E1289" s="2" t="s">
        <v>1245</v>
      </c>
      <c r="F1289" s="2">
        <v>31201514</v>
      </c>
      <c r="G1289" s="2" t="s">
        <v>810</v>
      </c>
      <c r="H1289" s="2">
        <v>2</v>
      </c>
      <c r="I1289" s="2">
        <v>3</v>
      </c>
      <c r="J1289" s="2">
        <v>16</v>
      </c>
      <c r="K1289" s="2">
        <v>4</v>
      </c>
      <c r="L1289" s="3">
        <v>12231.92</v>
      </c>
      <c r="M1289" s="2" t="s">
        <v>0</v>
      </c>
      <c r="N1289" s="4" t="s">
        <v>21</v>
      </c>
    </row>
    <row r="1290" spans="1:14" x14ac:dyDescent="0.25">
      <c r="A1290" s="1" t="s">
        <v>360</v>
      </c>
      <c r="B1290" s="2" t="s">
        <v>408</v>
      </c>
      <c r="C1290" s="2" t="s">
        <v>1234</v>
      </c>
      <c r="D1290" s="2" t="s">
        <v>17939</v>
      </c>
      <c r="E1290" s="2" t="s">
        <v>1247</v>
      </c>
      <c r="F1290" s="2">
        <v>12352310</v>
      </c>
      <c r="G1290" s="2" t="s">
        <v>496</v>
      </c>
      <c r="H1290" s="2">
        <v>2</v>
      </c>
      <c r="I1290" s="2">
        <v>3</v>
      </c>
      <c r="J1290" s="2">
        <v>10</v>
      </c>
      <c r="K1290" s="2">
        <v>220</v>
      </c>
      <c r="L1290" s="3">
        <v>309199</v>
      </c>
      <c r="M1290" s="2" t="s">
        <v>0</v>
      </c>
      <c r="N1290" s="4" t="s">
        <v>21</v>
      </c>
    </row>
    <row r="1291" spans="1:14" x14ac:dyDescent="0.25">
      <c r="A1291" s="1" t="s">
        <v>360</v>
      </c>
      <c r="B1291" s="2" t="s">
        <v>408</v>
      </c>
      <c r="C1291" s="2" t="s">
        <v>1234</v>
      </c>
      <c r="D1291" s="2" t="s">
        <v>17939</v>
      </c>
      <c r="E1291" s="2" t="s">
        <v>1248</v>
      </c>
      <c r="F1291" s="2">
        <v>31201612</v>
      </c>
      <c r="G1291" s="2" t="s">
        <v>810</v>
      </c>
      <c r="H1291" s="2">
        <v>2</v>
      </c>
      <c r="I1291" s="2">
        <v>3</v>
      </c>
      <c r="J1291" s="2">
        <v>10</v>
      </c>
      <c r="K1291" s="2">
        <v>30</v>
      </c>
      <c r="L1291" s="3">
        <v>1695097.5</v>
      </c>
      <c r="M1291" s="2" t="s">
        <v>0</v>
      </c>
      <c r="N1291" s="4" t="s">
        <v>21</v>
      </c>
    </row>
    <row r="1292" spans="1:14" x14ac:dyDescent="0.25">
      <c r="A1292" s="1" t="s">
        <v>360</v>
      </c>
      <c r="B1292" s="2" t="s">
        <v>408</v>
      </c>
      <c r="C1292" s="2" t="s">
        <v>1234</v>
      </c>
      <c r="D1292" s="2" t="s">
        <v>17939</v>
      </c>
      <c r="E1292" s="2" t="s">
        <v>1249</v>
      </c>
      <c r="F1292" s="2">
        <v>31201612</v>
      </c>
      <c r="G1292" s="2" t="s">
        <v>810</v>
      </c>
      <c r="H1292" s="2">
        <v>2</v>
      </c>
      <c r="I1292" s="2">
        <v>3</v>
      </c>
      <c r="J1292" s="2">
        <v>10</v>
      </c>
      <c r="K1292" s="2">
        <v>20</v>
      </c>
      <c r="L1292" s="3">
        <v>1513196</v>
      </c>
      <c r="M1292" s="2" t="s">
        <v>0</v>
      </c>
      <c r="N1292" s="4" t="s">
        <v>21</v>
      </c>
    </row>
    <row r="1293" spans="1:14" x14ac:dyDescent="0.25">
      <c r="A1293" s="1" t="s">
        <v>360</v>
      </c>
      <c r="B1293" s="2" t="s">
        <v>408</v>
      </c>
      <c r="C1293" s="2" t="s">
        <v>1234</v>
      </c>
      <c r="D1293" s="2" t="s">
        <v>17939</v>
      </c>
      <c r="E1293" s="2" t="s">
        <v>1250</v>
      </c>
      <c r="F1293" s="2">
        <v>31211704</v>
      </c>
      <c r="G1293" s="2" t="s">
        <v>490</v>
      </c>
      <c r="H1293" s="2">
        <v>3</v>
      </c>
      <c r="I1293" s="2">
        <v>4</v>
      </c>
      <c r="J1293" s="2">
        <v>10</v>
      </c>
      <c r="K1293" s="2">
        <v>1</v>
      </c>
      <c r="L1293" s="3">
        <v>27274.74</v>
      </c>
      <c r="M1293" s="2" t="s">
        <v>0</v>
      </c>
      <c r="N1293" s="4" t="s">
        <v>21</v>
      </c>
    </row>
    <row r="1294" spans="1:14" x14ac:dyDescent="0.25">
      <c r="A1294" s="1" t="s">
        <v>360</v>
      </c>
      <c r="B1294" s="2" t="s">
        <v>408</v>
      </c>
      <c r="C1294" s="2" t="s">
        <v>1234</v>
      </c>
      <c r="D1294" s="2" t="s">
        <v>17939</v>
      </c>
      <c r="E1294" s="2" t="s">
        <v>1251</v>
      </c>
      <c r="F1294" s="2">
        <v>31201632</v>
      </c>
      <c r="G1294" s="2" t="s">
        <v>490</v>
      </c>
      <c r="H1294" s="2">
        <v>6</v>
      </c>
      <c r="I1294" s="2">
        <v>3</v>
      </c>
      <c r="J1294" s="2">
        <v>10</v>
      </c>
      <c r="K1294" s="2">
        <v>10</v>
      </c>
      <c r="L1294" s="3">
        <v>206912.40000000002</v>
      </c>
      <c r="M1294" s="2" t="s">
        <v>0</v>
      </c>
      <c r="N1294" s="4" t="s">
        <v>21</v>
      </c>
    </row>
    <row r="1295" spans="1:14" x14ac:dyDescent="0.25">
      <c r="A1295" s="1" t="s">
        <v>360</v>
      </c>
      <c r="B1295" s="2" t="s">
        <v>408</v>
      </c>
      <c r="C1295" s="2" t="s">
        <v>1234</v>
      </c>
      <c r="D1295" s="2" t="s">
        <v>17939</v>
      </c>
      <c r="E1295" s="2" t="s">
        <v>1252</v>
      </c>
      <c r="F1295" s="2">
        <v>31201501</v>
      </c>
      <c r="G1295" s="2" t="s">
        <v>490</v>
      </c>
      <c r="H1295" s="2">
        <v>3</v>
      </c>
      <c r="I1295" s="2">
        <v>4</v>
      </c>
      <c r="J1295" s="2">
        <v>10</v>
      </c>
      <c r="K1295" s="2">
        <v>10</v>
      </c>
      <c r="L1295" s="3">
        <v>30038.1</v>
      </c>
      <c r="M1295" s="2" t="s">
        <v>0</v>
      </c>
      <c r="N1295" s="4" t="s">
        <v>21</v>
      </c>
    </row>
    <row r="1296" spans="1:14" x14ac:dyDescent="0.25">
      <c r="A1296" s="1" t="s">
        <v>360</v>
      </c>
      <c r="B1296" s="2" t="s">
        <v>408</v>
      </c>
      <c r="C1296" s="2" t="s">
        <v>1234</v>
      </c>
      <c r="D1296" s="2" t="s">
        <v>17939</v>
      </c>
      <c r="E1296" s="2" t="s">
        <v>1253</v>
      </c>
      <c r="F1296" s="2">
        <v>31201500</v>
      </c>
      <c r="G1296" s="2" t="s">
        <v>490</v>
      </c>
      <c r="H1296" s="2">
        <v>3</v>
      </c>
      <c r="I1296" s="2">
        <v>6</v>
      </c>
      <c r="J1296" s="2">
        <v>10</v>
      </c>
      <c r="K1296" s="2">
        <v>36</v>
      </c>
      <c r="L1296" s="3">
        <v>108137.16</v>
      </c>
      <c r="M1296" s="2" t="s">
        <v>0</v>
      </c>
      <c r="N1296" s="4" t="s">
        <v>21</v>
      </c>
    </row>
    <row r="1297" spans="1:14" x14ac:dyDescent="0.25">
      <c r="A1297" s="1" t="s">
        <v>360</v>
      </c>
      <c r="B1297" s="2" t="s">
        <v>408</v>
      </c>
      <c r="C1297" s="2" t="s">
        <v>1234</v>
      </c>
      <c r="D1297" s="2" t="s">
        <v>17939</v>
      </c>
      <c r="E1297" s="2" t="s">
        <v>1254</v>
      </c>
      <c r="F1297" s="2">
        <v>23271700</v>
      </c>
      <c r="G1297" s="2" t="s">
        <v>490</v>
      </c>
      <c r="H1297" s="2">
        <v>3</v>
      </c>
      <c r="I1297" s="2">
        <v>6</v>
      </c>
      <c r="J1297" s="2">
        <v>10</v>
      </c>
      <c r="K1297" s="2">
        <v>10</v>
      </c>
      <c r="L1297" s="3">
        <v>188116</v>
      </c>
      <c r="M1297" s="2" t="s">
        <v>0</v>
      </c>
      <c r="N1297" s="4" t="s">
        <v>21</v>
      </c>
    </row>
    <row r="1298" spans="1:14" x14ac:dyDescent="0.25">
      <c r="A1298" s="1" t="s">
        <v>360</v>
      </c>
      <c r="B1298" s="2" t="s">
        <v>408</v>
      </c>
      <c r="C1298" s="2" t="s">
        <v>1234</v>
      </c>
      <c r="D1298" s="2" t="s">
        <v>17939</v>
      </c>
      <c r="E1298" s="2" t="s">
        <v>1248</v>
      </c>
      <c r="F1298" s="2">
        <v>31201612</v>
      </c>
      <c r="G1298" s="2" t="s">
        <v>810</v>
      </c>
      <c r="H1298" s="2">
        <v>2</v>
      </c>
      <c r="I1298" s="2">
        <v>3</v>
      </c>
      <c r="J1298" s="2">
        <v>16</v>
      </c>
      <c r="K1298" s="2">
        <v>40</v>
      </c>
      <c r="L1298" s="3">
        <v>2260130</v>
      </c>
      <c r="M1298" s="2" t="s">
        <v>0</v>
      </c>
      <c r="N1298" s="4" t="s">
        <v>21</v>
      </c>
    </row>
    <row r="1299" spans="1:14" x14ac:dyDescent="0.25">
      <c r="A1299" s="1" t="s">
        <v>360</v>
      </c>
      <c r="B1299" s="2" t="s">
        <v>408</v>
      </c>
      <c r="C1299" s="2" t="s">
        <v>1234</v>
      </c>
      <c r="D1299" s="2" t="s">
        <v>17939</v>
      </c>
      <c r="E1299" s="2" t="s">
        <v>1249</v>
      </c>
      <c r="F1299" s="2">
        <v>31201612</v>
      </c>
      <c r="G1299" s="2" t="s">
        <v>810</v>
      </c>
      <c r="H1299" s="2">
        <v>2</v>
      </c>
      <c r="I1299" s="2">
        <v>3</v>
      </c>
      <c r="J1299" s="2">
        <v>16</v>
      </c>
      <c r="K1299" s="2">
        <v>5</v>
      </c>
      <c r="L1299" s="3">
        <v>378299</v>
      </c>
      <c r="M1299" s="2" t="s">
        <v>0</v>
      </c>
      <c r="N1299" s="4" t="s">
        <v>21</v>
      </c>
    </row>
    <row r="1300" spans="1:14" x14ac:dyDescent="0.25">
      <c r="A1300" s="1" t="s">
        <v>360</v>
      </c>
      <c r="B1300" s="2" t="s">
        <v>408</v>
      </c>
      <c r="C1300" s="2" t="s">
        <v>1234</v>
      </c>
      <c r="D1300" s="2" t="s">
        <v>17939</v>
      </c>
      <c r="E1300" s="2" t="s">
        <v>18167</v>
      </c>
      <c r="F1300" s="2">
        <v>31201605</v>
      </c>
      <c r="G1300" s="2" t="s">
        <v>17856</v>
      </c>
      <c r="H1300" s="2">
        <v>1</v>
      </c>
      <c r="I1300" s="2">
        <v>6</v>
      </c>
      <c r="J1300" s="2">
        <v>16</v>
      </c>
      <c r="K1300" s="2">
        <v>12</v>
      </c>
      <c r="L1300" s="3">
        <v>367676.64</v>
      </c>
      <c r="M1300" s="2" t="s">
        <v>0</v>
      </c>
      <c r="N1300" s="4" t="s">
        <v>21</v>
      </c>
    </row>
    <row r="1301" spans="1:14" x14ac:dyDescent="0.25">
      <c r="A1301" s="1" t="s">
        <v>360</v>
      </c>
      <c r="B1301" s="2" t="s">
        <v>408</v>
      </c>
      <c r="C1301" s="2" t="s">
        <v>1234</v>
      </c>
      <c r="D1301" s="2" t="s">
        <v>17939</v>
      </c>
      <c r="E1301" s="2" t="s">
        <v>18168</v>
      </c>
      <c r="F1301" s="2">
        <v>31201605</v>
      </c>
      <c r="G1301" s="2" t="s">
        <v>17856</v>
      </c>
      <c r="H1301" s="2">
        <v>1</v>
      </c>
      <c r="I1301" s="2">
        <v>6</v>
      </c>
      <c r="J1301" s="2">
        <v>16</v>
      </c>
      <c r="K1301" s="2">
        <v>10</v>
      </c>
      <c r="L1301" s="3">
        <v>681886.4</v>
      </c>
      <c r="M1301" s="2" t="s">
        <v>0</v>
      </c>
      <c r="N1301" s="4" t="s">
        <v>21</v>
      </c>
    </row>
    <row r="1302" spans="1:14" x14ac:dyDescent="0.25">
      <c r="A1302" s="1" t="s">
        <v>360</v>
      </c>
      <c r="B1302" s="2" t="s">
        <v>408</v>
      </c>
      <c r="C1302" s="2" t="s">
        <v>1234</v>
      </c>
      <c r="D1302" s="2" t="s">
        <v>17939</v>
      </c>
      <c r="E1302" s="2" t="s">
        <v>1237</v>
      </c>
      <c r="F1302" s="2">
        <v>30161500</v>
      </c>
      <c r="G1302" s="2" t="s">
        <v>490</v>
      </c>
      <c r="H1302" s="2">
        <v>4</v>
      </c>
      <c r="I1302" s="2">
        <v>6</v>
      </c>
      <c r="J1302" s="2">
        <v>10</v>
      </c>
      <c r="K1302" s="2">
        <v>2</v>
      </c>
      <c r="L1302" s="3">
        <v>34462.620000000003</v>
      </c>
      <c r="M1302" s="2" t="s">
        <v>0</v>
      </c>
      <c r="N1302" s="4" t="s">
        <v>21</v>
      </c>
    </row>
    <row r="1303" spans="1:14" x14ac:dyDescent="0.25">
      <c r="A1303" s="1" t="s">
        <v>360</v>
      </c>
      <c r="B1303" s="2" t="s">
        <v>408</v>
      </c>
      <c r="C1303" s="2" t="s">
        <v>1234</v>
      </c>
      <c r="D1303" s="2" t="s">
        <v>17939</v>
      </c>
      <c r="E1303" s="2" t="s">
        <v>1241</v>
      </c>
      <c r="F1303" s="2">
        <v>31201632</v>
      </c>
      <c r="G1303" s="2" t="s">
        <v>490</v>
      </c>
      <c r="H1303" s="2">
        <v>4</v>
      </c>
      <c r="I1303" s="2">
        <v>6</v>
      </c>
      <c r="J1303" s="2">
        <v>10</v>
      </c>
      <c r="K1303" s="2">
        <v>6</v>
      </c>
      <c r="L1303" s="3">
        <v>126382.5</v>
      </c>
      <c r="M1303" s="2" t="s">
        <v>0</v>
      </c>
      <c r="N1303" s="4" t="s">
        <v>21</v>
      </c>
    </row>
    <row r="1304" spans="1:14" x14ac:dyDescent="0.25">
      <c r="A1304" s="1" t="s">
        <v>360</v>
      </c>
      <c r="B1304" s="2" t="s">
        <v>408</v>
      </c>
      <c r="C1304" s="2" t="s">
        <v>1234</v>
      </c>
      <c r="D1304" s="2" t="s">
        <v>17939</v>
      </c>
      <c r="E1304" s="2" t="s">
        <v>1245</v>
      </c>
      <c r="F1304" s="2">
        <v>31201514</v>
      </c>
      <c r="G1304" s="2" t="s">
        <v>490</v>
      </c>
      <c r="H1304" s="2">
        <v>4</v>
      </c>
      <c r="I1304" s="2">
        <v>6</v>
      </c>
      <c r="J1304" s="2">
        <v>10</v>
      </c>
      <c r="K1304" s="2">
        <v>20</v>
      </c>
      <c r="L1304" s="3">
        <v>61159.6</v>
      </c>
      <c r="M1304" s="2" t="s">
        <v>0</v>
      </c>
      <c r="N1304" s="4" t="s">
        <v>21</v>
      </c>
    </row>
    <row r="1305" spans="1:14" x14ac:dyDescent="0.25">
      <c r="A1305" s="1" t="s">
        <v>360</v>
      </c>
      <c r="B1305" s="2" t="s">
        <v>408</v>
      </c>
      <c r="C1305" s="2" t="s">
        <v>1234</v>
      </c>
      <c r="D1305" s="2" t="s">
        <v>17939</v>
      </c>
      <c r="E1305" s="2" t="s">
        <v>1245</v>
      </c>
      <c r="F1305" s="2">
        <v>31201514</v>
      </c>
      <c r="G1305" s="2" t="s">
        <v>490</v>
      </c>
      <c r="H1305" s="2">
        <v>9</v>
      </c>
      <c r="I1305" s="2">
        <v>6</v>
      </c>
      <c r="J1305" s="2">
        <v>16</v>
      </c>
      <c r="K1305" s="2">
        <v>20</v>
      </c>
      <c r="L1305" s="3">
        <v>61159.6</v>
      </c>
      <c r="M1305" s="2" t="s">
        <v>0</v>
      </c>
      <c r="N1305" s="4" t="s">
        <v>21</v>
      </c>
    </row>
    <row r="1306" spans="1:14" x14ac:dyDescent="0.25">
      <c r="A1306" s="1" t="s">
        <v>360</v>
      </c>
      <c r="B1306" s="2" t="s">
        <v>408</v>
      </c>
      <c r="C1306" s="2" t="s">
        <v>1234</v>
      </c>
      <c r="D1306" s="2" t="s">
        <v>17939</v>
      </c>
      <c r="E1306" s="2" t="s">
        <v>1255</v>
      </c>
      <c r="F1306" s="2">
        <v>31133711</v>
      </c>
      <c r="G1306" s="2" t="s">
        <v>810</v>
      </c>
      <c r="H1306" s="2">
        <v>9</v>
      </c>
      <c r="I1306" s="2">
        <v>6</v>
      </c>
      <c r="J1306" s="2">
        <v>16</v>
      </c>
      <c r="K1306" s="2">
        <v>20</v>
      </c>
      <c r="L1306" s="3">
        <v>589791.20000000007</v>
      </c>
      <c r="M1306" s="2" t="s">
        <v>0</v>
      </c>
      <c r="N1306" s="4" t="s">
        <v>21</v>
      </c>
    </row>
    <row r="1307" spans="1:14" x14ac:dyDescent="0.25">
      <c r="A1307" s="1" t="s">
        <v>360</v>
      </c>
      <c r="B1307" s="2" t="s">
        <v>408</v>
      </c>
      <c r="C1307" s="2" t="s">
        <v>1234</v>
      </c>
      <c r="D1307" s="2" t="s">
        <v>17939</v>
      </c>
      <c r="E1307" s="2" t="s">
        <v>1237</v>
      </c>
      <c r="F1307" s="2">
        <v>30161500</v>
      </c>
      <c r="G1307" s="2" t="s">
        <v>810</v>
      </c>
      <c r="H1307" s="2">
        <v>9</v>
      </c>
      <c r="I1307" s="2">
        <v>6</v>
      </c>
      <c r="J1307" s="2">
        <v>16</v>
      </c>
      <c r="K1307" s="2">
        <v>14</v>
      </c>
      <c r="L1307" s="3">
        <v>241238.34000000003</v>
      </c>
      <c r="M1307" s="2" t="s">
        <v>0</v>
      </c>
      <c r="N1307" s="4" t="s">
        <v>21</v>
      </c>
    </row>
    <row r="1308" spans="1:14" x14ac:dyDescent="0.25">
      <c r="A1308" s="1" t="s">
        <v>360</v>
      </c>
      <c r="B1308" s="2" t="s">
        <v>408</v>
      </c>
      <c r="C1308" s="2" t="s">
        <v>1234</v>
      </c>
      <c r="D1308" s="2" t="s">
        <v>17939</v>
      </c>
      <c r="E1308" s="2" t="s">
        <v>1246</v>
      </c>
      <c r="F1308" s="2">
        <v>31133710</v>
      </c>
      <c r="G1308" s="2" t="s">
        <v>810</v>
      </c>
      <c r="H1308" s="2">
        <v>9</v>
      </c>
      <c r="I1308" s="2">
        <v>6</v>
      </c>
      <c r="J1308" s="2">
        <v>16</v>
      </c>
      <c r="K1308" s="2">
        <v>10</v>
      </c>
      <c r="L1308" s="3">
        <v>264477.5</v>
      </c>
      <c r="M1308" s="2" t="s">
        <v>0</v>
      </c>
      <c r="N1308" s="4" t="s">
        <v>21</v>
      </c>
    </row>
    <row r="1309" spans="1:14" x14ac:dyDescent="0.25">
      <c r="A1309" s="1" t="s">
        <v>360</v>
      </c>
      <c r="B1309" s="2" t="s">
        <v>408</v>
      </c>
      <c r="C1309" s="2" t="s">
        <v>1234</v>
      </c>
      <c r="D1309" s="2" t="s">
        <v>17939</v>
      </c>
      <c r="E1309" s="2" t="s">
        <v>1256</v>
      </c>
      <c r="F1309" s="2">
        <v>31133710</v>
      </c>
      <c r="G1309" s="2" t="s">
        <v>810</v>
      </c>
      <c r="H1309" s="2">
        <v>9</v>
      </c>
      <c r="I1309" s="2">
        <v>6</v>
      </c>
      <c r="J1309" s="2">
        <v>16</v>
      </c>
      <c r="K1309" s="2">
        <v>11</v>
      </c>
      <c r="L1309" s="3">
        <v>413277.48</v>
      </c>
      <c r="M1309" s="2" t="s">
        <v>0</v>
      </c>
      <c r="N1309" s="4" t="s">
        <v>21</v>
      </c>
    </row>
    <row r="1310" spans="1:14" x14ac:dyDescent="0.25">
      <c r="A1310" s="1" t="s">
        <v>360</v>
      </c>
      <c r="B1310" s="2" t="s">
        <v>408</v>
      </c>
      <c r="C1310" s="2" t="s">
        <v>1234</v>
      </c>
      <c r="D1310" s="2" t="s">
        <v>17939</v>
      </c>
      <c r="E1310" s="2" t="s">
        <v>1257</v>
      </c>
      <c r="F1310" s="2">
        <v>31133710</v>
      </c>
      <c r="G1310" s="2" t="s">
        <v>810</v>
      </c>
      <c r="H1310" s="2">
        <v>9</v>
      </c>
      <c r="I1310" s="2">
        <v>6</v>
      </c>
      <c r="J1310" s="2">
        <v>16</v>
      </c>
      <c r="K1310" s="2">
        <v>6</v>
      </c>
      <c r="L1310" s="3">
        <v>225424.08000000002</v>
      </c>
      <c r="M1310" s="2" t="s">
        <v>0</v>
      </c>
      <c r="N1310" s="4" t="s">
        <v>21</v>
      </c>
    </row>
    <row r="1311" spans="1:14" x14ac:dyDescent="0.25">
      <c r="A1311" s="1" t="s">
        <v>360</v>
      </c>
      <c r="B1311" s="2" t="s">
        <v>408</v>
      </c>
      <c r="C1311" s="2" t="s">
        <v>1234</v>
      </c>
      <c r="D1311" s="2" t="s">
        <v>17939</v>
      </c>
      <c r="E1311" s="2" t="s">
        <v>1241</v>
      </c>
      <c r="F1311" s="2">
        <v>31201632</v>
      </c>
      <c r="G1311" s="2" t="s">
        <v>810</v>
      </c>
      <c r="H1311" s="2">
        <v>9</v>
      </c>
      <c r="I1311" s="2">
        <v>6</v>
      </c>
      <c r="J1311" s="2">
        <v>16</v>
      </c>
      <c r="K1311" s="2">
        <v>10</v>
      </c>
      <c r="L1311" s="3">
        <v>210637.5</v>
      </c>
      <c r="M1311" s="2" t="s">
        <v>0</v>
      </c>
      <c r="N1311" s="4" t="s">
        <v>21</v>
      </c>
    </row>
    <row r="1312" spans="1:14" x14ac:dyDescent="0.25">
      <c r="A1312" s="1" t="s">
        <v>360</v>
      </c>
      <c r="B1312" s="2" t="s">
        <v>408</v>
      </c>
      <c r="C1312" s="2" t="s">
        <v>1234</v>
      </c>
      <c r="D1312" s="2" t="s">
        <v>17939</v>
      </c>
      <c r="E1312" s="2" t="s">
        <v>1245</v>
      </c>
      <c r="F1312" s="2">
        <v>31201514</v>
      </c>
      <c r="G1312" s="2" t="s">
        <v>810</v>
      </c>
      <c r="H1312" s="2">
        <v>9</v>
      </c>
      <c r="I1312" s="2">
        <v>6</v>
      </c>
      <c r="J1312" s="2">
        <v>16</v>
      </c>
      <c r="K1312" s="2">
        <v>36</v>
      </c>
      <c r="L1312" s="3">
        <v>110087.28</v>
      </c>
      <c r="M1312" s="2" t="s">
        <v>0</v>
      </c>
      <c r="N1312" s="4" t="s">
        <v>21</v>
      </c>
    </row>
    <row r="1313" spans="1:14" x14ac:dyDescent="0.25">
      <c r="A1313" s="1" t="s">
        <v>360</v>
      </c>
      <c r="B1313" s="2" t="s">
        <v>408</v>
      </c>
      <c r="C1313" s="2" t="s">
        <v>1234</v>
      </c>
      <c r="D1313" s="2" t="s">
        <v>17939</v>
      </c>
      <c r="E1313" s="2" t="s">
        <v>815</v>
      </c>
      <c r="F1313" s="2">
        <v>0</v>
      </c>
      <c r="G1313" s="2" t="s">
        <v>17856</v>
      </c>
      <c r="H1313" s="2">
        <v>1</v>
      </c>
      <c r="I1313" s="2">
        <v>6</v>
      </c>
      <c r="J1313" s="2">
        <v>16</v>
      </c>
      <c r="K1313" s="2">
        <v>1</v>
      </c>
      <c r="L1313" s="3">
        <v>353764.59</v>
      </c>
      <c r="M1313" s="2" t="s">
        <v>20</v>
      </c>
      <c r="N1313" s="4" t="s">
        <v>21</v>
      </c>
    </row>
    <row r="1314" spans="1:14" x14ac:dyDescent="0.25">
      <c r="A1314" s="1" t="s">
        <v>360</v>
      </c>
      <c r="B1314" s="2" t="s">
        <v>76</v>
      </c>
      <c r="C1314" s="2" t="s">
        <v>77</v>
      </c>
      <c r="D1314" s="2" t="s">
        <v>78</v>
      </c>
      <c r="E1314" s="2" t="s">
        <v>1258</v>
      </c>
      <c r="F1314" s="2">
        <v>44121904</v>
      </c>
      <c r="G1314" s="2" t="s">
        <v>496</v>
      </c>
      <c r="H1314" s="2">
        <v>2</v>
      </c>
      <c r="I1314" s="2">
        <v>3</v>
      </c>
      <c r="J1314" s="2">
        <v>10</v>
      </c>
      <c r="K1314" s="2">
        <v>70</v>
      </c>
      <c r="L1314" s="3">
        <v>96628</v>
      </c>
      <c r="M1314" s="2" t="s">
        <v>0</v>
      </c>
      <c r="N1314" s="4" t="s">
        <v>21</v>
      </c>
    </row>
    <row r="1315" spans="1:14" x14ac:dyDescent="0.25">
      <c r="A1315" s="1" t="s">
        <v>360</v>
      </c>
      <c r="B1315" s="2" t="s">
        <v>76</v>
      </c>
      <c r="C1315" s="2" t="s">
        <v>77</v>
      </c>
      <c r="D1315" s="2" t="s">
        <v>78</v>
      </c>
      <c r="E1315" s="2" t="s">
        <v>1259</v>
      </c>
      <c r="F1315" s="2">
        <v>44121904</v>
      </c>
      <c r="G1315" s="2" t="s">
        <v>496</v>
      </c>
      <c r="H1315" s="2">
        <v>2</v>
      </c>
      <c r="I1315" s="2">
        <v>3</v>
      </c>
      <c r="J1315" s="2">
        <v>16</v>
      </c>
      <c r="K1315" s="2">
        <v>95</v>
      </c>
      <c r="L1315" s="3">
        <v>1114673</v>
      </c>
      <c r="M1315" s="2" t="s">
        <v>0</v>
      </c>
      <c r="N1315" s="4" t="s">
        <v>21</v>
      </c>
    </row>
    <row r="1316" spans="1:14" x14ac:dyDescent="0.25">
      <c r="A1316" s="1" t="s">
        <v>360</v>
      </c>
      <c r="B1316" s="2" t="s">
        <v>76</v>
      </c>
      <c r="C1316" s="2" t="s">
        <v>77</v>
      </c>
      <c r="D1316" s="2" t="s">
        <v>78</v>
      </c>
      <c r="E1316" s="2" t="s">
        <v>18169</v>
      </c>
      <c r="F1316" s="2">
        <v>44103105</v>
      </c>
      <c r="G1316" s="2" t="s">
        <v>496</v>
      </c>
      <c r="H1316" s="2">
        <v>2</v>
      </c>
      <c r="I1316" s="2">
        <v>3</v>
      </c>
      <c r="J1316" s="2">
        <v>10</v>
      </c>
      <c r="K1316" s="2">
        <v>3</v>
      </c>
      <c r="L1316" s="3">
        <v>919275</v>
      </c>
      <c r="M1316" s="2" t="s">
        <v>0</v>
      </c>
      <c r="N1316" s="4" t="s">
        <v>21</v>
      </c>
    </row>
    <row r="1317" spans="1:14" x14ac:dyDescent="0.25">
      <c r="A1317" s="1" t="s">
        <v>360</v>
      </c>
      <c r="B1317" s="2" t="s">
        <v>76</v>
      </c>
      <c r="C1317" s="2" t="s">
        <v>77</v>
      </c>
      <c r="D1317" s="2" t="s">
        <v>78</v>
      </c>
      <c r="E1317" s="2" t="s">
        <v>18170</v>
      </c>
      <c r="F1317" s="2">
        <v>44103105</v>
      </c>
      <c r="G1317" s="2" t="s">
        <v>496</v>
      </c>
      <c r="H1317" s="2">
        <v>2</v>
      </c>
      <c r="I1317" s="2">
        <v>3</v>
      </c>
      <c r="J1317" s="2">
        <v>10</v>
      </c>
      <c r="K1317" s="2">
        <v>1</v>
      </c>
      <c r="L1317" s="3">
        <v>306425</v>
      </c>
      <c r="M1317" s="2" t="s">
        <v>0</v>
      </c>
      <c r="N1317" s="4" t="s">
        <v>21</v>
      </c>
    </row>
    <row r="1318" spans="1:14" x14ac:dyDescent="0.25">
      <c r="A1318" s="1" t="s">
        <v>360</v>
      </c>
      <c r="B1318" s="2" t="s">
        <v>76</v>
      </c>
      <c r="C1318" s="2" t="s">
        <v>77</v>
      </c>
      <c r="D1318" s="2" t="s">
        <v>78</v>
      </c>
      <c r="E1318" s="2" t="s">
        <v>18171</v>
      </c>
      <c r="F1318" s="2">
        <v>44103105</v>
      </c>
      <c r="G1318" s="2" t="s">
        <v>496</v>
      </c>
      <c r="H1318" s="2">
        <v>2</v>
      </c>
      <c r="I1318" s="2">
        <v>3</v>
      </c>
      <c r="J1318" s="2">
        <v>10</v>
      </c>
      <c r="K1318" s="2">
        <v>5</v>
      </c>
      <c r="L1318" s="3">
        <v>1532125</v>
      </c>
      <c r="M1318" s="2" t="s">
        <v>0</v>
      </c>
      <c r="N1318" s="4" t="s">
        <v>21</v>
      </c>
    </row>
    <row r="1319" spans="1:14" x14ac:dyDescent="0.25">
      <c r="A1319" s="1" t="s">
        <v>360</v>
      </c>
      <c r="B1319" s="2" t="s">
        <v>76</v>
      </c>
      <c r="C1319" s="2" t="s">
        <v>77</v>
      </c>
      <c r="D1319" s="2" t="s">
        <v>78</v>
      </c>
      <c r="E1319" s="2" t="s">
        <v>18172</v>
      </c>
      <c r="F1319" s="2">
        <v>44103105</v>
      </c>
      <c r="G1319" s="2" t="s">
        <v>496</v>
      </c>
      <c r="H1319" s="2">
        <v>2</v>
      </c>
      <c r="I1319" s="2">
        <v>3</v>
      </c>
      <c r="J1319" s="2">
        <v>10</v>
      </c>
      <c r="K1319" s="2">
        <v>10</v>
      </c>
      <c r="L1319" s="3">
        <v>3010700</v>
      </c>
      <c r="M1319" s="2" t="s">
        <v>0</v>
      </c>
      <c r="N1319" s="4" t="s">
        <v>21</v>
      </c>
    </row>
    <row r="1320" spans="1:14" x14ac:dyDescent="0.25">
      <c r="A1320" s="1" t="s">
        <v>360</v>
      </c>
      <c r="B1320" s="2" t="s">
        <v>76</v>
      </c>
      <c r="C1320" s="2" t="s">
        <v>77</v>
      </c>
      <c r="D1320" s="2" t="s">
        <v>78</v>
      </c>
      <c r="E1320" s="2" t="s">
        <v>18173</v>
      </c>
      <c r="F1320" s="2">
        <v>44103105</v>
      </c>
      <c r="G1320" s="2" t="s">
        <v>496</v>
      </c>
      <c r="H1320" s="2">
        <v>2</v>
      </c>
      <c r="I1320" s="2">
        <v>3</v>
      </c>
      <c r="J1320" s="2">
        <v>10</v>
      </c>
      <c r="K1320" s="2">
        <v>5</v>
      </c>
      <c r="L1320" s="3">
        <v>1505350</v>
      </c>
      <c r="M1320" s="2" t="s">
        <v>0</v>
      </c>
      <c r="N1320" s="4" t="s">
        <v>21</v>
      </c>
    </row>
    <row r="1321" spans="1:14" x14ac:dyDescent="0.25">
      <c r="A1321" s="1" t="s">
        <v>360</v>
      </c>
      <c r="B1321" s="2" t="s">
        <v>76</v>
      </c>
      <c r="C1321" s="2" t="s">
        <v>77</v>
      </c>
      <c r="D1321" s="2" t="s">
        <v>78</v>
      </c>
      <c r="E1321" s="2" t="s">
        <v>18174</v>
      </c>
      <c r="F1321" s="2">
        <v>44103105</v>
      </c>
      <c r="G1321" s="2" t="s">
        <v>496</v>
      </c>
      <c r="H1321" s="2">
        <v>2</v>
      </c>
      <c r="I1321" s="2">
        <v>3</v>
      </c>
      <c r="J1321" s="2">
        <v>10</v>
      </c>
      <c r="K1321" s="2">
        <v>1</v>
      </c>
      <c r="L1321" s="3">
        <v>301070</v>
      </c>
      <c r="M1321" s="2" t="s">
        <v>0</v>
      </c>
      <c r="N1321" s="4" t="s">
        <v>21</v>
      </c>
    </row>
    <row r="1322" spans="1:14" x14ac:dyDescent="0.25">
      <c r="A1322" s="1" t="s">
        <v>360</v>
      </c>
      <c r="B1322" s="2" t="s">
        <v>76</v>
      </c>
      <c r="C1322" s="2" t="s">
        <v>77</v>
      </c>
      <c r="D1322" s="2" t="s">
        <v>78</v>
      </c>
      <c r="E1322" s="2" t="s">
        <v>18175</v>
      </c>
      <c r="F1322" s="2">
        <v>44103105</v>
      </c>
      <c r="G1322" s="2" t="s">
        <v>496</v>
      </c>
      <c r="H1322" s="2">
        <v>2</v>
      </c>
      <c r="I1322" s="2">
        <v>3</v>
      </c>
      <c r="J1322" s="2">
        <v>10</v>
      </c>
      <c r="K1322" s="2">
        <v>5</v>
      </c>
      <c r="L1322" s="3">
        <v>1505350</v>
      </c>
      <c r="M1322" s="2" t="s">
        <v>0</v>
      </c>
      <c r="N1322" s="4" t="s">
        <v>21</v>
      </c>
    </row>
    <row r="1323" spans="1:14" x14ac:dyDescent="0.25">
      <c r="A1323" s="1" t="s">
        <v>360</v>
      </c>
      <c r="B1323" s="2" t="s">
        <v>76</v>
      </c>
      <c r="C1323" s="2" t="s">
        <v>77</v>
      </c>
      <c r="D1323" s="2" t="s">
        <v>78</v>
      </c>
      <c r="E1323" s="2" t="s">
        <v>18176</v>
      </c>
      <c r="F1323" s="2">
        <v>44103105</v>
      </c>
      <c r="G1323" s="2" t="s">
        <v>496</v>
      </c>
      <c r="H1323" s="2">
        <v>2</v>
      </c>
      <c r="I1323" s="2">
        <v>3</v>
      </c>
      <c r="J1323" s="2">
        <v>10</v>
      </c>
      <c r="K1323" s="2">
        <v>6</v>
      </c>
      <c r="L1323" s="3">
        <v>1806420</v>
      </c>
      <c r="M1323" s="2" t="s">
        <v>0</v>
      </c>
      <c r="N1323" s="4" t="s">
        <v>21</v>
      </c>
    </row>
    <row r="1324" spans="1:14" x14ac:dyDescent="0.25">
      <c r="A1324" s="1" t="s">
        <v>360</v>
      </c>
      <c r="B1324" s="2" t="s">
        <v>76</v>
      </c>
      <c r="C1324" s="2" t="s">
        <v>77</v>
      </c>
      <c r="D1324" s="2" t="s">
        <v>78</v>
      </c>
      <c r="E1324" s="2" t="s">
        <v>18177</v>
      </c>
      <c r="F1324" s="2">
        <v>44103105</v>
      </c>
      <c r="G1324" s="2" t="s">
        <v>496</v>
      </c>
      <c r="H1324" s="2">
        <v>2</v>
      </c>
      <c r="I1324" s="2">
        <v>3</v>
      </c>
      <c r="J1324" s="2">
        <v>10</v>
      </c>
      <c r="K1324" s="2">
        <v>5</v>
      </c>
      <c r="L1324" s="3">
        <v>1505350</v>
      </c>
      <c r="M1324" s="2" t="s">
        <v>0</v>
      </c>
      <c r="N1324" s="4" t="s">
        <v>21</v>
      </c>
    </row>
    <row r="1325" spans="1:14" x14ac:dyDescent="0.25">
      <c r="A1325" s="1" t="s">
        <v>360</v>
      </c>
      <c r="B1325" s="2" t="s">
        <v>76</v>
      </c>
      <c r="C1325" s="2" t="s">
        <v>77</v>
      </c>
      <c r="D1325" s="2" t="s">
        <v>78</v>
      </c>
      <c r="E1325" s="2" t="s">
        <v>18178</v>
      </c>
      <c r="F1325" s="2">
        <v>44103105</v>
      </c>
      <c r="G1325" s="2" t="s">
        <v>496</v>
      </c>
      <c r="H1325" s="2">
        <v>2</v>
      </c>
      <c r="I1325" s="2">
        <v>3</v>
      </c>
      <c r="J1325" s="2">
        <v>10</v>
      </c>
      <c r="K1325" s="2">
        <v>3</v>
      </c>
      <c r="L1325" s="3">
        <v>771943.99170000001</v>
      </c>
      <c r="M1325" s="2" t="s">
        <v>0</v>
      </c>
      <c r="N1325" s="4" t="s">
        <v>21</v>
      </c>
    </row>
    <row r="1326" spans="1:14" x14ac:dyDescent="0.25">
      <c r="A1326" s="1" t="s">
        <v>360</v>
      </c>
      <c r="B1326" s="2" t="s">
        <v>76</v>
      </c>
      <c r="C1326" s="2" t="s">
        <v>77</v>
      </c>
      <c r="D1326" s="2" t="s">
        <v>78</v>
      </c>
      <c r="E1326" s="2" t="s">
        <v>18179</v>
      </c>
      <c r="F1326" s="2">
        <v>44103105</v>
      </c>
      <c r="G1326" s="2" t="s">
        <v>496</v>
      </c>
      <c r="H1326" s="2">
        <v>2</v>
      </c>
      <c r="I1326" s="2">
        <v>3</v>
      </c>
      <c r="J1326" s="2">
        <v>10</v>
      </c>
      <c r="K1326" s="2">
        <v>3</v>
      </c>
      <c r="L1326" s="3">
        <v>771943.99170000001</v>
      </c>
      <c r="M1326" s="2" t="s">
        <v>0</v>
      </c>
      <c r="N1326" s="4" t="s">
        <v>21</v>
      </c>
    </row>
    <row r="1327" spans="1:14" x14ac:dyDescent="0.25">
      <c r="A1327" s="1" t="s">
        <v>360</v>
      </c>
      <c r="B1327" s="2" t="s">
        <v>76</v>
      </c>
      <c r="C1327" s="2" t="s">
        <v>77</v>
      </c>
      <c r="D1327" s="2" t="s">
        <v>78</v>
      </c>
      <c r="E1327" s="2" t="s">
        <v>18180</v>
      </c>
      <c r="F1327" s="2">
        <v>44103105</v>
      </c>
      <c r="G1327" s="2" t="s">
        <v>496</v>
      </c>
      <c r="H1327" s="2">
        <v>2</v>
      </c>
      <c r="I1327" s="2">
        <v>3</v>
      </c>
      <c r="J1327" s="2">
        <v>10</v>
      </c>
      <c r="K1327" s="2">
        <v>3</v>
      </c>
      <c r="L1327" s="3">
        <v>771943.99170000001</v>
      </c>
      <c r="M1327" s="2" t="s">
        <v>0</v>
      </c>
      <c r="N1327" s="4" t="s">
        <v>21</v>
      </c>
    </row>
    <row r="1328" spans="1:14" x14ac:dyDescent="0.25">
      <c r="A1328" s="1" t="s">
        <v>360</v>
      </c>
      <c r="B1328" s="2" t="s">
        <v>76</v>
      </c>
      <c r="C1328" s="2" t="s">
        <v>77</v>
      </c>
      <c r="D1328" s="2" t="s">
        <v>78</v>
      </c>
      <c r="E1328" s="2" t="s">
        <v>18181</v>
      </c>
      <c r="F1328" s="2">
        <v>44103105</v>
      </c>
      <c r="G1328" s="2" t="s">
        <v>496</v>
      </c>
      <c r="H1328" s="2">
        <v>2</v>
      </c>
      <c r="I1328" s="2">
        <v>3</v>
      </c>
      <c r="J1328" s="2">
        <v>10</v>
      </c>
      <c r="K1328" s="2">
        <v>3</v>
      </c>
      <c r="L1328" s="3">
        <v>771943.99170000001</v>
      </c>
      <c r="M1328" s="2" t="s">
        <v>0</v>
      </c>
      <c r="N1328" s="4" t="s">
        <v>21</v>
      </c>
    </row>
    <row r="1329" spans="1:14" x14ac:dyDescent="0.25">
      <c r="A1329" s="1" t="s">
        <v>360</v>
      </c>
      <c r="B1329" s="2" t="s">
        <v>76</v>
      </c>
      <c r="C1329" s="2" t="s">
        <v>77</v>
      </c>
      <c r="D1329" s="2" t="s">
        <v>78</v>
      </c>
      <c r="E1329" s="2" t="s">
        <v>18182</v>
      </c>
      <c r="F1329" s="2">
        <v>44103105</v>
      </c>
      <c r="G1329" s="2" t="s">
        <v>496</v>
      </c>
      <c r="H1329" s="2">
        <v>2</v>
      </c>
      <c r="I1329" s="2">
        <v>3</v>
      </c>
      <c r="J1329" s="2">
        <v>10</v>
      </c>
      <c r="K1329" s="2">
        <v>3</v>
      </c>
      <c r="L1329" s="3">
        <v>776323.06079999998</v>
      </c>
      <c r="M1329" s="2" t="s">
        <v>0</v>
      </c>
      <c r="N1329" s="4" t="s">
        <v>21</v>
      </c>
    </row>
    <row r="1330" spans="1:14" x14ac:dyDescent="0.25">
      <c r="A1330" s="1" t="s">
        <v>360</v>
      </c>
      <c r="B1330" s="2" t="s">
        <v>76</v>
      </c>
      <c r="C1330" s="2" t="s">
        <v>77</v>
      </c>
      <c r="D1330" s="2" t="s">
        <v>78</v>
      </c>
      <c r="E1330" s="2" t="s">
        <v>18183</v>
      </c>
      <c r="F1330" s="2">
        <v>44103105</v>
      </c>
      <c r="G1330" s="2" t="s">
        <v>496</v>
      </c>
      <c r="H1330" s="2">
        <v>2</v>
      </c>
      <c r="I1330" s="2">
        <v>3</v>
      </c>
      <c r="J1330" s="2">
        <v>10</v>
      </c>
      <c r="K1330" s="2">
        <v>2</v>
      </c>
      <c r="L1330" s="3">
        <v>192220.7</v>
      </c>
      <c r="M1330" s="2" t="s">
        <v>0</v>
      </c>
      <c r="N1330" s="4" t="s">
        <v>21</v>
      </c>
    </row>
    <row r="1331" spans="1:14" x14ac:dyDescent="0.25">
      <c r="A1331" s="1" t="s">
        <v>360</v>
      </c>
      <c r="B1331" s="2" t="s">
        <v>76</v>
      </c>
      <c r="C1331" s="2" t="s">
        <v>77</v>
      </c>
      <c r="D1331" s="2" t="s">
        <v>78</v>
      </c>
      <c r="E1331" s="2" t="s">
        <v>18184</v>
      </c>
      <c r="F1331" s="2">
        <v>44103105</v>
      </c>
      <c r="G1331" s="2" t="s">
        <v>496</v>
      </c>
      <c r="H1331" s="2">
        <v>2</v>
      </c>
      <c r="I1331" s="2">
        <v>3</v>
      </c>
      <c r="J1331" s="2">
        <v>10</v>
      </c>
      <c r="K1331" s="2">
        <v>2</v>
      </c>
      <c r="L1331" s="3">
        <v>1068620</v>
      </c>
      <c r="M1331" s="2" t="s">
        <v>0</v>
      </c>
      <c r="N1331" s="4" t="s">
        <v>21</v>
      </c>
    </row>
    <row r="1332" spans="1:14" x14ac:dyDescent="0.25">
      <c r="A1332" s="1" t="s">
        <v>360</v>
      </c>
      <c r="B1332" s="2" t="s">
        <v>76</v>
      </c>
      <c r="C1332" s="2" t="s">
        <v>77</v>
      </c>
      <c r="D1332" s="2" t="s">
        <v>78</v>
      </c>
      <c r="E1332" s="2" t="s">
        <v>18185</v>
      </c>
      <c r="F1332" s="2">
        <v>44103105</v>
      </c>
      <c r="G1332" s="2" t="s">
        <v>496</v>
      </c>
      <c r="H1332" s="2">
        <v>2</v>
      </c>
      <c r="I1332" s="2">
        <v>3</v>
      </c>
      <c r="J1332" s="2">
        <v>10</v>
      </c>
      <c r="K1332" s="2">
        <v>6</v>
      </c>
      <c r="L1332" s="3">
        <v>3955560</v>
      </c>
      <c r="M1332" s="2" t="s">
        <v>0</v>
      </c>
      <c r="N1332" s="4" t="s">
        <v>21</v>
      </c>
    </row>
    <row r="1333" spans="1:14" x14ac:dyDescent="0.25">
      <c r="A1333" s="1" t="s">
        <v>360</v>
      </c>
      <c r="B1333" s="2" t="s">
        <v>76</v>
      </c>
      <c r="C1333" s="2" t="s">
        <v>77</v>
      </c>
      <c r="D1333" s="2" t="s">
        <v>78</v>
      </c>
      <c r="E1333" s="2" t="s">
        <v>18186</v>
      </c>
      <c r="F1333" s="2">
        <v>44103105</v>
      </c>
      <c r="G1333" s="2" t="s">
        <v>496</v>
      </c>
      <c r="H1333" s="2">
        <v>2</v>
      </c>
      <c r="I1333" s="2">
        <v>3</v>
      </c>
      <c r="J1333" s="2">
        <v>10</v>
      </c>
      <c r="K1333" s="2">
        <v>2</v>
      </c>
      <c r="L1333" s="3">
        <v>1980160</v>
      </c>
      <c r="M1333" s="2" t="s">
        <v>0</v>
      </c>
      <c r="N1333" s="4" t="s">
        <v>21</v>
      </c>
    </row>
    <row r="1334" spans="1:14" x14ac:dyDescent="0.25">
      <c r="A1334" s="1" t="s">
        <v>360</v>
      </c>
      <c r="B1334" s="2" t="s">
        <v>76</v>
      </c>
      <c r="C1334" s="2" t="s">
        <v>77</v>
      </c>
      <c r="D1334" s="2" t="s">
        <v>78</v>
      </c>
      <c r="E1334" s="2" t="s">
        <v>18187</v>
      </c>
      <c r="F1334" s="2">
        <v>44103105</v>
      </c>
      <c r="G1334" s="2" t="s">
        <v>496</v>
      </c>
      <c r="H1334" s="2">
        <v>2</v>
      </c>
      <c r="I1334" s="2">
        <v>3</v>
      </c>
      <c r="J1334" s="2">
        <v>10</v>
      </c>
      <c r="K1334" s="2">
        <v>1</v>
      </c>
      <c r="L1334" s="3">
        <v>381990</v>
      </c>
      <c r="M1334" s="2" t="s">
        <v>0</v>
      </c>
      <c r="N1334" s="4" t="s">
        <v>21</v>
      </c>
    </row>
    <row r="1335" spans="1:14" x14ac:dyDescent="0.25">
      <c r="A1335" s="1" t="s">
        <v>360</v>
      </c>
      <c r="B1335" s="2" t="s">
        <v>76</v>
      </c>
      <c r="C1335" s="2" t="s">
        <v>77</v>
      </c>
      <c r="D1335" s="2" t="s">
        <v>78</v>
      </c>
      <c r="E1335" s="2" t="s">
        <v>18188</v>
      </c>
      <c r="F1335" s="2">
        <v>44103105</v>
      </c>
      <c r="G1335" s="2" t="s">
        <v>496</v>
      </c>
      <c r="H1335" s="2">
        <v>2</v>
      </c>
      <c r="I1335" s="2">
        <v>3</v>
      </c>
      <c r="J1335" s="2">
        <v>10</v>
      </c>
      <c r="K1335" s="2">
        <v>1</v>
      </c>
      <c r="L1335" s="3">
        <v>553350</v>
      </c>
      <c r="M1335" s="2" t="s">
        <v>0</v>
      </c>
      <c r="N1335" s="4" t="s">
        <v>21</v>
      </c>
    </row>
    <row r="1336" spans="1:14" x14ac:dyDescent="0.25">
      <c r="A1336" s="1" t="s">
        <v>360</v>
      </c>
      <c r="B1336" s="2" t="s">
        <v>76</v>
      </c>
      <c r="C1336" s="2" t="s">
        <v>77</v>
      </c>
      <c r="D1336" s="2" t="s">
        <v>78</v>
      </c>
      <c r="E1336" s="2" t="s">
        <v>18189</v>
      </c>
      <c r="F1336" s="2">
        <v>44103105</v>
      </c>
      <c r="G1336" s="2" t="s">
        <v>496</v>
      </c>
      <c r="H1336" s="2">
        <v>2</v>
      </c>
      <c r="I1336" s="2">
        <v>3</v>
      </c>
      <c r="J1336" s="2">
        <v>10</v>
      </c>
      <c r="K1336" s="2">
        <v>4</v>
      </c>
      <c r="L1336" s="3">
        <v>2213400</v>
      </c>
      <c r="M1336" s="2" t="s">
        <v>0</v>
      </c>
      <c r="N1336" s="4" t="s">
        <v>21</v>
      </c>
    </row>
    <row r="1337" spans="1:14" x14ac:dyDescent="0.25">
      <c r="A1337" s="1" t="s">
        <v>360</v>
      </c>
      <c r="B1337" s="2" t="s">
        <v>76</v>
      </c>
      <c r="C1337" s="2" t="s">
        <v>77</v>
      </c>
      <c r="D1337" s="2" t="s">
        <v>78</v>
      </c>
      <c r="E1337" s="2" t="s">
        <v>18190</v>
      </c>
      <c r="F1337" s="2">
        <v>44103105</v>
      </c>
      <c r="G1337" s="2" t="s">
        <v>496</v>
      </c>
      <c r="H1337" s="2">
        <v>2</v>
      </c>
      <c r="I1337" s="2">
        <v>3</v>
      </c>
      <c r="J1337" s="2">
        <v>10</v>
      </c>
      <c r="K1337" s="2">
        <v>10</v>
      </c>
      <c r="L1337" s="3">
        <v>7223759.8160000006</v>
      </c>
      <c r="M1337" s="2" t="s">
        <v>0</v>
      </c>
      <c r="N1337" s="4" t="s">
        <v>21</v>
      </c>
    </row>
    <row r="1338" spans="1:14" x14ac:dyDescent="0.25">
      <c r="A1338" s="1" t="s">
        <v>360</v>
      </c>
      <c r="B1338" s="2" t="s">
        <v>76</v>
      </c>
      <c r="C1338" s="2" t="s">
        <v>77</v>
      </c>
      <c r="D1338" s="2" t="s">
        <v>78</v>
      </c>
      <c r="E1338" s="2" t="s">
        <v>18191</v>
      </c>
      <c r="F1338" s="2">
        <v>44103105</v>
      </c>
      <c r="G1338" s="2" t="s">
        <v>496</v>
      </c>
      <c r="H1338" s="2">
        <v>2</v>
      </c>
      <c r="I1338" s="2">
        <v>3</v>
      </c>
      <c r="J1338" s="2">
        <v>10</v>
      </c>
      <c r="K1338" s="2">
        <v>10</v>
      </c>
      <c r="L1338" s="3">
        <v>9044459.8159999996</v>
      </c>
      <c r="M1338" s="2" t="s">
        <v>0</v>
      </c>
      <c r="N1338" s="4" t="s">
        <v>21</v>
      </c>
    </row>
    <row r="1339" spans="1:14" x14ac:dyDescent="0.25">
      <c r="A1339" s="1" t="s">
        <v>360</v>
      </c>
      <c r="B1339" s="2" t="s">
        <v>76</v>
      </c>
      <c r="C1339" s="2" t="s">
        <v>77</v>
      </c>
      <c r="D1339" s="2" t="s">
        <v>78</v>
      </c>
      <c r="E1339" s="2" t="s">
        <v>18192</v>
      </c>
      <c r="F1339" s="2">
        <v>44103105</v>
      </c>
      <c r="G1339" s="2" t="s">
        <v>496</v>
      </c>
      <c r="H1339" s="2">
        <v>2</v>
      </c>
      <c r="I1339" s="2">
        <v>3</v>
      </c>
      <c r="J1339" s="2">
        <v>10</v>
      </c>
      <c r="K1339" s="2">
        <v>10</v>
      </c>
      <c r="L1339" s="3">
        <v>9044459.8159999996</v>
      </c>
      <c r="M1339" s="2" t="s">
        <v>0</v>
      </c>
      <c r="N1339" s="4" t="s">
        <v>21</v>
      </c>
    </row>
    <row r="1340" spans="1:14" x14ac:dyDescent="0.25">
      <c r="A1340" s="1" t="s">
        <v>360</v>
      </c>
      <c r="B1340" s="2" t="s">
        <v>76</v>
      </c>
      <c r="C1340" s="2" t="s">
        <v>77</v>
      </c>
      <c r="D1340" s="2" t="s">
        <v>78</v>
      </c>
      <c r="E1340" s="2" t="s">
        <v>18193</v>
      </c>
      <c r="F1340" s="2">
        <v>44103105</v>
      </c>
      <c r="G1340" s="2" t="s">
        <v>496</v>
      </c>
      <c r="H1340" s="2">
        <v>2</v>
      </c>
      <c r="I1340" s="2">
        <v>3</v>
      </c>
      <c r="J1340" s="2">
        <v>10</v>
      </c>
      <c r="K1340" s="2">
        <v>10</v>
      </c>
      <c r="L1340" s="3">
        <v>9044459.8159999996</v>
      </c>
      <c r="M1340" s="2" t="s">
        <v>0</v>
      </c>
      <c r="N1340" s="4" t="s">
        <v>21</v>
      </c>
    </row>
    <row r="1341" spans="1:14" x14ac:dyDescent="0.25">
      <c r="A1341" s="1" t="s">
        <v>360</v>
      </c>
      <c r="B1341" s="2" t="s">
        <v>76</v>
      </c>
      <c r="C1341" s="2" t="s">
        <v>77</v>
      </c>
      <c r="D1341" s="2" t="s">
        <v>78</v>
      </c>
      <c r="E1341" s="2" t="s">
        <v>18194</v>
      </c>
      <c r="F1341" s="2">
        <v>44103105</v>
      </c>
      <c r="G1341" s="2" t="s">
        <v>496</v>
      </c>
      <c r="H1341" s="2">
        <v>2</v>
      </c>
      <c r="I1341" s="2">
        <v>3</v>
      </c>
      <c r="J1341" s="2">
        <v>10</v>
      </c>
      <c r="K1341" s="2">
        <v>1</v>
      </c>
      <c r="L1341" s="3">
        <v>806820</v>
      </c>
      <c r="M1341" s="2" t="s">
        <v>0</v>
      </c>
      <c r="N1341" s="4" t="s">
        <v>21</v>
      </c>
    </row>
    <row r="1342" spans="1:14" x14ac:dyDescent="0.25">
      <c r="A1342" s="1" t="s">
        <v>360</v>
      </c>
      <c r="B1342" s="2" t="s">
        <v>76</v>
      </c>
      <c r="C1342" s="2" t="s">
        <v>77</v>
      </c>
      <c r="D1342" s="2" t="s">
        <v>78</v>
      </c>
      <c r="E1342" s="2" t="s">
        <v>18195</v>
      </c>
      <c r="F1342" s="2">
        <v>44103105</v>
      </c>
      <c r="G1342" s="2" t="s">
        <v>496</v>
      </c>
      <c r="H1342" s="2">
        <v>2</v>
      </c>
      <c r="I1342" s="2">
        <v>3</v>
      </c>
      <c r="J1342" s="2">
        <v>10</v>
      </c>
      <c r="K1342" s="2">
        <v>8</v>
      </c>
      <c r="L1342" s="3">
        <v>6283200</v>
      </c>
      <c r="M1342" s="2" t="s">
        <v>0</v>
      </c>
      <c r="N1342" s="4" t="s">
        <v>21</v>
      </c>
    </row>
    <row r="1343" spans="1:14" x14ac:dyDescent="0.25">
      <c r="A1343" s="1" t="s">
        <v>360</v>
      </c>
      <c r="B1343" s="2" t="s">
        <v>76</v>
      </c>
      <c r="C1343" s="2" t="s">
        <v>77</v>
      </c>
      <c r="D1343" s="2" t="s">
        <v>78</v>
      </c>
      <c r="E1343" s="2" t="s">
        <v>18196</v>
      </c>
      <c r="F1343" s="2">
        <v>44103105</v>
      </c>
      <c r="G1343" s="2" t="s">
        <v>496</v>
      </c>
      <c r="H1343" s="2">
        <v>2</v>
      </c>
      <c r="I1343" s="2">
        <v>3</v>
      </c>
      <c r="J1343" s="2">
        <v>10</v>
      </c>
      <c r="K1343" s="2">
        <v>5</v>
      </c>
      <c r="L1343" s="3">
        <v>7938873.1799999997</v>
      </c>
      <c r="M1343" s="2" t="s">
        <v>0</v>
      </c>
      <c r="N1343" s="4" t="s">
        <v>21</v>
      </c>
    </row>
    <row r="1344" spans="1:14" x14ac:dyDescent="0.25">
      <c r="A1344" s="1" t="s">
        <v>360</v>
      </c>
      <c r="B1344" s="2" t="s">
        <v>76</v>
      </c>
      <c r="C1344" s="2" t="s">
        <v>77</v>
      </c>
      <c r="D1344" s="2" t="s">
        <v>78</v>
      </c>
      <c r="E1344" s="2" t="s">
        <v>18197</v>
      </c>
      <c r="F1344" s="2">
        <v>44103105</v>
      </c>
      <c r="G1344" s="2" t="s">
        <v>496</v>
      </c>
      <c r="H1344" s="2">
        <v>2</v>
      </c>
      <c r="I1344" s="2">
        <v>3</v>
      </c>
      <c r="J1344" s="2">
        <v>10</v>
      </c>
      <c r="K1344" s="2">
        <v>7</v>
      </c>
      <c r="L1344" s="3">
        <v>178162.2066</v>
      </c>
      <c r="M1344" s="2" t="s">
        <v>0</v>
      </c>
      <c r="N1344" s="4" t="s">
        <v>21</v>
      </c>
    </row>
    <row r="1345" spans="1:14" x14ac:dyDescent="0.25">
      <c r="A1345" s="1" t="s">
        <v>360</v>
      </c>
      <c r="B1345" s="2" t="s">
        <v>76</v>
      </c>
      <c r="C1345" s="2" t="s">
        <v>77</v>
      </c>
      <c r="D1345" s="2" t="s">
        <v>78</v>
      </c>
      <c r="E1345" s="2" t="s">
        <v>18198</v>
      </c>
      <c r="F1345" s="2">
        <v>44103105</v>
      </c>
      <c r="G1345" s="2" t="s">
        <v>496</v>
      </c>
      <c r="H1345" s="2">
        <v>2</v>
      </c>
      <c r="I1345" s="2">
        <v>3</v>
      </c>
      <c r="J1345" s="2">
        <v>10</v>
      </c>
      <c r="K1345" s="2">
        <v>7</v>
      </c>
      <c r="L1345" s="3">
        <v>178162.2066</v>
      </c>
      <c r="M1345" s="2" t="s">
        <v>0</v>
      </c>
      <c r="N1345" s="4" t="s">
        <v>21</v>
      </c>
    </row>
    <row r="1346" spans="1:14" x14ac:dyDescent="0.25">
      <c r="A1346" s="1" t="s">
        <v>360</v>
      </c>
      <c r="B1346" s="2" t="s">
        <v>76</v>
      </c>
      <c r="C1346" s="2" t="s">
        <v>77</v>
      </c>
      <c r="D1346" s="2" t="s">
        <v>78</v>
      </c>
      <c r="E1346" s="2" t="s">
        <v>18199</v>
      </c>
      <c r="F1346" s="2">
        <v>44103105</v>
      </c>
      <c r="G1346" s="2" t="s">
        <v>496</v>
      </c>
      <c r="H1346" s="2">
        <v>2</v>
      </c>
      <c r="I1346" s="2">
        <v>3</v>
      </c>
      <c r="J1346" s="2">
        <v>10</v>
      </c>
      <c r="K1346" s="2">
        <v>7</v>
      </c>
      <c r="L1346" s="3">
        <v>178162.2066</v>
      </c>
      <c r="M1346" s="2" t="s">
        <v>0</v>
      </c>
      <c r="N1346" s="4" t="s">
        <v>21</v>
      </c>
    </row>
    <row r="1347" spans="1:14" x14ac:dyDescent="0.25">
      <c r="A1347" s="1" t="s">
        <v>360</v>
      </c>
      <c r="B1347" s="2" t="s">
        <v>76</v>
      </c>
      <c r="C1347" s="2" t="s">
        <v>77</v>
      </c>
      <c r="D1347" s="2" t="s">
        <v>78</v>
      </c>
      <c r="E1347" s="2" t="s">
        <v>1260</v>
      </c>
      <c r="F1347" s="2">
        <v>44103103</v>
      </c>
      <c r="G1347" s="2" t="s">
        <v>496</v>
      </c>
      <c r="H1347" s="2">
        <v>2</v>
      </c>
      <c r="I1347" s="2">
        <v>3</v>
      </c>
      <c r="J1347" s="2">
        <v>10</v>
      </c>
      <c r="K1347" s="2">
        <v>7</v>
      </c>
      <c r="L1347" s="3">
        <v>3240370</v>
      </c>
      <c r="M1347" s="2" t="s">
        <v>0</v>
      </c>
      <c r="N1347" s="4" t="s">
        <v>21</v>
      </c>
    </row>
    <row r="1348" spans="1:14" x14ac:dyDescent="0.25">
      <c r="A1348" s="1" t="s">
        <v>360</v>
      </c>
      <c r="B1348" s="2" t="s">
        <v>76</v>
      </c>
      <c r="C1348" s="2" t="s">
        <v>77</v>
      </c>
      <c r="D1348" s="2" t="s">
        <v>78</v>
      </c>
      <c r="E1348" s="2" t="s">
        <v>1261</v>
      </c>
      <c r="F1348" s="2">
        <v>44103103</v>
      </c>
      <c r="G1348" s="2" t="s">
        <v>496</v>
      </c>
      <c r="H1348" s="2">
        <v>2</v>
      </c>
      <c r="I1348" s="2">
        <v>3</v>
      </c>
      <c r="J1348" s="2">
        <v>10</v>
      </c>
      <c r="K1348" s="2">
        <v>7</v>
      </c>
      <c r="L1348" s="3">
        <v>3240370</v>
      </c>
      <c r="M1348" s="2" t="s">
        <v>0</v>
      </c>
      <c r="N1348" s="4" t="s">
        <v>21</v>
      </c>
    </row>
    <row r="1349" spans="1:14" x14ac:dyDescent="0.25">
      <c r="A1349" s="1" t="s">
        <v>360</v>
      </c>
      <c r="B1349" s="2" t="s">
        <v>76</v>
      </c>
      <c r="C1349" s="2" t="s">
        <v>77</v>
      </c>
      <c r="D1349" s="2" t="s">
        <v>78</v>
      </c>
      <c r="E1349" s="2" t="s">
        <v>1262</v>
      </c>
      <c r="F1349" s="2">
        <v>44103103</v>
      </c>
      <c r="G1349" s="2" t="s">
        <v>496</v>
      </c>
      <c r="H1349" s="2">
        <v>2</v>
      </c>
      <c r="I1349" s="2">
        <v>3</v>
      </c>
      <c r="J1349" s="2">
        <v>10</v>
      </c>
      <c r="K1349" s="2">
        <v>7</v>
      </c>
      <c r="L1349" s="3">
        <v>3240370</v>
      </c>
      <c r="M1349" s="2" t="s">
        <v>0</v>
      </c>
      <c r="N1349" s="4" t="s">
        <v>21</v>
      </c>
    </row>
    <row r="1350" spans="1:14" x14ac:dyDescent="0.25">
      <c r="A1350" s="1" t="s">
        <v>360</v>
      </c>
      <c r="B1350" s="2" t="s">
        <v>76</v>
      </c>
      <c r="C1350" s="2" t="s">
        <v>77</v>
      </c>
      <c r="D1350" s="2" t="s">
        <v>78</v>
      </c>
      <c r="E1350" s="2" t="s">
        <v>1263</v>
      </c>
      <c r="F1350" s="2">
        <v>44103103</v>
      </c>
      <c r="G1350" s="2" t="s">
        <v>496</v>
      </c>
      <c r="H1350" s="2">
        <v>2</v>
      </c>
      <c r="I1350" s="2">
        <v>3</v>
      </c>
      <c r="J1350" s="2">
        <v>10</v>
      </c>
      <c r="K1350" s="2">
        <v>7</v>
      </c>
      <c r="L1350" s="3">
        <v>2474010</v>
      </c>
      <c r="M1350" s="2" t="s">
        <v>0</v>
      </c>
      <c r="N1350" s="4" t="s">
        <v>21</v>
      </c>
    </row>
    <row r="1351" spans="1:14" x14ac:dyDescent="0.25">
      <c r="A1351" s="1" t="s">
        <v>360</v>
      </c>
      <c r="B1351" s="2" t="s">
        <v>76</v>
      </c>
      <c r="C1351" s="2" t="s">
        <v>77</v>
      </c>
      <c r="D1351" s="2" t="s">
        <v>78</v>
      </c>
      <c r="E1351" s="2" t="s">
        <v>1264</v>
      </c>
      <c r="F1351" s="2">
        <v>44103103</v>
      </c>
      <c r="G1351" s="2" t="s">
        <v>17856</v>
      </c>
      <c r="H1351" s="2">
        <v>1</v>
      </c>
      <c r="I1351" s="2">
        <v>6</v>
      </c>
      <c r="J1351" s="2">
        <v>10</v>
      </c>
      <c r="K1351" s="2">
        <v>1</v>
      </c>
      <c r="L1351" s="3">
        <v>538504.51199999999</v>
      </c>
      <c r="M1351" s="2" t="s">
        <v>0</v>
      </c>
      <c r="N1351" s="4" t="s">
        <v>21</v>
      </c>
    </row>
    <row r="1352" spans="1:14" x14ac:dyDescent="0.25">
      <c r="A1352" s="1" t="s">
        <v>360</v>
      </c>
      <c r="B1352" s="2" t="s">
        <v>76</v>
      </c>
      <c r="C1352" s="2" t="s">
        <v>77</v>
      </c>
      <c r="D1352" s="2" t="s">
        <v>78</v>
      </c>
      <c r="E1352" s="2" t="s">
        <v>1265</v>
      </c>
      <c r="F1352" s="2">
        <v>44103103</v>
      </c>
      <c r="G1352" s="2" t="s">
        <v>17856</v>
      </c>
      <c r="H1352" s="2">
        <v>1</v>
      </c>
      <c r="I1352" s="2">
        <v>6</v>
      </c>
      <c r="J1352" s="2">
        <v>10</v>
      </c>
      <c r="K1352" s="2">
        <v>1</v>
      </c>
      <c r="L1352" s="3">
        <v>435685.65600000002</v>
      </c>
      <c r="M1352" s="2" t="s">
        <v>0</v>
      </c>
      <c r="N1352" s="4" t="s">
        <v>21</v>
      </c>
    </row>
    <row r="1353" spans="1:14" x14ac:dyDescent="0.25">
      <c r="A1353" s="1" t="s">
        <v>360</v>
      </c>
      <c r="B1353" s="2" t="s">
        <v>76</v>
      </c>
      <c r="C1353" s="2" t="s">
        <v>77</v>
      </c>
      <c r="D1353" s="2" t="s">
        <v>78</v>
      </c>
      <c r="E1353" s="2" t="s">
        <v>1266</v>
      </c>
      <c r="F1353" s="2">
        <v>44103103</v>
      </c>
      <c r="G1353" s="2" t="s">
        <v>17856</v>
      </c>
      <c r="H1353" s="2">
        <v>1</v>
      </c>
      <c r="I1353" s="2">
        <v>6</v>
      </c>
      <c r="J1353" s="2">
        <v>10</v>
      </c>
      <c r="K1353" s="2">
        <v>1</v>
      </c>
      <c r="L1353" s="3">
        <v>435685.65600000002</v>
      </c>
      <c r="M1353" s="2" t="s">
        <v>0</v>
      </c>
      <c r="N1353" s="4" t="s">
        <v>21</v>
      </c>
    </row>
    <row r="1354" spans="1:14" x14ac:dyDescent="0.25">
      <c r="A1354" s="1" t="s">
        <v>360</v>
      </c>
      <c r="B1354" s="2" t="s">
        <v>76</v>
      </c>
      <c r="C1354" s="2" t="s">
        <v>77</v>
      </c>
      <c r="D1354" s="2" t="s">
        <v>78</v>
      </c>
      <c r="E1354" s="2" t="s">
        <v>1267</v>
      </c>
      <c r="F1354" s="2">
        <v>44103103</v>
      </c>
      <c r="G1354" s="2" t="s">
        <v>17856</v>
      </c>
      <c r="H1354" s="2">
        <v>1</v>
      </c>
      <c r="I1354" s="2">
        <v>6</v>
      </c>
      <c r="J1354" s="2">
        <v>10</v>
      </c>
      <c r="K1354" s="2">
        <v>1</v>
      </c>
      <c r="L1354" s="3">
        <v>435685.65600000002</v>
      </c>
      <c r="M1354" s="2" t="s">
        <v>0</v>
      </c>
      <c r="N1354" s="4" t="s">
        <v>21</v>
      </c>
    </row>
    <row r="1355" spans="1:14" x14ac:dyDescent="0.25">
      <c r="A1355" s="1" t="s">
        <v>360</v>
      </c>
      <c r="B1355" s="2" t="s">
        <v>76</v>
      </c>
      <c r="C1355" s="2" t="s">
        <v>77</v>
      </c>
      <c r="D1355" s="2" t="s">
        <v>78</v>
      </c>
      <c r="E1355" s="2" t="s">
        <v>1268</v>
      </c>
      <c r="F1355" s="2">
        <v>44103103</v>
      </c>
      <c r="G1355" s="2" t="s">
        <v>17856</v>
      </c>
      <c r="H1355" s="2">
        <v>1</v>
      </c>
      <c r="I1355" s="2">
        <v>6</v>
      </c>
      <c r="J1355" s="2">
        <v>10</v>
      </c>
      <c r="K1355" s="2">
        <v>3</v>
      </c>
      <c r="L1355" s="3">
        <v>1256640</v>
      </c>
      <c r="M1355" s="2" t="s">
        <v>0</v>
      </c>
      <c r="N1355" s="4" t="s">
        <v>21</v>
      </c>
    </row>
    <row r="1356" spans="1:14" x14ac:dyDescent="0.25">
      <c r="A1356" s="1" t="s">
        <v>360</v>
      </c>
      <c r="B1356" s="2" t="s">
        <v>76</v>
      </c>
      <c r="C1356" s="2" t="s">
        <v>77</v>
      </c>
      <c r="D1356" s="2" t="s">
        <v>78</v>
      </c>
      <c r="E1356" s="2" t="s">
        <v>1269</v>
      </c>
      <c r="F1356" s="2">
        <v>44103103</v>
      </c>
      <c r="G1356" s="2" t="s">
        <v>17856</v>
      </c>
      <c r="H1356" s="2">
        <v>1</v>
      </c>
      <c r="I1356" s="2">
        <v>6</v>
      </c>
      <c r="J1356" s="2">
        <v>10</v>
      </c>
      <c r="K1356" s="2">
        <v>3</v>
      </c>
      <c r="L1356" s="3">
        <v>1270920</v>
      </c>
      <c r="M1356" s="2" t="s">
        <v>0</v>
      </c>
      <c r="N1356" s="4" t="s">
        <v>21</v>
      </c>
    </row>
    <row r="1357" spans="1:14" x14ac:dyDescent="0.25">
      <c r="A1357" s="1" t="s">
        <v>360</v>
      </c>
      <c r="B1357" s="2" t="s">
        <v>76</v>
      </c>
      <c r="C1357" s="2" t="s">
        <v>77</v>
      </c>
      <c r="D1357" s="2" t="s">
        <v>78</v>
      </c>
      <c r="E1357" s="2" t="s">
        <v>1270</v>
      </c>
      <c r="F1357" s="2">
        <v>44103103</v>
      </c>
      <c r="G1357" s="2" t="s">
        <v>17856</v>
      </c>
      <c r="H1357" s="2">
        <v>1</v>
      </c>
      <c r="I1357" s="2">
        <v>6</v>
      </c>
      <c r="J1357" s="2">
        <v>10</v>
      </c>
      <c r="K1357" s="2">
        <v>3</v>
      </c>
      <c r="L1357" s="3">
        <v>1270920</v>
      </c>
      <c r="M1357" s="2" t="s">
        <v>0</v>
      </c>
      <c r="N1357" s="4" t="s">
        <v>21</v>
      </c>
    </row>
    <row r="1358" spans="1:14" x14ac:dyDescent="0.25">
      <c r="A1358" s="1" t="s">
        <v>360</v>
      </c>
      <c r="B1358" s="2" t="s">
        <v>76</v>
      </c>
      <c r="C1358" s="2" t="s">
        <v>77</v>
      </c>
      <c r="D1358" s="2" t="s">
        <v>78</v>
      </c>
      <c r="E1358" s="2" t="s">
        <v>1271</v>
      </c>
      <c r="F1358" s="2">
        <v>44103103</v>
      </c>
      <c r="G1358" s="2" t="s">
        <v>17856</v>
      </c>
      <c r="H1358" s="2">
        <v>1</v>
      </c>
      <c r="I1358" s="2">
        <v>6</v>
      </c>
      <c r="J1358" s="2">
        <v>10</v>
      </c>
      <c r="K1358" s="2">
        <v>3</v>
      </c>
      <c r="L1358" s="3">
        <v>1270920</v>
      </c>
      <c r="M1358" s="2" t="s">
        <v>0</v>
      </c>
      <c r="N1358" s="4" t="s">
        <v>21</v>
      </c>
    </row>
    <row r="1359" spans="1:14" x14ac:dyDescent="0.25">
      <c r="A1359" s="1" t="s">
        <v>360</v>
      </c>
      <c r="B1359" s="2" t="s">
        <v>76</v>
      </c>
      <c r="C1359" s="2" t="s">
        <v>77</v>
      </c>
      <c r="D1359" s="2" t="s">
        <v>78</v>
      </c>
      <c r="E1359" s="2" t="s">
        <v>1272</v>
      </c>
      <c r="F1359" s="2">
        <v>44103103</v>
      </c>
      <c r="G1359" s="2" t="s">
        <v>17856</v>
      </c>
      <c r="H1359" s="2">
        <v>1</v>
      </c>
      <c r="I1359" s="2">
        <v>6</v>
      </c>
      <c r="J1359" s="2">
        <v>10</v>
      </c>
      <c r="K1359" s="2">
        <v>10</v>
      </c>
      <c r="L1359" s="3">
        <v>1701700</v>
      </c>
      <c r="M1359" s="2" t="s">
        <v>0</v>
      </c>
      <c r="N1359" s="4" t="s">
        <v>21</v>
      </c>
    </row>
    <row r="1360" spans="1:14" x14ac:dyDescent="0.25">
      <c r="A1360" s="1" t="s">
        <v>360</v>
      </c>
      <c r="B1360" s="2" t="s">
        <v>76</v>
      </c>
      <c r="C1360" s="2" t="s">
        <v>77</v>
      </c>
      <c r="D1360" s="2" t="s">
        <v>78</v>
      </c>
      <c r="E1360" s="2" t="s">
        <v>1273</v>
      </c>
      <c r="F1360" s="2">
        <v>44103103</v>
      </c>
      <c r="G1360" s="2" t="s">
        <v>17856</v>
      </c>
      <c r="H1360" s="2">
        <v>1</v>
      </c>
      <c r="I1360" s="2">
        <v>6</v>
      </c>
      <c r="J1360" s="2">
        <v>10</v>
      </c>
      <c r="K1360" s="2">
        <v>10</v>
      </c>
      <c r="L1360" s="3">
        <v>1701700</v>
      </c>
      <c r="M1360" s="2" t="s">
        <v>0</v>
      </c>
      <c r="N1360" s="4" t="s">
        <v>21</v>
      </c>
    </row>
    <row r="1361" spans="1:14" x14ac:dyDescent="0.25">
      <c r="A1361" s="1" t="s">
        <v>360</v>
      </c>
      <c r="B1361" s="2" t="s">
        <v>76</v>
      </c>
      <c r="C1361" s="2" t="s">
        <v>77</v>
      </c>
      <c r="D1361" s="2" t="s">
        <v>78</v>
      </c>
      <c r="E1361" s="2" t="s">
        <v>1274</v>
      </c>
      <c r="F1361" s="2">
        <v>44103103</v>
      </c>
      <c r="G1361" s="2" t="s">
        <v>17856</v>
      </c>
      <c r="H1361" s="2">
        <v>1</v>
      </c>
      <c r="I1361" s="2">
        <v>6</v>
      </c>
      <c r="J1361" s="2">
        <v>10</v>
      </c>
      <c r="K1361" s="2" t="s">
        <v>17381</v>
      </c>
      <c r="L1361" s="3">
        <v>628320</v>
      </c>
      <c r="M1361" s="2" t="s">
        <v>0</v>
      </c>
      <c r="N1361" s="4" t="s">
        <v>21</v>
      </c>
    </row>
    <row r="1362" spans="1:14" x14ac:dyDescent="0.25">
      <c r="A1362" s="1" t="s">
        <v>360</v>
      </c>
      <c r="B1362" s="2" t="s">
        <v>76</v>
      </c>
      <c r="C1362" s="2" t="s">
        <v>77</v>
      </c>
      <c r="D1362" s="2" t="s">
        <v>78</v>
      </c>
      <c r="E1362" s="2" t="s">
        <v>1275</v>
      </c>
      <c r="F1362" s="2">
        <v>44103103</v>
      </c>
      <c r="G1362" s="2" t="s">
        <v>17856</v>
      </c>
      <c r="H1362" s="2">
        <v>1</v>
      </c>
      <c r="I1362" s="2">
        <v>6</v>
      </c>
      <c r="J1362" s="2">
        <v>10</v>
      </c>
      <c r="K1362" s="2" t="s">
        <v>17381</v>
      </c>
      <c r="L1362" s="3">
        <v>474810</v>
      </c>
      <c r="M1362" s="2" t="s">
        <v>0</v>
      </c>
      <c r="N1362" s="4" t="s">
        <v>21</v>
      </c>
    </row>
    <row r="1363" spans="1:14" x14ac:dyDescent="0.25">
      <c r="A1363" s="1" t="s">
        <v>360</v>
      </c>
      <c r="B1363" s="2" t="s">
        <v>76</v>
      </c>
      <c r="C1363" s="2" t="s">
        <v>77</v>
      </c>
      <c r="D1363" s="2" t="s">
        <v>78</v>
      </c>
      <c r="E1363" s="2" t="s">
        <v>1276</v>
      </c>
      <c r="F1363" s="2">
        <v>44103103</v>
      </c>
      <c r="G1363" s="2" t="s">
        <v>17856</v>
      </c>
      <c r="H1363" s="2">
        <v>1</v>
      </c>
      <c r="I1363" s="2">
        <v>6</v>
      </c>
      <c r="J1363" s="2">
        <v>10</v>
      </c>
      <c r="K1363" s="2" t="s">
        <v>17381</v>
      </c>
      <c r="L1363" s="3">
        <v>474810</v>
      </c>
      <c r="M1363" s="2" t="s">
        <v>0</v>
      </c>
      <c r="N1363" s="4" t="s">
        <v>21</v>
      </c>
    </row>
    <row r="1364" spans="1:14" x14ac:dyDescent="0.25">
      <c r="A1364" s="1" t="s">
        <v>360</v>
      </c>
      <c r="B1364" s="2" t="s">
        <v>76</v>
      </c>
      <c r="C1364" s="2" t="s">
        <v>77</v>
      </c>
      <c r="D1364" s="2" t="s">
        <v>78</v>
      </c>
      <c r="E1364" s="2" t="s">
        <v>1277</v>
      </c>
      <c r="F1364" s="2">
        <v>44103103</v>
      </c>
      <c r="G1364" s="2" t="s">
        <v>17856</v>
      </c>
      <c r="H1364" s="2">
        <v>1</v>
      </c>
      <c r="I1364" s="2">
        <v>6</v>
      </c>
      <c r="J1364" s="2">
        <v>10</v>
      </c>
      <c r="K1364" s="2" t="s">
        <v>17381</v>
      </c>
      <c r="L1364" s="3">
        <v>474810</v>
      </c>
      <c r="M1364" s="2" t="s">
        <v>0</v>
      </c>
      <c r="N1364" s="4" t="s">
        <v>21</v>
      </c>
    </row>
    <row r="1365" spans="1:14" x14ac:dyDescent="0.25">
      <c r="A1365" s="1" t="s">
        <v>360</v>
      </c>
      <c r="B1365" s="2" t="s">
        <v>76</v>
      </c>
      <c r="C1365" s="2" t="s">
        <v>77</v>
      </c>
      <c r="D1365" s="2" t="s">
        <v>78</v>
      </c>
      <c r="E1365" s="2" t="s">
        <v>1278</v>
      </c>
      <c r="F1365" s="2">
        <v>44103103</v>
      </c>
      <c r="G1365" s="2" t="s">
        <v>496</v>
      </c>
      <c r="H1365" s="2">
        <v>2</v>
      </c>
      <c r="I1365" s="2">
        <v>3</v>
      </c>
      <c r="J1365" s="2">
        <v>16</v>
      </c>
      <c r="K1365" s="2">
        <v>3</v>
      </c>
      <c r="L1365" s="3">
        <v>387345</v>
      </c>
      <c r="M1365" s="2" t="s">
        <v>0</v>
      </c>
      <c r="N1365" s="4" t="s">
        <v>21</v>
      </c>
    </row>
    <row r="1366" spans="1:14" x14ac:dyDescent="0.25">
      <c r="A1366" s="1" t="s">
        <v>360</v>
      </c>
      <c r="B1366" s="2" t="s">
        <v>76</v>
      </c>
      <c r="C1366" s="2" t="s">
        <v>77</v>
      </c>
      <c r="D1366" s="2" t="s">
        <v>78</v>
      </c>
      <c r="E1366" s="2" t="s">
        <v>1279</v>
      </c>
      <c r="F1366" s="2">
        <v>44103103</v>
      </c>
      <c r="G1366" s="2" t="s">
        <v>496</v>
      </c>
      <c r="H1366" s="2">
        <v>2</v>
      </c>
      <c r="I1366" s="2">
        <v>3</v>
      </c>
      <c r="J1366" s="2">
        <v>16</v>
      </c>
      <c r="K1366" s="2">
        <v>7</v>
      </c>
      <c r="L1366" s="3">
        <v>1915900</v>
      </c>
      <c r="M1366" s="2" t="s">
        <v>0</v>
      </c>
      <c r="N1366" s="4" t="s">
        <v>21</v>
      </c>
    </row>
    <row r="1367" spans="1:14" x14ac:dyDescent="0.25">
      <c r="A1367" s="1" t="s">
        <v>360</v>
      </c>
      <c r="B1367" s="2" t="s">
        <v>76</v>
      </c>
      <c r="C1367" s="2" t="s">
        <v>77</v>
      </c>
      <c r="D1367" s="2" t="s">
        <v>78</v>
      </c>
      <c r="E1367" s="2" t="s">
        <v>1280</v>
      </c>
      <c r="F1367" s="2">
        <v>44103103</v>
      </c>
      <c r="G1367" s="2" t="s">
        <v>496</v>
      </c>
      <c r="H1367" s="2">
        <v>2</v>
      </c>
      <c r="I1367" s="2">
        <v>3</v>
      </c>
      <c r="J1367" s="2">
        <v>16</v>
      </c>
      <c r="K1367" s="2">
        <v>10</v>
      </c>
      <c r="L1367" s="3">
        <v>3349552.5</v>
      </c>
      <c r="M1367" s="2" t="s">
        <v>0</v>
      </c>
      <c r="N1367" s="4" t="s">
        <v>21</v>
      </c>
    </row>
    <row r="1368" spans="1:14" x14ac:dyDescent="0.25">
      <c r="A1368" s="1" t="s">
        <v>360</v>
      </c>
      <c r="B1368" s="2" t="s">
        <v>76</v>
      </c>
      <c r="C1368" s="2" t="s">
        <v>77</v>
      </c>
      <c r="D1368" s="2" t="s">
        <v>78</v>
      </c>
      <c r="E1368" s="2" t="s">
        <v>1281</v>
      </c>
      <c r="F1368" s="2">
        <v>44103103</v>
      </c>
      <c r="G1368" s="2" t="s">
        <v>490</v>
      </c>
      <c r="H1368" s="2">
        <v>5</v>
      </c>
      <c r="I1368" s="2">
        <v>3</v>
      </c>
      <c r="J1368" s="2">
        <v>10</v>
      </c>
      <c r="K1368" s="2">
        <v>3</v>
      </c>
      <c r="L1368" s="3">
        <v>1856400</v>
      </c>
      <c r="M1368" s="2" t="s">
        <v>0</v>
      </c>
      <c r="N1368" s="4" t="s">
        <v>21</v>
      </c>
    </row>
    <row r="1369" spans="1:14" x14ac:dyDescent="0.25">
      <c r="A1369" s="1" t="s">
        <v>360</v>
      </c>
      <c r="B1369" s="2" t="s">
        <v>76</v>
      </c>
      <c r="C1369" s="2" t="s">
        <v>77</v>
      </c>
      <c r="D1369" s="2" t="s">
        <v>78</v>
      </c>
      <c r="E1369" s="2" t="s">
        <v>1282</v>
      </c>
      <c r="F1369" s="2">
        <v>44103103</v>
      </c>
      <c r="G1369" s="2" t="s">
        <v>17856</v>
      </c>
      <c r="H1369" s="2">
        <v>1</v>
      </c>
      <c r="I1369" s="2">
        <v>6</v>
      </c>
      <c r="J1369" s="2">
        <v>10</v>
      </c>
      <c r="K1369" s="2" t="s">
        <v>17381</v>
      </c>
      <c r="L1369" s="3">
        <v>6063288</v>
      </c>
      <c r="M1369" s="2" t="s">
        <v>0</v>
      </c>
      <c r="N1369" s="4" t="s">
        <v>21</v>
      </c>
    </row>
    <row r="1370" spans="1:14" x14ac:dyDescent="0.25">
      <c r="A1370" s="1" t="s">
        <v>360</v>
      </c>
      <c r="B1370" s="2" t="s">
        <v>76</v>
      </c>
      <c r="C1370" s="2" t="s">
        <v>77</v>
      </c>
      <c r="D1370" s="2" t="s">
        <v>78</v>
      </c>
      <c r="E1370" s="2" t="s">
        <v>1283</v>
      </c>
      <c r="F1370" s="2">
        <v>44103103</v>
      </c>
      <c r="G1370" s="2" t="s">
        <v>17856</v>
      </c>
      <c r="H1370" s="2">
        <v>1</v>
      </c>
      <c r="I1370" s="2">
        <v>6</v>
      </c>
      <c r="J1370" s="2">
        <v>10</v>
      </c>
      <c r="K1370" s="2" t="s">
        <v>17381</v>
      </c>
      <c r="L1370" s="3">
        <v>282818.97000000003</v>
      </c>
      <c r="M1370" s="2" t="s">
        <v>0</v>
      </c>
      <c r="N1370" s="4" t="s">
        <v>21</v>
      </c>
    </row>
    <row r="1371" spans="1:14" x14ac:dyDescent="0.25">
      <c r="A1371" s="1" t="s">
        <v>360</v>
      </c>
      <c r="B1371" s="2" t="s">
        <v>76</v>
      </c>
      <c r="C1371" s="2" t="s">
        <v>77</v>
      </c>
      <c r="D1371" s="2" t="s">
        <v>78</v>
      </c>
      <c r="E1371" s="2" t="s">
        <v>1284</v>
      </c>
      <c r="F1371" s="2">
        <v>44103103</v>
      </c>
      <c r="G1371" s="2" t="s">
        <v>17856</v>
      </c>
      <c r="H1371" s="2">
        <v>1</v>
      </c>
      <c r="I1371" s="2">
        <v>6</v>
      </c>
      <c r="J1371" s="2">
        <v>10</v>
      </c>
      <c r="K1371" s="2" t="s">
        <v>17381</v>
      </c>
      <c r="L1371" s="3">
        <v>378145.11</v>
      </c>
      <c r="M1371" s="2" t="s">
        <v>0</v>
      </c>
      <c r="N1371" s="4" t="s">
        <v>21</v>
      </c>
    </row>
    <row r="1372" spans="1:14" x14ac:dyDescent="0.25">
      <c r="A1372" s="1" t="s">
        <v>360</v>
      </c>
      <c r="B1372" s="2" t="s">
        <v>76</v>
      </c>
      <c r="C1372" s="2" t="s">
        <v>77</v>
      </c>
      <c r="D1372" s="2" t="s">
        <v>78</v>
      </c>
      <c r="E1372" s="2" t="s">
        <v>1285</v>
      </c>
      <c r="F1372" s="2">
        <v>44103103</v>
      </c>
      <c r="G1372" s="2" t="s">
        <v>17856</v>
      </c>
      <c r="H1372" s="2">
        <v>1</v>
      </c>
      <c r="I1372" s="2">
        <v>6</v>
      </c>
      <c r="J1372" s="2">
        <v>10</v>
      </c>
      <c r="K1372" s="2" t="s">
        <v>17381</v>
      </c>
      <c r="L1372" s="3">
        <v>98175</v>
      </c>
      <c r="M1372" s="2" t="s">
        <v>0</v>
      </c>
      <c r="N1372" s="4" t="s">
        <v>21</v>
      </c>
    </row>
    <row r="1373" spans="1:14" x14ac:dyDescent="0.25">
      <c r="A1373" s="1" t="s">
        <v>360</v>
      </c>
      <c r="B1373" s="2" t="s">
        <v>76</v>
      </c>
      <c r="C1373" s="2" t="s">
        <v>77</v>
      </c>
      <c r="D1373" s="2" t="s">
        <v>78</v>
      </c>
      <c r="E1373" s="2" t="s">
        <v>1286</v>
      </c>
      <c r="F1373" s="2">
        <v>44103103</v>
      </c>
      <c r="G1373" s="2" t="s">
        <v>17856</v>
      </c>
      <c r="H1373" s="2">
        <v>1</v>
      </c>
      <c r="I1373" s="2">
        <v>6</v>
      </c>
      <c r="J1373" s="2">
        <v>10</v>
      </c>
      <c r="K1373" s="2" t="s">
        <v>17381</v>
      </c>
      <c r="L1373" s="3">
        <v>102637.5</v>
      </c>
      <c r="M1373" s="2" t="s">
        <v>0</v>
      </c>
      <c r="N1373" s="4" t="s">
        <v>21</v>
      </c>
    </row>
    <row r="1374" spans="1:14" x14ac:dyDescent="0.25">
      <c r="A1374" s="1" t="s">
        <v>360</v>
      </c>
      <c r="B1374" s="2" t="s">
        <v>76</v>
      </c>
      <c r="C1374" s="2" t="s">
        <v>77</v>
      </c>
      <c r="D1374" s="2" t="s">
        <v>78</v>
      </c>
      <c r="E1374" s="2" t="s">
        <v>1287</v>
      </c>
      <c r="F1374" s="2">
        <v>44103103</v>
      </c>
      <c r="G1374" s="2" t="s">
        <v>17856</v>
      </c>
      <c r="H1374" s="2">
        <v>1</v>
      </c>
      <c r="I1374" s="2">
        <v>6</v>
      </c>
      <c r="J1374" s="2">
        <v>10</v>
      </c>
      <c r="K1374" s="2" t="s">
        <v>17381</v>
      </c>
      <c r="L1374" s="3">
        <v>102637.5</v>
      </c>
      <c r="M1374" s="2" t="s">
        <v>0</v>
      </c>
      <c r="N1374" s="4" t="s">
        <v>21</v>
      </c>
    </row>
    <row r="1375" spans="1:14" x14ac:dyDescent="0.25">
      <c r="A1375" s="1" t="s">
        <v>360</v>
      </c>
      <c r="B1375" s="2" t="s">
        <v>76</v>
      </c>
      <c r="C1375" s="2" t="s">
        <v>77</v>
      </c>
      <c r="D1375" s="2" t="s">
        <v>78</v>
      </c>
      <c r="E1375" s="2" t="s">
        <v>1288</v>
      </c>
      <c r="F1375" s="2">
        <v>44103103</v>
      </c>
      <c r="G1375" s="2" t="s">
        <v>17856</v>
      </c>
      <c r="H1375" s="2">
        <v>1</v>
      </c>
      <c r="I1375" s="2">
        <v>6</v>
      </c>
      <c r="J1375" s="2">
        <v>10</v>
      </c>
      <c r="K1375" s="2" t="s">
        <v>17381</v>
      </c>
      <c r="L1375" s="3">
        <v>102637.5</v>
      </c>
      <c r="M1375" s="2" t="s">
        <v>0</v>
      </c>
      <c r="N1375" s="4" t="s">
        <v>21</v>
      </c>
    </row>
    <row r="1376" spans="1:14" x14ac:dyDescent="0.25">
      <c r="A1376" s="1" t="s">
        <v>360</v>
      </c>
      <c r="B1376" s="2" t="s">
        <v>76</v>
      </c>
      <c r="C1376" s="2" t="s">
        <v>77</v>
      </c>
      <c r="D1376" s="2" t="s">
        <v>78</v>
      </c>
      <c r="E1376" s="2" t="s">
        <v>1289</v>
      </c>
      <c r="F1376" s="2">
        <v>31201605</v>
      </c>
      <c r="G1376" s="2" t="s">
        <v>810</v>
      </c>
      <c r="H1376" s="2">
        <v>2</v>
      </c>
      <c r="I1376" s="2">
        <v>3</v>
      </c>
      <c r="J1376" s="2">
        <v>10</v>
      </c>
      <c r="K1376" s="2">
        <v>80</v>
      </c>
      <c r="L1376" s="3">
        <v>689366.4</v>
      </c>
      <c r="M1376" s="2" t="s">
        <v>0</v>
      </c>
      <c r="N1376" s="4" t="s">
        <v>21</v>
      </c>
    </row>
    <row r="1377" spans="1:14" x14ac:dyDescent="0.25">
      <c r="A1377" s="1" t="s">
        <v>360</v>
      </c>
      <c r="B1377" s="2" t="s">
        <v>76</v>
      </c>
      <c r="C1377" s="2" t="s">
        <v>77</v>
      </c>
      <c r="D1377" s="2" t="s">
        <v>78</v>
      </c>
      <c r="E1377" s="2" t="s">
        <v>1290</v>
      </c>
      <c r="F1377" s="2">
        <v>12161804</v>
      </c>
      <c r="G1377" s="2" t="s">
        <v>810</v>
      </c>
      <c r="H1377" s="2">
        <v>2</v>
      </c>
      <c r="I1377" s="2">
        <v>3</v>
      </c>
      <c r="J1377" s="2">
        <v>10</v>
      </c>
      <c r="K1377" s="2">
        <v>20</v>
      </c>
      <c r="L1377" s="3">
        <v>638944.80000000005</v>
      </c>
      <c r="M1377" s="2" t="s">
        <v>0</v>
      </c>
      <c r="N1377" s="4" t="s">
        <v>21</v>
      </c>
    </row>
    <row r="1378" spans="1:14" x14ac:dyDescent="0.25">
      <c r="A1378" s="1" t="s">
        <v>360</v>
      </c>
      <c r="B1378" s="2" t="s">
        <v>76</v>
      </c>
      <c r="C1378" s="2" t="s">
        <v>77</v>
      </c>
      <c r="D1378" s="2" t="s">
        <v>78</v>
      </c>
      <c r="E1378" s="2" t="s">
        <v>1291</v>
      </c>
      <c r="F1378" s="2">
        <v>31211519</v>
      </c>
      <c r="G1378" s="2" t="s">
        <v>810</v>
      </c>
      <c r="H1378" s="2">
        <v>2</v>
      </c>
      <c r="I1378" s="2">
        <v>3</v>
      </c>
      <c r="J1378" s="2">
        <v>10</v>
      </c>
      <c r="K1378" s="2">
        <v>20</v>
      </c>
      <c r="L1378" s="3">
        <v>1369723.8</v>
      </c>
      <c r="M1378" s="2" t="s">
        <v>0</v>
      </c>
      <c r="N1378" s="4" t="s">
        <v>21</v>
      </c>
    </row>
    <row r="1379" spans="1:14" x14ac:dyDescent="0.25">
      <c r="A1379" s="1" t="s">
        <v>360</v>
      </c>
      <c r="B1379" s="2" t="s">
        <v>76</v>
      </c>
      <c r="C1379" s="2" t="s">
        <v>77</v>
      </c>
      <c r="D1379" s="2" t="s">
        <v>78</v>
      </c>
      <c r="E1379" s="2" t="s">
        <v>1292</v>
      </c>
      <c r="F1379" s="2">
        <v>31211502</v>
      </c>
      <c r="G1379" s="2" t="s">
        <v>810</v>
      </c>
      <c r="H1379" s="2">
        <v>2</v>
      </c>
      <c r="I1379" s="2">
        <v>3</v>
      </c>
      <c r="J1379" s="2">
        <v>10</v>
      </c>
      <c r="K1379" s="2">
        <v>495</v>
      </c>
      <c r="L1379" s="3">
        <v>37718975.25</v>
      </c>
      <c r="M1379" s="2" t="s">
        <v>0</v>
      </c>
      <c r="N1379" s="4" t="s">
        <v>21</v>
      </c>
    </row>
    <row r="1380" spans="1:14" x14ac:dyDescent="0.25">
      <c r="A1380" s="1" t="s">
        <v>360</v>
      </c>
      <c r="B1380" s="2" t="s">
        <v>76</v>
      </c>
      <c r="C1380" s="2" t="s">
        <v>77</v>
      </c>
      <c r="D1380" s="2" t="s">
        <v>78</v>
      </c>
      <c r="E1380" s="2" t="s">
        <v>1293</v>
      </c>
      <c r="F1380" s="2">
        <v>31211502</v>
      </c>
      <c r="G1380" s="2" t="s">
        <v>810</v>
      </c>
      <c r="H1380" s="2">
        <v>2</v>
      </c>
      <c r="I1380" s="2">
        <v>3</v>
      </c>
      <c r="J1380" s="2">
        <v>10</v>
      </c>
      <c r="K1380" s="2">
        <v>193</v>
      </c>
      <c r="L1380" s="3">
        <v>7733909.5099999998</v>
      </c>
      <c r="M1380" s="2" t="s">
        <v>0</v>
      </c>
      <c r="N1380" s="4" t="s">
        <v>21</v>
      </c>
    </row>
    <row r="1381" spans="1:14" x14ac:dyDescent="0.25">
      <c r="A1381" s="1" t="s">
        <v>360</v>
      </c>
      <c r="B1381" s="2" t="s">
        <v>76</v>
      </c>
      <c r="C1381" s="2" t="s">
        <v>77</v>
      </c>
      <c r="D1381" s="2" t="s">
        <v>78</v>
      </c>
      <c r="E1381" s="2" t="s">
        <v>1294</v>
      </c>
      <c r="F1381" s="2">
        <v>31211501</v>
      </c>
      <c r="G1381" s="2" t="s">
        <v>810</v>
      </c>
      <c r="H1381" s="2">
        <v>2</v>
      </c>
      <c r="I1381" s="2">
        <v>3</v>
      </c>
      <c r="J1381" s="2">
        <v>10</v>
      </c>
      <c r="K1381" s="2">
        <v>10</v>
      </c>
      <c r="L1381" s="3">
        <v>579400.5</v>
      </c>
      <c r="M1381" s="2" t="s">
        <v>0</v>
      </c>
      <c r="N1381" s="4" t="s">
        <v>21</v>
      </c>
    </row>
    <row r="1382" spans="1:14" x14ac:dyDescent="0.25">
      <c r="A1382" s="1" t="s">
        <v>360</v>
      </c>
      <c r="B1382" s="2" t="s">
        <v>76</v>
      </c>
      <c r="C1382" s="2" t="s">
        <v>77</v>
      </c>
      <c r="D1382" s="2" t="s">
        <v>78</v>
      </c>
      <c r="E1382" s="2" t="s">
        <v>1295</v>
      </c>
      <c r="F1382" s="2">
        <v>31211501</v>
      </c>
      <c r="G1382" s="2" t="s">
        <v>810</v>
      </c>
      <c r="H1382" s="2">
        <v>2</v>
      </c>
      <c r="I1382" s="2">
        <v>3</v>
      </c>
      <c r="J1382" s="2">
        <v>10</v>
      </c>
      <c r="K1382" s="2">
        <v>10</v>
      </c>
      <c r="L1382" s="3">
        <v>579400.5</v>
      </c>
      <c r="M1382" s="2" t="s">
        <v>0</v>
      </c>
      <c r="N1382" s="4" t="s">
        <v>21</v>
      </c>
    </row>
    <row r="1383" spans="1:14" x14ac:dyDescent="0.25">
      <c r="A1383" s="1" t="s">
        <v>360</v>
      </c>
      <c r="B1383" s="2" t="s">
        <v>76</v>
      </c>
      <c r="C1383" s="2" t="s">
        <v>77</v>
      </c>
      <c r="D1383" s="2" t="s">
        <v>78</v>
      </c>
      <c r="E1383" s="2" t="s">
        <v>1296</v>
      </c>
      <c r="F1383" s="2">
        <v>31211508</v>
      </c>
      <c r="G1383" s="2" t="s">
        <v>810</v>
      </c>
      <c r="H1383" s="2">
        <v>2</v>
      </c>
      <c r="I1383" s="2">
        <v>3</v>
      </c>
      <c r="J1383" s="2">
        <v>10</v>
      </c>
      <c r="K1383" s="2">
        <v>75</v>
      </c>
      <c r="L1383" s="3">
        <v>6947375.25</v>
      </c>
      <c r="M1383" s="2" t="s">
        <v>0</v>
      </c>
      <c r="N1383" s="4" t="s">
        <v>21</v>
      </c>
    </row>
    <row r="1384" spans="1:14" x14ac:dyDescent="0.25">
      <c r="A1384" s="1" t="s">
        <v>360</v>
      </c>
      <c r="B1384" s="2" t="s">
        <v>76</v>
      </c>
      <c r="C1384" s="2" t="s">
        <v>77</v>
      </c>
      <c r="D1384" s="2" t="s">
        <v>78</v>
      </c>
      <c r="E1384" s="2" t="s">
        <v>1297</v>
      </c>
      <c r="F1384" s="2">
        <v>31211501</v>
      </c>
      <c r="G1384" s="2" t="s">
        <v>810</v>
      </c>
      <c r="H1384" s="2">
        <v>2</v>
      </c>
      <c r="I1384" s="2">
        <v>3</v>
      </c>
      <c r="J1384" s="2">
        <v>10</v>
      </c>
      <c r="K1384" s="2">
        <v>20</v>
      </c>
      <c r="L1384" s="3">
        <v>1602902</v>
      </c>
      <c r="M1384" s="2" t="s">
        <v>0</v>
      </c>
      <c r="N1384" s="4" t="s">
        <v>21</v>
      </c>
    </row>
    <row r="1385" spans="1:14" x14ac:dyDescent="0.25">
      <c r="A1385" s="1" t="s">
        <v>360</v>
      </c>
      <c r="B1385" s="2" t="s">
        <v>76</v>
      </c>
      <c r="C1385" s="2" t="s">
        <v>77</v>
      </c>
      <c r="D1385" s="2" t="s">
        <v>78</v>
      </c>
      <c r="E1385" s="2" t="s">
        <v>1298</v>
      </c>
      <c r="F1385" s="2">
        <v>60121000</v>
      </c>
      <c r="G1385" s="2" t="s">
        <v>810</v>
      </c>
      <c r="H1385" s="2">
        <v>2</v>
      </c>
      <c r="I1385" s="2">
        <v>3</v>
      </c>
      <c r="J1385" s="2">
        <v>10</v>
      </c>
      <c r="K1385" s="2">
        <v>20</v>
      </c>
      <c r="L1385" s="3">
        <v>2036169.2000000002</v>
      </c>
      <c r="M1385" s="2" t="s">
        <v>0</v>
      </c>
      <c r="N1385" s="4" t="s">
        <v>21</v>
      </c>
    </row>
    <row r="1386" spans="1:14" x14ac:dyDescent="0.25">
      <c r="A1386" s="1" t="s">
        <v>360</v>
      </c>
      <c r="B1386" s="2" t="s">
        <v>76</v>
      </c>
      <c r="C1386" s="2" t="s">
        <v>77</v>
      </c>
      <c r="D1386" s="2" t="s">
        <v>78</v>
      </c>
      <c r="E1386" s="2" t="s">
        <v>1299</v>
      </c>
      <c r="F1386" s="2">
        <v>31211508</v>
      </c>
      <c r="G1386" s="2" t="s">
        <v>810</v>
      </c>
      <c r="H1386" s="2">
        <v>2</v>
      </c>
      <c r="I1386" s="2">
        <v>3</v>
      </c>
      <c r="J1386" s="2">
        <v>10</v>
      </c>
      <c r="K1386" s="2">
        <v>20</v>
      </c>
      <c r="L1386" s="3">
        <v>1601951.4000000001</v>
      </c>
      <c r="M1386" s="2" t="s">
        <v>0</v>
      </c>
      <c r="N1386" s="4" t="s">
        <v>21</v>
      </c>
    </row>
    <row r="1387" spans="1:14" x14ac:dyDescent="0.25">
      <c r="A1387" s="1" t="s">
        <v>360</v>
      </c>
      <c r="B1387" s="2" t="s">
        <v>76</v>
      </c>
      <c r="C1387" s="2" t="s">
        <v>77</v>
      </c>
      <c r="D1387" s="2" t="s">
        <v>78</v>
      </c>
      <c r="E1387" s="2" t="s">
        <v>1300</v>
      </c>
      <c r="F1387" s="2">
        <v>31211508</v>
      </c>
      <c r="G1387" s="2" t="s">
        <v>810</v>
      </c>
      <c r="H1387" s="2">
        <v>2</v>
      </c>
      <c r="I1387" s="2">
        <v>3</v>
      </c>
      <c r="J1387" s="2">
        <v>10</v>
      </c>
      <c r="K1387" s="2">
        <v>20</v>
      </c>
      <c r="L1387" s="3">
        <v>1601951.4000000001</v>
      </c>
      <c r="M1387" s="2" t="s">
        <v>0</v>
      </c>
      <c r="N1387" s="4" t="s">
        <v>21</v>
      </c>
    </row>
    <row r="1388" spans="1:14" x14ac:dyDescent="0.25">
      <c r="A1388" s="1" t="s">
        <v>360</v>
      </c>
      <c r="B1388" s="2" t="s">
        <v>76</v>
      </c>
      <c r="C1388" s="2" t="s">
        <v>77</v>
      </c>
      <c r="D1388" s="2" t="s">
        <v>78</v>
      </c>
      <c r="E1388" s="2" t="s">
        <v>1301</v>
      </c>
      <c r="F1388" s="2">
        <v>31211501</v>
      </c>
      <c r="G1388" s="2" t="s">
        <v>810</v>
      </c>
      <c r="H1388" s="2">
        <v>2</v>
      </c>
      <c r="I1388" s="2">
        <v>3</v>
      </c>
      <c r="J1388" s="2">
        <v>10</v>
      </c>
      <c r="K1388" s="2">
        <v>40</v>
      </c>
      <c r="L1388" s="3">
        <v>3530759.1999999997</v>
      </c>
      <c r="M1388" s="2" t="s">
        <v>0</v>
      </c>
      <c r="N1388" s="4" t="s">
        <v>21</v>
      </c>
    </row>
    <row r="1389" spans="1:14" x14ac:dyDescent="0.25">
      <c r="A1389" s="1" t="s">
        <v>360</v>
      </c>
      <c r="B1389" s="2" t="s">
        <v>76</v>
      </c>
      <c r="C1389" s="2" t="s">
        <v>77</v>
      </c>
      <c r="D1389" s="2" t="s">
        <v>78</v>
      </c>
      <c r="E1389" s="2" t="s">
        <v>1302</v>
      </c>
      <c r="F1389" s="2">
        <v>31211501</v>
      </c>
      <c r="G1389" s="2" t="s">
        <v>810</v>
      </c>
      <c r="H1389" s="2">
        <v>2</v>
      </c>
      <c r="I1389" s="2">
        <v>3</v>
      </c>
      <c r="J1389" s="2">
        <v>10</v>
      </c>
      <c r="K1389" s="2">
        <v>40</v>
      </c>
      <c r="L1389" s="3">
        <v>3530759.1999999997</v>
      </c>
      <c r="M1389" s="2" t="s">
        <v>0</v>
      </c>
      <c r="N1389" s="4" t="s">
        <v>21</v>
      </c>
    </row>
    <row r="1390" spans="1:14" x14ac:dyDescent="0.25">
      <c r="A1390" s="1" t="s">
        <v>360</v>
      </c>
      <c r="B1390" s="2" t="s">
        <v>76</v>
      </c>
      <c r="C1390" s="2" t="s">
        <v>77</v>
      </c>
      <c r="D1390" s="2" t="s">
        <v>78</v>
      </c>
      <c r="E1390" s="2" t="s">
        <v>1289</v>
      </c>
      <c r="F1390" s="2">
        <v>31201605</v>
      </c>
      <c r="G1390" s="2" t="s">
        <v>810</v>
      </c>
      <c r="H1390" s="2">
        <v>2</v>
      </c>
      <c r="I1390" s="2">
        <v>3</v>
      </c>
      <c r="J1390" s="2">
        <v>16</v>
      </c>
      <c r="K1390" s="2">
        <v>300</v>
      </c>
      <c r="L1390" s="3">
        <v>2585124</v>
      </c>
      <c r="M1390" s="2" t="s">
        <v>0</v>
      </c>
      <c r="N1390" s="4" t="s">
        <v>21</v>
      </c>
    </row>
    <row r="1391" spans="1:14" x14ac:dyDescent="0.25">
      <c r="A1391" s="1" t="s">
        <v>360</v>
      </c>
      <c r="B1391" s="2" t="s">
        <v>76</v>
      </c>
      <c r="C1391" s="2" t="s">
        <v>77</v>
      </c>
      <c r="D1391" s="2" t="s">
        <v>78</v>
      </c>
      <c r="E1391" s="2" t="s">
        <v>1293</v>
      </c>
      <c r="F1391" s="2">
        <v>31211502</v>
      </c>
      <c r="G1391" s="2" t="s">
        <v>810</v>
      </c>
      <c r="H1391" s="2">
        <v>2</v>
      </c>
      <c r="I1391" s="2">
        <v>3</v>
      </c>
      <c r="J1391" s="2">
        <v>16</v>
      </c>
      <c r="K1391" s="2">
        <v>150</v>
      </c>
      <c r="L1391" s="3">
        <v>6010810.5</v>
      </c>
      <c r="M1391" s="2" t="s">
        <v>0</v>
      </c>
      <c r="N1391" s="4" t="s">
        <v>21</v>
      </c>
    </row>
    <row r="1392" spans="1:14" x14ac:dyDescent="0.25">
      <c r="A1392" s="1" t="s">
        <v>360</v>
      </c>
      <c r="B1392" s="2" t="s">
        <v>76</v>
      </c>
      <c r="C1392" s="2" t="s">
        <v>77</v>
      </c>
      <c r="D1392" s="2" t="s">
        <v>78</v>
      </c>
      <c r="E1392" s="2" t="s">
        <v>1303</v>
      </c>
      <c r="F1392" s="2">
        <v>31211502</v>
      </c>
      <c r="G1392" s="2" t="s">
        <v>810</v>
      </c>
      <c r="H1392" s="2">
        <v>2</v>
      </c>
      <c r="I1392" s="2">
        <v>3</v>
      </c>
      <c r="J1392" s="2">
        <v>16</v>
      </c>
      <c r="K1392" s="2">
        <v>600</v>
      </c>
      <c r="L1392" s="3">
        <v>36903288</v>
      </c>
      <c r="M1392" s="2" t="s">
        <v>0</v>
      </c>
      <c r="N1392" s="4" t="s">
        <v>21</v>
      </c>
    </row>
    <row r="1393" spans="1:14" x14ac:dyDescent="0.25">
      <c r="A1393" s="1" t="s">
        <v>360</v>
      </c>
      <c r="B1393" s="2" t="s">
        <v>76</v>
      </c>
      <c r="C1393" s="2" t="s">
        <v>77</v>
      </c>
      <c r="D1393" s="2" t="s">
        <v>78</v>
      </c>
      <c r="E1393" s="2" t="s">
        <v>1304</v>
      </c>
      <c r="F1393" s="2">
        <v>31211501</v>
      </c>
      <c r="G1393" s="2" t="s">
        <v>810</v>
      </c>
      <c r="H1393" s="2">
        <v>2</v>
      </c>
      <c r="I1393" s="2">
        <v>3</v>
      </c>
      <c r="J1393" s="2">
        <v>16</v>
      </c>
      <c r="K1393" s="2">
        <v>60</v>
      </c>
      <c r="L1393" s="3">
        <v>3012004.2</v>
      </c>
      <c r="M1393" s="2" t="s">
        <v>0</v>
      </c>
      <c r="N1393" s="4" t="s">
        <v>21</v>
      </c>
    </row>
    <row r="1394" spans="1:14" x14ac:dyDescent="0.25">
      <c r="A1394" s="1" t="s">
        <v>360</v>
      </c>
      <c r="B1394" s="2" t="s">
        <v>76</v>
      </c>
      <c r="C1394" s="2" t="s">
        <v>77</v>
      </c>
      <c r="D1394" s="2" t="s">
        <v>78</v>
      </c>
      <c r="E1394" s="2" t="s">
        <v>1305</v>
      </c>
      <c r="F1394" s="2">
        <v>31211501</v>
      </c>
      <c r="G1394" s="2" t="s">
        <v>810</v>
      </c>
      <c r="H1394" s="2">
        <v>2</v>
      </c>
      <c r="I1394" s="2">
        <v>3</v>
      </c>
      <c r="J1394" s="2">
        <v>16</v>
      </c>
      <c r="K1394" s="2">
        <v>60</v>
      </c>
      <c r="L1394" s="3">
        <v>3012004.2</v>
      </c>
      <c r="M1394" s="2" t="s">
        <v>0</v>
      </c>
      <c r="N1394" s="4" t="s">
        <v>21</v>
      </c>
    </row>
    <row r="1395" spans="1:14" x14ac:dyDescent="0.25">
      <c r="A1395" s="1" t="s">
        <v>360</v>
      </c>
      <c r="B1395" s="2" t="s">
        <v>76</v>
      </c>
      <c r="C1395" s="2" t="s">
        <v>77</v>
      </c>
      <c r="D1395" s="2" t="s">
        <v>78</v>
      </c>
      <c r="E1395" s="2" t="s">
        <v>1289</v>
      </c>
      <c r="F1395" s="2">
        <v>31201605</v>
      </c>
      <c r="G1395" s="2" t="s">
        <v>810</v>
      </c>
      <c r="H1395" s="2">
        <v>2</v>
      </c>
      <c r="I1395" s="2">
        <v>3</v>
      </c>
      <c r="J1395" s="2">
        <v>16</v>
      </c>
      <c r="K1395" s="2">
        <v>25</v>
      </c>
      <c r="L1395" s="3">
        <v>215427</v>
      </c>
      <c r="M1395" s="2" t="s">
        <v>0</v>
      </c>
      <c r="N1395" s="4" t="s">
        <v>21</v>
      </c>
    </row>
    <row r="1396" spans="1:14" x14ac:dyDescent="0.25">
      <c r="A1396" s="1" t="s">
        <v>360</v>
      </c>
      <c r="B1396" s="2" t="s">
        <v>76</v>
      </c>
      <c r="C1396" s="2" t="s">
        <v>77</v>
      </c>
      <c r="D1396" s="2" t="s">
        <v>78</v>
      </c>
      <c r="E1396" s="2" t="s">
        <v>1303</v>
      </c>
      <c r="F1396" s="2">
        <v>31211502</v>
      </c>
      <c r="G1396" s="2" t="s">
        <v>810</v>
      </c>
      <c r="H1396" s="2">
        <v>2</v>
      </c>
      <c r="I1396" s="2">
        <v>3</v>
      </c>
      <c r="J1396" s="2">
        <v>16</v>
      </c>
      <c r="K1396" s="2">
        <v>40</v>
      </c>
      <c r="L1396" s="3">
        <v>2460219.2000000002</v>
      </c>
      <c r="M1396" s="2" t="s">
        <v>0</v>
      </c>
      <c r="N1396" s="4" t="s">
        <v>21</v>
      </c>
    </row>
    <row r="1397" spans="1:14" x14ac:dyDescent="0.25">
      <c r="A1397" s="1" t="s">
        <v>360</v>
      </c>
      <c r="B1397" s="2" t="s">
        <v>76</v>
      </c>
      <c r="C1397" s="2" t="s">
        <v>77</v>
      </c>
      <c r="D1397" s="2" t="s">
        <v>78</v>
      </c>
      <c r="E1397" s="2" t="s">
        <v>1304</v>
      </c>
      <c r="F1397" s="2">
        <v>31211501</v>
      </c>
      <c r="G1397" s="2" t="s">
        <v>810</v>
      </c>
      <c r="H1397" s="2">
        <v>2</v>
      </c>
      <c r="I1397" s="2">
        <v>3</v>
      </c>
      <c r="J1397" s="2">
        <v>16</v>
      </c>
      <c r="K1397" s="2">
        <v>20</v>
      </c>
      <c r="L1397" s="3">
        <v>1004001.4</v>
      </c>
      <c r="M1397" s="2" t="s">
        <v>0</v>
      </c>
      <c r="N1397" s="4" t="s">
        <v>21</v>
      </c>
    </row>
    <row r="1398" spans="1:14" x14ac:dyDescent="0.25">
      <c r="A1398" s="1" t="s">
        <v>360</v>
      </c>
      <c r="B1398" s="2" t="s">
        <v>76</v>
      </c>
      <c r="C1398" s="2" t="s">
        <v>77</v>
      </c>
      <c r="D1398" s="2" t="s">
        <v>78</v>
      </c>
      <c r="E1398" s="2" t="s">
        <v>1306</v>
      </c>
      <c r="F1398" s="2">
        <v>31211501</v>
      </c>
      <c r="G1398" s="2" t="s">
        <v>810</v>
      </c>
      <c r="H1398" s="2">
        <v>2</v>
      </c>
      <c r="I1398" s="2">
        <v>3</v>
      </c>
      <c r="J1398" s="2">
        <v>16</v>
      </c>
      <c r="K1398" s="2">
        <v>7</v>
      </c>
      <c r="L1398" s="3">
        <v>327180.77</v>
      </c>
      <c r="M1398" s="2" t="s">
        <v>0</v>
      </c>
      <c r="N1398" s="4" t="s">
        <v>21</v>
      </c>
    </row>
    <row r="1399" spans="1:14" x14ac:dyDescent="0.25">
      <c r="A1399" s="1" t="s">
        <v>360</v>
      </c>
      <c r="B1399" s="2" t="s">
        <v>76</v>
      </c>
      <c r="C1399" s="2" t="s">
        <v>77</v>
      </c>
      <c r="D1399" s="2" t="s">
        <v>78</v>
      </c>
      <c r="E1399" s="2" t="s">
        <v>1307</v>
      </c>
      <c r="F1399" s="2">
        <v>31211501</v>
      </c>
      <c r="G1399" s="2" t="s">
        <v>810</v>
      </c>
      <c r="H1399" s="2">
        <v>2</v>
      </c>
      <c r="I1399" s="2">
        <v>3</v>
      </c>
      <c r="J1399" s="2">
        <v>16</v>
      </c>
      <c r="K1399" s="2">
        <v>20</v>
      </c>
      <c r="L1399" s="3">
        <v>934802.2</v>
      </c>
      <c r="M1399" s="2" t="s">
        <v>0</v>
      </c>
      <c r="N1399" s="4" t="s">
        <v>21</v>
      </c>
    </row>
    <row r="1400" spans="1:14" x14ac:dyDescent="0.25">
      <c r="A1400" s="1" t="s">
        <v>360</v>
      </c>
      <c r="B1400" s="2" t="s">
        <v>76</v>
      </c>
      <c r="C1400" s="2" t="s">
        <v>77</v>
      </c>
      <c r="D1400" s="2" t="s">
        <v>78</v>
      </c>
      <c r="E1400" s="2" t="s">
        <v>1308</v>
      </c>
      <c r="F1400" s="2">
        <v>31211501</v>
      </c>
      <c r="G1400" s="2" t="s">
        <v>810</v>
      </c>
      <c r="H1400" s="2">
        <v>2</v>
      </c>
      <c r="I1400" s="2">
        <v>3</v>
      </c>
      <c r="J1400" s="2">
        <v>16</v>
      </c>
      <c r="K1400" s="2">
        <v>3</v>
      </c>
      <c r="L1400" s="3">
        <v>173820.15000000002</v>
      </c>
      <c r="M1400" s="2" t="s">
        <v>0</v>
      </c>
      <c r="N1400" s="4" t="s">
        <v>21</v>
      </c>
    </row>
    <row r="1401" spans="1:14" x14ac:dyDescent="0.25">
      <c r="A1401" s="1" t="s">
        <v>360</v>
      </c>
      <c r="B1401" s="2" t="s">
        <v>76</v>
      </c>
      <c r="C1401" s="2" t="s">
        <v>77</v>
      </c>
      <c r="D1401" s="2" t="s">
        <v>78</v>
      </c>
      <c r="E1401" s="2" t="s">
        <v>1295</v>
      </c>
      <c r="F1401" s="2">
        <v>31211501</v>
      </c>
      <c r="G1401" s="2" t="s">
        <v>810</v>
      </c>
      <c r="H1401" s="2">
        <v>2</v>
      </c>
      <c r="I1401" s="2">
        <v>3</v>
      </c>
      <c r="J1401" s="2">
        <v>16</v>
      </c>
      <c r="K1401" s="2">
        <v>3</v>
      </c>
      <c r="L1401" s="3">
        <v>173820.15000000002</v>
      </c>
      <c r="M1401" s="2" t="s">
        <v>0</v>
      </c>
      <c r="N1401" s="4" t="s">
        <v>21</v>
      </c>
    </row>
    <row r="1402" spans="1:14" x14ac:dyDescent="0.25">
      <c r="A1402" s="1" t="s">
        <v>360</v>
      </c>
      <c r="B1402" s="2" t="s">
        <v>76</v>
      </c>
      <c r="C1402" s="2" t="s">
        <v>77</v>
      </c>
      <c r="D1402" s="2" t="s">
        <v>78</v>
      </c>
      <c r="E1402" s="2" t="s">
        <v>1309</v>
      </c>
      <c r="F1402" s="2">
        <v>31211501</v>
      </c>
      <c r="G1402" s="2" t="s">
        <v>810</v>
      </c>
      <c r="H1402" s="2">
        <v>2</v>
      </c>
      <c r="I1402" s="2">
        <v>3</v>
      </c>
      <c r="J1402" s="2">
        <v>16</v>
      </c>
      <c r="K1402" s="2">
        <v>3</v>
      </c>
      <c r="L1402" s="3">
        <v>150600.21</v>
      </c>
      <c r="M1402" s="2" t="s">
        <v>0</v>
      </c>
      <c r="N1402" s="4" t="s">
        <v>21</v>
      </c>
    </row>
    <row r="1403" spans="1:14" x14ac:dyDescent="0.25">
      <c r="A1403" s="1" t="s">
        <v>360</v>
      </c>
      <c r="B1403" s="2" t="s">
        <v>76</v>
      </c>
      <c r="C1403" s="2" t="s">
        <v>77</v>
      </c>
      <c r="D1403" s="2" t="s">
        <v>78</v>
      </c>
      <c r="E1403" s="2" t="s">
        <v>1310</v>
      </c>
      <c r="F1403" s="2">
        <v>31211501</v>
      </c>
      <c r="G1403" s="2" t="s">
        <v>810</v>
      </c>
      <c r="H1403" s="2">
        <v>2</v>
      </c>
      <c r="I1403" s="2">
        <v>3</v>
      </c>
      <c r="J1403" s="2">
        <v>16</v>
      </c>
      <c r="K1403" s="2">
        <v>3</v>
      </c>
      <c r="L1403" s="3">
        <v>150600.21</v>
      </c>
      <c r="M1403" s="2" t="s">
        <v>0</v>
      </c>
      <c r="N1403" s="4" t="s">
        <v>21</v>
      </c>
    </row>
    <row r="1404" spans="1:14" x14ac:dyDescent="0.25">
      <c r="A1404" s="1" t="s">
        <v>360</v>
      </c>
      <c r="B1404" s="2" t="s">
        <v>76</v>
      </c>
      <c r="C1404" s="2" t="s">
        <v>77</v>
      </c>
      <c r="D1404" s="2" t="s">
        <v>78</v>
      </c>
      <c r="E1404" s="2" t="s">
        <v>1297</v>
      </c>
      <c r="F1404" s="2">
        <v>31211501</v>
      </c>
      <c r="G1404" s="2" t="s">
        <v>810</v>
      </c>
      <c r="H1404" s="2">
        <v>2</v>
      </c>
      <c r="I1404" s="2">
        <v>3</v>
      </c>
      <c r="J1404" s="2">
        <v>16</v>
      </c>
      <c r="K1404" s="2">
        <v>15</v>
      </c>
      <c r="L1404" s="3">
        <v>1202176.5</v>
      </c>
      <c r="M1404" s="2" t="s">
        <v>0</v>
      </c>
      <c r="N1404" s="4" t="s">
        <v>21</v>
      </c>
    </row>
    <row r="1405" spans="1:14" x14ac:dyDescent="0.25">
      <c r="A1405" s="1" t="s">
        <v>360</v>
      </c>
      <c r="B1405" s="2" t="s">
        <v>76</v>
      </c>
      <c r="C1405" s="2" t="s">
        <v>77</v>
      </c>
      <c r="D1405" s="2" t="s">
        <v>78</v>
      </c>
      <c r="E1405" s="2" t="s">
        <v>1299</v>
      </c>
      <c r="F1405" s="2">
        <v>31211508</v>
      </c>
      <c r="G1405" s="2" t="s">
        <v>810</v>
      </c>
      <c r="H1405" s="2">
        <v>2</v>
      </c>
      <c r="I1405" s="2">
        <v>3</v>
      </c>
      <c r="J1405" s="2">
        <v>16</v>
      </c>
      <c r="K1405" s="2">
        <v>15</v>
      </c>
      <c r="L1405" s="3">
        <v>1201463.55</v>
      </c>
      <c r="M1405" s="2" t="s">
        <v>0</v>
      </c>
      <c r="N1405" s="4" t="s">
        <v>21</v>
      </c>
    </row>
    <row r="1406" spans="1:14" x14ac:dyDescent="0.25">
      <c r="A1406" s="1" t="s">
        <v>360</v>
      </c>
      <c r="B1406" s="2" t="s">
        <v>76</v>
      </c>
      <c r="C1406" s="2" t="s">
        <v>77</v>
      </c>
      <c r="D1406" s="2" t="s">
        <v>78</v>
      </c>
      <c r="E1406" s="2" t="s">
        <v>1311</v>
      </c>
      <c r="F1406" s="2">
        <v>31211508</v>
      </c>
      <c r="G1406" s="2" t="s">
        <v>810</v>
      </c>
      <c r="H1406" s="2">
        <v>2</v>
      </c>
      <c r="I1406" s="2">
        <v>3</v>
      </c>
      <c r="J1406" s="2">
        <v>16</v>
      </c>
      <c r="K1406" s="2">
        <v>10</v>
      </c>
      <c r="L1406" s="3">
        <v>693974.9</v>
      </c>
      <c r="M1406" s="2" t="s">
        <v>0</v>
      </c>
      <c r="N1406" s="4" t="s">
        <v>21</v>
      </c>
    </row>
    <row r="1407" spans="1:14" x14ac:dyDescent="0.25">
      <c r="A1407" s="1" t="s">
        <v>360</v>
      </c>
      <c r="B1407" s="2" t="s">
        <v>76</v>
      </c>
      <c r="C1407" s="2" t="s">
        <v>77</v>
      </c>
      <c r="D1407" s="2" t="s">
        <v>78</v>
      </c>
      <c r="E1407" s="2" t="s">
        <v>1312</v>
      </c>
      <c r="F1407" s="2">
        <v>31211508</v>
      </c>
      <c r="G1407" s="2" t="s">
        <v>810</v>
      </c>
      <c r="H1407" s="2">
        <v>2</v>
      </c>
      <c r="I1407" s="2">
        <v>3</v>
      </c>
      <c r="J1407" s="2">
        <v>16</v>
      </c>
      <c r="K1407" s="2">
        <v>5</v>
      </c>
      <c r="L1407" s="3">
        <v>346987.45</v>
      </c>
      <c r="M1407" s="2" t="s">
        <v>0</v>
      </c>
      <c r="N1407" s="4" t="s">
        <v>21</v>
      </c>
    </row>
    <row r="1408" spans="1:14" x14ac:dyDescent="0.25">
      <c r="A1408" s="1" t="s">
        <v>360</v>
      </c>
      <c r="B1408" s="2" t="s">
        <v>76</v>
      </c>
      <c r="C1408" s="2" t="s">
        <v>77</v>
      </c>
      <c r="D1408" s="2" t="s">
        <v>78</v>
      </c>
      <c r="E1408" s="2" t="s">
        <v>1301</v>
      </c>
      <c r="F1408" s="2">
        <v>31211501</v>
      </c>
      <c r="G1408" s="2" t="s">
        <v>810</v>
      </c>
      <c r="H1408" s="2">
        <v>2</v>
      </c>
      <c r="I1408" s="2">
        <v>3</v>
      </c>
      <c r="J1408" s="2">
        <v>16</v>
      </c>
      <c r="K1408" s="2">
        <v>2</v>
      </c>
      <c r="L1408" s="3">
        <v>176537.96</v>
      </c>
      <c r="M1408" s="2" t="s">
        <v>0</v>
      </c>
      <c r="N1408" s="4" t="s">
        <v>21</v>
      </c>
    </row>
    <row r="1409" spans="1:14" x14ac:dyDescent="0.25">
      <c r="A1409" s="1" t="s">
        <v>360</v>
      </c>
      <c r="B1409" s="2" t="s">
        <v>76</v>
      </c>
      <c r="C1409" s="2" t="s">
        <v>77</v>
      </c>
      <c r="D1409" s="2" t="s">
        <v>78</v>
      </c>
      <c r="E1409" s="2" t="s">
        <v>1302</v>
      </c>
      <c r="F1409" s="2">
        <v>31211501</v>
      </c>
      <c r="G1409" s="2" t="s">
        <v>810</v>
      </c>
      <c r="H1409" s="2">
        <v>2</v>
      </c>
      <c r="I1409" s="2">
        <v>3</v>
      </c>
      <c r="J1409" s="2">
        <v>16</v>
      </c>
      <c r="K1409" s="2">
        <v>2</v>
      </c>
      <c r="L1409" s="3">
        <v>176537.96</v>
      </c>
      <c r="M1409" s="2" t="s">
        <v>0</v>
      </c>
      <c r="N1409" s="4" t="s">
        <v>21</v>
      </c>
    </row>
    <row r="1410" spans="1:14" x14ac:dyDescent="0.25">
      <c r="A1410" s="1" t="s">
        <v>360</v>
      </c>
      <c r="B1410" s="2" t="s">
        <v>76</v>
      </c>
      <c r="C1410" s="2" t="s">
        <v>77</v>
      </c>
      <c r="D1410" s="2" t="s">
        <v>78</v>
      </c>
      <c r="E1410" s="2" t="s">
        <v>1313</v>
      </c>
      <c r="F1410" s="2">
        <v>31211501</v>
      </c>
      <c r="G1410" s="2" t="s">
        <v>490</v>
      </c>
      <c r="H1410" s="2">
        <v>3</v>
      </c>
      <c r="I1410" s="2">
        <v>4</v>
      </c>
      <c r="J1410" s="2">
        <v>10</v>
      </c>
      <c r="K1410" s="2">
        <v>3</v>
      </c>
      <c r="L1410" s="3">
        <v>253440.69</v>
      </c>
      <c r="M1410" s="2" t="s">
        <v>17383</v>
      </c>
      <c r="N1410" s="4" t="s">
        <v>21</v>
      </c>
    </row>
    <row r="1411" spans="1:14" x14ac:dyDescent="0.25">
      <c r="A1411" s="1" t="s">
        <v>360</v>
      </c>
      <c r="B1411" s="2" t="s">
        <v>76</v>
      </c>
      <c r="C1411" s="2" t="s">
        <v>77</v>
      </c>
      <c r="D1411" s="2" t="s">
        <v>78</v>
      </c>
      <c r="E1411" s="2" t="s">
        <v>1314</v>
      </c>
      <c r="F1411" s="2">
        <v>31211501</v>
      </c>
      <c r="G1411" s="2" t="s">
        <v>490</v>
      </c>
      <c r="H1411" s="2">
        <v>3</v>
      </c>
      <c r="I1411" s="2">
        <v>4</v>
      </c>
      <c r="J1411" s="2">
        <v>10</v>
      </c>
      <c r="K1411" s="2">
        <v>3</v>
      </c>
      <c r="L1411" s="3">
        <v>253440.69</v>
      </c>
      <c r="M1411" s="2" t="s">
        <v>17383</v>
      </c>
      <c r="N1411" s="4" t="s">
        <v>21</v>
      </c>
    </row>
    <row r="1412" spans="1:14" x14ac:dyDescent="0.25">
      <c r="A1412" s="1" t="s">
        <v>360</v>
      </c>
      <c r="B1412" s="2" t="s">
        <v>76</v>
      </c>
      <c r="C1412" s="2" t="s">
        <v>77</v>
      </c>
      <c r="D1412" s="2" t="s">
        <v>78</v>
      </c>
      <c r="E1412" s="2" t="s">
        <v>1315</v>
      </c>
      <c r="F1412" s="2">
        <v>31201605</v>
      </c>
      <c r="G1412" s="2" t="s">
        <v>490</v>
      </c>
      <c r="H1412" s="2">
        <v>3</v>
      </c>
      <c r="I1412" s="2">
        <v>4</v>
      </c>
      <c r="J1412" s="2">
        <v>10</v>
      </c>
      <c r="K1412" s="2">
        <v>5</v>
      </c>
      <c r="L1412" s="3">
        <v>97094.1</v>
      </c>
      <c r="M1412" s="2" t="s">
        <v>0</v>
      </c>
      <c r="N1412" s="4" t="s">
        <v>21</v>
      </c>
    </row>
    <row r="1413" spans="1:14" x14ac:dyDescent="0.25">
      <c r="A1413" s="1" t="s">
        <v>360</v>
      </c>
      <c r="B1413" s="2" t="s">
        <v>76</v>
      </c>
      <c r="C1413" s="2" t="s">
        <v>77</v>
      </c>
      <c r="D1413" s="2" t="s">
        <v>78</v>
      </c>
      <c r="E1413" s="2" t="s">
        <v>1316</v>
      </c>
      <c r="F1413" s="2">
        <v>60121001</v>
      </c>
      <c r="G1413" s="2" t="s">
        <v>490</v>
      </c>
      <c r="H1413" s="2">
        <v>3</v>
      </c>
      <c r="I1413" s="2">
        <v>4</v>
      </c>
      <c r="J1413" s="2">
        <v>10</v>
      </c>
      <c r="K1413" s="2">
        <v>4</v>
      </c>
      <c r="L1413" s="3">
        <v>1213449.44</v>
      </c>
      <c r="M1413" s="2" t="s">
        <v>0</v>
      </c>
      <c r="N1413" s="4" t="s">
        <v>21</v>
      </c>
    </row>
    <row r="1414" spans="1:14" x14ac:dyDescent="0.25">
      <c r="A1414" s="1" t="s">
        <v>360</v>
      </c>
      <c r="B1414" s="2" t="s">
        <v>76</v>
      </c>
      <c r="C1414" s="2" t="s">
        <v>77</v>
      </c>
      <c r="D1414" s="2" t="s">
        <v>78</v>
      </c>
      <c r="E1414" s="2" t="s">
        <v>1317</v>
      </c>
      <c r="F1414" s="2">
        <v>60121001</v>
      </c>
      <c r="G1414" s="2" t="s">
        <v>490</v>
      </c>
      <c r="H1414" s="2">
        <v>3</v>
      </c>
      <c r="I1414" s="2">
        <v>4</v>
      </c>
      <c r="J1414" s="2">
        <v>10</v>
      </c>
      <c r="K1414" s="2">
        <v>4</v>
      </c>
      <c r="L1414" s="3">
        <v>1239129.56</v>
      </c>
      <c r="M1414" s="2" t="s">
        <v>0</v>
      </c>
      <c r="N1414" s="4" t="s">
        <v>21</v>
      </c>
    </row>
    <row r="1415" spans="1:14" x14ac:dyDescent="0.25">
      <c r="A1415" s="1" t="s">
        <v>360</v>
      </c>
      <c r="B1415" s="2" t="s">
        <v>76</v>
      </c>
      <c r="C1415" s="2" t="s">
        <v>77</v>
      </c>
      <c r="D1415" s="2" t="s">
        <v>78</v>
      </c>
      <c r="E1415" s="2" t="s">
        <v>1318</v>
      </c>
      <c r="F1415" s="2">
        <v>31201605</v>
      </c>
      <c r="G1415" s="2" t="s">
        <v>490</v>
      </c>
      <c r="H1415" s="2">
        <v>3</v>
      </c>
      <c r="I1415" s="2">
        <v>6</v>
      </c>
      <c r="J1415" s="2">
        <v>10</v>
      </c>
      <c r="K1415" s="2">
        <v>30</v>
      </c>
      <c r="L1415" s="3">
        <v>582564.6</v>
      </c>
      <c r="M1415" s="2" t="s">
        <v>0</v>
      </c>
      <c r="N1415" s="4" t="s">
        <v>21</v>
      </c>
    </row>
    <row r="1416" spans="1:14" x14ac:dyDescent="0.25">
      <c r="A1416" s="1" t="s">
        <v>360</v>
      </c>
      <c r="B1416" s="2" t="s">
        <v>76</v>
      </c>
      <c r="C1416" s="2" t="s">
        <v>77</v>
      </c>
      <c r="D1416" s="2" t="s">
        <v>78</v>
      </c>
      <c r="E1416" s="2" t="s">
        <v>1319</v>
      </c>
      <c r="F1416" s="2">
        <v>31201600</v>
      </c>
      <c r="G1416" s="2" t="s">
        <v>490</v>
      </c>
      <c r="H1416" s="2">
        <v>3</v>
      </c>
      <c r="I1416" s="2">
        <v>6</v>
      </c>
      <c r="J1416" s="2">
        <v>10</v>
      </c>
      <c r="K1416" s="2">
        <v>2</v>
      </c>
      <c r="L1416" s="3">
        <v>445168.74</v>
      </c>
      <c r="M1416" s="2" t="s">
        <v>0</v>
      </c>
      <c r="N1416" s="4" t="s">
        <v>21</v>
      </c>
    </row>
    <row r="1417" spans="1:14" x14ac:dyDescent="0.25">
      <c r="A1417" s="1" t="s">
        <v>360</v>
      </c>
      <c r="B1417" s="2" t="s">
        <v>76</v>
      </c>
      <c r="C1417" s="2" t="s">
        <v>77</v>
      </c>
      <c r="D1417" s="2" t="s">
        <v>78</v>
      </c>
      <c r="E1417" s="2" t="s">
        <v>1320</v>
      </c>
      <c r="F1417" s="2">
        <v>31211604</v>
      </c>
      <c r="G1417" s="2" t="s">
        <v>490</v>
      </c>
      <c r="H1417" s="2">
        <v>3</v>
      </c>
      <c r="I1417" s="2">
        <v>6</v>
      </c>
      <c r="J1417" s="2">
        <v>10</v>
      </c>
      <c r="K1417" s="2">
        <v>20</v>
      </c>
      <c r="L1417" s="3">
        <v>999022.2</v>
      </c>
      <c r="M1417" s="2" t="s">
        <v>0</v>
      </c>
      <c r="N1417" s="4" t="s">
        <v>21</v>
      </c>
    </row>
    <row r="1418" spans="1:14" x14ac:dyDescent="0.25">
      <c r="A1418" s="1" t="s">
        <v>360</v>
      </c>
      <c r="B1418" s="2" t="s">
        <v>76</v>
      </c>
      <c r="C1418" s="2" t="s">
        <v>77</v>
      </c>
      <c r="D1418" s="2" t="s">
        <v>78</v>
      </c>
      <c r="E1418" s="2" t="s">
        <v>1321</v>
      </c>
      <c r="F1418" s="2">
        <v>31211501</v>
      </c>
      <c r="G1418" s="2" t="s">
        <v>490</v>
      </c>
      <c r="H1418" s="2">
        <v>3</v>
      </c>
      <c r="I1418" s="2">
        <v>6</v>
      </c>
      <c r="J1418" s="2">
        <v>10</v>
      </c>
      <c r="K1418" s="2">
        <v>20</v>
      </c>
      <c r="L1418" s="3">
        <v>1158801</v>
      </c>
      <c r="M1418" s="2" t="s">
        <v>0</v>
      </c>
      <c r="N1418" s="4" t="s">
        <v>21</v>
      </c>
    </row>
    <row r="1419" spans="1:14" x14ac:dyDescent="0.25">
      <c r="A1419" s="1" t="s">
        <v>360</v>
      </c>
      <c r="B1419" s="2" t="s">
        <v>76</v>
      </c>
      <c r="C1419" s="2" t="s">
        <v>77</v>
      </c>
      <c r="D1419" s="2" t="s">
        <v>78</v>
      </c>
      <c r="E1419" s="2" t="s">
        <v>1322</v>
      </c>
      <c r="F1419" s="2">
        <v>31211508</v>
      </c>
      <c r="G1419" s="2" t="s">
        <v>490</v>
      </c>
      <c r="H1419" s="2">
        <v>6</v>
      </c>
      <c r="I1419" s="2">
        <v>3</v>
      </c>
      <c r="J1419" s="2">
        <v>10</v>
      </c>
      <c r="K1419" s="2">
        <v>50</v>
      </c>
      <c r="L1419" s="3">
        <v>4004878.5000000005</v>
      </c>
      <c r="M1419" s="2" t="s">
        <v>0</v>
      </c>
      <c r="N1419" s="4" t="s">
        <v>21</v>
      </c>
    </row>
    <row r="1420" spans="1:14" x14ac:dyDescent="0.25">
      <c r="A1420" s="1" t="s">
        <v>360</v>
      </c>
      <c r="B1420" s="2" t="s">
        <v>76</v>
      </c>
      <c r="C1420" s="2" t="s">
        <v>77</v>
      </c>
      <c r="D1420" s="2" t="s">
        <v>78</v>
      </c>
      <c r="E1420" s="2" t="s">
        <v>1323</v>
      </c>
      <c r="F1420" s="2">
        <v>31211508</v>
      </c>
      <c r="G1420" s="2" t="s">
        <v>490</v>
      </c>
      <c r="H1420" s="2">
        <v>6</v>
      </c>
      <c r="I1420" s="2">
        <v>3</v>
      </c>
      <c r="J1420" s="2">
        <v>10</v>
      </c>
      <c r="K1420" s="2">
        <v>50</v>
      </c>
      <c r="L1420" s="3">
        <v>4004878.5000000005</v>
      </c>
      <c r="M1420" s="2" t="s">
        <v>0</v>
      </c>
      <c r="N1420" s="4" t="s">
        <v>21</v>
      </c>
    </row>
    <row r="1421" spans="1:14" x14ac:dyDescent="0.25">
      <c r="A1421" s="1" t="s">
        <v>360</v>
      </c>
      <c r="B1421" s="2" t="s">
        <v>76</v>
      </c>
      <c r="C1421" s="2" t="s">
        <v>77</v>
      </c>
      <c r="D1421" s="2" t="s">
        <v>78</v>
      </c>
      <c r="E1421" s="2" t="s">
        <v>1324</v>
      </c>
      <c r="F1421" s="2">
        <v>31201600</v>
      </c>
      <c r="G1421" s="2" t="s">
        <v>490</v>
      </c>
      <c r="H1421" s="2">
        <v>3</v>
      </c>
      <c r="I1421" s="2">
        <v>6</v>
      </c>
      <c r="J1421" s="2">
        <v>10</v>
      </c>
      <c r="K1421" s="2">
        <v>4</v>
      </c>
      <c r="L1421" s="3">
        <v>77675.28</v>
      </c>
      <c r="M1421" s="2" t="s">
        <v>0</v>
      </c>
      <c r="N1421" s="4" t="s">
        <v>21</v>
      </c>
    </row>
    <row r="1422" spans="1:14" x14ac:dyDescent="0.25">
      <c r="A1422" s="1" t="s">
        <v>360</v>
      </c>
      <c r="B1422" s="2" t="s">
        <v>76</v>
      </c>
      <c r="C1422" s="2" t="s">
        <v>77</v>
      </c>
      <c r="D1422" s="2" t="s">
        <v>78</v>
      </c>
      <c r="E1422" s="2" t="s">
        <v>1325</v>
      </c>
      <c r="F1422" s="2">
        <v>31211502</v>
      </c>
      <c r="G1422" s="2" t="s">
        <v>490</v>
      </c>
      <c r="H1422" s="2">
        <v>3</v>
      </c>
      <c r="I1422" s="2">
        <v>6</v>
      </c>
      <c r="J1422" s="2">
        <v>10</v>
      </c>
      <c r="K1422" s="2">
        <v>40</v>
      </c>
      <c r="L1422" s="3">
        <v>2839530</v>
      </c>
      <c r="M1422" s="2" t="s">
        <v>0</v>
      </c>
      <c r="N1422" s="4" t="s">
        <v>21</v>
      </c>
    </row>
    <row r="1423" spans="1:14" x14ac:dyDescent="0.25">
      <c r="A1423" s="1" t="s">
        <v>360</v>
      </c>
      <c r="B1423" s="2" t="s">
        <v>76</v>
      </c>
      <c r="C1423" s="2" t="s">
        <v>77</v>
      </c>
      <c r="D1423" s="2" t="s">
        <v>78</v>
      </c>
      <c r="E1423" s="2" t="s">
        <v>1326</v>
      </c>
      <c r="F1423" s="2">
        <v>31211508</v>
      </c>
      <c r="G1423" s="2" t="s">
        <v>490</v>
      </c>
      <c r="H1423" s="2">
        <v>3</v>
      </c>
      <c r="I1423" s="2">
        <v>6</v>
      </c>
      <c r="J1423" s="2">
        <v>10</v>
      </c>
      <c r="K1423" s="2">
        <v>14</v>
      </c>
      <c r="L1423" s="3">
        <v>1121365.98</v>
      </c>
      <c r="M1423" s="2" t="s">
        <v>0</v>
      </c>
      <c r="N1423" s="4" t="s">
        <v>21</v>
      </c>
    </row>
    <row r="1424" spans="1:14" x14ac:dyDescent="0.25">
      <c r="A1424" s="1" t="s">
        <v>360</v>
      </c>
      <c r="B1424" s="2" t="s">
        <v>76</v>
      </c>
      <c r="C1424" s="2" t="s">
        <v>77</v>
      </c>
      <c r="D1424" s="2" t="s">
        <v>78</v>
      </c>
      <c r="E1424" s="2" t="s">
        <v>1327</v>
      </c>
      <c r="F1424" s="2">
        <v>60121001</v>
      </c>
      <c r="G1424" s="2" t="s">
        <v>490</v>
      </c>
      <c r="H1424" s="2">
        <v>3</v>
      </c>
      <c r="I1424" s="2">
        <v>6</v>
      </c>
      <c r="J1424" s="2">
        <v>10</v>
      </c>
      <c r="K1424" s="2">
        <v>20</v>
      </c>
      <c r="L1424" s="3">
        <v>3054482</v>
      </c>
      <c r="M1424" s="2" t="s">
        <v>0</v>
      </c>
      <c r="N1424" s="4" t="s">
        <v>21</v>
      </c>
    </row>
    <row r="1425" spans="1:14" x14ac:dyDescent="0.25">
      <c r="A1425" s="1" t="s">
        <v>360</v>
      </c>
      <c r="B1425" s="2" t="s">
        <v>76</v>
      </c>
      <c r="C1425" s="2" t="s">
        <v>77</v>
      </c>
      <c r="D1425" s="2" t="s">
        <v>78</v>
      </c>
      <c r="E1425" s="2" t="s">
        <v>1328</v>
      </c>
      <c r="F1425" s="2">
        <v>60121000</v>
      </c>
      <c r="G1425" s="2" t="s">
        <v>490</v>
      </c>
      <c r="H1425" s="2">
        <v>3</v>
      </c>
      <c r="I1425" s="2">
        <v>6</v>
      </c>
      <c r="J1425" s="2">
        <v>10</v>
      </c>
      <c r="K1425" s="2">
        <v>5</v>
      </c>
      <c r="L1425" s="3">
        <v>509042.30000000005</v>
      </c>
      <c r="M1425" s="2" t="s">
        <v>0</v>
      </c>
      <c r="N1425" s="4" t="s">
        <v>21</v>
      </c>
    </row>
    <row r="1426" spans="1:14" x14ac:dyDescent="0.25">
      <c r="A1426" s="1" t="s">
        <v>360</v>
      </c>
      <c r="B1426" s="2" t="s">
        <v>76</v>
      </c>
      <c r="C1426" s="2" t="s">
        <v>77</v>
      </c>
      <c r="D1426" s="2" t="s">
        <v>78</v>
      </c>
      <c r="E1426" s="2" t="s">
        <v>1329</v>
      </c>
      <c r="F1426" s="2">
        <v>60121000</v>
      </c>
      <c r="G1426" s="2" t="s">
        <v>490</v>
      </c>
      <c r="H1426" s="2">
        <v>3</v>
      </c>
      <c r="I1426" s="2">
        <v>6</v>
      </c>
      <c r="J1426" s="2">
        <v>10</v>
      </c>
      <c r="K1426" s="2">
        <v>60</v>
      </c>
      <c r="L1426" s="3">
        <v>4873818</v>
      </c>
      <c r="M1426" s="2" t="s">
        <v>0</v>
      </c>
      <c r="N1426" s="4" t="s">
        <v>21</v>
      </c>
    </row>
    <row r="1427" spans="1:14" x14ac:dyDescent="0.25">
      <c r="A1427" s="1" t="s">
        <v>360</v>
      </c>
      <c r="B1427" s="2" t="s">
        <v>76</v>
      </c>
      <c r="C1427" s="2" t="s">
        <v>77</v>
      </c>
      <c r="D1427" s="2" t="s">
        <v>78</v>
      </c>
      <c r="E1427" s="2" t="s">
        <v>1330</v>
      </c>
      <c r="F1427" s="2">
        <v>31211501</v>
      </c>
      <c r="G1427" s="2" t="s">
        <v>17856</v>
      </c>
      <c r="H1427" s="2">
        <v>1</v>
      </c>
      <c r="I1427" s="2">
        <v>6</v>
      </c>
      <c r="J1427" s="2">
        <v>16</v>
      </c>
      <c r="K1427" s="2">
        <v>70</v>
      </c>
      <c r="L1427" s="3">
        <v>3514004.9</v>
      </c>
      <c r="M1427" s="2" t="s">
        <v>0</v>
      </c>
      <c r="N1427" s="4" t="s">
        <v>21</v>
      </c>
    </row>
    <row r="1428" spans="1:14" x14ac:dyDescent="0.25">
      <c r="A1428" s="1" t="s">
        <v>360</v>
      </c>
      <c r="B1428" s="2" t="s">
        <v>76</v>
      </c>
      <c r="C1428" s="2" t="s">
        <v>77</v>
      </c>
      <c r="D1428" s="2" t="s">
        <v>78</v>
      </c>
      <c r="E1428" s="2" t="s">
        <v>18200</v>
      </c>
      <c r="F1428" s="2">
        <v>13111045</v>
      </c>
      <c r="G1428" s="2" t="s">
        <v>17856</v>
      </c>
      <c r="H1428" s="2">
        <v>1</v>
      </c>
      <c r="I1428" s="2">
        <v>6</v>
      </c>
      <c r="J1428" s="2">
        <v>16</v>
      </c>
      <c r="K1428" s="2">
        <v>80</v>
      </c>
      <c r="L1428" s="3">
        <v>825369.60000000009</v>
      </c>
      <c r="M1428" s="2" t="s">
        <v>0</v>
      </c>
      <c r="N1428" s="4" t="s">
        <v>21</v>
      </c>
    </row>
    <row r="1429" spans="1:14" x14ac:dyDescent="0.25">
      <c r="A1429" s="1" t="s">
        <v>360</v>
      </c>
      <c r="B1429" s="2" t="s">
        <v>76</v>
      </c>
      <c r="C1429" s="2" t="s">
        <v>77</v>
      </c>
      <c r="D1429" s="2" t="s">
        <v>78</v>
      </c>
      <c r="E1429" s="2" t="s">
        <v>1331</v>
      </c>
      <c r="F1429" s="2">
        <v>31211518</v>
      </c>
      <c r="G1429" s="2" t="s">
        <v>496</v>
      </c>
      <c r="H1429" s="2">
        <v>4</v>
      </c>
      <c r="I1429" s="2">
        <v>6</v>
      </c>
      <c r="J1429" s="2">
        <v>10</v>
      </c>
      <c r="K1429" s="2">
        <v>10</v>
      </c>
      <c r="L1429" s="3">
        <v>579400.5</v>
      </c>
      <c r="M1429" s="2" t="s">
        <v>0</v>
      </c>
      <c r="N1429" s="4" t="s">
        <v>21</v>
      </c>
    </row>
    <row r="1430" spans="1:14" x14ac:dyDescent="0.25">
      <c r="A1430" s="1" t="s">
        <v>360</v>
      </c>
      <c r="B1430" s="2" t="s">
        <v>76</v>
      </c>
      <c r="C1430" s="2" t="s">
        <v>77</v>
      </c>
      <c r="D1430" s="2" t="s">
        <v>78</v>
      </c>
      <c r="E1430" s="2" t="s">
        <v>1332</v>
      </c>
      <c r="F1430" s="2">
        <v>31201605</v>
      </c>
      <c r="G1430" s="2" t="s">
        <v>490</v>
      </c>
      <c r="H1430" s="2">
        <v>4</v>
      </c>
      <c r="I1430" s="2">
        <v>6</v>
      </c>
      <c r="J1430" s="2">
        <v>10</v>
      </c>
      <c r="K1430" s="2">
        <v>16</v>
      </c>
      <c r="L1430" s="3">
        <v>137873.28</v>
      </c>
      <c r="M1430" s="2" t="s">
        <v>0</v>
      </c>
      <c r="N1430" s="4" t="s">
        <v>21</v>
      </c>
    </row>
    <row r="1431" spans="1:14" x14ac:dyDescent="0.25">
      <c r="A1431" s="1" t="s">
        <v>360</v>
      </c>
      <c r="B1431" s="2" t="s">
        <v>76</v>
      </c>
      <c r="C1431" s="2" t="s">
        <v>77</v>
      </c>
      <c r="D1431" s="2" t="s">
        <v>78</v>
      </c>
      <c r="E1431" s="2" t="s">
        <v>1333</v>
      </c>
      <c r="F1431" s="2">
        <v>31211502</v>
      </c>
      <c r="G1431" s="2" t="s">
        <v>490</v>
      </c>
      <c r="H1431" s="2">
        <v>4</v>
      </c>
      <c r="I1431" s="2">
        <v>6</v>
      </c>
      <c r="J1431" s="2">
        <v>10</v>
      </c>
      <c r="K1431" s="2">
        <v>10</v>
      </c>
      <c r="L1431" s="3">
        <v>709882.5</v>
      </c>
      <c r="M1431" s="2" t="s">
        <v>0</v>
      </c>
      <c r="N1431" s="4" t="s">
        <v>21</v>
      </c>
    </row>
    <row r="1432" spans="1:14" x14ac:dyDescent="0.25">
      <c r="A1432" s="1" t="s">
        <v>360</v>
      </c>
      <c r="B1432" s="2" t="s">
        <v>76</v>
      </c>
      <c r="C1432" s="2" t="s">
        <v>77</v>
      </c>
      <c r="D1432" s="2" t="s">
        <v>78</v>
      </c>
      <c r="E1432" s="2" t="s">
        <v>1334</v>
      </c>
      <c r="F1432" s="2">
        <v>31211508</v>
      </c>
      <c r="G1432" s="2" t="s">
        <v>490</v>
      </c>
      <c r="H1432" s="2">
        <v>4</v>
      </c>
      <c r="I1432" s="2">
        <v>6</v>
      </c>
      <c r="J1432" s="2">
        <v>10</v>
      </c>
      <c r="K1432" s="2">
        <v>3</v>
      </c>
      <c r="L1432" s="3">
        <v>277894.98</v>
      </c>
      <c r="M1432" s="2" t="s">
        <v>0</v>
      </c>
      <c r="N1432" s="4" t="s">
        <v>21</v>
      </c>
    </row>
    <row r="1433" spans="1:14" x14ac:dyDescent="0.25">
      <c r="A1433" s="1" t="s">
        <v>360</v>
      </c>
      <c r="B1433" s="2" t="s">
        <v>76</v>
      </c>
      <c r="C1433" s="2" t="s">
        <v>77</v>
      </c>
      <c r="D1433" s="2" t="s">
        <v>78</v>
      </c>
      <c r="E1433" s="2" t="s">
        <v>1335</v>
      </c>
      <c r="F1433" s="2">
        <v>31211501</v>
      </c>
      <c r="G1433" s="2" t="s">
        <v>490</v>
      </c>
      <c r="H1433" s="2">
        <v>4</v>
      </c>
      <c r="I1433" s="2">
        <v>6</v>
      </c>
      <c r="J1433" s="2">
        <v>10</v>
      </c>
      <c r="K1433" s="2">
        <v>3</v>
      </c>
      <c r="L1433" s="3">
        <v>240435.30000000002</v>
      </c>
      <c r="M1433" s="2" t="s">
        <v>0</v>
      </c>
      <c r="N1433" s="4" t="s">
        <v>21</v>
      </c>
    </row>
    <row r="1434" spans="1:14" x14ac:dyDescent="0.25">
      <c r="A1434" s="1" t="s">
        <v>360</v>
      </c>
      <c r="B1434" s="2" t="s">
        <v>76</v>
      </c>
      <c r="C1434" s="2" t="s">
        <v>77</v>
      </c>
      <c r="D1434" s="2" t="s">
        <v>78</v>
      </c>
      <c r="E1434" s="2" t="s">
        <v>1336</v>
      </c>
      <c r="F1434" s="2">
        <v>31211508</v>
      </c>
      <c r="G1434" s="2" t="s">
        <v>490</v>
      </c>
      <c r="H1434" s="2">
        <v>4</v>
      </c>
      <c r="I1434" s="2">
        <v>6</v>
      </c>
      <c r="J1434" s="2">
        <v>10</v>
      </c>
      <c r="K1434" s="2">
        <v>4</v>
      </c>
      <c r="L1434" s="3">
        <v>320390.28000000003</v>
      </c>
      <c r="M1434" s="2" t="s">
        <v>0</v>
      </c>
      <c r="N1434" s="4" t="s">
        <v>21</v>
      </c>
    </row>
    <row r="1435" spans="1:14" x14ac:dyDescent="0.25">
      <c r="A1435" s="1" t="s">
        <v>360</v>
      </c>
      <c r="B1435" s="2" t="s">
        <v>76</v>
      </c>
      <c r="C1435" s="2" t="s">
        <v>77</v>
      </c>
      <c r="D1435" s="2" t="s">
        <v>78</v>
      </c>
      <c r="E1435" s="2" t="s">
        <v>1337</v>
      </c>
      <c r="F1435" s="2">
        <v>31211501</v>
      </c>
      <c r="G1435" s="2" t="s">
        <v>490</v>
      </c>
      <c r="H1435" s="2">
        <v>4</v>
      </c>
      <c r="I1435" s="2">
        <v>6</v>
      </c>
      <c r="J1435" s="2">
        <v>10</v>
      </c>
      <c r="K1435" s="2">
        <v>5</v>
      </c>
      <c r="L1435" s="3">
        <v>441344.89999999997</v>
      </c>
      <c r="M1435" s="2" t="s">
        <v>0</v>
      </c>
      <c r="N1435" s="4" t="s">
        <v>21</v>
      </c>
    </row>
    <row r="1436" spans="1:14" x14ac:dyDescent="0.25">
      <c r="A1436" s="1" t="s">
        <v>360</v>
      </c>
      <c r="B1436" s="2" t="s">
        <v>76</v>
      </c>
      <c r="C1436" s="2" t="s">
        <v>77</v>
      </c>
      <c r="D1436" s="2" t="s">
        <v>78</v>
      </c>
      <c r="E1436" s="2" t="s">
        <v>1338</v>
      </c>
      <c r="F1436" s="2">
        <v>31211501</v>
      </c>
      <c r="G1436" s="2" t="s">
        <v>490</v>
      </c>
      <c r="H1436" s="2">
        <v>4</v>
      </c>
      <c r="I1436" s="2">
        <v>6</v>
      </c>
      <c r="J1436" s="2">
        <v>10</v>
      </c>
      <c r="K1436" s="2">
        <v>3</v>
      </c>
      <c r="L1436" s="3">
        <v>264806.94</v>
      </c>
      <c r="M1436" s="2" t="s">
        <v>0</v>
      </c>
      <c r="N1436" s="4" t="s">
        <v>21</v>
      </c>
    </row>
    <row r="1437" spans="1:14" x14ac:dyDescent="0.25">
      <c r="A1437" s="1" t="s">
        <v>360</v>
      </c>
      <c r="B1437" s="2" t="s">
        <v>76</v>
      </c>
      <c r="C1437" s="2" t="s">
        <v>77</v>
      </c>
      <c r="D1437" s="2" t="s">
        <v>78</v>
      </c>
      <c r="E1437" s="2" t="s">
        <v>1339</v>
      </c>
      <c r="F1437" s="2">
        <v>31211500</v>
      </c>
      <c r="G1437" s="2" t="s">
        <v>490</v>
      </c>
      <c r="H1437" s="2">
        <v>4</v>
      </c>
      <c r="I1437" s="2">
        <v>6</v>
      </c>
      <c r="J1437" s="2">
        <v>10</v>
      </c>
      <c r="K1437" s="2">
        <v>6</v>
      </c>
      <c r="L1437" s="3">
        <v>480870.60000000003</v>
      </c>
      <c r="M1437" s="2" t="s">
        <v>17383</v>
      </c>
      <c r="N1437" s="4" t="s">
        <v>21</v>
      </c>
    </row>
    <row r="1438" spans="1:14" x14ac:dyDescent="0.25">
      <c r="A1438" s="1" t="s">
        <v>360</v>
      </c>
      <c r="B1438" s="2" t="s">
        <v>76</v>
      </c>
      <c r="C1438" s="2" t="s">
        <v>77</v>
      </c>
      <c r="D1438" s="2" t="s">
        <v>78</v>
      </c>
      <c r="E1438" s="2" t="s">
        <v>1340</v>
      </c>
      <c r="F1438" s="2">
        <v>31211518</v>
      </c>
      <c r="G1438" s="2" t="s">
        <v>490</v>
      </c>
      <c r="H1438" s="2">
        <v>4</v>
      </c>
      <c r="I1438" s="2">
        <v>6</v>
      </c>
      <c r="J1438" s="2">
        <v>10</v>
      </c>
      <c r="K1438" s="2">
        <v>10</v>
      </c>
      <c r="L1438" s="3">
        <v>454867.30000000005</v>
      </c>
      <c r="M1438" s="2" t="s">
        <v>17383</v>
      </c>
      <c r="N1438" s="4" t="s">
        <v>21</v>
      </c>
    </row>
    <row r="1439" spans="1:14" x14ac:dyDescent="0.25">
      <c r="A1439" s="1" t="s">
        <v>360</v>
      </c>
      <c r="B1439" s="2" t="s">
        <v>76</v>
      </c>
      <c r="C1439" s="2" t="s">
        <v>77</v>
      </c>
      <c r="D1439" s="2" t="s">
        <v>78</v>
      </c>
      <c r="E1439" s="2" t="s">
        <v>1341</v>
      </c>
      <c r="F1439" s="2">
        <v>31211518</v>
      </c>
      <c r="G1439" s="2" t="s">
        <v>490</v>
      </c>
      <c r="H1439" s="2">
        <v>4</v>
      </c>
      <c r="I1439" s="2">
        <v>6</v>
      </c>
      <c r="J1439" s="2">
        <v>10</v>
      </c>
      <c r="K1439" s="2">
        <v>10</v>
      </c>
      <c r="L1439" s="3">
        <v>568615</v>
      </c>
      <c r="M1439" s="2" t="s">
        <v>17383</v>
      </c>
      <c r="N1439" s="4" t="s">
        <v>21</v>
      </c>
    </row>
    <row r="1440" spans="1:14" x14ac:dyDescent="0.25">
      <c r="A1440" s="1" t="s">
        <v>360</v>
      </c>
      <c r="B1440" s="2" t="s">
        <v>76</v>
      </c>
      <c r="C1440" s="2" t="s">
        <v>77</v>
      </c>
      <c r="D1440" s="2" t="s">
        <v>78</v>
      </c>
      <c r="E1440" s="2" t="s">
        <v>1342</v>
      </c>
      <c r="F1440" s="2">
        <v>31211502</v>
      </c>
      <c r="G1440" s="2" t="s">
        <v>490</v>
      </c>
      <c r="H1440" s="2">
        <v>4</v>
      </c>
      <c r="I1440" s="2">
        <v>6</v>
      </c>
      <c r="J1440" s="2">
        <v>10</v>
      </c>
      <c r="K1440" s="2">
        <v>2</v>
      </c>
      <c r="L1440" s="3">
        <v>704051.68</v>
      </c>
      <c r="M1440" s="2" t="s">
        <v>0</v>
      </c>
      <c r="N1440" s="4" t="s">
        <v>21</v>
      </c>
    </row>
    <row r="1441" spans="1:14" x14ac:dyDescent="0.25">
      <c r="A1441" s="1" t="s">
        <v>360</v>
      </c>
      <c r="B1441" s="2" t="s">
        <v>76</v>
      </c>
      <c r="C1441" s="2" t="s">
        <v>77</v>
      </c>
      <c r="D1441" s="2" t="s">
        <v>78</v>
      </c>
      <c r="E1441" s="2" t="s">
        <v>1343</v>
      </c>
      <c r="F1441" s="2">
        <v>31211501</v>
      </c>
      <c r="G1441" s="2" t="s">
        <v>490</v>
      </c>
      <c r="H1441" s="2">
        <v>4</v>
      </c>
      <c r="I1441" s="2">
        <v>6</v>
      </c>
      <c r="J1441" s="2">
        <v>10</v>
      </c>
      <c r="K1441" s="2">
        <v>3</v>
      </c>
      <c r="L1441" s="3">
        <v>342808.19999999995</v>
      </c>
      <c r="M1441" s="2" t="s">
        <v>17383</v>
      </c>
      <c r="N1441" s="4" t="s">
        <v>21</v>
      </c>
    </row>
    <row r="1442" spans="1:14" x14ac:dyDescent="0.25">
      <c r="A1442" s="1" t="s">
        <v>360</v>
      </c>
      <c r="B1442" s="2" t="s">
        <v>76</v>
      </c>
      <c r="C1442" s="2" t="s">
        <v>77</v>
      </c>
      <c r="D1442" s="2" t="s">
        <v>78</v>
      </c>
      <c r="E1442" s="2" t="s">
        <v>1344</v>
      </c>
      <c r="F1442" s="2">
        <v>24121802</v>
      </c>
      <c r="G1442" s="2" t="s">
        <v>490</v>
      </c>
      <c r="H1442" s="2">
        <v>4</v>
      </c>
      <c r="I1442" s="2">
        <v>6</v>
      </c>
      <c r="J1442" s="2">
        <v>10</v>
      </c>
      <c r="K1442" s="2">
        <v>3</v>
      </c>
      <c r="L1442" s="3">
        <v>173820.15000000002</v>
      </c>
      <c r="M1442" s="2" t="s">
        <v>17383</v>
      </c>
      <c r="N1442" s="4" t="s">
        <v>21</v>
      </c>
    </row>
    <row r="1443" spans="1:14" x14ac:dyDescent="0.25">
      <c r="A1443" s="1" t="s">
        <v>360</v>
      </c>
      <c r="B1443" s="2" t="s">
        <v>76</v>
      </c>
      <c r="C1443" s="2" t="s">
        <v>77</v>
      </c>
      <c r="D1443" s="2" t="s">
        <v>78</v>
      </c>
      <c r="E1443" s="2" t="s">
        <v>1345</v>
      </c>
      <c r="F1443" s="2">
        <v>24121802</v>
      </c>
      <c r="G1443" s="2" t="s">
        <v>490</v>
      </c>
      <c r="H1443" s="2">
        <v>4</v>
      </c>
      <c r="I1443" s="2">
        <v>6</v>
      </c>
      <c r="J1443" s="2">
        <v>10</v>
      </c>
      <c r="K1443" s="2">
        <v>3</v>
      </c>
      <c r="L1443" s="3">
        <v>173820.15000000002</v>
      </c>
      <c r="M1443" s="2" t="s">
        <v>17383</v>
      </c>
      <c r="N1443" s="4" t="s">
        <v>21</v>
      </c>
    </row>
    <row r="1444" spans="1:14" x14ac:dyDescent="0.25">
      <c r="A1444" s="1" t="s">
        <v>360</v>
      </c>
      <c r="B1444" s="2" t="s">
        <v>76</v>
      </c>
      <c r="C1444" s="2" t="s">
        <v>77</v>
      </c>
      <c r="D1444" s="2" t="s">
        <v>78</v>
      </c>
      <c r="E1444" s="2" t="s">
        <v>1346</v>
      </c>
      <c r="F1444" s="2">
        <v>24121802</v>
      </c>
      <c r="G1444" s="2" t="s">
        <v>490</v>
      </c>
      <c r="H1444" s="2">
        <v>4</v>
      </c>
      <c r="I1444" s="2">
        <v>6</v>
      </c>
      <c r="J1444" s="2">
        <v>10</v>
      </c>
      <c r="K1444" s="2">
        <v>3</v>
      </c>
      <c r="L1444" s="3">
        <v>173820.15000000002</v>
      </c>
      <c r="M1444" s="2" t="s">
        <v>17383</v>
      </c>
      <c r="N1444" s="4" t="s">
        <v>21</v>
      </c>
    </row>
    <row r="1445" spans="1:14" x14ac:dyDescent="0.25">
      <c r="A1445" s="1" t="s">
        <v>360</v>
      </c>
      <c r="B1445" s="2" t="s">
        <v>76</v>
      </c>
      <c r="C1445" s="2" t="s">
        <v>77</v>
      </c>
      <c r="D1445" s="2" t="s">
        <v>78</v>
      </c>
      <c r="E1445" s="2" t="s">
        <v>1347</v>
      </c>
      <c r="F1445" s="2">
        <v>24121802</v>
      </c>
      <c r="G1445" s="2" t="s">
        <v>490</v>
      </c>
      <c r="H1445" s="2">
        <v>4</v>
      </c>
      <c r="I1445" s="2">
        <v>6</v>
      </c>
      <c r="J1445" s="2">
        <v>10</v>
      </c>
      <c r="K1445" s="2">
        <v>3</v>
      </c>
      <c r="L1445" s="3">
        <v>700261.02</v>
      </c>
      <c r="M1445" s="2" t="s">
        <v>0</v>
      </c>
      <c r="N1445" s="4" t="s">
        <v>21</v>
      </c>
    </row>
    <row r="1446" spans="1:14" x14ac:dyDescent="0.25">
      <c r="A1446" s="1" t="s">
        <v>360</v>
      </c>
      <c r="B1446" s="2" t="s">
        <v>76</v>
      </c>
      <c r="C1446" s="2" t="s">
        <v>77</v>
      </c>
      <c r="D1446" s="2" t="s">
        <v>78</v>
      </c>
      <c r="E1446" s="2" t="s">
        <v>1348</v>
      </c>
      <c r="F1446" s="2">
        <v>31201605</v>
      </c>
      <c r="G1446" s="2" t="s">
        <v>490</v>
      </c>
      <c r="H1446" s="2">
        <v>9</v>
      </c>
      <c r="I1446" s="2">
        <v>6</v>
      </c>
      <c r="J1446" s="2">
        <v>16</v>
      </c>
      <c r="K1446" s="2">
        <v>10</v>
      </c>
      <c r="L1446" s="3">
        <v>74662.899999999994</v>
      </c>
      <c r="M1446" s="2" t="s">
        <v>0</v>
      </c>
      <c r="N1446" s="4" t="s">
        <v>21</v>
      </c>
    </row>
    <row r="1447" spans="1:14" x14ac:dyDescent="0.25">
      <c r="A1447" s="1" t="s">
        <v>360</v>
      </c>
      <c r="B1447" s="2" t="s">
        <v>76</v>
      </c>
      <c r="C1447" s="2" t="s">
        <v>77</v>
      </c>
      <c r="D1447" s="2" t="s">
        <v>78</v>
      </c>
      <c r="E1447" s="2" t="s">
        <v>1349</v>
      </c>
      <c r="F1447" s="2">
        <v>31211502</v>
      </c>
      <c r="G1447" s="2" t="s">
        <v>490</v>
      </c>
      <c r="H1447" s="2">
        <v>9</v>
      </c>
      <c r="I1447" s="2">
        <v>6</v>
      </c>
      <c r="J1447" s="2">
        <v>16</v>
      </c>
      <c r="K1447" s="2">
        <v>12</v>
      </c>
      <c r="L1447" s="3">
        <v>738066</v>
      </c>
      <c r="M1447" s="2" t="s">
        <v>0</v>
      </c>
      <c r="N1447" s="4" t="s">
        <v>21</v>
      </c>
    </row>
    <row r="1448" spans="1:14" x14ac:dyDescent="0.25">
      <c r="A1448" s="1" t="s">
        <v>360</v>
      </c>
      <c r="B1448" s="2" t="s">
        <v>76</v>
      </c>
      <c r="C1448" s="2" t="s">
        <v>77</v>
      </c>
      <c r="D1448" s="2" t="s">
        <v>78</v>
      </c>
      <c r="E1448" s="2" t="s">
        <v>1350</v>
      </c>
      <c r="F1448" s="2">
        <v>31211501</v>
      </c>
      <c r="G1448" s="2" t="s">
        <v>490</v>
      </c>
      <c r="H1448" s="2">
        <v>9</v>
      </c>
      <c r="I1448" s="2">
        <v>6</v>
      </c>
      <c r="J1448" s="2">
        <v>16</v>
      </c>
      <c r="K1448" s="2">
        <v>8</v>
      </c>
      <c r="L1448" s="3">
        <v>401600.56</v>
      </c>
      <c r="M1448" s="2" t="s">
        <v>0</v>
      </c>
      <c r="N1448" s="4" t="s">
        <v>21</v>
      </c>
    </row>
    <row r="1449" spans="1:14" x14ac:dyDescent="0.25">
      <c r="A1449" s="1" t="s">
        <v>360</v>
      </c>
      <c r="B1449" s="2" t="s">
        <v>76</v>
      </c>
      <c r="C1449" s="2" t="s">
        <v>77</v>
      </c>
      <c r="D1449" s="2" t="s">
        <v>78</v>
      </c>
      <c r="E1449" s="2" t="s">
        <v>1337</v>
      </c>
      <c r="F1449" s="2">
        <v>31211501</v>
      </c>
      <c r="G1449" s="2" t="s">
        <v>490</v>
      </c>
      <c r="H1449" s="2">
        <v>9</v>
      </c>
      <c r="I1449" s="2">
        <v>6</v>
      </c>
      <c r="J1449" s="2">
        <v>16</v>
      </c>
      <c r="K1449" s="2">
        <v>4</v>
      </c>
      <c r="L1449" s="3">
        <v>353075.92</v>
      </c>
      <c r="M1449" s="2" t="s">
        <v>0</v>
      </c>
      <c r="N1449" s="4" t="s">
        <v>21</v>
      </c>
    </row>
    <row r="1450" spans="1:14" x14ac:dyDescent="0.25">
      <c r="A1450" s="1" t="s">
        <v>360</v>
      </c>
      <c r="B1450" s="2" t="s">
        <v>76</v>
      </c>
      <c r="C1450" s="2" t="s">
        <v>77</v>
      </c>
      <c r="D1450" s="2" t="s">
        <v>78</v>
      </c>
      <c r="E1450" s="2" t="s">
        <v>1338</v>
      </c>
      <c r="F1450" s="2">
        <v>31211501</v>
      </c>
      <c r="G1450" s="2" t="s">
        <v>490</v>
      </c>
      <c r="H1450" s="2">
        <v>9</v>
      </c>
      <c r="I1450" s="2">
        <v>6</v>
      </c>
      <c r="J1450" s="2">
        <v>16</v>
      </c>
      <c r="K1450" s="2">
        <v>4</v>
      </c>
      <c r="L1450" s="3">
        <v>353075.92</v>
      </c>
      <c r="M1450" s="2" t="s">
        <v>0</v>
      </c>
      <c r="N1450" s="4" t="s">
        <v>21</v>
      </c>
    </row>
    <row r="1451" spans="1:14" x14ac:dyDescent="0.25">
      <c r="A1451" s="1" t="s">
        <v>360</v>
      </c>
      <c r="B1451" s="2" t="s">
        <v>76</v>
      </c>
      <c r="C1451" s="2" t="s">
        <v>77</v>
      </c>
      <c r="D1451" s="2" t="s">
        <v>78</v>
      </c>
      <c r="E1451" s="2" t="s">
        <v>1351</v>
      </c>
      <c r="F1451" s="2">
        <v>31201605</v>
      </c>
      <c r="G1451" s="2" t="s">
        <v>810</v>
      </c>
      <c r="H1451" s="2">
        <v>9</v>
      </c>
      <c r="I1451" s="2">
        <v>6</v>
      </c>
      <c r="J1451" s="2">
        <v>16</v>
      </c>
      <c r="K1451" s="2">
        <v>83</v>
      </c>
      <c r="L1451" s="3">
        <v>619466.35</v>
      </c>
      <c r="M1451" s="2" t="s">
        <v>0</v>
      </c>
      <c r="N1451" s="4" t="s">
        <v>21</v>
      </c>
    </row>
    <row r="1452" spans="1:14" x14ac:dyDescent="0.25">
      <c r="A1452" s="1" t="s">
        <v>360</v>
      </c>
      <c r="B1452" s="2" t="s">
        <v>76</v>
      </c>
      <c r="C1452" s="2" t="s">
        <v>77</v>
      </c>
      <c r="D1452" s="2" t="s">
        <v>78</v>
      </c>
      <c r="E1452" s="2" t="s">
        <v>1352</v>
      </c>
      <c r="F1452" s="2">
        <v>31211502</v>
      </c>
      <c r="G1452" s="2" t="s">
        <v>810</v>
      </c>
      <c r="H1452" s="2">
        <v>9</v>
      </c>
      <c r="I1452" s="2">
        <v>6</v>
      </c>
      <c r="J1452" s="2">
        <v>16</v>
      </c>
      <c r="K1452" s="2">
        <v>105</v>
      </c>
      <c r="L1452" s="3">
        <v>6458075.4000000004</v>
      </c>
      <c r="M1452" s="2" t="s">
        <v>0</v>
      </c>
      <c r="N1452" s="4" t="s">
        <v>21</v>
      </c>
    </row>
    <row r="1453" spans="1:14" x14ac:dyDescent="0.25">
      <c r="A1453" s="1" t="s">
        <v>360</v>
      </c>
      <c r="B1453" s="2" t="s">
        <v>76</v>
      </c>
      <c r="C1453" s="2" t="s">
        <v>77</v>
      </c>
      <c r="D1453" s="2" t="s">
        <v>78</v>
      </c>
      <c r="E1453" s="2" t="s">
        <v>1353</v>
      </c>
      <c r="F1453" s="2">
        <v>31211502</v>
      </c>
      <c r="G1453" s="2" t="s">
        <v>810</v>
      </c>
      <c r="H1453" s="2">
        <v>9</v>
      </c>
      <c r="I1453" s="2">
        <v>6</v>
      </c>
      <c r="J1453" s="2">
        <v>16</v>
      </c>
      <c r="K1453" s="2">
        <v>69</v>
      </c>
      <c r="L1453" s="3">
        <v>2664105.87</v>
      </c>
      <c r="M1453" s="2" t="s">
        <v>0</v>
      </c>
      <c r="N1453" s="4" t="s">
        <v>21</v>
      </c>
    </row>
    <row r="1454" spans="1:14" x14ac:dyDescent="0.25">
      <c r="A1454" s="1" t="s">
        <v>360</v>
      </c>
      <c r="B1454" s="2" t="s">
        <v>76</v>
      </c>
      <c r="C1454" s="2" t="s">
        <v>77</v>
      </c>
      <c r="D1454" s="2" t="s">
        <v>78</v>
      </c>
      <c r="E1454" s="2" t="s">
        <v>1354</v>
      </c>
      <c r="F1454" s="2">
        <v>31211501</v>
      </c>
      <c r="G1454" s="2" t="s">
        <v>810</v>
      </c>
      <c r="H1454" s="2">
        <v>9</v>
      </c>
      <c r="I1454" s="2">
        <v>6</v>
      </c>
      <c r="J1454" s="2">
        <v>16</v>
      </c>
      <c r="K1454" s="2">
        <v>1</v>
      </c>
      <c r="L1454" s="3">
        <v>50200.07</v>
      </c>
      <c r="M1454" s="2" t="s">
        <v>0</v>
      </c>
      <c r="N1454" s="4" t="s">
        <v>21</v>
      </c>
    </row>
    <row r="1455" spans="1:14" x14ac:dyDescent="0.25">
      <c r="A1455" s="1" t="s">
        <v>360</v>
      </c>
      <c r="B1455" s="2" t="s">
        <v>76</v>
      </c>
      <c r="C1455" s="2" t="s">
        <v>77</v>
      </c>
      <c r="D1455" s="2" t="s">
        <v>78</v>
      </c>
      <c r="E1455" s="2" t="s">
        <v>1355</v>
      </c>
      <c r="F1455" s="2">
        <v>31211501</v>
      </c>
      <c r="G1455" s="2" t="s">
        <v>810</v>
      </c>
      <c r="H1455" s="2">
        <v>9</v>
      </c>
      <c r="I1455" s="2">
        <v>6</v>
      </c>
      <c r="J1455" s="2">
        <v>16</v>
      </c>
      <c r="K1455" s="2">
        <v>1</v>
      </c>
      <c r="L1455" s="3">
        <v>50200.07</v>
      </c>
      <c r="M1455" s="2" t="s">
        <v>0</v>
      </c>
      <c r="N1455" s="4" t="s">
        <v>21</v>
      </c>
    </row>
    <row r="1456" spans="1:14" x14ac:dyDescent="0.25">
      <c r="A1456" s="1" t="s">
        <v>360</v>
      </c>
      <c r="B1456" s="2" t="s">
        <v>76</v>
      </c>
      <c r="C1456" s="2" t="s">
        <v>77</v>
      </c>
      <c r="D1456" s="2" t="s">
        <v>78</v>
      </c>
      <c r="E1456" s="2" t="s">
        <v>1356</v>
      </c>
      <c r="F1456" s="2">
        <v>31211508</v>
      </c>
      <c r="G1456" s="2" t="s">
        <v>810</v>
      </c>
      <c r="H1456" s="2">
        <v>9</v>
      </c>
      <c r="I1456" s="2">
        <v>6</v>
      </c>
      <c r="J1456" s="2">
        <v>16</v>
      </c>
      <c r="K1456" s="2">
        <v>27</v>
      </c>
      <c r="L1456" s="3">
        <v>2166970.86</v>
      </c>
      <c r="M1456" s="2" t="s">
        <v>0</v>
      </c>
      <c r="N1456" s="4" t="s">
        <v>21</v>
      </c>
    </row>
    <row r="1457" spans="1:14" x14ac:dyDescent="0.25">
      <c r="A1457" s="1" t="s">
        <v>360</v>
      </c>
      <c r="B1457" s="2" t="s">
        <v>76</v>
      </c>
      <c r="C1457" s="2" t="s">
        <v>77</v>
      </c>
      <c r="D1457" s="2" t="s">
        <v>78</v>
      </c>
      <c r="E1457" s="2" t="s">
        <v>1357</v>
      </c>
      <c r="F1457" s="2">
        <v>31211501</v>
      </c>
      <c r="G1457" s="2" t="s">
        <v>810</v>
      </c>
      <c r="H1457" s="2">
        <v>9</v>
      </c>
      <c r="I1457" s="2">
        <v>6</v>
      </c>
      <c r="J1457" s="2">
        <v>16</v>
      </c>
      <c r="K1457" s="2">
        <v>2</v>
      </c>
      <c r="L1457" s="3">
        <v>138878.62</v>
      </c>
      <c r="M1457" s="2" t="s">
        <v>0</v>
      </c>
      <c r="N1457" s="4" t="s">
        <v>21</v>
      </c>
    </row>
    <row r="1458" spans="1:14" x14ac:dyDescent="0.25">
      <c r="A1458" s="1" t="s">
        <v>360</v>
      </c>
      <c r="B1458" s="2" t="s">
        <v>76</v>
      </c>
      <c r="C1458" s="2" t="s">
        <v>77</v>
      </c>
      <c r="D1458" s="2" t="s">
        <v>78</v>
      </c>
      <c r="E1458" s="2" t="s">
        <v>1358</v>
      </c>
      <c r="F1458" s="2">
        <v>60121000</v>
      </c>
      <c r="G1458" s="2" t="s">
        <v>810</v>
      </c>
      <c r="H1458" s="2">
        <v>9</v>
      </c>
      <c r="I1458" s="2">
        <v>6</v>
      </c>
      <c r="J1458" s="2">
        <v>16</v>
      </c>
      <c r="K1458" s="2">
        <v>19</v>
      </c>
      <c r="L1458" s="3">
        <v>1675973.09</v>
      </c>
      <c r="M1458" s="2" t="s">
        <v>0</v>
      </c>
      <c r="N1458" s="4" t="s">
        <v>21</v>
      </c>
    </row>
    <row r="1459" spans="1:14" x14ac:dyDescent="0.25">
      <c r="A1459" s="1" t="s">
        <v>360</v>
      </c>
      <c r="B1459" s="2" t="s">
        <v>76</v>
      </c>
      <c r="C1459" s="2" t="s">
        <v>77</v>
      </c>
      <c r="D1459" s="2" t="s">
        <v>78</v>
      </c>
      <c r="E1459" s="2" t="s">
        <v>1359</v>
      </c>
      <c r="F1459" s="2">
        <v>31211508</v>
      </c>
      <c r="G1459" s="2" t="s">
        <v>810</v>
      </c>
      <c r="H1459" s="2">
        <v>9</v>
      </c>
      <c r="I1459" s="2">
        <v>6</v>
      </c>
      <c r="J1459" s="2">
        <v>16</v>
      </c>
      <c r="K1459" s="2">
        <v>3</v>
      </c>
      <c r="L1459" s="3">
        <v>208192.47000000003</v>
      </c>
      <c r="M1459" s="2" t="s">
        <v>0</v>
      </c>
      <c r="N1459" s="4" t="s">
        <v>21</v>
      </c>
    </row>
    <row r="1460" spans="1:14" x14ac:dyDescent="0.25">
      <c r="A1460" s="1" t="s">
        <v>360</v>
      </c>
      <c r="B1460" s="2" t="s">
        <v>76</v>
      </c>
      <c r="C1460" s="2" t="s">
        <v>77</v>
      </c>
      <c r="D1460" s="2" t="s">
        <v>78</v>
      </c>
      <c r="E1460" s="2" t="s">
        <v>1360</v>
      </c>
      <c r="F1460" s="2">
        <v>31211508</v>
      </c>
      <c r="G1460" s="2" t="s">
        <v>810</v>
      </c>
      <c r="H1460" s="2">
        <v>9</v>
      </c>
      <c r="I1460" s="2">
        <v>6</v>
      </c>
      <c r="J1460" s="2">
        <v>16</v>
      </c>
      <c r="K1460" s="2">
        <v>3</v>
      </c>
      <c r="L1460" s="3">
        <v>208192.47000000003</v>
      </c>
      <c r="M1460" s="2" t="s">
        <v>0</v>
      </c>
      <c r="N1460" s="4" t="s">
        <v>21</v>
      </c>
    </row>
    <row r="1461" spans="1:14" x14ac:dyDescent="0.25">
      <c r="A1461" s="1" t="s">
        <v>360</v>
      </c>
      <c r="B1461" s="2" t="s">
        <v>76</v>
      </c>
      <c r="C1461" s="2" t="s">
        <v>77</v>
      </c>
      <c r="D1461" s="2" t="s">
        <v>78</v>
      </c>
      <c r="E1461" s="2" t="s">
        <v>1361</v>
      </c>
      <c r="F1461" s="2">
        <v>12161804</v>
      </c>
      <c r="G1461" s="2" t="s">
        <v>496</v>
      </c>
      <c r="H1461" s="2">
        <v>5</v>
      </c>
      <c r="I1461" s="2">
        <v>6</v>
      </c>
      <c r="J1461" s="2">
        <v>10</v>
      </c>
      <c r="K1461" s="2">
        <v>15</v>
      </c>
      <c r="L1461" s="3">
        <v>576706.35</v>
      </c>
      <c r="M1461" s="2" t="s">
        <v>0</v>
      </c>
      <c r="N1461" s="4" t="s">
        <v>21</v>
      </c>
    </row>
    <row r="1462" spans="1:14" x14ac:dyDescent="0.25">
      <c r="A1462" s="1" t="s">
        <v>360</v>
      </c>
      <c r="B1462" s="2" t="s">
        <v>76</v>
      </c>
      <c r="C1462" s="2" t="s">
        <v>77</v>
      </c>
      <c r="D1462" s="2" t="s">
        <v>78</v>
      </c>
      <c r="E1462" s="2" t="s">
        <v>1362</v>
      </c>
      <c r="F1462" s="2">
        <v>12161804</v>
      </c>
      <c r="G1462" s="2" t="s">
        <v>490</v>
      </c>
      <c r="H1462" s="2">
        <v>4</v>
      </c>
      <c r="I1462" s="2">
        <v>6</v>
      </c>
      <c r="J1462" s="2">
        <v>10</v>
      </c>
      <c r="K1462" s="2">
        <v>2</v>
      </c>
      <c r="L1462" s="3">
        <v>76861.88</v>
      </c>
      <c r="M1462" s="2" t="s">
        <v>0</v>
      </c>
      <c r="N1462" s="4" t="s">
        <v>21</v>
      </c>
    </row>
    <row r="1463" spans="1:14" x14ac:dyDescent="0.25">
      <c r="A1463" s="1" t="s">
        <v>360</v>
      </c>
      <c r="B1463" s="2" t="s">
        <v>76</v>
      </c>
      <c r="C1463" s="2" t="s">
        <v>77</v>
      </c>
      <c r="D1463" s="2" t="s">
        <v>78</v>
      </c>
      <c r="E1463" s="2" t="s">
        <v>1363</v>
      </c>
      <c r="F1463" s="2">
        <v>31211519</v>
      </c>
      <c r="G1463" s="2" t="s">
        <v>810</v>
      </c>
      <c r="H1463" s="2">
        <v>9</v>
      </c>
      <c r="I1463" s="2">
        <v>6</v>
      </c>
      <c r="J1463" s="2">
        <v>16</v>
      </c>
      <c r="K1463" s="2">
        <v>3</v>
      </c>
      <c r="L1463" s="3">
        <v>178013.7</v>
      </c>
      <c r="M1463" s="2" t="s">
        <v>0</v>
      </c>
      <c r="N1463" s="4" t="s">
        <v>21</v>
      </c>
    </row>
    <row r="1464" spans="1:14" x14ac:dyDescent="0.25">
      <c r="A1464" s="1" t="s">
        <v>360</v>
      </c>
      <c r="B1464" s="2" t="s">
        <v>76</v>
      </c>
      <c r="C1464" s="2" t="s">
        <v>77</v>
      </c>
      <c r="D1464" s="2" t="s">
        <v>78</v>
      </c>
      <c r="E1464" s="2" t="s">
        <v>1364</v>
      </c>
      <c r="F1464" s="2">
        <v>0</v>
      </c>
      <c r="G1464" s="2" t="s">
        <v>17856</v>
      </c>
      <c r="H1464" s="2">
        <v>1</v>
      </c>
      <c r="I1464" s="2">
        <v>6</v>
      </c>
      <c r="J1464" s="2">
        <v>16</v>
      </c>
      <c r="K1464" s="2">
        <v>1</v>
      </c>
      <c r="L1464" s="3">
        <v>1094502.5</v>
      </c>
      <c r="M1464" s="2" t="s">
        <v>20</v>
      </c>
      <c r="N1464" s="4" t="s">
        <v>21</v>
      </c>
    </row>
    <row r="1465" spans="1:14" x14ac:dyDescent="0.25">
      <c r="A1465" s="1" t="s">
        <v>360</v>
      </c>
      <c r="B1465" s="2" t="s">
        <v>76</v>
      </c>
      <c r="C1465" s="2" t="s">
        <v>77</v>
      </c>
      <c r="D1465" s="2" t="s">
        <v>78</v>
      </c>
      <c r="E1465" s="2" t="s">
        <v>1161</v>
      </c>
      <c r="F1465" s="2">
        <v>0</v>
      </c>
      <c r="G1465" s="2" t="s">
        <v>17856</v>
      </c>
      <c r="H1465" s="2">
        <v>1</v>
      </c>
      <c r="I1465" s="2">
        <v>6</v>
      </c>
      <c r="J1465" s="2">
        <v>16</v>
      </c>
      <c r="K1465" s="2">
        <v>1</v>
      </c>
      <c r="L1465" s="3">
        <v>1260327</v>
      </c>
      <c r="M1465" s="2" t="s">
        <v>20</v>
      </c>
      <c r="N1465" s="4" t="s">
        <v>21</v>
      </c>
    </row>
    <row r="1466" spans="1:14" x14ac:dyDescent="0.25">
      <c r="A1466" s="1" t="s">
        <v>360</v>
      </c>
      <c r="B1466" s="2" t="s">
        <v>76</v>
      </c>
      <c r="C1466" s="2" t="s">
        <v>1365</v>
      </c>
      <c r="D1466" s="2" t="s">
        <v>17940</v>
      </c>
      <c r="E1466" s="2" t="s">
        <v>1366</v>
      </c>
      <c r="F1466" s="2">
        <v>42121600</v>
      </c>
      <c r="G1466" s="2" t="s">
        <v>490</v>
      </c>
      <c r="H1466" s="2">
        <v>2</v>
      </c>
      <c r="I1466" s="2">
        <v>3</v>
      </c>
      <c r="J1466" s="2">
        <v>10</v>
      </c>
      <c r="K1466" s="2">
        <v>11</v>
      </c>
      <c r="L1466" s="3">
        <v>242000</v>
      </c>
      <c r="M1466" s="2" t="s">
        <v>20</v>
      </c>
      <c r="N1466" s="4" t="s">
        <v>21</v>
      </c>
    </row>
    <row r="1467" spans="1:14" x14ac:dyDescent="0.25">
      <c r="A1467" s="1" t="s">
        <v>360</v>
      </c>
      <c r="B1467" s="2" t="s">
        <v>76</v>
      </c>
      <c r="C1467" s="2" t="s">
        <v>1365</v>
      </c>
      <c r="D1467" s="2" t="s">
        <v>17940</v>
      </c>
      <c r="E1467" s="2" t="s">
        <v>1367</v>
      </c>
      <c r="F1467" s="2">
        <v>42121600</v>
      </c>
      <c r="G1467" s="2" t="s">
        <v>490</v>
      </c>
      <c r="H1467" s="2">
        <v>2</v>
      </c>
      <c r="I1467" s="2">
        <v>3</v>
      </c>
      <c r="J1467" s="2">
        <v>10</v>
      </c>
      <c r="K1467" s="2">
        <v>11</v>
      </c>
      <c r="L1467" s="3">
        <v>440000</v>
      </c>
      <c r="M1467" s="2" t="s">
        <v>20</v>
      </c>
      <c r="N1467" s="4" t="s">
        <v>21</v>
      </c>
    </row>
    <row r="1468" spans="1:14" x14ac:dyDescent="0.25">
      <c r="A1468" s="1" t="s">
        <v>360</v>
      </c>
      <c r="B1468" s="2" t="s">
        <v>76</v>
      </c>
      <c r="C1468" s="2" t="s">
        <v>1365</v>
      </c>
      <c r="D1468" s="2" t="s">
        <v>17940</v>
      </c>
      <c r="E1468" s="2" t="s">
        <v>1368</v>
      </c>
      <c r="F1468" s="2">
        <v>42121600</v>
      </c>
      <c r="G1468" s="2" t="s">
        <v>490</v>
      </c>
      <c r="H1468" s="2">
        <v>2</v>
      </c>
      <c r="I1468" s="2">
        <v>3</v>
      </c>
      <c r="J1468" s="2">
        <v>10</v>
      </c>
      <c r="K1468" s="2">
        <v>11</v>
      </c>
      <c r="L1468" s="3">
        <v>341000</v>
      </c>
      <c r="M1468" s="2" t="s">
        <v>20</v>
      </c>
      <c r="N1468" s="4" t="s">
        <v>21</v>
      </c>
    </row>
    <row r="1469" spans="1:14" x14ac:dyDescent="0.25">
      <c r="A1469" s="1" t="s">
        <v>360</v>
      </c>
      <c r="B1469" s="2" t="s">
        <v>76</v>
      </c>
      <c r="C1469" s="2" t="s">
        <v>1365</v>
      </c>
      <c r="D1469" s="2" t="s">
        <v>17940</v>
      </c>
      <c r="E1469" s="2" t="s">
        <v>1369</v>
      </c>
      <c r="F1469" s="2">
        <v>42121600</v>
      </c>
      <c r="G1469" s="2" t="s">
        <v>490</v>
      </c>
      <c r="H1469" s="2">
        <v>2</v>
      </c>
      <c r="I1469" s="2">
        <v>3</v>
      </c>
      <c r="J1469" s="2">
        <v>10</v>
      </c>
      <c r="K1469" s="2">
        <v>44</v>
      </c>
      <c r="L1469" s="3">
        <v>792000</v>
      </c>
      <c r="M1469" s="2" t="s">
        <v>20</v>
      </c>
      <c r="N1469" s="4" t="s">
        <v>21</v>
      </c>
    </row>
    <row r="1470" spans="1:14" x14ac:dyDescent="0.25">
      <c r="A1470" s="1" t="s">
        <v>360</v>
      </c>
      <c r="B1470" s="2" t="s">
        <v>76</v>
      </c>
      <c r="C1470" s="2" t="s">
        <v>1365</v>
      </c>
      <c r="D1470" s="2" t="s">
        <v>17940</v>
      </c>
      <c r="E1470" s="2" t="s">
        <v>1370</v>
      </c>
      <c r="F1470" s="2">
        <v>42121600</v>
      </c>
      <c r="G1470" s="2" t="s">
        <v>490</v>
      </c>
      <c r="H1470" s="2">
        <v>2</v>
      </c>
      <c r="I1470" s="2">
        <v>3</v>
      </c>
      <c r="J1470" s="2">
        <v>10</v>
      </c>
      <c r="K1470" s="2">
        <v>26</v>
      </c>
      <c r="L1470" s="3">
        <v>676000</v>
      </c>
      <c r="M1470" s="2" t="s">
        <v>20</v>
      </c>
      <c r="N1470" s="4" t="s">
        <v>21</v>
      </c>
    </row>
    <row r="1471" spans="1:14" x14ac:dyDescent="0.25">
      <c r="A1471" s="1" t="s">
        <v>360</v>
      </c>
      <c r="B1471" s="2" t="s">
        <v>76</v>
      </c>
      <c r="C1471" s="2" t="s">
        <v>1365</v>
      </c>
      <c r="D1471" s="2" t="s">
        <v>17940</v>
      </c>
      <c r="E1471" s="2" t="s">
        <v>1371</v>
      </c>
      <c r="F1471" s="2">
        <v>42121600</v>
      </c>
      <c r="G1471" s="2" t="s">
        <v>490</v>
      </c>
      <c r="H1471" s="2">
        <v>2</v>
      </c>
      <c r="I1471" s="2">
        <v>3</v>
      </c>
      <c r="J1471" s="2">
        <v>10</v>
      </c>
      <c r="K1471" s="2">
        <v>14</v>
      </c>
      <c r="L1471" s="3">
        <v>147000</v>
      </c>
      <c r="M1471" s="2" t="s">
        <v>20</v>
      </c>
      <c r="N1471" s="4" t="s">
        <v>21</v>
      </c>
    </row>
    <row r="1472" spans="1:14" x14ac:dyDescent="0.25">
      <c r="A1472" s="1" t="s">
        <v>360</v>
      </c>
      <c r="B1472" s="2" t="s">
        <v>76</v>
      </c>
      <c r="C1472" s="2" t="s">
        <v>1365</v>
      </c>
      <c r="D1472" s="2" t="s">
        <v>17940</v>
      </c>
      <c r="E1472" s="2" t="s">
        <v>1372</v>
      </c>
      <c r="F1472" s="2">
        <v>42121600</v>
      </c>
      <c r="G1472" s="2" t="s">
        <v>490</v>
      </c>
      <c r="H1472" s="2">
        <v>2</v>
      </c>
      <c r="I1472" s="2">
        <v>3</v>
      </c>
      <c r="J1472" s="2">
        <v>10</v>
      </c>
      <c r="K1472" s="2">
        <v>7</v>
      </c>
      <c r="L1472" s="3">
        <v>210000</v>
      </c>
      <c r="M1472" s="2" t="s">
        <v>0</v>
      </c>
      <c r="N1472" s="4" t="s">
        <v>21</v>
      </c>
    </row>
    <row r="1473" spans="1:14" x14ac:dyDescent="0.25">
      <c r="A1473" s="1" t="s">
        <v>360</v>
      </c>
      <c r="B1473" s="2" t="s">
        <v>76</v>
      </c>
      <c r="C1473" s="2" t="s">
        <v>1365</v>
      </c>
      <c r="D1473" s="2" t="s">
        <v>17940</v>
      </c>
      <c r="E1473" s="2" t="s">
        <v>1373</v>
      </c>
      <c r="F1473" s="2">
        <v>42121600</v>
      </c>
      <c r="G1473" s="2" t="s">
        <v>490</v>
      </c>
      <c r="H1473" s="2">
        <v>2</v>
      </c>
      <c r="I1473" s="2">
        <v>3</v>
      </c>
      <c r="J1473" s="2">
        <v>10</v>
      </c>
      <c r="K1473" s="2">
        <v>22</v>
      </c>
      <c r="L1473" s="3">
        <v>660000</v>
      </c>
      <c r="M1473" s="2" t="s">
        <v>0</v>
      </c>
      <c r="N1473" s="4" t="s">
        <v>21</v>
      </c>
    </row>
    <row r="1474" spans="1:14" x14ac:dyDescent="0.25">
      <c r="A1474" s="1" t="s">
        <v>360</v>
      </c>
      <c r="B1474" s="2" t="s">
        <v>76</v>
      </c>
      <c r="C1474" s="2" t="s">
        <v>1365</v>
      </c>
      <c r="D1474" s="2" t="s">
        <v>17940</v>
      </c>
      <c r="E1474" s="2" t="s">
        <v>1374</v>
      </c>
      <c r="F1474" s="2">
        <v>42311511</v>
      </c>
      <c r="G1474" s="2" t="s">
        <v>490</v>
      </c>
      <c r="H1474" s="2">
        <v>2</v>
      </c>
      <c r="I1474" s="2">
        <v>3</v>
      </c>
      <c r="J1474" s="2">
        <v>10</v>
      </c>
      <c r="K1474" s="2">
        <v>4</v>
      </c>
      <c r="L1474" s="3">
        <v>128000</v>
      </c>
      <c r="M1474" s="2" t="s">
        <v>0</v>
      </c>
      <c r="N1474" s="4" t="s">
        <v>21</v>
      </c>
    </row>
    <row r="1475" spans="1:14" x14ac:dyDescent="0.25">
      <c r="A1475" s="1" t="s">
        <v>360</v>
      </c>
      <c r="B1475" s="2" t="s">
        <v>76</v>
      </c>
      <c r="C1475" s="2" t="s">
        <v>1365</v>
      </c>
      <c r="D1475" s="2" t="s">
        <v>17940</v>
      </c>
      <c r="E1475" s="2" t="s">
        <v>1375</v>
      </c>
      <c r="F1475" s="2">
        <v>42172001</v>
      </c>
      <c r="G1475" s="2" t="s">
        <v>490</v>
      </c>
      <c r="H1475" s="2">
        <v>2</v>
      </c>
      <c r="I1475" s="2">
        <v>3</v>
      </c>
      <c r="J1475" s="2">
        <v>10</v>
      </c>
      <c r="K1475" s="2">
        <v>4</v>
      </c>
      <c r="L1475" s="3">
        <v>1240000</v>
      </c>
      <c r="M1475" s="2" t="s">
        <v>0</v>
      </c>
      <c r="N1475" s="4" t="s">
        <v>21</v>
      </c>
    </row>
    <row r="1476" spans="1:14" x14ac:dyDescent="0.25">
      <c r="A1476" s="1" t="s">
        <v>360</v>
      </c>
      <c r="B1476" s="2" t="s">
        <v>76</v>
      </c>
      <c r="C1476" s="2" t="s">
        <v>1365</v>
      </c>
      <c r="D1476" s="2" t="s">
        <v>17940</v>
      </c>
      <c r="E1476" s="2" t="s">
        <v>1376</v>
      </c>
      <c r="F1476" s="2">
        <v>42121600</v>
      </c>
      <c r="G1476" s="2" t="s">
        <v>490</v>
      </c>
      <c r="H1476" s="2">
        <v>2</v>
      </c>
      <c r="I1476" s="2">
        <v>3</v>
      </c>
      <c r="J1476" s="2">
        <v>10</v>
      </c>
      <c r="K1476" s="2">
        <v>1</v>
      </c>
      <c r="L1476" s="3">
        <v>75000</v>
      </c>
      <c r="M1476" s="2" t="s">
        <v>0</v>
      </c>
      <c r="N1476" s="4" t="s">
        <v>21</v>
      </c>
    </row>
    <row r="1477" spans="1:14" x14ac:dyDescent="0.25">
      <c r="A1477" s="1" t="s">
        <v>360</v>
      </c>
      <c r="B1477" s="2" t="s">
        <v>76</v>
      </c>
      <c r="C1477" s="2" t="s">
        <v>1365</v>
      </c>
      <c r="D1477" s="2" t="s">
        <v>17940</v>
      </c>
      <c r="E1477" s="2" t="s">
        <v>1377</v>
      </c>
      <c r="F1477" s="2">
        <v>42121600</v>
      </c>
      <c r="G1477" s="2" t="s">
        <v>490</v>
      </c>
      <c r="H1477" s="2">
        <v>2</v>
      </c>
      <c r="I1477" s="2">
        <v>3</v>
      </c>
      <c r="J1477" s="2">
        <v>10</v>
      </c>
      <c r="K1477" s="2">
        <v>4</v>
      </c>
      <c r="L1477" s="3">
        <v>188000</v>
      </c>
      <c r="M1477" s="2" t="s">
        <v>0</v>
      </c>
      <c r="N1477" s="4" t="s">
        <v>21</v>
      </c>
    </row>
    <row r="1478" spans="1:14" x14ac:dyDescent="0.25">
      <c r="A1478" s="1" t="s">
        <v>360</v>
      </c>
      <c r="B1478" s="2" t="s">
        <v>76</v>
      </c>
      <c r="C1478" s="2" t="s">
        <v>1365</v>
      </c>
      <c r="D1478" s="2" t="s">
        <v>17940</v>
      </c>
      <c r="E1478" s="2" t="s">
        <v>1378</v>
      </c>
      <c r="F1478" s="2">
        <v>42172001</v>
      </c>
      <c r="G1478" s="2" t="s">
        <v>490</v>
      </c>
      <c r="H1478" s="2">
        <v>2</v>
      </c>
      <c r="I1478" s="2">
        <v>3</v>
      </c>
      <c r="J1478" s="2">
        <v>10</v>
      </c>
      <c r="K1478" s="2">
        <v>4</v>
      </c>
      <c r="L1478" s="3">
        <v>264000</v>
      </c>
      <c r="M1478" s="2" t="s">
        <v>0</v>
      </c>
      <c r="N1478" s="4" t="s">
        <v>21</v>
      </c>
    </row>
    <row r="1479" spans="1:14" x14ac:dyDescent="0.25">
      <c r="A1479" s="1" t="s">
        <v>360</v>
      </c>
      <c r="B1479" s="2" t="s">
        <v>76</v>
      </c>
      <c r="C1479" s="2" t="s">
        <v>1365</v>
      </c>
      <c r="D1479" s="2" t="s">
        <v>17940</v>
      </c>
      <c r="E1479" s="2" t="s">
        <v>1379</v>
      </c>
      <c r="F1479" s="2">
        <v>10111305</v>
      </c>
      <c r="G1479" s="2" t="s">
        <v>490</v>
      </c>
      <c r="H1479" s="2">
        <v>3</v>
      </c>
      <c r="I1479" s="2">
        <v>6</v>
      </c>
      <c r="J1479" s="2">
        <v>10</v>
      </c>
      <c r="K1479" s="2">
        <v>24</v>
      </c>
      <c r="L1479" s="3">
        <v>1104000</v>
      </c>
      <c r="M1479" s="2" t="s">
        <v>0</v>
      </c>
      <c r="N1479" s="4" t="s">
        <v>21</v>
      </c>
    </row>
    <row r="1480" spans="1:14" x14ac:dyDescent="0.25">
      <c r="A1480" s="1" t="s">
        <v>360</v>
      </c>
      <c r="B1480" s="2" t="s">
        <v>76</v>
      </c>
      <c r="C1480" s="2" t="s">
        <v>1365</v>
      </c>
      <c r="D1480" s="2" t="s">
        <v>17940</v>
      </c>
      <c r="E1480" s="2" t="s">
        <v>1380</v>
      </c>
      <c r="F1480" s="2">
        <v>10111305</v>
      </c>
      <c r="G1480" s="2" t="s">
        <v>490</v>
      </c>
      <c r="H1480" s="2">
        <v>3</v>
      </c>
      <c r="I1480" s="2">
        <v>6</v>
      </c>
      <c r="J1480" s="2">
        <v>10</v>
      </c>
      <c r="K1480" s="2">
        <v>12</v>
      </c>
      <c r="L1480" s="3">
        <v>264000</v>
      </c>
      <c r="M1480" s="2" t="s">
        <v>0</v>
      </c>
      <c r="N1480" s="4" t="s">
        <v>21</v>
      </c>
    </row>
    <row r="1481" spans="1:14" x14ac:dyDescent="0.25">
      <c r="A1481" s="1" t="s">
        <v>360</v>
      </c>
      <c r="B1481" s="2" t="s">
        <v>76</v>
      </c>
      <c r="C1481" s="2" t="s">
        <v>1365</v>
      </c>
      <c r="D1481" s="2" t="s">
        <v>17940</v>
      </c>
      <c r="E1481" s="2" t="s">
        <v>1381</v>
      </c>
      <c r="F1481" s="2">
        <v>10111305</v>
      </c>
      <c r="G1481" s="2" t="s">
        <v>490</v>
      </c>
      <c r="H1481" s="2">
        <v>3</v>
      </c>
      <c r="I1481" s="2">
        <v>6</v>
      </c>
      <c r="J1481" s="2">
        <v>10</v>
      </c>
      <c r="K1481" s="2">
        <v>12</v>
      </c>
      <c r="L1481" s="3">
        <v>432000</v>
      </c>
      <c r="M1481" s="2" t="s">
        <v>0</v>
      </c>
      <c r="N1481" s="4" t="s">
        <v>21</v>
      </c>
    </row>
    <row r="1482" spans="1:14" x14ac:dyDescent="0.25">
      <c r="A1482" s="1" t="s">
        <v>360</v>
      </c>
      <c r="B1482" s="2" t="s">
        <v>76</v>
      </c>
      <c r="C1482" s="2" t="s">
        <v>1365</v>
      </c>
      <c r="D1482" s="2" t="s">
        <v>17940</v>
      </c>
      <c r="E1482" s="2" t="s">
        <v>1382</v>
      </c>
      <c r="F1482" s="2">
        <v>10111305</v>
      </c>
      <c r="G1482" s="2" t="s">
        <v>490</v>
      </c>
      <c r="H1482" s="2">
        <v>3</v>
      </c>
      <c r="I1482" s="2">
        <v>6</v>
      </c>
      <c r="J1482" s="2">
        <v>10</v>
      </c>
      <c r="K1482" s="2">
        <v>12</v>
      </c>
      <c r="L1482" s="3">
        <v>420000</v>
      </c>
      <c r="M1482" s="2" t="s">
        <v>0</v>
      </c>
      <c r="N1482" s="4" t="s">
        <v>21</v>
      </c>
    </row>
    <row r="1483" spans="1:14" x14ac:dyDescent="0.25">
      <c r="A1483" s="1" t="s">
        <v>360</v>
      </c>
      <c r="B1483" s="2" t="s">
        <v>76</v>
      </c>
      <c r="C1483" s="2" t="s">
        <v>1365</v>
      </c>
      <c r="D1483" s="2" t="s">
        <v>17940</v>
      </c>
      <c r="E1483" s="2" t="s">
        <v>1383</v>
      </c>
      <c r="F1483" s="2">
        <v>10111305</v>
      </c>
      <c r="G1483" s="2" t="s">
        <v>490</v>
      </c>
      <c r="H1483" s="2">
        <v>3</v>
      </c>
      <c r="I1483" s="2">
        <v>6</v>
      </c>
      <c r="J1483" s="2">
        <v>10</v>
      </c>
      <c r="K1483" s="2">
        <v>12</v>
      </c>
      <c r="L1483" s="3">
        <v>588000</v>
      </c>
      <c r="M1483" s="2" t="s">
        <v>0</v>
      </c>
      <c r="N1483" s="4" t="s">
        <v>21</v>
      </c>
    </row>
    <row r="1484" spans="1:14" x14ac:dyDescent="0.25">
      <c r="A1484" s="1" t="s">
        <v>360</v>
      </c>
      <c r="B1484" s="2" t="s">
        <v>76</v>
      </c>
      <c r="C1484" s="2" t="s">
        <v>1365</v>
      </c>
      <c r="D1484" s="2" t="s">
        <v>17940</v>
      </c>
      <c r="E1484" s="2" t="s">
        <v>1384</v>
      </c>
      <c r="F1484" s="2">
        <v>10111305</v>
      </c>
      <c r="G1484" s="2" t="s">
        <v>490</v>
      </c>
      <c r="H1484" s="2">
        <v>3</v>
      </c>
      <c r="I1484" s="2">
        <v>6</v>
      </c>
      <c r="J1484" s="2">
        <v>10</v>
      </c>
      <c r="K1484" s="2">
        <v>8</v>
      </c>
      <c r="L1484" s="3">
        <v>256000</v>
      </c>
      <c r="M1484" s="2" t="s">
        <v>0</v>
      </c>
      <c r="N1484" s="4" t="s">
        <v>21</v>
      </c>
    </row>
    <row r="1485" spans="1:14" x14ac:dyDescent="0.25">
      <c r="A1485" s="1" t="s">
        <v>360</v>
      </c>
      <c r="B1485" s="2" t="s">
        <v>76</v>
      </c>
      <c r="C1485" s="2" t="s">
        <v>1365</v>
      </c>
      <c r="D1485" s="2" t="s">
        <v>17940</v>
      </c>
      <c r="E1485" s="2" t="s">
        <v>1385</v>
      </c>
      <c r="F1485" s="2">
        <v>10111305</v>
      </c>
      <c r="G1485" s="2" t="s">
        <v>490</v>
      </c>
      <c r="H1485" s="2">
        <v>3</v>
      </c>
      <c r="I1485" s="2">
        <v>6</v>
      </c>
      <c r="J1485" s="2">
        <v>10</v>
      </c>
      <c r="K1485" s="2">
        <v>4</v>
      </c>
      <c r="L1485" s="3">
        <v>172000</v>
      </c>
      <c r="M1485" s="2" t="s">
        <v>0</v>
      </c>
      <c r="N1485" s="4" t="s">
        <v>21</v>
      </c>
    </row>
    <row r="1486" spans="1:14" x14ac:dyDescent="0.25">
      <c r="A1486" s="1" t="s">
        <v>360</v>
      </c>
      <c r="B1486" s="2" t="s">
        <v>76</v>
      </c>
      <c r="C1486" s="2" t="s">
        <v>1365</v>
      </c>
      <c r="D1486" s="2" t="s">
        <v>17940</v>
      </c>
      <c r="E1486" s="2" t="s">
        <v>1386</v>
      </c>
      <c r="F1486" s="2">
        <v>42311512</v>
      </c>
      <c r="G1486" s="2" t="s">
        <v>490</v>
      </c>
      <c r="H1486" s="2">
        <v>3</v>
      </c>
      <c r="I1486" s="2">
        <v>6</v>
      </c>
      <c r="J1486" s="2">
        <v>10</v>
      </c>
      <c r="K1486" s="2">
        <v>1</v>
      </c>
      <c r="L1486" s="3">
        <v>29000</v>
      </c>
      <c r="M1486" s="2" t="s">
        <v>0</v>
      </c>
      <c r="N1486" s="4" t="s">
        <v>21</v>
      </c>
    </row>
    <row r="1487" spans="1:14" x14ac:dyDescent="0.25">
      <c r="A1487" s="1" t="s">
        <v>360</v>
      </c>
      <c r="B1487" s="2" t="s">
        <v>76</v>
      </c>
      <c r="C1487" s="2" t="s">
        <v>1365</v>
      </c>
      <c r="D1487" s="2" t="s">
        <v>17940</v>
      </c>
      <c r="E1487" s="2" t="s">
        <v>1387</v>
      </c>
      <c r="F1487" s="2">
        <v>10111305</v>
      </c>
      <c r="G1487" s="2" t="s">
        <v>490</v>
      </c>
      <c r="H1487" s="2">
        <v>3</v>
      </c>
      <c r="I1487" s="2">
        <v>6</v>
      </c>
      <c r="J1487" s="2">
        <v>10</v>
      </c>
      <c r="K1487" s="2">
        <v>3</v>
      </c>
      <c r="L1487" s="3">
        <v>150000</v>
      </c>
      <c r="M1487" s="2" t="s">
        <v>0</v>
      </c>
      <c r="N1487" s="4" t="s">
        <v>21</v>
      </c>
    </row>
    <row r="1488" spans="1:14" x14ac:dyDescent="0.25">
      <c r="A1488" s="1" t="s">
        <v>360</v>
      </c>
      <c r="B1488" s="2" t="s">
        <v>76</v>
      </c>
      <c r="C1488" s="2" t="s">
        <v>1365</v>
      </c>
      <c r="D1488" s="2" t="s">
        <v>17940</v>
      </c>
      <c r="E1488" s="2" t="s">
        <v>1388</v>
      </c>
      <c r="F1488" s="2">
        <v>10111305</v>
      </c>
      <c r="G1488" s="2" t="s">
        <v>490</v>
      </c>
      <c r="H1488" s="2">
        <v>3</v>
      </c>
      <c r="I1488" s="2">
        <v>6</v>
      </c>
      <c r="J1488" s="2">
        <v>10</v>
      </c>
      <c r="K1488" s="2">
        <v>2</v>
      </c>
      <c r="L1488" s="3">
        <v>230000</v>
      </c>
      <c r="M1488" s="2" t="s">
        <v>0</v>
      </c>
      <c r="N1488" s="4" t="s">
        <v>21</v>
      </c>
    </row>
    <row r="1489" spans="1:14" x14ac:dyDescent="0.25">
      <c r="A1489" s="1" t="s">
        <v>360</v>
      </c>
      <c r="B1489" s="2" t="s">
        <v>76</v>
      </c>
      <c r="C1489" s="2" t="s">
        <v>1365</v>
      </c>
      <c r="D1489" s="2" t="s">
        <v>17940</v>
      </c>
      <c r="E1489" s="2" t="s">
        <v>1389</v>
      </c>
      <c r="F1489" s="2">
        <v>51201617</v>
      </c>
      <c r="G1489" s="2" t="s">
        <v>490</v>
      </c>
      <c r="H1489" s="2">
        <v>4</v>
      </c>
      <c r="I1489" s="2">
        <v>6</v>
      </c>
      <c r="J1489" s="2">
        <v>10</v>
      </c>
      <c r="K1489" s="2">
        <v>4</v>
      </c>
      <c r="L1489" s="3">
        <v>44000</v>
      </c>
      <c r="M1489" s="2" t="s">
        <v>0</v>
      </c>
      <c r="N1489" s="4" t="s">
        <v>21</v>
      </c>
    </row>
    <row r="1490" spans="1:14" x14ac:dyDescent="0.25">
      <c r="A1490" s="1" t="s">
        <v>360</v>
      </c>
      <c r="B1490" s="2" t="s">
        <v>76</v>
      </c>
      <c r="C1490" s="2" t="s">
        <v>1365</v>
      </c>
      <c r="D1490" s="2" t="s">
        <v>17940</v>
      </c>
      <c r="E1490" s="2" t="s">
        <v>1390</v>
      </c>
      <c r="F1490" s="2">
        <v>10111305</v>
      </c>
      <c r="G1490" s="2" t="s">
        <v>490</v>
      </c>
      <c r="H1490" s="2">
        <v>4</v>
      </c>
      <c r="I1490" s="2">
        <v>6</v>
      </c>
      <c r="J1490" s="2">
        <v>10</v>
      </c>
      <c r="K1490" s="2">
        <v>3</v>
      </c>
      <c r="L1490" s="3">
        <v>31500</v>
      </c>
      <c r="M1490" s="2" t="s">
        <v>0</v>
      </c>
      <c r="N1490" s="4" t="s">
        <v>21</v>
      </c>
    </row>
    <row r="1491" spans="1:14" x14ac:dyDescent="0.25">
      <c r="A1491" s="1" t="s">
        <v>360</v>
      </c>
      <c r="B1491" s="2" t="s">
        <v>76</v>
      </c>
      <c r="C1491" s="2" t="s">
        <v>1365</v>
      </c>
      <c r="D1491" s="2" t="s">
        <v>17940</v>
      </c>
      <c r="E1491" s="2" t="s">
        <v>1391</v>
      </c>
      <c r="F1491" s="2">
        <v>10111300</v>
      </c>
      <c r="G1491" s="2" t="s">
        <v>490</v>
      </c>
      <c r="H1491" s="2">
        <v>4</v>
      </c>
      <c r="I1491" s="2">
        <v>6</v>
      </c>
      <c r="J1491" s="2">
        <v>10</v>
      </c>
      <c r="K1491" s="2">
        <v>8</v>
      </c>
      <c r="L1491" s="3">
        <v>440000</v>
      </c>
      <c r="M1491" s="2" t="s">
        <v>0</v>
      </c>
      <c r="N1491" s="4" t="s">
        <v>21</v>
      </c>
    </row>
    <row r="1492" spans="1:14" x14ac:dyDescent="0.25">
      <c r="A1492" s="1" t="s">
        <v>360</v>
      </c>
      <c r="B1492" s="2" t="s">
        <v>76</v>
      </c>
      <c r="C1492" s="2" t="s">
        <v>1365</v>
      </c>
      <c r="D1492" s="2" t="s">
        <v>17940</v>
      </c>
      <c r="E1492" s="2" t="s">
        <v>1392</v>
      </c>
      <c r="F1492" s="2">
        <v>10111300</v>
      </c>
      <c r="G1492" s="2" t="s">
        <v>490</v>
      </c>
      <c r="H1492" s="2">
        <v>4</v>
      </c>
      <c r="I1492" s="2">
        <v>6</v>
      </c>
      <c r="J1492" s="2">
        <v>10</v>
      </c>
      <c r="K1492" s="2">
        <v>4</v>
      </c>
      <c r="L1492" s="3">
        <v>128000</v>
      </c>
      <c r="M1492" s="2" t="s">
        <v>0</v>
      </c>
      <c r="N1492" s="4" t="s">
        <v>21</v>
      </c>
    </row>
    <row r="1493" spans="1:14" x14ac:dyDescent="0.25">
      <c r="A1493" s="1" t="s">
        <v>360</v>
      </c>
      <c r="B1493" s="2" t="s">
        <v>76</v>
      </c>
      <c r="C1493" s="2" t="s">
        <v>1365</v>
      </c>
      <c r="D1493" s="2" t="s">
        <v>17940</v>
      </c>
      <c r="E1493" s="2" t="s">
        <v>1393</v>
      </c>
      <c r="F1493" s="2">
        <v>10111305</v>
      </c>
      <c r="G1493" s="2" t="s">
        <v>490</v>
      </c>
      <c r="H1493" s="2">
        <v>4</v>
      </c>
      <c r="I1493" s="2">
        <v>6</v>
      </c>
      <c r="J1493" s="2">
        <v>10</v>
      </c>
      <c r="K1493" s="2">
        <v>8</v>
      </c>
      <c r="L1493" s="3">
        <v>288000</v>
      </c>
      <c r="M1493" s="2" t="s">
        <v>0</v>
      </c>
      <c r="N1493" s="4" t="s">
        <v>21</v>
      </c>
    </row>
    <row r="1494" spans="1:14" x14ac:dyDescent="0.25">
      <c r="A1494" s="1" t="s">
        <v>360</v>
      </c>
      <c r="B1494" s="2" t="s">
        <v>76</v>
      </c>
      <c r="C1494" s="2" t="s">
        <v>1365</v>
      </c>
      <c r="D1494" s="2" t="s">
        <v>17940</v>
      </c>
      <c r="E1494" s="2" t="s">
        <v>1394</v>
      </c>
      <c r="F1494" s="2">
        <v>51101805</v>
      </c>
      <c r="G1494" s="2" t="s">
        <v>490</v>
      </c>
      <c r="H1494" s="2">
        <v>4</v>
      </c>
      <c r="I1494" s="2">
        <v>6</v>
      </c>
      <c r="J1494" s="2">
        <v>10</v>
      </c>
      <c r="K1494" s="2">
        <v>4</v>
      </c>
      <c r="L1494" s="3">
        <v>176000</v>
      </c>
      <c r="M1494" s="2" t="s">
        <v>0</v>
      </c>
      <c r="N1494" s="4" t="s">
        <v>21</v>
      </c>
    </row>
    <row r="1495" spans="1:14" x14ac:dyDescent="0.25">
      <c r="A1495" s="1" t="s">
        <v>360</v>
      </c>
      <c r="B1495" s="2" t="s">
        <v>76</v>
      </c>
      <c r="C1495" s="2" t="s">
        <v>1365</v>
      </c>
      <c r="D1495" s="2" t="s">
        <v>17940</v>
      </c>
      <c r="E1495" s="2" t="s">
        <v>1395</v>
      </c>
      <c r="F1495" s="2">
        <v>42311511</v>
      </c>
      <c r="G1495" s="2" t="s">
        <v>490</v>
      </c>
      <c r="H1495" s="2">
        <v>4</v>
      </c>
      <c r="I1495" s="2">
        <v>6</v>
      </c>
      <c r="J1495" s="2">
        <v>10</v>
      </c>
      <c r="K1495" s="2">
        <v>8</v>
      </c>
      <c r="L1495" s="3">
        <v>176000</v>
      </c>
      <c r="M1495" s="2" t="s">
        <v>0</v>
      </c>
      <c r="N1495" s="4" t="s">
        <v>21</v>
      </c>
    </row>
    <row r="1496" spans="1:14" x14ac:dyDescent="0.25">
      <c r="A1496" s="1" t="s">
        <v>360</v>
      </c>
      <c r="B1496" s="2" t="s">
        <v>76</v>
      </c>
      <c r="C1496" s="2" t="s">
        <v>1365</v>
      </c>
      <c r="D1496" s="2" t="s">
        <v>17940</v>
      </c>
      <c r="E1496" s="2" t="s">
        <v>1396</v>
      </c>
      <c r="F1496" s="2">
        <v>51191604</v>
      </c>
      <c r="G1496" s="2" t="s">
        <v>490</v>
      </c>
      <c r="H1496" s="2">
        <v>4</v>
      </c>
      <c r="I1496" s="2">
        <v>6</v>
      </c>
      <c r="J1496" s="2">
        <v>10</v>
      </c>
      <c r="K1496" s="2">
        <v>5</v>
      </c>
      <c r="L1496" s="3">
        <v>20000</v>
      </c>
      <c r="M1496" s="2" t="s">
        <v>0</v>
      </c>
      <c r="N1496" s="4" t="s">
        <v>21</v>
      </c>
    </row>
    <row r="1497" spans="1:14" x14ac:dyDescent="0.25">
      <c r="A1497" s="1" t="s">
        <v>360</v>
      </c>
      <c r="B1497" s="2" t="s">
        <v>76</v>
      </c>
      <c r="C1497" s="2" t="s">
        <v>1365</v>
      </c>
      <c r="D1497" s="2" t="s">
        <v>17940</v>
      </c>
      <c r="E1497" s="2" t="s">
        <v>1397</v>
      </c>
      <c r="F1497" s="2">
        <v>51191905</v>
      </c>
      <c r="G1497" s="2" t="s">
        <v>490</v>
      </c>
      <c r="H1497" s="2">
        <v>4</v>
      </c>
      <c r="I1497" s="2">
        <v>6</v>
      </c>
      <c r="J1497" s="2">
        <v>10</v>
      </c>
      <c r="K1497" s="2">
        <v>4</v>
      </c>
      <c r="L1497" s="3">
        <v>112000</v>
      </c>
      <c r="M1497" s="2" t="s">
        <v>0</v>
      </c>
      <c r="N1497" s="4" t="s">
        <v>21</v>
      </c>
    </row>
    <row r="1498" spans="1:14" x14ac:dyDescent="0.25">
      <c r="A1498" s="1" t="s">
        <v>360</v>
      </c>
      <c r="B1498" s="2" t="s">
        <v>76</v>
      </c>
      <c r="C1498" s="2" t="s">
        <v>1365</v>
      </c>
      <c r="D1498" s="2" t="s">
        <v>17940</v>
      </c>
      <c r="E1498" s="2" t="s">
        <v>1398</v>
      </c>
      <c r="F1498" s="2">
        <v>51251001</v>
      </c>
      <c r="G1498" s="2" t="s">
        <v>490</v>
      </c>
      <c r="H1498" s="2">
        <v>4</v>
      </c>
      <c r="I1498" s="2">
        <v>6</v>
      </c>
      <c r="J1498" s="2">
        <v>10</v>
      </c>
      <c r="K1498" s="2">
        <v>4</v>
      </c>
      <c r="L1498" s="3">
        <v>236000</v>
      </c>
      <c r="M1498" s="2" t="s">
        <v>0</v>
      </c>
      <c r="N1498" s="4" t="s">
        <v>21</v>
      </c>
    </row>
    <row r="1499" spans="1:14" x14ac:dyDescent="0.25">
      <c r="A1499" s="1" t="s">
        <v>360</v>
      </c>
      <c r="B1499" s="2" t="s">
        <v>76</v>
      </c>
      <c r="C1499" s="2" t="s">
        <v>1365</v>
      </c>
      <c r="D1499" s="2" t="s">
        <v>17940</v>
      </c>
      <c r="E1499" s="2" t="s">
        <v>1399</v>
      </c>
      <c r="F1499" s="2">
        <v>51251001</v>
      </c>
      <c r="G1499" s="2" t="s">
        <v>490</v>
      </c>
      <c r="H1499" s="2">
        <v>4</v>
      </c>
      <c r="I1499" s="2">
        <v>6</v>
      </c>
      <c r="J1499" s="2">
        <v>10</v>
      </c>
      <c r="K1499" s="2">
        <v>2</v>
      </c>
      <c r="L1499" s="3">
        <v>180000</v>
      </c>
      <c r="M1499" s="2" t="s">
        <v>0</v>
      </c>
      <c r="N1499" s="4" t="s">
        <v>21</v>
      </c>
    </row>
    <row r="1500" spans="1:14" x14ac:dyDescent="0.25">
      <c r="A1500" s="1" t="s">
        <v>360</v>
      </c>
      <c r="B1500" s="2" t="s">
        <v>76</v>
      </c>
      <c r="C1500" s="2" t="s">
        <v>1365</v>
      </c>
      <c r="D1500" s="2" t="s">
        <v>17940</v>
      </c>
      <c r="E1500" s="2" t="s">
        <v>1400</v>
      </c>
      <c r="F1500" s="2">
        <v>10111300</v>
      </c>
      <c r="G1500" s="2" t="s">
        <v>490</v>
      </c>
      <c r="H1500" s="2">
        <v>4</v>
      </c>
      <c r="I1500" s="2">
        <v>6</v>
      </c>
      <c r="J1500" s="2">
        <v>10</v>
      </c>
      <c r="K1500" s="2">
        <v>6</v>
      </c>
      <c r="L1500" s="3">
        <v>156000</v>
      </c>
      <c r="M1500" s="2" t="s">
        <v>0</v>
      </c>
      <c r="N1500" s="4" t="s">
        <v>21</v>
      </c>
    </row>
    <row r="1501" spans="1:14" x14ac:dyDescent="0.25">
      <c r="A1501" s="1" t="s">
        <v>360</v>
      </c>
      <c r="B1501" s="2" t="s">
        <v>76</v>
      </c>
      <c r="C1501" s="2" t="s">
        <v>1365</v>
      </c>
      <c r="D1501" s="2" t="s">
        <v>17940</v>
      </c>
      <c r="E1501" s="2" t="s">
        <v>1401</v>
      </c>
      <c r="F1501" s="2">
        <v>12352106</v>
      </c>
      <c r="G1501" s="2" t="s">
        <v>490</v>
      </c>
      <c r="H1501" s="2">
        <v>5</v>
      </c>
      <c r="I1501" s="2">
        <v>6</v>
      </c>
      <c r="J1501" s="2">
        <v>10</v>
      </c>
      <c r="K1501" s="2">
        <v>1</v>
      </c>
      <c r="L1501" s="3">
        <v>120000</v>
      </c>
      <c r="M1501" s="2" t="s">
        <v>0</v>
      </c>
      <c r="N1501" s="4" t="s">
        <v>21</v>
      </c>
    </row>
    <row r="1502" spans="1:14" x14ac:dyDescent="0.25">
      <c r="A1502" s="1" t="s">
        <v>360</v>
      </c>
      <c r="B1502" s="2" t="s">
        <v>76</v>
      </c>
      <c r="C1502" s="2" t="s">
        <v>1365</v>
      </c>
      <c r="D1502" s="2" t="s">
        <v>17940</v>
      </c>
      <c r="E1502" s="2" t="s">
        <v>1402</v>
      </c>
      <c r="F1502" s="2">
        <v>51101567</v>
      </c>
      <c r="G1502" s="2" t="s">
        <v>490</v>
      </c>
      <c r="H1502" s="2">
        <v>5</v>
      </c>
      <c r="I1502" s="2">
        <v>6</v>
      </c>
      <c r="J1502" s="2">
        <v>10</v>
      </c>
      <c r="K1502" s="2">
        <v>1</v>
      </c>
      <c r="L1502" s="3">
        <v>210000</v>
      </c>
      <c r="M1502" s="2" t="s">
        <v>0</v>
      </c>
      <c r="N1502" s="4" t="s">
        <v>21</v>
      </c>
    </row>
    <row r="1503" spans="1:14" x14ac:dyDescent="0.25">
      <c r="A1503" s="1" t="s">
        <v>360</v>
      </c>
      <c r="B1503" s="2" t="s">
        <v>76</v>
      </c>
      <c r="C1503" s="2" t="s">
        <v>1365</v>
      </c>
      <c r="D1503" s="2" t="s">
        <v>17940</v>
      </c>
      <c r="E1503" s="2" t="s">
        <v>1403</v>
      </c>
      <c r="F1503" s="2">
        <v>70121601</v>
      </c>
      <c r="G1503" s="2" t="s">
        <v>490</v>
      </c>
      <c r="H1503" s="2">
        <v>5</v>
      </c>
      <c r="I1503" s="2">
        <v>6</v>
      </c>
      <c r="J1503" s="2">
        <v>10</v>
      </c>
      <c r="K1503" s="2">
        <v>1</v>
      </c>
      <c r="L1503" s="3">
        <v>61000</v>
      </c>
      <c r="M1503" s="2" t="s">
        <v>0</v>
      </c>
      <c r="N1503" s="4" t="s">
        <v>21</v>
      </c>
    </row>
    <row r="1504" spans="1:14" x14ac:dyDescent="0.25">
      <c r="A1504" s="1" t="s">
        <v>360</v>
      </c>
      <c r="B1504" s="2" t="s">
        <v>76</v>
      </c>
      <c r="C1504" s="2" t="s">
        <v>1365</v>
      </c>
      <c r="D1504" s="2" t="s">
        <v>17940</v>
      </c>
      <c r="E1504" s="2" t="s">
        <v>1404</v>
      </c>
      <c r="F1504" s="2">
        <v>51171707</v>
      </c>
      <c r="G1504" s="2" t="s">
        <v>490</v>
      </c>
      <c r="H1504" s="2">
        <v>5</v>
      </c>
      <c r="I1504" s="2">
        <v>6</v>
      </c>
      <c r="J1504" s="2">
        <v>10</v>
      </c>
      <c r="K1504" s="2">
        <v>3</v>
      </c>
      <c r="L1504" s="3">
        <v>73500</v>
      </c>
      <c r="M1504" s="2" t="s">
        <v>0</v>
      </c>
      <c r="N1504" s="4" t="s">
        <v>21</v>
      </c>
    </row>
    <row r="1505" spans="1:14" x14ac:dyDescent="0.25">
      <c r="A1505" s="1" t="s">
        <v>360</v>
      </c>
      <c r="B1505" s="2" t="s">
        <v>76</v>
      </c>
      <c r="C1505" s="2" t="s">
        <v>1365</v>
      </c>
      <c r="D1505" s="2" t="s">
        <v>17940</v>
      </c>
      <c r="E1505" s="2" t="s">
        <v>1405</v>
      </c>
      <c r="F1505" s="2">
        <v>51171707</v>
      </c>
      <c r="G1505" s="2" t="s">
        <v>490</v>
      </c>
      <c r="H1505" s="2">
        <v>5</v>
      </c>
      <c r="I1505" s="2">
        <v>6</v>
      </c>
      <c r="J1505" s="2">
        <v>10</v>
      </c>
      <c r="K1505" s="2">
        <v>1</v>
      </c>
      <c r="L1505" s="3">
        <v>126000</v>
      </c>
      <c r="M1505" s="2" t="s">
        <v>0</v>
      </c>
      <c r="N1505" s="4" t="s">
        <v>21</v>
      </c>
    </row>
    <row r="1506" spans="1:14" x14ac:dyDescent="0.25">
      <c r="A1506" s="1" t="s">
        <v>360</v>
      </c>
      <c r="B1506" s="2" t="s">
        <v>76</v>
      </c>
      <c r="C1506" s="2" t="s">
        <v>1365</v>
      </c>
      <c r="D1506" s="2" t="s">
        <v>17940</v>
      </c>
      <c r="E1506" s="2" t="s">
        <v>1406</v>
      </c>
      <c r="F1506" s="2">
        <v>51101717</v>
      </c>
      <c r="G1506" s="2" t="s">
        <v>490</v>
      </c>
      <c r="H1506" s="2">
        <v>5</v>
      </c>
      <c r="I1506" s="2">
        <v>6</v>
      </c>
      <c r="J1506" s="2">
        <v>10</v>
      </c>
      <c r="K1506" s="2">
        <v>8</v>
      </c>
      <c r="L1506" s="3">
        <v>328000</v>
      </c>
      <c r="M1506" s="2" t="s">
        <v>0</v>
      </c>
      <c r="N1506" s="4" t="s">
        <v>21</v>
      </c>
    </row>
    <row r="1507" spans="1:14" x14ac:dyDescent="0.25">
      <c r="A1507" s="1" t="s">
        <v>360</v>
      </c>
      <c r="B1507" s="2" t="s">
        <v>76</v>
      </c>
      <c r="C1507" s="2" t="s">
        <v>1365</v>
      </c>
      <c r="D1507" s="2" t="s">
        <v>17940</v>
      </c>
      <c r="E1507" s="2" t="s">
        <v>1407</v>
      </c>
      <c r="F1507" s="2">
        <v>51102710</v>
      </c>
      <c r="G1507" s="2" t="s">
        <v>490</v>
      </c>
      <c r="H1507" s="2">
        <v>5</v>
      </c>
      <c r="I1507" s="2">
        <v>6</v>
      </c>
      <c r="J1507" s="2">
        <v>10</v>
      </c>
      <c r="K1507" s="2">
        <v>4</v>
      </c>
      <c r="L1507" s="3">
        <v>98000</v>
      </c>
      <c r="M1507" s="2" t="s">
        <v>0</v>
      </c>
      <c r="N1507" s="4" t="s">
        <v>21</v>
      </c>
    </row>
    <row r="1508" spans="1:14" x14ac:dyDescent="0.25">
      <c r="A1508" s="1" t="s">
        <v>360</v>
      </c>
      <c r="B1508" s="2" t="s">
        <v>76</v>
      </c>
      <c r="C1508" s="2" t="s">
        <v>1365</v>
      </c>
      <c r="D1508" s="2" t="s">
        <v>17940</v>
      </c>
      <c r="E1508" s="2" t="s">
        <v>1408</v>
      </c>
      <c r="F1508" s="2">
        <v>51101550</v>
      </c>
      <c r="G1508" s="2" t="s">
        <v>490</v>
      </c>
      <c r="H1508" s="2">
        <v>5</v>
      </c>
      <c r="I1508" s="2">
        <v>6</v>
      </c>
      <c r="J1508" s="2">
        <v>10</v>
      </c>
      <c r="K1508" s="2">
        <v>8</v>
      </c>
      <c r="L1508" s="3">
        <v>158400</v>
      </c>
      <c r="M1508" s="2" t="s">
        <v>0</v>
      </c>
      <c r="N1508" s="4" t="s">
        <v>21</v>
      </c>
    </row>
    <row r="1509" spans="1:14" x14ac:dyDescent="0.25">
      <c r="A1509" s="1" t="s">
        <v>360</v>
      </c>
      <c r="B1509" s="2" t="s">
        <v>76</v>
      </c>
      <c r="C1509" s="2" t="s">
        <v>1365</v>
      </c>
      <c r="D1509" s="2" t="s">
        <v>17940</v>
      </c>
      <c r="E1509" s="2" t="s">
        <v>1409</v>
      </c>
      <c r="F1509" s="2">
        <v>42121606</v>
      </c>
      <c r="G1509" s="2" t="s">
        <v>490</v>
      </c>
      <c r="H1509" s="2">
        <v>5</v>
      </c>
      <c r="I1509" s="2">
        <v>6</v>
      </c>
      <c r="J1509" s="2">
        <v>10</v>
      </c>
      <c r="K1509" s="2">
        <v>10</v>
      </c>
      <c r="L1509" s="3">
        <v>180000</v>
      </c>
      <c r="M1509" s="2" t="s">
        <v>0</v>
      </c>
      <c r="N1509" s="4" t="s">
        <v>21</v>
      </c>
    </row>
    <row r="1510" spans="1:14" x14ac:dyDescent="0.25">
      <c r="A1510" s="1" t="s">
        <v>360</v>
      </c>
      <c r="B1510" s="2" t="s">
        <v>76</v>
      </c>
      <c r="C1510" s="2" t="s">
        <v>1365</v>
      </c>
      <c r="D1510" s="2" t="s">
        <v>17940</v>
      </c>
      <c r="E1510" s="2" t="s">
        <v>1410</v>
      </c>
      <c r="F1510" s="2">
        <v>42121606</v>
      </c>
      <c r="G1510" s="2" t="s">
        <v>490</v>
      </c>
      <c r="H1510" s="2">
        <v>5</v>
      </c>
      <c r="I1510" s="2">
        <v>6</v>
      </c>
      <c r="J1510" s="2">
        <v>10</v>
      </c>
      <c r="K1510" s="2">
        <v>2</v>
      </c>
      <c r="L1510" s="3">
        <v>84000</v>
      </c>
      <c r="M1510" s="2" t="s">
        <v>0</v>
      </c>
      <c r="N1510" s="4" t="s">
        <v>21</v>
      </c>
    </row>
    <row r="1511" spans="1:14" x14ac:dyDescent="0.25">
      <c r="A1511" s="1" t="s">
        <v>360</v>
      </c>
      <c r="B1511" s="2" t="s">
        <v>76</v>
      </c>
      <c r="C1511" s="2" t="s">
        <v>1365</v>
      </c>
      <c r="D1511" s="2" t="s">
        <v>17940</v>
      </c>
      <c r="E1511" s="2" t="s">
        <v>1411</v>
      </c>
      <c r="F1511" s="2">
        <v>42311511</v>
      </c>
      <c r="G1511" s="2" t="s">
        <v>490</v>
      </c>
      <c r="H1511" s="2">
        <v>5</v>
      </c>
      <c r="I1511" s="2">
        <v>6</v>
      </c>
      <c r="J1511" s="2">
        <v>10</v>
      </c>
      <c r="K1511" s="2">
        <v>4</v>
      </c>
      <c r="L1511" s="3">
        <v>84000</v>
      </c>
      <c r="M1511" s="2" t="s">
        <v>0</v>
      </c>
      <c r="N1511" s="4" t="s">
        <v>21</v>
      </c>
    </row>
    <row r="1512" spans="1:14" x14ac:dyDescent="0.25">
      <c r="A1512" s="1" t="s">
        <v>360</v>
      </c>
      <c r="B1512" s="2" t="s">
        <v>76</v>
      </c>
      <c r="C1512" s="2" t="s">
        <v>1365</v>
      </c>
      <c r="D1512" s="2" t="s">
        <v>17940</v>
      </c>
      <c r="E1512" s="2" t="s">
        <v>1412</v>
      </c>
      <c r="F1512" s="2">
        <v>70121601</v>
      </c>
      <c r="G1512" s="2" t="s">
        <v>490</v>
      </c>
      <c r="H1512" s="2">
        <v>5</v>
      </c>
      <c r="I1512" s="2">
        <v>6</v>
      </c>
      <c r="J1512" s="2">
        <v>10</v>
      </c>
      <c r="K1512" s="2">
        <v>1</v>
      </c>
      <c r="L1512" s="3">
        <v>31000</v>
      </c>
      <c r="M1512" s="2" t="s">
        <v>0</v>
      </c>
      <c r="N1512" s="4" t="s">
        <v>21</v>
      </c>
    </row>
    <row r="1513" spans="1:14" x14ac:dyDescent="0.25">
      <c r="A1513" s="1" t="s">
        <v>360</v>
      </c>
      <c r="B1513" s="2" t="s">
        <v>76</v>
      </c>
      <c r="C1513" s="2" t="s">
        <v>1365</v>
      </c>
      <c r="D1513" s="2" t="s">
        <v>17940</v>
      </c>
      <c r="E1513" s="2" t="s">
        <v>1413</v>
      </c>
      <c r="F1513" s="2">
        <v>42281604</v>
      </c>
      <c r="G1513" s="2" t="s">
        <v>490</v>
      </c>
      <c r="H1513" s="2">
        <v>5</v>
      </c>
      <c r="I1513" s="2">
        <v>6</v>
      </c>
      <c r="J1513" s="2">
        <v>10</v>
      </c>
      <c r="K1513" s="2">
        <v>1</v>
      </c>
      <c r="L1513" s="3">
        <v>130000</v>
      </c>
      <c r="M1513" s="2" t="s">
        <v>0</v>
      </c>
      <c r="N1513" s="4" t="s">
        <v>21</v>
      </c>
    </row>
    <row r="1514" spans="1:14" x14ac:dyDescent="0.25">
      <c r="A1514" s="1" t="s">
        <v>360</v>
      </c>
      <c r="B1514" s="2" t="s">
        <v>76</v>
      </c>
      <c r="C1514" s="2" t="s">
        <v>1365</v>
      </c>
      <c r="D1514" s="2" t="s">
        <v>17940</v>
      </c>
      <c r="E1514" s="2" t="s">
        <v>1414</v>
      </c>
      <c r="F1514" s="2">
        <v>70122002</v>
      </c>
      <c r="G1514" s="2" t="s">
        <v>490</v>
      </c>
      <c r="H1514" s="2">
        <v>5</v>
      </c>
      <c r="I1514" s="2">
        <v>6</v>
      </c>
      <c r="J1514" s="2">
        <v>10</v>
      </c>
      <c r="K1514" s="2">
        <v>8</v>
      </c>
      <c r="L1514" s="3">
        <v>520000</v>
      </c>
      <c r="M1514" s="2" t="s">
        <v>0</v>
      </c>
      <c r="N1514" s="4" t="s">
        <v>21</v>
      </c>
    </row>
    <row r="1515" spans="1:14" x14ac:dyDescent="0.25">
      <c r="A1515" s="1" t="s">
        <v>360</v>
      </c>
      <c r="B1515" s="2" t="s">
        <v>76</v>
      </c>
      <c r="C1515" s="2" t="s">
        <v>1365</v>
      </c>
      <c r="D1515" s="2" t="s">
        <v>17940</v>
      </c>
      <c r="E1515" s="2" t="s">
        <v>1415</v>
      </c>
      <c r="F1515" s="2">
        <v>42311500</v>
      </c>
      <c r="G1515" s="2" t="s">
        <v>490</v>
      </c>
      <c r="H1515" s="2">
        <v>4</v>
      </c>
      <c r="I1515" s="2">
        <v>6</v>
      </c>
      <c r="J1515" s="2">
        <v>10</v>
      </c>
      <c r="K1515" s="2">
        <v>5</v>
      </c>
      <c r="L1515" s="3">
        <v>37500</v>
      </c>
      <c r="M1515" s="2" t="s">
        <v>0</v>
      </c>
      <c r="N1515" s="4" t="s">
        <v>21</v>
      </c>
    </row>
    <row r="1516" spans="1:14" x14ac:dyDescent="0.25">
      <c r="A1516" s="1" t="s">
        <v>360</v>
      </c>
      <c r="B1516" s="2" t="s">
        <v>76</v>
      </c>
      <c r="C1516" s="2" t="s">
        <v>1365</v>
      </c>
      <c r="D1516" s="2" t="s">
        <v>17940</v>
      </c>
      <c r="E1516" s="2" t="s">
        <v>1416</v>
      </c>
      <c r="F1516" s="2">
        <v>42121600</v>
      </c>
      <c r="G1516" s="2" t="s">
        <v>490</v>
      </c>
      <c r="H1516" s="2">
        <v>4</v>
      </c>
      <c r="I1516" s="2">
        <v>6</v>
      </c>
      <c r="J1516" s="2">
        <v>10</v>
      </c>
      <c r="K1516" s="2">
        <v>24</v>
      </c>
      <c r="L1516" s="3">
        <v>504000</v>
      </c>
      <c r="M1516" s="2" t="s">
        <v>0</v>
      </c>
      <c r="N1516" s="4" t="s">
        <v>21</v>
      </c>
    </row>
    <row r="1517" spans="1:14" x14ac:dyDescent="0.25">
      <c r="A1517" s="1" t="s">
        <v>360</v>
      </c>
      <c r="B1517" s="2" t="s">
        <v>76</v>
      </c>
      <c r="C1517" s="2" t="s">
        <v>1365</v>
      </c>
      <c r="D1517" s="2" t="s">
        <v>17940</v>
      </c>
      <c r="E1517" s="2" t="s">
        <v>1417</v>
      </c>
      <c r="F1517" s="2">
        <v>10111300</v>
      </c>
      <c r="G1517" s="2" t="s">
        <v>490</v>
      </c>
      <c r="H1517" s="2">
        <v>4</v>
      </c>
      <c r="I1517" s="2">
        <v>6</v>
      </c>
      <c r="J1517" s="2">
        <v>10</v>
      </c>
      <c r="K1517" s="2">
        <v>6</v>
      </c>
      <c r="L1517" s="3">
        <v>138000</v>
      </c>
      <c r="M1517" s="2" t="s">
        <v>0</v>
      </c>
      <c r="N1517" s="4" t="s">
        <v>21</v>
      </c>
    </row>
    <row r="1518" spans="1:14" x14ac:dyDescent="0.25">
      <c r="A1518" s="1" t="s">
        <v>360</v>
      </c>
      <c r="B1518" s="2" t="s">
        <v>76</v>
      </c>
      <c r="C1518" s="2" t="s">
        <v>1365</v>
      </c>
      <c r="D1518" s="2" t="s">
        <v>17940</v>
      </c>
      <c r="E1518" s="2" t="s">
        <v>1418</v>
      </c>
      <c r="F1518" s="2">
        <v>51241200</v>
      </c>
      <c r="G1518" s="2" t="s">
        <v>490</v>
      </c>
      <c r="H1518" s="2">
        <v>4</v>
      </c>
      <c r="I1518" s="2">
        <v>6</v>
      </c>
      <c r="J1518" s="2">
        <v>10</v>
      </c>
      <c r="K1518" s="2">
        <v>2</v>
      </c>
      <c r="L1518" s="3">
        <v>80000</v>
      </c>
      <c r="M1518" s="2" t="s">
        <v>0</v>
      </c>
      <c r="N1518" s="4" t="s">
        <v>21</v>
      </c>
    </row>
    <row r="1519" spans="1:14" x14ac:dyDescent="0.25">
      <c r="A1519" s="1" t="s">
        <v>360</v>
      </c>
      <c r="B1519" s="2" t="s">
        <v>76</v>
      </c>
      <c r="C1519" s="2" t="s">
        <v>1365</v>
      </c>
      <c r="D1519" s="2" t="s">
        <v>17940</v>
      </c>
      <c r="E1519" s="2" t="s">
        <v>1419</v>
      </c>
      <c r="F1519" s="2">
        <v>10111300</v>
      </c>
      <c r="G1519" s="2" t="s">
        <v>490</v>
      </c>
      <c r="H1519" s="2">
        <v>4</v>
      </c>
      <c r="I1519" s="2">
        <v>6</v>
      </c>
      <c r="J1519" s="2">
        <v>10</v>
      </c>
      <c r="K1519" s="2">
        <v>16</v>
      </c>
      <c r="L1519" s="3">
        <v>1568000</v>
      </c>
      <c r="M1519" s="2" t="s">
        <v>0</v>
      </c>
      <c r="N1519" s="4" t="s">
        <v>21</v>
      </c>
    </row>
    <row r="1520" spans="1:14" x14ac:dyDescent="0.25">
      <c r="A1520" s="1" t="s">
        <v>360</v>
      </c>
      <c r="B1520" s="2" t="s">
        <v>76</v>
      </c>
      <c r="C1520" s="2" t="s">
        <v>1365</v>
      </c>
      <c r="D1520" s="2" t="s">
        <v>17940</v>
      </c>
      <c r="E1520" s="2" t="s">
        <v>1420</v>
      </c>
      <c r="F1520" s="2">
        <v>10111300</v>
      </c>
      <c r="G1520" s="2" t="s">
        <v>490</v>
      </c>
      <c r="H1520" s="2">
        <v>4</v>
      </c>
      <c r="I1520" s="2">
        <v>6</v>
      </c>
      <c r="J1520" s="2">
        <v>10</v>
      </c>
      <c r="K1520" s="2">
        <v>8</v>
      </c>
      <c r="L1520" s="3">
        <v>256000</v>
      </c>
      <c r="M1520" s="2" t="s">
        <v>0</v>
      </c>
      <c r="N1520" s="4" t="s">
        <v>21</v>
      </c>
    </row>
    <row r="1521" spans="1:14" x14ac:dyDescent="0.25">
      <c r="A1521" s="1" t="s">
        <v>360</v>
      </c>
      <c r="B1521" s="2" t="s">
        <v>76</v>
      </c>
      <c r="C1521" s="2" t="s">
        <v>1365</v>
      </c>
      <c r="D1521" s="2" t="s">
        <v>17940</v>
      </c>
      <c r="E1521" s="2" t="s">
        <v>1421</v>
      </c>
      <c r="F1521" s="2">
        <v>42172001</v>
      </c>
      <c r="G1521" s="2" t="s">
        <v>490</v>
      </c>
      <c r="H1521" s="2">
        <v>2</v>
      </c>
      <c r="I1521" s="2">
        <v>3</v>
      </c>
      <c r="J1521" s="2">
        <v>10</v>
      </c>
      <c r="K1521" s="2">
        <v>10</v>
      </c>
      <c r="L1521" s="3">
        <v>4127760</v>
      </c>
      <c r="M1521" s="2" t="s">
        <v>0</v>
      </c>
      <c r="N1521" s="4" t="s">
        <v>21</v>
      </c>
    </row>
    <row r="1522" spans="1:14" x14ac:dyDescent="0.25">
      <c r="A1522" s="1" t="s">
        <v>360</v>
      </c>
      <c r="B1522" s="2" t="s">
        <v>76</v>
      </c>
      <c r="C1522" s="2" t="s">
        <v>1365</v>
      </c>
      <c r="D1522" s="2" t="s">
        <v>17940</v>
      </c>
      <c r="E1522" s="2" t="s">
        <v>1422</v>
      </c>
      <c r="F1522" s="2">
        <v>42172001</v>
      </c>
      <c r="G1522" s="2" t="s">
        <v>490</v>
      </c>
      <c r="H1522" s="2">
        <v>5</v>
      </c>
      <c r="I1522" s="2">
        <v>4</v>
      </c>
      <c r="J1522" s="2">
        <v>10</v>
      </c>
      <c r="K1522" s="2">
        <v>4</v>
      </c>
      <c r="L1522" s="3">
        <v>910000</v>
      </c>
      <c r="M1522" s="2" t="s">
        <v>0</v>
      </c>
      <c r="N1522" s="4" t="s">
        <v>21</v>
      </c>
    </row>
    <row r="1523" spans="1:14" x14ac:dyDescent="0.25">
      <c r="A1523" s="1" t="s">
        <v>360</v>
      </c>
      <c r="B1523" s="2" t="s">
        <v>76</v>
      </c>
      <c r="C1523" s="2" t="s">
        <v>1365</v>
      </c>
      <c r="D1523" s="2" t="s">
        <v>17940</v>
      </c>
      <c r="E1523" s="2" t="s">
        <v>1423</v>
      </c>
      <c r="F1523" s="2">
        <v>42172001</v>
      </c>
      <c r="G1523" s="2" t="s">
        <v>490</v>
      </c>
      <c r="H1523" s="2">
        <v>1</v>
      </c>
      <c r="I1523" s="2">
        <v>6</v>
      </c>
      <c r="J1523" s="2">
        <v>10</v>
      </c>
      <c r="K1523" s="2">
        <v>4</v>
      </c>
      <c r="L1523" s="3">
        <v>1200000</v>
      </c>
      <c r="M1523" s="2" t="s">
        <v>0</v>
      </c>
      <c r="N1523" s="4" t="s">
        <v>21</v>
      </c>
    </row>
    <row r="1524" spans="1:14" x14ac:dyDescent="0.25">
      <c r="A1524" s="1" t="s">
        <v>360</v>
      </c>
      <c r="B1524" s="2" t="s">
        <v>76</v>
      </c>
      <c r="C1524" s="2" t="s">
        <v>1365</v>
      </c>
      <c r="D1524" s="2" t="s">
        <v>17940</v>
      </c>
      <c r="E1524" s="2" t="s">
        <v>1424</v>
      </c>
      <c r="F1524" s="2">
        <v>10111305</v>
      </c>
      <c r="G1524" s="2" t="s">
        <v>490</v>
      </c>
      <c r="H1524" s="2">
        <v>1</v>
      </c>
      <c r="I1524" s="2">
        <v>6</v>
      </c>
      <c r="J1524" s="2">
        <v>10</v>
      </c>
      <c r="K1524" s="2">
        <v>16</v>
      </c>
      <c r="L1524" s="3">
        <v>768000</v>
      </c>
      <c r="M1524" s="2" t="s">
        <v>0</v>
      </c>
      <c r="N1524" s="4" t="s">
        <v>21</v>
      </c>
    </row>
    <row r="1525" spans="1:14" x14ac:dyDescent="0.25">
      <c r="A1525" s="1" t="s">
        <v>360</v>
      </c>
      <c r="B1525" s="2" t="s">
        <v>76</v>
      </c>
      <c r="C1525" s="2" t="s">
        <v>1365</v>
      </c>
      <c r="D1525" s="2" t="s">
        <v>17940</v>
      </c>
      <c r="E1525" s="2" t="s">
        <v>1425</v>
      </c>
      <c r="F1525" s="2">
        <v>10111305</v>
      </c>
      <c r="G1525" s="2" t="s">
        <v>490</v>
      </c>
      <c r="H1525" s="2">
        <v>1</v>
      </c>
      <c r="I1525" s="2">
        <v>6</v>
      </c>
      <c r="J1525" s="2">
        <v>10</v>
      </c>
      <c r="K1525" s="2">
        <v>25</v>
      </c>
      <c r="L1525" s="3">
        <v>487500</v>
      </c>
      <c r="M1525" s="2" t="s">
        <v>0</v>
      </c>
      <c r="N1525" s="4" t="s">
        <v>21</v>
      </c>
    </row>
    <row r="1526" spans="1:14" x14ac:dyDescent="0.25">
      <c r="A1526" s="1" t="s">
        <v>360</v>
      </c>
      <c r="B1526" s="2" t="s">
        <v>76</v>
      </c>
      <c r="C1526" s="2" t="s">
        <v>1365</v>
      </c>
      <c r="D1526" s="2" t="s">
        <v>17940</v>
      </c>
      <c r="E1526" s="2" t="s">
        <v>1426</v>
      </c>
      <c r="F1526" s="2">
        <v>51251000</v>
      </c>
      <c r="G1526" s="2" t="s">
        <v>490</v>
      </c>
      <c r="H1526" s="2">
        <v>1</v>
      </c>
      <c r="I1526" s="2">
        <v>6</v>
      </c>
      <c r="J1526" s="2">
        <v>10</v>
      </c>
      <c r="K1526" s="2">
        <v>11</v>
      </c>
      <c r="L1526" s="3">
        <v>418000</v>
      </c>
      <c r="M1526" s="2" t="s">
        <v>0</v>
      </c>
      <c r="N1526" s="4" t="s">
        <v>21</v>
      </c>
    </row>
    <row r="1527" spans="1:14" x14ac:dyDescent="0.25">
      <c r="A1527" s="1" t="s">
        <v>360</v>
      </c>
      <c r="B1527" s="2" t="s">
        <v>76</v>
      </c>
      <c r="C1527" s="2" t="s">
        <v>1365</v>
      </c>
      <c r="D1527" s="2" t="s">
        <v>17940</v>
      </c>
      <c r="E1527" s="2" t="s">
        <v>1427</v>
      </c>
      <c r="F1527" s="2">
        <v>42311505</v>
      </c>
      <c r="G1527" s="2" t="s">
        <v>490</v>
      </c>
      <c r="H1527" s="2">
        <v>1</v>
      </c>
      <c r="I1527" s="2">
        <v>6</v>
      </c>
      <c r="J1527" s="2">
        <v>10</v>
      </c>
      <c r="K1527" s="2">
        <v>9</v>
      </c>
      <c r="L1527" s="3">
        <v>675000</v>
      </c>
      <c r="M1527" s="2" t="s">
        <v>0</v>
      </c>
      <c r="N1527" s="4" t="s">
        <v>21</v>
      </c>
    </row>
    <row r="1528" spans="1:14" x14ac:dyDescent="0.25">
      <c r="A1528" s="1" t="s">
        <v>360</v>
      </c>
      <c r="B1528" s="2" t="s">
        <v>76</v>
      </c>
      <c r="C1528" s="2" t="s">
        <v>1365</v>
      </c>
      <c r="D1528" s="2" t="s">
        <v>17940</v>
      </c>
      <c r="E1528" s="2" t="s">
        <v>1428</v>
      </c>
      <c r="F1528" s="2">
        <v>42311505</v>
      </c>
      <c r="G1528" s="2" t="s">
        <v>490</v>
      </c>
      <c r="H1528" s="2">
        <v>1</v>
      </c>
      <c r="I1528" s="2">
        <v>6</v>
      </c>
      <c r="J1528" s="2">
        <v>10</v>
      </c>
      <c r="K1528" s="2">
        <v>9</v>
      </c>
      <c r="L1528" s="3">
        <v>648000</v>
      </c>
      <c r="M1528" s="2" t="s">
        <v>0</v>
      </c>
      <c r="N1528" s="4" t="s">
        <v>21</v>
      </c>
    </row>
    <row r="1529" spans="1:14" x14ac:dyDescent="0.25">
      <c r="A1529" s="1" t="s">
        <v>360</v>
      </c>
      <c r="B1529" s="2" t="s">
        <v>76</v>
      </c>
      <c r="C1529" s="2" t="s">
        <v>1365</v>
      </c>
      <c r="D1529" s="2" t="s">
        <v>17940</v>
      </c>
      <c r="E1529" s="2" t="s">
        <v>1429</v>
      </c>
      <c r="F1529" s="2">
        <v>42311505</v>
      </c>
      <c r="G1529" s="2" t="s">
        <v>490</v>
      </c>
      <c r="H1529" s="2">
        <v>1</v>
      </c>
      <c r="I1529" s="2">
        <v>6</v>
      </c>
      <c r="J1529" s="2">
        <v>10</v>
      </c>
      <c r="K1529" s="2">
        <v>10</v>
      </c>
      <c r="L1529" s="3">
        <v>150000</v>
      </c>
      <c r="M1529" s="2" t="s">
        <v>0</v>
      </c>
      <c r="N1529" s="4" t="s">
        <v>21</v>
      </c>
    </row>
    <row r="1530" spans="1:14" x14ac:dyDescent="0.25">
      <c r="A1530" s="1" t="s">
        <v>360</v>
      </c>
      <c r="B1530" s="2" t="s">
        <v>76</v>
      </c>
      <c r="C1530" s="2" t="s">
        <v>1365</v>
      </c>
      <c r="D1530" s="2" t="s">
        <v>17940</v>
      </c>
      <c r="E1530" s="2" t="s">
        <v>1430</v>
      </c>
      <c r="F1530" s="2">
        <v>11121802</v>
      </c>
      <c r="G1530" s="2" t="s">
        <v>490</v>
      </c>
      <c r="H1530" s="2">
        <v>1</v>
      </c>
      <c r="I1530" s="2">
        <v>6</v>
      </c>
      <c r="J1530" s="2">
        <v>10</v>
      </c>
      <c r="K1530" s="2">
        <v>5</v>
      </c>
      <c r="L1530" s="3">
        <v>75000</v>
      </c>
      <c r="M1530" s="2" t="s">
        <v>0</v>
      </c>
      <c r="N1530" s="4" t="s">
        <v>21</v>
      </c>
    </row>
    <row r="1531" spans="1:14" x14ac:dyDescent="0.25">
      <c r="A1531" s="1" t="s">
        <v>360</v>
      </c>
      <c r="B1531" s="2" t="s">
        <v>76</v>
      </c>
      <c r="C1531" s="2" t="s">
        <v>1365</v>
      </c>
      <c r="D1531" s="2" t="s">
        <v>17940</v>
      </c>
      <c r="E1531" s="2" t="s">
        <v>1431</v>
      </c>
      <c r="F1531" s="2">
        <v>42121600</v>
      </c>
      <c r="G1531" s="2" t="s">
        <v>490</v>
      </c>
      <c r="H1531" s="2">
        <v>1</v>
      </c>
      <c r="I1531" s="2">
        <v>6</v>
      </c>
      <c r="J1531" s="2">
        <v>10</v>
      </c>
      <c r="K1531" s="2">
        <v>29</v>
      </c>
      <c r="L1531" s="3">
        <v>121800</v>
      </c>
      <c r="M1531" s="2" t="s">
        <v>0</v>
      </c>
      <c r="N1531" s="4" t="s">
        <v>21</v>
      </c>
    </row>
    <row r="1532" spans="1:14" x14ac:dyDescent="0.25">
      <c r="A1532" s="1" t="s">
        <v>360</v>
      </c>
      <c r="B1532" s="2" t="s">
        <v>76</v>
      </c>
      <c r="C1532" s="2" t="s">
        <v>1365</v>
      </c>
      <c r="D1532" s="2" t="s">
        <v>17940</v>
      </c>
      <c r="E1532" s="2" t="s">
        <v>1432</v>
      </c>
      <c r="F1532" s="2">
        <v>42121606</v>
      </c>
      <c r="G1532" s="2" t="s">
        <v>490</v>
      </c>
      <c r="H1532" s="2">
        <v>1</v>
      </c>
      <c r="I1532" s="2">
        <v>6</v>
      </c>
      <c r="J1532" s="2">
        <v>10</v>
      </c>
      <c r="K1532" s="2">
        <v>10</v>
      </c>
      <c r="L1532" s="3">
        <v>1250000</v>
      </c>
      <c r="M1532" s="2" t="s">
        <v>0</v>
      </c>
      <c r="N1532" s="4" t="s">
        <v>21</v>
      </c>
    </row>
    <row r="1533" spans="1:14" x14ac:dyDescent="0.25">
      <c r="A1533" s="1" t="s">
        <v>360</v>
      </c>
      <c r="B1533" s="2" t="s">
        <v>76</v>
      </c>
      <c r="C1533" s="2" t="s">
        <v>1365</v>
      </c>
      <c r="D1533" s="2" t="s">
        <v>17940</v>
      </c>
      <c r="E1533" s="2" t="s">
        <v>1433</v>
      </c>
      <c r="F1533" s="2">
        <v>10111305</v>
      </c>
      <c r="G1533" s="2" t="s">
        <v>490</v>
      </c>
      <c r="H1533" s="2">
        <v>1</v>
      </c>
      <c r="I1533" s="2">
        <v>6</v>
      </c>
      <c r="J1533" s="2">
        <v>10</v>
      </c>
      <c r="K1533" s="2">
        <v>15</v>
      </c>
      <c r="L1533" s="3">
        <v>1560000</v>
      </c>
      <c r="M1533" s="2" t="s">
        <v>0</v>
      </c>
      <c r="N1533" s="4" t="s">
        <v>21</v>
      </c>
    </row>
    <row r="1534" spans="1:14" x14ac:dyDescent="0.25">
      <c r="A1534" s="1" t="s">
        <v>360</v>
      </c>
      <c r="B1534" s="2" t="s">
        <v>76</v>
      </c>
      <c r="C1534" s="2" t="s">
        <v>1365</v>
      </c>
      <c r="D1534" s="2" t="s">
        <v>17940</v>
      </c>
      <c r="E1534" s="2" t="s">
        <v>1434</v>
      </c>
      <c r="F1534" s="2">
        <v>10191509</v>
      </c>
      <c r="G1534" s="2" t="s">
        <v>490</v>
      </c>
      <c r="H1534" s="2">
        <v>1</v>
      </c>
      <c r="I1534" s="2">
        <v>6</v>
      </c>
      <c r="J1534" s="2">
        <v>10</v>
      </c>
      <c r="K1534" s="2">
        <v>7</v>
      </c>
      <c r="L1534" s="3">
        <v>175000</v>
      </c>
      <c r="M1534" s="2" t="s">
        <v>0</v>
      </c>
      <c r="N1534" s="4" t="s">
        <v>21</v>
      </c>
    </row>
    <row r="1535" spans="1:14" x14ac:dyDescent="0.25">
      <c r="A1535" s="1" t="s">
        <v>360</v>
      </c>
      <c r="B1535" s="2" t="s">
        <v>76</v>
      </c>
      <c r="C1535" s="2" t="s">
        <v>1365</v>
      </c>
      <c r="D1535" s="2" t="s">
        <v>17940</v>
      </c>
      <c r="E1535" s="2" t="s">
        <v>1435</v>
      </c>
      <c r="F1535" s="2">
        <v>10111305</v>
      </c>
      <c r="G1535" s="2" t="s">
        <v>490</v>
      </c>
      <c r="H1535" s="2">
        <v>1</v>
      </c>
      <c r="I1535" s="2">
        <v>6</v>
      </c>
      <c r="J1535" s="2">
        <v>10</v>
      </c>
      <c r="K1535" s="2">
        <v>20</v>
      </c>
      <c r="L1535" s="3">
        <v>1040000</v>
      </c>
      <c r="M1535" s="2" t="s">
        <v>0</v>
      </c>
      <c r="N1535" s="4" t="s">
        <v>21</v>
      </c>
    </row>
    <row r="1536" spans="1:14" x14ac:dyDescent="0.25">
      <c r="A1536" s="1" t="s">
        <v>360</v>
      </c>
      <c r="B1536" s="2" t="s">
        <v>76</v>
      </c>
      <c r="C1536" s="2" t="s">
        <v>1365</v>
      </c>
      <c r="D1536" s="2" t="s">
        <v>17940</v>
      </c>
      <c r="E1536" s="2" t="s">
        <v>1434</v>
      </c>
      <c r="F1536" s="2">
        <v>10191509</v>
      </c>
      <c r="G1536" s="2" t="s">
        <v>17856</v>
      </c>
      <c r="H1536" s="2">
        <v>1</v>
      </c>
      <c r="I1536" s="2">
        <v>6</v>
      </c>
      <c r="J1536" s="2">
        <v>10</v>
      </c>
      <c r="K1536" s="2">
        <v>12</v>
      </c>
      <c r="L1536" s="3">
        <v>300000</v>
      </c>
      <c r="M1536" s="2" t="s">
        <v>0</v>
      </c>
      <c r="N1536" s="4" t="s">
        <v>21</v>
      </c>
    </row>
    <row r="1537" spans="1:14" x14ac:dyDescent="0.25">
      <c r="A1537" s="1" t="s">
        <v>360</v>
      </c>
      <c r="B1537" s="2" t="s">
        <v>76</v>
      </c>
      <c r="C1537" s="2" t="s">
        <v>1365</v>
      </c>
      <c r="D1537" s="2" t="s">
        <v>17940</v>
      </c>
      <c r="E1537" s="2" t="s">
        <v>1436</v>
      </c>
      <c r="F1537" s="2">
        <v>10111305</v>
      </c>
      <c r="G1537" s="2" t="s">
        <v>17856</v>
      </c>
      <c r="H1537" s="2">
        <v>1</v>
      </c>
      <c r="I1537" s="2">
        <v>6</v>
      </c>
      <c r="J1537" s="2">
        <v>10</v>
      </c>
      <c r="K1537" s="2">
        <v>10</v>
      </c>
      <c r="L1537" s="3">
        <v>850000</v>
      </c>
      <c r="M1537" s="2" t="s">
        <v>0</v>
      </c>
      <c r="N1537" s="4" t="s">
        <v>21</v>
      </c>
    </row>
    <row r="1538" spans="1:14" x14ac:dyDescent="0.25">
      <c r="A1538" s="1" t="s">
        <v>360</v>
      </c>
      <c r="B1538" s="2" t="s">
        <v>76</v>
      </c>
      <c r="C1538" s="2" t="s">
        <v>1365</v>
      </c>
      <c r="D1538" s="2" t="s">
        <v>17940</v>
      </c>
      <c r="E1538" s="2" t="s">
        <v>1437</v>
      </c>
      <c r="F1538" s="2">
        <v>51101700</v>
      </c>
      <c r="G1538" s="2" t="s">
        <v>17856</v>
      </c>
      <c r="H1538" s="2">
        <v>1</v>
      </c>
      <c r="I1538" s="2">
        <v>6</v>
      </c>
      <c r="J1538" s="2">
        <v>10</v>
      </c>
      <c r="K1538" s="2">
        <v>30</v>
      </c>
      <c r="L1538" s="3">
        <v>1050000</v>
      </c>
      <c r="M1538" s="2" t="s">
        <v>0</v>
      </c>
      <c r="N1538" s="4" t="s">
        <v>21</v>
      </c>
    </row>
    <row r="1539" spans="1:14" x14ac:dyDescent="0.25">
      <c r="A1539" s="1" t="s">
        <v>360</v>
      </c>
      <c r="B1539" s="2" t="s">
        <v>76</v>
      </c>
      <c r="C1539" s="2" t="s">
        <v>1365</v>
      </c>
      <c r="D1539" s="2" t="s">
        <v>17940</v>
      </c>
      <c r="E1539" s="2" t="s">
        <v>1438</v>
      </c>
      <c r="F1539" s="2">
        <v>10111305</v>
      </c>
      <c r="G1539" s="2" t="s">
        <v>17856</v>
      </c>
      <c r="H1539" s="2">
        <v>1</v>
      </c>
      <c r="I1539" s="2">
        <v>6</v>
      </c>
      <c r="J1539" s="2">
        <v>10</v>
      </c>
      <c r="K1539" s="2">
        <v>25</v>
      </c>
      <c r="L1539" s="3">
        <v>1375000</v>
      </c>
      <c r="M1539" s="2" t="s">
        <v>0</v>
      </c>
      <c r="N1539" s="4" t="s">
        <v>21</v>
      </c>
    </row>
    <row r="1540" spans="1:14" x14ac:dyDescent="0.25">
      <c r="A1540" s="1" t="s">
        <v>360</v>
      </c>
      <c r="B1540" s="2" t="s">
        <v>76</v>
      </c>
      <c r="C1540" s="2" t="s">
        <v>1365</v>
      </c>
      <c r="D1540" s="2" t="s">
        <v>17940</v>
      </c>
      <c r="E1540" s="2" t="s">
        <v>1439</v>
      </c>
      <c r="F1540" s="2">
        <v>51101700</v>
      </c>
      <c r="G1540" s="2" t="s">
        <v>17856</v>
      </c>
      <c r="H1540" s="2">
        <v>1</v>
      </c>
      <c r="I1540" s="2">
        <v>6</v>
      </c>
      <c r="J1540" s="2">
        <v>10</v>
      </c>
      <c r="K1540" s="2">
        <v>10</v>
      </c>
      <c r="L1540" s="3">
        <v>1900000</v>
      </c>
      <c r="M1540" s="2" t="s">
        <v>0</v>
      </c>
      <c r="N1540" s="4" t="s">
        <v>21</v>
      </c>
    </row>
    <row r="1541" spans="1:14" x14ac:dyDescent="0.25">
      <c r="A1541" s="1" t="s">
        <v>360</v>
      </c>
      <c r="B1541" s="2" t="s">
        <v>76</v>
      </c>
      <c r="C1541" s="2" t="s">
        <v>1365</v>
      </c>
      <c r="D1541" s="2" t="s">
        <v>17940</v>
      </c>
      <c r="E1541" s="2" t="s">
        <v>1440</v>
      </c>
      <c r="F1541" s="2">
        <v>51101700</v>
      </c>
      <c r="G1541" s="2" t="s">
        <v>17856</v>
      </c>
      <c r="H1541" s="2">
        <v>1</v>
      </c>
      <c r="I1541" s="2">
        <v>6</v>
      </c>
      <c r="J1541" s="2">
        <v>10</v>
      </c>
      <c r="K1541" s="2">
        <v>22</v>
      </c>
      <c r="L1541" s="3">
        <v>880000</v>
      </c>
      <c r="M1541" s="2" t="s">
        <v>0</v>
      </c>
      <c r="N1541" s="4" t="s">
        <v>21</v>
      </c>
    </row>
    <row r="1542" spans="1:14" x14ac:dyDescent="0.25">
      <c r="A1542" s="1" t="s">
        <v>360</v>
      </c>
      <c r="B1542" s="2" t="s">
        <v>76</v>
      </c>
      <c r="C1542" s="2" t="s">
        <v>1365</v>
      </c>
      <c r="D1542" s="2" t="s">
        <v>17940</v>
      </c>
      <c r="E1542" s="2" t="s">
        <v>1441</v>
      </c>
      <c r="F1542" s="2">
        <v>42121600</v>
      </c>
      <c r="G1542" s="2" t="s">
        <v>17856</v>
      </c>
      <c r="H1542" s="2">
        <v>1</v>
      </c>
      <c r="I1542" s="2">
        <v>6</v>
      </c>
      <c r="J1542" s="2">
        <v>10</v>
      </c>
      <c r="K1542" s="2">
        <v>1</v>
      </c>
      <c r="L1542" s="3">
        <v>4200</v>
      </c>
      <c r="M1542" s="2" t="s">
        <v>0</v>
      </c>
      <c r="N1542" s="4" t="s">
        <v>21</v>
      </c>
    </row>
    <row r="1543" spans="1:14" x14ac:dyDescent="0.25">
      <c r="A1543" s="1" t="s">
        <v>360</v>
      </c>
      <c r="B1543" s="2" t="s">
        <v>76</v>
      </c>
      <c r="C1543" s="2" t="s">
        <v>80</v>
      </c>
      <c r="D1543" s="2" t="s">
        <v>81</v>
      </c>
      <c r="E1543" s="2" t="s">
        <v>1442</v>
      </c>
      <c r="F1543" s="2">
        <v>42121600</v>
      </c>
      <c r="G1543" s="2" t="s">
        <v>490</v>
      </c>
      <c r="H1543" s="2">
        <v>2</v>
      </c>
      <c r="I1543" s="2">
        <v>3</v>
      </c>
      <c r="J1543" s="2">
        <v>10</v>
      </c>
      <c r="K1543" s="2">
        <v>11</v>
      </c>
      <c r="L1543" s="3">
        <v>297000</v>
      </c>
      <c r="M1543" s="2" t="s">
        <v>20</v>
      </c>
      <c r="N1543" s="4" t="s">
        <v>21</v>
      </c>
    </row>
    <row r="1544" spans="1:14" x14ac:dyDescent="0.25">
      <c r="A1544" s="1" t="s">
        <v>360</v>
      </c>
      <c r="B1544" s="2" t="s">
        <v>76</v>
      </c>
      <c r="C1544" s="2" t="s">
        <v>80</v>
      </c>
      <c r="D1544" s="2" t="s">
        <v>81</v>
      </c>
      <c r="E1544" s="2" t="s">
        <v>1443</v>
      </c>
      <c r="F1544" s="2">
        <v>42121600</v>
      </c>
      <c r="G1544" s="2" t="s">
        <v>490</v>
      </c>
      <c r="H1544" s="2">
        <v>2</v>
      </c>
      <c r="I1544" s="2">
        <v>3</v>
      </c>
      <c r="J1544" s="2">
        <v>10</v>
      </c>
      <c r="K1544" s="2">
        <v>11</v>
      </c>
      <c r="L1544" s="3">
        <v>198000</v>
      </c>
      <c r="M1544" s="2" t="s">
        <v>20</v>
      </c>
      <c r="N1544" s="4" t="s">
        <v>21</v>
      </c>
    </row>
    <row r="1545" spans="1:14" x14ac:dyDescent="0.25">
      <c r="A1545" s="1" t="s">
        <v>360</v>
      </c>
      <c r="B1545" s="2" t="s">
        <v>76</v>
      </c>
      <c r="C1545" s="2" t="s">
        <v>80</v>
      </c>
      <c r="D1545" s="2" t="s">
        <v>81</v>
      </c>
      <c r="E1545" s="2" t="s">
        <v>1444</v>
      </c>
      <c r="F1545" s="2">
        <v>42121600</v>
      </c>
      <c r="G1545" s="2" t="s">
        <v>490</v>
      </c>
      <c r="H1545" s="2">
        <v>2</v>
      </c>
      <c r="I1545" s="2">
        <v>3</v>
      </c>
      <c r="J1545" s="2">
        <v>10</v>
      </c>
      <c r="K1545" s="2">
        <v>11</v>
      </c>
      <c r="L1545" s="3">
        <v>286000</v>
      </c>
      <c r="M1545" s="2" t="s">
        <v>20</v>
      </c>
      <c r="N1545" s="4" t="s">
        <v>21</v>
      </c>
    </row>
    <row r="1546" spans="1:14" x14ac:dyDescent="0.25">
      <c r="A1546" s="1" t="s">
        <v>360</v>
      </c>
      <c r="B1546" s="2" t="s">
        <v>76</v>
      </c>
      <c r="C1546" s="2" t="s">
        <v>80</v>
      </c>
      <c r="D1546" s="2" t="s">
        <v>81</v>
      </c>
      <c r="E1546" s="2" t="s">
        <v>1445</v>
      </c>
      <c r="F1546" s="2">
        <v>42121600</v>
      </c>
      <c r="G1546" s="2" t="s">
        <v>490</v>
      </c>
      <c r="H1546" s="2">
        <v>2</v>
      </c>
      <c r="I1546" s="2">
        <v>3</v>
      </c>
      <c r="J1546" s="2">
        <v>10</v>
      </c>
      <c r="K1546" s="2">
        <v>11</v>
      </c>
      <c r="L1546" s="3">
        <v>286000</v>
      </c>
      <c r="M1546" s="2" t="s">
        <v>0</v>
      </c>
      <c r="N1546" s="4" t="s">
        <v>21</v>
      </c>
    </row>
    <row r="1547" spans="1:14" x14ac:dyDescent="0.25">
      <c r="A1547" s="1" t="s">
        <v>360</v>
      </c>
      <c r="B1547" s="2" t="s">
        <v>76</v>
      </c>
      <c r="C1547" s="2" t="s">
        <v>80</v>
      </c>
      <c r="D1547" s="2" t="s">
        <v>81</v>
      </c>
      <c r="E1547" s="2" t="s">
        <v>1446</v>
      </c>
      <c r="F1547" s="2">
        <v>10111305</v>
      </c>
      <c r="G1547" s="2" t="s">
        <v>490</v>
      </c>
      <c r="H1547" s="2">
        <v>3</v>
      </c>
      <c r="I1547" s="2">
        <v>6</v>
      </c>
      <c r="J1547" s="2">
        <v>10</v>
      </c>
      <c r="K1547" s="2">
        <v>6</v>
      </c>
      <c r="L1547" s="3">
        <v>108000</v>
      </c>
      <c r="M1547" s="2" t="s">
        <v>0</v>
      </c>
      <c r="N1547" s="4" t="s">
        <v>21</v>
      </c>
    </row>
    <row r="1548" spans="1:14" x14ac:dyDescent="0.25">
      <c r="A1548" s="1" t="s">
        <v>360</v>
      </c>
      <c r="B1548" s="2" t="s">
        <v>76</v>
      </c>
      <c r="C1548" s="2" t="s">
        <v>80</v>
      </c>
      <c r="D1548" s="2" t="s">
        <v>81</v>
      </c>
      <c r="E1548" s="2" t="s">
        <v>1447</v>
      </c>
      <c r="F1548" s="2">
        <v>10111305</v>
      </c>
      <c r="G1548" s="2" t="s">
        <v>490</v>
      </c>
      <c r="H1548" s="2">
        <v>3</v>
      </c>
      <c r="I1548" s="2">
        <v>6</v>
      </c>
      <c r="J1548" s="2">
        <v>10</v>
      </c>
      <c r="K1548" s="2">
        <v>6</v>
      </c>
      <c r="L1548" s="3">
        <v>156000</v>
      </c>
      <c r="M1548" s="2" t="s">
        <v>0</v>
      </c>
      <c r="N1548" s="4" t="s">
        <v>21</v>
      </c>
    </row>
    <row r="1549" spans="1:14" x14ac:dyDescent="0.25">
      <c r="A1549" s="1" t="s">
        <v>360</v>
      </c>
      <c r="B1549" s="2" t="s">
        <v>76</v>
      </c>
      <c r="C1549" s="2" t="s">
        <v>80</v>
      </c>
      <c r="D1549" s="2" t="s">
        <v>81</v>
      </c>
      <c r="E1549" s="2" t="s">
        <v>1448</v>
      </c>
      <c r="F1549" s="2">
        <v>10111302</v>
      </c>
      <c r="G1549" s="2" t="s">
        <v>490</v>
      </c>
      <c r="H1549" s="2">
        <v>3</v>
      </c>
      <c r="I1549" s="2">
        <v>6</v>
      </c>
      <c r="J1549" s="2">
        <v>10</v>
      </c>
      <c r="K1549" s="2">
        <v>6</v>
      </c>
      <c r="L1549" s="3">
        <v>60000</v>
      </c>
      <c r="M1549" s="2" t="s">
        <v>0</v>
      </c>
      <c r="N1549" s="4" t="s">
        <v>21</v>
      </c>
    </row>
    <row r="1550" spans="1:14" x14ac:dyDescent="0.25">
      <c r="A1550" s="1" t="s">
        <v>360</v>
      </c>
      <c r="B1550" s="2" t="s">
        <v>76</v>
      </c>
      <c r="C1550" s="2" t="s">
        <v>80</v>
      </c>
      <c r="D1550" s="2" t="s">
        <v>81</v>
      </c>
      <c r="E1550" s="2" t="s">
        <v>1449</v>
      </c>
      <c r="F1550" s="2">
        <v>10111302</v>
      </c>
      <c r="G1550" s="2" t="s">
        <v>490</v>
      </c>
      <c r="H1550" s="2">
        <v>3</v>
      </c>
      <c r="I1550" s="2">
        <v>6</v>
      </c>
      <c r="J1550" s="2">
        <v>10</v>
      </c>
      <c r="K1550" s="2">
        <v>12</v>
      </c>
      <c r="L1550" s="3">
        <v>312000</v>
      </c>
      <c r="M1550" s="2" t="s">
        <v>0</v>
      </c>
      <c r="N1550" s="4" t="s">
        <v>21</v>
      </c>
    </row>
    <row r="1551" spans="1:14" x14ac:dyDescent="0.25">
      <c r="A1551" s="1" t="s">
        <v>360</v>
      </c>
      <c r="B1551" s="2" t="s">
        <v>76</v>
      </c>
      <c r="C1551" s="2" t="s">
        <v>80</v>
      </c>
      <c r="D1551" s="2" t="s">
        <v>81</v>
      </c>
      <c r="E1551" s="2" t="s">
        <v>1450</v>
      </c>
      <c r="F1551" s="2">
        <v>10111302</v>
      </c>
      <c r="G1551" s="2" t="s">
        <v>490</v>
      </c>
      <c r="H1551" s="2">
        <v>3</v>
      </c>
      <c r="I1551" s="2">
        <v>6</v>
      </c>
      <c r="J1551" s="2">
        <v>10</v>
      </c>
      <c r="K1551" s="2">
        <v>6</v>
      </c>
      <c r="L1551" s="3">
        <v>1080000</v>
      </c>
      <c r="M1551" s="2" t="s">
        <v>0</v>
      </c>
      <c r="N1551" s="4" t="s">
        <v>21</v>
      </c>
    </row>
    <row r="1552" spans="1:14" x14ac:dyDescent="0.25">
      <c r="A1552" s="1" t="s">
        <v>360</v>
      </c>
      <c r="B1552" s="2" t="s">
        <v>76</v>
      </c>
      <c r="C1552" s="2" t="s">
        <v>80</v>
      </c>
      <c r="D1552" s="2" t="s">
        <v>81</v>
      </c>
      <c r="E1552" s="2" t="s">
        <v>1451</v>
      </c>
      <c r="F1552" s="2">
        <v>10111302</v>
      </c>
      <c r="G1552" s="2" t="s">
        <v>490</v>
      </c>
      <c r="H1552" s="2">
        <v>3</v>
      </c>
      <c r="I1552" s="2">
        <v>6</v>
      </c>
      <c r="J1552" s="2">
        <v>10</v>
      </c>
      <c r="K1552" s="2">
        <v>6</v>
      </c>
      <c r="L1552" s="3">
        <v>246000</v>
      </c>
      <c r="M1552" s="2" t="s">
        <v>0</v>
      </c>
      <c r="N1552" s="4" t="s">
        <v>21</v>
      </c>
    </row>
    <row r="1553" spans="1:14" x14ac:dyDescent="0.25">
      <c r="A1553" s="1" t="s">
        <v>360</v>
      </c>
      <c r="B1553" s="2" t="s">
        <v>76</v>
      </c>
      <c r="C1553" s="2" t="s">
        <v>80</v>
      </c>
      <c r="D1553" s="2" t="s">
        <v>81</v>
      </c>
      <c r="E1553" s="2" t="s">
        <v>1452</v>
      </c>
      <c r="F1553" s="2">
        <v>10111300</v>
      </c>
      <c r="G1553" s="2" t="s">
        <v>490</v>
      </c>
      <c r="H1553" s="2">
        <v>4</v>
      </c>
      <c r="I1553" s="2">
        <v>6</v>
      </c>
      <c r="J1553" s="2">
        <v>10</v>
      </c>
      <c r="K1553" s="2">
        <v>4</v>
      </c>
      <c r="L1553" s="3">
        <v>104000</v>
      </c>
      <c r="M1553" s="2" t="s">
        <v>0</v>
      </c>
      <c r="N1553" s="4" t="s">
        <v>21</v>
      </c>
    </row>
    <row r="1554" spans="1:14" x14ac:dyDescent="0.25">
      <c r="A1554" s="1" t="s">
        <v>360</v>
      </c>
      <c r="B1554" s="2" t="s">
        <v>76</v>
      </c>
      <c r="C1554" s="2" t="s">
        <v>80</v>
      </c>
      <c r="D1554" s="2" t="s">
        <v>81</v>
      </c>
      <c r="E1554" s="2" t="s">
        <v>1453</v>
      </c>
      <c r="F1554" s="2">
        <v>10111300</v>
      </c>
      <c r="G1554" s="2" t="s">
        <v>490</v>
      </c>
      <c r="H1554" s="2">
        <v>4</v>
      </c>
      <c r="I1554" s="2">
        <v>6</v>
      </c>
      <c r="J1554" s="2">
        <v>10</v>
      </c>
      <c r="K1554" s="2">
        <v>4</v>
      </c>
      <c r="L1554" s="3">
        <v>104000</v>
      </c>
      <c r="M1554" s="2" t="s">
        <v>0</v>
      </c>
      <c r="N1554" s="4" t="s">
        <v>21</v>
      </c>
    </row>
    <row r="1555" spans="1:14" x14ac:dyDescent="0.25">
      <c r="A1555" s="1" t="s">
        <v>360</v>
      </c>
      <c r="B1555" s="2" t="s">
        <v>76</v>
      </c>
      <c r="C1555" s="2" t="s">
        <v>80</v>
      </c>
      <c r="D1555" s="2" t="s">
        <v>81</v>
      </c>
      <c r="E1555" s="2" t="s">
        <v>1454</v>
      </c>
      <c r="F1555" s="2">
        <v>53131608</v>
      </c>
      <c r="G1555" s="2" t="s">
        <v>490</v>
      </c>
      <c r="H1555" s="2">
        <v>4</v>
      </c>
      <c r="I1555" s="2">
        <v>6</v>
      </c>
      <c r="J1555" s="2">
        <v>10</v>
      </c>
      <c r="K1555" s="2">
        <v>12</v>
      </c>
      <c r="L1555" s="3">
        <v>120000</v>
      </c>
      <c r="M1555" s="2" t="s">
        <v>0</v>
      </c>
      <c r="N1555" s="4" t="s">
        <v>21</v>
      </c>
    </row>
    <row r="1556" spans="1:14" x14ac:dyDescent="0.25">
      <c r="A1556" s="1" t="s">
        <v>360</v>
      </c>
      <c r="B1556" s="2" t="s">
        <v>76</v>
      </c>
      <c r="C1556" s="2" t="s">
        <v>80</v>
      </c>
      <c r="D1556" s="2" t="s">
        <v>81</v>
      </c>
      <c r="E1556" s="2" t="s">
        <v>1455</v>
      </c>
      <c r="F1556" s="2">
        <v>10111300</v>
      </c>
      <c r="G1556" s="2" t="s">
        <v>490</v>
      </c>
      <c r="H1556" s="2">
        <v>4</v>
      </c>
      <c r="I1556" s="2">
        <v>6</v>
      </c>
      <c r="J1556" s="2">
        <v>10</v>
      </c>
      <c r="K1556" s="2">
        <v>6</v>
      </c>
      <c r="L1556" s="3">
        <v>108000</v>
      </c>
      <c r="M1556" s="2" t="s">
        <v>0</v>
      </c>
      <c r="N1556" s="4" t="s">
        <v>21</v>
      </c>
    </row>
    <row r="1557" spans="1:14" x14ac:dyDescent="0.25">
      <c r="A1557" s="1" t="s">
        <v>360</v>
      </c>
      <c r="B1557" s="2" t="s">
        <v>76</v>
      </c>
      <c r="C1557" s="2" t="s">
        <v>80</v>
      </c>
      <c r="D1557" s="2" t="s">
        <v>81</v>
      </c>
      <c r="E1557" s="2" t="s">
        <v>1456</v>
      </c>
      <c r="F1557" s="2">
        <v>70122005</v>
      </c>
      <c r="G1557" s="2" t="s">
        <v>490</v>
      </c>
      <c r="H1557" s="2">
        <v>4</v>
      </c>
      <c r="I1557" s="2">
        <v>6</v>
      </c>
      <c r="J1557" s="2">
        <v>10</v>
      </c>
      <c r="K1557" s="2">
        <v>5</v>
      </c>
      <c r="L1557" s="3">
        <v>135000</v>
      </c>
      <c r="M1557" s="2" t="s">
        <v>0</v>
      </c>
      <c r="N1557" s="4" t="s">
        <v>21</v>
      </c>
    </row>
    <row r="1558" spans="1:14" x14ac:dyDescent="0.25">
      <c r="A1558" s="1" t="s">
        <v>360</v>
      </c>
      <c r="B1558" s="2" t="s">
        <v>76</v>
      </c>
      <c r="C1558" s="2" t="s">
        <v>80</v>
      </c>
      <c r="D1558" s="2" t="s">
        <v>81</v>
      </c>
      <c r="E1558" s="2" t="s">
        <v>1457</v>
      </c>
      <c r="F1558" s="2">
        <v>10111302</v>
      </c>
      <c r="G1558" s="2" t="s">
        <v>490</v>
      </c>
      <c r="H1558" s="2">
        <v>5</v>
      </c>
      <c r="I1558" s="2">
        <v>6</v>
      </c>
      <c r="J1558" s="2">
        <v>10</v>
      </c>
      <c r="K1558" s="2">
        <v>16</v>
      </c>
      <c r="L1558" s="3">
        <v>160000</v>
      </c>
      <c r="M1558" s="2" t="s">
        <v>0</v>
      </c>
      <c r="N1558" s="4" t="s">
        <v>21</v>
      </c>
    </row>
    <row r="1559" spans="1:14" x14ac:dyDescent="0.25">
      <c r="A1559" s="1" t="s">
        <v>360</v>
      </c>
      <c r="B1559" s="2" t="s">
        <v>76</v>
      </c>
      <c r="C1559" s="2" t="s">
        <v>80</v>
      </c>
      <c r="D1559" s="2" t="s">
        <v>81</v>
      </c>
      <c r="E1559" s="2" t="s">
        <v>1458</v>
      </c>
      <c r="F1559" s="2">
        <v>10111302</v>
      </c>
      <c r="G1559" s="2" t="s">
        <v>490</v>
      </c>
      <c r="H1559" s="2">
        <v>5</v>
      </c>
      <c r="I1559" s="2">
        <v>6</v>
      </c>
      <c r="J1559" s="2">
        <v>10</v>
      </c>
      <c r="K1559" s="2">
        <v>2</v>
      </c>
      <c r="L1559" s="3">
        <v>360000</v>
      </c>
      <c r="M1559" s="2" t="s">
        <v>0</v>
      </c>
      <c r="N1559" s="4" t="s">
        <v>21</v>
      </c>
    </row>
    <row r="1560" spans="1:14" x14ac:dyDescent="0.25">
      <c r="A1560" s="1" t="s">
        <v>360</v>
      </c>
      <c r="B1560" s="2" t="s">
        <v>76</v>
      </c>
      <c r="C1560" s="2" t="s">
        <v>80</v>
      </c>
      <c r="D1560" s="2" t="s">
        <v>81</v>
      </c>
      <c r="E1560" s="2" t="s">
        <v>1459</v>
      </c>
      <c r="F1560" s="2">
        <v>10111302</v>
      </c>
      <c r="G1560" s="2" t="s">
        <v>490</v>
      </c>
      <c r="H1560" s="2">
        <v>4</v>
      </c>
      <c r="I1560" s="2">
        <v>6</v>
      </c>
      <c r="J1560" s="2">
        <v>10</v>
      </c>
      <c r="K1560" s="2">
        <v>10</v>
      </c>
      <c r="L1560" s="3">
        <v>410000</v>
      </c>
      <c r="M1560" s="2" t="s">
        <v>0</v>
      </c>
      <c r="N1560" s="4" t="s">
        <v>21</v>
      </c>
    </row>
    <row r="1561" spans="1:14" x14ac:dyDescent="0.25">
      <c r="A1561" s="1" t="s">
        <v>360</v>
      </c>
      <c r="B1561" s="2" t="s">
        <v>76</v>
      </c>
      <c r="C1561" s="2" t="s">
        <v>80</v>
      </c>
      <c r="D1561" s="2" t="s">
        <v>81</v>
      </c>
      <c r="E1561" s="2" t="s">
        <v>1460</v>
      </c>
      <c r="F1561" s="2">
        <v>10111302</v>
      </c>
      <c r="G1561" s="2" t="s">
        <v>490</v>
      </c>
      <c r="H1561" s="2">
        <v>4</v>
      </c>
      <c r="I1561" s="2">
        <v>6</v>
      </c>
      <c r="J1561" s="2">
        <v>10</v>
      </c>
      <c r="K1561" s="2">
        <v>8</v>
      </c>
      <c r="L1561" s="3">
        <v>80000</v>
      </c>
      <c r="M1561" s="2" t="s">
        <v>0</v>
      </c>
      <c r="N1561" s="4" t="s">
        <v>21</v>
      </c>
    </row>
    <row r="1562" spans="1:14" x14ac:dyDescent="0.25">
      <c r="A1562" s="1" t="s">
        <v>360</v>
      </c>
      <c r="B1562" s="2" t="s">
        <v>76</v>
      </c>
      <c r="C1562" s="2" t="s">
        <v>80</v>
      </c>
      <c r="D1562" s="2" t="s">
        <v>81</v>
      </c>
      <c r="E1562" s="2" t="s">
        <v>1461</v>
      </c>
      <c r="F1562" s="2">
        <v>47132100</v>
      </c>
      <c r="G1562" s="2" t="s">
        <v>490</v>
      </c>
      <c r="H1562" s="2">
        <v>2</v>
      </c>
      <c r="I1562" s="2">
        <v>3</v>
      </c>
      <c r="J1562" s="2">
        <v>10</v>
      </c>
      <c r="K1562" s="2">
        <v>100</v>
      </c>
      <c r="L1562" s="3">
        <v>1544382</v>
      </c>
      <c r="M1562" s="2" t="s">
        <v>0</v>
      </c>
      <c r="N1562" s="4" t="s">
        <v>21</v>
      </c>
    </row>
    <row r="1563" spans="1:14" x14ac:dyDescent="0.25">
      <c r="A1563" s="1" t="s">
        <v>360</v>
      </c>
      <c r="B1563" s="2" t="s">
        <v>76</v>
      </c>
      <c r="C1563" s="2" t="s">
        <v>80</v>
      </c>
      <c r="D1563" s="2" t="s">
        <v>81</v>
      </c>
      <c r="E1563" s="2" t="s">
        <v>1462</v>
      </c>
      <c r="F1563" s="2">
        <v>47132100</v>
      </c>
      <c r="G1563" s="2" t="s">
        <v>490</v>
      </c>
      <c r="H1563" s="2">
        <v>2</v>
      </c>
      <c r="I1563" s="2">
        <v>3</v>
      </c>
      <c r="J1563" s="2">
        <v>10</v>
      </c>
      <c r="K1563" s="2">
        <v>93</v>
      </c>
      <c r="L1563" s="3">
        <v>1939491.75</v>
      </c>
      <c r="M1563" s="2" t="s">
        <v>0</v>
      </c>
      <c r="N1563" s="4" t="s">
        <v>21</v>
      </c>
    </row>
    <row r="1564" spans="1:14" x14ac:dyDescent="0.25">
      <c r="A1564" s="1" t="s">
        <v>360</v>
      </c>
      <c r="B1564" s="2" t="s">
        <v>76</v>
      </c>
      <c r="C1564" s="2" t="s">
        <v>80</v>
      </c>
      <c r="D1564" s="2" t="s">
        <v>81</v>
      </c>
      <c r="E1564" s="2" t="s">
        <v>1463</v>
      </c>
      <c r="F1564" s="2">
        <v>47132100</v>
      </c>
      <c r="G1564" s="2" t="s">
        <v>490</v>
      </c>
      <c r="H1564" s="2">
        <v>2</v>
      </c>
      <c r="I1564" s="2">
        <v>3</v>
      </c>
      <c r="J1564" s="2">
        <v>10</v>
      </c>
      <c r="K1564" s="2">
        <v>120</v>
      </c>
      <c r="L1564" s="3">
        <v>1872536.4</v>
      </c>
      <c r="M1564" s="2" t="s">
        <v>0</v>
      </c>
      <c r="N1564" s="4" t="s">
        <v>21</v>
      </c>
    </row>
    <row r="1565" spans="1:14" x14ac:dyDescent="0.25">
      <c r="A1565" s="1" t="s">
        <v>360</v>
      </c>
      <c r="B1565" s="2" t="s">
        <v>76</v>
      </c>
      <c r="C1565" s="2" t="s">
        <v>80</v>
      </c>
      <c r="D1565" s="2" t="s">
        <v>81</v>
      </c>
      <c r="E1565" s="2" t="s">
        <v>1464</v>
      </c>
      <c r="F1565" s="2">
        <v>47132100</v>
      </c>
      <c r="G1565" s="2" t="s">
        <v>490</v>
      </c>
      <c r="H1565" s="2">
        <v>2</v>
      </c>
      <c r="I1565" s="2">
        <v>3</v>
      </c>
      <c r="J1565" s="2">
        <v>10</v>
      </c>
      <c r="K1565" s="2">
        <v>120</v>
      </c>
      <c r="L1565" s="3">
        <v>2164276.7999999998</v>
      </c>
      <c r="M1565" s="2" t="s">
        <v>0</v>
      </c>
      <c r="N1565" s="4" t="s">
        <v>21</v>
      </c>
    </row>
    <row r="1566" spans="1:14" x14ac:dyDescent="0.25">
      <c r="A1566" s="1" t="s">
        <v>360</v>
      </c>
      <c r="B1566" s="2" t="s">
        <v>76</v>
      </c>
      <c r="C1566" s="2" t="s">
        <v>80</v>
      </c>
      <c r="D1566" s="2" t="s">
        <v>81</v>
      </c>
      <c r="E1566" s="2" t="s">
        <v>1465</v>
      </c>
      <c r="F1566" s="2">
        <v>47132100</v>
      </c>
      <c r="G1566" s="2" t="s">
        <v>490</v>
      </c>
      <c r="H1566" s="2">
        <v>2</v>
      </c>
      <c r="I1566" s="2">
        <v>3</v>
      </c>
      <c r="J1566" s="2">
        <v>10</v>
      </c>
      <c r="K1566" s="2">
        <v>120</v>
      </c>
      <c r="L1566" s="3">
        <v>2111760</v>
      </c>
      <c r="M1566" s="2" t="s">
        <v>0</v>
      </c>
      <c r="N1566" s="4" t="s">
        <v>21</v>
      </c>
    </row>
    <row r="1567" spans="1:14" x14ac:dyDescent="0.25">
      <c r="A1567" s="1" t="s">
        <v>360</v>
      </c>
      <c r="B1567" s="2" t="s">
        <v>76</v>
      </c>
      <c r="C1567" s="2" t="s">
        <v>80</v>
      </c>
      <c r="D1567" s="2" t="s">
        <v>81</v>
      </c>
      <c r="E1567" s="2" t="s">
        <v>1466</v>
      </c>
      <c r="F1567" s="2">
        <v>47132100</v>
      </c>
      <c r="G1567" s="2" t="s">
        <v>490</v>
      </c>
      <c r="H1567" s="2">
        <v>2</v>
      </c>
      <c r="I1567" s="2">
        <v>3</v>
      </c>
      <c r="J1567" s="2">
        <v>10</v>
      </c>
      <c r="K1567" s="2">
        <v>220</v>
      </c>
      <c r="L1567" s="3">
        <v>3862320</v>
      </c>
      <c r="M1567" s="2" t="s">
        <v>0</v>
      </c>
      <c r="N1567" s="4" t="s">
        <v>21</v>
      </c>
    </row>
    <row r="1568" spans="1:14" x14ac:dyDescent="0.25">
      <c r="A1568" s="1" t="s">
        <v>360</v>
      </c>
      <c r="B1568" s="2" t="s">
        <v>76</v>
      </c>
      <c r="C1568" s="2" t="s">
        <v>80</v>
      </c>
      <c r="D1568" s="2" t="s">
        <v>81</v>
      </c>
      <c r="E1568" s="2" t="s">
        <v>1467</v>
      </c>
      <c r="F1568" s="2">
        <v>47132100</v>
      </c>
      <c r="G1568" s="2" t="s">
        <v>490</v>
      </c>
      <c r="H1568" s="2">
        <v>2</v>
      </c>
      <c r="I1568" s="2">
        <v>3</v>
      </c>
      <c r="J1568" s="2">
        <v>10</v>
      </c>
      <c r="K1568" s="2">
        <v>220</v>
      </c>
      <c r="L1568" s="3">
        <v>2507782.2000000002</v>
      </c>
      <c r="M1568" s="2" t="s">
        <v>0</v>
      </c>
      <c r="N1568" s="4" t="s">
        <v>21</v>
      </c>
    </row>
    <row r="1569" spans="1:14" x14ac:dyDescent="0.25">
      <c r="A1569" s="1" t="s">
        <v>360</v>
      </c>
      <c r="B1569" s="2" t="s">
        <v>76</v>
      </c>
      <c r="C1569" s="2" t="s">
        <v>80</v>
      </c>
      <c r="D1569" s="2" t="s">
        <v>81</v>
      </c>
      <c r="E1569" s="2" t="s">
        <v>1468</v>
      </c>
      <c r="F1569" s="2">
        <v>47132100</v>
      </c>
      <c r="G1569" s="2" t="s">
        <v>490</v>
      </c>
      <c r="H1569" s="2">
        <v>2</v>
      </c>
      <c r="I1569" s="2">
        <v>3</v>
      </c>
      <c r="J1569" s="2">
        <v>10</v>
      </c>
      <c r="K1569" s="2">
        <v>120</v>
      </c>
      <c r="L1569" s="3">
        <v>2192280</v>
      </c>
      <c r="M1569" s="2" t="s">
        <v>0</v>
      </c>
      <c r="N1569" s="4" t="s">
        <v>21</v>
      </c>
    </row>
    <row r="1570" spans="1:14" x14ac:dyDescent="0.25">
      <c r="A1570" s="1" t="s">
        <v>360</v>
      </c>
      <c r="B1570" s="2" t="s">
        <v>76</v>
      </c>
      <c r="C1570" s="2" t="s">
        <v>80</v>
      </c>
      <c r="D1570" s="2" t="s">
        <v>81</v>
      </c>
      <c r="E1570" s="2" t="s">
        <v>1469</v>
      </c>
      <c r="F1570" s="2">
        <v>47132100</v>
      </c>
      <c r="G1570" s="2" t="s">
        <v>490</v>
      </c>
      <c r="H1570" s="2">
        <v>2</v>
      </c>
      <c r="I1570" s="2">
        <v>3</v>
      </c>
      <c r="J1570" s="2">
        <v>10</v>
      </c>
      <c r="K1570" s="2">
        <v>110</v>
      </c>
      <c r="L1570" s="3">
        <v>764830</v>
      </c>
      <c r="M1570" s="2" t="s">
        <v>0</v>
      </c>
      <c r="N1570" s="4" t="s">
        <v>21</v>
      </c>
    </row>
    <row r="1571" spans="1:14" x14ac:dyDescent="0.25">
      <c r="A1571" s="1" t="s">
        <v>360</v>
      </c>
      <c r="B1571" s="2" t="s">
        <v>76</v>
      </c>
      <c r="C1571" s="2" t="s">
        <v>80</v>
      </c>
      <c r="D1571" s="2" t="s">
        <v>81</v>
      </c>
      <c r="E1571" s="2" t="s">
        <v>1470</v>
      </c>
      <c r="F1571" s="2">
        <v>47132100</v>
      </c>
      <c r="G1571" s="2" t="s">
        <v>490</v>
      </c>
      <c r="H1571" s="2">
        <v>2</v>
      </c>
      <c r="I1571" s="2">
        <v>3</v>
      </c>
      <c r="J1571" s="2">
        <v>10</v>
      </c>
      <c r="K1571" s="2">
        <v>220</v>
      </c>
      <c r="L1571" s="3">
        <v>1694220</v>
      </c>
      <c r="M1571" s="2" t="s">
        <v>0</v>
      </c>
      <c r="N1571" s="4" t="s">
        <v>21</v>
      </c>
    </row>
    <row r="1572" spans="1:14" x14ac:dyDescent="0.25">
      <c r="A1572" s="1" t="s">
        <v>360</v>
      </c>
      <c r="B1572" s="2" t="s">
        <v>76</v>
      </c>
      <c r="C1572" s="2" t="s">
        <v>80</v>
      </c>
      <c r="D1572" s="2" t="s">
        <v>81</v>
      </c>
      <c r="E1572" s="2" t="s">
        <v>1471</v>
      </c>
      <c r="F1572" s="2">
        <v>47131831</v>
      </c>
      <c r="G1572" s="2" t="s">
        <v>490</v>
      </c>
      <c r="H1572" s="2">
        <v>2</v>
      </c>
      <c r="I1572" s="2">
        <v>3</v>
      </c>
      <c r="J1572" s="2">
        <v>10</v>
      </c>
      <c r="K1572" s="2">
        <v>15</v>
      </c>
      <c r="L1572" s="3">
        <v>114705</v>
      </c>
      <c r="M1572" s="2" t="s">
        <v>17383</v>
      </c>
      <c r="N1572" s="4" t="s">
        <v>21</v>
      </c>
    </row>
    <row r="1573" spans="1:14" x14ac:dyDescent="0.25">
      <c r="A1573" s="1" t="s">
        <v>360</v>
      </c>
      <c r="B1573" s="2" t="s">
        <v>76</v>
      </c>
      <c r="C1573" s="2" t="s">
        <v>80</v>
      </c>
      <c r="D1573" s="2" t="s">
        <v>81</v>
      </c>
      <c r="E1573" s="2" t="s">
        <v>1472</v>
      </c>
      <c r="F1573" s="2">
        <v>76111800</v>
      </c>
      <c r="G1573" s="2" t="s">
        <v>490</v>
      </c>
      <c r="H1573" s="2">
        <v>2</v>
      </c>
      <c r="I1573" s="2">
        <v>2</v>
      </c>
      <c r="J1573" s="2">
        <v>10</v>
      </c>
      <c r="K1573" s="2">
        <v>4</v>
      </c>
      <c r="L1573" s="3">
        <v>83419</v>
      </c>
      <c r="M1573" s="2" t="s">
        <v>0</v>
      </c>
      <c r="N1573" s="4" t="s">
        <v>21</v>
      </c>
    </row>
    <row r="1574" spans="1:14" x14ac:dyDescent="0.25">
      <c r="A1574" s="1" t="s">
        <v>360</v>
      </c>
      <c r="B1574" s="2" t="s">
        <v>76</v>
      </c>
      <c r="C1574" s="2" t="s">
        <v>80</v>
      </c>
      <c r="D1574" s="2" t="s">
        <v>81</v>
      </c>
      <c r="E1574" s="2" t="s">
        <v>1473</v>
      </c>
      <c r="F1574" s="2">
        <v>76111800</v>
      </c>
      <c r="G1574" s="2" t="s">
        <v>490</v>
      </c>
      <c r="H1574" s="2">
        <v>2</v>
      </c>
      <c r="I1574" s="2">
        <v>2</v>
      </c>
      <c r="J1574" s="2">
        <v>10</v>
      </c>
      <c r="K1574" s="2">
        <v>6</v>
      </c>
      <c r="L1574" s="3">
        <v>125464.08</v>
      </c>
      <c r="M1574" s="2" t="s">
        <v>0</v>
      </c>
      <c r="N1574" s="4" t="s">
        <v>21</v>
      </c>
    </row>
    <row r="1575" spans="1:14" x14ac:dyDescent="0.25">
      <c r="A1575" s="1" t="s">
        <v>360</v>
      </c>
      <c r="B1575" s="2" t="s">
        <v>76</v>
      </c>
      <c r="C1575" s="2" t="s">
        <v>80</v>
      </c>
      <c r="D1575" s="2" t="s">
        <v>81</v>
      </c>
      <c r="E1575" s="2" t="s">
        <v>1474</v>
      </c>
      <c r="F1575" s="2">
        <v>47132100</v>
      </c>
      <c r="G1575" s="2" t="s">
        <v>490</v>
      </c>
      <c r="H1575" s="2">
        <v>2</v>
      </c>
      <c r="I1575" s="2">
        <v>2</v>
      </c>
      <c r="J1575" s="2">
        <v>10</v>
      </c>
      <c r="K1575" s="2">
        <v>6</v>
      </c>
      <c r="L1575" s="3">
        <v>93626.819999999992</v>
      </c>
      <c r="M1575" s="2" t="s">
        <v>0</v>
      </c>
      <c r="N1575" s="4" t="s">
        <v>21</v>
      </c>
    </row>
    <row r="1576" spans="1:14" x14ac:dyDescent="0.25">
      <c r="A1576" s="1" t="s">
        <v>360</v>
      </c>
      <c r="B1576" s="2" t="s">
        <v>76</v>
      </c>
      <c r="C1576" s="2" t="s">
        <v>80</v>
      </c>
      <c r="D1576" s="2" t="s">
        <v>81</v>
      </c>
      <c r="E1576" s="2" t="s">
        <v>1475</v>
      </c>
      <c r="F1576" s="2">
        <v>47132100</v>
      </c>
      <c r="G1576" s="2" t="s">
        <v>490</v>
      </c>
      <c r="H1576" s="2">
        <v>2</v>
      </c>
      <c r="I1576" s="2">
        <v>2</v>
      </c>
      <c r="J1576" s="2">
        <v>10</v>
      </c>
      <c r="K1576" s="2">
        <v>72</v>
      </c>
      <c r="L1576" s="3">
        <v>1298566.08</v>
      </c>
      <c r="M1576" s="2" t="s">
        <v>0</v>
      </c>
      <c r="N1576" s="4" t="s">
        <v>21</v>
      </c>
    </row>
    <row r="1577" spans="1:14" x14ac:dyDescent="0.25">
      <c r="A1577" s="1" t="s">
        <v>360</v>
      </c>
      <c r="B1577" s="2" t="s">
        <v>76</v>
      </c>
      <c r="C1577" s="2" t="s">
        <v>80</v>
      </c>
      <c r="D1577" s="2" t="s">
        <v>81</v>
      </c>
      <c r="E1577" s="2" t="s">
        <v>1476</v>
      </c>
      <c r="F1577" s="2">
        <v>53131608</v>
      </c>
      <c r="G1577" s="2" t="s">
        <v>490</v>
      </c>
      <c r="H1577" s="2">
        <v>2</v>
      </c>
      <c r="I1577" s="2">
        <v>3</v>
      </c>
      <c r="J1577" s="2">
        <v>16</v>
      </c>
      <c r="K1577" s="2">
        <v>480</v>
      </c>
      <c r="L1577" s="3">
        <v>1584000</v>
      </c>
      <c r="M1577" s="2" t="s">
        <v>0</v>
      </c>
      <c r="N1577" s="4" t="s">
        <v>21</v>
      </c>
    </row>
    <row r="1578" spans="1:14" x14ac:dyDescent="0.25">
      <c r="A1578" s="1" t="s">
        <v>360</v>
      </c>
      <c r="B1578" s="2" t="s">
        <v>76</v>
      </c>
      <c r="C1578" s="2" t="s">
        <v>80</v>
      </c>
      <c r="D1578" s="2" t="s">
        <v>81</v>
      </c>
      <c r="E1578" s="2" t="s">
        <v>1477</v>
      </c>
      <c r="F1578" s="2">
        <v>42312311</v>
      </c>
      <c r="G1578" s="2" t="s">
        <v>490</v>
      </c>
      <c r="H1578" s="2">
        <v>2</v>
      </c>
      <c r="I1578" s="2">
        <v>3</v>
      </c>
      <c r="J1578" s="2">
        <v>16</v>
      </c>
      <c r="K1578" s="2">
        <v>1078</v>
      </c>
      <c r="L1578" s="3">
        <v>10780000</v>
      </c>
      <c r="M1578" s="2" t="s">
        <v>0</v>
      </c>
      <c r="N1578" s="4" t="s">
        <v>21</v>
      </c>
    </row>
    <row r="1579" spans="1:14" x14ac:dyDescent="0.25">
      <c r="A1579" s="1" t="s">
        <v>360</v>
      </c>
      <c r="B1579" s="2" t="s">
        <v>76</v>
      </c>
      <c r="C1579" s="2" t="s">
        <v>80</v>
      </c>
      <c r="D1579" s="2" t="s">
        <v>81</v>
      </c>
      <c r="E1579" s="2" t="s">
        <v>1478</v>
      </c>
      <c r="F1579" s="2">
        <v>53131608</v>
      </c>
      <c r="G1579" s="2" t="s">
        <v>490</v>
      </c>
      <c r="H1579" s="2">
        <v>2</v>
      </c>
      <c r="I1579" s="2">
        <v>3</v>
      </c>
      <c r="J1579" s="2">
        <v>10</v>
      </c>
      <c r="K1579" s="2">
        <v>90</v>
      </c>
      <c r="L1579" s="3">
        <v>297000</v>
      </c>
      <c r="M1579" s="2" t="s">
        <v>0</v>
      </c>
      <c r="N1579" s="4" t="s">
        <v>21</v>
      </c>
    </row>
    <row r="1580" spans="1:14" x14ac:dyDescent="0.25">
      <c r="A1580" s="1" t="s">
        <v>360</v>
      </c>
      <c r="B1580" s="2" t="s">
        <v>76</v>
      </c>
      <c r="C1580" s="2" t="s">
        <v>80</v>
      </c>
      <c r="D1580" s="2" t="s">
        <v>81</v>
      </c>
      <c r="E1580" s="2" t="s">
        <v>1479</v>
      </c>
      <c r="F1580" s="2">
        <v>47131807</v>
      </c>
      <c r="G1580" s="2" t="s">
        <v>490</v>
      </c>
      <c r="H1580" s="2">
        <v>2</v>
      </c>
      <c r="I1580" s="2">
        <v>3</v>
      </c>
      <c r="J1580" s="2">
        <v>10</v>
      </c>
      <c r="K1580" s="2">
        <v>120</v>
      </c>
      <c r="L1580" s="3">
        <v>255600</v>
      </c>
      <c r="M1580" s="2" t="s">
        <v>0</v>
      </c>
      <c r="N1580" s="4" t="s">
        <v>21</v>
      </c>
    </row>
    <row r="1581" spans="1:14" x14ac:dyDescent="0.25">
      <c r="A1581" s="1" t="s">
        <v>360</v>
      </c>
      <c r="B1581" s="2" t="s">
        <v>76</v>
      </c>
      <c r="C1581" s="2" t="s">
        <v>80</v>
      </c>
      <c r="D1581" s="2" t="s">
        <v>81</v>
      </c>
      <c r="E1581" s="2" t="s">
        <v>1480</v>
      </c>
      <c r="F1581" s="2">
        <v>47131800</v>
      </c>
      <c r="G1581" s="2" t="s">
        <v>490</v>
      </c>
      <c r="H1581" s="2">
        <v>2</v>
      </c>
      <c r="I1581" s="2">
        <v>6</v>
      </c>
      <c r="J1581" s="2">
        <v>10</v>
      </c>
      <c r="K1581" s="2">
        <v>50</v>
      </c>
      <c r="L1581" s="3">
        <v>125000</v>
      </c>
      <c r="M1581" s="2" t="s">
        <v>0</v>
      </c>
      <c r="N1581" s="4" t="s">
        <v>21</v>
      </c>
    </row>
    <row r="1582" spans="1:14" x14ac:dyDescent="0.25">
      <c r="A1582" s="1" t="s">
        <v>360</v>
      </c>
      <c r="B1582" s="2" t="s">
        <v>76</v>
      </c>
      <c r="C1582" s="2" t="s">
        <v>80</v>
      </c>
      <c r="D1582" s="2" t="s">
        <v>81</v>
      </c>
      <c r="E1582" s="2" t="s">
        <v>1481</v>
      </c>
      <c r="F1582" s="2">
        <v>47131800</v>
      </c>
      <c r="G1582" s="2" t="s">
        <v>490</v>
      </c>
      <c r="H1582" s="2">
        <v>2</v>
      </c>
      <c r="I1582" s="2">
        <v>6</v>
      </c>
      <c r="J1582" s="2">
        <v>10</v>
      </c>
      <c r="K1582" s="2">
        <v>122</v>
      </c>
      <c r="L1582" s="3">
        <v>259860</v>
      </c>
      <c r="M1582" s="2" t="s">
        <v>0</v>
      </c>
      <c r="N1582" s="4" t="s">
        <v>21</v>
      </c>
    </row>
    <row r="1583" spans="1:14" x14ac:dyDescent="0.25">
      <c r="A1583" s="1" t="s">
        <v>360</v>
      </c>
      <c r="B1583" s="2" t="s">
        <v>76</v>
      </c>
      <c r="C1583" s="2" t="s">
        <v>80</v>
      </c>
      <c r="D1583" s="2" t="s">
        <v>81</v>
      </c>
      <c r="E1583" s="2" t="s">
        <v>1482</v>
      </c>
      <c r="F1583" s="2">
        <v>47131800</v>
      </c>
      <c r="G1583" s="2" t="s">
        <v>490</v>
      </c>
      <c r="H1583" s="2">
        <v>2</v>
      </c>
      <c r="I1583" s="2">
        <v>6</v>
      </c>
      <c r="J1583" s="2">
        <v>10</v>
      </c>
      <c r="K1583" s="2">
        <v>248</v>
      </c>
      <c r="L1583" s="3">
        <v>818400</v>
      </c>
      <c r="M1583" s="2" t="s">
        <v>0</v>
      </c>
      <c r="N1583" s="4" t="s">
        <v>21</v>
      </c>
    </row>
    <row r="1584" spans="1:14" x14ac:dyDescent="0.25">
      <c r="A1584" s="1" t="s">
        <v>360</v>
      </c>
      <c r="B1584" s="2" t="s">
        <v>76</v>
      </c>
      <c r="C1584" s="2" t="s">
        <v>80</v>
      </c>
      <c r="D1584" s="2" t="s">
        <v>81</v>
      </c>
      <c r="E1584" s="2" t="s">
        <v>1483</v>
      </c>
      <c r="F1584" s="2">
        <v>53131600</v>
      </c>
      <c r="G1584" s="2" t="s">
        <v>490</v>
      </c>
      <c r="H1584" s="2">
        <v>2</v>
      </c>
      <c r="I1584" s="2">
        <v>6</v>
      </c>
      <c r="J1584" s="2">
        <v>10</v>
      </c>
      <c r="K1584" s="2">
        <v>110</v>
      </c>
      <c r="L1584" s="3">
        <v>878900</v>
      </c>
      <c r="M1584" s="2" t="s">
        <v>0</v>
      </c>
      <c r="N1584" s="4" t="s">
        <v>21</v>
      </c>
    </row>
    <row r="1585" spans="1:14" x14ac:dyDescent="0.25">
      <c r="A1585" s="1" t="s">
        <v>360</v>
      </c>
      <c r="B1585" s="2" t="s">
        <v>76</v>
      </c>
      <c r="C1585" s="2" t="s">
        <v>80</v>
      </c>
      <c r="D1585" s="2" t="s">
        <v>81</v>
      </c>
      <c r="E1585" s="2" t="s">
        <v>1484</v>
      </c>
      <c r="F1585" s="2">
        <v>47131800</v>
      </c>
      <c r="G1585" s="2" t="s">
        <v>490</v>
      </c>
      <c r="H1585" s="2">
        <v>2</v>
      </c>
      <c r="I1585" s="2">
        <v>6</v>
      </c>
      <c r="J1585" s="2">
        <v>10</v>
      </c>
      <c r="K1585" s="2">
        <v>240</v>
      </c>
      <c r="L1585" s="3">
        <v>3450000</v>
      </c>
      <c r="M1585" s="2" t="s">
        <v>17383</v>
      </c>
      <c r="N1585" s="4" t="s">
        <v>21</v>
      </c>
    </row>
    <row r="1586" spans="1:14" x14ac:dyDescent="0.25">
      <c r="A1586" s="1" t="s">
        <v>360</v>
      </c>
      <c r="B1586" s="2" t="s">
        <v>76</v>
      </c>
      <c r="C1586" s="2" t="s">
        <v>80</v>
      </c>
      <c r="D1586" s="2" t="s">
        <v>81</v>
      </c>
      <c r="E1586" s="2" t="s">
        <v>1485</v>
      </c>
      <c r="F1586" s="2">
        <v>47131800</v>
      </c>
      <c r="G1586" s="2" t="s">
        <v>490</v>
      </c>
      <c r="H1586" s="2">
        <v>2</v>
      </c>
      <c r="I1586" s="2">
        <v>6</v>
      </c>
      <c r="J1586" s="2">
        <v>10</v>
      </c>
      <c r="K1586" s="2">
        <v>5</v>
      </c>
      <c r="L1586" s="3">
        <v>31535</v>
      </c>
      <c r="M1586" s="2" t="s">
        <v>17383</v>
      </c>
      <c r="N1586" s="4" t="s">
        <v>21</v>
      </c>
    </row>
    <row r="1587" spans="1:14" x14ac:dyDescent="0.25">
      <c r="A1587" s="1" t="s">
        <v>360</v>
      </c>
      <c r="B1587" s="2" t="s">
        <v>76</v>
      </c>
      <c r="C1587" s="2" t="s">
        <v>80</v>
      </c>
      <c r="D1587" s="2" t="s">
        <v>81</v>
      </c>
      <c r="E1587" s="2" t="s">
        <v>1486</v>
      </c>
      <c r="F1587" s="2">
        <v>47131800</v>
      </c>
      <c r="G1587" s="2" t="s">
        <v>490</v>
      </c>
      <c r="H1587" s="2">
        <v>2</v>
      </c>
      <c r="I1587" s="2">
        <v>6</v>
      </c>
      <c r="J1587" s="2">
        <v>10</v>
      </c>
      <c r="K1587" s="2">
        <v>50</v>
      </c>
      <c r="L1587" s="3">
        <v>529550</v>
      </c>
      <c r="M1587" s="2" t="s">
        <v>0</v>
      </c>
      <c r="N1587" s="4" t="s">
        <v>21</v>
      </c>
    </row>
    <row r="1588" spans="1:14" x14ac:dyDescent="0.25">
      <c r="A1588" s="1" t="s">
        <v>360</v>
      </c>
      <c r="B1588" s="2" t="s">
        <v>76</v>
      </c>
      <c r="C1588" s="2" t="s">
        <v>80</v>
      </c>
      <c r="D1588" s="2" t="s">
        <v>81</v>
      </c>
      <c r="E1588" s="2" t="s">
        <v>1487</v>
      </c>
      <c r="F1588" s="2">
        <v>47131800</v>
      </c>
      <c r="G1588" s="2" t="s">
        <v>490</v>
      </c>
      <c r="H1588" s="2">
        <v>2</v>
      </c>
      <c r="I1588" s="2">
        <v>6</v>
      </c>
      <c r="J1588" s="2">
        <v>10</v>
      </c>
      <c r="K1588" s="2">
        <v>30</v>
      </c>
      <c r="L1588" s="3">
        <v>308805</v>
      </c>
      <c r="M1588" s="2" t="s">
        <v>0</v>
      </c>
      <c r="N1588" s="4" t="s">
        <v>21</v>
      </c>
    </row>
    <row r="1589" spans="1:14" x14ac:dyDescent="0.25">
      <c r="A1589" s="1" t="s">
        <v>360</v>
      </c>
      <c r="B1589" s="2" t="s">
        <v>76</v>
      </c>
      <c r="C1589" s="2" t="s">
        <v>80</v>
      </c>
      <c r="D1589" s="2" t="s">
        <v>81</v>
      </c>
      <c r="E1589" s="2" t="s">
        <v>1488</v>
      </c>
      <c r="F1589" s="2">
        <v>53131608</v>
      </c>
      <c r="G1589" s="2" t="s">
        <v>490</v>
      </c>
      <c r="H1589" s="2">
        <v>3</v>
      </c>
      <c r="I1589" s="2">
        <v>6</v>
      </c>
      <c r="J1589" s="2">
        <v>10</v>
      </c>
      <c r="K1589" s="2">
        <v>51</v>
      </c>
      <c r="L1589" s="3">
        <v>407490</v>
      </c>
      <c r="M1589" s="2" t="s">
        <v>0</v>
      </c>
      <c r="N1589" s="4" t="s">
        <v>21</v>
      </c>
    </row>
    <row r="1590" spans="1:14" x14ac:dyDescent="0.25">
      <c r="A1590" s="1" t="s">
        <v>360</v>
      </c>
      <c r="B1590" s="2" t="s">
        <v>76</v>
      </c>
      <c r="C1590" s="2" t="s">
        <v>80</v>
      </c>
      <c r="D1590" s="2" t="s">
        <v>81</v>
      </c>
      <c r="E1590" s="2" t="s">
        <v>1489</v>
      </c>
      <c r="F1590" s="2">
        <v>47131800</v>
      </c>
      <c r="G1590" s="2" t="s">
        <v>490</v>
      </c>
      <c r="H1590" s="2">
        <v>3</v>
      </c>
      <c r="I1590" s="2">
        <v>6</v>
      </c>
      <c r="J1590" s="2">
        <v>10</v>
      </c>
      <c r="K1590" s="2">
        <v>80</v>
      </c>
      <c r="L1590" s="3">
        <v>2640000</v>
      </c>
      <c r="M1590" s="2" t="s">
        <v>0</v>
      </c>
      <c r="N1590" s="4" t="s">
        <v>21</v>
      </c>
    </row>
    <row r="1591" spans="1:14" x14ac:dyDescent="0.25">
      <c r="A1591" s="1" t="s">
        <v>360</v>
      </c>
      <c r="B1591" s="2" t="s">
        <v>76</v>
      </c>
      <c r="C1591" s="2" t="s">
        <v>80</v>
      </c>
      <c r="D1591" s="2" t="s">
        <v>81</v>
      </c>
      <c r="E1591" s="2" t="s">
        <v>18201</v>
      </c>
      <c r="F1591" s="2">
        <v>47131801</v>
      </c>
      <c r="G1591" s="2" t="s">
        <v>490</v>
      </c>
      <c r="H1591" s="2">
        <v>3</v>
      </c>
      <c r="I1591" s="2">
        <v>6</v>
      </c>
      <c r="J1591" s="2">
        <v>10</v>
      </c>
      <c r="K1591" s="2">
        <v>6</v>
      </c>
      <c r="L1591" s="3">
        <v>39000</v>
      </c>
      <c r="M1591" s="2" t="s">
        <v>0</v>
      </c>
      <c r="N1591" s="4" t="s">
        <v>21</v>
      </c>
    </row>
    <row r="1592" spans="1:14" x14ac:dyDescent="0.25">
      <c r="A1592" s="1" t="s">
        <v>360</v>
      </c>
      <c r="B1592" s="2" t="s">
        <v>76</v>
      </c>
      <c r="C1592" s="2" t="s">
        <v>80</v>
      </c>
      <c r="D1592" s="2" t="s">
        <v>81</v>
      </c>
      <c r="E1592" s="2" t="s">
        <v>1490</v>
      </c>
      <c r="F1592" s="2">
        <v>53131626</v>
      </c>
      <c r="G1592" s="2" t="s">
        <v>490</v>
      </c>
      <c r="H1592" s="2">
        <v>3</v>
      </c>
      <c r="I1592" s="2">
        <v>6</v>
      </c>
      <c r="J1592" s="2">
        <v>10</v>
      </c>
      <c r="K1592" s="2">
        <v>2</v>
      </c>
      <c r="L1592" s="3">
        <v>20000</v>
      </c>
      <c r="M1592" s="2" t="s">
        <v>0</v>
      </c>
      <c r="N1592" s="4" t="s">
        <v>21</v>
      </c>
    </row>
    <row r="1593" spans="1:14" x14ac:dyDescent="0.25">
      <c r="A1593" s="1" t="s">
        <v>360</v>
      </c>
      <c r="B1593" s="2" t="s">
        <v>76</v>
      </c>
      <c r="C1593" s="2" t="s">
        <v>80</v>
      </c>
      <c r="D1593" s="2" t="s">
        <v>81</v>
      </c>
      <c r="E1593" s="2" t="s">
        <v>1491</v>
      </c>
      <c r="F1593" s="2">
        <v>47131800</v>
      </c>
      <c r="G1593" s="2" t="s">
        <v>490</v>
      </c>
      <c r="H1593" s="2">
        <v>1</v>
      </c>
      <c r="I1593" s="2">
        <v>6</v>
      </c>
      <c r="J1593" s="2">
        <v>10</v>
      </c>
      <c r="K1593" s="2">
        <v>98</v>
      </c>
      <c r="L1593" s="3">
        <v>208740</v>
      </c>
      <c r="M1593" s="2" t="s">
        <v>0</v>
      </c>
      <c r="N1593" s="4" t="s">
        <v>21</v>
      </c>
    </row>
    <row r="1594" spans="1:14" x14ac:dyDescent="0.25">
      <c r="A1594" s="1" t="s">
        <v>360</v>
      </c>
      <c r="B1594" s="2" t="s">
        <v>76</v>
      </c>
      <c r="C1594" s="2" t="s">
        <v>80</v>
      </c>
      <c r="D1594" s="2" t="s">
        <v>81</v>
      </c>
      <c r="E1594" s="2" t="s">
        <v>1492</v>
      </c>
      <c r="F1594" s="2">
        <v>47131800</v>
      </c>
      <c r="G1594" s="2" t="s">
        <v>490</v>
      </c>
      <c r="H1594" s="2">
        <v>1</v>
      </c>
      <c r="I1594" s="2">
        <v>6</v>
      </c>
      <c r="J1594" s="2">
        <v>10</v>
      </c>
      <c r="K1594" s="2">
        <v>317</v>
      </c>
      <c r="L1594" s="3">
        <v>1046100</v>
      </c>
      <c r="M1594" s="2" t="s">
        <v>0</v>
      </c>
      <c r="N1594" s="4" t="s">
        <v>21</v>
      </c>
    </row>
    <row r="1595" spans="1:14" x14ac:dyDescent="0.25">
      <c r="A1595" s="1" t="s">
        <v>360</v>
      </c>
      <c r="B1595" s="2" t="s">
        <v>76</v>
      </c>
      <c r="C1595" s="2" t="s">
        <v>80</v>
      </c>
      <c r="D1595" s="2" t="s">
        <v>81</v>
      </c>
      <c r="E1595" s="2" t="s">
        <v>1493</v>
      </c>
      <c r="F1595" s="2">
        <v>15121517</v>
      </c>
      <c r="G1595" s="2" t="s">
        <v>490</v>
      </c>
      <c r="H1595" s="2">
        <v>1</v>
      </c>
      <c r="I1595" s="2">
        <v>6</v>
      </c>
      <c r="J1595" s="2">
        <v>10</v>
      </c>
      <c r="K1595" s="2">
        <v>8</v>
      </c>
      <c r="L1595" s="3">
        <v>52800</v>
      </c>
      <c r="M1595" s="2" t="s">
        <v>0</v>
      </c>
      <c r="N1595" s="4" t="s">
        <v>21</v>
      </c>
    </row>
    <row r="1596" spans="1:14" x14ac:dyDescent="0.25">
      <c r="A1596" s="1" t="s">
        <v>360</v>
      </c>
      <c r="B1596" s="2" t="s">
        <v>76</v>
      </c>
      <c r="C1596" s="2" t="s">
        <v>80</v>
      </c>
      <c r="D1596" s="2" t="s">
        <v>81</v>
      </c>
      <c r="E1596" s="2" t="s">
        <v>1494</v>
      </c>
      <c r="F1596" s="2">
        <v>47131800</v>
      </c>
      <c r="G1596" s="2" t="s">
        <v>490</v>
      </c>
      <c r="H1596" s="2">
        <v>1</v>
      </c>
      <c r="I1596" s="2">
        <v>6</v>
      </c>
      <c r="J1596" s="2">
        <v>10</v>
      </c>
      <c r="K1596" s="2">
        <v>65</v>
      </c>
      <c r="L1596" s="3">
        <v>162500</v>
      </c>
      <c r="M1596" s="2" t="s">
        <v>0</v>
      </c>
      <c r="N1596" s="4" t="s">
        <v>21</v>
      </c>
    </row>
    <row r="1597" spans="1:14" x14ac:dyDescent="0.25">
      <c r="A1597" s="1" t="s">
        <v>360</v>
      </c>
      <c r="B1597" s="2" t="s">
        <v>76</v>
      </c>
      <c r="C1597" s="2" t="s">
        <v>80</v>
      </c>
      <c r="D1597" s="2" t="s">
        <v>81</v>
      </c>
      <c r="E1597" s="2" t="s">
        <v>1495</v>
      </c>
      <c r="F1597" s="2">
        <v>47131800</v>
      </c>
      <c r="G1597" s="2" t="s">
        <v>490</v>
      </c>
      <c r="H1597" s="2">
        <v>1</v>
      </c>
      <c r="I1597" s="2">
        <v>6</v>
      </c>
      <c r="J1597" s="2">
        <v>10</v>
      </c>
      <c r="K1597" s="2">
        <v>110</v>
      </c>
      <c r="L1597" s="3">
        <v>1581250</v>
      </c>
      <c r="M1597" s="2" t="s">
        <v>0</v>
      </c>
      <c r="N1597" s="4" t="s">
        <v>21</v>
      </c>
    </row>
    <row r="1598" spans="1:14" x14ac:dyDescent="0.25">
      <c r="A1598" s="1" t="s">
        <v>360</v>
      </c>
      <c r="B1598" s="2" t="s">
        <v>76</v>
      </c>
      <c r="C1598" s="2" t="s">
        <v>80</v>
      </c>
      <c r="D1598" s="2" t="s">
        <v>81</v>
      </c>
      <c r="E1598" s="2" t="s">
        <v>1496</v>
      </c>
      <c r="F1598" s="2">
        <v>53131600</v>
      </c>
      <c r="G1598" s="2" t="s">
        <v>490</v>
      </c>
      <c r="H1598" s="2">
        <v>1</v>
      </c>
      <c r="I1598" s="2">
        <v>6</v>
      </c>
      <c r="J1598" s="2">
        <v>10</v>
      </c>
      <c r="K1598" s="2">
        <v>9</v>
      </c>
      <c r="L1598" s="3">
        <v>71910</v>
      </c>
      <c r="M1598" s="2" t="s">
        <v>0</v>
      </c>
      <c r="N1598" s="4" t="s">
        <v>21</v>
      </c>
    </row>
    <row r="1599" spans="1:14" x14ac:dyDescent="0.25">
      <c r="A1599" s="1" t="s">
        <v>360</v>
      </c>
      <c r="B1599" s="2" t="s">
        <v>76</v>
      </c>
      <c r="C1599" s="2" t="s">
        <v>80</v>
      </c>
      <c r="D1599" s="2" t="s">
        <v>81</v>
      </c>
      <c r="E1599" s="2" t="s">
        <v>1497</v>
      </c>
      <c r="F1599" s="2">
        <v>47131800</v>
      </c>
      <c r="G1599" s="2" t="s">
        <v>490</v>
      </c>
      <c r="H1599" s="2">
        <v>2</v>
      </c>
      <c r="I1599" s="2">
        <v>6</v>
      </c>
      <c r="J1599" s="2">
        <v>16</v>
      </c>
      <c r="K1599" s="2">
        <v>50</v>
      </c>
      <c r="L1599" s="3">
        <v>392700</v>
      </c>
      <c r="M1599" s="2" t="s">
        <v>0</v>
      </c>
      <c r="N1599" s="4" t="s">
        <v>21</v>
      </c>
    </row>
    <row r="1600" spans="1:14" x14ac:dyDescent="0.25">
      <c r="A1600" s="1" t="s">
        <v>360</v>
      </c>
      <c r="B1600" s="2" t="s">
        <v>76</v>
      </c>
      <c r="C1600" s="2" t="s">
        <v>80</v>
      </c>
      <c r="D1600" s="2" t="s">
        <v>81</v>
      </c>
      <c r="E1600" s="2" t="s">
        <v>1498</v>
      </c>
      <c r="F1600" s="2">
        <v>47131800</v>
      </c>
      <c r="G1600" s="2" t="s">
        <v>490</v>
      </c>
      <c r="H1600" s="2">
        <v>2</v>
      </c>
      <c r="I1600" s="2">
        <v>6</v>
      </c>
      <c r="J1600" s="2">
        <v>16</v>
      </c>
      <c r="K1600" s="2">
        <v>90</v>
      </c>
      <c r="L1600" s="3">
        <v>810000</v>
      </c>
      <c r="M1600" s="2" t="s">
        <v>0</v>
      </c>
      <c r="N1600" s="4" t="s">
        <v>21</v>
      </c>
    </row>
    <row r="1601" spans="1:14" x14ac:dyDescent="0.25">
      <c r="A1601" s="1" t="s">
        <v>360</v>
      </c>
      <c r="B1601" s="2" t="s">
        <v>76</v>
      </c>
      <c r="C1601" s="2" t="s">
        <v>80</v>
      </c>
      <c r="D1601" s="2" t="s">
        <v>81</v>
      </c>
      <c r="E1601" s="2" t="s">
        <v>1499</v>
      </c>
      <c r="F1601" s="2">
        <v>47131802</v>
      </c>
      <c r="G1601" s="2" t="s">
        <v>490</v>
      </c>
      <c r="H1601" s="2">
        <v>2</v>
      </c>
      <c r="I1601" s="2">
        <v>6</v>
      </c>
      <c r="J1601" s="2">
        <v>16</v>
      </c>
      <c r="K1601" s="2">
        <v>25</v>
      </c>
      <c r="L1601" s="3">
        <v>282625</v>
      </c>
      <c r="M1601" s="2" t="s">
        <v>0</v>
      </c>
      <c r="N1601" s="4" t="s">
        <v>21</v>
      </c>
    </row>
    <row r="1602" spans="1:14" x14ac:dyDescent="0.25">
      <c r="A1602" s="1" t="s">
        <v>360</v>
      </c>
      <c r="B1602" s="2" t="s">
        <v>76</v>
      </c>
      <c r="C1602" s="2" t="s">
        <v>80</v>
      </c>
      <c r="D1602" s="2" t="s">
        <v>81</v>
      </c>
      <c r="E1602" s="2" t="s">
        <v>1500</v>
      </c>
      <c r="F1602" s="2">
        <v>47131821</v>
      </c>
      <c r="G1602" s="2" t="s">
        <v>490</v>
      </c>
      <c r="H1602" s="2">
        <v>2</v>
      </c>
      <c r="I1602" s="2">
        <v>6</v>
      </c>
      <c r="J1602" s="2">
        <v>16</v>
      </c>
      <c r="K1602" s="2">
        <v>42</v>
      </c>
      <c r="L1602" s="3">
        <v>432327</v>
      </c>
      <c r="M1602" s="2" t="s">
        <v>0</v>
      </c>
      <c r="N1602" s="4" t="s">
        <v>21</v>
      </c>
    </row>
    <row r="1603" spans="1:14" x14ac:dyDescent="0.25">
      <c r="A1603" s="1" t="s">
        <v>360</v>
      </c>
      <c r="B1603" s="2" t="s">
        <v>76</v>
      </c>
      <c r="C1603" s="2" t="s">
        <v>80</v>
      </c>
      <c r="D1603" s="2" t="s">
        <v>81</v>
      </c>
      <c r="E1603" s="2" t="s">
        <v>1501</v>
      </c>
      <c r="F1603" s="2">
        <v>53131608</v>
      </c>
      <c r="G1603" s="2" t="s">
        <v>490</v>
      </c>
      <c r="H1603" s="2">
        <v>2</v>
      </c>
      <c r="I1603" s="2">
        <v>6</v>
      </c>
      <c r="J1603" s="2">
        <v>16</v>
      </c>
      <c r="K1603" s="2">
        <v>100</v>
      </c>
      <c r="L1603" s="3">
        <v>250000</v>
      </c>
      <c r="M1603" s="2" t="s">
        <v>0</v>
      </c>
      <c r="N1603" s="4" t="s">
        <v>21</v>
      </c>
    </row>
    <row r="1604" spans="1:14" x14ac:dyDescent="0.25">
      <c r="A1604" s="1" t="s">
        <v>360</v>
      </c>
      <c r="B1604" s="2" t="s">
        <v>76</v>
      </c>
      <c r="C1604" s="2" t="s">
        <v>80</v>
      </c>
      <c r="D1604" s="2" t="s">
        <v>81</v>
      </c>
      <c r="E1604" s="2" t="s">
        <v>1502</v>
      </c>
      <c r="F1604" s="2">
        <v>47131800</v>
      </c>
      <c r="G1604" s="2" t="s">
        <v>490</v>
      </c>
      <c r="H1604" s="2">
        <v>2</v>
      </c>
      <c r="I1604" s="2">
        <v>6</v>
      </c>
      <c r="J1604" s="2">
        <v>16</v>
      </c>
      <c r="K1604" s="2">
        <v>70</v>
      </c>
      <c r="L1604" s="3">
        <v>1248800</v>
      </c>
      <c r="M1604" s="2" t="s">
        <v>0</v>
      </c>
      <c r="N1604" s="4" t="s">
        <v>21</v>
      </c>
    </row>
    <row r="1605" spans="1:14" x14ac:dyDescent="0.25">
      <c r="A1605" s="1" t="s">
        <v>360</v>
      </c>
      <c r="B1605" s="2" t="s">
        <v>76</v>
      </c>
      <c r="C1605" s="2" t="s">
        <v>80</v>
      </c>
      <c r="D1605" s="2" t="s">
        <v>81</v>
      </c>
      <c r="E1605" s="2" t="s">
        <v>1503</v>
      </c>
      <c r="F1605" s="2">
        <v>47131811</v>
      </c>
      <c r="G1605" s="2" t="s">
        <v>490</v>
      </c>
      <c r="H1605" s="2">
        <v>2</v>
      </c>
      <c r="I1605" s="2">
        <v>6</v>
      </c>
      <c r="J1605" s="2">
        <v>16</v>
      </c>
      <c r="K1605" s="2">
        <v>60</v>
      </c>
      <c r="L1605" s="3">
        <v>708002.4</v>
      </c>
      <c r="M1605" s="2" t="s">
        <v>0</v>
      </c>
      <c r="N1605" s="4" t="s">
        <v>21</v>
      </c>
    </row>
    <row r="1606" spans="1:14" x14ac:dyDescent="0.25">
      <c r="A1606" s="1" t="s">
        <v>360</v>
      </c>
      <c r="B1606" s="2" t="s">
        <v>76</v>
      </c>
      <c r="C1606" s="2" t="s">
        <v>80</v>
      </c>
      <c r="D1606" s="2" t="s">
        <v>81</v>
      </c>
      <c r="E1606" s="2" t="s">
        <v>1504</v>
      </c>
      <c r="F1606" s="2">
        <v>53131608</v>
      </c>
      <c r="G1606" s="2" t="s">
        <v>490</v>
      </c>
      <c r="H1606" s="2">
        <v>4</v>
      </c>
      <c r="I1606" s="2">
        <v>6</v>
      </c>
      <c r="J1606" s="2">
        <v>10</v>
      </c>
      <c r="K1606" s="2">
        <v>5</v>
      </c>
      <c r="L1606" s="3">
        <v>235001.19999999998</v>
      </c>
      <c r="M1606" s="2" t="s">
        <v>20</v>
      </c>
      <c r="N1606" s="4" t="s">
        <v>21</v>
      </c>
    </row>
    <row r="1607" spans="1:14" x14ac:dyDescent="0.25">
      <c r="A1607" s="1" t="s">
        <v>360</v>
      </c>
      <c r="B1607" s="2" t="s">
        <v>76</v>
      </c>
      <c r="C1607" s="2" t="s">
        <v>80</v>
      </c>
      <c r="D1607" s="2" t="s">
        <v>81</v>
      </c>
      <c r="E1607" s="2" t="s">
        <v>1505</v>
      </c>
      <c r="F1607" s="2">
        <v>53131608</v>
      </c>
      <c r="G1607" s="2" t="s">
        <v>490</v>
      </c>
      <c r="H1607" s="2">
        <v>1</v>
      </c>
      <c r="I1607" s="2">
        <v>6</v>
      </c>
      <c r="J1607" s="2">
        <v>10</v>
      </c>
      <c r="K1607" s="2">
        <v>5</v>
      </c>
      <c r="L1607" s="3">
        <v>235001.19999999998</v>
      </c>
      <c r="M1607" s="2" t="s">
        <v>0</v>
      </c>
      <c r="N1607" s="4" t="s">
        <v>21</v>
      </c>
    </row>
    <row r="1608" spans="1:14" x14ac:dyDescent="0.25">
      <c r="A1608" s="1" t="s">
        <v>360</v>
      </c>
      <c r="B1608" s="2" t="s">
        <v>76</v>
      </c>
      <c r="C1608" s="2" t="s">
        <v>80</v>
      </c>
      <c r="D1608" s="2" t="s">
        <v>81</v>
      </c>
      <c r="E1608" s="2" t="s">
        <v>1160</v>
      </c>
      <c r="F1608" s="2">
        <v>0</v>
      </c>
      <c r="G1608" s="2" t="s">
        <v>17856</v>
      </c>
      <c r="H1608" s="2">
        <v>1</v>
      </c>
      <c r="I1608" s="2">
        <v>6</v>
      </c>
      <c r="J1608" s="2">
        <v>16</v>
      </c>
      <c r="K1608" s="2">
        <v>1</v>
      </c>
      <c r="L1608" s="3">
        <v>29532408.399999999</v>
      </c>
      <c r="M1608" s="2" t="s">
        <v>20</v>
      </c>
      <c r="N1608" s="4" t="s">
        <v>21</v>
      </c>
    </row>
    <row r="1609" spans="1:14" x14ac:dyDescent="0.25">
      <c r="A1609" s="1" t="s">
        <v>360</v>
      </c>
      <c r="B1609" s="2" t="s">
        <v>76</v>
      </c>
      <c r="C1609" s="2" t="s">
        <v>83</v>
      </c>
      <c r="D1609" s="2" t="s">
        <v>84</v>
      </c>
      <c r="E1609" s="2" t="s">
        <v>1506</v>
      </c>
      <c r="F1609" s="2">
        <v>47132100</v>
      </c>
      <c r="G1609" s="2" t="s">
        <v>490</v>
      </c>
      <c r="H1609" s="2">
        <v>2</v>
      </c>
      <c r="I1609" s="2">
        <v>3</v>
      </c>
      <c r="J1609" s="2">
        <v>10</v>
      </c>
      <c r="K1609" s="2">
        <v>130</v>
      </c>
      <c r="L1609" s="3">
        <v>890630</v>
      </c>
      <c r="M1609" s="2" t="s">
        <v>0</v>
      </c>
      <c r="N1609" s="4" t="s">
        <v>21</v>
      </c>
    </row>
    <row r="1610" spans="1:14" x14ac:dyDescent="0.25">
      <c r="A1610" s="1" t="s">
        <v>360</v>
      </c>
      <c r="B1610" s="2" t="s">
        <v>76</v>
      </c>
      <c r="C1610" s="2" t="s">
        <v>83</v>
      </c>
      <c r="D1610" s="2" t="s">
        <v>84</v>
      </c>
      <c r="E1610" s="2" t="s">
        <v>1507</v>
      </c>
      <c r="F1610" s="2">
        <v>76111800</v>
      </c>
      <c r="G1610" s="2" t="s">
        <v>490</v>
      </c>
      <c r="H1610" s="2">
        <v>2</v>
      </c>
      <c r="I1610" s="2">
        <v>2</v>
      </c>
      <c r="J1610" s="2">
        <v>10</v>
      </c>
      <c r="K1610" s="2">
        <v>6</v>
      </c>
      <c r="L1610" s="3">
        <v>41106</v>
      </c>
      <c r="M1610" s="2" t="s">
        <v>0</v>
      </c>
      <c r="N1610" s="4" t="s">
        <v>21</v>
      </c>
    </row>
    <row r="1611" spans="1:14" x14ac:dyDescent="0.25">
      <c r="A1611" s="1" t="s">
        <v>360</v>
      </c>
      <c r="B1611" s="2" t="s">
        <v>76</v>
      </c>
      <c r="C1611" s="2" t="s">
        <v>83</v>
      </c>
      <c r="D1611" s="2" t="s">
        <v>84</v>
      </c>
      <c r="E1611" s="2" t="s">
        <v>1508</v>
      </c>
      <c r="F1611" s="2">
        <v>24131513</v>
      </c>
      <c r="G1611" s="2" t="s">
        <v>490</v>
      </c>
      <c r="H1611" s="2">
        <v>6</v>
      </c>
      <c r="I1611" s="2">
        <v>6</v>
      </c>
      <c r="J1611" s="2">
        <v>10</v>
      </c>
      <c r="K1611" s="2">
        <v>10</v>
      </c>
      <c r="L1611" s="3">
        <v>390000</v>
      </c>
      <c r="M1611" s="2" t="s">
        <v>0</v>
      </c>
      <c r="N1611" s="4" t="s">
        <v>21</v>
      </c>
    </row>
    <row r="1612" spans="1:14" x14ac:dyDescent="0.25">
      <c r="A1612" s="1" t="s">
        <v>360</v>
      </c>
      <c r="B1612" s="2" t="s">
        <v>76</v>
      </c>
      <c r="C1612" s="2" t="s">
        <v>83</v>
      </c>
      <c r="D1612" s="2" t="s">
        <v>84</v>
      </c>
      <c r="E1612" s="2" t="s">
        <v>18202</v>
      </c>
      <c r="F1612" s="2">
        <v>47101600</v>
      </c>
      <c r="G1612" s="2" t="s">
        <v>490</v>
      </c>
      <c r="H1612" s="2">
        <v>3</v>
      </c>
      <c r="I1612" s="2">
        <v>6</v>
      </c>
      <c r="J1612" s="2">
        <v>10</v>
      </c>
      <c r="K1612" s="2">
        <v>2</v>
      </c>
      <c r="L1612" s="3">
        <v>214200</v>
      </c>
      <c r="M1612" s="2" t="s">
        <v>0</v>
      </c>
      <c r="N1612" s="4" t="s">
        <v>21</v>
      </c>
    </row>
    <row r="1613" spans="1:14" x14ac:dyDescent="0.25">
      <c r="A1613" s="1" t="s">
        <v>360</v>
      </c>
      <c r="B1613" s="2" t="s">
        <v>76</v>
      </c>
      <c r="C1613" s="2" t="s">
        <v>83</v>
      </c>
      <c r="D1613" s="2" t="s">
        <v>84</v>
      </c>
      <c r="E1613" s="2" t="s">
        <v>1509</v>
      </c>
      <c r="F1613" s="2">
        <v>47101613</v>
      </c>
      <c r="G1613" s="2" t="s">
        <v>490</v>
      </c>
      <c r="H1613" s="2">
        <v>4</v>
      </c>
      <c r="I1613" s="2">
        <v>6</v>
      </c>
      <c r="J1613" s="2">
        <v>10</v>
      </c>
      <c r="K1613" s="2">
        <v>1</v>
      </c>
      <c r="L1613" s="3">
        <v>113050</v>
      </c>
      <c r="M1613" s="2" t="s">
        <v>17383</v>
      </c>
      <c r="N1613" s="4" t="s">
        <v>21</v>
      </c>
    </row>
    <row r="1614" spans="1:14" x14ac:dyDescent="0.25">
      <c r="A1614" s="1" t="s">
        <v>360</v>
      </c>
      <c r="B1614" s="2" t="s">
        <v>76</v>
      </c>
      <c r="C1614" s="2" t="s">
        <v>83</v>
      </c>
      <c r="D1614" s="2" t="s">
        <v>84</v>
      </c>
      <c r="E1614" s="2" t="s">
        <v>1510</v>
      </c>
      <c r="F1614" s="2">
        <v>31201610</v>
      </c>
      <c r="G1614" s="2" t="s">
        <v>496</v>
      </c>
      <c r="H1614" s="2">
        <v>2</v>
      </c>
      <c r="I1614" s="2">
        <v>3</v>
      </c>
      <c r="J1614" s="2">
        <v>10</v>
      </c>
      <c r="K1614" s="2">
        <v>320</v>
      </c>
      <c r="L1614" s="3">
        <v>530073.59999999998</v>
      </c>
      <c r="M1614" s="2" t="s">
        <v>0</v>
      </c>
      <c r="N1614" s="4" t="s">
        <v>21</v>
      </c>
    </row>
    <row r="1615" spans="1:14" x14ac:dyDescent="0.25">
      <c r="A1615" s="1" t="s">
        <v>360</v>
      </c>
      <c r="B1615" s="2" t="s">
        <v>76</v>
      </c>
      <c r="C1615" s="2" t="s">
        <v>83</v>
      </c>
      <c r="D1615" s="2" t="s">
        <v>84</v>
      </c>
      <c r="E1615" s="2" t="s">
        <v>1511</v>
      </c>
      <c r="F1615" s="2">
        <v>31201610</v>
      </c>
      <c r="G1615" s="2" t="s">
        <v>496</v>
      </c>
      <c r="H1615" s="2">
        <v>2</v>
      </c>
      <c r="I1615" s="2">
        <v>3</v>
      </c>
      <c r="J1615" s="2">
        <v>10</v>
      </c>
      <c r="K1615" s="2">
        <v>148</v>
      </c>
      <c r="L1615" s="3">
        <v>347308.63999999996</v>
      </c>
      <c r="M1615" s="2" t="s">
        <v>0</v>
      </c>
      <c r="N1615" s="4" t="s">
        <v>21</v>
      </c>
    </row>
    <row r="1616" spans="1:14" x14ac:dyDescent="0.25">
      <c r="A1616" s="1" t="s">
        <v>360</v>
      </c>
      <c r="B1616" s="2" t="s">
        <v>76</v>
      </c>
      <c r="C1616" s="2" t="s">
        <v>83</v>
      </c>
      <c r="D1616" s="2" t="s">
        <v>84</v>
      </c>
      <c r="E1616" s="2" t="s">
        <v>1512</v>
      </c>
      <c r="F1616" s="2">
        <v>31201610</v>
      </c>
      <c r="G1616" s="2" t="s">
        <v>810</v>
      </c>
      <c r="H1616" s="2">
        <v>2</v>
      </c>
      <c r="I1616" s="2">
        <v>2</v>
      </c>
      <c r="J1616" s="2">
        <v>10</v>
      </c>
      <c r="K1616" s="2">
        <v>40</v>
      </c>
      <c r="L1616" s="3">
        <v>66259.199999999997</v>
      </c>
      <c r="M1616" s="2" t="s">
        <v>0</v>
      </c>
      <c r="N1616" s="4" t="s">
        <v>21</v>
      </c>
    </row>
    <row r="1617" spans="1:14" x14ac:dyDescent="0.25">
      <c r="A1617" s="1" t="s">
        <v>360</v>
      </c>
      <c r="B1617" s="2" t="s">
        <v>76</v>
      </c>
      <c r="C1617" s="2" t="s">
        <v>83</v>
      </c>
      <c r="D1617" s="2" t="s">
        <v>84</v>
      </c>
      <c r="E1617" s="2" t="s">
        <v>1513</v>
      </c>
      <c r="F1617" s="2">
        <v>31201610</v>
      </c>
      <c r="G1617" s="2" t="s">
        <v>810</v>
      </c>
      <c r="H1617" s="2">
        <v>2</v>
      </c>
      <c r="I1617" s="2">
        <v>2</v>
      </c>
      <c r="J1617" s="2">
        <v>10</v>
      </c>
      <c r="K1617" s="2">
        <v>20</v>
      </c>
      <c r="L1617" s="3">
        <v>46933.599999999999</v>
      </c>
      <c r="M1617" s="2" t="s">
        <v>0</v>
      </c>
      <c r="N1617" s="4" t="s">
        <v>21</v>
      </c>
    </row>
    <row r="1618" spans="1:14" x14ac:dyDescent="0.25">
      <c r="A1618" s="1" t="s">
        <v>360</v>
      </c>
      <c r="B1618" s="2" t="s">
        <v>76</v>
      </c>
      <c r="C1618" s="2" t="s">
        <v>83</v>
      </c>
      <c r="D1618" s="2" t="s">
        <v>84</v>
      </c>
      <c r="E1618" s="2" t="s">
        <v>1514</v>
      </c>
      <c r="F1618" s="2">
        <v>31201610</v>
      </c>
      <c r="G1618" s="2" t="s">
        <v>810</v>
      </c>
      <c r="H1618" s="2">
        <v>2</v>
      </c>
      <c r="I1618" s="2">
        <v>2</v>
      </c>
      <c r="J1618" s="2">
        <v>10</v>
      </c>
      <c r="K1618" s="2">
        <v>8</v>
      </c>
      <c r="L1618" s="3">
        <v>13251.84</v>
      </c>
      <c r="M1618" s="2" t="s">
        <v>0</v>
      </c>
      <c r="N1618" s="4" t="s">
        <v>21</v>
      </c>
    </row>
    <row r="1619" spans="1:14" x14ac:dyDescent="0.25">
      <c r="A1619" s="1" t="s">
        <v>360</v>
      </c>
      <c r="B1619" s="2" t="s">
        <v>76</v>
      </c>
      <c r="C1619" s="2" t="s">
        <v>83</v>
      </c>
      <c r="D1619" s="2" t="s">
        <v>84</v>
      </c>
      <c r="E1619" s="2" t="s">
        <v>1515</v>
      </c>
      <c r="F1619" s="2">
        <v>31201610</v>
      </c>
      <c r="G1619" s="2" t="s">
        <v>810</v>
      </c>
      <c r="H1619" s="2">
        <v>2</v>
      </c>
      <c r="I1619" s="2">
        <v>2</v>
      </c>
      <c r="J1619" s="2">
        <v>10</v>
      </c>
      <c r="K1619" s="2">
        <v>5</v>
      </c>
      <c r="L1619" s="3">
        <v>11043.199999999999</v>
      </c>
      <c r="M1619" s="2" t="s">
        <v>0</v>
      </c>
      <c r="N1619" s="4" t="s">
        <v>21</v>
      </c>
    </row>
    <row r="1620" spans="1:14" x14ac:dyDescent="0.25">
      <c r="A1620" s="1" t="s">
        <v>360</v>
      </c>
      <c r="B1620" s="2" t="s">
        <v>76</v>
      </c>
      <c r="C1620" s="2" t="s">
        <v>83</v>
      </c>
      <c r="D1620" s="2" t="s">
        <v>84</v>
      </c>
      <c r="E1620" s="2" t="s">
        <v>1516</v>
      </c>
      <c r="F1620" s="2">
        <v>47131821</v>
      </c>
      <c r="G1620" s="2" t="s">
        <v>490</v>
      </c>
      <c r="H1620" s="2">
        <v>3</v>
      </c>
      <c r="I1620" s="2">
        <v>6</v>
      </c>
      <c r="J1620" s="2">
        <v>10</v>
      </c>
      <c r="K1620" s="2">
        <v>5</v>
      </c>
      <c r="L1620" s="3">
        <v>51467.5</v>
      </c>
      <c r="M1620" s="2" t="s">
        <v>0</v>
      </c>
      <c r="N1620" s="4" t="s">
        <v>21</v>
      </c>
    </row>
    <row r="1621" spans="1:14" x14ac:dyDescent="0.25">
      <c r="A1621" s="1" t="s">
        <v>360</v>
      </c>
      <c r="B1621" s="2" t="s">
        <v>76</v>
      </c>
      <c r="C1621" s="2" t="s">
        <v>83</v>
      </c>
      <c r="D1621" s="2" t="s">
        <v>84</v>
      </c>
      <c r="E1621" s="2" t="s">
        <v>1517</v>
      </c>
      <c r="F1621" s="2">
        <v>47131815</v>
      </c>
      <c r="G1621" s="2" t="s">
        <v>810</v>
      </c>
      <c r="H1621" s="2">
        <v>2</v>
      </c>
      <c r="I1621" s="2">
        <v>3</v>
      </c>
      <c r="J1621" s="2">
        <v>10</v>
      </c>
      <c r="K1621" s="2">
        <v>6</v>
      </c>
      <c r="L1621" s="3">
        <v>146874.29999999999</v>
      </c>
      <c r="M1621" s="2" t="s">
        <v>0</v>
      </c>
      <c r="N1621" s="4" t="s">
        <v>21</v>
      </c>
    </row>
    <row r="1622" spans="1:14" x14ac:dyDescent="0.25">
      <c r="A1622" s="1" t="s">
        <v>360</v>
      </c>
      <c r="B1622" s="2" t="s">
        <v>76</v>
      </c>
      <c r="C1622" s="2" t="s">
        <v>83</v>
      </c>
      <c r="D1622" s="2" t="s">
        <v>84</v>
      </c>
      <c r="E1622" s="2" t="s">
        <v>1518</v>
      </c>
      <c r="F1622" s="2">
        <v>31201610</v>
      </c>
      <c r="G1622" s="2" t="s">
        <v>810</v>
      </c>
      <c r="H1622" s="2">
        <v>2</v>
      </c>
      <c r="I1622" s="2">
        <v>3</v>
      </c>
      <c r="J1622" s="2">
        <v>10</v>
      </c>
      <c r="K1622" s="2">
        <v>40</v>
      </c>
      <c r="L1622" s="3">
        <v>2385148</v>
      </c>
      <c r="M1622" s="2" t="s">
        <v>0</v>
      </c>
      <c r="N1622" s="4" t="s">
        <v>21</v>
      </c>
    </row>
    <row r="1623" spans="1:14" x14ac:dyDescent="0.25">
      <c r="A1623" s="1" t="s">
        <v>360</v>
      </c>
      <c r="B1623" s="2" t="s">
        <v>76</v>
      </c>
      <c r="C1623" s="2" t="s">
        <v>83</v>
      </c>
      <c r="D1623" s="2" t="s">
        <v>84</v>
      </c>
      <c r="E1623" s="2" t="s">
        <v>1519</v>
      </c>
      <c r="F1623" s="2">
        <v>31201610</v>
      </c>
      <c r="G1623" s="2" t="s">
        <v>810</v>
      </c>
      <c r="H1623" s="2">
        <v>2</v>
      </c>
      <c r="I1623" s="2">
        <v>3</v>
      </c>
      <c r="J1623" s="2">
        <v>10</v>
      </c>
      <c r="K1623" s="2">
        <v>30</v>
      </c>
      <c r="L1623" s="3">
        <v>1595774.4000000001</v>
      </c>
      <c r="M1623" s="2" t="s">
        <v>0</v>
      </c>
      <c r="N1623" s="4" t="s">
        <v>21</v>
      </c>
    </row>
    <row r="1624" spans="1:14" x14ac:dyDescent="0.25">
      <c r="A1624" s="1" t="s">
        <v>360</v>
      </c>
      <c r="B1624" s="2" t="s">
        <v>76</v>
      </c>
      <c r="C1624" s="2" t="s">
        <v>83</v>
      </c>
      <c r="D1624" s="2" t="s">
        <v>84</v>
      </c>
      <c r="E1624" s="2" t="s">
        <v>1518</v>
      </c>
      <c r="F1624" s="2">
        <v>31201610</v>
      </c>
      <c r="G1624" s="2" t="s">
        <v>810</v>
      </c>
      <c r="H1624" s="2">
        <v>2</v>
      </c>
      <c r="I1624" s="2">
        <v>3</v>
      </c>
      <c r="J1624" s="2">
        <v>16</v>
      </c>
      <c r="K1624" s="2">
        <v>30</v>
      </c>
      <c r="L1624" s="3">
        <v>1788861</v>
      </c>
      <c r="M1624" s="2" t="s">
        <v>0</v>
      </c>
      <c r="N1624" s="4" t="s">
        <v>21</v>
      </c>
    </row>
    <row r="1625" spans="1:14" x14ac:dyDescent="0.25">
      <c r="A1625" s="1" t="s">
        <v>360</v>
      </c>
      <c r="B1625" s="2" t="s">
        <v>76</v>
      </c>
      <c r="C1625" s="2" t="s">
        <v>83</v>
      </c>
      <c r="D1625" s="2" t="s">
        <v>84</v>
      </c>
      <c r="E1625" s="2" t="s">
        <v>1520</v>
      </c>
      <c r="F1625" s="2">
        <v>31201610</v>
      </c>
      <c r="G1625" s="2" t="s">
        <v>810</v>
      </c>
      <c r="H1625" s="2">
        <v>2</v>
      </c>
      <c r="I1625" s="2">
        <v>3</v>
      </c>
      <c r="J1625" s="2">
        <v>16</v>
      </c>
      <c r="K1625" s="2">
        <v>15</v>
      </c>
      <c r="L1625" s="3">
        <v>463785.60000000003</v>
      </c>
      <c r="M1625" s="2" t="s">
        <v>0</v>
      </c>
      <c r="N1625" s="4" t="s">
        <v>21</v>
      </c>
    </row>
    <row r="1626" spans="1:14" x14ac:dyDescent="0.25">
      <c r="A1626" s="1" t="s">
        <v>360</v>
      </c>
      <c r="B1626" s="2" t="s">
        <v>76</v>
      </c>
      <c r="C1626" s="2" t="s">
        <v>83</v>
      </c>
      <c r="D1626" s="2" t="s">
        <v>84</v>
      </c>
      <c r="E1626" s="2" t="s">
        <v>1521</v>
      </c>
      <c r="F1626" s="2">
        <v>31201617</v>
      </c>
      <c r="G1626" s="2" t="s">
        <v>810</v>
      </c>
      <c r="H1626" s="2">
        <v>2</v>
      </c>
      <c r="I1626" s="2">
        <v>3</v>
      </c>
      <c r="J1626" s="2">
        <v>16</v>
      </c>
      <c r="K1626" s="2">
        <v>100</v>
      </c>
      <c r="L1626" s="3">
        <v>1704411</v>
      </c>
      <c r="M1626" s="2" t="s">
        <v>0</v>
      </c>
      <c r="N1626" s="4" t="s">
        <v>21</v>
      </c>
    </row>
    <row r="1627" spans="1:14" x14ac:dyDescent="0.25">
      <c r="A1627" s="1" t="s">
        <v>360</v>
      </c>
      <c r="B1627" s="2" t="s">
        <v>76</v>
      </c>
      <c r="C1627" s="2" t="s">
        <v>83</v>
      </c>
      <c r="D1627" s="2" t="s">
        <v>84</v>
      </c>
      <c r="E1627" s="2" t="s">
        <v>1522</v>
      </c>
      <c r="F1627" s="2">
        <v>31201617</v>
      </c>
      <c r="G1627" s="2" t="s">
        <v>810</v>
      </c>
      <c r="H1627" s="2">
        <v>2</v>
      </c>
      <c r="I1627" s="2">
        <v>3</v>
      </c>
      <c r="J1627" s="2">
        <v>16</v>
      </c>
      <c r="K1627" s="2">
        <v>100</v>
      </c>
      <c r="L1627" s="3">
        <v>1585436</v>
      </c>
      <c r="M1627" s="2" t="s">
        <v>0</v>
      </c>
      <c r="N1627" s="4" t="s">
        <v>21</v>
      </c>
    </row>
    <row r="1628" spans="1:14" x14ac:dyDescent="0.25">
      <c r="A1628" s="1" t="s">
        <v>360</v>
      </c>
      <c r="B1628" s="2" t="s">
        <v>76</v>
      </c>
      <c r="C1628" s="2" t="s">
        <v>83</v>
      </c>
      <c r="D1628" s="2" t="s">
        <v>84</v>
      </c>
      <c r="E1628" s="2" t="s">
        <v>1523</v>
      </c>
      <c r="F1628" s="2">
        <v>12163800</v>
      </c>
      <c r="G1628" s="2" t="s">
        <v>810</v>
      </c>
      <c r="H1628" s="2">
        <v>2</v>
      </c>
      <c r="I1628" s="2">
        <v>3</v>
      </c>
      <c r="J1628" s="2">
        <v>16</v>
      </c>
      <c r="K1628" s="2">
        <v>10</v>
      </c>
      <c r="L1628" s="3">
        <v>106962.8</v>
      </c>
      <c r="M1628" s="2" t="s">
        <v>0</v>
      </c>
      <c r="N1628" s="4" t="s">
        <v>21</v>
      </c>
    </row>
    <row r="1629" spans="1:14" x14ac:dyDescent="0.25">
      <c r="A1629" s="1" t="s">
        <v>360</v>
      </c>
      <c r="B1629" s="2" t="s">
        <v>76</v>
      </c>
      <c r="C1629" s="2" t="s">
        <v>83</v>
      </c>
      <c r="D1629" s="2" t="s">
        <v>84</v>
      </c>
      <c r="E1629" s="2" t="s">
        <v>1518</v>
      </c>
      <c r="F1629" s="2">
        <v>31201610</v>
      </c>
      <c r="G1629" s="2" t="s">
        <v>810</v>
      </c>
      <c r="H1629" s="2">
        <v>2</v>
      </c>
      <c r="I1629" s="2">
        <v>3</v>
      </c>
      <c r="J1629" s="2">
        <v>16</v>
      </c>
      <c r="K1629" s="2">
        <v>2</v>
      </c>
      <c r="L1629" s="3">
        <v>119257.4</v>
      </c>
      <c r="M1629" s="2" t="s">
        <v>0</v>
      </c>
      <c r="N1629" s="4" t="s">
        <v>21</v>
      </c>
    </row>
    <row r="1630" spans="1:14" x14ac:dyDescent="0.25">
      <c r="A1630" s="1" t="s">
        <v>360</v>
      </c>
      <c r="B1630" s="2" t="s">
        <v>76</v>
      </c>
      <c r="C1630" s="2" t="s">
        <v>83</v>
      </c>
      <c r="D1630" s="2" t="s">
        <v>84</v>
      </c>
      <c r="E1630" s="2" t="s">
        <v>1519</v>
      </c>
      <c r="F1630" s="2">
        <v>31201610</v>
      </c>
      <c r="G1630" s="2" t="s">
        <v>810</v>
      </c>
      <c r="H1630" s="2">
        <v>2</v>
      </c>
      <c r="I1630" s="2">
        <v>3</v>
      </c>
      <c r="J1630" s="2">
        <v>16</v>
      </c>
      <c r="K1630" s="2">
        <v>3</v>
      </c>
      <c r="L1630" s="3">
        <v>159577.44</v>
      </c>
      <c r="M1630" s="2" t="s">
        <v>0</v>
      </c>
      <c r="N1630" s="4" t="s">
        <v>21</v>
      </c>
    </row>
    <row r="1631" spans="1:14" x14ac:dyDescent="0.25">
      <c r="A1631" s="1" t="s">
        <v>360</v>
      </c>
      <c r="B1631" s="2" t="s">
        <v>76</v>
      </c>
      <c r="C1631" s="2" t="s">
        <v>83</v>
      </c>
      <c r="D1631" s="2" t="s">
        <v>84</v>
      </c>
      <c r="E1631" s="2" t="s">
        <v>1522</v>
      </c>
      <c r="F1631" s="2">
        <v>31201617</v>
      </c>
      <c r="G1631" s="2" t="s">
        <v>810</v>
      </c>
      <c r="H1631" s="2">
        <v>2</v>
      </c>
      <c r="I1631" s="2">
        <v>3</v>
      </c>
      <c r="J1631" s="2">
        <v>16</v>
      </c>
      <c r="K1631" s="2">
        <v>6</v>
      </c>
      <c r="L1631" s="3">
        <v>95126.16</v>
      </c>
      <c r="M1631" s="2" t="s">
        <v>0</v>
      </c>
      <c r="N1631" s="4" t="s">
        <v>21</v>
      </c>
    </row>
    <row r="1632" spans="1:14" x14ac:dyDescent="0.25">
      <c r="A1632" s="1" t="s">
        <v>360</v>
      </c>
      <c r="B1632" s="2" t="s">
        <v>76</v>
      </c>
      <c r="C1632" s="2" t="s">
        <v>83</v>
      </c>
      <c r="D1632" s="2" t="s">
        <v>84</v>
      </c>
      <c r="E1632" s="2" t="s">
        <v>1524</v>
      </c>
      <c r="F1632" s="2">
        <v>23271411</v>
      </c>
      <c r="G1632" s="2" t="s">
        <v>490</v>
      </c>
      <c r="H1632" s="2">
        <v>3</v>
      </c>
      <c r="I1632" s="2">
        <v>4</v>
      </c>
      <c r="J1632" s="2">
        <v>10</v>
      </c>
      <c r="K1632" s="2">
        <v>2</v>
      </c>
      <c r="L1632" s="3">
        <v>60045.88</v>
      </c>
      <c r="M1632" s="2" t="s">
        <v>0</v>
      </c>
      <c r="N1632" s="4" t="s">
        <v>21</v>
      </c>
    </row>
    <row r="1633" spans="1:14" x14ac:dyDescent="0.25">
      <c r="A1633" s="1" t="s">
        <v>360</v>
      </c>
      <c r="B1633" s="2" t="s">
        <v>76</v>
      </c>
      <c r="C1633" s="2" t="s">
        <v>83</v>
      </c>
      <c r="D1633" s="2" t="s">
        <v>84</v>
      </c>
      <c r="E1633" s="2" t="s">
        <v>1525</v>
      </c>
      <c r="F1633" s="2">
        <v>23271700</v>
      </c>
      <c r="G1633" s="2" t="s">
        <v>490</v>
      </c>
      <c r="H1633" s="2">
        <v>3</v>
      </c>
      <c r="I1633" s="2">
        <v>6</v>
      </c>
      <c r="J1633" s="2">
        <v>10</v>
      </c>
      <c r="K1633" s="2">
        <v>10</v>
      </c>
      <c r="L1633" s="3">
        <v>102876.6</v>
      </c>
      <c r="M1633" s="2" t="s">
        <v>0</v>
      </c>
      <c r="N1633" s="4" t="s">
        <v>21</v>
      </c>
    </row>
    <row r="1634" spans="1:14" x14ac:dyDescent="0.25">
      <c r="A1634" s="1" t="s">
        <v>360</v>
      </c>
      <c r="B1634" s="2" t="s">
        <v>76</v>
      </c>
      <c r="C1634" s="2" t="s">
        <v>83</v>
      </c>
      <c r="D1634" s="2" t="s">
        <v>84</v>
      </c>
      <c r="E1634" s="2" t="s">
        <v>1526</v>
      </c>
      <c r="F1634" s="2">
        <v>23153400</v>
      </c>
      <c r="G1634" s="2" t="s">
        <v>490</v>
      </c>
      <c r="H1634" s="2">
        <v>3</v>
      </c>
      <c r="I1634" s="2">
        <v>6</v>
      </c>
      <c r="J1634" s="2">
        <v>10</v>
      </c>
      <c r="K1634" s="2">
        <v>2</v>
      </c>
      <c r="L1634" s="3">
        <v>117269.44</v>
      </c>
      <c r="M1634" s="2" t="s">
        <v>0</v>
      </c>
      <c r="N1634" s="4" t="s">
        <v>21</v>
      </c>
    </row>
    <row r="1635" spans="1:14" x14ac:dyDescent="0.25">
      <c r="A1635" s="1" t="s">
        <v>360</v>
      </c>
      <c r="B1635" s="2" t="s">
        <v>76</v>
      </c>
      <c r="C1635" s="2" t="s">
        <v>83</v>
      </c>
      <c r="D1635" s="2" t="s">
        <v>84</v>
      </c>
      <c r="E1635" s="2" t="s">
        <v>1527</v>
      </c>
      <c r="F1635" s="2">
        <v>15121800</v>
      </c>
      <c r="G1635" s="2" t="s">
        <v>490</v>
      </c>
      <c r="H1635" s="2">
        <v>3</v>
      </c>
      <c r="I1635" s="2">
        <v>6</v>
      </c>
      <c r="J1635" s="2">
        <v>10</v>
      </c>
      <c r="K1635" s="2">
        <v>8</v>
      </c>
      <c r="L1635" s="3">
        <v>292395.28000000003</v>
      </c>
      <c r="M1635" s="2" t="s">
        <v>0</v>
      </c>
      <c r="N1635" s="4" t="s">
        <v>21</v>
      </c>
    </row>
    <row r="1636" spans="1:14" x14ac:dyDescent="0.25">
      <c r="A1636" s="1" t="s">
        <v>360</v>
      </c>
      <c r="B1636" s="2" t="s">
        <v>76</v>
      </c>
      <c r="C1636" s="2" t="s">
        <v>83</v>
      </c>
      <c r="D1636" s="2" t="s">
        <v>84</v>
      </c>
      <c r="E1636" s="2" t="s">
        <v>1528</v>
      </c>
      <c r="F1636" s="2">
        <v>15121800</v>
      </c>
      <c r="G1636" s="2" t="s">
        <v>490</v>
      </c>
      <c r="H1636" s="2">
        <v>3</v>
      </c>
      <c r="I1636" s="2">
        <v>6</v>
      </c>
      <c r="J1636" s="2">
        <v>10</v>
      </c>
      <c r="K1636" s="2">
        <v>5</v>
      </c>
      <c r="L1636" s="3">
        <v>182747.05000000002</v>
      </c>
      <c r="M1636" s="2" t="s">
        <v>0</v>
      </c>
      <c r="N1636" s="4" t="s">
        <v>21</v>
      </c>
    </row>
    <row r="1637" spans="1:14" x14ac:dyDescent="0.25">
      <c r="A1637" s="1" t="s">
        <v>360</v>
      </c>
      <c r="B1637" s="2" t="s">
        <v>76</v>
      </c>
      <c r="C1637" s="2" t="s">
        <v>83</v>
      </c>
      <c r="D1637" s="2" t="s">
        <v>84</v>
      </c>
      <c r="E1637" s="2" t="s">
        <v>1529</v>
      </c>
      <c r="F1637" s="2">
        <v>31201600</v>
      </c>
      <c r="G1637" s="2" t="s">
        <v>490</v>
      </c>
      <c r="H1637" s="2">
        <v>3</v>
      </c>
      <c r="I1637" s="2">
        <v>6</v>
      </c>
      <c r="J1637" s="2">
        <v>10</v>
      </c>
      <c r="K1637" s="2">
        <v>2</v>
      </c>
      <c r="L1637" s="3">
        <v>106384.96000000001</v>
      </c>
      <c r="M1637" s="2" t="s">
        <v>0</v>
      </c>
      <c r="N1637" s="4" t="s">
        <v>21</v>
      </c>
    </row>
    <row r="1638" spans="1:14" x14ac:dyDescent="0.25">
      <c r="A1638" s="1" t="s">
        <v>360</v>
      </c>
      <c r="B1638" s="2" t="s">
        <v>76</v>
      </c>
      <c r="C1638" s="2" t="s">
        <v>83</v>
      </c>
      <c r="D1638" s="2" t="s">
        <v>84</v>
      </c>
      <c r="E1638" s="2" t="s">
        <v>1530</v>
      </c>
      <c r="F1638" s="2">
        <v>27112200</v>
      </c>
      <c r="G1638" s="2" t="s">
        <v>490</v>
      </c>
      <c r="H1638" s="2">
        <v>3</v>
      </c>
      <c r="I1638" s="2">
        <v>6</v>
      </c>
      <c r="J1638" s="2">
        <v>10</v>
      </c>
      <c r="K1638" s="2">
        <v>10</v>
      </c>
      <c r="L1638" s="3">
        <v>141495.79999999999</v>
      </c>
      <c r="M1638" s="2" t="s">
        <v>0</v>
      </c>
      <c r="N1638" s="4" t="s">
        <v>21</v>
      </c>
    </row>
    <row r="1639" spans="1:14" x14ac:dyDescent="0.25">
      <c r="A1639" s="1" t="s">
        <v>360</v>
      </c>
      <c r="B1639" s="2" t="s">
        <v>76</v>
      </c>
      <c r="C1639" s="2" t="s">
        <v>83</v>
      </c>
      <c r="D1639" s="2" t="s">
        <v>84</v>
      </c>
      <c r="E1639" s="2" t="s">
        <v>1531</v>
      </c>
      <c r="F1639" s="2">
        <v>27112200</v>
      </c>
      <c r="G1639" s="2" t="s">
        <v>490</v>
      </c>
      <c r="H1639" s="2">
        <v>3</v>
      </c>
      <c r="I1639" s="2">
        <v>6</v>
      </c>
      <c r="J1639" s="2">
        <v>10</v>
      </c>
      <c r="K1639" s="2">
        <v>20</v>
      </c>
      <c r="L1639" s="3">
        <v>540420.4</v>
      </c>
      <c r="M1639" s="2" t="s">
        <v>0</v>
      </c>
      <c r="N1639" s="4" t="s">
        <v>21</v>
      </c>
    </row>
    <row r="1640" spans="1:14" x14ac:dyDescent="0.25">
      <c r="A1640" s="1" t="s">
        <v>360</v>
      </c>
      <c r="B1640" s="2" t="s">
        <v>76</v>
      </c>
      <c r="C1640" s="2" t="s">
        <v>83</v>
      </c>
      <c r="D1640" s="2" t="s">
        <v>84</v>
      </c>
      <c r="E1640" s="2" t="s">
        <v>1532</v>
      </c>
      <c r="F1640" s="2">
        <v>15121500</v>
      </c>
      <c r="G1640" s="2" t="s">
        <v>490</v>
      </c>
      <c r="H1640" s="2">
        <v>3</v>
      </c>
      <c r="I1640" s="2">
        <v>6</v>
      </c>
      <c r="J1640" s="2">
        <v>10</v>
      </c>
      <c r="K1640" s="2">
        <v>20</v>
      </c>
      <c r="L1640" s="3">
        <v>317372</v>
      </c>
      <c r="M1640" s="2" t="s">
        <v>0</v>
      </c>
      <c r="N1640" s="4" t="s">
        <v>21</v>
      </c>
    </row>
    <row r="1641" spans="1:14" x14ac:dyDescent="0.25">
      <c r="A1641" s="1" t="s">
        <v>360</v>
      </c>
      <c r="B1641" s="2" t="s">
        <v>76</v>
      </c>
      <c r="C1641" s="2" t="s">
        <v>83</v>
      </c>
      <c r="D1641" s="2" t="s">
        <v>84</v>
      </c>
      <c r="E1641" s="2" t="s">
        <v>1533</v>
      </c>
      <c r="F1641" s="2">
        <v>31201600</v>
      </c>
      <c r="G1641" s="2" t="s">
        <v>490</v>
      </c>
      <c r="H1641" s="2">
        <v>3</v>
      </c>
      <c r="I1641" s="2">
        <v>6</v>
      </c>
      <c r="J1641" s="2">
        <v>10</v>
      </c>
      <c r="K1641" s="2">
        <v>8</v>
      </c>
      <c r="L1641" s="3">
        <v>384343.6</v>
      </c>
      <c r="M1641" s="2" t="s">
        <v>0</v>
      </c>
      <c r="N1641" s="4" t="s">
        <v>21</v>
      </c>
    </row>
    <row r="1642" spans="1:14" x14ac:dyDescent="0.25">
      <c r="A1642" s="1" t="s">
        <v>360</v>
      </c>
      <c r="B1642" s="2" t="s">
        <v>76</v>
      </c>
      <c r="C1642" s="2" t="s">
        <v>83</v>
      </c>
      <c r="D1642" s="2" t="s">
        <v>84</v>
      </c>
      <c r="E1642" s="2" t="s">
        <v>1534</v>
      </c>
      <c r="F1642" s="2">
        <v>23271700</v>
      </c>
      <c r="G1642" s="2" t="s">
        <v>490</v>
      </c>
      <c r="H1642" s="2">
        <v>3</v>
      </c>
      <c r="I1642" s="2">
        <v>6</v>
      </c>
      <c r="J1642" s="2">
        <v>10</v>
      </c>
      <c r="K1642" s="2">
        <v>10</v>
      </c>
      <c r="L1642" s="3">
        <v>257333.9</v>
      </c>
      <c r="M1642" s="2" t="s">
        <v>0</v>
      </c>
      <c r="N1642" s="4" t="s">
        <v>21</v>
      </c>
    </row>
    <row r="1643" spans="1:14" x14ac:dyDescent="0.25">
      <c r="A1643" s="1" t="s">
        <v>360</v>
      </c>
      <c r="B1643" s="2" t="s">
        <v>76</v>
      </c>
      <c r="C1643" s="2" t="s">
        <v>83</v>
      </c>
      <c r="D1643" s="2" t="s">
        <v>84</v>
      </c>
      <c r="E1643" s="2" t="s">
        <v>1254</v>
      </c>
      <c r="F1643" s="2">
        <v>23271700</v>
      </c>
      <c r="G1643" s="2" t="s">
        <v>490</v>
      </c>
      <c r="H1643" s="2">
        <v>3</v>
      </c>
      <c r="I1643" s="2">
        <v>6</v>
      </c>
      <c r="J1643" s="2">
        <v>10</v>
      </c>
      <c r="K1643" s="2">
        <v>7</v>
      </c>
      <c r="L1643" s="3">
        <v>131681.19999999998</v>
      </c>
      <c r="M1643" s="2" t="s">
        <v>0</v>
      </c>
      <c r="N1643" s="4" t="s">
        <v>21</v>
      </c>
    </row>
    <row r="1644" spans="1:14" x14ac:dyDescent="0.25">
      <c r="A1644" s="1" t="s">
        <v>360</v>
      </c>
      <c r="B1644" s="2" t="s">
        <v>76</v>
      </c>
      <c r="C1644" s="2" t="s">
        <v>83</v>
      </c>
      <c r="D1644" s="2" t="s">
        <v>84</v>
      </c>
      <c r="E1644" s="2" t="s">
        <v>1535</v>
      </c>
      <c r="F1644" s="2">
        <v>23271700</v>
      </c>
      <c r="G1644" s="2" t="s">
        <v>490</v>
      </c>
      <c r="H1644" s="2">
        <v>3</v>
      </c>
      <c r="I1644" s="2">
        <v>6</v>
      </c>
      <c r="J1644" s="2">
        <v>10</v>
      </c>
      <c r="K1644" s="2">
        <v>7</v>
      </c>
      <c r="L1644" s="3">
        <v>129100.37</v>
      </c>
      <c r="M1644" s="2" t="s">
        <v>0</v>
      </c>
      <c r="N1644" s="4" t="s">
        <v>21</v>
      </c>
    </row>
    <row r="1645" spans="1:14" x14ac:dyDescent="0.25">
      <c r="A1645" s="1" t="s">
        <v>360</v>
      </c>
      <c r="B1645" s="2" t="s">
        <v>76</v>
      </c>
      <c r="C1645" s="2" t="s">
        <v>83</v>
      </c>
      <c r="D1645" s="2" t="s">
        <v>84</v>
      </c>
      <c r="E1645" s="2" t="s">
        <v>1536</v>
      </c>
      <c r="F1645" s="2">
        <v>31201600</v>
      </c>
      <c r="G1645" s="2" t="s">
        <v>490</v>
      </c>
      <c r="H1645" s="2">
        <v>3</v>
      </c>
      <c r="I1645" s="2">
        <v>6</v>
      </c>
      <c r="J1645" s="2">
        <v>10</v>
      </c>
      <c r="K1645" s="2">
        <v>25</v>
      </c>
      <c r="L1645" s="3">
        <v>310857.75</v>
      </c>
      <c r="M1645" s="2" t="s">
        <v>0</v>
      </c>
      <c r="N1645" s="4" t="s">
        <v>21</v>
      </c>
    </row>
    <row r="1646" spans="1:14" x14ac:dyDescent="0.25">
      <c r="A1646" s="1" t="s">
        <v>360</v>
      </c>
      <c r="B1646" s="2" t="s">
        <v>76</v>
      </c>
      <c r="C1646" s="2" t="s">
        <v>83</v>
      </c>
      <c r="D1646" s="2" t="s">
        <v>84</v>
      </c>
      <c r="E1646" s="2" t="s">
        <v>1537</v>
      </c>
      <c r="F1646" s="2">
        <v>31201610</v>
      </c>
      <c r="G1646" s="2" t="s">
        <v>490</v>
      </c>
      <c r="H1646" s="2">
        <v>6</v>
      </c>
      <c r="I1646" s="2">
        <v>3</v>
      </c>
      <c r="J1646" s="2">
        <v>10</v>
      </c>
      <c r="K1646" s="2">
        <v>4</v>
      </c>
      <c r="L1646" s="3">
        <v>132118.35999999999</v>
      </c>
      <c r="M1646" s="2" t="s">
        <v>0</v>
      </c>
      <c r="N1646" s="4" t="s">
        <v>21</v>
      </c>
    </row>
    <row r="1647" spans="1:14" x14ac:dyDescent="0.25">
      <c r="A1647" s="1" t="s">
        <v>360</v>
      </c>
      <c r="B1647" s="2" t="s">
        <v>76</v>
      </c>
      <c r="C1647" s="2" t="s">
        <v>83</v>
      </c>
      <c r="D1647" s="2" t="s">
        <v>84</v>
      </c>
      <c r="E1647" s="2" t="s">
        <v>1538</v>
      </c>
      <c r="F1647" s="2">
        <v>12163800</v>
      </c>
      <c r="G1647" s="2" t="s">
        <v>490</v>
      </c>
      <c r="H1647" s="2">
        <v>6</v>
      </c>
      <c r="I1647" s="2">
        <v>3</v>
      </c>
      <c r="J1647" s="2">
        <v>10</v>
      </c>
      <c r="K1647" s="2">
        <v>4</v>
      </c>
      <c r="L1647" s="3">
        <v>331668.08</v>
      </c>
      <c r="M1647" s="2" t="s">
        <v>0</v>
      </c>
      <c r="N1647" s="4" t="s">
        <v>21</v>
      </c>
    </row>
    <row r="1648" spans="1:14" x14ac:dyDescent="0.25">
      <c r="A1648" s="1" t="s">
        <v>360</v>
      </c>
      <c r="B1648" s="2" t="s">
        <v>76</v>
      </c>
      <c r="C1648" s="2" t="s">
        <v>83</v>
      </c>
      <c r="D1648" s="2" t="s">
        <v>84</v>
      </c>
      <c r="E1648" s="2" t="s">
        <v>1539</v>
      </c>
      <c r="F1648" s="2">
        <v>31201610</v>
      </c>
      <c r="G1648" s="2" t="s">
        <v>490</v>
      </c>
      <c r="H1648" s="2">
        <v>6</v>
      </c>
      <c r="I1648" s="2">
        <v>3</v>
      </c>
      <c r="J1648" s="2">
        <v>10</v>
      </c>
      <c r="K1648" s="2">
        <v>3</v>
      </c>
      <c r="L1648" s="3">
        <v>159577.44</v>
      </c>
      <c r="M1648" s="2" t="s">
        <v>17383</v>
      </c>
      <c r="N1648" s="4" t="s">
        <v>21</v>
      </c>
    </row>
    <row r="1649" spans="1:14" x14ac:dyDescent="0.25">
      <c r="A1649" s="1" t="s">
        <v>360</v>
      </c>
      <c r="B1649" s="2" t="s">
        <v>76</v>
      </c>
      <c r="C1649" s="2" t="s">
        <v>83</v>
      </c>
      <c r="D1649" s="2" t="s">
        <v>84</v>
      </c>
      <c r="E1649" s="2" t="s">
        <v>1540</v>
      </c>
      <c r="F1649" s="2">
        <v>31201600</v>
      </c>
      <c r="G1649" s="2" t="s">
        <v>496</v>
      </c>
      <c r="H1649" s="2">
        <v>4</v>
      </c>
      <c r="I1649" s="2">
        <v>6</v>
      </c>
      <c r="J1649" s="2">
        <v>10</v>
      </c>
      <c r="K1649" s="2">
        <v>15</v>
      </c>
      <c r="L1649" s="3">
        <v>302358</v>
      </c>
      <c r="M1649" s="2" t="s">
        <v>0</v>
      </c>
      <c r="N1649" s="4" t="s">
        <v>21</v>
      </c>
    </row>
    <row r="1650" spans="1:14" x14ac:dyDescent="0.25">
      <c r="A1650" s="1" t="s">
        <v>360</v>
      </c>
      <c r="B1650" s="2" t="s">
        <v>76</v>
      </c>
      <c r="C1650" s="2" t="s">
        <v>83</v>
      </c>
      <c r="D1650" s="2" t="s">
        <v>84</v>
      </c>
      <c r="E1650" s="2" t="s">
        <v>1541</v>
      </c>
      <c r="F1650" s="2">
        <v>31133711</v>
      </c>
      <c r="G1650" s="2" t="s">
        <v>496</v>
      </c>
      <c r="H1650" s="2">
        <v>4</v>
      </c>
      <c r="I1650" s="2">
        <v>6</v>
      </c>
      <c r="J1650" s="2">
        <v>10</v>
      </c>
      <c r="K1650" s="2">
        <v>4</v>
      </c>
      <c r="L1650" s="3">
        <v>121821.24</v>
      </c>
      <c r="M1650" s="2" t="s">
        <v>0</v>
      </c>
      <c r="N1650" s="4" t="s">
        <v>21</v>
      </c>
    </row>
    <row r="1651" spans="1:14" x14ac:dyDescent="0.25">
      <c r="A1651" s="1" t="s">
        <v>360</v>
      </c>
      <c r="B1651" s="2" t="s">
        <v>76</v>
      </c>
      <c r="C1651" s="2" t="s">
        <v>83</v>
      </c>
      <c r="D1651" s="2" t="s">
        <v>84</v>
      </c>
      <c r="E1651" s="2" t="s">
        <v>1542</v>
      </c>
      <c r="F1651" s="2">
        <v>31201610</v>
      </c>
      <c r="G1651" s="2" t="s">
        <v>490</v>
      </c>
      <c r="H1651" s="2">
        <v>4</v>
      </c>
      <c r="I1651" s="2">
        <v>6</v>
      </c>
      <c r="J1651" s="2">
        <v>10</v>
      </c>
      <c r="K1651" s="2">
        <v>3</v>
      </c>
      <c r="L1651" s="3">
        <v>159577.44</v>
      </c>
      <c r="M1651" s="2" t="s">
        <v>0</v>
      </c>
      <c r="N1651" s="4" t="s">
        <v>21</v>
      </c>
    </row>
    <row r="1652" spans="1:14" x14ac:dyDescent="0.25">
      <c r="A1652" s="1" t="s">
        <v>360</v>
      </c>
      <c r="B1652" s="2" t="s">
        <v>76</v>
      </c>
      <c r="C1652" s="2" t="s">
        <v>83</v>
      </c>
      <c r="D1652" s="2" t="s">
        <v>84</v>
      </c>
      <c r="E1652" s="2" t="s">
        <v>1543</v>
      </c>
      <c r="F1652" s="2">
        <v>47131815</v>
      </c>
      <c r="G1652" s="2" t="s">
        <v>490</v>
      </c>
      <c r="H1652" s="2">
        <v>4</v>
      </c>
      <c r="I1652" s="2">
        <v>6</v>
      </c>
      <c r="J1652" s="2">
        <v>10</v>
      </c>
      <c r="K1652" s="2">
        <v>2</v>
      </c>
      <c r="L1652" s="3">
        <v>48958.1</v>
      </c>
      <c r="M1652" s="2" t="s">
        <v>0</v>
      </c>
      <c r="N1652" s="4" t="s">
        <v>21</v>
      </c>
    </row>
    <row r="1653" spans="1:14" x14ac:dyDescent="0.25">
      <c r="A1653" s="1" t="s">
        <v>360</v>
      </c>
      <c r="B1653" s="2" t="s">
        <v>76</v>
      </c>
      <c r="C1653" s="2" t="s">
        <v>83</v>
      </c>
      <c r="D1653" s="2" t="s">
        <v>84</v>
      </c>
      <c r="E1653" s="2" t="s">
        <v>1544</v>
      </c>
      <c r="F1653" s="2">
        <v>23271700</v>
      </c>
      <c r="G1653" s="2" t="s">
        <v>490</v>
      </c>
      <c r="H1653" s="2">
        <v>5</v>
      </c>
      <c r="I1653" s="2">
        <v>6</v>
      </c>
      <c r="J1653" s="2">
        <v>10</v>
      </c>
      <c r="K1653" s="2">
        <v>2</v>
      </c>
      <c r="L1653" s="3">
        <v>20575.32</v>
      </c>
      <c r="M1653" s="2" t="s">
        <v>0</v>
      </c>
      <c r="N1653" s="4" t="s">
        <v>21</v>
      </c>
    </row>
    <row r="1654" spans="1:14" x14ac:dyDescent="0.25">
      <c r="A1654" s="1" t="s">
        <v>360</v>
      </c>
      <c r="B1654" s="2" t="s">
        <v>76</v>
      </c>
      <c r="C1654" s="2" t="s">
        <v>83</v>
      </c>
      <c r="D1654" s="2" t="s">
        <v>84</v>
      </c>
      <c r="E1654" s="2" t="s">
        <v>1545</v>
      </c>
      <c r="F1654" s="2">
        <v>23271700</v>
      </c>
      <c r="G1654" s="2" t="s">
        <v>490</v>
      </c>
      <c r="H1654" s="2">
        <v>5</v>
      </c>
      <c r="I1654" s="2">
        <v>6</v>
      </c>
      <c r="J1654" s="2">
        <v>10</v>
      </c>
      <c r="K1654" s="2">
        <v>2</v>
      </c>
      <c r="L1654" s="3">
        <v>24015.32</v>
      </c>
      <c r="M1654" s="2" t="s">
        <v>0</v>
      </c>
      <c r="N1654" s="4" t="s">
        <v>21</v>
      </c>
    </row>
    <row r="1655" spans="1:14" x14ac:dyDescent="0.25">
      <c r="A1655" s="1" t="s">
        <v>360</v>
      </c>
      <c r="B1655" s="2" t="s">
        <v>76</v>
      </c>
      <c r="C1655" s="2" t="s">
        <v>83</v>
      </c>
      <c r="D1655" s="2" t="s">
        <v>84</v>
      </c>
      <c r="E1655" s="2" t="s">
        <v>1546</v>
      </c>
      <c r="F1655" s="2">
        <v>23271700</v>
      </c>
      <c r="G1655" s="2" t="s">
        <v>490</v>
      </c>
      <c r="H1655" s="2">
        <v>5</v>
      </c>
      <c r="I1655" s="2">
        <v>6</v>
      </c>
      <c r="J1655" s="2">
        <v>10</v>
      </c>
      <c r="K1655" s="2">
        <v>2</v>
      </c>
      <c r="L1655" s="3">
        <v>30864.880000000001</v>
      </c>
      <c r="M1655" s="2" t="s">
        <v>0</v>
      </c>
      <c r="N1655" s="4" t="s">
        <v>21</v>
      </c>
    </row>
    <row r="1656" spans="1:14" x14ac:dyDescent="0.25">
      <c r="A1656" s="1" t="s">
        <v>360</v>
      </c>
      <c r="B1656" s="2" t="s">
        <v>76</v>
      </c>
      <c r="C1656" s="2" t="s">
        <v>83</v>
      </c>
      <c r="D1656" s="2" t="s">
        <v>84</v>
      </c>
      <c r="E1656" s="2" t="s">
        <v>1547</v>
      </c>
      <c r="F1656" s="2">
        <v>12163800</v>
      </c>
      <c r="G1656" s="2" t="s">
        <v>490</v>
      </c>
      <c r="H1656" s="2">
        <v>9</v>
      </c>
      <c r="I1656" s="2">
        <v>6</v>
      </c>
      <c r="J1656" s="2">
        <v>16</v>
      </c>
      <c r="K1656" s="2">
        <v>11</v>
      </c>
      <c r="L1656" s="3">
        <v>117659.08</v>
      </c>
      <c r="M1656" s="2" t="s">
        <v>0</v>
      </c>
      <c r="N1656" s="4" t="s">
        <v>21</v>
      </c>
    </row>
    <row r="1657" spans="1:14" x14ac:dyDescent="0.25">
      <c r="A1657" s="1" t="s">
        <v>360</v>
      </c>
      <c r="B1657" s="2" t="s">
        <v>76</v>
      </c>
      <c r="C1657" s="2" t="s">
        <v>83</v>
      </c>
      <c r="D1657" s="2" t="s">
        <v>84</v>
      </c>
      <c r="E1657" s="2" t="s">
        <v>1548</v>
      </c>
      <c r="F1657" s="2">
        <v>31201617</v>
      </c>
      <c r="G1657" s="2" t="s">
        <v>490</v>
      </c>
      <c r="H1657" s="2">
        <v>9</v>
      </c>
      <c r="I1657" s="2">
        <v>6</v>
      </c>
      <c r="J1657" s="2">
        <v>16</v>
      </c>
      <c r="K1657" s="2">
        <v>20</v>
      </c>
      <c r="L1657" s="3">
        <v>340882.2</v>
      </c>
      <c r="M1657" s="2" t="s">
        <v>0</v>
      </c>
      <c r="N1657" s="4" t="s">
        <v>21</v>
      </c>
    </row>
    <row r="1658" spans="1:14" x14ac:dyDescent="0.25">
      <c r="A1658" s="1" t="s">
        <v>360</v>
      </c>
      <c r="B1658" s="2" t="s">
        <v>76</v>
      </c>
      <c r="C1658" s="2" t="s">
        <v>83</v>
      </c>
      <c r="D1658" s="2" t="s">
        <v>84</v>
      </c>
      <c r="E1658" s="2" t="s">
        <v>1549</v>
      </c>
      <c r="F1658" s="2">
        <v>31201617</v>
      </c>
      <c r="G1658" s="2" t="s">
        <v>490</v>
      </c>
      <c r="H1658" s="2">
        <v>9</v>
      </c>
      <c r="I1658" s="2">
        <v>6</v>
      </c>
      <c r="J1658" s="2">
        <v>16</v>
      </c>
      <c r="K1658" s="2">
        <v>20</v>
      </c>
      <c r="L1658" s="3">
        <v>317087.2</v>
      </c>
      <c r="M1658" s="2" t="s">
        <v>0</v>
      </c>
      <c r="N1658" s="4" t="s">
        <v>21</v>
      </c>
    </row>
    <row r="1659" spans="1:14" x14ac:dyDescent="0.25">
      <c r="A1659" s="1" t="s">
        <v>360</v>
      </c>
      <c r="B1659" s="2" t="s">
        <v>76</v>
      </c>
      <c r="C1659" s="2" t="s">
        <v>83</v>
      </c>
      <c r="D1659" s="2" t="s">
        <v>84</v>
      </c>
      <c r="E1659" s="2" t="s">
        <v>1550</v>
      </c>
      <c r="F1659" s="2">
        <v>23271700</v>
      </c>
      <c r="G1659" s="2" t="s">
        <v>810</v>
      </c>
      <c r="H1659" s="2">
        <v>9</v>
      </c>
      <c r="I1659" s="2">
        <v>6</v>
      </c>
      <c r="J1659" s="2">
        <v>16</v>
      </c>
      <c r="K1659" s="2">
        <v>4</v>
      </c>
      <c r="L1659" s="3">
        <v>38026.120000000003</v>
      </c>
      <c r="M1659" s="2" t="s">
        <v>0</v>
      </c>
      <c r="N1659" s="4" t="s">
        <v>21</v>
      </c>
    </row>
    <row r="1660" spans="1:14" x14ac:dyDescent="0.25">
      <c r="A1660" s="1" t="s">
        <v>360</v>
      </c>
      <c r="B1660" s="2" t="s">
        <v>76</v>
      </c>
      <c r="C1660" s="2" t="s">
        <v>83</v>
      </c>
      <c r="D1660" s="2" t="s">
        <v>84</v>
      </c>
      <c r="E1660" s="2" t="s">
        <v>1551</v>
      </c>
      <c r="F1660" s="2">
        <v>23271700</v>
      </c>
      <c r="G1660" s="2" t="s">
        <v>810</v>
      </c>
      <c r="H1660" s="2">
        <v>9</v>
      </c>
      <c r="I1660" s="2">
        <v>6</v>
      </c>
      <c r="J1660" s="2">
        <v>16</v>
      </c>
      <c r="K1660" s="2">
        <v>4</v>
      </c>
      <c r="L1660" s="3">
        <v>44385.4</v>
      </c>
      <c r="M1660" s="2" t="s">
        <v>0</v>
      </c>
      <c r="N1660" s="4" t="s">
        <v>21</v>
      </c>
    </row>
    <row r="1661" spans="1:14" x14ac:dyDescent="0.25">
      <c r="A1661" s="1" t="s">
        <v>360</v>
      </c>
      <c r="B1661" s="2" t="s">
        <v>76</v>
      </c>
      <c r="C1661" s="2" t="s">
        <v>83</v>
      </c>
      <c r="D1661" s="2" t="s">
        <v>84</v>
      </c>
      <c r="E1661" s="2" t="s">
        <v>1244</v>
      </c>
      <c r="F1661" s="2">
        <v>23271700</v>
      </c>
      <c r="G1661" s="2" t="s">
        <v>810</v>
      </c>
      <c r="H1661" s="2">
        <v>9</v>
      </c>
      <c r="I1661" s="2">
        <v>6</v>
      </c>
      <c r="J1661" s="2">
        <v>16</v>
      </c>
      <c r="K1661" s="2">
        <v>3</v>
      </c>
      <c r="L1661" s="3">
        <v>50778.81</v>
      </c>
      <c r="M1661" s="2" t="s">
        <v>0</v>
      </c>
      <c r="N1661" s="4" t="s">
        <v>21</v>
      </c>
    </row>
    <row r="1662" spans="1:14" x14ac:dyDescent="0.25">
      <c r="A1662" s="1" t="s">
        <v>360</v>
      </c>
      <c r="B1662" s="2" t="s">
        <v>76</v>
      </c>
      <c r="C1662" s="2" t="s">
        <v>83</v>
      </c>
      <c r="D1662" s="2" t="s">
        <v>84</v>
      </c>
      <c r="E1662" s="2" t="s">
        <v>1552</v>
      </c>
      <c r="F1662" s="2">
        <v>47131815</v>
      </c>
      <c r="G1662" s="2" t="s">
        <v>810</v>
      </c>
      <c r="H1662" s="2">
        <v>9</v>
      </c>
      <c r="I1662" s="2">
        <v>6</v>
      </c>
      <c r="J1662" s="2">
        <v>16</v>
      </c>
      <c r="K1662" s="2">
        <v>1</v>
      </c>
      <c r="L1662" s="3">
        <v>58903.57</v>
      </c>
      <c r="M1662" s="2" t="s">
        <v>0</v>
      </c>
      <c r="N1662" s="4" t="s">
        <v>21</v>
      </c>
    </row>
    <row r="1663" spans="1:14" x14ac:dyDescent="0.25">
      <c r="A1663" s="1" t="s">
        <v>360</v>
      </c>
      <c r="B1663" s="2" t="s">
        <v>76</v>
      </c>
      <c r="C1663" s="2" t="s">
        <v>83</v>
      </c>
      <c r="D1663" s="2" t="s">
        <v>84</v>
      </c>
      <c r="E1663" s="2" t="s">
        <v>1553</v>
      </c>
      <c r="F1663" s="2">
        <v>31201610</v>
      </c>
      <c r="G1663" s="2" t="s">
        <v>810</v>
      </c>
      <c r="H1663" s="2">
        <v>9</v>
      </c>
      <c r="I1663" s="2">
        <v>6</v>
      </c>
      <c r="J1663" s="2">
        <v>16</v>
      </c>
      <c r="K1663" s="2">
        <v>3</v>
      </c>
      <c r="L1663" s="3">
        <v>165316.16999999998</v>
      </c>
      <c r="M1663" s="2" t="s">
        <v>0</v>
      </c>
      <c r="N1663" s="4" t="s">
        <v>21</v>
      </c>
    </row>
    <row r="1664" spans="1:14" x14ac:dyDescent="0.25">
      <c r="A1664" s="1" t="s">
        <v>360</v>
      </c>
      <c r="B1664" s="2" t="s">
        <v>76</v>
      </c>
      <c r="C1664" s="2" t="s">
        <v>83</v>
      </c>
      <c r="D1664" s="2" t="s">
        <v>84</v>
      </c>
      <c r="E1664" s="2" t="s">
        <v>1554</v>
      </c>
      <c r="F1664" s="2">
        <v>31201610</v>
      </c>
      <c r="G1664" s="2" t="s">
        <v>810</v>
      </c>
      <c r="H1664" s="2">
        <v>9</v>
      </c>
      <c r="I1664" s="2">
        <v>6</v>
      </c>
      <c r="J1664" s="2">
        <v>16</v>
      </c>
      <c r="K1664" s="2">
        <v>3</v>
      </c>
      <c r="L1664" s="3">
        <v>147472.88999999998</v>
      </c>
      <c r="M1664" s="2" t="s">
        <v>0</v>
      </c>
      <c r="N1664" s="4" t="s">
        <v>21</v>
      </c>
    </row>
    <row r="1665" spans="1:14" x14ac:dyDescent="0.25">
      <c r="A1665" s="1" t="s">
        <v>360</v>
      </c>
      <c r="B1665" s="2" t="s">
        <v>76</v>
      </c>
      <c r="C1665" s="2" t="s">
        <v>83</v>
      </c>
      <c r="D1665" s="2" t="s">
        <v>84</v>
      </c>
      <c r="E1665" s="2" t="s">
        <v>1555</v>
      </c>
      <c r="F1665" s="2">
        <v>12163800</v>
      </c>
      <c r="G1665" s="2" t="s">
        <v>810</v>
      </c>
      <c r="H1665" s="2">
        <v>9</v>
      </c>
      <c r="I1665" s="2">
        <v>6</v>
      </c>
      <c r="J1665" s="2">
        <v>16</v>
      </c>
      <c r="K1665" s="2">
        <v>9</v>
      </c>
      <c r="L1665" s="3">
        <v>96266.52</v>
      </c>
      <c r="M1665" s="2" t="s">
        <v>0</v>
      </c>
      <c r="N1665" s="4" t="s">
        <v>21</v>
      </c>
    </row>
    <row r="1666" spans="1:14" x14ac:dyDescent="0.25">
      <c r="A1666" s="1" t="s">
        <v>360</v>
      </c>
      <c r="B1666" s="2" t="s">
        <v>76</v>
      </c>
      <c r="C1666" s="2" t="s">
        <v>83</v>
      </c>
      <c r="D1666" s="2" t="s">
        <v>84</v>
      </c>
      <c r="E1666" s="2" t="s">
        <v>1556</v>
      </c>
      <c r="F1666" s="2">
        <v>31201610</v>
      </c>
      <c r="G1666" s="2" t="s">
        <v>810</v>
      </c>
      <c r="H1666" s="2">
        <v>9</v>
      </c>
      <c r="I1666" s="2">
        <v>6</v>
      </c>
      <c r="J1666" s="2">
        <v>16</v>
      </c>
      <c r="K1666" s="2">
        <v>19</v>
      </c>
      <c r="L1666" s="3">
        <v>587461.76</v>
      </c>
      <c r="M1666" s="2" t="s">
        <v>0</v>
      </c>
      <c r="N1666" s="4" t="s">
        <v>21</v>
      </c>
    </row>
    <row r="1667" spans="1:14" x14ac:dyDescent="0.25">
      <c r="A1667" s="1" t="s">
        <v>360</v>
      </c>
      <c r="B1667" s="2" t="s">
        <v>76</v>
      </c>
      <c r="C1667" s="2" t="s">
        <v>83</v>
      </c>
      <c r="D1667" s="2" t="s">
        <v>84</v>
      </c>
      <c r="E1667" s="2" t="s">
        <v>1557</v>
      </c>
      <c r="F1667" s="2">
        <v>31201617</v>
      </c>
      <c r="G1667" s="2" t="s">
        <v>810</v>
      </c>
      <c r="H1667" s="2">
        <v>9</v>
      </c>
      <c r="I1667" s="2">
        <v>6</v>
      </c>
      <c r="J1667" s="2">
        <v>16</v>
      </c>
      <c r="K1667" s="2">
        <v>9</v>
      </c>
      <c r="L1667" s="3">
        <v>142689.24</v>
      </c>
      <c r="M1667" s="2" t="s">
        <v>0</v>
      </c>
      <c r="N1667" s="4" t="s">
        <v>21</v>
      </c>
    </row>
    <row r="1668" spans="1:14" x14ac:dyDescent="0.25">
      <c r="A1668" s="1" t="s">
        <v>360</v>
      </c>
      <c r="B1668" s="2" t="s">
        <v>76</v>
      </c>
      <c r="C1668" s="2" t="s">
        <v>83</v>
      </c>
      <c r="D1668" s="2" t="s">
        <v>84</v>
      </c>
      <c r="E1668" s="2" t="s">
        <v>815</v>
      </c>
      <c r="F1668" s="2">
        <v>0</v>
      </c>
      <c r="G1668" s="2" t="s">
        <v>17856</v>
      </c>
      <c r="H1668" s="2">
        <v>1</v>
      </c>
      <c r="I1668" s="2">
        <v>6</v>
      </c>
      <c r="J1668" s="2">
        <v>16</v>
      </c>
      <c r="K1668" s="2">
        <v>1</v>
      </c>
      <c r="L1668" s="3">
        <v>2048748.36</v>
      </c>
      <c r="M1668" s="2" t="s">
        <v>20</v>
      </c>
      <c r="N1668" s="4" t="s">
        <v>21</v>
      </c>
    </row>
    <row r="1669" spans="1:14" x14ac:dyDescent="0.25">
      <c r="A1669" s="1" t="s">
        <v>360</v>
      </c>
      <c r="B1669" s="2" t="s">
        <v>86</v>
      </c>
      <c r="C1669" s="2" t="s">
        <v>87</v>
      </c>
      <c r="D1669" s="2" t="s">
        <v>88</v>
      </c>
      <c r="E1669" s="2" t="s">
        <v>1558</v>
      </c>
      <c r="F1669" s="2">
        <v>52101508</v>
      </c>
      <c r="G1669" s="2" t="s">
        <v>490</v>
      </c>
      <c r="H1669" s="2">
        <v>2</v>
      </c>
      <c r="I1669" s="2">
        <v>3</v>
      </c>
      <c r="J1669" s="2">
        <v>16</v>
      </c>
      <c r="K1669" s="2">
        <v>44</v>
      </c>
      <c r="L1669" s="3">
        <v>3489200</v>
      </c>
      <c r="M1669" s="2" t="s">
        <v>0</v>
      </c>
      <c r="N1669" s="4" t="s">
        <v>21</v>
      </c>
    </row>
    <row r="1670" spans="1:14" x14ac:dyDescent="0.25">
      <c r="A1670" s="1" t="s">
        <v>360</v>
      </c>
      <c r="B1670" s="2" t="s">
        <v>86</v>
      </c>
      <c r="C1670" s="2" t="s">
        <v>87</v>
      </c>
      <c r="D1670" s="2" t="s">
        <v>88</v>
      </c>
      <c r="E1670" s="2" t="s">
        <v>1559</v>
      </c>
      <c r="F1670" s="2">
        <v>42132203</v>
      </c>
      <c r="G1670" s="2" t="s">
        <v>490</v>
      </c>
      <c r="H1670" s="2">
        <v>2</v>
      </c>
      <c r="I1670" s="2">
        <v>3</v>
      </c>
      <c r="J1670" s="2">
        <v>16</v>
      </c>
      <c r="K1670" s="2">
        <v>20</v>
      </c>
      <c r="L1670" s="3">
        <v>800000</v>
      </c>
      <c r="M1670" s="2" t="s">
        <v>0</v>
      </c>
      <c r="N1670" s="4" t="s">
        <v>21</v>
      </c>
    </row>
    <row r="1671" spans="1:14" x14ac:dyDescent="0.25">
      <c r="A1671" s="1" t="s">
        <v>360</v>
      </c>
      <c r="B1671" s="2" t="s">
        <v>86</v>
      </c>
      <c r="C1671" s="2" t="s">
        <v>87</v>
      </c>
      <c r="D1671" s="2" t="s">
        <v>88</v>
      </c>
      <c r="E1671" s="2" t="s">
        <v>1560</v>
      </c>
      <c r="F1671" s="2">
        <v>47132100</v>
      </c>
      <c r="G1671" s="2" t="s">
        <v>490</v>
      </c>
      <c r="H1671" s="2">
        <v>2</v>
      </c>
      <c r="I1671" s="2">
        <v>3</v>
      </c>
      <c r="J1671" s="2">
        <v>10</v>
      </c>
      <c r="K1671" s="2">
        <v>220</v>
      </c>
      <c r="L1671" s="3">
        <v>2840006.4000000004</v>
      </c>
      <c r="M1671" s="2" t="s">
        <v>0</v>
      </c>
      <c r="N1671" s="4" t="s">
        <v>21</v>
      </c>
    </row>
    <row r="1672" spans="1:14" x14ac:dyDescent="0.25">
      <c r="A1672" s="1" t="s">
        <v>360</v>
      </c>
      <c r="B1672" s="2" t="s">
        <v>86</v>
      </c>
      <c r="C1672" s="2" t="s">
        <v>87</v>
      </c>
      <c r="D1672" s="2" t="s">
        <v>88</v>
      </c>
      <c r="E1672" s="2" t="s">
        <v>1561</v>
      </c>
      <c r="F1672" s="2">
        <v>44121804</v>
      </c>
      <c r="G1672" s="2" t="s">
        <v>496</v>
      </c>
      <c r="H1672" s="2">
        <v>2</v>
      </c>
      <c r="I1672" s="2">
        <v>3</v>
      </c>
      <c r="J1672" s="2">
        <v>10</v>
      </c>
      <c r="K1672" s="2">
        <v>10</v>
      </c>
      <c r="L1672" s="3">
        <v>8972.6</v>
      </c>
      <c r="M1672" s="2" t="s">
        <v>0</v>
      </c>
      <c r="N1672" s="4" t="s">
        <v>21</v>
      </c>
    </row>
    <row r="1673" spans="1:14" x14ac:dyDescent="0.25">
      <c r="A1673" s="1" t="s">
        <v>360</v>
      </c>
      <c r="B1673" s="2" t="s">
        <v>86</v>
      </c>
      <c r="C1673" s="2" t="s">
        <v>87</v>
      </c>
      <c r="D1673" s="2" t="s">
        <v>88</v>
      </c>
      <c r="E1673" s="2" t="s">
        <v>18203</v>
      </c>
      <c r="F1673" s="2">
        <v>42132203</v>
      </c>
      <c r="G1673" s="2" t="s">
        <v>490</v>
      </c>
      <c r="H1673" s="2">
        <v>3</v>
      </c>
      <c r="I1673" s="2">
        <v>6</v>
      </c>
      <c r="J1673" s="2">
        <v>10</v>
      </c>
      <c r="K1673" s="2">
        <v>2</v>
      </c>
      <c r="L1673" s="3">
        <v>72000</v>
      </c>
      <c r="M1673" s="2" t="s">
        <v>0</v>
      </c>
      <c r="N1673" s="4" t="s">
        <v>21</v>
      </c>
    </row>
    <row r="1674" spans="1:14" x14ac:dyDescent="0.25">
      <c r="A1674" s="1" t="s">
        <v>360</v>
      </c>
      <c r="B1674" s="2" t="s">
        <v>86</v>
      </c>
      <c r="C1674" s="2" t="s">
        <v>87</v>
      </c>
      <c r="D1674" s="2" t="s">
        <v>88</v>
      </c>
      <c r="E1674" s="2" t="s">
        <v>1562</v>
      </c>
      <c r="F1674" s="2">
        <v>42132203</v>
      </c>
      <c r="G1674" s="2" t="s">
        <v>490</v>
      </c>
      <c r="H1674" s="2">
        <v>1</v>
      </c>
      <c r="I1674" s="2">
        <v>6</v>
      </c>
      <c r="J1674" s="2">
        <v>10</v>
      </c>
      <c r="K1674" s="2">
        <v>18</v>
      </c>
      <c r="L1674" s="3">
        <v>52200</v>
      </c>
      <c r="M1674" s="2" t="s">
        <v>0</v>
      </c>
      <c r="N1674" s="4" t="s">
        <v>21</v>
      </c>
    </row>
    <row r="1675" spans="1:14" x14ac:dyDescent="0.25">
      <c r="A1675" s="1" t="s">
        <v>360</v>
      </c>
      <c r="B1675" s="2" t="s">
        <v>86</v>
      </c>
      <c r="C1675" s="2" t="s">
        <v>87</v>
      </c>
      <c r="D1675" s="2" t="s">
        <v>88</v>
      </c>
      <c r="E1675" s="2" t="s">
        <v>1563</v>
      </c>
      <c r="F1675" s="2">
        <v>48102107</v>
      </c>
      <c r="G1675" s="2" t="s">
        <v>490</v>
      </c>
      <c r="H1675" s="2">
        <v>1</v>
      </c>
      <c r="I1675" s="2">
        <v>6</v>
      </c>
      <c r="J1675" s="2">
        <v>10</v>
      </c>
      <c r="K1675" s="2">
        <v>22</v>
      </c>
      <c r="L1675" s="3">
        <v>63800</v>
      </c>
      <c r="M1675" s="2" t="s">
        <v>0</v>
      </c>
      <c r="N1675" s="4" t="s">
        <v>21</v>
      </c>
    </row>
    <row r="1676" spans="1:14" x14ac:dyDescent="0.25">
      <c r="A1676" s="1" t="s">
        <v>360</v>
      </c>
      <c r="B1676" s="2" t="s">
        <v>86</v>
      </c>
      <c r="C1676" s="2" t="s">
        <v>87</v>
      </c>
      <c r="D1676" s="2" t="s">
        <v>88</v>
      </c>
      <c r="E1676" s="2" t="s">
        <v>1563</v>
      </c>
      <c r="F1676" s="2">
        <v>48102107</v>
      </c>
      <c r="G1676" s="2" t="s">
        <v>490</v>
      </c>
      <c r="H1676" s="2">
        <v>2</v>
      </c>
      <c r="I1676" s="2">
        <v>6</v>
      </c>
      <c r="J1676" s="2">
        <v>16</v>
      </c>
      <c r="K1676" s="2">
        <v>32</v>
      </c>
      <c r="L1676" s="3">
        <v>92800</v>
      </c>
      <c r="M1676" s="2" t="s">
        <v>0</v>
      </c>
      <c r="N1676" s="4" t="s">
        <v>21</v>
      </c>
    </row>
    <row r="1677" spans="1:14" x14ac:dyDescent="0.25">
      <c r="A1677" s="1" t="s">
        <v>360</v>
      </c>
      <c r="B1677" s="2" t="s">
        <v>86</v>
      </c>
      <c r="C1677" s="2" t="s">
        <v>87</v>
      </c>
      <c r="D1677" s="2" t="s">
        <v>88</v>
      </c>
      <c r="E1677" s="2" t="s">
        <v>1564</v>
      </c>
      <c r="F1677" s="2">
        <v>31201500</v>
      </c>
      <c r="G1677" s="2" t="s">
        <v>490</v>
      </c>
      <c r="H1677" s="2">
        <v>4</v>
      </c>
      <c r="I1677" s="2">
        <v>6</v>
      </c>
      <c r="J1677" s="2">
        <v>10</v>
      </c>
      <c r="K1677" s="2">
        <v>3</v>
      </c>
      <c r="L1677" s="3">
        <v>210001.68</v>
      </c>
      <c r="M1677" s="2" t="s">
        <v>0</v>
      </c>
      <c r="N1677" s="4" t="s">
        <v>21</v>
      </c>
    </row>
    <row r="1678" spans="1:14" x14ac:dyDescent="0.25">
      <c r="A1678" s="1" t="s">
        <v>360</v>
      </c>
      <c r="B1678" s="2" t="s">
        <v>86</v>
      </c>
      <c r="C1678" s="2" t="s">
        <v>87</v>
      </c>
      <c r="D1678" s="2" t="s">
        <v>88</v>
      </c>
      <c r="E1678" s="2" t="s">
        <v>1565</v>
      </c>
      <c r="F1678" s="2">
        <v>40101700</v>
      </c>
      <c r="G1678" s="2" t="s">
        <v>490</v>
      </c>
      <c r="H1678" s="2">
        <v>3</v>
      </c>
      <c r="I1678" s="2">
        <v>6</v>
      </c>
      <c r="J1678" s="2">
        <v>10</v>
      </c>
      <c r="K1678" s="2">
        <v>5</v>
      </c>
      <c r="L1678" s="3">
        <v>16487.2</v>
      </c>
      <c r="M1678" s="2" t="s">
        <v>0</v>
      </c>
      <c r="N1678" s="4" t="s">
        <v>21</v>
      </c>
    </row>
    <row r="1679" spans="1:14" x14ac:dyDescent="0.25">
      <c r="A1679" s="1" t="s">
        <v>360</v>
      </c>
      <c r="B1679" s="2" t="s">
        <v>86</v>
      </c>
      <c r="C1679" s="2" t="s">
        <v>87</v>
      </c>
      <c r="D1679" s="2" t="s">
        <v>88</v>
      </c>
      <c r="E1679" s="2" t="s">
        <v>1566</v>
      </c>
      <c r="F1679" s="2">
        <v>40101700</v>
      </c>
      <c r="G1679" s="2" t="s">
        <v>490</v>
      </c>
      <c r="H1679" s="2">
        <v>3</v>
      </c>
      <c r="I1679" s="2">
        <v>6</v>
      </c>
      <c r="J1679" s="2">
        <v>10</v>
      </c>
      <c r="K1679" s="2">
        <v>10</v>
      </c>
      <c r="L1679" s="3">
        <v>21001.100000000002</v>
      </c>
      <c r="M1679" s="2" t="s">
        <v>0</v>
      </c>
      <c r="N1679" s="4" t="s">
        <v>21</v>
      </c>
    </row>
    <row r="1680" spans="1:14" x14ac:dyDescent="0.25">
      <c r="A1680" s="1" t="s">
        <v>360</v>
      </c>
      <c r="B1680" s="2" t="s">
        <v>86</v>
      </c>
      <c r="C1680" s="2" t="s">
        <v>90</v>
      </c>
      <c r="D1680" s="2" t="s">
        <v>91</v>
      </c>
      <c r="E1680" s="2" t="s">
        <v>1567</v>
      </c>
      <c r="F1680" s="2">
        <v>46182001</v>
      </c>
      <c r="G1680" s="2" t="s">
        <v>490</v>
      </c>
      <c r="H1680" s="2">
        <v>6</v>
      </c>
      <c r="I1680" s="2">
        <v>6</v>
      </c>
      <c r="J1680" s="2">
        <v>10</v>
      </c>
      <c r="K1680" s="2">
        <v>3</v>
      </c>
      <c r="L1680" s="3">
        <v>146580</v>
      </c>
      <c r="M1680" s="2" t="s">
        <v>0</v>
      </c>
      <c r="N1680" s="4" t="s">
        <v>21</v>
      </c>
    </row>
    <row r="1681" spans="1:14" x14ac:dyDescent="0.25">
      <c r="A1681" s="1" t="s">
        <v>360</v>
      </c>
      <c r="B1681" s="2" t="s">
        <v>86</v>
      </c>
      <c r="C1681" s="2" t="s">
        <v>90</v>
      </c>
      <c r="D1681" s="2" t="s">
        <v>91</v>
      </c>
      <c r="E1681" s="2" t="s">
        <v>1568</v>
      </c>
      <c r="F1681" s="2">
        <v>40172808</v>
      </c>
      <c r="G1681" s="2" t="s">
        <v>810</v>
      </c>
      <c r="H1681" s="2">
        <v>2</v>
      </c>
      <c r="I1681" s="2">
        <v>3</v>
      </c>
      <c r="J1681" s="2">
        <v>10</v>
      </c>
      <c r="K1681" s="2">
        <v>40</v>
      </c>
      <c r="L1681" s="3">
        <v>203662.8</v>
      </c>
      <c r="M1681" s="2" t="s">
        <v>0</v>
      </c>
      <c r="N1681" s="4" t="s">
        <v>21</v>
      </c>
    </row>
    <row r="1682" spans="1:14" x14ac:dyDescent="0.25">
      <c r="A1682" s="1" t="s">
        <v>360</v>
      </c>
      <c r="B1682" s="2" t="s">
        <v>86</v>
      </c>
      <c r="C1682" s="2" t="s">
        <v>90</v>
      </c>
      <c r="D1682" s="2" t="s">
        <v>91</v>
      </c>
      <c r="E1682" s="2" t="s">
        <v>1569</v>
      </c>
      <c r="F1682" s="2">
        <v>30181605</v>
      </c>
      <c r="G1682" s="2" t="s">
        <v>810</v>
      </c>
      <c r="H1682" s="2">
        <v>2</v>
      </c>
      <c r="I1682" s="2">
        <v>3</v>
      </c>
      <c r="J1682" s="2">
        <v>10</v>
      </c>
      <c r="K1682" s="2">
        <v>20</v>
      </c>
      <c r="L1682" s="3">
        <v>290023.40000000002</v>
      </c>
      <c r="M1682" s="2" t="s">
        <v>0</v>
      </c>
      <c r="N1682" s="4" t="s">
        <v>21</v>
      </c>
    </row>
    <row r="1683" spans="1:14" x14ac:dyDescent="0.25">
      <c r="A1683" s="1" t="s">
        <v>360</v>
      </c>
      <c r="B1683" s="2" t="s">
        <v>86</v>
      </c>
      <c r="C1683" s="2" t="s">
        <v>90</v>
      </c>
      <c r="D1683" s="2" t="s">
        <v>91</v>
      </c>
      <c r="E1683" s="2" t="s">
        <v>1570</v>
      </c>
      <c r="F1683" s="2">
        <v>40171517</v>
      </c>
      <c r="G1683" s="2" t="s">
        <v>810</v>
      </c>
      <c r="H1683" s="2">
        <v>2</v>
      </c>
      <c r="I1683" s="2">
        <v>3</v>
      </c>
      <c r="J1683" s="2">
        <v>10</v>
      </c>
      <c r="K1683" s="2">
        <v>10</v>
      </c>
      <c r="L1683" s="3">
        <v>878156.9</v>
      </c>
      <c r="M1683" s="2" t="s">
        <v>0</v>
      </c>
      <c r="N1683" s="4" t="s">
        <v>21</v>
      </c>
    </row>
    <row r="1684" spans="1:14" x14ac:dyDescent="0.25">
      <c r="A1684" s="1" t="s">
        <v>360</v>
      </c>
      <c r="B1684" s="2" t="s">
        <v>86</v>
      </c>
      <c r="C1684" s="2" t="s">
        <v>90</v>
      </c>
      <c r="D1684" s="2" t="s">
        <v>91</v>
      </c>
      <c r="E1684" s="2" t="s">
        <v>1571</v>
      </c>
      <c r="F1684" s="2">
        <v>40171517</v>
      </c>
      <c r="G1684" s="2" t="s">
        <v>810</v>
      </c>
      <c r="H1684" s="2">
        <v>2</v>
      </c>
      <c r="I1684" s="2">
        <v>3</v>
      </c>
      <c r="J1684" s="2">
        <v>10</v>
      </c>
      <c r="K1684" s="2">
        <v>10</v>
      </c>
      <c r="L1684" s="3">
        <v>439054.7</v>
      </c>
      <c r="M1684" s="2" t="s">
        <v>0</v>
      </c>
      <c r="N1684" s="4" t="s">
        <v>21</v>
      </c>
    </row>
    <row r="1685" spans="1:14" x14ac:dyDescent="0.25">
      <c r="A1685" s="1" t="s">
        <v>360</v>
      </c>
      <c r="B1685" s="2" t="s">
        <v>86</v>
      </c>
      <c r="C1685" s="2" t="s">
        <v>90</v>
      </c>
      <c r="D1685" s="2" t="s">
        <v>91</v>
      </c>
      <c r="E1685" s="2" t="s">
        <v>1572</v>
      </c>
      <c r="F1685" s="2">
        <v>40171517</v>
      </c>
      <c r="G1685" s="2" t="s">
        <v>810</v>
      </c>
      <c r="H1685" s="2">
        <v>2</v>
      </c>
      <c r="I1685" s="2">
        <v>3</v>
      </c>
      <c r="J1685" s="2">
        <v>10</v>
      </c>
      <c r="K1685" s="2">
        <v>10</v>
      </c>
      <c r="L1685" s="3">
        <v>572359.10000000009</v>
      </c>
      <c r="M1685" s="2" t="s">
        <v>0</v>
      </c>
      <c r="N1685" s="4" t="s">
        <v>21</v>
      </c>
    </row>
    <row r="1686" spans="1:14" x14ac:dyDescent="0.25">
      <c r="A1686" s="1" t="s">
        <v>360</v>
      </c>
      <c r="B1686" s="2" t="s">
        <v>86</v>
      </c>
      <c r="C1686" s="2" t="s">
        <v>90</v>
      </c>
      <c r="D1686" s="2" t="s">
        <v>91</v>
      </c>
      <c r="E1686" s="2" t="s">
        <v>1573</v>
      </c>
      <c r="F1686" s="2">
        <v>40171517</v>
      </c>
      <c r="G1686" s="2" t="s">
        <v>810</v>
      </c>
      <c r="H1686" s="2">
        <v>2</v>
      </c>
      <c r="I1686" s="2">
        <v>3</v>
      </c>
      <c r="J1686" s="2">
        <v>10</v>
      </c>
      <c r="K1686" s="2">
        <v>10</v>
      </c>
      <c r="L1686" s="3">
        <v>250834.19999999998</v>
      </c>
      <c r="M1686" s="2" t="s">
        <v>0</v>
      </c>
      <c r="N1686" s="4" t="s">
        <v>21</v>
      </c>
    </row>
    <row r="1687" spans="1:14" x14ac:dyDescent="0.25">
      <c r="A1687" s="1" t="s">
        <v>360</v>
      </c>
      <c r="B1687" s="2" t="s">
        <v>86</v>
      </c>
      <c r="C1687" s="2" t="s">
        <v>90</v>
      </c>
      <c r="D1687" s="2" t="s">
        <v>91</v>
      </c>
      <c r="E1687" s="2" t="s">
        <v>1574</v>
      </c>
      <c r="F1687" s="2">
        <v>40171517</v>
      </c>
      <c r="G1687" s="2" t="s">
        <v>810</v>
      </c>
      <c r="H1687" s="2">
        <v>2</v>
      </c>
      <c r="I1687" s="2">
        <v>3</v>
      </c>
      <c r="J1687" s="2">
        <v>10</v>
      </c>
      <c r="K1687" s="2">
        <v>20</v>
      </c>
      <c r="L1687" s="3">
        <v>344892.2</v>
      </c>
      <c r="M1687" s="2" t="s">
        <v>0</v>
      </c>
      <c r="N1687" s="4" t="s">
        <v>21</v>
      </c>
    </row>
    <row r="1688" spans="1:14" x14ac:dyDescent="0.25">
      <c r="A1688" s="1" t="s">
        <v>360</v>
      </c>
      <c r="B1688" s="2" t="s">
        <v>86</v>
      </c>
      <c r="C1688" s="2" t="s">
        <v>90</v>
      </c>
      <c r="D1688" s="2" t="s">
        <v>91</v>
      </c>
      <c r="E1688" s="2" t="s">
        <v>1575</v>
      </c>
      <c r="F1688" s="2">
        <v>40171517</v>
      </c>
      <c r="G1688" s="2" t="s">
        <v>810</v>
      </c>
      <c r="H1688" s="2">
        <v>2</v>
      </c>
      <c r="I1688" s="2">
        <v>3</v>
      </c>
      <c r="J1688" s="2">
        <v>10</v>
      </c>
      <c r="K1688" s="2">
        <v>20</v>
      </c>
      <c r="L1688" s="3">
        <v>282136.2</v>
      </c>
      <c r="M1688" s="2" t="s">
        <v>0</v>
      </c>
      <c r="N1688" s="4" t="s">
        <v>21</v>
      </c>
    </row>
    <row r="1689" spans="1:14" x14ac:dyDescent="0.25">
      <c r="A1689" s="1" t="s">
        <v>360</v>
      </c>
      <c r="B1689" s="2" t="s">
        <v>86</v>
      </c>
      <c r="C1689" s="2" t="s">
        <v>90</v>
      </c>
      <c r="D1689" s="2" t="s">
        <v>91</v>
      </c>
      <c r="E1689" s="2" t="s">
        <v>1576</v>
      </c>
      <c r="F1689" s="2">
        <v>40171708</v>
      </c>
      <c r="G1689" s="2" t="s">
        <v>810</v>
      </c>
      <c r="H1689" s="2">
        <v>2</v>
      </c>
      <c r="I1689" s="2">
        <v>3</v>
      </c>
      <c r="J1689" s="2">
        <v>16</v>
      </c>
      <c r="K1689" s="2">
        <v>100</v>
      </c>
      <c r="L1689" s="3">
        <v>84100</v>
      </c>
      <c r="M1689" s="2" t="s">
        <v>0</v>
      </c>
      <c r="N1689" s="4" t="s">
        <v>21</v>
      </c>
    </row>
    <row r="1690" spans="1:14" x14ac:dyDescent="0.25">
      <c r="A1690" s="1" t="s">
        <v>360</v>
      </c>
      <c r="B1690" s="2" t="s">
        <v>86</v>
      </c>
      <c r="C1690" s="2" t="s">
        <v>90</v>
      </c>
      <c r="D1690" s="2" t="s">
        <v>91</v>
      </c>
      <c r="E1690" s="2" t="s">
        <v>1577</v>
      </c>
      <c r="F1690" s="2">
        <v>40171708</v>
      </c>
      <c r="G1690" s="2" t="s">
        <v>810</v>
      </c>
      <c r="H1690" s="2">
        <v>2</v>
      </c>
      <c r="I1690" s="2">
        <v>3</v>
      </c>
      <c r="J1690" s="2">
        <v>16</v>
      </c>
      <c r="K1690" s="2">
        <v>200</v>
      </c>
      <c r="L1690" s="3">
        <v>168200</v>
      </c>
      <c r="M1690" s="2" t="s">
        <v>0</v>
      </c>
      <c r="N1690" s="4" t="s">
        <v>21</v>
      </c>
    </row>
    <row r="1691" spans="1:14" x14ac:dyDescent="0.25">
      <c r="A1691" s="1" t="s">
        <v>360</v>
      </c>
      <c r="B1691" s="2" t="s">
        <v>86</v>
      </c>
      <c r="C1691" s="2" t="s">
        <v>90</v>
      </c>
      <c r="D1691" s="2" t="s">
        <v>91</v>
      </c>
      <c r="E1691" s="2" t="s">
        <v>1578</v>
      </c>
      <c r="F1691" s="2">
        <v>40141756</v>
      </c>
      <c r="G1691" s="2" t="s">
        <v>810</v>
      </c>
      <c r="H1691" s="2">
        <v>2</v>
      </c>
      <c r="I1691" s="2">
        <v>3</v>
      </c>
      <c r="J1691" s="2">
        <v>16</v>
      </c>
      <c r="K1691" s="2">
        <v>50</v>
      </c>
      <c r="L1691" s="3">
        <v>84622</v>
      </c>
      <c r="M1691" s="2" t="s">
        <v>0</v>
      </c>
      <c r="N1691" s="4" t="s">
        <v>21</v>
      </c>
    </row>
    <row r="1692" spans="1:14" x14ac:dyDescent="0.25">
      <c r="A1692" s="1" t="s">
        <v>360</v>
      </c>
      <c r="B1692" s="2" t="s">
        <v>86</v>
      </c>
      <c r="C1692" s="2" t="s">
        <v>90</v>
      </c>
      <c r="D1692" s="2" t="s">
        <v>91</v>
      </c>
      <c r="E1692" s="2" t="s">
        <v>1579</v>
      </c>
      <c r="F1692" s="2">
        <v>31201532</v>
      </c>
      <c r="G1692" s="2" t="s">
        <v>810</v>
      </c>
      <c r="H1692" s="2">
        <v>2</v>
      </c>
      <c r="I1692" s="2">
        <v>3</v>
      </c>
      <c r="J1692" s="2">
        <v>16</v>
      </c>
      <c r="K1692" s="2">
        <v>1000</v>
      </c>
      <c r="L1692" s="3">
        <v>1015840</v>
      </c>
      <c r="M1692" s="2" t="s">
        <v>17389</v>
      </c>
      <c r="N1692" s="4" t="s">
        <v>21</v>
      </c>
    </row>
    <row r="1693" spans="1:14" x14ac:dyDescent="0.25">
      <c r="A1693" s="1" t="s">
        <v>360</v>
      </c>
      <c r="B1693" s="2" t="s">
        <v>86</v>
      </c>
      <c r="C1693" s="2" t="s">
        <v>90</v>
      </c>
      <c r="D1693" s="2" t="s">
        <v>91</v>
      </c>
      <c r="E1693" s="2" t="s">
        <v>1580</v>
      </c>
      <c r="F1693" s="2">
        <v>31201532</v>
      </c>
      <c r="G1693" s="2" t="s">
        <v>810</v>
      </c>
      <c r="H1693" s="2">
        <v>2</v>
      </c>
      <c r="I1693" s="2">
        <v>3</v>
      </c>
      <c r="J1693" s="2">
        <v>16</v>
      </c>
      <c r="K1693" s="2">
        <v>500</v>
      </c>
      <c r="L1693" s="3">
        <v>507920</v>
      </c>
      <c r="M1693" s="2" t="s">
        <v>17389</v>
      </c>
      <c r="N1693" s="4" t="s">
        <v>21</v>
      </c>
    </row>
    <row r="1694" spans="1:14" x14ac:dyDescent="0.25">
      <c r="A1694" s="1" t="s">
        <v>360</v>
      </c>
      <c r="B1694" s="2" t="s">
        <v>86</v>
      </c>
      <c r="C1694" s="2" t="s">
        <v>90</v>
      </c>
      <c r="D1694" s="2" t="s">
        <v>91</v>
      </c>
      <c r="E1694" s="2" t="s">
        <v>1581</v>
      </c>
      <c r="F1694" s="2">
        <v>31201532</v>
      </c>
      <c r="G1694" s="2" t="s">
        <v>810</v>
      </c>
      <c r="H1694" s="2">
        <v>2</v>
      </c>
      <c r="I1694" s="2">
        <v>3</v>
      </c>
      <c r="J1694" s="2">
        <v>16</v>
      </c>
      <c r="K1694" s="2">
        <v>1000</v>
      </c>
      <c r="L1694" s="3">
        <v>1015840</v>
      </c>
      <c r="M1694" s="2" t="s">
        <v>17389</v>
      </c>
      <c r="N1694" s="4" t="s">
        <v>21</v>
      </c>
    </row>
    <row r="1695" spans="1:14" x14ac:dyDescent="0.25">
      <c r="A1695" s="1" t="s">
        <v>360</v>
      </c>
      <c r="B1695" s="2" t="s">
        <v>86</v>
      </c>
      <c r="C1695" s="2" t="s">
        <v>90</v>
      </c>
      <c r="D1695" s="2" t="s">
        <v>91</v>
      </c>
      <c r="E1695" s="2" t="s">
        <v>1582</v>
      </c>
      <c r="F1695" s="2">
        <v>31201532</v>
      </c>
      <c r="G1695" s="2" t="s">
        <v>810</v>
      </c>
      <c r="H1695" s="2">
        <v>2</v>
      </c>
      <c r="I1695" s="2">
        <v>3</v>
      </c>
      <c r="J1695" s="2">
        <v>16</v>
      </c>
      <c r="K1695" s="2">
        <v>1000</v>
      </c>
      <c r="L1695" s="3">
        <v>1861580</v>
      </c>
      <c r="M1695" s="2" t="s">
        <v>17389</v>
      </c>
      <c r="N1695" s="4" t="s">
        <v>21</v>
      </c>
    </row>
    <row r="1696" spans="1:14" x14ac:dyDescent="0.25">
      <c r="A1696" s="1" t="s">
        <v>360</v>
      </c>
      <c r="B1696" s="2" t="s">
        <v>86</v>
      </c>
      <c r="C1696" s="2" t="s">
        <v>90</v>
      </c>
      <c r="D1696" s="2" t="s">
        <v>91</v>
      </c>
      <c r="E1696" s="2" t="s">
        <v>1583</v>
      </c>
      <c r="F1696" s="2">
        <v>31161528</v>
      </c>
      <c r="G1696" s="2" t="s">
        <v>810</v>
      </c>
      <c r="H1696" s="2">
        <v>2</v>
      </c>
      <c r="I1696" s="2">
        <v>3</v>
      </c>
      <c r="J1696" s="2">
        <v>16</v>
      </c>
      <c r="K1696" s="2">
        <v>1997</v>
      </c>
      <c r="L1696" s="3">
        <v>201137.84</v>
      </c>
      <c r="M1696" s="2" t="s">
        <v>0</v>
      </c>
      <c r="N1696" s="4" t="s">
        <v>21</v>
      </c>
    </row>
    <row r="1697" spans="1:14" x14ac:dyDescent="0.25">
      <c r="A1697" s="1" t="s">
        <v>360</v>
      </c>
      <c r="B1697" s="2" t="s">
        <v>86</v>
      </c>
      <c r="C1697" s="2" t="s">
        <v>90</v>
      </c>
      <c r="D1697" s="2" t="s">
        <v>91</v>
      </c>
      <c r="E1697" s="2" t="s">
        <v>1584</v>
      </c>
      <c r="F1697" s="2">
        <v>31161528</v>
      </c>
      <c r="G1697" s="2" t="s">
        <v>810</v>
      </c>
      <c r="H1697" s="2">
        <v>2</v>
      </c>
      <c r="I1697" s="2">
        <v>3</v>
      </c>
      <c r="J1697" s="2">
        <v>16</v>
      </c>
      <c r="K1697" s="2">
        <v>2000</v>
      </c>
      <c r="L1697" s="3">
        <v>412400</v>
      </c>
      <c r="M1697" s="2" t="s">
        <v>0</v>
      </c>
      <c r="N1697" s="4" t="s">
        <v>21</v>
      </c>
    </row>
    <row r="1698" spans="1:14" x14ac:dyDescent="0.25">
      <c r="A1698" s="1" t="s">
        <v>360</v>
      </c>
      <c r="B1698" s="2" t="s">
        <v>86</v>
      </c>
      <c r="C1698" s="2" t="s">
        <v>90</v>
      </c>
      <c r="D1698" s="2" t="s">
        <v>91</v>
      </c>
      <c r="E1698" s="2" t="s">
        <v>1585</v>
      </c>
      <c r="F1698" s="2">
        <v>40172808</v>
      </c>
      <c r="G1698" s="2" t="s">
        <v>810</v>
      </c>
      <c r="H1698" s="2">
        <v>2</v>
      </c>
      <c r="I1698" s="2">
        <v>3</v>
      </c>
      <c r="J1698" s="2">
        <v>16</v>
      </c>
      <c r="K1698" s="2">
        <v>20</v>
      </c>
      <c r="L1698" s="3">
        <v>220824.4</v>
      </c>
      <c r="M1698" s="2" t="s">
        <v>0</v>
      </c>
      <c r="N1698" s="4" t="s">
        <v>21</v>
      </c>
    </row>
    <row r="1699" spans="1:14" x14ac:dyDescent="0.25">
      <c r="A1699" s="1" t="s">
        <v>360</v>
      </c>
      <c r="B1699" s="2" t="s">
        <v>86</v>
      </c>
      <c r="C1699" s="2" t="s">
        <v>90</v>
      </c>
      <c r="D1699" s="2" t="s">
        <v>91</v>
      </c>
      <c r="E1699" s="2" t="s">
        <v>1586</v>
      </c>
      <c r="F1699" s="2">
        <v>40172808</v>
      </c>
      <c r="G1699" s="2" t="s">
        <v>810</v>
      </c>
      <c r="H1699" s="2">
        <v>2</v>
      </c>
      <c r="I1699" s="2">
        <v>3</v>
      </c>
      <c r="J1699" s="2">
        <v>16</v>
      </c>
      <c r="K1699" s="2">
        <v>20</v>
      </c>
      <c r="L1699" s="3">
        <v>35540</v>
      </c>
      <c r="M1699" s="2" t="s">
        <v>0</v>
      </c>
      <c r="N1699" s="4" t="s">
        <v>21</v>
      </c>
    </row>
    <row r="1700" spans="1:14" x14ac:dyDescent="0.25">
      <c r="A1700" s="1" t="s">
        <v>360</v>
      </c>
      <c r="B1700" s="2" t="s">
        <v>86</v>
      </c>
      <c r="C1700" s="2" t="s">
        <v>90</v>
      </c>
      <c r="D1700" s="2" t="s">
        <v>91</v>
      </c>
      <c r="E1700" s="2" t="s">
        <v>1587</v>
      </c>
      <c r="F1700" s="2">
        <v>40172808</v>
      </c>
      <c r="G1700" s="2" t="s">
        <v>810</v>
      </c>
      <c r="H1700" s="2">
        <v>2</v>
      </c>
      <c r="I1700" s="2">
        <v>3</v>
      </c>
      <c r="J1700" s="2">
        <v>16</v>
      </c>
      <c r="K1700" s="2">
        <v>50</v>
      </c>
      <c r="L1700" s="3">
        <v>191005</v>
      </c>
      <c r="M1700" s="2" t="s">
        <v>0</v>
      </c>
      <c r="N1700" s="4" t="s">
        <v>21</v>
      </c>
    </row>
    <row r="1701" spans="1:14" x14ac:dyDescent="0.25">
      <c r="A1701" s="1" t="s">
        <v>360</v>
      </c>
      <c r="B1701" s="2" t="s">
        <v>86</v>
      </c>
      <c r="C1701" s="2" t="s">
        <v>90</v>
      </c>
      <c r="D1701" s="2" t="s">
        <v>91</v>
      </c>
      <c r="E1701" s="2" t="s">
        <v>1588</v>
      </c>
      <c r="F1701" s="2">
        <v>40172808</v>
      </c>
      <c r="G1701" s="2" t="s">
        <v>810</v>
      </c>
      <c r="H1701" s="2">
        <v>2</v>
      </c>
      <c r="I1701" s="2">
        <v>3</v>
      </c>
      <c r="J1701" s="2">
        <v>16</v>
      </c>
      <c r="K1701" s="2">
        <v>200</v>
      </c>
      <c r="L1701" s="3">
        <v>203168</v>
      </c>
      <c r="M1701" s="2" t="s">
        <v>0</v>
      </c>
      <c r="N1701" s="4" t="s">
        <v>21</v>
      </c>
    </row>
    <row r="1702" spans="1:14" x14ac:dyDescent="0.25">
      <c r="A1702" s="1" t="s">
        <v>360</v>
      </c>
      <c r="B1702" s="2" t="s">
        <v>86</v>
      </c>
      <c r="C1702" s="2" t="s">
        <v>90</v>
      </c>
      <c r="D1702" s="2" t="s">
        <v>91</v>
      </c>
      <c r="E1702" s="2" t="s">
        <v>1589</v>
      </c>
      <c r="F1702" s="2">
        <v>40141640</v>
      </c>
      <c r="G1702" s="2" t="s">
        <v>810</v>
      </c>
      <c r="H1702" s="2">
        <v>2</v>
      </c>
      <c r="I1702" s="2">
        <v>3</v>
      </c>
      <c r="J1702" s="2">
        <v>16</v>
      </c>
      <c r="K1702" s="2">
        <v>20</v>
      </c>
      <c r="L1702" s="3">
        <v>2230005.4</v>
      </c>
      <c r="M1702" s="2" t="s">
        <v>0</v>
      </c>
      <c r="N1702" s="4" t="s">
        <v>21</v>
      </c>
    </row>
    <row r="1703" spans="1:14" x14ac:dyDescent="0.25">
      <c r="A1703" s="1" t="s">
        <v>360</v>
      </c>
      <c r="B1703" s="2" t="s">
        <v>86</v>
      </c>
      <c r="C1703" s="2" t="s">
        <v>90</v>
      </c>
      <c r="D1703" s="2" t="s">
        <v>91</v>
      </c>
      <c r="E1703" s="2" t="s">
        <v>1590</v>
      </c>
      <c r="F1703" s="2">
        <v>40141640</v>
      </c>
      <c r="G1703" s="2" t="s">
        <v>810</v>
      </c>
      <c r="H1703" s="2">
        <v>2</v>
      </c>
      <c r="I1703" s="2">
        <v>3</v>
      </c>
      <c r="J1703" s="2">
        <v>16</v>
      </c>
      <c r="K1703" s="2">
        <v>20</v>
      </c>
      <c r="L1703" s="3">
        <v>2484890.1999999997</v>
      </c>
      <c r="M1703" s="2" t="s">
        <v>0</v>
      </c>
      <c r="N1703" s="4" t="s">
        <v>21</v>
      </c>
    </row>
    <row r="1704" spans="1:14" x14ac:dyDescent="0.25">
      <c r="A1704" s="1" t="s">
        <v>360</v>
      </c>
      <c r="B1704" s="2" t="s">
        <v>86</v>
      </c>
      <c r="C1704" s="2" t="s">
        <v>90</v>
      </c>
      <c r="D1704" s="2" t="s">
        <v>91</v>
      </c>
      <c r="E1704" s="2" t="s">
        <v>1591</v>
      </c>
      <c r="F1704" s="2">
        <v>40101503</v>
      </c>
      <c r="G1704" s="2" t="s">
        <v>810</v>
      </c>
      <c r="H1704" s="2">
        <v>2</v>
      </c>
      <c r="I1704" s="2">
        <v>3</v>
      </c>
      <c r="J1704" s="2">
        <v>16</v>
      </c>
      <c r="K1704" s="2">
        <v>30</v>
      </c>
      <c r="L1704" s="3">
        <v>139975.20000000001</v>
      </c>
      <c r="M1704" s="2" t="s">
        <v>0</v>
      </c>
      <c r="N1704" s="4" t="s">
        <v>21</v>
      </c>
    </row>
    <row r="1705" spans="1:14" x14ac:dyDescent="0.25">
      <c r="A1705" s="1" t="s">
        <v>360</v>
      </c>
      <c r="B1705" s="2" t="s">
        <v>86</v>
      </c>
      <c r="C1705" s="2" t="s">
        <v>90</v>
      </c>
      <c r="D1705" s="2" t="s">
        <v>91</v>
      </c>
      <c r="E1705" s="2" t="s">
        <v>1592</v>
      </c>
      <c r="F1705" s="2">
        <v>40101503</v>
      </c>
      <c r="G1705" s="2" t="s">
        <v>810</v>
      </c>
      <c r="H1705" s="2">
        <v>2</v>
      </c>
      <c r="I1705" s="2">
        <v>3</v>
      </c>
      <c r="J1705" s="2">
        <v>16</v>
      </c>
      <c r="K1705" s="2">
        <v>68</v>
      </c>
      <c r="L1705" s="3">
        <v>1299737.72</v>
      </c>
      <c r="M1705" s="2" t="s">
        <v>0</v>
      </c>
      <c r="N1705" s="4" t="s">
        <v>21</v>
      </c>
    </row>
    <row r="1706" spans="1:14" x14ac:dyDescent="0.25">
      <c r="A1706" s="1" t="s">
        <v>360</v>
      </c>
      <c r="B1706" s="2" t="s">
        <v>86</v>
      </c>
      <c r="C1706" s="2" t="s">
        <v>90</v>
      </c>
      <c r="D1706" s="2" t="s">
        <v>91</v>
      </c>
      <c r="E1706" s="2" t="s">
        <v>1593</v>
      </c>
      <c r="F1706" s="2">
        <v>40172808</v>
      </c>
      <c r="G1706" s="2" t="s">
        <v>810</v>
      </c>
      <c r="H1706" s="2">
        <v>2</v>
      </c>
      <c r="I1706" s="2">
        <v>3</v>
      </c>
      <c r="J1706" s="2">
        <v>16</v>
      </c>
      <c r="K1706" s="2">
        <v>5</v>
      </c>
      <c r="L1706" s="3">
        <v>9735.5499999999993</v>
      </c>
      <c r="M1706" s="2" t="s">
        <v>0</v>
      </c>
      <c r="N1706" s="4" t="s">
        <v>21</v>
      </c>
    </row>
    <row r="1707" spans="1:14" x14ac:dyDescent="0.25">
      <c r="A1707" s="1" t="s">
        <v>360</v>
      </c>
      <c r="B1707" s="2" t="s">
        <v>86</v>
      </c>
      <c r="C1707" s="2" t="s">
        <v>90</v>
      </c>
      <c r="D1707" s="2" t="s">
        <v>91</v>
      </c>
      <c r="E1707" s="2" t="s">
        <v>1594</v>
      </c>
      <c r="F1707" s="2">
        <v>40174900</v>
      </c>
      <c r="G1707" s="2" t="s">
        <v>810</v>
      </c>
      <c r="H1707" s="2">
        <v>2</v>
      </c>
      <c r="I1707" s="2">
        <v>3</v>
      </c>
      <c r="J1707" s="2">
        <v>16</v>
      </c>
      <c r="K1707" s="2">
        <v>25</v>
      </c>
      <c r="L1707" s="3">
        <v>59249.5</v>
      </c>
      <c r="M1707" s="2" t="s">
        <v>0</v>
      </c>
      <c r="N1707" s="4" t="s">
        <v>21</v>
      </c>
    </row>
    <row r="1708" spans="1:14" x14ac:dyDescent="0.25">
      <c r="A1708" s="1" t="s">
        <v>360</v>
      </c>
      <c r="B1708" s="2" t="s">
        <v>86</v>
      </c>
      <c r="C1708" s="2" t="s">
        <v>90</v>
      </c>
      <c r="D1708" s="2" t="s">
        <v>91</v>
      </c>
      <c r="E1708" s="2" t="s">
        <v>1595</v>
      </c>
      <c r="F1708" s="2">
        <v>40174900</v>
      </c>
      <c r="G1708" s="2" t="s">
        <v>810</v>
      </c>
      <c r="H1708" s="2">
        <v>2</v>
      </c>
      <c r="I1708" s="2">
        <v>3</v>
      </c>
      <c r="J1708" s="2">
        <v>16</v>
      </c>
      <c r="K1708" s="2">
        <v>10</v>
      </c>
      <c r="L1708" s="3">
        <v>106174.1</v>
      </c>
      <c r="M1708" s="2" t="s">
        <v>0</v>
      </c>
      <c r="N1708" s="4" t="s">
        <v>21</v>
      </c>
    </row>
    <row r="1709" spans="1:14" x14ac:dyDescent="0.25">
      <c r="A1709" s="1" t="s">
        <v>360</v>
      </c>
      <c r="B1709" s="2" t="s">
        <v>86</v>
      </c>
      <c r="C1709" s="2" t="s">
        <v>90</v>
      </c>
      <c r="D1709" s="2" t="s">
        <v>91</v>
      </c>
      <c r="E1709" s="2" t="s">
        <v>1596</v>
      </c>
      <c r="F1709" s="2">
        <v>30181808</v>
      </c>
      <c r="G1709" s="2" t="s">
        <v>810</v>
      </c>
      <c r="H1709" s="2">
        <v>2</v>
      </c>
      <c r="I1709" s="2">
        <v>3</v>
      </c>
      <c r="J1709" s="2">
        <v>16</v>
      </c>
      <c r="K1709" s="2">
        <v>30</v>
      </c>
      <c r="L1709" s="3">
        <v>4206555.3000000007</v>
      </c>
      <c r="M1709" s="2" t="s">
        <v>0</v>
      </c>
      <c r="N1709" s="4" t="s">
        <v>21</v>
      </c>
    </row>
    <row r="1710" spans="1:14" x14ac:dyDescent="0.25">
      <c r="A1710" s="1" t="s">
        <v>360</v>
      </c>
      <c r="B1710" s="2" t="s">
        <v>86</v>
      </c>
      <c r="C1710" s="2" t="s">
        <v>90</v>
      </c>
      <c r="D1710" s="2" t="s">
        <v>91</v>
      </c>
      <c r="E1710" s="2" t="s">
        <v>1597</v>
      </c>
      <c r="F1710" s="2">
        <v>30181808</v>
      </c>
      <c r="G1710" s="2" t="s">
        <v>810</v>
      </c>
      <c r="H1710" s="2">
        <v>2</v>
      </c>
      <c r="I1710" s="2">
        <v>3</v>
      </c>
      <c r="J1710" s="2">
        <v>16</v>
      </c>
      <c r="K1710" s="2">
        <v>30</v>
      </c>
      <c r="L1710" s="3">
        <v>5175462.8999999994</v>
      </c>
      <c r="M1710" s="2" t="s">
        <v>0</v>
      </c>
      <c r="N1710" s="4" t="s">
        <v>21</v>
      </c>
    </row>
    <row r="1711" spans="1:14" x14ac:dyDescent="0.25">
      <c r="A1711" s="1" t="s">
        <v>360</v>
      </c>
      <c r="B1711" s="2" t="s">
        <v>86</v>
      </c>
      <c r="C1711" s="2" t="s">
        <v>90</v>
      </c>
      <c r="D1711" s="2" t="s">
        <v>91</v>
      </c>
      <c r="E1711" s="2" t="s">
        <v>1598</v>
      </c>
      <c r="F1711" s="2">
        <v>40174900</v>
      </c>
      <c r="G1711" s="2" t="s">
        <v>810</v>
      </c>
      <c r="H1711" s="2">
        <v>2</v>
      </c>
      <c r="I1711" s="2">
        <v>3</v>
      </c>
      <c r="J1711" s="2">
        <v>16</v>
      </c>
      <c r="K1711" s="2">
        <v>25</v>
      </c>
      <c r="L1711" s="3">
        <v>25396</v>
      </c>
      <c r="M1711" s="2" t="s">
        <v>0</v>
      </c>
      <c r="N1711" s="4" t="s">
        <v>21</v>
      </c>
    </row>
    <row r="1712" spans="1:14" x14ac:dyDescent="0.25">
      <c r="A1712" s="1" t="s">
        <v>360</v>
      </c>
      <c r="B1712" s="2" t="s">
        <v>86</v>
      </c>
      <c r="C1712" s="2" t="s">
        <v>90</v>
      </c>
      <c r="D1712" s="2" t="s">
        <v>91</v>
      </c>
      <c r="E1712" s="2" t="s">
        <v>1599</v>
      </c>
      <c r="F1712" s="2">
        <v>21101803</v>
      </c>
      <c r="G1712" s="2" t="s">
        <v>810</v>
      </c>
      <c r="H1712" s="2">
        <v>2</v>
      </c>
      <c r="I1712" s="2">
        <v>3</v>
      </c>
      <c r="J1712" s="2">
        <v>16</v>
      </c>
      <c r="K1712" s="2">
        <v>5</v>
      </c>
      <c r="L1712" s="3">
        <v>123236.15</v>
      </c>
      <c r="M1712" s="2" t="s">
        <v>0</v>
      </c>
      <c r="N1712" s="4" t="s">
        <v>21</v>
      </c>
    </row>
    <row r="1713" spans="1:14" x14ac:dyDescent="0.25">
      <c r="A1713" s="1" t="s">
        <v>360</v>
      </c>
      <c r="B1713" s="2" t="s">
        <v>86</v>
      </c>
      <c r="C1713" s="2" t="s">
        <v>90</v>
      </c>
      <c r="D1713" s="2" t="s">
        <v>91</v>
      </c>
      <c r="E1713" s="2" t="s">
        <v>1600</v>
      </c>
      <c r="F1713" s="2">
        <v>31161528</v>
      </c>
      <c r="G1713" s="2" t="s">
        <v>810</v>
      </c>
      <c r="H1713" s="2">
        <v>2</v>
      </c>
      <c r="I1713" s="2">
        <v>3</v>
      </c>
      <c r="J1713" s="2">
        <v>16</v>
      </c>
      <c r="K1713" s="2">
        <v>2</v>
      </c>
      <c r="L1713" s="3">
        <v>59103.18</v>
      </c>
      <c r="M1713" s="2" t="s">
        <v>0</v>
      </c>
      <c r="N1713" s="4" t="s">
        <v>21</v>
      </c>
    </row>
    <row r="1714" spans="1:14" x14ac:dyDescent="0.25">
      <c r="A1714" s="1" t="s">
        <v>360</v>
      </c>
      <c r="B1714" s="2" t="s">
        <v>86</v>
      </c>
      <c r="C1714" s="2" t="s">
        <v>90</v>
      </c>
      <c r="D1714" s="2" t="s">
        <v>91</v>
      </c>
      <c r="E1714" s="2" t="s">
        <v>1601</v>
      </c>
      <c r="F1714" s="2">
        <v>31161528</v>
      </c>
      <c r="G1714" s="2" t="s">
        <v>810</v>
      </c>
      <c r="H1714" s="2">
        <v>2</v>
      </c>
      <c r="I1714" s="2">
        <v>3</v>
      </c>
      <c r="J1714" s="2">
        <v>16</v>
      </c>
      <c r="K1714" s="2">
        <v>2</v>
      </c>
      <c r="L1714" s="3">
        <v>53462.36</v>
      </c>
      <c r="M1714" s="2" t="s">
        <v>0</v>
      </c>
      <c r="N1714" s="4" t="s">
        <v>21</v>
      </c>
    </row>
    <row r="1715" spans="1:14" x14ac:dyDescent="0.25">
      <c r="A1715" s="1" t="s">
        <v>360</v>
      </c>
      <c r="B1715" s="2" t="s">
        <v>86</v>
      </c>
      <c r="C1715" s="2" t="s">
        <v>90</v>
      </c>
      <c r="D1715" s="2" t="s">
        <v>91</v>
      </c>
      <c r="E1715" s="2" t="s">
        <v>1602</v>
      </c>
      <c r="F1715" s="2">
        <v>31161528</v>
      </c>
      <c r="G1715" s="2" t="s">
        <v>810</v>
      </c>
      <c r="H1715" s="2">
        <v>2</v>
      </c>
      <c r="I1715" s="2">
        <v>3</v>
      </c>
      <c r="J1715" s="2">
        <v>16</v>
      </c>
      <c r="K1715" s="2">
        <v>2</v>
      </c>
      <c r="L1715" s="3">
        <v>66275.839999999997</v>
      </c>
      <c r="M1715" s="2" t="s">
        <v>0</v>
      </c>
      <c r="N1715" s="4" t="s">
        <v>21</v>
      </c>
    </row>
    <row r="1716" spans="1:14" x14ac:dyDescent="0.25">
      <c r="A1716" s="1" t="s">
        <v>360</v>
      </c>
      <c r="B1716" s="2" t="s">
        <v>86</v>
      </c>
      <c r="C1716" s="2" t="s">
        <v>90</v>
      </c>
      <c r="D1716" s="2" t="s">
        <v>91</v>
      </c>
      <c r="E1716" s="2" t="s">
        <v>1603</v>
      </c>
      <c r="F1716" s="2">
        <v>30241511</v>
      </c>
      <c r="G1716" s="2" t="s">
        <v>810</v>
      </c>
      <c r="H1716" s="2">
        <v>2</v>
      </c>
      <c r="I1716" s="2">
        <v>3</v>
      </c>
      <c r="J1716" s="2">
        <v>16</v>
      </c>
      <c r="K1716" s="2">
        <v>15</v>
      </c>
      <c r="L1716" s="3">
        <v>82773.45</v>
      </c>
      <c r="M1716" s="2" t="s">
        <v>0</v>
      </c>
      <c r="N1716" s="4" t="s">
        <v>21</v>
      </c>
    </row>
    <row r="1717" spans="1:14" x14ac:dyDescent="0.25">
      <c r="A1717" s="1" t="s">
        <v>360</v>
      </c>
      <c r="B1717" s="2" t="s">
        <v>86</v>
      </c>
      <c r="C1717" s="2" t="s">
        <v>90</v>
      </c>
      <c r="D1717" s="2" t="s">
        <v>91</v>
      </c>
      <c r="E1717" s="2" t="s">
        <v>1604</v>
      </c>
      <c r="F1717" s="2">
        <v>30241511</v>
      </c>
      <c r="G1717" s="2" t="s">
        <v>810</v>
      </c>
      <c r="H1717" s="2">
        <v>2</v>
      </c>
      <c r="I1717" s="2">
        <v>3</v>
      </c>
      <c r="J1717" s="2">
        <v>16</v>
      </c>
      <c r="K1717" s="2">
        <v>15</v>
      </c>
      <c r="L1717" s="3">
        <v>82773.45</v>
      </c>
      <c r="M1717" s="2" t="s">
        <v>0</v>
      </c>
      <c r="N1717" s="4" t="s">
        <v>21</v>
      </c>
    </row>
    <row r="1718" spans="1:14" x14ac:dyDescent="0.25">
      <c r="A1718" s="1" t="s">
        <v>360</v>
      </c>
      <c r="B1718" s="2" t="s">
        <v>86</v>
      </c>
      <c r="C1718" s="2" t="s">
        <v>90</v>
      </c>
      <c r="D1718" s="2" t="s">
        <v>91</v>
      </c>
      <c r="E1718" s="2" t="s">
        <v>1605</v>
      </c>
      <c r="F1718" s="2">
        <v>40174803</v>
      </c>
      <c r="G1718" s="2" t="s">
        <v>810</v>
      </c>
      <c r="H1718" s="2">
        <v>2</v>
      </c>
      <c r="I1718" s="2">
        <v>3</v>
      </c>
      <c r="J1718" s="2">
        <v>16</v>
      </c>
      <c r="K1718" s="2">
        <v>15</v>
      </c>
      <c r="L1718" s="3">
        <v>146247.15</v>
      </c>
      <c r="M1718" s="2" t="s">
        <v>0</v>
      </c>
      <c r="N1718" s="4" t="s">
        <v>21</v>
      </c>
    </row>
    <row r="1719" spans="1:14" x14ac:dyDescent="0.25">
      <c r="A1719" s="1" t="s">
        <v>360</v>
      </c>
      <c r="B1719" s="2" t="s">
        <v>86</v>
      </c>
      <c r="C1719" s="2" t="s">
        <v>90</v>
      </c>
      <c r="D1719" s="2" t="s">
        <v>91</v>
      </c>
      <c r="E1719" s="2" t="s">
        <v>1606</v>
      </c>
      <c r="F1719" s="2">
        <v>31162800</v>
      </c>
      <c r="G1719" s="2" t="s">
        <v>490</v>
      </c>
      <c r="H1719" s="2">
        <v>3</v>
      </c>
      <c r="I1719" s="2">
        <v>6</v>
      </c>
      <c r="J1719" s="2">
        <v>10</v>
      </c>
      <c r="K1719" s="2">
        <v>3</v>
      </c>
      <c r="L1719" s="3">
        <v>65851.049999999988</v>
      </c>
      <c r="M1719" s="2" t="s">
        <v>0</v>
      </c>
      <c r="N1719" s="4" t="s">
        <v>21</v>
      </c>
    </row>
    <row r="1720" spans="1:14" x14ac:dyDescent="0.25">
      <c r="A1720" s="1" t="s">
        <v>360</v>
      </c>
      <c r="B1720" s="2" t="s">
        <v>86</v>
      </c>
      <c r="C1720" s="2" t="s">
        <v>90</v>
      </c>
      <c r="D1720" s="2" t="s">
        <v>91</v>
      </c>
      <c r="E1720" s="2" t="s">
        <v>1607</v>
      </c>
      <c r="F1720" s="2">
        <v>27121700</v>
      </c>
      <c r="G1720" s="2" t="s">
        <v>490</v>
      </c>
      <c r="H1720" s="2">
        <v>3</v>
      </c>
      <c r="I1720" s="2">
        <v>6</v>
      </c>
      <c r="J1720" s="2">
        <v>10</v>
      </c>
      <c r="K1720" s="2">
        <v>5</v>
      </c>
      <c r="L1720" s="3">
        <v>127398.3</v>
      </c>
      <c r="M1720" s="2" t="s">
        <v>0</v>
      </c>
      <c r="N1720" s="4" t="s">
        <v>21</v>
      </c>
    </row>
    <row r="1721" spans="1:14" x14ac:dyDescent="0.25">
      <c r="A1721" s="1" t="s">
        <v>360</v>
      </c>
      <c r="B1721" s="2" t="s">
        <v>86</v>
      </c>
      <c r="C1721" s="2" t="s">
        <v>90</v>
      </c>
      <c r="D1721" s="2" t="s">
        <v>91</v>
      </c>
      <c r="E1721" s="2" t="s">
        <v>1608</v>
      </c>
      <c r="F1721" s="2">
        <v>46161500</v>
      </c>
      <c r="G1721" s="2" t="s">
        <v>490</v>
      </c>
      <c r="H1721" s="2">
        <v>3</v>
      </c>
      <c r="I1721" s="2">
        <v>6</v>
      </c>
      <c r="J1721" s="2">
        <v>10</v>
      </c>
      <c r="K1721" s="2">
        <v>2</v>
      </c>
      <c r="L1721" s="3">
        <v>122311.56</v>
      </c>
      <c r="M1721" s="2" t="s">
        <v>0</v>
      </c>
      <c r="N1721" s="4" t="s">
        <v>21</v>
      </c>
    </row>
    <row r="1722" spans="1:14" x14ac:dyDescent="0.25">
      <c r="A1722" s="1" t="s">
        <v>360</v>
      </c>
      <c r="B1722" s="2" t="s">
        <v>86</v>
      </c>
      <c r="C1722" s="2" t="s">
        <v>90</v>
      </c>
      <c r="D1722" s="2" t="s">
        <v>91</v>
      </c>
      <c r="E1722" s="2" t="s">
        <v>1609</v>
      </c>
      <c r="F1722" s="2">
        <v>20121400</v>
      </c>
      <c r="G1722" s="2" t="s">
        <v>490</v>
      </c>
      <c r="H1722" s="2">
        <v>3</v>
      </c>
      <c r="I1722" s="2">
        <v>6</v>
      </c>
      <c r="J1722" s="2">
        <v>10</v>
      </c>
      <c r="K1722" s="2">
        <v>20</v>
      </c>
      <c r="L1722" s="3">
        <v>31245.200000000001</v>
      </c>
      <c r="M1722" s="2" t="s">
        <v>0</v>
      </c>
      <c r="N1722" s="4" t="s">
        <v>21</v>
      </c>
    </row>
    <row r="1723" spans="1:14" x14ac:dyDescent="0.25">
      <c r="A1723" s="1" t="s">
        <v>360</v>
      </c>
      <c r="B1723" s="2" t="s">
        <v>86</v>
      </c>
      <c r="C1723" s="2" t="s">
        <v>90</v>
      </c>
      <c r="D1723" s="2" t="s">
        <v>91</v>
      </c>
      <c r="E1723" s="2" t="s">
        <v>1610</v>
      </c>
      <c r="F1723" s="2">
        <v>20121400</v>
      </c>
      <c r="G1723" s="2" t="s">
        <v>490</v>
      </c>
      <c r="H1723" s="2">
        <v>3</v>
      </c>
      <c r="I1723" s="2">
        <v>6</v>
      </c>
      <c r="J1723" s="2">
        <v>10</v>
      </c>
      <c r="K1723" s="2">
        <v>15</v>
      </c>
      <c r="L1723" s="3">
        <v>23433.9</v>
      </c>
      <c r="M1723" s="2" t="s">
        <v>0</v>
      </c>
      <c r="N1723" s="4" t="s">
        <v>21</v>
      </c>
    </row>
    <row r="1724" spans="1:14" x14ac:dyDescent="0.25">
      <c r="A1724" s="1" t="s">
        <v>360</v>
      </c>
      <c r="B1724" s="2" t="s">
        <v>86</v>
      </c>
      <c r="C1724" s="2" t="s">
        <v>90</v>
      </c>
      <c r="D1724" s="2" t="s">
        <v>91</v>
      </c>
      <c r="E1724" s="2" t="s">
        <v>1611</v>
      </c>
      <c r="F1724" s="2">
        <v>20121400</v>
      </c>
      <c r="G1724" s="2" t="s">
        <v>490</v>
      </c>
      <c r="H1724" s="2">
        <v>3</v>
      </c>
      <c r="I1724" s="2">
        <v>6</v>
      </c>
      <c r="J1724" s="2">
        <v>10</v>
      </c>
      <c r="K1724" s="2">
        <v>15</v>
      </c>
      <c r="L1724" s="3">
        <v>11645.55</v>
      </c>
      <c r="M1724" s="2" t="s">
        <v>0</v>
      </c>
      <c r="N1724" s="4" t="s">
        <v>21</v>
      </c>
    </row>
    <row r="1725" spans="1:14" x14ac:dyDescent="0.25">
      <c r="A1725" s="1" t="s">
        <v>360</v>
      </c>
      <c r="B1725" s="2" t="s">
        <v>86</v>
      </c>
      <c r="C1725" s="2" t="s">
        <v>90</v>
      </c>
      <c r="D1725" s="2" t="s">
        <v>91</v>
      </c>
      <c r="E1725" s="2" t="s">
        <v>1612</v>
      </c>
      <c r="F1725" s="2">
        <v>20121400</v>
      </c>
      <c r="G1725" s="2" t="s">
        <v>490</v>
      </c>
      <c r="H1725" s="2">
        <v>3</v>
      </c>
      <c r="I1725" s="2">
        <v>6</v>
      </c>
      <c r="J1725" s="2">
        <v>10</v>
      </c>
      <c r="K1725" s="2">
        <v>20</v>
      </c>
      <c r="L1725" s="3">
        <v>23434</v>
      </c>
      <c r="M1725" s="2" t="s">
        <v>0</v>
      </c>
      <c r="N1725" s="4" t="s">
        <v>21</v>
      </c>
    </row>
    <row r="1726" spans="1:14" x14ac:dyDescent="0.25">
      <c r="A1726" s="1" t="s">
        <v>360</v>
      </c>
      <c r="B1726" s="2" t="s">
        <v>86</v>
      </c>
      <c r="C1726" s="2" t="s">
        <v>90</v>
      </c>
      <c r="D1726" s="2" t="s">
        <v>91</v>
      </c>
      <c r="E1726" s="2" t="s">
        <v>1613</v>
      </c>
      <c r="F1726" s="2">
        <v>20121400</v>
      </c>
      <c r="G1726" s="2" t="s">
        <v>490</v>
      </c>
      <c r="H1726" s="2">
        <v>3</v>
      </c>
      <c r="I1726" s="2">
        <v>6</v>
      </c>
      <c r="J1726" s="2">
        <v>10</v>
      </c>
      <c r="K1726" s="2">
        <v>13</v>
      </c>
      <c r="L1726" s="3">
        <v>20309.38</v>
      </c>
      <c r="M1726" s="2" t="s">
        <v>0</v>
      </c>
      <c r="N1726" s="4" t="s">
        <v>21</v>
      </c>
    </row>
    <row r="1727" spans="1:14" x14ac:dyDescent="0.25">
      <c r="A1727" s="1" t="s">
        <v>360</v>
      </c>
      <c r="B1727" s="2" t="s">
        <v>86</v>
      </c>
      <c r="C1727" s="2" t="s">
        <v>90</v>
      </c>
      <c r="D1727" s="2" t="s">
        <v>91</v>
      </c>
      <c r="E1727" s="2" t="s">
        <v>1614</v>
      </c>
      <c r="F1727" s="2">
        <v>20121400</v>
      </c>
      <c r="G1727" s="2" t="s">
        <v>490</v>
      </c>
      <c r="H1727" s="2">
        <v>3</v>
      </c>
      <c r="I1727" s="2">
        <v>6</v>
      </c>
      <c r="J1727" s="2">
        <v>10</v>
      </c>
      <c r="K1727" s="2">
        <v>13</v>
      </c>
      <c r="L1727" s="3">
        <v>10092.81</v>
      </c>
      <c r="M1727" s="2" t="s">
        <v>0</v>
      </c>
      <c r="N1727" s="4" t="s">
        <v>21</v>
      </c>
    </row>
    <row r="1728" spans="1:14" x14ac:dyDescent="0.25">
      <c r="A1728" s="1" t="s">
        <v>360</v>
      </c>
      <c r="B1728" s="2" t="s">
        <v>86</v>
      </c>
      <c r="C1728" s="2" t="s">
        <v>90</v>
      </c>
      <c r="D1728" s="2" t="s">
        <v>91</v>
      </c>
      <c r="E1728" s="2" t="s">
        <v>1615</v>
      </c>
      <c r="F1728" s="2">
        <v>40141640</v>
      </c>
      <c r="G1728" s="2" t="s">
        <v>810</v>
      </c>
      <c r="H1728" s="2">
        <v>2</v>
      </c>
      <c r="I1728" s="2">
        <v>3</v>
      </c>
      <c r="J1728" s="2">
        <v>10</v>
      </c>
      <c r="K1728" s="2">
        <v>10</v>
      </c>
      <c r="L1728" s="3">
        <v>1403505.9</v>
      </c>
      <c r="M1728" s="2" t="s">
        <v>0</v>
      </c>
      <c r="N1728" s="4" t="s">
        <v>21</v>
      </c>
    </row>
    <row r="1729" spans="1:14" x14ac:dyDescent="0.25">
      <c r="A1729" s="1" t="s">
        <v>360</v>
      </c>
      <c r="B1729" s="2" t="s">
        <v>86</v>
      </c>
      <c r="C1729" s="2" t="s">
        <v>90</v>
      </c>
      <c r="D1729" s="2" t="s">
        <v>91</v>
      </c>
      <c r="E1729" s="2" t="s">
        <v>1616</v>
      </c>
      <c r="F1729" s="2">
        <v>40141640</v>
      </c>
      <c r="G1729" s="2" t="s">
        <v>810</v>
      </c>
      <c r="H1729" s="2">
        <v>2</v>
      </c>
      <c r="I1729" s="2">
        <v>3</v>
      </c>
      <c r="J1729" s="2">
        <v>10</v>
      </c>
      <c r="K1729" s="2">
        <v>15</v>
      </c>
      <c r="L1729" s="3">
        <v>1293744.6000000001</v>
      </c>
      <c r="M1729" s="2" t="s">
        <v>0</v>
      </c>
      <c r="N1729" s="4" t="s">
        <v>21</v>
      </c>
    </row>
    <row r="1730" spans="1:14" x14ac:dyDescent="0.25">
      <c r="A1730" s="1" t="s">
        <v>360</v>
      </c>
      <c r="B1730" s="2" t="s">
        <v>86</v>
      </c>
      <c r="C1730" s="2" t="s">
        <v>90</v>
      </c>
      <c r="D1730" s="2" t="s">
        <v>91</v>
      </c>
      <c r="E1730" s="2" t="s">
        <v>1617</v>
      </c>
      <c r="F1730" s="2">
        <v>40141640</v>
      </c>
      <c r="G1730" s="2" t="s">
        <v>810</v>
      </c>
      <c r="H1730" s="2">
        <v>2</v>
      </c>
      <c r="I1730" s="2">
        <v>3</v>
      </c>
      <c r="J1730" s="2">
        <v>10</v>
      </c>
      <c r="K1730" s="2">
        <v>10</v>
      </c>
      <c r="L1730" s="3">
        <v>980073.6</v>
      </c>
      <c r="M1730" s="2" t="s">
        <v>0</v>
      </c>
      <c r="N1730" s="4" t="s">
        <v>21</v>
      </c>
    </row>
    <row r="1731" spans="1:14" x14ac:dyDescent="0.25">
      <c r="A1731" s="1" t="s">
        <v>360</v>
      </c>
      <c r="B1731" s="2" t="s">
        <v>86</v>
      </c>
      <c r="C1731" s="2" t="s">
        <v>90</v>
      </c>
      <c r="D1731" s="2" t="s">
        <v>91</v>
      </c>
      <c r="E1731" s="2" t="s">
        <v>1618</v>
      </c>
      <c r="F1731" s="2">
        <v>30241500</v>
      </c>
      <c r="G1731" s="2" t="s">
        <v>490</v>
      </c>
      <c r="H1731" s="2">
        <v>3</v>
      </c>
      <c r="I1731" s="2">
        <v>6</v>
      </c>
      <c r="J1731" s="2">
        <v>10</v>
      </c>
      <c r="K1731" s="2">
        <v>20</v>
      </c>
      <c r="L1731" s="3">
        <v>305645.80000000005</v>
      </c>
      <c r="M1731" s="2" t="s">
        <v>0</v>
      </c>
      <c r="N1731" s="4" t="s">
        <v>21</v>
      </c>
    </row>
    <row r="1732" spans="1:14" x14ac:dyDescent="0.25">
      <c r="A1732" s="1" t="s">
        <v>360</v>
      </c>
      <c r="B1732" s="2" t="s">
        <v>86</v>
      </c>
      <c r="C1732" s="2" t="s">
        <v>90</v>
      </c>
      <c r="D1732" s="2" t="s">
        <v>91</v>
      </c>
      <c r="E1732" s="2" t="s">
        <v>1619</v>
      </c>
      <c r="F1732" s="2">
        <v>30241500</v>
      </c>
      <c r="G1732" s="2" t="s">
        <v>490</v>
      </c>
      <c r="H1732" s="2">
        <v>3</v>
      </c>
      <c r="I1732" s="2">
        <v>6</v>
      </c>
      <c r="J1732" s="2">
        <v>10</v>
      </c>
      <c r="K1732" s="2">
        <v>20</v>
      </c>
      <c r="L1732" s="3">
        <v>101831.4</v>
      </c>
      <c r="M1732" s="2" t="s">
        <v>0</v>
      </c>
      <c r="N1732" s="4" t="s">
        <v>21</v>
      </c>
    </row>
    <row r="1733" spans="1:14" x14ac:dyDescent="0.25">
      <c r="A1733" s="1" t="s">
        <v>360</v>
      </c>
      <c r="B1733" s="2" t="s">
        <v>86</v>
      </c>
      <c r="C1733" s="2" t="s">
        <v>90</v>
      </c>
      <c r="D1733" s="2" t="s">
        <v>91</v>
      </c>
      <c r="E1733" s="2" t="s">
        <v>1620</v>
      </c>
      <c r="F1733" s="2">
        <v>30181811</v>
      </c>
      <c r="G1733" s="2" t="s">
        <v>17856</v>
      </c>
      <c r="H1733" s="2">
        <v>1</v>
      </c>
      <c r="I1733" s="2">
        <v>6</v>
      </c>
      <c r="J1733" s="2">
        <v>16</v>
      </c>
      <c r="K1733" s="2">
        <v>100</v>
      </c>
      <c r="L1733" s="3">
        <v>974981</v>
      </c>
      <c r="M1733" s="2" t="s">
        <v>0</v>
      </c>
      <c r="N1733" s="4" t="s">
        <v>21</v>
      </c>
    </row>
    <row r="1734" spans="1:14" x14ac:dyDescent="0.25">
      <c r="A1734" s="1" t="s">
        <v>360</v>
      </c>
      <c r="B1734" s="2" t="s">
        <v>86</v>
      </c>
      <c r="C1734" s="2" t="s">
        <v>90</v>
      </c>
      <c r="D1734" s="2" t="s">
        <v>91</v>
      </c>
      <c r="E1734" s="2" t="s">
        <v>1621</v>
      </c>
      <c r="F1734" s="2">
        <v>40171708</v>
      </c>
      <c r="G1734" s="2" t="s">
        <v>17856</v>
      </c>
      <c r="H1734" s="2">
        <v>1</v>
      </c>
      <c r="I1734" s="2">
        <v>6</v>
      </c>
      <c r="J1734" s="2">
        <v>16</v>
      </c>
      <c r="K1734" s="2">
        <v>100</v>
      </c>
      <c r="L1734" s="3">
        <v>126958</v>
      </c>
      <c r="M1734" s="2" t="s">
        <v>0</v>
      </c>
      <c r="N1734" s="4" t="s">
        <v>21</v>
      </c>
    </row>
    <row r="1735" spans="1:14" x14ac:dyDescent="0.25">
      <c r="A1735" s="1" t="s">
        <v>360</v>
      </c>
      <c r="B1735" s="2" t="s">
        <v>86</v>
      </c>
      <c r="C1735" s="2" t="s">
        <v>90</v>
      </c>
      <c r="D1735" s="2" t="s">
        <v>91</v>
      </c>
      <c r="E1735" s="2" t="s">
        <v>1622</v>
      </c>
      <c r="F1735" s="2">
        <v>40171708</v>
      </c>
      <c r="G1735" s="2" t="s">
        <v>17856</v>
      </c>
      <c r="H1735" s="2">
        <v>1</v>
      </c>
      <c r="I1735" s="2">
        <v>6</v>
      </c>
      <c r="J1735" s="2">
        <v>16</v>
      </c>
      <c r="K1735" s="2">
        <v>120</v>
      </c>
      <c r="L1735" s="3">
        <v>213240</v>
      </c>
      <c r="M1735" s="2" t="s">
        <v>0</v>
      </c>
      <c r="N1735" s="4" t="s">
        <v>21</v>
      </c>
    </row>
    <row r="1736" spans="1:14" x14ac:dyDescent="0.25">
      <c r="A1736" s="1" t="s">
        <v>360</v>
      </c>
      <c r="B1736" s="2" t="s">
        <v>86</v>
      </c>
      <c r="C1736" s="2" t="s">
        <v>90</v>
      </c>
      <c r="D1736" s="2" t="s">
        <v>91</v>
      </c>
      <c r="E1736" s="2" t="s">
        <v>1623</v>
      </c>
      <c r="F1736" s="2">
        <v>40171708</v>
      </c>
      <c r="G1736" s="2" t="s">
        <v>17856</v>
      </c>
      <c r="H1736" s="2">
        <v>1</v>
      </c>
      <c r="I1736" s="2">
        <v>6</v>
      </c>
      <c r="J1736" s="2">
        <v>16</v>
      </c>
      <c r="K1736" s="2">
        <v>75</v>
      </c>
      <c r="L1736" s="3">
        <v>114318</v>
      </c>
      <c r="M1736" s="2" t="s">
        <v>0</v>
      </c>
      <c r="N1736" s="4" t="s">
        <v>21</v>
      </c>
    </row>
    <row r="1737" spans="1:14" x14ac:dyDescent="0.25">
      <c r="A1737" s="1" t="s">
        <v>360</v>
      </c>
      <c r="B1737" s="2" t="s">
        <v>86</v>
      </c>
      <c r="C1737" s="2" t="s">
        <v>90</v>
      </c>
      <c r="D1737" s="2" t="s">
        <v>91</v>
      </c>
      <c r="E1737" s="2" t="s">
        <v>1624</v>
      </c>
      <c r="F1737" s="2">
        <v>40171708</v>
      </c>
      <c r="G1737" s="2" t="s">
        <v>496</v>
      </c>
      <c r="H1737" s="2">
        <v>4</v>
      </c>
      <c r="I1737" s="2">
        <v>6</v>
      </c>
      <c r="J1737" s="2">
        <v>10</v>
      </c>
      <c r="K1737" s="2">
        <v>15</v>
      </c>
      <c r="L1737" s="3">
        <v>32812.950000000004</v>
      </c>
      <c r="M1737" s="2" t="s">
        <v>0</v>
      </c>
      <c r="N1737" s="4" t="s">
        <v>21</v>
      </c>
    </row>
    <row r="1738" spans="1:14" x14ac:dyDescent="0.25">
      <c r="A1738" s="1" t="s">
        <v>360</v>
      </c>
      <c r="B1738" s="2" t="s">
        <v>86</v>
      </c>
      <c r="C1738" s="2" t="s">
        <v>90</v>
      </c>
      <c r="D1738" s="2" t="s">
        <v>91</v>
      </c>
      <c r="E1738" s="2" t="s">
        <v>1625</v>
      </c>
      <c r="F1738" s="2">
        <v>40171708</v>
      </c>
      <c r="G1738" s="2" t="s">
        <v>496</v>
      </c>
      <c r="H1738" s="2">
        <v>4</v>
      </c>
      <c r="I1738" s="2">
        <v>6</v>
      </c>
      <c r="J1738" s="2">
        <v>10</v>
      </c>
      <c r="K1738" s="2">
        <v>15</v>
      </c>
      <c r="L1738" s="3">
        <v>21096</v>
      </c>
      <c r="M1738" s="2" t="s">
        <v>0</v>
      </c>
      <c r="N1738" s="4" t="s">
        <v>21</v>
      </c>
    </row>
    <row r="1739" spans="1:14" x14ac:dyDescent="0.25">
      <c r="A1739" s="1" t="s">
        <v>360</v>
      </c>
      <c r="B1739" s="2" t="s">
        <v>86</v>
      </c>
      <c r="C1739" s="2" t="s">
        <v>90</v>
      </c>
      <c r="D1739" s="2" t="s">
        <v>91</v>
      </c>
      <c r="E1739" s="2" t="s">
        <v>1576</v>
      </c>
      <c r="F1739" s="2">
        <v>40171708</v>
      </c>
      <c r="G1739" s="2" t="s">
        <v>496</v>
      </c>
      <c r="H1739" s="2">
        <v>4</v>
      </c>
      <c r="I1739" s="2">
        <v>6</v>
      </c>
      <c r="J1739" s="2">
        <v>10</v>
      </c>
      <c r="K1739" s="2">
        <v>25</v>
      </c>
      <c r="L1739" s="3">
        <v>21025</v>
      </c>
      <c r="M1739" s="2" t="s">
        <v>0</v>
      </c>
      <c r="N1739" s="4" t="s">
        <v>21</v>
      </c>
    </row>
    <row r="1740" spans="1:14" x14ac:dyDescent="0.25">
      <c r="A1740" s="1" t="s">
        <v>360</v>
      </c>
      <c r="B1740" s="2" t="s">
        <v>86</v>
      </c>
      <c r="C1740" s="2" t="s">
        <v>90</v>
      </c>
      <c r="D1740" s="2" t="s">
        <v>91</v>
      </c>
      <c r="E1740" s="2" t="s">
        <v>1626</v>
      </c>
      <c r="F1740" s="2">
        <v>40171708</v>
      </c>
      <c r="G1740" s="2" t="s">
        <v>496</v>
      </c>
      <c r="H1740" s="2">
        <v>4</v>
      </c>
      <c r="I1740" s="2">
        <v>6</v>
      </c>
      <c r="J1740" s="2">
        <v>10</v>
      </c>
      <c r="K1740" s="2">
        <v>10</v>
      </c>
      <c r="L1740" s="3">
        <v>32850.9</v>
      </c>
      <c r="M1740" s="2" t="s">
        <v>0</v>
      </c>
      <c r="N1740" s="4" t="s">
        <v>21</v>
      </c>
    </row>
    <row r="1741" spans="1:14" x14ac:dyDescent="0.25">
      <c r="A1741" s="1" t="s">
        <v>360</v>
      </c>
      <c r="B1741" s="2" t="s">
        <v>86</v>
      </c>
      <c r="C1741" s="2" t="s">
        <v>90</v>
      </c>
      <c r="D1741" s="2" t="s">
        <v>91</v>
      </c>
      <c r="E1741" s="2" t="s">
        <v>1627</v>
      </c>
      <c r="F1741" s="2">
        <v>40171708</v>
      </c>
      <c r="G1741" s="2" t="s">
        <v>496</v>
      </c>
      <c r="H1741" s="2">
        <v>4</v>
      </c>
      <c r="I1741" s="2">
        <v>6</v>
      </c>
      <c r="J1741" s="2">
        <v>10</v>
      </c>
      <c r="K1741" s="2">
        <v>20</v>
      </c>
      <c r="L1741" s="3">
        <v>50079.199999999997</v>
      </c>
      <c r="M1741" s="2" t="s">
        <v>0</v>
      </c>
      <c r="N1741" s="4" t="s">
        <v>21</v>
      </c>
    </row>
    <row r="1742" spans="1:14" x14ac:dyDescent="0.25">
      <c r="A1742" s="1" t="s">
        <v>360</v>
      </c>
      <c r="B1742" s="2" t="s">
        <v>86</v>
      </c>
      <c r="C1742" s="2" t="s">
        <v>90</v>
      </c>
      <c r="D1742" s="2" t="s">
        <v>91</v>
      </c>
      <c r="E1742" s="2" t="s">
        <v>1628</v>
      </c>
      <c r="F1742" s="2">
        <v>40171708</v>
      </c>
      <c r="G1742" s="2" t="s">
        <v>496</v>
      </c>
      <c r="H1742" s="2">
        <v>4</v>
      </c>
      <c r="I1742" s="2">
        <v>6</v>
      </c>
      <c r="J1742" s="2">
        <v>10</v>
      </c>
      <c r="K1742" s="2">
        <v>30</v>
      </c>
      <c r="L1742" s="3">
        <v>49205.4</v>
      </c>
      <c r="M1742" s="2" t="s">
        <v>0</v>
      </c>
      <c r="N1742" s="4" t="s">
        <v>21</v>
      </c>
    </row>
    <row r="1743" spans="1:14" x14ac:dyDescent="0.25">
      <c r="A1743" s="1" t="s">
        <v>360</v>
      </c>
      <c r="B1743" s="2" t="s">
        <v>86</v>
      </c>
      <c r="C1743" s="2" t="s">
        <v>90</v>
      </c>
      <c r="D1743" s="2" t="s">
        <v>91</v>
      </c>
      <c r="E1743" s="2" t="s">
        <v>1629</v>
      </c>
      <c r="F1743" s="2">
        <v>40171708</v>
      </c>
      <c r="G1743" s="2" t="s">
        <v>496</v>
      </c>
      <c r="H1743" s="2">
        <v>4</v>
      </c>
      <c r="I1743" s="2">
        <v>6</v>
      </c>
      <c r="J1743" s="2">
        <v>10</v>
      </c>
      <c r="K1743" s="2">
        <v>30</v>
      </c>
      <c r="L1743" s="3">
        <v>23291.1</v>
      </c>
      <c r="M1743" s="2" t="s">
        <v>0</v>
      </c>
      <c r="N1743" s="4" t="s">
        <v>21</v>
      </c>
    </row>
    <row r="1744" spans="1:14" x14ac:dyDescent="0.25">
      <c r="A1744" s="1" t="s">
        <v>360</v>
      </c>
      <c r="B1744" s="2" t="s">
        <v>86</v>
      </c>
      <c r="C1744" s="2" t="s">
        <v>90</v>
      </c>
      <c r="D1744" s="2" t="s">
        <v>91</v>
      </c>
      <c r="E1744" s="2" t="s">
        <v>1630</v>
      </c>
      <c r="F1744" s="2">
        <v>40171708</v>
      </c>
      <c r="G1744" s="2" t="s">
        <v>496</v>
      </c>
      <c r="H1744" s="2">
        <v>4</v>
      </c>
      <c r="I1744" s="2">
        <v>6</v>
      </c>
      <c r="J1744" s="2">
        <v>10</v>
      </c>
      <c r="K1744" s="2">
        <v>5</v>
      </c>
      <c r="L1744" s="3">
        <v>41123.050000000003</v>
      </c>
      <c r="M1744" s="2" t="s">
        <v>0</v>
      </c>
      <c r="N1744" s="4" t="s">
        <v>21</v>
      </c>
    </row>
    <row r="1745" spans="1:14" x14ac:dyDescent="0.25">
      <c r="A1745" s="1" t="s">
        <v>360</v>
      </c>
      <c r="B1745" s="2" t="s">
        <v>86</v>
      </c>
      <c r="C1745" s="2" t="s">
        <v>90</v>
      </c>
      <c r="D1745" s="2" t="s">
        <v>91</v>
      </c>
      <c r="E1745" s="2" t="s">
        <v>1631</v>
      </c>
      <c r="F1745" s="2">
        <v>40172522</v>
      </c>
      <c r="G1745" s="2" t="s">
        <v>496</v>
      </c>
      <c r="H1745" s="2">
        <v>4</v>
      </c>
      <c r="I1745" s="2">
        <v>6</v>
      </c>
      <c r="J1745" s="2">
        <v>10</v>
      </c>
      <c r="K1745" s="2">
        <v>17</v>
      </c>
      <c r="L1745" s="3">
        <v>259653.75</v>
      </c>
      <c r="M1745" s="2" t="s">
        <v>0</v>
      </c>
      <c r="N1745" s="4" t="s">
        <v>21</v>
      </c>
    </row>
    <row r="1746" spans="1:14" x14ac:dyDescent="0.25">
      <c r="A1746" s="1" t="s">
        <v>360</v>
      </c>
      <c r="B1746" s="2" t="s">
        <v>86</v>
      </c>
      <c r="C1746" s="2" t="s">
        <v>90</v>
      </c>
      <c r="D1746" s="2" t="s">
        <v>91</v>
      </c>
      <c r="E1746" s="2" t="s">
        <v>1632</v>
      </c>
      <c r="F1746" s="2">
        <v>40172522</v>
      </c>
      <c r="G1746" s="2" t="s">
        <v>496</v>
      </c>
      <c r="H1746" s="2">
        <v>4</v>
      </c>
      <c r="I1746" s="2">
        <v>6</v>
      </c>
      <c r="J1746" s="2">
        <v>10</v>
      </c>
      <c r="K1746" s="2">
        <v>20</v>
      </c>
      <c r="L1746" s="3">
        <v>305475</v>
      </c>
      <c r="M1746" s="2" t="s">
        <v>0</v>
      </c>
      <c r="N1746" s="4" t="s">
        <v>21</v>
      </c>
    </row>
    <row r="1747" spans="1:14" x14ac:dyDescent="0.25">
      <c r="A1747" s="1" t="s">
        <v>360</v>
      </c>
      <c r="B1747" s="2" t="s">
        <v>86</v>
      </c>
      <c r="C1747" s="2" t="s">
        <v>90</v>
      </c>
      <c r="D1747" s="2" t="s">
        <v>91</v>
      </c>
      <c r="E1747" s="2" t="s">
        <v>1633</v>
      </c>
      <c r="F1747" s="2">
        <v>40172522</v>
      </c>
      <c r="G1747" s="2" t="s">
        <v>496</v>
      </c>
      <c r="H1747" s="2">
        <v>4</v>
      </c>
      <c r="I1747" s="2">
        <v>6</v>
      </c>
      <c r="J1747" s="2">
        <v>10</v>
      </c>
      <c r="K1747" s="2">
        <v>18</v>
      </c>
      <c r="L1747" s="3">
        <v>275440.5</v>
      </c>
      <c r="M1747" s="2" t="s">
        <v>0</v>
      </c>
      <c r="N1747" s="4" t="s">
        <v>21</v>
      </c>
    </row>
    <row r="1748" spans="1:14" x14ac:dyDescent="0.25">
      <c r="A1748" s="1" t="s">
        <v>360</v>
      </c>
      <c r="B1748" s="2" t="s">
        <v>86</v>
      </c>
      <c r="C1748" s="2" t="s">
        <v>90</v>
      </c>
      <c r="D1748" s="2" t="s">
        <v>91</v>
      </c>
      <c r="E1748" s="2" t="s">
        <v>1634</v>
      </c>
      <c r="F1748" s="2">
        <v>40141719</v>
      </c>
      <c r="G1748" s="2" t="s">
        <v>496</v>
      </c>
      <c r="H1748" s="2">
        <v>4</v>
      </c>
      <c r="I1748" s="2">
        <v>6</v>
      </c>
      <c r="J1748" s="2">
        <v>10</v>
      </c>
      <c r="K1748" s="2">
        <v>25</v>
      </c>
      <c r="L1748" s="3">
        <v>224905.75</v>
      </c>
      <c r="M1748" s="2" t="s">
        <v>0</v>
      </c>
      <c r="N1748" s="4" t="s">
        <v>21</v>
      </c>
    </row>
    <row r="1749" spans="1:14" x14ac:dyDescent="0.25">
      <c r="A1749" s="1" t="s">
        <v>360</v>
      </c>
      <c r="B1749" s="2" t="s">
        <v>86</v>
      </c>
      <c r="C1749" s="2" t="s">
        <v>90</v>
      </c>
      <c r="D1749" s="2" t="s">
        <v>91</v>
      </c>
      <c r="E1749" s="2" t="s">
        <v>1635</v>
      </c>
      <c r="F1749" s="2">
        <v>40141719</v>
      </c>
      <c r="G1749" s="2" t="s">
        <v>496</v>
      </c>
      <c r="H1749" s="2">
        <v>4</v>
      </c>
      <c r="I1749" s="2">
        <v>6</v>
      </c>
      <c r="J1749" s="2">
        <v>10</v>
      </c>
      <c r="K1749" s="2">
        <v>10</v>
      </c>
      <c r="L1749" s="3">
        <v>43047.399999999994</v>
      </c>
      <c r="M1749" s="2" t="s">
        <v>0</v>
      </c>
      <c r="N1749" s="4" t="s">
        <v>21</v>
      </c>
    </row>
    <row r="1750" spans="1:14" x14ac:dyDescent="0.25">
      <c r="A1750" s="1" t="s">
        <v>360</v>
      </c>
      <c r="B1750" s="2" t="s">
        <v>86</v>
      </c>
      <c r="C1750" s="2" t="s">
        <v>90</v>
      </c>
      <c r="D1750" s="2" t="s">
        <v>91</v>
      </c>
      <c r="E1750" s="2" t="s">
        <v>1636</v>
      </c>
      <c r="F1750" s="2">
        <v>20121410</v>
      </c>
      <c r="G1750" s="2" t="s">
        <v>496</v>
      </c>
      <c r="H1750" s="2">
        <v>4</v>
      </c>
      <c r="I1750" s="2">
        <v>6</v>
      </c>
      <c r="J1750" s="2">
        <v>10</v>
      </c>
      <c r="K1750" s="2">
        <v>4</v>
      </c>
      <c r="L1750" s="3">
        <v>35924.160000000003</v>
      </c>
      <c r="M1750" s="2" t="s">
        <v>0</v>
      </c>
      <c r="N1750" s="4" t="s">
        <v>21</v>
      </c>
    </row>
    <row r="1751" spans="1:14" x14ac:dyDescent="0.25">
      <c r="A1751" s="1" t="s">
        <v>360</v>
      </c>
      <c r="B1751" s="2" t="s">
        <v>86</v>
      </c>
      <c r="C1751" s="2" t="s">
        <v>90</v>
      </c>
      <c r="D1751" s="2" t="s">
        <v>91</v>
      </c>
      <c r="E1751" s="2" t="s">
        <v>1637</v>
      </c>
      <c r="F1751" s="2">
        <v>40172808</v>
      </c>
      <c r="G1751" s="2" t="s">
        <v>490</v>
      </c>
      <c r="H1751" s="2">
        <v>4</v>
      </c>
      <c r="I1751" s="2">
        <v>6</v>
      </c>
      <c r="J1751" s="2">
        <v>10</v>
      </c>
      <c r="K1751" s="2">
        <v>13</v>
      </c>
      <c r="L1751" s="3">
        <v>66190.41</v>
      </c>
      <c r="M1751" s="2" t="s">
        <v>0</v>
      </c>
      <c r="N1751" s="4" t="s">
        <v>21</v>
      </c>
    </row>
    <row r="1752" spans="1:14" x14ac:dyDescent="0.25">
      <c r="A1752" s="1" t="s">
        <v>360</v>
      </c>
      <c r="B1752" s="2" t="s">
        <v>86</v>
      </c>
      <c r="C1752" s="2" t="s">
        <v>90</v>
      </c>
      <c r="D1752" s="2" t="s">
        <v>91</v>
      </c>
      <c r="E1752" s="2" t="s">
        <v>1638</v>
      </c>
      <c r="F1752" s="2">
        <v>30181605</v>
      </c>
      <c r="G1752" s="2" t="s">
        <v>490</v>
      </c>
      <c r="H1752" s="2">
        <v>4</v>
      </c>
      <c r="I1752" s="2">
        <v>6</v>
      </c>
      <c r="J1752" s="2">
        <v>10</v>
      </c>
      <c r="K1752" s="2">
        <v>6</v>
      </c>
      <c r="L1752" s="3">
        <v>87007.02</v>
      </c>
      <c r="M1752" s="2" t="s">
        <v>0</v>
      </c>
      <c r="N1752" s="4" t="s">
        <v>21</v>
      </c>
    </row>
    <row r="1753" spans="1:14" x14ac:dyDescent="0.25">
      <c r="A1753" s="1" t="s">
        <v>360</v>
      </c>
      <c r="B1753" s="2" t="s">
        <v>86</v>
      </c>
      <c r="C1753" s="2" t="s">
        <v>90</v>
      </c>
      <c r="D1753" s="2" t="s">
        <v>91</v>
      </c>
      <c r="E1753" s="2" t="s">
        <v>1639</v>
      </c>
      <c r="F1753" s="2">
        <v>40171517</v>
      </c>
      <c r="G1753" s="2" t="s">
        <v>490</v>
      </c>
      <c r="H1753" s="2">
        <v>4</v>
      </c>
      <c r="I1753" s="2">
        <v>6</v>
      </c>
      <c r="J1753" s="2">
        <v>10</v>
      </c>
      <c r="K1753" s="2">
        <v>4</v>
      </c>
      <c r="L1753" s="3">
        <v>351262.76</v>
      </c>
      <c r="M1753" s="2" t="s">
        <v>0</v>
      </c>
      <c r="N1753" s="4" t="s">
        <v>21</v>
      </c>
    </row>
    <row r="1754" spans="1:14" x14ac:dyDescent="0.25">
      <c r="A1754" s="1" t="s">
        <v>360</v>
      </c>
      <c r="B1754" s="2" t="s">
        <v>86</v>
      </c>
      <c r="C1754" s="2" t="s">
        <v>90</v>
      </c>
      <c r="D1754" s="2" t="s">
        <v>91</v>
      </c>
      <c r="E1754" s="2" t="s">
        <v>1640</v>
      </c>
      <c r="F1754" s="2">
        <v>40171517</v>
      </c>
      <c r="G1754" s="2" t="s">
        <v>490</v>
      </c>
      <c r="H1754" s="2">
        <v>4</v>
      </c>
      <c r="I1754" s="2">
        <v>6</v>
      </c>
      <c r="J1754" s="2">
        <v>10</v>
      </c>
      <c r="K1754" s="2">
        <v>4</v>
      </c>
      <c r="L1754" s="3">
        <v>175621.92</v>
      </c>
      <c r="M1754" s="2" t="s">
        <v>0</v>
      </c>
      <c r="N1754" s="4" t="s">
        <v>21</v>
      </c>
    </row>
    <row r="1755" spans="1:14" x14ac:dyDescent="0.25">
      <c r="A1755" s="1" t="s">
        <v>360</v>
      </c>
      <c r="B1755" s="2" t="s">
        <v>86</v>
      </c>
      <c r="C1755" s="2" t="s">
        <v>90</v>
      </c>
      <c r="D1755" s="2" t="s">
        <v>91</v>
      </c>
      <c r="E1755" s="2" t="s">
        <v>1641</v>
      </c>
      <c r="F1755" s="2">
        <v>40171517</v>
      </c>
      <c r="G1755" s="2" t="s">
        <v>490</v>
      </c>
      <c r="H1755" s="2">
        <v>4</v>
      </c>
      <c r="I1755" s="2">
        <v>6</v>
      </c>
      <c r="J1755" s="2">
        <v>10</v>
      </c>
      <c r="K1755" s="2">
        <v>4</v>
      </c>
      <c r="L1755" s="3">
        <v>228943.64</v>
      </c>
      <c r="M1755" s="2" t="s">
        <v>0</v>
      </c>
      <c r="N1755" s="4" t="s">
        <v>21</v>
      </c>
    </row>
    <row r="1756" spans="1:14" x14ac:dyDescent="0.25">
      <c r="A1756" s="1" t="s">
        <v>360</v>
      </c>
      <c r="B1756" s="2" t="s">
        <v>86</v>
      </c>
      <c r="C1756" s="2" t="s">
        <v>90</v>
      </c>
      <c r="D1756" s="2" t="s">
        <v>91</v>
      </c>
      <c r="E1756" s="2" t="s">
        <v>1573</v>
      </c>
      <c r="F1756" s="2">
        <v>40171517</v>
      </c>
      <c r="G1756" s="2" t="s">
        <v>490</v>
      </c>
      <c r="H1756" s="2">
        <v>4</v>
      </c>
      <c r="I1756" s="2">
        <v>6</v>
      </c>
      <c r="J1756" s="2">
        <v>10</v>
      </c>
      <c r="K1756" s="2">
        <v>4</v>
      </c>
      <c r="L1756" s="3">
        <v>100333.68</v>
      </c>
      <c r="M1756" s="2" t="s">
        <v>0</v>
      </c>
      <c r="N1756" s="4" t="s">
        <v>21</v>
      </c>
    </row>
    <row r="1757" spans="1:14" x14ac:dyDescent="0.25">
      <c r="A1757" s="1" t="s">
        <v>360</v>
      </c>
      <c r="B1757" s="2" t="s">
        <v>86</v>
      </c>
      <c r="C1757" s="2" t="s">
        <v>90</v>
      </c>
      <c r="D1757" s="2" t="s">
        <v>91</v>
      </c>
      <c r="E1757" s="2" t="s">
        <v>1642</v>
      </c>
      <c r="F1757" s="2">
        <v>40171517</v>
      </c>
      <c r="G1757" s="2" t="s">
        <v>490</v>
      </c>
      <c r="H1757" s="2">
        <v>4</v>
      </c>
      <c r="I1757" s="2">
        <v>6</v>
      </c>
      <c r="J1757" s="2">
        <v>10</v>
      </c>
      <c r="K1757" s="2">
        <v>4</v>
      </c>
      <c r="L1757" s="3">
        <v>68978.44</v>
      </c>
      <c r="M1757" s="2" t="s">
        <v>0</v>
      </c>
      <c r="N1757" s="4" t="s">
        <v>21</v>
      </c>
    </row>
    <row r="1758" spans="1:14" x14ac:dyDescent="0.25">
      <c r="A1758" s="1" t="s">
        <v>360</v>
      </c>
      <c r="B1758" s="2" t="s">
        <v>86</v>
      </c>
      <c r="C1758" s="2" t="s">
        <v>90</v>
      </c>
      <c r="D1758" s="2" t="s">
        <v>91</v>
      </c>
      <c r="E1758" s="2" t="s">
        <v>1575</v>
      </c>
      <c r="F1758" s="2">
        <v>40171517</v>
      </c>
      <c r="G1758" s="2" t="s">
        <v>490</v>
      </c>
      <c r="H1758" s="2">
        <v>4</v>
      </c>
      <c r="I1758" s="2">
        <v>6</v>
      </c>
      <c r="J1758" s="2">
        <v>10</v>
      </c>
      <c r="K1758" s="2">
        <v>4</v>
      </c>
      <c r="L1758" s="3">
        <v>56427.24</v>
      </c>
      <c r="M1758" s="2" t="s">
        <v>0</v>
      </c>
      <c r="N1758" s="4" t="s">
        <v>21</v>
      </c>
    </row>
    <row r="1759" spans="1:14" x14ac:dyDescent="0.25">
      <c r="A1759" s="1" t="s">
        <v>360</v>
      </c>
      <c r="B1759" s="2" t="s">
        <v>86</v>
      </c>
      <c r="C1759" s="2" t="s">
        <v>90</v>
      </c>
      <c r="D1759" s="2" t="s">
        <v>91</v>
      </c>
      <c r="E1759" s="2" t="s">
        <v>1643</v>
      </c>
      <c r="F1759" s="2">
        <v>40171708</v>
      </c>
      <c r="G1759" s="2" t="s">
        <v>490</v>
      </c>
      <c r="H1759" s="2">
        <v>4</v>
      </c>
      <c r="I1759" s="2">
        <v>6</v>
      </c>
      <c r="J1759" s="2">
        <v>10</v>
      </c>
      <c r="K1759" s="2">
        <v>6</v>
      </c>
      <c r="L1759" s="3">
        <v>4658.16</v>
      </c>
      <c r="M1759" s="2" t="s">
        <v>0</v>
      </c>
      <c r="N1759" s="4" t="s">
        <v>21</v>
      </c>
    </row>
    <row r="1760" spans="1:14" x14ac:dyDescent="0.25">
      <c r="A1760" s="1" t="s">
        <v>360</v>
      </c>
      <c r="B1760" s="2" t="s">
        <v>86</v>
      </c>
      <c r="C1760" s="2" t="s">
        <v>90</v>
      </c>
      <c r="D1760" s="2" t="s">
        <v>91</v>
      </c>
      <c r="E1760" s="2" t="s">
        <v>1644</v>
      </c>
      <c r="F1760" s="2">
        <v>40171708</v>
      </c>
      <c r="G1760" s="2" t="s">
        <v>490</v>
      </c>
      <c r="H1760" s="2">
        <v>4</v>
      </c>
      <c r="I1760" s="2">
        <v>6</v>
      </c>
      <c r="J1760" s="2">
        <v>10</v>
      </c>
      <c r="K1760" s="2">
        <v>6</v>
      </c>
      <c r="L1760" s="3">
        <v>4658.16</v>
      </c>
      <c r="M1760" s="2" t="s">
        <v>0</v>
      </c>
      <c r="N1760" s="4" t="s">
        <v>21</v>
      </c>
    </row>
    <row r="1761" spans="1:14" x14ac:dyDescent="0.25">
      <c r="A1761" s="1" t="s">
        <v>360</v>
      </c>
      <c r="B1761" s="2" t="s">
        <v>86</v>
      </c>
      <c r="C1761" s="2" t="s">
        <v>90</v>
      </c>
      <c r="D1761" s="2" t="s">
        <v>91</v>
      </c>
      <c r="E1761" s="2" t="s">
        <v>1645</v>
      </c>
      <c r="F1761" s="2">
        <v>31161528</v>
      </c>
      <c r="G1761" s="2" t="s">
        <v>490</v>
      </c>
      <c r="H1761" s="2">
        <v>4</v>
      </c>
      <c r="I1761" s="2">
        <v>6</v>
      </c>
      <c r="J1761" s="2">
        <v>10</v>
      </c>
      <c r="K1761" s="2">
        <v>1</v>
      </c>
      <c r="L1761" s="3">
        <v>27266.17</v>
      </c>
      <c r="M1761" s="2" t="s">
        <v>0</v>
      </c>
      <c r="N1761" s="4" t="s">
        <v>21</v>
      </c>
    </row>
    <row r="1762" spans="1:14" x14ac:dyDescent="0.25">
      <c r="A1762" s="1" t="s">
        <v>360</v>
      </c>
      <c r="B1762" s="2" t="s">
        <v>86</v>
      </c>
      <c r="C1762" s="2" t="s">
        <v>90</v>
      </c>
      <c r="D1762" s="2" t="s">
        <v>91</v>
      </c>
      <c r="E1762" s="2" t="s">
        <v>1646</v>
      </c>
      <c r="F1762" s="2">
        <v>31161528</v>
      </c>
      <c r="G1762" s="2" t="s">
        <v>490</v>
      </c>
      <c r="H1762" s="2">
        <v>4</v>
      </c>
      <c r="I1762" s="2">
        <v>6</v>
      </c>
      <c r="J1762" s="2">
        <v>10</v>
      </c>
      <c r="K1762" s="2">
        <v>1</v>
      </c>
      <c r="L1762" s="3">
        <v>24663.38</v>
      </c>
      <c r="M1762" s="2" t="s">
        <v>0</v>
      </c>
      <c r="N1762" s="4" t="s">
        <v>21</v>
      </c>
    </row>
    <row r="1763" spans="1:14" x14ac:dyDescent="0.25">
      <c r="A1763" s="1" t="s">
        <v>360</v>
      </c>
      <c r="B1763" s="2" t="s">
        <v>86</v>
      </c>
      <c r="C1763" s="2" t="s">
        <v>90</v>
      </c>
      <c r="D1763" s="2" t="s">
        <v>91</v>
      </c>
      <c r="E1763" s="2" t="s">
        <v>1647</v>
      </c>
      <c r="F1763" s="2">
        <v>31161528</v>
      </c>
      <c r="G1763" s="2" t="s">
        <v>490</v>
      </c>
      <c r="H1763" s="2">
        <v>4</v>
      </c>
      <c r="I1763" s="2">
        <v>6</v>
      </c>
      <c r="J1763" s="2">
        <v>10</v>
      </c>
      <c r="K1763" s="2">
        <v>1</v>
      </c>
      <c r="L1763" s="3">
        <v>30575.040000000001</v>
      </c>
      <c r="M1763" s="2" t="s">
        <v>0</v>
      </c>
      <c r="N1763" s="4" t="s">
        <v>21</v>
      </c>
    </row>
    <row r="1764" spans="1:14" x14ac:dyDescent="0.25">
      <c r="A1764" s="1" t="s">
        <v>360</v>
      </c>
      <c r="B1764" s="2" t="s">
        <v>86</v>
      </c>
      <c r="C1764" s="2" t="s">
        <v>90</v>
      </c>
      <c r="D1764" s="2" t="s">
        <v>91</v>
      </c>
      <c r="E1764" s="2" t="s">
        <v>1648</v>
      </c>
      <c r="F1764" s="2">
        <v>40172808</v>
      </c>
      <c r="G1764" s="2" t="s">
        <v>490</v>
      </c>
      <c r="H1764" s="2">
        <v>4</v>
      </c>
      <c r="I1764" s="2">
        <v>6</v>
      </c>
      <c r="J1764" s="2">
        <v>10</v>
      </c>
      <c r="K1764" s="2">
        <v>4</v>
      </c>
      <c r="L1764" s="3">
        <v>40747.760000000002</v>
      </c>
      <c r="M1764" s="2" t="s">
        <v>0</v>
      </c>
      <c r="N1764" s="4" t="s">
        <v>21</v>
      </c>
    </row>
    <row r="1765" spans="1:14" x14ac:dyDescent="0.25">
      <c r="A1765" s="1" t="s">
        <v>360</v>
      </c>
      <c r="B1765" s="2" t="s">
        <v>86</v>
      </c>
      <c r="C1765" s="2" t="s">
        <v>90</v>
      </c>
      <c r="D1765" s="2" t="s">
        <v>91</v>
      </c>
      <c r="E1765" s="2" t="s">
        <v>1649</v>
      </c>
      <c r="F1765" s="2">
        <v>40172808</v>
      </c>
      <c r="G1765" s="2" t="s">
        <v>490</v>
      </c>
      <c r="H1765" s="2">
        <v>4</v>
      </c>
      <c r="I1765" s="2">
        <v>6</v>
      </c>
      <c r="J1765" s="2">
        <v>10</v>
      </c>
      <c r="K1765" s="2">
        <v>10</v>
      </c>
      <c r="L1765" s="3">
        <v>16401.8</v>
      </c>
      <c r="M1765" s="2" t="s">
        <v>0</v>
      </c>
      <c r="N1765" s="4" t="s">
        <v>21</v>
      </c>
    </row>
    <row r="1766" spans="1:14" x14ac:dyDescent="0.25">
      <c r="A1766" s="1" t="s">
        <v>360</v>
      </c>
      <c r="B1766" s="2" t="s">
        <v>86</v>
      </c>
      <c r="C1766" s="2" t="s">
        <v>90</v>
      </c>
      <c r="D1766" s="2" t="s">
        <v>91</v>
      </c>
      <c r="E1766" s="2" t="s">
        <v>1650</v>
      </c>
      <c r="F1766" s="2">
        <v>40172808</v>
      </c>
      <c r="G1766" s="2" t="s">
        <v>490</v>
      </c>
      <c r="H1766" s="2">
        <v>4</v>
      </c>
      <c r="I1766" s="2">
        <v>6</v>
      </c>
      <c r="J1766" s="2">
        <v>10</v>
      </c>
      <c r="K1766" s="2">
        <v>10</v>
      </c>
      <c r="L1766" s="3">
        <v>35245.700000000004</v>
      </c>
      <c r="M1766" s="2" t="s">
        <v>0</v>
      </c>
      <c r="N1766" s="4" t="s">
        <v>21</v>
      </c>
    </row>
    <row r="1767" spans="1:14" x14ac:dyDescent="0.25">
      <c r="A1767" s="1" t="s">
        <v>360</v>
      </c>
      <c r="B1767" s="2" t="s">
        <v>86</v>
      </c>
      <c r="C1767" s="2" t="s">
        <v>90</v>
      </c>
      <c r="D1767" s="2" t="s">
        <v>91</v>
      </c>
      <c r="E1767" s="2" t="s">
        <v>1651</v>
      </c>
      <c r="F1767" s="2">
        <v>40172808</v>
      </c>
      <c r="G1767" s="2" t="s">
        <v>490</v>
      </c>
      <c r="H1767" s="2">
        <v>4</v>
      </c>
      <c r="I1767" s="2">
        <v>6</v>
      </c>
      <c r="J1767" s="2">
        <v>10</v>
      </c>
      <c r="K1767" s="2">
        <v>10</v>
      </c>
      <c r="L1767" s="3">
        <v>9369.7000000000007</v>
      </c>
      <c r="M1767" s="2" t="s">
        <v>0</v>
      </c>
      <c r="N1767" s="4" t="s">
        <v>21</v>
      </c>
    </row>
    <row r="1768" spans="1:14" x14ac:dyDescent="0.25">
      <c r="A1768" s="1" t="s">
        <v>360</v>
      </c>
      <c r="B1768" s="2" t="s">
        <v>86</v>
      </c>
      <c r="C1768" s="2" t="s">
        <v>90</v>
      </c>
      <c r="D1768" s="2" t="s">
        <v>91</v>
      </c>
      <c r="E1768" s="2" t="s">
        <v>1652</v>
      </c>
      <c r="F1768" s="2">
        <v>40101503</v>
      </c>
      <c r="G1768" s="2" t="s">
        <v>490</v>
      </c>
      <c r="H1768" s="2">
        <v>4</v>
      </c>
      <c r="I1768" s="2">
        <v>6</v>
      </c>
      <c r="J1768" s="2">
        <v>10</v>
      </c>
      <c r="K1768" s="2">
        <v>5</v>
      </c>
      <c r="L1768" s="3">
        <v>88175.849999999991</v>
      </c>
      <c r="M1768" s="2" t="s">
        <v>0</v>
      </c>
      <c r="N1768" s="4" t="s">
        <v>21</v>
      </c>
    </row>
    <row r="1769" spans="1:14" x14ac:dyDescent="0.25">
      <c r="A1769" s="1" t="s">
        <v>360</v>
      </c>
      <c r="B1769" s="2" t="s">
        <v>86</v>
      </c>
      <c r="C1769" s="2" t="s">
        <v>90</v>
      </c>
      <c r="D1769" s="2" t="s">
        <v>91</v>
      </c>
      <c r="E1769" s="2" t="s">
        <v>1653</v>
      </c>
      <c r="F1769" s="2">
        <v>40174803</v>
      </c>
      <c r="G1769" s="2" t="s">
        <v>490</v>
      </c>
      <c r="H1769" s="2">
        <v>4</v>
      </c>
      <c r="I1769" s="2">
        <v>6</v>
      </c>
      <c r="J1769" s="2">
        <v>10</v>
      </c>
      <c r="K1769" s="2">
        <v>10</v>
      </c>
      <c r="L1769" s="3">
        <v>89962.299999999988</v>
      </c>
      <c r="M1769" s="2" t="s">
        <v>0</v>
      </c>
      <c r="N1769" s="4" t="s">
        <v>21</v>
      </c>
    </row>
    <row r="1770" spans="1:14" x14ac:dyDescent="0.25">
      <c r="A1770" s="1" t="s">
        <v>360</v>
      </c>
      <c r="B1770" s="2" t="s">
        <v>86</v>
      </c>
      <c r="C1770" s="2" t="s">
        <v>90</v>
      </c>
      <c r="D1770" s="2" t="s">
        <v>91</v>
      </c>
      <c r="E1770" s="2" t="s">
        <v>1654</v>
      </c>
      <c r="F1770" s="2">
        <v>40172808</v>
      </c>
      <c r="G1770" s="2" t="s">
        <v>490</v>
      </c>
      <c r="H1770" s="2">
        <v>4</v>
      </c>
      <c r="I1770" s="2">
        <v>6</v>
      </c>
      <c r="J1770" s="2">
        <v>10</v>
      </c>
      <c r="K1770" s="2">
        <v>6</v>
      </c>
      <c r="L1770" s="3">
        <v>10781.82</v>
      </c>
      <c r="M1770" s="2" t="s">
        <v>0</v>
      </c>
      <c r="N1770" s="4" t="s">
        <v>21</v>
      </c>
    </row>
    <row r="1771" spans="1:14" x14ac:dyDescent="0.25">
      <c r="A1771" s="1" t="s">
        <v>360</v>
      </c>
      <c r="B1771" s="2" t="s">
        <v>86</v>
      </c>
      <c r="C1771" s="2" t="s">
        <v>90</v>
      </c>
      <c r="D1771" s="2" t="s">
        <v>91</v>
      </c>
      <c r="E1771" s="2" t="s">
        <v>1655</v>
      </c>
      <c r="F1771" s="2">
        <v>40174900</v>
      </c>
      <c r="G1771" s="2" t="s">
        <v>490</v>
      </c>
      <c r="H1771" s="2">
        <v>4</v>
      </c>
      <c r="I1771" s="2">
        <v>6</v>
      </c>
      <c r="J1771" s="2">
        <v>10</v>
      </c>
      <c r="K1771" s="2">
        <v>6</v>
      </c>
      <c r="L1771" s="3">
        <v>13125.18</v>
      </c>
      <c r="M1771" s="2" t="s">
        <v>0</v>
      </c>
      <c r="N1771" s="4" t="s">
        <v>21</v>
      </c>
    </row>
    <row r="1772" spans="1:14" x14ac:dyDescent="0.25">
      <c r="A1772" s="1" t="s">
        <v>360</v>
      </c>
      <c r="B1772" s="2" t="s">
        <v>86</v>
      </c>
      <c r="C1772" s="2" t="s">
        <v>90</v>
      </c>
      <c r="D1772" s="2" t="s">
        <v>91</v>
      </c>
      <c r="E1772" s="2" t="s">
        <v>1656</v>
      </c>
      <c r="F1772" s="2">
        <v>40174900</v>
      </c>
      <c r="G1772" s="2" t="s">
        <v>490</v>
      </c>
      <c r="H1772" s="2">
        <v>4</v>
      </c>
      <c r="I1772" s="2">
        <v>6</v>
      </c>
      <c r="J1772" s="2">
        <v>10</v>
      </c>
      <c r="K1772" s="2">
        <v>6</v>
      </c>
      <c r="L1772" s="3">
        <v>5621.82</v>
      </c>
      <c r="M1772" s="2" t="s">
        <v>0</v>
      </c>
      <c r="N1772" s="4" t="s">
        <v>21</v>
      </c>
    </row>
    <row r="1773" spans="1:14" x14ac:dyDescent="0.25">
      <c r="A1773" s="1" t="s">
        <v>360</v>
      </c>
      <c r="B1773" s="2" t="s">
        <v>86</v>
      </c>
      <c r="C1773" s="2" t="s">
        <v>90</v>
      </c>
      <c r="D1773" s="2" t="s">
        <v>91</v>
      </c>
      <c r="E1773" s="2" t="s">
        <v>1657</v>
      </c>
      <c r="F1773" s="2">
        <v>24141501</v>
      </c>
      <c r="G1773" s="2" t="s">
        <v>490</v>
      </c>
      <c r="H1773" s="2">
        <v>4</v>
      </c>
      <c r="I1773" s="2">
        <v>6</v>
      </c>
      <c r="J1773" s="2">
        <v>10</v>
      </c>
      <c r="K1773" s="2">
        <v>10</v>
      </c>
      <c r="L1773" s="3">
        <v>723863</v>
      </c>
      <c r="M1773" s="2" t="s">
        <v>0</v>
      </c>
      <c r="N1773" s="4" t="s">
        <v>21</v>
      </c>
    </row>
    <row r="1774" spans="1:14" x14ac:dyDescent="0.25">
      <c r="A1774" s="1" t="s">
        <v>360</v>
      </c>
      <c r="B1774" s="2" t="s">
        <v>86</v>
      </c>
      <c r="C1774" s="2" t="s">
        <v>90</v>
      </c>
      <c r="D1774" s="2" t="s">
        <v>91</v>
      </c>
      <c r="E1774" s="2" t="s">
        <v>1658</v>
      </c>
      <c r="F1774" s="2">
        <v>31163003</v>
      </c>
      <c r="G1774" s="2" t="s">
        <v>490</v>
      </c>
      <c r="H1774" s="2">
        <v>5</v>
      </c>
      <c r="I1774" s="2">
        <v>6</v>
      </c>
      <c r="J1774" s="2">
        <v>10</v>
      </c>
      <c r="K1774" s="2">
        <v>6</v>
      </c>
      <c r="L1774" s="3">
        <v>91813.5</v>
      </c>
      <c r="M1774" s="2" t="s">
        <v>0</v>
      </c>
      <c r="N1774" s="4" t="s">
        <v>21</v>
      </c>
    </row>
    <row r="1775" spans="1:14" x14ac:dyDescent="0.25">
      <c r="A1775" s="1" t="s">
        <v>360</v>
      </c>
      <c r="B1775" s="2" t="s">
        <v>86</v>
      </c>
      <c r="C1775" s="2" t="s">
        <v>90</v>
      </c>
      <c r="D1775" s="2" t="s">
        <v>91</v>
      </c>
      <c r="E1775" s="2" t="s">
        <v>1659</v>
      </c>
      <c r="F1775" s="2">
        <v>40171708</v>
      </c>
      <c r="G1775" s="2" t="s">
        <v>490</v>
      </c>
      <c r="H1775" s="2">
        <v>5</v>
      </c>
      <c r="I1775" s="2">
        <v>6</v>
      </c>
      <c r="J1775" s="2">
        <v>10</v>
      </c>
      <c r="K1775" s="2">
        <v>6</v>
      </c>
      <c r="L1775" s="3">
        <v>30726.120000000003</v>
      </c>
      <c r="M1775" s="2" t="s">
        <v>0</v>
      </c>
      <c r="N1775" s="4" t="s">
        <v>21</v>
      </c>
    </row>
    <row r="1776" spans="1:14" x14ac:dyDescent="0.25">
      <c r="A1776" s="1" t="s">
        <v>360</v>
      </c>
      <c r="B1776" s="2" t="s">
        <v>86</v>
      </c>
      <c r="C1776" s="2" t="s">
        <v>90</v>
      </c>
      <c r="D1776" s="2" t="s">
        <v>91</v>
      </c>
      <c r="E1776" s="2" t="s">
        <v>1660</v>
      </c>
      <c r="F1776" s="2">
        <v>30181605</v>
      </c>
      <c r="G1776" s="2" t="s">
        <v>490</v>
      </c>
      <c r="H1776" s="2">
        <v>5</v>
      </c>
      <c r="I1776" s="2">
        <v>6</v>
      </c>
      <c r="J1776" s="2">
        <v>10</v>
      </c>
      <c r="K1776" s="2">
        <v>2</v>
      </c>
      <c r="L1776" s="3">
        <v>25657.38</v>
      </c>
      <c r="M1776" s="2" t="s">
        <v>0</v>
      </c>
      <c r="N1776" s="4" t="s">
        <v>21</v>
      </c>
    </row>
    <row r="1777" spans="1:14" x14ac:dyDescent="0.25">
      <c r="A1777" s="1" t="s">
        <v>360</v>
      </c>
      <c r="B1777" s="2" t="s">
        <v>86</v>
      </c>
      <c r="C1777" s="2" t="s">
        <v>90</v>
      </c>
      <c r="D1777" s="2" t="s">
        <v>91</v>
      </c>
      <c r="E1777" s="2" t="s">
        <v>1661</v>
      </c>
      <c r="F1777" s="2">
        <v>31163000</v>
      </c>
      <c r="G1777" s="2" t="s">
        <v>490</v>
      </c>
      <c r="H1777" s="2">
        <v>9</v>
      </c>
      <c r="I1777" s="2">
        <v>6</v>
      </c>
      <c r="J1777" s="2">
        <v>16</v>
      </c>
      <c r="K1777" s="2">
        <v>10</v>
      </c>
      <c r="L1777" s="3">
        <v>165537.59999999998</v>
      </c>
      <c r="M1777" s="2" t="s">
        <v>0</v>
      </c>
      <c r="N1777" s="4" t="s">
        <v>21</v>
      </c>
    </row>
    <row r="1778" spans="1:14" x14ac:dyDescent="0.25">
      <c r="A1778" s="1" t="s">
        <v>360</v>
      </c>
      <c r="B1778" s="2" t="s">
        <v>86</v>
      </c>
      <c r="C1778" s="2" t="s">
        <v>90</v>
      </c>
      <c r="D1778" s="2" t="s">
        <v>91</v>
      </c>
      <c r="E1778" s="2" t="s">
        <v>1662</v>
      </c>
      <c r="F1778" s="2">
        <v>39121529</v>
      </c>
      <c r="G1778" s="2" t="s">
        <v>810</v>
      </c>
      <c r="H1778" s="2">
        <v>9</v>
      </c>
      <c r="I1778" s="2">
        <v>6</v>
      </c>
      <c r="J1778" s="2">
        <v>16</v>
      </c>
      <c r="K1778" s="2">
        <v>5</v>
      </c>
      <c r="L1778" s="3">
        <v>9307.9</v>
      </c>
      <c r="M1778" s="2" t="s">
        <v>0</v>
      </c>
      <c r="N1778" s="4" t="s">
        <v>21</v>
      </c>
    </row>
    <row r="1779" spans="1:14" x14ac:dyDescent="0.25">
      <c r="A1779" s="1" t="s">
        <v>360</v>
      </c>
      <c r="B1779" s="2" t="s">
        <v>86</v>
      </c>
      <c r="C1779" s="2" t="s">
        <v>90</v>
      </c>
      <c r="D1779" s="2" t="s">
        <v>91</v>
      </c>
      <c r="E1779" s="2" t="s">
        <v>1663</v>
      </c>
      <c r="F1779" s="2">
        <v>39121700</v>
      </c>
      <c r="G1779" s="2" t="s">
        <v>810</v>
      </c>
      <c r="H1779" s="2">
        <v>9</v>
      </c>
      <c r="I1779" s="2">
        <v>6</v>
      </c>
      <c r="J1779" s="2">
        <v>16</v>
      </c>
      <c r="K1779" s="2">
        <v>4</v>
      </c>
      <c r="L1779" s="3">
        <v>28865.48</v>
      </c>
      <c r="M1779" s="2" t="s">
        <v>0</v>
      </c>
      <c r="N1779" s="4" t="s">
        <v>21</v>
      </c>
    </row>
    <row r="1780" spans="1:14" x14ac:dyDescent="0.25">
      <c r="A1780" s="1" t="s">
        <v>360</v>
      </c>
      <c r="B1780" s="2" t="s">
        <v>86</v>
      </c>
      <c r="C1780" s="2" t="s">
        <v>90</v>
      </c>
      <c r="D1780" s="2" t="s">
        <v>91</v>
      </c>
      <c r="E1780" s="2" t="s">
        <v>1664</v>
      </c>
      <c r="F1780" s="2">
        <v>40172808</v>
      </c>
      <c r="G1780" s="2" t="s">
        <v>810</v>
      </c>
      <c r="H1780" s="2">
        <v>9</v>
      </c>
      <c r="I1780" s="2">
        <v>6</v>
      </c>
      <c r="J1780" s="2">
        <v>16</v>
      </c>
      <c r="K1780" s="2">
        <v>158</v>
      </c>
      <c r="L1780" s="3">
        <v>871880.34</v>
      </c>
      <c r="M1780" s="2" t="s">
        <v>0</v>
      </c>
      <c r="N1780" s="4" t="s">
        <v>21</v>
      </c>
    </row>
    <row r="1781" spans="1:14" x14ac:dyDescent="0.25">
      <c r="A1781" s="1" t="s">
        <v>360</v>
      </c>
      <c r="B1781" s="2" t="s">
        <v>86</v>
      </c>
      <c r="C1781" s="2" t="s">
        <v>90</v>
      </c>
      <c r="D1781" s="2" t="s">
        <v>91</v>
      </c>
      <c r="E1781" s="2" t="s">
        <v>1665</v>
      </c>
      <c r="F1781" s="2">
        <v>30181605</v>
      </c>
      <c r="G1781" s="2" t="s">
        <v>810</v>
      </c>
      <c r="H1781" s="2">
        <v>9</v>
      </c>
      <c r="I1781" s="2">
        <v>6</v>
      </c>
      <c r="J1781" s="2">
        <v>16</v>
      </c>
      <c r="K1781" s="2">
        <v>14</v>
      </c>
      <c r="L1781" s="3">
        <v>220031.97999999998</v>
      </c>
      <c r="M1781" s="2" t="s">
        <v>0</v>
      </c>
      <c r="N1781" s="4" t="s">
        <v>21</v>
      </c>
    </row>
    <row r="1782" spans="1:14" x14ac:dyDescent="0.25">
      <c r="A1782" s="1" t="s">
        <v>360</v>
      </c>
      <c r="B1782" s="2" t="s">
        <v>86</v>
      </c>
      <c r="C1782" s="2" t="s">
        <v>90</v>
      </c>
      <c r="D1782" s="2" t="s">
        <v>91</v>
      </c>
      <c r="E1782" s="2" t="s">
        <v>1666</v>
      </c>
      <c r="F1782" s="2">
        <v>40171517</v>
      </c>
      <c r="G1782" s="2" t="s">
        <v>810</v>
      </c>
      <c r="H1782" s="2">
        <v>9</v>
      </c>
      <c r="I1782" s="2">
        <v>6</v>
      </c>
      <c r="J1782" s="2">
        <v>16</v>
      </c>
      <c r="K1782" s="2">
        <v>3</v>
      </c>
      <c r="L1782" s="3">
        <v>285529.52999999997</v>
      </c>
      <c r="M1782" s="2" t="s">
        <v>0</v>
      </c>
      <c r="N1782" s="4" t="s">
        <v>21</v>
      </c>
    </row>
    <row r="1783" spans="1:14" x14ac:dyDescent="0.25">
      <c r="A1783" s="1" t="s">
        <v>360</v>
      </c>
      <c r="B1783" s="2" t="s">
        <v>86</v>
      </c>
      <c r="C1783" s="2" t="s">
        <v>90</v>
      </c>
      <c r="D1783" s="2" t="s">
        <v>91</v>
      </c>
      <c r="E1783" s="2" t="s">
        <v>1667</v>
      </c>
      <c r="F1783" s="2">
        <v>40171517</v>
      </c>
      <c r="G1783" s="2" t="s">
        <v>810</v>
      </c>
      <c r="H1783" s="2">
        <v>9</v>
      </c>
      <c r="I1783" s="2">
        <v>6</v>
      </c>
      <c r="J1783" s="2">
        <v>16</v>
      </c>
      <c r="K1783" s="2">
        <v>2</v>
      </c>
      <c r="L1783" s="3">
        <v>95171.74</v>
      </c>
      <c r="M1783" s="2" t="s">
        <v>0</v>
      </c>
      <c r="N1783" s="4" t="s">
        <v>21</v>
      </c>
    </row>
    <row r="1784" spans="1:14" x14ac:dyDescent="0.25">
      <c r="A1784" s="1" t="s">
        <v>360</v>
      </c>
      <c r="B1784" s="2" t="s">
        <v>86</v>
      </c>
      <c r="C1784" s="2" t="s">
        <v>90</v>
      </c>
      <c r="D1784" s="2" t="s">
        <v>91</v>
      </c>
      <c r="E1784" s="2" t="s">
        <v>1668</v>
      </c>
      <c r="F1784" s="2">
        <v>40171517</v>
      </c>
      <c r="G1784" s="2" t="s">
        <v>810</v>
      </c>
      <c r="H1784" s="2">
        <v>9</v>
      </c>
      <c r="I1784" s="2">
        <v>6</v>
      </c>
      <c r="J1784" s="2">
        <v>16</v>
      </c>
      <c r="K1784" s="2">
        <v>4</v>
      </c>
      <c r="L1784" s="3">
        <v>248135.32</v>
      </c>
      <c r="M1784" s="2" t="s">
        <v>0</v>
      </c>
      <c r="N1784" s="4" t="s">
        <v>21</v>
      </c>
    </row>
    <row r="1785" spans="1:14" x14ac:dyDescent="0.25">
      <c r="A1785" s="1" t="s">
        <v>360</v>
      </c>
      <c r="B1785" s="2" t="s">
        <v>86</v>
      </c>
      <c r="C1785" s="2" t="s">
        <v>90</v>
      </c>
      <c r="D1785" s="2" t="s">
        <v>91</v>
      </c>
      <c r="E1785" s="2" t="s">
        <v>1669</v>
      </c>
      <c r="F1785" s="2">
        <v>40171517</v>
      </c>
      <c r="G1785" s="2" t="s">
        <v>810</v>
      </c>
      <c r="H1785" s="2">
        <v>9</v>
      </c>
      <c r="I1785" s="2">
        <v>6</v>
      </c>
      <c r="J1785" s="2">
        <v>16</v>
      </c>
      <c r="K1785" s="2">
        <v>9</v>
      </c>
      <c r="L1785" s="3">
        <v>244677.33</v>
      </c>
      <c r="M1785" s="2" t="s">
        <v>0</v>
      </c>
      <c r="N1785" s="4" t="s">
        <v>21</v>
      </c>
    </row>
    <row r="1786" spans="1:14" x14ac:dyDescent="0.25">
      <c r="A1786" s="1" t="s">
        <v>360</v>
      </c>
      <c r="B1786" s="2" t="s">
        <v>86</v>
      </c>
      <c r="C1786" s="2" t="s">
        <v>90</v>
      </c>
      <c r="D1786" s="2" t="s">
        <v>91</v>
      </c>
      <c r="E1786" s="2" t="s">
        <v>1670</v>
      </c>
      <c r="F1786" s="2">
        <v>40171517</v>
      </c>
      <c r="G1786" s="2" t="s">
        <v>810</v>
      </c>
      <c r="H1786" s="2">
        <v>9</v>
      </c>
      <c r="I1786" s="2">
        <v>6</v>
      </c>
      <c r="J1786" s="2">
        <v>16</v>
      </c>
      <c r="K1786" s="2">
        <v>9</v>
      </c>
      <c r="L1786" s="3">
        <v>168209.63999999998</v>
      </c>
      <c r="M1786" s="2" t="s">
        <v>0</v>
      </c>
      <c r="N1786" s="4" t="s">
        <v>21</v>
      </c>
    </row>
    <row r="1787" spans="1:14" x14ac:dyDescent="0.25">
      <c r="A1787" s="1" t="s">
        <v>360</v>
      </c>
      <c r="B1787" s="2" t="s">
        <v>86</v>
      </c>
      <c r="C1787" s="2" t="s">
        <v>90</v>
      </c>
      <c r="D1787" s="2" t="s">
        <v>91</v>
      </c>
      <c r="E1787" s="2" t="s">
        <v>1671</v>
      </c>
      <c r="F1787" s="2">
        <v>40171517</v>
      </c>
      <c r="G1787" s="2" t="s">
        <v>810</v>
      </c>
      <c r="H1787" s="2">
        <v>9</v>
      </c>
      <c r="I1787" s="2">
        <v>6</v>
      </c>
      <c r="J1787" s="2">
        <v>16</v>
      </c>
      <c r="K1787" s="2">
        <v>14</v>
      </c>
      <c r="L1787" s="3">
        <v>214045.16</v>
      </c>
      <c r="M1787" s="2" t="s">
        <v>0</v>
      </c>
      <c r="N1787" s="4" t="s">
        <v>21</v>
      </c>
    </row>
    <row r="1788" spans="1:14" x14ac:dyDescent="0.25">
      <c r="A1788" s="1" t="s">
        <v>360</v>
      </c>
      <c r="B1788" s="2" t="s">
        <v>86</v>
      </c>
      <c r="C1788" s="2" t="s">
        <v>90</v>
      </c>
      <c r="D1788" s="2" t="s">
        <v>91</v>
      </c>
      <c r="E1788" s="2" t="s">
        <v>1672</v>
      </c>
      <c r="F1788" s="2">
        <v>31163003</v>
      </c>
      <c r="G1788" s="2" t="s">
        <v>810</v>
      </c>
      <c r="H1788" s="2">
        <v>9</v>
      </c>
      <c r="I1788" s="2">
        <v>6</v>
      </c>
      <c r="J1788" s="2">
        <v>16</v>
      </c>
      <c r="K1788" s="2">
        <v>29</v>
      </c>
      <c r="L1788" s="3">
        <v>480968.77</v>
      </c>
      <c r="M1788" s="2" t="s">
        <v>0</v>
      </c>
      <c r="N1788" s="4" t="s">
        <v>21</v>
      </c>
    </row>
    <row r="1789" spans="1:14" x14ac:dyDescent="0.25">
      <c r="A1789" s="1" t="s">
        <v>360</v>
      </c>
      <c r="B1789" s="2" t="s">
        <v>86</v>
      </c>
      <c r="C1789" s="2" t="s">
        <v>90</v>
      </c>
      <c r="D1789" s="2" t="s">
        <v>91</v>
      </c>
      <c r="E1789" s="2" t="s">
        <v>1673</v>
      </c>
      <c r="F1789" s="2">
        <v>40171708</v>
      </c>
      <c r="G1789" s="2" t="s">
        <v>810</v>
      </c>
      <c r="H1789" s="2">
        <v>9</v>
      </c>
      <c r="I1789" s="2">
        <v>6</v>
      </c>
      <c r="J1789" s="2">
        <v>16</v>
      </c>
      <c r="K1789" s="2">
        <v>28</v>
      </c>
      <c r="L1789" s="3">
        <v>155388.80000000002</v>
      </c>
      <c r="M1789" s="2" t="s">
        <v>0</v>
      </c>
      <c r="N1789" s="4" t="s">
        <v>21</v>
      </c>
    </row>
    <row r="1790" spans="1:14" x14ac:dyDescent="0.25">
      <c r="A1790" s="1" t="s">
        <v>360</v>
      </c>
      <c r="B1790" s="2" t="s">
        <v>86</v>
      </c>
      <c r="C1790" s="2" t="s">
        <v>90</v>
      </c>
      <c r="D1790" s="2" t="s">
        <v>91</v>
      </c>
      <c r="E1790" s="2" t="s">
        <v>1674</v>
      </c>
      <c r="F1790" s="2">
        <v>30181605</v>
      </c>
      <c r="G1790" s="2" t="s">
        <v>810</v>
      </c>
      <c r="H1790" s="2">
        <v>9</v>
      </c>
      <c r="I1790" s="2">
        <v>6</v>
      </c>
      <c r="J1790" s="2">
        <v>16</v>
      </c>
      <c r="K1790" s="2">
        <v>19</v>
      </c>
      <c r="L1790" s="3">
        <v>266277.78000000003</v>
      </c>
      <c r="M1790" s="2" t="s">
        <v>0</v>
      </c>
      <c r="N1790" s="4" t="s">
        <v>21</v>
      </c>
    </row>
    <row r="1791" spans="1:14" x14ac:dyDescent="0.25">
      <c r="A1791" s="1" t="s">
        <v>360</v>
      </c>
      <c r="B1791" s="2" t="s">
        <v>86</v>
      </c>
      <c r="C1791" s="2" t="s">
        <v>90</v>
      </c>
      <c r="D1791" s="2" t="s">
        <v>91</v>
      </c>
      <c r="E1791" s="2" t="s">
        <v>1675</v>
      </c>
      <c r="F1791" s="2">
        <v>40171708</v>
      </c>
      <c r="G1791" s="2" t="s">
        <v>810</v>
      </c>
      <c r="H1791" s="2">
        <v>9</v>
      </c>
      <c r="I1791" s="2">
        <v>6</v>
      </c>
      <c r="J1791" s="2">
        <v>16</v>
      </c>
      <c r="K1791" s="2">
        <v>19</v>
      </c>
      <c r="L1791" s="3">
        <v>15979</v>
      </c>
      <c r="M1791" s="2" t="s">
        <v>0</v>
      </c>
      <c r="N1791" s="4" t="s">
        <v>21</v>
      </c>
    </row>
    <row r="1792" spans="1:14" x14ac:dyDescent="0.25">
      <c r="A1792" s="1" t="s">
        <v>360</v>
      </c>
      <c r="B1792" s="2" t="s">
        <v>86</v>
      </c>
      <c r="C1792" s="2" t="s">
        <v>90</v>
      </c>
      <c r="D1792" s="2" t="s">
        <v>91</v>
      </c>
      <c r="E1792" s="2" t="s">
        <v>1676</v>
      </c>
      <c r="F1792" s="2">
        <v>40171708</v>
      </c>
      <c r="G1792" s="2" t="s">
        <v>810</v>
      </c>
      <c r="H1792" s="2">
        <v>9</v>
      </c>
      <c r="I1792" s="2">
        <v>6</v>
      </c>
      <c r="J1792" s="2">
        <v>16</v>
      </c>
      <c r="K1792" s="2">
        <v>19</v>
      </c>
      <c r="L1792" s="3">
        <v>15979</v>
      </c>
      <c r="M1792" s="2" t="s">
        <v>0</v>
      </c>
      <c r="N1792" s="4" t="s">
        <v>21</v>
      </c>
    </row>
    <row r="1793" spans="1:14" x14ac:dyDescent="0.25">
      <c r="A1793" s="1" t="s">
        <v>360</v>
      </c>
      <c r="B1793" s="2" t="s">
        <v>86</v>
      </c>
      <c r="C1793" s="2" t="s">
        <v>90</v>
      </c>
      <c r="D1793" s="2" t="s">
        <v>91</v>
      </c>
      <c r="E1793" s="2" t="s">
        <v>1677</v>
      </c>
      <c r="F1793" s="2">
        <v>31161528</v>
      </c>
      <c r="G1793" s="2" t="s">
        <v>810</v>
      </c>
      <c r="H1793" s="2">
        <v>9</v>
      </c>
      <c r="I1793" s="2">
        <v>6</v>
      </c>
      <c r="J1793" s="2">
        <v>16</v>
      </c>
      <c r="K1793" s="2">
        <v>595</v>
      </c>
      <c r="L1793" s="3">
        <v>58238.6</v>
      </c>
      <c r="M1793" s="2" t="s">
        <v>0</v>
      </c>
      <c r="N1793" s="4" t="s">
        <v>21</v>
      </c>
    </row>
    <row r="1794" spans="1:14" x14ac:dyDescent="0.25">
      <c r="A1794" s="1" t="s">
        <v>360</v>
      </c>
      <c r="B1794" s="2" t="s">
        <v>86</v>
      </c>
      <c r="C1794" s="2" t="s">
        <v>90</v>
      </c>
      <c r="D1794" s="2" t="s">
        <v>91</v>
      </c>
      <c r="E1794" s="2" t="s">
        <v>1678</v>
      </c>
      <c r="F1794" s="2">
        <v>31161528</v>
      </c>
      <c r="G1794" s="2" t="s">
        <v>810</v>
      </c>
      <c r="H1794" s="2">
        <v>9</v>
      </c>
      <c r="I1794" s="2">
        <v>6</v>
      </c>
      <c r="J1794" s="2">
        <v>16</v>
      </c>
      <c r="K1794" s="2">
        <v>50</v>
      </c>
      <c r="L1794" s="3">
        <v>10310</v>
      </c>
      <c r="M1794" s="2" t="s">
        <v>0</v>
      </c>
      <c r="N1794" s="4" t="s">
        <v>21</v>
      </c>
    </row>
    <row r="1795" spans="1:14" x14ac:dyDescent="0.25">
      <c r="A1795" s="1" t="s">
        <v>360</v>
      </c>
      <c r="B1795" s="2" t="s">
        <v>86</v>
      </c>
      <c r="C1795" s="2" t="s">
        <v>90</v>
      </c>
      <c r="D1795" s="2" t="s">
        <v>91</v>
      </c>
      <c r="E1795" s="2" t="s">
        <v>1679</v>
      </c>
      <c r="F1795" s="2">
        <v>31161528</v>
      </c>
      <c r="G1795" s="2" t="s">
        <v>810</v>
      </c>
      <c r="H1795" s="2">
        <v>9</v>
      </c>
      <c r="I1795" s="2">
        <v>6</v>
      </c>
      <c r="J1795" s="2">
        <v>16</v>
      </c>
      <c r="K1795" s="2">
        <v>2</v>
      </c>
      <c r="L1795" s="3">
        <v>59103.18</v>
      </c>
      <c r="M1795" s="2" t="s">
        <v>0</v>
      </c>
      <c r="N1795" s="4" t="s">
        <v>21</v>
      </c>
    </row>
    <row r="1796" spans="1:14" x14ac:dyDescent="0.25">
      <c r="A1796" s="1" t="s">
        <v>360</v>
      </c>
      <c r="B1796" s="2" t="s">
        <v>86</v>
      </c>
      <c r="C1796" s="2" t="s">
        <v>90</v>
      </c>
      <c r="D1796" s="2" t="s">
        <v>91</v>
      </c>
      <c r="E1796" s="2" t="s">
        <v>1680</v>
      </c>
      <c r="F1796" s="2">
        <v>31161528</v>
      </c>
      <c r="G1796" s="2" t="s">
        <v>810</v>
      </c>
      <c r="H1796" s="2">
        <v>9</v>
      </c>
      <c r="I1796" s="2">
        <v>6</v>
      </c>
      <c r="J1796" s="2">
        <v>16</v>
      </c>
      <c r="K1796" s="2">
        <v>5</v>
      </c>
      <c r="L1796" s="3">
        <v>133655.9</v>
      </c>
      <c r="M1796" s="2" t="s">
        <v>0</v>
      </c>
      <c r="N1796" s="4" t="s">
        <v>21</v>
      </c>
    </row>
    <row r="1797" spans="1:14" x14ac:dyDescent="0.25">
      <c r="A1797" s="1" t="s">
        <v>360</v>
      </c>
      <c r="B1797" s="2" t="s">
        <v>86</v>
      </c>
      <c r="C1797" s="2" t="s">
        <v>90</v>
      </c>
      <c r="D1797" s="2" t="s">
        <v>91</v>
      </c>
      <c r="E1797" s="2" t="s">
        <v>1681</v>
      </c>
      <c r="F1797" s="2">
        <v>31161528</v>
      </c>
      <c r="G1797" s="2" t="s">
        <v>810</v>
      </c>
      <c r="H1797" s="2">
        <v>9</v>
      </c>
      <c r="I1797" s="2">
        <v>6</v>
      </c>
      <c r="J1797" s="2">
        <v>16</v>
      </c>
      <c r="K1797" s="2">
        <v>5</v>
      </c>
      <c r="L1797" s="3">
        <v>165689.59999999998</v>
      </c>
      <c r="M1797" s="2" t="s">
        <v>0</v>
      </c>
      <c r="N1797" s="4" t="s">
        <v>21</v>
      </c>
    </row>
    <row r="1798" spans="1:14" x14ac:dyDescent="0.25">
      <c r="A1798" s="1" t="s">
        <v>360</v>
      </c>
      <c r="B1798" s="2" t="s">
        <v>86</v>
      </c>
      <c r="C1798" s="2" t="s">
        <v>90</v>
      </c>
      <c r="D1798" s="2" t="s">
        <v>91</v>
      </c>
      <c r="E1798" s="2" t="s">
        <v>1682</v>
      </c>
      <c r="F1798" s="2">
        <v>40172808</v>
      </c>
      <c r="G1798" s="2" t="s">
        <v>810</v>
      </c>
      <c r="H1798" s="2">
        <v>9</v>
      </c>
      <c r="I1798" s="2">
        <v>6</v>
      </c>
      <c r="J1798" s="2">
        <v>16</v>
      </c>
      <c r="K1798" s="2">
        <v>9</v>
      </c>
      <c r="L1798" s="3">
        <v>99370.98</v>
      </c>
      <c r="M1798" s="2" t="s">
        <v>0</v>
      </c>
      <c r="N1798" s="4" t="s">
        <v>21</v>
      </c>
    </row>
    <row r="1799" spans="1:14" x14ac:dyDescent="0.25">
      <c r="A1799" s="1" t="s">
        <v>360</v>
      </c>
      <c r="B1799" s="2" t="s">
        <v>86</v>
      </c>
      <c r="C1799" s="2" t="s">
        <v>90</v>
      </c>
      <c r="D1799" s="2" t="s">
        <v>91</v>
      </c>
      <c r="E1799" s="2" t="s">
        <v>1683</v>
      </c>
      <c r="F1799" s="2">
        <v>40172808</v>
      </c>
      <c r="G1799" s="2" t="s">
        <v>810</v>
      </c>
      <c r="H1799" s="2">
        <v>9</v>
      </c>
      <c r="I1799" s="2">
        <v>6</v>
      </c>
      <c r="J1799" s="2">
        <v>16</v>
      </c>
      <c r="K1799" s="2">
        <v>19</v>
      </c>
      <c r="L1799" s="3">
        <v>33763</v>
      </c>
      <c r="M1799" s="2" t="s">
        <v>0</v>
      </c>
      <c r="N1799" s="4" t="s">
        <v>21</v>
      </c>
    </row>
    <row r="1800" spans="1:14" x14ac:dyDescent="0.25">
      <c r="A1800" s="1" t="s">
        <v>360</v>
      </c>
      <c r="B1800" s="2" t="s">
        <v>86</v>
      </c>
      <c r="C1800" s="2" t="s">
        <v>90</v>
      </c>
      <c r="D1800" s="2" t="s">
        <v>91</v>
      </c>
      <c r="E1800" s="2" t="s">
        <v>1684</v>
      </c>
      <c r="F1800" s="2">
        <v>40172808</v>
      </c>
      <c r="G1800" s="2" t="s">
        <v>810</v>
      </c>
      <c r="H1800" s="2">
        <v>9</v>
      </c>
      <c r="I1800" s="2">
        <v>6</v>
      </c>
      <c r="J1800" s="2">
        <v>16</v>
      </c>
      <c r="K1800" s="2">
        <v>14</v>
      </c>
      <c r="L1800" s="3">
        <v>53481.4</v>
      </c>
      <c r="M1800" s="2" t="s">
        <v>0</v>
      </c>
      <c r="N1800" s="4" t="s">
        <v>21</v>
      </c>
    </row>
    <row r="1801" spans="1:14" x14ac:dyDescent="0.25">
      <c r="A1801" s="1" t="s">
        <v>360</v>
      </c>
      <c r="B1801" s="2" t="s">
        <v>86</v>
      </c>
      <c r="C1801" s="2" t="s">
        <v>90</v>
      </c>
      <c r="D1801" s="2" t="s">
        <v>91</v>
      </c>
      <c r="E1801" s="2" t="s">
        <v>1685</v>
      </c>
      <c r="F1801" s="2">
        <v>40172808</v>
      </c>
      <c r="G1801" s="2" t="s">
        <v>810</v>
      </c>
      <c r="H1801" s="2">
        <v>9</v>
      </c>
      <c r="I1801" s="2">
        <v>6</v>
      </c>
      <c r="J1801" s="2">
        <v>16</v>
      </c>
      <c r="K1801" s="2">
        <v>15</v>
      </c>
      <c r="L1801" s="3">
        <v>15237.6</v>
      </c>
      <c r="M1801" s="2" t="s">
        <v>0</v>
      </c>
      <c r="N1801" s="4" t="s">
        <v>21</v>
      </c>
    </row>
    <row r="1802" spans="1:14" x14ac:dyDescent="0.25">
      <c r="A1802" s="1" t="s">
        <v>360</v>
      </c>
      <c r="B1802" s="2" t="s">
        <v>86</v>
      </c>
      <c r="C1802" s="2" t="s">
        <v>90</v>
      </c>
      <c r="D1802" s="2" t="s">
        <v>91</v>
      </c>
      <c r="E1802" s="2" t="s">
        <v>1686</v>
      </c>
      <c r="F1802" s="2">
        <v>40101503</v>
      </c>
      <c r="G1802" s="2" t="s">
        <v>810</v>
      </c>
      <c r="H1802" s="2">
        <v>9</v>
      </c>
      <c r="I1802" s="2">
        <v>6</v>
      </c>
      <c r="J1802" s="2">
        <v>16</v>
      </c>
      <c r="K1802" s="2">
        <v>3</v>
      </c>
      <c r="L1802" s="3">
        <v>57341.37</v>
      </c>
      <c r="M1802" s="2" t="s">
        <v>0</v>
      </c>
      <c r="N1802" s="4" t="s">
        <v>21</v>
      </c>
    </row>
    <row r="1803" spans="1:14" x14ac:dyDescent="0.25">
      <c r="A1803" s="1" t="s">
        <v>360</v>
      </c>
      <c r="B1803" s="2" t="s">
        <v>86</v>
      </c>
      <c r="C1803" s="2" t="s">
        <v>90</v>
      </c>
      <c r="D1803" s="2" t="s">
        <v>91</v>
      </c>
      <c r="E1803" s="2" t="s">
        <v>1592</v>
      </c>
      <c r="F1803" s="2">
        <v>40101503</v>
      </c>
      <c r="G1803" s="2" t="s">
        <v>810</v>
      </c>
      <c r="H1803" s="2">
        <v>9</v>
      </c>
      <c r="I1803" s="2">
        <v>6</v>
      </c>
      <c r="J1803" s="2">
        <v>16</v>
      </c>
      <c r="K1803" s="2">
        <v>12</v>
      </c>
      <c r="L1803" s="3">
        <v>229365.48</v>
      </c>
      <c r="M1803" s="2" t="s">
        <v>0</v>
      </c>
      <c r="N1803" s="4" t="s">
        <v>21</v>
      </c>
    </row>
    <row r="1804" spans="1:14" x14ac:dyDescent="0.25">
      <c r="A1804" s="1" t="s">
        <v>360</v>
      </c>
      <c r="B1804" s="2" t="s">
        <v>86</v>
      </c>
      <c r="C1804" s="2" t="s">
        <v>90</v>
      </c>
      <c r="D1804" s="2" t="s">
        <v>91</v>
      </c>
      <c r="E1804" s="2" t="s">
        <v>1687</v>
      </c>
      <c r="F1804" s="2">
        <v>40174803</v>
      </c>
      <c r="G1804" s="2" t="s">
        <v>810</v>
      </c>
      <c r="H1804" s="2">
        <v>9</v>
      </c>
      <c r="I1804" s="2">
        <v>6</v>
      </c>
      <c r="J1804" s="2">
        <v>16</v>
      </c>
      <c r="K1804" s="2">
        <v>14</v>
      </c>
      <c r="L1804" s="3">
        <v>136497.34</v>
      </c>
      <c r="M1804" s="2" t="s">
        <v>0</v>
      </c>
      <c r="N1804" s="4" t="s">
        <v>21</v>
      </c>
    </row>
    <row r="1805" spans="1:14" x14ac:dyDescent="0.25">
      <c r="A1805" s="1" t="s">
        <v>360</v>
      </c>
      <c r="B1805" s="2" t="s">
        <v>86</v>
      </c>
      <c r="C1805" s="2" t="s">
        <v>90</v>
      </c>
      <c r="D1805" s="2" t="s">
        <v>91</v>
      </c>
      <c r="E1805" s="2" t="s">
        <v>1688</v>
      </c>
      <c r="F1805" s="2">
        <v>40172808</v>
      </c>
      <c r="G1805" s="2" t="s">
        <v>810</v>
      </c>
      <c r="H1805" s="2">
        <v>9</v>
      </c>
      <c r="I1805" s="2">
        <v>6</v>
      </c>
      <c r="J1805" s="2">
        <v>16</v>
      </c>
      <c r="K1805" s="2">
        <v>14</v>
      </c>
      <c r="L1805" s="3">
        <v>27259.539999999997</v>
      </c>
      <c r="M1805" s="2" t="s">
        <v>0</v>
      </c>
      <c r="N1805" s="4" t="s">
        <v>21</v>
      </c>
    </row>
    <row r="1806" spans="1:14" x14ac:dyDescent="0.25">
      <c r="A1806" s="1" t="s">
        <v>360</v>
      </c>
      <c r="B1806" s="2" t="s">
        <v>86</v>
      </c>
      <c r="C1806" s="2" t="s">
        <v>90</v>
      </c>
      <c r="D1806" s="2" t="s">
        <v>91</v>
      </c>
      <c r="E1806" s="2" t="s">
        <v>1689</v>
      </c>
      <c r="F1806" s="2">
        <v>40174900</v>
      </c>
      <c r="G1806" s="2" t="s">
        <v>810</v>
      </c>
      <c r="H1806" s="2">
        <v>9</v>
      </c>
      <c r="I1806" s="2">
        <v>6</v>
      </c>
      <c r="J1806" s="2">
        <v>16</v>
      </c>
      <c r="K1806" s="2">
        <v>19</v>
      </c>
      <c r="L1806" s="3">
        <v>45029.62</v>
      </c>
      <c r="M1806" s="2" t="s">
        <v>0</v>
      </c>
      <c r="N1806" s="4" t="s">
        <v>21</v>
      </c>
    </row>
    <row r="1807" spans="1:14" x14ac:dyDescent="0.25">
      <c r="A1807" s="1" t="s">
        <v>360</v>
      </c>
      <c r="B1807" s="2" t="s">
        <v>86</v>
      </c>
      <c r="C1807" s="2" t="s">
        <v>90</v>
      </c>
      <c r="D1807" s="2" t="s">
        <v>91</v>
      </c>
      <c r="E1807" s="2" t="s">
        <v>1690</v>
      </c>
      <c r="F1807" s="2">
        <v>40174900</v>
      </c>
      <c r="G1807" s="2" t="s">
        <v>810</v>
      </c>
      <c r="H1807" s="2">
        <v>9</v>
      </c>
      <c r="I1807" s="2">
        <v>6</v>
      </c>
      <c r="J1807" s="2">
        <v>16</v>
      </c>
      <c r="K1807" s="2">
        <v>1</v>
      </c>
      <c r="L1807" s="3">
        <v>10617.41</v>
      </c>
      <c r="M1807" s="2" t="s">
        <v>0</v>
      </c>
      <c r="N1807" s="4" t="s">
        <v>21</v>
      </c>
    </row>
    <row r="1808" spans="1:14" x14ac:dyDescent="0.25">
      <c r="A1808" s="1" t="s">
        <v>360</v>
      </c>
      <c r="B1808" s="2" t="s">
        <v>86</v>
      </c>
      <c r="C1808" s="2" t="s">
        <v>90</v>
      </c>
      <c r="D1808" s="2" t="s">
        <v>91</v>
      </c>
      <c r="E1808" s="2" t="s">
        <v>1691</v>
      </c>
      <c r="F1808" s="2">
        <v>40174900</v>
      </c>
      <c r="G1808" s="2" t="s">
        <v>810</v>
      </c>
      <c r="H1808" s="2">
        <v>9</v>
      </c>
      <c r="I1808" s="2">
        <v>6</v>
      </c>
      <c r="J1808" s="2">
        <v>16</v>
      </c>
      <c r="K1808" s="2">
        <v>20</v>
      </c>
      <c r="L1808" s="3">
        <v>20316.8</v>
      </c>
      <c r="M1808" s="2" t="s">
        <v>0</v>
      </c>
      <c r="N1808" s="4" t="s">
        <v>21</v>
      </c>
    </row>
    <row r="1809" spans="1:14" x14ac:dyDescent="0.25">
      <c r="A1809" s="1" t="s">
        <v>360</v>
      </c>
      <c r="B1809" s="2" t="s">
        <v>86</v>
      </c>
      <c r="C1809" s="2" t="s">
        <v>90</v>
      </c>
      <c r="D1809" s="2" t="s">
        <v>91</v>
      </c>
      <c r="E1809" s="2" t="s">
        <v>1692</v>
      </c>
      <c r="F1809" s="2">
        <v>40172608</v>
      </c>
      <c r="G1809" s="2" t="s">
        <v>810</v>
      </c>
      <c r="H1809" s="2">
        <v>9</v>
      </c>
      <c r="I1809" s="2">
        <v>6</v>
      </c>
      <c r="J1809" s="2">
        <v>16</v>
      </c>
      <c r="K1809" s="2">
        <v>12</v>
      </c>
      <c r="L1809" s="3">
        <v>198645.12</v>
      </c>
      <c r="M1809" s="2" t="s">
        <v>0</v>
      </c>
      <c r="N1809" s="4" t="s">
        <v>21</v>
      </c>
    </row>
    <row r="1810" spans="1:14" x14ac:dyDescent="0.25">
      <c r="A1810" s="1" t="s">
        <v>360</v>
      </c>
      <c r="B1810" s="2" t="s">
        <v>86</v>
      </c>
      <c r="C1810" s="2" t="s">
        <v>90</v>
      </c>
      <c r="D1810" s="2" t="s">
        <v>91</v>
      </c>
      <c r="E1810" s="2" t="s">
        <v>1693</v>
      </c>
      <c r="F1810" s="2">
        <v>31162203</v>
      </c>
      <c r="G1810" s="2" t="s">
        <v>810</v>
      </c>
      <c r="H1810" s="2">
        <v>9</v>
      </c>
      <c r="I1810" s="2">
        <v>6</v>
      </c>
      <c r="J1810" s="2">
        <v>16</v>
      </c>
      <c r="K1810" s="2">
        <v>1</v>
      </c>
      <c r="L1810" s="3">
        <v>29313.07</v>
      </c>
      <c r="M1810" s="2" t="s">
        <v>0</v>
      </c>
      <c r="N1810" s="4" t="s">
        <v>21</v>
      </c>
    </row>
    <row r="1811" spans="1:14" x14ac:dyDescent="0.25">
      <c r="A1811" s="1" t="s">
        <v>360</v>
      </c>
      <c r="B1811" s="2" t="s">
        <v>86</v>
      </c>
      <c r="C1811" s="2" t="s">
        <v>90</v>
      </c>
      <c r="D1811" s="2" t="s">
        <v>91</v>
      </c>
      <c r="E1811" s="2" t="s">
        <v>1694</v>
      </c>
      <c r="F1811" s="2">
        <v>30181605</v>
      </c>
      <c r="G1811" s="2" t="s">
        <v>810</v>
      </c>
      <c r="H1811" s="2">
        <v>9</v>
      </c>
      <c r="I1811" s="2">
        <v>6</v>
      </c>
      <c r="J1811" s="2">
        <v>16</v>
      </c>
      <c r="K1811" s="2">
        <v>9</v>
      </c>
      <c r="L1811" s="3">
        <v>126131.58</v>
      </c>
      <c r="M1811" s="2" t="s">
        <v>0</v>
      </c>
      <c r="N1811" s="4" t="s">
        <v>21</v>
      </c>
    </row>
    <row r="1812" spans="1:14" x14ac:dyDescent="0.25">
      <c r="A1812" s="1" t="s">
        <v>360</v>
      </c>
      <c r="B1812" s="2" t="s">
        <v>86</v>
      </c>
      <c r="C1812" s="2" t="s">
        <v>90</v>
      </c>
      <c r="D1812" s="2" t="s">
        <v>91</v>
      </c>
      <c r="E1812" s="2" t="s">
        <v>1695</v>
      </c>
      <c r="F1812" s="2">
        <v>30181605</v>
      </c>
      <c r="G1812" s="2" t="s">
        <v>810</v>
      </c>
      <c r="H1812" s="2">
        <v>9</v>
      </c>
      <c r="I1812" s="2">
        <v>6</v>
      </c>
      <c r="J1812" s="2">
        <v>16</v>
      </c>
      <c r="K1812" s="2">
        <v>4</v>
      </c>
      <c r="L1812" s="3">
        <v>56058.48</v>
      </c>
      <c r="M1812" s="2" t="s">
        <v>0</v>
      </c>
      <c r="N1812" s="4" t="s">
        <v>21</v>
      </c>
    </row>
    <row r="1813" spans="1:14" x14ac:dyDescent="0.25">
      <c r="A1813" s="1" t="s">
        <v>360</v>
      </c>
      <c r="B1813" s="2" t="s">
        <v>86</v>
      </c>
      <c r="C1813" s="2" t="s">
        <v>90</v>
      </c>
      <c r="D1813" s="2" t="s">
        <v>91</v>
      </c>
      <c r="E1813" s="2" t="s">
        <v>1674</v>
      </c>
      <c r="F1813" s="2">
        <v>30181605</v>
      </c>
      <c r="G1813" s="2" t="s">
        <v>810</v>
      </c>
      <c r="H1813" s="2">
        <v>9</v>
      </c>
      <c r="I1813" s="2">
        <v>6</v>
      </c>
      <c r="J1813" s="2">
        <v>16</v>
      </c>
      <c r="K1813" s="2">
        <v>3</v>
      </c>
      <c r="L1813" s="3">
        <v>42043.86</v>
      </c>
      <c r="M1813" s="2" t="s">
        <v>0</v>
      </c>
      <c r="N1813" s="4" t="s">
        <v>21</v>
      </c>
    </row>
    <row r="1814" spans="1:14" x14ac:dyDescent="0.25">
      <c r="A1814" s="1" t="s">
        <v>360</v>
      </c>
      <c r="B1814" s="2" t="s">
        <v>86</v>
      </c>
      <c r="C1814" s="2" t="s">
        <v>90</v>
      </c>
      <c r="D1814" s="2" t="s">
        <v>91</v>
      </c>
      <c r="E1814" s="2" t="s">
        <v>1696</v>
      </c>
      <c r="F1814" s="2">
        <v>30181605</v>
      </c>
      <c r="G1814" s="2" t="s">
        <v>810</v>
      </c>
      <c r="H1814" s="2">
        <v>9</v>
      </c>
      <c r="I1814" s="2">
        <v>6</v>
      </c>
      <c r="J1814" s="2">
        <v>16</v>
      </c>
      <c r="K1814" s="2">
        <v>4</v>
      </c>
      <c r="L1814" s="3">
        <v>56058.48</v>
      </c>
      <c r="M1814" s="2" t="s">
        <v>0</v>
      </c>
      <c r="N1814" s="4" t="s">
        <v>21</v>
      </c>
    </row>
    <row r="1815" spans="1:14" x14ac:dyDescent="0.25">
      <c r="A1815" s="1" t="s">
        <v>360</v>
      </c>
      <c r="B1815" s="2" t="s">
        <v>86</v>
      </c>
      <c r="C1815" s="2" t="s">
        <v>90</v>
      </c>
      <c r="D1815" s="2" t="s">
        <v>91</v>
      </c>
      <c r="E1815" s="2" t="s">
        <v>1578</v>
      </c>
      <c r="F1815" s="2">
        <v>40141756</v>
      </c>
      <c r="G1815" s="2" t="s">
        <v>490</v>
      </c>
      <c r="H1815" s="2">
        <v>4</v>
      </c>
      <c r="I1815" s="2">
        <v>6</v>
      </c>
      <c r="J1815" s="2">
        <v>10</v>
      </c>
      <c r="K1815" s="2">
        <v>10</v>
      </c>
      <c r="L1815" s="3">
        <v>16924.400000000001</v>
      </c>
      <c r="M1815" s="2" t="s">
        <v>0</v>
      </c>
      <c r="N1815" s="4" t="s">
        <v>21</v>
      </c>
    </row>
    <row r="1816" spans="1:14" x14ac:dyDescent="0.25">
      <c r="A1816" s="1" t="s">
        <v>360</v>
      </c>
      <c r="B1816" s="2" t="s">
        <v>86</v>
      </c>
      <c r="C1816" s="2" t="s">
        <v>90</v>
      </c>
      <c r="D1816" s="2" t="s">
        <v>91</v>
      </c>
      <c r="E1816" s="2" t="s">
        <v>1697</v>
      </c>
      <c r="F1816" s="2">
        <v>39131713</v>
      </c>
      <c r="G1816" s="2" t="s">
        <v>810</v>
      </c>
      <c r="H1816" s="2">
        <v>9</v>
      </c>
      <c r="I1816" s="2">
        <v>6</v>
      </c>
      <c r="J1816" s="2">
        <v>16</v>
      </c>
      <c r="K1816" s="2">
        <v>30</v>
      </c>
      <c r="L1816" s="3">
        <v>66024.899999999994</v>
      </c>
      <c r="M1816" s="2" t="s">
        <v>0</v>
      </c>
      <c r="N1816" s="4" t="s">
        <v>21</v>
      </c>
    </row>
    <row r="1817" spans="1:14" x14ac:dyDescent="0.25">
      <c r="A1817" s="1" t="s">
        <v>360</v>
      </c>
      <c r="B1817" s="2" t="s">
        <v>86</v>
      </c>
      <c r="C1817" s="2" t="s">
        <v>90</v>
      </c>
      <c r="D1817" s="2" t="s">
        <v>91</v>
      </c>
      <c r="E1817" s="2" t="s">
        <v>1698</v>
      </c>
      <c r="F1817" s="2">
        <v>39131713</v>
      </c>
      <c r="G1817" s="2" t="s">
        <v>810</v>
      </c>
      <c r="H1817" s="2">
        <v>9</v>
      </c>
      <c r="I1817" s="2">
        <v>6</v>
      </c>
      <c r="J1817" s="2">
        <v>16</v>
      </c>
      <c r="K1817" s="2">
        <v>8</v>
      </c>
      <c r="L1817" s="3">
        <v>27132.16</v>
      </c>
      <c r="M1817" s="2" t="s">
        <v>0</v>
      </c>
      <c r="N1817" s="4" t="s">
        <v>21</v>
      </c>
    </row>
    <row r="1818" spans="1:14" x14ac:dyDescent="0.25">
      <c r="A1818" s="1" t="s">
        <v>360</v>
      </c>
      <c r="B1818" s="2" t="s">
        <v>86</v>
      </c>
      <c r="C1818" s="2" t="s">
        <v>90</v>
      </c>
      <c r="D1818" s="2" t="s">
        <v>91</v>
      </c>
      <c r="E1818" s="2" t="s">
        <v>1699</v>
      </c>
      <c r="F1818" s="2">
        <v>39131713</v>
      </c>
      <c r="G1818" s="2" t="s">
        <v>810</v>
      </c>
      <c r="H1818" s="2">
        <v>9</v>
      </c>
      <c r="I1818" s="2">
        <v>6</v>
      </c>
      <c r="J1818" s="2">
        <v>16</v>
      </c>
      <c r="K1818" s="2">
        <v>8</v>
      </c>
      <c r="L1818" s="3">
        <v>25779.040000000001</v>
      </c>
      <c r="M1818" s="2" t="s">
        <v>0</v>
      </c>
      <c r="N1818" s="4" t="s">
        <v>21</v>
      </c>
    </row>
    <row r="1819" spans="1:14" x14ac:dyDescent="0.25">
      <c r="A1819" s="1" t="s">
        <v>360</v>
      </c>
      <c r="B1819" s="2" t="s">
        <v>86</v>
      </c>
      <c r="C1819" s="2" t="s">
        <v>90</v>
      </c>
      <c r="D1819" s="2" t="s">
        <v>91</v>
      </c>
      <c r="E1819" s="2" t="s">
        <v>1700</v>
      </c>
      <c r="F1819" s="2">
        <v>39131713</v>
      </c>
      <c r="G1819" s="2" t="s">
        <v>810</v>
      </c>
      <c r="H1819" s="2">
        <v>9</v>
      </c>
      <c r="I1819" s="2">
        <v>6</v>
      </c>
      <c r="J1819" s="2">
        <v>16</v>
      </c>
      <c r="K1819" s="2">
        <v>20</v>
      </c>
      <c r="L1819" s="3">
        <v>76402</v>
      </c>
      <c r="M1819" s="2" t="s">
        <v>0</v>
      </c>
      <c r="N1819" s="4" t="s">
        <v>21</v>
      </c>
    </row>
    <row r="1820" spans="1:14" x14ac:dyDescent="0.25">
      <c r="A1820" s="1" t="s">
        <v>360</v>
      </c>
      <c r="B1820" s="2" t="s">
        <v>86</v>
      </c>
      <c r="C1820" s="2" t="s">
        <v>90</v>
      </c>
      <c r="D1820" s="2" t="s">
        <v>91</v>
      </c>
      <c r="E1820" s="2" t="s">
        <v>1701</v>
      </c>
      <c r="F1820" s="2">
        <v>31162800</v>
      </c>
      <c r="G1820" s="2" t="s">
        <v>490</v>
      </c>
      <c r="H1820" s="2">
        <v>3</v>
      </c>
      <c r="I1820" s="2">
        <v>6</v>
      </c>
      <c r="J1820" s="2">
        <v>10</v>
      </c>
      <c r="K1820" s="2">
        <v>5</v>
      </c>
      <c r="L1820" s="3">
        <v>72505.850000000006</v>
      </c>
      <c r="M1820" s="2" t="s">
        <v>0</v>
      </c>
      <c r="N1820" s="4" t="s">
        <v>21</v>
      </c>
    </row>
    <row r="1821" spans="1:14" x14ac:dyDescent="0.25">
      <c r="A1821" s="1" t="s">
        <v>360</v>
      </c>
      <c r="B1821" s="2" t="s">
        <v>86</v>
      </c>
      <c r="C1821" s="2" t="s">
        <v>90</v>
      </c>
      <c r="D1821" s="2" t="s">
        <v>91</v>
      </c>
      <c r="E1821" s="2" t="s">
        <v>1702</v>
      </c>
      <c r="F1821" s="2">
        <v>31162800</v>
      </c>
      <c r="G1821" s="2" t="s">
        <v>490</v>
      </c>
      <c r="H1821" s="2">
        <v>3</v>
      </c>
      <c r="I1821" s="2">
        <v>6</v>
      </c>
      <c r="J1821" s="2">
        <v>10</v>
      </c>
      <c r="K1821" s="2">
        <v>5</v>
      </c>
      <c r="L1821" s="3">
        <v>82293.700000000012</v>
      </c>
      <c r="M1821" s="2" t="s">
        <v>0</v>
      </c>
      <c r="N1821" s="4" t="s">
        <v>21</v>
      </c>
    </row>
    <row r="1822" spans="1:14" x14ac:dyDescent="0.25">
      <c r="A1822" s="1" t="s">
        <v>360</v>
      </c>
      <c r="B1822" s="2" t="s">
        <v>86</v>
      </c>
      <c r="C1822" s="2" t="s">
        <v>90</v>
      </c>
      <c r="D1822" s="2" t="s">
        <v>91</v>
      </c>
      <c r="E1822" s="2" t="s">
        <v>1703</v>
      </c>
      <c r="F1822" s="2">
        <v>31162800</v>
      </c>
      <c r="G1822" s="2" t="s">
        <v>490</v>
      </c>
      <c r="H1822" s="2">
        <v>3</v>
      </c>
      <c r="I1822" s="2">
        <v>6</v>
      </c>
      <c r="J1822" s="2">
        <v>10</v>
      </c>
      <c r="K1822" s="2">
        <v>5</v>
      </c>
      <c r="L1822" s="3">
        <v>166592.40000000002</v>
      </c>
      <c r="M1822" s="2" t="s">
        <v>0</v>
      </c>
      <c r="N1822" s="4" t="s">
        <v>21</v>
      </c>
    </row>
    <row r="1823" spans="1:14" x14ac:dyDescent="0.25">
      <c r="A1823" s="1" t="s">
        <v>360</v>
      </c>
      <c r="B1823" s="2" t="s">
        <v>86</v>
      </c>
      <c r="C1823" s="2" t="s">
        <v>246</v>
      </c>
      <c r="D1823" s="2" t="s">
        <v>247</v>
      </c>
      <c r="E1823" s="2" t="s">
        <v>1704</v>
      </c>
      <c r="F1823" s="2">
        <v>24112702</v>
      </c>
      <c r="G1823" s="2" t="s">
        <v>490</v>
      </c>
      <c r="H1823" s="2">
        <v>2</v>
      </c>
      <c r="I1823" s="2">
        <v>3</v>
      </c>
      <c r="J1823" s="2">
        <v>10</v>
      </c>
      <c r="K1823" s="2">
        <v>11</v>
      </c>
      <c r="L1823" s="3">
        <v>1760000</v>
      </c>
      <c r="M1823" s="2" t="s">
        <v>0</v>
      </c>
      <c r="N1823" s="4" t="s">
        <v>21</v>
      </c>
    </row>
    <row r="1824" spans="1:14" x14ac:dyDescent="0.25">
      <c r="A1824" s="1" t="s">
        <v>360</v>
      </c>
      <c r="B1824" s="2" t="s">
        <v>86</v>
      </c>
      <c r="C1824" s="2" t="s">
        <v>246</v>
      </c>
      <c r="D1824" s="2" t="s">
        <v>247</v>
      </c>
      <c r="E1824" s="2" t="s">
        <v>1705</v>
      </c>
      <c r="F1824" s="2">
        <v>47121701</v>
      </c>
      <c r="G1824" s="2" t="s">
        <v>490</v>
      </c>
      <c r="H1824" s="2">
        <v>2</v>
      </c>
      <c r="I1824" s="2">
        <v>3</v>
      </c>
      <c r="J1824" s="2">
        <v>10</v>
      </c>
      <c r="K1824" s="2">
        <v>6</v>
      </c>
      <c r="L1824" s="3">
        <v>3034.5</v>
      </c>
      <c r="M1824" s="2" t="s">
        <v>0</v>
      </c>
      <c r="N1824" s="4" t="s">
        <v>21</v>
      </c>
    </row>
    <row r="1825" spans="1:14" x14ac:dyDescent="0.25">
      <c r="A1825" s="1" t="s">
        <v>360</v>
      </c>
      <c r="B1825" s="2" t="s">
        <v>86</v>
      </c>
      <c r="C1825" s="2" t="s">
        <v>246</v>
      </c>
      <c r="D1825" s="2" t="s">
        <v>247</v>
      </c>
      <c r="E1825" s="2" t="s">
        <v>1706</v>
      </c>
      <c r="F1825" s="2">
        <v>47121700</v>
      </c>
      <c r="G1825" s="2" t="s">
        <v>490</v>
      </c>
      <c r="H1825" s="2">
        <v>2</v>
      </c>
      <c r="I1825" s="2">
        <v>6</v>
      </c>
      <c r="J1825" s="2">
        <v>10</v>
      </c>
      <c r="K1825" s="2">
        <v>100</v>
      </c>
      <c r="L1825" s="3">
        <v>301070</v>
      </c>
      <c r="M1825" s="2" t="s">
        <v>0</v>
      </c>
      <c r="N1825" s="4" t="s">
        <v>21</v>
      </c>
    </row>
    <row r="1826" spans="1:14" x14ac:dyDescent="0.25">
      <c r="A1826" s="1" t="s">
        <v>360</v>
      </c>
      <c r="B1826" s="2" t="s">
        <v>86</v>
      </c>
      <c r="C1826" s="2" t="s">
        <v>246</v>
      </c>
      <c r="D1826" s="2" t="s">
        <v>247</v>
      </c>
      <c r="E1826" s="2" t="s">
        <v>18204</v>
      </c>
      <c r="F1826" s="2">
        <v>47121701</v>
      </c>
      <c r="G1826" s="2" t="s">
        <v>490</v>
      </c>
      <c r="H1826" s="2">
        <v>3</v>
      </c>
      <c r="I1826" s="2">
        <v>6</v>
      </c>
      <c r="J1826" s="2">
        <v>10</v>
      </c>
      <c r="K1826" s="2">
        <v>4</v>
      </c>
      <c r="L1826" s="3">
        <v>10472</v>
      </c>
      <c r="M1826" s="2" t="s">
        <v>0</v>
      </c>
      <c r="N1826" s="4" t="s">
        <v>21</v>
      </c>
    </row>
    <row r="1827" spans="1:14" x14ac:dyDescent="0.25">
      <c r="A1827" s="1" t="s">
        <v>360</v>
      </c>
      <c r="B1827" s="2" t="s">
        <v>86</v>
      </c>
      <c r="C1827" s="2" t="s">
        <v>246</v>
      </c>
      <c r="D1827" s="2" t="s">
        <v>247</v>
      </c>
      <c r="E1827" s="2" t="s">
        <v>18205</v>
      </c>
      <c r="F1827" s="2">
        <v>47121701</v>
      </c>
      <c r="G1827" s="2" t="s">
        <v>490</v>
      </c>
      <c r="H1827" s="2">
        <v>3</v>
      </c>
      <c r="I1827" s="2">
        <v>6</v>
      </c>
      <c r="J1827" s="2">
        <v>10</v>
      </c>
      <c r="K1827" s="2">
        <v>4</v>
      </c>
      <c r="L1827" s="3">
        <v>10472</v>
      </c>
      <c r="M1827" s="2" t="s">
        <v>0</v>
      </c>
      <c r="N1827" s="4" t="s">
        <v>21</v>
      </c>
    </row>
    <row r="1828" spans="1:14" x14ac:dyDescent="0.25">
      <c r="A1828" s="1" t="s">
        <v>360</v>
      </c>
      <c r="B1828" s="2" t="s">
        <v>86</v>
      </c>
      <c r="C1828" s="2" t="s">
        <v>246</v>
      </c>
      <c r="D1828" s="2" t="s">
        <v>247</v>
      </c>
      <c r="E1828" s="2" t="s">
        <v>18206</v>
      </c>
      <c r="F1828" s="2">
        <v>47121701</v>
      </c>
      <c r="G1828" s="2" t="s">
        <v>490</v>
      </c>
      <c r="H1828" s="2">
        <v>3</v>
      </c>
      <c r="I1828" s="2">
        <v>6</v>
      </c>
      <c r="J1828" s="2">
        <v>10</v>
      </c>
      <c r="K1828" s="2">
        <v>4</v>
      </c>
      <c r="L1828" s="3">
        <v>10472</v>
      </c>
      <c r="M1828" s="2" t="s">
        <v>0</v>
      </c>
      <c r="N1828" s="4" t="s">
        <v>21</v>
      </c>
    </row>
    <row r="1829" spans="1:14" x14ac:dyDescent="0.25">
      <c r="A1829" s="1" t="s">
        <v>360</v>
      </c>
      <c r="B1829" s="2" t="s">
        <v>86</v>
      </c>
      <c r="C1829" s="2" t="s">
        <v>246</v>
      </c>
      <c r="D1829" s="2" t="s">
        <v>247</v>
      </c>
      <c r="E1829" s="2" t="s">
        <v>18207</v>
      </c>
      <c r="F1829" s="2">
        <v>47121701</v>
      </c>
      <c r="G1829" s="2" t="s">
        <v>490</v>
      </c>
      <c r="H1829" s="2">
        <v>3</v>
      </c>
      <c r="I1829" s="2">
        <v>6</v>
      </c>
      <c r="J1829" s="2">
        <v>10</v>
      </c>
      <c r="K1829" s="2">
        <v>4</v>
      </c>
      <c r="L1829" s="3">
        <v>10472</v>
      </c>
      <c r="M1829" s="2" t="s">
        <v>0</v>
      </c>
      <c r="N1829" s="4" t="s">
        <v>21</v>
      </c>
    </row>
    <row r="1830" spans="1:14" x14ac:dyDescent="0.25">
      <c r="A1830" s="1" t="s">
        <v>360</v>
      </c>
      <c r="B1830" s="2" t="s">
        <v>86</v>
      </c>
      <c r="C1830" s="2" t="s">
        <v>246</v>
      </c>
      <c r="D1830" s="2" t="s">
        <v>247</v>
      </c>
      <c r="E1830" s="2" t="s">
        <v>18208</v>
      </c>
      <c r="F1830" s="2">
        <v>47121701</v>
      </c>
      <c r="G1830" s="2" t="s">
        <v>490</v>
      </c>
      <c r="H1830" s="2">
        <v>3</v>
      </c>
      <c r="I1830" s="2">
        <v>6</v>
      </c>
      <c r="J1830" s="2">
        <v>10</v>
      </c>
      <c r="K1830" s="2">
        <v>4</v>
      </c>
      <c r="L1830" s="3">
        <v>10472</v>
      </c>
      <c r="M1830" s="2" t="s">
        <v>0</v>
      </c>
      <c r="N1830" s="4" t="s">
        <v>21</v>
      </c>
    </row>
    <row r="1831" spans="1:14" x14ac:dyDescent="0.25">
      <c r="A1831" s="1" t="s">
        <v>360</v>
      </c>
      <c r="B1831" s="2" t="s">
        <v>86</v>
      </c>
      <c r="C1831" s="2" t="s">
        <v>246</v>
      </c>
      <c r="D1831" s="2" t="s">
        <v>247</v>
      </c>
      <c r="E1831" s="2" t="s">
        <v>18209</v>
      </c>
      <c r="F1831" s="2">
        <v>47121701</v>
      </c>
      <c r="G1831" s="2" t="s">
        <v>490</v>
      </c>
      <c r="H1831" s="2">
        <v>1</v>
      </c>
      <c r="I1831" s="2">
        <v>6</v>
      </c>
      <c r="J1831" s="2">
        <v>10</v>
      </c>
      <c r="K1831" s="2">
        <v>27</v>
      </c>
      <c r="L1831" s="3">
        <v>70686</v>
      </c>
      <c r="M1831" s="2" t="s">
        <v>0</v>
      </c>
      <c r="N1831" s="4" t="s">
        <v>21</v>
      </c>
    </row>
    <row r="1832" spans="1:14" x14ac:dyDescent="0.25">
      <c r="A1832" s="1" t="s">
        <v>360</v>
      </c>
      <c r="B1832" s="2" t="s">
        <v>86</v>
      </c>
      <c r="C1832" s="2" t="s">
        <v>246</v>
      </c>
      <c r="D1832" s="2" t="s">
        <v>247</v>
      </c>
      <c r="E1832" s="2" t="s">
        <v>1707</v>
      </c>
      <c r="F1832" s="2">
        <v>47121700</v>
      </c>
      <c r="G1832" s="2" t="s">
        <v>490</v>
      </c>
      <c r="H1832" s="2">
        <v>1</v>
      </c>
      <c r="I1832" s="2">
        <v>6</v>
      </c>
      <c r="J1832" s="2">
        <v>10</v>
      </c>
      <c r="K1832" s="2">
        <v>100</v>
      </c>
      <c r="L1832" s="3">
        <v>301070</v>
      </c>
      <c r="M1832" s="2" t="s">
        <v>0</v>
      </c>
      <c r="N1832" s="4" t="s">
        <v>21</v>
      </c>
    </row>
    <row r="1833" spans="1:14" x14ac:dyDescent="0.25">
      <c r="A1833" s="1" t="s">
        <v>360</v>
      </c>
      <c r="B1833" s="2" t="s">
        <v>86</v>
      </c>
      <c r="C1833" s="2" t="s">
        <v>246</v>
      </c>
      <c r="D1833" s="2" t="s">
        <v>247</v>
      </c>
      <c r="E1833" s="2" t="s">
        <v>18210</v>
      </c>
      <c r="F1833" s="2">
        <v>47121701</v>
      </c>
      <c r="G1833" s="2" t="s">
        <v>490</v>
      </c>
      <c r="H1833" s="2">
        <v>1</v>
      </c>
      <c r="I1833" s="2">
        <v>6</v>
      </c>
      <c r="J1833" s="2">
        <v>10</v>
      </c>
      <c r="K1833" s="2">
        <v>5</v>
      </c>
      <c r="L1833" s="3">
        <v>13090</v>
      </c>
      <c r="M1833" s="2" t="s">
        <v>0</v>
      </c>
      <c r="N1833" s="4" t="s">
        <v>21</v>
      </c>
    </row>
    <row r="1834" spans="1:14" x14ac:dyDescent="0.25">
      <c r="A1834" s="1" t="s">
        <v>360</v>
      </c>
      <c r="B1834" s="2" t="s">
        <v>86</v>
      </c>
      <c r="C1834" s="2" t="s">
        <v>246</v>
      </c>
      <c r="D1834" s="2" t="s">
        <v>247</v>
      </c>
      <c r="E1834" s="2" t="s">
        <v>18211</v>
      </c>
      <c r="F1834" s="2">
        <v>47121701</v>
      </c>
      <c r="G1834" s="2" t="s">
        <v>490</v>
      </c>
      <c r="H1834" s="2">
        <v>1</v>
      </c>
      <c r="I1834" s="2">
        <v>6</v>
      </c>
      <c r="J1834" s="2">
        <v>10</v>
      </c>
      <c r="K1834" s="2">
        <v>5</v>
      </c>
      <c r="L1834" s="3">
        <v>13090</v>
      </c>
      <c r="M1834" s="2" t="s">
        <v>0</v>
      </c>
      <c r="N1834" s="4" t="s">
        <v>21</v>
      </c>
    </row>
    <row r="1835" spans="1:14" x14ac:dyDescent="0.25">
      <c r="A1835" s="1" t="s">
        <v>360</v>
      </c>
      <c r="B1835" s="2" t="s">
        <v>86</v>
      </c>
      <c r="C1835" s="2" t="s">
        <v>246</v>
      </c>
      <c r="D1835" s="2" t="s">
        <v>247</v>
      </c>
      <c r="E1835" s="2" t="s">
        <v>1708</v>
      </c>
      <c r="F1835" s="2">
        <v>47121700</v>
      </c>
      <c r="G1835" s="2" t="s">
        <v>490</v>
      </c>
      <c r="H1835" s="2">
        <v>1</v>
      </c>
      <c r="I1835" s="2">
        <v>6</v>
      </c>
      <c r="J1835" s="2">
        <v>10</v>
      </c>
      <c r="K1835" s="2">
        <v>10</v>
      </c>
      <c r="L1835" s="3">
        <v>30107</v>
      </c>
      <c r="M1835" s="2" t="s">
        <v>0</v>
      </c>
      <c r="N1835" s="4" t="s">
        <v>21</v>
      </c>
    </row>
    <row r="1836" spans="1:14" x14ac:dyDescent="0.25">
      <c r="A1836" s="1" t="s">
        <v>360</v>
      </c>
      <c r="B1836" s="2" t="s">
        <v>86</v>
      </c>
      <c r="C1836" s="2" t="s">
        <v>246</v>
      </c>
      <c r="D1836" s="2" t="s">
        <v>247</v>
      </c>
      <c r="E1836" s="2" t="s">
        <v>1709</v>
      </c>
      <c r="F1836" s="2">
        <v>47121701</v>
      </c>
      <c r="G1836" s="2" t="s">
        <v>490</v>
      </c>
      <c r="H1836" s="2">
        <v>2</v>
      </c>
      <c r="I1836" s="2">
        <v>6</v>
      </c>
      <c r="J1836" s="2">
        <v>16</v>
      </c>
      <c r="K1836" s="2">
        <v>100</v>
      </c>
      <c r="L1836" s="3">
        <v>113050</v>
      </c>
      <c r="M1836" s="2" t="s">
        <v>0</v>
      </c>
      <c r="N1836" s="4" t="s">
        <v>21</v>
      </c>
    </row>
    <row r="1837" spans="1:14" x14ac:dyDescent="0.25">
      <c r="A1837" s="1" t="s">
        <v>360</v>
      </c>
      <c r="B1837" s="2" t="s">
        <v>86</v>
      </c>
      <c r="C1837" s="2" t="s">
        <v>93</v>
      </c>
      <c r="D1837" s="2" t="s">
        <v>94</v>
      </c>
      <c r="E1837" s="2" t="s">
        <v>1710</v>
      </c>
      <c r="F1837" s="2">
        <v>42131613</v>
      </c>
      <c r="G1837" s="2" t="s">
        <v>490</v>
      </c>
      <c r="H1837" s="2">
        <v>2</v>
      </c>
      <c r="I1837" s="2">
        <v>3</v>
      </c>
      <c r="J1837" s="2">
        <v>16</v>
      </c>
      <c r="K1837" s="2">
        <v>15</v>
      </c>
      <c r="L1837" s="3">
        <v>304500</v>
      </c>
      <c r="M1837" s="2" t="s">
        <v>0</v>
      </c>
      <c r="N1837" s="4" t="s">
        <v>21</v>
      </c>
    </row>
    <row r="1838" spans="1:14" x14ac:dyDescent="0.25">
      <c r="A1838" s="1" t="s">
        <v>360</v>
      </c>
      <c r="B1838" s="2" t="s">
        <v>86</v>
      </c>
      <c r="C1838" s="2" t="s">
        <v>93</v>
      </c>
      <c r="D1838" s="2" t="s">
        <v>94</v>
      </c>
      <c r="E1838" s="2" t="s">
        <v>1711</v>
      </c>
      <c r="F1838" s="2">
        <v>42131606</v>
      </c>
      <c r="G1838" s="2" t="s">
        <v>490</v>
      </c>
      <c r="H1838" s="2">
        <v>2</v>
      </c>
      <c r="I1838" s="2">
        <v>3</v>
      </c>
      <c r="J1838" s="2">
        <v>16</v>
      </c>
      <c r="K1838" s="2">
        <v>40</v>
      </c>
      <c r="L1838" s="3">
        <v>412000</v>
      </c>
      <c r="M1838" s="2" t="s">
        <v>0</v>
      </c>
      <c r="N1838" s="4" t="s">
        <v>21</v>
      </c>
    </row>
    <row r="1839" spans="1:14" x14ac:dyDescent="0.25">
      <c r="A1839" s="1" t="s">
        <v>360</v>
      </c>
      <c r="B1839" s="2" t="s">
        <v>86</v>
      </c>
      <c r="C1839" s="2" t="s">
        <v>93</v>
      </c>
      <c r="D1839" s="2" t="s">
        <v>94</v>
      </c>
      <c r="E1839" s="2" t="s">
        <v>1712</v>
      </c>
      <c r="F1839" s="2">
        <v>31201516</v>
      </c>
      <c r="G1839" s="2" t="s">
        <v>490</v>
      </c>
      <c r="H1839" s="2">
        <v>2</v>
      </c>
      <c r="I1839" s="2">
        <v>3</v>
      </c>
      <c r="J1839" s="2">
        <v>10</v>
      </c>
      <c r="K1839" s="2">
        <v>1</v>
      </c>
      <c r="L1839" s="3">
        <v>4418720</v>
      </c>
      <c r="M1839" s="2" t="s">
        <v>0</v>
      </c>
      <c r="N1839" s="4" t="s">
        <v>21</v>
      </c>
    </row>
    <row r="1840" spans="1:14" x14ac:dyDescent="0.25">
      <c r="A1840" s="1" t="s">
        <v>360</v>
      </c>
      <c r="B1840" s="2" t="s">
        <v>86</v>
      </c>
      <c r="C1840" s="2" t="s">
        <v>93</v>
      </c>
      <c r="D1840" s="2" t="s">
        <v>94</v>
      </c>
      <c r="E1840" s="2" t="s">
        <v>1713</v>
      </c>
      <c r="F1840" s="2">
        <v>55121704</v>
      </c>
      <c r="G1840" s="2" t="s">
        <v>490</v>
      </c>
      <c r="H1840" s="2">
        <v>6</v>
      </c>
      <c r="I1840" s="2">
        <v>6</v>
      </c>
      <c r="J1840" s="2">
        <v>10</v>
      </c>
      <c r="K1840" s="2">
        <v>25</v>
      </c>
      <c r="L1840" s="3">
        <v>150000</v>
      </c>
      <c r="M1840" s="2" t="s">
        <v>0</v>
      </c>
      <c r="N1840" s="4" t="s">
        <v>21</v>
      </c>
    </row>
    <row r="1841" spans="1:14" x14ac:dyDescent="0.25">
      <c r="A1841" s="1" t="s">
        <v>360</v>
      </c>
      <c r="B1841" s="2" t="s">
        <v>86</v>
      </c>
      <c r="C1841" s="2" t="s">
        <v>93</v>
      </c>
      <c r="D1841" s="2" t="s">
        <v>94</v>
      </c>
      <c r="E1841" s="2" t="s">
        <v>1714</v>
      </c>
      <c r="F1841" s="2">
        <v>47101516</v>
      </c>
      <c r="G1841" s="2" t="s">
        <v>490</v>
      </c>
      <c r="H1841" s="2">
        <v>1</v>
      </c>
      <c r="I1841" s="2">
        <v>6</v>
      </c>
      <c r="J1841" s="2">
        <v>10</v>
      </c>
      <c r="K1841" s="2">
        <v>1</v>
      </c>
      <c r="L1841" s="3">
        <v>773500</v>
      </c>
      <c r="M1841" s="2" t="s">
        <v>0</v>
      </c>
      <c r="N1841" s="4" t="s">
        <v>21</v>
      </c>
    </row>
    <row r="1842" spans="1:14" x14ac:dyDescent="0.25">
      <c r="A1842" s="1" t="s">
        <v>360</v>
      </c>
      <c r="B1842" s="2" t="s">
        <v>86</v>
      </c>
      <c r="C1842" s="2" t="s">
        <v>93</v>
      </c>
      <c r="D1842" s="2" t="s">
        <v>94</v>
      </c>
      <c r="E1842" s="2" t="s">
        <v>1715</v>
      </c>
      <c r="F1842" s="2">
        <v>44121634</v>
      </c>
      <c r="G1842" s="2" t="s">
        <v>496</v>
      </c>
      <c r="H1842" s="2">
        <v>2</v>
      </c>
      <c r="I1842" s="2">
        <v>3</v>
      </c>
      <c r="J1842" s="2">
        <v>10</v>
      </c>
      <c r="K1842" s="2">
        <v>14</v>
      </c>
      <c r="L1842" s="3">
        <v>104358.23999999999</v>
      </c>
      <c r="M1842" s="2" t="s">
        <v>0</v>
      </c>
      <c r="N1842" s="4" t="s">
        <v>21</v>
      </c>
    </row>
    <row r="1843" spans="1:14" x14ac:dyDescent="0.25">
      <c r="A1843" s="1" t="s">
        <v>360</v>
      </c>
      <c r="B1843" s="2" t="s">
        <v>86</v>
      </c>
      <c r="C1843" s="2" t="s">
        <v>93</v>
      </c>
      <c r="D1843" s="2" t="s">
        <v>94</v>
      </c>
      <c r="E1843" s="2" t="s">
        <v>1716</v>
      </c>
      <c r="F1843" s="2">
        <v>44121634</v>
      </c>
      <c r="G1843" s="2" t="s">
        <v>496</v>
      </c>
      <c r="H1843" s="2">
        <v>2</v>
      </c>
      <c r="I1843" s="2">
        <v>3</v>
      </c>
      <c r="J1843" s="2">
        <v>10</v>
      </c>
      <c r="K1843" s="2">
        <v>110</v>
      </c>
      <c r="L1843" s="3">
        <v>819957.6</v>
      </c>
      <c r="M1843" s="2" t="s">
        <v>0</v>
      </c>
      <c r="N1843" s="4" t="s">
        <v>21</v>
      </c>
    </row>
    <row r="1844" spans="1:14" x14ac:dyDescent="0.25">
      <c r="A1844" s="1" t="s">
        <v>360</v>
      </c>
      <c r="B1844" s="2" t="s">
        <v>86</v>
      </c>
      <c r="C1844" s="2" t="s">
        <v>93</v>
      </c>
      <c r="D1844" s="2" t="s">
        <v>94</v>
      </c>
      <c r="E1844" s="2" t="s">
        <v>1717</v>
      </c>
      <c r="F1844" s="2">
        <v>31201512</v>
      </c>
      <c r="G1844" s="2" t="s">
        <v>496</v>
      </c>
      <c r="H1844" s="2">
        <v>2</v>
      </c>
      <c r="I1844" s="2">
        <v>3</v>
      </c>
      <c r="J1844" s="2">
        <v>10</v>
      </c>
      <c r="K1844" s="2">
        <v>500</v>
      </c>
      <c r="L1844" s="3">
        <v>2415700</v>
      </c>
      <c r="M1844" s="2" t="s">
        <v>0</v>
      </c>
      <c r="N1844" s="4" t="s">
        <v>21</v>
      </c>
    </row>
    <row r="1845" spans="1:14" x14ac:dyDescent="0.25">
      <c r="A1845" s="1" t="s">
        <v>360</v>
      </c>
      <c r="B1845" s="2" t="s">
        <v>86</v>
      </c>
      <c r="C1845" s="2" t="s">
        <v>93</v>
      </c>
      <c r="D1845" s="2" t="s">
        <v>94</v>
      </c>
      <c r="E1845" s="2" t="s">
        <v>1718</v>
      </c>
      <c r="F1845" s="2">
        <v>44122100</v>
      </c>
      <c r="G1845" s="2" t="s">
        <v>496</v>
      </c>
      <c r="H1845" s="2">
        <v>2</v>
      </c>
      <c r="I1845" s="2">
        <v>3</v>
      </c>
      <c r="J1845" s="2">
        <v>10</v>
      </c>
      <c r="K1845" s="2">
        <v>19</v>
      </c>
      <c r="L1845" s="3">
        <v>196707</v>
      </c>
      <c r="M1845" s="2" t="s">
        <v>0</v>
      </c>
      <c r="N1845" s="4" t="s">
        <v>21</v>
      </c>
    </row>
    <row r="1846" spans="1:14" x14ac:dyDescent="0.25">
      <c r="A1846" s="1" t="s">
        <v>360</v>
      </c>
      <c r="B1846" s="2" t="s">
        <v>86</v>
      </c>
      <c r="C1846" s="2" t="s">
        <v>93</v>
      </c>
      <c r="D1846" s="2" t="s">
        <v>94</v>
      </c>
      <c r="E1846" s="2" t="s">
        <v>1719</v>
      </c>
      <c r="F1846" s="2">
        <v>24112902</v>
      </c>
      <c r="G1846" s="2" t="s">
        <v>496</v>
      </c>
      <c r="H1846" s="2">
        <v>2</v>
      </c>
      <c r="I1846" s="2">
        <v>3</v>
      </c>
      <c r="J1846" s="2">
        <v>10</v>
      </c>
      <c r="K1846" s="2">
        <v>1</v>
      </c>
      <c r="L1846" s="3">
        <v>39341.4</v>
      </c>
      <c r="M1846" s="2" t="s">
        <v>0</v>
      </c>
      <c r="N1846" s="4" t="s">
        <v>21</v>
      </c>
    </row>
    <row r="1847" spans="1:14" x14ac:dyDescent="0.25">
      <c r="A1847" s="1" t="s">
        <v>360</v>
      </c>
      <c r="B1847" s="2" t="s">
        <v>86</v>
      </c>
      <c r="C1847" s="2" t="s">
        <v>93</v>
      </c>
      <c r="D1847" s="2" t="s">
        <v>94</v>
      </c>
      <c r="E1847" s="2" t="s">
        <v>1716</v>
      </c>
      <c r="F1847" s="2">
        <v>44121634</v>
      </c>
      <c r="G1847" s="2" t="s">
        <v>496</v>
      </c>
      <c r="H1847" s="2">
        <v>2</v>
      </c>
      <c r="I1847" s="2">
        <v>3</v>
      </c>
      <c r="J1847" s="2">
        <v>16</v>
      </c>
      <c r="K1847" s="2">
        <v>7</v>
      </c>
      <c r="L1847" s="3">
        <v>52179.119999999995</v>
      </c>
      <c r="M1847" s="2" t="s">
        <v>0</v>
      </c>
      <c r="N1847" s="4" t="s">
        <v>21</v>
      </c>
    </row>
    <row r="1848" spans="1:14" x14ac:dyDescent="0.25">
      <c r="A1848" s="1" t="s">
        <v>360</v>
      </c>
      <c r="B1848" s="2" t="s">
        <v>86</v>
      </c>
      <c r="C1848" s="2" t="s">
        <v>93</v>
      </c>
      <c r="D1848" s="2" t="s">
        <v>94</v>
      </c>
      <c r="E1848" s="2" t="s">
        <v>1717</v>
      </c>
      <c r="F1848" s="2">
        <v>31201512</v>
      </c>
      <c r="G1848" s="2" t="s">
        <v>496</v>
      </c>
      <c r="H1848" s="2">
        <v>2</v>
      </c>
      <c r="I1848" s="2">
        <v>3</v>
      </c>
      <c r="J1848" s="2">
        <v>16</v>
      </c>
      <c r="K1848" s="2">
        <v>70</v>
      </c>
      <c r="L1848" s="3">
        <v>338198</v>
      </c>
      <c r="M1848" s="2" t="s">
        <v>0</v>
      </c>
      <c r="N1848" s="4" t="s">
        <v>21</v>
      </c>
    </row>
    <row r="1849" spans="1:14" x14ac:dyDescent="0.25">
      <c r="A1849" s="1" t="s">
        <v>360</v>
      </c>
      <c r="B1849" s="2" t="s">
        <v>86</v>
      </c>
      <c r="C1849" s="2" t="s">
        <v>93</v>
      </c>
      <c r="D1849" s="2" t="s">
        <v>94</v>
      </c>
      <c r="E1849" s="2" t="s">
        <v>1144</v>
      </c>
      <c r="F1849" s="2">
        <v>24112902</v>
      </c>
      <c r="G1849" s="2" t="s">
        <v>496</v>
      </c>
      <c r="H1849" s="2">
        <v>2</v>
      </c>
      <c r="I1849" s="2">
        <v>3</v>
      </c>
      <c r="J1849" s="2">
        <v>16</v>
      </c>
      <c r="K1849" s="2">
        <v>2</v>
      </c>
      <c r="L1849" s="3">
        <v>78682.8</v>
      </c>
      <c r="M1849" s="2" t="s">
        <v>0</v>
      </c>
      <c r="N1849" s="4" t="s">
        <v>21</v>
      </c>
    </row>
    <row r="1850" spans="1:14" x14ac:dyDescent="0.25">
      <c r="A1850" s="1" t="s">
        <v>360</v>
      </c>
      <c r="B1850" s="2" t="s">
        <v>86</v>
      </c>
      <c r="C1850" s="2" t="s">
        <v>93</v>
      </c>
      <c r="D1850" s="2" t="s">
        <v>94</v>
      </c>
      <c r="E1850" s="2" t="s">
        <v>1720</v>
      </c>
      <c r="F1850" s="2">
        <v>31201512</v>
      </c>
      <c r="G1850" s="2" t="s">
        <v>496</v>
      </c>
      <c r="H1850" s="2">
        <v>2</v>
      </c>
      <c r="I1850" s="2">
        <v>3</v>
      </c>
      <c r="J1850" s="2">
        <v>16</v>
      </c>
      <c r="K1850" s="2">
        <v>70</v>
      </c>
      <c r="L1850" s="3">
        <v>405837.60000000003</v>
      </c>
      <c r="M1850" s="2" t="s">
        <v>0</v>
      </c>
      <c r="N1850" s="4" t="s">
        <v>21</v>
      </c>
    </row>
    <row r="1851" spans="1:14" x14ac:dyDescent="0.25">
      <c r="A1851" s="1" t="s">
        <v>360</v>
      </c>
      <c r="B1851" s="2" t="s">
        <v>86</v>
      </c>
      <c r="C1851" s="2" t="s">
        <v>93</v>
      </c>
      <c r="D1851" s="2" t="s">
        <v>94</v>
      </c>
      <c r="E1851" s="2" t="s">
        <v>1721</v>
      </c>
      <c r="F1851" s="2">
        <v>44121708</v>
      </c>
      <c r="G1851" s="2" t="s">
        <v>490</v>
      </c>
      <c r="H1851" s="2">
        <v>5</v>
      </c>
      <c r="I1851" s="2">
        <v>3</v>
      </c>
      <c r="J1851" s="2">
        <v>10</v>
      </c>
      <c r="K1851" s="2">
        <v>10</v>
      </c>
      <c r="L1851" s="3">
        <v>115953.60000000001</v>
      </c>
      <c r="M1851" s="2" t="s">
        <v>0</v>
      </c>
      <c r="N1851" s="4" t="s">
        <v>21</v>
      </c>
    </row>
    <row r="1852" spans="1:14" x14ac:dyDescent="0.25">
      <c r="A1852" s="1" t="s">
        <v>360</v>
      </c>
      <c r="B1852" s="2" t="s">
        <v>86</v>
      </c>
      <c r="C1852" s="2" t="s">
        <v>93</v>
      </c>
      <c r="D1852" s="2" t="s">
        <v>94</v>
      </c>
      <c r="E1852" s="2" t="s">
        <v>1722</v>
      </c>
      <c r="F1852" s="2">
        <v>31201512</v>
      </c>
      <c r="G1852" s="2" t="s">
        <v>490</v>
      </c>
      <c r="H1852" s="2">
        <v>5</v>
      </c>
      <c r="I1852" s="2">
        <v>3</v>
      </c>
      <c r="J1852" s="2">
        <v>10</v>
      </c>
      <c r="K1852" s="2">
        <v>12</v>
      </c>
      <c r="L1852" s="3">
        <v>51350.879999999997</v>
      </c>
      <c r="M1852" s="2" t="s">
        <v>0</v>
      </c>
      <c r="N1852" s="4" t="s">
        <v>21</v>
      </c>
    </row>
    <row r="1853" spans="1:14" x14ac:dyDescent="0.25">
      <c r="A1853" s="1" t="s">
        <v>360</v>
      </c>
      <c r="B1853" s="2" t="s">
        <v>86</v>
      </c>
      <c r="C1853" s="2" t="s">
        <v>93</v>
      </c>
      <c r="D1853" s="2" t="s">
        <v>94</v>
      </c>
      <c r="E1853" s="2" t="s">
        <v>1723</v>
      </c>
      <c r="F1853" s="2">
        <v>31201503</v>
      </c>
      <c r="G1853" s="2" t="s">
        <v>490</v>
      </c>
      <c r="H1853" s="2">
        <v>5</v>
      </c>
      <c r="I1853" s="2">
        <v>3</v>
      </c>
      <c r="J1853" s="2">
        <v>10</v>
      </c>
      <c r="K1853" s="2">
        <v>12</v>
      </c>
      <c r="L1853" s="3">
        <v>38099.040000000001</v>
      </c>
      <c r="M1853" s="2" t="s">
        <v>0</v>
      </c>
      <c r="N1853" s="4" t="s">
        <v>21</v>
      </c>
    </row>
    <row r="1854" spans="1:14" x14ac:dyDescent="0.25">
      <c r="A1854" s="1" t="s">
        <v>360</v>
      </c>
      <c r="B1854" s="2" t="s">
        <v>86</v>
      </c>
      <c r="C1854" s="2" t="s">
        <v>93</v>
      </c>
      <c r="D1854" s="2" t="s">
        <v>94</v>
      </c>
      <c r="E1854" s="2" t="s">
        <v>1724</v>
      </c>
      <c r="F1854" s="2">
        <v>31201500</v>
      </c>
      <c r="G1854" s="2" t="s">
        <v>810</v>
      </c>
      <c r="H1854" s="2">
        <v>2</v>
      </c>
      <c r="I1854" s="2">
        <v>2</v>
      </c>
      <c r="J1854" s="2">
        <v>10</v>
      </c>
      <c r="K1854" s="2">
        <v>80</v>
      </c>
      <c r="L1854" s="3">
        <v>386512</v>
      </c>
      <c r="M1854" s="2" t="s">
        <v>0</v>
      </c>
      <c r="N1854" s="4" t="s">
        <v>21</v>
      </c>
    </row>
    <row r="1855" spans="1:14" x14ac:dyDescent="0.25">
      <c r="A1855" s="1" t="s">
        <v>360</v>
      </c>
      <c r="B1855" s="2" t="s">
        <v>86</v>
      </c>
      <c r="C1855" s="2" t="s">
        <v>93</v>
      </c>
      <c r="D1855" s="2" t="s">
        <v>94</v>
      </c>
      <c r="E1855" s="2" t="s">
        <v>1725</v>
      </c>
      <c r="F1855" s="2">
        <v>44122100</v>
      </c>
      <c r="G1855" s="2" t="s">
        <v>810</v>
      </c>
      <c r="H1855" s="2">
        <v>2</v>
      </c>
      <c r="I1855" s="2">
        <v>2</v>
      </c>
      <c r="J1855" s="2">
        <v>10</v>
      </c>
      <c r="K1855" s="2">
        <v>2</v>
      </c>
      <c r="L1855" s="3">
        <v>20706</v>
      </c>
      <c r="M1855" s="2" t="s">
        <v>0</v>
      </c>
      <c r="N1855" s="4" t="s">
        <v>21</v>
      </c>
    </row>
    <row r="1856" spans="1:14" x14ac:dyDescent="0.25">
      <c r="A1856" s="1" t="s">
        <v>360</v>
      </c>
      <c r="B1856" s="2" t="s">
        <v>86</v>
      </c>
      <c r="C1856" s="2" t="s">
        <v>93</v>
      </c>
      <c r="D1856" s="2" t="s">
        <v>94</v>
      </c>
      <c r="E1856" s="2" t="s">
        <v>1726</v>
      </c>
      <c r="F1856" s="2">
        <v>31201500</v>
      </c>
      <c r="G1856" s="2" t="s">
        <v>810</v>
      </c>
      <c r="H1856" s="2">
        <v>2</v>
      </c>
      <c r="I1856" s="2">
        <v>2</v>
      </c>
      <c r="J1856" s="2">
        <v>10</v>
      </c>
      <c r="K1856" s="2">
        <v>20</v>
      </c>
      <c r="L1856" s="3">
        <v>96628</v>
      </c>
      <c r="M1856" s="2" t="s">
        <v>0</v>
      </c>
      <c r="N1856" s="4" t="s">
        <v>21</v>
      </c>
    </row>
    <row r="1857" spans="1:14" x14ac:dyDescent="0.25">
      <c r="A1857" s="1" t="s">
        <v>360</v>
      </c>
      <c r="B1857" s="2" t="s">
        <v>86</v>
      </c>
      <c r="C1857" s="2" t="s">
        <v>93</v>
      </c>
      <c r="D1857" s="2" t="s">
        <v>94</v>
      </c>
      <c r="E1857" s="2" t="s">
        <v>1727</v>
      </c>
      <c r="F1857" s="2">
        <v>31201500</v>
      </c>
      <c r="G1857" s="2" t="s">
        <v>810</v>
      </c>
      <c r="H1857" s="2">
        <v>2</v>
      </c>
      <c r="I1857" s="2">
        <v>2</v>
      </c>
      <c r="J1857" s="2">
        <v>10</v>
      </c>
      <c r="K1857" s="2">
        <v>20</v>
      </c>
      <c r="L1857" s="3">
        <v>16564.8</v>
      </c>
      <c r="M1857" s="2" t="s">
        <v>0</v>
      </c>
      <c r="N1857" s="4" t="s">
        <v>21</v>
      </c>
    </row>
    <row r="1858" spans="1:14" x14ac:dyDescent="0.25">
      <c r="A1858" s="1" t="s">
        <v>360</v>
      </c>
      <c r="B1858" s="2" t="s">
        <v>86</v>
      </c>
      <c r="C1858" s="2" t="s">
        <v>93</v>
      </c>
      <c r="D1858" s="2" t="s">
        <v>94</v>
      </c>
      <c r="E1858" s="2" t="s">
        <v>1728</v>
      </c>
      <c r="F1858" s="2">
        <v>44122100</v>
      </c>
      <c r="G1858" s="2" t="s">
        <v>810</v>
      </c>
      <c r="H1858" s="2">
        <v>2</v>
      </c>
      <c r="I1858" s="2">
        <v>2</v>
      </c>
      <c r="J1858" s="2">
        <v>10</v>
      </c>
      <c r="K1858" s="2">
        <v>3</v>
      </c>
      <c r="L1858" s="3">
        <v>31059</v>
      </c>
      <c r="M1858" s="2" t="s">
        <v>0</v>
      </c>
      <c r="N1858" s="4" t="s">
        <v>21</v>
      </c>
    </row>
    <row r="1859" spans="1:14" x14ac:dyDescent="0.25">
      <c r="A1859" s="1" t="s">
        <v>360</v>
      </c>
      <c r="B1859" s="2" t="s">
        <v>86</v>
      </c>
      <c r="C1859" s="2" t="s">
        <v>93</v>
      </c>
      <c r="D1859" s="2" t="s">
        <v>94</v>
      </c>
      <c r="E1859" s="2" t="s">
        <v>1729</v>
      </c>
      <c r="F1859" s="2">
        <v>44121634</v>
      </c>
      <c r="G1859" s="2" t="s">
        <v>810</v>
      </c>
      <c r="H1859" s="2">
        <v>2</v>
      </c>
      <c r="I1859" s="2">
        <v>2</v>
      </c>
      <c r="J1859" s="2">
        <v>10</v>
      </c>
      <c r="K1859" s="2">
        <v>5</v>
      </c>
      <c r="L1859" s="3">
        <v>37270.800000000003</v>
      </c>
      <c r="M1859" s="2" t="s">
        <v>0</v>
      </c>
      <c r="N1859" s="4" t="s">
        <v>21</v>
      </c>
    </row>
    <row r="1860" spans="1:14" x14ac:dyDescent="0.25">
      <c r="A1860" s="1" t="s">
        <v>360</v>
      </c>
      <c r="B1860" s="2" t="s">
        <v>86</v>
      </c>
      <c r="C1860" s="2" t="s">
        <v>93</v>
      </c>
      <c r="D1860" s="2" t="s">
        <v>94</v>
      </c>
      <c r="E1860" s="2" t="s">
        <v>1730</v>
      </c>
      <c r="F1860" s="2">
        <v>44111914</v>
      </c>
      <c r="G1860" s="2" t="s">
        <v>810</v>
      </c>
      <c r="H1860" s="2">
        <v>2</v>
      </c>
      <c r="I1860" s="2">
        <v>2</v>
      </c>
      <c r="J1860" s="2">
        <v>10</v>
      </c>
      <c r="K1860" s="2">
        <v>10</v>
      </c>
      <c r="L1860" s="3">
        <v>33129.599999999999</v>
      </c>
      <c r="M1860" s="2" t="s">
        <v>0</v>
      </c>
      <c r="N1860" s="4" t="s">
        <v>21</v>
      </c>
    </row>
    <row r="1861" spans="1:14" x14ac:dyDescent="0.25">
      <c r="A1861" s="1" t="s">
        <v>360</v>
      </c>
      <c r="B1861" s="2" t="s">
        <v>86</v>
      </c>
      <c r="C1861" s="2" t="s">
        <v>93</v>
      </c>
      <c r="D1861" s="2" t="s">
        <v>94</v>
      </c>
      <c r="E1861" s="2" t="s">
        <v>1731</v>
      </c>
      <c r="F1861" s="2">
        <v>44121634</v>
      </c>
      <c r="G1861" s="2" t="s">
        <v>810</v>
      </c>
      <c r="H1861" s="2">
        <v>2</v>
      </c>
      <c r="I1861" s="2">
        <v>2</v>
      </c>
      <c r="J1861" s="2">
        <v>10</v>
      </c>
      <c r="K1861" s="2">
        <v>3</v>
      </c>
      <c r="L1861" s="3">
        <v>22362.48</v>
      </c>
      <c r="M1861" s="2" t="s">
        <v>0</v>
      </c>
      <c r="N1861" s="4" t="s">
        <v>21</v>
      </c>
    </row>
    <row r="1862" spans="1:14" x14ac:dyDescent="0.25">
      <c r="A1862" s="1" t="s">
        <v>360</v>
      </c>
      <c r="B1862" s="2" t="s">
        <v>86</v>
      </c>
      <c r="C1862" s="2" t="s">
        <v>93</v>
      </c>
      <c r="D1862" s="2" t="s">
        <v>94</v>
      </c>
      <c r="E1862" s="2" t="s">
        <v>1732</v>
      </c>
      <c r="F1862" s="2">
        <v>44111914</v>
      </c>
      <c r="G1862" s="2" t="s">
        <v>810</v>
      </c>
      <c r="H1862" s="2">
        <v>2</v>
      </c>
      <c r="I1862" s="2">
        <v>2</v>
      </c>
      <c r="J1862" s="2">
        <v>10</v>
      </c>
      <c r="K1862" s="2">
        <v>5</v>
      </c>
      <c r="L1862" s="3">
        <v>16564.8</v>
      </c>
      <c r="M1862" s="2" t="s">
        <v>0</v>
      </c>
      <c r="N1862" s="4" t="s">
        <v>21</v>
      </c>
    </row>
    <row r="1863" spans="1:14" x14ac:dyDescent="0.25">
      <c r="A1863" s="1" t="s">
        <v>360</v>
      </c>
      <c r="B1863" s="2" t="s">
        <v>86</v>
      </c>
      <c r="C1863" s="2" t="s">
        <v>93</v>
      </c>
      <c r="D1863" s="2" t="s">
        <v>94</v>
      </c>
      <c r="E1863" s="2" t="s">
        <v>1733</v>
      </c>
      <c r="F1863" s="2">
        <v>31201503</v>
      </c>
      <c r="G1863" s="2" t="s">
        <v>490</v>
      </c>
      <c r="H1863" s="2">
        <v>3</v>
      </c>
      <c r="I1863" s="2">
        <v>6</v>
      </c>
      <c r="J1863" s="2">
        <v>10</v>
      </c>
      <c r="K1863" s="2">
        <v>40</v>
      </c>
      <c r="L1863" s="3">
        <v>71780.800000000003</v>
      </c>
      <c r="M1863" s="2" t="s">
        <v>0</v>
      </c>
      <c r="N1863" s="4" t="s">
        <v>21</v>
      </c>
    </row>
    <row r="1864" spans="1:14" x14ac:dyDescent="0.25">
      <c r="A1864" s="1" t="s">
        <v>360</v>
      </c>
      <c r="B1864" s="2" t="s">
        <v>86</v>
      </c>
      <c r="C1864" s="2" t="s">
        <v>93</v>
      </c>
      <c r="D1864" s="2" t="s">
        <v>94</v>
      </c>
      <c r="E1864" s="2" t="s">
        <v>1734</v>
      </c>
      <c r="F1864" s="2">
        <v>31201503</v>
      </c>
      <c r="G1864" s="2" t="s">
        <v>490</v>
      </c>
      <c r="H1864" s="2">
        <v>3</v>
      </c>
      <c r="I1864" s="2">
        <v>6</v>
      </c>
      <c r="J1864" s="2">
        <v>10</v>
      </c>
      <c r="K1864" s="2">
        <v>40</v>
      </c>
      <c r="L1864" s="3">
        <v>126996.8</v>
      </c>
      <c r="M1864" s="2" t="s">
        <v>0</v>
      </c>
      <c r="N1864" s="4" t="s">
        <v>21</v>
      </c>
    </row>
    <row r="1865" spans="1:14" x14ac:dyDescent="0.25">
      <c r="A1865" s="1" t="s">
        <v>360</v>
      </c>
      <c r="B1865" s="2" t="s">
        <v>86</v>
      </c>
      <c r="C1865" s="2" t="s">
        <v>93</v>
      </c>
      <c r="D1865" s="2" t="s">
        <v>94</v>
      </c>
      <c r="E1865" s="2" t="s">
        <v>1735</v>
      </c>
      <c r="F1865" s="2">
        <v>31201503</v>
      </c>
      <c r="G1865" s="2" t="s">
        <v>490</v>
      </c>
      <c r="H1865" s="2">
        <v>3</v>
      </c>
      <c r="I1865" s="2">
        <v>6</v>
      </c>
      <c r="J1865" s="2">
        <v>10</v>
      </c>
      <c r="K1865" s="2">
        <v>40</v>
      </c>
      <c r="L1865" s="3">
        <v>231907.20000000001</v>
      </c>
      <c r="M1865" s="2" t="s">
        <v>0</v>
      </c>
      <c r="N1865" s="4" t="s">
        <v>21</v>
      </c>
    </row>
    <row r="1866" spans="1:14" x14ac:dyDescent="0.25">
      <c r="A1866" s="1" t="s">
        <v>360</v>
      </c>
      <c r="B1866" s="2" t="s">
        <v>86</v>
      </c>
      <c r="C1866" s="2" t="s">
        <v>93</v>
      </c>
      <c r="D1866" s="2" t="s">
        <v>94</v>
      </c>
      <c r="E1866" s="2" t="s">
        <v>1736</v>
      </c>
      <c r="F1866" s="2">
        <v>44103105</v>
      </c>
      <c r="G1866" s="2" t="s">
        <v>496</v>
      </c>
      <c r="H1866" s="2">
        <v>2</v>
      </c>
      <c r="I1866" s="2">
        <v>3</v>
      </c>
      <c r="J1866" s="2">
        <v>10</v>
      </c>
      <c r="K1866" s="2">
        <v>2</v>
      </c>
      <c r="L1866" s="3">
        <v>173740</v>
      </c>
      <c r="M1866" s="2" t="s">
        <v>0</v>
      </c>
      <c r="N1866" s="4" t="s">
        <v>21</v>
      </c>
    </row>
    <row r="1867" spans="1:14" x14ac:dyDescent="0.25">
      <c r="A1867" s="1" t="s">
        <v>360</v>
      </c>
      <c r="B1867" s="2" t="s">
        <v>86</v>
      </c>
      <c r="C1867" s="2" t="s">
        <v>93</v>
      </c>
      <c r="D1867" s="2" t="s">
        <v>94</v>
      </c>
      <c r="E1867" s="2" t="s">
        <v>1737</v>
      </c>
      <c r="F1867" s="2">
        <v>44103105</v>
      </c>
      <c r="G1867" s="2" t="s">
        <v>496</v>
      </c>
      <c r="H1867" s="2">
        <v>2</v>
      </c>
      <c r="I1867" s="2">
        <v>3</v>
      </c>
      <c r="J1867" s="2">
        <v>10</v>
      </c>
      <c r="K1867" s="2">
        <v>15</v>
      </c>
      <c r="L1867" s="3">
        <v>1463700</v>
      </c>
      <c r="M1867" s="2" t="s">
        <v>0</v>
      </c>
      <c r="N1867" s="4" t="s">
        <v>21</v>
      </c>
    </row>
    <row r="1868" spans="1:14" x14ac:dyDescent="0.25">
      <c r="A1868" s="1" t="s">
        <v>360</v>
      </c>
      <c r="B1868" s="2" t="s">
        <v>86</v>
      </c>
      <c r="C1868" s="2" t="s">
        <v>93</v>
      </c>
      <c r="D1868" s="2" t="s">
        <v>94</v>
      </c>
      <c r="E1868" s="2" t="s">
        <v>1738</v>
      </c>
      <c r="F1868" s="2">
        <v>44103105</v>
      </c>
      <c r="G1868" s="2" t="s">
        <v>496</v>
      </c>
      <c r="H1868" s="2">
        <v>2</v>
      </c>
      <c r="I1868" s="2">
        <v>3</v>
      </c>
      <c r="J1868" s="2">
        <v>10</v>
      </c>
      <c r="K1868" s="2">
        <v>15</v>
      </c>
      <c r="L1868" s="3">
        <v>1856400</v>
      </c>
      <c r="M1868" s="2" t="s">
        <v>0</v>
      </c>
      <c r="N1868" s="4" t="s">
        <v>21</v>
      </c>
    </row>
    <row r="1869" spans="1:14" x14ac:dyDescent="0.25">
      <c r="A1869" s="1" t="s">
        <v>360</v>
      </c>
      <c r="B1869" s="2" t="s">
        <v>86</v>
      </c>
      <c r="C1869" s="2" t="s">
        <v>93</v>
      </c>
      <c r="D1869" s="2" t="s">
        <v>94</v>
      </c>
      <c r="E1869" s="2" t="s">
        <v>1739</v>
      </c>
      <c r="F1869" s="2">
        <v>44103105</v>
      </c>
      <c r="G1869" s="2" t="s">
        <v>496</v>
      </c>
      <c r="H1869" s="2">
        <v>2</v>
      </c>
      <c r="I1869" s="2">
        <v>3</v>
      </c>
      <c r="J1869" s="2">
        <v>10</v>
      </c>
      <c r="K1869" s="2">
        <v>6</v>
      </c>
      <c r="L1869" s="3">
        <v>742560</v>
      </c>
      <c r="M1869" s="2" t="s">
        <v>0</v>
      </c>
      <c r="N1869" s="4" t="s">
        <v>21</v>
      </c>
    </row>
    <row r="1870" spans="1:14" x14ac:dyDescent="0.25">
      <c r="A1870" s="1" t="s">
        <v>360</v>
      </c>
      <c r="B1870" s="2" t="s">
        <v>86</v>
      </c>
      <c r="C1870" s="2" t="s">
        <v>93</v>
      </c>
      <c r="D1870" s="2" t="s">
        <v>94</v>
      </c>
      <c r="E1870" s="2" t="s">
        <v>1740</v>
      </c>
      <c r="F1870" s="2">
        <v>44103105</v>
      </c>
      <c r="G1870" s="2" t="s">
        <v>496</v>
      </c>
      <c r="H1870" s="2">
        <v>2</v>
      </c>
      <c r="I1870" s="2">
        <v>3</v>
      </c>
      <c r="J1870" s="2">
        <v>10</v>
      </c>
      <c r="K1870" s="2">
        <v>3</v>
      </c>
      <c r="L1870" s="3">
        <v>639204.10889999999</v>
      </c>
      <c r="M1870" s="2" t="s">
        <v>0</v>
      </c>
      <c r="N1870" s="4" t="s">
        <v>21</v>
      </c>
    </row>
    <row r="1871" spans="1:14" x14ac:dyDescent="0.25">
      <c r="A1871" s="1" t="s">
        <v>360</v>
      </c>
      <c r="B1871" s="2" t="s">
        <v>86</v>
      </c>
      <c r="C1871" s="2" t="s">
        <v>93</v>
      </c>
      <c r="D1871" s="2" t="s">
        <v>94</v>
      </c>
      <c r="E1871" s="2" t="s">
        <v>1741</v>
      </c>
      <c r="F1871" s="2">
        <v>44103105</v>
      </c>
      <c r="G1871" s="2" t="s">
        <v>496</v>
      </c>
      <c r="H1871" s="2">
        <v>2</v>
      </c>
      <c r="I1871" s="2">
        <v>3</v>
      </c>
      <c r="J1871" s="2">
        <v>10</v>
      </c>
      <c r="K1871" s="2">
        <v>3</v>
      </c>
      <c r="L1871" s="3">
        <v>639204.10889999999</v>
      </c>
      <c r="M1871" s="2" t="s">
        <v>0</v>
      </c>
      <c r="N1871" s="4" t="s">
        <v>21</v>
      </c>
    </row>
    <row r="1872" spans="1:14" x14ac:dyDescent="0.25">
      <c r="A1872" s="1" t="s">
        <v>360</v>
      </c>
      <c r="B1872" s="2" t="s">
        <v>86</v>
      </c>
      <c r="C1872" s="2" t="s">
        <v>93</v>
      </c>
      <c r="D1872" s="2" t="s">
        <v>94</v>
      </c>
      <c r="E1872" s="2" t="s">
        <v>1742</v>
      </c>
      <c r="F1872" s="2">
        <v>44103105</v>
      </c>
      <c r="G1872" s="2" t="s">
        <v>496</v>
      </c>
      <c r="H1872" s="2">
        <v>2</v>
      </c>
      <c r="I1872" s="2">
        <v>3</v>
      </c>
      <c r="J1872" s="2">
        <v>10</v>
      </c>
      <c r="K1872" s="2">
        <v>3</v>
      </c>
      <c r="L1872" s="3">
        <v>639204.10889999999</v>
      </c>
      <c r="M1872" s="2" t="s">
        <v>0</v>
      </c>
      <c r="N1872" s="4" t="s">
        <v>21</v>
      </c>
    </row>
    <row r="1873" spans="1:14" x14ac:dyDescent="0.25">
      <c r="A1873" s="1" t="s">
        <v>360</v>
      </c>
      <c r="B1873" s="2" t="s">
        <v>86</v>
      </c>
      <c r="C1873" s="2" t="s">
        <v>93</v>
      </c>
      <c r="D1873" s="2" t="s">
        <v>94</v>
      </c>
      <c r="E1873" s="2" t="s">
        <v>1743</v>
      </c>
      <c r="F1873" s="2">
        <v>44103105</v>
      </c>
      <c r="G1873" s="2" t="s">
        <v>496</v>
      </c>
      <c r="H1873" s="2">
        <v>2</v>
      </c>
      <c r="I1873" s="2">
        <v>3</v>
      </c>
      <c r="J1873" s="2">
        <v>10</v>
      </c>
      <c r="K1873" s="2">
        <v>5</v>
      </c>
      <c r="L1873" s="3">
        <v>1089830.56</v>
      </c>
      <c r="M1873" s="2" t="s">
        <v>0</v>
      </c>
      <c r="N1873" s="4" t="s">
        <v>21</v>
      </c>
    </row>
    <row r="1874" spans="1:14" x14ac:dyDescent="0.25">
      <c r="A1874" s="1" t="s">
        <v>360</v>
      </c>
      <c r="B1874" s="2" t="s">
        <v>86</v>
      </c>
      <c r="C1874" s="2" t="s">
        <v>93</v>
      </c>
      <c r="D1874" s="2" t="s">
        <v>94</v>
      </c>
      <c r="E1874" s="2" t="s">
        <v>1744</v>
      </c>
      <c r="F1874" s="2">
        <v>44103105</v>
      </c>
      <c r="G1874" s="2" t="s">
        <v>496</v>
      </c>
      <c r="H1874" s="2">
        <v>2</v>
      </c>
      <c r="I1874" s="2">
        <v>3</v>
      </c>
      <c r="J1874" s="2">
        <v>10</v>
      </c>
      <c r="K1874" s="2">
        <v>2</v>
      </c>
      <c r="L1874" s="3">
        <v>2192482.656</v>
      </c>
      <c r="M1874" s="2" t="s">
        <v>0</v>
      </c>
      <c r="N1874" s="4" t="s">
        <v>21</v>
      </c>
    </row>
    <row r="1875" spans="1:14" x14ac:dyDescent="0.25">
      <c r="A1875" s="1" t="s">
        <v>360</v>
      </c>
      <c r="B1875" s="2" t="s">
        <v>86</v>
      </c>
      <c r="C1875" s="2" t="s">
        <v>93</v>
      </c>
      <c r="D1875" s="2" t="s">
        <v>94</v>
      </c>
      <c r="E1875" s="2" t="s">
        <v>1745</v>
      </c>
      <c r="F1875" s="2">
        <v>0</v>
      </c>
      <c r="G1875" s="2" t="s">
        <v>17856</v>
      </c>
      <c r="H1875" s="2">
        <v>1</v>
      </c>
      <c r="I1875" s="2">
        <v>6</v>
      </c>
      <c r="J1875" s="2">
        <v>10</v>
      </c>
      <c r="K1875" s="2">
        <v>7</v>
      </c>
      <c r="L1875" s="3">
        <v>2553365.7449999996</v>
      </c>
      <c r="M1875" s="2" t="s">
        <v>0</v>
      </c>
      <c r="N1875" s="4" t="s">
        <v>21</v>
      </c>
    </row>
    <row r="1876" spans="1:14" x14ac:dyDescent="0.25">
      <c r="A1876" s="1" t="s">
        <v>360</v>
      </c>
      <c r="B1876" s="2" t="s">
        <v>86</v>
      </c>
      <c r="C1876" s="2" t="s">
        <v>93</v>
      </c>
      <c r="D1876" s="2" t="s">
        <v>94</v>
      </c>
      <c r="E1876" s="2" t="s">
        <v>18212</v>
      </c>
      <c r="F1876" s="2">
        <v>44103105</v>
      </c>
      <c r="G1876" s="2" t="s">
        <v>496</v>
      </c>
      <c r="H1876" s="2">
        <v>2</v>
      </c>
      <c r="I1876" s="2">
        <v>3</v>
      </c>
      <c r="J1876" s="2">
        <v>10</v>
      </c>
      <c r="K1876" s="2">
        <v>19</v>
      </c>
      <c r="L1876" s="3">
        <v>2521015</v>
      </c>
      <c r="M1876" s="2" t="s">
        <v>0</v>
      </c>
      <c r="N1876" s="4" t="s">
        <v>21</v>
      </c>
    </row>
    <row r="1877" spans="1:14" x14ac:dyDescent="0.25">
      <c r="A1877" s="1" t="s">
        <v>360</v>
      </c>
      <c r="B1877" s="2" t="s">
        <v>86</v>
      </c>
      <c r="C1877" s="2" t="s">
        <v>93</v>
      </c>
      <c r="D1877" s="2" t="s">
        <v>94</v>
      </c>
      <c r="E1877" s="2" t="s">
        <v>18213</v>
      </c>
      <c r="F1877" s="2">
        <v>44103105</v>
      </c>
      <c r="G1877" s="2" t="s">
        <v>496</v>
      </c>
      <c r="H1877" s="2">
        <v>2</v>
      </c>
      <c r="I1877" s="2">
        <v>3</v>
      </c>
      <c r="J1877" s="2">
        <v>10</v>
      </c>
      <c r="K1877" s="2">
        <v>23</v>
      </c>
      <c r="L1877" s="3">
        <v>2216970</v>
      </c>
      <c r="M1877" s="2" t="s">
        <v>0</v>
      </c>
      <c r="N1877" s="4" t="s">
        <v>21</v>
      </c>
    </row>
    <row r="1878" spans="1:14" x14ac:dyDescent="0.25">
      <c r="A1878" s="1" t="s">
        <v>360</v>
      </c>
      <c r="B1878" s="2" t="s">
        <v>86</v>
      </c>
      <c r="C1878" s="2" t="s">
        <v>93</v>
      </c>
      <c r="D1878" s="2" t="s">
        <v>94</v>
      </c>
      <c r="E1878" s="2" t="s">
        <v>18214</v>
      </c>
      <c r="F1878" s="2">
        <v>44103105</v>
      </c>
      <c r="G1878" s="2" t="s">
        <v>496</v>
      </c>
      <c r="H1878" s="2">
        <v>2</v>
      </c>
      <c r="I1878" s="2">
        <v>3</v>
      </c>
      <c r="J1878" s="2">
        <v>10</v>
      </c>
      <c r="K1878" s="2">
        <v>17</v>
      </c>
      <c r="L1878" s="3">
        <v>1638630</v>
      </c>
      <c r="M1878" s="2" t="s">
        <v>0</v>
      </c>
      <c r="N1878" s="4" t="s">
        <v>21</v>
      </c>
    </row>
    <row r="1879" spans="1:14" x14ac:dyDescent="0.25">
      <c r="A1879" s="1" t="s">
        <v>360</v>
      </c>
      <c r="B1879" s="2" t="s">
        <v>86</v>
      </c>
      <c r="C1879" s="2" t="s">
        <v>93</v>
      </c>
      <c r="D1879" s="2" t="s">
        <v>94</v>
      </c>
      <c r="E1879" s="2" t="s">
        <v>18215</v>
      </c>
      <c r="F1879" s="2">
        <v>44103105</v>
      </c>
      <c r="G1879" s="2" t="s">
        <v>496</v>
      </c>
      <c r="H1879" s="2">
        <v>2</v>
      </c>
      <c r="I1879" s="2">
        <v>3</v>
      </c>
      <c r="J1879" s="2">
        <v>10</v>
      </c>
      <c r="K1879" s="2">
        <v>16</v>
      </c>
      <c r="L1879" s="3">
        <v>1542240</v>
      </c>
      <c r="M1879" s="2" t="s">
        <v>0</v>
      </c>
      <c r="N1879" s="4" t="s">
        <v>21</v>
      </c>
    </row>
    <row r="1880" spans="1:14" x14ac:dyDescent="0.25">
      <c r="A1880" s="1" t="s">
        <v>360</v>
      </c>
      <c r="B1880" s="2" t="s">
        <v>86</v>
      </c>
      <c r="C1880" s="2" t="s">
        <v>93</v>
      </c>
      <c r="D1880" s="2" t="s">
        <v>94</v>
      </c>
      <c r="E1880" s="2" t="s">
        <v>1746</v>
      </c>
      <c r="F1880" s="2">
        <v>44103105</v>
      </c>
      <c r="G1880" s="2" t="s">
        <v>810</v>
      </c>
      <c r="H1880" s="2">
        <v>2</v>
      </c>
      <c r="I1880" s="2">
        <v>2</v>
      </c>
      <c r="J1880" s="2">
        <v>10</v>
      </c>
      <c r="K1880" s="2">
        <v>9</v>
      </c>
      <c r="L1880" s="3">
        <v>3020645.9367</v>
      </c>
      <c r="M1880" s="2" t="s">
        <v>0</v>
      </c>
      <c r="N1880" s="4" t="s">
        <v>21</v>
      </c>
    </row>
    <row r="1881" spans="1:14" x14ac:dyDescent="0.25">
      <c r="A1881" s="1" t="s">
        <v>360</v>
      </c>
      <c r="B1881" s="2" t="s">
        <v>86</v>
      </c>
      <c r="C1881" s="2" t="s">
        <v>93</v>
      </c>
      <c r="D1881" s="2" t="s">
        <v>94</v>
      </c>
      <c r="E1881" s="2" t="s">
        <v>1747</v>
      </c>
      <c r="F1881" s="2">
        <v>44103105</v>
      </c>
      <c r="G1881" s="2" t="s">
        <v>810</v>
      </c>
      <c r="H1881" s="2">
        <v>2</v>
      </c>
      <c r="I1881" s="2">
        <v>2</v>
      </c>
      <c r="J1881" s="2">
        <v>10</v>
      </c>
      <c r="K1881" s="2">
        <v>5</v>
      </c>
      <c r="L1881" s="3">
        <v>1476079.3319999999</v>
      </c>
      <c r="M1881" s="2" t="s">
        <v>0</v>
      </c>
      <c r="N1881" s="4" t="s">
        <v>21</v>
      </c>
    </row>
    <row r="1882" spans="1:14" x14ac:dyDescent="0.25">
      <c r="A1882" s="1" t="s">
        <v>360</v>
      </c>
      <c r="B1882" s="2" t="s">
        <v>86</v>
      </c>
      <c r="C1882" s="2" t="s">
        <v>93</v>
      </c>
      <c r="D1882" s="2" t="s">
        <v>94</v>
      </c>
      <c r="E1882" s="2" t="s">
        <v>1748</v>
      </c>
      <c r="F1882" s="2">
        <v>44103105</v>
      </c>
      <c r="G1882" s="2" t="s">
        <v>810</v>
      </c>
      <c r="H1882" s="2">
        <v>2</v>
      </c>
      <c r="I1882" s="2">
        <v>2</v>
      </c>
      <c r="J1882" s="2">
        <v>10</v>
      </c>
      <c r="K1882" s="2">
        <v>15</v>
      </c>
      <c r="L1882" s="3">
        <v>11243500.799999999</v>
      </c>
      <c r="M1882" s="2" t="s">
        <v>0</v>
      </c>
      <c r="N1882" s="4" t="s">
        <v>21</v>
      </c>
    </row>
    <row r="1883" spans="1:14" x14ac:dyDescent="0.25">
      <c r="A1883" s="1" t="s">
        <v>360</v>
      </c>
      <c r="B1883" s="2" t="s">
        <v>86</v>
      </c>
      <c r="C1883" s="2" t="s">
        <v>93</v>
      </c>
      <c r="D1883" s="2" t="s">
        <v>94</v>
      </c>
      <c r="E1883" s="2" t="s">
        <v>1749</v>
      </c>
      <c r="F1883" s="2">
        <v>44103105</v>
      </c>
      <c r="G1883" s="2" t="s">
        <v>810</v>
      </c>
      <c r="H1883" s="2">
        <v>2</v>
      </c>
      <c r="I1883" s="2">
        <v>2</v>
      </c>
      <c r="J1883" s="2">
        <v>10</v>
      </c>
      <c r="K1883" s="2">
        <v>2</v>
      </c>
      <c r="L1883" s="3">
        <v>262752</v>
      </c>
      <c r="M1883" s="2" t="s">
        <v>0</v>
      </c>
      <c r="N1883" s="4" t="s">
        <v>21</v>
      </c>
    </row>
    <row r="1884" spans="1:14" x14ac:dyDescent="0.25">
      <c r="A1884" s="1" t="s">
        <v>360</v>
      </c>
      <c r="B1884" s="2" t="s">
        <v>86</v>
      </c>
      <c r="C1884" s="2" t="s">
        <v>93</v>
      </c>
      <c r="D1884" s="2" t="s">
        <v>94</v>
      </c>
      <c r="E1884" s="2" t="s">
        <v>1750</v>
      </c>
      <c r="F1884" s="2">
        <v>44103105</v>
      </c>
      <c r="G1884" s="2" t="s">
        <v>810</v>
      </c>
      <c r="H1884" s="2">
        <v>2</v>
      </c>
      <c r="I1884" s="2">
        <v>2</v>
      </c>
      <c r="J1884" s="2">
        <v>10</v>
      </c>
      <c r="K1884" s="2">
        <v>2</v>
      </c>
      <c r="L1884" s="3">
        <v>280840</v>
      </c>
      <c r="M1884" s="2" t="s">
        <v>0</v>
      </c>
      <c r="N1884" s="4" t="s">
        <v>21</v>
      </c>
    </row>
    <row r="1885" spans="1:14" x14ac:dyDescent="0.25">
      <c r="A1885" s="1" t="s">
        <v>360</v>
      </c>
      <c r="B1885" s="2" t="s">
        <v>86</v>
      </c>
      <c r="C1885" s="2" t="s">
        <v>93</v>
      </c>
      <c r="D1885" s="2" t="s">
        <v>94</v>
      </c>
      <c r="E1885" s="2" t="s">
        <v>1751</v>
      </c>
      <c r="F1885" s="2">
        <v>44103105</v>
      </c>
      <c r="G1885" s="2" t="s">
        <v>810</v>
      </c>
      <c r="H1885" s="2">
        <v>2</v>
      </c>
      <c r="I1885" s="2">
        <v>2</v>
      </c>
      <c r="J1885" s="2">
        <v>10</v>
      </c>
      <c r="K1885" s="2">
        <v>2</v>
      </c>
      <c r="L1885" s="3">
        <v>299880</v>
      </c>
      <c r="M1885" s="2" t="s">
        <v>0</v>
      </c>
      <c r="N1885" s="4" t="s">
        <v>21</v>
      </c>
    </row>
    <row r="1886" spans="1:14" x14ac:dyDescent="0.25">
      <c r="A1886" s="1" t="s">
        <v>360</v>
      </c>
      <c r="B1886" s="2" t="s">
        <v>86</v>
      </c>
      <c r="C1886" s="2" t="s">
        <v>93</v>
      </c>
      <c r="D1886" s="2" t="s">
        <v>94</v>
      </c>
      <c r="E1886" s="2" t="s">
        <v>1752</v>
      </c>
      <c r="F1886" s="2">
        <v>44103105</v>
      </c>
      <c r="G1886" s="2" t="s">
        <v>496</v>
      </c>
      <c r="H1886" s="2">
        <v>2</v>
      </c>
      <c r="I1886" s="2">
        <v>3</v>
      </c>
      <c r="J1886" s="2">
        <v>10</v>
      </c>
      <c r="K1886" s="2">
        <v>2</v>
      </c>
      <c r="L1886" s="3">
        <v>624750</v>
      </c>
      <c r="M1886" s="2" t="s">
        <v>0</v>
      </c>
      <c r="N1886" s="4" t="s">
        <v>21</v>
      </c>
    </row>
    <row r="1887" spans="1:14" x14ac:dyDescent="0.25">
      <c r="A1887" s="1" t="s">
        <v>360</v>
      </c>
      <c r="B1887" s="2" t="s">
        <v>86</v>
      </c>
      <c r="C1887" s="2" t="s">
        <v>93</v>
      </c>
      <c r="D1887" s="2" t="s">
        <v>94</v>
      </c>
      <c r="E1887" s="2" t="s">
        <v>1753</v>
      </c>
      <c r="F1887" s="2">
        <v>46181705</v>
      </c>
      <c r="G1887" s="2" t="s">
        <v>490</v>
      </c>
      <c r="H1887" s="2">
        <v>1</v>
      </c>
      <c r="I1887" s="2">
        <v>6</v>
      </c>
      <c r="J1887" s="2">
        <v>10</v>
      </c>
      <c r="K1887" s="2">
        <v>22</v>
      </c>
      <c r="L1887" s="3">
        <v>3077800</v>
      </c>
      <c r="M1887" s="2" t="s">
        <v>0</v>
      </c>
      <c r="N1887" s="4" t="s">
        <v>21</v>
      </c>
    </row>
    <row r="1888" spans="1:14" x14ac:dyDescent="0.25">
      <c r="A1888" s="1" t="s">
        <v>360</v>
      </c>
      <c r="B1888" s="2" t="s">
        <v>86</v>
      </c>
      <c r="C1888" s="2" t="s">
        <v>93</v>
      </c>
      <c r="D1888" s="2" t="s">
        <v>94</v>
      </c>
      <c r="E1888" s="2" t="s">
        <v>1754</v>
      </c>
      <c r="F1888" s="2">
        <v>47121804</v>
      </c>
      <c r="G1888" s="2" t="s">
        <v>490</v>
      </c>
      <c r="H1888" s="2">
        <v>2</v>
      </c>
      <c r="I1888" s="2">
        <v>3</v>
      </c>
      <c r="J1888" s="2">
        <v>10</v>
      </c>
      <c r="K1888" s="2">
        <v>10</v>
      </c>
      <c r="L1888" s="3">
        <v>60452</v>
      </c>
      <c r="M1888" s="2" t="s">
        <v>0</v>
      </c>
      <c r="N1888" s="4" t="s">
        <v>21</v>
      </c>
    </row>
    <row r="1889" spans="1:14" x14ac:dyDescent="0.25">
      <c r="A1889" s="1" t="s">
        <v>360</v>
      </c>
      <c r="B1889" s="2" t="s">
        <v>86</v>
      </c>
      <c r="C1889" s="2" t="s">
        <v>93</v>
      </c>
      <c r="D1889" s="2" t="s">
        <v>94</v>
      </c>
      <c r="E1889" s="2" t="s">
        <v>1755</v>
      </c>
      <c r="F1889" s="2">
        <v>24101510</v>
      </c>
      <c r="G1889" s="2" t="s">
        <v>17856</v>
      </c>
      <c r="H1889" s="2">
        <v>1</v>
      </c>
      <c r="I1889" s="2">
        <v>6</v>
      </c>
      <c r="J1889" s="2">
        <v>10</v>
      </c>
      <c r="K1889" s="2">
        <v>2</v>
      </c>
      <c r="L1889" s="3">
        <v>360000</v>
      </c>
      <c r="M1889" s="2" t="s">
        <v>0</v>
      </c>
      <c r="N1889" s="4" t="s">
        <v>21</v>
      </c>
    </row>
    <row r="1890" spans="1:14" x14ac:dyDescent="0.25">
      <c r="A1890" s="1" t="s">
        <v>360</v>
      </c>
      <c r="B1890" s="2" t="s">
        <v>86</v>
      </c>
      <c r="C1890" s="2" t="s">
        <v>93</v>
      </c>
      <c r="D1890" s="2" t="s">
        <v>94</v>
      </c>
      <c r="E1890" s="2" t="s">
        <v>1756</v>
      </c>
      <c r="F1890" s="2">
        <v>24101510</v>
      </c>
      <c r="G1890" s="2" t="s">
        <v>17856</v>
      </c>
      <c r="H1890" s="2">
        <v>1</v>
      </c>
      <c r="I1890" s="2">
        <v>6</v>
      </c>
      <c r="J1890" s="2">
        <v>10</v>
      </c>
      <c r="K1890" s="2">
        <v>2</v>
      </c>
      <c r="L1890" s="3">
        <v>400000</v>
      </c>
      <c r="M1890" s="2" t="s">
        <v>0</v>
      </c>
      <c r="N1890" s="4" t="s">
        <v>21</v>
      </c>
    </row>
    <row r="1891" spans="1:14" x14ac:dyDescent="0.25">
      <c r="A1891" s="1" t="s">
        <v>360</v>
      </c>
      <c r="B1891" s="2" t="s">
        <v>86</v>
      </c>
      <c r="C1891" s="2" t="s">
        <v>93</v>
      </c>
      <c r="D1891" s="2" t="s">
        <v>94</v>
      </c>
      <c r="E1891" s="2" t="s">
        <v>1757</v>
      </c>
      <c r="F1891" s="2">
        <v>24101510</v>
      </c>
      <c r="G1891" s="2" t="s">
        <v>17856</v>
      </c>
      <c r="H1891" s="2">
        <v>1</v>
      </c>
      <c r="I1891" s="2">
        <v>6</v>
      </c>
      <c r="J1891" s="2">
        <v>10</v>
      </c>
      <c r="K1891" s="2">
        <v>1</v>
      </c>
      <c r="L1891" s="3">
        <v>213000</v>
      </c>
      <c r="M1891" s="2" t="s">
        <v>0</v>
      </c>
      <c r="N1891" s="4" t="s">
        <v>21</v>
      </c>
    </row>
    <row r="1892" spans="1:14" x14ac:dyDescent="0.25">
      <c r="A1892" s="1" t="s">
        <v>360</v>
      </c>
      <c r="B1892" s="2" t="s">
        <v>86</v>
      </c>
      <c r="C1892" s="2" t="s">
        <v>93</v>
      </c>
      <c r="D1892" s="2" t="s">
        <v>94</v>
      </c>
      <c r="E1892" s="2" t="s">
        <v>1758</v>
      </c>
      <c r="F1892" s="2">
        <v>47121804</v>
      </c>
      <c r="G1892" s="2" t="s">
        <v>490</v>
      </c>
      <c r="H1892" s="2">
        <v>3</v>
      </c>
      <c r="I1892" s="2">
        <v>6</v>
      </c>
      <c r="J1892" s="2">
        <v>10</v>
      </c>
      <c r="K1892" s="2">
        <v>5</v>
      </c>
      <c r="L1892" s="3">
        <v>34510</v>
      </c>
      <c r="M1892" s="2" t="s">
        <v>0</v>
      </c>
      <c r="N1892" s="4" t="s">
        <v>21</v>
      </c>
    </row>
    <row r="1893" spans="1:14" x14ac:dyDescent="0.25">
      <c r="A1893" s="1" t="s">
        <v>360</v>
      </c>
      <c r="B1893" s="2" t="s">
        <v>86</v>
      </c>
      <c r="C1893" s="2" t="s">
        <v>93</v>
      </c>
      <c r="D1893" s="2" t="s">
        <v>94</v>
      </c>
      <c r="E1893" s="2" t="s">
        <v>18216</v>
      </c>
      <c r="F1893" s="2">
        <v>47121702</v>
      </c>
      <c r="G1893" s="2" t="s">
        <v>490</v>
      </c>
      <c r="H1893" s="2">
        <v>3</v>
      </c>
      <c r="I1893" s="2">
        <v>6</v>
      </c>
      <c r="J1893" s="2">
        <v>10</v>
      </c>
      <c r="K1893" s="2">
        <v>2</v>
      </c>
      <c r="L1893" s="3">
        <v>318920</v>
      </c>
      <c r="M1893" s="2" t="s">
        <v>0</v>
      </c>
      <c r="N1893" s="4" t="s">
        <v>21</v>
      </c>
    </row>
    <row r="1894" spans="1:14" x14ac:dyDescent="0.25">
      <c r="A1894" s="1" t="s">
        <v>360</v>
      </c>
      <c r="B1894" s="2" t="s">
        <v>86</v>
      </c>
      <c r="C1894" s="2" t="s">
        <v>93</v>
      </c>
      <c r="D1894" s="2" t="s">
        <v>94</v>
      </c>
      <c r="E1894" s="2" t="s">
        <v>1759</v>
      </c>
      <c r="F1894" s="2">
        <v>47121804</v>
      </c>
      <c r="G1894" s="2" t="s">
        <v>490</v>
      </c>
      <c r="H1894" s="2">
        <v>3</v>
      </c>
      <c r="I1894" s="2">
        <v>6</v>
      </c>
      <c r="J1894" s="2">
        <v>10</v>
      </c>
      <c r="K1894" s="2">
        <v>1</v>
      </c>
      <c r="L1894" s="3">
        <v>190000.16</v>
      </c>
      <c r="M1894" s="2" t="s">
        <v>0</v>
      </c>
      <c r="N1894" s="4" t="s">
        <v>21</v>
      </c>
    </row>
    <row r="1895" spans="1:14" x14ac:dyDescent="0.25">
      <c r="A1895" s="1" t="s">
        <v>360</v>
      </c>
      <c r="B1895" s="2" t="s">
        <v>86</v>
      </c>
      <c r="C1895" s="2" t="s">
        <v>93</v>
      </c>
      <c r="D1895" s="2" t="s">
        <v>94</v>
      </c>
      <c r="E1895" s="2" t="s">
        <v>1760</v>
      </c>
      <c r="F1895" s="2">
        <v>47131603</v>
      </c>
      <c r="G1895" s="2" t="s">
        <v>490</v>
      </c>
      <c r="H1895" s="2">
        <v>1</v>
      </c>
      <c r="I1895" s="2">
        <v>6</v>
      </c>
      <c r="J1895" s="2">
        <v>10</v>
      </c>
      <c r="K1895" s="2">
        <v>41</v>
      </c>
      <c r="L1895" s="3">
        <v>18450</v>
      </c>
      <c r="M1895" s="2" t="s">
        <v>0</v>
      </c>
      <c r="N1895" s="4" t="s">
        <v>21</v>
      </c>
    </row>
    <row r="1896" spans="1:14" x14ac:dyDescent="0.25">
      <c r="A1896" s="1" t="s">
        <v>360</v>
      </c>
      <c r="B1896" s="2" t="s">
        <v>86</v>
      </c>
      <c r="C1896" s="2" t="s">
        <v>93</v>
      </c>
      <c r="D1896" s="2" t="s">
        <v>94</v>
      </c>
      <c r="E1896" s="2" t="s">
        <v>1761</v>
      </c>
      <c r="F1896" s="2">
        <v>47121804</v>
      </c>
      <c r="G1896" s="2" t="s">
        <v>490</v>
      </c>
      <c r="H1896" s="2">
        <v>2</v>
      </c>
      <c r="I1896" s="2">
        <v>6</v>
      </c>
      <c r="J1896" s="2">
        <v>16</v>
      </c>
      <c r="K1896" s="2">
        <v>4</v>
      </c>
      <c r="L1896" s="3">
        <v>27608</v>
      </c>
      <c r="M1896" s="2" t="s">
        <v>0</v>
      </c>
      <c r="N1896" s="4" t="s">
        <v>21</v>
      </c>
    </row>
    <row r="1897" spans="1:14" x14ac:dyDescent="0.25">
      <c r="A1897" s="1" t="s">
        <v>360</v>
      </c>
      <c r="B1897" s="2" t="s">
        <v>86</v>
      </c>
      <c r="C1897" s="2" t="s">
        <v>93</v>
      </c>
      <c r="D1897" s="2" t="s">
        <v>94</v>
      </c>
      <c r="E1897" s="2" t="s">
        <v>1762</v>
      </c>
      <c r="F1897" s="2">
        <v>47131608</v>
      </c>
      <c r="G1897" s="2" t="s">
        <v>490</v>
      </c>
      <c r="H1897" s="2">
        <v>2</v>
      </c>
      <c r="I1897" s="2">
        <v>6</v>
      </c>
      <c r="J1897" s="2">
        <v>16</v>
      </c>
      <c r="K1897" s="2">
        <v>10</v>
      </c>
      <c r="L1897" s="3">
        <v>41055</v>
      </c>
      <c r="M1897" s="2" t="s">
        <v>0</v>
      </c>
      <c r="N1897" s="4" t="s">
        <v>21</v>
      </c>
    </row>
    <row r="1898" spans="1:14" x14ac:dyDescent="0.25">
      <c r="A1898" s="1" t="s">
        <v>360</v>
      </c>
      <c r="B1898" s="2" t="s">
        <v>86</v>
      </c>
      <c r="C1898" s="2" t="s">
        <v>93</v>
      </c>
      <c r="D1898" s="2" t="s">
        <v>94</v>
      </c>
      <c r="E1898" s="2" t="s">
        <v>1763</v>
      </c>
      <c r="F1898" s="2">
        <v>47131603</v>
      </c>
      <c r="G1898" s="2" t="s">
        <v>490</v>
      </c>
      <c r="H1898" s="2">
        <v>2</v>
      </c>
      <c r="I1898" s="2">
        <v>6</v>
      </c>
      <c r="J1898" s="2">
        <v>16</v>
      </c>
      <c r="K1898" s="2">
        <v>40</v>
      </c>
      <c r="L1898" s="3">
        <v>18000</v>
      </c>
      <c r="M1898" s="2" t="s">
        <v>0</v>
      </c>
      <c r="N1898" s="4" t="s">
        <v>21</v>
      </c>
    </row>
    <row r="1899" spans="1:14" x14ac:dyDescent="0.25">
      <c r="A1899" s="1" t="s">
        <v>360</v>
      </c>
      <c r="B1899" s="2" t="s">
        <v>86</v>
      </c>
      <c r="C1899" s="2" t="s">
        <v>93</v>
      </c>
      <c r="D1899" s="2" t="s">
        <v>94</v>
      </c>
      <c r="E1899" s="2" t="s">
        <v>1764</v>
      </c>
      <c r="F1899" s="2">
        <v>47131611</v>
      </c>
      <c r="G1899" s="2" t="s">
        <v>490</v>
      </c>
      <c r="H1899" s="2">
        <v>2</v>
      </c>
      <c r="I1899" s="2">
        <v>6</v>
      </c>
      <c r="J1899" s="2">
        <v>16</v>
      </c>
      <c r="K1899" s="2">
        <v>14</v>
      </c>
      <c r="L1899" s="3">
        <v>33320</v>
      </c>
      <c r="M1899" s="2" t="s">
        <v>0</v>
      </c>
      <c r="N1899" s="4" t="s">
        <v>21</v>
      </c>
    </row>
    <row r="1900" spans="1:14" x14ac:dyDescent="0.25">
      <c r="A1900" s="1" t="s">
        <v>360</v>
      </c>
      <c r="B1900" s="2" t="s">
        <v>86</v>
      </c>
      <c r="C1900" s="2" t="s">
        <v>93</v>
      </c>
      <c r="D1900" s="2" t="s">
        <v>94</v>
      </c>
      <c r="E1900" s="2" t="s">
        <v>1765</v>
      </c>
      <c r="F1900" s="2">
        <v>52151606</v>
      </c>
      <c r="G1900" s="2" t="s">
        <v>490</v>
      </c>
      <c r="H1900" s="2">
        <v>8</v>
      </c>
      <c r="I1900" s="2">
        <v>2</v>
      </c>
      <c r="J1900" s="2">
        <v>10</v>
      </c>
      <c r="K1900" s="2">
        <v>2</v>
      </c>
      <c r="L1900" s="3">
        <v>154700</v>
      </c>
      <c r="M1900" s="2" t="s">
        <v>0</v>
      </c>
      <c r="N1900" s="4" t="s">
        <v>21</v>
      </c>
    </row>
    <row r="1901" spans="1:14" x14ac:dyDescent="0.25">
      <c r="A1901" s="1" t="s">
        <v>360</v>
      </c>
      <c r="B1901" s="2" t="s">
        <v>86</v>
      </c>
      <c r="C1901" s="2" t="s">
        <v>93</v>
      </c>
      <c r="D1901" s="2" t="s">
        <v>94</v>
      </c>
      <c r="E1901" s="2" t="s">
        <v>1766</v>
      </c>
      <c r="F1901" s="2">
        <v>52151606</v>
      </c>
      <c r="G1901" s="2" t="s">
        <v>490</v>
      </c>
      <c r="H1901" s="2">
        <v>8</v>
      </c>
      <c r="I1901" s="2">
        <v>2</v>
      </c>
      <c r="J1901" s="2">
        <v>10</v>
      </c>
      <c r="K1901" s="2">
        <v>2</v>
      </c>
      <c r="L1901" s="3">
        <v>154700</v>
      </c>
      <c r="M1901" s="2" t="s">
        <v>0</v>
      </c>
      <c r="N1901" s="4" t="s">
        <v>21</v>
      </c>
    </row>
    <row r="1902" spans="1:14" x14ac:dyDescent="0.25">
      <c r="A1902" s="1" t="s">
        <v>360</v>
      </c>
      <c r="B1902" s="2" t="s">
        <v>86</v>
      </c>
      <c r="C1902" s="2" t="s">
        <v>93</v>
      </c>
      <c r="D1902" s="2" t="s">
        <v>94</v>
      </c>
      <c r="E1902" s="2" t="s">
        <v>1767</v>
      </c>
      <c r="F1902" s="2">
        <v>52151606</v>
      </c>
      <c r="G1902" s="2" t="s">
        <v>490</v>
      </c>
      <c r="H1902" s="2">
        <v>8</v>
      </c>
      <c r="I1902" s="2">
        <v>2</v>
      </c>
      <c r="J1902" s="2">
        <v>10</v>
      </c>
      <c r="K1902" s="2">
        <v>2</v>
      </c>
      <c r="L1902" s="3">
        <v>154700</v>
      </c>
      <c r="M1902" s="2" t="s">
        <v>0</v>
      </c>
      <c r="N1902" s="4" t="s">
        <v>21</v>
      </c>
    </row>
    <row r="1903" spans="1:14" x14ac:dyDescent="0.25">
      <c r="A1903" s="1" t="s">
        <v>360</v>
      </c>
      <c r="B1903" s="2" t="s">
        <v>86</v>
      </c>
      <c r="C1903" s="2" t="s">
        <v>93</v>
      </c>
      <c r="D1903" s="2" t="s">
        <v>94</v>
      </c>
      <c r="E1903" s="2" t="s">
        <v>1768</v>
      </c>
      <c r="F1903" s="2">
        <v>48101700</v>
      </c>
      <c r="G1903" s="2" t="s">
        <v>490</v>
      </c>
      <c r="H1903" s="2">
        <v>4</v>
      </c>
      <c r="I1903" s="2">
        <v>6</v>
      </c>
      <c r="J1903" s="2">
        <v>10</v>
      </c>
      <c r="K1903" s="2">
        <v>2</v>
      </c>
      <c r="L1903" s="3">
        <v>664800.64</v>
      </c>
      <c r="M1903" s="2" t="s">
        <v>0</v>
      </c>
      <c r="N1903" s="4" t="s">
        <v>21</v>
      </c>
    </row>
    <row r="1904" spans="1:14" x14ac:dyDescent="0.25">
      <c r="A1904" s="1" t="s">
        <v>360</v>
      </c>
      <c r="B1904" s="2" t="s">
        <v>86</v>
      </c>
      <c r="C1904" s="2" t="s">
        <v>93</v>
      </c>
      <c r="D1904" s="2" t="s">
        <v>94</v>
      </c>
      <c r="E1904" s="2" t="s">
        <v>1769</v>
      </c>
      <c r="F1904" s="2">
        <v>10111304</v>
      </c>
      <c r="G1904" s="2" t="s">
        <v>490</v>
      </c>
      <c r="H1904" s="2">
        <v>1</v>
      </c>
      <c r="I1904" s="2">
        <v>6</v>
      </c>
      <c r="J1904" s="2">
        <v>10</v>
      </c>
      <c r="K1904" s="2">
        <v>8</v>
      </c>
      <c r="L1904" s="3">
        <v>2659202.56</v>
      </c>
      <c r="M1904" s="2" t="s">
        <v>0</v>
      </c>
      <c r="N1904" s="4" t="s">
        <v>21</v>
      </c>
    </row>
    <row r="1905" spans="1:14" x14ac:dyDescent="0.25">
      <c r="A1905" s="1" t="s">
        <v>360</v>
      </c>
      <c r="B1905" s="2" t="s">
        <v>86</v>
      </c>
      <c r="C1905" s="2" t="s">
        <v>93</v>
      </c>
      <c r="D1905" s="2" t="s">
        <v>94</v>
      </c>
      <c r="E1905" s="2" t="s">
        <v>1770</v>
      </c>
      <c r="F1905" s="2">
        <v>40142000</v>
      </c>
      <c r="G1905" s="2" t="s">
        <v>490</v>
      </c>
      <c r="H1905" s="2">
        <v>3</v>
      </c>
      <c r="I1905" s="2">
        <v>6</v>
      </c>
      <c r="J1905" s="2">
        <v>10</v>
      </c>
      <c r="K1905" s="2">
        <v>1</v>
      </c>
      <c r="L1905" s="3">
        <v>69167.520000000004</v>
      </c>
      <c r="M1905" s="2" t="s">
        <v>0</v>
      </c>
      <c r="N1905" s="4" t="s">
        <v>21</v>
      </c>
    </row>
    <row r="1906" spans="1:14" x14ac:dyDescent="0.25">
      <c r="A1906" s="1" t="s">
        <v>360</v>
      </c>
      <c r="B1906" s="2" t="s">
        <v>86</v>
      </c>
      <c r="C1906" s="2" t="s">
        <v>93</v>
      </c>
      <c r="D1906" s="2" t="s">
        <v>94</v>
      </c>
      <c r="E1906" s="2" t="s">
        <v>1771</v>
      </c>
      <c r="F1906" s="2">
        <v>40142000</v>
      </c>
      <c r="G1906" s="2" t="s">
        <v>490</v>
      </c>
      <c r="H1906" s="2">
        <v>4</v>
      </c>
      <c r="I1906" s="2">
        <v>6</v>
      </c>
      <c r="J1906" s="2">
        <v>10</v>
      </c>
      <c r="K1906" s="2">
        <v>30</v>
      </c>
      <c r="L1906" s="3">
        <v>67849.2</v>
      </c>
      <c r="M1906" s="2" t="s">
        <v>0</v>
      </c>
      <c r="N1906" s="4" t="s">
        <v>21</v>
      </c>
    </row>
    <row r="1907" spans="1:14" x14ac:dyDescent="0.25">
      <c r="A1907" s="1" t="s">
        <v>360</v>
      </c>
      <c r="B1907" s="2" t="s">
        <v>86</v>
      </c>
      <c r="C1907" s="2" t="s">
        <v>93</v>
      </c>
      <c r="D1907" s="2" t="s">
        <v>94</v>
      </c>
      <c r="E1907" s="2" t="s">
        <v>18217</v>
      </c>
      <c r="F1907" s="2">
        <v>40141764</v>
      </c>
      <c r="G1907" s="2" t="s">
        <v>490</v>
      </c>
      <c r="H1907" s="2">
        <v>4</v>
      </c>
      <c r="I1907" s="2">
        <v>6</v>
      </c>
      <c r="J1907" s="2">
        <v>10</v>
      </c>
      <c r="K1907" s="2">
        <v>1</v>
      </c>
      <c r="L1907" s="3">
        <v>195899.76</v>
      </c>
      <c r="M1907" s="2" t="s">
        <v>0</v>
      </c>
      <c r="N1907" s="4" t="s">
        <v>21</v>
      </c>
    </row>
    <row r="1908" spans="1:14" x14ac:dyDescent="0.25">
      <c r="A1908" s="1" t="s">
        <v>360</v>
      </c>
      <c r="B1908" s="2" t="s">
        <v>86</v>
      </c>
      <c r="C1908" s="2" t="s">
        <v>93</v>
      </c>
      <c r="D1908" s="2" t="s">
        <v>94</v>
      </c>
      <c r="E1908" s="2" t="s">
        <v>1772</v>
      </c>
      <c r="F1908" s="2">
        <v>40142000</v>
      </c>
      <c r="G1908" s="2" t="s">
        <v>490</v>
      </c>
      <c r="H1908" s="2">
        <v>5</v>
      </c>
      <c r="I1908" s="2">
        <v>6</v>
      </c>
      <c r="J1908" s="2">
        <v>10</v>
      </c>
      <c r="K1908" s="2">
        <v>30</v>
      </c>
      <c r="L1908" s="3">
        <v>248505.90000000002</v>
      </c>
      <c r="M1908" s="2" t="s">
        <v>0</v>
      </c>
      <c r="N1908" s="4" t="s">
        <v>21</v>
      </c>
    </row>
    <row r="1909" spans="1:14" x14ac:dyDescent="0.25">
      <c r="A1909" s="1" t="s">
        <v>360</v>
      </c>
      <c r="B1909" s="2" t="s">
        <v>86</v>
      </c>
      <c r="C1909" s="2" t="s">
        <v>93</v>
      </c>
      <c r="D1909" s="2" t="s">
        <v>94</v>
      </c>
      <c r="E1909" s="2" t="s">
        <v>1773</v>
      </c>
      <c r="F1909" s="2">
        <v>39131714</v>
      </c>
      <c r="G1909" s="2" t="s">
        <v>810</v>
      </c>
      <c r="H1909" s="2">
        <v>9</v>
      </c>
      <c r="I1909" s="2">
        <v>6</v>
      </c>
      <c r="J1909" s="2">
        <v>16</v>
      </c>
      <c r="K1909" s="2">
        <v>21</v>
      </c>
      <c r="L1909" s="3">
        <v>234060.75</v>
      </c>
      <c r="M1909" s="2" t="s">
        <v>0</v>
      </c>
      <c r="N1909" s="4" t="s">
        <v>21</v>
      </c>
    </row>
    <row r="1910" spans="1:14" x14ac:dyDescent="0.25">
      <c r="A1910" s="1" t="s">
        <v>360</v>
      </c>
      <c r="B1910" s="2" t="s">
        <v>86</v>
      </c>
      <c r="C1910" s="2" t="s">
        <v>93</v>
      </c>
      <c r="D1910" s="2" t="s">
        <v>94</v>
      </c>
      <c r="E1910" s="2" t="s">
        <v>1774</v>
      </c>
      <c r="F1910" s="2">
        <v>39131714</v>
      </c>
      <c r="G1910" s="2" t="s">
        <v>810</v>
      </c>
      <c r="H1910" s="2">
        <v>9</v>
      </c>
      <c r="I1910" s="2">
        <v>6</v>
      </c>
      <c r="J1910" s="2">
        <v>16</v>
      </c>
      <c r="K1910" s="2">
        <v>1</v>
      </c>
      <c r="L1910" s="3">
        <v>16497.7</v>
      </c>
      <c r="M1910" s="2" t="s">
        <v>0</v>
      </c>
      <c r="N1910" s="4" t="s">
        <v>21</v>
      </c>
    </row>
    <row r="1911" spans="1:14" x14ac:dyDescent="0.25">
      <c r="A1911" s="1" t="s">
        <v>360</v>
      </c>
      <c r="B1911" s="2" t="s">
        <v>86</v>
      </c>
      <c r="C1911" s="2" t="s">
        <v>93</v>
      </c>
      <c r="D1911" s="2" t="s">
        <v>94</v>
      </c>
      <c r="E1911" s="2" t="s">
        <v>1775</v>
      </c>
      <c r="F1911" s="2">
        <v>47131705</v>
      </c>
      <c r="G1911" s="2" t="s">
        <v>810</v>
      </c>
      <c r="H1911" s="2">
        <v>9</v>
      </c>
      <c r="I1911" s="2">
        <v>6</v>
      </c>
      <c r="J1911" s="2">
        <v>16</v>
      </c>
      <c r="K1911" s="2">
        <v>30</v>
      </c>
      <c r="L1911" s="3">
        <v>5218339.8</v>
      </c>
      <c r="M1911" s="2" t="s">
        <v>0</v>
      </c>
      <c r="N1911" s="4" t="s">
        <v>21</v>
      </c>
    </row>
    <row r="1912" spans="1:14" x14ac:dyDescent="0.25">
      <c r="A1912" s="1" t="s">
        <v>360</v>
      </c>
      <c r="B1912" s="2" t="s">
        <v>86</v>
      </c>
      <c r="C1912" s="2" t="s">
        <v>93</v>
      </c>
      <c r="D1912" s="2" t="s">
        <v>94</v>
      </c>
      <c r="E1912" s="2" t="s">
        <v>1776</v>
      </c>
      <c r="F1912" s="2">
        <v>31161508</v>
      </c>
      <c r="G1912" s="2" t="s">
        <v>490</v>
      </c>
      <c r="H1912" s="2">
        <v>4</v>
      </c>
      <c r="I1912" s="2">
        <v>6</v>
      </c>
      <c r="J1912" s="2">
        <v>10</v>
      </c>
      <c r="K1912" s="2">
        <v>5</v>
      </c>
      <c r="L1912" s="3">
        <v>68605</v>
      </c>
      <c r="M1912" s="2" t="s">
        <v>0</v>
      </c>
      <c r="N1912" s="4" t="s">
        <v>21</v>
      </c>
    </row>
    <row r="1913" spans="1:14" x14ac:dyDescent="0.25">
      <c r="A1913" s="1" t="s">
        <v>360</v>
      </c>
      <c r="B1913" s="2" t="s">
        <v>86</v>
      </c>
      <c r="C1913" s="2" t="s">
        <v>93</v>
      </c>
      <c r="D1913" s="2" t="s">
        <v>94</v>
      </c>
      <c r="E1913" s="2" t="s">
        <v>1777</v>
      </c>
      <c r="F1913" s="2">
        <v>39131713</v>
      </c>
      <c r="G1913" s="2" t="s">
        <v>810</v>
      </c>
      <c r="H1913" s="2">
        <v>9</v>
      </c>
      <c r="I1913" s="2">
        <v>6</v>
      </c>
      <c r="J1913" s="2">
        <v>16</v>
      </c>
      <c r="K1913" s="2">
        <v>6</v>
      </c>
      <c r="L1913" s="3">
        <v>9863.82</v>
      </c>
      <c r="M1913" s="2" t="s">
        <v>0</v>
      </c>
      <c r="N1913" s="4" t="s">
        <v>21</v>
      </c>
    </row>
    <row r="1914" spans="1:14" x14ac:dyDescent="0.25">
      <c r="A1914" s="1" t="s">
        <v>360</v>
      </c>
      <c r="B1914" s="2" t="s">
        <v>86</v>
      </c>
      <c r="C1914" s="2" t="s">
        <v>93</v>
      </c>
      <c r="D1914" s="2" t="s">
        <v>94</v>
      </c>
      <c r="E1914" s="2" t="s">
        <v>1777</v>
      </c>
      <c r="F1914" s="2">
        <v>39131713</v>
      </c>
      <c r="G1914" s="2" t="s">
        <v>810</v>
      </c>
      <c r="H1914" s="2">
        <v>9</v>
      </c>
      <c r="I1914" s="2">
        <v>6</v>
      </c>
      <c r="J1914" s="2">
        <v>16</v>
      </c>
      <c r="K1914" s="2">
        <v>2</v>
      </c>
      <c r="L1914" s="3">
        <v>3287.94</v>
      </c>
      <c r="M1914" s="2" t="s">
        <v>0</v>
      </c>
      <c r="N1914" s="4" t="s">
        <v>21</v>
      </c>
    </row>
    <row r="1915" spans="1:14" x14ac:dyDescent="0.25">
      <c r="A1915" s="1" t="s">
        <v>360</v>
      </c>
      <c r="B1915" s="2" t="s">
        <v>86</v>
      </c>
      <c r="C1915" s="2" t="s">
        <v>93</v>
      </c>
      <c r="D1915" s="2" t="s">
        <v>94</v>
      </c>
      <c r="E1915" s="2" t="s">
        <v>1778</v>
      </c>
      <c r="F1915" s="2">
        <v>39131713</v>
      </c>
      <c r="G1915" s="2" t="s">
        <v>810</v>
      </c>
      <c r="H1915" s="2">
        <v>9</v>
      </c>
      <c r="I1915" s="2">
        <v>6</v>
      </c>
      <c r="J1915" s="2">
        <v>16</v>
      </c>
      <c r="K1915" s="2">
        <v>8</v>
      </c>
      <c r="L1915" s="3">
        <v>17766.32</v>
      </c>
      <c r="M1915" s="2" t="s">
        <v>0</v>
      </c>
      <c r="N1915" s="4" t="s">
        <v>21</v>
      </c>
    </row>
    <row r="1916" spans="1:14" x14ac:dyDescent="0.25">
      <c r="A1916" s="1" t="s">
        <v>360</v>
      </c>
      <c r="B1916" s="2" t="s">
        <v>86</v>
      </c>
      <c r="C1916" s="2" t="s">
        <v>93</v>
      </c>
      <c r="D1916" s="2" t="s">
        <v>94</v>
      </c>
      <c r="E1916" s="2" t="s">
        <v>1779</v>
      </c>
      <c r="F1916" s="2">
        <v>39131713</v>
      </c>
      <c r="G1916" s="2" t="s">
        <v>810</v>
      </c>
      <c r="H1916" s="2">
        <v>9</v>
      </c>
      <c r="I1916" s="2">
        <v>6</v>
      </c>
      <c r="J1916" s="2">
        <v>16</v>
      </c>
      <c r="K1916" s="2">
        <v>8</v>
      </c>
      <c r="L1916" s="3">
        <v>22076.799999999999</v>
      </c>
      <c r="M1916" s="2" t="s">
        <v>0</v>
      </c>
      <c r="N1916" s="4" t="s">
        <v>21</v>
      </c>
    </row>
    <row r="1917" spans="1:14" x14ac:dyDescent="0.25">
      <c r="A1917" s="1" t="s">
        <v>360</v>
      </c>
      <c r="B1917" s="2" t="s">
        <v>86</v>
      </c>
      <c r="C1917" s="2" t="s">
        <v>93</v>
      </c>
      <c r="D1917" s="2" t="s">
        <v>94</v>
      </c>
      <c r="E1917" s="2" t="s">
        <v>1780</v>
      </c>
      <c r="F1917" s="2">
        <v>24141511</v>
      </c>
      <c r="G1917" s="2" t="s">
        <v>810</v>
      </c>
      <c r="H1917" s="2">
        <v>2</v>
      </c>
      <c r="I1917" s="2">
        <v>3</v>
      </c>
      <c r="J1917" s="2">
        <v>10</v>
      </c>
      <c r="K1917" s="2">
        <v>2</v>
      </c>
      <c r="L1917" s="3">
        <v>41167.74</v>
      </c>
      <c r="M1917" s="2" t="s">
        <v>0</v>
      </c>
      <c r="N1917" s="4" t="s">
        <v>21</v>
      </c>
    </row>
    <row r="1918" spans="1:14" x14ac:dyDescent="0.25">
      <c r="A1918" s="1" t="s">
        <v>360</v>
      </c>
      <c r="B1918" s="2" t="s">
        <v>86</v>
      </c>
      <c r="C1918" s="2" t="s">
        <v>93</v>
      </c>
      <c r="D1918" s="2" t="s">
        <v>94</v>
      </c>
      <c r="E1918" s="2" t="s">
        <v>1781</v>
      </c>
      <c r="F1918" s="2">
        <v>39131714</v>
      </c>
      <c r="G1918" s="2" t="s">
        <v>810</v>
      </c>
      <c r="H1918" s="2">
        <v>2</v>
      </c>
      <c r="I1918" s="2">
        <v>3</v>
      </c>
      <c r="J1918" s="2">
        <v>10</v>
      </c>
      <c r="K1918" s="2">
        <v>80</v>
      </c>
      <c r="L1918" s="3">
        <v>463884.80000000005</v>
      </c>
      <c r="M1918" s="2" t="s">
        <v>17389</v>
      </c>
      <c r="N1918" s="4" t="s">
        <v>21</v>
      </c>
    </row>
    <row r="1919" spans="1:14" x14ac:dyDescent="0.25">
      <c r="A1919" s="1" t="s">
        <v>360</v>
      </c>
      <c r="B1919" s="2" t="s">
        <v>86</v>
      </c>
      <c r="C1919" s="2" t="s">
        <v>93</v>
      </c>
      <c r="D1919" s="2" t="s">
        <v>94</v>
      </c>
      <c r="E1919" s="2" t="s">
        <v>1782</v>
      </c>
      <c r="F1919" s="2">
        <v>31201502</v>
      </c>
      <c r="G1919" s="2" t="s">
        <v>810</v>
      </c>
      <c r="H1919" s="2">
        <v>2</v>
      </c>
      <c r="I1919" s="2">
        <v>3</v>
      </c>
      <c r="J1919" s="2">
        <v>10</v>
      </c>
      <c r="K1919" s="2">
        <v>73</v>
      </c>
      <c r="L1919" s="3">
        <v>1268914.47</v>
      </c>
      <c r="M1919" s="2" t="s">
        <v>0</v>
      </c>
      <c r="N1919" s="4" t="s">
        <v>21</v>
      </c>
    </row>
    <row r="1920" spans="1:14" x14ac:dyDescent="0.25">
      <c r="A1920" s="1" t="s">
        <v>360</v>
      </c>
      <c r="B1920" s="2" t="s">
        <v>86</v>
      </c>
      <c r="C1920" s="2" t="s">
        <v>93</v>
      </c>
      <c r="D1920" s="2" t="s">
        <v>94</v>
      </c>
      <c r="E1920" s="2" t="s">
        <v>1783</v>
      </c>
      <c r="F1920" s="2">
        <v>47131705</v>
      </c>
      <c r="G1920" s="2" t="s">
        <v>810</v>
      </c>
      <c r="H1920" s="2">
        <v>2</v>
      </c>
      <c r="I1920" s="2">
        <v>3</v>
      </c>
      <c r="J1920" s="2">
        <v>10</v>
      </c>
      <c r="K1920" s="2">
        <v>11</v>
      </c>
      <c r="L1920" s="3">
        <v>1097617.8400000001</v>
      </c>
      <c r="M1920" s="2" t="s">
        <v>0</v>
      </c>
      <c r="N1920" s="4" t="s">
        <v>21</v>
      </c>
    </row>
    <row r="1921" spans="1:14" x14ac:dyDescent="0.25">
      <c r="A1921" s="1" t="s">
        <v>360</v>
      </c>
      <c r="B1921" s="2" t="s">
        <v>86</v>
      </c>
      <c r="C1921" s="2" t="s">
        <v>93</v>
      </c>
      <c r="D1921" s="2" t="s">
        <v>94</v>
      </c>
      <c r="E1921" s="2" t="s">
        <v>1784</v>
      </c>
      <c r="F1921" s="2">
        <v>47131705</v>
      </c>
      <c r="G1921" s="2" t="s">
        <v>810</v>
      </c>
      <c r="H1921" s="2">
        <v>2</v>
      </c>
      <c r="I1921" s="2">
        <v>3</v>
      </c>
      <c r="J1921" s="2">
        <v>10</v>
      </c>
      <c r="K1921" s="2">
        <v>10</v>
      </c>
      <c r="L1921" s="3">
        <v>1201506.3</v>
      </c>
      <c r="M1921" s="2" t="s">
        <v>0</v>
      </c>
      <c r="N1921" s="4" t="s">
        <v>21</v>
      </c>
    </row>
    <row r="1922" spans="1:14" x14ac:dyDescent="0.25">
      <c r="A1922" s="1" t="s">
        <v>360</v>
      </c>
      <c r="B1922" s="2" t="s">
        <v>86</v>
      </c>
      <c r="C1922" s="2" t="s">
        <v>93</v>
      </c>
      <c r="D1922" s="2" t="s">
        <v>94</v>
      </c>
      <c r="E1922" s="2" t="s">
        <v>1785</v>
      </c>
      <c r="F1922" s="2">
        <v>31163003</v>
      </c>
      <c r="G1922" s="2" t="s">
        <v>810</v>
      </c>
      <c r="H1922" s="2">
        <v>2</v>
      </c>
      <c r="I1922" s="2">
        <v>3</v>
      </c>
      <c r="J1922" s="2">
        <v>16</v>
      </c>
      <c r="K1922" s="2">
        <v>30</v>
      </c>
      <c r="L1922" s="3">
        <v>521272.5</v>
      </c>
      <c r="M1922" s="2" t="s">
        <v>0</v>
      </c>
      <c r="N1922" s="4" t="s">
        <v>21</v>
      </c>
    </row>
    <row r="1923" spans="1:14" x14ac:dyDescent="0.25">
      <c r="A1923" s="1" t="s">
        <v>360</v>
      </c>
      <c r="B1923" s="2" t="s">
        <v>86</v>
      </c>
      <c r="C1923" s="2" t="s">
        <v>93</v>
      </c>
      <c r="D1923" s="2" t="s">
        <v>94</v>
      </c>
      <c r="E1923" s="2" t="s">
        <v>1786</v>
      </c>
      <c r="F1923" s="2">
        <v>47131705</v>
      </c>
      <c r="G1923" s="2" t="s">
        <v>810</v>
      </c>
      <c r="H1923" s="2">
        <v>2</v>
      </c>
      <c r="I1923" s="2">
        <v>3</v>
      </c>
      <c r="J1923" s="2">
        <v>16</v>
      </c>
      <c r="K1923" s="2">
        <v>40</v>
      </c>
      <c r="L1923" s="3">
        <v>771203.6</v>
      </c>
      <c r="M1923" s="2" t="s">
        <v>0</v>
      </c>
      <c r="N1923" s="4" t="s">
        <v>21</v>
      </c>
    </row>
    <row r="1924" spans="1:14" x14ac:dyDescent="0.25">
      <c r="A1924" s="1" t="s">
        <v>360</v>
      </c>
      <c r="B1924" s="2" t="s">
        <v>86</v>
      </c>
      <c r="C1924" s="2" t="s">
        <v>93</v>
      </c>
      <c r="D1924" s="2" t="s">
        <v>94</v>
      </c>
      <c r="E1924" s="2" t="s">
        <v>1787</v>
      </c>
      <c r="F1924" s="2">
        <v>47131705</v>
      </c>
      <c r="G1924" s="2" t="s">
        <v>810</v>
      </c>
      <c r="H1924" s="2">
        <v>2</v>
      </c>
      <c r="I1924" s="2">
        <v>3</v>
      </c>
      <c r="J1924" s="2">
        <v>16</v>
      </c>
      <c r="K1924" s="2">
        <v>35</v>
      </c>
      <c r="L1924" s="3">
        <v>730978.85</v>
      </c>
      <c r="M1924" s="2" t="s">
        <v>0</v>
      </c>
      <c r="N1924" s="4" t="s">
        <v>21</v>
      </c>
    </row>
    <row r="1925" spans="1:14" x14ac:dyDescent="0.25">
      <c r="A1925" s="1" t="s">
        <v>360</v>
      </c>
      <c r="B1925" s="2" t="s">
        <v>86</v>
      </c>
      <c r="C1925" s="2" t="s">
        <v>93</v>
      </c>
      <c r="D1925" s="2" t="s">
        <v>94</v>
      </c>
      <c r="E1925" s="2" t="s">
        <v>1788</v>
      </c>
      <c r="F1925" s="2">
        <v>47131705</v>
      </c>
      <c r="G1925" s="2" t="s">
        <v>810</v>
      </c>
      <c r="H1925" s="2">
        <v>2</v>
      </c>
      <c r="I1925" s="2">
        <v>3</v>
      </c>
      <c r="J1925" s="2">
        <v>16</v>
      </c>
      <c r="K1925" s="2">
        <v>40</v>
      </c>
      <c r="L1925" s="3">
        <v>872958.8</v>
      </c>
      <c r="M1925" s="2" t="s">
        <v>0</v>
      </c>
      <c r="N1925" s="4" t="s">
        <v>21</v>
      </c>
    </row>
    <row r="1926" spans="1:14" x14ac:dyDescent="0.25">
      <c r="A1926" s="1" t="s">
        <v>360</v>
      </c>
      <c r="B1926" s="2" t="s">
        <v>86</v>
      </c>
      <c r="C1926" s="2" t="s">
        <v>93</v>
      </c>
      <c r="D1926" s="2" t="s">
        <v>94</v>
      </c>
      <c r="E1926" s="2" t="s">
        <v>1789</v>
      </c>
      <c r="F1926" s="2">
        <v>31161508</v>
      </c>
      <c r="G1926" s="2" t="s">
        <v>810</v>
      </c>
      <c r="H1926" s="2">
        <v>2</v>
      </c>
      <c r="I1926" s="2">
        <v>3</v>
      </c>
      <c r="J1926" s="2">
        <v>16</v>
      </c>
      <c r="K1926" s="2">
        <v>40</v>
      </c>
      <c r="L1926" s="3">
        <v>463581.2</v>
      </c>
      <c r="M1926" s="2" t="s">
        <v>0</v>
      </c>
      <c r="N1926" s="4" t="s">
        <v>21</v>
      </c>
    </row>
    <row r="1927" spans="1:14" x14ac:dyDescent="0.25">
      <c r="A1927" s="1" t="s">
        <v>360</v>
      </c>
      <c r="B1927" s="2" t="s">
        <v>86</v>
      </c>
      <c r="C1927" s="2" t="s">
        <v>93</v>
      </c>
      <c r="D1927" s="2" t="s">
        <v>94</v>
      </c>
      <c r="E1927" s="2" t="s">
        <v>1790</v>
      </c>
      <c r="F1927" s="2">
        <v>30151501</v>
      </c>
      <c r="G1927" s="2" t="s">
        <v>810</v>
      </c>
      <c r="H1927" s="2">
        <v>2</v>
      </c>
      <c r="I1927" s="2">
        <v>3</v>
      </c>
      <c r="J1927" s="2">
        <v>16</v>
      </c>
      <c r="K1927" s="2">
        <v>20</v>
      </c>
      <c r="L1927" s="3">
        <v>1132820.6000000001</v>
      </c>
      <c r="M1927" s="2" t="s">
        <v>0</v>
      </c>
      <c r="N1927" s="4" t="s">
        <v>21</v>
      </c>
    </row>
    <row r="1928" spans="1:14" x14ac:dyDescent="0.25">
      <c r="A1928" s="1" t="s">
        <v>360</v>
      </c>
      <c r="B1928" s="2" t="s">
        <v>86</v>
      </c>
      <c r="C1928" s="2" t="s">
        <v>93</v>
      </c>
      <c r="D1928" s="2" t="s">
        <v>94</v>
      </c>
      <c r="E1928" s="2" t="s">
        <v>1785</v>
      </c>
      <c r="F1928" s="2">
        <v>31163003</v>
      </c>
      <c r="G1928" s="2" t="s">
        <v>810</v>
      </c>
      <c r="H1928" s="2">
        <v>2</v>
      </c>
      <c r="I1928" s="2">
        <v>3</v>
      </c>
      <c r="J1928" s="2">
        <v>16</v>
      </c>
      <c r="K1928" s="2">
        <v>20</v>
      </c>
      <c r="L1928" s="3">
        <v>347515</v>
      </c>
      <c r="M1928" s="2" t="s">
        <v>0</v>
      </c>
      <c r="N1928" s="4" t="s">
        <v>21</v>
      </c>
    </row>
    <row r="1929" spans="1:14" x14ac:dyDescent="0.25">
      <c r="A1929" s="1" t="s">
        <v>360</v>
      </c>
      <c r="B1929" s="2" t="s">
        <v>86</v>
      </c>
      <c r="C1929" s="2" t="s">
        <v>93</v>
      </c>
      <c r="D1929" s="2" t="s">
        <v>94</v>
      </c>
      <c r="E1929" s="2" t="s">
        <v>1787</v>
      </c>
      <c r="F1929" s="2">
        <v>47131705</v>
      </c>
      <c r="G1929" s="2" t="s">
        <v>810</v>
      </c>
      <c r="H1929" s="2">
        <v>2</v>
      </c>
      <c r="I1929" s="2">
        <v>3</v>
      </c>
      <c r="J1929" s="2">
        <v>16</v>
      </c>
      <c r="K1929" s="2">
        <v>15</v>
      </c>
      <c r="L1929" s="3">
        <v>313276.65000000002</v>
      </c>
      <c r="M1929" s="2" t="s">
        <v>0</v>
      </c>
      <c r="N1929" s="4" t="s">
        <v>21</v>
      </c>
    </row>
    <row r="1930" spans="1:14" x14ac:dyDescent="0.25">
      <c r="A1930" s="1" t="s">
        <v>360</v>
      </c>
      <c r="B1930" s="2" t="s">
        <v>86</v>
      </c>
      <c r="C1930" s="2" t="s">
        <v>93</v>
      </c>
      <c r="D1930" s="2" t="s">
        <v>94</v>
      </c>
      <c r="E1930" s="2" t="s">
        <v>1791</v>
      </c>
      <c r="F1930" s="2">
        <v>31201502</v>
      </c>
      <c r="G1930" s="2" t="s">
        <v>810</v>
      </c>
      <c r="H1930" s="2">
        <v>2</v>
      </c>
      <c r="I1930" s="2">
        <v>3</v>
      </c>
      <c r="J1930" s="2">
        <v>16</v>
      </c>
      <c r="K1930" s="2">
        <v>6</v>
      </c>
      <c r="L1930" s="3">
        <v>88095.959999999992</v>
      </c>
      <c r="M1930" s="2" t="s">
        <v>0</v>
      </c>
      <c r="N1930" s="4" t="s">
        <v>21</v>
      </c>
    </row>
    <row r="1931" spans="1:14" x14ac:dyDescent="0.25">
      <c r="A1931" s="1" t="s">
        <v>360</v>
      </c>
      <c r="B1931" s="2" t="s">
        <v>86</v>
      </c>
      <c r="C1931" s="2" t="s">
        <v>93</v>
      </c>
      <c r="D1931" s="2" t="s">
        <v>94</v>
      </c>
      <c r="E1931" s="2" t="s">
        <v>1792</v>
      </c>
      <c r="F1931" s="2">
        <v>42281915</v>
      </c>
      <c r="G1931" s="2" t="s">
        <v>810</v>
      </c>
      <c r="H1931" s="2">
        <v>2</v>
      </c>
      <c r="I1931" s="2">
        <v>3</v>
      </c>
      <c r="J1931" s="2">
        <v>16</v>
      </c>
      <c r="K1931" s="2">
        <v>2</v>
      </c>
      <c r="L1931" s="3">
        <v>347889.32</v>
      </c>
      <c r="M1931" s="2" t="s">
        <v>0</v>
      </c>
      <c r="N1931" s="4" t="s">
        <v>21</v>
      </c>
    </row>
    <row r="1932" spans="1:14" x14ac:dyDescent="0.25">
      <c r="A1932" s="1" t="s">
        <v>360</v>
      </c>
      <c r="B1932" s="2" t="s">
        <v>86</v>
      </c>
      <c r="C1932" s="2" t="s">
        <v>93</v>
      </c>
      <c r="D1932" s="2" t="s">
        <v>94</v>
      </c>
      <c r="E1932" s="2" t="s">
        <v>1793</v>
      </c>
      <c r="F1932" s="2">
        <v>42281915</v>
      </c>
      <c r="G1932" s="2" t="s">
        <v>810</v>
      </c>
      <c r="H1932" s="2">
        <v>2</v>
      </c>
      <c r="I1932" s="2">
        <v>3</v>
      </c>
      <c r="J1932" s="2">
        <v>16</v>
      </c>
      <c r="K1932" s="2">
        <v>1</v>
      </c>
      <c r="L1932" s="3">
        <v>814840.98</v>
      </c>
      <c r="M1932" s="2" t="s">
        <v>0</v>
      </c>
      <c r="N1932" s="4" t="s">
        <v>21</v>
      </c>
    </row>
    <row r="1933" spans="1:14" x14ac:dyDescent="0.25">
      <c r="A1933" s="1" t="s">
        <v>360</v>
      </c>
      <c r="B1933" s="2" t="s">
        <v>86</v>
      </c>
      <c r="C1933" s="2" t="s">
        <v>93</v>
      </c>
      <c r="D1933" s="2" t="s">
        <v>94</v>
      </c>
      <c r="E1933" s="2" t="s">
        <v>1794</v>
      </c>
      <c r="F1933" s="2">
        <v>42281915</v>
      </c>
      <c r="G1933" s="2" t="s">
        <v>810</v>
      </c>
      <c r="H1933" s="2">
        <v>2</v>
      </c>
      <c r="I1933" s="2">
        <v>3</v>
      </c>
      <c r="J1933" s="2">
        <v>16</v>
      </c>
      <c r="K1933" s="2">
        <v>1</v>
      </c>
      <c r="L1933" s="3">
        <v>814840.98</v>
      </c>
      <c r="M1933" s="2" t="s">
        <v>0</v>
      </c>
      <c r="N1933" s="4" t="s">
        <v>21</v>
      </c>
    </row>
    <row r="1934" spans="1:14" x14ac:dyDescent="0.25">
      <c r="A1934" s="1" t="s">
        <v>360</v>
      </c>
      <c r="B1934" s="2" t="s">
        <v>86</v>
      </c>
      <c r="C1934" s="2" t="s">
        <v>93</v>
      </c>
      <c r="D1934" s="2" t="s">
        <v>94</v>
      </c>
      <c r="E1934" s="2" t="s">
        <v>1795</v>
      </c>
      <c r="F1934" s="2">
        <v>40172522</v>
      </c>
      <c r="G1934" s="2" t="s">
        <v>490</v>
      </c>
      <c r="H1934" s="2">
        <v>3</v>
      </c>
      <c r="I1934" s="2">
        <v>4</v>
      </c>
      <c r="J1934" s="2">
        <v>10</v>
      </c>
      <c r="K1934" s="2">
        <v>2</v>
      </c>
      <c r="L1934" s="3">
        <v>41143.040000000001</v>
      </c>
      <c r="M1934" s="2" t="s">
        <v>0</v>
      </c>
      <c r="N1934" s="4" t="s">
        <v>21</v>
      </c>
    </row>
    <row r="1935" spans="1:14" x14ac:dyDescent="0.25">
      <c r="A1935" s="1" t="s">
        <v>360</v>
      </c>
      <c r="B1935" s="2" t="s">
        <v>86</v>
      </c>
      <c r="C1935" s="2" t="s">
        <v>93</v>
      </c>
      <c r="D1935" s="2" t="s">
        <v>94</v>
      </c>
      <c r="E1935" s="2" t="s">
        <v>1796</v>
      </c>
      <c r="F1935" s="2">
        <v>40172522</v>
      </c>
      <c r="G1935" s="2" t="s">
        <v>490</v>
      </c>
      <c r="H1935" s="2">
        <v>3</v>
      </c>
      <c r="I1935" s="2">
        <v>4</v>
      </c>
      <c r="J1935" s="2">
        <v>10</v>
      </c>
      <c r="K1935" s="2">
        <v>3</v>
      </c>
      <c r="L1935" s="3">
        <v>61828.59</v>
      </c>
      <c r="M1935" s="2" t="s">
        <v>0</v>
      </c>
      <c r="N1935" s="4" t="s">
        <v>21</v>
      </c>
    </row>
    <row r="1936" spans="1:14" x14ac:dyDescent="0.25">
      <c r="A1936" s="1" t="s">
        <v>360</v>
      </c>
      <c r="B1936" s="2" t="s">
        <v>86</v>
      </c>
      <c r="C1936" s="2" t="s">
        <v>93</v>
      </c>
      <c r="D1936" s="2" t="s">
        <v>94</v>
      </c>
      <c r="E1936" s="2" t="s">
        <v>1797</v>
      </c>
      <c r="F1936" s="2">
        <v>31201502</v>
      </c>
      <c r="G1936" s="2" t="s">
        <v>490</v>
      </c>
      <c r="H1936" s="2">
        <v>3</v>
      </c>
      <c r="I1936" s="2">
        <v>4</v>
      </c>
      <c r="J1936" s="2">
        <v>10</v>
      </c>
      <c r="K1936" s="2">
        <v>3</v>
      </c>
      <c r="L1936" s="3">
        <v>52147.17</v>
      </c>
      <c r="M1936" s="2" t="s">
        <v>0</v>
      </c>
      <c r="N1936" s="4" t="s">
        <v>21</v>
      </c>
    </row>
    <row r="1937" spans="1:14" x14ac:dyDescent="0.25">
      <c r="A1937" s="1" t="s">
        <v>360</v>
      </c>
      <c r="B1937" s="2" t="s">
        <v>86</v>
      </c>
      <c r="C1937" s="2" t="s">
        <v>93</v>
      </c>
      <c r="D1937" s="2" t="s">
        <v>94</v>
      </c>
      <c r="E1937" s="2" t="s">
        <v>1798</v>
      </c>
      <c r="F1937" s="2">
        <v>30181800</v>
      </c>
      <c r="G1937" s="2" t="s">
        <v>490</v>
      </c>
      <c r="H1937" s="2">
        <v>3</v>
      </c>
      <c r="I1937" s="2">
        <v>4</v>
      </c>
      <c r="J1937" s="2">
        <v>10</v>
      </c>
      <c r="K1937" s="2">
        <v>2</v>
      </c>
      <c r="L1937" s="3">
        <v>110184.18</v>
      </c>
      <c r="M1937" s="2" t="s">
        <v>0</v>
      </c>
      <c r="N1937" s="4" t="s">
        <v>21</v>
      </c>
    </row>
    <row r="1938" spans="1:14" x14ac:dyDescent="0.25">
      <c r="A1938" s="1" t="s">
        <v>360</v>
      </c>
      <c r="B1938" s="2" t="s">
        <v>86</v>
      </c>
      <c r="C1938" s="2" t="s">
        <v>93</v>
      </c>
      <c r="D1938" s="2" t="s">
        <v>94</v>
      </c>
      <c r="E1938" s="2" t="s">
        <v>1799</v>
      </c>
      <c r="F1938" s="2">
        <v>40141719</v>
      </c>
      <c r="G1938" s="2" t="s">
        <v>490</v>
      </c>
      <c r="H1938" s="2">
        <v>3</v>
      </c>
      <c r="I1938" s="2">
        <v>4</v>
      </c>
      <c r="J1938" s="2">
        <v>10</v>
      </c>
      <c r="K1938" s="2">
        <v>4</v>
      </c>
      <c r="L1938" s="3">
        <v>52778.2</v>
      </c>
      <c r="M1938" s="2" t="s">
        <v>0</v>
      </c>
      <c r="N1938" s="4" t="s">
        <v>21</v>
      </c>
    </row>
    <row r="1939" spans="1:14" x14ac:dyDescent="0.25">
      <c r="A1939" s="1" t="s">
        <v>360</v>
      </c>
      <c r="B1939" s="2" t="s">
        <v>86</v>
      </c>
      <c r="C1939" s="2" t="s">
        <v>93</v>
      </c>
      <c r="D1939" s="2" t="s">
        <v>94</v>
      </c>
      <c r="E1939" s="2" t="s">
        <v>1800</v>
      </c>
      <c r="F1939" s="2">
        <v>31201505</v>
      </c>
      <c r="G1939" s="2" t="s">
        <v>490</v>
      </c>
      <c r="H1939" s="2">
        <v>3</v>
      </c>
      <c r="I1939" s="2">
        <v>6</v>
      </c>
      <c r="J1939" s="2">
        <v>10</v>
      </c>
      <c r="K1939" s="2">
        <v>10</v>
      </c>
      <c r="L1939" s="3">
        <v>158315.6</v>
      </c>
      <c r="M1939" s="2" t="s">
        <v>0</v>
      </c>
      <c r="N1939" s="4" t="s">
        <v>21</v>
      </c>
    </row>
    <row r="1940" spans="1:14" x14ac:dyDescent="0.25">
      <c r="A1940" s="1" t="s">
        <v>360</v>
      </c>
      <c r="B1940" s="2" t="s">
        <v>86</v>
      </c>
      <c r="C1940" s="2" t="s">
        <v>93</v>
      </c>
      <c r="D1940" s="2" t="s">
        <v>94</v>
      </c>
      <c r="E1940" s="2" t="s">
        <v>1801</v>
      </c>
      <c r="F1940" s="2">
        <v>27121700</v>
      </c>
      <c r="G1940" s="2" t="s">
        <v>490</v>
      </c>
      <c r="H1940" s="2">
        <v>3</v>
      </c>
      <c r="I1940" s="2">
        <v>6</v>
      </c>
      <c r="J1940" s="2">
        <v>10</v>
      </c>
      <c r="K1940" s="2">
        <v>5</v>
      </c>
      <c r="L1940" s="3">
        <v>269278.90000000002</v>
      </c>
      <c r="M1940" s="2" t="s">
        <v>0</v>
      </c>
      <c r="N1940" s="4" t="s">
        <v>21</v>
      </c>
    </row>
    <row r="1941" spans="1:14" x14ac:dyDescent="0.25">
      <c r="A1941" s="1" t="s">
        <v>360</v>
      </c>
      <c r="B1941" s="2" t="s">
        <v>86</v>
      </c>
      <c r="C1941" s="2" t="s">
        <v>93</v>
      </c>
      <c r="D1941" s="2" t="s">
        <v>94</v>
      </c>
      <c r="E1941" s="2" t="s">
        <v>1802</v>
      </c>
      <c r="F1941" s="2">
        <v>46161500</v>
      </c>
      <c r="G1941" s="2" t="s">
        <v>490</v>
      </c>
      <c r="H1941" s="2">
        <v>3</v>
      </c>
      <c r="I1941" s="2">
        <v>6</v>
      </c>
      <c r="J1941" s="2">
        <v>10</v>
      </c>
      <c r="K1941" s="2">
        <v>10</v>
      </c>
      <c r="L1941" s="3">
        <v>160482.09999999998</v>
      </c>
      <c r="M1941" s="2" t="s">
        <v>0</v>
      </c>
      <c r="N1941" s="4" t="s">
        <v>21</v>
      </c>
    </row>
    <row r="1942" spans="1:14" x14ac:dyDescent="0.25">
      <c r="A1942" s="1" t="s">
        <v>360</v>
      </c>
      <c r="B1942" s="2" t="s">
        <v>86</v>
      </c>
      <c r="C1942" s="2" t="s">
        <v>93</v>
      </c>
      <c r="D1942" s="2" t="s">
        <v>94</v>
      </c>
      <c r="E1942" s="2" t="s">
        <v>1803</v>
      </c>
      <c r="F1942" s="2">
        <v>31201502</v>
      </c>
      <c r="G1942" s="2" t="s">
        <v>490</v>
      </c>
      <c r="H1942" s="2">
        <v>3</v>
      </c>
      <c r="I1942" s="2">
        <v>6</v>
      </c>
      <c r="J1942" s="2">
        <v>10</v>
      </c>
      <c r="K1942" s="2">
        <v>37</v>
      </c>
      <c r="L1942" s="3">
        <v>643148.42999999993</v>
      </c>
      <c r="M1942" s="2" t="s">
        <v>0</v>
      </c>
      <c r="N1942" s="4" t="s">
        <v>21</v>
      </c>
    </row>
    <row r="1943" spans="1:14" x14ac:dyDescent="0.25">
      <c r="A1943" s="1" t="s">
        <v>360</v>
      </c>
      <c r="B1943" s="2" t="s">
        <v>86</v>
      </c>
      <c r="C1943" s="2" t="s">
        <v>93</v>
      </c>
      <c r="D1943" s="2" t="s">
        <v>94</v>
      </c>
      <c r="E1943" s="2" t="s">
        <v>1804</v>
      </c>
      <c r="F1943" s="2">
        <v>24141500</v>
      </c>
      <c r="G1943" s="2" t="s">
        <v>490</v>
      </c>
      <c r="H1943" s="2">
        <v>3</v>
      </c>
      <c r="I1943" s="2">
        <v>6</v>
      </c>
      <c r="J1943" s="2">
        <v>10</v>
      </c>
      <c r="K1943" s="2">
        <v>10</v>
      </c>
      <c r="L1943" s="3">
        <v>100263.3</v>
      </c>
      <c r="M1943" s="2" t="s">
        <v>0</v>
      </c>
      <c r="N1943" s="4" t="s">
        <v>21</v>
      </c>
    </row>
    <row r="1944" spans="1:14" x14ac:dyDescent="0.25">
      <c r="A1944" s="1" t="s">
        <v>360</v>
      </c>
      <c r="B1944" s="2" t="s">
        <v>86</v>
      </c>
      <c r="C1944" s="2" t="s">
        <v>93</v>
      </c>
      <c r="D1944" s="2" t="s">
        <v>94</v>
      </c>
      <c r="E1944" s="2" t="s">
        <v>1805</v>
      </c>
      <c r="F1944" s="2">
        <v>24141500</v>
      </c>
      <c r="G1944" s="2" t="s">
        <v>490</v>
      </c>
      <c r="H1944" s="2">
        <v>3</v>
      </c>
      <c r="I1944" s="2">
        <v>6</v>
      </c>
      <c r="J1944" s="2">
        <v>10</v>
      </c>
      <c r="K1944" s="2">
        <v>10</v>
      </c>
      <c r="L1944" s="3">
        <v>89677.2</v>
      </c>
      <c r="M1944" s="2" t="s">
        <v>0</v>
      </c>
      <c r="N1944" s="4" t="s">
        <v>21</v>
      </c>
    </row>
    <row r="1945" spans="1:14" x14ac:dyDescent="0.25">
      <c r="A1945" s="1" t="s">
        <v>360</v>
      </c>
      <c r="B1945" s="2" t="s">
        <v>86</v>
      </c>
      <c r="C1945" s="2" t="s">
        <v>93</v>
      </c>
      <c r="D1945" s="2" t="s">
        <v>94</v>
      </c>
      <c r="E1945" s="2" t="s">
        <v>1806</v>
      </c>
      <c r="F1945" s="2">
        <v>39121600</v>
      </c>
      <c r="G1945" s="2" t="s">
        <v>490</v>
      </c>
      <c r="H1945" s="2">
        <v>3</v>
      </c>
      <c r="I1945" s="2">
        <v>6</v>
      </c>
      <c r="J1945" s="2">
        <v>10</v>
      </c>
      <c r="K1945" s="2">
        <v>4</v>
      </c>
      <c r="L1945" s="3">
        <v>168997.24</v>
      </c>
      <c r="M1945" s="2" t="s">
        <v>0</v>
      </c>
      <c r="N1945" s="4" t="s">
        <v>21</v>
      </c>
    </row>
    <row r="1946" spans="1:14" x14ac:dyDescent="0.25">
      <c r="A1946" s="1" t="s">
        <v>360</v>
      </c>
      <c r="B1946" s="2" t="s">
        <v>86</v>
      </c>
      <c r="C1946" s="2" t="s">
        <v>93</v>
      </c>
      <c r="D1946" s="2" t="s">
        <v>94</v>
      </c>
      <c r="E1946" s="2" t="s">
        <v>1807</v>
      </c>
      <c r="F1946" s="2">
        <v>39121600</v>
      </c>
      <c r="G1946" s="2" t="s">
        <v>490</v>
      </c>
      <c r="H1946" s="2">
        <v>3</v>
      </c>
      <c r="I1946" s="2">
        <v>6</v>
      </c>
      <c r="J1946" s="2">
        <v>10</v>
      </c>
      <c r="K1946" s="2">
        <v>4</v>
      </c>
      <c r="L1946" s="3">
        <v>190100.44</v>
      </c>
      <c r="M1946" s="2" t="s">
        <v>0</v>
      </c>
      <c r="N1946" s="4" t="s">
        <v>21</v>
      </c>
    </row>
    <row r="1947" spans="1:14" x14ac:dyDescent="0.25">
      <c r="A1947" s="1" t="s">
        <v>360</v>
      </c>
      <c r="B1947" s="2" t="s">
        <v>86</v>
      </c>
      <c r="C1947" s="2" t="s">
        <v>93</v>
      </c>
      <c r="D1947" s="2" t="s">
        <v>94</v>
      </c>
      <c r="E1947" s="2" t="s">
        <v>1808</v>
      </c>
      <c r="F1947" s="2">
        <v>39121600</v>
      </c>
      <c r="G1947" s="2" t="s">
        <v>490</v>
      </c>
      <c r="H1947" s="2">
        <v>3</v>
      </c>
      <c r="I1947" s="2">
        <v>6</v>
      </c>
      <c r="J1947" s="2">
        <v>10</v>
      </c>
      <c r="K1947" s="2">
        <v>4</v>
      </c>
      <c r="L1947" s="3">
        <v>206983</v>
      </c>
      <c r="M1947" s="2" t="s">
        <v>0</v>
      </c>
      <c r="N1947" s="4" t="s">
        <v>21</v>
      </c>
    </row>
    <row r="1948" spans="1:14" x14ac:dyDescent="0.25">
      <c r="A1948" s="1" t="s">
        <v>360</v>
      </c>
      <c r="B1948" s="2" t="s">
        <v>86</v>
      </c>
      <c r="C1948" s="2" t="s">
        <v>93</v>
      </c>
      <c r="D1948" s="2" t="s">
        <v>94</v>
      </c>
      <c r="E1948" s="2" t="s">
        <v>1809</v>
      </c>
      <c r="F1948" s="2">
        <v>39121600</v>
      </c>
      <c r="G1948" s="2" t="s">
        <v>490</v>
      </c>
      <c r="H1948" s="2">
        <v>3</v>
      </c>
      <c r="I1948" s="2">
        <v>6</v>
      </c>
      <c r="J1948" s="2">
        <v>10</v>
      </c>
      <c r="K1948" s="2">
        <v>4</v>
      </c>
      <c r="L1948" s="3">
        <v>257412.68</v>
      </c>
      <c r="M1948" s="2" t="s">
        <v>0</v>
      </c>
      <c r="N1948" s="4" t="s">
        <v>21</v>
      </c>
    </row>
    <row r="1949" spans="1:14" x14ac:dyDescent="0.25">
      <c r="A1949" s="1" t="s">
        <v>360</v>
      </c>
      <c r="B1949" s="2" t="s">
        <v>86</v>
      </c>
      <c r="C1949" s="2" t="s">
        <v>93</v>
      </c>
      <c r="D1949" s="2" t="s">
        <v>94</v>
      </c>
      <c r="E1949" s="2" t="s">
        <v>1810</v>
      </c>
      <c r="F1949" s="2">
        <v>39121600</v>
      </c>
      <c r="G1949" s="2" t="s">
        <v>490</v>
      </c>
      <c r="H1949" s="2">
        <v>3</v>
      </c>
      <c r="I1949" s="2">
        <v>6</v>
      </c>
      <c r="J1949" s="2">
        <v>10</v>
      </c>
      <c r="K1949" s="2">
        <v>4</v>
      </c>
      <c r="L1949" s="3">
        <v>156302.84</v>
      </c>
      <c r="M1949" s="2" t="s">
        <v>0</v>
      </c>
      <c r="N1949" s="4" t="s">
        <v>21</v>
      </c>
    </row>
    <row r="1950" spans="1:14" x14ac:dyDescent="0.25">
      <c r="A1950" s="1" t="s">
        <v>360</v>
      </c>
      <c r="B1950" s="2" t="s">
        <v>86</v>
      </c>
      <c r="C1950" s="2" t="s">
        <v>93</v>
      </c>
      <c r="D1950" s="2" t="s">
        <v>94</v>
      </c>
      <c r="E1950" s="2" t="s">
        <v>1811</v>
      </c>
      <c r="F1950" s="2">
        <v>39131714</v>
      </c>
      <c r="G1950" s="2" t="s">
        <v>490</v>
      </c>
      <c r="H1950" s="2">
        <v>3</v>
      </c>
      <c r="I1950" s="2">
        <v>6</v>
      </c>
      <c r="J1950" s="2">
        <v>10</v>
      </c>
      <c r="K1950" s="2">
        <v>20</v>
      </c>
      <c r="L1950" s="3">
        <v>94932.4</v>
      </c>
      <c r="M1950" s="2" t="s">
        <v>0</v>
      </c>
      <c r="N1950" s="4" t="s">
        <v>21</v>
      </c>
    </row>
    <row r="1951" spans="1:14" x14ac:dyDescent="0.25">
      <c r="A1951" s="1" t="s">
        <v>360</v>
      </c>
      <c r="B1951" s="2" t="s">
        <v>86</v>
      </c>
      <c r="C1951" s="2" t="s">
        <v>93</v>
      </c>
      <c r="D1951" s="2" t="s">
        <v>94</v>
      </c>
      <c r="E1951" s="2" t="s">
        <v>1812</v>
      </c>
      <c r="F1951" s="2">
        <v>39131714</v>
      </c>
      <c r="G1951" s="2" t="s">
        <v>490</v>
      </c>
      <c r="H1951" s="2">
        <v>3</v>
      </c>
      <c r="I1951" s="2">
        <v>6</v>
      </c>
      <c r="J1951" s="2">
        <v>10</v>
      </c>
      <c r="K1951" s="2">
        <v>20</v>
      </c>
      <c r="L1951" s="3">
        <v>115971.20000000001</v>
      </c>
      <c r="M1951" s="2" t="s">
        <v>0</v>
      </c>
      <c r="N1951" s="4" t="s">
        <v>21</v>
      </c>
    </row>
    <row r="1952" spans="1:14" x14ac:dyDescent="0.25">
      <c r="A1952" s="1" t="s">
        <v>360</v>
      </c>
      <c r="B1952" s="2" t="s">
        <v>86</v>
      </c>
      <c r="C1952" s="2" t="s">
        <v>93</v>
      </c>
      <c r="D1952" s="2" t="s">
        <v>94</v>
      </c>
      <c r="E1952" s="2" t="s">
        <v>1813</v>
      </c>
      <c r="F1952" s="2">
        <v>31201500</v>
      </c>
      <c r="G1952" s="2" t="s">
        <v>490</v>
      </c>
      <c r="H1952" s="2">
        <v>3</v>
      </c>
      <c r="I1952" s="2">
        <v>6</v>
      </c>
      <c r="J1952" s="2">
        <v>10</v>
      </c>
      <c r="K1952" s="2">
        <v>15</v>
      </c>
      <c r="L1952" s="3">
        <v>134515.79999999999</v>
      </c>
      <c r="M1952" s="2" t="s">
        <v>0</v>
      </c>
      <c r="N1952" s="4" t="s">
        <v>21</v>
      </c>
    </row>
    <row r="1953" spans="1:14" x14ac:dyDescent="0.25">
      <c r="A1953" s="1" t="s">
        <v>360</v>
      </c>
      <c r="B1953" s="2" t="s">
        <v>86</v>
      </c>
      <c r="C1953" s="2" t="s">
        <v>93</v>
      </c>
      <c r="D1953" s="2" t="s">
        <v>94</v>
      </c>
      <c r="E1953" s="2" t="s">
        <v>1814</v>
      </c>
      <c r="F1953" s="2">
        <v>39121500</v>
      </c>
      <c r="G1953" s="2" t="s">
        <v>490</v>
      </c>
      <c r="H1953" s="2">
        <v>3</v>
      </c>
      <c r="I1953" s="2">
        <v>6</v>
      </c>
      <c r="J1953" s="2">
        <v>10</v>
      </c>
      <c r="K1953" s="2">
        <v>3</v>
      </c>
      <c r="L1953" s="3">
        <v>617795.39999999991</v>
      </c>
      <c r="M1953" s="2" t="s">
        <v>0</v>
      </c>
      <c r="N1953" s="4" t="s">
        <v>21</v>
      </c>
    </row>
    <row r="1954" spans="1:14" x14ac:dyDescent="0.25">
      <c r="A1954" s="1" t="s">
        <v>360</v>
      </c>
      <c r="B1954" s="2" t="s">
        <v>86</v>
      </c>
      <c r="C1954" s="2" t="s">
        <v>93</v>
      </c>
      <c r="D1954" s="2" t="s">
        <v>94</v>
      </c>
      <c r="E1954" s="2" t="s">
        <v>1815</v>
      </c>
      <c r="F1954" s="2">
        <v>39121500</v>
      </c>
      <c r="G1954" s="2" t="s">
        <v>490</v>
      </c>
      <c r="H1954" s="2">
        <v>3</v>
      </c>
      <c r="I1954" s="2">
        <v>6</v>
      </c>
      <c r="J1954" s="2">
        <v>10</v>
      </c>
      <c r="K1954" s="2">
        <v>3</v>
      </c>
      <c r="L1954" s="3">
        <v>617795.39999999991</v>
      </c>
      <c r="M1954" s="2" t="s">
        <v>0</v>
      </c>
      <c r="N1954" s="4" t="s">
        <v>21</v>
      </c>
    </row>
    <row r="1955" spans="1:14" x14ac:dyDescent="0.25">
      <c r="A1955" s="1" t="s">
        <v>360</v>
      </c>
      <c r="B1955" s="2" t="s">
        <v>86</v>
      </c>
      <c r="C1955" s="2" t="s">
        <v>93</v>
      </c>
      <c r="D1955" s="2" t="s">
        <v>94</v>
      </c>
      <c r="E1955" s="2" t="s">
        <v>1816</v>
      </c>
      <c r="F1955" s="2">
        <v>23241615</v>
      </c>
      <c r="G1955" s="2" t="s">
        <v>490</v>
      </c>
      <c r="H1955" s="2">
        <v>3</v>
      </c>
      <c r="I1955" s="2">
        <v>6</v>
      </c>
      <c r="J1955" s="2">
        <v>10</v>
      </c>
      <c r="K1955" s="2">
        <v>10</v>
      </c>
      <c r="L1955" s="3">
        <v>607196</v>
      </c>
      <c r="M1955" s="2" t="s">
        <v>0</v>
      </c>
      <c r="N1955" s="4" t="s">
        <v>21</v>
      </c>
    </row>
    <row r="1956" spans="1:14" x14ac:dyDescent="0.25">
      <c r="A1956" s="1" t="s">
        <v>360</v>
      </c>
      <c r="B1956" s="2" t="s">
        <v>86</v>
      </c>
      <c r="C1956" s="2" t="s">
        <v>93</v>
      </c>
      <c r="D1956" s="2" t="s">
        <v>94</v>
      </c>
      <c r="E1956" s="2" t="s">
        <v>1817</v>
      </c>
      <c r="F1956" s="2">
        <v>23241615</v>
      </c>
      <c r="G1956" s="2" t="s">
        <v>490</v>
      </c>
      <c r="H1956" s="2">
        <v>3</v>
      </c>
      <c r="I1956" s="2">
        <v>6</v>
      </c>
      <c r="J1956" s="2">
        <v>10</v>
      </c>
      <c r="K1956" s="2">
        <v>10</v>
      </c>
      <c r="L1956" s="3">
        <v>491034.7</v>
      </c>
      <c r="M1956" s="2" t="s">
        <v>0</v>
      </c>
      <c r="N1956" s="4" t="s">
        <v>21</v>
      </c>
    </row>
    <row r="1957" spans="1:14" x14ac:dyDescent="0.25">
      <c r="A1957" s="1" t="s">
        <v>360</v>
      </c>
      <c r="B1957" s="2" t="s">
        <v>86</v>
      </c>
      <c r="C1957" s="2" t="s">
        <v>93</v>
      </c>
      <c r="D1957" s="2" t="s">
        <v>94</v>
      </c>
      <c r="E1957" s="2" t="s">
        <v>1818</v>
      </c>
      <c r="F1957" s="2">
        <v>23241615</v>
      </c>
      <c r="G1957" s="2" t="s">
        <v>490</v>
      </c>
      <c r="H1957" s="2">
        <v>3</v>
      </c>
      <c r="I1957" s="2">
        <v>6</v>
      </c>
      <c r="J1957" s="2">
        <v>10</v>
      </c>
      <c r="K1957" s="2">
        <v>10</v>
      </c>
      <c r="L1957" s="3">
        <v>575504.5</v>
      </c>
      <c r="M1957" s="2" t="s">
        <v>0</v>
      </c>
      <c r="N1957" s="4" t="s">
        <v>21</v>
      </c>
    </row>
    <row r="1958" spans="1:14" x14ac:dyDescent="0.25">
      <c r="A1958" s="1" t="s">
        <v>360</v>
      </c>
      <c r="B1958" s="2" t="s">
        <v>86</v>
      </c>
      <c r="C1958" s="2" t="s">
        <v>93</v>
      </c>
      <c r="D1958" s="2" t="s">
        <v>94</v>
      </c>
      <c r="E1958" s="2" t="s">
        <v>1819</v>
      </c>
      <c r="F1958" s="2">
        <v>31163003</v>
      </c>
      <c r="G1958" s="2" t="s">
        <v>810</v>
      </c>
      <c r="H1958" s="2">
        <v>2</v>
      </c>
      <c r="I1958" s="2">
        <v>3</v>
      </c>
      <c r="J1958" s="2">
        <v>10</v>
      </c>
      <c r="K1958" s="2">
        <v>100</v>
      </c>
      <c r="L1958" s="3">
        <v>2060953</v>
      </c>
      <c r="M1958" s="2" t="s">
        <v>0</v>
      </c>
      <c r="N1958" s="4" t="s">
        <v>21</v>
      </c>
    </row>
    <row r="1959" spans="1:14" x14ac:dyDescent="0.25">
      <c r="A1959" s="1" t="s">
        <v>360</v>
      </c>
      <c r="B1959" s="2" t="s">
        <v>86</v>
      </c>
      <c r="C1959" s="2" t="s">
        <v>93</v>
      </c>
      <c r="D1959" s="2" t="s">
        <v>94</v>
      </c>
      <c r="E1959" s="2" t="s">
        <v>1820</v>
      </c>
      <c r="F1959" s="2">
        <v>49151504</v>
      </c>
      <c r="G1959" s="2" t="s">
        <v>490</v>
      </c>
      <c r="H1959" s="2">
        <v>3</v>
      </c>
      <c r="I1959" s="2">
        <v>4</v>
      </c>
      <c r="J1959" s="2">
        <v>10</v>
      </c>
      <c r="K1959" s="2">
        <v>2</v>
      </c>
      <c r="L1959" s="3">
        <v>41167.74</v>
      </c>
      <c r="M1959" s="2" t="s">
        <v>0</v>
      </c>
      <c r="N1959" s="4" t="s">
        <v>21</v>
      </c>
    </row>
    <row r="1960" spans="1:14" x14ac:dyDescent="0.25">
      <c r="A1960" s="1" t="s">
        <v>360</v>
      </c>
      <c r="B1960" s="2" t="s">
        <v>86</v>
      </c>
      <c r="C1960" s="2" t="s">
        <v>93</v>
      </c>
      <c r="D1960" s="2" t="s">
        <v>94</v>
      </c>
      <c r="E1960" s="2" t="s">
        <v>1821</v>
      </c>
      <c r="F1960" s="2">
        <v>30181700</v>
      </c>
      <c r="G1960" s="2" t="s">
        <v>490</v>
      </c>
      <c r="H1960" s="2">
        <v>3</v>
      </c>
      <c r="I1960" s="2">
        <v>6</v>
      </c>
      <c r="J1960" s="2">
        <v>10</v>
      </c>
      <c r="K1960" s="2">
        <v>8</v>
      </c>
      <c r="L1960" s="3">
        <v>1647454.4</v>
      </c>
      <c r="M1960" s="2" t="s">
        <v>0</v>
      </c>
      <c r="N1960" s="4" t="s">
        <v>21</v>
      </c>
    </row>
    <row r="1961" spans="1:14" x14ac:dyDescent="0.25">
      <c r="A1961" s="1" t="s">
        <v>360</v>
      </c>
      <c r="B1961" s="2" t="s">
        <v>86</v>
      </c>
      <c r="C1961" s="2" t="s">
        <v>93</v>
      </c>
      <c r="D1961" s="2" t="s">
        <v>94</v>
      </c>
      <c r="E1961" s="2" t="s">
        <v>1822</v>
      </c>
      <c r="F1961" s="2" t="s">
        <v>1823</v>
      </c>
      <c r="G1961" s="2" t="s">
        <v>490</v>
      </c>
      <c r="H1961" s="2">
        <v>3</v>
      </c>
      <c r="I1961" s="2">
        <v>6</v>
      </c>
      <c r="J1961" s="2">
        <v>10</v>
      </c>
      <c r="K1961" s="2">
        <v>20</v>
      </c>
      <c r="L1961" s="3">
        <v>2703470</v>
      </c>
      <c r="M1961" s="2" t="s">
        <v>0</v>
      </c>
      <c r="N1961" s="4" t="s">
        <v>21</v>
      </c>
    </row>
    <row r="1962" spans="1:14" x14ac:dyDescent="0.25">
      <c r="A1962" s="1" t="s">
        <v>360</v>
      </c>
      <c r="B1962" s="2" t="s">
        <v>86</v>
      </c>
      <c r="C1962" s="2" t="s">
        <v>93</v>
      </c>
      <c r="D1962" s="2" t="s">
        <v>94</v>
      </c>
      <c r="E1962" s="2" t="s">
        <v>1824</v>
      </c>
      <c r="F1962" s="2">
        <v>47121804</v>
      </c>
      <c r="G1962" s="2" t="s">
        <v>810</v>
      </c>
      <c r="H1962" s="2">
        <v>2</v>
      </c>
      <c r="I1962" s="2">
        <v>3</v>
      </c>
      <c r="J1962" s="2">
        <v>16</v>
      </c>
      <c r="K1962" s="2">
        <v>8</v>
      </c>
      <c r="L1962" s="3">
        <v>96274.16</v>
      </c>
      <c r="M1962" s="2" t="s">
        <v>0</v>
      </c>
      <c r="N1962" s="4" t="s">
        <v>21</v>
      </c>
    </row>
    <row r="1963" spans="1:14" x14ac:dyDescent="0.25">
      <c r="A1963" s="1" t="s">
        <v>360</v>
      </c>
      <c r="B1963" s="2" t="s">
        <v>86</v>
      </c>
      <c r="C1963" s="2" t="s">
        <v>93</v>
      </c>
      <c r="D1963" s="2" t="s">
        <v>94</v>
      </c>
      <c r="E1963" s="2" t="s">
        <v>1825</v>
      </c>
      <c r="F1963" s="2">
        <v>30181605</v>
      </c>
      <c r="G1963" s="2" t="s">
        <v>810</v>
      </c>
      <c r="H1963" s="2">
        <v>2</v>
      </c>
      <c r="I1963" s="2">
        <v>3</v>
      </c>
      <c r="J1963" s="2">
        <v>16</v>
      </c>
      <c r="K1963" s="2">
        <v>40</v>
      </c>
      <c r="L1963" s="3">
        <v>2122834</v>
      </c>
      <c r="M1963" s="2" t="s">
        <v>0</v>
      </c>
      <c r="N1963" s="4" t="s">
        <v>21</v>
      </c>
    </row>
    <row r="1964" spans="1:14" x14ac:dyDescent="0.25">
      <c r="A1964" s="1" t="s">
        <v>360</v>
      </c>
      <c r="B1964" s="2" t="s">
        <v>86</v>
      </c>
      <c r="C1964" s="2" t="s">
        <v>93</v>
      </c>
      <c r="D1964" s="2" t="s">
        <v>94</v>
      </c>
      <c r="E1964" s="2" t="s">
        <v>1826</v>
      </c>
      <c r="F1964" s="2">
        <v>30181504</v>
      </c>
      <c r="G1964" s="2" t="s">
        <v>810</v>
      </c>
      <c r="H1964" s="2">
        <v>2</v>
      </c>
      <c r="I1964" s="2">
        <v>3</v>
      </c>
      <c r="J1964" s="2">
        <v>16</v>
      </c>
      <c r="K1964" s="2">
        <v>50</v>
      </c>
      <c r="L1964" s="3">
        <v>2326744</v>
      </c>
      <c r="M1964" s="2" t="s">
        <v>0</v>
      </c>
      <c r="N1964" s="4" t="s">
        <v>21</v>
      </c>
    </row>
    <row r="1965" spans="1:14" x14ac:dyDescent="0.25">
      <c r="A1965" s="1" t="s">
        <v>360</v>
      </c>
      <c r="B1965" s="2" t="s">
        <v>86</v>
      </c>
      <c r="C1965" s="2" t="s">
        <v>93</v>
      </c>
      <c r="D1965" s="2" t="s">
        <v>94</v>
      </c>
      <c r="E1965" s="2" t="s">
        <v>1827</v>
      </c>
      <c r="F1965" s="2">
        <v>30181504</v>
      </c>
      <c r="G1965" s="2" t="s">
        <v>810</v>
      </c>
      <c r="H1965" s="2">
        <v>2</v>
      </c>
      <c r="I1965" s="2">
        <v>3</v>
      </c>
      <c r="J1965" s="2">
        <v>16</v>
      </c>
      <c r="K1965" s="2">
        <v>50</v>
      </c>
      <c r="L1965" s="3">
        <v>2006881.4999999998</v>
      </c>
      <c r="M1965" s="2" t="s">
        <v>0</v>
      </c>
      <c r="N1965" s="4" t="s">
        <v>21</v>
      </c>
    </row>
    <row r="1966" spans="1:14" x14ac:dyDescent="0.25">
      <c r="A1966" s="1" t="s">
        <v>360</v>
      </c>
      <c r="B1966" s="2" t="s">
        <v>86</v>
      </c>
      <c r="C1966" s="2" t="s">
        <v>93</v>
      </c>
      <c r="D1966" s="2" t="s">
        <v>94</v>
      </c>
      <c r="E1966" s="2" t="s">
        <v>1819</v>
      </c>
      <c r="F1966" s="2">
        <v>31163003</v>
      </c>
      <c r="G1966" s="2" t="s">
        <v>810</v>
      </c>
      <c r="H1966" s="2">
        <v>2</v>
      </c>
      <c r="I1966" s="2">
        <v>3</v>
      </c>
      <c r="J1966" s="2">
        <v>16</v>
      </c>
      <c r="K1966" s="2">
        <v>20</v>
      </c>
      <c r="L1966" s="3">
        <v>412190.6</v>
      </c>
      <c r="M1966" s="2" t="s">
        <v>0</v>
      </c>
      <c r="N1966" s="4" t="s">
        <v>21</v>
      </c>
    </row>
    <row r="1967" spans="1:14" x14ac:dyDescent="0.25">
      <c r="A1967" s="1" t="s">
        <v>360</v>
      </c>
      <c r="B1967" s="2" t="s">
        <v>86</v>
      </c>
      <c r="C1967" s="2" t="s">
        <v>93</v>
      </c>
      <c r="D1967" s="2" t="s">
        <v>94</v>
      </c>
      <c r="E1967" s="2" t="s">
        <v>1826</v>
      </c>
      <c r="F1967" s="2">
        <v>30181504</v>
      </c>
      <c r="G1967" s="2" t="s">
        <v>810</v>
      </c>
      <c r="H1967" s="2">
        <v>2</v>
      </c>
      <c r="I1967" s="2">
        <v>3</v>
      </c>
      <c r="J1967" s="2">
        <v>16</v>
      </c>
      <c r="K1967" s="2">
        <v>15</v>
      </c>
      <c r="L1967" s="3">
        <v>698023.2</v>
      </c>
      <c r="M1967" s="2" t="s">
        <v>0</v>
      </c>
      <c r="N1967" s="4" t="s">
        <v>21</v>
      </c>
    </row>
    <row r="1968" spans="1:14" x14ac:dyDescent="0.25">
      <c r="A1968" s="1" t="s">
        <v>360</v>
      </c>
      <c r="B1968" s="2" t="s">
        <v>86</v>
      </c>
      <c r="C1968" s="2" t="s">
        <v>93</v>
      </c>
      <c r="D1968" s="2" t="s">
        <v>94</v>
      </c>
      <c r="E1968" s="2" t="s">
        <v>1828</v>
      </c>
      <c r="F1968" s="2">
        <v>30141505</v>
      </c>
      <c r="G1968" s="2" t="s">
        <v>17856</v>
      </c>
      <c r="H1968" s="2">
        <v>1</v>
      </c>
      <c r="I1968" s="2">
        <v>6</v>
      </c>
      <c r="J1968" s="2">
        <v>16</v>
      </c>
      <c r="K1968" s="2">
        <v>25</v>
      </c>
      <c r="L1968" s="3">
        <v>1862084.25</v>
      </c>
      <c r="M1968" s="2" t="s">
        <v>0</v>
      </c>
      <c r="N1968" s="4" t="s">
        <v>21</v>
      </c>
    </row>
    <row r="1969" spans="1:14" x14ac:dyDescent="0.25">
      <c r="A1969" s="1" t="s">
        <v>360</v>
      </c>
      <c r="B1969" s="2" t="s">
        <v>86</v>
      </c>
      <c r="C1969" s="2" t="s">
        <v>93</v>
      </c>
      <c r="D1969" s="2" t="s">
        <v>94</v>
      </c>
      <c r="E1969" s="2" t="s">
        <v>1829</v>
      </c>
      <c r="F1969" s="2">
        <v>56112100</v>
      </c>
      <c r="G1969" s="2" t="s">
        <v>496</v>
      </c>
      <c r="H1969" s="2">
        <v>4</v>
      </c>
      <c r="I1969" s="2">
        <v>6</v>
      </c>
      <c r="J1969" s="2">
        <v>10</v>
      </c>
      <c r="K1969" s="2">
        <v>4</v>
      </c>
      <c r="L1969" s="3">
        <v>185843</v>
      </c>
      <c r="M1969" s="2" t="s">
        <v>0</v>
      </c>
      <c r="N1969" s="4" t="s">
        <v>21</v>
      </c>
    </row>
    <row r="1970" spans="1:14" x14ac:dyDescent="0.25">
      <c r="A1970" s="1" t="s">
        <v>360</v>
      </c>
      <c r="B1970" s="2" t="s">
        <v>86</v>
      </c>
      <c r="C1970" s="2" t="s">
        <v>93</v>
      </c>
      <c r="D1970" s="2" t="s">
        <v>94</v>
      </c>
      <c r="E1970" s="2" t="s">
        <v>1830</v>
      </c>
      <c r="F1970" s="2">
        <v>10141601</v>
      </c>
      <c r="G1970" s="2" t="s">
        <v>496</v>
      </c>
      <c r="H1970" s="2">
        <v>4</v>
      </c>
      <c r="I1970" s="2">
        <v>6</v>
      </c>
      <c r="J1970" s="2">
        <v>10</v>
      </c>
      <c r="K1970" s="2">
        <v>5</v>
      </c>
      <c r="L1970" s="3">
        <v>187431.85</v>
      </c>
      <c r="M1970" s="2" t="s">
        <v>0</v>
      </c>
      <c r="N1970" s="4" t="s">
        <v>21</v>
      </c>
    </row>
    <row r="1971" spans="1:14" x14ac:dyDescent="0.25">
      <c r="A1971" s="1" t="s">
        <v>360</v>
      </c>
      <c r="B1971" s="2" t="s">
        <v>86</v>
      </c>
      <c r="C1971" s="2" t="s">
        <v>93</v>
      </c>
      <c r="D1971" s="2" t="s">
        <v>94</v>
      </c>
      <c r="E1971" s="2" t="s">
        <v>1831</v>
      </c>
      <c r="F1971" s="2">
        <v>10141601</v>
      </c>
      <c r="G1971" s="2" t="s">
        <v>496</v>
      </c>
      <c r="H1971" s="2">
        <v>4</v>
      </c>
      <c r="I1971" s="2">
        <v>6</v>
      </c>
      <c r="J1971" s="2">
        <v>10</v>
      </c>
      <c r="K1971" s="2">
        <v>5</v>
      </c>
      <c r="L1971" s="3">
        <v>171586.05</v>
      </c>
      <c r="M1971" s="2" t="s">
        <v>0</v>
      </c>
      <c r="N1971" s="4" t="s">
        <v>21</v>
      </c>
    </row>
    <row r="1972" spans="1:14" x14ac:dyDescent="0.25">
      <c r="A1972" s="1" t="s">
        <v>360</v>
      </c>
      <c r="B1972" s="2" t="s">
        <v>86</v>
      </c>
      <c r="C1972" s="2" t="s">
        <v>93</v>
      </c>
      <c r="D1972" s="2" t="s">
        <v>94</v>
      </c>
      <c r="E1972" s="2" t="s">
        <v>1832</v>
      </c>
      <c r="F1972" s="2">
        <v>10141601</v>
      </c>
      <c r="G1972" s="2" t="s">
        <v>496</v>
      </c>
      <c r="H1972" s="2">
        <v>4</v>
      </c>
      <c r="I1972" s="2">
        <v>6</v>
      </c>
      <c r="J1972" s="2">
        <v>10</v>
      </c>
      <c r="K1972" s="2">
        <v>5</v>
      </c>
      <c r="L1972" s="3">
        <v>197984.7</v>
      </c>
      <c r="M1972" s="2" t="s">
        <v>0</v>
      </c>
      <c r="N1972" s="4" t="s">
        <v>21</v>
      </c>
    </row>
    <row r="1973" spans="1:14" x14ac:dyDescent="0.25">
      <c r="A1973" s="1" t="s">
        <v>360</v>
      </c>
      <c r="B1973" s="2" t="s">
        <v>86</v>
      </c>
      <c r="C1973" s="2" t="s">
        <v>93</v>
      </c>
      <c r="D1973" s="2" t="s">
        <v>94</v>
      </c>
      <c r="E1973" s="2" t="s">
        <v>1833</v>
      </c>
      <c r="F1973" s="2">
        <v>11162108</v>
      </c>
      <c r="G1973" s="2" t="s">
        <v>496</v>
      </c>
      <c r="H1973" s="2">
        <v>5</v>
      </c>
      <c r="I1973" s="2">
        <v>6</v>
      </c>
      <c r="J1973" s="2">
        <v>10</v>
      </c>
      <c r="K1973" s="2">
        <v>2</v>
      </c>
      <c r="L1973" s="3">
        <v>34856.019999999997</v>
      </c>
      <c r="M1973" s="2" t="s">
        <v>0</v>
      </c>
      <c r="N1973" s="4" t="s">
        <v>21</v>
      </c>
    </row>
    <row r="1974" spans="1:14" x14ac:dyDescent="0.25">
      <c r="A1974" s="1" t="s">
        <v>360</v>
      </c>
      <c r="B1974" s="2" t="s">
        <v>86</v>
      </c>
      <c r="C1974" s="2" t="s">
        <v>93</v>
      </c>
      <c r="D1974" s="2" t="s">
        <v>94</v>
      </c>
      <c r="E1974" s="2" t="s">
        <v>1834</v>
      </c>
      <c r="F1974" s="2">
        <v>39131714</v>
      </c>
      <c r="G1974" s="2" t="s">
        <v>490</v>
      </c>
      <c r="H1974" s="2">
        <v>4</v>
      </c>
      <c r="I1974" s="2">
        <v>6</v>
      </c>
      <c r="J1974" s="2">
        <v>10</v>
      </c>
      <c r="K1974" s="2">
        <v>4</v>
      </c>
      <c r="L1974" s="3">
        <v>23194.240000000002</v>
      </c>
      <c r="M1974" s="2" t="s">
        <v>0</v>
      </c>
      <c r="N1974" s="4" t="s">
        <v>21</v>
      </c>
    </row>
    <row r="1975" spans="1:14" x14ac:dyDescent="0.25">
      <c r="A1975" s="1" t="s">
        <v>360</v>
      </c>
      <c r="B1975" s="2" t="s">
        <v>86</v>
      </c>
      <c r="C1975" s="2" t="s">
        <v>93</v>
      </c>
      <c r="D1975" s="2" t="s">
        <v>94</v>
      </c>
      <c r="E1975" s="2" t="s">
        <v>1835</v>
      </c>
      <c r="F1975" s="2">
        <v>31201502</v>
      </c>
      <c r="G1975" s="2" t="s">
        <v>490</v>
      </c>
      <c r="H1975" s="2">
        <v>4</v>
      </c>
      <c r="I1975" s="2">
        <v>6</v>
      </c>
      <c r="J1975" s="2">
        <v>10</v>
      </c>
      <c r="K1975" s="2">
        <v>15</v>
      </c>
      <c r="L1975" s="3">
        <v>260736.00000000003</v>
      </c>
      <c r="M1975" s="2" t="s">
        <v>0</v>
      </c>
      <c r="N1975" s="4" t="s">
        <v>21</v>
      </c>
    </row>
    <row r="1976" spans="1:14" x14ac:dyDescent="0.25">
      <c r="A1976" s="1" t="s">
        <v>360</v>
      </c>
      <c r="B1976" s="2" t="s">
        <v>86</v>
      </c>
      <c r="C1976" s="2" t="s">
        <v>93</v>
      </c>
      <c r="D1976" s="2" t="s">
        <v>94</v>
      </c>
      <c r="E1976" s="2" t="s">
        <v>1836</v>
      </c>
      <c r="F1976" s="2">
        <v>10141601</v>
      </c>
      <c r="G1976" s="2" t="s">
        <v>490</v>
      </c>
      <c r="H1976" s="2">
        <v>4</v>
      </c>
      <c r="I1976" s="2">
        <v>6</v>
      </c>
      <c r="J1976" s="2">
        <v>10</v>
      </c>
      <c r="K1976" s="2">
        <v>2</v>
      </c>
      <c r="L1976" s="3">
        <v>33567.440000000002</v>
      </c>
      <c r="M1976" s="2" t="s">
        <v>0</v>
      </c>
      <c r="N1976" s="4" t="s">
        <v>21</v>
      </c>
    </row>
    <row r="1977" spans="1:14" x14ac:dyDescent="0.25">
      <c r="A1977" s="1" t="s">
        <v>360</v>
      </c>
      <c r="B1977" s="2" t="s">
        <v>86</v>
      </c>
      <c r="C1977" s="2" t="s">
        <v>93</v>
      </c>
      <c r="D1977" s="2" t="s">
        <v>94</v>
      </c>
      <c r="E1977" s="2" t="s">
        <v>1837</v>
      </c>
      <c r="F1977" s="2">
        <v>31201517</v>
      </c>
      <c r="G1977" s="2" t="s">
        <v>490</v>
      </c>
      <c r="H1977" s="2">
        <v>4</v>
      </c>
      <c r="I1977" s="2">
        <v>6</v>
      </c>
      <c r="J1977" s="2">
        <v>10</v>
      </c>
      <c r="K1977" s="2">
        <v>10</v>
      </c>
      <c r="L1977" s="3">
        <v>86513</v>
      </c>
      <c r="M1977" s="2" t="s">
        <v>0</v>
      </c>
      <c r="N1977" s="4" t="s">
        <v>21</v>
      </c>
    </row>
    <row r="1978" spans="1:14" x14ac:dyDescent="0.25">
      <c r="A1978" s="1" t="s">
        <v>360</v>
      </c>
      <c r="B1978" s="2" t="s">
        <v>86</v>
      </c>
      <c r="C1978" s="2" t="s">
        <v>93</v>
      </c>
      <c r="D1978" s="2" t="s">
        <v>94</v>
      </c>
      <c r="E1978" s="2" t="s">
        <v>1838</v>
      </c>
      <c r="F1978" s="2">
        <v>47121804</v>
      </c>
      <c r="G1978" s="2" t="s">
        <v>490</v>
      </c>
      <c r="H1978" s="2">
        <v>5</v>
      </c>
      <c r="I1978" s="2">
        <v>6</v>
      </c>
      <c r="J1978" s="2">
        <v>10</v>
      </c>
      <c r="K1978" s="2">
        <v>2</v>
      </c>
      <c r="L1978" s="3">
        <v>28493</v>
      </c>
      <c r="M1978" s="2" t="s">
        <v>0</v>
      </c>
      <c r="N1978" s="4" t="s">
        <v>21</v>
      </c>
    </row>
    <row r="1979" spans="1:14" x14ac:dyDescent="0.25">
      <c r="A1979" s="1" t="s">
        <v>360</v>
      </c>
      <c r="B1979" s="2" t="s">
        <v>86</v>
      </c>
      <c r="C1979" s="2" t="s">
        <v>93</v>
      </c>
      <c r="D1979" s="2" t="s">
        <v>94</v>
      </c>
      <c r="E1979" s="2" t="s">
        <v>1839</v>
      </c>
      <c r="F1979" s="2">
        <v>47131705</v>
      </c>
      <c r="G1979" s="2" t="s">
        <v>490</v>
      </c>
      <c r="H1979" s="2">
        <v>9</v>
      </c>
      <c r="I1979" s="2">
        <v>6</v>
      </c>
      <c r="J1979" s="2">
        <v>16</v>
      </c>
      <c r="K1979" s="2">
        <v>2</v>
      </c>
      <c r="L1979" s="3">
        <v>38560.18</v>
      </c>
      <c r="M1979" s="2" t="s">
        <v>0</v>
      </c>
      <c r="N1979" s="4" t="s">
        <v>21</v>
      </c>
    </row>
    <row r="1980" spans="1:14" x14ac:dyDescent="0.25">
      <c r="A1980" s="1" t="s">
        <v>360</v>
      </c>
      <c r="B1980" s="2" t="s">
        <v>86</v>
      </c>
      <c r="C1980" s="2" t="s">
        <v>93</v>
      </c>
      <c r="D1980" s="2" t="s">
        <v>94</v>
      </c>
      <c r="E1980" s="2" t="s">
        <v>1840</v>
      </c>
      <c r="F1980" s="2">
        <v>47131705</v>
      </c>
      <c r="G1980" s="2" t="s">
        <v>490</v>
      </c>
      <c r="H1980" s="2">
        <v>9</v>
      </c>
      <c r="I1980" s="2">
        <v>6</v>
      </c>
      <c r="J1980" s="2">
        <v>16</v>
      </c>
      <c r="K1980" s="2">
        <v>4</v>
      </c>
      <c r="L1980" s="3">
        <v>83540.44</v>
      </c>
      <c r="M1980" s="2" t="s">
        <v>0</v>
      </c>
      <c r="N1980" s="4" t="s">
        <v>21</v>
      </c>
    </row>
    <row r="1981" spans="1:14" x14ac:dyDescent="0.25">
      <c r="A1981" s="1" t="s">
        <v>360</v>
      </c>
      <c r="B1981" s="2" t="s">
        <v>86</v>
      </c>
      <c r="C1981" s="2" t="s">
        <v>93</v>
      </c>
      <c r="D1981" s="2" t="s">
        <v>94</v>
      </c>
      <c r="E1981" s="2" t="s">
        <v>1841</v>
      </c>
      <c r="F1981" s="2">
        <v>47131705</v>
      </c>
      <c r="G1981" s="2" t="s">
        <v>490</v>
      </c>
      <c r="H1981" s="2">
        <v>9</v>
      </c>
      <c r="I1981" s="2">
        <v>6</v>
      </c>
      <c r="J1981" s="2">
        <v>16</v>
      </c>
      <c r="K1981" s="2">
        <v>2</v>
      </c>
      <c r="L1981" s="3">
        <v>43647.94</v>
      </c>
      <c r="M1981" s="2" t="s">
        <v>0</v>
      </c>
      <c r="N1981" s="4" t="s">
        <v>21</v>
      </c>
    </row>
    <row r="1982" spans="1:14" x14ac:dyDescent="0.25">
      <c r="A1982" s="1" t="s">
        <v>360</v>
      </c>
      <c r="B1982" s="2" t="s">
        <v>86</v>
      </c>
      <c r="C1982" s="2" t="s">
        <v>93</v>
      </c>
      <c r="D1982" s="2" t="s">
        <v>94</v>
      </c>
      <c r="E1982" s="2" t="s">
        <v>1842</v>
      </c>
      <c r="F1982" s="2">
        <v>24141511</v>
      </c>
      <c r="G1982" s="2" t="s">
        <v>810</v>
      </c>
      <c r="H1982" s="2">
        <v>9</v>
      </c>
      <c r="I1982" s="2">
        <v>6</v>
      </c>
      <c r="J1982" s="2">
        <v>16</v>
      </c>
      <c r="K1982" s="2">
        <v>8</v>
      </c>
      <c r="L1982" s="3">
        <v>96274.16</v>
      </c>
      <c r="M1982" s="2" t="s">
        <v>0</v>
      </c>
      <c r="N1982" s="4" t="s">
        <v>21</v>
      </c>
    </row>
    <row r="1983" spans="1:14" x14ac:dyDescent="0.25">
      <c r="A1983" s="1" t="s">
        <v>360</v>
      </c>
      <c r="B1983" s="2" t="s">
        <v>86</v>
      </c>
      <c r="C1983" s="2" t="s">
        <v>93</v>
      </c>
      <c r="D1983" s="2" t="s">
        <v>94</v>
      </c>
      <c r="E1983" s="2" t="s">
        <v>1843</v>
      </c>
      <c r="F1983" s="2">
        <v>31201519</v>
      </c>
      <c r="G1983" s="2" t="s">
        <v>810</v>
      </c>
      <c r="H1983" s="2">
        <v>9</v>
      </c>
      <c r="I1983" s="2">
        <v>6</v>
      </c>
      <c r="J1983" s="2">
        <v>16</v>
      </c>
      <c r="K1983" s="2">
        <v>3</v>
      </c>
      <c r="L1983" s="3">
        <v>109767.93</v>
      </c>
      <c r="M1983" s="2" t="s">
        <v>0</v>
      </c>
      <c r="N1983" s="4" t="s">
        <v>21</v>
      </c>
    </row>
    <row r="1984" spans="1:14" x14ac:dyDescent="0.25">
      <c r="A1984" s="1" t="s">
        <v>360</v>
      </c>
      <c r="B1984" s="2" t="s">
        <v>86</v>
      </c>
      <c r="C1984" s="2" t="s">
        <v>93</v>
      </c>
      <c r="D1984" s="2" t="s">
        <v>94</v>
      </c>
      <c r="E1984" s="2" t="s">
        <v>1844</v>
      </c>
      <c r="F1984" s="2">
        <v>31201519</v>
      </c>
      <c r="G1984" s="2" t="s">
        <v>810</v>
      </c>
      <c r="H1984" s="2">
        <v>9</v>
      </c>
      <c r="I1984" s="2">
        <v>6</v>
      </c>
      <c r="J1984" s="2">
        <v>16</v>
      </c>
      <c r="K1984" s="2">
        <v>2</v>
      </c>
      <c r="L1984" s="3">
        <v>29365.32</v>
      </c>
      <c r="M1984" s="2" t="s">
        <v>0</v>
      </c>
      <c r="N1984" s="4" t="s">
        <v>21</v>
      </c>
    </row>
    <row r="1985" spans="1:14" x14ac:dyDescent="0.25">
      <c r="A1985" s="1" t="s">
        <v>360</v>
      </c>
      <c r="B1985" s="2" t="s">
        <v>86</v>
      </c>
      <c r="C1985" s="2" t="s">
        <v>93</v>
      </c>
      <c r="D1985" s="2" t="s">
        <v>94</v>
      </c>
      <c r="E1985" s="2" t="s">
        <v>1845</v>
      </c>
      <c r="F1985" s="2">
        <v>47131705</v>
      </c>
      <c r="G1985" s="2" t="s">
        <v>810</v>
      </c>
      <c r="H1985" s="2">
        <v>9</v>
      </c>
      <c r="I1985" s="2">
        <v>6</v>
      </c>
      <c r="J1985" s="2">
        <v>16</v>
      </c>
      <c r="K1985" s="2">
        <v>8</v>
      </c>
      <c r="L1985" s="3">
        <v>14923.04</v>
      </c>
      <c r="M1985" s="2" t="s">
        <v>0</v>
      </c>
      <c r="N1985" s="4" t="s">
        <v>21</v>
      </c>
    </row>
    <row r="1986" spans="1:14" x14ac:dyDescent="0.25">
      <c r="A1986" s="1" t="s">
        <v>360</v>
      </c>
      <c r="B1986" s="2" t="s">
        <v>86</v>
      </c>
      <c r="C1986" s="2" t="s">
        <v>93</v>
      </c>
      <c r="D1986" s="2" t="s">
        <v>94</v>
      </c>
      <c r="E1986" s="2" t="s">
        <v>1846</v>
      </c>
      <c r="F1986" s="2">
        <v>47131705</v>
      </c>
      <c r="G1986" s="2" t="s">
        <v>810</v>
      </c>
      <c r="H1986" s="2">
        <v>9</v>
      </c>
      <c r="I1986" s="2">
        <v>6</v>
      </c>
      <c r="J1986" s="2">
        <v>16</v>
      </c>
      <c r="K1986" s="2">
        <v>2</v>
      </c>
      <c r="L1986" s="3">
        <v>168568.98</v>
      </c>
      <c r="M1986" s="2" t="s">
        <v>0</v>
      </c>
      <c r="N1986" s="4" t="s">
        <v>21</v>
      </c>
    </row>
    <row r="1987" spans="1:14" x14ac:dyDescent="0.25">
      <c r="A1987" s="1" t="s">
        <v>360</v>
      </c>
      <c r="B1987" s="2" t="s">
        <v>86</v>
      </c>
      <c r="C1987" s="2" t="s">
        <v>93</v>
      </c>
      <c r="D1987" s="2" t="s">
        <v>94</v>
      </c>
      <c r="E1987" s="2" t="s">
        <v>1847</v>
      </c>
      <c r="F1987" s="2">
        <v>47131705</v>
      </c>
      <c r="G1987" s="2" t="s">
        <v>810</v>
      </c>
      <c r="H1987" s="2">
        <v>9</v>
      </c>
      <c r="I1987" s="2">
        <v>6</v>
      </c>
      <c r="J1987" s="2">
        <v>16</v>
      </c>
      <c r="K1987" s="2">
        <v>12</v>
      </c>
      <c r="L1987" s="3">
        <v>231361.08000000002</v>
      </c>
      <c r="M1987" s="2" t="s">
        <v>0</v>
      </c>
      <c r="N1987" s="4" t="s">
        <v>21</v>
      </c>
    </row>
    <row r="1988" spans="1:14" x14ac:dyDescent="0.25">
      <c r="A1988" s="1" t="s">
        <v>360</v>
      </c>
      <c r="B1988" s="2" t="s">
        <v>86</v>
      </c>
      <c r="C1988" s="2" t="s">
        <v>93</v>
      </c>
      <c r="D1988" s="2" t="s">
        <v>94</v>
      </c>
      <c r="E1988" s="2" t="s">
        <v>1848</v>
      </c>
      <c r="F1988" s="2">
        <v>47131705</v>
      </c>
      <c r="G1988" s="2" t="s">
        <v>810</v>
      </c>
      <c r="H1988" s="2">
        <v>9</v>
      </c>
      <c r="I1988" s="2">
        <v>6</v>
      </c>
      <c r="J1988" s="2">
        <v>16</v>
      </c>
      <c r="K1988" s="2">
        <v>9</v>
      </c>
      <c r="L1988" s="3">
        <v>187965.99</v>
      </c>
      <c r="M1988" s="2" t="s">
        <v>0</v>
      </c>
      <c r="N1988" s="4" t="s">
        <v>21</v>
      </c>
    </row>
    <row r="1989" spans="1:14" x14ac:dyDescent="0.25">
      <c r="A1989" s="1" t="s">
        <v>360</v>
      </c>
      <c r="B1989" s="2" t="s">
        <v>86</v>
      </c>
      <c r="C1989" s="2" t="s">
        <v>93</v>
      </c>
      <c r="D1989" s="2" t="s">
        <v>94</v>
      </c>
      <c r="E1989" s="2" t="s">
        <v>1849</v>
      </c>
      <c r="F1989" s="2">
        <v>47121804</v>
      </c>
      <c r="G1989" s="2" t="s">
        <v>810</v>
      </c>
      <c r="H1989" s="2">
        <v>9</v>
      </c>
      <c r="I1989" s="2">
        <v>6</v>
      </c>
      <c r="J1989" s="2">
        <v>16</v>
      </c>
      <c r="K1989" s="2">
        <v>4</v>
      </c>
      <c r="L1989" s="3">
        <v>48137.08</v>
      </c>
      <c r="M1989" s="2" t="s">
        <v>0</v>
      </c>
      <c r="N1989" s="4" t="s">
        <v>21</v>
      </c>
    </row>
    <row r="1990" spans="1:14" x14ac:dyDescent="0.25">
      <c r="A1990" s="1" t="s">
        <v>360</v>
      </c>
      <c r="B1990" s="2" t="s">
        <v>86</v>
      </c>
      <c r="C1990" s="2" t="s">
        <v>93</v>
      </c>
      <c r="D1990" s="2" t="s">
        <v>94</v>
      </c>
      <c r="E1990" s="2" t="s">
        <v>1850</v>
      </c>
      <c r="F1990" s="2">
        <v>47131705</v>
      </c>
      <c r="G1990" s="2" t="s">
        <v>810</v>
      </c>
      <c r="H1990" s="2">
        <v>9</v>
      </c>
      <c r="I1990" s="2">
        <v>6</v>
      </c>
      <c r="J1990" s="2">
        <v>16</v>
      </c>
      <c r="K1990" s="2">
        <v>3</v>
      </c>
      <c r="L1990" s="3">
        <v>65454.81</v>
      </c>
      <c r="M1990" s="2" t="s">
        <v>0</v>
      </c>
      <c r="N1990" s="4" t="s">
        <v>21</v>
      </c>
    </row>
    <row r="1991" spans="1:14" x14ac:dyDescent="0.25">
      <c r="A1991" s="1" t="s">
        <v>360</v>
      </c>
      <c r="B1991" s="2" t="s">
        <v>86</v>
      </c>
      <c r="C1991" s="2" t="s">
        <v>93</v>
      </c>
      <c r="D1991" s="2" t="s">
        <v>94</v>
      </c>
      <c r="E1991" s="2" t="s">
        <v>815</v>
      </c>
      <c r="F1991" s="2">
        <v>0</v>
      </c>
      <c r="G1991" s="2" t="s">
        <v>17856</v>
      </c>
      <c r="H1991" s="2">
        <v>1</v>
      </c>
      <c r="I1991" s="2">
        <v>6</v>
      </c>
      <c r="J1991" s="2">
        <v>16</v>
      </c>
      <c r="K1991" s="2">
        <v>1</v>
      </c>
      <c r="L1991" s="3">
        <v>1380591.2</v>
      </c>
      <c r="M1991" s="2" t="s">
        <v>20</v>
      </c>
      <c r="N1991" s="4" t="s">
        <v>21</v>
      </c>
    </row>
    <row r="1992" spans="1:14" x14ac:dyDescent="0.25">
      <c r="A1992" s="1" t="s">
        <v>360</v>
      </c>
      <c r="B1992" s="2" t="s">
        <v>86</v>
      </c>
      <c r="C1992" s="2" t="s">
        <v>93</v>
      </c>
      <c r="D1992" s="2" t="s">
        <v>94</v>
      </c>
      <c r="E1992" s="2" t="s">
        <v>1160</v>
      </c>
      <c r="F1992" s="2">
        <v>0</v>
      </c>
      <c r="G1992" s="2" t="s">
        <v>17856</v>
      </c>
      <c r="H1992" s="2">
        <v>1</v>
      </c>
      <c r="I1992" s="2">
        <v>6</v>
      </c>
      <c r="J1992" s="2">
        <v>16</v>
      </c>
      <c r="K1992" s="2">
        <v>1</v>
      </c>
      <c r="L1992" s="3">
        <v>380627</v>
      </c>
      <c r="M1992" s="2" t="s">
        <v>20</v>
      </c>
      <c r="N1992" s="4" t="s">
        <v>21</v>
      </c>
    </row>
    <row r="1993" spans="1:14" x14ac:dyDescent="0.25">
      <c r="A1993" s="1" t="s">
        <v>360</v>
      </c>
      <c r="B1993" s="2" t="s">
        <v>86</v>
      </c>
      <c r="C1993" s="2" t="s">
        <v>93</v>
      </c>
      <c r="D1993" s="2" t="s">
        <v>94</v>
      </c>
      <c r="E1993" s="2" t="s">
        <v>1161</v>
      </c>
      <c r="F1993" s="2">
        <v>0</v>
      </c>
      <c r="G1993" s="2" t="s">
        <v>17856</v>
      </c>
      <c r="H1993" s="2">
        <v>1</v>
      </c>
      <c r="I1993" s="2">
        <v>6</v>
      </c>
      <c r="J1993" s="2">
        <v>16</v>
      </c>
      <c r="K1993" s="2">
        <v>1</v>
      </c>
      <c r="L1993" s="3">
        <v>1052488.48</v>
      </c>
      <c r="M1993" s="2" t="s">
        <v>20</v>
      </c>
      <c r="N1993" s="4" t="s">
        <v>21</v>
      </c>
    </row>
    <row r="1994" spans="1:14" x14ac:dyDescent="0.25">
      <c r="A1994" s="1" t="s">
        <v>360</v>
      </c>
      <c r="B1994" s="2" t="s">
        <v>1851</v>
      </c>
      <c r="C1994" s="2" t="s">
        <v>1852</v>
      </c>
      <c r="D1994" s="2" t="s">
        <v>17941</v>
      </c>
      <c r="E1994" s="2" t="s">
        <v>1853</v>
      </c>
      <c r="F1994" s="2">
        <v>25171502</v>
      </c>
      <c r="G1994" s="2" t="s">
        <v>490</v>
      </c>
      <c r="H1994" s="2">
        <v>2</v>
      </c>
      <c r="I1994" s="2">
        <v>3</v>
      </c>
      <c r="J1994" s="2">
        <v>10</v>
      </c>
      <c r="K1994" s="2">
        <v>18</v>
      </c>
      <c r="L1994" s="3">
        <v>234000</v>
      </c>
      <c r="M1994" s="2" t="s">
        <v>0</v>
      </c>
      <c r="N1994" s="4" t="s">
        <v>21</v>
      </c>
    </row>
    <row r="1995" spans="1:14" x14ac:dyDescent="0.25">
      <c r="A1995" s="1" t="s">
        <v>360</v>
      </c>
      <c r="B1995" s="2" t="s">
        <v>1851</v>
      </c>
      <c r="C1995" s="2" t="s">
        <v>1852</v>
      </c>
      <c r="D1995" s="2" t="s">
        <v>17941</v>
      </c>
      <c r="E1995" s="2" t="s">
        <v>1854</v>
      </c>
      <c r="F1995" s="2">
        <v>25171502</v>
      </c>
      <c r="G1995" s="2" t="s">
        <v>490</v>
      </c>
      <c r="H1995" s="2">
        <v>2</v>
      </c>
      <c r="I1995" s="2">
        <v>3</v>
      </c>
      <c r="J1995" s="2">
        <v>10</v>
      </c>
      <c r="K1995" s="2">
        <v>18</v>
      </c>
      <c r="L1995" s="3">
        <v>252000</v>
      </c>
      <c r="M1995" s="2" t="s">
        <v>0</v>
      </c>
      <c r="N1995" s="4" t="s">
        <v>21</v>
      </c>
    </row>
    <row r="1996" spans="1:14" x14ac:dyDescent="0.25">
      <c r="A1996" s="1" t="s">
        <v>360</v>
      </c>
      <c r="B1996" s="2" t="s">
        <v>1851</v>
      </c>
      <c r="C1996" s="2" t="s">
        <v>1852</v>
      </c>
      <c r="D1996" s="2" t="s">
        <v>17941</v>
      </c>
      <c r="E1996" s="2" t="s">
        <v>1855</v>
      </c>
      <c r="F1996" s="2">
        <v>25171502</v>
      </c>
      <c r="G1996" s="2" t="s">
        <v>490</v>
      </c>
      <c r="H1996" s="2">
        <v>2</v>
      </c>
      <c r="I1996" s="2">
        <v>3</v>
      </c>
      <c r="J1996" s="2">
        <v>10</v>
      </c>
      <c r="K1996" s="2">
        <v>18</v>
      </c>
      <c r="L1996" s="3">
        <v>270000</v>
      </c>
      <c r="M1996" s="2" t="s">
        <v>0</v>
      </c>
      <c r="N1996" s="4" t="s">
        <v>21</v>
      </c>
    </row>
    <row r="1997" spans="1:14" x14ac:dyDescent="0.25">
      <c r="A1997" s="1" t="s">
        <v>360</v>
      </c>
      <c r="B1997" s="2" t="s">
        <v>1851</v>
      </c>
      <c r="C1997" s="2" t="s">
        <v>1852</v>
      </c>
      <c r="D1997" s="2" t="s">
        <v>17941</v>
      </c>
      <c r="E1997" s="2" t="s">
        <v>1856</v>
      </c>
      <c r="F1997" s="2">
        <v>25172901</v>
      </c>
      <c r="G1997" s="2" t="s">
        <v>490</v>
      </c>
      <c r="H1997" s="2">
        <v>2</v>
      </c>
      <c r="I1997" s="2">
        <v>3</v>
      </c>
      <c r="J1997" s="2">
        <v>10</v>
      </c>
      <c r="K1997" s="2">
        <v>18</v>
      </c>
      <c r="L1997" s="3">
        <v>288000</v>
      </c>
      <c r="M1997" s="2" t="s">
        <v>0</v>
      </c>
      <c r="N1997" s="4" t="s">
        <v>21</v>
      </c>
    </row>
    <row r="1998" spans="1:14" x14ac:dyDescent="0.25">
      <c r="A1998" s="1" t="s">
        <v>360</v>
      </c>
      <c r="B1998" s="2" t="s">
        <v>1851</v>
      </c>
      <c r="C1998" s="2" t="s">
        <v>1852</v>
      </c>
      <c r="D1998" s="2" t="s">
        <v>17941</v>
      </c>
      <c r="E1998" s="2" t="s">
        <v>1857</v>
      </c>
      <c r="F1998" s="2">
        <v>48101903</v>
      </c>
      <c r="G1998" s="2" t="s">
        <v>490</v>
      </c>
      <c r="H1998" s="2">
        <v>8</v>
      </c>
      <c r="I1998" s="2">
        <v>2</v>
      </c>
      <c r="J1998" s="2">
        <v>10</v>
      </c>
      <c r="K1998" s="2">
        <v>6</v>
      </c>
      <c r="L1998" s="3">
        <v>564060</v>
      </c>
      <c r="M1998" s="2" t="s">
        <v>0</v>
      </c>
      <c r="N1998" s="4" t="s">
        <v>21</v>
      </c>
    </row>
    <row r="1999" spans="1:14" x14ac:dyDescent="0.25">
      <c r="A1999" s="1" t="s">
        <v>360</v>
      </c>
      <c r="B1999" s="2" t="s">
        <v>1851</v>
      </c>
      <c r="C1999" s="2" t="s">
        <v>1852</v>
      </c>
      <c r="D1999" s="2" t="s">
        <v>17941</v>
      </c>
      <c r="E1999" s="2" t="s">
        <v>1858</v>
      </c>
      <c r="F1999" s="2">
        <v>39101601</v>
      </c>
      <c r="G1999" s="2" t="s">
        <v>810</v>
      </c>
      <c r="H1999" s="2">
        <v>2</v>
      </c>
      <c r="I1999" s="2">
        <v>3</v>
      </c>
      <c r="J1999" s="2">
        <v>16</v>
      </c>
      <c r="K1999" s="2">
        <v>200</v>
      </c>
      <c r="L1999" s="3">
        <v>2612854</v>
      </c>
      <c r="M1999" s="2" t="s">
        <v>0</v>
      </c>
      <c r="N1999" s="4" t="s">
        <v>21</v>
      </c>
    </row>
    <row r="2000" spans="1:14" x14ac:dyDescent="0.25">
      <c r="A2000" s="1" t="s">
        <v>360</v>
      </c>
      <c r="B2000" s="2" t="s">
        <v>1851</v>
      </c>
      <c r="C2000" s="2" t="s">
        <v>1852</v>
      </c>
      <c r="D2000" s="2" t="s">
        <v>17941</v>
      </c>
      <c r="E2000" s="2" t="s">
        <v>1859</v>
      </c>
      <c r="F2000" s="2">
        <v>39111521</v>
      </c>
      <c r="G2000" s="2" t="s">
        <v>810</v>
      </c>
      <c r="H2000" s="2">
        <v>2</v>
      </c>
      <c r="I2000" s="2">
        <v>3</v>
      </c>
      <c r="J2000" s="2">
        <v>16</v>
      </c>
      <c r="K2000" s="2">
        <v>100</v>
      </c>
      <c r="L2000" s="3">
        <v>1306427</v>
      </c>
      <c r="M2000" s="2" t="s">
        <v>0</v>
      </c>
      <c r="N2000" s="4" t="s">
        <v>21</v>
      </c>
    </row>
    <row r="2001" spans="1:14" x14ac:dyDescent="0.25">
      <c r="A2001" s="1" t="s">
        <v>360</v>
      </c>
      <c r="B2001" s="2" t="s">
        <v>1851</v>
      </c>
      <c r="C2001" s="2" t="s">
        <v>1852</v>
      </c>
      <c r="D2001" s="2" t="s">
        <v>17941</v>
      </c>
      <c r="E2001" s="2" t="s">
        <v>1860</v>
      </c>
      <c r="F2001" s="2">
        <v>39111521</v>
      </c>
      <c r="G2001" s="2" t="s">
        <v>810</v>
      </c>
      <c r="H2001" s="2">
        <v>2</v>
      </c>
      <c r="I2001" s="2">
        <v>3</v>
      </c>
      <c r="J2001" s="2">
        <v>16</v>
      </c>
      <c r="K2001" s="2">
        <v>50</v>
      </c>
      <c r="L2001" s="3">
        <v>4690786</v>
      </c>
      <c r="M2001" s="2" t="s">
        <v>0</v>
      </c>
      <c r="N2001" s="4" t="s">
        <v>21</v>
      </c>
    </row>
    <row r="2002" spans="1:14" x14ac:dyDescent="0.25">
      <c r="A2002" s="1" t="s">
        <v>360</v>
      </c>
      <c r="B2002" s="2" t="s">
        <v>1851</v>
      </c>
      <c r="C2002" s="2" t="s">
        <v>1852</v>
      </c>
      <c r="D2002" s="2" t="s">
        <v>17941</v>
      </c>
      <c r="E2002" s="2" t="s">
        <v>1861</v>
      </c>
      <c r="F2002" s="2">
        <v>39111521</v>
      </c>
      <c r="G2002" s="2" t="s">
        <v>810</v>
      </c>
      <c r="H2002" s="2">
        <v>2</v>
      </c>
      <c r="I2002" s="2">
        <v>3</v>
      </c>
      <c r="J2002" s="2">
        <v>16</v>
      </c>
      <c r="K2002" s="2">
        <v>100</v>
      </c>
      <c r="L2002" s="3">
        <v>2504350</v>
      </c>
      <c r="M2002" s="2" t="s">
        <v>0</v>
      </c>
      <c r="N2002" s="4" t="s">
        <v>21</v>
      </c>
    </row>
    <row r="2003" spans="1:14" x14ac:dyDescent="0.25">
      <c r="A2003" s="1" t="s">
        <v>360</v>
      </c>
      <c r="B2003" s="2" t="s">
        <v>1851</v>
      </c>
      <c r="C2003" s="2" t="s">
        <v>1852</v>
      </c>
      <c r="D2003" s="2" t="s">
        <v>17941</v>
      </c>
      <c r="E2003" s="2" t="s">
        <v>1862</v>
      </c>
      <c r="F2003" s="2">
        <v>39111521</v>
      </c>
      <c r="G2003" s="2" t="s">
        <v>810</v>
      </c>
      <c r="H2003" s="2">
        <v>2</v>
      </c>
      <c r="I2003" s="2">
        <v>3</v>
      </c>
      <c r="J2003" s="2">
        <v>16</v>
      </c>
      <c r="K2003" s="2">
        <v>250</v>
      </c>
      <c r="L2003" s="3">
        <v>7734987.5</v>
      </c>
      <c r="M2003" s="2" t="s">
        <v>0</v>
      </c>
      <c r="N2003" s="4" t="s">
        <v>21</v>
      </c>
    </row>
    <row r="2004" spans="1:14" x14ac:dyDescent="0.25">
      <c r="A2004" s="1" t="s">
        <v>360</v>
      </c>
      <c r="B2004" s="2" t="s">
        <v>1851</v>
      </c>
      <c r="C2004" s="2" t="s">
        <v>1852</v>
      </c>
      <c r="D2004" s="2" t="s">
        <v>17941</v>
      </c>
      <c r="E2004" s="2" t="s">
        <v>1860</v>
      </c>
      <c r="F2004" s="2">
        <v>39111521</v>
      </c>
      <c r="G2004" s="2" t="s">
        <v>810</v>
      </c>
      <c r="H2004" s="2">
        <v>2</v>
      </c>
      <c r="I2004" s="2">
        <v>3</v>
      </c>
      <c r="J2004" s="2">
        <v>16</v>
      </c>
      <c r="K2004" s="2">
        <v>20</v>
      </c>
      <c r="L2004" s="3">
        <v>1876314.4</v>
      </c>
      <c r="M2004" s="2" t="s">
        <v>0</v>
      </c>
      <c r="N2004" s="4" t="s">
        <v>21</v>
      </c>
    </row>
    <row r="2005" spans="1:14" x14ac:dyDescent="0.25">
      <c r="A2005" s="1" t="s">
        <v>360</v>
      </c>
      <c r="B2005" s="2" t="s">
        <v>1851</v>
      </c>
      <c r="C2005" s="2" t="s">
        <v>1852</v>
      </c>
      <c r="D2005" s="2" t="s">
        <v>17941</v>
      </c>
      <c r="E2005" s="2" t="s">
        <v>1861</v>
      </c>
      <c r="F2005" s="2">
        <v>39111521</v>
      </c>
      <c r="G2005" s="2" t="s">
        <v>810</v>
      </c>
      <c r="H2005" s="2">
        <v>2</v>
      </c>
      <c r="I2005" s="2">
        <v>3</v>
      </c>
      <c r="J2005" s="2">
        <v>16</v>
      </c>
      <c r="K2005" s="2">
        <v>20</v>
      </c>
      <c r="L2005" s="3">
        <v>500870</v>
      </c>
      <c r="M2005" s="2" t="s">
        <v>0</v>
      </c>
      <c r="N2005" s="4" t="s">
        <v>21</v>
      </c>
    </row>
    <row r="2006" spans="1:14" x14ac:dyDescent="0.25">
      <c r="A2006" s="1" t="s">
        <v>360</v>
      </c>
      <c r="B2006" s="2" t="s">
        <v>1851</v>
      </c>
      <c r="C2006" s="2" t="s">
        <v>1852</v>
      </c>
      <c r="D2006" s="2" t="s">
        <v>17941</v>
      </c>
      <c r="E2006" s="2" t="s">
        <v>1863</v>
      </c>
      <c r="F2006" s="2">
        <v>39101600</v>
      </c>
      <c r="G2006" s="2" t="s">
        <v>490</v>
      </c>
      <c r="H2006" s="2">
        <v>3</v>
      </c>
      <c r="I2006" s="2">
        <v>6</v>
      </c>
      <c r="J2006" s="2">
        <v>10</v>
      </c>
      <c r="K2006" s="2">
        <v>8</v>
      </c>
      <c r="L2006" s="3">
        <v>1177350.3999999999</v>
      </c>
      <c r="M2006" s="2" t="s">
        <v>0</v>
      </c>
      <c r="N2006" s="4" t="s">
        <v>21</v>
      </c>
    </row>
    <row r="2007" spans="1:14" x14ac:dyDescent="0.25">
      <c r="A2007" s="1" t="s">
        <v>360</v>
      </c>
      <c r="B2007" s="2" t="s">
        <v>1851</v>
      </c>
      <c r="C2007" s="2" t="s">
        <v>1852</v>
      </c>
      <c r="D2007" s="2" t="s">
        <v>17941</v>
      </c>
      <c r="E2007" s="2" t="s">
        <v>1864</v>
      </c>
      <c r="F2007" s="2">
        <v>39111521</v>
      </c>
      <c r="G2007" s="2" t="s">
        <v>490</v>
      </c>
      <c r="H2007" s="2">
        <v>3</v>
      </c>
      <c r="I2007" s="2">
        <v>6</v>
      </c>
      <c r="J2007" s="2">
        <v>10</v>
      </c>
      <c r="K2007" s="2">
        <v>40</v>
      </c>
      <c r="L2007" s="3">
        <v>1207759.6000000001</v>
      </c>
      <c r="M2007" s="2" t="s">
        <v>0</v>
      </c>
      <c r="N2007" s="4" t="s">
        <v>21</v>
      </c>
    </row>
    <row r="2008" spans="1:14" x14ac:dyDescent="0.25">
      <c r="A2008" s="1" t="s">
        <v>360</v>
      </c>
      <c r="B2008" s="2" t="s">
        <v>1851</v>
      </c>
      <c r="C2008" s="2" t="s">
        <v>1852</v>
      </c>
      <c r="D2008" s="2" t="s">
        <v>17941</v>
      </c>
      <c r="E2008" s="2" t="s">
        <v>1865</v>
      </c>
      <c r="F2008" s="2">
        <v>39111521</v>
      </c>
      <c r="G2008" s="2" t="s">
        <v>490</v>
      </c>
      <c r="H2008" s="2">
        <v>3</v>
      </c>
      <c r="I2008" s="2">
        <v>6</v>
      </c>
      <c r="J2008" s="2">
        <v>10</v>
      </c>
      <c r="K2008" s="2">
        <v>40</v>
      </c>
      <c r="L2008" s="3">
        <v>977603.20000000007</v>
      </c>
      <c r="M2008" s="2" t="s">
        <v>0</v>
      </c>
      <c r="N2008" s="4" t="s">
        <v>21</v>
      </c>
    </row>
    <row r="2009" spans="1:14" x14ac:dyDescent="0.25">
      <c r="A2009" s="1" t="s">
        <v>360</v>
      </c>
      <c r="B2009" s="2" t="s">
        <v>1851</v>
      </c>
      <c r="C2009" s="2" t="s">
        <v>1852</v>
      </c>
      <c r="D2009" s="2" t="s">
        <v>17941</v>
      </c>
      <c r="E2009" s="2" t="s">
        <v>1866</v>
      </c>
      <c r="F2009" s="2">
        <v>39111521</v>
      </c>
      <c r="G2009" s="2" t="s">
        <v>490</v>
      </c>
      <c r="H2009" s="2">
        <v>3</v>
      </c>
      <c r="I2009" s="2">
        <v>6</v>
      </c>
      <c r="J2009" s="2">
        <v>10</v>
      </c>
      <c r="K2009" s="2">
        <v>30</v>
      </c>
      <c r="L2009" s="3">
        <v>2901632.4</v>
      </c>
      <c r="M2009" s="2" t="s">
        <v>0</v>
      </c>
      <c r="N2009" s="4" t="s">
        <v>21</v>
      </c>
    </row>
    <row r="2010" spans="1:14" x14ac:dyDescent="0.25">
      <c r="A2010" s="1" t="s">
        <v>360</v>
      </c>
      <c r="B2010" s="2" t="s">
        <v>1851</v>
      </c>
      <c r="C2010" s="2" t="s">
        <v>1867</v>
      </c>
      <c r="D2010" s="2" t="s">
        <v>17942</v>
      </c>
      <c r="E2010" s="2" t="s">
        <v>1868</v>
      </c>
      <c r="F2010" s="2">
        <v>48101901</v>
      </c>
      <c r="G2010" s="2" t="s">
        <v>490</v>
      </c>
      <c r="H2010" s="2">
        <v>8</v>
      </c>
      <c r="I2010" s="2">
        <v>2</v>
      </c>
      <c r="J2010" s="2">
        <v>10</v>
      </c>
      <c r="K2010" s="2">
        <v>1</v>
      </c>
      <c r="L2010" s="3">
        <v>2023000</v>
      </c>
      <c r="M2010" s="2" t="s">
        <v>0</v>
      </c>
      <c r="N2010" s="4" t="s">
        <v>21</v>
      </c>
    </row>
    <row r="2011" spans="1:14" x14ac:dyDescent="0.25">
      <c r="A2011" s="1" t="s">
        <v>360</v>
      </c>
      <c r="B2011" s="2" t="s">
        <v>1851</v>
      </c>
      <c r="C2011" s="2" t="s">
        <v>1867</v>
      </c>
      <c r="D2011" s="2" t="s">
        <v>17942</v>
      </c>
      <c r="E2011" s="2" t="s">
        <v>1869</v>
      </c>
      <c r="F2011" s="2">
        <v>48101901</v>
      </c>
      <c r="G2011" s="2" t="s">
        <v>490</v>
      </c>
      <c r="H2011" s="2">
        <v>8</v>
      </c>
      <c r="I2011" s="2">
        <v>2</v>
      </c>
      <c r="J2011" s="2">
        <v>10</v>
      </c>
      <c r="K2011" s="2">
        <v>50</v>
      </c>
      <c r="L2011" s="3">
        <v>1487500</v>
      </c>
      <c r="M2011" s="2" t="s">
        <v>0</v>
      </c>
      <c r="N2011" s="4" t="s">
        <v>21</v>
      </c>
    </row>
    <row r="2012" spans="1:14" x14ac:dyDescent="0.25">
      <c r="A2012" s="1" t="s">
        <v>360</v>
      </c>
      <c r="B2012" s="2" t="s">
        <v>1851</v>
      </c>
      <c r="C2012" s="2" t="s">
        <v>1867</v>
      </c>
      <c r="D2012" s="2" t="s">
        <v>17942</v>
      </c>
      <c r="E2012" s="2" t="s">
        <v>1870</v>
      </c>
      <c r="F2012" s="2">
        <v>30181505</v>
      </c>
      <c r="G2012" s="2" t="s">
        <v>810</v>
      </c>
      <c r="H2012" s="2">
        <v>2</v>
      </c>
      <c r="I2012" s="2">
        <v>3</v>
      </c>
      <c r="J2012" s="2">
        <v>10</v>
      </c>
      <c r="K2012" s="2">
        <v>15</v>
      </c>
      <c r="L2012" s="3">
        <v>5342150.7</v>
      </c>
      <c r="M2012" s="2" t="s">
        <v>0</v>
      </c>
      <c r="N2012" s="4" t="s">
        <v>21</v>
      </c>
    </row>
    <row r="2013" spans="1:14" x14ac:dyDescent="0.25">
      <c r="A2013" s="1" t="s">
        <v>360</v>
      </c>
      <c r="B2013" s="2" t="s">
        <v>1851</v>
      </c>
      <c r="C2013" s="2" t="s">
        <v>1867</v>
      </c>
      <c r="D2013" s="2" t="s">
        <v>17942</v>
      </c>
      <c r="E2013" s="2" t="s">
        <v>1871</v>
      </c>
      <c r="F2013" s="2">
        <v>30181505</v>
      </c>
      <c r="G2013" s="2" t="s">
        <v>810</v>
      </c>
      <c r="H2013" s="2">
        <v>2</v>
      </c>
      <c r="I2013" s="2">
        <v>3</v>
      </c>
      <c r="J2013" s="2">
        <v>10</v>
      </c>
      <c r="K2013" s="2">
        <v>40</v>
      </c>
      <c r="L2013" s="3">
        <v>1995497.6</v>
      </c>
      <c r="M2013" s="2" t="s">
        <v>0</v>
      </c>
      <c r="N2013" s="4" t="s">
        <v>21</v>
      </c>
    </row>
    <row r="2014" spans="1:14" x14ac:dyDescent="0.25">
      <c r="A2014" s="1" t="s">
        <v>360</v>
      </c>
      <c r="B2014" s="2" t="s">
        <v>1851</v>
      </c>
      <c r="C2014" s="2" t="s">
        <v>1867</v>
      </c>
      <c r="D2014" s="2" t="s">
        <v>17942</v>
      </c>
      <c r="E2014" s="2" t="s">
        <v>1872</v>
      </c>
      <c r="F2014" s="2">
        <v>30181505</v>
      </c>
      <c r="G2014" s="2" t="s">
        <v>810</v>
      </c>
      <c r="H2014" s="2">
        <v>2</v>
      </c>
      <c r="I2014" s="2">
        <v>3</v>
      </c>
      <c r="J2014" s="2">
        <v>10</v>
      </c>
      <c r="K2014" s="2">
        <v>15</v>
      </c>
      <c r="L2014" s="3">
        <v>1956061.3499999999</v>
      </c>
      <c r="M2014" s="2" t="s">
        <v>0</v>
      </c>
      <c r="N2014" s="4" t="s">
        <v>21</v>
      </c>
    </row>
    <row r="2015" spans="1:14" x14ac:dyDescent="0.25">
      <c r="A2015" s="1" t="s">
        <v>360</v>
      </c>
      <c r="B2015" s="2" t="s">
        <v>1851</v>
      </c>
      <c r="C2015" s="2" t="s">
        <v>1867</v>
      </c>
      <c r="D2015" s="2" t="s">
        <v>17942</v>
      </c>
      <c r="E2015" s="2" t="s">
        <v>1870</v>
      </c>
      <c r="F2015" s="2">
        <v>30181505</v>
      </c>
      <c r="G2015" s="2" t="s">
        <v>810</v>
      </c>
      <c r="H2015" s="2">
        <v>2</v>
      </c>
      <c r="I2015" s="2">
        <v>3</v>
      </c>
      <c r="J2015" s="2">
        <v>16</v>
      </c>
      <c r="K2015" s="2">
        <v>10</v>
      </c>
      <c r="L2015" s="3">
        <v>3561433.8</v>
      </c>
      <c r="M2015" s="2" t="s">
        <v>0</v>
      </c>
      <c r="N2015" s="4" t="s">
        <v>21</v>
      </c>
    </row>
    <row r="2016" spans="1:14" x14ac:dyDescent="0.25">
      <c r="A2016" s="1" t="s">
        <v>360</v>
      </c>
      <c r="B2016" s="2" t="s">
        <v>1851</v>
      </c>
      <c r="C2016" s="2" t="s">
        <v>1867</v>
      </c>
      <c r="D2016" s="2" t="s">
        <v>17942</v>
      </c>
      <c r="E2016" s="2" t="s">
        <v>1873</v>
      </c>
      <c r="F2016" s="2">
        <v>30181505</v>
      </c>
      <c r="G2016" s="2" t="s">
        <v>810</v>
      </c>
      <c r="H2016" s="2">
        <v>2</v>
      </c>
      <c r="I2016" s="2">
        <v>3</v>
      </c>
      <c r="J2016" s="2">
        <v>16</v>
      </c>
      <c r="K2016" s="2">
        <v>2</v>
      </c>
      <c r="L2016" s="3">
        <v>1044686.58</v>
      </c>
      <c r="M2016" s="2" t="s">
        <v>0</v>
      </c>
      <c r="N2016" s="4" t="s">
        <v>21</v>
      </c>
    </row>
    <row r="2017" spans="1:14" x14ac:dyDescent="0.25">
      <c r="A2017" s="1" t="s">
        <v>360</v>
      </c>
      <c r="B2017" s="2" t="s">
        <v>1851</v>
      </c>
      <c r="C2017" s="2" t="s">
        <v>1867</v>
      </c>
      <c r="D2017" s="2" t="s">
        <v>17942</v>
      </c>
      <c r="E2017" s="2" t="s">
        <v>1870</v>
      </c>
      <c r="F2017" s="2">
        <v>30181505</v>
      </c>
      <c r="G2017" s="2" t="s">
        <v>810</v>
      </c>
      <c r="H2017" s="2">
        <v>2</v>
      </c>
      <c r="I2017" s="2">
        <v>3</v>
      </c>
      <c r="J2017" s="2">
        <v>16</v>
      </c>
      <c r="K2017" s="2">
        <v>3</v>
      </c>
      <c r="L2017" s="3">
        <v>1068430.1400000001</v>
      </c>
      <c r="M2017" s="2" t="s">
        <v>0</v>
      </c>
      <c r="N2017" s="4" t="s">
        <v>21</v>
      </c>
    </row>
    <row r="2018" spans="1:14" x14ac:dyDescent="0.25">
      <c r="A2018" s="1" t="s">
        <v>360</v>
      </c>
      <c r="B2018" s="2" t="s">
        <v>1851</v>
      </c>
      <c r="C2018" s="2" t="s">
        <v>1867</v>
      </c>
      <c r="D2018" s="2" t="s">
        <v>17942</v>
      </c>
      <c r="E2018" s="2" t="s">
        <v>1874</v>
      </c>
      <c r="F2018" s="2">
        <v>30181504</v>
      </c>
      <c r="G2018" s="2" t="s">
        <v>810</v>
      </c>
      <c r="H2018" s="2">
        <v>2</v>
      </c>
      <c r="I2018" s="2">
        <v>3</v>
      </c>
      <c r="J2018" s="2">
        <v>16</v>
      </c>
      <c r="K2018" s="2">
        <v>2</v>
      </c>
      <c r="L2018" s="3">
        <v>389477.08</v>
      </c>
      <c r="M2018" s="2" t="s">
        <v>0</v>
      </c>
      <c r="N2018" s="4" t="s">
        <v>21</v>
      </c>
    </row>
    <row r="2019" spans="1:14" x14ac:dyDescent="0.25">
      <c r="A2019" s="1" t="s">
        <v>360</v>
      </c>
      <c r="B2019" s="2" t="s">
        <v>1851</v>
      </c>
      <c r="C2019" s="2" t="s">
        <v>1867</v>
      </c>
      <c r="D2019" s="2" t="s">
        <v>17942</v>
      </c>
      <c r="E2019" s="2" t="s">
        <v>1875</v>
      </c>
      <c r="F2019" s="2">
        <v>30181505</v>
      </c>
      <c r="G2019" s="2" t="s">
        <v>810</v>
      </c>
      <c r="H2019" s="2">
        <v>2</v>
      </c>
      <c r="I2019" s="2">
        <v>3</v>
      </c>
      <c r="J2019" s="2">
        <v>16</v>
      </c>
      <c r="K2019" s="2">
        <v>20</v>
      </c>
      <c r="L2019" s="3">
        <v>997748.8</v>
      </c>
      <c r="M2019" s="2" t="s">
        <v>0</v>
      </c>
      <c r="N2019" s="4" t="s">
        <v>21</v>
      </c>
    </row>
    <row r="2020" spans="1:14" x14ac:dyDescent="0.25">
      <c r="A2020" s="1" t="s">
        <v>360</v>
      </c>
      <c r="B2020" s="2" t="s">
        <v>1851</v>
      </c>
      <c r="C2020" s="2" t="s">
        <v>1867</v>
      </c>
      <c r="D2020" s="2" t="s">
        <v>17942</v>
      </c>
      <c r="E2020" s="2" t="s">
        <v>1876</v>
      </c>
      <c r="F2020" s="2">
        <v>30181505</v>
      </c>
      <c r="G2020" s="2" t="s">
        <v>810</v>
      </c>
      <c r="H2020" s="2">
        <v>2</v>
      </c>
      <c r="I2020" s="2">
        <v>3</v>
      </c>
      <c r="J2020" s="2">
        <v>16</v>
      </c>
      <c r="K2020" s="2">
        <v>2</v>
      </c>
      <c r="L2020" s="3">
        <v>231703.88</v>
      </c>
      <c r="M2020" s="2" t="s">
        <v>0</v>
      </c>
      <c r="N2020" s="4" t="s">
        <v>21</v>
      </c>
    </row>
    <row r="2021" spans="1:14" x14ac:dyDescent="0.25">
      <c r="A2021" s="1" t="s">
        <v>360</v>
      </c>
      <c r="B2021" s="2" t="s">
        <v>1851</v>
      </c>
      <c r="C2021" s="2" t="s">
        <v>1867</v>
      </c>
      <c r="D2021" s="2" t="s">
        <v>17942</v>
      </c>
      <c r="E2021" s="2" t="s">
        <v>1877</v>
      </c>
      <c r="F2021" s="2">
        <v>30181505</v>
      </c>
      <c r="G2021" s="2" t="s">
        <v>810</v>
      </c>
      <c r="H2021" s="2">
        <v>2</v>
      </c>
      <c r="I2021" s="2">
        <v>3</v>
      </c>
      <c r="J2021" s="2">
        <v>16</v>
      </c>
      <c r="K2021" s="2">
        <v>2</v>
      </c>
      <c r="L2021" s="3">
        <v>252751.44</v>
      </c>
      <c r="M2021" s="2" t="s">
        <v>0</v>
      </c>
      <c r="N2021" s="4" t="s">
        <v>21</v>
      </c>
    </row>
    <row r="2022" spans="1:14" x14ac:dyDescent="0.25">
      <c r="A2022" s="1" t="s">
        <v>360</v>
      </c>
      <c r="B2022" s="2" t="s">
        <v>1851</v>
      </c>
      <c r="C2022" s="2" t="s">
        <v>1867</v>
      </c>
      <c r="D2022" s="2" t="s">
        <v>17942</v>
      </c>
      <c r="E2022" s="2" t="s">
        <v>1878</v>
      </c>
      <c r="F2022" s="2">
        <v>30181506</v>
      </c>
      <c r="G2022" s="2" t="s">
        <v>490</v>
      </c>
      <c r="H2022" s="2">
        <v>3</v>
      </c>
      <c r="I2022" s="2">
        <v>6</v>
      </c>
      <c r="J2022" s="2">
        <v>10</v>
      </c>
      <c r="K2022" s="2">
        <v>2</v>
      </c>
      <c r="L2022" s="3">
        <v>351534.54</v>
      </c>
      <c r="M2022" s="2" t="s">
        <v>0</v>
      </c>
      <c r="N2022" s="4" t="s">
        <v>21</v>
      </c>
    </row>
    <row r="2023" spans="1:14" x14ac:dyDescent="0.25">
      <c r="A2023" s="1" t="s">
        <v>360</v>
      </c>
      <c r="B2023" s="2" t="s">
        <v>1851</v>
      </c>
      <c r="C2023" s="2" t="s">
        <v>1879</v>
      </c>
      <c r="D2023" s="2" t="s">
        <v>17943</v>
      </c>
      <c r="E2023" s="2" t="s">
        <v>1880</v>
      </c>
      <c r="F2023" s="2">
        <v>30161706</v>
      </c>
      <c r="G2023" s="2" t="s">
        <v>810</v>
      </c>
      <c r="H2023" s="2">
        <v>2</v>
      </c>
      <c r="I2023" s="2">
        <v>3</v>
      </c>
      <c r="J2023" s="2">
        <v>10</v>
      </c>
      <c r="K2023" s="2">
        <v>10</v>
      </c>
      <c r="L2023" s="3">
        <v>358081.9</v>
      </c>
      <c r="M2023" s="2" t="s">
        <v>17390</v>
      </c>
      <c r="N2023" s="4" t="s">
        <v>21</v>
      </c>
    </row>
    <row r="2024" spans="1:14" x14ac:dyDescent="0.25">
      <c r="A2024" s="1" t="s">
        <v>360</v>
      </c>
      <c r="B2024" s="2" t="s">
        <v>1851</v>
      </c>
      <c r="C2024" s="2" t="s">
        <v>1879</v>
      </c>
      <c r="D2024" s="2" t="s">
        <v>17943</v>
      </c>
      <c r="E2024" s="2" t="s">
        <v>1881</v>
      </c>
      <c r="F2024" s="2">
        <v>30161706</v>
      </c>
      <c r="G2024" s="2" t="s">
        <v>810</v>
      </c>
      <c r="H2024" s="2">
        <v>2</v>
      </c>
      <c r="I2024" s="2">
        <v>3</v>
      </c>
      <c r="J2024" s="2">
        <v>10</v>
      </c>
      <c r="K2024" s="2">
        <v>10</v>
      </c>
      <c r="L2024" s="3">
        <v>365855.10000000003</v>
      </c>
      <c r="M2024" s="2" t="s">
        <v>17390</v>
      </c>
      <c r="N2024" s="4" t="s">
        <v>21</v>
      </c>
    </row>
    <row r="2025" spans="1:14" x14ac:dyDescent="0.25">
      <c r="A2025" s="1" t="s">
        <v>360</v>
      </c>
      <c r="B2025" s="2" t="s">
        <v>1851</v>
      </c>
      <c r="C2025" s="2" t="s">
        <v>1879</v>
      </c>
      <c r="D2025" s="2" t="s">
        <v>17943</v>
      </c>
      <c r="E2025" s="2" t="s">
        <v>1882</v>
      </c>
      <c r="F2025" s="2">
        <v>30131607</v>
      </c>
      <c r="G2025" s="2" t="s">
        <v>496</v>
      </c>
      <c r="H2025" s="2">
        <v>5</v>
      </c>
      <c r="I2025" s="2">
        <v>6</v>
      </c>
      <c r="J2025" s="2">
        <v>10</v>
      </c>
      <c r="K2025" s="2">
        <v>200</v>
      </c>
      <c r="L2025" s="3">
        <v>191970</v>
      </c>
      <c r="M2025" s="2" t="s">
        <v>0</v>
      </c>
      <c r="N2025" s="4" t="s">
        <v>21</v>
      </c>
    </row>
    <row r="2026" spans="1:14" x14ac:dyDescent="0.25">
      <c r="A2026" s="1" t="s">
        <v>360</v>
      </c>
      <c r="B2026" s="2" t="s">
        <v>1851</v>
      </c>
      <c r="C2026" s="2" t="s">
        <v>1879</v>
      </c>
      <c r="D2026" s="2" t="s">
        <v>17943</v>
      </c>
      <c r="E2026" s="2" t="s">
        <v>1881</v>
      </c>
      <c r="F2026" s="2">
        <v>30161706</v>
      </c>
      <c r="G2026" s="2" t="s">
        <v>810</v>
      </c>
      <c r="H2026" s="2">
        <v>9</v>
      </c>
      <c r="I2026" s="2">
        <v>6</v>
      </c>
      <c r="J2026" s="2">
        <v>16</v>
      </c>
      <c r="K2026" s="2">
        <v>57</v>
      </c>
      <c r="L2026" s="3">
        <v>2085374.07</v>
      </c>
      <c r="M2026" s="2" t="s">
        <v>17390</v>
      </c>
      <c r="N2026" s="4" t="s">
        <v>21</v>
      </c>
    </row>
    <row r="2027" spans="1:14" x14ac:dyDescent="0.25">
      <c r="A2027" s="1" t="s">
        <v>360</v>
      </c>
      <c r="B2027" s="2" t="s">
        <v>1851</v>
      </c>
      <c r="C2027" s="2" t="s">
        <v>1883</v>
      </c>
      <c r="D2027" s="2" t="s">
        <v>17944</v>
      </c>
      <c r="E2027" s="2" t="s">
        <v>1884</v>
      </c>
      <c r="F2027" s="2">
        <v>30111600</v>
      </c>
      <c r="G2027" s="2" t="s">
        <v>19158</v>
      </c>
      <c r="H2027" s="2">
        <v>1</v>
      </c>
      <c r="I2027" s="2">
        <v>6</v>
      </c>
      <c r="J2027" s="2">
        <v>10</v>
      </c>
      <c r="K2027" s="2">
        <v>54</v>
      </c>
      <c r="L2027" s="3">
        <v>1443278.52</v>
      </c>
      <c r="M2027" s="2" t="s">
        <v>0</v>
      </c>
      <c r="N2027" s="4" t="s">
        <v>21</v>
      </c>
    </row>
    <row r="2028" spans="1:14" x14ac:dyDescent="0.25">
      <c r="A2028" s="1" t="s">
        <v>360</v>
      </c>
      <c r="B2028" s="2" t="s">
        <v>1851</v>
      </c>
      <c r="C2028" s="2" t="s">
        <v>1883</v>
      </c>
      <c r="D2028" s="2" t="s">
        <v>17944</v>
      </c>
      <c r="E2028" s="2" t="s">
        <v>1885</v>
      </c>
      <c r="F2028" s="2">
        <v>30151805</v>
      </c>
      <c r="G2028" s="2" t="s">
        <v>496</v>
      </c>
      <c r="H2028" s="2">
        <v>5</v>
      </c>
      <c r="I2028" s="2">
        <v>6</v>
      </c>
      <c r="J2028" s="2">
        <v>10</v>
      </c>
      <c r="K2028" s="2">
        <v>50</v>
      </c>
      <c r="L2028" s="3">
        <v>94029</v>
      </c>
      <c r="M2028" s="2" t="s">
        <v>0</v>
      </c>
      <c r="N2028" s="4" t="s">
        <v>21</v>
      </c>
    </row>
    <row r="2029" spans="1:14" x14ac:dyDescent="0.25">
      <c r="A2029" s="1" t="s">
        <v>360</v>
      </c>
      <c r="B2029" s="2" t="s">
        <v>1851</v>
      </c>
      <c r="C2029" s="2" t="s">
        <v>1883</v>
      </c>
      <c r="D2029" s="2" t="s">
        <v>17944</v>
      </c>
      <c r="E2029" s="2" t="s">
        <v>1886</v>
      </c>
      <c r="F2029" s="2">
        <v>30111600</v>
      </c>
      <c r="G2029" s="2" t="s">
        <v>490</v>
      </c>
      <c r="H2029" s="2">
        <v>4</v>
      </c>
      <c r="I2029" s="2">
        <v>6</v>
      </c>
      <c r="J2029" s="2">
        <v>10</v>
      </c>
      <c r="K2029" s="2">
        <v>2</v>
      </c>
      <c r="L2029" s="3">
        <v>47979.28</v>
      </c>
      <c r="M2029" s="2" t="s">
        <v>0</v>
      </c>
      <c r="N2029" s="4" t="s">
        <v>21</v>
      </c>
    </row>
    <row r="2030" spans="1:14" x14ac:dyDescent="0.25">
      <c r="A2030" s="1" t="s">
        <v>360</v>
      </c>
      <c r="B2030" s="2" t="s">
        <v>1851</v>
      </c>
      <c r="C2030" s="2" t="s">
        <v>1883</v>
      </c>
      <c r="D2030" s="2" t="s">
        <v>17944</v>
      </c>
      <c r="E2030" s="2" t="s">
        <v>1884</v>
      </c>
      <c r="F2030" s="2">
        <v>30111600</v>
      </c>
      <c r="G2030" s="2" t="s">
        <v>490</v>
      </c>
      <c r="H2030" s="2">
        <v>4</v>
      </c>
      <c r="I2030" s="2">
        <v>6</v>
      </c>
      <c r="J2030" s="2">
        <v>10</v>
      </c>
      <c r="K2030" s="2">
        <v>4</v>
      </c>
      <c r="L2030" s="3">
        <v>106909.52</v>
      </c>
      <c r="M2030" s="2" t="s">
        <v>0</v>
      </c>
      <c r="N2030" s="4" t="s">
        <v>21</v>
      </c>
    </row>
    <row r="2031" spans="1:14" x14ac:dyDescent="0.25">
      <c r="A2031" s="1" t="s">
        <v>360</v>
      </c>
      <c r="B2031" s="2" t="s">
        <v>1851</v>
      </c>
      <c r="C2031" s="2" t="s">
        <v>1883</v>
      </c>
      <c r="D2031" s="2" t="s">
        <v>17944</v>
      </c>
      <c r="E2031" s="2" t="s">
        <v>1887</v>
      </c>
      <c r="F2031" s="2">
        <v>30151805</v>
      </c>
      <c r="G2031" s="2" t="s">
        <v>490</v>
      </c>
      <c r="H2031" s="2">
        <v>5</v>
      </c>
      <c r="I2031" s="2">
        <v>6</v>
      </c>
      <c r="J2031" s="2">
        <v>10</v>
      </c>
      <c r="K2031" s="2">
        <v>10</v>
      </c>
      <c r="L2031" s="3">
        <v>18805.8</v>
      </c>
      <c r="M2031" s="2" t="s">
        <v>0</v>
      </c>
      <c r="N2031" s="4" t="s">
        <v>21</v>
      </c>
    </row>
    <row r="2032" spans="1:14" x14ac:dyDescent="0.25">
      <c r="A2032" s="1" t="s">
        <v>360</v>
      </c>
      <c r="B2032" s="2" t="s">
        <v>1851</v>
      </c>
      <c r="C2032" s="2" t="s">
        <v>1883</v>
      </c>
      <c r="D2032" s="2" t="s">
        <v>17944</v>
      </c>
      <c r="E2032" s="2" t="s">
        <v>1033</v>
      </c>
      <c r="F2032" s="2">
        <v>30151805</v>
      </c>
      <c r="G2032" s="2" t="s">
        <v>810</v>
      </c>
      <c r="H2032" s="2">
        <v>9</v>
      </c>
      <c r="I2032" s="2">
        <v>6</v>
      </c>
      <c r="J2032" s="2">
        <v>16</v>
      </c>
      <c r="K2032" s="2">
        <v>49</v>
      </c>
      <c r="L2032" s="3">
        <v>90379.520000000004</v>
      </c>
      <c r="M2032" s="2" t="s">
        <v>0</v>
      </c>
      <c r="N2032" s="4" t="s">
        <v>21</v>
      </c>
    </row>
    <row r="2033" spans="1:14" x14ac:dyDescent="0.25">
      <c r="A2033" s="1" t="s">
        <v>360</v>
      </c>
      <c r="B2033" s="2" t="s">
        <v>1851</v>
      </c>
      <c r="C2033" s="2" t="s">
        <v>1883</v>
      </c>
      <c r="D2033" s="2" t="s">
        <v>17944</v>
      </c>
      <c r="E2033" s="2" t="s">
        <v>1884</v>
      </c>
      <c r="F2033" s="2">
        <v>30111600</v>
      </c>
      <c r="G2033" s="2" t="s">
        <v>810</v>
      </c>
      <c r="H2033" s="2">
        <v>9</v>
      </c>
      <c r="I2033" s="2">
        <v>6</v>
      </c>
      <c r="J2033" s="2">
        <v>16</v>
      </c>
      <c r="K2033" s="2">
        <v>24</v>
      </c>
      <c r="L2033" s="3">
        <v>641457.12</v>
      </c>
      <c r="M2033" s="2" t="s">
        <v>0</v>
      </c>
      <c r="N2033" s="4" t="s">
        <v>21</v>
      </c>
    </row>
    <row r="2034" spans="1:14" x14ac:dyDescent="0.25">
      <c r="A2034" s="1" t="s">
        <v>360</v>
      </c>
      <c r="B2034" s="2" t="s">
        <v>1851</v>
      </c>
      <c r="C2034" s="2" t="s">
        <v>1883</v>
      </c>
      <c r="D2034" s="2" t="s">
        <v>17944</v>
      </c>
      <c r="E2034" s="2" t="s">
        <v>1888</v>
      </c>
      <c r="F2034" s="2">
        <v>30111601</v>
      </c>
      <c r="G2034" s="2" t="s">
        <v>490</v>
      </c>
      <c r="H2034" s="2">
        <v>3</v>
      </c>
      <c r="I2034" s="2">
        <v>4</v>
      </c>
      <c r="J2034" s="2">
        <v>10</v>
      </c>
      <c r="K2034" s="2">
        <v>27</v>
      </c>
      <c r="L2034" s="3">
        <v>721639.26</v>
      </c>
      <c r="M2034" s="2" t="s">
        <v>0</v>
      </c>
      <c r="N2034" s="4" t="s">
        <v>21</v>
      </c>
    </row>
    <row r="2035" spans="1:14" x14ac:dyDescent="0.25">
      <c r="A2035" s="1" t="s">
        <v>360</v>
      </c>
      <c r="B2035" s="2" t="s">
        <v>1851</v>
      </c>
      <c r="C2035" s="2" t="s">
        <v>1883</v>
      </c>
      <c r="D2035" s="2" t="s">
        <v>17944</v>
      </c>
      <c r="E2035" s="2" t="s">
        <v>1886</v>
      </c>
      <c r="F2035" s="2">
        <v>30111600</v>
      </c>
      <c r="G2035" s="2" t="s">
        <v>810</v>
      </c>
      <c r="H2035" s="2">
        <v>2</v>
      </c>
      <c r="I2035" s="2">
        <v>3</v>
      </c>
      <c r="J2035" s="2">
        <v>10</v>
      </c>
      <c r="K2035" s="2">
        <v>2</v>
      </c>
      <c r="L2035" s="3">
        <v>47979.28</v>
      </c>
      <c r="M2035" s="2" t="s">
        <v>0</v>
      </c>
      <c r="N2035" s="4" t="s">
        <v>21</v>
      </c>
    </row>
    <row r="2036" spans="1:14" x14ac:dyDescent="0.25">
      <c r="A2036" s="1" t="s">
        <v>360</v>
      </c>
      <c r="B2036" s="2" t="s">
        <v>1851</v>
      </c>
      <c r="C2036" s="2" t="s">
        <v>1883</v>
      </c>
      <c r="D2036" s="2" t="s">
        <v>17944</v>
      </c>
      <c r="E2036" s="2" t="s">
        <v>1884</v>
      </c>
      <c r="F2036" s="2">
        <v>30111600</v>
      </c>
      <c r="G2036" s="2" t="s">
        <v>810</v>
      </c>
      <c r="H2036" s="2">
        <v>2</v>
      </c>
      <c r="I2036" s="2">
        <v>3</v>
      </c>
      <c r="J2036" s="2">
        <v>10</v>
      </c>
      <c r="K2036" s="2">
        <v>4</v>
      </c>
      <c r="L2036" s="3">
        <v>106909.52</v>
      </c>
      <c r="M2036" s="2" t="s">
        <v>0</v>
      </c>
      <c r="N2036" s="4" t="s">
        <v>21</v>
      </c>
    </row>
    <row r="2037" spans="1:14" x14ac:dyDescent="0.25">
      <c r="A2037" s="1" t="s">
        <v>360</v>
      </c>
      <c r="B2037" s="2" t="s">
        <v>1851</v>
      </c>
      <c r="C2037" s="2" t="s">
        <v>1883</v>
      </c>
      <c r="D2037" s="2" t="s">
        <v>17944</v>
      </c>
      <c r="E2037" s="2" t="s">
        <v>1889</v>
      </c>
      <c r="F2037" s="2">
        <v>30111600</v>
      </c>
      <c r="G2037" s="2" t="s">
        <v>490</v>
      </c>
      <c r="H2037" s="2">
        <v>3</v>
      </c>
      <c r="I2037" s="2">
        <v>6</v>
      </c>
      <c r="J2037" s="2">
        <v>10</v>
      </c>
      <c r="K2037" s="2">
        <v>5</v>
      </c>
      <c r="L2037" s="3">
        <v>44862.399999999994</v>
      </c>
      <c r="M2037" s="2" t="s">
        <v>0</v>
      </c>
      <c r="N2037" s="4" t="s">
        <v>21</v>
      </c>
    </row>
    <row r="2038" spans="1:14" x14ac:dyDescent="0.25">
      <c r="A2038" s="1" t="s">
        <v>360</v>
      </c>
      <c r="B2038" s="2" t="s">
        <v>1851</v>
      </c>
      <c r="C2038" s="2" t="s">
        <v>1883</v>
      </c>
      <c r="D2038" s="2" t="s">
        <v>17944</v>
      </c>
      <c r="E2038" s="2" t="s">
        <v>1890</v>
      </c>
      <c r="F2038" s="2">
        <v>30111600</v>
      </c>
      <c r="G2038" s="2" t="s">
        <v>490</v>
      </c>
      <c r="H2038" s="2">
        <v>3</v>
      </c>
      <c r="I2038" s="2">
        <v>6</v>
      </c>
      <c r="J2038" s="2">
        <v>10</v>
      </c>
      <c r="K2038" s="2">
        <v>10</v>
      </c>
      <c r="L2038" s="3">
        <v>222511.30000000002</v>
      </c>
      <c r="M2038" s="2" t="s">
        <v>0</v>
      </c>
      <c r="N2038" s="4" t="s">
        <v>21</v>
      </c>
    </row>
    <row r="2039" spans="1:14" x14ac:dyDescent="0.25">
      <c r="A2039" s="1" t="s">
        <v>360</v>
      </c>
      <c r="B2039" s="2" t="s">
        <v>1851</v>
      </c>
      <c r="C2039" s="2" t="s">
        <v>1891</v>
      </c>
      <c r="D2039" s="2" t="s">
        <v>17945</v>
      </c>
      <c r="E2039" s="2" t="s">
        <v>1892</v>
      </c>
      <c r="F2039" s="2">
        <v>30161503</v>
      </c>
      <c r="G2039" s="2" t="s">
        <v>810</v>
      </c>
      <c r="H2039" s="2">
        <v>2</v>
      </c>
      <c r="I2039" s="2">
        <v>3</v>
      </c>
      <c r="J2039" s="2">
        <v>10</v>
      </c>
      <c r="K2039" s="2">
        <v>10</v>
      </c>
      <c r="L2039" s="3">
        <v>252194.8</v>
      </c>
      <c r="M2039" s="2" t="s">
        <v>0</v>
      </c>
      <c r="N2039" s="4" t="s">
        <v>21</v>
      </c>
    </row>
    <row r="2040" spans="1:14" x14ac:dyDescent="0.25">
      <c r="A2040" s="1" t="s">
        <v>360</v>
      </c>
      <c r="B2040" s="2" t="s">
        <v>1851</v>
      </c>
      <c r="C2040" s="2" t="s">
        <v>1891</v>
      </c>
      <c r="D2040" s="2" t="s">
        <v>17945</v>
      </c>
      <c r="E2040" s="2" t="s">
        <v>1893</v>
      </c>
      <c r="F2040" s="2">
        <v>30161500</v>
      </c>
      <c r="G2040" s="2" t="s">
        <v>490</v>
      </c>
      <c r="H2040" s="2">
        <v>3</v>
      </c>
      <c r="I2040" s="2">
        <v>6</v>
      </c>
      <c r="J2040" s="2">
        <v>10</v>
      </c>
      <c r="K2040" s="2">
        <v>30</v>
      </c>
      <c r="L2040" s="3">
        <v>756584.4</v>
      </c>
      <c r="M2040" s="2" t="s">
        <v>0</v>
      </c>
      <c r="N2040" s="4" t="s">
        <v>21</v>
      </c>
    </row>
    <row r="2041" spans="1:14" x14ac:dyDescent="0.25">
      <c r="A2041" s="1" t="s">
        <v>360</v>
      </c>
      <c r="B2041" s="2" t="s">
        <v>1851</v>
      </c>
      <c r="C2041" s="2" t="s">
        <v>1891</v>
      </c>
      <c r="D2041" s="2" t="s">
        <v>17945</v>
      </c>
      <c r="E2041" s="2" t="s">
        <v>1894</v>
      </c>
      <c r="F2041" s="2">
        <v>30161500</v>
      </c>
      <c r="G2041" s="2" t="s">
        <v>490</v>
      </c>
      <c r="H2041" s="2">
        <v>3</v>
      </c>
      <c r="I2041" s="2">
        <v>6</v>
      </c>
      <c r="J2041" s="2">
        <v>10</v>
      </c>
      <c r="K2041" s="2">
        <v>5</v>
      </c>
      <c r="L2041" s="3">
        <v>361099.15</v>
      </c>
      <c r="M2041" s="2" t="s">
        <v>0</v>
      </c>
      <c r="N2041" s="4" t="s">
        <v>21</v>
      </c>
    </row>
    <row r="2042" spans="1:14" x14ac:dyDescent="0.25">
      <c r="A2042" s="1" t="s">
        <v>360</v>
      </c>
      <c r="B2042" s="2" t="s">
        <v>1851</v>
      </c>
      <c r="C2042" s="2" t="s">
        <v>1891</v>
      </c>
      <c r="D2042" s="2" t="s">
        <v>17945</v>
      </c>
      <c r="E2042" s="2" t="s">
        <v>18218</v>
      </c>
      <c r="F2042" s="2">
        <v>30111504</v>
      </c>
      <c r="G2042" s="2" t="s">
        <v>17856</v>
      </c>
      <c r="H2042" s="2">
        <v>1</v>
      </c>
      <c r="I2042" s="2">
        <v>6</v>
      </c>
      <c r="J2042" s="2">
        <v>16</v>
      </c>
      <c r="K2042" s="2">
        <v>15</v>
      </c>
      <c r="L2042" s="3">
        <v>238328.4</v>
      </c>
      <c r="M2042" s="2" t="s">
        <v>0</v>
      </c>
      <c r="N2042" s="4" t="s">
        <v>21</v>
      </c>
    </row>
    <row r="2043" spans="1:14" x14ac:dyDescent="0.25">
      <c r="A2043" s="1" t="s">
        <v>360</v>
      </c>
      <c r="B2043" s="2" t="s">
        <v>1851</v>
      </c>
      <c r="C2043" s="2" t="s">
        <v>1891</v>
      </c>
      <c r="D2043" s="2" t="s">
        <v>17945</v>
      </c>
      <c r="E2043" s="2" t="s">
        <v>18219</v>
      </c>
      <c r="F2043" s="2">
        <v>30111505</v>
      </c>
      <c r="G2043" s="2" t="s">
        <v>17856</v>
      </c>
      <c r="H2043" s="2">
        <v>1</v>
      </c>
      <c r="I2043" s="2">
        <v>6</v>
      </c>
      <c r="J2043" s="2">
        <v>16</v>
      </c>
      <c r="K2043" s="2">
        <v>5</v>
      </c>
      <c r="L2043" s="3">
        <v>123430.55</v>
      </c>
      <c r="M2043" s="2" t="s">
        <v>0</v>
      </c>
      <c r="N2043" s="4" t="s">
        <v>21</v>
      </c>
    </row>
    <row r="2044" spans="1:14" x14ac:dyDescent="0.25">
      <c r="A2044" s="1" t="s">
        <v>360</v>
      </c>
      <c r="B2044" s="2" t="s">
        <v>1851</v>
      </c>
      <c r="C2044" s="2" t="s">
        <v>1891</v>
      </c>
      <c r="D2044" s="2" t="s">
        <v>17945</v>
      </c>
      <c r="E2044" s="2" t="s">
        <v>18220</v>
      </c>
      <c r="F2044" s="2">
        <v>30151500</v>
      </c>
      <c r="G2044" s="2" t="s">
        <v>17856</v>
      </c>
      <c r="H2044" s="2">
        <v>1</v>
      </c>
      <c r="I2044" s="2">
        <v>6</v>
      </c>
      <c r="J2044" s="2">
        <v>16</v>
      </c>
      <c r="K2044" s="2">
        <v>30</v>
      </c>
      <c r="L2044" s="3">
        <v>885435.89999999991</v>
      </c>
      <c r="M2044" s="2" t="s">
        <v>0</v>
      </c>
      <c r="N2044" s="4" t="s">
        <v>21</v>
      </c>
    </row>
    <row r="2045" spans="1:14" x14ac:dyDescent="0.25">
      <c r="A2045" s="1" t="s">
        <v>360</v>
      </c>
      <c r="B2045" s="2" t="s">
        <v>1851</v>
      </c>
      <c r="C2045" s="2" t="s">
        <v>1895</v>
      </c>
      <c r="D2045" s="2" t="s">
        <v>17946</v>
      </c>
      <c r="E2045" s="2" t="s">
        <v>1896</v>
      </c>
      <c r="F2045" s="2">
        <v>27111918</v>
      </c>
      <c r="G2045" s="2" t="s">
        <v>810</v>
      </c>
      <c r="H2045" s="2">
        <v>2</v>
      </c>
      <c r="I2045" s="2">
        <v>3</v>
      </c>
      <c r="J2045" s="2">
        <v>10</v>
      </c>
      <c r="K2045" s="2">
        <v>80</v>
      </c>
      <c r="L2045" s="3">
        <v>89172.800000000003</v>
      </c>
      <c r="M2045" s="2" t="s">
        <v>0</v>
      </c>
      <c r="N2045" s="4" t="s">
        <v>21</v>
      </c>
    </row>
    <row r="2046" spans="1:14" x14ac:dyDescent="0.25">
      <c r="A2046" s="1" t="s">
        <v>360</v>
      </c>
      <c r="B2046" s="2" t="s">
        <v>1851</v>
      </c>
      <c r="C2046" s="2" t="s">
        <v>1895</v>
      </c>
      <c r="D2046" s="2" t="s">
        <v>17946</v>
      </c>
      <c r="E2046" s="2" t="s">
        <v>1897</v>
      </c>
      <c r="F2046" s="2">
        <v>27111918</v>
      </c>
      <c r="G2046" s="2" t="s">
        <v>810</v>
      </c>
      <c r="H2046" s="2">
        <v>2</v>
      </c>
      <c r="I2046" s="2">
        <v>3</v>
      </c>
      <c r="J2046" s="2">
        <v>10</v>
      </c>
      <c r="K2046" s="2">
        <v>80</v>
      </c>
      <c r="L2046" s="3">
        <v>97611.200000000012</v>
      </c>
      <c r="M2046" s="2" t="s">
        <v>0</v>
      </c>
      <c r="N2046" s="4" t="s">
        <v>21</v>
      </c>
    </row>
    <row r="2047" spans="1:14" x14ac:dyDescent="0.25">
      <c r="A2047" s="1" t="s">
        <v>360</v>
      </c>
      <c r="B2047" s="2" t="s">
        <v>1851</v>
      </c>
      <c r="C2047" s="2" t="s">
        <v>1895</v>
      </c>
      <c r="D2047" s="2" t="s">
        <v>17946</v>
      </c>
      <c r="E2047" s="2" t="s">
        <v>1898</v>
      </c>
      <c r="F2047" s="2">
        <v>27111918</v>
      </c>
      <c r="G2047" s="2" t="s">
        <v>810</v>
      </c>
      <c r="H2047" s="2">
        <v>2</v>
      </c>
      <c r="I2047" s="2">
        <v>3</v>
      </c>
      <c r="J2047" s="2">
        <v>10</v>
      </c>
      <c r="K2047" s="2">
        <v>80</v>
      </c>
      <c r="L2047" s="3">
        <v>97611.200000000012</v>
      </c>
      <c r="M2047" s="2" t="s">
        <v>0</v>
      </c>
      <c r="N2047" s="4" t="s">
        <v>21</v>
      </c>
    </row>
    <row r="2048" spans="1:14" x14ac:dyDescent="0.25">
      <c r="A2048" s="1" t="s">
        <v>360</v>
      </c>
      <c r="B2048" s="2" t="s">
        <v>1851</v>
      </c>
      <c r="C2048" s="2" t="s">
        <v>1895</v>
      </c>
      <c r="D2048" s="2" t="s">
        <v>17946</v>
      </c>
      <c r="E2048" s="2" t="s">
        <v>1899</v>
      </c>
      <c r="F2048" s="2">
        <v>27111918</v>
      </c>
      <c r="G2048" s="2" t="s">
        <v>810</v>
      </c>
      <c r="H2048" s="2">
        <v>2</v>
      </c>
      <c r="I2048" s="2">
        <v>3</v>
      </c>
      <c r="J2048" s="2">
        <v>10</v>
      </c>
      <c r="K2048" s="2">
        <v>80</v>
      </c>
      <c r="L2048" s="3">
        <v>122091.20000000001</v>
      </c>
      <c r="M2048" s="2" t="s">
        <v>0</v>
      </c>
      <c r="N2048" s="4" t="s">
        <v>21</v>
      </c>
    </row>
    <row r="2049" spans="1:14" x14ac:dyDescent="0.25">
      <c r="A2049" s="1" t="s">
        <v>360</v>
      </c>
      <c r="B2049" s="2" t="s">
        <v>1851</v>
      </c>
      <c r="C2049" s="2" t="s">
        <v>1895</v>
      </c>
      <c r="D2049" s="2" t="s">
        <v>17946</v>
      </c>
      <c r="E2049" s="2" t="s">
        <v>1900</v>
      </c>
      <c r="F2049" s="2">
        <v>27111918</v>
      </c>
      <c r="G2049" s="2" t="s">
        <v>810</v>
      </c>
      <c r="H2049" s="2">
        <v>2</v>
      </c>
      <c r="I2049" s="2">
        <v>3</v>
      </c>
      <c r="J2049" s="2">
        <v>16</v>
      </c>
      <c r="K2049" s="2">
        <v>100</v>
      </c>
      <c r="L2049" s="3">
        <v>142447</v>
      </c>
      <c r="M2049" s="2" t="s">
        <v>0</v>
      </c>
      <c r="N2049" s="4" t="s">
        <v>21</v>
      </c>
    </row>
    <row r="2050" spans="1:14" x14ac:dyDescent="0.25">
      <c r="A2050" s="1" t="s">
        <v>360</v>
      </c>
      <c r="B2050" s="2" t="s">
        <v>1851</v>
      </c>
      <c r="C2050" s="2" t="s">
        <v>1895</v>
      </c>
      <c r="D2050" s="2" t="s">
        <v>17946</v>
      </c>
      <c r="E2050" s="2" t="s">
        <v>1901</v>
      </c>
      <c r="F2050" s="2">
        <v>27111918</v>
      </c>
      <c r="G2050" s="2" t="s">
        <v>810</v>
      </c>
      <c r="H2050" s="2">
        <v>2</v>
      </c>
      <c r="I2050" s="2">
        <v>3</v>
      </c>
      <c r="J2050" s="2">
        <v>16</v>
      </c>
      <c r="K2050" s="2">
        <v>100</v>
      </c>
      <c r="L2050" s="3">
        <v>122014.00000000001</v>
      </c>
      <c r="M2050" s="2" t="s">
        <v>0</v>
      </c>
      <c r="N2050" s="4" t="s">
        <v>21</v>
      </c>
    </row>
    <row r="2051" spans="1:14" x14ac:dyDescent="0.25">
      <c r="A2051" s="1" t="s">
        <v>360</v>
      </c>
      <c r="B2051" s="2" t="s">
        <v>1851</v>
      </c>
      <c r="C2051" s="2" t="s">
        <v>1895</v>
      </c>
      <c r="D2051" s="2" t="s">
        <v>17946</v>
      </c>
      <c r="E2051" s="2" t="s">
        <v>1898</v>
      </c>
      <c r="F2051" s="2">
        <v>27111918</v>
      </c>
      <c r="G2051" s="2" t="s">
        <v>810</v>
      </c>
      <c r="H2051" s="2">
        <v>2</v>
      </c>
      <c r="I2051" s="2">
        <v>3</v>
      </c>
      <c r="J2051" s="2">
        <v>16</v>
      </c>
      <c r="K2051" s="2">
        <v>100</v>
      </c>
      <c r="L2051" s="3">
        <v>122014.00000000001</v>
      </c>
      <c r="M2051" s="2" t="s">
        <v>0</v>
      </c>
      <c r="N2051" s="4" t="s">
        <v>21</v>
      </c>
    </row>
    <row r="2052" spans="1:14" x14ac:dyDescent="0.25">
      <c r="A2052" s="1" t="s">
        <v>360</v>
      </c>
      <c r="B2052" s="2" t="s">
        <v>1851</v>
      </c>
      <c r="C2052" s="2" t="s">
        <v>1895</v>
      </c>
      <c r="D2052" s="2" t="s">
        <v>17946</v>
      </c>
      <c r="E2052" s="2" t="s">
        <v>1897</v>
      </c>
      <c r="F2052" s="2">
        <v>27111918</v>
      </c>
      <c r="G2052" s="2" t="s">
        <v>810</v>
      </c>
      <c r="H2052" s="2">
        <v>2</v>
      </c>
      <c r="I2052" s="2">
        <v>3</v>
      </c>
      <c r="J2052" s="2">
        <v>16</v>
      </c>
      <c r="K2052" s="2">
        <v>100</v>
      </c>
      <c r="L2052" s="3">
        <v>122014.00000000001</v>
      </c>
      <c r="M2052" s="2" t="s">
        <v>0</v>
      </c>
      <c r="N2052" s="4" t="s">
        <v>21</v>
      </c>
    </row>
    <row r="2053" spans="1:14" x14ac:dyDescent="0.25">
      <c r="A2053" s="1" t="s">
        <v>360</v>
      </c>
      <c r="B2053" s="2" t="s">
        <v>1851</v>
      </c>
      <c r="C2053" s="2" t="s">
        <v>1895</v>
      </c>
      <c r="D2053" s="2" t="s">
        <v>17946</v>
      </c>
      <c r="E2053" s="2" t="s">
        <v>1902</v>
      </c>
      <c r="F2053" s="2">
        <v>12164902</v>
      </c>
      <c r="G2053" s="2" t="s">
        <v>810</v>
      </c>
      <c r="H2053" s="2">
        <v>2</v>
      </c>
      <c r="I2053" s="2">
        <v>3</v>
      </c>
      <c r="J2053" s="2">
        <v>16</v>
      </c>
      <c r="K2053" s="2">
        <v>18</v>
      </c>
      <c r="L2053" s="3">
        <v>5250008.16</v>
      </c>
      <c r="M2053" s="2" t="s">
        <v>0</v>
      </c>
      <c r="N2053" s="4" t="s">
        <v>21</v>
      </c>
    </row>
    <row r="2054" spans="1:14" x14ac:dyDescent="0.25">
      <c r="A2054" s="1" t="s">
        <v>360</v>
      </c>
      <c r="B2054" s="2" t="s">
        <v>1851</v>
      </c>
      <c r="C2054" s="2" t="s">
        <v>1895</v>
      </c>
      <c r="D2054" s="2" t="s">
        <v>17946</v>
      </c>
      <c r="E2054" s="2" t="s">
        <v>1903</v>
      </c>
      <c r="F2054" s="2">
        <v>12164902</v>
      </c>
      <c r="G2054" s="2" t="s">
        <v>810</v>
      </c>
      <c r="H2054" s="2">
        <v>2</v>
      </c>
      <c r="I2054" s="2">
        <v>3</v>
      </c>
      <c r="J2054" s="2">
        <v>16</v>
      </c>
      <c r="K2054" s="2">
        <v>18</v>
      </c>
      <c r="L2054" s="3">
        <v>3519944.28</v>
      </c>
      <c r="M2054" s="2" t="s">
        <v>0</v>
      </c>
      <c r="N2054" s="4" t="s">
        <v>21</v>
      </c>
    </row>
    <row r="2055" spans="1:14" x14ac:dyDescent="0.25">
      <c r="A2055" s="1" t="s">
        <v>360</v>
      </c>
      <c r="B2055" s="2" t="s">
        <v>1851</v>
      </c>
      <c r="C2055" s="2" t="s">
        <v>1895</v>
      </c>
      <c r="D2055" s="2" t="s">
        <v>17946</v>
      </c>
      <c r="E2055" s="2" t="s">
        <v>1904</v>
      </c>
      <c r="F2055" s="2">
        <v>27111918</v>
      </c>
      <c r="G2055" s="2" t="s">
        <v>810</v>
      </c>
      <c r="H2055" s="2">
        <v>2</v>
      </c>
      <c r="I2055" s="2">
        <v>3</v>
      </c>
      <c r="J2055" s="2">
        <v>16</v>
      </c>
      <c r="K2055" s="2">
        <v>30</v>
      </c>
      <c r="L2055" s="3">
        <v>48805.799999999996</v>
      </c>
      <c r="M2055" s="2" t="s">
        <v>0</v>
      </c>
      <c r="N2055" s="4" t="s">
        <v>21</v>
      </c>
    </row>
    <row r="2056" spans="1:14" x14ac:dyDescent="0.25">
      <c r="A2056" s="1" t="s">
        <v>360</v>
      </c>
      <c r="B2056" s="2" t="s">
        <v>1851</v>
      </c>
      <c r="C2056" s="2" t="s">
        <v>1895</v>
      </c>
      <c r="D2056" s="2" t="s">
        <v>17946</v>
      </c>
      <c r="E2056" s="2" t="s">
        <v>1900</v>
      </c>
      <c r="F2056" s="2">
        <v>27111918</v>
      </c>
      <c r="G2056" s="2" t="s">
        <v>810</v>
      </c>
      <c r="H2056" s="2">
        <v>2</v>
      </c>
      <c r="I2056" s="2">
        <v>3</v>
      </c>
      <c r="J2056" s="2">
        <v>16</v>
      </c>
      <c r="K2056" s="2">
        <v>30</v>
      </c>
      <c r="L2056" s="3">
        <v>42734.1</v>
      </c>
      <c r="M2056" s="2" t="s">
        <v>0</v>
      </c>
      <c r="N2056" s="4" t="s">
        <v>21</v>
      </c>
    </row>
    <row r="2057" spans="1:14" x14ac:dyDescent="0.25">
      <c r="A2057" s="1" t="s">
        <v>360</v>
      </c>
      <c r="B2057" s="2" t="s">
        <v>1851</v>
      </c>
      <c r="C2057" s="2" t="s">
        <v>1895</v>
      </c>
      <c r="D2057" s="2" t="s">
        <v>17946</v>
      </c>
      <c r="E2057" s="2" t="s">
        <v>1898</v>
      </c>
      <c r="F2057" s="2">
        <v>27111918</v>
      </c>
      <c r="G2057" s="2" t="s">
        <v>810</v>
      </c>
      <c r="H2057" s="2">
        <v>2</v>
      </c>
      <c r="I2057" s="2">
        <v>3</v>
      </c>
      <c r="J2057" s="2">
        <v>16</v>
      </c>
      <c r="K2057" s="2">
        <v>30</v>
      </c>
      <c r="L2057" s="3">
        <v>36604.200000000004</v>
      </c>
      <c r="M2057" s="2" t="s">
        <v>0</v>
      </c>
      <c r="N2057" s="4" t="s">
        <v>21</v>
      </c>
    </row>
    <row r="2058" spans="1:14" x14ac:dyDescent="0.25">
      <c r="A2058" s="1" t="s">
        <v>360</v>
      </c>
      <c r="B2058" s="2" t="s">
        <v>1851</v>
      </c>
      <c r="C2058" s="2" t="s">
        <v>1895</v>
      </c>
      <c r="D2058" s="2" t="s">
        <v>17946</v>
      </c>
      <c r="E2058" s="2" t="s">
        <v>1905</v>
      </c>
      <c r="F2058" s="2">
        <v>30151609</v>
      </c>
      <c r="G2058" s="2" t="s">
        <v>490</v>
      </c>
      <c r="H2058" s="2">
        <v>3</v>
      </c>
      <c r="I2058" s="2">
        <v>4</v>
      </c>
      <c r="J2058" s="2">
        <v>10</v>
      </c>
      <c r="K2058" s="2">
        <v>5</v>
      </c>
      <c r="L2058" s="3">
        <v>348724.6</v>
      </c>
      <c r="M2058" s="2" t="s">
        <v>0</v>
      </c>
      <c r="N2058" s="4" t="s">
        <v>21</v>
      </c>
    </row>
    <row r="2059" spans="1:14" x14ac:dyDescent="0.25">
      <c r="A2059" s="1" t="s">
        <v>360</v>
      </c>
      <c r="B2059" s="2" t="s">
        <v>1851</v>
      </c>
      <c r="C2059" s="2" t="s">
        <v>1895</v>
      </c>
      <c r="D2059" s="2" t="s">
        <v>17946</v>
      </c>
      <c r="E2059" s="2" t="s">
        <v>1906</v>
      </c>
      <c r="F2059" s="2">
        <v>31191501</v>
      </c>
      <c r="G2059" s="2" t="s">
        <v>490</v>
      </c>
      <c r="H2059" s="2">
        <v>3</v>
      </c>
      <c r="I2059" s="2">
        <v>4</v>
      </c>
      <c r="J2059" s="2">
        <v>10</v>
      </c>
      <c r="K2059" s="2">
        <v>5</v>
      </c>
      <c r="L2059" s="3">
        <v>7958.5</v>
      </c>
      <c r="M2059" s="2" t="s">
        <v>0</v>
      </c>
      <c r="N2059" s="4" t="s">
        <v>21</v>
      </c>
    </row>
    <row r="2060" spans="1:14" x14ac:dyDescent="0.25">
      <c r="A2060" s="1" t="s">
        <v>360</v>
      </c>
      <c r="B2060" s="2" t="s">
        <v>1851</v>
      </c>
      <c r="C2060" s="2" t="s">
        <v>1895</v>
      </c>
      <c r="D2060" s="2" t="s">
        <v>17946</v>
      </c>
      <c r="E2060" s="2" t="s">
        <v>1907</v>
      </c>
      <c r="F2060" s="2">
        <v>31191501</v>
      </c>
      <c r="G2060" s="2" t="s">
        <v>490</v>
      </c>
      <c r="H2060" s="2">
        <v>3</v>
      </c>
      <c r="I2060" s="2">
        <v>4</v>
      </c>
      <c r="J2060" s="2">
        <v>10</v>
      </c>
      <c r="K2060" s="2">
        <v>7</v>
      </c>
      <c r="L2060" s="3">
        <v>11141.9</v>
      </c>
      <c r="M2060" s="2" t="s">
        <v>0</v>
      </c>
      <c r="N2060" s="4" t="s">
        <v>21</v>
      </c>
    </row>
    <row r="2061" spans="1:14" x14ac:dyDescent="0.25">
      <c r="A2061" s="1" t="s">
        <v>360</v>
      </c>
      <c r="B2061" s="2" t="s">
        <v>1851</v>
      </c>
      <c r="C2061" s="2" t="s">
        <v>1895</v>
      </c>
      <c r="D2061" s="2" t="s">
        <v>17946</v>
      </c>
      <c r="E2061" s="2" t="s">
        <v>1908</v>
      </c>
      <c r="F2061" s="2">
        <v>31191501</v>
      </c>
      <c r="G2061" s="2" t="s">
        <v>490</v>
      </c>
      <c r="H2061" s="2">
        <v>3</v>
      </c>
      <c r="I2061" s="2">
        <v>4</v>
      </c>
      <c r="J2061" s="2">
        <v>10</v>
      </c>
      <c r="K2061" s="2">
        <v>3</v>
      </c>
      <c r="L2061" s="3">
        <v>4775.1000000000004</v>
      </c>
      <c r="M2061" s="2" t="s">
        <v>0</v>
      </c>
      <c r="N2061" s="4" t="s">
        <v>21</v>
      </c>
    </row>
    <row r="2062" spans="1:14" x14ac:dyDescent="0.25">
      <c r="A2062" s="1" t="s">
        <v>360</v>
      </c>
      <c r="B2062" s="2" t="s">
        <v>1851</v>
      </c>
      <c r="C2062" s="2" t="s">
        <v>1895</v>
      </c>
      <c r="D2062" s="2" t="s">
        <v>17946</v>
      </c>
      <c r="E2062" s="2" t="s">
        <v>1909</v>
      </c>
      <c r="F2062" s="2">
        <v>31191501</v>
      </c>
      <c r="G2062" s="2" t="s">
        <v>490</v>
      </c>
      <c r="H2062" s="2">
        <v>3</v>
      </c>
      <c r="I2062" s="2">
        <v>4</v>
      </c>
      <c r="J2062" s="2">
        <v>10</v>
      </c>
      <c r="K2062" s="2">
        <v>8</v>
      </c>
      <c r="L2062" s="3">
        <v>12733.6</v>
      </c>
      <c r="M2062" s="2" t="s">
        <v>0</v>
      </c>
      <c r="N2062" s="4" t="s">
        <v>21</v>
      </c>
    </row>
    <row r="2063" spans="1:14" x14ac:dyDescent="0.25">
      <c r="A2063" s="1" t="s">
        <v>360</v>
      </c>
      <c r="B2063" s="2" t="s">
        <v>1851</v>
      </c>
      <c r="C2063" s="2" t="s">
        <v>1895</v>
      </c>
      <c r="D2063" s="2" t="s">
        <v>17946</v>
      </c>
      <c r="E2063" s="2" t="s">
        <v>1910</v>
      </c>
      <c r="F2063" s="2">
        <v>27111900</v>
      </c>
      <c r="G2063" s="2" t="s">
        <v>490</v>
      </c>
      <c r="H2063" s="2">
        <v>3</v>
      </c>
      <c r="I2063" s="2">
        <v>6</v>
      </c>
      <c r="J2063" s="2">
        <v>10</v>
      </c>
      <c r="K2063" s="2">
        <v>30</v>
      </c>
      <c r="L2063" s="3">
        <v>36604.200000000004</v>
      </c>
      <c r="M2063" s="2" t="s">
        <v>0</v>
      </c>
      <c r="N2063" s="4" t="s">
        <v>21</v>
      </c>
    </row>
    <row r="2064" spans="1:14" x14ac:dyDescent="0.25">
      <c r="A2064" s="1" t="s">
        <v>360</v>
      </c>
      <c r="B2064" s="2" t="s">
        <v>1851</v>
      </c>
      <c r="C2064" s="2" t="s">
        <v>1895</v>
      </c>
      <c r="D2064" s="2" t="s">
        <v>17946</v>
      </c>
      <c r="E2064" s="2" t="s">
        <v>1911</v>
      </c>
      <c r="F2064" s="2">
        <v>27111900</v>
      </c>
      <c r="G2064" s="2" t="s">
        <v>490</v>
      </c>
      <c r="H2064" s="2">
        <v>3</v>
      </c>
      <c r="I2064" s="2">
        <v>6</v>
      </c>
      <c r="J2064" s="2">
        <v>10</v>
      </c>
      <c r="K2064" s="2">
        <v>30</v>
      </c>
      <c r="L2064" s="3">
        <v>28650.6</v>
      </c>
      <c r="M2064" s="2" t="s">
        <v>0</v>
      </c>
      <c r="N2064" s="4" t="s">
        <v>21</v>
      </c>
    </row>
    <row r="2065" spans="1:14" x14ac:dyDescent="0.25">
      <c r="A2065" s="1" t="s">
        <v>360</v>
      </c>
      <c r="B2065" s="2" t="s">
        <v>1851</v>
      </c>
      <c r="C2065" s="2" t="s">
        <v>1895</v>
      </c>
      <c r="D2065" s="2" t="s">
        <v>17946</v>
      </c>
      <c r="E2065" s="2" t="s">
        <v>1912</v>
      </c>
      <c r="F2065" s="2">
        <v>27111900</v>
      </c>
      <c r="G2065" s="2" t="s">
        <v>490</v>
      </c>
      <c r="H2065" s="2">
        <v>3</v>
      </c>
      <c r="I2065" s="2">
        <v>6</v>
      </c>
      <c r="J2065" s="2">
        <v>10</v>
      </c>
      <c r="K2065" s="2">
        <v>30</v>
      </c>
      <c r="L2065" s="3">
        <v>42734.1</v>
      </c>
      <c r="M2065" s="2" t="s">
        <v>0</v>
      </c>
      <c r="N2065" s="4" t="s">
        <v>21</v>
      </c>
    </row>
    <row r="2066" spans="1:14" x14ac:dyDescent="0.25">
      <c r="A2066" s="1" t="s">
        <v>360</v>
      </c>
      <c r="B2066" s="2" t="s">
        <v>1851</v>
      </c>
      <c r="C2066" s="2" t="s">
        <v>1895</v>
      </c>
      <c r="D2066" s="2" t="s">
        <v>17946</v>
      </c>
      <c r="E2066" s="2" t="s">
        <v>1913</v>
      </c>
      <c r="F2066" s="2">
        <v>27111900</v>
      </c>
      <c r="G2066" s="2" t="s">
        <v>490</v>
      </c>
      <c r="H2066" s="2">
        <v>3</v>
      </c>
      <c r="I2066" s="2">
        <v>6</v>
      </c>
      <c r="J2066" s="2">
        <v>10</v>
      </c>
      <c r="K2066" s="2">
        <v>30</v>
      </c>
      <c r="L2066" s="3">
        <v>36604.200000000004</v>
      </c>
      <c r="M2066" s="2" t="s">
        <v>0</v>
      </c>
      <c r="N2066" s="4" t="s">
        <v>21</v>
      </c>
    </row>
    <row r="2067" spans="1:14" x14ac:dyDescent="0.25">
      <c r="A2067" s="1" t="s">
        <v>360</v>
      </c>
      <c r="B2067" s="2" t="s">
        <v>1851</v>
      </c>
      <c r="C2067" s="2" t="s">
        <v>1895</v>
      </c>
      <c r="D2067" s="2" t="s">
        <v>17946</v>
      </c>
      <c r="E2067" s="2" t="s">
        <v>1914</v>
      </c>
      <c r="F2067" s="2">
        <v>27111900</v>
      </c>
      <c r="G2067" s="2" t="s">
        <v>490</v>
      </c>
      <c r="H2067" s="2">
        <v>3</v>
      </c>
      <c r="I2067" s="2">
        <v>6</v>
      </c>
      <c r="J2067" s="2">
        <v>10</v>
      </c>
      <c r="K2067" s="2">
        <v>30</v>
      </c>
      <c r="L2067" s="3">
        <v>38201.1</v>
      </c>
      <c r="M2067" s="2" t="s">
        <v>0</v>
      </c>
      <c r="N2067" s="4" t="s">
        <v>21</v>
      </c>
    </row>
    <row r="2068" spans="1:14" x14ac:dyDescent="0.25">
      <c r="A2068" s="1" t="s">
        <v>360</v>
      </c>
      <c r="B2068" s="2" t="s">
        <v>1851</v>
      </c>
      <c r="C2068" s="2" t="s">
        <v>1895</v>
      </c>
      <c r="D2068" s="2" t="s">
        <v>17946</v>
      </c>
      <c r="E2068" s="2" t="s">
        <v>1915</v>
      </c>
      <c r="F2068" s="2">
        <v>27111900</v>
      </c>
      <c r="G2068" s="2" t="s">
        <v>490</v>
      </c>
      <c r="H2068" s="2">
        <v>3</v>
      </c>
      <c r="I2068" s="2">
        <v>6</v>
      </c>
      <c r="J2068" s="2">
        <v>10</v>
      </c>
      <c r="K2068" s="2">
        <v>30</v>
      </c>
      <c r="L2068" s="3">
        <v>42734.1</v>
      </c>
      <c r="M2068" s="2" t="s">
        <v>0</v>
      </c>
      <c r="N2068" s="4" t="s">
        <v>21</v>
      </c>
    </row>
    <row r="2069" spans="1:14" x14ac:dyDescent="0.25">
      <c r="A2069" s="1" t="s">
        <v>360</v>
      </c>
      <c r="B2069" s="2" t="s">
        <v>1851</v>
      </c>
      <c r="C2069" s="2" t="s">
        <v>1895</v>
      </c>
      <c r="D2069" s="2" t="s">
        <v>17946</v>
      </c>
      <c r="E2069" s="2" t="s">
        <v>1916</v>
      </c>
      <c r="F2069" s="2">
        <v>27111900</v>
      </c>
      <c r="G2069" s="2" t="s">
        <v>490</v>
      </c>
      <c r="H2069" s="2">
        <v>3</v>
      </c>
      <c r="I2069" s="2">
        <v>6</v>
      </c>
      <c r="J2069" s="2">
        <v>10</v>
      </c>
      <c r="K2069" s="2">
        <v>30</v>
      </c>
      <c r="L2069" s="3">
        <v>28650.6</v>
      </c>
      <c r="M2069" s="2" t="s">
        <v>0</v>
      </c>
      <c r="N2069" s="4" t="s">
        <v>21</v>
      </c>
    </row>
    <row r="2070" spans="1:14" x14ac:dyDescent="0.25">
      <c r="A2070" s="1" t="s">
        <v>360</v>
      </c>
      <c r="B2070" s="2" t="s">
        <v>1851</v>
      </c>
      <c r="C2070" s="2" t="s">
        <v>1895</v>
      </c>
      <c r="D2070" s="2" t="s">
        <v>17946</v>
      </c>
      <c r="E2070" s="2" t="s">
        <v>1917</v>
      </c>
      <c r="F2070" s="2">
        <v>27111900</v>
      </c>
      <c r="G2070" s="2" t="s">
        <v>490</v>
      </c>
      <c r="H2070" s="2">
        <v>3</v>
      </c>
      <c r="I2070" s="2">
        <v>6</v>
      </c>
      <c r="J2070" s="2">
        <v>10</v>
      </c>
      <c r="K2070" s="2">
        <v>30</v>
      </c>
      <c r="L2070" s="3">
        <v>47751</v>
      </c>
      <c r="M2070" s="2" t="s">
        <v>0</v>
      </c>
      <c r="N2070" s="4" t="s">
        <v>21</v>
      </c>
    </row>
    <row r="2071" spans="1:14" x14ac:dyDescent="0.25">
      <c r="A2071" s="1" t="s">
        <v>360</v>
      </c>
      <c r="B2071" s="2" t="s">
        <v>1851</v>
      </c>
      <c r="C2071" s="2" t="s">
        <v>1895</v>
      </c>
      <c r="D2071" s="2" t="s">
        <v>17946</v>
      </c>
      <c r="E2071" s="2" t="s">
        <v>1918</v>
      </c>
      <c r="F2071" s="2">
        <v>27111900</v>
      </c>
      <c r="G2071" s="2" t="s">
        <v>490</v>
      </c>
      <c r="H2071" s="2">
        <v>3</v>
      </c>
      <c r="I2071" s="2">
        <v>6</v>
      </c>
      <c r="J2071" s="2">
        <v>10</v>
      </c>
      <c r="K2071" s="2">
        <v>30</v>
      </c>
      <c r="L2071" s="3">
        <v>35834.699999999997</v>
      </c>
      <c r="M2071" s="2" t="s">
        <v>0</v>
      </c>
      <c r="N2071" s="4" t="s">
        <v>21</v>
      </c>
    </row>
    <row r="2072" spans="1:14" x14ac:dyDescent="0.25">
      <c r="A2072" s="1" t="s">
        <v>360</v>
      </c>
      <c r="B2072" s="2" t="s">
        <v>1851</v>
      </c>
      <c r="C2072" s="2" t="s">
        <v>1895</v>
      </c>
      <c r="D2072" s="2" t="s">
        <v>17946</v>
      </c>
      <c r="E2072" s="2" t="s">
        <v>1919</v>
      </c>
      <c r="F2072" s="2">
        <v>27111900</v>
      </c>
      <c r="G2072" s="2" t="s">
        <v>490</v>
      </c>
      <c r="H2072" s="2">
        <v>3</v>
      </c>
      <c r="I2072" s="2">
        <v>6</v>
      </c>
      <c r="J2072" s="2">
        <v>10</v>
      </c>
      <c r="K2072" s="2">
        <v>10</v>
      </c>
      <c r="L2072" s="3">
        <v>15917</v>
      </c>
      <c r="M2072" s="2" t="s">
        <v>0</v>
      </c>
      <c r="N2072" s="4" t="s">
        <v>21</v>
      </c>
    </row>
    <row r="2073" spans="1:14" x14ac:dyDescent="0.25">
      <c r="A2073" s="1" t="s">
        <v>360</v>
      </c>
      <c r="B2073" s="2" t="s">
        <v>1851</v>
      </c>
      <c r="C2073" s="2" t="s">
        <v>1895</v>
      </c>
      <c r="D2073" s="2" t="s">
        <v>17946</v>
      </c>
      <c r="E2073" s="2" t="s">
        <v>1920</v>
      </c>
      <c r="F2073" s="2">
        <v>27111900</v>
      </c>
      <c r="G2073" s="2" t="s">
        <v>490</v>
      </c>
      <c r="H2073" s="2">
        <v>3</v>
      </c>
      <c r="I2073" s="2">
        <v>6</v>
      </c>
      <c r="J2073" s="2">
        <v>10</v>
      </c>
      <c r="K2073" s="2">
        <v>30</v>
      </c>
      <c r="L2073" s="3">
        <v>35834.699999999997</v>
      </c>
      <c r="M2073" s="2" t="s">
        <v>0</v>
      </c>
      <c r="N2073" s="4" t="s">
        <v>21</v>
      </c>
    </row>
    <row r="2074" spans="1:14" x14ac:dyDescent="0.25">
      <c r="A2074" s="1" t="s">
        <v>360</v>
      </c>
      <c r="B2074" s="2" t="s">
        <v>1851</v>
      </c>
      <c r="C2074" s="2" t="s">
        <v>1895</v>
      </c>
      <c r="D2074" s="2" t="s">
        <v>17946</v>
      </c>
      <c r="E2074" s="2" t="s">
        <v>1921</v>
      </c>
      <c r="F2074" s="2">
        <v>27112742</v>
      </c>
      <c r="G2074" s="2" t="s">
        <v>490</v>
      </c>
      <c r="H2074" s="2">
        <v>6</v>
      </c>
      <c r="I2074" s="2">
        <v>3</v>
      </c>
      <c r="J2074" s="2">
        <v>10</v>
      </c>
      <c r="K2074" s="2">
        <v>200</v>
      </c>
      <c r="L2074" s="3">
        <v>877671.99999999988</v>
      </c>
      <c r="M2074" s="2" t="s">
        <v>0</v>
      </c>
      <c r="N2074" s="4" t="s">
        <v>21</v>
      </c>
    </row>
    <row r="2075" spans="1:14" x14ac:dyDescent="0.25">
      <c r="A2075" s="1" t="s">
        <v>360</v>
      </c>
      <c r="B2075" s="2" t="s">
        <v>1851</v>
      </c>
      <c r="C2075" s="2" t="s">
        <v>1895</v>
      </c>
      <c r="D2075" s="2" t="s">
        <v>17946</v>
      </c>
      <c r="E2075" s="2" t="s">
        <v>1922</v>
      </c>
      <c r="F2075" s="2">
        <v>27112742</v>
      </c>
      <c r="G2075" s="2" t="s">
        <v>490</v>
      </c>
      <c r="H2075" s="2">
        <v>6</v>
      </c>
      <c r="I2075" s="2">
        <v>3</v>
      </c>
      <c r="J2075" s="2">
        <v>10</v>
      </c>
      <c r="K2075" s="2">
        <v>200</v>
      </c>
      <c r="L2075" s="3">
        <v>1085592</v>
      </c>
      <c r="M2075" s="2" t="s">
        <v>0</v>
      </c>
      <c r="N2075" s="4" t="s">
        <v>21</v>
      </c>
    </row>
    <row r="2076" spans="1:14" x14ac:dyDescent="0.25">
      <c r="A2076" s="1" t="s">
        <v>360</v>
      </c>
      <c r="B2076" s="2" t="s">
        <v>1851</v>
      </c>
      <c r="C2076" s="2" t="s">
        <v>1895</v>
      </c>
      <c r="D2076" s="2" t="s">
        <v>17946</v>
      </c>
      <c r="E2076" s="2" t="s">
        <v>1923</v>
      </c>
      <c r="F2076" s="2">
        <v>27112742</v>
      </c>
      <c r="G2076" s="2" t="s">
        <v>490</v>
      </c>
      <c r="H2076" s="2">
        <v>6</v>
      </c>
      <c r="I2076" s="2">
        <v>3</v>
      </c>
      <c r="J2076" s="2">
        <v>10</v>
      </c>
      <c r="K2076" s="2">
        <v>200</v>
      </c>
      <c r="L2076" s="3">
        <v>1277736</v>
      </c>
      <c r="M2076" s="2" t="s">
        <v>0</v>
      </c>
      <c r="N2076" s="4" t="s">
        <v>21</v>
      </c>
    </row>
    <row r="2077" spans="1:14" x14ac:dyDescent="0.25">
      <c r="A2077" s="1" t="s">
        <v>360</v>
      </c>
      <c r="B2077" s="2" t="s">
        <v>1851</v>
      </c>
      <c r="C2077" s="2" t="s">
        <v>1895</v>
      </c>
      <c r="D2077" s="2" t="s">
        <v>17946</v>
      </c>
      <c r="E2077" s="2" t="s">
        <v>18221</v>
      </c>
      <c r="F2077" s="2">
        <v>27111900</v>
      </c>
      <c r="G2077" s="2" t="s">
        <v>490</v>
      </c>
      <c r="H2077" s="2">
        <v>3</v>
      </c>
      <c r="I2077" s="2">
        <v>6</v>
      </c>
      <c r="J2077" s="2">
        <v>10</v>
      </c>
      <c r="K2077" s="2">
        <v>30</v>
      </c>
      <c r="L2077" s="3">
        <v>35834.699999999997</v>
      </c>
      <c r="M2077" s="2" t="s">
        <v>0</v>
      </c>
      <c r="N2077" s="4" t="s">
        <v>21</v>
      </c>
    </row>
    <row r="2078" spans="1:14" x14ac:dyDescent="0.25">
      <c r="A2078" s="1" t="s">
        <v>360</v>
      </c>
      <c r="B2078" s="2" t="s">
        <v>1851</v>
      </c>
      <c r="C2078" s="2" t="s">
        <v>1895</v>
      </c>
      <c r="D2078" s="2" t="s">
        <v>17946</v>
      </c>
      <c r="E2078" s="2" t="s">
        <v>1924</v>
      </c>
      <c r="F2078" s="2">
        <v>20111614</v>
      </c>
      <c r="G2078" s="2" t="s">
        <v>490</v>
      </c>
      <c r="H2078" s="2">
        <v>4</v>
      </c>
      <c r="I2078" s="2">
        <v>6</v>
      </c>
      <c r="J2078" s="2">
        <v>10</v>
      </c>
      <c r="K2078" s="2">
        <v>3</v>
      </c>
      <c r="L2078" s="3">
        <v>116595.66</v>
      </c>
      <c r="M2078" s="2" t="s">
        <v>0</v>
      </c>
      <c r="N2078" s="4" t="s">
        <v>21</v>
      </c>
    </row>
    <row r="2079" spans="1:14" x14ac:dyDescent="0.25">
      <c r="A2079" s="1" t="s">
        <v>360</v>
      </c>
      <c r="B2079" s="2" t="s">
        <v>1851</v>
      </c>
      <c r="C2079" s="2" t="s">
        <v>1895</v>
      </c>
      <c r="D2079" s="2" t="s">
        <v>17946</v>
      </c>
      <c r="E2079" s="2" t="s">
        <v>1904</v>
      </c>
      <c r="F2079" s="2">
        <v>27111918</v>
      </c>
      <c r="G2079" s="2" t="s">
        <v>490</v>
      </c>
      <c r="H2079" s="2">
        <v>9</v>
      </c>
      <c r="I2079" s="2">
        <v>6</v>
      </c>
      <c r="J2079" s="2">
        <v>16</v>
      </c>
      <c r="K2079" s="2">
        <v>10</v>
      </c>
      <c r="L2079" s="3">
        <v>16268.599999999999</v>
      </c>
      <c r="M2079" s="2" t="s">
        <v>0</v>
      </c>
      <c r="N2079" s="4" t="s">
        <v>21</v>
      </c>
    </row>
    <row r="2080" spans="1:14" x14ac:dyDescent="0.25">
      <c r="A2080" s="1" t="s">
        <v>360</v>
      </c>
      <c r="B2080" s="2" t="s">
        <v>1851</v>
      </c>
      <c r="C2080" s="2" t="s">
        <v>1895</v>
      </c>
      <c r="D2080" s="2" t="s">
        <v>17946</v>
      </c>
      <c r="E2080" s="2" t="s">
        <v>1900</v>
      </c>
      <c r="F2080" s="2">
        <v>27111918</v>
      </c>
      <c r="G2080" s="2" t="s">
        <v>490</v>
      </c>
      <c r="H2080" s="2">
        <v>9</v>
      </c>
      <c r="I2080" s="2">
        <v>6</v>
      </c>
      <c r="J2080" s="2">
        <v>16</v>
      </c>
      <c r="K2080" s="2">
        <v>10</v>
      </c>
      <c r="L2080" s="3">
        <v>14244.7</v>
      </c>
      <c r="M2080" s="2" t="s">
        <v>0</v>
      </c>
      <c r="N2080" s="4" t="s">
        <v>21</v>
      </c>
    </row>
    <row r="2081" spans="1:14" x14ac:dyDescent="0.25">
      <c r="A2081" s="1" t="s">
        <v>360</v>
      </c>
      <c r="B2081" s="2" t="s">
        <v>1851</v>
      </c>
      <c r="C2081" s="2" t="s">
        <v>1895</v>
      </c>
      <c r="D2081" s="2" t="s">
        <v>17946</v>
      </c>
      <c r="E2081" s="2" t="s">
        <v>1901</v>
      </c>
      <c r="F2081" s="2">
        <v>27111918</v>
      </c>
      <c r="G2081" s="2" t="s">
        <v>490</v>
      </c>
      <c r="H2081" s="2">
        <v>9</v>
      </c>
      <c r="I2081" s="2">
        <v>6</v>
      </c>
      <c r="J2081" s="2">
        <v>16</v>
      </c>
      <c r="K2081" s="2">
        <v>10</v>
      </c>
      <c r="L2081" s="3">
        <v>12201.400000000001</v>
      </c>
      <c r="M2081" s="2" t="s">
        <v>0</v>
      </c>
      <c r="N2081" s="4" t="s">
        <v>21</v>
      </c>
    </row>
    <row r="2082" spans="1:14" x14ac:dyDescent="0.25">
      <c r="A2082" s="1" t="s">
        <v>360</v>
      </c>
      <c r="B2082" s="2" t="s">
        <v>1851</v>
      </c>
      <c r="C2082" s="2" t="s">
        <v>1895</v>
      </c>
      <c r="D2082" s="2" t="s">
        <v>17946</v>
      </c>
      <c r="E2082" s="2" t="s">
        <v>1898</v>
      </c>
      <c r="F2082" s="2">
        <v>27111918</v>
      </c>
      <c r="G2082" s="2" t="s">
        <v>490</v>
      </c>
      <c r="H2082" s="2">
        <v>9</v>
      </c>
      <c r="I2082" s="2">
        <v>6</v>
      </c>
      <c r="J2082" s="2">
        <v>16</v>
      </c>
      <c r="K2082" s="2">
        <v>10</v>
      </c>
      <c r="L2082" s="3">
        <v>12201.400000000001</v>
      </c>
      <c r="M2082" s="2" t="s">
        <v>0</v>
      </c>
      <c r="N2082" s="4" t="s">
        <v>21</v>
      </c>
    </row>
    <row r="2083" spans="1:14" x14ac:dyDescent="0.25">
      <c r="A2083" s="1" t="s">
        <v>360</v>
      </c>
      <c r="B2083" s="2" t="s">
        <v>1851</v>
      </c>
      <c r="C2083" s="2" t="s">
        <v>1895</v>
      </c>
      <c r="D2083" s="2" t="s">
        <v>17946</v>
      </c>
      <c r="E2083" s="2" t="s">
        <v>1897</v>
      </c>
      <c r="F2083" s="2">
        <v>27111918</v>
      </c>
      <c r="G2083" s="2" t="s">
        <v>490</v>
      </c>
      <c r="H2083" s="2">
        <v>9</v>
      </c>
      <c r="I2083" s="2">
        <v>6</v>
      </c>
      <c r="J2083" s="2">
        <v>16</v>
      </c>
      <c r="K2083" s="2">
        <v>10</v>
      </c>
      <c r="L2083" s="3">
        <v>12201.400000000001</v>
      </c>
      <c r="M2083" s="2" t="s">
        <v>0</v>
      </c>
      <c r="N2083" s="4" t="s">
        <v>21</v>
      </c>
    </row>
    <row r="2084" spans="1:14" x14ac:dyDescent="0.25">
      <c r="A2084" s="1" t="s">
        <v>360</v>
      </c>
      <c r="B2084" s="2" t="s">
        <v>1851</v>
      </c>
      <c r="C2084" s="2" t="s">
        <v>1895</v>
      </c>
      <c r="D2084" s="2" t="s">
        <v>17946</v>
      </c>
      <c r="E2084" s="2" t="s">
        <v>1898</v>
      </c>
      <c r="F2084" s="2">
        <v>27111918</v>
      </c>
      <c r="G2084" s="2" t="s">
        <v>810</v>
      </c>
      <c r="H2084" s="2">
        <v>9</v>
      </c>
      <c r="I2084" s="2">
        <v>6</v>
      </c>
      <c r="J2084" s="2">
        <v>16</v>
      </c>
      <c r="K2084" s="2">
        <v>71</v>
      </c>
      <c r="L2084" s="3">
        <v>86629.94</v>
      </c>
      <c r="M2084" s="2" t="s">
        <v>0</v>
      </c>
      <c r="N2084" s="4" t="s">
        <v>21</v>
      </c>
    </row>
    <row r="2085" spans="1:14" x14ac:dyDescent="0.25">
      <c r="A2085" s="1" t="s">
        <v>360</v>
      </c>
      <c r="B2085" s="2" t="s">
        <v>1851</v>
      </c>
      <c r="C2085" s="2" t="s">
        <v>1895</v>
      </c>
      <c r="D2085" s="2" t="s">
        <v>17946</v>
      </c>
      <c r="E2085" s="2" t="s">
        <v>1899</v>
      </c>
      <c r="F2085" s="2">
        <v>27111918</v>
      </c>
      <c r="G2085" s="2" t="s">
        <v>810</v>
      </c>
      <c r="H2085" s="2">
        <v>9</v>
      </c>
      <c r="I2085" s="2">
        <v>6</v>
      </c>
      <c r="J2085" s="2">
        <v>16</v>
      </c>
      <c r="K2085" s="2">
        <v>60</v>
      </c>
      <c r="L2085" s="3">
        <v>91568.400000000009</v>
      </c>
      <c r="M2085" s="2" t="s">
        <v>0</v>
      </c>
      <c r="N2085" s="4" t="s">
        <v>21</v>
      </c>
    </row>
    <row r="2086" spans="1:14" x14ac:dyDescent="0.25">
      <c r="A2086" s="1" t="s">
        <v>360</v>
      </c>
      <c r="B2086" s="2" t="s">
        <v>1851</v>
      </c>
      <c r="C2086" s="2" t="s">
        <v>1895</v>
      </c>
      <c r="D2086" s="2" t="s">
        <v>17946</v>
      </c>
      <c r="E2086" s="2" t="s">
        <v>815</v>
      </c>
      <c r="F2086" s="2">
        <v>0</v>
      </c>
      <c r="G2086" s="2" t="s">
        <v>17856</v>
      </c>
      <c r="H2086" s="2">
        <v>1</v>
      </c>
      <c r="I2086" s="2">
        <v>6</v>
      </c>
      <c r="J2086" s="2">
        <v>16</v>
      </c>
      <c r="K2086" s="2">
        <v>1</v>
      </c>
      <c r="L2086" s="3">
        <v>1104764.44</v>
      </c>
      <c r="M2086" s="2" t="s">
        <v>20</v>
      </c>
      <c r="N2086" s="4" t="s">
        <v>21</v>
      </c>
    </row>
    <row r="2087" spans="1:14" x14ac:dyDescent="0.25">
      <c r="A2087" s="1" t="s">
        <v>360</v>
      </c>
      <c r="B2087" s="2" t="s">
        <v>103</v>
      </c>
      <c r="C2087" s="2" t="s">
        <v>1925</v>
      </c>
      <c r="D2087" s="2" t="s">
        <v>17947</v>
      </c>
      <c r="E2087" s="2" t="s">
        <v>1926</v>
      </c>
      <c r="F2087" s="2">
        <v>49161604</v>
      </c>
      <c r="G2087" s="2" t="s">
        <v>490</v>
      </c>
      <c r="H2087" s="2">
        <v>3</v>
      </c>
      <c r="I2087" s="2">
        <v>6</v>
      </c>
      <c r="J2087" s="2">
        <v>10</v>
      </c>
      <c r="K2087" s="2">
        <v>5</v>
      </c>
      <c r="L2087" s="3">
        <v>75000</v>
      </c>
      <c r="M2087" s="2" t="s">
        <v>0</v>
      </c>
      <c r="N2087" s="4" t="s">
        <v>21</v>
      </c>
    </row>
    <row r="2088" spans="1:14" x14ac:dyDescent="0.25">
      <c r="A2088" s="1" t="s">
        <v>360</v>
      </c>
      <c r="B2088" s="2" t="s">
        <v>103</v>
      </c>
      <c r="C2088" s="2" t="s">
        <v>1925</v>
      </c>
      <c r="D2088" s="2" t="s">
        <v>17947</v>
      </c>
      <c r="E2088" s="2" t="s">
        <v>1927</v>
      </c>
      <c r="F2088" s="2">
        <v>49221500</v>
      </c>
      <c r="G2088" s="2" t="s">
        <v>490</v>
      </c>
      <c r="H2088" s="2">
        <v>4</v>
      </c>
      <c r="I2088" s="2">
        <v>6</v>
      </c>
      <c r="J2088" s="2">
        <v>10</v>
      </c>
      <c r="K2088" s="2">
        <v>2</v>
      </c>
      <c r="L2088" s="3">
        <v>104000</v>
      </c>
      <c r="M2088" s="2" t="s">
        <v>0</v>
      </c>
      <c r="N2088" s="4" t="s">
        <v>21</v>
      </c>
    </row>
    <row r="2089" spans="1:14" x14ac:dyDescent="0.25">
      <c r="A2089" s="1" t="s">
        <v>360</v>
      </c>
      <c r="B2089" s="2" t="s">
        <v>103</v>
      </c>
      <c r="C2089" s="2" t="s">
        <v>1925</v>
      </c>
      <c r="D2089" s="2" t="s">
        <v>17947</v>
      </c>
      <c r="E2089" s="2" t="s">
        <v>1928</v>
      </c>
      <c r="F2089" s="2">
        <v>10111301</v>
      </c>
      <c r="G2089" s="2" t="s">
        <v>490</v>
      </c>
      <c r="H2089" s="2">
        <v>4</v>
      </c>
      <c r="I2089" s="2">
        <v>6</v>
      </c>
      <c r="J2089" s="2">
        <v>10</v>
      </c>
      <c r="K2089" s="2">
        <v>6</v>
      </c>
      <c r="L2089" s="3">
        <v>101999.93999999999</v>
      </c>
      <c r="M2089" s="2" t="s">
        <v>0</v>
      </c>
      <c r="N2089" s="4" t="s">
        <v>21</v>
      </c>
    </row>
    <row r="2090" spans="1:14" x14ac:dyDescent="0.25">
      <c r="A2090" s="1" t="s">
        <v>360</v>
      </c>
      <c r="B2090" s="2" t="s">
        <v>103</v>
      </c>
      <c r="C2090" s="2" t="s">
        <v>1925</v>
      </c>
      <c r="D2090" s="2" t="s">
        <v>17947</v>
      </c>
      <c r="E2090" s="2" t="s">
        <v>1929</v>
      </c>
      <c r="F2090" s="2">
        <v>10111301</v>
      </c>
      <c r="G2090" s="2" t="s">
        <v>490</v>
      </c>
      <c r="H2090" s="2">
        <v>4</v>
      </c>
      <c r="I2090" s="2">
        <v>6</v>
      </c>
      <c r="J2090" s="2">
        <v>10</v>
      </c>
      <c r="K2090" s="2">
        <v>8</v>
      </c>
      <c r="L2090" s="3">
        <v>88000</v>
      </c>
      <c r="M2090" s="2" t="s">
        <v>0</v>
      </c>
      <c r="N2090" s="4" t="s">
        <v>21</v>
      </c>
    </row>
    <row r="2091" spans="1:14" x14ac:dyDescent="0.25">
      <c r="A2091" s="1" t="s">
        <v>360</v>
      </c>
      <c r="B2091" s="2" t="s">
        <v>103</v>
      </c>
      <c r="C2091" s="2" t="s">
        <v>1925</v>
      </c>
      <c r="D2091" s="2" t="s">
        <v>17947</v>
      </c>
      <c r="E2091" s="2" t="s">
        <v>1930</v>
      </c>
      <c r="F2091" s="2">
        <v>10111301</v>
      </c>
      <c r="G2091" s="2" t="s">
        <v>490</v>
      </c>
      <c r="H2091" s="2">
        <v>4</v>
      </c>
      <c r="I2091" s="2">
        <v>6</v>
      </c>
      <c r="J2091" s="2">
        <v>10</v>
      </c>
      <c r="K2091" s="2">
        <v>10</v>
      </c>
      <c r="L2091" s="3">
        <v>50000</v>
      </c>
      <c r="M2091" s="2" t="s">
        <v>0</v>
      </c>
      <c r="N2091" s="4" t="s">
        <v>21</v>
      </c>
    </row>
    <row r="2092" spans="1:14" x14ac:dyDescent="0.25">
      <c r="A2092" s="1" t="s">
        <v>360</v>
      </c>
      <c r="B2092" s="2" t="s">
        <v>103</v>
      </c>
      <c r="C2092" s="2" t="s">
        <v>1925</v>
      </c>
      <c r="D2092" s="2" t="s">
        <v>17947</v>
      </c>
      <c r="E2092" s="2" t="s">
        <v>1931</v>
      </c>
      <c r="F2092" s="2">
        <v>10111301</v>
      </c>
      <c r="G2092" s="2" t="s">
        <v>490</v>
      </c>
      <c r="H2092" s="2">
        <v>4</v>
      </c>
      <c r="I2092" s="2">
        <v>6</v>
      </c>
      <c r="J2092" s="2">
        <v>10</v>
      </c>
      <c r="K2092" s="2">
        <v>8</v>
      </c>
      <c r="L2092" s="3">
        <v>120000</v>
      </c>
      <c r="M2092" s="2" t="s">
        <v>0</v>
      </c>
      <c r="N2092" s="4" t="s">
        <v>21</v>
      </c>
    </row>
    <row r="2093" spans="1:14" x14ac:dyDescent="0.25">
      <c r="A2093" s="1" t="s">
        <v>360</v>
      </c>
      <c r="B2093" s="2" t="s">
        <v>103</v>
      </c>
      <c r="C2093" s="2" t="s">
        <v>1925</v>
      </c>
      <c r="D2093" s="2" t="s">
        <v>17947</v>
      </c>
      <c r="E2093" s="2" t="s">
        <v>1932</v>
      </c>
      <c r="F2093" s="2">
        <v>10111301</v>
      </c>
      <c r="G2093" s="2" t="s">
        <v>490</v>
      </c>
      <c r="H2093" s="2">
        <v>4</v>
      </c>
      <c r="I2093" s="2">
        <v>6</v>
      </c>
      <c r="J2093" s="2">
        <v>10</v>
      </c>
      <c r="K2093" s="2">
        <v>10</v>
      </c>
      <c r="L2093" s="3">
        <v>110000</v>
      </c>
      <c r="M2093" s="2" t="s">
        <v>0</v>
      </c>
      <c r="N2093" s="4" t="s">
        <v>21</v>
      </c>
    </row>
    <row r="2094" spans="1:14" x14ac:dyDescent="0.25">
      <c r="A2094" s="1" t="s">
        <v>360</v>
      </c>
      <c r="B2094" s="2" t="s">
        <v>103</v>
      </c>
      <c r="C2094" s="2" t="s">
        <v>104</v>
      </c>
      <c r="D2094" s="2" t="s">
        <v>105</v>
      </c>
      <c r="E2094" s="2" t="s">
        <v>1933</v>
      </c>
      <c r="F2094" s="2">
        <v>10111302</v>
      </c>
      <c r="G2094" s="2" t="s">
        <v>490</v>
      </c>
      <c r="H2094" s="2">
        <v>2</v>
      </c>
      <c r="I2094" s="2">
        <v>3</v>
      </c>
      <c r="J2094" s="2">
        <v>10</v>
      </c>
      <c r="K2094" s="2">
        <v>4</v>
      </c>
      <c r="L2094" s="3">
        <v>2940000</v>
      </c>
      <c r="M2094" s="2" t="s">
        <v>20</v>
      </c>
      <c r="N2094" s="4" t="s">
        <v>21</v>
      </c>
    </row>
    <row r="2095" spans="1:14" x14ac:dyDescent="0.25">
      <c r="A2095" s="1" t="s">
        <v>360</v>
      </c>
      <c r="B2095" s="2" t="s">
        <v>103</v>
      </c>
      <c r="C2095" s="2" t="s">
        <v>104</v>
      </c>
      <c r="D2095" s="2" t="s">
        <v>105</v>
      </c>
      <c r="E2095" s="2" t="s">
        <v>1934</v>
      </c>
      <c r="F2095" s="2">
        <v>10141606</v>
      </c>
      <c r="G2095" s="2" t="s">
        <v>490</v>
      </c>
      <c r="H2095" s="2">
        <v>2</v>
      </c>
      <c r="I2095" s="2">
        <v>3</v>
      </c>
      <c r="J2095" s="2">
        <v>10</v>
      </c>
      <c r="K2095" s="2">
        <v>11</v>
      </c>
      <c r="L2095" s="3">
        <v>231000</v>
      </c>
      <c r="M2095" s="2" t="s">
        <v>20</v>
      </c>
      <c r="N2095" s="4" t="s">
        <v>21</v>
      </c>
    </row>
    <row r="2096" spans="1:14" x14ac:dyDescent="0.25">
      <c r="A2096" s="1" t="s">
        <v>360</v>
      </c>
      <c r="B2096" s="2" t="s">
        <v>103</v>
      </c>
      <c r="C2096" s="2" t="s">
        <v>104</v>
      </c>
      <c r="D2096" s="2" t="s">
        <v>105</v>
      </c>
      <c r="E2096" s="2" t="s">
        <v>1935</v>
      </c>
      <c r="F2096" s="2">
        <v>10141606</v>
      </c>
      <c r="G2096" s="2" t="s">
        <v>490</v>
      </c>
      <c r="H2096" s="2">
        <v>2</v>
      </c>
      <c r="I2096" s="2">
        <v>3</v>
      </c>
      <c r="J2096" s="2">
        <v>10</v>
      </c>
      <c r="K2096" s="2">
        <v>11</v>
      </c>
      <c r="L2096" s="3">
        <v>330000</v>
      </c>
      <c r="M2096" s="2" t="s">
        <v>20</v>
      </c>
      <c r="N2096" s="4" t="s">
        <v>21</v>
      </c>
    </row>
    <row r="2097" spans="1:14" x14ac:dyDescent="0.25">
      <c r="A2097" s="1" t="s">
        <v>360</v>
      </c>
      <c r="B2097" s="2" t="s">
        <v>103</v>
      </c>
      <c r="C2097" s="2" t="s">
        <v>104</v>
      </c>
      <c r="D2097" s="2" t="s">
        <v>105</v>
      </c>
      <c r="E2097" s="2" t="s">
        <v>1936</v>
      </c>
      <c r="F2097" s="2">
        <v>10111301</v>
      </c>
      <c r="G2097" s="2" t="s">
        <v>490</v>
      </c>
      <c r="H2097" s="2">
        <v>2</v>
      </c>
      <c r="I2097" s="2">
        <v>3</v>
      </c>
      <c r="J2097" s="2">
        <v>10</v>
      </c>
      <c r="K2097" s="2">
        <v>11</v>
      </c>
      <c r="L2097" s="3">
        <v>121000</v>
      </c>
      <c r="M2097" s="2" t="s">
        <v>20</v>
      </c>
      <c r="N2097" s="4" t="s">
        <v>21</v>
      </c>
    </row>
    <row r="2098" spans="1:14" x14ac:dyDescent="0.25">
      <c r="A2098" s="1" t="s">
        <v>360</v>
      </c>
      <c r="B2098" s="2" t="s">
        <v>103</v>
      </c>
      <c r="C2098" s="2" t="s">
        <v>104</v>
      </c>
      <c r="D2098" s="2" t="s">
        <v>105</v>
      </c>
      <c r="E2098" s="2" t="s">
        <v>1937</v>
      </c>
      <c r="F2098" s="2">
        <v>42121600</v>
      </c>
      <c r="G2098" s="2" t="s">
        <v>490</v>
      </c>
      <c r="H2098" s="2">
        <v>2</v>
      </c>
      <c r="I2098" s="2">
        <v>3</v>
      </c>
      <c r="J2098" s="2">
        <v>10</v>
      </c>
      <c r="K2098" s="2">
        <v>11</v>
      </c>
      <c r="L2098" s="3">
        <v>176000</v>
      </c>
      <c r="M2098" s="2" t="s">
        <v>20</v>
      </c>
      <c r="N2098" s="4" t="s">
        <v>21</v>
      </c>
    </row>
    <row r="2099" spans="1:14" x14ac:dyDescent="0.25">
      <c r="A2099" s="1" t="s">
        <v>360</v>
      </c>
      <c r="B2099" s="2" t="s">
        <v>103</v>
      </c>
      <c r="C2099" s="2" t="s">
        <v>104</v>
      </c>
      <c r="D2099" s="2" t="s">
        <v>105</v>
      </c>
      <c r="E2099" s="2" t="s">
        <v>1938</v>
      </c>
      <c r="F2099" s="2">
        <v>42121600</v>
      </c>
      <c r="G2099" s="2" t="s">
        <v>490</v>
      </c>
      <c r="H2099" s="2">
        <v>2</v>
      </c>
      <c r="I2099" s="2">
        <v>3</v>
      </c>
      <c r="J2099" s="2">
        <v>10</v>
      </c>
      <c r="K2099" s="2">
        <v>11</v>
      </c>
      <c r="L2099" s="3">
        <v>165000</v>
      </c>
      <c r="M2099" s="2" t="s">
        <v>20</v>
      </c>
      <c r="N2099" s="4" t="s">
        <v>21</v>
      </c>
    </row>
    <row r="2100" spans="1:14" x14ac:dyDescent="0.25">
      <c r="A2100" s="1" t="s">
        <v>360</v>
      </c>
      <c r="B2100" s="2" t="s">
        <v>103</v>
      </c>
      <c r="C2100" s="2" t="s">
        <v>104</v>
      </c>
      <c r="D2100" s="2" t="s">
        <v>105</v>
      </c>
      <c r="E2100" s="2" t="s">
        <v>1939</v>
      </c>
      <c r="F2100" s="2">
        <v>42121600</v>
      </c>
      <c r="G2100" s="2" t="s">
        <v>490</v>
      </c>
      <c r="H2100" s="2">
        <v>2</v>
      </c>
      <c r="I2100" s="2">
        <v>3</v>
      </c>
      <c r="J2100" s="2">
        <v>10</v>
      </c>
      <c r="K2100" s="2">
        <v>11</v>
      </c>
      <c r="L2100" s="3">
        <v>176000</v>
      </c>
      <c r="M2100" s="2" t="s">
        <v>20</v>
      </c>
      <c r="N2100" s="4" t="s">
        <v>21</v>
      </c>
    </row>
    <row r="2101" spans="1:14" x14ac:dyDescent="0.25">
      <c r="A2101" s="1" t="s">
        <v>360</v>
      </c>
      <c r="B2101" s="2" t="s">
        <v>103</v>
      </c>
      <c r="C2101" s="2" t="s">
        <v>104</v>
      </c>
      <c r="D2101" s="2" t="s">
        <v>105</v>
      </c>
      <c r="E2101" s="2" t="s">
        <v>1940</v>
      </c>
      <c r="F2101" s="2">
        <v>10141606</v>
      </c>
      <c r="G2101" s="2" t="s">
        <v>490</v>
      </c>
      <c r="H2101" s="2">
        <v>2</v>
      </c>
      <c r="I2101" s="2">
        <v>3</v>
      </c>
      <c r="J2101" s="2">
        <v>10</v>
      </c>
      <c r="K2101" s="2">
        <v>11</v>
      </c>
      <c r="L2101" s="3">
        <v>247500</v>
      </c>
      <c r="M2101" s="2" t="s">
        <v>0</v>
      </c>
      <c r="N2101" s="4" t="s">
        <v>21</v>
      </c>
    </row>
    <row r="2102" spans="1:14" x14ac:dyDescent="0.25">
      <c r="A2102" s="1" t="s">
        <v>360</v>
      </c>
      <c r="B2102" s="2" t="s">
        <v>103</v>
      </c>
      <c r="C2102" s="2" t="s">
        <v>104</v>
      </c>
      <c r="D2102" s="2" t="s">
        <v>105</v>
      </c>
      <c r="E2102" s="2" t="s">
        <v>1941</v>
      </c>
      <c r="F2102" s="2">
        <v>10141606</v>
      </c>
      <c r="G2102" s="2" t="s">
        <v>490</v>
      </c>
      <c r="H2102" s="2">
        <v>2</v>
      </c>
      <c r="I2102" s="2">
        <v>3</v>
      </c>
      <c r="J2102" s="2">
        <v>10</v>
      </c>
      <c r="K2102" s="2">
        <v>11</v>
      </c>
      <c r="L2102" s="3">
        <v>275000</v>
      </c>
      <c r="M2102" s="2" t="s">
        <v>0</v>
      </c>
      <c r="N2102" s="4" t="s">
        <v>21</v>
      </c>
    </row>
    <row r="2103" spans="1:14" x14ac:dyDescent="0.25">
      <c r="A2103" s="1" t="s">
        <v>360</v>
      </c>
      <c r="B2103" s="2" t="s">
        <v>103</v>
      </c>
      <c r="C2103" s="2" t="s">
        <v>104</v>
      </c>
      <c r="D2103" s="2" t="s">
        <v>105</v>
      </c>
      <c r="E2103" s="2" t="s">
        <v>1942</v>
      </c>
      <c r="F2103" s="2">
        <v>24112702</v>
      </c>
      <c r="G2103" s="2" t="s">
        <v>490</v>
      </c>
      <c r="H2103" s="2">
        <v>2</v>
      </c>
      <c r="I2103" s="2">
        <v>3</v>
      </c>
      <c r="J2103" s="2">
        <v>10</v>
      </c>
      <c r="K2103" s="2">
        <v>12</v>
      </c>
      <c r="L2103" s="3">
        <v>1080000</v>
      </c>
      <c r="M2103" s="2" t="s">
        <v>0</v>
      </c>
      <c r="N2103" s="4" t="s">
        <v>21</v>
      </c>
    </row>
    <row r="2104" spans="1:14" x14ac:dyDescent="0.25">
      <c r="A2104" s="1" t="s">
        <v>360</v>
      </c>
      <c r="B2104" s="2" t="s">
        <v>103</v>
      </c>
      <c r="C2104" s="2" t="s">
        <v>104</v>
      </c>
      <c r="D2104" s="2" t="s">
        <v>105</v>
      </c>
      <c r="E2104" s="2" t="s">
        <v>1943</v>
      </c>
      <c r="F2104" s="2">
        <v>10141610</v>
      </c>
      <c r="G2104" s="2" t="s">
        <v>490</v>
      </c>
      <c r="H2104" s="2">
        <v>2</v>
      </c>
      <c r="I2104" s="2">
        <v>3</v>
      </c>
      <c r="J2104" s="2">
        <v>10</v>
      </c>
      <c r="K2104" s="2">
        <v>11</v>
      </c>
      <c r="L2104" s="3">
        <v>660000</v>
      </c>
      <c r="M2104" s="2" t="s">
        <v>0</v>
      </c>
      <c r="N2104" s="4" t="s">
        <v>21</v>
      </c>
    </row>
    <row r="2105" spans="1:14" x14ac:dyDescent="0.25">
      <c r="A2105" s="1" t="s">
        <v>360</v>
      </c>
      <c r="B2105" s="2" t="s">
        <v>103</v>
      </c>
      <c r="C2105" s="2" t="s">
        <v>104</v>
      </c>
      <c r="D2105" s="2" t="s">
        <v>105</v>
      </c>
      <c r="E2105" s="2" t="s">
        <v>1944</v>
      </c>
      <c r="F2105" s="2">
        <v>10141607</v>
      </c>
      <c r="G2105" s="2" t="s">
        <v>490</v>
      </c>
      <c r="H2105" s="2">
        <v>2</v>
      </c>
      <c r="I2105" s="2">
        <v>3</v>
      </c>
      <c r="J2105" s="2">
        <v>10</v>
      </c>
      <c r="K2105" s="2">
        <v>4</v>
      </c>
      <c r="L2105" s="3">
        <v>84000</v>
      </c>
      <c r="M2105" s="2" t="s">
        <v>0</v>
      </c>
      <c r="N2105" s="4" t="s">
        <v>21</v>
      </c>
    </row>
    <row r="2106" spans="1:14" x14ac:dyDescent="0.25">
      <c r="A2106" s="1" t="s">
        <v>360</v>
      </c>
      <c r="B2106" s="2" t="s">
        <v>103</v>
      </c>
      <c r="C2106" s="2" t="s">
        <v>104</v>
      </c>
      <c r="D2106" s="2" t="s">
        <v>105</v>
      </c>
      <c r="E2106" s="2" t="s">
        <v>1945</v>
      </c>
      <c r="F2106" s="2">
        <v>10141607</v>
      </c>
      <c r="G2106" s="2" t="s">
        <v>490</v>
      </c>
      <c r="H2106" s="2">
        <v>2</v>
      </c>
      <c r="I2106" s="2">
        <v>3</v>
      </c>
      <c r="J2106" s="2">
        <v>10</v>
      </c>
      <c r="K2106" s="2">
        <v>11</v>
      </c>
      <c r="L2106" s="3">
        <v>451000</v>
      </c>
      <c r="M2106" s="2" t="s">
        <v>0</v>
      </c>
      <c r="N2106" s="4" t="s">
        <v>21</v>
      </c>
    </row>
    <row r="2107" spans="1:14" x14ac:dyDescent="0.25">
      <c r="A2107" s="1" t="s">
        <v>360</v>
      </c>
      <c r="B2107" s="2" t="s">
        <v>103</v>
      </c>
      <c r="C2107" s="2" t="s">
        <v>104</v>
      </c>
      <c r="D2107" s="2" t="s">
        <v>105</v>
      </c>
      <c r="E2107" s="2" t="s">
        <v>1946</v>
      </c>
      <c r="F2107" s="2">
        <v>44102907</v>
      </c>
      <c r="G2107" s="2" t="s">
        <v>490</v>
      </c>
      <c r="H2107" s="2">
        <v>2</v>
      </c>
      <c r="I2107" s="2">
        <v>3</v>
      </c>
      <c r="J2107" s="2">
        <v>10</v>
      </c>
      <c r="K2107" s="2">
        <v>8</v>
      </c>
      <c r="L2107" s="3">
        <v>2240000</v>
      </c>
      <c r="M2107" s="2" t="s">
        <v>0</v>
      </c>
      <c r="N2107" s="4" t="s">
        <v>21</v>
      </c>
    </row>
    <row r="2108" spans="1:14" x14ac:dyDescent="0.25">
      <c r="A2108" s="1" t="s">
        <v>360</v>
      </c>
      <c r="B2108" s="2" t="s">
        <v>103</v>
      </c>
      <c r="C2108" s="2" t="s">
        <v>104</v>
      </c>
      <c r="D2108" s="2" t="s">
        <v>105</v>
      </c>
      <c r="E2108" s="2" t="s">
        <v>1947</v>
      </c>
      <c r="F2108" s="2">
        <v>21101803</v>
      </c>
      <c r="G2108" s="2" t="s">
        <v>490</v>
      </c>
      <c r="H2108" s="2">
        <v>2</v>
      </c>
      <c r="I2108" s="2">
        <v>3</v>
      </c>
      <c r="J2108" s="2">
        <v>10</v>
      </c>
      <c r="K2108" s="2">
        <v>3</v>
      </c>
      <c r="L2108" s="3">
        <v>960000</v>
      </c>
      <c r="M2108" s="2" t="s">
        <v>0</v>
      </c>
      <c r="N2108" s="4" t="s">
        <v>21</v>
      </c>
    </row>
    <row r="2109" spans="1:14" x14ac:dyDescent="0.25">
      <c r="A2109" s="1" t="s">
        <v>360</v>
      </c>
      <c r="B2109" s="2" t="s">
        <v>103</v>
      </c>
      <c r="C2109" s="2" t="s">
        <v>104</v>
      </c>
      <c r="D2109" s="2" t="s">
        <v>105</v>
      </c>
      <c r="E2109" s="2" t="s">
        <v>1948</v>
      </c>
      <c r="F2109" s="2">
        <v>10141610</v>
      </c>
      <c r="G2109" s="2" t="s">
        <v>490</v>
      </c>
      <c r="H2109" s="2">
        <v>4</v>
      </c>
      <c r="I2109" s="2">
        <v>6</v>
      </c>
      <c r="J2109" s="2">
        <v>10</v>
      </c>
      <c r="K2109" s="2">
        <v>2</v>
      </c>
      <c r="L2109" s="3">
        <v>120000</v>
      </c>
      <c r="M2109" s="2" t="s">
        <v>0</v>
      </c>
      <c r="N2109" s="4" t="s">
        <v>21</v>
      </c>
    </row>
    <row r="2110" spans="1:14" x14ac:dyDescent="0.25">
      <c r="A2110" s="1" t="s">
        <v>360</v>
      </c>
      <c r="B2110" s="2" t="s">
        <v>103</v>
      </c>
      <c r="C2110" s="2" t="s">
        <v>104</v>
      </c>
      <c r="D2110" s="2" t="s">
        <v>105</v>
      </c>
      <c r="E2110" s="2" t="s">
        <v>1949</v>
      </c>
      <c r="F2110" s="2">
        <v>10141608</v>
      </c>
      <c r="G2110" s="2" t="s">
        <v>490</v>
      </c>
      <c r="H2110" s="2">
        <v>4</v>
      </c>
      <c r="I2110" s="2">
        <v>6</v>
      </c>
      <c r="J2110" s="2">
        <v>10</v>
      </c>
      <c r="K2110" s="2">
        <v>8</v>
      </c>
      <c r="L2110" s="3">
        <v>168000</v>
      </c>
      <c r="M2110" s="2" t="s">
        <v>0</v>
      </c>
      <c r="N2110" s="4" t="s">
        <v>21</v>
      </c>
    </row>
    <row r="2111" spans="1:14" x14ac:dyDescent="0.25">
      <c r="A2111" s="1" t="s">
        <v>360</v>
      </c>
      <c r="B2111" s="2" t="s">
        <v>103</v>
      </c>
      <c r="C2111" s="2" t="s">
        <v>104</v>
      </c>
      <c r="D2111" s="2" t="s">
        <v>105</v>
      </c>
      <c r="E2111" s="2" t="s">
        <v>1950</v>
      </c>
      <c r="F2111" s="2">
        <v>10141606</v>
      </c>
      <c r="G2111" s="2" t="s">
        <v>490</v>
      </c>
      <c r="H2111" s="2">
        <v>4</v>
      </c>
      <c r="I2111" s="2">
        <v>6</v>
      </c>
      <c r="J2111" s="2">
        <v>10</v>
      </c>
      <c r="K2111" s="2">
        <v>6</v>
      </c>
      <c r="L2111" s="3">
        <v>420000</v>
      </c>
      <c r="M2111" s="2" t="s">
        <v>0</v>
      </c>
      <c r="N2111" s="4" t="s">
        <v>21</v>
      </c>
    </row>
    <row r="2112" spans="1:14" x14ac:dyDescent="0.25">
      <c r="A2112" s="1" t="s">
        <v>360</v>
      </c>
      <c r="B2112" s="2" t="s">
        <v>103</v>
      </c>
      <c r="C2112" s="2" t="s">
        <v>104</v>
      </c>
      <c r="D2112" s="2" t="s">
        <v>105</v>
      </c>
      <c r="E2112" s="2" t="s">
        <v>1951</v>
      </c>
      <c r="F2112" s="2">
        <v>10141606</v>
      </c>
      <c r="G2112" s="2" t="s">
        <v>490</v>
      </c>
      <c r="H2112" s="2">
        <v>4</v>
      </c>
      <c r="I2112" s="2">
        <v>6</v>
      </c>
      <c r="J2112" s="2">
        <v>10</v>
      </c>
      <c r="K2112" s="2">
        <v>6</v>
      </c>
      <c r="L2112" s="3">
        <v>150000</v>
      </c>
      <c r="M2112" s="2" t="s">
        <v>0</v>
      </c>
      <c r="N2112" s="4" t="s">
        <v>21</v>
      </c>
    </row>
    <row r="2113" spans="1:14" x14ac:dyDescent="0.25">
      <c r="A2113" s="1" t="s">
        <v>360</v>
      </c>
      <c r="B2113" s="2" t="s">
        <v>103</v>
      </c>
      <c r="C2113" s="2" t="s">
        <v>104</v>
      </c>
      <c r="D2113" s="2" t="s">
        <v>105</v>
      </c>
      <c r="E2113" s="2" t="s">
        <v>1952</v>
      </c>
      <c r="F2113" s="2">
        <v>10141606</v>
      </c>
      <c r="G2113" s="2" t="s">
        <v>490</v>
      </c>
      <c r="H2113" s="2">
        <v>1</v>
      </c>
      <c r="I2113" s="2">
        <v>6</v>
      </c>
      <c r="J2113" s="2">
        <v>10</v>
      </c>
      <c r="K2113" s="2">
        <v>8</v>
      </c>
      <c r="L2113" s="3">
        <v>240000</v>
      </c>
      <c r="M2113" s="2" t="s">
        <v>0</v>
      </c>
      <c r="N2113" s="4" t="s">
        <v>21</v>
      </c>
    </row>
    <row r="2114" spans="1:14" x14ac:dyDescent="0.25">
      <c r="A2114" s="1" t="s">
        <v>360</v>
      </c>
      <c r="B2114" s="2" t="s">
        <v>103</v>
      </c>
      <c r="C2114" s="2" t="s">
        <v>104</v>
      </c>
      <c r="D2114" s="2" t="s">
        <v>105</v>
      </c>
      <c r="E2114" s="2" t="s">
        <v>1953</v>
      </c>
      <c r="F2114" s="2">
        <v>56121201</v>
      </c>
      <c r="G2114" s="2" t="s">
        <v>490</v>
      </c>
      <c r="H2114" s="2">
        <v>1</v>
      </c>
      <c r="I2114" s="2">
        <v>6</v>
      </c>
      <c r="J2114" s="2">
        <v>10</v>
      </c>
      <c r="K2114" s="2">
        <v>7</v>
      </c>
      <c r="L2114" s="3">
        <v>1399998.11</v>
      </c>
      <c r="M2114" s="2" t="s">
        <v>0</v>
      </c>
      <c r="N2114" s="4" t="s">
        <v>21</v>
      </c>
    </row>
    <row r="2115" spans="1:14" x14ac:dyDescent="0.25">
      <c r="A2115" s="1" t="s">
        <v>360</v>
      </c>
      <c r="B2115" s="2" t="s">
        <v>103</v>
      </c>
      <c r="C2115" s="2" t="s">
        <v>104</v>
      </c>
      <c r="D2115" s="2" t="s">
        <v>105</v>
      </c>
      <c r="E2115" s="2" t="s">
        <v>1954</v>
      </c>
      <c r="F2115" s="2">
        <v>44121700</v>
      </c>
      <c r="G2115" s="2" t="s">
        <v>496</v>
      </c>
      <c r="H2115" s="2">
        <v>2</v>
      </c>
      <c r="I2115" s="2">
        <v>3</v>
      </c>
      <c r="J2115" s="2">
        <v>10</v>
      </c>
      <c r="K2115" s="2">
        <v>146</v>
      </c>
      <c r="L2115" s="3">
        <v>508080</v>
      </c>
      <c r="M2115" s="2" t="s">
        <v>0</v>
      </c>
      <c r="N2115" s="4" t="s">
        <v>21</v>
      </c>
    </row>
    <row r="2116" spans="1:14" x14ac:dyDescent="0.25">
      <c r="A2116" s="1" t="s">
        <v>360</v>
      </c>
      <c r="B2116" s="2" t="s">
        <v>103</v>
      </c>
      <c r="C2116" s="2" t="s">
        <v>104</v>
      </c>
      <c r="D2116" s="2" t="s">
        <v>105</v>
      </c>
      <c r="E2116" s="2" t="s">
        <v>1955</v>
      </c>
      <c r="F2116" s="2">
        <v>44121708</v>
      </c>
      <c r="G2116" s="2" t="s">
        <v>496</v>
      </c>
      <c r="H2116" s="2">
        <v>2</v>
      </c>
      <c r="I2116" s="2">
        <v>3</v>
      </c>
      <c r="J2116" s="2">
        <v>10</v>
      </c>
      <c r="K2116" s="2">
        <v>470</v>
      </c>
      <c r="L2116" s="3">
        <v>454151.6</v>
      </c>
      <c r="M2116" s="2" t="s">
        <v>0</v>
      </c>
      <c r="N2116" s="4" t="s">
        <v>21</v>
      </c>
    </row>
    <row r="2117" spans="1:14" x14ac:dyDescent="0.25">
      <c r="A2117" s="1" t="s">
        <v>360</v>
      </c>
      <c r="B2117" s="2" t="s">
        <v>103</v>
      </c>
      <c r="C2117" s="2" t="s">
        <v>104</v>
      </c>
      <c r="D2117" s="2" t="s">
        <v>105</v>
      </c>
      <c r="E2117" s="2" t="s">
        <v>1956</v>
      </c>
      <c r="F2117" s="2">
        <v>44121701</v>
      </c>
      <c r="G2117" s="2" t="s">
        <v>496</v>
      </c>
      <c r="H2117" s="2">
        <v>2</v>
      </c>
      <c r="I2117" s="2">
        <v>3</v>
      </c>
      <c r="J2117" s="2">
        <v>10</v>
      </c>
      <c r="K2117" s="2">
        <v>1050</v>
      </c>
      <c r="L2117" s="3">
        <v>869652</v>
      </c>
      <c r="M2117" s="2" t="s">
        <v>0</v>
      </c>
      <c r="N2117" s="4" t="s">
        <v>21</v>
      </c>
    </row>
    <row r="2118" spans="1:14" x14ac:dyDescent="0.25">
      <c r="A2118" s="1" t="s">
        <v>360</v>
      </c>
      <c r="B2118" s="2" t="s">
        <v>103</v>
      </c>
      <c r="C2118" s="2" t="s">
        <v>104</v>
      </c>
      <c r="D2118" s="2" t="s">
        <v>105</v>
      </c>
      <c r="E2118" s="2" t="s">
        <v>1957</v>
      </c>
      <c r="F2118" s="2">
        <v>44121701</v>
      </c>
      <c r="G2118" s="2" t="s">
        <v>496</v>
      </c>
      <c r="H2118" s="2">
        <v>2</v>
      </c>
      <c r="I2118" s="2">
        <v>3</v>
      </c>
      <c r="J2118" s="2">
        <v>10</v>
      </c>
      <c r="K2118" s="2">
        <v>350</v>
      </c>
      <c r="L2118" s="3">
        <v>106290.8</v>
      </c>
      <c r="M2118" s="2" t="s">
        <v>0</v>
      </c>
      <c r="N2118" s="4" t="s">
        <v>21</v>
      </c>
    </row>
    <row r="2119" spans="1:14" x14ac:dyDescent="0.25">
      <c r="A2119" s="1" t="s">
        <v>360</v>
      </c>
      <c r="B2119" s="2" t="s">
        <v>103</v>
      </c>
      <c r="C2119" s="2" t="s">
        <v>104</v>
      </c>
      <c r="D2119" s="2" t="s">
        <v>105</v>
      </c>
      <c r="E2119" s="2" t="s">
        <v>1958</v>
      </c>
      <c r="F2119" s="2">
        <v>44121500</v>
      </c>
      <c r="G2119" s="2" t="s">
        <v>496</v>
      </c>
      <c r="H2119" s="2">
        <v>2</v>
      </c>
      <c r="I2119" s="2">
        <v>3</v>
      </c>
      <c r="J2119" s="2">
        <v>10</v>
      </c>
      <c r="K2119" s="2">
        <v>280</v>
      </c>
      <c r="L2119" s="3">
        <v>463814.40000000002</v>
      </c>
      <c r="M2119" s="2" t="s">
        <v>0</v>
      </c>
      <c r="N2119" s="4" t="s">
        <v>21</v>
      </c>
    </row>
    <row r="2120" spans="1:14" x14ac:dyDescent="0.25">
      <c r="A2120" s="1" t="s">
        <v>360</v>
      </c>
      <c r="B2120" s="2" t="s">
        <v>103</v>
      </c>
      <c r="C2120" s="2" t="s">
        <v>104</v>
      </c>
      <c r="D2120" s="2" t="s">
        <v>105</v>
      </c>
      <c r="E2120" s="2" t="s">
        <v>1959</v>
      </c>
      <c r="F2120" s="2">
        <v>44121618</v>
      </c>
      <c r="G2120" s="2" t="s">
        <v>496</v>
      </c>
      <c r="H2120" s="2">
        <v>2</v>
      </c>
      <c r="I2120" s="2">
        <v>3</v>
      </c>
      <c r="J2120" s="2">
        <v>10</v>
      </c>
      <c r="K2120" s="2">
        <v>90</v>
      </c>
      <c r="L2120" s="3">
        <v>229836.59999999998</v>
      </c>
      <c r="M2120" s="2" t="s">
        <v>0</v>
      </c>
      <c r="N2120" s="4" t="s">
        <v>21</v>
      </c>
    </row>
    <row r="2121" spans="1:14" x14ac:dyDescent="0.25">
      <c r="A2121" s="1" t="s">
        <v>360</v>
      </c>
      <c r="B2121" s="2" t="s">
        <v>103</v>
      </c>
      <c r="C2121" s="2" t="s">
        <v>104</v>
      </c>
      <c r="D2121" s="2" t="s">
        <v>105</v>
      </c>
      <c r="E2121" s="2" t="s">
        <v>1960</v>
      </c>
      <c r="F2121" s="2">
        <v>44122002</v>
      </c>
      <c r="G2121" s="2" t="s">
        <v>496</v>
      </c>
      <c r="H2121" s="2">
        <v>2</v>
      </c>
      <c r="I2121" s="2">
        <v>3</v>
      </c>
      <c r="J2121" s="2">
        <v>10</v>
      </c>
      <c r="K2121" s="2">
        <v>180</v>
      </c>
      <c r="L2121" s="3">
        <v>248472.00000000003</v>
      </c>
      <c r="M2121" s="2" t="s">
        <v>0</v>
      </c>
      <c r="N2121" s="4" t="s">
        <v>21</v>
      </c>
    </row>
    <row r="2122" spans="1:14" x14ac:dyDescent="0.25">
      <c r="A2122" s="1" t="s">
        <v>360</v>
      </c>
      <c r="B2122" s="2" t="s">
        <v>103</v>
      </c>
      <c r="C2122" s="2" t="s">
        <v>104</v>
      </c>
      <c r="D2122" s="2" t="s">
        <v>105</v>
      </c>
      <c r="E2122" s="2" t="s">
        <v>1961</v>
      </c>
      <c r="F2122" s="2">
        <v>44121701</v>
      </c>
      <c r="G2122" s="2" t="s">
        <v>496</v>
      </c>
      <c r="H2122" s="2">
        <v>2</v>
      </c>
      <c r="I2122" s="2">
        <v>3</v>
      </c>
      <c r="J2122" s="2">
        <v>10</v>
      </c>
      <c r="K2122" s="2">
        <v>20</v>
      </c>
      <c r="L2122" s="3">
        <v>24847.199999999997</v>
      </c>
      <c r="M2122" s="2" t="s">
        <v>0</v>
      </c>
      <c r="N2122" s="4" t="s">
        <v>21</v>
      </c>
    </row>
    <row r="2123" spans="1:14" x14ac:dyDescent="0.25">
      <c r="A2123" s="1" t="s">
        <v>360</v>
      </c>
      <c r="B2123" s="2" t="s">
        <v>103</v>
      </c>
      <c r="C2123" s="2" t="s">
        <v>104</v>
      </c>
      <c r="D2123" s="2" t="s">
        <v>105</v>
      </c>
      <c r="E2123" s="2" t="s">
        <v>1962</v>
      </c>
      <c r="F2123" s="2">
        <v>44121701</v>
      </c>
      <c r="G2123" s="2" t="s">
        <v>496</v>
      </c>
      <c r="H2123" s="2">
        <v>2</v>
      </c>
      <c r="I2123" s="2">
        <v>3</v>
      </c>
      <c r="J2123" s="2">
        <v>10</v>
      </c>
      <c r="K2123" s="2">
        <v>5</v>
      </c>
      <c r="L2123" s="3">
        <v>149083.20000000001</v>
      </c>
      <c r="M2123" s="2" t="s">
        <v>0</v>
      </c>
      <c r="N2123" s="4" t="s">
        <v>21</v>
      </c>
    </row>
    <row r="2124" spans="1:14" x14ac:dyDescent="0.25">
      <c r="A2124" s="1" t="s">
        <v>360</v>
      </c>
      <c r="B2124" s="2" t="s">
        <v>103</v>
      </c>
      <c r="C2124" s="2" t="s">
        <v>104</v>
      </c>
      <c r="D2124" s="2" t="s">
        <v>105</v>
      </c>
      <c r="E2124" s="2" t="s">
        <v>1963</v>
      </c>
      <c r="F2124" s="2">
        <v>44121701</v>
      </c>
      <c r="G2124" s="2" t="s">
        <v>496</v>
      </c>
      <c r="H2124" s="2">
        <v>2</v>
      </c>
      <c r="I2124" s="2">
        <v>3</v>
      </c>
      <c r="J2124" s="2">
        <v>10</v>
      </c>
      <c r="K2124" s="2">
        <v>50</v>
      </c>
      <c r="L2124" s="3">
        <v>496943.99999999994</v>
      </c>
      <c r="M2124" s="2" t="s">
        <v>0</v>
      </c>
      <c r="N2124" s="4" t="s">
        <v>21</v>
      </c>
    </row>
    <row r="2125" spans="1:14" x14ac:dyDescent="0.25">
      <c r="A2125" s="1" t="s">
        <v>360</v>
      </c>
      <c r="B2125" s="2" t="s">
        <v>103</v>
      </c>
      <c r="C2125" s="2" t="s">
        <v>104</v>
      </c>
      <c r="D2125" s="2" t="s">
        <v>105</v>
      </c>
      <c r="E2125" s="2" t="s">
        <v>1964</v>
      </c>
      <c r="F2125" s="2">
        <v>44121630</v>
      </c>
      <c r="G2125" s="2" t="s">
        <v>496</v>
      </c>
      <c r="H2125" s="2">
        <v>2</v>
      </c>
      <c r="I2125" s="2">
        <v>3</v>
      </c>
      <c r="J2125" s="2">
        <v>10</v>
      </c>
      <c r="K2125" s="2">
        <v>3</v>
      </c>
      <c r="L2125" s="3">
        <v>53835.600000000006</v>
      </c>
      <c r="M2125" s="2" t="s">
        <v>0</v>
      </c>
      <c r="N2125" s="4" t="s">
        <v>21</v>
      </c>
    </row>
    <row r="2126" spans="1:14" x14ac:dyDescent="0.25">
      <c r="A2126" s="1" t="s">
        <v>360</v>
      </c>
      <c r="B2126" s="2" t="s">
        <v>103</v>
      </c>
      <c r="C2126" s="2" t="s">
        <v>104</v>
      </c>
      <c r="D2126" s="2" t="s">
        <v>105</v>
      </c>
      <c r="E2126" s="2" t="s">
        <v>1965</v>
      </c>
      <c r="F2126" s="2">
        <v>44121708</v>
      </c>
      <c r="G2126" s="2" t="s">
        <v>496</v>
      </c>
      <c r="H2126" s="2">
        <v>2</v>
      </c>
      <c r="I2126" s="2">
        <v>3</v>
      </c>
      <c r="J2126" s="2">
        <v>10</v>
      </c>
      <c r="K2126" s="2">
        <v>3</v>
      </c>
      <c r="L2126" s="3">
        <v>30644.879999999997</v>
      </c>
      <c r="M2126" s="2" t="s">
        <v>0</v>
      </c>
      <c r="N2126" s="4" t="s">
        <v>21</v>
      </c>
    </row>
    <row r="2127" spans="1:14" x14ac:dyDescent="0.25">
      <c r="A2127" s="1" t="s">
        <v>360</v>
      </c>
      <c r="B2127" s="2" t="s">
        <v>103</v>
      </c>
      <c r="C2127" s="2" t="s">
        <v>104</v>
      </c>
      <c r="D2127" s="2" t="s">
        <v>105</v>
      </c>
      <c r="E2127" s="2" t="s">
        <v>1966</v>
      </c>
      <c r="F2127" s="2">
        <v>44121708</v>
      </c>
      <c r="G2127" s="2" t="s">
        <v>496</v>
      </c>
      <c r="H2127" s="2">
        <v>2</v>
      </c>
      <c r="I2127" s="2">
        <v>3</v>
      </c>
      <c r="J2127" s="2">
        <v>16</v>
      </c>
      <c r="K2127" s="2">
        <v>100</v>
      </c>
      <c r="L2127" s="3">
        <v>165648</v>
      </c>
      <c r="M2127" s="2" t="s">
        <v>0</v>
      </c>
      <c r="N2127" s="4" t="s">
        <v>21</v>
      </c>
    </row>
    <row r="2128" spans="1:14" x14ac:dyDescent="0.25">
      <c r="A2128" s="1" t="s">
        <v>360</v>
      </c>
      <c r="B2128" s="2" t="s">
        <v>103</v>
      </c>
      <c r="C2128" s="2" t="s">
        <v>104</v>
      </c>
      <c r="D2128" s="2" t="s">
        <v>105</v>
      </c>
      <c r="E2128" s="2" t="s">
        <v>1956</v>
      </c>
      <c r="F2128" s="2">
        <v>44121701</v>
      </c>
      <c r="G2128" s="2" t="s">
        <v>496</v>
      </c>
      <c r="H2128" s="2">
        <v>2</v>
      </c>
      <c r="I2128" s="2">
        <v>3</v>
      </c>
      <c r="J2128" s="2">
        <v>16</v>
      </c>
      <c r="K2128" s="2">
        <v>300</v>
      </c>
      <c r="L2128" s="3">
        <v>248472</v>
      </c>
      <c r="M2128" s="2" t="s">
        <v>0</v>
      </c>
      <c r="N2128" s="4" t="s">
        <v>21</v>
      </c>
    </row>
    <row r="2129" spans="1:14" x14ac:dyDescent="0.25">
      <c r="A2129" s="1" t="s">
        <v>360</v>
      </c>
      <c r="B2129" s="2" t="s">
        <v>103</v>
      </c>
      <c r="C2129" s="2" t="s">
        <v>104</v>
      </c>
      <c r="D2129" s="2" t="s">
        <v>105</v>
      </c>
      <c r="E2129" s="2" t="s">
        <v>1967</v>
      </c>
      <c r="F2129" s="2">
        <v>44121708</v>
      </c>
      <c r="G2129" s="2" t="s">
        <v>496</v>
      </c>
      <c r="H2129" s="2">
        <v>2</v>
      </c>
      <c r="I2129" s="2">
        <v>3</v>
      </c>
      <c r="J2129" s="2">
        <v>16</v>
      </c>
      <c r="K2129" s="2">
        <v>50</v>
      </c>
      <c r="L2129" s="3">
        <v>41412</v>
      </c>
      <c r="M2129" s="2" t="s">
        <v>0</v>
      </c>
      <c r="N2129" s="4" t="s">
        <v>21</v>
      </c>
    </row>
    <row r="2130" spans="1:14" x14ac:dyDescent="0.25">
      <c r="A2130" s="1" t="s">
        <v>360</v>
      </c>
      <c r="B2130" s="2" t="s">
        <v>103</v>
      </c>
      <c r="C2130" s="2" t="s">
        <v>104</v>
      </c>
      <c r="D2130" s="2" t="s">
        <v>105</v>
      </c>
      <c r="E2130" s="2" t="s">
        <v>1968</v>
      </c>
      <c r="F2130" s="2">
        <v>44101601</v>
      </c>
      <c r="G2130" s="2" t="s">
        <v>496</v>
      </c>
      <c r="H2130" s="2">
        <v>2</v>
      </c>
      <c r="I2130" s="2">
        <v>3</v>
      </c>
      <c r="J2130" s="2">
        <v>16</v>
      </c>
      <c r="K2130" s="2">
        <v>8</v>
      </c>
      <c r="L2130" s="3">
        <v>66259.199999999997</v>
      </c>
      <c r="M2130" s="2" t="s">
        <v>0</v>
      </c>
      <c r="N2130" s="4" t="s">
        <v>21</v>
      </c>
    </row>
    <row r="2131" spans="1:14" x14ac:dyDescent="0.25">
      <c r="A2131" s="1" t="s">
        <v>360</v>
      </c>
      <c r="B2131" s="2" t="s">
        <v>103</v>
      </c>
      <c r="C2131" s="2" t="s">
        <v>104</v>
      </c>
      <c r="D2131" s="2" t="s">
        <v>105</v>
      </c>
      <c r="E2131" s="2" t="s">
        <v>1958</v>
      </c>
      <c r="F2131" s="2">
        <v>44121500</v>
      </c>
      <c r="G2131" s="2" t="s">
        <v>496</v>
      </c>
      <c r="H2131" s="2">
        <v>2</v>
      </c>
      <c r="I2131" s="2">
        <v>3</v>
      </c>
      <c r="J2131" s="2">
        <v>16</v>
      </c>
      <c r="K2131" s="2">
        <v>8</v>
      </c>
      <c r="L2131" s="3">
        <v>13251.84</v>
      </c>
      <c r="M2131" s="2" t="s">
        <v>0</v>
      </c>
      <c r="N2131" s="4" t="s">
        <v>21</v>
      </c>
    </row>
    <row r="2132" spans="1:14" x14ac:dyDescent="0.25">
      <c r="A2132" s="1" t="s">
        <v>360</v>
      </c>
      <c r="B2132" s="2" t="s">
        <v>103</v>
      </c>
      <c r="C2132" s="2" t="s">
        <v>104</v>
      </c>
      <c r="D2132" s="2" t="s">
        <v>105</v>
      </c>
      <c r="E2132" s="2" t="s">
        <v>1969</v>
      </c>
      <c r="F2132" s="2">
        <v>44121905</v>
      </c>
      <c r="G2132" s="2" t="s">
        <v>496</v>
      </c>
      <c r="H2132" s="2">
        <v>2</v>
      </c>
      <c r="I2132" s="2">
        <v>3</v>
      </c>
      <c r="J2132" s="2">
        <v>16</v>
      </c>
      <c r="K2132" s="2">
        <v>10</v>
      </c>
      <c r="L2132" s="3">
        <v>55216</v>
      </c>
      <c r="M2132" s="2" t="s">
        <v>0</v>
      </c>
      <c r="N2132" s="4" t="s">
        <v>21</v>
      </c>
    </row>
    <row r="2133" spans="1:14" x14ac:dyDescent="0.25">
      <c r="A2133" s="1" t="s">
        <v>360</v>
      </c>
      <c r="B2133" s="2" t="s">
        <v>103</v>
      </c>
      <c r="C2133" s="2" t="s">
        <v>104</v>
      </c>
      <c r="D2133" s="2" t="s">
        <v>105</v>
      </c>
      <c r="E2133" s="2" t="s">
        <v>1970</v>
      </c>
      <c r="F2133" s="2">
        <v>44121619</v>
      </c>
      <c r="G2133" s="2" t="s">
        <v>496</v>
      </c>
      <c r="H2133" s="2">
        <v>2</v>
      </c>
      <c r="I2133" s="2">
        <v>3</v>
      </c>
      <c r="J2133" s="2">
        <v>16</v>
      </c>
      <c r="K2133" s="2">
        <v>300</v>
      </c>
      <c r="L2133" s="3">
        <v>103530</v>
      </c>
      <c r="M2133" s="2" t="s">
        <v>0</v>
      </c>
      <c r="N2133" s="4" t="s">
        <v>21</v>
      </c>
    </row>
    <row r="2134" spans="1:14" x14ac:dyDescent="0.25">
      <c r="A2134" s="1" t="s">
        <v>360</v>
      </c>
      <c r="B2134" s="2" t="s">
        <v>103</v>
      </c>
      <c r="C2134" s="2" t="s">
        <v>104</v>
      </c>
      <c r="D2134" s="2" t="s">
        <v>105</v>
      </c>
      <c r="E2134" s="2" t="s">
        <v>1959</v>
      </c>
      <c r="F2134" s="2">
        <v>44121618</v>
      </c>
      <c r="G2134" s="2" t="s">
        <v>496</v>
      </c>
      <c r="H2134" s="2">
        <v>2</v>
      </c>
      <c r="I2134" s="2">
        <v>3</v>
      </c>
      <c r="J2134" s="2">
        <v>16</v>
      </c>
      <c r="K2134" s="2">
        <v>15</v>
      </c>
      <c r="L2134" s="3">
        <v>38306.1</v>
      </c>
      <c r="M2134" s="2" t="s">
        <v>0</v>
      </c>
      <c r="N2134" s="4" t="s">
        <v>21</v>
      </c>
    </row>
    <row r="2135" spans="1:14" x14ac:dyDescent="0.25">
      <c r="A2135" s="1" t="s">
        <v>360</v>
      </c>
      <c r="B2135" s="2" t="s">
        <v>103</v>
      </c>
      <c r="C2135" s="2" t="s">
        <v>104</v>
      </c>
      <c r="D2135" s="2" t="s">
        <v>105</v>
      </c>
      <c r="E2135" s="2" t="s">
        <v>1971</v>
      </c>
      <c r="F2135" s="2">
        <v>24111514</v>
      </c>
      <c r="G2135" s="2" t="s">
        <v>496</v>
      </c>
      <c r="H2135" s="2">
        <v>2</v>
      </c>
      <c r="I2135" s="2">
        <v>3</v>
      </c>
      <c r="J2135" s="2">
        <v>16</v>
      </c>
      <c r="K2135" s="2">
        <v>70</v>
      </c>
      <c r="L2135" s="3">
        <v>289884</v>
      </c>
      <c r="M2135" s="2" t="s">
        <v>0</v>
      </c>
      <c r="N2135" s="4" t="s">
        <v>21</v>
      </c>
    </row>
    <row r="2136" spans="1:14" x14ac:dyDescent="0.25">
      <c r="A2136" s="1" t="s">
        <v>360</v>
      </c>
      <c r="B2136" s="2" t="s">
        <v>103</v>
      </c>
      <c r="C2136" s="2" t="s">
        <v>104</v>
      </c>
      <c r="D2136" s="2" t="s">
        <v>105</v>
      </c>
      <c r="E2136" s="2" t="s">
        <v>1972</v>
      </c>
      <c r="F2136" s="2">
        <v>44121701</v>
      </c>
      <c r="G2136" s="2" t="s">
        <v>496</v>
      </c>
      <c r="H2136" s="2">
        <v>2</v>
      </c>
      <c r="I2136" s="2">
        <v>3</v>
      </c>
      <c r="J2136" s="2">
        <v>16</v>
      </c>
      <c r="K2136" s="2">
        <v>70</v>
      </c>
      <c r="L2136" s="3">
        <v>77302.399999999994</v>
      </c>
      <c r="M2136" s="2" t="s">
        <v>0</v>
      </c>
      <c r="N2136" s="4" t="s">
        <v>21</v>
      </c>
    </row>
    <row r="2137" spans="1:14" x14ac:dyDescent="0.25">
      <c r="A2137" s="1" t="s">
        <v>360</v>
      </c>
      <c r="B2137" s="2" t="s">
        <v>103</v>
      </c>
      <c r="C2137" s="2" t="s">
        <v>104</v>
      </c>
      <c r="D2137" s="2" t="s">
        <v>105</v>
      </c>
      <c r="E2137" s="2" t="s">
        <v>1973</v>
      </c>
      <c r="F2137" s="2">
        <v>44121701</v>
      </c>
      <c r="G2137" s="2" t="s">
        <v>496</v>
      </c>
      <c r="H2137" s="2">
        <v>2</v>
      </c>
      <c r="I2137" s="2">
        <v>3</v>
      </c>
      <c r="J2137" s="2">
        <v>16</v>
      </c>
      <c r="K2137" s="2">
        <v>110</v>
      </c>
      <c r="L2137" s="3">
        <v>91106.4</v>
      </c>
      <c r="M2137" s="2" t="s">
        <v>0</v>
      </c>
      <c r="N2137" s="4" t="s">
        <v>21</v>
      </c>
    </row>
    <row r="2138" spans="1:14" x14ac:dyDescent="0.25">
      <c r="A2138" s="1" t="s">
        <v>360</v>
      </c>
      <c r="B2138" s="2" t="s">
        <v>103</v>
      </c>
      <c r="C2138" s="2" t="s">
        <v>104</v>
      </c>
      <c r="D2138" s="2" t="s">
        <v>105</v>
      </c>
      <c r="E2138" s="2" t="s">
        <v>1974</v>
      </c>
      <c r="F2138" s="2">
        <v>44122025</v>
      </c>
      <c r="G2138" s="2" t="s">
        <v>496</v>
      </c>
      <c r="H2138" s="2">
        <v>2</v>
      </c>
      <c r="I2138" s="2">
        <v>3</v>
      </c>
      <c r="J2138" s="2">
        <v>16</v>
      </c>
      <c r="K2138" s="2">
        <v>10</v>
      </c>
      <c r="L2138" s="3">
        <v>20706</v>
      </c>
      <c r="M2138" s="2" t="s">
        <v>0</v>
      </c>
      <c r="N2138" s="4" t="s">
        <v>21</v>
      </c>
    </row>
    <row r="2139" spans="1:14" x14ac:dyDescent="0.25">
      <c r="A2139" s="1" t="s">
        <v>360</v>
      </c>
      <c r="B2139" s="2" t="s">
        <v>103</v>
      </c>
      <c r="C2139" s="2" t="s">
        <v>104</v>
      </c>
      <c r="D2139" s="2" t="s">
        <v>105</v>
      </c>
      <c r="E2139" s="2" t="s">
        <v>1975</v>
      </c>
      <c r="F2139" s="2">
        <v>31162001</v>
      </c>
      <c r="G2139" s="2" t="s">
        <v>496</v>
      </c>
      <c r="H2139" s="2">
        <v>2</v>
      </c>
      <c r="I2139" s="2">
        <v>3</v>
      </c>
      <c r="J2139" s="2">
        <v>16</v>
      </c>
      <c r="K2139" s="2">
        <v>10</v>
      </c>
      <c r="L2139" s="3">
        <v>11043.199999999999</v>
      </c>
      <c r="M2139" s="2" t="s">
        <v>0</v>
      </c>
      <c r="N2139" s="4" t="s">
        <v>21</v>
      </c>
    </row>
    <row r="2140" spans="1:14" x14ac:dyDescent="0.25">
      <c r="A2140" s="1" t="s">
        <v>360</v>
      </c>
      <c r="B2140" s="2" t="s">
        <v>103</v>
      </c>
      <c r="C2140" s="2" t="s">
        <v>104</v>
      </c>
      <c r="D2140" s="2" t="s">
        <v>105</v>
      </c>
      <c r="E2140" s="2" t="s">
        <v>1976</v>
      </c>
      <c r="F2140" s="2">
        <v>44121708</v>
      </c>
      <c r="G2140" s="2" t="s">
        <v>496</v>
      </c>
      <c r="H2140" s="2">
        <v>2</v>
      </c>
      <c r="I2140" s="2">
        <v>3</v>
      </c>
      <c r="J2140" s="2">
        <v>16</v>
      </c>
      <c r="K2140" s="2">
        <v>80</v>
      </c>
      <c r="L2140" s="3">
        <v>773024</v>
      </c>
      <c r="M2140" s="2" t="s">
        <v>0</v>
      </c>
      <c r="N2140" s="4" t="s">
        <v>21</v>
      </c>
    </row>
    <row r="2141" spans="1:14" x14ac:dyDescent="0.25">
      <c r="A2141" s="1" t="s">
        <v>360</v>
      </c>
      <c r="B2141" s="2" t="s">
        <v>103</v>
      </c>
      <c r="C2141" s="2" t="s">
        <v>104</v>
      </c>
      <c r="D2141" s="2" t="s">
        <v>105</v>
      </c>
      <c r="E2141" s="2" t="s">
        <v>1977</v>
      </c>
      <c r="F2141" s="2">
        <v>45101508</v>
      </c>
      <c r="G2141" s="2" t="s">
        <v>496</v>
      </c>
      <c r="H2141" s="2">
        <v>2</v>
      </c>
      <c r="I2141" s="2">
        <v>3</v>
      </c>
      <c r="J2141" s="2">
        <v>16</v>
      </c>
      <c r="K2141" s="2">
        <v>3</v>
      </c>
      <c r="L2141" s="3">
        <v>20706</v>
      </c>
      <c r="M2141" s="2" t="s">
        <v>0</v>
      </c>
      <c r="N2141" s="4" t="s">
        <v>21</v>
      </c>
    </row>
    <row r="2142" spans="1:14" x14ac:dyDescent="0.25">
      <c r="A2142" s="1" t="s">
        <v>360</v>
      </c>
      <c r="B2142" s="2" t="s">
        <v>103</v>
      </c>
      <c r="C2142" s="2" t="s">
        <v>104</v>
      </c>
      <c r="D2142" s="2" t="s">
        <v>105</v>
      </c>
      <c r="E2142" s="2" t="s">
        <v>1978</v>
      </c>
      <c r="F2142" s="2">
        <v>44111912</v>
      </c>
      <c r="G2142" s="2" t="s">
        <v>496</v>
      </c>
      <c r="H2142" s="2">
        <v>2</v>
      </c>
      <c r="I2142" s="2">
        <v>3</v>
      </c>
      <c r="J2142" s="2">
        <v>16</v>
      </c>
      <c r="K2142" s="2">
        <v>100</v>
      </c>
      <c r="L2142" s="3">
        <v>165648</v>
      </c>
      <c r="M2142" s="2" t="s">
        <v>0</v>
      </c>
      <c r="N2142" s="4" t="s">
        <v>21</v>
      </c>
    </row>
    <row r="2143" spans="1:14" x14ac:dyDescent="0.25">
      <c r="A2143" s="1" t="s">
        <v>360</v>
      </c>
      <c r="B2143" s="2" t="s">
        <v>103</v>
      </c>
      <c r="C2143" s="2" t="s">
        <v>104</v>
      </c>
      <c r="D2143" s="2" t="s">
        <v>105</v>
      </c>
      <c r="E2143" s="2" t="s">
        <v>1979</v>
      </c>
      <c r="F2143" s="2">
        <v>44121905</v>
      </c>
      <c r="G2143" s="2" t="s">
        <v>810</v>
      </c>
      <c r="H2143" s="2">
        <v>2</v>
      </c>
      <c r="I2143" s="2">
        <v>2</v>
      </c>
      <c r="J2143" s="2">
        <v>10</v>
      </c>
      <c r="K2143" s="2">
        <v>2</v>
      </c>
      <c r="L2143" s="3">
        <v>11043.2</v>
      </c>
      <c r="M2143" s="2" t="s">
        <v>0</v>
      </c>
      <c r="N2143" s="4" t="s">
        <v>21</v>
      </c>
    </row>
    <row r="2144" spans="1:14" x14ac:dyDescent="0.25">
      <c r="A2144" s="1" t="s">
        <v>360</v>
      </c>
      <c r="B2144" s="2" t="s">
        <v>103</v>
      </c>
      <c r="C2144" s="2" t="s">
        <v>104</v>
      </c>
      <c r="D2144" s="2" t="s">
        <v>105</v>
      </c>
      <c r="E2144" s="2" t="s">
        <v>1980</v>
      </c>
      <c r="F2144" s="2">
        <v>44121905</v>
      </c>
      <c r="G2144" s="2" t="s">
        <v>810</v>
      </c>
      <c r="H2144" s="2">
        <v>2</v>
      </c>
      <c r="I2144" s="2">
        <v>2</v>
      </c>
      <c r="J2144" s="2">
        <v>10</v>
      </c>
      <c r="K2144" s="2">
        <v>5</v>
      </c>
      <c r="L2144" s="3">
        <v>27608</v>
      </c>
      <c r="M2144" s="2" t="s">
        <v>0</v>
      </c>
      <c r="N2144" s="4" t="s">
        <v>21</v>
      </c>
    </row>
    <row r="2145" spans="1:14" x14ac:dyDescent="0.25">
      <c r="A2145" s="1" t="s">
        <v>360</v>
      </c>
      <c r="B2145" s="2" t="s">
        <v>103</v>
      </c>
      <c r="C2145" s="2" t="s">
        <v>104</v>
      </c>
      <c r="D2145" s="2" t="s">
        <v>105</v>
      </c>
      <c r="E2145" s="2" t="s">
        <v>1981</v>
      </c>
      <c r="F2145" s="2">
        <v>44121905</v>
      </c>
      <c r="G2145" s="2" t="s">
        <v>810</v>
      </c>
      <c r="H2145" s="2">
        <v>2</v>
      </c>
      <c r="I2145" s="2">
        <v>2</v>
      </c>
      <c r="J2145" s="2">
        <v>10</v>
      </c>
      <c r="K2145" s="2">
        <v>5</v>
      </c>
      <c r="L2145" s="3">
        <v>10353</v>
      </c>
      <c r="M2145" s="2" t="s">
        <v>0</v>
      </c>
      <c r="N2145" s="4" t="s">
        <v>21</v>
      </c>
    </row>
    <row r="2146" spans="1:14" x14ac:dyDescent="0.25">
      <c r="A2146" s="1" t="s">
        <v>360</v>
      </c>
      <c r="B2146" s="2" t="s">
        <v>103</v>
      </c>
      <c r="C2146" s="2" t="s">
        <v>104</v>
      </c>
      <c r="D2146" s="2" t="s">
        <v>105</v>
      </c>
      <c r="E2146" s="2" t="s">
        <v>1982</v>
      </c>
      <c r="F2146" s="2">
        <v>44121905</v>
      </c>
      <c r="G2146" s="2" t="s">
        <v>810</v>
      </c>
      <c r="H2146" s="2">
        <v>2</v>
      </c>
      <c r="I2146" s="2">
        <v>2</v>
      </c>
      <c r="J2146" s="2">
        <v>10</v>
      </c>
      <c r="K2146" s="2">
        <v>2</v>
      </c>
      <c r="L2146" s="3">
        <v>4141.2</v>
      </c>
      <c r="M2146" s="2" t="s">
        <v>0</v>
      </c>
      <c r="N2146" s="4" t="s">
        <v>21</v>
      </c>
    </row>
    <row r="2147" spans="1:14" x14ac:dyDescent="0.25">
      <c r="A2147" s="1" t="s">
        <v>360</v>
      </c>
      <c r="B2147" s="2" t="s">
        <v>103</v>
      </c>
      <c r="C2147" s="2" t="s">
        <v>104</v>
      </c>
      <c r="D2147" s="2" t="s">
        <v>105</v>
      </c>
      <c r="E2147" s="2" t="s">
        <v>1983</v>
      </c>
      <c r="F2147" s="2">
        <v>44121700</v>
      </c>
      <c r="G2147" s="2" t="s">
        <v>810</v>
      </c>
      <c r="H2147" s="2">
        <v>2</v>
      </c>
      <c r="I2147" s="2">
        <v>2</v>
      </c>
      <c r="J2147" s="2">
        <v>10</v>
      </c>
      <c r="K2147" s="2">
        <v>50</v>
      </c>
      <c r="L2147" s="3">
        <v>496943.99999999994</v>
      </c>
      <c r="M2147" s="2" t="s">
        <v>0</v>
      </c>
      <c r="N2147" s="4" t="s">
        <v>21</v>
      </c>
    </row>
    <row r="2148" spans="1:14" x14ac:dyDescent="0.25">
      <c r="A2148" s="1" t="s">
        <v>360</v>
      </c>
      <c r="B2148" s="2" t="s">
        <v>103</v>
      </c>
      <c r="C2148" s="2" t="s">
        <v>104</v>
      </c>
      <c r="D2148" s="2" t="s">
        <v>105</v>
      </c>
      <c r="E2148" s="2" t="s">
        <v>1984</v>
      </c>
      <c r="F2148" s="2">
        <v>44121700</v>
      </c>
      <c r="G2148" s="2" t="s">
        <v>810</v>
      </c>
      <c r="H2148" s="2">
        <v>2</v>
      </c>
      <c r="I2148" s="2">
        <v>2</v>
      </c>
      <c r="J2148" s="2">
        <v>10</v>
      </c>
      <c r="K2148" s="2">
        <v>20</v>
      </c>
      <c r="L2148" s="3">
        <v>198777.59999999998</v>
      </c>
      <c r="M2148" s="2" t="s">
        <v>0</v>
      </c>
      <c r="N2148" s="4" t="s">
        <v>21</v>
      </c>
    </row>
    <row r="2149" spans="1:14" x14ac:dyDescent="0.25">
      <c r="A2149" s="1" t="s">
        <v>360</v>
      </c>
      <c r="B2149" s="2" t="s">
        <v>103</v>
      </c>
      <c r="C2149" s="2" t="s">
        <v>104</v>
      </c>
      <c r="D2149" s="2" t="s">
        <v>105</v>
      </c>
      <c r="E2149" s="2" t="s">
        <v>1985</v>
      </c>
      <c r="F2149" s="2">
        <v>44121700</v>
      </c>
      <c r="G2149" s="2" t="s">
        <v>810</v>
      </c>
      <c r="H2149" s="2">
        <v>2</v>
      </c>
      <c r="I2149" s="2">
        <v>2</v>
      </c>
      <c r="J2149" s="2">
        <v>10</v>
      </c>
      <c r="K2149" s="2">
        <v>10</v>
      </c>
      <c r="L2149" s="3">
        <v>3036.88</v>
      </c>
      <c r="M2149" s="2" t="s">
        <v>0</v>
      </c>
      <c r="N2149" s="4" t="s">
        <v>21</v>
      </c>
    </row>
    <row r="2150" spans="1:14" x14ac:dyDescent="0.25">
      <c r="A2150" s="1" t="s">
        <v>360</v>
      </c>
      <c r="B2150" s="2" t="s">
        <v>103</v>
      </c>
      <c r="C2150" s="2" t="s">
        <v>104</v>
      </c>
      <c r="D2150" s="2" t="s">
        <v>105</v>
      </c>
      <c r="E2150" s="2" t="s">
        <v>1986</v>
      </c>
      <c r="F2150" s="2">
        <v>44121804</v>
      </c>
      <c r="G2150" s="2" t="s">
        <v>810</v>
      </c>
      <c r="H2150" s="2">
        <v>2</v>
      </c>
      <c r="I2150" s="2">
        <v>2</v>
      </c>
      <c r="J2150" s="2">
        <v>10</v>
      </c>
      <c r="K2150" s="2">
        <v>4</v>
      </c>
      <c r="L2150" s="3">
        <v>6625.92</v>
      </c>
      <c r="M2150" s="2" t="s">
        <v>0</v>
      </c>
      <c r="N2150" s="4" t="s">
        <v>21</v>
      </c>
    </row>
    <row r="2151" spans="1:14" x14ac:dyDescent="0.25">
      <c r="A2151" s="1" t="s">
        <v>360</v>
      </c>
      <c r="B2151" s="2" t="s">
        <v>103</v>
      </c>
      <c r="C2151" s="2" t="s">
        <v>104</v>
      </c>
      <c r="D2151" s="2" t="s">
        <v>105</v>
      </c>
      <c r="E2151" s="2" t="s">
        <v>1987</v>
      </c>
      <c r="F2151" s="2">
        <v>44121800</v>
      </c>
      <c r="G2151" s="2" t="s">
        <v>810</v>
      </c>
      <c r="H2151" s="2">
        <v>2</v>
      </c>
      <c r="I2151" s="2">
        <v>2</v>
      </c>
      <c r="J2151" s="2">
        <v>10</v>
      </c>
      <c r="K2151" s="2">
        <v>30</v>
      </c>
      <c r="L2151" s="3">
        <v>41412</v>
      </c>
      <c r="M2151" s="2" t="s">
        <v>0</v>
      </c>
      <c r="N2151" s="4" t="s">
        <v>21</v>
      </c>
    </row>
    <row r="2152" spans="1:14" x14ac:dyDescent="0.25">
      <c r="A2152" s="1" t="s">
        <v>360</v>
      </c>
      <c r="B2152" s="2" t="s">
        <v>103</v>
      </c>
      <c r="C2152" s="2" t="s">
        <v>104</v>
      </c>
      <c r="D2152" s="2" t="s">
        <v>105</v>
      </c>
      <c r="E2152" s="2" t="s">
        <v>1988</v>
      </c>
      <c r="F2152" s="2">
        <v>44121600</v>
      </c>
      <c r="G2152" s="2" t="s">
        <v>810</v>
      </c>
      <c r="H2152" s="2">
        <v>2</v>
      </c>
      <c r="I2152" s="2">
        <v>2</v>
      </c>
      <c r="J2152" s="2">
        <v>10</v>
      </c>
      <c r="K2152" s="2">
        <v>15</v>
      </c>
      <c r="L2152" s="3">
        <v>196707</v>
      </c>
      <c r="M2152" s="2" t="s">
        <v>0</v>
      </c>
      <c r="N2152" s="4" t="s">
        <v>21</v>
      </c>
    </row>
    <row r="2153" spans="1:14" x14ac:dyDescent="0.25">
      <c r="A2153" s="1" t="s">
        <v>360</v>
      </c>
      <c r="B2153" s="2" t="s">
        <v>103</v>
      </c>
      <c r="C2153" s="2" t="s">
        <v>104</v>
      </c>
      <c r="D2153" s="2" t="s">
        <v>105</v>
      </c>
      <c r="E2153" s="2" t="s">
        <v>1989</v>
      </c>
      <c r="F2153" s="2">
        <v>44121800</v>
      </c>
      <c r="G2153" s="2" t="s">
        <v>810</v>
      </c>
      <c r="H2153" s="2">
        <v>2</v>
      </c>
      <c r="I2153" s="2">
        <v>2</v>
      </c>
      <c r="J2153" s="2">
        <v>10</v>
      </c>
      <c r="K2153" s="2">
        <v>10</v>
      </c>
      <c r="L2153" s="3">
        <v>13804</v>
      </c>
      <c r="M2153" s="2" t="s">
        <v>0</v>
      </c>
      <c r="N2153" s="4" t="s">
        <v>21</v>
      </c>
    </row>
    <row r="2154" spans="1:14" x14ac:dyDescent="0.25">
      <c r="A2154" s="1" t="s">
        <v>360</v>
      </c>
      <c r="B2154" s="2" t="s">
        <v>103</v>
      </c>
      <c r="C2154" s="2" t="s">
        <v>104</v>
      </c>
      <c r="D2154" s="2" t="s">
        <v>105</v>
      </c>
      <c r="E2154" s="2" t="s">
        <v>1990</v>
      </c>
      <c r="F2154" s="2">
        <v>44121600</v>
      </c>
      <c r="G2154" s="2" t="s">
        <v>810</v>
      </c>
      <c r="H2154" s="2">
        <v>2</v>
      </c>
      <c r="I2154" s="2">
        <v>2</v>
      </c>
      <c r="J2154" s="2">
        <v>10</v>
      </c>
      <c r="K2154" s="2">
        <v>7</v>
      </c>
      <c r="L2154" s="3">
        <v>91796.599999999991</v>
      </c>
      <c r="M2154" s="2" t="s">
        <v>0</v>
      </c>
      <c r="N2154" s="4" t="s">
        <v>21</v>
      </c>
    </row>
    <row r="2155" spans="1:14" x14ac:dyDescent="0.25">
      <c r="A2155" s="1" t="s">
        <v>360</v>
      </c>
      <c r="B2155" s="2" t="s">
        <v>103</v>
      </c>
      <c r="C2155" s="2" t="s">
        <v>104</v>
      </c>
      <c r="D2155" s="2" t="s">
        <v>105</v>
      </c>
      <c r="E2155" s="2" t="s">
        <v>1991</v>
      </c>
      <c r="F2155" s="2">
        <v>44121708</v>
      </c>
      <c r="G2155" s="2" t="s">
        <v>810</v>
      </c>
      <c r="H2155" s="2">
        <v>2</v>
      </c>
      <c r="I2155" s="2">
        <v>2</v>
      </c>
      <c r="J2155" s="2">
        <v>10</v>
      </c>
      <c r="K2155" s="2">
        <v>15</v>
      </c>
      <c r="L2155" s="3">
        <v>14494.199999999999</v>
      </c>
      <c r="M2155" s="2" t="s">
        <v>0</v>
      </c>
      <c r="N2155" s="4" t="s">
        <v>21</v>
      </c>
    </row>
    <row r="2156" spans="1:14" x14ac:dyDescent="0.25">
      <c r="A2156" s="1" t="s">
        <v>360</v>
      </c>
      <c r="B2156" s="2" t="s">
        <v>103</v>
      </c>
      <c r="C2156" s="2" t="s">
        <v>104</v>
      </c>
      <c r="D2156" s="2" t="s">
        <v>105</v>
      </c>
      <c r="E2156" s="2" t="s">
        <v>1992</v>
      </c>
      <c r="F2156" s="2">
        <v>44121708</v>
      </c>
      <c r="G2156" s="2" t="s">
        <v>810</v>
      </c>
      <c r="H2156" s="2">
        <v>2</v>
      </c>
      <c r="I2156" s="2">
        <v>2</v>
      </c>
      <c r="J2156" s="2">
        <v>10</v>
      </c>
      <c r="K2156" s="2">
        <v>15</v>
      </c>
      <c r="L2156" s="3">
        <v>24847.200000000001</v>
      </c>
      <c r="M2156" s="2" t="s">
        <v>0</v>
      </c>
      <c r="N2156" s="4" t="s">
        <v>21</v>
      </c>
    </row>
    <row r="2157" spans="1:14" x14ac:dyDescent="0.25">
      <c r="A2157" s="1" t="s">
        <v>360</v>
      </c>
      <c r="B2157" s="2" t="s">
        <v>103</v>
      </c>
      <c r="C2157" s="2" t="s">
        <v>104</v>
      </c>
      <c r="D2157" s="2" t="s">
        <v>105</v>
      </c>
      <c r="E2157" s="2" t="s">
        <v>1993</v>
      </c>
      <c r="F2157" s="2">
        <v>44121613</v>
      </c>
      <c r="G2157" s="2" t="s">
        <v>810</v>
      </c>
      <c r="H2157" s="2">
        <v>2</v>
      </c>
      <c r="I2157" s="2">
        <v>2</v>
      </c>
      <c r="J2157" s="2">
        <v>10</v>
      </c>
      <c r="K2157" s="2">
        <v>10</v>
      </c>
      <c r="L2157" s="3">
        <v>16564.8</v>
      </c>
      <c r="M2157" s="2" t="s">
        <v>0</v>
      </c>
      <c r="N2157" s="4" t="s">
        <v>21</v>
      </c>
    </row>
    <row r="2158" spans="1:14" x14ac:dyDescent="0.25">
      <c r="A2158" s="1" t="s">
        <v>360</v>
      </c>
      <c r="B2158" s="2" t="s">
        <v>103</v>
      </c>
      <c r="C2158" s="2" t="s">
        <v>104</v>
      </c>
      <c r="D2158" s="2" t="s">
        <v>105</v>
      </c>
      <c r="E2158" s="2" t="s">
        <v>1994</v>
      </c>
      <c r="F2158" s="2">
        <v>44121701</v>
      </c>
      <c r="G2158" s="2" t="s">
        <v>17856</v>
      </c>
      <c r="H2158" s="2">
        <v>1</v>
      </c>
      <c r="I2158" s="2">
        <v>6</v>
      </c>
      <c r="J2158" s="2">
        <v>10</v>
      </c>
      <c r="K2158" s="2">
        <v>100</v>
      </c>
      <c r="L2158" s="3">
        <v>202300</v>
      </c>
      <c r="M2158" s="2" t="s">
        <v>0</v>
      </c>
      <c r="N2158" s="4" t="s">
        <v>21</v>
      </c>
    </row>
    <row r="2159" spans="1:14" x14ac:dyDescent="0.25">
      <c r="A2159" s="1" t="s">
        <v>360</v>
      </c>
      <c r="B2159" s="2" t="s">
        <v>103</v>
      </c>
      <c r="C2159" s="2" t="s">
        <v>104</v>
      </c>
      <c r="D2159" s="2" t="s">
        <v>105</v>
      </c>
      <c r="E2159" s="2" t="s">
        <v>1995</v>
      </c>
      <c r="F2159" s="2">
        <v>47131600</v>
      </c>
      <c r="G2159" s="2" t="s">
        <v>490</v>
      </c>
      <c r="H2159" s="2">
        <v>2</v>
      </c>
      <c r="I2159" s="2">
        <v>6</v>
      </c>
      <c r="J2159" s="2">
        <v>10</v>
      </c>
      <c r="K2159" s="2">
        <v>12</v>
      </c>
      <c r="L2159" s="3">
        <v>69972</v>
      </c>
      <c r="M2159" s="2" t="s">
        <v>0</v>
      </c>
      <c r="N2159" s="4" t="s">
        <v>21</v>
      </c>
    </row>
    <row r="2160" spans="1:14" x14ac:dyDescent="0.25">
      <c r="A2160" s="1" t="s">
        <v>360</v>
      </c>
      <c r="B2160" s="2" t="s">
        <v>103</v>
      </c>
      <c r="C2160" s="2" t="s">
        <v>104</v>
      </c>
      <c r="D2160" s="2" t="s">
        <v>105</v>
      </c>
      <c r="E2160" s="2" t="s">
        <v>1996</v>
      </c>
      <c r="F2160" s="2">
        <v>27112000</v>
      </c>
      <c r="G2160" s="2" t="s">
        <v>490</v>
      </c>
      <c r="H2160" s="2">
        <v>2</v>
      </c>
      <c r="I2160" s="2">
        <v>6</v>
      </c>
      <c r="J2160" s="2">
        <v>10</v>
      </c>
      <c r="K2160" s="2">
        <v>30</v>
      </c>
      <c r="L2160" s="3">
        <v>356393.1</v>
      </c>
      <c r="M2160" s="2" t="s">
        <v>0</v>
      </c>
      <c r="N2160" s="4" t="s">
        <v>21</v>
      </c>
    </row>
    <row r="2161" spans="1:14" x14ac:dyDescent="0.25">
      <c r="A2161" s="1" t="s">
        <v>360</v>
      </c>
      <c r="B2161" s="2" t="s">
        <v>103</v>
      </c>
      <c r="C2161" s="2" t="s">
        <v>104</v>
      </c>
      <c r="D2161" s="2" t="s">
        <v>105</v>
      </c>
      <c r="E2161" s="2" t="s">
        <v>1997</v>
      </c>
      <c r="F2161" s="2">
        <v>47131600</v>
      </c>
      <c r="G2161" s="2" t="s">
        <v>490</v>
      </c>
      <c r="H2161" s="2">
        <v>2</v>
      </c>
      <c r="I2161" s="2">
        <v>6</v>
      </c>
      <c r="J2161" s="2">
        <v>10</v>
      </c>
      <c r="K2161" s="2">
        <v>30</v>
      </c>
      <c r="L2161" s="3">
        <v>356393.1</v>
      </c>
      <c r="M2161" s="2" t="s">
        <v>0</v>
      </c>
      <c r="N2161" s="4" t="s">
        <v>21</v>
      </c>
    </row>
    <row r="2162" spans="1:14" x14ac:dyDescent="0.25">
      <c r="A2162" s="1" t="s">
        <v>360</v>
      </c>
      <c r="B2162" s="2" t="s">
        <v>103</v>
      </c>
      <c r="C2162" s="2" t="s">
        <v>104</v>
      </c>
      <c r="D2162" s="2" t="s">
        <v>105</v>
      </c>
      <c r="E2162" s="2" t="s">
        <v>1998</v>
      </c>
      <c r="F2162" s="2">
        <v>47131600</v>
      </c>
      <c r="G2162" s="2" t="s">
        <v>490</v>
      </c>
      <c r="H2162" s="2">
        <v>2</v>
      </c>
      <c r="I2162" s="2">
        <v>6</v>
      </c>
      <c r="J2162" s="2">
        <v>10</v>
      </c>
      <c r="K2162" s="2">
        <v>20</v>
      </c>
      <c r="L2162" s="3">
        <v>185640</v>
      </c>
      <c r="M2162" s="2" t="s">
        <v>0</v>
      </c>
      <c r="N2162" s="4" t="s">
        <v>21</v>
      </c>
    </row>
    <row r="2163" spans="1:14" x14ac:dyDescent="0.25">
      <c r="A2163" s="1" t="s">
        <v>360</v>
      </c>
      <c r="B2163" s="2" t="s">
        <v>103</v>
      </c>
      <c r="C2163" s="2" t="s">
        <v>104</v>
      </c>
      <c r="D2163" s="2" t="s">
        <v>105</v>
      </c>
      <c r="E2163" s="2" t="s">
        <v>1999</v>
      </c>
      <c r="F2163" s="2">
        <v>47121800</v>
      </c>
      <c r="G2163" s="2" t="s">
        <v>490</v>
      </c>
      <c r="H2163" s="2">
        <v>3</v>
      </c>
      <c r="I2163" s="2">
        <v>6</v>
      </c>
      <c r="J2163" s="2">
        <v>10</v>
      </c>
      <c r="K2163" s="2">
        <v>15</v>
      </c>
      <c r="L2163" s="3">
        <v>99960</v>
      </c>
      <c r="M2163" s="2" t="s">
        <v>0</v>
      </c>
      <c r="N2163" s="4" t="s">
        <v>21</v>
      </c>
    </row>
    <row r="2164" spans="1:14" x14ac:dyDescent="0.25">
      <c r="A2164" s="1" t="s">
        <v>360</v>
      </c>
      <c r="B2164" s="2" t="s">
        <v>103</v>
      </c>
      <c r="C2164" s="2" t="s">
        <v>104</v>
      </c>
      <c r="D2164" s="2" t="s">
        <v>105</v>
      </c>
      <c r="E2164" s="2" t="s">
        <v>2000</v>
      </c>
      <c r="F2164" s="2">
        <v>47121800</v>
      </c>
      <c r="G2164" s="2" t="s">
        <v>490</v>
      </c>
      <c r="H2164" s="2">
        <v>3</v>
      </c>
      <c r="I2164" s="2">
        <v>6</v>
      </c>
      <c r="J2164" s="2">
        <v>10</v>
      </c>
      <c r="K2164" s="2">
        <v>15</v>
      </c>
      <c r="L2164" s="3">
        <v>139230</v>
      </c>
      <c r="M2164" s="2" t="s">
        <v>0</v>
      </c>
      <c r="N2164" s="4" t="s">
        <v>21</v>
      </c>
    </row>
    <row r="2165" spans="1:14" x14ac:dyDescent="0.25">
      <c r="A2165" s="1" t="s">
        <v>360</v>
      </c>
      <c r="B2165" s="2" t="s">
        <v>103</v>
      </c>
      <c r="C2165" s="2" t="s">
        <v>104</v>
      </c>
      <c r="D2165" s="2" t="s">
        <v>105</v>
      </c>
      <c r="E2165" s="2" t="s">
        <v>2001</v>
      </c>
      <c r="F2165" s="2">
        <v>47131618</v>
      </c>
      <c r="G2165" s="2" t="s">
        <v>490</v>
      </c>
      <c r="H2165" s="2">
        <v>3</v>
      </c>
      <c r="I2165" s="2">
        <v>6</v>
      </c>
      <c r="J2165" s="2">
        <v>10</v>
      </c>
      <c r="K2165" s="2">
        <v>20</v>
      </c>
      <c r="L2165" s="3">
        <v>373993.2</v>
      </c>
      <c r="M2165" s="2" t="s">
        <v>0</v>
      </c>
      <c r="N2165" s="4" t="s">
        <v>21</v>
      </c>
    </row>
    <row r="2166" spans="1:14" x14ac:dyDescent="0.25">
      <c r="A2166" s="1" t="s">
        <v>360</v>
      </c>
      <c r="B2166" s="2" t="s">
        <v>103</v>
      </c>
      <c r="C2166" s="2" t="s">
        <v>104</v>
      </c>
      <c r="D2166" s="2" t="s">
        <v>105</v>
      </c>
      <c r="E2166" s="2" t="s">
        <v>2002</v>
      </c>
      <c r="F2166" s="2">
        <v>47131604</v>
      </c>
      <c r="G2166" s="2" t="s">
        <v>490</v>
      </c>
      <c r="H2166" s="2">
        <v>3</v>
      </c>
      <c r="I2166" s="2">
        <v>6</v>
      </c>
      <c r="J2166" s="2">
        <v>10</v>
      </c>
      <c r="K2166" s="2">
        <v>6</v>
      </c>
      <c r="L2166" s="3">
        <v>55692</v>
      </c>
      <c r="M2166" s="2" t="s">
        <v>0</v>
      </c>
      <c r="N2166" s="4" t="s">
        <v>21</v>
      </c>
    </row>
    <row r="2167" spans="1:14" x14ac:dyDescent="0.25">
      <c r="A2167" s="1" t="s">
        <v>360</v>
      </c>
      <c r="B2167" s="2" t="s">
        <v>103</v>
      </c>
      <c r="C2167" s="2" t="s">
        <v>104</v>
      </c>
      <c r="D2167" s="2" t="s">
        <v>105</v>
      </c>
      <c r="E2167" s="2" t="s">
        <v>2003</v>
      </c>
      <c r="F2167" s="2">
        <v>47131600</v>
      </c>
      <c r="G2167" s="2" t="s">
        <v>490</v>
      </c>
      <c r="H2167" s="2">
        <v>1</v>
      </c>
      <c r="I2167" s="2">
        <v>6</v>
      </c>
      <c r="J2167" s="2">
        <v>10</v>
      </c>
      <c r="K2167" s="2">
        <v>35</v>
      </c>
      <c r="L2167" s="3">
        <v>204085</v>
      </c>
      <c r="M2167" s="2" t="s">
        <v>0</v>
      </c>
      <c r="N2167" s="4" t="s">
        <v>21</v>
      </c>
    </row>
    <row r="2168" spans="1:14" x14ac:dyDescent="0.25">
      <c r="A2168" s="1" t="s">
        <v>360</v>
      </c>
      <c r="B2168" s="2" t="s">
        <v>103</v>
      </c>
      <c r="C2168" s="2" t="s">
        <v>104</v>
      </c>
      <c r="D2168" s="2" t="s">
        <v>105</v>
      </c>
      <c r="E2168" s="2" t="s">
        <v>2004</v>
      </c>
      <c r="F2168" s="2">
        <v>47131618</v>
      </c>
      <c r="G2168" s="2" t="s">
        <v>490</v>
      </c>
      <c r="H2168" s="2">
        <v>1</v>
      </c>
      <c r="I2168" s="2">
        <v>6</v>
      </c>
      <c r="J2168" s="2">
        <v>10</v>
      </c>
      <c r="K2168" s="2">
        <v>37</v>
      </c>
      <c r="L2168" s="3">
        <v>246568</v>
      </c>
      <c r="M2168" s="2" t="s">
        <v>0</v>
      </c>
      <c r="N2168" s="4" t="s">
        <v>21</v>
      </c>
    </row>
    <row r="2169" spans="1:14" x14ac:dyDescent="0.25">
      <c r="A2169" s="1" t="s">
        <v>360</v>
      </c>
      <c r="B2169" s="2" t="s">
        <v>103</v>
      </c>
      <c r="C2169" s="2" t="s">
        <v>104</v>
      </c>
      <c r="D2169" s="2" t="s">
        <v>105</v>
      </c>
      <c r="E2169" s="2" t="s">
        <v>2005</v>
      </c>
      <c r="F2169" s="2">
        <v>27111903</v>
      </c>
      <c r="G2169" s="2" t="s">
        <v>490</v>
      </c>
      <c r="H2169" s="2">
        <v>2</v>
      </c>
      <c r="I2169" s="2">
        <v>6</v>
      </c>
      <c r="J2169" s="2">
        <v>16</v>
      </c>
      <c r="K2169" s="2">
        <v>18</v>
      </c>
      <c r="L2169" s="3">
        <v>80967.600000000006</v>
      </c>
      <c r="M2169" s="2" t="s">
        <v>0</v>
      </c>
      <c r="N2169" s="4" t="s">
        <v>21</v>
      </c>
    </row>
    <row r="2170" spans="1:14" x14ac:dyDescent="0.25">
      <c r="A2170" s="1" t="s">
        <v>360</v>
      </c>
      <c r="B2170" s="2" t="s">
        <v>103</v>
      </c>
      <c r="C2170" s="2" t="s">
        <v>104</v>
      </c>
      <c r="D2170" s="2" t="s">
        <v>105</v>
      </c>
      <c r="E2170" s="2" t="s">
        <v>2006</v>
      </c>
      <c r="F2170" s="2">
        <v>47131605</v>
      </c>
      <c r="G2170" s="2" t="s">
        <v>490</v>
      </c>
      <c r="H2170" s="2">
        <v>2</v>
      </c>
      <c r="I2170" s="2">
        <v>6</v>
      </c>
      <c r="J2170" s="2">
        <v>16</v>
      </c>
      <c r="K2170" s="2">
        <v>10</v>
      </c>
      <c r="L2170" s="3">
        <v>20825</v>
      </c>
      <c r="M2170" s="2" t="s">
        <v>0</v>
      </c>
      <c r="N2170" s="4" t="s">
        <v>21</v>
      </c>
    </row>
    <row r="2171" spans="1:14" x14ac:dyDescent="0.25">
      <c r="A2171" s="1" t="s">
        <v>360</v>
      </c>
      <c r="B2171" s="2" t="s">
        <v>103</v>
      </c>
      <c r="C2171" s="2" t="s">
        <v>104</v>
      </c>
      <c r="D2171" s="2" t="s">
        <v>105</v>
      </c>
      <c r="E2171" s="2" t="s">
        <v>2007</v>
      </c>
      <c r="F2171" s="2">
        <v>47131604</v>
      </c>
      <c r="G2171" s="2" t="s">
        <v>490</v>
      </c>
      <c r="H2171" s="2">
        <v>2</v>
      </c>
      <c r="I2171" s="2">
        <v>6</v>
      </c>
      <c r="J2171" s="2">
        <v>16</v>
      </c>
      <c r="K2171" s="2">
        <v>20</v>
      </c>
      <c r="L2171" s="3">
        <v>116620</v>
      </c>
      <c r="M2171" s="2" t="s">
        <v>0</v>
      </c>
      <c r="N2171" s="4" t="s">
        <v>21</v>
      </c>
    </row>
    <row r="2172" spans="1:14" x14ac:dyDescent="0.25">
      <c r="A2172" s="1" t="s">
        <v>360</v>
      </c>
      <c r="B2172" s="2" t="s">
        <v>103</v>
      </c>
      <c r="C2172" s="2" t="s">
        <v>104</v>
      </c>
      <c r="D2172" s="2" t="s">
        <v>105</v>
      </c>
      <c r="E2172" s="2" t="s">
        <v>2008</v>
      </c>
      <c r="F2172" s="2">
        <v>47131600</v>
      </c>
      <c r="G2172" s="2" t="s">
        <v>490</v>
      </c>
      <c r="H2172" s="2">
        <v>2</v>
      </c>
      <c r="I2172" s="2">
        <v>6</v>
      </c>
      <c r="J2172" s="2">
        <v>16</v>
      </c>
      <c r="K2172" s="2">
        <v>30</v>
      </c>
      <c r="L2172" s="3">
        <v>174930</v>
      </c>
      <c r="M2172" s="2" t="s">
        <v>0</v>
      </c>
      <c r="N2172" s="4" t="s">
        <v>21</v>
      </c>
    </row>
    <row r="2173" spans="1:14" x14ac:dyDescent="0.25">
      <c r="A2173" s="1" t="s">
        <v>360</v>
      </c>
      <c r="B2173" s="2" t="s">
        <v>103</v>
      </c>
      <c r="C2173" s="2" t="s">
        <v>104</v>
      </c>
      <c r="D2173" s="2" t="s">
        <v>105</v>
      </c>
      <c r="E2173" s="2" t="s">
        <v>2009</v>
      </c>
      <c r="F2173" s="2">
        <v>47131618</v>
      </c>
      <c r="G2173" s="2" t="s">
        <v>490</v>
      </c>
      <c r="H2173" s="2">
        <v>2</v>
      </c>
      <c r="I2173" s="2">
        <v>6</v>
      </c>
      <c r="J2173" s="2">
        <v>16</v>
      </c>
      <c r="K2173" s="2">
        <v>30</v>
      </c>
      <c r="L2173" s="3">
        <v>199920</v>
      </c>
      <c r="M2173" s="2" t="s">
        <v>0</v>
      </c>
      <c r="N2173" s="4" t="s">
        <v>21</v>
      </c>
    </row>
    <row r="2174" spans="1:14" x14ac:dyDescent="0.25">
      <c r="A2174" s="1" t="s">
        <v>360</v>
      </c>
      <c r="B2174" s="2" t="s">
        <v>103</v>
      </c>
      <c r="C2174" s="2" t="s">
        <v>104</v>
      </c>
      <c r="D2174" s="2" t="s">
        <v>105</v>
      </c>
      <c r="E2174" s="2" t="s">
        <v>2010</v>
      </c>
      <c r="F2174" s="2">
        <v>47131604</v>
      </c>
      <c r="G2174" s="2" t="s">
        <v>17856</v>
      </c>
      <c r="H2174" s="2">
        <v>1</v>
      </c>
      <c r="I2174" s="2">
        <v>6</v>
      </c>
      <c r="J2174" s="2">
        <v>10</v>
      </c>
      <c r="K2174" s="2">
        <v>25</v>
      </c>
      <c r="L2174" s="3">
        <v>145775</v>
      </c>
      <c r="M2174" s="2" t="s">
        <v>0</v>
      </c>
      <c r="N2174" s="4" t="s">
        <v>21</v>
      </c>
    </row>
    <row r="2175" spans="1:14" x14ac:dyDescent="0.25">
      <c r="A2175" s="1" t="s">
        <v>360</v>
      </c>
      <c r="B2175" s="2" t="s">
        <v>103</v>
      </c>
      <c r="C2175" s="2" t="s">
        <v>104</v>
      </c>
      <c r="D2175" s="2" t="s">
        <v>105</v>
      </c>
      <c r="E2175" s="2" t="s">
        <v>2011</v>
      </c>
      <c r="F2175" s="2">
        <v>47131618</v>
      </c>
      <c r="G2175" s="2" t="s">
        <v>17856</v>
      </c>
      <c r="H2175" s="2">
        <v>1</v>
      </c>
      <c r="I2175" s="2">
        <v>6</v>
      </c>
      <c r="J2175" s="2">
        <v>10</v>
      </c>
      <c r="K2175" s="2">
        <v>44</v>
      </c>
      <c r="L2175" s="3">
        <v>293216</v>
      </c>
      <c r="M2175" s="2" t="s">
        <v>0</v>
      </c>
      <c r="N2175" s="4" t="s">
        <v>21</v>
      </c>
    </row>
    <row r="2176" spans="1:14" x14ac:dyDescent="0.25">
      <c r="A2176" s="1" t="s">
        <v>360</v>
      </c>
      <c r="B2176" s="2" t="s">
        <v>103</v>
      </c>
      <c r="C2176" s="2" t="s">
        <v>104</v>
      </c>
      <c r="D2176" s="2" t="s">
        <v>105</v>
      </c>
      <c r="E2176" s="2" t="s">
        <v>2012</v>
      </c>
      <c r="F2176" s="2">
        <v>31211904</v>
      </c>
      <c r="G2176" s="2" t="s">
        <v>810</v>
      </c>
      <c r="H2176" s="2">
        <v>2</v>
      </c>
      <c r="I2176" s="2">
        <v>3</v>
      </c>
      <c r="J2176" s="2">
        <v>10</v>
      </c>
      <c r="K2176" s="2">
        <v>45</v>
      </c>
      <c r="L2176" s="3">
        <v>239426.55000000002</v>
      </c>
      <c r="M2176" s="2" t="s">
        <v>0</v>
      </c>
      <c r="N2176" s="4" t="s">
        <v>21</v>
      </c>
    </row>
    <row r="2177" spans="1:14" x14ac:dyDescent="0.25">
      <c r="A2177" s="1" t="s">
        <v>360</v>
      </c>
      <c r="B2177" s="2" t="s">
        <v>103</v>
      </c>
      <c r="C2177" s="2" t="s">
        <v>104</v>
      </c>
      <c r="D2177" s="2" t="s">
        <v>105</v>
      </c>
      <c r="E2177" s="2" t="s">
        <v>2013</v>
      </c>
      <c r="F2177" s="2">
        <v>31211904</v>
      </c>
      <c r="G2177" s="2" t="s">
        <v>810</v>
      </c>
      <c r="H2177" s="2">
        <v>2</v>
      </c>
      <c r="I2177" s="2">
        <v>3</v>
      </c>
      <c r="J2177" s="2">
        <v>10</v>
      </c>
      <c r="K2177" s="2">
        <v>45</v>
      </c>
      <c r="L2177" s="3">
        <v>361768.95</v>
      </c>
      <c r="M2177" s="2" t="s">
        <v>0</v>
      </c>
      <c r="N2177" s="4" t="s">
        <v>21</v>
      </c>
    </row>
    <row r="2178" spans="1:14" x14ac:dyDescent="0.25">
      <c r="A2178" s="1" t="s">
        <v>360</v>
      </c>
      <c r="B2178" s="2" t="s">
        <v>103</v>
      </c>
      <c r="C2178" s="2" t="s">
        <v>104</v>
      </c>
      <c r="D2178" s="2" t="s">
        <v>105</v>
      </c>
      <c r="E2178" s="2" t="s">
        <v>2014</v>
      </c>
      <c r="F2178" s="2">
        <v>31211904</v>
      </c>
      <c r="G2178" s="2" t="s">
        <v>810</v>
      </c>
      <c r="H2178" s="2">
        <v>2</v>
      </c>
      <c r="I2178" s="2">
        <v>3</v>
      </c>
      <c r="J2178" s="2">
        <v>10</v>
      </c>
      <c r="K2178" s="2">
        <v>45</v>
      </c>
      <c r="L2178" s="3">
        <v>556209.44999999995</v>
      </c>
      <c r="M2178" s="2" t="s">
        <v>0</v>
      </c>
      <c r="N2178" s="4" t="s">
        <v>21</v>
      </c>
    </row>
    <row r="2179" spans="1:14" x14ac:dyDescent="0.25">
      <c r="A2179" s="1" t="s">
        <v>360</v>
      </c>
      <c r="B2179" s="2" t="s">
        <v>103</v>
      </c>
      <c r="C2179" s="2" t="s">
        <v>104</v>
      </c>
      <c r="D2179" s="2" t="s">
        <v>105</v>
      </c>
      <c r="E2179" s="2" t="s">
        <v>2015</v>
      </c>
      <c r="F2179" s="2">
        <v>31211904</v>
      </c>
      <c r="G2179" s="2" t="s">
        <v>810</v>
      </c>
      <c r="H2179" s="2">
        <v>2</v>
      </c>
      <c r="I2179" s="2">
        <v>3</v>
      </c>
      <c r="J2179" s="2">
        <v>10</v>
      </c>
      <c r="K2179" s="2">
        <v>80</v>
      </c>
      <c r="L2179" s="3">
        <v>1258921.6000000001</v>
      </c>
      <c r="M2179" s="2" t="s">
        <v>0</v>
      </c>
      <c r="N2179" s="4" t="s">
        <v>21</v>
      </c>
    </row>
    <row r="2180" spans="1:14" x14ac:dyDescent="0.25">
      <c r="A2180" s="1" t="s">
        <v>360</v>
      </c>
      <c r="B2180" s="2" t="s">
        <v>103</v>
      </c>
      <c r="C2180" s="2" t="s">
        <v>104</v>
      </c>
      <c r="D2180" s="2" t="s">
        <v>105</v>
      </c>
      <c r="E2180" s="2" t="s">
        <v>2016</v>
      </c>
      <c r="F2180" s="2">
        <v>31211906</v>
      </c>
      <c r="G2180" s="2" t="s">
        <v>810</v>
      </c>
      <c r="H2180" s="2">
        <v>2</v>
      </c>
      <c r="I2180" s="2">
        <v>3</v>
      </c>
      <c r="J2180" s="2">
        <v>10</v>
      </c>
      <c r="K2180" s="2">
        <v>72</v>
      </c>
      <c r="L2180" s="3">
        <v>648071.28</v>
      </c>
      <c r="M2180" s="2" t="s">
        <v>0</v>
      </c>
      <c r="N2180" s="4" t="s">
        <v>21</v>
      </c>
    </row>
    <row r="2181" spans="1:14" x14ac:dyDescent="0.25">
      <c r="A2181" s="1" t="s">
        <v>360</v>
      </c>
      <c r="B2181" s="2" t="s">
        <v>103</v>
      </c>
      <c r="C2181" s="2" t="s">
        <v>104</v>
      </c>
      <c r="D2181" s="2" t="s">
        <v>105</v>
      </c>
      <c r="E2181" s="2" t="s">
        <v>2017</v>
      </c>
      <c r="F2181" s="2">
        <v>31211906</v>
      </c>
      <c r="G2181" s="2" t="s">
        <v>810</v>
      </c>
      <c r="H2181" s="2">
        <v>2</v>
      </c>
      <c r="I2181" s="2">
        <v>3</v>
      </c>
      <c r="J2181" s="2">
        <v>10</v>
      </c>
      <c r="K2181" s="2">
        <v>100</v>
      </c>
      <c r="L2181" s="3">
        <v>1252460</v>
      </c>
      <c r="M2181" s="2" t="s">
        <v>0</v>
      </c>
      <c r="N2181" s="4" t="s">
        <v>21</v>
      </c>
    </row>
    <row r="2182" spans="1:14" x14ac:dyDescent="0.25">
      <c r="A2182" s="1" t="s">
        <v>360</v>
      </c>
      <c r="B2182" s="2" t="s">
        <v>103</v>
      </c>
      <c r="C2182" s="2" t="s">
        <v>104</v>
      </c>
      <c r="D2182" s="2" t="s">
        <v>105</v>
      </c>
      <c r="E2182" s="2" t="s">
        <v>2012</v>
      </c>
      <c r="F2182" s="2">
        <v>31211904</v>
      </c>
      <c r="G2182" s="2" t="s">
        <v>810</v>
      </c>
      <c r="H2182" s="2">
        <v>2</v>
      </c>
      <c r="I2182" s="2">
        <v>3</v>
      </c>
      <c r="J2182" s="2">
        <v>16</v>
      </c>
      <c r="K2182" s="2">
        <v>80</v>
      </c>
      <c r="L2182" s="3">
        <v>425647.2</v>
      </c>
      <c r="M2182" s="2" t="s">
        <v>0</v>
      </c>
      <c r="N2182" s="4" t="s">
        <v>21</v>
      </c>
    </row>
    <row r="2183" spans="1:14" x14ac:dyDescent="0.25">
      <c r="A2183" s="1" t="s">
        <v>360</v>
      </c>
      <c r="B2183" s="2" t="s">
        <v>103</v>
      </c>
      <c r="C2183" s="2" t="s">
        <v>104</v>
      </c>
      <c r="D2183" s="2" t="s">
        <v>105</v>
      </c>
      <c r="E2183" s="2" t="s">
        <v>2013</v>
      </c>
      <c r="F2183" s="2">
        <v>31211904</v>
      </c>
      <c r="G2183" s="2" t="s">
        <v>810</v>
      </c>
      <c r="H2183" s="2">
        <v>2</v>
      </c>
      <c r="I2183" s="2">
        <v>3</v>
      </c>
      <c r="J2183" s="2">
        <v>16</v>
      </c>
      <c r="K2183" s="2">
        <v>80</v>
      </c>
      <c r="L2183" s="3">
        <v>643144.80000000005</v>
      </c>
      <c r="M2183" s="2" t="s">
        <v>0</v>
      </c>
      <c r="N2183" s="4" t="s">
        <v>21</v>
      </c>
    </row>
    <row r="2184" spans="1:14" x14ac:dyDescent="0.25">
      <c r="A2184" s="1" t="s">
        <v>360</v>
      </c>
      <c r="B2184" s="2" t="s">
        <v>103</v>
      </c>
      <c r="C2184" s="2" t="s">
        <v>104</v>
      </c>
      <c r="D2184" s="2" t="s">
        <v>105</v>
      </c>
      <c r="E2184" s="2" t="s">
        <v>2014</v>
      </c>
      <c r="F2184" s="2">
        <v>31211904</v>
      </c>
      <c r="G2184" s="2" t="s">
        <v>810</v>
      </c>
      <c r="H2184" s="2">
        <v>2</v>
      </c>
      <c r="I2184" s="2">
        <v>3</v>
      </c>
      <c r="J2184" s="2">
        <v>16</v>
      </c>
      <c r="K2184" s="2">
        <v>100</v>
      </c>
      <c r="L2184" s="3">
        <v>1236021</v>
      </c>
      <c r="M2184" s="2" t="s">
        <v>0</v>
      </c>
      <c r="N2184" s="4" t="s">
        <v>21</v>
      </c>
    </row>
    <row r="2185" spans="1:14" x14ac:dyDescent="0.25">
      <c r="A2185" s="1" t="s">
        <v>360</v>
      </c>
      <c r="B2185" s="2" t="s">
        <v>103</v>
      </c>
      <c r="C2185" s="2" t="s">
        <v>104</v>
      </c>
      <c r="D2185" s="2" t="s">
        <v>105</v>
      </c>
      <c r="E2185" s="2" t="s">
        <v>2018</v>
      </c>
      <c r="F2185" s="2">
        <v>31211904</v>
      </c>
      <c r="G2185" s="2" t="s">
        <v>810</v>
      </c>
      <c r="H2185" s="2">
        <v>2</v>
      </c>
      <c r="I2185" s="2">
        <v>3</v>
      </c>
      <c r="J2185" s="2">
        <v>16</v>
      </c>
      <c r="K2185" s="2">
        <v>100</v>
      </c>
      <c r="L2185" s="3">
        <v>1540678</v>
      </c>
      <c r="M2185" s="2" t="s">
        <v>0</v>
      </c>
      <c r="N2185" s="4" t="s">
        <v>21</v>
      </c>
    </row>
    <row r="2186" spans="1:14" x14ac:dyDescent="0.25">
      <c r="A2186" s="1" t="s">
        <v>360</v>
      </c>
      <c r="B2186" s="2" t="s">
        <v>103</v>
      </c>
      <c r="C2186" s="2" t="s">
        <v>104</v>
      </c>
      <c r="D2186" s="2" t="s">
        <v>105</v>
      </c>
      <c r="E2186" s="2" t="s">
        <v>2019</v>
      </c>
      <c r="F2186" s="2">
        <v>31211906</v>
      </c>
      <c r="G2186" s="2" t="s">
        <v>810</v>
      </c>
      <c r="H2186" s="2">
        <v>2</v>
      </c>
      <c r="I2186" s="2">
        <v>3</v>
      </c>
      <c r="J2186" s="2">
        <v>16</v>
      </c>
      <c r="K2186" s="2">
        <v>100</v>
      </c>
      <c r="L2186" s="3">
        <v>713370</v>
      </c>
      <c r="M2186" s="2" t="s">
        <v>0</v>
      </c>
      <c r="N2186" s="4" t="s">
        <v>21</v>
      </c>
    </row>
    <row r="2187" spans="1:14" x14ac:dyDescent="0.25">
      <c r="A2187" s="1" t="s">
        <v>360</v>
      </c>
      <c r="B2187" s="2" t="s">
        <v>103</v>
      </c>
      <c r="C2187" s="2" t="s">
        <v>104</v>
      </c>
      <c r="D2187" s="2" t="s">
        <v>105</v>
      </c>
      <c r="E2187" s="2" t="s">
        <v>2017</v>
      </c>
      <c r="F2187" s="2">
        <v>31211906</v>
      </c>
      <c r="G2187" s="2" t="s">
        <v>810</v>
      </c>
      <c r="H2187" s="2">
        <v>2</v>
      </c>
      <c r="I2187" s="2">
        <v>3</v>
      </c>
      <c r="J2187" s="2">
        <v>16</v>
      </c>
      <c r="K2187" s="2">
        <v>200</v>
      </c>
      <c r="L2187" s="3">
        <v>2504920</v>
      </c>
      <c r="M2187" s="2" t="s">
        <v>0</v>
      </c>
      <c r="N2187" s="4" t="s">
        <v>21</v>
      </c>
    </row>
    <row r="2188" spans="1:14" x14ac:dyDescent="0.25">
      <c r="A2188" s="1" t="s">
        <v>360</v>
      </c>
      <c r="B2188" s="2" t="s">
        <v>103</v>
      </c>
      <c r="C2188" s="2" t="s">
        <v>104</v>
      </c>
      <c r="D2188" s="2" t="s">
        <v>105</v>
      </c>
      <c r="E2188" s="2" t="s">
        <v>2020</v>
      </c>
      <c r="F2188" s="2">
        <v>31211904</v>
      </c>
      <c r="G2188" s="2" t="s">
        <v>810</v>
      </c>
      <c r="H2188" s="2">
        <v>2</v>
      </c>
      <c r="I2188" s="2">
        <v>3</v>
      </c>
      <c r="J2188" s="2">
        <v>16</v>
      </c>
      <c r="K2188" s="2">
        <v>15</v>
      </c>
      <c r="L2188" s="3">
        <v>64171.950000000004</v>
      </c>
      <c r="M2188" s="2" t="s">
        <v>0</v>
      </c>
      <c r="N2188" s="4" t="s">
        <v>21</v>
      </c>
    </row>
    <row r="2189" spans="1:14" x14ac:dyDescent="0.25">
      <c r="A2189" s="1" t="s">
        <v>360</v>
      </c>
      <c r="B2189" s="2" t="s">
        <v>103</v>
      </c>
      <c r="C2189" s="2" t="s">
        <v>104</v>
      </c>
      <c r="D2189" s="2" t="s">
        <v>105</v>
      </c>
      <c r="E2189" s="2" t="s">
        <v>2012</v>
      </c>
      <c r="F2189" s="2">
        <v>31211904</v>
      </c>
      <c r="G2189" s="2" t="s">
        <v>810</v>
      </c>
      <c r="H2189" s="2">
        <v>2</v>
      </c>
      <c r="I2189" s="2">
        <v>3</v>
      </c>
      <c r="J2189" s="2">
        <v>16</v>
      </c>
      <c r="K2189" s="2">
        <v>15</v>
      </c>
      <c r="L2189" s="3">
        <v>79808.850000000006</v>
      </c>
      <c r="M2189" s="2" t="s">
        <v>0</v>
      </c>
      <c r="N2189" s="4" t="s">
        <v>21</v>
      </c>
    </row>
    <row r="2190" spans="1:14" x14ac:dyDescent="0.25">
      <c r="A2190" s="1" t="s">
        <v>360</v>
      </c>
      <c r="B2190" s="2" t="s">
        <v>103</v>
      </c>
      <c r="C2190" s="2" t="s">
        <v>104</v>
      </c>
      <c r="D2190" s="2" t="s">
        <v>105</v>
      </c>
      <c r="E2190" s="2" t="s">
        <v>2013</v>
      </c>
      <c r="F2190" s="2">
        <v>31211904</v>
      </c>
      <c r="G2190" s="2" t="s">
        <v>810</v>
      </c>
      <c r="H2190" s="2">
        <v>2</v>
      </c>
      <c r="I2190" s="2">
        <v>3</v>
      </c>
      <c r="J2190" s="2">
        <v>16</v>
      </c>
      <c r="K2190" s="2">
        <v>15</v>
      </c>
      <c r="L2190" s="3">
        <v>120589.65000000001</v>
      </c>
      <c r="M2190" s="2" t="s">
        <v>0</v>
      </c>
      <c r="N2190" s="4" t="s">
        <v>21</v>
      </c>
    </row>
    <row r="2191" spans="1:14" x14ac:dyDescent="0.25">
      <c r="A2191" s="1" t="s">
        <v>360</v>
      </c>
      <c r="B2191" s="2" t="s">
        <v>103</v>
      </c>
      <c r="C2191" s="2" t="s">
        <v>104</v>
      </c>
      <c r="D2191" s="2" t="s">
        <v>105</v>
      </c>
      <c r="E2191" s="2" t="s">
        <v>2019</v>
      </c>
      <c r="F2191" s="2">
        <v>31211906</v>
      </c>
      <c r="G2191" s="2" t="s">
        <v>810</v>
      </c>
      <c r="H2191" s="2">
        <v>2</v>
      </c>
      <c r="I2191" s="2">
        <v>3</v>
      </c>
      <c r="J2191" s="2">
        <v>16</v>
      </c>
      <c r="K2191" s="2">
        <v>15</v>
      </c>
      <c r="L2191" s="3">
        <v>107005.5</v>
      </c>
      <c r="M2191" s="2" t="s">
        <v>0</v>
      </c>
      <c r="N2191" s="4" t="s">
        <v>21</v>
      </c>
    </row>
    <row r="2192" spans="1:14" x14ac:dyDescent="0.25">
      <c r="A2192" s="1" t="s">
        <v>360</v>
      </c>
      <c r="B2192" s="2" t="s">
        <v>103</v>
      </c>
      <c r="C2192" s="2" t="s">
        <v>104</v>
      </c>
      <c r="D2192" s="2" t="s">
        <v>105</v>
      </c>
      <c r="E2192" s="2" t="s">
        <v>2016</v>
      </c>
      <c r="F2192" s="2">
        <v>31211906</v>
      </c>
      <c r="G2192" s="2" t="s">
        <v>810</v>
      </c>
      <c r="H2192" s="2">
        <v>2</v>
      </c>
      <c r="I2192" s="2">
        <v>3</v>
      </c>
      <c r="J2192" s="2">
        <v>16</v>
      </c>
      <c r="K2192" s="2">
        <v>15</v>
      </c>
      <c r="L2192" s="3">
        <v>135014.85</v>
      </c>
      <c r="M2192" s="2" t="s">
        <v>0</v>
      </c>
      <c r="N2192" s="4" t="s">
        <v>21</v>
      </c>
    </row>
    <row r="2193" spans="1:14" x14ac:dyDescent="0.25">
      <c r="A2193" s="1" t="s">
        <v>360</v>
      </c>
      <c r="B2193" s="2" t="s">
        <v>103</v>
      </c>
      <c r="C2193" s="2" t="s">
        <v>104</v>
      </c>
      <c r="D2193" s="2" t="s">
        <v>105</v>
      </c>
      <c r="E2193" s="2" t="s">
        <v>2017</v>
      </c>
      <c r="F2193" s="2">
        <v>31211906</v>
      </c>
      <c r="G2193" s="2" t="s">
        <v>810</v>
      </c>
      <c r="H2193" s="2">
        <v>2</v>
      </c>
      <c r="I2193" s="2">
        <v>3</v>
      </c>
      <c r="J2193" s="2">
        <v>16</v>
      </c>
      <c r="K2193" s="2">
        <v>15</v>
      </c>
      <c r="L2193" s="3">
        <v>187869</v>
      </c>
      <c r="M2193" s="2" t="s">
        <v>0</v>
      </c>
      <c r="N2193" s="4" t="s">
        <v>21</v>
      </c>
    </row>
    <row r="2194" spans="1:14" x14ac:dyDescent="0.25">
      <c r="A2194" s="1" t="s">
        <v>360</v>
      </c>
      <c r="B2194" s="2" t="s">
        <v>103</v>
      </c>
      <c r="C2194" s="2" t="s">
        <v>104</v>
      </c>
      <c r="D2194" s="2" t="s">
        <v>105</v>
      </c>
      <c r="E2194" s="2" t="s">
        <v>2021</v>
      </c>
      <c r="F2194" s="2">
        <v>31211904</v>
      </c>
      <c r="G2194" s="2" t="s">
        <v>490</v>
      </c>
      <c r="H2194" s="2">
        <v>3</v>
      </c>
      <c r="I2194" s="2">
        <v>4</v>
      </c>
      <c r="J2194" s="2">
        <v>10</v>
      </c>
      <c r="K2194" s="2">
        <v>15</v>
      </c>
      <c r="L2194" s="3">
        <v>79808.850000000006</v>
      </c>
      <c r="M2194" s="2" t="s">
        <v>0</v>
      </c>
      <c r="N2194" s="4" t="s">
        <v>21</v>
      </c>
    </row>
    <row r="2195" spans="1:14" x14ac:dyDescent="0.25">
      <c r="A2195" s="1" t="s">
        <v>360</v>
      </c>
      <c r="B2195" s="2" t="s">
        <v>103</v>
      </c>
      <c r="C2195" s="2" t="s">
        <v>104</v>
      </c>
      <c r="D2195" s="2" t="s">
        <v>105</v>
      </c>
      <c r="E2195" s="2" t="s">
        <v>2022</v>
      </c>
      <c r="F2195" s="2">
        <v>31211904</v>
      </c>
      <c r="G2195" s="2" t="s">
        <v>490</v>
      </c>
      <c r="H2195" s="2">
        <v>3</v>
      </c>
      <c r="I2195" s="2">
        <v>4</v>
      </c>
      <c r="J2195" s="2">
        <v>10</v>
      </c>
      <c r="K2195" s="2">
        <v>20</v>
      </c>
      <c r="L2195" s="3">
        <v>247204.19999999998</v>
      </c>
      <c r="M2195" s="2" t="s">
        <v>0</v>
      </c>
      <c r="N2195" s="4" t="s">
        <v>21</v>
      </c>
    </row>
    <row r="2196" spans="1:14" x14ac:dyDescent="0.25">
      <c r="A2196" s="1" t="s">
        <v>360</v>
      </c>
      <c r="B2196" s="2" t="s">
        <v>103</v>
      </c>
      <c r="C2196" s="2" t="s">
        <v>104</v>
      </c>
      <c r="D2196" s="2" t="s">
        <v>105</v>
      </c>
      <c r="E2196" s="2" t="s">
        <v>2023</v>
      </c>
      <c r="F2196" s="2">
        <v>31211906</v>
      </c>
      <c r="G2196" s="2" t="s">
        <v>490</v>
      </c>
      <c r="H2196" s="2">
        <v>3</v>
      </c>
      <c r="I2196" s="2">
        <v>4</v>
      </c>
      <c r="J2196" s="2">
        <v>10</v>
      </c>
      <c r="K2196" s="2">
        <v>15</v>
      </c>
      <c r="L2196" s="3">
        <v>191888.55</v>
      </c>
      <c r="M2196" s="2" t="s">
        <v>0</v>
      </c>
      <c r="N2196" s="4" t="s">
        <v>21</v>
      </c>
    </row>
    <row r="2197" spans="1:14" x14ac:dyDescent="0.25">
      <c r="A2197" s="1" t="s">
        <v>360</v>
      </c>
      <c r="B2197" s="2" t="s">
        <v>103</v>
      </c>
      <c r="C2197" s="2" t="s">
        <v>104</v>
      </c>
      <c r="D2197" s="2" t="s">
        <v>105</v>
      </c>
      <c r="E2197" s="2" t="s">
        <v>2024</v>
      </c>
      <c r="F2197" s="2">
        <v>31211900</v>
      </c>
      <c r="G2197" s="2" t="s">
        <v>490</v>
      </c>
      <c r="H2197" s="2">
        <v>3</v>
      </c>
      <c r="I2197" s="2">
        <v>6</v>
      </c>
      <c r="J2197" s="2">
        <v>10</v>
      </c>
      <c r="K2197" s="2">
        <v>8</v>
      </c>
      <c r="L2197" s="3">
        <v>74116.320000000007</v>
      </c>
      <c r="M2197" s="2" t="s">
        <v>0</v>
      </c>
      <c r="N2197" s="4" t="s">
        <v>21</v>
      </c>
    </row>
    <row r="2198" spans="1:14" x14ac:dyDescent="0.25">
      <c r="A2198" s="1" t="s">
        <v>360</v>
      </c>
      <c r="B2198" s="2" t="s">
        <v>103</v>
      </c>
      <c r="C2198" s="2" t="s">
        <v>104</v>
      </c>
      <c r="D2198" s="2" t="s">
        <v>105</v>
      </c>
      <c r="E2198" s="2" t="s">
        <v>2025</v>
      </c>
      <c r="F2198" s="2">
        <v>31211900</v>
      </c>
      <c r="G2198" s="2" t="s">
        <v>490</v>
      </c>
      <c r="H2198" s="2">
        <v>3</v>
      </c>
      <c r="I2198" s="2">
        <v>6</v>
      </c>
      <c r="J2198" s="2">
        <v>10</v>
      </c>
      <c r="K2198" s="2">
        <v>10</v>
      </c>
      <c r="L2198" s="3">
        <v>115835.7</v>
      </c>
      <c r="M2198" s="2" t="s">
        <v>0</v>
      </c>
      <c r="N2198" s="4" t="s">
        <v>21</v>
      </c>
    </row>
    <row r="2199" spans="1:14" x14ac:dyDescent="0.25">
      <c r="A2199" s="1" t="s">
        <v>360</v>
      </c>
      <c r="B2199" s="2" t="s">
        <v>103</v>
      </c>
      <c r="C2199" s="2" t="s">
        <v>104</v>
      </c>
      <c r="D2199" s="2" t="s">
        <v>105</v>
      </c>
      <c r="E2199" s="2" t="s">
        <v>2026</v>
      </c>
      <c r="F2199" s="2">
        <v>31211900</v>
      </c>
      <c r="G2199" s="2" t="s">
        <v>490</v>
      </c>
      <c r="H2199" s="2">
        <v>3</v>
      </c>
      <c r="I2199" s="2">
        <v>6</v>
      </c>
      <c r="J2199" s="2">
        <v>10</v>
      </c>
      <c r="K2199" s="2">
        <v>20</v>
      </c>
      <c r="L2199" s="3">
        <v>324432.8</v>
      </c>
      <c r="M2199" s="2" t="s">
        <v>0</v>
      </c>
      <c r="N2199" s="4" t="s">
        <v>21</v>
      </c>
    </row>
    <row r="2200" spans="1:14" x14ac:dyDescent="0.25">
      <c r="A2200" s="1" t="s">
        <v>360</v>
      </c>
      <c r="B2200" s="2" t="s">
        <v>103</v>
      </c>
      <c r="C2200" s="2" t="s">
        <v>104</v>
      </c>
      <c r="D2200" s="2" t="s">
        <v>105</v>
      </c>
      <c r="E2200" s="2" t="s">
        <v>2027</v>
      </c>
      <c r="F2200" s="2">
        <v>31211900</v>
      </c>
      <c r="G2200" s="2" t="s">
        <v>490</v>
      </c>
      <c r="H2200" s="2">
        <v>3</v>
      </c>
      <c r="I2200" s="2">
        <v>6</v>
      </c>
      <c r="J2200" s="2">
        <v>10</v>
      </c>
      <c r="K2200" s="2">
        <v>17</v>
      </c>
      <c r="L2200" s="3">
        <v>333129.28000000003</v>
      </c>
      <c r="M2200" s="2" t="s">
        <v>0</v>
      </c>
      <c r="N2200" s="4" t="s">
        <v>21</v>
      </c>
    </row>
    <row r="2201" spans="1:14" x14ac:dyDescent="0.25">
      <c r="A2201" s="1" t="s">
        <v>360</v>
      </c>
      <c r="B2201" s="2" t="s">
        <v>103</v>
      </c>
      <c r="C2201" s="2" t="s">
        <v>104</v>
      </c>
      <c r="D2201" s="2" t="s">
        <v>105</v>
      </c>
      <c r="E2201" s="2" t="s">
        <v>2028</v>
      </c>
      <c r="F2201" s="2">
        <v>31211900</v>
      </c>
      <c r="G2201" s="2" t="s">
        <v>490</v>
      </c>
      <c r="H2201" s="2">
        <v>3</v>
      </c>
      <c r="I2201" s="2">
        <v>6</v>
      </c>
      <c r="J2201" s="2">
        <v>10</v>
      </c>
      <c r="K2201" s="2">
        <v>30</v>
      </c>
      <c r="L2201" s="3">
        <v>383777.1</v>
      </c>
      <c r="M2201" s="2" t="s">
        <v>0</v>
      </c>
      <c r="N2201" s="4" t="s">
        <v>21</v>
      </c>
    </row>
    <row r="2202" spans="1:14" x14ac:dyDescent="0.25">
      <c r="A2202" s="1" t="s">
        <v>360</v>
      </c>
      <c r="B2202" s="2" t="s">
        <v>103</v>
      </c>
      <c r="C2202" s="2" t="s">
        <v>104</v>
      </c>
      <c r="D2202" s="2" t="s">
        <v>105</v>
      </c>
      <c r="E2202" s="2" t="s">
        <v>2029</v>
      </c>
      <c r="F2202" s="2">
        <v>31211900</v>
      </c>
      <c r="G2202" s="2" t="s">
        <v>490</v>
      </c>
      <c r="H2202" s="2">
        <v>3</v>
      </c>
      <c r="I2202" s="2">
        <v>6</v>
      </c>
      <c r="J2202" s="2">
        <v>10</v>
      </c>
      <c r="K2202" s="2">
        <v>15</v>
      </c>
      <c r="L2202" s="3">
        <v>102886.2</v>
      </c>
      <c r="M2202" s="2" t="s">
        <v>0</v>
      </c>
      <c r="N2202" s="4" t="s">
        <v>21</v>
      </c>
    </row>
    <row r="2203" spans="1:14" x14ac:dyDescent="0.25">
      <c r="A2203" s="1" t="s">
        <v>360</v>
      </c>
      <c r="B2203" s="2" t="s">
        <v>103</v>
      </c>
      <c r="C2203" s="2" t="s">
        <v>104</v>
      </c>
      <c r="D2203" s="2" t="s">
        <v>105</v>
      </c>
      <c r="E2203" s="2" t="s">
        <v>2030</v>
      </c>
      <c r="F2203" s="2">
        <v>31211900</v>
      </c>
      <c r="G2203" s="2" t="s">
        <v>490</v>
      </c>
      <c r="H2203" s="2">
        <v>3</v>
      </c>
      <c r="I2203" s="2">
        <v>6</v>
      </c>
      <c r="J2203" s="2">
        <v>10</v>
      </c>
      <c r="K2203" s="2">
        <v>9</v>
      </c>
      <c r="L2203" s="3">
        <v>65571.66</v>
      </c>
      <c r="M2203" s="2" t="s">
        <v>0</v>
      </c>
      <c r="N2203" s="4" t="s">
        <v>21</v>
      </c>
    </row>
    <row r="2204" spans="1:14" x14ac:dyDescent="0.25">
      <c r="A2204" s="1" t="s">
        <v>360</v>
      </c>
      <c r="B2204" s="2" t="s">
        <v>103</v>
      </c>
      <c r="C2204" s="2" t="s">
        <v>104</v>
      </c>
      <c r="D2204" s="2" t="s">
        <v>105</v>
      </c>
      <c r="E2204" s="2" t="s">
        <v>2031</v>
      </c>
      <c r="F2204" s="2">
        <v>31211906</v>
      </c>
      <c r="G2204" s="2" t="s">
        <v>490</v>
      </c>
      <c r="H2204" s="2">
        <v>3</v>
      </c>
      <c r="I2204" s="2">
        <v>6</v>
      </c>
      <c r="J2204" s="2">
        <v>10</v>
      </c>
      <c r="K2204" s="2">
        <v>18</v>
      </c>
      <c r="L2204" s="3">
        <v>291707.45999999996</v>
      </c>
      <c r="M2204" s="2" t="s">
        <v>0</v>
      </c>
      <c r="N2204" s="4" t="s">
        <v>21</v>
      </c>
    </row>
    <row r="2205" spans="1:14" x14ac:dyDescent="0.25">
      <c r="A2205" s="1" t="s">
        <v>360</v>
      </c>
      <c r="B2205" s="2" t="s">
        <v>103</v>
      </c>
      <c r="C2205" s="2" t="s">
        <v>104</v>
      </c>
      <c r="D2205" s="2" t="s">
        <v>105</v>
      </c>
      <c r="E2205" s="2" t="s">
        <v>2032</v>
      </c>
      <c r="F2205" s="2">
        <v>31211904</v>
      </c>
      <c r="G2205" s="2" t="s">
        <v>496</v>
      </c>
      <c r="H2205" s="2">
        <v>4</v>
      </c>
      <c r="I2205" s="2">
        <v>6</v>
      </c>
      <c r="J2205" s="2">
        <v>10</v>
      </c>
      <c r="K2205" s="2">
        <v>5</v>
      </c>
      <c r="L2205" s="3">
        <v>78682.700000000012</v>
      </c>
      <c r="M2205" s="2" t="s">
        <v>0</v>
      </c>
      <c r="N2205" s="4" t="s">
        <v>21</v>
      </c>
    </row>
    <row r="2206" spans="1:14" x14ac:dyDescent="0.25">
      <c r="A2206" s="1" t="s">
        <v>360</v>
      </c>
      <c r="B2206" s="2" t="s">
        <v>103</v>
      </c>
      <c r="C2206" s="2" t="s">
        <v>104</v>
      </c>
      <c r="D2206" s="2" t="s">
        <v>105</v>
      </c>
      <c r="E2206" s="2" t="s">
        <v>2033</v>
      </c>
      <c r="F2206" s="2">
        <v>31211904</v>
      </c>
      <c r="G2206" s="2" t="s">
        <v>496</v>
      </c>
      <c r="H2206" s="2">
        <v>4</v>
      </c>
      <c r="I2206" s="2">
        <v>6</v>
      </c>
      <c r="J2206" s="2">
        <v>10</v>
      </c>
      <c r="K2206" s="2">
        <v>5</v>
      </c>
      <c r="L2206" s="3">
        <v>40196.550000000003</v>
      </c>
      <c r="M2206" s="2" t="s">
        <v>0</v>
      </c>
      <c r="N2206" s="4" t="s">
        <v>21</v>
      </c>
    </row>
    <row r="2207" spans="1:14" x14ac:dyDescent="0.25">
      <c r="A2207" s="1" t="s">
        <v>360</v>
      </c>
      <c r="B2207" s="2" t="s">
        <v>103</v>
      </c>
      <c r="C2207" s="2" t="s">
        <v>104</v>
      </c>
      <c r="D2207" s="2" t="s">
        <v>105</v>
      </c>
      <c r="E2207" s="2" t="s">
        <v>2034</v>
      </c>
      <c r="F2207" s="2">
        <v>31211904</v>
      </c>
      <c r="G2207" s="2" t="s">
        <v>496</v>
      </c>
      <c r="H2207" s="2">
        <v>4</v>
      </c>
      <c r="I2207" s="2">
        <v>6</v>
      </c>
      <c r="J2207" s="2">
        <v>10</v>
      </c>
      <c r="K2207" s="2">
        <v>10</v>
      </c>
      <c r="L2207" s="3">
        <v>53205.9</v>
      </c>
      <c r="M2207" s="2" t="s">
        <v>0</v>
      </c>
      <c r="N2207" s="4" t="s">
        <v>21</v>
      </c>
    </row>
    <row r="2208" spans="1:14" x14ac:dyDescent="0.25">
      <c r="A2208" s="1" t="s">
        <v>360</v>
      </c>
      <c r="B2208" s="2" t="s">
        <v>103</v>
      </c>
      <c r="C2208" s="2" t="s">
        <v>104</v>
      </c>
      <c r="D2208" s="2" t="s">
        <v>105</v>
      </c>
      <c r="E2208" s="2" t="s">
        <v>2035</v>
      </c>
      <c r="F2208" s="2">
        <v>31211906</v>
      </c>
      <c r="G2208" s="2" t="s">
        <v>496</v>
      </c>
      <c r="H2208" s="2">
        <v>4</v>
      </c>
      <c r="I2208" s="2">
        <v>6</v>
      </c>
      <c r="J2208" s="2">
        <v>10</v>
      </c>
      <c r="K2208" s="2">
        <v>5</v>
      </c>
      <c r="L2208" s="3">
        <v>63962.85</v>
      </c>
      <c r="M2208" s="2" t="s">
        <v>0</v>
      </c>
      <c r="N2208" s="4" t="s">
        <v>21</v>
      </c>
    </row>
    <row r="2209" spans="1:14" x14ac:dyDescent="0.25">
      <c r="A2209" s="1" t="s">
        <v>360</v>
      </c>
      <c r="B2209" s="2" t="s">
        <v>103</v>
      </c>
      <c r="C2209" s="2" t="s">
        <v>104</v>
      </c>
      <c r="D2209" s="2" t="s">
        <v>105</v>
      </c>
      <c r="E2209" s="2" t="s">
        <v>2036</v>
      </c>
      <c r="F2209" s="2">
        <v>31211904</v>
      </c>
      <c r="G2209" s="2" t="s">
        <v>490</v>
      </c>
      <c r="H2209" s="2">
        <v>4</v>
      </c>
      <c r="I2209" s="2">
        <v>6</v>
      </c>
      <c r="J2209" s="2">
        <v>10</v>
      </c>
      <c r="K2209" s="2">
        <v>10</v>
      </c>
      <c r="L2209" s="3">
        <v>53205.9</v>
      </c>
      <c r="M2209" s="2" t="s">
        <v>0</v>
      </c>
      <c r="N2209" s="4" t="s">
        <v>21</v>
      </c>
    </row>
    <row r="2210" spans="1:14" x14ac:dyDescent="0.25">
      <c r="A2210" s="1" t="s">
        <v>360</v>
      </c>
      <c r="B2210" s="2" t="s">
        <v>103</v>
      </c>
      <c r="C2210" s="2" t="s">
        <v>104</v>
      </c>
      <c r="D2210" s="2" t="s">
        <v>105</v>
      </c>
      <c r="E2210" s="2" t="s">
        <v>2037</v>
      </c>
      <c r="F2210" s="2">
        <v>31211904</v>
      </c>
      <c r="G2210" s="2" t="s">
        <v>490</v>
      </c>
      <c r="H2210" s="2">
        <v>4</v>
      </c>
      <c r="I2210" s="2">
        <v>6</v>
      </c>
      <c r="J2210" s="2">
        <v>10</v>
      </c>
      <c r="K2210" s="2">
        <v>6</v>
      </c>
      <c r="L2210" s="3">
        <v>48235.86</v>
      </c>
      <c r="M2210" s="2" t="s">
        <v>0</v>
      </c>
      <c r="N2210" s="4" t="s">
        <v>21</v>
      </c>
    </row>
    <row r="2211" spans="1:14" x14ac:dyDescent="0.25">
      <c r="A2211" s="1" t="s">
        <v>360</v>
      </c>
      <c r="B2211" s="2" t="s">
        <v>103</v>
      </c>
      <c r="C2211" s="2" t="s">
        <v>104</v>
      </c>
      <c r="D2211" s="2" t="s">
        <v>105</v>
      </c>
      <c r="E2211" s="2" t="s">
        <v>2038</v>
      </c>
      <c r="F2211" s="2">
        <v>31211906</v>
      </c>
      <c r="G2211" s="2" t="s">
        <v>490</v>
      </c>
      <c r="H2211" s="2">
        <v>4</v>
      </c>
      <c r="I2211" s="2">
        <v>6</v>
      </c>
      <c r="J2211" s="2">
        <v>10</v>
      </c>
      <c r="K2211" s="2">
        <v>13</v>
      </c>
      <c r="L2211" s="3">
        <v>117012.87</v>
      </c>
      <c r="M2211" s="2" t="s">
        <v>0</v>
      </c>
      <c r="N2211" s="4" t="s">
        <v>21</v>
      </c>
    </row>
    <row r="2212" spans="1:14" x14ac:dyDescent="0.25">
      <c r="A2212" s="1" t="s">
        <v>360</v>
      </c>
      <c r="B2212" s="2" t="s">
        <v>103</v>
      </c>
      <c r="C2212" s="2" t="s">
        <v>104</v>
      </c>
      <c r="D2212" s="2" t="s">
        <v>105</v>
      </c>
      <c r="E2212" s="2" t="s">
        <v>2039</v>
      </c>
      <c r="F2212" s="2">
        <v>31211906</v>
      </c>
      <c r="G2212" s="2" t="s">
        <v>490</v>
      </c>
      <c r="H2212" s="2">
        <v>4</v>
      </c>
      <c r="I2212" s="2">
        <v>6</v>
      </c>
      <c r="J2212" s="2">
        <v>10</v>
      </c>
      <c r="K2212" s="2">
        <v>15</v>
      </c>
      <c r="L2212" s="3">
        <v>191888.55</v>
      </c>
      <c r="M2212" s="2" t="s">
        <v>0</v>
      </c>
      <c r="N2212" s="4" t="s">
        <v>21</v>
      </c>
    </row>
    <row r="2213" spans="1:14" x14ac:dyDescent="0.25">
      <c r="A2213" s="1" t="s">
        <v>360</v>
      </c>
      <c r="B2213" s="2" t="s">
        <v>103</v>
      </c>
      <c r="C2213" s="2" t="s">
        <v>104</v>
      </c>
      <c r="D2213" s="2" t="s">
        <v>105</v>
      </c>
      <c r="E2213" s="2" t="s">
        <v>2040</v>
      </c>
      <c r="F2213" s="2">
        <v>31211904</v>
      </c>
      <c r="G2213" s="2" t="s">
        <v>490</v>
      </c>
      <c r="H2213" s="2">
        <v>4</v>
      </c>
      <c r="I2213" s="2">
        <v>6</v>
      </c>
      <c r="J2213" s="2">
        <v>10</v>
      </c>
      <c r="K2213" s="2">
        <v>10</v>
      </c>
      <c r="L2213" s="3">
        <v>44016.7</v>
      </c>
      <c r="M2213" s="2" t="s">
        <v>0</v>
      </c>
      <c r="N2213" s="4" t="s">
        <v>21</v>
      </c>
    </row>
    <row r="2214" spans="1:14" x14ac:dyDescent="0.25">
      <c r="A2214" s="1" t="s">
        <v>360</v>
      </c>
      <c r="B2214" s="2" t="s">
        <v>103</v>
      </c>
      <c r="C2214" s="2" t="s">
        <v>104</v>
      </c>
      <c r="D2214" s="2" t="s">
        <v>105</v>
      </c>
      <c r="E2214" s="2" t="s">
        <v>2041</v>
      </c>
      <c r="F2214" s="2">
        <v>31211906</v>
      </c>
      <c r="G2214" s="2" t="s">
        <v>490</v>
      </c>
      <c r="H2214" s="2">
        <v>4</v>
      </c>
      <c r="I2214" s="2">
        <v>6</v>
      </c>
      <c r="J2214" s="2">
        <v>10</v>
      </c>
      <c r="K2214" s="2">
        <v>10</v>
      </c>
      <c r="L2214" s="3">
        <v>130824.1</v>
      </c>
      <c r="M2214" s="2" t="s">
        <v>0</v>
      </c>
      <c r="N2214" s="4" t="s">
        <v>21</v>
      </c>
    </row>
    <row r="2215" spans="1:14" x14ac:dyDescent="0.25">
      <c r="A2215" s="1" t="s">
        <v>360</v>
      </c>
      <c r="B2215" s="2" t="s">
        <v>103</v>
      </c>
      <c r="C2215" s="2" t="s">
        <v>104</v>
      </c>
      <c r="D2215" s="2" t="s">
        <v>105</v>
      </c>
      <c r="E2215" s="2" t="s">
        <v>2042</v>
      </c>
      <c r="F2215" s="2">
        <v>31211906</v>
      </c>
      <c r="G2215" s="2" t="s">
        <v>490</v>
      </c>
      <c r="H2215" s="2">
        <v>4</v>
      </c>
      <c r="I2215" s="2">
        <v>6</v>
      </c>
      <c r="J2215" s="2">
        <v>10</v>
      </c>
      <c r="K2215" s="2">
        <v>10</v>
      </c>
      <c r="L2215" s="3">
        <v>77190.7</v>
      </c>
      <c r="M2215" s="2" t="s">
        <v>0</v>
      </c>
      <c r="N2215" s="4" t="s">
        <v>21</v>
      </c>
    </row>
    <row r="2216" spans="1:14" x14ac:dyDescent="0.25">
      <c r="A2216" s="1" t="s">
        <v>360</v>
      </c>
      <c r="B2216" s="2" t="s">
        <v>103</v>
      </c>
      <c r="C2216" s="2" t="s">
        <v>104</v>
      </c>
      <c r="D2216" s="2" t="s">
        <v>105</v>
      </c>
      <c r="E2216" s="2" t="s">
        <v>2043</v>
      </c>
      <c r="F2216" s="2">
        <v>39111600</v>
      </c>
      <c r="G2216" s="2" t="s">
        <v>810</v>
      </c>
      <c r="H2216" s="2">
        <v>9</v>
      </c>
      <c r="I2216" s="2">
        <v>6</v>
      </c>
      <c r="J2216" s="2">
        <v>16</v>
      </c>
      <c r="K2216" s="2">
        <v>1</v>
      </c>
      <c r="L2216" s="3">
        <v>63406.97</v>
      </c>
      <c r="M2216" s="2" t="s">
        <v>0</v>
      </c>
      <c r="N2216" s="4" t="s">
        <v>21</v>
      </c>
    </row>
    <row r="2217" spans="1:14" x14ac:dyDescent="0.25">
      <c r="A2217" s="1" t="s">
        <v>360</v>
      </c>
      <c r="B2217" s="2" t="s">
        <v>103</v>
      </c>
      <c r="C2217" s="2" t="s">
        <v>104</v>
      </c>
      <c r="D2217" s="2" t="s">
        <v>105</v>
      </c>
      <c r="E2217" s="2" t="s">
        <v>2044</v>
      </c>
      <c r="F2217" s="2">
        <v>31211904</v>
      </c>
      <c r="G2217" s="2" t="s">
        <v>810</v>
      </c>
      <c r="H2217" s="2">
        <v>9</v>
      </c>
      <c r="I2217" s="2">
        <v>6</v>
      </c>
      <c r="J2217" s="2">
        <v>16</v>
      </c>
      <c r="K2217" s="2">
        <v>15</v>
      </c>
      <c r="L2217" s="3">
        <v>110791.8</v>
      </c>
      <c r="M2217" s="2" t="s">
        <v>0</v>
      </c>
      <c r="N2217" s="4" t="s">
        <v>21</v>
      </c>
    </row>
    <row r="2218" spans="1:14" x14ac:dyDescent="0.25">
      <c r="A2218" s="1" t="s">
        <v>360</v>
      </c>
      <c r="B2218" s="2" t="s">
        <v>103</v>
      </c>
      <c r="C2218" s="2" t="s">
        <v>104</v>
      </c>
      <c r="D2218" s="2" t="s">
        <v>105</v>
      </c>
      <c r="E2218" s="2" t="s">
        <v>2045</v>
      </c>
      <c r="F2218" s="2">
        <v>31211904</v>
      </c>
      <c r="G2218" s="2" t="s">
        <v>810</v>
      </c>
      <c r="H2218" s="2">
        <v>9</v>
      </c>
      <c r="I2218" s="2">
        <v>6</v>
      </c>
      <c r="J2218" s="2">
        <v>16</v>
      </c>
      <c r="K2218" s="2">
        <v>33</v>
      </c>
      <c r="L2218" s="3">
        <v>331366.52999999997</v>
      </c>
      <c r="M2218" s="2" t="s">
        <v>0</v>
      </c>
      <c r="N2218" s="4" t="s">
        <v>21</v>
      </c>
    </row>
    <row r="2219" spans="1:14" x14ac:dyDescent="0.25">
      <c r="A2219" s="1" t="s">
        <v>360</v>
      </c>
      <c r="B2219" s="2" t="s">
        <v>103</v>
      </c>
      <c r="C2219" s="2" t="s">
        <v>104</v>
      </c>
      <c r="D2219" s="2" t="s">
        <v>105</v>
      </c>
      <c r="E2219" s="2" t="s">
        <v>2046</v>
      </c>
      <c r="F2219" s="2">
        <v>31211904</v>
      </c>
      <c r="G2219" s="2" t="s">
        <v>810</v>
      </c>
      <c r="H2219" s="2">
        <v>9</v>
      </c>
      <c r="I2219" s="2">
        <v>6</v>
      </c>
      <c r="J2219" s="2">
        <v>16</v>
      </c>
      <c r="K2219" s="2">
        <v>31</v>
      </c>
      <c r="L2219" s="3">
        <v>442662.95</v>
      </c>
      <c r="M2219" s="2" t="s">
        <v>0</v>
      </c>
      <c r="N2219" s="4" t="s">
        <v>21</v>
      </c>
    </row>
    <row r="2220" spans="1:14" x14ac:dyDescent="0.25">
      <c r="A2220" s="1" t="s">
        <v>360</v>
      </c>
      <c r="B2220" s="2" t="s">
        <v>103</v>
      </c>
      <c r="C2220" s="2" t="s">
        <v>104</v>
      </c>
      <c r="D2220" s="2" t="s">
        <v>105</v>
      </c>
      <c r="E2220" s="2" t="s">
        <v>2047</v>
      </c>
      <c r="F2220" s="2">
        <v>31211906</v>
      </c>
      <c r="G2220" s="2" t="s">
        <v>810</v>
      </c>
      <c r="H2220" s="2">
        <v>9</v>
      </c>
      <c r="I2220" s="2">
        <v>6</v>
      </c>
      <c r="J2220" s="2">
        <v>16</v>
      </c>
      <c r="K2220" s="2">
        <v>39</v>
      </c>
      <c r="L2220" s="3">
        <v>488459.4</v>
      </c>
      <c r="M2220" s="2" t="s">
        <v>0</v>
      </c>
      <c r="N2220" s="4" t="s">
        <v>21</v>
      </c>
    </row>
    <row r="2221" spans="1:14" x14ac:dyDescent="0.25">
      <c r="A2221" s="1" t="s">
        <v>360</v>
      </c>
      <c r="B2221" s="2" t="s">
        <v>103</v>
      </c>
      <c r="C2221" s="2" t="s">
        <v>104</v>
      </c>
      <c r="D2221" s="2" t="s">
        <v>105</v>
      </c>
      <c r="E2221" s="2" t="s">
        <v>815</v>
      </c>
      <c r="F2221" s="2">
        <v>0</v>
      </c>
      <c r="G2221" s="2" t="s">
        <v>17856</v>
      </c>
      <c r="H2221" s="2">
        <v>1</v>
      </c>
      <c r="I2221" s="2">
        <v>6</v>
      </c>
      <c r="J2221" s="2">
        <v>16</v>
      </c>
      <c r="K2221" s="2">
        <v>1</v>
      </c>
      <c r="L2221" s="3">
        <v>242036.55</v>
      </c>
      <c r="M2221" s="2" t="s">
        <v>20</v>
      </c>
      <c r="N2221" s="4" t="s">
        <v>21</v>
      </c>
    </row>
    <row r="2222" spans="1:14" x14ac:dyDescent="0.25">
      <c r="A2222" s="1" t="s">
        <v>360</v>
      </c>
      <c r="B2222" s="2" t="s">
        <v>103</v>
      </c>
      <c r="C2222" s="2" t="s">
        <v>104</v>
      </c>
      <c r="D2222" s="2" t="s">
        <v>105</v>
      </c>
      <c r="E2222" s="2" t="s">
        <v>1160</v>
      </c>
      <c r="F2222" s="2">
        <v>0</v>
      </c>
      <c r="G2222" s="2" t="s">
        <v>17856</v>
      </c>
      <c r="H2222" s="2">
        <v>1</v>
      </c>
      <c r="I2222" s="2">
        <v>6</v>
      </c>
      <c r="J2222" s="2">
        <v>16</v>
      </c>
      <c r="K2222" s="2">
        <v>1</v>
      </c>
      <c r="L2222" s="3">
        <v>86537.4</v>
      </c>
      <c r="M2222" s="2" t="s">
        <v>20</v>
      </c>
      <c r="N2222" s="4" t="s">
        <v>21</v>
      </c>
    </row>
    <row r="2223" spans="1:14" x14ac:dyDescent="0.25">
      <c r="A2223" s="1" t="s">
        <v>360</v>
      </c>
      <c r="B2223" s="2" t="s">
        <v>103</v>
      </c>
      <c r="C2223" s="2" t="s">
        <v>104</v>
      </c>
      <c r="D2223" s="2" t="s">
        <v>105</v>
      </c>
      <c r="E2223" s="2" t="s">
        <v>1161</v>
      </c>
      <c r="F2223" s="2">
        <v>0</v>
      </c>
      <c r="G2223" s="2" t="s">
        <v>17856</v>
      </c>
      <c r="H2223" s="2">
        <v>1</v>
      </c>
      <c r="I2223" s="2">
        <v>6</v>
      </c>
      <c r="J2223" s="2">
        <v>16</v>
      </c>
      <c r="K2223" s="2">
        <v>1</v>
      </c>
      <c r="L2223" s="3">
        <v>2444093.86</v>
      </c>
      <c r="M2223" s="2" t="s">
        <v>20</v>
      </c>
      <c r="N2223" s="4" t="s">
        <v>21</v>
      </c>
    </row>
    <row r="2224" spans="1:14" x14ac:dyDescent="0.25">
      <c r="A2224" s="1" t="s">
        <v>360</v>
      </c>
      <c r="B2224" s="2" t="s">
        <v>2048</v>
      </c>
      <c r="C2224" s="2" t="s">
        <v>2048</v>
      </c>
      <c r="D2224" s="2" t="s">
        <v>17948</v>
      </c>
      <c r="E2224" s="2" t="s">
        <v>2049</v>
      </c>
      <c r="F2224" s="2">
        <v>48102108</v>
      </c>
      <c r="G2224" s="2" t="s">
        <v>490</v>
      </c>
      <c r="H2224" s="2">
        <v>2</v>
      </c>
      <c r="I2224" s="2">
        <v>6</v>
      </c>
      <c r="J2224" s="2">
        <v>16</v>
      </c>
      <c r="K2224" s="2">
        <v>12</v>
      </c>
      <c r="L2224" s="3">
        <v>141372</v>
      </c>
      <c r="M2224" s="2" t="s">
        <v>0</v>
      </c>
      <c r="N2224" s="4" t="s">
        <v>21</v>
      </c>
    </row>
    <row r="2225" spans="1:14" x14ac:dyDescent="0.25">
      <c r="A2225" s="1" t="s">
        <v>360</v>
      </c>
      <c r="B2225" s="2" t="s">
        <v>2048</v>
      </c>
      <c r="C2225" s="2" t="s">
        <v>2048</v>
      </c>
      <c r="D2225" s="2" t="s">
        <v>17948</v>
      </c>
      <c r="E2225" s="2" t="s">
        <v>2050</v>
      </c>
      <c r="F2225" s="2">
        <v>31162801</v>
      </c>
      <c r="G2225" s="2" t="s">
        <v>810</v>
      </c>
      <c r="H2225" s="2">
        <v>2</v>
      </c>
      <c r="I2225" s="2">
        <v>3</v>
      </c>
      <c r="J2225" s="2">
        <v>10</v>
      </c>
      <c r="K2225" s="2">
        <v>10</v>
      </c>
      <c r="L2225" s="3">
        <v>1064088.3999999999</v>
      </c>
      <c r="M2225" s="2" t="s">
        <v>0</v>
      </c>
      <c r="N2225" s="4" t="s">
        <v>21</v>
      </c>
    </row>
    <row r="2226" spans="1:14" x14ac:dyDescent="0.25">
      <c r="A2226" s="1" t="s">
        <v>360</v>
      </c>
      <c r="B2226" s="2" t="s">
        <v>2048</v>
      </c>
      <c r="C2226" s="2" t="s">
        <v>2048</v>
      </c>
      <c r="D2226" s="2" t="s">
        <v>17948</v>
      </c>
      <c r="E2226" s="2" t="s">
        <v>2051</v>
      </c>
      <c r="F2226" s="2">
        <v>31162801</v>
      </c>
      <c r="G2226" s="2" t="s">
        <v>810</v>
      </c>
      <c r="H2226" s="2">
        <v>2</v>
      </c>
      <c r="I2226" s="2">
        <v>3</v>
      </c>
      <c r="J2226" s="2">
        <v>10</v>
      </c>
      <c r="K2226" s="2">
        <v>10</v>
      </c>
      <c r="L2226" s="3">
        <v>1064088.3999999999</v>
      </c>
      <c r="M2226" s="2" t="s">
        <v>0</v>
      </c>
      <c r="N2226" s="4" t="s">
        <v>21</v>
      </c>
    </row>
    <row r="2227" spans="1:14" x14ac:dyDescent="0.25">
      <c r="A2227" s="1" t="s">
        <v>360</v>
      </c>
      <c r="B2227" s="2" t="s">
        <v>2048</v>
      </c>
      <c r="C2227" s="2" t="s">
        <v>2048</v>
      </c>
      <c r="D2227" s="2" t="s">
        <v>17948</v>
      </c>
      <c r="E2227" s="2" t="s">
        <v>2052</v>
      </c>
      <c r="F2227" s="2">
        <v>31162801</v>
      </c>
      <c r="G2227" s="2" t="s">
        <v>810</v>
      </c>
      <c r="H2227" s="2">
        <v>2</v>
      </c>
      <c r="I2227" s="2">
        <v>3</v>
      </c>
      <c r="J2227" s="2">
        <v>10</v>
      </c>
      <c r="K2227" s="2">
        <v>10</v>
      </c>
      <c r="L2227" s="3">
        <v>971901.3</v>
      </c>
      <c r="M2227" s="2" t="s">
        <v>0</v>
      </c>
      <c r="N2227" s="4" t="s">
        <v>21</v>
      </c>
    </row>
    <row r="2228" spans="1:14" x14ac:dyDescent="0.25">
      <c r="A2228" s="1" t="s">
        <v>360</v>
      </c>
      <c r="B2228" s="2" t="s">
        <v>2048</v>
      </c>
      <c r="C2228" s="2" t="s">
        <v>2048</v>
      </c>
      <c r="D2228" s="2" t="s">
        <v>17948</v>
      </c>
      <c r="E2228" s="2" t="s">
        <v>2053</v>
      </c>
      <c r="F2228" s="2">
        <v>31162801</v>
      </c>
      <c r="G2228" s="2" t="s">
        <v>810</v>
      </c>
      <c r="H2228" s="2">
        <v>2</v>
      </c>
      <c r="I2228" s="2">
        <v>3</v>
      </c>
      <c r="J2228" s="2">
        <v>10</v>
      </c>
      <c r="K2228" s="2">
        <v>35</v>
      </c>
      <c r="L2228" s="3">
        <v>1738477.3</v>
      </c>
      <c r="M2228" s="2" t="s">
        <v>0</v>
      </c>
      <c r="N2228" s="4" t="s">
        <v>21</v>
      </c>
    </row>
    <row r="2229" spans="1:14" x14ac:dyDescent="0.25">
      <c r="A2229" s="1" t="s">
        <v>360</v>
      </c>
      <c r="B2229" s="2" t="s">
        <v>2048</v>
      </c>
      <c r="C2229" s="2" t="s">
        <v>2048</v>
      </c>
      <c r="D2229" s="2" t="s">
        <v>17948</v>
      </c>
      <c r="E2229" s="2" t="s">
        <v>2054</v>
      </c>
      <c r="F2229" s="2">
        <v>31162801</v>
      </c>
      <c r="G2229" s="2" t="s">
        <v>810</v>
      </c>
      <c r="H2229" s="2">
        <v>2</v>
      </c>
      <c r="I2229" s="2">
        <v>3</v>
      </c>
      <c r="J2229" s="2">
        <v>10</v>
      </c>
      <c r="K2229" s="2">
        <v>15</v>
      </c>
      <c r="L2229" s="3">
        <v>680248.2</v>
      </c>
      <c r="M2229" s="2" t="s">
        <v>0</v>
      </c>
      <c r="N2229" s="4" t="s">
        <v>21</v>
      </c>
    </row>
    <row r="2230" spans="1:14" x14ac:dyDescent="0.25">
      <c r="A2230" s="1" t="s">
        <v>360</v>
      </c>
      <c r="B2230" s="2" t="s">
        <v>2048</v>
      </c>
      <c r="C2230" s="2" t="s">
        <v>2048</v>
      </c>
      <c r="D2230" s="2" t="s">
        <v>17948</v>
      </c>
      <c r="E2230" s="2" t="s">
        <v>2055</v>
      </c>
      <c r="F2230" s="2">
        <v>31162801</v>
      </c>
      <c r="G2230" s="2" t="s">
        <v>810</v>
      </c>
      <c r="H2230" s="2">
        <v>2</v>
      </c>
      <c r="I2230" s="2">
        <v>3</v>
      </c>
      <c r="J2230" s="2">
        <v>10</v>
      </c>
      <c r="K2230" s="2">
        <v>40</v>
      </c>
      <c r="L2230" s="3">
        <v>388471.60000000003</v>
      </c>
      <c r="M2230" s="2" t="s">
        <v>0</v>
      </c>
      <c r="N2230" s="4" t="s">
        <v>21</v>
      </c>
    </row>
    <row r="2231" spans="1:14" x14ac:dyDescent="0.25">
      <c r="A2231" s="1" t="s">
        <v>360</v>
      </c>
      <c r="B2231" s="2" t="s">
        <v>2048</v>
      </c>
      <c r="C2231" s="2" t="s">
        <v>2048</v>
      </c>
      <c r="D2231" s="2" t="s">
        <v>17948</v>
      </c>
      <c r="E2231" s="2" t="s">
        <v>2056</v>
      </c>
      <c r="F2231" s="2">
        <v>31162801</v>
      </c>
      <c r="G2231" s="2" t="s">
        <v>810</v>
      </c>
      <c r="H2231" s="2">
        <v>2</v>
      </c>
      <c r="I2231" s="2">
        <v>3</v>
      </c>
      <c r="J2231" s="2">
        <v>10</v>
      </c>
      <c r="K2231" s="2">
        <v>70</v>
      </c>
      <c r="L2231" s="3">
        <v>679824.60000000009</v>
      </c>
      <c r="M2231" s="2" t="s">
        <v>0</v>
      </c>
      <c r="N2231" s="4" t="s">
        <v>21</v>
      </c>
    </row>
    <row r="2232" spans="1:14" x14ac:dyDescent="0.25">
      <c r="A2232" s="1" t="s">
        <v>360</v>
      </c>
      <c r="B2232" s="2" t="s">
        <v>2048</v>
      </c>
      <c r="C2232" s="2" t="s">
        <v>2048</v>
      </c>
      <c r="D2232" s="2" t="s">
        <v>17948</v>
      </c>
      <c r="E2232" s="2" t="s">
        <v>2057</v>
      </c>
      <c r="F2232" s="2">
        <v>31162801</v>
      </c>
      <c r="G2232" s="2" t="s">
        <v>810</v>
      </c>
      <c r="H2232" s="2">
        <v>2</v>
      </c>
      <c r="I2232" s="2">
        <v>3</v>
      </c>
      <c r="J2232" s="2">
        <v>10</v>
      </c>
      <c r="K2232" s="2">
        <v>30</v>
      </c>
      <c r="L2232" s="3">
        <v>1166213.3999999999</v>
      </c>
      <c r="M2232" s="2" t="s">
        <v>0</v>
      </c>
      <c r="N2232" s="4" t="s">
        <v>21</v>
      </c>
    </row>
    <row r="2233" spans="1:14" x14ac:dyDescent="0.25">
      <c r="A2233" s="1" t="s">
        <v>360</v>
      </c>
      <c r="B2233" s="2" t="s">
        <v>2048</v>
      </c>
      <c r="C2233" s="2" t="s">
        <v>2048</v>
      </c>
      <c r="D2233" s="2" t="s">
        <v>17948</v>
      </c>
      <c r="E2233" s="2" t="s">
        <v>2058</v>
      </c>
      <c r="F2233" s="2">
        <v>31162801</v>
      </c>
      <c r="G2233" s="2" t="s">
        <v>810</v>
      </c>
      <c r="H2233" s="2">
        <v>2</v>
      </c>
      <c r="I2233" s="2">
        <v>3</v>
      </c>
      <c r="J2233" s="2">
        <v>10</v>
      </c>
      <c r="K2233" s="2">
        <v>50</v>
      </c>
      <c r="L2233" s="3">
        <v>1277737.5</v>
      </c>
      <c r="M2233" s="2" t="s">
        <v>0</v>
      </c>
      <c r="N2233" s="4" t="s">
        <v>21</v>
      </c>
    </row>
    <row r="2234" spans="1:14" x14ac:dyDescent="0.25">
      <c r="A2234" s="1" t="s">
        <v>360</v>
      </c>
      <c r="B2234" s="2" t="s">
        <v>2048</v>
      </c>
      <c r="C2234" s="2" t="s">
        <v>2048</v>
      </c>
      <c r="D2234" s="2" t="s">
        <v>17948</v>
      </c>
      <c r="E2234" s="2" t="s">
        <v>18222</v>
      </c>
      <c r="F2234" s="2">
        <v>26121520</v>
      </c>
      <c r="G2234" s="2" t="s">
        <v>810</v>
      </c>
      <c r="H2234" s="2">
        <v>2</v>
      </c>
      <c r="I2234" s="2">
        <v>3</v>
      </c>
      <c r="J2234" s="2">
        <v>16</v>
      </c>
      <c r="K2234" s="2">
        <v>4</v>
      </c>
      <c r="L2234" s="3">
        <v>861350.36</v>
      </c>
      <c r="M2234" s="2" t="s">
        <v>0</v>
      </c>
      <c r="N2234" s="4" t="s">
        <v>21</v>
      </c>
    </row>
    <row r="2235" spans="1:14" x14ac:dyDescent="0.25">
      <c r="A2235" s="1" t="s">
        <v>360</v>
      </c>
      <c r="B2235" s="2" t="s">
        <v>2048</v>
      </c>
      <c r="C2235" s="2" t="s">
        <v>2048</v>
      </c>
      <c r="D2235" s="2" t="s">
        <v>17948</v>
      </c>
      <c r="E2235" s="2" t="s">
        <v>2059</v>
      </c>
      <c r="F2235" s="2">
        <v>26121520</v>
      </c>
      <c r="G2235" s="2" t="s">
        <v>810</v>
      </c>
      <c r="H2235" s="2">
        <v>2</v>
      </c>
      <c r="I2235" s="2">
        <v>3</v>
      </c>
      <c r="J2235" s="2">
        <v>16</v>
      </c>
      <c r="K2235" s="2">
        <v>5</v>
      </c>
      <c r="L2235" s="3">
        <v>711987.35</v>
      </c>
      <c r="M2235" s="2" t="s">
        <v>0</v>
      </c>
      <c r="N2235" s="4" t="s">
        <v>21</v>
      </c>
    </row>
    <row r="2236" spans="1:14" x14ac:dyDescent="0.25">
      <c r="A2236" s="1" t="s">
        <v>360</v>
      </c>
      <c r="B2236" s="2" t="s">
        <v>2048</v>
      </c>
      <c r="C2236" s="2" t="s">
        <v>2048</v>
      </c>
      <c r="D2236" s="2" t="s">
        <v>17948</v>
      </c>
      <c r="E2236" s="2" t="s">
        <v>2060</v>
      </c>
      <c r="F2236" s="2">
        <v>23241600</v>
      </c>
      <c r="G2236" s="2" t="s">
        <v>810</v>
      </c>
      <c r="H2236" s="2">
        <v>2</v>
      </c>
      <c r="I2236" s="2">
        <v>3</v>
      </c>
      <c r="J2236" s="2">
        <v>16</v>
      </c>
      <c r="K2236" s="2">
        <v>2</v>
      </c>
      <c r="L2236" s="3">
        <v>17340.580000000002</v>
      </c>
      <c r="M2236" s="2" t="s">
        <v>0</v>
      </c>
      <c r="N2236" s="4" t="s">
        <v>21</v>
      </c>
    </row>
    <row r="2237" spans="1:14" x14ac:dyDescent="0.25">
      <c r="A2237" s="1" t="s">
        <v>360</v>
      </c>
      <c r="B2237" s="2" t="s">
        <v>2048</v>
      </c>
      <c r="C2237" s="2" t="s">
        <v>2048</v>
      </c>
      <c r="D2237" s="2" t="s">
        <v>17948</v>
      </c>
      <c r="E2237" s="2" t="s">
        <v>2061</v>
      </c>
      <c r="F2237" s="2">
        <v>23241600</v>
      </c>
      <c r="G2237" s="2" t="s">
        <v>810</v>
      </c>
      <c r="H2237" s="2">
        <v>2</v>
      </c>
      <c r="I2237" s="2">
        <v>3</v>
      </c>
      <c r="J2237" s="2">
        <v>16</v>
      </c>
      <c r="K2237" s="2">
        <v>2</v>
      </c>
      <c r="L2237" s="3">
        <v>13189.82</v>
      </c>
      <c r="M2237" s="2" t="s">
        <v>0</v>
      </c>
      <c r="N2237" s="4" t="s">
        <v>21</v>
      </c>
    </row>
    <row r="2238" spans="1:14" x14ac:dyDescent="0.25">
      <c r="A2238" s="1" t="s">
        <v>360</v>
      </c>
      <c r="B2238" s="2" t="s">
        <v>2048</v>
      </c>
      <c r="C2238" s="2" t="s">
        <v>2048</v>
      </c>
      <c r="D2238" s="2" t="s">
        <v>17948</v>
      </c>
      <c r="E2238" s="2" t="s">
        <v>2062</v>
      </c>
      <c r="F2238" s="2">
        <v>23241600</v>
      </c>
      <c r="G2238" s="2" t="s">
        <v>490</v>
      </c>
      <c r="H2238" s="2">
        <v>3</v>
      </c>
      <c r="I2238" s="2">
        <v>6</v>
      </c>
      <c r="J2238" s="2">
        <v>10</v>
      </c>
      <c r="K2238" s="2">
        <v>2</v>
      </c>
      <c r="L2238" s="3">
        <v>17971.54</v>
      </c>
      <c r="M2238" s="2" t="s">
        <v>0</v>
      </c>
      <c r="N2238" s="4" t="s">
        <v>21</v>
      </c>
    </row>
    <row r="2239" spans="1:14" x14ac:dyDescent="0.25">
      <c r="A2239" s="1" t="s">
        <v>360</v>
      </c>
      <c r="B2239" s="2" t="s">
        <v>2048</v>
      </c>
      <c r="C2239" s="2" t="s">
        <v>2048</v>
      </c>
      <c r="D2239" s="2" t="s">
        <v>17948</v>
      </c>
      <c r="E2239" s="2" t="s">
        <v>2063</v>
      </c>
      <c r="F2239" s="2">
        <v>27111800</v>
      </c>
      <c r="G2239" s="2" t="s">
        <v>490</v>
      </c>
      <c r="H2239" s="2">
        <v>3</v>
      </c>
      <c r="I2239" s="2">
        <v>6</v>
      </c>
      <c r="J2239" s="2">
        <v>10</v>
      </c>
      <c r="K2239" s="2">
        <v>20</v>
      </c>
      <c r="L2239" s="3">
        <v>50288.4</v>
      </c>
      <c r="M2239" s="2" t="s">
        <v>0</v>
      </c>
      <c r="N2239" s="4" t="s">
        <v>21</v>
      </c>
    </row>
    <row r="2240" spans="1:14" x14ac:dyDescent="0.25">
      <c r="A2240" s="1" t="s">
        <v>360</v>
      </c>
      <c r="B2240" s="2" t="s">
        <v>2048</v>
      </c>
      <c r="C2240" s="2" t="s">
        <v>2048</v>
      </c>
      <c r="D2240" s="2" t="s">
        <v>17948</v>
      </c>
      <c r="E2240" s="2" t="s">
        <v>2064</v>
      </c>
      <c r="F2240" s="2">
        <v>27112000</v>
      </c>
      <c r="G2240" s="2" t="s">
        <v>810</v>
      </c>
      <c r="H2240" s="2">
        <v>2</v>
      </c>
      <c r="I2240" s="2">
        <v>3</v>
      </c>
      <c r="J2240" s="2">
        <v>16</v>
      </c>
      <c r="K2240" s="2">
        <v>2</v>
      </c>
      <c r="L2240" s="3">
        <v>118335.62</v>
      </c>
      <c r="M2240" s="2" t="s">
        <v>0</v>
      </c>
      <c r="N2240" s="4" t="s">
        <v>21</v>
      </c>
    </row>
    <row r="2241" spans="1:14" x14ac:dyDescent="0.25">
      <c r="A2241" s="1" t="s">
        <v>360</v>
      </c>
      <c r="B2241" s="2" t="s">
        <v>2048</v>
      </c>
      <c r="C2241" s="2" t="s">
        <v>2048</v>
      </c>
      <c r="D2241" s="2" t="s">
        <v>17948</v>
      </c>
      <c r="E2241" s="2" t="s">
        <v>2065</v>
      </c>
      <c r="F2241" s="2">
        <v>26121505</v>
      </c>
      <c r="G2241" s="2" t="s">
        <v>496</v>
      </c>
      <c r="H2241" s="2">
        <v>4</v>
      </c>
      <c r="I2241" s="2">
        <v>6</v>
      </c>
      <c r="J2241" s="2">
        <v>10</v>
      </c>
      <c r="K2241" s="2">
        <v>50</v>
      </c>
      <c r="L2241" s="3">
        <v>449288.5</v>
      </c>
      <c r="M2241" s="2" t="s">
        <v>0</v>
      </c>
      <c r="N2241" s="4" t="s">
        <v>21</v>
      </c>
    </row>
    <row r="2242" spans="1:14" x14ac:dyDescent="0.25">
      <c r="A2242" s="1" t="s">
        <v>360</v>
      </c>
      <c r="B2242" s="2" t="s">
        <v>2048</v>
      </c>
      <c r="C2242" s="2" t="s">
        <v>2048</v>
      </c>
      <c r="D2242" s="2" t="s">
        <v>17948</v>
      </c>
      <c r="E2242" s="2" t="s">
        <v>2066</v>
      </c>
      <c r="F2242" s="2">
        <v>26121505</v>
      </c>
      <c r="G2242" s="2" t="s">
        <v>496</v>
      </c>
      <c r="H2242" s="2">
        <v>4</v>
      </c>
      <c r="I2242" s="2">
        <v>6</v>
      </c>
      <c r="J2242" s="2">
        <v>10</v>
      </c>
      <c r="K2242" s="2">
        <v>1</v>
      </c>
      <c r="L2242" s="3">
        <v>265529.28000000003</v>
      </c>
      <c r="M2242" s="2" t="s">
        <v>0</v>
      </c>
      <c r="N2242" s="4" t="s">
        <v>21</v>
      </c>
    </row>
    <row r="2243" spans="1:14" x14ac:dyDescent="0.25">
      <c r="A2243" s="1" t="s">
        <v>360</v>
      </c>
      <c r="B2243" s="2" t="s">
        <v>2048</v>
      </c>
      <c r="C2243" s="2" t="s">
        <v>2048</v>
      </c>
      <c r="D2243" s="2" t="s">
        <v>17948</v>
      </c>
      <c r="E2243" s="2" t="s">
        <v>2067</v>
      </c>
      <c r="F2243" s="2">
        <v>31162801</v>
      </c>
      <c r="G2243" s="2" t="s">
        <v>490</v>
      </c>
      <c r="H2243" s="2">
        <v>4</v>
      </c>
      <c r="I2243" s="2">
        <v>6</v>
      </c>
      <c r="J2243" s="2">
        <v>10</v>
      </c>
      <c r="K2243" s="2">
        <v>1</v>
      </c>
      <c r="L2243" s="3">
        <v>98776.14</v>
      </c>
      <c r="M2243" s="2" t="s">
        <v>0</v>
      </c>
      <c r="N2243" s="4" t="s">
        <v>21</v>
      </c>
    </row>
    <row r="2244" spans="1:14" x14ac:dyDescent="0.25">
      <c r="A2244" s="1" t="s">
        <v>360</v>
      </c>
      <c r="B2244" s="2" t="s">
        <v>2048</v>
      </c>
      <c r="C2244" s="2" t="s">
        <v>2048</v>
      </c>
      <c r="D2244" s="2" t="s">
        <v>17948</v>
      </c>
      <c r="E2244" s="2" t="s">
        <v>2068</v>
      </c>
      <c r="F2244" s="2">
        <v>31162801</v>
      </c>
      <c r="G2244" s="2" t="s">
        <v>490</v>
      </c>
      <c r="H2244" s="2">
        <v>4</v>
      </c>
      <c r="I2244" s="2">
        <v>6</v>
      </c>
      <c r="J2244" s="2">
        <v>10</v>
      </c>
      <c r="K2244" s="2">
        <v>1</v>
      </c>
      <c r="L2244" s="3">
        <v>98776.14</v>
      </c>
      <c r="M2244" s="2" t="s">
        <v>0</v>
      </c>
      <c r="N2244" s="4" t="s">
        <v>21</v>
      </c>
    </row>
    <row r="2245" spans="1:14" x14ac:dyDescent="0.25">
      <c r="A2245" s="1" t="s">
        <v>360</v>
      </c>
      <c r="B2245" s="2" t="s">
        <v>2048</v>
      </c>
      <c r="C2245" s="2" t="s">
        <v>2048</v>
      </c>
      <c r="D2245" s="2" t="s">
        <v>17948</v>
      </c>
      <c r="E2245" s="2" t="s">
        <v>2069</v>
      </c>
      <c r="F2245" s="2">
        <v>31162801</v>
      </c>
      <c r="G2245" s="2" t="s">
        <v>490</v>
      </c>
      <c r="H2245" s="2">
        <v>4</v>
      </c>
      <c r="I2245" s="2">
        <v>6</v>
      </c>
      <c r="J2245" s="2">
        <v>10</v>
      </c>
      <c r="K2245" s="2">
        <v>4</v>
      </c>
      <c r="L2245" s="3">
        <v>155495.12</v>
      </c>
      <c r="M2245" s="2" t="s">
        <v>0</v>
      </c>
      <c r="N2245" s="4" t="s">
        <v>21</v>
      </c>
    </row>
    <row r="2246" spans="1:14" x14ac:dyDescent="0.25">
      <c r="A2246" s="1" t="s">
        <v>360</v>
      </c>
      <c r="B2246" s="2" t="s">
        <v>2048</v>
      </c>
      <c r="C2246" s="2" t="s">
        <v>2048</v>
      </c>
      <c r="D2246" s="2" t="s">
        <v>17948</v>
      </c>
      <c r="E2246" s="2" t="s">
        <v>2070</v>
      </c>
      <c r="F2246" s="2">
        <v>26121520</v>
      </c>
      <c r="G2246" s="2" t="s">
        <v>490</v>
      </c>
      <c r="H2246" s="2">
        <v>4</v>
      </c>
      <c r="I2246" s="2">
        <v>6</v>
      </c>
      <c r="J2246" s="2">
        <v>10</v>
      </c>
      <c r="K2246" s="2">
        <v>1</v>
      </c>
      <c r="L2246" s="3">
        <v>223183.05</v>
      </c>
      <c r="M2246" s="2" t="s">
        <v>0</v>
      </c>
      <c r="N2246" s="4" t="s">
        <v>21</v>
      </c>
    </row>
    <row r="2247" spans="1:14" x14ac:dyDescent="0.25">
      <c r="A2247" s="1" t="s">
        <v>360</v>
      </c>
      <c r="B2247" s="2" t="s">
        <v>2048</v>
      </c>
      <c r="C2247" s="2" t="s">
        <v>2048</v>
      </c>
      <c r="D2247" s="2" t="s">
        <v>17948</v>
      </c>
      <c r="E2247" s="2" t="s">
        <v>2071</v>
      </c>
      <c r="F2247" s="2">
        <v>26121520</v>
      </c>
      <c r="G2247" s="2" t="s">
        <v>490</v>
      </c>
      <c r="H2247" s="2">
        <v>4</v>
      </c>
      <c r="I2247" s="2">
        <v>6</v>
      </c>
      <c r="J2247" s="2">
        <v>10</v>
      </c>
      <c r="K2247" s="2">
        <v>1</v>
      </c>
      <c r="L2247" s="3">
        <v>219584.37</v>
      </c>
      <c r="M2247" s="2" t="s">
        <v>0</v>
      </c>
      <c r="N2247" s="4" t="s">
        <v>21</v>
      </c>
    </row>
    <row r="2248" spans="1:14" x14ac:dyDescent="0.25">
      <c r="A2248" s="1" t="s">
        <v>360</v>
      </c>
      <c r="B2248" s="2" t="s">
        <v>2048</v>
      </c>
      <c r="C2248" s="2" t="s">
        <v>2048</v>
      </c>
      <c r="D2248" s="2" t="s">
        <v>17948</v>
      </c>
      <c r="E2248" s="2" t="s">
        <v>2072</v>
      </c>
      <c r="F2248" s="2">
        <v>31162801</v>
      </c>
      <c r="G2248" s="2" t="s">
        <v>810</v>
      </c>
      <c r="H2248" s="2">
        <v>9</v>
      </c>
      <c r="I2248" s="2">
        <v>6</v>
      </c>
      <c r="J2248" s="2">
        <v>16</v>
      </c>
      <c r="K2248" s="2">
        <v>6</v>
      </c>
      <c r="L2248" s="3">
        <v>638453.04</v>
      </c>
      <c r="M2248" s="2" t="s">
        <v>0</v>
      </c>
      <c r="N2248" s="4" t="s">
        <v>21</v>
      </c>
    </row>
    <row r="2249" spans="1:14" x14ac:dyDescent="0.25">
      <c r="A2249" s="1" t="s">
        <v>360</v>
      </c>
      <c r="B2249" s="2" t="s">
        <v>2048</v>
      </c>
      <c r="C2249" s="2" t="s">
        <v>2048</v>
      </c>
      <c r="D2249" s="2" t="s">
        <v>17948</v>
      </c>
      <c r="E2249" s="2" t="s">
        <v>2073</v>
      </c>
      <c r="F2249" s="2">
        <v>31162801</v>
      </c>
      <c r="G2249" s="2" t="s">
        <v>810</v>
      </c>
      <c r="H2249" s="2">
        <v>9</v>
      </c>
      <c r="I2249" s="2">
        <v>6</v>
      </c>
      <c r="J2249" s="2">
        <v>16</v>
      </c>
      <c r="K2249" s="2">
        <v>5</v>
      </c>
      <c r="L2249" s="3">
        <v>532044.19999999995</v>
      </c>
      <c r="M2249" s="2" t="s">
        <v>0</v>
      </c>
      <c r="N2249" s="4" t="s">
        <v>21</v>
      </c>
    </row>
    <row r="2250" spans="1:14" x14ac:dyDescent="0.25">
      <c r="A2250" s="1" t="s">
        <v>360</v>
      </c>
      <c r="B2250" s="2" t="s">
        <v>2048</v>
      </c>
      <c r="C2250" s="2" t="s">
        <v>2048</v>
      </c>
      <c r="D2250" s="2" t="s">
        <v>17948</v>
      </c>
      <c r="E2250" s="2" t="s">
        <v>2074</v>
      </c>
      <c r="F2250" s="2">
        <v>31162801</v>
      </c>
      <c r="G2250" s="2" t="s">
        <v>810</v>
      </c>
      <c r="H2250" s="2">
        <v>9</v>
      </c>
      <c r="I2250" s="2">
        <v>6</v>
      </c>
      <c r="J2250" s="2">
        <v>16</v>
      </c>
      <c r="K2250" s="2">
        <v>35</v>
      </c>
      <c r="L2250" s="3">
        <v>1738477.3</v>
      </c>
      <c r="M2250" s="2" t="s">
        <v>0</v>
      </c>
      <c r="N2250" s="4" t="s">
        <v>21</v>
      </c>
    </row>
    <row r="2251" spans="1:14" x14ac:dyDescent="0.25">
      <c r="A2251" s="1" t="s">
        <v>360</v>
      </c>
      <c r="B2251" s="2" t="s">
        <v>2048</v>
      </c>
      <c r="C2251" s="2" t="s">
        <v>2048</v>
      </c>
      <c r="D2251" s="2" t="s">
        <v>17948</v>
      </c>
      <c r="E2251" s="2" t="s">
        <v>2057</v>
      </c>
      <c r="F2251" s="2">
        <v>31162801</v>
      </c>
      <c r="G2251" s="2" t="s">
        <v>810</v>
      </c>
      <c r="H2251" s="2">
        <v>9</v>
      </c>
      <c r="I2251" s="2">
        <v>6</v>
      </c>
      <c r="J2251" s="2">
        <v>16</v>
      </c>
      <c r="K2251" s="2">
        <v>19</v>
      </c>
      <c r="L2251" s="3">
        <v>738601.82</v>
      </c>
      <c r="M2251" s="2" t="s">
        <v>0</v>
      </c>
      <c r="N2251" s="4" t="s">
        <v>21</v>
      </c>
    </row>
    <row r="2252" spans="1:14" x14ac:dyDescent="0.25">
      <c r="A2252" s="1" t="s">
        <v>360</v>
      </c>
      <c r="B2252" s="2" t="s">
        <v>2048</v>
      </c>
      <c r="C2252" s="2" t="s">
        <v>2048</v>
      </c>
      <c r="D2252" s="2" t="s">
        <v>17948</v>
      </c>
      <c r="E2252" s="2" t="s">
        <v>2060</v>
      </c>
      <c r="F2252" s="2">
        <v>31152209</v>
      </c>
      <c r="G2252" s="2" t="s">
        <v>810</v>
      </c>
      <c r="H2252" s="2">
        <v>9</v>
      </c>
      <c r="I2252" s="2">
        <v>6</v>
      </c>
      <c r="J2252" s="2">
        <v>16</v>
      </c>
      <c r="K2252" s="2">
        <v>4</v>
      </c>
      <c r="L2252" s="3">
        <v>34681.160000000003</v>
      </c>
      <c r="M2252" s="2" t="s">
        <v>0</v>
      </c>
      <c r="N2252" s="4" t="s">
        <v>21</v>
      </c>
    </row>
    <row r="2253" spans="1:14" x14ac:dyDescent="0.25">
      <c r="A2253" s="1" t="s">
        <v>360</v>
      </c>
      <c r="B2253" s="2" t="s">
        <v>2048</v>
      </c>
      <c r="C2253" s="2" t="s">
        <v>2048</v>
      </c>
      <c r="D2253" s="2" t="s">
        <v>17948</v>
      </c>
      <c r="E2253" s="2" t="s">
        <v>2061</v>
      </c>
      <c r="F2253" s="2">
        <v>31152209</v>
      </c>
      <c r="G2253" s="2" t="s">
        <v>810</v>
      </c>
      <c r="H2253" s="2">
        <v>9</v>
      </c>
      <c r="I2253" s="2">
        <v>6</v>
      </c>
      <c r="J2253" s="2">
        <v>16</v>
      </c>
      <c r="K2253" s="2">
        <v>10</v>
      </c>
      <c r="L2253" s="3">
        <v>65949.100000000006</v>
      </c>
      <c r="M2253" s="2" t="s">
        <v>0</v>
      </c>
      <c r="N2253" s="4" t="s">
        <v>21</v>
      </c>
    </row>
    <row r="2254" spans="1:14" x14ac:dyDescent="0.25">
      <c r="A2254" s="1" t="s">
        <v>360</v>
      </c>
      <c r="B2254" s="2" t="s">
        <v>2048</v>
      </c>
      <c r="C2254" s="2" t="s">
        <v>2048</v>
      </c>
      <c r="D2254" s="2" t="s">
        <v>17948</v>
      </c>
      <c r="E2254" s="2" t="s">
        <v>815</v>
      </c>
      <c r="F2254" s="2">
        <v>0</v>
      </c>
      <c r="G2254" s="2" t="s">
        <v>17856</v>
      </c>
      <c r="H2254" s="2">
        <v>1</v>
      </c>
      <c r="I2254" s="2">
        <v>6</v>
      </c>
      <c r="J2254" s="2">
        <v>16</v>
      </c>
      <c r="K2254" s="2">
        <v>1</v>
      </c>
      <c r="L2254" s="3">
        <v>81089.649999999994</v>
      </c>
      <c r="M2254" s="2" t="s">
        <v>20</v>
      </c>
      <c r="N2254" s="4" t="s">
        <v>21</v>
      </c>
    </row>
    <row r="2255" spans="1:14" x14ac:dyDescent="0.25">
      <c r="A2255" s="1" t="s">
        <v>360</v>
      </c>
      <c r="B2255" s="2" t="s">
        <v>2048</v>
      </c>
      <c r="C2255" s="2" t="s">
        <v>2048</v>
      </c>
      <c r="D2255" s="2" t="s">
        <v>17948</v>
      </c>
      <c r="E2255" s="2" t="s">
        <v>1160</v>
      </c>
      <c r="F2255" s="2">
        <v>0</v>
      </c>
      <c r="G2255" s="2" t="s">
        <v>17856</v>
      </c>
      <c r="H2255" s="2">
        <v>1</v>
      </c>
      <c r="I2255" s="2">
        <v>6</v>
      </c>
      <c r="J2255" s="2">
        <v>16</v>
      </c>
      <c r="K2255" s="2">
        <v>1</v>
      </c>
      <c r="L2255" s="3">
        <v>1428</v>
      </c>
      <c r="M2255" s="2" t="s">
        <v>20</v>
      </c>
      <c r="N2255" s="4" t="s">
        <v>21</v>
      </c>
    </row>
    <row r="2256" spans="1:14" x14ac:dyDescent="0.25">
      <c r="A2256" s="1" t="s">
        <v>360</v>
      </c>
      <c r="B2256" s="2" t="s">
        <v>113</v>
      </c>
      <c r="C2256" s="2" t="s">
        <v>113</v>
      </c>
      <c r="D2256" s="2" t="s">
        <v>114</v>
      </c>
      <c r="E2256" s="2" t="s">
        <v>2075</v>
      </c>
      <c r="F2256" s="2">
        <v>30181504</v>
      </c>
      <c r="G2256" s="2" t="s">
        <v>490</v>
      </c>
      <c r="H2256" s="2">
        <v>2</v>
      </c>
      <c r="I2256" s="2">
        <v>3</v>
      </c>
      <c r="J2256" s="2">
        <v>16</v>
      </c>
      <c r="K2256" s="2">
        <v>2</v>
      </c>
      <c r="L2256" s="3">
        <v>1097998.72</v>
      </c>
      <c r="M2256" s="2" t="s">
        <v>0</v>
      </c>
      <c r="N2256" s="4" t="s">
        <v>21</v>
      </c>
    </row>
    <row r="2257" spans="1:14" x14ac:dyDescent="0.25">
      <c r="A2257" s="1" t="s">
        <v>360</v>
      </c>
      <c r="B2257" s="2" t="s">
        <v>113</v>
      </c>
      <c r="C2257" s="2" t="s">
        <v>113</v>
      </c>
      <c r="D2257" s="2" t="s">
        <v>114</v>
      </c>
      <c r="E2257" s="2" t="s">
        <v>2076</v>
      </c>
      <c r="F2257" s="2">
        <v>10111304</v>
      </c>
      <c r="G2257" s="2" t="s">
        <v>490</v>
      </c>
      <c r="H2257" s="2">
        <v>4</v>
      </c>
      <c r="I2257" s="2">
        <v>6</v>
      </c>
      <c r="J2257" s="2">
        <v>10</v>
      </c>
      <c r="K2257" s="2">
        <v>8</v>
      </c>
      <c r="L2257" s="3">
        <v>416000</v>
      </c>
      <c r="M2257" s="2" t="s">
        <v>0</v>
      </c>
      <c r="N2257" s="4" t="s">
        <v>21</v>
      </c>
    </row>
    <row r="2258" spans="1:14" x14ac:dyDescent="0.25">
      <c r="A2258" s="1" t="s">
        <v>360</v>
      </c>
      <c r="B2258" s="2" t="s">
        <v>113</v>
      </c>
      <c r="C2258" s="2" t="s">
        <v>113</v>
      </c>
      <c r="D2258" s="2" t="s">
        <v>114</v>
      </c>
      <c r="E2258" s="2" t="s">
        <v>2077</v>
      </c>
      <c r="F2258" s="2">
        <v>10131604</v>
      </c>
      <c r="G2258" s="2" t="s">
        <v>490</v>
      </c>
      <c r="H2258" s="2">
        <v>4</v>
      </c>
      <c r="I2258" s="2">
        <v>6</v>
      </c>
      <c r="J2258" s="2">
        <v>10</v>
      </c>
      <c r="K2258" s="2">
        <v>8</v>
      </c>
      <c r="L2258" s="3">
        <v>440000</v>
      </c>
      <c r="M2258" s="2" t="s">
        <v>0</v>
      </c>
      <c r="N2258" s="4" t="s">
        <v>21</v>
      </c>
    </row>
    <row r="2259" spans="1:14" x14ac:dyDescent="0.25">
      <c r="A2259" s="1" t="s">
        <v>360</v>
      </c>
      <c r="B2259" s="2" t="s">
        <v>113</v>
      </c>
      <c r="C2259" s="2" t="s">
        <v>113</v>
      </c>
      <c r="D2259" s="2" t="s">
        <v>114</v>
      </c>
      <c r="E2259" s="2" t="s">
        <v>2078</v>
      </c>
      <c r="F2259" s="2">
        <v>10111304</v>
      </c>
      <c r="G2259" s="2" t="s">
        <v>490</v>
      </c>
      <c r="H2259" s="2">
        <v>1</v>
      </c>
      <c r="I2259" s="2">
        <v>6</v>
      </c>
      <c r="J2259" s="2">
        <v>10</v>
      </c>
      <c r="K2259" s="2">
        <v>3</v>
      </c>
      <c r="L2259" s="3">
        <v>165000</v>
      </c>
      <c r="M2259" s="2" t="s">
        <v>0</v>
      </c>
      <c r="N2259" s="4" t="s">
        <v>21</v>
      </c>
    </row>
    <row r="2260" spans="1:14" x14ac:dyDescent="0.25">
      <c r="A2260" s="1" t="s">
        <v>360</v>
      </c>
      <c r="B2260" s="2" t="s">
        <v>113</v>
      </c>
      <c r="C2260" s="2" t="s">
        <v>113</v>
      </c>
      <c r="D2260" s="2" t="s">
        <v>114</v>
      </c>
      <c r="E2260" s="2" t="s">
        <v>2079</v>
      </c>
      <c r="F2260" s="2">
        <v>49101701</v>
      </c>
      <c r="G2260" s="2" t="s">
        <v>490</v>
      </c>
      <c r="H2260" s="2">
        <v>2</v>
      </c>
      <c r="I2260" s="2">
        <v>3</v>
      </c>
      <c r="J2260" s="2">
        <v>16</v>
      </c>
      <c r="K2260" s="2">
        <v>40</v>
      </c>
      <c r="L2260" s="3">
        <v>642600</v>
      </c>
      <c r="M2260" s="2" t="s">
        <v>0</v>
      </c>
      <c r="N2260" s="4" t="s">
        <v>21</v>
      </c>
    </row>
    <row r="2261" spans="1:14" x14ac:dyDescent="0.25">
      <c r="A2261" s="1" t="s">
        <v>360</v>
      </c>
      <c r="B2261" s="2" t="s">
        <v>113</v>
      </c>
      <c r="C2261" s="2" t="s">
        <v>113</v>
      </c>
      <c r="D2261" s="2" t="s">
        <v>114</v>
      </c>
      <c r="E2261" s="2" t="s">
        <v>2080</v>
      </c>
      <c r="F2261" s="2">
        <v>49101701</v>
      </c>
      <c r="G2261" s="2" t="s">
        <v>490</v>
      </c>
      <c r="H2261" s="2">
        <v>2</v>
      </c>
      <c r="I2261" s="2">
        <v>3</v>
      </c>
      <c r="J2261" s="2">
        <v>16</v>
      </c>
      <c r="K2261" s="2">
        <v>12</v>
      </c>
      <c r="L2261" s="3">
        <v>171360</v>
      </c>
      <c r="M2261" s="2" t="s">
        <v>0</v>
      </c>
      <c r="N2261" s="4" t="s">
        <v>21</v>
      </c>
    </row>
    <row r="2262" spans="1:14" x14ac:dyDescent="0.25">
      <c r="A2262" s="1" t="s">
        <v>360</v>
      </c>
      <c r="B2262" s="2" t="s">
        <v>113</v>
      </c>
      <c r="C2262" s="2" t="s">
        <v>113</v>
      </c>
      <c r="D2262" s="2" t="s">
        <v>114</v>
      </c>
      <c r="E2262" s="2" t="s">
        <v>2081</v>
      </c>
      <c r="F2262" s="2">
        <v>49101704</v>
      </c>
      <c r="G2262" s="2" t="s">
        <v>490</v>
      </c>
      <c r="H2262" s="2">
        <v>2</v>
      </c>
      <c r="I2262" s="2">
        <v>3</v>
      </c>
      <c r="J2262" s="2">
        <v>16</v>
      </c>
      <c r="K2262" s="2">
        <v>40</v>
      </c>
      <c r="L2262" s="3">
        <v>3808000</v>
      </c>
      <c r="M2262" s="2" t="s">
        <v>0</v>
      </c>
      <c r="N2262" s="4" t="s">
        <v>21</v>
      </c>
    </row>
    <row r="2263" spans="1:14" x14ac:dyDescent="0.25">
      <c r="A2263" s="1" t="s">
        <v>360</v>
      </c>
      <c r="B2263" s="2" t="s">
        <v>113</v>
      </c>
      <c r="C2263" s="2" t="s">
        <v>113</v>
      </c>
      <c r="D2263" s="2" t="s">
        <v>114</v>
      </c>
      <c r="E2263" s="2" t="s">
        <v>2082</v>
      </c>
      <c r="F2263" s="2">
        <v>60101404</v>
      </c>
      <c r="G2263" s="2" t="s">
        <v>490</v>
      </c>
      <c r="H2263" s="2">
        <v>5</v>
      </c>
      <c r="I2263" s="2">
        <v>1</v>
      </c>
      <c r="J2263" s="2">
        <v>10</v>
      </c>
      <c r="K2263" s="2">
        <v>70</v>
      </c>
      <c r="L2263" s="3">
        <v>9996000</v>
      </c>
      <c r="M2263" s="2" t="s">
        <v>0</v>
      </c>
      <c r="N2263" s="4" t="s">
        <v>21</v>
      </c>
    </row>
    <row r="2264" spans="1:14" x14ac:dyDescent="0.25">
      <c r="A2264" s="1" t="s">
        <v>360</v>
      </c>
      <c r="B2264" s="2" t="s">
        <v>113</v>
      </c>
      <c r="C2264" s="2" t="s">
        <v>113</v>
      </c>
      <c r="D2264" s="2" t="s">
        <v>114</v>
      </c>
      <c r="E2264" s="2" t="s">
        <v>2083</v>
      </c>
      <c r="F2264" s="2">
        <v>45111802</v>
      </c>
      <c r="G2264" s="2" t="s">
        <v>490</v>
      </c>
      <c r="H2264" s="2">
        <v>3</v>
      </c>
      <c r="I2264" s="2">
        <v>5</v>
      </c>
      <c r="J2264" s="2">
        <v>10</v>
      </c>
      <c r="K2264" s="2">
        <v>6</v>
      </c>
      <c r="L2264" s="3">
        <v>419400</v>
      </c>
      <c r="M2264" s="2" t="s">
        <v>0</v>
      </c>
      <c r="N2264" s="4" t="s">
        <v>21</v>
      </c>
    </row>
    <row r="2265" spans="1:14" x14ac:dyDescent="0.25">
      <c r="A2265" s="1" t="s">
        <v>360</v>
      </c>
      <c r="B2265" s="2" t="s">
        <v>113</v>
      </c>
      <c r="C2265" s="2" t="s">
        <v>113</v>
      </c>
      <c r="D2265" s="2" t="s">
        <v>114</v>
      </c>
      <c r="E2265" s="2" t="s">
        <v>2084</v>
      </c>
      <c r="F2265" s="2">
        <v>44122104</v>
      </c>
      <c r="G2265" s="2" t="s">
        <v>496</v>
      </c>
      <c r="H2265" s="2">
        <v>2</v>
      </c>
      <c r="I2265" s="2">
        <v>3</v>
      </c>
      <c r="J2265" s="2">
        <v>10</v>
      </c>
      <c r="K2265" s="2">
        <v>99</v>
      </c>
      <c r="L2265" s="3">
        <v>245987.27999999997</v>
      </c>
      <c r="M2265" s="2" t="s">
        <v>0</v>
      </c>
      <c r="N2265" s="4" t="s">
        <v>21</v>
      </c>
    </row>
    <row r="2266" spans="1:14" x14ac:dyDescent="0.25">
      <c r="A2266" s="1" t="s">
        <v>360</v>
      </c>
      <c r="B2266" s="2" t="s">
        <v>113</v>
      </c>
      <c r="C2266" s="2" t="s">
        <v>113</v>
      </c>
      <c r="D2266" s="2" t="s">
        <v>114</v>
      </c>
      <c r="E2266" s="2" t="s">
        <v>2085</v>
      </c>
      <c r="F2266" s="2">
        <v>60121300</v>
      </c>
      <c r="G2266" s="2" t="s">
        <v>496</v>
      </c>
      <c r="H2266" s="2">
        <v>2</v>
      </c>
      <c r="I2266" s="2">
        <v>3</v>
      </c>
      <c r="J2266" s="2">
        <v>10</v>
      </c>
      <c r="K2266" s="2">
        <v>1</v>
      </c>
      <c r="L2266" s="3">
        <v>57976.800000000003</v>
      </c>
      <c r="M2266" s="2" t="s">
        <v>0</v>
      </c>
      <c r="N2266" s="4" t="s">
        <v>21</v>
      </c>
    </row>
    <row r="2267" spans="1:14" x14ac:dyDescent="0.25">
      <c r="A2267" s="1" t="s">
        <v>360</v>
      </c>
      <c r="B2267" s="2" t="s">
        <v>113</v>
      </c>
      <c r="C2267" s="2" t="s">
        <v>113</v>
      </c>
      <c r="D2267" s="2" t="s">
        <v>114</v>
      </c>
      <c r="E2267" s="2" t="s">
        <v>18223</v>
      </c>
      <c r="F2267" s="2">
        <v>44121612</v>
      </c>
      <c r="G2267" s="2" t="s">
        <v>496</v>
      </c>
      <c r="H2267" s="2">
        <v>2</v>
      </c>
      <c r="I2267" s="2">
        <v>3</v>
      </c>
      <c r="J2267" s="2">
        <v>10</v>
      </c>
      <c r="K2267" s="2">
        <v>80</v>
      </c>
      <c r="L2267" s="3">
        <v>110432</v>
      </c>
      <c r="M2267" s="2" t="s">
        <v>0</v>
      </c>
      <c r="N2267" s="4" t="s">
        <v>21</v>
      </c>
    </row>
    <row r="2268" spans="1:14" x14ac:dyDescent="0.25">
      <c r="A2268" s="1" t="s">
        <v>360</v>
      </c>
      <c r="B2268" s="2" t="s">
        <v>113</v>
      </c>
      <c r="C2268" s="2" t="s">
        <v>113</v>
      </c>
      <c r="D2268" s="2" t="s">
        <v>114</v>
      </c>
      <c r="E2268" s="2" t="s">
        <v>2086</v>
      </c>
      <c r="F2268" s="2">
        <v>44122104</v>
      </c>
      <c r="G2268" s="2" t="s">
        <v>496</v>
      </c>
      <c r="H2268" s="2">
        <v>2</v>
      </c>
      <c r="I2268" s="2">
        <v>3</v>
      </c>
      <c r="J2268" s="2">
        <v>10</v>
      </c>
      <c r="K2268" s="2">
        <v>3</v>
      </c>
      <c r="L2268" s="3">
        <v>7661.2199999999993</v>
      </c>
      <c r="M2268" s="2" t="s">
        <v>0</v>
      </c>
      <c r="N2268" s="4" t="s">
        <v>21</v>
      </c>
    </row>
    <row r="2269" spans="1:14" x14ac:dyDescent="0.25">
      <c r="A2269" s="1" t="s">
        <v>360</v>
      </c>
      <c r="B2269" s="2" t="s">
        <v>113</v>
      </c>
      <c r="C2269" s="2" t="s">
        <v>113</v>
      </c>
      <c r="D2269" s="2" t="s">
        <v>114</v>
      </c>
      <c r="E2269" s="2" t="s">
        <v>2087</v>
      </c>
      <c r="F2269" s="2">
        <v>44122104</v>
      </c>
      <c r="G2269" s="2" t="s">
        <v>496</v>
      </c>
      <c r="H2269" s="2">
        <v>2</v>
      </c>
      <c r="I2269" s="2">
        <v>3</v>
      </c>
      <c r="J2269" s="2">
        <v>16</v>
      </c>
      <c r="K2269" s="2">
        <v>100</v>
      </c>
      <c r="L2269" s="3">
        <v>138040</v>
      </c>
      <c r="M2269" s="2" t="s">
        <v>0</v>
      </c>
      <c r="N2269" s="4" t="s">
        <v>21</v>
      </c>
    </row>
    <row r="2270" spans="1:14" x14ac:dyDescent="0.25">
      <c r="A2270" s="1" t="s">
        <v>360</v>
      </c>
      <c r="B2270" s="2" t="s">
        <v>113</v>
      </c>
      <c r="C2270" s="2" t="s">
        <v>113</v>
      </c>
      <c r="D2270" s="2" t="s">
        <v>114</v>
      </c>
      <c r="E2270" s="2" t="s">
        <v>2088</v>
      </c>
      <c r="F2270" s="2">
        <v>44122107</v>
      </c>
      <c r="G2270" s="2" t="s">
        <v>496</v>
      </c>
      <c r="H2270" s="2">
        <v>2</v>
      </c>
      <c r="I2270" s="2">
        <v>3</v>
      </c>
      <c r="J2270" s="2">
        <v>16</v>
      </c>
      <c r="K2270" s="2">
        <v>5</v>
      </c>
      <c r="L2270" s="3">
        <v>17255</v>
      </c>
      <c r="M2270" s="2" t="s">
        <v>0</v>
      </c>
      <c r="N2270" s="4" t="s">
        <v>21</v>
      </c>
    </row>
    <row r="2271" spans="1:14" x14ac:dyDescent="0.25">
      <c r="A2271" s="1" t="s">
        <v>360</v>
      </c>
      <c r="B2271" s="2" t="s">
        <v>113</v>
      </c>
      <c r="C2271" s="2" t="s">
        <v>113</v>
      </c>
      <c r="D2271" s="2" t="s">
        <v>114</v>
      </c>
      <c r="E2271" s="2" t="s">
        <v>2089</v>
      </c>
      <c r="F2271" s="2">
        <v>31162600</v>
      </c>
      <c r="G2271" s="2" t="s">
        <v>490</v>
      </c>
      <c r="H2271" s="2">
        <v>5</v>
      </c>
      <c r="I2271" s="2">
        <v>3</v>
      </c>
      <c r="J2271" s="2">
        <v>10</v>
      </c>
      <c r="K2271" s="2">
        <v>10</v>
      </c>
      <c r="L2271" s="3">
        <v>26227.600000000002</v>
      </c>
      <c r="M2271" s="2" t="s">
        <v>0</v>
      </c>
      <c r="N2271" s="4" t="s">
        <v>21</v>
      </c>
    </row>
    <row r="2272" spans="1:14" x14ac:dyDescent="0.25">
      <c r="A2272" s="1" t="s">
        <v>360</v>
      </c>
      <c r="B2272" s="2" t="s">
        <v>113</v>
      </c>
      <c r="C2272" s="2" t="s">
        <v>113</v>
      </c>
      <c r="D2272" s="2" t="s">
        <v>114</v>
      </c>
      <c r="E2272" s="2" t="s">
        <v>2090</v>
      </c>
      <c r="F2272" s="2">
        <v>44122104</v>
      </c>
      <c r="G2272" s="2" t="s">
        <v>810</v>
      </c>
      <c r="H2272" s="2">
        <v>2</v>
      </c>
      <c r="I2272" s="2">
        <v>2</v>
      </c>
      <c r="J2272" s="2">
        <v>10</v>
      </c>
      <c r="K2272" s="2">
        <v>100</v>
      </c>
      <c r="L2272" s="3">
        <v>138040</v>
      </c>
      <c r="M2272" s="2" t="s">
        <v>0</v>
      </c>
      <c r="N2272" s="4" t="s">
        <v>21</v>
      </c>
    </row>
    <row r="2273" spans="1:14" x14ac:dyDescent="0.25">
      <c r="A2273" s="1" t="s">
        <v>360</v>
      </c>
      <c r="B2273" s="2" t="s">
        <v>113</v>
      </c>
      <c r="C2273" s="2" t="s">
        <v>113</v>
      </c>
      <c r="D2273" s="2" t="s">
        <v>114</v>
      </c>
      <c r="E2273" s="2" t="s">
        <v>2091</v>
      </c>
      <c r="F2273" s="2">
        <v>44121618</v>
      </c>
      <c r="G2273" s="2" t="s">
        <v>810</v>
      </c>
      <c r="H2273" s="2">
        <v>2</v>
      </c>
      <c r="I2273" s="2">
        <v>2</v>
      </c>
      <c r="J2273" s="2">
        <v>10</v>
      </c>
      <c r="K2273" s="2">
        <v>20</v>
      </c>
      <c r="L2273" s="3">
        <v>51074.799999999996</v>
      </c>
      <c r="M2273" s="2" t="s">
        <v>0</v>
      </c>
      <c r="N2273" s="4" t="s">
        <v>21</v>
      </c>
    </row>
    <row r="2274" spans="1:14" x14ac:dyDescent="0.25">
      <c r="A2274" s="1" t="s">
        <v>360</v>
      </c>
      <c r="B2274" s="2" t="s">
        <v>113</v>
      </c>
      <c r="C2274" s="2" t="s">
        <v>113</v>
      </c>
      <c r="D2274" s="2" t="s">
        <v>114</v>
      </c>
      <c r="E2274" s="2" t="s">
        <v>2092</v>
      </c>
      <c r="F2274" s="2">
        <v>44121618</v>
      </c>
      <c r="G2274" s="2" t="s">
        <v>810</v>
      </c>
      <c r="H2274" s="2">
        <v>2</v>
      </c>
      <c r="I2274" s="2">
        <v>2</v>
      </c>
      <c r="J2274" s="2">
        <v>10</v>
      </c>
      <c r="K2274" s="2">
        <v>3</v>
      </c>
      <c r="L2274" s="3">
        <v>99388.799999999988</v>
      </c>
      <c r="M2274" s="2" t="s">
        <v>0</v>
      </c>
      <c r="N2274" s="4" t="s">
        <v>21</v>
      </c>
    </row>
    <row r="2275" spans="1:14" x14ac:dyDescent="0.25">
      <c r="A2275" s="1" t="s">
        <v>360</v>
      </c>
      <c r="B2275" s="2" t="s">
        <v>113</v>
      </c>
      <c r="C2275" s="2" t="s">
        <v>113</v>
      </c>
      <c r="D2275" s="2" t="s">
        <v>114</v>
      </c>
      <c r="E2275" s="2" t="s">
        <v>2093</v>
      </c>
      <c r="F2275" s="2">
        <v>47131603</v>
      </c>
      <c r="G2275" s="2" t="s">
        <v>490</v>
      </c>
      <c r="H2275" s="2">
        <v>2</v>
      </c>
      <c r="I2275" s="2">
        <v>6</v>
      </c>
      <c r="J2275" s="2">
        <v>16</v>
      </c>
      <c r="K2275" s="2">
        <v>30</v>
      </c>
      <c r="L2275" s="3">
        <v>30000</v>
      </c>
      <c r="M2275" s="2" t="s">
        <v>0</v>
      </c>
      <c r="N2275" s="4" t="s">
        <v>21</v>
      </c>
    </row>
    <row r="2276" spans="1:14" x14ac:dyDescent="0.25">
      <c r="A2276" s="1" t="s">
        <v>360</v>
      </c>
      <c r="B2276" s="2" t="s">
        <v>113</v>
      </c>
      <c r="C2276" s="2" t="s">
        <v>113</v>
      </c>
      <c r="D2276" s="2" t="s">
        <v>114</v>
      </c>
      <c r="E2276" s="2" t="s">
        <v>2094</v>
      </c>
      <c r="F2276" s="2">
        <v>52151636</v>
      </c>
      <c r="G2276" s="2" t="s">
        <v>490</v>
      </c>
      <c r="H2276" s="2">
        <v>8</v>
      </c>
      <c r="I2276" s="2">
        <v>2</v>
      </c>
      <c r="J2276" s="2">
        <v>10</v>
      </c>
      <c r="K2276" s="2">
        <v>3</v>
      </c>
      <c r="L2276" s="3">
        <v>71400</v>
      </c>
      <c r="M2276" s="2" t="s">
        <v>0</v>
      </c>
      <c r="N2276" s="4" t="s">
        <v>21</v>
      </c>
    </row>
    <row r="2277" spans="1:14" x14ac:dyDescent="0.25">
      <c r="A2277" s="1" t="s">
        <v>360</v>
      </c>
      <c r="B2277" s="2" t="s">
        <v>113</v>
      </c>
      <c r="C2277" s="2" t="s">
        <v>113</v>
      </c>
      <c r="D2277" s="2" t="s">
        <v>114</v>
      </c>
      <c r="E2277" s="2" t="s">
        <v>2095</v>
      </c>
      <c r="F2277" s="2">
        <v>52151636</v>
      </c>
      <c r="G2277" s="2" t="s">
        <v>490</v>
      </c>
      <c r="H2277" s="2">
        <v>8</v>
      </c>
      <c r="I2277" s="2">
        <v>2</v>
      </c>
      <c r="J2277" s="2">
        <v>10</v>
      </c>
      <c r="K2277" s="2">
        <v>3</v>
      </c>
      <c r="L2277" s="3">
        <v>71400</v>
      </c>
      <c r="M2277" s="2" t="s">
        <v>0</v>
      </c>
      <c r="N2277" s="4" t="s">
        <v>21</v>
      </c>
    </row>
    <row r="2278" spans="1:14" x14ac:dyDescent="0.25">
      <c r="A2278" s="1" t="s">
        <v>360</v>
      </c>
      <c r="B2278" s="2" t="s">
        <v>113</v>
      </c>
      <c r="C2278" s="2" t="s">
        <v>113</v>
      </c>
      <c r="D2278" s="2" t="s">
        <v>114</v>
      </c>
      <c r="E2278" s="2" t="s">
        <v>2096</v>
      </c>
      <c r="F2278" s="2">
        <v>52151636</v>
      </c>
      <c r="G2278" s="2" t="s">
        <v>490</v>
      </c>
      <c r="H2278" s="2">
        <v>8</v>
      </c>
      <c r="I2278" s="2">
        <v>2</v>
      </c>
      <c r="J2278" s="2">
        <v>10</v>
      </c>
      <c r="K2278" s="2">
        <v>3</v>
      </c>
      <c r="L2278" s="3">
        <v>71400</v>
      </c>
      <c r="M2278" s="2" t="s">
        <v>0</v>
      </c>
      <c r="N2278" s="4" t="s">
        <v>21</v>
      </c>
    </row>
    <row r="2279" spans="1:14" x14ac:dyDescent="0.25">
      <c r="A2279" s="1" t="s">
        <v>360</v>
      </c>
      <c r="B2279" s="2" t="s">
        <v>113</v>
      </c>
      <c r="C2279" s="2" t="s">
        <v>113</v>
      </c>
      <c r="D2279" s="2" t="s">
        <v>114</v>
      </c>
      <c r="E2279" s="2" t="s">
        <v>2097</v>
      </c>
      <c r="F2279" s="2">
        <v>27111909</v>
      </c>
      <c r="G2279" s="2" t="s">
        <v>490</v>
      </c>
      <c r="H2279" s="2">
        <v>8</v>
      </c>
      <c r="I2279" s="2">
        <v>2</v>
      </c>
      <c r="J2279" s="2">
        <v>10</v>
      </c>
      <c r="K2279" s="2">
        <v>3</v>
      </c>
      <c r="L2279" s="3">
        <v>71400</v>
      </c>
      <c r="M2279" s="2" t="s">
        <v>0</v>
      </c>
      <c r="N2279" s="4" t="s">
        <v>21</v>
      </c>
    </row>
    <row r="2280" spans="1:14" x14ac:dyDescent="0.25">
      <c r="A2280" s="1" t="s">
        <v>360</v>
      </c>
      <c r="B2280" s="2" t="s">
        <v>113</v>
      </c>
      <c r="C2280" s="2" t="s">
        <v>113</v>
      </c>
      <c r="D2280" s="2" t="s">
        <v>114</v>
      </c>
      <c r="E2280" s="2" t="s">
        <v>2098</v>
      </c>
      <c r="F2280" s="2">
        <v>52151612</v>
      </c>
      <c r="G2280" s="2" t="s">
        <v>490</v>
      </c>
      <c r="H2280" s="2">
        <v>8</v>
      </c>
      <c r="I2280" s="2">
        <v>2</v>
      </c>
      <c r="J2280" s="2">
        <v>10</v>
      </c>
      <c r="K2280" s="2">
        <v>2</v>
      </c>
      <c r="L2280" s="3">
        <v>35700</v>
      </c>
      <c r="M2280" s="2" t="s">
        <v>0</v>
      </c>
      <c r="N2280" s="4" t="s">
        <v>21</v>
      </c>
    </row>
    <row r="2281" spans="1:14" x14ac:dyDescent="0.25">
      <c r="A2281" s="1" t="s">
        <v>360</v>
      </c>
      <c r="B2281" s="2" t="s">
        <v>113</v>
      </c>
      <c r="C2281" s="2" t="s">
        <v>113</v>
      </c>
      <c r="D2281" s="2" t="s">
        <v>114</v>
      </c>
      <c r="E2281" s="2" t="s">
        <v>2099</v>
      </c>
      <c r="F2281" s="2">
        <v>27112105</v>
      </c>
      <c r="G2281" s="2" t="s">
        <v>490</v>
      </c>
      <c r="H2281" s="2">
        <v>8</v>
      </c>
      <c r="I2281" s="2">
        <v>2</v>
      </c>
      <c r="J2281" s="2">
        <v>10</v>
      </c>
      <c r="K2281" s="2">
        <v>3</v>
      </c>
      <c r="L2281" s="3">
        <v>71400</v>
      </c>
      <c r="M2281" s="2" t="s">
        <v>0</v>
      </c>
      <c r="N2281" s="4" t="s">
        <v>21</v>
      </c>
    </row>
    <row r="2282" spans="1:14" x14ac:dyDescent="0.25">
      <c r="A2282" s="1" t="s">
        <v>360</v>
      </c>
      <c r="B2282" s="2" t="s">
        <v>113</v>
      </c>
      <c r="C2282" s="2" t="s">
        <v>113</v>
      </c>
      <c r="D2282" s="2" t="s">
        <v>114</v>
      </c>
      <c r="E2282" s="2" t="s">
        <v>2100</v>
      </c>
      <c r="F2282" s="2">
        <v>27112105</v>
      </c>
      <c r="G2282" s="2" t="s">
        <v>490</v>
      </c>
      <c r="H2282" s="2">
        <v>8</v>
      </c>
      <c r="I2282" s="2">
        <v>2</v>
      </c>
      <c r="J2282" s="2">
        <v>10</v>
      </c>
      <c r="K2282" s="2">
        <v>3</v>
      </c>
      <c r="L2282" s="3">
        <v>89250</v>
      </c>
      <c r="M2282" s="2" t="s">
        <v>0</v>
      </c>
      <c r="N2282" s="4" t="s">
        <v>21</v>
      </c>
    </row>
    <row r="2283" spans="1:14" x14ac:dyDescent="0.25">
      <c r="A2283" s="1" t="s">
        <v>360</v>
      </c>
      <c r="B2283" s="2" t="s">
        <v>113</v>
      </c>
      <c r="C2283" s="2" t="s">
        <v>113</v>
      </c>
      <c r="D2283" s="2" t="s">
        <v>114</v>
      </c>
      <c r="E2283" s="2" t="s">
        <v>2101</v>
      </c>
      <c r="F2283" s="2">
        <v>48101803</v>
      </c>
      <c r="G2283" s="2" t="s">
        <v>490</v>
      </c>
      <c r="H2283" s="2">
        <v>8</v>
      </c>
      <c r="I2283" s="2">
        <v>2</v>
      </c>
      <c r="J2283" s="2">
        <v>10</v>
      </c>
      <c r="K2283" s="2">
        <v>2</v>
      </c>
      <c r="L2283" s="3">
        <v>47600</v>
      </c>
      <c r="M2283" s="2" t="s">
        <v>0</v>
      </c>
      <c r="N2283" s="4" t="s">
        <v>21</v>
      </c>
    </row>
    <row r="2284" spans="1:14" x14ac:dyDescent="0.25">
      <c r="A2284" s="1" t="s">
        <v>360</v>
      </c>
      <c r="B2284" s="2" t="s">
        <v>113</v>
      </c>
      <c r="C2284" s="2" t="s">
        <v>113</v>
      </c>
      <c r="D2284" s="2" t="s">
        <v>114</v>
      </c>
      <c r="E2284" s="2" t="s">
        <v>2102</v>
      </c>
      <c r="F2284" s="2">
        <v>52151604</v>
      </c>
      <c r="G2284" s="2" t="s">
        <v>490</v>
      </c>
      <c r="H2284" s="2">
        <v>8</v>
      </c>
      <c r="I2284" s="2">
        <v>2</v>
      </c>
      <c r="J2284" s="2">
        <v>10</v>
      </c>
      <c r="K2284" s="2">
        <v>3</v>
      </c>
      <c r="L2284" s="3">
        <v>71400</v>
      </c>
      <c r="M2284" s="2" t="s">
        <v>0</v>
      </c>
      <c r="N2284" s="4" t="s">
        <v>21</v>
      </c>
    </row>
    <row r="2285" spans="1:14" x14ac:dyDescent="0.25">
      <c r="A2285" s="1" t="s">
        <v>360</v>
      </c>
      <c r="B2285" s="2" t="s">
        <v>113</v>
      </c>
      <c r="C2285" s="2" t="s">
        <v>113</v>
      </c>
      <c r="D2285" s="2" t="s">
        <v>114</v>
      </c>
      <c r="E2285" s="2" t="s">
        <v>2103</v>
      </c>
      <c r="F2285" s="2">
        <v>52152000</v>
      </c>
      <c r="G2285" s="2" t="s">
        <v>490</v>
      </c>
      <c r="H2285" s="2">
        <v>8</v>
      </c>
      <c r="I2285" s="2">
        <v>2</v>
      </c>
      <c r="J2285" s="2">
        <v>10</v>
      </c>
      <c r="K2285" s="2">
        <v>6</v>
      </c>
      <c r="L2285" s="3">
        <v>142800</v>
      </c>
      <c r="M2285" s="2" t="s">
        <v>0</v>
      </c>
      <c r="N2285" s="4" t="s">
        <v>21</v>
      </c>
    </row>
    <row r="2286" spans="1:14" x14ac:dyDescent="0.25">
      <c r="A2286" s="1" t="s">
        <v>360</v>
      </c>
      <c r="B2286" s="2" t="s">
        <v>113</v>
      </c>
      <c r="C2286" s="2" t="s">
        <v>113</v>
      </c>
      <c r="D2286" s="2" t="s">
        <v>114</v>
      </c>
      <c r="E2286" s="2" t="s">
        <v>2104</v>
      </c>
      <c r="F2286" s="2">
        <v>52151702</v>
      </c>
      <c r="G2286" s="2" t="s">
        <v>490</v>
      </c>
      <c r="H2286" s="2">
        <v>8</v>
      </c>
      <c r="I2286" s="2">
        <v>2</v>
      </c>
      <c r="J2286" s="2">
        <v>10</v>
      </c>
      <c r="K2286" s="2">
        <v>3</v>
      </c>
      <c r="L2286" s="3">
        <v>71400</v>
      </c>
      <c r="M2286" s="2" t="s">
        <v>0</v>
      </c>
      <c r="N2286" s="4" t="s">
        <v>21</v>
      </c>
    </row>
    <row r="2287" spans="1:14" x14ac:dyDescent="0.25">
      <c r="A2287" s="1" t="s">
        <v>360</v>
      </c>
      <c r="B2287" s="2" t="s">
        <v>113</v>
      </c>
      <c r="C2287" s="2" t="s">
        <v>113</v>
      </c>
      <c r="D2287" s="2" t="s">
        <v>114</v>
      </c>
      <c r="E2287" s="2" t="s">
        <v>2105</v>
      </c>
      <c r="F2287" s="2">
        <v>52151702</v>
      </c>
      <c r="G2287" s="2" t="s">
        <v>490</v>
      </c>
      <c r="H2287" s="2">
        <v>8</v>
      </c>
      <c r="I2287" s="2">
        <v>2</v>
      </c>
      <c r="J2287" s="2">
        <v>10</v>
      </c>
      <c r="K2287" s="2">
        <v>3</v>
      </c>
      <c r="L2287" s="3">
        <v>107100</v>
      </c>
      <c r="M2287" s="2" t="s">
        <v>0</v>
      </c>
      <c r="N2287" s="4" t="s">
        <v>21</v>
      </c>
    </row>
    <row r="2288" spans="1:14" x14ac:dyDescent="0.25">
      <c r="A2288" s="1" t="s">
        <v>360</v>
      </c>
      <c r="B2288" s="2" t="s">
        <v>113</v>
      </c>
      <c r="C2288" s="2" t="s">
        <v>113</v>
      </c>
      <c r="D2288" s="2" t="s">
        <v>114</v>
      </c>
      <c r="E2288" s="2" t="s">
        <v>2106</v>
      </c>
      <c r="F2288" s="2">
        <v>52151809</v>
      </c>
      <c r="G2288" s="2" t="s">
        <v>490</v>
      </c>
      <c r="H2288" s="2">
        <v>8</v>
      </c>
      <c r="I2288" s="2">
        <v>2</v>
      </c>
      <c r="J2288" s="2">
        <v>10</v>
      </c>
      <c r="K2288" s="2">
        <v>1</v>
      </c>
      <c r="L2288" s="3">
        <v>178500</v>
      </c>
      <c r="M2288" s="2" t="s">
        <v>0</v>
      </c>
      <c r="N2288" s="4" t="s">
        <v>21</v>
      </c>
    </row>
    <row r="2289" spans="1:14" x14ac:dyDescent="0.25">
      <c r="A2289" s="1" t="s">
        <v>360</v>
      </c>
      <c r="B2289" s="2" t="s">
        <v>113</v>
      </c>
      <c r="C2289" s="2" t="s">
        <v>113</v>
      </c>
      <c r="D2289" s="2" t="s">
        <v>114</v>
      </c>
      <c r="E2289" s="2" t="s">
        <v>2107</v>
      </c>
      <c r="F2289" s="2">
        <v>10141503</v>
      </c>
      <c r="G2289" s="2" t="s">
        <v>490</v>
      </c>
      <c r="H2289" s="2">
        <v>4</v>
      </c>
      <c r="I2289" s="2">
        <v>6</v>
      </c>
      <c r="J2289" s="2">
        <v>10</v>
      </c>
      <c r="K2289" s="2">
        <v>1</v>
      </c>
      <c r="L2289" s="3">
        <v>2061340</v>
      </c>
      <c r="M2289" s="2" t="s">
        <v>20</v>
      </c>
      <c r="N2289" s="4" t="s">
        <v>21</v>
      </c>
    </row>
    <row r="2290" spans="1:14" x14ac:dyDescent="0.25">
      <c r="A2290" s="1" t="s">
        <v>360</v>
      </c>
      <c r="B2290" s="2" t="s">
        <v>113</v>
      </c>
      <c r="C2290" s="2" t="s">
        <v>113</v>
      </c>
      <c r="D2290" s="2" t="s">
        <v>114</v>
      </c>
      <c r="E2290" s="2" t="s">
        <v>2108</v>
      </c>
      <c r="F2290" s="2">
        <v>31162004</v>
      </c>
      <c r="G2290" s="2" t="s">
        <v>490</v>
      </c>
      <c r="H2290" s="2">
        <v>4</v>
      </c>
      <c r="I2290" s="2">
        <v>6</v>
      </c>
      <c r="J2290" s="2">
        <v>10</v>
      </c>
      <c r="K2290" s="2">
        <v>10</v>
      </c>
      <c r="L2290" s="3">
        <v>449998.5</v>
      </c>
      <c r="M2290" s="2" t="s">
        <v>20</v>
      </c>
      <c r="N2290" s="4" t="s">
        <v>21</v>
      </c>
    </row>
    <row r="2291" spans="1:14" x14ac:dyDescent="0.25">
      <c r="A2291" s="1" t="s">
        <v>360</v>
      </c>
      <c r="B2291" s="2" t="s">
        <v>113</v>
      </c>
      <c r="C2291" s="2" t="s">
        <v>113</v>
      </c>
      <c r="D2291" s="2" t="s">
        <v>114</v>
      </c>
      <c r="E2291" s="2" t="s">
        <v>2109</v>
      </c>
      <c r="F2291" s="2">
        <v>10111302</v>
      </c>
      <c r="G2291" s="2" t="s">
        <v>490</v>
      </c>
      <c r="H2291" s="2">
        <v>4</v>
      </c>
      <c r="I2291" s="2">
        <v>6</v>
      </c>
      <c r="J2291" s="2">
        <v>10</v>
      </c>
      <c r="K2291" s="2">
        <v>1</v>
      </c>
      <c r="L2291" s="3">
        <v>150000</v>
      </c>
      <c r="M2291" s="2" t="s">
        <v>20</v>
      </c>
      <c r="N2291" s="4" t="s">
        <v>21</v>
      </c>
    </row>
    <row r="2292" spans="1:14" x14ac:dyDescent="0.25">
      <c r="A2292" s="1" t="s">
        <v>360</v>
      </c>
      <c r="B2292" s="2" t="s">
        <v>113</v>
      </c>
      <c r="C2292" s="2" t="s">
        <v>113</v>
      </c>
      <c r="D2292" s="2" t="s">
        <v>114</v>
      </c>
      <c r="E2292" s="2" t="s">
        <v>2110</v>
      </c>
      <c r="F2292" s="2">
        <v>27113201</v>
      </c>
      <c r="G2292" s="2" t="s">
        <v>490</v>
      </c>
      <c r="H2292" s="2">
        <v>4</v>
      </c>
      <c r="I2292" s="2">
        <v>6</v>
      </c>
      <c r="J2292" s="2">
        <v>10</v>
      </c>
      <c r="K2292" s="2">
        <v>1</v>
      </c>
      <c r="L2292" s="3">
        <v>1200000</v>
      </c>
      <c r="M2292" s="2" t="s">
        <v>0</v>
      </c>
      <c r="N2292" s="4" t="s">
        <v>21</v>
      </c>
    </row>
    <row r="2293" spans="1:14" x14ac:dyDescent="0.25">
      <c r="A2293" s="1" t="s">
        <v>360</v>
      </c>
      <c r="B2293" s="2" t="s">
        <v>113</v>
      </c>
      <c r="C2293" s="2" t="s">
        <v>113</v>
      </c>
      <c r="D2293" s="2" t="s">
        <v>114</v>
      </c>
      <c r="E2293" s="2" t="s">
        <v>2111</v>
      </c>
      <c r="F2293" s="2">
        <v>30102903</v>
      </c>
      <c r="G2293" s="2" t="s">
        <v>490</v>
      </c>
      <c r="H2293" s="2">
        <v>4</v>
      </c>
      <c r="I2293" s="2">
        <v>6</v>
      </c>
      <c r="J2293" s="2">
        <v>10</v>
      </c>
      <c r="K2293" s="2">
        <v>1</v>
      </c>
      <c r="L2293" s="3">
        <v>1644000</v>
      </c>
      <c r="M2293" s="2" t="s">
        <v>0</v>
      </c>
      <c r="N2293" s="4" t="s">
        <v>21</v>
      </c>
    </row>
    <row r="2294" spans="1:14" x14ac:dyDescent="0.25">
      <c r="A2294" s="1" t="s">
        <v>360</v>
      </c>
      <c r="B2294" s="2" t="s">
        <v>113</v>
      </c>
      <c r="C2294" s="2" t="s">
        <v>113</v>
      </c>
      <c r="D2294" s="2" t="s">
        <v>114</v>
      </c>
      <c r="E2294" s="2" t="s">
        <v>2112</v>
      </c>
      <c r="F2294" s="2">
        <v>27111602</v>
      </c>
      <c r="G2294" s="2" t="s">
        <v>490</v>
      </c>
      <c r="H2294" s="2">
        <v>4</v>
      </c>
      <c r="I2294" s="2">
        <v>6</v>
      </c>
      <c r="J2294" s="2">
        <v>10</v>
      </c>
      <c r="K2294" s="2">
        <v>1</v>
      </c>
      <c r="L2294" s="3">
        <v>129000</v>
      </c>
      <c r="M2294" s="2" t="s">
        <v>0</v>
      </c>
      <c r="N2294" s="4" t="s">
        <v>21</v>
      </c>
    </row>
    <row r="2295" spans="1:14" x14ac:dyDescent="0.25">
      <c r="A2295" s="1" t="s">
        <v>360</v>
      </c>
      <c r="B2295" s="2" t="s">
        <v>113</v>
      </c>
      <c r="C2295" s="2" t="s">
        <v>113</v>
      </c>
      <c r="D2295" s="2" t="s">
        <v>114</v>
      </c>
      <c r="E2295" s="2" t="s">
        <v>2113</v>
      </c>
      <c r="F2295" s="2">
        <v>10141503</v>
      </c>
      <c r="G2295" s="2" t="s">
        <v>490</v>
      </c>
      <c r="H2295" s="2">
        <v>1</v>
      </c>
      <c r="I2295" s="2">
        <v>6</v>
      </c>
      <c r="J2295" s="2">
        <v>10</v>
      </c>
      <c r="K2295" s="2">
        <v>1</v>
      </c>
      <c r="L2295" s="3">
        <v>2936660</v>
      </c>
      <c r="M2295" s="2" t="s">
        <v>0</v>
      </c>
      <c r="N2295" s="4" t="s">
        <v>21</v>
      </c>
    </row>
    <row r="2296" spans="1:14" x14ac:dyDescent="0.25">
      <c r="A2296" s="1" t="s">
        <v>360</v>
      </c>
      <c r="B2296" s="2" t="s">
        <v>113</v>
      </c>
      <c r="C2296" s="2" t="s">
        <v>113</v>
      </c>
      <c r="D2296" s="2" t="s">
        <v>114</v>
      </c>
      <c r="E2296" s="2" t="s">
        <v>2114</v>
      </c>
      <c r="F2296" s="2">
        <v>10111302</v>
      </c>
      <c r="G2296" s="2" t="s">
        <v>490</v>
      </c>
      <c r="H2296" s="2">
        <v>1</v>
      </c>
      <c r="I2296" s="2">
        <v>6</v>
      </c>
      <c r="J2296" s="2">
        <v>10</v>
      </c>
      <c r="K2296" s="2">
        <v>1</v>
      </c>
      <c r="L2296" s="3">
        <v>224992.8</v>
      </c>
      <c r="M2296" s="2" t="s">
        <v>0</v>
      </c>
      <c r="N2296" s="4" t="s">
        <v>21</v>
      </c>
    </row>
    <row r="2297" spans="1:14" x14ac:dyDescent="0.25">
      <c r="A2297" s="1" t="s">
        <v>360</v>
      </c>
      <c r="B2297" s="2" t="s">
        <v>113</v>
      </c>
      <c r="C2297" s="2" t="s">
        <v>113</v>
      </c>
      <c r="D2297" s="2" t="s">
        <v>114</v>
      </c>
      <c r="E2297" s="2" t="s">
        <v>2115</v>
      </c>
      <c r="F2297" s="2">
        <v>27113201</v>
      </c>
      <c r="G2297" s="2" t="s">
        <v>490</v>
      </c>
      <c r="H2297" s="2">
        <v>1</v>
      </c>
      <c r="I2297" s="2">
        <v>6</v>
      </c>
      <c r="J2297" s="2">
        <v>10</v>
      </c>
      <c r="K2297" s="2">
        <v>1</v>
      </c>
      <c r="L2297" s="3">
        <v>1799999.52</v>
      </c>
      <c r="M2297" s="2" t="s">
        <v>0</v>
      </c>
      <c r="N2297" s="4" t="s">
        <v>21</v>
      </c>
    </row>
    <row r="2298" spans="1:14" x14ac:dyDescent="0.25">
      <c r="A2298" s="1" t="s">
        <v>360</v>
      </c>
      <c r="B2298" s="2" t="s">
        <v>113</v>
      </c>
      <c r="C2298" s="2" t="s">
        <v>113</v>
      </c>
      <c r="D2298" s="2" t="s">
        <v>114</v>
      </c>
      <c r="E2298" s="2" t="s">
        <v>2116</v>
      </c>
      <c r="F2298" s="2">
        <v>30102903</v>
      </c>
      <c r="G2298" s="2" t="s">
        <v>490</v>
      </c>
      <c r="H2298" s="2">
        <v>1</v>
      </c>
      <c r="I2298" s="2">
        <v>6</v>
      </c>
      <c r="J2298" s="2">
        <v>10</v>
      </c>
      <c r="K2298" s="2">
        <v>1</v>
      </c>
      <c r="L2298" s="3">
        <v>2405997.21</v>
      </c>
      <c r="M2298" s="2" t="s">
        <v>0</v>
      </c>
      <c r="N2298" s="4" t="s">
        <v>21</v>
      </c>
    </row>
    <row r="2299" spans="1:14" x14ac:dyDescent="0.25">
      <c r="A2299" s="1" t="s">
        <v>360</v>
      </c>
      <c r="B2299" s="2" t="s">
        <v>113</v>
      </c>
      <c r="C2299" s="2" t="s">
        <v>113</v>
      </c>
      <c r="D2299" s="2" t="s">
        <v>114</v>
      </c>
      <c r="E2299" s="2" t="s">
        <v>2117</v>
      </c>
      <c r="F2299" s="2">
        <v>27111602</v>
      </c>
      <c r="G2299" s="2" t="s">
        <v>490</v>
      </c>
      <c r="H2299" s="2">
        <v>1</v>
      </c>
      <c r="I2299" s="2">
        <v>6</v>
      </c>
      <c r="J2299" s="2">
        <v>10</v>
      </c>
      <c r="K2299" s="2">
        <v>1</v>
      </c>
      <c r="L2299" s="3">
        <v>153999.85</v>
      </c>
      <c r="M2299" s="2" t="s">
        <v>0</v>
      </c>
      <c r="N2299" s="4" t="s">
        <v>21</v>
      </c>
    </row>
    <row r="2300" spans="1:14" x14ac:dyDescent="0.25">
      <c r="A2300" s="1" t="s">
        <v>360</v>
      </c>
      <c r="B2300" s="2" t="s">
        <v>113</v>
      </c>
      <c r="C2300" s="2" t="s">
        <v>113</v>
      </c>
      <c r="D2300" s="2" t="s">
        <v>114</v>
      </c>
      <c r="E2300" s="2" t="s">
        <v>2118</v>
      </c>
      <c r="F2300" s="2">
        <v>30181801</v>
      </c>
      <c r="G2300" s="2" t="s">
        <v>810</v>
      </c>
      <c r="H2300" s="2">
        <v>2</v>
      </c>
      <c r="I2300" s="2">
        <v>3</v>
      </c>
      <c r="J2300" s="2">
        <v>16</v>
      </c>
      <c r="K2300" s="2">
        <v>47</v>
      </c>
      <c r="L2300" s="3">
        <v>1034168.2600000001</v>
      </c>
      <c r="M2300" s="2" t="s">
        <v>0</v>
      </c>
      <c r="N2300" s="4" t="s">
        <v>21</v>
      </c>
    </row>
    <row r="2301" spans="1:14" x14ac:dyDescent="0.25">
      <c r="A2301" s="1" t="s">
        <v>360</v>
      </c>
      <c r="B2301" s="2" t="s">
        <v>113</v>
      </c>
      <c r="C2301" s="2" t="s">
        <v>113</v>
      </c>
      <c r="D2301" s="2" t="s">
        <v>114</v>
      </c>
      <c r="E2301" s="2" t="s">
        <v>2119</v>
      </c>
      <c r="F2301" s="2">
        <v>27111708</v>
      </c>
      <c r="G2301" s="2" t="s">
        <v>490</v>
      </c>
      <c r="H2301" s="2">
        <v>3</v>
      </c>
      <c r="I2301" s="2">
        <v>4</v>
      </c>
      <c r="J2301" s="2">
        <v>10</v>
      </c>
      <c r="K2301" s="2">
        <v>2</v>
      </c>
      <c r="L2301" s="3">
        <v>52854.18</v>
      </c>
      <c r="M2301" s="2" t="s">
        <v>0</v>
      </c>
      <c r="N2301" s="4" t="s">
        <v>21</v>
      </c>
    </row>
    <row r="2302" spans="1:14" x14ac:dyDescent="0.25">
      <c r="A2302" s="1" t="s">
        <v>360</v>
      </c>
      <c r="B2302" s="2" t="s">
        <v>113</v>
      </c>
      <c r="C2302" s="2" t="s">
        <v>113</v>
      </c>
      <c r="D2302" s="2" t="s">
        <v>114</v>
      </c>
      <c r="E2302" s="2" t="s">
        <v>2120</v>
      </c>
      <c r="F2302" s="2">
        <v>27111708</v>
      </c>
      <c r="G2302" s="2" t="s">
        <v>490</v>
      </c>
      <c r="H2302" s="2">
        <v>3</v>
      </c>
      <c r="I2302" s="2">
        <v>4</v>
      </c>
      <c r="J2302" s="2">
        <v>10</v>
      </c>
      <c r="K2302" s="2">
        <v>5</v>
      </c>
      <c r="L2302" s="3">
        <v>91164.45</v>
      </c>
      <c r="M2302" s="2" t="s">
        <v>0</v>
      </c>
      <c r="N2302" s="4" t="s">
        <v>21</v>
      </c>
    </row>
    <row r="2303" spans="1:14" x14ac:dyDescent="0.25">
      <c r="A2303" s="1" t="s">
        <v>360</v>
      </c>
      <c r="B2303" s="2" t="s">
        <v>113</v>
      </c>
      <c r="C2303" s="2" t="s">
        <v>113</v>
      </c>
      <c r="D2303" s="2" t="s">
        <v>114</v>
      </c>
      <c r="E2303" s="2" t="s">
        <v>1659</v>
      </c>
      <c r="F2303" s="2">
        <v>40171708</v>
      </c>
      <c r="G2303" s="2" t="s">
        <v>810</v>
      </c>
      <c r="H2303" s="2">
        <v>2</v>
      </c>
      <c r="I2303" s="2">
        <v>3</v>
      </c>
      <c r="J2303" s="2">
        <v>10</v>
      </c>
      <c r="K2303" s="2">
        <v>40</v>
      </c>
      <c r="L2303" s="3">
        <v>204840.80000000002</v>
      </c>
      <c r="M2303" s="2" t="s">
        <v>0</v>
      </c>
      <c r="N2303" s="4" t="s">
        <v>21</v>
      </c>
    </row>
    <row r="2304" spans="1:14" x14ac:dyDescent="0.25">
      <c r="A2304" s="1" t="s">
        <v>360</v>
      </c>
      <c r="B2304" s="2" t="s">
        <v>113</v>
      </c>
      <c r="C2304" s="2" t="s">
        <v>113</v>
      </c>
      <c r="D2304" s="2" t="s">
        <v>114</v>
      </c>
      <c r="E2304" s="2" t="s">
        <v>2121</v>
      </c>
      <c r="F2304" s="2">
        <v>31162420</v>
      </c>
      <c r="G2304" s="2" t="s">
        <v>810</v>
      </c>
      <c r="H2304" s="2">
        <v>2</v>
      </c>
      <c r="I2304" s="2">
        <v>3</v>
      </c>
      <c r="J2304" s="2">
        <v>10</v>
      </c>
      <c r="K2304" s="2">
        <v>20</v>
      </c>
      <c r="L2304" s="3">
        <v>1095075.6000000001</v>
      </c>
      <c r="M2304" s="2" t="s">
        <v>0</v>
      </c>
      <c r="N2304" s="4" t="s">
        <v>21</v>
      </c>
    </row>
    <row r="2305" spans="1:14" x14ac:dyDescent="0.25">
      <c r="A2305" s="1" t="s">
        <v>360</v>
      </c>
      <c r="B2305" s="2" t="s">
        <v>113</v>
      </c>
      <c r="C2305" s="2" t="s">
        <v>113</v>
      </c>
      <c r="D2305" s="2" t="s">
        <v>114</v>
      </c>
      <c r="E2305" s="2" t="s">
        <v>2122</v>
      </c>
      <c r="F2305" s="2">
        <v>46171501</v>
      </c>
      <c r="G2305" s="2" t="s">
        <v>810</v>
      </c>
      <c r="H2305" s="2">
        <v>2</v>
      </c>
      <c r="I2305" s="2">
        <v>3</v>
      </c>
      <c r="J2305" s="2">
        <v>10</v>
      </c>
      <c r="K2305" s="2">
        <v>10</v>
      </c>
      <c r="L2305" s="3">
        <v>507769.10000000003</v>
      </c>
      <c r="M2305" s="2" t="s">
        <v>0</v>
      </c>
      <c r="N2305" s="4" t="s">
        <v>21</v>
      </c>
    </row>
    <row r="2306" spans="1:14" x14ac:dyDescent="0.25">
      <c r="A2306" s="1" t="s">
        <v>360</v>
      </c>
      <c r="B2306" s="2" t="s">
        <v>113</v>
      </c>
      <c r="C2306" s="2" t="s">
        <v>113</v>
      </c>
      <c r="D2306" s="2" t="s">
        <v>114</v>
      </c>
      <c r="E2306" s="2" t="s">
        <v>2123</v>
      </c>
      <c r="F2306" s="2">
        <v>46171501</v>
      </c>
      <c r="G2306" s="2" t="s">
        <v>810</v>
      </c>
      <c r="H2306" s="2">
        <v>2</v>
      </c>
      <c r="I2306" s="2">
        <v>3</v>
      </c>
      <c r="J2306" s="2">
        <v>10</v>
      </c>
      <c r="K2306" s="2">
        <v>10</v>
      </c>
      <c r="L2306" s="3">
        <v>582108.79999999993</v>
      </c>
      <c r="M2306" s="2" t="s">
        <v>0</v>
      </c>
      <c r="N2306" s="4" t="s">
        <v>21</v>
      </c>
    </row>
    <row r="2307" spans="1:14" x14ac:dyDescent="0.25">
      <c r="A2307" s="1" t="s">
        <v>360</v>
      </c>
      <c r="B2307" s="2" t="s">
        <v>113</v>
      </c>
      <c r="C2307" s="2" t="s">
        <v>113</v>
      </c>
      <c r="D2307" s="2" t="s">
        <v>114</v>
      </c>
      <c r="E2307" s="2" t="s">
        <v>2124</v>
      </c>
      <c r="F2307" s="2">
        <v>31162402</v>
      </c>
      <c r="G2307" s="2" t="s">
        <v>810</v>
      </c>
      <c r="H2307" s="2">
        <v>2</v>
      </c>
      <c r="I2307" s="2">
        <v>3</v>
      </c>
      <c r="J2307" s="2">
        <v>10</v>
      </c>
      <c r="K2307" s="2">
        <v>40</v>
      </c>
      <c r="L2307" s="3">
        <v>1131432.8</v>
      </c>
      <c r="M2307" s="2" t="s">
        <v>0</v>
      </c>
      <c r="N2307" s="4" t="s">
        <v>21</v>
      </c>
    </row>
    <row r="2308" spans="1:14" x14ac:dyDescent="0.25">
      <c r="A2308" s="1" t="s">
        <v>360</v>
      </c>
      <c r="B2308" s="2" t="s">
        <v>113</v>
      </c>
      <c r="C2308" s="2" t="s">
        <v>113</v>
      </c>
      <c r="D2308" s="2" t="s">
        <v>114</v>
      </c>
      <c r="E2308" s="2" t="s">
        <v>2125</v>
      </c>
      <c r="F2308" s="2">
        <v>31162402</v>
      </c>
      <c r="G2308" s="2" t="s">
        <v>810</v>
      </c>
      <c r="H2308" s="2">
        <v>2</v>
      </c>
      <c r="I2308" s="2">
        <v>3</v>
      </c>
      <c r="J2308" s="2">
        <v>10</v>
      </c>
      <c r="K2308" s="2">
        <v>80</v>
      </c>
      <c r="L2308" s="3">
        <v>2501270.4</v>
      </c>
      <c r="M2308" s="2" t="s">
        <v>0</v>
      </c>
      <c r="N2308" s="4" t="s">
        <v>21</v>
      </c>
    </row>
    <row r="2309" spans="1:14" x14ac:dyDescent="0.25">
      <c r="A2309" s="1" t="s">
        <v>360</v>
      </c>
      <c r="B2309" s="2" t="s">
        <v>113</v>
      </c>
      <c r="C2309" s="2" t="s">
        <v>113</v>
      </c>
      <c r="D2309" s="2" t="s">
        <v>114</v>
      </c>
      <c r="E2309" s="2" t="s">
        <v>2126</v>
      </c>
      <c r="F2309" s="2">
        <v>31162402</v>
      </c>
      <c r="G2309" s="2" t="s">
        <v>810</v>
      </c>
      <c r="H2309" s="2">
        <v>2</v>
      </c>
      <c r="I2309" s="2">
        <v>3</v>
      </c>
      <c r="J2309" s="2">
        <v>10</v>
      </c>
      <c r="K2309" s="2">
        <v>25</v>
      </c>
      <c r="L2309" s="3">
        <v>1569994</v>
      </c>
      <c r="M2309" s="2" t="s">
        <v>0</v>
      </c>
      <c r="N2309" s="4" t="s">
        <v>21</v>
      </c>
    </row>
    <row r="2310" spans="1:14" x14ac:dyDescent="0.25">
      <c r="A2310" s="1" t="s">
        <v>360</v>
      </c>
      <c r="B2310" s="2" t="s">
        <v>113</v>
      </c>
      <c r="C2310" s="2" t="s">
        <v>113</v>
      </c>
      <c r="D2310" s="2" t="s">
        <v>114</v>
      </c>
      <c r="E2310" s="2" t="s">
        <v>2127</v>
      </c>
      <c r="F2310" s="2">
        <v>31162402</v>
      </c>
      <c r="G2310" s="2" t="s">
        <v>810</v>
      </c>
      <c r="H2310" s="2">
        <v>2</v>
      </c>
      <c r="I2310" s="2">
        <v>3</v>
      </c>
      <c r="J2310" s="2">
        <v>10</v>
      </c>
      <c r="K2310" s="2">
        <v>50</v>
      </c>
      <c r="L2310" s="3">
        <v>502172.50000000006</v>
      </c>
      <c r="M2310" s="2" t="s">
        <v>0</v>
      </c>
      <c r="N2310" s="4" t="s">
        <v>21</v>
      </c>
    </row>
    <row r="2311" spans="1:14" x14ac:dyDescent="0.25">
      <c r="A2311" s="1" t="s">
        <v>360</v>
      </c>
      <c r="B2311" s="2" t="s">
        <v>113</v>
      </c>
      <c r="C2311" s="2" t="s">
        <v>113</v>
      </c>
      <c r="D2311" s="2" t="s">
        <v>114</v>
      </c>
      <c r="E2311" s="2" t="s">
        <v>2128</v>
      </c>
      <c r="F2311" s="2">
        <v>40141653</v>
      </c>
      <c r="G2311" s="2" t="s">
        <v>810</v>
      </c>
      <c r="H2311" s="2">
        <v>2</v>
      </c>
      <c r="I2311" s="2">
        <v>3</v>
      </c>
      <c r="J2311" s="2">
        <v>10</v>
      </c>
      <c r="K2311" s="2">
        <v>20</v>
      </c>
      <c r="L2311" s="3">
        <v>369922.39999999997</v>
      </c>
      <c r="M2311" s="2" t="s">
        <v>0</v>
      </c>
      <c r="N2311" s="4" t="s">
        <v>21</v>
      </c>
    </row>
    <row r="2312" spans="1:14" x14ac:dyDescent="0.25">
      <c r="A2312" s="1" t="s">
        <v>360</v>
      </c>
      <c r="B2312" s="2" t="s">
        <v>113</v>
      </c>
      <c r="C2312" s="2" t="s">
        <v>113</v>
      </c>
      <c r="D2312" s="2" t="s">
        <v>114</v>
      </c>
      <c r="E2312" s="2" t="s">
        <v>2129</v>
      </c>
      <c r="F2312" s="2">
        <v>40141653</v>
      </c>
      <c r="G2312" s="2" t="s">
        <v>810</v>
      </c>
      <c r="H2312" s="2">
        <v>2</v>
      </c>
      <c r="I2312" s="2">
        <v>3</v>
      </c>
      <c r="J2312" s="2">
        <v>10</v>
      </c>
      <c r="K2312" s="2">
        <v>10</v>
      </c>
      <c r="L2312" s="3">
        <v>244201.30000000002</v>
      </c>
      <c r="M2312" s="2" t="s">
        <v>0</v>
      </c>
      <c r="N2312" s="4" t="s">
        <v>21</v>
      </c>
    </row>
    <row r="2313" spans="1:14" x14ac:dyDescent="0.25">
      <c r="A2313" s="1" t="s">
        <v>360</v>
      </c>
      <c r="B2313" s="2" t="s">
        <v>113</v>
      </c>
      <c r="C2313" s="2" t="s">
        <v>113</v>
      </c>
      <c r="D2313" s="2" t="s">
        <v>114</v>
      </c>
      <c r="E2313" s="2" t="s">
        <v>2130</v>
      </c>
      <c r="F2313" s="2">
        <v>40141653</v>
      </c>
      <c r="G2313" s="2" t="s">
        <v>810</v>
      </c>
      <c r="H2313" s="2">
        <v>2</v>
      </c>
      <c r="I2313" s="2">
        <v>3</v>
      </c>
      <c r="J2313" s="2">
        <v>10</v>
      </c>
      <c r="K2313" s="2">
        <v>10</v>
      </c>
      <c r="L2313" s="3">
        <v>361550.6</v>
      </c>
      <c r="M2313" s="2" t="s">
        <v>0</v>
      </c>
      <c r="N2313" s="4" t="s">
        <v>21</v>
      </c>
    </row>
    <row r="2314" spans="1:14" x14ac:dyDescent="0.25">
      <c r="A2314" s="1" t="s">
        <v>360</v>
      </c>
      <c r="B2314" s="2" t="s">
        <v>113</v>
      </c>
      <c r="C2314" s="2" t="s">
        <v>113</v>
      </c>
      <c r="D2314" s="2" t="s">
        <v>114</v>
      </c>
      <c r="E2314" s="2" t="s">
        <v>2131</v>
      </c>
      <c r="F2314" s="2">
        <v>27112838</v>
      </c>
      <c r="G2314" s="2" t="s">
        <v>810</v>
      </c>
      <c r="H2314" s="2">
        <v>2</v>
      </c>
      <c r="I2314" s="2">
        <v>3</v>
      </c>
      <c r="J2314" s="2">
        <v>10</v>
      </c>
      <c r="K2314" s="2">
        <v>1</v>
      </c>
      <c r="L2314" s="3">
        <v>287390.15999999997</v>
      </c>
      <c r="M2314" s="2" t="s">
        <v>0</v>
      </c>
      <c r="N2314" s="4" t="s">
        <v>21</v>
      </c>
    </row>
    <row r="2315" spans="1:14" x14ac:dyDescent="0.25">
      <c r="A2315" s="1" t="s">
        <v>360</v>
      </c>
      <c r="B2315" s="2" t="s">
        <v>113</v>
      </c>
      <c r="C2315" s="2" t="s">
        <v>113</v>
      </c>
      <c r="D2315" s="2" t="s">
        <v>114</v>
      </c>
      <c r="E2315" s="2" t="s">
        <v>2132</v>
      </c>
      <c r="F2315" s="2">
        <v>27112838</v>
      </c>
      <c r="G2315" s="2" t="s">
        <v>810</v>
      </c>
      <c r="H2315" s="2">
        <v>2</v>
      </c>
      <c r="I2315" s="2">
        <v>3</v>
      </c>
      <c r="J2315" s="2">
        <v>10</v>
      </c>
      <c r="K2315" s="2">
        <v>1</v>
      </c>
      <c r="L2315" s="3">
        <v>251072.63</v>
      </c>
      <c r="M2315" s="2" t="s">
        <v>0</v>
      </c>
      <c r="N2315" s="4" t="s">
        <v>21</v>
      </c>
    </row>
    <row r="2316" spans="1:14" x14ac:dyDescent="0.25">
      <c r="A2316" s="1" t="s">
        <v>360</v>
      </c>
      <c r="B2316" s="2" t="s">
        <v>113</v>
      </c>
      <c r="C2316" s="2" t="s">
        <v>113</v>
      </c>
      <c r="D2316" s="2" t="s">
        <v>114</v>
      </c>
      <c r="E2316" s="2" t="s">
        <v>2133</v>
      </c>
      <c r="F2316" s="2">
        <v>22101703</v>
      </c>
      <c r="G2316" s="2" t="s">
        <v>810</v>
      </c>
      <c r="H2316" s="2">
        <v>2</v>
      </c>
      <c r="I2316" s="2">
        <v>3</v>
      </c>
      <c r="J2316" s="2">
        <v>10</v>
      </c>
      <c r="K2316" s="2">
        <v>6</v>
      </c>
      <c r="L2316" s="3">
        <v>93769.200000000012</v>
      </c>
      <c r="M2316" s="2" t="s">
        <v>0</v>
      </c>
      <c r="N2316" s="4" t="s">
        <v>21</v>
      </c>
    </row>
    <row r="2317" spans="1:14" x14ac:dyDescent="0.25">
      <c r="A2317" s="1" t="s">
        <v>360</v>
      </c>
      <c r="B2317" s="2" t="s">
        <v>113</v>
      </c>
      <c r="C2317" s="2" t="s">
        <v>113</v>
      </c>
      <c r="D2317" s="2" t="s">
        <v>114</v>
      </c>
      <c r="E2317" s="2" t="s">
        <v>2134</v>
      </c>
      <c r="F2317" s="2">
        <v>22101703</v>
      </c>
      <c r="G2317" s="2" t="s">
        <v>810</v>
      </c>
      <c r="H2317" s="2">
        <v>2</v>
      </c>
      <c r="I2317" s="2">
        <v>3</v>
      </c>
      <c r="J2317" s="2">
        <v>10</v>
      </c>
      <c r="K2317" s="2">
        <v>6</v>
      </c>
      <c r="L2317" s="3">
        <v>71441.58</v>
      </c>
      <c r="M2317" s="2" t="s">
        <v>0</v>
      </c>
      <c r="N2317" s="4" t="s">
        <v>21</v>
      </c>
    </row>
    <row r="2318" spans="1:14" x14ac:dyDescent="0.25">
      <c r="A2318" s="1" t="s">
        <v>360</v>
      </c>
      <c r="B2318" s="2" t="s">
        <v>113</v>
      </c>
      <c r="C2318" s="2" t="s">
        <v>113</v>
      </c>
      <c r="D2318" s="2" t="s">
        <v>114</v>
      </c>
      <c r="E2318" s="2" t="s">
        <v>2135</v>
      </c>
      <c r="F2318" s="2">
        <v>27112838</v>
      </c>
      <c r="G2318" s="2" t="s">
        <v>810</v>
      </c>
      <c r="H2318" s="2">
        <v>2</v>
      </c>
      <c r="I2318" s="2">
        <v>3</v>
      </c>
      <c r="J2318" s="2">
        <v>10</v>
      </c>
      <c r="K2318" s="2">
        <v>3</v>
      </c>
      <c r="L2318" s="3">
        <v>161912.31</v>
      </c>
      <c r="M2318" s="2" t="s">
        <v>0</v>
      </c>
      <c r="N2318" s="4" t="s">
        <v>21</v>
      </c>
    </row>
    <row r="2319" spans="1:14" x14ac:dyDescent="0.25">
      <c r="A2319" s="1" t="s">
        <v>360</v>
      </c>
      <c r="B2319" s="2" t="s">
        <v>113</v>
      </c>
      <c r="C2319" s="2" t="s">
        <v>113</v>
      </c>
      <c r="D2319" s="2" t="s">
        <v>114</v>
      </c>
      <c r="E2319" s="2" t="s">
        <v>2136</v>
      </c>
      <c r="F2319" s="2">
        <v>27112838</v>
      </c>
      <c r="G2319" s="2" t="s">
        <v>810</v>
      </c>
      <c r="H2319" s="2">
        <v>2</v>
      </c>
      <c r="I2319" s="2">
        <v>3</v>
      </c>
      <c r="J2319" s="2">
        <v>10</v>
      </c>
      <c r="K2319" s="2">
        <v>2</v>
      </c>
      <c r="L2319" s="3">
        <v>126563.1</v>
      </c>
      <c r="M2319" s="2" t="s">
        <v>0</v>
      </c>
      <c r="N2319" s="4" t="s">
        <v>21</v>
      </c>
    </row>
    <row r="2320" spans="1:14" x14ac:dyDescent="0.25">
      <c r="A2320" s="1" t="s">
        <v>360</v>
      </c>
      <c r="B2320" s="2" t="s">
        <v>113</v>
      </c>
      <c r="C2320" s="2" t="s">
        <v>113</v>
      </c>
      <c r="D2320" s="2" t="s">
        <v>114</v>
      </c>
      <c r="E2320" s="2" t="s">
        <v>2137</v>
      </c>
      <c r="F2320" s="2">
        <v>22101703</v>
      </c>
      <c r="G2320" s="2" t="s">
        <v>810</v>
      </c>
      <c r="H2320" s="2">
        <v>2</v>
      </c>
      <c r="I2320" s="2">
        <v>3</v>
      </c>
      <c r="J2320" s="2">
        <v>10</v>
      </c>
      <c r="K2320" s="2">
        <v>6</v>
      </c>
      <c r="L2320" s="3">
        <v>75917.34</v>
      </c>
      <c r="M2320" s="2" t="s">
        <v>0</v>
      </c>
      <c r="N2320" s="4" t="s">
        <v>21</v>
      </c>
    </row>
    <row r="2321" spans="1:14" x14ac:dyDescent="0.25">
      <c r="A2321" s="1" t="s">
        <v>360</v>
      </c>
      <c r="B2321" s="2" t="s">
        <v>113</v>
      </c>
      <c r="C2321" s="2" t="s">
        <v>113</v>
      </c>
      <c r="D2321" s="2" t="s">
        <v>114</v>
      </c>
      <c r="E2321" s="2" t="s">
        <v>2138</v>
      </c>
      <c r="F2321" s="2">
        <v>22101703</v>
      </c>
      <c r="G2321" s="2" t="s">
        <v>810</v>
      </c>
      <c r="H2321" s="2">
        <v>2</v>
      </c>
      <c r="I2321" s="2">
        <v>3</v>
      </c>
      <c r="J2321" s="2">
        <v>10</v>
      </c>
      <c r="K2321" s="2">
        <v>6</v>
      </c>
      <c r="L2321" s="3">
        <v>80364.600000000006</v>
      </c>
      <c r="M2321" s="2" t="s">
        <v>0</v>
      </c>
      <c r="N2321" s="4" t="s">
        <v>21</v>
      </c>
    </row>
    <row r="2322" spans="1:14" x14ac:dyDescent="0.25">
      <c r="A2322" s="1" t="s">
        <v>360</v>
      </c>
      <c r="B2322" s="2" t="s">
        <v>113</v>
      </c>
      <c r="C2322" s="2" t="s">
        <v>113</v>
      </c>
      <c r="D2322" s="2" t="s">
        <v>114</v>
      </c>
      <c r="E2322" s="2" t="s">
        <v>2139</v>
      </c>
      <c r="F2322" s="2">
        <v>27112838</v>
      </c>
      <c r="G2322" s="2" t="s">
        <v>810</v>
      </c>
      <c r="H2322" s="2">
        <v>2</v>
      </c>
      <c r="I2322" s="2">
        <v>3</v>
      </c>
      <c r="J2322" s="2">
        <v>10</v>
      </c>
      <c r="K2322" s="2">
        <v>3</v>
      </c>
      <c r="L2322" s="3">
        <v>460107.99</v>
      </c>
      <c r="M2322" s="2" t="s">
        <v>0</v>
      </c>
      <c r="N2322" s="4" t="s">
        <v>21</v>
      </c>
    </row>
    <row r="2323" spans="1:14" x14ac:dyDescent="0.25">
      <c r="A2323" s="1" t="s">
        <v>360</v>
      </c>
      <c r="B2323" s="2" t="s">
        <v>113</v>
      </c>
      <c r="C2323" s="2" t="s">
        <v>113</v>
      </c>
      <c r="D2323" s="2" t="s">
        <v>114</v>
      </c>
      <c r="E2323" s="2" t="s">
        <v>2140</v>
      </c>
      <c r="F2323" s="2">
        <v>27112838</v>
      </c>
      <c r="G2323" s="2" t="s">
        <v>810</v>
      </c>
      <c r="H2323" s="2">
        <v>2</v>
      </c>
      <c r="I2323" s="2">
        <v>3</v>
      </c>
      <c r="J2323" s="2">
        <v>10</v>
      </c>
      <c r="K2323" s="2">
        <v>3</v>
      </c>
      <c r="L2323" s="3">
        <v>498080.94000000006</v>
      </c>
      <c r="M2323" s="2" t="s">
        <v>0</v>
      </c>
      <c r="N2323" s="4" t="s">
        <v>21</v>
      </c>
    </row>
    <row r="2324" spans="1:14" x14ac:dyDescent="0.25">
      <c r="A2324" s="1" t="s">
        <v>360</v>
      </c>
      <c r="B2324" s="2" t="s">
        <v>113</v>
      </c>
      <c r="C2324" s="2" t="s">
        <v>113</v>
      </c>
      <c r="D2324" s="2" t="s">
        <v>114</v>
      </c>
      <c r="E2324" s="2" t="s">
        <v>2141</v>
      </c>
      <c r="F2324" s="2">
        <v>27112838</v>
      </c>
      <c r="G2324" s="2" t="s">
        <v>810</v>
      </c>
      <c r="H2324" s="2">
        <v>2</v>
      </c>
      <c r="I2324" s="2">
        <v>3</v>
      </c>
      <c r="J2324" s="2">
        <v>10</v>
      </c>
      <c r="K2324" s="2">
        <v>3</v>
      </c>
      <c r="L2324" s="3">
        <v>544979.73</v>
      </c>
      <c r="M2324" s="2" t="s">
        <v>0</v>
      </c>
      <c r="N2324" s="4" t="s">
        <v>21</v>
      </c>
    </row>
    <row r="2325" spans="1:14" x14ac:dyDescent="0.25">
      <c r="A2325" s="1" t="s">
        <v>360</v>
      </c>
      <c r="B2325" s="2" t="s">
        <v>113</v>
      </c>
      <c r="C2325" s="2" t="s">
        <v>113</v>
      </c>
      <c r="D2325" s="2" t="s">
        <v>114</v>
      </c>
      <c r="E2325" s="2" t="s">
        <v>2142</v>
      </c>
      <c r="F2325" s="2">
        <v>47121807</v>
      </c>
      <c r="G2325" s="2" t="s">
        <v>810</v>
      </c>
      <c r="H2325" s="2">
        <v>2</v>
      </c>
      <c r="I2325" s="2">
        <v>3</v>
      </c>
      <c r="J2325" s="2">
        <v>10</v>
      </c>
      <c r="K2325" s="2">
        <v>35</v>
      </c>
      <c r="L2325" s="3">
        <v>498893.85000000003</v>
      </c>
      <c r="M2325" s="2" t="s">
        <v>0</v>
      </c>
      <c r="N2325" s="4" t="s">
        <v>21</v>
      </c>
    </row>
    <row r="2326" spans="1:14" x14ac:dyDescent="0.25">
      <c r="A2326" s="1" t="s">
        <v>360</v>
      </c>
      <c r="B2326" s="2" t="s">
        <v>113</v>
      </c>
      <c r="C2326" s="2" t="s">
        <v>113</v>
      </c>
      <c r="D2326" s="2" t="s">
        <v>114</v>
      </c>
      <c r="E2326" s="2" t="s">
        <v>2143</v>
      </c>
      <c r="F2326" s="2">
        <v>47121807</v>
      </c>
      <c r="G2326" s="2" t="s">
        <v>810</v>
      </c>
      <c r="H2326" s="2">
        <v>2</v>
      </c>
      <c r="I2326" s="2">
        <v>3</v>
      </c>
      <c r="J2326" s="2">
        <v>10</v>
      </c>
      <c r="K2326" s="2">
        <v>35</v>
      </c>
      <c r="L2326" s="3">
        <v>651289.45000000007</v>
      </c>
      <c r="M2326" s="2" t="s">
        <v>0</v>
      </c>
      <c r="N2326" s="4" t="s">
        <v>21</v>
      </c>
    </row>
    <row r="2327" spans="1:14" x14ac:dyDescent="0.25">
      <c r="A2327" s="1" t="s">
        <v>360</v>
      </c>
      <c r="B2327" s="2" t="s">
        <v>113</v>
      </c>
      <c r="C2327" s="2" t="s">
        <v>113</v>
      </c>
      <c r="D2327" s="2" t="s">
        <v>114</v>
      </c>
      <c r="E2327" s="2" t="s">
        <v>2144</v>
      </c>
      <c r="F2327" s="2">
        <v>27111909</v>
      </c>
      <c r="G2327" s="2" t="s">
        <v>810</v>
      </c>
      <c r="H2327" s="2">
        <v>2</v>
      </c>
      <c r="I2327" s="2">
        <v>3</v>
      </c>
      <c r="J2327" s="2">
        <v>10</v>
      </c>
      <c r="K2327" s="2">
        <v>20</v>
      </c>
      <c r="L2327" s="3">
        <v>171125.40000000002</v>
      </c>
      <c r="M2327" s="2" t="s">
        <v>0</v>
      </c>
      <c r="N2327" s="4" t="s">
        <v>21</v>
      </c>
    </row>
    <row r="2328" spans="1:14" x14ac:dyDescent="0.25">
      <c r="A2328" s="1" t="s">
        <v>360</v>
      </c>
      <c r="B2328" s="2" t="s">
        <v>113</v>
      </c>
      <c r="C2328" s="2" t="s">
        <v>113</v>
      </c>
      <c r="D2328" s="2" t="s">
        <v>114</v>
      </c>
      <c r="E2328" s="2" t="s">
        <v>2145</v>
      </c>
      <c r="F2328" s="2">
        <v>27111909</v>
      </c>
      <c r="G2328" s="2" t="s">
        <v>810</v>
      </c>
      <c r="H2328" s="2">
        <v>2</v>
      </c>
      <c r="I2328" s="2">
        <v>3</v>
      </c>
      <c r="J2328" s="2">
        <v>10</v>
      </c>
      <c r="K2328" s="2">
        <v>50</v>
      </c>
      <c r="L2328" s="3">
        <v>502172.50000000006</v>
      </c>
      <c r="M2328" s="2" t="s">
        <v>0</v>
      </c>
      <c r="N2328" s="4" t="s">
        <v>21</v>
      </c>
    </row>
    <row r="2329" spans="1:14" x14ac:dyDescent="0.25">
      <c r="A2329" s="1" t="s">
        <v>360</v>
      </c>
      <c r="B2329" s="2" t="s">
        <v>113</v>
      </c>
      <c r="C2329" s="2" t="s">
        <v>113</v>
      </c>
      <c r="D2329" s="2" t="s">
        <v>114</v>
      </c>
      <c r="E2329" s="2" t="s">
        <v>2146</v>
      </c>
      <c r="F2329" s="2">
        <v>27111909</v>
      </c>
      <c r="G2329" s="2" t="s">
        <v>810</v>
      </c>
      <c r="H2329" s="2">
        <v>2</v>
      </c>
      <c r="I2329" s="2">
        <v>3</v>
      </c>
      <c r="J2329" s="2">
        <v>10</v>
      </c>
      <c r="K2329" s="2">
        <v>20</v>
      </c>
      <c r="L2329" s="3">
        <v>192107.40000000002</v>
      </c>
      <c r="M2329" s="2" t="s">
        <v>0</v>
      </c>
      <c r="N2329" s="4" t="s">
        <v>21</v>
      </c>
    </row>
    <row r="2330" spans="1:14" x14ac:dyDescent="0.25">
      <c r="A2330" s="1" t="s">
        <v>360</v>
      </c>
      <c r="B2330" s="2" t="s">
        <v>113</v>
      </c>
      <c r="C2330" s="2" t="s">
        <v>113</v>
      </c>
      <c r="D2330" s="2" t="s">
        <v>114</v>
      </c>
      <c r="E2330" s="2" t="s">
        <v>2147</v>
      </c>
      <c r="F2330" s="2">
        <v>23241615</v>
      </c>
      <c r="G2330" s="2" t="s">
        <v>810</v>
      </c>
      <c r="H2330" s="2">
        <v>2</v>
      </c>
      <c r="I2330" s="2">
        <v>3</v>
      </c>
      <c r="J2330" s="2">
        <v>10</v>
      </c>
      <c r="K2330" s="2">
        <v>25</v>
      </c>
      <c r="L2330" s="3">
        <v>2922137.5</v>
      </c>
      <c r="M2330" s="2" t="s">
        <v>0</v>
      </c>
      <c r="N2330" s="4" t="s">
        <v>21</v>
      </c>
    </row>
    <row r="2331" spans="1:14" x14ac:dyDescent="0.25">
      <c r="A2331" s="1" t="s">
        <v>360</v>
      </c>
      <c r="B2331" s="2" t="s">
        <v>113</v>
      </c>
      <c r="C2331" s="2" t="s">
        <v>113</v>
      </c>
      <c r="D2331" s="2" t="s">
        <v>114</v>
      </c>
      <c r="E2331" s="2" t="s">
        <v>2148</v>
      </c>
      <c r="F2331" s="2">
        <v>23241615</v>
      </c>
      <c r="G2331" s="2" t="s">
        <v>810</v>
      </c>
      <c r="H2331" s="2">
        <v>2</v>
      </c>
      <c r="I2331" s="2">
        <v>3</v>
      </c>
      <c r="J2331" s="2">
        <v>10</v>
      </c>
      <c r="K2331" s="2">
        <v>20</v>
      </c>
      <c r="L2331" s="3">
        <v>2005874.8</v>
      </c>
      <c r="M2331" s="2" t="s">
        <v>0</v>
      </c>
      <c r="N2331" s="4" t="s">
        <v>21</v>
      </c>
    </row>
    <row r="2332" spans="1:14" x14ac:dyDescent="0.25">
      <c r="A2332" s="1" t="s">
        <v>360</v>
      </c>
      <c r="B2332" s="2" t="s">
        <v>113</v>
      </c>
      <c r="C2332" s="2" t="s">
        <v>113</v>
      </c>
      <c r="D2332" s="2" t="s">
        <v>114</v>
      </c>
      <c r="E2332" s="2" t="s">
        <v>2149</v>
      </c>
      <c r="F2332" s="2">
        <v>30181808</v>
      </c>
      <c r="G2332" s="2" t="s">
        <v>810</v>
      </c>
      <c r="H2332" s="2">
        <v>2</v>
      </c>
      <c r="I2332" s="2">
        <v>3</v>
      </c>
      <c r="J2332" s="2">
        <v>10</v>
      </c>
      <c r="K2332" s="2">
        <v>60</v>
      </c>
      <c r="L2332" s="3">
        <v>2568303</v>
      </c>
      <c r="M2332" s="2" t="s">
        <v>0</v>
      </c>
      <c r="N2332" s="4" t="s">
        <v>21</v>
      </c>
    </row>
    <row r="2333" spans="1:14" x14ac:dyDescent="0.25">
      <c r="A2333" s="1" t="s">
        <v>360</v>
      </c>
      <c r="B2333" s="2" t="s">
        <v>113</v>
      </c>
      <c r="C2333" s="2" t="s">
        <v>113</v>
      </c>
      <c r="D2333" s="2" t="s">
        <v>114</v>
      </c>
      <c r="E2333" s="2" t="s">
        <v>2150</v>
      </c>
      <c r="F2333" s="2">
        <v>20122845</v>
      </c>
      <c r="G2333" s="2" t="s">
        <v>810</v>
      </c>
      <c r="H2333" s="2">
        <v>2</v>
      </c>
      <c r="I2333" s="2">
        <v>3</v>
      </c>
      <c r="J2333" s="2">
        <v>10</v>
      </c>
      <c r="K2333" s="2">
        <v>10</v>
      </c>
      <c r="L2333" s="3">
        <v>14833.800000000001</v>
      </c>
      <c r="M2333" s="2" t="s">
        <v>0</v>
      </c>
      <c r="N2333" s="4" t="s">
        <v>21</v>
      </c>
    </row>
    <row r="2334" spans="1:14" x14ac:dyDescent="0.25">
      <c r="A2334" s="1" t="s">
        <v>360</v>
      </c>
      <c r="B2334" s="2" t="s">
        <v>113</v>
      </c>
      <c r="C2334" s="2" t="s">
        <v>113</v>
      </c>
      <c r="D2334" s="2" t="s">
        <v>114</v>
      </c>
      <c r="E2334" s="2" t="s">
        <v>2151</v>
      </c>
      <c r="F2334" s="2">
        <v>20122845</v>
      </c>
      <c r="G2334" s="2" t="s">
        <v>810</v>
      </c>
      <c r="H2334" s="2">
        <v>2</v>
      </c>
      <c r="I2334" s="2">
        <v>3</v>
      </c>
      <c r="J2334" s="2">
        <v>10</v>
      </c>
      <c r="K2334" s="2">
        <v>10</v>
      </c>
      <c r="L2334" s="3">
        <v>22293.5</v>
      </c>
      <c r="M2334" s="2" t="s">
        <v>0</v>
      </c>
      <c r="N2334" s="4" t="s">
        <v>21</v>
      </c>
    </row>
    <row r="2335" spans="1:14" x14ac:dyDescent="0.25">
      <c r="A2335" s="1" t="s">
        <v>360</v>
      </c>
      <c r="B2335" s="2" t="s">
        <v>113</v>
      </c>
      <c r="C2335" s="2" t="s">
        <v>113</v>
      </c>
      <c r="D2335" s="2" t="s">
        <v>114</v>
      </c>
      <c r="E2335" s="2" t="s">
        <v>2152</v>
      </c>
      <c r="F2335" s="2">
        <v>20122845</v>
      </c>
      <c r="G2335" s="2" t="s">
        <v>810</v>
      </c>
      <c r="H2335" s="2">
        <v>2</v>
      </c>
      <c r="I2335" s="2">
        <v>3</v>
      </c>
      <c r="J2335" s="2">
        <v>10</v>
      </c>
      <c r="K2335" s="2">
        <v>10</v>
      </c>
      <c r="L2335" s="3">
        <v>25999.5</v>
      </c>
      <c r="M2335" s="2" t="s">
        <v>0</v>
      </c>
      <c r="N2335" s="4" t="s">
        <v>21</v>
      </c>
    </row>
    <row r="2336" spans="1:14" x14ac:dyDescent="0.25">
      <c r="A2336" s="1" t="s">
        <v>360</v>
      </c>
      <c r="B2336" s="2" t="s">
        <v>113</v>
      </c>
      <c r="C2336" s="2" t="s">
        <v>113</v>
      </c>
      <c r="D2336" s="2" t="s">
        <v>114</v>
      </c>
      <c r="E2336" s="2" t="s">
        <v>2153</v>
      </c>
      <c r="F2336" s="2">
        <v>20122845</v>
      </c>
      <c r="G2336" s="2" t="s">
        <v>810</v>
      </c>
      <c r="H2336" s="2">
        <v>2</v>
      </c>
      <c r="I2336" s="2">
        <v>3</v>
      </c>
      <c r="J2336" s="2">
        <v>10</v>
      </c>
      <c r="K2336" s="2">
        <v>10</v>
      </c>
      <c r="L2336" s="3">
        <v>29705.599999999999</v>
      </c>
      <c r="M2336" s="2" t="s">
        <v>0</v>
      </c>
      <c r="N2336" s="4" t="s">
        <v>21</v>
      </c>
    </row>
    <row r="2337" spans="1:14" x14ac:dyDescent="0.25">
      <c r="A2337" s="1" t="s">
        <v>360</v>
      </c>
      <c r="B2337" s="2" t="s">
        <v>113</v>
      </c>
      <c r="C2337" s="2" t="s">
        <v>113</v>
      </c>
      <c r="D2337" s="2" t="s">
        <v>114</v>
      </c>
      <c r="E2337" s="2" t="s">
        <v>2154</v>
      </c>
      <c r="F2337" s="2">
        <v>30181701</v>
      </c>
      <c r="G2337" s="2" t="s">
        <v>810</v>
      </c>
      <c r="H2337" s="2">
        <v>2</v>
      </c>
      <c r="I2337" s="2">
        <v>3</v>
      </c>
      <c r="J2337" s="2">
        <v>10</v>
      </c>
      <c r="K2337" s="2">
        <v>30</v>
      </c>
      <c r="L2337" s="3">
        <v>1016117.7</v>
      </c>
      <c r="M2337" s="2" t="s">
        <v>0</v>
      </c>
      <c r="N2337" s="4" t="s">
        <v>21</v>
      </c>
    </row>
    <row r="2338" spans="1:14" x14ac:dyDescent="0.25">
      <c r="A2338" s="1" t="s">
        <v>360</v>
      </c>
      <c r="B2338" s="2" t="s">
        <v>113</v>
      </c>
      <c r="C2338" s="2" t="s">
        <v>113</v>
      </c>
      <c r="D2338" s="2" t="s">
        <v>114</v>
      </c>
      <c r="E2338" s="2" t="s">
        <v>2155</v>
      </c>
      <c r="F2338" s="2">
        <v>30181701</v>
      </c>
      <c r="G2338" s="2" t="s">
        <v>810</v>
      </c>
      <c r="H2338" s="2">
        <v>2</v>
      </c>
      <c r="I2338" s="2">
        <v>3</v>
      </c>
      <c r="J2338" s="2">
        <v>10</v>
      </c>
      <c r="K2338" s="2">
        <v>20</v>
      </c>
      <c r="L2338" s="3">
        <v>372165.4</v>
      </c>
      <c r="M2338" s="2" t="s">
        <v>0</v>
      </c>
      <c r="N2338" s="4" t="s">
        <v>21</v>
      </c>
    </row>
    <row r="2339" spans="1:14" x14ac:dyDescent="0.25">
      <c r="A2339" s="1" t="s">
        <v>360</v>
      </c>
      <c r="B2339" s="2" t="s">
        <v>113</v>
      </c>
      <c r="C2339" s="2" t="s">
        <v>113</v>
      </c>
      <c r="D2339" s="2" t="s">
        <v>114</v>
      </c>
      <c r="E2339" s="2" t="s">
        <v>2156</v>
      </c>
      <c r="F2339" s="2">
        <v>30181701</v>
      </c>
      <c r="G2339" s="2" t="s">
        <v>810</v>
      </c>
      <c r="H2339" s="2">
        <v>2</v>
      </c>
      <c r="I2339" s="2">
        <v>3</v>
      </c>
      <c r="J2339" s="2">
        <v>10</v>
      </c>
      <c r="K2339" s="2">
        <v>10</v>
      </c>
      <c r="L2339" s="3">
        <v>249342.09999999998</v>
      </c>
      <c r="M2339" s="2" t="s">
        <v>0</v>
      </c>
      <c r="N2339" s="4" t="s">
        <v>21</v>
      </c>
    </row>
    <row r="2340" spans="1:14" x14ac:dyDescent="0.25">
      <c r="A2340" s="1" t="s">
        <v>360</v>
      </c>
      <c r="B2340" s="2" t="s">
        <v>113</v>
      </c>
      <c r="C2340" s="2" t="s">
        <v>113</v>
      </c>
      <c r="D2340" s="2" t="s">
        <v>114</v>
      </c>
      <c r="E2340" s="2" t="s">
        <v>2157</v>
      </c>
      <c r="F2340" s="2">
        <v>30181605</v>
      </c>
      <c r="G2340" s="2" t="s">
        <v>810</v>
      </c>
      <c r="H2340" s="2">
        <v>2</v>
      </c>
      <c r="I2340" s="2">
        <v>3</v>
      </c>
      <c r="J2340" s="2">
        <v>10</v>
      </c>
      <c r="K2340" s="2">
        <v>30</v>
      </c>
      <c r="L2340" s="3">
        <v>368325.9</v>
      </c>
      <c r="M2340" s="2" t="s">
        <v>0</v>
      </c>
      <c r="N2340" s="4" t="s">
        <v>21</v>
      </c>
    </row>
    <row r="2341" spans="1:14" x14ac:dyDescent="0.25">
      <c r="A2341" s="1" t="s">
        <v>360</v>
      </c>
      <c r="B2341" s="2" t="s">
        <v>113</v>
      </c>
      <c r="C2341" s="2" t="s">
        <v>113</v>
      </c>
      <c r="D2341" s="2" t="s">
        <v>114</v>
      </c>
      <c r="E2341" s="2" t="s">
        <v>2158</v>
      </c>
      <c r="F2341" s="2">
        <v>31163003</v>
      </c>
      <c r="G2341" s="2" t="s">
        <v>810</v>
      </c>
      <c r="H2341" s="2">
        <v>2</v>
      </c>
      <c r="I2341" s="2">
        <v>3</v>
      </c>
      <c r="J2341" s="2">
        <v>16</v>
      </c>
      <c r="K2341" s="2">
        <v>50</v>
      </c>
      <c r="L2341" s="3">
        <v>851635</v>
      </c>
      <c r="M2341" s="2" t="s">
        <v>0</v>
      </c>
      <c r="N2341" s="4" t="s">
        <v>21</v>
      </c>
    </row>
    <row r="2342" spans="1:14" x14ac:dyDescent="0.25">
      <c r="A2342" s="1" t="s">
        <v>360</v>
      </c>
      <c r="B2342" s="2" t="s">
        <v>113</v>
      </c>
      <c r="C2342" s="2" t="s">
        <v>113</v>
      </c>
      <c r="D2342" s="2" t="s">
        <v>114</v>
      </c>
      <c r="E2342" s="2" t="s">
        <v>2159</v>
      </c>
      <c r="F2342" s="2">
        <v>31162420</v>
      </c>
      <c r="G2342" s="2" t="s">
        <v>810</v>
      </c>
      <c r="H2342" s="2">
        <v>2</v>
      </c>
      <c r="I2342" s="2">
        <v>3</v>
      </c>
      <c r="J2342" s="2">
        <v>16</v>
      </c>
      <c r="K2342" s="2">
        <v>1000</v>
      </c>
      <c r="L2342" s="3">
        <v>2535330</v>
      </c>
      <c r="M2342" s="2" t="s">
        <v>0</v>
      </c>
      <c r="N2342" s="4" t="s">
        <v>21</v>
      </c>
    </row>
    <row r="2343" spans="1:14" x14ac:dyDescent="0.25">
      <c r="A2343" s="1" t="s">
        <v>360</v>
      </c>
      <c r="B2343" s="2" t="s">
        <v>113</v>
      </c>
      <c r="C2343" s="2" t="s">
        <v>113</v>
      </c>
      <c r="D2343" s="2" t="s">
        <v>114</v>
      </c>
      <c r="E2343" s="2" t="s">
        <v>2160</v>
      </c>
      <c r="F2343" s="2">
        <v>31162420</v>
      </c>
      <c r="G2343" s="2" t="s">
        <v>810</v>
      </c>
      <c r="H2343" s="2">
        <v>2</v>
      </c>
      <c r="I2343" s="2">
        <v>3</v>
      </c>
      <c r="J2343" s="2">
        <v>16</v>
      </c>
      <c r="K2343" s="2">
        <v>1000</v>
      </c>
      <c r="L2343" s="3">
        <v>2823260</v>
      </c>
      <c r="M2343" s="2" t="s">
        <v>0</v>
      </c>
      <c r="N2343" s="4" t="s">
        <v>21</v>
      </c>
    </row>
    <row r="2344" spans="1:14" x14ac:dyDescent="0.25">
      <c r="A2344" s="1" t="s">
        <v>360</v>
      </c>
      <c r="B2344" s="2" t="s">
        <v>113</v>
      </c>
      <c r="C2344" s="2" t="s">
        <v>113</v>
      </c>
      <c r="D2344" s="2" t="s">
        <v>114</v>
      </c>
      <c r="E2344" s="2" t="s">
        <v>2161</v>
      </c>
      <c r="F2344" s="2">
        <v>31162420</v>
      </c>
      <c r="G2344" s="2" t="s">
        <v>810</v>
      </c>
      <c r="H2344" s="2">
        <v>2</v>
      </c>
      <c r="I2344" s="2">
        <v>3</v>
      </c>
      <c r="J2344" s="2">
        <v>16</v>
      </c>
      <c r="K2344" s="2">
        <v>50</v>
      </c>
      <c r="L2344" s="3">
        <v>123678.50000000001</v>
      </c>
      <c r="M2344" s="2" t="s">
        <v>0</v>
      </c>
      <c r="N2344" s="4" t="s">
        <v>21</v>
      </c>
    </row>
    <row r="2345" spans="1:14" x14ac:dyDescent="0.25">
      <c r="A2345" s="1" t="s">
        <v>360</v>
      </c>
      <c r="B2345" s="2" t="s">
        <v>113</v>
      </c>
      <c r="C2345" s="2" t="s">
        <v>113</v>
      </c>
      <c r="D2345" s="2" t="s">
        <v>114</v>
      </c>
      <c r="E2345" s="2" t="s">
        <v>2162</v>
      </c>
      <c r="F2345" s="2">
        <v>31162420</v>
      </c>
      <c r="G2345" s="2" t="s">
        <v>810</v>
      </c>
      <c r="H2345" s="2">
        <v>2</v>
      </c>
      <c r="I2345" s="2">
        <v>3</v>
      </c>
      <c r="J2345" s="2">
        <v>16</v>
      </c>
      <c r="K2345" s="2">
        <v>50</v>
      </c>
      <c r="L2345" s="3">
        <v>132943</v>
      </c>
      <c r="M2345" s="2" t="s">
        <v>0</v>
      </c>
      <c r="N2345" s="4" t="s">
        <v>21</v>
      </c>
    </row>
    <row r="2346" spans="1:14" x14ac:dyDescent="0.25">
      <c r="A2346" s="1" t="s">
        <v>360</v>
      </c>
      <c r="B2346" s="2" t="s">
        <v>113</v>
      </c>
      <c r="C2346" s="2" t="s">
        <v>113</v>
      </c>
      <c r="D2346" s="2" t="s">
        <v>114</v>
      </c>
      <c r="E2346" s="2" t="s">
        <v>2163</v>
      </c>
      <c r="F2346" s="2">
        <v>31162420</v>
      </c>
      <c r="G2346" s="2" t="s">
        <v>810</v>
      </c>
      <c r="H2346" s="2">
        <v>2</v>
      </c>
      <c r="I2346" s="2">
        <v>3</v>
      </c>
      <c r="J2346" s="2">
        <v>16</v>
      </c>
      <c r="K2346" s="2">
        <v>100</v>
      </c>
      <c r="L2346" s="3">
        <v>315681</v>
      </c>
      <c r="M2346" s="2" t="s">
        <v>0</v>
      </c>
      <c r="N2346" s="4" t="s">
        <v>21</v>
      </c>
    </row>
    <row r="2347" spans="1:14" x14ac:dyDescent="0.25">
      <c r="A2347" s="1" t="s">
        <v>360</v>
      </c>
      <c r="B2347" s="2" t="s">
        <v>113</v>
      </c>
      <c r="C2347" s="2" t="s">
        <v>113</v>
      </c>
      <c r="D2347" s="2" t="s">
        <v>114</v>
      </c>
      <c r="E2347" s="2" t="s">
        <v>2164</v>
      </c>
      <c r="F2347" s="2">
        <v>27111543</v>
      </c>
      <c r="G2347" s="2" t="s">
        <v>810</v>
      </c>
      <c r="H2347" s="2">
        <v>2</v>
      </c>
      <c r="I2347" s="2">
        <v>3</v>
      </c>
      <c r="J2347" s="2">
        <v>16</v>
      </c>
      <c r="K2347" s="2">
        <v>25</v>
      </c>
      <c r="L2347" s="3">
        <v>51909</v>
      </c>
      <c r="M2347" s="2" t="s">
        <v>0</v>
      </c>
      <c r="N2347" s="4" t="s">
        <v>21</v>
      </c>
    </row>
    <row r="2348" spans="1:14" x14ac:dyDescent="0.25">
      <c r="A2348" s="1" t="s">
        <v>360</v>
      </c>
      <c r="B2348" s="2" t="s">
        <v>113</v>
      </c>
      <c r="C2348" s="2" t="s">
        <v>113</v>
      </c>
      <c r="D2348" s="2" t="s">
        <v>114</v>
      </c>
      <c r="E2348" s="2" t="s">
        <v>2165</v>
      </c>
      <c r="F2348" s="2">
        <v>27111543</v>
      </c>
      <c r="G2348" s="2" t="s">
        <v>810</v>
      </c>
      <c r="H2348" s="2">
        <v>2</v>
      </c>
      <c r="I2348" s="2">
        <v>3</v>
      </c>
      <c r="J2348" s="2">
        <v>16</v>
      </c>
      <c r="K2348" s="2">
        <v>15</v>
      </c>
      <c r="L2348" s="3">
        <v>21139.05</v>
      </c>
      <c r="M2348" s="2" t="s">
        <v>0</v>
      </c>
      <c r="N2348" s="4" t="s">
        <v>21</v>
      </c>
    </row>
    <row r="2349" spans="1:14" x14ac:dyDescent="0.25">
      <c r="A2349" s="1" t="s">
        <v>360</v>
      </c>
      <c r="B2349" s="2" t="s">
        <v>113</v>
      </c>
      <c r="C2349" s="2" t="s">
        <v>113</v>
      </c>
      <c r="D2349" s="2" t="s">
        <v>114</v>
      </c>
      <c r="E2349" s="2" t="s">
        <v>2166</v>
      </c>
      <c r="F2349" s="2">
        <v>27111543</v>
      </c>
      <c r="G2349" s="2" t="s">
        <v>810</v>
      </c>
      <c r="H2349" s="2">
        <v>2</v>
      </c>
      <c r="I2349" s="2">
        <v>3</v>
      </c>
      <c r="J2349" s="2">
        <v>16</v>
      </c>
      <c r="K2349" s="2">
        <v>15</v>
      </c>
      <c r="L2349" s="3">
        <v>52412.25</v>
      </c>
      <c r="M2349" s="2" t="s">
        <v>0</v>
      </c>
      <c r="N2349" s="4" t="s">
        <v>21</v>
      </c>
    </row>
    <row r="2350" spans="1:14" x14ac:dyDescent="0.25">
      <c r="A2350" s="1" t="s">
        <v>360</v>
      </c>
      <c r="B2350" s="2" t="s">
        <v>113</v>
      </c>
      <c r="C2350" s="2" t="s">
        <v>113</v>
      </c>
      <c r="D2350" s="2" t="s">
        <v>114</v>
      </c>
      <c r="E2350" s="2" t="s">
        <v>2167</v>
      </c>
      <c r="F2350" s="2">
        <v>27111543</v>
      </c>
      <c r="G2350" s="2" t="s">
        <v>810</v>
      </c>
      <c r="H2350" s="2">
        <v>2</v>
      </c>
      <c r="I2350" s="2">
        <v>3</v>
      </c>
      <c r="J2350" s="2">
        <v>16</v>
      </c>
      <c r="K2350" s="2">
        <v>15</v>
      </c>
      <c r="L2350" s="3">
        <v>25585.95</v>
      </c>
      <c r="M2350" s="2" t="s">
        <v>0</v>
      </c>
      <c r="N2350" s="4" t="s">
        <v>21</v>
      </c>
    </row>
    <row r="2351" spans="1:14" x14ac:dyDescent="0.25">
      <c r="A2351" s="1" t="s">
        <v>360</v>
      </c>
      <c r="B2351" s="2" t="s">
        <v>113</v>
      </c>
      <c r="C2351" s="2" t="s">
        <v>113</v>
      </c>
      <c r="D2351" s="2" t="s">
        <v>114</v>
      </c>
      <c r="E2351" s="2" t="s">
        <v>2168</v>
      </c>
      <c r="F2351" s="2">
        <v>27111543</v>
      </c>
      <c r="G2351" s="2" t="s">
        <v>810</v>
      </c>
      <c r="H2351" s="2">
        <v>2</v>
      </c>
      <c r="I2351" s="2">
        <v>3</v>
      </c>
      <c r="J2351" s="2">
        <v>16</v>
      </c>
      <c r="K2351" s="2">
        <v>15</v>
      </c>
      <c r="L2351" s="3">
        <v>31145.4</v>
      </c>
      <c r="M2351" s="2" t="s">
        <v>0</v>
      </c>
      <c r="N2351" s="4" t="s">
        <v>21</v>
      </c>
    </row>
    <row r="2352" spans="1:14" x14ac:dyDescent="0.25">
      <c r="A2352" s="1" t="s">
        <v>360</v>
      </c>
      <c r="B2352" s="2" t="s">
        <v>113</v>
      </c>
      <c r="C2352" s="2" t="s">
        <v>113</v>
      </c>
      <c r="D2352" s="2" t="s">
        <v>114</v>
      </c>
      <c r="E2352" s="2" t="s">
        <v>2169</v>
      </c>
      <c r="F2352" s="2">
        <v>27111543</v>
      </c>
      <c r="G2352" s="2" t="s">
        <v>810</v>
      </c>
      <c r="H2352" s="2">
        <v>2</v>
      </c>
      <c r="I2352" s="2">
        <v>3</v>
      </c>
      <c r="J2352" s="2">
        <v>16</v>
      </c>
      <c r="K2352" s="2">
        <v>15</v>
      </c>
      <c r="L2352" s="3">
        <v>21139.05</v>
      </c>
      <c r="M2352" s="2" t="s">
        <v>0</v>
      </c>
      <c r="N2352" s="4" t="s">
        <v>21</v>
      </c>
    </row>
    <row r="2353" spans="1:14" x14ac:dyDescent="0.25">
      <c r="A2353" s="1" t="s">
        <v>360</v>
      </c>
      <c r="B2353" s="2" t="s">
        <v>113</v>
      </c>
      <c r="C2353" s="2" t="s">
        <v>113</v>
      </c>
      <c r="D2353" s="2" t="s">
        <v>114</v>
      </c>
      <c r="E2353" s="2" t="s">
        <v>2170</v>
      </c>
      <c r="F2353" s="2">
        <v>27111543</v>
      </c>
      <c r="G2353" s="2" t="s">
        <v>810</v>
      </c>
      <c r="H2353" s="2">
        <v>2</v>
      </c>
      <c r="I2353" s="2">
        <v>3</v>
      </c>
      <c r="J2353" s="2">
        <v>16</v>
      </c>
      <c r="K2353" s="2">
        <v>15</v>
      </c>
      <c r="L2353" s="3">
        <v>21139.05</v>
      </c>
      <c r="M2353" s="2" t="s">
        <v>0</v>
      </c>
      <c r="N2353" s="4" t="s">
        <v>21</v>
      </c>
    </row>
    <row r="2354" spans="1:14" x14ac:dyDescent="0.25">
      <c r="A2354" s="1" t="s">
        <v>360</v>
      </c>
      <c r="B2354" s="2" t="s">
        <v>113</v>
      </c>
      <c r="C2354" s="2" t="s">
        <v>113</v>
      </c>
      <c r="D2354" s="2" t="s">
        <v>114</v>
      </c>
      <c r="E2354" s="2" t="s">
        <v>2171</v>
      </c>
      <c r="F2354" s="2">
        <v>27111543</v>
      </c>
      <c r="G2354" s="2" t="s">
        <v>810</v>
      </c>
      <c r="H2354" s="2">
        <v>2</v>
      </c>
      <c r="I2354" s="2">
        <v>3</v>
      </c>
      <c r="J2354" s="2">
        <v>16</v>
      </c>
      <c r="K2354" s="2">
        <v>25</v>
      </c>
      <c r="L2354" s="3">
        <v>102202</v>
      </c>
      <c r="M2354" s="2" t="s">
        <v>0</v>
      </c>
      <c r="N2354" s="4" t="s">
        <v>21</v>
      </c>
    </row>
    <row r="2355" spans="1:14" x14ac:dyDescent="0.25">
      <c r="A2355" s="1" t="s">
        <v>360</v>
      </c>
      <c r="B2355" s="2" t="s">
        <v>113</v>
      </c>
      <c r="C2355" s="2" t="s">
        <v>113</v>
      </c>
      <c r="D2355" s="2" t="s">
        <v>114</v>
      </c>
      <c r="E2355" s="2" t="s">
        <v>2172</v>
      </c>
      <c r="F2355" s="2">
        <v>27111543</v>
      </c>
      <c r="G2355" s="2" t="s">
        <v>810</v>
      </c>
      <c r="H2355" s="2">
        <v>2</v>
      </c>
      <c r="I2355" s="2">
        <v>3</v>
      </c>
      <c r="J2355" s="2">
        <v>16</v>
      </c>
      <c r="K2355" s="2">
        <v>25</v>
      </c>
      <c r="L2355" s="3">
        <v>120851.25</v>
      </c>
      <c r="M2355" s="2" t="s">
        <v>0</v>
      </c>
      <c r="N2355" s="4" t="s">
        <v>21</v>
      </c>
    </row>
    <row r="2356" spans="1:14" x14ac:dyDescent="0.25">
      <c r="A2356" s="1" t="s">
        <v>360</v>
      </c>
      <c r="B2356" s="2" t="s">
        <v>113</v>
      </c>
      <c r="C2356" s="2" t="s">
        <v>113</v>
      </c>
      <c r="D2356" s="2" t="s">
        <v>114</v>
      </c>
      <c r="E2356" s="2" t="s">
        <v>2173</v>
      </c>
      <c r="F2356" s="2">
        <v>27111543</v>
      </c>
      <c r="G2356" s="2" t="s">
        <v>810</v>
      </c>
      <c r="H2356" s="2">
        <v>2</v>
      </c>
      <c r="I2356" s="2">
        <v>3</v>
      </c>
      <c r="J2356" s="2">
        <v>16</v>
      </c>
      <c r="K2356" s="2">
        <v>25</v>
      </c>
      <c r="L2356" s="3">
        <v>176703.5</v>
      </c>
      <c r="M2356" s="2" t="s">
        <v>0</v>
      </c>
      <c r="N2356" s="4" t="s">
        <v>21</v>
      </c>
    </row>
    <row r="2357" spans="1:14" x14ac:dyDescent="0.25">
      <c r="A2357" s="1" t="s">
        <v>360</v>
      </c>
      <c r="B2357" s="2" t="s">
        <v>113</v>
      </c>
      <c r="C2357" s="2" t="s">
        <v>113</v>
      </c>
      <c r="D2357" s="2" t="s">
        <v>114</v>
      </c>
      <c r="E2357" s="2" t="s">
        <v>2174</v>
      </c>
      <c r="F2357" s="2">
        <v>27111543</v>
      </c>
      <c r="G2357" s="2" t="s">
        <v>810</v>
      </c>
      <c r="H2357" s="2">
        <v>2</v>
      </c>
      <c r="I2357" s="2">
        <v>3</v>
      </c>
      <c r="J2357" s="2">
        <v>16</v>
      </c>
      <c r="K2357" s="2">
        <v>50</v>
      </c>
      <c r="L2357" s="3">
        <v>174707.5</v>
      </c>
      <c r="M2357" s="2" t="s">
        <v>0</v>
      </c>
      <c r="N2357" s="4" t="s">
        <v>21</v>
      </c>
    </row>
    <row r="2358" spans="1:14" x14ac:dyDescent="0.25">
      <c r="A2358" s="1" t="s">
        <v>360</v>
      </c>
      <c r="B2358" s="2" t="s">
        <v>113</v>
      </c>
      <c r="C2358" s="2" t="s">
        <v>113</v>
      </c>
      <c r="D2358" s="2" t="s">
        <v>114</v>
      </c>
      <c r="E2358" s="2" t="s">
        <v>2175</v>
      </c>
      <c r="F2358" s="2">
        <v>27111543</v>
      </c>
      <c r="G2358" s="2" t="s">
        <v>810</v>
      </c>
      <c r="H2358" s="2">
        <v>2</v>
      </c>
      <c r="I2358" s="2">
        <v>3</v>
      </c>
      <c r="J2358" s="2">
        <v>16</v>
      </c>
      <c r="K2358" s="2">
        <v>25</v>
      </c>
      <c r="L2358" s="3">
        <v>74264</v>
      </c>
      <c r="M2358" s="2" t="s">
        <v>0</v>
      </c>
      <c r="N2358" s="4" t="s">
        <v>21</v>
      </c>
    </row>
    <row r="2359" spans="1:14" x14ac:dyDescent="0.25">
      <c r="A2359" s="1" t="s">
        <v>360</v>
      </c>
      <c r="B2359" s="2" t="s">
        <v>113</v>
      </c>
      <c r="C2359" s="2" t="s">
        <v>113</v>
      </c>
      <c r="D2359" s="2" t="s">
        <v>114</v>
      </c>
      <c r="E2359" s="2" t="s">
        <v>2176</v>
      </c>
      <c r="F2359" s="2">
        <v>26121645</v>
      </c>
      <c r="G2359" s="2" t="s">
        <v>810</v>
      </c>
      <c r="H2359" s="2">
        <v>2</v>
      </c>
      <c r="I2359" s="2">
        <v>3</v>
      </c>
      <c r="J2359" s="2">
        <v>16</v>
      </c>
      <c r="K2359" s="2">
        <v>1</v>
      </c>
      <c r="L2359" s="3">
        <v>198365.72</v>
      </c>
      <c r="M2359" s="2" t="s">
        <v>0</v>
      </c>
      <c r="N2359" s="4" t="s">
        <v>21</v>
      </c>
    </row>
    <row r="2360" spans="1:14" x14ac:dyDescent="0.25">
      <c r="A2360" s="1" t="s">
        <v>360</v>
      </c>
      <c r="B2360" s="2" t="s">
        <v>113</v>
      </c>
      <c r="C2360" s="2" t="s">
        <v>113</v>
      </c>
      <c r="D2360" s="2" t="s">
        <v>114</v>
      </c>
      <c r="E2360" s="2" t="s">
        <v>2177</v>
      </c>
      <c r="F2360" s="2">
        <v>26121645</v>
      </c>
      <c r="G2360" s="2" t="s">
        <v>810</v>
      </c>
      <c r="H2360" s="2">
        <v>2</v>
      </c>
      <c r="I2360" s="2">
        <v>3</v>
      </c>
      <c r="J2360" s="2">
        <v>16</v>
      </c>
      <c r="K2360" s="2">
        <v>1</v>
      </c>
      <c r="L2360" s="3">
        <v>153734.23000000001</v>
      </c>
      <c r="M2360" s="2" t="s">
        <v>0</v>
      </c>
      <c r="N2360" s="4" t="s">
        <v>21</v>
      </c>
    </row>
    <row r="2361" spans="1:14" x14ac:dyDescent="0.25">
      <c r="A2361" s="1" t="s">
        <v>360</v>
      </c>
      <c r="B2361" s="2" t="s">
        <v>113</v>
      </c>
      <c r="C2361" s="2" t="s">
        <v>113</v>
      </c>
      <c r="D2361" s="2" t="s">
        <v>114</v>
      </c>
      <c r="E2361" s="2" t="s">
        <v>2178</v>
      </c>
      <c r="F2361" s="2">
        <v>26121645</v>
      </c>
      <c r="G2361" s="2" t="s">
        <v>810</v>
      </c>
      <c r="H2361" s="2">
        <v>2</v>
      </c>
      <c r="I2361" s="2">
        <v>3</v>
      </c>
      <c r="J2361" s="2">
        <v>16</v>
      </c>
      <c r="K2361" s="2">
        <v>1</v>
      </c>
      <c r="L2361" s="3">
        <v>94839.16</v>
      </c>
      <c r="M2361" s="2" t="s">
        <v>0</v>
      </c>
      <c r="N2361" s="4" t="s">
        <v>21</v>
      </c>
    </row>
    <row r="2362" spans="1:14" x14ac:dyDescent="0.25">
      <c r="A2362" s="1" t="s">
        <v>360</v>
      </c>
      <c r="B2362" s="2" t="s">
        <v>113</v>
      </c>
      <c r="C2362" s="2" t="s">
        <v>113</v>
      </c>
      <c r="D2362" s="2" t="s">
        <v>114</v>
      </c>
      <c r="E2362" s="2" t="s">
        <v>2179</v>
      </c>
      <c r="F2362" s="2">
        <v>26121645</v>
      </c>
      <c r="G2362" s="2" t="s">
        <v>810</v>
      </c>
      <c r="H2362" s="2">
        <v>2</v>
      </c>
      <c r="I2362" s="2">
        <v>3</v>
      </c>
      <c r="J2362" s="2">
        <v>16</v>
      </c>
      <c r="K2362" s="2">
        <v>1</v>
      </c>
      <c r="L2362" s="3">
        <v>65084.21</v>
      </c>
      <c r="M2362" s="2" t="s">
        <v>0</v>
      </c>
      <c r="N2362" s="4" t="s">
        <v>21</v>
      </c>
    </row>
    <row r="2363" spans="1:14" x14ac:dyDescent="0.25">
      <c r="A2363" s="1" t="s">
        <v>360</v>
      </c>
      <c r="B2363" s="2" t="s">
        <v>113</v>
      </c>
      <c r="C2363" s="2" t="s">
        <v>113</v>
      </c>
      <c r="D2363" s="2" t="s">
        <v>114</v>
      </c>
      <c r="E2363" s="2" t="s">
        <v>2180</v>
      </c>
      <c r="F2363" s="2">
        <v>31162402</v>
      </c>
      <c r="G2363" s="2" t="s">
        <v>810</v>
      </c>
      <c r="H2363" s="2">
        <v>2</v>
      </c>
      <c r="I2363" s="2">
        <v>3</v>
      </c>
      <c r="J2363" s="2">
        <v>16</v>
      </c>
      <c r="K2363" s="2">
        <v>100</v>
      </c>
      <c r="L2363" s="3">
        <v>2062187</v>
      </c>
      <c r="M2363" s="2" t="s">
        <v>0</v>
      </c>
      <c r="N2363" s="4" t="s">
        <v>21</v>
      </c>
    </row>
    <row r="2364" spans="1:14" x14ac:dyDescent="0.25">
      <c r="A2364" s="1" t="s">
        <v>360</v>
      </c>
      <c r="B2364" s="2" t="s">
        <v>113</v>
      </c>
      <c r="C2364" s="2" t="s">
        <v>113</v>
      </c>
      <c r="D2364" s="2" t="s">
        <v>114</v>
      </c>
      <c r="E2364" s="2" t="s">
        <v>2181</v>
      </c>
      <c r="F2364" s="2">
        <v>31162402</v>
      </c>
      <c r="G2364" s="2" t="s">
        <v>810</v>
      </c>
      <c r="H2364" s="2">
        <v>2</v>
      </c>
      <c r="I2364" s="2">
        <v>3</v>
      </c>
      <c r="J2364" s="2">
        <v>16</v>
      </c>
      <c r="K2364" s="2">
        <v>100</v>
      </c>
      <c r="L2364" s="3">
        <v>2385945</v>
      </c>
      <c r="M2364" s="2" t="s">
        <v>0</v>
      </c>
      <c r="N2364" s="4" t="s">
        <v>21</v>
      </c>
    </row>
    <row r="2365" spans="1:14" x14ac:dyDescent="0.25">
      <c r="A2365" s="1" t="s">
        <v>360</v>
      </c>
      <c r="B2365" s="2" t="s">
        <v>113</v>
      </c>
      <c r="C2365" s="2" t="s">
        <v>113</v>
      </c>
      <c r="D2365" s="2" t="s">
        <v>114</v>
      </c>
      <c r="E2365" s="2" t="s">
        <v>2182</v>
      </c>
      <c r="F2365" s="2">
        <v>31162402</v>
      </c>
      <c r="G2365" s="2" t="s">
        <v>810</v>
      </c>
      <c r="H2365" s="2">
        <v>2</v>
      </c>
      <c r="I2365" s="2">
        <v>3</v>
      </c>
      <c r="J2365" s="2">
        <v>16</v>
      </c>
      <c r="K2365" s="2">
        <v>50</v>
      </c>
      <c r="L2365" s="3">
        <v>1100179</v>
      </c>
      <c r="M2365" s="2" t="s">
        <v>0</v>
      </c>
      <c r="N2365" s="4" t="s">
        <v>21</v>
      </c>
    </row>
    <row r="2366" spans="1:14" x14ac:dyDescent="0.25">
      <c r="A2366" s="1" t="s">
        <v>360</v>
      </c>
      <c r="B2366" s="2" t="s">
        <v>113</v>
      </c>
      <c r="C2366" s="2" t="s">
        <v>113</v>
      </c>
      <c r="D2366" s="2" t="s">
        <v>114</v>
      </c>
      <c r="E2366" s="2" t="s">
        <v>2183</v>
      </c>
      <c r="F2366" s="2">
        <v>31162402</v>
      </c>
      <c r="G2366" s="2" t="s">
        <v>810</v>
      </c>
      <c r="H2366" s="2">
        <v>2</v>
      </c>
      <c r="I2366" s="2">
        <v>3</v>
      </c>
      <c r="J2366" s="2">
        <v>16</v>
      </c>
      <c r="K2366" s="2">
        <v>50</v>
      </c>
      <c r="L2366" s="3">
        <v>2210383</v>
      </c>
      <c r="M2366" s="2" t="s">
        <v>0</v>
      </c>
      <c r="N2366" s="4" t="s">
        <v>21</v>
      </c>
    </row>
    <row r="2367" spans="1:14" x14ac:dyDescent="0.25">
      <c r="A2367" s="1" t="s">
        <v>360</v>
      </c>
      <c r="B2367" s="2" t="s">
        <v>113</v>
      </c>
      <c r="C2367" s="2" t="s">
        <v>113</v>
      </c>
      <c r="D2367" s="2" t="s">
        <v>114</v>
      </c>
      <c r="E2367" s="2" t="s">
        <v>2184</v>
      </c>
      <c r="F2367" s="2">
        <v>31162402</v>
      </c>
      <c r="G2367" s="2" t="s">
        <v>810</v>
      </c>
      <c r="H2367" s="2">
        <v>2</v>
      </c>
      <c r="I2367" s="2">
        <v>3</v>
      </c>
      <c r="J2367" s="2">
        <v>16</v>
      </c>
      <c r="K2367" s="2">
        <v>50</v>
      </c>
      <c r="L2367" s="3">
        <v>2210383</v>
      </c>
      <c r="M2367" s="2" t="s">
        <v>0</v>
      </c>
      <c r="N2367" s="4" t="s">
        <v>21</v>
      </c>
    </row>
    <row r="2368" spans="1:14" x14ac:dyDescent="0.25">
      <c r="A2368" s="1" t="s">
        <v>360</v>
      </c>
      <c r="B2368" s="2" t="s">
        <v>113</v>
      </c>
      <c r="C2368" s="2" t="s">
        <v>113</v>
      </c>
      <c r="D2368" s="2" t="s">
        <v>114</v>
      </c>
      <c r="E2368" s="2" t="s">
        <v>2185</v>
      </c>
      <c r="F2368" s="2">
        <v>31162402</v>
      </c>
      <c r="G2368" s="2" t="s">
        <v>810</v>
      </c>
      <c r="H2368" s="2">
        <v>2</v>
      </c>
      <c r="I2368" s="2">
        <v>3</v>
      </c>
      <c r="J2368" s="2">
        <v>16</v>
      </c>
      <c r="K2368" s="2">
        <v>35</v>
      </c>
      <c r="L2368" s="3">
        <v>1830074.4</v>
      </c>
      <c r="M2368" s="2" t="s">
        <v>0</v>
      </c>
      <c r="N2368" s="4" t="s">
        <v>21</v>
      </c>
    </row>
    <row r="2369" spans="1:14" x14ac:dyDescent="0.25">
      <c r="A2369" s="1" t="s">
        <v>360</v>
      </c>
      <c r="B2369" s="2" t="s">
        <v>113</v>
      </c>
      <c r="C2369" s="2" t="s">
        <v>113</v>
      </c>
      <c r="D2369" s="2" t="s">
        <v>114</v>
      </c>
      <c r="E2369" s="2" t="s">
        <v>2186</v>
      </c>
      <c r="F2369" s="2">
        <v>31162402</v>
      </c>
      <c r="G2369" s="2" t="s">
        <v>810</v>
      </c>
      <c r="H2369" s="2">
        <v>2</v>
      </c>
      <c r="I2369" s="2">
        <v>3</v>
      </c>
      <c r="J2369" s="2">
        <v>16</v>
      </c>
      <c r="K2369" s="2">
        <v>25</v>
      </c>
      <c r="L2369" s="3">
        <v>1307196</v>
      </c>
      <c r="M2369" s="2" t="s">
        <v>0</v>
      </c>
      <c r="N2369" s="4" t="s">
        <v>21</v>
      </c>
    </row>
    <row r="2370" spans="1:14" x14ac:dyDescent="0.25">
      <c r="A2370" s="1" t="s">
        <v>360</v>
      </c>
      <c r="B2370" s="2" t="s">
        <v>113</v>
      </c>
      <c r="C2370" s="2" t="s">
        <v>113</v>
      </c>
      <c r="D2370" s="2" t="s">
        <v>114</v>
      </c>
      <c r="E2370" s="2" t="s">
        <v>2187</v>
      </c>
      <c r="F2370" s="2">
        <v>31162402</v>
      </c>
      <c r="G2370" s="2" t="s">
        <v>810</v>
      </c>
      <c r="H2370" s="2">
        <v>2</v>
      </c>
      <c r="I2370" s="2">
        <v>3</v>
      </c>
      <c r="J2370" s="2">
        <v>16</v>
      </c>
      <c r="K2370" s="2">
        <v>25</v>
      </c>
      <c r="L2370" s="3">
        <v>1307196</v>
      </c>
      <c r="M2370" s="2" t="s">
        <v>0</v>
      </c>
      <c r="N2370" s="4" t="s">
        <v>21</v>
      </c>
    </row>
    <row r="2371" spans="1:14" x14ac:dyDescent="0.25">
      <c r="A2371" s="1" t="s">
        <v>360</v>
      </c>
      <c r="B2371" s="2" t="s">
        <v>113</v>
      </c>
      <c r="C2371" s="2" t="s">
        <v>113</v>
      </c>
      <c r="D2371" s="2" t="s">
        <v>114</v>
      </c>
      <c r="E2371" s="2" t="s">
        <v>2188</v>
      </c>
      <c r="F2371" s="2">
        <v>31162402</v>
      </c>
      <c r="G2371" s="2" t="s">
        <v>810</v>
      </c>
      <c r="H2371" s="2">
        <v>2</v>
      </c>
      <c r="I2371" s="2">
        <v>3</v>
      </c>
      <c r="J2371" s="2">
        <v>16</v>
      </c>
      <c r="K2371" s="2">
        <v>30</v>
      </c>
      <c r="L2371" s="3">
        <v>250872</v>
      </c>
      <c r="M2371" s="2" t="s">
        <v>0</v>
      </c>
      <c r="N2371" s="4" t="s">
        <v>21</v>
      </c>
    </row>
    <row r="2372" spans="1:14" x14ac:dyDescent="0.25">
      <c r="A2372" s="1" t="s">
        <v>360</v>
      </c>
      <c r="B2372" s="2" t="s">
        <v>113</v>
      </c>
      <c r="C2372" s="2" t="s">
        <v>113</v>
      </c>
      <c r="D2372" s="2" t="s">
        <v>114</v>
      </c>
      <c r="E2372" s="2" t="s">
        <v>2128</v>
      </c>
      <c r="F2372" s="2">
        <v>40141653</v>
      </c>
      <c r="G2372" s="2" t="s">
        <v>810</v>
      </c>
      <c r="H2372" s="2">
        <v>2</v>
      </c>
      <c r="I2372" s="2">
        <v>3</v>
      </c>
      <c r="J2372" s="2">
        <v>16</v>
      </c>
      <c r="K2372" s="2">
        <v>50</v>
      </c>
      <c r="L2372" s="3">
        <v>924806</v>
      </c>
      <c r="M2372" s="2" t="s">
        <v>0</v>
      </c>
      <c r="N2372" s="4" t="s">
        <v>21</v>
      </c>
    </row>
    <row r="2373" spans="1:14" x14ac:dyDescent="0.25">
      <c r="A2373" s="1" t="s">
        <v>360</v>
      </c>
      <c r="B2373" s="2" t="s">
        <v>113</v>
      </c>
      <c r="C2373" s="2" t="s">
        <v>113</v>
      </c>
      <c r="D2373" s="2" t="s">
        <v>114</v>
      </c>
      <c r="E2373" s="2" t="s">
        <v>2129</v>
      </c>
      <c r="F2373" s="2">
        <v>40141653</v>
      </c>
      <c r="G2373" s="2" t="s">
        <v>810</v>
      </c>
      <c r="H2373" s="2">
        <v>2</v>
      </c>
      <c r="I2373" s="2">
        <v>3</v>
      </c>
      <c r="J2373" s="2">
        <v>16</v>
      </c>
      <c r="K2373" s="2">
        <v>30</v>
      </c>
      <c r="L2373" s="3">
        <v>732603.9</v>
      </c>
      <c r="M2373" s="2" t="s">
        <v>0</v>
      </c>
      <c r="N2373" s="4" t="s">
        <v>21</v>
      </c>
    </row>
    <row r="2374" spans="1:14" x14ac:dyDescent="0.25">
      <c r="A2374" s="1" t="s">
        <v>360</v>
      </c>
      <c r="B2374" s="2" t="s">
        <v>113</v>
      </c>
      <c r="C2374" s="2" t="s">
        <v>113</v>
      </c>
      <c r="D2374" s="2" t="s">
        <v>114</v>
      </c>
      <c r="E2374" s="2" t="s">
        <v>2130</v>
      </c>
      <c r="F2374" s="2">
        <v>40141653</v>
      </c>
      <c r="G2374" s="2" t="s">
        <v>810</v>
      </c>
      <c r="H2374" s="2">
        <v>2</v>
      </c>
      <c r="I2374" s="2">
        <v>3</v>
      </c>
      <c r="J2374" s="2">
        <v>16</v>
      </c>
      <c r="K2374" s="2">
        <v>20</v>
      </c>
      <c r="L2374" s="3">
        <v>723101.2</v>
      </c>
      <c r="M2374" s="2" t="s">
        <v>0</v>
      </c>
      <c r="N2374" s="4" t="s">
        <v>21</v>
      </c>
    </row>
    <row r="2375" spans="1:14" x14ac:dyDescent="0.25">
      <c r="A2375" s="1" t="s">
        <v>360</v>
      </c>
      <c r="B2375" s="2" t="s">
        <v>113</v>
      </c>
      <c r="C2375" s="2" t="s">
        <v>113</v>
      </c>
      <c r="D2375" s="2" t="s">
        <v>114</v>
      </c>
      <c r="E2375" s="2" t="s">
        <v>2189</v>
      </c>
      <c r="F2375" s="2">
        <v>40141653</v>
      </c>
      <c r="G2375" s="2" t="s">
        <v>810</v>
      </c>
      <c r="H2375" s="2">
        <v>2</v>
      </c>
      <c r="I2375" s="2">
        <v>3</v>
      </c>
      <c r="J2375" s="2">
        <v>16</v>
      </c>
      <c r="K2375" s="2">
        <v>5</v>
      </c>
      <c r="L2375" s="3">
        <v>613767.19999999995</v>
      </c>
      <c r="M2375" s="2" t="s">
        <v>0</v>
      </c>
      <c r="N2375" s="4" t="s">
        <v>21</v>
      </c>
    </row>
    <row r="2376" spans="1:14" x14ac:dyDescent="0.25">
      <c r="A2376" s="1" t="s">
        <v>360</v>
      </c>
      <c r="B2376" s="2" t="s">
        <v>113</v>
      </c>
      <c r="C2376" s="2" t="s">
        <v>113</v>
      </c>
      <c r="D2376" s="2" t="s">
        <v>114</v>
      </c>
      <c r="E2376" s="2" t="s">
        <v>2190</v>
      </c>
      <c r="F2376" s="2">
        <v>40141653</v>
      </c>
      <c r="G2376" s="2" t="s">
        <v>810</v>
      </c>
      <c r="H2376" s="2">
        <v>2</v>
      </c>
      <c r="I2376" s="2">
        <v>3</v>
      </c>
      <c r="J2376" s="2">
        <v>16</v>
      </c>
      <c r="K2376" s="2">
        <v>3</v>
      </c>
      <c r="L2376" s="3">
        <v>424515.51</v>
      </c>
      <c r="M2376" s="2" t="s">
        <v>0</v>
      </c>
      <c r="N2376" s="4" t="s">
        <v>21</v>
      </c>
    </row>
    <row r="2377" spans="1:14" x14ac:dyDescent="0.25">
      <c r="A2377" s="1" t="s">
        <v>360</v>
      </c>
      <c r="B2377" s="2" t="s">
        <v>113</v>
      </c>
      <c r="C2377" s="2" t="s">
        <v>113</v>
      </c>
      <c r="D2377" s="2" t="s">
        <v>114</v>
      </c>
      <c r="E2377" s="2" t="s">
        <v>2191</v>
      </c>
      <c r="F2377" s="2">
        <v>40141653</v>
      </c>
      <c r="G2377" s="2" t="s">
        <v>810</v>
      </c>
      <c r="H2377" s="2">
        <v>2</v>
      </c>
      <c r="I2377" s="2">
        <v>3</v>
      </c>
      <c r="J2377" s="2">
        <v>16</v>
      </c>
      <c r="K2377" s="2">
        <v>10</v>
      </c>
      <c r="L2377" s="3">
        <v>361550.4</v>
      </c>
      <c r="M2377" s="2" t="s">
        <v>0</v>
      </c>
      <c r="N2377" s="4" t="s">
        <v>21</v>
      </c>
    </row>
    <row r="2378" spans="1:14" x14ac:dyDescent="0.25">
      <c r="A2378" s="1" t="s">
        <v>360</v>
      </c>
      <c r="B2378" s="2" t="s">
        <v>113</v>
      </c>
      <c r="C2378" s="2" t="s">
        <v>113</v>
      </c>
      <c r="D2378" s="2" t="s">
        <v>114</v>
      </c>
      <c r="E2378" s="2" t="s">
        <v>2192</v>
      </c>
      <c r="F2378" s="2">
        <v>23241610</v>
      </c>
      <c r="G2378" s="2" t="s">
        <v>810</v>
      </c>
      <c r="H2378" s="2">
        <v>2</v>
      </c>
      <c r="I2378" s="2">
        <v>3</v>
      </c>
      <c r="J2378" s="2">
        <v>16</v>
      </c>
      <c r="K2378" s="2">
        <v>4</v>
      </c>
      <c r="L2378" s="3">
        <v>131468.4</v>
      </c>
      <c r="M2378" s="2" t="s">
        <v>0</v>
      </c>
      <c r="N2378" s="4" t="s">
        <v>21</v>
      </c>
    </row>
    <row r="2379" spans="1:14" x14ac:dyDescent="0.25">
      <c r="A2379" s="1" t="s">
        <v>360</v>
      </c>
      <c r="B2379" s="2" t="s">
        <v>113</v>
      </c>
      <c r="C2379" s="2" t="s">
        <v>113</v>
      </c>
      <c r="D2379" s="2" t="s">
        <v>114</v>
      </c>
      <c r="E2379" s="2" t="s">
        <v>2193</v>
      </c>
      <c r="F2379" s="2">
        <v>27112838</v>
      </c>
      <c r="G2379" s="2" t="s">
        <v>810</v>
      </c>
      <c r="H2379" s="2">
        <v>2</v>
      </c>
      <c r="I2379" s="2">
        <v>3</v>
      </c>
      <c r="J2379" s="2">
        <v>16</v>
      </c>
      <c r="K2379" s="2">
        <v>5</v>
      </c>
      <c r="L2379" s="3">
        <v>111562.09999999999</v>
      </c>
      <c r="M2379" s="2" t="s">
        <v>0</v>
      </c>
      <c r="N2379" s="4" t="s">
        <v>21</v>
      </c>
    </row>
    <row r="2380" spans="1:14" x14ac:dyDescent="0.25">
      <c r="A2380" s="1" t="s">
        <v>360</v>
      </c>
      <c r="B2380" s="2" t="s">
        <v>113</v>
      </c>
      <c r="C2380" s="2" t="s">
        <v>113</v>
      </c>
      <c r="D2380" s="2" t="s">
        <v>114</v>
      </c>
      <c r="E2380" s="2" t="s">
        <v>2194</v>
      </c>
      <c r="F2380" s="2">
        <v>27112838</v>
      </c>
      <c r="G2380" s="2" t="s">
        <v>810</v>
      </c>
      <c r="H2380" s="2">
        <v>2</v>
      </c>
      <c r="I2380" s="2">
        <v>3</v>
      </c>
      <c r="J2380" s="2">
        <v>16</v>
      </c>
      <c r="K2380" s="2">
        <v>5</v>
      </c>
      <c r="L2380" s="3">
        <v>210751.55</v>
      </c>
      <c r="M2380" s="2" t="s">
        <v>0</v>
      </c>
      <c r="N2380" s="4" t="s">
        <v>21</v>
      </c>
    </row>
    <row r="2381" spans="1:14" x14ac:dyDescent="0.25">
      <c r="A2381" s="1" t="s">
        <v>360</v>
      </c>
      <c r="B2381" s="2" t="s">
        <v>113</v>
      </c>
      <c r="C2381" s="2" t="s">
        <v>113</v>
      </c>
      <c r="D2381" s="2" t="s">
        <v>114</v>
      </c>
      <c r="E2381" s="2" t="s">
        <v>2195</v>
      </c>
      <c r="F2381" s="2">
        <v>27112838</v>
      </c>
      <c r="G2381" s="2" t="s">
        <v>810</v>
      </c>
      <c r="H2381" s="2">
        <v>2</v>
      </c>
      <c r="I2381" s="2">
        <v>3</v>
      </c>
      <c r="J2381" s="2">
        <v>16</v>
      </c>
      <c r="K2381" s="2">
        <v>10</v>
      </c>
      <c r="L2381" s="3">
        <v>117729.3</v>
      </c>
      <c r="M2381" s="2" t="s">
        <v>0</v>
      </c>
      <c r="N2381" s="4" t="s">
        <v>21</v>
      </c>
    </row>
    <row r="2382" spans="1:14" x14ac:dyDescent="0.25">
      <c r="A2382" s="1" t="s">
        <v>360</v>
      </c>
      <c r="B2382" s="2" t="s">
        <v>113</v>
      </c>
      <c r="C2382" s="2" t="s">
        <v>113</v>
      </c>
      <c r="D2382" s="2" t="s">
        <v>114</v>
      </c>
      <c r="E2382" s="2" t="s">
        <v>2196</v>
      </c>
      <c r="F2382" s="2">
        <v>27112838</v>
      </c>
      <c r="G2382" s="2" t="s">
        <v>810</v>
      </c>
      <c r="H2382" s="2">
        <v>2</v>
      </c>
      <c r="I2382" s="2">
        <v>3</v>
      </c>
      <c r="J2382" s="2">
        <v>16</v>
      </c>
      <c r="K2382" s="2">
        <v>10</v>
      </c>
      <c r="L2382" s="3">
        <v>117729.3</v>
      </c>
      <c r="M2382" s="2" t="s">
        <v>0</v>
      </c>
      <c r="N2382" s="4" t="s">
        <v>21</v>
      </c>
    </row>
    <row r="2383" spans="1:14" x14ac:dyDescent="0.25">
      <c r="A2383" s="1" t="s">
        <v>360</v>
      </c>
      <c r="B2383" s="2" t="s">
        <v>113</v>
      </c>
      <c r="C2383" s="2" t="s">
        <v>113</v>
      </c>
      <c r="D2383" s="2" t="s">
        <v>114</v>
      </c>
      <c r="E2383" s="2" t="s">
        <v>2197</v>
      </c>
      <c r="F2383" s="2">
        <v>27112838</v>
      </c>
      <c r="G2383" s="2" t="s">
        <v>810</v>
      </c>
      <c r="H2383" s="2">
        <v>2</v>
      </c>
      <c r="I2383" s="2">
        <v>3</v>
      </c>
      <c r="J2383" s="2">
        <v>16</v>
      </c>
      <c r="K2383" s="2">
        <v>10</v>
      </c>
      <c r="L2383" s="3">
        <v>117729.3</v>
      </c>
      <c r="M2383" s="2" t="s">
        <v>0</v>
      </c>
      <c r="N2383" s="4" t="s">
        <v>21</v>
      </c>
    </row>
    <row r="2384" spans="1:14" x14ac:dyDescent="0.25">
      <c r="A2384" s="1" t="s">
        <v>360</v>
      </c>
      <c r="B2384" s="2" t="s">
        <v>113</v>
      </c>
      <c r="C2384" s="2" t="s">
        <v>113</v>
      </c>
      <c r="D2384" s="2" t="s">
        <v>114</v>
      </c>
      <c r="E2384" s="2" t="s">
        <v>2198</v>
      </c>
      <c r="F2384" s="2">
        <v>47121807</v>
      </c>
      <c r="G2384" s="2" t="s">
        <v>810</v>
      </c>
      <c r="H2384" s="2">
        <v>2</v>
      </c>
      <c r="I2384" s="2">
        <v>3</v>
      </c>
      <c r="J2384" s="2">
        <v>16</v>
      </c>
      <c r="K2384" s="2">
        <v>50</v>
      </c>
      <c r="L2384" s="3">
        <v>707004</v>
      </c>
      <c r="M2384" s="2" t="s">
        <v>0</v>
      </c>
      <c r="N2384" s="4" t="s">
        <v>21</v>
      </c>
    </row>
    <row r="2385" spans="1:14" x14ac:dyDescent="0.25">
      <c r="A2385" s="1" t="s">
        <v>360</v>
      </c>
      <c r="B2385" s="2" t="s">
        <v>113</v>
      </c>
      <c r="C2385" s="2" t="s">
        <v>113</v>
      </c>
      <c r="D2385" s="2" t="s">
        <v>114</v>
      </c>
      <c r="E2385" s="2" t="s">
        <v>2199</v>
      </c>
      <c r="F2385" s="2">
        <v>47121807</v>
      </c>
      <c r="G2385" s="2" t="s">
        <v>810</v>
      </c>
      <c r="H2385" s="2">
        <v>2</v>
      </c>
      <c r="I2385" s="2">
        <v>3</v>
      </c>
      <c r="J2385" s="2">
        <v>16</v>
      </c>
      <c r="K2385" s="2">
        <v>50</v>
      </c>
      <c r="L2385" s="3">
        <v>669705</v>
      </c>
      <c r="M2385" s="2" t="s">
        <v>0</v>
      </c>
      <c r="N2385" s="4" t="s">
        <v>21</v>
      </c>
    </row>
    <row r="2386" spans="1:14" x14ac:dyDescent="0.25">
      <c r="A2386" s="1" t="s">
        <v>360</v>
      </c>
      <c r="B2386" s="2" t="s">
        <v>113</v>
      </c>
      <c r="C2386" s="2" t="s">
        <v>113</v>
      </c>
      <c r="D2386" s="2" t="s">
        <v>114</v>
      </c>
      <c r="E2386" s="2" t="s">
        <v>2200</v>
      </c>
      <c r="F2386" s="2">
        <v>47121807</v>
      </c>
      <c r="G2386" s="2" t="s">
        <v>810</v>
      </c>
      <c r="H2386" s="2">
        <v>2</v>
      </c>
      <c r="I2386" s="2">
        <v>3</v>
      </c>
      <c r="J2386" s="2">
        <v>16</v>
      </c>
      <c r="K2386" s="2">
        <v>50</v>
      </c>
      <c r="L2386" s="3">
        <v>650605</v>
      </c>
      <c r="M2386" s="2" t="s">
        <v>0</v>
      </c>
      <c r="N2386" s="4" t="s">
        <v>21</v>
      </c>
    </row>
    <row r="2387" spans="1:14" x14ac:dyDescent="0.25">
      <c r="A2387" s="1" t="s">
        <v>360</v>
      </c>
      <c r="B2387" s="2" t="s">
        <v>113</v>
      </c>
      <c r="C2387" s="2" t="s">
        <v>113</v>
      </c>
      <c r="D2387" s="2" t="s">
        <v>114</v>
      </c>
      <c r="E2387" s="2" t="s">
        <v>2142</v>
      </c>
      <c r="F2387" s="2">
        <v>47121807</v>
      </c>
      <c r="G2387" s="2" t="s">
        <v>810</v>
      </c>
      <c r="H2387" s="2">
        <v>2</v>
      </c>
      <c r="I2387" s="2">
        <v>3</v>
      </c>
      <c r="J2387" s="2">
        <v>16</v>
      </c>
      <c r="K2387" s="2">
        <v>30</v>
      </c>
      <c r="L2387" s="3">
        <v>427623.30000000005</v>
      </c>
      <c r="M2387" s="2" t="s">
        <v>0</v>
      </c>
      <c r="N2387" s="4" t="s">
        <v>21</v>
      </c>
    </row>
    <row r="2388" spans="1:14" x14ac:dyDescent="0.25">
      <c r="A2388" s="1" t="s">
        <v>360</v>
      </c>
      <c r="B2388" s="2" t="s">
        <v>113</v>
      </c>
      <c r="C2388" s="2" t="s">
        <v>113</v>
      </c>
      <c r="D2388" s="2" t="s">
        <v>114</v>
      </c>
      <c r="E2388" s="2" t="s">
        <v>2201</v>
      </c>
      <c r="F2388" s="2">
        <v>47121807</v>
      </c>
      <c r="G2388" s="2" t="s">
        <v>810</v>
      </c>
      <c r="H2388" s="2">
        <v>2</v>
      </c>
      <c r="I2388" s="2">
        <v>3</v>
      </c>
      <c r="J2388" s="2">
        <v>16</v>
      </c>
      <c r="K2388" s="2">
        <v>30</v>
      </c>
      <c r="L2388" s="3">
        <v>334572.3</v>
      </c>
      <c r="M2388" s="2" t="s">
        <v>0</v>
      </c>
      <c r="N2388" s="4" t="s">
        <v>21</v>
      </c>
    </row>
    <row r="2389" spans="1:14" x14ac:dyDescent="0.25">
      <c r="A2389" s="1" t="s">
        <v>360</v>
      </c>
      <c r="B2389" s="2" t="s">
        <v>113</v>
      </c>
      <c r="C2389" s="2" t="s">
        <v>113</v>
      </c>
      <c r="D2389" s="2" t="s">
        <v>114</v>
      </c>
      <c r="E2389" s="2" t="s">
        <v>2143</v>
      </c>
      <c r="F2389" s="2">
        <v>47121807</v>
      </c>
      <c r="G2389" s="2" t="s">
        <v>810</v>
      </c>
      <c r="H2389" s="2">
        <v>2</v>
      </c>
      <c r="I2389" s="2">
        <v>3</v>
      </c>
      <c r="J2389" s="2">
        <v>16</v>
      </c>
      <c r="K2389" s="2">
        <v>80</v>
      </c>
      <c r="L2389" s="3">
        <v>1488661.6</v>
      </c>
      <c r="M2389" s="2" t="s">
        <v>0</v>
      </c>
      <c r="N2389" s="4" t="s">
        <v>21</v>
      </c>
    </row>
    <row r="2390" spans="1:14" x14ac:dyDescent="0.25">
      <c r="A2390" s="1" t="s">
        <v>360</v>
      </c>
      <c r="B2390" s="2" t="s">
        <v>113</v>
      </c>
      <c r="C2390" s="2" t="s">
        <v>113</v>
      </c>
      <c r="D2390" s="2" t="s">
        <v>114</v>
      </c>
      <c r="E2390" s="2" t="s">
        <v>2202</v>
      </c>
      <c r="F2390" s="2">
        <v>27111909</v>
      </c>
      <c r="G2390" s="2" t="s">
        <v>810</v>
      </c>
      <c r="H2390" s="2">
        <v>2</v>
      </c>
      <c r="I2390" s="2">
        <v>3</v>
      </c>
      <c r="J2390" s="2">
        <v>16</v>
      </c>
      <c r="K2390" s="2">
        <v>24</v>
      </c>
      <c r="L2390" s="3">
        <v>174971.76</v>
      </c>
      <c r="M2390" s="2" t="s">
        <v>0</v>
      </c>
      <c r="N2390" s="4" t="s">
        <v>21</v>
      </c>
    </row>
    <row r="2391" spans="1:14" x14ac:dyDescent="0.25">
      <c r="A2391" s="1" t="s">
        <v>360</v>
      </c>
      <c r="B2391" s="2" t="s">
        <v>113</v>
      </c>
      <c r="C2391" s="2" t="s">
        <v>113</v>
      </c>
      <c r="D2391" s="2" t="s">
        <v>114</v>
      </c>
      <c r="E2391" s="2" t="s">
        <v>2144</v>
      </c>
      <c r="F2391" s="2">
        <v>27111909</v>
      </c>
      <c r="G2391" s="2" t="s">
        <v>810</v>
      </c>
      <c r="H2391" s="2">
        <v>2</v>
      </c>
      <c r="I2391" s="2">
        <v>3</v>
      </c>
      <c r="J2391" s="2">
        <v>16</v>
      </c>
      <c r="K2391" s="2">
        <v>24</v>
      </c>
      <c r="L2391" s="3">
        <v>205350.48</v>
      </c>
      <c r="M2391" s="2" t="s">
        <v>0</v>
      </c>
      <c r="N2391" s="4" t="s">
        <v>21</v>
      </c>
    </row>
    <row r="2392" spans="1:14" x14ac:dyDescent="0.25">
      <c r="A2392" s="1" t="s">
        <v>360</v>
      </c>
      <c r="B2392" s="2" t="s">
        <v>113</v>
      </c>
      <c r="C2392" s="2" t="s">
        <v>113</v>
      </c>
      <c r="D2392" s="2" t="s">
        <v>114</v>
      </c>
      <c r="E2392" s="2" t="s">
        <v>2145</v>
      </c>
      <c r="F2392" s="2">
        <v>27111909</v>
      </c>
      <c r="G2392" s="2" t="s">
        <v>810</v>
      </c>
      <c r="H2392" s="2">
        <v>2</v>
      </c>
      <c r="I2392" s="2">
        <v>3</v>
      </c>
      <c r="J2392" s="2">
        <v>16</v>
      </c>
      <c r="K2392" s="2">
        <v>24</v>
      </c>
      <c r="L2392" s="3">
        <v>241042.80000000002</v>
      </c>
      <c r="M2392" s="2" t="s">
        <v>0</v>
      </c>
      <c r="N2392" s="4" t="s">
        <v>21</v>
      </c>
    </row>
    <row r="2393" spans="1:14" x14ac:dyDescent="0.25">
      <c r="A2393" s="1" t="s">
        <v>360</v>
      </c>
      <c r="B2393" s="2" t="s">
        <v>113</v>
      </c>
      <c r="C2393" s="2" t="s">
        <v>113</v>
      </c>
      <c r="D2393" s="2" t="s">
        <v>114</v>
      </c>
      <c r="E2393" s="2" t="s">
        <v>2146</v>
      </c>
      <c r="F2393" s="2">
        <v>27111909</v>
      </c>
      <c r="G2393" s="2" t="s">
        <v>810</v>
      </c>
      <c r="H2393" s="2">
        <v>2</v>
      </c>
      <c r="I2393" s="2">
        <v>3</v>
      </c>
      <c r="J2393" s="2">
        <v>16</v>
      </c>
      <c r="K2393" s="2">
        <v>24</v>
      </c>
      <c r="L2393" s="3">
        <v>230528.88</v>
      </c>
      <c r="M2393" s="2" t="s">
        <v>0</v>
      </c>
      <c r="N2393" s="4" t="s">
        <v>21</v>
      </c>
    </row>
    <row r="2394" spans="1:14" x14ac:dyDescent="0.25">
      <c r="A2394" s="1" t="s">
        <v>360</v>
      </c>
      <c r="B2394" s="2" t="s">
        <v>113</v>
      </c>
      <c r="C2394" s="2" t="s">
        <v>113</v>
      </c>
      <c r="D2394" s="2" t="s">
        <v>114</v>
      </c>
      <c r="E2394" s="2" t="s">
        <v>2203</v>
      </c>
      <c r="F2394" s="2">
        <v>27112105</v>
      </c>
      <c r="G2394" s="2" t="s">
        <v>810</v>
      </c>
      <c r="H2394" s="2">
        <v>2</v>
      </c>
      <c r="I2394" s="2">
        <v>3</v>
      </c>
      <c r="J2394" s="2">
        <v>16</v>
      </c>
      <c r="K2394" s="2">
        <v>5</v>
      </c>
      <c r="L2394" s="3">
        <v>194169.35</v>
      </c>
      <c r="M2394" s="2" t="s">
        <v>0</v>
      </c>
      <c r="N2394" s="4" t="s">
        <v>21</v>
      </c>
    </row>
    <row r="2395" spans="1:14" x14ac:dyDescent="0.25">
      <c r="A2395" s="1" t="s">
        <v>360</v>
      </c>
      <c r="B2395" s="2" t="s">
        <v>113</v>
      </c>
      <c r="C2395" s="2" t="s">
        <v>113</v>
      </c>
      <c r="D2395" s="2" t="s">
        <v>114</v>
      </c>
      <c r="E2395" s="2" t="s">
        <v>2204</v>
      </c>
      <c r="F2395" s="2">
        <v>27111710</v>
      </c>
      <c r="G2395" s="2" t="s">
        <v>810</v>
      </c>
      <c r="H2395" s="2">
        <v>2</v>
      </c>
      <c r="I2395" s="2">
        <v>3</v>
      </c>
      <c r="J2395" s="2">
        <v>16</v>
      </c>
      <c r="K2395" s="2">
        <v>5</v>
      </c>
      <c r="L2395" s="3">
        <v>122404.7</v>
      </c>
      <c r="M2395" s="2" t="s">
        <v>0</v>
      </c>
      <c r="N2395" s="4" t="s">
        <v>21</v>
      </c>
    </row>
    <row r="2396" spans="1:14" x14ac:dyDescent="0.25">
      <c r="A2396" s="1" t="s">
        <v>360</v>
      </c>
      <c r="B2396" s="2" t="s">
        <v>113</v>
      </c>
      <c r="C2396" s="2" t="s">
        <v>113</v>
      </c>
      <c r="D2396" s="2" t="s">
        <v>114</v>
      </c>
      <c r="E2396" s="2" t="s">
        <v>2205</v>
      </c>
      <c r="F2396" s="2">
        <v>27111911</v>
      </c>
      <c r="G2396" s="2" t="s">
        <v>810</v>
      </c>
      <c r="H2396" s="2">
        <v>2</v>
      </c>
      <c r="I2396" s="2">
        <v>3</v>
      </c>
      <c r="J2396" s="2">
        <v>16</v>
      </c>
      <c r="K2396" s="2">
        <v>4</v>
      </c>
      <c r="L2396" s="3">
        <v>260336.84</v>
      </c>
      <c r="M2396" s="2" t="s">
        <v>0</v>
      </c>
      <c r="N2396" s="4" t="s">
        <v>21</v>
      </c>
    </row>
    <row r="2397" spans="1:14" x14ac:dyDescent="0.25">
      <c r="A2397" s="1" t="s">
        <v>360</v>
      </c>
      <c r="B2397" s="2" t="s">
        <v>113</v>
      </c>
      <c r="C2397" s="2" t="s">
        <v>113</v>
      </c>
      <c r="D2397" s="2" t="s">
        <v>114</v>
      </c>
      <c r="E2397" s="2" t="s">
        <v>2206</v>
      </c>
      <c r="F2397" s="2">
        <v>27111701</v>
      </c>
      <c r="G2397" s="2" t="s">
        <v>810</v>
      </c>
      <c r="H2397" s="2">
        <v>2</v>
      </c>
      <c r="I2397" s="2">
        <v>3</v>
      </c>
      <c r="J2397" s="2">
        <v>16</v>
      </c>
      <c r="K2397" s="2">
        <v>10</v>
      </c>
      <c r="L2397" s="3">
        <v>604183.70000000007</v>
      </c>
      <c r="M2397" s="2" t="s">
        <v>0</v>
      </c>
      <c r="N2397" s="4" t="s">
        <v>21</v>
      </c>
    </row>
    <row r="2398" spans="1:14" x14ac:dyDescent="0.25">
      <c r="A2398" s="1" t="s">
        <v>360</v>
      </c>
      <c r="B2398" s="2" t="s">
        <v>113</v>
      </c>
      <c r="C2398" s="2" t="s">
        <v>113</v>
      </c>
      <c r="D2398" s="2" t="s">
        <v>114</v>
      </c>
      <c r="E2398" s="2" t="s">
        <v>2207</v>
      </c>
      <c r="F2398" s="2">
        <v>20122845</v>
      </c>
      <c r="G2398" s="2" t="s">
        <v>810</v>
      </c>
      <c r="H2398" s="2">
        <v>2</v>
      </c>
      <c r="I2398" s="2">
        <v>3</v>
      </c>
      <c r="J2398" s="2">
        <v>16</v>
      </c>
      <c r="K2398" s="2">
        <v>1</v>
      </c>
      <c r="L2398" s="3">
        <v>243459.03</v>
      </c>
      <c r="M2398" s="2" t="s">
        <v>0</v>
      </c>
      <c r="N2398" s="4" t="s">
        <v>21</v>
      </c>
    </row>
    <row r="2399" spans="1:14" x14ac:dyDescent="0.25">
      <c r="A2399" s="1" t="s">
        <v>360</v>
      </c>
      <c r="B2399" s="2" t="s">
        <v>113</v>
      </c>
      <c r="C2399" s="2" t="s">
        <v>113</v>
      </c>
      <c r="D2399" s="2" t="s">
        <v>114</v>
      </c>
      <c r="E2399" s="2" t="s">
        <v>2208</v>
      </c>
      <c r="F2399" s="2">
        <v>31162212</v>
      </c>
      <c r="G2399" s="2" t="s">
        <v>810</v>
      </c>
      <c r="H2399" s="2">
        <v>2</v>
      </c>
      <c r="I2399" s="2">
        <v>3</v>
      </c>
      <c r="J2399" s="2">
        <v>16</v>
      </c>
      <c r="K2399" s="2">
        <v>5</v>
      </c>
      <c r="L2399" s="3">
        <v>57681.549999999996</v>
      </c>
      <c r="M2399" s="2" t="s">
        <v>0</v>
      </c>
      <c r="N2399" s="4" t="s">
        <v>21</v>
      </c>
    </row>
    <row r="2400" spans="1:14" x14ac:dyDescent="0.25">
      <c r="A2400" s="1" t="s">
        <v>360</v>
      </c>
      <c r="B2400" s="2" t="s">
        <v>113</v>
      </c>
      <c r="C2400" s="2" t="s">
        <v>113</v>
      </c>
      <c r="D2400" s="2" t="s">
        <v>114</v>
      </c>
      <c r="E2400" s="2" t="s">
        <v>2209</v>
      </c>
      <c r="F2400" s="2">
        <v>27112201</v>
      </c>
      <c r="G2400" s="2" t="s">
        <v>810</v>
      </c>
      <c r="H2400" s="2">
        <v>2</v>
      </c>
      <c r="I2400" s="2">
        <v>3</v>
      </c>
      <c r="J2400" s="2">
        <v>16</v>
      </c>
      <c r="K2400" s="2">
        <v>20</v>
      </c>
      <c r="L2400" s="3">
        <v>290213.59999999998</v>
      </c>
      <c r="M2400" s="2" t="s">
        <v>0</v>
      </c>
      <c r="N2400" s="4" t="s">
        <v>21</v>
      </c>
    </row>
    <row r="2401" spans="1:14" x14ac:dyDescent="0.25">
      <c r="A2401" s="1" t="s">
        <v>360</v>
      </c>
      <c r="B2401" s="2" t="s">
        <v>113</v>
      </c>
      <c r="C2401" s="2" t="s">
        <v>113</v>
      </c>
      <c r="D2401" s="2" t="s">
        <v>114</v>
      </c>
      <c r="E2401" s="2" t="s">
        <v>2210</v>
      </c>
      <c r="F2401" s="2">
        <v>30181701</v>
      </c>
      <c r="G2401" s="2" t="s">
        <v>810</v>
      </c>
      <c r="H2401" s="2">
        <v>2</v>
      </c>
      <c r="I2401" s="2">
        <v>3</v>
      </c>
      <c r="J2401" s="2">
        <v>16</v>
      </c>
      <c r="K2401" s="2">
        <v>30</v>
      </c>
      <c r="L2401" s="3">
        <v>557762.4</v>
      </c>
      <c r="M2401" s="2" t="s">
        <v>0</v>
      </c>
      <c r="N2401" s="4" t="s">
        <v>21</v>
      </c>
    </row>
    <row r="2402" spans="1:14" x14ac:dyDescent="0.25">
      <c r="A2402" s="1" t="s">
        <v>360</v>
      </c>
      <c r="B2402" s="2" t="s">
        <v>113</v>
      </c>
      <c r="C2402" s="2" t="s">
        <v>113</v>
      </c>
      <c r="D2402" s="2" t="s">
        <v>114</v>
      </c>
      <c r="E2402" s="2" t="s">
        <v>2211</v>
      </c>
      <c r="F2402" s="2">
        <v>23241615</v>
      </c>
      <c r="G2402" s="2" t="s">
        <v>810</v>
      </c>
      <c r="H2402" s="2">
        <v>2</v>
      </c>
      <c r="I2402" s="2">
        <v>3</v>
      </c>
      <c r="J2402" s="2">
        <v>16</v>
      </c>
      <c r="K2402" s="2">
        <v>100</v>
      </c>
      <c r="L2402" s="3">
        <v>1897887</v>
      </c>
      <c r="M2402" s="2" t="s">
        <v>0</v>
      </c>
      <c r="N2402" s="4" t="s">
        <v>21</v>
      </c>
    </row>
    <row r="2403" spans="1:14" x14ac:dyDescent="0.25">
      <c r="A2403" s="1" t="s">
        <v>360</v>
      </c>
      <c r="B2403" s="2" t="s">
        <v>113</v>
      </c>
      <c r="C2403" s="2" t="s">
        <v>113</v>
      </c>
      <c r="D2403" s="2" t="s">
        <v>114</v>
      </c>
      <c r="E2403" s="2" t="s">
        <v>2212</v>
      </c>
      <c r="F2403" s="2">
        <v>31162801</v>
      </c>
      <c r="G2403" s="2" t="s">
        <v>810</v>
      </c>
      <c r="H2403" s="2">
        <v>2</v>
      </c>
      <c r="I2403" s="2">
        <v>3</v>
      </c>
      <c r="J2403" s="2">
        <v>16</v>
      </c>
      <c r="K2403" s="2">
        <v>600</v>
      </c>
      <c r="L2403" s="3">
        <v>3348006</v>
      </c>
      <c r="M2403" s="2" t="s">
        <v>0</v>
      </c>
      <c r="N2403" s="4" t="s">
        <v>21</v>
      </c>
    </row>
    <row r="2404" spans="1:14" x14ac:dyDescent="0.25">
      <c r="A2404" s="1" t="s">
        <v>360</v>
      </c>
      <c r="B2404" s="2" t="s">
        <v>113</v>
      </c>
      <c r="C2404" s="2" t="s">
        <v>113</v>
      </c>
      <c r="D2404" s="2" t="s">
        <v>114</v>
      </c>
      <c r="E2404" s="2" t="s">
        <v>2213</v>
      </c>
      <c r="F2404" s="2">
        <v>30181808</v>
      </c>
      <c r="G2404" s="2" t="s">
        <v>810</v>
      </c>
      <c r="H2404" s="2">
        <v>2</v>
      </c>
      <c r="I2404" s="2">
        <v>3</v>
      </c>
      <c r="J2404" s="2">
        <v>16</v>
      </c>
      <c r="K2404" s="2">
        <v>70</v>
      </c>
      <c r="L2404" s="3">
        <v>2423158.5</v>
      </c>
      <c r="M2404" s="2" t="s">
        <v>0</v>
      </c>
      <c r="N2404" s="4" t="s">
        <v>21</v>
      </c>
    </row>
    <row r="2405" spans="1:14" x14ac:dyDescent="0.25">
      <c r="A2405" s="1" t="s">
        <v>360</v>
      </c>
      <c r="B2405" s="2" t="s">
        <v>113</v>
      </c>
      <c r="C2405" s="2" t="s">
        <v>113</v>
      </c>
      <c r="D2405" s="2" t="s">
        <v>114</v>
      </c>
      <c r="E2405" s="2" t="s">
        <v>2214</v>
      </c>
      <c r="F2405" s="2">
        <v>30181808</v>
      </c>
      <c r="G2405" s="2" t="s">
        <v>810</v>
      </c>
      <c r="H2405" s="2">
        <v>2</v>
      </c>
      <c r="I2405" s="2">
        <v>3</v>
      </c>
      <c r="J2405" s="2">
        <v>16</v>
      </c>
      <c r="K2405" s="2">
        <v>10</v>
      </c>
      <c r="L2405" s="3">
        <v>405719.10000000003</v>
      </c>
      <c r="M2405" s="2" t="s">
        <v>0</v>
      </c>
      <c r="N2405" s="4" t="s">
        <v>21</v>
      </c>
    </row>
    <row r="2406" spans="1:14" x14ac:dyDescent="0.25">
      <c r="A2406" s="1" t="s">
        <v>360</v>
      </c>
      <c r="B2406" s="2" t="s">
        <v>113</v>
      </c>
      <c r="C2406" s="2" t="s">
        <v>113</v>
      </c>
      <c r="D2406" s="2" t="s">
        <v>114</v>
      </c>
      <c r="E2406" s="2" t="s">
        <v>2149</v>
      </c>
      <c r="F2406" s="2">
        <v>30181808</v>
      </c>
      <c r="G2406" s="2" t="s">
        <v>810</v>
      </c>
      <c r="H2406" s="2">
        <v>2</v>
      </c>
      <c r="I2406" s="2">
        <v>3</v>
      </c>
      <c r="J2406" s="2">
        <v>16</v>
      </c>
      <c r="K2406" s="2">
        <v>100</v>
      </c>
      <c r="L2406" s="3">
        <v>4280505</v>
      </c>
      <c r="M2406" s="2" t="s">
        <v>0</v>
      </c>
      <c r="N2406" s="4" t="s">
        <v>21</v>
      </c>
    </row>
    <row r="2407" spans="1:14" x14ac:dyDescent="0.25">
      <c r="A2407" s="1" t="s">
        <v>360</v>
      </c>
      <c r="B2407" s="2" t="s">
        <v>113</v>
      </c>
      <c r="C2407" s="2" t="s">
        <v>113</v>
      </c>
      <c r="D2407" s="2" t="s">
        <v>114</v>
      </c>
      <c r="E2407" s="2" t="s">
        <v>2215</v>
      </c>
      <c r="F2407" s="2">
        <v>30181808</v>
      </c>
      <c r="G2407" s="2" t="s">
        <v>810</v>
      </c>
      <c r="H2407" s="2">
        <v>2</v>
      </c>
      <c r="I2407" s="2">
        <v>3</v>
      </c>
      <c r="J2407" s="2">
        <v>16</v>
      </c>
      <c r="K2407" s="2">
        <v>10</v>
      </c>
      <c r="L2407" s="3">
        <v>684957</v>
      </c>
      <c r="M2407" s="2" t="s">
        <v>0</v>
      </c>
      <c r="N2407" s="4" t="s">
        <v>21</v>
      </c>
    </row>
    <row r="2408" spans="1:14" x14ac:dyDescent="0.25">
      <c r="A2408" s="1" t="s">
        <v>360</v>
      </c>
      <c r="B2408" s="2" t="s">
        <v>113</v>
      </c>
      <c r="C2408" s="2" t="s">
        <v>113</v>
      </c>
      <c r="D2408" s="2" t="s">
        <v>114</v>
      </c>
      <c r="E2408" s="2" t="s">
        <v>2216</v>
      </c>
      <c r="F2408" s="2">
        <v>27112201</v>
      </c>
      <c r="G2408" s="2" t="s">
        <v>810</v>
      </c>
      <c r="H2408" s="2">
        <v>2</v>
      </c>
      <c r="I2408" s="2">
        <v>3</v>
      </c>
      <c r="J2408" s="2">
        <v>16</v>
      </c>
      <c r="K2408" s="2">
        <v>5</v>
      </c>
      <c r="L2408" s="3">
        <v>54217.85</v>
      </c>
      <c r="M2408" s="2" t="s">
        <v>0</v>
      </c>
      <c r="N2408" s="4" t="s">
        <v>21</v>
      </c>
    </row>
    <row r="2409" spans="1:14" x14ac:dyDescent="0.25">
      <c r="A2409" s="1" t="s">
        <v>360</v>
      </c>
      <c r="B2409" s="2" t="s">
        <v>113</v>
      </c>
      <c r="C2409" s="2" t="s">
        <v>113</v>
      </c>
      <c r="D2409" s="2" t="s">
        <v>114</v>
      </c>
      <c r="E2409" s="2" t="s">
        <v>2217</v>
      </c>
      <c r="F2409" s="2">
        <v>27112201</v>
      </c>
      <c r="G2409" s="2" t="s">
        <v>810</v>
      </c>
      <c r="H2409" s="2">
        <v>2</v>
      </c>
      <c r="I2409" s="2">
        <v>3</v>
      </c>
      <c r="J2409" s="2">
        <v>16</v>
      </c>
      <c r="K2409" s="2">
        <v>5</v>
      </c>
      <c r="L2409" s="3">
        <v>79010.399999999994</v>
      </c>
      <c r="M2409" s="2" t="s">
        <v>0</v>
      </c>
      <c r="N2409" s="4" t="s">
        <v>21</v>
      </c>
    </row>
    <row r="2410" spans="1:14" x14ac:dyDescent="0.25">
      <c r="A2410" s="1" t="s">
        <v>360</v>
      </c>
      <c r="B2410" s="2" t="s">
        <v>113</v>
      </c>
      <c r="C2410" s="2" t="s">
        <v>113</v>
      </c>
      <c r="D2410" s="2" t="s">
        <v>114</v>
      </c>
      <c r="E2410" s="2" t="s">
        <v>2218</v>
      </c>
      <c r="F2410" s="2">
        <v>27111914</v>
      </c>
      <c r="G2410" s="2" t="s">
        <v>810</v>
      </c>
      <c r="H2410" s="2">
        <v>2</v>
      </c>
      <c r="I2410" s="2">
        <v>3</v>
      </c>
      <c r="J2410" s="2">
        <v>16</v>
      </c>
      <c r="K2410" s="2">
        <v>2</v>
      </c>
      <c r="L2410" s="3">
        <v>57312.88</v>
      </c>
      <c r="M2410" s="2" t="s">
        <v>0</v>
      </c>
      <c r="N2410" s="4" t="s">
        <v>21</v>
      </c>
    </row>
    <row r="2411" spans="1:14" x14ac:dyDescent="0.25">
      <c r="A2411" s="1" t="s">
        <v>360</v>
      </c>
      <c r="B2411" s="2" t="s">
        <v>113</v>
      </c>
      <c r="C2411" s="2" t="s">
        <v>113</v>
      </c>
      <c r="D2411" s="2" t="s">
        <v>114</v>
      </c>
      <c r="E2411" s="2" t="s">
        <v>2154</v>
      </c>
      <c r="F2411" s="2">
        <v>30181701</v>
      </c>
      <c r="G2411" s="2" t="s">
        <v>810</v>
      </c>
      <c r="H2411" s="2">
        <v>2</v>
      </c>
      <c r="I2411" s="2">
        <v>3</v>
      </c>
      <c r="J2411" s="2">
        <v>16</v>
      </c>
      <c r="K2411" s="2">
        <v>10</v>
      </c>
      <c r="L2411" s="3">
        <v>338705.89999999997</v>
      </c>
      <c r="M2411" s="2" t="s">
        <v>0</v>
      </c>
      <c r="N2411" s="4" t="s">
        <v>21</v>
      </c>
    </row>
    <row r="2412" spans="1:14" x14ac:dyDescent="0.25">
      <c r="A2412" s="1" t="s">
        <v>360</v>
      </c>
      <c r="B2412" s="2" t="s">
        <v>113</v>
      </c>
      <c r="C2412" s="2" t="s">
        <v>113</v>
      </c>
      <c r="D2412" s="2" t="s">
        <v>114</v>
      </c>
      <c r="E2412" s="2" t="s">
        <v>2155</v>
      </c>
      <c r="F2412" s="2">
        <v>30181701</v>
      </c>
      <c r="G2412" s="2" t="s">
        <v>810</v>
      </c>
      <c r="H2412" s="2">
        <v>2</v>
      </c>
      <c r="I2412" s="2">
        <v>3</v>
      </c>
      <c r="J2412" s="2">
        <v>16</v>
      </c>
      <c r="K2412" s="2">
        <v>20</v>
      </c>
      <c r="L2412" s="3">
        <v>372165.4</v>
      </c>
      <c r="M2412" s="2" t="s">
        <v>0</v>
      </c>
      <c r="N2412" s="4" t="s">
        <v>21</v>
      </c>
    </row>
    <row r="2413" spans="1:14" x14ac:dyDescent="0.25">
      <c r="A2413" s="1" t="s">
        <v>360</v>
      </c>
      <c r="B2413" s="2" t="s">
        <v>113</v>
      </c>
      <c r="C2413" s="2" t="s">
        <v>113</v>
      </c>
      <c r="D2413" s="2" t="s">
        <v>114</v>
      </c>
      <c r="E2413" s="2" t="s">
        <v>2156</v>
      </c>
      <c r="F2413" s="2">
        <v>30181701</v>
      </c>
      <c r="G2413" s="2" t="s">
        <v>810</v>
      </c>
      <c r="H2413" s="2">
        <v>2</v>
      </c>
      <c r="I2413" s="2">
        <v>3</v>
      </c>
      <c r="J2413" s="2">
        <v>16</v>
      </c>
      <c r="K2413" s="2">
        <v>20</v>
      </c>
      <c r="L2413" s="3">
        <v>498684.19999999995</v>
      </c>
      <c r="M2413" s="2" t="s">
        <v>0</v>
      </c>
      <c r="N2413" s="4" t="s">
        <v>21</v>
      </c>
    </row>
    <row r="2414" spans="1:14" x14ac:dyDescent="0.25">
      <c r="A2414" s="1" t="s">
        <v>360</v>
      </c>
      <c r="B2414" s="2" t="s">
        <v>113</v>
      </c>
      <c r="C2414" s="2" t="s">
        <v>113</v>
      </c>
      <c r="D2414" s="2" t="s">
        <v>114</v>
      </c>
      <c r="E2414" s="2" t="s">
        <v>2219</v>
      </c>
      <c r="F2414" s="2">
        <v>30181701</v>
      </c>
      <c r="G2414" s="2" t="s">
        <v>810</v>
      </c>
      <c r="H2414" s="2">
        <v>2</v>
      </c>
      <c r="I2414" s="2">
        <v>3</v>
      </c>
      <c r="J2414" s="2">
        <v>16</v>
      </c>
      <c r="K2414" s="2">
        <v>30</v>
      </c>
      <c r="L2414" s="3">
        <v>839879.70000000007</v>
      </c>
      <c r="M2414" s="2" t="s">
        <v>0</v>
      </c>
      <c r="N2414" s="4" t="s">
        <v>21</v>
      </c>
    </row>
    <row r="2415" spans="1:14" x14ac:dyDescent="0.25">
      <c r="A2415" s="1" t="s">
        <v>360</v>
      </c>
      <c r="B2415" s="2" t="s">
        <v>113</v>
      </c>
      <c r="C2415" s="2" t="s">
        <v>113</v>
      </c>
      <c r="D2415" s="2" t="s">
        <v>114</v>
      </c>
      <c r="E2415" s="2" t="s">
        <v>2220</v>
      </c>
      <c r="F2415" s="2">
        <v>30181701</v>
      </c>
      <c r="G2415" s="2" t="s">
        <v>810</v>
      </c>
      <c r="H2415" s="2">
        <v>2</v>
      </c>
      <c r="I2415" s="2">
        <v>3</v>
      </c>
      <c r="J2415" s="2">
        <v>16</v>
      </c>
      <c r="K2415" s="2">
        <v>80</v>
      </c>
      <c r="L2415" s="3">
        <v>1262874.3999999999</v>
      </c>
      <c r="M2415" s="2" t="s">
        <v>0</v>
      </c>
      <c r="N2415" s="4" t="s">
        <v>21</v>
      </c>
    </row>
    <row r="2416" spans="1:14" x14ac:dyDescent="0.25">
      <c r="A2416" s="1" t="s">
        <v>360</v>
      </c>
      <c r="B2416" s="2" t="s">
        <v>113</v>
      </c>
      <c r="C2416" s="2" t="s">
        <v>113</v>
      </c>
      <c r="D2416" s="2" t="s">
        <v>114</v>
      </c>
      <c r="E2416" s="2" t="s">
        <v>2221</v>
      </c>
      <c r="F2416" s="2">
        <v>30181701</v>
      </c>
      <c r="G2416" s="2" t="s">
        <v>810</v>
      </c>
      <c r="H2416" s="2">
        <v>2</v>
      </c>
      <c r="I2416" s="2">
        <v>3</v>
      </c>
      <c r="J2416" s="2">
        <v>16</v>
      </c>
      <c r="K2416" s="2">
        <v>50</v>
      </c>
      <c r="L2416" s="3">
        <v>1068914.5</v>
      </c>
      <c r="M2416" s="2" t="s">
        <v>0</v>
      </c>
      <c r="N2416" s="4" t="s">
        <v>21</v>
      </c>
    </row>
    <row r="2417" spans="1:14" x14ac:dyDescent="0.25">
      <c r="A2417" s="1" t="s">
        <v>360</v>
      </c>
      <c r="B2417" s="2" t="s">
        <v>113</v>
      </c>
      <c r="C2417" s="2" t="s">
        <v>113</v>
      </c>
      <c r="D2417" s="2" t="s">
        <v>114</v>
      </c>
      <c r="E2417" s="2" t="s">
        <v>2222</v>
      </c>
      <c r="F2417" s="2">
        <v>30181605</v>
      </c>
      <c r="G2417" s="2" t="s">
        <v>810</v>
      </c>
      <c r="H2417" s="2">
        <v>2</v>
      </c>
      <c r="I2417" s="2">
        <v>3</v>
      </c>
      <c r="J2417" s="2">
        <v>16</v>
      </c>
      <c r="K2417" s="2">
        <v>70</v>
      </c>
      <c r="L2417" s="3">
        <v>1797612.6</v>
      </c>
      <c r="M2417" s="2" t="s">
        <v>0</v>
      </c>
      <c r="N2417" s="4" t="s">
        <v>21</v>
      </c>
    </row>
    <row r="2418" spans="1:14" x14ac:dyDescent="0.25">
      <c r="A2418" s="1" t="s">
        <v>360</v>
      </c>
      <c r="B2418" s="2" t="s">
        <v>113</v>
      </c>
      <c r="C2418" s="2" t="s">
        <v>113</v>
      </c>
      <c r="D2418" s="2" t="s">
        <v>114</v>
      </c>
      <c r="E2418" s="2" t="s">
        <v>2223</v>
      </c>
      <c r="F2418" s="2">
        <v>30181605</v>
      </c>
      <c r="G2418" s="2" t="s">
        <v>810</v>
      </c>
      <c r="H2418" s="2">
        <v>2</v>
      </c>
      <c r="I2418" s="2">
        <v>3</v>
      </c>
      <c r="J2418" s="2">
        <v>16</v>
      </c>
      <c r="K2418" s="2">
        <v>50</v>
      </c>
      <c r="L2418" s="3">
        <v>511104.5</v>
      </c>
      <c r="M2418" s="2" t="s">
        <v>0</v>
      </c>
      <c r="N2418" s="4" t="s">
        <v>21</v>
      </c>
    </row>
    <row r="2419" spans="1:14" x14ac:dyDescent="0.25">
      <c r="A2419" s="1" t="s">
        <v>360</v>
      </c>
      <c r="B2419" s="2" t="s">
        <v>113</v>
      </c>
      <c r="C2419" s="2" t="s">
        <v>113</v>
      </c>
      <c r="D2419" s="2" t="s">
        <v>114</v>
      </c>
      <c r="E2419" s="2" t="s">
        <v>2224</v>
      </c>
      <c r="F2419" s="2">
        <v>30181605</v>
      </c>
      <c r="G2419" s="2" t="s">
        <v>810</v>
      </c>
      <c r="H2419" s="2">
        <v>2</v>
      </c>
      <c r="I2419" s="2">
        <v>3</v>
      </c>
      <c r="J2419" s="2">
        <v>16</v>
      </c>
      <c r="K2419" s="2">
        <v>40</v>
      </c>
      <c r="L2419" s="3">
        <v>408883.6</v>
      </c>
      <c r="M2419" s="2" t="s">
        <v>0</v>
      </c>
      <c r="N2419" s="4" t="s">
        <v>21</v>
      </c>
    </row>
    <row r="2420" spans="1:14" x14ac:dyDescent="0.25">
      <c r="A2420" s="1" t="s">
        <v>360</v>
      </c>
      <c r="B2420" s="2" t="s">
        <v>113</v>
      </c>
      <c r="C2420" s="2" t="s">
        <v>113</v>
      </c>
      <c r="D2420" s="2" t="s">
        <v>114</v>
      </c>
      <c r="E2420" s="2" t="s">
        <v>2157</v>
      </c>
      <c r="F2420" s="2">
        <v>30181605</v>
      </c>
      <c r="G2420" s="2" t="s">
        <v>810</v>
      </c>
      <c r="H2420" s="2">
        <v>2</v>
      </c>
      <c r="I2420" s="2">
        <v>3</v>
      </c>
      <c r="J2420" s="2">
        <v>16</v>
      </c>
      <c r="K2420" s="2">
        <v>20</v>
      </c>
      <c r="L2420" s="3">
        <v>245550.6</v>
      </c>
      <c r="M2420" s="2" t="s">
        <v>0</v>
      </c>
      <c r="N2420" s="4" t="s">
        <v>21</v>
      </c>
    </row>
    <row r="2421" spans="1:14" x14ac:dyDescent="0.25">
      <c r="A2421" s="1" t="s">
        <v>360</v>
      </c>
      <c r="B2421" s="2" t="s">
        <v>113</v>
      </c>
      <c r="C2421" s="2" t="s">
        <v>113</v>
      </c>
      <c r="D2421" s="2" t="s">
        <v>114</v>
      </c>
      <c r="E2421" s="2" t="s">
        <v>2225</v>
      </c>
      <c r="F2421" s="2">
        <v>30181605</v>
      </c>
      <c r="G2421" s="2" t="s">
        <v>810</v>
      </c>
      <c r="H2421" s="2">
        <v>2</v>
      </c>
      <c r="I2421" s="2">
        <v>3</v>
      </c>
      <c r="J2421" s="2">
        <v>16</v>
      </c>
      <c r="K2421" s="2">
        <v>30</v>
      </c>
      <c r="L2421" s="3">
        <v>306662.7</v>
      </c>
      <c r="M2421" s="2" t="s">
        <v>0</v>
      </c>
      <c r="N2421" s="4" t="s">
        <v>21</v>
      </c>
    </row>
    <row r="2422" spans="1:14" x14ac:dyDescent="0.25">
      <c r="A2422" s="1" t="s">
        <v>360</v>
      </c>
      <c r="B2422" s="2" t="s">
        <v>113</v>
      </c>
      <c r="C2422" s="2" t="s">
        <v>113</v>
      </c>
      <c r="D2422" s="2" t="s">
        <v>114</v>
      </c>
      <c r="E2422" s="2" t="s">
        <v>2226</v>
      </c>
      <c r="F2422" s="2">
        <v>31161508</v>
      </c>
      <c r="G2422" s="2" t="s">
        <v>810</v>
      </c>
      <c r="H2422" s="2">
        <v>2</v>
      </c>
      <c r="I2422" s="2">
        <v>3</v>
      </c>
      <c r="J2422" s="2">
        <v>16</v>
      </c>
      <c r="K2422" s="2">
        <v>20</v>
      </c>
      <c r="L2422" s="3">
        <v>178537.40000000002</v>
      </c>
      <c r="M2422" s="2" t="s">
        <v>0</v>
      </c>
      <c r="N2422" s="4" t="s">
        <v>21</v>
      </c>
    </row>
    <row r="2423" spans="1:14" x14ac:dyDescent="0.25">
      <c r="A2423" s="1" t="s">
        <v>360</v>
      </c>
      <c r="B2423" s="2" t="s">
        <v>113</v>
      </c>
      <c r="C2423" s="2" t="s">
        <v>113</v>
      </c>
      <c r="D2423" s="2" t="s">
        <v>114</v>
      </c>
      <c r="E2423" s="2" t="s">
        <v>2227</v>
      </c>
      <c r="F2423" s="2">
        <v>31161508</v>
      </c>
      <c r="G2423" s="2" t="s">
        <v>810</v>
      </c>
      <c r="H2423" s="2">
        <v>2</v>
      </c>
      <c r="I2423" s="2">
        <v>3</v>
      </c>
      <c r="J2423" s="2">
        <v>16</v>
      </c>
      <c r="K2423" s="2">
        <v>20</v>
      </c>
      <c r="L2423" s="3">
        <v>193456.8</v>
      </c>
      <c r="M2423" s="2" t="s">
        <v>0</v>
      </c>
      <c r="N2423" s="4" t="s">
        <v>21</v>
      </c>
    </row>
    <row r="2424" spans="1:14" x14ac:dyDescent="0.25">
      <c r="A2424" s="1" t="s">
        <v>360</v>
      </c>
      <c r="B2424" s="2" t="s">
        <v>113</v>
      </c>
      <c r="C2424" s="2" t="s">
        <v>113</v>
      </c>
      <c r="D2424" s="2" t="s">
        <v>114</v>
      </c>
      <c r="E2424" s="2" t="s">
        <v>2228</v>
      </c>
      <c r="F2424" s="2">
        <v>31161508</v>
      </c>
      <c r="G2424" s="2" t="s">
        <v>810</v>
      </c>
      <c r="H2424" s="2">
        <v>2</v>
      </c>
      <c r="I2424" s="2">
        <v>3</v>
      </c>
      <c r="J2424" s="2">
        <v>16</v>
      </c>
      <c r="K2424" s="2">
        <v>2</v>
      </c>
      <c r="L2424" s="3">
        <v>18604.46</v>
      </c>
      <c r="M2424" s="2" t="s">
        <v>0</v>
      </c>
      <c r="N2424" s="4" t="s">
        <v>21</v>
      </c>
    </row>
    <row r="2425" spans="1:14" x14ac:dyDescent="0.25">
      <c r="A2425" s="1" t="s">
        <v>360</v>
      </c>
      <c r="B2425" s="2" t="s">
        <v>113</v>
      </c>
      <c r="C2425" s="2" t="s">
        <v>113</v>
      </c>
      <c r="D2425" s="2" t="s">
        <v>114</v>
      </c>
      <c r="E2425" s="2" t="s">
        <v>2229</v>
      </c>
      <c r="F2425" s="2">
        <v>31161508</v>
      </c>
      <c r="G2425" s="2" t="s">
        <v>810</v>
      </c>
      <c r="H2425" s="2">
        <v>2</v>
      </c>
      <c r="I2425" s="2">
        <v>3</v>
      </c>
      <c r="J2425" s="2">
        <v>16</v>
      </c>
      <c r="K2425" s="2">
        <v>25</v>
      </c>
      <c r="L2425" s="3">
        <v>297673.25</v>
      </c>
      <c r="M2425" s="2" t="s">
        <v>0</v>
      </c>
      <c r="N2425" s="4" t="s">
        <v>21</v>
      </c>
    </row>
    <row r="2426" spans="1:14" x14ac:dyDescent="0.25">
      <c r="A2426" s="1" t="s">
        <v>360</v>
      </c>
      <c r="B2426" s="2" t="s">
        <v>113</v>
      </c>
      <c r="C2426" s="2" t="s">
        <v>113</v>
      </c>
      <c r="D2426" s="2" t="s">
        <v>114</v>
      </c>
      <c r="E2426" s="2" t="s">
        <v>2230</v>
      </c>
      <c r="F2426" s="2">
        <v>31161508</v>
      </c>
      <c r="G2426" s="2" t="s">
        <v>810</v>
      </c>
      <c r="H2426" s="2">
        <v>2</v>
      </c>
      <c r="I2426" s="2">
        <v>3</v>
      </c>
      <c r="J2426" s="2">
        <v>16</v>
      </c>
      <c r="K2426" s="2">
        <v>2</v>
      </c>
      <c r="L2426" s="3">
        <v>17112.54</v>
      </c>
      <c r="M2426" s="2" t="s">
        <v>0</v>
      </c>
      <c r="N2426" s="4" t="s">
        <v>21</v>
      </c>
    </row>
    <row r="2427" spans="1:14" x14ac:dyDescent="0.25">
      <c r="A2427" s="1" t="s">
        <v>360</v>
      </c>
      <c r="B2427" s="2" t="s">
        <v>113</v>
      </c>
      <c r="C2427" s="2" t="s">
        <v>113</v>
      </c>
      <c r="D2427" s="2" t="s">
        <v>114</v>
      </c>
      <c r="E2427" s="2" t="s">
        <v>2231</v>
      </c>
      <c r="F2427" s="2">
        <v>24101507</v>
      </c>
      <c r="G2427" s="2" t="s">
        <v>810</v>
      </c>
      <c r="H2427" s="2">
        <v>2</v>
      </c>
      <c r="I2427" s="2">
        <v>3</v>
      </c>
      <c r="J2427" s="2">
        <v>16</v>
      </c>
      <c r="K2427" s="2">
        <v>1</v>
      </c>
      <c r="L2427" s="3">
        <v>181046.99</v>
      </c>
      <c r="M2427" s="2" t="s">
        <v>0</v>
      </c>
      <c r="N2427" s="4" t="s">
        <v>21</v>
      </c>
    </row>
    <row r="2428" spans="1:14" x14ac:dyDescent="0.25">
      <c r="A2428" s="1" t="s">
        <v>360</v>
      </c>
      <c r="B2428" s="2" t="s">
        <v>113</v>
      </c>
      <c r="C2428" s="2" t="s">
        <v>113</v>
      </c>
      <c r="D2428" s="2" t="s">
        <v>114</v>
      </c>
      <c r="E2428" s="2" t="s">
        <v>2232</v>
      </c>
      <c r="F2428" s="2">
        <v>46171501</v>
      </c>
      <c r="G2428" s="2" t="s">
        <v>810</v>
      </c>
      <c r="H2428" s="2">
        <v>2</v>
      </c>
      <c r="I2428" s="2">
        <v>3</v>
      </c>
      <c r="J2428" s="2">
        <v>16</v>
      </c>
      <c r="K2428" s="2">
        <v>12</v>
      </c>
      <c r="L2428" s="3">
        <v>609322.92000000004</v>
      </c>
      <c r="M2428" s="2" t="s">
        <v>0</v>
      </c>
      <c r="N2428" s="4" t="s">
        <v>21</v>
      </c>
    </row>
    <row r="2429" spans="1:14" x14ac:dyDescent="0.25">
      <c r="A2429" s="1" t="s">
        <v>360</v>
      </c>
      <c r="B2429" s="2" t="s">
        <v>113</v>
      </c>
      <c r="C2429" s="2" t="s">
        <v>113</v>
      </c>
      <c r="D2429" s="2" t="s">
        <v>114</v>
      </c>
      <c r="E2429" s="2" t="s">
        <v>2184</v>
      </c>
      <c r="F2429" s="2">
        <v>31162402</v>
      </c>
      <c r="G2429" s="2" t="s">
        <v>810</v>
      </c>
      <c r="H2429" s="2">
        <v>2</v>
      </c>
      <c r="I2429" s="2">
        <v>3</v>
      </c>
      <c r="J2429" s="2">
        <v>16</v>
      </c>
      <c r="K2429" s="2">
        <v>5</v>
      </c>
      <c r="L2429" s="3">
        <v>221038.30000000002</v>
      </c>
      <c r="M2429" s="2" t="s">
        <v>0</v>
      </c>
      <c r="N2429" s="4" t="s">
        <v>21</v>
      </c>
    </row>
    <row r="2430" spans="1:14" x14ac:dyDescent="0.25">
      <c r="A2430" s="1" t="s">
        <v>360</v>
      </c>
      <c r="B2430" s="2" t="s">
        <v>113</v>
      </c>
      <c r="C2430" s="2" t="s">
        <v>113</v>
      </c>
      <c r="D2430" s="2" t="s">
        <v>114</v>
      </c>
      <c r="E2430" s="2" t="s">
        <v>2185</v>
      </c>
      <c r="F2430" s="2">
        <v>31162402</v>
      </c>
      <c r="G2430" s="2" t="s">
        <v>810</v>
      </c>
      <c r="H2430" s="2">
        <v>2</v>
      </c>
      <c r="I2430" s="2">
        <v>3</v>
      </c>
      <c r="J2430" s="2">
        <v>16</v>
      </c>
      <c r="K2430" s="2">
        <v>12</v>
      </c>
      <c r="L2430" s="3">
        <v>627454.07999999996</v>
      </c>
      <c r="M2430" s="2" t="s">
        <v>0</v>
      </c>
      <c r="N2430" s="4" t="s">
        <v>21</v>
      </c>
    </row>
    <row r="2431" spans="1:14" x14ac:dyDescent="0.25">
      <c r="A2431" s="1" t="s">
        <v>360</v>
      </c>
      <c r="B2431" s="2" t="s">
        <v>113</v>
      </c>
      <c r="C2431" s="2" t="s">
        <v>113</v>
      </c>
      <c r="D2431" s="2" t="s">
        <v>114</v>
      </c>
      <c r="E2431" s="2" t="s">
        <v>2233</v>
      </c>
      <c r="F2431" s="2">
        <v>31162402</v>
      </c>
      <c r="G2431" s="2" t="s">
        <v>810</v>
      </c>
      <c r="H2431" s="2">
        <v>2</v>
      </c>
      <c r="I2431" s="2">
        <v>3</v>
      </c>
      <c r="J2431" s="2">
        <v>16</v>
      </c>
      <c r="K2431" s="2">
        <v>5</v>
      </c>
      <c r="L2431" s="3">
        <v>425247.2</v>
      </c>
      <c r="M2431" s="2" t="s">
        <v>0</v>
      </c>
      <c r="N2431" s="4" t="s">
        <v>21</v>
      </c>
    </row>
    <row r="2432" spans="1:14" x14ac:dyDescent="0.25">
      <c r="A2432" s="1" t="s">
        <v>360</v>
      </c>
      <c r="B2432" s="2" t="s">
        <v>113</v>
      </c>
      <c r="C2432" s="2" t="s">
        <v>113</v>
      </c>
      <c r="D2432" s="2" t="s">
        <v>114</v>
      </c>
      <c r="E2432" s="2" t="s">
        <v>2234</v>
      </c>
      <c r="F2432" s="2">
        <v>31162402</v>
      </c>
      <c r="G2432" s="2" t="s">
        <v>810</v>
      </c>
      <c r="H2432" s="2">
        <v>2</v>
      </c>
      <c r="I2432" s="2">
        <v>3</v>
      </c>
      <c r="J2432" s="2">
        <v>16</v>
      </c>
      <c r="K2432" s="2">
        <v>5</v>
      </c>
      <c r="L2432" s="3">
        <v>425247.2</v>
      </c>
      <c r="M2432" s="2" t="s">
        <v>0</v>
      </c>
      <c r="N2432" s="4" t="s">
        <v>21</v>
      </c>
    </row>
    <row r="2433" spans="1:14" x14ac:dyDescent="0.25">
      <c r="A2433" s="1" t="s">
        <v>360</v>
      </c>
      <c r="B2433" s="2" t="s">
        <v>113</v>
      </c>
      <c r="C2433" s="2" t="s">
        <v>113</v>
      </c>
      <c r="D2433" s="2" t="s">
        <v>114</v>
      </c>
      <c r="E2433" s="2" t="s">
        <v>2235</v>
      </c>
      <c r="F2433" s="2">
        <v>27112838</v>
      </c>
      <c r="G2433" s="2" t="s">
        <v>810</v>
      </c>
      <c r="H2433" s="2">
        <v>2</v>
      </c>
      <c r="I2433" s="2">
        <v>3</v>
      </c>
      <c r="J2433" s="2">
        <v>16</v>
      </c>
      <c r="K2433" s="2">
        <v>3</v>
      </c>
      <c r="L2433" s="3">
        <v>16740.03</v>
      </c>
      <c r="M2433" s="2" t="s">
        <v>0</v>
      </c>
      <c r="N2433" s="4" t="s">
        <v>21</v>
      </c>
    </row>
    <row r="2434" spans="1:14" x14ac:dyDescent="0.25">
      <c r="A2434" s="1" t="s">
        <v>360</v>
      </c>
      <c r="B2434" s="2" t="s">
        <v>113</v>
      </c>
      <c r="C2434" s="2" t="s">
        <v>113</v>
      </c>
      <c r="D2434" s="2" t="s">
        <v>114</v>
      </c>
      <c r="E2434" s="2" t="s">
        <v>2236</v>
      </c>
      <c r="F2434" s="2">
        <v>27112838</v>
      </c>
      <c r="G2434" s="2" t="s">
        <v>810</v>
      </c>
      <c r="H2434" s="2">
        <v>2</v>
      </c>
      <c r="I2434" s="2">
        <v>3</v>
      </c>
      <c r="J2434" s="2">
        <v>16</v>
      </c>
      <c r="K2434" s="2">
        <v>3</v>
      </c>
      <c r="L2434" s="3">
        <v>27906.69</v>
      </c>
      <c r="M2434" s="2" t="s">
        <v>0</v>
      </c>
      <c r="N2434" s="4" t="s">
        <v>21</v>
      </c>
    </row>
    <row r="2435" spans="1:14" x14ac:dyDescent="0.25">
      <c r="A2435" s="1" t="s">
        <v>360</v>
      </c>
      <c r="B2435" s="2" t="s">
        <v>113</v>
      </c>
      <c r="C2435" s="2" t="s">
        <v>113</v>
      </c>
      <c r="D2435" s="2" t="s">
        <v>114</v>
      </c>
      <c r="E2435" s="2" t="s">
        <v>2193</v>
      </c>
      <c r="F2435" s="2">
        <v>27112838</v>
      </c>
      <c r="G2435" s="2" t="s">
        <v>810</v>
      </c>
      <c r="H2435" s="2">
        <v>2</v>
      </c>
      <c r="I2435" s="2">
        <v>3</v>
      </c>
      <c r="J2435" s="2">
        <v>16</v>
      </c>
      <c r="K2435" s="2">
        <v>2</v>
      </c>
      <c r="L2435" s="3">
        <v>44624.84</v>
      </c>
      <c r="M2435" s="2" t="s">
        <v>0</v>
      </c>
      <c r="N2435" s="4" t="s">
        <v>21</v>
      </c>
    </row>
    <row r="2436" spans="1:14" x14ac:dyDescent="0.25">
      <c r="A2436" s="1" t="s">
        <v>360</v>
      </c>
      <c r="B2436" s="2" t="s">
        <v>113</v>
      </c>
      <c r="C2436" s="2" t="s">
        <v>113</v>
      </c>
      <c r="D2436" s="2" t="s">
        <v>114</v>
      </c>
      <c r="E2436" s="2" t="s">
        <v>2194</v>
      </c>
      <c r="F2436" s="2">
        <v>27112838</v>
      </c>
      <c r="G2436" s="2" t="s">
        <v>810</v>
      </c>
      <c r="H2436" s="2">
        <v>2</v>
      </c>
      <c r="I2436" s="2">
        <v>3</v>
      </c>
      <c r="J2436" s="2">
        <v>16</v>
      </c>
      <c r="K2436" s="2">
        <v>2</v>
      </c>
      <c r="L2436" s="3">
        <v>84300.62</v>
      </c>
      <c r="M2436" s="2" t="s">
        <v>0</v>
      </c>
      <c r="N2436" s="4" t="s">
        <v>21</v>
      </c>
    </row>
    <row r="2437" spans="1:14" x14ac:dyDescent="0.25">
      <c r="A2437" s="1" t="s">
        <v>360</v>
      </c>
      <c r="B2437" s="2" t="s">
        <v>113</v>
      </c>
      <c r="C2437" s="2" t="s">
        <v>113</v>
      </c>
      <c r="D2437" s="2" t="s">
        <v>114</v>
      </c>
      <c r="E2437" s="2" t="s">
        <v>2195</v>
      </c>
      <c r="F2437" s="2">
        <v>27112838</v>
      </c>
      <c r="G2437" s="2" t="s">
        <v>810</v>
      </c>
      <c r="H2437" s="2">
        <v>2</v>
      </c>
      <c r="I2437" s="2">
        <v>3</v>
      </c>
      <c r="J2437" s="2">
        <v>16</v>
      </c>
      <c r="K2437" s="2">
        <v>3</v>
      </c>
      <c r="L2437" s="3">
        <v>35318.79</v>
      </c>
      <c r="M2437" s="2" t="s">
        <v>0</v>
      </c>
      <c r="N2437" s="4" t="s">
        <v>21</v>
      </c>
    </row>
    <row r="2438" spans="1:14" x14ac:dyDescent="0.25">
      <c r="A2438" s="1" t="s">
        <v>360</v>
      </c>
      <c r="B2438" s="2" t="s">
        <v>113</v>
      </c>
      <c r="C2438" s="2" t="s">
        <v>113</v>
      </c>
      <c r="D2438" s="2" t="s">
        <v>114</v>
      </c>
      <c r="E2438" s="2" t="s">
        <v>2237</v>
      </c>
      <c r="F2438" s="2">
        <v>27112838</v>
      </c>
      <c r="G2438" s="2" t="s">
        <v>810</v>
      </c>
      <c r="H2438" s="2">
        <v>2</v>
      </c>
      <c r="I2438" s="2">
        <v>3</v>
      </c>
      <c r="J2438" s="2">
        <v>16</v>
      </c>
      <c r="K2438" s="2">
        <v>3</v>
      </c>
      <c r="L2438" s="3">
        <v>114354.93</v>
      </c>
      <c r="M2438" s="2" t="s">
        <v>0</v>
      </c>
      <c r="N2438" s="4" t="s">
        <v>21</v>
      </c>
    </row>
    <row r="2439" spans="1:14" x14ac:dyDescent="0.25">
      <c r="A2439" s="1" t="s">
        <v>360</v>
      </c>
      <c r="B2439" s="2" t="s">
        <v>113</v>
      </c>
      <c r="C2439" s="2" t="s">
        <v>113</v>
      </c>
      <c r="D2439" s="2" t="s">
        <v>114</v>
      </c>
      <c r="E2439" s="2" t="s">
        <v>2196</v>
      </c>
      <c r="F2439" s="2">
        <v>27112838</v>
      </c>
      <c r="G2439" s="2" t="s">
        <v>810</v>
      </c>
      <c r="H2439" s="2">
        <v>2</v>
      </c>
      <c r="I2439" s="2">
        <v>3</v>
      </c>
      <c r="J2439" s="2">
        <v>16</v>
      </c>
      <c r="K2439" s="2">
        <v>3</v>
      </c>
      <c r="L2439" s="3">
        <v>35318.79</v>
      </c>
      <c r="M2439" s="2" t="s">
        <v>0</v>
      </c>
      <c r="N2439" s="4" t="s">
        <v>21</v>
      </c>
    </row>
    <row r="2440" spans="1:14" x14ac:dyDescent="0.25">
      <c r="A2440" s="1" t="s">
        <v>360</v>
      </c>
      <c r="B2440" s="2" t="s">
        <v>113</v>
      </c>
      <c r="C2440" s="2" t="s">
        <v>113</v>
      </c>
      <c r="D2440" s="2" t="s">
        <v>114</v>
      </c>
      <c r="E2440" s="2" t="s">
        <v>2238</v>
      </c>
      <c r="F2440" s="2">
        <v>27112838</v>
      </c>
      <c r="G2440" s="2" t="s">
        <v>810</v>
      </c>
      <c r="H2440" s="2">
        <v>2</v>
      </c>
      <c r="I2440" s="2">
        <v>3</v>
      </c>
      <c r="J2440" s="2">
        <v>16</v>
      </c>
      <c r="K2440" s="2">
        <v>3</v>
      </c>
      <c r="L2440" s="3">
        <v>114354.93</v>
      </c>
      <c r="M2440" s="2" t="s">
        <v>0</v>
      </c>
      <c r="N2440" s="4" t="s">
        <v>21</v>
      </c>
    </row>
    <row r="2441" spans="1:14" x14ac:dyDescent="0.25">
      <c r="A2441" s="1" t="s">
        <v>360</v>
      </c>
      <c r="B2441" s="2" t="s">
        <v>113</v>
      </c>
      <c r="C2441" s="2" t="s">
        <v>113</v>
      </c>
      <c r="D2441" s="2" t="s">
        <v>114</v>
      </c>
      <c r="E2441" s="2" t="s">
        <v>2197</v>
      </c>
      <c r="F2441" s="2">
        <v>27112838</v>
      </c>
      <c r="G2441" s="2" t="s">
        <v>810</v>
      </c>
      <c r="H2441" s="2">
        <v>2</v>
      </c>
      <c r="I2441" s="2">
        <v>3</v>
      </c>
      <c r="J2441" s="2">
        <v>16</v>
      </c>
      <c r="K2441" s="2">
        <v>3</v>
      </c>
      <c r="L2441" s="3">
        <v>35318.79</v>
      </c>
      <c r="M2441" s="2" t="s">
        <v>0</v>
      </c>
      <c r="N2441" s="4" t="s">
        <v>21</v>
      </c>
    </row>
    <row r="2442" spans="1:14" x14ac:dyDescent="0.25">
      <c r="A2442" s="1" t="s">
        <v>360</v>
      </c>
      <c r="B2442" s="2" t="s">
        <v>113</v>
      </c>
      <c r="C2442" s="2" t="s">
        <v>113</v>
      </c>
      <c r="D2442" s="2" t="s">
        <v>114</v>
      </c>
      <c r="E2442" s="2" t="s">
        <v>2239</v>
      </c>
      <c r="F2442" s="2">
        <v>27112838</v>
      </c>
      <c r="G2442" s="2" t="s">
        <v>810</v>
      </c>
      <c r="H2442" s="2">
        <v>2</v>
      </c>
      <c r="I2442" s="2">
        <v>3</v>
      </c>
      <c r="J2442" s="2">
        <v>16</v>
      </c>
      <c r="K2442" s="2">
        <v>3</v>
      </c>
      <c r="L2442" s="3">
        <v>35318.79</v>
      </c>
      <c r="M2442" s="2" t="s">
        <v>0</v>
      </c>
      <c r="N2442" s="4" t="s">
        <v>21</v>
      </c>
    </row>
    <row r="2443" spans="1:14" x14ac:dyDescent="0.25">
      <c r="A2443" s="1" t="s">
        <v>360</v>
      </c>
      <c r="B2443" s="2" t="s">
        <v>113</v>
      </c>
      <c r="C2443" s="2" t="s">
        <v>113</v>
      </c>
      <c r="D2443" s="2" t="s">
        <v>114</v>
      </c>
      <c r="E2443" s="2" t="s">
        <v>2139</v>
      </c>
      <c r="F2443" s="2">
        <v>27112838</v>
      </c>
      <c r="G2443" s="2" t="s">
        <v>810</v>
      </c>
      <c r="H2443" s="2">
        <v>2</v>
      </c>
      <c r="I2443" s="2">
        <v>3</v>
      </c>
      <c r="J2443" s="2">
        <v>16</v>
      </c>
      <c r="K2443" s="2">
        <v>2</v>
      </c>
      <c r="L2443" s="3">
        <v>306738.65999999997</v>
      </c>
      <c r="M2443" s="2" t="s">
        <v>0</v>
      </c>
      <c r="N2443" s="4" t="s">
        <v>21</v>
      </c>
    </row>
    <row r="2444" spans="1:14" x14ac:dyDescent="0.25">
      <c r="A2444" s="1" t="s">
        <v>360</v>
      </c>
      <c r="B2444" s="2" t="s">
        <v>113</v>
      </c>
      <c r="C2444" s="2" t="s">
        <v>113</v>
      </c>
      <c r="D2444" s="2" t="s">
        <v>114</v>
      </c>
      <c r="E2444" s="2" t="s">
        <v>2140</v>
      </c>
      <c r="F2444" s="2">
        <v>27112838</v>
      </c>
      <c r="G2444" s="2" t="s">
        <v>810</v>
      </c>
      <c r="H2444" s="2">
        <v>2</v>
      </c>
      <c r="I2444" s="2">
        <v>3</v>
      </c>
      <c r="J2444" s="2">
        <v>16</v>
      </c>
      <c r="K2444" s="2">
        <v>2</v>
      </c>
      <c r="L2444" s="3">
        <v>332053.96000000002</v>
      </c>
      <c r="M2444" s="2" t="s">
        <v>0</v>
      </c>
      <c r="N2444" s="4" t="s">
        <v>21</v>
      </c>
    </row>
    <row r="2445" spans="1:14" x14ac:dyDescent="0.25">
      <c r="A2445" s="1" t="s">
        <v>360</v>
      </c>
      <c r="B2445" s="2" t="s">
        <v>113</v>
      </c>
      <c r="C2445" s="2" t="s">
        <v>113</v>
      </c>
      <c r="D2445" s="2" t="s">
        <v>114</v>
      </c>
      <c r="E2445" s="2" t="s">
        <v>2141</v>
      </c>
      <c r="F2445" s="2">
        <v>27112838</v>
      </c>
      <c r="G2445" s="2" t="s">
        <v>810</v>
      </c>
      <c r="H2445" s="2">
        <v>2</v>
      </c>
      <c r="I2445" s="2">
        <v>3</v>
      </c>
      <c r="J2445" s="2">
        <v>16</v>
      </c>
      <c r="K2445" s="2">
        <v>2</v>
      </c>
      <c r="L2445" s="3">
        <v>363319.82</v>
      </c>
      <c r="M2445" s="2" t="s">
        <v>0</v>
      </c>
      <c r="N2445" s="4" t="s">
        <v>21</v>
      </c>
    </row>
    <row r="2446" spans="1:14" x14ac:dyDescent="0.25">
      <c r="A2446" s="1" t="s">
        <v>360</v>
      </c>
      <c r="B2446" s="2" t="s">
        <v>113</v>
      </c>
      <c r="C2446" s="2" t="s">
        <v>113</v>
      </c>
      <c r="D2446" s="2" t="s">
        <v>114</v>
      </c>
      <c r="E2446" s="2" t="s">
        <v>2202</v>
      </c>
      <c r="F2446" s="2">
        <v>27111909</v>
      </c>
      <c r="G2446" s="2" t="s">
        <v>810</v>
      </c>
      <c r="H2446" s="2">
        <v>2</v>
      </c>
      <c r="I2446" s="2">
        <v>3</v>
      </c>
      <c r="J2446" s="2">
        <v>16</v>
      </c>
      <c r="K2446" s="2">
        <v>5</v>
      </c>
      <c r="L2446" s="3">
        <v>36452.449999999997</v>
      </c>
      <c r="M2446" s="2" t="s">
        <v>0</v>
      </c>
      <c r="N2446" s="4" t="s">
        <v>21</v>
      </c>
    </row>
    <row r="2447" spans="1:14" x14ac:dyDescent="0.25">
      <c r="A2447" s="1" t="s">
        <v>360</v>
      </c>
      <c r="B2447" s="2" t="s">
        <v>113</v>
      </c>
      <c r="C2447" s="2" t="s">
        <v>113</v>
      </c>
      <c r="D2447" s="2" t="s">
        <v>114</v>
      </c>
      <c r="E2447" s="2" t="s">
        <v>2145</v>
      </c>
      <c r="F2447" s="2">
        <v>27111909</v>
      </c>
      <c r="G2447" s="2" t="s">
        <v>810</v>
      </c>
      <c r="H2447" s="2">
        <v>2</v>
      </c>
      <c r="I2447" s="2">
        <v>3</v>
      </c>
      <c r="J2447" s="2">
        <v>16</v>
      </c>
      <c r="K2447" s="2">
        <v>5</v>
      </c>
      <c r="L2447" s="3">
        <v>50217.25</v>
      </c>
      <c r="M2447" s="2" t="s">
        <v>0</v>
      </c>
      <c r="N2447" s="4" t="s">
        <v>21</v>
      </c>
    </row>
    <row r="2448" spans="1:14" x14ac:dyDescent="0.25">
      <c r="A2448" s="1" t="s">
        <v>360</v>
      </c>
      <c r="B2448" s="2" t="s">
        <v>113</v>
      </c>
      <c r="C2448" s="2" t="s">
        <v>113</v>
      </c>
      <c r="D2448" s="2" t="s">
        <v>114</v>
      </c>
      <c r="E2448" s="2" t="s">
        <v>2240</v>
      </c>
      <c r="F2448" s="2">
        <v>31162402</v>
      </c>
      <c r="G2448" s="2" t="s">
        <v>810</v>
      </c>
      <c r="H2448" s="2">
        <v>2</v>
      </c>
      <c r="I2448" s="2">
        <v>3</v>
      </c>
      <c r="J2448" s="2">
        <v>16</v>
      </c>
      <c r="K2448" s="2">
        <v>3</v>
      </c>
      <c r="L2448" s="3">
        <v>26951.64</v>
      </c>
      <c r="M2448" s="2" t="s">
        <v>0</v>
      </c>
      <c r="N2448" s="4" t="s">
        <v>21</v>
      </c>
    </row>
    <row r="2449" spans="1:14" x14ac:dyDescent="0.25">
      <c r="A2449" s="1" t="s">
        <v>360</v>
      </c>
      <c r="B2449" s="2" t="s">
        <v>113</v>
      </c>
      <c r="C2449" s="2" t="s">
        <v>113</v>
      </c>
      <c r="D2449" s="2" t="s">
        <v>114</v>
      </c>
      <c r="E2449" s="2" t="s">
        <v>2241</v>
      </c>
      <c r="F2449" s="2">
        <v>27111500</v>
      </c>
      <c r="G2449" s="2" t="s">
        <v>810</v>
      </c>
      <c r="H2449" s="2">
        <v>2</v>
      </c>
      <c r="I2449" s="2">
        <v>3</v>
      </c>
      <c r="J2449" s="2">
        <v>16</v>
      </c>
      <c r="K2449" s="2">
        <v>15</v>
      </c>
      <c r="L2449" s="3">
        <v>89257.349999999991</v>
      </c>
      <c r="M2449" s="2" t="s">
        <v>0</v>
      </c>
      <c r="N2449" s="4" t="s">
        <v>21</v>
      </c>
    </row>
    <row r="2450" spans="1:14" x14ac:dyDescent="0.25">
      <c r="A2450" s="1" t="s">
        <v>360</v>
      </c>
      <c r="B2450" s="2" t="s">
        <v>113</v>
      </c>
      <c r="C2450" s="2" t="s">
        <v>113</v>
      </c>
      <c r="D2450" s="2" t="s">
        <v>114</v>
      </c>
      <c r="E2450" s="2" t="s">
        <v>2148</v>
      </c>
      <c r="F2450" s="2">
        <v>23241615</v>
      </c>
      <c r="G2450" s="2" t="s">
        <v>810</v>
      </c>
      <c r="H2450" s="2">
        <v>2</v>
      </c>
      <c r="I2450" s="2">
        <v>3</v>
      </c>
      <c r="J2450" s="2">
        <v>16</v>
      </c>
      <c r="K2450" s="2">
        <v>10</v>
      </c>
      <c r="L2450" s="3">
        <v>1002937.4</v>
      </c>
      <c r="M2450" s="2" t="s">
        <v>0</v>
      </c>
      <c r="N2450" s="4" t="s">
        <v>21</v>
      </c>
    </row>
    <row r="2451" spans="1:14" x14ac:dyDescent="0.25">
      <c r="A2451" s="1" t="s">
        <v>360</v>
      </c>
      <c r="B2451" s="2" t="s">
        <v>113</v>
      </c>
      <c r="C2451" s="2" t="s">
        <v>113</v>
      </c>
      <c r="D2451" s="2" t="s">
        <v>114</v>
      </c>
      <c r="E2451" s="2" t="s">
        <v>2209</v>
      </c>
      <c r="F2451" s="2">
        <v>27112201</v>
      </c>
      <c r="G2451" s="2" t="s">
        <v>810</v>
      </c>
      <c r="H2451" s="2">
        <v>2</v>
      </c>
      <c r="I2451" s="2">
        <v>3</v>
      </c>
      <c r="J2451" s="2">
        <v>16</v>
      </c>
      <c r="K2451" s="2">
        <v>5</v>
      </c>
      <c r="L2451" s="3">
        <v>72553.399999999994</v>
      </c>
      <c r="M2451" s="2" t="s">
        <v>0</v>
      </c>
      <c r="N2451" s="4" t="s">
        <v>21</v>
      </c>
    </row>
    <row r="2452" spans="1:14" x14ac:dyDescent="0.25">
      <c r="A2452" s="1" t="s">
        <v>360</v>
      </c>
      <c r="B2452" s="2" t="s">
        <v>113</v>
      </c>
      <c r="C2452" s="2" t="s">
        <v>113</v>
      </c>
      <c r="D2452" s="2" t="s">
        <v>114</v>
      </c>
      <c r="E2452" s="2" t="s">
        <v>2147</v>
      </c>
      <c r="F2452" s="2">
        <v>23241615</v>
      </c>
      <c r="G2452" s="2" t="s">
        <v>810</v>
      </c>
      <c r="H2452" s="2">
        <v>2</v>
      </c>
      <c r="I2452" s="2">
        <v>3</v>
      </c>
      <c r="J2452" s="2">
        <v>16</v>
      </c>
      <c r="K2452" s="2">
        <v>15</v>
      </c>
      <c r="L2452" s="3">
        <v>1753282.5</v>
      </c>
      <c r="M2452" s="2" t="s">
        <v>0</v>
      </c>
      <c r="N2452" s="4" t="s">
        <v>21</v>
      </c>
    </row>
    <row r="2453" spans="1:14" x14ac:dyDescent="0.25">
      <c r="A2453" s="1" t="s">
        <v>360</v>
      </c>
      <c r="B2453" s="2" t="s">
        <v>113</v>
      </c>
      <c r="C2453" s="2" t="s">
        <v>113</v>
      </c>
      <c r="D2453" s="2" t="s">
        <v>114</v>
      </c>
      <c r="E2453" s="2" t="s">
        <v>2211</v>
      </c>
      <c r="F2453" s="2">
        <v>23241615</v>
      </c>
      <c r="G2453" s="2" t="s">
        <v>810</v>
      </c>
      <c r="H2453" s="2">
        <v>2</v>
      </c>
      <c r="I2453" s="2">
        <v>3</v>
      </c>
      <c r="J2453" s="2">
        <v>16</v>
      </c>
      <c r="K2453" s="2">
        <v>15</v>
      </c>
      <c r="L2453" s="3">
        <v>284683.05</v>
      </c>
      <c r="M2453" s="2" t="s">
        <v>0</v>
      </c>
      <c r="N2453" s="4" t="s">
        <v>21</v>
      </c>
    </row>
    <row r="2454" spans="1:14" x14ac:dyDescent="0.25">
      <c r="A2454" s="1" t="s">
        <v>360</v>
      </c>
      <c r="B2454" s="2" t="s">
        <v>113</v>
      </c>
      <c r="C2454" s="2" t="s">
        <v>113</v>
      </c>
      <c r="D2454" s="2" t="s">
        <v>114</v>
      </c>
      <c r="E2454" s="2" t="s">
        <v>2242</v>
      </c>
      <c r="F2454" s="2">
        <v>11162111</v>
      </c>
      <c r="G2454" s="2" t="s">
        <v>810</v>
      </c>
      <c r="H2454" s="2">
        <v>2</v>
      </c>
      <c r="I2454" s="2">
        <v>3</v>
      </c>
      <c r="J2454" s="2">
        <v>16</v>
      </c>
      <c r="K2454" s="2">
        <v>5</v>
      </c>
      <c r="L2454" s="3">
        <v>356423.7</v>
      </c>
      <c r="M2454" s="2" t="s">
        <v>0</v>
      </c>
      <c r="N2454" s="4" t="s">
        <v>21</v>
      </c>
    </row>
    <row r="2455" spans="1:14" x14ac:dyDescent="0.25">
      <c r="A2455" s="1" t="s">
        <v>360</v>
      </c>
      <c r="B2455" s="2" t="s">
        <v>113</v>
      </c>
      <c r="C2455" s="2" t="s">
        <v>113</v>
      </c>
      <c r="D2455" s="2" t="s">
        <v>114</v>
      </c>
      <c r="E2455" s="2" t="s">
        <v>2243</v>
      </c>
      <c r="F2455" s="2">
        <v>31162000</v>
      </c>
      <c r="G2455" s="2" t="s">
        <v>810</v>
      </c>
      <c r="H2455" s="2">
        <v>2</v>
      </c>
      <c r="I2455" s="2">
        <v>3</v>
      </c>
      <c r="J2455" s="2">
        <v>16</v>
      </c>
      <c r="K2455" s="2">
        <v>4</v>
      </c>
      <c r="L2455" s="3">
        <v>21054.240000000002</v>
      </c>
      <c r="M2455" s="2" t="s">
        <v>0</v>
      </c>
      <c r="N2455" s="4" t="s">
        <v>21</v>
      </c>
    </row>
    <row r="2456" spans="1:14" x14ac:dyDescent="0.25">
      <c r="A2456" s="1" t="s">
        <v>360</v>
      </c>
      <c r="B2456" s="2" t="s">
        <v>113</v>
      </c>
      <c r="C2456" s="2" t="s">
        <v>113</v>
      </c>
      <c r="D2456" s="2" t="s">
        <v>114</v>
      </c>
      <c r="E2456" s="2" t="s">
        <v>2244</v>
      </c>
      <c r="F2456" s="2">
        <v>27112003</v>
      </c>
      <c r="G2456" s="2" t="s">
        <v>810</v>
      </c>
      <c r="H2456" s="2">
        <v>2</v>
      </c>
      <c r="I2456" s="2">
        <v>3</v>
      </c>
      <c r="J2456" s="2">
        <v>16</v>
      </c>
      <c r="K2456" s="2">
        <v>5</v>
      </c>
      <c r="L2456" s="3">
        <v>130258.65</v>
      </c>
      <c r="M2456" s="2" t="s">
        <v>0</v>
      </c>
      <c r="N2456" s="4" t="s">
        <v>21</v>
      </c>
    </row>
    <row r="2457" spans="1:14" x14ac:dyDescent="0.25">
      <c r="A2457" s="1" t="s">
        <v>360</v>
      </c>
      <c r="B2457" s="2" t="s">
        <v>113</v>
      </c>
      <c r="C2457" s="2" t="s">
        <v>113</v>
      </c>
      <c r="D2457" s="2" t="s">
        <v>114</v>
      </c>
      <c r="E2457" s="2" t="s">
        <v>2155</v>
      </c>
      <c r="F2457" s="2">
        <v>30181701</v>
      </c>
      <c r="G2457" s="2" t="s">
        <v>810</v>
      </c>
      <c r="H2457" s="2">
        <v>2</v>
      </c>
      <c r="I2457" s="2">
        <v>3</v>
      </c>
      <c r="J2457" s="2">
        <v>16</v>
      </c>
      <c r="K2457" s="2">
        <v>6</v>
      </c>
      <c r="L2457" s="3">
        <v>111649.62</v>
      </c>
      <c r="M2457" s="2" t="s">
        <v>0</v>
      </c>
      <c r="N2457" s="4" t="s">
        <v>21</v>
      </c>
    </row>
    <row r="2458" spans="1:14" x14ac:dyDescent="0.25">
      <c r="A2458" s="1" t="s">
        <v>360</v>
      </c>
      <c r="B2458" s="2" t="s">
        <v>113</v>
      </c>
      <c r="C2458" s="2" t="s">
        <v>113</v>
      </c>
      <c r="D2458" s="2" t="s">
        <v>114</v>
      </c>
      <c r="E2458" s="2" t="s">
        <v>2245</v>
      </c>
      <c r="F2458" s="2">
        <v>31162203</v>
      </c>
      <c r="G2458" s="2" t="s">
        <v>810</v>
      </c>
      <c r="H2458" s="2">
        <v>2</v>
      </c>
      <c r="I2458" s="2">
        <v>3</v>
      </c>
      <c r="J2458" s="2">
        <v>16</v>
      </c>
      <c r="K2458" s="2">
        <v>1</v>
      </c>
      <c r="L2458" s="3">
        <v>46527.29</v>
      </c>
      <c r="M2458" s="2" t="s">
        <v>0</v>
      </c>
      <c r="N2458" s="4" t="s">
        <v>21</v>
      </c>
    </row>
    <row r="2459" spans="1:14" x14ac:dyDescent="0.25">
      <c r="A2459" s="1" t="s">
        <v>360</v>
      </c>
      <c r="B2459" s="2" t="s">
        <v>113</v>
      </c>
      <c r="C2459" s="2" t="s">
        <v>113</v>
      </c>
      <c r="D2459" s="2" t="s">
        <v>114</v>
      </c>
      <c r="E2459" s="2" t="s">
        <v>2246</v>
      </c>
      <c r="F2459" s="2">
        <v>31162203</v>
      </c>
      <c r="G2459" s="2" t="s">
        <v>810</v>
      </c>
      <c r="H2459" s="2">
        <v>2</v>
      </c>
      <c r="I2459" s="2">
        <v>3</v>
      </c>
      <c r="J2459" s="2">
        <v>16</v>
      </c>
      <c r="K2459" s="2">
        <v>1</v>
      </c>
      <c r="L2459" s="3">
        <v>56204.85</v>
      </c>
      <c r="M2459" s="2" t="s">
        <v>0</v>
      </c>
      <c r="N2459" s="4" t="s">
        <v>21</v>
      </c>
    </row>
    <row r="2460" spans="1:14" x14ac:dyDescent="0.25">
      <c r="A2460" s="1" t="s">
        <v>360</v>
      </c>
      <c r="B2460" s="2" t="s">
        <v>113</v>
      </c>
      <c r="C2460" s="2" t="s">
        <v>113</v>
      </c>
      <c r="D2460" s="2" t="s">
        <v>114</v>
      </c>
      <c r="E2460" s="2" t="s">
        <v>2247</v>
      </c>
      <c r="F2460" s="2">
        <v>31162203</v>
      </c>
      <c r="G2460" s="2" t="s">
        <v>810</v>
      </c>
      <c r="H2460" s="2">
        <v>2</v>
      </c>
      <c r="I2460" s="2">
        <v>3</v>
      </c>
      <c r="J2460" s="2">
        <v>16</v>
      </c>
      <c r="K2460" s="2">
        <v>1</v>
      </c>
      <c r="L2460" s="3">
        <v>53970.77</v>
      </c>
      <c r="M2460" s="2" t="s">
        <v>0</v>
      </c>
      <c r="N2460" s="4" t="s">
        <v>21</v>
      </c>
    </row>
    <row r="2461" spans="1:14" x14ac:dyDescent="0.25">
      <c r="A2461" s="1" t="s">
        <v>360</v>
      </c>
      <c r="B2461" s="2" t="s">
        <v>113</v>
      </c>
      <c r="C2461" s="2" t="s">
        <v>113</v>
      </c>
      <c r="D2461" s="2" t="s">
        <v>114</v>
      </c>
      <c r="E2461" s="2" t="s">
        <v>2248</v>
      </c>
      <c r="F2461" s="2">
        <v>31161508</v>
      </c>
      <c r="G2461" s="2" t="s">
        <v>810</v>
      </c>
      <c r="H2461" s="2">
        <v>2</v>
      </c>
      <c r="I2461" s="2">
        <v>3</v>
      </c>
      <c r="J2461" s="2">
        <v>16</v>
      </c>
      <c r="K2461" s="2">
        <v>5</v>
      </c>
      <c r="L2461" s="3">
        <v>46511.149999999994</v>
      </c>
      <c r="M2461" s="2" t="s">
        <v>0</v>
      </c>
      <c r="N2461" s="4" t="s">
        <v>21</v>
      </c>
    </row>
    <row r="2462" spans="1:14" x14ac:dyDescent="0.25">
      <c r="A2462" s="1" t="s">
        <v>360</v>
      </c>
      <c r="B2462" s="2" t="s">
        <v>113</v>
      </c>
      <c r="C2462" s="2" t="s">
        <v>113</v>
      </c>
      <c r="D2462" s="2" t="s">
        <v>114</v>
      </c>
      <c r="E2462" s="2" t="s">
        <v>2249</v>
      </c>
      <c r="F2462" s="2">
        <v>31161508</v>
      </c>
      <c r="G2462" s="2" t="s">
        <v>810</v>
      </c>
      <c r="H2462" s="2">
        <v>2</v>
      </c>
      <c r="I2462" s="2">
        <v>3</v>
      </c>
      <c r="J2462" s="2">
        <v>16</v>
      </c>
      <c r="K2462" s="2">
        <v>2</v>
      </c>
      <c r="L2462" s="3">
        <v>15489.44</v>
      </c>
      <c r="M2462" s="2" t="s">
        <v>0</v>
      </c>
      <c r="N2462" s="4" t="s">
        <v>21</v>
      </c>
    </row>
    <row r="2463" spans="1:14" x14ac:dyDescent="0.25">
      <c r="A2463" s="1" t="s">
        <v>360</v>
      </c>
      <c r="B2463" s="2" t="s">
        <v>113</v>
      </c>
      <c r="C2463" s="2" t="s">
        <v>113</v>
      </c>
      <c r="D2463" s="2" t="s">
        <v>114</v>
      </c>
      <c r="E2463" s="2" t="s">
        <v>2250</v>
      </c>
      <c r="F2463" s="2">
        <v>31161508</v>
      </c>
      <c r="G2463" s="2" t="s">
        <v>810</v>
      </c>
      <c r="H2463" s="2">
        <v>2</v>
      </c>
      <c r="I2463" s="2">
        <v>3</v>
      </c>
      <c r="J2463" s="2">
        <v>16</v>
      </c>
      <c r="K2463" s="2">
        <v>2</v>
      </c>
      <c r="L2463" s="3">
        <v>18604.46</v>
      </c>
      <c r="M2463" s="2" t="s">
        <v>0</v>
      </c>
      <c r="N2463" s="4" t="s">
        <v>21</v>
      </c>
    </row>
    <row r="2464" spans="1:14" x14ac:dyDescent="0.25">
      <c r="A2464" s="1" t="s">
        <v>360</v>
      </c>
      <c r="B2464" s="2" t="s">
        <v>113</v>
      </c>
      <c r="C2464" s="2" t="s">
        <v>113</v>
      </c>
      <c r="D2464" s="2" t="s">
        <v>114</v>
      </c>
      <c r="E2464" s="2" t="s">
        <v>2251</v>
      </c>
      <c r="F2464" s="2">
        <v>31161508</v>
      </c>
      <c r="G2464" s="2" t="s">
        <v>810</v>
      </c>
      <c r="H2464" s="2">
        <v>2</v>
      </c>
      <c r="I2464" s="2">
        <v>3</v>
      </c>
      <c r="J2464" s="2">
        <v>16</v>
      </c>
      <c r="K2464" s="2">
        <v>2</v>
      </c>
      <c r="L2464" s="3">
        <v>15618.7</v>
      </c>
      <c r="M2464" s="2" t="s">
        <v>0</v>
      </c>
      <c r="N2464" s="4" t="s">
        <v>21</v>
      </c>
    </row>
    <row r="2465" spans="1:14" x14ac:dyDescent="0.25">
      <c r="A2465" s="1" t="s">
        <v>360</v>
      </c>
      <c r="B2465" s="2" t="s">
        <v>113</v>
      </c>
      <c r="C2465" s="2" t="s">
        <v>113</v>
      </c>
      <c r="D2465" s="2" t="s">
        <v>114</v>
      </c>
      <c r="E2465" s="2" t="s">
        <v>2252</v>
      </c>
      <c r="F2465" s="2">
        <v>31161508</v>
      </c>
      <c r="G2465" s="2" t="s">
        <v>810</v>
      </c>
      <c r="H2465" s="2">
        <v>2</v>
      </c>
      <c r="I2465" s="2">
        <v>3</v>
      </c>
      <c r="J2465" s="2">
        <v>16</v>
      </c>
      <c r="K2465" s="2">
        <v>2</v>
      </c>
      <c r="L2465" s="3">
        <v>17112.54</v>
      </c>
      <c r="M2465" s="2" t="s">
        <v>0</v>
      </c>
      <c r="N2465" s="4" t="s">
        <v>21</v>
      </c>
    </row>
    <row r="2466" spans="1:14" x14ac:dyDescent="0.25">
      <c r="A2466" s="1" t="s">
        <v>360</v>
      </c>
      <c r="B2466" s="2" t="s">
        <v>113</v>
      </c>
      <c r="C2466" s="2" t="s">
        <v>113</v>
      </c>
      <c r="D2466" s="2" t="s">
        <v>114</v>
      </c>
      <c r="E2466" s="2" t="s">
        <v>2253</v>
      </c>
      <c r="F2466" s="2">
        <v>31161508</v>
      </c>
      <c r="G2466" s="2" t="s">
        <v>810</v>
      </c>
      <c r="H2466" s="2">
        <v>2</v>
      </c>
      <c r="I2466" s="2">
        <v>3</v>
      </c>
      <c r="J2466" s="2">
        <v>16</v>
      </c>
      <c r="K2466" s="2">
        <v>2</v>
      </c>
      <c r="L2466" s="3">
        <v>22321.919999999998</v>
      </c>
      <c r="M2466" s="2" t="s">
        <v>0</v>
      </c>
      <c r="N2466" s="4" t="s">
        <v>21</v>
      </c>
    </row>
    <row r="2467" spans="1:14" x14ac:dyDescent="0.25">
      <c r="A2467" s="1" t="s">
        <v>360</v>
      </c>
      <c r="B2467" s="2" t="s">
        <v>113</v>
      </c>
      <c r="C2467" s="2" t="s">
        <v>113</v>
      </c>
      <c r="D2467" s="2" t="s">
        <v>114</v>
      </c>
      <c r="E2467" s="2" t="s">
        <v>2254</v>
      </c>
      <c r="F2467" s="2">
        <v>31162100</v>
      </c>
      <c r="G2467" s="2" t="s">
        <v>490</v>
      </c>
      <c r="H2467" s="2">
        <v>3</v>
      </c>
      <c r="I2467" s="2">
        <v>6</v>
      </c>
      <c r="J2467" s="2">
        <v>10</v>
      </c>
      <c r="K2467" s="2">
        <v>20</v>
      </c>
      <c r="L2467" s="3">
        <v>39303</v>
      </c>
      <c r="M2467" s="2" t="s">
        <v>0</v>
      </c>
      <c r="N2467" s="4" t="s">
        <v>21</v>
      </c>
    </row>
    <row r="2468" spans="1:14" x14ac:dyDescent="0.25">
      <c r="A2468" s="1" t="s">
        <v>360</v>
      </c>
      <c r="B2468" s="2" t="s">
        <v>113</v>
      </c>
      <c r="C2468" s="2" t="s">
        <v>113</v>
      </c>
      <c r="D2468" s="2" t="s">
        <v>114</v>
      </c>
      <c r="E2468" s="2" t="s">
        <v>2255</v>
      </c>
      <c r="F2468" s="2">
        <v>31162400</v>
      </c>
      <c r="G2468" s="2" t="s">
        <v>490</v>
      </c>
      <c r="H2468" s="2">
        <v>3</v>
      </c>
      <c r="I2468" s="2">
        <v>6</v>
      </c>
      <c r="J2468" s="2">
        <v>10</v>
      </c>
      <c r="K2468" s="2">
        <v>10</v>
      </c>
      <c r="L2468" s="3">
        <v>37906.5</v>
      </c>
      <c r="M2468" s="2" t="s">
        <v>0</v>
      </c>
      <c r="N2468" s="4" t="s">
        <v>21</v>
      </c>
    </row>
    <row r="2469" spans="1:14" x14ac:dyDescent="0.25">
      <c r="A2469" s="1" t="s">
        <v>360</v>
      </c>
      <c r="B2469" s="2" t="s">
        <v>113</v>
      </c>
      <c r="C2469" s="2" t="s">
        <v>113</v>
      </c>
      <c r="D2469" s="2" t="s">
        <v>114</v>
      </c>
      <c r="E2469" s="2" t="s">
        <v>2256</v>
      </c>
      <c r="F2469" s="2">
        <v>20121400</v>
      </c>
      <c r="G2469" s="2" t="s">
        <v>490</v>
      </c>
      <c r="H2469" s="2">
        <v>3</v>
      </c>
      <c r="I2469" s="2">
        <v>6</v>
      </c>
      <c r="J2469" s="2">
        <v>10</v>
      </c>
      <c r="K2469" s="2">
        <v>10</v>
      </c>
      <c r="L2469" s="3">
        <v>186130</v>
      </c>
      <c r="M2469" s="2" t="s">
        <v>0</v>
      </c>
      <c r="N2469" s="4" t="s">
        <v>21</v>
      </c>
    </row>
    <row r="2470" spans="1:14" x14ac:dyDescent="0.25">
      <c r="A2470" s="1" t="s">
        <v>360</v>
      </c>
      <c r="B2470" s="2" t="s">
        <v>113</v>
      </c>
      <c r="C2470" s="2" t="s">
        <v>113</v>
      </c>
      <c r="D2470" s="2" t="s">
        <v>114</v>
      </c>
      <c r="E2470" s="2" t="s">
        <v>2257</v>
      </c>
      <c r="F2470" s="2">
        <v>30181800</v>
      </c>
      <c r="G2470" s="2" t="s">
        <v>490</v>
      </c>
      <c r="H2470" s="2">
        <v>3</v>
      </c>
      <c r="I2470" s="2">
        <v>6</v>
      </c>
      <c r="J2470" s="2">
        <v>10</v>
      </c>
      <c r="K2470" s="2">
        <v>10</v>
      </c>
      <c r="L2470" s="3">
        <v>133941</v>
      </c>
      <c r="M2470" s="2" t="s">
        <v>0</v>
      </c>
      <c r="N2470" s="4" t="s">
        <v>21</v>
      </c>
    </row>
    <row r="2471" spans="1:14" x14ac:dyDescent="0.25">
      <c r="A2471" s="1" t="s">
        <v>360</v>
      </c>
      <c r="B2471" s="2" t="s">
        <v>113</v>
      </c>
      <c r="C2471" s="2" t="s">
        <v>113</v>
      </c>
      <c r="D2471" s="2" t="s">
        <v>114</v>
      </c>
      <c r="E2471" s="2" t="s">
        <v>2258</v>
      </c>
      <c r="F2471" s="2">
        <v>27111909</v>
      </c>
      <c r="G2471" s="2" t="s">
        <v>490</v>
      </c>
      <c r="H2471" s="2">
        <v>3</v>
      </c>
      <c r="I2471" s="2">
        <v>6</v>
      </c>
      <c r="J2471" s="2">
        <v>10</v>
      </c>
      <c r="K2471" s="2">
        <v>5</v>
      </c>
      <c r="L2471" s="3">
        <v>42781.350000000006</v>
      </c>
      <c r="M2471" s="2" t="s">
        <v>0</v>
      </c>
      <c r="N2471" s="4" t="s">
        <v>21</v>
      </c>
    </row>
    <row r="2472" spans="1:14" x14ac:dyDescent="0.25">
      <c r="A2472" s="1" t="s">
        <v>360</v>
      </c>
      <c r="B2472" s="2" t="s">
        <v>113</v>
      </c>
      <c r="C2472" s="2" t="s">
        <v>113</v>
      </c>
      <c r="D2472" s="2" t="s">
        <v>114</v>
      </c>
      <c r="E2472" s="2" t="s">
        <v>2259</v>
      </c>
      <c r="F2472" s="2">
        <v>27111909</v>
      </c>
      <c r="G2472" s="2" t="s">
        <v>490</v>
      </c>
      <c r="H2472" s="2">
        <v>3</v>
      </c>
      <c r="I2472" s="2">
        <v>6</v>
      </c>
      <c r="J2472" s="2">
        <v>10</v>
      </c>
      <c r="K2472" s="2">
        <v>5</v>
      </c>
      <c r="L2472" s="3">
        <v>50217.15</v>
      </c>
      <c r="M2472" s="2" t="s">
        <v>0</v>
      </c>
      <c r="N2472" s="4" t="s">
        <v>21</v>
      </c>
    </row>
    <row r="2473" spans="1:14" x14ac:dyDescent="0.25">
      <c r="A2473" s="1" t="s">
        <v>360</v>
      </c>
      <c r="B2473" s="2" t="s">
        <v>113</v>
      </c>
      <c r="C2473" s="2" t="s">
        <v>113</v>
      </c>
      <c r="D2473" s="2" t="s">
        <v>114</v>
      </c>
      <c r="E2473" s="2" t="s">
        <v>2260</v>
      </c>
      <c r="F2473" s="2">
        <v>27111909</v>
      </c>
      <c r="G2473" s="2" t="s">
        <v>490</v>
      </c>
      <c r="H2473" s="2">
        <v>3</v>
      </c>
      <c r="I2473" s="2">
        <v>6</v>
      </c>
      <c r="J2473" s="2">
        <v>10</v>
      </c>
      <c r="K2473" s="2">
        <v>5</v>
      </c>
      <c r="L2473" s="3">
        <v>87453.65</v>
      </c>
      <c r="M2473" s="2" t="s">
        <v>0</v>
      </c>
      <c r="N2473" s="4" t="s">
        <v>21</v>
      </c>
    </row>
    <row r="2474" spans="1:14" x14ac:dyDescent="0.25">
      <c r="A2474" s="1" t="s">
        <v>360</v>
      </c>
      <c r="B2474" s="2" t="s">
        <v>113</v>
      </c>
      <c r="C2474" s="2" t="s">
        <v>113</v>
      </c>
      <c r="D2474" s="2" t="s">
        <v>114</v>
      </c>
      <c r="E2474" s="2" t="s">
        <v>2261</v>
      </c>
      <c r="F2474" s="2">
        <v>27111500</v>
      </c>
      <c r="G2474" s="2" t="s">
        <v>490</v>
      </c>
      <c r="H2474" s="2">
        <v>3</v>
      </c>
      <c r="I2474" s="2">
        <v>6</v>
      </c>
      <c r="J2474" s="2">
        <v>10</v>
      </c>
      <c r="K2474" s="2">
        <v>10</v>
      </c>
      <c r="L2474" s="3">
        <v>59506.2</v>
      </c>
      <c r="M2474" s="2" t="s">
        <v>0</v>
      </c>
      <c r="N2474" s="4" t="s">
        <v>21</v>
      </c>
    </row>
    <row r="2475" spans="1:14" x14ac:dyDescent="0.25">
      <c r="A2475" s="1" t="s">
        <v>360</v>
      </c>
      <c r="B2475" s="2" t="s">
        <v>113</v>
      </c>
      <c r="C2475" s="2" t="s">
        <v>113</v>
      </c>
      <c r="D2475" s="2" t="s">
        <v>114</v>
      </c>
      <c r="E2475" s="2" t="s">
        <v>2262</v>
      </c>
      <c r="F2475" s="2">
        <v>31161500</v>
      </c>
      <c r="G2475" s="2" t="s">
        <v>490</v>
      </c>
      <c r="H2475" s="2">
        <v>3</v>
      </c>
      <c r="I2475" s="2">
        <v>6</v>
      </c>
      <c r="J2475" s="2">
        <v>10</v>
      </c>
      <c r="K2475" s="2">
        <v>1000</v>
      </c>
      <c r="L2475" s="3">
        <v>55120</v>
      </c>
      <c r="M2475" s="2" t="s">
        <v>0</v>
      </c>
      <c r="N2475" s="4" t="s">
        <v>21</v>
      </c>
    </row>
    <row r="2476" spans="1:14" x14ac:dyDescent="0.25">
      <c r="A2476" s="1" t="s">
        <v>360</v>
      </c>
      <c r="B2476" s="2" t="s">
        <v>113</v>
      </c>
      <c r="C2476" s="2" t="s">
        <v>113</v>
      </c>
      <c r="D2476" s="2" t="s">
        <v>114</v>
      </c>
      <c r="E2476" s="2" t="s">
        <v>2263</v>
      </c>
      <c r="F2476" s="2">
        <v>31161500</v>
      </c>
      <c r="G2476" s="2" t="s">
        <v>490</v>
      </c>
      <c r="H2476" s="2">
        <v>3</v>
      </c>
      <c r="I2476" s="2">
        <v>6</v>
      </c>
      <c r="J2476" s="2">
        <v>10</v>
      </c>
      <c r="K2476" s="2">
        <v>1</v>
      </c>
      <c r="L2476" s="3">
        <v>6697.52</v>
      </c>
      <c r="M2476" s="2" t="s">
        <v>0</v>
      </c>
      <c r="N2476" s="4" t="s">
        <v>21</v>
      </c>
    </row>
    <row r="2477" spans="1:14" x14ac:dyDescent="0.25">
      <c r="A2477" s="1" t="s">
        <v>360</v>
      </c>
      <c r="B2477" s="2" t="s">
        <v>113</v>
      </c>
      <c r="C2477" s="2" t="s">
        <v>113</v>
      </c>
      <c r="D2477" s="2" t="s">
        <v>114</v>
      </c>
      <c r="E2477" s="2" t="s">
        <v>2264</v>
      </c>
      <c r="F2477" s="2">
        <v>31161500</v>
      </c>
      <c r="G2477" s="2" t="s">
        <v>490</v>
      </c>
      <c r="H2477" s="2">
        <v>3</v>
      </c>
      <c r="I2477" s="2">
        <v>6</v>
      </c>
      <c r="J2477" s="2">
        <v>10</v>
      </c>
      <c r="K2477" s="2">
        <v>1</v>
      </c>
      <c r="L2477" s="3">
        <v>5950.61</v>
      </c>
      <c r="M2477" s="2" t="s">
        <v>0</v>
      </c>
      <c r="N2477" s="4" t="s">
        <v>21</v>
      </c>
    </row>
    <row r="2478" spans="1:14" x14ac:dyDescent="0.25">
      <c r="A2478" s="1" t="s">
        <v>360</v>
      </c>
      <c r="B2478" s="2" t="s">
        <v>113</v>
      </c>
      <c r="C2478" s="2" t="s">
        <v>113</v>
      </c>
      <c r="D2478" s="2" t="s">
        <v>114</v>
      </c>
      <c r="E2478" s="2" t="s">
        <v>2265</v>
      </c>
      <c r="F2478" s="2">
        <v>31161500</v>
      </c>
      <c r="G2478" s="2" t="s">
        <v>490</v>
      </c>
      <c r="H2478" s="2">
        <v>3</v>
      </c>
      <c r="I2478" s="2">
        <v>6</v>
      </c>
      <c r="J2478" s="2">
        <v>10</v>
      </c>
      <c r="K2478" s="2">
        <v>1</v>
      </c>
      <c r="L2478" s="3">
        <v>5950.61</v>
      </c>
      <c r="M2478" s="2" t="s">
        <v>0</v>
      </c>
      <c r="N2478" s="4" t="s">
        <v>21</v>
      </c>
    </row>
    <row r="2479" spans="1:14" x14ac:dyDescent="0.25">
      <c r="A2479" s="1" t="s">
        <v>360</v>
      </c>
      <c r="B2479" s="2" t="s">
        <v>113</v>
      </c>
      <c r="C2479" s="2" t="s">
        <v>113</v>
      </c>
      <c r="D2479" s="2" t="s">
        <v>114</v>
      </c>
      <c r="E2479" s="2" t="s">
        <v>2266</v>
      </c>
      <c r="F2479" s="2">
        <v>31161500</v>
      </c>
      <c r="G2479" s="2" t="s">
        <v>490</v>
      </c>
      <c r="H2479" s="2">
        <v>3</v>
      </c>
      <c r="I2479" s="2">
        <v>6</v>
      </c>
      <c r="J2479" s="2">
        <v>10</v>
      </c>
      <c r="K2479" s="2">
        <v>1</v>
      </c>
      <c r="L2479" s="3">
        <v>11906.93</v>
      </c>
      <c r="M2479" s="2" t="s">
        <v>0</v>
      </c>
      <c r="N2479" s="4" t="s">
        <v>21</v>
      </c>
    </row>
    <row r="2480" spans="1:14" x14ac:dyDescent="0.25">
      <c r="A2480" s="1" t="s">
        <v>360</v>
      </c>
      <c r="B2480" s="2" t="s">
        <v>113</v>
      </c>
      <c r="C2480" s="2" t="s">
        <v>113</v>
      </c>
      <c r="D2480" s="2" t="s">
        <v>114</v>
      </c>
      <c r="E2480" s="2" t="s">
        <v>2267</v>
      </c>
      <c r="F2480" s="2">
        <v>31161500</v>
      </c>
      <c r="G2480" s="2" t="s">
        <v>490</v>
      </c>
      <c r="H2480" s="2">
        <v>3</v>
      </c>
      <c r="I2480" s="2">
        <v>6</v>
      </c>
      <c r="J2480" s="2">
        <v>10</v>
      </c>
      <c r="K2480" s="2">
        <v>1</v>
      </c>
      <c r="L2480" s="3">
        <v>11160.96</v>
      </c>
      <c r="M2480" s="2" t="s">
        <v>0</v>
      </c>
      <c r="N2480" s="4" t="s">
        <v>21</v>
      </c>
    </row>
    <row r="2481" spans="1:14" x14ac:dyDescent="0.25">
      <c r="A2481" s="1" t="s">
        <v>360</v>
      </c>
      <c r="B2481" s="2" t="s">
        <v>113</v>
      </c>
      <c r="C2481" s="2" t="s">
        <v>113</v>
      </c>
      <c r="D2481" s="2" t="s">
        <v>114</v>
      </c>
      <c r="E2481" s="2" t="s">
        <v>2268</v>
      </c>
      <c r="F2481" s="2">
        <v>31161500</v>
      </c>
      <c r="G2481" s="2" t="s">
        <v>490</v>
      </c>
      <c r="H2481" s="2">
        <v>3</v>
      </c>
      <c r="I2481" s="2">
        <v>6</v>
      </c>
      <c r="J2481" s="2">
        <v>10</v>
      </c>
      <c r="K2481" s="2">
        <v>1</v>
      </c>
      <c r="L2481" s="3">
        <v>11160.96</v>
      </c>
      <c r="M2481" s="2" t="s">
        <v>0</v>
      </c>
      <c r="N2481" s="4" t="s">
        <v>21</v>
      </c>
    </row>
    <row r="2482" spans="1:14" x14ac:dyDescent="0.25">
      <c r="A2482" s="1" t="s">
        <v>360</v>
      </c>
      <c r="B2482" s="2" t="s">
        <v>113</v>
      </c>
      <c r="C2482" s="2" t="s">
        <v>113</v>
      </c>
      <c r="D2482" s="2" t="s">
        <v>114</v>
      </c>
      <c r="E2482" s="2" t="s">
        <v>2269</v>
      </c>
      <c r="F2482" s="2">
        <v>31161500</v>
      </c>
      <c r="G2482" s="2" t="s">
        <v>490</v>
      </c>
      <c r="H2482" s="2">
        <v>3</v>
      </c>
      <c r="I2482" s="2">
        <v>6</v>
      </c>
      <c r="J2482" s="2">
        <v>10</v>
      </c>
      <c r="K2482" s="2">
        <v>1</v>
      </c>
      <c r="L2482" s="3">
        <v>16374.16</v>
      </c>
      <c r="M2482" s="2" t="s">
        <v>0</v>
      </c>
      <c r="N2482" s="4" t="s">
        <v>21</v>
      </c>
    </row>
    <row r="2483" spans="1:14" x14ac:dyDescent="0.25">
      <c r="A2483" s="1" t="s">
        <v>360</v>
      </c>
      <c r="B2483" s="2" t="s">
        <v>113</v>
      </c>
      <c r="C2483" s="2" t="s">
        <v>113</v>
      </c>
      <c r="D2483" s="2" t="s">
        <v>114</v>
      </c>
      <c r="E2483" s="2" t="s">
        <v>2270</v>
      </c>
      <c r="F2483" s="2">
        <v>31161500</v>
      </c>
      <c r="G2483" s="2" t="s">
        <v>490</v>
      </c>
      <c r="H2483" s="2">
        <v>3</v>
      </c>
      <c r="I2483" s="2">
        <v>6</v>
      </c>
      <c r="J2483" s="2">
        <v>10</v>
      </c>
      <c r="K2483" s="2">
        <v>1</v>
      </c>
      <c r="L2483" s="3">
        <v>16374.16</v>
      </c>
      <c r="M2483" s="2" t="s">
        <v>0</v>
      </c>
      <c r="N2483" s="4" t="s">
        <v>21</v>
      </c>
    </row>
    <row r="2484" spans="1:14" x14ac:dyDescent="0.25">
      <c r="A2484" s="1" t="s">
        <v>360</v>
      </c>
      <c r="B2484" s="2" t="s">
        <v>113</v>
      </c>
      <c r="C2484" s="2" t="s">
        <v>113</v>
      </c>
      <c r="D2484" s="2" t="s">
        <v>114</v>
      </c>
      <c r="E2484" s="2" t="s">
        <v>2271</v>
      </c>
      <c r="F2484" s="2">
        <v>31161500</v>
      </c>
      <c r="G2484" s="2" t="s">
        <v>490</v>
      </c>
      <c r="H2484" s="2">
        <v>3</v>
      </c>
      <c r="I2484" s="2">
        <v>6</v>
      </c>
      <c r="J2484" s="2">
        <v>10</v>
      </c>
      <c r="K2484" s="2">
        <v>1</v>
      </c>
      <c r="L2484" s="3">
        <v>9672.84</v>
      </c>
      <c r="M2484" s="2" t="s">
        <v>0</v>
      </c>
      <c r="N2484" s="4" t="s">
        <v>21</v>
      </c>
    </row>
    <row r="2485" spans="1:14" x14ac:dyDescent="0.25">
      <c r="A2485" s="1" t="s">
        <v>360</v>
      </c>
      <c r="B2485" s="2" t="s">
        <v>113</v>
      </c>
      <c r="C2485" s="2" t="s">
        <v>113</v>
      </c>
      <c r="D2485" s="2" t="s">
        <v>114</v>
      </c>
      <c r="E2485" s="2" t="s">
        <v>2272</v>
      </c>
      <c r="F2485" s="2">
        <v>31161500</v>
      </c>
      <c r="G2485" s="2" t="s">
        <v>490</v>
      </c>
      <c r="H2485" s="2">
        <v>3</v>
      </c>
      <c r="I2485" s="2">
        <v>6</v>
      </c>
      <c r="J2485" s="2">
        <v>10</v>
      </c>
      <c r="K2485" s="2">
        <v>1</v>
      </c>
      <c r="L2485" s="3">
        <v>17120.13</v>
      </c>
      <c r="M2485" s="2" t="s">
        <v>0</v>
      </c>
      <c r="N2485" s="4" t="s">
        <v>21</v>
      </c>
    </row>
    <row r="2486" spans="1:14" x14ac:dyDescent="0.25">
      <c r="A2486" s="1" t="s">
        <v>360</v>
      </c>
      <c r="B2486" s="2" t="s">
        <v>113</v>
      </c>
      <c r="C2486" s="2" t="s">
        <v>113</v>
      </c>
      <c r="D2486" s="2" t="s">
        <v>114</v>
      </c>
      <c r="E2486" s="2" t="s">
        <v>2273</v>
      </c>
      <c r="F2486" s="2">
        <v>31161500</v>
      </c>
      <c r="G2486" s="2" t="s">
        <v>490</v>
      </c>
      <c r="H2486" s="2">
        <v>3</v>
      </c>
      <c r="I2486" s="2">
        <v>6</v>
      </c>
      <c r="J2486" s="2">
        <v>10</v>
      </c>
      <c r="K2486" s="2">
        <v>1</v>
      </c>
      <c r="L2486" s="3">
        <v>19349.47</v>
      </c>
      <c r="M2486" s="2" t="s">
        <v>0</v>
      </c>
      <c r="N2486" s="4" t="s">
        <v>21</v>
      </c>
    </row>
    <row r="2487" spans="1:14" x14ac:dyDescent="0.25">
      <c r="A2487" s="1" t="s">
        <v>360</v>
      </c>
      <c r="B2487" s="2" t="s">
        <v>113</v>
      </c>
      <c r="C2487" s="2" t="s">
        <v>113</v>
      </c>
      <c r="D2487" s="2" t="s">
        <v>114</v>
      </c>
      <c r="E2487" s="2" t="s">
        <v>2274</v>
      </c>
      <c r="F2487" s="2">
        <v>31161500</v>
      </c>
      <c r="G2487" s="2" t="s">
        <v>490</v>
      </c>
      <c r="H2487" s="2">
        <v>3</v>
      </c>
      <c r="I2487" s="2">
        <v>6</v>
      </c>
      <c r="J2487" s="2">
        <v>10</v>
      </c>
      <c r="K2487" s="2">
        <v>1</v>
      </c>
      <c r="L2487" s="3">
        <v>4463.43</v>
      </c>
      <c r="M2487" s="2" t="s">
        <v>0</v>
      </c>
      <c r="N2487" s="4" t="s">
        <v>21</v>
      </c>
    </row>
    <row r="2488" spans="1:14" x14ac:dyDescent="0.25">
      <c r="A2488" s="1" t="s">
        <v>360</v>
      </c>
      <c r="B2488" s="2" t="s">
        <v>113</v>
      </c>
      <c r="C2488" s="2" t="s">
        <v>113</v>
      </c>
      <c r="D2488" s="2" t="s">
        <v>114</v>
      </c>
      <c r="E2488" s="2" t="s">
        <v>2275</v>
      </c>
      <c r="F2488" s="2">
        <v>31161500</v>
      </c>
      <c r="G2488" s="2" t="s">
        <v>490</v>
      </c>
      <c r="H2488" s="2">
        <v>3</v>
      </c>
      <c r="I2488" s="2">
        <v>6</v>
      </c>
      <c r="J2488" s="2">
        <v>10</v>
      </c>
      <c r="K2488" s="2">
        <v>1</v>
      </c>
      <c r="L2488" s="3">
        <v>2970.56</v>
      </c>
      <c r="M2488" s="2" t="s">
        <v>0</v>
      </c>
      <c r="N2488" s="4" t="s">
        <v>21</v>
      </c>
    </row>
    <row r="2489" spans="1:14" x14ac:dyDescent="0.25">
      <c r="A2489" s="1" t="s">
        <v>360</v>
      </c>
      <c r="B2489" s="2" t="s">
        <v>113</v>
      </c>
      <c r="C2489" s="2" t="s">
        <v>113</v>
      </c>
      <c r="D2489" s="2" t="s">
        <v>114</v>
      </c>
      <c r="E2489" s="2" t="s">
        <v>2276</v>
      </c>
      <c r="F2489" s="2">
        <v>31161500</v>
      </c>
      <c r="G2489" s="2" t="s">
        <v>490</v>
      </c>
      <c r="H2489" s="2">
        <v>3</v>
      </c>
      <c r="I2489" s="2">
        <v>6</v>
      </c>
      <c r="J2489" s="2">
        <v>10</v>
      </c>
      <c r="K2489" s="2">
        <v>1</v>
      </c>
      <c r="L2489" s="3">
        <v>15628.19</v>
      </c>
      <c r="M2489" s="2" t="s">
        <v>0</v>
      </c>
      <c r="N2489" s="4" t="s">
        <v>21</v>
      </c>
    </row>
    <row r="2490" spans="1:14" x14ac:dyDescent="0.25">
      <c r="A2490" s="1" t="s">
        <v>360</v>
      </c>
      <c r="B2490" s="2" t="s">
        <v>113</v>
      </c>
      <c r="C2490" s="2" t="s">
        <v>113</v>
      </c>
      <c r="D2490" s="2" t="s">
        <v>114</v>
      </c>
      <c r="E2490" s="2" t="s">
        <v>2277</v>
      </c>
      <c r="F2490" s="2">
        <v>31161500</v>
      </c>
      <c r="G2490" s="2" t="s">
        <v>490</v>
      </c>
      <c r="H2490" s="2">
        <v>3</v>
      </c>
      <c r="I2490" s="2">
        <v>6</v>
      </c>
      <c r="J2490" s="2">
        <v>10</v>
      </c>
      <c r="K2490" s="2">
        <v>1</v>
      </c>
      <c r="L2490" s="3">
        <v>12652.89</v>
      </c>
      <c r="M2490" s="2" t="s">
        <v>0</v>
      </c>
      <c r="N2490" s="4" t="s">
        <v>21</v>
      </c>
    </row>
    <row r="2491" spans="1:14" x14ac:dyDescent="0.25">
      <c r="A2491" s="1" t="s">
        <v>360</v>
      </c>
      <c r="B2491" s="2" t="s">
        <v>113</v>
      </c>
      <c r="C2491" s="2" t="s">
        <v>113</v>
      </c>
      <c r="D2491" s="2" t="s">
        <v>114</v>
      </c>
      <c r="E2491" s="2" t="s">
        <v>2278</v>
      </c>
      <c r="F2491" s="2">
        <v>31161500</v>
      </c>
      <c r="G2491" s="2" t="s">
        <v>490</v>
      </c>
      <c r="H2491" s="2">
        <v>3</v>
      </c>
      <c r="I2491" s="2">
        <v>6</v>
      </c>
      <c r="J2491" s="2">
        <v>10</v>
      </c>
      <c r="K2491" s="2">
        <v>1</v>
      </c>
      <c r="L2491" s="3">
        <v>9672.84</v>
      </c>
      <c r="M2491" s="2" t="s">
        <v>0</v>
      </c>
      <c r="N2491" s="4" t="s">
        <v>21</v>
      </c>
    </row>
    <row r="2492" spans="1:14" x14ac:dyDescent="0.25">
      <c r="A2492" s="1" t="s">
        <v>360</v>
      </c>
      <c r="B2492" s="2" t="s">
        <v>113</v>
      </c>
      <c r="C2492" s="2" t="s">
        <v>113</v>
      </c>
      <c r="D2492" s="2" t="s">
        <v>114</v>
      </c>
      <c r="E2492" s="2" t="s">
        <v>2279</v>
      </c>
      <c r="F2492" s="2">
        <v>31161500</v>
      </c>
      <c r="G2492" s="2" t="s">
        <v>490</v>
      </c>
      <c r="H2492" s="2">
        <v>3</v>
      </c>
      <c r="I2492" s="2">
        <v>6</v>
      </c>
      <c r="J2492" s="2">
        <v>10</v>
      </c>
      <c r="K2492" s="2">
        <v>1</v>
      </c>
      <c r="L2492" s="3">
        <v>11160.96</v>
      </c>
      <c r="M2492" s="2" t="s">
        <v>0</v>
      </c>
      <c r="N2492" s="4" t="s">
        <v>21</v>
      </c>
    </row>
    <row r="2493" spans="1:14" x14ac:dyDescent="0.25">
      <c r="A2493" s="1" t="s">
        <v>360</v>
      </c>
      <c r="B2493" s="2" t="s">
        <v>113</v>
      </c>
      <c r="C2493" s="2" t="s">
        <v>113</v>
      </c>
      <c r="D2493" s="2" t="s">
        <v>114</v>
      </c>
      <c r="E2493" s="2" t="s">
        <v>2280</v>
      </c>
      <c r="F2493" s="2">
        <v>31162402</v>
      </c>
      <c r="G2493" s="2" t="s">
        <v>490</v>
      </c>
      <c r="H2493" s="2">
        <v>3</v>
      </c>
      <c r="I2493" s="2">
        <v>6</v>
      </c>
      <c r="J2493" s="2">
        <v>10</v>
      </c>
      <c r="K2493" s="2">
        <v>30</v>
      </c>
      <c r="L2493" s="3">
        <v>743037.6</v>
      </c>
      <c r="M2493" s="2" t="s">
        <v>0</v>
      </c>
      <c r="N2493" s="4" t="s">
        <v>21</v>
      </c>
    </row>
    <row r="2494" spans="1:14" x14ac:dyDescent="0.25">
      <c r="A2494" s="1" t="s">
        <v>360</v>
      </c>
      <c r="B2494" s="2" t="s">
        <v>113</v>
      </c>
      <c r="C2494" s="2" t="s">
        <v>113</v>
      </c>
      <c r="D2494" s="2" t="s">
        <v>114</v>
      </c>
      <c r="E2494" s="2" t="s">
        <v>2281</v>
      </c>
      <c r="F2494" s="2">
        <v>31162402</v>
      </c>
      <c r="G2494" s="2" t="s">
        <v>490</v>
      </c>
      <c r="H2494" s="2">
        <v>3</v>
      </c>
      <c r="I2494" s="2">
        <v>6</v>
      </c>
      <c r="J2494" s="2">
        <v>10</v>
      </c>
      <c r="K2494" s="2">
        <v>19</v>
      </c>
      <c r="L2494" s="3">
        <v>1008797.59</v>
      </c>
      <c r="M2494" s="2" t="s">
        <v>0</v>
      </c>
      <c r="N2494" s="4" t="s">
        <v>21</v>
      </c>
    </row>
    <row r="2495" spans="1:14" x14ac:dyDescent="0.25">
      <c r="A2495" s="1" t="s">
        <v>360</v>
      </c>
      <c r="B2495" s="2" t="s">
        <v>113</v>
      </c>
      <c r="C2495" s="2" t="s">
        <v>113</v>
      </c>
      <c r="D2495" s="2" t="s">
        <v>114</v>
      </c>
      <c r="E2495" s="2" t="s">
        <v>2282</v>
      </c>
      <c r="F2495" s="2">
        <v>30181800</v>
      </c>
      <c r="G2495" s="2" t="s">
        <v>490</v>
      </c>
      <c r="H2495" s="2">
        <v>3</v>
      </c>
      <c r="I2495" s="2">
        <v>6</v>
      </c>
      <c r="J2495" s="2">
        <v>10</v>
      </c>
      <c r="K2495" s="2">
        <v>2</v>
      </c>
      <c r="L2495" s="3">
        <v>200587.48</v>
      </c>
      <c r="M2495" s="2" t="s">
        <v>0</v>
      </c>
      <c r="N2495" s="4" t="s">
        <v>21</v>
      </c>
    </row>
    <row r="2496" spans="1:14" x14ac:dyDescent="0.25">
      <c r="A2496" s="1" t="s">
        <v>360</v>
      </c>
      <c r="B2496" s="2" t="s">
        <v>113</v>
      </c>
      <c r="C2496" s="2" t="s">
        <v>113</v>
      </c>
      <c r="D2496" s="2" t="s">
        <v>114</v>
      </c>
      <c r="E2496" s="2" t="s">
        <v>2283</v>
      </c>
      <c r="F2496" s="2">
        <v>12164902</v>
      </c>
      <c r="G2496" s="2" t="s">
        <v>490</v>
      </c>
      <c r="H2496" s="2">
        <v>3</v>
      </c>
      <c r="I2496" s="2">
        <v>6</v>
      </c>
      <c r="J2496" s="2">
        <v>10</v>
      </c>
      <c r="K2496" s="2">
        <v>40</v>
      </c>
      <c r="L2496" s="3">
        <v>8312343.5999999996</v>
      </c>
      <c r="M2496" s="2" t="s">
        <v>0</v>
      </c>
      <c r="N2496" s="4" t="s">
        <v>21</v>
      </c>
    </row>
    <row r="2497" spans="1:14" x14ac:dyDescent="0.25">
      <c r="A2497" s="1" t="s">
        <v>360</v>
      </c>
      <c r="B2497" s="2" t="s">
        <v>113</v>
      </c>
      <c r="C2497" s="2" t="s">
        <v>113</v>
      </c>
      <c r="D2497" s="2" t="s">
        <v>114</v>
      </c>
      <c r="E2497" s="2" t="s">
        <v>2284</v>
      </c>
      <c r="F2497" s="2">
        <v>46171500</v>
      </c>
      <c r="G2497" s="2" t="s">
        <v>490</v>
      </c>
      <c r="H2497" s="2">
        <v>6</v>
      </c>
      <c r="I2497" s="2">
        <v>3</v>
      </c>
      <c r="J2497" s="2">
        <v>10</v>
      </c>
      <c r="K2497" s="2">
        <v>440</v>
      </c>
      <c r="L2497" s="3">
        <v>5915984.7999999998</v>
      </c>
      <c r="M2497" s="2" t="s">
        <v>17389</v>
      </c>
      <c r="N2497" s="4" t="s">
        <v>21</v>
      </c>
    </row>
    <row r="2498" spans="1:14" x14ac:dyDescent="0.25">
      <c r="A2498" s="1" t="s">
        <v>360</v>
      </c>
      <c r="B2498" s="2" t="s">
        <v>113</v>
      </c>
      <c r="C2498" s="2" t="s">
        <v>113</v>
      </c>
      <c r="D2498" s="2" t="s">
        <v>114</v>
      </c>
      <c r="E2498" s="2" t="s">
        <v>2285</v>
      </c>
      <c r="F2498" s="2">
        <v>27112105</v>
      </c>
      <c r="G2498" s="2" t="s">
        <v>490</v>
      </c>
      <c r="H2498" s="2">
        <v>6</v>
      </c>
      <c r="I2498" s="2">
        <v>3</v>
      </c>
      <c r="J2498" s="2">
        <v>10</v>
      </c>
      <c r="K2498" s="2">
        <v>2</v>
      </c>
      <c r="L2498" s="3">
        <v>48804.14</v>
      </c>
      <c r="M2498" s="2" t="s">
        <v>0</v>
      </c>
      <c r="N2498" s="4" t="s">
        <v>21</v>
      </c>
    </row>
    <row r="2499" spans="1:14" x14ac:dyDescent="0.25">
      <c r="A2499" s="1" t="s">
        <v>360</v>
      </c>
      <c r="B2499" s="2" t="s">
        <v>113</v>
      </c>
      <c r="C2499" s="2" t="s">
        <v>113</v>
      </c>
      <c r="D2499" s="2" t="s">
        <v>114</v>
      </c>
      <c r="E2499" s="2" t="s">
        <v>2286</v>
      </c>
      <c r="F2499" s="2">
        <v>27111701</v>
      </c>
      <c r="G2499" s="2" t="s">
        <v>490</v>
      </c>
      <c r="H2499" s="2">
        <v>6</v>
      </c>
      <c r="I2499" s="2">
        <v>3</v>
      </c>
      <c r="J2499" s="2">
        <v>10</v>
      </c>
      <c r="K2499" s="2">
        <v>2</v>
      </c>
      <c r="L2499" s="3">
        <v>145129.51999999999</v>
      </c>
      <c r="M2499" s="2" t="s">
        <v>0</v>
      </c>
      <c r="N2499" s="4" t="s">
        <v>21</v>
      </c>
    </row>
    <row r="2500" spans="1:14" x14ac:dyDescent="0.25">
      <c r="A2500" s="1" t="s">
        <v>360</v>
      </c>
      <c r="B2500" s="2" t="s">
        <v>113</v>
      </c>
      <c r="C2500" s="2" t="s">
        <v>113</v>
      </c>
      <c r="D2500" s="2" t="s">
        <v>114</v>
      </c>
      <c r="E2500" s="2" t="s">
        <v>2287</v>
      </c>
      <c r="F2500" s="2">
        <v>27111909</v>
      </c>
      <c r="G2500" s="2" t="s">
        <v>490</v>
      </c>
      <c r="H2500" s="2">
        <v>6</v>
      </c>
      <c r="I2500" s="2">
        <v>3</v>
      </c>
      <c r="J2500" s="2">
        <v>10</v>
      </c>
      <c r="K2500" s="2">
        <v>5</v>
      </c>
      <c r="L2500" s="3">
        <v>50217.15</v>
      </c>
      <c r="M2500" s="2" t="s">
        <v>0</v>
      </c>
      <c r="N2500" s="4" t="s">
        <v>21</v>
      </c>
    </row>
    <row r="2501" spans="1:14" x14ac:dyDescent="0.25">
      <c r="A2501" s="1" t="s">
        <v>360</v>
      </c>
      <c r="B2501" s="2" t="s">
        <v>113</v>
      </c>
      <c r="C2501" s="2" t="s">
        <v>113</v>
      </c>
      <c r="D2501" s="2" t="s">
        <v>114</v>
      </c>
      <c r="E2501" s="2" t="s">
        <v>2288</v>
      </c>
      <c r="F2501" s="2">
        <v>30162101</v>
      </c>
      <c r="G2501" s="2" t="s">
        <v>490</v>
      </c>
      <c r="H2501" s="2">
        <v>6</v>
      </c>
      <c r="I2501" s="2">
        <v>3</v>
      </c>
      <c r="J2501" s="2">
        <v>10</v>
      </c>
      <c r="K2501" s="2">
        <v>1</v>
      </c>
      <c r="L2501" s="3">
        <v>677572.32</v>
      </c>
      <c r="M2501" s="2" t="s">
        <v>0</v>
      </c>
      <c r="N2501" s="4" t="s">
        <v>21</v>
      </c>
    </row>
    <row r="2502" spans="1:14" x14ac:dyDescent="0.25">
      <c r="A2502" s="1" t="s">
        <v>360</v>
      </c>
      <c r="B2502" s="2" t="s">
        <v>113</v>
      </c>
      <c r="C2502" s="2" t="s">
        <v>113</v>
      </c>
      <c r="D2502" s="2" t="s">
        <v>114</v>
      </c>
      <c r="E2502" s="2" t="s">
        <v>2289</v>
      </c>
      <c r="F2502" s="2">
        <v>31162400</v>
      </c>
      <c r="G2502" s="2" t="s">
        <v>490</v>
      </c>
      <c r="H2502" s="2">
        <v>3</v>
      </c>
      <c r="I2502" s="2">
        <v>6</v>
      </c>
      <c r="J2502" s="2">
        <v>10</v>
      </c>
      <c r="K2502" s="2">
        <v>20</v>
      </c>
      <c r="L2502" s="3">
        <v>528541.80000000005</v>
      </c>
      <c r="M2502" s="2" t="s">
        <v>0</v>
      </c>
      <c r="N2502" s="4" t="s">
        <v>21</v>
      </c>
    </row>
    <row r="2503" spans="1:14" x14ac:dyDescent="0.25">
      <c r="A2503" s="1" t="s">
        <v>360</v>
      </c>
      <c r="B2503" s="2" t="s">
        <v>113</v>
      </c>
      <c r="C2503" s="2" t="s">
        <v>113</v>
      </c>
      <c r="D2503" s="2" t="s">
        <v>114</v>
      </c>
      <c r="E2503" s="2" t="s">
        <v>2290</v>
      </c>
      <c r="F2503" s="2">
        <v>30181800</v>
      </c>
      <c r="G2503" s="2" t="s">
        <v>17856</v>
      </c>
      <c r="H2503" s="2">
        <v>1</v>
      </c>
      <c r="I2503" s="2">
        <v>6</v>
      </c>
      <c r="J2503" s="2">
        <v>16</v>
      </c>
      <c r="K2503" s="2">
        <v>40</v>
      </c>
      <c r="L2503" s="3">
        <v>582517.19999999995</v>
      </c>
      <c r="M2503" s="2" t="s">
        <v>0</v>
      </c>
      <c r="N2503" s="4" t="s">
        <v>21</v>
      </c>
    </row>
    <row r="2504" spans="1:14" x14ac:dyDescent="0.25">
      <c r="A2504" s="1" t="s">
        <v>360</v>
      </c>
      <c r="B2504" s="2" t="s">
        <v>113</v>
      </c>
      <c r="C2504" s="2" t="s">
        <v>113</v>
      </c>
      <c r="D2504" s="2" t="s">
        <v>114</v>
      </c>
      <c r="E2504" s="2" t="s">
        <v>2291</v>
      </c>
      <c r="F2504" s="2">
        <v>60121129</v>
      </c>
      <c r="G2504" s="2" t="s">
        <v>17856</v>
      </c>
      <c r="H2504" s="2">
        <v>1</v>
      </c>
      <c r="I2504" s="2">
        <v>6</v>
      </c>
      <c r="J2504" s="2">
        <v>16</v>
      </c>
      <c r="K2504" s="2">
        <v>20</v>
      </c>
      <c r="L2504" s="3">
        <v>266418.59999999998</v>
      </c>
      <c r="M2504" s="2" t="s">
        <v>0</v>
      </c>
      <c r="N2504" s="4" t="s">
        <v>21</v>
      </c>
    </row>
    <row r="2505" spans="1:14" x14ac:dyDescent="0.25">
      <c r="A2505" s="1" t="s">
        <v>360</v>
      </c>
      <c r="B2505" s="2" t="s">
        <v>113</v>
      </c>
      <c r="C2505" s="2" t="s">
        <v>113</v>
      </c>
      <c r="D2505" s="2" t="s">
        <v>114</v>
      </c>
      <c r="E2505" s="2" t="s">
        <v>2292</v>
      </c>
      <c r="F2505" s="2">
        <v>30102306</v>
      </c>
      <c r="G2505" s="2" t="s">
        <v>496</v>
      </c>
      <c r="H2505" s="2">
        <v>4</v>
      </c>
      <c r="I2505" s="2">
        <v>6</v>
      </c>
      <c r="J2505" s="2">
        <v>10</v>
      </c>
      <c r="K2505" s="2">
        <v>10</v>
      </c>
      <c r="L2505" s="3">
        <v>55800.100000000006</v>
      </c>
      <c r="M2505" s="2" t="s">
        <v>0</v>
      </c>
      <c r="N2505" s="4" t="s">
        <v>21</v>
      </c>
    </row>
    <row r="2506" spans="1:14" x14ac:dyDescent="0.25">
      <c r="A2506" s="1" t="s">
        <v>360</v>
      </c>
      <c r="B2506" s="2" t="s">
        <v>113</v>
      </c>
      <c r="C2506" s="2" t="s">
        <v>113</v>
      </c>
      <c r="D2506" s="2" t="s">
        <v>114</v>
      </c>
      <c r="E2506" s="2" t="s">
        <v>2293</v>
      </c>
      <c r="F2506" s="2">
        <v>23153140</v>
      </c>
      <c r="G2506" s="2" t="s">
        <v>496</v>
      </c>
      <c r="H2506" s="2">
        <v>4</v>
      </c>
      <c r="I2506" s="2">
        <v>6</v>
      </c>
      <c r="J2506" s="2">
        <v>10</v>
      </c>
      <c r="K2506" s="2">
        <v>1</v>
      </c>
      <c r="L2506" s="3">
        <v>137209</v>
      </c>
      <c r="M2506" s="2" t="s">
        <v>0</v>
      </c>
      <c r="N2506" s="4" t="s">
        <v>21</v>
      </c>
    </row>
    <row r="2507" spans="1:14" x14ac:dyDescent="0.25">
      <c r="A2507" s="1" t="s">
        <v>360</v>
      </c>
      <c r="B2507" s="2" t="s">
        <v>113</v>
      </c>
      <c r="C2507" s="2" t="s">
        <v>113</v>
      </c>
      <c r="D2507" s="2" t="s">
        <v>114</v>
      </c>
      <c r="E2507" s="2" t="s">
        <v>2294</v>
      </c>
      <c r="F2507" s="2">
        <v>31161601</v>
      </c>
      <c r="G2507" s="2" t="s">
        <v>496</v>
      </c>
      <c r="H2507" s="2">
        <v>4</v>
      </c>
      <c r="I2507" s="2">
        <v>6</v>
      </c>
      <c r="J2507" s="2">
        <v>10</v>
      </c>
      <c r="K2507" s="2">
        <v>10</v>
      </c>
      <c r="L2507" s="3">
        <v>48340.4</v>
      </c>
      <c r="M2507" s="2" t="s">
        <v>0</v>
      </c>
      <c r="N2507" s="4" t="s">
        <v>21</v>
      </c>
    </row>
    <row r="2508" spans="1:14" x14ac:dyDescent="0.25">
      <c r="A2508" s="1" t="s">
        <v>360</v>
      </c>
      <c r="B2508" s="2" t="s">
        <v>113</v>
      </c>
      <c r="C2508" s="2" t="s">
        <v>113</v>
      </c>
      <c r="D2508" s="2" t="s">
        <v>114</v>
      </c>
      <c r="E2508" s="2" t="s">
        <v>2295</v>
      </c>
      <c r="F2508" s="2">
        <v>27111804</v>
      </c>
      <c r="G2508" s="2" t="s">
        <v>496</v>
      </c>
      <c r="H2508" s="2">
        <v>4</v>
      </c>
      <c r="I2508" s="2">
        <v>6</v>
      </c>
      <c r="J2508" s="2">
        <v>10</v>
      </c>
      <c r="K2508" s="2">
        <v>2</v>
      </c>
      <c r="L2508" s="3">
        <v>24555.06</v>
      </c>
      <c r="M2508" s="2" t="s">
        <v>0</v>
      </c>
      <c r="N2508" s="4" t="s">
        <v>21</v>
      </c>
    </row>
    <row r="2509" spans="1:14" x14ac:dyDescent="0.25">
      <c r="A2509" s="1" t="s">
        <v>360</v>
      </c>
      <c r="B2509" s="2" t="s">
        <v>113</v>
      </c>
      <c r="C2509" s="2" t="s">
        <v>113</v>
      </c>
      <c r="D2509" s="2" t="s">
        <v>114</v>
      </c>
      <c r="E2509" s="2" t="s">
        <v>2296</v>
      </c>
      <c r="F2509" s="2">
        <v>20111614</v>
      </c>
      <c r="G2509" s="2" t="s">
        <v>496</v>
      </c>
      <c r="H2509" s="2">
        <v>4</v>
      </c>
      <c r="I2509" s="2">
        <v>6</v>
      </c>
      <c r="J2509" s="2">
        <v>10</v>
      </c>
      <c r="K2509" s="2">
        <v>1</v>
      </c>
      <c r="L2509" s="3">
        <v>53970.77</v>
      </c>
      <c r="M2509" s="2" t="s">
        <v>17391</v>
      </c>
      <c r="N2509" s="4" t="s">
        <v>21</v>
      </c>
    </row>
    <row r="2510" spans="1:14" x14ac:dyDescent="0.25">
      <c r="A2510" s="1" t="s">
        <v>360</v>
      </c>
      <c r="B2510" s="2" t="s">
        <v>113</v>
      </c>
      <c r="C2510" s="2" t="s">
        <v>113</v>
      </c>
      <c r="D2510" s="2" t="s">
        <v>114</v>
      </c>
      <c r="E2510" s="2" t="s">
        <v>2297</v>
      </c>
      <c r="F2510" s="2">
        <v>27111500</v>
      </c>
      <c r="G2510" s="2" t="s">
        <v>490</v>
      </c>
      <c r="H2510" s="2">
        <v>5</v>
      </c>
      <c r="I2510" s="2">
        <v>6</v>
      </c>
      <c r="J2510" s="2">
        <v>10</v>
      </c>
      <c r="K2510" s="2">
        <v>3</v>
      </c>
      <c r="L2510" s="3">
        <v>26307.360000000001</v>
      </c>
      <c r="M2510" s="2" t="s">
        <v>0</v>
      </c>
      <c r="N2510" s="4" t="s">
        <v>21</v>
      </c>
    </row>
    <row r="2511" spans="1:14" x14ac:dyDescent="0.25">
      <c r="A2511" s="1" t="s">
        <v>360</v>
      </c>
      <c r="B2511" s="2" t="s">
        <v>113</v>
      </c>
      <c r="C2511" s="2" t="s">
        <v>113</v>
      </c>
      <c r="D2511" s="2" t="s">
        <v>114</v>
      </c>
      <c r="E2511" s="2" t="s">
        <v>2298</v>
      </c>
      <c r="F2511" s="2">
        <v>27112000</v>
      </c>
      <c r="G2511" s="2" t="s">
        <v>490</v>
      </c>
      <c r="H2511" s="2">
        <v>5</v>
      </c>
      <c r="I2511" s="2">
        <v>6</v>
      </c>
      <c r="J2511" s="2">
        <v>10</v>
      </c>
      <c r="K2511" s="2">
        <v>2</v>
      </c>
      <c r="L2511" s="3">
        <v>99816.7</v>
      </c>
      <c r="M2511" s="2" t="s">
        <v>0</v>
      </c>
      <c r="N2511" s="4" t="s">
        <v>21</v>
      </c>
    </row>
    <row r="2512" spans="1:14" x14ac:dyDescent="0.25">
      <c r="A2512" s="1" t="s">
        <v>360</v>
      </c>
      <c r="B2512" s="2" t="s">
        <v>113</v>
      </c>
      <c r="C2512" s="2" t="s">
        <v>113</v>
      </c>
      <c r="D2512" s="2" t="s">
        <v>114</v>
      </c>
      <c r="E2512" s="2" t="s">
        <v>2299</v>
      </c>
      <c r="F2512" s="2">
        <v>27112000</v>
      </c>
      <c r="G2512" s="2" t="s">
        <v>490</v>
      </c>
      <c r="H2512" s="2">
        <v>5</v>
      </c>
      <c r="I2512" s="2">
        <v>6</v>
      </c>
      <c r="J2512" s="2">
        <v>10</v>
      </c>
      <c r="K2512" s="2">
        <v>2</v>
      </c>
      <c r="L2512" s="3">
        <v>71297.100000000006</v>
      </c>
      <c r="M2512" s="2" t="s">
        <v>0</v>
      </c>
      <c r="N2512" s="4" t="s">
        <v>21</v>
      </c>
    </row>
    <row r="2513" spans="1:14" x14ac:dyDescent="0.25">
      <c r="A2513" s="1" t="s">
        <v>360</v>
      </c>
      <c r="B2513" s="2" t="s">
        <v>113</v>
      </c>
      <c r="C2513" s="2" t="s">
        <v>113</v>
      </c>
      <c r="D2513" s="2" t="s">
        <v>114</v>
      </c>
      <c r="E2513" s="2" t="s">
        <v>2300</v>
      </c>
      <c r="F2513" s="2">
        <v>27112000</v>
      </c>
      <c r="G2513" s="2" t="s">
        <v>490</v>
      </c>
      <c r="H2513" s="2">
        <v>5</v>
      </c>
      <c r="I2513" s="2">
        <v>6</v>
      </c>
      <c r="J2513" s="2">
        <v>10</v>
      </c>
      <c r="K2513" s="2">
        <v>1</v>
      </c>
      <c r="L2513" s="3">
        <v>82271.8</v>
      </c>
      <c r="M2513" s="2" t="s">
        <v>0</v>
      </c>
      <c r="N2513" s="4" t="s">
        <v>21</v>
      </c>
    </row>
    <row r="2514" spans="1:14" x14ac:dyDescent="0.25">
      <c r="A2514" s="1" t="s">
        <v>360</v>
      </c>
      <c r="B2514" s="2" t="s">
        <v>113</v>
      </c>
      <c r="C2514" s="2" t="s">
        <v>113</v>
      </c>
      <c r="D2514" s="2" t="s">
        <v>114</v>
      </c>
      <c r="E2514" s="2" t="s">
        <v>2301</v>
      </c>
      <c r="F2514" s="2">
        <v>27111600</v>
      </c>
      <c r="G2514" s="2" t="s">
        <v>490</v>
      </c>
      <c r="H2514" s="2">
        <v>5</v>
      </c>
      <c r="I2514" s="2">
        <v>6</v>
      </c>
      <c r="J2514" s="2">
        <v>10</v>
      </c>
      <c r="K2514" s="2">
        <v>1</v>
      </c>
      <c r="L2514" s="3">
        <v>33449.620000000003</v>
      </c>
      <c r="M2514" s="2" t="s">
        <v>0</v>
      </c>
      <c r="N2514" s="4" t="s">
        <v>21</v>
      </c>
    </row>
    <row r="2515" spans="1:14" x14ac:dyDescent="0.25">
      <c r="A2515" s="1" t="s">
        <v>360</v>
      </c>
      <c r="B2515" s="2" t="s">
        <v>113</v>
      </c>
      <c r="C2515" s="2" t="s">
        <v>113</v>
      </c>
      <c r="D2515" s="2" t="s">
        <v>114</v>
      </c>
      <c r="E2515" s="2" t="s">
        <v>2302</v>
      </c>
      <c r="F2515" s="2">
        <v>27112000</v>
      </c>
      <c r="G2515" s="2" t="s">
        <v>490</v>
      </c>
      <c r="H2515" s="2">
        <v>5</v>
      </c>
      <c r="I2515" s="2">
        <v>6</v>
      </c>
      <c r="J2515" s="2">
        <v>10</v>
      </c>
      <c r="K2515" s="2">
        <v>1</v>
      </c>
      <c r="L2515" s="3">
        <v>89401.7</v>
      </c>
      <c r="M2515" s="2" t="s">
        <v>0</v>
      </c>
      <c r="N2515" s="4" t="s">
        <v>21</v>
      </c>
    </row>
    <row r="2516" spans="1:14" x14ac:dyDescent="0.25">
      <c r="A2516" s="1" t="s">
        <v>360</v>
      </c>
      <c r="B2516" s="2" t="s">
        <v>113</v>
      </c>
      <c r="C2516" s="2" t="s">
        <v>113</v>
      </c>
      <c r="D2516" s="2" t="s">
        <v>114</v>
      </c>
      <c r="E2516" s="2" t="s">
        <v>2303</v>
      </c>
      <c r="F2516" s="2">
        <v>42143600</v>
      </c>
      <c r="G2516" s="2" t="s">
        <v>490</v>
      </c>
      <c r="H2516" s="2">
        <v>5</v>
      </c>
      <c r="I2516" s="2">
        <v>6</v>
      </c>
      <c r="J2516" s="2">
        <v>10</v>
      </c>
      <c r="K2516" s="2">
        <v>1</v>
      </c>
      <c r="L2516" s="3">
        <v>79523.61</v>
      </c>
      <c r="M2516" s="2" t="s">
        <v>0</v>
      </c>
      <c r="N2516" s="4" t="s">
        <v>21</v>
      </c>
    </row>
    <row r="2517" spans="1:14" x14ac:dyDescent="0.25">
      <c r="A2517" s="1" t="s">
        <v>360</v>
      </c>
      <c r="B2517" s="2" t="s">
        <v>113</v>
      </c>
      <c r="C2517" s="2" t="s">
        <v>113</v>
      </c>
      <c r="D2517" s="2" t="s">
        <v>114</v>
      </c>
      <c r="E2517" s="2" t="s">
        <v>2304</v>
      </c>
      <c r="F2517" s="2">
        <v>31201517</v>
      </c>
      <c r="G2517" s="2" t="s">
        <v>490</v>
      </c>
      <c r="H2517" s="2">
        <v>5</v>
      </c>
      <c r="I2517" s="2">
        <v>6</v>
      </c>
      <c r="J2517" s="2">
        <v>10</v>
      </c>
      <c r="K2517" s="2">
        <v>1</v>
      </c>
      <c r="L2517" s="3">
        <v>123023.73</v>
      </c>
      <c r="M2517" s="2" t="s">
        <v>0</v>
      </c>
      <c r="N2517" s="4" t="s">
        <v>21</v>
      </c>
    </row>
    <row r="2518" spans="1:14" x14ac:dyDescent="0.25">
      <c r="A2518" s="1" t="s">
        <v>360</v>
      </c>
      <c r="B2518" s="2" t="s">
        <v>113</v>
      </c>
      <c r="C2518" s="2" t="s">
        <v>113</v>
      </c>
      <c r="D2518" s="2" t="s">
        <v>114</v>
      </c>
      <c r="E2518" s="2" t="s">
        <v>2305</v>
      </c>
      <c r="F2518" s="2">
        <v>40171511</v>
      </c>
      <c r="G2518" s="2" t="s">
        <v>490</v>
      </c>
      <c r="H2518" s="2">
        <v>7</v>
      </c>
      <c r="I2518" s="2">
        <v>6</v>
      </c>
      <c r="J2518" s="2">
        <v>10</v>
      </c>
      <c r="K2518" s="2">
        <v>9</v>
      </c>
      <c r="L2518" s="3">
        <v>4261501.53</v>
      </c>
      <c r="M2518" s="2" t="s">
        <v>17389</v>
      </c>
      <c r="N2518" s="4" t="s">
        <v>21</v>
      </c>
    </row>
    <row r="2519" spans="1:14" x14ac:dyDescent="0.25">
      <c r="A2519" s="1" t="s">
        <v>360</v>
      </c>
      <c r="B2519" s="2" t="s">
        <v>113</v>
      </c>
      <c r="C2519" s="2" t="s">
        <v>113</v>
      </c>
      <c r="D2519" s="2" t="s">
        <v>114</v>
      </c>
      <c r="E2519" s="2" t="s">
        <v>2121</v>
      </c>
      <c r="F2519" s="2">
        <v>31162420</v>
      </c>
      <c r="G2519" s="2" t="s">
        <v>490</v>
      </c>
      <c r="H2519" s="2">
        <v>4</v>
      </c>
      <c r="I2519" s="2">
        <v>6</v>
      </c>
      <c r="J2519" s="2">
        <v>10</v>
      </c>
      <c r="K2519" s="2">
        <v>2</v>
      </c>
      <c r="L2519" s="3">
        <v>109507.56</v>
      </c>
      <c r="M2519" s="2" t="s">
        <v>0</v>
      </c>
      <c r="N2519" s="4" t="s">
        <v>21</v>
      </c>
    </row>
    <row r="2520" spans="1:14" x14ac:dyDescent="0.25">
      <c r="A2520" s="1" t="s">
        <v>360</v>
      </c>
      <c r="B2520" s="2" t="s">
        <v>113</v>
      </c>
      <c r="C2520" s="2" t="s">
        <v>113</v>
      </c>
      <c r="D2520" s="2" t="s">
        <v>114</v>
      </c>
      <c r="E2520" s="2" t="s">
        <v>2122</v>
      </c>
      <c r="F2520" s="2">
        <v>46171501</v>
      </c>
      <c r="G2520" s="2" t="s">
        <v>490</v>
      </c>
      <c r="H2520" s="2">
        <v>4</v>
      </c>
      <c r="I2520" s="2">
        <v>6</v>
      </c>
      <c r="J2520" s="2">
        <v>10</v>
      </c>
      <c r="K2520" s="2">
        <v>3</v>
      </c>
      <c r="L2520" s="3">
        <v>152330.73000000001</v>
      </c>
      <c r="M2520" s="2" t="s">
        <v>0</v>
      </c>
      <c r="N2520" s="4" t="s">
        <v>21</v>
      </c>
    </row>
    <row r="2521" spans="1:14" x14ac:dyDescent="0.25">
      <c r="A2521" s="1" t="s">
        <v>360</v>
      </c>
      <c r="B2521" s="2" t="s">
        <v>113</v>
      </c>
      <c r="C2521" s="2" t="s">
        <v>113</v>
      </c>
      <c r="D2521" s="2" t="s">
        <v>114</v>
      </c>
      <c r="E2521" s="2" t="s">
        <v>2123</v>
      </c>
      <c r="F2521" s="2">
        <v>46171501</v>
      </c>
      <c r="G2521" s="2" t="s">
        <v>490</v>
      </c>
      <c r="H2521" s="2">
        <v>4</v>
      </c>
      <c r="I2521" s="2">
        <v>6</v>
      </c>
      <c r="J2521" s="2">
        <v>10</v>
      </c>
      <c r="K2521" s="2">
        <v>4</v>
      </c>
      <c r="L2521" s="3">
        <v>232843.51999999999</v>
      </c>
      <c r="M2521" s="2" t="s">
        <v>0</v>
      </c>
      <c r="N2521" s="4" t="s">
        <v>21</v>
      </c>
    </row>
    <row r="2522" spans="1:14" x14ac:dyDescent="0.25">
      <c r="A2522" s="1" t="s">
        <v>360</v>
      </c>
      <c r="B2522" s="2" t="s">
        <v>113</v>
      </c>
      <c r="C2522" s="2" t="s">
        <v>113</v>
      </c>
      <c r="D2522" s="2" t="s">
        <v>114</v>
      </c>
      <c r="E2522" s="2" t="s">
        <v>2124</v>
      </c>
      <c r="F2522" s="2">
        <v>31162402</v>
      </c>
      <c r="G2522" s="2" t="s">
        <v>490</v>
      </c>
      <c r="H2522" s="2">
        <v>4</v>
      </c>
      <c r="I2522" s="2">
        <v>6</v>
      </c>
      <c r="J2522" s="2">
        <v>10</v>
      </c>
      <c r="K2522" s="2">
        <v>3</v>
      </c>
      <c r="L2522" s="3">
        <v>84857.459999999992</v>
      </c>
      <c r="M2522" s="2" t="s">
        <v>0</v>
      </c>
      <c r="N2522" s="4" t="s">
        <v>21</v>
      </c>
    </row>
    <row r="2523" spans="1:14" x14ac:dyDescent="0.25">
      <c r="A2523" s="1" t="s">
        <v>360</v>
      </c>
      <c r="B2523" s="2" t="s">
        <v>113</v>
      </c>
      <c r="C2523" s="2" t="s">
        <v>113</v>
      </c>
      <c r="D2523" s="2" t="s">
        <v>114</v>
      </c>
      <c r="E2523" s="2" t="s">
        <v>2125</v>
      </c>
      <c r="F2523" s="2">
        <v>31162402</v>
      </c>
      <c r="G2523" s="2" t="s">
        <v>490</v>
      </c>
      <c r="H2523" s="2">
        <v>4</v>
      </c>
      <c r="I2523" s="2">
        <v>6</v>
      </c>
      <c r="J2523" s="2">
        <v>10</v>
      </c>
      <c r="K2523" s="2">
        <v>3</v>
      </c>
      <c r="L2523" s="3">
        <v>93797.64</v>
      </c>
      <c r="M2523" s="2" t="s">
        <v>0</v>
      </c>
      <c r="N2523" s="4" t="s">
        <v>21</v>
      </c>
    </row>
    <row r="2524" spans="1:14" x14ac:dyDescent="0.25">
      <c r="A2524" s="1" t="s">
        <v>360</v>
      </c>
      <c r="B2524" s="2" t="s">
        <v>113</v>
      </c>
      <c r="C2524" s="2" t="s">
        <v>113</v>
      </c>
      <c r="D2524" s="2" t="s">
        <v>114</v>
      </c>
      <c r="E2524" s="2" t="s">
        <v>2126</v>
      </c>
      <c r="F2524" s="2">
        <v>31162402</v>
      </c>
      <c r="G2524" s="2" t="s">
        <v>490</v>
      </c>
      <c r="H2524" s="2">
        <v>4</v>
      </c>
      <c r="I2524" s="2">
        <v>6</v>
      </c>
      <c r="J2524" s="2">
        <v>10</v>
      </c>
      <c r="K2524" s="2">
        <v>3</v>
      </c>
      <c r="L2524" s="3">
        <v>188399.28</v>
      </c>
      <c r="M2524" s="2" t="s">
        <v>0</v>
      </c>
      <c r="N2524" s="4" t="s">
        <v>21</v>
      </c>
    </row>
    <row r="2525" spans="1:14" x14ac:dyDescent="0.25">
      <c r="A2525" s="1" t="s">
        <v>360</v>
      </c>
      <c r="B2525" s="2" t="s">
        <v>113</v>
      </c>
      <c r="C2525" s="2" t="s">
        <v>113</v>
      </c>
      <c r="D2525" s="2" t="s">
        <v>114</v>
      </c>
      <c r="E2525" s="2" t="s">
        <v>2128</v>
      </c>
      <c r="F2525" s="2">
        <v>40141653</v>
      </c>
      <c r="G2525" s="2" t="s">
        <v>490</v>
      </c>
      <c r="H2525" s="2">
        <v>4</v>
      </c>
      <c r="I2525" s="2">
        <v>6</v>
      </c>
      <c r="J2525" s="2">
        <v>10</v>
      </c>
      <c r="K2525" s="2">
        <v>3</v>
      </c>
      <c r="L2525" s="3">
        <v>55488.36</v>
      </c>
      <c r="M2525" s="2" t="s">
        <v>0</v>
      </c>
      <c r="N2525" s="4" t="s">
        <v>21</v>
      </c>
    </row>
    <row r="2526" spans="1:14" x14ac:dyDescent="0.25">
      <c r="A2526" s="1" t="s">
        <v>360</v>
      </c>
      <c r="B2526" s="2" t="s">
        <v>113</v>
      </c>
      <c r="C2526" s="2" t="s">
        <v>113</v>
      </c>
      <c r="D2526" s="2" t="s">
        <v>114</v>
      </c>
      <c r="E2526" s="2" t="s">
        <v>2129</v>
      </c>
      <c r="F2526" s="2">
        <v>40141653</v>
      </c>
      <c r="G2526" s="2" t="s">
        <v>490</v>
      </c>
      <c r="H2526" s="2">
        <v>4</v>
      </c>
      <c r="I2526" s="2">
        <v>6</v>
      </c>
      <c r="J2526" s="2">
        <v>10</v>
      </c>
      <c r="K2526" s="2">
        <v>3</v>
      </c>
      <c r="L2526" s="3">
        <v>73260.39</v>
      </c>
      <c r="M2526" s="2" t="s">
        <v>0</v>
      </c>
      <c r="N2526" s="4" t="s">
        <v>21</v>
      </c>
    </row>
    <row r="2527" spans="1:14" x14ac:dyDescent="0.25">
      <c r="A2527" s="1" t="s">
        <v>360</v>
      </c>
      <c r="B2527" s="2" t="s">
        <v>113</v>
      </c>
      <c r="C2527" s="2" t="s">
        <v>113</v>
      </c>
      <c r="D2527" s="2" t="s">
        <v>114</v>
      </c>
      <c r="E2527" s="2" t="s">
        <v>2130</v>
      </c>
      <c r="F2527" s="2">
        <v>40141653</v>
      </c>
      <c r="G2527" s="2" t="s">
        <v>490</v>
      </c>
      <c r="H2527" s="2">
        <v>4</v>
      </c>
      <c r="I2527" s="2">
        <v>6</v>
      </c>
      <c r="J2527" s="2">
        <v>10</v>
      </c>
      <c r="K2527" s="2">
        <v>3</v>
      </c>
      <c r="L2527" s="3">
        <v>108465.18</v>
      </c>
      <c r="M2527" s="2" t="s">
        <v>0</v>
      </c>
      <c r="N2527" s="4" t="s">
        <v>21</v>
      </c>
    </row>
    <row r="2528" spans="1:14" x14ac:dyDescent="0.25">
      <c r="A2528" s="1" t="s">
        <v>360</v>
      </c>
      <c r="B2528" s="2" t="s">
        <v>113</v>
      </c>
      <c r="C2528" s="2" t="s">
        <v>113</v>
      </c>
      <c r="D2528" s="2" t="s">
        <v>114</v>
      </c>
      <c r="E2528" s="2" t="s">
        <v>2142</v>
      </c>
      <c r="F2528" s="2">
        <v>47121807</v>
      </c>
      <c r="G2528" s="2" t="s">
        <v>490</v>
      </c>
      <c r="H2528" s="2">
        <v>4</v>
      </c>
      <c r="I2528" s="2">
        <v>6</v>
      </c>
      <c r="J2528" s="2">
        <v>10</v>
      </c>
      <c r="K2528" s="2">
        <v>2</v>
      </c>
      <c r="L2528" s="3">
        <v>28508.22</v>
      </c>
      <c r="M2528" s="2" t="s">
        <v>0</v>
      </c>
      <c r="N2528" s="4" t="s">
        <v>21</v>
      </c>
    </row>
    <row r="2529" spans="1:14" x14ac:dyDescent="0.25">
      <c r="A2529" s="1" t="s">
        <v>360</v>
      </c>
      <c r="B2529" s="2" t="s">
        <v>113</v>
      </c>
      <c r="C2529" s="2" t="s">
        <v>113</v>
      </c>
      <c r="D2529" s="2" t="s">
        <v>114</v>
      </c>
      <c r="E2529" s="2" t="s">
        <v>2143</v>
      </c>
      <c r="F2529" s="2">
        <v>47121807</v>
      </c>
      <c r="G2529" s="2" t="s">
        <v>490</v>
      </c>
      <c r="H2529" s="2">
        <v>4</v>
      </c>
      <c r="I2529" s="2">
        <v>6</v>
      </c>
      <c r="J2529" s="2">
        <v>10</v>
      </c>
      <c r="K2529" s="2">
        <v>1</v>
      </c>
      <c r="L2529" s="3">
        <v>18608.27</v>
      </c>
      <c r="M2529" s="2" t="s">
        <v>0</v>
      </c>
      <c r="N2529" s="4" t="s">
        <v>21</v>
      </c>
    </row>
    <row r="2530" spans="1:14" x14ac:dyDescent="0.25">
      <c r="A2530" s="1" t="s">
        <v>360</v>
      </c>
      <c r="B2530" s="2" t="s">
        <v>113</v>
      </c>
      <c r="C2530" s="2" t="s">
        <v>113</v>
      </c>
      <c r="D2530" s="2" t="s">
        <v>114</v>
      </c>
      <c r="E2530" s="2" t="s">
        <v>2144</v>
      </c>
      <c r="F2530" s="2">
        <v>27111909</v>
      </c>
      <c r="G2530" s="2" t="s">
        <v>490</v>
      </c>
      <c r="H2530" s="2">
        <v>4</v>
      </c>
      <c r="I2530" s="2">
        <v>6</v>
      </c>
      <c r="J2530" s="2">
        <v>10</v>
      </c>
      <c r="K2530" s="2">
        <v>4</v>
      </c>
      <c r="L2530" s="3">
        <v>34225.08</v>
      </c>
      <c r="M2530" s="2" t="s">
        <v>0</v>
      </c>
      <c r="N2530" s="4" t="s">
        <v>21</v>
      </c>
    </row>
    <row r="2531" spans="1:14" x14ac:dyDescent="0.25">
      <c r="A2531" s="1" t="s">
        <v>360</v>
      </c>
      <c r="B2531" s="2" t="s">
        <v>113</v>
      </c>
      <c r="C2531" s="2" t="s">
        <v>113</v>
      </c>
      <c r="D2531" s="2" t="s">
        <v>114</v>
      </c>
      <c r="E2531" s="2" t="s">
        <v>2145</v>
      </c>
      <c r="F2531" s="2">
        <v>27111909</v>
      </c>
      <c r="G2531" s="2" t="s">
        <v>490</v>
      </c>
      <c r="H2531" s="2">
        <v>4</v>
      </c>
      <c r="I2531" s="2">
        <v>6</v>
      </c>
      <c r="J2531" s="2">
        <v>10</v>
      </c>
      <c r="K2531" s="2">
        <v>4</v>
      </c>
      <c r="L2531" s="3">
        <v>40173.800000000003</v>
      </c>
      <c r="M2531" s="2" t="s">
        <v>0</v>
      </c>
      <c r="N2531" s="4" t="s">
        <v>21</v>
      </c>
    </row>
    <row r="2532" spans="1:14" x14ac:dyDescent="0.25">
      <c r="A2532" s="1" t="s">
        <v>360</v>
      </c>
      <c r="B2532" s="2" t="s">
        <v>113</v>
      </c>
      <c r="C2532" s="2" t="s">
        <v>113</v>
      </c>
      <c r="D2532" s="2" t="s">
        <v>114</v>
      </c>
      <c r="E2532" s="2" t="s">
        <v>2146</v>
      </c>
      <c r="F2532" s="2">
        <v>27111909</v>
      </c>
      <c r="G2532" s="2" t="s">
        <v>490</v>
      </c>
      <c r="H2532" s="2">
        <v>4</v>
      </c>
      <c r="I2532" s="2">
        <v>6</v>
      </c>
      <c r="J2532" s="2">
        <v>10</v>
      </c>
      <c r="K2532" s="2">
        <v>4</v>
      </c>
      <c r="L2532" s="3">
        <v>38421.480000000003</v>
      </c>
      <c r="M2532" s="2" t="s">
        <v>0</v>
      </c>
      <c r="N2532" s="4" t="s">
        <v>21</v>
      </c>
    </row>
    <row r="2533" spans="1:14" x14ac:dyDescent="0.25">
      <c r="A2533" s="1" t="s">
        <v>360</v>
      </c>
      <c r="B2533" s="2" t="s">
        <v>113</v>
      </c>
      <c r="C2533" s="2" t="s">
        <v>113</v>
      </c>
      <c r="D2533" s="2" t="s">
        <v>114</v>
      </c>
      <c r="E2533" s="2" t="s">
        <v>2149</v>
      </c>
      <c r="F2533" s="2">
        <v>30181808</v>
      </c>
      <c r="G2533" s="2" t="s">
        <v>490</v>
      </c>
      <c r="H2533" s="2">
        <v>4</v>
      </c>
      <c r="I2533" s="2">
        <v>6</v>
      </c>
      <c r="J2533" s="2">
        <v>10</v>
      </c>
      <c r="K2533" s="2">
        <v>2</v>
      </c>
      <c r="L2533" s="3">
        <v>85610.1</v>
      </c>
      <c r="M2533" s="2" t="s">
        <v>0</v>
      </c>
      <c r="N2533" s="4" t="s">
        <v>21</v>
      </c>
    </row>
    <row r="2534" spans="1:14" x14ac:dyDescent="0.25">
      <c r="A2534" s="1" t="s">
        <v>360</v>
      </c>
      <c r="B2534" s="2" t="s">
        <v>113</v>
      </c>
      <c r="C2534" s="2" t="s">
        <v>113</v>
      </c>
      <c r="D2534" s="2" t="s">
        <v>114</v>
      </c>
      <c r="E2534" s="2" t="s">
        <v>2154</v>
      </c>
      <c r="F2534" s="2">
        <v>30181701</v>
      </c>
      <c r="G2534" s="2" t="s">
        <v>490</v>
      </c>
      <c r="H2534" s="2">
        <v>4</v>
      </c>
      <c r="I2534" s="2">
        <v>6</v>
      </c>
      <c r="J2534" s="2">
        <v>10</v>
      </c>
      <c r="K2534" s="2">
        <v>2</v>
      </c>
      <c r="L2534" s="3">
        <v>67741.179999999993</v>
      </c>
      <c r="M2534" s="2" t="s">
        <v>0</v>
      </c>
      <c r="N2534" s="4" t="s">
        <v>21</v>
      </c>
    </row>
    <row r="2535" spans="1:14" x14ac:dyDescent="0.25">
      <c r="A2535" s="1" t="s">
        <v>360</v>
      </c>
      <c r="B2535" s="2" t="s">
        <v>113</v>
      </c>
      <c r="C2535" s="2" t="s">
        <v>113</v>
      </c>
      <c r="D2535" s="2" t="s">
        <v>114</v>
      </c>
      <c r="E2535" s="2" t="s">
        <v>2155</v>
      </c>
      <c r="F2535" s="2">
        <v>30181701</v>
      </c>
      <c r="G2535" s="2" t="s">
        <v>490</v>
      </c>
      <c r="H2535" s="2">
        <v>4</v>
      </c>
      <c r="I2535" s="2">
        <v>6</v>
      </c>
      <c r="J2535" s="2">
        <v>10</v>
      </c>
      <c r="K2535" s="2">
        <v>2</v>
      </c>
      <c r="L2535" s="3">
        <v>37216.54</v>
      </c>
      <c r="M2535" s="2" t="s">
        <v>0</v>
      </c>
      <c r="N2535" s="4" t="s">
        <v>21</v>
      </c>
    </row>
    <row r="2536" spans="1:14" x14ac:dyDescent="0.25">
      <c r="A2536" s="1" t="s">
        <v>360</v>
      </c>
      <c r="B2536" s="2" t="s">
        <v>113</v>
      </c>
      <c r="C2536" s="2" t="s">
        <v>113</v>
      </c>
      <c r="D2536" s="2" t="s">
        <v>114</v>
      </c>
      <c r="E2536" s="2" t="s">
        <v>2156</v>
      </c>
      <c r="F2536" s="2">
        <v>30181701</v>
      </c>
      <c r="G2536" s="2" t="s">
        <v>490</v>
      </c>
      <c r="H2536" s="2">
        <v>4</v>
      </c>
      <c r="I2536" s="2">
        <v>6</v>
      </c>
      <c r="J2536" s="2">
        <v>10</v>
      </c>
      <c r="K2536" s="2">
        <v>2</v>
      </c>
      <c r="L2536" s="3">
        <v>49868.42</v>
      </c>
      <c r="M2536" s="2" t="s">
        <v>0</v>
      </c>
      <c r="N2536" s="4" t="s">
        <v>21</v>
      </c>
    </row>
    <row r="2537" spans="1:14" x14ac:dyDescent="0.25">
      <c r="A2537" s="1" t="s">
        <v>360</v>
      </c>
      <c r="B2537" s="2" t="s">
        <v>113</v>
      </c>
      <c r="C2537" s="2" t="s">
        <v>113</v>
      </c>
      <c r="D2537" s="2" t="s">
        <v>114</v>
      </c>
      <c r="E2537" s="2" t="s">
        <v>2160</v>
      </c>
      <c r="F2537" s="2">
        <v>31162420</v>
      </c>
      <c r="G2537" s="2" t="s">
        <v>490</v>
      </c>
      <c r="H2537" s="2">
        <v>4</v>
      </c>
      <c r="I2537" s="2">
        <v>6</v>
      </c>
      <c r="J2537" s="2">
        <v>10</v>
      </c>
      <c r="K2537" s="2">
        <v>10</v>
      </c>
      <c r="L2537" s="3">
        <v>28232.600000000002</v>
      </c>
      <c r="M2537" s="2" t="s">
        <v>0</v>
      </c>
      <c r="N2537" s="4" t="s">
        <v>21</v>
      </c>
    </row>
    <row r="2538" spans="1:14" x14ac:dyDescent="0.25">
      <c r="A2538" s="1" t="s">
        <v>360</v>
      </c>
      <c r="B2538" s="2" t="s">
        <v>113</v>
      </c>
      <c r="C2538" s="2" t="s">
        <v>113</v>
      </c>
      <c r="D2538" s="2" t="s">
        <v>114</v>
      </c>
      <c r="E2538" s="2" t="s">
        <v>2164</v>
      </c>
      <c r="F2538" s="2">
        <v>27111543</v>
      </c>
      <c r="G2538" s="2" t="s">
        <v>490</v>
      </c>
      <c r="H2538" s="2">
        <v>4</v>
      </c>
      <c r="I2538" s="2">
        <v>6</v>
      </c>
      <c r="J2538" s="2">
        <v>10</v>
      </c>
      <c r="K2538" s="2">
        <v>2</v>
      </c>
      <c r="L2538" s="3">
        <v>4152.72</v>
      </c>
      <c r="M2538" s="2" t="s">
        <v>0</v>
      </c>
      <c r="N2538" s="4" t="s">
        <v>21</v>
      </c>
    </row>
    <row r="2539" spans="1:14" x14ac:dyDescent="0.25">
      <c r="A2539" s="1" t="s">
        <v>360</v>
      </c>
      <c r="B2539" s="2" t="s">
        <v>113</v>
      </c>
      <c r="C2539" s="2" t="s">
        <v>113</v>
      </c>
      <c r="D2539" s="2" t="s">
        <v>114</v>
      </c>
      <c r="E2539" s="2" t="s">
        <v>2165</v>
      </c>
      <c r="F2539" s="2">
        <v>27111543</v>
      </c>
      <c r="G2539" s="2" t="s">
        <v>490</v>
      </c>
      <c r="H2539" s="2">
        <v>4</v>
      </c>
      <c r="I2539" s="2">
        <v>6</v>
      </c>
      <c r="J2539" s="2">
        <v>10</v>
      </c>
      <c r="K2539" s="2">
        <v>2</v>
      </c>
      <c r="L2539" s="3">
        <v>2818.54</v>
      </c>
      <c r="M2539" s="2" t="s">
        <v>0</v>
      </c>
      <c r="N2539" s="4" t="s">
        <v>21</v>
      </c>
    </row>
    <row r="2540" spans="1:14" x14ac:dyDescent="0.25">
      <c r="A2540" s="1" t="s">
        <v>360</v>
      </c>
      <c r="B2540" s="2" t="s">
        <v>113</v>
      </c>
      <c r="C2540" s="2" t="s">
        <v>113</v>
      </c>
      <c r="D2540" s="2" t="s">
        <v>114</v>
      </c>
      <c r="E2540" s="2" t="s">
        <v>2166</v>
      </c>
      <c r="F2540" s="2">
        <v>27111543</v>
      </c>
      <c r="G2540" s="2" t="s">
        <v>490</v>
      </c>
      <c r="H2540" s="2">
        <v>4</v>
      </c>
      <c r="I2540" s="2">
        <v>6</v>
      </c>
      <c r="J2540" s="2">
        <v>10</v>
      </c>
      <c r="K2540" s="2">
        <v>2</v>
      </c>
      <c r="L2540" s="3">
        <v>6988.3</v>
      </c>
      <c r="M2540" s="2" t="s">
        <v>0</v>
      </c>
      <c r="N2540" s="4" t="s">
        <v>21</v>
      </c>
    </row>
    <row r="2541" spans="1:14" x14ac:dyDescent="0.25">
      <c r="A2541" s="1" t="s">
        <v>360</v>
      </c>
      <c r="B2541" s="2" t="s">
        <v>113</v>
      </c>
      <c r="C2541" s="2" t="s">
        <v>113</v>
      </c>
      <c r="D2541" s="2" t="s">
        <v>114</v>
      </c>
      <c r="E2541" s="2" t="s">
        <v>2167</v>
      </c>
      <c r="F2541" s="2">
        <v>27111543</v>
      </c>
      <c r="G2541" s="2" t="s">
        <v>490</v>
      </c>
      <c r="H2541" s="2">
        <v>4</v>
      </c>
      <c r="I2541" s="2">
        <v>6</v>
      </c>
      <c r="J2541" s="2">
        <v>10</v>
      </c>
      <c r="K2541" s="2">
        <v>2</v>
      </c>
      <c r="L2541" s="3">
        <v>3411.46</v>
      </c>
      <c r="M2541" s="2" t="s">
        <v>0</v>
      </c>
      <c r="N2541" s="4" t="s">
        <v>21</v>
      </c>
    </row>
    <row r="2542" spans="1:14" x14ac:dyDescent="0.25">
      <c r="A2542" s="1" t="s">
        <v>360</v>
      </c>
      <c r="B2542" s="2" t="s">
        <v>113</v>
      </c>
      <c r="C2542" s="2" t="s">
        <v>113</v>
      </c>
      <c r="D2542" s="2" t="s">
        <v>114</v>
      </c>
      <c r="E2542" s="2" t="s">
        <v>2168</v>
      </c>
      <c r="F2542" s="2">
        <v>27111543</v>
      </c>
      <c r="G2542" s="2" t="s">
        <v>490</v>
      </c>
      <c r="H2542" s="2">
        <v>4</v>
      </c>
      <c r="I2542" s="2">
        <v>6</v>
      </c>
      <c r="J2542" s="2">
        <v>10</v>
      </c>
      <c r="K2542" s="2">
        <v>2</v>
      </c>
      <c r="L2542" s="3">
        <v>4152.72</v>
      </c>
      <c r="M2542" s="2" t="s">
        <v>0</v>
      </c>
      <c r="N2542" s="4" t="s">
        <v>21</v>
      </c>
    </row>
    <row r="2543" spans="1:14" x14ac:dyDescent="0.25">
      <c r="A2543" s="1" t="s">
        <v>360</v>
      </c>
      <c r="B2543" s="2" t="s">
        <v>113</v>
      </c>
      <c r="C2543" s="2" t="s">
        <v>113</v>
      </c>
      <c r="D2543" s="2" t="s">
        <v>114</v>
      </c>
      <c r="E2543" s="2" t="s">
        <v>2169</v>
      </c>
      <c r="F2543" s="2">
        <v>27111543</v>
      </c>
      <c r="G2543" s="2" t="s">
        <v>490</v>
      </c>
      <c r="H2543" s="2">
        <v>4</v>
      </c>
      <c r="I2543" s="2">
        <v>6</v>
      </c>
      <c r="J2543" s="2">
        <v>10</v>
      </c>
      <c r="K2543" s="2">
        <v>2</v>
      </c>
      <c r="L2543" s="3">
        <v>2818.54</v>
      </c>
      <c r="M2543" s="2" t="s">
        <v>0</v>
      </c>
      <c r="N2543" s="4" t="s">
        <v>21</v>
      </c>
    </row>
    <row r="2544" spans="1:14" x14ac:dyDescent="0.25">
      <c r="A2544" s="1" t="s">
        <v>360</v>
      </c>
      <c r="B2544" s="2" t="s">
        <v>113</v>
      </c>
      <c r="C2544" s="2" t="s">
        <v>113</v>
      </c>
      <c r="D2544" s="2" t="s">
        <v>114</v>
      </c>
      <c r="E2544" s="2" t="s">
        <v>2170</v>
      </c>
      <c r="F2544" s="2">
        <v>27111543</v>
      </c>
      <c r="G2544" s="2" t="s">
        <v>490</v>
      </c>
      <c r="H2544" s="2">
        <v>4</v>
      </c>
      <c r="I2544" s="2">
        <v>6</v>
      </c>
      <c r="J2544" s="2">
        <v>10</v>
      </c>
      <c r="K2544" s="2">
        <v>2</v>
      </c>
      <c r="L2544" s="3">
        <v>2818.54</v>
      </c>
      <c r="M2544" s="2" t="s">
        <v>0</v>
      </c>
      <c r="N2544" s="4" t="s">
        <v>21</v>
      </c>
    </row>
    <row r="2545" spans="1:14" x14ac:dyDescent="0.25">
      <c r="A2545" s="1" t="s">
        <v>360</v>
      </c>
      <c r="B2545" s="2" t="s">
        <v>113</v>
      </c>
      <c r="C2545" s="2" t="s">
        <v>113</v>
      </c>
      <c r="D2545" s="2" t="s">
        <v>114</v>
      </c>
      <c r="E2545" s="2" t="s">
        <v>2171</v>
      </c>
      <c r="F2545" s="2">
        <v>27111543</v>
      </c>
      <c r="G2545" s="2" t="s">
        <v>490</v>
      </c>
      <c r="H2545" s="2">
        <v>4</v>
      </c>
      <c r="I2545" s="2">
        <v>6</v>
      </c>
      <c r="J2545" s="2">
        <v>10</v>
      </c>
      <c r="K2545" s="2">
        <v>2</v>
      </c>
      <c r="L2545" s="3">
        <v>8176.16</v>
      </c>
      <c r="M2545" s="2" t="s">
        <v>0</v>
      </c>
      <c r="N2545" s="4" t="s">
        <v>21</v>
      </c>
    </row>
    <row r="2546" spans="1:14" x14ac:dyDescent="0.25">
      <c r="A2546" s="1" t="s">
        <v>360</v>
      </c>
      <c r="B2546" s="2" t="s">
        <v>113</v>
      </c>
      <c r="C2546" s="2" t="s">
        <v>113</v>
      </c>
      <c r="D2546" s="2" t="s">
        <v>114</v>
      </c>
      <c r="E2546" s="2" t="s">
        <v>2172</v>
      </c>
      <c r="F2546" s="2">
        <v>27111543</v>
      </c>
      <c r="G2546" s="2" t="s">
        <v>490</v>
      </c>
      <c r="H2546" s="2">
        <v>4</v>
      </c>
      <c r="I2546" s="2">
        <v>6</v>
      </c>
      <c r="J2546" s="2">
        <v>10</v>
      </c>
      <c r="K2546" s="2">
        <v>2</v>
      </c>
      <c r="L2546" s="3">
        <v>9668.1</v>
      </c>
      <c r="M2546" s="2" t="s">
        <v>0</v>
      </c>
      <c r="N2546" s="4" t="s">
        <v>21</v>
      </c>
    </row>
    <row r="2547" spans="1:14" x14ac:dyDescent="0.25">
      <c r="A2547" s="1" t="s">
        <v>360</v>
      </c>
      <c r="B2547" s="2" t="s">
        <v>113</v>
      </c>
      <c r="C2547" s="2" t="s">
        <v>113</v>
      </c>
      <c r="D2547" s="2" t="s">
        <v>114</v>
      </c>
      <c r="E2547" s="2" t="s">
        <v>2173</v>
      </c>
      <c r="F2547" s="2">
        <v>27111543</v>
      </c>
      <c r="G2547" s="2" t="s">
        <v>490</v>
      </c>
      <c r="H2547" s="2">
        <v>4</v>
      </c>
      <c r="I2547" s="2">
        <v>6</v>
      </c>
      <c r="J2547" s="2">
        <v>10</v>
      </c>
      <c r="K2547" s="2">
        <v>2</v>
      </c>
      <c r="L2547" s="3">
        <v>14136.28</v>
      </c>
      <c r="M2547" s="2" t="s">
        <v>0</v>
      </c>
      <c r="N2547" s="4" t="s">
        <v>21</v>
      </c>
    </row>
    <row r="2548" spans="1:14" x14ac:dyDescent="0.25">
      <c r="A2548" s="1" t="s">
        <v>360</v>
      </c>
      <c r="B2548" s="2" t="s">
        <v>113</v>
      </c>
      <c r="C2548" s="2" t="s">
        <v>113</v>
      </c>
      <c r="D2548" s="2" t="s">
        <v>114</v>
      </c>
      <c r="E2548" s="2" t="s">
        <v>2174</v>
      </c>
      <c r="F2548" s="2">
        <v>27111543</v>
      </c>
      <c r="G2548" s="2" t="s">
        <v>490</v>
      </c>
      <c r="H2548" s="2">
        <v>4</v>
      </c>
      <c r="I2548" s="2">
        <v>6</v>
      </c>
      <c r="J2548" s="2">
        <v>10</v>
      </c>
      <c r="K2548" s="2">
        <v>2</v>
      </c>
      <c r="L2548" s="3">
        <v>6988.3</v>
      </c>
      <c r="M2548" s="2" t="s">
        <v>0</v>
      </c>
      <c r="N2548" s="4" t="s">
        <v>21</v>
      </c>
    </row>
    <row r="2549" spans="1:14" x14ac:dyDescent="0.25">
      <c r="A2549" s="1" t="s">
        <v>360</v>
      </c>
      <c r="B2549" s="2" t="s">
        <v>113</v>
      </c>
      <c r="C2549" s="2" t="s">
        <v>113</v>
      </c>
      <c r="D2549" s="2" t="s">
        <v>114</v>
      </c>
      <c r="E2549" s="2" t="s">
        <v>2175</v>
      </c>
      <c r="F2549" s="2">
        <v>27111543</v>
      </c>
      <c r="G2549" s="2" t="s">
        <v>490</v>
      </c>
      <c r="H2549" s="2">
        <v>4</v>
      </c>
      <c r="I2549" s="2">
        <v>6</v>
      </c>
      <c r="J2549" s="2">
        <v>10</v>
      </c>
      <c r="K2549" s="2">
        <v>2</v>
      </c>
      <c r="L2549" s="3">
        <v>5941.12</v>
      </c>
      <c r="M2549" s="2" t="s">
        <v>0</v>
      </c>
      <c r="N2549" s="4" t="s">
        <v>21</v>
      </c>
    </row>
    <row r="2550" spans="1:14" x14ac:dyDescent="0.25">
      <c r="A2550" s="1" t="s">
        <v>360</v>
      </c>
      <c r="B2550" s="2" t="s">
        <v>113</v>
      </c>
      <c r="C2550" s="2" t="s">
        <v>113</v>
      </c>
      <c r="D2550" s="2" t="s">
        <v>114</v>
      </c>
      <c r="E2550" s="2" t="s">
        <v>2128</v>
      </c>
      <c r="F2550" s="2">
        <v>40141653</v>
      </c>
      <c r="G2550" s="2" t="s">
        <v>490</v>
      </c>
      <c r="H2550" s="2">
        <v>4</v>
      </c>
      <c r="I2550" s="2">
        <v>6</v>
      </c>
      <c r="J2550" s="2">
        <v>10</v>
      </c>
      <c r="K2550" s="2">
        <v>2</v>
      </c>
      <c r="L2550" s="3">
        <v>36992.239999999998</v>
      </c>
      <c r="M2550" s="2" t="s">
        <v>0</v>
      </c>
      <c r="N2550" s="4" t="s">
        <v>21</v>
      </c>
    </row>
    <row r="2551" spans="1:14" x14ac:dyDescent="0.25">
      <c r="A2551" s="1" t="s">
        <v>360</v>
      </c>
      <c r="B2551" s="2" t="s">
        <v>113</v>
      </c>
      <c r="C2551" s="2" t="s">
        <v>113</v>
      </c>
      <c r="D2551" s="2" t="s">
        <v>114</v>
      </c>
      <c r="E2551" s="2" t="s">
        <v>2129</v>
      </c>
      <c r="F2551" s="2">
        <v>40141653</v>
      </c>
      <c r="G2551" s="2" t="s">
        <v>490</v>
      </c>
      <c r="H2551" s="2">
        <v>4</v>
      </c>
      <c r="I2551" s="2">
        <v>6</v>
      </c>
      <c r="J2551" s="2">
        <v>10</v>
      </c>
      <c r="K2551" s="2">
        <v>2</v>
      </c>
      <c r="L2551" s="3">
        <v>48840.26</v>
      </c>
      <c r="M2551" s="2" t="s">
        <v>0</v>
      </c>
      <c r="N2551" s="4" t="s">
        <v>21</v>
      </c>
    </row>
    <row r="2552" spans="1:14" x14ac:dyDescent="0.25">
      <c r="A2552" s="1" t="s">
        <v>360</v>
      </c>
      <c r="B2552" s="2" t="s">
        <v>113</v>
      </c>
      <c r="C2552" s="2" t="s">
        <v>113</v>
      </c>
      <c r="D2552" s="2" t="s">
        <v>114</v>
      </c>
      <c r="E2552" s="2" t="s">
        <v>2130</v>
      </c>
      <c r="F2552" s="2">
        <v>40141653</v>
      </c>
      <c r="G2552" s="2" t="s">
        <v>490</v>
      </c>
      <c r="H2552" s="2">
        <v>4</v>
      </c>
      <c r="I2552" s="2">
        <v>6</v>
      </c>
      <c r="J2552" s="2">
        <v>10</v>
      </c>
      <c r="K2552" s="2">
        <v>2</v>
      </c>
      <c r="L2552" s="3">
        <v>72310.12</v>
      </c>
      <c r="M2552" s="2" t="s">
        <v>0</v>
      </c>
      <c r="N2552" s="4" t="s">
        <v>21</v>
      </c>
    </row>
    <row r="2553" spans="1:14" x14ac:dyDescent="0.25">
      <c r="A2553" s="1" t="s">
        <v>360</v>
      </c>
      <c r="B2553" s="2" t="s">
        <v>113</v>
      </c>
      <c r="C2553" s="2" t="s">
        <v>113</v>
      </c>
      <c r="D2553" s="2" t="s">
        <v>114</v>
      </c>
      <c r="E2553" s="2" t="s">
        <v>2189</v>
      </c>
      <c r="F2553" s="2">
        <v>40141653</v>
      </c>
      <c r="G2553" s="2" t="s">
        <v>490</v>
      </c>
      <c r="H2553" s="2">
        <v>4</v>
      </c>
      <c r="I2553" s="2">
        <v>6</v>
      </c>
      <c r="J2553" s="2">
        <v>10</v>
      </c>
      <c r="K2553" s="2">
        <v>1</v>
      </c>
      <c r="L2553" s="3">
        <v>122753.44</v>
      </c>
      <c r="M2553" s="2" t="s">
        <v>0</v>
      </c>
      <c r="N2553" s="4" t="s">
        <v>21</v>
      </c>
    </row>
    <row r="2554" spans="1:14" x14ac:dyDescent="0.25">
      <c r="A2554" s="1" t="s">
        <v>360</v>
      </c>
      <c r="B2554" s="2" t="s">
        <v>113</v>
      </c>
      <c r="C2554" s="2" t="s">
        <v>113</v>
      </c>
      <c r="D2554" s="2" t="s">
        <v>114</v>
      </c>
      <c r="E2554" s="2" t="s">
        <v>2191</v>
      </c>
      <c r="F2554" s="2">
        <v>40141653</v>
      </c>
      <c r="G2554" s="2" t="s">
        <v>490</v>
      </c>
      <c r="H2554" s="2">
        <v>4</v>
      </c>
      <c r="I2554" s="2">
        <v>6</v>
      </c>
      <c r="J2554" s="2">
        <v>10</v>
      </c>
      <c r="K2554" s="2">
        <v>1</v>
      </c>
      <c r="L2554" s="3">
        <v>36155.040000000001</v>
      </c>
      <c r="M2554" s="2" t="s">
        <v>0</v>
      </c>
      <c r="N2554" s="4" t="s">
        <v>21</v>
      </c>
    </row>
    <row r="2555" spans="1:14" x14ac:dyDescent="0.25">
      <c r="A2555" s="1" t="s">
        <v>360</v>
      </c>
      <c r="B2555" s="2" t="s">
        <v>113</v>
      </c>
      <c r="C2555" s="2" t="s">
        <v>113</v>
      </c>
      <c r="D2555" s="2" t="s">
        <v>114</v>
      </c>
      <c r="E2555" s="2" t="s">
        <v>2235</v>
      </c>
      <c r="F2555" s="2">
        <v>27112838</v>
      </c>
      <c r="G2555" s="2" t="s">
        <v>490</v>
      </c>
      <c r="H2555" s="2">
        <v>4</v>
      </c>
      <c r="I2555" s="2">
        <v>6</v>
      </c>
      <c r="J2555" s="2">
        <v>10</v>
      </c>
      <c r="K2555" s="2">
        <v>4</v>
      </c>
      <c r="L2555" s="3">
        <v>22320.04</v>
      </c>
      <c r="M2555" s="2" t="s">
        <v>0</v>
      </c>
      <c r="N2555" s="4" t="s">
        <v>21</v>
      </c>
    </row>
    <row r="2556" spans="1:14" x14ac:dyDescent="0.25">
      <c r="A2556" s="1" t="s">
        <v>360</v>
      </c>
      <c r="B2556" s="2" t="s">
        <v>113</v>
      </c>
      <c r="C2556" s="2" t="s">
        <v>113</v>
      </c>
      <c r="D2556" s="2" t="s">
        <v>114</v>
      </c>
      <c r="E2556" s="2" t="s">
        <v>2236</v>
      </c>
      <c r="F2556" s="2">
        <v>27112838</v>
      </c>
      <c r="G2556" s="2" t="s">
        <v>490</v>
      </c>
      <c r="H2556" s="2">
        <v>4</v>
      </c>
      <c r="I2556" s="2">
        <v>6</v>
      </c>
      <c r="J2556" s="2">
        <v>10</v>
      </c>
      <c r="K2556" s="2">
        <v>1</v>
      </c>
      <c r="L2556" s="3">
        <v>9302.23</v>
      </c>
      <c r="M2556" s="2" t="s">
        <v>0</v>
      </c>
      <c r="N2556" s="4" t="s">
        <v>21</v>
      </c>
    </row>
    <row r="2557" spans="1:14" x14ac:dyDescent="0.25">
      <c r="A2557" s="1" t="s">
        <v>360</v>
      </c>
      <c r="B2557" s="2" t="s">
        <v>113</v>
      </c>
      <c r="C2557" s="2" t="s">
        <v>113</v>
      </c>
      <c r="D2557" s="2" t="s">
        <v>114</v>
      </c>
      <c r="E2557" s="2" t="s">
        <v>2198</v>
      </c>
      <c r="F2557" s="2">
        <v>47121807</v>
      </c>
      <c r="G2557" s="2" t="s">
        <v>490</v>
      </c>
      <c r="H2557" s="2">
        <v>4</v>
      </c>
      <c r="I2557" s="2">
        <v>6</v>
      </c>
      <c r="J2557" s="2">
        <v>10</v>
      </c>
      <c r="K2557" s="2">
        <v>2</v>
      </c>
      <c r="L2557" s="3">
        <v>28280.16</v>
      </c>
      <c r="M2557" s="2" t="s">
        <v>0</v>
      </c>
      <c r="N2557" s="4" t="s">
        <v>21</v>
      </c>
    </row>
    <row r="2558" spans="1:14" x14ac:dyDescent="0.25">
      <c r="A2558" s="1" t="s">
        <v>360</v>
      </c>
      <c r="B2558" s="2" t="s">
        <v>113</v>
      </c>
      <c r="C2558" s="2" t="s">
        <v>113</v>
      </c>
      <c r="D2558" s="2" t="s">
        <v>114</v>
      </c>
      <c r="E2558" s="2" t="s">
        <v>2199</v>
      </c>
      <c r="F2558" s="2">
        <v>47121807</v>
      </c>
      <c r="G2558" s="2" t="s">
        <v>490</v>
      </c>
      <c r="H2558" s="2">
        <v>4</v>
      </c>
      <c r="I2558" s="2">
        <v>6</v>
      </c>
      <c r="J2558" s="2">
        <v>10</v>
      </c>
      <c r="K2558" s="2">
        <v>2</v>
      </c>
      <c r="L2558" s="3">
        <v>26788.2</v>
      </c>
      <c r="M2558" s="2" t="s">
        <v>0</v>
      </c>
      <c r="N2558" s="4" t="s">
        <v>21</v>
      </c>
    </row>
    <row r="2559" spans="1:14" x14ac:dyDescent="0.25">
      <c r="A2559" s="1" t="s">
        <v>360</v>
      </c>
      <c r="B2559" s="2" t="s">
        <v>113</v>
      </c>
      <c r="C2559" s="2" t="s">
        <v>113</v>
      </c>
      <c r="D2559" s="2" t="s">
        <v>114</v>
      </c>
      <c r="E2559" s="2" t="s">
        <v>2202</v>
      </c>
      <c r="F2559" s="2">
        <v>27111909</v>
      </c>
      <c r="G2559" s="2" t="s">
        <v>490</v>
      </c>
      <c r="H2559" s="2">
        <v>4</v>
      </c>
      <c r="I2559" s="2">
        <v>6</v>
      </c>
      <c r="J2559" s="2">
        <v>10</v>
      </c>
      <c r="K2559" s="2">
        <v>2</v>
      </c>
      <c r="L2559" s="3">
        <v>14580.98</v>
      </c>
      <c r="M2559" s="2" t="s">
        <v>0</v>
      </c>
      <c r="N2559" s="4" t="s">
        <v>21</v>
      </c>
    </row>
    <row r="2560" spans="1:14" x14ac:dyDescent="0.25">
      <c r="A2560" s="1" t="s">
        <v>360</v>
      </c>
      <c r="B2560" s="2" t="s">
        <v>113</v>
      </c>
      <c r="C2560" s="2" t="s">
        <v>113</v>
      </c>
      <c r="D2560" s="2" t="s">
        <v>114</v>
      </c>
      <c r="E2560" s="2" t="s">
        <v>2144</v>
      </c>
      <c r="F2560" s="2">
        <v>27111909</v>
      </c>
      <c r="G2560" s="2" t="s">
        <v>490</v>
      </c>
      <c r="H2560" s="2">
        <v>4</v>
      </c>
      <c r="I2560" s="2">
        <v>6</v>
      </c>
      <c r="J2560" s="2">
        <v>10</v>
      </c>
      <c r="K2560" s="2">
        <v>2</v>
      </c>
      <c r="L2560" s="3">
        <v>17112.54</v>
      </c>
      <c r="M2560" s="2" t="s">
        <v>0</v>
      </c>
      <c r="N2560" s="4" t="s">
        <v>21</v>
      </c>
    </row>
    <row r="2561" spans="1:14" x14ac:dyDescent="0.25">
      <c r="A2561" s="1" t="s">
        <v>360</v>
      </c>
      <c r="B2561" s="2" t="s">
        <v>113</v>
      </c>
      <c r="C2561" s="2" t="s">
        <v>113</v>
      </c>
      <c r="D2561" s="2" t="s">
        <v>114</v>
      </c>
      <c r="E2561" s="2" t="s">
        <v>2145</v>
      </c>
      <c r="F2561" s="2">
        <v>27111909</v>
      </c>
      <c r="G2561" s="2" t="s">
        <v>490</v>
      </c>
      <c r="H2561" s="2">
        <v>4</v>
      </c>
      <c r="I2561" s="2">
        <v>6</v>
      </c>
      <c r="J2561" s="2">
        <v>10</v>
      </c>
      <c r="K2561" s="2">
        <v>2</v>
      </c>
      <c r="L2561" s="3">
        <v>20086.900000000001</v>
      </c>
      <c r="M2561" s="2" t="s">
        <v>0</v>
      </c>
      <c r="N2561" s="4" t="s">
        <v>21</v>
      </c>
    </row>
    <row r="2562" spans="1:14" x14ac:dyDescent="0.25">
      <c r="A2562" s="1" t="s">
        <v>360</v>
      </c>
      <c r="B2562" s="2" t="s">
        <v>113</v>
      </c>
      <c r="C2562" s="2" t="s">
        <v>113</v>
      </c>
      <c r="D2562" s="2" t="s">
        <v>114</v>
      </c>
      <c r="E2562" s="2" t="s">
        <v>2146</v>
      </c>
      <c r="F2562" s="2">
        <v>27111909</v>
      </c>
      <c r="G2562" s="2" t="s">
        <v>490</v>
      </c>
      <c r="H2562" s="2">
        <v>4</v>
      </c>
      <c r="I2562" s="2">
        <v>6</v>
      </c>
      <c r="J2562" s="2">
        <v>10</v>
      </c>
      <c r="K2562" s="2">
        <v>2</v>
      </c>
      <c r="L2562" s="3">
        <v>19210.740000000002</v>
      </c>
      <c r="M2562" s="2" t="s">
        <v>0</v>
      </c>
      <c r="N2562" s="4" t="s">
        <v>21</v>
      </c>
    </row>
    <row r="2563" spans="1:14" x14ac:dyDescent="0.25">
      <c r="A2563" s="1" t="s">
        <v>360</v>
      </c>
      <c r="B2563" s="2" t="s">
        <v>113</v>
      </c>
      <c r="C2563" s="2" t="s">
        <v>113</v>
      </c>
      <c r="D2563" s="2" t="s">
        <v>114</v>
      </c>
      <c r="E2563" s="2" t="s">
        <v>2241</v>
      </c>
      <c r="F2563" s="2">
        <v>27111500</v>
      </c>
      <c r="G2563" s="2" t="s">
        <v>490</v>
      </c>
      <c r="H2563" s="2">
        <v>4</v>
      </c>
      <c r="I2563" s="2">
        <v>6</v>
      </c>
      <c r="J2563" s="2">
        <v>10</v>
      </c>
      <c r="K2563" s="2">
        <v>20</v>
      </c>
      <c r="L2563" s="3">
        <v>119009.79999999999</v>
      </c>
      <c r="M2563" s="2" t="s">
        <v>0</v>
      </c>
      <c r="N2563" s="4" t="s">
        <v>21</v>
      </c>
    </row>
    <row r="2564" spans="1:14" x14ac:dyDescent="0.25">
      <c r="A2564" s="1" t="s">
        <v>360</v>
      </c>
      <c r="B2564" s="2" t="s">
        <v>113</v>
      </c>
      <c r="C2564" s="2" t="s">
        <v>113</v>
      </c>
      <c r="D2564" s="2" t="s">
        <v>114</v>
      </c>
      <c r="E2564" s="2" t="s">
        <v>2207</v>
      </c>
      <c r="F2564" s="2">
        <v>20122845</v>
      </c>
      <c r="G2564" s="2" t="s">
        <v>490</v>
      </c>
      <c r="H2564" s="2">
        <v>4</v>
      </c>
      <c r="I2564" s="2">
        <v>6</v>
      </c>
      <c r="J2564" s="2">
        <v>10</v>
      </c>
      <c r="K2564" s="2">
        <v>1</v>
      </c>
      <c r="L2564" s="3">
        <v>243459.03</v>
      </c>
      <c r="M2564" s="2" t="s">
        <v>0</v>
      </c>
      <c r="N2564" s="4" t="s">
        <v>21</v>
      </c>
    </row>
    <row r="2565" spans="1:14" x14ac:dyDescent="0.25">
      <c r="A2565" s="1" t="s">
        <v>360</v>
      </c>
      <c r="B2565" s="2" t="s">
        <v>113</v>
      </c>
      <c r="C2565" s="2" t="s">
        <v>113</v>
      </c>
      <c r="D2565" s="2" t="s">
        <v>114</v>
      </c>
      <c r="E2565" s="2" t="s">
        <v>2148</v>
      </c>
      <c r="F2565" s="2">
        <v>23241615</v>
      </c>
      <c r="G2565" s="2" t="s">
        <v>490</v>
      </c>
      <c r="H2565" s="2">
        <v>4</v>
      </c>
      <c r="I2565" s="2">
        <v>6</v>
      </c>
      <c r="J2565" s="2">
        <v>10</v>
      </c>
      <c r="K2565" s="2">
        <v>4</v>
      </c>
      <c r="L2565" s="3">
        <v>401174.96</v>
      </c>
      <c r="M2565" s="2" t="s">
        <v>0</v>
      </c>
      <c r="N2565" s="4" t="s">
        <v>21</v>
      </c>
    </row>
    <row r="2566" spans="1:14" x14ac:dyDescent="0.25">
      <c r="A2566" s="1" t="s">
        <v>360</v>
      </c>
      <c r="B2566" s="2" t="s">
        <v>113</v>
      </c>
      <c r="C2566" s="2" t="s">
        <v>113</v>
      </c>
      <c r="D2566" s="2" t="s">
        <v>114</v>
      </c>
      <c r="E2566" s="2" t="s">
        <v>2208</v>
      </c>
      <c r="F2566" s="2">
        <v>31162212</v>
      </c>
      <c r="G2566" s="2" t="s">
        <v>490</v>
      </c>
      <c r="H2566" s="2">
        <v>4</v>
      </c>
      <c r="I2566" s="2">
        <v>6</v>
      </c>
      <c r="J2566" s="2">
        <v>10</v>
      </c>
      <c r="K2566" s="2">
        <v>1</v>
      </c>
      <c r="L2566" s="3">
        <v>11536.31</v>
      </c>
      <c r="M2566" s="2" t="s">
        <v>0</v>
      </c>
      <c r="N2566" s="4" t="s">
        <v>21</v>
      </c>
    </row>
    <row r="2567" spans="1:14" x14ac:dyDescent="0.25">
      <c r="A2567" s="1" t="s">
        <v>360</v>
      </c>
      <c r="B2567" s="2" t="s">
        <v>113</v>
      </c>
      <c r="C2567" s="2" t="s">
        <v>113</v>
      </c>
      <c r="D2567" s="2" t="s">
        <v>114</v>
      </c>
      <c r="E2567" s="2" t="s">
        <v>2209</v>
      </c>
      <c r="F2567" s="2">
        <v>27112201</v>
      </c>
      <c r="G2567" s="2" t="s">
        <v>490</v>
      </c>
      <c r="H2567" s="2">
        <v>4</v>
      </c>
      <c r="I2567" s="2">
        <v>6</v>
      </c>
      <c r="J2567" s="2">
        <v>10</v>
      </c>
      <c r="K2567" s="2">
        <v>2</v>
      </c>
      <c r="L2567" s="3">
        <v>29021.360000000001</v>
      </c>
      <c r="M2567" s="2" t="s">
        <v>0</v>
      </c>
      <c r="N2567" s="4" t="s">
        <v>21</v>
      </c>
    </row>
    <row r="2568" spans="1:14" x14ac:dyDescent="0.25">
      <c r="A2568" s="1" t="s">
        <v>360</v>
      </c>
      <c r="B2568" s="2" t="s">
        <v>113</v>
      </c>
      <c r="C2568" s="2" t="s">
        <v>113</v>
      </c>
      <c r="D2568" s="2" t="s">
        <v>114</v>
      </c>
      <c r="E2568" s="2" t="s">
        <v>2211</v>
      </c>
      <c r="F2568" s="2">
        <v>23241615</v>
      </c>
      <c r="G2568" s="2" t="s">
        <v>490</v>
      </c>
      <c r="H2568" s="2">
        <v>4</v>
      </c>
      <c r="I2568" s="2">
        <v>6</v>
      </c>
      <c r="J2568" s="2">
        <v>10</v>
      </c>
      <c r="K2568" s="2">
        <v>5</v>
      </c>
      <c r="L2568" s="3">
        <v>94894.349999999991</v>
      </c>
      <c r="M2568" s="2" t="s">
        <v>0</v>
      </c>
      <c r="N2568" s="4" t="s">
        <v>21</v>
      </c>
    </row>
    <row r="2569" spans="1:14" x14ac:dyDescent="0.25">
      <c r="A2569" s="1" t="s">
        <v>360</v>
      </c>
      <c r="B2569" s="2" t="s">
        <v>113</v>
      </c>
      <c r="C2569" s="2" t="s">
        <v>113</v>
      </c>
      <c r="D2569" s="2" t="s">
        <v>114</v>
      </c>
      <c r="E2569" s="2" t="s">
        <v>2212</v>
      </c>
      <c r="F2569" s="2">
        <v>31162801</v>
      </c>
      <c r="G2569" s="2" t="s">
        <v>490</v>
      </c>
      <c r="H2569" s="2">
        <v>4</v>
      </c>
      <c r="I2569" s="2">
        <v>6</v>
      </c>
      <c r="J2569" s="2">
        <v>10</v>
      </c>
      <c r="K2569" s="2">
        <v>20</v>
      </c>
      <c r="L2569" s="3">
        <v>111600.20000000001</v>
      </c>
      <c r="M2569" s="2" t="s">
        <v>0</v>
      </c>
      <c r="N2569" s="4" t="s">
        <v>21</v>
      </c>
    </row>
    <row r="2570" spans="1:14" x14ac:dyDescent="0.25">
      <c r="A2570" s="1" t="s">
        <v>360</v>
      </c>
      <c r="B2570" s="2" t="s">
        <v>113</v>
      </c>
      <c r="C2570" s="2" t="s">
        <v>113</v>
      </c>
      <c r="D2570" s="2" t="s">
        <v>114</v>
      </c>
      <c r="E2570" s="2" t="s">
        <v>2213</v>
      </c>
      <c r="F2570" s="2">
        <v>30181808</v>
      </c>
      <c r="G2570" s="2" t="s">
        <v>490</v>
      </c>
      <c r="H2570" s="2">
        <v>4</v>
      </c>
      <c r="I2570" s="2">
        <v>6</v>
      </c>
      <c r="J2570" s="2">
        <v>10</v>
      </c>
      <c r="K2570" s="2">
        <v>2</v>
      </c>
      <c r="L2570" s="3">
        <v>69233.100000000006</v>
      </c>
      <c r="M2570" s="2" t="s">
        <v>0</v>
      </c>
      <c r="N2570" s="4" t="s">
        <v>21</v>
      </c>
    </row>
    <row r="2571" spans="1:14" x14ac:dyDescent="0.25">
      <c r="A2571" s="1" t="s">
        <v>360</v>
      </c>
      <c r="B2571" s="2" t="s">
        <v>113</v>
      </c>
      <c r="C2571" s="2" t="s">
        <v>113</v>
      </c>
      <c r="D2571" s="2" t="s">
        <v>114</v>
      </c>
      <c r="E2571" s="2" t="s">
        <v>2214</v>
      </c>
      <c r="F2571" s="2">
        <v>30181808</v>
      </c>
      <c r="G2571" s="2" t="s">
        <v>490</v>
      </c>
      <c r="H2571" s="2">
        <v>4</v>
      </c>
      <c r="I2571" s="2">
        <v>6</v>
      </c>
      <c r="J2571" s="2">
        <v>10</v>
      </c>
      <c r="K2571" s="2">
        <v>2</v>
      </c>
      <c r="L2571" s="3">
        <v>81143.820000000007</v>
      </c>
      <c r="M2571" s="2" t="s">
        <v>0</v>
      </c>
      <c r="N2571" s="4" t="s">
        <v>21</v>
      </c>
    </row>
    <row r="2572" spans="1:14" x14ac:dyDescent="0.25">
      <c r="A2572" s="1" t="s">
        <v>360</v>
      </c>
      <c r="B2572" s="2" t="s">
        <v>113</v>
      </c>
      <c r="C2572" s="2" t="s">
        <v>113</v>
      </c>
      <c r="D2572" s="2" t="s">
        <v>114</v>
      </c>
      <c r="E2572" s="2" t="s">
        <v>2149</v>
      </c>
      <c r="F2572" s="2">
        <v>30181808</v>
      </c>
      <c r="G2572" s="2" t="s">
        <v>490</v>
      </c>
      <c r="H2572" s="2">
        <v>4</v>
      </c>
      <c r="I2572" s="2">
        <v>6</v>
      </c>
      <c r="J2572" s="2">
        <v>10</v>
      </c>
      <c r="K2572" s="2">
        <v>2</v>
      </c>
      <c r="L2572" s="3">
        <v>85610.1</v>
      </c>
      <c r="M2572" s="2" t="s">
        <v>0</v>
      </c>
      <c r="N2572" s="4" t="s">
        <v>21</v>
      </c>
    </row>
    <row r="2573" spans="1:14" x14ac:dyDescent="0.25">
      <c r="A2573" s="1" t="s">
        <v>360</v>
      </c>
      <c r="B2573" s="2" t="s">
        <v>113</v>
      </c>
      <c r="C2573" s="2" t="s">
        <v>113</v>
      </c>
      <c r="D2573" s="2" t="s">
        <v>114</v>
      </c>
      <c r="E2573" s="2" t="s">
        <v>2218</v>
      </c>
      <c r="F2573" s="2">
        <v>27111914</v>
      </c>
      <c r="G2573" s="2" t="s">
        <v>490</v>
      </c>
      <c r="H2573" s="2">
        <v>4</v>
      </c>
      <c r="I2573" s="2">
        <v>6</v>
      </c>
      <c r="J2573" s="2">
        <v>10</v>
      </c>
      <c r="K2573" s="2">
        <v>2</v>
      </c>
      <c r="L2573" s="3">
        <v>57312.88</v>
      </c>
      <c r="M2573" s="2" t="s">
        <v>0</v>
      </c>
      <c r="N2573" s="4" t="s">
        <v>21</v>
      </c>
    </row>
    <row r="2574" spans="1:14" x14ac:dyDescent="0.25">
      <c r="A2574" s="1" t="s">
        <v>360</v>
      </c>
      <c r="B2574" s="2" t="s">
        <v>113</v>
      </c>
      <c r="C2574" s="2" t="s">
        <v>113</v>
      </c>
      <c r="D2574" s="2" t="s">
        <v>114</v>
      </c>
      <c r="E2574" s="2" t="s">
        <v>2243</v>
      </c>
      <c r="F2574" s="2">
        <v>31162000</v>
      </c>
      <c r="G2574" s="2" t="s">
        <v>490</v>
      </c>
      <c r="H2574" s="2">
        <v>4</v>
      </c>
      <c r="I2574" s="2">
        <v>6</v>
      </c>
      <c r="J2574" s="2">
        <v>10</v>
      </c>
      <c r="K2574" s="2">
        <v>1</v>
      </c>
      <c r="L2574" s="3">
        <v>5263.56</v>
      </c>
      <c r="M2574" s="2" t="s">
        <v>0</v>
      </c>
      <c r="N2574" s="4" t="s">
        <v>21</v>
      </c>
    </row>
    <row r="2575" spans="1:14" x14ac:dyDescent="0.25">
      <c r="A2575" s="1" t="s">
        <v>360</v>
      </c>
      <c r="B2575" s="2" t="s">
        <v>113</v>
      </c>
      <c r="C2575" s="2" t="s">
        <v>113</v>
      </c>
      <c r="D2575" s="2" t="s">
        <v>114</v>
      </c>
      <c r="E2575" s="2" t="s">
        <v>2244</v>
      </c>
      <c r="F2575" s="2">
        <v>27112003</v>
      </c>
      <c r="G2575" s="2" t="s">
        <v>490</v>
      </c>
      <c r="H2575" s="2">
        <v>4</v>
      </c>
      <c r="I2575" s="2">
        <v>6</v>
      </c>
      <c r="J2575" s="2">
        <v>10</v>
      </c>
      <c r="K2575" s="2">
        <v>4</v>
      </c>
      <c r="L2575" s="3">
        <v>104206.92</v>
      </c>
      <c r="M2575" s="2" t="s">
        <v>0</v>
      </c>
      <c r="N2575" s="4" t="s">
        <v>21</v>
      </c>
    </row>
    <row r="2576" spans="1:14" x14ac:dyDescent="0.25">
      <c r="A2576" s="1" t="s">
        <v>360</v>
      </c>
      <c r="B2576" s="2" t="s">
        <v>113</v>
      </c>
      <c r="C2576" s="2" t="s">
        <v>113</v>
      </c>
      <c r="D2576" s="2" t="s">
        <v>114</v>
      </c>
      <c r="E2576" s="2" t="s">
        <v>2245</v>
      </c>
      <c r="F2576" s="2">
        <v>31162203</v>
      </c>
      <c r="G2576" s="2" t="s">
        <v>490</v>
      </c>
      <c r="H2576" s="2">
        <v>4</v>
      </c>
      <c r="I2576" s="2">
        <v>6</v>
      </c>
      <c r="J2576" s="2">
        <v>10</v>
      </c>
      <c r="K2576" s="2">
        <v>1</v>
      </c>
      <c r="L2576" s="3">
        <v>46527.29</v>
      </c>
      <c r="M2576" s="2" t="s">
        <v>0</v>
      </c>
      <c r="N2576" s="4" t="s">
        <v>21</v>
      </c>
    </row>
    <row r="2577" spans="1:14" x14ac:dyDescent="0.25">
      <c r="A2577" s="1" t="s">
        <v>360</v>
      </c>
      <c r="B2577" s="2" t="s">
        <v>113</v>
      </c>
      <c r="C2577" s="2" t="s">
        <v>113</v>
      </c>
      <c r="D2577" s="2" t="s">
        <v>114</v>
      </c>
      <c r="E2577" s="2" t="s">
        <v>2246</v>
      </c>
      <c r="F2577" s="2">
        <v>31162203</v>
      </c>
      <c r="G2577" s="2" t="s">
        <v>490</v>
      </c>
      <c r="H2577" s="2">
        <v>4</v>
      </c>
      <c r="I2577" s="2">
        <v>6</v>
      </c>
      <c r="J2577" s="2">
        <v>10</v>
      </c>
      <c r="K2577" s="2">
        <v>1</v>
      </c>
      <c r="L2577" s="3">
        <v>56204.85</v>
      </c>
      <c r="M2577" s="2" t="s">
        <v>0</v>
      </c>
      <c r="N2577" s="4" t="s">
        <v>21</v>
      </c>
    </row>
    <row r="2578" spans="1:14" x14ac:dyDescent="0.25">
      <c r="A2578" s="1" t="s">
        <v>360</v>
      </c>
      <c r="B2578" s="2" t="s">
        <v>113</v>
      </c>
      <c r="C2578" s="2" t="s">
        <v>113</v>
      </c>
      <c r="D2578" s="2" t="s">
        <v>114</v>
      </c>
      <c r="E2578" s="2" t="s">
        <v>2247</v>
      </c>
      <c r="F2578" s="2">
        <v>31162203</v>
      </c>
      <c r="G2578" s="2" t="s">
        <v>490</v>
      </c>
      <c r="H2578" s="2">
        <v>4</v>
      </c>
      <c r="I2578" s="2">
        <v>6</v>
      </c>
      <c r="J2578" s="2">
        <v>10</v>
      </c>
      <c r="K2578" s="2">
        <v>1</v>
      </c>
      <c r="L2578" s="3">
        <v>53970.77</v>
      </c>
      <c r="M2578" s="2" t="s">
        <v>0</v>
      </c>
      <c r="N2578" s="4" t="s">
        <v>21</v>
      </c>
    </row>
    <row r="2579" spans="1:14" x14ac:dyDescent="0.25">
      <c r="A2579" s="1" t="s">
        <v>360</v>
      </c>
      <c r="B2579" s="2" t="s">
        <v>113</v>
      </c>
      <c r="C2579" s="2" t="s">
        <v>113</v>
      </c>
      <c r="D2579" s="2" t="s">
        <v>114</v>
      </c>
      <c r="E2579" s="2" t="s">
        <v>2222</v>
      </c>
      <c r="F2579" s="2">
        <v>30181605</v>
      </c>
      <c r="G2579" s="2" t="s">
        <v>490</v>
      </c>
      <c r="H2579" s="2">
        <v>4</v>
      </c>
      <c r="I2579" s="2">
        <v>6</v>
      </c>
      <c r="J2579" s="2">
        <v>10</v>
      </c>
      <c r="K2579" s="2">
        <v>4</v>
      </c>
      <c r="L2579" s="3">
        <v>102720.72</v>
      </c>
      <c r="M2579" s="2" t="s">
        <v>0</v>
      </c>
      <c r="N2579" s="4" t="s">
        <v>21</v>
      </c>
    </row>
    <row r="2580" spans="1:14" x14ac:dyDescent="0.25">
      <c r="A2580" s="1" t="s">
        <v>360</v>
      </c>
      <c r="B2580" s="2" t="s">
        <v>113</v>
      </c>
      <c r="C2580" s="2" t="s">
        <v>113</v>
      </c>
      <c r="D2580" s="2" t="s">
        <v>114</v>
      </c>
      <c r="E2580" s="2" t="s">
        <v>2226</v>
      </c>
      <c r="F2580" s="2">
        <v>31161508</v>
      </c>
      <c r="G2580" s="2" t="s">
        <v>490</v>
      </c>
      <c r="H2580" s="2">
        <v>4</v>
      </c>
      <c r="I2580" s="2">
        <v>6</v>
      </c>
      <c r="J2580" s="2">
        <v>10</v>
      </c>
      <c r="K2580" s="2">
        <v>1</v>
      </c>
      <c r="L2580" s="3">
        <v>8926.8700000000008</v>
      </c>
      <c r="M2580" s="2" t="s">
        <v>0</v>
      </c>
      <c r="N2580" s="4" t="s">
        <v>21</v>
      </c>
    </row>
    <row r="2581" spans="1:14" x14ac:dyDescent="0.25">
      <c r="A2581" s="1" t="s">
        <v>360</v>
      </c>
      <c r="B2581" s="2" t="s">
        <v>113</v>
      </c>
      <c r="C2581" s="2" t="s">
        <v>113</v>
      </c>
      <c r="D2581" s="2" t="s">
        <v>114</v>
      </c>
      <c r="E2581" s="2" t="s">
        <v>2227</v>
      </c>
      <c r="F2581" s="2">
        <v>31161508</v>
      </c>
      <c r="G2581" s="2" t="s">
        <v>490</v>
      </c>
      <c r="H2581" s="2">
        <v>4</v>
      </c>
      <c r="I2581" s="2">
        <v>6</v>
      </c>
      <c r="J2581" s="2">
        <v>10</v>
      </c>
      <c r="K2581" s="2">
        <v>1</v>
      </c>
      <c r="L2581" s="3">
        <v>9672.84</v>
      </c>
      <c r="M2581" s="2" t="s">
        <v>0</v>
      </c>
      <c r="N2581" s="4" t="s">
        <v>21</v>
      </c>
    </row>
    <row r="2582" spans="1:14" x14ac:dyDescent="0.25">
      <c r="A2582" s="1" t="s">
        <v>360</v>
      </c>
      <c r="B2582" s="2" t="s">
        <v>113</v>
      </c>
      <c r="C2582" s="2" t="s">
        <v>113</v>
      </c>
      <c r="D2582" s="2" t="s">
        <v>114</v>
      </c>
      <c r="E2582" s="2" t="s">
        <v>2228</v>
      </c>
      <c r="F2582" s="2">
        <v>31161508</v>
      </c>
      <c r="G2582" s="2" t="s">
        <v>490</v>
      </c>
      <c r="H2582" s="2">
        <v>4</v>
      </c>
      <c r="I2582" s="2">
        <v>6</v>
      </c>
      <c r="J2582" s="2">
        <v>10</v>
      </c>
      <c r="K2582" s="2">
        <v>1</v>
      </c>
      <c r="L2582" s="3">
        <v>9302.23</v>
      </c>
      <c r="M2582" s="2" t="s">
        <v>0</v>
      </c>
      <c r="N2582" s="4" t="s">
        <v>21</v>
      </c>
    </row>
    <row r="2583" spans="1:14" x14ac:dyDescent="0.25">
      <c r="A2583" s="1" t="s">
        <v>360</v>
      </c>
      <c r="B2583" s="2" t="s">
        <v>113</v>
      </c>
      <c r="C2583" s="2" t="s">
        <v>113</v>
      </c>
      <c r="D2583" s="2" t="s">
        <v>114</v>
      </c>
      <c r="E2583" s="2" t="s">
        <v>2229</v>
      </c>
      <c r="F2583" s="2">
        <v>31161508</v>
      </c>
      <c r="G2583" s="2" t="s">
        <v>490</v>
      </c>
      <c r="H2583" s="2">
        <v>4</v>
      </c>
      <c r="I2583" s="2">
        <v>6</v>
      </c>
      <c r="J2583" s="2">
        <v>10</v>
      </c>
      <c r="K2583" s="2">
        <v>1</v>
      </c>
      <c r="L2583" s="3">
        <v>11906.93</v>
      </c>
      <c r="M2583" s="2" t="s">
        <v>0</v>
      </c>
      <c r="N2583" s="4" t="s">
        <v>21</v>
      </c>
    </row>
    <row r="2584" spans="1:14" x14ac:dyDescent="0.25">
      <c r="A2584" s="1" t="s">
        <v>360</v>
      </c>
      <c r="B2584" s="2" t="s">
        <v>113</v>
      </c>
      <c r="C2584" s="2" t="s">
        <v>113</v>
      </c>
      <c r="D2584" s="2" t="s">
        <v>114</v>
      </c>
      <c r="E2584" s="2" t="s">
        <v>2230</v>
      </c>
      <c r="F2584" s="2">
        <v>31161508</v>
      </c>
      <c r="G2584" s="2" t="s">
        <v>490</v>
      </c>
      <c r="H2584" s="2">
        <v>4</v>
      </c>
      <c r="I2584" s="2">
        <v>6</v>
      </c>
      <c r="J2584" s="2">
        <v>10</v>
      </c>
      <c r="K2584" s="2">
        <v>1</v>
      </c>
      <c r="L2584" s="3">
        <v>8556.27</v>
      </c>
      <c r="M2584" s="2" t="s">
        <v>0</v>
      </c>
      <c r="N2584" s="4" t="s">
        <v>21</v>
      </c>
    </row>
    <row r="2585" spans="1:14" x14ac:dyDescent="0.25">
      <c r="A2585" s="1" t="s">
        <v>360</v>
      </c>
      <c r="B2585" s="2" t="s">
        <v>113</v>
      </c>
      <c r="C2585" s="2" t="s">
        <v>113</v>
      </c>
      <c r="D2585" s="2" t="s">
        <v>114</v>
      </c>
      <c r="E2585" s="2" t="s">
        <v>2248</v>
      </c>
      <c r="F2585" s="2">
        <v>31161508</v>
      </c>
      <c r="G2585" s="2" t="s">
        <v>490</v>
      </c>
      <c r="H2585" s="2">
        <v>4</v>
      </c>
      <c r="I2585" s="2">
        <v>6</v>
      </c>
      <c r="J2585" s="2">
        <v>10</v>
      </c>
      <c r="K2585" s="2">
        <v>1</v>
      </c>
      <c r="L2585" s="3">
        <v>9302.23</v>
      </c>
      <c r="M2585" s="2" t="s">
        <v>0</v>
      </c>
      <c r="N2585" s="4" t="s">
        <v>21</v>
      </c>
    </row>
    <row r="2586" spans="1:14" x14ac:dyDescent="0.25">
      <c r="A2586" s="1" t="s">
        <v>360</v>
      </c>
      <c r="B2586" s="2" t="s">
        <v>113</v>
      </c>
      <c r="C2586" s="2" t="s">
        <v>113</v>
      </c>
      <c r="D2586" s="2" t="s">
        <v>114</v>
      </c>
      <c r="E2586" s="2" t="s">
        <v>2249</v>
      </c>
      <c r="F2586" s="2">
        <v>31161508</v>
      </c>
      <c r="G2586" s="2" t="s">
        <v>490</v>
      </c>
      <c r="H2586" s="2">
        <v>4</v>
      </c>
      <c r="I2586" s="2">
        <v>6</v>
      </c>
      <c r="J2586" s="2">
        <v>10</v>
      </c>
      <c r="K2586" s="2">
        <v>1</v>
      </c>
      <c r="L2586" s="3">
        <v>7744.72</v>
      </c>
      <c r="M2586" s="2" t="s">
        <v>0</v>
      </c>
      <c r="N2586" s="4" t="s">
        <v>21</v>
      </c>
    </row>
    <row r="2587" spans="1:14" x14ac:dyDescent="0.25">
      <c r="A2587" s="1" t="s">
        <v>360</v>
      </c>
      <c r="B2587" s="2" t="s">
        <v>113</v>
      </c>
      <c r="C2587" s="2" t="s">
        <v>113</v>
      </c>
      <c r="D2587" s="2" t="s">
        <v>114</v>
      </c>
      <c r="E2587" s="2" t="s">
        <v>2250</v>
      </c>
      <c r="F2587" s="2">
        <v>31161508</v>
      </c>
      <c r="G2587" s="2" t="s">
        <v>490</v>
      </c>
      <c r="H2587" s="2">
        <v>4</v>
      </c>
      <c r="I2587" s="2">
        <v>6</v>
      </c>
      <c r="J2587" s="2">
        <v>10</v>
      </c>
      <c r="K2587" s="2">
        <v>1</v>
      </c>
      <c r="L2587" s="3">
        <v>9302.23</v>
      </c>
      <c r="M2587" s="2" t="s">
        <v>0</v>
      </c>
      <c r="N2587" s="4" t="s">
        <v>21</v>
      </c>
    </row>
    <row r="2588" spans="1:14" x14ac:dyDescent="0.25">
      <c r="A2588" s="1" t="s">
        <v>360</v>
      </c>
      <c r="B2588" s="2" t="s">
        <v>113</v>
      </c>
      <c r="C2588" s="2" t="s">
        <v>113</v>
      </c>
      <c r="D2588" s="2" t="s">
        <v>114</v>
      </c>
      <c r="E2588" s="2" t="s">
        <v>2251</v>
      </c>
      <c r="F2588" s="2">
        <v>31161508</v>
      </c>
      <c r="G2588" s="2" t="s">
        <v>490</v>
      </c>
      <c r="H2588" s="2">
        <v>4</v>
      </c>
      <c r="I2588" s="2">
        <v>6</v>
      </c>
      <c r="J2588" s="2">
        <v>10</v>
      </c>
      <c r="K2588" s="2">
        <v>1</v>
      </c>
      <c r="L2588" s="3">
        <v>7809.35</v>
      </c>
      <c r="M2588" s="2" t="s">
        <v>0</v>
      </c>
      <c r="N2588" s="4" t="s">
        <v>21</v>
      </c>
    </row>
    <row r="2589" spans="1:14" x14ac:dyDescent="0.25">
      <c r="A2589" s="1" t="s">
        <v>360</v>
      </c>
      <c r="B2589" s="2" t="s">
        <v>113</v>
      </c>
      <c r="C2589" s="2" t="s">
        <v>113</v>
      </c>
      <c r="D2589" s="2" t="s">
        <v>114</v>
      </c>
      <c r="E2589" s="2" t="s">
        <v>2252</v>
      </c>
      <c r="F2589" s="2">
        <v>31161508</v>
      </c>
      <c r="G2589" s="2" t="s">
        <v>490</v>
      </c>
      <c r="H2589" s="2">
        <v>4</v>
      </c>
      <c r="I2589" s="2">
        <v>6</v>
      </c>
      <c r="J2589" s="2">
        <v>10</v>
      </c>
      <c r="K2589" s="2">
        <v>1</v>
      </c>
      <c r="L2589" s="3">
        <v>8556.27</v>
      </c>
      <c r="M2589" s="2" t="s">
        <v>0</v>
      </c>
      <c r="N2589" s="4" t="s">
        <v>21</v>
      </c>
    </row>
    <row r="2590" spans="1:14" x14ac:dyDescent="0.25">
      <c r="A2590" s="1" t="s">
        <v>360</v>
      </c>
      <c r="B2590" s="2" t="s">
        <v>113</v>
      </c>
      <c r="C2590" s="2" t="s">
        <v>113</v>
      </c>
      <c r="D2590" s="2" t="s">
        <v>114</v>
      </c>
      <c r="E2590" s="2" t="s">
        <v>2253</v>
      </c>
      <c r="F2590" s="2">
        <v>31161508</v>
      </c>
      <c r="G2590" s="2" t="s">
        <v>490</v>
      </c>
      <c r="H2590" s="2">
        <v>4</v>
      </c>
      <c r="I2590" s="2">
        <v>6</v>
      </c>
      <c r="J2590" s="2">
        <v>10</v>
      </c>
      <c r="K2590" s="2">
        <v>1</v>
      </c>
      <c r="L2590" s="3">
        <v>11160.96</v>
      </c>
      <c r="M2590" s="2" t="s">
        <v>0</v>
      </c>
      <c r="N2590" s="4" t="s">
        <v>21</v>
      </c>
    </row>
    <row r="2591" spans="1:14" x14ac:dyDescent="0.25">
      <c r="A2591" s="1" t="s">
        <v>360</v>
      </c>
      <c r="B2591" s="2" t="s">
        <v>113</v>
      </c>
      <c r="C2591" s="2" t="s">
        <v>113</v>
      </c>
      <c r="D2591" s="2" t="s">
        <v>114</v>
      </c>
      <c r="E2591" s="2" t="s">
        <v>2306</v>
      </c>
      <c r="F2591" s="2">
        <v>31201521</v>
      </c>
      <c r="G2591" s="2" t="s">
        <v>490</v>
      </c>
      <c r="H2591" s="2">
        <v>4</v>
      </c>
      <c r="I2591" s="2">
        <v>6</v>
      </c>
      <c r="J2591" s="2">
        <v>10</v>
      </c>
      <c r="K2591" s="2">
        <v>2</v>
      </c>
      <c r="L2591" s="3">
        <v>75181.820000000007</v>
      </c>
      <c r="M2591" s="2" t="s">
        <v>0</v>
      </c>
      <c r="N2591" s="4" t="s">
        <v>21</v>
      </c>
    </row>
    <row r="2592" spans="1:14" x14ac:dyDescent="0.25">
      <c r="A2592" s="1" t="s">
        <v>360</v>
      </c>
      <c r="B2592" s="2" t="s">
        <v>113</v>
      </c>
      <c r="C2592" s="2" t="s">
        <v>113</v>
      </c>
      <c r="D2592" s="2" t="s">
        <v>114</v>
      </c>
      <c r="E2592" s="2" t="s">
        <v>2307</v>
      </c>
      <c r="F2592" s="2">
        <v>31162420</v>
      </c>
      <c r="G2592" s="2" t="s">
        <v>490</v>
      </c>
      <c r="H2592" s="2">
        <v>4</v>
      </c>
      <c r="I2592" s="2">
        <v>6</v>
      </c>
      <c r="J2592" s="2">
        <v>10</v>
      </c>
      <c r="K2592" s="2">
        <v>1</v>
      </c>
      <c r="L2592" s="3">
        <v>107722.95</v>
      </c>
      <c r="M2592" s="2" t="s">
        <v>0</v>
      </c>
      <c r="N2592" s="4" t="s">
        <v>21</v>
      </c>
    </row>
    <row r="2593" spans="1:14" x14ac:dyDescent="0.25">
      <c r="A2593" s="1" t="s">
        <v>360</v>
      </c>
      <c r="B2593" s="2" t="s">
        <v>113</v>
      </c>
      <c r="C2593" s="2" t="s">
        <v>113</v>
      </c>
      <c r="D2593" s="2" t="s">
        <v>114</v>
      </c>
      <c r="E2593" s="2" t="s">
        <v>2308</v>
      </c>
      <c r="F2593" s="2">
        <v>31162420</v>
      </c>
      <c r="G2593" s="2" t="s">
        <v>490</v>
      </c>
      <c r="H2593" s="2">
        <v>4</v>
      </c>
      <c r="I2593" s="2">
        <v>6</v>
      </c>
      <c r="J2593" s="2">
        <v>10</v>
      </c>
      <c r="K2593" s="2">
        <v>1</v>
      </c>
      <c r="L2593" s="3">
        <v>121770.86</v>
      </c>
      <c r="M2593" s="2" t="s">
        <v>0</v>
      </c>
      <c r="N2593" s="4" t="s">
        <v>21</v>
      </c>
    </row>
    <row r="2594" spans="1:14" x14ac:dyDescent="0.25">
      <c r="A2594" s="1" t="s">
        <v>360</v>
      </c>
      <c r="B2594" s="2" t="s">
        <v>113</v>
      </c>
      <c r="C2594" s="2" t="s">
        <v>113</v>
      </c>
      <c r="D2594" s="2" t="s">
        <v>114</v>
      </c>
      <c r="E2594" s="2" t="s">
        <v>2309</v>
      </c>
      <c r="F2594" s="2">
        <v>46171500</v>
      </c>
      <c r="G2594" s="2" t="s">
        <v>490</v>
      </c>
      <c r="H2594" s="2">
        <v>4</v>
      </c>
      <c r="I2594" s="2">
        <v>6</v>
      </c>
      <c r="J2594" s="2">
        <v>10</v>
      </c>
      <c r="K2594" s="2">
        <v>6</v>
      </c>
      <c r="L2594" s="3">
        <v>69217.86</v>
      </c>
      <c r="M2594" s="2" t="s">
        <v>0</v>
      </c>
      <c r="N2594" s="4" t="s">
        <v>21</v>
      </c>
    </row>
    <row r="2595" spans="1:14" x14ac:dyDescent="0.25">
      <c r="A2595" s="1" t="s">
        <v>360</v>
      </c>
      <c r="B2595" s="2" t="s">
        <v>113</v>
      </c>
      <c r="C2595" s="2" t="s">
        <v>113</v>
      </c>
      <c r="D2595" s="2" t="s">
        <v>114</v>
      </c>
      <c r="E2595" s="2" t="s">
        <v>2310</v>
      </c>
      <c r="F2595" s="2">
        <v>27112802</v>
      </c>
      <c r="G2595" s="2" t="s">
        <v>490</v>
      </c>
      <c r="H2595" s="2">
        <v>4</v>
      </c>
      <c r="I2595" s="2">
        <v>6</v>
      </c>
      <c r="J2595" s="2">
        <v>10</v>
      </c>
      <c r="K2595" s="2">
        <v>15</v>
      </c>
      <c r="L2595" s="3">
        <v>89259.15</v>
      </c>
      <c r="M2595" s="2" t="s">
        <v>0</v>
      </c>
      <c r="N2595" s="4" t="s">
        <v>21</v>
      </c>
    </row>
    <row r="2596" spans="1:14" x14ac:dyDescent="0.25">
      <c r="A2596" s="1" t="s">
        <v>360</v>
      </c>
      <c r="B2596" s="2" t="s">
        <v>113</v>
      </c>
      <c r="C2596" s="2" t="s">
        <v>113</v>
      </c>
      <c r="D2596" s="2" t="s">
        <v>114</v>
      </c>
      <c r="E2596" s="2" t="s">
        <v>2311</v>
      </c>
      <c r="F2596" s="2">
        <v>20111614</v>
      </c>
      <c r="G2596" s="2" t="s">
        <v>490</v>
      </c>
      <c r="H2596" s="2">
        <v>5</v>
      </c>
      <c r="I2596" s="2">
        <v>6</v>
      </c>
      <c r="J2596" s="2">
        <v>10</v>
      </c>
      <c r="K2596" s="2">
        <v>2</v>
      </c>
      <c r="L2596" s="3">
        <v>163789.07999999999</v>
      </c>
      <c r="M2596" s="2" t="s">
        <v>0</v>
      </c>
      <c r="N2596" s="4" t="s">
        <v>21</v>
      </c>
    </row>
    <row r="2597" spans="1:14" x14ac:dyDescent="0.25">
      <c r="A2597" s="1" t="s">
        <v>360</v>
      </c>
      <c r="B2597" s="2" t="s">
        <v>113</v>
      </c>
      <c r="C2597" s="2" t="s">
        <v>113</v>
      </c>
      <c r="D2597" s="2" t="s">
        <v>114</v>
      </c>
      <c r="E2597" s="2" t="s">
        <v>2312</v>
      </c>
      <c r="F2597" s="2">
        <v>27112200</v>
      </c>
      <c r="G2597" s="2" t="s">
        <v>810</v>
      </c>
      <c r="H2597" s="2">
        <v>4</v>
      </c>
      <c r="I2597" s="2">
        <v>6</v>
      </c>
      <c r="J2597" s="2">
        <v>10</v>
      </c>
      <c r="K2597" s="2">
        <v>2</v>
      </c>
      <c r="L2597" s="3">
        <v>57312.88</v>
      </c>
      <c r="M2597" s="2" t="s">
        <v>0</v>
      </c>
      <c r="N2597" s="4" t="s">
        <v>21</v>
      </c>
    </row>
    <row r="2598" spans="1:14" x14ac:dyDescent="0.25">
      <c r="A2598" s="1" t="s">
        <v>360</v>
      </c>
      <c r="B2598" s="2" t="s">
        <v>113</v>
      </c>
      <c r="C2598" s="2" t="s">
        <v>113</v>
      </c>
      <c r="D2598" s="2" t="s">
        <v>114</v>
      </c>
      <c r="E2598" s="2" t="s">
        <v>2313</v>
      </c>
      <c r="F2598" s="2">
        <v>27111723</v>
      </c>
      <c r="G2598" s="2" t="s">
        <v>810</v>
      </c>
      <c r="H2598" s="2">
        <v>4</v>
      </c>
      <c r="I2598" s="2">
        <v>6</v>
      </c>
      <c r="J2598" s="2">
        <v>10</v>
      </c>
      <c r="K2598" s="2">
        <v>2</v>
      </c>
      <c r="L2598" s="3">
        <v>66999.960000000006</v>
      </c>
      <c r="M2598" s="2" t="s">
        <v>0</v>
      </c>
      <c r="N2598" s="4" t="s">
        <v>21</v>
      </c>
    </row>
    <row r="2599" spans="1:14" x14ac:dyDescent="0.25">
      <c r="A2599" s="1" t="s">
        <v>360</v>
      </c>
      <c r="B2599" s="2" t="s">
        <v>113</v>
      </c>
      <c r="C2599" s="2" t="s">
        <v>113</v>
      </c>
      <c r="D2599" s="2" t="s">
        <v>114</v>
      </c>
      <c r="E2599" s="2" t="s">
        <v>2314</v>
      </c>
      <c r="F2599" s="2">
        <v>27112126</v>
      </c>
      <c r="G2599" s="2" t="s">
        <v>810</v>
      </c>
      <c r="H2599" s="2">
        <v>4</v>
      </c>
      <c r="I2599" s="2">
        <v>6</v>
      </c>
      <c r="J2599" s="2">
        <v>10</v>
      </c>
      <c r="K2599" s="2">
        <v>5</v>
      </c>
      <c r="L2599" s="3">
        <v>154452.65</v>
      </c>
      <c r="M2599" s="2" t="s">
        <v>0</v>
      </c>
      <c r="N2599" s="4" t="s">
        <v>21</v>
      </c>
    </row>
    <row r="2600" spans="1:14" x14ac:dyDescent="0.25">
      <c r="A2600" s="1" t="s">
        <v>360</v>
      </c>
      <c r="B2600" s="2" t="s">
        <v>113</v>
      </c>
      <c r="C2600" s="2" t="s">
        <v>113</v>
      </c>
      <c r="D2600" s="2" t="s">
        <v>114</v>
      </c>
      <c r="E2600" s="2" t="s">
        <v>2315</v>
      </c>
      <c r="F2600" s="2">
        <v>27111700</v>
      </c>
      <c r="G2600" s="2" t="s">
        <v>810</v>
      </c>
      <c r="H2600" s="2">
        <v>4</v>
      </c>
      <c r="I2600" s="2">
        <v>6</v>
      </c>
      <c r="J2600" s="2">
        <v>10</v>
      </c>
      <c r="K2600" s="2">
        <v>1</v>
      </c>
      <c r="L2600" s="3">
        <v>130289.1</v>
      </c>
      <c r="M2600" s="2" t="s">
        <v>0</v>
      </c>
      <c r="N2600" s="4" t="s">
        <v>21</v>
      </c>
    </row>
    <row r="2601" spans="1:14" x14ac:dyDescent="0.25">
      <c r="A2601" s="1" t="s">
        <v>360</v>
      </c>
      <c r="B2601" s="2" t="s">
        <v>113</v>
      </c>
      <c r="C2601" s="2" t="s">
        <v>113</v>
      </c>
      <c r="D2601" s="2" t="s">
        <v>114</v>
      </c>
      <c r="E2601" s="2" t="s">
        <v>2316</v>
      </c>
      <c r="F2601" s="2">
        <v>31191501</v>
      </c>
      <c r="G2601" s="2" t="s">
        <v>810</v>
      </c>
      <c r="H2601" s="2">
        <v>5</v>
      </c>
      <c r="I2601" s="2">
        <v>6</v>
      </c>
      <c r="J2601" s="2">
        <v>10</v>
      </c>
      <c r="K2601" s="2">
        <v>4</v>
      </c>
      <c r="L2601" s="3">
        <v>55077.8</v>
      </c>
      <c r="M2601" s="2" t="s">
        <v>0</v>
      </c>
      <c r="N2601" s="4" t="s">
        <v>21</v>
      </c>
    </row>
    <row r="2602" spans="1:14" x14ac:dyDescent="0.25">
      <c r="A2602" s="1" t="s">
        <v>360</v>
      </c>
      <c r="B2602" s="2" t="s">
        <v>113</v>
      </c>
      <c r="C2602" s="2" t="s">
        <v>113</v>
      </c>
      <c r="D2602" s="2" t="s">
        <v>114</v>
      </c>
      <c r="E2602" s="2" t="s">
        <v>2317</v>
      </c>
      <c r="F2602" s="2">
        <v>27111907</v>
      </c>
      <c r="G2602" s="2" t="s">
        <v>810</v>
      </c>
      <c r="H2602" s="2">
        <v>5</v>
      </c>
      <c r="I2602" s="2">
        <v>6</v>
      </c>
      <c r="J2602" s="2">
        <v>10</v>
      </c>
      <c r="K2602" s="2">
        <v>4</v>
      </c>
      <c r="L2602" s="3">
        <v>135482.35999999999</v>
      </c>
      <c r="M2602" s="2" t="s">
        <v>0</v>
      </c>
      <c r="N2602" s="4" t="s">
        <v>21</v>
      </c>
    </row>
    <row r="2603" spans="1:14" x14ac:dyDescent="0.25">
      <c r="A2603" s="1" t="s">
        <v>360</v>
      </c>
      <c r="B2603" s="2" t="s">
        <v>113</v>
      </c>
      <c r="C2603" s="2" t="s">
        <v>113</v>
      </c>
      <c r="D2603" s="2" t="s">
        <v>114</v>
      </c>
      <c r="E2603" s="2" t="s">
        <v>2318</v>
      </c>
      <c r="F2603" s="2">
        <v>39121700</v>
      </c>
      <c r="G2603" s="2" t="s">
        <v>810</v>
      </c>
      <c r="H2603" s="2">
        <v>9</v>
      </c>
      <c r="I2603" s="2">
        <v>6</v>
      </c>
      <c r="J2603" s="2">
        <v>16</v>
      </c>
      <c r="K2603" s="2">
        <v>82</v>
      </c>
      <c r="L2603" s="3">
        <v>258858.41999999998</v>
      </c>
      <c r="M2603" s="2" t="s">
        <v>0</v>
      </c>
      <c r="N2603" s="4" t="s">
        <v>21</v>
      </c>
    </row>
    <row r="2604" spans="1:14" x14ac:dyDescent="0.25">
      <c r="A2604" s="1" t="s">
        <v>360</v>
      </c>
      <c r="B2604" s="2" t="s">
        <v>113</v>
      </c>
      <c r="C2604" s="2" t="s">
        <v>113</v>
      </c>
      <c r="D2604" s="2" t="s">
        <v>114</v>
      </c>
      <c r="E2604" s="2" t="s">
        <v>2319</v>
      </c>
      <c r="F2604" s="2">
        <v>39121700</v>
      </c>
      <c r="G2604" s="2" t="s">
        <v>810</v>
      </c>
      <c r="H2604" s="2">
        <v>9</v>
      </c>
      <c r="I2604" s="2">
        <v>6</v>
      </c>
      <c r="J2604" s="2">
        <v>16</v>
      </c>
      <c r="K2604" s="2">
        <v>21</v>
      </c>
      <c r="L2604" s="3">
        <v>175610.4</v>
      </c>
      <c r="M2604" s="2" t="s">
        <v>0</v>
      </c>
      <c r="N2604" s="4" t="s">
        <v>21</v>
      </c>
    </row>
    <row r="2605" spans="1:14" x14ac:dyDescent="0.25">
      <c r="A2605" s="1" t="s">
        <v>360</v>
      </c>
      <c r="B2605" s="2" t="s">
        <v>113</v>
      </c>
      <c r="C2605" s="2" t="s">
        <v>113</v>
      </c>
      <c r="D2605" s="2" t="s">
        <v>114</v>
      </c>
      <c r="E2605" s="2" t="s">
        <v>2320</v>
      </c>
      <c r="F2605" s="2">
        <v>40171511</v>
      </c>
      <c r="G2605" s="2" t="s">
        <v>810</v>
      </c>
      <c r="H2605" s="2">
        <v>9</v>
      </c>
      <c r="I2605" s="2">
        <v>6</v>
      </c>
      <c r="J2605" s="2">
        <v>16</v>
      </c>
      <c r="K2605" s="2">
        <v>86</v>
      </c>
      <c r="L2605" s="3">
        <v>15686107.6</v>
      </c>
      <c r="M2605" s="2" t="s">
        <v>0</v>
      </c>
      <c r="N2605" s="4" t="s">
        <v>21</v>
      </c>
    </row>
    <row r="2606" spans="1:14" x14ac:dyDescent="0.25">
      <c r="A2606" s="1" t="s">
        <v>360</v>
      </c>
      <c r="B2606" s="2" t="s">
        <v>113</v>
      </c>
      <c r="C2606" s="2" t="s">
        <v>113</v>
      </c>
      <c r="D2606" s="2" t="s">
        <v>114</v>
      </c>
      <c r="E2606" s="2" t="s">
        <v>2321</v>
      </c>
      <c r="F2606" s="2">
        <v>40171511</v>
      </c>
      <c r="G2606" s="2" t="s">
        <v>810</v>
      </c>
      <c r="H2606" s="2">
        <v>9</v>
      </c>
      <c r="I2606" s="2">
        <v>6</v>
      </c>
      <c r="J2606" s="2">
        <v>16</v>
      </c>
      <c r="K2606" s="2">
        <v>56</v>
      </c>
      <c r="L2606" s="3">
        <v>8339595.6000000006</v>
      </c>
      <c r="M2606" s="2" t="s">
        <v>0</v>
      </c>
      <c r="N2606" s="4" t="s">
        <v>21</v>
      </c>
    </row>
    <row r="2607" spans="1:14" x14ac:dyDescent="0.25">
      <c r="A2607" s="1" t="s">
        <v>360</v>
      </c>
      <c r="B2607" s="2" t="s">
        <v>113</v>
      </c>
      <c r="C2607" s="2" t="s">
        <v>113</v>
      </c>
      <c r="D2607" s="2" t="s">
        <v>114</v>
      </c>
      <c r="E2607" s="2" t="s">
        <v>2322</v>
      </c>
      <c r="F2607" s="2">
        <v>40171511</v>
      </c>
      <c r="G2607" s="2" t="s">
        <v>810</v>
      </c>
      <c r="H2607" s="2">
        <v>9</v>
      </c>
      <c r="I2607" s="2">
        <v>6</v>
      </c>
      <c r="J2607" s="2">
        <v>16</v>
      </c>
      <c r="K2607" s="2">
        <v>30</v>
      </c>
      <c r="L2607" s="3">
        <v>5072038.5</v>
      </c>
      <c r="M2607" s="2" t="s">
        <v>0</v>
      </c>
      <c r="N2607" s="4" t="s">
        <v>21</v>
      </c>
    </row>
    <row r="2608" spans="1:14" x14ac:dyDescent="0.25">
      <c r="A2608" s="1" t="s">
        <v>360</v>
      </c>
      <c r="B2608" s="2" t="s">
        <v>113</v>
      </c>
      <c r="C2608" s="2" t="s">
        <v>113</v>
      </c>
      <c r="D2608" s="2" t="s">
        <v>114</v>
      </c>
      <c r="E2608" s="2" t="s">
        <v>2323</v>
      </c>
      <c r="F2608" s="2">
        <v>40171511</v>
      </c>
      <c r="G2608" s="2" t="s">
        <v>810</v>
      </c>
      <c r="H2608" s="2">
        <v>9</v>
      </c>
      <c r="I2608" s="2">
        <v>6</v>
      </c>
      <c r="J2608" s="2">
        <v>16</v>
      </c>
      <c r="K2608" s="2">
        <v>41</v>
      </c>
      <c r="L2608" s="3">
        <v>8812523.1899999995</v>
      </c>
      <c r="M2608" s="2" t="s">
        <v>0</v>
      </c>
      <c r="N2608" s="4" t="s">
        <v>21</v>
      </c>
    </row>
    <row r="2609" spans="1:14" x14ac:dyDescent="0.25">
      <c r="A2609" s="1" t="s">
        <v>360</v>
      </c>
      <c r="B2609" s="2" t="s">
        <v>113</v>
      </c>
      <c r="C2609" s="2" t="s">
        <v>113</v>
      </c>
      <c r="D2609" s="2" t="s">
        <v>114</v>
      </c>
      <c r="E2609" s="2" t="s">
        <v>2124</v>
      </c>
      <c r="F2609" s="2">
        <v>31162402</v>
      </c>
      <c r="G2609" s="2" t="s">
        <v>810</v>
      </c>
      <c r="H2609" s="2">
        <v>9</v>
      </c>
      <c r="I2609" s="2">
        <v>6</v>
      </c>
      <c r="J2609" s="2">
        <v>16</v>
      </c>
      <c r="K2609" s="2">
        <v>19</v>
      </c>
      <c r="L2609" s="3">
        <v>537430.57999999996</v>
      </c>
      <c r="M2609" s="2" t="s">
        <v>0</v>
      </c>
      <c r="N2609" s="4" t="s">
        <v>21</v>
      </c>
    </row>
    <row r="2610" spans="1:14" x14ac:dyDescent="0.25">
      <c r="A2610" s="1" t="s">
        <v>360</v>
      </c>
      <c r="B2610" s="2" t="s">
        <v>113</v>
      </c>
      <c r="C2610" s="2" t="s">
        <v>113</v>
      </c>
      <c r="D2610" s="2" t="s">
        <v>114</v>
      </c>
      <c r="E2610" s="2" t="s">
        <v>2125</v>
      </c>
      <c r="F2610" s="2">
        <v>31162402</v>
      </c>
      <c r="G2610" s="2" t="s">
        <v>810</v>
      </c>
      <c r="H2610" s="2">
        <v>9</v>
      </c>
      <c r="I2610" s="2">
        <v>6</v>
      </c>
      <c r="J2610" s="2">
        <v>16</v>
      </c>
      <c r="K2610" s="2">
        <v>19</v>
      </c>
      <c r="L2610" s="3">
        <v>594051.72</v>
      </c>
      <c r="M2610" s="2" t="s">
        <v>0</v>
      </c>
      <c r="N2610" s="4" t="s">
        <v>21</v>
      </c>
    </row>
    <row r="2611" spans="1:14" x14ac:dyDescent="0.25">
      <c r="A2611" s="1" t="s">
        <v>360</v>
      </c>
      <c r="B2611" s="2" t="s">
        <v>113</v>
      </c>
      <c r="C2611" s="2" t="s">
        <v>113</v>
      </c>
      <c r="D2611" s="2" t="s">
        <v>114</v>
      </c>
      <c r="E2611" s="2" t="s">
        <v>2142</v>
      </c>
      <c r="F2611" s="2">
        <v>47121807</v>
      </c>
      <c r="G2611" s="2" t="s">
        <v>810</v>
      </c>
      <c r="H2611" s="2">
        <v>9</v>
      </c>
      <c r="I2611" s="2">
        <v>6</v>
      </c>
      <c r="J2611" s="2">
        <v>16</v>
      </c>
      <c r="K2611" s="2">
        <v>8</v>
      </c>
      <c r="L2611" s="3">
        <v>114032.88</v>
      </c>
      <c r="M2611" s="2" t="s">
        <v>0</v>
      </c>
      <c r="N2611" s="4" t="s">
        <v>21</v>
      </c>
    </row>
    <row r="2612" spans="1:14" x14ac:dyDescent="0.25">
      <c r="A2612" s="1" t="s">
        <v>360</v>
      </c>
      <c r="B2612" s="2" t="s">
        <v>113</v>
      </c>
      <c r="C2612" s="2" t="s">
        <v>113</v>
      </c>
      <c r="D2612" s="2" t="s">
        <v>114</v>
      </c>
      <c r="E2612" s="2" t="s">
        <v>2143</v>
      </c>
      <c r="F2612" s="2">
        <v>47121807</v>
      </c>
      <c r="G2612" s="2" t="s">
        <v>810</v>
      </c>
      <c r="H2612" s="2">
        <v>9</v>
      </c>
      <c r="I2612" s="2">
        <v>6</v>
      </c>
      <c r="J2612" s="2">
        <v>16</v>
      </c>
      <c r="K2612" s="2">
        <v>7</v>
      </c>
      <c r="L2612" s="3">
        <v>130257.89</v>
      </c>
      <c r="M2612" s="2" t="s">
        <v>0</v>
      </c>
      <c r="N2612" s="4" t="s">
        <v>21</v>
      </c>
    </row>
    <row r="2613" spans="1:14" x14ac:dyDescent="0.25">
      <c r="A2613" s="1" t="s">
        <v>360</v>
      </c>
      <c r="B2613" s="2" t="s">
        <v>113</v>
      </c>
      <c r="C2613" s="2" t="s">
        <v>113</v>
      </c>
      <c r="D2613" s="2" t="s">
        <v>114</v>
      </c>
      <c r="E2613" s="2" t="s">
        <v>2144</v>
      </c>
      <c r="F2613" s="2">
        <v>27111909</v>
      </c>
      <c r="G2613" s="2" t="s">
        <v>810</v>
      </c>
      <c r="H2613" s="2">
        <v>9</v>
      </c>
      <c r="I2613" s="2">
        <v>6</v>
      </c>
      <c r="J2613" s="2">
        <v>16</v>
      </c>
      <c r="K2613" s="2">
        <v>8</v>
      </c>
      <c r="L2613" s="3">
        <v>68450.16</v>
      </c>
      <c r="M2613" s="2" t="s">
        <v>0</v>
      </c>
      <c r="N2613" s="4" t="s">
        <v>21</v>
      </c>
    </row>
    <row r="2614" spans="1:14" x14ac:dyDescent="0.25">
      <c r="A2614" s="1" t="s">
        <v>360</v>
      </c>
      <c r="B2614" s="2" t="s">
        <v>113</v>
      </c>
      <c r="C2614" s="2" t="s">
        <v>113</v>
      </c>
      <c r="D2614" s="2" t="s">
        <v>114</v>
      </c>
      <c r="E2614" s="2" t="s">
        <v>2145</v>
      </c>
      <c r="F2614" s="2">
        <v>27111909</v>
      </c>
      <c r="G2614" s="2" t="s">
        <v>810</v>
      </c>
      <c r="H2614" s="2">
        <v>9</v>
      </c>
      <c r="I2614" s="2">
        <v>6</v>
      </c>
      <c r="J2614" s="2">
        <v>16</v>
      </c>
      <c r="K2614" s="2">
        <v>8</v>
      </c>
      <c r="L2614" s="3">
        <v>80347.600000000006</v>
      </c>
      <c r="M2614" s="2" t="s">
        <v>0</v>
      </c>
      <c r="N2614" s="4" t="s">
        <v>21</v>
      </c>
    </row>
    <row r="2615" spans="1:14" x14ac:dyDescent="0.25">
      <c r="A2615" s="1" t="s">
        <v>360</v>
      </c>
      <c r="B2615" s="2" t="s">
        <v>113</v>
      </c>
      <c r="C2615" s="2" t="s">
        <v>113</v>
      </c>
      <c r="D2615" s="2" t="s">
        <v>114</v>
      </c>
      <c r="E2615" s="2" t="s">
        <v>2146</v>
      </c>
      <c r="F2615" s="2">
        <v>27111909</v>
      </c>
      <c r="G2615" s="2" t="s">
        <v>810</v>
      </c>
      <c r="H2615" s="2">
        <v>9</v>
      </c>
      <c r="I2615" s="2">
        <v>6</v>
      </c>
      <c r="J2615" s="2">
        <v>16</v>
      </c>
      <c r="K2615" s="2">
        <v>9</v>
      </c>
      <c r="L2615" s="3">
        <v>86448.33</v>
      </c>
      <c r="M2615" s="2" t="s">
        <v>0</v>
      </c>
      <c r="N2615" s="4" t="s">
        <v>21</v>
      </c>
    </row>
    <row r="2616" spans="1:14" x14ac:dyDescent="0.25">
      <c r="A2616" s="1" t="s">
        <v>360</v>
      </c>
      <c r="B2616" s="2" t="s">
        <v>113</v>
      </c>
      <c r="C2616" s="2" t="s">
        <v>113</v>
      </c>
      <c r="D2616" s="2" t="s">
        <v>114</v>
      </c>
      <c r="E2616" s="2" t="s">
        <v>2148</v>
      </c>
      <c r="F2616" s="2">
        <v>23241615</v>
      </c>
      <c r="G2616" s="2" t="s">
        <v>810</v>
      </c>
      <c r="H2616" s="2">
        <v>9</v>
      </c>
      <c r="I2616" s="2">
        <v>6</v>
      </c>
      <c r="J2616" s="2">
        <v>16</v>
      </c>
      <c r="K2616" s="2">
        <v>3</v>
      </c>
      <c r="L2616" s="3">
        <v>300881.22000000003</v>
      </c>
      <c r="M2616" s="2" t="s">
        <v>0</v>
      </c>
      <c r="N2616" s="4" t="s">
        <v>21</v>
      </c>
    </row>
    <row r="2617" spans="1:14" x14ac:dyDescent="0.25">
      <c r="A2617" s="1" t="s">
        <v>360</v>
      </c>
      <c r="B2617" s="2" t="s">
        <v>113</v>
      </c>
      <c r="C2617" s="2" t="s">
        <v>113</v>
      </c>
      <c r="D2617" s="2" t="s">
        <v>114</v>
      </c>
      <c r="E2617" s="2" t="s">
        <v>2149</v>
      </c>
      <c r="F2617" s="2">
        <v>30181808</v>
      </c>
      <c r="G2617" s="2" t="s">
        <v>810</v>
      </c>
      <c r="H2617" s="2">
        <v>9</v>
      </c>
      <c r="I2617" s="2">
        <v>6</v>
      </c>
      <c r="J2617" s="2">
        <v>16</v>
      </c>
      <c r="K2617" s="2">
        <v>9</v>
      </c>
      <c r="L2617" s="3">
        <v>385245.45</v>
      </c>
      <c r="M2617" s="2" t="s">
        <v>0</v>
      </c>
      <c r="N2617" s="4" t="s">
        <v>21</v>
      </c>
    </row>
    <row r="2618" spans="1:14" x14ac:dyDescent="0.25">
      <c r="A2618" s="1" t="s">
        <v>360</v>
      </c>
      <c r="B2618" s="2" t="s">
        <v>113</v>
      </c>
      <c r="C2618" s="2" t="s">
        <v>113</v>
      </c>
      <c r="D2618" s="2" t="s">
        <v>114</v>
      </c>
      <c r="E2618" s="2" t="s">
        <v>2155</v>
      </c>
      <c r="F2618" s="2">
        <v>30181701</v>
      </c>
      <c r="G2618" s="2" t="s">
        <v>810</v>
      </c>
      <c r="H2618" s="2">
        <v>9</v>
      </c>
      <c r="I2618" s="2">
        <v>6</v>
      </c>
      <c r="J2618" s="2">
        <v>16</v>
      </c>
      <c r="K2618" s="2">
        <v>9</v>
      </c>
      <c r="L2618" s="3">
        <v>167474.43</v>
      </c>
      <c r="M2618" s="2" t="s">
        <v>0</v>
      </c>
      <c r="N2618" s="4" t="s">
        <v>21</v>
      </c>
    </row>
    <row r="2619" spans="1:14" x14ac:dyDescent="0.25">
      <c r="A2619" s="1" t="s">
        <v>360</v>
      </c>
      <c r="B2619" s="2" t="s">
        <v>113</v>
      </c>
      <c r="C2619" s="2" t="s">
        <v>113</v>
      </c>
      <c r="D2619" s="2" t="s">
        <v>114</v>
      </c>
      <c r="E2619" s="2" t="s">
        <v>2156</v>
      </c>
      <c r="F2619" s="2">
        <v>30181701</v>
      </c>
      <c r="G2619" s="2" t="s">
        <v>810</v>
      </c>
      <c r="H2619" s="2">
        <v>9</v>
      </c>
      <c r="I2619" s="2">
        <v>6</v>
      </c>
      <c r="J2619" s="2">
        <v>16</v>
      </c>
      <c r="K2619" s="2">
        <v>8</v>
      </c>
      <c r="L2619" s="3">
        <v>199473.68</v>
      </c>
      <c r="M2619" s="2" t="s">
        <v>0</v>
      </c>
      <c r="N2619" s="4" t="s">
        <v>21</v>
      </c>
    </row>
    <row r="2620" spans="1:14" x14ac:dyDescent="0.25">
      <c r="A2620" s="1" t="s">
        <v>360</v>
      </c>
      <c r="B2620" s="2" t="s">
        <v>113</v>
      </c>
      <c r="C2620" s="2" t="s">
        <v>113</v>
      </c>
      <c r="D2620" s="2" t="s">
        <v>114</v>
      </c>
      <c r="E2620" s="2" t="s">
        <v>2235</v>
      </c>
      <c r="F2620" s="2">
        <v>27112838</v>
      </c>
      <c r="G2620" s="2" t="s">
        <v>810</v>
      </c>
      <c r="H2620" s="2">
        <v>9</v>
      </c>
      <c r="I2620" s="2">
        <v>6</v>
      </c>
      <c r="J2620" s="2">
        <v>16</v>
      </c>
      <c r="K2620" s="2">
        <v>12</v>
      </c>
      <c r="L2620" s="3">
        <v>66960.12</v>
      </c>
      <c r="M2620" s="2" t="s">
        <v>0</v>
      </c>
      <c r="N2620" s="4" t="s">
        <v>21</v>
      </c>
    </row>
    <row r="2621" spans="1:14" x14ac:dyDescent="0.25">
      <c r="A2621" s="1" t="s">
        <v>360</v>
      </c>
      <c r="B2621" s="2" t="s">
        <v>113</v>
      </c>
      <c r="C2621" s="2" t="s">
        <v>113</v>
      </c>
      <c r="D2621" s="2" t="s">
        <v>114</v>
      </c>
      <c r="E2621" s="2" t="s">
        <v>2064</v>
      </c>
      <c r="F2621" s="2">
        <v>27112017</v>
      </c>
      <c r="G2621" s="2" t="s">
        <v>810</v>
      </c>
      <c r="H2621" s="2">
        <v>9</v>
      </c>
      <c r="I2621" s="2">
        <v>6</v>
      </c>
      <c r="J2621" s="2">
        <v>16</v>
      </c>
      <c r="K2621" s="2">
        <v>8</v>
      </c>
      <c r="L2621" s="3">
        <v>473342.48</v>
      </c>
      <c r="M2621" s="2" t="s">
        <v>0</v>
      </c>
      <c r="N2621" s="4" t="s">
        <v>21</v>
      </c>
    </row>
    <row r="2622" spans="1:14" x14ac:dyDescent="0.25">
      <c r="A2622" s="1" t="s">
        <v>360</v>
      </c>
      <c r="B2622" s="2" t="s">
        <v>113</v>
      </c>
      <c r="C2622" s="2" t="s">
        <v>113</v>
      </c>
      <c r="D2622" s="2" t="s">
        <v>114</v>
      </c>
      <c r="E2622" s="2" t="s">
        <v>2164</v>
      </c>
      <c r="F2622" s="2">
        <v>27111543</v>
      </c>
      <c r="G2622" s="2" t="s">
        <v>810</v>
      </c>
      <c r="H2622" s="2">
        <v>9</v>
      </c>
      <c r="I2622" s="2">
        <v>6</v>
      </c>
      <c r="J2622" s="2">
        <v>16</v>
      </c>
      <c r="K2622" s="2">
        <v>7</v>
      </c>
      <c r="L2622" s="3">
        <v>14534.52</v>
      </c>
      <c r="M2622" s="2" t="s">
        <v>0</v>
      </c>
      <c r="N2622" s="4" t="s">
        <v>21</v>
      </c>
    </row>
    <row r="2623" spans="1:14" x14ac:dyDescent="0.25">
      <c r="A2623" s="1" t="s">
        <v>360</v>
      </c>
      <c r="B2623" s="2" t="s">
        <v>113</v>
      </c>
      <c r="C2623" s="2" t="s">
        <v>113</v>
      </c>
      <c r="D2623" s="2" t="s">
        <v>114</v>
      </c>
      <c r="E2623" s="2" t="s">
        <v>2165</v>
      </c>
      <c r="F2623" s="2">
        <v>27111543</v>
      </c>
      <c r="G2623" s="2" t="s">
        <v>810</v>
      </c>
      <c r="H2623" s="2">
        <v>9</v>
      </c>
      <c r="I2623" s="2">
        <v>6</v>
      </c>
      <c r="J2623" s="2">
        <v>16</v>
      </c>
      <c r="K2623" s="2">
        <v>5</v>
      </c>
      <c r="L2623" s="3">
        <v>7046.35</v>
      </c>
      <c r="M2623" s="2" t="s">
        <v>0</v>
      </c>
      <c r="N2623" s="4" t="s">
        <v>21</v>
      </c>
    </row>
    <row r="2624" spans="1:14" x14ac:dyDescent="0.25">
      <c r="A2624" s="1" t="s">
        <v>360</v>
      </c>
      <c r="B2624" s="2" t="s">
        <v>113</v>
      </c>
      <c r="C2624" s="2" t="s">
        <v>113</v>
      </c>
      <c r="D2624" s="2" t="s">
        <v>114</v>
      </c>
      <c r="E2624" s="2" t="s">
        <v>2166</v>
      </c>
      <c r="F2624" s="2">
        <v>27111543</v>
      </c>
      <c r="G2624" s="2" t="s">
        <v>810</v>
      </c>
      <c r="H2624" s="2">
        <v>9</v>
      </c>
      <c r="I2624" s="2">
        <v>6</v>
      </c>
      <c r="J2624" s="2">
        <v>16</v>
      </c>
      <c r="K2624" s="2">
        <v>7</v>
      </c>
      <c r="L2624" s="3">
        <v>24459.05</v>
      </c>
      <c r="M2624" s="2" t="s">
        <v>0</v>
      </c>
      <c r="N2624" s="4" t="s">
        <v>21</v>
      </c>
    </row>
    <row r="2625" spans="1:14" x14ac:dyDescent="0.25">
      <c r="A2625" s="1" t="s">
        <v>360</v>
      </c>
      <c r="B2625" s="2" t="s">
        <v>113</v>
      </c>
      <c r="C2625" s="2" t="s">
        <v>113</v>
      </c>
      <c r="D2625" s="2" t="s">
        <v>114</v>
      </c>
      <c r="E2625" s="2" t="s">
        <v>2167</v>
      </c>
      <c r="F2625" s="2">
        <v>27111543</v>
      </c>
      <c r="G2625" s="2" t="s">
        <v>810</v>
      </c>
      <c r="H2625" s="2">
        <v>9</v>
      </c>
      <c r="I2625" s="2">
        <v>6</v>
      </c>
      <c r="J2625" s="2">
        <v>16</v>
      </c>
      <c r="K2625" s="2">
        <v>3</v>
      </c>
      <c r="L2625" s="3">
        <v>5117.1900000000005</v>
      </c>
      <c r="M2625" s="2" t="s">
        <v>0</v>
      </c>
      <c r="N2625" s="4" t="s">
        <v>21</v>
      </c>
    </row>
    <row r="2626" spans="1:14" x14ac:dyDescent="0.25">
      <c r="A2626" s="1" t="s">
        <v>360</v>
      </c>
      <c r="B2626" s="2" t="s">
        <v>113</v>
      </c>
      <c r="C2626" s="2" t="s">
        <v>113</v>
      </c>
      <c r="D2626" s="2" t="s">
        <v>114</v>
      </c>
      <c r="E2626" s="2" t="s">
        <v>2168</v>
      </c>
      <c r="F2626" s="2">
        <v>27111543</v>
      </c>
      <c r="G2626" s="2" t="s">
        <v>810</v>
      </c>
      <c r="H2626" s="2">
        <v>9</v>
      </c>
      <c r="I2626" s="2">
        <v>6</v>
      </c>
      <c r="J2626" s="2">
        <v>16</v>
      </c>
      <c r="K2626" s="2">
        <v>2</v>
      </c>
      <c r="L2626" s="3">
        <v>4152.72</v>
      </c>
      <c r="M2626" s="2" t="s">
        <v>0</v>
      </c>
      <c r="N2626" s="4" t="s">
        <v>21</v>
      </c>
    </row>
    <row r="2627" spans="1:14" x14ac:dyDescent="0.25">
      <c r="A2627" s="1" t="s">
        <v>360</v>
      </c>
      <c r="B2627" s="2" t="s">
        <v>113</v>
      </c>
      <c r="C2627" s="2" t="s">
        <v>113</v>
      </c>
      <c r="D2627" s="2" t="s">
        <v>114</v>
      </c>
      <c r="E2627" s="2" t="s">
        <v>2169</v>
      </c>
      <c r="F2627" s="2">
        <v>27111543</v>
      </c>
      <c r="G2627" s="2" t="s">
        <v>810</v>
      </c>
      <c r="H2627" s="2">
        <v>9</v>
      </c>
      <c r="I2627" s="2">
        <v>6</v>
      </c>
      <c r="J2627" s="2">
        <v>16</v>
      </c>
      <c r="K2627" s="2">
        <v>3</v>
      </c>
      <c r="L2627" s="3">
        <v>4227.8099999999995</v>
      </c>
      <c r="M2627" s="2" t="s">
        <v>0</v>
      </c>
      <c r="N2627" s="4" t="s">
        <v>21</v>
      </c>
    </row>
    <row r="2628" spans="1:14" x14ac:dyDescent="0.25">
      <c r="A2628" s="1" t="s">
        <v>360</v>
      </c>
      <c r="B2628" s="2" t="s">
        <v>113</v>
      </c>
      <c r="C2628" s="2" t="s">
        <v>113</v>
      </c>
      <c r="D2628" s="2" t="s">
        <v>114</v>
      </c>
      <c r="E2628" s="2" t="s">
        <v>2170</v>
      </c>
      <c r="F2628" s="2">
        <v>27111543</v>
      </c>
      <c r="G2628" s="2" t="s">
        <v>810</v>
      </c>
      <c r="H2628" s="2">
        <v>9</v>
      </c>
      <c r="I2628" s="2">
        <v>6</v>
      </c>
      <c r="J2628" s="2">
        <v>16</v>
      </c>
      <c r="K2628" s="2">
        <v>2</v>
      </c>
      <c r="L2628" s="3">
        <v>2818.54</v>
      </c>
      <c r="M2628" s="2" t="s">
        <v>0</v>
      </c>
      <c r="N2628" s="4" t="s">
        <v>21</v>
      </c>
    </row>
    <row r="2629" spans="1:14" x14ac:dyDescent="0.25">
      <c r="A2629" s="1" t="s">
        <v>360</v>
      </c>
      <c r="B2629" s="2" t="s">
        <v>113</v>
      </c>
      <c r="C2629" s="2" t="s">
        <v>113</v>
      </c>
      <c r="D2629" s="2" t="s">
        <v>114</v>
      </c>
      <c r="E2629" s="2" t="s">
        <v>2171</v>
      </c>
      <c r="F2629" s="2">
        <v>27111543</v>
      </c>
      <c r="G2629" s="2" t="s">
        <v>810</v>
      </c>
      <c r="H2629" s="2">
        <v>9</v>
      </c>
      <c r="I2629" s="2">
        <v>6</v>
      </c>
      <c r="J2629" s="2">
        <v>16</v>
      </c>
      <c r="K2629" s="2">
        <v>9</v>
      </c>
      <c r="L2629" s="3">
        <v>36792.720000000001</v>
      </c>
      <c r="M2629" s="2" t="s">
        <v>0</v>
      </c>
      <c r="N2629" s="4" t="s">
        <v>21</v>
      </c>
    </row>
    <row r="2630" spans="1:14" x14ac:dyDescent="0.25">
      <c r="A2630" s="1" t="s">
        <v>360</v>
      </c>
      <c r="B2630" s="2" t="s">
        <v>113</v>
      </c>
      <c r="C2630" s="2" t="s">
        <v>113</v>
      </c>
      <c r="D2630" s="2" t="s">
        <v>114</v>
      </c>
      <c r="E2630" s="2" t="s">
        <v>2172</v>
      </c>
      <c r="F2630" s="2">
        <v>27111543</v>
      </c>
      <c r="G2630" s="2" t="s">
        <v>810</v>
      </c>
      <c r="H2630" s="2">
        <v>9</v>
      </c>
      <c r="I2630" s="2">
        <v>6</v>
      </c>
      <c r="J2630" s="2">
        <v>16</v>
      </c>
      <c r="K2630" s="2">
        <v>1</v>
      </c>
      <c r="L2630" s="3">
        <v>4834.05</v>
      </c>
      <c r="M2630" s="2" t="s">
        <v>0</v>
      </c>
      <c r="N2630" s="4" t="s">
        <v>21</v>
      </c>
    </row>
    <row r="2631" spans="1:14" x14ac:dyDescent="0.25">
      <c r="A2631" s="1" t="s">
        <v>360</v>
      </c>
      <c r="B2631" s="2" t="s">
        <v>113</v>
      </c>
      <c r="C2631" s="2" t="s">
        <v>113</v>
      </c>
      <c r="D2631" s="2" t="s">
        <v>114</v>
      </c>
      <c r="E2631" s="2" t="s">
        <v>2173</v>
      </c>
      <c r="F2631" s="2">
        <v>27111543</v>
      </c>
      <c r="G2631" s="2" t="s">
        <v>810</v>
      </c>
      <c r="H2631" s="2">
        <v>9</v>
      </c>
      <c r="I2631" s="2">
        <v>6</v>
      </c>
      <c r="J2631" s="2">
        <v>16</v>
      </c>
      <c r="K2631" s="2">
        <v>1</v>
      </c>
      <c r="L2631" s="3">
        <v>7068.14</v>
      </c>
      <c r="M2631" s="2" t="s">
        <v>0</v>
      </c>
      <c r="N2631" s="4" t="s">
        <v>21</v>
      </c>
    </row>
    <row r="2632" spans="1:14" x14ac:dyDescent="0.25">
      <c r="A2632" s="1" t="s">
        <v>360</v>
      </c>
      <c r="B2632" s="2" t="s">
        <v>113</v>
      </c>
      <c r="C2632" s="2" t="s">
        <v>113</v>
      </c>
      <c r="D2632" s="2" t="s">
        <v>114</v>
      </c>
      <c r="E2632" s="2" t="s">
        <v>2174</v>
      </c>
      <c r="F2632" s="2">
        <v>27111543</v>
      </c>
      <c r="G2632" s="2" t="s">
        <v>810</v>
      </c>
      <c r="H2632" s="2">
        <v>9</v>
      </c>
      <c r="I2632" s="2">
        <v>6</v>
      </c>
      <c r="J2632" s="2">
        <v>16</v>
      </c>
      <c r="K2632" s="2">
        <v>5</v>
      </c>
      <c r="L2632" s="3">
        <v>17470.75</v>
      </c>
      <c r="M2632" s="2" t="s">
        <v>0</v>
      </c>
      <c r="N2632" s="4" t="s">
        <v>21</v>
      </c>
    </row>
    <row r="2633" spans="1:14" x14ac:dyDescent="0.25">
      <c r="A2633" s="1" t="s">
        <v>360</v>
      </c>
      <c r="B2633" s="2" t="s">
        <v>113</v>
      </c>
      <c r="C2633" s="2" t="s">
        <v>113</v>
      </c>
      <c r="D2633" s="2" t="s">
        <v>114</v>
      </c>
      <c r="E2633" s="2" t="s">
        <v>2175</v>
      </c>
      <c r="F2633" s="2">
        <v>27111543</v>
      </c>
      <c r="G2633" s="2" t="s">
        <v>810</v>
      </c>
      <c r="H2633" s="2">
        <v>9</v>
      </c>
      <c r="I2633" s="2">
        <v>6</v>
      </c>
      <c r="J2633" s="2">
        <v>16</v>
      </c>
      <c r="K2633" s="2">
        <v>2</v>
      </c>
      <c r="L2633" s="3">
        <v>5941.12</v>
      </c>
      <c r="M2633" s="2" t="s">
        <v>0</v>
      </c>
      <c r="N2633" s="4" t="s">
        <v>21</v>
      </c>
    </row>
    <row r="2634" spans="1:14" x14ac:dyDescent="0.25">
      <c r="A2634" s="1" t="s">
        <v>360</v>
      </c>
      <c r="B2634" s="2" t="s">
        <v>113</v>
      </c>
      <c r="C2634" s="2" t="s">
        <v>113</v>
      </c>
      <c r="D2634" s="2" t="s">
        <v>114</v>
      </c>
      <c r="E2634" s="2" t="s">
        <v>2236</v>
      </c>
      <c r="F2634" s="2">
        <v>27112838</v>
      </c>
      <c r="G2634" s="2" t="s">
        <v>810</v>
      </c>
      <c r="H2634" s="2">
        <v>9</v>
      </c>
      <c r="I2634" s="2">
        <v>6</v>
      </c>
      <c r="J2634" s="2">
        <v>16</v>
      </c>
      <c r="K2634" s="2">
        <v>6</v>
      </c>
      <c r="L2634" s="3">
        <v>55813.38</v>
      </c>
      <c r="M2634" s="2" t="s">
        <v>0</v>
      </c>
      <c r="N2634" s="4" t="s">
        <v>21</v>
      </c>
    </row>
    <row r="2635" spans="1:14" x14ac:dyDescent="0.25">
      <c r="A2635" s="1" t="s">
        <v>360</v>
      </c>
      <c r="B2635" s="2" t="s">
        <v>113</v>
      </c>
      <c r="C2635" s="2" t="s">
        <v>113</v>
      </c>
      <c r="D2635" s="2" t="s">
        <v>114</v>
      </c>
      <c r="E2635" s="2" t="s">
        <v>2193</v>
      </c>
      <c r="F2635" s="2">
        <v>27112838</v>
      </c>
      <c r="G2635" s="2" t="s">
        <v>810</v>
      </c>
      <c r="H2635" s="2">
        <v>9</v>
      </c>
      <c r="I2635" s="2">
        <v>6</v>
      </c>
      <c r="J2635" s="2">
        <v>16</v>
      </c>
      <c r="K2635" s="2">
        <v>1</v>
      </c>
      <c r="L2635" s="3">
        <v>22312.42</v>
      </c>
      <c r="M2635" s="2" t="s">
        <v>0</v>
      </c>
      <c r="N2635" s="4" t="s">
        <v>21</v>
      </c>
    </row>
    <row r="2636" spans="1:14" x14ac:dyDescent="0.25">
      <c r="A2636" s="1" t="s">
        <v>360</v>
      </c>
      <c r="B2636" s="2" t="s">
        <v>113</v>
      </c>
      <c r="C2636" s="2" t="s">
        <v>113</v>
      </c>
      <c r="D2636" s="2" t="s">
        <v>114</v>
      </c>
      <c r="E2636" s="2" t="s">
        <v>2195</v>
      </c>
      <c r="F2636" s="2">
        <v>27112838</v>
      </c>
      <c r="G2636" s="2" t="s">
        <v>810</v>
      </c>
      <c r="H2636" s="2">
        <v>9</v>
      </c>
      <c r="I2636" s="2">
        <v>6</v>
      </c>
      <c r="J2636" s="2">
        <v>16</v>
      </c>
      <c r="K2636" s="2">
        <v>4</v>
      </c>
      <c r="L2636" s="3">
        <v>47091.72</v>
      </c>
      <c r="M2636" s="2" t="s">
        <v>0</v>
      </c>
      <c r="N2636" s="4" t="s">
        <v>21</v>
      </c>
    </row>
    <row r="2637" spans="1:14" x14ac:dyDescent="0.25">
      <c r="A2637" s="1" t="s">
        <v>360</v>
      </c>
      <c r="B2637" s="2" t="s">
        <v>113</v>
      </c>
      <c r="C2637" s="2" t="s">
        <v>113</v>
      </c>
      <c r="D2637" s="2" t="s">
        <v>114</v>
      </c>
      <c r="E2637" s="2" t="s">
        <v>2237</v>
      </c>
      <c r="F2637" s="2">
        <v>27112838</v>
      </c>
      <c r="G2637" s="2" t="s">
        <v>810</v>
      </c>
      <c r="H2637" s="2">
        <v>9</v>
      </c>
      <c r="I2637" s="2">
        <v>6</v>
      </c>
      <c r="J2637" s="2">
        <v>16</v>
      </c>
      <c r="K2637" s="2">
        <v>2</v>
      </c>
      <c r="L2637" s="3">
        <v>76236.62</v>
      </c>
      <c r="M2637" s="2" t="s">
        <v>0</v>
      </c>
      <c r="N2637" s="4" t="s">
        <v>21</v>
      </c>
    </row>
    <row r="2638" spans="1:14" x14ac:dyDescent="0.25">
      <c r="A2638" s="1" t="s">
        <v>360</v>
      </c>
      <c r="B2638" s="2" t="s">
        <v>113</v>
      </c>
      <c r="C2638" s="2" t="s">
        <v>113</v>
      </c>
      <c r="D2638" s="2" t="s">
        <v>114</v>
      </c>
      <c r="E2638" s="2" t="s">
        <v>2241</v>
      </c>
      <c r="F2638" s="2">
        <v>27111552</v>
      </c>
      <c r="G2638" s="2" t="s">
        <v>810</v>
      </c>
      <c r="H2638" s="2">
        <v>9</v>
      </c>
      <c r="I2638" s="2">
        <v>6</v>
      </c>
      <c r="J2638" s="2">
        <v>16</v>
      </c>
      <c r="K2638" s="2">
        <v>53</v>
      </c>
      <c r="L2638" s="3">
        <v>315375.96999999997</v>
      </c>
      <c r="M2638" s="2" t="s">
        <v>0</v>
      </c>
      <c r="N2638" s="4" t="s">
        <v>21</v>
      </c>
    </row>
    <row r="2639" spans="1:14" x14ac:dyDescent="0.25">
      <c r="A2639" s="1" t="s">
        <v>360</v>
      </c>
      <c r="B2639" s="2" t="s">
        <v>113</v>
      </c>
      <c r="C2639" s="2" t="s">
        <v>113</v>
      </c>
      <c r="D2639" s="2" t="s">
        <v>114</v>
      </c>
      <c r="E2639" s="2" t="s">
        <v>2324</v>
      </c>
      <c r="F2639" s="2">
        <v>27111701</v>
      </c>
      <c r="G2639" s="2" t="s">
        <v>810</v>
      </c>
      <c r="H2639" s="2">
        <v>9</v>
      </c>
      <c r="I2639" s="2">
        <v>6</v>
      </c>
      <c r="J2639" s="2">
        <v>16</v>
      </c>
      <c r="K2639" s="2">
        <v>8</v>
      </c>
      <c r="L2639" s="3">
        <v>92290.48</v>
      </c>
      <c r="M2639" s="2" t="s">
        <v>0</v>
      </c>
      <c r="N2639" s="4" t="s">
        <v>21</v>
      </c>
    </row>
    <row r="2640" spans="1:14" x14ac:dyDescent="0.25">
      <c r="A2640" s="1" t="s">
        <v>360</v>
      </c>
      <c r="B2640" s="2" t="s">
        <v>113</v>
      </c>
      <c r="C2640" s="2" t="s">
        <v>113</v>
      </c>
      <c r="D2640" s="2" t="s">
        <v>114</v>
      </c>
      <c r="E2640" s="2" t="s">
        <v>2209</v>
      </c>
      <c r="F2640" s="2">
        <v>31162212</v>
      </c>
      <c r="G2640" s="2" t="s">
        <v>810</v>
      </c>
      <c r="H2640" s="2">
        <v>9</v>
      </c>
      <c r="I2640" s="2">
        <v>6</v>
      </c>
      <c r="J2640" s="2">
        <v>16</v>
      </c>
      <c r="K2640" s="2">
        <v>1</v>
      </c>
      <c r="L2640" s="3">
        <v>14510.68</v>
      </c>
      <c r="M2640" s="2" t="s">
        <v>0</v>
      </c>
      <c r="N2640" s="4" t="s">
        <v>21</v>
      </c>
    </row>
    <row r="2641" spans="1:14" x14ac:dyDescent="0.25">
      <c r="A2641" s="1" t="s">
        <v>360</v>
      </c>
      <c r="B2641" s="2" t="s">
        <v>113</v>
      </c>
      <c r="C2641" s="2" t="s">
        <v>113</v>
      </c>
      <c r="D2641" s="2" t="s">
        <v>114</v>
      </c>
      <c r="E2641" s="2" t="s">
        <v>2211</v>
      </c>
      <c r="F2641" s="2">
        <v>27112201</v>
      </c>
      <c r="G2641" s="2" t="s">
        <v>810</v>
      </c>
      <c r="H2641" s="2">
        <v>9</v>
      </c>
      <c r="I2641" s="2">
        <v>6</v>
      </c>
      <c r="J2641" s="2">
        <v>16</v>
      </c>
      <c r="K2641" s="2">
        <v>6</v>
      </c>
      <c r="L2641" s="3">
        <v>113873.22</v>
      </c>
      <c r="M2641" s="2" t="s">
        <v>0</v>
      </c>
      <c r="N2641" s="4" t="s">
        <v>21</v>
      </c>
    </row>
    <row r="2642" spans="1:14" x14ac:dyDescent="0.25">
      <c r="A2642" s="1" t="s">
        <v>360</v>
      </c>
      <c r="B2642" s="2" t="s">
        <v>113</v>
      </c>
      <c r="C2642" s="2" t="s">
        <v>113</v>
      </c>
      <c r="D2642" s="2" t="s">
        <v>114</v>
      </c>
      <c r="E2642" s="2" t="s">
        <v>2213</v>
      </c>
      <c r="F2642" s="2">
        <v>23241615</v>
      </c>
      <c r="G2642" s="2" t="s">
        <v>810</v>
      </c>
      <c r="H2642" s="2">
        <v>9</v>
      </c>
      <c r="I2642" s="2">
        <v>6</v>
      </c>
      <c r="J2642" s="2">
        <v>16</v>
      </c>
      <c r="K2642" s="2">
        <v>11</v>
      </c>
      <c r="L2642" s="3">
        <v>380782.05000000005</v>
      </c>
      <c r="M2642" s="2" t="s">
        <v>0</v>
      </c>
      <c r="N2642" s="4" t="s">
        <v>21</v>
      </c>
    </row>
    <row r="2643" spans="1:14" x14ac:dyDescent="0.25">
      <c r="A2643" s="1" t="s">
        <v>360</v>
      </c>
      <c r="B2643" s="2" t="s">
        <v>113</v>
      </c>
      <c r="C2643" s="2" t="s">
        <v>113</v>
      </c>
      <c r="D2643" s="2" t="s">
        <v>114</v>
      </c>
      <c r="E2643" s="2" t="s">
        <v>2214</v>
      </c>
      <c r="F2643" s="2">
        <v>23241615</v>
      </c>
      <c r="G2643" s="2" t="s">
        <v>810</v>
      </c>
      <c r="H2643" s="2">
        <v>9</v>
      </c>
      <c r="I2643" s="2">
        <v>6</v>
      </c>
      <c r="J2643" s="2">
        <v>16</v>
      </c>
      <c r="K2643" s="2">
        <v>3</v>
      </c>
      <c r="L2643" s="3">
        <v>121715.73000000001</v>
      </c>
      <c r="M2643" s="2" t="s">
        <v>0</v>
      </c>
      <c r="N2643" s="4" t="s">
        <v>21</v>
      </c>
    </row>
    <row r="2644" spans="1:14" x14ac:dyDescent="0.25">
      <c r="A2644" s="1" t="s">
        <v>360</v>
      </c>
      <c r="B2644" s="2" t="s">
        <v>113</v>
      </c>
      <c r="C2644" s="2" t="s">
        <v>113</v>
      </c>
      <c r="D2644" s="2" t="s">
        <v>114</v>
      </c>
      <c r="E2644" s="2" t="s">
        <v>2149</v>
      </c>
      <c r="F2644" s="2">
        <v>23241615</v>
      </c>
      <c r="G2644" s="2" t="s">
        <v>810</v>
      </c>
      <c r="H2644" s="2">
        <v>9</v>
      </c>
      <c r="I2644" s="2">
        <v>6</v>
      </c>
      <c r="J2644" s="2">
        <v>16</v>
      </c>
      <c r="K2644" s="2">
        <v>5</v>
      </c>
      <c r="L2644" s="3">
        <v>214025.25</v>
      </c>
      <c r="M2644" s="2" t="s">
        <v>0</v>
      </c>
      <c r="N2644" s="4" t="s">
        <v>21</v>
      </c>
    </row>
    <row r="2645" spans="1:14" x14ac:dyDescent="0.25">
      <c r="A2645" s="1" t="s">
        <v>360</v>
      </c>
      <c r="B2645" s="2" t="s">
        <v>113</v>
      </c>
      <c r="C2645" s="2" t="s">
        <v>113</v>
      </c>
      <c r="D2645" s="2" t="s">
        <v>114</v>
      </c>
      <c r="E2645" s="2" t="s">
        <v>2216</v>
      </c>
      <c r="F2645" s="2">
        <v>27112201</v>
      </c>
      <c r="G2645" s="2" t="s">
        <v>810</v>
      </c>
      <c r="H2645" s="2">
        <v>9</v>
      </c>
      <c r="I2645" s="2">
        <v>6</v>
      </c>
      <c r="J2645" s="2">
        <v>16</v>
      </c>
      <c r="K2645" s="2">
        <v>18</v>
      </c>
      <c r="L2645" s="3">
        <v>195184.26</v>
      </c>
      <c r="M2645" s="2" t="s">
        <v>0</v>
      </c>
      <c r="N2645" s="4" t="s">
        <v>21</v>
      </c>
    </row>
    <row r="2646" spans="1:14" x14ac:dyDescent="0.25">
      <c r="A2646" s="1" t="s">
        <v>360</v>
      </c>
      <c r="B2646" s="2" t="s">
        <v>113</v>
      </c>
      <c r="C2646" s="2" t="s">
        <v>113</v>
      </c>
      <c r="D2646" s="2" t="s">
        <v>114</v>
      </c>
      <c r="E2646" s="2" t="s">
        <v>2217</v>
      </c>
      <c r="F2646" s="2">
        <v>27112201</v>
      </c>
      <c r="G2646" s="2" t="s">
        <v>810</v>
      </c>
      <c r="H2646" s="2">
        <v>9</v>
      </c>
      <c r="I2646" s="2">
        <v>6</v>
      </c>
      <c r="J2646" s="2">
        <v>16</v>
      </c>
      <c r="K2646" s="2">
        <v>2</v>
      </c>
      <c r="L2646" s="3">
        <v>31604.16</v>
      </c>
      <c r="M2646" s="2" t="s">
        <v>0</v>
      </c>
      <c r="N2646" s="4" t="s">
        <v>21</v>
      </c>
    </row>
    <row r="2647" spans="1:14" x14ac:dyDescent="0.25">
      <c r="A2647" s="1" t="s">
        <v>360</v>
      </c>
      <c r="B2647" s="2" t="s">
        <v>113</v>
      </c>
      <c r="C2647" s="2" t="s">
        <v>113</v>
      </c>
      <c r="D2647" s="2" t="s">
        <v>114</v>
      </c>
      <c r="E2647" s="2" t="s">
        <v>2325</v>
      </c>
      <c r="F2647" s="2">
        <v>31162000</v>
      </c>
      <c r="G2647" s="2" t="s">
        <v>810</v>
      </c>
      <c r="H2647" s="2">
        <v>9</v>
      </c>
      <c r="I2647" s="2">
        <v>6</v>
      </c>
      <c r="J2647" s="2">
        <v>16</v>
      </c>
      <c r="K2647" s="2">
        <v>5</v>
      </c>
      <c r="L2647" s="3">
        <v>26317.800000000003</v>
      </c>
      <c r="M2647" s="2" t="s">
        <v>0</v>
      </c>
      <c r="N2647" s="4" t="s">
        <v>21</v>
      </c>
    </row>
    <row r="2648" spans="1:14" x14ac:dyDescent="0.25">
      <c r="A2648" s="1" t="s">
        <v>360</v>
      </c>
      <c r="B2648" s="2" t="s">
        <v>113</v>
      </c>
      <c r="C2648" s="2" t="s">
        <v>113</v>
      </c>
      <c r="D2648" s="2" t="s">
        <v>114</v>
      </c>
      <c r="E2648" s="2" t="s">
        <v>2326</v>
      </c>
      <c r="F2648" s="2">
        <v>31161508</v>
      </c>
      <c r="G2648" s="2" t="s">
        <v>810</v>
      </c>
      <c r="H2648" s="2">
        <v>9</v>
      </c>
      <c r="I2648" s="2">
        <v>6</v>
      </c>
      <c r="J2648" s="2">
        <v>16</v>
      </c>
      <c r="K2648" s="2">
        <v>2</v>
      </c>
      <c r="L2648" s="3">
        <v>18604.46</v>
      </c>
      <c r="M2648" s="2" t="s">
        <v>0</v>
      </c>
      <c r="N2648" s="4" t="s">
        <v>21</v>
      </c>
    </row>
    <row r="2649" spans="1:14" x14ac:dyDescent="0.25">
      <c r="A2649" s="1" t="s">
        <v>360</v>
      </c>
      <c r="B2649" s="2" t="s">
        <v>113</v>
      </c>
      <c r="C2649" s="2" t="s">
        <v>113</v>
      </c>
      <c r="D2649" s="2" t="s">
        <v>114</v>
      </c>
      <c r="E2649" s="2" t="s">
        <v>2250</v>
      </c>
      <c r="F2649" s="2">
        <v>31161508</v>
      </c>
      <c r="G2649" s="2" t="s">
        <v>810</v>
      </c>
      <c r="H2649" s="2">
        <v>9</v>
      </c>
      <c r="I2649" s="2">
        <v>6</v>
      </c>
      <c r="J2649" s="2">
        <v>16</v>
      </c>
      <c r="K2649" s="2">
        <v>3</v>
      </c>
      <c r="L2649" s="3">
        <v>27906.69</v>
      </c>
      <c r="M2649" s="2" t="s">
        <v>0</v>
      </c>
      <c r="N2649" s="4" t="s">
        <v>21</v>
      </c>
    </row>
    <row r="2650" spans="1:14" x14ac:dyDescent="0.25">
      <c r="A2650" s="1" t="s">
        <v>360</v>
      </c>
      <c r="B2650" s="2" t="s">
        <v>113</v>
      </c>
      <c r="C2650" s="2" t="s">
        <v>113</v>
      </c>
      <c r="D2650" s="2" t="s">
        <v>114</v>
      </c>
      <c r="E2650" s="2" t="s">
        <v>2327</v>
      </c>
      <c r="F2650" s="2">
        <v>0</v>
      </c>
      <c r="G2650" s="2" t="s">
        <v>17856</v>
      </c>
      <c r="H2650" s="2">
        <v>1</v>
      </c>
      <c r="I2650" s="2">
        <v>6</v>
      </c>
      <c r="J2650" s="2">
        <v>10</v>
      </c>
      <c r="K2650" s="2">
        <v>48</v>
      </c>
      <c r="L2650" s="3">
        <v>10201632</v>
      </c>
      <c r="M2650" s="2" t="s">
        <v>0</v>
      </c>
      <c r="N2650" s="4" t="s">
        <v>21</v>
      </c>
    </row>
    <row r="2651" spans="1:14" x14ac:dyDescent="0.25">
      <c r="A2651" s="1" t="s">
        <v>360</v>
      </c>
      <c r="B2651" s="2" t="s">
        <v>113</v>
      </c>
      <c r="C2651" s="2" t="s">
        <v>113</v>
      </c>
      <c r="D2651" s="2" t="s">
        <v>114</v>
      </c>
      <c r="E2651" s="2" t="s">
        <v>2328</v>
      </c>
      <c r="F2651" s="2">
        <v>22101703</v>
      </c>
      <c r="G2651" s="2" t="s">
        <v>490</v>
      </c>
      <c r="H2651" s="2">
        <v>8</v>
      </c>
      <c r="I2651" s="2">
        <v>2</v>
      </c>
      <c r="J2651" s="2">
        <v>10</v>
      </c>
      <c r="K2651" s="2">
        <v>6</v>
      </c>
      <c r="L2651" s="3">
        <v>81900</v>
      </c>
      <c r="M2651" s="2" t="s">
        <v>0</v>
      </c>
      <c r="N2651" s="4" t="s">
        <v>21</v>
      </c>
    </row>
    <row r="2652" spans="1:14" x14ac:dyDescent="0.25">
      <c r="A2652" s="1" t="s">
        <v>360</v>
      </c>
      <c r="B2652" s="2" t="s">
        <v>113</v>
      </c>
      <c r="C2652" s="2" t="s">
        <v>113</v>
      </c>
      <c r="D2652" s="2" t="s">
        <v>114</v>
      </c>
      <c r="E2652" s="2" t="s">
        <v>2329</v>
      </c>
      <c r="F2652" s="2">
        <v>27112006</v>
      </c>
      <c r="G2652" s="2" t="s">
        <v>490</v>
      </c>
      <c r="H2652" s="2">
        <v>8</v>
      </c>
      <c r="I2652" s="2">
        <v>2</v>
      </c>
      <c r="J2652" s="2">
        <v>10</v>
      </c>
      <c r="K2652" s="2">
        <v>4</v>
      </c>
      <c r="L2652" s="3">
        <v>264000</v>
      </c>
      <c r="M2652" s="2" t="s">
        <v>0</v>
      </c>
      <c r="N2652" s="4" t="s">
        <v>21</v>
      </c>
    </row>
    <row r="2653" spans="1:14" x14ac:dyDescent="0.25">
      <c r="A2653" s="1" t="s">
        <v>360</v>
      </c>
      <c r="B2653" s="2" t="s">
        <v>113</v>
      </c>
      <c r="C2653" s="2" t="s">
        <v>113</v>
      </c>
      <c r="D2653" s="2" t="s">
        <v>114</v>
      </c>
      <c r="E2653" s="2" t="s">
        <v>2330</v>
      </c>
      <c r="F2653" s="2">
        <v>27112006</v>
      </c>
      <c r="G2653" s="2" t="s">
        <v>810</v>
      </c>
      <c r="H2653" s="2">
        <v>2</v>
      </c>
      <c r="I2653" s="2">
        <v>3</v>
      </c>
      <c r="J2653" s="2">
        <v>16</v>
      </c>
      <c r="K2653" s="2">
        <v>3</v>
      </c>
      <c r="L2653" s="3">
        <v>271800</v>
      </c>
      <c r="M2653" s="2" t="s">
        <v>0</v>
      </c>
      <c r="N2653" s="4" t="s">
        <v>21</v>
      </c>
    </row>
    <row r="2654" spans="1:14" x14ac:dyDescent="0.25">
      <c r="A2654" s="1" t="s">
        <v>360</v>
      </c>
      <c r="B2654" s="2" t="s">
        <v>113</v>
      </c>
      <c r="C2654" s="2" t="s">
        <v>113</v>
      </c>
      <c r="D2654" s="2" t="s">
        <v>114</v>
      </c>
      <c r="E2654" s="2" t="s">
        <v>815</v>
      </c>
      <c r="F2654" s="2">
        <v>0</v>
      </c>
      <c r="G2654" s="2" t="s">
        <v>17856</v>
      </c>
      <c r="H2654" s="2">
        <v>1</v>
      </c>
      <c r="I2654" s="2">
        <v>6</v>
      </c>
      <c r="J2654" s="2">
        <v>16</v>
      </c>
      <c r="K2654" s="2">
        <v>1</v>
      </c>
      <c r="L2654" s="3">
        <v>2736585.19</v>
      </c>
      <c r="M2654" s="2" t="s">
        <v>20</v>
      </c>
      <c r="N2654" s="4" t="s">
        <v>21</v>
      </c>
    </row>
    <row r="2655" spans="1:14" x14ac:dyDescent="0.25">
      <c r="A2655" s="1" t="s">
        <v>360</v>
      </c>
      <c r="B2655" s="2" t="s">
        <v>113</v>
      </c>
      <c r="C2655" s="2" t="s">
        <v>113</v>
      </c>
      <c r="D2655" s="2" t="s">
        <v>114</v>
      </c>
      <c r="E2655" s="2" t="s">
        <v>1160</v>
      </c>
      <c r="F2655" s="2">
        <v>0</v>
      </c>
      <c r="G2655" s="2" t="s">
        <v>17856</v>
      </c>
      <c r="H2655" s="2">
        <v>1</v>
      </c>
      <c r="I2655" s="2">
        <v>6</v>
      </c>
      <c r="J2655" s="2">
        <v>16</v>
      </c>
      <c r="K2655" s="2">
        <v>1</v>
      </c>
      <c r="L2655" s="3">
        <v>23550</v>
      </c>
      <c r="M2655" s="2" t="s">
        <v>20</v>
      </c>
      <c r="N2655" s="4" t="s">
        <v>21</v>
      </c>
    </row>
    <row r="2656" spans="1:14" x14ac:dyDescent="0.25">
      <c r="A2656" s="1" t="s">
        <v>360</v>
      </c>
      <c r="B2656" s="2" t="s">
        <v>113</v>
      </c>
      <c r="C2656" s="2" t="s">
        <v>113</v>
      </c>
      <c r="D2656" s="2" t="s">
        <v>114</v>
      </c>
      <c r="E2656" s="2" t="s">
        <v>1161</v>
      </c>
      <c r="F2656" s="2">
        <v>0</v>
      </c>
      <c r="G2656" s="2" t="s">
        <v>17856</v>
      </c>
      <c r="H2656" s="2">
        <v>1</v>
      </c>
      <c r="I2656" s="2">
        <v>6</v>
      </c>
      <c r="J2656" s="2">
        <v>16</v>
      </c>
      <c r="K2656" s="2">
        <v>1</v>
      </c>
      <c r="L2656" s="3">
        <v>25755</v>
      </c>
      <c r="M2656" s="2" t="s">
        <v>20</v>
      </c>
      <c r="N2656" s="4" t="s">
        <v>21</v>
      </c>
    </row>
    <row r="2657" spans="1:14" x14ac:dyDescent="0.25">
      <c r="A2657" s="1" t="s">
        <v>360</v>
      </c>
      <c r="B2657" s="2" t="s">
        <v>253</v>
      </c>
      <c r="C2657" s="2" t="s">
        <v>2331</v>
      </c>
      <c r="D2657" s="2" t="s">
        <v>17949</v>
      </c>
      <c r="E2657" s="2" t="s">
        <v>2332</v>
      </c>
      <c r="F2657" s="2">
        <v>40151728</v>
      </c>
      <c r="G2657" s="2" t="s">
        <v>490</v>
      </c>
      <c r="H2657" s="2">
        <v>2</v>
      </c>
      <c r="I2657" s="2">
        <v>3</v>
      </c>
      <c r="J2657" s="2">
        <v>10</v>
      </c>
      <c r="K2657" s="2">
        <v>2</v>
      </c>
      <c r="L2657" s="3">
        <v>7951822</v>
      </c>
      <c r="M2657" s="2" t="s">
        <v>0</v>
      </c>
      <c r="N2657" s="4" t="s">
        <v>21</v>
      </c>
    </row>
    <row r="2658" spans="1:14" x14ac:dyDescent="0.25">
      <c r="A2658" s="1" t="s">
        <v>360</v>
      </c>
      <c r="B2658" s="2" t="s">
        <v>253</v>
      </c>
      <c r="C2658" s="2" t="s">
        <v>2331</v>
      </c>
      <c r="D2658" s="2" t="s">
        <v>17949</v>
      </c>
      <c r="E2658" s="2" t="s">
        <v>2333</v>
      </c>
      <c r="F2658" s="2">
        <v>40151728</v>
      </c>
      <c r="G2658" s="2" t="s">
        <v>490</v>
      </c>
      <c r="H2658" s="2">
        <v>2</v>
      </c>
      <c r="I2658" s="2">
        <v>3</v>
      </c>
      <c r="J2658" s="2">
        <v>10</v>
      </c>
      <c r="K2658" s="2">
        <v>1</v>
      </c>
      <c r="L2658" s="3">
        <v>1538000</v>
      </c>
      <c r="M2658" s="2" t="s">
        <v>0</v>
      </c>
      <c r="N2658" s="4" t="s">
        <v>21</v>
      </c>
    </row>
    <row r="2659" spans="1:14" x14ac:dyDescent="0.25">
      <c r="A2659" s="1" t="s">
        <v>360</v>
      </c>
      <c r="B2659" s="2" t="s">
        <v>253</v>
      </c>
      <c r="C2659" s="2" t="s">
        <v>2331</v>
      </c>
      <c r="D2659" s="2" t="s">
        <v>17949</v>
      </c>
      <c r="E2659" s="2" t="s">
        <v>2334</v>
      </c>
      <c r="F2659" s="2">
        <v>40151728</v>
      </c>
      <c r="G2659" s="2" t="s">
        <v>490</v>
      </c>
      <c r="H2659" s="2">
        <v>2</v>
      </c>
      <c r="I2659" s="2">
        <v>3</v>
      </c>
      <c r="J2659" s="2">
        <v>10</v>
      </c>
      <c r="K2659" s="2">
        <v>1</v>
      </c>
      <c r="L2659" s="3">
        <v>329250</v>
      </c>
      <c r="M2659" s="2" t="s">
        <v>0</v>
      </c>
      <c r="N2659" s="4" t="s">
        <v>21</v>
      </c>
    </row>
    <row r="2660" spans="1:14" x14ac:dyDescent="0.25">
      <c r="A2660" s="1" t="s">
        <v>360</v>
      </c>
      <c r="B2660" s="2" t="s">
        <v>253</v>
      </c>
      <c r="C2660" s="2" t="s">
        <v>2331</v>
      </c>
      <c r="D2660" s="2" t="s">
        <v>17949</v>
      </c>
      <c r="E2660" s="2" t="s">
        <v>2335</v>
      </c>
      <c r="F2660" s="2">
        <v>40151728</v>
      </c>
      <c r="G2660" s="2" t="s">
        <v>490</v>
      </c>
      <c r="H2660" s="2">
        <v>2</v>
      </c>
      <c r="I2660" s="2">
        <v>3</v>
      </c>
      <c r="J2660" s="2">
        <v>10</v>
      </c>
      <c r="K2660" s="2">
        <v>1</v>
      </c>
      <c r="L2660" s="3">
        <v>180000.58</v>
      </c>
      <c r="M2660" s="2" t="s">
        <v>0</v>
      </c>
      <c r="N2660" s="4" t="s">
        <v>21</v>
      </c>
    </row>
    <row r="2661" spans="1:14" x14ac:dyDescent="0.25">
      <c r="A2661" s="1" t="s">
        <v>360</v>
      </c>
      <c r="B2661" s="2" t="s">
        <v>253</v>
      </c>
      <c r="C2661" s="2" t="s">
        <v>2331</v>
      </c>
      <c r="D2661" s="2" t="s">
        <v>17949</v>
      </c>
      <c r="E2661" s="2" t="s">
        <v>2336</v>
      </c>
      <c r="F2661" s="2">
        <v>40151728</v>
      </c>
      <c r="G2661" s="2" t="s">
        <v>490</v>
      </c>
      <c r="H2661" s="2">
        <v>4</v>
      </c>
      <c r="I2661" s="2">
        <v>2</v>
      </c>
      <c r="J2661" s="2">
        <v>10</v>
      </c>
      <c r="K2661" s="2">
        <v>2</v>
      </c>
      <c r="L2661" s="3">
        <v>1849974</v>
      </c>
      <c r="M2661" s="2" t="s">
        <v>0</v>
      </c>
      <c r="N2661" s="4" t="s">
        <v>21</v>
      </c>
    </row>
    <row r="2662" spans="1:14" x14ac:dyDescent="0.25">
      <c r="A2662" s="1" t="s">
        <v>360</v>
      </c>
      <c r="B2662" s="2" t="s">
        <v>253</v>
      </c>
      <c r="C2662" s="2" t="s">
        <v>2331</v>
      </c>
      <c r="D2662" s="2" t="s">
        <v>17949</v>
      </c>
      <c r="E2662" s="2" t="s">
        <v>2337</v>
      </c>
      <c r="F2662" s="2">
        <v>40151728</v>
      </c>
      <c r="G2662" s="2" t="s">
        <v>490</v>
      </c>
      <c r="H2662" s="2">
        <v>4</v>
      </c>
      <c r="I2662" s="2">
        <v>2</v>
      </c>
      <c r="J2662" s="2">
        <v>10</v>
      </c>
      <c r="K2662" s="2">
        <v>3</v>
      </c>
      <c r="L2662" s="3">
        <v>2356200</v>
      </c>
      <c r="M2662" s="2" t="s">
        <v>0</v>
      </c>
      <c r="N2662" s="4" t="s">
        <v>21</v>
      </c>
    </row>
    <row r="2663" spans="1:14" x14ac:dyDescent="0.25">
      <c r="A2663" s="1" t="s">
        <v>360</v>
      </c>
      <c r="B2663" s="2" t="s">
        <v>253</v>
      </c>
      <c r="C2663" s="2" t="s">
        <v>2331</v>
      </c>
      <c r="D2663" s="2" t="s">
        <v>17949</v>
      </c>
      <c r="E2663" s="2" t="s">
        <v>2338</v>
      </c>
      <c r="F2663" s="2">
        <v>40151728</v>
      </c>
      <c r="G2663" s="2" t="s">
        <v>490</v>
      </c>
      <c r="H2663" s="2">
        <v>4</v>
      </c>
      <c r="I2663" s="2">
        <v>2</v>
      </c>
      <c r="J2663" s="2">
        <v>10</v>
      </c>
      <c r="K2663" s="2">
        <v>2</v>
      </c>
      <c r="L2663" s="3">
        <v>1184050</v>
      </c>
      <c r="M2663" s="2" t="s">
        <v>0</v>
      </c>
      <c r="N2663" s="4" t="s">
        <v>21</v>
      </c>
    </row>
    <row r="2664" spans="1:14" x14ac:dyDescent="0.25">
      <c r="A2664" s="1" t="s">
        <v>360</v>
      </c>
      <c r="B2664" s="2" t="s">
        <v>253</v>
      </c>
      <c r="C2664" s="2" t="s">
        <v>2331</v>
      </c>
      <c r="D2664" s="2" t="s">
        <v>17949</v>
      </c>
      <c r="E2664" s="2" t="s">
        <v>2339</v>
      </c>
      <c r="F2664" s="2">
        <v>40151728</v>
      </c>
      <c r="G2664" s="2" t="s">
        <v>490</v>
      </c>
      <c r="H2664" s="2">
        <v>4</v>
      </c>
      <c r="I2664" s="2">
        <v>2</v>
      </c>
      <c r="J2664" s="2">
        <v>10</v>
      </c>
      <c r="K2664" s="2">
        <v>1</v>
      </c>
      <c r="L2664" s="3">
        <v>4571147</v>
      </c>
      <c r="M2664" s="2" t="s">
        <v>0</v>
      </c>
      <c r="N2664" s="4" t="s">
        <v>21</v>
      </c>
    </row>
    <row r="2665" spans="1:14" x14ac:dyDescent="0.25">
      <c r="A2665" s="1" t="s">
        <v>360</v>
      </c>
      <c r="B2665" s="2" t="s">
        <v>253</v>
      </c>
      <c r="C2665" s="2" t="s">
        <v>2331</v>
      </c>
      <c r="D2665" s="2" t="s">
        <v>17949</v>
      </c>
      <c r="E2665" s="2" t="s">
        <v>2340</v>
      </c>
      <c r="F2665" s="2">
        <v>40141605</v>
      </c>
      <c r="G2665" s="2" t="s">
        <v>490</v>
      </c>
      <c r="H2665" s="2">
        <v>4</v>
      </c>
      <c r="I2665" s="2">
        <v>2</v>
      </c>
      <c r="J2665" s="2">
        <v>10</v>
      </c>
      <c r="K2665" s="2">
        <v>3</v>
      </c>
      <c r="L2665" s="3">
        <v>2724624</v>
      </c>
      <c r="M2665" s="2" t="s">
        <v>0</v>
      </c>
      <c r="N2665" s="4" t="s">
        <v>21</v>
      </c>
    </row>
    <row r="2666" spans="1:14" x14ac:dyDescent="0.25">
      <c r="A2666" s="1" t="s">
        <v>360</v>
      </c>
      <c r="B2666" s="2" t="s">
        <v>253</v>
      </c>
      <c r="C2666" s="2" t="s">
        <v>2331</v>
      </c>
      <c r="D2666" s="2" t="s">
        <v>17949</v>
      </c>
      <c r="E2666" s="2" t="s">
        <v>2341</v>
      </c>
      <c r="F2666" s="2">
        <v>40141605</v>
      </c>
      <c r="G2666" s="2" t="s">
        <v>490</v>
      </c>
      <c r="H2666" s="2">
        <v>4</v>
      </c>
      <c r="I2666" s="2">
        <v>2</v>
      </c>
      <c r="J2666" s="2">
        <v>10</v>
      </c>
      <c r="K2666" s="2">
        <v>2</v>
      </c>
      <c r="L2666" s="3">
        <v>1567706</v>
      </c>
      <c r="M2666" s="2" t="s">
        <v>0</v>
      </c>
      <c r="N2666" s="4" t="s">
        <v>21</v>
      </c>
    </row>
    <row r="2667" spans="1:14" x14ac:dyDescent="0.25">
      <c r="A2667" s="1" t="s">
        <v>360</v>
      </c>
      <c r="B2667" s="2" t="s">
        <v>253</v>
      </c>
      <c r="C2667" s="2" t="s">
        <v>2331</v>
      </c>
      <c r="D2667" s="2" t="s">
        <v>17949</v>
      </c>
      <c r="E2667" s="2" t="s">
        <v>2342</v>
      </c>
      <c r="F2667" s="2">
        <v>40141605</v>
      </c>
      <c r="G2667" s="2" t="s">
        <v>490</v>
      </c>
      <c r="H2667" s="2">
        <v>4</v>
      </c>
      <c r="I2667" s="2">
        <v>2</v>
      </c>
      <c r="J2667" s="2">
        <v>10</v>
      </c>
      <c r="K2667" s="2">
        <v>1</v>
      </c>
      <c r="L2667" s="3">
        <v>5290502</v>
      </c>
      <c r="M2667" s="2" t="s">
        <v>0</v>
      </c>
      <c r="N2667" s="4" t="s">
        <v>21</v>
      </c>
    </row>
    <row r="2668" spans="1:14" x14ac:dyDescent="0.25">
      <c r="A2668" s="1" t="s">
        <v>360</v>
      </c>
      <c r="B2668" s="2" t="s">
        <v>253</v>
      </c>
      <c r="C2668" s="2" t="s">
        <v>2343</v>
      </c>
      <c r="D2668" s="2" t="s">
        <v>17950</v>
      </c>
      <c r="E2668" s="2" t="s">
        <v>2344</v>
      </c>
      <c r="F2668" s="2">
        <v>31171500</v>
      </c>
      <c r="G2668" s="2" t="s">
        <v>496</v>
      </c>
      <c r="H2668" s="2">
        <v>4</v>
      </c>
      <c r="I2668" s="2">
        <v>6</v>
      </c>
      <c r="J2668" s="2">
        <v>10</v>
      </c>
      <c r="K2668" s="2">
        <v>30</v>
      </c>
      <c r="L2668" s="3">
        <v>168709.5</v>
      </c>
      <c r="M2668" s="2" t="s">
        <v>0</v>
      </c>
      <c r="N2668" s="4" t="s">
        <v>21</v>
      </c>
    </row>
    <row r="2669" spans="1:14" x14ac:dyDescent="0.25">
      <c r="A2669" s="1" t="s">
        <v>360</v>
      </c>
      <c r="B2669" s="2" t="s">
        <v>253</v>
      </c>
      <c r="C2669" s="2" t="s">
        <v>254</v>
      </c>
      <c r="D2669" s="2" t="s">
        <v>255</v>
      </c>
      <c r="E2669" s="2" t="s">
        <v>2345</v>
      </c>
      <c r="F2669" s="2">
        <v>49161603</v>
      </c>
      <c r="G2669" s="2" t="s">
        <v>490</v>
      </c>
      <c r="H2669" s="2">
        <v>4</v>
      </c>
      <c r="I2669" s="2">
        <v>6</v>
      </c>
      <c r="J2669" s="2">
        <v>10</v>
      </c>
      <c r="K2669" s="2">
        <v>1</v>
      </c>
      <c r="L2669" s="3">
        <v>300000</v>
      </c>
      <c r="M2669" s="2" t="s">
        <v>0</v>
      </c>
      <c r="N2669" s="4" t="s">
        <v>21</v>
      </c>
    </row>
    <row r="2670" spans="1:14" x14ac:dyDescent="0.25">
      <c r="A2670" s="1" t="s">
        <v>360</v>
      </c>
      <c r="B2670" s="2" t="s">
        <v>253</v>
      </c>
      <c r="C2670" s="2" t="s">
        <v>254</v>
      </c>
      <c r="D2670" s="2" t="s">
        <v>255</v>
      </c>
      <c r="E2670" s="2" t="s">
        <v>2346</v>
      </c>
      <c r="F2670" s="2">
        <v>40161504</v>
      </c>
      <c r="G2670" s="2" t="s">
        <v>490</v>
      </c>
      <c r="H2670" s="2">
        <v>6</v>
      </c>
      <c r="I2670" s="2">
        <v>6</v>
      </c>
      <c r="J2670" s="2">
        <v>10</v>
      </c>
      <c r="K2670" s="2">
        <v>4</v>
      </c>
      <c r="L2670" s="3">
        <v>72000</v>
      </c>
      <c r="M2670" s="2" t="s">
        <v>0</v>
      </c>
      <c r="N2670" s="4" t="s">
        <v>21</v>
      </c>
    </row>
    <row r="2671" spans="1:14" x14ac:dyDescent="0.25">
      <c r="A2671" s="1" t="s">
        <v>360</v>
      </c>
      <c r="B2671" s="2" t="s">
        <v>253</v>
      </c>
      <c r="C2671" s="2" t="s">
        <v>254</v>
      </c>
      <c r="D2671" s="2" t="s">
        <v>255</v>
      </c>
      <c r="E2671" s="2" t="s">
        <v>2347</v>
      </c>
      <c r="F2671" s="2">
        <v>40161504</v>
      </c>
      <c r="G2671" s="2" t="s">
        <v>490</v>
      </c>
      <c r="H2671" s="2">
        <v>6</v>
      </c>
      <c r="I2671" s="2">
        <v>6</v>
      </c>
      <c r="J2671" s="2">
        <v>10</v>
      </c>
      <c r="K2671" s="2">
        <v>16</v>
      </c>
      <c r="L2671" s="3">
        <v>288000</v>
      </c>
      <c r="M2671" s="2" t="s">
        <v>0</v>
      </c>
      <c r="N2671" s="4" t="s">
        <v>21</v>
      </c>
    </row>
    <row r="2672" spans="1:14" x14ac:dyDescent="0.25">
      <c r="A2672" s="1" t="s">
        <v>360</v>
      </c>
      <c r="B2672" s="2" t="s">
        <v>253</v>
      </c>
      <c r="C2672" s="2" t="s">
        <v>254</v>
      </c>
      <c r="D2672" s="2" t="s">
        <v>255</v>
      </c>
      <c r="E2672" s="2" t="s">
        <v>2348</v>
      </c>
      <c r="F2672" s="2">
        <v>40161504</v>
      </c>
      <c r="G2672" s="2" t="s">
        <v>490</v>
      </c>
      <c r="H2672" s="2">
        <v>6</v>
      </c>
      <c r="I2672" s="2">
        <v>6</v>
      </c>
      <c r="J2672" s="2">
        <v>10</v>
      </c>
      <c r="K2672" s="2">
        <v>4</v>
      </c>
      <c r="L2672" s="3">
        <v>92000</v>
      </c>
      <c r="M2672" s="2" t="s">
        <v>0</v>
      </c>
      <c r="N2672" s="4" t="s">
        <v>21</v>
      </c>
    </row>
    <row r="2673" spans="1:14" x14ac:dyDescent="0.25">
      <c r="A2673" s="1" t="s">
        <v>360</v>
      </c>
      <c r="B2673" s="2" t="s">
        <v>253</v>
      </c>
      <c r="C2673" s="2" t="s">
        <v>254</v>
      </c>
      <c r="D2673" s="2" t="s">
        <v>255</v>
      </c>
      <c r="E2673" s="2" t="s">
        <v>2349</v>
      </c>
      <c r="F2673" s="2">
        <v>40161504</v>
      </c>
      <c r="G2673" s="2" t="s">
        <v>490</v>
      </c>
      <c r="H2673" s="2">
        <v>6</v>
      </c>
      <c r="I2673" s="2">
        <v>6</v>
      </c>
      <c r="J2673" s="2">
        <v>10</v>
      </c>
      <c r="K2673" s="2">
        <v>4</v>
      </c>
      <c r="L2673" s="3">
        <v>116000</v>
      </c>
      <c r="M2673" s="2" t="s">
        <v>0</v>
      </c>
      <c r="N2673" s="4" t="s">
        <v>21</v>
      </c>
    </row>
    <row r="2674" spans="1:14" x14ac:dyDescent="0.25">
      <c r="A2674" s="1" t="s">
        <v>360</v>
      </c>
      <c r="B2674" s="2" t="s">
        <v>253</v>
      </c>
      <c r="C2674" s="2" t="s">
        <v>254</v>
      </c>
      <c r="D2674" s="2" t="s">
        <v>255</v>
      </c>
      <c r="E2674" s="2" t="s">
        <v>2350</v>
      </c>
      <c r="F2674" s="2">
        <v>40161504</v>
      </c>
      <c r="G2674" s="2" t="s">
        <v>490</v>
      </c>
      <c r="H2674" s="2">
        <v>6</v>
      </c>
      <c r="I2674" s="2">
        <v>6</v>
      </c>
      <c r="J2674" s="2">
        <v>10</v>
      </c>
      <c r="K2674" s="2">
        <v>4</v>
      </c>
      <c r="L2674" s="3">
        <v>192000</v>
      </c>
      <c r="M2674" s="2" t="s">
        <v>0</v>
      </c>
      <c r="N2674" s="4" t="s">
        <v>21</v>
      </c>
    </row>
    <row r="2675" spans="1:14" x14ac:dyDescent="0.25">
      <c r="A2675" s="1" t="s">
        <v>360</v>
      </c>
      <c r="B2675" s="2" t="s">
        <v>253</v>
      </c>
      <c r="C2675" s="2" t="s">
        <v>254</v>
      </c>
      <c r="D2675" s="2" t="s">
        <v>255</v>
      </c>
      <c r="E2675" s="2" t="s">
        <v>2351</v>
      </c>
      <c r="F2675" s="2">
        <v>40161504</v>
      </c>
      <c r="G2675" s="2" t="s">
        <v>490</v>
      </c>
      <c r="H2675" s="2">
        <v>6</v>
      </c>
      <c r="I2675" s="2">
        <v>6</v>
      </c>
      <c r="J2675" s="2">
        <v>10</v>
      </c>
      <c r="K2675" s="2">
        <v>4</v>
      </c>
      <c r="L2675" s="3">
        <v>212000</v>
      </c>
      <c r="M2675" s="2" t="s">
        <v>0</v>
      </c>
      <c r="N2675" s="4" t="s">
        <v>21</v>
      </c>
    </row>
    <row r="2676" spans="1:14" x14ac:dyDescent="0.25">
      <c r="A2676" s="1" t="s">
        <v>360</v>
      </c>
      <c r="B2676" s="2" t="s">
        <v>253</v>
      </c>
      <c r="C2676" s="2" t="s">
        <v>254</v>
      </c>
      <c r="D2676" s="2" t="s">
        <v>255</v>
      </c>
      <c r="E2676" s="2" t="s">
        <v>2352</v>
      </c>
      <c r="F2676" s="2">
        <v>40161504</v>
      </c>
      <c r="G2676" s="2" t="s">
        <v>490</v>
      </c>
      <c r="H2676" s="2">
        <v>6</v>
      </c>
      <c r="I2676" s="2">
        <v>6</v>
      </c>
      <c r="J2676" s="2">
        <v>10</v>
      </c>
      <c r="K2676" s="2">
        <v>6</v>
      </c>
      <c r="L2676" s="3">
        <v>294000</v>
      </c>
      <c r="M2676" s="2" t="s">
        <v>0</v>
      </c>
      <c r="N2676" s="4" t="s">
        <v>21</v>
      </c>
    </row>
    <row r="2677" spans="1:14" x14ac:dyDescent="0.25">
      <c r="A2677" s="1" t="s">
        <v>360</v>
      </c>
      <c r="B2677" s="2" t="s">
        <v>253</v>
      </c>
      <c r="C2677" s="2" t="s">
        <v>254</v>
      </c>
      <c r="D2677" s="2" t="s">
        <v>255</v>
      </c>
      <c r="E2677" s="2" t="s">
        <v>2353</v>
      </c>
      <c r="F2677" s="2">
        <v>40161504</v>
      </c>
      <c r="G2677" s="2" t="s">
        <v>490</v>
      </c>
      <c r="H2677" s="2">
        <v>6</v>
      </c>
      <c r="I2677" s="2">
        <v>6</v>
      </c>
      <c r="J2677" s="2">
        <v>10</v>
      </c>
      <c r="K2677" s="2">
        <v>4</v>
      </c>
      <c r="L2677" s="3">
        <v>60000</v>
      </c>
      <c r="M2677" s="2" t="s">
        <v>0</v>
      </c>
      <c r="N2677" s="4" t="s">
        <v>21</v>
      </c>
    </row>
    <row r="2678" spans="1:14" x14ac:dyDescent="0.25">
      <c r="A2678" s="1" t="s">
        <v>360</v>
      </c>
      <c r="B2678" s="2" t="s">
        <v>253</v>
      </c>
      <c r="C2678" s="2" t="s">
        <v>254</v>
      </c>
      <c r="D2678" s="2" t="s">
        <v>255</v>
      </c>
      <c r="E2678" s="2" t="s">
        <v>2354</v>
      </c>
      <c r="F2678" s="2">
        <v>40161505</v>
      </c>
      <c r="G2678" s="2" t="s">
        <v>490</v>
      </c>
      <c r="H2678" s="2">
        <v>6</v>
      </c>
      <c r="I2678" s="2">
        <v>6</v>
      </c>
      <c r="J2678" s="2">
        <v>10</v>
      </c>
      <c r="K2678" s="2">
        <v>4</v>
      </c>
      <c r="L2678" s="3">
        <v>152000</v>
      </c>
      <c r="M2678" s="2" t="s">
        <v>0</v>
      </c>
      <c r="N2678" s="4" t="s">
        <v>21</v>
      </c>
    </row>
    <row r="2679" spans="1:14" x14ac:dyDescent="0.25">
      <c r="A2679" s="1" t="s">
        <v>360</v>
      </c>
      <c r="B2679" s="2" t="s">
        <v>253</v>
      </c>
      <c r="C2679" s="2" t="s">
        <v>254</v>
      </c>
      <c r="D2679" s="2" t="s">
        <v>255</v>
      </c>
      <c r="E2679" s="2" t="s">
        <v>2355</v>
      </c>
      <c r="F2679" s="2">
        <v>40161505</v>
      </c>
      <c r="G2679" s="2" t="s">
        <v>490</v>
      </c>
      <c r="H2679" s="2">
        <v>6</v>
      </c>
      <c r="I2679" s="2">
        <v>6</v>
      </c>
      <c r="J2679" s="2">
        <v>10</v>
      </c>
      <c r="K2679" s="2">
        <v>16</v>
      </c>
      <c r="L2679" s="3">
        <v>640000</v>
      </c>
      <c r="M2679" s="2" t="s">
        <v>0</v>
      </c>
      <c r="N2679" s="4" t="s">
        <v>21</v>
      </c>
    </row>
    <row r="2680" spans="1:14" x14ac:dyDescent="0.25">
      <c r="A2680" s="1" t="s">
        <v>360</v>
      </c>
      <c r="B2680" s="2" t="s">
        <v>253</v>
      </c>
      <c r="C2680" s="2" t="s">
        <v>254</v>
      </c>
      <c r="D2680" s="2" t="s">
        <v>255</v>
      </c>
      <c r="E2680" s="2" t="s">
        <v>2356</v>
      </c>
      <c r="F2680" s="2">
        <v>40161505</v>
      </c>
      <c r="G2680" s="2" t="s">
        <v>490</v>
      </c>
      <c r="H2680" s="2">
        <v>6</v>
      </c>
      <c r="I2680" s="2">
        <v>6</v>
      </c>
      <c r="J2680" s="2">
        <v>10</v>
      </c>
      <c r="K2680" s="2">
        <v>4</v>
      </c>
      <c r="L2680" s="3">
        <v>192000</v>
      </c>
      <c r="M2680" s="2" t="s">
        <v>0</v>
      </c>
      <c r="N2680" s="4" t="s">
        <v>21</v>
      </c>
    </row>
    <row r="2681" spans="1:14" x14ac:dyDescent="0.25">
      <c r="A2681" s="1" t="s">
        <v>360</v>
      </c>
      <c r="B2681" s="2" t="s">
        <v>253</v>
      </c>
      <c r="C2681" s="2" t="s">
        <v>254</v>
      </c>
      <c r="D2681" s="2" t="s">
        <v>255</v>
      </c>
      <c r="E2681" s="2" t="s">
        <v>2357</v>
      </c>
      <c r="F2681" s="2">
        <v>40161505</v>
      </c>
      <c r="G2681" s="2" t="s">
        <v>490</v>
      </c>
      <c r="H2681" s="2">
        <v>6</v>
      </c>
      <c r="I2681" s="2">
        <v>6</v>
      </c>
      <c r="J2681" s="2">
        <v>10</v>
      </c>
      <c r="K2681" s="2">
        <v>4</v>
      </c>
      <c r="L2681" s="3">
        <v>208000</v>
      </c>
      <c r="M2681" s="2" t="s">
        <v>0</v>
      </c>
      <c r="N2681" s="4" t="s">
        <v>21</v>
      </c>
    </row>
    <row r="2682" spans="1:14" x14ac:dyDescent="0.25">
      <c r="A2682" s="1" t="s">
        <v>360</v>
      </c>
      <c r="B2682" s="2" t="s">
        <v>253</v>
      </c>
      <c r="C2682" s="2" t="s">
        <v>254</v>
      </c>
      <c r="D2682" s="2" t="s">
        <v>255</v>
      </c>
      <c r="E2682" s="2" t="s">
        <v>2358</v>
      </c>
      <c r="F2682" s="2">
        <v>40161505</v>
      </c>
      <c r="G2682" s="2" t="s">
        <v>490</v>
      </c>
      <c r="H2682" s="2">
        <v>6</v>
      </c>
      <c r="I2682" s="2">
        <v>6</v>
      </c>
      <c r="J2682" s="2">
        <v>10</v>
      </c>
      <c r="K2682" s="2">
        <v>4</v>
      </c>
      <c r="L2682" s="3">
        <v>372000</v>
      </c>
      <c r="M2682" s="2" t="s">
        <v>0</v>
      </c>
      <c r="N2682" s="4" t="s">
        <v>21</v>
      </c>
    </row>
    <row r="2683" spans="1:14" x14ac:dyDescent="0.25">
      <c r="A2683" s="1" t="s">
        <v>360</v>
      </c>
      <c r="B2683" s="2" t="s">
        <v>253</v>
      </c>
      <c r="C2683" s="2" t="s">
        <v>254</v>
      </c>
      <c r="D2683" s="2" t="s">
        <v>255</v>
      </c>
      <c r="E2683" s="2" t="s">
        <v>2359</v>
      </c>
      <c r="F2683" s="2">
        <v>40161505</v>
      </c>
      <c r="G2683" s="2" t="s">
        <v>490</v>
      </c>
      <c r="H2683" s="2">
        <v>6</v>
      </c>
      <c r="I2683" s="2">
        <v>6</v>
      </c>
      <c r="J2683" s="2">
        <v>10</v>
      </c>
      <c r="K2683" s="2">
        <v>6</v>
      </c>
      <c r="L2683" s="3">
        <v>360000</v>
      </c>
      <c r="M2683" s="2" t="s">
        <v>0</v>
      </c>
      <c r="N2683" s="4" t="s">
        <v>21</v>
      </c>
    </row>
    <row r="2684" spans="1:14" x14ac:dyDescent="0.25">
      <c r="A2684" s="1" t="s">
        <v>360</v>
      </c>
      <c r="B2684" s="2" t="s">
        <v>253</v>
      </c>
      <c r="C2684" s="2" t="s">
        <v>254</v>
      </c>
      <c r="D2684" s="2" t="s">
        <v>255</v>
      </c>
      <c r="E2684" s="2" t="s">
        <v>2360</v>
      </c>
      <c r="F2684" s="2">
        <v>40161505</v>
      </c>
      <c r="G2684" s="2" t="s">
        <v>490</v>
      </c>
      <c r="H2684" s="2">
        <v>6</v>
      </c>
      <c r="I2684" s="2">
        <v>6</v>
      </c>
      <c r="J2684" s="2">
        <v>10</v>
      </c>
      <c r="K2684" s="2">
        <v>4</v>
      </c>
      <c r="L2684" s="3">
        <v>372000</v>
      </c>
      <c r="M2684" s="2" t="s">
        <v>0</v>
      </c>
      <c r="N2684" s="4" t="s">
        <v>21</v>
      </c>
    </row>
    <row r="2685" spans="1:14" x14ac:dyDescent="0.25">
      <c r="A2685" s="1" t="s">
        <v>360</v>
      </c>
      <c r="B2685" s="2" t="s">
        <v>253</v>
      </c>
      <c r="C2685" s="2" t="s">
        <v>254</v>
      </c>
      <c r="D2685" s="2" t="s">
        <v>255</v>
      </c>
      <c r="E2685" s="2" t="s">
        <v>2361</v>
      </c>
      <c r="F2685" s="2">
        <v>40161505</v>
      </c>
      <c r="G2685" s="2" t="s">
        <v>490</v>
      </c>
      <c r="H2685" s="2">
        <v>6</v>
      </c>
      <c r="I2685" s="2">
        <v>6</v>
      </c>
      <c r="J2685" s="2">
        <v>10</v>
      </c>
      <c r="K2685" s="2">
        <v>4</v>
      </c>
      <c r="L2685" s="3">
        <v>112000</v>
      </c>
      <c r="M2685" s="2" t="s">
        <v>0</v>
      </c>
      <c r="N2685" s="4" t="s">
        <v>21</v>
      </c>
    </row>
    <row r="2686" spans="1:14" x14ac:dyDescent="0.25">
      <c r="A2686" s="1" t="s">
        <v>360</v>
      </c>
      <c r="B2686" s="2" t="s">
        <v>253</v>
      </c>
      <c r="C2686" s="2" t="s">
        <v>254</v>
      </c>
      <c r="D2686" s="2" t="s">
        <v>255</v>
      </c>
      <c r="E2686" s="2" t="s">
        <v>2362</v>
      </c>
      <c r="F2686" s="2">
        <v>40161505</v>
      </c>
      <c r="G2686" s="2" t="s">
        <v>490</v>
      </c>
      <c r="H2686" s="2">
        <v>6</v>
      </c>
      <c r="I2686" s="2">
        <v>6</v>
      </c>
      <c r="J2686" s="2">
        <v>10</v>
      </c>
      <c r="K2686" s="2">
        <v>4</v>
      </c>
      <c r="L2686" s="3">
        <v>252000</v>
      </c>
      <c r="M2686" s="2" t="s">
        <v>0</v>
      </c>
      <c r="N2686" s="4" t="s">
        <v>21</v>
      </c>
    </row>
    <row r="2687" spans="1:14" x14ac:dyDescent="0.25">
      <c r="A2687" s="1" t="s">
        <v>360</v>
      </c>
      <c r="B2687" s="2" t="s">
        <v>253</v>
      </c>
      <c r="C2687" s="2" t="s">
        <v>254</v>
      </c>
      <c r="D2687" s="2" t="s">
        <v>255</v>
      </c>
      <c r="E2687" s="2" t="s">
        <v>2363</v>
      </c>
      <c r="F2687" s="2">
        <v>40161513</v>
      </c>
      <c r="G2687" s="2" t="s">
        <v>490</v>
      </c>
      <c r="H2687" s="2">
        <v>6</v>
      </c>
      <c r="I2687" s="2">
        <v>6</v>
      </c>
      <c r="J2687" s="2">
        <v>10</v>
      </c>
      <c r="K2687" s="2">
        <v>4</v>
      </c>
      <c r="L2687" s="3">
        <v>340000</v>
      </c>
      <c r="M2687" s="2" t="s">
        <v>0</v>
      </c>
      <c r="N2687" s="4" t="s">
        <v>21</v>
      </c>
    </row>
    <row r="2688" spans="1:14" x14ac:dyDescent="0.25">
      <c r="A2688" s="1" t="s">
        <v>360</v>
      </c>
      <c r="B2688" s="2" t="s">
        <v>253</v>
      </c>
      <c r="C2688" s="2" t="s">
        <v>254</v>
      </c>
      <c r="D2688" s="2" t="s">
        <v>255</v>
      </c>
      <c r="E2688" s="2" t="s">
        <v>2364</v>
      </c>
      <c r="F2688" s="2">
        <v>40161513</v>
      </c>
      <c r="G2688" s="2" t="s">
        <v>490</v>
      </c>
      <c r="H2688" s="2">
        <v>6</v>
      </c>
      <c r="I2688" s="2">
        <v>6</v>
      </c>
      <c r="J2688" s="2">
        <v>10</v>
      </c>
      <c r="K2688" s="2">
        <v>4</v>
      </c>
      <c r="L2688" s="3">
        <v>180000</v>
      </c>
      <c r="M2688" s="2" t="s">
        <v>0</v>
      </c>
      <c r="N2688" s="4" t="s">
        <v>21</v>
      </c>
    </row>
    <row r="2689" spans="1:14" x14ac:dyDescent="0.25">
      <c r="A2689" s="1" t="s">
        <v>360</v>
      </c>
      <c r="B2689" s="2" t="s">
        <v>253</v>
      </c>
      <c r="C2689" s="2" t="s">
        <v>254</v>
      </c>
      <c r="D2689" s="2" t="s">
        <v>255</v>
      </c>
      <c r="E2689" s="2" t="s">
        <v>2365</v>
      </c>
      <c r="F2689" s="2">
        <v>40161513</v>
      </c>
      <c r="G2689" s="2" t="s">
        <v>490</v>
      </c>
      <c r="H2689" s="2">
        <v>6</v>
      </c>
      <c r="I2689" s="2">
        <v>6</v>
      </c>
      <c r="J2689" s="2">
        <v>10</v>
      </c>
      <c r="K2689" s="2">
        <v>16</v>
      </c>
      <c r="L2689" s="3">
        <v>672000</v>
      </c>
      <c r="M2689" s="2" t="s">
        <v>0</v>
      </c>
      <c r="N2689" s="4" t="s">
        <v>21</v>
      </c>
    </row>
    <row r="2690" spans="1:14" x14ac:dyDescent="0.25">
      <c r="A2690" s="1" t="s">
        <v>360</v>
      </c>
      <c r="B2690" s="2" t="s">
        <v>253</v>
      </c>
      <c r="C2690" s="2" t="s">
        <v>254</v>
      </c>
      <c r="D2690" s="2" t="s">
        <v>255</v>
      </c>
      <c r="E2690" s="2" t="s">
        <v>2366</v>
      </c>
      <c r="F2690" s="2">
        <v>40161513</v>
      </c>
      <c r="G2690" s="2" t="s">
        <v>490</v>
      </c>
      <c r="H2690" s="2">
        <v>6</v>
      </c>
      <c r="I2690" s="2">
        <v>6</v>
      </c>
      <c r="J2690" s="2">
        <v>10</v>
      </c>
      <c r="K2690" s="2">
        <v>4</v>
      </c>
      <c r="L2690" s="3">
        <v>216000</v>
      </c>
      <c r="M2690" s="2" t="s">
        <v>0</v>
      </c>
      <c r="N2690" s="4" t="s">
        <v>21</v>
      </c>
    </row>
    <row r="2691" spans="1:14" x14ac:dyDescent="0.25">
      <c r="A2691" s="1" t="s">
        <v>360</v>
      </c>
      <c r="B2691" s="2" t="s">
        <v>253</v>
      </c>
      <c r="C2691" s="2" t="s">
        <v>254</v>
      </c>
      <c r="D2691" s="2" t="s">
        <v>255</v>
      </c>
      <c r="E2691" s="2" t="s">
        <v>2367</v>
      </c>
      <c r="F2691" s="2">
        <v>40161513</v>
      </c>
      <c r="G2691" s="2" t="s">
        <v>490</v>
      </c>
      <c r="H2691" s="2">
        <v>6</v>
      </c>
      <c r="I2691" s="2">
        <v>6</v>
      </c>
      <c r="J2691" s="2">
        <v>10</v>
      </c>
      <c r="K2691" s="2">
        <v>4</v>
      </c>
      <c r="L2691" s="3">
        <v>208000</v>
      </c>
      <c r="M2691" s="2" t="s">
        <v>0</v>
      </c>
      <c r="N2691" s="4" t="s">
        <v>21</v>
      </c>
    </row>
    <row r="2692" spans="1:14" x14ac:dyDescent="0.25">
      <c r="A2692" s="1" t="s">
        <v>360</v>
      </c>
      <c r="B2692" s="2" t="s">
        <v>253</v>
      </c>
      <c r="C2692" s="2" t="s">
        <v>254</v>
      </c>
      <c r="D2692" s="2" t="s">
        <v>255</v>
      </c>
      <c r="E2692" s="2" t="s">
        <v>2368</v>
      </c>
      <c r="F2692" s="2">
        <v>40161513</v>
      </c>
      <c r="G2692" s="2" t="s">
        <v>490</v>
      </c>
      <c r="H2692" s="2">
        <v>6</v>
      </c>
      <c r="I2692" s="2">
        <v>6</v>
      </c>
      <c r="J2692" s="2">
        <v>10</v>
      </c>
      <c r="K2692" s="2">
        <v>4</v>
      </c>
      <c r="L2692" s="3">
        <v>260000</v>
      </c>
      <c r="M2692" s="2" t="s">
        <v>0</v>
      </c>
      <c r="N2692" s="4" t="s">
        <v>21</v>
      </c>
    </row>
    <row r="2693" spans="1:14" x14ac:dyDescent="0.25">
      <c r="A2693" s="1" t="s">
        <v>360</v>
      </c>
      <c r="B2693" s="2" t="s">
        <v>253</v>
      </c>
      <c r="C2693" s="2" t="s">
        <v>254</v>
      </c>
      <c r="D2693" s="2" t="s">
        <v>255</v>
      </c>
      <c r="E2693" s="2" t="s">
        <v>2369</v>
      </c>
      <c r="F2693" s="2">
        <v>40161513</v>
      </c>
      <c r="G2693" s="2" t="s">
        <v>490</v>
      </c>
      <c r="H2693" s="2">
        <v>6</v>
      </c>
      <c r="I2693" s="2">
        <v>6</v>
      </c>
      <c r="J2693" s="2">
        <v>10</v>
      </c>
      <c r="K2693" s="2">
        <v>4</v>
      </c>
      <c r="L2693" s="3">
        <v>220000</v>
      </c>
      <c r="M2693" s="2" t="s">
        <v>0</v>
      </c>
      <c r="N2693" s="4" t="s">
        <v>21</v>
      </c>
    </row>
    <row r="2694" spans="1:14" x14ac:dyDescent="0.25">
      <c r="A2694" s="1" t="s">
        <v>360</v>
      </c>
      <c r="B2694" s="2" t="s">
        <v>253</v>
      </c>
      <c r="C2694" s="2" t="s">
        <v>254</v>
      </c>
      <c r="D2694" s="2" t="s">
        <v>255</v>
      </c>
      <c r="E2694" s="2" t="s">
        <v>2370</v>
      </c>
      <c r="F2694" s="2">
        <v>40161513</v>
      </c>
      <c r="G2694" s="2" t="s">
        <v>490</v>
      </c>
      <c r="H2694" s="2">
        <v>6</v>
      </c>
      <c r="I2694" s="2">
        <v>6</v>
      </c>
      <c r="J2694" s="2">
        <v>10</v>
      </c>
      <c r="K2694" s="2">
        <v>4</v>
      </c>
      <c r="L2694" s="3">
        <v>72000</v>
      </c>
      <c r="M2694" s="2" t="s">
        <v>0</v>
      </c>
      <c r="N2694" s="4" t="s">
        <v>21</v>
      </c>
    </row>
    <row r="2695" spans="1:14" x14ac:dyDescent="0.25">
      <c r="A2695" s="1" t="s">
        <v>360</v>
      </c>
      <c r="B2695" s="2" t="s">
        <v>253</v>
      </c>
      <c r="C2695" s="2" t="s">
        <v>254</v>
      </c>
      <c r="D2695" s="2" t="s">
        <v>255</v>
      </c>
      <c r="E2695" s="2" t="s">
        <v>2371</v>
      </c>
      <c r="F2695" s="2">
        <v>40161513</v>
      </c>
      <c r="G2695" s="2" t="s">
        <v>490</v>
      </c>
      <c r="H2695" s="2">
        <v>6</v>
      </c>
      <c r="I2695" s="2">
        <v>6</v>
      </c>
      <c r="J2695" s="2">
        <v>10</v>
      </c>
      <c r="K2695" s="2">
        <v>4</v>
      </c>
      <c r="L2695" s="3">
        <v>272000</v>
      </c>
      <c r="M2695" s="2" t="s">
        <v>0</v>
      </c>
      <c r="N2695" s="4" t="s">
        <v>21</v>
      </c>
    </row>
    <row r="2696" spans="1:14" x14ac:dyDescent="0.25">
      <c r="A2696" s="1" t="s">
        <v>360</v>
      </c>
      <c r="B2696" s="2" t="s">
        <v>253</v>
      </c>
      <c r="C2696" s="2" t="s">
        <v>254</v>
      </c>
      <c r="D2696" s="2" t="s">
        <v>255</v>
      </c>
      <c r="E2696" s="2" t="s">
        <v>2372</v>
      </c>
      <c r="F2696" s="2">
        <v>40161513</v>
      </c>
      <c r="G2696" s="2" t="s">
        <v>490</v>
      </c>
      <c r="H2696" s="2">
        <v>6</v>
      </c>
      <c r="I2696" s="2">
        <v>6</v>
      </c>
      <c r="J2696" s="2">
        <v>10</v>
      </c>
      <c r="K2696" s="2">
        <v>2</v>
      </c>
      <c r="L2696" s="3">
        <v>90000</v>
      </c>
      <c r="M2696" s="2" t="s">
        <v>0</v>
      </c>
      <c r="N2696" s="4" t="s">
        <v>21</v>
      </c>
    </row>
    <row r="2697" spans="1:14" x14ac:dyDescent="0.25">
      <c r="A2697" s="1" t="s">
        <v>360</v>
      </c>
      <c r="B2697" s="2" t="s">
        <v>253</v>
      </c>
      <c r="C2697" s="2" t="s">
        <v>254</v>
      </c>
      <c r="D2697" s="2" t="s">
        <v>255</v>
      </c>
      <c r="E2697" s="2" t="s">
        <v>2373</v>
      </c>
      <c r="F2697" s="2">
        <v>40161513</v>
      </c>
      <c r="G2697" s="2" t="s">
        <v>490</v>
      </c>
      <c r="H2697" s="2">
        <v>6</v>
      </c>
      <c r="I2697" s="2">
        <v>6</v>
      </c>
      <c r="J2697" s="2">
        <v>10</v>
      </c>
      <c r="K2697" s="2">
        <v>4</v>
      </c>
      <c r="L2697" s="3">
        <v>192000</v>
      </c>
      <c r="M2697" s="2" t="s">
        <v>0</v>
      </c>
      <c r="N2697" s="4" t="s">
        <v>21</v>
      </c>
    </row>
    <row r="2698" spans="1:14" x14ac:dyDescent="0.25">
      <c r="A2698" s="1" t="s">
        <v>360</v>
      </c>
      <c r="B2698" s="2" t="s">
        <v>253</v>
      </c>
      <c r="C2698" s="2" t="s">
        <v>254</v>
      </c>
      <c r="D2698" s="2" t="s">
        <v>255</v>
      </c>
      <c r="E2698" s="2" t="s">
        <v>2374</v>
      </c>
      <c r="F2698" s="2">
        <v>40161513</v>
      </c>
      <c r="G2698" s="2" t="s">
        <v>490</v>
      </c>
      <c r="H2698" s="2">
        <v>6</v>
      </c>
      <c r="I2698" s="2">
        <v>6</v>
      </c>
      <c r="J2698" s="2">
        <v>10</v>
      </c>
      <c r="K2698" s="2">
        <v>4</v>
      </c>
      <c r="L2698" s="3">
        <v>260000</v>
      </c>
      <c r="M2698" s="2" t="s">
        <v>0</v>
      </c>
      <c r="N2698" s="4" t="s">
        <v>21</v>
      </c>
    </row>
    <row r="2699" spans="1:14" x14ac:dyDescent="0.25">
      <c r="A2699" s="1" t="s">
        <v>360</v>
      </c>
      <c r="B2699" s="2" t="s">
        <v>253</v>
      </c>
      <c r="C2699" s="2" t="s">
        <v>254</v>
      </c>
      <c r="D2699" s="2" t="s">
        <v>255</v>
      </c>
      <c r="E2699" s="2" t="s">
        <v>2375</v>
      </c>
      <c r="F2699" s="2">
        <v>40161513</v>
      </c>
      <c r="G2699" s="2" t="s">
        <v>490</v>
      </c>
      <c r="H2699" s="2">
        <v>6</v>
      </c>
      <c r="I2699" s="2">
        <v>6</v>
      </c>
      <c r="J2699" s="2">
        <v>10</v>
      </c>
      <c r="K2699" s="2">
        <v>4</v>
      </c>
      <c r="L2699" s="3">
        <v>312000</v>
      </c>
      <c r="M2699" s="2" t="s">
        <v>0</v>
      </c>
      <c r="N2699" s="4" t="s">
        <v>21</v>
      </c>
    </row>
    <row r="2700" spans="1:14" x14ac:dyDescent="0.25">
      <c r="A2700" s="1" t="s">
        <v>360</v>
      </c>
      <c r="B2700" s="2" t="s">
        <v>253</v>
      </c>
      <c r="C2700" s="2" t="s">
        <v>254</v>
      </c>
      <c r="D2700" s="2" t="s">
        <v>255</v>
      </c>
      <c r="E2700" s="2" t="s">
        <v>2376</v>
      </c>
      <c r="F2700" s="2">
        <v>40161513</v>
      </c>
      <c r="G2700" s="2" t="s">
        <v>490</v>
      </c>
      <c r="H2700" s="2">
        <v>6</v>
      </c>
      <c r="I2700" s="2">
        <v>6</v>
      </c>
      <c r="J2700" s="2">
        <v>10</v>
      </c>
      <c r="K2700" s="2">
        <v>6</v>
      </c>
      <c r="L2700" s="3">
        <v>360000</v>
      </c>
      <c r="M2700" s="2" t="s">
        <v>0</v>
      </c>
      <c r="N2700" s="4" t="s">
        <v>21</v>
      </c>
    </row>
    <row r="2701" spans="1:14" x14ac:dyDescent="0.25">
      <c r="A2701" s="1" t="s">
        <v>360</v>
      </c>
      <c r="B2701" s="2" t="s">
        <v>253</v>
      </c>
      <c r="C2701" s="2" t="s">
        <v>254</v>
      </c>
      <c r="D2701" s="2" t="s">
        <v>255</v>
      </c>
      <c r="E2701" s="2" t="s">
        <v>2377</v>
      </c>
      <c r="F2701" s="2">
        <v>25191700</v>
      </c>
      <c r="G2701" s="2" t="s">
        <v>490</v>
      </c>
      <c r="H2701" s="2">
        <v>6</v>
      </c>
      <c r="I2701" s="2">
        <v>6</v>
      </c>
      <c r="J2701" s="2">
        <v>10</v>
      </c>
      <c r="K2701" s="2">
        <v>1</v>
      </c>
      <c r="L2701" s="3">
        <v>420000</v>
      </c>
      <c r="M2701" s="2" t="s">
        <v>0</v>
      </c>
      <c r="N2701" s="4" t="s">
        <v>21</v>
      </c>
    </row>
    <row r="2702" spans="1:14" x14ac:dyDescent="0.25">
      <c r="A2702" s="1" t="s">
        <v>360</v>
      </c>
      <c r="B2702" s="2" t="s">
        <v>253</v>
      </c>
      <c r="C2702" s="2" t="s">
        <v>254</v>
      </c>
      <c r="D2702" s="2" t="s">
        <v>255</v>
      </c>
      <c r="E2702" s="2" t="s">
        <v>2378</v>
      </c>
      <c r="F2702" s="2">
        <v>40151510</v>
      </c>
      <c r="G2702" s="2" t="s">
        <v>490</v>
      </c>
      <c r="H2702" s="2">
        <v>8</v>
      </c>
      <c r="I2702" s="2">
        <v>2</v>
      </c>
      <c r="J2702" s="2">
        <v>10</v>
      </c>
      <c r="K2702" s="2">
        <v>1</v>
      </c>
      <c r="L2702" s="3">
        <v>470790</v>
      </c>
      <c r="M2702" s="2" t="s">
        <v>0</v>
      </c>
      <c r="N2702" s="4" t="s">
        <v>21</v>
      </c>
    </row>
    <row r="2703" spans="1:14" x14ac:dyDescent="0.25">
      <c r="A2703" s="1" t="s">
        <v>360</v>
      </c>
      <c r="B2703" s="2" t="s">
        <v>253</v>
      </c>
      <c r="C2703" s="2" t="s">
        <v>254</v>
      </c>
      <c r="D2703" s="2" t="s">
        <v>255</v>
      </c>
      <c r="E2703" s="2" t="s">
        <v>2379</v>
      </c>
      <c r="F2703" s="2">
        <v>40161502</v>
      </c>
      <c r="G2703" s="2" t="s">
        <v>490</v>
      </c>
      <c r="H2703" s="2">
        <v>8</v>
      </c>
      <c r="I2703" s="2">
        <v>2</v>
      </c>
      <c r="J2703" s="2">
        <v>10</v>
      </c>
      <c r="K2703" s="2">
        <v>4</v>
      </c>
      <c r="L2703" s="3">
        <v>1411368</v>
      </c>
      <c r="M2703" s="2" t="s">
        <v>0</v>
      </c>
      <c r="N2703" s="4" t="s">
        <v>21</v>
      </c>
    </row>
    <row r="2704" spans="1:14" x14ac:dyDescent="0.25">
      <c r="A2704" s="1" t="s">
        <v>360</v>
      </c>
      <c r="B2704" s="2" t="s">
        <v>253</v>
      </c>
      <c r="C2704" s="2" t="s">
        <v>254</v>
      </c>
      <c r="D2704" s="2" t="s">
        <v>255</v>
      </c>
      <c r="E2704" s="2" t="s">
        <v>2380</v>
      </c>
      <c r="F2704" s="2">
        <v>40161502</v>
      </c>
      <c r="G2704" s="2" t="s">
        <v>490</v>
      </c>
      <c r="H2704" s="2">
        <v>8</v>
      </c>
      <c r="I2704" s="2">
        <v>2</v>
      </c>
      <c r="J2704" s="2">
        <v>10</v>
      </c>
      <c r="K2704" s="2">
        <v>4</v>
      </c>
      <c r="L2704" s="3">
        <v>1411368</v>
      </c>
      <c r="M2704" s="2" t="s">
        <v>0</v>
      </c>
      <c r="N2704" s="4" t="s">
        <v>21</v>
      </c>
    </row>
    <row r="2705" spans="1:14" x14ac:dyDescent="0.25">
      <c r="A2705" s="1" t="s">
        <v>360</v>
      </c>
      <c r="B2705" s="2" t="s">
        <v>253</v>
      </c>
      <c r="C2705" s="2" t="s">
        <v>254</v>
      </c>
      <c r="D2705" s="2" t="s">
        <v>255</v>
      </c>
      <c r="E2705" s="2" t="s">
        <v>2381</v>
      </c>
      <c r="F2705" s="2">
        <v>40161502</v>
      </c>
      <c r="G2705" s="2" t="s">
        <v>490</v>
      </c>
      <c r="H2705" s="2">
        <v>8</v>
      </c>
      <c r="I2705" s="2">
        <v>2</v>
      </c>
      <c r="J2705" s="2">
        <v>10</v>
      </c>
      <c r="K2705" s="2">
        <v>4</v>
      </c>
      <c r="L2705" s="3">
        <v>2777964</v>
      </c>
      <c r="M2705" s="2" t="s">
        <v>0</v>
      </c>
      <c r="N2705" s="4" t="s">
        <v>21</v>
      </c>
    </row>
    <row r="2706" spans="1:14" x14ac:dyDescent="0.25">
      <c r="A2706" s="1" t="s">
        <v>360</v>
      </c>
      <c r="B2706" s="2" t="s">
        <v>253</v>
      </c>
      <c r="C2706" s="2" t="s">
        <v>254</v>
      </c>
      <c r="D2706" s="2" t="s">
        <v>255</v>
      </c>
      <c r="E2706" s="2" t="s">
        <v>2382</v>
      </c>
      <c r="F2706" s="2">
        <v>40161502</v>
      </c>
      <c r="G2706" s="2" t="s">
        <v>490</v>
      </c>
      <c r="H2706" s="2">
        <v>8</v>
      </c>
      <c r="I2706" s="2">
        <v>2</v>
      </c>
      <c r="J2706" s="2">
        <v>10</v>
      </c>
      <c r="K2706" s="2">
        <v>4</v>
      </c>
      <c r="L2706" s="3">
        <v>1980000</v>
      </c>
      <c r="M2706" s="2" t="s">
        <v>0</v>
      </c>
      <c r="N2706" s="4" t="s">
        <v>21</v>
      </c>
    </row>
    <row r="2707" spans="1:14" x14ac:dyDescent="0.25">
      <c r="A2707" s="1" t="s">
        <v>360</v>
      </c>
      <c r="B2707" s="2" t="s">
        <v>624</v>
      </c>
      <c r="C2707" s="2" t="s">
        <v>2383</v>
      </c>
      <c r="D2707" s="2" t="s">
        <v>17951</v>
      </c>
      <c r="E2707" s="2" t="s">
        <v>2384</v>
      </c>
      <c r="F2707" s="2">
        <v>27112013</v>
      </c>
      <c r="G2707" s="2" t="s">
        <v>490</v>
      </c>
      <c r="H2707" s="2">
        <v>1</v>
      </c>
      <c r="I2707" s="2">
        <v>6</v>
      </c>
      <c r="J2707" s="2">
        <v>10</v>
      </c>
      <c r="K2707" s="2">
        <v>4</v>
      </c>
      <c r="L2707" s="3">
        <v>854001.12</v>
      </c>
      <c r="M2707" s="2" t="s">
        <v>0</v>
      </c>
      <c r="N2707" s="4" t="s">
        <v>21</v>
      </c>
    </row>
    <row r="2708" spans="1:14" x14ac:dyDescent="0.25">
      <c r="A2708" s="1" t="s">
        <v>360</v>
      </c>
      <c r="B2708" s="2" t="s">
        <v>624</v>
      </c>
      <c r="C2708" s="2" t="s">
        <v>2383</v>
      </c>
      <c r="D2708" s="2" t="s">
        <v>17951</v>
      </c>
      <c r="E2708" s="2" t="s">
        <v>2385</v>
      </c>
      <c r="F2708" s="2">
        <v>21101801</v>
      </c>
      <c r="G2708" s="2" t="s">
        <v>490</v>
      </c>
      <c r="H2708" s="2">
        <v>1</v>
      </c>
      <c r="I2708" s="2">
        <v>6</v>
      </c>
      <c r="J2708" s="2">
        <v>10</v>
      </c>
      <c r="K2708" s="2">
        <v>3</v>
      </c>
      <c r="L2708" s="3">
        <v>1095001.1099999999</v>
      </c>
      <c r="M2708" s="2" t="s">
        <v>0</v>
      </c>
      <c r="N2708" s="4" t="s">
        <v>21</v>
      </c>
    </row>
    <row r="2709" spans="1:14" x14ac:dyDescent="0.25">
      <c r="A2709" s="1" t="s">
        <v>360</v>
      </c>
      <c r="B2709" s="2" t="s">
        <v>624</v>
      </c>
      <c r="C2709" s="2" t="s">
        <v>2386</v>
      </c>
      <c r="D2709" s="2" t="s">
        <v>17952</v>
      </c>
      <c r="E2709" s="2" t="s">
        <v>2235</v>
      </c>
      <c r="F2709" s="2">
        <v>27112838</v>
      </c>
      <c r="G2709" s="2" t="s">
        <v>810</v>
      </c>
      <c r="H2709" s="2">
        <v>2</v>
      </c>
      <c r="I2709" s="2">
        <v>3</v>
      </c>
      <c r="J2709" s="2">
        <v>10</v>
      </c>
      <c r="K2709" s="2">
        <v>30</v>
      </c>
      <c r="L2709" s="3">
        <v>167400.30000000002</v>
      </c>
      <c r="M2709" s="2" t="s">
        <v>0</v>
      </c>
      <c r="N2709" s="4" t="s">
        <v>21</v>
      </c>
    </row>
    <row r="2710" spans="1:14" x14ac:dyDescent="0.25">
      <c r="A2710" s="1" t="s">
        <v>360</v>
      </c>
      <c r="B2710" s="2" t="s">
        <v>624</v>
      </c>
      <c r="C2710" s="2" t="s">
        <v>2386</v>
      </c>
      <c r="D2710" s="2" t="s">
        <v>17952</v>
      </c>
      <c r="E2710" s="2" t="s">
        <v>2387</v>
      </c>
      <c r="F2710" s="2">
        <v>30162101</v>
      </c>
      <c r="G2710" s="2" t="s">
        <v>810</v>
      </c>
      <c r="H2710" s="2">
        <v>2</v>
      </c>
      <c r="I2710" s="2">
        <v>3</v>
      </c>
      <c r="J2710" s="2">
        <v>10</v>
      </c>
      <c r="K2710" s="2">
        <v>2</v>
      </c>
      <c r="L2710" s="3">
        <v>186238.34</v>
      </c>
      <c r="M2710" s="2" t="s">
        <v>0</v>
      </c>
      <c r="N2710" s="4" t="s">
        <v>21</v>
      </c>
    </row>
    <row r="2711" spans="1:14" x14ac:dyDescent="0.25">
      <c r="A2711" s="1" t="s">
        <v>360</v>
      </c>
      <c r="B2711" s="2" t="s">
        <v>624</v>
      </c>
      <c r="C2711" s="2" t="s">
        <v>2386</v>
      </c>
      <c r="D2711" s="2" t="s">
        <v>17952</v>
      </c>
      <c r="E2711" s="2" t="s">
        <v>2388</v>
      </c>
      <c r="F2711" s="2">
        <v>27111509</v>
      </c>
      <c r="G2711" s="2" t="s">
        <v>810</v>
      </c>
      <c r="H2711" s="2">
        <v>2</v>
      </c>
      <c r="I2711" s="2">
        <v>3</v>
      </c>
      <c r="J2711" s="2">
        <v>16</v>
      </c>
      <c r="K2711" s="2">
        <v>2</v>
      </c>
      <c r="L2711" s="3">
        <v>590106.31999999995</v>
      </c>
      <c r="M2711" s="2" t="s">
        <v>0</v>
      </c>
      <c r="N2711" s="4" t="s">
        <v>21</v>
      </c>
    </row>
    <row r="2712" spans="1:14" x14ac:dyDescent="0.25">
      <c r="A2712" s="1" t="s">
        <v>360</v>
      </c>
      <c r="B2712" s="2" t="s">
        <v>624</v>
      </c>
      <c r="C2712" s="2" t="s">
        <v>2386</v>
      </c>
      <c r="D2712" s="2" t="s">
        <v>17952</v>
      </c>
      <c r="E2712" s="2" t="s">
        <v>2389</v>
      </c>
      <c r="F2712" s="2">
        <v>27112151</v>
      </c>
      <c r="G2712" s="2" t="s">
        <v>810</v>
      </c>
      <c r="H2712" s="2">
        <v>2</v>
      </c>
      <c r="I2712" s="2">
        <v>3</v>
      </c>
      <c r="J2712" s="2">
        <v>16</v>
      </c>
      <c r="K2712" s="2">
        <v>3</v>
      </c>
      <c r="L2712" s="3">
        <v>308863.47000000003</v>
      </c>
      <c r="M2712" s="2" t="s">
        <v>0</v>
      </c>
      <c r="N2712" s="4" t="s">
        <v>21</v>
      </c>
    </row>
    <row r="2713" spans="1:14" x14ac:dyDescent="0.25">
      <c r="A2713" s="1" t="s">
        <v>360</v>
      </c>
      <c r="B2713" s="2" t="s">
        <v>624</v>
      </c>
      <c r="C2713" s="2" t="s">
        <v>2386</v>
      </c>
      <c r="D2713" s="2" t="s">
        <v>17952</v>
      </c>
      <c r="E2713" s="2" t="s">
        <v>2390</v>
      </c>
      <c r="F2713" s="2">
        <v>60121253</v>
      </c>
      <c r="G2713" s="2" t="s">
        <v>810</v>
      </c>
      <c r="H2713" s="2">
        <v>2</v>
      </c>
      <c r="I2713" s="2">
        <v>3</v>
      </c>
      <c r="J2713" s="2">
        <v>16</v>
      </c>
      <c r="K2713" s="2">
        <v>8</v>
      </c>
      <c r="L2713" s="3">
        <v>638302.31999999995</v>
      </c>
      <c r="M2713" s="2" t="s">
        <v>0</v>
      </c>
      <c r="N2713" s="4" t="s">
        <v>21</v>
      </c>
    </row>
    <row r="2714" spans="1:14" x14ac:dyDescent="0.25">
      <c r="A2714" s="1" t="s">
        <v>360</v>
      </c>
      <c r="B2714" s="2" t="s">
        <v>624</v>
      </c>
      <c r="C2714" s="2" t="s">
        <v>2386</v>
      </c>
      <c r="D2714" s="2" t="s">
        <v>17952</v>
      </c>
      <c r="E2714" s="2" t="s">
        <v>2391</v>
      </c>
      <c r="F2714" s="2">
        <v>44121618</v>
      </c>
      <c r="G2714" s="2" t="s">
        <v>810</v>
      </c>
      <c r="H2714" s="2">
        <v>2</v>
      </c>
      <c r="I2714" s="2">
        <v>3</v>
      </c>
      <c r="J2714" s="2">
        <v>16</v>
      </c>
      <c r="K2714" s="2">
        <v>1</v>
      </c>
      <c r="L2714" s="3">
        <v>83761.83</v>
      </c>
      <c r="M2714" s="2" t="s">
        <v>0</v>
      </c>
      <c r="N2714" s="4" t="s">
        <v>21</v>
      </c>
    </row>
    <row r="2715" spans="1:14" x14ac:dyDescent="0.25">
      <c r="A2715" s="1" t="s">
        <v>360</v>
      </c>
      <c r="B2715" s="2" t="s">
        <v>624</v>
      </c>
      <c r="C2715" s="2" t="s">
        <v>2386</v>
      </c>
      <c r="D2715" s="2" t="s">
        <v>17952</v>
      </c>
      <c r="E2715" s="2" t="s">
        <v>2392</v>
      </c>
      <c r="F2715" s="2">
        <v>27112800</v>
      </c>
      <c r="G2715" s="2" t="s">
        <v>490</v>
      </c>
      <c r="H2715" s="2">
        <v>3</v>
      </c>
      <c r="I2715" s="2">
        <v>6</v>
      </c>
      <c r="J2715" s="2">
        <v>10</v>
      </c>
      <c r="K2715" s="2">
        <v>5</v>
      </c>
      <c r="L2715" s="3">
        <v>20592.399999999998</v>
      </c>
      <c r="M2715" s="2" t="s">
        <v>0</v>
      </c>
      <c r="N2715" s="4" t="s">
        <v>21</v>
      </c>
    </row>
    <row r="2716" spans="1:14" x14ac:dyDescent="0.25">
      <c r="A2716" s="1" t="s">
        <v>360</v>
      </c>
      <c r="B2716" s="2" t="s">
        <v>624</v>
      </c>
      <c r="C2716" s="2" t="s">
        <v>2386</v>
      </c>
      <c r="D2716" s="2" t="s">
        <v>17952</v>
      </c>
      <c r="E2716" s="2" t="s">
        <v>2393</v>
      </c>
      <c r="F2716" s="2">
        <v>27112800</v>
      </c>
      <c r="G2716" s="2" t="s">
        <v>490</v>
      </c>
      <c r="H2716" s="2">
        <v>3</v>
      </c>
      <c r="I2716" s="2">
        <v>6</v>
      </c>
      <c r="J2716" s="2">
        <v>10</v>
      </c>
      <c r="K2716" s="2">
        <v>5</v>
      </c>
      <c r="L2716" s="3">
        <v>30389.699999999997</v>
      </c>
      <c r="M2716" s="2" t="s">
        <v>0</v>
      </c>
      <c r="N2716" s="4" t="s">
        <v>21</v>
      </c>
    </row>
    <row r="2717" spans="1:14" x14ac:dyDescent="0.25">
      <c r="A2717" s="1" t="s">
        <v>360</v>
      </c>
      <c r="B2717" s="2" t="s">
        <v>624</v>
      </c>
      <c r="C2717" s="2" t="s">
        <v>2386</v>
      </c>
      <c r="D2717" s="2" t="s">
        <v>17952</v>
      </c>
      <c r="E2717" s="2" t="s">
        <v>2394</v>
      </c>
      <c r="F2717" s="2">
        <v>27112800</v>
      </c>
      <c r="G2717" s="2" t="s">
        <v>490</v>
      </c>
      <c r="H2717" s="2">
        <v>3</v>
      </c>
      <c r="I2717" s="2">
        <v>6</v>
      </c>
      <c r="J2717" s="2">
        <v>10</v>
      </c>
      <c r="K2717" s="2">
        <v>5</v>
      </c>
      <c r="L2717" s="3">
        <v>66414.600000000006</v>
      </c>
      <c r="M2717" s="2" t="s">
        <v>0</v>
      </c>
      <c r="N2717" s="4" t="s">
        <v>21</v>
      </c>
    </row>
    <row r="2718" spans="1:14" x14ac:dyDescent="0.25">
      <c r="A2718" s="1" t="s">
        <v>360</v>
      </c>
      <c r="B2718" s="2" t="s">
        <v>624</v>
      </c>
      <c r="C2718" s="2" t="s">
        <v>2386</v>
      </c>
      <c r="D2718" s="2" t="s">
        <v>17952</v>
      </c>
      <c r="E2718" s="2" t="s">
        <v>2395</v>
      </c>
      <c r="F2718" s="2">
        <v>27112800</v>
      </c>
      <c r="G2718" s="2" t="s">
        <v>490</v>
      </c>
      <c r="H2718" s="2">
        <v>3</v>
      </c>
      <c r="I2718" s="2">
        <v>6</v>
      </c>
      <c r="J2718" s="2">
        <v>10</v>
      </c>
      <c r="K2718" s="2">
        <v>5</v>
      </c>
      <c r="L2718" s="3">
        <v>66414.600000000006</v>
      </c>
      <c r="M2718" s="2" t="s">
        <v>0</v>
      </c>
      <c r="N2718" s="4" t="s">
        <v>21</v>
      </c>
    </row>
    <row r="2719" spans="1:14" x14ac:dyDescent="0.25">
      <c r="A2719" s="1" t="s">
        <v>360</v>
      </c>
      <c r="B2719" s="2" t="s">
        <v>624</v>
      </c>
      <c r="C2719" s="2" t="s">
        <v>2386</v>
      </c>
      <c r="D2719" s="2" t="s">
        <v>17952</v>
      </c>
      <c r="E2719" s="2" t="s">
        <v>2396</v>
      </c>
      <c r="F2719" s="2">
        <v>31211908</v>
      </c>
      <c r="G2719" s="2" t="s">
        <v>490</v>
      </c>
      <c r="H2719" s="2">
        <v>6</v>
      </c>
      <c r="I2719" s="2">
        <v>3</v>
      </c>
      <c r="J2719" s="2">
        <v>10</v>
      </c>
      <c r="K2719" s="2">
        <v>2</v>
      </c>
      <c r="L2719" s="3">
        <v>104900.66</v>
      </c>
      <c r="M2719" s="2" t="s">
        <v>0</v>
      </c>
      <c r="N2719" s="4" t="s">
        <v>21</v>
      </c>
    </row>
    <row r="2720" spans="1:14" x14ac:dyDescent="0.25">
      <c r="A2720" s="1" t="s">
        <v>360</v>
      </c>
      <c r="B2720" s="2" t="s">
        <v>624</v>
      </c>
      <c r="C2720" s="2" t="s">
        <v>2386</v>
      </c>
      <c r="D2720" s="2" t="s">
        <v>17952</v>
      </c>
      <c r="E2720" s="2" t="s">
        <v>2397</v>
      </c>
      <c r="F2720" s="2">
        <v>60121253</v>
      </c>
      <c r="G2720" s="2" t="s">
        <v>490</v>
      </c>
      <c r="H2720" s="2">
        <v>6</v>
      </c>
      <c r="I2720" s="2">
        <v>3</v>
      </c>
      <c r="J2720" s="2">
        <v>10</v>
      </c>
      <c r="K2720" s="2">
        <v>1</v>
      </c>
      <c r="L2720" s="3">
        <v>59621.08</v>
      </c>
      <c r="M2720" s="2" t="s">
        <v>0</v>
      </c>
      <c r="N2720" s="4" t="s">
        <v>21</v>
      </c>
    </row>
    <row r="2721" spans="1:14" x14ac:dyDescent="0.25">
      <c r="A2721" s="1" t="s">
        <v>360</v>
      </c>
      <c r="B2721" s="2" t="s">
        <v>624</v>
      </c>
      <c r="C2721" s="2" t="s">
        <v>2386</v>
      </c>
      <c r="D2721" s="2" t="s">
        <v>17952</v>
      </c>
      <c r="E2721" s="2" t="s">
        <v>2398</v>
      </c>
      <c r="F2721" s="2">
        <v>27111900</v>
      </c>
      <c r="G2721" s="2" t="s">
        <v>490</v>
      </c>
      <c r="H2721" s="2">
        <v>6</v>
      </c>
      <c r="I2721" s="2">
        <v>3</v>
      </c>
      <c r="J2721" s="2">
        <v>10</v>
      </c>
      <c r="K2721" s="2">
        <v>2</v>
      </c>
      <c r="L2721" s="3">
        <v>115393.56</v>
      </c>
      <c r="M2721" s="2" t="s">
        <v>0</v>
      </c>
      <c r="N2721" s="4" t="s">
        <v>21</v>
      </c>
    </row>
    <row r="2722" spans="1:14" x14ac:dyDescent="0.25">
      <c r="A2722" s="1" t="s">
        <v>360</v>
      </c>
      <c r="B2722" s="2" t="s">
        <v>624</v>
      </c>
      <c r="C2722" s="2" t="s">
        <v>2386</v>
      </c>
      <c r="D2722" s="2" t="s">
        <v>17952</v>
      </c>
      <c r="E2722" s="2" t="s">
        <v>2399</v>
      </c>
      <c r="F2722" s="2">
        <v>27112105</v>
      </c>
      <c r="G2722" s="2" t="s">
        <v>496</v>
      </c>
      <c r="H2722" s="2">
        <v>4</v>
      </c>
      <c r="I2722" s="2">
        <v>6</v>
      </c>
      <c r="J2722" s="2">
        <v>10</v>
      </c>
      <c r="K2722" s="2">
        <v>1</v>
      </c>
      <c r="L2722" s="3">
        <v>88509.39</v>
      </c>
      <c r="M2722" s="2" t="s">
        <v>0</v>
      </c>
      <c r="N2722" s="4" t="s">
        <v>21</v>
      </c>
    </row>
    <row r="2723" spans="1:14" x14ac:dyDescent="0.25">
      <c r="A2723" s="1" t="s">
        <v>360</v>
      </c>
      <c r="B2723" s="2" t="s">
        <v>624</v>
      </c>
      <c r="C2723" s="2" t="s">
        <v>2386</v>
      </c>
      <c r="D2723" s="2" t="s">
        <v>17952</v>
      </c>
      <c r="E2723" s="2" t="s">
        <v>2400</v>
      </c>
      <c r="F2723" s="2">
        <v>27111702</v>
      </c>
      <c r="G2723" s="2" t="s">
        <v>496</v>
      </c>
      <c r="H2723" s="2">
        <v>5</v>
      </c>
      <c r="I2723" s="2">
        <v>6</v>
      </c>
      <c r="J2723" s="2">
        <v>10</v>
      </c>
      <c r="K2723" s="2">
        <v>1</v>
      </c>
      <c r="L2723" s="3">
        <v>384676.28</v>
      </c>
      <c r="M2723" s="2" t="s">
        <v>0</v>
      </c>
      <c r="N2723" s="4" t="s">
        <v>21</v>
      </c>
    </row>
    <row r="2724" spans="1:14" x14ac:dyDescent="0.25">
      <c r="A2724" s="1" t="s">
        <v>360</v>
      </c>
      <c r="B2724" s="2" t="s">
        <v>624</v>
      </c>
      <c r="C2724" s="2" t="s">
        <v>2386</v>
      </c>
      <c r="D2724" s="2" t="s">
        <v>17952</v>
      </c>
      <c r="E2724" s="2" t="s">
        <v>2401</v>
      </c>
      <c r="F2724" s="2">
        <v>23271806</v>
      </c>
      <c r="G2724" s="2" t="s">
        <v>496</v>
      </c>
      <c r="H2724" s="2">
        <v>5</v>
      </c>
      <c r="I2724" s="2">
        <v>6</v>
      </c>
      <c r="J2724" s="2">
        <v>10</v>
      </c>
      <c r="K2724" s="2">
        <v>1</v>
      </c>
      <c r="L2724" s="3">
        <v>234352.57</v>
      </c>
      <c r="M2724" s="2" t="s">
        <v>0</v>
      </c>
      <c r="N2724" s="4" t="s">
        <v>21</v>
      </c>
    </row>
    <row r="2725" spans="1:14" x14ac:dyDescent="0.25">
      <c r="A2725" s="1" t="s">
        <v>360</v>
      </c>
      <c r="B2725" s="2" t="s">
        <v>624</v>
      </c>
      <c r="C2725" s="2" t="s">
        <v>2386</v>
      </c>
      <c r="D2725" s="2" t="s">
        <v>17952</v>
      </c>
      <c r="E2725" s="2" t="s">
        <v>2402</v>
      </c>
      <c r="F2725" s="2">
        <v>39121402</v>
      </c>
      <c r="G2725" s="2" t="s">
        <v>496</v>
      </c>
      <c r="H2725" s="2">
        <v>5</v>
      </c>
      <c r="I2725" s="2">
        <v>6</v>
      </c>
      <c r="J2725" s="2">
        <v>10</v>
      </c>
      <c r="K2725" s="2">
        <v>2</v>
      </c>
      <c r="L2725" s="3">
        <v>188834.48</v>
      </c>
      <c r="M2725" s="2" t="s">
        <v>0</v>
      </c>
      <c r="N2725" s="4" t="s">
        <v>21</v>
      </c>
    </row>
    <row r="2726" spans="1:14" x14ac:dyDescent="0.25">
      <c r="A2726" s="1" t="s">
        <v>360</v>
      </c>
      <c r="B2726" s="2" t="s">
        <v>624</v>
      </c>
      <c r="C2726" s="2" t="s">
        <v>2386</v>
      </c>
      <c r="D2726" s="2" t="s">
        <v>17952</v>
      </c>
      <c r="E2726" s="2" t="s">
        <v>2403</v>
      </c>
      <c r="F2726" s="2">
        <v>60121253</v>
      </c>
      <c r="G2726" s="2" t="s">
        <v>496</v>
      </c>
      <c r="H2726" s="2">
        <v>5</v>
      </c>
      <c r="I2726" s="2">
        <v>6</v>
      </c>
      <c r="J2726" s="2">
        <v>10</v>
      </c>
      <c r="K2726" s="2">
        <v>2</v>
      </c>
      <c r="L2726" s="3">
        <v>137789.62</v>
      </c>
      <c r="M2726" s="2" t="s">
        <v>0</v>
      </c>
      <c r="N2726" s="4" t="s">
        <v>21</v>
      </c>
    </row>
    <row r="2727" spans="1:14" x14ac:dyDescent="0.25">
      <c r="A2727" s="1" t="s">
        <v>360</v>
      </c>
      <c r="B2727" s="2" t="s">
        <v>624</v>
      </c>
      <c r="C2727" s="2" t="s">
        <v>2386</v>
      </c>
      <c r="D2727" s="2" t="s">
        <v>17952</v>
      </c>
      <c r="E2727" s="2" t="s">
        <v>2404</v>
      </c>
      <c r="F2727" s="2">
        <v>27111700</v>
      </c>
      <c r="G2727" s="2" t="s">
        <v>490</v>
      </c>
      <c r="H2727" s="2">
        <v>5</v>
      </c>
      <c r="I2727" s="2">
        <v>6</v>
      </c>
      <c r="J2727" s="2">
        <v>10</v>
      </c>
      <c r="K2727" s="2">
        <v>1</v>
      </c>
      <c r="L2727" s="3">
        <v>169336.12</v>
      </c>
      <c r="M2727" s="2" t="s">
        <v>0</v>
      </c>
      <c r="N2727" s="4" t="s">
        <v>21</v>
      </c>
    </row>
    <row r="2728" spans="1:14" x14ac:dyDescent="0.25">
      <c r="A2728" s="1" t="s">
        <v>360</v>
      </c>
      <c r="B2728" s="2" t="s">
        <v>624</v>
      </c>
      <c r="C2728" s="2" t="s">
        <v>2386</v>
      </c>
      <c r="D2728" s="2" t="s">
        <v>17952</v>
      </c>
      <c r="E2728" s="2" t="s">
        <v>2405</v>
      </c>
      <c r="F2728" s="2">
        <v>27112000</v>
      </c>
      <c r="G2728" s="2" t="s">
        <v>490</v>
      </c>
      <c r="H2728" s="2">
        <v>5</v>
      </c>
      <c r="I2728" s="2">
        <v>6</v>
      </c>
      <c r="J2728" s="2">
        <v>10</v>
      </c>
      <c r="K2728" s="2">
        <v>1</v>
      </c>
      <c r="L2728" s="3">
        <v>64063.61</v>
      </c>
      <c r="M2728" s="2" t="s">
        <v>0</v>
      </c>
      <c r="N2728" s="4" t="s">
        <v>21</v>
      </c>
    </row>
    <row r="2729" spans="1:14" x14ac:dyDescent="0.25">
      <c r="A2729" s="1" t="s">
        <v>360</v>
      </c>
      <c r="B2729" s="2" t="s">
        <v>624</v>
      </c>
      <c r="C2729" s="2" t="s">
        <v>2386</v>
      </c>
      <c r="D2729" s="2" t="s">
        <v>17952</v>
      </c>
      <c r="E2729" s="2" t="s">
        <v>2406</v>
      </c>
      <c r="F2729" s="2">
        <v>27111500</v>
      </c>
      <c r="G2729" s="2" t="s">
        <v>490</v>
      </c>
      <c r="H2729" s="2">
        <v>5</v>
      </c>
      <c r="I2729" s="2">
        <v>6</v>
      </c>
      <c r="J2729" s="2">
        <v>10</v>
      </c>
      <c r="K2729" s="2">
        <v>1</v>
      </c>
      <c r="L2729" s="3">
        <v>312254.09999999998</v>
      </c>
      <c r="M2729" s="2" t="s">
        <v>0</v>
      </c>
      <c r="N2729" s="4" t="s">
        <v>21</v>
      </c>
    </row>
    <row r="2730" spans="1:14" x14ac:dyDescent="0.25">
      <c r="A2730" s="1" t="s">
        <v>360</v>
      </c>
      <c r="B2730" s="2" t="s">
        <v>624</v>
      </c>
      <c r="C2730" s="2" t="s">
        <v>2386</v>
      </c>
      <c r="D2730" s="2" t="s">
        <v>17952</v>
      </c>
      <c r="E2730" s="2" t="s">
        <v>2388</v>
      </c>
      <c r="F2730" s="2">
        <v>27111509</v>
      </c>
      <c r="G2730" s="2" t="s">
        <v>490</v>
      </c>
      <c r="H2730" s="2">
        <v>4</v>
      </c>
      <c r="I2730" s="2">
        <v>6</v>
      </c>
      <c r="J2730" s="2">
        <v>10</v>
      </c>
      <c r="K2730" s="2">
        <v>1</v>
      </c>
      <c r="L2730" s="3">
        <v>295053.15999999997</v>
      </c>
      <c r="M2730" s="2" t="s">
        <v>0</v>
      </c>
      <c r="N2730" s="4" t="s">
        <v>21</v>
      </c>
    </row>
    <row r="2731" spans="1:14" x14ac:dyDescent="0.25">
      <c r="A2731" s="1" t="s">
        <v>360</v>
      </c>
      <c r="B2731" s="2" t="s">
        <v>624</v>
      </c>
      <c r="C2731" s="2" t="s">
        <v>2386</v>
      </c>
      <c r="D2731" s="2" t="s">
        <v>17952</v>
      </c>
      <c r="E2731" s="2" t="s">
        <v>2389</v>
      </c>
      <c r="F2731" s="2">
        <v>27112151</v>
      </c>
      <c r="G2731" s="2" t="s">
        <v>490</v>
      </c>
      <c r="H2731" s="2">
        <v>4</v>
      </c>
      <c r="I2731" s="2">
        <v>6</v>
      </c>
      <c r="J2731" s="2">
        <v>10</v>
      </c>
      <c r="K2731" s="2">
        <v>1</v>
      </c>
      <c r="L2731" s="3">
        <v>102954.49</v>
      </c>
      <c r="M2731" s="2" t="s">
        <v>0</v>
      </c>
      <c r="N2731" s="4" t="s">
        <v>21</v>
      </c>
    </row>
    <row r="2732" spans="1:14" x14ac:dyDescent="0.25">
      <c r="A2732" s="1" t="s">
        <v>360</v>
      </c>
      <c r="B2732" s="2" t="s">
        <v>624</v>
      </c>
      <c r="C2732" s="2" t="s">
        <v>2386</v>
      </c>
      <c r="D2732" s="2" t="s">
        <v>17952</v>
      </c>
      <c r="E2732" s="2" t="s">
        <v>2390</v>
      </c>
      <c r="F2732" s="2">
        <v>60121253</v>
      </c>
      <c r="G2732" s="2" t="s">
        <v>490</v>
      </c>
      <c r="H2732" s="2">
        <v>4</v>
      </c>
      <c r="I2732" s="2">
        <v>6</v>
      </c>
      <c r="J2732" s="2">
        <v>10</v>
      </c>
      <c r="K2732" s="2">
        <v>2</v>
      </c>
      <c r="L2732" s="3">
        <v>159575.57999999999</v>
      </c>
      <c r="M2732" s="2" t="s">
        <v>0</v>
      </c>
      <c r="N2732" s="4" t="s">
        <v>21</v>
      </c>
    </row>
    <row r="2733" spans="1:14" x14ac:dyDescent="0.25">
      <c r="A2733" s="1" t="s">
        <v>360</v>
      </c>
      <c r="B2733" s="2" t="s">
        <v>624</v>
      </c>
      <c r="C2733" s="2" t="s">
        <v>2386</v>
      </c>
      <c r="D2733" s="2" t="s">
        <v>17952</v>
      </c>
      <c r="E2733" s="2" t="s">
        <v>853</v>
      </c>
      <c r="F2733" s="2">
        <v>27112105</v>
      </c>
      <c r="G2733" s="2" t="s">
        <v>490</v>
      </c>
      <c r="H2733" s="2">
        <v>4</v>
      </c>
      <c r="I2733" s="2">
        <v>6</v>
      </c>
      <c r="J2733" s="2">
        <v>10</v>
      </c>
      <c r="K2733" s="2">
        <v>1</v>
      </c>
      <c r="L2733" s="3">
        <v>83680.100000000006</v>
      </c>
      <c r="M2733" s="2" t="s">
        <v>0</v>
      </c>
      <c r="N2733" s="4" t="s">
        <v>21</v>
      </c>
    </row>
    <row r="2734" spans="1:14" x14ac:dyDescent="0.25">
      <c r="A2734" s="1" t="s">
        <v>360</v>
      </c>
      <c r="B2734" s="2" t="s">
        <v>624</v>
      </c>
      <c r="C2734" s="2" t="s">
        <v>2386</v>
      </c>
      <c r="D2734" s="2" t="s">
        <v>17952</v>
      </c>
      <c r="E2734" s="2" t="s">
        <v>2391</v>
      </c>
      <c r="F2734" s="2">
        <v>44121618</v>
      </c>
      <c r="G2734" s="2" t="s">
        <v>490</v>
      </c>
      <c r="H2734" s="2">
        <v>4</v>
      </c>
      <c r="I2734" s="2">
        <v>6</v>
      </c>
      <c r="J2734" s="2">
        <v>10</v>
      </c>
      <c r="K2734" s="2">
        <v>1</v>
      </c>
      <c r="L2734" s="3">
        <v>83761.83</v>
      </c>
      <c r="M2734" s="2" t="s">
        <v>0</v>
      </c>
      <c r="N2734" s="4" t="s">
        <v>21</v>
      </c>
    </row>
    <row r="2735" spans="1:14" x14ac:dyDescent="0.25">
      <c r="A2735" s="1" t="s">
        <v>360</v>
      </c>
      <c r="B2735" s="2" t="s">
        <v>624</v>
      </c>
      <c r="C2735" s="2" t="s">
        <v>2386</v>
      </c>
      <c r="D2735" s="2" t="s">
        <v>17952</v>
      </c>
      <c r="E2735" s="2" t="s">
        <v>2407</v>
      </c>
      <c r="F2735" s="2">
        <v>31211908</v>
      </c>
      <c r="G2735" s="2" t="s">
        <v>490</v>
      </c>
      <c r="H2735" s="2">
        <v>4</v>
      </c>
      <c r="I2735" s="2">
        <v>6</v>
      </c>
      <c r="J2735" s="2">
        <v>10</v>
      </c>
      <c r="K2735" s="2">
        <v>1</v>
      </c>
      <c r="L2735" s="3">
        <v>56995.48</v>
      </c>
      <c r="M2735" s="2" t="s">
        <v>0</v>
      </c>
      <c r="N2735" s="4" t="s">
        <v>21</v>
      </c>
    </row>
    <row r="2736" spans="1:14" x14ac:dyDescent="0.25">
      <c r="A2736" s="1" t="s">
        <v>360</v>
      </c>
      <c r="B2736" s="2" t="s">
        <v>624</v>
      </c>
      <c r="C2736" s="2" t="s">
        <v>2386</v>
      </c>
      <c r="D2736" s="2" t="s">
        <v>17952</v>
      </c>
      <c r="E2736" s="2" t="s">
        <v>18224</v>
      </c>
      <c r="F2736" s="2">
        <v>27111715</v>
      </c>
      <c r="G2736" s="2" t="s">
        <v>490</v>
      </c>
      <c r="H2736" s="2">
        <v>5</v>
      </c>
      <c r="I2736" s="2">
        <v>6</v>
      </c>
      <c r="J2736" s="2">
        <v>10</v>
      </c>
      <c r="K2736" s="2">
        <v>1</v>
      </c>
      <c r="L2736" s="3">
        <v>332569.94</v>
      </c>
      <c r="M2736" s="2" t="s">
        <v>0</v>
      </c>
      <c r="N2736" s="4" t="s">
        <v>21</v>
      </c>
    </row>
    <row r="2737" spans="1:14" x14ac:dyDescent="0.25">
      <c r="A2737" s="1" t="s">
        <v>360</v>
      </c>
      <c r="B2737" s="2" t="s">
        <v>624</v>
      </c>
      <c r="C2737" s="2" t="s">
        <v>2386</v>
      </c>
      <c r="D2737" s="2" t="s">
        <v>17952</v>
      </c>
      <c r="E2737" s="2" t="s">
        <v>2192</v>
      </c>
      <c r="F2737" s="2">
        <v>23241610</v>
      </c>
      <c r="G2737" s="2" t="s">
        <v>490</v>
      </c>
      <c r="H2737" s="2">
        <v>5</v>
      </c>
      <c r="I2737" s="2">
        <v>6</v>
      </c>
      <c r="J2737" s="2">
        <v>10</v>
      </c>
      <c r="K2737" s="2">
        <v>1</v>
      </c>
      <c r="L2737" s="3">
        <v>32867.1</v>
      </c>
      <c r="M2737" s="2" t="s">
        <v>0</v>
      </c>
      <c r="N2737" s="4" t="s">
        <v>21</v>
      </c>
    </row>
    <row r="2738" spans="1:14" x14ac:dyDescent="0.25">
      <c r="A2738" s="1" t="s">
        <v>360</v>
      </c>
      <c r="B2738" s="2" t="s">
        <v>624</v>
      </c>
      <c r="C2738" s="2" t="s">
        <v>2386</v>
      </c>
      <c r="D2738" s="2" t="s">
        <v>17952</v>
      </c>
      <c r="E2738" s="2" t="s">
        <v>2408</v>
      </c>
      <c r="F2738" s="2">
        <v>27113300</v>
      </c>
      <c r="G2738" s="2" t="s">
        <v>810</v>
      </c>
      <c r="H2738" s="2">
        <v>4</v>
      </c>
      <c r="I2738" s="2">
        <v>6</v>
      </c>
      <c r="J2738" s="2">
        <v>10</v>
      </c>
      <c r="K2738" s="2">
        <v>1</v>
      </c>
      <c r="L2738" s="3">
        <v>57696.78</v>
      </c>
      <c r="M2738" s="2" t="s">
        <v>0</v>
      </c>
      <c r="N2738" s="4" t="s">
        <v>21</v>
      </c>
    </row>
    <row r="2739" spans="1:14" x14ac:dyDescent="0.25">
      <c r="A2739" s="1" t="s">
        <v>360</v>
      </c>
      <c r="B2739" s="2" t="s">
        <v>624</v>
      </c>
      <c r="C2739" s="2" t="s">
        <v>2386</v>
      </c>
      <c r="D2739" s="2" t="s">
        <v>17952</v>
      </c>
      <c r="E2739" s="2" t="s">
        <v>2409</v>
      </c>
      <c r="F2739" s="2">
        <v>27112703</v>
      </c>
      <c r="G2739" s="2" t="s">
        <v>810</v>
      </c>
      <c r="H2739" s="2">
        <v>4</v>
      </c>
      <c r="I2739" s="2">
        <v>6</v>
      </c>
      <c r="J2739" s="2">
        <v>10</v>
      </c>
      <c r="K2739" s="2">
        <v>4</v>
      </c>
      <c r="L2739" s="3">
        <v>1888401.8</v>
      </c>
      <c r="M2739" s="2" t="s">
        <v>0</v>
      </c>
      <c r="N2739" s="4" t="s">
        <v>21</v>
      </c>
    </row>
    <row r="2740" spans="1:14" x14ac:dyDescent="0.25">
      <c r="A2740" s="1" t="s">
        <v>360</v>
      </c>
      <c r="B2740" s="2" t="s">
        <v>624</v>
      </c>
      <c r="C2740" s="2" t="s">
        <v>2386</v>
      </c>
      <c r="D2740" s="2" t="s">
        <v>17952</v>
      </c>
      <c r="E2740" s="2" t="s">
        <v>2410</v>
      </c>
      <c r="F2740" s="2">
        <v>27111801</v>
      </c>
      <c r="G2740" s="2" t="s">
        <v>810</v>
      </c>
      <c r="H2740" s="2">
        <v>4</v>
      </c>
      <c r="I2740" s="2">
        <v>6</v>
      </c>
      <c r="J2740" s="2">
        <v>10</v>
      </c>
      <c r="K2740" s="2">
        <v>2</v>
      </c>
      <c r="L2740" s="3">
        <v>37058.76</v>
      </c>
      <c r="M2740" s="2" t="s">
        <v>0</v>
      </c>
      <c r="N2740" s="4" t="s">
        <v>21</v>
      </c>
    </row>
    <row r="2741" spans="1:14" x14ac:dyDescent="0.25">
      <c r="A2741" s="1" t="s">
        <v>360</v>
      </c>
      <c r="B2741" s="2" t="s">
        <v>624</v>
      </c>
      <c r="C2741" s="2" t="s">
        <v>2386</v>
      </c>
      <c r="D2741" s="2" t="s">
        <v>17952</v>
      </c>
      <c r="E2741" s="2" t="s">
        <v>2411</v>
      </c>
      <c r="F2741" s="2">
        <v>27111907</v>
      </c>
      <c r="G2741" s="2" t="s">
        <v>810</v>
      </c>
      <c r="H2741" s="2">
        <v>4</v>
      </c>
      <c r="I2741" s="2">
        <v>6</v>
      </c>
      <c r="J2741" s="2">
        <v>10</v>
      </c>
      <c r="K2741" s="2">
        <v>4</v>
      </c>
      <c r="L2741" s="3">
        <v>99303.56</v>
      </c>
      <c r="M2741" s="2" t="s">
        <v>0</v>
      </c>
      <c r="N2741" s="4" t="s">
        <v>21</v>
      </c>
    </row>
    <row r="2742" spans="1:14" x14ac:dyDescent="0.25">
      <c r="A2742" s="1" t="s">
        <v>360</v>
      </c>
      <c r="B2742" s="2" t="s">
        <v>624</v>
      </c>
      <c r="C2742" s="2" t="s">
        <v>2386</v>
      </c>
      <c r="D2742" s="2" t="s">
        <v>17952</v>
      </c>
      <c r="E2742" s="2" t="s">
        <v>2412</v>
      </c>
      <c r="F2742" s="2">
        <v>23241600</v>
      </c>
      <c r="G2742" s="2" t="s">
        <v>810</v>
      </c>
      <c r="H2742" s="2">
        <v>5</v>
      </c>
      <c r="I2742" s="2">
        <v>6</v>
      </c>
      <c r="J2742" s="2">
        <v>10</v>
      </c>
      <c r="K2742" s="2">
        <v>15</v>
      </c>
      <c r="L2742" s="3">
        <v>493006.5</v>
      </c>
      <c r="M2742" s="2" t="s">
        <v>0</v>
      </c>
      <c r="N2742" s="4" t="s">
        <v>21</v>
      </c>
    </row>
    <row r="2743" spans="1:14" x14ac:dyDescent="0.25">
      <c r="A2743" s="1" t="s">
        <v>360</v>
      </c>
      <c r="B2743" s="2" t="s">
        <v>624</v>
      </c>
      <c r="C2743" s="2" t="s">
        <v>2386</v>
      </c>
      <c r="D2743" s="2" t="s">
        <v>17952</v>
      </c>
      <c r="E2743" s="2" t="s">
        <v>2413</v>
      </c>
      <c r="F2743" s="2">
        <v>42121515</v>
      </c>
      <c r="G2743" s="2" t="s">
        <v>810</v>
      </c>
      <c r="H2743" s="2">
        <v>5</v>
      </c>
      <c r="I2743" s="2">
        <v>6</v>
      </c>
      <c r="J2743" s="2">
        <v>10</v>
      </c>
      <c r="K2743" s="2">
        <v>1</v>
      </c>
      <c r="L2743" s="3">
        <v>34164.21</v>
      </c>
      <c r="M2743" s="2" t="s">
        <v>0</v>
      </c>
      <c r="N2743" s="4" t="s">
        <v>21</v>
      </c>
    </row>
    <row r="2744" spans="1:14" x14ac:dyDescent="0.25">
      <c r="A2744" s="1" t="s">
        <v>360</v>
      </c>
      <c r="B2744" s="2" t="s">
        <v>624</v>
      </c>
      <c r="C2744" s="2" t="s">
        <v>2386</v>
      </c>
      <c r="D2744" s="2" t="s">
        <v>17952</v>
      </c>
      <c r="E2744" s="2" t="s">
        <v>2414</v>
      </c>
      <c r="F2744" s="2">
        <v>27111801</v>
      </c>
      <c r="G2744" s="2" t="s">
        <v>810</v>
      </c>
      <c r="H2744" s="2">
        <v>5</v>
      </c>
      <c r="I2744" s="2">
        <v>6</v>
      </c>
      <c r="J2744" s="2">
        <v>10</v>
      </c>
      <c r="K2744" s="2">
        <v>1</v>
      </c>
      <c r="L2744" s="3">
        <v>19953.84</v>
      </c>
      <c r="M2744" s="2" t="s">
        <v>0</v>
      </c>
      <c r="N2744" s="4" t="s">
        <v>21</v>
      </c>
    </row>
    <row r="2745" spans="1:14" x14ac:dyDescent="0.25">
      <c r="A2745" s="1" t="s">
        <v>360</v>
      </c>
      <c r="B2745" s="2" t="s">
        <v>624</v>
      </c>
      <c r="C2745" s="2" t="s">
        <v>2386</v>
      </c>
      <c r="D2745" s="2" t="s">
        <v>17952</v>
      </c>
      <c r="E2745" s="2" t="s">
        <v>2415</v>
      </c>
      <c r="F2745" s="2">
        <v>27111801</v>
      </c>
      <c r="G2745" s="2" t="s">
        <v>810</v>
      </c>
      <c r="H2745" s="2">
        <v>5</v>
      </c>
      <c r="I2745" s="2">
        <v>6</v>
      </c>
      <c r="J2745" s="2">
        <v>10</v>
      </c>
      <c r="K2745" s="2">
        <v>10</v>
      </c>
      <c r="L2745" s="3">
        <v>199538.2</v>
      </c>
      <c r="M2745" s="2" t="s">
        <v>0</v>
      </c>
      <c r="N2745" s="4" t="s">
        <v>21</v>
      </c>
    </row>
    <row r="2746" spans="1:14" x14ac:dyDescent="0.25">
      <c r="A2746" s="1" t="s">
        <v>360</v>
      </c>
      <c r="B2746" s="2" t="s">
        <v>624</v>
      </c>
      <c r="C2746" s="2" t="s">
        <v>2386</v>
      </c>
      <c r="D2746" s="2" t="s">
        <v>17952</v>
      </c>
      <c r="E2746" s="2" t="s">
        <v>2203</v>
      </c>
      <c r="F2746" s="2">
        <v>27112107</v>
      </c>
      <c r="G2746" s="2" t="s">
        <v>810</v>
      </c>
      <c r="H2746" s="2">
        <v>9</v>
      </c>
      <c r="I2746" s="2">
        <v>6</v>
      </c>
      <c r="J2746" s="2">
        <v>16</v>
      </c>
      <c r="K2746" s="2">
        <v>4</v>
      </c>
      <c r="L2746" s="3">
        <v>155335.48000000001</v>
      </c>
      <c r="M2746" s="2" t="s">
        <v>0</v>
      </c>
      <c r="N2746" s="4" t="s">
        <v>21</v>
      </c>
    </row>
    <row r="2747" spans="1:14" x14ac:dyDescent="0.25">
      <c r="A2747" s="1" t="s">
        <v>360</v>
      </c>
      <c r="B2747" s="2" t="s">
        <v>624</v>
      </c>
      <c r="C2747" s="2" t="s">
        <v>2386</v>
      </c>
      <c r="D2747" s="2" t="s">
        <v>17952</v>
      </c>
      <c r="E2747" s="2" t="s">
        <v>2388</v>
      </c>
      <c r="F2747" s="2">
        <v>27111509</v>
      </c>
      <c r="G2747" s="2" t="s">
        <v>810</v>
      </c>
      <c r="H2747" s="2">
        <v>9</v>
      </c>
      <c r="I2747" s="2">
        <v>6</v>
      </c>
      <c r="J2747" s="2">
        <v>16</v>
      </c>
      <c r="K2747" s="2">
        <v>2</v>
      </c>
      <c r="L2747" s="3">
        <v>590106.31999999995</v>
      </c>
      <c r="M2747" s="2" t="s">
        <v>0</v>
      </c>
      <c r="N2747" s="4" t="s">
        <v>21</v>
      </c>
    </row>
    <row r="2748" spans="1:14" x14ac:dyDescent="0.25">
      <c r="A2748" s="1" t="s">
        <v>360</v>
      </c>
      <c r="B2748" s="2" t="s">
        <v>624</v>
      </c>
      <c r="C2748" s="2" t="s">
        <v>2386</v>
      </c>
      <c r="D2748" s="2" t="s">
        <v>17952</v>
      </c>
      <c r="E2748" s="2" t="s">
        <v>2389</v>
      </c>
      <c r="F2748" s="2">
        <v>27112151</v>
      </c>
      <c r="G2748" s="2" t="s">
        <v>810</v>
      </c>
      <c r="H2748" s="2">
        <v>9</v>
      </c>
      <c r="I2748" s="2">
        <v>6</v>
      </c>
      <c r="J2748" s="2">
        <v>16</v>
      </c>
      <c r="K2748" s="2">
        <v>1</v>
      </c>
      <c r="L2748" s="3">
        <v>102954.49</v>
      </c>
      <c r="M2748" s="2" t="s">
        <v>0</v>
      </c>
      <c r="N2748" s="4" t="s">
        <v>21</v>
      </c>
    </row>
    <row r="2749" spans="1:14" x14ac:dyDescent="0.25">
      <c r="A2749" s="1" t="s">
        <v>360</v>
      </c>
      <c r="B2749" s="2" t="s">
        <v>624</v>
      </c>
      <c r="C2749" s="2" t="s">
        <v>2386</v>
      </c>
      <c r="D2749" s="2" t="s">
        <v>17952</v>
      </c>
      <c r="E2749" s="2" t="s">
        <v>2416</v>
      </c>
      <c r="F2749" s="2">
        <v>60121253</v>
      </c>
      <c r="G2749" s="2" t="s">
        <v>810</v>
      </c>
      <c r="H2749" s="2">
        <v>9</v>
      </c>
      <c r="I2749" s="2">
        <v>6</v>
      </c>
      <c r="J2749" s="2">
        <v>16</v>
      </c>
      <c r="K2749" s="2">
        <v>1</v>
      </c>
      <c r="L2749" s="3">
        <v>79787.789999999994</v>
      </c>
      <c r="M2749" s="2" t="s">
        <v>0</v>
      </c>
      <c r="N2749" s="4" t="s">
        <v>21</v>
      </c>
    </row>
    <row r="2750" spans="1:14" x14ac:dyDescent="0.25">
      <c r="A2750" s="1" t="s">
        <v>360</v>
      </c>
      <c r="B2750" s="2" t="s">
        <v>624</v>
      </c>
      <c r="C2750" s="2" t="s">
        <v>2386</v>
      </c>
      <c r="D2750" s="2" t="s">
        <v>17952</v>
      </c>
      <c r="E2750" s="2" t="s">
        <v>853</v>
      </c>
      <c r="F2750" s="2">
        <v>27112105</v>
      </c>
      <c r="G2750" s="2" t="s">
        <v>810</v>
      </c>
      <c r="H2750" s="2">
        <v>9</v>
      </c>
      <c r="I2750" s="2">
        <v>6</v>
      </c>
      <c r="J2750" s="2">
        <v>16</v>
      </c>
      <c r="K2750" s="2">
        <v>1</v>
      </c>
      <c r="L2750" s="3">
        <v>83680.100000000006</v>
      </c>
      <c r="M2750" s="2" t="s">
        <v>0</v>
      </c>
      <c r="N2750" s="4" t="s">
        <v>21</v>
      </c>
    </row>
    <row r="2751" spans="1:14" x14ac:dyDescent="0.25">
      <c r="A2751" s="1" t="s">
        <v>360</v>
      </c>
      <c r="B2751" s="2" t="s">
        <v>624</v>
      </c>
      <c r="C2751" s="2" t="s">
        <v>2386</v>
      </c>
      <c r="D2751" s="2" t="s">
        <v>17952</v>
      </c>
      <c r="E2751" s="2" t="s">
        <v>815</v>
      </c>
      <c r="F2751" s="2">
        <v>0</v>
      </c>
      <c r="G2751" s="2" t="s">
        <v>17856</v>
      </c>
      <c r="H2751" s="2">
        <v>1</v>
      </c>
      <c r="I2751" s="2">
        <v>6</v>
      </c>
      <c r="J2751" s="2">
        <v>16</v>
      </c>
      <c r="K2751" s="2">
        <v>1</v>
      </c>
      <c r="L2751" s="3">
        <v>157101.88</v>
      </c>
      <c r="M2751" s="2" t="s">
        <v>20</v>
      </c>
      <c r="N2751" s="4" t="s">
        <v>21</v>
      </c>
    </row>
    <row r="2752" spans="1:14" x14ac:dyDescent="0.25">
      <c r="A2752" s="1" t="s">
        <v>360</v>
      </c>
      <c r="B2752" s="2" t="s">
        <v>624</v>
      </c>
      <c r="C2752" s="2" t="s">
        <v>2417</v>
      </c>
      <c r="D2752" s="2" t="s">
        <v>17953</v>
      </c>
      <c r="E2752" s="2" t="s">
        <v>2418</v>
      </c>
      <c r="F2752" s="2">
        <v>30181503</v>
      </c>
      <c r="G2752" s="2" t="s">
        <v>810</v>
      </c>
      <c r="H2752" s="2">
        <v>2</v>
      </c>
      <c r="I2752" s="2">
        <v>3</v>
      </c>
      <c r="J2752" s="2">
        <v>10</v>
      </c>
      <c r="K2752" s="2">
        <v>15</v>
      </c>
      <c r="L2752" s="3">
        <v>1023076.2000000001</v>
      </c>
      <c r="M2752" s="2" t="s">
        <v>0</v>
      </c>
      <c r="N2752" s="4" t="s">
        <v>21</v>
      </c>
    </row>
    <row r="2753" spans="1:14" x14ac:dyDescent="0.25">
      <c r="A2753" s="1" t="s">
        <v>360</v>
      </c>
      <c r="B2753" s="2" t="s">
        <v>624</v>
      </c>
      <c r="C2753" s="2" t="s">
        <v>625</v>
      </c>
      <c r="D2753" s="2" t="s">
        <v>17894</v>
      </c>
      <c r="E2753" s="2" t="s">
        <v>2419</v>
      </c>
      <c r="F2753" s="2">
        <v>41111924</v>
      </c>
      <c r="G2753" s="2" t="s">
        <v>490</v>
      </c>
      <c r="H2753" s="2">
        <v>7</v>
      </c>
      <c r="I2753" s="2">
        <v>6</v>
      </c>
      <c r="J2753" s="2">
        <v>10</v>
      </c>
      <c r="K2753" s="2">
        <v>8</v>
      </c>
      <c r="L2753" s="3">
        <v>2796000</v>
      </c>
      <c r="M2753" s="2" t="s">
        <v>0</v>
      </c>
      <c r="N2753" s="4" t="s">
        <v>21</v>
      </c>
    </row>
    <row r="2754" spans="1:14" x14ac:dyDescent="0.25">
      <c r="A2754" s="1" t="s">
        <v>360</v>
      </c>
      <c r="B2754" s="2" t="s">
        <v>624</v>
      </c>
      <c r="C2754" s="2" t="s">
        <v>625</v>
      </c>
      <c r="D2754" s="2" t="s">
        <v>17894</v>
      </c>
      <c r="E2754" s="2" t="s">
        <v>2419</v>
      </c>
      <c r="F2754" s="2">
        <v>0</v>
      </c>
      <c r="G2754" s="2" t="s">
        <v>17856</v>
      </c>
      <c r="H2754" s="2">
        <v>1</v>
      </c>
      <c r="I2754" s="2">
        <v>6</v>
      </c>
      <c r="J2754" s="2">
        <v>10</v>
      </c>
      <c r="K2754" s="2">
        <v>1</v>
      </c>
      <c r="L2754" s="3">
        <v>6407460</v>
      </c>
      <c r="M2754" s="2" t="s">
        <v>0</v>
      </c>
      <c r="N2754" s="4" t="s">
        <v>21</v>
      </c>
    </row>
    <row r="2755" spans="1:14" x14ac:dyDescent="0.25">
      <c r="A2755" s="1" t="s">
        <v>360</v>
      </c>
      <c r="B2755" s="2" t="s">
        <v>122</v>
      </c>
      <c r="C2755" s="2" t="s">
        <v>123</v>
      </c>
      <c r="D2755" s="2" t="s">
        <v>124</v>
      </c>
      <c r="E2755" s="2" t="s">
        <v>2420</v>
      </c>
      <c r="F2755" s="2">
        <v>60121301</v>
      </c>
      <c r="G2755" s="2" t="s">
        <v>810</v>
      </c>
      <c r="H2755" s="2">
        <v>2</v>
      </c>
      <c r="I2755" s="2">
        <v>2</v>
      </c>
      <c r="J2755" s="2">
        <v>10</v>
      </c>
      <c r="K2755" s="2">
        <v>2</v>
      </c>
      <c r="L2755" s="3">
        <v>115953.60000000001</v>
      </c>
      <c r="M2755" s="2" t="s">
        <v>0</v>
      </c>
      <c r="N2755" s="4" t="s">
        <v>21</v>
      </c>
    </row>
    <row r="2756" spans="1:14" x14ac:dyDescent="0.25">
      <c r="A2756" s="1" t="s">
        <v>360</v>
      </c>
      <c r="B2756" s="2" t="s">
        <v>122</v>
      </c>
      <c r="C2756" s="2" t="s">
        <v>123</v>
      </c>
      <c r="D2756" s="2" t="s">
        <v>124</v>
      </c>
      <c r="E2756" s="2" t="s">
        <v>2421</v>
      </c>
      <c r="F2756" s="2">
        <v>60121301</v>
      </c>
      <c r="G2756" s="2" t="s">
        <v>810</v>
      </c>
      <c r="H2756" s="2">
        <v>2</v>
      </c>
      <c r="I2756" s="2">
        <v>2</v>
      </c>
      <c r="J2756" s="2">
        <v>10</v>
      </c>
      <c r="K2756" s="2">
        <v>2</v>
      </c>
      <c r="L2756" s="3">
        <v>115953.60000000001</v>
      </c>
      <c r="M2756" s="2" t="s">
        <v>0</v>
      </c>
      <c r="N2756" s="4" t="s">
        <v>21</v>
      </c>
    </row>
    <row r="2757" spans="1:14" x14ac:dyDescent="0.25">
      <c r="A2757" s="1" t="s">
        <v>360</v>
      </c>
      <c r="B2757" s="2" t="s">
        <v>122</v>
      </c>
      <c r="C2757" s="2" t="s">
        <v>123</v>
      </c>
      <c r="D2757" s="2" t="s">
        <v>124</v>
      </c>
      <c r="E2757" s="2" t="s">
        <v>2422</v>
      </c>
      <c r="F2757" s="2">
        <v>44121600</v>
      </c>
      <c r="G2757" s="2" t="s">
        <v>810</v>
      </c>
      <c r="H2757" s="2">
        <v>2</v>
      </c>
      <c r="I2757" s="2">
        <v>2</v>
      </c>
      <c r="J2757" s="2">
        <v>10</v>
      </c>
      <c r="K2757" s="2">
        <v>15</v>
      </c>
      <c r="L2757" s="3">
        <v>124236</v>
      </c>
      <c r="M2757" s="2" t="s">
        <v>0</v>
      </c>
      <c r="N2757" s="4" t="s">
        <v>21</v>
      </c>
    </row>
    <row r="2758" spans="1:14" x14ac:dyDescent="0.25">
      <c r="A2758" s="1" t="s">
        <v>360</v>
      </c>
      <c r="B2758" s="2" t="s">
        <v>122</v>
      </c>
      <c r="C2758" s="2" t="s">
        <v>123</v>
      </c>
      <c r="D2758" s="2" t="s">
        <v>124</v>
      </c>
      <c r="E2758" s="2" t="s">
        <v>2423</v>
      </c>
      <c r="F2758" s="2">
        <v>44121600</v>
      </c>
      <c r="G2758" s="2" t="s">
        <v>810</v>
      </c>
      <c r="H2758" s="2">
        <v>2</v>
      </c>
      <c r="I2758" s="2">
        <v>2</v>
      </c>
      <c r="J2758" s="2">
        <v>10</v>
      </c>
      <c r="K2758" s="2">
        <v>7</v>
      </c>
      <c r="L2758" s="3">
        <v>57976.799999999996</v>
      </c>
      <c r="M2758" s="2" t="s">
        <v>0</v>
      </c>
      <c r="N2758" s="4" t="s">
        <v>21</v>
      </c>
    </row>
    <row r="2759" spans="1:14" x14ac:dyDescent="0.25">
      <c r="A2759" s="1" t="s">
        <v>360</v>
      </c>
      <c r="B2759" s="2" t="s">
        <v>122</v>
      </c>
      <c r="C2759" s="2" t="s">
        <v>123</v>
      </c>
      <c r="D2759" s="2" t="s">
        <v>124</v>
      </c>
      <c r="E2759" s="2" t="s">
        <v>2424</v>
      </c>
      <c r="F2759" s="2">
        <v>44111905</v>
      </c>
      <c r="G2759" s="2" t="s">
        <v>490</v>
      </c>
      <c r="H2759" s="2">
        <v>5</v>
      </c>
      <c r="I2759" s="2">
        <v>3</v>
      </c>
      <c r="J2759" s="2">
        <v>10</v>
      </c>
      <c r="K2759" s="2">
        <v>3</v>
      </c>
      <c r="L2759" s="3">
        <v>323013.59999999998</v>
      </c>
      <c r="M2759" s="2" t="s">
        <v>0</v>
      </c>
      <c r="N2759" s="4" t="s">
        <v>21</v>
      </c>
    </row>
    <row r="2760" spans="1:14" x14ac:dyDescent="0.25">
      <c r="A2760" s="1" t="s">
        <v>360</v>
      </c>
      <c r="B2760" s="2" t="s">
        <v>378</v>
      </c>
      <c r="C2760" s="2" t="s">
        <v>2425</v>
      </c>
      <c r="D2760" s="2" t="s">
        <v>17954</v>
      </c>
      <c r="E2760" s="2" t="s">
        <v>2426</v>
      </c>
      <c r="F2760" s="2">
        <v>39121622</v>
      </c>
      <c r="G2760" s="2" t="s">
        <v>490</v>
      </c>
      <c r="H2760" s="2">
        <v>2</v>
      </c>
      <c r="I2760" s="2">
        <v>3</v>
      </c>
      <c r="J2760" s="2">
        <v>10</v>
      </c>
      <c r="K2760" s="2">
        <v>12</v>
      </c>
      <c r="L2760" s="3">
        <v>160000</v>
      </c>
      <c r="M2760" s="2" t="s">
        <v>0</v>
      </c>
      <c r="N2760" s="4" t="s">
        <v>21</v>
      </c>
    </row>
    <row r="2761" spans="1:14" x14ac:dyDescent="0.25">
      <c r="A2761" s="1" t="s">
        <v>360</v>
      </c>
      <c r="B2761" s="2" t="s">
        <v>378</v>
      </c>
      <c r="C2761" s="2" t="s">
        <v>2425</v>
      </c>
      <c r="D2761" s="2" t="s">
        <v>17954</v>
      </c>
      <c r="E2761" s="2" t="s">
        <v>18225</v>
      </c>
      <c r="F2761" s="2">
        <v>39121622</v>
      </c>
      <c r="G2761" s="2" t="s">
        <v>490</v>
      </c>
      <c r="H2761" s="2">
        <v>2</v>
      </c>
      <c r="I2761" s="2">
        <v>3</v>
      </c>
      <c r="J2761" s="2">
        <v>10</v>
      </c>
      <c r="K2761" s="2">
        <v>26</v>
      </c>
      <c r="L2761" s="3">
        <v>7800</v>
      </c>
      <c r="M2761" s="2" t="s">
        <v>0</v>
      </c>
      <c r="N2761" s="4" t="s">
        <v>21</v>
      </c>
    </row>
    <row r="2762" spans="1:14" x14ac:dyDescent="0.25">
      <c r="A2762" s="1" t="s">
        <v>360</v>
      </c>
      <c r="B2762" s="2" t="s">
        <v>378</v>
      </c>
      <c r="C2762" s="2" t="s">
        <v>2425</v>
      </c>
      <c r="D2762" s="2" t="s">
        <v>17954</v>
      </c>
      <c r="E2762" s="2" t="s">
        <v>18226</v>
      </c>
      <c r="F2762" s="2">
        <v>39121622</v>
      </c>
      <c r="G2762" s="2" t="s">
        <v>490</v>
      </c>
      <c r="H2762" s="2">
        <v>2</v>
      </c>
      <c r="I2762" s="2">
        <v>3</v>
      </c>
      <c r="J2762" s="2">
        <v>10</v>
      </c>
      <c r="K2762" s="2">
        <v>27</v>
      </c>
      <c r="L2762" s="3">
        <v>7800.0000000000009</v>
      </c>
      <c r="M2762" s="2" t="s">
        <v>0</v>
      </c>
      <c r="N2762" s="4" t="s">
        <v>21</v>
      </c>
    </row>
    <row r="2763" spans="1:14" x14ac:dyDescent="0.25">
      <c r="A2763" s="1" t="s">
        <v>360</v>
      </c>
      <c r="B2763" s="2" t="s">
        <v>378</v>
      </c>
      <c r="C2763" s="2" t="s">
        <v>2425</v>
      </c>
      <c r="D2763" s="2" t="s">
        <v>17954</v>
      </c>
      <c r="E2763" s="2" t="s">
        <v>18227</v>
      </c>
      <c r="F2763" s="2">
        <v>39121622</v>
      </c>
      <c r="G2763" s="2" t="s">
        <v>490</v>
      </c>
      <c r="H2763" s="2">
        <v>2</v>
      </c>
      <c r="I2763" s="2">
        <v>3</v>
      </c>
      <c r="J2763" s="2">
        <v>10</v>
      </c>
      <c r="K2763" s="2">
        <v>26</v>
      </c>
      <c r="L2763" s="3">
        <v>7800</v>
      </c>
      <c r="M2763" s="2" t="s">
        <v>0</v>
      </c>
      <c r="N2763" s="4" t="s">
        <v>21</v>
      </c>
    </row>
    <row r="2764" spans="1:14" x14ac:dyDescent="0.25">
      <c r="A2764" s="1" t="s">
        <v>360</v>
      </c>
      <c r="B2764" s="2" t="s">
        <v>378</v>
      </c>
      <c r="C2764" s="2" t="s">
        <v>2425</v>
      </c>
      <c r="D2764" s="2" t="s">
        <v>17954</v>
      </c>
      <c r="E2764" s="2" t="s">
        <v>18228</v>
      </c>
      <c r="F2764" s="2">
        <v>39121622</v>
      </c>
      <c r="G2764" s="2" t="s">
        <v>490</v>
      </c>
      <c r="H2764" s="2">
        <v>2</v>
      </c>
      <c r="I2764" s="2">
        <v>3</v>
      </c>
      <c r="J2764" s="2">
        <v>10</v>
      </c>
      <c r="K2764" s="2">
        <v>26</v>
      </c>
      <c r="L2764" s="3">
        <v>7800</v>
      </c>
      <c r="M2764" s="2" t="s">
        <v>0</v>
      </c>
      <c r="N2764" s="4" t="s">
        <v>21</v>
      </c>
    </row>
    <row r="2765" spans="1:14" x14ac:dyDescent="0.25">
      <c r="A2765" s="1" t="s">
        <v>360</v>
      </c>
      <c r="B2765" s="2" t="s">
        <v>378</v>
      </c>
      <c r="C2765" s="2" t="s">
        <v>2425</v>
      </c>
      <c r="D2765" s="2" t="s">
        <v>17954</v>
      </c>
      <c r="E2765" s="2" t="s">
        <v>18229</v>
      </c>
      <c r="F2765" s="2">
        <v>39121622</v>
      </c>
      <c r="G2765" s="2" t="s">
        <v>490</v>
      </c>
      <c r="H2765" s="2">
        <v>2</v>
      </c>
      <c r="I2765" s="2">
        <v>3</v>
      </c>
      <c r="J2765" s="2">
        <v>10</v>
      </c>
      <c r="K2765" s="2">
        <v>26</v>
      </c>
      <c r="L2765" s="3">
        <v>7800</v>
      </c>
      <c r="M2765" s="2" t="s">
        <v>0</v>
      </c>
      <c r="N2765" s="4" t="s">
        <v>21</v>
      </c>
    </row>
    <row r="2766" spans="1:14" x14ac:dyDescent="0.25">
      <c r="A2766" s="1" t="s">
        <v>360</v>
      </c>
      <c r="B2766" s="2" t="s">
        <v>378</v>
      </c>
      <c r="C2766" s="2" t="s">
        <v>2425</v>
      </c>
      <c r="D2766" s="2" t="s">
        <v>17954</v>
      </c>
      <c r="E2766" s="2" t="s">
        <v>18230</v>
      </c>
      <c r="F2766" s="2">
        <v>26121852</v>
      </c>
      <c r="G2766" s="2" t="s">
        <v>490</v>
      </c>
      <c r="H2766" s="2">
        <v>2</v>
      </c>
      <c r="I2766" s="2">
        <v>3</v>
      </c>
      <c r="J2766" s="2">
        <v>10</v>
      </c>
      <c r="K2766" s="2">
        <v>26</v>
      </c>
      <c r="L2766" s="3">
        <v>7800</v>
      </c>
      <c r="M2766" s="2" t="s">
        <v>0</v>
      </c>
      <c r="N2766" s="4" t="s">
        <v>21</v>
      </c>
    </row>
    <row r="2767" spans="1:14" x14ac:dyDescent="0.25">
      <c r="A2767" s="1" t="s">
        <v>360</v>
      </c>
      <c r="B2767" s="2" t="s">
        <v>378</v>
      </c>
      <c r="C2767" s="2" t="s">
        <v>2425</v>
      </c>
      <c r="D2767" s="2" t="s">
        <v>17954</v>
      </c>
      <c r="E2767" s="2" t="s">
        <v>2427</v>
      </c>
      <c r="F2767" s="2">
        <v>39121432</v>
      </c>
      <c r="G2767" s="2" t="s">
        <v>490</v>
      </c>
      <c r="H2767" s="2">
        <v>2</v>
      </c>
      <c r="I2767" s="2">
        <v>3</v>
      </c>
      <c r="J2767" s="2">
        <v>10</v>
      </c>
      <c r="K2767" s="2">
        <v>12</v>
      </c>
      <c r="L2767" s="3">
        <v>45000</v>
      </c>
      <c r="M2767" s="2" t="s">
        <v>0</v>
      </c>
      <c r="N2767" s="4" t="s">
        <v>21</v>
      </c>
    </row>
    <row r="2768" spans="1:14" x14ac:dyDescent="0.25">
      <c r="A2768" s="1" t="s">
        <v>360</v>
      </c>
      <c r="B2768" s="2" t="s">
        <v>378</v>
      </c>
      <c r="C2768" s="2" t="s">
        <v>2425</v>
      </c>
      <c r="D2768" s="2" t="s">
        <v>17954</v>
      </c>
      <c r="E2768" s="2" t="s">
        <v>2428</v>
      </c>
      <c r="F2768" s="2">
        <v>39121102</v>
      </c>
      <c r="G2768" s="2" t="s">
        <v>490</v>
      </c>
      <c r="H2768" s="2">
        <v>3</v>
      </c>
      <c r="I2768" s="2">
        <v>4</v>
      </c>
      <c r="J2768" s="2">
        <v>10</v>
      </c>
      <c r="K2768" s="2">
        <v>23</v>
      </c>
      <c r="L2768" s="3">
        <v>231960.75</v>
      </c>
      <c r="M2768" s="2" t="s">
        <v>0</v>
      </c>
      <c r="N2768" s="4" t="s">
        <v>21</v>
      </c>
    </row>
    <row r="2769" spans="1:14" x14ac:dyDescent="0.25">
      <c r="A2769" s="1" t="s">
        <v>360</v>
      </c>
      <c r="B2769" s="2" t="s">
        <v>378</v>
      </c>
      <c r="C2769" s="2" t="s">
        <v>2425</v>
      </c>
      <c r="D2769" s="2" t="s">
        <v>17954</v>
      </c>
      <c r="E2769" s="2" t="s">
        <v>2429</v>
      </c>
      <c r="F2769" s="2">
        <v>39121402</v>
      </c>
      <c r="G2769" s="2" t="s">
        <v>810</v>
      </c>
      <c r="H2769" s="2">
        <v>2</v>
      </c>
      <c r="I2769" s="2">
        <v>3</v>
      </c>
      <c r="J2769" s="2">
        <v>10</v>
      </c>
      <c r="K2769" s="2">
        <v>300</v>
      </c>
      <c r="L2769" s="3">
        <v>3025575</v>
      </c>
      <c r="M2769" s="2" t="s">
        <v>0</v>
      </c>
      <c r="N2769" s="4" t="s">
        <v>21</v>
      </c>
    </row>
    <row r="2770" spans="1:14" x14ac:dyDescent="0.25">
      <c r="A2770" s="1" t="s">
        <v>360</v>
      </c>
      <c r="B2770" s="2" t="s">
        <v>378</v>
      </c>
      <c r="C2770" s="2" t="s">
        <v>2425</v>
      </c>
      <c r="D2770" s="2" t="s">
        <v>17954</v>
      </c>
      <c r="E2770" s="2" t="s">
        <v>2430</v>
      </c>
      <c r="F2770" s="2">
        <v>39121402</v>
      </c>
      <c r="G2770" s="2" t="s">
        <v>810</v>
      </c>
      <c r="H2770" s="2">
        <v>2</v>
      </c>
      <c r="I2770" s="2">
        <v>3</v>
      </c>
      <c r="J2770" s="2">
        <v>10</v>
      </c>
      <c r="K2770" s="2">
        <v>50</v>
      </c>
      <c r="L2770" s="3">
        <v>723632.5</v>
      </c>
      <c r="M2770" s="2" t="s">
        <v>0</v>
      </c>
      <c r="N2770" s="4" t="s">
        <v>21</v>
      </c>
    </row>
    <row r="2771" spans="1:14" x14ac:dyDescent="0.25">
      <c r="A2771" s="1" t="s">
        <v>360</v>
      </c>
      <c r="B2771" s="2" t="s">
        <v>378</v>
      </c>
      <c r="C2771" s="2" t="s">
        <v>2425</v>
      </c>
      <c r="D2771" s="2" t="s">
        <v>17954</v>
      </c>
      <c r="E2771" s="2" t="s">
        <v>2431</v>
      </c>
      <c r="F2771" s="2">
        <v>39121601</v>
      </c>
      <c r="G2771" s="2" t="s">
        <v>810</v>
      </c>
      <c r="H2771" s="2">
        <v>2</v>
      </c>
      <c r="I2771" s="2">
        <v>3</v>
      </c>
      <c r="J2771" s="2">
        <v>16</v>
      </c>
      <c r="K2771" s="2">
        <v>20</v>
      </c>
      <c r="L2771" s="3">
        <v>1252138.8</v>
      </c>
      <c r="M2771" s="2" t="s">
        <v>0</v>
      </c>
      <c r="N2771" s="4" t="s">
        <v>21</v>
      </c>
    </row>
    <row r="2772" spans="1:14" x14ac:dyDescent="0.25">
      <c r="A2772" s="1" t="s">
        <v>360</v>
      </c>
      <c r="B2772" s="2" t="s">
        <v>378</v>
      </c>
      <c r="C2772" s="2" t="s">
        <v>2425</v>
      </c>
      <c r="D2772" s="2" t="s">
        <v>17954</v>
      </c>
      <c r="E2772" s="2" t="s">
        <v>2432</v>
      </c>
      <c r="F2772" s="2">
        <v>39121601</v>
      </c>
      <c r="G2772" s="2" t="s">
        <v>810</v>
      </c>
      <c r="H2772" s="2">
        <v>2</v>
      </c>
      <c r="I2772" s="2">
        <v>3</v>
      </c>
      <c r="J2772" s="2">
        <v>16</v>
      </c>
      <c r="K2772" s="2">
        <v>5</v>
      </c>
      <c r="L2772" s="3">
        <v>204189.94999999998</v>
      </c>
      <c r="M2772" s="2" t="s">
        <v>0</v>
      </c>
      <c r="N2772" s="4" t="s">
        <v>21</v>
      </c>
    </row>
    <row r="2773" spans="1:14" x14ac:dyDescent="0.25">
      <c r="A2773" s="1" t="s">
        <v>360</v>
      </c>
      <c r="B2773" s="2" t="s">
        <v>378</v>
      </c>
      <c r="C2773" s="2" t="s">
        <v>2425</v>
      </c>
      <c r="D2773" s="2" t="s">
        <v>17954</v>
      </c>
      <c r="E2773" s="2" t="s">
        <v>2433</v>
      </c>
      <c r="F2773" s="2">
        <v>39121601</v>
      </c>
      <c r="G2773" s="2" t="s">
        <v>810</v>
      </c>
      <c r="H2773" s="2">
        <v>2</v>
      </c>
      <c r="I2773" s="2">
        <v>3</v>
      </c>
      <c r="J2773" s="2">
        <v>16</v>
      </c>
      <c r="K2773" s="2">
        <v>5</v>
      </c>
      <c r="L2773" s="3">
        <v>299060.44999999995</v>
      </c>
      <c r="M2773" s="2" t="s">
        <v>0</v>
      </c>
      <c r="N2773" s="4" t="s">
        <v>21</v>
      </c>
    </row>
    <row r="2774" spans="1:14" x14ac:dyDescent="0.25">
      <c r="A2774" s="1" t="s">
        <v>360</v>
      </c>
      <c r="B2774" s="2" t="s">
        <v>378</v>
      </c>
      <c r="C2774" s="2" t="s">
        <v>2425</v>
      </c>
      <c r="D2774" s="2" t="s">
        <v>17954</v>
      </c>
      <c r="E2774" s="2" t="s">
        <v>2434</v>
      </c>
      <c r="F2774" s="2">
        <v>39121601</v>
      </c>
      <c r="G2774" s="2" t="s">
        <v>810</v>
      </c>
      <c r="H2774" s="2">
        <v>2</v>
      </c>
      <c r="I2774" s="2">
        <v>3</v>
      </c>
      <c r="J2774" s="2">
        <v>16</v>
      </c>
      <c r="K2774" s="2">
        <v>15</v>
      </c>
      <c r="L2774" s="3">
        <v>1064296.5</v>
      </c>
      <c r="M2774" s="2" t="s">
        <v>0</v>
      </c>
      <c r="N2774" s="4" t="s">
        <v>21</v>
      </c>
    </row>
    <row r="2775" spans="1:14" x14ac:dyDescent="0.25">
      <c r="A2775" s="1" t="s">
        <v>360</v>
      </c>
      <c r="B2775" s="2" t="s">
        <v>378</v>
      </c>
      <c r="C2775" s="2" t="s">
        <v>2425</v>
      </c>
      <c r="D2775" s="2" t="s">
        <v>17954</v>
      </c>
      <c r="E2775" s="2" t="s">
        <v>2435</v>
      </c>
      <c r="F2775" s="2">
        <v>39121601</v>
      </c>
      <c r="G2775" s="2" t="s">
        <v>810</v>
      </c>
      <c r="H2775" s="2">
        <v>2</v>
      </c>
      <c r="I2775" s="2">
        <v>3</v>
      </c>
      <c r="J2775" s="2">
        <v>16</v>
      </c>
      <c r="K2775" s="2">
        <v>20</v>
      </c>
      <c r="L2775" s="3">
        <v>1897657.8</v>
      </c>
      <c r="M2775" s="2" t="s">
        <v>0</v>
      </c>
      <c r="N2775" s="4" t="s">
        <v>21</v>
      </c>
    </row>
    <row r="2776" spans="1:14" x14ac:dyDescent="0.25">
      <c r="A2776" s="1" t="s">
        <v>360</v>
      </c>
      <c r="B2776" s="2" t="s">
        <v>378</v>
      </c>
      <c r="C2776" s="2" t="s">
        <v>2425</v>
      </c>
      <c r="D2776" s="2" t="s">
        <v>17954</v>
      </c>
      <c r="E2776" s="2" t="s">
        <v>2436</v>
      </c>
      <c r="F2776" s="2">
        <v>39121601</v>
      </c>
      <c r="G2776" s="2" t="s">
        <v>810</v>
      </c>
      <c r="H2776" s="2">
        <v>2</v>
      </c>
      <c r="I2776" s="2">
        <v>3</v>
      </c>
      <c r="J2776" s="2">
        <v>16</v>
      </c>
      <c r="K2776" s="2">
        <v>50</v>
      </c>
      <c r="L2776" s="3">
        <v>515427.49999999994</v>
      </c>
      <c r="M2776" s="2" t="s">
        <v>0</v>
      </c>
      <c r="N2776" s="4" t="s">
        <v>21</v>
      </c>
    </row>
    <row r="2777" spans="1:14" x14ac:dyDescent="0.25">
      <c r="A2777" s="1" t="s">
        <v>360</v>
      </c>
      <c r="B2777" s="2" t="s">
        <v>378</v>
      </c>
      <c r="C2777" s="2" t="s">
        <v>2425</v>
      </c>
      <c r="D2777" s="2" t="s">
        <v>17954</v>
      </c>
      <c r="E2777" s="2" t="s">
        <v>2437</v>
      </c>
      <c r="F2777" s="2">
        <v>39121601</v>
      </c>
      <c r="G2777" s="2" t="s">
        <v>810</v>
      </c>
      <c r="H2777" s="2">
        <v>2</v>
      </c>
      <c r="I2777" s="2">
        <v>3</v>
      </c>
      <c r="J2777" s="2">
        <v>16</v>
      </c>
      <c r="K2777" s="2">
        <v>30</v>
      </c>
      <c r="L2777" s="3">
        <v>309256.5</v>
      </c>
      <c r="M2777" s="2" t="s">
        <v>0</v>
      </c>
      <c r="N2777" s="4" t="s">
        <v>21</v>
      </c>
    </row>
    <row r="2778" spans="1:14" x14ac:dyDescent="0.25">
      <c r="A2778" s="1" t="s">
        <v>360</v>
      </c>
      <c r="B2778" s="2" t="s">
        <v>378</v>
      </c>
      <c r="C2778" s="2" t="s">
        <v>2425</v>
      </c>
      <c r="D2778" s="2" t="s">
        <v>17954</v>
      </c>
      <c r="E2778" s="2" t="s">
        <v>2438</v>
      </c>
      <c r="F2778" s="2">
        <v>39121601</v>
      </c>
      <c r="G2778" s="2" t="s">
        <v>810</v>
      </c>
      <c r="H2778" s="2">
        <v>2</v>
      </c>
      <c r="I2778" s="2">
        <v>3</v>
      </c>
      <c r="J2778" s="2">
        <v>16</v>
      </c>
      <c r="K2778" s="2">
        <v>10</v>
      </c>
      <c r="L2778" s="3">
        <v>103085.5</v>
      </c>
      <c r="M2778" s="2" t="s">
        <v>0</v>
      </c>
      <c r="N2778" s="4" t="s">
        <v>21</v>
      </c>
    </row>
    <row r="2779" spans="1:14" x14ac:dyDescent="0.25">
      <c r="A2779" s="1" t="s">
        <v>360</v>
      </c>
      <c r="B2779" s="2" t="s">
        <v>378</v>
      </c>
      <c r="C2779" s="2" t="s">
        <v>2425</v>
      </c>
      <c r="D2779" s="2" t="s">
        <v>17954</v>
      </c>
      <c r="E2779" s="2" t="s">
        <v>2439</v>
      </c>
      <c r="F2779" s="2">
        <v>32101659</v>
      </c>
      <c r="G2779" s="2" t="s">
        <v>810</v>
      </c>
      <c r="H2779" s="2">
        <v>2</v>
      </c>
      <c r="I2779" s="2">
        <v>3</v>
      </c>
      <c r="J2779" s="2">
        <v>16</v>
      </c>
      <c r="K2779" s="2">
        <v>100</v>
      </c>
      <c r="L2779" s="3">
        <v>1030857</v>
      </c>
      <c r="M2779" s="2" t="s">
        <v>0</v>
      </c>
      <c r="N2779" s="4" t="s">
        <v>21</v>
      </c>
    </row>
    <row r="2780" spans="1:14" x14ac:dyDescent="0.25">
      <c r="A2780" s="1" t="s">
        <v>360</v>
      </c>
      <c r="B2780" s="2" t="s">
        <v>378</v>
      </c>
      <c r="C2780" s="2" t="s">
        <v>2425</v>
      </c>
      <c r="D2780" s="2" t="s">
        <v>17954</v>
      </c>
      <c r="E2780" s="2" t="s">
        <v>2440</v>
      </c>
      <c r="F2780" s="2">
        <v>32101659</v>
      </c>
      <c r="G2780" s="2" t="s">
        <v>810</v>
      </c>
      <c r="H2780" s="2">
        <v>2</v>
      </c>
      <c r="I2780" s="2">
        <v>3</v>
      </c>
      <c r="J2780" s="2">
        <v>16</v>
      </c>
      <c r="K2780" s="2">
        <v>25</v>
      </c>
      <c r="L2780" s="3">
        <v>587720.25</v>
      </c>
      <c r="M2780" s="2" t="s">
        <v>0</v>
      </c>
      <c r="N2780" s="4" t="s">
        <v>21</v>
      </c>
    </row>
    <row r="2781" spans="1:14" x14ac:dyDescent="0.25">
      <c r="A2781" s="1" t="s">
        <v>360</v>
      </c>
      <c r="B2781" s="2" t="s">
        <v>378</v>
      </c>
      <c r="C2781" s="2" t="s">
        <v>2425</v>
      </c>
      <c r="D2781" s="2" t="s">
        <v>17954</v>
      </c>
      <c r="E2781" s="2" t="s">
        <v>2441</v>
      </c>
      <c r="F2781" s="2">
        <v>39122243</v>
      </c>
      <c r="G2781" s="2" t="s">
        <v>810</v>
      </c>
      <c r="H2781" s="2">
        <v>2</v>
      </c>
      <c r="I2781" s="2">
        <v>3</v>
      </c>
      <c r="J2781" s="2">
        <v>16</v>
      </c>
      <c r="K2781" s="2">
        <v>100</v>
      </c>
      <c r="L2781" s="3">
        <v>1195727</v>
      </c>
      <c r="M2781" s="2" t="s">
        <v>0</v>
      </c>
      <c r="N2781" s="4" t="s">
        <v>21</v>
      </c>
    </row>
    <row r="2782" spans="1:14" x14ac:dyDescent="0.25">
      <c r="A2782" s="1" t="s">
        <v>360</v>
      </c>
      <c r="B2782" s="2" t="s">
        <v>378</v>
      </c>
      <c r="C2782" s="2" t="s">
        <v>2425</v>
      </c>
      <c r="D2782" s="2" t="s">
        <v>17954</v>
      </c>
      <c r="E2782" s="2" t="s">
        <v>2442</v>
      </c>
      <c r="F2782" s="2">
        <v>39122243</v>
      </c>
      <c r="G2782" s="2" t="s">
        <v>810</v>
      </c>
      <c r="H2782" s="2">
        <v>2</v>
      </c>
      <c r="I2782" s="2">
        <v>3</v>
      </c>
      <c r="J2782" s="2">
        <v>16</v>
      </c>
      <c r="K2782" s="2">
        <v>100</v>
      </c>
      <c r="L2782" s="3">
        <v>1113055</v>
      </c>
      <c r="M2782" s="2" t="s">
        <v>0</v>
      </c>
      <c r="N2782" s="4" t="s">
        <v>21</v>
      </c>
    </row>
    <row r="2783" spans="1:14" x14ac:dyDescent="0.25">
      <c r="A2783" s="1" t="s">
        <v>360</v>
      </c>
      <c r="B2783" s="2" t="s">
        <v>378</v>
      </c>
      <c r="C2783" s="2" t="s">
        <v>2425</v>
      </c>
      <c r="D2783" s="2" t="s">
        <v>17954</v>
      </c>
      <c r="E2783" s="2" t="s">
        <v>2443</v>
      </c>
      <c r="F2783" s="2">
        <v>39122243</v>
      </c>
      <c r="G2783" s="2" t="s">
        <v>810</v>
      </c>
      <c r="H2783" s="2">
        <v>2</v>
      </c>
      <c r="I2783" s="2">
        <v>3</v>
      </c>
      <c r="J2783" s="2">
        <v>16</v>
      </c>
      <c r="K2783" s="2">
        <v>50</v>
      </c>
      <c r="L2783" s="3">
        <v>515428.5</v>
      </c>
      <c r="M2783" s="2" t="s">
        <v>0</v>
      </c>
      <c r="N2783" s="4" t="s">
        <v>21</v>
      </c>
    </row>
    <row r="2784" spans="1:14" x14ac:dyDescent="0.25">
      <c r="A2784" s="1" t="s">
        <v>360</v>
      </c>
      <c r="B2784" s="2" t="s">
        <v>378</v>
      </c>
      <c r="C2784" s="2" t="s">
        <v>2425</v>
      </c>
      <c r="D2784" s="2" t="s">
        <v>17954</v>
      </c>
      <c r="E2784" s="2" t="s">
        <v>2444</v>
      </c>
      <c r="F2784" s="2">
        <v>39122243</v>
      </c>
      <c r="G2784" s="2" t="s">
        <v>810</v>
      </c>
      <c r="H2784" s="2">
        <v>2</v>
      </c>
      <c r="I2784" s="2">
        <v>3</v>
      </c>
      <c r="J2784" s="2">
        <v>16</v>
      </c>
      <c r="K2784" s="2">
        <v>20</v>
      </c>
      <c r="L2784" s="3">
        <v>255699.59999999998</v>
      </c>
      <c r="M2784" s="2" t="s">
        <v>0</v>
      </c>
      <c r="N2784" s="4" t="s">
        <v>21</v>
      </c>
    </row>
    <row r="2785" spans="1:14" x14ac:dyDescent="0.25">
      <c r="A2785" s="1" t="s">
        <v>360</v>
      </c>
      <c r="B2785" s="2" t="s">
        <v>378</v>
      </c>
      <c r="C2785" s="2" t="s">
        <v>2425</v>
      </c>
      <c r="D2785" s="2" t="s">
        <v>17954</v>
      </c>
      <c r="E2785" s="2" t="s">
        <v>2445</v>
      </c>
      <c r="F2785" s="2">
        <v>39121601</v>
      </c>
      <c r="G2785" s="2" t="s">
        <v>810</v>
      </c>
      <c r="H2785" s="2">
        <v>2</v>
      </c>
      <c r="I2785" s="2">
        <v>3</v>
      </c>
      <c r="J2785" s="2">
        <v>16</v>
      </c>
      <c r="K2785" s="2">
        <v>30</v>
      </c>
      <c r="L2785" s="3">
        <v>680462.1</v>
      </c>
      <c r="M2785" s="2" t="s">
        <v>0</v>
      </c>
      <c r="N2785" s="4" t="s">
        <v>21</v>
      </c>
    </row>
    <row r="2786" spans="1:14" x14ac:dyDescent="0.25">
      <c r="A2786" s="1" t="s">
        <v>360</v>
      </c>
      <c r="B2786" s="2" t="s">
        <v>378</v>
      </c>
      <c r="C2786" s="2" t="s">
        <v>2425</v>
      </c>
      <c r="D2786" s="2" t="s">
        <v>17954</v>
      </c>
      <c r="E2786" s="2" t="s">
        <v>2446</v>
      </c>
      <c r="F2786" s="2">
        <v>39121402</v>
      </c>
      <c r="G2786" s="2" t="s">
        <v>810</v>
      </c>
      <c r="H2786" s="2">
        <v>2</v>
      </c>
      <c r="I2786" s="2">
        <v>3</v>
      </c>
      <c r="J2786" s="2">
        <v>16</v>
      </c>
      <c r="K2786" s="2">
        <v>30</v>
      </c>
      <c r="L2786" s="3">
        <v>1150904.1000000001</v>
      </c>
      <c r="M2786" s="2" t="s">
        <v>0</v>
      </c>
      <c r="N2786" s="4" t="s">
        <v>21</v>
      </c>
    </row>
    <row r="2787" spans="1:14" x14ac:dyDescent="0.25">
      <c r="A2787" s="1" t="s">
        <v>360</v>
      </c>
      <c r="B2787" s="2" t="s">
        <v>378</v>
      </c>
      <c r="C2787" s="2" t="s">
        <v>2425</v>
      </c>
      <c r="D2787" s="2" t="s">
        <v>17954</v>
      </c>
      <c r="E2787" s="2" t="s">
        <v>2428</v>
      </c>
      <c r="F2787" s="2">
        <v>39121402</v>
      </c>
      <c r="G2787" s="2" t="s">
        <v>810</v>
      </c>
      <c r="H2787" s="2">
        <v>2</v>
      </c>
      <c r="I2787" s="2">
        <v>3</v>
      </c>
      <c r="J2787" s="2">
        <v>16</v>
      </c>
      <c r="K2787" s="2">
        <v>200</v>
      </c>
      <c r="L2787" s="3">
        <v>2017050</v>
      </c>
      <c r="M2787" s="2" t="s">
        <v>0</v>
      </c>
      <c r="N2787" s="4" t="s">
        <v>21</v>
      </c>
    </row>
    <row r="2788" spans="1:14" x14ac:dyDescent="0.25">
      <c r="A2788" s="1" t="s">
        <v>360</v>
      </c>
      <c r="B2788" s="2" t="s">
        <v>378</v>
      </c>
      <c r="C2788" s="2" t="s">
        <v>2425</v>
      </c>
      <c r="D2788" s="2" t="s">
        <v>17954</v>
      </c>
      <c r="E2788" s="2" t="s">
        <v>2442</v>
      </c>
      <c r="F2788" s="2">
        <v>39122243</v>
      </c>
      <c r="G2788" s="2" t="s">
        <v>810</v>
      </c>
      <c r="H2788" s="2">
        <v>2</v>
      </c>
      <c r="I2788" s="2">
        <v>3</v>
      </c>
      <c r="J2788" s="2">
        <v>16</v>
      </c>
      <c r="K2788" s="2">
        <v>20</v>
      </c>
      <c r="L2788" s="3">
        <v>222611</v>
      </c>
      <c r="M2788" s="2" t="s">
        <v>0</v>
      </c>
      <c r="N2788" s="4" t="s">
        <v>21</v>
      </c>
    </row>
    <row r="2789" spans="1:14" x14ac:dyDescent="0.25">
      <c r="A2789" s="1" t="s">
        <v>360</v>
      </c>
      <c r="B2789" s="2" t="s">
        <v>378</v>
      </c>
      <c r="C2789" s="2" t="s">
        <v>2425</v>
      </c>
      <c r="D2789" s="2" t="s">
        <v>17954</v>
      </c>
      <c r="E2789" s="2" t="s">
        <v>2428</v>
      </c>
      <c r="F2789" s="2">
        <v>39121402</v>
      </c>
      <c r="G2789" s="2" t="s">
        <v>810</v>
      </c>
      <c r="H2789" s="2">
        <v>2</v>
      </c>
      <c r="I2789" s="2">
        <v>3</v>
      </c>
      <c r="J2789" s="2">
        <v>16</v>
      </c>
      <c r="K2789" s="2">
        <v>20</v>
      </c>
      <c r="L2789" s="3">
        <v>201705</v>
      </c>
      <c r="M2789" s="2" t="s">
        <v>0</v>
      </c>
      <c r="N2789" s="4" t="s">
        <v>21</v>
      </c>
    </row>
    <row r="2790" spans="1:14" x14ac:dyDescent="0.25">
      <c r="A2790" s="1" t="s">
        <v>360</v>
      </c>
      <c r="B2790" s="2" t="s">
        <v>378</v>
      </c>
      <c r="C2790" s="2" t="s">
        <v>2425</v>
      </c>
      <c r="D2790" s="2" t="s">
        <v>17954</v>
      </c>
      <c r="E2790" s="2" t="s">
        <v>2447</v>
      </c>
      <c r="F2790" s="2">
        <v>39121626</v>
      </c>
      <c r="G2790" s="2" t="s">
        <v>490</v>
      </c>
      <c r="H2790" s="2">
        <v>3</v>
      </c>
      <c r="I2790" s="2">
        <v>4</v>
      </c>
      <c r="J2790" s="2">
        <v>10</v>
      </c>
      <c r="K2790" s="2">
        <v>10</v>
      </c>
      <c r="L2790" s="3">
        <v>52616.6</v>
      </c>
      <c r="M2790" s="2" t="s">
        <v>0</v>
      </c>
      <c r="N2790" s="4" t="s">
        <v>21</v>
      </c>
    </row>
    <row r="2791" spans="1:14" x14ac:dyDescent="0.25">
      <c r="A2791" s="1" t="s">
        <v>360</v>
      </c>
      <c r="B2791" s="2" t="s">
        <v>378</v>
      </c>
      <c r="C2791" s="2" t="s">
        <v>2425</v>
      </c>
      <c r="D2791" s="2" t="s">
        <v>17954</v>
      </c>
      <c r="E2791" s="2" t="s">
        <v>2448</v>
      </c>
      <c r="F2791" s="2">
        <v>39121626</v>
      </c>
      <c r="G2791" s="2" t="s">
        <v>490</v>
      </c>
      <c r="H2791" s="2">
        <v>3</v>
      </c>
      <c r="I2791" s="2">
        <v>4</v>
      </c>
      <c r="J2791" s="2">
        <v>10</v>
      </c>
      <c r="K2791" s="2">
        <v>10</v>
      </c>
      <c r="L2791" s="3">
        <v>52616.6</v>
      </c>
      <c r="M2791" s="2" t="s">
        <v>0</v>
      </c>
      <c r="N2791" s="4" t="s">
        <v>21</v>
      </c>
    </row>
    <row r="2792" spans="1:14" x14ac:dyDescent="0.25">
      <c r="A2792" s="1" t="s">
        <v>360</v>
      </c>
      <c r="B2792" s="2" t="s">
        <v>378</v>
      </c>
      <c r="C2792" s="2" t="s">
        <v>2425</v>
      </c>
      <c r="D2792" s="2" t="s">
        <v>17954</v>
      </c>
      <c r="E2792" s="2" t="s">
        <v>2449</v>
      </c>
      <c r="F2792" s="2">
        <v>39121300</v>
      </c>
      <c r="G2792" s="2" t="s">
        <v>490</v>
      </c>
      <c r="H2792" s="2">
        <v>3</v>
      </c>
      <c r="I2792" s="2">
        <v>6</v>
      </c>
      <c r="J2792" s="2">
        <v>10</v>
      </c>
      <c r="K2792" s="2">
        <v>5</v>
      </c>
      <c r="L2792" s="3">
        <v>50426.25</v>
      </c>
      <c r="M2792" s="2" t="s">
        <v>0</v>
      </c>
      <c r="N2792" s="4" t="s">
        <v>21</v>
      </c>
    </row>
    <row r="2793" spans="1:14" x14ac:dyDescent="0.25">
      <c r="A2793" s="1" t="s">
        <v>360</v>
      </c>
      <c r="B2793" s="2" t="s">
        <v>378</v>
      </c>
      <c r="C2793" s="2" t="s">
        <v>2425</v>
      </c>
      <c r="D2793" s="2" t="s">
        <v>17954</v>
      </c>
      <c r="E2793" s="2" t="s">
        <v>2450</v>
      </c>
      <c r="F2793" s="2">
        <v>39121300</v>
      </c>
      <c r="G2793" s="2" t="s">
        <v>490</v>
      </c>
      <c r="H2793" s="2">
        <v>3</v>
      </c>
      <c r="I2793" s="2">
        <v>6</v>
      </c>
      <c r="J2793" s="2">
        <v>10</v>
      </c>
      <c r="K2793" s="2">
        <v>20</v>
      </c>
      <c r="L2793" s="3">
        <v>131556</v>
      </c>
      <c r="M2793" s="2" t="s">
        <v>0</v>
      </c>
      <c r="N2793" s="4" t="s">
        <v>21</v>
      </c>
    </row>
    <row r="2794" spans="1:14" x14ac:dyDescent="0.25">
      <c r="A2794" s="1" t="s">
        <v>360</v>
      </c>
      <c r="B2794" s="2" t="s">
        <v>378</v>
      </c>
      <c r="C2794" s="2" t="s">
        <v>2425</v>
      </c>
      <c r="D2794" s="2" t="s">
        <v>17954</v>
      </c>
      <c r="E2794" s="2" t="s">
        <v>2451</v>
      </c>
      <c r="F2794" s="2">
        <v>39121300</v>
      </c>
      <c r="G2794" s="2" t="s">
        <v>490</v>
      </c>
      <c r="H2794" s="2">
        <v>3</v>
      </c>
      <c r="I2794" s="2">
        <v>6</v>
      </c>
      <c r="J2794" s="2">
        <v>10</v>
      </c>
      <c r="K2794" s="2">
        <v>20</v>
      </c>
      <c r="L2794" s="3">
        <v>201705</v>
      </c>
      <c r="M2794" s="2" t="s">
        <v>0</v>
      </c>
      <c r="N2794" s="4" t="s">
        <v>21</v>
      </c>
    </row>
    <row r="2795" spans="1:14" x14ac:dyDescent="0.25">
      <c r="A2795" s="1" t="s">
        <v>360</v>
      </c>
      <c r="B2795" s="2" t="s">
        <v>378</v>
      </c>
      <c r="C2795" s="2" t="s">
        <v>2425</v>
      </c>
      <c r="D2795" s="2" t="s">
        <v>17954</v>
      </c>
      <c r="E2795" s="2" t="s">
        <v>2452</v>
      </c>
      <c r="F2795" s="2">
        <v>39121300</v>
      </c>
      <c r="G2795" s="2" t="s">
        <v>490</v>
      </c>
      <c r="H2795" s="2">
        <v>3</v>
      </c>
      <c r="I2795" s="2">
        <v>6</v>
      </c>
      <c r="J2795" s="2">
        <v>10</v>
      </c>
      <c r="K2795" s="2">
        <v>20</v>
      </c>
      <c r="L2795" s="3">
        <v>289453</v>
      </c>
      <c r="M2795" s="2" t="s">
        <v>0</v>
      </c>
      <c r="N2795" s="4" t="s">
        <v>21</v>
      </c>
    </row>
    <row r="2796" spans="1:14" x14ac:dyDescent="0.25">
      <c r="A2796" s="1" t="s">
        <v>360</v>
      </c>
      <c r="B2796" s="2" t="s">
        <v>378</v>
      </c>
      <c r="C2796" s="2" t="s">
        <v>2425</v>
      </c>
      <c r="D2796" s="2" t="s">
        <v>17954</v>
      </c>
      <c r="E2796" s="2" t="s">
        <v>2453</v>
      </c>
      <c r="F2796" s="2">
        <v>39121300</v>
      </c>
      <c r="G2796" s="2" t="s">
        <v>490</v>
      </c>
      <c r="H2796" s="2">
        <v>3</v>
      </c>
      <c r="I2796" s="2">
        <v>6</v>
      </c>
      <c r="J2796" s="2">
        <v>10</v>
      </c>
      <c r="K2796" s="2">
        <v>10</v>
      </c>
      <c r="L2796" s="3">
        <v>408066.4</v>
      </c>
      <c r="M2796" s="2" t="s">
        <v>0</v>
      </c>
      <c r="N2796" s="4" t="s">
        <v>21</v>
      </c>
    </row>
    <row r="2797" spans="1:14" x14ac:dyDescent="0.25">
      <c r="A2797" s="1" t="s">
        <v>360</v>
      </c>
      <c r="B2797" s="2" t="s">
        <v>378</v>
      </c>
      <c r="C2797" s="2" t="s">
        <v>2425</v>
      </c>
      <c r="D2797" s="2" t="s">
        <v>17954</v>
      </c>
      <c r="E2797" s="2" t="s">
        <v>2454</v>
      </c>
      <c r="F2797" s="2">
        <v>39121300</v>
      </c>
      <c r="G2797" s="2" t="s">
        <v>490</v>
      </c>
      <c r="H2797" s="2">
        <v>3</v>
      </c>
      <c r="I2797" s="2">
        <v>6</v>
      </c>
      <c r="J2797" s="2">
        <v>10</v>
      </c>
      <c r="K2797" s="2">
        <v>5</v>
      </c>
      <c r="L2797" s="3">
        <v>81158.100000000006</v>
      </c>
      <c r="M2797" s="2" t="s">
        <v>0</v>
      </c>
      <c r="N2797" s="4" t="s">
        <v>21</v>
      </c>
    </row>
    <row r="2798" spans="1:14" x14ac:dyDescent="0.25">
      <c r="A2798" s="1" t="s">
        <v>360</v>
      </c>
      <c r="B2798" s="2" t="s">
        <v>378</v>
      </c>
      <c r="C2798" s="2" t="s">
        <v>2425</v>
      </c>
      <c r="D2798" s="2" t="s">
        <v>17954</v>
      </c>
      <c r="E2798" s="2" t="s">
        <v>2455</v>
      </c>
      <c r="F2798" s="2">
        <v>39121300</v>
      </c>
      <c r="G2798" s="2" t="s">
        <v>490</v>
      </c>
      <c r="H2798" s="2">
        <v>3</v>
      </c>
      <c r="I2798" s="2">
        <v>6</v>
      </c>
      <c r="J2798" s="2">
        <v>10</v>
      </c>
      <c r="K2798" s="2">
        <v>20</v>
      </c>
      <c r="L2798" s="3">
        <v>745869.4</v>
      </c>
      <c r="M2798" s="2" t="s">
        <v>0</v>
      </c>
      <c r="N2798" s="4" t="s">
        <v>21</v>
      </c>
    </row>
    <row r="2799" spans="1:14" x14ac:dyDescent="0.25">
      <c r="A2799" s="1" t="s">
        <v>360</v>
      </c>
      <c r="B2799" s="2" t="s">
        <v>378</v>
      </c>
      <c r="C2799" s="2" t="s">
        <v>2425</v>
      </c>
      <c r="D2799" s="2" t="s">
        <v>17954</v>
      </c>
      <c r="E2799" s="2" t="s">
        <v>2456</v>
      </c>
      <c r="F2799" s="2">
        <v>39121635</v>
      </c>
      <c r="G2799" s="2" t="s">
        <v>490</v>
      </c>
      <c r="H2799" s="2">
        <v>3</v>
      </c>
      <c r="I2799" s="2">
        <v>6</v>
      </c>
      <c r="J2799" s="2">
        <v>10</v>
      </c>
      <c r="K2799" s="2">
        <v>20</v>
      </c>
      <c r="L2799" s="3">
        <v>2843250.6</v>
      </c>
      <c r="M2799" s="2" t="s">
        <v>0</v>
      </c>
      <c r="N2799" s="4" t="s">
        <v>21</v>
      </c>
    </row>
    <row r="2800" spans="1:14" x14ac:dyDescent="0.25">
      <c r="A2800" s="1" t="s">
        <v>360</v>
      </c>
      <c r="B2800" s="2" t="s">
        <v>378</v>
      </c>
      <c r="C2800" s="2" t="s">
        <v>2425</v>
      </c>
      <c r="D2800" s="2" t="s">
        <v>17954</v>
      </c>
      <c r="E2800" s="2" t="s">
        <v>2457</v>
      </c>
      <c r="F2800" s="2">
        <v>39121635</v>
      </c>
      <c r="G2800" s="2" t="s">
        <v>490</v>
      </c>
      <c r="H2800" s="2">
        <v>3</v>
      </c>
      <c r="I2800" s="2">
        <v>6</v>
      </c>
      <c r="J2800" s="2">
        <v>10</v>
      </c>
      <c r="K2800" s="2">
        <v>20</v>
      </c>
      <c r="L2800" s="3">
        <v>3255737</v>
      </c>
      <c r="M2800" s="2" t="s">
        <v>0</v>
      </c>
      <c r="N2800" s="4" t="s">
        <v>21</v>
      </c>
    </row>
    <row r="2801" spans="1:14" x14ac:dyDescent="0.25">
      <c r="A2801" s="1" t="s">
        <v>360</v>
      </c>
      <c r="B2801" s="2" t="s">
        <v>378</v>
      </c>
      <c r="C2801" s="2" t="s">
        <v>2425</v>
      </c>
      <c r="D2801" s="2" t="s">
        <v>17954</v>
      </c>
      <c r="E2801" s="2" t="s">
        <v>2429</v>
      </c>
      <c r="F2801" s="2">
        <v>39121402</v>
      </c>
      <c r="G2801" s="2" t="s">
        <v>490</v>
      </c>
      <c r="H2801" s="2">
        <v>4</v>
      </c>
      <c r="I2801" s="2">
        <v>6</v>
      </c>
      <c r="J2801" s="2">
        <v>10</v>
      </c>
      <c r="K2801" s="2">
        <v>10</v>
      </c>
      <c r="L2801" s="3">
        <v>100852.5</v>
      </c>
      <c r="M2801" s="2" t="s">
        <v>0</v>
      </c>
      <c r="N2801" s="4" t="s">
        <v>21</v>
      </c>
    </row>
    <row r="2802" spans="1:14" x14ac:dyDescent="0.25">
      <c r="A2802" s="1" t="s">
        <v>360</v>
      </c>
      <c r="B2802" s="2" t="s">
        <v>378</v>
      </c>
      <c r="C2802" s="2" t="s">
        <v>2425</v>
      </c>
      <c r="D2802" s="2" t="s">
        <v>17954</v>
      </c>
      <c r="E2802" s="2" t="s">
        <v>2430</v>
      </c>
      <c r="F2802" s="2">
        <v>39121402</v>
      </c>
      <c r="G2802" s="2" t="s">
        <v>490</v>
      </c>
      <c r="H2802" s="2">
        <v>4</v>
      </c>
      <c r="I2802" s="2">
        <v>6</v>
      </c>
      <c r="J2802" s="2">
        <v>10</v>
      </c>
      <c r="K2802" s="2">
        <v>10</v>
      </c>
      <c r="L2802" s="3">
        <v>144726.5</v>
      </c>
      <c r="M2802" s="2" t="s">
        <v>0</v>
      </c>
      <c r="N2802" s="4" t="s">
        <v>21</v>
      </c>
    </row>
    <row r="2803" spans="1:14" x14ac:dyDescent="0.25">
      <c r="A2803" s="1" t="s">
        <v>360</v>
      </c>
      <c r="B2803" s="2" t="s">
        <v>378</v>
      </c>
      <c r="C2803" s="2" t="s">
        <v>2425</v>
      </c>
      <c r="D2803" s="2" t="s">
        <v>17954</v>
      </c>
      <c r="E2803" s="2" t="s">
        <v>2458</v>
      </c>
      <c r="F2803" s="2">
        <v>39121303</v>
      </c>
      <c r="G2803" s="2" t="s">
        <v>810</v>
      </c>
      <c r="H2803" s="2">
        <v>4</v>
      </c>
      <c r="I2803" s="2">
        <v>6</v>
      </c>
      <c r="J2803" s="2">
        <v>10</v>
      </c>
      <c r="K2803" s="2">
        <v>30</v>
      </c>
      <c r="L2803" s="3">
        <v>1118804.1000000001</v>
      </c>
      <c r="M2803" s="2" t="s">
        <v>0</v>
      </c>
      <c r="N2803" s="4" t="s">
        <v>21</v>
      </c>
    </row>
    <row r="2804" spans="1:14" x14ac:dyDescent="0.25">
      <c r="A2804" s="1" t="s">
        <v>360</v>
      </c>
      <c r="B2804" s="2" t="s">
        <v>378</v>
      </c>
      <c r="C2804" s="2" t="s">
        <v>2425</v>
      </c>
      <c r="D2804" s="2" t="s">
        <v>17954</v>
      </c>
      <c r="E2804" s="2" t="s">
        <v>2432</v>
      </c>
      <c r="F2804" s="2">
        <v>39121601</v>
      </c>
      <c r="G2804" s="2" t="s">
        <v>490</v>
      </c>
      <c r="H2804" s="2">
        <v>9</v>
      </c>
      <c r="I2804" s="2">
        <v>6</v>
      </c>
      <c r="J2804" s="2">
        <v>16</v>
      </c>
      <c r="K2804" s="2">
        <v>5</v>
      </c>
      <c r="L2804" s="3">
        <v>204189.94999999998</v>
      </c>
      <c r="M2804" s="2" t="s">
        <v>0</v>
      </c>
      <c r="N2804" s="4" t="s">
        <v>21</v>
      </c>
    </row>
    <row r="2805" spans="1:14" x14ac:dyDescent="0.25">
      <c r="A2805" s="1" t="s">
        <v>360</v>
      </c>
      <c r="B2805" s="2" t="s">
        <v>378</v>
      </c>
      <c r="C2805" s="2" t="s">
        <v>2425</v>
      </c>
      <c r="D2805" s="2" t="s">
        <v>17954</v>
      </c>
      <c r="E2805" s="2" t="s">
        <v>2436</v>
      </c>
      <c r="F2805" s="2">
        <v>39121601</v>
      </c>
      <c r="G2805" s="2" t="s">
        <v>490</v>
      </c>
      <c r="H2805" s="2">
        <v>9</v>
      </c>
      <c r="I2805" s="2">
        <v>6</v>
      </c>
      <c r="J2805" s="2">
        <v>16</v>
      </c>
      <c r="K2805" s="2">
        <v>5</v>
      </c>
      <c r="L2805" s="3">
        <v>51542.75</v>
      </c>
      <c r="M2805" s="2" t="s">
        <v>0</v>
      </c>
      <c r="N2805" s="4" t="s">
        <v>21</v>
      </c>
    </row>
    <row r="2806" spans="1:14" x14ac:dyDescent="0.25">
      <c r="A2806" s="1" t="s">
        <v>360</v>
      </c>
      <c r="B2806" s="2" t="s">
        <v>378</v>
      </c>
      <c r="C2806" s="2" t="s">
        <v>2425</v>
      </c>
      <c r="D2806" s="2" t="s">
        <v>17954</v>
      </c>
      <c r="E2806" s="2" t="s">
        <v>2437</v>
      </c>
      <c r="F2806" s="2">
        <v>39121601</v>
      </c>
      <c r="G2806" s="2" t="s">
        <v>490</v>
      </c>
      <c r="H2806" s="2">
        <v>9</v>
      </c>
      <c r="I2806" s="2">
        <v>6</v>
      </c>
      <c r="J2806" s="2">
        <v>16</v>
      </c>
      <c r="K2806" s="2">
        <v>5</v>
      </c>
      <c r="L2806" s="3">
        <v>51542.75</v>
      </c>
      <c r="M2806" s="2" t="s">
        <v>0</v>
      </c>
      <c r="N2806" s="4" t="s">
        <v>21</v>
      </c>
    </row>
    <row r="2807" spans="1:14" x14ac:dyDescent="0.25">
      <c r="A2807" s="1" t="s">
        <v>360</v>
      </c>
      <c r="B2807" s="2" t="s">
        <v>378</v>
      </c>
      <c r="C2807" s="2" t="s">
        <v>2425</v>
      </c>
      <c r="D2807" s="2" t="s">
        <v>17954</v>
      </c>
      <c r="E2807" s="2" t="s">
        <v>2438</v>
      </c>
      <c r="F2807" s="2">
        <v>39121601</v>
      </c>
      <c r="G2807" s="2" t="s">
        <v>490</v>
      </c>
      <c r="H2807" s="2">
        <v>9</v>
      </c>
      <c r="I2807" s="2">
        <v>6</v>
      </c>
      <c r="J2807" s="2">
        <v>16</v>
      </c>
      <c r="K2807" s="2">
        <v>5</v>
      </c>
      <c r="L2807" s="3">
        <v>51542.75</v>
      </c>
      <c r="M2807" s="2" t="s">
        <v>0</v>
      </c>
      <c r="N2807" s="4" t="s">
        <v>21</v>
      </c>
    </row>
    <row r="2808" spans="1:14" x14ac:dyDescent="0.25">
      <c r="A2808" s="1" t="s">
        <v>360</v>
      </c>
      <c r="B2808" s="2" t="s">
        <v>378</v>
      </c>
      <c r="C2808" s="2" t="s">
        <v>2425</v>
      </c>
      <c r="D2808" s="2" t="s">
        <v>17954</v>
      </c>
      <c r="E2808" s="2" t="s">
        <v>2439</v>
      </c>
      <c r="F2808" s="2">
        <v>32101659</v>
      </c>
      <c r="G2808" s="2" t="s">
        <v>490</v>
      </c>
      <c r="H2808" s="2">
        <v>9</v>
      </c>
      <c r="I2808" s="2">
        <v>6</v>
      </c>
      <c r="J2808" s="2">
        <v>16</v>
      </c>
      <c r="K2808" s="2">
        <v>10</v>
      </c>
      <c r="L2808" s="3">
        <v>103085.7</v>
      </c>
      <c r="M2808" s="2" t="s">
        <v>0</v>
      </c>
      <c r="N2808" s="4" t="s">
        <v>21</v>
      </c>
    </row>
    <row r="2809" spans="1:14" x14ac:dyDescent="0.25">
      <c r="A2809" s="1" t="s">
        <v>360</v>
      </c>
      <c r="B2809" s="2" t="s">
        <v>378</v>
      </c>
      <c r="C2809" s="2" t="s">
        <v>2425</v>
      </c>
      <c r="D2809" s="2" t="s">
        <v>17954</v>
      </c>
      <c r="E2809" s="2" t="s">
        <v>2459</v>
      </c>
      <c r="F2809" s="2">
        <v>32101659</v>
      </c>
      <c r="G2809" s="2" t="s">
        <v>490</v>
      </c>
      <c r="H2809" s="2">
        <v>9</v>
      </c>
      <c r="I2809" s="2">
        <v>6</v>
      </c>
      <c r="J2809" s="2">
        <v>16</v>
      </c>
      <c r="K2809" s="2">
        <v>10</v>
      </c>
      <c r="L2809" s="3">
        <v>235088.1</v>
      </c>
      <c r="M2809" s="2" t="s">
        <v>0</v>
      </c>
      <c r="N2809" s="4" t="s">
        <v>21</v>
      </c>
    </row>
    <row r="2810" spans="1:14" x14ac:dyDescent="0.25">
      <c r="A2810" s="1" t="s">
        <v>360</v>
      </c>
      <c r="B2810" s="2" t="s">
        <v>378</v>
      </c>
      <c r="C2810" s="2" t="s">
        <v>2425</v>
      </c>
      <c r="D2810" s="2" t="s">
        <v>17954</v>
      </c>
      <c r="E2810" s="2" t="s">
        <v>2441</v>
      </c>
      <c r="F2810" s="2">
        <v>39122243</v>
      </c>
      <c r="G2810" s="2" t="s">
        <v>490</v>
      </c>
      <c r="H2810" s="2">
        <v>9</v>
      </c>
      <c r="I2810" s="2">
        <v>6</v>
      </c>
      <c r="J2810" s="2">
        <v>16</v>
      </c>
      <c r="K2810" s="2">
        <v>10</v>
      </c>
      <c r="L2810" s="3">
        <v>119572.70000000001</v>
      </c>
      <c r="M2810" s="2" t="s">
        <v>0</v>
      </c>
      <c r="N2810" s="4" t="s">
        <v>21</v>
      </c>
    </row>
    <row r="2811" spans="1:14" x14ac:dyDescent="0.25">
      <c r="A2811" s="1" t="s">
        <v>360</v>
      </c>
      <c r="B2811" s="2" t="s">
        <v>378</v>
      </c>
      <c r="C2811" s="2" t="s">
        <v>2425</v>
      </c>
      <c r="D2811" s="2" t="s">
        <v>17954</v>
      </c>
      <c r="E2811" s="2" t="s">
        <v>2442</v>
      </c>
      <c r="F2811" s="2">
        <v>39122243</v>
      </c>
      <c r="G2811" s="2" t="s">
        <v>490</v>
      </c>
      <c r="H2811" s="2">
        <v>9</v>
      </c>
      <c r="I2811" s="2">
        <v>6</v>
      </c>
      <c r="J2811" s="2">
        <v>16</v>
      </c>
      <c r="K2811" s="2">
        <v>10</v>
      </c>
      <c r="L2811" s="3">
        <v>111305.5</v>
      </c>
      <c r="M2811" s="2" t="s">
        <v>0</v>
      </c>
      <c r="N2811" s="4" t="s">
        <v>21</v>
      </c>
    </row>
    <row r="2812" spans="1:14" x14ac:dyDescent="0.25">
      <c r="A2812" s="1" t="s">
        <v>360</v>
      </c>
      <c r="B2812" s="2" t="s">
        <v>378</v>
      </c>
      <c r="C2812" s="2" t="s">
        <v>2425</v>
      </c>
      <c r="D2812" s="2" t="s">
        <v>17954</v>
      </c>
      <c r="E2812" s="2" t="s">
        <v>2445</v>
      </c>
      <c r="F2812" s="2">
        <v>39121601</v>
      </c>
      <c r="G2812" s="2" t="s">
        <v>490</v>
      </c>
      <c r="H2812" s="2">
        <v>9</v>
      </c>
      <c r="I2812" s="2">
        <v>6</v>
      </c>
      <c r="J2812" s="2">
        <v>16</v>
      </c>
      <c r="K2812" s="2">
        <v>5</v>
      </c>
      <c r="L2812" s="3">
        <v>113410.35</v>
      </c>
      <c r="M2812" s="2" t="s">
        <v>0</v>
      </c>
      <c r="N2812" s="4" t="s">
        <v>21</v>
      </c>
    </row>
    <row r="2813" spans="1:14" x14ac:dyDescent="0.25">
      <c r="A2813" s="1" t="s">
        <v>360</v>
      </c>
      <c r="B2813" s="2" t="s">
        <v>378</v>
      </c>
      <c r="C2813" s="2" t="s">
        <v>2425</v>
      </c>
      <c r="D2813" s="2" t="s">
        <v>17954</v>
      </c>
      <c r="E2813" s="2" t="s">
        <v>2446</v>
      </c>
      <c r="F2813" s="2">
        <v>39121402</v>
      </c>
      <c r="G2813" s="2" t="s">
        <v>490</v>
      </c>
      <c r="H2813" s="2">
        <v>9</v>
      </c>
      <c r="I2813" s="2">
        <v>6</v>
      </c>
      <c r="J2813" s="2">
        <v>16</v>
      </c>
      <c r="K2813" s="2">
        <v>10</v>
      </c>
      <c r="L2813" s="3">
        <v>383634.7</v>
      </c>
      <c r="M2813" s="2" t="s">
        <v>0</v>
      </c>
      <c r="N2813" s="4" t="s">
        <v>21</v>
      </c>
    </row>
    <row r="2814" spans="1:14" x14ac:dyDescent="0.25">
      <c r="A2814" s="1" t="s">
        <v>360</v>
      </c>
      <c r="B2814" s="2" t="s">
        <v>378</v>
      </c>
      <c r="C2814" s="2" t="s">
        <v>2425</v>
      </c>
      <c r="D2814" s="2" t="s">
        <v>17954</v>
      </c>
      <c r="E2814" s="2" t="s">
        <v>2428</v>
      </c>
      <c r="F2814" s="2">
        <v>39121402</v>
      </c>
      <c r="G2814" s="2" t="s">
        <v>490</v>
      </c>
      <c r="H2814" s="2">
        <v>9</v>
      </c>
      <c r="I2814" s="2">
        <v>6</v>
      </c>
      <c r="J2814" s="2">
        <v>16</v>
      </c>
      <c r="K2814" s="2">
        <v>10</v>
      </c>
      <c r="L2814" s="3">
        <v>100852.5</v>
      </c>
      <c r="M2814" s="2" t="s">
        <v>0</v>
      </c>
      <c r="N2814" s="4" t="s">
        <v>21</v>
      </c>
    </row>
    <row r="2815" spans="1:14" x14ac:dyDescent="0.25">
      <c r="A2815" s="1" t="s">
        <v>360</v>
      </c>
      <c r="B2815" s="2" t="s">
        <v>378</v>
      </c>
      <c r="C2815" s="2" t="s">
        <v>2425</v>
      </c>
      <c r="D2815" s="2" t="s">
        <v>17954</v>
      </c>
      <c r="E2815" s="2" t="s">
        <v>2460</v>
      </c>
      <c r="F2815" s="2">
        <v>39121602</v>
      </c>
      <c r="G2815" s="2" t="s">
        <v>810</v>
      </c>
      <c r="H2815" s="2">
        <v>9</v>
      </c>
      <c r="I2815" s="2">
        <v>6</v>
      </c>
      <c r="J2815" s="2">
        <v>16</v>
      </c>
      <c r="K2815" s="2">
        <v>2</v>
      </c>
      <c r="L2815" s="3">
        <v>190885.16</v>
      </c>
      <c r="M2815" s="2" t="s">
        <v>0</v>
      </c>
      <c r="N2815" s="4" t="s">
        <v>21</v>
      </c>
    </row>
    <row r="2816" spans="1:14" x14ac:dyDescent="0.25">
      <c r="A2816" s="1" t="s">
        <v>360</v>
      </c>
      <c r="B2816" s="2" t="s">
        <v>378</v>
      </c>
      <c r="C2816" s="2" t="s">
        <v>2425</v>
      </c>
      <c r="D2816" s="2" t="s">
        <v>17954</v>
      </c>
      <c r="E2816" s="2" t="s">
        <v>2460</v>
      </c>
      <c r="F2816" s="2">
        <v>39121602</v>
      </c>
      <c r="G2816" s="2" t="s">
        <v>810</v>
      </c>
      <c r="H2816" s="2">
        <v>9</v>
      </c>
      <c r="I2816" s="2">
        <v>6</v>
      </c>
      <c r="J2816" s="2">
        <v>16</v>
      </c>
      <c r="K2816" s="2">
        <v>1</v>
      </c>
      <c r="L2816" s="3">
        <v>95442.58</v>
      </c>
      <c r="M2816" s="2" t="s">
        <v>0</v>
      </c>
      <c r="N2816" s="4" t="s">
        <v>21</v>
      </c>
    </row>
    <row r="2817" spans="1:14" x14ac:dyDescent="0.25">
      <c r="A2817" s="1" t="s">
        <v>360</v>
      </c>
      <c r="B2817" s="2" t="s">
        <v>378</v>
      </c>
      <c r="C2817" s="2" t="s">
        <v>2425</v>
      </c>
      <c r="D2817" s="2" t="s">
        <v>17954</v>
      </c>
      <c r="E2817" s="2" t="s">
        <v>2461</v>
      </c>
      <c r="F2817" s="2">
        <v>39121602</v>
      </c>
      <c r="G2817" s="2" t="s">
        <v>810</v>
      </c>
      <c r="H2817" s="2">
        <v>9</v>
      </c>
      <c r="I2817" s="2">
        <v>6</v>
      </c>
      <c r="J2817" s="2">
        <v>16</v>
      </c>
      <c r="K2817" s="2">
        <v>2</v>
      </c>
      <c r="L2817" s="3">
        <v>21196.799999999999</v>
      </c>
      <c r="M2817" s="2" t="s">
        <v>0</v>
      </c>
      <c r="N2817" s="4" t="s">
        <v>21</v>
      </c>
    </row>
    <row r="2818" spans="1:14" x14ac:dyDescent="0.25">
      <c r="A2818" s="1" t="s">
        <v>360</v>
      </c>
      <c r="B2818" s="2" t="s">
        <v>378</v>
      </c>
      <c r="C2818" s="2" t="s">
        <v>2425</v>
      </c>
      <c r="D2818" s="2" t="s">
        <v>17954</v>
      </c>
      <c r="E2818" s="2" t="s">
        <v>2461</v>
      </c>
      <c r="F2818" s="2">
        <v>39121602</v>
      </c>
      <c r="G2818" s="2" t="s">
        <v>810</v>
      </c>
      <c r="H2818" s="2">
        <v>9</v>
      </c>
      <c r="I2818" s="2">
        <v>6</v>
      </c>
      <c r="J2818" s="2">
        <v>16</v>
      </c>
      <c r="K2818" s="2">
        <v>1</v>
      </c>
      <c r="L2818" s="3">
        <v>10598.4</v>
      </c>
      <c r="M2818" s="2" t="s">
        <v>0</v>
      </c>
      <c r="N2818" s="4" t="s">
        <v>21</v>
      </c>
    </row>
    <row r="2819" spans="1:14" x14ac:dyDescent="0.25">
      <c r="A2819" s="1" t="s">
        <v>360</v>
      </c>
      <c r="B2819" s="2" t="s">
        <v>378</v>
      </c>
      <c r="C2819" s="2" t="s">
        <v>2425</v>
      </c>
      <c r="D2819" s="2" t="s">
        <v>17954</v>
      </c>
      <c r="E2819" s="2" t="s">
        <v>2462</v>
      </c>
      <c r="F2819" s="2">
        <v>39121602</v>
      </c>
      <c r="G2819" s="2" t="s">
        <v>810</v>
      </c>
      <c r="H2819" s="2">
        <v>9</v>
      </c>
      <c r="I2819" s="2">
        <v>6</v>
      </c>
      <c r="J2819" s="2">
        <v>16</v>
      </c>
      <c r="K2819" s="2">
        <v>5</v>
      </c>
      <c r="L2819" s="3">
        <v>60076.3</v>
      </c>
      <c r="M2819" s="2" t="s">
        <v>0</v>
      </c>
      <c r="N2819" s="4" t="s">
        <v>21</v>
      </c>
    </row>
    <row r="2820" spans="1:14" x14ac:dyDescent="0.25">
      <c r="A2820" s="1" t="s">
        <v>360</v>
      </c>
      <c r="B2820" s="2" t="s">
        <v>378</v>
      </c>
      <c r="C2820" s="2" t="s">
        <v>2425</v>
      </c>
      <c r="D2820" s="2" t="s">
        <v>17954</v>
      </c>
      <c r="E2820" s="2" t="s">
        <v>2437</v>
      </c>
      <c r="F2820" s="2">
        <v>39121601</v>
      </c>
      <c r="G2820" s="2" t="s">
        <v>810</v>
      </c>
      <c r="H2820" s="2">
        <v>9</v>
      </c>
      <c r="I2820" s="2">
        <v>6</v>
      </c>
      <c r="J2820" s="2">
        <v>16</v>
      </c>
      <c r="K2820" s="2">
        <v>4</v>
      </c>
      <c r="L2820" s="3">
        <v>41234.199999999997</v>
      </c>
      <c r="M2820" s="2" t="s">
        <v>0</v>
      </c>
      <c r="N2820" s="4" t="s">
        <v>21</v>
      </c>
    </row>
    <row r="2821" spans="1:14" x14ac:dyDescent="0.25">
      <c r="A2821" s="1" t="s">
        <v>360</v>
      </c>
      <c r="B2821" s="2" t="s">
        <v>378</v>
      </c>
      <c r="C2821" s="2" t="s">
        <v>2425</v>
      </c>
      <c r="D2821" s="2" t="s">
        <v>17954</v>
      </c>
      <c r="E2821" s="2" t="s">
        <v>2463</v>
      </c>
      <c r="F2821" s="2">
        <v>39121601</v>
      </c>
      <c r="G2821" s="2" t="s">
        <v>810</v>
      </c>
      <c r="H2821" s="2">
        <v>9</v>
      </c>
      <c r="I2821" s="2">
        <v>6</v>
      </c>
      <c r="J2821" s="2">
        <v>16</v>
      </c>
      <c r="K2821" s="2">
        <v>1</v>
      </c>
      <c r="L2821" s="3">
        <v>73978.77</v>
      </c>
      <c r="M2821" s="2" t="s">
        <v>0</v>
      </c>
      <c r="N2821" s="4" t="s">
        <v>21</v>
      </c>
    </row>
    <row r="2822" spans="1:14" x14ac:dyDescent="0.25">
      <c r="A2822" s="1" t="s">
        <v>360</v>
      </c>
      <c r="B2822" s="2" t="s">
        <v>378</v>
      </c>
      <c r="C2822" s="2" t="s">
        <v>2425</v>
      </c>
      <c r="D2822" s="2" t="s">
        <v>17954</v>
      </c>
      <c r="E2822" s="2" t="s">
        <v>2464</v>
      </c>
      <c r="F2822" s="2">
        <v>39121601</v>
      </c>
      <c r="G2822" s="2" t="s">
        <v>810</v>
      </c>
      <c r="H2822" s="2">
        <v>9</v>
      </c>
      <c r="I2822" s="2">
        <v>6</v>
      </c>
      <c r="J2822" s="2">
        <v>16</v>
      </c>
      <c r="K2822" s="2">
        <v>1</v>
      </c>
      <c r="L2822" s="3">
        <v>90478.35</v>
      </c>
      <c r="M2822" s="2" t="s">
        <v>0</v>
      </c>
      <c r="N2822" s="4" t="s">
        <v>21</v>
      </c>
    </row>
    <row r="2823" spans="1:14" x14ac:dyDescent="0.25">
      <c r="A2823" s="1" t="s">
        <v>360</v>
      </c>
      <c r="B2823" s="2" t="s">
        <v>378</v>
      </c>
      <c r="C2823" s="2" t="s">
        <v>2425</v>
      </c>
      <c r="D2823" s="2" t="s">
        <v>17954</v>
      </c>
      <c r="E2823" s="2" t="s">
        <v>2465</v>
      </c>
      <c r="F2823" s="2">
        <v>39121529</v>
      </c>
      <c r="G2823" s="2" t="s">
        <v>810</v>
      </c>
      <c r="H2823" s="2">
        <v>9</v>
      </c>
      <c r="I2823" s="2">
        <v>6</v>
      </c>
      <c r="J2823" s="2">
        <v>16</v>
      </c>
      <c r="K2823" s="2">
        <v>1</v>
      </c>
      <c r="L2823" s="3">
        <v>93673.18</v>
      </c>
      <c r="M2823" s="2" t="s">
        <v>0</v>
      </c>
      <c r="N2823" s="4" t="s">
        <v>21</v>
      </c>
    </row>
    <row r="2824" spans="1:14" x14ac:dyDescent="0.25">
      <c r="A2824" s="1" t="s">
        <v>360</v>
      </c>
      <c r="B2824" s="2" t="s">
        <v>378</v>
      </c>
      <c r="C2824" s="2" t="s">
        <v>2425</v>
      </c>
      <c r="D2824" s="2" t="s">
        <v>17954</v>
      </c>
      <c r="E2824" s="2" t="s">
        <v>2466</v>
      </c>
      <c r="F2824" s="2">
        <v>39122233</v>
      </c>
      <c r="G2824" s="2" t="s">
        <v>810</v>
      </c>
      <c r="H2824" s="2">
        <v>9</v>
      </c>
      <c r="I2824" s="2">
        <v>6</v>
      </c>
      <c r="J2824" s="2">
        <v>16</v>
      </c>
      <c r="K2824" s="2">
        <v>3</v>
      </c>
      <c r="L2824" s="3">
        <v>26501.25</v>
      </c>
      <c r="M2824" s="2" t="s">
        <v>0</v>
      </c>
      <c r="N2824" s="4" t="s">
        <v>21</v>
      </c>
    </row>
    <row r="2825" spans="1:14" x14ac:dyDescent="0.25">
      <c r="A2825" s="1" t="s">
        <v>360</v>
      </c>
      <c r="B2825" s="2" t="s">
        <v>378</v>
      </c>
      <c r="C2825" s="2" t="s">
        <v>2425</v>
      </c>
      <c r="D2825" s="2" t="s">
        <v>17954</v>
      </c>
      <c r="E2825" s="2" t="s">
        <v>2467</v>
      </c>
      <c r="F2825" s="2">
        <v>39122233</v>
      </c>
      <c r="G2825" s="2" t="s">
        <v>810</v>
      </c>
      <c r="H2825" s="2">
        <v>9</v>
      </c>
      <c r="I2825" s="2">
        <v>6</v>
      </c>
      <c r="J2825" s="2">
        <v>16</v>
      </c>
      <c r="K2825" s="2">
        <v>2</v>
      </c>
      <c r="L2825" s="3">
        <v>26151.52</v>
      </c>
      <c r="M2825" s="2" t="s">
        <v>0</v>
      </c>
      <c r="N2825" s="4" t="s">
        <v>21</v>
      </c>
    </row>
    <row r="2826" spans="1:14" x14ac:dyDescent="0.25">
      <c r="A2826" s="1" t="s">
        <v>360</v>
      </c>
      <c r="B2826" s="2" t="s">
        <v>378</v>
      </c>
      <c r="C2826" s="2" t="s">
        <v>2425</v>
      </c>
      <c r="D2826" s="2" t="s">
        <v>17954</v>
      </c>
      <c r="E2826" s="2" t="s">
        <v>2468</v>
      </c>
      <c r="F2826" s="2">
        <v>39122233</v>
      </c>
      <c r="G2826" s="2" t="s">
        <v>810</v>
      </c>
      <c r="H2826" s="2">
        <v>9</v>
      </c>
      <c r="I2826" s="2">
        <v>6</v>
      </c>
      <c r="J2826" s="2">
        <v>16</v>
      </c>
      <c r="K2826" s="2">
        <v>1</v>
      </c>
      <c r="L2826" s="3">
        <v>124784.16</v>
      </c>
      <c r="M2826" s="2" t="s">
        <v>0</v>
      </c>
      <c r="N2826" s="4" t="s">
        <v>21</v>
      </c>
    </row>
    <row r="2827" spans="1:14" x14ac:dyDescent="0.25">
      <c r="A2827" s="1" t="s">
        <v>360</v>
      </c>
      <c r="B2827" s="2" t="s">
        <v>378</v>
      </c>
      <c r="C2827" s="2" t="s">
        <v>2425</v>
      </c>
      <c r="D2827" s="2" t="s">
        <v>17954</v>
      </c>
      <c r="E2827" s="2" t="s">
        <v>2469</v>
      </c>
      <c r="F2827" s="2">
        <v>39122233</v>
      </c>
      <c r="G2827" s="2" t="s">
        <v>810</v>
      </c>
      <c r="H2827" s="2">
        <v>9</v>
      </c>
      <c r="I2827" s="2">
        <v>6</v>
      </c>
      <c r="J2827" s="2">
        <v>16</v>
      </c>
      <c r="K2827" s="2">
        <v>4</v>
      </c>
      <c r="L2827" s="3">
        <v>39573.160000000003</v>
      </c>
      <c r="M2827" s="2" t="s">
        <v>0</v>
      </c>
      <c r="N2827" s="4" t="s">
        <v>21</v>
      </c>
    </row>
    <row r="2828" spans="1:14" x14ac:dyDescent="0.25">
      <c r="A2828" s="1" t="s">
        <v>360</v>
      </c>
      <c r="B2828" s="2" t="s">
        <v>378</v>
      </c>
      <c r="C2828" s="2" t="s">
        <v>2425</v>
      </c>
      <c r="D2828" s="2" t="s">
        <v>17954</v>
      </c>
      <c r="E2828" s="2" t="s">
        <v>2470</v>
      </c>
      <c r="F2828" s="2">
        <v>39122233</v>
      </c>
      <c r="G2828" s="2" t="s">
        <v>810</v>
      </c>
      <c r="H2828" s="2">
        <v>9</v>
      </c>
      <c r="I2828" s="2">
        <v>6</v>
      </c>
      <c r="J2828" s="2">
        <v>16</v>
      </c>
      <c r="K2828" s="2">
        <v>2</v>
      </c>
      <c r="L2828" s="3">
        <v>19073.86</v>
      </c>
      <c r="M2828" s="2" t="s">
        <v>0</v>
      </c>
      <c r="N2828" s="4" t="s">
        <v>21</v>
      </c>
    </row>
    <row r="2829" spans="1:14" x14ac:dyDescent="0.25">
      <c r="A2829" s="1" t="s">
        <v>360</v>
      </c>
      <c r="B2829" s="2" t="s">
        <v>378</v>
      </c>
      <c r="C2829" s="2" t="s">
        <v>2425</v>
      </c>
      <c r="D2829" s="2" t="s">
        <v>17954</v>
      </c>
      <c r="E2829" s="2" t="s">
        <v>2471</v>
      </c>
      <c r="F2829" s="2">
        <v>39122216</v>
      </c>
      <c r="G2829" s="2" t="s">
        <v>810</v>
      </c>
      <c r="H2829" s="2">
        <v>9</v>
      </c>
      <c r="I2829" s="2">
        <v>6</v>
      </c>
      <c r="J2829" s="2">
        <v>16</v>
      </c>
      <c r="K2829" s="2">
        <v>3</v>
      </c>
      <c r="L2829" s="3">
        <v>26501.25</v>
      </c>
      <c r="M2829" s="2" t="s">
        <v>0</v>
      </c>
      <c r="N2829" s="4" t="s">
        <v>21</v>
      </c>
    </row>
    <row r="2830" spans="1:14" x14ac:dyDescent="0.25">
      <c r="A2830" s="1" t="s">
        <v>360</v>
      </c>
      <c r="B2830" s="2" t="s">
        <v>378</v>
      </c>
      <c r="C2830" s="2" t="s">
        <v>2425</v>
      </c>
      <c r="D2830" s="2" t="s">
        <v>17954</v>
      </c>
      <c r="E2830" s="2" t="s">
        <v>2472</v>
      </c>
      <c r="F2830" s="2">
        <v>39121700</v>
      </c>
      <c r="G2830" s="2" t="s">
        <v>810</v>
      </c>
      <c r="H2830" s="2">
        <v>9</v>
      </c>
      <c r="I2830" s="2">
        <v>6</v>
      </c>
      <c r="J2830" s="2">
        <v>16</v>
      </c>
      <c r="K2830" s="2">
        <v>1</v>
      </c>
      <c r="L2830" s="3">
        <v>95795.13</v>
      </c>
      <c r="M2830" s="2" t="s">
        <v>0</v>
      </c>
      <c r="N2830" s="4" t="s">
        <v>21</v>
      </c>
    </row>
    <row r="2831" spans="1:14" x14ac:dyDescent="0.25">
      <c r="A2831" s="1" t="s">
        <v>360</v>
      </c>
      <c r="B2831" s="2" t="s">
        <v>378</v>
      </c>
      <c r="C2831" s="2" t="s">
        <v>2425</v>
      </c>
      <c r="D2831" s="2" t="s">
        <v>17954</v>
      </c>
      <c r="E2831" s="2" t="s">
        <v>2473</v>
      </c>
      <c r="F2831" s="2">
        <v>39121308</v>
      </c>
      <c r="G2831" s="2" t="s">
        <v>810</v>
      </c>
      <c r="H2831" s="2">
        <v>9</v>
      </c>
      <c r="I2831" s="2">
        <v>6</v>
      </c>
      <c r="J2831" s="2">
        <v>16</v>
      </c>
      <c r="K2831" s="2">
        <v>5</v>
      </c>
      <c r="L2831" s="3">
        <v>40624.15</v>
      </c>
      <c r="M2831" s="2" t="s">
        <v>0</v>
      </c>
      <c r="N2831" s="4" t="s">
        <v>21</v>
      </c>
    </row>
    <row r="2832" spans="1:14" x14ac:dyDescent="0.25">
      <c r="A2832" s="1" t="s">
        <v>360</v>
      </c>
      <c r="B2832" s="2" t="s">
        <v>378</v>
      </c>
      <c r="C2832" s="2" t="s">
        <v>2425</v>
      </c>
      <c r="D2832" s="2" t="s">
        <v>17954</v>
      </c>
      <c r="E2832" s="2" t="s">
        <v>2474</v>
      </c>
      <c r="F2832" s="2">
        <v>39121308</v>
      </c>
      <c r="G2832" s="2" t="s">
        <v>810</v>
      </c>
      <c r="H2832" s="2">
        <v>9</v>
      </c>
      <c r="I2832" s="2">
        <v>6</v>
      </c>
      <c r="J2832" s="2">
        <v>16</v>
      </c>
      <c r="K2832" s="2">
        <v>1</v>
      </c>
      <c r="L2832" s="3">
        <v>32872.81</v>
      </c>
      <c r="M2832" s="2" t="s">
        <v>0</v>
      </c>
      <c r="N2832" s="4" t="s">
        <v>21</v>
      </c>
    </row>
    <row r="2833" spans="1:14" x14ac:dyDescent="0.25">
      <c r="A2833" s="1" t="s">
        <v>360</v>
      </c>
      <c r="B2833" s="2" t="s">
        <v>378</v>
      </c>
      <c r="C2833" s="2" t="s">
        <v>2425</v>
      </c>
      <c r="D2833" s="2" t="s">
        <v>17954</v>
      </c>
      <c r="E2833" s="2" t="s">
        <v>2475</v>
      </c>
      <c r="F2833" s="2">
        <v>39131711</v>
      </c>
      <c r="G2833" s="2" t="s">
        <v>810</v>
      </c>
      <c r="H2833" s="2">
        <v>9</v>
      </c>
      <c r="I2833" s="2">
        <v>6</v>
      </c>
      <c r="J2833" s="2">
        <v>16</v>
      </c>
      <c r="K2833" s="2">
        <v>8</v>
      </c>
      <c r="L2833" s="3">
        <v>1105737.8400000001</v>
      </c>
      <c r="M2833" s="2" t="s">
        <v>0</v>
      </c>
      <c r="N2833" s="4" t="s">
        <v>21</v>
      </c>
    </row>
    <row r="2834" spans="1:14" x14ac:dyDescent="0.25">
      <c r="A2834" s="1" t="s">
        <v>360</v>
      </c>
      <c r="B2834" s="2" t="s">
        <v>378</v>
      </c>
      <c r="C2834" s="2" t="s">
        <v>2425</v>
      </c>
      <c r="D2834" s="2" t="s">
        <v>17954</v>
      </c>
      <c r="E2834" s="2" t="s">
        <v>2476</v>
      </c>
      <c r="F2834" s="2">
        <v>39131711</v>
      </c>
      <c r="G2834" s="2" t="s">
        <v>810</v>
      </c>
      <c r="H2834" s="2">
        <v>9</v>
      </c>
      <c r="I2834" s="2">
        <v>6</v>
      </c>
      <c r="J2834" s="2">
        <v>16</v>
      </c>
      <c r="K2834" s="2">
        <v>2</v>
      </c>
      <c r="L2834" s="3">
        <v>289865.59999999998</v>
      </c>
      <c r="M2834" s="2" t="s">
        <v>0</v>
      </c>
      <c r="N2834" s="4" t="s">
        <v>21</v>
      </c>
    </row>
    <row r="2835" spans="1:14" x14ac:dyDescent="0.25">
      <c r="A2835" s="1" t="s">
        <v>360</v>
      </c>
      <c r="B2835" s="2" t="s">
        <v>378</v>
      </c>
      <c r="C2835" s="2" t="s">
        <v>2425</v>
      </c>
      <c r="D2835" s="2" t="s">
        <v>17954</v>
      </c>
      <c r="E2835" s="2" t="s">
        <v>2477</v>
      </c>
      <c r="F2835" s="2">
        <v>39121602</v>
      </c>
      <c r="G2835" s="2" t="s">
        <v>810</v>
      </c>
      <c r="H2835" s="2">
        <v>9</v>
      </c>
      <c r="I2835" s="2">
        <v>6</v>
      </c>
      <c r="J2835" s="2">
        <v>16</v>
      </c>
      <c r="K2835" s="2">
        <v>10</v>
      </c>
      <c r="L2835" s="3">
        <v>88337.5</v>
      </c>
      <c r="M2835" s="2" t="s">
        <v>0</v>
      </c>
      <c r="N2835" s="4" t="s">
        <v>21</v>
      </c>
    </row>
    <row r="2836" spans="1:14" x14ac:dyDescent="0.25">
      <c r="A2836" s="1" t="s">
        <v>360</v>
      </c>
      <c r="B2836" s="2" t="s">
        <v>378</v>
      </c>
      <c r="C2836" s="2" t="s">
        <v>2425</v>
      </c>
      <c r="D2836" s="2" t="s">
        <v>17954</v>
      </c>
      <c r="E2836" s="2" t="s">
        <v>2478</v>
      </c>
      <c r="F2836" s="2">
        <v>32121501</v>
      </c>
      <c r="G2836" s="2" t="s">
        <v>810</v>
      </c>
      <c r="H2836" s="2">
        <v>9</v>
      </c>
      <c r="I2836" s="2">
        <v>6</v>
      </c>
      <c r="J2836" s="2">
        <v>16</v>
      </c>
      <c r="K2836" s="2">
        <v>35</v>
      </c>
      <c r="L2836" s="3">
        <v>262151.40000000002</v>
      </c>
      <c r="M2836" s="2" t="s">
        <v>0</v>
      </c>
      <c r="N2836" s="4" t="s">
        <v>21</v>
      </c>
    </row>
    <row r="2837" spans="1:14" x14ac:dyDescent="0.25">
      <c r="A2837" s="1" t="s">
        <v>360</v>
      </c>
      <c r="B2837" s="2" t="s">
        <v>378</v>
      </c>
      <c r="C2837" s="2" t="s">
        <v>2425</v>
      </c>
      <c r="D2837" s="2" t="s">
        <v>17954</v>
      </c>
      <c r="E2837" s="2" t="s">
        <v>2479</v>
      </c>
      <c r="F2837" s="2">
        <v>32121501</v>
      </c>
      <c r="G2837" s="2" t="s">
        <v>810</v>
      </c>
      <c r="H2837" s="2">
        <v>9</v>
      </c>
      <c r="I2837" s="2">
        <v>6</v>
      </c>
      <c r="J2837" s="2">
        <v>16</v>
      </c>
      <c r="K2837" s="2">
        <v>35</v>
      </c>
      <c r="L2837" s="3">
        <v>314069.7</v>
      </c>
      <c r="M2837" s="2" t="s">
        <v>0</v>
      </c>
      <c r="N2837" s="4" t="s">
        <v>21</v>
      </c>
    </row>
    <row r="2838" spans="1:14" x14ac:dyDescent="0.25">
      <c r="A2838" s="1" t="s">
        <v>360</v>
      </c>
      <c r="B2838" s="2" t="s">
        <v>378</v>
      </c>
      <c r="C2838" s="2" t="s">
        <v>2425</v>
      </c>
      <c r="D2838" s="2" t="s">
        <v>17954</v>
      </c>
      <c r="E2838" s="2" t="s">
        <v>2480</v>
      </c>
      <c r="F2838" s="2">
        <v>32121501</v>
      </c>
      <c r="G2838" s="2" t="s">
        <v>810</v>
      </c>
      <c r="H2838" s="2">
        <v>9</v>
      </c>
      <c r="I2838" s="2">
        <v>6</v>
      </c>
      <c r="J2838" s="2">
        <v>16</v>
      </c>
      <c r="K2838" s="2">
        <v>34</v>
      </c>
      <c r="L2838" s="3">
        <v>384415.56</v>
      </c>
      <c r="M2838" s="2" t="s">
        <v>0</v>
      </c>
      <c r="N2838" s="4" t="s">
        <v>21</v>
      </c>
    </row>
    <row r="2839" spans="1:14" x14ac:dyDescent="0.25">
      <c r="A2839" s="1" t="s">
        <v>360</v>
      </c>
      <c r="B2839" s="2" t="s">
        <v>378</v>
      </c>
      <c r="C2839" s="2" t="s">
        <v>2425</v>
      </c>
      <c r="D2839" s="2" t="s">
        <v>17954</v>
      </c>
      <c r="E2839" s="2" t="s">
        <v>2481</v>
      </c>
      <c r="F2839" s="2">
        <v>32121501</v>
      </c>
      <c r="G2839" s="2" t="s">
        <v>810</v>
      </c>
      <c r="H2839" s="2">
        <v>9</v>
      </c>
      <c r="I2839" s="2">
        <v>6</v>
      </c>
      <c r="J2839" s="2">
        <v>16</v>
      </c>
      <c r="K2839" s="2">
        <v>34</v>
      </c>
      <c r="L2839" s="3">
        <v>461344.63999999996</v>
      </c>
      <c r="M2839" s="2" t="s">
        <v>0</v>
      </c>
      <c r="N2839" s="4" t="s">
        <v>21</v>
      </c>
    </row>
    <row r="2840" spans="1:14" x14ac:dyDescent="0.25">
      <c r="A2840" s="1" t="s">
        <v>360</v>
      </c>
      <c r="B2840" s="2" t="s">
        <v>378</v>
      </c>
      <c r="C2840" s="2" t="s">
        <v>2425</v>
      </c>
      <c r="D2840" s="2" t="s">
        <v>17954</v>
      </c>
      <c r="E2840" s="2" t="s">
        <v>2482</v>
      </c>
      <c r="F2840" s="2">
        <v>32121501</v>
      </c>
      <c r="G2840" s="2" t="s">
        <v>810</v>
      </c>
      <c r="H2840" s="2">
        <v>9</v>
      </c>
      <c r="I2840" s="2">
        <v>6</v>
      </c>
      <c r="J2840" s="2">
        <v>16</v>
      </c>
      <c r="K2840" s="2">
        <v>25</v>
      </c>
      <c r="L2840" s="3">
        <v>379919</v>
      </c>
      <c r="M2840" s="2" t="s">
        <v>0</v>
      </c>
      <c r="N2840" s="4" t="s">
        <v>21</v>
      </c>
    </row>
    <row r="2841" spans="1:14" x14ac:dyDescent="0.25">
      <c r="A2841" s="1" t="s">
        <v>360</v>
      </c>
      <c r="B2841" s="2" t="s">
        <v>378</v>
      </c>
      <c r="C2841" s="2" t="s">
        <v>2425</v>
      </c>
      <c r="D2841" s="2" t="s">
        <v>17954</v>
      </c>
      <c r="E2841" s="2" t="s">
        <v>2483</v>
      </c>
      <c r="F2841" s="2">
        <v>32121501</v>
      </c>
      <c r="G2841" s="2" t="s">
        <v>810</v>
      </c>
      <c r="H2841" s="2">
        <v>9</v>
      </c>
      <c r="I2841" s="2">
        <v>6</v>
      </c>
      <c r="J2841" s="2">
        <v>16</v>
      </c>
      <c r="K2841" s="2">
        <v>31</v>
      </c>
      <c r="L2841" s="3">
        <v>1062861.6599999999</v>
      </c>
      <c r="M2841" s="2" t="s">
        <v>0</v>
      </c>
      <c r="N2841" s="4" t="s">
        <v>21</v>
      </c>
    </row>
    <row r="2842" spans="1:14" x14ac:dyDescent="0.25">
      <c r="A2842" s="1" t="s">
        <v>360</v>
      </c>
      <c r="B2842" s="2" t="s">
        <v>378</v>
      </c>
      <c r="C2842" s="2" t="s">
        <v>2425</v>
      </c>
      <c r="D2842" s="2" t="s">
        <v>17954</v>
      </c>
      <c r="E2842" s="2" t="s">
        <v>2484</v>
      </c>
      <c r="F2842" s="2">
        <v>32121501</v>
      </c>
      <c r="G2842" s="2" t="s">
        <v>810</v>
      </c>
      <c r="H2842" s="2">
        <v>9</v>
      </c>
      <c r="I2842" s="2">
        <v>6</v>
      </c>
      <c r="J2842" s="2">
        <v>16</v>
      </c>
      <c r="K2842" s="2">
        <v>24</v>
      </c>
      <c r="L2842" s="3">
        <v>939858.24</v>
      </c>
      <c r="M2842" s="2" t="s">
        <v>0</v>
      </c>
      <c r="N2842" s="4" t="s">
        <v>21</v>
      </c>
    </row>
    <row r="2843" spans="1:14" x14ac:dyDescent="0.25">
      <c r="A2843" s="1" t="s">
        <v>360</v>
      </c>
      <c r="B2843" s="2" t="s">
        <v>378</v>
      </c>
      <c r="C2843" s="2" t="s">
        <v>2425</v>
      </c>
      <c r="D2843" s="2" t="s">
        <v>17954</v>
      </c>
      <c r="E2843" s="2" t="s">
        <v>2485</v>
      </c>
      <c r="F2843" s="2">
        <v>32121501</v>
      </c>
      <c r="G2843" s="2" t="s">
        <v>810</v>
      </c>
      <c r="H2843" s="2">
        <v>9</v>
      </c>
      <c r="I2843" s="2">
        <v>6</v>
      </c>
      <c r="J2843" s="2">
        <v>16</v>
      </c>
      <c r="K2843" s="2">
        <v>26</v>
      </c>
      <c r="L2843" s="3">
        <v>1112017.4000000001</v>
      </c>
      <c r="M2843" s="2" t="s">
        <v>0</v>
      </c>
      <c r="N2843" s="4" t="s">
        <v>21</v>
      </c>
    </row>
    <row r="2844" spans="1:14" x14ac:dyDescent="0.25">
      <c r="A2844" s="1" t="s">
        <v>360</v>
      </c>
      <c r="B2844" s="2" t="s">
        <v>378</v>
      </c>
      <c r="C2844" s="2" t="s">
        <v>2425</v>
      </c>
      <c r="D2844" s="2" t="s">
        <v>17954</v>
      </c>
      <c r="E2844" s="2" t="s">
        <v>2486</v>
      </c>
      <c r="F2844" s="2">
        <v>32121501</v>
      </c>
      <c r="G2844" s="2" t="s">
        <v>810</v>
      </c>
      <c r="H2844" s="2">
        <v>9</v>
      </c>
      <c r="I2844" s="2">
        <v>6</v>
      </c>
      <c r="J2844" s="2">
        <v>16</v>
      </c>
      <c r="K2844" s="2">
        <v>33</v>
      </c>
      <c r="L2844" s="3">
        <v>1178001.33</v>
      </c>
      <c r="M2844" s="2" t="s">
        <v>0</v>
      </c>
      <c r="N2844" s="4" t="s">
        <v>21</v>
      </c>
    </row>
    <row r="2845" spans="1:14" x14ac:dyDescent="0.25">
      <c r="A2845" s="1" t="s">
        <v>360</v>
      </c>
      <c r="B2845" s="2" t="s">
        <v>378</v>
      </c>
      <c r="C2845" s="2" t="s">
        <v>2425</v>
      </c>
      <c r="D2845" s="2" t="s">
        <v>17954</v>
      </c>
      <c r="E2845" s="2" t="s">
        <v>2487</v>
      </c>
      <c r="F2845" s="2">
        <v>32121501</v>
      </c>
      <c r="G2845" s="2" t="s">
        <v>810</v>
      </c>
      <c r="H2845" s="2">
        <v>9</v>
      </c>
      <c r="I2845" s="2">
        <v>6</v>
      </c>
      <c r="J2845" s="2">
        <v>16</v>
      </c>
      <c r="K2845" s="2">
        <v>1</v>
      </c>
      <c r="L2845" s="3">
        <v>51252.04</v>
      </c>
      <c r="M2845" s="2" t="s">
        <v>0</v>
      </c>
      <c r="N2845" s="4" t="s">
        <v>21</v>
      </c>
    </row>
    <row r="2846" spans="1:14" x14ac:dyDescent="0.25">
      <c r="A2846" s="1" t="s">
        <v>360</v>
      </c>
      <c r="B2846" s="2" t="s">
        <v>378</v>
      </c>
      <c r="C2846" s="2" t="s">
        <v>2488</v>
      </c>
      <c r="D2846" s="2" t="s">
        <v>17955</v>
      </c>
      <c r="E2846" s="2" t="s">
        <v>2489</v>
      </c>
      <c r="F2846" s="2">
        <v>26101732</v>
      </c>
      <c r="G2846" s="2" t="s">
        <v>490</v>
      </c>
      <c r="H2846" s="2">
        <v>2</v>
      </c>
      <c r="I2846" s="2">
        <v>3</v>
      </c>
      <c r="J2846" s="2">
        <v>10</v>
      </c>
      <c r="K2846" s="2">
        <v>30</v>
      </c>
      <c r="L2846" s="3">
        <v>45000</v>
      </c>
      <c r="M2846" s="2" t="s">
        <v>0</v>
      </c>
      <c r="N2846" s="4" t="s">
        <v>21</v>
      </c>
    </row>
    <row r="2847" spans="1:14" x14ac:dyDescent="0.25">
      <c r="A2847" s="1" t="s">
        <v>360</v>
      </c>
      <c r="B2847" s="2" t="s">
        <v>378</v>
      </c>
      <c r="C2847" s="2" t="s">
        <v>2488</v>
      </c>
      <c r="D2847" s="2" t="s">
        <v>17955</v>
      </c>
      <c r="E2847" s="2" t="s">
        <v>2490</v>
      </c>
      <c r="F2847" s="2">
        <v>39121432</v>
      </c>
      <c r="G2847" s="2" t="s">
        <v>490</v>
      </c>
      <c r="H2847" s="2">
        <v>2</v>
      </c>
      <c r="I2847" s="2">
        <v>3</v>
      </c>
      <c r="J2847" s="2">
        <v>10</v>
      </c>
      <c r="K2847" s="2">
        <v>20</v>
      </c>
      <c r="L2847" s="3">
        <v>5000</v>
      </c>
      <c r="M2847" s="2" t="s">
        <v>0</v>
      </c>
      <c r="N2847" s="4" t="s">
        <v>21</v>
      </c>
    </row>
    <row r="2848" spans="1:14" x14ac:dyDescent="0.25">
      <c r="A2848" s="1" t="s">
        <v>360</v>
      </c>
      <c r="B2848" s="2" t="s">
        <v>378</v>
      </c>
      <c r="C2848" s="2" t="s">
        <v>2488</v>
      </c>
      <c r="D2848" s="2" t="s">
        <v>17955</v>
      </c>
      <c r="E2848" s="2" t="s">
        <v>2491</v>
      </c>
      <c r="F2848" s="2">
        <v>26101732</v>
      </c>
      <c r="G2848" s="2" t="s">
        <v>17856</v>
      </c>
      <c r="H2848" s="2">
        <v>1</v>
      </c>
      <c r="I2848" s="2">
        <v>6</v>
      </c>
      <c r="J2848" s="2">
        <v>10</v>
      </c>
      <c r="K2848" s="2">
        <v>2</v>
      </c>
      <c r="L2848" s="3">
        <v>10000</v>
      </c>
      <c r="M2848" s="2" t="s">
        <v>20</v>
      </c>
      <c r="N2848" s="4" t="s">
        <v>21</v>
      </c>
    </row>
    <row r="2849" spans="1:14" x14ac:dyDescent="0.25">
      <c r="A2849" s="1" t="s">
        <v>360</v>
      </c>
      <c r="B2849" s="2" t="s">
        <v>378</v>
      </c>
      <c r="C2849" s="2" t="s">
        <v>2488</v>
      </c>
      <c r="D2849" s="2" t="s">
        <v>17955</v>
      </c>
      <c r="E2849" s="2" t="s">
        <v>2492</v>
      </c>
      <c r="F2849" s="2">
        <v>26121500</v>
      </c>
      <c r="G2849" s="2" t="s">
        <v>490</v>
      </c>
      <c r="H2849" s="2">
        <v>1</v>
      </c>
      <c r="I2849" s="2">
        <v>6</v>
      </c>
      <c r="J2849" s="2">
        <v>10</v>
      </c>
      <c r="K2849" s="2">
        <v>10</v>
      </c>
      <c r="L2849" s="3">
        <v>599998</v>
      </c>
      <c r="M2849" s="2" t="s">
        <v>0</v>
      </c>
      <c r="N2849" s="4" t="s">
        <v>21</v>
      </c>
    </row>
    <row r="2850" spans="1:14" x14ac:dyDescent="0.25">
      <c r="A2850" s="1" t="s">
        <v>360</v>
      </c>
      <c r="B2850" s="2" t="s">
        <v>378</v>
      </c>
      <c r="C2850" s="2" t="s">
        <v>2488</v>
      </c>
      <c r="D2850" s="2" t="s">
        <v>17955</v>
      </c>
      <c r="E2850" s="2" t="s">
        <v>2493</v>
      </c>
      <c r="F2850" s="2">
        <v>26121634</v>
      </c>
      <c r="G2850" s="2" t="s">
        <v>810</v>
      </c>
      <c r="H2850" s="2">
        <v>2</v>
      </c>
      <c r="I2850" s="2">
        <v>3</v>
      </c>
      <c r="J2850" s="2">
        <v>16</v>
      </c>
      <c r="K2850" s="2">
        <v>3</v>
      </c>
      <c r="L2850" s="3">
        <v>1036717.6199999999</v>
      </c>
      <c r="M2850" s="2" t="s">
        <v>0</v>
      </c>
      <c r="N2850" s="4" t="s">
        <v>21</v>
      </c>
    </row>
    <row r="2851" spans="1:14" x14ac:dyDescent="0.25">
      <c r="A2851" s="1" t="s">
        <v>360</v>
      </c>
      <c r="B2851" s="2" t="s">
        <v>378</v>
      </c>
      <c r="C2851" s="2" t="s">
        <v>2488</v>
      </c>
      <c r="D2851" s="2" t="s">
        <v>17955</v>
      </c>
      <c r="E2851" s="2" t="s">
        <v>2494</v>
      </c>
      <c r="F2851" s="2">
        <v>26121634</v>
      </c>
      <c r="G2851" s="2" t="s">
        <v>810</v>
      </c>
      <c r="H2851" s="2">
        <v>2</v>
      </c>
      <c r="I2851" s="2">
        <v>3</v>
      </c>
      <c r="J2851" s="2">
        <v>16</v>
      </c>
      <c r="K2851" s="2">
        <v>1</v>
      </c>
      <c r="L2851" s="3">
        <v>227719.65</v>
      </c>
      <c r="M2851" s="2" t="s">
        <v>0</v>
      </c>
      <c r="N2851" s="4" t="s">
        <v>21</v>
      </c>
    </row>
    <row r="2852" spans="1:14" x14ac:dyDescent="0.25">
      <c r="A2852" s="1" t="s">
        <v>360</v>
      </c>
      <c r="B2852" s="2" t="s">
        <v>378</v>
      </c>
      <c r="C2852" s="2" t="s">
        <v>2488</v>
      </c>
      <c r="D2852" s="2" t="s">
        <v>17955</v>
      </c>
      <c r="E2852" s="2" t="s">
        <v>2495</v>
      </c>
      <c r="F2852" s="2">
        <v>26121634</v>
      </c>
      <c r="G2852" s="2" t="s">
        <v>810</v>
      </c>
      <c r="H2852" s="2">
        <v>2</v>
      </c>
      <c r="I2852" s="2">
        <v>3</v>
      </c>
      <c r="J2852" s="2">
        <v>16</v>
      </c>
      <c r="K2852" s="2">
        <v>1</v>
      </c>
      <c r="L2852" s="3">
        <v>159403.57999999999</v>
      </c>
      <c r="M2852" s="2" t="s">
        <v>0</v>
      </c>
      <c r="N2852" s="4" t="s">
        <v>21</v>
      </c>
    </row>
    <row r="2853" spans="1:14" x14ac:dyDescent="0.25">
      <c r="A2853" s="1" t="s">
        <v>360</v>
      </c>
      <c r="B2853" s="2" t="s">
        <v>378</v>
      </c>
      <c r="C2853" s="2" t="s">
        <v>2488</v>
      </c>
      <c r="D2853" s="2" t="s">
        <v>17955</v>
      </c>
      <c r="E2853" s="2" t="s">
        <v>2496</v>
      </c>
      <c r="F2853" s="2">
        <v>26121606</v>
      </c>
      <c r="G2853" s="2" t="s">
        <v>810</v>
      </c>
      <c r="H2853" s="2">
        <v>2</v>
      </c>
      <c r="I2853" s="2">
        <v>3</v>
      </c>
      <c r="J2853" s="2">
        <v>16</v>
      </c>
      <c r="K2853" s="2">
        <v>1</v>
      </c>
      <c r="L2853" s="3">
        <v>450892.26</v>
      </c>
      <c r="M2853" s="2" t="s">
        <v>0</v>
      </c>
      <c r="N2853" s="4" t="s">
        <v>21</v>
      </c>
    </row>
    <row r="2854" spans="1:14" x14ac:dyDescent="0.25">
      <c r="A2854" s="1" t="s">
        <v>360</v>
      </c>
      <c r="B2854" s="2" t="s">
        <v>378</v>
      </c>
      <c r="C2854" s="2" t="s">
        <v>2488</v>
      </c>
      <c r="D2854" s="2" t="s">
        <v>17955</v>
      </c>
      <c r="E2854" s="2" t="s">
        <v>2497</v>
      </c>
      <c r="F2854" s="2">
        <v>26121606</v>
      </c>
      <c r="G2854" s="2" t="s">
        <v>810</v>
      </c>
      <c r="H2854" s="2">
        <v>2</v>
      </c>
      <c r="I2854" s="2">
        <v>3</v>
      </c>
      <c r="J2854" s="2">
        <v>16</v>
      </c>
      <c r="K2854" s="2">
        <v>4</v>
      </c>
      <c r="L2854" s="3">
        <v>1366344.52</v>
      </c>
      <c r="M2854" s="2" t="s">
        <v>0</v>
      </c>
      <c r="N2854" s="4" t="s">
        <v>21</v>
      </c>
    </row>
    <row r="2855" spans="1:14" x14ac:dyDescent="0.25">
      <c r="A2855" s="1" t="s">
        <v>360</v>
      </c>
      <c r="B2855" s="2" t="s">
        <v>378</v>
      </c>
      <c r="C2855" s="2" t="s">
        <v>2488</v>
      </c>
      <c r="D2855" s="2" t="s">
        <v>17955</v>
      </c>
      <c r="E2855" s="2" t="s">
        <v>2498</v>
      </c>
      <c r="F2855" s="2">
        <v>26121606</v>
      </c>
      <c r="G2855" s="2" t="s">
        <v>810</v>
      </c>
      <c r="H2855" s="2">
        <v>2</v>
      </c>
      <c r="I2855" s="2">
        <v>3</v>
      </c>
      <c r="J2855" s="2">
        <v>16</v>
      </c>
      <c r="K2855" s="2">
        <v>2</v>
      </c>
      <c r="L2855" s="3">
        <v>464546.72</v>
      </c>
      <c r="M2855" s="2" t="s">
        <v>0</v>
      </c>
      <c r="N2855" s="4" t="s">
        <v>21</v>
      </c>
    </row>
    <row r="2856" spans="1:14" x14ac:dyDescent="0.25">
      <c r="A2856" s="1" t="s">
        <v>360</v>
      </c>
      <c r="B2856" s="2" t="s">
        <v>378</v>
      </c>
      <c r="C2856" s="2" t="s">
        <v>2488</v>
      </c>
      <c r="D2856" s="2" t="s">
        <v>17955</v>
      </c>
      <c r="E2856" s="2" t="s">
        <v>2499</v>
      </c>
      <c r="F2856" s="2">
        <v>26121606</v>
      </c>
      <c r="G2856" s="2" t="s">
        <v>810</v>
      </c>
      <c r="H2856" s="2">
        <v>2</v>
      </c>
      <c r="I2856" s="2">
        <v>3</v>
      </c>
      <c r="J2856" s="2">
        <v>16</v>
      </c>
      <c r="K2856" s="2">
        <v>2</v>
      </c>
      <c r="L2856" s="3">
        <v>1164808.7</v>
      </c>
      <c r="M2856" s="2" t="s">
        <v>0</v>
      </c>
      <c r="N2856" s="4" t="s">
        <v>21</v>
      </c>
    </row>
    <row r="2857" spans="1:14" x14ac:dyDescent="0.25">
      <c r="A2857" s="1" t="s">
        <v>360</v>
      </c>
      <c r="B2857" s="2" t="s">
        <v>378</v>
      </c>
      <c r="C2857" s="2" t="s">
        <v>2488</v>
      </c>
      <c r="D2857" s="2" t="s">
        <v>17955</v>
      </c>
      <c r="E2857" s="2" t="s">
        <v>2493</v>
      </c>
      <c r="F2857" s="2">
        <v>26121634</v>
      </c>
      <c r="G2857" s="2" t="s">
        <v>810</v>
      </c>
      <c r="H2857" s="2">
        <v>2</v>
      </c>
      <c r="I2857" s="2">
        <v>3</v>
      </c>
      <c r="J2857" s="2">
        <v>10</v>
      </c>
      <c r="K2857" s="2">
        <v>3</v>
      </c>
      <c r="L2857" s="3">
        <v>1036717.6199999999</v>
      </c>
      <c r="M2857" s="2" t="s">
        <v>0</v>
      </c>
      <c r="N2857" s="4" t="s">
        <v>21</v>
      </c>
    </row>
    <row r="2858" spans="1:14" x14ac:dyDescent="0.25">
      <c r="A2858" s="1" t="s">
        <v>360</v>
      </c>
      <c r="B2858" s="2" t="s">
        <v>378</v>
      </c>
      <c r="C2858" s="2" t="s">
        <v>2488</v>
      </c>
      <c r="D2858" s="2" t="s">
        <v>17955</v>
      </c>
      <c r="E2858" s="2" t="s">
        <v>2499</v>
      </c>
      <c r="F2858" s="2">
        <v>26121606</v>
      </c>
      <c r="G2858" s="2" t="s">
        <v>810</v>
      </c>
      <c r="H2858" s="2">
        <v>2</v>
      </c>
      <c r="I2858" s="2">
        <v>3</v>
      </c>
      <c r="J2858" s="2">
        <v>10</v>
      </c>
      <c r="K2858" s="2">
        <v>2</v>
      </c>
      <c r="L2858" s="3">
        <v>1164808.7</v>
      </c>
      <c r="M2858" s="2" t="s">
        <v>0</v>
      </c>
      <c r="N2858" s="4" t="s">
        <v>21</v>
      </c>
    </row>
    <row r="2859" spans="1:14" x14ac:dyDescent="0.25">
      <c r="A2859" s="1" t="s">
        <v>360</v>
      </c>
      <c r="B2859" s="2" t="s">
        <v>378</v>
      </c>
      <c r="C2859" s="2" t="s">
        <v>2488</v>
      </c>
      <c r="D2859" s="2" t="s">
        <v>17955</v>
      </c>
      <c r="E2859" s="2" t="s">
        <v>2500</v>
      </c>
      <c r="F2859" s="2">
        <v>46171605</v>
      </c>
      <c r="G2859" s="2" t="s">
        <v>810</v>
      </c>
      <c r="H2859" s="2">
        <v>2</v>
      </c>
      <c r="I2859" s="2">
        <v>3</v>
      </c>
      <c r="J2859" s="2">
        <v>16</v>
      </c>
      <c r="K2859" s="2">
        <v>5</v>
      </c>
      <c r="L2859" s="3">
        <v>614836.29999999993</v>
      </c>
      <c r="M2859" s="2" t="s">
        <v>0</v>
      </c>
      <c r="N2859" s="4" t="s">
        <v>21</v>
      </c>
    </row>
    <row r="2860" spans="1:14" x14ac:dyDescent="0.25">
      <c r="A2860" s="1" t="s">
        <v>360</v>
      </c>
      <c r="B2860" s="2" t="s">
        <v>378</v>
      </c>
      <c r="C2860" s="2" t="s">
        <v>2488</v>
      </c>
      <c r="D2860" s="2" t="s">
        <v>17955</v>
      </c>
      <c r="E2860" s="2" t="s">
        <v>18231</v>
      </c>
      <c r="F2860" s="2">
        <v>39121400</v>
      </c>
      <c r="G2860" s="2" t="s">
        <v>490</v>
      </c>
      <c r="H2860" s="2">
        <v>3</v>
      </c>
      <c r="I2860" s="2">
        <v>6</v>
      </c>
      <c r="J2860" s="2">
        <v>10</v>
      </c>
      <c r="K2860" s="2">
        <v>200</v>
      </c>
      <c r="L2860" s="3">
        <v>317708</v>
      </c>
      <c r="M2860" s="2" t="s">
        <v>0</v>
      </c>
      <c r="N2860" s="4" t="s">
        <v>21</v>
      </c>
    </row>
    <row r="2861" spans="1:14" x14ac:dyDescent="0.25">
      <c r="A2861" s="1" t="s">
        <v>360</v>
      </c>
      <c r="B2861" s="2" t="s">
        <v>378</v>
      </c>
      <c r="C2861" s="2" t="s">
        <v>2488</v>
      </c>
      <c r="D2861" s="2" t="s">
        <v>17955</v>
      </c>
      <c r="E2861" s="2" t="s">
        <v>2501</v>
      </c>
      <c r="F2861" s="2">
        <v>39121400</v>
      </c>
      <c r="G2861" s="2" t="s">
        <v>490</v>
      </c>
      <c r="H2861" s="2">
        <v>3</v>
      </c>
      <c r="I2861" s="2">
        <v>6</v>
      </c>
      <c r="J2861" s="2">
        <v>10</v>
      </c>
      <c r="K2861" s="2">
        <v>200</v>
      </c>
      <c r="L2861" s="3">
        <v>482360.00000000006</v>
      </c>
      <c r="M2861" s="2" t="s">
        <v>0</v>
      </c>
      <c r="N2861" s="4" t="s">
        <v>21</v>
      </c>
    </row>
    <row r="2862" spans="1:14" x14ac:dyDescent="0.25">
      <c r="A2862" s="1" t="s">
        <v>360</v>
      </c>
      <c r="B2862" s="2" t="s">
        <v>378</v>
      </c>
      <c r="C2862" s="2" t="s">
        <v>2488</v>
      </c>
      <c r="D2862" s="2" t="s">
        <v>17955</v>
      </c>
      <c r="E2862" s="2" t="s">
        <v>2502</v>
      </c>
      <c r="F2862" s="2">
        <v>39121400</v>
      </c>
      <c r="G2862" s="2" t="s">
        <v>490</v>
      </c>
      <c r="H2862" s="2">
        <v>3</v>
      </c>
      <c r="I2862" s="2">
        <v>6</v>
      </c>
      <c r="J2862" s="2">
        <v>10</v>
      </c>
      <c r="K2862" s="2">
        <v>100</v>
      </c>
      <c r="L2862" s="3">
        <v>381597</v>
      </c>
      <c r="M2862" s="2" t="s">
        <v>0</v>
      </c>
      <c r="N2862" s="4" t="s">
        <v>21</v>
      </c>
    </row>
    <row r="2863" spans="1:14" x14ac:dyDescent="0.25">
      <c r="A2863" s="1" t="s">
        <v>360</v>
      </c>
      <c r="B2863" s="2" t="s">
        <v>378</v>
      </c>
      <c r="C2863" s="2" t="s">
        <v>2488</v>
      </c>
      <c r="D2863" s="2" t="s">
        <v>17955</v>
      </c>
      <c r="E2863" s="2" t="s">
        <v>2503</v>
      </c>
      <c r="F2863" s="2">
        <v>26121613</v>
      </c>
      <c r="G2863" s="2" t="s">
        <v>490</v>
      </c>
      <c r="H2863" s="2">
        <v>7</v>
      </c>
      <c r="I2863" s="2">
        <v>6</v>
      </c>
      <c r="J2863" s="2">
        <v>10</v>
      </c>
      <c r="K2863" s="2">
        <v>10</v>
      </c>
      <c r="L2863" s="3">
        <v>94609.2</v>
      </c>
      <c r="M2863" s="2" t="s">
        <v>17389</v>
      </c>
      <c r="N2863" s="4" t="s">
        <v>21</v>
      </c>
    </row>
    <row r="2864" spans="1:14" x14ac:dyDescent="0.25">
      <c r="A2864" s="1" t="s">
        <v>360</v>
      </c>
      <c r="B2864" s="2" t="s">
        <v>378</v>
      </c>
      <c r="C2864" s="2" t="s">
        <v>2488</v>
      </c>
      <c r="D2864" s="2" t="s">
        <v>17955</v>
      </c>
      <c r="E2864" s="2" t="s">
        <v>2494</v>
      </c>
      <c r="F2864" s="2">
        <v>26121634</v>
      </c>
      <c r="G2864" s="2" t="s">
        <v>490</v>
      </c>
      <c r="H2864" s="2">
        <v>5</v>
      </c>
      <c r="I2864" s="2">
        <v>6</v>
      </c>
      <c r="J2864" s="2">
        <v>10</v>
      </c>
      <c r="K2864" s="2">
        <v>2</v>
      </c>
      <c r="L2864" s="3">
        <v>455439.3</v>
      </c>
      <c r="M2864" s="2" t="s">
        <v>0</v>
      </c>
      <c r="N2864" s="4" t="s">
        <v>21</v>
      </c>
    </row>
    <row r="2865" spans="1:14" x14ac:dyDescent="0.25">
      <c r="A2865" s="1" t="s">
        <v>360</v>
      </c>
      <c r="B2865" s="2" t="s">
        <v>378</v>
      </c>
      <c r="C2865" s="2" t="s">
        <v>2488</v>
      </c>
      <c r="D2865" s="2" t="s">
        <v>17955</v>
      </c>
      <c r="E2865" s="2" t="s">
        <v>2495</v>
      </c>
      <c r="F2865" s="2">
        <v>26121634</v>
      </c>
      <c r="G2865" s="2" t="s">
        <v>490</v>
      </c>
      <c r="H2865" s="2">
        <v>5</v>
      </c>
      <c r="I2865" s="2">
        <v>6</v>
      </c>
      <c r="J2865" s="2">
        <v>10</v>
      </c>
      <c r="K2865" s="2">
        <v>2</v>
      </c>
      <c r="L2865" s="3">
        <v>318807.15999999997</v>
      </c>
      <c r="M2865" s="2" t="s">
        <v>0</v>
      </c>
      <c r="N2865" s="4" t="s">
        <v>21</v>
      </c>
    </row>
    <row r="2866" spans="1:14" x14ac:dyDescent="0.25">
      <c r="A2866" s="1" t="s">
        <v>360</v>
      </c>
      <c r="B2866" s="2" t="s">
        <v>378</v>
      </c>
      <c r="C2866" s="2" t="s">
        <v>2488</v>
      </c>
      <c r="D2866" s="2" t="s">
        <v>17955</v>
      </c>
      <c r="E2866" s="2" t="s">
        <v>2499</v>
      </c>
      <c r="F2866" s="2">
        <v>26121606</v>
      </c>
      <c r="G2866" s="2" t="s">
        <v>490</v>
      </c>
      <c r="H2866" s="2">
        <v>5</v>
      </c>
      <c r="I2866" s="2">
        <v>6</v>
      </c>
      <c r="J2866" s="2">
        <v>10</v>
      </c>
      <c r="K2866" s="2">
        <v>1</v>
      </c>
      <c r="L2866" s="3">
        <v>582404.35</v>
      </c>
      <c r="M2866" s="2" t="s">
        <v>0</v>
      </c>
      <c r="N2866" s="4" t="s">
        <v>21</v>
      </c>
    </row>
    <row r="2867" spans="1:14" x14ac:dyDescent="0.25">
      <c r="A2867" s="1" t="s">
        <v>360</v>
      </c>
      <c r="B2867" s="2" t="s">
        <v>378</v>
      </c>
      <c r="C2867" s="2" t="s">
        <v>2488</v>
      </c>
      <c r="D2867" s="2" t="s">
        <v>17955</v>
      </c>
      <c r="E2867" s="2" t="s">
        <v>2496</v>
      </c>
      <c r="F2867" s="2">
        <v>26121606</v>
      </c>
      <c r="G2867" s="2" t="s">
        <v>490</v>
      </c>
      <c r="H2867" s="2">
        <v>5</v>
      </c>
      <c r="I2867" s="2">
        <v>6</v>
      </c>
      <c r="J2867" s="2">
        <v>10</v>
      </c>
      <c r="K2867" s="2">
        <v>1</v>
      </c>
      <c r="L2867" s="3">
        <v>450892.26</v>
      </c>
      <c r="M2867" s="2" t="s">
        <v>0</v>
      </c>
      <c r="N2867" s="4" t="s">
        <v>21</v>
      </c>
    </row>
    <row r="2868" spans="1:14" x14ac:dyDescent="0.25">
      <c r="A2868" s="1" t="s">
        <v>360</v>
      </c>
      <c r="B2868" s="2" t="s">
        <v>378</v>
      </c>
      <c r="C2868" s="2" t="s">
        <v>2488</v>
      </c>
      <c r="D2868" s="2" t="s">
        <v>17955</v>
      </c>
      <c r="E2868" s="2" t="s">
        <v>2497</v>
      </c>
      <c r="F2868" s="2">
        <v>26121606</v>
      </c>
      <c r="G2868" s="2" t="s">
        <v>490</v>
      </c>
      <c r="H2868" s="2">
        <v>5</v>
      </c>
      <c r="I2868" s="2">
        <v>6</v>
      </c>
      <c r="J2868" s="2">
        <v>10</v>
      </c>
      <c r="K2868" s="2">
        <v>1</v>
      </c>
      <c r="L2868" s="3">
        <v>341586.13</v>
      </c>
      <c r="M2868" s="2" t="s">
        <v>0</v>
      </c>
      <c r="N2868" s="4" t="s">
        <v>21</v>
      </c>
    </row>
    <row r="2869" spans="1:14" x14ac:dyDescent="0.25">
      <c r="A2869" s="1" t="s">
        <v>360</v>
      </c>
      <c r="B2869" s="2" t="s">
        <v>378</v>
      </c>
      <c r="C2869" s="2" t="s">
        <v>2488</v>
      </c>
      <c r="D2869" s="2" t="s">
        <v>17955</v>
      </c>
      <c r="E2869" s="2" t="s">
        <v>2498</v>
      </c>
      <c r="F2869" s="2">
        <v>26121606</v>
      </c>
      <c r="G2869" s="2" t="s">
        <v>490</v>
      </c>
      <c r="H2869" s="2">
        <v>5</v>
      </c>
      <c r="I2869" s="2">
        <v>6</v>
      </c>
      <c r="J2869" s="2">
        <v>10</v>
      </c>
      <c r="K2869" s="2">
        <v>2</v>
      </c>
      <c r="L2869" s="3">
        <v>464546.72</v>
      </c>
      <c r="M2869" s="2" t="s">
        <v>0</v>
      </c>
      <c r="N2869" s="4" t="s">
        <v>21</v>
      </c>
    </row>
    <row r="2870" spans="1:14" x14ac:dyDescent="0.25">
      <c r="A2870" s="1" t="s">
        <v>360</v>
      </c>
      <c r="B2870" s="2" t="s">
        <v>378</v>
      </c>
      <c r="C2870" s="2" t="s">
        <v>2488</v>
      </c>
      <c r="D2870" s="2" t="s">
        <v>17955</v>
      </c>
      <c r="E2870" s="2" t="s">
        <v>2504</v>
      </c>
      <c r="F2870" s="2">
        <v>39131709</v>
      </c>
      <c r="G2870" s="2" t="s">
        <v>810</v>
      </c>
      <c r="H2870" s="2">
        <v>9</v>
      </c>
      <c r="I2870" s="2">
        <v>6</v>
      </c>
      <c r="J2870" s="2">
        <v>16</v>
      </c>
      <c r="K2870" s="2">
        <v>1</v>
      </c>
      <c r="L2870" s="3">
        <v>341091.5</v>
      </c>
      <c r="M2870" s="2" t="s">
        <v>0</v>
      </c>
      <c r="N2870" s="4" t="s">
        <v>21</v>
      </c>
    </row>
    <row r="2871" spans="1:14" x14ac:dyDescent="0.25">
      <c r="A2871" s="1" t="s">
        <v>360</v>
      </c>
      <c r="B2871" s="2" t="s">
        <v>378</v>
      </c>
      <c r="C2871" s="2" t="s">
        <v>2488</v>
      </c>
      <c r="D2871" s="2" t="s">
        <v>17955</v>
      </c>
      <c r="E2871" s="2" t="s">
        <v>2505</v>
      </c>
      <c r="F2871" s="2">
        <v>39131709</v>
      </c>
      <c r="G2871" s="2" t="s">
        <v>810</v>
      </c>
      <c r="H2871" s="2">
        <v>9</v>
      </c>
      <c r="I2871" s="2">
        <v>6</v>
      </c>
      <c r="J2871" s="2">
        <v>16</v>
      </c>
      <c r="K2871" s="2">
        <v>10</v>
      </c>
      <c r="L2871" s="3">
        <v>2960013.9000000004</v>
      </c>
      <c r="M2871" s="2" t="s">
        <v>0</v>
      </c>
      <c r="N2871" s="4" t="s">
        <v>21</v>
      </c>
    </row>
    <row r="2872" spans="1:14" x14ac:dyDescent="0.25">
      <c r="A2872" s="1" t="s">
        <v>360</v>
      </c>
      <c r="B2872" s="2" t="s">
        <v>378</v>
      </c>
      <c r="C2872" s="2" t="s">
        <v>2488</v>
      </c>
      <c r="D2872" s="2" t="s">
        <v>17955</v>
      </c>
      <c r="E2872" s="2" t="s">
        <v>2506</v>
      </c>
      <c r="F2872" s="2">
        <v>39131709</v>
      </c>
      <c r="G2872" s="2" t="s">
        <v>810</v>
      </c>
      <c r="H2872" s="2">
        <v>9</v>
      </c>
      <c r="I2872" s="2">
        <v>6</v>
      </c>
      <c r="J2872" s="2">
        <v>16</v>
      </c>
      <c r="K2872" s="2">
        <v>10</v>
      </c>
      <c r="L2872" s="3">
        <v>73712.600000000006</v>
      </c>
      <c r="M2872" s="2" t="s">
        <v>0</v>
      </c>
      <c r="N2872" s="4" t="s">
        <v>21</v>
      </c>
    </row>
    <row r="2873" spans="1:14" x14ac:dyDescent="0.25">
      <c r="A2873" s="1" t="s">
        <v>360</v>
      </c>
      <c r="B2873" s="2" t="s">
        <v>378</v>
      </c>
      <c r="C2873" s="2" t="s">
        <v>2488</v>
      </c>
      <c r="D2873" s="2" t="s">
        <v>17955</v>
      </c>
      <c r="E2873" s="2" t="s">
        <v>2507</v>
      </c>
      <c r="F2873" s="2">
        <v>39131709</v>
      </c>
      <c r="G2873" s="2" t="s">
        <v>810</v>
      </c>
      <c r="H2873" s="2">
        <v>9</v>
      </c>
      <c r="I2873" s="2">
        <v>6</v>
      </c>
      <c r="J2873" s="2">
        <v>16</v>
      </c>
      <c r="K2873" s="2">
        <v>1</v>
      </c>
      <c r="L2873" s="3">
        <v>104747.64</v>
      </c>
      <c r="M2873" s="2" t="s">
        <v>0</v>
      </c>
      <c r="N2873" s="4" t="s">
        <v>21</v>
      </c>
    </row>
    <row r="2874" spans="1:14" x14ac:dyDescent="0.25">
      <c r="A2874" s="1" t="s">
        <v>360</v>
      </c>
      <c r="B2874" s="2" t="s">
        <v>378</v>
      </c>
      <c r="C2874" s="2" t="s">
        <v>2488</v>
      </c>
      <c r="D2874" s="2" t="s">
        <v>17955</v>
      </c>
      <c r="E2874" s="2" t="s">
        <v>2508</v>
      </c>
      <c r="F2874" s="2">
        <v>26121613</v>
      </c>
      <c r="G2874" s="2" t="s">
        <v>810</v>
      </c>
      <c r="H2874" s="2">
        <v>9</v>
      </c>
      <c r="I2874" s="2">
        <v>6</v>
      </c>
      <c r="J2874" s="2">
        <v>16</v>
      </c>
      <c r="K2874" s="2">
        <v>9</v>
      </c>
      <c r="L2874" s="3">
        <v>90989.46</v>
      </c>
      <c r="M2874" s="2" t="s">
        <v>0</v>
      </c>
      <c r="N2874" s="4" t="s">
        <v>21</v>
      </c>
    </row>
    <row r="2875" spans="1:14" x14ac:dyDescent="0.25">
      <c r="A2875" s="1" t="s">
        <v>360</v>
      </c>
      <c r="B2875" s="2" t="s">
        <v>378</v>
      </c>
      <c r="C2875" s="2" t="s">
        <v>2488</v>
      </c>
      <c r="D2875" s="2" t="s">
        <v>17955</v>
      </c>
      <c r="E2875" s="2" t="s">
        <v>2509</v>
      </c>
      <c r="F2875" s="2">
        <v>26121613</v>
      </c>
      <c r="G2875" s="2" t="s">
        <v>810</v>
      </c>
      <c r="H2875" s="2">
        <v>9</v>
      </c>
      <c r="I2875" s="2">
        <v>6</v>
      </c>
      <c r="J2875" s="2">
        <v>16</v>
      </c>
      <c r="K2875" s="2">
        <v>26</v>
      </c>
      <c r="L2875" s="3">
        <v>147279.07999999999</v>
      </c>
      <c r="M2875" s="2" t="s">
        <v>0</v>
      </c>
      <c r="N2875" s="4" t="s">
        <v>21</v>
      </c>
    </row>
    <row r="2876" spans="1:14" x14ac:dyDescent="0.25">
      <c r="A2876" s="1" t="s">
        <v>360</v>
      </c>
      <c r="B2876" s="2" t="s">
        <v>378</v>
      </c>
      <c r="C2876" s="2" t="s">
        <v>2488</v>
      </c>
      <c r="D2876" s="2" t="s">
        <v>17955</v>
      </c>
      <c r="E2876" s="2" t="s">
        <v>2510</v>
      </c>
      <c r="F2876" s="2">
        <v>26121613</v>
      </c>
      <c r="G2876" s="2" t="s">
        <v>810</v>
      </c>
      <c r="H2876" s="2">
        <v>9</v>
      </c>
      <c r="I2876" s="2">
        <v>6</v>
      </c>
      <c r="J2876" s="2">
        <v>16</v>
      </c>
      <c r="K2876" s="2">
        <v>401</v>
      </c>
      <c r="L2876" s="3">
        <v>1618744.77</v>
      </c>
      <c r="M2876" s="2" t="s">
        <v>0</v>
      </c>
      <c r="N2876" s="4" t="s">
        <v>21</v>
      </c>
    </row>
    <row r="2877" spans="1:14" x14ac:dyDescent="0.25">
      <c r="A2877" s="1" t="s">
        <v>360</v>
      </c>
      <c r="B2877" s="2" t="s">
        <v>378</v>
      </c>
      <c r="C2877" s="2" t="s">
        <v>2488</v>
      </c>
      <c r="D2877" s="2" t="s">
        <v>17955</v>
      </c>
      <c r="E2877" s="2" t="s">
        <v>2511</v>
      </c>
      <c r="F2877" s="2">
        <v>46171607</v>
      </c>
      <c r="G2877" s="2" t="s">
        <v>810</v>
      </c>
      <c r="H2877" s="2">
        <v>9</v>
      </c>
      <c r="I2877" s="2">
        <v>6</v>
      </c>
      <c r="J2877" s="2">
        <v>16</v>
      </c>
      <c r="K2877" s="2">
        <v>3</v>
      </c>
      <c r="L2877" s="3">
        <v>368901.77999999997</v>
      </c>
      <c r="M2877" s="2" t="s">
        <v>0</v>
      </c>
      <c r="N2877" s="4" t="s">
        <v>21</v>
      </c>
    </row>
    <row r="2878" spans="1:14" x14ac:dyDescent="0.25">
      <c r="A2878" s="1" t="s">
        <v>360</v>
      </c>
      <c r="B2878" s="2" t="s">
        <v>378</v>
      </c>
      <c r="C2878" s="2" t="s">
        <v>2488</v>
      </c>
      <c r="D2878" s="2" t="s">
        <v>17955</v>
      </c>
      <c r="E2878" s="2" t="s">
        <v>2500</v>
      </c>
      <c r="F2878" s="2">
        <v>46171605</v>
      </c>
      <c r="G2878" s="2" t="s">
        <v>490</v>
      </c>
      <c r="H2878" s="2">
        <v>9</v>
      </c>
      <c r="I2878" s="2">
        <v>6</v>
      </c>
      <c r="J2878" s="2">
        <v>16</v>
      </c>
      <c r="K2878" s="2">
        <v>6</v>
      </c>
      <c r="L2878" s="3">
        <v>737803.55999999994</v>
      </c>
      <c r="M2878" s="2" t="s">
        <v>0</v>
      </c>
      <c r="N2878" s="4" t="s">
        <v>21</v>
      </c>
    </row>
    <row r="2879" spans="1:14" x14ac:dyDescent="0.25">
      <c r="A2879" s="1" t="s">
        <v>360</v>
      </c>
      <c r="B2879" s="2" t="s">
        <v>378</v>
      </c>
      <c r="C2879" s="2" t="s">
        <v>2488</v>
      </c>
      <c r="D2879" s="2" t="s">
        <v>17955</v>
      </c>
      <c r="E2879" s="2" t="s">
        <v>815</v>
      </c>
      <c r="F2879" s="2">
        <v>0</v>
      </c>
      <c r="G2879" s="2" t="s">
        <v>17856</v>
      </c>
      <c r="H2879" s="2">
        <v>1</v>
      </c>
      <c r="I2879" s="2">
        <v>6</v>
      </c>
      <c r="J2879" s="2">
        <v>16</v>
      </c>
      <c r="K2879" s="2">
        <v>1</v>
      </c>
      <c r="L2879" s="3">
        <v>965644.37</v>
      </c>
      <c r="M2879" s="2" t="s">
        <v>20</v>
      </c>
      <c r="N2879" s="4" t="s">
        <v>21</v>
      </c>
    </row>
    <row r="2880" spans="1:14" x14ac:dyDescent="0.25">
      <c r="A2880" s="1" t="s">
        <v>360</v>
      </c>
      <c r="B2880" s="2" t="s">
        <v>378</v>
      </c>
      <c r="C2880" s="2" t="s">
        <v>379</v>
      </c>
      <c r="D2880" s="2" t="s">
        <v>17857</v>
      </c>
      <c r="E2880" s="2" t="s">
        <v>2512</v>
      </c>
      <c r="F2880" s="2">
        <v>26111703</v>
      </c>
      <c r="G2880" s="2" t="s">
        <v>490</v>
      </c>
      <c r="H2880" s="2">
        <v>2</v>
      </c>
      <c r="I2880" s="2">
        <v>3</v>
      </c>
      <c r="J2880" s="2">
        <v>10</v>
      </c>
      <c r="K2880" s="2">
        <v>23</v>
      </c>
      <c r="L2880" s="3">
        <v>11730000</v>
      </c>
      <c r="M2880" s="2" t="s">
        <v>0</v>
      </c>
      <c r="N2880" s="4" t="s">
        <v>21</v>
      </c>
    </row>
    <row r="2881" spans="1:14" x14ac:dyDescent="0.25">
      <c r="A2881" s="1" t="s">
        <v>360</v>
      </c>
      <c r="B2881" s="2" t="s">
        <v>378</v>
      </c>
      <c r="C2881" s="2" t="s">
        <v>379</v>
      </c>
      <c r="D2881" s="2" t="s">
        <v>17857</v>
      </c>
      <c r="E2881" s="2" t="s">
        <v>2513</v>
      </c>
      <c r="F2881" s="2">
        <v>26111703</v>
      </c>
      <c r="G2881" s="2" t="s">
        <v>490</v>
      </c>
      <c r="H2881" s="2">
        <v>2</v>
      </c>
      <c r="I2881" s="2">
        <v>3</v>
      </c>
      <c r="J2881" s="2">
        <v>10</v>
      </c>
      <c r="K2881" s="2">
        <v>23</v>
      </c>
      <c r="L2881" s="3">
        <v>8970000</v>
      </c>
      <c r="M2881" s="2" t="s">
        <v>0</v>
      </c>
      <c r="N2881" s="4" t="s">
        <v>21</v>
      </c>
    </row>
    <row r="2882" spans="1:14" x14ac:dyDescent="0.25">
      <c r="A2882" s="1" t="s">
        <v>360</v>
      </c>
      <c r="B2882" s="2" t="s">
        <v>378</v>
      </c>
      <c r="C2882" s="2" t="s">
        <v>379</v>
      </c>
      <c r="D2882" s="2" t="s">
        <v>17857</v>
      </c>
      <c r="E2882" s="2" t="s">
        <v>2514</v>
      </c>
      <c r="F2882" s="2">
        <v>26111703</v>
      </c>
      <c r="G2882" s="2" t="s">
        <v>490</v>
      </c>
      <c r="H2882" s="2">
        <v>2</v>
      </c>
      <c r="I2882" s="2">
        <v>3</v>
      </c>
      <c r="J2882" s="2">
        <v>10</v>
      </c>
      <c r="K2882" s="2">
        <v>23</v>
      </c>
      <c r="L2882" s="3">
        <v>8970000</v>
      </c>
      <c r="M2882" s="2" t="s">
        <v>0</v>
      </c>
      <c r="N2882" s="4" t="s">
        <v>21</v>
      </c>
    </row>
    <row r="2883" spans="1:14" x14ac:dyDescent="0.25">
      <c r="A2883" s="1" t="s">
        <v>360</v>
      </c>
      <c r="B2883" s="2" t="s">
        <v>378</v>
      </c>
      <c r="C2883" s="2" t="s">
        <v>379</v>
      </c>
      <c r="D2883" s="2" t="s">
        <v>17857</v>
      </c>
      <c r="E2883" s="2" t="s">
        <v>2515</v>
      </c>
      <c r="F2883" s="2">
        <v>26111703</v>
      </c>
      <c r="G2883" s="2" t="s">
        <v>490</v>
      </c>
      <c r="H2883" s="2">
        <v>2</v>
      </c>
      <c r="I2883" s="2">
        <v>3</v>
      </c>
      <c r="J2883" s="2">
        <v>10</v>
      </c>
      <c r="K2883" s="2">
        <v>22</v>
      </c>
      <c r="L2883" s="3">
        <v>7227462</v>
      </c>
      <c r="M2883" s="2" t="s">
        <v>0</v>
      </c>
      <c r="N2883" s="4" t="s">
        <v>21</v>
      </c>
    </row>
    <row r="2884" spans="1:14" x14ac:dyDescent="0.25">
      <c r="A2884" s="1" t="s">
        <v>360</v>
      </c>
      <c r="B2884" s="2" t="s">
        <v>378</v>
      </c>
      <c r="C2884" s="2" t="s">
        <v>379</v>
      </c>
      <c r="D2884" s="2" t="s">
        <v>17857</v>
      </c>
      <c r="E2884" s="2" t="s">
        <v>2516</v>
      </c>
      <c r="F2884" s="2">
        <v>26111703</v>
      </c>
      <c r="G2884" s="2" t="s">
        <v>490</v>
      </c>
      <c r="H2884" s="2">
        <v>2</v>
      </c>
      <c r="I2884" s="2">
        <v>3</v>
      </c>
      <c r="J2884" s="2">
        <v>10</v>
      </c>
      <c r="K2884" s="2">
        <v>22</v>
      </c>
      <c r="L2884" s="3">
        <v>7260000</v>
      </c>
      <c r="M2884" s="2" t="s">
        <v>0</v>
      </c>
      <c r="N2884" s="4" t="s">
        <v>21</v>
      </c>
    </row>
    <row r="2885" spans="1:14" x14ac:dyDescent="0.25">
      <c r="A2885" s="1" t="s">
        <v>360</v>
      </c>
      <c r="B2885" s="2" t="s">
        <v>378</v>
      </c>
      <c r="C2885" s="2" t="s">
        <v>379</v>
      </c>
      <c r="D2885" s="2" t="s">
        <v>17857</v>
      </c>
      <c r="E2885" s="2" t="s">
        <v>2517</v>
      </c>
      <c r="F2885" s="2">
        <v>26111703</v>
      </c>
      <c r="G2885" s="2" t="s">
        <v>490</v>
      </c>
      <c r="H2885" s="2">
        <v>6</v>
      </c>
      <c r="I2885" s="2">
        <v>6</v>
      </c>
      <c r="J2885" s="2">
        <v>10</v>
      </c>
      <c r="K2885" s="2">
        <v>2</v>
      </c>
      <c r="L2885" s="3">
        <v>370000</v>
      </c>
      <c r="M2885" s="2" t="s">
        <v>0</v>
      </c>
      <c r="N2885" s="4" t="s">
        <v>21</v>
      </c>
    </row>
    <row r="2886" spans="1:14" x14ac:dyDescent="0.25">
      <c r="A2886" s="1" t="s">
        <v>360</v>
      </c>
      <c r="B2886" s="2" t="s">
        <v>378</v>
      </c>
      <c r="C2886" s="2" t="s">
        <v>379</v>
      </c>
      <c r="D2886" s="2" t="s">
        <v>17857</v>
      </c>
      <c r="E2886" s="2" t="s">
        <v>2518</v>
      </c>
      <c r="F2886" s="2">
        <v>26111703</v>
      </c>
      <c r="G2886" s="2" t="s">
        <v>490</v>
      </c>
      <c r="H2886" s="2">
        <v>6</v>
      </c>
      <c r="I2886" s="2">
        <v>6</v>
      </c>
      <c r="J2886" s="2">
        <v>10</v>
      </c>
      <c r="K2886" s="2">
        <v>2</v>
      </c>
      <c r="L2886" s="3">
        <v>290000</v>
      </c>
      <c r="M2886" s="2" t="s">
        <v>0</v>
      </c>
      <c r="N2886" s="4" t="s">
        <v>21</v>
      </c>
    </row>
    <row r="2887" spans="1:14" x14ac:dyDescent="0.25">
      <c r="A2887" s="1" t="s">
        <v>360</v>
      </c>
      <c r="B2887" s="2" t="s">
        <v>378</v>
      </c>
      <c r="C2887" s="2" t="s">
        <v>379</v>
      </c>
      <c r="D2887" s="2" t="s">
        <v>17857</v>
      </c>
      <c r="E2887" s="2" t="s">
        <v>2519</v>
      </c>
      <c r="F2887" s="2">
        <v>26111703</v>
      </c>
      <c r="G2887" s="2" t="s">
        <v>490</v>
      </c>
      <c r="H2887" s="2">
        <v>6</v>
      </c>
      <c r="I2887" s="2">
        <v>6</v>
      </c>
      <c r="J2887" s="2">
        <v>10</v>
      </c>
      <c r="K2887" s="2">
        <v>6</v>
      </c>
      <c r="L2887" s="3">
        <v>3060000</v>
      </c>
      <c r="M2887" s="2" t="s">
        <v>0</v>
      </c>
      <c r="N2887" s="4" t="s">
        <v>21</v>
      </c>
    </row>
    <row r="2888" spans="1:14" x14ac:dyDescent="0.25">
      <c r="A2888" s="1" t="s">
        <v>360</v>
      </c>
      <c r="B2888" s="2" t="s">
        <v>378</v>
      </c>
      <c r="C2888" s="2" t="s">
        <v>379</v>
      </c>
      <c r="D2888" s="2" t="s">
        <v>17857</v>
      </c>
      <c r="E2888" s="2" t="s">
        <v>2520</v>
      </c>
      <c r="F2888" s="2">
        <v>26111703</v>
      </c>
      <c r="G2888" s="2" t="s">
        <v>490</v>
      </c>
      <c r="H2888" s="2">
        <v>6</v>
      </c>
      <c r="I2888" s="2">
        <v>6</v>
      </c>
      <c r="J2888" s="2">
        <v>10</v>
      </c>
      <c r="K2888" s="2">
        <v>2</v>
      </c>
      <c r="L2888" s="3">
        <v>1090000</v>
      </c>
      <c r="M2888" s="2" t="s">
        <v>0</v>
      </c>
      <c r="N2888" s="4" t="s">
        <v>21</v>
      </c>
    </row>
    <row r="2889" spans="1:14" x14ac:dyDescent="0.25">
      <c r="A2889" s="1" t="s">
        <v>360</v>
      </c>
      <c r="B2889" s="2" t="s">
        <v>378</v>
      </c>
      <c r="C2889" s="2" t="s">
        <v>379</v>
      </c>
      <c r="D2889" s="2" t="s">
        <v>17857</v>
      </c>
      <c r="E2889" s="2" t="s">
        <v>2521</v>
      </c>
      <c r="F2889" s="2">
        <v>26111703</v>
      </c>
      <c r="G2889" s="2" t="s">
        <v>490</v>
      </c>
      <c r="H2889" s="2">
        <v>6</v>
      </c>
      <c r="I2889" s="2">
        <v>6</v>
      </c>
      <c r="J2889" s="2">
        <v>10</v>
      </c>
      <c r="K2889" s="2">
        <v>4</v>
      </c>
      <c r="L2889" s="3">
        <v>2040000</v>
      </c>
      <c r="M2889" s="2" t="s">
        <v>0</v>
      </c>
      <c r="N2889" s="4" t="s">
        <v>21</v>
      </c>
    </row>
    <row r="2890" spans="1:14" x14ac:dyDescent="0.25">
      <c r="A2890" s="1" t="s">
        <v>360</v>
      </c>
      <c r="B2890" s="2" t="s">
        <v>378</v>
      </c>
      <c r="C2890" s="2" t="s">
        <v>379</v>
      </c>
      <c r="D2890" s="2" t="s">
        <v>17857</v>
      </c>
      <c r="E2890" s="2" t="s">
        <v>2522</v>
      </c>
      <c r="F2890" s="2">
        <v>26111703</v>
      </c>
      <c r="G2890" s="2" t="s">
        <v>490</v>
      </c>
      <c r="H2890" s="2">
        <v>6</v>
      </c>
      <c r="I2890" s="2">
        <v>6</v>
      </c>
      <c r="J2890" s="2">
        <v>10</v>
      </c>
      <c r="K2890" s="2">
        <v>1</v>
      </c>
      <c r="L2890" s="3">
        <v>414000</v>
      </c>
      <c r="M2890" s="2" t="s">
        <v>0</v>
      </c>
      <c r="N2890" s="4" t="s">
        <v>21</v>
      </c>
    </row>
    <row r="2891" spans="1:14" x14ac:dyDescent="0.25">
      <c r="A2891" s="1" t="s">
        <v>360</v>
      </c>
      <c r="B2891" s="2" t="s">
        <v>378</v>
      </c>
      <c r="C2891" s="2" t="s">
        <v>379</v>
      </c>
      <c r="D2891" s="2" t="s">
        <v>17857</v>
      </c>
      <c r="E2891" s="2" t="s">
        <v>2523</v>
      </c>
      <c r="F2891" s="2">
        <v>26111703</v>
      </c>
      <c r="G2891" s="2" t="s">
        <v>490</v>
      </c>
      <c r="H2891" s="2">
        <v>6</v>
      </c>
      <c r="I2891" s="2">
        <v>6</v>
      </c>
      <c r="J2891" s="2">
        <v>10</v>
      </c>
      <c r="K2891" s="2">
        <v>1</v>
      </c>
      <c r="L2891" s="3">
        <v>527000</v>
      </c>
      <c r="M2891" s="2" t="s">
        <v>0</v>
      </c>
      <c r="N2891" s="4" t="s">
        <v>21</v>
      </c>
    </row>
    <row r="2892" spans="1:14" x14ac:dyDescent="0.25">
      <c r="A2892" s="1" t="s">
        <v>360</v>
      </c>
      <c r="B2892" s="2" t="s">
        <v>378</v>
      </c>
      <c r="C2892" s="2" t="s">
        <v>379</v>
      </c>
      <c r="D2892" s="2" t="s">
        <v>17857</v>
      </c>
      <c r="E2892" s="2" t="s">
        <v>2524</v>
      </c>
      <c r="F2892" s="2">
        <v>26111702</v>
      </c>
      <c r="G2892" s="2" t="s">
        <v>496</v>
      </c>
      <c r="H2892" s="2">
        <v>2</v>
      </c>
      <c r="I2892" s="2">
        <v>3</v>
      </c>
      <c r="J2892" s="2">
        <v>10</v>
      </c>
      <c r="K2892" s="2">
        <v>90</v>
      </c>
      <c r="L2892" s="3">
        <v>105600.59999999999</v>
      </c>
      <c r="M2892" s="2" t="s">
        <v>0</v>
      </c>
      <c r="N2892" s="4" t="s">
        <v>21</v>
      </c>
    </row>
    <row r="2893" spans="1:14" x14ac:dyDescent="0.25">
      <c r="A2893" s="1" t="s">
        <v>360</v>
      </c>
      <c r="B2893" s="2" t="s">
        <v>378</v>
      </c>
      <c r="C2893" s="2" t="s">
        <v>379</v>
      </c>
      <c r="D2893" s="2" t="s">
        <v>17857</v>
      </c>
      <c r="E2893" s="2" t="s">
        <v>2525</v>
      </c>
      <c r="F2893" s="2">
        <v>26111701</v>
      </c>
      <c r="G2893" s="2" t="s">
        <v>490</v>
      </c>
      <c r="H2893" s="2">
        <v>5</v>
      </c>
      <c r="I2893" s="2">
        <v>4</v>
      </c>
      <c r="J2893" s="2">
        <v>10</v>
      </c>
      <c r="K2893" s="2">
        <v>100</v>
      </c>
      <c r="L2893" s="3">
        <v>690200</v>
      </c>
      <c r="M2893" s="2" t="s">
        <v>0</v>
      </c>
      <c r="N2893" s="4" t="s">
        <v>21</v>
      </c>
    </row>
    <row r="2894" spans="1:14" x14ac:dyDescent="0.25">
      <c r="A2894" s="1" t="s">
        <v>360</v>
      </c>
      <c r="B2894" s="2" t="s">
        <v>378</v>
      </c>
      <c r="C2894" s="2" t="s">
        <v>379</v>
      </c>
      <c r="D2894" s="2" t="s">
        <v>17857</v>
      </c>
      <c r="E2894" s="2" t="s">
        <v>2526</v>
      </c>
      <c r="F2894" s="2">
        <v>26111701</v>
      </c>
      <c r="G2894" s="2" t="s">
        <v>490</v>
      </c>
      <c r="H2894" s="2">
        <v>5</v>
      </c>
      <c r="I2894" s="2">
        <v>4</v>
      </c>
      <c r="J2894" s="2">
        <v>10</v>
      </c>
      <c r="K2894" s="2">
        <v>100</v>
      </c>
      <c r="L2894" s="3">
        <v>745416</v>
      </c>
      <c r="M2894" s="2" t="s">
        <v>0</v>
      </c>
      <c r="N2894" s="4" t="s">
        <v>21</v>
      </c>
    </row>
    <row r="2895" spans="1:14" x14ac:dyDescent="0.25">
      <c r="A2895" s="1" t="s">
        <v>360</v>
      </c>
      <c r="B2895" s="2" t="s">
        <v>378</v>
      </c>
      <c r="C2895" s="2" t="s">
        <v>379</v>
      </c>
      <c r="D2895" s="2" t="s">
        <v>17857</v>
      </c>
      <c r="E2895" s="2" t="s">
        <v>2527</v>
      </c>
      <c r="F2895" s="2">
        <v>26111702</v>
      </c>
      <c r="G2895" s="2" t="s">
        <v>810</v>
      </c>
      <c r="H2895" s="2">
        <v>2</v>
      </c>
      <c r="I2895" s="2">
        <v>2</v>
      </c>
      <c r="J2895" s="2">
        <v>10</v>
      </c>
      <c r="K2895" s="2">
        <v>30</v>
      </c>
      <c r="L2895" s="3">
        <v>35200.199999999997</v>
      </c>
      <c r="M2895" s="2" t="s">
        <v>0</v>
      </c>
      <c r="N2895" s="4" t="s">
        <v>21</v>
      </c>
    </row>
    <row r="2896" spans="1:14" x14ac:dyDescent="0.25">
      <c r="A2896" s="1" t="s">
        <v>360</v>
      </c>
      <c r="B2896" s="2" t="s">
        <v>378</v>
      </c>
      <c r="C2896" s="2" t="s">
        <v>379</v>
      </c>
      <c r="D2896" s="2" t="s">
        <v>17857</v>
      </c>
      <c r="E2896" s="2" t="s">
        <v>2528</v>
      </c>
      <c r="F2896" s="2">
        <v>26111702</v>
      </c>
      <c r="G2896" s="2" t="s">
        <v>810</v>
      </c>
      <c r="H2896" s="2">
        <v>2</v>
      </c>
      <c r="I2896" s="2">
        <v>2</v>
      </c>
      <c r="J2896" s="2">
        <v>10</v>
      </c>
      <c r="K2896" s="2">
        <v>30</v>
      </c>
      <c r="L2896" s="3">
        <v>33129.599999999999</v>
      </c>
      <c r="M2896" s="2" t="s">
        <v>0</v>
      </c>
      <c r="N2896" s="4" t="s">
        <v>21</v>
      </c>
    </row>
    <row r="2897" spans="1:14" x14ac:dyDescent="0.25">
      <c r="A2897" s="1" t="s">
        <v>360</v>
      </c>
      <c r="B2897" s="2" t="s">
        <v>378</v>
      </c>
      <c r="C2897" s="2" t="s">
        <v>379</v>
      </c>
      <c r="D2897" s="2" t="s">
        <v>17857</v>
      </c>
      <c r="E2897" s="2" t="s">
        <v>2529</v>
      </c>
      <c r="F2897" s="2">
        <v>26111702</v>
      </c>
      <c r="G2897" s="2" t="s">
        <v>810</v>
      </c>
      <c r="H2897" s="2">
        <v>2</v>
      </c>
      <c r="I2897" s="2">
        <v>2</v>
      </c>
      <c r="J2897" s="2">
        <v>10</v>
      </c>
      <c r="K2897" s="2">
        <v>8</v>
      </c>
      <c r="L2897" s="3">
        <v>9386.7199999999993</v>
      </c>
      <c r="M2897" s="2" t="s">
        <v>0</v>
      </c>
      <c r="N2897" s="4" t="s">
        <v>21</v>
      </c>
    </row>
    <row r="2898" spans="1:14" x14ac:dyDescent="0.25">
      <c r="A2898" s="1" t="s">
        <v>360</v>
      </c>
      <c r="B2898" s="2" t="s">
        <v>378</v>
      </c>
      <c r="C2898" s="2" t="s">
        <v>379</v>
      </c>
      <c r="D2898" s="2" t="s">
        <v>17857</v>
      </c>
      <c r="E2898" s="2" t="s">
        <v>2530</v>
      </c>
      <c r="F2898" s="2">
        <v>26111702</v>
      </c>
      <c r="G2898" s="2" t="s">
        <v>810</v>
      </c>
      <c r="H2898" s="2">
        <v>2</v>
      </c>
      <c r="I2898" s="2">
        <v>2</v>
      </c>
      <c r="J2898" s="2">
        <v>10</v>
      </c>
      <c r="K2898" s="2">
        <v>8</v>
      </c>
      <c r="L2898" s="3">
        <v>8834.56</v>
      </c>
      <c r="M2898" s="2" t="s">
        <v>0</v>
      </c>
      <c r="N2898" s="4" t="s">
        <v>21</v>
      </c>
    </row>
    <row r="2899" spans="1:14" x14ac:dyDescent="0.25">
      <c r="A2899" s="1" t="s">
        <v>360</v>
      </c>
      <c r="B2899" s="2" t="s">
        <v>378</v>
      </c>
      <c r="C2899" s="2" t="s">
        <v>379</v>
      </c>
      <c r="D2899" s="2" t="s">
        <v>17857</v>
      </c>
      <c r="E2899" s="2" t="s">
        <v>2531</v>
      </c>
      <c r="F2899" s="2">
        <v>60104906</v>
      </c>
      <c r="G2899" s="2" t="s">
        <v>810</v>
      </c>
      <c r="H2899" s="2">
        <v>2</v>
      </c>
      <c r="I2899" s="2">
        <v>3</v>
      </c>
      <c r="J2899" s="2">
        <v>16</v>
      </c>
      <c r="K2899" s="2">
        <v>4</v>
      </c>
      <c r="L2899" s="3">
        <v>608174.84</v>
      </c>
      <c r="M2899" s="2" t="s">
        <v>0</v>
      </c>
      <c r="N2899" s="4" t="s">
        <v>21</v>
      </c>
    </row>
    <row r="2900" spans="1:14" x14ac:dyDescent="0.25">
      <c r="A2900" s="1" t="s">
        <v>360</v>
      </c>
      <c r="B2900" s="2" t="s">
        <v>378</v>
      </c>
      <c r="C2900" s="2" t="s">
        <v>379</v>
      </c>
      <c r="D2900" s="2" t="s">
        <v>17857</v>
      </c>
      <c r="E2900" s="2" t="s">
        <v>2532</v>
      </c>
      <c r="F2900" s="2">
        <v>26111700</v>
      </c>
      <c r="G2900" s="2" t="s">
        <v>490</v>
      </c>
      <c r="H2900" s="2">
        <v>4</v>
      </c>
      <c r="I2900" s="2">
        <v>6</v>
      </c>
      <c r="J2900" s="2">
        <v>10</v>
      </c>
      <c r="K2900" s="2">
        <v>3</v>
      </c>
      <c r="L2900" s="3">
        <v>2117508.84</v>
      </c>
      <c r="M2900" s="2" t="s">
        <v>0</v>
      </c>
      <c r="N2900" s="4" t="s">
        <v>21</v>
      </c>
    </row>
    <row r="2901" spans="1:14" x14ac:dyDescent="0.25">
      <c r="A2901" s="1" t="s">
        <v>360</v>
      </c>
      <c r="B2901" s="2" t="s">
        <v>378</v>
      </c>
      <c r="C2901" s="2" t="s">
        <v>379</v>
      </c>
      <c r="D2901" s="2" t="s">
        <v>17857</v>
      </c>
      <c r="E2901" s="2" t="s">
        <v>2533</v>
      </c>
      <c r="F2901" s="2">
        <v>26111702</v>
      </c>
      <c r="G2901" s="2" t="s">
        <v>490</v>
      </c>
      <c r="H2901" s="2">
        <v>4</v>
      </c>
      <c r="I2901" s="2">
        <v>6</v>
      </c>
      <c r="J2901" s="2">
        <v>10</v>
      </c>
      <c r="K2901" s="2">
        <v>5</v>
      </c>
      <c r="L2901" s="3">
        <v>48758.5</v>
      </c>
      <c r="M2901" s="2" t="s">
        <v>0</v>
      </c>
      <c r="N2901" s="4" t="s">
        <v>21</v>
      </c>
    </row>
    <row r="2902" spans="1:14" x14ac:dyDescent="0.25">
      <c r="A2902" s="1" t="s">
        <v>360</v>
      </c>
      <c r="B2902" s="2" t="s">
        <v>378</v>
      </c>
      <c r="C2902" s="2" t="s">
        <v>379</v>
      </c>
      <c r="D2902" s="2" t="s">
        <v>17857</v>
      </c>
      <c r="E2902" s="2" t="s">
        <v>2534</v>
      </c>
      <c r="F2902" s="2">
        <v>26111702</v>
      </c>
      <c r="G2902" s="2" t="s">
        <v>490</v>
      </c>
      <c r="H2902" s="2">
        <v>4</v>
      </c>
      <c r="I2902" s="2">
        <v>6</v>
      </c>
      <c r="J2902" s="2">
        <v>10</v>
      </c>
      <c r="K2902" s="2">
        <v>3</v>
      </c>
      <c r="L2902" s="3">
        <v>29255.100000000002</v>
      </c>
      <c r="M2902" s="2" t="s">
        <v>0</v>
      </c>
      <c r="N2902" s="4" t="s">
        <v>21</v>
      </c>
    </row>
    <row r="2903" spans="1:14" x14ac:dyDescent="0.25">
      <c r="A2903" s="1" t="s">
        <v>360</v>
      </c>
      <c r="B2903" s="2" t="s">
        <v>378</v>
      </c>
      <c r="C2903" s="2" t="s">
        <v>379</v>
      </c>
      <c r="D2903" s="2" t="s">
        <v>17857</v>
      </c>
      <c r="E2903" s="2" t="s">
        <v>2531</v>
      </c>
      <c r="F2903" s="2">
        <v>60104906</v>
      </c>
      <c r="G2903" s="2" t="s">
        <v>490</v>
      </c>
      <c r="H2903" s="2">
        <v>5</v>
      </c>
      <c r="I2903" s="2">
        <v>6</v>
      </c>
      <c r="J2903" s="2">
        <v>10</v>
      </c>
      <c r="K2903" s="2">
        <v>2</v>
      </c>
      <c r="L2903" s="3">
        <v>304087.42</v>
      </c>
      <c r="M2903" s="2" t="s">
        <v>0</v>
      </c>
      <c r="N2903" s="4" t="s">
        <v>21</v>
      </c>
    </row>
    <row r="2904" spans="1:14" x14ac:dyDescent="0.25">
      <c r="A2904" s="1" t="s">
        <v>360</v>
      </c>
      <c r="B2904" s="2" t="s">
        <v>378</v>
      </c>
      <c r="C2904" s="2" t="s">
        <v>379</v>
      </c>
      <c r="D2904" s="2" t="s">
        <v>17857</v>
      </c>
      <c r="E2904" s="2" t="s">
        <v>2535</v>
      </c>
      <c r="F2904" s="2">
        <v>26111704</v>
      </c>
      <c r="G2904" s="2" t="s">
        <v>810</v>
      </c>
      <c r="H2904" s="2">
        <v>4</v>
      </c>
      <c r="I2904" s="2">
        <v>6</v>
      </c>
      <c r="J2904" s="2">
        <v>10</v>
      </c>
      <c r="K2904" s="2">
        <v>1</v>
      </c>
      <c r="L2904" s="3">
        <v>105987.92</v>
      </c>
      <c r="M2904" s="2" t="s">
        <v>0</v>
      </c>
      <c r="N2904" s="4" t="s">
        <v>21</v>
      </c>
    </row>
    <row r="2905" spans="1:14" x14ac:dyDescent="0.25">
      <c r="A2905" s="1" t="s">
        <v>360</v>
      </c>
      <c r="B2905" s="2" t="s">
        <v>378</v>
      </c>
      <c r="C2905" s="2" t="s">
        <v>2536</v>
      </c>
      <c r="D2905" s="2" t="s">
        <v>17956</v>
      </c>
      <c r="E2905" s="2" t="s">
        <v>2537</v>
      </c>
      <c r="F2905" s="2">
        <v>25172901</v>
      </c>
      <c r="G2905" s="2" t="s">
        <v>490</v>
      </c>
      <c r="H2905" s="2">
        <v>2</v>
      </c>
      <c r="I2905" s="2">
        <v>3</v>
      </c>
      <c r="J2905" s="2">
        <v>10</v>
      </c>
      <c r="K2905" s="2">
        <v>120</v>
      </c>
      <c r="L2905" s="3">
        <v>300000</v>
      </c>
      <c r="M2905" s="2" t="s">
        <v>0</v>
      </c>
      <c r="N2905" s="4" t="s">
        <v>21</v>
      </c>
    </row>
    <row r="2906" spans="1:14" x14ac:dyDescent="0.25">
      <c r="A2906" s="1" t="s">
        <v>360</v>
      </c>
      <c r="B2906" s="2" t="s">
        <v>378</v>
      </c>
      <c r="C2906" s="2" t="s">
        <v>2536</v>
      </c>
      <c r="D2906" s="2" t="s">
        <v>17956</v>
      </c>
      <c r="E2906" s="2" t="s">
        <v>2538</v>
      </c>
      <c r="F2906" s="2">
        <v>25172901</v>
      </c>
      <c r="G2906" s="2" t="s">
        <v>490</v>
      </c>
      <c r="H2906" s="2">
        <v>2</v>
      </c>
      <c r="I2906" s="2">
        <v>3</v>
      </c>
      <c r="J2906" s="2">
        <v>10</v>
      </c>
      <c r="K2906" s="2">
        <v>120</v>
      </c>
      <c r="L2906" s="3">
        <v>276000</v>
      </c>
      <c r="M2906" s="2" t="s">
        <v>0</v>
      </c>
      <c r="N2906" s="4" t="s">
        <v>21</v>
      </c>
    </row>
    <row r="2907" spans="1:14" x14ac:dyDescent="0.25">
      <c r="A2907" s="1" t="s">
        <v>360</v>
      </c>
      <c r="B2907" s="2" t="s">
        <v>378</v>
      </c>
      <c r="C2907" s="2" t="s">
        <v>2536</v>
      </c>
      <c r="D2907" s="2" t="s">
        <v>17956</v>
      </c>
      <c r="E2907" s="2" t="s">
        <v>2539</v>
      </c>
      <c r="F2907" s="2">
        <v>25172901</v>
      </c>
      <c r="G2907" s="2" t="s">
        <v>490</v>
      </c>
      <c r="H2907" s="2">
        <v>2</v>
      </c>
      <c r="I2907" s="2">
        <v>3</v>
      </c>
      <c r="J2907" s="2">
        <v>10</v>
      </c>
      <c r="K2907" s="2">
        <v>120</v>
      </c>
      <c r="L2907" s="3">
        <v>156000</v>
      </c>
      <c r="M2907" s="2" t="s">
        <v>0</v>
      </c>
      <c r="N2907" s="4" t="s">
        <v>21</v>
      </c>
    </row>
    <row r="2908" spans="1:14" x14ac:dyDescent="0.25">
      <c r="A2908" s="1" t="s">
        <v>360</v>
      </c>
      <c r="B2908" s="2" t="s">
        <v>378</v>
      </c>
      <c r="C2908" s="2" t="s">
        <v>2536</v>
      </c>
      <c r="D2908" s="2" t="s">
        <v>17956</v>
      </c>
      <c r="E2908" s="2" t="s">
        <v>2540</v>
      </c>
      <c r="F2908" s="2">
        <v>25172901</v>
      </c>
      <c r="G2908" s="2" t="s">
        <v>490</v>
      </c>
      <c r="H2908" s="2">
        <v>2</v>
      </c>
      <c r="I2908" s="2">
        <v>3</v>
      </c>
      <c r="J2908" s="2">
        <v>10</v>
      </c>
      <c r="K2908" s="2">
        <v>120</v>
      </c>
      <c r="L2908" s="3">
        <v>180000</v>
      </c>
      <c r="M2908" s="2" t="s">
        <v>0</v>
      </c>
      <c r="N2908" s="4" t="s">
        <v>21</v>
      </c>
    </row>
    <row r="2909" spans="1:14" x14ac:dyDescent="0.25">
      <c r="A2909" s="1" t="s">
        <v>360</v>
      </c>
      <c r="B2909" s="2" t="s">
        <v>378</v>
      </c>
      <c r="C2909" s="2" t="s">
        <v>2536</v>
      </c>
      <c r="D2909" s="2" t="s">
        <v>17956</v>
      </c>
      <c r="E2909" s="2" t="s">
        <v>2541</v>
      </c>
      <c r="F2909" s="2">
        <v>25172901</v>
      </c>
      <c r="G2909" s="2" t="s">
        <v>490</v>
      </c>
      <c r="H2909" s="2">
        <v>2</v>
      </c>
      <c r="I2909" s="2">
        <v>3</v>
      </c>
      <c r="J2909" s="2">
        <v>10</v>
      </c>
      <c r="K2909" s="2">
        <v>120</v>
      </c>
      <c r="L2909" s="3">
        <v>180000</v>
      </c>
      <c r="M2909" s="2" t="s">
        <v>0</v>
      </c>
      <c r="N2909" s="4" t="s">
        <v>21</v>
      </c>
    </row>
    <row r="2910" spans="1:14" x14ac:dyDescent="0.25">
      <c r="A2910" s="1" t="s">
        <v>360</v>
      </c>
      <c r="B2910" s="2" t="s">
        <v>378</v>
      </c>
      <c r="C2910" s="2" t="s">
        <v>2536</v>
      </c>
      <c r="D2910" s="2" t="s">
        <v>17956</v>
      </c>
      <c r="E2910" s="2" t="s">
        <v>2542</v>
      </c>
      <c r="F2910" s="2">
        <v>25172901</v>
      </c>
      <c r="G2910" s="2" t="s">
        <v>490</v>
      </c>
      <c r="H2910" s="2">
        <v>2</v>
      </c>
      <c r="I2910" s="2">
        <v>3</v>
      </c>
      <c r="J2910" s="2">
        <v>10</v>
      </c>
      <c r="K2910" s="2">
        <v>120</v>
      </c>
      <c r="L2910" s="3">
        <v>180000</v>
      </c>
      <c r="M2910" s="2" t="s">
        <v>0</v>
      </c>
      <c r="N2910" s="4" t="s">
        <v>21</v>
      </c>
    </row>
    <row r="2911" spans="1:14" x14ac:dyDescent="0.25">
      <c r="A2911" s="1" t="s">
        <v>360</v>
      </c>
      <c r="B2911" s="2" t="s">
        <v>378</v>
      </c>
      <c r="C2911" s="2" t="s">
        <v>2536</v>
      </c>
      <c r="D2911" s="2" t="s">
        <v>17956</v>
      </c>
      <c r="E2911" s="2" t="s">
        <v>2543</v>
      </c>
      <c r="F2911" s="2">
        <v>25172901</v>
      </c>
      <c r="G2911" s="2" t="s">
        <v>490</v>
      </c>
      <c r="H2911" s="2">
        <v>2</v>
      </c>
      <c r="I2911" s="2">
        <v>3</v>
      </c>
      <c r="J2911" s="2">
        <v>10</v>
      </c>
      <c r="K2911" s="2">
        <v>120</v>
      </c>
      <c r="L2911" s="3">
        <v>2100000</v>
      </c>
      <c r="M2911" s="2" t="s">
        <v>0</v>
      </c>
      <c r="N2911" s="4" t="s">
        <v>21</v>
      </c>
    </row>
    <row r="2912" spans="1:14" x14ac:dyDescent="0.25">
      <c r="A2912" s="1" t="s">
        <v>360</v>
      </c>
      <c r="B2912" s="2" t="s">
        <v>378</v>
      </c>
      <c r="C2912" s="2" t="s">
        <v>2536</v>
      </c>
      <c r="D2912" s="2" t="s">
        <v>17956</v>
      </c>
      <c r="E2912" s="2" t="s">
        <v>2544</v>
      </c>
      <c r="F2912" s="2">
        <v>25172901</v>
      </c>
      <c r="G2912" s="2" t="s">
        <v>490</v>
      </c>
      <c r="H2912" s="2">
        <v>2</v>
      </c>
      <c r="I2912" s="2">
        <v>3</v>
      </c>
      <c r="J2912" s="2">
        <v>10</v>
      </c>
      <c r="K2912" s="2">
        <v>120</v>
      </c>
      <c r="L2912" s="3">
        <v>780000</v>
      </c>
      <c r="M2912" s="2" t="s">
        <v>0</v>
      </c>
      <c r="N2912" s="4" t="s">
        <v>21</v>
      </c>
    </row>
    <row r="2913" spans="1:14" x14ac:dyDescent="0.25">
      <c r="A2913" s="1" t="s">
        <v>360</v>
      </c>
      <c r="B2913" s="2" t="s">
        <v>378</v>
      </c>
      <c r="C2913" s="2" t="s">
        <v>2536</v>
      </c>
      <c r="D2913" s="2" t="s">
        <v>17956</v>
      </c>
      <c r="E2913" s="2" t="s">
        <v>2545</v>
      </c>
      <c r="F2913" s="2">
        <v>25172901</v>
      </c>
      <c r="G2913" s="2" t="s">
        <v>490</v>
      </c>
      <c r="H2913" s="2">
        <v>2</v>
      </c>
      <c r="I2913" s="2">
        <v>3</v>
      </c>
      <c r="J2913" s="2">
        <v>10</v>
      </c>
      <c r="K2913" s="2">
        <v>120</v>
      </c>
      <c r="L2913" s="3">
        <v>2040000</v>
      </c>
      <c r="M2913" s="2" t="s">
        <v>0</v>
      </c>
      <c r="N2913" s="4" t="s">
        <v>21</v>
      </c>
    </row>
    <row r="2914" spans="1:14" x14ac:dyDescent="0.25">
      <c r="A2914" s="1" t="s">
        <v>360</v>
      </c>
      <c r="B2914" s="2" t="s">
        <v>378</v>
      </c>
      <c r="C2914" s="2" t="s">
        <v>2536</v>
      </c>
      <c r="D2914" s="2" t="s">
        <v>17956</v>
      </c>
      <c r="E2914" s="2" t="s">
        <v>2546</v>
      </c>
      <c r="F2914" s="2">
        <v>25172901</v>
      </c>
      <c r="G2914" s="2" t="s">
        <v>490</v>
      </c>
      <c r="H2914" s="2">
        <v>2</v>
      </c>
      <c r="I2914" s="2">
        <v>3</v>
      </c>
      <c r="J2914" s="2">
        <v>10</v>
      </c>
      <c r="K2914" s="2">
        <v>120</v>
      </c>
      <c r="L2914" s="3">
        <v>1860000</v>
      </c>
      <c r="M2914" s="2" t="s">
        <v>0</v>
      </c>
      <c r="N2914" s="4" t="s">
        <v>21</v>
      </c>
    </row>
    <row r="2915" spans="1:14" x14ac:dyDescent="0.25">
      <c r="A2915" s="1" t="s">
        <v>360</v>
      </c>
      <c r="B2915" s="2" t="s">
        <v>378</v>
      </c>
      <c r="C2915" s="2" t="s">
        <v>2536</v>
      </c>
      <c r="D2915" s="2" t="s">
        <v>17956</v>
      </c>
      <c r="E2915" s="2" t="s">
        <v>2547</v>
      </c>
      <c r="F2915" s="2">
        <v>39121454</v>
      </c>
      <c r="G2915" s="2" t="s">
        <v>490</v>
      </c>
      <c r="H2915" s="2">
        <v>2</v>
      </c>
      <c r="I2915" s="2">
        <v>3</v>
      </c>
      <c r="J2915" s="2">
        <v>10</v>
      </c>
      <c r="K2915" s="2">
        <v>120</v>
      </c>
      <c r="L2915" s="3">
        <v>1200000</v>
      </c>
      <c r="M2915" s="2" t="s">
        <v>0</v>
      </c>
      <c r="N2915" s="4" t="s">
        <v>21</v>
      </c>
    </row>
    <row r="2916" spans="1:14" x14ac:dyDescent="0.25">
      <c r="A2916" s="1" t="s">
        <v>360</v>
      </c>
      <c r="B2916" s="2" t="s">
        <v>378</v>
      </c>
      <c r="C2916" s="2" t="s">
        <v>2536</v>
      </c>
      <c r="D2916" s="2" t="s">
        <v>17956</v>
      </c>
      <c r="E2916" s="2" t="s">
        <v>2548</v>
      </c>
      <c r="F2916" s="2">
        <v>42182007</v>
      </c>
      <c r="G2916" s="2" t="s">
        <v>490</v>
      </c>
      <c r="H2916" s="2">
        <v>7</v>
      </c>
      <c r="I2916" s="2">
        <v>6</v>
      </c>
      <c r="J2916" s="2">
        <v>10</v>
      </c>
      <c r="K2916" s="2">
        <v>8</v>
      </c>
      <c r="L2916" s="3">
        <v>2779840</v>
      </c>
      <c r="M2916" s="2" t="s">
        <v>0</v>
      </c>
      <c r="N2916" s="4" t="s">
        <v>21</v>
      </c>
    </row>
    <row r="2917" spans="1:14" x14ac:dyDescent="0.25">
      <c r="A2917" s="1" t="s">
        <v>360</v>
      </c>
      <c r="B2917" s="2" t="s">
        <v>378</v>
      </c>
      <c r="C2917" s="2" t="s">
        <v>2536</v>
      </c>
      <c r="D2917" s="2" t="s">
        <v>17956</v>
      </c>
      <c r="E2917" s="2" t="s">
        <v>2549</v>
      </c>
      <c r="F2917" s="2">
        <v>39101600</v>
      </c>
      <c r="G2917" s="2" t="s">
        <v>490</v>
      </c>
      <c r="H2917" s="2">
        <v>3</v>
      </c>
      <c r="I2917" s="2">
        <v>6</v>
      </c>
      <c r="J2917" s="2">
        <v>10</v>
      </c>
      <c r="K2917" s="2">
        <v>40</v>
      </c>
      <c r="L2917" s="3">
        <v>657094.79999999993</v>
      </c>
      <c r="M2917" s="2" t="s">
        <v>0</v>
      </c>
      <c r="N2917" s="4" t="s">
        <v>21</v>
      </c>
    </row>
    <row r="2918" spans="1:14" x14ac:dyDescent="0.25">
      <c r="A2918" s="1" t="s">
        <v>360</v>
      </c>
      <c r="B2918" s="2" t="s">
        <v>378</v>
      </c>
      <c r="C2918" s="2" t="s">
        <v>2536</v>
      </c>
      <c r="D2918" s="2" t="s">
        <v>17956</v>
      </c>
      <c r="E2918" s="2" t="s">
        <v>2550</v>
      </c>
      <c r="F2918" s="2">
        <v>39101601</v>
      </c>
      <c r="G2918" s="2" t="s">
        <v>496</v>
      </c>
      <c r="H2918" s="2">
        <v>4</v>
      </c>
      <c r="I2918" s="2">
        <v>6</v>
      </c>
      <c r="J2918" s="2">
        <v>10</v>
      </c>
      <c r="K2918" s="2">
        <v>1</v>
      </c>
      <c r="L2918" s="3">
        <v>246501.62</v>
      </c>
      <c r="M2918" s="2" t="s">
        <v>0</v>
      </c>
      <c r="N2918" s="4" t="s">
        <v>21</v>
      </c>
    </row>
    <row r="2919" spans="1:14" x14ac:dyDescent="0.25">
      <c r="A2919" s="1" t="s">
        <v>360</v>
      </c>
      <c r="B2919" s="2" t="s">
        <v>378</v>
      </c>
      <c r="C2919" s="2" t="s">
        <v>2536</v>
      </c>
      <c r="D2919" s="2" t="s">
        <v>17956</v>
      </c>
      <c r="E2919" s="2" t="s">
        <v>2551</v>
      </c>
      <c r="F2919" s="2">
        <v>39111610</v>
      </c>
      <c r="G2919" s="2" t="s">
        <v>490</v>
      </c>
      <c r="H2919" s="2">
        <v>4</v>
      </c>
      <c r="I2919" s="2">
        <v>6</v>
      </c>
      <c r="J2919" s="2">
        <v>10</v>
      </c>
      <c r="K2919" s="2">
        <v>3</v>
      </c>
      <c r="L2919" s="3">
        <v>280255.5</v>
      </c>
      <c r="M2919" s="2" t="s">
        <v>0</v>
      </c>
      <c r="N2919" s="4" t="s">
        <v>21</v>
      </c>
    </row>
    <row r="2920" spans="1:14" x14ac:dyDescent="0.25">
      <c r="A2920" s="1" t="s">
        <v>360</v>
      </c>
      <c r="B2920" s="2" t="s">
        <v>378</v>
      </c>
      <c r="C2920" s="2" t="s">
        <v>2536</v>
      </c>
      <c r="D2920" s="2" t="s">
        <v>17956</v>
      </c>
      <c r="E2920" s="2" t="s">
        <v>18232</v>
      </c>
      <c r="F2920" s="2" t="s">
        <v>2552</v>
      </c>
      <c r="G2920" s="2" t="s">
        <v>490</v>
      </c>
      <c r="H2920" s="2">
        <v>4</v>
      </c>
      <c r="I2920" s="2">
        <v>6</v>
      </c>
      <c r="J2920" s="2">
        <v>10</v>
      </c>
      <c r="K2920" s="2">
        <v>4</v>
      </c>
      <c r="L2920" s="3">
        <v>716019.44</v>
      </c>
      <c r="M2920" s="2" t="s">
        <v>0</v>
      </c>
      <c r="N2920" s="4" t="s">
        <v>21</v>
      </c>
    </row>
    <row r="2921" spans="1:14" x14ac:dyDescent="0.25">
      <c r="A2921" s="1" t="s">
        <v>360</v>
      </c>
      <c r="B2921" s="2" t="s">
        <v>378</v>
      </c>
      <c r="C2921" s="2" t="s">
        <v>2536</v>
      </c>
      <c r="D2921" s="2" t="s">
        <v>17956</v>
      </c>
      <c r="E2921" s="2" t="s">
        <v>2553</v>
      </c>
      <c r="F2921" s="2">
        <v>39101600</v>
      </c>
      <c r="G2921" s="2" t="s">
        <v>490</v>
      </c>
      <c r="H2921" s="2">
        <v>4</v>
      </c>
      <c r="I2921" s="2">
        <v>6</v>
      </c>
      <c r="J2921" s="2">
        <v>10</v>
      </c>
      <c r="K2921" s="2">
        <v>10</v>
      </c>
      <c r="L2921" s="3">
        <v>377895.10000000003</v>
      </c>
      <c r="M2921" s="2" t="s">
        <v>0</v>
      </c>
      <c r="N2921" s="4" t="s">
        <v>21</v>
      </c>
    </row>
    <row r="2922" spans="1:14" x14ac:dyDescent="0.25">
      <c r="A2922" s="1" t="s">
        <v>360</v>
      </c>
      <c r="B2922" s="2" t="s">
        <v>378</v>
      </c>
      <c r="C2922" s="2" t="s">
        <v>2536</v>
      </c>
      <c r="D2922" s="2" t="s">
        <v>17956</v>
      </c>
      <c r="E2922" s="2" t="s">
        <v>2554</v>
      </c>
      <c r="F2922" s="2">
        <v>39101600</v>
      </c>
      <c r="G2922" s="2" t="s">
        <v>490</v>
      </c>
      <c r="H2922" s="2">
        <v>4</v>
      </c>
      <c r="I2922" s="2">
        <v>6</v>
      </c>
      <c r="J2922" s="2">
        <v>10</v>
      </c>
      <c r="K2922" s="2">
        <v>5</v>
      </c>
      <c r="L2922" s="3">
        <v>210319.15000000002</v>
      </c>
      <c r="M2922" s="2" t="s">
        <v>0</v>
      </c>
      <c r="N2922" s="4" t="s">
        <v>21</v>
      </c>
    </row>
    <row r="2923" spans="1:14" x14ac:dyDescent="0.25">
      <c r="A2923" s="1" t="s">
        <v>360</v>
      </c>
      <c r="B2923" s="2" t="s">
        <v>378</v>
      </c>
      <c r="C2923" s="2" t="s">
        <v>2536</v>
      </c>
      <c r="D2923" s="2" t="s">
        <v>17956</v>
      </c>
      <c r="E2923" s="2" t="s">
        <v>2555</v>
      </c>
      <c r="F2923" s="2">
        <v>39101600</v>
      </c>
      <c r="G2923" s="2" t="s">
        <v>490</v>
      </c>
      <c r="H2923" s="2">
        <v>4</v>
      </c>
      <c r="I2923" s="2">
        <v>6</v>
      </c>
      <c r="J2923" s="2">
        <v>10</v>
      </c>
      <c r="K2923" s="2">
        <v>5</v>
      </c>
      <c r="L2923" s="3">
        <v>238851.1</v>
      </c>
      <c r="M2923" s="2" t="s">
        <v>0</v>
      </c>
      <c r="N2923" s="4" t="s">
        <v>21</v>
      </c>
    </row>
    <row r="2924" spans="1:14" x14ac:dyDescent="0.25">
      <c r="A2924" s="1" t="s">
        <v>360</v>
      </c>
      <c r="B2924" s="2" t="s">
        <v>378</v>
      </c>
      <c r="C2924" s="2" t="s">
        <v>2536</v>
      </c>
      <c r="D2924" s="2" t="s">
        <v>17956</v>
      </c>
      <c r="E2924" s="2" t="s">
        <v>2556</v>
      </c>
      <c r="F2924" s="2">
        <v>39101600</v>
      </c>
      <c r="G2924" s="2" t="s">
        <v>810</v>
      </c>
      <c r="H2924" s="2">
        <v>9</v>
      </c>
      <c r="I2924" s="2">
        <v>6</v>
      </c>
      <c r="J2924" s="2">
        <v>16</v>
      </c>
      <c r="K2924" s="2">
        <v>1</v>
      </c>
      <c r="L2924" s="3">
        <v>42293.81</v>
      </c>
      <c r="M2924" s="2" t="s">
        <v>0</v>
      </c>
      <c r="N2924" s="4" t="s">
        <v>21</v>
      </c>
    </row>
    <row r="2925" spans="1:14" x14ac:dyDescent="0.25">
      <c r="A2925" s="1" t="s">
        <v>360</v>
      </c>
      <c r="B2925" s="2" t="s">
        <v>378</v>
      </c>
      <c r="C2925" s="2" t="s">
        <v>2536</v>
      </c>
      <c r="D2925" s="2" t="s">
        <v>17956</v>
      </c>
      <c r="E2925" s="2" t="s">
        <v>2557</v>
      </c>
      <c r="F2925" s="2">
        <v>39101600</v>
      </c>
      <c r="G2925" s="2" t="s">
        <v>810</v>
      </c>
      <c r="H2925" s="2">
        <v>9</v>
      </c>
      <c r="I2925" s="2">
        <v>6</v>
      </c>
      <c r="J2925" s="2">
        <v>16</v>
      </c>
      <c r="K2925" s="2">
        <v>1</v>
      </c>
      <c r="L2925" s="3">
        <v>253767.6</v>
      </c>
      <c r="M2925" s="2" t="s">
        <v>0</v>
      </c>
      <c r="N2925" s="4" t="s">
        <v>21</v>
      </c>
    </row>
    <row r="2926" spans="1:14" x14ac:dyDescent="0.25">
      <c r="A2926" s="1" t="s">
        <v>360</v>
      </c>
      <c r="B2926" s="2" t="s">
        <v>378</v>
      </c>
      <c r="C2926" s="2" t="s">
        <v>2536</v>
      </c>
      <c r="D2926" s="2" t="s">
        <v>17956</v>
      </c>
      <c r="E2926" s="2" t="s">
        <v>2557</v>
      </c>
      <c r="F2926" s="2">
        <v>39101600</v>
      </c>
      <c r="G2926" s="2" t="s">
        <v>810</v>
      </c>
      <c r="H2926" s="2">
        <v>9</v>
      </c>
      <c r="I2926" s="2">
        <v>6</v>
      </c>
      <c r="J2926" s="2">
        <v>16</v>
      </c>
      <c r="K2926" s="2">
        <v>1</v>
      </c>
      <c r="L2926" s="3">
        <v>253767.6</v>
      </c>
      <c r="M2926" s="2" t="s">
        <v>0</v>
      </c>
      <c r="N2926" s="4" t="s">
        <v>21</v>
      </c>
    </row>
    <row r="2927" spans="1:14" x14ac:dyDescent="0.25">
      <c r="A2927" s="1" t="s">
        <v>360</v>
      </c>
      <c r="B2927" s="2" t="s">
        <v>378</v>
      </c>
      <c r="C2927" s="2" t="s">
        <v>2536</v>
      </c>
      <c r="D2927" s="2" t="s">
        <v>17956</v>
      </c>
      <c r="E2927" s="2" t="s">
        <v>2558</v>
      </c>
      <c r="F2927" s="2">
        <v>39101605</v>
      </c>
      <c r="G2927" s="2" t="s">
        <v>810</v>
      </c>
      <c r="H2927" s="2">
        <v>9</v>
      </c>
      <c r="I2927" s="2">
        <v>6</v>
      </c>
      <c r="J2927" s="2">
        <v>16</v>
      </c>
      <c r="K2927" s="2">
        <v>5</v>
      </c>
      <c r="L2927" s="3">
        <v>40930.949999999997</v>
      </c>
      <c r="M2927" s="2" t="s">
        <v>0</v>
      </c>
      <c r="N2927" s="4" t="s">
        <v>21</v>
      </c>
    </row>
    <row r="2928" spans="1:14" x14ac:dyDescent="0.25">
      <c r="A2928" s="1" t="s">
        <v>360</v>
      </c>
      <c r="B2928" s="2" t="s">
        <v>378</v>
      </c>
      <c r="C2928" s="2" t="s">
        <v>2536</v>
      </c>
      <c r="D2928" s="2" t="s">
        <v>17956</v>
      </c>
      <c r="E2928" s="2" t="s">
        <v>2559</v>
      </c>
      <c r="F2928" s="2">
        <v>39101605</v>
      </c>
      <c r="G2928" s="2" t="s">
        <v>810</v>
      </c>
      <c r="H2928" s="2">
        <v>9</v>
      </c>
      <c r="I2928" s="2">
        <v>6</v>
      </c>
      <c r="J2928" s="2">
        <v>16</v>
      </c>
      <c r="K2928" s="2">
        <v>5</v>
      </c>
      <c r="L2928" s="3">
        <v>33695.549999999996</v>
      </c>
      <c r="M2928" s="2" t="s">
        <v>0</v>
      </c>
      <c r="N2928" s="4" t="s">
        <v>21</v>
      </c>
    </row>
    <row r="2929" spans="1:14" x14ac:dyDescent="0.25">
      <c r="A2929" s="1" t="s">
        <v>360</v>
      </c>
      <c r="B2929" s="2" t="s">
        <v>378</v>
      </c>
      <c r="C2929" s="2" t="s">
        <v>2536</v>
      </c>
      <c r="D2929" s="2" t="s">
        <v>17956</v>
      </c>
      <c r="E2929" s="2" t="s">
        <v>2560</v>
      </c>
      <c r="F2929" s="2">
        <v>39111611</v>
      </c>
      <c r="G2929" s="2" t="s">
        <v>490</v>
      </c>
      <c r="H2929" s="2">
        <v>9</v>
      </c>
      <c r="I2929" s="2">
        <v>3</v>
      </c>
      <c r="J2929" s="2">
        <v>10</v>
      </c>
      <c r="K2929" s="2">
        <v>17</v>
      </c>
      <c r="L2929" s="3">
        <v>967300</v>
      </c>
      <c r="M2929" s="2" t="s">
        <v>0</v>
      </c>
      <c r="N2929" s="4" t="s">
        <v>21</v>
      </c>
    </row>
    <row r="2930" spans="1:14" x14ac:dyDescent="0.25">
      <c r="A2930" s="1" t="s">
        <v>360</v>
      </c>
      <c r="B2930" s="2" t="s">
        <v>378</v>
      </c>
      <c r="C2930" s="2" t="s">
        <v>2536</v>
      </c>
      <c r="D2930" s="2" t="s">
        <v>17956</v>
      </c>
      <c r="E2930" s="2" t="s">
        <v>2561</v>
      </c>
      <c r="F2930" s="2">
        <v>0</v>
      </c>
      <c r="G2930" s="2" t="s">
        <v>490</v>
      </c>
      <c r="H2930" s="2">
        <v>9</v>
      </c>
      <c r="I2930" s="2">
        <v>2</v>
      </c>
      <c r="J2930" s="2">
        <v>16</v>
      </c>
      <c r="K2930" s="2">
        <v>1</v>
      </c>
      <c r="L2930" s="3">
        <v>1000000</v>
      </c>
      <c r="M2930" s="2" t="s">
        <v>0</v>
      </c>
      <c r="N2930" s="4" t="s">
        <v>21</v>
      </c>
    </row>
    <row r="2931" spans="1:14" x14ac:dyDescent="0.25">
      <c r="A2931" s="1" t="s">
        <v>360</v>
      </c>
      <c r="B2931" s="2" t="s">
        <v>378</v>
      </c>
      <c r="C2931" s="2" t="s">
        <v>661</v>
      </c>
      <c r="D2931" s="2" t="s">
        <v>17898</v>
      </c>
      <c r="E2931" s="2" t="s">
        <v>2562</v>
      </c>
      <c r="F2931" s="2">
        <v>42183041</v>
      </c>
      <c r="G2931" s="2" t="s">
        <v>490</v>
      </c>
      <c r="H2931" s="2">
        <v>6</v>
      </c>
      <c r="I2931" s="2">
        <v>6</v>
      </c>
      <c r="J2931" s="2">
        <v>10</v>
      </c>
      <c r="K2931" s="2">
        <v>5</v>
      </c>
      <c r="L2931" s="3">
        <v>370000</v>
      </c>
      <c r="M2931" s="2" t="s">
        <v>0</v>
      </c>
      <c r="N2931" s="4" t="s">
        <v>21</v>
      </c>
    </row>
    <row r="2932" spans="1:14" x14ac:dyDescent="0.25">
      <c r="A2932" s="1" t="s">
        <v>360</v>
      </c>
      <c r="B2932" s="2" t="s">
        <v>378</v>
      </c>
      <c r="C2932" s="2" t="s">
        <v>661</v>
      </c>
      <c r="D2932" s="2" t="s">
        <v>17898</v>
      </c>
      <c r="E2932" s="2" t="s">
        <v>2563</v>
      </c>
      <c r="F2932" s="2">
        <v>42183041</v>
      </c>
      <c r="G2932" s="2" t="s">
        <v>490</v>
      </c>
      <c r="H2932" s="2">
        <v>6</v>
      </c>
      <c r="I2932" s="2">
        <v>6</v>
      </c>
      <c r="J2932" s="2">
        <v>10</v>
      </c>
      <c r="K2932" s="2">
        <v>12</v>
      </c>
      <c r="L2932" s="3">
        <v>696000</v>
      </c>
      <c r="M2932" s="2" t="s">
        <v>0</v>
      </c>
      <c r="N2932" s="4" t="s">
        <v>21</v>
      </c>
    </row>
    <row r="2933" spans="1:14" x14ac:dyDescent="0.25">
      <c r="A2933" s="1" t="s">
        <v>360</v>
      </c>
      <c r="B2933" s="2" t="s">
        <v>378</v>
      </c>
      <c r="C2933" s="2" t="s">
        <v>661</v>
      </c>
      <c r="D2933" s="2" t="s">
        <v>17898</v>
      </c>
      <c r="E2933" s="2" t="s">
        <v>2564</v>
      </c>
      <c r="F2933" s="2">
        <v>39122236</v>
      </c>
      <c r="G2933" s="2" t="s">
        <v>810</v>
      </c>
      <c r="H2933" s="2">
        <v>2</v>
      </c>
      <c r="I2933" s="2">
        <v>3</v>
      </c>
      <c r="J2933" s="2">
        <v>16</v>
      </c>
      <c r="K2933" s="2">
        <v>10</v>
      </c>
      <c r="L2933" s="3">
        <v>406194.4</v>
      </c>
      <c r="M2933" s="2" t="s">
        <v>0</v>
      </c>
      <c r="N2933" s="4" t="s">
        <v>21</v>
      </c>
    </row>
    <row r="2934" spans="1:14" x14ac:dyDescent="0.25">
      <c r="A2934" s="1" t="s">
        <v>360</v>
      </c>
      <c r="B2934" s="2" t="s">
        <v>378</v>
      </c>
      <c r="C2934" s="2" t="s">
        <v>661</v>
      </c>
      <c r="D2934" s="2" t="s">
        <v>17898</v>
      </c>
      <c r="E2934" s="2" t="s">
        <v>2565</v>
      </c>
      <c r="F2934" s="2">
        <v>39122236</v>
      </c>
      <c r="G2934" s="2" t="s">
        <v>810</v>
      </c>
      <c r="H2934" s="2">
        <v>2</v>
      </c>
      <c r="I2934" s="2">
        <v>3</v>
      </c>
      <c r="J2934" s="2">
        <v>16</v>
      </c>
      <c r="K2934" s="2">
        <v>10</v>
      </c>
      <c r="L2934" s="3">
        <v>311262</v>
      </c>
      <c r="M2934" s="2" t="s">
        <v>0</v>
      </c>
      <c r="N2934" s="4" t="s">
        <v>21</v>
      </c>
    </row>
    <row r="2935" spans="1:14" x14ac:dyDescent="0.25">
      <c r="A2935" s="1" t="s">
        <v>360</v>
      </c>
      <c r="B2935" s="2" t="s">
        <v>378</v>
      </c>
      <c r="C2935" s="2" t="s">
        <v>661</v>
      </c>
      <c r="D2935" s="2" t="s">
        <v>17898</v>
      </c>
      <c r="E2935" s="2" t="s">
        <v>2566</v>
      </c>
      <c r="F2935" s="2">
        <v>32121500</v>
      </c>
      <c r="G2935" s="2" t="s">
        <v>490</v>
      </c>
      <c r="H2935" s="2">
        <v>4</v>
      </c>
      <c r="I2935" s="2">
        <v>6</v>
      </c>
      <c r="J2935" s="2">
        <v>10</v>
      </c>
      <c r="K2935" s="2">
        <v>4</v>
      </c>
      <c r="L2935" s="3">
        <v>161868.51999999999</v>
      </c>
      <c r="M2935" s="2" t="s">
        <v>0</v>
      </c>
      <c r="N2935" s="4" t="s">
        <v>21</v>
      </c>
    </row>
    <row r="2936" spans="1:14" x14ac:dyDescent="0.25">
      <c r="A2936" s="1" t="s">
        <v>360</v>
      </c>
      <c r="B2936" s="2" t="s">
        <v>378</v>
      </c>
      <c r="C2936" s="2" t="s">
        <v>661</v>
      </c>
      <c r="D2936" s="2" t="s">
        <v>17898</v>
      </c>
      <c r="E2936" s="2" t="s">
        <v>2564</v>
      </c>
      <c r="F2936" s="2">
        <v>83101501</v>
      </c>
      <c r="G2936" s="2" t="s">
        <v>490</v>
      </c>
      <c r="H2936" s="2">
        <v>4</v>
      </c>
      <c r="I2936" s="2">
        <v>6</v>
      </c>
      <c r="J2936" s="2">
        <v>10</v>
      </c>
      <c r="K2936" s="2">
        <v>4</v>
      </c>
      <c r="L2936" s="3">
        <v>162477.76000000001</v>
      </c>
      <c r="M2936" s="2" t="s">
        <v>0</v>
      </c>
      <c r="N2936" s="4" t="s">
        <v>21</v>
      </c>
    </row>
    <row r="2937" spans="1:14" x14ac:dyDescent="0.25">
      <c r="A2937" s="1" t="s">
        <v>360</v>
      </c>
      <c r="B2937" s="2" t="s">
        <v>378</v>
      </c>
      <c r="C2937" s="2" t="s">
        <v>661</v>
      </c>
      <c r="D2937" s="2" t="s">
        <v>17898</v>
      </c>
      <c r="E2937" s="2" t="s">
        <v>2565</v>
      </c>
      <c r="F2937" s="2">
        <v>39122236</v>
      </c>
      <c r="G2937" s="2" t="s">
        <v>490</v>
      </c>
      <c r="H2937" s="2">
        <v>4</v>
      </c>
      <c r="I2937" s="2">
        <v>6</v>
      </c>
      <c r="J2937" s="2">
        <v>10</v>
      </c>
      <c r="K2937" s="2">
        <v>4</v>
      </c>
      <c r="L2937" s="3">
        <v>124504.8</v>
      </c>
      <c r="M2937" s="2" t="s">
        <v>0</v>
      </c>
      <c r="N2937" s="4" t="s">
        <v>21</v>
      </c>
    </row>
    <row r="2938" spans="1:14" x14ac:dyDescent="0.25">
      <c r="A2938" s="1" t="s">
        <v>360</v>
      </c>
      <c r="B2938" s="2" t="s">
        <v>128</v>
      </c>
      <c r="C2938" s="2" t="s">
        <v>2567</v>
      </c>
      <c r="D2938" s="2" t="s">
        <v>17957</v>
      </c>
      <c r="E2938" s="2" t="s">
        <v>2568</v>
      </c>
      <c r="F2938" s="2">
        <v>21101914</v>
      </c>
      <c r="G2938" s="2" t="s">
        <v>490</v>
      </c>
      <c r="H2938" s="2">
        <v>4</v>
      </c>
      <c r="I2938" s="2">
        <v>6</v>
      </c>
      <c r="J2938" s="2">
        <v>10</v>
      </c>
      <c r="K2938" s="2">
        <v>1</v>
      </c>
      <c r="L2938" s="3">
        <v>704900.3</v>
      </c>
      <c r="M2938" s="2" t="s">
        <v>0</v>
      </c>
      <c r="N2938" s="4" t="s">
        <v>21</v>
      </c>
    </row>
    <row r="2939" spans="1:14" x14ac:dyDescent="0.25">
      <c r="A2939" s="1" t="s">
        <v>360</v>
      </c>
      <c r="B2939" s="2" t="s">
        <v>128</v>
      </c>
      <c r="C2939" s="2" t="s">
        <v>2567</v>
      </c>
      <c r="D2939" s="2" t="s">
        <v>17957</v>
      </c>
      <c r="E2939" s="2" t="s">
        <v>2569</v>
      </c>
      <c r="F2939" s="2">
        <v>39121423</v>
      </c>
      <c r="G2939" s="2" t="s">
        <v>810</v>
      </c>
      <c r="H2939" s="2">
        <v>9</v>
      </c>
      <c r="I2939" s="2">
        <v>6</v>
      </c>
      <c r="J2939" s="2">
        <v>16</v>
      </c>
      <c r="K2939" s="2">
        <v>42</v>
      </c>
      <c r="L2939" s="3">
        <v>195166.86</v>
      </c>
      <c r="M2939" s="2" t="s">
        <v>0</v>
      </c>
      <c r="N2939" s="4" t="s">
        <v>21</v>
      </c>
    </row>
    <row r="2940" spans="1:14" x14ac:dyDescent="0.25">
      <c r="A2940" s="1" t="s">
        <v>360</v>
      </c>
      <c r="B2940" s="2" t="s">
        <v>128</v>
      </c>
      <c r="C2940" s="2" t="s">
        <v>2567</v>
      </c>
      <c r="D2940" s="2" t="s">
        <v>17957</v>
      </c>
      <c r="E2940" s="2" t="s">
        <v>2570</v>
      </c>
      <c r="F2940" s="2">
        <v>39121409</v>
      </c>
      <c r="G2940" s="2" t="s">
        <v>810</v>
      </c>
      <c r="H2940" s="2">
        <v>9</v>
      </c>
      <c r="I2940" s="2">
        <v>6</v>
      </c>
      <c r="J2940" s="2">
        <v>16</v>
      </c>
      <c r="K2940" s="2">
        <v>10</v>
      </c>
      <c r="L2940" s="3">
        <v>77447.199999999997</v>
      </c>
      <c r="M2940" s="2" t="s">
        <v>0</v>
      </c>
      <c r="N2940" s="4" t="s">
        <v>21</v>
      </c>
    </row>
    <row r="2941" spans="1:14" x14ac:dyDescent="0.25">
      <c r="A2941" s="1" t="s">
        <v>360</v>
      </c>
      <c r="B2941" s="2" t="s">
        <v>128</v>
      </c>
      <c r="C2941" s="2" t="s">
        <v>2567</v>
      </c>
      <c r="D2941" s="2" t="s">
        <v>17957</v>
      </c>
      <c r="E2941" s="2" t="s">
        <v>815</v>
      </c>
      <c r="F2941" s="2">
        <v>0</v>
      </c>
      <c r="G2941" s="2" t="s">
        <v>17856</v>
      </c>
      <c r="H2941" s="2">
        <v>1</v>
      </c>
      <c r="I2941" s="2">
        <v>6</v>
      </c>
      <c r="J2941" s="2">
        <v>16</v>
      </c>
      <c r="K2941" s="2">
        <v>1</v>
      </c>
      <c r="L2941" s="3">
        <v>14315.94</v>
      </c>
      <c r="M2941" s="2" t="s">
        <v>20</v>
      </c>
      <c r="N2941" s="4" t="s">
        <v>21</v>
      </c>
    </row>
    <row r="2942" spans="1:14" x14ac:dyDescent="0.25">
      <c r="A2942" s="1" t="s">
        <v>360</v>
      </c>
      <c r="B2942" s="2" t="s">
        <v>128</v>
      </c>
      <c r="C2942" s="2" t="s">
        <v>129</v>
      </c>
      <c r="D2942" s="2" t="s">
        <v>130</v>
      </c>
      <c r="E2942" s="2" t="s">
        <v>2571</v>
      </c>
      <c r="F2942" s="2">
        <v>43201813</v>
      </c>
      <c r="G2942" s="2" t="s">
        <v>490</v>
      </c>
      <c r="H2942" s="2">
        <v>6</v>
      </c>
      <c r="I2942" s="2">
        <v>3</v>
      </c>
      <c r="J2942" s="2">
        <v>10</v>
      </c>
      <c r="K2942" s="2">
        <v>5</v>
      </c>
      <c r="L2942" s="3">
        <v>327845</v>
      </c>
      <c r="M2942" s="2" t="s">
        <v>0</v>
      </c>
      <c r="N2942" s="4" t="s">
        <v>21</v>
      </c>
    </row>
    <row r="2943" spans="1:14" x14ac:dyDescent="0.25">
      <c r="A2943" s="1" t="s">
        <v>360</v>
      </c>
      <c r="B2943" s="2" t="s">
        <v>128</v>
      </c>
      <c r="C2943" s="2" t="s">
        <v>129</v>
      </c>
      <c r="D2943" s="2" t="s">
        <v>130</v>
      </c>
      <c r="E2943" s="2" t="s">
        <v>2572</v>
      </c>
      <c r="F2943" s="2">
        <v>43201820</v>
      </c>
      <c r="G2943" s="2" t="s">
        <v>490</v>
      </c>
      <c r="H2943" s="2">
        <v>6</v>
      </c>
      <c r="I2943" s="2">
        <v>3</v>
      </c>
      <c r="J2943" s="2">
        <v>10</v>
      </c>
      <c r="K2943" s="2">
        <v>1</v>
      </c>
      <c r="L2943" s="3">
        <v>89726</v>
      </c>
      <c r="M2943" s="2" t="s">
        <v>0</v>
      </c>
      <c r="N2943" s="4" t="s">
        <v>21</v>
      </c>
    </row>
    <row r="2944" spans="1:14" x14ac:dyDescent="0.25">
      <c r="A2944" s="1" t="s">
        <v>360</v>
      </c>
      <c r="B2944" s="2" t="s">
        <v>497</v>
      </c>
      <c r="C2944" s="2" t="s">
        <v>2573</v>
      </c>
      <c r="D2944" s="2" t="s">
        <v>17958</v>
      </c>
      <c r="E2944" s="2" t="s">
        <v>2574</v>
      </c>
      <c r="F2944" s="2">
        <v>42142604</v>
      </c>
      <c r="G2944" s="2" t="s">
        <v>490</v>
      </c>
      <c r="H2944" s="2">
        <v>4</v>
      </c>
      <c r="I2944" s="2">
        <v>6</v>
      </c>
      <c r="J2944" s="2">
        <v>10</v>
      </c>
      <c r="K2944" s="2">
        <v>51</v>
      </c>
      <c r="L2944" s="3">
        <v>30600</v>
      </c>
      <c r="M2944" s="2" t="s">
        <v>0</v>
      </c>
      <c r="N2944" s="4" t="s">
        <v>21</v>
      </c>
    </row>
    <row r="2945" spans="1:14" x14ac:dyDescent="0.25">
      <c r="A2945" s="1" t="s">
        <v>360</v>
      </c>
      <c r="B2945" s="2" t="s">
        <v>497</v>
      </c>
      <c r="C2945" s="2" t="s">
        <v>2573</v>
      </c>
      <c r="D2945" s="2" t="s">
        <v>17958</v>
      </c>
      <c r="E2945" s="2" t="s">
        <v>2575</v>
      </c>
      <c r="F2945" s="2">
        <v>70122005</v>
      </c>
      <c r="G2945" s="2" t="s">
        <v>490</v>
      </c>
      <c r="H2945" s="2">
        <v>4</v>
      </c>
      <c r="I2945" s="2">
        <v>6</v>
      </c>
      <c r="J2945" s="2">
        <v>10</v>
      </c>
      <c r="K2945" s="2">
        <v>8</v>
      </c>
      <c r="L2945" s="3">
        <v>16000</v>
      </c>
      <c r="M2945" s="2" t="s">
        <v>0</v>
      </c>
      <c r="N2945" s="4" t="s">
        <v>21</v>
      </c>
    </row>
    <row r="2946" spans="1:14" x14ac:dyDescent="0.25">
      <c r="A2946" s="1" t="s">
        <v>360</v>
      </c>
      <c r="B2946" s="2" t="s">
        <v>497</v>
      </c>
      <c r="C2946" s="2" t="s">
        <v>2573</v>
      </c>
      <c r="D2946" s="2" t="s">
        <v>17958</v>
      </c>
      <c r="E2946" s="2" t="s">
        <v>2576</v>
      </c>
      <c r="F2946" s="2">
        <v>42142536</v>
      </c>
      <c r="G2946" s="2" t="s">
        <v>490</v>
      </c>
      <c r="H2946" s="2">
        <v>5</v>
      </c>
      <c r="I2946" s="2">
        <v>6</v>
      </c>
      <c r="J2946" s="2">
        <v>10</v>
      </c>
      <c r="K2946" s="2">
        <v>10</v>
      </c>
      <c r="L2946" s="3">
        <v>28000</v>
      </c>
      <c r="M2946" s="2" t="s">
        <v>0</v>
      </c>
      <c r="N2946" s="4" t="s">
        <v>21</v>
      </c>
    </row>
    <row r="2947" spans="1:14" x14ac:dyDescent="0.25">
      <c r="A2947" s="1" t="s">
        <v>360</v>
      </c>
      <c r="B2947" s="2" t="s">
        <v>497</v>
      </c>
      <c r="C2947" s="2" t="s">
        <v>2573</v>
      </c>
      <c r="D2947" s="2" t="s">
        <v>17958</v>
      </c>
      <c r="E2947" s="2" t="s">
        <v>2577</v>
      </c>
      <c r="F2947" s="2">
        <v>42142536</v>
      </c>
      <c r="G2947" s="2" t="s">
        <v>490</v>
      </c>
      <c r="H2947" s="2">
        <v>5</v>
      </c>
      <c r="I2947" s="2">
        <v>6</v>
      </c>
      <c r="J2947" s="2">
        <v>10</v>
      </c>
      <c r="K2947" s="2">
        <v>10</v>
      </c>
      <c r="L2947" s="3">
        <v>28000</v>
      </c>
      <c r="M2947" s="2" t="s">
        <v>0</v>
      </c>
      <c r="N2947" s="4" t="s">
        <v>21</v>
      </c>
    </row>
    <row r="2948" spans="1:14" x14ac:dyDescent="0.25">
      <c r="A2948" s="1" t="s">
        <v>360</v>
      </c>
      <c r="B2948" s="2" t="s">
        <v>497</v>
      </c>
      <c r="C2948" s="2" t="s">
        <v>2573</v>
      </c>
      <c r="D2948" s="2" t="s">
        <v>17958</v>
      </c>
      <c r="E2948" s="2" t="s">
        <v>2578</v>
      </c>
      <c r="F2948" s="2">
        <v>56121201</v>
      </c>
      <c r="G2948" s="2" t="s">
        <v>490</v>
      </c>
      <c r="H2948" s="2">
        <v>2</v>
      </c>
      <c r="I2948" s="2">
        <v>3</v>
      </c>
      <c r="J2948" s="2">
        <v>10</v>
      </c>
      <c r="K2948" s="2">
        <v>10</v>
      </c>
      <c r="L2948" s="3">
        <v>3836560</v>
      </c>
      <c r="M2948" s="2" t="s">
        <v>0</v>
      </c>
      <c r="N2948" s="4" t="s">
        <v>21</v>
      </c>
    </row>
    <row r="2949" spans="1:14" x14ac:dyDescent="0.25">
      <c r="A2949" s="1" t="s">
        <v>360</v>
      </c>
      <c r="B2949" s="2" t="s">
        <v>497</v>
      </c>
      <c r="C2949" s="2" t="s">
        <v>2573</v>
      </c>
      <c r="D2949" s="2" t="s">
        <v>17958</v>
      </c>
      <c r="E2949" s="2" t="s">
        <v>2579</v>
      </c>
      <c r="F2949" s="2">
        <v>42192207</v>
      </c>
      <c r="G2949" s="2" t="s">
        <v>490</v>
      </c>
      <c r="H2949" s="2">
        <v>6</v>
      </c>
      <c r="I2949" s="2">
        <v>3</v>
      </c>
      <c r="J2949" s="2">
        <v>10</v>
      </c>
      <c r="K2949" s="2">
        <v>1</v>
      </c>
      <c r="L2949" s="3">
        <v>620000</v>
      </c>
      <c r="M2949" s="2" t="s">
        <v>0</v>
      </c>
      <c r="N2949" s="4" t="s">
        <v>21</v>
      </c>
    </row>
    <row r="2950" spans="1:14" x14ac:dyDescent="0.25">
      <c r="A2950" s="1" t="s">
        <v>360</v>
      </c>
      <c r="B2950" s="2" t="s">
        <v>497</v>
      </c>
      <c r="C2950" s="2" t="s">
        <v>2573</v>
      </c>
      <c r="D2950" s="2" t="s">
        <v>17958</v>
      </c>
      <c r="E2950" s="2" t="s">
        <v>2580</v>
      </c>
      <c r="F2950" s="2">
        <v>42171801</v>
      </c>
      <c r="G2950" s="2" t="s">
        <v>490</v>
      </c>
      <c r="H2950" s="2">
        <v>6</v>
      </c>
      <c r="I2950" s="2">
        <v>6</v>
      </c>
      <c r="J2950" s="2">
        <v>10</v>
      </c>
      <c r="K2950" s="2">
        <v>3</v>
      </c>
      <c r="L2950" s="3">
        <v>105000</v>
      </c>
      <c r="M2950" s="2" t="s">
        <v>0</v>
      </c>
      <c r="N2950" s="4" t="s">
        <v>21</v>
      </c>
    </row>
    <row r="2951" spans="1:14" x14ac:dyDescent="0.25">
      <c r="A2951" s="1" t="s">
        <v>360</v>
      </c>
      <c r="B2951" s="2" t="s">
        <v>497</v>
      </c>
      <c r="C2951" s="2" t="s">
        <v>2573</v>
      </c>
      <c r="D2951" s="2" t="s">
        <v>17958</v>
      </c>
      <c r="E2951" s="2" t="s">
        <v>2581</v>
      </c>
      <c r="F2951" s="2">
        <v>41100510</v>
      </c>
      <c r="G2951" s="2" t="s">
        <v>490</v>
      </c>
      <c r="H2951" s="2">
        <v>1</v>
      </c>
      <c r="I2951" s="2">
        <v>6</v>
      </c>
      <c r="J2951" s="2">
        <v>10</v>
      </c>
      <c r="K2951" s="2">
        <v>30</v>
      </c>
      <c r="L2951" s="3">
        <v>105000</v>
      </c>
      <c r="M2951" s="2" t="s">
        <v>0</v>
      </c>
      <c r="N2951" s="4" t="s">
        <v>21</v>
      </c>
    </row>
    <row r="2952" spans="1:14" x14ac:dyDescent="0.25">
      <c r="A2952" s="1" t="s">
        <v>360</v>
      </c>
      <c r="B2952" s="2" t="s">
        <v>497</v>
      </c>
      <c r="C2952" s="2" t="s">
        <v>2573</v>
      </c>
      <c r="D2952" s="2" t="s">
        <v>17958</v>
      </c>
      <c r="E2952" s="2" t="s">
        <v>2582</v>
      </c>
      <c r="F2952" s="2">
        <v>42142604</v>
      </c>
      <c r="G2952" s="2" t="s">
        <v>490</v>
      </c>
      <c r="H2952" s="2">
        <v>1</v>
      </c>
      <c r="I2952" s="2">
        <v>6</v>
      </c>
      <c r="J2952" s="2">
        <v>10</v>
      </c>
      <c r="K2952" s="2">
        <v>59</v>
      </c>
      <c r="L2952" s="3">
        <v>88500</v>
      </c>
      <c r="M2952" s="2" t="s">
        <v>0</v>
      </c>
      <c r="N2952" s="4" t="s">
        <v>21</v>
      </c>
    </row>
    <row r="2953" spans="1:14" x14ac:dyDescent="0.25">
      <c r="A2953" s="1" t="s">
        <v>360</v>
      </c>
      <c r="B2953" s="2" t="s">
        <v>497</v>
      </c>
      <c r="C2953" s="2" t="s">
        <v>498</v>
      </c>
      <c r="D2953" s="2" t="s">
        <v>17879</v>
      </c>
      <c r="E2953" s="2" t="s">
        <v>2583</v>
      </c>
      <c r="F2953" s="2">
        <v>42182200</v>
      </c>
      <c r="G2953" s="2" t="s">
        <v>490</v>
      </c>
      <c r="H2953" s="2">
        <v>2</v>
      </c>
      <c r="I2953" s="2">
        <v>3</v>
      </c>
      <c r="J2953" s="2">
        <v>16</v>
      </c>
      <c r="K2953" s="2">
        <v>9</v>
      </c>
      <c r="L2953" s="3">
        <v>369000</v>
      </c>
      <c r="M2953" s="2" t="s">
        <v>0</v>
      </c>
      <c r="N2953" s="4" t="s">
        <v>21</v>
      </c>
    </row>
    <row r="2954" spans="1:14" x14ac:dyDescent="0.25">
      <c r="A2954" s="1" t="s">
        <v>360</v>
      </c>
      <c r="B2954" s="2" t="s">
        <v>497</v>
      </c>
      <c r="C2954" s="2" t="s">
        <v>498</v>
      </c>
      <c r="D2954" s="2" t="s">
        <v>17879</v>
      </c>
      <c r="E2954" s="2" t="s">
        <v>2584</v>
      </c>
      <c r="F2954" s="2">
        <v>42182201</v>
      </c>
      <c r="G2954" s="2" t="s">
        <v>490</v>
      </c>
      <c r="H2954" s="2">
        <v>4</v>
      </c>
      <c r="I2954" s="2">
        <v>6</v>
      </c>
      <c r="J2954" s="2">
        <v>10</v>
      </c>
      <c r="K2954" s="2">
        <v>1</v>
      </c>
      <c r="L2954" s="3">
        <v>26000</v>
      </c>
      <c r="M2954" s="2" t="s">
        <v>0</v>
      </c>
      <c r="N2954" s="4" t="s">
        <v>21</v>
      </c>
    </row>
    <row r="2955" spans="1:14" x14ac:dyDescent="0.25">
      <c r="A2955" s="1" t="s">
        <v>360</v>
      </c>
      <c r="B2955" s="2" t="s">
        <v>497</v>
      </c>
      <c r="C2955" s="2" t="s">
        <v>498</v>
      </c>
      <c r="D2955" s="2" t="s">
        <v>17879</v>
      </c>
      <c r="E2955" s="2" t="s">
        <v>2585</v>
      </c>
      <c r="F2955" s="2">
        <v>41112114</v>
      </c>
      <c r="G2955" s="2" t="s">
        <v>496</v>
      </c>
      <c r="H2955" s="2">
        <v>2</v>
      </c>
      <c r="I2955" s="2">
        <v>2</v>
      </c>
      <c r="J2955" s="2">
        <v>10</v>
      </c>
      <c r="K2955" s="2">
        <v>3</v>
      </c>
      <c r="L2955" s="3">
        <v>194843.46</v>
      </c>
      <c r="M2955" s="2" t="s">
        <v>0</v>
      </c>
      <c r="N2955" s="4" t="s">
        <v>21</v>
      </c>
    </row>
    <row r="2956" spans="1:14" x14ac:dyDescent="0.25">
      <c r="A2956" s="1" t="s">
        <v>360</v>
      </c>
      <c r="B2956" s="2" t="s">
        <v>497</v>
      </c>
      <c r="C2956" s="2" t="s">
        <v>498</v>
      </c>
      <c r="D2956" s="2" t="s">
        <v>17879</v>
      </c>
      <c r="E2956" s="2" t="s">
        <v>2586</v>
      </c>
      <c r="F2956" s="2">
        <v>39122305</v>
      </c>
      <c r="G2956" s="2" t="s">
        <v>810</v>
      </c>
      <c r="H2956" s="2">
        <v>9</v>
      </c>
      <c r="I2956" s="2">
        <v>6</v>
      </c>
      <c r="J2956" s="2">
        <v>16</v>
      </c>
      <c r="K2956" s="2">
        <v>4</v>
      </c>
      <c r="L2956" s="3">
        <v>546399.43999999994</v>
      </c>
      <c r="M2956" s="2" t="s">
        <v>0</v>
      </c>
      <c r="N2956" s="4" t="s">
        <v>21</v>
      </c>
    </row>
    <row r="2957" spans="1:14" x14ac:dyDescent="0.25">
      <c r="A2957" s="1" t="s">
        <v>360</v>
      </c>
      <c r="B2957" s="2" t="s">
        <v>497</v>
      </c>
      <c r="C2957" s="2" t="s">
        <v>498</v>
      </c>
      <c r="D2957" s="2" t="s">
        <v>17879</v>
      </c>
      <c r="E2957" s="2" t="s">
        <v>815</v>
      </c>
      <c r="F2957" s="2">
        <v>0</v>
      </c>
      <c r="G2957" s="2" t="s">
        <v>17856</v>
      </c>
      <c r="H2957" s="2">
        <v>1</v>
      </c>
      <c r="I2957" s="2">
        <v>6</v>
      </c>
      <c r="J2957" s="2">
        <v>16</v>
      </c>
      <c r="K2957" s="2">
        <v>1</v>
      </c>
      <c r="L2957" s="3">
        <v>28592.560000000001</v>
      </c>
      <c r="M2957" s="2" t="s">
        <v>20</v>
      </c>
      <c r="N2957" s="4" t="s">
        <v>21</v>
      </c>
    </row>
    <row r="2958" spans="1:14" x14ac:dyDescent="0.25">
      <c r="A2958" s="1" t="s">
        <v>360</v>
      </c>
      <c r="B2958" s="2" t="s">
        <v>497</v>
      </c>
      <c r="C2958" s="2" t="s">
        <v>676</v>
      </c>
      <c r="D2958" s="2" t="s">
        <v>17899</v>
      </c>
      <c r="E2958" s="2" t="s">
        <v>2587</v>
      </c>
      <c r="F2958" s="2">
        <v>45121600</v>
      </c>
      <c r="G2958" s="2" t="s">
        <v>496</v>
      </c>
      <c r="H2958" s="2">
        <v>1</v>
      </c>
      <c r="I2958" s="2">
        <v>3</v>
      </c>
      <c r="J2958" s="2">
        <v>10</v>
      </c>
      <c r="K2958" s="2">
        <v>2</v>
      </c>
      <c r="L2958" s="3">
        <v>166283.46</v>
      </c>
      <c r="M2958" s="2" t="s">
        <v>0</v>
      </c>
      <c r="N2958" s="4" t="s">
        <v>21</v>
      </c>
    </row>
    <row r="2959" spans="1:14" x14ac:dyDescent="0.25">
      <c r="A2959" s="1" t="s">
        <v>360</v>
      </c>
      <c r="B2959" s="2" t="s">
        <v>497</v>
      </c>
      <c r="C2959" s="2" t="s">
        <v>676</v>
      </c>
      <c r="D2959" s="2" t="s">
        <v>17899</v>
      </c>
      <c r="E2959" s="2" t="s">
        <v>2588</v>
      </c>
      <c r="F2959" s="2">
        <v>26111711</v>
      </c>
      <c r="G2959" s="2" t="s">
        <v>496</v>
      </c>
      <c r="H2959" s="2">
        <v>1</v>
      </c>
      <c r="I2959" s="2">
        <v>3</v>
      </c>
      <c r="J2959" s="2">
        <v>10</v>
      </c>
      <c r="K2959" s="2">
        <v>2</v>
      </c>
      <c r="L2959" s="3">
        <v>546650.30000000005</v>
      </c>
      <c r="M2959" s="2" t="s">
        <v>0</v>
      </c>
      <c r="N2959" s="4" t="s">
        <v>21</v>
      </c>
    </row>
    <row r="2960" spans="1:14" x14ac:dyDescent="0.25">
      <c r="A2960" s="1" t="s">
        <v>360</v>
      </c>
      <c r="B2960" s="2" t="s">
        <v>497</v>
      </c>
      <c r="C2960" s="2" t="s">
        <v>676</v>
      </c>
      <c r="D2960" s="2" t="s">
        <v>17899</v>
      </c>
      <c r="E2960" s="2" t="s">
        <v>2589</v>
      </c>
      <c r="F2960" s="2">
        <v>45121600</v>
      </c>
      <c r="G2960" s="2" t="s">
        <v>496</v>
      </c>
      <c r="H2960" s="2">
        <v>1</v>
      </c>
      <c r="I2960" s="2">
        <v>3</v>
      </c>
      <c r="J2960" s="2">
        <v>10</v>
      </c>
      <c r="K2960" s="2">
        <v>4</v>
      </c>
      <c r="L2960" s="3">
        <v>366163</v>
      </c>
      <c r="M2960" s="2" t="s">
        <v>0</v>
      </c>
      <c r="N2960" s="4" t="s">
        <v>21</v>
      </c>
    </row>
    <row r="2961" spans="1:14" x14ac:dyDescent="0.25">
      <c r="A2961" s="1" t="s">
        <v>360</v>
      </c>
      <c r="B2961" s="2" t="s">
        <v>497</v>
      </c>
      <c r="C2961" s="2" t="s">
        <v>676</v>
      </c>
      <c r="D2961" s="2" t="s">
        <v>17899</v>
      </c>
      <c r="E2961" s="2" t="s">
        <v>2590</v>
      </c>
      <c r="F2961" s="2">
        <v>26111711</v>
      </c>
      <c r="G2961" s="2" t="s">
        <v>496</v>
      </c>
      <c r="H2961" s="2">
        <v>1</v>
      </c>
      <c r="I2961" s="2">
        <v>3</v>
      </c>
      <c r="J2961" s="2">
        <v>10</v>
      </c>
      <c r="K2961" s="2">
        <v>4</v>
      </c>
      <c r="L2961" s="3">
        <v>725376.4</v>
      </c>
      <c r="M2961" s="2" t="s">
        <v>0</v>
      </c>
      <c r="N2961" s="4" t="s">
        <v>21</v>
      </c>
    </row>
    <row r="2962" spans="1:14" x14ac:dyDescent="0.25">
      <c r="A2962" s="1" t="s">
        <v>360</v>
      </c>
      <c r="B2962" s="2" t="s">
        <v>497</v>
      </c>
      <c r="C2962" s="2" t="s">
        <v>676</v>
      </c>
      <c r="D2962" s="2" t="s">
        <v>17899</v>
      </c>
      <c r="E2962" s="2" t="s">
        <v>2591</v>
      </c>
      <c r="F2962" s="2">
        <v>26111711</v>
      </c>
      <c r="G2962" s="2" t="s">
        <v>496</v>
      </c>
      <c r="H2962" s="2">
        <v>1</v>
      </c>
      <c r="I2962" s="2">
        <v>3</v>
      </c>
      <c r="J2962" s="2">
        <v>10</v>
      </c>
      <c r="K2962" s="2">
        <v>4</v>
      </c>
      <c r="L2962" s="3">
        <v>1045315.04</v>
      </c>
      <c r="M2962" s="2" t="s">
        <v>0</v>
      </c>
      <c r="N2962" s="4" t="s">
        <v>21</v>
      </c>
    </row>
    <row r="2963" spans="1:14" x14ac:dyDescent="0.25">
      <c r="A2963" s="1" t="s">
        <v>360</v>
      </c>
      <c r="B2963" s="2" t="s">
        <v>497</v>
      </c>
      <c r="C2963" s="2" t="s">
        <v>676</v>
      </c>
      <c r="D2963" s="2" t="s">
        <v>17899</v>
      </c>
      <c r="E2963" s="2" t="s">
        <v>2592</v>
      </c>
      <c r="F2963" s="2">
        <v>39101601</v>
      </c>
      <c r="G2963" s="2" t="s">
        <v>496</v>
      </c>
      <c r="H2963" s="2">
        <v>1</v>
      </c>
      <c r="I2963" s="2">
        <v>3</v>
      </c>
      <c r="J2963" s="2">
        <v>10</v>
      </c>
      <c r="K2963" s="2">
        <v>3</v>
      </c>
      <c r="L2963" s="3">
        <v>1152892.23</v>
      </c>
      <c r="M2963" s="2" t="s">
        <v>0</v>
      </c>
      <c r="N2963" s="4" t="s">
        <v>21</v>
      </c>
    </row>
    <row r="2964" spans="1:14" x14ac:dyDescent="0.25">
      <c r="A2964" s="1" t="s">
        <v>360</v>
      </c>
      <c r="B2964" s="2" t="s">
        <v>497</v>
      </c>
      <c r="C2964" s="2" t="s">
        <v>676</v>
      </c>
      <c r="D2964" s="2" t="s">
        <v>17899</v>
      </c>
      <c r="E2964" s="2" t="s">
        <v>2593</v>
      </c>
      <c r="F2964" s="2">
        <v>26111711</v>
      </c>
      <c r="G2964" s="2" t="s">
        <v>496</v>
      </c>
      <c r="H2964" s="2">
        <v>1</v>
      </c>
      <c r="I2964" s="2">
        <v>3</v>
      </c>
      <c r="J2964" s="2">
        <v>10</v>
      </c>
      <c r="K2964" s="2">
        <v>2</v>
      </c>
      <c r="L2964" s="3">
        <v>116332.02</v>
      </c>
      <c r="M2964" s="2" t="s">
        <v>0</v>
      </c>
      <c r="N2964" s="4" t="s">
        <v>21</v>
      </c>
    </row>
    <row r="2965" spans="1:14" x14ac:dyDescent="0.25">
      <c r="A2965" s="1" t="s">
        <v>360</v>
      </c>
      <c r="B2965" s="2" t="s">
        <v>497</v>
      </c>
      <c r="C2965" s="2" t="s">
        <v>676</v>
      </c>
      <c r="D2965" s="2" t="s">
        <v>17899</v>
      </c>
      <c r="E2965" s="2" t="s">
        <v>2594</v>
      </c>
      <c r="F2965" s="2">
        <v>39101601</v>
      </c>
      <c r="G2965" s="2" t="s">
        <v>496</v>
      </c>
      <c r="H2965" s="2">
        <v>1</v>
      </c>
      <c r="I2965" s="2">
        <v>3</v>
      </c>
      <c r="J2965" s="2">
        <v>10</v>
      </c>
      <c r="K2965" s="2">
        <v>1</v>
      </c>
      <c r="L2965" s="3">
        <v>239063.86</v>
      </c>
      <c r="M2965" s="2" t="s">
        <v>0</v>
      </c>
      <c r="N2965" s="4" t="s">
        <v>21</v>
      </c>
    </row>
    <row r="2966" spans="1:14" x14ac:dyDescent="0.25">
      <c r="A2966" s="1" t="s">
        <v>360</v>
      </c>
      <c r="B2966" s="2" t="s">
        <v>497</v>
      </c>
      <c r="C2966" s="2" t="s">
        <v>676</v>
      </c>
      <c r="D2966" s="2" t="s">
        <v>17899</v>
      </c>
      <c r="E2966" s="2" t="s">
        <v>2595</v>
      </c>
      <c r="F2966" s="2">
        <v>26111711</v>
      </c>
      <c r="G2966" s="2" t="s">
        <v>496</v>
      </c>
      <c r="H2966" s="2">
        <v>1</v>
      </c>
      <c r="I2966" s="2">
        <v>3</v>
      </c>
      <c r="J2966" s="2">
        <v>10</v>
      </c>
      <c r="K2966" s="2">
        <v>2</v>
      </c>
      <c r="L2966" s="3">
        <v>169020.46</v>
      </c>
      <c r="M2966" s="2" t="s">
        <v>0</v>
      </c>
      <c r="N2966" s="4" t="s">
        <v>21</v>
      </c>
    </row>
    <row r="2967" spans="1:14" x14ac:dyDescent="0.25">
      <c r="A2967" s="1" t="s">
        <v>360</v>
      </c>
      <c r="B2967" s="2" t="s">
        <v>497</v>
      </c>
      <c r="C2967" s="2" t="s">
        <v>676</v>
      </c>
      <c r="D2967" s="2" t="s">
        <v>17899</v>
      </c>
      <c r="E2967" s="2" t="s">
        <v>2596</v>
      </c>
      <c r="F2967" s="2">
        <v>45121600</v>
      </c>
      <c r="G2967" s="2" t="s">
        <v>496</v>
      </c>
      <c r="H2967" s="2">
        <v>1</v>
      </c>
      <c r="I2967" s="2">
        <v>3</v>
      </c>
      <c r="J2967" s="2">
        <v>10</v>
      </c>
      <c r="K2967" s="2">
        <v>2</v>
      </c>
      <c r="L2967" s="3">
        <v>192572.94</v>
      </c>
      <c r="M2967" s="2" t="s">
        <v>0</v>
      </c>
      <c r="N2967" s="4" t="s">
        <v>21</v>
      </c>
    </row>
    <row r="2968" spans="1:14" x14ac:dyDescent="0.25">
      <c r="A2968" s="1" t="s">
        <v>360</v>
      </c>
      <c r="B2968" s="2" t="s">
        <v>497</v>
      </c>
      <c r="C2968" s="2" t="s">
        <v>676</v>
      </c>
      <c r="D2968" s="2" t="s">
        <v>17899</v>
      </c>
      <c r="E2968" s="2" t="s">
        <v>2597</v>
      </c>
      <c r="F2968" s="2" t="s">
        <v>959</v>
      </c>
      <c r="G2968" s="2" t="s">
        <v>496</v>
      </c>
      <c r="H2968" s="2">
        <v>1</v>
      </c>
      <c r="I2968" s="2">
        <v>3</v>
      </c>
      <c r="J2968" s="2">
        <v>10</v>
      </c>
      <c r="K2968" s="2">
        <v>1</v>
      </c>
      <c r="L2968" s="3">
        <v>386840.44</v>
      </c>
      <c r="M2968" s="2" t="s">
        <v>0</v>
      </c>
      <c r="N2968" s="4" t="s">
        <v>21</v>
      </c>
    </row>
    <row r="2969" spans="1:14" x14ac:dyDescent="0.25">
      <c r="A2969" s="1" t="s">
        <v>360</v>
      </c>
      <c r="B2969" s="2" t="s">
        <v>497</v>
      </c>
      <c r="C2969" s="2" t="s">
        <v>676</v>
      </c>
      <c r="D2969" s="2" t="s">
        <v>17899</v>
      </c>
      <c r="E2969" s="2" t="s">
        <v>2598</v>
      </c>
      <c r="F2969" s="2">
        <v>45121600</v>
      </c>
      <c r="G2969" s="2" t="s">
        <v>496</v>
      </c>
      <c r="H2969" s="2">
        <v>1</v>
      </c>
      <c r="I2969" s="2">
        <v>3</v>
      </c>
      <c r="J2969" s="2">
        <v>10</v>
      </c>
      <c r="K2969" s="2">
        <v>18</v>
      </c>
      <c r="L2969" s="3">
        <v>1950162.48</v>
      </c>
      <c r="M2969" s="2" t="s">
        <v>0</v>
      </c>
      <c r="N2969" s="4" t="s">
        <v>21</v>
      </c>
    </row>
    <row r="2970" spans="1:14" x14ac:dyDescent="0.25">
      <c r="A2970" s="1" t="s">
        <v>360</v>
      </c>
      <c r="B2970" s="2" t="s">
        <v>497</v>
      </c>
      <c r="C2970" s="2" t="s">
        <v>676</v>
      </c>
      <c r="D2970" s="2" t="s">
        <v>17899</v>
      </c>
      <c r="E2970" s="2" t="s">
        <v>2599</v>
      </c>
      <c r="F2970" s="2">
        <v>45121600</v>
      </c>
      <c r="G2970" s="2" t="s">
        <v>496</v>
      </c>
      <c r="H2970" s="2">
        <v>1</v>
      </c>
      <c r="I2970" s="2">
        <v>3</v>
      </c>
      <c r="J2970" s="2">
        <v>10</v>
      </c>
      <c r="K2970" s="2">
        <v>2</v>
      </c>
      <c r="L2970" s="3">
        <v>1503219.9</v>
      </c>
      <c r="M2970" s="2" t="s">
        <v>0</v>
      </c>
      <c r="N2970" s="4" t="s">
        <v>21</v>
      </c>
    </row>
    <row r="2971" spans="1:14" x14ac:dyDescent="0.25">
      <c r="A2971" s="1" t="s">
        <v>360</v>
      </c>
      <c r="B2971" s="2" t="s">
        <v>497</v>
      </c>
      <c r="C2971" s="2" t="s">
        <v>676</v>
      </c>
      <c r="D2971" s="2" t="s">
        <v>17899</v>
      </c>
      <c r="E2971" s="2" t="s">
        <v>2600</v>
      </c>
      <c r="F2971" s="2">
        <v>45121600</v>
      </c>
      <c r="G2971" s="2" t="s">
        <v>496</v>
      </c>
      <c r="H2971" s="2">
        <v>1</v>
      </c>
      <c r="I2971" s="2">
        <v>3</v>
      </c>
      <c r="J2971" s="2">
        <v>10</v>
      </c>
      <c r="K2971" s="2">
        <v>3</v>
      </c>
      <c r="L2971" s="3">
        <v>416840.33999999997</v>
      </c>
      <c r="M2971" s="2" t="s">
        <v>0</v>
      </c>
      <c r="N2971" s="4" t="s">
        <v>21</v>
      </c>
    </row>
    <row r="2972" spans="1:14" x14ac:dyDescent="0.25">
      <c r="A2972" s="1" t="s">
        <v>360</v>
      </c>
      <c r="B2972" s="2" t="s">
        <v>497</v>
      </c>
      <c r="C2972" s="2" t="s">
        <v>676</v>
      </c>
      <c r="D2972" s="2" t="s">
        <v>17899</v>
      </c>
      <c r="E2972" s="2" t="s">
        <v>2601</v>
      </c>
      <c r="F2972" s="2">
        <v>26111711</v>
      </c>
      <c r="G2972" s="2" t="s">
        <v>496</v>
      </c>
      <c r="H2972" s="2">
        <v>1</v>
      </c>
      <c r="I2972" s="2">
        <v>3</v>
      </c>
      <c r="J2972" s="2">
        <v>10</v>
      </c>
      <c r="K2972" s="2">
        <v>6</v>
      </c>
      <c r="L2972" s="3">
        <v>1021998.1799999999</v>
      </c>
      <c r="M2972" s="2" t="s">
        <v>0</v>
      </c>
      <c r="N2972" s="4" t="s">
        <v>21</v>
      </c>
    </row>
    <row r="2973" spans="1:14" x14ac:dyDescent="0.25">
      <c r="A2973" s="1" t="s">
        <v>360</v>
      </c>
      <c r="B2973" s="2" t="s">
        <v>497</v>
      </c>
      <c r="C2973" s="2" t="s">
        <v>676</v>
      </c>
      <c r="D2973" s="2" t="s">
        <v>17899</v>
      </c>
      <c r="E2973" s="2" t="s">
        <v>2602</v>
      </c>
      <c r="F2973" s="2">
        <v>26111711</v>
      </c>
      <c r="G2973" s="2" t="s">
        <v>496</v>
      </c>
      <c r="H2973" s="2">
        <v>1</v>
      </c>
      <c r="I2973" s="2">
        <v>3</v>
      </c>
      <c r="J2973" s="2">
        <v>10</v>
      </c>
      <c r="K2973" s="2">
        <v>4</v>
      </c>
      <c r="L2973" s="3">
        <v>1095204.6000000001</v>
      </c>
      <c r="M2973" s="2" t="s">
        <v>0</v>
      </c>
      <c r="N2973" s="4" t="s">
        <v>21</v>
      </c>
    </row>
    <row r="2974" spans="1:14" x14ac:dyDescent="0.25">
      <c r="A2974" s="1" t="s">
        <v>360</v>
      </c>
      <c r="B2974" s="2" t="s">
        <v>518</v>
      </c>
      <c r="C2974" s="2" t="s">
        <v>2603</v>
      </c>
      <c r="D2974" s="2" t="s">
        <v>17959</v>
      </c>
      <c r="E2974" s="2" t="s">
        <v>2604</v>
      </c>
      <c r="F2974" s="2">
        <v>25191513</v>
      </c>
      <c r="G2974" s="2" t="s">
        <v>490</v>
      </c>
      <c r="H2974" s="2">
        <v>6</v>
      </c>
      <c r="I2974" s="2">
        <v>6</v>
      </c>
      <c r="J2974" s="2">
        <v>10</v>
      </c>
      <c r="K2974" s="2">
        <v>15</v>
      </c>
      <c r="L2974" s="3">
        <v>1005000</v>
      </c>
      <c r="M2974" s="2" t="s">
        <v>0</v>
      </c>
      <c r="N2974" s="4" t="s">
        <v>21</v>
      </c>
    </row>
    <row r="2975" spans="1:14" x14ac:dyDescent="0.25">
      <c r="A2975" s="1" t="s">
        <v>360</v>
      </c>
      <c r="B2975" s="2" t="s">
        <v>518</v>
      </c>
      <c r="C2975" s="2" t="s">
        <v>2603</v>
      </c>
      <c r="D2975" s="2" t="s">
        <v>17959</v>
      </c>
      <c r="E2975" s="2" t="s">
        <v>2605</v>
      </c>
      <c r="F2975" s="2">
        <v>25171713</v>
      </c>
      <c r="G2975" s="2" t="s">
        <v>490</v>
      </c>
      <c r="H2975" s="2">
        <v>6</v>
      </c>
      <c r="I2975" s="2">
        <v>6</v>
      </c>
      <c r="J2975" s="2">
        <v>10</v>
      </c>
      <c r="K2975" s="2">
        <v>1</v>
      </c>
      <c r="L2975" s="3">
        <v>395000</v>
      </c>
      <c r="M2975" s="2" t="s">
        <v>0</v>
      </c>
      <c r="N2975" s="4" t="s">
        <v>21</v>
      </c>
    </row>
    <row r="2976" spans="1:14" x14ac:dyDescent="0.25">
      <c r="A2976" s="1" t="s">
        <v>360</v>
      </c>
      <c r="B2976" s="2" t="s">
        <v>518</v>
      </c>
      <c r="C2976" s="2" t="s">
        <v>2603</v>
      </c>
      <c r="D2976" s="2" t="s">
        <v>17959</v>
      </c>
      <c r="E2976" s="2" t="s">
        <v>2606</v>
      </c>
      <c r="F2976" s="2">
        <v>25171713</v>
      </c>
      <c r="G2976" s="2" t="s">
        <v>490</v>
      </c>
      <c r="H2976" s="2">
        <v>6</v>
      </c>
      <c r="I2976" s="2">
        <v>6</v>
      </c>
      <c r="J2976" s="2">
        <v>10</v>
      </c>
      <c r="K2976" s="2">
        <v>1</v>
      </c>
      <c r="L2976" s="3">
        <v>395000</v>
      </c>
      <c r="M2976" s="2" t="s">
        <v>0</v>
      </c>
      <c r="N2976" s="4" t="s">
        <v>21</v>
      </c>
    </row>
    <row r="2977" spans="1:14" x14ac:dyDescent="0.25">
      <c r="A2977" s="1" t="s">
        <v>360</v>
      </c>
      <c r="B2977" s="2" t="s">
        <v>518</v>
      </c>
      <c r="C2977" s="2" t="s">
        <v>2603</v>
      </c>
      <c r="D2977" s="2" t="s">
        <v>17959</v>
      </c>
      <c r="E2977" s="2" t="s">
        <v>2607</v>
      </c>
      <c r="F2977" s="2">
        <v>26111900</v>
      </c>
      <c r="G2977" s="2" t="s">
        <v>490</v>
      </c>
      <c r="H2977" s="2">
        <v>6</v>
      </c>
      <c r="I2977" s="2">
        <v>6</v>
      </c>
      <c r="J2977" s="2">
        <v>10</v>
      </c>
      <c r="K2977" s="2">
        <v>1</v>
      </c>
      <c r="L2977" s="3">
        <v>210000</v>
      </c>
      <c r="M2977" s="2" t="s">
        <v>0</v>
      </c>
      <c r="N2977" s="4" t="s">
        <v>21</v>
      </c>
    </row>
    <row r="2978" spans="1:14" x14ac:dyDescent="0.25">
      <c r="A2978" s="1" t="s">
        <v>360</v>
      </c>
      <c r="B2978" s="2" t="s">
        <v>518</v>
      </c>
      <c r="C2978" s="2" t="s">
        <v>2603</v>
      </c>
      <c r="D2978" s="2" t="s">
        <v>17959</v>
      </c>
      <c r="E2978" s="2" t="s">
        <v>2608</v>
      </c>
      <c r="F2978" s="2">
        <v>26111802</v>
      </c>
      <c r="G2978" s="2" t="s">
        <v>490</v>
      </c>
      <c r="H2978" s="2">
        <v>6</v>
      </c>
      <c r="I2978" s="2">
        <v>6</v>
      </c>
      <c r="J2978" s="2">
        <v>10</v>
      </c>
      <c r="K2978" s="2">
        <v>3</v>
      </c>
      <c r="L2978" s="3">
        <v>285000</v>
      </c>
      <c r="M2978" s="2" t="s">
        <v>0</v>
      </c>
      <c r="N2978" s="4" t="s">
        <v>21</v>
      </c>
    </row>
    <row r="2979" spans="1:14" x14ac:dyDescent="0.25">
      <c r="A2979" s="1" t="s">
        <v>360</v>
      </c>
      <c r="B2979" s="2" t="s">
        <v>518</v>
      </c>
      <c r="C2979" s="2" t="s">
        <v>2603</v>
      </c>
      <c r="D2979" s="2" t="s">
        <v>17959</v>
      </c>
      <c r="E2979" s="2" t="s">
        <v>2609</v>
      </c>
      <c r="F2979" s="2">
        <v>26111802</v>
      </c>
      <c r="G2979" s="2" t="s">
        <v>490</v>
      </c>
      <c r="H2979" s="2">
        <v>6</v>
      </c>
      <c r="I2979" s="2">
        <v>6</v>
      </c>
      <c r="J2979" s="2">
        <v>10</v>
      </c>
      <c r="K2979" s="2">
        <v>4</v>
      </c>
      <c r="L2979" s="3">
        <v>180000</v>
      </c>
      <c r="M2979" s="2" t="s">
        <v>0</v>
      </c>
      <c r="N2979" s="4" t="s">
        <v>21</v>
      </c>
    </row>
    <row r="2980" spans="1:14" x14ac:dyDescent="0.25">
      <c r="A2980" s="1" t="s">
        <v>360</v>
      </c>
      <c r="B2980" s="2" t="s">
        <v>518</v>
      </c>
      <c r="C2980" s="2" t="s">
        <v>2603</v>
      </c>
      <c r="D2980" s="2" t="s">
        <v>17959</v>
      </c>
      <c r="E2980" s="2" t="s">
        <v>2610</v>
      </c>
      <c r="F2980" s="2">
        <v>26111802</v>
      </c>
      <c r="G2980" s="2" t="s">
        <v>490</v>
      </c>
      <c r="H2980" s="2">
        <v>6</v>
      </c>
      <c r="I2980" s="2">
        <v>6</v>
      </c>
      <c r="J2980" s="2">
        <v>10</v>
      </c>
      <c r="K2980" s="2">
        <v>1</v>
      </c>
      <c r="L2980" s="3">
        <v>45000</v>
      </c>
      <c r="M2980" s="2" t="s">
        <v>0</v>
      </c>
      <c r="N2980" s="4" t="s">
        <v>21</v>
      </c>
    </row>
    <row r="2981" spans="1:14" x14ac:dyDescent="0.25">
      <c r="A2981" s="1" t="s">
        <v>360</v>
      </c>
      <c r="B2981" s="2" t="s">
        <v>518</v>
      </c>
      <c r="C2981" s="2" t="s">
        <v>2603</v>
      </c>
      <c r="D2981" s="2" t="s">
        <v>17959</v>
      </c>
      <c r="E2981" s="2" t="s">
        <v>2611</v>
      </c>
      <c r="F2981" s="2">
        <v>25191700</v>
      </c>
      <c r="G2981" s="2" t="s">
        <v>490</v>
      </c>
      <c r="H2981" s="2">
        <v>6</v>
      </c>
      <c r="I2981" s="2">
        <v>6</v>
      </c>
      <c r="J2981" s="2">
        <v>10</v>
      </c>
      <c r="K2981" s="2">
        <v>2</v>
      </c>
      <c r="L2981" s="3">
        <v>110000</v>
      </c>
      <c r="M2981" s="2" t="s">
        <v>0</v>
      </c>
      <c r="N2981" s="4" t="s">
        <v>21</v>
      </c>
    </row>
    <row r="2982" spans="1:14" x14ac:dyDescent="0.25">
      <c r="A2982" s="1" t="s">
        <v>360</v>
      </c>
      <c r="B2982" s="2" t="s">
        <v>518</v>
      </c>
      <c r="C2982" s="2" t="s">
        <v>2603</v>
      </c>
      <c r="D2982" s="2" t="s">
        <v>17959</v>
      </c>
      <c r="E2982" s="2" t="s">
        <v>2612</v>
      </c>
      <c r="F2982" s="2">
        <v>26111512</v>
      </c>
      <c r="G2982" s="2" t="s">
        <v>490</v>
      </c>
      <c r="H2982" s="2">
        <v>6</v>
      </c>
      <c r="I2982" s="2">
        <v>6</v>
      </c>
      <c r="J2982" s="2">
        <v>10</v>
      </c>
      <c r="K2982" s="2">
        <v>1</v>
      </c>
      <c r="L2982" s="3">
        <v>2900000</v>
      </c>
      <c r="M2982" s="2" t="s">
        <v>0</v>
      </c>
      <c r="N2982" s="4" t="s">
        <v>21</v>
      </c>
    </row>
    <row r="2983" spans="1:14" x14ac:dyDescent="0.25">
      <c r="A2983" s="1" t="s">
        <v>360</v>
      </c>
      <c r="B2983" s="2" t="s">
        <v>518</v>
      </c>
      <c r="C2983" s="2" t="s">
        <v>2603</v>
      </c>
      <c r="D2983" s="2" t="s">
        <v>17959</v>
      </c>
      <c r="E2983" s="2" t="s">
        <v>2613</v>
      </c>
      <c r="F2983" s="2">
        <v>31171500</v>
      </c>
      <c r="G2983" s="2" t="s">
        <v>490</v>
      </c>
      <c r="H2983" s="2">
        <v>6</v>
      </c>
      <c r="I2983" s="2">
        <v>6</v>
      </c>
      <c r="J2983" s="2">
        <v>10</v>
      </c>
      <c r="K2983" s="2">
        <v>1</v>
      </c>
      <c r="L2983" s="3">
        <v>410000</v>
      </c>
      <c r="M2983" s="2" t="s">
        <v>0</v>
      </c>
      <c r="N2983" s="4" t="s">
        <v>21</v>
      </c>
    </row>
    <row r="2984" spans="1:14" x14ac:dyDescent="0.25">
      <c r="A2984" s="1" t="s">
        <v>360</v>
      </c>
      <c r="B2984" s="2" t="s">
        <v>518</v>
      </c>
      <c r="C2984" s="2" t="s">
        <v>2603</v>
      </c>
      <c r="D2984" s="2" t="s">
        <v>17959</v>
      </c>
      <c r="E2984" s="2" t="s">
        <v>2614</v>
      </c>
      <c r="F2984" s="2">
        <v>31171500</v>
      </c>
      <c r="G2984" s="2" t="s">
        <v>490</v>
      </c>
      <c r="H2984" s="2">
        <v>6</v>
      </c>
      <c r="I2984" s="2">
        <v>6</v>
      </c>
      <c r="J2984" s="2">
        <v>10</v>
      </c>
      <c r="K2984" s="2">
        <v>1</v>
      </c>
      <c r="L2984" s="3">
        <v>435000</v>
      </c>
      <c r="M2984" s="2" t="s">
        <v>0</v>
      </c>
      <c r="N2984" s="4" t="s">
        <v>21</v>
      </c>
    </row>
    <row r="2985" spans="1:14" x14ac:dyDescent="0.25">
      <c r="A2985" s="1" t="s">
        <v>360</v>
      </c>
      <c r="B2985" s="2" t="s">
        <v>189</v>
      </c>
      <c r="C2985" s="2" t="s">
        <v>2615</v>
      </c>
      <c r="D2985" s="2" t="s">
        <v>17960</v>
      </c>
      <c r="E2985" s="2" t="s">
        <v>2616</v>
      </c>
      <c r="F2985" s="2">
        <v>72154019</v>
      </c>
      <c r="G2985" s="2" t="s">
        <v>490</v>
      </c>
      <c r="H2985" s="2">
        <v>2</v>
      </c>
      <c r="I2985" s="2">
        <v>10</v>
      </c>
      <c r="J2985" s="2">
        <v>16</v>
      </c>
      <c r="K2985" s="2">
        <v>1</v>
      </c>
      <c r="L2985" s="3">
        <v>40068000</v>
      </c>
      <c r="M2985" s="2" t="s">
        <v>20</v>
      </c>
      <c r="N2985" s="4" t="s">
        <v>17384</v>
      </c>
    </row>
    <row r="2986" spans="1:14" x14ac:dyDescent="0.25">
      <c r="A2986" s="1" t="s">
        <v>360</v>
      </c>
      <c r="B2986" s="2" t="s">
        <v>189</v>
      </c>
      <c r="C2986" s="2" t="s">
        <v>2615</v>
      </c>
      <c r="D2986" s="2" t="s">
        <v>17960</v>
      </c>
      <c r="E2986" s="2" t="s">
        <v>2617</v>
      </c>
      <c r="F2986" s="2">
        <v>72154019</v>
      </c>
      <c r="G2986" s="2" t="s">
        <v>490</v>
      </c>
      <c r="H2986" s="2">
        <v>2</v>
      </c>
      <c r="I2986" s="2">
        <v>10</v>
      </c>
      <c r="J2986" s="2">
        <v>16</v>
      </c>
      <c r="K2986" s="2">
        <v>1</v>
      </c>
      <c r="L2986" s="3">
        <v>28200000</v>
      </c>
      <c r="M2986" s="2" t="s">
        <v>20</v>
      </c>
      <c r="N2986" s="4" t="s">
        <v>21</v>
      </c>
    </row>
    <row r="2987" spans="1:14" x14ac:dyDescent="0.25">
      <c r="A2987" s="1" t="s">
        <v>360</v>
      </c>
      <c r="B2987" s="2" t="s">
        <v>189</v>
      </c>
      <c r="C2987" s="2" t="s">
        <v>2615</v>
      </c>
      <c r="D2987" s="2" t="s">
        <v>17960</v>
      </c>
      <c r="E2987" s="2" t="s">
        <v>2618</v>
      </c>
      <c r="F2987" s="2">
        <v>72102900</v>
      </c>
      <c r="G2987" s="2" t="s">
        <v>496</v>
      </c>
      <c r="H2987" s="2">
        <v>2</v>
      </c>
      <c r="I2987" s="2">
        <v>10</v>
      </c>
      <c r="J2987" s="2">
        <v>16</v>
      </c>
      <c r="K2987" s="2">
        <v>1</v>
      </c>
      <c r="L2987" s="3">
        <v>159000000</v>
      </c>
      <c r="M2987" s="2" t="s">
        <v>20</v>
      </c>
      <c r="N2987" s="4" t="s">
        <v>17384</v>
      </c>
    </row>
    <row r="2988" spans="1:14" x14ac:dyDescent="0.25">
      <c r="A2988" s="1" t="s">
        <v>360</v>
      </c>
      <c r="B2988" s="2" t="s">
        <v>189</v>
      </c>
      <c r="C2988" s="2" t="s">
        <v>2615</v>
      </c>
      <c r="D2988" s="2" t="s">
        <v>17960</v>
      </c>
      <c r="E2988" s="2" t="s">
        <v>2619</v>
      </c>
      <c r="F2988" s="2">
        <v>72102900</v>
      </c>
      <c r="G2988" s="2" t="s">
        <v>17856</v>
      </c>
      <c r="H2988" s="2">
        <v>1</v>
      </c>
      <c r="I2988" s="2">
        <v>6</v>
      </c>
      <c r="J2988" s="2">
        <v>16</v>
      </c>
      <c r="K2988" s="2">
        <v>1</v>
      </c>
      <c r="L2988" s="3">
        <v>22000000</v>
      </c>
      <c r="M2988" s="2" t="s">
        <v>20</v>
      </c>
      <c r="N2988" s="4" t="s">
        <v>21</v>
      </c>
    </row>
    <row r="2989" spans="1:14" x14ac:dyDescent="0.25">
      <c r="A2989" s="1" t="s">
        <v>360</v>
      </c>
      <c r="B2989" s="2" t="s">
        <v>189</v>
      </c>
      <c r="C2989" s="2" t="s">
        <v>2615</v>
      </c>
      <c r="D2989" s="2" t="s">
        <v>17960</v>
      </c>
      <c r="E2989" s="2" t="s">
        <v>2619</v>
      </c>
      <c r="F2989" s="2">
        <v>70111503</v>
      </c>
      <c r="G2989" s="2" t="s">
        <v>490</v>
      </c>
      <c r="H2989" s="2">
        <v>2</v>
      </c>
      <c r="I2989" s="2">
        <v>10</v>
      </c>
      <c r="J2989" s="2">
        <v>16</v>
      </c>
      <c r="K2989" s="2">
        <v>1</v>
      </c>
      <c r="L2989" s="3">
        <v>28000000</v>
      </c>
      <c r="M2989" s="2" t="s">
        <v>20</v>
      </c>
      <c r="N2989" s="4" t="s">
        <v>21</v>
      </c>
    </row>
    <row r="2990" spans="1:14" x14ac:dyDescent="0.25">
      <c r="A2990" s="1" t="s">
        <v>360</v>
      </c>
      <c r="B2990" s="2" t="s">
        <v>189</v>
      </c>
      <c r="C2990" s="2" t="s">
        <v>2615</v>
      </c>
      <c r="D2990" s="2" t="s">
        <v>17960</v>
      </c>
      <c r="E2990" s="2" t="s">
        <v>2620</v>
      </c>
      <c r="F2990" s="2">
        <v>72154019</v>
      </c>
      <c r="G2990" s="2" t="s">
        <v>490</v>
      </c>
      <c r="H2990" s="2">
        <v>2</v>
      </c>
      <c r="I2990" s="2">
        <v>10</v>
      </c>
      <c r="J2990" s="2">
        <v>16</v>
      </c>
      <c r="K2990" s="2">
        <v>1</v>
      </c>
      <c r="L2990" s="3">
        <v>18000000</v>
      </c>
      <c r="M2990" s="2" t="s">
        <v>20</v>
      </c>
      <c r="N2990" s="4" t="s">
        <v>21</v>
      </c>
    </row>
    <row r="2991" spans="1:14" x14ac:dyDescent="0.25">
      <c r="A2991" s="1" t="s">
        <v>360</v>
      </c>
      <c r="B2991" s="2" t="s">
        <v>189</v>
      </c>
      <c r="C2991" s="2" t="s">
        <v>2615</v>
      </c>
      <c r="D2991" s="2" t="s">
        <v>17960</v>
      </c>
      <c r="E2991" s="2" t="s">
        <v>2621</v>
      </c>
      <c r="F2991" s="2">
        <v>72102900</v>
      </c>
      <c r="G2991" s="2" t="s">
        <v>17856</v>
      </c>
      <c r="H2991" s="2">
        <v>1</v>
      </c>
      <c r="I2991" s="2">
        <v>6</v>
      </c>
      <c r="J2991" s="2">
        <v>16</v>
      </c>
      <c r="K2991" s="2">
        <v>1</v>
      </c>
      <c r="L2991" s="3">
        <v>76900000</v>
      </c>
      <c r="M2991" s="2" t="s">
        <v>20</v>
      </c>
      <c r="N2991" s="4" t="s">
        <v>21</v>
      </c>
    </row>
    <row r="2992" spans="1:14" x14ac:dyDescent="0.25">
      <c r="A2992" s="1" t="s">
        <v>360</v>
      </c>
      <c r="B2992" s="2" t="s">
        <v>189</v>
      </c>
      <c r="C2992" s="2" t="s">
        <v>2615</v>
      </c>
      <c r="D2992" s="2" t="s">
        <v>17960</v>
      </c>
      <c r="E2992" s="2" t="s">
        <v>2622</v>
      </c>
      <c r="F2992" s="2">
        <v>0</v>
      </c>
      <c r="G2992" s="2" t="s">
        <v>17856</v>
      </c>
      <c r="H2992" s="2">
        <v>1</v>
      </c>
      <c r="I2992" s="2">
        <v>6</v>
      </c>
      <c r="J2992" s="2">
        <v>16</v>
      </c>
      <c r="K2992" s="2">
        <v>1</v>
      </c>
      <c r="L2992" s="3">
        <v>4396600.9000000004</v>
      </c>
      <c r="M2992" s="2" t="s">
        <v>20</v>
      </c>
      <c r="N2992" s="4" t="s">
        <v>21</v>
      </c>
    </row>
    <row r="2993" spans="1:14" x14ac:dyDescent="0.25">
      <c r="A2993" s="1" t="s">
        <v>360</v>
      </c>
      <c r="B2993" s="2" t="s">
        <v>189</v>
      </c>
      <c r="C2993" s="2" t="s">
        <v>2615</v>
      </c>
      <c r="D2993" s="2" t="s">
        <v>17960</v>
      </c>
      <c r="E2993" s="2" t="s">
        <v>2623</v>
      </c>
      <c r="F2993" s="2">
        <v>72101507</v>
      </c>
      <c r="G2993" s="2" t="s">
        <v>490</v>
      </c>
      <c r="H2993" s="2">
        <v>8</v>
      </c>
      <c r="I2993" s="2">
        <v>2</v>
      </c>
      <c r="J2993" s="2">
        <v>16</v>
      </c>
      <c r="K2993" s="2">
        <v>1</v>
      </c>
      <c r="L2993" s="3">
        <v>60120000</v>
      </c>
      <c r="M2993" s="2" t="s">
        <v>20</v>
      </c>
      <c r="N2993" s="4" t="s">
        <v>21</v>
      </c>
    </row>
    <row r="2994" spans="1:14" x14ac:dyDescent="0.25">
      <c r="A2994" s="1" t="s">
        <v>360</v>
      </c>
      <c r="B2994" s="2" t="s">
        <v>189</v>
      </c>
      <c r="C2994" s="2" t="s">
        <v>2615</v>
      </c>
      <c r="D2994" s="2" t="s">
        <v>17960</v>
      </c>
      <c r="E2994" s="2" t="s">
        <v>2624</v>
      </c>
      <c r="F2994" s="2">
        <v>0</v>
      </c>
      <c r="G2994" s="2" t="s">
        <v>17856</v>
      </c>
      <c r="H2994" s="2">
        <v>1</v>
      </c>
      <c r="I2994" s="2">
        <v>6</v>
      </c>
      <c r="J2994" s="2">
        <v>10</v>
      </c>
      <c r="K2994" s="2">
        <v>1</v>
      </c>
      <c r="L2994" s="3">
        <v>17600113.5</v>
      </c>
      <c r="M2994" s="2" t="s">
        <v>20</v>
      </c>
      <c r="N2994" s="4" t="s">
        <v>21</v>
      </c>
    </row>
    <row r="2995" spans="1:14" x14ac:dyDescent="0.25">
      <c r="A2995" s="1" t="s">
        <v>360</v>
      </c>
      <c r="B2995" s="2" t="s">
        <v>189</v>
      </c>
      <c r="C2995" s="2" t="s">
        <v>2615</v>
      </c>
      <c r="D2995" s="2" t="s">
        <v>17960</v>
      </c>
      <c r="E2995" s="2" t="s">
        <v>2625</v>
      </c>
      <c r="F2995" s="2">
        <v>0</v>
      </c>
      <c r="G2995" s="2" t="s">
        <v>17856</v>
      </c>
      <c r="H2995" s="2">
        <v>1</v>
      </c>
      <c r="I2995" s="2">
        <v>6</v>
      </c>
      <c r="J2995" s="2">
        <v>16</v>
      </c>
      <c r="K2995" s="2">
        <v>1</v>
      </c>
      <c r="L2995" s="3">
        <v>1483399.1</v>
      </c>
      <c r="M2995" s="2" t="s">
        <v>20</v>
      </c>
      <c r="N2995" s="4" t="s">
        <v>21</v>
      </c>
    </row>
    <row r="2996" spans="1:14" x14ac:dyDescent="0.25">
      <c r="A2996" s="1" t="s">
        <v>360</v>
      </c>
      <c r="B2996" s="2" t="s">
        <v>189</v>
      </c>
      <c r="C2996" s="2" t="s">
        <v>2626</v>
      </c>
      <c r="D2996" s="2" t="s">
        <v>17961</v>
      </c>
      <c r="E2996" s="2" t="s">
        <v>2627</v>
      </c>
      <c r="F2996" s="2">
        <v>72102900</v>
      </c>
      <c r="G2996" s="2" t="s">
        <v>496</v>
      </c>
      <c r="H2996" s="2">
        <v>2</v>
      </c>
      <c r="I2996" s="2">
        <v>10</v>
      </c>
      <c r="J2996" s="2">
        <v>10</v>
      </c>
      <c r="K2996" s="2">
        <v>1</v>
      </c>
      <c r="L2996" s="3">
        <v>127200000</v>
      </c>
      <c r="M2996" s="2" t="s">
        <v>20</v>
      </c>
      <c r="N2996" s="4" t="s">
        <v>17384</v>
      </c>
    </row>
    <row r="2997" spans="1:14" x14ac:dyDescent="0.25">
      <c r="A2997" s="1" t="s">
        <v>360</v>
      </c>
      <c r="B2997" s="2" t="s">
        <v>189</v>
      </c>
      <c r="C2997" s="2" t="s">
        <v>2626</v>
      </c>
      <c r="D2997" s="2" t="s">
        <v>17961</v>
      </c>
      <c r="E2997" s="2" t="s">
        <v>2628</v>
      </c>
      <c r="F2997" s="2">
        <v>72102900</v>
      </c>
      <c r="G2997" s="2" t="s">
        <v>17856</v>
      </c>
      <c r="H2997" s="2">
        <v>1</v>
      </c>
      <c r="I2997" s="2">
        <v>6</v>
      </c>
      <c r="J2997" s="2">
        <v>10</v>
      </c>
      <c r="K2997" s="2">
        <v>1</v>
      </c>
      <c r="L2997" s="3">
        <v>146368700</v>
      </c>
      <c r="M2997" s="2" t="s">
        <v>20</v>
      </c>
      <c r="N2997" s="4" t="s">
        <v>21</v>
      </c>
    </row>
    <row r="2998" spans="1:14" x14ac:dyDescent="0.25">
      <c r="A2998" s="1" t="s">
        <v>360</v>
      </c>
      <c r="B2998" s="2" t="s">
        <v>189</v>
      </c>
      <c r="C2998" s="2" t="s">
        <v>2626</v>
      </c>
      <c r="D2998" s="2" t="s">
        <v>17961</v>
      </c>
      <c r="E2998" s="2" t="s">
        <v>2628</v>
      </c>
      <c r="F2998" s="2">
        <v>70111503</v>
      </c>
      <c r="G2998" s="2" t="s">
        <v>490</v>
      </c>
      <c r="H2998" s="2">
        <v>2</v>
      </c>
      <c r="I2998" s="2">
        <v>10</v>
      </c>
      <c r="J2998" s="2">
        <v>10</v>
      </c>
      <c r="K2998" s="2">
        <v>1</v>
      </c>
      <c r="L2998" s="3">
        <v>13631300</v>
      </c>
      <c r="M2998" s="2" t="s">
        <v>20</v>
      </c>
      <c r="N2998" s="4" t="s">
        <v>21</v>
      </c>
    </row>
    <row r="2999" spans="1:14" x14ac:dyDescent="0.25">
      <c r="A2999" s="1" t="s">
        <v>360</v>
      </c>
      <c r="B2999" s="2" t="s">
        <v>189</v>
      </c>
      <c r="C2999" s="2" t="s">
        <v>2626</v>
      </c>
      <c r="D2999" s="2" t="s">
        <v>17961</v>
      </c>
      <c r="E2999" s="2" t="s">
        <v>2629</v>
      </c>
      <c r="F2999" s="2">
        <v>72102900</v>
      </c>
      <c r="G2999" s="2" t="s">
        <v>496</v>
      </c>
      <c r="H2999" s="2">
        <v>2</v>
      </c>
      <c r="I2999" s="2">
        <v>10</v>
      </c>
      <c r="J2999" s="2">
        <v>10</v>
      </c>
      <c r="K2999" s="2">
        <v>1</v>
      </c>
      <c r="L2999" s="3">
        <v>135386908.81</v>
      </c>
      <c r="M2999" s="2" t="s">
        <v>20</v>
      </c>
      <c r="N2999" s="4" t="s">
        <v>21</v>
      </c>
    </row>
    <row r="3000" spans="1:14" x14ac:dyDescent="0.25">
      <c r="A3000" s="1" t="s">
        <v>360</v>
      </c>
      <c r="B3000" s="2" t="s">
        <v>189</v>
      </c>
      <c r="C3000" s="2" t="s">
        <v>2626</v>
      </c>
      <c r="D3000" s="2" t="s">
        <v>17961</v>
      </c>
      <c r="E3000" s="2" t="s">
        <v>2629</v>
      </c>
      <c r="F3000" s="2">
        <v>72102900</v>
      </c>
      <c r="G3000" s="2" t="s">
        <v>496</v>
      </c>
      <c r="H3000" s="2">
        <v>5</v>
      </c>
      <c r="I3000" s="2">
        <v>7</v>
      </c>
      <c r="J3000" s="2">
        <v>10</v>
      </c>
      <c r="K3000" s="2">
        <v>1</v>
      </c>
      <c r="L3000" s="3">
        <v>500000000</v>
      </c>
      <c r="M3000" s="2" t="s">
        <v>20</v>
      </c>
      <c r="N3000" s="4" t="s">
        <v>21</v>
      </c>
    </row>
    <row r="3001" spans="1:14" x14ac:dyDescent="0.25">
      <c r="A3001" s="1" t="s">
        <v>360</v>
      </c>
      <c r="B3001" s="2" t="s">
        <v>189</v>
      </c>
      <c r="C3001" s="2" t="s">
        <v>2626</v>
      </c>
      <c r="D3001" s="2" t="s">
        <v>17961</v>
      </c>
      <c r="E3001" s="2" t="s">
        <v>2630</v>
      </c>
      <c r="F3001" s="2">
        <v>72102900</v>
      </c>
      <c r="G3001" s="2" t="s">
        <v>496</v>
      </c>
      <c r="H3001" s="2">
        <v>2</v>
      </c>
      <c r="I3001" s="2">
        <v>10</v>
      </c>
      <c r="J3001" s="2">
        <v>10</v>
      </c>
      <c r="K3001" s="2">
        <v>1</v>
      </c>
      <c r="L3001" s="3">
        <v>16800000</v>
      </c>
      <c r="M3001" s="2" t="s">
        <v>20</v>
      </c>
      <c r="N3001" s="4" t="s">
        <v>21</v>
      </c>
    </row>
    <row r="3002" spans="1:14" x14ac:dyDescent="0.25">
      <c r="A3002" s="1" t="s">
        <v>360</v>
      </c>
      <c r="B3002" s="2" t="s">
        <v>189</v>
      </c>
      <c r="C3002" s="2" t="s">
        <v>2626</v>
      </c>
      <c r="D3002" s="2" t="s">
        <v>17961</v>
      </c>
      <c r="E3002" s="2" t="s">
        <v>2631</v>
      </c>
      <c r="F3002" s="2">
        <v>72103300</v>
      </c>
      <c r="G3002" s="2" t="s">
        <v>17856</v>
      </c>
      <c r="H3002" s="2">
        <v>1</v>
      </c>
      <c r="I3002" s="2">
        <v>6</v>
      </c>
      <c r="J3002" s="2">
        <v>10</v>
      </c>
      <c r="K3002" s="2">
        <v>1</v>
      </c>
      <c r="L3002" s="3">
        <v>41477105</v>
      </c>
      <c r="M3002" s="2" t="s">
        <v>20</v>
      </c>
      <c r="N3002" s="4" t="s">
        <v>21</v>
      </c>
    </row>
    <row r="3003" spans="1:14" x14ac:dyDescent="0.25">
      <c r="A3003" s="1" t="s">
        <v>360</v>
      </c>
      <c r="B3003" s="2" t="s">
        <v>189</v>
      </c>
      <c r="C3003" s="2" t="s">
        <v>2626</v>
      </c>
      <c r="D3003" s="2" t="s">
        <v>17961</v>
      </c>
      <c r="E3003" s="2" t="s">
        <v>2632</v>
      </c>
      <c r="F3003" s="2">
        <v>72102900</v>
      </c>
      <c r="G3003" s="2" t="s">
        <v>496</v>
      </c>
      <c r="H3003" s="2">
        <v>2</v>
      </c>
      <c r="I3003" s="2">
        <v>2</v>
      </c>
      <c r="J3003" s="2">
        <v>10</v>
      </c>
      <c r="K3003" s="2">
        <v>1</v>
      </c>
      <c r="L3003" s="3">
        <v>143881926</v>
      </c>
      <c r="M3003" s="2" t="s">
        <v>20</v>
      </c>
      <c r="N3003" s="4" t="s">
        <v>21</v>
      </c>
    </row>
    <row r="3004" spans="1:14" x14ac:dyDescent="0.25">
      <c r="A3004" s="1" t="s">
        <v>360</v>
      </c>
      <c r="B3004" s="2" t="s">
        <v>189</v>
      </c>
      <c r="C3004" s="2" t="s">
        <v>2626</v>
      </c>
      <c r="D3004" s="2" t="s">
        <v>17961</v>
      </c>
      <c r="E3004" s="2" t="s">
        <v>2633</v>
      </c>
      <c r="F3004" s="2">
        <v>72102900</v>
      </c>
      <c r="G3004" s="2" t="s">
        <v>490</v>
      </c>
      <c r="H3004" s="2">
        <v>8</v>
      </c>
      <c r="I3004" s="2">
        <v>2</v>
      </c>
      <c r="J3004" s="2">
        <v>10</v>
      </c>
      <c r="K3004" s="2">
        <v>1</v>
      </c>
      <c r="L3004" s="3">
        <v>78917720.400000006</v>
      </c>
      <c r="M3004" s="2" t="s">
        <v>20</v>
      </c>
      <c r="N3004" s="4" t="s">
        <v>21</v>
      </c>
    </row>
    <row r="3005" spans="1:14" x14ac:dyDescent="0.25">
      <c r="A3005" s="1" t="s">
        <v>360</v>
      </c>
      <c r="B3005" s="2" t="s">
        <v>189</v>
      </c>
      <c r="C3005" s="2" t="s">
        <v>2626</v>
      </c>
      <c r="D3005" s="2" t="s">
        <v>17961</v>
      </c>
      <c r="E3005" s="2" t="s">
        <v>2634</v>
      </c>
      <c r="F3005" s="2">
        <v>72101507</v>
      </c>
      <c r="G3005" s="2" t="s">
        <v>490</v>
      </c>
      <c r="H3005" s="2">
        <v>8</v>
      </c>
      <c r="I3005" s="2">
        <v>2</v>
      </c>
      <c r="J3005" s="2">
        <v>10</v>
      </c>
      <c r="K3005" s="2">
        <v>1</v>
      </c>
      <c r="L3005" s="3">
        <v>100000000</v>
      </c>
      <c r="M3005" s="2" t="s">
        <v>20</v>
      </c>
      <c r="N3005" s="4" t="s">
        <v>21</v>
      </c>
    </row>
    <row r="3006" spans="1:14" x14ac:dyDescent="0.25">
      <c r="A3006" s="1" t="s">
        <v>360</v>
      </c>
      <c r="B3006" s="2" t="s">
        <v>189</v>
      </c>
      <c r="C3006" s="2" t="s">
        <v>2626</v>
      </c>
      <c r="D3006" s="2" t="s">
        <v>17961</v>
      </c>
      <c r="E3006" s="2" t="s">
        <v>2635</v>
      </c>
      <c r="F3006" s="2">
        <v>0</v>
      </c>
      <c r="G3006" s="2" t="s">
        <v>17856</v>
      </c>
      <c r="H3006" s="2">
        <v>7</v>
      </c>
      <c r="I3006" s="2">
        <v>4</v>
      </c>
      <c r="J3006" s="2">
        <v>10</v>
      </c>
      <c r="K3006" s="2">
        <v>1</v>
      </c>
      <c r="L3006" s="3">
        <v>43389948</v>
      </c>
      <c r="M3006" s="2" t="s">
        <v>20</v>
      </c>
      <c r="N3006" s="4" t="s">
        <v>21</v>
      </c>
    </row>
    <row r="3007" spans="1:14" x14ac:dyDescent="0.25">
      <c r="A3007" s="1" t="s">
        <v>360</v>
      </c>
      <c r="B3007" s="2" t="s">
        <v>189</v>
      </c>
      <c r="C3007" s="2" t="s">
        <v>2626</v>
      </c>
      <c r="D3007" s="2" t="s">
        <v>17961</v>
      </c>
      <c r="E3007" s="2" t="s">
        <v>2636</v>
      </c>
      <c r="F3007" s="2">
        <v>0</v>
      </c>
      <c r="G3007" s="2" t="s">
        <v>17856</v>
      </c>
      <c r="H3007" s="2">
        <v>1</v>
      </c>
      <c r="I3007" s="2">
        <v>6</v>
      </c>
      <c r="J3007" s="2">
        <v>10</v>
      </c>
      <c r="K3007" s="2">
        <v>1</v>
      </c>
      <c r="L3007" s="3">
        <v>22001145.34</v>
      </c>
      <c r="M3007" s="2" t="s">
        <v>20</v>
      </c>
      <c r="N3007" s="4" t="s">
        <v>21</v>
      </c>
    </row>
    <row r="3008" spans="1:14" x14ac:dyDescent="0.25">
      <c r="A3008" s="1" t="s">
        <v>360</v>
      </c>
      <c r="B3008" s="2" t="s">
        <v>189</v>
      </c>
      <c r="C3008" s="2" t="s">
        <v>2637</v>
      </c>
      <c r="D3008" s="2" t="s">
        <v>17962</v>
      </c>
      <c r="E3008" s="2" t="s">
        <v>2638</v>
      </c>
      <c r="F3008" s="2">
        <v>72121400</v>
      </c>
      <c r="G3008" s="2" t="s">
        <v>496</v>
      </c>
      <c r="H3008" s="2">
        <v>7</v>
      </c>
      <c r="I3008" s="2">
        <v>6</v>
      </c>
      <c r="J3008" s="2">
        <v>10</v>
      </c>
      <c r="K3008" s="2">
        <v>1</v>
      </c>
      <c r="L3008" s="3">
        <v>43366699.43</v>
      </c>
      <c r="M3008" s="2" t="s">
        <v>20</v>
      </c>
      <c r="N3008" s="4" t="s">
        <v>21</v>
      </c>
    </row>
    <row r="3009" spans="1:14" x14ac:dyDescent="0.25">
      <c r="A3009" s="1" t="s">
        <v>360</v>
      </c>
      <c r="B3009" s="2" t="s">
        <v>189</v>
      </c>
      <c r="C3009" s="2" t="s">
        <v>2639</v>
      </c>
      <c r="D3009" s="2" t="s">
        <v>17963</v>
      </c>
      <c r="E3009" s="2" t="s">
        <v>2640</v>
      </c>
      <c r="F3009" s="2">
        <v>72103300</v>
      </c>
      <c r="G3009" s="2" t="s">
        <v>17856</v>
      </c>
      <c r="H3009" s="2">
        <v>1</v>
      </c>
      <c r="I3009" s="2">
        <v>6</v>
      </c>
      <c r="J3009" s="2">
        <v>10</v>
      </c>
      <c r="K3009" s="2">
        <v>1</v>
      </c>
      <c r="L3009" s="3">
        <v>1353000</v>
      </c>
      <c r="M3009" s="2" t="s">
        <v>20</v>
      </c>
      <c r="N3009" s="4" t="s">
        <v>21</v>
      </c>
    </row>
    <row r="3010" spans="1:14" x14ac:dyDescent="0.25">
      <c r="A3010" s="1" t="s">
        <v>360</v>
      </c>
      <c r="B3010" s="2" t="s">
        <v>189</v>
      </c>
      <c r="C3010" s="2" t="s">
        <v>2639</v>
      </c>
      <c r="D3010" s="2" t="s">
        <v>17963</v>
      </c>
      <c r="E3010" s="2" t="s">
        <v>2640</v>
      </c>
      <c r="F3010" s="2">
        <v>72103300</v>
      </c>
      <c r="G3010" s="2" t="s">
        <v>17856</v>
      </c>
      <c r="H3010" s="2">
        <v>1</v>
      </c>
      <c r="I3010" s="2">
        <v>6</v>
      </c>
      <c r="J3010" s="2">
        <v>10</v>
      </c>
      <c r="K3010" s="2">
        <v>1</v>
      </c>
      <c r="L3010" s="3">
        <v>9758000</v>
      </c>
      <c r="M3010" s="2" t="s">
        <v>20</v>
      </c>
      <c r="N3010" s="4" t="s">
        <v>21</v>
      </c>
    </row>
    <row r="3011" spans="1:14" x14ac:dyDescent="0.25">
      <c r="A3011" s="1" t="s">
        <v>360</v>
      </c>
      <c r="B3011" s="2" t="s">
        <v>189</v>
      </c>
      <c r="C3011" s="2" t="s">
        <v>2639</v>
      </c>
      <c r="D3011" s="2" t="s">
        <v>17963</v>
      </c>
      <c r="E3011" s="2" t="s">
        <v>2640</v>
      </c>
      <c r="F3011" s="2">
        <v>72103300</v>
      </c>
      <c r="G3011" s="2" t="s">
        <v>17856</v>
      </c>
      <c r="H3011" s="2">
        <v>1</v>
      </c>
      <c r="I3011" s="2">
        <v>6</v>
      </c>
      <c r="J3011" s="2">
        <v>10</v>
      </c>
      <c r="K3011" s="2">
        <v>1</v>
      </c>
      <c r="L3011" s="3">
        <v>11764565</v>
      </c>
      <c r="M3011" s="2" t="s">
        <v>20</v>
      </c>
      <c r="N3011" s="4" t="s">
        <v>21</v>
      </c>
    </row>
    <row r="3012" spans="1:14" x14ac:dyDescent="0.25">
      <c r="A3012" s="1" t="s">
        <v>360</v>
      </c>
      <c r="B3012" s="2" t="s">
        <v>189</v>
      </c>
      <c r="C3012" s="2" t="s">
        <v>2639</v>
      </c>
      <c r="D3012" s="2" t="s">
        <v>17963</v>
      </c>
      <c r="E3012" s="2" t="s">
        <v>2640</v>
      </c>
      <c r="F3012" s="2">
        <v>72103300</v>
      </c>
      <c r="G3012" s="2" t="s">
        <v>17856</v>
      </c>
      <c r="H3012" s="2">
        <v>1</v>
      </c>
      <c r="I3012" s="2">
        <v>6</v>
      </c>
      <c r="J3012" s="2">
        <v>10</v>
      </c>
      <c r="K3012" s="2">
        <v>1</v>
      </c>
      <c r="L3012" s="3">
        <v>14896600</v>
      </c>
      <c r="M3012" s="2" t="s">
        <v>20</v>
      </c>
      <c r="N3012" s="4" t="s">
        <v>21</v>
      </c>
    </row>
    <row r="3013" spans="1:14" x14ac:dyDescent="0.25">
      <c r="A3013" s="1" t="s">
        <v>360</v>
      </c>
      <c r="B3013" s="2" t="s">
        <v>189</v>
      </c>
      <c r="C3013" s="2" t="s">
        <v>2639</v>
      </c>
      <c r="D3013" s="2" t="s">
        <v>17963</v>
      </c>
      <c r="E3013" s="2" t="s">
        <v>2641</v>
      </c>
      <c r="F3013" s="2">
        <v>72103300</v>
      </c>
      <c r="G3013" s="2" t="s">
        <v>17856</v>
      </c>
      <c r="H3013" s="2">
        <v>1</v>
      </c>
      <c r="I3013" s="2">
        <v>6</v>
      </c>
      <c r="J3013" s="2">
        <v>10</v>
      </c>
      <c r="K3013" s="2">
        <v>1</v>
      </c>
      <c r="L3013" s="3">
        <v>64862735</v>
      </c>
      <c r="M3013" s="2" t="s">
        <v>20</v>
      </c>
      <c r="N3013" s="4" t="s">
        <v>21</v>
      </c>
    </row>
    <row r="3014" spans="1:14" x14ac:dyDescent="0.25">
      <c r="A3014" s="1" t="s">
        <v>360</v>
      </c>
      <c r="B3014" s="2" t="s">
        <v>189</v>
      </c>
      <c r="C3014" s="2" t="s">
        <v>2639</v>
      </c>
      <c r="D3014" s="2" t="s">
        <v>17963</v>
      </c>
      <c r="E3014" s="2" t="s">
        <v>2642</v>
      </c>
      <c r="F3014" s="2">
        <v>78181507</v>
      </c>
      <c r="G3014" s="2" t="s">
        <v>496</v>
      </c>
      <c r="H3014" s="2">
        <v>8</v>
      </c>
      <c r="I3014" s="2">
        <v>2</v>
      </c>
      <c r="J3014" s="2">
        <v>10</v>
      </c>
      <c r="K3014" s="2">
        <v>1</v>
      </c>
      <c r="L3014" s="3">
        <v>10000000</v>
      </c>
      <c r="M3014" s="2" t="s">
        <v>20</v>
      </c>
      <c r="N3014" s="4" t="s">
        <v>21</v>
      </c>
    </row>
    <row r="3015" spans="1:14" x14ac:dyDescent="0.25">
      <c r="A3015" s="1" t="s">
        <v>360</v>
      </c>
      <c r="B3015" s="2" t="s">
        <v>189</v>
      </c>
      <c r="C3015" s="2" t="s">
        <v>2643</v>
      </c>
      <c r="D3015" s="2" t="s">
        <v>17964</v>
      </c>
      <c r="E3015" s="2" t="s">
        <v>2640</v>
      </c>
      <c r="F3015" s="2">
        <v>0</v>
      </c>
      <c r="G3015" s="2" t="s">
        <v>17856</v>
      </c>
      <c r="H3015" s="2">
        <v>1</v>
      </c>
      <c r="I3015" s="2">
        <v>6</v>
      </c>
      <c r="J3015" s="2">
        <v>10</v>
      </c>
      <c r="K3015" s="2">
        <v>1</v>
      </c>
      <c r="L3015" s="3">
        <v>6368700</v>
      </c>
      <c r="M3015" s="2" t="s">
        <v>20</v>
      </c>
      <c r="N3015" s="4" t="s">
        <v>21</v>
      </c>
    </row>
    <row r="3016" spans="1:14" x14ac:dyDescent="0.25">
      <c r="A3016" s="1" t="s">
        <v>360</v>
      </c>
      <c r="B3016" s="2" t="s">
        <v>189</v>
      </c>
      <c r="C3016" s="2" t="s">
        <v>190</v>
      </c>
      <c r="D3016" s="2" t="s">
        <v>191</v>
      </c>
      <c r="E3016" s="2" t="s">
        <v>2644</v>
      </c>
      <c r="F3016" s="2">
        <v>72151500</v>
      </c>
      <c r="G3016" s="2" t="s">
        <v>17856</v>
      </c>
      <c r="H3016" s="2">
        <v>1</v>
      </c>
      <c r="I3016" s="2">
        <v>6</v>
      </c>
      <c r="J3016" s="2">
        <v>16</v>
      </c>
      <c r="K3016" s="2">
        <v>1</v>
      </c>
      <c r="L3016" s="3">
        <v>30381608.100000001</v>
      </c>
      <c r="M3016" s="2" t="s">
        <v>20</v>
      </c>
      <c r="N3016" s="4" t="s">
        <v>21</v>
      </c>
    </row>
    <row r="3017" spans="1:14" x14ac:dyDescent="0.25">
      <c r="A3017" s="1" t="s">
        <v>360</v>
      </c>
      <c r="B3017" s="2" t="s">
        <v>189</v>
      </c>
      <c r="C3017" s="2" t="s">
        <v>190</v>
      </c>
      <c r="D3017" s="2" t="s">
        <v>191</v>
      </c>
      <c r="E3017" s="2" t="s">
        <v>2645</v>
      </c>
      <c r="F3017" s="2">
        <v>0</v>
      </c>
      <c r="G3017" s="2" t="s">
        <v>17856</v>
      </c>
      <c r="H3017" s="2">
        <v>1</v>
      </c>
      <c r="I3017" s="2">
        <v>6</v>
      </c>
      <c r="J3017" s="2">
        <v>16</v>
      </c>
      <c r="K3017" s="2">
        <v>1</v>
      </c>
      <c r="L3017" s="3">
        <v>667563.9</v>
      </c>
      <c r="M3017" s="2" t="s">
        <v>20</v>
      </c>
      <c r="N3017" s="4" t="s">
        <v>21</v>
      </c>
    </row>
    <row r="3018" spans="1:14" x14ac:dyDescent="0.25">
      <c r="A3018" s="1" t="s">
        <v>360</v>
      </c>
      <c r="B3018" s="2" t="s">
        <v>132</v>
      </c>
      <c r="C3018" s="2" t="s">
        <v>136</v>
      </c>
      <c r="D3018" s="2" t="s">
        <v>137</v>
      </c>
      <c r="E3018" s="2" t="s">
        <v>2646</v>
      </c>
      <c r="F3018" s="2">
        <v>93131608</v>
      </c>
      <c r="G3018" s="2" t="s">
        <v>19</v>
      </c>
      <c r="H3018" s="2">
        <v>2</v>
      </c>
      <c r="I3018" s="2">
        <v>11</v>
      </c>
      <c r="J3018" s="2">
        <v>16</v>
      </c>
      <c r="K3018" s="2">
        <v>1</v>
      </c>
      <c r="L3018" s="3">
        <v>170000000</v>
      </c>
      <c r="M3018" s="2" t="s">
        <v>20</v>
      </c>
      <c r="N3018" s="4" t="s">
        <v>21</v>
      </c>
    </row>
    <row r="3019" spans="1:14" x14ac:dyDescent="0.25">
      <c r="A3019" s="1" t="s">
        <v>360</v>
      </c>
      <c r="B3019" s="2" t="s">
        <v>132</v>
      </c>
      <c r="C3019" s="2" t="s">
        <v>136</v>
      </c>
      <c r="D3019" s="2" t="s">
        <v>137</v>
      </c>
      <c r="E3019" s="2" t="s">
        <v>2647</v>
      </c>
      <c r="F3019" s="2">
        <v>93131608</v>
      </c>
      <c r="G3019" s="2" t="s">
        <v>19</v>
      </c>
      <c r="H3019" s="2">
        <v>2</v>
      </c>
      <c r="I3019" s="2">
        <v>11</v>
      </c>
      <c r="J3019" s="2">
        <v>16</v>
      </c>
      <c r="K3019" s="2">
        <v>1</v>
      </c>
      <c r="L3019" s="3">
        <v>170000000</v>
      </c>
      <c r="M3019" s="2" t="s">
        <v>20</v>
      </c>
      <c r="N3019" s="4" t="s">
        <v>21</v>
      </c>
    </row>
    <row r="3020" spans="1:14" x14ac:dyDescent="0.25">
      <c r="A3020" s="1" t="s">
        <v>360</v>
      </c>
      <c r="B3020" s="2" t="s">
        <v>132</v>
      </c>
      <c r="C3020" s="2" t="s">
        <v>136</v>
      </c>
      <c r="D3020" s="2" t="s">
        <v>137</v>
      </c>
      <c r="E3020" s="2" t="s">
        <v>2647</v>
      </c>
      <c r="F3020" s="2">
        <v>0</v>
      </c>
      <c r="G3020" s="2" t="s">
        <v>17856</v>
      </c>
      <c r="H3020" s="2">
        <v>1</v>
      </c>
      <c r="I3020" s="2">
        <v>6</v>
      </c>
      <c r="J3020" s="2">
        <v>16</v>
      </c>
      <c r="K3020" s="2">
        <v>1</v>
      </c>
      <c r="L3020" s="3">
        <v>10000926</v>
      </c>
      <c r="M3020" s="2" t="s">
        <v>20</v>
      </c>
      <c r="N3020" s="4" t="s">
        <v>21</v>
      </c>
    </row>
    <row r="3021" spans="1:14" x14ac:dyDescent="0.25">
      <c r="A3021" s="1" t="s">
        <v>360</v>
      </c>
      <c r="B3021" s="2" t="s">
        <v>132</v>
      </c>
      <c r="C3021" s="2" t="s">
        <v>136</v>
      </c>
      <c r="D3021" s="2" t="s">
        <v>137</v>
      </c>
      <c r="E3021" s="2" t="s">
        <v>2647</v>
      </c>
      <c r="F3021" s="2">
        <v>0</v>
      </c>
      <c r="G3021" s="2" t="s">
        <v>17856</v>
      </c>
      <c r="H3021" s="2">
        <v>1</v>
      </c>
      <c r="I3021" s="2">
        <v>6</v>
      </c>
      <c r="J3021" s="2">
        <v>16</v>
      </c>
      <c r="K3021" s="2">
        <v>1</v>
      </c>
      <c r="L3021" s="3">
        <v>3967714</v>
      </c>
      <c r="M3021" s="2" t="s">
        <v>20</v>
      </c>
      <c r="N3021" s="4" t="s">
        <v>21</v>
      </c>
    </row>
    <row r="3022" spans="1:14" x14ac:dyDescent="0.25">
      <c r="A3022" s="1" t="s">
        <v>360</v>
      </c>
      <c r="B3022" s="2" t="s">
        <v>132</v>
      </c>
      <c r="C3022" s="2" t="s">
        <v>136</v>
      </c>
      <c r="D3022" s="2" t="s">
        <v>137</v>
      </c>
      <c r="E3022" s="2" t="s">
        <v>2648</v>
      </c>
      <c r="F3022" s="2" t="s">
        <v>2649</v>
      </c>
      <c r="G3022" s="2" t="s">
        <v>19</v>
      </c>
      <c r="H3022" s="2">
        <v>2</v>
      </c>
      <c r="I3022" s="2">
        <v>11</v>
      </c>
      <c r="J3022" s="2">
        <v>16</v>
      </c>
      <c r="K3022" s="2">
        <v>1</v>
      </c>
      <c r="L3022" s="3">
        <v>200000000</v>
      </c>
      <c r="M3022" s="2" t="s">
        <v>20</v>
      </c>
      <c r="N3022" s="4" t="s">
        <v>21</v>
      </c>
    </row>
    <row r="3023" spans="1:14" x14ac:dyDescent="0.25">
      <c r="A3023" s="1" t="s">
        <v>360</v>
      </c>
      <c r="B3023" s="2" t="s">
        <v>132</v>
      </c>
      <c r="C3023" s="2" t="s">
        <v>136</v>
      </c>
      <c r="D3023" s="2" t="s">
        <v>137</v>
      </c>
      <c r="E3023" s="2" t="s">
        <v>2648</v>
      </c>
      <c r="F3023" s="2" t="s">
        <v>2649</v>
      </c>
      <c r="G3023" s="2" t="s">
        <v>19</v>
      </c>
      <c r="H3023" s="2">
        <v>2</v>
      </c>
      <c r="I3023" s="2">
        <v>11</v>
      </c>
      <c r="J3023" s="2">
        <v>16</v>
      </c>
      <c r="K3023" s="2">
        <v>1</v>
      </c>
      <c r="L3023" s="3">
        <v>90000000</v>
      </c>
      <c r="M3023" s="2" t="s">
        <v>20</v>
      </c>
      <c r="N3023" s="4" t="s">
        <v>21</v>
      </c>
    </row>
    <row r="3024" spans="1:14" x14ac:dyDescent="0.25">
      <c r="A3024" s="1" t="s">
        <v>360</v>
      </c>
      <c r="B3024" s="2" t="s">
        <v>132</v>
      </c>
      <c r="C3024" s="2" t="s">
        <v>136</v>
      </c>
      <c r="D3024" s="2" t="s">
        <v>137</v>
      </c>
      <c r="E3024" s="2" t="s">
        <v>2650</v>
      </c>
      <c r="F3024" s="2">
        <v>93131608</v>
      </c>
      <c r="G3024" s="2" t="s">
        <v>496</v>
      </c>
      <c r="H3024" s="2">
        <v>1</v>
      </c>
      <c r="I3024" s="2">
        <v>6</v>
      </c>
      <c r="J3024" s="2">
        <v>10</v>
      </c>
      <c r="K3024" s="2">
        <v>1</v>
      </c>
      <c r="L3024" s="3">
        <v>4650000</v>
      </c>
      <c r="M3024" s="2" t="s">
        <v>20</v>
      </c>
      <c r="N3024" s="4" t="s">
        <v>21</v>
      </c>
    </row>
    <row r="3025" spans="1:14" x14ac:dyDescent="0.25">
      <c r="A3025" s="1" t="s">
        <v>360</v>
      </c>
      <c r="B3025" s="2" t="s">
        <v>132</v>
      </c>
      <c r="C3025" s="2" t="s">
        <v>136</v>
      </c>
      <c r="D3025" s="2" t="s">
        <v>137</v>
      </c>
      <c r="E3025" s="2" t="s">
        <v>2651</v>
      </c>
      <c r="F3025" s="2">
        <v>90101501</v>
      </c>
      <c r="G3025" s="2" t="s">
        <v>19</v>
      </c>
      <c r="H3025" s="2">
        <v>2</v>
      </c>
      <c r="I3025" s="2">
        <v>10</v>
      </c>
      <c r="J3025" s="2">
        <v>10</v>
      </c>
      <c r="K3025" s="2">
        <v>1</v>
      </c>
      <c r="L3025" s="3">
        <v>16889600</v>
      </c>
      <c r="M3025" s="2" t="s">
        <v>20</v>
      </c>
      <c r="N3025" s="4" t="s">
        <v>21</v>
      </c>
    </row>
    <row r="3026" spans="1:14" x14ac:dyDescent="0.25">
      <c r="A3026" s="1" t="s">
        <v>360</v>
      </c>
      <c r="B3026" s="2" t="s">
        <v>132</v>
      </c>
      <c r="C3026" s="2" t="s">
        <v>136</v>
      </c>
      <c r="D3026" s="2" t="s">
        <v>137</v>
      </c>
      <c r="E3026" s="2" t="s">
        <v>2647</v>
      </c>
      <c r="F3026" s="2">
        <v>0</v>
      </c>
      <c r="G3026" s="2" t="s">
        <v>17856</v>
      </c>
      <c r="H3026" s="2">
        <v>1</v>
      </c>
      <c r="I3026" s="2">
        <v>6</v>
      </c>
      <c r="J3026" s="2">
        <v>16</v>
      </c>
      <c r="K3026" s="2">
        <v>1</v>
      </c>
      <c r="L3026" s="3">
        <v>1360</v>
      </c>
      <c r="M3026" s="2" t="s">
        <v>20</v>
      </c>
      <c r="N3026" s="4" t="s">
        <v>21</v>
      </c>
    </row>
    <row r="3027" spans="1:14" x14ac:dyDescent="0.25">
      <c r="A3027" s="1" t="s">
        <v>360</v>
      </c>
      <c r="B3027" s="2" t="s">
        <v>207</v>
      </c>
      <c r="C3027" s="2" t="s">
        <v>207</v>
      </c>
      <c r="D3027" s="2" t="s">
        <v>208</v>
      </c>
      <c r="E3027" s="2" t="s">
        <v>2652</v>
      </c>
      <c r="F3027" s="2">
        <v>78111808</v>
      </c>
      <c r="G3027" s="2" t="s">
        <v>496</v>
      </c>
      <c r="H3027" s="2">
        <v>1</v>
      </c>
      <c r="I3027" s="2">
        <v>11</v>
      </c>
      <c r="J3027" s="2">
        <v>10</v>
      </c>
      <c r="K3027" s="2">
        <v>1</v>
      </c>
      <c r="L3027" s="3">
        <v>7500000</v>
      </c>
      <c r="M3027" s="2" t="s">
        <v>20</v>
      </c>
      <c r="N3027" s="4" t="s">
        <v>17384</v>
      </c>
    </row>
    <row r="3028" spans="1:14" x14ac:dyDescent="0.25">
      <c r="A3028" s="1" t="s">
        <v>360</v>
      </c>
      <c r="B3028" s="2" t="s">
        <v>207</v>
      </c>
      <c r="C3028" s="2" t="s">
        <v>207</v>
      </c>
      <c r="D3028" s="2" t="s">
        <v>208</v>
      </c>
      <c r="E3028" s="2" t="s">
        <v>2653</v>
      </c>
      <c r="F3028" s="2">
        <v>78111800</v>
      </c>
      <c r="G3028" s="2" t="s">
        <v>496</v>
      </c>
      <c r="H3028" s="2">
        <v>1</v>
      </c>
      <c r="I3028" s="2">
        <v>11</v>
      </c>
      <c r="J3028" s="2">
        <v>10</v>
      </c>
      <c r="K3028" s="2">
        <v>1</v>
      </c>
      <c r="L3028" s="3">
        <v>11500000</v>
      </c>
      <c r="M3028" s="2" t="s">
        <v>20</v>
      </c>
      <c r="N3028" s="4" t="s">
        <v>17384</v>
      </c>
    </row>
    <row r="3029" spans="1:14" x14ac:dyDescent="0.25">
      <c r="A3029" s="1" t="s">
        <v>360</v>
      </c>
      <c r="B3029" s="2" t="s">
        <v>207</v>
      </c>
      <c r="C3029" s="2" t="s">
        <v>207</v>
      </c>
      <c r="D3029" s="2" t="s">
        <v>208</v>
      </c>
      <c r="E3029" s="2" t="s">
        <v>2654</v>
      </c>
      <c r="F3029" s="2">
        <v>78111800</v>
      </c>
      <c r="G3029" s="2" t="s">
        <v>496</v>
      </c>
      <c r="H3029" s="2">
        <v>1</v>
      </c>
      <c r="I3029" s="2">
        <v>12</v>
      </c>
      <c r="J3029" s="2">
        <v>10</v>
      </c>
      <c r="K3029" s="2">
        <v>1</v>
      </c>
      <c r="L3029" s="3">
        <v>98000000</v>
      </c>
      <c r="M3029" s="2" t="s">
        <v>20</v>
      </c>
      <c r="N3029" s="4" t="s">
        <v>21</v>
      </c>
    </row>
    <row r="3030" spans="1:14" x14ac:dyDescent="0.25">
      <c r="A3030" s="1" t="s">
        <v>360</v>
      </c>
      <c r="B3030" s="2" t="s">
        <v>207</v>
      </c>
      <c r="C3030" s="2" t="s">
        <v>207</v>
      </c>
      <c r="D3030" s="2" t="s">
        <v>208</v>
      </c>
      <c r="E3030" s="2" t="s">
        <v>2655</v>
      </c>
      <c r="F3030" s="2">
        <v>78111800</v>
      </c>
      <c r="G3030" s="2" t="s">
        <v>496</v>
      </c>
      <c r="H3030" s="2">
        <v>1</v>
      </c>
      <c r="I3030" s="2">
        <v>12</v>
      </c>
      <c r="J3030" s="2">
        <v>10</v>
      </c>
      <c r="K3030" s="2">
        <v>1</v>
      </c>
      <c r="L3030" s="3">
        <v>50000000</v>
      </c>
      <c r="M3030" s="2" t="s">
        <v>20</v>
      </c>
      <c r="N3030" s="4" t="s">
        <v>17384</v>
      </c>
    </row>
    <row r="3031" spans="1:14" x14ac:dyDescent="0.25">
      <c r="A3031" s="1" t="s">
        <v>360</v>
      </c>
      <c r="B3031" s="2" t="s">
        <v>207</v>
      </c>
      <c r="C3031" s="2" t="s">
        <v>207</v>
      </c>
      <c r="D3031" s="2" t="s">
        <v>208</v>
      </c>
      <c r="E3031" s="2" t="s">
        <v>2656</v>
      </c>
      <c r="F3031" s="2">
        <v>78111803</v>
      </c>
      <c r="G3031" s="2" t="s">
        <v>330</v>
      </c>
      <c r="H3031" s="2">
        <v>2</v>
      </c>
      <c r="I3031" s="2">
        <v>10</v>
      </c>
      <c r="J3031" s="2">
        <v>16</v>
      </c>
      <c r="K3031" s="2">
        <v>1</v>
      </c>
      <c r="L3031" s="3">
        <v>25601452.82</v>
      </c>
      <c r="M3031" s="2" t="s">
        <v>20</v>
      </c>
      <c r="N3031" s="4" t="s">
        <v>21</v>
      </c>
    </row>
    <row r="3032" spans="1:14" x14ac:dyDescent="0.25">
      <c r="A3032" s="1" t="s">
        <v>360</v>
      </c>
      <c r="B3032" s="2" t="s">
        <v>207</v>
      </c>
      <c r="C3032" s="2" t="s">
        <v>207</v>
      </c>
      <c r="D3032" s="2" t="s">
        <v>208</v>
      </c>
      <c r="E3032" s="2" t="s">
        <v>2657</v>
      </c>
      <c r="F3032" s="2">
        <v>78111800</v>
      </c>
      <c r="G3032" s="2" t="s">
        <v>496</v>
      </c>
      <c r="H3032" s="2">
        <v>1</v>
      </c>
      <c r="I3032" s="2">
        <v>12</v>
      </c>
      <c r="J3032" s="2">
        <v>10</v>
      </c>
      <c r="K3032" s="2">
        <v>1</v>
      </c>
      <c r="L3032" s="3">
        <v>40319440</v>
      </c>
      <c r="M3032" s="2" t="s">
        <v>20</v>
      </c>
      <c r="N3032" s="4" t="s">
        <v>21</v>
      </c>
    </row>
    <row r="3033" spans="1:14" x14ac:dyDescent="0.25">
      <c r="A3033" s="1" t="s">
        <v>360</v>
      </c>
      <c r="B3033" s="2" t="s">
        <v>207</v>
      </c>
      <c r="C3033" s="2" t="s">
        <v>207</v>
      </c>
      <c r="D3033" s="2" t="s">
        <v>208</v>
      </c>
      <c r="E3033" s="2" t="s">
        <v>2654</v>
      </c>
      <c r="F3033" s="2">
        <v>78111800</v>
      </c>
      <c r="G3033" s="2" t="s">
        <v>496</v>
      </c>
      <c r="H3033" s="2">
        <v>1</v>
      </c>
      <c r="I3033" s="2">
        <v>12</v>
      </c>
      <c r="J3033" s="2">
        <v>16</v>
      </c>
      <c r="K3033" s="2">
        <v>1</v>
      </c>
      <c r="L3033" s="3">
        <v>100000000</v>
      </c>
      <c r="M3033" s="2" t="s">
        <v>20</v>
      </c>
      <c r="N3033" s="4" t="s">
        <v>21</v>
      </c>
    </row>
    <row r="3034" spans="1:14" x14ac:dyDescent="0.25">
      <c r="A3034" s="1" t="s">
        <v>360</v>
      </c>
      <c r="B3034" s="2" t="s">
        <v>207</v>
      </c>
      <c r="C3034" s="2" t="s">
        <v>207</v>
      </c>
      <c r="D3034" s="2" t="s">
        <v>208</v>
      </c>
      <c r="E3034" s="2" t="s">
        <v>2655</v>
      </c>
      <c r="F3034" s="2">
        <v>78111800</v>
      </c>
      <c r="G3034" s="2" t="s">
        <v>496</v>
      </c>
      <c r="H3034" s="2">
        <v>1</v>
      </c>
      <c r="I3034" s="2">
        <v>12</v>
      </c>
      <c r="J3034" s="2">
        <v>10</v>
      </c>
      <c r="K3034" s="2">
        <v>1</v>
      </c>
      <c r="L3034" s="3">
        <v>90000000</v>
      </c>
      <c r="M3034" s="2" t="s">
        <v>20</v>
      </c>
      <c r="N3034" s="4" t="s">
        <v>21</v>
      </c>
    </row>
    <row r="3035" spans="1:14" x14ac:dyDescent="0.25">
      <c r="A3035" s="1" t="s">
        <v>360</v>
      </c>
      <c r="B3035" s="2" t="s">
        <v>207</v>
      </c>
      <c r="C3035" s="2" t="s">
        <v>207</v>
      </c>
      <c r="D3035" s="2" t="s">
        <v>208</v>
      </c>
      <c r="E3035" s="2" t="s">
        <v>2652</v>
      </c>
      <c r="F3035" s="2">
        <v>78111800</v>
      </c>
      <c r="G3035" s="2" t="s">
        <v>496</v>
      </c>
      <c r="H3035" s="2">
        <v>1</v>
      </c>
      <c r="I3035" s="2">
        <v>12</v>
      </c>
      <c r="J3035" s="2">
        <v>10</v>
      </c>
      <c r="K3035" s="2">
        <v>1</v>
      </c>
      <c r="L3035" s="3">
        <v>10200000</v>
      </c>
      <c r="M3035" s="2" t="s">
        <v>20</v>
      </c>
      <c r="N3035" s="4" t="s">
        <v>21</v>
      </c>
    </row>
    <row r="3036" spans="1:14" x14ac:dyDescent="0.25">
      <c r="A3036" s="1" t="s">
        <v>360</v>
      </c>
      <c r="B3036" s="2" t="s">
        <v>207</v>
      </c>
      <c r="C3036" s="2" t="s">
        <v>207</v>
      </c>
      <c r="D3036" s="2" t="s">
        <v>208</v>
      </c>
      <c r="E3036" s="2" t="s">
        <v>2658</v>
      </c>
      <c r="F3036" s="2">
        <v>78111800</v>
      </c>
      <c r="G3036" s="2" t="s">
        <v>496</v>
      </c>
      <c r="H3036" s="2">
        <v>1</v>
      </c>
      <c r="I3036" s="2">
        <v>12</v>
      </c>
      <c r="J3036" s="2">
        <v>10</v>
      </c>
      <c r="K3036" s="2">
        <v>1</v>
      </c>
      <c r="L3036" s="3">
        <v>1800000</v>
      </c>
      <c r="M3036" s="2" t="s">
        <v>20</v>
      </c>
      <c r="N3036" s="4" t="s">
        <v>21</v>
      </c>
    </row>
    <row r="3037" spans="1:14" x14ac:dyDescent="0.25">
      <c r="A3037" s="1" t="s">
        <v>360</v>
      </c>
      <c r="B3037" s="2" t="s">
        <v>207</v>
      </c>
      <c r="C3037" s="2" t="s">
        <v>207</v>
      </c>
      <c r="D3037" s="2" t="s">
        <v>208</v>
      </c>
      <c r="E3037" s="2" t="s">
        <v>2653</v>
      </c>
      <c r="F3037" s="2">
        <v>78111800</v>
      </c>
      <c r="G3037" s="2" t="s">
        <v>496</v>
      </c>
      <c r="H3037" s="2">
        <v>1</v>
      </c>
      <c r="I3037" s="2">
        <v>12</v>
      </c>
      <c r="J3037" s="2">
        <v>10</v>
      </c>
      <c r="K3037" s="2">
        <v>1</v>
      </c>
      <c r="L3037" s="3">
        <v>17000000</v>
      </c>
      <c r="M3037" s="2" t="s">
        <v>20</v>
      </c>
      <c r="N3037" s="4" t="s">
        <v>21</v>
      </c>
    </row>
    <row r="3038" spans="1:14" x14ac:dyDescent="0.25">
      <c r="A3038" s="1" t="s">
        <v>360</v>
      </c>
      <c r="B3038" s="2" t="s">
        <v>207</v>
      </c>
      <c r="C3038" s="2" t="s">
        <v>207</v>
      </c>
      <c r="D3038" s="2" t="s">
        <v>208</v>
      </c>
      <c r="E3038" s="2" t="s">
        <v>2659</v>
      </c>
      <c r="F3038" s="2">
        <v>78111800</v>
      </c>
      <c r="G3038" s="2" t="s">
        <v>496</v>
      </c>
      <c r="H3038" s="2">
        <v>1</v>
      </c>
      <c r="I3038" s="2">
        <v>12</v>
      </c>
      <c r="J3038" s="2">
        <v>10</v>
      </c>
      <c r="K3038" s="2">
        <v>1</v>
      </c>
      <c r="L3038" s="3">
        <v>1500000</v>
      </c>
      <c r="M3038" s="2" t="s">
        <v>20</v>
      </c>
      <c r="N3038" s="4" t="s">
        <v>21</v>
      </c>
    </row>
    <row r="3039" spans="1:14" x14ac:dyDescent="0.25">
      <c r="A3039" s="1" t="s">
        <v>360</v>
      </c>
      <c r="B3039" s="2" t="s">
        <v>207</v>
      </c>
      <c r="C3039" s="2" t="s">
        <v>207</v>
      </c>
      <c r="D3039" s="2" t="s">
        <v>208</v>
      </c>
      <c r="E3039" s="2" t="s">
        <v>2660</v>
      </c>
      <c r="F3039" s="2">
        <v>78111800</v>
      </c>
      <c r="G3039" s="2" t="s">
        <v>496</v>
      </c>
      <c r="H3039" s="2">
        <v>1</v>
      </c>
      <c r="I3039" s="2">
        <v>12</v>
      </c>
      <c r="J3039" s="2">
        <v>10</v>
      </c>
      <c r="K3039" s="2">
        <v>1</v>
      </c>
      <c r="L3039" s="3">
        <v>20000000</v>
      </c>
      <c r="M3039" s="2" t="s">
        <v>20</v>
      </c>
      <c r="N3039" s="4" t="s">
        <v>21</v>
      </c>
    </row>
    <row r="3040" spans="1:14" x14ac:dyDescent="0.25">
      <c r="A3040" s="1" t="s">
        <v>360</v>
      </c>
      <c r="B3040" s="2" t="s">
        <v>207</v>
      </c>
      <c r="C3040" s="2" t="s">
        <v>207</v>
      </c>
      <c r="D3040" s="2" t="s">
        <v>208</v>
      </c>
      <c r="E3040" s="2" t="s">
        <v>2661</v>
      </c>
      <c r="F3040" s="2">
        <v>78111802</v>
      </c>
      <c r="G3040" s="2" t="s">
        <v>490</v>
      </c>
      <c r="H3040" s="2">
        <v>1</v>
      </c>
      <c r="I3040" s="2">
        <v>6</v>
      </c>
      <c r="J3040" s="2">
        <v>10</v>
      </c>
      <c r="K3040" s="2">
        <v>1</v>
      </c>
      <c r="L3040" s="3">
        <v>10401000</v>
      </c>
      <c r="M3040" s="2" t="s">
        <v>20</v>
      </c>
      <c r="N3040" s="4" t="s">
        <v>21</v>
      </c>
    </row>
    <row r="3041" spans="1:14" x14ac:dyDescent="0.25">
      <c r="A3041" s="1" t="s">
        <v>360</v>
      </c>
      <c r="B3041" s="2" t="s">
        <v>207</v>
      </c>
      <c r="C3041" s="2" t="s">
        <v>207</v>
      </c>
      <c r="D3041" s="2" t="s">
        <v>208</v>
      </c>
      <c r="E3041" s="2" t="s">
        <v>2662</v>
      </c>
      <c r="F3041" s="2">
        <v>20102301</v>
      </c>
      <c r="G3041" s="2" t="s">
        <v>490</v>
      </c>
      <c r="H3041" s="2">
        <v>2</v>
      </c>
      <c r="I3041" s="2">
        <v>10</v>
      </c>
      <c r="J3041" s="2">
        <v>10</v>
      </c>
      <c r="K3041" s="2">
        <v>1</v>
      </c>
      <c r="L3041" s="3">
        <v>1090000</v>
      </c>
      <c r="M3041" s="2" t="s">
        <v>20</v>
      </c>
      <c r="N3041" s="4" t="s">
        <v>21</v>
      </c>
    </row>
    <row r="3042" spans="1:14" x14ac:dyDescent="0.25">
      <c r="A3042" s="1" t="s">
        <v>360</v>
      </c>
      <c r="B3042" s="2" t="s">
        <v>207</v>
      </c>
      <c r="C3042" s="2" t="s">
        <v>207</v>
      </c>
      <c r="D3042" s="2" t="s">
        <v>208</v>
      </c>
      <c r="E3042" s="2" t="s">
        <v>2663</v>
      </c>
      <c r="F3042" s="2">
        <v>93151611</v>
      </c>
      <c r="G3042" s="2" t="s">
        <v>330</v>
      </c>
      <c r="H3042" s="2">
        <v>3</v>
      </c>
      <c r="I3042" s="2">
        <v>9</v>
      </c>
      <c r="J3042" s="2">
        <v>10</v>
      </c>
      <c r="K3042" s="2">
        <v>1</v>
      </c>
      <c r="L3042" s="3">
        <v>3910583.0399999991</v>
      </c>
      <c r="M3042" s="2" t="s">
        <v>20</v>
      </c>
      <c r="N3042" s="4" t="s">
        <v>21</v>
      </c>
    </row>
    <row r="3043" spans="1:14" x14ac:dyDescent="0.25">
      <c r="A3043" s="1" t="s">
        <v>360</v>
      </c>
      <c r="B3043" s="2" t="s">
        <v>207</v>
      </c>
      <c r="C3043" s="2" t="s">
        <v>207</v>
      </c>
      <c r="D3043" s="2" t="s">
        <v>208</v>
      </c>
      <c r="E3043" s="2" t="s">
        <v>2664</v>
      </c>
      <c r="F3043" s="2">
        <v>0</v>
      </c>
      <c r="G3043" s="2" t="s">
        <v>17856</v>
      </c>
      <c r="H3043" s="2">
        <v>1</v>
      </c>
      <c r="I3043" s="2">
        <v>6</v>
      </c>
      <c r="J3043" s="2">
        <v>10</v>
      </c>
      <c r="K3043" s="2">
        <v>1</v>
      </c>
      <c r="L3043" s="3">
        <v>1056000</v>
      </c>
      <c r="M3043" s="2" t="s">
        <v>20</v>
      </c>
      <c r="N3043" s="4" t="s">
        <v>21</v>
      </c>
    </row>
    <row r="3044" spans="1:14" x14ac:dyDescent="0.25">
      <c r="A3044" s="1" t="s">
        <v>360</v>
      </c>
      <c r="B3044" s="2" t="s">
        <v>207</v>
      </c>
      <c r="C3044" s="2" t="s">
        <v>207</v>
      </c>
      <c r="D3044" s="2" t="s">
        <v>208</v>
      </c>
      <c r="E3044" s="2" t="s">
        <v>2664</v>
      </c>
      <c r="F3044" s="2">
        <v>0</v>
      </c>
      <c r="G3044" s="2" t="s">
        <v>17856</v>
      </c>
      <c r="H3044" s="2">
        <v>1</v>
      </c>
      <c r="I3044" s="2">
        <v>6</v>
      </c>
      <c r="J3044" s="2">
        <v>10</v>
      </c>
      <c r="K3044" s="2">
        <v>1</v>
      </c>
      <c r="L3044" s="3">
        <v>3708000</v>
      </c>
      <c r="M3044" s="2" t="s">
        <v>20</v>
      </c>
      <c r="N3044" s="4" t="s">
        <v>21</v>
      </c>
    </row>
    <row r="3045" spans="1:14" x14ac:dyDescent="0.25">
      <c r="A3045" s="1" t="s">
        <v>360</v>
      </c>
      <c r="B3045" s="2" t="s">
        <v>207</v>
      </c>
      <c r="C3045" s="2" t="s">
        <v>207</v>
      </c>
      <c r="D3045" s="2" t="s">
        <v>208</v>
      </c>
      <c r="E3045" s="2" t="s">
        <v>2665</v>
      </c>
      <c r="F3045" s="2">
        <v>0</v>
      </c>
      <c r="G3045" s="2" t="s">
        <v>17856</v>
      </c>
      <c r="H3045" s="2">
        <v>1</v>
      </c>
      <c r="I3045" s="2">
        <v>6</v>
      </c>
      <c r="J3045" s="2">
        <v>16</v>
      </c>
      <c r="K3045" s="2">
        <v>1</v>
      </c>
      <c r="L3045" s="3">
        <v>17038723.18</v>
      </c>
      <c r="M3045" s="2" t="s">
        <v>20</v>
      </c>
      <c r="N3045" s="4" t="s">
        <v>21</v>
      </c>
    </row>
    <row r="3046" spans="1:14" x14ac:dyDescent="0.25">
      <c r="A3046" s="1" t="s">
        <v>360</v>
      </c>
      <c r="B3046" s="2" t="s">
        <v>545</v>
      </c>
      <c r="C3046" s="2" t="s">
        <v>2666</v>
      </c>
      <c r="D3046" s="2" t="s">
        <v>17965</v>
      </c>
      <c r="E3046" s="2" t="s">
        <v>2667</v>
      </c>
      <c r="F3046" s="2">
        <v>78101800</v>
      </c>
      <c r="G3046" s="2" t="s">
        <v>490</v>
      </c>
      <c r="H3046" s="2">
        <v>1</v>
      </c>
      <c r="I3046" s="2">
        <v>12</v>
      </c>
      <c r="J3046" s="2">
        <v>10</v>
      </c>
      <c r="K3046" s="2">
        <v>1</v>
      </c>
      <c r="L3046" s="3">
        <v>15000000</v>
      </c>
      <c r="M3046" s="2" t="s">
        <v>20</v>
      </c>
      <c r="N3046" s="4" t="s">
        <v>21</v>
      </c>
    </row>
    <row r="3047" spans="1:14" x14ac:dyDescent="0.25">
      <c r="A3047" s="1" t="s">
        <v>360</v>
      </c>
      <c r="B3047" s="2" t="s">
        <v>545</v>
      </c>
      <c r="C3047" s="2" t="s">
        <v>2666</v>
      </c>
      <c r="D3047" s="2" t="s">
        <v>17965</v>
      </c>
      <c r="E3047" s="2" t="s">
        <v>2668</v>
      </c>
      <c r="F3047" s="2">
        <v>78101800</v>
      </c>
      <c r="G3047" s="2" t="s">
        <v>496</v>
      </c>
      <c r="H3047" s="2">
        <v>6</v>
      </c>
      <c r="I3047" s="2">
        <v>4</v>
      </c>
      <c r="J3047" s="2">
        <v>10</v>
      </c>
      <c r="K3047" s="2">
        <v>1</v>
      </c>
      <c r="L3047" s="3">
        <v>53047500</v>
      </c>
      <c r="M3047" s="2" t="s">
        <v>20</v>
      </c>
      <c r="N3047" s="4" t="s">
        <v>21</v>
      </c>
    </row>
    <row r="3048" spans="1:14" x14ac:dyDescent="0.25">
      <c r="A3048" s="1" t="s">
        <v>360</v>
      </c>
      <c r="B3048" s="2" t="s">
        <v>314</v>
      </c>
      <c r="C3048" s="2" t="s">
        <v>314</v>
      </c>
      <c r="D3048" s="2" t="s">
        <v>315</v>
      </c>
      <c r="E3048" s="2" t="s">
        <v>2669</v>
      </c>
      <c r="F3048" s="2">
        <v>72154503</v>
      </c>
      <c r="G3048" s="2" t="s">
        <v>490</v>
      </c>
      <c r="H3048" s="2">
        <v>1</v>
      </c>
      <c r="I3048" s="2">
        <v>12</v>
      </c>
      <c r="J3048" s="2">
        <v>10</v>
      </c>
      <c r="K3048" s="2">
        <v>1</v>
      </c>
      <c r="L3048" s="3">
        <v>4009110</v>
      </c>
      <c r="M3048" s="2" t="s">
        <v>20</v>
      </c>
      <c r="N3048" s="4" t="s">
        <v>21</v>
      </c>
    </row>
    <row r="3049" spans="1:14" x14ac:dyDescent="0.25">
      <c r="A3049" s="1" t="s">
        <v>360</v>
      </c>
      <c r="B3049" s="2" t="s">
        <v>177</v>
      </c>
      <c r="C3049" s="2" t="s">
        <v>177</v>
      </c>
      <c r="D3049" s="2" t="s">
        <v>178</v>
      </c>
      <c r="E3049" s="2" t="s">
        <v>2670</v>
      </c>
      <c r="F3049" s="2">
        <v>78102203</v>
      </c>
      <c r="G3049" s="2" t="s">
        <v>490</v>
      </c>
      <c r="H3049" s="2">
        <v>2</v>
      </c>
      <c r="I3049" s="2">
        <v>10</v>
      </c>
      <c r="J3049" s="2">
        <v>10</v>
      </c>
      <c r="K3049" s="2">
        <v>1</v>
      </c>
      <c r="L3049" s="3">
        <v>6970500</v>
      </c>
      <c r="M3049" s="2" t="s">
        <v>20</v>
      </c>
      <c r="N3049" s="4" t="s">
        <v>17384</v>
      </c>
    </row>
    <row r="3050" spans="1:14" x14ac:dyDescent="0.25">
      <c r="A3050" s="1" t="s">
        <v>360</v>
      </c>
      <c r="B3050" s="2" t="s">
        <v>177</v>
      </c>
      <c r="C3050" s="2" t="s">
        <v>177</v>
      </c>
      <c r="D3050" s="2" t="s">
        <v>178</v>
      </c>
      <c r="E3050" s="2" t="s">
        <v>2671</v>
      </c>
      <c r="F3050" s="2">
        <v>0</v>
      </c>
      <c r="G3050" s="2" t="s">
        <v>17856</v>
      </c>
      <c r="H3050" s="2">
        <v>1</v>
      </c>
      <c r="I3050" s="2">
        <v>6</v>
      </c>
      <c r="J3050" s="2">
        <v>10</v>
      </c>
      <c r="K3050" s="2">
        <v>1</v>
      </c>
      <c r="L3050" s="3">
        <v>143900</v>
      </c>
      <c r="M3050" s="2" t="s">
        <v>20</v>
      </c>
      <c r="N3050" s="4" t="s">
        <v>21</v>
      </c>
    </row>
    <row r="3051" spans="1:14" x14ac:dyDescent="0.25">
      <c r="A3051" s="1" t="s">
        <v>360</v>
      </c>
      <c r="B3051" s="2" t="s">
        <v>477</v>
      </c>
      <c r="C3051" s="2" t="s">
        <v>478</v>
      </c>
      <c r="D3051" s="2" t="s">
        <v>17875</v>
      </c>
      <c r="E3051" s="2" t="s">
        <v>2672</v>
      </c>
      <c r="F3051" s="2">
        <v>83101800</v>
      </c>
      <c r="G3051" s="2" t="s">
        <v>330</v>
      </c>
      <c r="H3051" s="2">
        <v>1</v>
      </c>
      <c r="I3051" s="2">
        <v>11</v>
      </c>
      <c r="J3051" s="2">
        <v>16</v>
      </c>
      <c r="K3051" s="2">
        <v>1</v>
      </c>
      <c r="L3051" s="3">
        <v>29000000</v>
      </c>
      <c r="M3051" s="2" t="s">
        <v>20</v>
      </c>
      <c r="N3051" s="4" t="s">
        <v>21</v>
      </c>
    </row>
    <row r="3052" spans="1:14" x14ac:dyDescent="0.25">
      <c r="A3052" s="1" t="s">
        <v>360</v>
      </c>
      <c r="B3052" s="2" t="s">
        <v>477</v>
      </c>
      <c r="C3052" s="2" t="s">
        <v>478</v>
      </c>
      <c r="D3052" s="2" t="s">
        <v>17875</v>
      </c>
      <c r="E3052" s="2" t="s">
        <v>2673</v>
      </c>
      <c r="F3052" s="2">
        <v>83101800</v>
      </c>
      <c r="G3052" s="2" t="s">
        <v>330</v>
      </c>
      <c r="H3052" s="2">
        <v>1</v>
      </c>
      <c r="I3052" s="2">
        <v>11</v>
      </c>
      <c r="J3052" s="2">
        <v>10</v>
      </c>
      <c r="K3052" s="2">
        <v>1</v>
      </c>
      <c r="L3052" s="3">
        <v>140000000</v>
      </c>
      <c r="M3052" s="2" t="s">
        <v>20</v>
      </c>
      <c r="N3052" s="4" t="s">
        <v>21</v>
      </c>
    </row>
    <row r="3053" spans="1:14" x14ac:dyDescent="0.25">
      <c r="A3053" s="1" t="s">
        <v>360</v>
      </c>
      <c r="B3053" s="2" t="s">
        <v>477</v>
      </c>
      <c r="C3053" s="2" t="s">
        <v>478</v>
      </c>
      <c r="D3053" s="2" t="s">
        <v>17875</v>
      </c>
      <c r="E3053" s="2" t="s">
        <v>2674</v>
      </c>
      <c r="F3053" s="2">
        <v>83101800</v>
      </c>
      <c r="G3053" s="2" t="s">
        <v>330</v>
      </c>
      <c r="H3053" s="2">
        <v>1</v>
      </c>
      <c r="I3053" s="2">
        <v>11</v>
      </c>
      <c r="J3053" s="2">
        <v>16</v>
      </c>
      <c r="K3053" s="2">
        <v>1</v>
      </c>
      <c r="L3053" s="3">
        <v>25374791.5</v>
      </c>
      <c r="M3053" s="2" t="s">
        <v>20</v>
      </c>
      <c r="N3053" s="4" t="s">
        <v>21</v>
      </c>
    </row>
    <row r="3054" spans="1:14" x14ac:dyDescent="0.25">
      <c r="A3054" s="1" t="s">
        <v>360</v>
      </c>
      <c r="B3054" s="2" t="s">
        <v>477</v>
      </c>
      <c r="C3054" s="2" t="s">
        <v>478</v>
      </c>
      <c r="D3054" s="2" t="s">
        <v>17875</v>
      </c>
      <c r="E3054" s="2" t="s">
        <v>2675</v>
      </c>
      <c r="F3054" s="2">
        <v>83101800</v>
      </c>
      <c r="G3054" s="2" t="s">
        <v>330</v>
      </c>
      <c r="H3054" s="2">
        <v>1</v>
      </c>
      <c r="I3054" s="2">
        <v>11</v>
      </c>
      <c r="J3054" s="2">
        <v>10</v>
      </c>
      <c r="K3054" s="2">
        <v>1</v>
      </c>
      <c r="L3054" s="3">
        <v>80000000</v>
      </c>
      <c r="M3054" s="2" t="s">
        <v>20</v>
      </c>
      <c r="N3054" s="4" t="s">
        <v>21</v>
      </c>
    </row>
    <row r="3055" spans="1:14" x14ac:dyDescent="0.25">
      <c r="A3055" s="1" t="s">
        <v>360</v>
      </c>
      <c r="B3055" s="2" t="s">
        <v>477</v>
      </c>
      <c r="C3055" s="2" t="s">
        <v>478</v>
      </c>
      <c r="D3055" s="2" t="s">
        <v>17875</v>
      </c>
      <c r="E3055" s="2" t="s">
        <v>2676</v>
      </c>
      <c r="F3055" s="2">
        <v>83101807</v>
      </c>
      <c r="G3055" s="2" t="s">
        <v>330</v>
      </c>
      <c r="H3055" s="2">
        <v>1</v>
      </c>
      <c r="I3055" s="2">
        <v>12</v>
      </c>
      <c r="J3055" s="2">
        <v>16</v>
      </c>
      <c r="K3055" s="2">
        <v>1</v>
      </c>
      <c r="L3055" s="3">
        <v>32600000</v>
      </c>
      <c r="M3055" s="2" t="s">
        <v>20</v>
      </c>
      <c r="N3055" s="4" t="s">
        <v>21</v>
      </c>
    </row>
    <row r="3056" spans="1:14" x14ac:dyDescent="0.25">
      <c r="A3056" s="1" t="s">
        <v>360</v>
      </c>
      <c r="B3056" s="2" t="s">
        <v>477</v>
      </c>
      <c r="C3056" s="2" t="s">
        <v>478</v>
      </c>
      <c r="D3056" s="2" t="s">
        <v>17875</v>
      </c>
      <c r="E3056" s="2" t="s">
        <v>2677</v>
      </c>
      <c r="F3056" s="2">
        <v>83101807</v>
      </c>
      <c r="G3056" s="2" t="s">
        <v>330</v>
      </c>
      <c r="H3056" s="2">
        <v>1</v>
      </c>
      <c r="I3056" s="2">
        <v>11</v>
      </c>
      <c r="J3056" s="2">
        <v>10</v>
      </c>
      <c r="K3056" s="2">
        <v>1</v>
      </c>
      <c r="L3056" s="3">
        <v>423034405</v>
      </c>
      <c r="M3056" s="2" t="s">
        <v>20</v>
      </c>
      <c r="N3056" s="4" t="s">
        <v>21</v>
      </c>
    </row>
    <row r="3057" spans="1:14" x14ac:dyDescent="0.25">
      <c r="A3057" s="1" t="s">
        <v>360</v>
      </c>
      <c r="B3057" s="2" t="s">
        <v>477</v>
      </c>
      <c r="C3057" s="2" t="s">
        <v>478</v>
      </c>
      <c r="D3057" s="2" t="s">
        <v>17875</v>
      </c>
      <c r="E3057" s="2" t="s">
        <v>2678</v>
      </c>
      <c r="F3057" s="2">
        <v>83101807</v>
      </c>
      <c r="G3057" s="2" t="s">
        <v>330</v>
      </c>
      <c r="H3057" s="2">
        <v>1</v>
      </c>
      <c r="I3057" s="2">
        <v>11</v>
      </c>
      <c r="J3057" s="2">
        <v>10</v>
      </c>
      <c r="K3057" s="2">
        <v>1</v>
      </c>
      <c r="L3057" s="3">
        <v>71000000</v>
      </c>
      <c r="M3057" s="2" t="s">
        <v>20</v>
      </c>
      <c r="N3057" s="4" t="s">
        <v>21</v>
      </c>
    </row>
    <row r="3058" spans="1:14" x14ac:dyDescent="0.25">
      <c r="A3058" s="1" t="s">
        <v>360</v>
      </c>
      <c r="B3058" s="2" t="s">
        <v>477</v>
      </c>
      <c r="C3058" s="2" t="s">
        <v>478</v>
      </c>
      <c r="D3058" s="2" t="s">
        <v>17875</v>
      </c>
      <c r="E3058" s="2" t="s">
        <v>2679</v>
      </c>
      <c r="F3058" s="2">
        <v>83101804</v>
      </c>
      <c r="G3058" s="2" t="s">
        <v>330</v>
      </c>
      <c r="H3058" s="2">
        <v>1</v>
      </c>
      <c r="I3058" s="2">
        <v>12</v>
      </c>
      <c r="J3058" s="2">
        <v>10</v>
      </c>
      <c r="K3058" s="2">
        <v>1</v>
      </c>
      <c r="L3058" s="3">
        <v>23814000</v>
      </c>
      <c r="M3058" s="2" t="s">
        <v>20</v>
      </c>
      <c r="N3058" s="4" t="s">
        <v>21</v>
      </c>
    </row>
    <row r="3059" spans="1:14" x14ac:dyDescent="0.25">
      <c r="A3059" s="1" t="s">
        <v>360</v>
      </c>
      <c r="B3059" s="2" t="s">
        <v>477</v>
      </c>
      <c r="C3059" s="2" t="s">
        <v>478</v>
      </c>
      <c r="D3059" s="2" t="s">
        <v>17875</v>
      </c>
      <c r="E3059" s="2" t="s">
        <v>2680</v>
      </c>
      <c r="F3059" s="2">
        <v>83101601</v>
      </c>
      <c r="G3059" s="2" t="s">
        <v>330</v>
      </c>
      <c r="H3059" s="2">
        <v>1</v>
      </c>
      <c r="I3059" s="2">
        <v>12</v>
      </c>
      <c r="J3059" s="2">
        <v>10</v>
      </c>
      <c r="K3059" s="2">
        <v>1</v>
      </c>
      <c r="L3059" s="3">
        <v>1008000</v>
      </c>
      <c r="M3059" s="2" t="s">
        <v>20</v>
      </c>
      <c r="N3059" s="4" t="s">
        <v>21</v>
      </c>
    </row>
    <row r="3060" spans="1:14" x14ac:dyDescent="0.25">
      <c r="A3060" s="1" t="s">
        <v>360</v>
      </c>
      <c r="B3060" s="2" t="s">
        <v>477</v>
      </c>
      <c r="C3060" s="2" t="s">
        <v>478</v>
      </c>
      <c r="D3060" s="2" t="s">
        <v>17875</v>
      </c>
      <c r="E3060" s="2" t="s">
        <v>2681</v>
      </c>
      <c r="F3060" s="2">
        <v>83101800</v>
      </c>
      <c r="G3060" s="2" t="s">
        <v>330</v>
      </c>
      <c r="H3060" s="2">
        <v>1</v>
      </c>
      <c r="I3060" s="2">
        <v>12</v>
      </c>
      <c r="J3060" s="2">
        <v>10</v>
      </c>
      <c r="K3060" s="2">
        <v>1</v>
      </c>
      <c r="L3060" s="3">
        <v>30000000</v>
      </c>
      <c r="M3060" s="2" t="s">
        <v>20</v>
      </c>
      <c r="N3060" s="4" t="s">
        <v>21</v>
      </c>
    </row>
    <row r="3061" spans="1:14" x14ac:dyDescent="0.25">
      <c r="A3061" s="1" t="s">
        <v>360</v>
      </c>
      <c r="B3061" s="2" t="s">
        <v>477</v>
      </c>
      <c r="C3061" s="2" t="s">
        <v>478</v>
      </c>
      <c r="D3061" s="2" t="s">
        <v>17875</v>
      </c>
      <c r="E3061" s="2" t="s">
        <v>2682</v>
      </c>
      <c r="F3061" s="2">
        <v>83101800</v>
      </c>
      <c r="G3061" s="2" t="s">
        <v>330</v>
      </c>
      <c r="H3061" s="2">
        <v>1</v>
      </c>
      <c r="I3061" s="2">
        <v>3</v>
      </c>
      <c r="J3061" s="2">
        <v>16</v>
      </c>
      <c r="K3061" s="2">
        <v>1</v>
      </c>
      <c r="L3061" s="3">
        <v>4135791.5</v>
      </c>
      <c r="M3061" s="2" t="s">
        <v>20</v>
      </c>
      <c r="N3061" s="4" t="s">
        <v>21</v>
      </c>
    </row>
    <row r="3062" spans="1:14" x14ac:dyDescent="0.25">
      <c r="A3062" s="1" t="s">
        <v>360</v>
      </c>
      <c r="B3062" s="2" t="s">
        <v>477</v>
      </c>
      <c r="C3062" s="2" t="s">
        <v>478</v>
      </c>
      <c r="D3062" s="2" t="s">
        <v>17875</v>
      </c>
      <c r="E3062" s="2" t="s">
        <v>2681</v>
      </c>
      <c r="F3062" s="2">
        <v>0</v>
      </c>
      <c r="G3062" s="2" t="s">
        <v>330</v>
      </c>
      <c r="H3062" s="2">
        <v>1</v>
      </c>
      <c r="I3062" s="2">
        <v>6</v>
      </c>
      <c r="J3062" s="2">
        <v>10</v>
      </c>
      <c r="K3062" s="2">
        <v>1</v>
      </c>
      <c r="L3062" s="3">
        <v>62367700</v>
      </c>
      <c r="M3062" s="2" t="s">
        <v>20</v>
      </c>
      <c r="N3062" s="4" t="s">
        <v>21</v>
      </c>
    </row>
    <row r="3063" spans="1:14" x14ac:dyDescent="0.25">
      <c r="A3063" s="1" t="s">
        <v>360</v>
      </c>
      <c r="B3063" s="2" t="s">
        <v>477</v>
      </c>
      <c r="C3063" s="2" t="s">
        <v>478</v>
      </c>
      <c r="D3063" s="2" t="s">
        <v>17875</v>
      </c>
      <c r="E3063" s="2" t="s">
        <v>2681</v>
      </c>
      <c r="F3063" s="2">
        <v>83101800</v>
      </c>
      <c r="G3063" s="2" t="s">
        <v>330</v>
      </c>
      <c r="H3063" s="2">
        <v>1</v>
      </c>
      <c r="I3063" s="2">
        <v>6</v>
      </c>
      <c r="J3063" s="2">
        <v>10</v>
      </c>
      <c r="K3063" s="2">
        <v>1</v>
      </c>
      <c r="L3063" s="3">
        <v>60000000</v>
      </c>
      <c r="M3063" s="2" t="s">
        <v>20</v>
      </c>
      <c r="N3063" s="4" t="s">
        <v>21</v>
      </c>
    </row>
    <row r="3064" spans="1:14" x14ac:dyDescent="0.25">
      <c r="A3064" s="1" t="s">
        <v>360</v>
      </c>
      <c r="B3064" s="2" t="s">
        <v>477</v>
      </c>
      <c r="C3064" s="2" t="s">
        <v>478</v>
      </c>
      <c r="D3064" s="2" t="s">
        <v>17875</v>
      </c>
      <c r="E3064" s="2" t="s">
        <v>2681</v>
      </c>
      <c r="F3064" s="2">
        <v>83101800</v>
      </c>
      <c r="G3064" s="2" t="s">
        <v>330</v>
      </c>
      <c r="H3064" s="2">
        <v>1</v>
      </c>
      <c r="I3064" s="2">
        <v>6</v>
      </c>
      <c r="J3064" s="2">
        <v>10</v>
      </c>
      <c r="K3064" s="2">
        <v>1</v>
      </c>
      <c r="L3064" s="3">
        <v>36647696.259999998</v>
      </c>
      <c r="M3064" s="2" t="s">
        <v>20</v>
      </c>
      <c r="N3064" s="4" t="s">
        <v>21</v>
      </c>
    </row>
    <row r="3065" spans="1:14" x14ac:dyDescent="0.25">
      <c r="A3065" s="1" t="s">
        <v>360</v>
      </c>
      <c r="B3065" s="2" t="s">
        <v>477</v>
      </c>
      <c r="C3065" s="2" t="s">
        <v>478</v>
      </c>
      <c r="D3065" s="2" t="s">
        <v>17875</v>
      </c>
      <c r="E3065" s="2" t="s">
        <v>2675</v>
      </c>
      <c r="F3065" s="2">
        <v>0</v>
      </c>
      <c r="G3065" s="2" t="s">
        <v>330</v>
      </c>
      <c r="H3065" s="2">
        <v>1</v>
      </c>
      <c r="I3065" s="2">
        <v>6</v>
      </c>
      <c r="J3065" s="2">
        <v>10</v>
      </c>
      <c r="K3065" s="2">
        <v>1</v>
      </c>
      <c r="L3065" s="3">
        <v>34000000</v>
      </c>
      <c r="M3065" s="2" t="s">
        <v>20</v>
      </c>
      <c r="N3065" s="4" t="s">
        <v>21</v>
      </c>
    </row>
    <row r="3066" spans="1:14" x14ac:dyDescent="0.25">
      <c r="A3066" s="1" t="s">
        <v>360</v>
      </c>
      <c r="B3066" s="2" t="s">
        <v>477</v>
      </c>
      <c r="C3066" s="2" t="s">
        <v>478</v>
      </c>
      <c r="D3066" s="2" t="s">
        <v>17875</v>
      </c>
      <c r="E3066" s="2" t="s">
        <v>2683</v>
      </c>
      <c r="F3066" s="2">
        <v>83101600</v>
      </c>
      <c r="G3066" s="2" t="s">
        <v>330</v>
      </c>
      <c r="H3066" s="2">
        <v>1</v>
      </c>
      <c r="I3066" s="2">
        <v>6</v>
      </c>
      <c r="J3066" s="2">
        <v>10</v>
      </c>
      <c r="K3066" s="2">
        <v>1</v>
      </c>
      <c r="L3066" s="3">
        <v>31400000</v>
      </c>
      <c r="M3066" s="2" t="s">
        <v>20</v>
      </c>
      <c r="N3066" s="4" t="s">
        <v>21</v>
      </c>
    </row>
    <row r="3067" spans="1:14" x14ac:dyDescent="0.25">
      <c r="A3067" s="1" t="s">
        <v>360</v>
      </c>
      <c r="B3067" s="2" t="s">
        <v>477</v>
      </c>
      <c r="C3067" s="2" t="s">
        <v>478</v>
      </c>
      <c r="D3067" s="2" t="s">
        <v>17875</v>
      </c>
      <c r="E3067" s="2" t="s">
        <v>2681</v>
      </c>
      <c r="F3067" s="2">
        <v>83101500</v>
      </c>
      <c r="G3067" s="2" t="s">
        <v>330</v>
      </c>
      <c r="H3067" s="2">
        <v>1</v>
      </c>
      <c r="I3067" s="2">
        <v>6</v>
      </c>
      <c r="J3067" s="2">
        <v>10</v>
      </c>
      <c r="K3067" s="2">
        <v>1</v>
      </c>
      <c r="L3067" s="3">
        <v>8291938.7399999984</v>
      </c>
      <c r="M3067" s="2" t="s">
        <v>20</v>
      </c>
      <c r="N3067" s="4" t="s">
        <v>21</v>
      </c>
    </row>
    <row r="3068" spans="1:14" x14ac:dyDescent="0.25">
      <c r="A3068" s="1" t="s">
        <v>360</v>
      </c>
      <c r="B3068" s="2" t="s">
        <v>477</v>
      </c>
      <c r="C3068" s="2" t="s">
        <v>478</v>
      </c>
      <c r="D3068" s="2" t="s">
        <v>17875</v>
      </c>
      <c r="E3068" s="2" t="s">
        <v>2684</v>
      </c>
      <c r="F3068" s="2">
        <v>83101600</v>
      </c>
      <c r="G3068" s="2" t="s">
        <v>330</v>
      </c>
      <c r="H3068" s="2">
        <v>1</v>
      </c>
      <c r="I3068" s="2">
        <v>11</v>
      </c>
      <c r="J3068" s="2">
        <v>16</v>
      </c>
      <c r="K3068" s="2">
        <v>1</v>
      </c>
      <c r="L3068" s="3">
        <v>6018147.8799999999</v>
      </c>
      <c r="M3068" s="2" t="s">
        <v>20</v>
      </c>
      <c r="N3068" s="4" t="s">
        <v>21</v>
      </c>
    </row>
    <row r="3069" spans="1:14" x14ac:dyDescent="0.25">
      <c r="A3069" s="1" t="s">
        <v>360</v>
      </c>
      <c r="B3069" s="2" t="s">
        <v>477</v>
      </c>
      <c r="C3069" s="2" t="s">
        <v>478</v>
      </c>
      <c r="D3069" s="2" t="s">
        <v>17875</v>
      </c>
      <c r="E3069" s="2" t="s">
        <v>2685</v>
      </c>
      <c r="F3069" s="2">
        <v>83101600</v>
      </c>
      <c r="G3069" s="2" t="s">
        <v>330</v>
      </c>
      <c r="H3069" s="2">
        <v>1</v>
      </c>
      <c r="I3069" s="2">
        <v>11</v>
      </c>
      <c r="J3069" s="2">
        <v>10</v>
      </c>
      <c r="K3069" s="2">
        <v>1</v>
      </c>
      <c r="L3069" s="3">
        <v>15089940</v>
      </c>
      <c r="M3069" s="2" t="s">
        <v>20</v>
      </c>
      <c r="N3069" s="4" t="s">
        <v>21</v>
      </c>
    </row>
    <row r="3070" spans="1:14" x14ac:dyDescent="0.25">
      <c r="A3070" s="1" t="s">
        <v>360</v>
      </c>
      <c r="B3070" s="2" t="s">
        <v>477</v>
      </c>
      <c r="C3070" s="2" t="s">
        <v>478</v>
      </c>
      <c r="D3070" s="2" t="s">
        <v>17875</v>
      </c>
      <c r="E3070" s="2" t="s">
        <v>2686</v>
      </c>
      <c r="F3070" s="2">
        <v>83101600</v>
      </c>
      <c r="G3070" s="2" t="s">
        <v>330</v>
      </c>
      <c r="H3070" s="2">
        <v>1</v>
      </c>
      <c r="I3070" s="2">
        <v>11</v>
      </c>
      <c r="J3070" s="2">
        <v>10</v>
      </c>
      <c r="K3070" s="2">
        <v>1</v>
      </c>
      <c r="L3070" s="3">
        <v>42000000</v>
      </c>
      <c r="M3070" s="2" t="s">
        <v>20</v>
      </c>
      <c r="N3070" s="4" t="s">
        <v>21</v>
      </c>
    </row>
    <row r="3071" spans="1:14" x14ac:dyDescent="0.25">
      <c r="A3071" s="1" t="s">
        <v>360</v>
      </c>
      <c r="B3071" s="2" t="s">
        <v>477</v>
      </c>
      <c r="C3071" s="2" t="s">
        <v>478</v>
      </c>
      <c r="D3071" s="2" t="s">
        <v>17875</v>
      </c>
      <c r="E3071" s="2" t="s">
        <v>2687</v>
      </c>
      <c r="F3071" s="2">
        <v>83101601</v>
      </c>
      <c r="G3071" s="2" t="s">
        <v>330</v>
      </c>
      <c r="H3071" s="2">
        <v>1</v>
      </c>
      <c r="I3071" s="2">
        <v>11</v>
      </c>
      <c r="J3071" s="2">
        <v>10</v>
      </c>
      <c r="K3071" s="2">
        <v>1</v>
      </c>
      <c r="L3071" s="3">
        <v>4500000</v>
      </c>
      <c r="M3071" s="2" t="s">
        <v>20</v>
      </c>
      <c r="N3071" s="4" t="s">
        <v>21</v>
      </c>
    </row>
    <row r="3072" spans="1:14" x14ac:dyDescent="0.25">
      <c r="A3072" s="1" t="s">
        <v>360</v>
      </c>
      <c r="B3072" s="2" t="s">
        <v>477</v>
      </c>
      <c r="C3072" s="2" t="s">
        <v>478</v>
      </c>
      <c r="D3072" s="2" t="s">
        <v>17875</v>
      </c>
      <c r="E3072" s="2" t="s">
        <v>2688</v>
      </c>
      <c r="F3072" s="2">
        <v>83101804</v>
      </c>
      <c r="G3072" s="2" t="s">
        <v>330</v>
      </c>
      <c r="H3072" s="2">
        <v>1</v>
      </c>
      <c r="I3072" s="2">
        <v>12</v>
      </c>
      <c r="J3072" s="2">
        <v>10</v>
      </c>
      <c r="K3072" s="2">
        <v>1</v>
      </c>
      <c r="L3072" s="3">
        <v>3969000</v>
      </c>
      <c r="M3072" s="2" t="s">
        <v>20</v>
      </c>
      <c r="N3072" s="4" t="s">
        <v>21</v>
      </c>
    </row>
    <row r="3073" spans="1:14" x14ac:dyDescent="0.25">
      <c r="A3073" s="1" t="s">
        <v>360</v>
      </c>
      <c r="B3073" s="2" t="s">
        <v>477</v>
      </c>
      <c r="C3073" s="2" t="s">
        <v>478</v>
      </c>
      <c r="D3073" s="2" t="s">
        <v>17875</v>
      </c>
      <c r="E3073" s="2" t="s">
        <v>2689</v>
      </c>
      <c r="F3073" s="2">
        <v>83101600</v>
      </c>
      <c r="G3073" s="2" t="s">
        <v>330</v>
      </c>
      <c r="H3073" s="2">
        <v>1</v>
      </c>
      <c r="I3073" s="2">
        <v>12</v>
      </c>
      <c r="J3073" s="2">
        <v>10</v>
      </c>
      <c r="K3073" s="2">
        <v>1</v>
      </c>
      <c r="L3073" s="3">
        <v>62000000</v>
      </c>
      <c r="M3073" s="2" t="s">
        <v>20</v>
      </c>
      <c r="N3073" s="4" t="s">
        <v>21</v>
      </c>
    </row>
    <row r="3074" spans="1:14" x14ac:dyDescent="0.25">
      <c r="A3074" s="1" t="s">
        <v>360</v>
      </c>
      <c r="B3074" s="2" t="s">
        <v>477</v>
      </c>
      <c r="C3074" s="2" t="s">
        <v>478</v>
      </c>
      <c r="D3074" s="2" t="s">
        <v>17875</v>
      </c>
      <c r="E3074" s="2" t="s">
        <v>2689</v>
      </c>
      <c r="F3074" s="2">
        <v>83101600</v>
      </c>
      <c r="G3074" s="2" t="s">
        <v>330</v>
      </c>
      <c r="H3074" s="2">
        <v>1</v>
      </c>
      <c r="I3074" s="2">
        <v>6</v>
      </c>
      <c r="J3074" s="2">
        <v>10</v>
      </c>
      <c r="K3074" s="2">
        <v>1</v>
      </c>
      <c r="L3074" s="3">
        <v>20000000</v>
      </c>
      <c r="M3074" s="2" t="s">
        <v>20</v>
      </c>
      <c r="N3074" s="4" t="s">
        <v>21</v>
      </c>
    </row>
    <row r="3075" spans="1:14" x14ac:dyDescent="0.25">
      <c r="A3075" s="1" t="s">
        <v>360</v>
      </c>
      <c r="B3075" s="2" t="s">
        <v>477</v>
      </c>
      <c r="C3075" s="2" t="s">
        <v>478</v>
      </c>
      <c r="D3075" s="2" t="s">
        <v>17875</v>
      </c>
      <c r="E3075" s="2" t="s">
        <v>2685</v>
      </c>
      <c r="F3075" s="2">
        <v>83101600</v>
      </c>
      <c r="G3075" s="2" t="s">
        <v>330</v>
      </c>
      <c r="H3075" s="2">
        <v>1</v>
      </c>
      <c r="I3075" s="2">
        <v>6</v>
      </c>
      <c r="J3075" s="2">
        <v>10</v>
      </c>
      <c r="K3075" s="2">
        <v>1</v>
      </c>
      <c r="L3075" s="3">
        <v>5000000</v>
      </c>
      <c r="M3075" s="2" t="s">
        <v>20</v>
      </c>
      <c r="N3075" s="4" t="s">
        <v>21</v>
      </c>
    </row>
    <row r="3076" spans="1:14" x14ac:dyDescent="0.25">
      <c r="A3076" s="1" t="s">
        <v>360</v>
      </c>
      <c r="B3076" s="2" t="s">
        <v>477</v>
      </c>
      <c r="C3076" s="2" t="s">
        <v>478</v>
      </c>
      <c r="D3076" s="2" t="s">
        <v>17875</v>
      </c>
      <c r="E3076" s="2" t="s">
        <v>2690</v>
      </c>
      <c r="F3076" s="2">
        <v>83101803</v>
      </c>
      <c r="G3076" s="2" t="s">
        <v>330</v>
      </c>
      <c r="H3076" s="2">
        <v>1</v>
      </c>
      <c r="I3076" s="2">
        <v>6</v>
      </c>
      <c r="J3076" s="2">
        <v>10</v>
      </c>
      <c r="K3076" s="2">
        <v>1</v>
      </c>
      <c r="L3076" s="3">
        <v>134592468</v>
      </c>
      <c r="M3076" s="2" t="s">
        <v>20</v>
      </c>
      <c r="N3076" s="4" t="s">
        <v>21</v>
      </c>
    </row>
    <row r="3077" spans="1:14" x14ac:dyDescent="0.25">
      <c r="A3077" s="1" t="s">
        <v>360</v>
      </c>
      <c r="B3077" s="2" t="s">
        <v>477</v>
      </c>
      <c r="C3077" s="2" t="s">
        <v>478</v>
      </c>
      <c r="D3077" s="2" t="s">
        <v>17875</v>
      </c>
      <c r="E3077" s="2" t="s">
        <v>18233</v>
      </c>
      <c r="F3077" s="2">
        <v>83101803</v>
      </c>
      <c r="G3077" s="2" t="s">
        <v>330</v>
      </c>
      <c r="H3077" s="2">
        <v>1</v>
      </c>
      <c r="I3077" s="2">
        <v>6</v>
      </c>
      <c r="J3077" s="2">
        <v>10</v>
      </c>
      <c r="K3077" s="2">
        <v>1</v>
      </c>
      <c r="L3077" s="3">
        <v>9684000</v>
      </c>
      <c r="M3077" s="2" t="s">
        <v>20</v>
      </c>
      <c r="N3077" s="4" t="s">
        <v>21</v>
      </c>
    </row>
    <row r="3078" spans="1:14" x14ac:dyDescent="0.25">
      <c r="A3078" s="1" t="s">
        <v>360</v>
      </c>
      <c r="B3078" s="2" t="s">
        <v>477</v>
      </c>
      <c r="C3078" s="2" t="s">
        <v>478</v>
      </c>
      <c r="D3078" s="2" t="s">
        <v>17875</v>
      </c>
      <c r="E3078" s="2" t="s">
        <v>2690</v>
      </c>
      <c r="F3078" s="2">
        <v>83101803</v>
      </c>
      <c r="G3078" s="2" t="s">
        <v>330</v>
      </c>
      <c r="H3078" s="2">
        <v>1</v>
      </c>
      <c r="I3078" s="2">
        <v>6</v>
      </c>
      <c r="J3078" s="2">
        <v>16</v>
      </c>
      <c r="K3078" s="2">
        <v>1</v>
      </c>
      <c r="L3078" s="3">
        <v>18560393</v>
      </c>
      <c r="M3078" s="2" t="s">
        <v>20</v>
      </c>
      <c r="N3078" s="4" t="s">
        <v>21</v>
      </c>
    </row>
    <row r="3079" spans="1:14" x14ac:dyDescent="0.25">
      <c r="A3079" s="1" t="s">
        <v>360</v>
      </c>
      <c r="B3079" s="2" t="s">
        <v>477</v>
      </c>
      <c r="C3079" s="2" t="s">
        <v>478</v>
      </c>
      <c r="D3079" s="2" t="s">
        <v>17875</v>
      </c>
      <c r="E3079" s="2" t="s">
        <v>2690</v>
      </c>
      <c r="F3079" s="2">
        <v>83101803</v>
      </c>
      <c r="G3079" s="2" t="s">
        <v>330</v>
      </c>
      <c r="H3079" s="2">
        <v>1</v>
      </c>
      <c r="I3079" s="2">
        <v>6</v>
      </c>
      <c r="J3079" s="2">
        <v>10</v>
      </c>
      <c r="K3079" s="2">
        <v>1</v>
      </c>
      <c r="L3079" s="3">
        <v>27946981</v>
      </c>
      <c r="M3079" s="2" t="s">
        <v>20</v>
      </c>
      <c r="N3079" s="4" t="s">
        <v>21</v>
      </c>
    </row>
    <row r="3080" spans="1:14" x14ac:dyDescent="0.25">
      <c r="A3080" s="1" t="s">
        <v>360</v>
      </c>
      <c r="B3080" s="2" t="s">
        <v>477</v>
      </c>
      <c r="C3080" s="2" t="s">
        <v>478</v>
      </c>
      <c r="D3080" s="2" t="s">
        <v>17875</v>
      </c>
      <c r="E3080" s="2" t="s">
        <v>2691</v>
      </c>
      <c r="F3080" s="2">
        <v>83101803</v>
      </c>
      <c r="G3080" s="2" t="s">
        <v>330</v>
      </c>
      <c r="H3080" s="2">
        <v>1</v>
      </c>
      <c r="I3080" s="2">
        <v>6</v>
      </c>
      <c r="J3080" s="2">
        <v>10</v>
      </c>
      <c r="K3080" s="2">
        <v>1</v>
      </c>
      <c r="L3080" s="3">
        <v>22909860.299999997</v>
      </c>
      <c r="M3080" s="2" t="s">
        <v>20</v>
      </c>
      <c r="N3080" s="4" t="s">
        <v>21</v>
      </c>
    </row>
    <row r="3081" spans="1:14" x14ac:dyDescent="0.25">
      <c r="A3081" s="1" t="s">
        <v>360</v>
      </c>
      <c r="B3081" s="2" t="s">
        <v>477</v>
      </c>
      <c r="C3081" s="2" t="s">
        <v>478</v>
      </c>
      <c r="D3081" s="2" t="s">
        <v>17875</v>
      </c>
      <c r="E3081" s="2" t="s">
        <v>2691</v>
      </c>
      <c r="F3081" s="2">
        <v>83101803</v>
      </c>
      <c r="G3081" s="2" t="s">
        <v>330</v>
      </c>
      <c r="H3081" s="2">
        <v>1</v>
      </c>
      <c r="I3081" s="2">
        <v>6</v>
      </c>
      <c r="J3081" s="2">
        <v>16</v>
      </c>
      <c r="K3081" s="2">
        <v>1</v>
      </c>
      <c r="L3081" s="3">
        <v>126947234.34</v>
      </c>
      <c r="M3081" s="2" t="s">
        <v>20</v>
      </c>
      <c r="N3081" s="4" t="s">
        <v>21</v>
      </c>
    </row>
    <row r="3082" spans="1:14" x14ac:dyDescent="0.25">
      <c r="A3082" s="1" t="s">
        <v>360</v>
      </c>
      <c r="B3082" s="2" t="s">
        <v>477</v>
      </c>
      <c r="C3082" s="2" t="s">
        <v>478</v>
      </c>
      <c r="D3082" s="2" t="s">
        <v>17875</v>
      </c>
      <c r="E3082" s="2" t="s">
        <v>2692</v>
      </c>
      <c r="F3082" s="2">
        <v>83101500</v>
      </c>
      <c r="G3082" s="2" t="s">
        <v>330</v>
      </c>
      <c r="H3082" s="2">
        <v>1</v>
      </c>
      <c r="I3082" s="2">
        <v>6</v>
      </c>
      <c r="J3082" s="2">
        <v>10</v>
      </c>
      <c r="K3082" s="2">
        <v>1</v>
      </c>
      <c r="L3082" s="3">
        <v>585233.69999999995</v>
      </c>
      <c r="M3082" s="2" t="s">
        <v>20</v>
      </c>
      <c r="N3082" s="4" t="s">
        <v>21</v>
      </c>
    </row>
    <row r="3083" spans="1:14" x14ac:dyDescent="0.25">
      <c r="A3083" s="1" t="s">
        <v>360</v>
      </c>
      <c r="B3083" s="2" t="s">
        <v>477</v>
      </c>
      <c r="C3083" s="2" t="s">
        <v>478</v>
      </c>
      <c r="D3083" s="2" t="s">
        <v>17875</v>
      </c>
      <c r="E3083" s="2" t="s">
        <v>2693</v>
      </c>
      <c r="F3083" s="2">
        <v>83101803</v>
      </c>
      <c r="G3083" s="2" t="s">
        <v>330</v>
      </c>
      <c r="H3083" s="2">
        <v>8</v>
      </c>
      <c r="I3083" s="2">
        <v>4</v>
      </c>
      <c r="J3083" s="2">
        <v>10</v>
      </c>
      <c r="K3083" s="2">
        <v>1</v>
      </c>
      <c r="L3083" s="3">
        <v>5000000</v>
      </c>
      <c r="M3083" s="2" t="s">
        <v>20</v>
      </c>
      <c r="N3083" s="4" t="s">
        <v>21</v>
      </c>
    </row>
    <row r="3084" spans="1:14" x14ac:dyDescent="0.25">
      <c r="A3084" s="1" t="s">
        <v>360</v>
      </c>
      <c r="B3084" s="2" t="s">
        <v>477</v>
      </c>
      <c r="C3084" s="2" t="s">
        <v>478</v>
      </c>
      <c r="D3084" s="2" t="s">
        <v>17875</v>
      </c>
      <c r="E3084" s="2" t="s">
        <v>2691</v>
      </c>
      <c r="F3084" s="2">
        <v>0</v>
      </c>
      <c r="G3084" s="2" t="s">
        <v>330</v>
      </c>
      <c r="H3084" s="2">
        <v>1</v>
      </c>
      <c r="I3084" s="2">
        <v>6</v>
      </c>
      <c r="J3084" s="2">
        <v>10</v>
      </c>
      <c r="K3084" s="2">
        <v>1</v>
      </c>
      <c r="L3084" s="3">
        <v>80000000</v>
      </c>
      <c r="M3084" s="2" t="s">
        <v>20</v>
      </c>
      <c r="N3084" s="4" t="s">
        <v>21</v>
      </c>
    </row>
    <row r="3085" spans="1:14" x14ac:dyDescent="0.25">
      <c r="A3085" s="1" t="s">
        <v>360</v>
      </c>
      <c r="B3085" s="2" t="s">
        <v>477</v>
      </c>
      <c r="C3085" s="2" t="s">
        <v>478</v>
      </c>
      <c r="D3085" s="2" t="s">
        <v>17875</v>
      </c>
      <c r="E3085" s="2" t="s">
        <v>2691</v>
      </c>
      <c r="F3085" s="2">
        <v>83101803</v>
      </c>
      <c r="G3085" s="2" t="s">
        <v>330</v>
      </c>
      <c r="H3085" s="2">
        <v>1</v>
      </c>
      <c r="I3085" s="2">
        <v>6</v>
      </c>
      <c r="J3085" s="2">
        <v>16</v>
      </c>
      <c r="K3085" s="2">
        <v>1</v>
      </c>
      <c r="L3085" s="3">
        <v>12769658.98</v>
      </c>
      <c r="M3085" s="2" t="s">
        <v>20</v>
      </c>
      <c r="N3085" s="4" t="s">
        <v>21</v>
      </c>
    </row>
    <row r="3086" spans="1:14" x14ac:dyDescent="0.25">
      <c r="A3086" s="1" t="s">
        <v>360</v>
      </c>
      <c r="B3086" s="2" t="s">
        <v>477</v>
      </c>
      <c r="C3086" s="2" t="s">
        <v>478</v>
      </c>
      <c r="D3086" s="2" t="s">
        <v>17875</v>
      </c>
      <c r="E3086" s="2" t="s">
        <v>2691</v>
      </c>
      <c r="F3086" s="2">
        <v>83101803</v>
      </c>
      <c r="G3086" s="2" t="s">
        <v>330</v>
      </c>
      <c r="H3086" s="2">
        <v>1</v>
      </c>
      <c r="I3086" s="2">
        <v>6</v>
      </c>
      <c r="J3086" s="2">
        <v>10</v>
      </c>
      <c r="K3086" s="2">
        <v>1</v>
      </c>
      <c r="L3086" s="3">
        <v>12797542.029999999</v>
      </c>
      <c r="M3086" s="2" t="s">
        <v>20</v>
      </c>
      <c r="N3086" s="4" t="s">
        <v>21</v>
      </c>
    </row>
    <row r="3087" spans="1:14" x14ac:dyDescent="0.25">
      <c r="A3087" s="1" t="s">
        <v>360</v>
      </c>
      <c r="B3087" s="2" t="s">
        <v>477</v>
      </c>
      <c r="C3087" s="2" t="s">
        <v>478</v>
      </c>
      <c r="D3087" s="2" t="s">
        <v>17875</v>
      </c>
      <c r="E3087" s="2" t="s">
        <v>2693</v>
      </c>
      <c r="F3087" s="2">
        <v>83101803</v>
      </c>
      <c r="G3087" s="2" t="s">
        <v>330</v>
      </c>
      <c r="H3087" s="2">
        <v>1</v>
      </c>
      <c r="I3087" s="2">
        <v>6</v>
      </c>
      <c r="J3087" s="2">
        <v>10</v>
      </c>
      <c r="K3087" s="2">
        <v>1</v>
      </c>
      <c r="L3087" s="3">
        <v>11886569</v>
      </c>
      <c r="M3087" s="2" t="s">
        <v>20</v>
      </c>
      <c r="N3087" s="4" t="s">
        <v>21</v>
      </c>
    </row>
    <row r="3088" spans="1:14" x14ac:dyDescent="0.25">
      <c r="A3088" s="1" t="s">
        <v>360</v>
      </c>
      <c r="B3088" s="2" t="s">
        <v>477</v>
      </c>
      <c r="C3088" s="2" t="s">
        <v>478</v>
      </c>
      <c r="D3088" s="2" t="s">
        <v>17875</v>
      </c>
      <c r="E3088" s="2" t="s">
        <v>2694</v>
      </c>
      <c r="F3088" s="2">
        <v>83101601</v>
      </c>
      <c r="G3088" s="2" t="s">
        <v>330</v>
      </c>
      <c r="H3088" s="2">
        <v>1</v>
      </c>
      <c r="I3088" s="2">
        <v>6</v>
      </c>
      <c r="J3088" s="2">
        <v>10</v>
      </c>
      <c r="K3088" s="2">
        <v>1</v>
      </c>
      <c r="L3088" s="3">
        <v>2561086</v>
      </c>
      <c r="M3088" s="2" t="s">
        <v>20</v>
      </c>
      <c r="N3088" s="4" t="s">
        <v>21</v>
      </c>
    </row>
    <row r="3089" spans="1:14" x14ac:dyDescent="0.25">
      <c r="A3089" s="1" t="s">
        <v>360</v>
      </c>
      <c r="B3089" s="2" t="s">
        <v>477</v>
      </c>
      <c r="C3089" s="2" t="s">
        <v>478</v>
      </c>
      <c r="D3089" s="2" t="s">
        <v>17875</v>
      </c>
      <c r="E3089" s="2" t="s">
        <v>2695</v>
      </c>
      <c r="F3089" s="2">
        <v>83101803</v>
      </c>
      <c r="G3089" s="2" t="s">
        <v>330</v>
      </c>
      <c r="H3089" s="2">
        <v>1</v>
      </c>
      <c r="I3089" s="2">
        <v>6</v>
      </c>
      <c r="J3089" s="2">
        <v>10</v>
      </c>
      <c r="K3089" s="2">
        <v>1</v>
      </c>
      <c r="L3089" s="3">
        <v>341596023.69999999</v>
      </c>
      <c r="M3089" s="2" t="s">
        <v>20</v>
      </c>
      <c r="N3089" s="4" t="s">
        <v>21</v>
      </c>
    </row>
    <row r="3090" spans="1:14" x14ac:dyDescent="0.25">
      <c r="A3090" s="1" t="s">
        <v>360</v>
      </c>
      <c r="B3090" s="2" t="s">
        <v>477</v>
      </c>
      <c r="C3090" s="2" t="s">
        <v>478</v>
      </c>
      <c r="D3090" s="2" t="s">
        <v>17875</v>
      </c>
      <c r="E3090" s="2" t="s">
        <v>2696</v>
      </c>
      <c r="F3090" s="2">
        <v>83101803</v>
      </c>
      <c r="G3090" s="2" t="s">
        <v>330</v>
      </c>
      <c r="H3090" s="2">
        <v>1</v>
      </c>
      <c r="I3090" s="2">
        <v>6</v>
      </c>
      <c r="J3090" s="2">
        <v>10</v>
      </c>
      <c r="K3090" s="2">
        <v>1</v>
      </c>
      <c r="L3090" s="3">
        <v>41414766.299999997</v>
      </c>
      <c r="M3090" s="2" t="s">
        <v>20</v>
      </c>
      <c r="N3090" s="4" t="s">
        <v>21</v>
      </c>
    </row>
    <row r="3091" spans="1:14" x14ac:dyDescent="0.25">
      <c r="A3091" s="1" t="s">
        <v>360</v>
      </c>
      <c r="B3091" s="2" t="s">
        <v>477</v>
      </c>
      <c r="C3091" s="2" t="s">
        <v>478</v>
      </c>
      <c r="D3091" s="2" t="s">
        <v>17875</v>
      </c>
      <c r="E3091" s="2" t="s">
        <v>2696</v>
      </c>
      <c r="F3091" s="2">
        <v>83101803</v>
      </c>
      <c r="G3091" s="2" t="s">
        <v>330</v>
      </c>
      <c r="H3091" s="2">
        <v>1</v>
      </c>
      <c r="I3091" s="2">
        <v>6</v>
      </c>
      <c r="J3091" s="2">
        <v>10</v>
      </c>
      <c r="K3091" s="2">
        <v>1</v>
      </c>
      <c r="L3091" s="3">
        <v>12222722</v>
      </c>
      <c r="M3091" s="2" t="s">
        <v>20</v>
      </c>
      <c r="N3091" s="4" t="s">
        <v>21</v>
      </c>
    </row>
    <row r="3092" spans="1:14" x14ac:dyDescent="0.25">
      <c r="A3092" s="1" t="s">
        <v>360</v>
      </c>
      <c r="B3092" s="2" t="s">
        <v>477</v>
      </c>
      <c r="C3092" s="2" t="s">
        <v>478</v>
      </c>
      <c r="D3092" s="2" t="s">
        <v>17875</v>
      </c>
      <c r="E3092" s="2" t="s">
        <v>2697</v>
      </c>
      <c r="F3092" s="2">
        <v>0</v>
      </c>
      <c r="G3092" s="2" t="s">
        <v>17856</v>
      </c>
      <c r="H3092" s="2">
        <v>1</v>
      </c>
      <c r="I3092" s="2">
        <v>6</v>
      </c>
      <c r="J3092" s="2">
        <v>16</v>
      </c>
      <c r="K3092" s="2">
        <v>1</v>
      </c>
      <c r="L3092" s="3">
        <v>0.15</v>
      </c>
      <c r="M3092" s="2" t="s">
        <v>20</v>
      </c>
      <c r="N3092" s="4" t="s">
        <v>21</v>
      </c>
    </row>
    <row r="3093" spans="1:14" x14ac:dyDescent="0.25">
      <c r="A3093" s="1" t="s">
        <v>360</v>
      </c>
      <c r="B3093" s="2" t="s">
        <v>477</v>
      </c>
      <c r="C3093" s="2" t="s">
        <v>478</v>
      </c>
      <c r="D3093" s="2" t="s">
        <v>17875</v>
      </c>
      <c r="E3093" s="2" t="s">
        <v>2698</v>
      </c>
      <c r="F3093" s="2">
        <v>83101500</v>
      </c>
      <c r="G3093" s="2" t="s">
        <v>330</v>
      </c>
      <c r="H3093" s="2">
        <v>1</v>
      </c>
      <c r="I3093" s="2">
        <v>6</v>
      </c>
      <c r="J3093" s="2">
        <v>16</v>
      </c>
      <c r="K3093" s="2">
        <v>1</v>
      </c>
      <c r="L3093" s="3">
        <v>41728417</v>
      </c>
      <c r="M3093" s="2" t="s">
        <v>20</v>
      </c>
      <c r="N3093" s="4" t="s">
        <v>21</v>
      </c>
    </row>
    <row r="3094" spans="1:14" x14ac:dyDescent="0.25">
      <c r="A3094" s="1" t="s">
        <v>360</v>
      </c>
      <c r="B3094" s="2" t="s">
        <v>477</v>
      </c>
      <c r="C3094" s="2" t="s">
        <v>478</v>
      </c>
      <c r="D3094" s="2" t="s">
        <v>17875</v>
      </c>
      <c r="E3094" s="2" t="s">
        <v>2699</v>
      </c>
      <c r="F3094" s="2">
        <v>0</v>
      </c>
      <c r="G3094" s="2" t="s">
        <v>17856</v>
      </c>
      <c r="H3094" s="2">
        <v>1</v>
      </c>
      <c r="I3094" s="2">
        <v>6</v>
      </c>
      <c r="J3094" s="2">
        <v>16</v>
      </c>
      <c r="K3094" s="2">
        <v>1</v>
      </c>
      <c r="L3094" s="3">
        <v>89852.12</v>
      </c>
      <c r="M3094" s="2" t="s">
        <v>20</v>
      </c>
      <c r="N3094" s="4" t="s">
        <v>21</v>
      </c>
    </row>
    <row r="3095" spans="1:14" x14ac:dyDescent="0.25">
      <c r="A3095" s="1" t="s">
        <v>360</v>
      </c>
      <c r="B3095" s="2" t="s">
        <v>477</v>
      </c>
      <c r="C3095" s="2" t="s">
        <v>2700</v>
      </c>
      <c r="D3095" s="2" t="s">
        <v>17966</v>
      </c>
      <c r="E3095" s="2" t="s">
        <v>2701</v>
      </c>
      <c r="F3095" s="2">
        <v>83101500</v>
      </c>
      <c r="G3095" s="2" t="s">
        <v>330</v>
      </c>
      <c r="H3095" s="2">
        <v>1</v>
      </c>
      <c r="I3095" s="2">
        <v>11</v>
      </c>
      <c r="J3095" s="2">
        <v>16</v>
      </c>
      <c r="K3095" s="2">
        <v>1</v>
      </c>
      <c r="L3095" s="3">
        <v>7212105</v>
      </c>
      <c r="M3095" s="2" t="s">
        <v>20</v>
      </c>
      <c r="N3095" s="4" t="s">
        <v>21</v>
      </c>
    </row>
    <row r="3096" spans="1:14" x14ac:dyDescent="0.25">
      <c r="A3096" s="1" t="s">
        <v>360</v>
      </c>
      <c r="B3096" s="2" t="s">
        <v>477</v>
      </c>
      <c r="C3096" s="2" t="s">
        <v>2700</v>
      </c>
      <c r="D3096" s="2" t="s">
        <v>17966</v>
      </c>
      <c r="E3096" s="2" t="s">
        <v>2702</v>
      </c>
      <c r="F3096" s="2">
        <v>83101500</v>
      </c>
      <c r="G3096" s="2" t="s">
        <v>330</v>
      </c>
      <c r="H3096" s="2">
        <v>1</v>
      </c>
      <c r="I3096" s="2">
        <v>11</v>
      </c>
      <c r="J3096" s="2">
        <v>10</v>
      </c>
      <c r="K3096" s="2">
        <v>1</v>
      </c>
      <c r="L3096" s="3">
        <v>26028843</v>
      </c>
      <c r="M3096" s="2" t="s">
        <v>20</v>
      </c>
      <c r="N3096" s="4" t="s">
        <v>21</v>
      </c>
    </row>
    <row r="3097" spans="1:14" x14ac:dyDescent="0.25">
      <c r="A3097" s="1" t="s">
        <v>360</v>
      </c>
      <c r="B3097" s="2" t="s">
        <v>477</v>
      </c>
      <c r="C3097" s="2" t="s">
        <v>2700</v>
      </c>
      <c r="D3097" s="2" t="s">
        <v>17966</v>
      </c>
      <c r="E3097" s="2" t="s">
        <v>2703</v>
      </c>
      <c r="F3097" s="2">
        <v>83101500</v>
      </c>
      <c r="G3097" s="2" t="s">
        <v>330</v>
      </c>
      <c r="H3097" s="2">
        <v>1</v>
      </c>
      <c r="I3097" s="2">
        <v>11</v>
      </c>
      <c r="J3097" s="2">
        <v>16</v>
      </c>
      <c r="K3097" s="2">
        <v>1</v>
      </c>
      <c r="L3097" s="3">
        <v>15822105</v>
      </c>
      <c r="M3097" s="2" t="s">
        <v>20</v>
      </c>
      <c r="N3097" s="4" t="s">
        <v>21</v>
      </c>
    </row>
    <row r="3098" spans="1:14" x14ac:dyDescent="0.25">
      <c r="A3098" s="1" t="s">
        <v>360</v>
      </c>
      <c r="B3098" s="2" t="s">
        <v>477</v>
      </c>
      <c r="C3098" s="2" t="s">
        <v>2700</v>
      </c>
      <c r="D3098" s="2" t="s">
        <v>17966</v>
      </c>
      <c r="E3098" s="2" t="s">
        <v>2704</v>
      </c>
      <c r="F3098" s="2">
        <v>83101500</v>
      </c>
      <c r="G3098" s="2" t="s">
        <v>330</v>
      </c>
      <c r="H3098" s="2">
        <v>1</v>
      </c>
      <c r="I3098" s="2">
        <v>11</v>
      </c>
      <c r="J3098" s="2">
        <v>10</v>
      </c>
      <c r="K3098" s="2">
        <v>1</v>
      </c>
      <c r="L3098" s="3">
        <v>4000000</v>
      </c>
      <c r="M3098" s="2" t="s">
        <v>20</v>
      </c>
      <c r="N3098" s="4" t="s">
        <v>21</v>
      </c>
    </row>
    <row r="3099" spans="1:14" x14ac:dyDescent="0.25">
      <c r="A3099" s="1" t="s">
        <v>360</v>
      </c>
      <c r="B3099" s="2" t="s">
        <v>477</v>
      </c>
      <c r="C3099" s="2" t="s">
        <v>2700</v>
      </c>
      <c r="D3099" s="2" t="s">
        <v>17966</v>
      </c>
      <c r="E3099" s="2" t="s">
        <v>2705</v>
      </c>
      <c r="F3099" s="2">
        <v>83101500</v>
      </c>
      <c r="G3099" s="2" t="s">
        <v>496</v>
      </c>
      <c r="H3099" s="2">
        <v>1</v>
      </c>
      <c r="I3099" s="2">
        <v>11</v>
      </c>
      <c r="J3099" s="2">
        <v>10</v>
      </c>
      <c r="K3099" s="2">
        <v>1</v>
      </c>
      <c r="L3099" s="3">
        <v>22000000</v>
      </c>
      <c r="M3099" s="2" t="s">
        <v>20</v>
      </c>
      <c r="N3099" s="4" t="s">
        <v>21</v>
      </c>
    </row>
    <row r="3100" spans="1:14" x14ac:dyDescent="0.25">
      <c r="A3100" s="1" t="s">
        <v>360</v>
      </c>
      <c r="B3100" s="2" t="s">
        <v>477</v>
      </c>
      <c r="C3100" s="2" t="s">
        <v>2700</v>
      </c>
      <c r="D3100" s="2" t="s">
        <v>17966</v>
      </c>
      <c r="E3100" s="2" t="s">
        <v>2706</v>
      </c>
      <c r="F3100" s="2">
        <v>83101500</v>
      </c>
      <c r="G3100" s="2" t="s">
        <v>330</v>
      </c>
      <c r="H3100" s="2">
        <v>1</v>
      </c>
      <c r="I3100" s="2">
        <v>11</v>
      </c>
      <c r="J3100" s="2">
        <v>10</v>
      </c>
      <c r="K3100" s="2">
        <v>1</v>
      </c>
      <c r="L3100" s="3">
        <v>40000000</v>
      </c>
      <c r="M3100" s="2" t="s">
        <v>20</v>
      </c>
      <c r="N3100" s="4" t="s">
        <v>21</v>
      </c>
    </row>
    <row r="3101" spans="1:14" x14ac:dyDescent="0.25">
      <c r="A3101" s="1" t="s">
        <v>360</v>
      </c>
      <c r="B3101" s="2" t="s">
        <v>477</v>
      </c>
      <c r="C3101" s="2" t="s">
        <v>2700</v>
      </c>
      <c r="D3101" s="2" t="s">
        <v>17966</v>
      </c>
      <c r="E3101" s="2" t="s">
        <v>2702</v>
      </c>
      <c r="F3101" s="2">
        <v>83101500</v>
      </c>
      <c r="G3101" s="2" t="s">
        <v>330</v>
      </c>
      <c r="H3101" s="2">
        <v>1</v>
      </c>
      <c r="I3101" s="2">
        <v>12</v>
      </c>
      <c r="J3101" s="2">
        <v>10</v>
      </c>
      <c r="K3101" s="2">
        <v>1</v>
      </c>
      <c r="L3101" s="3">
        <v>2636609</v>
      </c>
      <c r="M3101" s="2" t="s">
        <v>20</v>
      </c>
      <c r="N3101" s="4" t="s">
        <v>21</v>
      </c>
    </row>
    <row r="3102" spans="1:14" x14ac:dyDescent="0.25">
      <c r="A3102" s="1" t="s">
        <v>360</v>
      </c>
      <c r="B3102" s="2" t="s">
        <v>477</v>
      </c>
      <c r="C3102" s="2" t="s">
        <v>2700</v>
      </c>
      <c r="D3102" s="2" t="s">
        <v>17966</v>
      </c>
      <c r="E3102" s="2" t="s">
        <v>2702</v>
      </c>
      <c r="F3102" s="2">
        <v>83101500</v>
      </c>
      <c r="G3102" s="2" t="s">
        <v>330</v>
      </c>
      <c r="H3102" s="2">
        <v>1</v>
      </c>
      <c r="I3102" s="2">
        <v>6</v>
      </c>
      <c r="J3102" s="2">
        <v>16</v>
      </c>
      <c r="K3102" s="2">
        <v>1</v>
      </c>
      <c r="L3102" s="3">
        <v>1500000</v>
      </c>
      <c r="M3102" s="2" t="s">
        <v>20</v>
      </c>
      <c r="N3102" s="4" t="s">
        <v>21</v>
      </c>
    </row>
    <row r="3103" spans="1:14" x14ac:dyDescent="0.25">
      <c r="A3103" s="1" t="s">
        <v>360</v>
      </c>
      <c r="B3103" s="2" t="s">
        <v>477</v>
      </c>
      <c r="C3103" s="2" t="s">
        <v>2700</v>
      </c>
      <c r="D3103" s="2" t="s">
        <v>17966</v>
      </c>
      <c r="E3103" s="2" t="s">
        <v>2707</v>
      </c>
      <c r="F3103" s="2">
        <v>83101500</v>
      </c>
      <c r="G3103" s="2" t="s">
        <v>330</v>
      </c>
      <c r="H3103" s="2">
        <v>1</v>
      </c>
      <c r="I3103" s="2">
        <v>6</v>
      </c>
      <c r="J3103" s="2">
        <v>10</v>
      </c>
      <c r="K3103" s="2">
        <v>1</v>
      </c>
      <c r="L3103" s="3">
        <v>154949</v>
      </c>
      <c r="M3103" s="2" t="s">
        <v>20</v>
      </c>
      <c r="N3103" s="4" t="s">
        <v>21</v>
      </c>
    </row>
    <row r="3104" spans="1:14" x14ac:dyDescent="0.25">
      <c r="A3104" s="1" t="s">
        <v>360</v>
      </c>
      <c r="B3104" s="2" t="s">
        <v>477</v>
      </c>
      <c r="C3104" s="2" t="s">
        <v>2700</v>
      </c>
      <c r="D3104" s="2" t="s">
        <v>17966</v>
      </c>
      <c r="E3104" s="2" t="s">
        <v>2708</v>
      </c>
      <c r="F3104" s="2">
        <v>83101500</v>
      </c>
      <c r="G3104" s="2" t="s">
        <v>330</v>
      </c>
      <c r="H3104" s="2">
        <v>1</v>
      </c>
      <c r="I3104" s="2">
        <v>6</v>
      </c>
      <c r="J3104" s="2">
        <v>10</v>
      </c>
      <c r="K3104" s="2">
        <v>1</v>
      </c>
      <c r="L3104" s="3">
        <v>25309703</v>
      </c>
      <c r="M3104" s="2" t="s">
        <v>20</v>
      </c>
      <c r="N3104" s="4" t="s">
        <v>21</v>
      </c>
    </row>
    <row r="3105" spans="1:14" x14ac:dyDescent="0.25">
      <c r="A3105" s="1" t="s">
        <v>360</v>
      </c>
      <c r="B3105" s="2" t="s">
        <v>477</v>
      </c>
      <c r="C3105" s="2" t="s">
        <v>2700</v>
      </c>
      <c r="D3105" s="2" t="s">
        <v>17966</v>
      </c>
      <c r="E3105" s="2" t="s">
        <v>2709</v>
      </c>
      <c r="F3105" s="2">
        <v>0</v>
      </c>
      <c r="G3105" s="2" t="s">
        <v>17856</v>
      </c>
      <c r="H3105" s="2">
        <v>1</v>
      </c>
      <c r="I3105" s="2">
        <v>6</v>
      </c>
      <c r="J3105" s="2">
        <v>16</v>
      </c>
      <c r="K3105" s="2">
        <v>1</v>
      </c>
      <c r="L3105" s="3">
        <v>23355790</v>
      </c>
      <c r="M3105" s="2" t="s">
        <v>20</v>
      </c>
      <c r="N3105" s="4" t="s">
        <v>21</v>
      </c>
    </row>
    <row r="3106" spans="1:14" x14ac:dyDescent="0.25">
      <c r="A3106" s="1" t="s">
        <v>360</v>
      </c>
      <c r="B3106" s="2" t="s">
        <v>143</v>
      </c>
      <c r="C3106" s="2" t="s">
        <v>2710</v>
      </c>
      <c r="D3106" s="2" t="s">
        <v>17967</v>
      </c>
      <c r="E3106" s="2" t="s">
        <v>2711</v>
      </c>
      <c r="F3106" s="2">
        <v>92121504</v>
      </c>
      <c r="G3106" s="2" t="s">
        <v>2712</v>
      </c>
      <c r="H3106" s="2">
        <v>1</v>
      </c>
      <c r="I3106" s="2">
        <v>12</v>
      </c>
      <c r="J3106" s="2">
        <v>10</v>
      </c>
      <c r="K3106" s="2">
        <v>1</v>
      </c>
      <c r="L3106" s="3">
        <v>22750454</v>
      </c>
      <c r="M3106" s="2" t="s">
        <v>20</v>
      </c>
      <c r="N3106" s="4" t="s">
        <v>17384</v>
      </c>
    </row>
    <row r="3107" spans="1:14" x14ac:dyDescent="0.25">
      <c r="A3107" s="1" t="s">
        <v>360</v>
      </c>
      <c r="B3107" s="2" t="s">
        <v>143</v>
      </c>
      <c r="C3107" s="2" t="s">
        <v>2710</v>
      </c>
      <c r="D3107" s="2" t="s">
        <v>17967</v>
      </c>
      <c r="E3107" s="2" t="s">
        <v>2713</v>
      </c>
      <c r="F3107" s="2">
        <v>92121504</v>
      </c>
      <c r="G3107" s="2" t="s">
        <v>2712</v>
      </c>
      <c r="H3107" s="2">
        <v>8</v>
      </c>
      <c r="I3107" s="2">
        <v>6</v>
      </c>
      <c r="J3107" s="2">
        <v>10</v>
      </c>
      <c r="K3107" s="2">
        <v>1</v>
      </c>
      <c r="L3107" s="3">
        <v>12285063</v>
      </c>
      <c r="M3107" s="2" t="s">
        <v>20</v>
      </c>
      <c r="N3107" s="4" t="s">
        <v>21</v>
      </c>
    </row>
    <row r="3108" spans="1:14" x14ac:dyDescent="0.25">
      <c r="A3108" s="1" t="s">
        <v>360</v>
      </c>
      <c r="B3108" s="2" t="s">
        <v>143</v>
      </c>
      <c r="C3108" s="2" t="s">
        <v>2710</v>
      </c>
      <c r="D3108" s="2" t="s">
        <v>17967</v>
      </c>
      <c r="E3108" s="2" t="s">
        <v>2713</v>
      </c>
      <c r="F3108" s="2">
        <v>92121504</v>
      </c>
      <c r="G3108" s="2" t="s">
        <v>2712</v>
      </c>
      <c r="H3108" s="2">
        <v>2</v>
      </c>
      <c r="I3108" s="2">
        <v>10</v>
      </c>
      <c r="J3108" s="2">
        <v>10</v>
      </c>
      <c r="K3108" s="2">
        <v>1</v>
      </c>
      <c r="L3108" s="3">
        <v>21316741</v>
      </c>
      <c r="M3108" s="2" t="s">
        <v>20</v>
      </c>
      <c r="N3108" s="4" t="s">
        <v>21</v>
      </c>
    </row>
    <row r="3109" spans="1:14" x14ac:dyDescent="0.25">
      <c r="A3109" s="1" t="s">
        <v>360</v>
      </c>
      <c r="B3109" s="2" t="s">
        <v>591</v>
      </c>
      <c r="C3109" s="2" t="s">
        <v>2714</v>
      </c>
      <c r="D3109" s="2" t="s">
        <v>17968</v>
      </c>
      <c r="E3109" s="2" t="s">
        <v>2715</v>
      </c>
      <c r="F3109" s="2">
        <v>80131502</v>
      </c>
      <c r="G3109" s="2" t="s">
        <v>19</v>
      </c>
      <c r="H3109" s="2">
        <v>2</v>
      </c>
      <c r="I3109" s="2">
        <v>10</v>
      </c>
      <c r="J3109" s="2">
        <v>10</v>
      </c>
      <c r="K3109" s="2">
        <v>1</v>
      </c>
      <c r="L3109" s="3">
        <v>10000000</v>
      </c>
      <c r="M3109" s="2" t="s">
        <v>20</v>
      </c>
      <c r="N3109" s="4" t="s">
        <v>17384</v>
      </c>
    </row>
    <row r="3110" spans="1:14" x14ac:dyDescent="0.25">
      <c r="A3110" s="1" t="s">
        <v>360</v>
      </c>
      <c r="B3110" s="2" t="s">
        <v>591</v>
      </c>
      <c r="C3110" s="2" t="s">
        <v>2714</v>
      </c>
      <c r="D3110" s="2" t="s">
        <v>17968</v>
      </c>
      <c r="E3110" s="2" t="s">
        <v>2716</v>
      </c>
      <c r="F3110" s="2">
        <v>95121644</v>
      </c>
      <c r="G3110" s="2" t="s">
        <v>496</v>
      </c>
      <c r="H3110" s="2">
        <v>2</v>
      </c>
      <c r="I3110" s="2">
        <v>3</v>
      </c>
      <c r="J3110" s="2">
        <v>10</v>
      </c>
      <c r="K3110" s="2">
        <v>1</v>
      </c>
      <c r="L3110" s="3">
        <v>59076360</v>
      </c>
      <c r="M3110" s="2" t="s">
        <v>20</v>
      </c>
      <c r="N3110" s="4" t="s">
        <v>21</v>
      </c>
    </row>
    <row r="3111" spans="1:14" x14ac:dyDescent="0.25">
      <c r="A3111" s="1" t="s">
        <v>360</v>
      </c>
      <c r="B3111" s="2" t="s">
        <v>591</v>
      </c>
      <c r="C3111" s="2" t="s">
        <v>2714</v>
      </c>
      <c r="D3111" s="2" t="s">
        <v>17968</v>
      </c>
      <c r="E3111" s="2" t="s">
        <v>2717</v>
      </c>
      <c r="F3111" s="2">
        <v>80131502</v>
      </c>
      <c r="G3111" s="2" t="s">
        <v>490</v>
      </c>
      <c r="H3111" s="2">
        <v>4</v>
      </c>
      <c r="I3111" s="2">
        <v>8</v>
      </c>
      <c r="J3111" s="2">
        <v>10</v>
      </c>
      <c r="K3111" s="2">
        <v>1</v>
      </c>
      <c r="L3111" s="3">
        <v>24000000</v>
      </c>
      <c r="M3111" s="2" t="s">
        <v>20</v>
      </c>
      <c r="N3111" s="4" t="s">
        <v>21</v>
      </c>
    </row>
    <row r="3112" spans="1:14" x14ac:dyDescent="0.25">
      <c r="A3112" s="1" t="s">
        <v>360</v>
      </c>
      <c r="B3112" s="2" t="s">
        <v>591</v>
      </c>
      <c r="C3112" s="2" t="s">
        <v>2718</v>
      </c>
      <c r="D3112" s="2" t="s">
        <v>17969</v>
      </c>
      <c r="E3112" s="2" t="s">
        <v>2719</v>
      </c>
      <c r="F3112" s="2">
        <v>80131801</v>
      </c>
      <c r="G3112" s="2" t="s">
        <v>330</v>
      </c>
      <c r="H3112" s="2">
        <v>1</v>
      </c>
      <c r="I3112" s="2">
        <v>11</v>
      </c>
      <c r="J3112" s="2">
        <v>10</v>
      </c>
      <c r="K3112" s="2">
        <v>1</v>
      </c>
      <c r="L3112" s="3">
        <v>9202000</v>
      </c>
      <c r="M3112" s="2" t="s">
        <v>20</v>
      </c>
      <c r="N3112" s="4" t="s">
        <v>21</v>
      </c>
    </row>
    <row r="3113" spans="1:14" x14ac:dyDescent="0.25">
      <c r="A3113" s="1" t="s">
        <v>360</v>
      </c>
      <c r="B3113" s="2" t="s">
        <v>591</v>
      </c>
      <c r="C3113" s="2" t="s">
        <v>2718</v>
      </c>
      <c r="D3113" s="2" t="s">
        <v>17969</v>
      </c>
      <c r="E3113" s="2" t="s">
        <v>2720</v>
      </c>
      <c r="F3113" s="2">
        <v>80131801</v>
      </c>
      <c r="G3113" s="2" t="s">
        <v>330</v>
      </c>
      <c r="H3113" s="2">
        <v>1</v>
      </c>
      <c r="I3113" s="2">
        <v>11</v>
      </c>
      <c r="J3113" s="2">
        <v>10</v>
      </c>
      <c r="K3113" s="2">
        <v>1</v>
      </c>
      <c r="L3113" s="3">
        <v>28547800</v>
      </c>
      <c r="M3113" s="2" t="s">
        <v>20</v>
      </c>
      <c r="N3113" s="4" t="s">
        <v>21</v>
      </c>
    </row>
    <row r="3114" spans="1:14" x14ac:dyDescent="0.25">
      <c r="A3114" s="1" t="s">
        <v>360</v>
      </c>
      <c r="B3114" s="2" t="s">
        <v>591</v>
      </c>
      <c r="C3114" s="2" t="s">
        <v>2718</v>
      </c>
      <c r="D3114" s="2" t="s">
        <v>17969</v>
      </c>
      <c r="E3114" s="2" t="s">
        <v>2721</v>
      </c>
      <c r="F3114" s="2">
        <v>80131801</v>
      </c>
      <c r="G3114" s="2" t="s">
        <v>330</v>
      </c>
      <c r="H3114" s="2">
        <v>1</v>
      </c>
      <c r="I3114" s="2">
        <v>11</v>
      </c>
      <c r="J3114" s="2">
        <v>16</v>
      </c>
      <c r="K3114" s="2">
        <v>1</v>
      </c>
      <c r="L3114" s="3">
        <v>337241805</v>
      </c>
      <c r="M3114" s="2" t="s">
        <v>20</v>
      </c>
      <c r="N3114" s="4" t="s">
        <v>21</v>
      </c>
    </row>
    <row r="3115" spans="1:14" x14ac:dyDescent="0.25">
      <c r="A3115" s="1" t="s">
        <v>360</v>
      </c>
      <c r="B3115" s="2" t="s">
        <v>591</v>
      </c>
      <c r="C3115" s="2" t="s">
        <v>2718</v>
      </c>
      <c r="D3115" s="2" t="s">
        <v>17969</v>
      </c>
      <c r="E3115" s="2" t="s">
        <v>2722</v>
      </c>
      <c r="F3115" s="2">
        <v>80131801</v>
      </c>
      <c r="G3115" s="2" t="s">
        <v>330</v>
      </c>
      <c r="H3115" s="2">
        <v>1</v>
      </c>
      <c r="I3115" s="2">
        <v>11</v>
      </c>
      <c r="J3115" s="2">
        <v>10</v>
      </c>
      <c r="K3115" s="2">
        <v>1</v>
      </c>
      <c r="L3115" s="3">
        <v>53500000</v>
      </c>
      <c r="M3115" s="2" t="s">
        <v>20</v>
      </c>
      <c r="N3115" s="4" t="s">
        <v>21</v>
      </c>
    </row>
    <row r="3116" spans="1:14" x14ac:dyDescent="0.25">
      <c r="A3116" s="1" t="s">
        <v>360</v>
      </c>
      <c r="B3116" s="2" t="s">
        <v>591</v>
      </c>
      <c r="C3116" s="2" t="s">
        <v>2718</v>
      </c>
      <c r="D3116" s="2" t="s">
        <v>17969</v>
      </c>
      <c r="E3116" s="2" t="s">
        <v>2723</v>
      </c>
      <c r="F3116" s="2">
        <v>80131801</v>
      </c>
      <c r="G3116" s="2" t="s">
        <v>330</v>
      </c>
      <c r="H3116" s="2">
        <v>1</v>
      </c>
      <c r="I3116" s="2">
        <v>12</v>
      </c>
      <c r="J3116" s="2">
        <v>16</v>
      </c>
      <c r="K3116" s="2">
        <v>1</v>
      </c>
      <c r="L3116" s="3">
        <v>32400000</v>
      </c>
      <c r="M3116" s="2" t="s">
        <v>20</v>
      </c>
      <c r="N3116" s="4" t="s">
        <v>21</v>
      </c>
    </row>
    <row r="3117" spans="1:14" x14ac:dyDescent="0.25">
      <c r="A3117" s="1" t="s">
        <v>360</v>
      </c>
      <c r="B3117" s="2" t="s">
        <v>591</v>
      </c>
      <c r="C3117" s="2" t="s">
        <v>2718</v>
      </c>
      <c r="D3117" s="2" t="s">
        <v>17969</v>
      </c>
      <c r="E3117" s="2" t="s">
        <v>2724</v>
      </c>
      <c r="F3117" s="2">
        <v>80131801</v>
      </c>
      <c r="G3117" s="2" t="s">
        <v>330</v>
      </c>
      <c r="H3117" s="2">
        <v>1</v>
      </c>
      <c r="I3117" s="2">
        <v>11</v>
      </c>
      <c r="J3117" s="2">
        <v>10</v>
      </c>
      <c r="K3117" s="2">
        <v>1</v>
      </c>
      <c r="L3117" s="3">
        <v>19600000</v>
      </c>
      <c r="M3117" s="2" t="s">
        <v>20</v>
      </c>
      <c r="N3117" s="4" t="s">
        <v>21</v>
      </c>
    </row>
    <row r="3118" spans="1:14" x14ac:dyDescent="0.25">
      <c r="A3118" s="1" t="s">
        <v>360</v>
      </c>
      <c r="B3118" s="2" t="s">
        <v>591</v>
      </c>
      <c r="C3118" s="2" t="s">
        <v>2718</v>
      </c>
      <c r="D3118" s="2" t="s">
        <v>17969</v>
      </c>
      <c r="E3118" s="2" t="s">
        <v>2725</v>
      </c>
      <c r="F3118" s="2">
        <v>93151510</v>
      </c>
      <c r="G3118" s="2" t="s">
        <v>19</v>
      </c>
      <c r="H3118" s="2">
        <v>1</v>
      </c>
      <c r="I3118" s="2">
        <v>6</v>
      </c>
      <c r="J3118" s="2">
        <v>10</v>
      </c>
      <c r="K3118" s="2">
        <v>1</v>
      </c>
      <c r="L3118" s="3">
        <v>15922900</v>
      </c>
      <c r="M3118" s="2" t="s">
        <v>20</v>
      </c>
      <c r="N3118" s="4" t="s">
        <v>21</v>
      </c>
    </row>
    <row r="3119" spans="1:14" x14ac:dyDescent="0.25">
      <c r="A3119" s="1" t="s">
        <v>360</v>
      </c>
      <c r="B3119" s="2" t="s">
        <v>591</v>
      </c>
      <c r="C3119" s="2" t="s">
        <v>2718</v>
      </c>
      <c r="D3119" s="2" t="s">
        <v>17969</v>
      </c>
      <c r="E3119" s="2" t="s">
        <v>2726</v>
      </c>
      <c r="F3119" s="2">
        <v>80131801</v>
      </c>
      <c r="G3119" s="2" t="s">
        <v>17856</v>
      </c>
      <c r="H3119" s="2">
        <v>1</v>
      </c>
      <c r="I3119" s="2">
        <v>6</v>
      </c>
      <c r="J3119" s="2">
        <v>16</v>
      </c>
      <c r="K3119" s="2">
        <v>1</v>
      </c>
      <c r="L3119" s="3">
        <v>1090000</v>
      </c>
      <c r="M3119" s="2" t="s">
        <v>20</v>
      </c>
      <c r="N3119" s="4" t="s">
        <v>21</v>
      </c>
    </row>
    <row r="3120" spans="1:14" x14ac:dyDescent="0.25">
      <c r="A3120" s="1" t="s">
        <v>360</v>
      </c>
      <c r="B3120" s="2" t="s">
        <v>591</v>
      </c>
      <c r="C3120" s="2" t="s">
        <v>2718</v>
      </c>
      <c r="D3120" s="2" t="s">
        <v>17969</v>
      </c>
      <c r="E3120" s="2" t="s">
        <v>2727</v>
      </c>
      <c r="F3120" s="2">
        <v>0</v>
      </c>
      <c r="G3120" s="2" t="s">
        <v>17856</v>
      </c>
      <c r="H3120" s="2">
        <v>1</v>
      </c>
      <c r="I3120" s="2">
        <v>6</v>
      </c>
      <c r="J3120" s="2">
        <v>16</v>
      </c>
      <c r="K3120" s="2">
        <v>1</v>
      </c>
      <c r="L3120" s="3">
        <v>22758195</v>
      </c>
      <c r="M3120" s="2" t="s">
        <v>20</v>
      </c>
      <c r="N3120" s="4" t="s">
        <v>21</v>
      </c>
    </row>
    <row r="3121" spans="1:14" x14ac:dyDescent="0.25">
      <c r="A3121" s="1" t="s">
        <v>360</v>
      </c>
      <c r="B3121" s="2" t="s">
        <v>473</v>
      </c>
      <c r="C3121" s="2" t="s">
        <v>474</v>
      </c>
      <c r="D3121" s="2" t="s">
        <v>17874</v>
      </c>
      <c r="E3121" s="2" t="s">
        <v>2728</v>
      </c>
      <c r="F3121" s="2">
        <v>80101603</v>
      </c>
      <c r="G3121" s="2" t="s">
        <v>19</v>
      </c>
      <c r="H3121" s="2">
        <v>1</v>
      </c>
      <c r="I3121" s="2">
        <v>10</v>
      </c>
      <c r="J3121" s="2">
        <v>10</v>
      </c>
      <c r="K3121" s="2">
        <v>1</v>
      </c>
      <c r="L3121" s="3">
        <v>46533333</v>
      </c>
      <c r="M3121" s="2" t="s">
        <v>20</v>
      </c>
      <c r="N3121" s="4" t="s">
        <v>21</v>
      </c>
    </row>
    <row r="3122" spans="1:14" x14ac:dyDescent="0.25">
      <c r="A3122" s="1" t="s">
        <v>360</v>
      </c>
      <c r="B3122" s="2" t="s">
        <v>473</v>
      </c>
      <c r="C3122" s="2" t="s">
        <v>474</v>
      </c>
      <c r="D3122" s="2" t="s">
        <v>17874</v>
      </c>
      <c r="E3122" s="2" t="s">
        <v>2729</v>
      </c>
      <c r="F3122" s="2">
        <v>80101603</v>
      </c>
      <c r="G3122" s="2" t="s">
        <v>19</v>
      </c>
      <c r="H3122" s="2">
        <v>1</v>
      </c>
      <c r="I3122" s="2">
        <v>10</v>
      </c>
      <c r="J3122" s="2">
        <v>10</v>
      </c>
      <c r="K3122" s="2">
        <v>1</v>
      </c>
      <c r="L3122" s="3">
        <v>90000000</v>
      </c>
      <c r="M3122" s="2" t="s">
        <v>20</v>
      </c>
      <c r="N3122" s="4" t="s">
        <v>21</v>
      </c>
    </row>
    <row r="3123" spans="1:14" x14ac:dyDescent="0.25">
      <c r="A3123" s="1" t="s">
        <v>360</v>
      </c>
      <c r="B3123" s="2" t="s">
        <v>473</v>
      </c>
      <c r="C3123" s="2" t="s">
        <v>474</v>
      </c>
      <c r="D3123" s="2" t="s">
        <v>17874</v>
      </c>
      <c r="E3123" s="2" t="s">
        <v>2729</v>
      </c>
      <c r="F3123" s="2">
        <v>80101603</v>
      </c>
      <c r="G3123" s="2" t="s">
        <v>19</v>
      </c>
      <c r="H3123" s="2">
        <v>1</v>
      </c>
      <c r="I3123" s="2">
        <v>10</v>
      </c>
      <c r="J3123" s="2">
        <v>10</v>
      </c>
      <c r="K3123" s="2">
        <v>1</v>
      </c>
      <c r="L3123" s="3">
        <v>81000000</v>
      </c>
      <c r="M3123" s="2" t="s">
        <v>20</v>
      </c>
      <c r="N3123" s="4" t="s">
        <v>21</v>
      </c>
    </row>
    <row r="3124" spans="1:14" x14ac:dyDescent="0.25">
      <c r="A3124" s="1" t="s">
        <v>360</v>
      </c>
      <c r="B3124" s="2" t="s">
        <v>473</v>
      </c>
      <c r="C3124" s="2" t="s">
        <v>474</v>
      </c>
      <c r="D3124" s="2" t="s">
        <v>17874</v>
      </c>
      <c r="E3124" s="2" t="s">
        <v>2730</v>
      </c>
      <c r="F3124" s="2">
        <v>80101603</v>
      </c>
      <c r="G3124" s="2" t="s">
        <v>19</v>
      </c>
      <c r="H3124" s="2">
        <v>1</v>
      </c>
      <c r="I3124" s="2">
        <v>10</v>
      </c>
      <c r="J3124" s="2">
        <v>10</v>
      </c>
      <c r="K3124" s="2">
        <v>1</v>
      </c>
      <c r="L3124" s="3">
        <v>28800000</v>
      </c>
      <c r="M3124" s="2" t="s">
        <v>20</v>
      </c>
      <c r="N3124" s="4" t="s">
        <v>21</v>
      </c>
    </row>
    <row r="3125" spans="1:14" x14ac:dyDescent="0.25">
      <c r="A3125" s="1" t="s">
        <v>360</v>
      </c>
      <c r="B3125" s="2" t="s">
        <v>473</v>
      </c>
      <c r="C3125" s="2" t="s">
        <v>474</v>
      </c>
      <c r="D3125" s="2" t="s">
        <v>17874</v>
      </c>
      <c r="E3125" s="2" t="s">
        <v>2729</v>
      </c>
      <c r="F3125" s="2">
        <v>80101603</v>
      </c>
      <c r="G3125" s="2" t="s">
        <v>19</v>
      </c>
      <c r="H3125" s="2">
        <v>1</v>
      </c>
      <c r="I3125" s="2">
        <v>6</v>
      </c>
      <c r="J3125" s="2">
        <v>10</v>
      </c>
      <c r="K3125" s="2">
        <v>1</v>
      </c>
      <c r="L3125" s="3">
        <v>8250000</v>
      </c>
      <c r="M3125" s="2" t="s">
        <v>20</v>
      </c>
      <c r="N3125" s="4" t="s">
        <v>21</v>
      </c>
    </row>
    <row r="3126" spans="1:14" x14ac:dyDescent="0.25">
      <c r="A3126" s="1" t="s">
        <v>360</v>
      </c>
      <c r="B3126" s="2" t="s">
        <v>473</v>
      </c>
      <c r="C3126" s="2" t="s">
        <v>474</v>
      </c>
      <c r="D3126" s="2" t="s">
        <v>17874</v>
      </c>
      <c r="E3126" s="2" t="s">
        <v>2730</v>
      </c>
      <c r="F3126" s="2">
        <v>80101603</v>
      </c>
      <c r="G3126" s="2" t="s">
        <v>19</v>
      </c>
      <c r="H3126" s="2">
        <v>1</v>
      </c>
      <c r="I3126" s="2">
        <v>6</v>
      </c>
      <c r="J3126" s="2">
        <v>10</v>
      </c>
      <c r="K3126" s="2">
        <v>1</v>
      </c>
      <c r="L3126" s="3">
        <v>2666666.67</v>
      </c>
      <c r="M3126" s="2" t="s">
        <v>20</v>
      </c>
      <c r="N3126" s="4" t="s">
        <v>21</v>
      </c>
    </row>
    <row r="3127" spans="1:14" x14ac:dyDescent="0.25">
      <c r="A3127" s="1" t="s">
        <v>360</v>
      </c>
      <c r="B3127" s="2" t="s">
        <v>473</v>
      </c>
      <c r="C3127" s="2" t="s">
        <v>474</v>
      </c>
      <c r="D3127" s="2" t="s">
        <v>17874</v>
      </c>
      <c r="E3127" s="2" t="s">
        <v>2731</v>
      </c>
      <c r="F3127" s="2">
        <v>80101603</v>
      </c>
      <c r="G3127" s="2" t="s">
        <v>19</v>
      </c>
      <c r="H3127" s="2">
        <v>1</v>
      </c>
      <c r="I3127" s="2">
        <v>10</v>
      </c>
      <c r="J3127" s="2">
        <v>10</v>
      </c>
      <c r="K3127" s="2">
        <v>1</v>
      </c>
      <c r="L3127" s="3">
        <v>42750000</v>
      </c>
      <c r="M3127" s="2" t="s">
        <v>20</v>
      </c>
      <c r="N3127" s="4" t="s">
        <v>21</v>
      </c>
    </row>
    <row r="3128" spans="1:14" x14ac:dyDescent="0.25">
      <c r="A3128" s="1" t="s">
        <v>360</v>
      </c>
      <c r="B3128" s="2" t="s">
        <v>473</v>
      </c>
      <c r="C3128" s="2" t="s">
        <v>474</v>
      </c>
      <c r="D3128" s="2" t="s">
        <v>17874</v>
      </c>
      <c r="E3128" s="2" t="s">
        <v>2732</v>
      </c>
      <c r="F3128" s="2">
        <v>80101603</v>
      </c>
      <c r="G3128" s="2" t="s">
        <v>19</v>
      </c>
      <c r="H3128" s="2">
        <v>1</v>
      </c>
      <c r="I3128" s="2">
        <v>10</v>
      </c>
      <c r="J3128" s="2">
        <v>10</v>
      </c>
      <c r="K3128" s="2">
        <v>1</v>
      </c>
      <c r="L3128" s="3">
        <v>62700000</v>
      </c>
      <c r="M3128" s="2" t="s">
        <v>20</v>
      </c>
      <c r="N3128" s="4" t="s">
        <v>21</v>
      </c>
    </row>
    <row r="3129" spans="1:14" x14ac:dyDescent="0.25">
      <c r="A3129" s="1" t="s">
        <v>360</v>
      </c>
      <c r="B3129" s="2" t="s">
        <v>473</v>
      </c>
      <c r="C3129" s="2" t="s">
        <v>474</v>
      </c>
      <c r="D3129" s="2" t="s">
        <v>17874</v>
      </c>
      <c r="E3129" s="2" t="s">
        <v>2731</v>
      </c>
      <c r="F3129" s="2">
        <v>80101603</v>
      </c>
      <c r="G3129" s="2" t="s">
        <v>19</v>
      </c>
      <c r="H3129" s="2">
        <v>1</v>
      </c>
      <c r="I3129" s="2">
        <v>6</v>
      </c>
      <c r="J3129" s="2">
        <v>16</v>
      </c>
      <c r="K3129" s="2">
        <v>1</v>
      </c>
      <c r="L3129" s="3">
        <v>6750000</v>
      </c>
      <c r="M3129" s="2" t="s">
        <v>20</v>
      </c>
      <c r="N3129" s="4" t="s">
        <v>21</v>
      </c>
    </row>
    <row r="3130" spans="1:14" x14ac:dyDescent="0.25">
      <c r="A3130" s="1" t="s">
        <v>360</v>
      </c>
      <c r="B3130" s="2" t="s">
        <v>473</v>
      </c>
      <c r="C3130" s="2" t="s">
        <v>474</v>
      </c>
      <c r="D3130" s="2" t="s">
        <v>17874</v>
      </c>
      <c r="E3130" s="2" t="s">
        <v>2732</v>
      </c>
      <c r="F3130" s="2">
        <v>80101603</v>
      </c>
      <c r="G3130" s="2" t="s">
        <v>19</v>
      </c>
      <c r="H3130" s="2">
        <v>1</v>
      </c>
      <c r="I3130" s="2">
        <v>6</v>
      </c>
      <c r="J3130" s="2">
        <v>16</v>
      </c>
      <c r="K3130" s="2">
        <v>1</v>
      </c>
      <c r="L3130" s="3">
        <v>9900000</v>
      </c>
      <c r="M3130" s="2" t="s">
        <v>20</v>
      </c>
      <c r="N3130" s="4" t="s">
        <v>21</v>
      </c>
    </row>
    <row r="3131" spans="1:14" x14ac:dyDescent="0.25">
      <c r="A3131" s="1" t="s">
        <v>360</v>
      </c>
      <c r="B3131" s="2" t="s">
        <v>473</v>
      </c>
      <c r="C3131" s="2" t="s">
        <v>474</v>
      </c>
      <c r="D3131" s="2" t="s">
        <v>17874</v>
      </c>
      <c r="E3131" s="2" t="s">
        <v>2733</v>
      </c>
      <c r="F3131" s="2">
        <v>80111701</v>
      </c>
      <c r="G3131" s="2" t="s">
        <v>490</v>
      </c>
      <c r="H3131" s="2">
        <v>2</v>
      </c>
      <c r="I3131" s="2">
        <v>10</v>
      </c>
      <c r="J3131" s="2">
        <v>10</v>
      </c>
      <c r="K3131" s="2">
        <v>1</v>
      </c>
      <c r="L3131" s="3">
        <v>35520000</v>
      </c>
      <c r="M3131" s="2" t="s">
        <v>20</v>
      </c>
      <c r="N3131" s="4" t="s">
        <v>21</v>
      </c>
    </row>
    <row r="3132" spans="1:14" x14ac:dyDescent="0.25">
      <c r="A3132" s="1" t="s">
        <v>360</v>
      </c>
      <c r="B3132" s="2" t="s">
        <v>473</v>
      </c>
      <c r="C3132" s="2" t="s">
        <v>474</v>
      </c>
      <c r="D3132" s="2" t="s">
        <v>17874</v>
      </c>
      <c r="E3132" s="2" t="s">
        <v>2734</v>
      </c>
      <c r="F3132" s="2">
        <v>80111701</v>
      </c>
      <c r="G3132" s="2" t="s">
        <v>19</v>
      </c>
      <c r="H3132" s="2">
        <v>2</v>
      </c>
      <c r="I3132" s="2">
        <v>10</v>
      </c>
      <c r="J3132" s="2">
        <v>10</v>
      </c>
      <c r="K3132" s="2">
        <v>1</v>
      </c>
      <c r="L3132" s="3">
        <v>33000000</v>
      </c>
      <c r="M3132" s="2" t="s">
        <v>20</v>
      </c>
      <c r="N3132" s="4" t="s">
        <v>21</v>
      </c>
    </row>
    <row r="3133" spans="1:14" x14ac:dyDescent="0.25">
      <c r="A3133" s="1" t="s">
        <v>360</v>
      </c>
      <c r="B3133" s="2" t="s">
        <v>473</v>
      </c>
      <c r="C3133" s="2" t="s">
        <v>474</v>
      </c>
      <c r="D3133" s="2" t="s">
        <v>17874</v>
      </c>
      <c r="E3133" s="2" t="s">
        <v>2735</v>
      </c>
      <c r="F3133" s="2">
        <v>80111701</v>
      </c>
      <c r="G3133" s="2" t="s">
        <v>19</v>
      </c>
      <c r="H3133" s="2">
        <v>1</v>
      </c>
      <c r="I3133" s="2">
        <v>10</v>
      </c>
      <c r="J3133" s="2">
        <v>10</v>
      </c>
      <c r="K3133" s="2">
        <v>1</v>
      </c>
      <c r="L3133" s="3">
        <v>40000000</v>
      </c>
      <c r="M3133" s="2" t="s">
        <v>20</v>
      </c>
      <c r="N3133" s="4" t="s">
        <v>21</v>
      </c>
    </row>
    <row r="3134" spans="1:14" x14ac:dyDescent="0.25">
      <c r="A3134" s="1" t="s">
        <v>360</v>
      </c>
      <c r="B3134" s="2" t="s">
        <v>473</v>
      </c>
      <c r="C3134" s="2" t="s">
        <v>474</v>
      </c>
      <c r="D3134" s="2" t="s">
        <v>17874</v>
      </c>
      <c r="E3134" s="2" t="s">
        <v>2736</v>
      </c>
      <c r="F3134" s="2">
        <v>80101603</v>
      </c>
      <c r="G3134" s="2" t="s">
        <v>19</v>
      </c>
      <c r="H3134" s="2">
        <v>1</v>
      </c>
      <c r="I3134" s="2">
        <v>10</v>
      </c>
      <c r="J3134" s="2">
        <v>10</v>
      </c>
      <c r="K3134" s="2">
        <v>1</v>
      </c>
      <c r="L3134" s="3">
        <v>31500000</v>
      </c>
      <c r="M3134" s="2" t="s">
        <v>20</v>
      </c>
      <c r="N3134" s="4" t="s">
        <v>21</v>
      </c>
    </row>
    <row r="3135" spans="1:14" x14ac:dyDescent="0.25">
      <c r="A3135" s="1" t="s">
        <v>360</v>
      </c>
      <c r="B3135" s="2" t="s">
        <v>473</v>
      </c>
      <c r="C3135" s="2" t="s">
        <v>474</v>
      </c>
      <c r="D3135" s="2" t="s">
        <v>17874</v>
      </c>
      <c r="E3135" s="2" t="s">
        <v>2737</v>
      </c>
      <c r="F3135" s="2">
        <v>80101603</v>
      </c>
      <c r="G3135" s="2" t="s">
        <v>19</v>
      </c>
      <c r="H3135" s="2">
        <v>2</v>
      </c>
      <c r="I3135" s="2">
        <v>10</v>
      </c>
      <c r="J3135" s="2">
        <v>16</v>
      </c>
      <c r="K3135" s="2">
        <v>1</v>
      </c>
      <c r="L3135" s="3">
        <v>22240000</v>
      </c>
      <c r="M3135" s="2" t="s">
        <v>20</v>
      </c>
      <c r="N3135" s="4" t="s">
        <v>21</v>
      </c>
    </row>
    <row r="3136" spans="1:14" x14ac:dyDescent="0.25">
      <c r="A3136" s="1" t="s">
        <v>360</v>
      </c>
      <c r="B3136" s="2" t="s">
        <v>473</v>
      </c>
      <c r="C3136" s="2" t="s">
        <v>474</v>
      </c>
      <c r="D3136" s="2" t="s">
        <v>17874</v>
      </c>
      <c r="E3136" s="2" t="s">
        <v>2738</v>
      </c>
      <c r="F3136" s="2">
        <v>80101603</v>
      </c>
      <c r="G3136" s="2" t="s">
        <v>19</v>
      </c>
      <c r="H3136" s="2">
        <v>2</v>
      </c>
      <c r="I3136" s="2">
        <v>10</v>
      </c>
      <c r="J3136" s="2">
        <v>10</v>
      </c>
      <c r="K3136" s="2">
        <v>1</v>
      </c>
      <c r="L3136" s="3">
        <v>79200000</v>
      </c>
      <c r="M3136" s="2" t="s">
        <v>20</v>
      </c>
      <c r="N3136" s="4" t="s">
        <v>21</v>
      </c>
    </row>
    <row r="3137" spans="1:14" x14ac:dyDescent="0.25">
      <c r="A3137" s="1" t="s">
        <v>360</v>
      </c>
      <c r="B3137" s="2" t="s">
        <v>473</v>
      </c>
      <c r="C3137" s="2" t="s">
        <v>474</v>
      </c>
      <c r="D3137" s="2" t="s">
        <v>17874</v>
      </c>
      <c r="E3137" s="2" t="s">
        <v>2739</v>
      </c>
      <c r="F3137" s="2">
        <v>80101603</v>
      </c>
      <c r="G3137" s="2" t="s">
        <v>19</v>
      </c>
      <c r="H3137" s="2">
        <v>2</v>
      </c>
      <c r="I3137" s="2">
        <v>10</v>
      </c>
      <c r="J3137" s="2">
        <v>10</v>
      </c>
      <c r="K3137" s="2">
        <v>1</v>
      </c>
      <c r="L3137" s="3">
        <v>39600000</v>
      </c>
      <c r="M3137" s="2" t="s">
        <v>20</v>
      </c>
      <c r="N3137" s="4" t="s">
        <v>21</v>
      </c>
    </row>
    <row r="3138" spans="1:14" x14ac:dyDescent="0.25">
      <c r="A3138" s="1" t="s">
        <v>360</v>
      </c>
      <c r="B3138" s="2" t="s">
        <v>473</v>
      </c>
      <c r="C3138" s="2" t="s">
        <v>474</v>
      </c>
      <c r="D3138" s="2" t="s">
        <v>17874</v>
      </c>
      <c r="E3138" s="2" t="s">
        <v>2740</v>
      </c>
      <c r="F3138" s="2">
        <v>80111701</v>
      </c>
      <c r="G3138" s="2" t="s">
        <v>19</v>
      </c>
      <c r="H3138" s="2">
        <v>6</v>
      </c>
      <c r="I3138" s="2">
        <v>5</v>
      </c>
      <c r="J3138" s="2">
        <v>10</v>
      </c>
      <c r="K3138" s="2">
        <v>1</v>
      </c>
      <c r="L3138" s="3">
        <v>20000000</v>
      </c>
      <c r="M3138" s="2" t="s">
        <v>20</v>
      </c>
      <c r="N3138" s="4" t="s">
        <v>21</v>
      </c>
    </row>
    <row r="3139" spans="1:14" x14ac:dyDescent="0.25">
      <c r="A3139" s="1" t="s">
        <v>360</v>
      </c>
      <c r="B3139" s="2" t="s">
        <v>473</v>
      </c>
      <c r="C3139" s="2" t="s">
        <v>474</v>
      </c>
      <c r="D3139" s="2" t="s">
        <v>17874</v>
      </c>
      <c r="E3139" s="2" t="s">
        <v>2741</v>
      </c>
      <c r="F3139" s="2">
        <v>80111701</v>
      </c>
      <c r="G3139" s="2" t="s">
        <v>19</v>
      </c>
      <c r="H3139" s="2">
        <v>8</v>
      </c>
      <c r="I3139" s="2">
        <v>6</v>
      </c>
      <c r="J3139" s="2">
        <v>10</v>
      </c>
      <c r="K3139" s="2">
        <v>1</v>
      </c>
      <c r="L3139" s="3">
        <v>17466666</v>
      </c>
      <c r="M3139" s="2" t="s">
        <v>20</v>
      </c>
      <c r="N3139" s="4" t="s">
        <v>21</v>
      </c>
    </row>
    <row r="3140" spans="1:14" x14ac:dyDescent="0.25">
      <c r="A3140" s="1" t="s">
        <v>360</v>
      </c>
      <c r="B3140" s="2" t="s">
        <v>473</v>
      </c>
      <c r="C3140" s="2" t="s">
        <v>474</v>
      </c>
      <c r="D3140" s="2" t="s">
        <v>17874</v>
      </c>
      <c r="E3140" s="2" t="s">
        <v>2729</v>
      </c>
      <c r="F3140" s="2">
        <v>80101603</v>
      </c>
      <c r="G3140" s="2" t="s">
        <v>17856</v>
      </c>
      <c r="H3140" s="2">
        <v>1</v>
      </c>
      <c r="I3140" s="2">
        <v>6</v>
      </c>
      <c r="J3140" s="2">
        <v>10</v>
      </c>
      <c r="K3140" s="2">
        <v>1</v>
      </c>
      <c r="L3140" s="3">
        <v>4266667</v>
      </c>
      <c r="M3140" s="2" t="s">
        <v>20</v>
      </c>
      <c r="N3140" s="4" t="s">
        <v>21</v>
      </c>
    </row>
    <row r="3141" spans="1:14" x14ac:dyDescent="0.25">
      <c r="A3141" s="1" t="s">
        <v>360</v>
      </c>
      <c r="B3141" s="2" t="s">
        <v>473</v>
      </c>
      <c r="C3141" s="2" t="s">
        <v>474</v>
      </c>
      <c r="D3141" s="2" t="s">
        <v>17874</v>
      </c>
      <c r="E3141" s="2" t="s">
        <v>2729</v>
      </c>
      <c r="F3141" s="2">
        <v>80101603</v>
      </c>
      <c r="G3141" s="2" t="s">
        <v>17856</v>
      </c>
      <c r="H3141" s="2">
        <v>1</v>
      </c>
      <c r="I3141" s="2">
        <v>6</v>
      </c>
      <c r="J3141" s="2">
        <v>10</v>
      </c>
      <c r="K3141" s="2">
        <v>1</v>
      </c>
      <c r="L3141" s="3">
        <v>7600000</v>
      </c>
      <c r="M3141" s="2" t="s">
        <v>20</v>
      </c>
      <c r="N3141" s="4" t="s">
        <v>21</v>
      </c>
    </row>
    <row r="3142" spans="1:14" x14ac:dyDescent="0.25">
      <c r="A3142" s="1" t="s">
        <v>360</v>
      </c>
      <c r="B3142" s="2" t="s">
        <v>473</v>
      </c>
      <c r="C3142" s="2" t="s">
        <v>474</v>
      </c>
      <c r="D3142" s="2" t="s">
        <v>17874</v>
      </c>
      <c r="E3142" s="2" t="s">
        <v>2729</v>
      </c>
      <c r="F3142" s="2">
        <v>80101603</v>
      </c>
      <c r="G3142" s="2" t="s">
        <v>17856</v>
      </c>
      <c r="H3142" s="2">
        <v>1</v>
      </c>
      <c r="I3142" s="2">
        <v>6</v>
      </c>
      <c r="J3142" s="2">
        <v>10</v>
      </c>
      <c r="K3142" s="2">
        <v>1</v>
      </c>
      <c r="L3142" s="3">
        <v>7600000</v>
      </c>
      <c r="M3142" s="2" t="s">
        <v>20</v>
      </c>
      <c r="N3142" s="4" t="s">
        <v>21</v>
      </c>
    </row>
    <row r="3143" spans="1:14" x14ac:dyDescent="0.25">
      <c r="A3143" s="1" t="s">
        <v>360</v>
      </c>
      <c r="B3143" s="2" t="s">
        <v>473</v>
      </c>
      <c r="C3143" s="2" t="s">
        <v>2742</v>
      </c>
      <c r="D3143" s="2" t="s">
        <v>17970</v>
      </c>
      <c r="E3143" s="2" t="s">
        <v>2728</v>
      </c>
      <c r="F3143" s="2">
        <v>80101604</v>
      </c>
      <c r="G3143" s="2" t="s">
        <v>19</v>
      </c>
      <c r="H3143" s="2">
        <v>1</v>
      </c>
      <c r="I3143" s="2">
        <v>10</v>
      </c>
      <c r="J3143" s="2">
        <v>10</v>
      </c>
      <c r="K3143" s="2">
        <v>1</v>
      </c>
      <c r="L3143" s="3">
        <v>80000000</v>
      </c>
      <c r="M3143" s="2" t="s">
        <v>20</v>
      </c>
      <c r="N3143" s="4" t="s">
        <v>21</v>
      </c>
    </row>
    <row r="3144" spans="1:14" x14ac:dyDescent="0.25">
      <c r="A3144" s="1" t="s">
        <v>360</v>
      </c>
      <c r="B3144" s="2" t="s">
        <v>473</v>
      </c>
      <c r="C3144" s="2" t="s">
        <v>2742</v>
      </c>
      <c r="D3144" s="2" t="s">
        <v>17970</v>
      </c>
      <c r="E3144" s="2" t="s">
        <v>2728</v>
      </c>
      <c r="F3144" s="2">
        <v>80101604</v>
      </c>
      <c r="G3144" s="2" t="s">
        <v>19</v>
      </c>
      <c r="H3144" s="2">
        <v>1</v>
      </c>
      <c r="I3144" s="2">
        <v>10</v>
      </c>
      <c r="J3144" s="2">
        <v>10</v>
      </c>
      <c r="K3144" s="2">
        <v>1</v>
      </c>
      <c r="L3144" s="3">
        <v>33000000</v>
      </c>
      <c r="M3144" s="2" t="s">
        <v>20</v>
      </c>
      <c r="N3144" s="4" t="s">
        <v>21</v>
      </c>
    </row>
    <row r="3145" spans="1:14" x14ac:dyDescent="0.25">
      <c r="A3145" s="1" t="s">
        <v>360</v>
      </c>
      <c r="B3145" s="2" t="s">
        <v>473</v>
      </c>
      <c r="C3145" s="2" t="s">
        <v>2742</v>
      </c>
      <c r="D3145" s="2" t="s">
        <v>17970</v>
      </c>
      <c r="E3145" s="2" t="s">
        <v>2728</v>
      </c>
      <c r="F3145" s="2">
        <v>80101604</v>
      </c>
      <c r="G3145" s="2" t="s">
        <v>19</v>
      </c>
      <c r="H3145" s="2">
        <v>1</v>
      </c>
      <c r="I3145" s="2">
        <v>10</v>
      </c>
      <c r="J3145" s="2">
        <v>10</v>
      </c>
      <c r="K3145" s="2">
        <v>1</v>
      </c>
      <c r="L3145" s="3">
        <v>31016667</v>
      </c>
      <c r="M3145" s="2" t="s">
        <v>20</v>
      </c>
      <c r="N3145" s="4" t="s">
        <v>21</v>
      </c>
    </row>
    <row r="3146" spans="1:14" x14ac:dyDescent="0.25">
      <c r="A3146" s="1" t="s">
        <v>360</v>
      </c>
      <c r="B3146" s="2" t="s">
        <v>473</v>
      </c>
      <c r="C3146" s="2" t="s">
        <v>2742</v>
      </c>
      <c r="D3146" s="2" t="s">
        <v>17970</v>
      </c>
      <c r="E3146" s="2" t="s">
        <v>2728</v>
      </c>
      <c r="F3146" s="2">
        <v>0</v>
      </c>
      <c r="G3146" s="2" t="s">
        <v>19</v>
      </c>
      <c r="H3146" s="2">
        <v>1</v>
      </c>
      <c r="I3146" s="2">
        <v>10</v>
      </c>
      <c r="J3146" s="2">
        <v>10</v>
      </c>
      <c r="K3146" s="2">
        <v>1</v>
      </c>
      <c r="L3146" s="3">
        <v>16946666.329999998</v>
      </c>
      <c r="M3146" s="2" t="s">
        <v>20</v>
      </c>
      <c r="N3146" s="4" t="s">
        <v>21</v>
      </c>
    </row>
    <row r="3147" spans="1:14" x14ac:dyDescent="0.25">
      <c r="A3147" s="1" t="s">
        <v>360</v>
      </c>
      <c r="B3147" s="2" t="s">
        <v>473</v>
      </c>
      <c r="C3147" s="2" t="s">
        <v>2742</v>
      </c>
      <c r="D3147" s="2" t="s">
        <v>17970</v>
      </c>
      <c r="E3147" s="2" t="s">
        <v>2743</v>
      </c>
      <c r="F3147" s="2">
        <v>80101604</v>
      </c>
      <c r="G3147" s="2" t="s">
        <v>19</v>
      </c>
      <c r="H3147" s="2">
        <v>1</v>
      </c>
      <c r="I3147" s="2">
        <v>10</v>
      </c>
      <c r="J3147" s="2">
        <v>10</v>
      </c>
      <c r="K3147" s="2">
        <v>1</v>
      </c>
      <c r="L3147" s="3">
        <v>45000000</v>
      </c>
      <c r="M3147" s="2" t="s">
        <v>20</v>
      </c>
      <c r="N3147" s="4" t="s">
        <v>21</v>
      </c>
    </row>
    <row r="3148" spans="1:14" x14ac:dyDescent="0.25">
      <c r="A3148" s="1" t="s">
        <v>360</v>
      </c>
      <c r="B3148" s="2" t="s">
        <v>473</v>
      </c>
      <c r="C3148" s="2" t="s">
        <v>2742</v>
      </c>
      <c r="D3148" s="2" t="s">
        <v>17970</v>
      </c>
      <c r="E3148" s="2" t="s">
        <v>2743</v>
      </c>
      <c r="F3148" s="2">
        <v>80101604</v>
      </c>
      <c r="G3148" s="2" t="s">
        <v>19</v>
      </c>
      <c r="H3148" s="2">
        <v>1</v>
      </c>
      <c r="I3148" s="2">
        <v>10</v>
      </c>
      <c r="J3148" s="2">
        <v>10</v>
      </c>
      <c r="K3148" s="2">
        <v>1</v>
      </c>
      <c r="L3148" s="3">
        <v>40500000</v>
      </c>
      <c r="M3148" s="2" t="s">
        <v>20</v>
      </c>
      <c r="N3148" s="4" t="s">
        <v>21</v>
      </c>
    </row>
    <row r="3149" spans="1:14" x14ac:dyDescent="0.25">
      <c r="A3149" s="1" t="s">
        <v>360</v>
      </c>
      <c r="B3149" s="2" t="s">
        <v>473</v>
      </c>
      <c r="C3149" s="2" t="s">
        <v>2742</v>
      </c>
      <c r="D3149" s="2" t="s">
        <v>17970</v>
      </c>
      <c r="E3149" s="2" t="s">
        <v>2743</v>
      </c>
      <c r="F3149" s="2">
        <v>80101604</v>
      </c>
      <c r="G3149" s="2" t="s">
        <v>19</v>
      </c>
      <c r="H3149" s="2">
        <v>1</v>
      </c>
      <c r="I3149" s="2">
        <v>10</v>
      </c>
      <c r="J3149" s="2">
        <v>10</v>
      </c>
      <c r="K3149" s="2">
        <v>1</v>
      </c>
      <c r="L3149" s="3">
        <v>40000000</v>
      </c>
      <c r="M3149" s="2" t="s">
        <v>20</v>
      </c>
      <c r="N3149" s="4" t="s">
        <v>21</v>
      </c>
    </row>
    <row r="3150" spans="1:14" x14ac:dyDescent="0.25">
      <c r="A3150" s="1" t="s">
        <v>360</v>
      </c>
      <c r="B3150" s="2" t="s">
        <v>473</v>
      </c>
      <c r="C3150" s="2" t="s">
        <v>2742</v>
      </c>
      <c r="D3150" s="2" t="s">
        <v>17970</v>
      </c>
      <c r="E3150" s="2" t="s">
        <v>2743</v>
      </c>
      <c r="F3150" s="2">
        <v>80101604</v>
      </c>
      <c r="G3150" s="2" t="s">
        <v>19</v>
      </c>
      <c r="H3150" s="2">
        <v>1</v>
      </c>
      <c r="I3150" s="2">
        <v>10</v>
      </c>
      <c r="J3150" s="2">
        <v>10</v>
      </c>
      <c r="K3150" s="2">
        <v>1</v>
      </c>
      <c r="L3150" s="3">
        <v>36000000</v>
      </c>
      <c r="M3150" s="2" t="s">
        <v>20</v>
      </c>
      <c r="N3150" s="4" t="s">
        <v>21</v>
      </c>
    </row>
    <row r="3151" spans="1:14" x14ac:dyDescent="0.25">
      <c r="A3151" s="1" t="s">
        <v>360</v>
      </c>
      <c r="B3151" s="2" t="s">
        <v>473</v>
      </c>
      <c r="C3151" s="2" t="s">
        <v>2742</v>
      </c>
      <c r="D3151" s="2" t="s">
        <v>17970</v>
      </c>
      <c r="E3151" s="2" t="s">
        <v>2743</v>
      </c>
      <c r="F3151" s="2">
        <v>80101604</v>
      </c>
      <c r="G3151" s="2" t="s">
        <v>19</v>
      </c>
      <c r="H3151" s="2">
        <v>1</v>
      </c>
      <c r="I3151" s="2">
        <v>6</v>
      </c>
      <c r="J3151" s="2">
        <v>10</v>
      </c>
      <c r="K3151" s="2">
        <v>1</v>
      </c>
      <c r="L3151" s="3">
        <v>3500000</v>
      </c>
      <c r="M3151" s="2" t="s">
        <v>20</v>
      </c>
      <c r="N3151" s="4" t="s">
        <v>21</v>
      </c>
    </row>
    <row r="3152" spans="1:14" x14ac:dyDescent="0.25">
      <c r="A3152" s="1" t="s">
        <v>360</v>
      </c>
      <c r="B3152" s="2" t="s">
        <v>473</v>
      </c>
      <c r="C3152" s="2" t="s">
        <v>2742</v>
      </c>
      <c r="D3152" s="2" t="s">
        <v>17970</v>
      </c>
      <c r="E3152" s="2" t="s">
        <v>2743</v>
      </c>
      <c r="F3152" s="2">
        <v>80101604</v>
      </c>
      <c r="G3152" s="2" t="s">
        <v>19</v>
      </c>
      <c r="H3152" s="2">
        <v>1</v>
      </c>
      <c r="I3152" s="2">
        <v>6</v>
      </c>
      <c r="J3152" s="2">
        <v>10</v>
      </c>
      <c r="K3152" s="2">
        <v>1</v>
      </c>
      <c r="L3152" s="3">
        <v>8250000</v>
      </c>
      <c r="M3152" s="2" t="s">
        <v>20</v>
      </c>
      <c r="N3152" s="4" t="s">
        <v>21</v>
      </c>
    </row>
    <row r="3153" spans="1:14" x14ac:dyDescent="0.25">
      <c r="A3153" s="1" t="s">
        <v>360</v>
      </c>
      <c r="B3153" s="2" t="s">
        <v>473</v>
      </c>
      <c r="C3153" s="2" t="s">
        <v>2742</v>
      </c>
      <c r="D3153" s="2" t="s">
        <v>17970</v>
      </c>
      <c r="E3153" s="2" t="s">
        <v>2743</v>
      </c>
      <c r="F3153" s="2">
        <v>80101604</v>
      </c>
      <c r="G3153" s="2" t="s">
        <v>19</v>
      </c>
      <c r="H3153" s="2">
        <v>1</v>
      </c>
      <c r="I3153" s="2">
        <v>6</v>
      </c>
      <c r="J3153" s="2">
        <v>10</v>
      </c>
      <c r="K3153" s="2">
        <v>1</v>
      </c>
      <c r="L3153" s="3">
        <v>4500000</v>
      </c>
      <c r="M3153" s="2" t="s">
        <v>20</v>
      </c>
      <c r="N3153" s="4" t="s">
        <v>21</v>
      </c>
    </row>
    <row r="3154" spans="1:14" x14ac:dyDescent="0.25">
      <c r="A3154" s="1" t="s">
        <v>360</v>
      </c>
      <c r="B3154" s="2" t="s">
        <v>473</v>
      </c>
      <c r="C3154" s="2" t="s">
        <v>2742</v>
      </c>
      <c r="D3154" s="2" t="s">
        <v>17970</v>
      </c>
      <c r="E3154" s="2" t="s">
        <v>2744</v>
      </c>
      <c r="F3154" s="2">
        <v>80101604</v>
      </c>
      <c r="G3154" s="2" t="s">
        <v>19</v>
      </c>
      <c r="H3154" s="2">
        <v>1</v>
      </c>
      <c r="I3154" s="2">
        <v>10</v>
      </c>
      <c r="J3154" s="2">
        <v>10</v>
      </c>
      <c r="K3154" s="2">
        <v>1</v>
      </c>
      <c r="L3154" s="3">
        <v>36000000</v>
      </c>
      <c r="M3154" s="2" t="s">
        <v>20</v>
      </c>
      <c r="N3154" s="4" t="s">
        <v>21</v>
      </c>
    </row>
    <row r="3155" spans="1:14" x14ac:dyDescent="0.25">
      <c r="A3155" s="1" t="s">
        <v>360</v>
      </c>
      <c r="B3155" s="2" t="s">
        <v>473</v>
      </c>
      <c r="C3155" s="2" t="s">
        <v>2742</v>
      </c>
      <c r="D3155" s="2" t="s">
        <v>17970</v>
      </c>
      <c r="E3155" s="2" t="s">
        <v>2745</v>
      </c>
      <c r="F3155" s="2">
        <v>80101604</v>
      </c>
      <c r="G3155" s="2" t="s">
        <v>19</v>
      </c>
      <c r="H3155" s="2">
        <v>1</v>
      </c>
      <c r="I3155" s="2">
        <v>10</v>
      </c>
      <c r="J3155" s="2">
        <v>10</v>
      </c>
      <c r="K3155" s="2">
        <v>1</v>
      </c>
      <c r="L3155" s="3">
        <v>52800000</v>
      </c>
      <c r="M3155" s="2" t="s">
        <v>20</v>
      </c>
      <c r="N3155" s="4" t="s">
        <v>21</v>
      </c>
    </row>
    <row r="3156" spans="1:14" x14ac:dyDescent="0.25">
      <c r="A3156" s="1" t="s">
        <v>360</v>
      </c>
      <c r="B3156" s="2" t="s">
        <v>473</v>
      </c>
      <c r="C3156" s="2" t="s">
        <v>2742</v>
      </c>
      <c r="D3156" s="2" t="s">
        <v>17970</v>
      </c>
      <c r="E3156" s="2" t="s">
        <v>2744</v>
      </c>
      <c r="F3156" s="2">
        <v>80101604</v>
      </c>
      <c r="G3156" s="2" t="s">
        <v>19</v>
      </c>
      <c r="H3156" s="2">
        <v>1</v>
      </c>
      <c r="I3156" s="2">
        <v>6</v>
      </c>
      <c r="J3156" s="2">
        <v>16</v>
      </c>
      <c r="K3156" s="2">
        <v>1</v>
      </c>
      <c r="L3156" s="3">
        <v>12000000</v>
      </c>
      <c r="M3156" s="2" t="s">
        <v>20</v>
      </c>
      <c r="N3156" s="4" t="s">
        <v>21</v>
      </c>
    </row>
    <row r="3157" spans="1:14" x14ac:dyDescent="0.25">
      <c r="A3157" s="1" t="s">
        <v>360</v>
      </c>
      <c r="B3157" s="2" t="s">
        <v>473</v>
      </c>
      <c r="C3157" s="2" t="s">
        <v>2742</v>
      </c>
      <c r="D3157" s="2" t="s">
        <v>17970</v>
      </c>
      <c r="E3157" s="2" t="s">
        <v>2745</v>
      </c>
      <c r="F3157" s="2">
        <v>80101604</v>
      </c>
      <c r="G3157" s="2" t="s">
        <v>19</v>
      </c>
      <c r="H3157" s="2">
        <v>1</v>
      </c>
      <c r="I3157" s="2">
        <v>6</v>
      </c>
      <c r="J3157" s="2">
        <v>16</v>
      </c>
      <c r="K3157" s="2">
        <v>1</v>
      </c>
      <c r="L3157" s="3">
        <v>8800000</v>
      </c>
      <c r="M3157" s="2" t="s">
        <v>20</v>
      </c>
      <c r="N3157" s="4" t="s">
        <v>21</v>
      </c>
    </row>
    <row r="3158" spans="1:14" x14ac:dyDescent="0.25">
      <c r="A3158" s="1" t="s">
        <v>360</v>
      </c>
      <c r="B3158" s="2" t="s">
        <v>473</v>
      </c>
      <c r="C3158" s="2" t="s">
        <v>2742</v>
      </c>
      <c r="D3158" s="2" t="s">
        <v>17970</v>
      </c>
      <c r="E3158" s="2" t="s">
        <v>2746</v>
      </c>
      <c r="F3158" s="2">
        <v>84111502</v>
      </c>
      <c r="G3158" s="2" t="s">
        <v>490</v>
      </c>
      <c r="H3158" s="2">
        <v>2</v>
      </c>
      <c r="I3158" s="2">
        <v>10</v>
      </c>
      <c r="J3158" s="2">
        <v>10</v>
      </c>
      <c r="K3158" s="2">
        <v>1</v>
      </c>
      <c r="L3158" s="3">
        <v>35520000</v>
      </c>
      <c r="M3158" s="2" t="s">
        <v>20</v>
      </c>
      <c r="N3158" s="4" t="s">
        <v>21</v>
      </c>
    </row>
    <row r="3159" spans="1:14" x14ac:dyDescent="0.25">
      <c r="A3159" s="1" t="s">
        <v>360</v>
      </c>
      <c r="B3159" s="2" t="s">
        <v>473</v>
      </c>
      <c r="C3159" s="2" t="s">
        <v>2742</v>
      </c>
      <c r="D3159" s="2" t="s">
        <v>17970</v>
      </c>
      <c r="E3159" s="2" t="s">
        <v>2747</v>
      </c>
      <c r="F3159" s="2">
        <v>84111502</v>
      </c>
      <c r="G3159" s="2" t="s">
        <v>19</v>
      </c>
      <c r="H3159" s="2">
        <v>3</v>
      </c>
      <c r="I3159" s="2">
        <v>9</v>
      </c>
      <c r="J3159" s="2">
        <v>10</v>
      </c>
      <c r="K3159" s="2">
        <v>1</v>
      </c>
      <c r="L3159" s="3">
        <v>19440000</v>
      </c>
      <c r="M3159" s="2" t="s">
        <v>20</v>
      </c>
      <c r="N3159" s="4" t="s">
        <v>21</v>
      </c>
    </row>
    <row r="3160" spans="1:14" x14ac:dyDescent="0.25">
      <c r="A3160" s="1" t="s">
        <v>360</v>
      </c>
      <c r="B3160" s="2" t="s">
        <v>473</v>
      </c>
      <c r="C3160" s="2" t="s">
        <v>2742</v>
      </c>
      <c r="D3160" s="2" t="s">
        <v>17970</v>
      </c>
      <c r="E3160" s="2" t="s">
        <v>2748</v>
      </c>
      <c r="F3160" s="2">
        <v>80101603</v>
      </c>
      <c r="G3160" s="2" t="s">
        <v>19</v>
      </c>
      <c r="H3160" s="2">
        <v>1</v>
      </c>
      <c r="I3160" s="2">
        <v>6</v>
      </c>
      <c r="J3160" s="2">
        <v>10</v>
      </c>
      <c r="K3160" s="2">
        <v>1</v>
      </c>
      <c r="L3160" s="3">
        <v>2740000</v>
      </c>
      <c r="M3160" s="2" t="s">
        <v>20</v>
      </c>
      <c r="N3160" s="4" t="s">
        <v>21</v>
      </c>
    </row>
    <row r="3161" spans="1:14" x14ac:dyDescent="0.25">
      <c r="A3161" s="1" t="s">
        <v>360</v>
      </c>
      <c r="B3161" s="2" t="s">
        <v>473</v>
      </c>
      <c r="C3161" s="2" t="s">
        <v>2742</v>
      </c>
      <c r="D3161" s="2" t="s">
        <v>17970</v>
      </c>
      <c r="E3161" s="2" t="s">
        <v>2748</v>
      </c>
      <c r="F3161" s="2">
        <v>80101603</v>
      </c>
      <c r="G3161" s="2" t="s">
        <v>19</v>
      </c>
      <c r="H3161" s="2">
        <v>1</v>
      </c>
      <c r="I3161" s="2">
        <v>6</v>
      </c>
      <c r="J3161" s="2">
        <v>10</v>
      </c>
      <c r="K3161" s="2">
        <v>1</v>
      </c>
      <c r="L3161" s="3">
        <v>8260000</v>
      </c>
      <c r="M3161" s="2" t="s">
        <v>20</v>
      </c>
      <c r="N3161" s="4" t="s">
        <v>21</v>
      </c>
    </row>
    <row r="3162" spans="1:14" x14ac:dyDescent="0.25">
      <c r="A3162" s="1" t="s">
        <v>360</v>
      </c>
      <c r="B3162" s="2" t="s">
        <v>473</v>
      </c>
      <c r="C3162" s="2" t="s">
        <v>2742</v>
      </c>
      <c r="D3162" s="2" t="s">
        <v>17970</v>
      </c>
      <c r="E3162" s="2" t="s">
        <v>2749</v>
      </c>
      <c r="F3162" s="2">
        <v>80101603</v>
      </c>
      <c r="G3162" s="2" t="s">
        <v>17856</v>
      </c>
      <c r="H3162" s="2">
        <v>1</v>
      </c>
      <c r="I3162" s="2">
        <v>6</v>
      </c>
      <c r="J3162" s="2">
        <v>10</v>
      </c>
      <c r="K3162" s="2">
        <v>1</v>
      </c>
      <c r="L3162" s="3">
        <v>7600000</v>
      </c>
      <c r="M3162" s="2" t="s">
        <v>20</v>
      </c>
      <c r="N3162" s="4" t="s">
        <v>21</v>
      </c>
    </row>
    <row r="3163" spans="1:14" x14ac:dyDescent="0.25">
      <c r="A3163" s="1" t="s">
        <v>360</v>
      </c>
      <c r="B3163" s="2" t="s">
        <v>278</v>
      </c>
      <c r="C3163" s="2" t="s">
        <v>2750</v>
      </c>
      <c r="D3163" s="2" t="s">
        <v>17971</v>
      </c>
      <c r="E3163" s="2" t="s">
        <v>2751</v>
      </c>
      <c r="F3163" s="2">
        <v>80111504</v>
      </c>
      <c r="G3163" s="2" t="s">
        <v>19</v>
      </c>
      <c r="H3163" s="2">
        <v>3</v>
      </c>
      <c r="I3163" s="2">
        <v>9</v>
      </c>
      <c r="J3163" s="2">
        <v>10</v>
      </c>
      <c r="K3163" s="2">
        <v>1</v>
      </c>
      <c r="L3163" s="3">
        <v>35413924</v>
      </c>
      <c r="M3163" s="2" t="s">
        <v>20</v>
      </c>
      <c r="N3163" s="4" t="s">
        <v>21</v>
      </c>
    </row>
    <row r="3164" spans="1:14" x14ac:dyDescent="0.25">
      <c r="A3164" s="1" t="s">
        <v>360</v>
      </c>
      <c r="B3164" s="2" t="s">
        <v>278</v>
      </c>
      <c r="C3164" s="2" t="s">
        <v>2752</v>
      </c>
      <c r="D3164" s="2" t="s">
        <v>17972</v>
      </c>
      <c r="E3164" s="2" t="s">
        <v>2753</v>
      </c>
      <c r="F3164" s="2">
        <v>81112209</v>
      </c>
      <c r="G3164" s="2" t="s">
        <v>496</v>
      </c>
      <c r="H3164" s="2">
        <v>3</v>
      </c>
      <c r="I3164" s="2">
        <v>5</v>
      </c>
      <c r="J3164" s="2">
        <v>10</v>
      </c>
      <c r="K3164" s="2">
        <v>1</v>
      </c>
      <c r="L3164" s="3">
        <v>34391000</v>
      </c>
      <c r="M3164" s="2" t="s">
        <v>20</v>
      </c>
      <c r="N3164" s="4" t="s">
        <v>21</v>
      </c>
    </row>
    <row r="3165" spans="1:14" x14ac:dyDescent="0.25">
      <c r="A3165" s="1" t="s">
        <v>360</v>
      </c>
      <c r="B3165" s="2" t="s">
        <v>278</v>
      </c>
      <c r="C3165" s="2" t="s">
        <v>710</v>
      </c>
      <c r="D3165" s="2" t="s">
        <v>17901</v>
      </c>
      <c r="E3165" s="2" t="s">
        <v>2754</v>
      </c>
      <c r="F3165" s="2">
        <v>81112200</v>
      </c>
      <c r="G3165" s="2" t="s">
        <v>490</v>
      </c>
      <c r="H3165" s="2">
        <v>2</v>
      </c>
      <c r="I3165" s="2">
        <v>10</v>
      </c>
      <c r="J3165" s="2">
        <v>16</v>
      </c>
      <c r="K3165" s="2">
        <v>1</v>
      </c>
      <c r="L3165" s="3">
        <v>4178352</v>
      </c>
      <c r="M3165" s="2" t="s">
        <v>20</v>
      </c>
      <c r="N3165" s="4" t="s">
        <v>21</v>
      </c>
    </row>
    <row r="3166" spans="1:14" x14ac:dyDescent="0.25">
      <c r="A3166" s="1" t="s">
        <v>360</v>
      </c>
      <c r="B3166" s="2" t="s">
        <v>278</v>
      </c>
      <c r="C3166" s="2" t="s">
        <v>710</v>
      </c>
      <c r="D3166" s="2" t="s">
        <v>17901</v>
      </c>
      <c r="E3166" s="2" t="s">
        <v>2755</v>
      </c>
      <c r="F3166" s="2">
        <v>81112200</v>
      </c>
      <c r="G3166" s="2" t="s">
        <v>490</v>
      </c>
      <c r="H3166" s="2">
        <v>2</v>
      </c>
      <c r="I3166" s="2">
        <v>10</v>
      </c>
      <c r="J3166" s="2">
        <v>16</v>
      </c>
      <c r="K3166" s="2">
        <v>1</v>
      </c>
      <c r="L3166" s="3">
        <v>4300000</v>
      </c>
      <c r="M3166" s="2" t="s">
        <v>20</v>
      </c>
      <c r="N3166" s="4" t="s">
        <v>21</v>
      </c>
    </row>
    <row r="3167" spans="1:14" x14ac:dyDescent="0.25">
      <c r="A3167" s="1" t="s">
        <v>360</v>
      </c>
      <c r="B3167" s="2" t="s">
        <v>278</v>
      </c>
      <c r="C3167" s="2" t="s">
        <v>710</v>
      </c>
      <c r="D3167" s="2" t="s">
        <v>17901</v>
      </c>
      <c r="E3167" s="2" t="s">
        <v>2756</v>
      </c>
      <c r="F3167" s="2">
        <v>81111600</v>
      </c>
      <c r="G3167" s="2" t="s">
        <v>490</v>
      </c>
      <c r="H3167" s="2">
        <v>2</v>
      </c>
      <c r="I3167" s="2">
        <v>4</v>
      </c>
      <c r="J3167" s="2">
        <v>10</v>
      </c>
      <c r="K3167" s="2">
        <v>1</v>
      </c>
      <c r="L3167" s="3">
        <v>36771000</v>
      </c>
      <c r="M3167" s="2" t="s">
        <v>20</v>
      </c>
      <c r="N3167" s="4" t="s">
        <v>21</v>
      </c>
    </row>
    <row r="3168" spans="1:14" x14ac:dyDescent="0.25">
      <c r="A3168" s="1" t="s">
        <v>360</v>
      </c>
      <c r="B3168" s="2" t="s">
        <v>278</v>
      </c>
      <c r="C3168" s="2" t="s">
        <v>2757</v>
      </c>
      <c r="D3168" s="2" t="s">
        <v>17973</v>
      </c>
      <c r="E3168" s="2" t="s">
        <v>2758</v>
      </c>
      <c r="F3168" s="2">
        <v>78181505</v>
      </c>
      <c r="G3168" s="2" t="s">
        <v>496</v>
      </c>
      <c r="H3168" s="2">
        <v>1</v>
      </c>
      <c r="I3168" s="2">
        <v>6</v>
      </c>
      <c r="J3168" s="2">
        <v>10</v>
      </c>
      <c r="K3168" s="2">
        <v>1</v>
      </c>
      <c r="L3168" s="3">
        <v>10200000</v>
      </c>
      <c r="M3168" s="2" t="s">
        <v>20</v>
      </c>
      <c r="N3168" s="4" t="s">
        <v>21</v>
      </c>
    </row>
    <row r="3169" spans="1:14" x14ac:dyDescent="0.25">
      <c r="A3169" s="1" t="s">
        <v>360</v>
      </c>
      <c r="B3169" s="2" t="s">
        <v>278</v>
      </c>
      <c r="C3169" s="2" t="s">
        <v>2757</v>
      </c>
      <c r="D3169" s="2" t="s">
        <v>17973</v>
      </c>
      <c r="E3169" s="2" t="s">
        <v>2759</v>
      </c>
      <c r="F3169" s="2">
        <v>80111601</v>
      </c>
      <c r="G3169" s="2" t="s">
        <v>490</v>
      </c>
      <c r="H3169" s="2">
        <v>2</v>
      </c>
      <c r="I3169" s="2">
        <v>12</v>
      </c>
      <c r="J3169" s="2">
        <v>10</v>
      </c>
      <c r="K3169" s="2">
        <v>1</v>
      </c>
      <c r="L3169" s="3">
        <v>16380000</v>
      </c>
      <c r="M3169" s="2" t="s">
        <v>20</v>
      </c>
      <c r="N3169" s="4" t="s">
        <v>21</v>
      </c>
    </row>
    <row r="3170" spans="1:14" x14ac:dyDescent="0.25">
      <c r="A3170" s="1" t="s">
        <v>360</v>
      </c>
      <c r="B3170" s="2" t="s">
        <v>278</v>
      </c>
      <c r="C3170" s="2" t="s">
        <v>2760</v>
      </c>
      <c r="D3170" s="2" t="s">
        <v>17974</v>
      </c>
      <c r="E3170" s="2" t="s">
        <v>2761</v>
      </c>
      <c r="F3170" s="2">
        <v>80111617</v>
      </c>
      <c r="G3170" s="2" t="s">
        <v>19</v>
      </c>
      <c r="H3170" s="2">
        <v>1</v>
      </c>
      <c r="I3170" s="2">
        <v>10</v>
      </c>
      <c r="J3170" s="2">
        <v>10</v>
      </c>
      <c r="K3170" s="2">
        <v>1</v>
      </c>
      <c r="L3170" s="3">
        <v>27000000</v>
      </c>
      <c r="M3170" s="2" t="s">
        <v>20</v>
      </c>
      <c r="N3170" s="4" t="s">
        <v>21</v>
      </c>
    </row>
    <row r="3171" spans="1:14" x14ac:dyDescent="0.25">
      <c r="A3171" s="1" t="s">
        <v>360</v>
      </c>
      <c r="B3171" s="2" t="s">
        <v>278</v>
      </c>
      <c r="C3171" s="2" t="s">
        <v>2762</v>
      </c>
      <c r="D3171" s="2" t="s">
        <v>17975</v>
      </c>
      <c r="E3171" s="2" t="s">
        <v>2763</v>
      </c>
      <c r="F3171" s="2">
        <v>80111614</v>
      </c>
      <c r="G3171" s="2" t="s">
        <v>19</v>
      </c>
      <c r="H3171" s="2">
        <v>1</v>
      </c>
      <c r="I3171" s="2">
        <v>10</v>
      </c>
      <c r="J3171" s="2">
        <v>10</v>
      </c>
      <c r="K3171" s="2">
        <v>1</v>
      </c>
      <c r="L3171" s="3">
        <v>30000000</v>
      </c>
      <c r="M3171" s="2" t="s">
        <v>20</v>
      </c>
      <c r="N3171" s="4" t="s">
        <v>21</v>
      </c>
    </row>
    <row r="3172" spans="1:14" x14ac:dyDescent="0.25">
      <c r="A3172" s="1" t="s">
        <v>360</v>
      </c>
      <c r="B3172" s="2" t="s">
        <v>278</v>
      </c>
      <c r="C3172" s="2" t="s">
        <v>2762</v>
      </c>
      <c r="D3172" s="2" t="s">
        <v>17975</v>
      </c>
      <c r="E3172" s="2" t="s">
        <v>2764</v>
      </c>
      <c r="F3172" s="2">
        <v>80111614</v>
      </c>
      <c r="G3172" s="2" t="s">
        <v>19</v>
      </c>
      <c r="H3172" s="2">
        <v>1</v>
      </c>
      <c r="I3172" s="2">
        <v>10</v>
      </c>
      <c r="J3172" s="2">
        <v>10</v>
      </c>
      <c r="K3172" s="2">
        <v>1</v>
      </c>
      <c r="L3172" s="3">
        <v>27000000</v>
      </c>
      <c r="M3172" s="2" t="s">
        <v>20</v>
      </c>
      <c r="N3172" s="4" t="s">
        <v>21</v>
      </c>
    </row>
    <row r="3173" spans="1:14" x14ac:dyDescent="0.25">
      <c r="A3173" s="1" t="s">
        <v>360</v>
      </c>
      <c r="B3173" s="2" t="s">
        <v>278</v>
      </c>
      <c r="C3173" s="2" t="s">
        <v>2762</v>
      </c>
      <c r="D3173" s="2" t="s">
        <v>17975</v>
      </c>
      <c r="E3173" s="2" t="s">
        <v>2765</v>
      </c>
      <c r="F3173" s="2">
        <v>80111614</v>
      </c>
      <c r="G3173" s="2" t="s">
        <v>19</v>
      </c>
      <c r="H3173" s="2">
        <v>1</v>
      </c>
      <c r="I3173" s="2">
        <v>10</v>
      </c>
      <c r="J3173" s="2">
        <v>10</v>
      </c>
      <c r="K3173" s="2">
        <v>1</v>
      </c>
      <c r="L3173" s="3">
        <v>19800000</v>
      </c>
      <c r="M3173" s="2" t="s">
        <v>20</v>
      </c>
      <c r="N3173" s="4" t="s">
        <v>21</v>
      </c>
    </row>
    <row r="3174" spans="1:14" x14ac:dyDescent="0.25">
      <c r="A3174" s="1" t="s">
        <v>360</v>
      </c>
      <c r="B3174" s="2" t="s">
        <v>278</v>
      </c>
      <c r="C3174" s="2" t="s">
        <v>2762</v>
      </c>
      <c r="D3174" s="2" t="s">
        <v>17975</v>
      </c>
      <c r="E3174" s="2" t="s">
        <v>2766</v>
      </c>
      <c r="F3174" s="2">
        <v>80111614</v>
      </c>
      <c r="G3174" s="2" t="s">
        <v>19</v>
      </c>
      <c r="H3174" s="2">
        <v>1</v>
      </c>
      <c r="I3174" s="2">
        <v>10</v>
      </c>
      <c r="J3174" s="2">
        <v>10</v>
      </c>
      <c r="K3174" s="2">
        <v>1</v>
      </c>
      <c r="L3174" s="3">
        <v>19800000</v>
      </c>
      <c r="M3174" s="2" t="s">
        <v>20</v>
      </c>
      <c r="N3174" s="4" t="s">
        <v>21</v>
      </c>
    </row>
    <row r="3175" spans="1:14" x14ac:dyDescent="0.25">
      <c r="A3175" s="1" t="s">
        <v>360</v>
      </c>
      <c r="B3175" s="2" t="s">
        <v>278</v>
      </c>
      <c r="C3175" s="2" t="s">
        <v>2762</v>
      </c>
      <c r="D3175" s="2" t="s">
        <v>17975</v>
      </c>
      <c r="E3175" s="2" t="s">
        <v>2763</v>
      </c>
      <c r="F3175" s="2">
        <v>80111614</v>
      </c>
      <c r="G3175" s="2" t="s">
        <v>19</v>
      </c>
      <c r="H3175" s="2">
        <v>9</v>
      </c>
      <c r="I3175" s="2">
        <v>2</v>
      </c>
      <c r="J3175" s="2">
        <v>10</v>
      </c>
      <c r="K3175" s="2">
        <v>1</v>
      </c>
      <c r="L3175" s="3">
        <v>10000000</v>
      </c>
      <c r="M3175" s="2" t="s">
        <v>20</v>
      </c>
      <c r="N3175" s="4" t="s">
        <v>21</v>
      </c>
    </row>
    <row r="3176" spans="1:14" x14ac:dyDescent="0.25">
      <c r="A3176" s="1" t="s">
        <v>360</v>
      </c>
      <c r="B3176" s="2" t="s">
        <v>278</v>
      </c>
      <c r="C3176" s="2" t="s">
        <v>2762</v>
      </c>
      <c r="D3176" s="2" t="s">
        <v>17975</v>
      </c>
      <c r="E3176" s="2" t="s">
        <v>2767</v>
      </c>
      <c r="F3176" s="2">
        <v>80111614</v>
      </c>
      <c r="G3176" s="2" t="s">
        <v>19</v>
      </c>
      <c r="H3176" s="2">
        <v>2</v>
      </c>
      <c r="I3176" s="2">
        <v>10</v>
      </c>
      <c r="J3176" s="2">
        <v>16</v>
      </c>
      <c r="K3176" s="2">
        <v>1</v>
      </c>
      <c r="L3176" s="3">
        <v>3340000</v>
      </c>
      <c r="M3176" s="2" t="s">
        <v>20</v>
      </c>
      <c r="N3176" s="4" t="s">
        <v>21</v>
      </c>
    </row>
    <row r="3177" spans="1:14" x14ac:dyDescent="0.25">
      <c r="A3177" s="1" t="s">
        <v>360</v>
      </c>
      <c r="B3177" s="2" t="s">
        <v>278</v>
      </c>
      <c r="C3177" s="2" t="s">
        <v>2762</v>
      </c>
      <c r="D3177" s="2" t="s">
        <v>17975</v>
      </c>
      <c r="E3177" s="2" t="s">
        <v>2767</v>
      </c>
      <c r="F3177" s="2">
        <v>80111614</v>
      </c>
      <c r="G3177" s="2" t="s">
        <v>19</v>
      </c>
      <c r="H3177" s="2">
        <v>2</v>
      </c>
      <c r="I3177" s="2">
        <v>10</v>
      </c>
      <c r="J3177" s="2">
        <v>16</v>
      </c>
      <c r="K3177" s="2">
        <v>1</v>
      </c>
      <c r="L3177" s="3">
        <v>10760000</v>
      </c>
      <c r="M3177" s="2" t="s">
        <v>20</v>
      </c>
      <c r="N3177" s="4" t="s">
        <v>21</v>
      </c>
    </row>
    <row r="3178" spans="1:14" x14ac:dyDescent="0.25">
      <c r="A3178" s="1" t="s">
        <v>360</v>
      </c>
      <c r="B3178" s="2" t="s">
        <v>278</v>
      </c>
      <c r="C3178" s="2" t="s">
        <v>2762</v>
      </c>
      <c r="D3178" s="2" t="s">
        <v>17975</v>
      </c>
      <c r="E3178" s="2" t="s">
        <v>2768</v>
      </c>
      <c r="F3178" s="2">
        <v>80111614</v>
      </c>
      <c r="G3178" s="2" t="s">
        <v>19</v>
      </c>
      <c r="H3178" s="2">
        <v>2</v>
      </c>
      <c r="I3178" s="2">
        <v>10</v>
      </c>
      <c r="J3178" s="2">
        <v>16</v>
      </c>
      <c r="K3178" s="2">
        <v>1</v>
      </c>
      <c r="L3178" s="3">
        <v>6300000</v>
      </c>
      <c r="M3178" s="2" t="s">
        <v>20</v>
      </c>
      <c r="N3178" s="4" t="s">
        <v>21</v>
      </c>
    </row>
    <row r="3179" spans="1:14" x14ac:dyDescent="0.25">
      <c r="A3179" s="1" t="s">
        <v>360</v>
      </c>
      <c r="B3179" s="2" t="s">
        <v>278</v>
      </c>
      <c r="C3179" s="2" t="s">
        <v>2762</v>
      </c>
      <c r="D3179" s="2" t="s">
        <v>17975</v>
      </c>
      <c r="E3179" s="2" t="s">
        <v>2767</v>
      </c>
      <c r="F3179" s="2">
        <v>80111614</v>
      </c>
      <c r="G3179" s="2" t="s">
        <v>19</v>
      </c>
      <c r="H3179" s="2">
        <v>1</v>
      </c>
      <c r="I3179" s="2">
        <v>6</v>
      </c>
      <c r="J3179" s="2">
        <v>16</v>
      </c>
      <c r="K3179" s="2">
        <v>1</v>
      </c>
      <c r="L3179" s="3">
        <v>7050000</v>
      </c>
      <c r="M3179" s="2" t="s">
        <v>20</v>
      </c>
      <c r="N3179" s="4" t="s">
        <v>21</v>
      </c>
    </row>
    <row r="3180" spans="1:14" x14ac:dyDescent="0.25">
      <c r="A3180" s="1" t="s">
        <v>360</v>
      </c>
      <c r="B3180" s="2" t="s">
        <v>278</v>
      </c>
      <c r="C3180" s="2" t="s">
        <v>2762</v>
      </c>
      <c r="D3180" s="2" t="s">
        <v>17975</v>
      </c>
      <c r="E3180" s="2" t="s">
        <v>2768</v>
      </c>
      <c r="F3180" s="2">
        <v>80111614</v>
      </c>
      <c r="G3180" s="2" t="s">
        <v>19</v>
      </c>
      <c r="H3180" s="2">
        <v>1</v>
      </c>
      <c r="I3180" s="2">
        <v>6</v>
      </c>
      <c r="J3180" s="2">
        <v>16</v>
      </c>
      <c r="K3180" s="2">
        <v>1</v>
      </c>
      <c r="L3180" s="3">
        <v>3150000</v>
      </c>
      <c r="M3180" s="2" t="s">
        <v>20</v>
      </c>
      <c r="N3180" s="4" t="s">
        <v>21</v>
      </c>
    </row>
    <row r="3181" spans="1:14" x14ac:dyDescent="0.25">
      <c r="A3181" s="1" t="s">
        <v>360</v>
      </c>
      <c r="B3181" s="2" t="s">
        <v>278</v>
      </c>
      <c r="C3181" s="2" t="s">
        <v>2762</v>
      </c>
      <c r="D3181" s="2" t="s">
        <v>17975</v>
      </c>
      <c r="E3181" s="2" t="s">
        <v>2769</v>
      </c>
      <c r="F3181" s="2">
        <v>80111614</v>
      </c>
      <c r="G3181" s="2" t="s">
        <v>19</v>
      </c>
      <c r="H3181" s="2">
        <v>2</v>
      </c>
      <c r="I3181" s="2">
        <v>10</v>
      </c>
      <c r="J3181" s="2">
        <v>10</v>
      </c>
      <c r="K3181" s="2">
        <v>1</v>
      </c>
      <c r="L3181" s="3">
        <v>31253334</v>
      </c>
      <c r="M3181" s="2" t="s">
        <v>20</v>
      </c>
      <c r="N3181" s="4" t="s">
        <v>21</v>
      </c>
    </row>
    <row r="3182" spans="1:14" x14ac:dyDescent="0.25">
      <c r="A3182" s="1" t="s">
        <v>360</v>
      </c>
      <c r="B3182" s="2" t="s">
        <v>278</v>
      </c>
      <c r="C3182" s="2" t="s">
        <v>2762</v>
      </c>
      <c r="D3182" s="2" t="s">
        <v>17975</v>
      </c>
      <c r="E3182" s="2" t="s">
        <v>2769</v>
      </c>
      <c r="F3182" s="2">
        <v>80111614</v>
      </c>
      <c r="G3182" s="2" t="s">
        <v>19</v>
      </c>
      <c r="H3182" s="2">
        <v>2</v>
      </c>
      <c r="I3182" s="2">
        <v>10</v>
      </c>
      <c r="J3182" s="2">
        <v>10</v>
      </c>
      <c r="K3182" s="2">
        <v>1</v>
      </c>
      <c r="L3182" s="3">
        <v>27346666</v>
      </c>
      <c r="M3182" s="2" t="s">
        <v>20</v>
      </c>
      <c r="N3182" s="4" t="s">
        <v>21</v>
      </c>
    </row>
    <row r="3183" spans="1:14" x14ac:dyDescent="0.25">
      <c r="A3183" s="1" t="s">
        <v>360</v>
      </c>
      <c r="B3183" s="2" t="s">
        <v>278</v>
      </c>
      <c r="C3183" s="2" t="s">
        <v>2762</v>
      </c>
      <c r="D3183" s="2" t="s">
        <v>17975</v>
      </c>
      <c r="E3183" s="2" t="s">
        <v>2770</v>
      </c>
      <c r="F3183" s="2">
        <v>80101507</v>
      </c>
      <c r="G3183" s="2" t="s">
        <v>19</v>
      </c>
      <c r="H3183" s="2">
        <v>4</v>
      </c>
      <c r="I3183" s="2">
        <v>8</v>
      </c>
      <c r="J3183" s="2">
        <v>10</v>
      </c>
      <c r="K3183" s="2">
        <v>1</v>
      </c>
      <c r="L3183" s="3">
        <v>31333333</v>
      </c>
      <c r="M3183" s="2" t="s">
        <v>20</v>
      </c>
      <c r="N3183" s="4" t="s">
        <v>21</v>
      </c>
    </row>
    <row r="3184" spans="1:14" x14ac:dyDescent="0.25">
      <c r="A3184" s="1" t="s">
        <v>360</v>
      </c>
      <c r="B3184" s="2" t="s">
        <v>278</v>
      </c>
      <c r="C3184" s="2" t="s">
        <v>606</v>
      </c>
      <c r="D3184" s="2" t="s">
        <v>17890</v>
      </c>
      <c r="E3184" s="2" t="s">
        <v>2771</v>
      </c>
      <c r="F3184" s="2">
        <v>41104207</v>
      </c>
      <c r="G3184" s="2" t="s">
        <v>490</v>
      </c>
      <c r="H3184" s="2">
        <v>2</v>
      </c>
      <c r="I3184" s="2">
        <v>10</v>
      </c>
      <c r="J3184" s="2">
        <v>16</v>
      </c>
      <c r="K3184" s="2">
        <v>1</v>
      </c>
      <c r="L3184" s="3">
        <v>5569200</v>
      </c>
      <c r="M3184" s="2" t="s">
        <v>20</v>
      </c>
      <c r="N3184" s="4" t="s">
        <v>21</v>
      </c>
    </row>
    <row r="3185" spans="1:14" x14ac:dyDescent="0.25">
      <c r="A3185" s="1" t="s">
        <v>360</v>
      </c>
      <c r="B3185" s="2" t="s">
        <v>278</v>
      </c>
      <c r="C3185" s="2" t="s">
        <v>606</v>
      </c>
      <c r="D3185" s="2" t="s">
        <v>17890</v>
      </c>
      <c r="E3185" s="2" t="s">
        <v>2772</v>
      </c>
      <c r="F3185" s="2">
        <v>0</v>
      </c>
      <c r="G3185" s="2" t="s">
        <v>17856</v>
      </c>
      <c r="H3185" s="2">
        <v>1</v>
      </c>
      <c r="I3185" s="2">
        <v>6</v>
      </c>
      <c r="J3185" s="2">
        <v>10</v>
      </c>
      <c r="K3185" s="2">
        <v>1</v>
      </c>
      <c r="L3185" s="3">
        <v>1365168</v>
      </c>
      <c r="M3185" s="2" t="s">
        <v>20</v>
      </c>
      <c r="N3185" s="4" t="s">
        <v>21</v>
      </c>
    </row>
    <row r="3186" spans="1:14" x14ac:dyDescent="0.25">
      <c r="A3186" s="1" t="s">
        <v>360</v>
      </c>
      <c r="B3186" s="2" t="s">
        <v>278</v>
      </c>
      <c r="C3186" s="2" t="s">
        <v>606</v>
      </c>
      <c r="D3186" s="2" t="s">
        <v>17890</v>
      </c>
      <c r="E3186" s="2" t="s">
        <v>2773</v>
      </c>
      <c r="F3186" s="2">
        <v>0</v>
      </c>
      <c r="G3186" s="2" t="s">
        <v>17856</v>
      </c>
      <c r="H3186" s="2">
        <v>1</v>
      </c>
      <c r="I3186" s="2">
        <v>6</v>
      </c>
      <c r="J3186" s="2">
        <v>10</v>
      </c>
      <c r="K3186" s="2">
        <v>1</v>
      </c>
      <c r="L3186" s="3">
        <v>2149600</v>
      </c>
      <c r="M3186" s="2" t="s">
        <v>20</v>
      </c>
      <c r="N3186" s="4" t="s">
        <v>21</v>
      </c>
    </row>
    <row r="3187" spans="1:14" x14ac:dyDescent="0.25">
      <c r="A3187" s="1" t="s">
        <v>360</v>
      </c>
      <c r="B3187" s="2" t="s">
        <v>278</v>
      </c>
      <c r="C3187" s="2" t="s">
        <v>606</v>
      </c>
      <c r="D3187" s="2" t="s">
        <v>17890</v>
      </c>
      <c r="E3187" s="2" t="s">
        <v>2774</v>
      </c>
      <c r="F3187" s="2">
        <v>0</v>
      </c>
      <c r="G3187" s="2" t="s">
        <v>17856</v>
      </c>
      <c r="H3187" s="2">
        <v>1</v>
      </c>
      <c r="I3187" s="2">
        <v>6</v>
      </c>
      <c r="J3187" s="2">
        <v>10</v>
      </c>
      <c r="K3187" s="2">
        <v>1</v>
      </c>
      <c r="L3187" s="3">
        <v>2384760</v>
      </c>
      <c r="M3187" s="2" t="s">
        <v>20</v>
      </c>
      <c r="N3187" s="4" t="s">
        <v>21</v>
      </c>
    </row>
    <row r="3188" spans="1:14" x14ac:dyDescent="0.25">
      <c r="A3188" s="1" t="s">
        <v>360</v>
      </c>
      <c r="B3188" s="2" t="s">
        <v>278</v>
      </c>
      <c r="C3188" s="2" t="s">
        <v>606</v>
      </c>
      <c r="D3188" s="2" t="s">
        <v>17890</v>
      </c>
      <c r="E3188" s="2" t="s">
        <v>2775</v>
      </c>
      <c r="F3188" s="2">
        <v>0</v>
      </c>
      <c r="G3188" s="2" t="s">
        <v>17856</v>
      </c>
      <c r="H3188" s="2">
        <v>1</v>
      </c>
      <c r="I3188" s="2">
        <v>6</v>
      </c>
      <c r="J3188" s="2">
        <v>10</v>
      </c>
      <c r="K3188" s="2">
        <v>1</v>
      </c>
      <c r="L3188" s="3">
        <v>1365168</v>
      </c>
      <c r="M3188" s="2" t="s">
        <v>20</v>
      </c>
      <c r="N3188" s="4" t="s">
        <v>21</v>
      </c>
    </row>
    <row r="3189" spans="1:14" x14ac:dyDescent="0.25">
      <c r="A3189" s="1" t="s">
        <v>360</v>
      </c>
      <c r="B3189" s="2" t="s">
        <v>278</v>
      </c>
      <c r="C3189" s="2" t="s">
        <v>606</v>
      </c>
      <c r="D3189" s="2" t="s">
        <v>17890</v>
      </c>
      <c r="E3189" s="2" t="s">
        <v>2776</v>
      </c>
      <c r="F3189" s="2">
        <v>0</v>
      </c>
      <c r="G3189" s="2" t="s">
        <v>17856</v>
      </c>
      <c r="H3189" s="2">
        <v>1</v>
      </c>
      <c r="I3189" s="2">
        <v>6</v>
      </c>
      <c r="J3189" s="2">
        <v>10</v>
      </c>
      <c r="K3189" s="2">
        <v>1</v>
      </c>
      <c r="L3189" s="3">
        <v>1100000</v>
      </c>
      <c r="M3189" s="2" t="s">
        <v>20</v>
      </c>
      <c r="N3189" s="4" t="s">
        <v>21</v>
      </c>
    </row>
    <row r="3190" spans="1:14" x14ac:dyDescent="0.25">
      <c r="A3190" s="1" t="s">
        <v>360</v>
      </c>
      <c r="B3190" s="2" t="s">
        <v>278</v>
      </c>
      <c r="C3190" s="2" t="s">
        <v>606</v>
      </c>
      <c r="D3190" s="2" t="s">
        <v>17890</v>
      </c>
      <c r="E3190" s="2" t="s">
        <v>2777</v>
      </c>
      <c r="F3190" s="2">
        <v>0</v>
      </c>
      <c r="G3190" s="2" t="s">
        <v>17856</v>
      </c>
      <c r="H3190" s="2">
        <v>1</v>
      </c>
      <c r="I3190" s="2">
        <v>6</v>
      </c>
      <c r="J3190" s="2">
        <v>10</v>
      </c>
      <c r="K3190" s="2">
        <v>1</v>
      </c>
      <c r="L3190" s="3">
        <v>600000</v>
      </c>
      <c r="M3190" s="2" t="s">
        <v>20</v>
      </c>
      <c r="N3190" s="4" t="s">
        <v>21</v>
      </c>
    </row>
    <row r="3191" spans="1:14" x14ac:dyDescent="0.25">
      <c r="A3191" s="1" t="s">
        <v>360</v>
      </c>
      <c r="B3191" s="2" t="s">
        <v>278</v>
      </c>
      <c r="C3191" s="2" t="s">
        <v>606</v>
      </c>
      <c r="D3191" s="2" t="s">
        <v>17890</v>
      </c>
      <c r="E3191" s="2" t="s">
        <v>2778</v>
      </c>
      <c r="F3191" s="2">
        <v>0</v>
      </c>
      <c r="G3191" s="2" t="s">
        <v>17856</v>
      </c>
      <c r="H3191" s="2">
        <v>1</v>
      </c>
      <c r="I3191" s="2">
        <v>6</v>
      </c>
      <c r="J3191" s="2">
        <v>10</v>
      </c>
      <c r="K3191" s="2">
        <v>1</v>
      </c>
      <c r="L3191" s="3">
        <v>2900000</v>
      </c>
      <c r="M3191" s="2" t="s">
        <v>20</v>
      </c>
      <c r="N3191" s="4" t="s">
        <v>21</v>
      </c>
    </row>
    <row r="3192" spans="1:14" x14ac:dyDescent="0.25">
      <c r="A3192" s="1" t="s">
        <v>360</v>
      </c>
      <c r="B3192" s="2" t="s">
        <v>278</v>
      </c>
      <c r="C3192" s="2" t="s">
        <v>606</v>
      </c>
      <c r="D3192" s="2" t="s">
        <v>17890</v>
      </c>
      <c r="E3192" s="2" t="s">
        <v>2779</v>
      </c>
      <c r="F3192" s="2">
        <v>0</v>
      </c>
      <c r="G3192" s="2" t="s">
        <v>17856</v>
      </c>
      <c r="H3192" s="2">
        <v>1</v>
      </c>
      <c r="I3192" s="2">
        <v>6</v>
      </c>
      <c r="J3192" s="2">
        <v>10</v>
      </c>
      <c r="K3192" s="2">
        <v>1</v>
      </c>
      <c r="L3192" s="3">
        <v>626700</v>
      </c>
      <c r="M3192" s="2" t="s">
        <v>20</v>
      </c>
      <c r="N3192" s="4" t="s">
        <v>21</v>
      </c>
    </row>
    <row r="3193" spans="1:14" x14ac:dyDescent="0.25">
      <c r="A3193" s="1" t="s">
        <v>360</v>
      </c>
      <c r="B3193" s="2" t="s">
        <v>278</v>
      </c>
      <c r="C3193" s="2" t="s">
        <v>606</v>
      </c>
      <c r="D3193" s="2" t="s">
        <v>17890</v>
      </c>
      <c r="E3193" s="2" t="s">
        <v>2780</v>
      </c>
      <c r="F3193" s="2">
        <v>0</v>
      </c>
      <c r="G3193" s="2" t="s">
        <v>17856</v>
      </c>
      <c r="H3193" s="2">
        <v>1</v>
      </c>
      <c r="I3193" s="2">
        <v>6</v>
      </c>
      <c r="J3193" s="2">
        <v>10</v>
      </c>
      <c r="K3193" s="2">
        <v>1</v>
      </c>
      <c r="L3193" s="3">
        <v>5052000</v>
      </c>
      <c r="M3193" s="2" t="s">
        <v>20</v>
      </c>
      <c r="N3193" s="4" t="s">
        <v>21</v>
      </c>
    </row>
    <row r="3194" spans="1:14" x14ac:dyDescent="0.25">
      <c r="A3194" s="1" t="s">
        <v>360</v>
      </c>
      <c r="B3194" s="2" t="s">
        <v>278</v>
      </c>
      <c r="C3194" s="2" t="s">
        <v>606</v>
      </c>
      <c r="D3194" s="2" t="s">
        <v>17890</v>
      </c>
      <c r="E3194" s="2" t="s">
        <v>2781</v>
      </c>
      <c r="F3194" s="2">
        <v>0</v>
      </c>
      <c r="G3194" s="2" t="s">
        <v>17856</v>
      </c>
      <c r="H3194" s="2">
        <v>1</v>
      </c>
      <c r="I3194" s="2">
        <v>6</v>
      </c>
      <c r="J3194" s="2">
        <v>10</v>
      </c>
      <c r="K3194" s="2">
        <v>1</v>
      </c>
      <c r="L3194" s="3">
        <v>8104</v>
      </c>
      <c r="M3194" s="2" t="s">
        <v>20</v>
      </c>
      <c r="N3194" s="4" t="s">
        <v>21</v>
      </c>
    </row>
    <row r="3195" spans="1:14" x14ac:dyDescent="0.25">
      <c r="A3195" s="1" t="s">
        <v>360</v>
      </c>
      <c r="B3195" s="2" t="s">
        <v>278</v>
      </c>
      <c r="C3195" s="2" t="s">
        <v>606</v>
      </c>
      <c r="D3195" s="2" t="s">
        <v>17890</v>
      </c>
      <c r="E3195" s="2" t="s">
        <v>2782</v>
      </c>
      <c r="F3195" s="2">
        <v>0</v>
      </c>
      <c r="G3195" s="2" t="s">
        <v>17856</v>
      </c>
      <c r="H3195" s="2">
        <v>1</v>
      </c>
      <c r="I3195" s="2">
        <v>6</v>
      </c>
      <c r="J3195" s="2">
        <v>10</v>
      </c>
      <c r="K3195" s="2">
        <v>1</v>
      </c>
      <c r="L3195" s="3">
        <v>7996.09</v>
      </c>
      <c r="M3195" s="2" t="s">
        <v>20</v>
      </c>
      <c r="N3195" s="4" t="s">
        <v>21</v>
      </c>
    </row>
    <row r="3196" spans="1:14" x14ac:dyDescent="0.25">
      <c r="A3196" s="1" t="s">
        <v>360</v>
      </c>
      <c r="B3196" s="2" t="s">
        <v>278</v>
      </c>
      <c r="C3196" s="2" t="s">
        <v>2783</v>
      </c>
      <c r="D3196" s="2" t="s">
        <v>17976</v>
      </c>
      <c r="E3196" s="2" t="s">
        <v>2784</v>
      </c>
      <c r="F3196" s="2">
        <v>0</v>
      </c>
      <c r="G3196" s="2" t="s">
        <v>17856</v>
      </c>
      <c r="H3196" s="2">
        <v>1</v>
      </c>
      <c r="I3196" s="2">
        <v>6</v>
      </c>
      <c r="J3196" s="2">
        <v>10</v>
      </c>
      <c r="K3196" s="2">
        <v>1</v>
      </c>
      <c r="L3196" s="3">
        <v>220500</v>
      </c>
      <c r="M3196" s="2" t="s">
        <v>20</v>
      </c>
      <c r="N3196" s="4" t="s">
        <v>21</v>
      </c>
    </row>
    <row r="3197" spans="1:14" x14ac:dyDescent="0.25">
      <c r="A3197" s="1" t="s">
        <v>360</v>
      </c>
      <c r="B3197" s="2" t="s">
        <v>278</v>
      </c>
      <c r="C3197" s="2" t="s">
        <v>2783</v>
      </c>
      <c r="D3197" s="2" t="s">
        <v>17976</v>
      </c>
      <c r="E3197" s="2" t="s">
        <v>2785</v>
      </c>
      <c r="F3197" s="2">
        <v>0</v>
      </c>
      <c r="G3197" s="2" t="s">
        <v>17856</v>
      </c>
      <c r="H3197" s="2">
        <v>1</v>
      </c>
      <c r="I3197" s="2">
        <v>6</v>
      </c>
      <c r="J3197" s="2">
        <v>10</v>
      </c>
      <c r="K3197" s="2">
        <v>1</v>
      </c>
      <c r="L3197" s="3">
        <v>492003.91</v>
      </c>
      <c r="M3197" s="2" t="s">
        <v>20</v>
      </c>
      <c r="N3197" s="4" t="s">
        <v>21</v>
      </c>
    </row>
    <row r="3198" spans="1:14" x14ac:dyDescent="0.25">
      <c r="A3198" s="1" t="s">
        <v>360</v>
      </c>
      <c r="B3198" s="2" t="s">
        <v>278</v>
      </c>
      <c r="C3198" s="2" t="s">
        <v>2783</v>
      </c>
      <c r="D3198" s="2" t="s">
        <v>17976</v>
      </c>
      <c r="E3198" s="2" t="s">
        <v>2786</v>
      </c>
      <c r="F3198" s="2">
        <v>70122005</v>
      </c>
      <c r="G3198" s="2" t="s">
        <v>490</v>
      </c>
      <c r="H3198" s="2">
        <v>4</v>
      </c>
      <c r="I3198" s="2">
        <v>6</v>
      </c>
      <c r="J3198" s="2">
        <v>10</v>
      </c>
      <c r="K3198" s="2">
        <v>1</v>
      </c>
      <c r="L3198" s="3">
        <v>2500000</v>
      </c>
      <c r="M3198" s="2" t="s">
        <v>20</v>
      </c>
      <c r="N3198" s="4" t="s">
        <v>21</v>
      </c>
    </row>
    <row r="3199" spans="1:14" x14ac:dyDescent="0.25">
      <c r="A3199" s="1" t="s">
        <v>360</v>
      </c>
      <c r="B3199" s="2" t="s">
        <v>278</v>
      </c>
      <c r="C3199" s="2" t="s">
        <v>2783</v>
      </c>
      <c r="D3199" s="2" t="s">
        <v>17976</v>
      </c>
      <c r="E3199" s="2" t="s">
        <v>2787</v>
      </c>
      <c r="F3199" s="2">
        <v>70122009</v>
      </c>
      <c r="G3199" s="2" t="s">
        <v>490</v>
      </c>
      <c r="H3199" s="2">
        <v>4</v>
      </c>
      <c r="I3199" s="2">
        <v>6</v>
      </c>
      <c r="J3199" s="2">
        <v>10</v>
      </c>
      <c r="K3199" s="2">
        <v>1</v>
      </c>
      <c r="L3199" s="3">
        <v>8327396</v>
      </c>
      <c r="M3199" s="2" t="s">
        <v>20</v>
      </c>
      <c r="N3199" s="4" t="s">
        <v>21</v>
      </c>
    </row>
    <row r="3200" spans="1:14" x14ac:dyDescent="0.25">
      <c r="A3200" s="1" t="s">
        <v>360</v>
      </c>
      <c r="B3200" s="2" t="s">
        <v>278</v>
      </c>
      <c r="C3200" s="2" t="s">
        <v>2783</v>
      </c>
      <c r="D3200" s="2" t="s">
        <v>17976</v>
      </c>
      <c r="E3200" s="2" t="s">
        <v>2788</v>
      </c>
      <c r="F3200" s="2">
        <v>0</v>
      </c>
      <c r="G3200" s="2" t="s">
        <v>17856</v>
      </c>
      <c r="H3200" s="2">
        <v>1</v>
      </c>
      <c r="I3200" s="2">
        <v>6</v>
      </c>
      <c r="J3200" s="2">
        <v>10</v>
      </c>
      <c r="K3200" s="2">
        <v>1</v>
      </c>
      <c r="L3200" s="3">
        <v>1400000</v>
      </c>
      <c r="M3200" s="2" t="s">
        <v>20</v>
      </c>
      <c r="N3200" s="4" t="s">
        <v>21</v>
      </c>
    </row>
    <row r="3201" spans="1:14" x14ac:dyDescent="0.25">
      <c r="A3201" s="1" t="s">
        <v>360</v>
      </c>
      <c r="B3201" s="2" t="s">
        <v>278</v>
      </c>
      <c r="C3201" s="2" t="s">
        <v>2789</v>
      </c>
      <c r="D3201" s="2" t="s">
        <v>17977</v>
      </c>
      <c r="E3201" s="2" t="s">
        <v>2790</v>
      </c>
      <c r="F3201" s="2">
        <v>82101502</v>
      </c>
      <c r="G3201" s="2" t="s">
        <v>490</v>
      </c>
      <c r="H3201" s="2">
        <v>1</v>
      </c>
      <c r="I3201" s="2">
        <v>12</v>
      </c>
      <c r="J3201" s="2">
        <v>10</v>
      </c>
      <c r="K3201" s="2">
        <v>1</v>
      </c>
      <c r="L3201" s="3">
        <v>2159760</v>
      </c>
      <c r="M3201" s="2" t="s">
        <v>20</v>
      </c>
      <c r="N3201" s="4" t="s">
        <v>21</v>
      </c>
    </row>
    <row r="3202" spans="1:14" x14ac:dyDescent="0.25">
      <c r="A3202" s="1" t="s">
        <v>360</v>
      </c>
      <c r="B3202" s="2" t="s">
        <v>278</v>
      </c>
      <c r="C3202" s="2" t="s">
        <v>279</v>
      </c>
      <c r="D3202" s="2" t="s">
        <v>280</v>
      </c>
      <c r="E3202" s="2" t="s">
        <v>2791</v>
      </c>
      <c r="F3202" s="2">
        <v>80101603</v>
      </c>
      <c r="G3202" s="2" t="s">
        <v>19</v>
      </c>
      <c r="H3202" s="2">
        <v>1</v>
      </c>
      <c r="I3202" s="2">
        <v>10</v>
      </c>
      <c r="J3202" s="2">
        <v>10</v>
      </c>
      <c r="K3202" s="2">
        <v>1</v>
      </c>
      <c r="L3202" s="3">
        <v>47600000</v>
      </c>
      <c r="M3202" s="2" t="s">
        <v>20</v>
      </c>
      <c r="N3202" s="4" t="s">
        <v>21</v>
      </c>
    </row>
    <row r="3203" spans="1:14" x14ac:dyDescent="0.25">
      <c r="A3203" s="1" t="s">
        <v>360</v>
      </c>
      <c r="B3203" s="2" t="s">
        <v>278</v>
      </c>
      <c r="C3203" s="2" t="s">
        <v>279</v>
      </c>
      <c r="D3203" s="2" t="s">
        <v>280</v>
      </c>
      <c r="E3203" s="2" t="s">
        <v>2792</v>
      </c>
      <c r="F3203" s="2">
        <v>80111620</v>
      </c>
      <c r="G3203" s="2" t="s">
        <v>19</v>
      </c>
      <c r="H3203" s="2">
        <v>1</v>
      </c>
      <c r="I3203" s="2">
        <v>11</v>
      </c>
      <c r="J3203" s="2">
        <v>16</v>
      </c>
      <c r="K3203" s="2">
        <v>1</v>
      </c>
      <c r="L3203" s="3">
        <v>1481717752.4000001</v>
      </c>
      <c r="M3203" s="2" t="s">
        <v>20</v>
      </c>
      <c r="N3203" s="4" t="s">
        <v>21</v>
      </c>
    </row>
    <row r="3204" spans="1:14" x14ac:dyDescent="0.25">
      <c r="A3204" s="1" t="s">
        <v>360</v>
      </c>
      <c r="B3204" s="2" t="s">
        <v>278</v>
      </c>
      <c r="C3204" s="2" t="s">
        <v>279</v>
      </c>
      <c r="D3204" s="2" t="s">
        <v>280</v>
      </c>
      <c r="E3204" s="2" t="s">
        <v>2793</v>
      </c>
      <c r="F3204" s="2">
        <v>80161506</v>
      </c>
      <c r="G3204" s="2" t="s">
        <v>19</v>
      </c>
      <c r="H3204" s="2">
        <v>1</v>
      </c>
      <c r="I3204" s="2">
        <v>10</v>
      </c>
      <c r="J3204" s="2">
        <v>10</v>
      </c>
      <c r="K3204" s="2">
        <v>1</v>
      </c>
      <c r="L3204" s="3">
        <v>19670000</v>
      </c>
      <c r="M3204" s="2" t="s">
        <v>20</v>
      </c>
      <c r="N3204" s="4" t="s">
        <v>21</v>
      </c>
    </row>
    <row r="3205" spans="1:14" x14ac:dyDescent="0.25">
      <c r="A3205" s="1" t="s">
        <v>360</v>
      </c>
      <c r="B3205" s="2" t="s">
        <v>278</v>
      </c>
      <c r="C3205" s="2" t="s">
        <v>279</v>
      </c>
      <c r="D3205" s="2" t="s">
        <v>280</v>
      </c>
      <c r="E3205" s="2" t="s">
        <v>2794</v>
      </c>
      <c r="F3205" s="2">
        <v>80111501</v>
      </c>
      <c r="G3205" s="2" t="s">
        <v>19</v>
      </c>
      <c r="H3205" s="2">
        <v>1</v>
      </c>
      <c r="I3205" s="2">
        <v>10</v>
      </c>
      <c r="J3205" s="2">
        <v>10</v>
      </c>
      <c r="K3205" s="2">
        <v>1</v>
      </c>
      <c r="L3205" s="3">
        <v>36000000</v>
      </c>
      <c r="M3205" s="2" t="s">
        <v>20</v>
      </c>
      <c r="N3205" s="4" t="s">
        <v>21</v>
      </c>
    </row>
    <row r="3206" spans="1:14" x14ac:dyDescent="0.25">
      <c r="A3206" s="1" t="s">
        <v>360</v>
      </c>
      <c r="B3206" s="2" t="s">
        <v>278</v>
      </c>
      <c r="C3206" s="2" t="s">
        <v>279</v>
      </c>
      <c r="D3206" s="2" t="s">
        <v>280</v>
      </c>
      <c r="E3206" s="2" t="s">
        <v>2795</v>
      </c>
      <c r="F3206" s="2">
        <v>80161506</v>
      </c>
      <c r="G3206" s="2" t="s">
        <v>490</v>
      </c>
      <c r="H3206" s="2">
        <v>2</v>
      </c>
      <c r="I3206" s="2">
        <v>10</v>
      </c>
      <c r="J3206" s="2">
        <v>10</v>
      </c>
      <c r="K3206" s="2">
        <v>1</v>
      </c>
      <c r="L3206" s="3">
        <v>20930000</v>
      </c>
      <c r="M3206" s="2" t="s">
        <v>20</v>
      </c>
      <c r="N3206" s="4" t="s">
        <v>21</v>
      </c>
    </row>
    <row r="3207" spans="1:14" x14ac:dyDescent="0.25">
      <c r="A3207" s="1" t="s">
        <v>360</v>
      </c>
      <c r="B3207" s="2" t="s">
        <v>278</v>
      </c>
      <c r="C3207" s="2" t="s">
        <v>279</v>
      </c>
      <c r="D3207" s="2" t="s">
        <v>280</v>
      </c>
      <c r="E3207" s="2" t="s">
        <v>2796</v>
      </c>
      <c r="F3207" s="2">
        <v>80111601</v>
      </c>
      <c r="G3207" s="2" t="s">
        <v>490</v>
      </c>
      <c r="H3207" s="2">
        <v>2</v>
      </c>
      <c r="I3207" s="2">
        <v>12</v>
      </c>
      <c r="J3207" s="2">
        <v>10</v>
      </c>
      <c r="K3207" s="2">
        <v>1</v>
      </c>
      <c r="L3207" s="3">
        <v>14300000</v>
      </c>
      <c r="M3207" s="2" t="s">
        <v>20</v>
      </c>
      <c r="N3207" s="4" t="s">
        <v>21</v>
      </c>
    </row>
    <row r="3208" spans="1:14" x14ac:dyDescent="0.25">
      <c r="A3208" s="1" t="s">
        <v>360</v>
      </c>
      <c r="B3208" s="2" t="s">
        <v>278</v>
      </c>
      <c r="C3208" s="2" t="s">
        <v>279</v>
      </c>
      <c r="D3208" s="2" t="s">
        <v>280</v>
      </c>
      <c r="E3208" s="2" t="s">
        <v>2797</v>
      </c>
      <c r="F3208" s="2">
        <v>82101801</v>
      </c>
      <c r="G3208" s="2" t="s">
        <v>496</v>
      </c>
      <c r="H3208" s="2">
        <v>1</v>
      </c>
      <c r="I3208" s="2">
        <v>9</v>
      </c>
      <c r="J3208" s="2">
        <v>10</v>
      </c>
      <c r="K3208" s="2">
        <v>1</v>
      </c>
      <c r="L3208" s="3">
        <v>125929072</v>
      </c>
      <c r="M3208" s="2" t="s">
        <v>20</v>
      </c>
      <c r="N3208" s="4" t="s">
        <v>21</v>
      </c>
    </row>
    <row r="3209" spans="1:14" x14ac:dyDescent="0.25">
      <c r="A3209" s="1" t="s">
        <v>360</v>
      </c>
      <c r="B3209" s="2" t="s">
        <v>278</v>
      </c>
      <c r="C3209" s="2" t="s">
        <v>279</v>
      </c>
      <c r="D3209" s="2" t="s">
        <v>280</v>
      </c>
      <c r="E3209" s="2" t="s">
        <v>2797</v>
      </c>
      <c r="F3209" s="2">
        <v>82101801</v>
      </c>
      <c r="G3209" s="2" t="s">
        <v>496</v>
      </c>
      <c r="H3209" s="2">
        <v>1</v>
      </c>
      <c r="I3209" s="2">
        <v>9</v>
      </c>
      <c r="J3209" s="2">
        <v>16</v>
      </c>
      <c r="K3209" s="2">
        <v>1</v>
      </c>
      <c r="L3209" s="3">
        <v>3866995</v>
      </c>
      <c r="M3209" s="2" t="s">
        <v>20</v>
      </c>
      <c r="N3209" s="4" t="s">
        <v>21</v>
      </c>
    </row>
    <row r="3210" spans="1:14" x14ac:dyDescent="0.25">
      <c r="A3210" s="1" t="s">
        <v>360</v>
      </c>
      <c r="B3210" s="2" t="s">
        <v>278</v>
      </c>
      <c r="C3210" s="2" t="s">
        <v>279</v>
      </c>
      <c r="D3210" s="2" t="s">
        <v>280</v>
      </c>
      <c r="E3210" s="2" t="s">
        <v>2797</v>
      </c>
      <c r="F3210" s="2">
        <v>82101801</v>
      </c>
      <c r="G3210" s="2" t="s">
        <v>496</v>
      </c>
      <c r="H3210" s="2">
        <v>1</v>
      </c>
      <c r="I3210" s="2">
        <v>9</v>
      </c>
      <c r="J3210" s="2">
        <v>16</v>
      </c>
      <c r="K3210" s="2">
        <v>1</v>
      </c>
      <c r="L3210" s="3">
        <v>110000000</v>
      </c>
      <c r="M3210" s="2" t="s">
        <v>20</v>
      </c>
      <c r="N3210" s="4" t="s">
        <v>21</v>
      </c>
    </row>
    <row r="3211" spans="1:14" x14ac:dyDescent="0.25">
      <c r="A3211" s="1" t="s">
        <v>360</v>
      </c>
      <c r="B3211" s="2" t="s">
        <v>278</v>
      </c>
      <c r="C3211" s="2" t="s">
        <v>279</v>
      </c>
      <c r="D3211" s="2" t="s">
        <v>280</v>
      </c>
      <c r="E3211" s="2" t="s">
        <v>2797</v>
      </c>
      <c r="F3211" s="2">
        <v>82101801</v>
      </c>
      <c r="G3211" s="2" t="s">
        <v>496</v>
      </c>
      <c r="H3211" s="2">
        <v>1</v>
      </c>
      <c r="I3211" s="2">
        <v>9</v>
      </c>
      <c r="J3211" s="2">
        <v>10</v>
      </c>
      <c r="K3211" s="2">
        <v>1</v>
      </c>
      <c r="L3211" s="3">
        <v>100000000</v>
      </c>
      <c r="M3211" s="2" t="s">
        <v>20</v>
      </c>
      <c r="N3211" s="4" t="s">
        <v>21</v>
      </c>
    </row>
    <row r="3212" spans="1:14" x14ac:dyDescent="0.25">
      <c r="A3212" s="1" t="s">
        <v>360</v>
      </c>
      <c r="B3212" s="2" t="s">
        <v>278</v>
      </c>
      <c r="C3212" s="2" t="s">
        <v>279</v>
      </c>
      <c r="D3212" s="2" t="s">
        <v>280</v>
      </c>
      <c r="E3212" s="2" t="s">
        <v>2798</v>
      </c>
      <c r="F3212" s="2">
        <v>80111601</v>
      </c>
      <c r="G3212" s="2" t="s">
        <v>19</v>
      </c>
      <c r="H3212" s="2">
        <v>1</v>
      </c>
      <c r="I3212" s="2">
        <v>10</v>
      </c>
      <c r="J3212" s="2">
        <v>10</v>
      </c>
      <c r="K3212" s="2">
        <v>1</v>
      </c>
      <c r="L3212" s="3">
        <v>36000000</v>
      </c>
      <c r="M3212" s="2" t="s">
        <v>20</v>
      </c>
      <c r="N3212" s="4" t="s">
        <v>21</v>
      </c>
    </row>
    <row r="3213" spans="1:14" x14ac:dyDescent="0.25">
      <c r="A3213" s="1" t="s">
        <v>360</v>
      </c>
      <c r="B3213" s="2" t="s">
        <v>278</v>
      </c>
      <c r="C3213" s="2" t="s">
        <v>279</v>
      </c>
      <c r="D3213" s="2" t="s">
        <v>280</v>
      </c>
      <c r="E3213" s="2" t="s">
        <v>2799</v>
      </c>
      <c r="F3213" s="2">
        <v>80101509</v>
      </c>
      <c r="G3213" s="2" t="s">
        <v>19</v>
      </c>
      <c r="H3213" s="2">
        <v>1</v>
      </c>
      <c r="I3213" s="2">
        <v>10</v>
      </c>
      <c r="J3213" s="2">
        <v>10</v>
      </c>
      <c r="K3213" s="2">
        <v>1</v>
      </c>
      <c r="L3213" s="3">
        <v>52200000</v>
      </c>
      <c r="M3213" s="2" t="s">
        <v>20</v>
      </c>
      <c r="N3213" s="4" t="s">
        <v>21</v>
      </c>
    </row>
    <row r="3214" spans="1:14" x14ac:dyDescent="0.25">
      <c r="A3214" s="1" t="s">
        <v>360</v>
      </c>
      <c r="B3214" s="2" t="s">
        <v>278</v>
      </c>
      <c r="C3214" s="2" t="s">
        <v>279</v>
      </c>
      <c r="D3214" s="2" t="s">
        <v>280</v>
      </c>
      <c r="E3214" s="2" t="s">
        <v>2800</v>
      </c>
      <c r="F3214" s="2">
        <v>80101509</v>
      </c>
      <c r="G3214" s="2" t="s">
        <v>19</v>
      </c>
      <c r="H3214" s="2">
        <v>1</v>
      </c>
      <c r="I3214" s="2">
        <v>10</v>
      </c>
      <c r="J3214" s="2">
        <v>10</v>
      </c>
      <c r="K3214" s="2">
        <v>1</v>
      </c>
      <c r="L3214" s="3">
        <v>52200000</v>
      </c>
      <c r="M3214" s="2" t="s">
        <v>20</v>
      </c>
      <c r="N3214" s="4" t="s">
        <v>21</v>
      </c>
    </row>
    <row r="3215" spans="1:14" x14ac:dyDescent="0.25">
      <c r="A3215" s="1" t="s">
        <v>360</v>
      </c>
      <c r="B3215" s="2" t="s">
        <v>278</v>
      </c>
      <c r="C3215" s="2" t="s">
        <v>279</v>
      </c>
      <c r="D3215" s="2" t="s">
        <v>280</v>
      </c>
      <c r="E3215" s="2" t="s">
        <v>2801</v>
      </c>
      <c r="F3215" s="2">
        <v>80101509</v>
      </c>
      <c r="G3215" s="2" t="s">
        <v>19</v>
      </c>
      <c r="H3215" s="2">
        <v>1</v>
      </c>
      <c r="I3215" s="2">
        <v>10</v>
      </c>
      <c r="J3215" s="2">
        <v>10</v>
      </c>
      <c r="K3215" s="2">
        <v>1</v>
      </c>
      <c r="L3215" s="3">
        <v>52200000</v>
      </c>
      <c r="M3215" s="2" t="s">
        <v>20</v>
      </c>
      <c r="N3215" s="4" t="s">
        <v>21</v>
      </c>
    </row>
    <row r="3216" spans="1:14" x14ac:dyDescent="0.25">
      <c r="A3216" s="1" t="s">
        <v>360</v>
      </c>
      <c r="B3216" s="2" t="s">
        <v>278</v>
      </c>
      <c r="C3216" s="2" t="s">
        <v>279</v>
      </c>
      <c r="D3216" s="2" t="s">
        <v>280</v>
      </c>
      <c r="E3216" s="2" t="s">
        <v>2802</v>
      </c>
      <c r="F3216" s="2">
        <v>80101509</v>
      </c>
      <c r="G3216" s="2" t="s">
        <v>19</v>
      </c>
      <c r="H3216" s="2">
        <v>2</v>
      </c>
      <c r="I3216" s="2">
        <v>10</v>
      </c>
      <c r="J3216" s="2">
        <v>16</v>
      </c>
      <c r="K3216" s="2">
        <v>1</v>
      </c>
      <c r="L3216" s="3">
        <v>22240000</v>
      </c>
      <c r="M3216" s="2" t="s">
        <v>20</v>
      </c>
      <c r="N3216" s="4" t="s">
        <v>21</v>
      </c>
    </row>
    <row r="3217" spans="1:14" x14ac:dyDescent="0.25">
      <c r="A3217" s="1" t="s">
        <v>360</v>
      </c>
      <c r="B3217" s="2" t="s">
        <v>278</v>
      </c>
      <c r="C3217" s="2" t="s">
        <v>279</v>
      </c>
      <c r="D3217" s="2" t="s">
        <v>280</v>
      </c>
      <c r="E3217" s="2" t="s">
        <v>2803</v>
      </c>
      <c r="F3217" s="2">
        <v>80111601</v>
      </c>
      <c r="G3217" s="2" t="s">
        <v>19</v>
      </c>
      <c r="H3217" s="2">
        <v>2</v>
      </c>
      <c r="I3217" s="2">
        <v>10</v>
      </c>
      <c r="J3217" s="2">
        <v>16</v>
      </c>
      <c r="K3217" s="2">
        <v>1</v>
      </c>
      <c r="L3217" s="3">
        <v>6300000</v>
      </c>
      <c r="M3217" s="2" t="s">
        <v>20</v>
      </c>
      <c r="N3217" s="4" t="s">
        <v>21</v>
      </c>
    </row>
    <row r="3218" spans="1:14" x14ac:dyDescent="0.25">
      <c r="A3218" s="1" t="s">
        <v>360</v>
      </c>
      <c r="B3218" s="2" t="s">
        <v>278</v>
      </c>
      <c r="C3218" s="2" t="s">
        <v>279</v>
      </c>
      <c r="D3218" s="2" t="s">
        <v>280</v>
      </c>
      <c r="E3218" s="2" t="s">
        <v>2803</v>
      </c>
      <c r="F3218" s="2">
        <v>80111601</v>
      </c>
      <c r="G3218" s="2" t="s">
        <v>19</v>
      </c>
      <c r="H3218" s="2">
        <v>1</v>
      </c>
      <c r="I3218" s="2">
        <v>6</v>
      </c>
      <c r="J3218" s="2">
        <v>16</v>
      </c>
      <c r="K3218" s="2">
        <v>1</v>
      </c>
      <c r="L3218" s="3">
        <v>3150000</v>
      </c>
      <c r="M3218" s="2" t="s">
        <v>20</v>
      </c>
      <c r="N3218" s="4" t="s">
        <v>21</v>
      </c>
    </row>
    <row r="3219" spans="1:14" x14ac:dyDescent="0.25">
      <c r="A3219" s="1" t="s">
        <v>360</v>
      </c>
      <c r="B3219" s="2" t="s">
        <v>278</v>
      </c>
      <c r="C3219" s="2" t="s">
        <v>279</v>
      </c>
      <c r="D3219" s="2" t="s">
        <v>280</v>
      </c>
      <c r="E3219" s="2" t="s">
        <v>2804</v>
      </c>
      <c r="F3219" s="2">
        <v>80111601</v>
      </c>
      <c r="G3219" s="2" t="s">
        <v>19</v>
      </c>
      <c r="H3219" s="2">
        <v>1</v>
      </c>
      <c r="I3219" s="2">
        <v>10</v>
      </c>
      <c r="J3219" s="2">
        <v>10</v>
      </c>
      <c r="K3219" s="2">
        <v>1</v>
      </c>
      <c r="L3219" s="3">
        <v>11310000</v>
      </c>
      <c r="M3219" s="2" t="s">
        <v>20</v>
      </c>
      <c r="N3219" s="4" t="s">
        <v>21</v>
      </c>
    </row>
    <row r="3220" spans="1:14" x14ac:dyDescent="0.25">
      <c r="A3220" s="1" t="s">
        <v>360</v>
      </c>
      <c r="B3220" s="2" t="s">
        <v>278</v>
      </c>
      <c r="C3220" s="2" t="s">
        <v>279</v>
      </c>
      <c r="D3220" s="2" t="s">
        <v>280</v>
      </c>
      <c r="E3220" s="2" t="s">
        <v>2805</v>
      </c>
      <c r="F3220" s="2">
        <v>80111601</v>
      </c>
      <c r="G3220" s="2" t="s">
        <v>19</v>
      </c>
      <c r="H3220" s="2">
        <v>4</v>
      </c>
      <c r="I3220" s="2">
        <v>8</v>
      </c>
      <c r="J3220" s="2">
        <v>10</v>
      </c>
      <c r="K3220" s="2">
        <v>1</v>
      </c>
      <c r="L3220" s="3">
        <v>17080000</v>
      </c>
      <c r="M3220" s="2" t="s">
        <v>20</v>
      </c>
      <c r="N3220" s="4" t="s">
        <v>21</v>
      </c>
    </row>
    <row r="3221" spans="1:14" x14ac:dyDescent="0.25">
      <c r="A3221" s="1" t="s">
        <v>360</v>
      </c>
      <c r="B3221" s="2" t="s">
        <v>278</v>
      </c>
      <c r="C3221" s="2" t="s">
        <v>279</v>
      </c>
      <c r="D3221" s="2" t="s">
        <v>280</v>
      </c>
      <c r="E3221" s="2" t="s">
        <v>2806</v>
      </c>
      <c r="F3221" s="2">
        <v>80161506</v>
      </c>
      <c r="G3221" s="2" t="s">
        <v>490</v>
      </c>
      <c r="H3221" s="2">
        <v>2</v>
      </c>
      <c r="I3221" s="2">
        <v>11</v>
      </c>
      <c r="J3221" s="2">
        <v>10</v>
      </c>
      <c r="K3221" s="2">
        <v>1</v>
      </c>
      <c r="L3221" s="3">
        <v>9100000</v>
      </c>
      <c r="M3221" s="2" t="s">
        <v>20</v>
      </c>
      <c r="N3221" s="4" t="s">
        <v>21</v>
      </c>
    </row>
    <row r="3222" spans="1:14" x14ac:dyDescent="0.25">
      <c r="A3222" s="1" t="s">
        <v>360</v>
      </c>
      <c r="B3222" s="2" t="s">
        <v>151</v>
      </c>
      <c r="C3222" s="2" t="s">
        <v>152</v>
      </c>
      <c r="D3222" s="2" t="s">
        <v>153</v>
      </c>
      <c r="E3222" s="2" t="s">
        <v>2807</v>
      </c>
      <c r="F3222" s="2">
        <v>92121701</v>
      </c>
      <c r="G3222" s="2" t="s">
        <v>496</v>
      </c>
      <c r="H3222" s="2">
        <v>1</v>
      </c>
      <c r="I3222" s="2">
        <v>12</v>
      </c>
      <c r="J3222" s="2">
        <v>10</v>
      </c>
      <c r="K3222" s="2">
        <v>1</v>
      </c>
      <c r="L3222" s="3">
        <v>115569296.64</v>
      </c>
      <c r="M3222" s="2" t="s">
        <v>20</v>
      </c>
      <c r="N3222" s="4" t="s">
        <v>17384</v>
      </c>
    </row>
    <row r="3223" spans="1:14" x14ac:dyDescent="0.25">
      <c r="A3223" s="1" t="s">
        <v>360</v>
      </c>
      <c r="B3223" s="2" t="s">
        <v>151</v>
      </c>
      <c r="C3223" s="2" t="s">
        <v>152</v>
      </c>
      <c r="D3223" s="2" t="s">
        <v>153</v>
      </c>
      <c r="E3223" s="2" t="s">
        <v>288</v>
      </c>
      <c r="F3223" s="2">
        <v>83111501</v>
      </c>
      <c r="G3223" s="2" t="s">
        <v>330</v>
      </c>
      <c r="H3223" s="2">
        <v>1</v>
      </c>
      <c r="I3223" s="2">
        <v>11</v>
      </c>
      <c r="J3223" s="2">
        <v>10</v>
      </c>
      <c r="K3223" s="2">
        <v>1</v>
      </c>
      <c r="L3223" s="3">
        <v>18395625.059999999</v>
      </c>
      <c r="M3223" s="2" t="s">
        <v>20</v>
      </c>
      <c r="N3223" s="4" t="s">
        <v>21</v>
      </c>
    </row>
    <row r="3224" spans="1:14" x14ac:dyDescent="0.25">
      <c r="A3224" s="1" t="s">
        <v>360</v>
      </c>
      <c r="B3224" s="2" t="s">
        <v>151</v>
      </c>
      <c r="C3224" s="2" t="s">
        <v>152</v>
      </c>
      <c r="D3224" s="2" t="s">
        <v>153</v>
      </c>
      <c r="E3224" s="2" t="s">
        <v>2808</v>
      </c>
      <c r="F3224" s="2">
        <v>83111501</v>
      </c>
      <c r="G3224" s="2" t="s">
        <v>330</v>
      </c>
      <c r="H3224" s="2">
        <v>1</v>
      </c>
      <c r="I3224" s="2">
        <v>11</v>
      </c>
      <c r="J3224" s="2">
        <v>16</v>
      </c>
      <c r="K3224" s="2">
        <v>1</v>
      </c>
      <c r="L3224" s="3">
        <v>5327550</v>
      </c>
      <c r="M3224" s="2" t="s">
        <v>20</v>
      </c>
      <c r="N3224" s="4" t="s">
        <v>21</v>
      </c>
    </row>
    <row r="3225" spans="1:14" x14ac:dyDescent="0.25">
      <c r="A3225" s="1" t="s">
        <v>360</v>
      </c>
      <c r="B3225" s="2" t="s">
        <v>151</v>
      </c>
      <c r="C3225" s="2" t="s">
        <v>152</v>
      </c>
      <c r="D3225" s="2" t="s">
        <v>153</v>
      </c>
      <c r="E3225" s="2" t="s">
        <v>2809</v>
      </c>
      <c r="F3225" s="2">
        <v>83111501</v>
      </c>
      <c r="G3225" s="2" t="s">
        <v>330</v>
      </c>
      <c r="H3225" s="2">
        <v>1</v>
      </c>
      <c r="I3225" s="2">
        <v>12</v>
      </c>
      <c r="J3225" s="2">
        <v>16</v>
      </c>
      <c r="K3225" s="2">
        <v>1</v>
      </c>
      <c r="L3225" s="3">
        <v>14000000</v>
      </c>
      <c r="M3225" s="2" t="s">
        <v>20</v>
      </c>
      <c r="N3225" s="4" t="s">
        <v>21</v>
      </c>
    </row>
    <row r="3226" spans="1:14" x14ac:dyDescent="0.25">
      <c r="A3226" s="1" t="s">
        <v>360</v>
      </c>
      <c r="B3226" s="2" t="s">
        <v>151</v>
      </c>
      <c r="C3226" s="2" t="s">
        <v>152</v>
      </c>
      <c r="D3226" s="2" t="s">
        <v>153</v>
      </c>
      <c r="E3226" s="2" t="s">
        <v>2810</v>
      </c>
      <c r="F3226" s="2">
        <v>83111501</v>
      </c>
      <c r="G3226" s="2" t="s">
        <v>17856</v>
      </c>
      <c r="H3226" s="2">
        <v>1</v>
      </c>
      <c r="I3226" s="2">
        <v>6</v>
      </c>
      <c r="J3226" s="2">
        <v>10</v>
      </c>
      <c r="K3226" s="2">
        <v>1</v>
      </c>
      <c r="L3226" s="3">
        <v>3500000</v>
      </c>
      <c r="M3226" s="2" t="s">
        <v>20</v>
      </c>
      <c r="N3226" s="4" t="s">
        <v>21</v>
      </c>
    </row>
    <row r="3227" spans="1:14" x14ac:dyDescent="0.25">
      <c r="A3227" s="1" t="s">
        <v>360</v>
      </c>
      <c r="B3227" s="2" t="s">
        <v>151</v>
      </c>
      <c r="C3227" s="2" t="s">
        <v>152</v>
      </c>
      <c r="D3227" s="2" t="s">
        <v>153</v>
      </c>
      <c r="E3227" s="2" t="s">
        <v>2811</v>
      </c>
      <c r="F3227" s="2">
        <v>81161701</v>
      </c>
      <c r="G3227" s="2" t="s">
        <v>330</v>
      </c>
      <c r="H3227" s="2">
        <v>1</v>
      </c>
      <c r="I3227" s="2">
        <v>11</v>
      </c>
      <c r="J3227" s="2">
        <v>10</v>
      </c>
      <c r="K3227" s="2">
        <v>1</v>
      </c>
      <c r="L3227" s="3">
        <v>9500000</v>
      </c>
      <c r="M3227" s="2" t="s">
        <v>20</v>
      </c>
      <c r="N3227" s="4" t="s">
        <v>21</v>
      </c>
    </row>
    <row r="3228" spans="1:14" x14ac:dyDescent="0.25">
      <c r="A3228" s="1" t="s">
        <v>360</v>
      </c>
      <c r="B3228" s="2" t="s">
        <v>151</v>
      </c>
      <c r="C3228" s="2" t="s">
        <v>152</v>
      </c>
      <c r="D3228" s="2" t="s">
        <v>153</v>
      </c>
      <c r="E3228" s="2" t="s">
        <v>288</v>
      </c>
      <c r="F3228" s="2">
        <v>83111501</v>
      </c>
      <c r="G3228" s="2" t="s">
        <v>490</v>
      </c>
      <c r="H3228" s="2">
        <v>1</v>
      </c>
      <c r="I3228" s="2">
        <v>6</v>
      </c>
      <c r="J3228" s="2">
        <v>10</v>
      </c>
      <c r="K3228" s="2">
        <v>1</v>
      </c>
      <c r="L3228" s="3">
        <v>60000000</v>
      </c>
      <c r="M3228" s="2" t="s">
        <v>20</v>
      </c>
      <c r="N3228" s="4" t="s">
        <v>21</v>
      </c>
    </row>
    <row r="3229" spans="1:14" x14ac:dyDescent="0.25">
      <c r="A3229" s="1" t="s">
        <v>360</v>
      </c>
      <c r="B3229" s="2" t="s">
        <v>151</v>
      </c>
      <c r="C3229" s="2" t="s">
        <v>152</v>
      </c>
      <c r="D3229" s="2" t="s">
        <v>153</v>
      </c>
      <c r="E3229" s="2" t="s">
        <v>288</v>
      </c>
      <c r="F3229" s="2">
        <v>83111501</v>
      </c>
      <c r="G3229" s="2" t="s">
        <v>17856</v>
      </c>
      <c r="H3229" s="2">
        <v>4</v>
      </c>
      <c r="I3229" s="2">
        <v>8</v>
      </c>
      <c r="J3229" s="2">
        <v>10</v>
      </c>
      <c r="K3229" s="2">
        <v>1</v>
      </c>
      <c r="L3229" s="3">
        <v>66159189.939999998</v>
      </c>
      <c r="M3229" s="2" t="s">
        <v>20</v>
      </c>
      <c r="N3229" s="4" t="s">
        <v>21</v>
      </c>
    </row>
    <row r="3230" spans="1:14" x14ac:dyDescent="0.25">
      <c r="A3230" s="1" t="s">
        <v>360</v>
      </c>
      <c r="B3230" s="2" t="s">
        <v>151</v>
      </c>
      <c r="C3230" s="2" t="s">
        <v>152</v>
      </c>
      <c r="D3230" s="2" t="s">
        <v>153</v>
      </c>
      <c r="E3230" s="2" t="s">
        <v>2812</v>
      </c>
      <c r="F3230" s="2">
        <v>83111501</v>
      </c>
      <c r="G3230" s="2" t="s">
        <v>330</v>
      </c>
      <c r="H3230" s="2">
        <v>4</v>
      </c>
      <c r="I3230" s="2">
        <v>8</v>
      </c>
      <c r="J3230" s="2">
        <v>10</v>
      </c>
      <c r="K3230" s="2">
        <v>1</v>
      </c>
      <c r="L3230" s="3">
        <v>3150000</v>
      </c>
      <c r="M3230" s="2" t="s">
        <v>20</v>
      </c>
      <c r="N3230" s="4" t="s">
        <v>21</v>
      </c>
    </row>
    <row r="3231" spans="1:14" x14ac:dyDescent="0.25">
      <c r="A3231" s="1" t="s">
        <v>360</v>
      </c>
      <c r="B3231" s="2" t="s">
        <v>151</v>
      </c>
      <c r="C3231" s="2" t="s">
        <v>152</v>
      </c>
      <c r="D3231" s="2" t="s">
        <v>153</v>
      </c>
      <c r="E3231" s="2" t="s">
        <v>2813</v>
      </c>
      <c r="F3231" s="2">
        <v>83111501</v>
      </c>
      <c r="G3231" s="2" t="s">
        <v>330</v>
      </c>
      <c r="H3231" s="2">
        <v>5</v>
      </c>
      <c r="I3231" s="2">
        <v>2</v>
      </c>
      <c r="J3231" s="2">
        <v>10</v>
      </c>
      <c r="K3231" s="2">
        <v>1</v>
      </c>
      <c r="L3231" s="3">
        <v>5131711</v>
      </c>
      <c r="M3231" s="2" t="s">
        <v>20</v>
      </c>
      <c r="N3231" s="4" t="s">
        <v>21</v>
      </c>
    </row>
    <row r="3232" spans="1:14" x14ac:dyDescent="0.25">
      <c r="A3232" s="1" t="s">
        <v>360</v>
      </c>
      <c r="B3232" s="2" t="s">
        <v>151</v>
      </c>
      <c r="C3232" s="2" t="s">
        <v>152</v>
      </c>
      <c r="D3232" s="2" t="s">
        <v>153</v>
      </c>
      <c r="E3232" s="2" t="s">
        <v>2814</v>
      </c>
      <c r="F3232" s="2">
        <v>81161703</v>
      </c>
      <c r="G3232" s="2" t="s">
        <v>330</v>
      </c>
      <c r="H3232" s="2">
        <v>1</v>
      </c>
      <c r="I3232" s="2">
        <v>11</v>
      </c>
      <c r="J3232" s="2">
        <v>10</v>
      </c>
      <c r="K3232" s="2">
        <v>1</v>
      </c>
      <c r="L3232" s="3">
        <v>410000000</v>
      </c>
      <c r="M3232" s="2" t="s">
        <v>20</v>
      </c>
      <c r="N3232" s="4" t="s">
        <v>21</v>
      </c>
    </row>
    <row r="3233" spans="1:14" x14ac:dyDescent="0.25">
      <c r="A3233" s="1" t="s">
        <v>360</v>
      </c>
      <c r="B3233" s="2" t="s">
        <v>151</v>
      </c>
      <c r="C3233" s="2" t="s">
        <v>152</v>
      </c>
      <c r="D3233" s="2" t="s">
        <v>153</v>
      </c>
      <c r="E3233" s="2" t="s">
        <v>2815</v>
      </c>
      <c r="F3233" s="2">
        <v>83111603</v>
      </c>
      <c r="G3233" s="2" t="s">
        <v>17856</v>
      </c>
      <c r="H3233" s="2">
        <v>1</v>
      </c>
      <c r="I3233" s="2">
        <v>6</v>
      </c>
      <c r="J3233" s="2">
        <v>10</v>
      </c>
      <c r="K3233" s="2">
        <v>1</v>
      </c>
      <c r="L3233" s="3">
        <v>6590500</v>
      </c>
      <c r="M3233" s="2" t="s">
        <v>20</v>
      </c>
      <c r="N3233" s="4" t="s">
        <v>21</v>
      </c>
    </row>
    <row r="3234" spans="1:14" x14ac:dyDescent="0.25">
      <c r="A3234" s="1" t="s">
        <v>360</v>
      </c>
      <c r="B3234" s="2" t="s">
        <v>151</v>
      </c>
      <c r="C3234" s="2" t="s">
        <v>152</v>
      </c>
      <c r="D3234" s="2" t="s">
        <v>153</v>
      </c>
      <c r="E3234" s="2" t="s">
        <v>2816</v>
      </c>
      <c r="F3234" s="2">
        <v>81161703</v>
      </c>
      <c r="G3234" s="2" t="s">
        <v>330</v>
      </c>
      <c r="H3234" s="2">
        <v>1</v>
      </c>
      <c r="I3234" s="2">
        <v>11</v>
      </c>
      <c r="J3234" s="2">
        <v>10</v>
      </c>
      <c r="K3234" s="2">
        <v>1</v>
      </c>
      <c r="L3234" s="3">
        <v>25000000</v>
      </c>
      <c r="M3234" s="2" t="s">
        <v>20</v>
      </c>
      <c r="N3234" s="4" t="s">
        <v>21</v>
      </c>
    </row>
    <row r="3235" spans="1:14" x14ac:dyDescent="0.25">
      <c r="A3235" s="1" t="s">
        <v>360</v>
      </c>
      <c r="B3235" s="2" t="s">
        <v>151</v>
      </c>
      <c r="C3235" s="2" t="s">
        <v>152</v>
      </c>
      <c r="D3235" s="2" t="s">
        <v>153</v>
      </c>
      <c r="E3235" s="2" t="s">
        <v>2817</v>
      </c>
      <c r="F3235" s="2">
        <v>83111603</v>
      </c>
      <c r="G3235" s="2" t="s">
        <v>490</v>
      </c>
      <c r="H3235" s="2">
        <v>1</v>
      </c>
      <c r="I3235" s="2">
        <v>5</v>
      </c>
      <c r="J3235" s="2">
        <v>10</v>
      </c>
      <c r="K3235" s="2">
        <v>1</v>
      </c>
      <c r="L3235" s="3">
        <v>1200000</v>
      </c>
      <c r="M3235" s="2" t="s">
        <v>20</v>
      </c>
      <c r="N3235" s="4" t="s">
        <v>21</v>
      </c>
    </row>
    <row r="3236" spans="1:14" x14ac:dyDescent="0.25">
      <c r="A3236" s="1" t="s">
        <v>360</v>
      </c>
      <c r="B3236" s="2" t="s">
        <v>151</v>
      </c>
      <c r="C3236" s="2" t="s">
        <v>152</v>
      </c>
      <c r="D3236" s="2" t="s">
        <v>153</v>
      </c>
      <c r="E3236" s="2" t="s">
        <v>2814</v>
      </c>
      <c r="F3236" s="2">
        <v>81161703</v>
      </c>
      <c r="G3236" s="2" t="s">
        <v>17856</v>
      </c>
      <c r="H3236" s="2">
        <v>4</v>
      </c>
      <c r="I3236" s="2">
        <v>8</v>
      </c>
      <c r="J3236" s="2">
        <v>10</v>
      </c>
      <c r="K3236" s="2">
        <v>1</v>
      </c>
      <c r="L3236" s="3">
        <v>39891418.049999997</v>
      </c>
      <c r="M3236" s="2" t="s">
        <v>20</v>
      </c>
      <c r="N3236" s="4" t="s">
        <v>21</v>
      </c>
    </row>
    <row r="3237" spans="1:14" x14ac:dyDescent="0.25">
      <c r="A3237" s="1" t="s">
        <v>360</v>
      </c>
      <c r="B3237" s="2" t="s">
        <v>151</v>
      </c>
      <c r="C3237" s="2" t="s">
        <v>152</v>
      </c>
      <c r="D3237" s="2" t="s">
        <v>153</v>
      </c>
      <c r="E3237" s="2" t="s">
        <v>2818</v>
      </c>
      <c r="F3237" s="2">
        <v>92121701</v>
      </c>
      <c r="G3237" s="2" t="s">
        <v>490</v>
      </c>
      <c r="H3237" s="2">
        <v>2</v>
      </c>
      <c r="I3237" s="2">
        <v>10</v>
      </c>
      <c r="J3237" s="2">
        <v>10</v>
      </c>
      <c r="K3237" s="2">
        <v>1</v>
      </c>
      <c r="L3237" s="3">
        <v>7286564.8000000007</v>
      </c>
      <c r="M3237" s="2" t="s">
        <v>20</v>
      </c>
      <c r="N3237" s="4" t="s">
        <v>21</v>
      </c>
    </row>
    <row r="3238" spans="1:14" x14ac:dyDescent="0.25">
      <c r="A3238" s="1" t="s">
        <v>360</v>
      </c>
      <c r="B3238" s="2" t="s">
        <v>151</v>
      </c>
      <c r="C3238" s="2" t="s">
        <v>152</v>
      </c>
      <c r="D3238" s="2" t="s">
        <v>153</v>
      </c>
      <c r="E3238" s="2" t="s">
        <v>2819</v>
      </c>
      <c r="F3238" s="2">
        <v>92121701</v>
      </c>
      <c r="G3238" s="2" t="s">
        <v>490</v>
      </c>
      <c r="H3238" s="2">
        <v>1</v>
      </c>
      <c r="I3238" s="2">
        <v>6</v>
      </c>
      <c r="J3238" s="2">
        <v>10</v>
      </c>
      <c r="K3238" s="2">
        <v>1</v>
      </c>
      <c r="L3238" s="3">
        <v>2457155.2000000002</v>
      </c>
      <c r="M3238" s="2" t="s">
        <v>20</v>
      </c>
      <c r="N3238" s="4" t="s">
        <v>21</v>
      </c>
    </row>
    <row r="3239" spans="1:14" x14ac:dyDescent="0.25">
      <c r="A3239" s="1" t="s">
        <v>360</v>
      </c>
      <c r="B3239" s="2" t="s">
        <v>151</v>
      </c>
      <c r="C3239" s="2" t="s">
        <v>152</v>
      </c>
      <c r="D3239" s="2" t="s">
        <v>153</v>
      </c>
      <c r="E3239" s="2" t="s">
        <v>2820</v>
      </c>
      <c r="F3239" s="2">
        <v>83111500</v>
      </c>
      <c r="G3239" s="2" t="s">
        <v>17856</v>
      </c>
      <c r="H3239" s="2">
        <v>1</v>
      </c>
      <c r="I3239" s="2">
        <v>6</v>
      </c>
      <c r="J3239" s="2">
        <v>10</v>
      </c>
      <c r="K3239" s="2">
        <v>1</v>
      </c>
      <c r="L3239" s="3">
        <v>1298347</v>
      </c>
      <c r="M3239" s="2" t="s">
        <v>20</v>
      </c>
      <c r="N3239" s="4" t="s">
        <v>21</v>
      </c>
    </row>
    <row r="3240" spans="1:14" x14ac:dyDescent="0.25">
      <c r="A3240" s="1" t="s">
        <v>360</v>
      </c>
      <c r="B3240" s="2" t="s">
        <v>151</v>
      </c>
      <c r="C3240" s="2" t="s">
        <v>152</v>
      </c>
      <c r="D3240" s="2" t="s">
        <v>153</v>
      </c>
      <c r="E3240" s="2" t="s">
        <v>2821</v>
      </c>
      <c r="F3240" s="2">
        <v>83111500</v>
      </c>
      <c r="G3240" s="2" t="s">
        <v>17856</v>
      </c>
      <c r="H3240" s="2">
        <v>1</v>
      </c>
      <c r="I3240" s="2">
        <v>6</v>
      </c>
      <c r="J3240" s="2">
        <v>10</v>
      </c>
      <c r="K3240" s="2">
        <v>1</v>
      </c>
      <c r="L3240" s="3">
        <v>1512723</v>
      </c>
      <c r="M3240" s="2" t="s">
        <v>20</v>
      </c>
      <c r="N3240" s="4" t="s">
        <v>21</v>
      </c>
    </row>
    <row r="3241" spans="1:14" x14ac:dyDescent="0.25">
      <c r="A3241" s="1" t="s">
        <v>360</v>
      </c>
      <c r="B3241" s="2" t="s">
        <v>151</v>
      </c>
      <c r="C3241" s="2" t="s">
        <v>152</v>
      </c>
      <c r="D3241" s="2" t="s">
        <v>153</v>
      </c>
      <c r="E3241" s="2" t="s">
        <v>2822</v>
      </c>
      <c r="F3241" s="2">
        <v>0</v>
      </c>
      <c r="G3241" s="2" t="s">
        <v>17856</v>
      </c>
      <c r="H3241" s="2">
        <v>1</v>
      </c>
      <c r="I3241" s="2">
        <v>6</v>
      </c>
      <c r="J3241" s="2">
        <v>16</v>
      </c>
      <c r="K3241" s="2">
        <v>1</v>
      </c>
      <c r="L3241" s="3">
        <v>5522450</v>
      </c>
      <c r="M3241" s="2" t="s">
        <v>20</v>
      </c>
      <c r="N3241" s="4" t="s">
        <v>21</v>
      </c>
    </row>
    <row r="3242" spans="1:14" x14ac:dyDescent="0.25">
      <c r="A3242" s="1" t="s">
        <v>360</v>
      </c>
      <c r="B3242" s="2" t="s">
        <v>151</v>
      </c>
      <c r="C3242" s="2" t="s">
        <v>156</v>
      </c>
      <c r="D3242" s="2" t="s">
        <v>157</v>
      </c>
      <c r="E3242" s="2" t="s">
        <v>2823</v>
      </c>
      <c r="F3242" s="2">
        <v>83121703</v>
      </c>
      <c r="G3242" s="2" t="s">
        <v>17856</v>
      </c>
      <c r="H3242" s="2">
        <v>1</v>
      </c>
      <c r="I3242" s="2">
        <v>6</v>
      </c>
      <c r="J3242" s="2">
        <v>10</v>
      </c>
      <c r="K3242" s="2">
        <v>1</v>
      </c>
      <c r="L3242" s="3">
        <v>8302626</v>
      </c>
      <c r="M3242" s="2" t="s">
        <v>20</v>
      </c>
      <c r="N3242" s="4" t="s">
        <v>21</v>
      </c>
    </row>
    <row r="3243" spans="1:14" x14ac:dyDescent="0.25">
      <c r="A3243" s="1" t="s">
        <v>360</v>
      </c>
      <c r="B3243" s="2" t="s">
        <v>151</v>
      </c>
      <c r="C3243" s="2" t="s">
        <v>156</v>
      </c>
      <c r="D3243" s="2" t="s">
        <v>157</v>
      </c>
      <c r="E3243" s="2" t="s">
        <v>2824</v>
      </c>
      <c r="F3243" s="2">
        <v>83121703</v>
      </c>
      <c r="G3243" s="2" t="s">
        <v>17856</v>
      </c>
      <c r="H3243" s="2">
        <v>1</v>
      </c>
      <c r="I3243" s="2">
        <v>6</v>
      </c>
      <c r="J3243" s="2">
        <v>16</v>
      </c>
      <c r="K3243" s="2">
        <v>1</v>
      </c>
      <c r="L3243" s="3">
        <v>6912000</v>
      </c>
      <c r="M3243" s="2" t="s">
        <v>20</v>
      </c>
      <c r="N3243" s="4" t="s">
        <v>21</v>
      </c>
    </row>
    <row r="3244" spans="1:14" x14ac:dyDescent="0.25">
      <c r="A3244" s="1" t="s">
        <v>360</v>
      </c>
      <c r="B3244" s="2" t="s">
        <v>151</v>
      </c>
      <c r="C3244" s="2" t="s">
        <v>156</v>
      </c>
      <c r="D3244" s="2" t="s">
        <v>157</v>
      </c>
      <c r="E3244" s="2" t="s">
        <v>2825</v>
      </c>
      <c r="F3244" s="2">
        <v>81112101</v>
      </c>
      <c r="G3244" s="2" t="s">
        <v>490</v>
      </c>
      <c r="H3244" s="2">
        <v>2</v>
      </c>
      <c r="I3244" s="2">
        <v>10</v>
      </c>
      <c r="J3244" s="2">
        <v>10</v>
      </c>
      <c r="K3244" s="2">
        <v>1</v>
      </c>
      <c r="L3244" s="3">
        <v>20801199.670000002</v>
      </c>
      <c r="M3244" s="2" t="s">
        <v>20</v>
      </c>
      <c r="N3244" s="4" t="s">
        <v>21</v>
      </c>
    </row>
    <row r="3245" spans="1:14" x14ac:dyDescent="0.25">
      <c r="A3245" s="1" t="s">
        <v>360</v>
      </c>
      <c r="B3245" s="2" t="s">
        <v>151</v>
      </c>
      <c r="C3245" s="2" t="s">
        <v>2826</v>
      </c>
      <c r="D3245" s="2" t="s">
        <v>17978</v>
      </c>
      <c r="E3245" s="2" t="s">
        <v>2827</v>
      </c>
      <c r="F3245" s="2">
        <v>46171625</v>
      </c>
      <c r="G3245" s="2" t="s">
        <v>490</v>
      </c>
      <c r="H3245" s="2">
        <v>1</v>
      </c>
      <c r="I3245" s="2">
        <v>12</v>
      </c>
      <c r="J3245" s="2">
        <v>10</v>
      </c>
      <c r="K3245" s="2">
        <v>1</v>
      </c>
      <c r="L3245" s="3">
        <v>26180000</v>
      </c>
      <c r="M3245" s="2" t="s">
        <v>20</v>
      </c>
      <c r="N3245" s="4" t="s">
        <v>21</v>
      </c>
    </row>
    <row r="3246" spans="1:14" x14ac:dyDescent="0.25">
      <c r="A3246" s="1" t="s">
        <v>360</v>
      </c>
      <c r="B3246" s="2" t="s">
        <v>151</v>
      </c>
      <c r="C3246" s="2" t="s">
        <v>2826</v>
      </c>
      <c r="D3246" s="2" t="s">
        <v>17978</v>
      </c>
      <c r="E3246" s="2" t="s">
        <v>2828</v>
      </c>
      <c r="F3246" s="2">
        <v>46171625</v>
      </c>
      <c r="G3246" s="2" t="s">
        <v>17856</v>
      </c>
      <c r="H3246" s="2">
        <v>1</v>
      </c>
      <c r="I3246" s="2">
        <v>6</v>
      </c>
      <c r="J3246" s="2">
        <v>10</v>
      </c>
      <c r="K3246" s="2">
        <v>1</v>
      </c>
      <c r="L3246" s="3">
        <v>2945250</v>
      </c>
      <c r="M3246" s="2" t="s">
        <v>20</v>
      </c>
      <c r="N3246" s="4" t="s">
        <v>21</v>
      </c>
    </row>
    <row r="3247" spans="1:14" x14ac:dyDescent="0.25">
      <c r="A3247" s="1" t="s">
        <v>360</v>
      </c>
      <c r="B3247" s="2" t="s">
        <v>151</v>
      </c>
      <c r="C3247" s="2" t="s">
        <v>2829</v>
      </c>
      <c r="D3247" s="2" t="s">
        <v>17979</v>
      </c>
      <c r="E3247" s="2" t="s">
        <v>2830</v>
      </c>
      <c r="F3247" s="2">
        <v>80161506</v>
      </c>
      <c r="G3247" s="2" t="s">
        <v>496</v>
      </c>
      <c r="H3247" s="2">
        <v>1</v>
      </c>
      <c r="I3247" s="2">
        <v>6</v>
      </c>
      <c r="J3247" s="2">
        <v>10</v>
      </c>
      <c r="K3247" s="2">
        <v>1</v>
      </c>
      <c r="L3247" s="3">
        <v>145156200</v>
      </c>
      <c r="M3247" s="2" t="s">
        <v>20</v>
      </c>
      <c r="N3247" s="4" t="s">
        <v>21</v>
      </c>
    </row>
    <row r="3248" spans="1:14" x14ac:dyDescent="0.25">
      <c r="A3248" s="1" t="s">
        <v>360</v>
      </c>
      <c r="B3248" s="2" t="s">
        <v>151</v>
      </c>
      <c r="C3248" s="2" t="s">
        <v>226</v>
      </c>
      <c r="D3248" s="2" t="s">
        <v>227</v>
      </c>
      <c r="E3248" s="2" t="s">
        <v>2831</v>
      </c>
      <c r="F3248" s="2">
        <v>831119000</v>
      </c>
      <c r="G3248" s="2" t="s">
        <v>490</v>
      </c>
      <c r="H3248" s="2">
        <v>1</v>
      </c>
      <c r="I3248" s="2">
        <v>11</v>
      </c>
      <c r="J3248" s="2">
        <v>10</v>
      </c>
      <c r="K3248" s="2">
        <v>1</v>
      </c>
      <c r="L3248" s="3">
        <v>26100000</v>
      </c>
      <c r="M3248" s="2" t="s">
        <v>20</v>
      </c>
      <c r="N3248" s="4" t="s">
        <v>17384</v>
      </c>
    </row>
    <row r="3249" spans="1:14" x14ac:dyDescent="0.25">
      <c r="A3249" s="1" t="s">
        <v>360</v>
      </c>
      <c r="B3249" s="2" t="s">
        <v>151</v>
      </c>
      <c r="C3249" s="2" t="s">
        <v>226</v>
      </c>
      <c r="D3249" s="2" t="s">
        <v>227</v>
      </c>
      <c r="E3249" s="2" t="s">
        <v>2832</v>
      </c>
      <c r="F3249" s="2">
        <v>831119000</v>
      </c>
      <c r="G3249" s="2" t="s">
        <v>490</v>
      </c>
      <c r="H3249" s="2">
        <v>1</v>
      </c>
      <c r="I3249" s="2">
        <v>11</v>
      </c>
      <c r="J3249" s="2">
        <v>10</v>
      </c>
      <c r="K3249" s="2">
        <v>1</v>
      </c>
      <c r="L3249" s="3">
        <v>26100000</v>
      </c>
      <c r="M3249" s="2" t="s">
        <v>20</v>
      </c>
      <c r="N3249" s="4" t="s">
        <v>17384</v>
      </c>
    </row>
    <row r="3250" spans="1:14" x14ac:dyDescent="0.25">
      <c r="A3250" s="1" t="s">
        <v>360</v>
      </c>
      <c r="B3250" s="2" t="s">
        <v>151</v>
      </c>
      <c r="C3250" s="2" t="s">
        <v>226</v>
      </c>
      <c r="D3250" s="2" t="s">
        <v>227</v>
      </c>
      <c r="E3250" s="2" t="s">
        <v>2833</v>
      </c>
      <c r="F3250" s="2">
        <v>81161703</v>
      </c>
      <c r="G3250" s="2" t="s">
        <v>17856</v>
      </c>
      <c r="H3250" s="2">
        <v>1</v>
      </c>
      <c r="I3250" s="2">
        <v>6</v>
      </c>
      <c r="J3250" s="2">
        <v>10</v>
      </c>
      <c r="K3250" s="2">
        <v>1</v>
      </c>
      <c r="L3250" s="3">
        <v>3520000</v>
      </c>
      <c r="M3250" s="2" t="s">
        <v>20</v>
      </c>
      <c r="N3250" s="4" t="s">
        <v>21</v>
      </c>
    </row>
    <row r="3251" spans="1:14" x14ac:dyDescent="0.25">
      <c r="A3251" s="1" t="s">
        <v>360</v>
      </c>
      <c r="B3251" s="2" t="s">
        <v>151</v>
      </c>
      <c r="C3251" s="2" t="s">
        <v>226</v>
      </c>
      <c r="D3251" s="2" t="s">
        <v>227</v>
      </c>
      <c r="E3251" s="2" t="s">
        <v>2833</v>
      </c>
      <c r="F3251" s="2">
        <v>83121703</v>
      </c>
      <c r="G3251" s="2" t="s">
        <v>17856</v>
      </c>
      <c r="H3251" s="2">
        <v>1</v>
      </c>
      <c r="I3251" s="2">
        <v>6</v>
      </c>
      <c r="J3251" s="2">
        <v>10</v>
      </c>
      <c r="K3251" s="2">
        <v>1</v>
      </c>
      <c r="L3251" s="3">
        <v>1000000</v>
      </c>
      <c r="M3251" s="2" t="s">
        <v>20</v>
      </c>
      <c r="N3251" s="4" t="s">
        <v>21</v>
      </c>
    </row>
    <row r="3252" spans="1:14" x14ac:dyDescent="0.25">
      <c r="A3252" s="1" t="s">
        <v>360</v>
      </c>
      <c r="B3252" s="2" t="s">
        <v>151</v>
      </c>
      <c r="C3252" s="2" t="s">
        <v>226</v>
      </c>
      <c r="D3252" s="2" t="s">
        <v>227</v>
      </c>
      <c r="E3252" s="2" t="s">
        <v>2833</v>
      </c>
      <c r="F3252" s="2">
        <v>81161703</v>
      </c>
      <c r="G3252" s="2" t="s">
        <v>330</v>
      </c>
      <c r="H3252" s="2">
        <v>1</v>
      </c>
      <c r="I3252" s="2">
        <v>11</v>
      </c>
      <c r="J3252" s="2">
        <v>10</v>
      </c>
      <c r="K3252" s="2">
        <v>1</v>
      </c>
      <c r="L3252" s="3">
        <v>59250244</v>
      </c>
      <c r="M3252" s="2" t="s">
        <v>20</v>
      </c>
      <c r="N3252" s="4" t="s">
        <v>21</v>
      </c>
    </row>
    <row r="3253" spans="1:14" x14ac:dyDescent="0.25">
      <c r="A3253" s="1" t="s">
        <v>360</v>
      </c>
      <c r="B3253" s="2" t="s">
        <v>151</v>
      </c>
      <c r="C3253" s="2" t="s">
        <v>226</v>
      </c>
      <c r="D3253" s="2" t="s">
        <v>227</v>
      </c>
      <c r="E3253" s="2" t="s">
        <v>2834</v>
      </c>
      <c r="F3253" s="2">
        <v>83121701</v>
      </c>
      <c r="G3253" s="2" t="s">
        <v>490</v>
      </c>
      <c r="H3253" s="2">
        <v>1</v>
      </c>
      <c r="I3253" s="2">
        <v>12</v>
      </c>
      <c r="J3253" s="2">
        <v>10</v>
      </c>
      <c r="K3253" s="2">
        <v>1</v>
      </c>
      <c r="L3253" s="3">
        <v>5500000</v>
      </c>
      <c r="M3253" s="2" t="s">
        <v>20</v>
      </c>
      <c r="N3253" s="4" t="s">
        <v>21</v>
      </c>
    </row>
    <row r="3254" spans="1:14" x14ac:dyDescent="0.25">
      <c r="A3254" s="1" t="s">
        <v>360</v>
      </c>
      <c r="B3254" s="2" t="s">
        <v>151</v>
      </c>
      <c r="C3254" s="2" t="s">
        <v>226</v>
      </c>
      <c r="D3254" s="2" t="s">
        <v>227</v>
      </c>
      <c r="E3254" s="2" t="s">
        <v>2835</v>
      </c>
      <c r="F3254" s="2">
        <v>83111801</v>
      </c>
      <c r="G3254" s="2" t="s">
        <v>490</v>
      </c>
      <c r="H3254" s="2">
        <v>1</v>
      </c>
      <c r="I3254" s="2">
        <v>6</v>
      </c>
      <c r="J3254" s="2">
        <v>10</v>
      </c>
      <c r="K3254" s="2">
        <v>1</v>
      </c>
      <c r="L3254" s="3">
        <v>1927800</v>
      </c>
      <c r="M3254" s="2" t="s">
        <v>20</v>
      </c>
      <c r="N3254" s="4" t="s">
        <v>21</v>
      </c>
    </row>
    <row r="3255" spans="1:14" x14ac:dyDescent="0.25">
      <c r="A3255" s="1" t="s">
        <v>360</v>
      </c>
      <c r="B3255" s="2" t="s">
        <v>151</v>
      </c>
      <c r="C3255" s="2" t="s">
        <v>226</v>
      </c>
      <c r="D3255" s="2" t="s">
        <v>227</v>
      </c>
      <c r="E3255" s="2" t="s">
        <v>2836</v>
      </c>
      <c r="F3255" s="2">
        <v>831119000</v>
      </c>
      <c r="G3255" s="2" t="s">
        <v>490</v>
      </c>
      <c r="H3255" s="2">
        <v>1</v>
      </c>
      <c r="I3255" s="2">
        <v>11</v>
      </c>
      <c r="J3255" s="2">
        <v>10</v>
      </c>
      <c r="K3255" s="2">
        <v>1</v>
      </c>
      <c r="L3255" s="3">
        <v>18560000</v>
      </c>
      <c r="M3255" s="2" t="s">
        <v>20</v>
      </c>
      <c r="N3255" s="4" t="s">
        <v>21</v>
      </c>
    </row>
    <row r="3256" spans="1:14" x14ac:dyDescent="0.25">
      <c r="A3256" s="1" t="s">
        <v>360</v>
      </c>
      <c r="B3256" s="2" t="s">
        <v>181</v>
      </c>
      <c r="C3256" s="2" t="s">
        <v>2837</v>
      </c>
      <c r="D3256" s="2" t="s">
        <v>17980</v>
      </c>
      <c r="E3256" s="2" t="s">
        <v>2838</v>
      </c>
      <c r="F3256" s="2">
        <v>92121504</v>
      </c>
      <c r="G3256" s="2" t="s">
        <v>2712</v>
      </c>
      <c r="H3256" s="2">
        <v>1</v>
      </c>
      <c r="I3256" s="2">
        <v>12</v>
      </c>
      <c r="J3256" s="2">
        <v>10</v>
      </c>
      <c r="K3256" s="2">
        <v>1</v>
      </c>
      <c r="L3256" s="3">
        <v>2097467669.46</v>
      </c>
      <c r="M3256" s="2" t="s">
        <v>20</v>
      </c>
      <c r="N3256" s="4" t="s">
        <v>17384</v>
      </c>
    </row>
    <row r="3257" spans="1:14" x14ac:dyDescent="0.25">
      <c r="A3257" s="1" t="s">
        <v>360</v>
      </c>
      <c r="B3257" s="2" t="s">
        <v>181</v>
      </c>
      <c r="C3257" s="2" t="s">
        <v>2837</v>
      </c>
      <c r="D3257" s="2" t="s">
        <v>17980</v>
      </c>
      <c r="E3257" s="2" t="s">
        <v>2839</v>
      </c>
      <c r="F3257" s="2">
        <v>92121504</v>
      </c>
      <c r="G3257" s="2" t="s">
        <v>2712</v>
      </c>
      <c r="H3257" s="2">
        <v>2</v>
      </c>
      <c r="I3257" s="2">
        <v>10</v>
      </c>
      <c r="J3257" s="2">
        <v>16</v>
      </c>
      <c r="K3257" s="2">
        <v>1</v>
      </c>
      <c r="L3257" s="3">
        <v>318047000</v>
      </c>
      <c r="M3257" s="2" t="s">
        <v>20</v>
      </c>
      <c r="N3257" s="4" t="s">
        <v>17384</v>
      </c>
    </row>
    <row r="3258" spans="1:14" x14ac:dyDescent="0.25">
      <c r="A3258" s="1" t="s">
        <v>360</v>
      </c>
      <c r="B3258" s="2" t="s">
        <v>181</v>
      </c>
      <c r="C3258" s="2" t="s">
        <v>2837</v>
      </c>
      <c r="D3258" s="2" t="s">
        <v>17980</v>
      </c>
      <c r="E3258" s="2" t="s">
        <v>2840</v>
      </c>
      <c r="F3258" s="2">
        <v>92121504</v>
      </c>
      <c r="G3258" s="2" t="s">
        <v>2712</v>
      </c>
      <c r="H3258" s="2">
        <v>2</v>
      </c>
      <c r="I3258" s="2">
        <v>10</v>
      </c>
      <c r="J3258" s="2">
        <v>16</v>
      </c>
      <c r="K3258" s="2">
        <v>1</v>
      </c>
      <c r="L3258" s="3">
        <v>3510591.55</v>
      </c>
      <c r="M3258" s="2" t="s">
        <v>20</v>
      </c>
      <c r="N3258" s="4" t="s">
        <v>21</v>
      </c>
    </row>
    <row r="3259" spans="1:14" x14ac:dyDescent="0.25">
      <c r="A3259" s="1" t="s">
        <v>360</v>
      </c>
      <c r="B3259" s="2" t="s">
        <v>181</v>
      </c>
      <c r="C3259" s="2" t="s">
        <v>2837</v>
      </c>
      <c r="D3259" s="2" t="s">
        <v>17980</v>
      </c>
      <c r="E3259" s="2" t="s">
        <v>2841</v>
      </c>
      <c r="F3259" s="2">
        <v>92121504</v>
      </c>
      <c r="G3259" s="2" t="s">
        <v>2712</v>
      </c>
      <c r="H3259" s="2">
        <v>2</v>
      </c>
      <c r="I3259" s="2">
        <v>10</v>
      </c>
      <c r="J3259" s="2">
        <v>16</v>
      </c>
      <c r="K3259" s="2">
        <v>1</v>
      </c>
      <c r="L3259" s="3">
        <v>155019807.69999999</v>
      </c>
      <c r="M3259" s="2" t="s">
        <v>20</v>
      </c>
      <c r="N3259" s="4" t="s">
        <v>17384</v>
      </c>
    </row>
    <row r="3260" spans="1:14" x14ac:dyDescent="0.25">
      <c r="A3260" s="1" t="s">
        <v>360</v>
      </c>
      <c r="B3260" s="2" t="s">
        <v>181</v>
      </c>
      <c r="C3260" s="2" t="s">
        <v>2837</v>
      </c>
      <c r="D3260" s="2" t="s">
        <v>17980</v>
      </c>
      <c r="E3260" s="2" t="s">
        <v>2842</v>
      </c>
      <c r="F3260" s="2">
        <v>92121504</v>
      </c>
      <c r="G3260" s="2" t="s">
        <v>2712</v>
      </c>
      <c r="H3260" s="2">
        <v>2</v>
      </c>
      <c r="I3260" s="2">
        <v>10</v>
      </c>
      <c r="J3260" s="2">
        <v>16</v>
      </c>
      <c r="K3260" s="2">
        <v>1</v>
      </c>
      <c r="L3260" s="3">
        <v>143489538.30000001</v>
      </c>
      <c r="M3260" s="2" t="s">
        <v>20</v>
      </c>
      <c r="N3260" s="4" t="s">
        <v>17384</v>
      </c>
    </row>
    <row r="3261" spans="1:14" x14ac:dyDescent="0.25">
      <c r="A3261" s="1" t="s">
        <v>360</v>
      </c>
      <c r="B3261" s="2" t="s">
        <v>181</v>
      </c>
      <c r="C3261" s="2" t="s">
        <v>2837</v>
      </c>
      <c r="D3261" s="2" t="s">
        <v>17980</v>
      </c>
      <c r="E3261" s="2" t="s">
        <v>2843</v>
      </c>
      <c r="F3261" s="2">
        <v>92121504</v>
      </c>
      <c r="G3261" s="2" t="s">
        <v>496</v>
      </c>
      <c r="H3261" s="2">
        <v>1</v>
      </c>
      <c r="I3261" s="2">
        <v>11</v>
      </c>
      <c r="J3261" s="2">
        <v>10</v>
      </c>
      <c r="K3261" s="2">
        <v>1</v>
      </c>
      <c r="L3261" s="3">
        <v>338414830.54000002</v>
      </c>
      <c r="M3261" s="2" t="s">
        <v>20</v>
      </c>
      <c r="N3261" s="4" t="s">
        <v>21</v>
      </c>
    </row>
    <row r="3262" spans="1:14" x14ac:dyDescent="0.25">
      <c r="A3262" s="1" t="s">
        <v>360</v>
      </c>
      <c r="B3262" s="2" t="s">
        <v>181</v>
      </c>
      <c r="C3262" s="2" t="s">
        <v>2837</v>
      </c>
      <c r="D3262" s="2" t="s">
        <v>17980</v>
      </c>
      <c r="E3262" s="2" t="s">
        <v>2844</v>
      </c>
      <c r="F3262" s="2">
        <v>92121504</v>
      </c>
      <c r="G3262" s="2" t="s">
        <v>496</v>
      </c>
      <c r="H3262" s="2">
        <v>1</v>
      </c>
      <c r="I3262" s="2">
        <v>11</v>
      </c>
      <c r="J3262" s="2">
        <v>10</v>
      </c>
      <c r="K3262" s="2">
        <v>1</v>
      </c>
      <c r="L3262" s="3">
        <v>104585026</v>
      </c>
      <c r="M3262" s="2" t="s">
        <v>20</v>
      </c>
      <c r="N3262" s="4" t="s">
        <v>21</v>
      </c>
    </row>
    <row r="3263" spans="1:14" x14ac:dyDescent="0.25">
      <c r="A3263" s="1" t="s">
        <v>360</v>
      </c>
      <c r="B3263" s="2" t="s">
        <v>181</v>
      </c>
      <c r="C3263" s="2" t="s">
        <v>2837</v>
      </c>
      <c r="D3263" s="2" t="s">
        <v>17980</v>
      </c>
      <c r="E3263" s="2" t="s">
        <v>2840</v>
      </c>
      <c r="F3263" s="2">
        <v>0</v>
      </c>
      <c r="G3263" s="2" t="s">
        <v>496</v>
      </c>
      <c r="H3263" s="2">
        <v>1</v>
      </c>
      <c r="I3263" s="2">
        <v>11</v>
      </c>
      <c r="J3263" s="2">
        <v>16</v>
      </c>
      <c r="K3263" s="2">
        <v>1</v>
      </c>
      <c r="L3263" s="3">
        <v>112757760.76000001</v>
      </c>
      <c r="M3263" s="2" t="s">
        <v>20</v>
      </c>
      <c r="N3263" s="4" t="s">
        <v>21</v>
      </c>
    </row>
    <row r="3264" spans="1:14" x14ac:dyDescent="0.25">
      <c r="A3264" s="1" t="s">
        <v>360</v>
      </c>
      <c r="B3264" s="2" t="s">
        <v>181</v>
      </c>
      <c r="C3264" s="2" t="s">
        <v>2837</v>
      </c>
      <c r="D3264" s="2" t="s">
        <v>17980</v>
      </c>
      <c r="E3264" s="2" t="s">
        <v>2845</v>
      </c>
      <c r="F3264" s="2">
        <v>92121504</v>
      </c>
      <c r="G3264" s="2" t="s">
        <v>496</v>
      </c>
      <c r="H3264" s="2">
        <v>1</v>
      </c>
      <c r="I3264" s="2">
        <v>11</v>
      </c>
      <c r="J3264" s="2">
        <v>10</v>
      </c>
      <c r="K3264" s="2">
        <v>1</v>
      </c>
      <c r="L3264" s="3">
        <v>100000000</v>
      </c>
      <c r="M3264" s="2" t="s">
        <v>20</v>
      </c>
      <c r="N3264" s="4" t="s">
        <v>21</v>
      </c>
    </row>
    <row r="3265" spans="1:14" x14ac:dyDescent="0.25">
      <c r="A3265" s="1" t="s">
        <v>360</v>
      </c>
      <c r="B3265" s="2" t="s">
        <v>181</v>
      </c>
      <c r="C3265" s="2" t="s">
        <v>2837</v>
      </c>
      <c r="D3265" s="2" t="s">
        <v>17980</v>
      </c>
      <c r="E3265" s="2" t="s">
        <v>2846</v>
      </c>
      <c r="F3265" s="2">
        <v>92121504</v>
      </c>
      <c r="G3265" s="2" t="s">
        <v>496</v>
      </c>
      <c r="H3265" s="2">
        <v>1</v>
      </c>
      <c r="I3265" s="2">
        <v>11</v>
      </c>
      <c r="J3265" s="2">
        <v>10</v>
      </c>
      <c r="K3265" s="2">
        <v>1</v>
      </c>
      <c r="L3265" s="3">
        <v>84825902.819999993</v>
      </c>
      <c r="M3265" s="2" t="s">
        <v>20</v>
      </c>
      <c r="N3265" s="4" t="s">
        <v>21</v>
      </c>
    </row>
    <row r="3266" spans="1:14" x14ac:dyDescent="0.25">
      <c r="A3266" s="1" t="s">
        <v>360</v>
      </c>
      <c r="B3266" s="2" t="s">
        <v>181</v>
      </c>
      <c r="C3266" s="2" t="s">
        <v>2837</v>
      </c>
      <c r="D3266" s="2" t="s">
        <v>17980</v>
      </c>
      <c r="E3266" s="2" t="s">
        <v>2847</v>
      </c>
      <c r="F3266" s="2">
        <v>92101501</v>
      </c>
      <c r="G3266" s="2" t="s">
        <v>496</v>
      </c>
      <c r="H3266" s="2">
        <v>1</v>
      </c>
      <c r="I3266" s="2">
        <v>12</v>
      </c>
      <c r="J3266" s="2">
        <v>16</v>
      </c>
      <c r="K3266" s="2">
        <v>1</v>
      </c>
      <c r="L3266" s="3">
        <v>100000000</v>
      </c>
      <c r="M3266" s="2" t="s">
        <v>20</v>
      </c>
      <c r="N3266" s="4" t="s">
        <v>21</v>
      </c>
    </row>
    <row r="3267" spans="1:14" x14ac:dyDescent="0.25">
      <c r="A3267" s="1" t="s">
        <v>360</v>
      </c>
      <c r="B3267" s="2" t="s">
        <v>181</v>
      </c>
      <c r="C3267" s="2" t="s">
        <v>2837</v>
      </c>
      <c r="D3267" s="2" t="s">
        <v>17980</v>
      </c>
      <c r="E3267" s="2" t="s">
        <v>2848</v>
      </c>
      <c r="F3267" s="2">
        <v>92121504</v>
      </c>
      <c r="G3267" s="2" t="s">
        <v>496</v>
      </c>
      <c r="H3267" s="2">
        <v>1</v>
      </c>
      <c r="I3267" s="2">
        <v>11</v>
      </c>
      <c r="J3267" s="2">
        <v>10</v>
      </c>
      <c r="K3267" s="2">
        <v>1</v>
      </c>
      <c r="L3267" s="3">
        <v>466816947.45999998</v>
      </c>
      <c r="M3267" s="2" t="s">
        <v>20</v>
      </c>
      <c r="N3267" s="4" t="s">
        <v>21</v>
      </c>
    </row>
    <row r="3268" spans="1:14" x14ac:dyDescent="0.25">
      <c r="A3268" s="1" t="s">
        <v>360</v>
      </c>
      <c r="B3268" s="2" t="s">
        <v>181</v>
      </c>
      <c r="C3268" s="2" t="s">
        <v>2837</v>
      </c>
      <c r="D3268" s="2" t="s">
        <v>17980</v>
      </c>
      <c r="E3268" s="2" t="s">
        <v>2849</v>
      </c>
      <c r="F3268" s="2">
        <v>92121504</v>
      </c>
      <c r="G3268" s="2" t="s">
        <v>2712</v>
      </c>
      <c r="H3268" s="2">
        <v>1</v>
      </c>
      <c r="I3268" s="2">
        <v>12</v>
      </c>
      <c r="J3268" s="2">
        <v>10</v>
      </c>
      <c r="K3268" s="2">
        <v>1</v>
      </c>
      <c r="L3268" s="3">
        <v>82532330.539999992</v>
      </c>
      <c r="M3268" s="2" t="s">
        <v>20</v>
      </c>
      <c r="N3268" s="4" t="s">
        <v>21</v>
      </c>
    </row>
    <row r="3269" spans="1:14" x14ac:dyDescent="0.25">
      <c r="A3269" s="1" t="s">
        <v>360</v>
      </c>
      <c r="B3269" s="2" t="s">
        <v>181</v>
      </c>
      <c r="C3269" s="2" t="s">
        <v>2837</v>
      </c>
      <c r="D3269" s="2" t="s">
        <v>17980</v>
      </c>
      <c r="E3269" s="2" t="s">
        <v>2850</v>
      </c>
      <c r="F3269" s="2">
        <v>92121504</v>
      </c>
      <c r="G3269" s="2" t="s">
        <v>17856</v>
      </c>
      <c r="H3269" s="2">
        <v>1</v>
      </c>
      <c r="I3269" s="2">
        <v>6</v>
      </c>
      <c r="J3269" s="2">
        <v>16</v>
      </c>
      <c r="K3269" s="2">
        <v>1</v>
      </c>
      <c r="L3269" s="3">
        <v>54944669</v>
      </c>
      <c r="M3269" s="2" t="s">
        <v>20</v>
      </c>
      <c r="N3269" s="4" t="s">
        <v>21</v>
      </c>
    </row>
    <row r="3270" spans="1:14" x14ac:dyDescent="0.25">
      <c r="A3270" s="1" t="s">
        <v>360</v>
      </c>
      <c r="B3270" s="2" t="s">
        <v>181</v>
      </c>
      <c r="C3270" s="2" t="s">
        <v>182</v>
      </c>
      <c r="D3270" s="2" t="s">
        <v>183</v>
      </c>
      <c r="E3270" s="2" t="s">
        <v>2851</v>
      </c>
      <c r="F3270" s="2">
        <v>76111501</v>
      </c>
      <c r="G3270" s="2" t="s">
        <v>496</v>
      </c>
      <c r="H3270" s="2">
        <v>2</v>
      </c>
      <c r="I3270" s="2">
        <v>10</v>
      </c>
      <c r="J3270" s="2">
        <v>10</v>
      </c>
      <c r="K3270" s="2">
        <v>1</v>
      </c>
      <c r="L3270" s="3">
        <v>928645747.58000004</v>
      </c>
      <c r="M3270" s="2" t="s">
        <v>20</v>
      </c>
      <c r="N3270" s="4" t="s">
        <v>17384</v>
      </c>
    </row>
    <row r="3271" spans="1:14" x14ac:dyDescent="0.25">
      <c r="A3271" s="1" t="s">
        <v>360</v>
      </c>
      <c r="B3271" s="2" t="s">
        <v>181</v>
      </c>
      <c r="C3271" s="2" t="s">
        <v>182</v>
      </c>
      <c r="D3271" s="2" t="s">
        <v>183</v>
      </c>
      <c r="E3271" s="2" t="s">
        <v>2852</v>
      </c>
      <c r="F3271" s="2">
        <v>76111501</v>
      </c>
      <c r="G3271" s="2" t="s">
        <v>496</v>
      </c>
      <c r="H3271" s="2">
        <v>2</v>
      </c>
      <c r="I3271" s="2">
        <v>10</v>
      </c>
      <c r="J3271" s="2">
        <v>16</v>
      </c>
      <c r="K3271" s="2">
        <v>1</v>
      </c>
      <c r="L3271" s="3">
        <v>353894098.94</v>
      </c>
      <c r="M3271" s="2" t="s">
        <v>20</v>
      </c>
      <c r="N3271" s="4" t="s">
        <v>17384</v>
      </c>
    </row>
    <row r="3272" spans="1:14" x14ac:dyDescent="0.25">
      <c r="A3272" s="1" t="s">
        <v>360</v>
      </c>
      <c r="B3272" s="2" t="s">
        <v>181</v>
      </c>
      <c r="C3272" s="2" t="s">
        <v>182</v>
      </c>
      <c r="D3272" s="2" t="s">
        <v>183</v>
      </c>
      <c r="E3272" s="2" t="s">
        <v>2851</v>
      </c>
      <c r="F3272" s="2">
        <v>0</v>
      </c>
      <c r="G3272" s="2" t="s">
        <v>17856</v>
      </c>
      <c r="H3272" s="2">
        <v>1</v>
      </c>
      <c r="I3272" s="2">
        <v>6</v>
      </c>
      <c r="J3272" s="2">
        <v>10</v>
      </c>
      <c r="K3272" s="2">
        <v>1</v>
      </c>
      <c r="L3272" s="3">
        <v>6931736.8499999996</v>
      </c>
      <c r="M3272" s="2" t="s">
        <v>20</v>
      </c>
      <c r="N3272" s="4" t="s">
        <v>21</v>
      </c>
    </row>
    <row r="3273" spans="1:14" x14ac:dyDescent="0.25">
      <c r="A3273" s="1" t="s">
        <v>360</v>
      </c>
      <c r="B3273" s="2" t="s">
        <v>181</v>
      </c>
      <c r="C3273" s="2" t="s">
        <v>182</v>
      </c>
      <c r="D3273" s="2" t="s">
        <v>183</v>
      </c>
      <c r="E3273" s="2" t="s">
        <v>2853</v>
      </c>
      <c r="F3273" s="2">
        <v>76111501</v>
      </c>
      <c r="G3273" s="2" t="s">
        <v>17856</v>
      </c>
      <c r="H3273" s="2">
        <v>1</v>
      </c>
      <c r="I3273" s="2">
        <v>6</v>
      </c>
      <c r="J3273" s="2">
        <v>10</v>
      </c>
      <c r="K3273" s="2">
        <v>1</v>
      </c>
      <c r="L3273" s="3">
        <v>138389705.86000001</v>
      </c>
      <c r="M3273" s="2" t="s">
        <v>20</v>
      </c>
      <c r="N3273" s="4" t="s">
        <v>21</v>
      </c>
    </row>
    <row r="3274" spans="1:14" x14ac:dyDescent="0.25">
      <c r="A3274" s="1" t="s">
        <v>360</v>
      </c>
      <c r="B3274" s="2" t="s">
        <v>181</v>
      </c>
      <c r="C3274" s="2" t="s">
        <v>182</v>
      </c>
      <c r="D3274" s="2" t="s">
        <v>183</v>
      </c>
      <c r="E3274" s="2" t="s">
        <v>2854</v>
      </c>
      <c r="F3274" s="2">
        <v>76111501</v>
      </c>
      <c r="G3274" s="2" t="s">
        <v>496</v>
      </c>
      <c r="H3274" s="2">
        <v>1</v>
      </c>
      <c r="I3274" s="2">
        <v>11</v>
      </c>
      <c r="J3274" s="2">
        <v>10</v>
      </c>
      <c r="K3274" s="2">
        <v>1</v>
      </c>
      <c r="L3274" s="3">
        <v>90180113.519999996</v>
      </c>
      <c r="M3274" s="2" t="s">
        <v>20</v>
      </c>
      <c r="N3274" s="4" t="s">
        <v>21</v>
      </c>
    </row>
    <row r="3275" spans="1:14" x14ac:dyDescent="0.25">
      <c r="A3275" s="1" t="s">
        <v>360</v>
      </c>
      <c r="B3275" s="2" t="s">
        <v>181</v>
      </c>
      <c r="C3275" s="2" t="s">
        <v>182</v>
      </c>
      <c r="D3275" s="2" t="s">
        <v>183</v>
      </c>
      <c r="E3275" s="2" t="s">
        <v>2855</v>
      </c>
      <c r="F3275" s="2">
        <v>76111501</v>
      </c>
      <c r="G3275" s="2" t="s">
        <v>496</v>
      </c>
      <c r="H3275" s="2">
        <v>1</v>
      </c>
      <c r="I3275" s="2">
        <v>11</v>
      </c>
      <c r="J3275" s="2">
        <v>10</v>
      </c>
      <c r="K3275" s="2">
        <v>1</v>
      </c>
      <c r="L3275" s="3">
        <v>51137721.450000003</v>
      </c>
      <c r="M3275" s="2" t="s">
        <v>20</v>
      </c>
      <c r="N3275" s="4" t="s">
        <v>21</v>
      </c>
    </row>
    <row r="3276" spans="1:14" x14ac:dyDescent="0.25">
      <c r="A3276" s="1" t="s">
        <v>360</v>
      </c>
      <c r="B3276" s="2" t="s">
        <v>181</v>
      </c>
      <c r="C3276" s="2" t="s">
        <v>182</v>
      </c>
      <c r="D3276" s="2" t="s">
        <v>183</v>
      </c>
      <c r="E3276" s="2" t="s">
        <v>2856</v>
      </c>
      <c r="F3276" s="2">
        <v>72153501</v>
      </c>
      <c r="G3276" s="2" t="s">
        <v>490</v>
      </c>
      <c r="H3276" s="2">
        <v>6</v>
      </c>
      <c r="I3276" s="2">
        <v>1</v>
      </c>
      <c r="J3276" s="2">
        <v>10</v>
      </c>
      <c r="K3276" s="2">
        <v>1</v>
      </c>
      <c r="L3276" s="3">
        <v>5426349.5999999996</v>
      </c>
      <c r="M3276" s="2" t="s">
        <v>20</v>
      </c>
      <c r="N3276" s="4" t="s">
        <v>21</v>
      </c>
    </row>
    <row r="3277" spans="1:14" x14ac:dyDescent="0.25">
      <c r="A3277" s="1" t="s">
        <v>360</v>
      </c>
      <c r="B3277" s="2" t="s">
        <v>181</v>
      </c>
      <c r="C3277" s="2" t="s">
        <v>182</v>
      </c>
      <c r="D3277" s="2" t="s">
        <v>183</v>
      </c>
      <c r="E3277" s="2" t="s">
        <v>2857</v>
      </c>
      <c r="F3277" s="2">
        <v>76111501</v>
      </c>
      <c r="G3277" s="2" t="s">
        <v>2858</v>
      </c>
      <c r="H3277" s="2">
        <v>1</v>
      </c>
      <c r="I3277" s="2">
        <v>12</v>
      </c>
      <c r="J3277" s="2">
        <v>10</v>
      </c>
      <c r="K3277" s="2">
        <v>1</v>
      </c>
      <c r="L3277" s="3">
        <v>40320000</v>
      </c>
      <c r="M3277" s="2" t="s">
        <v>20</v>
      </c>
      <c r="N3277" s="4" t="s">
        <v>21</v>
      </c>
    </row>
    <row r="3278" spans="1:14" x14ac:dyDescent="0.25">
      <c r="A3278" s="1" t="s">
        <v>360</v>
      </c>
      <c r="B3278" s="2" t="s">
        <v>181</v>
      </c>
      <c r="C3278" s="2" t="s">
        <v>182</v>
      </c>
      <c r="D3278" s="2" t="s">
        <v>183</v>
      </c>
      <c r="E3278" s="2" t="s">
        <v>2859</v>
      </c>
      <c r="F3278" s="2">
        <v>76111501</v>
      </c>
      <c r="G3278" s="2" t="s">
        <v>496</v>
      </c>
      <c r="H3278" s="2">
        <v>1</v>
      </c>
      <c r="I3278" s="2">
        <v>11</v>
      </c>
      <c r="J3278" s="2">
        <v>10</v>
      </c>
      <c r="K3278" s="2">
        <v>1</v>
      </c>
      <c r="L3278" s="3">
        <v>41680000</v>
      </c>
      <c r="M3278" s="2" t="s">
        <v>20</v>
      </c>
      <c r="N3278" s="4" t="s">
        <v>21</v>
      </c>
    </row>
    <row r="3279" spans="1:14" x14ac:dyDescent="0.25">
      <c r="A3279" s="1" t="s">
        <v>360</v>
      </c>
      <c r="B3279" s="2" t="s">
        <v>181</v>
      </c>
      <c r="C3279" s="2" t="s">
        <v>182</v>
      </c>
      <c r="D3279" s="2" t="s">
        <v>183</v>
      </c>
      <c r="E3279" s="2" t="s">
        <v>2860</v>
      </c>
      <c r="F3279" s="2">
        <v>72102900</v>
      </c>
      <c r="G3279" s="2" t="s">
        <v>2858</v>
      </c>
      <c r="H3279" s="2">
        <v>1</v>
      </c>
      <c r="I3279" s="2">
        <v>12</v>
      </c>
      <c r="J3279" s="2">
        <v>10</v>
      </c>
      <c r="K3279" s="2">
        <v>1</v>
      </c>
      <c r="L3279" s="3">
        <v>48000000</v>
      </c>
      <c r="M3279" s="2" t="s">
        <v>20</v>
      </c>
      <c r="N3279" s="4" t="s">
        <v>17385</v>
      </c>
    </row>
    <row r="3280" spans="1:14" x14ac:dyDescent="0.25">
      <c r="A3280" s="1" t="s">
        <v>360</v>
      </c>
      <c r="B3280" s="2" t="s">
        <v>181</v>
      </c>
      <c r="C3280" s="2" t="s">
        <v>182</v>
      </c>
      <c r="D3280" s="2" t="s">
        <v>183</v>
      </c>
      <c r="E3280" s="2" t="s">
        <v>2861</v>
      </c>
      <c r="F3280" s="2">
        <v>70111703</v>
      </c>
      <c r="G3280" s="2" t="s">
        <v>2858</v>
      </c>
      <c r="H3280" s="2">
        <v>1</v>
      </c>
      <c r="I3280" s="2">
        <v>12</v>
      </c>
      <c r="J3280" s="2">
        <v>10</v>
      </c>
      <c r="K3280" s="2">
        <v>1</v>
      </c>
      <c r="L3280" s="3">
        <v>48000000</v>
      </c>
      <c r="M3280" s="2" t="s">
        <v>20</v>
      </c>
      <c r="N3280" s="4" t="s">
        <v>17385</v>
      </c>
    </row>
    <row r="3281" spans="1:14" x14ac:dyDescent="0.25">
      <c r="A3281" s="1" t="s">
        <v>360</v>
      </c>
      <c r="B3281" s="2" t="s">
        <v>181</v>
      </c>
      <c r="C3281" s="2" t="s">
        <v>182</v>
      </c>
      <c r="D3281" s="2" t="s">
        <v>183</v>
      </c>
      <c r="E3281" s="2" t="s">
        <v>2862</v>
      </c>
      <c r="F3281" s="2">
        <v>76111501</v>
      </c>
      <c r="G3281" s="2" t="s">
        <v>2858</v>
      </c>
      <c r="H3281" s="2">
        <v>1</v>
      </c>
      <c r="I3281" s="2">
        <v>12</v>
      </c>
      <c r="J3281" s="2">
        <v>10</v>
      </c>
      <c r="K3281" s="2">
        <v>1</v>
      </c>
      <c r="L3281" s="3">
        <v>12000000</v>
      </c>
      <c r="M3281" s="2" t="s">
        <v>20</v>
      </c>
      <c r="N3281" s="4" t="s">
        <v>17385</v>
      </c>
    </row>
    <row r="3282" spans="1:14" x14ac:dyDescent="0.25">
      <c r="A3282" s="1" t="s">
        <v>360</v>
      </c>
      <c r="B3282" s="2" t="s">
        <v>181</v>
      </c>
      <c r="C3282" s="2" t="s">
        <v>182</v>
      </c>
      <c r="D3282" s="2" t="s">
        <v>183</v>
      </c>
      <c r="E3282" s="2" t="s">
        <v>2857</v>
      </c>
      <c r="F3282" s="2">
        <v>76111501</v>
      </c>
      <c r="G3282" s="2" t="s">
        <v>2858</v>
      </c>
      <c r="H3282" s="2">
        <v>1</v>
      </c>
      <c r="I3282" s="2">
        <v>12</v>
      </c>
      <c r="J3282" s="2">
        <v>16</v>
      </c>
      <c r="K3282" s="2">
        <v>1</v>
      </c>
      <c r="L3282" s="3">
        <v>50000000</v>
      </c>
      <c r="M3282" s="2" t="s">
        <v>20</v>
      </c>
      <c r="N3282" s="4" t="s">
        <v>21</v>
      </c>
    </row>
    <row r="3283" spans="1:14" x14ac:dyDescent="0.25">
      <c r="A3283" s="1" t="s">
        <v>360</v>
      </c>
      <c r="B3283" s="2" t="s">
        <v>181</v>
      </c>
      <c r="C3283" s="2" t="s">
        <v>182</v>
      </c>
      <c r="D3283" s="2" t="s">
        <v>183</v>
      </c>
      <c r="E3283" s="2" t="s">
        <v>2857</v>
      </c>
      <c r="F3283" s="2">
        <v>76111501</v>
      </c>
      <c r="G3283" s="2" t="s">
        <v>2858</v>
      </c>
      <c r="H3283" s="2">
        <v>1</v>
      </c>
      <c r="I3283" s="2">
        <v>12</v>
      </c>
      <c r="J3283" s="2">
        <v>16</v>
      </c>
      <c r="K3283" s="2">
        <v>1</v>
      </c>
      <c r="L3283" s="3">
        <v>45000000</v>
      </c>
      <c r="M3283" s="2" t="s">
        <v>20</v>
      </c>
      <c r="N3283" s="4" t="s">
        <v>21</v>
      </c>
    </row>
    <row r="3284" spans="1:14" x14ac:dyDescent="0.25">
      <c r="A3284" s="1" t="s">
        <v>360</v>
      </c>
      <c r="B3284" s="2" t="s">
        <v>181</v>
      </c>
      <c r="C3284" s="2" t="s">
        <v>182</v>
      </c>
      <c r="D3284" s="2" t="s">
        <v>183</v>
      </c>
      <c r="E3284" s="2" t="s">
        <v>2863</v>
      </c>
      <c r="F3284" s="2">
        <v>76111501</v>
      </c>
      <c r="G3284" s="2" t="s">
        <v>496</v>
      </c>
      <c r="H3284" s="2">
        <v>1</v>
      </c>
      <c r="I3284" s="2">
        <v>11</v>
      </c>
      <c r="J3284" s="2">
        <v>10</v>
      </c>
      <c r="K3284" s="2">
        <v>1</v>
      </c>
      <c r="L3284" s="3">
        <v>29285900</v>
      </c>
      <c r="M3284" s="2" t="s">
        <v>20</v>
      </c>
      <c r="N3284" s="4" t="s">
        <v>21</v>
      </c>
    </row>
    <row r="3285" spans="1:14" x14ac:dyDescent="0.25">
      <c r="A3285" s="1" t="s">
        <v>360</v>
      </c>
      <c r="B3285" s="2" t="s">
        <v>181</v>
      </c>
      <c r="C3285" s="2" t="s">
        <v>182</v>
      </c>
      <c r="D3285" s="2" t="s">
        <v>183</v>
      </c>
      <c r="E3285" s="2" t="s">
        <v>2864</v>
      </c>
      <c r="F3285" s="2">
        <v>0</v>
      </c>
      <c r="G3285" s="2" t="s">
        <v>17856</v>
      </c>
      <c r="H3285" s="2">
        <v>1</v>
      </c>
      <c r="I3285" s="2">
        <v>6</v>
      </c>
      <c r="J3285" s="2">
        <v>10</v>
      </c>
      <c r="K3285" s="2">
        <v>1</v>
      </c>
      <c r="L3285" s="3">
        <v>4129040</v>
      </c>
      <c r="M3285" s="2" t="s">
        <v>20</v>
      </c>
      <c r="N3285" s="4" t="s">
        <v>21</v>
      </c>
    </row>
    <row r="3286" spans="1:14" x14ac:dyDescent="0.25">
      <c r="A3286" s="1" t="s">
        <v>360</v>
      </c>
      <c r="B3286" s="2" t="s">
        <v>181</v>
      </c>
      <c r="C3286" s="2" t="s">
        <v>182</v>
      </c>
      <c r="D3286" s="2" t="s">
        <v>183</v>
      </c>
      <c r="E3286" s="2" t="s">
        <v>2865</v>
      </c>
      <c r="F3286" s="2">
        <v>0</v>
      </c>
      <c r="G3286" s="2" t="s">
        <v>17856</v>
      </c>
      <c r="H3286" s="2">
        <v>1</v>
      </c>
      <c r="I3286" s="2">
        <v>6</v>
      </c>
      <c r="J3286" s="2">
        <v>10</v>
      </c>
      <c r="K3286" s="2">
        <v>1</v>
      </c>
      <c r="L3286" s="3">
        <v>4452980</v>
      </c>
      <c r="M3286" s="2" t="s">
        <v>20</v>
      </c>
      <c r="N3286" s="4" t="s">
        <v>21</v>
      </c>
    </row>
    <row r="3287" spans="1:14" x14ac:dyDescent="0.25">
      <c r="A3287" s="1" t="s">
        <v>360</v>
      </c>
      <c r="B3287" s="2" t="s">
        <v>181</v>
      </c>
      <c r="C3287" s="2" t="s">
        <v>182</v>
      </c>
      <c r="D3287" s="2" t="s">
        <v>183</v>
      </c>
      <c r="E3287" s="2" t="s">
        <v>2866</v>
      </c>
      <c r="F3287" s="2">
        <v>0</v>
      </c>
      <c r="G3287" s="2" t="s">
        <v>17856</v>
      </c>
      <c r="H3287" s="2">
        <v>1</v>
      </c>
      <c r="I3287" s="2">
        <v>6</v>
      </c>
      <c r="J3287" s="2">
        <v>10</v>
      </c>
      <c r="K3287" s="2">
        <v>1</v>
      </c>
      <c r="L3287" s="3">
        <v>4129040</v>
      </c>
      <c r="M3287" s="2" t="s">
        <v>20</v>
      </c>
      <c r="N3287" s="4" t="s">
        <v>21</v>
      </c>
    </row>
    <row r="3288" spans="1:14" x14ac:dyDescent="0.25">
      <c r="A3288" s="1" t="s">
        <v>360</v>
      </c>
      <c r="B3288" s="2" t="s">
        <v>181</v>
      </c>
      <c r="C3288" s="2" t="s">
        <v>182</v>
      </c>
      <c r="D3288" s="2" t="s">
        <v>183</v>
      </c>
      <c r="E3288" s="2" t="s">
        <v>2867</v>
      </c>
      <c r="F3288" s="2">
        <v>0</v>
      </c>
      <c r="G3288" s="2" t="s">
        <v>17856</v>
      </c>
      <c r="H3288" s="2">
        <v>1</v>
      </c>
      <c r="I3288" s="2">
        <v>6</v>
      </c>
      <c r="J3288" s="2">
        <v>10</v>
      </c>
      <c r="K3288" s="2">
        <v>1</v>
      </c>
      <c r="L3288" s="3">
        <v>4452980</v>
      </c>
      <c r="M3288" s="2" t="s">
        <v>20</v>
      </c>
      <c r="N3288" s="4" t="s">
        <v>21</v>
      </c>
    </row>
    <row r="3289" spans="1:14" x14ac:dyDescent="0.25">
      <c r="A3289" s="1" t="s">
        <v>360</v>
      </c>
      <c r="B3289" s="2" t="s">
        <v>181</v>
      </c>
      <c r="C3289" s="2" t="s">
        <v>182</v>
      </c>
      <c r="D3289" s="2" t="s">
        <v>183</v>
      </c>
      <c r="E3289" s="2" t="s">
        <v>2868</v>
      </c>
      <c r="F3289" s="2">
        <v>0</v>
      </c>
      <c r="G3289" s="2" t="s">
        <v>17856</v>
      </c>
      <c r="H3289" s="2">
        <v>1</v>
      </c>
      <c r="I3289" s="2">
        <v>6</v>
      </c>
      <c r="J3289" s="2">
        <v>10</v>
      </c>
      <c r="K3289" s="2">
        <v>1</v>
      </c>
      <c r="L3289" s="3">
        <v>6602704.4000000004</v>
      </c>
      <c r="M3289" s="2" t="s">
        <v>20</v>
      </c>
      <c r="N3289" s="4" t="s">
        <v>21</v>
      </c>
    </row>
    <row r="3290" spans="1:14" x14ac:dyDescent="0.25">
      <c r="A3290" s="1" t="s">
        <v>360</v>
      </c>
      <c r="B3290" s="2" t="s">
        <v>181</v>
      </c>
      <c r="C3290" s="2" t="s">
        <v>182</v>
      </c>
      <c r="D3290" s="2" t="s">
        <v>183</v>
      </c>
      <c r="E3290" s="2" t="s">
        <v>2869</v>
      </c>
      <c r="F3290" s="2">
        <v>0</v>
      </c>
      <c r="G3290" s="2" t="s">
        <v>17856</v>
      </c>
      <c r="H3290" s="2">
        <v>1</v>
      </c>
      <c r="I3290" s="2">
        <v>6</v>
      </c>
      <c r="J3290" s="2">
        <v>10</v>
      </c>
      <c r="K3290" s="2">
        <v>1</v>
      </c>
      <c r="L3290" s="3">
        <v>11522440.007999999</v>
      </c>
      <c r="M3290" s="2" t="s">
        <v>20</v>
      </c>
      <c r="N3290" s="4" t="s">
        <v>21</v>
      </c>
    </row>
    <row r="3291" spans="1:14" x14ac:dyDescent="0.25">
      <c r="A3291" s="1" t="s">
        <v>360</v>
      </c>
      <c r="B3291" s="2" t="s">
        <v>181</v>
      </c>
      <c r="C3291" s="2" t="s">
        <v>182</v>
      </c>
      <c r="D3291" s="2" t="s">
        <v>183</v>
      </c>
      <c r="E3291" s="2" t="s">
        <v>2870</v>
      </c>
      <c r="F3291" s="2">
        <v>76111501</v>
      </c>
      <c r="G3291" s="2" t="s">
        <v>2858</v>
      </c>
      <c r="H3291" s="2">
        <v>1</v>
      </c>
      <c r="I3291" s="2">
        <v>12</v>
      </c>
      <c r="J3291" s="2">
        <v>10</v>
      </c>
      <c r="K3291" s="2">
        <v>1</v>
      </c>
      <c r="L3291" s="3">
        <v>648000</v>
      </c>
      <c r="M3291" s="2" t="s">
        <v>20</v>
      </c>
      <c r="N3291" s="4" t="s">
        <v>21</v>
      </c>
    </row>
    <row r="3292" spans="1:14" x14ac:dyDescent="0.25">
      <c r="A3292" s="1" t="s">
        <v>360</v>
      </c>
      <c r="B3292" s="2" t="s">
        <v>181</v>
      </c>
      <c r="C3292" s="2" t="s">
        <v>182</v>
      </c>
      <c r="D3292" s="2" t="s">
        <v>183</v>
      </c>
      <c r="E3292" s="2" t="s">
        <v>2871</v>
      </c>
      <c r="F3292" s="2">
        <v>0</v>
      </c>
      <c r="G3292" s="2" t="s">
        <v>17856</v>
      </c>
      <c r="H3292" s="2">
        <v>1</v>
      </c>
      <c r="I3292" s="2">
        <v>6</v>
      </c>
      <c r="J3292" s="2">
        <v>10</v>
      </c>
      <c r="K3292" s="2">
        <v>1</v>
      </c>
      <c r="L3292" s="3">
        <v>1534008</v>
      </c>
      <c r="M3292" s="2" t="s">
        <v>20</v>
      </c>
      <c r="N3292" s="4" t="s">
        <v>21</v>
      </c>
    </row>
    <row r="3293" spans="1:14" x14ac:dyDescent="0.25">
      <c r="A3293" s="1" t="s">
        <v>360</v>
      </c>
      <c r="B3293" s="2" t="s">
        <v>181</v>
      </c>
      <c r="C3293" s="2" t="s">
        <v>182</v>
      </c>
      <c r="D3293" s="2" t="s">
        <v>183</v>
      </c>
      <c r="E3293" s="2" t="s">
        <v>2872</v>
      </c>
      <c r="F3293" s="2">
        <v>0</v>
      </c>
      <c r="G3293" s="2" t="s">
        <v>17856</v>
      </c>
      <c r="H3293" s="2">
        <v>1</v>
      </c>
      <c r="I3293" s="2">
        <v>6</v>
      </c>
      <c r="J3293" s="2">
        <v>10</v>
      </c>
      <c r="K3293" s="2">
        <v>1</v>
      </c>
      <c r="L3293" s="3">
        <v>787140</v>
      </c>
      <c r="M3293" s="2" t="s">
        <v>20</v>
      </c>
      <c r="N3293" s="4" t="s">
        <v>21</v>
      </c>
    </row>
    <row r="3294" spans="1:14" x14ac:dyDescent="0.25">
      <c r="A3294" s="1" t="s">
        <v>360</v>
      </c>
      <c r="B3294" s="2" t="s">
        <v>181</v>
      </c>
      <c r="C3294" s="2" t="s">
        <v>321</v>
      </c>
      <c r="D3294" s="2" t="s">
        <v>322</v>
      </c>
      <c r="E3294" s="2" t="s">
        <v>2873</v>
      </c>
      <c r="F3294" s="2">
        <v>82121700</v>
      </c>
      <c r="G3294" s="2" t="s">
        <v>490</v>
      </c>
      <c r="H3294" s="2">
        <v>2</v>
      </c>
      <c r="I3294" s="2">
        <v>8</v>
      </c>
      <c r="J3294" s="2">
        <v>10</v>
      </c>
      <c r="K3294" s="2">
        <v>1</v>
      </c>
      <c r="L3294" s="3">
        <v>15000000</v>
      </c>
      <c r="M3294" s="2" t="s">
        <v>20</v>
      </c>
      <c r="N3294" s="4" t="s">
        <v>21</v>
      </c>
    </row>
    <row r="3295" spans="1:14" x14ac:dyDescent="0.25">
      <c r="A3295" s="1" t="s">
        <v>360</v>
      </c>
      <c r="B3295" s="2" t="s">
        <v>181</v>
      </c>
      <c r="C3295" s="2" t="s">
        <v>629</v>
      </c>
      <c r="D3295" s="2" t="s">
        <v>17896</v>
      </c>
      <c r="E3295" s="2" t="s">
        <v>2874</v>
      </c>
      <c r="F3295" s="2">
        <v>90101602</v>
      </c>
      <c r="G3295" s="2" t="s">
        <v>490</v>
      </c>
      <c r="H3295" s="2">
        <v>2</v>
      </c>
      <c r="I3295" s="2">
        <v>10</v>
      </c>
      <c r="J3295" s="2">
        <v>10</v>
      </c>
      <c r="K3295" s="2">
        <v>1</v>
      </c>
      <c r="L3295" s="3">
        <v>63592560.799999997</v>
      </c>
      <c r="M3295" s="2" t="s">
        <v>20</v>
      </c>
      <c r="N3295" s="4" t="s">
        <v>17384</v>
      </c>
    </row>
    <row r="3296" spans="1:14" x14ac:dyDescent="0.25">
      <c r="A3296" s="1" t="s">
        <v>360</v>
      </c>
      <c r="B3296" s="2" t="s">
        <v>181</v>
      </c>
      <c r="C3296" s="2" t="s">
        <v>629</v>
      </c>
      <c r="D3296" s="2" t="s">
        <v>17896</v>
      </c>
      <c r="E3296" s="2" t="s">
        <v>2874</v>
      </c>
      <c r="F3296" s="2">
        <v>90101602</v>
      </c>
      <c r="G3296" s="2" t="s">
        <v>17856</v>
      </c>
      <c r="H3296" s="2">
        <v>1</v>
      </c>
      <c r="I3296" s="2">
        <v>6</v>
      </c>
      <c r="J3296" s="2">
        <v>10</v>
      </c>
      <c r="K3296" s="2">
        <v>1</v>
      </c>
      <c r="L3296" s="3">
        <v>33300000</v>
      </c>
      <c r="M3296" s="2" t="s">
        <v>20</v>
      </c>
      <c r="N3296" s="4" t="s">
        <v>21</v>
      </c>
    </row>
    <row r="3297" spans="1:14" x14ac:dyDescent="0.25">
      <c r="A3297" s="1" t="s">
        <v>360</v>
      </c>
      <c r="B3297" s="2" t="s">
        <v>181</v>
      </c>
      <c r="C3297" s="2" t="s">
        <v>629</v>
      </c>
      <c r="D3297" s="2" t="s">
        <v>17896</v>
      </c>
      <c r="E3297" s="2" t="s">
        <v>2875</v>
      </c>
      <c r="F3297" s="2">
        <v>90111501</v>
      </c>
      <c r="G3297" s="2" t="s">
        <v>330</v>
      </c>
      <c r="H3297" s="2">
        <v>1</v>
      </c>
      <c r="I3297" s="2">
        <v>1</v>
      </c>
      <c r="J3297" s="2">
        <v>16</v>
      </c>
      <c r="K3297" s="2">
        <v>1</v>
      </c>
      <c r="L3297" s="3">
        <v>5056200</v>
      </c>
      <c r="M3297" s="2" t="s">
        <v>20</v>
      </c>
      <c r="N3297" s="4" t="s">
        <v>21</v>
      </c>
    </row>
    <row r="3298" spans="1:14" x14ac:dyDescent="0.25">
      <c r="A3298" s="1" t="s">
        <v>360</v>
      </c>
      <c r="B3298" s="2" t="s">
        <v>181</v>
      </c>
      <c r="C3298" s="2" t="s">
        <v>629</v>
      </c>
      <c r="D3298" s="2" t="s">
        <v>17896</v>
      </c>
      <c r="E3298" s="2" t="s">
        <v>2876</v>
      </c>
      <c r="F3298" s="2">
        <v>90111603</v>
      </c>
      <c r="G3298" s="2" t="s">
        <v>19</v>
      </c>
      <c r="H3298" s="2">
        <v>2</v>
      </c>
      <c r="I3298" s="2">
        <v>11</v>
      </c>
      <c r="J3298" s="2">
        <v>16</v>
      </c>
      <c r="K3298" s="2">
        <v>1</v>
      </c>
      <c r="L3298" s="3">
        <v>200000000</v>
      </c>
      <c r="M3298" s="2" t="s">
        <v>20</v>
      </c>
      <c r="N3298" s="4" t="s">
        <v>21</v>
      </c>
    </row>
    <row r="3299" spans="1:14" x14ac:dyDescent="0.25">
      <c r="A3299" s="1" t="s">
        <v>360</v>
      </c>
      <c r="B3299" s="2" t="s">
        <v>181</v>
      </c>
      <c r="C3299" s="2" t="s">
        <v>629</v>
      </c>
      <c r="D3299" s="2" t="s">
        <v>17896</v>
      </c>
      <c r="E3299" s="2" t="s">
        <v>2876</v>
      </c>
      <c r="F3299" s="2">
        <v>90111603</v>
      </c>
      <c r="G3299" s="2" t="s">
        <v>17856</v>
      </c>
      <c r="H3299" s="2">
        <v>2</v>
      </c>
      <c r="I3299" s="2">
        <v>11</v>
      </c>
      <c r="J3299" s="2">
        <v>16</v>
      </c>
      <c r="K3299" s="2">
        <v>1</v>
      </c>
      <c r="L3299" s="3">
        <v>110000000</v>
      </c>
      <c r="M3299" s="2" t="s">
        <v>20</v>
      </c>
      <c r="N3299" s="4" t="s">
        <v>21</v>
      </c>
    </row>
    <row r="3300" spans="1:14" x14ac:dyDescent="0.25">
      <c r="A3300" s="1" t="s">
        <v>360</v>
      </c>
      <c r="B3300" s="2" t="s">
        <v>181</v>
      </c>
      <c r="C3300" s="2" t="s">
        <v>629</v>
      </c>
      <c r="D3300" s="2" t="s">
        <v>17896</v>
      </c>
      <c r="E3300" s="2" t="s">
        <v>2877</v>
      </c>
      <c r="F3300" s="2">
        <v>90111501</v>
      </c>
      <c r="G3300" s="2" t="s">
        <v>19</v>
      </c>
      <c r="H3300" s="2">
        <v>2</v>
      </c>
      <c r="I3300" s="2">
        <v>11</v>
      </c>
      <c r="J3300" s="2">
        <v>16</v>
      </c>
      <c r="K3300" s="2">
        <v>1</v>
      </c>
      <c r="L3300" s="3">
        <v>11620600</v>
      </c>
      <c r="M3300" s="2" t="s">
        <v>20</v>
      </c>
      <c r="N3300" s="4" t="s">
        <v>21</v>
      </c>
    </row>
    <row r="3301" spans="1:14" x14ac:dyDescent="0.25">
      <c r="A3301" s="1" t="s">
        <v>360</v>
      </c>
      <c r="B3301" s="2" t="s">
        <v>181</v>
      </c>
      <c r="C3301" s="2" t="s">
        <v>629</v>
      </c>
      <c r="D3301" s="2" t="s">
        <v>17896</v>
      </c>
      <c r="E3301" s="2" t="s">
        <v>2878</v>
      </c>
      <c r="F3301" s="2">
        <v>90111501</v>
      </c>
      <c r="G3301" s="2" t="s">
        <v>17856</v>
      </c>
      <c r="H3301" s="2">
        <v>4</v>
      </c>
      <c r="I3301" s="2">
        <v>1</v>
      </c>
      <c r="J3301" s="2">
        <v>16</v>
      </c>
      <c r="K3301" s="2">
        <v>1</v>
      </c>
      <c r="L3301" s="3">
        <v>3436320</v>
      </c>
      <c r="M3301" s="2" t="s">
        <v>20</v>
      </c>
      <c r="N3301" s="4" t="s">
        <v>21</v>
      </c>
    </row>
    <row r="3302" spans="1:14" x14ac:dyDescent="0.25">
      <c r="A3302" s="1" t="s">
        <v>360</v>
      </c>
      <c r="B3302" s="2" t="s">
        <v>181</v>
      </c>
      <c r="C3302" s="2" t="s">
        <v>629</v>
      </c>
      <c r="D3302" s="2" t="s">
        <v>17896</v>
      </c>
      <c r="E3302" s="2" t="s">
        <v>2879</v>
      </c>
      <c r="F3302" s="2">
        <v>90111501</v>
      </c>
      <c r="G3302" s="2" t="s">
        <v>17856</v>
      </c>
      <c r="H3302" s="2">
        <v>1</v>
      </c>
      <c r="I3302" s="2">
        <v>6</v>
      </c>
      <c r="J3302" s="2">
        <v>16</v>
      </c>
      <c r="K3302" s="2">
        <v>1</v>
      </c>
      <c r="L3302" s="3">
        <v>6313176</v>
      </c>
      <c r="M3302" s="2" t="s">
        <v>20</v>
      </c>
      <c r="N3302" s="4" t="s">
        <v>21</v>
      </c>
    </row>
    <row r="3303" spans="1:14" x14ac:dyDescent="0.25">
      <c r="A3303" s="1" t="s">
        <v>360</v>
      </c>
      <c r="B3303" s="2" t="s">
        <v>181</v>
      </c>
      <c r="C3303" s="2" t="s">
        <v>629</v>
      </c>
      <c r="D3303" s="2" t="s">
        <v>17896</v>
      </c>
      <c r="E3303" s="2" t="s">
        <v>2880</v>
      </c>
      <c r="F3303" s="2">
        <v>90101602</v>
      </c>
      <c r="G3303" s="2" t="s">
        <v>17856</v>
      </c>
      <c r="H3303" s="2">
        <v>1</v>
      </c>
      <c r="I3303" s="2">
        <v>6</v>
      </c>
      <c r="J3303" s="2">
        <v>10</v>
      </c>
      <c r="K3303" s="2">
        <v>1</v>
      </c>
      <c r="L3303" s="3">
        <v>44000000</v>
      </c>
      <c r="M3303" s="2" t="s">
        <v>20</v>
      </c>
      <c r="N3303" s="4" t="s">
        <v>21</v>
      </c>
    </row>
    <row r="3304" spans="1:14" x14ac:dyDescent="0.25">
      <c r="A3304" s="1" t="s">
        <v>360</v>
      </c>
      <c r="B3304" s="2" t="s">
        <v>181</v>
      </c>
      <c r="C3304" s="2" t="s">
        <v>629</v>
      </c>
      <c r="D3304" s="2" t="s">
        <v>17896</v>
      </c>
      <c r="E3304" s="2" t="s">
        <v>2881</v>
      </c>
      <c r="F3304" s="2">
        <v>90111501</v>
      </c>
      <c r="G3304" s="2" t="s">
        <v>330</v>
      </c>
      <c r="H3304" s="2">
        <v>9</v>
      </c>
      <c r="I3304" s="2">
        <v>1</v>
      </c>
      <c r="J3304" s="2">
        <v>16</v>
      </c>
      <c r="K3304" s="2">
        <v>1</v>
      </c>
      <c r="L3304" s="3">
        <v>760526</v>
      </c>
      <c r="M3304" s="2" t="s">
        <v>20</v>
      </c>
      <c r="N3304" s="4" t="s">
        <v>21</v>
      </c>
    </row>
    <row r="3305" spans="1:14" x14ac:dyDescent="0.25">
      <c r="A3305" s="1" t="s">
        <v>360</v>
      </c>
      <c r="B3305" s="2" t="s">
        <v>181</v>
      </c>
      <c r="C3305" s="2" t="s">
        <v>629</v>
      </c>
      <c r="D3305" s="2" t="s">
        <v>17896</v>
      </c>
      <c r="E3305" s="2" t="s">
        <v>2882</v>
      </c>
      <c r="F3305" s="2">
        <v>90111501</v>
      </c>
      <c r="G3305" s="2" t="s">
        <v>17856</v>
      </c>
      <c r="H3305" s="2">
        <v>1</v>
      </c>
      <c r="I3305" s="2">
        <v>6</v>
      </c>
      <c r="J3305" s="2">
        <v>16</v>
      </c>
      <c r="K3305" s="2">
        <v>1</v>
      </c>
      <c r="L3305" s="3">
        <v>1025560</v>
      </c>
      <c r="M3305" s="2" t="s">
        <v>20</v>
      </c>
      <c r="N3305" s="4" t="s">
        <v>21</v>
      </c>
    </row>
    <row r="3306" spans="1:14" x14ac:dyDescent="0.25">
      <c r="A3306" s="1" t="s">
        <v>360</v>
      </c>
      <c r="B3306" s="2" t="s">
        <v>181</v>
      </c>
      <c r="C3306" s="2" t="s">
        <v>629</v>
      </c>
      <c r="D3306" s="2" t="s">
        <v>17896</v>
      </c>
      <c r="E3306" s="2" t="s">
        <v>2883</v>
      </c>
      <c r="F3306" s="2">
        <v>90111501</v>
      </c>
      <c r="G3306" s="2" t="s">
        <v>17856</v>
      </c>
      <c r="H3306" s="2">
        <v>1</v>
      </c>
      <c r="I3306" s="2">
        <v>6</v>
      </c>
      <c r="J3306" s="2">
        <v>16</v>
      </c>
      <c r="K3306" s="2">
        <v>1</v>
      </c>
      <c r="L3306" s="3">
        <v>3094480</v>
      </c>
      <c r="M3306" s="2" t="s">
        <v>20</v>
      </c>
      <c r="N3306" s="4" t="s">
        <v>21</v>
      </c>
    </row>
    <row r="3307" spans="1:14" x14ac:dyDescent="0.25">
      <c r="A3307" s="1" t="s">
        <v>360</v>
      </c>
      <c r="B3307" s="2" t="s">
        <v>181</v>
      </c>
      <c r="C3307" s="2" t="s">
        <v>629</v>
      </c>
      <c r="D3307" s="2" t="s">
        <v>17896</v>
      </c>
      <c r="E3307" s="2" t="s">
        <v>2884</v>
      </c>
      <c r="F3307" s="2">
        <v>0</v>
      </c>
      <c r="G3307" s="2" t="s">
        <v>17856</v>
      </c>
      <c r="H3307" s="2">
        <v>1</v>
      </c>
      <c r="I3307" s="2">
        <v>6</v>
      </c>
      <c r="J3307" s="2">
        <v>16</v>
      </c>
      <c r="K3307" s="2">
        <v>1</v>
      </c>
      <c r="L3307" s="3">
        <v>124074</v>
      </c>
      <c r="M3307" s="2" t="s">
        <v>20</v>
      </c>
      <c r="N3307" s="4" t="s">
        <v>21</v>
      </c>
    </row>
    <row r="3308" spans="1:14" x14ac:dyDescent="0.25">
      <c r="A3308" s="1" t="s">
        <v>360</v>
      </c>
      <c r="B3308" s="2" t="s">
        <v>181</v>
      </c>
      <c r="C3308" s="2" t="s">
        <v>629</v>
      </c>
      <c r="D3308" s="2" t="s">
        <v>17896</v>
      </c>
      <c r="E3308" s="2" t="s">
        <v>2885</v>
      </c>
      <c r="F3308" s="2">
        <v>0</v>
      </c>
      <c r="G3308" s="2" t="s">
        <v>17856</v>
      </c>
      <c r="H3308" s="2">
        <v>1</v>
      </c>
      <c r="I3308" s="2">
        <v>6</v>
      </c>
      <c r="J3308" s="2">
        <v>16</v>
      </c>
      <c r="K3308" s="2">
        <v>1</v>
      </c>
      <c r="L3308" s="3">
        <v>5261600</v>
      </c>
      <c r="M3308" s="2" t="s">
        <v>20</v>
      </c>
      <c r="N3308" s="4" t="s">
        <v>21</v>
      </c>
    </row>
    <row r="3309" spans="1:14" x14ac:dyDescent="0.25">
      <c r="A3309" s="1" t="s">
        <v>360</v>
      </c>
      <c r="B3309" s="2" t="s">
        <v>181</v>
      </c>
      <c r="C3309" s="2" t="s">
        <v>629</v>
      </c>
      <c r="D3309" s="2" t="s">
        <v>17896</v>
      </c>
      <c r="E3309" s="2" t="s">
        <v>2886</v>
      </c>
      <c r="F3309" s="2">
        <v>0</v>
      </c>
      <c r="G3309" s="2" t="s">
        <v>17856</v>
      </c>
      <c r="H3309" s="2">
        <v>1</v>
      </c>
      <c r="I3309" s="2">
        <v>6</v>
      </c>
      <c r="J3309" s="2">
        <v>16</v>
      </c>
      <c r="K3309" s="2">
        <v>1</v>
      </c>
      <c r="L3309" s="3">
        <v>10000000</v>
      </c>
      <c r="M3309" s="2" t="s">
        <v>20</v>
      </c>
      <c r="N3309" s="4" t="s">
        <v>21</v>
      </c>
    </row>
    <row r="3310" spans="1:14" x14ac:dyDescent="0.25">
      <c r="A3310" s="1" t="s">
        <v>360</v>
      </c>
      <c r="B3310" s="2" t="s">
        <v>181</v>
      </c>
      <c r="C3310" s="2" t="s">
        <v>629</v>
      </c>
      <c r="D3310" s="2" t="s">
        <v>17896</v>
      </c>
      <c r="E3310" s="2" t="s">
        <v>2887</v>
      </c>
      <c r="F3310" s="2">
        <v>0</v>
      </c>
      <c r="G3310" s="2" t="s">
        <v>17856</v>
      </c>
      <c r="H3310" s="2">
        <v>1</v>
      </c>
      <c r="I3310" s="2">
        <v>6</v>
      </c>
      <c r="J3310" s="2">
        <v>16</v>
      </c>
      <c r="K3310" s="2">
        <v>1</v>
      </c>
      <c r="L3310" s="3">
        <v>1270400</v>
      </c>
      <c r="M3310" s="2" t="s">
        <v>20</v>
      </c>
      <c r="N3310" s="4" t="s">
        <v>21</v>
      </c>
    </row>
    <row r="3311" spans="1:14" x14ac:dyDescent="0.25">
      <c r="A3311" s="1" t="s">
        <v>360</v>
      </c>
      <c r="B3311" s="2" t="s">
        <v>181</v>
      </c>
      <c r="C3311" s="2" t="s">
        <v>629</v>
      </c>
      <c r="D3311" s="2" t="s">
        <v>17896</v>
      </c>
      <c r="E3311" s="2" t="s">
        <v>2888</v>
      </c>
      <c r="F3311" s="2">
        <v>0</v>
      </c>
      <c r="G3311" s="2" t="s">
        <v>17856</v>
      </c>
      <c r="H3311" s="2">
        <v>1</v>
      </c>
      <c r="I3311" s="2">
        <v>6</v>
      </c>
      <c r="J3311" s="2">
        <v>16</v>
      </c>
      <c r="K3311" s="2">
        <v>1</v>
      </c>
      <c r="L3311" s="3">
        <v>17779400</v>
      </c>
      <c r="M3311" s="2" t="s">
        <v>20</v>
      </c>
      <c r="N3311" s="4" t="s">
        <v>21</v>
      </c>
    </row>
    <row r="3312" spans="1:14" x14ac:dyDescent="0.25">
      <c r="A3312" s="1" t="s">
        <v>360</v>
      </c>
      <c r="B3312" s="2" t="s">
        <v>181</v>
      </c>
      <c r="C3312" s="2" t="s">
        <v>2889</v>
      </c>
      <c r="D3312" s="2" t="s">
        <v>17981</v>
      </c>
      <c r="E3312" s="2" t="s">
        <v>2890</v>
      </c>
      <c r="F3312" s="2">
        <v>70111503</v>
      </c>
      <c r="G3312" s="2" t="s">
        <v>17856</v>
      </c>
      <c r="H3312" s="2">
        <v>1</v>
      </c>
      <c r="I3312" s="2">
        <v>6</v>
      </c>
      <c r="J3312" s="2">
        <v>10</v>
      </c>
      <c r="K3312" s="2">
        <v>1</v>
      </c>
      <c r="L3312" s="3">
        <v>5355624.4000000004</v>
      </c>
      <c r="M3312" s="2" t="s">
        <v>20</v>
      </c>
      <c r="N3312" s="4" t="s">
        <v>21</v>
      </c>
    </row>
    <row r="3313" spans="1:14" x14ac:dyDescent="0.25">
      <c r="A3313" s="1" t="s">
        <v>360</v>
      </c>
      <c r="B3313" s="2" t="s">
        <v>181</v>
      </c>
      <c r="C3313" s="2" t="s">
        <v>2889</v>
      </c>
      <c r="D3313" s="2" t="s">
        <v>17981</v>
      </c>
      <c r="E3313" s="2" t="s">
        <v>2891</v>
      </c>
      <c r="F3313" s="2">
        <v>70111503</v>
      </c>
      <c r="G3313" s="2" t="s">
        <v>17856</v>
      </c>
      <c r="H3313" s="2">
        <v>1</v>
      </c>
      <c r="I3313" s="2">
        <v>6</v>
      </c>
      <c r="J3313" s="2">
        <v>10</v>
      </c>
      <c r="K3313" s="2">
        <v>1</v>
      </c>
      <c r="L3313" s="3">
        <v>12000000.060000001</v>
      </c>
      <c r="M3313" s="2" t="s">
        <v>20</v>
      </c>
      <c r="N3313" s="4" t="s">
        <v>21</v>
      </c>
    </row>
    <row r="3314" spans="1:14" x14ac:dyDescent="0.25">
      <c r="A3314" s="1" t="s">
        <v>360</v>
      </c>
      <c r="B3314" s="2" t="s">
        <v>181</v>
      </c>
      <c r="C3314" s="2" t="s">
        <v>2889</v>
      </c>
      <c r="D3314" s="2" t="s">
        <v>17981</v>
      </c>
      <c r="E3314" s="2" t="s">
        <v>2890</v>
      </c>
      <c r="F3314" s="2">
        <v>70111503</v>
      </c>
      <c r="G3314" s="2" t="s">
        <v>17856</v>
      </c>
      <c r="H3314" s="2">
        <v>1</v>
      </c>
      <c r="I3314" s="2">
        <v>6</v>
      </c>
      <c r="J3314" s="2">
        <v>16</v>
      </c>
      <c r="K3314" s="2">
        <v>1</v>
      </c>
      <c r="L3314" s="3">
        <v>10000012.120000001</v>
      </c>
      <c r="M3314" s="2" t="s">
        <v>20</v>
      </c>
      <c r="N3314" s="4" t="s">
        <v>21</v>
      </c>
    </row>
    <row r="3315" spans="1:14" x14ac:dyDescent="0.25">
      <c r="A3315" s="1" t="s">
        <v>360</v>
      </c>
      <c r="B3315" s="2" t="s">
        <v>181</v>
      </c>
      <c r="C3315" s="2" t="s">
        <v>2889</v>
      </c>
      <c r="D3315" s="2" t="s">
        <v>17981</v>
      </c>
      <c r="E3315" s="2" t="s">
        <v>2892</v>
      </c>
      <c r="F3315" s="2">
        <v>70111503</v>
      </c>
      <c r="G3315" s="2" t="s">
        <v>17856</v>
      </c>
      <c r="H3315" s="2">
        <v>1</v>
      </c>
      <c r="I3315" s="2">
        <v>6</v>
      </c>
      <c r="J3315" s="2">
        <v>16</v>
      </c>
      <c r="K3315" s="2">
        <v>1</v>
      </c>
      <c r="L3315" s="3">
        <v>600000</v>
      </c>
      <c r="M3315" s="2" t="s">
        <v>20</v>
      </c>
      <c r="N3315" s="4" t="s">
        <v>21</v>
      </c>
    </row>
    <row r="3316" spans="1:14" x14ac:dyDescent="0.25">
      <c r="A3316" s="1" t="s">
        <v>360</v>
      </c>
      <c r="B3316" s="2" t="s">
        <v>181</v>
      </c>
      <c r="C3316" s="2" t="s">
        <v>2889</v>
      </c>
      <c r="D3316" s="2" t="s">
        <v>17981</v>
      </c>
      <c r="E3316" s="2" t="s">
        <v>2893</v>
      </c>
      <c r="F3316" s="2">
        <v>70111503</v>
      </c>
      <c r="G3316" s="2" t="s">
        <v>490</v>
      </c>
      <c r="H3316" s="2">
        <v>4</v>
      </c>
      <c r="I3316" s="2">
        <v>6</v>
      </c>
      <c r="J3316" s="2">
        <v>10</v>
      </c>
      <c r="K3316" s="2">
        <v>1</v>
      </c>
      <c r="L3316" s="3">
        <v>24456880</v>
      </c>
      <c r="M3316" s="2" t="s">
        <v>20</v>
      </c>
      <c r="N3316" s="4" t="s">
        <v>21</v>
      </c>
    </row>
    <row r="3317" spans="1:14" x14ac:dyDescent="0.25">
      <c r="A3317" s="1" t="s">
        <v>360</v>
      </c>
      <c r="B3317" s="2" t="s">
        <v>181</v>
      </c>
      <c r="C3317" s="2" t="s">
        <v>2889</v>
      </c>
      <c r="D3317" s="2" t="s">
        <v>17981</v>
      </c>
      <c r="E3317" s="2" t="s">
        <v>2890</v>
      </c>
      <c r="F3317" s="2">
        <v>70111503</v>
      </c>
      <c r="G3317" s="2" t="s">
        <v>17856</v>
      </c>
      <c r="H3317" s="2">
        <v>1</v>
      </c>
      <c r="I3317" s="2">
        <v>6</v>
      </c>
      <c r="J3317" s="2">
        <v>10</v>
      </c>
      <c r="K3317" s="2">
        <v>1</v>
      </c>
      <c r="L3317" s="3">
        <v>410550</v>
      </c>
      <c r="M3317" s="2" t="s">
        <v>20</v>
      </c>
      <c r="N3317" s="4" t="s">
        <v>21</v>
      </c>
    </row>
    <row r="3318" spans="1:14" x14ac:dyDescent="0.25">
      <c r="A3318" s="1" t="s">
        <v>360</v>
      </c>
      <c r="B3318" s="2" t="s">
        <v>181</v>
      </c>
      <c r="C3318" s="2" t="s">
        <v>2889</v>
      </c>
      <c r="D3318" s="2" t="s">
        <v>17981</v>
      </c>
      <c r="E3318" s="2" t="s">
        <v>2890</v>
      </c>
      <c r="F3318" s="2">
        <v>70111503</v>
      </c>
      <c r="G3318" s="2" t="s">
        <v>17856</v>
      </c>
      <c r="H3318" s="2">
        <v>1</v>
      </c>
      <c r="I3318" s="2">
        <v>6</v>
      </c>
      <c r="J3318" s="2">
        <v>16</v>
      </c>
      <c r="K3318" s="2">
        <v>1</v>
      </c>
      <c r="L3318" s="3">
        <v>371410.9</v>
      </c>
      <c r="M3318" s="2" t="s">
        <v>20</v>
      </c>
      <c r="N3318" s="4" t="s">
        <v>21</v>
      </c>
    </row>
    <row r="3319" spans="1:14" x14ac:dyDescent="0.25">
      <c r="A3319" s="1" t="s">
        <v>360</v>
      </c>
      <c r="B3319" s="2" t="s">
        <v>181</v>
      </c>
      <c r="C3319" s="2" t="s">
        <v>2889</v>
      </c>
      <c r="D3319" s="2" t="s">
        <v>17981</v>
      </c>
      <c r="E3319" s="2" t="s">
        <v>2894</v>
      </c>
      <c r="F3319" s="2">
        <v>0</v>
      </c>
      <c r="G3319" s="2" t="s">
        <v>17856</v>
      </c>
      <c r="H3319" s="2">
        <v>1</v>
      </c>
      <c r="I3319" s="2">
        <v>6</v>
      </c>
      <c r="J3319" s="2">
        <v>16</v>
      </c>
      <c r="K3319" s="2">
        <v>1</v>
      </c>
      <c r="L3319" s="3">
        <v>333589.09999999998</v>
      </c>
      <c r="M3319" s="2" t="s">
        <v>20</v>
      </c>
      <c r="N3319" s="4" t="s">
        <v>21</v>
      </c>
    </row>
    <row r="3320" spans="1:14" x14ac:dyDescent="0.25">
      <c r="A3320" s="1" t="s">
        <v>360</v>
      </c>
      <c r="B3320" s="2" t="s">
        <v>162</v>
      </c>
      <c r="C3320" s="2" t="s">
        <v>459</v>
      </c>
      <c r="D3320" s="2" t="s">
        <v>17869</v>
      </c>
      <c r="E3320" s="2" t="s">
        <v>2895</v>
      </c>
      <c r="F3320" s="2">
        <v>72101516</v>
      </c>
      <c r="G3320" s="2" t="s">
        <v>490</v>
      </c>
      <c r="H3320" s="2">
        <v>2</v>
      </c>
      <c r="I3320" s="2">
        <v>10</v>
      </c>
      <c r="J3320" s="2">
        <v>16</v>
      </c>
      <c r="K3320" s="2">
        <v>1</v>
      </c>
      <c r="L3320" s="3">
        <v>2452793</v>
      </c>
      <c r="M3320" s="2" t="s">
        <v>20</v>
      </c>
      <c r="N3320" s="4" t="s">
        <v>21</v>
      </c>
    </row>
    <row r="3321" spans="1:14" x14ac:dyDescent="0.25">
      <c r="A3321" s="1" t="s">
        <v>360</v>
      </c>
      <c r="B3321" s="2" t="s">
        <v>162</v>
      </c>
      <c r="C3321" s="2" t="s">
        <v>459</v>
      </c>
      <c r="D3321" s="2" t="s">
        <v>17869</v>
      </c>
      <c r="E3321" s="2" t="s">
        <v>2896</v>
      </c>
      <c r="F3321" s="2">
        <v>72101516</v>
      </c>
      <c r="G3321" s="2" t="s">
        <v>490</v>
      </c>
      <c r="H3321" s="2">
        <v>2</v>
      </c>
      <c r="I3321" s="2">
        <v>10</v>
      </c>
      <c r="J3321" s="2">
        <v>10</v>
      </c>
      <c r="K3321" s="2">
        <v>1</v>
      </c>
      <c r="L3321" s="3">
        <v>21000000</v>
      </c>
      <c r="M3321" s="2" t="s">
        <v>20</v>
      </c>
      <c r="N3321" s="4" t="s">
        <v>21</v>
      </c>
    </row>
    <row r="3322" spans="1:14" x14ac:dyDescent="0.25">
      <c r="A3322" s="1" t="s">
        <v>360</v>
      </c>
      <c r="B3322" s="2" t="s">
        <v>162</v>
      </c>
      <c r="C3322" s="2" t="s">
        <v>459</v>
      </c>
      <c r="D3322" s="2" t="s">
        <v>17869</v>
      </c>
      <c r="E3322" s="2" t="s">
        <v>2897</v>
      </c>
      <c r="F3322" s="2" t="s">
        <v>2898</v>
      </c>
      <c r="G3322" s="2" t="s">
        <v>490</v>
      </c>
      <c r="H3322" s="2">
        <v>4</v>
      </c>
      <c r="I3322" s="2">
        <v>6</v>
      </c>
      <c r="J3322" s="2">
        <v>10</v>
      </c>
      <c r="K3322" s="2">
        <v>1</v>
      </c>
      <c r="L3322" s="3">
        <v>6000000</v>
      </c>
      <c r="M3322" s="2" t="s">
        <v>20</v>
      </c>
      <c r="N3322" s="4" t="s">
        <v>21</v>
      </c>
    </row>
    <row r="3323" spans="1:14" x14ac:dyDescent="0.25">
      <c r="A3323" s="1" t="s">
        <v>360</v>
      </c>
      <c r="B3323" s="2" t="s">
        <v>162</v>
      </c>
      <c r="C3323" s="2" t="s">
        <v>459</v>
      </c>
      <c r="D3323" s="2" t="s">
        <v>17869</v>
      </c>
      <c r="E3323" s="2" t="s">
        <v>2899</v>
      </c>
      <c r="F3323" s="2" t="s">
        <v>2898</v>
      </c>
      <c r="G3323" s="2" t="s">
        <v>490</v>
      </c>
      <c r="H3323" s="2">
        <v>4</v>
      </c>
      <c r="I3323" s="2">
        <v>6</v>
      </c>
      <c r="J3323" s="2">
        <v>10</v>
      </c>
      <c r="K3323" s="2">
        <v>1</v>
      </c>
      <c r="L3323" s="3">
        <v>7993970.1799999997</v>
      </c>
      <c r="M3323" s="2" t="s">
        <v>20</v>
      </c>
      <c r="N3323" s="4" t="s">
        <v>21</v>
      </c>
    </row>
    <row r="3324" spans="1:14" x14ac:dyDescent="0.25">
      <c r="A3324" s="1" t="s">
        <v>360</v>
      </c>
      <c r="B3324" s="2" t="s">
        <v>162</v>
      </c>
      <c r="C3324" s="2" t="s">
        <v>459</v>
      </c>
      <c r="D3324" s="2" t="s">
        <v>17869</v>
      </c>
      <c r="E3324" s="2" t="s">
        <v>2900</v>
      </c>
      <c r="F3324" s="2" t="s">
        <v>2898</v>
      </c>
      <c r="G3324" s="2" t="s">
        <v>490</v>
      </c>
      <c r="H3324" s="2">
        <v>5</v>
      </c>
      <c r="I3324" s="2">
        <v>6</v>
      </c>
      <c r="J3324" s="2">
        <v>10</v>
      </c>
      <c r="K3324" s="2">
        <v>1</v>
      </c>
      <c r="L3324" s="3">
        <v>9999147.8399999999</v>
      </c>
      <c r="M3324" s="2" t="s">
        <v>20</v>
      </c>
      <c r="N3324" s="4" t="s">
        <v>21</v>
      </c>
    </row>
    <row r="3325" spans="1:14" x14ac:dyDescent="0.25">
      <c r="A3325" s="1" t="s">
        <v>360</v>
      </c>
      <c r="B3325" s="2" t="s">
        <v>162</v>
      </c>
      <c r="C3325" s="2" t="s">
        <v>459</v>
      </c>
      <c r="D3325" s="2" t="s">
        <v>17869</v>
      </c>
      <c r="E3325" s="2" t="s">
        <v>2901</v>
      </c>
      <c r="F3325" s="2" t="s">
        <v>2898</v>
      </c>
      <c r="G3325" s="2" t="s">
        <v>490</v>
      </c>
      <c r="H3325" s="2">
        <v>4</v>
      </c>
      <c r="I3325" s="2">
        <v>6</v>
      </c>
      <c r="J3325" s="2">
        <v>10</v>
      </c>
      <c r="K3325" s="2">
        <v>1</v>
      </c>
      <c r="L3325" s="3">
        <v>9936986</v>
      </c>
      <c r="M3325" s="2" t="s">
        <v>20</v>
      </c>
      <c r="N3325" s="4" t="s">
        <v>21</v>
      </c>
    </row>
    <row r="3326" spans="1:14" x14ac:dyDescent="0.25">
      <c r="A3326" s="1" t="s">
        <v>360</v>
      </c>
      <c r="B3326" s="2" t="s">
        <v>162</v>
      </c>
      <c r="C3326" s="2" t="s">
        <v>459</v>
      </c>
      <c r="D3326" s="2" t="s">
        <v>17869</v>
      </c>
      <c r="E3326" s="2" t="s">
        <v>2902</v>
      </c>
      <c r="F3326" s="2">
        <v>72103300</v>
      </c>
      <c r="G3326" s="2" t="s">
        <v>496</v>
      </c>
      <c r="H3326" s="2">
        <v>1</v>
      </c>
      <c r="I3326" s="2">
        <v>11</v>
      </c>
      <c r="J3326" s="2">
        <v>10</v>
      </c>
      <c r="K3326" s="2">
        <v>1</v>
      </c>
      <c r="L3326" s="3">
        <v>7140000</v>
      </c>
      <c r="M3326" s="2" t="s">
        <v>20</v>
      </c>
      <c r="N3326" s="4" t="s">
        <v>21</v>
      </c>
    </row>
    <row r="3327" spans="1:14" x14ac:dyDescent="0.25">
      <c r="A3327" s="1" t="s">
        <v>360</v>
      </c>
      <c r="B3327" s="2" t="s">
        <v>162</v>
      </c>
      <c r="C3327" s="2" t="s">
        <v>2903</v>
      </c>
      <c r="D3327" s="2" t="s">
        <v>17982</v>
      </c>
      <c r="E3327" s="2" t="s">
        <v>2904</v>
      </c>
      <c r="F3327" s="2">
        <v>81101707</v>
      </c>
      <c r="G3327" s="2" t="s">
        <v>490</v>
      </c>
      <c r="H3327" s="2">
        <v>2</v>
      </c>
      <c r="I3327" s="2">
        <v>10</v>
      </c>
      <c r="J3327" s="2">
        <v>10</v>
      </c>
      <c r="K3327" s="2">
        <v>1</v>
      </c>
      <c r="L3327" s="3">
        <v>8150000</v>
      </c>
      <c r="M3327" s="2" t="s">
        <v>20</v>
      </c>
      <c r="N3327" s="4" t="s">
        <v>21</v>
      </c>
    </row>
    <row r="3328" spans="1:14" x14ac:dyDescent="0.25">
      <c r="A3328" s="1" t="s">
        <v>360</v>
      </c>
      <c r="B3328" s="2" t="s">
        <v>162</v>
      </c>
      <c r="C3328" s="2" t="s">
        <v>2903</v>
      </c>
      <c r="D3328" s="2" t="s">
        <v>17982</v>
      </c>
      <c r="E3328" s="2" t="s">
        <v>2905</v>
      </c>
      <c r="F3328" s="2">
        <v>72154066</v>
      </c>
      <c r="G3328" s="2" t="s">
        <v>490</v>
      </c>
      <c r="H3328" s="2">
        <v>6</v>
      </c>
      <c r="I3328" s="2">
        <v>6</v>
      </c>
      <c r="J3328" s="2">
        <v>10</v>
      </c>
      <c r="K3328" s="2">
        <v>1</v>
      </c>
      <c r="L3328" s="3">
        <v>5500000</v>
      </c>
      <c r="M3328" s="2" t="s">
        <v>20</v>
      </c>
      <c r="N3328" s="4" t="s">
        <v>21</v>
      </c>
    </row>
    <row r="3329" spans="1:14" x14ac:dyDescent="0.25">
      <c r="A3329" s="1" t="s">
        <v>360</v>
      </c>
      <c r="B3329" s="2" t="s">
        <v>162</v>
      </c>
      <c r="C3329" s="2" t="s">
        <v>457</v>
      </c>
      <c r="D3329" s="2" t="s">
        <v>17868</v>
      </c>
      <c r="E3329" s="2" t="s">
        <v>2906</v>
      </c>
      <c r="F3329" s="2">
        <v>78181507</v>
      </c>
      <c r="G3329" s="2" t="s">
        <v>496</v>
      </c>
      <c r="H3329" s="2">
        <v>2</v>
      </c>
      <c r="I3329" s="2">
        <v>10</v>
      </c>
      <c r="J3329" s="2">
        <v>10</v>
      </c>
      <c r="K3329" s="2">
        <v>1</v>
      </c>
      <c r="L3329" s="3">
        <v>149802543.16</v>
      </c>
      <c r="M3329" s="2" t="s">
        <v>20</v>
      </c>
      <c r="N3329" s="4" t="s">
        <v>17384</v>
      </c>
    </row>
    <row r="3330" spans="1:14" x14ac:dyDescent="0.25">
      <c r="A3330" s="1" t="s">
        <v>360</v>
      </c>
      <c r="B3330" s="2" t="s">
        <v>162</v>
      </c>
      <c r="C3330" s="2" t="s">
        <v>457</v>
      </c>
      <c r="D3330" s="2" t="s">
        <v>17868</v>
      </c>
      <c r="E3330" s="2" t="s">
        <v>2907</v>
      </c>
      <c r="F3330" s="2">
        <v>78181507</v>
      </c>
      <c r="G3330" s="2" t="s">
        <v>496</v>
      </c>
      <c r="H3330" s="2">
        <v>2</v>
      </c>
      <c r="I3330" s="2">
        <v>10</v>
      </c>
      <c r="J3330" s="2">
        <v>10</v>
      </c>
      <c r="K3330" s="2">
        <v>1</v>
      </c>
      <c r="L3330" s="3">
        <v>533796000</v>
      </c>
      <c r="M3330" s="2" t="s">
        <v>20</v>
      </c>
      <c r="N3330" s="4" t="s">
        <v>17384</v>
      </c>
    </row>
    <row r="3331" spans="1:14" x14ac:dyDescent="0.25">
      <c r="A3331" s="1" t="s">
        <v>360</v>
      </c>
      <c r="B3331" s="2" t="s">
        <v>162</v>
      </c>
      <c r="C3331" s="2" t="s">
        <v>457</v>
      </c>
      <c r="D3331" s="2" t="s">
        <v>17868</v>
      </c>
      <c r="E3331" s="2" t="s">
        <v>2908</v>
      </c>
      <c r="F3331" s="2">
        <v>78181507</v>
      </c>
      <c r="G3331" s="2" t="s">
        <v>496</v>
      </c>
      <c r="H3331" s="2">
        <v>2</v>
      </c>
      <c r="I3331" s="2">
        <v>2</v>
      </c>
      <c r="J3331" s="2">
        <v>10</v>
      </c>
      <c r="K3331" s="2">
        <v>1</v>
      </c>
      <c r="L3331" s="3">
        <v>33000000</v>
      </c>
      <c r="M3331" s="2" t="s">
        <v>20</v>
      </c>
      <c r="N3331" s="4" t="s">
        <v>21</v>
      </c>
    </row>
    <row r="3332" spans="1:14" x14ac:dyDescent="0.25">
      <c r="A3332" s="1" t="s">
        <v>360</v>
      </c>
      <c r="B3332" s="2" t="s">
        <v>162</v>
      </c>
      <c r="C3332" s="2" t="s">
        <v>457</v>
      </c>
      <c r="D3332" s="2" t="s">
        <v>17868</v>
      </c>
      <c r="E3332" s="2" t="s">
        <v>2909</v>
      </c>
      <c r="F3332" s="2">
        <v>78181500</v>
      </c>
      <c r="G3332" s="2" t="s">
        <v>496</v>
      </c>
      <c r="H3332" s="2">
        <v>5</v>
      </c>
      <c r="I3332" s="2">
        <v>7</v>
      </c>
      <c r="J3332" s="2">
        <v>10</v>
      </c>
      <c r="K3332" s="2">
        <v>1</v>
      </c>
      <c r="L3332" s="3">
        <v>16760000</v>
      </c>
      <c r="M3332" s="2" t="s">
        <v>20</v>
      </c>
      <c r="N3332" s="4" t="s">
        <v>21</v>
      </c>
    </row>
    <row r="3333" spans="1:14" x14ac:dyDescent="0.25">
      <c r="A3333" s="1" t="s">
        <v>360</v>
      </c>
      <c r="B3333" s="2" t="s">
        <v>162</v>
      </c>
      <c r="C3333" s="2" t="s">
        <v>457</v>
      </c>
      <c r="D3333" s="2" t="s">
        <v>17868</v>
      </c>
      <c r="E3333" s="2" t="s">
        <v>2910</v>
      </c>
      <c r="F3333" s="2">
        <v>78181507</v>
      </c>
      <c r="G3333" s="2" t="s">
        <v>496</v>
      </c>
      <c r="H3333" s="2">
        <v>4</v>
      </c>
      <c r="I3333" s="2">
        <v>8</v>
      </c>
      <c r="J3333" s="2">
        <v>10</v>
      </c>
      <c r="K3333" s="2">
        <v>1</v>
      </c>
      <c r="L3333" s="3">
        <v>60000000</v>
      </c>
      <c r="M3333" s="2" t="s">
        <v>20</v>
      </c>
      <c r="N3333" s="4" t="s">
        <v>21</v>
      </c>
    </row>
    <row r="3334" spans="1:14" x14ac:dyDescent="0.25">
      <c r="A3334" s="1" t="s">
        <v>360</v>
      </c>
      <c r="B3334" s="2" t="s">
        <v>162</v>
      </c>
      <c r="C3334" s="2" t="s">
        <v>457</v>
      </c>
      <c r="D3334" s="2" t="s">
        <v>17868</v>
      </c>
      <c r="E3334" s="2" t="s">
        <v>2911</v>
      </c>
      <c r="F3334" s="2">
        <v>78181507</v>
      </c>
      <c r="G3334" s="2" t="s">
        <v>496</v>
      </c>
      <c r="H3334" s="2">
        <v>1</v>
      </c>
      <c r="I3334" s="2">
        <v>6</v>
      </c>
      <c r="J3334" s="2">
        <v>10</v>
      </c>
      <c r="K3334" s="2">
        <v>1</v>
      </c>
      <c r="L3334" s="3">
        <v>12000000</v>
      </c>
      <c r="M3334" s="2" t="s">
        <v>20</v>
      </c>
      <c r="N3334" s="4" t="s">
        <v>21</v>
      </c>
    </row>
    <row r="3335" spans="1:14" x14ac:dyDescent="0.25">
      <c r="A3335" s="1" t="s">
        <v>360</v>
      </c>
      <c r="B3335" s="2" t="s">
        <v>162</v>
      </c>
      <c r="C3335" s="2" t="s">
        <v>457</v>
      </c>
      <c r="D3335" s="2" t="s">
        <v>17868</v>
      </c>
      <c r="E3335" s="2" t="s">
        <v>2911</v>
      </c>
      <c r="F3335" s="2">
        <v>81101707</v>
      </c>
      <c r="G3335" s="2" t="s">
        <v>496</v>
      </c>
      <c r="H3335" s="2">
        <v>1</v>
      </c>
      <c r="I3335" s="2">
        <v>6</v>
      </c>
      <c r="J3335" s="2">
        <v>10</v>
      </c>
      <c r="K3335" s="2">
        <v>1</v>
      </c>
      <c r="L3335" s="3">
        <v>16000000</v>
      </c>
      <c r="M3335" s="2" t="s">
        <v>20</v>
      </c>
      <c r="N3335" s="4" t="s">
        <v>21</v>
      </c>
    </row>
    <row r="3336" spans="1:14" x14ac:dyDescent="0.25">
      <c r="A3336" s="1" t="s">
        <v>360</v>
      </c>
      <c r="B3336" s="2" t="s">
        <v>162</v>
      </c>
      <c r="C3336" s="2" t="s">
        <v>457</v>
      </c>
      <c r="D3336" s="2" t="s">
        <v>17868</v>
      </c>
      <c r="E3336" s="2" t="s">
        <v>2912</v>
      </c>
      <c r="F3336" s="2">
        <v>78181507</v>
      </c>
      <c r="G3336" s="2" t="s">
        <v>17856</v>
      </c>
      <c r="H3336" s="2">
        <v>1</v>
      </c>
      <c r="I3336" s="2">
        <v>6</v>
      </c>
      <c r="J3336" s="2">
        <v>10</v>
      </c>
      <c r="K3336" s="2">
        <v>1</v>
      </c>
      <c r="L3336" s="3">
        <v>53483357.5</v>
      </c>
      <c r="M3336" s="2" t="s">
        <v>20</v>
      </c>
      <c r="N3336" s="4" t="s">
        <v>21</v>
      </c>
    </row>
    <row r="3337" spans="1:14" x14ac:dyDescent="0.25">
      <c r="A3337" s="1" t="s">
        <v>360</v>
      </c>
      <c r="B3337" s="2" t="s">
        <v>162</v>
      </c>
      <c r="C3337" s="2" t="s">
        <v>457</v>
      </c>
      <c r="D3337" s="2" t="s">
        <v>17868</v>
      </c>
      <c r="E3337" s="2" t="s">
        <v>2913</v>
      </c>
      <c r="F3337" s="2">
        <v>78181500</v>
      </c>
      <c r="G3337" s="2" t="s">
        <v>490</v>
      </c>
      <c r="H3337" s="2">
        <v>2</v>
      </c>
      <c r="I3337" s="2">
        <v>2</v>
      </c>
      <c r="J3337" s="2">
        <v>10</v>
      </c>
      <c r="K3337" s="2">
        <v>1</v>
      </c>
      <c r="L3337" s="3">
        <v>8000000</v>
      </c>
      <c r="M3337" s="2" t="s">
        <v>20</v>
      </c>
      <c r="N3337" s="4" t="s">
        <v>21</v>
      </c>
    </row>
    <row r="3338" spans="1:14" x14ac:dyDescent="0.25">
      <c r="A3338" s="1" t="s">
        <v>360</v>
      </c>
      <c r="B3338" s="2" t="s">
        <v>162</v>
      </c>
      <c r="C3338" s="2" t="s">
        <v>457</v>
      </c>
      <c r="D3338" s="2" t="s">
        <v>17868</v>
      </c>
      <c r="E3338" s="2" t="s">
        <v>2914</v>
      </c>
      <c r="F3338" s="2">
        <v>78181501</v>
      </c>
      <c r="G3338" s="2" t="s">
        <v>490</v>
      </c>
      <c r="H3338" s="2">
        <v>3</v>
      </c>
      <c r="I3338" s="2">
        <v>9</v>
      </c>
      <c r="J3338" s="2">
        <v>10</v>
      </c>
      <c r="K3338" s="2">
        <v>1</v>
      </c>
      <c r="L3338" s="3">
        <v>64200000</v>
      </c>
      <c r="M3338" s="2" t="s">
        <v>20</v>
      </c>
      <c r="N3338" s="4" t="s">
        <v>21</v>
      </c>
    </row>
    <row r="3339" spans="1:14" x14ac:dyDescent="0.25">
      <c r="A3339" s="1" t="s">
        <v>360</v>
      </c>
      <c r="B3339" s="2" t="s">
        <v>162</v>
      </c>
      <c r="C3339" s="2" t="s">
        <v>457</v>
      </c>
      <c r="D3339" s="2" t="s">
        <v>17868</v>
      </c>
      <c r="E3339" s="2" t="s">
        <v>2915</v>
      </c>
      <c r="F3339" s="2">
        <v>78181507</v>
      </c>
      <c r="G3339" s="2" t="s">
        <v>490</v>
      </c>
      <c r="H3339" s="2">
        <v>5</v>
      </c>
      <c r="I3339" s="2">
        <v>6</v>
      </c>
      <c r="J3339" s="2">
        <v>10</v>
      </c>
      <c r="K3339" s="2">
        <v>1</v>
      </c>
      <c r="L3339" s="3">
        <v>10000000</v>
      </c>
      <c r="M3339" s="2" t="s">
        <v>20</v>
      </c>
      <c r="N3339" s="4" t="s">
        <v>21</v>
      </c>
    </row>
    <row r="3340" spans="1:14" x14ac:dyDescent="0.25">
      <c r="A3340" s="1" t="s">
        <v>360</v>
      </c>
      <c r="B3340" s="2" t="s">
        <v>162</v>
      </c>
      <c r="C3340" s="2" t="s">
        <v>457</v>
      </c>
      <c r="D3340" s="2" t="s">
        <v>17868</v>
      </c>
      <c r="E3340" s="2" t="s">
        <v>2916</v>
      </c>
      <c r="F3340" s="2">
        <v>7818150</v>
      </c>
      <c r="G3340" s="2" t="s">
        <v>490</v>
      </c>
      <c r="H3340" s="2">
        <v>1</v>
      </c>
      <c r="I3340" s="2">
        <v>6</v>
      </c>
      <c r="J3340" s="2">
        <v>10</v>
      </c>
      <c r="K3340" s="2">
        <v>1</v>
      </c>
      <c r="L3340" s="3">
        <v>25000000</v>
      </c>
      <c r="M3340" s="2" t="s">
        <v>20</v>
      </c>
      <c r="N3340" s="4" t="s">
        <v>21</v>
      </c>
    </row>
    <row r="3341" spans="1:14" x14ac:dyDescent="0.25">
      <c r="A3341" s="1" t="s">
        <v>360</v>
      </c>
      <c r="B3341" s="2" t="s">
        <v>162</v>
      </c>
      <c r="C3341" s="2" t="s">
        <v>457</v>
      </c>
      <c r="D3341" s="2" t="s">
        <v>17868</v>
      </c>
      <c r="E3341" s="2" t="s">
        <v>2917</v>
      </c>
      <c r="F3341" s="2">
        <v>78181507</v>
      </c>
      <c r="G3341" s="2" t="s">
        <v>496</v>
      </c>
      <c r="H3341" s="2">
        <v>2</v>
      </c>
      <c r="I3341" s="2">
        <v>10</v>
      </c>
      <c r="J3341" s="2">
        <v>10</v>
      </c>
      <c r="K3341" s="2">
        <v>1</v>
      </c>
      <c r="L3341" s="3">
        <v>12366000</v>
      </c>
      <c r="M3341" s="2" t="s">
        <v>20</v>
      </c>
      <c r="N3341" s="4" t="s">
        <v>21</v>
      </c>
    </row>
    <row r="3342" spans="1:14" x14ac:dyDescent="0.25">
      <c r="A3342" s="1" t="s">
        <v>360</v>
      </c>
      <c r="B3342" s="2" t="s">
        <v>162</v>
      </c>
      <c r="C3342" s="2" t="s">
        <v>457</v>
      </c>
      <c r="D3342" s="2" t="s">
        <v>17868</v>
      </c>
      <c r="E3342" s="2" t="s">
        <v>2918</v>
      </c>
      <c r="F3342" s="2">
        <v>0</v>
      </c>
      <c r="G3342" s="2" t="s">
        <v>17856</v>
      </c>
      <c r="H3342" s="2">
        <v>1</v>
      </c>
      <c r="I3342" s="2">
        <v>6</v>
      </c>
      <c r="J3342" s="2">
        <v>10</v>
      </c>
      <c r="K3342" s="2">
        <v>1</v>
      </c>
      <c r="L3342" s="3">
        <v>1035000</v>
      </c>
      <c r="M3342" s="2" t="s">
        <v>20</v>
      </c>
      <c r="N3342" s="4" t="s">
        <v>21</v>
      </c>
    </row>
    <row r="3343" spans="1:14" x14ac:dyDescent="0.25">
      <c r="A3343" s="1" t="s">
        <v>360</v>
      </c>
      <c r="B3343" s="2" t="s">
        <v>162</v>
      </c>
      <c r="C3343" s="2" t="s">
        <v>457</v>
      </c>
      <c r="D3343" s="2" t="s">
        <v>17868</v>
      </c>
      <c r="E3343" s="2" t="s">
        <v>2918</v>
      </c>
      <c r="F3343" s="2">
        <v>0</v>
      </c>
      <c r="G3343" s="2" t="s">
        <v>17856</v>
      </c>
      <c r="H3343" s="2">
        <v>1</v>
      </c>
      <c r="I3343" s="2">
        <v>6</v>
      </c>
      <c r="J3343" s="2">
        <v>10</v>
      </c>
      <c r="K3343" s="2">
        <v>1</v>
      </c>
      <c r="L3343" s="3">
        <v>3000000</v>
      </c>
      <c r="M3343" s="2" t="s">
        <v>20</v>
      </c>
      <c r="N3343" s="4" t="s">
        <v>21</v>
      </c>
    </row>
    <row r="3344" spans="1:14" x14ac:dyDescent="0.25">
      <c r="A3344" s="1" t="s">
        <v>360</v>
      </c>
      <c r="B3344" s="2" t="s">
        <v>162</v>
      </c>
      <c r="C3344" s="2" t="s">
        <v>457</v>
      </c>
      <c r="D3344" s="2" t="s">
        <v>17868</v>
      </c>
      <c r="E3344" s="2" t="s">
        <v>2918</v>
      </c>
      <c r="F3344" s="2">
        <v>0</v>
      </c>
      <c r="G3344" s="2" t="s">
        <v>17856</v>
      </c>
      <c r="H3344" s="2">
        <v>1</v>
      </c>
      <c r="I3344" s="2">
        <v>6</v>
      </c>
      <c r="J3344" s="2">
        <v>10</v>
      </c>
      <c r="K3344" s="2">
        <v>1</v>
      </c>
      <c r="L3344" s="3">
        <v>3000000</v>
      </c>
      <c r="M3344" s="2" t="s">
        <v>20</v>
      </c>
      <c r="N3344" s="4" t="s">
        <v>21</v>
      </c>
    </row>
    <row r="3345" spans="1:14" x14ac:dyDescent="0.25">
      <c r="A3345" s="1" t="s">
        <v>360</v>
      </c>
      <c r="B3345" s="2" t="s">
        <v>162</v>
      </c>
      <c r="C3345" s="2" t="s">
        <v>457</v>
      </c>
      <c r="D3345" s="2" t="s">
        <v>17868</v>
      </c>
      <c r="E3345" s="2" t="s">
        <v>2919</v>
      </c>
      <c r="F3345" s="2">
        <v>78181507</v>
      </c>
      <c r="G3345" s="2" t="s">
        <v>496</v>
      </c>
      <c r="H3345" s="2">
        <v>1</v>
      </c>
      <c r="I3345" s="2">
        <v>12</v>
      </c>
      <c r="J3345" s="2">
        <v>10</v>
      </c>
      <c r="K3345" s="2">
        <v>1</v>
      </c>
      <c r="L3345" s="3">
        <v>20000000</v>
      </c>
      <c r="M3345" s="2" t="s">
        <v>20</v>
      </c>
      <c r="N3345" s="4" t="s">
        <v>21</v>
      </c>
    </row>
    <row r="3346" spans="1:14" x14ac:dyDescent="0.25">
      <c r="A3346" s="1" t="s">
        <v>360</v>
      </c>
      <c r="B3346" s="2" t="s">
        <v>162</v>
      </c>
      <c r="C3346" s="2" t="s">
        <v>457</v>
      </c>
      <c r="D3346" s="2" t="s">
        <v>17868</v>
      </c>
      <c r="E3346" s="2" t="s">
        <v>2920</v>
      </c>
      <c r="F3346" s="2">
        <v>78181501</v>
      </c>
      <c r="G3346" s="2" t="s">
        <v>496</v>
      </c>
      <c r="H3346" s="2">
        <v>2</v>
      </c>
      <c r="I3346" s="2">
        <v>6</v>
      </c>
      <c r="J3346" s="2">
        <v>10</v>
      </c>
      <c r="K3346" s="2">
        <v>1</v>
      </c>
      <c r="L3346" s="3">
        <v>20000000</v>
      </c>
      <c r="M3346" s="2" t="s">
        <v>20</v>
      </c>
      <c r="N3346" s="4" t="s">
        <v>21</v>
      </c>
    </row>
    <row r="3347" spans="1:14" x14ac:dyDescent="0.25">
      <c r="A3347" s="1" t="s">
        <v>360</v>
      </c>
      <c r="B3347" s="2" t="s">
        <v>162</v>
      </c>
      <c r="C3347" s="2" t="s">
        <v>457</v>
      </c>
      <c r="D3347" s="2" t="s">
        <v>17868</v>
      </c>
      <c r="E3347" s="2" t="s">
        <v>2921</v>
      </c>
      <c r="F3347" s="2">
        <v>78181501</v>
      </c>
      <c r="G3347" s="2" t="s">
        <v>496</v>
      </c>
      <c r="H3347" s="2">
        <v>2</v>
      </c>
      <c r="I3347" s="2">
        <v>6</v>
      </c>
      <c r="J3347" s="2">
        <v>10</v>
      </c>
      <c r="K3347" s="2">
        <v>1</v>
      </c>
      <c r="L3347" s="3">
        <v>5000000</v>
      </c>
      <c r="M3347" s="2" t="s">
        <v>20</v>
      </c>
      <c r="N3347" s="4" t="s">
        <v>21</v>
      </c>
    </row>
    <row r="3348" spans="1:14" x14ac:dyDescent="0.25">
      <c r="A3348" s="1" t="s">
        <v>360</v>
      </c>
      <c r="B3348" s="2" t="s">
        <v>162</v>
      </c>
      <c r="C3348" s="2" t="s">
        <v>457</v>
      </c>
      <c r="D3348" s="2" t="s">
        <v>17868</v>
      </c>
      <c r="E3348" s="2" t="s">
        <v>2922</v>
      </c>
      <c r="F3348" s="2">
        <v>78181501</v>
      </c>
      <c r="G3348" s="2" t="s">
        <v>496</v>
      </c>
      <c r="H3348" s="2">
        <v>2</v>
      </c>
      <c r="I3348" s="2">
        <v>10</v>
      </c>
      <c r="J3348" s="2">
        <v>10</v>
      </c>
      <c r="K3348" s="2">
        <v>1</v>
      </c>
      <c r="L3348" s="3">
        <v>1294130</v>
      </c>
      <c r="M3348" s="2" t="s">
        <v>20</v>
      </c>
      <c r="N3348" s="4" t="s">
        <v>21</v>
      </c>
    </row>
    <row r="3349" spans="1:14" x14ac:dyDescent="0.25">
      <c r="A3349" s="1" t="s">
        <v>360</v>
      </c>
      <c r="B3349" s="2" t="s">
        <v>162</v>
      </c>
      <c r="C3349" s="2" t="s">
        <v>457</v>
      </c>
      <c r="D3349" s="2" t="s">
        <v>17868</v>
      </c>
      <c r="E3349" s="2" t="s">
        <v>2923</v>
      </c>
      <c r="F3349" s="2">
        <v>0</v>
      </c>
      <c r="G3349" s="2" t="s">
        <v>17856</v>
      </c>
      <c r="H3349" s="2">
        <v>1</v>
      </c>
      <c r="I3349" s="2">
        <v>6</v>
      </c>
      <c r="J3349" s="2">
        <v>10</v>
      </c>
      <c r="K3349" s="2">
        <v>1</v>
      </c>
      <c r="L3349" s="3">
        <v>3465000</v>
      </c>
      <c r="M3349" s="2" t="s">
        <v>20</v>
      </c>
      <c r="N3349" s="4" t="s">
        <v>21</v>
      </c>
    </row>
    <row r="3350" spans="1:14" x14ac:dyDescent="0.25">
      <c r="A3350" s="1" t="s">
        <v>360</v>
      </c>
      <c r="B3350" s="2" t="s">
        <v>162</v>
      </c>
      <c r="C3350" s="2" t="s">
        <v>457</v>
      </c>
      <c r="D3350" s="2" t="s">
        <v>17868</v>
      </c>
      <c r="E3350" s="2" t="s">
        <v>2923</v>
      </c>
      <c r="F3350" s="2">
        <v>0</v>
      </c>
      <c r="G3350" s="2" t="s">
        <v>17856</v>
      </c>
      <c r="H3350" s="2">
        <v>1</v>
      </c>
      <c r="I3350" s="2">
        <v>6</v>
      </c>
      <c r="J3350" s="2">
        <v>10</v>
      </c>
      <c r="K3350" s="2">
        <v>1</v>
      </c>
      <c r="L3350" s="3">
        <v>15000000</v>
      </c>
      <c r="M3350" s="2" t="s">
        <v>20</v>
      </c>
      <c r="N3350" s="4" t="s">
        <v>21</v>
      </c>
    </row>
    <row r="3351" spans="1:14" x14ac:dyDescent="0.25">
      <c r="A3351" s="1" t="s">
        <v>360</v>
      </c>
      <c r="B3351" s="2" t="s">
        <v>162</v>
      </c>
      <c r="C3351" s="2" t="s">
        <v>457</v>
      </c>
      <c r="D3351" s="2" t="s">
        <v>17868</v>
      </c>
      <c r="E3351" s="2" t="s">
        <v>2923</v>
      </c>
      <c r="F3351" s="2">
        <v>0</v>
      </c>
      <c r="G3351" s="2" t="s">
        <v>17856</v>
      </c>
      <c r="H3351" s="2">
        <v>1</v>
      </c>
      <c r="I3351" s="2">
        <v>6</v>
      </c>
      <c r="J3351" s="2">
        <v>10</v>
      </c>
      <c r="K3351" s="2">
        <v>1</v>
      </c>
      <c r="L3351" s="3">
        <v>9624463.5</v>
      </c>
      <c r="M3351" s="2" t="s">
        <v>20</v>
      </c>
      <c r="N3351" s="4" t="s">
        <v>21</v>
      </c>
    </row>
    <row r="3352" spans="1:14" x14ac:dyDescent="0.25">
      <c r="A3352" s="1" t="s">
        <v>360</v>
      </c>
      <c r="B3352" s="2" t="s">
        <v>162</v>
      </c>
      <c r="C3352" s="2" t="s">
        <v>457</v>
      </c>
      <c r="D3352" s="2" t="s">
        <v>17868</v>
      </c>
      <c r="E3352" s="2" t="s">
        <v>2924</v>
      </c>
      <c r="F3352" s="2">
        <v>78181500</v>
      </c>
      <c r="G3352" s="2" t="s">
        <v>490</v>
      </c>
      <c r="H3352" s="2">
        <v>6</v>
      </c>
      <c r="I3352" s="2">
        <v>6</v>
      </c>
      <c r="J3352" s="2">
        <v>10</v>
      </c>
      <c r="K3352" s="2">
        <v>1</v>
      </c>
      <c r="L3352" s="3">
        <v>9207020</v>
      </c>
      <c r="M3352" s="2" t="s">
        <v>20</v>
      </c>
      <c r="N3352" s="4" t="s">
        <v>21</v>
      </c>
    </row>
    <row r="3353" spans="1:14" x14ac:dyDescent="0.25">
      <c r="A3353" s="1" t="s">
        <v>360</v>
      </c>
      <c r="B3353" s="2" t="s">
        <v>162</v>
      </c>
      <c r="C3353" s="2" t="s">
        <v>457</v>
      </c>
      <c r="D3353" s="2" t="s">
        <v>17868</v>
      </c>
      <c r="E3353" s="2" t="s">
        <v>2925</v>
      </c>
      <c r="F3353" s="2">
        <v>78181501</v>
      </c>
      <c r="G3353" s="2" t="s">
        <v>490</v>
      </c>
      <c r="H3353" s="2">
        <v>1</v>
      </c>
      <c r="I3353" s="2">
        <v>6</v>
      </c>
      <c r="J3353" s="2">
        <v>10</v>
      </c>
      <c r="K3353" s="2">
        <v>1</v>
      </c>
      <c r="L3353" s="3">
        <v>8000000</v>
      </c>
      <c r="M3353" s="2" t="s">
        <v>20</v>
      </c>
      <c r="N3353" s="4" t="s">
        <v>21</v>
      </c>
    </row>
    <row r="3354" spans="1:14" x14ac:dyDescent="0.25">
      <c r="A3354" s="1" t="s">
        <v>360</v>
      </c>
      <c r="B3354" s="2" t="s">
        <v>162</v>
      </c>
      <c r="C3354" s="2" t="s">
        <v>457</v>
      </c>
      <c r="D3354" s="2" t="s">
        <v>17868</v>
      </c>
      <c r="E3354" s="2" t="s">
        <v>2926</v>
      </c>
      <c r="F3354" s="2">
        <v>78181500</v>
      </c>
      <c r="G3354" s="2" t="s">
        <v>490</v>
      </c>
      <c r="H3354" s="2">
        <v>5</v>
      </c>
      <c r="I3354" s="2">
        <v>7</v>
      </c>
      <c r="J3354" s="2">
        <v>16</v>
      </c>
      <c r="K3354" s="2">
        <v>1</v>
      </c>
      <c r="L3354" s="3">
        <v>171830</v>
      </c>
      <c r="M3354" s="2" t="s">
        <v>20</v>
      </c>
      <c r="N3354" s="4" t="s">
        <v>21</v>
      </c>
    </row>
    <row r="3355" spans="1:14" x14ac:dyDescent="0.25">
      <c r="A3355" s="1" t="s">
        <v>360</v>
      </c>
      <c r="B3355" s="2" t="s">
        <v>162</v>
      </c>
      <c r="C3355" s="2" t="s">
        <v>567</v>
      </c>
      <c r="D3355" s="2" t="s">
        <v>17885</v>
      </c>
      <c r="E3355" s="2" t="s">
        <v>2927</v>
      </c>
      <c r="F3355" s="2">
        <v>72101511</v>
      </c>
      <c r="G3355" s="2" t="s">
        <v>490</v>
      </c>
      <c r="H3355" s="2">
        <v>1</v>
      </c>
      <c r="I3355" s="2">
        <v>6</v>
      </c>
      <c r="J3355" s="2">
        <v>10</v>
      </c>
      <c r="K3355" s="2">
        <v>1</v>
      </c>
      <c r="L3355" s="3">
        <v>6000000</v>
      </c>
      <c r="M3355" s="2" t="s">
        <v>20</v>
      </c>
      <c r="N3355" s="4" t="s">
        <v>21</v>
      </c>
    </row>
    <row r="3356" spans="1:14" x14ac:dyDescent="0.25">
      <c r="A3356" s="1" t="s">
        <v>360</v>
      </c>
      <c r="B3356" s="2" t="s">
        <v>162</v>
      </c>
      <c r="C3356" s="2" t="s">
        <v>567</v>
      </c>
      <c r="D3356" s="2" t="s">
        <v>17885</v>
      </c>
      <c r="E3356" s="2" t="s">
        <v>2928</v>
      </c>
      <c r="F3356" s="2">
        <v>24131503</v>
      </c>
      <c r="G3356" s="2" t="s">
        <v>490</v>
      </c>
      <c r="H3356" s="2">
        <v>4</v>
      </c>
      <c r="I3356" s="2">
        <v>6</v>
      </c>
      <c r="J3356" s="2">
        <v>10</v>
      </c>
      <c r="K3356" s="2">
        <v>1</v>
      </c>
      <c r="L3356" s="3">
        <v>1000000</v>
      </c>
      <c r="M3356" s="2" t="s">
        <v>20</v>
      </c>
      <c r="N3356" s="4" t="s">
        <v>21</v>
      </c>
    </row>
    <row r="3357" spans="1:14" x14ac:dyDescent="0.25">
      <c r="A3357" s="1" t="s">
        <v>360</v>
      </c>
      <c r="B3357" s="2" t="s">
        <v>162</v>
      </c>
      <c r="C3357" s="2" t="s">
        <v>567</v>
      </c>
      <c r="D3357" s="2" t="s">
        <v>17885</v>
      </c>
      <c r="E3357" s="2" t="s">
        <v>2929</v>
      </c>
      <c r="F3357" s="2">
        <v>72101511</v>
      </c>
      <c r="G3357" s="2" t="s">
        <v>17856</v>
      </c>
      <c r="H3357" s="2">
        <v>1</v>
      </c>
      <c r="I3357" s="2">
        <v>6</v>
      </c>
      <c r="J3357" s="2">
        <v>10</v>
      </c>
      <c r="K3357" s="2">
        <v>1</v>
      </c>
      <c r="L3357" s="3">
        <v>1366642.5</v>
      </c>
      <c r="M3357" s="2" t="s">
        <v>20</v>
      </c>
      <c r="N3357" s="4" t="s">
        <v>21</v>
      </c>
    </row>
    <row r="3358" spans="1:14" x14ac:dyDescent="0.25">
      <c r="A3358" s="1" t="s">
        <v>360</v>
      </c>
      <c r="B3358" s="2" t="s">
        <v>162</v>
      </c>
      <c r="C3358" s="2" t="s">
        <v>567</v>
      </c>
      <c r="D3358" s="2" t="s">
        <v>17885</v>
      </c>
      <c r="E3358" s="2" t="s">
        <v>2930</v>
      </c>
      <c r="F3358" s="2">
        <v>72101506</v>
      </c>
      <c r="G3358" s="2" t="s">
        <v>490</v>
      </c>
      <c r="H3358" s="2">
        <v>2</v>
      </c>
      <c r="I3358" s="2">
        <v>10</v>
      </c>
      <c r="J3358" s="2">
        <v>10</v>
      </c>
      <c r="K3358" s="2">
        <v>1</v>
      </c>
      <c r="L3358" s="3">
        <v>43400000.010000005</v>
      </c>
      <c r="M3358" s="2" t="s">
        <v>20</v>
      </c>
      <c r="N3358" s="4" t="s">
        <v>17384</v>
      </c>
    </row>
    <row r="3359" spans="1:14" x14ac:dyDescent="0.25">
      <c r="A3359" s="1" t="s">
        <v>360</v>
      </c>
      <c r="B3359" s="2" t="s">
        <v>162</v>
      </c>
      <c r="C3359" s="2" t="s">
        <v>567</v>
      </c>
      <c r="D3359" s="2" t="s">
        <v>17885</v>
      </c>
      <c r="E3359" s="2" t="s">
        <v>2931</v>
      </c>
      <c r="F3359" s="2">
        <v>72154109</v>
      </c>
      <c r="G3359" s="2" t="s">
        <v>490</v>
      </c>
      <c r="H3359" s="2">
        <v>2</v>
      </c>
      <c r="I3359" s="2">
        <v>10</v>
      </c>
      <c r="J3359" s="2">
        <v>10</v>
      </c>
      <c r="K3359" s="2">
        <v>1</v>
      </c>
      <c r="L3359" s="3">
        <v>22260000</v>
      </c>
      <c r="M3359" s="2" t="s">
        <v>20</v>
      </c>
      <c r="N3359" s="4" t="s">
        <v>17384</v>
      </c>
    </row>
    <row r="3360" spans="1:14" x14ac:dyDescent="0.25">
      <c r="A3360" s="1" t="s">
        <v>360</v>
      </c>
      <c r="B3360" s="2" t="s">
        <v>162</v>
      </c>
      <c r="C3360" s="2" t="s">
        <v>567</v>
      </c>
      <c r="D3360" s="2" t="s">
        <v>17885</v>
      </c>
      <c r="E3360" s="2" t="s">
        <v>2932</v>
      </c>
      <c r="F3360" s="2">
        <v>72151514</v>
      </c>
      <c r="G3360" s="2" t="s">
        <v>490</v>
      </c>
      <c r="H3360" s="2">
        <v>2</v>
      </c>
      <c r="I3360" s="2">
        <v>10</v>
      </c>
      <c r="J3360" s="2">
        <v>10</v>
      </c>
      <c r="K3360" s="2">
        <v>1</v>
      </c>
      <c r="L3360" s="3">
        <v>18099900</v>
      </c>
      <c r="M3360" s="2" t="s">
        <v>20</v>
      </c>
      <c r="N3360" s="4" t="s">
        <v>17384</v>
      </c>
    </row>
    <row r="3361" spans="1:14" x14ac:dyDescent="0.25">
      <c r="A3361" s="1" t="s">
        <v>360</v>
      </c>
      <c r="B3361" s="2" t="s">
        <v>162</v>
      </c>
      <c r="C3361" s="2" t="s">
        <v>567</v>
      </c>
      <c r="D3361" s="2" t="s">
        <v>17885</v>
      </c>
      <c r="E3361" s="2" t="s">
        <v>2933</v>
      </c>
      <c r="F3361" s="2">
        <v>40101701</v>
      </c>
      <c r="G3361" s="2" t="s">
        <v>490</v>
      </c>
      <c r="H3361" s="2">
        <v>2</v>
      </c>
      <c r="I3361" s="2">
        <v>10</v>
      </c>
      <c r="J3361" s="2">
        <v>10</v>
      </c>
      <c r="K3361" s="2">
        <v>1</v>
      </c>
      <c r="L3361" s="3">
        <v>21710000.010000002</v>
      </c>
      <c r="M3361" s="2" t="s">
        <v>20</v>
      </c>
      <c r="N3361" s="4" t="s">
        <v>17384</v>
      </c>
    </row>
    <row r="3362" spans="1:14" x14ac:dyDescent="0.25">
      <c r="A3362" s="1" t="s">
        <v>360</v>
      </c>
      <c r="B3362" s="2" t="s">
        <v>162</v>
      </c>
      <c r="C3362" s="2" t="s">
        <v>567</v>
      </c>
      <c r="D3362" s="2" t="s">
        <v>17885</v>
      </c>
      <c r="E3362" s="2" t="s">
        <v>2934</v>
      </c>
      <c r="F3362" s="2">
        <v>81111803</v>
      </c>
      <c r="G3362" s="2" t="s">
        <v>490</v>
      </c>
      <c r="H3362" s="2">
        <v>2</v>
      </c>
      <c r="I3362" s="2">
        <v>10</v>
      </c>
      <c r="J3362" s="2">
        <v>16</v>
      </c>
      <c r="K3362" s="2">
        <v>1</v>
      </c>
      <c r="L3362" s="3">
        <v>24905000</v>
      </c>
      <c r="M3362" s="2" t="s">
        <v>20</v>
      </c>
      <c r="N3362" s="4" t="s">
        <v>21</v>
      </c>
    </row>
    <row r="3363" spans="1:14" x14ac:dyDescent="0.25">
      <c r="A3363" s="1" t="s">
        <v>360</v>
      </c>
      <c r="B3363" s="2" t="s">
        <v>162</v>
      </c>
      <c r="C3363" s="2" t="s">
        <v>567</v>
      </c>
      <c r="D3363" s="2" t="s">
        <v>17885</v>
      </c>
      <c r="E3363" s="2" t="s">
        <v>2935</v>
      </c>
      <c r="F3363" s="2">
        <v>73152101</v>
      </c>
      <c r="G3363" s="2" t="s">
        <v>496</v>
      </c>
      <c r="H3363" s="2">
        <v>2</v>
      </c>
      <c r="I3363" s="2">
        <v>10</v>
      </c>
      <c r="J3363" s="2">
        <v>10</v>
      </c>
      <c r="K3363" s="2">
        <v>1</v>
      </c>
      <c r="L3363" s="3">
        <v>6857256</v>
      </c>
      <c r="M3363" s="2" t="s">
        <v>20</v>
      </c>
      <c r="N3363" s="4" t="s">
        <v>21</v>
      </c>
    </row>
    <row r="3364" spans="1:14" x14ac:dyDescent="0.25">
      <c r="A3364" s="1" t="s">
        <v>360</v>
      </c>
      <c r="B3364" s="2" t="s">
        <v>162</v>
      </c>
      <c r="C3364" s="2" t="s">
        <v>567</v>
      </c>
      <c r="D3364" s="2" t="s">
        <v>17885</v>
      </c>
      <c r="E3364" s="2" t="s">
        <v>2936</v>
      </c>
      <c r="F3364" s="2">
        <v>81101706</v>
      </c>
      <c r="G3364" s="2" t="s">
        <v>19</v>
      </c>
      <c r="H3364" s="2">
        <v>3</v>
      </c>
      <c r="I3364" s="2">
        <v>9</v>
      </c>
      <c r="J3364" s="2">
        <v>10</v>
      </c>
      <c r="K3364" s="2">
        <v>1</v>
      </c>
      <c r="L3364" s="3">
        <v>31999652</v>
      </c>
      <c r="M3364" s="2" t="s">
        <v>20</v>
      </c>
      <c r="N3364" s="4" t="s">
        <v>21</v>
      </c>
    </row>
    <row r="3365" spans="1:14" x14ac:dyDescent="0.25">
      <c r="A3365" s="1" t="s">
        <v>360</v>
      </c>
      <c r="B3365" s="2" t="s">
        <v>162</v>
      </c>
      <c r="C3365" s="2" t="s">
        <v>567</v>
      </c>
      <c r="D3365" s="2" t="s">
        <v>17885</v>
      </c>
      <c r="E3365" s="2" t="s">
        <v>2937</v>
      </c>
      <c r="F3365" s="2">
        <v>73152101</v>
      </c>
      <c r="G3365" s="2" t="s">
        <v>490</v>
      </c>
      <c r="H3365" s="2">
        <v>1</v>
      </c>
      <c r="I3365" s="2">
        <v>12</v>
      </c>
      <c r="J3365" s="2">
        <v>10</v>
      </c>
      <c r="K3365" s="2">
        <v>1</v>
      </c>
      <c r="L3365" s="3">
        <v>390754.35</v>
      </c>
      <c r="M3365" s="2" t="s">
        <v>20</v>
      </c>
      <c r="N3365" s="4" t="s">
        <v>21</v>
      </c>
    </row>
    <row r="3366" spans="1:14" x14ac:dyDescent="0.25">
      <c r="A3366" s="1" t="s">
        <v>360</v>
      </c>
      <c r="B3366" s="2" t="s">
        <v>162</v>
      </c>
      <c r="C3366" s="2" t="s">
        <v>567</v>
      </c>
      <c r="D3366" s="2" t="s">
        <v>17885</v>
      </c>
      <c r="E3366" s="2" t="s">
        <v>2938</v>
      </c>
      <c r="F3366" s="2">
        <v>73152101</v>
      </c>
      <c r="G3366" s="2" t="s">
        <v>490</v>
      </c>
      <c r="H3366" s="2">
        <v>1</v>
      </c>
      <c r="I3366" s="2">
        <v>12</v>
      </c>
      <c r="J3366" s="2">
        <v>10</v>
      </c>
      <c r="K3366" s="2">
        <v>1</v>
      </c>
      <c r="L3366" s="3">
        <v>520733.29000000004</v>
      </c>
      <c r="M3366" s="2" t="s">
        <v>20</v>
      </c>
      <c r="N3366" s="4" t="s">
        <v>21</v>
      </c>
    </row>
    <row r="3367" spans="1:14" x14ac:dyDescent="0.25">
      <c r="A3367" s="1" t="s">
        <v>360</v>
      </c>
      <c r="B3367" s="2" t="s">
        <v>162</v>
      </c>
      <c r="C3367" s="2" t="s">
        <v>567</v>
      </c>
      <c r="D3367" s="2" t="s">
        <v>17885</v>
      </c>
      <c r="E3367" s="2" t="s">
        <v>2939</v>
      </c>
      <c r="F3367" s="2">
        <v>72101506</v>
      </c>
      <c r="G3367" s="2" t="s">
        <v>490</v>
      </c>
      <c r="H3367" s="2">
        <v>2</v>
      </c>
      <c r="I3367" s="2">
        <v>10</v>
      </c>
      <c r="J3367" s="2">
        <v>10</v>
      </c>
      <c r="K3367" s="2">
        <v>1</v>
      </c>
      <c r="L3367" s="3">
        <v>785000</v>
      </c>
      <c r="M3367" s="2" t="s">
        <v>20</v>
      </c>
      <c r="N3367" s="4" t="s">
        <v>21</v>
      </c>
    </row>
    <row r="3368" spans="1:14" x14ac:dyDescent="0.25">
      <c r="A3368" s="1" t="s">
        <v>360</v>
      </c>
      <c r="B3368" s="2" t="s">
        <v>162</v>
      </c>
      <c r="C3368" s="2" t="s">
        <v>567</v>
      </c>
      <c r="D3368" s="2" t="s">
        <v>17885</v>
      </c>
      <c r="E3368" s="2" t="s">
        <v>2939</v>
      </c>
      <c r="F3368" s="2">
        <v>72101506</v>
      </c>
      <c r="G3368" s="2" t="s">
        <v>490</v>
      </c>
      <c r="H3368" s="2">
        <v>2</v>
      </c>
      <c r="I3368" s="2">
        <v>10</v>
      </c>
      <c r="J3368" s="2">
        <v>16</v>
      </c>
      <c r="K3368" s="2">
        <v>1</v>
      </c>
      <c r="L3368" s="3">
        <v>785000</v>
      </c>
      <c r="M3368" s="2" t="s">
        <v>20</v>
      </c>
      <c r="N3368" s="4" t="s">
        <v>21</v>
      </c>
    </row>
    <row r="3369" spans="1:14" x14ac:dyDescent="0.25">
      <c r="A3369" s="1" t="s">
        <v>360</v>
      </c>
      <c r="B3369" s="2" t="s">
        <v>162</v>
      </c>
      <c r="C3369" s="2" t="s">
        <v>567</v>
      </c>
      <c r="D3369" s="2" t="s">
        <v>17885</v>
      </c>
      <c r="E3369" s="2" t="s">
        <v>2940</v>
      </c>
      <c r="F3369" s="2">
        <v>72154109</v>
      </c>
      <c r="G3369" s="2" t="s">
        <v>490</v>
      </c>
      <c r="H3369" s="2">
        <v>1</v>
      </c>
      <c r="I3369" s="2">
        <v>12</v>
      </c>
      <c r="J3369" s="2">
        <v>10</v>
      </c>
      <c r="K3369" s="2">
        <v>1</v>
      </c>
      <c r="L3369" s="3">
        <v>2369197.2999999998</v>
      </c>
      <c r="M3369" s="2" t="s">
        <v>20</v>
      </c>
      <c r="N3369" s="4" t="s">
        <v>21</v>
      </c>
    </row>
    <row r="3370" spans="1:14" x14ac:dyDescent="0.25">
      <c r="A3370" s="1" t="s">
        <v>360</v>
      </c>
      <c r="B3370" s="2" t="s">
        <v>162</v>
      </c>
      <c r="C3370" s="2" t="s">
        <v>567</v>
      </c>
      <c r="D3370" s="2" t="s">
        <v>17885</v>
      </c>
      <c r="E3370" s="2" t="s">
        <v>2941</v>
      </c>
      <c r="F3370" s="2">
        <v>72151514</v>
      </c>
      <c r="G3370" s="2" t="s">
        <v>490</v>
      </c>
      <c r="H3370" s="2">
        <v>2</v>
      </c>
      <c r="I3370" s="2">
        <v>10</v>
      </c>
      <c r="J3370" s="2">
        <v>10</v>
      </c>
      <c r="K3370" s="2">
        <v>1</v>
      </c>
      <c r="L3370" s="3">
        <v>2098800</v>
      </c>
      <c r="M3370" s="2" t="s">
        <v>20</v>
      </c>
      <c r="N3370" s="4" t="s">
        <v>21</v>
      </c>
    </row>
    <row r="3371" spans="1:14" x14ac:dyDescent="0.25">
      <c r="A3371" s="1" t="s">
        <v>360</v>
      </c>
      <c r="B3371" s="2" t="s">
        <v>162</v>
      </c>
      <c r="C3371" s="2" t="s">
        <v>567</v>
      </c>
      <c r="D3371" s="2" t="s">
        <v>17885</v>
      </c>
      <c r="E3371" s="2" t="s">
        <v>2941</v>
      </c>
      <c r="F3371" s="2">
        <v>72151514</v>
      </c>
      <c r="G3371" s="2" t="s">
        <v>490</v>
      </c>
      <c r="H3371" s="2">
        <v>2</v>
      </c>
      <c r="I3371" s="2">
        <v>10</v>
      </c>
      <c r="J3371" s="2">
        <v>16</v>
      </c>
      <c r="K3371" s="2">
        <v>1</v>
      </c>
      <c r="L3371" s="3">
        <v>1926970</v>
      </c>
      <c r="M3371" s="2" t="s">
        <v>20</v>
      </c>
      <c r="N3371" s="4" t="s">
        <v>21</v>
      </c>
    </row>
    <row r="3372" spans="1:14" x14ac:dyDescent="0.25">
      <c r="A3372" s="1" t="s">
        <v>360</v>
      </c>
      <c r="B3372" s="2" t="s">
        <v>162</v>
      </c>
      <c r="C3372" s="2" t="s">
        <v>567</v>
      </c>
      <c r="D3372" s="2" t="s">
        <v>17885</v>
      </c>
      <c r="E3372" s="2" t="s">
        <v>2942</v>
      </c>
      <c r="F3372" s="2">
        <v>0</v>
      </c>
      <c r="G3372" s="2" t="s">
        <v>490</v>
      </c>
      <c r="H3372" s="2">
        <v>2</v>
      </c>
      <c r="I3372" s="2">
        <v>10</v>
      </c>
      <c r="J3372" s="2">
        <v>10</v>
      </c>
      <c r="K3372" s="2">
        <v>1</v>
      </c>
      <c r="L3372" s="3">
        <v>3240000</v>
      </c>
      <c r="M3372" s="2" t="s">
        <v>20</v>
      </c>
      <c r="N3372" s="4" t="s">
        <v>21</v>
      </c>
    </row>
    <row r="3373" spans="1:14" x14ac:dyDescent="0.25">
      <c r="A3373" s="1" t="s">
        <v>360</v>
      </c>
      <c r="B3373" s="2" t="s">
        <v>162</v>
      </c>
      <c r="C3373" s="2" t="s">
        <v>567</v>
      </c>
      <c r="D3373" s="2" t="s">
        <v>17885</v>
      </c>
      <c r="E3373" s="2" t="s">
        <v>2943</v>
      </c>
      <c r="F3373" s="2">
        <v>0</v>
      </c>
      <c r="G3373" s="2" t="s">
        <v>17856</v>
      </c>
      <c r="H3373" s="2">
        <v>1</v>
      </c>
      <c r="I3373" s="2">
        <v>6</v>
      </c>
      <c r="J3373" s="2">
        <v>10</v>
      </c>
      <c r="K3373" s="2">
        <v>1</v>
      </c>
      <c r="L3373" s="3">
        <v>3400000</v>
      </c>
      <c r="M3373" s="2" t="s">
        <v>20</v>
      </c>
      <c r="N3373" s="4" t="s">
        <v>21</v>
      </c>
    </row>
    <row r="3374" spans="1:14" x14ac:dyDescent="0.25">
      <c r="A3374" s="1" t="s">
        <v>360</v>
      </c>
      <c r="B3374" s="2" t="s">
        <v>162</v>
      </c>
      <c r="C3374" s="2" t="s">
        <v>567</v>
      </c>
      <c r="D3374" s="2" t="s">
        <v>17885</v>
      </c>
      <c r="E3374" s="2" t="s">
        <v>2944</v>
      </c>
      <c r="F3374" s="2">
        <v>0</v>
      </c>
      <c r="G3374" s="2" t="s">
        <v>17856</v>
      </c>
      <c r="H3374" s="2">
        <v>1</v>
      </c>
      <c r="I3374" s="2">
        <v>6</v>
      </c>
      <c r="J3374" s="2">
        <v>10</v>
      </c>
      <c r="K3374" s="2">
        <v>1</v>
      </c>
      <c r="L3374" s="3">
        <v>15022047</v>
      </c>
      <c r="M3374" s="2" t="s">
        <v>20</v>
      </c>
      <c r="N3374" s="4" t="s">
        <v>21</v>
      </c>
    </row>
    <row r="3375" spans="1:14" x14ac:dyDescent="0.25">
      <c r="A3375" s="1" t="s">
        <v>360</v>
      </c>
      <c r="B3375" s="2" t="s">
        <v>162</v>
      </c>
      <c r="C3375" s="2" t="s">
        <v>567</v>
      </c>
      <c r="D3375" s="2" t="s">
        <v>17885</v>
      </c>
      <c r="E3375" s="2" t="s">
        <v>2945</v>
      </c>
      <c r="F3375" s="2">
        <v>0</v>
      </c>
      <c r="G3375" s="2" t="s">
        <v>17856</v>
      </c>
      <c r="H3375" s="2">
        <v>1</v>
      </c>
      <c r="I3375" s="2">
        <v>6</v>
      </c>
      <c r="J3375" s="2">
        <v>10</v>
      </c>
      <c r="K3375" s="2">
        <v>1</v>
      </c>
      <c r="L3375" s="3">
        <v>12264000</v>
      </c>
      <c r="M3375" s="2" t="s">
        <v>20</v>
      </c>
      <c r="N3375" s="4" t="s">
        <v>21</v>
      </c>
    </row>
    <row r="3376" spans="1:14" x14ac:dyDescent="0.25">
      <c r="A3376" s="1" t="s">
        <v>360</v>
      </c>
      <c r="B3376" s="2" t="s">
        <v>162</v>
      </c>
      <c r="C3376" s="2" t="s">
        <v>567</v>
      </c>
      <c r="D3376" s="2" t="s">
        <v>17885</v>
      </c>
      <c r="E3376" s="2" t="s">
        <v>2946</v>
      </c>
      <c r="F3376" s="2">
        <v>40101701</v>
      </c>
      <c r="G3376" s="2" t="s">
        <v>490</v>
      </c>
      <c r="H3376" s="2">
        <v>2</v>
      </c>
      <c r="I3376" s="2">
        <v>10</v>
      </c>
      <c r="J3376" s="2">
        <v>10</v>
      </c>
      <c r="K3376" s="2">
        <v>1</v>
      </c>
      <c r="L3376" s="3">
        <v>4711200</v>
      </c>
      <c r="M3376" s="2" t="s">
        <v>20</v>
      </c>
      <c r="N3376" s="4" t="s">
        <v>21</v>
      </c>
    </row>
    <row r="3377" spans="1:14" x14ac:dyDescent="0.25">
      <c r="A3377" s="1" t="s">
        <v>360</v>
      </c>
      <c r="B3377" s="2" t="s">
        <v>162</v>
      </c>
      <c r="C3377" s="2" t="s">
        <v>567</v>
      </c>
      <c r="D3377" s="2" t="s">
        <v>17885</v>
      </c>
      <c r="E3377" s="2" t="s">
        <v>2947</v>
      </c>
      <c r="F3377" s="2">
        <v>0</v>
      </c>
      <c r="G3377" s="2" t="s">
        <v>17856</v>
      </c>
      <c r="H3377" s="2">
        <v>1</v>
      </c>
      <c r="I3377" s="2">
        <v>6</v>
      </c>
      <c r="J3377" s="2">
        <v>10</v>
      </c>
      <c r="K3377" s="2">
        <v>1</v>
      </c>
      <c r="L3377" s="3">
        <v>889050</v>
      </c>
      <c r="M3377" s="2" t="s">
        <v>20</v>
      </c>
      <c r="N3377" s="4" t="s">
        <v>21</v>
      </c>
    </row>
    <row r="3378" spans="1:14" x14ac:dyDescent="0.25">
      <c r="A3378" s="1" t="s">
        <v>360</v>
      </c>
      <c r="B3378" s="2" t="s">
        <v>162</v>
      </c>
      <c r="C3378" s="2" t="s">
        <v>567</v>
      </c>
      <c r="D3378" s="2" t="s">
        <v>17885</v>
      </c>
      <c r="E3378" s="2" t="s">
        <v>2947</v>
      </c>
      <c r="F3378" s="2">
        <v>0</v>
      </c>
      <c r="G3378" s="2" t="s">
        <v>17856</v>
      </c>
      <c r="H3378" s="2">
        <v>1</v>
      </c>
      <c r="I3378" s="2">
        <v>6</v>
      </c>
      <c r="J3378" s="2">
        <v>10</v>
      </c>
      <c r="K3378" s="2">
        <v>1</v>
      </c>
      <c r="L3378" s="3">
        <v>5465200</v>
      </c>
      <c r="M3378" s="2" t="s">
        <v>20</v>
      </c>
      <c r="N3378" s="4" t="s">
        <v>21</v>
      </c>
    </row>
    <row r="3379" spans="1:14" x14ac:dyDescent="0.25">
      <c r="A3379" s="1" t="s">
        <v>360</v>
      </c>
      <c r="B3379" s="2" t="s">
        <v>162</v>
      </c>
      <c r="C3379" s="2" t="s">
        <v>567</v>
      </c>
      <c r="D3379" s="2" t="s">
        <v>17885</v>
      </c>
      <c r="E3379" s="2" t="s">
        <v>2947</v>
      </c>
      <c r="F3379" s="2">
        <v>0</v>
      </c>
      <c r="G3379" s="2" t="s">
        <v>17856</v>
      </c>
      <c r="H3379" s="2">
        <v>1</v>
      </c>
      <c r="I3379" s="2">
        <v>6</v>
      </c>
      <c r="J3379" s="2">
        <v>10</v>
      </c>
      <c r="K3379" s="2">
        <v>1</v>
      </c>
      <c r="L3379" s="3">
        <v>3000000</v>
      </c>
      <c r="M3379" s="2" t="s">
        <v>20</v>
      </c>
      <c r="N3379" s="4" t="s">
        <v>21</v>
      </c>
    </row>
    <row r="3380" spans="1:14" x14ac:dyDescent="0.25">
      <c r="A3380" s="1" t="s">
        <v>360</v>
      </c>
      <c r="B3380" s="2" t="s">
        <v>162</v>
      </c>
      <c r="C3380" s="2" t="s">
        <v>567</v>
      </c>
      <c r="D3380" s="2" t="s">
        <v>17885</v>
      </c>
      <c r="E3380" s="2" t="s">
        <v>2948</v>
      </c>
      <c r="F3380" s="2">
        <v>72101511</v>
      </c>
      <c r="G3380" s="2" t="s">
        <v>490</v>
      </c>
      <c r="H3380" s="2">
        <v>4</v>
      </c>
      <c r="I3380" s="2">
        <v>6</v>
      </c>
      <c r="J3380" s="2">
        <v>10</v>
      </c>
      <c r="K3380" s="2">
        <v>1</v>
      </c>
      <c r="L3380" s="3">
        <v>10200000</v>
      </c>
      <c r="M3380" s="2" t="s">
        <v>20</v>
      </c>
      <c r="N3380" s="4" t="s">
        <v>21</v>
      </c>
    </row>
    <row r="3381" spans="1:14" x14ac:dyDescent="0.25">
      <c r="A3381" s="1" t="s">
        <v>360</v>
      </c>
      <c r="B3381" s="2" t="s">
        <v>162</v>
      </c>
      <c r="C3381" s="2" t="s">
        <v>567</v>
      </c>
      <c r="D3381" s="2" t="s">
        <v>17885</v>
      </c>
      <c r="E3381" s="2" t="s">
        <v>2929</v>
      </c>
      <c r="F3381" s="2">
        <v>72101511</v>
      </c>
      <c r="G3381" s="2" t="s">
        <v>490</v>
      </c>
      <c r="H3381" s="2">
        <v>5</v>
      </c>
      <c r="I3381" s="2">
        <v>6</v>
      </c>
      <c r="J3381" s="2">
        <v>10</v>
      </c>
      <c r="K3381" s="2">
        <v>1</v>
      </c>
      <c r="L3381" s="3">
        <v>7744307.5</v>
      </c>
      <c r="M3381" s="2" t="s">
        <v>20</v>
      </c>
      <c r="N3381" s="4" t="s">
        <v>21</v>
      </c>
    </row>
    <row r="3382" spans="1:14" x14ac:dyDescent="0.25">
      <c r="A3382" s="1" t="s">
        <v>360</v>
      </c>
      <c r="B3382" s="2" t="s">
        <v>162</v>
      </c>
      <c r="C3382" s="2" t="s">
        <v>567</v>
      </c>
      <c r="D3382" s="2" t="s">
        <v>17885</v>
      </c>
      <c r="E3382" s="2" t="s">
        <v>2949</v>
      </c>
      <c r="F3382" s="2">
        <v>72151504</v>
      </c>
      <c r="G3382" s="2" t="s">
        <v>490</v>
      </c>
      <c r="H3382" s="2">
        <v>1</v>
      </c>
      <c r="I3382" s="2">
        <v>12</v>
      </c>
      <c r="J3382" s="2">
        <v>10</v>
      </c>
      <c r="K3382" s="2">
        <v>1</v>
      </c>
      <c r="L3382" s="3">
        <v>3000000</v>
      </c>
      <c r="M3382" s="2" t="s">
        <v>20</v>
      </c>
      <c r="N3382" s="4" t="s">
        <v>21</v>
      </c>
    </row>
    <row r="3383" spans="1:14" x14ac:dyDescent="0.25">
      <c r="A3383" s="1" t="s">
        <v>360</v>
      </c>
      <c r="B3383" s="2" t="s">
        <v>162</v>
      </c>
      <c r="C3383" s="2" t="s">
        <v>567</v>
      </c>
      <c r="D3383" s="2" t="s">
        <v>17885</v>
      </c>
      <c r="E3383" s="2" t="s">
        <v>2950</v>
      </c>
      <c r="F3383" s="2">
        <v>72151504</v>
      </c>
      <c r="G3383" s="2" t="s">
        <v>490</v>
      </c>
      <c r="H3383" s="2">
        <v>1</v>
      </c>
      <c r="I3383" s="2">
        <v>12</v>
      </c>
      <c r="J3383" s="2">
        <v>10</v>
      </c>
      <c r="K3383" s="2">
        <v>1</v>
      </c>
      <c r="L3383" s="3">
        <v>1985505</v>
      </c>
      <c r="M3383" s="2" t="s">
        <v>20</v>
      </c>
      <c r="N3383" s="4" t="s">
        <v>21</v>
      </c>
    </row>
    <row r="3384" spans="1:14" x14ac:dyDescent="0.25">
      <c r="A3384" s="1" t="s">
        <v>360</v>
      </c>
      <c r="B3384" s="2" t="s">
        <v>162</v>
      </c>
      <c r="C3384" s="2" t="s">
        <v>567</v>
      </c>
      <c r="D3384" s="2" t="s">
        <v>17885</v>
      </c>
      <c r="E3384" s="2" t="s">
        <v>2951</v>
      </c>
      <c r="F3384" s="2">
        <v>0</v>
      </c>
      <c r="G3384" s="2" t="s">
        <v>490</v>
      </c>
      <c r="H3384" s="2">
        <v>1</v>
      </c>
      <c r="I3384" s="2">
        <v>6</v>
      </c>
      <c r="J3384" s="2">
        <v>10</v>
      </c>
      <c r="K3384" s="2">
        <v>1</v>
      </c>
      <c r="L3384" s="3">
        <v>1344536</v>
      </c>
      <c r="M3384" s="2" t="s">
        <v>20</v>
      </c>
      <c r="N3384" s="4" t="s">
        <v>21</v>
      </c>
    </row>
    <row r="3385" spans="1:14" x14ac:dyDescent="0.25">
      <c r="A3385" s="1" t="s">
        <v>360</v>
      </c>
      <c r="B3385" s="2" t="s">
        <v>162</v>
      </c>
      <c r="C3385" s="2" t="s">
        <v>567</v>
      </c>
      <c r="D3385" s="2" t="s">
        <v>17885</v>
      </c>
      <c r="E3385" s="2" t="s">
        <v>2952</v>
      </c>
      <c r="F3385" s="2">
        <v>0</v>
      </c>
      <c r="G3385" s="2" t="s">
        <v>490</v>
      </c>
      <c r="H3385" s="2">
        <v>1</v>
      </c>
      <c r="I3385" s="2">
        <v>6</v>
      </c>
      <c r="J3385" s="2">
        <v>16</v>
      </c>
      <c r="K3385" s="2">
        <v>1</v>
      </c>
      <c r="L3385" s="3">
        <v>1500000</v>
      </c>
      <c r="M3385" s="2" t="s">
        <v>20</v>
      </c>
      <c r="N3385" s="4" t="s">
        <v>21</v>
      </c>
    </row>
    <row r="3386" spans="1:14" x14ac:dyDescent="0.25">
      <c r="A3386" s="1" t="s">
        <v>360</v>
      </c>
      <c r="B3386" s="2" t="s">
        <v>162</v>
      </c>
      <c r="C3386" s="2" t="s">
        <v>567</v>
      </c>
      <c r="D3386" s="2" t="s">
        <v>17885</v>
      </c>
      <c r="E3386" s="2" t="s">
        <v>2953</v>
      </c>
      <c r="F3386" s="2">
        <v>72151514</v>
      </c>
      <c r="G3386" s="2" t="s">
        <v>490</v>
      </c>
      <c r="H3386" s="2">
        <v>5</v>
      </c>
      <c r="I3386" s="2">
        <v>6</v>
      </c>
      <c r="J3386" s="2">
        <v>10</v>
      </c>
      <c r="K3386" s="2">
        <v>1</v>
      </c>
      <c r="L3386" s="3">
        <v>10168208</v>
      </c>
      <c r="M3386" s="2" t="s">
        <v>20</v>
      </c>
      <c r="N3386" s="4" t="s">
        <v>21</v>
      </c>
    </row>
    <row r="3387" spans="1:14" x14ac:dyDescent="0.25">
      <c r="A3387" s="1" t="s">
        <v>360</v>
      </c>
      <c r="B3387" s="2" t="s">
        <v>162</v>
      </c>
      <c r="C3387" s="2" t="s">
        <v>567</v>
      </c>
      <c r="D3387" s="2" t="s">
        <v>17885</v>
      </c>
      <c r="E3387" s="2" t="s">
        <v>2952</v>
      </c>
      <c r="F3387" s="2">
        <v>0</v>
      </c>
      <c r="G3387" s="2" t="s">
        <v>490</v>
      </c>
      <c r="H3387" s="2">
        <v>1</v>
      </c>
      <c r="I3387" s="2">
        <v>6</v>
      </c>
      <c r="J3387" s="2">
        <v>16</v>
      </c>
      <c r="K3387" s="2">
        <v>1</v>
      </c>
      <c r="L3387" s="3">
        <v>225500</v>
      </c>
      <c r="M3387" s="2" t="s">
        <v>20</v>
      </c>
      <c r="N3387" s="4" t="s">
        <v>21</v>
      </c>
    </row>
    <row r="3388" spans="1:14" x14ac:dyDescent="0.25">
      <c r="A3388" s="1" t="s">
        <v>360</v>
      </c>
      <c r="B3388" s="2" t="s">
        <v>162</v>
      </c>
      <c r="C3388" s="2" t="s">
        <v>567</v>
      </c>
      <c r="D3388" s="2" t="s">
        <v>17885</v>
      </c>
      <c r="E3388" s="2" t="s">
        <v>2954</v>
      </c>
      <c r="F3388" s="2">
        <v>73152100</v>
      </c>
      <c r="G3388" s="2" t="s">
        <v>490</v>
      </c>
      <c r="H3388" s="2">
        <v>1</v>
      </c>
      <c r="I3388" s="2">
        <v>6</v>
      </c>
      <c r="J3388" s="2">
        <v>16</v>
      </c>
      <c r="K3388" s="2">
        <v>1</v>
      </c>
      <c r="L3388" s="3">
        <v>5400000</v>
      </c>
      <c r="M3388" s="2" t="s">
        <v>20</v>
      </c>
      <c r="N3388" s="4" t="s">
        <v>21</v>
      </c>
    </row>
    <row r="3389" spans="1:14" x14ac:dyDescent="0.25">
      <c r="A3389" s="1" t="s">
        <v>360</v>
      </c>
      <c r="B3389" s="2" t="s">
        <v>162</v>
      </c>
      <c r="C3389" s="2" t="s">
        <v>567</v>
      </c>
      <c r="D3389" s="2" t="s">
        <v>17885</v>
      </c>
      <c r="E3389" s="2" t="s">
        <v>2955</v>
      </c>
      <c r="F3389" s="2">
        <v>73152100</v>
      </c>
      <c r="G3389" s="2" t="s">
        <v>490</v>
      </c>
      <c r="H3389" s="2">
        <v>4</v>
      </c>
      <c r="I3389" s="2">
        <v>6</v>
      </c>
      <c r="J3389" s="2">
        <v>10</v>
      </c>
      <c r="K3389" s="2">
        <v>1</v>
      </c>
      <c r="L3389" s="3">
        <v>10900000</v>
      </c>
      <c r="M3389" s="2" t="s">
        <v>20</v>
      </c>
      <c r="N3389" s="4" t="s">
        <v>21</v>
      </c>
    </row>
    <row r="3390" spans="1:14" x14ac:dyDescent="0.25">
      <c r="A3390" s="1" t="s">
        <v>360</v>
      </c>
      <c r="B3390" s="2" t="s">
        <v>162</v>
      </c>
      <c r="C3390" s="2" t="s">
        <v>567</v>
      </c>
      <c r="D3390" s="2" t="s">
        <v>17885</v>
      </c>
      <c r="E3390" s="2" t="s">
        <v>2956</v>
      </c>
      <c r="F3390" s="2">
        <v>73152100</v>
      </c>
      <c r="G3390" s="2" t="s">
        <v>490</v>
      </c>
      <c r="H3390" s="2">
        <v>6</v>
      </c>
      <c r="I3390" s="2">
        <v>6</v>
      </c>
      <c r="J3390" s="2">
        <v>10</v>
      </c>
      <c r="K3390" s="2">
        <v>1</v>
      </c>
      <c r="L3390" s="3">
        <v>27132000</v>
      </c>
      <c r="M3390" s="2" t="s">
        <v>20</v>
      </c>
      <c r="N3390" s="4" t="s">
        <v>21</v>
      </c>
    </row>
    <row r="3391" spans="1:14" x14ac:dyDescent="0.25">
      <c r="A3391" s="1" t="s">
        <v>360</v>
      </c>
      <c r="B3391" s="2" t="s">
        <v>162</v>
      </c>
      <c r="C3391" s="2" t="s">
        <v>567</v>
      </c>
      <c r="D3391" s="2" t="s">
        <v>17885</v>
      </c>
      <c r="E3391" s="2" t="s">
        <v>2955</v>
      </c>
      <c r="F3391" s="2">
        <v>73152100</v>
      </c>
      <c r="G3391" s="2" t="s">
        <v>490</v>
      </c>
      <c r="H3391" s="2">
        <v>4</v>
      </c>
      <c r="I3391" s="2">
        <v>6</v>
      </c>
      <c r="J3391" s="2">
        <v>16</v>
      </c>
      <c r="K3391" s="2">
        <v>1</v>
      </c>
      <c r="L3391" s="3">
        <v>3700000</v>
      </c>
      <c r="M3391" s="2" t="s">
        <v>20</v>
      </c>
      <c r="N3391" s="4" t="s">
        <v>21</v>
      </c>
    </row>
    <row r="3392" spans="1:14" x14ac:dyDescent="0.25">
      <c r="A3392" s="1" t="s">
        <v>360</v>
      </c>
      <c r="B3392" s="2" t="s">
        <v>162</v>
      </c>
      <c r="C3392" s="2" t="s">
        <v>567</v>
      </c>
      <c r="D3392" s="2" t="s">
        <v>17885</v>
      </c>
      <c r="E3392" s="2" t="s">
        <v>2957</v>
      </c>
      <c r="F3392" s="2">
        <v>72101509</v>
      </c>
      <c r="G3392" s="2" t="s">
        <v>490</v>
      </c>
      <c r="H3392" s="2">
        <v>5</v>
      </c>
      <c r="I3392" s="2">
        <v>6</v>
      </c>
      <c r="J3392" s="2">
        <v>10</v>
      </c>
      <c r="K3392" s="2">
        <v>1</v>
      </c>
      <c r="L3392" s="3">
        <v>9772500</v>
      </c>
      <c r="M3392" s="2" t="s">
        <v>20</v>
      </c>
      <c r="N3392" s="4" t="s">
        <v>21</v>
      </c>
    </row>
    <row r="3393" spans="1:14" x14ac:dyDescent="0.25">
      <c r="A3393" s="1" t="s">
        <v>360</v>
      </c>
      <c r="B3393" s="2" t="s">
        <v>162</v>
      </c>
      <c r="C3393" s="2" t="s">
        <v>567</v>
      </c>
      <c r="D3393" s="2" t="s">
        <v>17885</v>
      </c>
      <c r="E3393" s="2" t="s">
        <v>2958</v>
      </c>
      <c r="F3393" s="2">
        <v>0</v>
      </c>
      <c r="G3393" s="2" t="s">
        <v>17856</v>
      </c>
      <c r="H3393" s="2">
        <v>1</v>
      </c>
      <c r="I3393" s="2">
        <v>6</v>
      </c>
      <c r="J3393" s="2">
        <v>10</v>
      </c>
      <c r="K3393" s="2">
        <v>1</v>
      </c>
      <c r="L3393" s="3">
        <v>34500000</v>
      </c>
      <c r="M3393" s="2" t="s">
        <v>20</v>
      </c>
      <c r="N3393" s="4" t="s">
        <v>21</v>
      </c>
    </row>
    <row r="3394" spans="1:14" x14ac:dyDescent="0.25">
      <c r="A3394" s="1" t="s">
        <v>360</v>
      </c>
      <c r="B3394" s="2" t="s">
        <v>162</v>
      </c>
      <c r="C3394" s="2" t="s">
        <v>567</v>
      </c>
      <c r="D3394" s="2" t="s">
        <v>17885</v>
      </c>
      <c r="E3394" s="2" t="s">
        <v>2959</v>
      </c>
      <c r="F3394" s="2">
        <v>72101511</v>
      </c>
      <c r="G3394" s="2" t="s">
        <v>490</v>
      </c>
      <c r="H3394" s="2">
        <v>1</v>
      </c>
      <c r="I3394" s="2">
        <v>6</v>
      </c>
      <c r="J3394" s="2">
        <v>16</v>
      </c>
      <c r="K3394" s="2">
        <v>1</v>
      </c>
      <c r="L3394" s="3">
        <v>2395000</v>
      </c>
      <c r="M3394" s="2" t="s">
        <v>20</v>
      </c>
      <c r="N3394" s="4" t="s">
        <v>21</v>
      </c>
    </row>
    <row r="3395" spans="1:14" x14ac:dyDescent="0.25">
      <c r="A3395" s="1" t="s">
        <v>360</v>
      </c>
      <c r="B3395" s="2" t="s">
        <v>162</v>
      </c>
      <c r="C3395" s="2" t="s">
        <v>567</v>
      </c>
      <c r="D3395" s="2" t="s">
        <v>17885</v>
      </c>
      <c r="E3395" s="2" t="s">
        <v>2960</v>
      </c>
      <c r="F3395" s="2">
        <v>73152101</v>
      </c>
      <c r="G3395" s="2" t="s">
        <v>490</v>
      </c>
      <c r="H3395" s="2">
        <v>9</v>
      </c>
      <c r="I3395" s="2">
        <v>6</v>
      </c>
      <c r="J3395" s="2">
        <v>16</v>
      </c>
      <c r="K3395" s="2">
        <v>1</v>
      </c>
      <c r="L3395" s="3">
        <v>5000000</v>
      </c>
      <c r="M3395" s="2" t="s">
        <v>20</v>
      </c>
      <c r="N3395" s="4" t="s">
        <v>21</v>
      </c>
    </row>
    <row r="3396" spans="1:14" x14ac:dyDescent="0.25">
      <c r="A3396" s="1" t="s">
        <v>360</v>
      </c>
      <c r="B3396" s="2" t="s">
        <v>162</v>
      </c>
      <c r="C3396" s="2" t="s">
        <v>567</v>
      </c>
      <c r="D3396" s="2" t="s">
        <v>17885</v>
      </c>
      <c r="E3396" s="2" t="s">
        <v>2961</v>
      </c>
      <c r="F3396" s="2">
        <v>0</v>
      </c>
      <c r="G3396" s="2" t="s">
        <v>17856</v>
      </c>
      <c r="H3396" s="2">
        <v>1</v>
      </c>
      <c r="I3396" s="2">
        <v>6</v>
      </c>
      <c r="J3396" s="2">
        <v>16</v>
      </c>
      <c r="K3396" s="2">
        <v>1</v>
      </c>
      <c r="L3396" s="3">
        <v>1000000</v>
      </c>
      <c r="M3396" s="2" t="s">
        <v>20</v>
      </c>
      <c r="N3396" s="4" t="s">
        <v>21</v>
      </c>
    </row>
    <row r="3397" spans="1:14" x14ac:dyDescent="0.25">
      <c r="A3397" s="1" t="s">
        <v>360</v>
      </c>
      <c r="B3397" s="2" t="s">
        <v>162</v>
      </c>
      <c r="C3397" s="2" t="s">
        <v>567</v>
      </c>
      <c r="D3397" s="2" t="s">
        <v>17885</v>
      </c>
      <c r="E3397" s="2" t="s">
        <v>2962</v>
      </c>
      <c r="F3397" s="2">
        <v>0</v>
      </c>
      <c r="G3397" s="2" t="s">
        <v>17856</v>
      </c>
      <c r="H3397" s="2">
        <v>1</v>
      </c>
      <c r="I3397" s="2">
        <v>6</v>
      </c>
      <c r="J3397" s="2">
        <v>16</v>
      </c>
      <c r="K3397" s="2">
        <v>1</v>
      </c>
      <c r="L3397" s="3">
        <v>4197.5</v>
      </c>
      <c r="M3397" s="2" t="s">
        <v>20</v>
      </c>
      <c r="N3397" s="4" t="s">
        <v>21</v>
      </c>
    </row>
    <row r="3398" spans="1:14" x14ac:dyDescent="0.25">
      <c r="A3398" s="1" t="s">
        <v>360</v>
      </c>
      <c r="B3398" s="2" t="s">
        <v>162</v>
      </c>
      <c r="C3398" s="2" t="s">
        <v>567</v>
      </c>
      <c r="D3398" s="2" t="s">
        <v>17885</v>
      </c>
      <c r="E3398" s="2" t="s">
        <v>2963</v>
      </c>
      <c r="F3398" s="2">
        <v>0</v>
      </c>
      <c r="G3398" s="2" t="s">
        <v>17856</v>
      </c>
      <c r="H3398" s="2">
        <v>1</v>
      </c>
      <c r="I3398" s="2">
        <v>6</v>
      </c>
      <c r="J3398" s="2">
        <v>16</v>
      </c>
      <c r="K3398" s="2">
        <v>1</v>
      </c>
      <c r="L3398" s="3">
        <v>95000</v>
      </c>
      <c r="M3398" s="2" t="s">
        <v>20</v>
      </c>
      <c r="N3398" s="4" t="s">
        <v>21</v>
      </c>
    </row>
    <row r="3399" spans="1:14" x14ac:dyDescent="0.25">
      <c r="A3399" s="1" t="s">
        <v>360</v>
      </c>
      <c r="B3399" s="2" t="s">
        <v>162</v>
      </c>
      <c r="C3399" s="2" t="s">
        <v>567</v>
      </c>
      <c r="D3399" s="2" t="s">
        <v>17885</v>
      </c>
      <c r="E3399" s="2" t="s">
        <v>2964</v>
      </c>
      <c r="F3399" s="2">
        <v>0</v>
      </c>
      <c r="G3399" s="2" t="s">
        <v>17856</v>
      </c>
      <c r="H3399" s="2">
        <v>1</v>
      </c>
      <c r="I3399" s="2">
        <v>6</v>
      </c>
      <c r="J3399" s="2">
        <v>16</v>
      </c>
      <c r="K3399" s="2">
        <v>1</v>
      </c>
      <c r="L3399" s="3">
        <v>2200000</v>
      </c>
      <c r="M3399" s="2" t="s">
        <v>20</v>
      </c>
      <c r="N3399" s="4" t="s">
        <v>21</v>
      </c>
    </row>
    <row r="3400" spans="1:14" x14ac:dyDescent="0.25">
      <c r="A3400" s="1" t="s">
        <v>360</v>
      </c>
      <c r="B3400" s="2" t="s">
        <v>162</v>
      </c>
      <c r="C3400" s="2" t="s">
        <v>2965</v>
      </c>
      <c r="D3400" s="2" t="s">
        <v>17983</v>
      </c>
      <c r="E3400" s="2" t="s">
        <v>2966</v>
      </c>
      <c r="F3400" s="2">
        <v>73152101</v>
      </c>
      <c r="G3400" s="2" t="s">
        <v>490</v>
      </c>
      <c r="H3400" s="2">
        <v>2</v>
      </c>
      <c r="I3400" s="2">
        <v>10</v>
      </c>
      <c r="J3400" s="2">
        <v>16</v>
      </c>
      <c r="K3400" s="2">
        <v>1</v>
      </c>
      <c r="L3400" s="3">
        <v>12843117.84</v>
      </c>
      <c r="M3400" s="2" t="s">
        <v>20</v>
      </c>
      <c r="N3400" s="4" t="s">
        <v>21</v>
      </c>
    </row>
    <row r="3401" spans="1:14" x14ac:dyDescent="0.25">
      <c r="A3401" s="1" t="s">
        <v>360</v>
      </c>
      <c r="B3401" s="2" t="s">
        <v>162</v>
      </c>
      <c r="C3401" s="2" t="s">
        <v>2965</v>
      </c>
      <c r="D3401" s="2" t="s">
        <v>17983</v>
      </c>
      <c r="E3401" s="2" t="s">
        <v>2967</v>
      </c>
      <c r="F3401" s="2">
        <v>73152101</v>
      </c>
      <c r="G3401" s="2" t="s">
        <v>490</v>
      </c>
      <c r="H3401" s="2">
        <v>2</v>
      </c>
      <c r="I3401" s="2">
        <v>10</v>
      </c>
      <c r="J3401" s="2">
        <v>10</v>
      </c>
      <c r="K3401" s="2">
        <v>1</v>
      </c>
      <c r="L3401" s="3">
        <v>5411691.6000000006</v>
      </c>
      <c r="M3401" s="2" t="s">
        <v>20</v>
      </c>
      <c r="N3401" s="4" t="s">
        <v>21</v>
      </c>
    </row>
    <row r="3402" spans="1:14" x14ac:dyDescent="0.25">
      <c r="A3402" s="1" t="s">
        <v>360</v>
      </c>
      <c r="B3402" s="2" t="s">
        <v>162</v>
      </c>
      <c r="C3402" s="2" t="s">
        <v>2965</v>
      </c>
      <c r="D3402" s="2" t="s">
        <v>17983</v>
      </c>
      <c r="E3402" s="2" t="s">
        <v>2968</v>
      </c>
      <c r="F3402" s="2">
        <v>73152101</v>
      </c>
      <c r="G3402" s="2" t="s">
        <v>490</v>
      </c>
      <c r="H3402" s="2">
        <v>2</v>
      </c>
      <c r="I3402" s="2">
        <v>10</v>
      </c>
      <c r="J3402" s="2">
        <v>16</v>
      </c>
      <c r="K3402" s="2">
        <v>1</v>
      </c>
      <c r="L3402" s="3">
        <v>4608500</v>
      </c>
      <c r="M3402" s="2" t="s">
        <v>20</v>
      </c>
      <c r="N3402" s="4" t="s">
        <v>21</v>
      </c>
    </row>
    <row r="3403" spans="1:14" x14ac:dyDescent="0.25">
      <c r="A3403" s="1" t="s">
        <v>360</v>
      </c>
      <c r="B3403" s="2" t="s">
        <v>162</v>
      </c>
      <c r="C3403" s="2" t="s">
        <v>2965</v>
      </c>
      <c r="D3403" s="2" t="s">
        <v>17983</v>
      </c>
      <c r="E3403" s="2" t="s">
        <v>2969</v>
      </c>
      <c r="F3403" s="2">
        <v>0</v>
      </c>
      <c r="G3403" s="2" t="s">
        <v>17856</v>
      </c>
      <c r="H3403" s="2">
        <v>1</v>
      </c>
      <c r="I3403" s="2">
        <v>6</v>
      </c>
      <c r="J3403" s="2">
        <v>16</v>
      </c>
      <c r="K3403" s="2">
        <v>1</v>
      </c>
      <c r="L3403" s="3">
        <v>7156882.1600000001</v>
      </c>
      <c r="M3403" s="2" t="s">
        <v>20</v>
      </c>
      <c r="N3403" s="4" t="s">
        <v>21</v>
      </c>
    </row>
    <row r="3404" spans="1:14" x14ac:dyDescent="0.25">
      <c r="A3404" s="1" t="s">
        <v>360</v>
      </c>
      <c r="B3404" s="2" t="s">
        <v>2970</v>
      </c>
      <c r="C3404" s="2" t="s">
        <v>2971</v>
      </c>
      <c r="D3404" s="2" t="s">
        <v>17984</v>
      </c>
      <c r="E3404" s="2" t="s">
        <v>2972</v>
      </c>
      <c r="F3404" s="2">
        <v>14111823</v>
      </c>
      <c r="G3404" s="2" t="s">
        <v>490</v>
      </c>
      <c r="H3404" s="2">
        <v>3</v>
      </c>
      <c r="I3404" s="2">
        <v>10</v>
      </c>
      <c r="J3404" s="2">
        <v>10</v>
      </c>
      <c r="K3404" s="2">
        <v>1</v>
      </c>
      <c r="L3404" s="3">
        <v>714000</v>
      </c>
      <c r="M3404" s="2" t="s">
        <v>20</v>
      </c>
      <c r="N3404" s="4" t="s">
        <v>21</v>
      </c>
    </row>
    <row r="3405" spans="1:14" x14ac:dyDescent="0.25">
      <c r="A3405" s="1" t="s">
        <v>360</v>
      </c>
      <c r="B3405" s="2" t="s">
        <v>2970</v>
      </c>
      <c r="C3405" s="2" t="s">
        <v>2971</v>
      </c>
      <c r="D3405" s="2" t="s">
        <v>17984</v>
      </c>
      <c r="E3405" s="2" t="s">
        <v>2973</v>
      </c>
      <c r="F3405" s="2">
        <v>73151901</v>
      </c>
      <c r="G3405" s="2" t="s">
        <v>490</v>
      </c>
      <c r="H3405" s="2">
        <v>2</v>
      </c>
      <c r="I3405" s="2">
        <v>10</v>
      </c>
      <c r="J3405" s="2">
        <v>16</v>
      </c>
      <c r="K3405" s="2">
        <v>1</v>
      </c>
      <c r="L3405" s="3">
        <v>2449020</v>
      </c>
      <c r="M3405" s="2" t="s">
        <v>20</v>
      </c>
      <c r="N3405" s="4" t="s">
        <v>21</v>
      </c>
    </row>
    <row r="3406" spans="1:14" x14ac:dyDescent="0.25">
      <c r="A3406" s="1" t="s">
        <v>360</v>
      </c>
      <c r="B3406" s="2" t="s">
        <v>2970</v>
      </c>
      <c r="C3406" s="2" t="s">
        <v>2971</v>
      </c>
      <c r="D3406" s="2" t="s">
        <v>17984</v>
      </c>
      <c r="E3406" s="2" t="s">
        <v>2974</v>
      </c>
      <c r="F3406" s="2">
        <v>73151901</v>
      </c>
      <c r="G3406" s="2" t="s">
        <v>490</v>
      </c>
      <c r="H3406" s="2">
        <v>2</v>
      </c>
      <c r="I3406" s="2">
        <v>10</v>
      </c>
      <c r="J3406" s="2">
        <v>16</v>
      </c>
      <c r="K3406" s="2">
        <v>1</v>
      </c>
      <c r="L3406" s="3">
        <v>274890</v>
      </c>
      <c r="M3406" s="2" t="s">
        <v>20</v>
      </c>
      <c r="N3406" s="4" t="s">
        <v>21</v>
      </c>
    </row>
    <row r="3407" spans="1:14" x14ac:dyDescent="0.25">
      <c r="A3407" s="1" t="s">
        <v>360</v>
      </c>
      <c r="B3407" s="2" t="s">
        <v>2970</v>
      </c>
      <c r="C3407" s="2" t="s">
        <v>2971</v>
      </c>
      <c r="D3407" s="2" t="s">
        <v>17984</v>
      </c>
      <c r="E3407" s="2" t="s">
        <v>2975</v>
      </c>
      <c r="F3407" s="2">
        <v>73151901</v>
      </c>
      <c r="G3407" s="2" t="s">
        <v>490</v>
      </c>
      <c r="H3407" s="2">
        <v>2</v>
      </c>
      <c r="I3407" s="2">
        <v>10</v>
      </c>
      <c r="J3407" s="2">
        <v>16</v>
      </c>
      <c r="K3407" s="2">
        <v>1</v>
      </c>
      <c r="L3407" s="3">
        <v>429887.5</v>
      </c>
      <c r="M3407" s="2" t="s">
        <v>20</v>
      </c>
      <c r="N3407" s="4" t="s">
        <v>21</v>
      </c>
    </row>
    <row r="3408" spans="1:14" x14ac:dyDescent="0.25">
      <c r="A3408" s="1" t="s">
        <v>360</v>
      </c>
      <c r="B3408" s="2" t="s">
        <v>2970</v>
      </c>
      <c r="C3408" s="2" t="s">
        <v>2971</v>
      </c>
      <c r="D3408" s="2" t="s">
        <v>17984</v>
      </c>
      <c r="E3408" s="2" t="s">
        <v>2976</v>
      </c>
      <c r="F3408" s="2">
        <v>55121714</v>
      </c>
      <c r="G3408" s="2" t="s">
        <v>490</v>
      </c>
      <c r="H3408" s="2">
        <v>2</v>
      </c>
      <c r="I3408" s="2">
        <v>3</v>
      </c>
      <c r="J3408" s="2">
        <v>16</v>
      </c>
      <c r="K3408" s="2">
        <v>1</v>
      </c>
      <c r="L3408" s="3">
        <v>402696</v>
      </c>
      <c r="M3408" s="2" t="s">
        <v>20</v>
      </c>
      <c r="N3408" s="4" t="s">
        <v>21</v>
      </c>
    </row>
    <row r="3409" spans="1:14" x14ac:dyDescent="0.25">
      <c r="A3409" s="1" t="s">
        <v>360</v>
      </c>
      <c r="B3409" s="2" t="s">
        <v>2970</v>
      </c>
      <c r="C3409" s="2" t="s">
        <v>2971</v>
      </c>
      <c r="D3409" s="2" t="s">
        <v>17984</v>
      </c>
      <c r="E3409" s="2" t="s">
        <v>2977</v>
      </c>
      <c r="F3409" s="2">
        <v>73151901</v>
      </c>
      <c r="G3409" s="2" t="s">
        <v>17856</v>
      </c>
      <c r="H3409" s="2">
        <v>1</v>
      </c>
      <c r="I3409" s="2">
        <v>6</v>
      </c>
      <c r="J3409" s="2">
        <v>10</v>
      </c>
      <c r="K3409" s="2">
        <v>1</v>
      </c>
      <c r="L3409" s="3">
        <v>1808800</v>
      </c>
      <c r="M3409" s="2" t="s">
        <v>20</v>
      </c>
      <c r="N3409" s="4" t="s">
        <v>21</v>
      </c>
    </row>
    <row r="3410" spans="1:14" x14ac:dyDescent="0.25">
      <c r="A3410" s="1" t="s">
        <v>360</v>
      </c>
      <c r="B3410" s="2" t="s">
        <v>2970</v>
      </c>
      <c r="C3410" s="2" t="s">
        <v>2971</v>
      </c>
      <c r="D3410" s="2" t="s">
        <v>17984</v>
      </c>
      <c r="E3410" s="2" t="s">
        <v>2978</v>
      </c>
      <c r="F3410" s="2">
        <v>73151901</v>
      </c>
      <c r="G3410" s="2" t="s">
        <v>17856</v>
      </c>
      <c r="H3410" s="2">
        <v>1</v>
      </c>
      <c r="I3410" s="2">
        <v>6</v>
      </c>
      <c r="J3410" s="2">
        <v>10</v>
      </c>
      <c r="K3410" s="2">
        <v>1</v>
      </c>
      <c r="L3410" s="3">
        <v>1606500</v>
      </c>
      <c r="M3410" s="2" t="s">
        <v>20</v>
      </c>
      <c r="N3410" s="4" t="s">
        <v>21</v>
      </c>
    </row>
    <row r="3411" spans="1:14" x14ac:dyDescent="0.25">
      <c r="A3411" s="1" t="s">
        <v>360</v>
      </c>
      <c r="B3411" s="2" t="s">
        <v>2970</v>
      </c>
      <c r="C3411" s="2" t="s">
        <v>2971</v>
      </c>
      <c r="D3411" s="2" t="s">
        <v>17984</v>
      </c>
      <c r="E3411" s="2" t="s">
        <v>2979</v>
      </c>
      <c r="F3411" s="2">
        <v>73151901</v>
      </c>
      <c r="G3411" s="2" t="s">
        <v>17856</v>
      </c>
      <c r="H3411" s="2">
        <v>1</v>
      </c>
      <c r="I3411" s="2">
        <v>6</v>
      </c>
      <c r="J3411" s="2">
        <v>10</v>
      </c>
      <c r="K3411" s="2">
        <v>1</v>
      </c>
      <c r="L3411" s="3">
        <v>1814750</v>
      </c>
      <c r="M3411" s="2" t="s">
        <v>20</v>
      </c>
      <c r="N3411" s="4" t="s">
        <v>21</v>
      </c>
    </row>
    <row r="3412" spans="1:14" x14ac:dyDescent="0.25">
      <c r="A3412" s="1" t="s">
        <v>360</v>
      </c>
      <c r="B3412" s="2" t="s">
        <v>2970</v>
      </c>
      <c r="C3412" s="2" t="s">
        <v>2971</v>
      </c>
      <c r="D3412" s="2" t="s">
        <v>17984</v>
      </c>
      <c r="E3412" s="2" t="s">
        <v>2980</v>
      </c>
      <c r="F3412" s="2">
        <v>55101520</v>
      </c>
      <c r="G3412" s="2" t="s">
        <v>490</v>
      </c>
      <c r="H3412" s="2">
        <v>3</v>
      </c>
      <c r="I3412" s="2">
        <v>3</v>
      </c>
      <c r="J3412" s="2">
        <v>10</v>
      </c>
      <c r="K3412" s="2">
        <v>1</v>
      </c>
      <c r="L3412" s="3">
        <v>3241143.5</v>
      </c>
      <c r="M3412" s="2" t="s">
        <v>20</v>
      </c>
      <c r="N3412" s="4" t="s">
        <v>21</v>
      </c>
    </row>
    <row r="3413" spans="1:14" x14ac:dyDescent="0.25">
      <c r="A3413" s="1" t="s">
        <v>360</v>
      </c>
      <c r="B3413" s="2" t="s">
        <v>2970</v>
      </c>
      <c r="C3413" s="2" t="s">
        <v>2971</v>
      </c>
      <c r="D3413" s="2" t="s">
        <v>17984</v>
      </c>
      <c r="E3413" s="2" t="s">
        <v>2981</v>
      </c>
      <c r="F3413" s="2">
        <v>55101520</v>
      </c>
      <c r="G3413" s="2" t="s">
        <v>490</v>
      </c>
      <c r="H3413" s="2">
        <v>3</v>
      </c>
      <c r="I3413" s="2">
        <v>3</v>
      </c>
      <c r="J3413" s="2">
        <v>10</v>
      </c>
      <c r="K3413" s="2">
        <v>1</v>
      </c>
      <c r="L3413" s="3">
        <v>52960.950000000004</v>
      </c>
      <c r="M3413" s="2" t="s">
        <v>20</v>
      </c>
      <c r="N3413" s="4" t="s">
        <v>21</v>
      </c>
    </row>
    <row r="3414" spans="1:14" x14ac:dyDescent="0.25">
      <c r="A3414" s="1" t="s">
        <v>360</v>
      </c>
      <c r="B3414" s="2" t="s">
        <v>2970</v>
      </c>
      <c r="C3414" s="2" t="s">
        <v>2971</v>
      </c>
      <c r="D3414" s="2" t="s">
        <v>17984</v>
      </c>
      <c r="E3414" s="2" t="s">
        <v>2982</v>
      </c>
      <c r="F3414" s="2">
        <v>55101520</v>
      </c>
      <c r="G3414" s="2" t="s">
        <v>490</v>
      </c>
      <c r="H3414" s="2">
        <v>3</v>
      </c>
      <c r="I3414" s="2">
        <v>3</v>
      </c>
      <c r="J3414" s="2">
        <v>10</v>
      </c>
      <c r="K3414" s="2">
        <v>1</v>
      </c>
      <c r="L3414" s="3">
        <v>123165</v>
      </c>
      <c r="M3414" s="2" t="s">
        <v>20</v>
      </c>
      <c r="N3414" s="4" t="s">
        <v>21</v>
      </c>
    </row>
    <row r="3415" spans="1:14" x14ac:dyDescent="0.25">
      <c r="A3415" s="1" t="s">
        <v>360</v>
      </c>
      <c r="B3415" s="2" t="s">
        <v>2970</v>
      </c>
      <c r="C3415" s="2" t="s">
        <v>2971</v>
      </c>
      <c r="D3415" s="2" t="s">
        <v>17984</v>
      </c>
      <c r="E3415" s="2" t="s">
        <v>2983</v>
      </c>
      <c r="F3415" s="2">
        <v>55101520</v>
      </c>
      <c r="G3415" s="2" t="s">
        <v>490</v>
      </c>
      <c r="H3415" s="2">
        <v>3</v>
      </c>
      <c r="I3415" s="2">
        <v>3</v>
      </c>
      <c r="J3415" s="2">
        <v>10</v>
      </c>
      <c r="K3415" s="2">
        <v>1</v>
      </c>
      <c r="L3415" s="3">
        <v>220834.25</v>
      </c>
      <c r="M3415" s="2" t="s">
        <v>20</v>
      </c>
      <c r="N3415" s="4" t="s">
        <v>21</v>
      </c>
    </row>
    <row r="3416" spans="1:14" x14ac:dyDescent="0.25">
      <c r="A3416" s="1" t="s">
        <v>360</v>
      </c>
      <c r="B3416" s="2" t="s">
        <v>2970</v>
      </c>
      <c r="C3416" s="2" t="s">
        <v>2971</v>
      </c>
      <c r="D3416" s="2" t="s">
        <v>17984</v>
      </c>
      <c r="E3416" s="2" t="s">
        <v>2984</v>
      </c>
      <c r="F3416" s="2">
        <v>55101520</v>
      </c>
      <c r="G3416" s="2" t="s">
        <v>490</v>
      </c>
      <c r="H3416" s="2">
        <v>3</v>
      </c>
      <c r="I3416" s="2">
        <v>3</v>
      </c>
      <c r="J3416" s="2">
        <v>10</v>
      </c>
      <c r="K3416" s="2">
        <v>1</v>
      </c>
      <c r="L3416" s="3">
        <v>1234506</v>
      </c>
      <c r="M3416" s="2" t="s">
        <v>20</v>
      </c>
      <c r="N3416" s="4" t="s">
        <v>21</v>
      </c>
    </row>
    <row r="3417" spans="1:14" x14ac:dyDescent="0.25">
      <c r="A3417" s="1" t="s">
        <v>360</v>
      </c>
      <c r="B3417" s="2" t="s">
        <v>2970</v>
      </c>
      <c r="C3417" s="2" t="s">
        <v>2971</v>
      </c>
      <c r="D3417" s="2" t="s">
        <v>17984</v>
      </c>
      <c r="E3417" s="2" t="s">
        <v>2985</v>
      </c>
      <c r="F3417" s="2">
        <v>55101520</v>
      </c>
      <c r="G3417" s="2" t="s">
        <v>490</v>
      </c>
      <c r="H3417" s="2">
        <v>3</v>
      </c>
      <c r="I3417" s="2">
        <v>3</v>
      </c>
      <c r="J3417" s="2">
        <v>10</v>
      </c>
      <c r="K3417" s="2">
        <v>1</v>
      </c>
      <c r="L3417" s="3">
        <v>268017.75</v>
      </c>
      <c r="M3417" s="2" t="s">
        <v>20</v>
      </c>
      <c r="N3417" s="4" t="s">
        <v>21</v>
      </c>
    </row>
    <row r="3418" spans="1:14" x14ac:dyDescent="0.25">
      <c r="A3418" s="1" t="s">
        <v>360</v>
      </c>
      <c r="B3418" s="2" t="s">
        <v>2970</v>
      </c>
      <c r="C3418" s="2" t="s">
        <v>2971</v>
      </c>
      <c r="D3418" s="2" t="s">
        <v>17984</v>
      </c>
      <c r="E3418" s="2" t="s">
        <v>2986</v>
      </c>
      <c r="F3418" s="2">
        <v>55101520</v>
      </c>
      <c r="G3418" s="2" t="s">
        <v>490</v>
      </c>
      <c r="H3418" s="2">
        <v>3</v>
      </c>
      <c r="I3418" s="2">
        <v>3</v>
      </c>
      <c r="J3418" s="2">
        <v>10</v>
      </c>
      <c r="K3418" s="2">
        <v>1</v>
      </c>
      <c r="L3418" s="3">
        <v>231145.59999999998</v>
      </c>
      <c r="M3418" s="2" t="s">
        <v>20</v>
      </c>
      <c r="N3418" s="4" t="s">
        <v>21</v>
      </c>
    </row>
    <row r="3419" spans="1:14" x14ac:dyDescent="0.25">
      <c r="A3419" s="1" t="s">
        <v>360</v>
      </c>
      <c r="B3419" s="2" t="s">
        <v>2970</v>
      </c>
      <c r="C3419" s="2" t="s">
        <v>2971</v>
      </c>
      <c r="D3419" s="2" t="s">
        <v>17984</v>
      </c>
      <c r="E3419" s="2" t="s">
        <v>2987</v>
      </c>
      <c r="F3419" s="2">
        <v>55101520</v>
      </c>
      <c r="G3419" s="2" t="s">
        <v>490</v>
      </c>
      <c r="H3419" s="2">
        <v>3</v>
      </c>
      <c r="I3419" s="2">
        <v>3</v>
      </c>
      <c r="J3419" s="2">
        <v>10</v>
      </c>
      <c r="K3419" s="2">
        <v>1</v>
      </c>
      <c r="L3419" s="3">
        <v>327845</v>
      </c>
      <c r="M3419" s="2" t="s">
        <v>20</v>
      </c>
      <c r="N3419" s="4" t="s">
        <v>21</v>
      </c>
    </row>
    <row r="3420" spans="1:14" x14ac:dyDescent="0.25">
      <c r="A3420" s="1" t="s">
        <v>360</v>
      </c>
      <c r="B3420" s="2" t="s">
        <v>2970</v>
      </c>
      <c r="C3420" s="2" t="s">
        <v>2971</v>
      </c>
      <c r="D3420" s="2" t="s">
        <v>17984</v>
      </c>
      <c r="E3420" s="2" t="s">
        <v>2988</v>
      </c>
      <c r="F3420" s="2">
        <v>55101520</v>
      </c>
      <c r="G3420" s="2" t="s">
        <v>490</v>
      </c>
      <c r="H3420" s="2">
        <v>3</v>
      </c>
      <c r="I3420" s="2">
        <v>3</v>
      </c>
      <c r="J3420" s="2">
        <v>10</v>
      </c>
      <c r="K3420" s="2">
        <v>1</v>
      </c>
      <c r="L3420" s="3">
        <v>110075</v>
      </c>
      <c r="M3420" s="2" t="s">
        <v>20</v>
      </c>
      <c r="N3420" s="4" t="s">
        <v>21</v>
      </c>
    </row>
    <row r="3421" spans="1:14" x14ac:dyDescent="0.25">
      <c r="A3421" s="1" t="s">
        <v>360</v>
      </c>
      <c r="B3421" s="2" t="s">
        <v>2970</v>
      </c>
      <c r="C3421" s="2" t="s">
        <v>2971</v>
      </c>
      <c r="D3421" s="2" t="s">
        <v>17984</v>
      </c>
      <c r="E3421" s="2" t="s">
        <v>2989</v>
      </c>
      <c r="F3421" s="2">
        <v>55101520</v>
      </c>
      <c r="G3421" s="2" t="s">
        <v>490</v>
      </c>
      <c r="H3421" s="2">
        <v>3</v>
      </c>
      <c r="I3421" s="2">
        <v>3</v>
      </c>
      <c r="J3421" s="2">
        <v>10</v>
      </c>
      <c r="K3421" s="2">
        <v>1</v>
      </c>
      <c r="L3421" s="3">
        <v>132714.75</v>
      </c>
      <c r="M3421" s="2" t="s">
        <v>20</v>
      </c>
      <c r="N3421" s="4" t="s">
        <v>21</v>
      </c>
    </row>
    <row r="3422" spans="1:14" x14ac:dyDescent="0.25">
      <c r="A3422" s="1" t="s">
        <v>360</v>
      </c>
      <c r="B3422" s="2" t="s">
        <v>2970</v>
      </c>
      <c r="C3422" s="2" t="s">
        <v>2971</v>
      </c>
      <c r="D3422" s="2" t="s">
        <v>17984</v>
      </c>
      <c r="E3422" s="2" t="s">
        <v>2990</v>
      </c>
      <c r="F3422" s="2">
        <v>55101520</v>
      </c>
      <c r="G3422" s="2" t="s">
        <v>490</v>
      </c>
      <c r="H3422" s="2">
        <v>3</v>
      </c>
      <c r="I3422" s="2">
        <v>3</v>
      </c>
      <c r="J3422" s="2">
        <v>10</v>
      </c>
      <c r="K3422" s="2">
        <v>1</v>
      </c>
      <c r="L3422" s="3">
        <v>237107.49999999997</v>
      </c>
      <c r="M3422" s="2" t="s">
        <v>20</v>
      </c>
      <c r="N3422" s="4" t="s">
        <v>21</v>
      </c>
    </row>
    <row r="3423" spans="1:14" x14ac:dyDescent="0.25">
      <c r="A3423" s="1" t="s">
        <v>360</v>
      </c>
      <c r="B3423" s="2" t="s">
        <v>2970</v>
      </c>
      <c r="C3423" s="2" t="s">
        <v>2971</v>
      </c>
      <c r="D3423" s="2" t="s">
        <v>17984</v>
      </c>
      <c r="E3423" s="2" t="s">
        <v>2991</v>
      </c>
      <c r="F3423" s="2">
        <v>55101520</v>
      </c>
      <c r="G3423" s="2" t="s">
        <v>490</v>
      </c>
      <c r="H3423" s="2">
        <v>3</v>
      </c>
      <c r="I3423" s="2">
        <v>3</v>
      </c>
      <c r="J3423" s="2">
        <v>10</v>
      </c>
      <c r="K3423" s="2">
        <v>1</v>
      </c>
      <c r="L3423" s="3">
        <v>237107.49999999997</v>
      </c>
      <c r="M3423" s="2" t="s">
        <v>20</v>
      </c>
      <c r="N3423" s="4" t="s">
        <v>21</v>
      </c>
    </row>
    <row r="3424" spans="1:14" x14ac:dyDescent="0.25">
      <c r="A3424" s="1" t="s">
        <v>360</v>
      </c>
      <c r="B3424" s="2" t="s">
        <v>2970</v>
      </c>
      <c r="C3424" s="2" t="s">
        <v>2971</v>
      </c>
      <c r="D3424" s="2" t="s">
        <v>17984</v>
      </c>
      <c r="E3424" s="2" t="s">
        <v>2992</v>
      </c>
      <c r="F3424" s="2">
        <v>55101520</v>
      </c>
      <c r="G3424" s="2" t="s">
        <v>490</v>
      </c>
      <c r="H3424" s="2">
        <v>3</v>
      </c>
      <c r="I3424" s="2">
        <v>3</v>
      </c>
      <c r="J3424" s="2">
        <v>10</v>
      </c>
      <c r="K3424" s="2">
        <v>1</v>
      </c>
      <c r="L3424" s="3">
        <v>237107.49999999997</v>
      </c>
      <c r="M3424" s="2" t="s">
        <v>20</v>
      </c>
      <c r="N3424" s="4" t="s">
        <v>21</v>
      </c>
    </row>
    <row r="3425" spans="1:14" x14ac:dyDescent="0.25">
      <c r="A3425" s="1" t="s">
        <v>360</v>
      </c>
      <c r="B3425" s="2" t="s">
        <v>2970</v>
      </c>
      <c r="C3425" s="2" t="s">
        <v>2971</v>
      </c>
      <c r="D3425" s="2" t="s">
        <v>17984</v>
      </c>
      <c r="E3425" s="2" t="s">
        <v>2993</v>
      </c>
      <c r="F3425" s="2">
        <v>55101520</v>
      </c>
      <c r="G3425" s="2" t="s">
        <v>490</v>
      </c>
      <c r="H3425" s="2">
        <v>3</v>
      </c>
      <c r="I3425" s="2">
        <v>3</v>
      </c>
      <c r="J3425" s="2">
        <v>10</v>
      </c>
      <c r="K3425" s="2">
        <v>1</v>
      </c>
      <c r="L3425" s="3">
        <v>237107.49999999997</v>
      </c>
      <c r="M3425" s="2" t="s">
        <v>20</v>
      </c>
      <c r="N3425" s="4" t="s">
        <v>21</v>
      </c>
    </row>
    <row r="3426" spans="1:14" x14ac:dyDescent="0.25">
      <c r="A3426" s="1" t="s">
        <v>360</v>
      </c>
      <c r="B3426" s="2" t="s">
        <v>2970</v>
      </c>
      <c r="C3426" s="2" t="s">
        <v>2971</v>
      </c>
      <c r="D3426" s="2" t="s">
        <v>17984</v>
      </c>
      <c r="E3426" s="2" t="s">
        <v>2994</v>
      </c>
      <c r="F3426" s="2">
        <v>55101520</v>
      </c>
      <c r="G3426" s="2" t="s">
        <v>490</v>
      </c>
      <c r="H3426" s="2">
        <v>3</v>
      </c>
      <c r="I3426" s="2">
        <v>3</v>
      </c>
      <c r="J3426" s="2">
        <v>10</v>
      </c>
      <c r="K3426" s="2">
        <v>1</v>
      </c>
      <c r="L3426" s="3">
        <v>822706.49999999988</v>
      </c>
      <c r="M3426" s="2" t="s">
        <v>20</v>
      </c>
      <c r="N3426" s="4" t="s">
        <v>21</v>
      </c>
    </row>
    <row r="3427" spans="1:14" x14ac:dyDescent="0.25">
      <c r="A3427" s="1" t="s">
        <v>360</v>
      </c>
      <c r="B3427" s="2" t="s">
        <v>2970</v>
      </c>
      <c r="C3427" s="2" t="s">
        <v>2971</v>
      </c>
      <c r="D3427" s="2" t="s">
        <v>17984</v>
      </c>
      <c r="E3427" s="2" t="s">
        <v>2995</v>
      </c>
      <c r="F3427" s="2">
        <v>55101520</v>
      </c>
      <c r="G3427" s="2" t="s">
        <v>490</v>
      </c>
      <c r="H3427" s="2">
        <v>3</v>
      </c>
      <c r="I3427" s="2">
        <v>3</v>
      </c>
      <c r="J3427" s="2">
        <v>10</v>
      </c>
      <c r="K3427" s="2">
        <v>1</v>
      </c>
      <c r="L3427" s="3">
        <v>288265.59999999998</v>
      </c>
      <c r="M3427" s="2" t="s">
        <v>20</v>
      </c>
      <c r="N3427" s="4" t="s">
        <v>21</v>
      </c>
    </row>
    <row r="3428" spans="1:14" x14ac:dyDescent="0.25">
      <c r="A3428" s="1" t="s">
        <v>360</v>
      </c>
      <c r="B3428" s="2" t="s">
        <v>2970</v>
      </c>
      <c r="C3428" s="2" t="s">
        <v>2971</v>
      </c>
      <c r="D3428" s="2" t="s">
        <v>17984</v>
      </c>
      <c r="E3428" s="2" t="s">
        <v>2996</v>
      </c>
      <c r="F3428" s="2">
        <v>55101520</v>
      </c>
      <c r="G3428" s="2" t="s">
        <v>490</v>
      </c>
      <c r="H3428" s="2">
        <v>3</v>
      </c>
      <c r="I3428" s="2">
        <v>3</v>
      </c>
      <c r="J3428" s="2">
        <v>10</v>
      </c>
      <c r="K3428" s="2">
        <v>1</v>
      </c>
      <c r="L3428" s="3">
        <v>140860.29999999999</v>
      </c>
      <c r="M3428" s="2" t="s">
        <v>20</v>
      </c>
      <c r="N3428" s="4" t="s">
        <v>21</v>
      </c>
    </row>
    <row r="3429" spans="1:14" x14ac:dyDescent="0.25">
      <c r="A3429" s="1" t="s">
        <v>360</v>
      </c>
      <c r="B3429" s="2" t="s">
        <v>2970</v>
      </c>
      <c r="C3429" s="2" t="s">
        <v>2971</v>
      </c>
      <c r="D3429" s="2" t="s">
        <v>17984</v>
      </c>
      <c r="E3429" s="2" t="s">
        <v>2997</v>
      </c>
      <c r="F3429" s="2">
        <v>55101520</v>
      </c>
      <c r="G3429" s="2" t="s">
        <v>490</v>
      </c>
      <c r="H3429" s="2">
        <v>3</v>
      </c>
      <c r="I3429" s="2">
        <v>3</v>
      </c>
      <c r="J3429" s="2">
        <v>10</v>
      </c>
      <c r="K3429" s="2">
        <v>1</v>
      </c>
      <c r="L3429" s="3">
        <v>140860.29999999999</v>
      </c>
      <c r="M3429" s="2" t="s">
        <v>20</v>
      </c>
      <c r="N3429" s="4" t="s">
        <v>21</v>
      </c>
    </row>
    <row r="3430" spans="1:14" x14ac:dyDescent="0.25">
      <c r="A3430" s="1" t="s">
        <v>360</v>
      </c>
      <c r="B3430" s="2" t="s">
        <v>2970</v>
      </c>
      <c r="C3430" s="2" t="s">
        <v>2971</v>
      </c>
      <c r="D3430" s="2" t="s">
        <v>17984</v>
      </c>
      <c r="E3430" s="2" t="s">
        <v>2998</v>
      </c>
      <c r="F3430" s="2">
        <v>55101520</v>
      </c>
      <c r="G3430" s="2" t="s">
        <v>490</v>
      </c>
      <c r="H3430" s="2">
        <v>3</v>
      </c>
      <c r="I3430" s="2">
        <v>3</v>
      </c>
      <c r="J3430" s="2">
        <v>10</v>
      </c>
      <c r="K3430" s="2">
        <v>1</v>
      </c>
      <c r="L3430" s="3">
        <v>99067.5</v>
      </c>
      <c r="M3430" s="2" t="s">
        <v>20</v>
      </c>
      <c r="N3430" s="4" t="s">
        <v>21</v>
      </c>
    </row>
    <row r="3431" spans="1:14" x14ac:dyDescent="0.25">
      <c r="A3431" s="1" t="s">
        <v>360</v>
      </c>
      <c r="B3431" s="2" t="s">
        <v>2970</v>
      </c>
      <c r="C3431" s="2" t="s">
        <v>2971</v>
      </c>
      <c r="D3431" s="2" t="s">
        <v>17984</v>
      </c>
      <c r="E3431" s="2" t="s">
        <v>2999</v>
      </c>
      <c r="F3431" s="2">
        <v>55101520</v>
      </c>
      <c r="G3431" s="2" t="s">
        <v>490</v>
      </c>
      <c r="H3431" s="2">
        <v>3</v>
      </c>
      <c r="I3431" s="2">
        <v>3</v>
      </c>
      <c r="J3431" s="2">
        <v>10</v>
      </c>
      <c r="K3431" s="2">
        <v>1</v>
      </c>
      <c r="L3431" s="3">
        <v>72628.08</v>
      </c>
      <c r="M3431" s="2" t="s">
        <v>20</v>
      </c>
      <c r="N3431" s="4" t="s">
        <v>21</v>
      </c>
    </row>
    <row r="3432" spans="1:14" x14ac:dyDescent="0.25">
      <c r="A3432" s="1" t="s">
        <v>360</v>
      </c>
      <c r="B3432" s="2" t="s">
        <v>2970</v>
      </c>
      <c r="C3432" s="2" t="s">
        <v>2971</v>
      </c>
      <c r="D3432" s="2" t="s">
        <v>17984</v>
      </c>
      <c r="E3432" s="2" t="s">
        <v>3000</v>
      </c>
      <c r="F3432" s="2">
        <v>55101520</v>
      </c>
      <c r="G3432" s="2" t="s">
        <v>490</v>
      </c>
      <c r="H3432" s="2">
        <v>3</v>
      </c>
      <c r="I3432" s="2">
        <v>3</v>
      </c>
      <c r="J3432" s="2">
        <v>10</v>
      </c>
      <c r="K3432" s="2">
        <v>1</v>
      </c>
      <c r="L3432" s="3">
        <v>60547.199999999997</v>
      </c>
      <c r="M3432" s="2" t="s">
        <v>20</v>
      </c>
      <c r="N3432" s="4" t="s">
        <v>21</v>
      </c>
    </row>
    <row r="3433" spans="1:14" x14ac:dyDescent="0.25">
      <c r="A3433" s="1" t="s">
        <v>360</v>
      </c>
      <c r="B3433" s="2" t="s">
        <v>2970</v>
      </c>
      <c r="C3433" s="2" t="s">
        <v>2971</v>
      </c>
      <c r="D3433" s="2" t="s">
        <v>17984</v>
      </c>
      <c r="E3433" s="2" t="s">
        <v>3001</v>
      </c>
      <c r="F3433" s="2">
        <v>55101520</v>
      </c>
      <c r="G3433" s="2" t="s">
        <v>490</v>
      </c>
      <c r="H3433" s="2">
        <v>3</v>
      </c>
      <c r="I3433" s="2">
        <v>3</v>
      </c>
      <c r="J3433" s="2">
        <v>10</v>
      </c>
      <c r="K3433" s="2">
        <v>1</v>
      </c>
      <c r="L3433" s="3">
        <v>299433.75</v>
      </c>
      <c r="M3433" s="2" t="s">
        <v>20</v>
      </c>
      <c r="N3433" s="4" t="s">
        <v>21</v>
      </c>
    </row>
    <row r="3434" spans="1:14" x14ac:dyDescent="0.25">
      <c r="A3434" s="1" t="s">
        <v>360</v>
      </c>
      <c r="B3434" s="2" t="s">
        <v>2970</v>
      </c>
      <c r="C3434" s="2" t="s">
        <v>2971</v>
      </c>
      <c r="D3434" s="2" t="s">
        <v>17984</v>
      </c>
      <c r="E3434" s="2" t="s">
        <v>3002</v>
      </c>
      <c r="F3434" s="2">
        <v>55101520</v>
      </c>
      <c r="G3434" s="2" t="s">
        <v>490</v>
      </c>
      <c r="H3434" s="2">
        <v>3</v>
      </c>
      <c r="I3434" s="2">
        <v>3</v>
      </c>
      <c r="J3434" s="2">
        <v>10</v>
      </c>
      <c r="K3434" s="2">
        <v>1</v>
      </c>
      <c r="L3434" s="3">
        <v>141134</v>
      </c>
      <c r="M3434" s="2" t="s">
        <v>20</v>
      </c>
      <c r="N3434" s="4" t="s">
        <v>21</v>
      </c>
    </row>
    <row r="3435" spans="1:14" x14ac:dyDescent="0.25">
      <c r="A3435" s="1" t="s">
        <v>360</v>
      </c>
      <c r="B3435" s="2" t="s">
        <v>2970</v>
      </c>
      <c r="C3435" s="2" t="s">
        <v>2971</v>
      </c>
      <c r="D3435" s="2" t="s">
        <v>17984</v>
      </c>
      <c r="E3435" s="2" t="s">
        <v>3003</v>
      </c>
      <c r="F3435" s="2">
        <v>55101520</v>
      </c>
      <c r="G3435" s="2" t="s">
        <v>490</v>
      </c>
      <c r="H3435" s="2">
        <v>3</v>
      </c>
      <c r="I3435" s="2">
        <v>3</v>
      </c>
      <c r="J3435" s="2">
        <v>10</v>
      </c>
      <c r="K3435" s="2">
        <v>1</v>
      </c>
      <c r="L3435" s="3">
        <v>84323.4</v>
      </c>
      <c r="M3435" s="2" t="s">
        <v>20</v>
      </c>
      <c r="N3435" s="4" t="s">
        <v>21</v>
      </c>
    </row>
    <row r="3436" spans="1:14" x14ac:dyDescent="0.25">
      <c r="A3436" s="1" t="s">
        <v>360</v>
      </c>
      <c r="B3436" s="2" t="s">
        <v>2970</v>
      </c>
      <c r="C3436" s="2" t="s">
        <v>2971</v>
      </c>
      <c r="D3436" s="2" t="s">
        <v>17984</v>
      </c>
      <c r="E3436" s="2" t="s">
        <v>3004</v>
      </c>
      <c r="F3436" s="2">
        <v>55101520</v>
      </c>
      <c r="G3436" s="2" t="s">
        <v>490</v>
      </c>
      <c r="H3436" s="2">
        <v>3</v>
      </c>
      <c r="I3436" s="2">
        <v>3</v>
      </c>
      <c r="J3436" s="2">
        <v>10</v>
      </c>
      <c r="K3436" s="2">
        <v>1</v>
      </c>
      <c r="L3436" s="3">
        <v>384667.5</v>
      </c>
      <c r="M3436" s="2" t="s">
        <v>20</v>
      </c>
      <c r="N3436" s="4" t="s">
        <v>21</v>
      </c>
    </row>
    <row r="3437" spans="1:14" x14ac:dyDescent="0.25">
      <c r="A3437" s="1" t="s">
        <v>360</v>
      </c>
      <c r="B3437" s="2" t="s">
        <v>2970</v>
      </c>
      <c r="C3437" s="2" t="s">
        <v>2971</v>
      </c>
      <c r="D3437" s="2" t="s">
        <v>17984</v>
      </c>
      <c r="E3437" s="2" t="s">
        <v>3005</v>
      </c>
      <c r="F3437" s="2">
        <v>55101520</v>
      </c>
      <c r="G3437" s="2" t="s">
        <v>490</v>
      </c>
      <c r="H3437" s="2">
        <v>3</v>
      </c>
      <c r="I3437" s="2">
        <v>3</v>
      </c>
      <c r="J3437" s="2">
        <v>10</v>
      </c>
      <c r="K3437" s="2">
        <v>1</v>
      </c>
      <c r="L3437" s="3">
        <v>58869.299999999996</v>
      </c>
      <c r="M3437" s="2" t="s">
        <v>20</v>
      </c>
      <c r="N3437" s="4" t="s">
        <v>21</v>
      </c>
    </row>
    <row r="3438" spans="1:14" x14ac:dyDescent="0.25">
      <c r="A3438" s="1" t="s">
        <v>360</v>
      </c>
      <c r="B3438" s="2" t="s">
        <v>2970</v>
      </c>
      <c r="C3438" s="2" t="s">
        <v>2971</v>
      </c>
      <c r="D3438" s="2" t="s">
        <v>17984</v>
      </c>
      <c r="E3438" s="2" t="s">
        <v>3006</v>
      </c>
      <c r="F3438" s="2">
        <v>55101520</v>
      </c>
      <c r="G3438" s="2" t="s">
        <v>490</v>
      </c>
      <c r="H3438" s="2">
        <v>3</v>
      </c>
      <c r="I3438" s="2">
        <v>3</v>
      </c>
      <c r="J3438" s="2">
        <v>10</v>
      </c>
      <c r="K3438" s="2">
        <v>1</v>
      </c>
      <c r="L3438" s="3">
        <v>78664.95</v>
      </c>
      <c r="M3438" s="2" t="s">
        <v>20</v>
      </c>
      <c r="N3438" s="4" t="s">
        <v>21</v>
      </c>
    </row>
    <row r="3439" spans="1:14" x14ac:dyDescent="0.25">
      <c r="A3439" s="1" t="s">
        <v>360</v>
      </c>
      <c r="B3439" s="2" t="s">
        <v>2970</v>
      </c>
      <c r="C3439" s="2" t="s">
        <v>2971</v>
      </c>
      <c r="D3439" s="2" t="s">
        <v>17984</v>
      </c>
      <c r="E3439" s="2" t="s">
        <v>3007</v>
      </c>
      <c r="F3439" s="2">
        <v>55101520</v>
      </c>
      <c r="G3439" s="2" t="s">
        <v>490</v>
      </c>
      <c r="H3439" s="2">
        <v>3</v>
      </c>
      <c r="I3439" s="2">
        <v>3</v>
      </c>
      <c r="J3439" s="2">
        <v>10</v>
      </c>
      <c r="K3439" s="2">
        <v>1</v>
      </c>
      <c r="L3439" s="3">
        <v>219055.19999999998</v>
      </c>
      <c r="M3439" s="2" t="s">
        <v>20</v>
      </c>
      <c r="N3439" s="4" t="s">
        <v>21</v>
      </c>
    </row>
    <row r="3440" spans="1:14" x14ac:dyDescent="0.25">
      <c r="A3440" s="1" t="s">
        <v>360</v>
      </c>
      <c r="B3440" s="2" t="s">
        <v>2970</v>
      </c>
      <c r="C3440" s="2" t="s">
        <v>2971</v>
      </c>
      <c r="D3440" s="2" t="s">
        <v>17984</v>
      </c>
      <c r="E3440" s="2" t="s">
        <v>3008</v>
      </c>
      <c r="F3440" s="2">
        <v>55101520</v>
      </c>
      <c r="G3440" s="2" t="s">
        <v>490</v>
      </c>
      <c r="H3440" s="2">
        <v>3</v>
      </c>
      <c r="I3440" s="2">
        <v>3</v>
      </c>
      <c r="J3440" s="2">
        <v>10</v>
      </c>
      <c r="K3440" s="2">
        <v>1</v>
      </c>
      <c r="L3440" s="3">
        <v>145031.25</v>
      </c>
      <c r="M3440" s="2" t="s">
        <v>20</v>
      </c>
      <c r="N3440" s="4" t="s">
        <v>21</v>
      </c>
    </row>
    <row r="3441" spans="1:14" x14ac:dyDescent="0.25">
      <c r="A3441" s="1" t="s">
        <v>360</v>
      </c>
      <c r="B3441" s="2" t="s">
        <v>2970</v>
      </c>
      <c r="C3441" s="2" t="s">
        <v>2971</v>
      </c>
      <c r="D3441" s="2" t="s">
        <v>17984</v>
      </c>
      <c r="E3441" s="2" t="s">
        <v>3009</v>
      </c>
      <c r="F3441" s="2">
        <v>55101520</v>
      </c>
      <c r="G3441" s="2" t="s">
        <v>490</v>
      </c>
      <c r="H3441" s="2">
        <v>3</v>
      </c>
      <c r="I3441" s="2">
        <v>3</v>
      </c>
      <c r="J3441" s="2">
        <v>10</v>
      </c>
      <c r="K3441" s="2">
        <v>1</v>
      </c>
      <c r="L3441" s="3">
        <v>53335.799999999996</v>
      </c>
      <c r="M3441" s="2" t="s">
        <v>20</v>
      </c>
      <c r="N3441" s="4" t="s">
        <v>21</v>
      </c>
    </row>
    <row r="3442" spans="1:14" x14ac:dyDescent="0.25">
      <c r="A3442" s="1" t="s">
        <v>360</v>
      </c>
      <c r="B3442" s="2" t="s">
        <v>2970</v>
      </c>
      <c r="C3442" s="2" t="s">
        <v>2971</v>
      </c>
      <c r="D3442" s="2" t="s">
        <v>17984</v>
      </c>
      <c r="E3442" s="2" t="s">
        <v>3010</v>
      </c>
      <c r="F3442" s="2">
        <v>55101520</v>
      </c>
      <c r="G3442" s="2" t="s">
        <v>490</v>
      </c>
      <c r="H3442" s="2">
        <v>3</v>
      </c>
      <c r="I3442" s="2">
        <v>3</v>
      </c>
      <c r="J3442" s="2">
        <v>10</v>
      </c>
      <c r="K3442" s="2">
        <v>1</v>
      </c>
      <c r="L3442" s="3">
        <v>163773.75</v>
      </c>
      <c r="M3442" s="2" t="s">
        <v>20</v>
      </c>
      <c r="N3442" s="4" t="s">
        <v>21</v>
      </c>
    </row>
    <row r="3443" spans="1:14" x14ac:dyDescent="0.25">
      <c r="A3443" s="1" t="s">
        <v>360</v>
      </c>
      <c r="B3443" s="2" t="s">
        <v>2970</v>
      </c>
      <c r="C3443" s="2" t="s">
        <v>2971</v>
      </c>
      <c r="D3443" s="2" t="s">
        <v>17984</v>
      </c>
      <c r="E3443" s="2" t="s">
        <v>3011</v>
      </c>
      <c r="F3443" s="2">
        <v>55101520</v>
      </c>
      <c r="G3443" s="2" t="s">
        <v>490</v>
      </c>
      <c r="H3443" s="2">
        <v>3</v>
      </c>
      <c r="I3443" s="2">
        <v>3</v>
      </c>
      <c r="J3443" s="2">
        <v>10</v>
      </c>
      <c r="K3443" s="2">
        <v>1</v>
      </c>
      <c r="L3443" s="3">
        <v>50539.299999999996</v>
      </c>
      <c r="M3443" s="2" t="s">
        <v>20</v>
      </c>
      <c r="N3443" s="4" t="s">
        <v>21</v>
      </c>
    </row>
    <row r="3444" spans="1:14" x14ac:dyDescent="0.25">
      <c r="A3444" s="1" t="s">
        <v>360</v>
      </c>
      <c r="B3444" s="2" t="s">
        <v>2970</v>
      </c>
      <c r="C3444" s="2" t="s">
        <v>2971</v>
      </c>
      <c r="D3444" s="2" t="s">
        <v>17984</v>
      </c>
      <c r="E3444" s="2" t="s">
        <v>3012</v>
      </c>
      <c r="F3444" s="2">
        <v>55101520</v>
      </c>
      <c r="G3444" s="2" t="s">
        <v>490</v>
      </c>
      <c r="H3444" s="2">
        <v>3</v>
      </c>
      <c r="I3444" s="2">
        <v>3</v>
      </c>
      <c r="J3444" s="2">
        <v>10</v>
      </c>
      <c r="K3444" s="2">
        <v>1</v>
      </c>
      <c r="L3444" s="3">
        <v>94462.199999999983</v>
      </c>
      <c r="M3444" s="2" t="s">
        <v>20</v>
      </c>
      <c r="N3444" s="4" t="s">
        <v>21</v>
      </c>
    </row>
    <row r="3445" spans="1:14" x14ac:dyDescent="0.25">
      <c r="A3445" s="1" t="s">
        <v>360</v>
      </c>
      <c r="B3445" s="2" t="s">
        <v>2970</v>
      </c>
      <c r="C3445" s="2" t="s">
        <v>2971</v>
      </c>
      <c r="D3445" s="2" t="s">
        <v>17984</v>
      </c>
      <c r="E3445" s="2" t="s">
        <v>3013</v>
      </c>
      <c r="F3445" s="2">
        <v>55101520</v>
      </c>
      <c r="G3445" s="2" t="s">
        <v>490</v>
      </c>
      <c r="H3445" s="2">
        <v>3</v>
      </c>
      <c r="I3445" s="2">
        <v>3</v>
      </c>
      <c r="J3445" s="2">
        <v>10</v>
      </c>
      <c r="K3445" s="2">
        <v>1</v>
      </c>
      <c r="L3445" s="3">
        <v>94462.199999999983</v>
      </c>
      <c r="M3445" s="2" t="s">
        <v>20</v>
      </c>
      <c r="N3445" s="4" t="s">
        <v>21</v>
      </c>
    </row>
    <row r="3446" spans="1:14" x14ac:dyDescent="0.25">
      <c r="A3446" s="1" t="s">
        <v>360</v>
      </c>
      <c r="B3446" s="2" t="s">
        <v>2970</v>
      </c>
      <c r="C3446" s="2" t="s">
        <v>2971</v>
      </c>
      <c r="D3446" s="2" t="s">
        <v>17984</v>
      </c>
      <c r="E3446" s="2" t="s">
        <v>18234</v>
      </c>
      <c r="F3446" s="2">
        <v>55101520</v>
      </c>
      <c r="G3446" s="2" t="s">
        <v>490</v>
      </c>
      <c r="H3446" s="2">
        <v>3</v>
      </c>
      <c r="I3446" s="2">
        <v>3</v>
      </c>
      <c r="J3446" s="2">
        <v>10</v>
      </c>
      <c r="K3446" s="2">
        <v>1</v>
      </c>
      <c r="L3446" s="3">
        <v>90321</v>
      </c>
      <c r="M3446" s="2" t="s">
        <v>20</v>
      </c>
      <c r="N3446" s="4" t="s">
        <v>21</v>
      </c>
    </row>
    <row r="3447" spans="1:14" x14ac:dyDescent="0.25">
      <c r="A3447" s="1" t="s">
        <v>360</v>
      </c>
      <c r="B3447" s="2" t="s">
        <v>2970</v>
      </c>
      <c r="C3447" s="2" t="s">
        <v>2971</v>
      </c>
      <c r="D3447" s="2" t="s">
        <v>17984</v>
      </c>
      <c r="E3447" s="2" t="s">
        <v>3014</v>
      </c>
      <c r="F3447" s="2">
        <v>55101520</v>
      </c>
      <c r="G3447" s="2" t="s">
        <v>490</v>
      </c>
      <c r="H3447" s="2">
        <v>3</v>
      </c>
      <c r="I3447" s="2">
        <v>3</v>
      </c>
      <c r="J3447" s="2">
        <v>10</v>
      </c>
      <c r="K3447" s="2">
        <v>1</v>
      </c>
      <c r="L3447" s="3">
        <v>146846</v>
      </c>
      <c r="M3447" s="2" t="s">
        <v>20</v>
      </c>
      <c r="N3447" s="4" t="s">
        <v>21</v>
      </c>
    </row>
    <row r="3448" spans="1:14" x14ac:dyDescent="0.25">
      <c r="A3448" s="1" t="s">
        <v>360</v>
      </c>
      <c r="B3448" s="2" t="s">
        <v>2970</v>
      </c>
      <c r="C3448" s="2" t="s">
        <v>2971</v>
      </c>
      <c r="D3448" s="2" t="s">
        <v>17984</v>
      </c>
      <c r="E3448" s="2" t="s">
        <v>3015</v>
      </c>
      <c r="F3448" s="2">
        <v>55101520</v>
      </c>
      <c r="G3448" s="2" t="s">
        <v>490</v>
      </c>
      <c r="H3448" s="2">
        <v>3</v>
      </c>
      <c r="I3448" s="2">
        <v>3</v>
      </c>
      <c r="J3448" s="2">
        <v>10</v>
      </c>
      <c r="K3448" s="2">
        <v>1</v>
      </c>
      <c r="L3448" s="3">
        <v>201895.4</v>
      </c>
      <c r="M3448" s="2" t="s">
        <v>20</v>
      </c>
      <c r="N3448" s="4" t="s">
        <v>21</v>
      </c>
    </row>
    <row r="3449" spans="1:14" x14ac:dyDescent="0.25">
      <c r="A3449" s="1" t="s">
        <v>360</v>
      </c>
      <c r="B3449" s="2" t="s">
        <v>2970</v>
      </c>
      <c r="C3449" s="2" t="s">
        <v>2971</v>
      </c>
      <c r="D3449" s="2" t="s">
        <v>17984</v>
      </c>
      <c r="E3449" s="2" t="s">
        <v>3016</v>
      </c>
      <c r="F3449" s="2">
        <v>55101520</v>
      </c>
      <c r="G3449" s="2" t="s">
        <v>490</v>
      </c>
      <c r="H3449" s="2">
        <v>3</v>
      </c>
      <c r="I3449" s="2">
        <v>3</v>
      </c>
      <c r="J3449" s="2">
        <v>10</v>
      </c>
      <c r="K3449" s="2">
        <v>1</v>
      </c>
      <c r="L3449" s="3">
        <v>315706.99999999994</v>
      </c>
      <c r="M3449" s="2" t="s">
        <v>20</v>
      </c>
      <c r="N3449" s="4" t="s">
        <v>21</v>
      </c>
    </row>
    <row r="3450" spans="1:14" x14ac:dyDescent="0.25">
      <c r="A3450" s="1" t="s">
        <v>360</v>
      </c>
      <c r="B3450" s="2" t="s">
        <v>2970</v>
      </c>
      <c r="C3450" s="2" t="s">
        <v>2971</v>
      </c>
      <c r="D3450" s="2" t="s">
        <v>17984</v>
      </c>
      <c r="E3450" s="2" t="s">
        <v>3017</v>
      </c>
      <c r="F3450" s="2">
        <v>55101520</v>
      </c>
      <c r="G3450" s="2" t="s">
        <v>490</v>
      </c>
      <c r="H3450" s="2">
        <v>3</v>
      </c>
      <c r="I3450" s="2">
        <v>3</v>
      </c>
      <c r="J3450" s="2">
        <v>10</v>
      </c>
      <c r="K3450" s="2">
        <v>1</v>
      </c>
      <c r="L3450" s="3">
        <v>82496.75</v>
      </c>
      <c r="M3450" s="2" t="s">
        <v>20</v>
      </c>
      <c r="N3450" s="4" t="s">
        <v>21</v>
      </c>
    </row>
    <row r="3451" spans="1:14" x14ac:dyDescent="0.25">
      <c r="A3451" s="1" t="s">
        <v>360</v>
      </c>
      <c r="B3451" s="2" t="s">
        <v>2970</v>
      </c>
      <c r="C3451" s="2" t="s">
        <v>2971</v>
      </c>
      <c r="D3451" s="2" t="s">
        <v>17984</v>
      </c>
      <c r="E3451" s="2" t="s">
        <v>3018</v>
      </c>
      <c r="F3451" s="2">
        <v>55101520</v>
      </c>
      <c r="G3451" s="2" t="s">
        <v>490</v>
      </c>
      <c r="H3451" s="2">
        <v>3</v>
      </c>
      <c r="I3451" s="2">
        <v>3</v>
      </c>
      <c r="J3451" s="2">
        <v>10</v>
      </c>
      <c r="K3451" s="2">
        <v>1</v>
      </c>
      <c r="L3451" s="3">
        <v>475643</v>
      </c>
      <c r="M3451" s="2" t="s">
        <v>20</v>
      </c>
      <c r="N3451" s="4" t="s">
        <v>21</v>
      </c>
    </row>
    <row r="3452" spans="1:14" x14ac:dyDescent="0.25">
      <c r="A3452" s="1" t="s">
        <v>360</v>
      </c>
      <c r="B3452" s="2" t="s">
        <v>2970</v>
      </c>
      <c r="C3452" s="2" t="s">
        <v>2971</v>
      </c>
      <c r="D3452" s="2" t="s">
        <v>17984</v>
      </c>
      <c r="E3452" s="2" t="s">
        <v>3019</v>
      </c>
      <c r="F3452" s="2">
        <v>55101520</v>
      </c>
      <c r="G3452" s="2" t="s">
        <v>490</v>
      </c>
      <c r="H3452" s="2">
        <v>3</v>
      </c>
      <c r="I3452" s="2">
        <v>3</v>
      </c>
      <c r="J3452" s="2">
        <v>10</v>
      </c>
      <c r="K3452" s="2">
        <v>1</v>
      </c>
      <c r="L3452" s="3">
        <v>475643</v>
      </c>
      <c r="M3452" s="2" t="s">
        <v>20</v>
      </c>
      <c r="N3452" s="4" t="s">
        <v>21</v>
      </c>
    </row>
    <row r="3453" spans="1:14" x14ac:dyDescent="0.25">
      <c r="A3453" s="1" t="s">
        <v>360</v>
      </c>
      <c r="B3453" s="2" t="s">
        <v>2970</v>
      </c>
      <c r="C3453" s="2" t="s">
        <v>2971</v>
      </c>
      <c r="D3453" s="2" t="s">
        <v>17984</v>
      </c>
      <c r="E3453" s="2" t="s">
        <v>3020</v>
      </c>
      <c r="F3453" s="2">
        <v>55101520</v>
      </c>
      <c r="G3453" s="2" t="s">
        <v>490</v>
      </c>
      <c r="H3453" s="2">
        <v>3</v>
      </c>
      <c r="I3453" s="2">
        <v>3</v>
      </c>
      <c r="J3453" s="2">
        <v>10</v>
      </c>
      <c r="K3453" s="2">
        <v>1</v>
      </c>
      <c r="L3453" s="3">
        <v>94462.199999999983</v>
      </c>
      <c r="M3453" s="2" t="s">
        <v>20</v>
      </c>
      <c r="N3453" s="4" t="s">
        <v>21</v>
      </c>
    </row>
    <row r="3454" spans="1:14" x14ac:dyDescent="0.25">
      <c r="A3454" s="1" t="s">
        <v>360</v>
      </c>
      <c r="B3454" s="2" t="s">
        <v>2970</v>
      </c>
      <c r="C3454" s="2" t="s">
        <v>2971</v>
      </c>
      <c r="D3454" s="2" t="s">
        <v>17984</v>
      </c>
      <c r="E3454" s="2" t="s">
        <v>3021</v>
      </c>
      <c r="F3454" s="2">
        <v>55101520</v>
      </c>
      <c r="G3454" s="2" t="s">
        <v>490</v>
      </c>
      <c r="H3454" s="2">
        <v>3</v>
      </c>
      <c r="I3454" s="2">
        <v>3</v>
      </c>
      <c r="J3454" s="2">
        <v>10</v>
      </c>
      <c r="K3454" s="2">
        <v>1</v>
      </c>
      <c r="L3454" s="3">
        <v>94462.199999999983</v>
      </c>
      <c r="M3454" s="2" t="s">
        <v>20</v>
      </c>
      <c r="N3454" s="4" t="s">
        <v>21</v>
      </c>
    </row>
    <row r="3455" spans="1:14" x14ac:dyDescent="0.25">
      <c r="A3455" s="1" t="s">
        <v>360</v>
      </c>
      <c r="B3455" s="2" t="s">
        <v>2970</v>
      </c>
      <c r="C3455" s="2" t="s">
        <v>2971</v>
      </c>
      <c r="D3455" s="2" t="s">
        <v>17984</v>
      </c>
      <c r="E3455" s="2" t="s">
        <v>3022</v>
      </c>
      <c r="F3455" s="2">
        <v>55101520</v>
      </c>
      <c r="G3455" s="2" t="s">
        <v>490</v>
      </c>
      <c r="H3455" s="2">
        <v>3</v>
      </c>
      <c r="I3455" s="2">
        <v>3</v>
      </c>
      <c r="J3455" s="2">
        <v>10</v>
      </c>
      <c r="K3455" s="2">
        <v>1</v>
      </c>
      <c r="L3455" s="3">
        <v>65045.399999999994</v>
      </c>
      <c r="M3455" s="2" t="s">
        <v>20</v>
      </c>
      <c r="N3455" s="4" t="s">
        <v>21</v>
      </c>
    </row>
    <row r="3456" spans="1:14" x14ac:dyDescent="0.25">
      <c r="A3456" s="1" t="s">
        <v>360</v>
      </c>
      <c r="B3456" s="2" t="s">
        <v>2970</v>
      </c>
      <c r="C3456" s="2" t="s">
        <v>2971</v>
      </c>
      <c r="D3456" s="2" t="s">
        <v>17984</v>
      </c>
      <c r="E3456" s="2" t="s">
        <v>3023</v>
      </c>
      <c r="F3456" s="2">
        <v>55101520</v>
      </c>
      <c r="G3456" s="2" t="s">
        <v>490</v>
      </c>
      <c r="H3456" s="2">
        <v>3</v>
      </c>
      <c r="I3456" s="2">
        <v>3</v>
      </c>
      <c r="J3456" s="2">
        <v>10</v>
      </c>
      <c r="K3456" s="2">
        <v>1</v>
      </c>
      <c r="L3456" s="3">
        <v>98710.5</v>
      </c>
      <c r="M3456" s="2" t="s">
        <v>20</v>
      </c>
      <c r="N3456" s="4" t="s">
        <v>21</v>
      </c>
    </row>
    <row r="3457" spans="1:14" x14ac:dyDescent="0.25">
      <c r="A3457" s="1" t="s">
        <v>360</v>
      </c>
      <c r="B3457" s="2" t="s">
        <v>2970</v>
      </c>
      <c r="C3457" s="2" t="s">
        <v>2971</v>
      </c>
      <c r="D3457" s="2" t="s">
        <v>17984</v>
      </c>
      <c r="E3457" s="2" t="s">
        <v>3024</v>
      </c>
      <c r="F3457" s="2">
        <v>55101520</v>
      </c>
      <c r="G3457" s="2" t="s">
        <v>490</v>
      </c>
      <c r="H3457" s="2">
        <v>3</v>
      </c>
      <c r="I3457" s="2">
        <v>3</v>
      </c>
      <c r="J3457" s="2">
        <v>10</v>
      </c>
      <c r="K3457" s="2">
        <v>1</v>
      </c>
      <c r="L3457" s="3">
        <v>105315</v>
      </c>
      <c r="M3457" s="2" t="s">
        <v>20</v>
      </c>
      <c r="N3457" s="4" t="s">
        <v>21</v>
      </c>
    </row>
    <row r="3458" spans="1:14" x14ac:dyDescent="0.25">
      <c r="A3458" s="1" t="s">
        <v>360</v>
      </c>
      <c r="B3458" s="2" t="s">
        <v>2970</v>
      </c>
      <c r="C3458" s="2" t="s">
        <v>2971</v>
      </c>
      <c r="D3458" s="2" t="s">
        <v>17984</v>
      </c>
      <c r="E3458" s="2" t="s">
        <v>3025</v>
      </c>
      <c r="F3458" s="2">
        <v>55101520</v>
      </c>
      <c r="G3458" s="2" t="s">
        <v>490</v>
      </c>
      <c r="H3458" s="2">
        <v>3</v>
      </c>
      <c r="I3458" s="2">
        <v>3</v>
      </c>
      <c r="J3458" s="2">
        <v>10</v>
      </c>
      <c r="K3458" s="2">
        <v>1</v>
      </c>
      <c r="L3458" s="3">
        <v>91749</v>
      </c>
      <c r="M3458" s="2" t="s">
        <v>20</v>
      </c>
      <c r="N3458" s="4" t="s">
        <v>21</v>
      </c>
    </row>
    <row r="3459" spans="1:14" x14ac:dyDescent="0.25">
      <c r="A3459" s="1" t="s">
        <v>360</v>
      </c>
      <c r="B3459" s="2" t="s">
        <v>2970</v>
      </c>
      <c r="C3459" s="2" t="s">
        <v>2971</v>
      </c>
      <c r="D3459" s="2" t="s">
        <v>17984</v>
      </c>
      <c r="E3459" s="2" t="s">
        <v>3026</v>
      </c>
      <c r="F3459" s="2">
        <v>55101520</v>
      </c>
      <c r="G3459" s="2" t="s">
        <v>490</v>
      </c>
      <c r="H3459" s="2">
        <v>3</v>
      </c>
      <c r="I3459" s="2">
        <v>3</v>
      </c>
      <c r="J3459" s="2">
        <v>10</v>
      </c>
      <c r="K3459" s="2">
        <v>1</v>
      </c>
      <c r="L3459" s="3">
        <v>365806</v>
      </c>
      <c r="M3459" s="2" t="s">
        <v>20</v>
      </c>
      <c r="N3459" s="4" t="s">
        <v>21</v>
      </c>
    </row>
    <row r="3460" spans="1:14" x14ac:dyDescent="0.25">
      <c r="A3460" s="1" t="s">
        <v>360</v>
      </c>
      <c r="B3460" s="2" t="s">
        <v>2970</v>
      </c>
      <c r="C3460" s="2" t="s">
        <v>2971</v>
      </c>
      <c r="D3460" s="2" t="s">
        <v>17984</v>
      </c>
      <c r="E3460" s="2" t="s">
        <v>3027</v>
      </c>
      <c r="F3460" s="2">
        <v>55101520</v>
      </c>
      <c r="G3460" s="2" t="s">
        <v>490</v>
      </c>
      <c r="H3460" s="2">
        <v>3</v>
      </c>
      <c r="I3460" s="2">
        <v>3</v>
      </c>
      <c r="J3460" s="2">
        <v>10</v>
      </c>
      <c r="K3460" s="2">
        <v>1</v>
      </c>
      <c r="L3460" s="3">
        <v>78540</v>
      </c>
      <c r="M3460" s="2" t="s">
        <v>20</v>
      </c>
      <c r="N3460" s="4" t="s">
        <v>21</v>
      </c>
    </row>
    <row r="3461" spans="1:14" x14ac:dyDescent="0.25">
      <c r="A3461" s="1" t="s">
        <v>360</v>
      </c>
      <c r="B3461" s="2" t="s">
        <v>2970</v>
      </c>
      <c r="C3461" s="2" t="s">
        <v>2971</v>
      </c>
      <c r="D3461" s="2" t="s">
        <v>17984</v>
      </c>
      <c r="E3461" s="2" t="s">
        <v>3028</v>
      </c>
      <c r="F3461" s="2">
        <v>55101520</v>
      </c>
      <c r="G3461" s="2" t="s">
        <v>490</v>
      </c>
      <c r="H3461" s="2">
        <v>3</v>
      </c>
      <c r="I3461" s="2">
        <v>3</v>
      </c>
      <c r="J3461" s="2">
        <v>10</v>
      </c>
      <c r="K3461" s="2">
        <v>1</v>
      </c>
      <c r="L3461" s="3">
        <v>105225.74999999999</v>
      </c>
      <c r="M3461" s="2" t="s">
        <v>20</v>
      </c>
      <c r="N3461" s="4" t="s">
        <v>21</v>
      </c>
    </row>
    <row r="3462" spans="1:14" x14ac:dyDescent="0.25">
      <c r="A3462" s="1" t="s">
        <v>360</v>
      </c>
      <c r="B3462" s="2" t="s">
        <v>2970</v>
      </c>
      <c r="C3462" s="2" t="s">
        <v>2971</v>
      </c>
      <c r="D3462" s="2" t="s">
        <v>17984</v>
      </c>
      <c r="E3462" s="2" t="s">
        <v>3029</v>
      </c>
      <c r="F3462" s="2">
        <v>55101520</v>
      </c>
      <c r="G3462" s="2" t="s">
        <v>490</v>
      </c>
      <c r="H3462" s="2">
        <v>3</v>
      </c>
      <c r="I3462" s="2">
        <v>3</v>
      </c>
      <c r="J3462" s="2">
        <v>10</v>
      </c>
      <c r="K3462" s="2">
        <v>1</v>
      </c>
      <c r="L3462" s="3">
        <v>105225.74999999999</v>
      </c>
      <c r="M3462" s="2" t="s">
        <v>20</v>
      </c>
      <c r="N3462" s="4" t="s">
        <v>21</v>
      </c>
    </row>
    <row r="3463" spans="1:14" x14ac:dyDescent="0.25">
      <c r="A3463" s="1" t="s">
        <v>360</v>
      </c>
      <c r="B3463" s="2" t="s">
        <v>2970</v>
      </c>
      <c r="C3463" s="2" t="s">
        <v>2971</v>
      </c>
      <c r="D3463" s="2" t="s">
        <v>17984</v>
      </c>
      <c r="E3463" s="2" t="s">
        <v>3030</v>
      </c>
      <c r="F3463" s="2">
        <v>55101520</v>
      </c>
      <c r="G3463" s="2" t="s">
        <v>490</v>
      </c>
      <c r="H3463" s="2">
        <v>3</v>
      </c>
      <c r="I3463" s="2">
        <v>3</v>
      </c>
      <c r="J3463" s="2">
        <v>10</v>
      </c>
      <c r="K3463" s="2">
        <v>1</v>
      </c>
      <c r="L3463" s="3">
        <v>79706.2</v>
      </c>
      <c r="M3463" s="2" t="s">
        <v>20</v>
      </c>
      <c r="N3463" s="4" t="s">
        <v>21</v>
      </c>
    </row>
    <row r="3464" spans="1:14" x14ac:dyDescent="0.25">
      <c r="A3464" s="1" t="s">
        <v>360</v>
      </c>
      <c r="B3464" s="2" t="s">
        <v>2970</v>
      </c>
      <c r="C3464" s="2" t="s">
        <v>2971</v>
      </c>
      <c r="D3464" s="2" t="s">
        <v>17984</v>
      </c>
      <c r="E3464" s="2" t="s">
        <v>3031</v>
      </c>
      <c r="F3464" s="2">
        <v>55101520</v>
      </c>
      <c r="G3464" s="2" t="s">
        <v>490</v>
      </c>
      <c r="H3464" s="2">
        <v>3</v>
      </c>
      <c r="I3464" s="2">
        <v>3</v>
      </c>
      <c r="J3464" s="2">
        <v>10</v>
      </c>
      <c r="K3464" s="2">
        <v>1</v>
      </c>
      <c r="L3464" s="3">
        <v>85394.4</v>
      </c>
      <c r="M3464" s="2" t="s">
        <v>20</v>
      </c>
      <c r="N3464" s="4" t="s">
        <v>21</v>
      </c>
    </row>
    <row r="3465" spans="1:14" x14ac:dyDescent="0.25">
      <c r="A3465" s="1" t="s">
        <v>360</v>
      </c>
      <c r="B3465" s="2" t="s">
        <v>2970</v>
      </c>
      <c r="C3465" s="2" t="s">
        <v>2971</v>
      </c>
      <c r="D3465" s="2" t="s">
        <v>17984</v>
      </c>
      <c r="E3465" s="2" t="s">
        <v>3032</v>
      </c>
      <c r="F3465" s="2">
        <v>55101520</v>
      </c>
      <c r="G3465" s="2" t="s">
        <v>490</v>
      </c>
      <c r="H3465" s="2">
        <v>3</v>
      </c>
      <c r="I3465" s="2">
        <v>3</v>
      </c>
      <c r="J3465" s="2">
        <v>10</v>
      </c>
      <c r="K3465" s="2">
        <v>1</v>
      </c>
      <c r="L3465" s="3">
        <v>48611.5</v>
      </c>
      <c r="M3465" s="2" t="s">
        <v>20</v>
      </c>
      <c r="N3465" s="4" t="s">
        <v>21</v>
      </c>
    </row>
    <row r="3466" spans="1:14" x14ac:dyDescent="0.25">
      <c r="A3466" s="1" t="s">
        <v>360</v>
      </c>
      <c r="B3466" s="2" t="s">
        <v>2970</v>
      </c>
      <c r="C3466" s="2" t="s">
        <v>2971</v>
      </c>
      <c r="D3466" s="2" t="s">
        <v>17984</v>
      </c>
      <c r="E3466" s="2" t="s">
        <v>3033</v>
      </c>
      <c r="F3466" s="2">
        <v>55101520</v>
      </c>
      <c r="G3466" s="2" t="s">
        <v>490</v>
      </c>
      <c r="H3466" s="2">
        <v>3</v>
      </c>
      <c r="I3466" s="2">
        <v>3</v>
      </c>
      <c r="J3466" s="2">
        <v>10</v>
      </c>
      <c r="K3466" s="2">
        <v>1</v>
      </c>
      <c r="L3466" s="3">
        <v>85394.4</v>
      </c>
      <c r="M3466" s="2" t="s">
        <v>20</v>
      </c>
      <c r="N3466" s="4" t="s">
        <v>21</v>
      </c>
    </row>
    <row r="3467" spans="1:14" x14ac:dyDescent="0.25">
      <c r="A3467" s="1" t="s">
        <v>360</v>
      </c>
      <c r="B3467" s="2" t="s">
        <v>2970</v>
      </c>
      <c r="C3467" s="2" t="s">
        <v>2971</v>
      </c>
      <c r="D3467" s="2" t="s">
        <v>17984</v>
      </c>
      <c r="E3467" s="2" t="s">
        <v>3034</v>
      </c>
      <c r="F3467" s="2">
        <v>55101520</v>
      </c>
      <c r="G3467" s="2" t="s">
        <v>490</v>
      </c>
      <c r="H3467" s="2">
        <v>3</v>
      </c>
      <c r="I3467" s="2">
        <v>3</v>
      </c>
      <c r="J3467" s="2">
        <v>10</v>
      </c>
      <c r="K3467" s="2">
        <v>1</v>
      </c>
      <c r="L3467" s="3">
        <v>85394.4</v>
      </c>
      <c r="M3467" s="2" t="s">
        <v>20</v>
      </c>
      <c r="N3467" s="4" t="s">
        <v>21</v>
      </c>
    </row>
    <row r="3468" spans="1:14" x14ac:dyDescent="0.25">
      <c r="A3468" s="1" t="s">
        <v>360</v>
      </c>
      <c r="B3468" s="2" t="s">
        <v>2970</v>
      </c>
      <c r="C3468" s="2" t="s">
        <v>2971</v>
      </c>
      <c r="D3468" s="2" t="s">
        <v>17984</v>
      </c>
      <c r="E3468" s="2" t="s">
        <v>3035</v>
      </c>
      <c r="F3468" s="2">
        <v>55101520</v>
      </c>
      <c r="G3468" s="2" t="s">
        <v>490</v>
      </c>
      <c r="H3468" s="2">
        <v>3</v>
      </c>
      <c r="I3468" s="2">
        <v>3</v>
      </c>
      <c r="J3468" s="2">
        <v>10</v>
      </c>
      <c r="K3468" s="2">
        <v>1</v>
      </c>
      <c r="L3468" s="3">
        <v>72042.600000000006</v>
      </c>
      <c r="M3468" s="2" t="s">
        <v>20</v>
      </c>
      <c r="N3468" s="4" t="s">
        <v>21</v>
      </c>
    </row>
    <row r="3469" spans="1:14" x14ac:dyDescent="0.25">
      <c r="A3469" s="1" t="s">
        <v>360</v>
      </c>
      <c r="B3469" s="2" t="s">
        <v>2970</v>
      </c>
      <c r="C3469" s="2" t="s">
        <v>2971</v>
      </c>
      <c r="D3469" s="2" t="s">
        <v>17984</v>
      </c>
      <c r="E3469" s="2" t="s">
        <v>3036</v>
      </c>
      <c r="F3469" s="2">
        <v>55101520</v>
      </c>
      <c r="G3469" s="2" t="s">
        <v>490</v>
      </c>
      <c r="H3469" s="2">
        <v>3</v>
      </c>
      <c r="I3469" s="2">
        <v>3</v>
      </c>
      <c r="J3469" s="2">
        <v>10</v>
      </c>
      <c r="K3469" s="2">
        <v>1</v>
      </c>
      <c r="L3469" s="3">
        <v>534042.25</v>
      </c>
      <c r="M3469" s="2" t="s">
        <v>20</v>
      </c>
      <c r="N3469" s="4" t="s">
        <v>21</v>
      </c>
    </row>
    <row r="3470" spans="1:14" x14ac:dyDescent="0.25">
      <c r="A3470" s="1" t="s">
        <v>360</v>
      </c>
      <c r="B3470" s="2" t="s">
        <v>2970</v>
      </c>
      <c r="C3470" s="2" t="s">
        <v>2971</v>
      </c>
      <c r="D3470" s="2" t="s">
        <v>17984</v>
      </c>
      <c r="E3470" s="2" t="s">
        <v>3037</v>
      </c>
      <c r="F3470" s="2">
        <v>14111823</v>
      </c>
      <c r="G3470" s="2" t="s">
        <v>490</v>
      </c>
      <c r="H3470" s="2">
        <v>3</v>
      </c>
      <c r="I3470" s="2">
        <v>10</v>
      </c>
      <c r="J3470" s="2">
        <v>10</v>
      </c>
      <c r="K3470" s="2">
        <v>1</v>
      </c>
      <c r="L3470" s="3">
        <v>384607.99999999994</v>
      </c>
      <c r="M3470" s="2" t="s">
        <v>20</v>
      </c>
      <c r="N3470" s="4" t="s">
        <v>21</v>
      </c>
    </row>
    <row r="3471" spans="1:14" x14ac:dyDescent="0.25">
      <c r="A3471" s="1" t="s">
        <v>360</v>
      </c>
      <c r="B3471" s="2" t="s">
        <v>2970</v>
      </c>
      <c r="C3471" s="2" t="s">
        <v>2971</v>
      </c>
      <c r="D3471" s="2" t="s">
        <v>17984</v>
      </c>
      <c r="E3471" s="2" t="s">
        <v>3038</v>
      </c>
      <c r="F3471" s="2">
        <v>14111823</v>
      </c>
      <c r="G3471" s="2" t="s">
        <v>490</v>
      </c>
      <c r="H3471" s="2">
        <v>3</v>
      </c>
      <c r="I3471" s="2">
        <v>10</v>
      </c>
      <c r="J3471" s="2">
        <v>10</v>
      </c>
      <c r="K3471" s="2">
        <v>1</v>
      </c>
      <c r="L3471" s="3">
        <v>273105</v>
      </c>
      <c r="M3471" s="2" t="s">
        <v>20</v>
      </c>
      <c r="N3471" s="4" t="s">
        <v>21</v>
      </c>
    </row>
    <row r="3472" spans="1:14" x14ac:dyDescent="0.25">
      <c r="A3472" s="1" t="s">
        <v>360</v>
      </c>
      <c r="B3472" s="2" t="s">
        <v>340</v>
      </c>
      <c r="C3472" s="2" t="s">
        <v>341</v>
      </c>
      <c r="D3472" s="2" t="s">
        <v>342</v>
      </c>
      <c r="E3472" s="2" t="s">
        <v>3039</v>
      </c>
      <c r="F3472" s="2">
        <v>86101700</v>
      </c>
      <c r="G3472" s="2" t="s">
        <v>490</v>
      </c>
      <c r="H3472" s="2">
        <v>4</v>
      </c>
      <c r="I3472" s="2">
        <v>6</v>
      </c>
      <c r="J3472" s="2">
        <v>10</v>
      </c>
      <c r="K3472" s="2">
        <v>1</v>
      </c>
      <c r="L3472" s="3">
        <v>4200000</v>
      </c>
      <c r="M3472" s="2" t="s">
        <v>20</v>
      </c>
      <c r="N3472" s="4" t="s">
        <v>21</v>
      </c>
    </row>
    <row r="3473" spans="1:14" x14ac:dyDescent="0.25">
      <c r="A3473" s="1" t="s">
        <v>360</v>
      </c>
      <c r="B3473" s="2" t="s">
        <v>332</v>
      </c>
      <c r="C3473" s="2" t="s">
        <v>333</v>
      </c>
      <c r="D3473" s="2" t="s">
        <v>334</v>
      </c>
      <c r="E3473" s="2" t="s">
        <v>3040</v>
      </c>
      <c r="F3473" s="2">
        <v>92101902</v>
      </c>
      <c r="G3473" s="2" t="s">
        <v>490</v>
      </c>
      <c r="H3473" s="2">
        <v>1</v>
      </c>
      <c r="I3473" s="2">
        <v>11</v>
      </c>
      <c r="J3473" s="2">
        <v>10</v>
      </c>
      <c r="K3473" s="2">
        <v>1</v>
      </c>
      <c r="L3473" s="3">
        <v>15716072</v>
      </c>
      <c r="M3473" s="2" t="s">
        <v>20</v>
      </c>
      <c r="N3473" s="4" t="s">
        <v>17384</v>
      </c>
    </row>
    <row r="3474" spans="1:14" x14ac:dyDescent="0.25">
      <c r="A3474" s="1" t="s">
        <v>360</v>
      </c>
      <c r="B3474" s="2" t="s">
        <v>332</v>
      </c>
      <c r="C3474" s="2" t="s">
        <v>333</v>
      </c>
      <c r="D3474" s="2" t="s">
        <v>334</v>
      </c>
      <c r="E3474" s="2" t="s">
        <v>3041</v>
      </c>
      <c r="F3474" s="2">
        <v>85121502</v>
      </c>
      <c r="G3474" s="2" t="s">
        <v>490</v>
      </c>
      <c r="H3474" s="2">
        <v>2</v>
      </c>
      <c r="I3474" s="2">
        <v>3</v>
      </c>
      <c r="J3474" s="2">
        <v>10</v>
      </c>
      <c r="K3474" s="2">
        <v>1</v>
      </c>
      <c r="L3474" s="3">
        <v>12005500</v>
      </c>
      <c r="M3474" s="2" t="s">
        <v>20</v>
      </c>
      <c r="N3474" s="4" t="s">
        <v>21</v>
      </c>
    </row>
    <row r="3475" spans="1:14" x14ac:dyDescent="0.25">
      <c r="A3475" s="1" t="s">
        <v>360</v>
      </c>
      <c r="B3475" s="2" t="s">
        <v>332</v>
      </c>
      <c r="C3475" s="2" t="s">
        <v>333</v>
      </c>
      <c r="D3475" s="2" t="s">
        <v>334</v>
      </c>
      <c r="E3475" s="2" t="s">
        <v>3042</v>
      </c>
      <c r="F3475" s="2">
        <v>85121502</v>
      </c>
      <c r="G3475" s="2" t="s">
        <v>490</v>
      </c>
      <c r="H3475" s="2">
        <v>2</v>
      </c>
      <c r="I3475" s="2">
        <v>8</v>
      </c>
      <c r="J3475" s="2">
        <v>10</v>
      </c>
      <c r="K3475" s="2">
        <v>1</v>
      </c>
      <c r="L3475" s="3">
        <v>15738000</v>
      </c>
      <c r="M3475" s="2" t="s">
        <v>20</v>
      </c>
      <c r="N3475" s="4" t="s">
        <v>21</v>
      </c>
    </row>
    <row r="3476" spans="1:14" x14ac:dyDescent="0.25">
      <c r="A3476" s="1" t="s">
        <v>360</v>
      </c>
      <c r="B3476" s="2" t="s">
        <v>332</v>
      </c>
      <c r="C3476" s="2" t="s">
        <v>333</v>
      </c>
      <c r="D3476" s="2" t="s">
        <v>334</v>
      </c>
      <c r="E3476" s="2" t="s">
        <v>3043</v>
      </c>
      <c r="F3476" s="2">
        <v>85121502</v>
      </c>
      <c r="G3476" s="2" t="s">
        <v>17856</v>
      </c>
      <c r="H3476" s="2">
        <v>1</v>
      </c>
      <c r="I3476" s="2">
        <v>6</v>
      </c>
      <c r="J3476" s="2">
        <v>10</v>
      </c>
      <c r="K3476" s="2">
        <v>1</v>
      </c>
      <c r="L3476" s="3">
        <v>3500000</v>
      </c>
      <c r="M3476" s="2" t="s">
        <v>20</v>
      </c>
      <c r="N3476" s="4" t="s">
        <v>21</v>
      </c>
    </row>
    <row r="3477" spans="1:14" x14ac:dyDescent="0.25">
      <c r="A3477" s="1" t="s">
        <v>360</v>
      </c>
      <c r="B3477" s="2" t="s">
        <v>332</v>
      </c>
      <c r="C3477" s="2" t="s">
        <v>333</v>
      </c>
      <c r="D3477" s="2" t="s">
        <v>334</v>
      </c>
      <c r="E3477" s="2" t="s">
        <v>3044</v>
      </c>
      <c r="F3477" s="2">
        <v>85101604</v>
      </c>
      <c r="G3477" s="2" t="s">
        <v>19</v>
      </c>
      <c r="H3477" s="2">
        <v>1</v>
      </c>
      <c r="I3477" s="2">
        <v>12</v>
      </c>
      <c r="J3477" s="2">
        <v>10</v>
      </c>
      <c r="K3477" s="2">
        <v>1</v>
      </c>
      <c r="L3477" s="3">
        <v>45113040</v>
      </c>
      <c r="M3477" s="2" t="s">
        <v>20</v>
      </c>
      <c r="N3477" s="4" t="s">
        <v>21</v>
      </c>
    </row>
    <row r="3478" spans="1:14" x14ac:dyDescent="0.25">
      <c r="A3478" s="1" t="s">
        <v>360</v>
      </c>
      <c r="B3478" s="2" t="s">
        <v>332</v>
      </c>
      <c r="C3478" s="2" t="s">
        <v>333</v>
      </c>
      <c r="D3478" s="2" t="s">
        <v>334</v>
      </c>
      <c r="E3478" s="2" t="s">
        <v>3045</v>
      </c>
      <c r="F3478" s="2">
        <v>85101604</v>
      </c>
      <c r="G3478" s="2" t="s">
        <v>19</v>
      </c>
      <c r="H3478" s="2">
        <v>1</v>
      </c>
      <c r="I3478" s="2">
        <v>12</v>
      </c>
      <c r="J3478" s="2">
        <v>10</v>
      </c>
      <c r="K3478" s="2">
        <v>1</v>
      </c>
      <c r="L3478" s="3">
        <v>43609272</v>
      </c>
      <c r="M3478" s="2" t="s">
        <v>20</v>
      </c>
      <c r="N3478" s="4" t="s">
        <v>21</v>
      </c>
    </row>
    <row r="3479" spans="1:14" x14ac:dyDescent="0.25">
      <c r="A3479" s="1" t="s">
        <v>360</v>
      </c>
      <c r="B3479" s="2" t="s">
        <v>332</v>
      </c>
      <c r="C3479" s="2" t="s">
        <v>333</v>
      </c>
      <c r="D3479" s="2" t="s">
        <v>334</v>
      </c>
      <c r="E3479" s="2" t="s">
        <v>3046</v>
      </c>
      <c r="F3479" s="2">
        <v>85121702</v>
      </c>
      <c r="G3479" s="2" t="s">
        <v>19</v>
      </c>
      <c r="H3479" s="2">
        <v>1</v>
      </c>
      <c r="I3479" s="2">
        <v>12</v>
      </c>
      <c r="J3479" s="2">
        <v>10</v>
      </c>
      <c r="K3479" s="2">
        <v>1</v>
      </c>
      <c r="L3479" s="3">
        <v>25792410</v>
      </c>
      <c r="M3479" s="2" t="s">
        <v>20</v>
      </c>
      <c r="N3479" s="4" t="s">
        <v>21</v>
      </c>
    </row>
    <row r="3480" spans="1:14" x14ac:dyDescent="0.25">
      <c r="A3480" s="1" t="s">
        <v>360</v>
      </c>
      <c r="B3480" s="2" t="s">
        <v>332</v>
      </c>
      <c r="C3480" s="2" t="s">
        <v>333</v>
      </c>
      <c r="D3480" s="2" t="s">
        <v>334</v>
      </c>
      <c r="E3480" s="2" t="s">
        <v>3047</v>
      </c>
      <c r="F3480" s="2">
        <v>85121802</v>
      </c>
      <c r="G3480" s="2" t="s">
        <v>19</v>
      </c>
      <c r="H3480" s="2">
        <v>1</v>
      </c>
      <c r="I3480" s="2">
        <v>12</v>
      </c>
      <c r="J3480" s="2">
        <v>10</v>
      </c>
      <c r="K3480" s="2">
        <v>1</v>
      </c>
      <c r="L3480" s="3">
        <v>26152000</v>
      </c>
      <c r="M3480" s="2" t="s">
        <v>20</v>
      </c>
      <c r="N3480" s="4" t="s">
        <v>21</v>
      </c>
    </row>
    <row r="3481" spans="1:14" x14ac:dyDescent="0.25">
      <c r="A3481" s="1" t="s">
        <v>360</v>
      </c>
      <c r="B3481" s="2" t="s">
        <v>332</v>
      </c>
      <c r="C3481" s="2" t="s">
        <v>333</v>
      </c>
      <c r="D3481" s="2" t="s">
        <v>334</v>
      </c>
      <c r="E3481" s="2" t="s">
        <v>3048</v>
      </c>
      <c r="F3481" s="2">
        <v>85122003</v>
      </c>
      <c r="G3481" s="2" t="s">
        <v>19</v>
      </c>
      <c r="H3481" s="2">
        <v>1</v>
      </c>
      <c r="I3481" s="2">
        <v>12</v>
      </c>
      <c r="J3481" s="2">
        <v>10</v>
      </c>
      <c r="K3481" s="2">
        <v>1</v>
      </c>
      <c r="L3481" s="3">
        <v>13403720</v>
      </c>
      <c r="M3481" s="2" t="s">
        <v>20</v>
      </c>
      <c r="N3481" s="4" t="s">
        <v>21</v>
      </c>
    </row>
    <row r="3482" spans="1:14" x14ac:dyDescent="0.25">
      <c r="A3482" s="1" t="s">
        <v>360</v>
      </c>
      <c r="B3482" s="2" t="s">
        <v>332</v>
      </c>
      <c r="C3482" s="2" t="s">
        <v>333</v>
      </c>
      <c r="D3482" s="2" t="s">
        <v>334</v>
      </c>
      <c r="E3482" s="2" t="s">
        <v>3049</v>
      </c>
      <c r="F3482" s="2">
        <v>85101601</v>
      </c>
      <c r="G3482" s="2" t="s">
        <v>19</v>
      </c>
      <c r="H3482" s="2">
        <v>1</v>
      </c>
      <c r="I3482" s="2">
        <v>12</v>
      </c>
      <c r="J3482" s="2">
        <v>10</v>
      </c>
      <c r="K3482" s="2">
        <v>1</v>
      </c>
      <c r="L3482" s="3">
        <v>13403720</v>
      </c>
      <c r="M3482" s="2" t="s">
        <v>20</v>
      </c>
      <c r="N3482" s="4" t="s">
        <v>21</v>
      </c>
    </row>
    <row r="3483" spans="1:14" x14ac:dyDescent="0.25">
      <c r="A3483" s="1" t="s">
        <v>360</v>
      </c>
      <c r="B3483" s="2" t="s">
        <v>332</v>
      </c>
      <c r="C3483" s="2" t="s">
        <v>333</v>
      </c>
      <c r="D3483" s="2" t="s">
        <v>334</v>
      </c>
      <c r="E3483" s="2" t="s">
        <v>3050</v>
      </c>
      <c r="F3483" s="2">
        <v>85101601</v>
      </c>
      <c r="G3483" s="2" t="s">
        <v>19</v>
      </c>
      <c r="H3483" s="2">
        <v>1</v>
      </c>
      <c r="I3483" s="2">
        <v>12</v>
      </c>
      <c r="J3483" s="2">
        <v>10</v>
      </c>
      <c r="K3483" s="2">
        <v>1</v>
      </c>
      <c r="L3483" s="3">
        <v>13403720</v>
      </c>
      <c r="M3483" s="2" t="s">
        <v>20</v>
      </c>
      <c r="N3483" s="4" t="s">
        <v>21</v>
      </c>
    </row>
    <row r="3484" spans="1:14" x14ac:dyDescent="0.25">
      <c r="A3484" s="1" t="s">
        <v>360</v>
      </c>
      <c r="B3484" s="2" t="s">
        <v>332</v>
      </c>
      <c r="C3484" s="2" t="s">
        <v>333</v>
      </c>
      <c r="D3484" s="2" t="s">
        <v>334</v>
      </c>
      <c r="E3484" s="2" t="s">
        <v>3051</v>
      </c>
      <c r="F3484" s="2">
        <v>80111606</v>
      </c>
      <c r="G3484" s="2" t="s">
        <v>19</v>
      </c>
      <c r="H3484" s="2">
        <v>1</v>
      </c>
      <c r="I3484" s="2">
        <v>11</v>
      </c>
      <c r="J3484" s="2">
        <v>10</v>
      </c>
      <c r="K3484" s="2">
        <v>1</v>
      </c>
      <c r="L3484" s="3">
        <v>90226080</v>
      </c>
      <c r="M3484" s="2" t="s">
        <v>20</v>
      </c>
      <c r="N3484" s="4" t="s">
        <v>21</v>
      </c>
    </row>
    <row r="3485" spans="1:14" x14ac:dyDescent="0.25">
      <c r="A3485" s="1" t="s">
        <v>360</v>
      </c>
      <c r="B3485" s="2" t="s">
        <v>332</v>
      </c>
      <c r="C3485" s="2" t="s">
        <v>333</v>
      </c>
      <c r="D3485" s="2" t="s">
        <v>334</v>
      </c>
      <c r="E3485" s="2" t="s">
        <v>3052</v>
      </c>
      <c r="F3485" s="2">
        <v>80111606</v>
      </c>
      <c r="G3485" s="2" t="s">
        <v>19</v>
      </c>
      <c r="H3485" s="2">
        <v>1</v>
      </c>
      <c r="I3485" s="2">
        <v>11</v>
      </c>
      <c r="J3485" s="2">
        <v>10</v>
      </c>
      <c r="K3485" s="2">
        <v>1</v>
      </c>
      <c r="L3485" s="3">
        <v>36612800</v>
      </c>
      <c r="M3485" s="2" t="s">
        <v>20</v>
      </c>
      <c r="N3485" s="4" t="s">
        <v>21</v>
      </c>
    </row>
    <row r="3486" spans="1:14" x14ac:dyDescent="0.25">
      <c r="A3486" s="1" t="s">
        <v>360</v>
      </c>
      <c r="B3486" s="2" t="s">
        <v>332</v>
      </c>
      <c r="C3486" s="2" t="s">
        <v>333</v>
      </c>
      <c r="D3486" s="2" t="s">
        <v>334</v>
      </c>
      <c r="E3486" s="2" t="s">
        <v>3053</v>
      </c>
      <c r="F3486" s="2">
        <v>80111606</v>
      </c>
      <c r="G3486" s="2" t="s">
        <v>19</v>
      </c>
      <c r="H3486" s="2">
        <v>1</v>
      </c>
      <c r="I3486" s="2">
        <v>11</v>
      </c>
      <c r="J3486" s="2">
        <v>10</v>
      </c>
      <c r="K3486" s="2">
        <v>1</v>
      </c>
      <c r="L3486" s="3">
        <v>54788440</v>
      </c>
      <c r="M3486" s="2" t="s">
        <v>20</v>
      </c>
      <c r="N3486" s="4" t="s">
        <v>21</v>
      </c>
    </row>
    <row r="3487" spans="1:14" x14ac:dyDescent="0.25">
      <c r="A3487" s="1" t="s">
        <v>360</v>
      </c>
      <c r="B3487" s="2" t="s">
        <v>332</v>
      </c>
      <c r="C3487" s="2" t="s">
        <v>333</v>
      </c>
      <c r="D3487" s="2" t="s">
        <v>334</v>
      </c>
      <c r="E3487" s="2" t="s">
        <v>3052</v>
      </c>
      <c r="F3487" s="2">
        <v>80111606</v>
      </c>
      <c r="G3487" s="2" t="s">
        <v>19</v>
      </c>
      <c r="H3487" s="2">
        <v>1</v>
      </c>
      <c r="I3487" s="2">
        <v>11</v>
      </c>
      <c r="J3487" s="2">
        <v>10</v>
      </c>
      <c r="K3487" s="2">
        <v>1</v>
      </c>
      <c r="L3487" s="3">
        <v>14645120</v>
      </c>
      <c r="M3487" s="2" t="s">
        <v>20</v>
      </c>
      <c r="N3487" s="4" t="s">
        <v>21</v>
      </c>
    </row>
    <row r="3488" spans="1:14" x14ac:dyDescent="0.25">
      <c r="A3488" s="1" t="s">
        <v>360</v>
      </c>
      <c r="B3488" s="2" t="s">
        <v>332</v>
      </c>
      <c r="C3488" s="2" t="s">
        <v>333</v>
      </c>
      <c r="D3488" s="2" t="s">
        <v>334</v>
      </c>
      <c r="E3488" s="2" t="s">
        <v>3051</v>
      </c>
      <c r="F3488" s="2">
        <v>80111606</v>
      </c>
      <c r="G3488" s="2" t="s">
        <v>19</v>
      </c>
      <c r="H3488" s="2">
        <v>1</v>
      </c>
      <c r="I3488" s="2">
        <v>6</v>
      </c>
      <c r="J3488" s="2">
        <v>16</v>
      </c>
      <c r="K3488" s="2">
        <v>1</v>
      </c>
      <c r="L3488" s="3">
        <v>22771344</v>
      </c>
      <c r="M3488" s="2" t="s">
        <v>20</v>
      </c>
      <c r="N3488" s="4" t="s">
        <v>21</v>
      </c>
    </row>
    <row r="3489" spans="1:14" x14ac:dyDescent="0.25">
      <c r="A3489" s="1" t="s">
        <v>360</v>
      </c>
      <c r="B3489" s="2" t="s">
        <v>332</v>
      </c>
      <c r="C3489" s="2" t="s">
        <v>333</v>
      </c>
      <c r="D3489" s="2" t="s">
        <v>334</v>
      </c>
      <c r="E3489" s="2" t="s">
        <v>3054</v>
      </c>
      <c r="F3489" s="2">
        <v>80111606</v>
      </c>
      <c r="G3489" s="2" t="s">
        <v>19</v>
      </c>
      <c r="H3489" s="2">
        <v>1</v>
      </c>
      <c r="I3489" s="2">
        <v>6</v>
      </c>
      <c r="J3489" s="2">
        <v>16</v>
      </c>
      <c r="K3489" s="2">
        <v>1</v>
      </c>
      <c r="L3489" s="3">
        <v>6930280</v>
      </c>
      <c r="M3489" s="2" t="s">
        <v>20</v>
      </c>
      <c r="N3489" s="4" t="s">
        <v>21</v>
      </c>
    </row>
    <row r="3490" spans="1:14" x14ac:dyDescent="0.25">
      <c r="A3490" s="1" t="s">
        <v>360</v>
      </c>
      <c r="B3490" s="2" t="s">
        <v>332</v>
      </c>
      <c r="C3490" s="2" t="s">
        <v>333</v>
      </c>
      <c r="D3490" s="2" t="s">
        <v>334</v>
      </c>
      <c r="E3490" s="2" t="s">
        <v>3055</v>
      </c>
      <c r="F3490" s="2">
        <v>80111606</v>
      </c>
      <c r="G3490" s="2" t="s">
        <v>19</v>
      </c>
      <c r="H3490" s="2">
        <v>1</v>
      </c>
      <c r="I3490" s="2">
        <v>6</v>
      </c>
      <c r="J3490" s="2">
        <v>16</v>
      </c>
      <c r="K3490" s="2">
        <v>1</v>
      </c>
      <c r="L3490" s="3">
        <v>20790840</v>
      </c>
      <c r="M3490" s="2" t="s">
        <v>20</v>
      </c>
      <c r="N3490" s="4" t="s">
        <v>21</v>
      </c>
    </row>
    <row r="3491" spans="1:14" x14ac:dyDescent="0.25">
      <c r="A3491" s="1" t="s">
        <v>360</v>
      </c>
      <c r="B3491" s="2" t="s">
        <v>332</v>
      </c>
      <c r="C3491" s="2" t="s">
        <v>333</v>
      </c>
      <c r="D3491" s="2" t="s">
        <v>334</v>
      </c>
      <c r="E3491" s="2" t="s">
        <v>3056</v>
      </c>
      <c r="F3491" s="2">
        <v>80111606</v>
      </c>
      <c r="G3491" s="2" t="s">
        <v>19</v>
      </c>
      <c r="H3491" s="2">
        <v>1</v>
      </c>
      <c r="I3491" s="2">
        <v>6</v>
      </c>
      <c r="J3491" s="2">
        <v>16</v>
      </c>
      <c r="K3491" s="2">
        <v>1</v>
      </c>
      <c r="L3491" s="3">
        <v>13860560</v>
      </c>
      <c r="M3491" s="2" t="s">
        <v>20</v>
      </c>
      <c r="N3491" s="4" t="s">
        <v>21</v>
      </c>
    </row>
    <row r="3492" spans="1:14" x14ac:dyDescent="0.25">
      <c r="A3492" s="1" t="s">
        <v>360</v>
      </c>
      <c r="B3492" s="2" t="s">
        <v>332</v>
      </c>
      <c r="C3492" s="2" t="s">
        <v>333</v>
      </c>
      <c r="D3492" s="2" t="s">
        <v>334</v>
      </c>
      <c r="E3492" s="2" t="s">
        <v>3057</v>
      </c>
      <c r="F3492" s="2">
        <v>85101604</v>
      </c>
      <c r="G3492" s="2" t="s">
        <v>19</v>
      </c>
      <c r="H3492" s="2">
        <v>2</v>
      </c>
      <c r="I3492" s="2">
        <v>10</v>
      </c>
      <c r="J3492" s="2">
        <v>10</v>
      </c>
      <c r="K3492" s="2">
        <v>1</v>
      </c>
      <c r="L3492" s="3">
        <v>20515692</v>
      </c>
      <c r="M3492" s="2" t="s">
        <v>20</v>
      </c>
      <c r="N3492" s="4" t="s">
        <v>21</v>
      </c>
    </row>
    <row r="3493" spans="1:14" x14ac:dyDescent="0.25">
      <c r="A3493" s="1" t="s">
        <v>360</v>
      </c>
      <c r="B3493" s="2" t="s">
        <v>332</v>
      </c>
      <c r="C3493" s="2" t="s">
        <v>333</v>
      </c>
      <c r="D3493" s="2" t="s">
        <v>334</v>
      </c>
      <c r="E3493" s="2" t="s">
        <v>3058</v>
      </c>
      <c r="F3493" s="2">
        <v>85101604</v>
      </c>
      <c r="G3493" s="2" t="s">
        <v>19</v>
      </c>
      <c r="H3493" s="2">
        <v>2</v>
      </c>
      <c r="I3493" s="2">
        <v>10</v>
      </c>
      <c r="J3493" s="2">
        <v>10</v>
      </c>
      <c r="K3493" s="2">
        <v>1</v>
      </c>
      <c r="L3493" s="3">
        <v>17701635</v>
      </c>
      <c r="M3493" s="2" t="s">
        <v>20</v>
      </c>
      <c r="N3493" s="4" t="s">
        <v>21</v>
      </c>
    </row>
    <row r="3494" spans="1:14" x14ac:dyDescent="0.25">
      <c r="A3494" s="1" t="s">
        <v>360</v>
      </c>
      <c r="B3494" s="2" t="s">
        <v>332</v>
      </c>
      <c r="C3494" s="2" t="s">
        <v>333</v>
      </c>
      <c r="D3494" s="2" t="s">
        <v>334</v>
      </c>
      <c r="E3494" s="2" t="s">
        <v>3059</v>
      </c>
      <c r="F3494" s="2">
        <v>85121607</v>
      </c>
      <c r="G3494" s="2" t="s">
        <v>490</v>
      </c>
      <c r="H3494" s="2">
        <v>2</v>
      </c>
      <c r="I3494" s="2">
        <v>11</v>
      </c>
      <c r="J3494" s="2">
        <v>10</v>
      </c>
      <c r="K3494" s="2">
        <v>1</v>
      </c>
      <c r="L3494" s="3">
        <v>61757760</v>
      </c>
      <c r="M3494" s="2" t="s">
        <v>20</v>
      </c>
      <c r="N3494" s="4" t="s">
        <v>21</v>
      </c>
    </row>
    <row r="3495" spans="1:14" x14ac:dyDescent="0.25">
      <c r="A3495" s="1" t="s">
        <v>360</v>
      </c>
      <c r="B3495" s="2" t="s">
        <v>332</v>
      </c>
      <c r="C3495" s="2" t="s">
        <v>333</v>
      </c>
      <c r="D3495" s="2" t="s">
        <v>334</v>
      </c>
      <c r="E3495" s="2" t="s">
        <v>3060</v>
      </c>
      <c r="F3495" s="2">
        <v>0</v>
      </c>
      <c r="G3495" s="2" t="s">
        <v>17856</v>
      </c>
      <c r="H3495" s="2">
        <v>1</v>
      </c>
      <c r="I3495" s="2">
        <v>6</v>
      </c>
      <c r="J3495" s="2">
        <v>10</v>
      </c>
      <c r="K3495" s="2">
        <v>1</v>
      </c>
      <c r="L3495" s="3">
        <v>44629686</v>
      </c>
      <c r="M3495" s="2" t="s">
        <v>20</v>
      </c>
      <c r="N3495" s="4" t="s">
        <v>21</v>
      </c>
    </row>
    <row r="3496" spans="1:14" x14ac:dyDescent="0.25">
      <c r="A3496" s="1" t="s">
        <v>360</v>
      </c>
      <c r="B3496" s="2" t="s">
        <v>332</v>
      </c>
      <c r="C3496" s="2" t="s">
        <v>333</v>
      </c>
      <c r="D3496" s="2" t="s">
        <v>334</v>
      </c>
      <c r="E3496" s="2" t="s">
        <v>3061</v>
      </c>
      <c r="F3496" s="2">
        <v>92101902</v>
      </c>
      <c r="G3496" s="2" t="s">
        <v>490</v>
      </c>
      <c r="H3496" s="2">
        <v>1</v>
      </c>
      <c r="I3496" s="2">
        <v>11</v>
      </c>
      <c r="J3496" s="2">
        <v>10</v>
      </c>
      <c r="K3496" s="2">
        <v>1</v>
      </c>
      <c r="L3496" s="3">
        <v>6315734.25</v>
      </c>
      <c r="M3496" s="2" t="s">
        <v>20</v>
      </c>
      <c r="N3496" s="4" t="s">
        <v>21</v>
      </c>
    </row>
    <row r="3497" spans="1:14" x14ac:dyDescent="0.25">
      <c r="A3497" s="1" t="s">
        <v>360</v>
      </c>
      <c r="B3497" s="2" t="s">
        <v>332</v>
      </c>
      <c r="C3497" s="2" t="s">
        <v>333</v>
      </c>
      <c r="D3497" s="2" t="s">
        <v>334</v>
      </c>
      <c r="E3497" s="2" t="s">
        <v>3062</v>
      </c>
      <c r="F3497" s="2">
        <v>85121502</v>
      </c>
      <c r="G3497" s="2" t="s">
        <v>490</v>
      </c>
      <c r="H3497" s="2">
        <v>5</v>
      </c>
      <c r="I3497" s="2">
        <v>6</v>
      </c>
      <c r="J3497" s="2">
        <v>10</v>
      </c>
      <c r="K3497" s="2">
        <v>1</v>
      </c>
      <c r="L3497" s="3">
        <v>9215500</v>
      </c>
      <c r="M3497" s="2" t="s">
        <v>20</v>
      </c>
      <c r="N3497" s="4" t="s">
        <v>21</v>
      </c>
    </row>
    <row r="3498" spans="1:14" x14ac:dyDescent="0.25">
      <c r="A3498" s="1" t="s">
        <v>360</v>
      </c>
      <c r="B3498" s="2" t="s">
        <v>332</v>
      </c>
      <c r="C3498" s="2" t="s">
        <v>333</v>
      </c>
      <c r="D3498" s="2" t="s">
        <v>334</v>
      </c>
      <c r="E3498" s="2" t="s">
        <v>3063</v>
      </c>
      <c r="F3498" s="2">
        <v>85121502</v>
      </c>
      <c r="G3498" s="2" t="s">
        <v>490</v>
      </c>
      <c r="H3498" s="2">
        <v>5</v>
      </c>
      <c r="I3498" s="2">
        <v>6</v>
      </c>
      <c r="J3498" s="2">
        <v>10</v>
      </c>
      <c r="K3498" s="2">
        <v>1</v>
      </c>
      <c r="L3498" s="3">
        <v>16775000</v>
      </c>
      <c r="M3498" s="2" t="s">
        <v>20</v>
      </c>
      <c r="N3498" s="4" t="s">
        <v>21</v>
      </c>
    </row>
    <row r="3499" spans="1:14" x14ac:dyDescent="0.25">
      <c r="A3499" s="1" t="s">
        <v>360</v>
      </c>
      <c r="B3499" s="2" t="s">
        <v>332</v>
      </c>
      <c r="C3499" s="2" t="s">
        <v>333</v>
      </c>
      <c r="D3499" s="2" t="s">
        <v>334</v>
      </c>
      <c r="E3499" s="2" t="s">
        <v>3064</v>
      </c>
      <c r="F3499" s="2">
        <v>85121502</v>
      </c>
      <c r="G3499" s="2" t="s">
        <v>490</v>
      </c>
      <c r="H3499" s="2">
        <v>5</v>
      </c>
      <c r="I3499" s="2">
        <v>6</v>
      </c>
      <c r="J3499" s="2">
        <v>10</v>
      </c>
      <c r="K3499" s="2">
        <v>1</v>
      </c>
      <c r="L3499" s="3">
        <v>6999200</v>
      </c>
      <c r="M3499" s="2" t="s">
        <v>20</v>
      </c>
      <c r="N3499" s="4" t="s">
        <v>21</v>
      </c>
    </row>
    <row r="3500" spans="1:14" x14ac:dyDescent="0.25">
      <c r="A3500" s="1" t="s">
        <v>360</v>
      </c>
      <c r="B3500" s="2" t="s">
        <v>332</v>
      </c>
      <c r="C3500" s="2" t="s">
        <v>333</v>
      </c>
      <c r="D3500" s="2" t="s">
        <v>334</v>
      </c>
      <c r="E3500" s="2" t="s">
        <v>3065</v>
      </c>
      <c r="F3500" s="2">
        <v>85121502</v>
      </c>
      <c r="G3500" s="2" t="s">
        <v>490</v>
      </c>
      <c r="H3500" s="2">
        <v>5</v>
      </c>
      <c r="I3500" s="2">
        <v>6</v>
      </c>
      <c r="J3500" s="2">
        <v>10</v>
      </c>
      <c r="K3500" s="2">
        <v>1</v>
      </c>
      <c r="L3500" s="3">
        <v>4029500</v>
      </c>
      <c r="M3500" s="2" t="s">
        <v>20</v>
      </c>
      <c r="N3500" s="4" t="s">
        <v>21</v>
      </c>
    </row>
    <row r="3501" spans="1:14" x14ac:dyDescent="0.25">
      <c r="A3501" s="1" t="s">
        <v>360</v>
      </c>
      <c r="B3501" s="2" t="s">
        <v>3066</v>
      </c>
      <c r="C3501" s="2" t="s">
        <v>3067</v>
      </c>
      <c r="D3501" s="2" t="s">
        <v>17985</v>
      </c>
      <c r="E3501" s="2" t="s">
        <v>3068</v>
      </c>
      <c r="F3501" s="2">
        <v>83101500</v>
      </c>
      <c r="G3501" s="2" t="s">
        <v>330</v>
      </c>
      <c r="H3501" s="2">
        <v>1</v>
      </c>
      <c r="I3501" s="2">
        <v>11</v>
      </c>
      <c r="J3501" s="2">
        <v>10</v>
      </c>
      <c r="K3501" s="2">
        <v>1</v>
      </c>
      <c r="L3501" s="3">
        <v>13472946</v>
      </c>
      <c r="M3501" s="2" t="s">
        <v>20</v>
      </c>
      <c r="N3501" s="4" t="s">
        <v>21</v>
      </c>
    </row>
    <row r="3502" spans="1:14" x14ac:dyDescent="0.25">
      <c r="A3502" s="1" t="s">
        <v>360</v>
      </c>
      <c r="B3502" s="2" t="s">
        <v>3066</v>
      </c>
      <c r="C3502" s="2" t="s">
        <v>3067</v>
      </c>
      <c r="D3502" s="2" t="s">
        <v>17985</v>
      </c>
      <c r="E3502" s="2" t="s">
        <v>3069</v>
      </c>
      <c r="F3502" s="2">
        <v>83101500</v>
      </c>
      <c r="G3502" s="2" t="s">
        <v>496</v>
      </c>
      <c r="H3502" s="2">
        <v>1</v>
      </c>
      <c r="I3502" s="2">
        <v>11</v>
      </c>
      <c r="J3502" s="2">
        <v>16</v>
      </c>
      <c r="K3502" s="2">
        <v>1</v>
      </c>
      <c r="L3502" s="3">
        <v>9074982</v>
      </c>
      <c r="M3502" s="2" t="s">
        <v>20</v>
      </c>
      <c r="N3502" s="4" t="s">
        <v>21</v>
      </c>
    </row>
    <row r="3503" spans="1:14" x14ac:dyDescent="0.25">
      <c r="A3503" s="1" t="s">
        <v>360</v>
      </c>
      <c r="B3503" s="2" t="s">
        <v>3066</v>
      </c>
      <c r="C3503" s="2" t="s">
        <v>3067</v>
      </c>
      <c r="D3503" s="2" t="s">
        <v>17985</v>
      </c>
      <c r="E3503" s="2" t="s">
        <v>3070</v>
      </c>
      <c r="F3503" s="2">
        <v>83101500</v>
      </c>
      <c r="G3503" s="2" t="s">
        <v>330</v>
      </c>
      <c r="H3503" s="2">
        <v>1</v>
      </c>
      <c r="I3503" s="2">
        <v>11</v>
      </c>
      <c r="J3503" s="2">
        <v>16</v>
      </c>
      <c r="K3503" s="2">
        <v>1</v>
      </c>
      <c r="L3503" s="3">
        <v>14600000</v>
      </c>
      <c r="M3503" s="2" t="s">
        <v>20</v>
      </c>
      <c r="N3503" s="4" t="s">
        <v>21</v>
      </c>
    </row>
    <row r="3504" spans="1:14" x14ac:dyDescent="0.25">
      <c r="A3504" s="1" t="s">
        <v>360</v>
      </c>
      <c r="B3504" s="2" t="s">
        <v>3066</v>
      </c>
      <c r="C3504" s="2" t="s">
        <v>3067</v>
      </c>
      <c r="D3504" s="2" t="s">
        <v>17985</v>
      </c>
      <c r="E3504" s="2" t="s">
        <v>3071</v>
      </c>
      <c r="F3504" s="2">
        <v>83101500</v>
      </c>
      <c r="G3504" s="2" t="s">
        <v>330</v>
      </c>
      <c r="H3504" s="2">
        <v>1</v>
      </c>
      <c r="I3504" s="2">
        <v>11</v>
      </c>
      <c r="J3504" s="2">
        <v>10</v>
      </c>
      <c r="K3504" s="2">
        <v>1</v>
      </c>
      <c r="L3504" s="3">
        <v>24000000</v>
      </c>
      <c r="M3504" s="2" t="s">
        <v>20</v>
      </c>
      <c r="N3504" s="4" t="s">
        <v>21</v>
      </c>
    </row>
    <row r="3505" spans="1:14" x14ac:dyDescent="0.25">
      <c r="A3505" s="1" t="s">
        <v>360</v>
      </c>
      <c r="B3505" s="2" t="s">
        <v>3066</v>
      </c>
      <c r="C3505" s="2" t="s">
        <v>3067</v>
      </c>
      <c r="D3505" s="2" t="s">
        <v>17985</v>
      </c>
      <c r="E3505" s="2" t="s">
        <v>3072</v>
      </c>
      <c r="F3505" s="2">
        <v>83101500</v>
      </c>
      <c r="G3505" s="2" t="s">
        <v>330</v>
      </c>
      <c r="H3505" s="2">
        <v>1</v>
      </c>
      <c r="I3505" s="2">
        <v>12</v>
      </c>
      <c r="J3505" s="2">
        <v>16</v>
      </c>
      <c r="K3505" s="2">
        <v>1</v>
      </c>
      <c r="L3505" s="3">
        <v>6500000</v>
      </c>
      <c r="M3505" s="2" t="s">
        <v>20</v>
      </c>
      <c r="N3505" s="4" t="s">
        <v>21</v>
      </c>
    </row>
    <row r="3506" spans="1:14" x14ac:dyDescent="0.25">
      <c r="A3506" s="1" t="s">
        <v>360</v>
      </c>
      <c r="B3506" s="2" t="s">
        <v>3066</v>
      </c>
      <c r="C3506" s="2" t="s">
        <v>3067</v>
      </c>
      <c r="D3506" s="2" t="s">
        <v>17985</v>
      </c>
      <c r="E3506" s="2" t="s">
        <v>3073</v>
      </c>
      <c r="F3506" s="2">
        <v>83101500</v>
      </c>
      <c r="G3506" s="2" t="s">
        <v>330</v>
      </c>
      <c r="H3506" s="2">
        <v>1</v>
      </c>
      <c r="I3506" s="2">
        <v>11</v>
      </c>
      <c r="J3506" s="2">
        <v>10</v>
      </c>
      <c r="K3506" s="2">
        <v>1</v>
      </c>
      <c r="L3506" s="3">
        <v>12600000</v>
      </c>
      <c r="M3506" s="2" t="s">
        <v>20</v>
      </c>
      <c r="N3506" s="4" t="s">
        <v>21</v>
      </c>
    </row>
    <row r="3507" spans="1:14" x14ac:dyDescent="0.25">
      <c r="A3507" s="1" t="s">
        <v>360</v>
      </c>
      <c r="B3507" s="2" t="s">
        <v>3066</v>
      </c>
      <c r="C3507" s="2" t="s">
        <v>3067</v>
      </c>
      <c r="D3507" s="2" t="s">
        <v>17985</v>
      </c>
      <c r="E3507" s="2" t="s">
        <v>3074</v>
      </c>
      <c r="F3507" s="2">
        <v>83101500</v>
      </c>
      <c r="G3507" s="2" t="s">
        <v>330</v>
      </c>
      <c r="H3507" s="2">
        <v>1</v>
      </c>
      <c r="I3507" s="2">
        <v>11</v>
      </c>
      <c r="J3507" s="2">
        <v>10</v>
      </c>
      <c r="K3507" s="2">
        <v>1</v>
      </c>
      <c r="L3507" s="3">
        <v>20000000</v>
      </c>
      <c r="M3507" s="2" t="s">
        <v>20</v>
      </c>
      <c r="N3507" s="4" t="s">
        <v>21</v>
      </c>
    </row>
    <row r="3508" spans="1:14" x14ac:dyDescent="0.25">
      <c r="A3508" s="1" t="s">
        <v>360</v>
      </c>
      <c r="B3508" s="2" t="s">
        <v>3066</v>
      </c>
      <c r="C3508" s="2" t="s">
        <v>3067</v>
      </c>
      <c r="D3508" s="2" t="s">
        <v>17985</v>
      </c>
      <c r="E3508" s="2" t="s">
        <v>3075</v>
      </c>
      <c r="F3508" s="2">
        <v>83101500</v>
      </c>
      <c r="G3508" s="2" t="s">
        <v>330</v>
      </c>
      <c r="H3508" s="2">
        <v>1</v>
      </c>
      <c r="I3508" s="2">
        <v>12</v>
      </c>
      <c r="J3508" s="2">
        <v>10</v>
      </c>
      <c r="K3508" s="2">
        <v>1</v>
      </c>
      <c r="L3508" s="3">
        <v>14553000</v>
      </c>
      <c r="M3508" s="2" t="s">
        <v>20</v>
      </c>
      <c r="N3508" s="4" t="s">
        <v>21</v>
      </c>
    </row>
    <row r="3509" spans="1:14" x14ac:dyDescent="0.25">
      <c r="A3509" s="1" t="s">
        <v>360</v>
      </c>
      <c r="B3509" s="2" t="s">
        <v>3066</v>
      </c>
      <c r="C3509" s="2" t="s">
        <v>3067</v>
      </c>
      <c r="D3509" s="2" t="s">
        <v>17985</v>
      </c>
      <c r="E3509" s="2" t="s">
        <v>3076</v>
      </c>
      <c r="F3509" s="2">
        <v>83101500</v>
      </c>
      <c r="G3509" s="2" t="s">
        <v>330</v>
      </c>
      <c r="H3509" s="2">
        <v>1</v>
      </c>
      <c r="I3509" s="2">
        <v>12</v>
      </c>
      <c r="J3509" s="2">
        <v>10</v>
      </c>
      <c r="K3509" s="2">
        <v>1</v>
      </c>
      <c r="L3509" s="3">
        <v>1008000</v>
      </c>
      <c r="M3509" s="2" t="s">
        <v>20</v>
      </c>
      <c r="N3509" s="4" t="s">
        <v>21</v>
      </c>
    </row>
    <row r="3510" spans="1:14" x14ac:dyDescent="0.25">
      <c r="A3510" s="1" t="s">
        <v>360</v>
      </c>
      <c r="B3510" s="2" t="s">
        <v>3066</v>
      </c>
      <c r="C3510" s="2" t="s">
        <v>3067</v>
      </c>
      <c r="D3510" s="2" t="s">
        <v>17985</v>
      </c>
      <c r="E3510" s="2" t="s">
        <v>3068</v>
      </c>
      <c r="F3510" s="2">
        <v>83101500</v>
      </c>
      <c r="G3510" s="2" t="s">
        <v>330</v>
      </c>
      <c r="H3510" s="2">
        <v>1</v>
      </c>
      <c r="I3510" s="2">
        <v>12</v>
      </c>
      <c r="J3510" s="2">
        <v>10</v>
      </c>
      <c r="K3510" s="2">
        <v>1</v>
      </c>
      <c r="L3510" s="3">
        <v>68000000</v>
      </c>
      <c r="M3510" s="2" t="s">
        <v>20</v>
      </c>
      <c r="N3510" s="4" t="s">
        <v>21</v>
      </c>
    </row>
    <row r="3511" spans="1:14" x14ac:dyDescent="0.25">
      <c r="A3511" s="1" t="s">
        <v>360</v>
      </c>
      <c r="B3511" s="2" t="s">
        <v>3066</v>
      </c>
      <c r="C3511" s="2" t="s">
        <v>3067</v>
      </c>
      <c r="D3511" s="2" t="s">
        <v>17985</v>
      </c>
      <c r="E3511" s="2" t="s">
        <v>3068</v>
      </c>
      <c r="F3511" s="2">
        <v>83101500</v>
      </c>
      <c r="G3511" s="2" t="s">
        <v>17856</v>
      </c>
      <c r="H3511" s="2">
        <v>1</v>
      </c>
      <c r="I3511" s="2">
        <v>6</v>
      </c>
      <c r="J3511" s="2">
        <v>16</v>
      </c>
      <c r="K3511" s="2">
        <v>1</v>
      </c>
      <c r="L3511" s="3">
        <v>12500000</v>
      </c>
      <c r="M3511" s="2" t="s">
        <v>20</v>
      </c>
      <c r="N3511" s="4" t="s">
        <v>21</v>
      </c>
    </row>
    <row r="3512" spans="1:14" x14ac:dyDescent="0.25">
      <c r="A3512" s="1" t="s">
        <v>360</v>
      </c>
      <c r="B3512" s="2" t="s">
        <v>3066</v>
      </c>
      <c r="C3512" s="2" t="s">
        <v>3067</v>
      </c>
      <c r="D3512" s="2" t="s">
        <v>17985</v>
      </c>
      <c r="E3512" s="2" t="s">
        <v>3077</v>
      </c>
      <c r="F3512" s="2">
        <v>83101500</v>
      </c>
      <c r="G3512" s="2" t="s">
        <v>330</v>
      </c>
      <c r="H3512" s="2">
        <v>1</v>
      </c>
      <c r="I3512" s="2">
        <v>6</v>
      </c>
      <c r="J3512" s="2">
        <v>16</v>
      </c>
      <c r="K3512" s="2">
        <v>1</v>
      </c>
      <c r="L3512" s="3">
        <v>6500000</v>
      </c>
      <c r="M3512" s="2" t="s">
        <v>20</v>
      </c>
      <c r="N3512" s="4" t="s">
        <v>21</v>
      </c>
    </row>
    <row r="3513" spans="1:14" x14ac:dyDescent="0.25">
      <c r="A3513" s="1" t="s">
        <v>360</v>
      </c>
      <c r="B3513" s="2" t="s">
        <v>3066</v>
      </c>
      <c r="C3513" s="2" t="s">
        <v>3067</v>
      </c>
      <c r="D3513" s="2" t="s">
        <v>17985</v>
      </c>
      <c r="E3513" s="2" t="s">
        <v>3071</v>
      </c>
      <c r="F3513" s="2">
        <v>0</v>
      </c>
      <c r="G3513" s="2" t="s">
        <v>17856</v>
      </c>
      <c r="H3513" s="2">
        <v>1</v>
      </c>
      <c r="I3513" s="2">
        <v>6</v>
      </c>
      <c r="J3513" s="2">
        <v>10</v>
      </c>
      <c r="K3513" s="2">
        <v>1</v>
      </c>
      <c r="L3513" s="3">
        <v>4000000</v>
      </c>
      <c r="M3513" s="2" t="s">
        <v>20</v>
      </c>
      <c r="N3513" s="4" t="s">
        <v>21</v>
      </c>
    </row>
    <row r="3514" spans="1:14" x14ac:dyDescent="0.25">
      <c r="A3514" s="1" t="s">
        <v>360</v>
      </c>
      <c r="B3514" s="2" t="s">
        <v>3066</v>
      </c>
      <c r="C3514" s="2" t="s">
        <v>3067</v>
      </c>
      <c r="D3514" s="2" t="s">
        <v>17985</v>
      </c>
      <c r="E3514" s="2" t="s">
        <v>3078</v>
      </c>
      <c r="F3514" s="2">
        <v>83101500</v>
      </c>
      <c r="G3514" s="2" t="s">
        <v>17856</v>
      </c>
      <c r="H3514" s="2">
        <v>1</v>
      </c>
      <c r="I3514" s="2">
        <v>6</v>
      </c>
      <c r="J3514" s="2">
        <v>10</v>
      </c>
      <c r="K3514" s="2">
        <v>1</v>
      </c>
      <c r="L3514" s="3">
        <v>93211</v>
      </c>
      <c r="M3514" s="2" t="s">
        <v>20</v>
      </c>
      <c r="N3514" s="4" t="s">
        <v>21</v>
      </c>
    </row>
    <row r="3515" spans="1:14" x14ac:dyDescent="0.25">
      <c r="A3515" s="1" t="s">
        <v>360</v>
      </c>
      <c r="B3515" s="2" t="s">
        <v>3066</v>
      </c>
      <c r="C3515" s="2" t="s">
        <v>3067</v>
      </c>
      <c r="D3515" s="2" t="s">
        <v>17985</v>
      </c>
      <c r="E3515" s="2" t="s">
        <v>3079</v>
      </c>
      <c r="F3515" s="2">
        <v>83101500</v>
      </c>
      <c r="G3515" s="2" t="s">
        <v>17856</v>
      </c>
      <c r="H3515" s="2">
        <v>1</v>
      </c>
      <c r="I3515" s="2">
        <v>6</v>
      </c>
      <c r="J3515" s="2">
        <v>10</v>
      </c>
      <c r="K3515" s="2">
        <v>1</v>
      </c>
      <c r="L3515" s="3">
        <v>10478969</v>
      </c>
      <c r="M3515" s="2" t="s">
        <v>20</v>
      </c>
      <c r="N3515" s="4" t="s">
        <v>21</v>
      </c>
    </row>
    <row r="3516" spans="1:14" x14ac:dyDescent="0.25">
      <c r="A3516" s="1" t="s">
        <v>360</v>
      </c>
      <c r="B3516" s="2" t="s">
        <v>3066</v>
      </c>
      <c r="C3516" s="2" t="s">
        <v>3067</v>
      </c>
      <c r="D3516" s="2" t="s">
        <v>17985</v>
      </c>
      <c r="E3516" s="2" t="s">
        <v>3080</v>
      </c>
      <c r="F3516" s="2">
        <v>83101500</v>
      </c>
      <c r="G3516" s="2" t="s">
        <v>17856</v>
      </c>
      <c r="H3516" s="2">
        <v>1</v>
      </c>
      <c r="I3516" s="2">
        <v>6</v>
      </c>
      <c r="J3516" s="2">
        <v>10</v>
      </c>
      <c r="K3516" s="2">
        <v>1</v>
      </c>
      <c r="L3516" s="3">
        <v>330000</v>
      </c>
      <c r="M3516" s="2" t="s">
        <v>20</v>
      </c>
      <c r="N3516" s="4" t="s">
        <v>21</v>
      </c>
    </row>
    <row r="3517" spans="1:14" x14ac:dyDescent="0.25">
      <c r="A3517" s="1" t="s">
        <v>360</v>
      </c>
      <c r="B3517" s="2" t="s">
        <v>3066</v>
      </c>
      <c r="C3517" s="2" t="s">
        <v>3067</v>
      </c>
      <c r="D3517" s="2" t="s">
        <v>17985</v>
      </c>
      <c r="E3517" s="2" t="s">
        <v>3081</v>
      </c>
      <c r="F3517" s="2">
        <v>83101500</v>
      </c>
      <c r="G3517" s="2" t="s">
        <v>17856</v>
      </c>
      <c r="H3517" s="2">
        <v>1</v>
      </c>
      <c r="I3517" s="2">
        <v>6</v>
      </c>
      <c r="J3517" s="2">
        <v>10</v>
      </c>
      <c r="K3517" s="2">
        <v>1</v>
      </c>
      <c r="L3517" s="3">
        <v>10772632</v>
      </c>
      <c r="M3517" s="2" t="s">
        <v>20</v>
      </c>
      <c r="N3517" s="4" t="s">
        <v>21</v>
      </c>
    </row>
    <row r="3518" spans="1:14" x14ac:dyDescent="0.25">
      <c r="A3518" s="1" t="s">
        <v>360</v>
      </c>
      <c r="B3518" s="2" t="s">
        <v>3066</v>
      </c>
      <c r="C3518" s="2" t="s">
        <v>3067</v>
      </c>
      <c r="D3518" s="2" t="s">
        <v>17985</v>
      </c>
      <c r="E3518" s="2" t="s">
        <v>3082</v>
      </c>
      <c r="F3518" s="2">
        <v>83101500</v>
      </c>
      <c r="G3518" s="2" t="s">
        <v>17856</v>
      </c>
      <c r="H3518" s="2">
        <v>1</v>
      </c>
      <c r="I3518" s="2">
        <v>6</v>
      </c>
      <c r="J3518" s="2">
        <v>10</v>
      </c>
      <c r="K3518" s="2">
        <v>1</v>
      </c>
      <c r="L3518" s="3">
        <v>7371779</v>
      </c>
      <c r="M3518" s="2" t="s">
        <v>20</v>
      </c>
      <c r="N3518" s="4" t="s">
        <v>21</v>
      </c>
    </row>
    <row r="3519" spans="1:14" x14ac:dyDescent="0.25">
      <c r="A3519" s="1" t="s">
        <v>360</v>
      </c>
      <c r="B3519" s="2" t="s">
        <v>3066</v>
      </c>
      <c r="C3519" s="2" t="s">
        <v>3067</v>
      </c>
      <c r="D3519" s="2" t="s">
        <v>17985</v>
      </c>
      <c r="E3519" s="2" t="s">
        <v>3083</v>
      </c>
      <c r="F3519" s="2">
        <v>83101500</v>
      </c>
      <c r="G3519" s="2" t="s">
        <v>17856</v>
      </c>
      <c r="H3519" s="2">
        <v>1</v>
      </c>
      <c r="I3519" s="2">
        <v>6</v>
      </c>
      <c r="J3519" s="2">
        <v>10</v>
      </c>
      <c r="K3519" s="2">
        <v>1</v>
      </c>
      <c r="L3519" s="3">
        <v>507</v>
      </c>
      <c r="M3519" s="2" t="s">
        <v>20</v>
      </c>
      <c r="N3519" s="4" t="s">
        <v>21</v>
      </c>
    </row>
    <row r="3520" spans="1:14" x14ac:dyDescent="0.25">
      <c r="A3520" s="1" t="s">
        <v>360</v>
      </c>
      <c r="B3520" s="2" t="s">
        <v>3066</v>
      </c>
      <c r="C3520" s="2" t="s">
        <v>3067</v>
      </c>
      <c r="D3520" s="2" t="s">
        <v>17985</v>
      </c>
      <c r="E3520" s="2" t="s">
        <v>3084</v>
      </c>
      <c r="F3520" s="2">
        <v>76121501</v>
      </c>
      <c r="G3520" s="2" t="s">
        <v>19</v>
      </c>
      <c r="H3520" s="2">
        <v>7</v>
      </c>
      <c r="I3520" s="2">
        <v>1</v>
      </c>
      <c r="J3520" s="2">
        <v>10</v>
      </c>
      <c r="K3520" s="2">
        <v>1</v>
      </c>
      <c r="L3520" s="3">
        <v>11776043</v>
      </c>
      <c r="M3520" s="2" t="s">
        <v>20</v>
      </c>
      <c r="N3520" s="4" t="s">
        <v>21</v>
      </c>
    </row>
    <row r="3521" spans="1:14" x14ac:dyDescent="0.25">
      <c r="A3521" s="1" t="s">
        <v>360</v>
      </c>
      <c r="B3521" s="2" t="s">
        <v>3066</v>
      </c>
      <c r="C3521" s="2" t="s">
        <v>3067</v>
      </c>
      <c r="D3521" s="2" t="s">
        <v>17985</v>
      </c>
      <c r="E3521" s="2" t="s">
        <v>2709</v>
      </c>
      <c r="F3521" s="2">
        <v>0</v>
      </c>
      <c r="G3521" s="2" t="s">
        <v>17856</v>
      </c>
      <c r="H3521" s="2">
        <v>1</v>
      </c>
      <c r="I3521" s="2">
        <v>6</v>
      </c>
      <c r="J3521" s="2">
        <v>16</v>
      </c>
      <c r="K3521" s="2">
        <v>1</v>
      </c>
      <c r="L3521" s="3">
        <v>10185018</v>
      </c>
      <c r="M3521" s="2" t="s">
        <v>20</v>
      </c>
      <c r="N3521" s="4" t="s">
        <v>21</v>
      </c>
    </row>
    <row r="3522" spans="1:14" x14ac:dyDescent="0.25">
      <c r="A3522" s="1" t="s">
        <v>360</v>
      </c>
      <c r="B3522" s="2" t="s">
        <v>3066</v>
      </c>
      <c r="C3522" s="2" t="s">
        <v>3085</v>
      </c>
      <c r="D3522" s="2" t="s">
        <v>17986</v>
      </c>
      <c r="E3522" s="2" t="s">
        <v>3086</v>
      </c>
      <c r="F3522" s="2">
        <v>76121501</v>
      </c>
      <c r="G3522" s="2" t="s">
        <v>19</v>
      </c>
      <c r="H3522" s="2">
        <v>1</v>
      </c>
      <c r="I3522" s="2">
        <v>11</v>
      </c>
      <c r="J3522" s="2">
        <v>10</v>
      </c>
      <c r="K3522" s="2">
        <v>1</v>
      </c>
      <c r="L3522" s="3">
        <v>15974600</v>
      </c>
      <c r="M3522" s="2" t="s">
        <v>20</v>
      </c>
      <c r="N3522" s="4" t="s">
        <v>21</v>
      </c>
    </row>
    <row r="3523" spans="1:14" x14ac:dyDescent="0.25">
      <c r="A3523" s="1" t="s">
        <v>360</v>
      </c>
      <c r="B3523" s="2" t="s">
        <v>3066</v>
      </c>
      <c r="C3523" s="2" t="s">
        <v>3085</v>
      </c>
      <c r="D3523" s="2" t="s">
        <v>17986</v>
      </c>
      <c r="E3523" s="2" t="s">
        <v>3087</v>
      </c>
      <c r="F3523" s="2">
        <v>76121501</v>
      </c>
      <c r="G3523" s="2" t="s">
        <v>19</v>
      </c>
      <c r="H3523" s="2">
        <v>1</v>
      </c>
      <c r="I3523" s="2">
        <v>11</v>
      </c>
      <c r="J3523" s="2">
        <v>10</v>
      </c>
      <c r="K3523" s="2">
        <v>1</v>
      </c>
      <c r="L3523" s="3">
        <v>4600000</v>
      </c>
      <c r="M3523" s="2" t="s">
        <v>20</v>
      </c>
      <c r="N3523" s="4" t="s">
        <v>21</v>
      </c>
    </row>
    <row r="3524" spans="1:14" x14ac:dyDescent="0.25">
      <c r="A3524" s="1" t="s">
        <v>360</v>
      </c>
      <c r="B3524" s="2" t="s">
        <v>3066</v>
      </c>
      <c r="C3524" s="2" t="s">
        <v>3085</v>
      </c>
      <c r="D3524" s="2" t="s">
        <v>17986</v>
      </c>
      <c r="E3524" s="2" t="s">
        <v>3088</v>
      </c>
      <c r="F3524" s="2">
        <v>76121501</v>
      </c>
      <c r="G3524" s="2" t="s">
        <v>330</v>
      </c>
      <c r="H3524" s="2">
        <v>1</v>
      </c>
      <c r="I3524" s="2">
        <v>6</v>
      </c>
      <c r="J3524" s="2">
        <v>10</v>
      </c>
      <c r="K3524" s="2">
        <v>1</v>
      </c>
      <c r="L3524" s="3">
        <v>1200000</v>
      </c>
      <c r="M3524" s="2" t="s">
        <v>20</v>
      </c>
      <c r="N3524" s="4" t="s">
        <v>21</v>
      </c>
    </row>
    <row r="3525" spans="1:14" x14ac:dyDescent="0.25">
      <c r="A3525" s="1" t="s">
        <v>360</v>
      </c>
      <c r="B3525" s="2" t="s">
        <v>3066</v>
      </c>
      <c r="C3525" s="2" t="s">
        <v>3085</v>
      </c>
      <c r="D3525" s="2" t="s">
        <v>17986</v>
      </c>
      <c r="E3525" s="2" t="s">
        <v>3089</v>
      </c>
      <c r="F3525" s="2">
        <v>76121501</v>
      </c>
      <c r="G3525" s="2" t="s">
        <v>490</v>
      </c>
      <c r="H3525" s="2">
        <v>1</v>
      </c>
      <c r="I3525" s="2">
        <v>11</v>
      </c>
      <c r="J3525" s="2">
        <v>10</v>
      </c>
      <c r="K3525" s="2">
        <v>1</v>
      </c>
      <c r="L3525" s="3">
        <v>4679735</v>
      </c>
      <c r="M3525" s="2" t="s">
        <v>20</v>
      </c>
      <c r="N3525" s="4" t="s">
        <v>21</v>
      </c>
    </row>
    <row r="3526" spans="1:14" x14ac:dyDescent="0.25">
      <c r="A3526" s="1" t="s">
        <v>360</v>
      </c>
      <c r="B3526" s="2" t="s">
        <v>3066</v>
      </c>
      <c r="C3526" s="2" t="s">
        <v>3085</v>
      </c>
      <c r="D3526" s="2" t="s">
        <v>17986</v>
      </c>
      <c r="E3526" s="2" t="s">
        <v>3090</v>
      </c>
      <c r="F3526" s="2">
        <v>76121901</v>
      </c>
      <c r="G3526" s="2" t="s">
        <v>17856</v>
      </c>
      <c r="H3526" s="2">
        <v>1</v>
      </c>
      <c r="I3526" s="2">
        <v>6</v>
      </c>
      <c r="J3526" s="2">
        <v>10</v>
      </c>
      <c r="K3526" s="2">
        <v>1</v>
      </c>
      <c r="L3526" s="3">
        <v>1854000</v>
      </c>
      <c r="M3526" s="2" t="s">
        <v>20</v>
      </c>
      <c r="N3526" s="4" t="s">
        <v>21</v>
      </c>
    </row>
    <row r="3527" spans="1:14" x14ac:dyDescent="0.25">
      <c r="A3527" s="1" t="s">
        <v>360</v>
      </c>
      <c r="B3527" s="2" t="s">
        <v>3066</v>
      </c>
      <c r="C3527" s="2" t="s">
        <v>3091</v>
      </c>
      <c r="D3527" s="2" t="s">
        <v>17987</v>
      </c>
      <c r="E3527" s="2" t="s">
        <v>3092</v>
      </c>
      <c r="F3527" s="2">
        <v>76122201</v>
      </c>
      <c r="G3527" s="2" t="s">
        <v>490</v>
      </c>
      <c r="H3527" s="2">
        <v>5</v>
      </c>
      <c r="I3527" s="2">
        <v>6</v>
      </c>
      <c r="J3527" s="2">
        <v>10</v>
      </c>
      <c r="K3527" s="2">
        <v>1</v>
      </c>
      <c r="L3527" s="3">
        <v>6258805</v>
      </c>
      <c r="M3527" s="2" t="s">
        <v>20</v>
      </c>
      <c r="N3527" s="4" t="s">
        <v>21</v>
      </c>
    </row>
    <row r="3528" spans="1:14" x14ac:dyDescent="0.25">
      <c r="A3528" s="1" t="s">
        <v>360</v>
      </c>
      <c r="B3528" s="2" t="s">
        <v>3066</v>
      </c>
      <c r="C3528" s="2" t="s">
        <v>3093</v>
      </c>
      <c r="D3528" s="2" t="s">
        <v>17988</v>
      </c>
      <c r="E3528" s="2" t="s">
        <v>3094</v>
      </c>
      <c r="F3528" s="2">
        <v>76101501</v>
      </c>
      <c r="G3528" s="2" t="s">
        <v>490</v>
      </c>
      <c r="H3528" s="2">
        <v>2</v>
      </c>
      <c r="I3528" s="2">
        <v>10</v>
      </c>
      <c r="J3528" s="2">
        <v>16</v>
      </c>
      <c r="K3528" s="2">
        <v>1</v>
      </c>
      <c r="L3528" s="3">
        <v>12488885.779999999</v>
      </c>
      <c r="M3528" s="2" t="s">
        <v>20</v>
      </c>
      <c r="N3528" s="4" t="s">
        <v>21</v>
      </c>
    </row>
    <row r="3529" spans="1:14" x14ac:dyDescent="0.25">
      <c r="A3529" s="1" t="s">
        <v>360</v>
      </c>
      <c r="B3529" s="2" t="s">
        <v>3066</v>
      </c>
      <c r="C3529" s="2" t="s">
        <v>3093</v>
      </c>
      <c r="D3529" s="2" t="s">
        <v>17988</v>
      </c>
      <c r="E3529" s="2" t="s">
        <v>3094</v>
      </c>
      <c r="F3529" s="2">
        <v>76101501</v>
      </c>
      <c r="G3529" s="2" t="s">
        <v>490</v>
      </c>
      <c r="H3529" s="2">
        <v>2</v>
      </c>
      <c r="I3529" s="2">
        <v>10</v>
      </c>
      <c r="J3529" s="2">
        <v>10</v>
      </c>
      <c r="K3529" s="2">
        <v>1</v>
      </c>
      <c r="L3529" s="3">
        <v>8455907.9499999993</v>
      </c>
      <c r="M3529" s="2" t="s">
        <v>20</v>
      </c>
      <c r="N3529" s="4" t="s">
        <v>21</v>
      </c>
    </row>
    <row r="3530" spans="1:14" x14ac:dyDescent="0.25">
      <c r="A3530" s="1" t="s">
        <v>360</v>
      </c>
      <c r="B3530" s="2" t="s">
        <v>3066</v>
      </c>
      <c r="C3530" s="2" t="s">
        <v>3093</v>
      </c>
      <c r="D3530" s="2" t="s">
        <v>17988</v>
      </c>
      <c r="E3530" s="2" t="s">
        <v>3095</v>
      </c>
      <c r="F3530" s="2">
        <v>72154055</v>
      </c>
      <c r="G3530" s="2" t="s">
        <v>330</v>
      </c>
      <c r="H3530" s="2">
        <v>1</v>
      </c>
      <c r="I3530" s="2">
        <v>11</v>
      </c>
      <c r="J3530" s="2">
        <v>10</v>
      </c>
      <c r="K3530" s="2">
        <v>1</v>
      </c>
      <c r="L3530" s="3">
        <v>2155018.6</v>
      </c>
      <c r="M3530" s="2" t="s">
        <v>20</v>
      </c>
      <c r="N3530" s="4" t="s">
        <v>21</v>
      </c>
    </row>
    <row r="3531" spans="1:14" x14ac:dyDescent="0.25">
      <c r="A3531" s="1" t="s">
        <v>360</v>
      </c>
      <c r="B3531" s="2" t="s">
        <v>3066</v>
      </c>
      <c r="C3531" s="2" t="s">
        <v>3093</v>
      </c>
      <c r="D3531" s="2" t="s">
        <v>17988</v>
      </c>
      <c r="E3531" s="2" t="s">
        <v>3096</v>
      </c>
      <c r="F3531" s="2">
        <v>72102900</v>
      </c>
      <c r="G3531" s="2" t="s">
        <v>490</v>
      </c>
      <c r="H3531" s="2">
        <v>8</v>
      </c>
      <c r="I3531" s="2">
        <v>2</v>
      </c>
      <c r="J3531" s="2">
        <v>10</v>
      </c>
      <c r="K3531" s="2">
        <v>1</v>
      </c>
      <c r="L3531" s="3">
        <v>19676925.760000002</v>
      </c>
      <c r="M3531" s="2" t="s">
        <v>20</v>
      </c>
      <c r="N3531" s="4" t="s">
        <v>21</v>
      </c>
    </row>
    <row r="3532" spans="1:14" x14ac:dyDescent="0.25">
      <c r="A3532" s="1" t="s">
        <v>360</v>
      </c>
      <c r="B3532" s="2" t="s">
        <v>3066</v>
      </c>
      <c r="C3532" s="2" t="s">
        <v>3093</v>
      </c>
      <c r="D3532" s="2" t="s">
        <v>17988</v>
      </c>
      <c r="E3532" s="2" t="s">
        <v>3097</v>
      </c>
      <c r="F3532" s="2">
        <v>77121701</v>
      </c>
      <c r="G3532" s="2" t="s">
        <v>490</v>
      </c>
      <c r="H3532" s="2">
        <v>3</v>
      </c>
      <c r="I3532" s="2">
        <v>6</v>
      </c>
      <c r="J3532" s="2">
        <v>10</v>
      </c>
      <c r="K3532" s="2">
        <v>1</v>
      </c>
      <c r="L3532" s="3">
        <v>4914700</v>
      </c>
      <c r="M3532" s="2" t="s">
        <v>20</v>
      </c>
      <c r="N3532" s="4" t="s">
        <v>21</v>
      </c>
    </row>
    <row r="3533" spans="1:14" x14ac:dyDescent="0.25">
      <c r="A3533" s="1" t="s">
        <v>360</v>
      </c>
      <c r="B3533" s="2" t="s">
        <v>3098</v>
      </c>
      <c r="C3533" s="2" t="s">
        <v>3099</v>
      </c>
      <c r="D3533" s="2" t="s">
        <v>17989</v>
      </c>
      <c r="E3533" s="2" t="s">
        <v>18235</v>
      </c>
      <c r="F3533" s="2">
        <v>14111534</v>
      </c>
      <c r="G3533" s="2" t="s">
        <v>490</v>
      </c>
      <c r="H3533" s="2">
        <v>1</v>
      </c>
      <c r="I3533" s="2">
        <v>11</v>
      </c>
      <c r="J3533" s="2">
        <v>10</v>
      </c>
      <c r="K3533" s="2">
        <v>1</v>
      </c>
      <c r="L3533" s="3">
        <v>3270694</v>
      </c>
      <c r="M3533" s="2" t="s">
        <v>20</v>
      </c>
      <c r="N3533" s="4" t="s">
        <v>21</v>
      </c>
    </row>
    <row r="3534" spans="1:14" x14ac:dyDescent="0.25">
      <c r="A3534" s="1" t="s">
        <v>360</v>
      </c>
      <c r="B3534" s="2" t="s">
        <v>3098</v>
      </c>
      <c r="C3534" s="2" t="s">
        <v>3099</v>
      </c>
      <c r="D3534" s="2" t="s">
        <v>17989</v>
      </c>
      <c r="E3534" s="2" t="s">
        <v>3100</v>
      </c>
      <c r="F3534" s="2">
        <v>93151510</v>
      </c>
      <c r="G3534" s="2" t="s">
        <v>17856</v>
      </c>
      <c r="H3534" s="2">
        <v>1</v>
      </c>
      <c r="I3534" s="2">
        <v>6</v>
      </c>
      <c r="J3534" s="2">
        <v>10</v>
      </c>
      <c r="K3534" s="2">
        <v>1</v>
      </c>
      <c r="L3534" s="3">
        <v>6541387</v>
      </c>
      <c r="M3534" s="2" t="s">
        <v>20</v>
      </c>
      <c r="N3534" s="4" t="s">
        <v>21</v>
      </c>
    </row>
    <row r="3535" spans="1:14" x14ac:dyDescent="0.25">
      <c r="A3535" s="1" t="s">
        <v>360</v>
      </c>
      <c r="B3535" s="2" t="s">
        <v>3098</v>
      </c>
      <c r="C3535" s="2" t="s">
        <v>3099</v>
      </c>
      <c r="D3535" s="2" t="s">
        <v>17989</v>
      </c>
      <c r="E3535" s="2" t="s">
        <v>3101</v>
      </c>
      <c r="F3535" s="2">
        <v>14111534</v>
      </c>
      <c r="G3535" s="2" t="s">
        <v>490</v>
      </c>
      <c r="H3535" s="2">
        <v>1</v>
      </c>
      <c r="I3535" s="2">
        <v>11</v>
      </c>
      <c r="J3535" s="2">
        <v>10</v>
      </c>
      <c r="K3535" s="2">
        <v>1</v>
      </c>
      <c r="L3535" s="3">
        <v>10902312</v>
      </c>
      <c r="M3535" s="2" t="s">
        <v>20</v>
      </c>
      <c r="N3535" s="4" t="s">
        <v>21</v>
      </c>
    </row>
    <row r="3536" spans="1:14" x14ac:dyDescent="0.25">
      <c r="A3536" s="1" t="s">
        <v>360</v>
      </c>
      <c r="B3536" s="2" t="s">
        <v>3098</v>
      </c>
      <c r="C3536" s="2" t="s">
        <v>3099</v>
      </c>
      <c r="D3536" s="2" t="s">
        <v>17989</v>
      </c>
      <c r="E3536" s="2" t="s">
        <v>3102</v>
      </c>
      <c r="F3536" s="2">
        <v>93151510</v>
      </c>
      <c r="G3536" s="2" t="s">
        <v>17856</v>
      </c>
      <c r="H3536" s="2">
        <v>1</v>
      </c>
      <c r="I3536" s="2">
        <v>6</v>
      </c>
      <c r="J3536" s="2">
        <v>10</v>
      </c>
      <c r="K3536" s="2">
        <v>1</v>
      </c>
      <c r="L3536" s="3">
        <v>4746120</v>
      </c>
      <c r="M3536" s="2" t="s">
        <v>20</v>
      </c>
      <c r="N3536" s="4" t="s">
        <v>21</v>
      </c>
    </row>
    <row r="3537" spans="1:14" x14ac:dyDescent="0.25">
      <c r="A3537" s="1" t="s">
        <v>360</v>
      </c>
      <c r="B3537" s="2" t="s">
        <v>3098</v>
      </c>
      <c r="C3537" s="2" t="s">
        <v>3099</v>
      </c>
      <c r="D3537" s="2" t="s">
        <v>17989</v>
      </c>
      <c r="E3537" s="2" t="s">
        <v>3103</v>
      </c>
      <c r="F3537" s="2">
        <v>0</v>
      </c>
      <c r="G3537" s="2" t="s">
        <v>19</v>
      </c>
      <c r="H3537" s="2">
        <v>1</v>
      </c>
      <c r="I3537" s="2">
        <v>6</v>
      </c>
      <c r="J3537" s="2">
        <v>10</v>
      </c>
      <c r="K3537" s="2">
        <v>1</v>
      </c>
      <c r="L3537" s="3">
        <v>4755857.6399999997</v>
      </c>
      <c r="M3537" s="2" t="s">
        <v>20</v>
      </c>
      <c r="N3537" s="4" t="s">
        <v>21</v>
      </c>
    </row>
    <row r="3538" spans="1:14" x14ac:dyDescent="0.25">
      <c r="A3538" s="1" t="s">
        <v>360</v>
      </c>
      <c r="B3538" s="2" t="s">
        <v>3098</v>
      </c>
      <c r="C3538" s="2" t="s">
        <v>3099</v>
      </c>
      <c r="D3538" s="2" t="s">
        <v>17989</v>
      </c>
      <c r="E3538" s="2" t="s">
        <v>3103</v>
      </c>
      <c r="F3538" s="2">
        <v>0</v>
      </c>
      <c r="G3538" s="2" t="s">
        <v>19</v>
      </c>
      <c r="H3538" s="2">
        <v>1</v>
      </c>
      <c r="I3538" s="2">
        <v>6</v>
      </c>
      <c r="J3538" s="2">
        <v>16</v>
      </c>
      <c r="K3538" s="2">
        <v>1</v>
      </c>
      <c r="L3538" s="3">
        <v>5872942.3600000003</v>
      </c>
      <c r="M3538" s="2" t="s">
        <v>20</v>
      </c>
      <c r="N3538" s="4" t="s">
        <v>21</v>
      </c>
    </row>
    <row r="3539" spans="1:14" x14ac:dyDescent="0.25">
      <c r="A3539" s="1" t="s">
        <v>360</v>
      </c>
      <c r="B3539" s="2" t="s">
        <v>3098</v>
      </c>
      <c r="C3539" s="2" t="s">
        <v>3104</v>
      </c>
      <c r="D3539" s="2" t="s">
        <v>17990</v>
      </c>
      <c r="E3539" s="2" t="s">
        <v>3105</v>
      </c>
      <c r="F3539" s="2">
        <v>80101604</v>
      </c>
      <c r="G3539" s="2" t="s">
        <v>19</v>
      </c>
      <c r="H3539" s="2">
        <v>2</v>
      </c>
      <c r="I3539" s="2">
        <v>11</v>
      </c>
      <c r="J3539" s="2">
        <v>16</v>
      </c>
      <c r="K3539" s="2">
        <v>1</v>
      </c>
      <c r="L3539" s="3">
        <v>7860493.4100000001</v>
      </c>
      <c r="M3539" s="2" t="s">
        <v>20</v>
      </c>
      <c r="N3539" s="4" t="s">
        <v>21</v>
      </c>
    </row>
    <row r="3540" spans="1:14" x14ac:dyDescent="0.25">
      <c r="A3540" s="1" t="s">
        <v>360</v>
      </c>
      <c r="B3540" s="2" t="s">
        <v>230</v>
      </c>
      <c r="C3540" s="2" t="s">
        <v>3106</v>
      </c>
      <c r="D3540" s="2" t="s">
        <v>17991</v>
      </c>
      <c r="E3540" s="2" t="s">
        <v>3107</v>
      </c>
      <c r="F3540" s="2">
        <v>91111502</v>
      </c>
      <c r="G3540" s="2" t="s">
        <v>490</v>
      </c>
      <c r="H3540" s="2">
        <v>1</v>
      </c>
      <c r="I3540" s="2">
        <v>12</v>
      </c>
      <c r="J3540" s="2">
        <v>16</v>
      </c>
      <c r="K3540" s="2">
        <v>1</v>
      </c>
      <c r="L3540" s="3">
        <v>7500000</v>
      </c>
      <c r="M3540" s="2" t="s">
        <v>20</v>
      </c>
      <c r="N3540" s="4" t="s">
        <v>21</v>
      </c>
    </row>
    <row r="3541" spans="1:14" x14ac:dyDescent="0.25">
      <c r="A3541" s="1" t="s">
        <v>360</v>
      </c>
      <c r="B3541" s="2" t="s">
        <v>230</v>
      </c>
      <c r="C3541" s="2" t="s">
        <v>3106</v>
      </c>
      <c r="D3541" s="2" t="s">
        <v>17991</v>
      </c>
      <c r="E3541" s="2" t="s">
        <v>3107</v>
      </c>
      <c r="F3541" s="2">
        <v>91111502</v>
      </c>
      <c r="G3541" s="2" t="s">
        <v>490</v>
      </c>
      <c r="H3541" s="2">
        <v>1</v>
      </c>
      <c r="I3541" s="2">
        <v>12</v>
      </c>
      <c r="J3541" s="2">
        <v>16</v>
      </c>
      <c r="K3541" s="2">
        <v>1</v>
      </c>
      <c r="L3541" s="3">
        <v>10761000</v>
      </c>
      <c r="M3541" s="2" t="s">
        <v>20</v>
      </c>
      <c r="N3541" s="4" t="s">
        <v>21</v>
      </c>
    </row>
    <row r="3542" spans="1:14" x14ac:dyDescent="0.25">
      <c r="A3542" s="1" t="s">
        <v>360</v>
      </c>
      <c r="B3542" s="2" t="s">
        <v>230</v>
      </c>
      <c r="C3542" s="2" t="s">
        <v>3106</v>
      </c>
      <c r="D3542" s="2" t="s">
        <v>17991</v>
      </c>
      <c r="E3542" s="2" t="s">
        <v>3108</v>
      </c>
      <c r="F3542" s="2">
        <v>72153608</v>
      </c>
      <c r="G3542" s="2" t="s">
        <v>490</v>
      </c>
      <c r="H3542" s="2">
        <v>2</v>
      </c>
      <c r="I3542" s="2">
        <v>10</v>
      </c>
      <c r="J3542" s="2">
        <v>10</v>
      </c>
      <c r="K3542" s="2">
        <v>1</v>
      </c>
      <c r="L3542" s="3">
        <v>19434000</v>
      </c>
      <c r="M3542" s="2" t="s">
        <v>20</v>
      </c>
      <c r="N3542" s="4" t="s">
        <v>17384</v>
      </c>
    </row>
    <row r="3543" spans="1:14" x14ac:dyDescent="0.25">
      <c r="A3543" s="1" t="s">
        <v>360</v>
      </c>
      <c r="B3543" s="2" t="s">
        <v>230</v>
      </c>
      <c r="C3543" s="2" t="s">
        <v>3106</v>
      </c>
      <c r="D3543" s="2" t="s">
        <v>17991</v>
      </c>
      <c r="E3543" s="2" t="s">
        <v>18236</v>
      </c>
      <c r="F3543" s="2">
        <v>72153608</v>
      </c>
      <c r="G3543" s="2" t="s">
        <v>490</v>
      </c>
      <c r="H3543" s="2">
        <v>2</v>
      </c>
      <c r="I3543" s="2">
        <v>10</v>
      </c>
      <c r="J3543" s="2">
        <v>10</v>
      </c>
      <c r="K3543" s="2">
        <v>1</v>
      </c>
      <c r="L3543" s="3">
        <v>934720</v>
      </c>
      <c r="M3543" s="2" t="s">
        <v>20</v>
      </c>
      <c r="N3543" s="4" t="s">
        <v>21</v>
      </c>
    </row>
    <row r="3544" spans="1:14" x14ac:dyDescent="0.25">
      <c r="A3544" s="1" t="s">
        <v>360</v>
      </c>
      <c r="B3544" s="2" t="s">
        <v>230</v>
      </c>
      <c r="C3544" s="2" t="s">
        <v>3106</v>
      </c>
      <c r="D3544" s="2" t="s">
        <v>17991</v>
      </c>
      <c r="E3544" s="2" t="s">
        <v>3109</v>
      </c>
      <c r="F3544" s="2">
        <v>91111502</v>
      </c>
      <c r="G3544" s="2" t="s">
        <v>490</v>
      </c>
      <c r="H3544" s="2">
        <v>1</v>
      </c>
      <c r="I3544" s="2">
        <v>12</v>
      </c>
      <c r="J3544" s="2">
        <v>16</v>
      </c>
      <c r="K3544" s="2">
        <v>1</v>
      </c>
      <c r="L3544" s="3">
        <v>7900000</v>
      </c>
      <c r="M3544" s="2" t="s">
        <v>20</v>
      </c>
      <c r="N3544" s="4" t="s">
        <v>21</v>
      </c>
    </row>
    <row r="3545" spans="1:14" x14ac:dyDescent="0.25">
      <c r="A3545" s="1" t="s">
        <v>360</v>
      </c>
      <c r="B3545" s="2" t="s">
        <v>230</v>
      </c>
      <c r="C3545" s="2" t="s">
        <v>231</v>
      </c>
      <c r="D3545" s="2" t="s">
        <v>232</v>
      </c>
      <c r="E3545" s="2" t="s">
        <v>3110</v>
      </c>
      <c r="F3545" s="2">
        <v>78181800</v>
      </c>
      <c r="G3545" s="2" t="s">
        <v>496</v>
      </c>
      <c r="H3545" s="2">
        <v>6</v>
      </c>
      <c r="I3545" s="2">
        <v>4</v>
      </c>
      <c r="J3545" s="2">
        <v>10</v>
      </c>
      <c r="K3545" s="2">
        <v>1</v>
      </c>
      <c r="L3545" s="3">
        <v>141806774.83000001</v>
      </c>
      <c r="M3545" s="2" t="s">
        <v>20</v>
      </c>
      <c r="N3545" s="4" t="s">
        <v>21</v>
      </c>
    </row>
    <row r="3546" spans="1:14" x14ac:dyDescent="0.25">
      <c r="A3546" s="1" t="s">
        <v>360</v>
      </c>
      <c r="B3546" s="2" t="s">
        <v>353</v>
      </c>
      <c r="C3546" s="2" t="s">
        <v>353</v>
      </c>
      <c r="D3546" s="2" t="s">
        <v>354</v>
      </c>
      <c r="E3546" s="2" t="s">
        <v>3111</v>
      </c>
      <c r="F3546" s="2">
        <v>90111501</v>
      </c>
      <c r="G3546" s="2" t="s">
        <v>330</v>
      </c>
      <c r="H3546" s="2">
        <v>1</v>
      </c>
      <c r="I3546" s="2">
        <v>11</v>
      </c>
      <c r="J3546" s="2">
        <v>10</v>
      </c>
      <c r="K3546" s="2">
        <v>1</v>
      </c>
      <c r="L3546" s="3">
        <v>155973217.46000001</v>
      </c>
      <c r="M3546" s="2" t="s">
        <v>20</v>
      </c>
      <c r="N3546" s="4" t="s">
        <v>21</v>
      </c>
    </row>
    <row r="3547" spans="1:14" x14ac:dyDescent="0.25">
      <c r="A3547" s="1" t="s">
        <v>360</v>
      </c>
      <c r="B3547" s="2" t="s">
        <v>353</v>
      </c>
      <c r="C3547" s="2" t="s">
        <v>353</v>
      </c>
      <c r="D3547" s="2" t="s">
        <v>354</v>
      </c>
      <c r="E3547" s="2" t="s">
        <v>3112</v>
      </c>
      <c r="F3547" s="2">
        <v>90111501</v>
      </c>
      <c r="G3547" s="2" t="s">
        <v>330</v>
      </c>
      <c r="H3547" s="2">
        <v>1</v>
      </c>
      <c r="I3547" s="2">
        <v>11</v>
      </c>
      <c r="J3547" s="2">
        <v>10</v>
      </c>
      <c r="K3547" s="2">
        <v>1</v>
      </c>
      <c r="L3547" s="3">
        <v>129500000</v>
      </c>
      <c r="M3547" s="2" t="s">
        <v>20</v>
      </c>
      <c r="N3547" s="4" t="s">
        <v>21</v>
      </c>
    </row>
    <row r="3548" spans="1:14" x14ac:dyDescent="0.25">
      <c r="A3548" s="1" t="s">
        <v>360</v>
      </c>
      <c r="B3548" s="2" t="s">
        <v>353</v>
      </c>
      <c r="C3548" s="2" t="s">
        <v>353</v>
      </c>
      <c r="D3548" s="2" t="s">
        <v>354</v>
      </c>
      <c r="E3548" s="2" t="s">
        <v>3113</v>
      </c>
      <c r="F3548" s="2">
        <v>80111502</v>
      </c>
      <c r="G3548" s="2" t="s">
        <v>330</v>
      </c>
      <c r="H3548" s="2">
        <v>1</v>
      </c>
      <c r="I3548" s="2">
        <v>12</v>
      </c>
      <c r="J3548" s="2">
        <v>10</v>
      </c>
      <c r="K3548" s="2">
        <v>1</v>
      </c>
      <c r="L3548" s="3">
        <v>30000000</v>
      </c>
      <c r="M3548" s="2" t="s">
        <v>20</v>
      </c>
      <c r="N3548" s="4" t="s">
        <v>21</v>
      </c>
    </row>
    <row r="3549" spans="1:14" x14ac:dyDescent="0.25">
      <c r="A3549" s="1" t="s">
        <v>360</v>
      </c>
      <c r="B3549" s="2" t="s">
        <v>353</v>
      </c>
      <c r="C3549" s="2" t="s">
        <v>353</v>
      </c>
      <c r="D3549" s="2" t="s">
        <v>354</v>
      </c>
      <c r="E3549" s="2" t="s">
        <v>3114</v>
      </c>
      <c r="F3549" s="2">
        <v>90111800</v>
      </c>
      <c r="G3549" s="2" t="s">
        <v>330</v>
      </c>
      <c r="H3549" s="2">
        <v>1</v>
      </c>
      <c r="I3549" s="2">
        <v>6</v>
      </c>
      <c r="J3549" s="2">
        <v>10</v>
      </c>
      <c r="K3549" s="2">
        <v>1</v>
      </c>
      <c r="L3549" s="3">
        <v>3000000</v>
      </c>
      <c r="M3549" s="2" t="s">
        <v>20</v>
      </c>
      <c r="N3549" s="4" t="s">
        <v>21</v>
      </c>
    </row>
    <row r="3550" spans="1:14" x14ac:dyDescent="0.25">
      <c r="A3550" s="1" t="s">
        <v>360</v>
      </c>
      <c r="B3550" s="2" t="s">
        <v>353</v>
      </c>
      <c r="C3550" s="2" t="s">
        <v>353</v>
      </c>
      <c r="D3550" s="2" t="s">
        <v>354</v>
      </c>
      <c r="E3550" s="2" t="s">
        <v>3115</v>
      </c>
      <c r="F3550" s="2">
        <v>92111810</v>
      </c>
      <c r="G3550" s="2" t="s">
        <v>330</v>
      </c>
      <c r="H3550" s="2">
        <v>1</v>
      </c>
      <c r="I3550" s="2">
        <v>12</v>
      </c>
      <c r="J3550" s="2">
        <v>10</v>
      </c>
      <c r="K3550" s="2">
        <v>1</v>
      </c>
      <c r="L3550" s="3">
        <v>7000000</v>
      </c>
      <c r="M3550" s="2" t="s">
        <v>20</v>
      </c>
      <c r="N3550" s="4" t="s">
        <v>21</v>
      </c>
    </row>
    <row r="3551" spans="1:14" x14ac:dyDescent="0.25">
      <c r="A3551" s="1" t="s">
        <v>360</v>
      </c>
      <c r="B3551" s="2" t="s">
        <v>353</v>
      </c>
      <c r="C3551" s="2" t="s">
        <v>353</v>
      </c>
      <c r="D3551" s="2" t="s">
        <v>354</v>
      </c>
      <c r="E3551" s="2" t="s">
        <v>3116</v>
      </c>
      <c r="F3551" s="2">
        <v>90111501</v>
      </c>
      <c r="G3551" s="2" t="s">
        <v>330</v>
      </c>
      <c r="H3551" s="2">
        <v>1</v>
      </c>
      <c r="I3551" s="2">
        <v>11</v>
      </c>
      <c r="J3551" s="2">
        <v>10</v>
      </c>
      <c r="K3551" s="2">
        <v>1</v>
      </c>
      <c r="L3551" s="3">
        <v>15000000</v>
      </c>
      <c r="M3551" s="2" t="s">
        <v>20</v>
      </c>
      <c r="N3551" s="4" t="s">
        <v>21</v>
      </c>
    </row>
    <row r="3552" spans="1:14" x14ac:dyDescent="0.25">
      <c r="A3552" s="1" t="s">
        <v>360</v>
      </c>
      <c r="B3552" s="2" t="s">
        <v>353</v>
      </c>
      <c r="C3552" s="2" t="s">
        <v>353</v>
      </c>
      <c r="D3552" s="2" t="s">
        <v>354</v>
      </c>
      <c r="E3552" s="2" t="s">
        <v>3117</v>
      </c>
      <c r="F3552" s="2">
        <v>90121500</v>
      </c>
      <c r="G3552" s="2" t="s">
        <v>330</v>
      </c>
      <c r="H3552" s="2">
        <v>1</v>
      </c>
      <c r="I3552" s="2">
        <v>12</v>
      </c>
      <c r="J3552" s="2">
        <v>10</v>
      </c>
      <c r="K3552" s="2">
        <v>1</v>
      </c>
      <c r="L3552" s="3">
        <v>327000000</v>
      </c>
      <c r="M3552" s="2" t="s">
        <v>20</v>
      </c>
      <c r="N3552" s="4" t="s">
        <v>21</v>
      </c>
    </row>
    <row r="3553" spans="1:14" x14ac:dyDescent="0.25">
      <c r="A3553" s="1" t="s">
        <v>360</v>
      </c>
      <c r="B3553" s="2" t="s">
        <v>353</v>
      </c>
      <c r="C3553" s="2" t="s">
        <v>353</v>
      </c>
      <c r="D3553" s="2" t="s">
        <v>354</v>
      </c>
      <c r="E3553" s="2" t="s">
        <v>3114</v>
      </c>
      <c r="F3553" s="2">
        <v>80111502</v>
      </c>
      <c r="G3553" s="2" t="s">
        <v>330</v>
      </c>
      <c r="H3553" s="2">
        <v>2</v>
      </c>
      <c r="I3553" s="2">
        <v>10</v>
      </c>
      <c r="J3553" s="2">
        <v>10</v>
      </c>
      <c r="K3553" s="2">
        <v>1</v>
      </c>
      <c r="L3553" s="3">
        <v>20000000</v>
      </c>
      <c r="M3553" s="2" t="s">
        <v>20</v>
      </c>
      <c r="N3553" s="4" t="s">
        <v>21</v>
      </c>
    </row>
    <row r="3554" spans="1:14" x14ac:dyDescent="0.25">
      <c r="A3554" s="1" t="s">
        <v>360</v>
      </c>
      <c r="B3554" s="2" t="s">
        <v>353</v>
      </c>
      <c r="C3554" s="2" t="s">
        <v>353</v>
      </c>
      <c r="D3554" s="2" t="s">
        <v>354</v>
      </c>
      <c r="E3554" s="2" t="s">
        <v>3118</v>
      </c>
      <c r="F3554" s="2">
        <v>78111500</v>
      </c>
      <c r="G3554" s="2" t="s">
        <v>330</v>
      </c>
      <c r="H3554" s="2">
        <v>1</v>
      </c>
      <c r="I3554" s="2">
        <v>12</v>
      </c>
      <c r="J3554" s="2">
        <v>10</v>
      </c>
      <c r="K3554" s="2">
        <v>1</v>
      </c>
      <c r="L3554" s="3">
        <v>4000000</v>
      </c>
      <c r="M3554" s="2" t="s">
        <v>20</v>
      </c>
      <c r="N3554" s="4" t="s">
        <v>21</v>
      </c>
    </row>
    <row r="3555" spans="1:14" x14ac:dyDescent="0.25">
      <c r="A3555" s="1" t="s">
        <v>360</v>
      </c>
      <c r="B3555" s="2" t="s">
        <v>353</v>
      </c>
      <c r="C3555" s="2" t="s">
        <v>353</v>
      </c>
      <c r="D3555" s="2" t="s">
        <v>354</v>
      </c>
      <c r="E3555" s="2" t="s">
        <v>3116</v>
      </c>
      <c r="F3555" s="2">
        <v>92111810</v>
      </c>
      <c r="G3555" s="2" t="s">
        <v>330</v>
      </c>
      <c r="H3555" s="2">
        <v>1</v>
      </c>
      <c r="I3555" s="2">
        <v>12</v>
      </c>
      <c r="J3555" s="2">
        <v>10</v>
      </c>
      <c r="K3555" s="2">
        <v>1</v>
      </c>
      <c r="L3555" s="3">
        <v>153000000</v>
      </c>
      <c r="M3555" s="2" t="s">
        <v>20</v>
      </c>
      <c r="N3555" s="4" t="s">
        <v>21</v>
      </c>
    </row>
    <row r="3556" spans="1:14" x14ac:dyDescent="0.25">
      <c r="A3556" s="1" t="s">
        <v>360</v>
      </c>
      <c r="B3556" s="2" t="s">
        <v>353</v>
      </c>
      <c r="C3556" s="2" t="s">
        <v>353</v>
      </c>
      <c r="D3556" s="2" t="s">
        <v>354</v>
      </c>
      <c r="E3556" s="2" t="s">
        <v>3119</v>
      </c>
      <c r="F3556" s="2">
        <v>90111501</v>
      </c>
      <c r="G3556" s="2" t="s">
        <v>330</v>
      </c>
      <c r="H3556" s="2">
        <v>1</v>
      </c>
      <c r="I3556" s="2">
        <v>12</v>
      </c>
      <c r="J3556" s="2">
        <v>10</v>
      </c>
      <c r="K3556" s="2">
        <v>1</v>
      </c>
      <c r="L3556" s="3">
        <v>33017000</v>
      </c>
      <c r="M3556" s="2" t="s">
        <v>20</v>
      </c>
      <c r="N3556" s="4" t="s">
        <v>21</v>
      </c>
    </row>
    <row r="3557" spans="1:14" x14ac:dyDescent="0.25">
      <c r="A3557" s="1" t="s">
        <v>360</v>
      </c>
      <c r="B3557" s="2" t="s">
        <v>353</v>
      </c>
      <c r="C3557" s="2" t="s">
        <v>353</v>
      </c>
      <c r="D3557" s="2" t="s">
        <v>354</v>
      </c>
      <c r="E3557" s="2" t="s">
        <v>3120</v>
      </c>
      <c r="F3557" s="2">
        <v>90111501</v>
      </c>
      <c r="G3557" s="2" t="s">
        <v>330</v>
      </c>
      <c r="H3557" s="2">
        <v>1</v>
      </c>
      <c r="I3557" s="2">
        <v>12</v>
      </c>
      <c r="J3557" s="2">
        <v>10</v>
      </c>
      <c r="K3557" s="2">
        <v>1</v>
      </c>
      <c r="L3557" s="3">
        <v>56137121.5</v>
      </c>
      <c r="M3557" s="2" t="s">
        <v>20</v>
      </c>
      <c r="N3557" s="4" t="s">
        <v>21</v>
      </c>
    </row>
    <row r="3558" spans="1:14" x14ac:dyDescent="0.25">
      <c r="A3558" s="1" t="s">
        <v>360</v>
      </c>
      <c r="B3558" s="2" t="s">
        <v>353</v>
      </c>
      <c r="C3558" s="2" t="s">
        <v>353</v>
      </c>
      <c r="D3558" s="2" t="s">
        <v>354</v>
      </c>
      <c r="E3558" s="2" t="s">
        <v>3120</v>
      </c>
      <c r="F3558" s="2">
        <v>90111501</v>
      </c>
      <c r="G3558" s="2" t="s">
        <v>330</v>
      </c>
      <c r="H3558" s="2">
        <v>1</v>
      </c>
      <c r="I3558" s="2">
        <v>12</v>
      </c>
      <c r="J3558" s="2">
        <v>10</v>
      </c>
      <c r="K3558" s="2">
        <v>1</v>
      </c>
      <c r="L3558" s="3">
        <v>17574000</v>
      </c>
      <c r="M3558" s="2" t="s">
        <v>20</v>
      </c>
      <c r="N3558" s="4" t="s">
        <v>21</v>
      </c>
    </row>
    <row r="3559" spans="1:14" x14ac:dyDescent="0.25">
      <c r="A3559" s="1" t="s">
        <v>360</v>
      </c>
      <c r="B3559" s="2" t="s">
        <v>353</v>
      </c>
      <c r="C3559" s="2" t="s">
        <v>353</v>
      </c>
      <c r="D3559" s="2" t="s">
        <v>354</v>
      </c>
      <c r="E3559" s="2" t="s">
        <v>3121</v>
      </c>
      <c r="F3559" s="2">
        <v>90111501</v>
      </c>
      <c r="G3559" s="2" t="s">
        <v>330</v>
      </c>
      <c r="H3559" s="2">
        <v>1</v>
      </c>
      <c r="I3559" s="2">
        <v>12</v>
      </c>
      <c r="J3559" s="2">
        <v>10</v>
      </c>
      <c r="K3559" s="2">
        <v>1</v>
      </c>
      <c r="L3559" s="3">
        <v>147590471.82999998</v>
      </c>
      <c r="M3559" s="2" t="s">
        <v>20</v>
      </c>
      <c r="N3559" s="4" t="s">
        <v>21</v>
      </c>
    </row>
    <row r="3560" spans="1:14" x14ac:dyDescent="0.25">
      <c r="A3560" s="1" t="s">
        <v>360</v>
      </c>
      <c r="B3560" s="2" t="s">
        <v>353</v>
      </c>
      <c r="C3560" s="2" t="s">
        <v>353</v>
      </c>
      <c r="D3560" s="2" t="s">
        <v>354</v>
      </c>
      <c r="E3560" s="2" t="s">
        <v>3121</v>
      </c>
      <c r="F3560" s="2">
        <v>90111501</v>
      </c>
      <c r="G3560" s="2" t="s">
        <v>330</v>
      </c>
      <c r="H3560" s="2">
        <v>1</v>
      </c>
      <c r="I3560" s="2">
        <v>12</v>
      </c>
      <c r="J3560" s="2">
        <v>10</v>
      </c>
      <c r="K3560" s="2">
        <v>1</v>
      </c>
      <c r="L3560" s="3">
        <v>49425500</v>
      </c>
      <c r="M3560" s="2" t="s">
        <v>20</v>
      </c>
      <c r="N3560" s="4" t="s">
        <v>21</v>
      </c>
    </row>
    <row r="3561" spans="1:14" x14ac:dyDescent="0.25">
      <c r="A3561" s="1" t="s">
        <v>360</v>
      </c>
      <c r="B3561" s="2" t="s">
        <v>353</v>
      </c>
      <c r="C3561" s="2" t="s">
        <v>353</v>
      </c>
      <c r="D3561" s="2" t="s">
        <v>354</v>
      </c>
      <c r="E3561" s="2" t="s">
        <v>3122</v>
      </c>
      <c r="F3561" s="2">
        <v>90111501</v>
      </c>
      <c r="G3561" s="2" t="s">
        <v>330</v>
      </c>
      <c r="H3561" s="2">
        <v>1</v>
      </c>
      <c r="I3561" s="2">
        <v>12</v>
      </c>
      <c r="J3561" s="2">
        <v>10</v>
      </c>
      <c r="K3561" s="2">
        <v>1</v>
      </c>
      <c r="L3561" s="3">
        <v>82821000</v>
      </c>
      <c r="M3561" s="2" t="s">
        <v>20</v>
      </c>
      <c r="N3561" s="4" t="s">
        <v>21</v>
      </c>
    </row>
    <row r="3562" spans="1:14" x14ac:dyDescent="0.25">
      <c r="A3562" s="1" t="s">
        <v>360</v>
      </c>
      <c r="B3562" s="2" t="s">
        <v>353</v>
      </c>
      <c r="C3562" s="2" t="s">
        <v>353</v>
      </c>
      <c r="D3562" s="2" t="s">
        <v>354</v>
      </c>
      <c r="E3562" s="2" t="s">
        <v>3121</v>
      </c>
      <c r="F3562" s="2">
        <v>92111810</v>
      </c>
      <c r="G3562" s="2" t="s">
        <v>330</v>
      </c>
      <c r="H3562" s="2">
        <v>3</v>
      </c>
      <c r="I3562" s="2">
        <v>9</v>
      </c>
      <c r="J3562" s="2">
        <v>10</v>
      </c>
      <c r="K3562" s="2">
        <v>1</v>
      </c>
      <c r="L3562" s="3">
        <v>80000000</v>
      </c>
      <c r="M3562" s="2" t="s">
        <v>20</v>
      </c>
      <c r="N3562" s="4" t="s">
        <v>21</v>
      </c>
    </row>
    <row r="3563" spans="1:14" x14ac:dyDescent="0.25">
      <c r="A3563" s="1" t="s">
        <v>360</v>
      </c>
      <c r="B3563" s="2" t="s">
        <v>353</v>
      </c>
      <c r="C3563" s="2" t="s">
        <v>353</v>
      </c>
      <c r="D3563" s="2" t="s">
        <v>354</v>
      </c>
      <c r="E3563" s="2" t="s">
        <v>3111</v>
      </c>
      <c r="F3563" s="2">
        <v>90111501</v>
      </c>
      <c r="G3563" s="2" t="s">
        <v>330</v>
      </c>
      <c r="H3563" s="2">
        <v>3</v>
      </c>
      <c r="I3563" s="2">
        <v>9</v>
      </c>
      <c r="J3563" s="2">
        <v>10</v>
      </c>
      <c r="K3563" s="2">
        <v>1</v>
      </c>
      <c r="L3563" s="3">
        <v>25000000</v>
      </c>
      <c r="M3563" s="2" t="s">
        <v>20</v>
      </c>
      <c r="N3563" s="4" t="s">
        <v>21</v>
      </c>
    </row>
    <row r="3564" spans="1:14" x14ac:dyDescent="0.25">
      <c r="A3564" s="1" t="s">
        <v>360</v>
      </c>
      <c r="B3564" s="2" t="s">
        <v>353</v>
      </c>
      <c r="C3564" s="2" t="s">
        <v>353</v>
      </c>
      <c r="D3564" s="2" t="s">
        <v>354</v>
      </c>
      <c r="E3564" s="2" t="s">
        <v>3111</v>
      </c>
      <c r="F3564" s="2">
        <v>90111501</v>
      </c>
      <c r="G3564" s="2" t="s">
        <v>330</v>
      </c>
      <c r="H3564" s="2">
        <v>4</v>
      </c>
      <c r="I3564" s="2">
        <v>8</v>
      </c>
      <c r="J3564" s="2">
        <v>10</v>
      </c>
      <c r="K3564" s="2">
        <v>1</v>
      </c>
      <c r="L3564" s="3">
        <v>150000000</v>
      </c>
      <c r="M3564" s="2" t="s">
        <v>20</v>
      </c>
      <c r="N3564" s="4" t="s">
        <v>21</v>
      </c>
    </row>
    <row r="3565" spans="1:14" x14ac:dyDescent="0.25">
      <c r="A3565" s="1" t="s">
        <v>360</v>
      </c>
      <c r="B3565" s="2" t="s">
        <v>353</v>
      </c>
      <c r="C3565" s="2" t="s">
        <v>353</v>
      </c>
      <c r="D3565" s="2" t="s">
        <v>354</v>
      </c>
      <c r="E3565" s="2" t="s">
        <v>3111</v>
      </c>
      <c r="F3565" s="2">
        <v>90111501</v>
      </c>
      <c r="G3565" s="2" t="s">
        <v>330</v>
      </c>
      <c r="H3565" s="2">
        <v>5</v>
      </c>
      <c r="I3565" s="2">
        <v>7</v>
      </c>
      <c r="J3565" s="2">
        <v>10</v>
      </c>
      <c r="K3565" s="2">
        <v>1</v>
      </c>
      <c r="L3565" s="3">
        <v>300000000</v>
      </c>
      <c r="M3565" s="2" t="s">
        <v>20</v>
      </c>
      <c r="N3565" s="4" t="s">
        <v>21</v>
      </c>
    </row>
    <row r="3566" spans="1:14" x14ac:dyDescent="0.25">
      <c r="A3566" s="1" t="s">
        <v>360</v>
      </c>
      <c r="B3566" s="2" t="s">
        <v>353</v>
      </c>
      <c r="C3566" s="2" t="s">
        <v>353</v>
      </c>
      <c r="D3566" s="2" t="s">
        <v>354</v>
      </c>
      <c r="E3566" s="2" t="s">
        <v>3111</v>
      </c>
      <c r="F3566" s="2">
        <v>90111501</v>
      </c>
      <c r="G3566" s="2" t="s">
        <v>330</v>
      </c>
      <c r="H3566" s="2">
        <v>5</v>
      </c>
      <c r="I3566" s="2">
        <v>7</v>
      </c>
      <c r="J3566" s="2">
        <v>10</v>
      </c>
      <c r="K3566" s="2">
        <v>1</v>
      </c>
      <c r="L3566" s="3">
        <v>41141900</v>
      </c>
      <c r="M3566" s="2" t="s">
        <v>20</v>
      </c>
      <c r="N3566" s="4" t="s">
        <v>21</v>
      </c>
    </row>
    <row r="3567" spans="1:14" x14ac:dyDescent="0.25">
      <c r="A3567" s="1" t="s">
        <v>360</v>
      </c>
      <c r="B3567" s="2" t="s">
        <v>353</v>
      </c>
      <c r="C3567" s="2" t="s">
        <v>353</v>
      </c>
      <c r="D3567" s="2" t="s">
        <v>354</v>
      </c>
      <c r="E3567" s="2" t="s">
        <v>3111</v>
      </c>
      <c r="F3567" s="2">
        <v>90111503</v>
      </c>
      <c r="G3567" s="2" t="s">
        <v>330</v>
      </c>
      <c r="H3567" s="2">
        <v>1</v>
      </c>
      <c r="I3567" s="2">
        <v>6</v>
      </c>
      <c r="J3567" s="2">
        <v>10</v>
      </c>
      <c r="K3567" s="2">
        <v>1</v>
      </c>
      <c r="L3567" s="3">
        <v>20557200</v>
      </c>
      <c r="M3567" s="2" t="s">
        <v>20</v>
      </c>
      <c r="N3567" s="4" t="s">
        <v>21</v>
      </c>
    </row>
    <row r="3568" spans="1:14" x14ac:dyDescent="0.25">
      <c r="A3568" s="1" t="s">
        <v>360</v>
      </c>
      <c r="B3568" s="2" t="s">
        <v>353</v>
      </c>
      <c r="C3568" s="2" t="s">
        <v>353</v>
      </c>
      <c r="D3568" s="2" t="s">
        <v>354</v>
      </c>
      <c r="E3568" s="2" t="s">
        <v>3111</v>
      </c>
      <c r="F3568" s="2">
        <v>90111503</v>
      </c>
      <c r="G3568" s="2" t="s">
        <v>330</v>
      </c>
      <c r="H3568" s="2">
        <v>1</v>
      </c>
      <c r="I3568" s="2">
        <v>6</v>
      </c>
      <c r="J3568" s="2">
        <v>16</v>
      </c>
      <c r="K3568" s="2">
        <v>1</v>
      </c>
      <c r="L3568" s="3">
        <v>498860000</v>
      </c>
      <c r="M3568" s="2" t="s">
        <v>20</v>
      </c>
      <c r="N3568" s="4" t="s">
        <v>21</v>
      </c>
    </row>
    <row r="3569" spans="1:14" x14ac:dyDescent="0.25">
      <c r="A3569" s="1" t="s">
        <v>360</v>
      </c>
      <c r="B3569" s="2" t="s">
        <v>353</v>
      </c>
      <c r="C3569" s="2" t="s">
        <v>353</v>
      </c>
      <c r="D3569" s="2" t="s">
        <v>354</v>
      </c>
      <c r="E3569" s="2" t="s">
        <v>3111</v>
      </c>
      <c r="F3569" s="2">
        <v>90111503</v>
      </c>
      <c r="G3569" s="2" t="s">
        <v>330</v>
      </c>
      <c r="H3569" s="2">
        <v>1</v>
      </c>
      <c r="I3569" s="2">
        <v>6</v>
      </c>
      <c r="J3569" s="2">
        <v>10</v>
      </c>
      <c r="K3569" s="2">
        <v>1</v>
      </c>
      <c r="L3569" s="3">
        <v>11600000</v>
      </c>
      <c r="M3569" s="2" t="s">
        <v>20</v>
      </c>
      <c r="N3569" s="4" t="s">
        <v>21</v>
      </c>
    </row>
    <row r="3570" spans="1:14" x14ac:dyDescent="0.25">
      <c r="A3570" s="1" t="s">
        <v>360</v>
      </c>
      <c r="B3570" s="2" t="s">
        <v>353</v>
      </c>
      <c r="C3570" s="2" t="s">
        <v>353</v>
      </c>
      <c r="D3570" s="2" t="s">
        <v>354</v>
      </c>
      <c r="E3570" s="2" t="s">
        <v>3111</v>
      </c>
      <c r="F3570" s="2">
        <v>90111503</v>
      </c>
      <c r="G3570" s="2" t="s">
        <v>330</v>
      </c>
      <c r="H3570" s="2">
        <v>1</v>
      </c>
      <c r="I3570" s="2">
        <v>6</v>
      </c>
      <c r="J3570" s="2">
        <v>10</v>
      </c>
      <c r="K3570" s="2">
        <v>1</v>
      </c>
      <c r="L3570" s="3">
        <v>235850751.72999999</v>
      </c>
      <c r="M3570" s="2" t="s">
        <v>20</v>
      </c>
      <c r="N3570" s="4" t="s">
        <v>21</v>
      </c>
    </row>
    <row r="3571" spans="1:14" x14ac:dyDescent="0.25">
      <c r="A3571" s="1" t="s">
        <v>360</v>
      </c>
      <c r="B3571" s="2" t="s">
        <v>353</v>
      </c>
      <c r="C3571" s="2" t="s">
        <v>353</v>
      </c>
      <c r="D3571" s="2" t="s">
        <v>354</v>
      </c>
      <c r="E3571" s="2" t="s">
        <v>3111</v>
      </c>
      <c r="F3571" s="2">
        <v>90111503</v>
      </c>
      <c r="G3571" s="2" t="s">
        <v>330</v>
      </c>
      <c r="H3571" s="2">
        <v>1</v>
      </c>
      <c r="I3571" s="2">
        <v>6</v>
      </c>
      <c r="J3571" s="2">
        <v>10</v>
      </c>
      <c r="K3571" s="2">
        <v>1</v>
      </c>
      <c r="L3571" s="3">
        <v>50000000</v>
      </c>
      <c r="M3571" s="2" t="s">
        <v>20</v>
      </c>
      <c r="N3571" s="4" t="s">
        <v>21</v>
      </c>
    </row>
    <row r="3572" spans="1:14" x14ac:dyDescent="0.25">
      <c r="A3572" s="1" t="s">
        <v>360</v>
      </c>
      <c r="B3572" s="2" t="s">
        <v>353</v>
      </c>
      <c r="C3572" s="2" t="s">
        <v>353</v>
      </c>
      <c r="D3572" s="2" t="s">
        <v>354</v>
      </c>
      <c r="E3572" s="2" t="s">
        <v>3111</v>
      </c>
      <c r="F3572" s="2">
        <v>90111503</v>
      </c>
      <c r="G3572" s="2" t="s">
        <v>330</v>
      </c>
      <c r="H3572" s="2">
        <v>1</v>
      </c>
      <c r="I3572" s="2">
        <v>6</v>
      </c>
      <c r="J3572" s="2">
        <v>10</v>
      </c>
      <c r="K3572" s="2">
        <v>1</v>
      </c>
      <c r="L3572" s="3">
        <v>80000000</v>
      </c>
      <c r="M3572" s="2" t="s">
        <v>20</v>
      </c>
      <c r="N3572" s="4" t="s">
        <v>21</v>
      </c>
    </row>
    <row r="3573" spans="1:14" x14ac:dyDescent="0.25">
      <c r="A3573" s="1" t="s">
        <v>360</v>
      </c>
      <c r="B3573" s="2" t="s">
        <v>353</v>
      </c>
      <c r="C3573" s="2" t="s">
        <v>353</v>
      </c>
      <c r="D3573" s="2" t="s">
        <v>354</v>
      </c>
      <c r="E3573" s="2" t="s">
        <v>3111</v>
      </c>
      <c r="F3573" s="2">
        <v>90111503</v>
      </c>
      <c r="G3573" s="2" t="s">
        <v>330</v>
      </c>
      <c r="H3573" s="2">
        <v>1</v>
      </c>
      <c r="I3573" s="2">
        <v>6</v>
      </c>
      <c r="J3573" s="2">
        <v>10</v>
      </c>
      <c r="K3573" s="2">
        <v>1</v>
      </c>
      <c r="L3573" s="3">
        <v>78444054.969999999</v>
      </c>
      <c r="M3573" s="2" t="s">
        <v>20</v>
      </c>
      <c r="N3573" s="4" t="s">
        <v>21</v>
      </c>
    </row>
    <row r="3574" spans="1:14" x14ac:dyDescent="0.25">
      <c r="A3574" s="1" t="s">
        <v>360</v>
      </c>
      <c r="B3574" s="2" t="s">
        <v>353</v>
      </c>
      <c r="C3574" s="2" t="s">
        <v>353</v>
      </c>
      <c r="D3574" s="2" t="s">
        <v>354</v>
      </c>
      <c r="E3574" s="2" t="s">
        <v>3111</v>
      </c>
      <c r="F3574" s="2">
        <v>90111503</v>
      </c>
      <c r="G3574" s="2" t="s">
        <v>330</v>
      </c>
      <c r="H3574" s="2">
        <v>1</v>
      </c>
      <c r="I3574" s="2">
        <v>6</v>
      </c>
      <c r="J3574" s="2">
        <v>10</v>
      </c>
      <c r="K3574" s="2">
        <v>1</v>
      </c>
      <c r="L3574" s="3">
        <v>49984782.509999998</v>
      </c>
      <c r="M3574" s="2" t="s">
        <v>20</v>
      </c>
      <c r="N3574" s="4" t="s">
        <v>21</v>
      </c>
    </row>
    <row r="3575" spans="1:14" x14ac:dyDescent="0.25">
      <c r="A3575" s="1" t="s">
        <v>360</v>
      </c>
      <c r="B3575" s="2" t="s">
        <v>353</v>
      </c>
      <c r="C3575" s="2" t="s">
        <v>353</v>
      </c>
      <c r="D3575" s="2" t="s">
        <v>354</v>
      </c>
      <c r="E3575" s="2" t="s">
        <v>3111</v>
      </c>
      <c r="F3575" s="2">
        <v>90111503</v>
      </c>
      <c r="G3575" s="2" t="s">
        <v>330</v>
      </c>
      <c r="H3575" s="2">
        <v>1</v>
      </c>
      <c r="I3575" s="2">
        <v>6</v>
      </c>
      <c r="J3575" s="2">
        <v>10</v>
      </c>
      <c r="K3575" s="2">
        <v>1</v>
      </c>
      <c r="L3575" s="3">
        <v>2052000</v>
      </c>
      <c r="M3575" s="2" t="s">
        <v>20</v>
      </c>
      <c r="N3575" s="4" t="s">
        <v>21</v>
      </c>
    </row>
    <row r="3576" spans="1:14" x14ac:dyDescent="0.25">
      <c r="A3576" s="1" t="s">
        <v>360</v>
      </c>
      <c r="B3576" s="2" t="s">
        <v>353</v>
      </c>
      <c r="C3576" s="2" t="s">
        <v>353</v>
      </c>
      <c r="D3576" s="2" t="s">
        <v>354</v>
      </c>
      <c r="E3576" s="2" t="s">
        <v>3123</v>
      </c>
      <c r="F3576" s="2">
        <v>92111810</v>
      </c>
      <c r="G3576" s="2" t="s">
        <v>330</v>
      </c>
      <c r="H3576" s="2">
        <v>1</v>
      </c>
      <c r="I3576" s="2">
        <v>11</v>
      </c>
      <c r="J3576" s="2">
        <v>10</v>
      </c>
      <c r="K3576" s="2">
        <v>1</v>
      </c>
      <c r="L3576" s="3">
        <v>8102337</v>
      </c>
      <c r="M3576" s="2" t="s">
        <v>20</v>
      </c>
      <c r="N3576" s="4" t="s">
        <v>21</v>
      </c>
    </row>
    <row r="3577" spans="1:14" x14ac:dyDescent="0.25">
      <c r="A3577" s="1" t="s">
        <v>360</v>
      </c>
      <c r="B3577" s="2" t="s">
        <v>353</v>
      </c>
      <c r="C3577" s="2" t="s">
        <v>353</v>
      </c>
      <c r="D3577" s="2" t="s">
        <v>354</v>
      </c>
      <c r="E3577" s="2" t="s">
        <v>3124</v>
      </c>
      <c r="F3577" s="2">
        <v>90111503</v>
      </c>
      <c r="G3577" s="2" t="s">
        <v>330</v>
      </c>
      <c r="H3577" s="2">
        <v>1</v>
      </c>
      <c r="I3577" s="2">
        <v>6</v>
      </c>
      <c r="J3577" s="2">
        <v>10</v>
      </c>
      <c r="K3577" s="2">
        <v>1</v>
      </c>
      <c r="L3577" s="3">
        <v>1054056</v>
      </c>
      <c r="M3577" s="2" t="s">
        <v>20</v>
      </c>
      <c r="N3577" s="4" t="s">
        <v>21</v>
      </c>
    </row>
    <row r="3578" spans="1:14" x14ac:dyDescent="0.25">
      <c r="A3578" s="1" t="s">
        <v>360</v>
      </c>
      <c r="B3578" s="2" t="s">
        <v>353</v>
      </c>
      <c r="C3578" s="2" t="s">
        <v>353</v>
      </c>
      <c r="D3578" s="2" t="s">
        <v>354</v>
      </c>
      <c r="E3578" s="2" t="s">
        <v>3125</v>
      </c>
      <c r="F3578" s="2">
        <v>90111503</v>
      </c>
      <c r="G3578" s="2" t="s">
        <v>330</v>
      </c>
      <c r="H3578" s="2">
        <v>1</v>
      </c>
      <c r="I3578" s="2">
        <v>6</v>
      </c>
      <c r="J3578" s="2">
        <v>10</v>
      </c>
      <c r="K3578" s="2">
        <v>1</v>
      </c>
      <c r="L3578" s="3">
        <v>11308212</v>
      </c>
      <c r="M3578" s="2" t="s">
        <v>20</v>
      </c>
      <c r="N3578" s="4" t="s">
        <v>21</v>
      </c>
    </row>
    <row r="3579" spans="1:14" x14ac:dyDescent="0.25">
      <c r="A3579" s="1" t="s">
        <v>360</v>
      </c>
      <c r="B3579" s="2" t="s">
        <v>353</v>
      </c>
      <c r="C3579" s="2" t="s">
        <v>353</v>
      </c>
      <c r="D3579" s="2" t="s">
        <v>354</v>
      </c>
      <c r="E3579" s="2" t="s">
        <v>3126</v>
      </c>
      <c r="F3579" s="2">
        <v>90111503</v>
      </c>
      <c r="G3579" s="2" t="s">
        <v>330</v>
      </c>
      <c r="H3579" s="2">
        <v>1</v>
      </c>
      <c r="I3579" s="2">
        <v>6</v>
      </c>
      <c r="J3579" s="2">
        <v>10</v>
      </c>
      <c r="K3579" s="2">
        <v>1</v>
      </c>
      <c r="L3579" s="3">
        <v>2179056</v>
      </c>
      <c r="M3579" s="2" t="s">
        <v>20</v>
      </c>
      <c r="N3579" s="4" t="s">
        <v>21</v>
      </c>
    </row>
    <row r="3580" spans="1:14" x14ac:dyDescent="0.25">
      <c r="A3580" s="1" t="s">
        <v>360</v>
      </c>
      <c r="B3580" s="2" t="s">
        <v>353</v>
      </c>
      <c r="C3580" s="2" t="s">
        <v>353</v>
      </c>
      <c r="D3580" s="2" t="s">
        <v>354</v>
      </c>
      <c r="E3580" s="2" t="s">
        <v>3127</v>
      </c>
      <c r="F3580" s="2">
        <v>90111503</v>
      </c>
      <c r="G3580" s="2" t="s">
        <v>330</v>
      </c>
      <c r="H3580" s="2">
        <v>1</v>
      </c>
      <c r="I3580" s="2">
        <v>6</v>
      </c>
      <c r="J3580" s="2">
        <v>10</v>
      </c>
      <c r="K3580" s="2">
        <v>1</v>
      </c>
      <c r="L3580" s="3">
        <v>1267104</v>
      </c>
      <c r="M3580" s="2" t="s">
        <v>20</v>
      </c>
      <c r="N3580" s="4" t="s">
        <v>21</v>
      </c>
    </row>
    <row r="3581" spans="1:14" x14ac:dyDescent="0.25">
      <c r="A3581" s="1" t="s">
        <v>360</v>
      </c>
      <c r="B3581" s="2" t="s">
        <v>353</v>
      </c>
      <c r="C3581" s="2" t="s">
        <v>353</v>
      </c>
      <c r="D3581" s="2" t="s">
        <v>354</v>
      </c>
      <c r="E3581" s="2" t="s">
        <v>3128</v>
      </c>
      <c r="F3581" s="2">
        <v>90111501</v>
      </c>
      <c r="G3581" s="2" t="s">
        <v>330</v>
      </c>
      <c r="H3581" s="2">
        <v>6</v>
      </c>
      <c r="I3581" s="2">
        <v>2</v>
      </c>
      <c r="J3581" s="2">
        <v>10</v>
      </c>
      <c r="K3581" s="2">
        <v>1</v>
      </c>
      <c r="L3581" s="3">
        <v>4480000</v>
      </c>
      <c r="M3581" s="2" t="s">
        <v>20</v>
      </c>
      <c r="N3581" s="4" t="s">
        <v>21</v>
      </c>
    </row>
    <row r="3582" spans="1:14" x14ac:dyDescent="0.25">
      <c r="A3582" s="1" t="s">
        <v>360</v>
      </c>
      <c r="B3582" s="2" t="s">
        <v>353</v>
      </c>
      <c r="C3582" s="2" t="s">
        <v>353</v>
      </c>
      <c r="D3582" s="2" t="s">
        <v>354</v>
      </c>
      <c r="E3582" s="2" t="s">
        <v>3129</v>
      </c>
      <c r="F3582" s="2">
        <v>90111501</v>
      </c>
      <c r="G3582" s="2" t="s">
        <v>330</v>
      </c>
      <c r="H3582" s="2">
        <v>6</v>
      </c>
      <c r="I3582" s="2">
        <v>2</v>
      </c>
      <c r="J3582" s="2">
        <v>10</v>
      </c>
      <c r="K3582" s="2">
        <v>1</v>
      </c>
      <c r="L3582" s="3">
        <v>12510000</v>
      </c>
      <c r="M3582" s="2" t="s">
        <v>20</v>
      </c>
      <c r="N3582" s="4" t="s">
        <v>21</v>
      </c>
    </row>
    <row r="3583" spans="1:14" x14ac:dyDescent="0.25">
      <c r="A3583" s="1" t="s">
        <v>360</v>
      </c>
      <c r="B3583" s="2" t="s">
        <v>353</v>
      </c>
      <c r="C3583" s="2" t="s">
        <v>353</v>
      </c>
      <c r="D3583" s="2" t="s">
        <v>354</v>
      </c>
      <c r="E3583" s="2" t="s">
        <v>3111</v>
      </c>
      <c r="F3583" s="2">
        <v>90111503</v>
      </c>
      <c r="G3583" s="2" t="s">
        <v>330</v>
      </c>
      <c r="H3583" s="2">
        <v>1</v>
      </c>
      <c r="I3583" s="2">
        <v>6</v>
      </c>
      <c r="J3583" s="2">
        <v>16</v>
      </c>
      <c r="K3583" s="2">
        <v>1</v>
      </c>
      <c r="L3583" s="3">
        <v>10032000</v>
      </c>
      <c r="M3583" s="2" t="s">
        <v>20</v>
      </c>
      <c r="N3583" s="4" t="s">
        <v>21</v>
      </c>
    </row>
    <row r="3584" spans="1:14" x14ac:dyDescent="0.25">
      <c r="A3584" s="1" t="s">
        <v>360</v>
      </c>
      <c r="B3584" s="2" t="s">
        <v>353</v>
      </c>
      <c r="C3584" s="2" t="s">
        <v>353</v>
      </c>
      <c r="D3584" s="2" t="s">
        <v>354</v>
      </c>
      <c r="E3584" s="2" t="s">
        <v>3130</v>
      </c>
      <c r="F3584" s="2">
        <v>92111810</v>
      </c>
      <c r="G3584" s="2" t="s">
        <v>17856</v>
      </c>
      <c r="H3584" s="2">
        <v>1</v>
      </c>
      <c r="I3584" s="2">
        <v>12</v>
      </c>
      <c r="J3584" s="2">
        <v>16</v>
      </c>
      <c r="K3584" s="2">
        <v>1</v>
      </c>
      <c r="L3584" s="3">
        <v>1596000</v>
      </c>
      <c r="M3584" s="2" t="s">
        <v>20</v>
      </c>
      <c r="N3584" s="4" t="s">
        <v>21</v>
      </c>
    </row>
    <row r="3585" spans="1:14" x14ac:dyDescent="0.25">
      <c r="A3585" s="1" t="s">
        <v>360</v>
      </c>
      <c r="B3585" s="2" t="s">
        <v>353</v>
      </c>
      <c r="C3585" s="2" t="s">
        <v>353</v>
      </c>
      <c r="D3585" s="2" t="s">
        <v>354</v>
      </c>
      <c r="E3585" s="2" t="s">
        <v>3131</v>
      </c>
      <c r="F3585" s="2">
        <v>0</v>
      </c>
      <c r="G3585" s="2" t="s">
        <v>17856</v>
      </c>
      <c r="H3585" s="2">
        <v>1</v>
      </c>
      <c r="I3585" s="2">
        <v>6</v>
      </c>
      <c r="J3585" s="2">
        <v>16</v>
      </c>
      <c r="K3585" s="2">
        <v>1</v>
      </c>
      <c r="L3585" s="3">
        <v>12000</v>
      </c>
      <c r="M3585" s="2" t="s">
        <v>20</v>
      </c>
      <c r="N3585" s="4" t="s">
        <v>21</v>
      </c>
    </row>
    <row r="3586" spans="1:14" x14ac:dyDescent="0.25">
      <c r="A3586" s="1" t="s">
        <v>360</v>
      </c>
      <c r="B3586" s="2" t="s">
        <v>3132</v>
      </c>
      <c r="C3586" s="2" t="s">
        <v>3132</v>
      </c>
      <c r="D3586" s="2" t="s">
        <v>17992</v>
      </c>
      <c r="E3586" s="2" t="s">
        <v>3133</v>
      </c>
      <c r="F3586" s="2">
        <v>93161601</v>
      </c>
      <c r="G3586" s="2" t="s">
        <v>330</v>
      </c>
      <c r="H3586" s="2">
        <v>2</v>
      </c>
      <c r="I3586" s="2">
        <v>3</v>
      </c>
      <c r="J3586" s="2">
        <v>10</v>
      </c>
      <c r="K3586" s="2">
        <v>1</v>
      </c>
      <c r="L3586" s="3">
        <v>1202117820.3399999</v>
      </c>
      <c r="M3586" s="2" t="s">
        <v>20</v>
      </c>
      <c r="N3586" s="4" t="s">
        <v>21</v>
      </c>
    </row>
    <row r="3587" spans="1:14" x14ac:dyDescent="0.25">
      <c r="A3587" s="1" t="s">
        <v>360</v>
      </c>
      <c r="B3587" s="2" t="s">
        <v>3132</v>
      </c>
      <c r="C3587" s="2" t="s">
        <v>3132</v>
      </c>
      <c r="D3587" s="2" t="s">
        <v>17992</v>
      </c>
      <c r="E3587" s="2" t="s">
        <v>3133</v>
      </c>
      <c r="F3587" s="2">
        <v>93161601</v>
      </c>
      <c r="G3587" s="2" t="s">
        <v>330</v>
      </c>
      <c r="H3587" s="2">
        <v>5</v>
      </c>
      <c r="I3587" s="2">
        <v>2</v>
      </c>
      <c r="J3587" s="2">
        <v>10</v>
      </c>
      <c r="K3587" s="2">
        <v>1</v>
      </c>
      <c r="L3587" s="3">
        <v>41713000</v>
      </c>
      <c r="M3587" s="2" t="s">
        <v>20</v>
      </c>
      <c r="N3587" s="4" t="s">
        <v>21</v>
      </c>
    </row>
    <row r="3588" spans="1:14" x14ac:dyDescent="0.25">
      <c r="A3588" s="1" t="s">
        <v>360</v>
      </c>
      <c r="B3588" s="2" t="s">
        <v>3132</v>
      </c>
      <c r="C3588" s="2" t="s">
        <v>3132</v>
      </c>
      <c r="D3588" s="2" t="s">
        <v>17992</v>
      </c>
      <c r="E3588" s="2" t="s">
        <v>3133</v>
      </c>
      <c r="F3588" s="2">
        <v>0</v>
      </c>
      <c r="G3588" s="2" t="s">
        <v>330</v>
      </c>
      <c r="H3588" s="2">
        <v>1</v>
      </c>
      <c r="I3588" s="2">
        <v>6</v>
      </c>
      <c r="J3588" s="2">
        <v>10</v>
      </c>
      <c r="K3588" s="2">
        <v>1</v>
      </c>
      <c r="L3588" s="3">
        <v>7620588</v>
      </c>
      <c r="M3588" s="2" t="s">
        <v>20</v>
      </c>
      <c r="N3588" s="4" t="s">
        <v>21</v>
      </c>
    </row>
    <row r="3589" spans="1:14" x14ac:dyDescent="0.25">
      <c r="A3589" s="1" t="s">
        <v>360</v>
      </c>
      <c r="B3589" s="2" t="s">
        <v>3132</v>
      </c>
      <c r="C3589" s="2" t="s">
        <v>3132</v>
      </c>
      <c r="D3589" s="2" t="s">
        <v>17992</v>
      </c>
      <c r="E3589" s="2" t="s">
        <v>3134</v>
      </c>
      <c r="F3589" s="2">
        <v>0</v>
      </c>
      <c r="G3589" s="2" t="s">
        <v>330</v>
      </c>
      <c r="H3589" s="2">
        <v>9</v>
      </c>
      <c r="I3589" s="2">
        <v>1</v>
      </c>
      <c r="J3589" s="2">
        <v>10</v>
      </c>
      <c r="K3589" s="2">
        <v>1</v>
      </c>
      <c r="L3589" s="3">
        <v>5968728.2599999998</v>
      </c>
      <c r="M3589" s="2" t="s">
        <v>20</v>
      </c>
      <c r="N3589" s="4" t="s">
        <v>21</v>
      </c>
    </row>
    <row r="3590" spans="1:14" x14ac:dyDescent="0.25">
      <c r="A3590" s="1" t="s">
        <v>360</v>
      </c>
      <c r="B3590" s="2" t="s">
        <v>3132</v>
      </c>
      <c r="C3590" s="2" t="s">
        <v>3132</v>
      </c>
      <c r="D3590" s="2" t="s">
        <v>17992</v>
      </c>
      <c r="E3590" s="2" t="s">
        <v>3135</v>
      </c>
      <c r="F3590" s="2">
        <v>0</v>
      </c>
      <c r="G3590" s="2" t="s">
        <v>330</v>
      </c>
      <c r="H3590" s="2">
        <v>1</v>
      </c>
      <c r="I3590" s="2">
        <v>6</v>
      </c>
      <c r="J3590" s="2">
        <v>10</v>
      </c>
      <c r="K3590" s="2">
        <v>1</v>
      </c>
      <c r="L3590" s="3">
        <v>775.66</v>
      </c>
      <c r="M3590" s="2" t="s">
        <v>20</v>
      </c>
      <c r="N3590" s="4" t="s">
        <v>21</v>
      </c>
    </row>
    <row r="3591" spans="1:14" x14ac:dyDescent="0.25">
      <c r="A3591" s="1" t="s">
        <v>360</v>
      </c>
      <c r="B3591" s="2" t="s">
        <v>3136</v>
      </c>
      <c r="C3591" s="2" t="s">
        <v>3136</v>
      </c>
      <c r="D3591" s="2" t="s">
        <v>17993</v>
      </c>
      <c r="E3591" s="2" t="s">
        <v>3137</v>
      </c>
      <c r="F3591" s="2">
        <v>93161601</v>
      </c>
      <c r="G3591" s="2" t="s">
        <v>330</v>
      </c>
      <c r="H3591" s="2">
        <v>1</v>
      </c>
      <c r="I3591" s="2">
        <v>6</v>
      </c>
      <c r="J3591" s="2">
        <v>10</v>
      </c>
      <c r="K3591" s="2">
        <v>1</v>
      </c>
      <c r="L3591" s="3">
        <v>520996.80000000005</v>
      </c>
      <c r="M3591" s="2" t="s">
        <v>20</v>
      </c>
      <c r="N3591" s="4" t="s">
        <v>21</v>
      </c>
    </row>
    <row r="3592" spans="1:14" x14ac:dyDescent="0.25">
      <c r="A3592" s="1" t="s">
        <v>360</v>
      </c>
      <c r="B3592" s="2" t="s">
        <v>3136</v>
      </c>
      <c r="C3592" s="2" t="s">
        <v>3136</v>
      </c>
      <c r="D3592" s="2" t="s">
        <v>17993</v>
      </c>
      <c r="E3592" s="2" t="s">
        <v>3138</v>
      </c>
      <c r="F3592" s="2">
        <v>93161601</v>
      </c>
      <c r="G3592" s="2" t="s">
        <v>330</v>
      </c>
      <c r="H3592" s="2">
        <v>1</v>
      </c>
      <c r="I3592" s="2">
        <v>6</v>
      </c>
      <c r="J3592" s="2">
        <v>10</v>
      </c>
      <c r="K3592" s="2">
        <v>1</v>
      </c>
      <c r="L3592" s="3">
        <v>37416633.269999996</v>
      </c>
      <c r="M3592" s="2" t="s">
        <v>20</v>
      </c>
      <c r="N3592" s="4" t="s">
        <v>21</v>
      </c>
    </row>
    <row r="3593" spans="1:14" x14ac:dyDescent="0.25">
      <c r="A3593" s="1" t="s">
        <v>360</v>
      </c>
      <c r="B3593" s="2" t="s">
        <v>3136</v>
      </c>
      <c r="C3593" s="2" t="s">
        <v>3136</v>
      </c>
      <c r="D3593" s="2" t="s">
        <v>17993</v>
      </c>
      <c r="E3593" s="2" t="s">
        <v>3139</v>
      </c>
      <c r="F3593" s="2">
        <v>0</v>
      </c>
      <c r="G3593" s="2" t="s">
        <v>17856</v>
      </c>
      <c r="H3593" s="2">
        <v>1</v>
      </c>
      <c r="I3593" s="2">
        <v>6</v>
      </c>
      <c r="J3593" s="2">
        <v>10</v>
      </c>
      <c r="K3593" s="2">
        <v>1</v>
      </c>
      <c r="L3593" s="3">
        <v>4618541.0299999993</v>
      </c>
      <c r="M3593" s="2" t="s">
        <v>20</v>
      </c>
      <c r="N3593" s="4" t="s">
        <v>21</v>
      </c>
    </row>
    <row r="3594" spans="1:14" x14ac:dyDescent="0.25">
      <c r="A3594" s="1" t="s">
        <v>360</v>
      </c>
      <c r="B3594" s="2" t="s">
        <v>467</v>
      </c>
      <c r="C3594" s="2" t="s">
        <v>467</v>
      </c>
      <c r="D3594" s="2" t="s">
        <v>17873</v>
      </c>
      <c r="E3594" s="2" t="s">
        <v>3140</v>
      </c>
      <c r="F3594" s="2">
        <v>93161701</v>
      </c>
      <c r="G3594" s="2" t="s">
        <v>330</v>
      </c>
      <c r="H3594" s="2">
        <v>2</v>
      </c>
      <c r="I3594" s="2">
        <v>3</v>
      </c>
      <c r="J3594" s="2">
        <v>10</v>
      </c>
      <c r="K3594" s="2">
        <v>1</v>
      </c>
      <c r="L3594" s="3">
        <v>6639550</v>
      </c>
      <c r="M3594" s="2" t="s">
        <v>20</v>
      </c>
      <c r="N3594" s="4" t="s">
        <v>21</v>
      </c>
    </row>
    <row r="3595" spans="1:14" x14ac:dyDescent="0.25">
      <c r="A3595" s="1" t="s">
        <v>360</v>
      </c>
      <c r="B3595" s="2" t="s">
        <v>467</v>
      </c>
      <c r="C3595" s="2" t="s">
        <v>467</v>
      </c>
      <c r="D3595" s="2" t="s">
        <v>17873</v>
      </c>
      <c r="E3595" s="2" t="s">
        <v>3141</v>
      </c>
      <c r="F3595" s="2">
        <v>93161601</v>
      </c>
      <c r="G3595" s="2" t="s">
        <v>330</v>
      </c>
      <c r="H3595" s="2">
        <v>1</v>
      </c>
      <c r="I3595" s="2">
        <v>11</v>
      </c>
      <c r="J3595" s="2">
        <v>10</v>
      </c>
      <c r="K3595" s="2">
        <v>1</v>
      </c>
      <c r="L3595" s="3">
        <v>1800000</v>
      </c>
      <c r="M3595" s="2" t="s">
        <v>20</v>
      </c>
      <c r="N3595" s="4" t="s">
        <v>21</v>
      </c>
    </row>
    <row r="3596" spans="1:14" x14ac:dyDescent="0.25">
      <c r="A3596" s="1" t="s">
        <v>360</v>
      </c>
      <c r="B3596" s="2" t="s">
        <v>467</v>
      </c>
      <c r="C3596" s="2" t="s">
        <v>467</v>
      </c>
      <c r="D3596" s="2" t="s">
        <v>17873</v>
      </c>
      <c r="E3596" s="2" t="s">
        <v>3142</v>
      </c>
      <c r="F3596" s="2">
        <v>55121801</v>
      </c>
      <c r="G3596" s="2" t="s">
        <v>330</v>
      </c>
      <c r="H3596" s="2">
        <v>1</v>
      </c>
      <c r="I3596" s="2">
        <v>6</v>
      </c>
      <c r="J3596" s="2">
        <v>10</v>
      </c>
      <c r="K3596" s="2">
        <v>1</v>
      </c>
      <c r="L3596" s="3">
        <v>1200000</v>
      </c>
      <c r="M3596" s="2" t="s">
        <v>20</v>
      </c>
      <c r="N3596" s="4" t="s">
        <v>21</v>
      </c>
    </row>
    <row r="3597" spans="1:14" x14ac:dyDescent="0.25">
      <c r="A3597" s="1" t="s">
        <v>360</v>
      </c>
      <c r="B3597" s="2" t="s">
        <v>467</v>
      </c>
      <c r="C3597" s="2" t="s">
        <v>467</v>
      </c>
      <c r="D3597" s="2" t="s">
        <v>17873</v>
      </c>
      <c r="E3597" s="2" t="s">
        <v>3143</v>
      </c>
      <c r="F3597" s="2">
        <v>55121801</v>
      </c>
      <c r="G3597" s="2" t="s">
        <v>330</v>
      </c>
      <c r="H3597" s="2">
        <v>4</v>
      </c>
      <c r="I3597" s="2">
        <v>1</v>
      </c>
      <c r="J3597" s="2">
        <v>10</v>
      </c>
      <c r="K3597" s="2">
        <v>1</v>
      </c>
      <c r="L3597" s="3">
        <v>200000</v>
      </c>
      <c r="M3597" s="2" t="s">
        <v>20</v>
      </c>
      <c r="N3597" s="4" t="s">
        <v>21</v>
      </c>
    </row>
    <row r="3598" spans="1:14" x14ac:dyDescent="0.25">
      <c r="A3598" s="1" t="s">
        <v>360</v>
      </c>
      <c r="B3598" s="2" t="s">
        <v>467</v>
      </c>
      <c r="C3598" s="2" t="s">
        <v>467</v>
      </c>
      <c r="D3598" s="2" t="s">
        <v>17873</v>
      </c>
      <c r="E3598" s="2" t="s">
        <v>3144</v>
      </c>
      <c r="F3598" s="2">
        <v>0</v>
      </c>
      <c r="G3598" s="2" t="s">
        <v>330</v>
      </c>
      <c r="H3598" s="2">
        <v>1</v>
      </c>
      <c r="I3598" s="2">
        <v>6</v>
      </c>
      <c r="J3598" s="2">
        <v>10</v>
      </c>
      <c r="K3598" s="2">
        <v>1</v>
      </c>
      <c r="L3598" s="3">
        <v>61000</v>
      </c>
      <c r="M3598" s="2" t="s">
        <v>20</v>
      </c>
      <c r="N3598" s="4" t="s">
        <v>21</v>
      </c>
    </row>
    <row r="3599" spans="1:14" x14ac:dyDescent="0.25">
      <c r="A3599" s="1" t="s">
        <v>360</v>
      </c>
      <c r="B3599" s="2" t="s">
        <v>3145</v>
      </c>
      <c r="C3599" s="2" t="s">
        <v>3145</v>
      </c>
      <c r="D3599" s="2" t="s">
        <v>17994</v>
      </c>
      <c r="E3599" s="2" t="s">
        <v>3146</v>
      </c>
      <c r="F3599" s="2">
        <v>93161504</v>
      </c>
      <c r="G3599" s="2" t="s">
        <v>17856</v>
      </c>
      <c r="H3599" s="2">
        <v>1</v>
      </c>
      <c r="I3599" s="2">
        <v>6</v>
      </c>
      <c r="J3599" s="2">
        <v>10</v>
      </c>
      <c r="K3599" s="2">
        <v>1</v>
      </c>
      <c r="L3599" s="3">
        <v>814847</v>
      </c>
      <c r="M3599" s="2" t="s">
        <v>20</v>
      </c>
      <c r="N3599" s="4" t="s">
        <v>21</v>
      </c>
    </row>
    <row r="3600" spans="1:14" x14ac:dyDescent="0.25">
      <c r="A3600" s="1" t="s">
        <v>360</v>
      </c>
      <c r="B3600" s="2" t="s">
        <v>3145</v>
      </c>
      <c r="C3600" s="2" t="s">
        <v>3145</v>
      </c>
      <c r="D3600" s="2" t="s">
        <v>17994</v>
      </c>
      <c r="E3600" s="2" t="s">
        <v>3147</v>
      </c>
      <c r="F3600" s="2">
        <v>83101503</v>
      </c>
      <c r="G3600" s="2" t="s">
        <v>19</v>
      </c>
      <c r="H3600" s="2">
        <v>7</v>
      </c>
      <c r="I3600" s="2">
        <v>1</v>
      </c>
      <c r="J3600" s="2">
        <v>10</v>
      </c>
      <c r="K3600" s="2">
        <v>1</v>
      </c>
      <c r="L3600" s="3">
        <v>3820206</v>
      </c>
      <c r="M3600" s="2" t="s">
        <v>20</v>
      </c>
      <c r="N3600" s="4" t="s">
        <v>21</v>
      </c>
    </row>
    <row r="3601" spans="1:14" x14ac:dyDescent="0.25">
      <c r="A3601" s="1" t="s">
        <v>360</v>
      </c>
      <c r="B3601" s="2" t="s">
        <v>3145</v>
      </c>
      <c r="C3601" s="2" t="s">
        <v>3145</v>
      </c>
      <c r="D3601" s="2" t="s">
        <v>17994</v>
      </c>
      <c r="E3601" s="2" t="s">
        <v>3148</v>
      </c>
      <c r="F3601" s="2">
        <v>83101503</v>
      </c>
      <c r="G3601" s="2" t="s">
        <v>19</v>
      </c>
      <c r="H3601" s="2">
        <v>7</v>
      </c>
      <c r="I3601" s="2">
        <v>1</v>
      </c>
      <c r="J3601" s="2">
        <v>10</v>
      </c>
      <c r="K3601" s="2">
        <v>1</v>
      </c>
      <c r="L3601" s="3">
        <v>763812</v>
      </c>
      <c r="M3601" s="2" t="s">
        <v>20</v>
      </c>
      <c r="N3601" s="4" t="s">
        <v>21</v>
      </c>
    </row>
    <row r="3602" spans="1:14" x14ac:dyDescent="0.25">
      <c r="A3602" s="1" t="s">
        <v>360</v>
      </c>
      <c r="B3602" s="2" t="s">
        <v>3145</v>
      </c>
      <c r="C3602" s="2" t="s">
        <v>3145</v>
      </c>
      <c r="D3602" s="2" t="s">
        <v>17994</v>
      </c>
      <c r="E3602" s="2" t="s">
        <v>3149</v>
      </c>
      <c r="F3602" s="2">
        <v>93151510</v>
      </c>
      <c r="G3602" s="2" t="s">
        <v>19</v>
      </c>
      <c r="H3602" s="2">
        <v>7</v>
      </c>
      <c r="I3602" s="2">
        <v>1</v>
      </c>
      <c r="J3602" s="2">
        <v>10</v>
      </c>
      <c r="K3602" s="2">
        <v>1</v>
      </c>
      <c r="L3602" s="3">
        <v>381715</v>
      </c>
      <c r="M3602" s="2" t="s">
        <v>20</v>
      </c>
      <c r="N3602" s="4" t="s">
        <v>21</v>
      </c>
    </row>
    <row r="3603" spans="1:14" x14ac:dyDescent="0.25">
      <c r="A3603" s="1" t="s">
        <v>360</v>
      </c>
      <c r="B3603" s="2" t="s">
        <v>3145</v>
      </c>
      <c r="C3603" s="2" t="s">
        <v>3145</v>
      </c>
      <c r="D3603" s="2" t="s">
        <v>17994</v>
      </c>
      <c r="E3603" s="2" t="s">
        <v>3150</v>
      </c>
      <c r="F3603" s="2">
        <v>93151510</v>
      </c>
      <c r="G3603" s="2" t="s">
        <v>19</v>
      </c>
      <c r="H3603" s="2">
        <v>7</v>
      </c>
      <c r="I3603" s="2">
        <v>1</v>
      </c>
      <c r="J3603" s="2">
        <v>10</v>
      </c>
      <c r="K3603" s="2">
        <v>1</v>
      </c>
      <c r="L3603" s="3">
        <v>10000000</v>
      </c>
      <c r="M3603" s="2" t="s">
        <v>20</v>
      </c>
      <c r="N3603" s="4" t="s">
        <v>21</v>
      </c>
    </row>
    <row r="3604" spans="1:14" x14ac:dyDescent="0.25">
      <c r="A3604" s="1" t="s">
        <v>360</v>
      </c>
      <c r="B3604" s="2" t="s">
        <v>3145</v>
      </c>
      <c r="C3604" s="2" t="s">
        <v>3145</v>
      </c>
      <c r="D3604" s="2" t="s">
        <v>17994</v>
      </c>
      <c r="E3604" s="2" t="s">
        <v>3150</v>
      </c>
      <c r="F3604" s="2">
        <v>93151510</v>
      </c>
      <c r="G3604" s="2" t="s">
        <v>19</v>
      </c>
      <c r="H3604" s="2">
        <v>1</v>
      </c>
      <c r="I3604" s="2">
        <v>6</v>
      </c>
      <c r="J3604" s="2">
        <v>10</v>
      </c>
      <c r="K3604" s="2">
        <v>1</v>
      </c>
      <c r="L3604" s="3">
        <v>494824</v>
      </c>
      <c r="M3604" s="2" t="s">
        <v>20</v>
      </c>
      <c r="N3604" s="4" t="s">
        <v>21</v>
      </c>
    </row>
    <row r="3605" spans="1:14" x14ac:dyDescent="0.25">
      <c r="A3605" s="1" t="s">
        <v>360</v>
      </c>
      <c r="B3605" s="2" t="s">
        <v>3145</v>
      </c>
      <c r="C3605" s="2" t="s">
        <v>3145</v>
      </c>
      <c r="D3605" s="2" t="s">
        <v>17994</v>
      </c>
      <c r="E3605" s="2" t="s">
        <v>3150</v>
      </c>
      <c r="F3605" s="2">
        <v>93151510</v>
      </c>
      <c r="G3605" s="2" t="s">
        <v>19</v>
      </c>
      <c r="H3605" s="2">
        <v>1</v>
      </c>
      <c r="I3605" s="2">
        <v>6</v>
      </c>
      <c r="J3605" s="2">
        <v>10</v>
      </c>
      <c r="K3605" s="2">
        <v>1</v>
      </c>
      <c r="L3605" s="3">
        <v>121248</v>
      </c>
      <c r="M3605" s="2" t="s">
        <v>20</v>
      </c>
      <c r="N3605" s="4" t="s">
        <v>21</v>
      </c>
    </row>
    <row r="3606" spans="1:14" x14ac:dyDescent="0.25">
      <c r="A3606" s="1" t="s">
        <v>360</v>
      </c>
      <c r="B3606" s="2" t="s">
        <v>3145</v>
      </c>
      <c r="C3606" s="2" t="s">
        <v>3145</v>
      </c>
      <c r="D3606" s="2" t="s">
        <v>17994</v>
      </c>
      <c r="E3606" s="2" t="s">
        <v>3151</v>
      </c>
      <c r="F3606" s="2">
        <v>80131801</v>
      </c>
      <c r="G3606" s="2" t="s">
        <v>19</v>
      </c>
      <c r="H3606" s="2">
        <v>7</v>
      </c>
      <c r="I3606" s="2">
        <v>1</v>
      </c>
      <c r="J3606" s="2">
        <v>10</v>
      </c>
      <c r="K3606" s="2">
        <v>1</v>
      </c>
      <c r="L3606" s="3">
        <v>2285834</v>
      </c>
      <c r="M3606" s="2" t="s">
        <v>20</v>
      </c>
      <c r="N3606" s="4" t="s">
        <v>21</v>
      </c>
    </row>
    <row r="3607" spans="1:14" x14ac:dyDescent="0.25">
      <c r="A3607" s="1" t="s">
        <v>360</v>
      </c>
      <c r="B3607" s="2" t="s">
        <v>3145</v>
      </c>
      <c r="C3607" s="2" t="s">
        <v>3145</v>
      </c>
      <c r="D3607" s="2" t="s">
        <v>17994</v>
      </c>
      <c r="E3607" s="2" t="s">
        <v>3152</v>
      </c>
      <c r="F3607" s="2">
        <v>0</v>
      </c>
      <c r="G3607" s="2" t="s">
        <v>17856</v>
      </c>
      <c r="H3607" s="2">
        <v>1</v>
      </c>
      <c r="I3607" s="2">
        <v>6</v>
      </c>
      <c r="J3607" s="2">
        <v>10</v>
      </c>
      <c r="K3607" s="2">
        <v>1</v>
      </c>
      <c r="L3607" s="3">
        <v>35102</v>
      </c>
      <c r="M3607" s="2" t="s">
        <v>20</v>
      </c>
      <c r="N3607" s="4" t="s">
        <v>21</v>
      </c>
    </row>
    <row r="3608" spans="1:14" x14ac:dyDescent="0.25">
      <c r="A3608" s="1" t="s">
        <v>361</v>
      </c>
      <c r="B3608" s="2" t="s">
        <v>162</v>
      </c>
      <c r="C3608" s="2" t="s">
        <v>457</v>
      </c>
      <c r="D3608" s="2" t="s">
        <v>17868</v>
      </c>
      <c r="E3608" s="2" t="s">
        <v>3153</v>
      </c>
      <c r="F3608" s="2">
        <v>78181500</v>
      </c>
      <c r="G3608" s="2" t="s">
        <v>496</v>
      </c>
      <c r="H3608" s="2">
        <v>1</v>
      </c>
      <c r="I3608" s="2">
        <v>5</v>
      </c>
      <c r="J3608" s="2">
        <v>10</v>
      </c>
      <c r="K3608" s="2">
        <v>1</v>
      </c>
      <c r="L3608" s="3">
        <v>79999362</v>
      </c>
      <c r="M3608" s="2" t="s">
        <v>20</v>
      </c>
      <c r="N3608" s="4" t="s">
        <v>17384</v>
      </c>
    </row>
    <row r="3609" spans="1:14" x14ac:dyDescent="0.25">
      <c r="A3609" s="1" t="s">
        <v>361</v>
      </c>
      <c r="B3609" s="2" t="s">
        <v>181</v>
      </c>
      <c r="C3609" s="2" t="s">
        <v>182</v>
      </c>
      <c r="D3609" s="2" t="s">
        <v>183</v>
      </c>
      <c r="E3609" s="2" t="s">
        <v>3154</v>
      </c>
      <c r="F3609" s="2">
        <v>76111501</v>
      </c>
      <c r="G3609" s="2" t="s">
        <v>490</v>
      </c>
      <c r="H3609" s="2">
        <v>1</v>
      </c>
      <c r="I3609" s="2">
        <v>6</v>
      </c>
      <c r="J3609" s="2">
        <v>10</v>
      </c>
      <c r="K3609" s="2">
        <v>1</v>
      </c>
      <c r="L3609" s="3">
        <v>31954234</v>
      </c>
      <c r="M3609" s="2" t="s">
        <v>20</v>
      </c>
      <c r="N3609" s="4" t="s">
        <v>17384</v>
      </c>
    </row>
    <row r="3610" spans="1:14" x14ac:dyDescent="0.25">
      <c r="A3610" s="1" t="s">
        <v>361</v>
      </c>
      <c r="B3610" s="2" t="s">
        <v>181</v>
      </c>
      <c r="C3610" s="2" t="s">
        <v>182</v>
      </c>
      <c r="D3610" s="2" t="s">
        <v>183</v>
      </c>
      <c r="E3610" s="2" t="s">
        <v>3154</v>
      </c>
      <c r="F3610" s="2">
        <v>76111501</v>
      </c>
      <c r="G3610" s="2" t="s">
        <v>490</v>
      </c>
      <c r="H3610" s="2">
        <v>5</v>
      </c>
      <c r="I3610" s="2">
        <v>4</v>
      </c>
      <c r="J3610" s="2">
        <v>10</v>
      </c>
      <c r="K3610" s="2">
        <v>1</v>
      </c>
      <c r="L3610" s="3">
        <v>21584979</v>
      </c>
      <c r="M3610" s="2" t="s">
        <v>20</v>
      </c>
      <c r="N3610" s="4" t="s">
        <v>21</v>
      </c>
    </row>
    <row r="3611" spans="1:14" x14ac:dyDescent="0.25">
      <c r="A3611" s="1" t="s">
        <v>361</v>
      </c>
      <c r="B3611" s="2" t="s">
        <v>189</v>
      </c>
      <c r="C3611" s="2" t="s">
        <v>2615</v>
      </c>
      <c r="D3611" s="2" t="s">
        <v>17960</v>
      </c>
      <c r="E3611" s="2" t="s">
        <v>3155</v>
      </c>
      <c r="F3611" s="2">
        <v>72101500</v>
      </c>
      <c r="G3611" s="2" t="s">
        <v>496</v>
      </c>
      <c r="H3611" s="2">
        <v>4</v>
      </c>
      <c r="I3611" s="2">
        <v>4</v>
      </c>
      <c r="J3611" s="2">
        <v>16</v>
      </c>
      <c r="K3611" s="2">
        <v>1</v>
      </c>
      <c r="L3611" s="3">
        <v>87206704.870000005</v>
      </c>
      <c r="M3611" s="2" t="s">
        <v>20</v>
      </c>
      <c r="N3611" s="4" t="s">
        <v>21</v>
      </c>
    </row>
    <row r="3612" spans="1:14" x14ac:dyDescent="0.25">
      <c r="A3612" s="1" t="s">
        <v>361</v>
      </c>
      <c r="B3612" s="2" t="s">
        <v>340</v>
      </c>
      <c r="C3612" s="2" t="s">
        <v>3156</v>
      </c>
      <c r="D3612" s="2" t="s">
        <v>17995</v>
      </c>
      <c r="E3612" s="2" t="s">
        <v>3157</v>
      </c>
      <c r="F3612" s="2">
        <v>86101710</v>
      </c>
      <c r="G3612" s="2" t="s">
        <v>19</v>
      </c>
      <c r="H3612" s="2">
        <v>10</v>
      </c>
      <c r="I3612" s="2">
        <v>2</v>
      </c>
      <c r="J3612" s="2">
        <v>16</v>
      </c>
      <c r="K3612" s="2">
        <v>1</v>
      </c>
      <c r="L3612" s="3">
        <v>63000000</v>
      </c>
      <c r="M3612" s="2" t="s">
        <v>20</v>
      </c>
      <c r="N3612" s="4" t="s">
        <v>21</v>
      </c>
    </row>
    <row r="3613" spans="1:14" x14ac:dyDescent="0.25">
      <c r="A3613" s="1" t="s">
        <v>361</v>
      </c>
      <c r="B3613" s="2" t="s">
        <v>340</v>
      </c>
      <c r="C3613" s="2" t="s">
        <v>3158</v>
      </c>
      <c r="D3613" s="2" t="s">
        <v>17996</v>
      </c>
      <c r="E3613" s="2" t="s">
        <v>3159</v>
      </c>
      <c r="F3613" s="2">
        <v>86101710</v>
      </c>
      <c r="G3613" s="2" t="s">
        <v>19</v>
      </c>
      <c r="H3613" s="2">
        <v>10</v>
      </c>
      <c r="I3613" s="2">
        <v>2</v>
      </c>
      <c r="J3613" s="2">
        <v>16</v>
      </c>
      <c r="K3613" s="2">
        <v>1</v>
      </c>
      <c r="L3613" s="3">
        <v>220500000</v>
      </c>
      <c r="M3613" s="2" t="s">
        <v>20</v>
      </c>
      <c r="N3613" s="4" t="s">
        <v>21</v>
      </c>
    </row>
    <row r="3614" spans="1:14" x14ac:dyDescent="0.25">
      <c r="A3614" s="1" t="s">
        <v>361</v>
      </c>
      <c r="B3614" s="2" t="s">
        <v>340</v>
      </c>
      <c r="C3614" s="2" t="s">
        <v>3160</v>
      </c>
      <c r="D3614" s="2" t="s">
        <v>17997</v>
      </c>
      <c r="E3614" s="2" t="s">
        <v>3161</v>
      </c>
      <c r="F3614" s="2">
        <v>86101710</v>
      </c>
      <c r="G3614" s="2" t="s">
        <v>19</v>
      </c>
      <c r="H3614" s="2">
        <v>10</v>
      </c>
      <c r="I3614" s="2">
        <v>2</v>
      </c>
      <c r="J3614" s="2">
        <v>16</v>
      </c>
      <c r="K3614" s="2">
        <v>1</v>
      </c>
      <c r="L3614" s="3">
        <v>292500000</v>
      </c>
      <c r="M3614" s="2" t="s">
        <v>20</v>
      </c>
      <c r="N3614" s="4" t="s">
        <v>21</v>
      </c>
    </row>
    <row r="3615" spans="1:14" x14ac:dyDescent="0.25">
      <c r="A3615" s="1" t="s">
        <v>361</v>
      </c>
      <c r="B3615" s="2" t="s">
        <v>189</v>
      </c>
      <c r="C3615" s="2" t="s">
        <v>2639</v>
      </c>
      <c r="D3615" s="2" t="s">
        <v>17963</v>
      </c>
      <c r="E3615" s="2" t="s">
        <v>3162</v>
      </c>
      <c r="F3615" s="2">
        <v>83101506</v>
      </c>
      <c r="G3615" s="2" t="s">
        <v>490</v>
      </c>
      <c r="H3615" s="2">
        <v>1</v>
      </c>
      <c r="I3615" s="2">
        <v>6</v>
      </c>
      <c r="J3615" s="2">
        <v>10</v>
      </c>
      <c r="K3615" s="2">
        <v>1</v>
      </c>
      <c r="L3615" s="3">
        <v>12600000</v>
      </c>
      <c r="M3615" s="2" t="s">
        <v>20</v>
      </c>
      <c r="N3615" s="4" t="s">
        <v>21</v>
      </c>
    </row>
    <row r="3616" spans="1:14" x14ac:dyDescent="0.25">
      <c r="A3616" s="1" t="s">
        <v>361</v>
      </c>
      <c r="B3616" s="2" t="s">
        <v>189</v>
      </c>
      <c r="C3616" s="2" t="s">
        <v>2639</v>
      </c>
      <c r="D3616" s="2" t="s">
        <v>17963</v>
      </c>
      <c r="E3616" s="2" t="s">
        <v>3163</v>
      </c>
      <c r="F3616" s="2">
        <v>77121704</v>
      </c>
      <c r="G3616" s="2" t="s">
        <v>490</v>
      </c>
      <c r="H3616" s="2">
        <v>1</v>
      </c>
      <c r="I3616" s="2">
        <v>3</v>
      </c>
      <c r="J3616" s="2">
        <v>16</v>
      </c>
      <c r="K3616" s="2">
        <v>1</v>
      </c>
      <c r="L3616" s="3">
        <v>24122000</v>
      </c>
      <c r="M3616" s="2" t="s">
        <v>20</v>
      </c>
      <c r="N3616" s="4" t="s">
        <v>17384</v>
      </c>
    </row>
    <row r="3617" spans="1:14" x14ac:dyDescent="0.25">
      <c r="A3617" s="1" t="s">
        <v>361</v>
      </c>
      <c r="B3617" s="2" t="s">
        <v>189</v>
      </c>
      <c r="C3617" s="2" t="s">
        <v>2639</v>
      </c>
      <c r="D3617" s="2" t="s">
        <v>17963</v>
      </c>
      <c r="E3617" s="2" t="s">
        <v>3163</v>
      </c>
      <c r="F3617" s="2">
        <v>77121704</v>
      </c>
      <c r="G3617" s="2" t="s">
        <v>490</v>
      </c>
      <c r="H3617" s="2">
        <v>1</v>
      </c>
      <c r="I3617" s="2">
        <v>6</v>
      </c>
      <c r="J3617" s="2">
        <v>10</v>
      </c>
      <c r="K3617" s="2">
        <v>1</v>
      </c>
      <c r="L3617" s="3">
        <v>13590000</v>
      </c>
      <c r="M3617" s="2" t="s">
        <v>20</v>
      </c>
      <c r="N3617" s="4" t="s">
        <v>21</v>
      </c>
    </row>
    <row r="3618" spans="1:14" x14ac:dyDescent="0.25">
      <c r="A3618" s="1" t="s">
        <v>361</v>
      </c>
      <c r="B3618" s="2" t="s">
        <v>189</v>
      </c>
      <c r="C3618" s="2" t="s">
        <v>2639</v>
      </c>
      <c r="D3618" s="2" t="s">
        <v>17963</v>
      </c>
      <c r="E3618" s="2" t="s">
        <v>3164</v>
      </c>
      <c r="F3618" s="2">
        <v>83101506</v>
      </c>
      <c r="G3618" s="2" t="s">
        <v>490</v>
      </c>
      <c r="H3618" s="2">
        <v>1</v>
      </c>
      <c r="I3618" s="2">
        <v>3</v>
      </c>
      <c r="J3618" s="2">
        <v>16</v>
      </c>
      <c r="K3618" s="2">
        <v>1</v>
      </c>
      <c r="L3618" s="3">
        <v>20820000</v>
      </c>
      <c r="M3618" s="2" t="s">
        <v>20</v>
      </c>
      <c r="N3618" s="4" t="s">
        <v>17384</v>
      </c>
    </row>
    <row r="3619" spans="1:14" x14ac:dyDescent="0.25">
      <c r="A3619" s="1" t="s">
        <v>361</v>
      </c>
      <c r="B3619" s="2" t="s">
        <v>408</v>
      </c>
      <c r="C3619" s="2" t="s">
        <v>1186</v>
      </c>
      <c r="D3619" s="2" t="s">
        <v>17937</v>
      </c>
      <c r="E3619" s="2" t="s">
        <v>3165</v>
      </c>
      <c r="F3619" s="2">
        <v>15111506</v>
      </c>
      <c r="G3619" s="2" t="s">
        <v>496</v>
      </c>
      <c r="H3619" s="2">
        <v>12</v>
      </c>
      <c r="I3619" s="2">
        <v>11</v>
      </c>
      <c r="J3619" s="2">
        <v>10</v>
      </c>
      <c r="K3619" s="2">
        <v>1</v>
      </c>
      <c r="L3619" s="3">
        <v>269892</v>
      </c>
      <c r="M3619" s="2" t="s">
        <v>20</v>
      </c>
      <c r="N3619" s="4" t="s">
        <v>21</v>
      </c>
    </row>
    <row r="3620" spans="1:14" x14ac:dyDescent="0.25">
      <c r="A3620" s="1" t="s">
        <v>361</v>
      </c>
      <c r="B3620" s="2" t="s">
        <v>408</v>
      </c>
      <c r="C3620" s="2" t="s">
        <v>409</v>
      </c>
      <c r="D3620" s="2" t="s">
        <v>17858</v>
      </c>
      <c r="E3620" s="2" t="s">
        <v>3166</v>
      </c>
      <c r="F3620" s="2">
        <v>12142100</v>
      </c>
      <c r="G3620" s="2" t="s">
        <v>496</v>
      </c>
      <c r="H3620" s="2">
        <v>12</v>
      </c>
      <c r="I3620" s="2">
        <v>11</v>
      </c>
      <c r="J3620" s="2">
        <v>10</v>
      </c>
      <c r="K3620" s="2">
        <v>1</v>
      </c>
      <c r="L3620" s="3">
        <v>1247715</v>
      </c>
      <c r="M3620" s="2" t="s">
        <v>20</v>
      </c>
      <c r="N3620" s="4" t="s">
        <v>17384</v>
      </c>
    </row>
    <row r="3621" spans="1:14" x14ac:dyDescent="0.25">
      <c r="A3621" s="1" t="s">
        <v>361</v>
      </c>
      <c r="B3621" s="2" t="s">
        <v>408</v>
      </c>
      <c r="C3621" s="2" t="s">
        <v>409</v>
      </c>
      <c r="D3621" s="2" t="s">
        <v>17858</v>
      </c>
      <c r="E3621" s="2" t="s">
        <v>3167</v>
      </c>
      <c r="F3621" s="2">
        <v>12141903</v>
      </c>
      <c r="G3621" s="2" t="s">
        <v>496</v>
      </c>
      <c r="H3621" s="2">
        <v>12</v>
      </c>
      <c r="I3621" s="2">
        <v>11</v>
      </c>
      <c r="J3621" s="2">
        <v>10</v>
      </c>
      <c r="K3621" s="2">
        <v>1</v>
      </c>
      <c r="L3621" s="3">
        <v>5831000</v>
      </c>
      <c r="M3621" s="2" t="s">
        <v>20</v>
      </c>
      <c r="N3621" s="4" t="s">
        <v>17384</v>
      </c>
    </row>
    <row r="3622" spans="1:14" x14ac:dyDescent="0.25">
      <c r="A3622" s="1" t="s">
        <v>361</v>
      </c>
      <c r="B3622" s="2" t="s">
        <v>408</v>
      </c>
      <c r="C3622" s="2" t="s">
        <v>409</v>
      </c>
      <c r="D3622" s="2" t="s">
        <v>17858</v>
      </c>
      <c r="E3622" s="2" t="s">
        <v>3168</v>
      </c>
      <c r="F3622" s="2">
        <v>12141903</v>
      </c>
      <c r="G3622" s="2" t="s">
        <v>496</v>
      </c>
      <c r="H3622" s="2">
        <v>12</v>
      </c>
      <c r="I3622" s="2">
        <v>11</v>
      </c>
      <c r="J3622" s="2">
        <v>10</v>
      </c>
      <c r="K3622" s="2">
        <v>1</v>
      </c>
      <c r="L3622" s="3">
        <v>1303050</v>
      </c>
      <c r="M3622" s="2" t="s">
        <v>20</v>
      </c>
      <c r="N3622" s="4" t="s">
        <v>17384</v>
      </c>
    </row>
    <row r="3623" spans="1:14" x14ac:dyDescent="0.25">
      <c r="A3623" s="1" t="s">
        <v>361</v>
      </c>
      <c r="B3623" s="2" t="s">
        <v>408</v>
      </c>
      <c r="C3623" s="2" t="s">
        <v>409</v>
      </c>
      <c r="D3623" s="2" t="s">
        <v>17858</v>
      </c>
      <c r="E3623" s="2" t="s">
        <v>3169</v>
      </c>
      <c r="F3623" s="2">
        <v>12141904</v>
      </c>
      <c r="G3623" s="2" t="s">
        <v>496</v>
      </c>
      <c r="H3623" s="2">
        <v>4</v>
      </c>
      <c r="I3623" s="2">
        <v>3</v>
      </c>
      <c r="J3623" s="2">
        <v>10</v>
      </c>
      <c r="K3623" s="2">
        <v>1</v>
      </c>
      <c r="L3623" s="3">
        <v>44556694</v>
      </c>
      <c r="M3623" s="2" t="s">
        <v>17388</v>
      </c>
      <c r="N3623" s="4" t="s">
        <v>21</v>
      </c>
    </row>
    <row r="3624" spans="1:14" x14ac:dyDescent="0.25">
      <c r="A3624" s="1" t="s">
        <v>361</v>
      </c>
      <c r="B3624" s="2" t="s">
        <v>207</v>
      </c>
      <c r="C3624" s="2" t="s">
        <v>207</v>
      </c>
      <c r="D3624" s="2" t="s">
        <v>208</v>
      </c>
      <c r="E3624" s="2" t="s">
        <v>3170</v>
      </c>
      <c r="F3624" s="2">
        <v>78111802</v>
      </c>
      <c r="G3624" s="2" t="s">
        <v>490</v>
      </c>
      <c r="H3624" s="2">
        <v>4</v>
      </c>
      <c r="I3624" s="2">
        <v>4</v>
      </c>
      <c r="J3624" s="2">
        <v>10</v>
      </c>
      <c r="K3624" s="2">
        <v>1</v>
      </c>
      <c r="L3624" s="3">
        <v>25000000</v>
      </c>
      <c r="M3624" s="2" t="s">
        <v>20</v>
      </c>
      <c r="N3624" s="4" t="s">
        <v>21</v>
      </c>
    </row>
    <row r="3625" spans="1:14" x14ac:dyDescent="0.25">
      <c r="A3625" s="1" t="s">
        <v>361</v>
      </c>
      <c r="B3625" s="2" t="s">
        <v>181</v>
      </c>
      <c r="C3625" s="2" t="s">
        <v>182</v>
      </c>
      <c r="D3625" s="2" t="s">
        <v>183</v>
      </c>
      <c r="E3625" s="2" t="s">
        <v>3171</v>
      </c>
      <c r="F3625" s="2">
        <v>76111501</v>
      </c>
      <c r="G3625" s="2" t="s">
        <v>2858</v>
      </c>
      <c r="H3625" s="2">
        <v>4</v>
      </c>
      <c r="I3625" s="2">
        <v>4</v>
      </c>
      <c r="J3625" s="2">
        <v>16</v>
      </c>
      <c r="K3625" s="2">
        <v>1</v>
      </c>
      <c r="L3625" s="3">
        <v>76021817.379999995</v>
      </c>
      <c r="M3625" s="2" t="s">
        <v>20</v>
      </c>
      <c r="N3625" s="4" t="s">
        <v>21</v>
      </c>
    </row>
    <row r="3626" spans="1:14" x14ac:dyDescent="0.25">
      <c r="A3626" s="1" t="s">
        <v>361</v>
      </c>
      <c r="B3626" s="2" t="s">
        <v>181</v>
      </c>
      <c r="C3626" s="2" t="s">
        <v>182</v>
      </c>
      <c r="D3626" s="2" t="s">
        <v>183</v>
      </c>
      <c r="E3626" s="2" t="s">
        <v>3171</v>
      </c>
      <c r="F3626" s="2">
        <v>76111501</v>
      </c>
      <c r="G3626" s="2" t="s">
        <v>2858</v>
      </c>
      <c r="H3626" s="2">
        <v>4</v>
      </c>
      <c r="I3626" s="2">
        <v>4</v>
      </c>
      <c r="J3626" s="2">
        <v>10</v>
      </c>
      <c r="K3626" s="2">
        <v>1</v>
      </c>
      <c r="L3626" s="3">
        <v>10400000</v>
      </c>
      <c r="M3626" s="2" t="s">
        <v>20</v>
      </c>
      <c r="N3626" s="4" t="s">
        <v>21</v>
      </c>
    </row>
    <row r="3627" spans="1:14" x14ac:dyDescent="0.25">
      <c r="A3627" s="1" t="s">
        <v>361</v>
      </c>
      <c r="B3627" s="2" t="s">
        <v>181</v>
      </c>
      <c r="C3627" s="2" t="s">
        <v>182</v>
      </c>
      <c r="D3627" s="2" t="s">
        <v>183</v>
      </c>
      <c r="E3627" s="2" t="s">
        <v>3171</v>
      </c>
      <c r="F3627" s="2">
        <v>76111501</v>
      </c>
      <c r="G3627" s="2" t="s">
        <v>17856</v>
      </c>
      <c r="H3627" s="2">
        <v>1</v>
      </c>
      <c r="I3627" s="2">
        <v>6</v>
      </c>
      <c r="J3627" s="2">
        <v>16</v>
      </c>
      <c r="K3627" s="2">
        <v>1</v>
      </c>
      <c r="L3627" s="3">
        <v>43367422.539999999</v>
      </c>
      <c r="M3627" s="2" t="s">
        <v>20</v>
      </c>
      <c r="N3627" s="4" t="s">
        <v>21</v>
      </c>
    </row>
    <row r="3628" spans="1:14" x14ac:dyDescent="0.25">
      <c r="A3628" s="1" t="s">
        <v>361</v>
      </c>
      <c r="B3628" s="2" t="s">
        <v>278</v>
      </c>
      <c r="C3628" s="2" t="s">
        <v>606</v>
      </c>
      <c r="D3628" s="2" t="s">
        <v>17890</v>
      </c>
      <c r="E3628" s="2" t="s">
        <v>3172</v>
      </c>
      <c r="F3628" s="2">
        <v>70171501</v>
      </c>
      <c r="G3628" s="2" t="s">
        <v>490</v>
      </c>
      <c r="H3628" s="2">
        <v>1</v>
      </c>
      <c r="I3628" s="2">
        <v>12</v>
      </c>
      <c r="J3628" s="2">
        <v>16</v>
      </c>
      <c r="K3628" s="2">
        <v>1</v>
      </c>
      <c r="L3628" s="3">
        <v>20819050</v>
      </c>
      <c r="M3628" s="2" t="s">
        <v>20</v>
      </c>
      <c r="N3628" s="4" t="s">
        <v>21</v>
      </c>
    </row>
    <row r="3629" spans="1:14" x14ac:dyDescent="0.25">
      <c r="A3629" s="1" t="s">
        <v>361</v>
      </c>
      <c r="B3629" s="2" t="s">
        <v>177</v>
      </c>
      <c r="C3629" s="2" t="s">
        <v>177</v>
      </c>
      <c r="D3629" s="2" t="s">
        <v>178</v>
      </c>
      <c r="E3629" s="2" t="s">
        <v>3173</v>
      </c>
      <c r="F3629" s="2">
        <v>78102200</v>
      </c>
      <c r="G3629" s="2" t="s">
        <v>19</v>
      </c>
      <c r="H3629" s="2">
        <v>2</v>
      </c>
      <c r="I3629" s="2">
        <v>10</v>
      </c>
      <c r="J3629" s="2">
        <v>16</v>
      </c>
      <c r="K3629" s="2">
        <v>1</v>
      </c>
      <c r="L3629" s="3">
        <v>1979240</v>
      </c>
      <c r="M3629" s="2" t="s">
        <v>20</v>
      </c>
      <c r="N3629" s="4" t="s">
        <v>21</v>
      </c>
    </row>
    <row r="3630" spans="1:14" x14ac:dyDescent="0.25">
      <c r="A3630" s="1" t="s">
        <v>361</v>
      </c>
      <c r="B3630" s="2" t="s">
        <v>72</v>
      </c>
      <c r="C3630" s="2" t="s">
        <v>1180</v>
      </c>
      <c r="D3630" s="2" t="s">
        <v>17935</v>
      </c>
      <c r="E3630" s="2" t="s">
        <v>3174</v>
      </c>
      <c r="F3630" s="2">
        <v>15111510</v>
      </c>
      <c r="G3630" s="2" t="s">
        <v>490</v>
      </c>
      <c r="H3630" s="2">
        <v>1</v>
      </c>
      <c r="I3630" s="2">
        <v>12</v>
      </c>
      <c r="J3630" s="2">
        <v>10</v>
      </c>
      <c r="K3630" s="2">
        <v>67</v>
      </c>
      <c r="L3630" s="3">
        <v>6700000</v>
      </c>
      <c r="M3630" s="2" t="s">
        <v>0</v>
      </c>
      <c r="N3630" s="4" t="s">
        <v>21</v>
      </c>
    </row>
    <row r="3631" spans="1:14" x14ac:dyDescent="0.25">
      <c r="A3631" s="1" t="s">
        <v>361</v>
      </c>
      <c r="B3631" s="2" t="s">
        <v>72</v>
      </c>
      <c r="C3631" s="2" t="s">
        <v>1180</v>
      </c>
      <c r="D3631" s="2" t="s">
        <v>17935</v>
      </c>
      <c r="E3631" s="2" t="s">
        <v>3174</v>
      </c>
      <c r="F3631" s="2">
        <v>15111510</v>
      </c>
      <c r="G3631" s="2" t="s">
        <v>490</v>
      </c>
      <c r="H3631" s="2">
        <v>1</v>
      </c>
      <c r="I3631" s="2">
        <v>12</v>
      </c>
      <c r="J3631" s="2">
        <v>10</v>
      </c>
      <c r="K3631" s="2">
        <v>33</v>
      </c>
      <c r="L3631" s="3">
        <v>3300000</v>
      </c>
      <c r="M3631" s="2" t="s">
        <v>0</v>
      </c>
      <c r="N3631" s="4" t="s">
        <v>21</v>
      </c>
    </row>
    <row r="3632" spans="1:14" x14ac:dyDescent="0.25">
      <c r="A3632" s="1" t="s">
        <v>361</v>
      </c>
      <c r="B3632" s="2" t="s">
        <v>42</v>
      </c>
      <c r="C3632" s="2" t="s">
        <v>46</v>
      </c>
      <c r="D3632" s="2" t="s">
        <v>47</v>
      </c>
      <c r="E3632" s="2" t="s">
        <v>3175</v>
      </c>
      <c r="F3632" s="2">
        <v>10342200</v>
      </c>
      <c r="G3632" s="2" t="s">
        <v>490</v>
      </c>
      <c r="H3632" s="2">
        <v>2</v>
      </c>
      <c r="I3632" s="2">
        <v>10</v>
      </c>
      <c r="J3632" s="2">
        <v>16</v>
      </c>
      <c r="K3632" s="2">
        <v>1</v>
      </c>
      <c r="L3632" s="3">
        <v>4000000</v>
      </c>
      <c r="M3632" s="2" t="s">
        <v>20</v>
      </c>
      <c r="N3632" s="4" t="s">
        <v>21</v>
      </c>
    </row>
    <row r="3633" spans="1:14" x14ac:dyDescent="0.25">
      <c r="A3633" s="1" t="s">
        <v>361</v>
      </c>
      <c r="B3633" s="2" t="s">
        <v>42</v>
      </c>
      <c r="C3633" s="2" t="s">
        <v>46</v>
      </c>
      <c r="D3633" s="2" t="s">
        <v>47</v>
      </c>
      <c r="E3633" s="2" t="s">
        <v>3175</v>
      </c>
      <c r="F3633" s="2">
        <v>10342200</v>
      </c>
      <c r="G3633" s="2" t="s">
        <v>490</v>
      </c>
      <c r="H3633" s="2">
        <v>2</v>
      </c>
      <c r="I3633" s="2">
        <v>10</v>
      </c>
      <c r="J3633" s="2">
        <v>10</v>
      </c>
      <c r="K3633" s="2">
        <v>1</v>
      </c>
      <c r="L3633" s="3">
        <v>290000</v>
      </c>
      <c r="M3633" s="2" t="s">
        <v>20</v>
      </c>
      <c r="N3633" s="4" t="s">
        <v>21</v>
      </c>
    </row>
    <row r="3634" spans="1:14" x14ac:dyDescent="0.25">
      <c r="A3634" s="1" t="s">
        <v>361</v>
      </c>
      <c r="B3634" s="2" t="s">
        <v>278</v>
      </c>
      <c r="C3634" s="2" t="s">
        <v>2783</v>
      </c>
      <c r="D3634" s="2" t="s">
        <v>17976</v>
      </c>
      <c r="E3634" s="2" t="s">
        <v>3176</v>
      </c>
      <c r="F3634" s="2">
        <v>85121500</v>
      </c>
      <c r="G3634" s="2" t="s">
        <v>490</v>
      </c>
      <c r="H3634" s="2">
        <v>1</v>
      </c>
      <c r="I3634" s="2">
        <v>11</v>
      </c>
      <c r="J3634" s="2">
        <v>10</v>
      </c>
      <c r="K3634" s="2">
        <v>1</v>
      </c>
      <c r="L3634" s="3">
        <v>11826000</v>
      </c>
      <c r="M3634" s="2" t="s">
        <v>20</v>
      </c>
      <c r="N3634" s="4" t="s">
        <v>21</v>
      </c>
    </row>
    <row r="3635" spans="1:14" x14ac:dyDescent="0.25">
      <c r="A3635" s="1" t="s">
        <v>361</v>
      </c>
      <c r="B3635" s="2" t="s">
        <v>76</v>
      </c>
      <c r="C3635" s="2" t="s">
        <v>83</v>
      </c>
      <c r="D3635" s="2" t="s">
        <v>84</v>
      </c>
      <c r="E3635" s="2" t="s">
        <v>3177</v>
      </c>
      <c r="F3635" s="2">
        <v>12131601</v>
      </c>
      <c r="G3635" s="2" t="s">
        <v>490</v>
      </c>
      <c r="H3635" s="2">
        <v>2</v>
      </c>
      <c r="I3635" s="2">
        <v>10</v>
      </c>
      <c r="J3635" s="2">
        <v>10</v>
      </c>
      <c r="K3635" s="2">
        <v>505</v>
      </c>
      <c r="L3635" s="3">
        <v>12064449.869999999</v>
      </c>
      <c r="M3635" s="2" t="s">
        <v>17382</v>
      </c>
      <c r="N3635" s="4" t="s">
        <v>21</v>
      </c>
    </row>
    <row r="3636" spans="1:14" x14ac:dyDescent="0.25">
      <c r="A3636" s="1" t="s">
        <v>361</v>
      </c>
      <c r="B3636" s="2" t="s">
        <v>473</v>
      </c>
      <c r="C3636" s="2" t="s">
        <v>474</v>
      </c>
      <c r="D3636" s="2" t="s">
        <v>17874</v>
      </c>
      <c r="E3636" s="2" t="s">
        <v>3178</v>
      </c>
      <c r="F3636" s="2">
        <v>80101500</v>
      </c>
      <c r="G3636" s="2" t="s">
        <v>19</v>
      </c>
      <c r="H3636" s="2">
        <v>2</v>
      </c>
      <c r="I3636" s="2">
        <v>6</v>
      </c>
      <c r="J3636" s="2">
        <v>10</v>
      </c>
      <c r="K3636" s="2">
        <v>1</v>
      </c>
      <c r="L3636" s="3">
        <v>21439978.98</v>
      </c>
      <c r="M3636" s="2" t="s">
        <v>20</v>
      </c>
      <c r="N3636" s="4" t="s">
        <v>21</v>
      </c>
    </row>
    <row r="3637" spans="1:14" x14ac:dyDescent="0.25">
      <c r="A3637" s="1" t="s">
        <v>361</v>
      </c>
      <c r="B3637" s="2" t="s">
        <v>473</v>
      </c>
      <c r="C3637" s="2" t="s">
        <v>474</v>
      </c>
      <c r="D3637" s="2" t="s">
        <v>17874</v>
      </c>
      <c r="E3637" s="2" t="s">
        <v>3178</v>
      </c>
      <c r="F3637" s="2">
        <v>80101500</v>
      </c>
      <c r="G3637" s="2" t="s">
        <v>19</v>
      </c>
      <c r="H3637" s="2">
        <v>7</v>
      </c>
      <c r="I3637" s="2">
        <v>9</v>
      </c>
      <c r="J3637" s="2">
        <v>10</v>
      </c>
      <c r="K3637" s="2">
        <v>1</v>
      </c>
      <c r="L3637" s="3">
        <v>10719989.489999998</v>
      </c>
      <c r="M3637" s="2" t="s">
        <v>20</v>
      </c>
      <c r="N3637" s="4" t="s">
        <v>21</v>
      </c>
    </row>
    <row r="3638" spans="1:14" x14ac:dyDescent="0.25">
      <c r="A3638" s="1" t="s">
        <v>361</v>
      </c>
      <c r="B3638" s="2" t="s">
        <v>529</v>
      </c>
      <c r="C3638" s="2" t="s">
        <v>530</v>
      </c>
      <c r="D3638" s="2" t="s">
        <v>17881</v>
      </c>
      <c r="E3638" s="2" t="s">
        <v>3179</v>
      </c>
      <c r="F3638" s="2">
        <v>27112039</v>
      </c>
      <c r="G3638" s="2" t="s">
        <v>490</v>
      </c>
      <c r="H3638" s="2">
        <v>4</v>
      </c>
      <c r="I3638" s="2">
        <v>4</v>
      </c>
      <c r="J3638" s="2">
        <v>16</v>
      </c>
      <c r="K3638" s="2">
        <v>1</v>
      </c>
      <c r="L3638" s="3">
        <v>1677900</v>
      </c>
      <c r="M3638" s="2" t="s">
        <v>0</v>
      </c>
      <c r="N3638" s="4" t="s">
        <v>21</v>
      </c>
    </row>
    <row r="3639" spans="1:14" x14ac:dyDescent="0.25">
      <c r="A3639" s="1" t="s">
        <v>361</v>
      </c>
      <c r="B3639" s="2" t="s">
        <v>529</v>
      </c>
      <c r="C3639" s="2" t="s">
        <v>530</v>
      </c>
      <c r="D3639" s="2" t="s">
        <v>17881</v>
      </c>
      <c r="E3639" s="2" t="s">
        <v>3180</v>
      </c>
      <c r="F3639" s="2">
        <v>27112021</v>
      </c>
      <c r="G3639" s="2" t="s">
        <v>490</v>
      </c>
      <c r="H3639" s="2">
        <v>2</v>
      </c>
      <c r="I3639" s="2">
        <v>4</v>
      </c>
      <c r="J3639" s="2">
        <v>16</v>
      </c>
      <c r="K3639" s="2">
        <v>2</v>
      </c>
      <c r="L3639" s="3">
        <v>1832600</v>
      </c>
      <c r="M3639" s="2" t="s">
        <v>0</v>
      </c>
      <c r="N3639" s="4" t="s">
        <v>21</v>
      </c>
    </row>
    <row r="3640" spans="1:14" x14ac:dyDescent="0.25">
      <c r="A3640" s="1" t="s">
        <v>361</v>
      </c>
      <c r="B3640" s="2" t="s">
        <v>60</v>
      </c>
      <c r="C3640" s="2" t="s">
        <v>60</v>
      </c>
      <c r="D3640" s="2" t="s">
        <v>61</v>
      </c>
      <c r="E3640" s="2" t="s">
        <v>3181</v>
      </c>
      <c r="F3640" s="2">
        <v>46182306</v>
      </c>
      <c r="G3640" s="2" t="s">
        <v>490</v>
      </c>
      <c r="H3640" s="2">
        <v>2</v>
      </c>
      <c r="I3640" s="2">
        <v>4</v>
      </c>
      <c r="J3640" s="2">
        <v>10</v>
      </c>
      <c r="K3640" s="2">
        <v>15</v>
      </c>
      <c r="L3640" s="3">
        <v>1071000</v>
      </c>
      <c r="M3640" s="2" t="s">
        <v>0</v>
      </c>
      <c r="N3640" s="4" t="s">
        <v>21</v>
      </c>
    </row>
    <row r="3641" spans="1:14" x14ac:dyDescent="0.25">
      <c r="A3641" s="1" t="s">
        <v>361</v>
      </c>
      <c r="B3641" s="2" t="s">
        <v>113</v>
      </c>
      <c r="C3641" s="2" t="s">
        <v>113</v>
      </c>
      <c r="D3641" s="2" t="s">
        <v>114</v>
      </c>
      <c r="E3641" s="2" t="s">
        <v>3182</v>
      </c>
      <c r="F3641" s="2">
        <v>27112001</v>
      </c>
      <c r="G3641" s="2" t="s">
        <v>490</v>
      </c>
      <c r="H3641" s="2">
        <v>2</v>
      </c>
      <c r="I3641" s="2">
        <v>4</v>
      </c>
      <c r="J3641" s="2">
        <v>16</v>
      </c>
      <c r="K3641" s="2">
        <v>120</v>
      </c>
      <c r="L3641" s="3">
        <v>1782120</v>
      </c>
      <c r="M3641" s="2" t="s">
        <v>0</v>
      </c>
      <c r="N3641" s="4" t="s">
        <v>21</v>
      </c>
    </row>
    <row r="3642" spans="1:14" x14ac:dyDescent="0.25">
      <c r="A3642" s="1" t="s">
        <v>361</v>
      </c>
      <c r="B3642" s="2" t="s">
        <v>624</v>
      </c>
      <c r="C3642" s="2" t="s">
        <v>2386</v>
      </c>
      <c r="D3642" s="2" t="s">
        <v>17952</v>
      </c>
      <c r="E3642" s="2" t="s">
        <v>3183</v>
      </c>
      <c r="F3642" s="2">
        <v>27112006</v>
      </c>
      <c r="G3642" s="2" t="s">
        <v>490</v>
      </c>
      <c r="H3642" s="2">
        <v>2</v>
      </c>
      <c r="I3642" s="2">
        <v>4</v>
      </c>
      <c r="J3642" s="2">
        <v>16</v>
      </c>
      <c r="K3642" s="2">
        <v>5</v>
      </c>
      <c r="L3642" s="3">
        <v>8627500</v>
      </c>
      <c r="M3642" s="2" t="s">
        <v>0</v>
      </c>
      <c r="N3642" s="4" t="s">
        <v>21</v>
      </c>
    </row>
    <row r="3643" spans="1:14" x14ac:dyDescent="0.25">
      <c r="A3643" s="1" t="s">
        <v>361</v>
      </c>
      <c r="B3643" s="2" t="s">
        <v>162</v>
      </c>
      <c r="C3643" s="2" t="s">
        <v>567</v>
      </c>
      <c r="D3643" s="2" t="s">
        <v>17885</v>
      </c>
      <c r="E3643" s="2" t="s">
        <v>3184</v>
      </c>
      <c r="F3643" s="2">
        <v>72151800</v>
      </c>
      <c r="G3643" s="2" t="s">
        <v>19</v>
      </c>
      <c r="H3643" s="2">
        <v>2</v>
      </c>
      <c r="I3643" s="2">
        <v>8</v>
      </c>
      <c r="J3643" s="2">
        <v>16</v>
      </c>
      <c r="K3643" s="2">
        <v>1</v>
      </c>
      <c r="L3643" s="3">
        <v>40000000</v>
      </c>
      <c r="M3643" s="2" t="s">
        <v>20</v>
      </c>
      <c r="N3643" s="4" t="s">
        <v>21</v>
      </c>
    </row>
    <row r="3644" spans="1:14" x14ac:dyDescent="0.25">
      <c r="A3644" s="1" t="s">
        <v>361</v>
      </c>
      <c r="B3644" s="2" t="s">
        <v>162</v>
      </c>
      <c r="C3644" s="2" t="s">
        <v>567</v>
      </c>
      <c r="D3644" s="2" t="s">
        <v>17885</v>
      </c>
      <c r="E3644" s="2" t="s">
        <v>3184</v>
      </c>
      <c r="F3644" s="2">
        <v>72151800</v>
      </c>
      <c r="G3644" s="2" t="s">
        <v>19</v>
      </c>
      <c r="H3644" s="2">
        <v>2</v>
      </c>
      <c r="I3644" s="2">
        <v>8</v>
      </c>
      <c r="J3644" s="2">
        <v>10</v>
      </c>
      <c r="K3644" s="2">
        <v>1</v>
      </c>
      <c r="L3644" s="3">
        <v>9999040</v>
      </c>
      <c r="M3644" s="2" t="s">
        <v>20</v>
      </c>
      <c r="N3644" s="4" t="s">
        <v>21</v>
      </c>
    </row>
    <row r="3645" spans="1:14" x14ac:dyDescent="0.25">
      <c r="A3645" s="1" t="s">
        <v>361</v>
      </c>
      <c r="B3645" s="2" t="s">
        <v>162</v>
      </c>
      <c r="C3645" s="2" t="s">
        <v>567</v>
      </c>
      <c r="D3645" s="2" t="s">
        <v>17885</v>
      </c>
      <c r="E3645" s="2" t="s">
        <v>3185</v>
      </c>
      <c r="F3645" s="2">
        <v>73152108</v>
      </c>
      <c r="G3645" s="2" t="s">
        <v>490</v>
      </c>
      <c r="H3645" s="2">
        <v>2</v>
      </c>
      <c r="I3645" s="2">
        <v>4</v>
      </c>
      <c r="J3645" s="2">
        <v>16</v>
      </c>
      <c r="K3645" s="2">
        <v>1</v>
      </c>
      <c r="L3645" s="3">
        <v>37961359</v>
      </c>
      <c r="M3645" s="2" t="s">
        <v>20</v>
      </c>
      <c r="N3645" s="4" t="s">
        <v>21</v>
      </c>
    </row>
    <row r="3646" spans="1:14" x14ac:dyDescent="0.25">
      <c r="A3646" s="1" t="s">
        <v>361</v>
      </c>
      <c r="B3646" s="2" t="s">
        <v>408</v>
      </c>
      <c r="C3646" s="2" t="s">
        <v>409</v>
      </c>
      <c r="D3646" s="2" t="s">
        <v>17858</v>
      </c>
      <c r="E3646" s="2" t="s">
        <v>3186</v>
      </c>
      <c r="F3646" s="2">
        <v>41104213</v>
      </c>
      <c r="G3646" s="2" t="s">
        <v>490</v>
      </c>
      <c r="H3646" s="2">
        <v>2</v>
      </c>
      <c r="I3646" s="2">
        <v>4</v>
      </c>
      <c r="J3646" s="2">
        <v>16</v>
      </c>
      <c r="K3646" s="2">
        <v>50</v>
      </c>
      <c r="L3646" s="3">
        <v>1130500</v>
      </c>
      <c r="M3646" s="2" t="s">
        <v>239</v>
      </c>
      <c r="N3646" s="4" t="s">
        <v>21</v>
      </c>
    </row>
    <row r="3647" spans="1:14" x14ac:dyDescent="0.25">
      <c r="A3647" s="1" t="s">
        <v>361</v>
      </c>
      <c r="B3647" s="2" t="s">
        <v>408</v>
      </c>
      <c r="C3647" s="2" t="s">
        <v>409</v>
      </c>
      <c r="D3647" s="2" t="s">
        <v>17858</v>
      </c>
      <c r="E3647" s="2" t="s">
        <v>3187</v>
      </c>
      <c r="F3647" s="2">
        <v>49241700</v>
      </c>
      <c r="G3647" s="2" t="s">
        <v>490</v>
      </c>
      <c r="H3647" s="2">
        <v>2</v>
      </c>
      <c r="I3647" s="2">
        <v>4</v>
      </c>
      <c r="J3647" s="2">
        <v>16</v>
      </c>
      <c r="K3647" s="2">
        <v>810</v>
      </c>
      <c r="L3647" s="3">
        <v>9639000</v>
      </c>
      <c r="M3647" s="2" t="s">
        <v>17387</v>
      </c>
      <c r="N3647" s="4" t="s">
        <v>21</v>
      </c>
    </row>
    <row r="3648" spans="1:14" x14ac:dyDescent="0.25">
      <c r="A3648" s="1" t="s">
        <v>361</v>
      </c>
      <c r="B3648" s="2" t="s">
        <v>408</v>
      </c>
      <c r="C3648" s="2" t="s">
        <v>409</v>
      </c>
      <c r="D3648" s="2" t="s">
        <v>17858</v>
      </c>
      <c r="E3648" s="2" t="s">
        <v>3188</v>
      </c>
      <c r="F3648" s="2">
        <v>49241700</v>
      </c>
      <c r="G3648" s="2" t="s">
        <v>490</v>
      </c>
      <c r="H3648" s="2">
        <v>2</v>
      </c>
      <c r="I3648" s="2">
        <v>4</v>
      </c>
      <c r="J3648" s="2">
        <v>16</v>
      </c>
      <c r="K3648" s="2">
        <v>400</v>
      </c>
      <c r="L3648" s="3">
        <v>3808000</v>
      </c>
      <c r="M3648" s="2" t="s">
        <v>17387</v>
      </c>
      <c r="N3648" s="4" t="s">
        <v>21</v>
      </c>
    </row>
    <row r="3649" spans="1:14" x14ac:dyDescent="0.25">
      <c r="A3649" s="1" t="s">
        <v>361</v>
      </c>
      <c r="B3649" s="2" t="s">
        <v>408</v>
      </c>
      <c r="C3649" s="2" t="s">
        <v>409</v>
      </c>
      <c r="D3649" s="2" t="s">
        <v>17858</v>
      </c>
      <c r="E3649" s="2" t="s">
        <v>3189</v>
      </c>
      <c r="F3649" s="2">
        <v>47131807</v>
      </c>
      <c r="G3649" s="2" t="s">
        <v>490</v>
      </c>
      <c r="H3649" s="2">
        <v>2</v>
      </c>
      <c r="I3649" s="2">
        <v>4</v>
      </c>
      <c r="J3649" s="2">
        <v>16</v>
      </c>
      <c r="K3649" s="2">
        <v>275</v>
      </c>
      <c r="L3649" s="3">
        <v>2683450</v>
      </c>
      <c r="M3649" s="2" t="s">
        <v>17383</v>
      </c>
      <c r="N3649" s="4" t="s">
        <v>21</v>
      </c>
    </row>
    <row r="3650" spans="1:14" x14ac:dyDescent="0.25">
      <c r="A3650" s="1" t="s">
        <v>361</v>
      </c>
      <c r="B3650" s="2" t="s">
        <v>408</v>
      </c>
      <c r="C3650" s="2" t="s">
        <v>409</v>
      </c>
      <c r="D3650" s="2" t="s">
        <v>17858</v>
      </c>
      <c r="E3650" s="2" t="s">
        <v>3190</v>
      </c>
      <c r="F3650" s="2">
        <v>49241712</v>
      </c>
      <c r="G3650" s="2" t="s">
        <v>490</v>
      </c>
      <c r="H3650" s="2">
        <v>2</v>
      </c>
      <c r="I3650" s="2">
        <v>4</v>
      </c>
      <c r="J3650" s="2">
        <v>16</v>
      </c>
      <c r="K3650" s="2">
        <v>6</v>
      </c>
      <c r="L3650" s="3">
        <v>4998000</v>
      </c>
      <c r="M3650" s="2" t="s">
        <v>17387</v>
      </c>
      <c r="N3650" s="4" t="s">
        <v>21</v>
      </c>
    </row>
    <row r="3651" spans="1:14" x14ac:dyDescent="0.25">
      <c r="A3651" s="1" t="s">
        <v>361</v>
      </c>
      <c r="B3651" s="2" t="s">
        <v>408</v>
      </c>
      <c r="C3651" s="2" t="s">
        <v>409</v>
      </c>
      <c r="D3651" s="2" t="s">
        <v>17858</v>
      </c>
      <c r="E3651" s="2" t="s">
        <v>3191</v>
      </c>
      <c r="F3651" s="2">
        <v>49241712</v>
      </c>
      <c r="G3651" s="2" t="s">
        <v>490</v>
      </c>
      <c r="H3651" s="2">
        <v>2</v>
      </c>
      <c r="I3651" s="2">
        <v>4</v>
      </c>
      <c r="J3651" s="2">
        <v>16</v>
      </c>
      <c r="K3651" s="2">
        <v>2537</v>
      </c>
      <c r="L3651" s="3">
        <v>27171270</v>
      </c>
      <c r="M3651" s="2" t="s">
        <v>17383</v>
      </c>
      <c r="N3651" s="4" t="s">
        <v>21</v>
      </c>
    </row>
    <row r="3652" spans="1:14" x14ac:dyDescent="0.25">
      <c r="A3652" s="1" t="s">
        <v>361</v>
      </c>
      <c r="B3652" s="2" t="s">
        <v>76</v>
      </c>
      <c r="C3652" s="2" t="s">
        <v>83</v>
      </c>
      <c r="D3652" s="2" t="s">
        <v>84</v>
      </c>
      <c r="E3652" s="2" t="s">
        <v>3192</v>
      </c>
      <c r="F3652" s="2">
        <v>49241700</v>
      </c>
      <c r="G3652" s="2" t="s">
        <v>490</v>
      </c>
      <c r="H3652" s="2">
        <v>2</v>
      </c>
      <c r="I3652" s="2">
        <v>4</v>
      </c>
      <c r="J3652" s="2">
        <v>16</v>
      </c>
      <c r="K3652" s="2">
        <v>40</v>
      </c>
      <c r="L3652" s="3">
        <v>540000</v>
      </c>
      <c r="M3652" s="2" t="s">
        <v>239</v>
      </c>
      <c r="N3652" s="4" t="s">
        <v>21</v>
      </c>
    </row>
    <row r="3653" spans="1:14" x14ac:dyDescent="0.25">
      <c r="A3653" s="1" t="s">
        <v>361</v>
      </c>
      <c r="B3653" s="2" t="s">
        <v>162</v>
      </c>
      <c r="C3653" s="2" t="s">
        <v>567</v>
      </c>
      <c r="D3653" s="2" t="s">
        <v>17885</v>
      </c>
      <c r="E3653" s="2" t="s">
        <v>3193</v>
      </c>
      <c r="F3653" s="2">
        <v>72101511</v>
      </c>
      <c r="G3653" s="2" t="s">
        <v>490</v>
      </c>
      <c r="H3653" s="2">
        <v>2</v>
      </c>
      <c r="I3653" s="2">
        <v>10</v>
      </c>
      <c r="J3653" s="2">
        <v>10</v>
      </c>
      <c r="K3653" s="2">
        <v>1</v>
      </c>
      <c r="L3653" s="3">
        <v>4500000</v>
      </c>
      <c r="M3653" s="2" t="s">
        <v>20</v>
      </c>
      <c r="N3653" s="4" t="s">
        <v>21</v>
      </c>
    </row>
    <row r="3654" spans="1:14" x14ac:dyDescent="0.25">
      <c r="A3654" s="1" t="s">
        <v>361</v>
      </c>
      <c r="B3654" s="2" t="s">
        <v>162</v>
      </c>
      <c r="C3654" s="2" t="s">
        <v>567</v>
      </c>
      <c r="D3654" s="2" t="s">
        <v>17885</v>
      </c>
      <c r="E3654" s="2" t="s">
        <v>3194</v>
      </c>
      <c r="F3654" s="2">
        <v>52131501</v>
      </c>
      <c r="G3654" s="2" t="s">
        <v>490</v>
      </c>
      <c r="H3654" s="2">
        <v>4</v>
      </c>
      <c r="I3654" s="2">
        <v>4</v>
      </c>
      <c r="J3654" s="2">
        <v>10</v>
      </c>
      <c r="K3654" s="2">
        <v>1</v>
      </c>
      <c r="L3654" s="3">
        <v>10500000</v>
      </c>
      <c r="M3654" s="2" t="s">
        <v>20</v>
      </c>
      <c r="N3654" s="4" t="s">
        <v>21</v>
      </c>
    </row>
    <row r="3655" spans="1:14" x14ac:dyDescent="0.25">
      <c r="A3655" s="1" t="s">
        <v>361</v>
      </c>
      <c r="B3655" s="2" t="s">
        <v>162</v>
      </c>
      <c r="C3655" s="2" t="s">
        <v>567</v>
      </c>
      <c r="D3655" s="2" t="s">
        <v>17885</v>
      </c>
      <c r="E3655" s="2" t="s">
        <v>3195</v>
      </c>
      <c r="F3655" s="2">
        <v>72101511</v>
      </c>
      <c r="G3655" s="2" t="s">
        <v>490</v>
      </c>
      <c r="H3655" s="2">
        <v>2</v>
      </c>
      <c r="I3655" s="2">
        <v>10</v>
      </c>
      <c r="J3655" s="2">
        <v>10</v>
      </c>
      <c r="K3655" s="2">
        <v>1</v>
      </c>
      <c r="L3655" s="3">
        <v>17000000</v>
      </c>
      <c r="M3655" s="2" t="s">
        <v>20</v>
      </c>
      <c r="N3655" s="4" t="s">
        <v>21</v>
      </c>
    </row>
    <row r="3656" spans="1:14" x14ac:dyDescent="0.25">
      <c r="A3656" s="1" t="s">
        <v>361</v>
      </c>
      <c r="B3656" s="2" t="s">
        <v>162</v>
      </c>
      <c r="C3656" s="2" t="s">
        <v>567</v>
      </c>
      <c r="D3656" s="2" t="s">
        <v>17885</v>
      </c>
      <c r="E3656" s="2" t="s">
        <v>3196</v>
      </c>
      <c r="F3656" s="2">
        <v>72101511</v>
      </c>
      <c r="G3656" s="2" t="s">
        <v>490</v>
      </c>
      <c r="H3656" s="2">
        <v>2</v>
      </c>
      <c r="I3656" s="2">
        <v>10</v>
      </c>
      <c r="J3656" s="2">
        <v>10</v>
      </c>
      <c r="K3656" s="2">
        <v>1</v>
      </c>
      <c r="L3656" s="3">
        <v>13000000</v>
      </c>
      <c r="M3656" s="2" t="s">
        <v>20</v>
      </c>
      <c r="N3656" s="4" t="s">
        <v>21</v>
      </c>
    </row>
    <row r="3657" spans="1:14" x14ac:dyDescent="0.25">
      <c r="A3657" s="1" t="s">
        <v>361</v>
      </c>
      <c r="B3657" s="2" t="s">
        <v>162</v>
      </c>
      <c r="C3657" s="2" t="s">
        <v>567</v>
      </c>
      <c r="D3657" s="2" t="s">
        <v>17885</v>
      </c>
      <c r="E3657" s="2" t="s">
        <v>3197</v>
      </c>
      <c r="F3657" s="2">
        <v>72101511</v>
      </c>
      <c r="G3657" s="2" t="s">
        <v>490</v>
      </c>
      <c r="H3657" s="2">
        <v>4</v>
      </c>
      <c r="I3657" s="2">
        <v>4</v>
      </c>
      <c r="J3657" s="2">
        <v>10</v>
      </c>
      <c r="K3657" s="2">
        <v>1</v>
      </c>
      <c r="L3657" s="3">
        <v>39995750</v>
      </c>
      <c r="M3657" s="2" t="s">
        <v>20</v>
      </c>
      <c r="N3657" s="4" t="s">
        <v>21</v>
      </c>
    </row>
    <row r="3658" spans="1:14" x14ac:dyDescent="0.25">
      <c r="A3658" s="1" t="s">
        <v>361</v>
      </c>
      <c r="B3658" s="2" t="s">
        <v>181</v>
      </c>
      <c r="C3658" s="2" t="s">
        <v>182</v>
      </c>
      <c r="D3658" s="2" t="s">
        <v>183</v>
      </c>
      <c r="E3658" s="2" t="s">
        <v>3198</v>
      </c>
      <c r="F3658" s="2">
        <v>72102103</v>
      </c>
      <c r="G3658" s="2" t="s">
        <v>490</v>
      </c>
      <c r="H3658" s="2">
        <v>2</v>
      </c>
      <c r="I3658" s="2">
        <v>8</v>
      </c>
      <c r="J3658" s="2">
        <v>16</v>
      </c>
      <c r="K3658" s="2">
        <v>1</v>
      </c>
      <c r="L3658" s="3">
        <v>4284000</v>
      </c>
      <c r="M3658" s="2" t="s">
        <v>20</v>
      </c>
      <c r="N3658" s="4" t="s">
        <v>21</v>
      </c>
    </row>
    <row r="3659" spans="1:14" x14ac:dyDescent="0.25">
      <c r="A3659" s="1" t="s">
        <v>361</v>
      </c>
      <c r="B3659" s="2" t="s">
        <v>3066</v>
      </c>
      <c r="C3659" s="2" t="s">
        <v>3091</v>
      </c>
      <c r="D3659" s="2" t="s">
        <v>17987</v>
      </c>
      <c r="E3659" s="2" t="s">
        <v>3199</v>
      </c>
      <c r="F3659" s="2">
        <v>76122203</v>
      </c>
      <c r="G3659" s="2" t="s">
        <v>490</v>
      </c>
      <c r="H3659" s="2">
        <v>2</v>
      </c>
      <c r="I3659" s="2">
        <v>8</v>
      </c>
      <c r="J3659" s="2">
        <v>10</v>
      </c>
      <c r="K3659" s="2">
        <v>1</v>
      </c>
      <c r="L3659" s="3">
        <v>15000000</v>
      </c>
      <c r="M3659" s="2" t="s">
        <v>20</v>
      </c>
      <c r="N3659" s="4" t="s">
        <v>21</v>
      </c>
    </row>
    <row r="3660" spans="1:14" x14ac:dyDescent="0.25">
      <c r="A3660" s="1" t="s">
        <v>361</v>
      </c>
      <c r="B3660" s="2" t="s">
        <v>3066</v>
      </c>
      <c r="C3660" s="2" t="s">
        <v>3091</v>
      </c>
      <c r="D3660" s="2" t="s">
        <v>17987</v>
      </c>
      <c r="E3660" s="2" t="s">
        <v>3199</v>
      </c>
      <c r="F3660" s="2">
        <v>76122203</v>
      </c>
      <c r="G3660" s="2" t="s">
        <v>490</v>
      </c>
      <c r="H3660" s="2">
        <v>2</v>
      </c>
      <c r="I3660" s="2">
        <v>8</v>
      </c>
      <c r="J3660" s="2">
        <v>16</v>
      </c>
      <c r="K3660" s="2">
        <v>1</v>
      </c>
      <c r="L3660" s="3">
        <v>1112992.8999999999</v>
      </c>
      <c r="M3660" s="2" t="s">
        <v>20</v>
      </c>
      <c r="N3660" s="4" t="s">
        <v>21</v>
      </c>
    </row>
    <row r="3661" spans="1:14" x14ac:dyDescent="0.25">
      <c r="A3661" s="1" t="s">
        <v>361</v>
      </c>
      <c r="B3661" s="2" t="s">
        <v>3200</v>
      </c>
      <c r="C3661" s="2" t="s">
        <v>3201</v>
      </c>
      <c r="D3661" s="2" t="s">
        <v>17998</v>
      </c>
      <c r="E3661" s="2" t="s">
        <v>3202</v>
      </c>
      <c r="F3661" s="2">
        <v>72121400</v>
      </c>
      <c r="G3661" s="2" t="s">
        <v>490</v>
      </c>
      <c r="H3661" s="2">
        <v>2</v>
      </c>
      <c r="I3661" s="2">
        <v>4</v>
      </c>
      <c r="J3661" s="2">
        <v>10</v>
      </c>
      <c r="K3661" s="2">
        <v>1</v>
      </c>
      <c r="L3661" s="3">
        <v>25968686.91</v>
      </c>
      <c r="M3661" s="2" t="s">
        <v>20</v>
      </c>
      <c r="N3661" s="4" t="s">
        <v>21</v>
      </c>
    </row>
    <row r="3662" spans="1:14" x14ac:dyDescent="0.25">
      <c r="A3662" s="1" t="s">
        <v>361</v>
      </c>
      <c r="B3662" s="2" t="s">
        <v>15</v>
      </c>
      <c r="C3662" s="2" t="s">
        <v>22</v>
      </c>
      <c r="D3662" s="2" t="s">
        <v>23</v>
      </c>
      <c r="E3662" s="2" t="s">
        <v>3203</v>
      </c>
      <c r="F3662" s="2">
        <v>30241700</v>
      </c>
      <c r="G3662" s="2" t="s">
        <v>490</v>
      </c>
      <c r="H3662" s="2">
        <v>2</v>
      </c>
      <c r="I3662" s="2">
        <v>4</v>
      </c>
      <c r="J3662" s="2">
        <v>10</v>
      </c>
      <c r="K3662" s="2">
        <v>1</v>
      </c>
      <c r="L3662" s="3">
        <v>22000000</v>
      </c>
      <c r="M3662" s="2" t="s">
        <v>0</v>
      </c>
      <c r="N3662" s="4" t="s">
        <v>21</v>
      </c>
    </row>
    <row r="3663" spans="1:14" x14ac:dyDescent="0.25">
      <c r="A3663" s="1" t="s">
        <v>361</v>
      </c>
      <c r="B3663" s="2" t="s">
        <v>15</v>
      </c>
      <c r="C3663" s="2" t="s">
        <v>618</v>
      </c>
      <c r="D3663" s="2" t="s">
        <v>17891</v>
      </c>
      <c r="E3663" s="2" t="s">
        <v>3204</v>
      </c>
      <c r="F3663" s="2">
        <v>49181507</v>
      </c>
      <c r="G3663" s="2" t="s">
        <v>490</v>
      </c>
      <c r="H3663" s="2">
        <v>2</v>
      </c>
      <c r="I3663" s="2">
        <v>6</v>
      </c>
      <c r="J3663" s="2">
        <v>10</v>
      </c>
      <c r="K3663" s="2">
        <v>1</v>
      </c>
      <c r="L3663" s="3">
        <v>1098750</v>
      </c>
      <c r="M3663" s="2" t="s">
        <v>0</v>
      </c>
      <c r="N3663" s="4" t="s">
        <v>21</v>
      </c>
    </row>
    <row r="3664" spans="1:14" x14ac:dyDescent="0.25">
      <c r="A3664" s="1" t="s">
        <v>361</v>
      </c>
      <c r="B3664" s="2" t="s">
        <v>15</v>
      </c>
      <c r="C3664" s="2" t="s">
        <v>618</v>
      </c>
      <c r="D3664" s="2" t="s">
        <v>17891</v>
      </c>
      <c r="E3664" s="2" t="s">
        <v>3205</v>
      </c>
      <c r="F3664" s="2">
        <v>49171600</v>
      </c>
      <c r="G3664" s="2" t="s">
        <v>490</v>
      </c>
      <c r="H3664" s="2">
        <v>2</v>
      </c>
      <c r="I3664" s="2">
        <v>6</v>
      </c>
      <c r="J3664" s="2">
        <v>10</v>
      </c>
      <c r="K3664" s="2">
        <v>3</v>
      </c>
      <c r="L3664" s="3">
        <v>4240500</v>
      </c>
      <c r="M3664" s="2" t="s">
        <v>0</v>
      </c>
      <c r="N3664" s="4" t="s">
        <v>21</v>
      </c>
    </row>
    <row r="3665" spans="1:14" x14ac:dyDescent="0.25">
      <c r="A3665" s="1" t="s">
        <v>361</v>
      </c>
      <c r="B3665" s="2" t="s">
        <v>15</v>
      </c>
      <c r="C3665" s="2" t="s">
        <v>618</v>
      </c>
      <c r="D3665" s="2" t="s">
        <v>17891</v>
      </c>
      <c r="E3665" s="2" t="s">
        <v>3206</v>
      </c>
      <c r="F3665" s="2">
        <v>49171602</v>
      </c>
      <c r="G3665" s="2" t="s">
        <v>490</v>
      </c>
      <c r="H3665" s="2">
        <v>2</v>
      </c>
      <c r="I3665" s="2">
        <v>6</v>
      </c>
      <c r="J3665" s="2">
        <v>10</v>
      </c>
      <c r="K3665" s="2">
        <v>3</v>
      </c>
      <c r="L3665" s="3">
        <v>840000</v>
      </c>
      <c r="M3665" s="2" t="s">
        <v>0</v>
      </c>
      <c r="N3665" s="4" t="s">
        <v>21</v>
      </c>
    </row>
    <row r="3666" spans="1:14" x14ac:dyDescent="0.25">
      <c r="A3666" s="1" t="s">
        <v>361</v>
      </c>
      <c r="B3666" s="2" t="s">
        <v>977</v>
      </c>
      <c r="C3666" s="2" t="s">
        <v>3207</v>
      </c>
      <c r="D3666" s="2" t="s">
        <v>17999</v>
      </c>
      <c r="E3666" s="2" t="s">
        <v>3208</v>
      </c>
      <c r="F3666" s="2">
        <v>25161507</v>
      </c>
      <c r="G3666" s="2" t="s">
        <v>490</v>
      </c>
      <c r="H3666" s="2">
        <v>2</v>
      </c>
      <c r="I3666" s="2">
        <v>6</v>
      </c>
      <c r="J3666" s="2">
        <v>10</v>
      </c>
      <c r="K3666" s="2">
        <v>5</v>
      </c>
      <c r="L3666" s="3">
        <v>3190000</v>
      </c>
      <c r="M3666" s="2" t="s">
        <v>0</v>
      </c>
      <c r="N3666" s="4" t="s">
        <v>21</v>
      </c>
    </row>
    <row r="3667" spans="1:14" x14ac:dyDescent="0.25">
      <c r="A3667" s="1" t="s">
        <v>361</v>
      </c>
      <c r="B3667" s="2" t="s">
        <v>60</v>
      </c>
      <c r="C3667" s="2" t="s">
        <v>60</v>
      </c>
      <c r="D3667" s="2" t="s">
        <v>61</v>
      </c>
      <c r="E3667" s="2" t="s">
        <v>3209</v>
      </c>
      <c r="F3667" s="2">
        <v>46182306</v>
      </c>
      <c r="G3667" s="2" t="s">
        <v>490</v>
      </c>
      <c r="H3667" s="2">
        <v>2</v>
      </c>
      <c r="I3667" s="2">
        <v>6</v>
      </c>
      <c r="J3667" s="2">
        <v>10</v>
      </c>
      <c r="K3667" s="2">
        <v>5</v>
      </c>
      <c r="L3667" s="3">
        <v>954820.3</v>
      </c>
      <c r="M3667" s="2" t="s">
        <v>0</v>
      </c>
      <c r="N3667" s="4" t="s">
        <v>21</v>
      </c>
    </row>
    <row r="3668" spans="1:14" x14ac:dyDescent="0.25">
      <c r="A3668" s="1" t="s">
        <v>361</v>
      </c>
      <c r="B3668" s="2" t="s">
        <v>60</v>
      </c>
      <c r="C3668" s="2" t="s">
        <v>60</v>
      </c>
      <c r="D3668" s="2" t="s">
        <v>61</v>
      </c>
      <c r="E3668" s="2" t="s">
        <v>3210</v>
      </c>
      <c r="F3668" s="2">
        <v>46181507</v>
      </c>
      <c r="G3668" s="2" t="s">
        <v>490</v>
      </c>
      <c r="H3668" s="2">
        <v>2</v>
      </c>
      <c r="I3668" s="2">
        <v>6</v>
      </c>
      <c r="J3668" s="2">
        <v>10</v>
      </c>
      <c r="K3668" s="2">
        <v>13</v>
      </c>
      <c r="L3668" s="3">
        <v>275041.13</v>
      </c>
      <c r="M3668" s="2" t="s">
        <v>0</v>
      </c>
      <c r="N3668" s="4" t="s">
        <v>21</v>
      </c>
    </row>
    <row r="3669" spans="1:14" x14ac:dyDescent="0.25">
      <c r="A3669" s="1" t="s">
        <v>361</v>
      </c>
      <c r="B3669" s="2" t="s">
        <v>60</v>
      </c>
      <c r="C3669" s="2" t="s">
        <v>60</v>
      </c>
      <c r="D3669" s="2" t="s">
        <v>61</v>
      </c>
      <c r="E3669" s="2" t="s">
        <v>3211</v>
      </c>
      <c r="F3669" s="2">
        <v>46161604</v>
      </c>
      <c r="G3669" s="2" t="s">
        <v>490</v>
      </c>
      <c r="H3669" s="2">
        <v>2</v>
      </c>
      <c r="I3669" s="2">
        <v>6</v>
      </c>
      <c r="J3669" s="2">
        <v>10</v>
      </c>
      <c r="K3669" s="2">
        <v>20</v>
      </c>
      <c r="L3669" s="3">
        <v>1817439.4</v>
      </c>
      <c r="M3669" s="2" t="s">
        <v>0</v>
      </c>
      <c r="N3669" s="4" t="s">
        <v>21</v>
      </c>
    </row>
    <row r="3670" spans="1:14" x14ac:dyDescent="0.25">
      <c r="A3670" s="1" t="s">
        <v>361</v>
      </c>
      <c r="B3670" s="2" t="s">
        <v>72</v>
      </c>
      <c r="C3670" s="2" t="s">
        <v>73</v>
      </c>
      <c r="D3670" s="2" t="s">
        <v>74</v>
      </c>
      <c r="E3670" s="2" t="s">
        <v>3212</v>
      </c>
      <c r="F3670" s="2">
        <v>15121520</v>
      </c>
      <c r="G3670" s="2" t="s">
        <v>490</v>
      </c>
      <c r="H3670" s="2">
        <v>2</v>
      </c>
      <c r="I3670" s="2">
        <v>6</v>
      </c>
      <c r="J3670" s="2">
        <v>10</v>
      </c>
      <c r="K3670" s="2">
        <v>6</v>
      </c>
      <c r="L3670" s="3">
        <v>204000</v>
      </c>
      <c r="M3670" s="2" t="s">
        <v>0</v>
      </c>
      <c r="N3670" s="4" t="s">
        <v>21</v>
      </c>
    </row>
    <row r="3671" spans="1:14" x14ac:dyDescent="0.25">
      <c r="A3671" s="1" t="s">
        <v>361</v>
      </c>
      <c r="B3671" s="2" t="s">
        <v>86</v>
      </c>
      <c r="C3671" s="2" t="s">
        <v>93</v>
      </c>
      <c r="D3671" s="2" t="s">
        <v>94</v>
      </c>
      <c r="E3671" s="2" t="s">
        <v>3213</v>
      </c>
      <c r="F3671" s="2">
        <v>46161508</v>
      </c>
      <c r="G3671" s="2" t="s">
        <v>490</v>
      </c>
      <c r="H3671" s="2">
        <v>2</v>
      </c>
      <c r="I3671" s="2">
        <v>6</v>
      </c>
      <c r="J3671" s="2">
        <v>10</v>
      </c>
      <c r="K3671" s="2">
        <v>50</v>
      </c>
      <c r="L3671" s="3">
        <v>2999454.5</v>
      </c>
      <c r="M3671" s="2" t="s">
        <v>0</v>
      </c>
      <c r="N3671" s="4" t="s">
        <v>21</v>
      </c>
    </row>
    <row r="3672" spans="1:14" x14ac:dyDescent="0.25">
      <c r="A3672" s="1" t="s">
        <v>361</v>
      </c>
      <c r="B3672" s="2" t="s">
        <v>86</v>
      </c>
      <c r="C3672" s="2" t="s">
        <v>93</v>
      </c>
      <c r="D3672" s="2" t="s">
        <v>94</v>
      </c>
      <c r="E3672" s="2" t="s">
        <v>3213</v>
      </c>
      <c r="F3672" s="2">
        <v>46161508</v>
      </c>
      <c r="G3672" s="2" t="s">
        <v>490</v>
      </c>
      <c r="H3672" s="2">
        <v>2</v>
      </c>
      <c r="I3672" s="2">
        <v>6</v>
      </c>
      <c r="J3672" s="2">
        <v>10</v>
      </c>
      <c r="K3672" s="2">
        <v>20</v>
      </c>
      <c r="L3672" s="3">
        <v>1199781.7999999998</v>
      </c>
      <c r="M3672" s="2" t="s">
        <v>0</v>
      </c>
      <c r="N3672" s="4" t="s">
        <v>21</v>
      </c>
    </row>
    <row r="3673" spans="1:14" x14ac:dyDescent="0.25">
      <c r="A3673" s="1" t="s">
        <v>361</v>
      </c>
      <c r="B3673" s="2" t="s">
        <v>103</v>
      </c>
      <c r="C3673" s="2" t="s">
        <v>3214</v>
      </c>
      <c r="D3673" s="2" t="s">
        <v>18000</v>
      </c>
      <c r="E3673" s="2" t="s">
        <v>3215</v>
      </c>
      <c r="F3673" s="2">
        <v>49161603</v>
      </c>
      <c r="G3673" s="2" t="s">
        <v>490</v>
      </c>
      <c r="H3673" s="2">
        <v>2</v>
      </c>
      <c r="I3673" s="2">
        <v>6</v>
      </c>
      <c r="J3673" s="2">
        <v>10</v>
      </c>
      <c r="K3673" s="2">
        <v>2</v>
      </c>
      <c r="L3673" s="3">
        <v>155000</v>
      </c>
      <c r="M3673" s="2" t="s">
        <v>0</v>
      </c>
      <c r="N3673" s="4" t="s">
        <v>21</v>
      </c>
    </row>
    <row r="3674" spans="1:14" x14ac:dyDescent="0.25">
      <c r="A3674" s="1" t="s">
        <v>361</v>
      </c>
      <c r="B3674" s="2" t="s">
        <v>103</v>
      </c>
      <c r="C3674" s="2" t="s">
        <v>3214</v>
      </c>
      <c r="D3674" s="2" t="s">
        <v>18000</v>
      </c>
      <c r="E3674" s="2" t="s">
        <v>3216</v>
      </c>
      <c r="F3674" s="2">
        <v>49161504</v>
      </c>
      <c r="G3674" s="2" t="s">
        <v>490</v>
      </c>
      <c r="H3674" s="2">
        <v>2</v>
      </c>
      <c r="I3674" s="2">
        <v>6</v>
      </c>
      <c r="J3674" s="2">
        <v>10</v>
      </c>
      <c r="K3674" s="2">
        <v>3</v>
      </c>
      <c r="L3674" s="3">
        <v>432000</v>
      </c>
      <c r="M3674" s="2" t="s">
        <v>0</v>
      </c>
      <c r="N3674" s="4" t="s">
        <v>21</v>
      </c>
    </row>
    <row r="3675" spans="1:14" x14ac:dyDescent="0.25">
      <c r="A3675" s="1" t="s">
        <v>361</v>
      </c>
      <c r="B3675" s="2" t="s">
        <v>103</v>
      </c>
      <c r="C3675" s="2" t="s">
        <v>3214</v>
      </c>
      <c r="D3675" s="2" t="s">
        <v>18000</v>
      </c>
      <c r="E3675" s="2" t="s">
        <v>3217</v>
      </c>
      <c r="F3675" s="2">
        <v>49161505</v>
      </c>
      <c r="G3675" s="2" t="s">
        <v>490</v>
      </c>
      <c r="H3675" s="2">
        <v>2</v>
      </c>
      <c r="I3675" s="2">
        <v>6</v>
      </c>
      <c r="J3675" s="2">
        <v>10</v>
      </c>
      <c r="K3675" s="2">
        <v>3</v>
      </c>
      <c r="L3675" s="3">
        <v>315600</v>
      </c>
      <c r="M3675" s="2" t="s">
        <v>0</v>
      </c>
      <c r="N3675" s="4" t="s">
        <v>21</v>
      </c>
    </row>
    <row r="3676" spans="1:14" x14ac:dyDescent="0.25">
      <c r="A3676" s="1" t="s">
        <v>361</v>
      </c>
      <c r="B3676" s="2" t="s">
        <v>103</v>
      </c>
      <c r="C3676" s="2" t="s">
        <v>3214</v>
      </c>
      <c r="D3676" s="2" t="s">
        <v>18000</v>
      </c>
      <c r="E3676" s="2" t="s">
        <v>3218</v>
      </c>
      <c r="F3676" s="2">
        <v>49161608</v>
      </c>
      <c r="G3676" s="2" t="s">
        <v>490</v>
      </c>
      <c r="H3676" s="2">
        <v>2</v>
      </c>
      <c r="I3676" s="2">
        <v>6</v>
      </c>
      <c r="J3676" s="2">
        <v>10</v>
      </c>
      <c r="K3676" s="2">
        <v>3</v>
      </c>
      <c r="L3676" s="3">
        <v>325500</v>
      </c>
      <c r="M3676" s="2" t="s">
        <v>0</v>
      </c>
      <c r="N3676" s="4" t="s">
        <v>21</v>
      </c>
    </row>
    <row r="3677" spans="1:14" x14ac:dyDescent="0.25">
      <c r="A3677" s="1" t="s">
        <v>361</v>
      </c>
      <c r="B3677" s="2" t="s">
        <v>103</v>
      </c>
      <c r="C3677" s="2" t="s">
        <v>3214</v>
      </c>
      <c r="D3677" s="2" t="s">
        <v>18000</v>
      </c>
      <c r="E3677" s="2" t="s">
        <v>3219</v>
      </c>
      <c r="F3677" s="2">
        <v>49221500</v>
      </c>
      <c r="G3677" s="2" t="s">
        <v>490</v>
      </c>
      <c r="H3677" s="2">
        <v>2</v>
      </c>
      <c r="I3677" s="2">
        <v>6</v>
      </c>
      <c r="J3677" s="2">
        <v>10</v>
      </c>
      <c r="K3677" s="2">
        <v>2</v>
      </c>
      <c r="L3677" s="3">
        <v>43000</v>
      </c>
      <c r="M3677" s="2" t="s">
        <v>17392</v>
      </c>
      <c r="N3677" s="4" t="s">
        <v>21</v>
      </c>
    </row>
    <row r="3678" spans="1:14" x14ac:dyDescent="0.25">
      <c r="A3678" s="1" t="s">
        <v>361</v>
      </c>
      <c r="B3678" s="2" t="s">
        <v>103</v>
      </c>
      <c r="C3678" s="2" t="s">
        <v>3214</v>
      </c>
      <c r="D3678" s="2" t="s">
        <v>18000</v>
      </c>
      <c r="E3678" s="2" t="s">
        <v>3220</v>
      </c>
      <c r="F3678" s="2">
        <v>49181509</v>
      </c>
      <c r="G3678" s="2" t="s">
        <v>490</v>
      </c>
      <c r="H3678" s="2">
        <v>2</v>
      </c>
      <c r="I3678" s="2">
        <v>6</v>
      </c>
      <c r="J3678" s="2">
        <v>10</v>
      </c>
      <c r="K3678" s="2">
        <v>4</v>
      </c>
      <c r="L3678" s="3">
        <v>74000</v>
      </c>
      <c r="M3678" s="2" t="s">
        <v>0</v>
      </c>
      <c r="N3678" s="4" t="s">
        <v>21</v>
      </c>
    </row>
    <row r="3679" spans="1:14" x14ac:dyDescent="0.25">
      <c r="A3679" s="1" t="s">
        <v>361</v>
      </c>
      <c r="B3679" s="2" t="s">
        <v>103</v>
      </c>
      <c r="C3679" s="2" t="s">
        <v>3214</v>
      </c>
      <c r="D3679" s="2" t="s">
        <v>18000</v>
      </c>
      <c r="E3679" s="2" t="s">
        <v>3221</v>
      </c>
      <c r="F3679" s="2">
        <v>49221500</v>
      </c>
      <c r="G3679" s="2" t="s">
        <v>490</v>
      </c>
      <c r="H3679" s="2">
        <v>2</v>
      </c>
      <c r="I3679" s="2">
        <v>6</v>
      </c>
      <c r="J3679" s="2">
        <v>10</v>
      </c>
      <c r="K3679" s="2">
        <v>9</v>
      </c>
      <c r="L3679" s="3">
        <v>589500</v>
      </c>
      <c r="M3679" s="2" t="s">
        <v>0</v>
      </c>
      <c r="N3679" s="4" t="s">
        <v>21</v>
      </c>
    </row>
    <row r="3680" spans="1:14" x14ac:dyDescent="0.25">
      <c r="A3680" s="1" t="s">
        <v>361</v>
      </c>
      <c r="B3680" s="2" t="s">
        <v>103</v>
      </c>
      <c r="C3680" s="2" t="s">
        <v>3214</v>
      </c>
      <c r="D3680" s="2" t="s">
        <v>18000</v>
      </c>
      <c r="E3680" s="2" t="s">
        <v>3222</v>
      </c>
      <c r="F3680" s="2">
        <v>49221500</v>
      </c>
      <c r="G3680" s="2" t="s">
        <v>490</v>
      </c>
      <c r="H3680" s="2">
        <v>2</v>
      </c>
      <c r="I3680" s="2">
        <v>6</v>
      </c>
      <c r="J3680" s="2">
        <v>10</v>
      </c>
      <c r="K3680" s="2">
        <v>26</v>
      </c>
      <c r="L3680" s="3">
        <v>1703000</v>
      </c>
      <c r="M3680" s="2" t="s">
        <v>0</v>
      </c>
      <c r="N3680" s="4" t="s">
        <v>21</v>
      </c>
    </row>
    <row r="3681" spans="1:14" x14ac:dyDescent="0.25">
      <c r="A3681" s="1" t="s">
        <v>361</v>
      </c>
      <c r="B3681" s="2" t="s">
        <v>103</v>
      </c>
      <c r="C3681" s="2" t="s">
        <v>3214</v>
      </c>
      <c r="D3681" s="2" t="s">
        <v>18000</v>
      </c>
      <c r="E3681" s="2" t="s">
        <v>3223</v>
      </c>
      <c r="F3681" s="2">
        <v>49221500</v>
      </c>
      <c r="G3681" s="2" t="s">
        <v>490</v>
      </c>
      <c r="H3681" s="2">
        <v>2</v>
      </c>
      <c r="I3681" s="2">
        <v>6</v>
      </c>
      <c r="J3681" s="2">
        <v>10</v>
      </c>
      <c r="K3681" s="2">
        <v>5</v>
      </c>
      <c r="L3681" s="3">
        <v>1132500</v>
      </c>
      <c r="M3681" s="2" t="s">
        <v>0</v>
      </c>
      <c r="N3681" s="4" t="s">
        <v>21</v>
      </c>
    </row>
    <row r="3682" spans="1:14" x14ac:dyDescent="0.25">
      <c r="A3682" s="1" t="s">
        <v>361</v>
      </c>
      <c r="B3682" s="2" t="s">
        <v>103</v>
      </c>
      <c r="C3682" s="2" t="s">
        <v>3214</v>
      </c>
      <c r="D3682" s="2" t="s">
        <v>18000</v>
      </c>
      <c r="E3682" s="2" t="s">
        <v>3224</v>
      </c>
      <c r="F3682" s="2">
        <v>49201600</v>
      </c>
      <c r="G3682" s="2" t="s">
        <v>490</v>
      </c>
      <c r="H3682" s="2">
        <v>2</v>
      </c>
      <c r="I3682" s="2">
        <v>6</v>
      </c>
      <c r="J3682" s="2">
        <v>10</v>
      </c>
      <c r="K3682" s="2">
        <v>4</v>
      </c>
      <c r="L3682" s="3">
        <v>1006400</v>
      </c>
      <c r="M3682" s="2" t="s">
        <v>0</v>
      </c>
      <c r="N3682" s="4" t="s">
        <v>21</v>
      </c>
    </row>
    <row r="3683" spans="1:14" x14ac:dyDescent="0.25">
      <c r="A3683" s="1" t="s">
        <v>361</v>
      </c>
      <c r="B3683" s="2" t="s">
        <v>103</v>
      </c>
      <c r="C3683" s="2" t="s">
        <v>3214</v>
      </c>
      <c r="D3683" s="2" t="s">
        <v>18000</v>
      </c>
      <c r="E3683" s="2" t="s">
        <v>3225</v>
      </c>
      <c r="F3683" s="2">
        <v>49201600</v>
      </c>
      <c r="G3683" s="2" t="s">
        <v>490</v>
      </c>
      <c r="H3683" s="2">
        <v>2</v>
      </c>
      <c r="I3683" s="2">
        <v>6</v>
      </c>
      <c r="J3683" s="2">
        <v>10</v>
      </c>
      <c r="K3683" s="2">
        <v>4</v>
      </c>
      <c r="L3683" s="3">
        <v>758000</v>
      </c>
      <c r="M3683" s="2" t="s">
        <v>0</v>
      </c>
      <c r="N3683" s="4" t="s">
        <v>21</v>
      </c>
    </row>
    <row r="3684" spans="1:14" x14ac:dyDescent="0.25">
      <c r="A3684" s="1" t="s">
        <v>361</v>
      </c>
      <c r="B3684" s="2" t="s">
        <v>103</v>
      </c>
      <c r="C3684" s="2" t="s">
        <v>3214</v>
      </c>
      <c r="D3684" s="2" t="s">
        <v>18000</v>
      </c>
      <c r="E3684" s="2" t="s">
        <v>3226</v>
      </c>
      <c r="F3684" s="2">
        <v>49221500</v>
      </c>
      <c r="G3684" s="2" t="s">
        <v>490</v>
      </c>
      <c r="H3684" s="2">
        <v>2</v>
      </c>
      <c r="I3684" s="2">
        <v>6</v>
      </c>
      <c r="J3684" s="2">
        <v>10</v>
      </c>
      <c r="K3684" s="2">
        <v>15</v>
      </c>
      <c r="L3684" s="3">
        <v>847500</v>
      </c>
      <c r="M3684" s="2" t="s">
        <v>0</v>
      </c>
      <c r="N3684" s="4" t="s">
        <v>21</v>
      </c>
    </row>
    <row r="3685" spans="1:14" x14ac:dyDescent="0.25">
      <c r="A3685" s="1" t="s">
        <v>361</v>
      </c>
      <c r="B3685" s="2" t="s">
        <v>103</v>
      </c>
      <c r="C3685" s="2" t="s">
        <v>3214</v>
      </c>
      <c r="D3685" s="2" t="s">
        <v>18000</v>
      </c>
      <c r="E3685" s="2" t="s">
        <v>3227</v>
      </c>
      <c r="F3685" s="2">
        <v>49221500</v>
      </c>
      <c r="G3685" s="2" t="s">
        <v>490</v>
      </c>
      <c r="H3685" s="2">
        <v>2</v>
      </c>
      <c r="I3685" s="2">
        <v>6</v>
      </c>
      <c r="J3685" s="2">
        <v>10</v>
      </c>
      <c r="K3685" s="2">
        <v>15</v>
      </c>
      <c r="L3685" s="3">
        <v>2137500</v>
      </c>
      <c r="M3685" s="2" t="s">
        <v>0</v>
      </c>
      <c r="N3685" s="4" t="s">
        <v>21</v>
      </c>
    </row>
    <row r="3686" spans="1:14" x14ac:dyDescent="0.25">
      <c r="A3686" s="1" t="s">
        <v>361</v>
      </c>
      <c r="B3686" s="2" t="s">
        <v>103</v>
      </c>
      <c r="C3686" s="2" t="s">
        <v>3214</v>
      </c>
      <c r="D3686" s="2" t="s">
        <v>18000</v>
      </c>
      <c r="E3686" s="2" t="s">
        <v>3228</v>
      </c>
      <c r="F3686" s="2">
        <v>49201600</v>
      </c>
      <c r="G3686" s="2" t="s">
        <v>490</v>
      </c>
      <c r="H3686" s="2">
        <v>2</v>
      </c>
      <c r="I3686" s="2">
        <v>6</v>
      </c>
      <c r="J3686" s="2">
        <v>10</v>
      </c>
      <c r="K3686" s="2">
        <v>2</v>
      </c>
      <c r="L3686" s="3">
        <v>246000</v>
      </c>
      <c r="M3686" s="2" t="s">
        <v>0</v>
      </c>
      <c r="N3686" s="4" t="s">
        <v>21</v>
      </c>
    </row>
    <row r="3687" spans="1:14" x14ac:dyDescent="0.25">
      <c r="A3687" s="1" t="s">
        <v>361</v>
      </c>
      <c r="B3687" s="2" t="s">
        <v>103</v>
      </c>
      <c r="C3687" s="2" t="s">
        <v>3214</v>
      </c>
      <c r="D3687" s="2" t="s">
        <v>18000</v>
      </c>
      <c r="E3687" s="2" t="s">
        <v>3229</v>
      </c>
      <c r="F3687" s="2">
        <v>49201600</v>
      </c>
      <c r="G3687" s="2" t="s">
        <v>490</v>
      </c>
      <c r="H3687" s="2">
        <v>2</v>
      </c>
      <c r="I3687" s="2">
        <v>6</v>
      </c>
      <c r="J3687" s="2">
        <v>10</v>
      </c>
      <c r="K3687" s="2">
        <v>2</v>
      </c>
      <c r="L3687" s="3">
        <v>506600</v>
      </c>
      <c r="M3687" s="2" t="s">
        <v>0</v>
      </c>
      <c r="N3687" s="4" t="s">
        <v>21</v>
      </c>
    </row>
    <row r="3688" spans="1:14" x14ac:dyDescent="0.25">
      <c r="A3688" s="1" t="s">
        <v>361</v>
      </c>
      <c r="B3688" s="2" t="s">
        <v>103</v>
      </c>
      <c r="C3688" s="2" t="s">
        <v>3214</v>
      </c>
      <c r="D3688" s="2" t="s">
        <v>18000</v>
      </c>
      <c r="E3688" s="2" t="s">
        <v>3230</v>
      </c>
      <c r="F3688" s="2">
        <v>49221500</v>
      </c>
      <c r="G3688" s="2" t="s">
        <v>490</v>
      </c>
      <c r="H3688" s="2">
        <v>2</v>
      </c>
      <c r="I3688" s="2">
        <v>6</v>
      </c>
      <c r="J3688" s="2">
        <v>10</v>
      </c>
      <c r="K3688" s="2">
        <v>15</v>
      </c>
      <c r="L3688" s="3">
        <v>2025000</v>
      </c>
      <c r="M3688" s="2" t="s">
        <v>0</v>
      </c>
      <c r="N3688" s="4" t="s">
        <v>21</v>
      </c>
    </row>
    <row r="3689" spans="1:14" x14ac:dyDescent="0.25">
      <c r="A3689" s="1" t="s">
        <v>361</v>
      </c>
      <c r="B3689" s="2" t="s">
        <v>103</v>
      </c>
      <c r="C3689" s="2" t="s">
        <v>3214</v>
      </c>
      <c r="D3689" s="2" t="s">
        <v>18000</v>
      </c>
      <c r="E3689" s="2" t="s">
        <v>3231</v>
      </c>
      <c r="F3689" s="2">
        <v>49221500</v>
      </c>
      <c r="G3689" s="2" t="s">
        <v>490</v>
      </c>
      <c r="H3689" s="2">
        <v>2</v>
      </c>
      <c r="I3689" s="2">
        <v>6</v>
      </c>
      <c r="J3689" s="2">
        <v>10</v>
      </c>
      <c r="K3689" s="2">
        <v>15</v>
      </c>
      <c r="L3689" s="3">
        <v>1680750</v>
      </c>
      <c r="M3689" s="2" t="s">
        <v>0</v>
      </c>
      <c r="N3689" s="4" t="s">
        <v>21</v>
      </c>
    </row>
    <row r="3690" spans="1:14" x14ac:dyDescent="0.25">
      <c r="A3690" s="1" t="s">
        <v>361</v>
      </c>
      <c r="B3690" s="2" t="s">
        <v>103</v>
      </c>
      <c r="C3690" s="2" t="s">
        <v>3214</v>
      </c>
      <c r="D3690" s="2" t="s">
        <v>18000</v>
      </c>
      <c r="E3690" s="2" t="s">
        <v>3232</v>
      </c>
      <c r="F3690" s="2">
        <v>49221500</v>
      </c>
      <c r="G3690" s="2" t="s">
        <v>490</v>
      </c>
      <c r="H3690" s="2">
        <v>2</v>
      </c>
      <c r="I3690" s="2">
        <v>6</v>
      </c>
      <c r="J3690" s="2">
        <v>10</v>
      </c>
      <c r="K3690" s="2">
        <v>15</v>
      </c>
      <c r="L3690" s="3">
        <v>3847500</v>
      </c>
      <c r="M3690" s="2" t="s">
        <v>0</v>
      </c>
      <c r="N3690" s="4" t="s">
        <v>21</v>
      </c>
    </row>
    <row r="3691" spans="1:14" x14ac:dyDescent="0.25">
      <c r="A3691" s="1" t="s">
        <v>361</v>
      </c>
      <c r="B3691" s="2" t="s">
        <v>103</v>
      </c>
      <c r="C3691" s="2" t="s">
        <v>3214</v>
      </c>
      <c r="D3691" s="2" t="s">
        <v>18000</v>
      </c>
      <c r="E3691" s="2" t="s">
        <v>3233</v>
      </c>
      <c r="F3691" s="2">
        <v>49221500</v>
      </c>
      <c r="G3691" s="2" t="s">
        <v>490</v>
      </c>
      <c r="H3691" s="2">
        <v>2</v>
      </c>
      <c r="I3691" s="2">
        <v>6</v>
      </c>
      <c r="J3691" s="2">
        <v>10</v>
      </c>
      <c r="K3691" s="2">
        <v>15</v>
      </c>
      <c r="L3691" s="3">
        <v>3138750</v>
      </c>
      <c r="M3691" s="2" t="s">
        <v>0</v>
      </c>
      <c r="N3691" s="4" t="s">
        <v>21</v>
      </c>
    </row>
    <row r="3692" spans="1:14" x14ac:dyDescent="0.25">
      <c r="A3692" s="1" t="s">
        <v>361</v>
      </c>
      <c r="B3692" s="2" t="s">
        <v>103</v>
      </c>
      <c r="C3692" s="2" t="s">
        <v>3214</v>
      </c>
      <c r="D3692" s="2" t="s">
        <v>18000</v>
      </c>
      <c r="E3692" s="2" t="s">
        <v>3234</v>
      </c>
      <c r="F3692" s="2">
        <v>49161604</v>
      </c>
      <c r="G3692" s="2" t="s">
        <v>490</v>
      </c>
      <c r="H3692" s="2">
        <v>2</v>
      </c>
      <c r="I3692" s="2">
        <v>6</v>
      </c>
      <c r="J3692" s="2">
        <v>10</v>
      </c>
      <c r="K3692" s="2">
        <v>6</v>
      </c>
      <c r="L3692" s="3">
        <v>174000</v>
      </c>
      <c r="M3692" s="2" t="s">
        <v>0</v>
      </c>
      <c r="N3692" s="4" t="s">
        <v>21</v>
      </c>
    </row>
    <row r="3693" spans="1:14" x14ac:dyDescent="0.25">
      <c r="A3693" s="1" t="s">
        <v>361</v>
      </c>
      <c r="B3693" s="2" t="s">
        <v>103</v>
      </c>
      <c r="C3693" s="2" t="s">
        <v>3214</v>
      </c>
      <c r="D3693" s="2" t="s">
        <v>18000</v>
      </c>
      <c r="E3693" s="2" t="s">
        <v>3235</v>
      </c>
      <c r="F3693" s="2">
        <v>49221500</v>
      </c>
      <c r="G3693" s="2" t="s">
        <v>490</v>
      </c>
      <c r="H3693" s="2">
        <v>2</v>
      </c>
      <c r="I3693" s="2">
        <v>6</v>
      </c>
      <c r="J3693" s="2">
        <v>10</v>
      </c>
      <c r="K3693" s="2">
        <v>15</v>
      </c>
      <c r="L3693" s="3">
        <v>1113750</v>
      </c>
      <c r="M3693" s="2" t="s">
        <v>0</v>
      </c>
      <c r="N3693" s="4" t="s">
        <v>21</v>
      </c>
    </row>
    <row r="3694" spans="1:14" x14ac:dyDescent="0.25">
      <c r="A3694" s="1" t="s">
        <v>361</v>
      </c>
      <c r="B3694" s="2" t="s">
        <v>103</v>
      </c>
      <c r="C3694" s="2" t="s">
        <v>3214</v>
      </c>
      <c r="D3694" s="2" t="s">
        <v>18000</v>
      </c>
      <c r="E3694" s="2" t="s">
        <v>3236</v>
      </c>
      <c r="F3694" s="2">
        <v>49221500</v>
      </c>
      <c r="G3694" s="2" t="s">
        <v>490</v>
      </c>
      <c r="H3694" s="2">
        <v>2</v>
      </c>
      <c r="I3694" s="2">
        <v>6</v>
      </c>
      <c r="J3694" s="2">
        <v>10</v>
      </c>
      <c r="K3694" s="2">
        <v>16</v>
      </c>
      <c r="L3694" s="3">
        <v>972000</v>
      </c>
      <c r="M3694" s="2" t="s">
        <v>0</v>
      </c>
      <c r="N3694" s="4" t="s">
        <v>21</v>
      </c>
    </row>
    <row r="3695" spans="1:14" x14ac:dyDescent="0.25">
      <c r="A3695" s="1" t="s">
        <v>361</v>
      </c>
      <c r="B3695" s="2" t="s">
        <v>103</v>
      </c>
      <c r="C3695" s="2" t="s">
        <v>3214</v>
      </c>
      <c r="D3695" s="2" t="s">
        <v>18000</v>
      </c>
      <c r="E3695" s="2" t="s">
        <v>3237</v>
      </c>
      <c r="F3695" s="2">
        <v>49221500</v>
      </c>
      <c r="G3695" s="2" t="s">
        <v>490</v>
      </c>
      <c r="H3695" s="2">
        <v>2</v>
      </c>
      <c r="I3695" s="2">
        <v>6</v>
      </c>
      <c r="J3695" s="2">
        <v>10</v>
      </c>
      <c r="K3695" s="2">
        <v>10</v>
      </c>
      <c r="L3695" s="3">
        <v>607500</v>
      </c>
      <c r="M3695" s="2" t="s">
        <v>0</v>
      </c>
      <c r="N3695" s="4" t="s">
        <v>21</v>
      </c>
    </row>
    <row r="3696" spans="1:14" x14ac:dyDescent="0.25">
      <c r="A3696" s="1" t="s">
        <v>361</v>
      </c>
      <c r="B3696" s="2" t="s">
        <v>103</v>
      </c>
      <c r="C3696" s="2" t="s">
        <v>3214</v>
      </c>
      <c r="D3696" s="2" t="s">
        <v>18000</v>
      </c>
      <c r="E3696" s="2" t="s">
        <v>3238</v>
      </c>
      <c r="F3696" s="2">
        <v>49181508</v>
      </c>
      <c r="G3696" s="2" t="s">
        <v>490</v>
      </c>
      <c r="H3696" s="2">
        <v>2</v>
      </c>
      <c r="I3696" s="2">
        <v>6</v>
      </c>
      <c r="J3696" s="2">
        <v>10</v>
      </c>
      <c r="K3696" s="2">
        <v>2</v>
      </c>
      <c r="L3696" s="3">
        <v>72100</v>
      </c>
      <c r="M3696" s="2" t="s">
        <v>17386</v>
      </c>
      <c r="N3696" s="4" t="s">
        <v>21</v>
      </c>
    </row>
    <row r="3697" spans="1:14" x14ac:dyDescent="0.25">
      <c r="A3697" s="1" t="s">
        <v>361</v>
      </c>
      <c r="B3697" s="2" t="s">
        <v>103</v>
      </c>
      <c r="C3697" s="2" t="s">
        <v>104</v>
      </c>
      <c r="D3697" s="2" t="s">
        <v>105</v>
      </c>
      <c r="E3697" s="2" t="s">
        <v>3239</v>
      </c>
      <c r="F3697" s="2">
        <v>49221500</v>
      </c>
      <c r="G3697" s="2" t="s">
        <v>490</v>
      </c>
      <c r="H3697" s="2">
        <v>2</v>
      </c>
      <c r="I3697" s="2">
        <v>6</v>
      </c>
      <c r="J3697" s="2">
        <v>10</v>
      </c>
      <c r="K3697" s="2">
        <v>50</v>
      </c>
      <c r="L3697" s="3">
        <v>5267951.5</v>
      </c>
      <c r="M3697" s="2" t="s">
        <v>0</v>
      </c>
      <c r="N3697" s="4" t="s">
        <v>21</v>
      </c>
    </row>
    <row r="3698" spans="1:14" x14ac:dyDescent="0.25">
      <c r="A3698" s="1" t="s">
        <v>361</v>
      </c>
      <c r="B3698" s="2" t="s">
        <v>103</v>
      </c>
      <c r="C3698" s="2" t="s">
        <v>104</v>
      </c>
      <c r="D3698" s="2" t="s">
        <v>105</v>
      </c>
      <c r="E3698" s="2" t="s">
        <v>3240</v>
      </c>
      <c r="F3698" s="2">
        <v>46181701</v>
      </c>
      <c r="G3698" s="2" t="s">
        <v>490</v>
      </c>
      <c r="H3698" s="2">
        <v>2</v>
      </c>
      <c r="I3698" s="2">
        <v>6</v>
      </c>
      <c r="J3698" s="2">
        <v>10</v>
      </c>
      <c r="K3698" s="2">
        <v>5</v>
      </c>
      <c r="L3698" s="3">
        <v>526795.15</v>
      </c>
      <c r="M3698" s="2" t="s">
        <v>0</v>
      </c>
      <c r="N3698" s="4" t="s">
        <v>21</v>
      </c>
    </row>
    <row r="3699" spans="1:14" x14ac:dyDescent="0.25">
      <c r="A3699" s="1" t="s">
        <v>361</v>
      </c>
      <c r="B3699" s="2" t="s">
        <v>103</v>
      </c>
      <c r="C3699" s="2" t="s">
        <v>104</v>
      </c>
      <c r="D3699" s="2" t="s">
        <v>105</v>
      </c>
      <c r="E3699" s="2" t="s">
        <v>3241</v>
      </c>
      <c r="F3699" s="2">
        <v>46181500</v>
      </c>
      <c r="G3699" s="2" t="s">
        <v>490</v>
      </c>
      <c r="H3699" s="2">
        <v>2</v>
      </c>
      <c r="I3699" s="2">
        <v>6</v>
      </c>
      <c r="J3699" s="2">
        <v>10</v>
      </c>
      <c r="K3699" s="2">
        <v>12</v>
      </c>
      <c r="L3699" s="3">
        <v>790198.08</v>
      </c>
      <c r="M3699" s="2" t="s">
        <v>17393</v>
      </c>
      <c r="N3699" s="4" t="s">
        <v>21</v>
      </c>
    </row>
    <row r="3700" spans="1:14" x14ac:dyDescent="0.25">
      <c r="A3700" s="1" t="s">
        <v>361</v>
      </c>
      <c r="B3700" s="2" t="s">
        <v>103</v>
      </c>
      <c r="C3700" s="2" t="s">
        <v>104</v>
      </c>
      <c r="D3700" s="2" t="s">
        <v>105</v>
      </c>
      <c r="E3700" s="2" t="s">
        <v>3242</v>
      </c>
      <c r="F3700" s="2">
        <v>25172908</v>
      </c>
      <c r="G3700" s="2" t="s">
        <v>490</v>
      </c>
      <c r="H3700" s="2">
        <v>2</v>
      </c>
      <c r="I3700" s="2">
        <v>6</v>
      </c>
      <c r="J3700" s="2">
        <v>10</v>
      </c>
      <c r="K3700" s="2">
        <v>5</v>
      </c>
      <c r="L3700" s="3">
        <v>395097.85000000003</v>
      </c>
      <c r="M3700" s="2" t="s">
        <v>0</v>
      </c>
      <c r="N3700" s="4" t="s">
        <v>21</v>
      </c>
    </row>
    <row r="3701" spans="1:14" x14ac:dyDescent="0.25">
      <c r="A3701" s="1" t="s">
        <v>361</v>
      </c>
      <c r="B3701" s="2" t="s">
        <v>103</v>
      </c>
      <c r="C3701" s="2" t="s">
        <v>104</v>
      </c>
      <c r="D3701" s="2" t="s">
        <v>105</v>
      </c>
      <c r="E3701" s="2" t="s">
        <v>3243</v>
      </c>
      <c r="F3701" s="2">
        <v>25172906</v>
      </c>
      <c r="G3701" s="2" t="s">
        <v>490</v>
      </c>
      <c r="H3701" s="2">
        <v>2</v>
      </c>
      <c r="I3701" s="2">
        <v>6</v>
      </c>
      <c r="J3701" s="2">
        <v>10</v>
      </c>
      <c r="K3701" s="2">
        <v>5</v>
      </c>
      <c r="L3701" s="3">
        <v>100346.75</v>
      </c>
      <c r="M3701" s="2" t="s">
        <v>0</v>
      </c>
      <c r="N3701" s="4" t="s">
        <v>21</v>
      </c>
    </row>
    <row r="3702" spans="1:14" x14ac:dyDescent="0.25">
      <c r="A3702" s="1" t="s">
        <v>361</v>
      </c>
      <c r="B3702" s="2" t="s">
        <v>253</v>
      </c>
      <c r="C3702" s="2" t="s">
        <v>2331</v>
      </c>
      <c r="D3702" s="2" t="s">
        <v>17949</v>
      </c>
      <c r="E3702" s="2" t="s">
        <v>3244</v>
      </c>
      <c r="F3702" s="2">
        <v>49221515</v>
      </c>
      <c r="G3702" s="2" t="s">
        <v>490</v>
      </c>
      <c r="H3702" s="2">
        <v>2</v>
      </c>
      <c r="I3702" s="2">
        <v>6</v>
      </c>
      <c r="J3702" s="2">
        <v>10</v>
      </c>
      <c r="K3702" s="2">
        <v>2</v>
      </c>
      <c r="L3702" s="3">
        <v>59400</v>
      </c>
      <c r="M3702" s="2" t="s">
        <v>0</v>
      </c>
      <c r="N3702" s="4" t="s">
        <v>21</v>
      </c>
    </row>
    <row r="3703" spans="1:14" x14ac:dyDescent="0.25">
      <c r="A3703" s="1" t="s">
        <v>361</v>
      </c>
      <c r="B3703" s="2" t="s">
        <v>278</v>
      </c>
      <c r="C3703" s="2" t="s">
        <v>3245</v>
      </c>
      <c r="D3703" s="2" t="s">
        <v>18001</v>
      </c>
      <c r="E3703" s="2" t="s">
        <v>3246</v>
      </c>
      <c r="F3703" s="2">
        <v>60121011</v>
      </c>
      <c r="G3703" s="2" t="s">
        <v>490</v>
      </c>
      <c r="H3703" s="2">
        <v>2</v>
      </c>
      <c r="I3703" s="2">
        <v>11</v>
      </c>
      <c r="J3703" s="2">
        <v>10</v>
      </c>
      <c r="K3703" s="2">
        <v>1</v>
      </c>
      <c r="L3703" s="3">
        <v>5600000</v>
      </c>
      <c r="M3703" s="2" t="s">
        <v>20</v>
      </c>
      <c r="N3703" s="4" t="s">
        <v>21</v>
      </c>
    </row>
    <row r="3704" spans="1:14" x14ac:dyDescent="0.25">
      <c r="A3704" s="1" t="s">
        <v>361</v>
      </c>
      <c r="B3704" s="2" t="s">
        <v>63</v>
      </c>
      <c r="C3704" s="2" t="s">
        <v>1162</v>
      </c>
      <c r="D3704" s="2" t="s">
        <v>17932</v>
      </c>
      <c r="E3704" s="2" t="s">
        <v>3247</v>
      </c>
      <c r="F3704" s="2">
        <v>42182304</v>
      </c>
      <c r="G3704" s="2" t="s">
        <v>490</v>
      </c>
      <c r="H3704" s="2">
        <v>2</v>
      </c>
      <c r="I3704" s="2">
        <v>4</v>
      </c>
      <c r="J3704" s="2">
        <v>10</v>
      </c>
      <c r="K3704" s="2">
        <v>1</v>
      </c>
      <c r="L3704" s="3">
        <v>3186700</v>
      </c>
      <c r="M3704" s="2" t="s">
        <v>0</v>
      </c>
      <c r="N3704" s="4" t="s">
        <v>21</v>
      </c>
    </row>
    <row r="3705" spans="1:14" x14ac:dyDescent="0.25">
      <c r="A3705" s="1" t="s">
        <v>361</v>
      </c>
      <c r="B3705" s="2" t="s">
        <v>63</v>
      </c>
      <c r="C3705" s="2" t="s">
        <v>64</v>
      </c>
      <c r="D3705" s="2" t="s">
        <v>65</v>
      </c>
      <c r="E3705" s="2" t="s">
        <v>3248</v>
      </c>
      <c r="F3705" s="2">
        <v>24121503</v>
      </c>
      <c r="G3705" s="2" t="s">
        <v>490</v>
      </c>
      <c r="H3705" s="2">
        <v>2</v>
      </c>
      <c r="I3705" s="2">
        <v>4</v>
      </c>
      <c r="J3705" s="2">
        <v>10</v>
      </c>
      <c r="K3705" s="2">
        <v>700</v>
      </c>
      <c r="L3705" s="3">
        <v>1505000</v>
      </c>
      <c r="M3705" s="2" t="s">
        <v>0</v>
      </c>
      <c r="N3705" s="4" t="s">
        <v>21</v>
      </c>
    </row>
    <row r="3706" spans="1:14" x14ac:dyDescent="0.25">
      <c r="A3706" s="1" t="s">
        <v>361</v>
      </c>
      <c r="B3706" s="2" t="s">
        <v>63</v>
      </c>
      <c r="C3706" s="2" t="s">
        <v>64</v>
      </c>
      <c r="D3706" s="2" t="s">
        <v>65</v>
      </c>
      <c r="E3706" s="2" t="s">
        <v>3249</v>
      </c>
      <c r="F3706" s="2">
        <v>44122003</v>
      </c>
      <c r="G3706" s="2" t="s">
        <v>490</v>
      </c>
      <c r="H3706" s="2">
        <v>2</v>
      </c>
      <c r="I3706" s="2">
        <v>4</v>
      </c>
      <c r="J3706" s="2">
        <v>10</v>
      </c>
      <c r="K3706" s="2">
        <v>2500</v>
      </c>
      <c r="L3706" s="3">
        <v>3125000</v>
      </c>
      <c r="M3706" s="2" t="s">
        <v>0</v>
      </c>
      <c r="N3706" s="4" t="s">
        <v>21</v>
      </c>
    </row>
    <row r="3707" spans="1:14" x14ac:dyDescent="0.25">
      <c r="A3707" s="1" t="s">
        <v>361</v>
      </c>
      <c r="B3707" s="2" t="s">
        <v>63</v>
      </c>
      <c r="C3707" s="2" t="s">
        <v>64</v>
      </c>
      <c r="D3707" s="2" t="s">
        <v>65</v>
      </c>
      <c r="E3707" s="2" t="s">
        <v>3250</v>
      </c>
      <c r="F3707" s="2">
        <v>14111506</v>
      </c>
      <c r="G3707" s="2" t="s">
        <v>490</v>
      </c>
      <c r="H3707" s="2">
        <v>2</v>
      </c>
      <c r="I3707" s="2">
        <v>4</v>
      </c>
      <c r="J3707" s="2">
        <v>10</v>
      </c>
      <c r="K3707" s="2">
        <v>60</v>
      </c>
      <c r="L3707" s="3">
        <v>507000</v>
      </c>
      <c r="M3707" s="2" t="s">
        <v>0</v>
      </c>
      <c r="N3707" s="4" t="s">
        <v>21</v>
      </c>
    </row>
    <row r="3708" spans="1:14" x14ac:dyDescent="0.25">
      <c r="A3708" s="1" t="s">
        <v>361</v>
      </c>
      <c r="B3708" s="2" t="s">
        <v>63</v>
      </c>
      <c r="C3708" s="2" t="s">
        <v>64</v>
      </c>
      <c r="D3708" s="2" t="s">
        <v>65</v>
      </c>
      <c r="E3708" s="2" t="s">
        <v>3250</v>
      </c>
      <c r="F3708" s="2">
        <v>14111506</v>
      </c>
      <c r="G3708" s="2" t="s">
        <v>490</v>
      </c>
      <c r="H3708" s="2">
        <v>2</v>
      </c>
      <c r="I3708" s="2">
        <v>4</v>
      </c>
      <c r="J3708" s="2">
        <v>10</v>
      </c>
      <c r="K3708" s="2">
        <v>940</v>
      </c>
      <c r="L3708" s="3">
        <v>7943000</v>
      </c>
      <c r="M3708" s="2" t="s">
        <v>0</v>
      </c>
      <c r="N3708" s="4" t="s">
        <v>21</v>
      </c>
    </row>
    <row r="3709" spans="1:14" x14ac:dyDescent="0.25">
      <c r="A3709" s="1" t="s">
        <v>361</v>
      </c>
      <c r="B3709" s="2" t="s">
        <v>63</v>
      </c>
      <c r="C3709" s="2" t="s">
        <v>64</v>
      </c>
      <c r="D3709" s="2" t="s">
        <v>65</v>
      </c>
      <c r="E3709" s="2" t="s">
        <v>3251</v>
      </c>
      <c r="F3709" s="2">
        <v>14111506</v>
      </c>
      <c r="G3709" s="2" t="s">
        <v>490</v>
      </c>
      <c r="H3709" s="2">
        <v>2</v>
      </c>
      <c r="I3709" s="2">
        <v>4</v>
      </c>
      <c r="J3709" s="2">
        <v>10</v>
      </c>
      <c r="K3709" s="2">
        <v>58</v>
      </c>
      <c r="L3709" s="3">
        <v>588700</v>
      </c>
      <c r="M3709" s="2" t="s">
        <v>0</v>
      </c>
      <c r="N3709" s="4" t="s">
        <v>21</v>
      </c>
    </row>
    <row r="3710" spans="1:14" x14ac:dyDescent="0.25">
      <c r="A3710" s="1" t="s">
        <v>361</v>
      </c>
      <c r="B3710" s="2" t="s">
        <v>63</v>
      </c>
      <c r="C3710" s="2" t="s">
        <v>64</v>
      </c>
      <c r="D3710" s="2" t="s">
        <v>65</v>
      </c>
      <c r="E3710" s="2" t="s">
        <v>3251</v>
      </c>
      <c r="F3710" s="2">
        <v>14111506</v>
      </c>
      <c r="G3710" s="2" t="s">
        <v>490</v>
      </c>
      <c r="H3710" s="2">
        <v>2</v>
      </c>
      <c r="I3710" s="2">
        <v>4</v>
      </c>
      <c r="J3710" s="2">
        <v>10</v>
      </c>
      <c r="K3710" s="2">
        <v>742</v>
      </c>
      <c r="L3710" s="3">
        <v>7531300</v>
      </c>
      <c r="M3710" s="2" t="s">
        <v>0</v>
      </c>
      <c r="N3710" s="4" t="s">
        <v>21</v>
      </c>
    </row>
    <row r="3711" spans="1:14" x14ac:dyDescent="0.25">
      <c r="A3711" s="1" t="s">
        <v>361</v>
      </c>
      <c r="B3711" s="2" t="s">
        <v>63</v>
      </c>
      <c r="C3711" s="2" t="s">
        <v>64</v>
      </c>
      <c r="D3711" s="2" t="s">
        <v>65</v>
      </c>
      <c r="E3711" s="2" t="s">
        <v>3252</v>
      </c>
      <c r="F3711" s="2">
        <v>44121503</v>
      </c>
      <c r="G3711" s="2" t="s">
        <v>490</v>
      </c>
      <c r="H3711" s="2">
        <v>2</v>
      </c>
      <c r="I3711" s="2">
        <v>4</v>
      </c>
      <c r="J3711" s="2">
        <v>10</v>
      </c>
      <c r="K3711" s="2">
        <v>500</v>
      </c>
      <c r="L3711" s="3">
        <v>37500</v>
      </c>
      <c r="M3711" s="2" t="s">
        <v>0</v>
      </c>
      <c r="N3711" s="4" t="s">
        <v>21</v>
      </c>
    </row>
    <row r="3712" spans="1:14" x14ac:dyDescent="0.25">
      <c r="A3712" s="1" t="s">
        <v>361</v>
      </c>
      <c r="B3712" s="2" t="s">
        <v>63</v>
      </c>
      <c r="C3712" s="2" t="s">
        <v>64</v>
      </c>
      <c r="D3712" s="2" t="s">
        <v>65</v>
      </c>
      <c r="E3712" s="2" t="s">
        <v>3253</v>
      </c>
      <c r="F3712" s="2">
        <v>44121503</v>
      </c>
      <c r="G3712" s="2" t="s">
        <v>490</v>
      </c>
      <c r="H3712" s="2">
        <v>2</v>
      </c>
      <c r="I3712" s="2">
        <v>4</v>
      </c>
      <c r="J3712" s="2">
        <v>10</v>
      </c>
      <c r="K3712" s="2">
        <v>200</v>
      </c>
      <c r="L3712" s="3">
        <v>20000</v>
      </c>
      <c r="M3712" s="2" t="s">
        <v>0</v>
      </c>
      <c r="N3712" s="4" t="s">
        <v>21</v>
      </c>
    </row>
    <row r="3713" spans="1:14" x14ac:dyDescent="0.25">
      <c r="A3713" s="1" t="s">
        <v>361</v>
      </c>
      <c r="B3713" s="2" t="s">
        <v>63</v>
      </c>
      <c r="C3713" s="2" t="s">
        <v>64</v>
      </c>
      <c r="D3713" s="2" t="s">
        <v>65</v>
      </c>
      <c r="E3713" s="2" t="s">
        <v>3254</v>
      </c>
      <c r="F3713" s="2">
        <v>44121503</v>
      </c>
      <c r="G3713" s="2" t="s">
        <v>490</v>
      </c>
      <c r="H3713" s="2">
        <v>2</v>
      </c>
      <c r="I3713" s="2">
        <v>4</v>
      </c>
      <c r="J3713" s="2">
        <v>10</v>
      </c>
      <c r="K3713" s="2">
        <v>500</v>
      </c>
      <c r="L3713" s="3">
        <v>42500</v>
      </c>
      <c r="M3713" s="2" t="s">
        <v>0</v>
      </c>
      <c r="N3713" s="4" t="s">
        <v>21</v>
      </c>
    </row>
    <row r="3714" spans="1:14" x14ac:dyDescent="0.25">
      <c r="A3714" s="1" t="s">
        <v>361</v>
      </c>
      <c r="B3714" s="2" t="s">
        <v>15</v>
      </c>
      <c r="C3714" s="2" t="s">
        <v>16</v>
      </c>
      <c r="D3714" s="2" t="s">
        <v>17</v>
      </c>
      <c r="E3714" s="2" t="s">
        <v>3255</v>
      </c>
      <c r="F3714" s="2">
        <v>56112100</v>
      </c>
      <c r="G3714" s="2" t="s">
        <v>810</v>
      </c>
      <c r="H3714" s="2">
        <v>3</v>
      </c>
      <c r="I3714" s="2">
        <v>6</v>
      </c>
      <c r="J3714" s="2">
        <v>10</v>
      </c>
      <c r="K3714" s="2">
        <v>35</v>
      </c>
      <c r="L3714" s="3">
        <v>10525327.75</v>
      </c>
      <c r="M3714" s="2" t="s">
        <v>0</v>
      </c>
      <c r="N3714" s="4" t="s">
        <v>21</v>
      </c>
    </row>
    <row r="3715" spans="1:14" x14ac:dyDescent="0.25">
      <c r="A3715" s="1" t="s">
        <v>361</v>
      </c>
      <c r="B3715" s="2" t="s">
        <v>15</v>
      </c>
      <c r="C3715" s="2" t="s">
        <v>16</v>
      </c>
      <c r="D3715" s="2" t="s">
        <v>17</v>
      </c>
      <c r="E3715" s="2" t="s">
        <v>3256</v>
      </c>
      <c r="F3715" s="2">
        <v>56112100</v>
      </c>
      <c r="G3715" s="2" t="s">
        <v>810</v>
      </c>
      <c r="H3715" s="2">
        <v>3</v>
      </c>
      <c r="I3715" s="2">
        <v>6</v>
      </c>
      <c r="J3715" s="2">
        <v>10</v>
      </c>
      <c r="K3715" s="2">
        <v>8</v>
      </c>
      <c r="L3715" s="3">
        <v>3150438.32</v>
      </c>
      <c r="M3715" s="2" t="s">
        <v>0</v>
      </c>
      <c r="N3715" s="4" t="s">
        <v>21</v>
      </c>
    </row>
    <row r="3716" spans="1:14" x14ac:dyDescent="0.25">
      <c r="A3716" s="1" t="s">
        <v>361</v>
      </c>
      <c r="B3716" s="2" t="s">
        <v>15</v>
      </c>
      <c r="C3716" s="2" t="s">
        <v>16</v>
      </c>
      <c r="D3716" s="2" t="s">
        <v>17</v>
      </c>
      <c r="E3716" s="2" t="s">
        <v>3257</v>
      </c>
      <c r="F3716" s="2">
        <v>56112100</v>
      </c>
      <c r="G3716" s="2" t="s">
        <v>810</v>
      </c>
      <c r="H3716" s="2">
        <v>3</v>
      </c>
      <c r="I3716" s="2">
        <v>6</v>
      </c>
      <c r="J3716" s="2">
        <v>10</v>
      </c>
      <c r="K3716" s="2">
        <v>1</v>
      </c>
      <c r="L3716" s="3">
        <v>930811.38</v>
      </c>
      <c r="M3716" s="2" t="s">
        <v>0</v>
      </c>
      <c r="N3716" s="4" t="s">
        <v>21</v>
      </c>
    </row>
    <row r="3717" spans="1:14" x14ac:dyDescent="0.25">
      <c r="A3717" s="1" t="s">
        <v>361</v>
      </c>
      <c r="B3717" s="2" t="s">
        <v>15</v>
      </c>
      <c r="C3717" s="2" t="s">
        <v>16</v>
      </c>
      <c r="D3717" s="2" t="s">
        <v>17</v>
      </c>
      <c r="E3717" s="2" t="s">
        <v>3258</v>
      </c>
      <c r="F3717" s="2">
        <v>56121502</v>
      </c>
      <c r="G3717" s="2" t="s">
        <v>810</v>
      </c>
      <c r="H3717" s="2">
        <v>3</v>
      </c>
      <c r="I3717" s="2">
        <v>6</v>
      </c>
      <c r="J3717" s="2">
        <v>10</v>
      </c>
      <c r="K3717" s="2">
        <v>70</v>
      </c>
      <c r="L3717" s="3">
        <v>12530151.200000001</v>
      </c>
      <c r="M3717" s="2" t="s">
        <v>0</v>
      </c>
      <c r="N3717" s="4" t="s">
        <v>21</v>
      </c>
    </row>
    <row r="3718" spans="1:14" x14ac:dyDescent="0.25">
      <c r="A3718" s="1" t="s">
        <v>361</v>
      </c>
      <c r="B3718" s="2" t="s">
        <v>15</v>
      </c>
      <c r="C3718" s="2" t="s">
        <v>16</v>
      </c>
      <c r="D3718" s="2" t="s">
        <v>17</v>
      </c>
      <c r="E3718" s="2" t="s">
        <v>3259</v>
      </c>
      <c r="F3718" s="2">
        <v>56121502</v>
      </c>
      <c r="G3718" s="2" t="s">
        <v>810</v>
      </c>
      <c r="H3718" s="2">
        <v>3</v>
      </c>
      <c r="I3718" s="2">
        <v>6</v>
      </c>
      <c r="J3718" s="2">
        <v>10</v>
      </c>
      <c r="K3718" s="2">
        <v>19</v>
      </c>
      <c r="L3718" s="3">
        <v>3469061.8000000003</v>
      </c>
      <c r="M3718" s="2" t="s">
        <v>0</v>
      </c>
      <c r="N3718" s="4" t="s">
        <v>21</v>
      </c>
    </row>
    <row r="3719" spans="1:14" x14ac:dyDescent="0.25">
      <c r="A3719" s="1" t="s">
        <v>361</v>
      </c>
      <c r="B3719" s="2" t="s">
        <v>15</v>
      </c>
      <c r="C3719" s="2" t="s">
        <v>25</v>
      </c>
      <c r="D3719" s="2" t="s">
        <v>26</v>
      </c>
      <c r="E3719" s="2" t="s">
        <v>3260</v>
      </c>
      <c r="F3719" s="2">
        <v>56101708</v>
      </c>
      <c r="G3719" s="2" t="s">
        <v>810</v>
      </c>
      <c r="H3719" s="2">
        <v>3</v>
      </c>
      <c r="I3719" s="2">
        <v>6</v>
      </c>
      <c r="J3719" s="2">
        <v>10</v>
      </c>
      <c r="K3719" s="2">
        <v>1</v>
      </c>
      <c r="L3719" s="3">
        <v>714576.71</v>
      </c>
      <c r="M3719" s="2" t="s">
        <v>0</v>
      </c>
      <c r="N3719" s="4" t="s">
        <v>21</v>
      </c>
    </row>
    <row r="3720" spans="1:14" x14ac:dyDescent="0.25">
      <c r="A3720" s="1" t="s">
        <v>361</v>
      </c>
      <c r="B3720" s="2" t="s">
        <v>15</v>
      </c>
      <c r="C3720" s="2" t="s">
        <v>25</v>
      </c>
      <c r="D3720" s="2" t="s">
        <v>26</v>
      </c>
      <c r="E3720" s="2" t="s">
        <v>3261</v>
      </c>
      <c r="F3720" s="2">
        <v>56101703</v>
      </c>
      <c r="G3720" s="2" t="s">
        <v>810</v>
      </c>
      <c r="H3720" s="2">
        <v>3</v>
      </c>
      <c r="I3720" s="2">
        <v>6</v>
      </c>
      <c r="J3720" s="2">
        <v>10</v>
      </c>
      <c r="K3720" s="2">
        <v>9</v>
      </c>
      <c r="L3720" s="3">
        <v>9021710.25</v>
      </c>
      <c r="M3720" s="2" t="s">
        <v>0</v>
      </c>
      <c r="N3720" s="4" t="s">
        <v>21</v>
      </c>
    </row>
    <row r="3721" spans="1:14" x14ac:dyDescent="0.25">
      <c r="A3721" s="1" t="s">
        <v>361</v>
      </c>
      <c r="B3721" s="2" t="s">
        <v>15</v>
      </c>
      <c r="C3721" s="2" t="s">
        <v>25</v>
      </c>
      <c r="D3721" s="2" t="s">
        <v>26</v>
      </c>
      <c r="E3721" s="2" t="s">
        <v>3261</v>
      </c>
      <c r="F3721" s="2">
        <v>56101703</v>
      </c>
      <c r="G3721" s="2" t="s">
        <v>810</v>
      </c>
      <c r="H3721" s="2">
        <v>3</v>
      </c>
      <c r="I3721" s="2">
        <v>6</v>
      </c>
      <c r="J3721" s="2">
        <v>10</v>
      </c>
      <c r="K3721" s="2">
        <v>1</v>
      </c>
      <c r="L3721" s="3">
        <v>1432017.51</v>
      </c>
      <c r="M3721" s="2" t="s">
        <v>0</v>
      </c>
      <c r="N3721" s="4" t="s">
        <v>21</v>
      </c>
    </row>
    <row r="3722" spans="1:14" x14ac:dyDescent="0.25">
      <c r="A3722" s="1" t="s">
        <v>361</v>
      </c>
      <c r="B3722" s="2" t="s">
        <v>15</v>
      </c>
      <c r="C3722" s="2" t="s">
        <v>25</v>
      </c>
      <c r="D3722" s="2" t="s">
        <v>26</v>
      </c>
      <c r="E3722" s="2" t="s">
        <v>3262</v>
      </c>
      <c r="F3722" s="2">
        <v>56101703</v>
      </c>
      <c r="G3722" s="2" t="s">
        <v>810</v>
      </c>
      <c r="H3722" s="2">
        <v>3</v>
      </c>
      <c r="I3722" s="2">
        <v>6</v>
      </c>
      <c r="J3722" s="2">
        <v>10</v>
      </c>
      <c r="K3722" s="2">
        <v>10</v>
      </c>
      <c r="L3722" s="3">
        <v>2577631.2999999998</v>
      </c>
      <c r="M3722" s="2" t="s">
        <v>0</v>
      </c>
      <c r="N3722" s="4" t="s">
        <v>21</v>
      </c>
    </row>
    <row r="3723" spans="1:14" x14ac:dyDescent="0.25">
      <c r="A3723" s="1" t="s">
        <v>361</v>
      </c>
      <c r="B3723" s="2" t="s">
        <v>15</v>
      </c>
      <c r="C3723" s="2" t="s">
        <v>25</v>
      </c>
      <c r="D3723" s="2" t="s">
        <v>26</v>
      </c>
      <c r="E3723" s="2" t="s">
        <v>3263</v>
      </c>
      <c r="F3723" s="2">
        <v>56101530</v>
      </c>
      <c r="G3723" s="2" t="s">
        <v>810</v>
      </c>
      <c r="H3723" s="2">
        <v>3</v>
      </c>
      <c r="I3723" s="2">
        <v>6</v>
      </c>
      <c r="J3723" s="2">
        <v>10</v>
      </c>
      <c r="K3723" s="2">
        <v>1</v>
      </c>
      <c r="L3723" s="3">
        <v>773289.44</v>
      </c>
      <c r="M3723" s="2" t="s">
        <v>17391</v>
      </c>
      <c r="N3723" s="4" t="s">
        <v>21</v>
      </c>
    </row>
    <row r="3724" spans="1:14" x14ac:dyDescent="0.25">
      <c r="A3724" s="1" t="s">
        <v>361</v>
      </c>
      <c r="B3724" s="2" t="s">
        <v>15</v>
      </c>
      <c r="C3724" s="2" t="s">
        <v>25</v>
      </c>
      <c r="D3724" s="2" t="s">
        <v>26</v>
      </c>
      <c r="E3724" s="2" t="s">
        <v>3264</v>
      </c>
      <c r="F3724" s="2">
        <v>56101519</v>
      </c>
      <c r="G3724" s="2" t="s">
        <v>810</v>
      </c>
      <c r="H3724" s="2">
        <v>3</v>
      </c>
      <c r="I3724" s="2">
        <v>6</v>
      </c>
      <c r="J3724" s="2">
        <v>10</v>
      </c>
      <c r="K3724" s="2">
        <v>1</v>
      </c>
      <c r="L3724" s="3">
        <v>930811.38</v>
      </c>
      <c r="M3724" s="2" t="s">
        <v>0</v>
      </c>
      <c r="N3724" s="4" t="s">
        <v>21</v>
      </c>
    </row>
    <row r="3725" spans="1:14" x14ac:dyDescent="0.25">
      <c r="A3725" s="1" t="s">
        <v>361</v>
      </c>
      <c r="B3725" s="2" t="s">
        <v>15</v>
      </c>
      <c r="C3725" s="2" t="s">
        <v>25</v>
      </c>
      <c r="D3725" s="2" t="s">
        <v>26</v>
      </c>
      <c r="E3725" s="2" t="s">
        <v>3265</v>
      </c>
      <c r="F3725" s="2">
        <v>56101519</v>
      </c>
      <c r="G3725" s="2" t="s">
        <v>810</v>
      </c>
      <c r="H3725" s="2">
        <v>3</v>
      </c>
      <c r="I3725" s="2">
        <v>6</v>
      </c>
      <c r="J3725" s="2">
        <v>10</v>
      </c>
      <c r="K3725" s="2">
        <v>2</v>
      </c>
      <c r="L3725" s="3">
        <v>12731924.699999999</v>
      </c>
      <c r="M3725" s="2" t="s">
        <v>0</v>
      </c>
      <c r="N3725" s="4" t="s">
        <v>21</v>
      </c>
    </row>
    <row r="3726" spans="1:14" x14ac:dyDescent="0.25">
      <c r="A3726" s="1" t="s">
        <v>361</v>
      </c>
      <c r="B3726" s="2" t="s">
        <v>15</v>
      </c>
      <c r="C3726" s="2" t="s">
        <v>25</v>
      </c>
      <c r="D3726" s="2" t="s">
        <v>26</v>
      </c>
      <c r="E3726" s="2" t="s">
        <v>3266</v>
      </c>
      <c r="F3726" s="2">
        <v>45111500</v>
      </c>
      <c r="G3726" s="2" t="s">
        <v>810</v>
      </c>
      <c r="H3726" s="2">
        <v>3</v>
      </c>
      <c r="I3726" s="2">
        <v>6</v>
      </c>
      <c r="J3726" s="2">
        <v>10</v>
      </c>
      <c r="K3726" s="2">
        <v>1</v>
      </c>
      <c r="L3726" s="3">
        <v>801929.78</v>
      </c>
      <c r="M3726" s="2" t="s">
        <v>0</v>
      </c>
      <c r="N3726" s="4" t="s">
        <v>21</v>
      </c>
    </row>
    <row r="3727" spans="1:14" x14ac:dyDescent="0.25">
      <c r="A3727" s="1" t="s">
        <v>361</v>
      </c>
      <c r="B3727" s="2" t="s">
        <v>15</v>
      </c>
      <c r="C3727" s="2" t="s">
        <v>22</v>
      </c>
      <c r="D3727" s="2" t="s">
        <v>23</v>
      </c>
      <c r="E3727" s="2" t="s">
        <v>3267</v>
      </c>
      <c r="F3727" s="2">
        <v>45111500</v>
      </c>
      <c r="G3727" s="2" t="s">
        <v>810</v>
      </c>
      <c r="H3727" s="2">
        <v>3</v>
      </c>
      <c r="I3727" s="2">
        <v>6</v>
      </c>
      <c r="J3727" s="2">
        <v>10</v>
      </c>
      <c r="K3727" s="2">
        <v>1</v>
      </c>
      <c r="L3727" s="3">
        <v>1575219.27</v>
      </c>
      <c r="M3727" s="2" t="s">
        <v>0</v>
      </c>
      <c r="N3727" s="4" t="s">
        <v>21</v>
      </c>
    </row>
    <row r="3728" spans="1:14" x14ac:dyDescent="0.25">
      <c r="A3728" s="1" t="s">
        <v>361</v>
      </c>
      <c r="B3728" s="2" t="s">
        <v>15</v>
      </c>
      <c r="C3728" s="2" t="s">
        <v>22</v>
      </c>
      <c r="D3728" s="2" t="s">
        <v>23</v>
      </c>
      <c r="E3728" s="2" t="s">
        <v>3268</v>
      </c>
      <c r="F3728" s="2">
        <v>56101700</v>
      </c>
      <c r="G3728" s="2" t="s">
        <v>810</v>
      </c>
      <c r="H3728" s="2">
        <v>3</v>
      </c>
      <c r="I3728" s="2">
        <v>6</v>
      </c>
      <c r="J3728" s="2">
        <v>10</v>
      </c>
      <c r="K3728" s="2">
        <v>1</v>
      </c>
      <c r="L3728" s="3">
        <v>830570.15</v>
      </c>
      <c r="M3728" s="2" t="s">
        <v>0</v>
      </c>
      <c r="N3728" s="4" t="s">
        <v>21</v>
      </c>
    </row>
    <row r="3729" spans="1:14" x14ac:dyDescent="0.25">
      <c r="A3729" s="1" t="s">
        <v>361</v>
      </c>
      <c r="B3729" s="2" t="s">
        <v>15</v>
      </c>
      <c r="C3729" s="2" t="s">
        <v>22</v>
      </c>
      <c r="D3729" s="2" t="s">
        <v>23</v>
      </c>
      <c r="E3729" s="2" t="s">
        <v>3269</v>
      </c>
      <c r="F3729" s="2">
        <v>46171506</v>
      </c>
      <c r="G3729" s="2" t="s">
        <v>810</v>
      </c>
      <c r="H3729" s="2">
        <v>3</v>
      </c>
      <c r="I3729" s="2">
        <v>6</v>
      </c>
      <c r="J3729" s="2">
        <v>10</v>
      </c>
      <c r="K3729" s="2">
        <v>2</v>
      </c>
      <c r="L3729" s="3">
        <v>7604013.0999999996</v>
      </c>
      <c r="M3729" s="2" t="s">
        <v>0</v>
      </c>
      <c r="N3729" s="4" t="s">
        <v>21</v>
      </c>
    </row>
    <row r="3730" spans="1:14" x14ac:dyDescent="0.25">
      <c r="A3730" s="1" t="s">
        <v>361</v>
      </c>
      <c r="B3730" s="2" t="s">
        <v>15</v>
      </c>
      <c r="C3730" s="2" t="s">
        <v>22</v>
      </c>
      <c r="D3730" s="2" t="s">
        <v>23</v>
      </c>
      <c r="E3730" s="2" t="s">
        <v>3270</v>
      </c>
      <c r="F3730" s="2">
        <v>56101520</v>
      </c>
      <c r="G3730" s="2" t="s">
        <v>810</v>
      </c>
      <c r="H3730" s="2">
        <v>3</v>
      </c>
      <c r="I3730" s="2">
        <v>6</v>
      </c>
      <c r="J3730" s="2">
        <v>10</v>
      </c>
      <c r="K3730" s="2">
        <v>2</v>
      </c>
      <c r="L3730" s="3">
        <v>1152774.06</v>
      </c>
      <c r="M3730" s="2" t="s">
        <v>0</v>
      </c>
      <c r="N3730" s="4" t="s">
        <v>21</v>
      </c>
    </row>
    <row r="3731" spans="1:14" x14ac:dyDescent="0.25">
      <c r="A3731" s="1" t="s">
        <v>361</v>
      </c>
      <c r="B3731" s="2" t="s">
        <v>15</v>
      </c>
      <c r="C3731" s="2" t="s">
        <v>22</v>
      </c>
      <c r="D3731" s="2" t="s">
        <v>23</v>
      </c>
      <c r="E3731" s="2" t="s">
        <v>3271</v>
      </c>
      <c r="F3731" s="2">
        <v>56101500</v>
      </c>
      <c r="G3731" s="2" t="s">
        <v>810</v>
      </c>
      <c r="H3731" s="2">
        <v>3</v>
      </c>
      <c r="I3731" s="2">
        <v>6</v>
      </c>
      <c r="J3731" s="2">
        <v>10</v>
      </c>
      <c r="K3731" s="2">
        <v>1</v>
      </c>
      <c r="L3731" s="3">
        <v>465405.67</v>
      </c>
      <c r="M3731" s="2" t="s">
        <v>0</v>
      </c>
      <c r="N3731" s="4" t="s">
        <v>21</v>
      </c>
    </row>
    <row r="3732" spans="1:14" x14ac:dyDescent="0.25">
      <c r="A3732" s="1" t="s">
        <v>361</v>
      </c>
      <c r="B3732" s="2" t="s">
        <v>28</v>
      </c>
      <c r="C3732" s="2" t="s">
        <v>29</v>
      </c>
      <c r="D3732" s="2" t="s">
        <v>30</v>
      </c>
      <c r="E3732" s="2" t="s">
        <v>825</v>
      </c>
      <c r="F3732" s="2">
        <v>48101716</v>
      </c>
      <c r="G3732" s="2" t="s">
        <v>810</v>
      </c>
      <c r="H3732" s="2">
        <v>3</v>
      </c>
      <c r="I3732" s="2">
        <v>6</v>
      </c>
      <c r="J3732" s="2">
        <v>10</v>
      </c>
      <c r="K3732" s="2">
        <v>1</v>
      </c>
      <c r="L3732" s="3">
        <v>960400</v>
      </c>
      <c r="M3732" s="2" t="s">
        <v>0</v>
      </c>
      <c r="N3732" s="4" t="s">
        <v>21</v>
      </c>
    </row>
    <row r="3733" spans="1:14" x14ac:dyDescent="0.25">
      <c r="A3733" s="1" t="s">
        <v>361</v>
      </c>
      <c r="B3733" s="2" t="s">
        <v>529</v>
      </c>
      <c r="C3733" s="2" t="s">
        <v>882</v>
      </c>
      <c r="D3733" s="2" t="s">
        <v>17907</v>
      </c>
      <c r="E3733" s="2" t="s">
        <v>884</v>
      </c>
      <c r="F3733" s="2">
        <v>47111502</v>
      </c>
      <c r="G3733" s="2" t="s">
        <v>810</v>
      </c>
      <c r="H3733" s="2">
        <v>3</v>
      </c>
      <c r="I3733" s="2">
        <v>6</v>
      </c>
      <c r="J3733" s="2">
        <v>10</v>
      </c>
      <c r="K3733" s="2">
        <v>2</v>
      </c>
      <c r="L3733" s="3">
        <v>7438200</v>
      </c>
      <c r="M3733" s="2" t="s">
        <v>0</v>
      </c>
      <c r="N3733" s="4" t="s">
        <v>21</v>
      </c>
    </row>
    <row r="3734" spans="1:14" x14ac:dyDescent="0.25">
      <c r="A3734" s="1" t="s">
        <v>361</v>
      </c>
      <c r="B3734" s="2" t="s">
        <v>529</v>
      </c>
      <c r="C3734" s="2" t="s">
        <v>882</v>
      </c>
      <c r="D3734" s="2" t="s">
        <v>17907</v>
      </c>
      <c r="E3734" s="2" t="s">
        <v>3272</v>
      </c>
      <c r="F3734" s="2">
        <v>52141501</v>
      </c>
      <c r="G3734" s="2" t="s">
        <v>810</v>
      </c>
      <c r="H3734" s="2">
        <v>3</v>
      </c>
      <c r="I3734" s="2">
        <v>6</v>
      </c>
      <c r="J3734" s="2">
        <v>10</v>
      </c>
      <c r="K3734" s="2">
        <v>1</v>
      </c>
      <c r="L3734" s="3">
        <v>2842000</v>
      </c>
      <c r="M3734" s="2" t="s">
        <v>0</v>
      </c>
      <c r="N3734" s="4" t="s">
        <v>21</v>
      </c>
    </row>
    <row r="3735" spans="1:14" x14ac:dyDescent="0.25">
      <c r="A3735" s="1" t="s">
        <v>361</v>
      </c>
      <c r="B3735" s="2" t="s">
        <v>529</v>
      </c>
      <c r="C3735" s="2" t="s">
        <v>882</v>
      </c>
      <c r="D3735" s="2" t="s">
        <v>17907</v>
      </c>
      <c r="E3735" s="2" t="s">
        <v>3273</v>
      </c>
      <c r="F3735" s="2">
        <v>24131601</v>
      </c>
      <c r="G3735" s="2" t="s">
        <v>810</v>
      </c>
      <c r="H3735" s="2">
        <v>3</v>
      </c>
      <c r="I3735" s="2">
        <v>6</v>
      </c>
      <c r="J3735" s="2">
        <v>10</v>
      </c>
      <c r="K3735" s="2">
        <v>2</v>
      </c>
      <c r="L3735" s="3">
        <v>2548000</v>
      </c>
      <c r="M3735" s="2" t="s">
        <v>0</v>
      </c>
      <c r="N3735" s="4" t="s">
        <v>21</v>
      </c>
    </row>
    <row r="3736" spans="1:14" x14ac:dyDescent="0.25">
      <c r="A3736" s="1" t="s">
        <v>361</v>
      </c>
      <c r="B3736" s="2" t="s">
        <v>529</v>
      </c>
      <c r="C3736" s="2" t="s">
        <v>882</v>
      </c>
      <c r="D3736" s="2" t="s">
        <v>17907</v>
      </c>
      <c r="E3736" s="2" t="s">
        <v>3274</v>
      </c>
      <c r="F3736" s="2">
        <v>47111503</v>
      </c>
      <c r="G3736" s="2" t="s">
        <v>810</v>
      </c>
      <c r="H3736" s="2">
        <v>3</v>
      </c>
      <c r="I3736" s="2">
        <v>6</v>
      </c>
      <c r="J3736" s="2">
        <v>10</v>
      </c>
      <c r="K3736" s="2">
        <v>2</v>
      </c>
      <c r="L3736" s="3">
        <v>7252000</v>
      </c>
      <c r="M3736" s="2" t="s">
        <v>0</v>
      </c>
      <c r="N3736" s="4" t="s">
        <v>21</v>
      </c>
    </row>
    <row r="3737" spans="1:14" x14ac:dyDescent="0.25">
      <c r="A3737" s="1" t="s">
        <v>361</v>
      </c>
      <c r="B3737" s="2" t="s">
        <v>529</v>
      </c>
      <c r="C3737" s="2" t="s">
        <v>882</v>
      </c>
      <c r="D3737" s="2" t="s">
        <v>17907</v>
      </c>
      <c r="E3737" s="2" t="s">
        <v>3275</v>
      </c>
      <c r="F3737" s="2">
        <v>25174001</v>
      </c>
      <c r="G3737" s="2" t="s">
        <v>810</v>
      </c>
      <c r="H3737" s="2">
        <v>3</v>
      </c>
      <c r="I3737" s="2">
        <v>6</v>
      </c>
      <c r="J3737" s="2">
        <v>10</v>
      </c>
      <c r="K3737" s="2">
        <v>107</v>
      </c>
      <c r="L3737" s="3">
        <v>25690700</v>
      </c>
      <c r="M3737" s="2" t="s">
        <v>0</v>
      </c>
      <c r="N3737" s="4" t="s">
        <v>21</v>
      </c>
    </row>
    <row r="3738" spans="1:14" x14ac:dyDescent="0.25">
      <c r="A3738" s="1" t="s">
        <v>361</v>
      </c>
      <c r="B3738" s="2" t="s">
        <v>529</v>
      </c>
      <c r="C3738" s="2" t="s">
        <v>882</v>
      </c>
      <c r="D3738" s="2" t="s">
        <v>17907</v>
      </c>
      <c r="E3738" s="2" t="s">
        <v>3276</v>
      </c>
      <c r="F3738" s="2">
        <v>25174001</v>
      </c>
      <c r="G3738" s="2" t="s">
        <v>810</v>
      </c>
      <c r="H3738" s="2">
        <v>3</v>
      </c>
      <c r="I3738" s="2">
        <v>6</v>
      </c>
      <c r="J3738" s="2">
        <v>10</v>
      </c>
      <c r="K3738" s="2">
        <v>12</v>
      </c>
      <c r="L3738" s="3">
        <v>3292800</v>
      </c>
      <c r="M3738" s="2" t="s">
        <v>0</v>
      </c>
      <c r="N3738" s="4" t="s">
        <v>21</v>
      </c>
    </row>
    <row r="3739" spans="1:14" x14ac:dyDescent="0.25">
      <c r="A3739" s="1" t="s">
        <v>361</v>
      </c>
      <c r="B3739" s="2" t="s">
        <v>32</v>
      </c>
      <c r="C3739" s="2" t="s">
        <v>909</v>
      </c>
      <c r="D3739" s="2" t="s">
        <v>17909</v>
      </c>
      <c r="E3739" s="2" t="s">
        <v>3277</v>
      </c>
      <c r="F3739" s="2">
        <v>44101603</v>
      </c>
      <c r="G3739" s="2" t="s">
        <v>810</v>
      </c>
      <c r="H3739" s="2">
        <v>3</v>
      </c>
      <c r="I3739" s="2">
        <v>6</v>
      </c>
      <c r="J3739" s="2">
        <v>10</v>
      </c>
      <c r="K3739" s="2">
        <v>2</v>
      </c>
      <c r="L3739" s="3">
        <v>3078837.66</v>
      </c>
      <c r="M3739" s="2" t="s">
        <v>0</v>
      </c>
      <c r="N3739" s="4" t="s">
        <v>21</v>
      </c>
    </row>
    <row r="3740" spans="1:14" x14ac:dyDescent="0.25">
      <c r="A3740" s="1" t="s">
        <v>361</v>
      </c>
      <c r="B3740" s="2" t="s">
        <v>712</v>
      </c>
      <c r="C3740" s="2" t="s">
        <v>713</v>
      </c>
      <c r="D3740" s="2" t="s">
        <v>17902</v>
      </c>
      <c r="E3740" s="2" t="s">
        <v>3278</v>
      </c>
      <c r="F3740" s="2">
        <v>26111600</v>
      </c>
      <c r="G3740" s="2" t="s">
        <v>810</v>
      </c>
      <c r="H3740" s="2">
        <v>3</v>
      </c>
      <c r="I3740" s="2">
        <v>6</v>
      </c>
      <c r="J3740" s="2">
        <v>10</v>
      </c>
      <c r="K3740" s="2">
        <v>1</v>
      </c>
      <c r="L3740" s="3">
        <v>4214000</v>
      </c>
      <c r="M3740" s="2" t="s">
        <v>0</v>
      </c>
      <c r="N3740" s="4" t="s">
        <v>21</v>
      </c>
    </row>
    <row r="3741" spans="1:14" x14ac:dyDescent="0.25">
      <c r="A3741" s="1" t="s">
        <v>361</v>
      </c>
      <c r="B3741" s="2" t="s">
        <v>38</v>
      </c>
      <c r="C3741" s="2" t="s">
        <v>926</v>
      </c>
      <c r="D3741" s="2" t="s">
        <v>17912</v>
      </c>
      <c r="E3741" s="2" t="s">
        <v>3279</v>
      </c>
      <c r="F3741" s="2">
        <v>45111616</v>
      </c>
      <c r="G3741" s="2" t="s">
        <v>810</v>
      </c>
      <c r="H3741" s="2">
        <v>3</v>
      </c>
      <c r="I3741" s="2">
        <v>6</v>
      </c>
      <c r="J3741" s="2">
        <v>10</v>
      </c>
      <c r="K3741" s="2">
        <v>1</v>
      </c>
      <c r="L3741" s="3">
        <v>2842000</v>
      </c>
      <c r="M3741" s="2" t="s">
        <v>0</v>
      </c>
      <c r="N3741" s="4" t="s">
        <v>21</v>
      </c>
    </row>
    <row r="3742" spans="1:14" x14ac:dyDescent="0.25">
      <c r="A3742" s="1" t="s">
        <v>361</v>
      </c>
      <c r="B3742" s="2" t="s">
        <v>38</v>
      </c>
      <c r="C3742" s="2" t="s">
        <v>926</v>
      </c>
      <c r="D3742" s="2" t="s">
        <v>17912</v>
      </c>
      <c r="E3742" s="2" t="s">
        <v>3280</v>
      </c>
      <c r="F3742" s="2">
        <v>45111616</v>
      </c>
      <c r="G3742" s="2" t="s">
        <v>810</v>
      </c>
      <c r="H3742" s="2">
        <v>3</v>
      </c>
      <c r="I3742" s="2">
        <v>6</v>
      </c>
      <c r="J3742" s="2">
        <v>10</v>
      </c>
      <c r="K3742" s="2">
        <v>2</v>
      </c>
      <c r="L3742" s="3">
        <v>8486800</v>
      </c>
      <c r="M3742" s="2" t="s">
        <v>0</v>
      </c>
      <c r="N3742" s="4" t="s">
        <v>21</v>
      </c>
    </row>
    <row r="3743" spans="1:14" x14ac:dyDescent="0.25">
      <c r="A3743" s="1" t="s">
        <v>361</v>
      </c>
      <c r="B3743" s="2" t="s">
        <v>38</v>
      </c>
      <c r="C3743" s="2" t="s">
        <v>926</v>
      </c>
      <c r="D3743" s="2" t="s">
        <v>17912</v>
      </c>
      <c r="E3743" s="2" t="s">
        <v>3281</v>
      </c>
      <c r="F3743" s="2">
        <v>52161500</v>
      </c>
      <c r="G3743" s="2" t="s">
        <v>810</v>
      </c>
      <c r="H3743" s="2">
        <v>3</v>
      </c>
      <c r="I3743" s="2">
        <v>6</v>
      </c>
      <c r="J3743" s="2">
        <v>10</v>
      </c>
      <c r="K3743" s="2">
        <v>1</v>
      </c>
      <c r="L3743" s="3">
        <v>490000</v>
      </c>
      <c r="M3743" s="2" t="s">
        <v>0</v>
      </c>
      <c r="N3743" s="4" t="s">
        <v>21</v>
      </c>
    </row>
    <row r="3744" spans="1:14" x14ac:dyDescent="0.25">
      <c r="A3744" s="1" t="s">
        <v>361</v>
      </c>
      <c r="B3744" s="2" t="s">
        <v>38</v>
      </c>
      <c r="C3744" s="2" t="s">
        <v>926</v>
      </c>
      <c r="D3744" s="2" t="s">
        <v>17912</v>
      </c>
      <c r="E3744" s="2" t="s">
        <v>3282</v>
      </c>
      <c r="F3744" s="2">
        <v>52161505</v>
      </c>
      <c r="G3744" s="2" t="s">
        <v>810</v>
      </c>
      <c r="H3744" s="2">
        <v>3</v>
      </c>
      <c r="I3744" s="2">
        <v>6</v>
      </c>
      <c r="J3744" s="2">
        <v>10</v>
      </c>
      <c r="K3744" s="2">
        <v>2</v>
      </c>
      <c r="L3744" s="3">
        <v>6048560</v>
      </c>
      <c r="M3744" s="2" t="s">
        <v>0</v>
      </c>
      <c r="N3744" s="4" t="s">
        <v>21</v>
      </c>
    </row>
    <row r="3745" spans="1:14" x14ac:dyDescent="0.25">
      <c r="A3745" s="1" t="s">
        <v>361</v>
      </c>
      <c r="B3745" s="2" t="s">
        <v>38</v>
      </c>
      <c r="C3745" s="2" t="s">
        <v>926</v>
      </c>
      <c r="D3745" s="2" t="s">
        <v>17912</v>
      </c>
      <c r="E3745" s="2" t="s">
        <v>3283</v>
      </c>
      <c r="F3745" s="2">
        <v>52161505</v>
      </c>
      <c r="G3745" s="2" t="s">
        <v>810</v>
      </c>
      <c r="H3745" s="2">
        <v>3</v>
      </c>
      <c r="I3745" s="2">
        <v>6</v>
      </c>
      <c r="J3745" s="2">
        <v>10</v>
      </c>
      <c r="K3745" s="2">
        <v>4</v>
      </c>
      <c r="L3745" s="3">
        <v>18816000</v>
      </c>
      <c r="M3745" s="2" t="s">
        <v>0</v>
      </c>
      <c r="N3745" s="4" t="s">
        <v>21</v>
      </c>
    </row>
    <row r="3746" spans="1:14" x14ac:dyDescent="0.25">
      <c r="A3746" s="1" t="s">
        <v>361</v>
      </c>
      <c r="B3746" s="2" t="s">
        <v>38</v>
      </c>
      <c r="C3746" s="2" t="s">
        <v>926</v>
      </c>
      <c r="D3746" s="2" t="s">
        <v>17912</v>
      </c>
      <c r="E3746" s="2" t="s">
        <v>3284</v>
      </c>
      <c r="F3746" s="2">
        <v>52161505</v>
      </c>
      <c r="G3746" s="2" t="s">
        <v>810</v>
      </c>
      <c r="H3746" s="2">
        <v>3</v>
      </c>
      <c r="I3746" s="2">
        <v>6</v>
      </c>
      <c r="J3746" s="2">
        <v>10</v>
      </c>
      <c r="K3746" s="2">
        <v>2</v>
      </c>
      <c r="L3746" s="3">
        <v>5566400</v>
      </c>
      <c r="M3746" s="2" t="s">
        <v>0</v>
      </c>
      <c r="N3746" s="4" t="s">
        <v>21</v>
      </c>
    </row>
    <row r="3747" spans="1:14" x14ac:dyDescent="0.25">
      <c r="A3747" s="1" t="s">
        <v>361</v>
      </c>
      <c r="B3747" s="2" t="s">
        <v>86</v>
      </c>
      <c r="C3747" s="2" t="s">
        <v>246</v>
      </c>
      <c r="D3747" s="2" t="s">
        <v>247</v>
      </c>
      <c r="E3747" s="2" t="s">
        <v>3285</v>
      </c>
      <c r="F3747" s="2">
        <v>52152002</v>
      </c>
      <c r="G3747" s="2" t="s">
        <v>810</v>
      </c>
      <c r="H3747" s="2">
        <v>3</v>
      </c>
      <c r="I3747" s="2">
        <v>6</v>
      </c>
      <c r="J3747" s="2">
        <v>10</v>
      </c>
      <c r="K3747" s="2">
        <v>100</v>
      </c>
      <c r="L3747" s="3">
        <v>1680000</v>
      </c>
      <c r="M3747" s="2" t="s">
        <v>0</v>
      </c>
      <c r="N3747" s="4" t="s">
        <v>21</v>
      </c>
    </row>
    <row r="3748" spans="1:14" x14ac:dyDescent="0.25">
      <c r="A3748" s="1" t="s">
        <v>361</v>
      </c>
      <c r="B3748" s="2" t="s">
        <v>103</v>
      </c>
      <c r="C3748" s="2" t="s">
        <v>104</v>
      </c>
      <c r="D3748" s="2" t="s">
        <v>105</v>
      </c>
      <c r="E3748" s="2" t="s">
        <v>3286</v>
      </c>
      <c r="F3748" s="2">
        <v>24121807</v>
      </c>
      <c r="G3748" s="2" t="s">
        <v>810</v>
      </c>
      <c r="H3748" s="2">
        <v>3</v>
      </c>
      <c r="I3748" s="2">
        <v>6</v>
      </c>
      <c r="J3748" s="2">
        <v>10</v>
      </c>
      <c r="K3748" s="2">
        <v>9</v>
      </c>
      <c r="L3748" s="3">
        <v>855000</v>
      </c>
      <c r="M3748" s="2" t="s">
        <v>0</v>
      </c>
      <c r="N3748" s="4" t="s">
        <v>21</v>
      </c>
    </row>
    <row r="3749" spans="1:14" x14ac:dyDescent="0.25">
      <c r="A3749" s="1" t="s">
        <v>361</v>
      </c>
      <c r="B3749" s="2" t="s">
        <v>103</v>
      </c>
      <c r="C3749" s="2" t="s">
        <v>104</v>
      </c>
      <c r="D3749" s="2" t="s">
        <v>105</v>
      </c>
      <c r="E3749" s="2" t="s">
        <v>3287</v>
      </c>
      <c r="F3749" s="2">
        <v>24121807</v>
      </c>
      <c r="G3749" s="2" t="s">
        <v>810</v>
      </c>
      <c r="H3749" s="2">
        <v>3</v>
      </c>
      <c r="I3749" s="2">
        <v>6</v>
      </c>
      <c r="J3749" s="2">
        <v>10</v>
      </c>
      <c r="K3749" s="2">
        <v>9</v>
      </c>
      <c r="L3749" s="3">
        <v>1350000</v>
      </c>
      <c r="M3749" s="2" t="s">
        <v>0</v>
      </c>
      <c r="N3749" s="4" t="s">
        <v>21</v>
      </c>
    </row>
    <row r="3750" spans="1:14" x14ac:dyDescent="0.25">
      <c r="A3750" s="1" t="s">
        <v>361</v>
      </c>
      <c r="B3750" s="2" t="s">
        <v>113</v>
      </c>
      <c r="C3750" s="2" t="s">
        <v>113</v>
      </c>
      <c r="D3750" s="2" t="s">
        <v>114</v>
      </c>
      <c r="E3750" s="2" t="s">
        <v>3288</v>
      </c>
      <c r="F3750" s="2">
        <v>45111802</v>
      </c>
      <c r="G3750" s="2" t="s">
        <v>810</v>
      </c>
      <c r="H3750" s="2">
        <v>3</v>
      </c>
      <c r="I3750" s="2">
        <v>6</v>
      </c>
      <c r="J3750" s="2">
        <v>10</v>
      </c>
      <c r="K3750" s="2">
        <v>6</v>
      </c>
      <c r="L3750" s="3">
        <v>960000</v>
      </c>
      <c r="M3750" s="2" t="s">
        <v>0</v>
      </c>
      <c r="N3750" s="4" t="s">
        <v>21</v>
      </c>
    </row>
    <row r="3751" spans="1:14" x14ac:dyDescent="0.25">
      <c r="A3751" s="1" t="s">
        <v>361</v>
      </c>
      <c r="B3751" s="2" t="s">
        <v>28</v>
      </c>
      <c r="C3751" s="2" t="s">
        <v>29</v>
      </c>
      <c r="D3751" s="2" t="s">
        <v>30</v>
      </c>
      <c r="E3751" s="2" t="s">
        <v>3289</v>
      </c>
      <c r="F3751" s="2">
        <v>41111500</v>
      </c>
      <c r="G3751" s="2" t="s">
        <v>810</v>
      </c>
      <c r="H3751" s="2">
        <v>3</v>
      </c>
      <c r="I3751" s="2">
        <v>6</v>
      </c>
      <c r="J3751" s="2">
        <v>16</v>
      </c>
      <c r="K3751" s="2">
        <v>1</v>
      </c>
      <c r="L3751" s="3">
        <v>500000</v>
      </c>
      <c r="M3751" s="2" t="s">
        <v>0</v>
      </c>
      <c r="N3751" s="4" t="s">
        <v>21</v>
      </c>
    </row>
    <row r="3752" spans="1:14" x14ac:dyDescent="0.25">
      <c r="A3752" s="1" t="s">
        <v>361</v>
      </c>
      <c r="B3752" s="2" t="s">
        <v>28</v>
      </c>
      <c r="C3752" s="2" t="s">
        <v>29</v>
      </c>
      <c r="D3752" s="2" t="s">
        <v>30</v>
      </c>
      <c r="E3752" s="2" t="s">
        <v>3290</v>
      </c>
      <c r="F3752" s="2">
        <v>41111507</v>
      </c>
      <c r="G3752" s="2" t="s">
        <v>810</v>
      </c>
      <c r="H3752" s="2">
        <v>3</v>
      </c>
      <c r="I3752" s="2">
        <v>6</v>
      </c>
      <c r="J3752" s="2">
        <v>16</v>
      </c>
      <c r="K3752" s="2">
        <v>2</v>
      </c>
      <c r="L3752" s="3">
        <v>400000</v>
      </c>
      <c r="M3752" s="2" t="s">
        <v>0</v>
      </c>
      <c r="N3752" s="4" t="s">
        <v>21</v>
      </c>
    </row>
    <row r="3753" spans="1:14" x14ac:dyDescent="0.25">
      <c r="A3753" s="1" t="s">
        <v>361</v>
      </c>
      <c r="B3753" s="2" t="s">
        <v>86</v>
      </c>
      <c r="C3753" s="2" t="s">
        <v>93</v>
      </c>
      <c r="D3753" s="2" t="s">
        <v>94</v>
      </c>
      <c r="E3753" s="2" t="s">
        <v>3291</v>
      </c>
      <c r="F3753" s="2">
        <v>31261501</v>
      </c>
      <c r="G3753" s="2" t="s">
        <v>810</v>
      </c>
      <c r="H3753" s="2">
        <v>3</v>
      </c>
      <c r="I3753" s="2">
        <v>6</v>
      </c>
      <c r="J3753" s="2">
        <v>16</v>
      </c>
      <c r="K3753" s="2">
        <v>10</v>
      </c>
      <c r="L3753" s="3">
        <v>450000</v>
      </c>
      <c r="M3753" s="2" t="s">
        <v>0</v>
      </c>
      <c r="N3753" s="4" t="s">
        <v>21</v>
      </c>
    </row>
    <row r="3754" spans="1:14" x14ac:dyDescent="0.25">
      <c r="A3754" s="1" t="s">
        <v>361</v>
      </c>
      <c r="B3754" s="2" t="s">
        <v>86</v>
      </c>
      <c r="C3754" s="2" t="s">
        <v>93</v>
      </c>
      <c r="D3754" s="2" t="s">
        <v>94</v>
      </c>
      <c r="E3754" s="2" t="s">
        <v>3292</v>
      </c>
      <c r="F3754" s="2">
        <v>24121807</v>
      </c>
      <c r="G3754" s="2" t="s">
        <v>810</v>
      </c>
      <c r="H3754" s="2">
        <v>3</v>
      </c>
      <c r="I3754" s="2">
        <v>6</v>
      </c>
      <c r="J3754" s="2">
        <v>16</v>
      </c>
      <c r="K3754" s="2">
        <v>20</v>
      </c>
      <c r="L3754" s="3">
        <v>480000</v>
      </c>
      <c r="M3754" s="2" t="s">
        <v>0</v>
      </c>
      <c r="N3754" s="4" t="s">
        <v>21</v>
      </c>
    </row>
    <row r="3755" spans="1:14" x14ac:dyDescent="0.25">
      <c r="A3755" s="1" t="s">
        <v>361</v>
      </c>
      <c r="B3755" s="2" t="s">
        <v>1851</v>
      </c>
      <c r="C3755" s="2" t="s">
        <v>1852</v>
      </c>
      <c r="D3755" s="2" t="s">
        <v>17941</v>
      </c>
      <c r="E3755" s="2" t="s">
        <v>3293</v>
      </c>
      <c r="F3755" s="2">
        <v>24112601</v>
      </c>
      <c r="G3755" s="2" t="s">
        <v>810</v>
      </c>
      <c r="H3755" s="2">
        <v>3</v>
      </c>
      <c r="I3755" s="2">
        <v>6</v>
      </c>
      <c r="J3755" s="2">
        <v>16</v>
      </c>
      <c r="K3755" s="2">
        <v>6</v>
      </c>
      <c r="L3755" s="3">
        <v>120000</v>
      </c>
      <c r="M3755" s="2" t="s">
        <v>0</v>
      </c>
      <c r="N3755" s="4" t="s">
        <v>21</v>
      </c>
    </row>
    <row r="3756" spans="1:14" x14ac:dyDescent="0.25">
      <c r="A3756" s="1" t="s">
        <v>361</v>
      </c>
      <c r="B3756" s="2" t="s">
        <v>1851</v>
      </c>
      <c r="C3756" s="2" t="s">
        <v>1852</v>
      </c>
      <c r="D3756" s="2" t="s">
        <v>17941</v>
      </c>
      <c r="E3756" s="2" t="s">
        <v>3294</v>
      </c>
      <c r="F3756" s="2">
        <v>52152102</v>
      </c>
      <c r="G3756" s="2" t="s">
        <v>810</v>
      </c>
      <c r="H3756" s="2">
        <v>3</v>
      </c>
      <c r="I3756" s="2">
        <v>6</v>
      </c>
      <c r="J3756" s="2">
        <v>16</v>
      </c>
      <c r="K3756" s="2">
        <v>300</v>
      </c>
      <c r="L3756" s="3">
        <v>864000</v>
      </c>
      <c r="M3756" s="2" t="s">
        <v>0</v>
      </c>
      <c r="N3756" s="4" t="s">
        <v>21</v>
      </c>
    </row>
    <row r="3757" spans="1:14" x14ac:dyDescent="0.25">
      <c r="A3757" s="1" t="s">
        <v>361</v>
      </c>
      <c r="B3757" s="2" t="s">
        <v>1851</v>
      </c>
      <c r="C3757" s="2" t="s">
        <v>1867</v>
      </c>
      <c r="D3757" s="2" t="s">
        <v>17942</v>
      </c>
      <c r="E3757" s="2" t="s">
        <v>3295</v>
      </c>
      <c r="F3757" s="2">
        <v>52152006</v>
      </c>
      <c r="G3757" s="2" t="s">
        <v>810</v>
      </c>
      <c r="H3757" s="2">
        <v>3</v>
      </c>
      <c r="I3757" s="2">
        <v>6</v>
      </c>
      <c r="J3757" s="2">
        <v>16</v>
      </c>
      <c r="K3757" s="2">
        <v>10</v>
      </c>
      <c r="L3757" s="3">
        <v>460800</v>
      </c>
      <c r="M3757" s="2" t="s">
        <v>0</v>
      </c>
      <c r="N3757" s="4" t="s">
        <v>21</v>
      </c>
    </row>
    <row r="3758" spans="1:14" x14ac:dyDescent="0.25">
      <c r="A3758" s="1" t="s">
        <v>361</v>
      </c>
      <c r="B3758" s="2" t="s">
        <v>1851</v>
      </c>
      <c r="C3758" s="2" t="s">
        <v>1867</v>
      </c>
      <c r="D3758" s="2" t="s">
        <v>17942</v>
      </c>
      <c r="E3758" s="2" t="s">
        <v>3296</v>
      </c>
      <c r="F3758" s="2">
        <v>52152009</v>
      </c>
      <c r="G3758" s="2" t="s">
        <v>810</v>
      </c>
      <c r="H3758" s="2">
        <v>3</v>
      </c>
      <c r="I3758" s="2">
        <v>6</v>
      </c>
      <c r="J3758" s="2">
        <v>16</v>
      </c>
      <c r="K3758" s="2">
        <v>40</v>
      </c>
      <c r="L3758" s="3">
        <v>760000</v>
      </c>
      <c r="M3758" s="2" t="s">
        <v>0</v>
      </c>
      <c r="N3758" s="4" t="s">
        <v>21</v>
      </c>
    </row>
    <row r="3759" spans="1:14" x14ac:dyDescent="0.25">
      <c r="A3759" s="1" t="s">
        <v>361</v>
      </c>
      <c r="B3759" s="2" t="s">
        <v>1851</v>
      </c>
      <c r="C3759" s="2" t="s">
        <v>1867</v>
      </c>
      <c r="D3759" s="2" t="s">
        <v>17942</v>
      </c>
      <c r="E3759" s="2" t="s">
        <v>3297</v>
      </c>
      <c r="F3759" s="2">
        <v>52152004</v>
      </c>
      <c r="G3759" s="2" t="s">
        <v>810</v>
      </c>
      <c r="H3759" s="2">
        <v>3</v>
      </c>
      <c r="I3759" s="2">
        <v>6</v>
      </c>
      <c r="J3759" s="2">
        <v>16</v>
      </c>
      <c r="K3759" s="2">
        <v>100</v>
      </c>
      <c r="L3759" s="3">
        <v>2000000</v>
      </c>
      <c r="M3759" s="2" t="s">
        <v>0</v>
      </c>
      <c r="N3759" s="4" t="s">
        <v>21</v>
      </c>
    </row>
    <row r="3760" spans="1:14" x14ac:dyDescent="0.25">
      <c r="A3760" s="1" t="s">
        <v>361</v>
      </c>
      <c r="B3760" s="2" t="s">
        <v>1851</v>
      </c>
      <c r="C3760" s="2" t="s">
        <v>1867</v>
      </c>
      <c r="D3760" s="2" t="s">
        <v>17942</v>
      </c>
      <c r="E3760" s="2" t="s">
        <v>3298</v>
      </c>
      <c r="F3760" s="2">
        <v>52152000</v>
      </c>
      <c r="G3760" s="2" t="s">
        <v>810</v>
      </c>
      <c r="H3760" s="2">
        <v>3</v>
      </c>
      <c r="I3760" s="2">
        <v>6</v>
      </c>
      <c r="J3760" s="2">
        <v>16</v>
      </c>
      <c r="K3760" s="2">
        <v>40</v>
      </c>
      <c r="L3760" s="3">
        <v>760000</v>
      </c>
      <c r="M3760" s="2" t="s">
        <v>0</v>
      </c>
      <c r="N3760" s="4" t="s">
        <v>21</v>
      </c>
    </row>
    <row r="3761" spans="1:14" x14ac:dyDescent="0.25">
      <c r="A3761" s="1" t="s">
        <v>361</v>
      </c>
      <c r="B3761" s="2" t="s">
        <v>1851</v>
      </c>
      <c r="C3761" s="2" t="s">
        <v>1867</v>
      </c>
      <c r="D3761" s="2" t="s">
        <v>17942</v>
      </c>
      <c r="E3761" s="2" t="s">
        <v>3299</v>
      </c>
      <c r="F3761" s="2">
        <v>52152103</v>
      </c>
      <c r="G3761" s="2" t="s">
        <v>810</v>
      </c>
      <c r="H3761" s="2">
        <v>3</v>
      </c>
      <c r="I3761" s="2">
        <v>6</v>
      </c>
      <c r="J3761" s="2">
        <v>16</v>
      </c>
      <c r="K3761" s="2">
        <v>100</v>
      </c>
      <c r="L3761" s="3">
        <v>2000000</v>
      </c>
      <c r="M3761" s="2" t="s">
        <v>0</v>
      </c>
      <c r="N3761" s="4" t="s">
        <v>21</v>
      </c>
    </row>
    <row r="3762" spans="1:14" x14ac:dyDescent="0.25">
      <c r="A3762" s="1" t="s">
        <v>361</v>
      </c>
      <c r="B3762" s="2" t="s">
        <v>1851</v>
      </c>
      <c r="C3762" s="2" t="s">
        <v>1867</v>
      </c>
      <c r="D3762" s="2" t="s">
        <v>17942</v>
      </c>
      <c r="E3762" s="2" t="s">
        <v>3300</v>
      </c>
      <c r="F3762" s="2">
        <v>52151800</v>
      </c>
      <c r="G3762" s="2" t="s">
        <v>810</v>
      </c>
      <c r="H3762" s="2">
        <v>3</v>
      </c>
      <c r="I3762" s="2">
        <v>6</v>
      </c>
      <c r="J3762" s="2">
        <v>16</v>
      </c>
      <c r="K3762" s="2">
        <v>10</v>
      </c>
      <c r="L3762" s="3">
        <v>200000</v>
      </c>
      <c r="M3762" s="2" t="s">
        <v>0</v>
      </c>
      <c r="N3762" s="4" t="s">
        <v>21</v>
      </c>
    </row>
    <row r="3763" spans="1:14" x14ac:dyDescent="0.25">
      <c r="A3763" s="1" t="s">
        <v>361</v>
      </c>
      <c r="B3763" s="2" t="s">
        <v>1851</v>
      </c>
      <c r="C3763" s="2" t="s">
        <v>1867</v>
      </c>
      <c r="D3763" s="2" t="s">
        <v>17942</v>
      </c>
      <c r="E3763" s="2" t="s">
        <v>3301</v>
      </c>
      <c r="F3763" s="2">
        <v>52152000</v>
      </c>
      <c r="G3763" s="2" t="s">
        <v>810</v>
      </c>
      <c r="H3763" s="2">
        <v>3</v>
      </c>
      <c r="I3763" s="2">
        <v>6</v>
      </c>
      <c r="J3763" s="2">
        <v>16</v>
      </c>
      <c r="K3763" s="2">
        <v>100</v>
      </c>
      <c r="L3763" s="3">
        <v>2000000</v>
      </c>
      <c r="M3763" s="2" t="s">
        <v>0</v>
      </c>
      <c r="N3763" s="4" t="s">
        <v>21</v>
      </c>
    </row>
    <row r="3764" spans="1:14" x14ac:dyDescent="0.25">
      <c r="A3764" s="1" t="s">
        <v>361</v>
      </c>
      <c r="B3764" s="2" t="s">
        <v>1851</v>
      </c>
      <c r="C3764" s="2" t="s">
        <v>1867</v>
      </c>
      <c r="D3764" s="2" t="s">
        <v>17942</v>
      </c>
      <c r="E3764" s="2" t="s">
        <v>3302</v>
      </c>
      <c r="F3764" s="2">
        <v>52151800</v>
      </c>
      <c r="G3764" s="2" t="s">
        <v>810</v>
      </c>
      <c r="H3764" s="2">
        <v>3</v>
      </c>
      <c r="I3764" s="2">
        <v>6</v>
      </c>
      <c r="J3764" s="2">
        <v>16</v>
      </c>
      <c r="K3764" s="2">
        <v>80</v>
      </c>
      <c r="L3764" s="3">
        <v>800000</v>
      </c>
      <c r="M3764" s="2" t="s">
        <v>0</v>
      </c>
      <c r="N3764" s="4" t="s">
        <v>21</v>
      </c>
    </row>
    <row r="3765" spans="1:14" x14ac:dyDescent="0.25">
      <c r="A3765" s="1" t="s">
        <v>361</v>
      </c>
      <c r="B3765" s="2" t="s">
        <v>1851</v>
      </c>
      <c r="C3765" s="2" t="s">
        <v>1867</v>
      </c>
      <c r="D3765" s="2" t="s">
        <v>17942</v>
      </c>
      <c r="E3765" s="2" t="s">
        <v>3303</v>
      </c>
      <c r="F3765" s="2">
        <v>52151800</v>
      </c>
      <c r="G3765" s="2" t="s">
        <v>810</v>
      </c>
      <c r="H3765" s="2">
        <v>3</v>
      </c>
      <c r="I3765" s="2">
        <v>6</v>
      </c>
      <c r="J3765" s="2">
        <v>16</v>
      </c>
      <c r="K3765" s="2">
        <v>80</v>
      </c>
      <c r="L3765" s="3">
        <v>1200000</v>
      </c>
      <c r="M3765" s="2" t="s">
        <v>0</v>
      </c>
      <c r="N3765" s="4" t="s">
        <v>21</v>
      </c>
    </row>
    <row r="3766" spans="1:14" x14ac:dyDescent="0.25">
      <c r="A3766" s="1" t="s">
        <v>361</v>
      </c>
      <c r="B3766" s="2" t="s">
        <v>1851</v>
      </c>
      <c r="C3766" s="2" t="s">
        <v>1867</v>
      </c>
      <c r="D3766" s="2" t="s">
        <v>17942</v>
      </c>
      <c r="E3766" s="2" t="s">
        <v>3304</v>
      </c>
      <c r="F3766" s="2">
        <v>52152000</v>
      </c>
      <c r="G3766" s="2" t="s">
        <v>810</v>
      </c>
      <c r="H3766" s="2">
        <v>3</v>
      </c>
      <c r="I3766" s="2">
        <v>6</v>
      </c>
      <c r="J3766" s="2">
        <v>16</v>
      </c>
      <c r="K3766" s="2">
        <v>100</v>
      </c>
      <c r="L3766" s="3">
        <v>1900000</v>
      </c>
      <c r="M3766" s="2" t="s">
        <v>0</v>
      </c>
      <c r="N3766" s="4" t="s">
        <v>21</v>
      </c>
    </row>
    <row r="3767" spans="1:14" x14ac:dyDescent="0.25">
      <c r="A3767" s="1" t="s">
        <v>361</v>
      </c>
      <c r="B3767" s="2" t="s">
        <v>1851</v>
      </c>
      <c r="C3767" s="2" t="s">
        <v>1867</v>
      </c>
      <c r="D3767" s="2" t="s">
        <v>17942</v>
      </c>
      <c r="E3767" s="2" t="s">
        <v>3305</v>
      </c>
      <c r="F3767" s="2">
        <v>52152103</v>
      </c>
      <c r="G3767" s="2" t="s">
        <v>810</v>
      </c>
      <c r="H3767" s="2">
        <v>3</v>
      </c>
      <c r="I3767" s="2">
        <v>6</v>
      </c>
      <c r="J3767" s="2">
        <v>16</v>
      </c>
      <c r="K3767" s="2">
        <v>40</v>
      </c>
      <c r="L3767" s="3">
        <v>760000</v>
      </c>
      <c r="M3767" s="2" t="s">
        <v>0</v>
      </c>
      <c r="N3767" s="4" t="s">
        <v>21</v>
      </c>
    </row>
    <row r="3768" spans="1:14" x14ac:dyDescent="0.25">
      <c r="A3768" s="1" t="s">
        <v>361</v>
      </c>
      <c r="B3768" s="2" t="s">
        <v>1851</v>
      </c>
      <c r="C3768" s="2" t="s">
        <v>1867</v>
      </c>
      <c r="D3768" s="2" t="s">
        <v>17942</v>
      </c>
      <c r="E3768" s="2" t="s">
        <v>3306</v>
      </c>
      <c r="F3768" s="2">
        <v>52152103</v>
      </c>
      <c r="G3768" s="2" t="s">
        <v>810</v>
      </c>
      <c r="H3768" s="2">
        <v>3</v>
      </c>
      <c r="I3768" s="2">
        <v>6</v>
      </c>
      <c r="J3768" s="2">
        <v>16</v>
      </c>
      <c r="K3768" s="2">
        <v>100</v>
      </c>
      <c r="L3768" s="3">
        <v>1800000</v>
      </c>
      <c r="M3768" s="2" t="s">
        <v>0</v>
      </c>
      <c r="N3768" s="4" t="s">
        <v>21</v>
      </c>
    </row>
    <row r="3769" spans="1:14" x14ac:dyDescent="0.25">
      <c r="A3769" s="1" t="s">
        <v>361</v>
      </c>
      <c r="B3769" s="2" t="s">
        <v>113</v>
      </c>
      <c r="C3769" s="2" t="s">
        <v>113</v>
      </c>
      <c r="D3769" s="2" t="s">
        <v>114</v>
      </c>
      <c r="E3769" s="2" t="s">
        <v>3307</v>
      </c>
      <c r="F3769" s="2">
        <v>48101801</v>
      </c>
      <c r="G3769" s="2" t="s">
        <v>810</v>
      </c>
      <c r="H3769" s="2">
        <v>3</v>
      </c>
      <c r="I3769" s="2">
        <v>6</v>
      </c>
      <c r="J3769" s="2">
        <v>16</v>
      </c>
      <c r="K3769" s="2">
        <v>100</v>
      </c>
      <c r="L3769" s="3">
        <v>500000</v>
      </c>
      <c r="M3769" s="2" t="s">
        <v>0</v>
      </c>
      <c r="N3769" s="4" t="s">
        <v>21</v>
      </c>
    </row>
    <row r="3770" spans="1:14" x14ac:dyDescent="0.25">
      <c r="A3770" s="1" t="s">
        <v>361</v>
      </c>
      <c r="B3770" s="2" t="s">
        <v>113</v>
      </c>
      <c r="C3770" s="2" t="s">
        <v>113</v>
      </c>
      <c r="D3770" s="2" t="s">
        <v>114</v>
      </c>
      <c r="E3770" s="2" t="s">
        <v>3308</v>
      </c>
      <c r="F3770" s="2">
        <v>48101801</v>
      </c>
      <c r="G3770" s="2" t="s">
        <v>810</v>
      </c>
      <c r="H3770" s="2">
        <v>3</v>
      </c>
      <c r="I3770" s="2">
        <v>6</v>
      </c>
      <c r="J3770" s="2">
        <v>16</v>
      </c>
      <c r="K3770" s="2">
        <v>100</v>
      </c>
      <c r="L3770" s="3">
        <v>500000</v>
      </c>
      <c r="M3770" s="2" t="s">
        <v>0</v>
      </c>
      <c r="N3770" s="4" t="s">
        <v>21</v>
      </c>
    </row>
    <row r="3771" spans="1:14" x14ac:dyDescent="0.25">
      <c r="A3771" s="1" t="s">
        <v>361</v>
      </c>
      <c r="B3771" s="2" t="s">
        <v>113</v>
      </c>
      <c r="C3771" s="2" t="s">
        <v>113</v>
      </c>
      <c r="D3771" s="2" t="s">
        <v>114</v>
      </c>
      <c r="E3771" s="2" t="s">
        <v>3309</v>
      </c>
      <c r="F3771" s="2">
        <v>48101801</v>
      </c>
      <c r="G3771" s="2" t="s">
        <v>810</v>
      </c>
      <c r="H3771" s="2">
        <v>3</v>
      </c>
      <c r="I3771" s="2">
        <v>6</v>
      </c>
      <c r="J3771" s="2">
        <v>16</v>
      </c>
      <c r="K3771" s="2">
        <v>100</v>
      </c>
      <c r="L3771" s="3">
        <v>300000</v>
      </c>
      <c r="M3771" s="2" t="s">
        <v>0</v>
      </c>
      <c r="N3771" s="4" t="s">
        <v>21</v>
      </c>
    </row>
    <row r="3772" spans="1:14" x14ac:dyDescent="0.25">
      <c r="A3772" s="1" t="s">
        <v>361</v>
      </c>
      <c r="B3772" s="2" t="s">
        <v>113</v>
      </c>
      <c r="C3772" s="2" t="s">
        <v>113</v>
      </c>
      <c r="D3772" s="2" t="s">
        <v>114</v>
      </c>
      <c r="E3772" s="2" t="s">
        <v>3310</v>
      </c>
      <c r="F3772" s="2">
        <v>48101801</v>
      </c>
      <c r="G3772" s="2" t="s">
        <v>810</v>
      </c>
      <c r="H3772" s="2">
        <v>3</v>
      </c>
      <c r="I3772" s="2">
        <v>6</v>
      </c>
      <c r="J3772" s="2">
        <v>16</v>
      </c>
      <c r="K3772" s="2">
        <v>100</v>
      </c>
      <c r="L3772" s="3">
        <v>380000</v>
      </c>
      <c r="M3772" s="2" t="s">
        <v>0</v>
      </c>
      <c r="N3772" s="4" t="s">
        <v>21</v>
      </c>
    </row>
    <row r="3773" spans="1:14" x14ac:dyDescent="0.25">
      <c r="A3773" s="1" t="s">
        <v>361</v>
      </c>
      <c r="B3773" s="2" t="s">
        <v>113</v>
      </c>
      <c r="C3773" s="2" t="s">
        <v>113</v>
      </c>
      <c r="D3773" s="2" t="s">
        <v>114</v>
      </c>
      <c r="E3773" s="2" t="s">
        <v>3311</v>
      </c>
      <c r="F3773" s="2">
        <v>48101801</v>
      </c>
      <c r="G3773" s="2" t="s">
        <v>810</v>
      </c>
      <c r="H3773" s="2">
        <v>3</v>
      </c>
      <c r="I3773" s="2">
        <v>6</v>
      </c>
      <c r="J3773" s="2">
        <v>16</v>
      </c>
      <c r="K3773" s="2">
        <v>100</v>
      </c>
      <c r="L3773" s="3">
        <v>200000</v>
      </c>
      <c r="M3773" s="2" t="s">
        <v>0</v>
      </c>
      <c r="N3773" s="4" t="s">
        <v>21</v>
      </c>
    </row>
    <row r="3774" spans="1:14" x14ac:dyDescent="0.25">
      <c r="A3774" s="1" t="s">
        <v>361</v>
      </c>
      <c r="B3774" s="2" t="s">
        <v>1032</v>
      </c>
      <c r="C3774" s="2" t="s">
        <v>1032</v>
      </c>
      <c r="D3774" s="2" t="s">
        <v>17923</v>
      </c>
      <c r="E3774" s="2" t="s">
        <v>3312</v>
      </c>
      <c r="F3774" s="2">
        <v>11111604</v>
      </c>
      <c r="G3774" s="2" t="s">
        <v>810</v>
      </c>
      <c r="H3774" s="2">
        <v>4</v>
      </c>
      <c r="I3774" s="2">
        <v>4</v>
      </c>
      <c r="J3774" s="2">
        <v>16</v>
      </c>
      <c r="K3774" s="2">
        <v>1</v>
      </c>
      <c r="L3774" s="3">
        <v>3498107.34</v>
      </c>
      <c r="M3774" s="2" t="s">
        <v>20</v>
      </c>
      <c r="N3774" s="4" t="s">
        <v>21</v>
      </c>
    </row>
    <row r="3775" spans="1:14" x14ac:dyDescent="0.25">
      <c r="A3775" s="1" t="s">
        <v>361</v>
      </c>
      <c r="B3775" s="2" t="s">
        <v>1112</v>
      </c>
      <c r="C3775" s="2" t="s">
        <v>1112</v>
      </c>
      <c r="D3775" s="2" t="s">
        <v>17931</v>
      </c>
      <c r="E3775" s="2" t="s">
        <v>3312</v>
      </c>
      <c r="F3775" s="2">
        <v>31191500</v>
      </c>
      <c r="G3775" s="2" t="s">
        <v>810</v>
      </c>
      <c r="H3775" s="2">
        <v>4</v>
      </c>
      <c r="I3775" s="2">
        <v>4</v>
      </c>
      <c r="J3775" s="2">
        <v>16</v>
      </c>
      <c r="K3775" s="2">
        <v>1</v>
      </c>
      <c r="L3775" s="3">
        <v>6999812.0499999998</v>
      </c>
      <c r="M3775" s="2" t="s">
        <v>20</v>
      </c>
      <c r="N3775" s="4" t="s">
        <v>21</v>
      </c>
    </row>
    <row r="3776" spans="1:14" x14ac:dyDescent="0.25">
      <c r="A3776" s="1" t="s">
        <v>361</v>
      </c>
      <c r="B3776" s="2" t="s">
        <v>63</v>
      </c>
      <c r="C3776" s="2" t="s">
        <v>64</v>
      </c>
      <c r="D3776" s="2" t="s">
        <v>65</v>
      </c>
      <c r="E3776" s="2" t="s">
        <v>3312</v>
      </c>
      <c r="F3776" s="2">
        <v>31242202</v>
      </c>
      <c r="G3776" s="2" t="s">
        <v>810</v>
      </c>
      <c r="H3776" s="2">
        <v>4</v>
      </c>
      <c r="I3776" s="2">
        <v>4</v>
      </c>
      <c r="J3776" s="2">
        <v>16</v>
      </c>
      <c r="K3776" s="2">
        <v>1</v>
      </c>
      <c r="L3776" s="3">
        <v>1995257.53</v>
      </c>
      <c r="M3776" s="2" t="s">
        <v>20</v>
      </c>
      <c r="N3776" s="4" t="s">
        <v>21</v>
      </c>
    </row>
    <row r="3777" spans="1:14" x14ac:dyDescent="0.25">
      <c r="A3777" s="1" t="s">
        <v>361</v>
      </c>
      <c r="B3777" s="2" t="s">
        <v>72</v>
      </c>
      <c r="C3777" s="2" t="s">
        <v>73</v>
      </c>
      <c r="D3777" s="2" t="s">
        <v>74</v>
      </c>
      <c r="E3777" s="2" t="s">
        <v>3312</v>
      </c>
      <c r="F3777" s="2">
        <v>31211800</v>
      </c>
      <c r="G3777" s="2" t="s">
        <v>810</v>
      </c>
      <c r="H3777" s="2">
        <v>4</v>
      </c>
      <c r="I3777" s="2">
        <v>4</v>
      </c>
      <c r="J3777" s="2">
        <v>16</v>
      </c>
      <c r="K3777" s="2">
        <v>1</v>
      </c>
      <c r="L3777" s="3">
        <v>1998089.73</v>
      </c>
      <c r="M3777" s="2" t="s">
        <v>20</v>
      </c>
      <c r="N3777" s="4" t="s">
        <v>21</v>
      </c>
    </row>
    <row r="3778" spans="1:14" x14ac:dyDescent="0.25">
      <c r="A3778" s="1" t="s">
        <v>361</v>
      </c>
      <c r="B3778" s="2" t="s">
        <v>72</v>
      </c>
      <c r="C3778" s="2" t="s">
        <v>1183</v>
      </c>
      <c r="D3778" s="2" t="s">
        <v>17936</v>
      </c>
      <c r="E3778" s="2" t="s">
        <v>3312</v>
      </c>
      <c r="F3778" s="2">
        <v>30121601</v>
      </c>
      <c r="G3778" s="2" t="s">
        <v>810</v>
      </c>
      <c r="H3778" s="2">
        <v>4</v>
      </c>
      <c r="I3778" s="2">
        <v>4</v>
      </c>
      <c r="J3778" s="2">
        <v>16</v>
      </c>
      <c r="K3778" s="2">
        <v>1</v>
      </c>
      <c r="L3778" s="3">
        <v>1964413.92</v>
      </c>
      <c r="M3778" s="2" t="s">
        <v>20</v>
      </c>
      <c r="N3778" s="4" t="s">
        <v>21</v>
      </c>
    </row>
    <row r="3779" spans="1:14" x14ac:dyDescent="0.25">
      <c r="A3779" s="1" t="s">
        <v>361</v>
      </c>
      <c r="B3779" s="2" t="s">
        <v>408</v>
      </c>
      <c r="C3779" s="2" t="s">
        <v>1211</v>
      </c>
      <c r="D3779" s="2" t="s">
        <v>17938</v>
      </c>
      <c r="E3779" s="2" t="s">
        <v>3312</v>
      </c>
      <c r="F3779" s="2">
        <v>31211700</v>
      </c>
      <c r="G3779" s="2" t="s">
        <v>810</v>
      </c>
      <c r="H3779" s="2">
        <v>4</v>
      </c>
      <c r="I3779" s="2">
        <v>4</v>
      </c>
      <c r="J3779" s="2">
        <v>16</v>
      </c>
      <c r="K3779" s="2">
        <v>1</v>
      </c>
      <c r="L3779" s="3">
        <v>3494530.2</v>
      </c>
      <c r="M3779" s="2" t="s">
        <v>20</v>
      </c>
      <c r="N3779" s="4" t="s">
        <v>21</v>
      </c>
    </row>
    <row r="3780" spans="1:14" x14ac:dyDescent="0.25">
      <c r="A3780" s="1" t="s">
        <v>361</v>
      </c>
      <c r="B3780" s="2" t="s">
        <v>408</v>
      </c>
      <c r="C3780" s="2" t="s">
        <v>1234</v>
      </c>
      <c r="D3780" s="2" t="s">
        <v>17939</v>
      </c>
      <c r="E3780" s="2" t="s">
        <v>3312</v>
      </c>
      <c r="F3780" s="2">
        <v>31201600</v>
      </c>
      <c r="G3780" s="2" t="s">
        <v>810</v>
      </c>
      <c r="H3780" s="2">
        <v>4</v>
      </c>
      <c r="I3780" s="2">
        <v>4</v>
      </c>
      <c r="J3780" s="2">
        <v>16</v>
      </c>
      <c r="K3780" s="2">
        <v>1</v>
      </c>
      <c r="L3780" s="3">
        <v>1999887.82</v>
      </c>
      <c r="M3780" s="2" t="s">
        <v>20</v>
      </c>
      <c r="N3780" s="4" t="s">
        <v>21</v>
      </c>
    </row>
    <row r="3781" spans="1:14" x14ac:dyDescent="0.25">
      <c r="A3781" s="1" t="s">
        <v>361</v>
      </c>
      <c r="B3781" s="2" t="s">
        <v>76</v>
      </c>
      <c r="C3781" s="2" t="s">
        <v>77</v>
      </c>
      <c r="D3781" s="2" t="s">
        <v>78</v>
      </c>
      <c r="E3781" s="2" t="s">
        <v>3312</v>
      </c>
      <c r="F3781" s="2">
        <v>24121800</v>
      </c>
      <c r="G3781" s="2" t="s">
        <v>810</v>
      </c>
      <c r="H3781" s="2">
        <v>4</v>
      </c>
      <c r="I3781" s="2">
        <v>4</v>
      </c>
      <c r="J3781" s="2">
        <v>16</v>
      </c>
      <c r="K3781" s="2">
        <v>1</v>
      </c>
      <c r="L3781" s="3">
        <v>49993901.579999998</v>
      </c>
      <c r="M3781" s="2" t="s">
        <v>20</v>
      </c>
      <c r="N3781" s="4" t="s">
        <v>21</v>
      </c>
    </row>
    <row r="3782" spans="1:14" x14ac:dyDescent="0.25">
      <c r="A3782" s="1" t="s">
        <v>361</v>
      </c>
      <c r="B3782" s="2" t="s">
        <v>76</v>
      </c>
      <c r="C3782" s="2" t="s">
        <v>83</v>
      </c>
      <c r="D3782" s="2" t="s">
        <v>84</v>
      </c>
      <c r="E3782" s="2" t="s">
        <v>3312</v>
      </c>
      <c r="F3782" s="2">
        <v>31201600</v>
      </c>
      <c r="G3782" s="2" t="s">
        <v>810</v>
      </c>
      <c r="H3782" s="2">
        <v>4</v>
      </c>
      <c r="I3782" s="2">
        <v>4</v>
      </c>
      <c r="J3782" s="2">
        <v>16</v>
      </c>
      <c r="K3782" s="2">
        <v>1</v>
      </c>
      <c r="L3782" s="3">
        <v>3995724.88</v>
      </c>
      <c r="M3782" s="2" t="s">
        <v>20</v>
      </c>
      <c r="N3782" s="4" t="s">
        <v>21</v>
      </c>
    </row>
    <row r="3783" spans="1:14" x14ac:dyDescent="0.25">
      <c r="A3783" s="1" t="s">
        <v>361</v>
      </c>
      <c r="B3783" s="2" t="s">
        <v>86</v>
      </c>
      <c r="C3783" s="2" t="s">
        <v>87</v>
      </c>
      <c r="D3783" s="2" t="s">
        <v>88</v>
      </c>
      <c r="E3783" s="2" t="s">
        <v>3312</v>
      </c>
      <c r="F3783" s="2">
        <v>24101616</v>
      </c>
      <c r="G3783" s="2" t="s">
        <v>810</v>
      </c>
      <c r="H3783" s="2">
        <v>4</v>
      </c>
      <c r="I3783" s="2">
        <v>4</v>
      </c>
      <c r="J3783" s="2">
        <v>16</v>
      </c>
      <c r="K3783" s="2">
        <v>1</v>
      </c>
      <c r="L3783" s="3">
        <v>1498774.06</v>
      </c>
      <c r="M3783" s="2" t="s">
        <v>20</v>
      </c>
      <c r="N3783" s="4" t="s">
        <v>21</v>
      </c>
    </row>
    <row r="3784" spans="1:14" x14ac:dyDescent="0.25">
      <c r="A3784" s="1" t="s">
        <v>361</v>
      </c>
      <c r="B3784" s="2" t="s">
        <v>86</v>
      </c>
      <c r="C3784" s="2" t="s">
        <v>90</v>
      </c>
      <c r="D3784" s="2" t="s">
        <v>91</v>
      </c>
      <c r="E3784" s="2" t="s">
        <v>3312</v>
      </c>
      <c r="F3784" s="2">
        <v>30161500</v>
      </c>
      <c r="G3784" s="2" t="s">
        <v>810</v>
      </c>
      <c r="H3784" s="2">
        <v>4</v>
      </c>
      <c r="I3784" s="2">
        <v>4</v>
      </c>
      <c r="J3784" s="2">
        <v>16</v>
      </c>
      <c r="K3784" s="2">
        <v>1</v>
      </c>
      <c r="L3784" s="3">
        <v>21499979.899999999</v>
      </c>
      <c r="M3784" s="2" t="s">
        <v>20</v>
      </c>
      <c r="N3784" s="4" t="s">
        <v>21</v>
      </c>
    </row>
    <row r="3785" spans="1:14" x14ac:dyDescent="0.25">
      <c r="A3785" s="1" t="s">
        <v>361</v>
      </c>
      <c r="B3785" s="2" t="s">
        <v>86</v>
      </c>
      <c r="C3785" s="2" t="s">
        <v>93</v>
      </c>
      <c r="D3785" s="2" t="s">
        <v>94</v>
      </c>
      <c r="E3785" s="2" t="s">
        <v>3312</v>
      </c>
      <c r="F3785" s="2">
        <v>30161600</v>
      </c>
      <c r="G3785" s="2" t="s">
        <v>810</v>
      </c>
      <c r="H3785" s="2">
        <v>4</v>
      </c>
      <c r="I3785" s="2">
        <v>4</v>
      </c>
      <c r="J3785" s="2">
        <v>16</v>
      </c>
      <c r="K3785" s="2">
        <v>1</v>
      </c>
      <c r="L3785" s="3">
        <v>9999913.9100000001</v>
      </c>
      <c r="M3785" s="2" t="s">
        <v>20</v>
      </c>
      <c r="N3785" s="4" t="s">
        <v>21</v>
      </c>
    </row>
    <row r="3786" spans="1:14" x14ac:dyDescent="0.25">
      <c r="A3786" s="1" t="s">
        <v>361</v>
      </c>
      <c r="B3786" s="2" t="s">
        <v>86</v>
      </c>
      <c r="C3786" s="2" t="s">
        <v>93</v>
      </c>
      <c r="D3786" s="2" t="s">
        <v>94</v>
      </c>
      <c r="E3786" s="2" t="s">
        <v>3313</v>
      </c>
      <c r="F3786" s="2">
        <v>40141700</v>
      </c>
      <c r="G3786" s="2" t="s">
        <v>810</v>
      </c>
      <c r="H3786" s="2">
        <v>4</v>
      </c>
      <c r="I3786" s="2">
        <v>4</v>
      </c>
      <c r="J3786" s="2">
        <v>10</v>
      </c>
      <c r="K3786" s="2">
        <v>1</v>
      </c>
      <c r="L3786" s="3">
        <v>599244.73</v>
      </c>
      <c r="M3786" s="2" t="s">
        <v>20</v>
      </c>
      <c r="N3786" s="4" t="s">
        <v>21</v>
      </c>
    </row>
    <row r="3787" spans="1:14" x14ac:dyDescent="0.25">
      <c r="A3787" s="1" t="s">
        <v>361</v>
      </c>
      <c r="B3787" s="2" t="s">
        <v>1851</v>
      </c>
      <c r="C3787" s="2" t="s">
        <v>1852</v>
      </c>
      <c r="D3787" s="2" t="s">
        <v>17941</v>
      </c>
      <c r="E3787" s="2" t="s">
        <v>3312</v>
      </c>
      <c r="F3787" s="2">
        <v>30171703</v>
      </c>
      <c r="G3787" s="2" t="s">
        <v>810</v>
      </c>
      <c r="H3787" s="2">
        <v>4</v>
      </c>
      <c r="I3787" s="2">
        <v>4</v>
      </c>
      <c r="J3787" s="2">
        <v>16</v>
      </c>
      <c r="K3787" s="2">
        <v>1</v>
      </c>
      <c r="L3787" s="3">
        <v>1997337.65</v>
      </c>
      <c r="M3787" s="2" t="s">
        <v>20</v>
      </c>
      <c r="N3787" s="4" t="s">
        <v>21</v>
      </c>
    </row>
    <row r="3788" spans="1:14" x14ac:dyDescent="0.25">
      <c r="A3788" s="1" t="s">
        <v>361</v>
      </c>
      <c r="B3788" s="2" t="s">
        <v>1851</v>
      </c>
      <c r="C3788" s="2" t="s">
        <v>1867</v>
      </c>
      <c r="D3788" s="2" t="s">
        <v>17942</v>
      </c>
      <c r="E3788" s="2" t="s">
        <v>3312</v>
      </c>
      <c r="F3788" s="2">
        <v>30181500</v>
      </c>
      <c r="G3788" s="2" t="s">
        <v>810</v>
      </c>
      <c r="H3788" s="2">
        <v>4</v>
      </c>
      <c r="I3788" s="2">
        <v>4</v>
      </c>
      <c r="J3788" s="2">
        <v>16</v>
      </c>
      <c r="K3788" s="2">
        <v>1</v>
      </c>
      <c r="L3788" s="3">
        <v>1991448.34</v>
      </c>
      <c r="M3788" s="2" t="s">
        <v>20</v>
      </c>
      <c r="N3788" s="4" t="s">
        <v>21</v>
      </c>
    </row>
    <row r="3789" spans="1:14" x14ac:dyDescent="0.25">
      <c r="A3789" s="1" t="s">
        <v>361</v>
      </c>
      <c r="B3789" s="2" t="s">
        <v>1851</v>
      </c>
      <c r="C3789" s="2" t="s">
        <v>1879</v>
      </c>
      <c r="D3789" s="2" t="s">
        <v>17943</v>
      </c>
      <c r="E3789" s="2" t="s">
        <v>3312</v>
      </c>
      <c r="F3789" s="2">
        <v>30131704</v>
      </c>
      <c r="G3789" s="2" t="s">
        <v>810</v>
      </c>
      <c r="H3789" s="2">
        <v>4</v>
      </c>
      <c r="I3789" s="2">
        <v>4</v>
      </c>
      <c r="J3789" s="2">
        <v>16</v>
      </c>
      <c r="K3789" s="2">
        <v>1</v>
      </c>
      <c r="L3789" s="3">
        <v>5999216.0199999996</v>
      </c>
      <c r="M3789" s="2" t="s">
        <v>20</v>
      </c>
      <c r="N3789" s="4" t="s">
        <v>21</v>
      </c>
    </row>
    <row r="3790" spans="1:14" x14ac:dyDescent="0.25">
      <c r="A3790" s="1" t="s">
        <v>361</v>
      </c>
      <c r="B3790" s="2" t="s">
        <v>1851</v>
      </c>
      <c r="C3790" s="2" t="s">
        <v>1883</v>
      </c>
      <c r="D3790" s="2" t="s">
        <v>17944</v>
      </c>
      <c r="E3790" s="2" t="s">
        <v>3312</v>
      </c>
      <c r="F3790" s="2">
        <v>31201601</v>
      </c>
      <c r="G3790" s="2" t="s">
        <v>810</v>
      </c>
      <c r="H3790" s="2">
        <v>4</v>
      </c>
      <c r="I3790" s="2">
        <v>4</v>
      </c>
      <c r="J3790" s="2">
        <v>16</v>
      </c>
      <c r="K3790" s="2">
        <v>1</v>
      </c>
      <c r="L3790" s="3">
        <v>6998830.2999999998</v>
      </c>
      <c r="M3790" s="2" t="s">
        <v>20</v>
      </c>
      <c r="N3790" s="4" t="s">
        <v>21</v>
      </c>
    </row>
    <row r="3791" spans="1:14" x14ac:dyDescent="0.25">
      <c r="A3791" s="1" t="s">
        <v>361</v>
      </c>
      <c r="B3791" s="2" t="s">
        <v>1851</v>
      </c>
      <c r="C3791" s="2" t="s">
        <v>1891</v>
      </c>
      <c r="D3791" s="2" t="s">
        <v>17945</v>
      </c>
      <c r="E3791" s="2" t="s">
        <v>3312</v>
      </c>
      <c r="F3791" s="2">
        <v>30151500</v>
      </c>
      <c r="G3791" s="2" t="s">
        <v>810</v>
      </c>
      <c r="H3791" s="2">
        <v>4</v>
      </c>
      <c r="I3791" s="2">
        <v>4</v>
      </c>
      <c r="J3791" s="2">
        <v>16</v>
      </c>
      <c r="K3791" s="2">
        <v>1</v>
      </c>
      <c r="L3791" s="3">
        <v>2995814.29</v>
      </c>
      <c r="M3791" s="2" t="s">
        <v>20</v>
      </c>
      <c r="N3791" s="4" t="s">
        <v>21</v>
      </c>
    </row>
    <row r="3792" spans="1:14" x14ac:dyDescent="0.25">
      <c r="A3792" s="1" t="s">
        <v>361</v>
      </c>
      <c r="B3792" s="2" t="s">
        <v>1851</v>
      </c>
      <c r="C3792" s="2" t="s">
        <v>1895</v>
      </c>
      <c r="D3792" s="2" t="s">
        <v>17946</v>
      </c>
      <c r="E3792" s="2" t="s">
        <v>3312</v>
      </c>
      <c r="F3792" s="2">
        <v>27112838</v>
      </c>
      <c r="G3792" s="2" t="s">
        <v>810</v>
      </c>
      <c r="H3792" s="2">
        <v>4</v>
      </c>
      <c r="I3792" s="2">
        <v>4</v>
      </c>
      <c r="J3792" s="2">
        <v>16</v>
      </c>
      <c r="K3792" s="2">
        <v>1</v>
      </c>
      <c r="L3792" s="3">
        <v>3999637.6</v>
      </c>
      <c r="M3792" s="2" t="s">
        <v>20</v>
      </c>
      <c r="N3792" s="4" t="s">
        <v>21</v>
      </c>
    </row>
    <row r="3793" spans="1:14" x14ac:dyDescent="0.25">
      <c r="A3793" s="1" t="s">
        <v>361</v>
      </c>
      <c r="B3793" s="2" t="s">
        <v>103</v>
      </c>
      <c r="C3793" s="2" t="s">
        <v>104</v>
      </c>
      <c r="D3793" s="2" t="s">
        <v>105</v>
      </c>
      <c r="E3793" s="2" t="s">
        <v>3312</v>
      </c>
      <c r="F3793" s="2">
        <v>31211904</v>
      </c>
      <c r="G3793" s="2" t="s">
        <v>810</v>
      </c>
      <c r="H3793" s="2">
        <v>4</v>
      </c>
      <c r="I3793" s="2">
        <v>4</v>
      </c>
      <c r="J3793" s="2">
        <v>16</v>
      </c>
      <c r="K3793" s="2">
        <v>1</v>
      </c>
      <c r="L3793" s="3">
        <v>3998229.83</v>
      </c>
      <c r="M3793" s="2" t="s">
        <v>20</v>
      </c>
      <c r="N3793" s="4" t="s">
        <v>21</v>
      </c>
    </row>
    <row r="3794" spans="1:14" x14ac:dyDescent="0.25">
      <c r="A3794" s="1" t="s">
        <v>361</v>
      </c>
      <c r="B3794" s="2" t="s">
        <v>2048</v>
      </c>
      <c r="C3794" s="2" t="s">
        <v>2048</v>
      </c>
      <c r="D3794" s="2" t="s">
        <v>17948</v>
      </c>
      <c r="E3794" s="2" t="s">
        <v>3312</v>
      </c>
      <c r="F3794" s="2">
        <v>40141600</v>
      </c>
      <c r="G3794" s="2" t="s">
        <v>810</v>
      </c>
      <c r="H3794" s="2">
        <v>4</v>
      </c>
      <c r="I3794" s="2">
        <v>4</v>
      </c>
      <c r="J3794" s="2">
        <v>16</v>
      </c>
      <c r="K3794" s="2">
        <v>1</v>
      </c>
      <c r="L3794" s="3">
        <v>4999811.18</v>
      </c>
      <c r="M3794" s="2" t="s">
        <v>20</v>
      </c>
      <c r="N3794" s="4" t="s">
        <v>21</v>
      </c>
    </row>
    <row r="3795" spans="1:14" x14ac:dyDescent="0.25">
      <c r="A3795" s="1" t="s">
        <v>361</v>
      </c>
      <c r="B3795" s="2" t="s">
        <v>113</v>
      </c>
      <c r="C3795" s="2" t="s">
        <v>113</v>
      </c>
      <c r="D3795" s="2" t="s">
        <v>114</v>
      </c>
      <c r="E3795" s="2" t="s">
        <v>3312</v>
      </c>
      <c r="F3795" s="2">
        <v>31162800</v>
      </c>
      <c r="G3795" s="2" t="s">
        <v>810</v>
      </c>
      <c r="H3795" s="2">
        <v>4</v>
      </c>
      <c r="I3795" s="2">
        <v>4</v>
      </c>
      <c r="J3795" s="2">
        <v>16</v>
      </c>
      <c r="K3795" s="2">
        <v>1</v>
      </c>
      <c r="L3795" s="3">
        <v>6999992.9299999997</v>
      </c>
      <c r="M3795" s="2" t="s">
        <v>20</v>
      </c>
      <c r="N3795" s="4" t="s">
        <v>21</v>
      </c>
    </row>
    <row r="3796" spans="1:14" x14ac:dyDescent="0.25">
      <c r="A3796" s="1" t="s">
        <v>361</v>
      </c>
      <c r="B3796" s="2" t="s">
        <v>113</v>
      </c>
      <c r="C3796" s="2" t="s">
        <v>113</v>
      </c>
      <c r="D3796" s="2" t="s">
        <v>114</v>
      </c>
      <c r="E3796" s="2" t="s">
        <v>3314</v>
      </c>
      <c r="F3796" s="2">
        <v>40141700</v>
      </c>
      <c r="G3796" s="2" t="s">
        <v>810</v>
      </c>
      <c r="H3796" s="2">
        <v>4</v>
      </c>
      <c r="I3796" s="2">
        <v>4</v>
      </c>
      <c r="J3796" s="2">
        <v>10</v>
      </c>
      <c r="K3796" s="2">
        <v>1</v>
      </c>
      <c r="L3796" s="3">
        <v>398504.14</v>
      </c>
      <c r="M3796" s="2" t="s">
        <v>20</v>
      </c>
      <c r="N3796" s="4" t="s">
        <v>21</v>
      </c>
    </row>
    <row r="3797" spans="1:14" x14ac:dyDescent="0.25">
      <c r="A3797" s="1" t="s">
        <v>361</v>
      </c>
      <c r="B3797" s="2" t="s">
        <v>253</v>
      </c>
      <c r="C3797" s="2" t="s">
        <v>2331</v>
      </c>
      <c r="D3797" s="2" t="s">
        <v>17949</v>
      </c>
      <c r="E3797" s="2" t="s">
        <v>3312</v>
      </c>
      <c r="F3797" s="2">
        <v>40141600</v>
      </c>
      <c r="G3797" s="2" t="s">
        <v>810</v>
      </c>
      <c r="H3797" s="2">
        <v>4</v>
      </c>
      <c r="I3797" s="2">
        <v>4</v>
      </c>
      <c r="J3797" s="2">
        <v>16</v>
      </c>
      <c r="K3797" s="2">
        <v>1</v>
      </c>
      <c r="L3797" s="3">
        <v>998500.44</v>
      </c>
      <c r="M3797" s="2" t="s">
        <v>20</v>
      </c>
      <c r="N3797" s="4" t="s">
        <v>21</v>
      </c>
    </row>
    <row r="3798" spans="1:14" x14ac:dyDescent="0.25">
      <c r="A3798" s="1" t="s">
        <v>361</v>
      </c>
      <c r="B3798" s="2" t="s">
        <v>378</v>
      </c>
      <c r="C3798" s="2" t="s">
        <v>2425</v>
      </c>
      <c r="D3798" s="2" t="s">
        <v>17954</v>
      </c>
      <c r="E3798" s="2" t="s">
        <v>3315</v>
      </c>
      <c r="F3798" s="2">
        <v>40141700</v>
      </c>
      <c r="G3798" s="2" t="s">
        <v>810</v>
      </c>
      <c r="H3798" s="2">
        <v>4</v>
      </c>
      <c r="I3798" s="2">
        <v>4</v>
      </c>
      <c r="J3798" s="2">
        <v>10</v>
      </c>
      <c r="K3798" s="2">
        <v>1</v>
      </c>
      <c r="L3798" s="3">
        <v>31999821.140000001</v>
      </c>
      <c r="M3798" s="2" t="s">
        <v>20</v>
      </c>
      <c r="N3798" s="4" t="s">
        <v>21</v>
      </c>
    </row>
    <row r="3799" spans="1:14" x14ac:dyDescent="0.25">
      <c r="A3799" s="1" t="s">
        <v>361</v>
      </c>
      <c r="B3799" s="2" t="s">
        <v>378</v>
      </c>
      <c r="C3799" s="2" t="s">
        <v>2488</v>
      </c>
      <c r="D3799" s="2" t="s">
        <v>17955</v>
      </c>
      <c r="E3799" s="2" t="s">
        <v>3316</v>
      </c>
      <c r="F3799" s="2">
        <v>26121600</v>
      </c>
      <c r="G3799" s="2" t="s">
        <v>810</v>
      </c>
      <c r="H3799" s="2">
        <v>4</v>
      </c>
      <c r="I3799" s="2">
        <v>4</v>
      </c>
      <c r="J3799" s="2">
        <v>10</v>
      </c>
      <c r="K3799" s="2">
        <v>1</v>
      </c>
      <c r="L3799" s="3">
        <v>4999657.67</v>
      </c>
      <c r="M3799" s="2" t="s">
        <v>20</v>
      </c>
      <c r="N3799" s="4" t="s">
        <v>21</v>
      </c>
    </row>
    <row r="3800" spans="1:14" x14ac:dyDescent="0.25">
      <c r="A3800" s="1" t="s">
        <v>361</v>
      </c>
      <c r="B3800" s="2" t="s">
        <v>378</v>
      </c>
      <c r="C3800" s="2" t="s">
        <v>2536</v>
      </c>
      <c r="D3800" s="2" t="s">
        <v>17956</v>
      </c>
      <c r="E3800" s="2" t="s">
        <v>3317</v>
      </c>
      <c r="F3800" s="2" t="s">
        <v>3318</v>
      </c>
      <c r="G3800" s="2" t="s">
        <v>810</v>
      </c>
      <c r="H3800" s="2">
        <v>4</v>
      </c>
      <c r="I3800" s="2">
        <v>4</v>
      </c>
      <c r="J3800" s="2">
        <v>10</v>
      </c>
      <c r="K3800" s="2">
        <v>1</v>
      </c>
      <c r="L3800" s="3">
        <v>41999785.030000001</v>
      </c>
      <c r="M3800" s="2" t="s">
        <v>20</v>
      </c>
      <c r="N3800" s="4" t="s">
        <v>21</v>
      </c>
    </row>
    <row r="3801" spans="1:14" x14ac:dyDescent="0.25">
      <c r="A3801" s="1" t="s">
        <v>361</v>
      </c>
      <c r="B3801" s="2" t="s">
        <v>162</v>
      </c>
      <c r="C3801" s="2" t="s">
        <v>567</v>
      </c>
      <c r="D3801" s="2" t="s">
        <v>17885</v>
      </c>
      <c r="E3801" s="2" t="s">
        <v>3319</v>
      </c>
      <c r="F3801" s="2">
        <v>72154101</v>
      </c>
      <c r="G3801" s="2" t="s">
        <v>490</v>
      </c>
      <c r="H3801" s="2">
        <v>1</v>
      </c>
      <c r="I3801" s="2">
        <v>6</v>
      </c>
      <c r="J3801" s="2">
        <v>10</v>
      </c>
      <c r="K3801" s="2">
        <v>1</v>
      </c>
      <c r="L3801" s="3">
        <v>3960000</v>
      </c>
      <c r="M3801" s="2" t="s">
        <v>20</v>
      </c>
      <c r="N3801" s="4" t="s">
        <v>21</v>
      </c>
    </row>
    <row r="3802" spans="1:14" x14ac:dyDescent="0.25">
      <c r="A3802" s="1" t="s">
        <v>361</v>
      </c>
      <c r="B3802" s="2" t="s">
        <v>189</v>
      </c>
      <c r="C3802" s="2" t="s">
        <v>2626</v>
      </c>
      <c r="D3802" s="2" t="s">
        <v>17961</v>
      </c>
      <c r="E3802" s="2" t="s">
        <v>3320</v>
      </c>
      <c r="F3802" s="2">
        <v>72101507</v>
      </c>
      <c r="G3802" s="2" t="s">
        <v>490</v>
      </c>
      <c r="H3802" s="2">
        <v>2</v>
      </c>
      <c r="I3802" s="2">
        <v>6</v>
      </c>
      <c r="J3802" s="2">
        <v>10</v>
      </c>
      <c r="K3802" s="2">
        <v>1</v>
      </c>
      <c r="L3802" s="3">
        <v>39579985</v>
      </c>
      <c r="M3802" s="2" t="s">
        <v>20</v>
      </c>
      <c r="N3802" s="4" t="s">
        <v>21</v>
      </c>
    </row>
    <row r="3803" spans="1:14" x14ac:dyDescent="0.25">
      <c r="A3803" s="1" t="s">
        <v>361</v>
      </c>
      <c r="B3803" s="2" t="s">
        <v>3321</v>
      </c>
      <c r="C3803" s="2" t="s">
        <v>3322</v>
      </c>
      <c r="D3803" s="2" t="s">
        <v>18002</v>
      </c>
      <c r="E3803" s="2" t="s">
        <v>3323</v>
      </c>
      <c r="F3803" s="2">
        <v>72121400</v>
      </c>
      <c r="G3803" s="2" t="s">
        <v>496</v>
      </c>
      <c r="H3803" s="2">
        <v>2</v>
      </c>
      <c r="I3803" s="2">
        <v>9</v>
      </c>
      <c r="J3803" s="2">
        <v>10</v>
      </c>
      <c r="K3803" s="2">
        <v>1</v>
      </c>
      <c r="L3803" s="3">
        <v>678852326.05999994</v>
      </c>
      <c r="M3803" s="2" t="s">
        <v>20</v>
      </c>
      <c r="N3803" s="4" t="s">
        <v>21</v>
      </c>
    </row>
    <row r="3804" spans="1:14" x14ac:dyDescent="0.25">
      <c r="A3804" s="1" t="s">
        <v>361</v>
      </c>
      <c r="B3804" s="2" t="s">
        <v>3321</v>
      </c>
      <c r="C3804" s="2" t="s">
        <v>3324</v>
      </c>
      <c r="D3804" s="2" t="s">
        <v>18003</v>
      </c>
      <c r="E3804" s="2" t="s">
        <v>3325</v>
      </c>
      <c r="F3804" s="2">
        <v>72121400</v>
      </c>
      <c r="G3804" s="2" t="s">
        <v>496</v>
      </c>
      <c r="H3804" s="2">
        <v>3</v>
      </c>
      <c r="I3804" s="2">
        <v>9</v>
      </c>
      <c r="J3804" s="2">
        <v>10</v>
      </c>
      <c r="K3804" s="2">
        <v>1</v>
      </c>
      <c r="L3804" s="3">
        <v>255348000</v>
      </c>
      <c r="M3804" s="2" t="s">
        <v>20</v>
      </c>
      <c r="N3804" s="4" t="s">
        <v>21</v>
      </c>
    </row>
    <row r="3805" spans="1:14" x14ac:dyDescent="0.25">
      <c r="A3805" s="1" t="s">
        <v>361</v>
      </c>
      <c r="B3805" s="2" t="s">
        <v>189</v>
      </c>
      <c r="C3805" s="2" t="s">
        <v>2626</v>
      </c>
      <c r="D3805" s="2" t="s">
        <v>17961</v>
      </c>
      <c r="E3805" s="2" t="s">
        <v>3326</v>
      </c>
      <c r="F3805" s="2">
        <v>72101507</v>
      </c>
      <c r="G3805" s="2" t="s">
        <v>496</v>
      </c>
      <c r="H3805" s="2">
        <v>3</v>
      </c>
      <c r="I3805" s="2">
        <v>6</v>
      </c>
      <c r="J3805" s="2">
        <v>10</v>
      </c>
      <c r="K3805" s="2">
        <v>1</v>
      </c>
      <c r="L3805" s="3">
        <v>29519999.989999998</v>
      </c>
      <c r="M3805" s="2" t="s">
        <v>20</v>
      </c>
      <c r="N3805" s="4" t="s">
        <v>21</v>
      </c>
    </row>
    <row r="3806" spans="1:14" x14ac:dyDescent="0.25">
      <c r="A3806" s="1" t="s">
        <v>361</v>
      </c>
      <c r="B3806" s="2" t="s">
        <v>189</v>
      </c>
      <c r="C3806" s="2" t="s">
        <v>2626</v>
      </c>
      <c r="D3806" s="2" t="s">
        <v>17961</v>
      </c>
      <c r="E3806" s="2" t="s">
        <v>3327</v>
      </c>
      <c r="F3806" s="2">
        <v>72101500</v>
      </c>
      <c r="G3806" s="2" t="s">
        <v>496</v>
      </c>
      <c r="H3806" s="2">
        <v>3</v>
      </c>
      <c r="I3806" s="2">
        <v>9</v>
      </c>
      <c r="J3806" s="2">
        <v>10</v>
      </c>
      <c r="K3806" s="2">
        <v>1</v>
      </c>
      <c r="L3806" s="3">
        <v>152519999.99000001</v>
      </c>
      <c r="M3806" s="2" t="s">
        <v>20</v>
      </c>
      <c r="N3806" s="4" t="s">
        <v>21</v>
      </c>
    </row>
    <row r="3807" spans="1:14" x14ac:dyDescent="0.25">
      <c r="A3807" s="1" t="s">
        <v>361</v>
      </c>
      <c r="B3807" s="2" t="s">
        <v>189</v>
      </c>
      <c r="C3807" s="2" t="s">
        <v>2626</v>
      </c>
      <c r="D3807" s="2" t="s">
        <v>17961</v>
      </c>
      <c r="E3807" s="2" t="s">
        <v>3328</v>
      </c>
      <c r="F3807" s="2">
        <v>72101507</v>
      </c>
      <c r="G3807" s="2" t="s">
        <v>496</v>
      </c>
      <c r="H3807" s="2">
        <v>3</v>
      </c>
      <c r="I3807" s="2">
        <v>6</v>
      </c>
      <c r="J3807" s="2">
        <v>10</v>
      </c>
      <c r="K3807" s="2">
        <v>1</v>
      </c>
      <c r="L3807" s="3">
        <v>127920000.01000001</v>
      </c>
      <c r="M3807" s="2" t="s">
        <v>20</v>
      </c>
      <c r="N3807" s="4" t="s">
        <v>21</v>
      </c>
    </row>
    <row r="3808" spans="1:14" x14ac:dyDescent="0.25">
      <c r="A3808" s="1" t="s">
        <v>361</v>
      </c>
      <c r="B3808" s="2" t="s">
        <v>189</v>
      </c>
      <c r="C3808" s="2" t="s">
        <v>2626</v>
      </c>
      <c r="D3808" s="2" t="s">
        <v>17961</v>
      </c>
      <c r="E3808" s="2" t="s">
        <v>3329</v>
      </c>
      <c r="F3808" s="2">
        <v>72121400</v>
      </c>
      <c r="G3808" s="2" t="s">
        <v>496</v>
      </c>
      <c r="H3808" s="2">
        <v>3</v>
      </c>
      <c r="I3808" s="2">
        <v>6</v>
      </c>
      <c r="J3808" s="2">
        <v>10</v>
      </c>
      <c r="K3808" s="2">
        <v>1</v>
      </c>
      <c r="L3808" s="3">
        <v>34400000</v>
      </c>
      <c r="M3808" s="2" t="s">
        <v>20</v>
      </c>
      <c r="N3808" s="4" t="s">
        <v>21</v>
      </c>
    </row>
    <row r="3809" spans="1:14" x14ac:dyDescent="0.25">
      <c r="A3809" s="1" t="s">
        <v>361</v>
      </c>
      <c r="B3809" s="2" t="s">
        <v>189</v>
      </c>
      <c r="C3809" s="2" t="s">
        <v>2626</v>
      </c>
      <c r="D3809" s="2" t="s">
        <v>17961</v>
      </c>
      <c r="E3809" s="2" t="s">
        <v>3330</v>
      </c>
      <c r="F3809" s="2">
        <v>72101500</v>
      </c>
      <c r="G3809" s="2" t="s">
        <v>496</v>
      </c>
      <c r="H3809" s="2">
        <v>3</v>
      </c>
      <c r="I3809" s="2">
        <v>6</v>
      </c>
      <c r="J3809" s="2">
        <v>10</v>
      </c>
      <c r="K3809" s="2">
        <v>1</v>
      </c>
      <c r="L3809" s="3">
        <v>33165111</v>
      </c>
      <c r="M3809" s="2" t="s">
        <v>20</v>
      </c>
      <c r="N3809" s="4" t="s">
        <v>21</v>
      </c>
    </row>
    <row r="3810" spans="1:14" x14ac:dyDescent="0.25">
      <c r="A3810" s="1" t="s">
        <v>361</v>
      </c>
      <c r="B3810" s="2" t="s">
        <v>63</v>
      </c>
      <c r="C3810" s="2" t="s">
        <v>64</v>
      </c>
      <c r="D3810" s="2" t="s">
        <v>65</v>
      </c>
      <c r="E3810" s="2" t="s">
        <v>3331</v>
      </c>
      <c r="F3810" s="2">
        <v>14111530</v>
      </c>
      <c r="G3810" s="2" t="s">
        <v>490</v>
      </c>
      <c r="H3810" s="2">
        <v>3</v>
      </c>
      <c r="I3810" s="2">
        <v>4</v>
      </c>
      <c r="J3810" s="2">
        <v>10</v>
      </c>
      <c r="K3810" s="2">
        <v>200</v>
      </c>
      <c r="L3810" s="3">
        <v>568800</v>
      </c>
      <c r="M3810" s="2" t="s">
        <v>0</v>
      </c>
      <c r="N3810" s="4" t="s">
        <v>21</v>
      </c>
    </row>
    <row r="3811" spans="1:14" x14ac:dyDescent="0.25">
      <c r="A3811" s="1" t="s">
        <v>361</v>
      </c>
      <c r="B3811" s="2" t="s">
        <v>63</v>
      </c>
      <c r="C3811" s="2" t="s">
        <v>64</v>
      </c>
      <c r="D3811" s="2" t="s">
        <v>65</v>
      </c>
      <c r="E3811" s="2" t="s">
        <v>3332</v>
      </c>
      <c r="F3811" s="2">
        <v>31201515</v>
      </c>
      <c r="G3811" s="2" t="s">
        <v>490</v>
      </c>
      <c r="H3811" s="2">
        <v>3</v>
      </c>
      <c r="I3811" s="2">
        <v>4</v>
      </c>
      <c r="J3811" s="2">
        <v>10</v>
      </c>
      <c r="K3811" s="2">
        <v>10</v>
      </c>
      <c r="L3811" s="3">
        <v>47010</v>
      </c>
      <c r="M3811" s="2" t="s">
        <v>0</v>
      </c>
      <c r="N3811" s="4" t="s">
        <v>21</v>
      </c>
    </row>
    <row r="3812" spans="1:14" x14ac:dyDescent="0.25">
      <c r="A3812" s="1" t="s">
        <v>361</v>
      </c>
      <c r="B3812" s="2" t="s">
        <v>63</v>
      </c>
      <c r="C3812" s="2" t="s">
        <v>64</v>
      </c>
      <c r="D3812" s="2" t="s">
        <v>65</v>
      </c>
      <c r="E3812" s="2" t="s">
        <v>3333</v>
      </c>
      <c r="F3812" s="2">
        <v>31201503</v>
      </c>
      <c r="G3812" s="2" t="s">
        <v>490</v>
      </c>
      <c r="H3812" s="2">
        <v>3</v>
      </c>
      <c r="I3812" s="2">
        <v>4</v>
      </c>
      <c r="J3812" s="2">
        <v>10</v>
      </c>
      <c r="K3812" s="2">
        <v>250</v>
      </c>
      <c r="L3812" s="3">
        <v>684250</v>
      </c>
      <c r="M3812" s="2" t="s">
        <v>0</v>
      </c>
      <c r="N3812" s="4" t="s">
        <v>21</v>
      </c>
    </row>
    <row r="3813" spans="1:14" x14ac:dyDescent="0.25">
      <c r="A3813" s="1" t="s">
        <v>361</v>
      </c>
      <c r="B3813" s="2" t="s">
        <v>63</v>
      </c>
      <c r="C3813" s="2" t="s">
        <v>64</v>
      </c>
      <c r="D3813" s="2" t="s">
        <v>65</v>
      </c>
      <c r="E3813" s="2" t="s">
        <v>3334</v>
      </c>
      <c r="F3813" s="2">
        <v>44111506</v>
      </c>
      <c r="G3813" s="2" t="s">
        <v>490</v>
      </c>
      <c r="H3813" s="2">
        <v>3</v>
      </c>
      <c r="I3813" s="2">
        <v>4</v>
      </c>
      <c r="J3813" s="2">
        <v>10</v>
      </c>
      <c r="K3813" s="2">
        <v>100</v>
      </c>
      <c r="L3813" s="3">
        <v>222500</v>
      </c>
      <c r="M3813" s="2" t="s">
        <v>0</v>
      </c>
      <c r="N3813" s="4" t="s">
        <v>21</v>
      </c>
    </row>
    <row r="3814" spans="1:14" x14ac:dyDescent="0.25">
      <c r="A3814" s="1" t="s">
        <v>361</v>
      </c>
      <c r="B3814" s="2" t="s">
        <v>63</v>
      </c>
      <c r="C3814" s="2" t="s">
        <v>1164</v>
      </c>
      <c r="D3814" s="2" t="s">
        <v>17933</v>
      </c>
      <c r="E3814" s="2" t="s">
        <v>3335</v>
      </c>
      <c r="F3814" s="2">
        <v>14111526</v>
      </c>
      <c r="G3814" s="2" t="s">
        <v>490</v>
      </c>
      <c r="H3814" s="2">
        <v>3</v>
      </c>
      <c r="I3814" s="2">
        <v>4</v>
      </c>
      <c r="J3814" s="2">
        <v>10</v>
      </c>
      <c r="K3814" s="2">
        <v>3703</v>
      </c>
      <c r="L3814" s="3">
        <v>9650018</v>
      </c>
      <c r="M3814" s="2" t="s">
        <v>0</v>
      </c>
      <c r="N3814" s="4" t="s">
        <v>21</v>
      </c>
    </row>
    <row r="3815" spans="1:14" x14ac:dyDescent="0.25">
      <c r="A3815" s="1" t="s">
        <v>361</v>
      </c>
      <c r="B3815" s="2" t="s">
        <v>63</v>
      </c>
      <c r="C3815" s="2" t="s">
        <v>1164</v>
      </c>
      <c r="D3815" s="2" t="s">
        <v>17933</v>
      </c>
      <c r="E3815" s="2" t="s">
        <v>3336</v>
      </c>
      <c r="F3815" s="2">
        <v>14111812</v>
      </c>
      <c r="G3815" s="2" t="s">
        <v>490</v>
      </c>
      <c r="H3815" s="2">
        <v>3</v>
      </c>
      <c r="I3815" s="2">
        <v>4</v>
      </c>
      <c r="J3815" s="2">
        <v>10</v>
      </c>
      <c r="K3815" s="2">
        <v>50</v>
      </c>
      <c r="L3815" s="3">
        <v>471250</v>
      </c>
      <c r="M3815" s="2" t="s">
        <v>0</v>
      </c>
      <c r="N3815" s="4" t="s">
        <v>21</v>
      </c>
    </row>
    <row r="3816" spans="1:14" x14ac:dyDescent="0.25">
      <c r="A3816" s="1" t="s">
        <v>361</v>
      </c>
      <c r="B3816" s="2" t="s">
        <v>63</v>
      </c>
      <c r="C3816" s="2" t="s">
        <v>1164</v>
      </c>
      <c r="D3816" s="2" t="s">
        <v>17933</v>
      </c>
      <c r="E3816" s="2" t="s">
        <v>3337</v>
      </c>
      <c r="F3816" s="2">
        <v>14111812</v>
      </c>
      <c r="G3816" s="2" t="s">
        <v>490</v>
      </c>
      <c r="H3816" s="2">
        <v>3</v>
      </c>
      <c r="I3816" s="2">
        <v>4</v>
      </c>
      <c r="J3816" s="2">
        <v>10</v>
      </c>
      <c r="K3816" s="2">
        <v>22</v>
      </c>
      <c r="L3816" s="3">
        <v>301070</v>
      </c>
      <c r="M3816" s="2" t="s">
        <v>0</v>
      </c>
      <c r="N3816" s="4" t="s">
        <v>21</v>
      </c>
    </row>
    <row r="3817" spans="1:14" x14ac:dyDescent="0.25">
      <c r="A3817" s="1" t="s">
        <v>361</v>
      </c>
      <c r="B3817" s="2" t="s">
        <v>63</v>
      </c>
      <c r="C3817" s="2" t="s">
        <v>1164</v>
      </c>
      <c r="D3817" s="2" t="s">
        <v>17933</v>
      </c>
      <c r="E3817" s="2" t="s">
        <v>3337</v>
      </c>
      <c r="F3817" s="2">
        <v>14111812</v>
      </c>
      <c r="G3817" s="2" t="s">
        <v>490</v>
      </c>
      <c r="H3817" s="2">
        <v>3</v>
      </c>
      <c r="I3817" s="2">
        <v>4</v>
      </c>
      <c r="J3817" s="2">
        <v>10</v>
      </c>
      <c r="K3817" s="2">
        <v>43</v>
      </c>
      <c r="L3817" s="3">
        <v>588455</v>
      </c>
      <c r="M3817" s="2" t="s">
        <v>0</v>
      </c>
      <c r="N3817" s="4" t="s">
        <v>21</v>
      </c>
    </row>
    <row r="3818" spans="1:14" x14ac:dyDescent="0.25">
      <c r="A3818" s="1" t="s">
        <v>361</v>
      </c>
      <c r="B3818" s="2" t="s">
        <v>63</v>
      </c>
      <c r="C3818" s="2" t="s">
        <v>1164</v>
      </c>
      <c r="D3818" s="2" t="s">
        <v>17933</v>
      </c>
      <c r="E3818" s="2" t="s">
        <v>3338</v>
      </c>
      <c r="F3818" s="2">
        <v>14111812</v>
      </c>
      <c r="G3818" s="2" t="s">
        <v>490</v>
      </c>
      <c r="H3818" s="2">
        <v>3</v>
      </c>
      <c r="I3818" s="2">
        <v>4</v>
      </c>
      <c r="J3818" s="2">
        <v>10</v>
      </c>
      <c r="K3818" s="2">
        <v>40</v>
      </c>
      <c r="L3818" s="3">
        <v>1003400</v>
      </c>
      <c r="M3818" s="2" t="s">
        <v>0</v>
      </c>
      <c r="N3818" s="4" t="s">
        <v>21</v>
      </c>
    </row>
    <row r="3819" spans="1:14" x14ac:dyDescent="0.25">
      <c r="A3819" s="1" t="s">
        <v>361</v>
      </c>
      <c r="B3819" s="2" t="s">
        <v>63</v>
      </c>
      <c r="C3819" s="2" t="s">
        <v>1164</v>
      </c>
      <c r="D3819" s="2" t="s">
        <v>17933</v>
      </c>
      <c r="E3819" s="2" t="s">
        <v>3339</v>
      </c>
      <c r="F3819" s="2">
        <v>14111812</v>
      </c>
      <c r="G3819" s="2" t="s">
        <v>490</v>
      </c>
      <c r="H3819" s="2">
        <v>3</v>
      </c>
      <c r="I3819" s="2">
        <v>4</v>
      </c>
      <c r="J3819" s="2">
        <v>10</v>
      </c>
      <c r="K3819" s="2">
        <v>20</v>
      </c>
      <c r="L3819" s="3">
        <v>554780</v>
      </c>
      <c r="M3819" s="2" t="s">
        <v>0</v>
      </c>
      <c r="N3819" s="4" t="s">
        <v>21</v>
      </c>
    </row>
    <row r="3820" spans="1:14" x14ac:dyDescent="0.25">
      <c r="A3820" s="1" t="s">
        <v>361</v>
      </c>
      <c r="B3820" s="2" t="s">
        <v>63</v>
      </c>
      <c r="C3820" s="2" t="s">
        <v>1164</v>
      </c>
      <c r="D3820" s="2" t="s">
        <v>17933</v>
      </c>
      <c r="E3820" s="2" t="s">
        <v>3340</v>
      </c>
      <c r="F3820" s="2">
        <v>14111812</v>
      </c>
      <c r="G3820" s="2" t="s">
        <v>490</v>
      </c>
      <c r="H3820" s="2">
        <v>3</v>
      </c>
      <c r="I3820" s="2">
        <v>4</v>
      </c>
      <c r="J3820" s="2">
        <v>10</v>
      </c>
      <c r="K3820" s="2">
        <v>10</v>
      </c>
      <c r="L3820" s="3">
        <v>454700</v>
      </c>
      <c r="M3820" s="2" t="s">
        <v>0</v>
      </c>
      <c r="N3820" s="4" t="s">
        <v>21</v>
      </c>
    </row>
    <row r="3821" spans="1:14" x14ac:dyDescent="0.25">
      <c r="A3821" s="1" t="s">
        <v>361</v>
      </c>
      <c r="B3821" s="2" t="s">
        <v>76</v>
      </c>
      <c r="C3821" s="2" t="s">
        <v>83</v>
      </c>
      <c r="D3821" s="2" t="s">
        <v>84</v>
      </c>
      <c r="E3821" s="2" t="s">
        <v>3341</v>
      </c>
      <c r="F3821" s="2">
        <v>31201616</v>
      </c>
      <c r="G3821" s="2" t="s">
        <v>490</v>
      </c>
      <c r="H3821" s="2">
        <v>3</v>
      </c>
      <c r="I3821" s="2">
        <v>4</v>
      </c>
      <c r="J3821" s="2">
        <v>10</v>
      </c>
      <c r="K3821" s="2">
        <v>50</v>
      </c>
      <c r="L3821" s="3">
        <v>222550</v>
      </c>
      <c r="M3821" s="2" t="s">
        <v>0</v>
      </c>
      <c r="N3821" s="4" t="s">
        <v>21</v>
      </c>
    </row>
    <row r="3822" spans="1:14" x14ac:dyDescent="0.25">
      <c r="A3822" s="1" t="s">
        <v>361</v>
      </c>
      <c r="B3822" s="2" t="s">
        <v>76</v>
      </c>
      <c r="C3822" s="2" t="s">
        <v>83</v>
      </c>
      <c r="D3822" s="2" t="s">
        <v>84</v>
      </c>
      <c r="E3822" s="2" t="s">
        <v>3342</v>
      </c>
      <c r="F3822" s="2">
        <v>31201616</v>
      </c>
      <c r="G3822" s="2" t="s">
        <v>490</v>
      </c>
      <c r="H3822" s="2">
        <v>3</v>
      </c>
      <c r="I3822" s="2">
        <v>4</v>
      </c>
      <c r="J3822" s="2">
        <v>10</v>
      </c>
      <c r="K3822" s="2">
        <v>50</v>
      </c>
      <c r="L3822" s="3">
        <v>265950</v>
      </c>
      <c r="M3822" s="2" t="s">
        <v>0</v>
      </c>
      <c r="N3822" s="4" t="s">
        <v>21</v>
      </c>
    </row>
    <row r="3823" spans="1:14" x14ac:dyDescent="0.25">
      <c r="A3823" s="1" t="s">
        <v>361</v>
      </c>
      <c r="B3823" s="2" t="s">
        <v>86</v>
      </c>
      <c r="C3823" s="2" t="s">
        <v>87</v>
      </c>
      <c r="D3823" s="2" t="s">
        <v>88</v>
      </c>
      <c r="E3823" s="2" t="s">
        <v>3343</v>
      </c>
      <c r="F3823" s="2">
        <v>44121804</v>
      </c>
      <c r="G3823" s="2" t="s">
        <v>490</v>
      </c>
      <c r="H3823" s="2">
        <v>3</v>
      </c>
      <c r="I3823" s="2">
        <v>4</v>
      </c>
      <c r="J3823" s="2">
        <v>10</v>
      </c>
      <c r="K3823" s="2">
        <v>100</v>
      </c>
      <c r="L3823" s="3">
        <v>61900</v>
      </c>
      <c r="M3823" s="2" t="s">
        <v>0</v>
      </c>
      <c r="N3823" s="4" t="s">
        <v>21</v>
      </c>
    </row>
    <row r="3824" spans="1:14" x14ac:dyDescent="0.25">
      <c r="A3824" s="1" t="s">
        <v>361</v>
      </c>
      <c r="B3824" s="2" t="s">
        <v>86</v>
      </c>
      <c r="C3824" s="2" t="s">
        <v>93</v>
      </c>
      <c r="D3824" s="2" t="s">
        <v>94</v>
      </c>
      <c r="E3824" s="2" t="s">
        <v>3344</v>
      </c>
      <c r="F3824" s="2">
        <v>55121700</v>
      </c>
      <c r="G3824" s="2" t="s">
        <v>490</v>
      </c>
      <c r="H3824" s="2">
        <v>3</v>
      </c>
      <c r="I3824" s="2">
        <v>4</v>
      </c>
      <c r="J3824" s="2">
        <v>10</v>
      </c>
      <c r="K3824" s="2">
        <v>4</v>
      </c>
      <c r="L3824" s="3">
        <v>77112</v>
      </c>
      <c r="M3824" s="2" t="s">
        <v>0</v>
      </c>
      <c r="N3824" s="4" t="s">
        <v>21</v>
      </c>
    </row>
    <row r="3825" spans="1:14" x14ac:dyDescent="0.25">
      <c r="A3825" s="1" t="s">
        <v>361</v>
      </c>
      <c r="B3825" s="2" t="s">
        <v>86</v>
      </c>
      <c r="C3825" s="2" t="s">
        <v>93</v>
      </c>
      <c r="D3825" s="2" t="s">
        <v>94</v>
      </c>
      <c r="E3825" s="2" t="s">
        <v>3345</v>
      </c>
      <c r="F3825" s="2">
        <v>31201512</v>
      </c>
      <c r="G3825" s="2" t="s">
        <v>490</v>
      </c>
      <c r="H3825" s="2">
        <v>3</v>
      </c>
      <c r="I3825" s="2">
        <v>4</v>
      </c>
      <c r="J3825" s="2">
        <v>10</v>
      </c>
      <c r="K3825" s="2">
        <v>248</v>
      </c>
      <c r="L3825" s="3">
        <v>1257112</v>
      </c>
      <c r="M3825" s="2" t="s">
        <v>0</v>
      </c>
      <c r="N3825" s="4" t="s">
        <v>21</v>
      </c>
    </row>
    <row r="3826" spans="1:14" x14ac:dyDescent="0.25">
      <c r="A3826" s="1" t="s">
        <v>361</v>
      </c>
      <c r="B3826" s="2" t="s">
        <v>86</v>
      </c>
      <c r="C3826" s="2" t="s">
        <v>93</v>
      </c>
      <c r="D3826" s="2" t="s">
        <v>94</v>
      </c>
      <c r="E3826" s="2" t="s">
        <v>3346</v>
      </c>
      <c r="F3826" s="2">
        <v>14111609</v>
      </c>
      <c r="G3826" s="2" t="s">
        <v>490</v>
      </c>
      <c r="H3826" s="2">
        <v>3</v>
      </c>
      <c r="I3826" s="2">
        <v>4</v>
      </c>
      <c r="J3826" s="2">
        <v>10</v>
      </c>
      <c r="K3826" s="2">
        <v>10</v>
      </c>
      <c r="L3826" s="3">
        <v>152320</v>
      </c>
      <c r="M3826" s="2" t="s">
        <v>17394</v>
      </c>
      <c r="N3826" s="4" t="s">
        <v>21</v>
      </c>
    </row>
    <row r="3827" spans="1:14" x14ac:dyDescent="0.25">
      <c r="A3827" s="1" t="s">
        <v>361</v>
      </c>
      <c r="B3827" s="2" t="s">
        <v>86</v>
      </c>
      <c r="C3827" s="2" t="s">
        <v>93</v>
      </c>
      <c r="D3827" s="2" t="s">
        <v>94</v>
      </c>
      <c r="E3827" s="2" t="s">
        <v>3347</v>
      </c>
      <c r="F3827" s="2">
        <v>14111609</v>
      </c>
      <c r="G3827" s="2" t="s">
        <v>490</v>
      </c>
      <c r="H3827" s="2">
        <v>3</v>
      </c>
      <c r="I3827" s="2">
        <v>4</v>
      </c>
      <c r="J3827" s="2">
        <v>10</v>
      </c>
      <c r="K3827" s="2">
        <v>10</v>
      </c>
      <c r="L3827" s="3">
        <v>983180</v>
      </c>
      <c r="M3827" s="2" t="s">
        <v>17394</v>
      </c>
      <c r="N3827" s="4" t="s">
        <v>21</v>
      </c>
    </row>
    <row r="3828" spans="1:14" x14ac:dyDescent="0.25">
      <c r="A3828" s="1" t="s">
        <v>361</v>
      </c>
      <c r="B3828" s="2" t="s">
        <v>86</v>
      </c>
      <c r="C3828" s="2" t="s">
        <v>93</v>
      </c>
      <c r="D3828" s="2" t="s">
        <v>94</v>
      </c>
      <c r="E3828" s="2" t="s">
        <v>3348</v>
      </c>
      <c r="F3828" s="2">
        <v>44122010</v>
      </c>
      <c r="G3828" s="2" t="s">
        <v>490</v>
      </c>
      <c r="H3828" s="2">
        <v>3</v>
      </c>
      <c r="I3828" s="2">
        <v>4</v>
      </c>
      <c r="J3828" s="2">
        <v>10</v>
      </c>
      <c r="K3828" s="2">
        <v>30</v>
      </c>
      <c r="L3828" s="3">
        <v>52110</v>
      </c>
      <c r="M3828" s="2" t="s">
        <v>17395</v>
      </c>
      <c r="N3828" s="4" t="s">
        <v>21</v>
      </c>
    </row>
    <row r="3829" spans="1:14" x14ac:dyDescent="0.25">
      <c r="A3829" s="1" t="s">
        <v>361</v>
      </c>
      <c r="B3829" s="2" t="s">
        <v>103</v>
      </c>
      <c r="C3829" s="2" t="s">
        <v>104</v>
      </c>
      <c r="D3829" s="2" t="s">
        <v>105</v>
      </c>
      <c r="E3829" s="2" t="s">
        <v>3349</v>
      </c>
      <c r="F3829" s="2">
        <v>44121905</v>
      </c>
      <c r="G3829" s="2" t="s">
        <v>490</v>
      </c>
      <c r="H3829" s="2">
        <v>3</v>
      </c>
      <c r="I3829" s="2">
        <v>4</v>
      </c>
      <c r="J3829" s="2">
        <v>10</v>
      </c>
      <c r="K3829" s="2">
        <v>20</v>
      </c>
      <c r="L3829" s="3">
        <v>47120</v>
      </c>
      <c r="M3829" s="2" t="s">
        <v>0</v>
      </c>
      <c r="N3829" s="4" t="s">
        <v>21</v>
      </c>
    </row>
    <row r="3830" spans="1:14" x14ac:dyDescent="0.25">
      <c r="A3830" s="1" t="s">
        <v>361</v>
      </c>
      <c r="B3830" s="2" t="s">
        <v>103</v>
      </c>
      <c r="C3830" s="2" t="s">
        <v>104</v>
      </c>
      <c r="D3830" s="2" t="s">
        <v>105</v>
      </c>
      <c r="E3830" s="2" t="s">
        <v>3350</v>
      </c>
      <c r="F3830" s="2">
        <v>44121701</v>
      </c>
      <c r="G3830" s="2" t="s">
        <v>490</v>
      </c>
      <c r="H3830" s="2">
        <v>3</v>
      </c>
      <c r="I3830" s="2">
        <v>4</v>
      </c>
      <c r="J3830" s="2">
        <v>10</v>
      </c>
      <c r="K3830" s="2">
        <v>4050</v>
      </c>
      <c r="L3830" s="3">
        <v>4050000</v>
      </c>
      <c r="M3830" s="2" t="s">
        <v>0</v>
      </c>
      <c r="N3830" s="4" t="s">
        <v>21</v>
      </c>
    </row>
    <row r="3831" spans="1:14" x14ac:dyDescent="0.25">
      <c r="A3831" s="1" t="s">
        <v>361</v>
      </c>
      <c r="B3831" s="2" t="s">
        <v>103</v>
      </c>
      <c r="C3831" s="2" t="s">
        <v>104</v>
      </c>
      <c r="D3831" s="2" t="s">
        <v>105</v>
      </c>
      <c r="E3831" s="2" t="s">
        <v>3350</v>
      </c>
      <c r="F3831" s="2">
        <v>44121701</v>
      </c>
      <c r="G3831" s="2" t="s">
        <v>490</v>
      </c>
      <c r="H3831" s="2">
        <v>3</v>
      </c>
      <c r="I3831" s="2">
        <v>4</v>
      </c>
      <c r="J3831" s="2">
        <v>10</v>
      </c>
      <c r="K3831" s="2">
        <v>1950</v>
      </c>
      <c r="L3831" s="3">
        <v>1950000</v>
      </c>
      <c r="M3831" s="2" t="s">
        <v>0</v>
      </c>
      <c r="N3831" s="4" t="s">
        <v>21</v>
      </c>
    </row>
    <row r="3832" spans="1:14" x14ac:dyDescent="0.25">
      <c r="A3832" s="1" t="s">
        <v>361</v>
      </c>
      <c r="B3832" s="2" t="s">
        <v>103</v>
      </c>
      <c r="C3832" s="2" t="s">
        <v>104</v>
      </c>
      <c r="D3832" s="2" t="s">
        <v>105</v>
      </c>
      <c r="E3832" s="2" t="s">
        <v>3351</v>
      </c>
      <c r="F3832" s="2">
        <v>44111912</v>
      </c>
      <c r="G3832" s="2" t="s">
        <v>490</v>
      </c>
      <c r="H3832" s="2">
        <v>3</v>
      </c>
      <c r="I3832" s="2">
        <v>4</v>
      </c>
      <c r="J3832" s="2">
        <v>10</v>
      </c>
      <c r="K3832" s="2">
        <v>20</v>
      </c>
      <c r="L3832" s="3">
        <v>37120</v>
      </c>
      <c r="M3832" s="2" t="s">
        <v>0</v>
      </c>
      <c r="N3832" s="4" t="s">
        <v>21</v>
      </c>
    </row>
    <row r="3833" spans="1:14" x14ac:dyDescent="0.25">
      <c r="A3833" s="1" t="s">
        <v>361</v>
      </c>
      <c r="B3833" s="2" t="s">
        <v>103</v>
      </c>
      <c r="C3833" s="2" t="s">
        <v>104</v>
      </c>
      <c r="D3833" s="2" t="s">
        <v>105</v>
      </c>
      <c r="E3833" s="2" t="s">
        <v>3352</v>
      </c>
      <c r="F3833" s="2">
        <v>44111903</v>
      </c>
      <c r="G3833" s="2" t="s">
        <v>490</v>
      </c>
      <c r="H3833" s="2">
        <v>3</v>
      </c>
      <c r="I3833" s="2">
        <v>4</v>
      </c>
      <c r="J3833" s="2">
        <v>10</v>
      </c>
      <c r="K3833" s="2">
        <v>4</v>
      </c>
      <c r="L3833" s="3">
        <v>743512</v>
      </c>
      <c r="M3833" s="2" t="s">
        <v>0</v>
      </c>
      <c r="N3833" s="4" t="s">
        <v>21</v>
      </c>
    </row>
    <row r="3834" spans="1:14" x14ac:dyDescent="0.25">
      <c r="A3834" s="1" t="s">
        <v>361</v>
      </c>
      <c r="B3834" s="2" t="s">
        <v>103</v>
      </c>
      <c r="C3834" s="2" t="s">
        <v>104</v>
      </c>
      <c r="D3834" s="2" t="s">
        <v>105</v>
      </c>
      <c r="E3834" s="2" t="s">
        <v>3353</v>
      </c>
      <c r="F3834" s="2">
        <v>44102402</v>
      </c>
      <c r="G3834" s="2" t="s">
        <v>490</v>
      </c>
      <c r="H3834" s="2">
        <v>3</v>
      </c>
      <c r="I3834" s="2">
        <v>4</v>
      </c>
      <c r="J3834" s="2">
        <v>10</v>
      </c>
      <c r="K3834" s="2">
        <v>5</v>
      </c>
      <c r="L3834" s="3">
        <v>39570</v>
      </c>
      <c r="M3834" s="2" t="s">
        <v>0</v>
      </c>
      <c r="N3834" s="4" t="s">
        <v>21</v>
      </c>
    </row>
    <row r="3835" spans="1:14" x14ac:dyDescent="0.25">
      <c r="A3835" s="1" t="s">
        <v>361</v>
      </c>
      <c r="B3835" s="2" t="s">
        <v>103</v>
      </c>
      <c r="C3835" s="2" t="s">
        <v>104</v>
      </c>
      <c r="D3835" s="2" t="s">
        <v>105</v>
      </c>
      <c r="E3835" s="2" t="s">
        <v>3354</v>
      </c>
      <c r="F3835" s="2">
        <v>44121707</v>
      </c>
      <c r="G3835" s="2" t="s">
        <v>490</v>
      </c>
      <c r="H3835" s="2">
        <v>3</v>
      </c>
      <c r="I3835" s="2">
        <v>4</v>
      </c>
      <c r="J3835" s="2">
        <v>10</v>
      </c>
      <c r="K3835" s="2">
        <v>100</v>
      </c>
      <c r="L3835" s="3">
        <v>59200</v>
      </c>
      <c r="M3835" s="2" t="s">
        <v>0</v>
      </c>
      <c r="N3835" s="4" t="s">
        <v>21</v>
      </c>
    </row>
    <row r="3836" spans="1:14" x14ac:dyDescent="0.25">
      <c r="A3836" s="1" t="s">
        <v>361</v>
      </c>
      <c r="B3836" s="2" t="s">
        <v>103</v>
      </c>
      <c r="C3836" s="2" t="s">
        <v>104</v>
      </c>
      <c r="D3836" s="2" t="s">
        <v>105</v>
      </c>
      <c r="E3836" s="2" t="s">
        <v>3355</v>
      </c>
      <c r="F3836" s="2">
        <v>44121707</v>
      </c>
      <c r="G3836" s="2" t="s">
        <v>490</v>
      </c>
      <c r="H3836" s="2">
        <v>3</v>
      </c>
      <c r="I3836" s="2">
        <v>4</v>
      </c>
      <c r="J3836" s="2">
        <v>10</v>
      </c>
      <c r="K3836" s="2">
        <v>500</v>
      </c>
      <c r="L3836" s="3">
        <v>484000</v>
      </c>
      <c r="M3836" s="2" t="s">
        <v>0</v>
      </c>
      <c r="N3836" s="4" t="s">
        <v>21</v>
      </c>
    </row>
    <row r="3837" spans="1:14" x14ac:dyDescent="0.25">
      <c r="A3837" s="1" t="s">
        <v>361</v>
      </c>
      <c r="B3837" s="2" t="s">
        <v>103</v>
      </c>
      <c r="C3837" s="2" t="s">
        <v>104</v>
      </c>
      <c r="D3837" s="2" t="s">
        <v>105</v>
      </c>
      <c r="E3837" s="2" t="s">
        <v>3356</v>
      </c>
      <c r="F3837" s="2">
        <v>44121708</v>
      </c>
      <c r="G3837" s="2" t="s">
        <v>490</v>
      </c>
      <c r="H3837" s="2">
        <v>3</v>
      </c>
      <c r="I3837" s="2">
        <v>4</v>
      </c>
      <c r="J3837" s="2">
        <v>10</v>
      </c>
      <c r="K3837" s="2">
        <v>730</v>
      </c>
      <c r="L3837" s="3">
        <v>1268010</v>
      </c>
      <c r="M3837" s="2" t="s">
        <v>0</v>
      </c>
      <c r="N3837" s="4" t="s">
        <v>21</v>
      </c>
    </row>
    <row r="3838" spans="1:14" x14ac:dyDescent="0.25">
      <c r="A3838" s="1" t="s">
        <v>361</v>
      </c>
      <c r="B3838" s="2" t="s">
        <v>103</v>
      </c>
      <c r="C3838" s="2" t="s">
        <v>104</v>
      </c>
      <c r="D3838" s="2" t="s">
        <v>105</v>
      </c>
      <c r="E3838" s="2" t="s">
        <v>3357</v>
      </c>
      <c r="F3838" s="2">
        <v>44121708</v>
      </c>
      <c r="G3838" s="2" t="s">
        <v>490</v>
      </c>
      <c r="H3838" s="2">
        <v>3</v>
      </c>
      <c r="I3838" s="2">
        <v>4</v>
      </c>
      <c r="J3838" s="2">
        <v>10</v>
      </c>
      <c r="K3838" s="2">
        <v>400</v>
      </c>
      <c r="L3838" s="3">
        <v>495200</v>
      </c>
      <c r="M3838" s="2" t="s">
        <v>0</v>
      </c>
      <c r="N3838" s="4" t="s">
        <v>21</v>
      </c>
    </row>
    <row r="3839" spans="1:14" x14ac:dyDescent="0.25">
      <c r="A3839" s="1" t="s">
        <v>361</v>
      </c>
      <c r="B3839" s="2" t="s">
        <v>103</v>
      </c>
      <c r="C3839" s="2" t="s">
        <v>104</v>
      </c>
      <c r="D3839" s="2" t="s">
        <v>105</v>
      </c>
      <c r="E3839" s="2" t="s">
        <v>3358</v>
      </c>
      <c r="F3839" s="2">
        <v>44121716</v>
      </c>
      <c r="G3839" s="2" t="s">
        <v>490</v>
      </c>
      <c r="H3839" s="2">
        <v>3</v>
      </c>
      <c r="I3839" s="2">
        <v>4</v>
      </c>
      <c r="J3839" s="2">
        <v>10</v>
      </c>
      <c r="K3839" s="2">
        <v>200</v>
      </c>
      <c r="L3839" s="3">
        <v>273800</v>
      </c>
      <c r="M3839" s="2" t="s">
        <v>0</v>
      </c>
      <c r="N3839" s="4" t="s">
        <v>21</v>
      </c>
    </row>
    <row r="3840" spans="1:14" x14ac:dyDescent="0.25">
      <c r="A3840" s="1" t="s">
        <v>361</v>
      </c>
      <c r="B3840" s="2" t="s">
        <v>103</v>
      </c>
      <c r="C3840" s="2" t="s">
        <v>104</v>
      </c>
      <c r="D3840" s="2" t="s">
        <v>105</v>
      </c>
      <c r="E3840" s="2" t="s">
        <v>3359</v>
      </c>
      <c r="F3840" s="2">
        <v>44111905</v>
      </c>
      <c r="G3840" s="2" t="s">
        <v>496</v>
      </c>
      <c r="H3840" s="2">
        <v>3</v>
      </c>
      <c r="I3840" s="2">
        <v>4</v>
      </c>
      <c r="J3840" s="2">
        <v>10</v>
      </c>
      <c r="K3840" s="2">
        <v>4</v>
      </c>
      <c r="L3840" s="3">
        <v>884172</v>
      </c>
      <c r="M3840" s="2" t="s">
        <v>0</v>
      </c>
      <c r="N3840" s="4" t="s">
        <v>21</v>
      </c>
    </row>
    <row r="3841" spans="1:14" x14ac:dyDescent="0.25">
      <c r="A3841" s="1" t="s">
        <v>361</v>
      </c>
      <c r="B3841" s="2" t="s">
        <v>103</v>
      </c>
      <c r="C3841" s="2" t="s">
        <v>104</v>
      </c>
      <c r="D3841" s="2" t="s">
        <v>105</v>
      </c>
      <c r="E3841" s="2" t="s">
        <v>3360</v>
      </c>
      <c r="F3841" s="2">
        <v>44111905</v>
      </c>
      <c r="G3841" s="2" t="s">
        <v>490</v>
      </c>
      <c r="H3841" s="2">
        <v>3</v>
      </c>
      <c r="I3841" s="2">
        <v>4</v>
      </c>
      <c r="J3841" s="2">
        <v>10</v>
      </c>
      <c r="K3841" s="2">
        <v>4</v>
      </c>
      <c r="L3841" s="3">
        <v>884172</v>
      </c>
      <c r="M3841" s="2" t="s">
        <v>0</v>
      </c>
      <c r="N3841" s="4" t="s">
        <v>21</v>
      </c>
    </row>
    <row r="3842" spans="1:14" x14ac:dyDescent="0.25">
      <c r="A3842" s="1" t="s">
        <v>361</v>
      </c>
      <c r="B3842" s="2" t="s">
        <v>103</v>
      </c>
      <c r="C3842" s="2" t="s">
        <v>104</v>
      </c>
      <c r="D3842" s="2" t="s">
        <v>105</v>
      </c>
      <c r="E3842" s="2" t="s">
        <v>3361</v>
      </c>
      <c r="F3842" s="2">
        <v>43211802</v>
      </c>
      <c r="G3842" s="2" t="s">
        <v>490</v>
      </c>
      <c r="H3842" s="2">
        <v>3</v>
      </c>
      <c r="I3842" s="2">
        <v>4</v>
      </c>
      <c r="J3842" s="2">
        <v>10</v>
      </c>
      <c r="K3842" s="2">
        <v>50</v>
      </c>
      <c r="L3842" s="3">
        <v>1495250</v>
      </c>
      <c r="M3842" s="2" t="s">
        <v>0</v>
      </c>
      <c r="N3842" s="4" t="s">
        <v>21</v>
      </c>
    </row>
    <row r="3843" spans="1:14" x14ac:dyDescent="0.25">
      <c r="A3843" s="1" t="s">
        <v>361</v>
      </c>
      <c r="B3843" s="2" t="s">
        <v>113</v>
      </c>
      <c r="C3843" s="2" t="s">
        <v>113</v>
      </c>
      <c r="D3843" s="2" t="s">
        <v>114</v>
      </c>
      <c r="E3843" s="2" t="s">
        <v>3362</v>
      </c>
      <c r="F3843" s="2">
        <v>31162001</v>
      </c>
      <c r="G3843" s="2" t="s">
        <v>490</v>
      </c>
      <c r="H3843" s="2">
        <v>3</v>
      </c>
      <c r="I3843" s="2">
        <v>4</v>
      </c>
      <c r="J3843" s="2">
        <v>10</v>
      </c>
      <c r="K3843" s="2">
        <v>10</v>
      </c>
      <c r="L3843" s="3">
        <v>12380</v>
      </c>
      <c r="M3843" s="2" t="s">
        <v>17396</v>
      </c>
      <c r="N3843" s="4" t="s">
        <v>21</v>
      </c>
    </row>
    <row r="3844" spans="1:14" x14ac:dyDescent="0.25">
      <c r="A3844" s="1" t="s">
        <v>361</v>
      </c>
      <c r="B3844" s="2" t="s">
        <v>113</v>
      </c>
      <c r="C3844" s="2" t="s">
        <v>113</v>
      </c>
      <c r="D3844" s="2" t="s">
        <v>114</v>
      </c>
      <c r="E3844" s="2" t="s">
        <v>3363</v>
      </c>
      <c r="F3844" s="2">
        <v>31162001</v>
      </c>
      <c r="G3844" s="2" t="s">
        <v>490</v>
      </c>
      <c r="H3844" s="2">
        <v>3</v>
      </c>
      <c r="I3844" s="2">
        <v>4</v>
      </c>
      <c r="J3844" s="2">
        <v>10</v>
      </c>
      <c r="K3844" s="2">
        <v>10</v>
      </c>
      <c r="L3844" s="3">
        <v>40820</v>
      </c>
      <c r="M3844" s="2" t="s">
        <v>17396</v>
      </c>
      <c r="N3844" s="4" t="s">
        <v>21</v>
      </c>
    </row>
    <row r="3845" spans="1:14" x14ac:dyDescent="0.25">
      <c r="A3845" s="1" t="s">
        <v>361</v>
      </c>
      <c r="B3845" s="2" t="s">
        <v>113</v>
      </c>
      <c r="C3845" s="2" t="s">
        <v>113</v>
      </c>
      <c r="D3845" s="2" t="s">
        <v>114</v>
      </c>
      <c r="E3845" s="2" t="s">
        <v>3364</v>
      </c>
      <c r="F3845" s="2">
        <v>44122104</v>
      </c>
      <c r="G3845" s="2" t="s">
        <v>490</v>
      </c>
      <c r="H3845" s="2">
        <v>3</v>
      </c>
      <c r="I3845" s="2">
        <v>4</v>
      </c>
      <c r="J3845" s="2">
        <v>10</v>
      </c>
      <c r="K3845" s="2">
        <v>100</v>
      </c>
      <c r="L3845" s="3">
        <v>86900</v>
      </c>
      <c r="M3845" s="2" t="s">
        <v>17396</v>
      </c>
      <c r="N3845" s="4" t="s">
        <v>21</v>
      </c>
    </row>
    <row r="3846" spans="1:14" x14ac:dyDescent="0.25">
      <c r="A3846" s="1" t="s">
        <v>361</v>
      </c>
      <c r="B3846" s="2" t="s">
        <v>113</v>
      </c>
      <c r="C3846" s="2" t="s">
        <v>113</v>
      </c>
      <c r="D3846" s="2" t="s">
        <v>114</v>
      </c>
      <c r="E3846" s="2" t="s">
        <v>3365</v>
      </c>
      <c r="F3846" s="2">
        <v>44122105</v>
      </c>
      <c r="G3846" s="2" t="s">
        <v>490</v>
      </c>
      <c r="H3846" s="2">
        <v>3</v>
      </c>
      <c r="I3846" s="2">
        <v>4</v>
      </c>
      <c r="J3846" s="2">
        <v>10</v>
      </c>
      <c r="K3846" s="2">
        <v>50</v>
      </c>
      <c r="L3846" s="3">
        <v>111250</v>
      </c>
      <c r="M3846" s="2" t="s">
        <v>17396</v>
      </c>
      <c r="N3846" s="4" t="s">
        <v>21</v>
      </c>
    </row>
    <row r="3847" spans="1:14" x14ac:dyDescent="0.25">
      <c r="A3847" s="1" t="s">
        <v>361</v>
      </c>
      <c r="B3847" s="2" t="s">
        <v>113</v>
      </c>
      <c r="C3847" s="2" t="s">
        <v>113</v>
      </c>
      <c r="D3847" s="2" t="s">
        <v>114</v>
      </c>
      <c r="E3847" s="2" t="s">
        <v>3366</v>
      </c>
      <c r="F3847" s="2">
        <v>44122107</v>
      </c>
      <c r="G3847" s="2" t="s">
        <v>490</v>
      </c>
      <c r="H3847" s="2">
        <v>3</v>
      </c>
      <c r="I3847" s="2">
        <v>4</v>
      </c>
      <c r="J3847" s="2">
        <v>10</v>
      </c>
      <c r="K3847" s="2">
        <v>10</v>
      </c>
      <c r="L3847" s="3">
        <v>27370</v>
      </c>
      <c r="M3847" s="2" t="s">
        <v>17396</v>
      </c>
      <c r="N3847" s="4" t="s">
        <v>21</v>
      </c>
    </row>
    <row r="3848" spans="1:14" x14ac:dyDescent="0.25">
      <c r="A3848" s="1" t="s">
        <v>361</v>
      </c>
      <c r="B3848" s="2" t="s">
        <v>113</v>
      </c>
      <c r="C3848" s="2" t="s">
        <v>113</v>
      </c>
      <c r="D3848" s="2" t="s">
        <v>114</v>
      </c>
      <c r="E3848" s="2" t="s">
        <v>115</v>
      </c>
      <c r="F3848" s="2">
        <v>44121619</v>
      </c>
      <c r="G3848" s="2" t="s">
        <v>490</v>
      </c>
      <c r="H3848" s="2">
        <v>3</v>
      </c>
      <c r="I3848" s="2">
        <v>4</v>
      </c>
      <c r="J3848" s="2">
        <v>10</v>
      </c>
      <c r="K3848" s="2">
        <v>100</v>
      </c>
      <c r="L3848" s="3">
        <v>61900</v>
      </c>
      <c r="M3848" s="2" t="s">
        <v>0</v>
      </c>
      <c r="N3848" s="4" t="s">
        <v>21</v>
      </c>
    </row>
    <row r="3849" spans="1:14" x14ac:dyDescent="0.25">
      <c r="A3849" s="1" t="s">
        <v>361</v>
      </c>
      <c r="B3849" s="2" t="s">
        <v>113</v>
      </c>
      <c r="C3849" s="2" t="s">
        <v>113</v>
      </c>
      <c r="D3849" s="2" t="s">
        <v>114</v>
      </c>
      <c r="E3849" s="2" t="s">
        <v>3367</v>
      </c>
      <c r="F3849" s="2">
        <v>44121618</v>
      </c>
      <c r="G3849" s="2" t="s">
        <v>490</v>
      </c>
      <c r="H3849" s="2">
        <v>3</v>
      </c>
      <c r="I3849" s="2">
        <v>4</v>
      </c>
      <c r="J3849" s="2">
        <v>10</v>
      </c>
      <c r="K3849" s="2">
        <v>50</v>
      </c>
      <c r="L3849" s="3">
        <v>148750</v>
      </c>
      <c r="M3849" s="2" t="s">
        <v>0</v>
      </c>
      <c r="N3849" s="4" t="s">
        <v>21</v>
      </c>
    </row>
    <row r="3850" spans="1:14" x14ac:dyDescent="0.25">
      <c r="A3850" s="1" t="s">
        <v>361</v>
      </c>
      <c r="B3850" s="2" t="s">
        <v>122</v>
      </c>
      <c r="C3850" s="2" t="s">
        <v>123</v>
      </c>
      <c r="D3850" s="2" t="s">
        <v>124</v>
      </c>
      <c r="E3850" s="2" t="s">
        <v>3368</v>
      </c>
      <c r="F3850" s="2">
        <v>44121615</v>
      </c>
      <c r="G3850" s="2" t="s">
        <v>490</v>
      </c>
      <c r="H3850" s="2">
        <v>3</v>
      </c>
      <c r="I3850" s="2">
        <v>4</v>
      </c>
      <c r="J3850" s="2">
        <v>10</v>
      </c>
      <c r="K3850" s="2">
        <v>5</v>
      </c>
      <c r="L3850" s="3">
        <v>123165</v>
      </c>
      <c r="M3850" s="2" t="s">
        <v>0</v>
      </c>
      <c r="N3850" s="4" t="s">
        <v>21</v>
      </c>
    </row>
    <row r="3851" spans="1:14" x14ac:dyDescent="0.25">
      <c r="A3851" s="1" t="s">
        <v>361</v>
      </c>
      <c r="B3851" s="2" t="s">
        <v>122</v>
      </c>
      <c r="C3851" s="2" t="s">
        <v>123</v>
      </c>
      <c r="D3851" s="2" t="s">
        <v>124</v>
      </c>
      <c r="E3851" s="2" t="s">
        <v>1968</v>
      </c>
      <c r="F3851" s="2">
        <v>44102805</v>
      </c>
      <c r="G3851" s="2" t="s">
        <v>490</v>
      </c>
      <c r="H3851" s="2">
        <v>3</v>
      </c>
      <c r="I3851" s="2">
        <v>4</v>
      </c>
      <c r="J3851" s="2">
        <v>10</v>
      </c>
      <c r="K3851" s="2">
        <v>5</v>
      </c>
      <c r="L3851" s="3">
        <v>69915</v>
      </c>
      <c r="M3851" s="2" t="s">
        <v>0</v>
      </c>
      <c r="N3851" s="4" t="s">
        <v>21</v>
      </c>
    </row>
    <row r="3852" spans="1:14" x14ac:dyDescent="0.25">
      <c r="A3852" s="1" t="s">
        <v>361</v>
      </c>
      <c r="B3852" s="2" t="s">
        <v>497</v>
      </c>
      <c r="C3852" s="2" t="s">
        <v>498</v>
      </c>
      <c r="D3852" s="2" t="s">
        <v>17879</v>
      </c>
      <c r="E3852" s="2" t="s">
        <v>3369</v>
      </c>
      <c r="F3852" s="2">
        <v>41111604</v>
      </c>
      <c r="G3852" s="2" t="s">
        <v>490</v>
      </c>
      <c r="H3852" s="2">
        <v>3</v>
      </c>
      <c r="I3852" s="2">
        <v>4</v>
      </c>
      <c r="J3852" s="2">
        <v>10</v>
      </c>
      <c r="K3852" s="2">
        <v>100</v>
      </c>
      <c r="L3852" s="3">
        <v>247500</v>
      </c>
      <c r="M3852" s="2" t="s">
        <v>0</v>
      </c>
      <c r="N3852" s="4" t="s">
        <v>21</v>
      </c>
    </row>
    <row r="3853" spans="1:14" x14ac:dyDescent="0.25">
      <c r="A3853" s="1" t="s">
        <v>361</v>
      </c>
      <c r="B3853" s="2" t="s">
        <v>497</v>
      </c>
      <c r="C3853" s="2" t="s">
        <v>498</v>
      </c>
      <c r="D3853" s="2" t="s">
        <v>17879</v>
      </c>
      <c r="E3853" s="2" t="s">
        <v>3370</v>
      </c>
      <c r="F3853" s="2">
        <v>41111604</v>
      </c>
      <c r="G3853" s="2" t="s">
        <v>490</v>
      </c>
      <c r="H3853" s="2">
        <v>3</v>
      </c>
      <c r="I3853" s="2">
        <v>4</v>
      </c>
      <c r="J3853" s="2">
        <v>10</v>
      </c>
      <c r="K3853" s="2">
        <v>100</v>
      </c>
      <c r="L3853" s="3">
        <v>86900</v>
      </c>
      <c r="M3853" s="2" t="s">
        <v>0</v>
      </c>
      <c r="N3853" s="4" t="s">
        <v>21</v>
      </c>
    </row>
    <row r="3854" spans="1:14" x14ac:dyDescent="0.25">
      <c r="A3854" s="1" t="s">
        <v>361</v>
      </c>
      <c r="B3854" s="2" t="s">
        <v>76</v>
      </c>
      <c r="C3854" s="2" t="s">
        <v>77</v>
      </c>
      <c r="D3854" s="2" t="s">
        <v>78</v>
      </c>
      <c r="E3854" s="2" t="s">
        <v>3371</v>
      </c>
      <c r="F3854" s="2">
        <v>44103103</v>
      </c>
      <c r="G3854" s="2" t="s">
        <v>490</v>
      </c>
      <c r="H3854" s="2">
        <v>3</v>
      </c>
      <c r="I3854" s="2">
        <v>4</v>
      </c>
      <c r="J3854" s="2">
        <v>10</v>
      </c>
      <c r="K3854" s="2">
        <v>3</v>
      </c>
      <c r="L3854" s="3">
        <v>892500</v>
      </c>
      <c r="M3854" s="2" t="s">
        <v>0</v>
      </c>
      <c r="N3854" s="4" t="s">
        <v>21</v>
      </c>
    </row>
    <row r="3855" spans="1:14" x14ac:dyDescent="0.25">
      <c r="A3855" s="1" t="s">
        <v>361</v>
      </c>
      <c r="B3855" s="2" t="s">
        <v>76</v>
      </c>
      <c r="C3855" s="2" t="s">
        <v>77</v>
      </c>
      <c r="D3855" s="2" t="s">
        <v>78</v>
      </c>
      <c r="E3855" s="2" t="s">
        <v>3372</v>
      </c>
      <c r="F3855" s="2">
        <v>44103103</v>
      </c>
      <c r="G3855" s="2" t="s">
        <v>490</v>
      </c>
      <c r="H3855" s="2">
        <v>3</v>
      </c>
      <c r="I3855" s="2">
        <v>4</v>
      </c>
      <c r="J3855" s="2">
        <v>10</v>
      </c>
      <c r="K3855" s="2">
        <v>3</v>
      </c>
      <c r="L3855" s="3">
        <v>1785000</v>
      </c>
      <c r="M3855" s="2" t="s">
        <v>0</v>
      </c>
      <c r="N3855" s="4" t="s">
        <v>21</v>
      </c>
    </row>
    <row r="3856" spans="1:14" x14ac:dyDescent="0.25">
      <c r="A3856" s="1" t="s">
        <v>361</v>
      </c>
      <c r="B3856" s="2" t="s">
        <v>76</v>
      </c>
      <c r="C3856" s="2" t="s">
        <v>77</v>
      </c>
      <c r="D3856" s="2" t="s">
        <v>78</v>
      </c>
      <c r="E3856" s="2" t="s">
        <v>3373</v>
      </c>
      <c r="F3856" s="2">
        <v>44103103</v>
      </c>
      <c r="G3856" s="2" t="s">
        <v>490</v>
      </c>
      <c r="H3856" s="2">
        <v>3</v>
      </c>
      <c r="I3856" s="2">
        <v>4</v>
      </c>
      <c r="J3856" s="2">
        <v>10</v>
      </c>
      <c r="K3856" s="2">
        <v>3</v>
      </c>
      <c r="L3856" s="3">
        <v>1428000</v>
      </c>
      <c r="M3856" s="2" t="s">
        <v>0</v>
      </c>
      <c r="N3856" s="4" t="s">
        <v>21</v>
      </c>
    </row>
    <row r="3857" spans="1:14" x14ac:dyDescent="0.25">
      <c r="A3857" s="1" t="s">
        <v>361</v>
      </c>
      <c r="B3857" s="2" t="s">
        <v>76</v>
      </c>
      <c r="C3857" s="2" t="s">
        <v>77</v>
      </c>
      <c r="D3857" s="2" t="s">
        <v>78</v>
      </c>
      <c r="E3857" s="2" t="s">
        <v>3374</v>
      </c>
      <c r="F3857" s="2">
        <v>44103103</v>
      </c>
      <c r="G3857" s="2" t="s">
        <v>490</v>
      </c>
      <c r="H3857" s="2">
        <v>3</v>
      </c>
      <c r="I3857" s="2">
        <v>4</v>
      </c>
      <c r="J3857" s="2">
        <v>10</v>
      </c>
      <c r="K3857" s="2">
        <v>3</v>
      </c>
      <c r="L3857" s="3">
        <v>1856400</v>
      </c>
      <c r="M3857" s="2" t="s">
        <v>0</v>
      </c>
      <c r="N3857" s="4" t="s">
        <v>21</v>
      </c>
    </row>
    <row r="3858" spans="1:14" x14ac:dyDescent="0.25">
      <c r="A3858" s="1" t="s">
        <v>361</v>
      </c>
      <c r="B3858" s="2" t="s">
        <v>76</v>
      </c>
      <c r="C3858" s="2" t="s">
        <v>77</v>
      </c>
      <c r="D3858" s="2" t="s">
        <v>78</v>
      </c>
      <c r="E3858" s="2" t="s">
        <v>3375</v>
      </c>
      <c r="F3858" s="2">
        <v>44103103</v>
      </c>
      <c r="G3858" s="2" t="s">
        <v>490</v>
      </c>
      <c r="H3858" s="2">
        <v>3</v>
      </c>
      <c r="I3858" s="2">
        <v>4</v>
      </c>
      <c r="J3858" s="2">
        <v>10</v>
      </c>
      <c r="K3858" s="2">
        <v>3</v>
      </c>
      <c r="L3858" s="3">
        <v>1428000</v>
      </c>
      <c r="M3858" s="2" t="s">
        <v>0</v>
      </c>
      <c r="N3858" s="4" t="s">
        <v>21</v>
      </c>
    </row>
    <row r="3859" spans="1:14" x14ac:dyDescent="0.25">
      <c r="A3859" s="1" t="s">
        <v>361</v>
      </c>
      <c r="B3859" s="2" t="s">
        <v>76</v>
      </c>
      <c r="C3859" s="2" t="s">
        <v>77</v>
      </c>
      <c r="D3859" s="2" t="s">
        <v>78</v>
      </c>
      <c r="E3859" s="2" t="s">
        <v>3376</v>
      </c>
      <c r="F3859" s="2">
        <v>44103103</v>
      </c>
      <c r="G3859" s="2" t="s">
        <v>490</v>
      </c>
      <c r="H3859" s="2">
        <v>3</v>
      </c>
      <c r="I3859" s="2">
        <v>4</v>
      </c>
      <c r="J3859" s="2">
        <v>10</v>
      </c>
      <c r="K3859" s="2">
        <v>2</v>
      </c>
      <c r="L3859" s="3">
        <v>761600</v>
      </c>
      <c r="M3859" s="2" t="s">
        <v>0</v>
      </c>
      <c r="N3859" s="4" t="s">
        <v>21</v>
      </c>
    </row>
    <row r="3860" spans="1:14" x14ac:dyDescent="0.25">
      <c r="A3860" s="1" t="s">
        <v>361</v>
      </c>
      <c r="B3860" s="2" t="s">
        <v>76</v>
      </c>
      <c r="C3860" s="2" t="s">
        <v>77</v>
      </c>
      <c r="D3860" s="2" t="s">
        <v>78</v>
      </c>
      <c r="E3860" s="2" t="s">
        <v>3377</v>
      </c>
      <c r="F3860" s="2">
        <v>44103103</v>
      </c>
      <c r="G3860" s="2" t="s">
        <v>490</v>
      </c>
      <c r="H3860" s="2">
        <v>3</v>
      </c>
      <c r="I3860" s="2">
        <v>4</v>
      </c>
      <c r="J3860" s="2">
        <v>10</v>
      </c>
      <c r="K3860" s="2">
        <v>2</v>
      </c>
      <c r="L3860" s="3">
        <v>952000</v>
      </c>
      <c r="M3860" s="2" t="s">
        <v>0</v>
      </c>
      <c r="N3860" s="4" t="s">
        <v>21</v>
      </c>
    </row>
    <row r="3861" spans="1:14" x14ac:dyDescent="0.25">
      <c r="A3861" s="1" t="s">
        <v>361</v>
      </c>
      <c r="B3861" s="2" t="s">
        <v>76</v>
      </c>
      <c r="C3861" s="2" t="s">
        <v>77</v>
      </c>
      <c r="D3861" s="2" t="s">
        <v>78</v>
      </c>
      <c r="E3861" s="2" t="s">
        <v>3378</v>
      </c>
      <c r="F3861" s="2">
        <v>44103103</v>
      </c>
      <c r="G3861" s="2" t="s">
        <v>490</v>
      </c>
      <c r="H3861" s="2">
        <v>3</v>
      </c>
      <c r="I3861" s="2">
        <v>4</v>
      </c>
      <c r="J3861" s="2">
        <v>10</v>
      </c>
      <c r="K3861" s="2">
        <v>2</v>
      </c>
      <c r="L3861" s="3">
        <v>952000</v>
      </c>
      <c r="M3861" s="2" t="s">
        <v>0</v>
      </c>
      <c r="N3861" s="4" t="s">
        <v>21</v>
      </c>
    </row>
    <row r="3862" spans="1:14" x14ac:dyDescent="0.25">
      <c r="A3862" s="1" t="s">
        <v>361</v>
      </c>
      <c r="B3862" s="2" t="s">
        <v>76</v>
      </c>
      <c r="C3862" s="2" t="s">
        <v>77</v>
      </c>
      <c r="D3862" s="2" t="s">
        <v>78</v>
      </c>
      <c r="E3862" s="2" t="s">
        <v>3379</v>
      </c>
      <c r="F3862" s="2">
        <v>44103103</v>
      </c>
      <c r="G3862" s="2" t="s">
        <v>490</v>
      </c>
      <c r="H3862" s="2">
        <v>3</v>
      </c>
      <c r="I3862" s="2">
        <v>4</v>
      </c>
      <c r="J3862" s="2">
        <v>10</v>
      </c>
      <c r="K3862" s="2">
        <v>2</v>
      </c>
      <c r="L3862" s="3">
        <v>952000</v>
      </c>
      <c r="M3862" s="2" t="s">
        <v>0</v>
      </c>
      <c r="N3862" s="4" t="s">
        <v>21</v>
      </c>
    </row>
    <row r="3863" spans="1:14" x14ac:dyDescent="0.25">
      <c r="A3863" s="1" t="s">
        <v>361</v>
      </c>
      <c r="B3863" s="2" t="s">
        <v>76</v>
      </c>
      <c r="C3863" s="2" t="s">
        <v>77</v>
      </c>
      <c r="D3863" s="2" t="s">
        <v>78</v>
      </c>
      <c r="E3863" s="2" t="s">
        <v>3380</v>
      </c>
      <c r="F3863" s="2">
        <v>44103103</v>
      </c>
      <c r="G3863" s="2" t="s">
        <v>490</v>
      </c>
      <c r="H3863" s="2">
        <v>3</v>
      </c>
      <c r="I3863" s="2">
        <v>4</v>
      </c>
      <c r="J3863" s="2">
        <v>10</v>
      </c>
      <c r="K3863" s="2">
        <v>3</v>
      </c>
      <c r="L3863" s="3">
        <v>1071000</v>
      </c>
      <c r="M3863" s="2" t="s">
        <v>0</v>
      </c>
      <c r="N3863" s="4" t="s">
        <v>21</v>
      </c>
    </row>
    <row r="3864" spans="1:14" x14ac:dyDescent="0.25">
      <c r="A3864" s="1" t="s">
        <v>361</v>
      </c>
      <c r="B3864" s="2" t="s">
        <v>76</v>
      </c>
      <c r="C3864" s="2" t="s">
        <v>77</v>
      </c>
      <c r="D3864" s="2" t="s">
        <v>78</v>
      </c>
      <c r="E3864" s="2" t="s">
        <v>3381</v>
      </c>
      <c r="F3864" s="2">
        <v>44103103</v>
      </c>
      <c r="G3864" s="2" t="s">
        <v>490</v>
      </c>
      <c r="H3864" s="2">
        <v>3</v>
      </c>
      <c r="I3864" s="2">
        <v>4</v>
      </c>
      <c r="J3864" s="2">
        <v>10</v>
      </c>
      <c r="K3864" s="2">
        <v>3</v>
      </c>
      <c r="L3864" s="3">
        <v>2499000</v>
      </c>
      <c r="M3864" s="2" t="s">
        <v>0</v>
      </c>
      <c r="N3864" s="4" t="s">
        <v>21</v>
      </c>
    </row>
    <row r="3865" spans="1:14" x14ac:dyDescent="0.25">
      <c r="A3865" s="1" t="s">
        <v>361</v>
      </c>
      <c r="B3865" s="2" t="s">
        <v>76</v>
      </c>
      <c r="C3865" s="2" t="s">
        <v>77</v>
      </c>
      <c r="D3865" s="2" t="s">
        <v>78</v>
      </c>
      <c r="E3865" s="2" t="s">
        <v>3382</v>
      </c>
      <c r="F3865" s="2">
        <v>44103103</v>
      </c>
      <c r="G3865" s="2" t="s">
        <v>490</v>
      </c>
      <c r="H3865" s="2">
        <v>3</v>
      </c>
      <c r="I3865" s="2">
        <v>4</v>
      </c>
      <c r="J3865" s="2">
        <v>10</v>
      </c>
      <c r="K3865" s="2">
        <v>3</v>
      </c>
      <c r="L3865" s="3">
        <v>1249500</v>
      </c>
      <c r="M3865" s="2" t="s">
        <v>0</v>
      </c>
      <c r="N3865" s="4" t="s">
        <v>21</v>
      </c>
    </row>
    <row r="3866" spans="1:14" x14ac:dyDescent="0.25">
      <c r="A3866" s="1" t="s">
        <v>361</v>
      </c>
      <c r="B3866" s="2" t="s">
        <v>76</v>
      </c>
      <c r="C3866" s="2" t="s">
        <v>77</v>
      </c>
      <c r="D3866" s="2" t="s">
        <v>78</v>
      </c>
      <c r="E3866" s="2" t="s">
        <v>3383</v>
      </c>
      <c r="F3866" s="2">
        <v>44103103</v>
      </c>
      <c r="G3866" s="2" t="s">
        <v>490</v>
      </c>
      <c r="H3866" s="2">
        <v>3</v>
      </c>
      <c r="I3866" s="2">
        <v>4</v>
      </c>
      <c r="J3866" s="2">
        <v>10</v>
      </c>
      <c r="K3866" s="2">
        <v>2</v>
      </c>
      <c r="L3866" s="3">
        <v>633080</v>
      </c>
      <c r="M3866" s="2" t="s">
        <v>0</v>
      </c>
      <c r="N3866" s="4" t="s">
        <v>21</v>
      </c>
    </row>
    <row r="3867" spans="1:14" x14ac:dyDescent="0.25">
      <c r="A3867" s="1" t="s">
        <v>361</v>
      </c>
      <c r="B3867" s="2" t="s">
        <v>76</v>
      </c>
      <c r="C3867" s="2" t="s">
        <v>77</v>
      </c>
      <c r="D3867" s="2" t="s">
        <v>78</v>
      </c>
      <c r="E3867" s="2" t="s">
        <v>3384</v>
      </c>
      <c r="F3867" s="2">
        <v>44103103</v>
      </c>
      <c r="G3867" s="2" t="s">
        <v>490</v>
      </c>
      <c r="H3867" s="2">
        <v>3</v>
      </c>
      <c r="I3867" s="2">
        <v>4</v>
      </c>
      <c r="J3867" s="2">
        <v>10</v>
      </c>
      <c r="K3867" s="2">
        <v>2</v>
      </c>
      <c r="L3867" s="3">
        <v>761600</v>
      </c>
      <c r="M3867" s="2" t="s">
        <v>0</v>
      </c>
      <c r="N3867" s="4" t="s">
        <v>21</v>
      </c>
    </row>
    <row r="3868" spans="1:14" x14ac:dyDescent="0.25">
      <c r="A3868" s="1" t="s">
        <v>361</v>
      </c>
      <c r="B3868" s="2" t="s">
        <v>76</v>
      </c>
      <c r="C3868" s="2" t="s">
        <v>77</v>
      </c>
      <c r="D3868" s="2" t="s">
        <v>78</v>
      </c>
      <c r="E3868" s="2" t="s">
        <v>3385</v>
      </c>
      <c r="F3868" s="2">
        <v>44103103</v>
      </c>
      <c r="G3868" s="2" t="s">
        <v>490</v>
      </c>
      <c r="H3868" s="2">
        <v>3</v>
      </c>
      <c r="I3868" s="2">
        <v>4</v>
      </c>
      <c r="J3868" s="2">
        <v>10</v>
      </c>
      <c r="K3868" s="2">
        <v>2</v>
      </c>
      <c r="L3868" s="3">
        <v>761600</v>
      </c>
      <c r="M3868" s="2" t="s">
        <v>0</v>
      </c>
      <c r="N3868" s="4" t="s">
        <v>21</v>
      </c>
    </row>
    <row r="3869" spans="1:14" x14ac:dyDescent="0.25">
      <c r="A3869" s="1" t="s">
        <v>361</v>
      </c>
      <c r="B3869" s="2" t="s">
        <v>76</v>
      </c>
      <c r="C3869" s="2" t="s">
        <v>77</v>
      </c>
      <c r="D3869" s="2" t="s">
        <v>78</v>
      </c>
      <c r="E3869" s="2" t="s">
        <v>3386</v>
      </c>
      <c r="F3869" s="2">
        <v>44103103</v>
      </c>
      <c r="G3869" s="2" t="s">
        <v>490</v>
      </c>
      <c r="H3869" s="2">
        <v>3</v>
      </c>
      <c r="I3869" s="2">
        <v>4</v>
      </c>
      <c r="J3869" s="2">
        <v>10</v>
      </c>
      <c r="K3869" s="2">
        <v>2</v>
      </c>
      <c r="L3869" s="3">
        <v>761600</v>
      </c>
      <c r="M3869" s="2" t="s">
        <v>0</v>
      </c>
      <c r="N3869" s="4" t="s">
        <v>21</v>
      </c>
    </row>
    <row r="3870" spans="1:14" x14ac:dyDescent="0.25">
      <c r="A3870" s="1" t="s">
        <v>361</v>
      </c>
      <c r="B3870" s="2" t="s">
        <v>76</v>
      </c>
      <c r="C3870" s="2" t="s">
        <v>77</v>
      </c>
      <c r="D3870" s="2" t="s">
        <v>78</v>
      </c>
      <c r="E3870" s="2" t="s">
        <v>3387</v>
      </c>
      <c r="F3870" s="2">
        <v>44103103</v>
      </c>
      <c r="G3870" s="2" t="s">
        <v>490</v>
      </c>
      <c r="H3870" s="2">
        <v>3</v>
      </c>
      <c r="I3870" s="2">
        <v>4</v>
      </c>
      <c r="J3870" s="2">
        <v>10</v>
      </c>
      <c r="K3870" s="2">
        <v>3</v>
      </c>
      <c r="L3870" s="3">
        <v>856800</v>
      </c>
      <c r="M3870" s="2" t="s">
        <v>0</v>
      </c>
      <c r="N3870" s="4" t="s">
        <v>21</v>
      </c>
    </row>
    <row r="3871" spans="1:14" x14ac:dyDescent="0.25">
      <c r="A3871" s="1" t="s">
        <v>361</v>
      </c>
      <c r="B3871" s="2" t="s">
        <v>76</v>
      </c>
      <c r="C3871" s="2" t="s">
        <v>77</v>
      </c>
      <c r="D3871" s="2" t="s">
        <v>78</v>
      </c>
      <c r="E3871" s="2" t="s">
        <v>3388</v>
      </c>
      <c r="F3871" s="2">
        <v>44103103</v>
      </c>
      <c r="G3871" s="2" t="s">
        <v>490</v>
      </c>
      <c r="H3871" s="2">
        <v>3</v>
      </c>
      <c r="I3871" s="2">
        <v>4</v>
      </c>
      <c r="J3871" s="2">
        <v>10</v>
      </c>
      <c r="K3871" s="2">
        <v>3</v>
      </c>
      <c r="L3871" s="3">
        <v>481950</v>
      </c>
      <c r="M3871" s="2" t="s">
        <v>0</v>
      </c>
      <c r="N3871" s="4" t="s">
        <v>21</v>
      </c>
    </row>
    <row r="3872" spans="1:14" x14ac:dyDescent="0.25">
      <c r="A3872" s="1" t="s">
        <v>361</v>
      </c>
      <c r="B3872" s="2" t="s">
        <v>76</v>
      </c>
      <c r="C3872" s="2" t="s">
        <v>77</v>
      </c>
      <c r="D3872" s="2" t="s">
        <v>78</v>
      </c>
      <c r="E3872" s="2" t="s">
        <v>3389</v>
      </c>
      <c r="F3872" s="2">
        <v>44103103</v>
      </c>
      <c r="G3872" s="2" t="s">
        <v>490</v>
      </c>
      <c r="H3872" s="2">
        <v>3</v>
      </c>
      <c r="I3872" s="2">
        <v>4</v>
      </c>
      <c r="J3872" s="2">
        <v>10</v>
      </c>
      <c r="K3872" s="2">
        <v>3</v>
      </c>
      <c r="L3872" s="3">
        <v>1178100</v>
      </c>
      <c r="M3872" s="2" t="s">
        <v>0</v>
      </c>
      <c r="N3872" s="4" t="s">
        <v>21</v>
      </c>
    </row>
    <row r="3873" spans="1:14" x14ac:dyDescent="0.25">
      <c r="A3873" s="1" t="s">
        <v>361</v>
      </c>
      <c r="B3873" s="2" t="s">
        <v>76</v>
      </c>
      <c r="C3873" s="2" t="s">
        <v>77</v>
      </c>
      <c r="D3873" s="2" t="s">
        <v>78</v>
      </c>
      <c r="E3873" s="2" t="s">
        <v>3390</v>
      </c>
      <c r="F3873" s="2">
        <v>44103103</v>
      </c>
      <c r="G3873" s="2" t="s">
        <v>490</v>
      </c>
      <c r="H3873" s="2">
        <v>3</v>
      </c>
      <c r="I3873" s="2">
        <v>4</v>
      </c>
      <c r="J3873" s="2">
        <v>10</v>
      </c>
      <c r="K3873" s="2">
        <v>1</v>
      </c>
      <c r="L3873" s="3">
        <v>378420</v>
      </c>
      <c r="M3873" s="2" t="s">
        <v>0</v>
      </c>
      <c r="N3873" s="4" t="s">
        <v>21</v>
      </c>
    </row>
    <row r="3874" spans="1:14" x14ac:dyDescent="0.25">
      <c r="A3874" s="1" t="s">
        <v>361</v>
      </c>
      <c r="B3874" s="2" t="s">
        <v>76</v>
      </c>
      <c r="C3874" s="2" t="s">
        <v>77</v>
      </c>
      <c r="D3874" s="2" t="s">
        <v>78</v>
      </c>
      <c r="E3874" s="2" t="s">
        <v>3391</v>
      </c>
      <c r="F3874" s="2">
        <v>44103103</v>
      </c>
      <c r="G3874" s="2" t="s">
        <v>490</v>
      </c>
      <c r="H3874" s="2">
        <v>3</v>
      </c>
      <c r="I3874" s="2">
        <v>4</v>
      </c>
      <c r="J3874" s="2">
        <v>10</v>
      </c>
      <c r="K3874" s="2">
        <v>1</v>
      </c>
      <c r="L3874" s="3">
        <v>487900</v>
      </c>
      <c r="M3874" s="2" t="s">
        <v>0</v>
      </c>
      <c r="N3874" s="4" t="s">
        <v>21</v>
      </c>
    </row>
    <row r="3875" spans="1:14" x14ac:dyDescent="0.25">
      <c r="A3875" s="1" t="s">
        <v>361</v>
      </c>
      <c r="B3875" s="2" t="s">
        <v>76</v>
      </c>
      <c r="C3875" s="2" t="s">
        <v>77</v>
      </c>
      <c r="D3875" s="2" t="s">
        <v>78</v>
      </c>
      <c r="E3875" s="2" t="s">
        <v>3392</v>
      </c>
      <c r="F3875" s="2">
        <v>44103103</v>
      </c>
      <c r="G3875" s="2" t="s">
        <v>490</v>
      </c>
      <c r="H3875" s="2">
        <v>3</v>
      </c>
      <c r="I3875" s="2">
        <v>4</v>
      </c>
      <c r="J3875" s="2">
        <v>10</v>
      </c>
      <c r="K3875" s="2">
        <v>1</v>
      </c>
      <c r="L3875" s="3">
        <v>487900</v>
      </c>
      <c r="M3875" s="2" t="s">
        <v>0</v>
      </c>
      <c r="N3875" s="4" t="s">
        <v>21</v>
      </c>
    </row>
    <row r="3876" spans="1:14" x14ac:dyDescent="0.25">
      <c r="A3876" s="1" t="s">
        <v>361</v>
      </c>
      <c r="B3876" s="2" t="s">
        <v>76</v>
      </c>
      <c r="C3876" s="2" t="s">
        <v>77</v>
      </c>
      <c r="D3876" s="2" t="s">
        <v>78</v>
      </c>
      <c r="E3876" s="2" t="s">
        <v>3393</v>
      </c>
      <c r="F3876" s="2">
        <v>44103103</v>
      </c>
      <c r="G3876" s="2" t="s">
        <v>490</v>
      </c>
      <c r="H3876" s="2">
        <v>3</v>
      </c>
      <c r="I3876" s="2">
        <v>4</v>
      </c>
      <c r="J3876" s="2">
        <v>10</v>
      </c>
      <c r="K3876" s="2">
        <v>1</v>
      </c>
      <c r="L3876" s="3">
        <v>487900</v>
      </c>
      <c r="M3876" s="2" t="s">
        <v>0</v>
      </c>
      <c r="N3876" s="4" t="s">
        <v>21</v>
      </c>
    </row>
    <row r="3877" spans="1:14" x14ac:dyDescent="0.25">
      <c r="A3877" s="1" t="s">
        <v>361</v>
      </c>
      <c r="B3877" s="2" t="s">
        <v>122</v>
      </c>
      <c r="C3877" s="2" t="s">
        <v>257</v>
      </c>
      <c r="D3877" s="2" t="s">
        <v>258</v>
      </c>
      <c r="E3877" s="2" t="s">
        <v>3394</v>
      </c>
      <c r="F3877" s="2">
        <v>44103120</v>
      </c>
      <c r="G3877" s="2" t="s">
        <v>490</v>
      </c>
      <c r="H3877" s="2">
        <v>3</v>
      </c>
      <c r="I3877" s="2">
        <v>4</v>
      </c>
      <c r="J3877" s="2">
        <v>10</v>
      </c>
      <c r="K3877" s="2">
        <v>3</v>
      </c>
      <c r="L3877" s="3">
        <v>714000</v>
      </c>
      <c r="M3877" s="2" t="s">
        <v>0</v>
      </c>
      <c r="N3877" s="4" t="s">
        <v>21</v>
      </c>
    </row>
    <row r="3878" spans="1:14" x14ac:dyDescent="0.25">
      <c r="A3878" s="1" t="s">
        <v>361</v>
      </c>
      <c r="B3878" s="2" t="s">
        <v>122</v>
      </c>
      <c r="C3878" s="2" t="s">
        <v>257</v>
      </c>
      <c r="D3878" s="2" t="s">
        <v>258</v>
      </c>
      <c r="E3878" s="2" t="s">
        <v>3395</v>
      </c>
      <c r="F3878" s="2">
        <v>44103120</v>
      </c>
      <c r="G3878" s="2" t="s">
        <v>490</v>
      </c>
      <c r="H3878" s="2">
        <v>3</v>
      </c>
      <c r="I3878" s="2">
        <v>4</v>
      </c>
      <c r="J3878" s="2">
        <v>10</v>
      </c>
      <c r="K3878" s="2">
        <v>3</v>
      </c>
      <c r="L3878" s="3">
        <v>714000</v>
      </c>
      <c r="M3878" s="2" t="s">
        <v>0</v>
      </c>
      <c r="N3878" s="4" t="s">
        <v>21</v>
      </c>
    </row>
    <row r="3879" spans="1:14" x14ac:dyDescent="0.25">
      <c r="A3879" s="1" t="s">
        <v>361</v>
      </c>
      <c r="B3879" s="2" t="s">
        <v>189</v>
      </c>
      <c r="C3879" s="2" t="s">
        <v>2639</v>
      </c>
      <c r="D3879" s="2" t="s">
        <v>17963</v>
      </c>
      <c r="E3879" s="2" t="s">
        <v>3396</v>
      </c>
      <c r="F3879" s="2">
        <v>83101501</v>
      </c>
      <c r="G3879" s="2" t="s">
        <v>496</v>
      </c>
      <c r="H3879" s="2">
        <v>4</v>
      </c>
      <c r="I3879" s="2">
        <v>4</v>
      </c>
      <c r="J3879" s="2">
        <v>16</v>
      </c>
      <c r="K3879" s="2">
        <v>1</v>
      </c>
      <c r="L3879" s="3">
        <v>13566000</v>
      </c>
      <c r="M3879" s="2" t="s">
        <v>20</v>
      </c>
      <c r="N3879" s="4" t="s">
        <v>21</v>
      </c>
    </row>
    <row r="3880" spans="1:14" x14ac:dyDescent="0.25">
      <c r="A3880" s="1" t="s">
        <v>361</v>
      </c>
      <c r="B3880" s="2" t="s">
        <v>189</v>
      </c>
      <c r="C3880" s="2" t="s">
        <v>2639</v>
      </c>
      <c r="D3880" s="2" t="s">
        <v>17963</v>
      </c>
      <c r="E3880" s="2" t="s">
        <v>3162</v>
      </c>
      <c r="F3880" s="2">
        <v>83101506</v>
      </c>
      <c r="G3880" s="2" t="s">
        <v>496</v>
      </c>
      <c r="H3880" s="2">
        <v>3</v>
      </c>
      <c r="I3880" s="2">
        <v>9</v>
      </c>
      <c r="J3880" s="2">
        <v>10</v>
      </c>
      <c r="K3880" s="2">
        <v>1</v>
      </c>
      <c r="L3880" s="3">
        <v>23000000</v>
      </c>
      <c r="M3880" s="2" t="s">
        <v>20</v>
      </c>
      <c r="N3880" s="4" t="s">
        <v>21</v>
      </c>
    </row>
    <row r="3881" spans="1:14" x14ac:dyDescent="0.25">
      <c r="A3881" s="1" t="s">
        <v>361</v>
      </c>
      <c r="B3881" s="2" t="s">
        <v>189</v>
      </c>
      <c r="C3881" s="2" t="s">
        <v>2639</v>
      </c>
      <c r="D3881" s="2" t="s">
        <v>17963</v>
      </c>
      <c r="E3881" s="2" t="s">
        <v>3162</v>
      </c>
      <c r="F3881" s="2">
        <v>83101506</v>
      </c>
      <c r="G3881" s="2" t="s">
        <v>496</v>
      </c>
      <c r="H3881" s="2">
        <v>3</v>
      </c>
      <c r="I3881" s="2">
        <v>9</v>
      </c>
      <c r="J3881" s="2">
        <v>16</v>
      </c>
      <c r="K3881" s="2">
        <v>1</v>
      </c>
      <c r="L3881" s="3">
        <v>42989467</v>
      </c>
      <c r="M3881" s="2" t="s">
        <v>20</v>
      </c>
      <c r="N3881" s="4" t="s">
        <v>21</v>
      </c>
    </row>
    <row r="3882" spans="1:14" x14ac:dyDescent="0.25">
      <c r="A3882" s="1" t="s">
        <v>361</v>
      </c>
      <c r="B3882" s="2" t="s">
        <v>189</v>
      </c>
      <c r="C3882" s="2" t="s">
        <v>2639</v>
      </c>
      <c r="D3882" s="2" t="s">
        <v>17963</v>
      </c>
      <c r="E3882" s="2" t="s">
        <v>3163</v>
      </c>
      <c r="F3882" s="2">
        <v>77121704</v>
      </c>
      <c r="G3882" s="2" t="s">
        <v>496</v>
      </c>
      <c r="H3882" s="2">
        <v>3</v>
      </c>
      <c r="I3882" s="2">
        <v>9</v>
      </c>
      <c r="J3882" s="2">
        <v>10</v>
      </c>
      <c r="K3882" s="2">
        <v>1</v>
      </c>
      <c r="L3882" s="3">
        <v>10000000</v>
      </c>
      <c r="M3882" s="2" t="s">
        <v>20</v>
      </c>
      <c r="N3882" s="4" t="s">
        <v>21</v>
      </c>
    </row>
    <row r="3883" spans="1:14" x14ac:dyDescent="0.25">
      <c r="A3883" s="1" t="s">
        <v>361</v>
      </c>
      <c r="B3883" s="2" t="s">
        <v>189</v>
      </c>
      <c r="C3883" s="2" t="s">
        <v>2639</v>
      </c>
      <c r="D3883" s="2" t="s">
        <v>17963</v>
      </c>
      <c r="E3883" s="2" t="s">
        <v>3163</v>
      </c>
      <c r="F3883" s="2">
        <v>77121704</v>
      </c>
      <c r="G3883" s="2" t="s">
        <v>496</v>
      </c>
      <c r="H3883" s="2">
        <v>3</v>
      </c>
      <c r="I3883" s="2">
        <v>9</v>
      </c>
      <c r="J3883" s="2">
        <v>16</v>
      </c>
      <c r="K3883" s="2">
        <v>1</v>
      </c>
      <c r="L3883" s="3">
        <v>41725333</v>
      </c>
      <c r="M3883" s="2" t="s">
        <v>20</v>
      </c>
      <c r="N3883" s="4" t="s">
        <v>21</v>
      </c>
    </row>
    <row r="3884" spans="1:14" x14ac:dyDescent="0.25">
      <c r="A3884" s="1" t="s">
        <v>361</v>
      </c>
      <c r="B3884" s="2" t="s">
        <v>189</v>
      </c>
      <c r="C3884" s="2" t="s">
        <v>2639</v>
      </c>
      <c r="D3884" s="2" t="s">
        <v>17963</v>
      </c>
      <c r="E3884" s="2" t="s">
        <v>3397</v>
      </c>
      <c r="F3884" s="2">
        <v>83101506</v>
      </c>
      <c r="G3884" s="2" t="s">
        <v>496</v>
      </c>
      <c r="H3884" s="2">
        <v>3</v>
      </c>
      <c r="I3884" s="2">
        <v>9</v>
      </c>
      <c r="J3884" s="2">
        <v>16</v>
      </c>
      <c r="K3884" s="2">
        <v>1</v>
      </c>
      <c r="L3884" s="3">
        <v>14280000</v>
      </c>
      <c r="M3884" s="2" t="s">
        <v>20</v>
      </c>
      <c r="N3884" s="4" t="s">
        <v>21</v>
      </c>
    </row>
    <row r="3885" spans="1:14" x14ac:dyDescent="0.25">
      <c r="A3885" s="1" t="s">
        <v>361</v>
      </c>
      <c r="B3885" s="2" t="s">
        <v>181</v>
      </c>
      <c r="C3885" s="2" t="s">
        <v>182</v>
      </c>
      <c r="D3885" s="2" t="s">
        <v>183</v>
      </c>
      <c r="E3885" s="2" t="s">
        <v>3398</v>
      </c>
      <c r="F3885" s="2">
        <v>76101501</v>
      </c>
      <c r="G3885" s="2" t="s">
        <v>496</v>
      </c>
      <c r="H3885" s="2">
        <v>3</v>
      </c>
      <c r="I3885" s="2">
        <v>9</v>
      </c>
      <c r="J3885" s="2">
        <v>16</v>
      </c>
      <c r="K3885" s="2">
        <v>1</v>
      </c>
      <c r="L3885" s="3">
        <v>7473200</v>
      </c>
      <c r="M3885" s="2" t="s">
        <v>20</v>
      </c>
      <c r="N3885" s="4" t="s">
        <v>21</v>
      </c>
    </row>
    <row r="3886" spans="1:14" x14ac:dyDescent="0.25">
      <c r="A3886" s="1" t="s">
        <v>361</v>
      </c>
      <c r="B3886" s="2" t="s">
        <v>162</v>
      </c>
      <c r="C3886" s="2" t="s">
        <v>567</v>
      </c>
      <c r="D3886" s="2" t="s">
        <v>17885</v>
      </c>
      <c r="E3886" s="2" t="s">
        <v>3399</v>
      </c>
      <c r="F3886" s="2">
        <v>47101514</v>
      </c>
      <c r="G3886" s="2" t="s">
        <v>496</v>
      </c>
      <c r="H3886" s="2">
        <v>3</v>
      </c>
      <c r="I3886" s="2">
        <v>9</v>
      </c>
      <c r="J3886" s="2">
        <v>10</v>
      </c>
      <c r="K3886" s="2">
        <v>1</v>
      </c>
      <c r="L3886" s="3">
        <v>17644000</v>
      </c>
      <c r="M3886" s="2" t="s">
        <v>20</v>
      </c>
      <c r="N3886" s="4" t="s">
        <v>21</v>
      </c>
    </row>
    <row r="3887" spans="1:14" x14ac:dyDescent="0.25">
      <c r="A3887" s="1" t="s">
        <v>361</v>
      </c>
      <c r="B3887" s="2" t="s">
        <v>103</v>
      </c>
      <c r="C3887" s="2" t="s">
        <v>104</v>
      </c>
      <c r="D3887" s="2" t="s">
        <v>105</v>
      </c>
      <c r="E3887" s="2" t="s">
        <v>3400</v>
      </c>
      <c r="F3887" s="2">
        <v>26101700</v>
      </c>
      <c r="G3887" s="2" t="s">
        <v>490</v>
      </c>
      <c r="H3887" s="2">
        <v>3</v>
      </c>
      <c r="I3887" s="2">
        <v>4</v>
      </c>
      <c r="J3887" s="2">
        <v>10</v>
      </c>
      <c r="K3887" s="2">
        <v>15</v>
      </c>
      <c r="L3887" s="3">
        <v>120000</v>
      </c>
      <c r="M3887" s="2" t="s">
        <v>0</v>
      </c>
      <c r="N3887" s="4" t="s">
        <v>21</v>
      </c>
    </row>
    <row r="3888" spans="1:14" x14ac:dyDescent="0.25">
      <c r="A3888" s="1" t="s">
        <v>361</v>
      </c>
      <c r="B3888" s="2" t="s">
        <v>113</v>
      </c>
      <c r="C3888" s="2" t="s">
        <v>113</v>
      </c>
      <c r="D3888" s="2" t="s">
        <v>114</v>
      </c>
      <c r="E3888" s="2" t="s">
        <v>3401</v>
      </c>
      <c r="F3888" s="2">
        <v>26101700</v>
      </c>
      <c r="G3888" s="2" t="s">
        <v>490</v>
      </c>
      <c r="H3888" s="2">
        <v>3</v>
      </c>
      <c r="I3888" s="2">
        <v>4</v>
      </c>
      <c r="J3888" s="2">
        <v>10</v>
      </c>
      <c r="K3888" s="2">
        <v>2</v>
      </c>
      <c r="L3888" s="3">
        <v>120000</v>
      </c>
      <c r="M3888" s="2" t="s">
        <v>0</v>
      </c>
      <c r="N3888" s="4" t="s">
        <v>21</v>
      </c>
    </row>
    <row r="3889" spans="1:14" x14ac:dyDescent="0.25">
      <c r="A3889" s="1" t="s">
        <v>361</v>
      </c>
      <c r="B3889" s="2" t="s">
        <v>113</v>
      </c>
      <c r="C3889" s="2" t="s">
        <v>113</v>
      </c>
      <c r="D3889" s="2" t="s">
        <v>114</v>
      </c>
      <c r="E3889" s="2" t="s">
        <v>3401</v>
      </c>
      <c r="F3889" s="2">
        <v>26101700</v>
      </c>
      <c r="G3889" s="2" t="s">
        <v>490</v>
      </c>
      <c r="H3889" s="2">
        <v>3</v>
      </c>
      <c r="I3889" s="2">
        <v>4</v>
      </c>
      <c r="J3889" s="2">
        <v>10</v>
      </c>
      <c r="K3889" s="2">
        <v>2</v>
      </c>
      <c r="L3889" s="3">
        <v>120000</v>
      </c>
      <c r="M3889" s="2" t="s">
        <v>0</v>
      </c>
      <c r="N3889" s="4" t="s">
        <v>21</v>
      </c>
    </row>
    <row r="3890" spans="1:14" x14ac:dyDescent="0.25">
      <c r="A3890" s="1" t="s">
        <v>361</v>
      </c>
      <c r="B3890" s="2" t="s">
        <v>113</v>
      </c>
      <c r="C3890" s="2" t="s">
        <v>113</v>
      </c>
      <c r="D3890" s="2" t="s">
        <v>114</v>
      </c>
      <c r="E3890" s="2" t="s">
        <v>3402</v>
      </c>
      <c r="F3890" s="2">
        <v>26101700</v>
      </c>
      <c r="G3890" s="2" t="s">
        <v>490</v>
      </c>
      <c r="H3890" s="2">
        <v>3</v>
      </c>
      <c r="I3890" s="2">
        <v>4</v>
      </c>
      <c r="J3890" s="2">
        <v>10</v>
      </c>
      <c r="K3890" s="2">
        <v>2</v>
      </c>
      <c r="L3890" s="3">
        <v>120000</v>
      </c>
      <c r="M3890" s="2" t="s">
        <v>0</v>
      </c>
      <c r="N3890" s="4" t="s">
        <v>21</v>
      </c>
    </row>
    <row r="3891" spans="1:14" x14ac:dyDescent="0.25">
      <c r="A3891" s="1" t="s">
        <v>361</v>
      </c>
      <c r="B3891" s="2" t="s">
        <v>113</v>
      </c>
      <c r="C3891" s="2" t="s">
        <v>113</v>
      </c>
      <c r="D3891" s="2" t="s">
        <v>114</v>
      </c>
      <c r="E3891" s="2" t="s">
        <v>3403</v>
      </c>
      <c r="F3891" s="2">
        <v>26101700</v>
      </c>
      <c r="G3891" s="2" t="s">
        <v>490</v>
      </c>
      <c r="H3891" s="2">
        <v>3</v>
      </c>
      <c r="I3891" s="2">
        <v>4</v>
      </c>
      <c r="J3891" s="2">
        <v>10</v>
      </c>
      <c r="K3891" s="2">
        <v>5</v>
      </c>
      <c r="L3891" s="3">
        <v>90000</v>
      </c>
      <c r="M3891" s="2" t="s">
        <v>0</v>
      </c>
      <c r="N3891" s="4" t="s">
        <v>21</v>
      </c>
    </row>
    <row r="3892" spans="1:14" x14ac:dyDescent="0.25">
      <c r="A3892" s="1" t="s">
        <v>361</v>
      </c>
      <c r="B3892" s="2" t="s">
        <v>113</v>
      </c>
      <c r="C3892" s="2" t="s">
        <v>113</v>
      </c>
      <c r="D3892" s="2" t="s">
        <v>114</v>
      </c>
      <c r="E3892" s="2" t="s">
        <v>3404</v>
      </c>
      <c r="F3892" s="2">
        <v>26101700</v>
      </c>
      <c r="G3892" s="2" t="s">
        <v>490</v>
      </c>
      <c r="H3892" s="2">
        <v>3</v>
      </c>
      <c r="I3892" s="2">
        <v>4</v>
      </c>
      <c r="J3892" s="2">
        <v>10</v>
      </c>
      <c r="K3892" s="2">
        <v>20</v>
      </c>
      <c r="L3892" s="3">
        <v>200000</v>
      </c>
      <c r="M3892" s="2" t="s">
        <v>0</v>
      </c>
      <c r="N3892" s="4" t="s">
        <v>21</v>
      </c>
    </row>
    <row r="3893" spans="1:14" x14ac:dyDescent="0.25">
      <c r="A3893" s="1" t="s">
        <v>361</v>
      </c>
      <c r="B3893" s="2" t="s">
        <v>113</v>
      </c>
      <c r="C3893" s="2" t="s">
        <v>113</v>
      </c>
      <c r="D3893" s="2" t="s">
        <v>114</v>
      </c>
      <c r="E3893" s="2" t="s">
        <v>3405</v>
      </c>
      <c r="F3893" s="2">
        <v>26101700</v>
      </c>
      <c r="G3893" s="2" t="s">
        <v>490</v>
      </c>
      <c r="H3893" s="2">
        <v>3</v>
      </c>
      <c r="I3893" s="2">
        <v>4</v>
      </c>
      <c r="J3893" s="2">
        <v>10</v>
      </c>
      <c r="K3893" s="2">
        <v>14</v>
      </c>
      <c r="L3893" s="3">
        <v>112000</v>
      </c>
      <c r="M3893" s="2" t="s">
        <v>0</v>
      </c>
      <c r="N3893" s="4" t="s">
        <v>21</v>
      </c>
    </row>
    <row r="3894" spans="1:14" x14ac:dyDescent="0.25">
      <c r="A3894" s="1" t="s">
        <v>361</v>
      </c>
      <c r="B3894" s="2" t="s">
        <v>113</v>
      </c>
      <c r="C3894" s="2" t="s">
        <v>113</v>
      </c>
      <c r="D3894" s="2" t="s">
        <v>114</v>
      </c>
      <c r="E3894" s="2" t="s">
        <v>3406</v>
      </c>
      <c r="F3894" s="2">
        <v>27112006</v>
      </c>
      <c r="G3894" s="2" t="s">
        <v>490</v>
      </c>
      <c r="H3894" s="2">
        <v>3</v>
      </c>
      <c r="I3894" s="2">
        <v>4</v>
      </c>
      <c r="J3894" s="2">
        <v>16</v>
      </c>
      <c r="K3894" s="2">
        <v>30</v>
      </c>
      <c r="L3894" s="3">
        <v>1350000</v>
      </c>
      <c r="M3894" s="2" t="s">
        <v>0</v>
      </c>
      <c r="N3894" s="4" t="s">
        <v>21</v>
      </c>
    </row>
    <row r="3895" spans="1:14" x14ac:dyDescent="0.25">
      <c r="A3895" s="1" t="s">
        <v>361</v>
      </c>
      <c r="B3895" s="2" t="s">
        <v>253</v>
      </c>
      <c r="C3895" s="2" t="s">
        <v>3407</v>
      </c>
      <c r="D3895" s="2" t="s">
        <v>18004</v>
      </c>
      <c r="E3895" s="2" t="s">
        <v>3408</v>
      </c>
      <c r="F3895" s="2">
        <v>26101700</v>
      </c>
      <c r="G3895" s="2" t="s">
        <v>490</v>
      </c>
      <c r="H3895" s="2">
        <v>3</v>
      </c>
      <c r="I3895" s="2">
        <v>4</v>
      </c>
      <c r="J3895" s="2">
        <v>10</v>
      </c>
      <c r="K3895" s="2">
        <v>15</v>
      </c>
      <c r="L3895" s="3">
        <v>1200000</v>
      </c>
      <c r="M3895" s="2" t="s">
        <v>0</v>
      </c>
      <c r="N3895" s="4" t="s">
        <v>21</v>
      </c>
    </row>
    <row r="3896" spans="1:14" x14ac:dyDescent="0.25">
      <c r="A3896" s="1" t="s">
        <v>361</v>
      </c>
      <c r="B3896" s="2" t="s">
        <v>253</v>
      </c>
      <c r="C3896" s="2" t="s">
        <v>3407</v>
      </c>
      <c r="D3896" s="2" t="s">
        <v>18004</v>
      </c>
      <c r="E3896" s="2" t="s">
        <v>3409</v>
      </c>
      <c r="F3896" s="2">
        <v>26101700</v>
      </c>
      <c r="G3896" s="2" t="s">
        <v>490</v>
      </c>
      <c r="H3896" s="2">
        <v>3</v>
      </c>
      <c r="I3896" s="2">
        <v>4</v>
      </c>
      <c r="J3896" s="2">
        <v>10</v>
      </c>
      <c r="K3896" s="2">
        <v>8</v>
      </c>
      <c r="L3896" s="3">
        <v>960000</v>
      </c>
      <c r="M3896" s="2" t="s">
        <v>0</v>
      </c>
      <c r="N3896" s="4" t="s">
        <v>21</v>
      </c>
    </row>
    <row r="3897" spans="1:14" x14ac:dyDescent="0.25">
      <c r="A3897" s="1" t="s">
        <v>361</v>
      </c>
      <c r="B3897" s="2" t="s">
        <v>253</v>
      </c>
      <c r="C3897" s="2" t="s">
        <v>3407</v>
      </c>
      <c r="D3897" s="2" t="s">
        <v>18004</v>
      </c>
      <c r="E3897" s="2" t="s">
        <v>3410</v>
      </c>
      <c r="F3897" s="2">
        <v>27112006</v>
      </c>
      <c r="G3897" s="2" t="s">
        <v>490</v>
      </c>
      <c r="H3897" s="2">
        <v>3</v>
      </c>
      <c r="I3897" s="2">
        <v>4</v>
      </c>
      <c r="J3897" s="2">
        <v>10</v>
      </c>
      <c r="K3897" s="2">
        <v>8</v>
      </c>
      <c r="L3897" s="3">
        <v>560000</v>
      </c>
      <c r="M3897" s="2" t="s">
        <v>0</v>
      </c>
      <c r="N3897" s="4" t="s">
        <v>21</v>
      </c>
    </row>
    <row r="3898" spans="1:14" x14ac:dyDescent="0.25">
      <c r="A3898" s="1" t="s">
        <v>361</v>
      </c>
      <c r="B3898" s="2" t="s">
        <v>378</v>
      </c>
      <c r="C3898" s="2" t="s">
        <v>661</v>
      </c>
      <c r="D3898" s="2" t="s">
        <v>17898</v>
      </c>
      <c r="E3898" s="2" t="s">
        <v>3411</v>
      </c>
      <c r="F3898" s="2">
        <v>26101700</v>
      </c>
      <c r="G3898" s="2" t="s">
        <v>490</v>
      </c>
      <c r="H3898" s="2">
        <v>3</v>
      </c>
      <c r="I3898" s="2">
        <v>4</v>
      </c>
      <c r="J3898" s="2">
        <v>10</v>
      </c>
      <c r="K3898" s="2">
        <v>8</v>
      </c>
      <c r="L3898" s="3">
        <v>800000</v>
      </c>
      <c r="M3898" s="2" t="s">
        <v>0</v>
      </c>
      <c r="N3898" s="4" t="s">
        <v>21</v>
      </c>
    </row>
    <row r="3899" spans="1:14" x14ac:dyDescent="0.25">
      <c r="A3899" s="1" t="s">
        <v>361</v>
      </c>
      <c r="B3899" s="2" t="s">
        <v>378</v>
      </c>
      <c r="C3899" s="2" t="s">
        <v>661</v>
      </c>
      <c r="D3899" s="2" t="s">
        <v>17898</v>
      </c>
      <c r="E3899" s="2" t="s">
        <v>3412</v>
      </c>
      <c r="F3899" s="2">
        <v>26101700</v>
      </c>
      <c r="G3899" s="2" t="s">
        <v>490</v>
      </c>
      <c r="H3899" s="2">
        <v>3</v>
      </c>
      <c r="I3899" s="2">
        <v>4</v>
      </c>
      <c r="J3899" s="2">
        <v>10</v>
      </c>
      <c r="K3899" s="2">
        <v>8</v>
      </c>
      <c r="L3899" s="3">
        <v>360000</v>
      </c>
      <c r="M3899" s="2" t="s">
        <v>0</v>
      </c>
      <c r="N3899" s="4" t="s">
        <v>21</v>
      </c>
    </row>
    <row r="3900" spans="1:14" x14ac:dyDescent="0.25">
      <c r="A3900" s="1" t="s">
        <v>361</v>
      </c>
      <c r="B3900" s="2" t="s">
        <v>162</v>
      </c>
      <c r="C3900" s="2" t="s">
        <v>567</v>
      </c>
      <c r="D3900" s="2" t="s">
        <v>17885</v>
      </c>
      <c r="E3900" s="2" t="s">
        <v>3413</v>
      </c>
      <c r="F3900" s="2">
        <v>72151800</v>
      </c>
      <c r="G3900" s="2" t="s">
        <v>490</v>
      </c>
      <c r="H3900" s="2">
        <v>3</v>
      </c>
      <c r="I3900" s="2">
        <v>4</v>
      </c>
      <c r="J3900" s="2">
        <v>16</v>
      </c>
      <c r="K3900" s="2">
        <v>1</v>
      </c>
      <c r="L3900" s="3">
        <v>15000000</v>
      </c>
      <c r="M3900" s="2" t="s">
        <v>20</v>
      </c>
      <c r="N3900" s="4" t="s">
        <v>21</v>
      </c>
    </row>
    <row r="3901" spans="1:14" x14ac:dyDescent="0.25">
      <c r="A3901" s="1" t="s">
        <v>361</v>
      </c>
      <c r="B3901" s="2" t="s">
        <v>162</v>
      </c>
      <c r="C3901" s="2" t="s">
        <v>567</v>
      </c>
      <c r="D3901" s="2" t="s">
        <v>17885</v>
      </c>
      <c r="E3901" s="2" t="s">
        <v>3414</v>
      </c>
      <c r="F3901" s="2">
        <v>72154101</v>
      </c>
      <c r="G3901" s="2" t="s">
        <v>490</v>
      </c>
      <c r="H3901" s="2">
        <v>3</v>
      </c>
      <c r="I3901" s="2">
        <v>4</v>
      </c>
      <c r="J3901" s="2">
        <v>10</v>
      </c>
      <c r="K3901" s="2">
        <v>1</v>
      </c>
      <c r="L3901" s="3">
        <v>1476868</v>
      </c>
      <c r="M3901" s="2" t="s">
        <v>20</v>
      </c>
      <c r="N3901" s="4" t="s">
        <v>21</v>
      </c>
    </row>
    <row r="3902" spans="1:14" x14ac:dyDescent="0.25">
      <c r="A3902" s="1" t="s">
        <v>361</v>
      </c>
      <c r="B3902" s="2" t="s">
        <v>189</v>
      </c>
      <c r="C3902" s="2" t="s">
        <v>2615</v>
      </c>
      <c r="D3902" s="2" t="s">
        <v>17960</v>
      </c>
      <c r="E3902" s="2" t="s">
        <v>3415</v>
      </c>
      <c r="F3902" s="2">
        <v>72102900</v>
      </c>
      <c r="G3902" s="2" t="s">
        <v>496</v>
      </c>
      <c r="H3902" s="2">
        <v>2</v>
      </c>
      <c r="I3902" s="2">
        <v>9</v>
      </c>
      <c r="J3902" s="2">
        <v>10</v>
      </c>
      <c r="K3902" s="2">
        <v>1</v>
      </c>
      <c r="L3902" s="3">
        <v>254610504</v>
      </c>
      <c r="M3902" s="2" t="s">
        <v>20</v>
      </c>
      <c r="N3902" s="4" t="s">
        <v>21</v>
      </c>
    </row>
    <row r="3903" spans="1:14" x14ac:dyDescent="0.25">
      <c r="A3903" s="1" t="s">
        <v>361</v>
      </c>
      <c r="B3903" s="2" t="s">
        <v>189</v>
      </c>
      <c r="C3903" s="2" t="s">
        <v>2615</v>
      </c>
      <c r="D3903" s="2" t="s">
        <v>17960</v>
      </c>
      <c r="E3903" s="2" t="s">
        <v>3416</v>
      </c>
      <c r="F3903" s="2">
        <v>72101500</v>
      </c>
      <c r="G3903" s="2" t="s">
        <v>17856</v>
      </c>
      <c r="H3903" s="2">
        <v>1</v>
      </c>
      <c r="I3903" s="2">
        <v>6</v>
      </c>
      <c r="J3903" s="2">
        <v>10</v>
      </c>
      <c r="K3903" s="2">
        <v>1</v>
      </c>
      <c r="L3903" s="3">
        <v>172000000</v>
      </c>
      <c r="M3903" s="2" t="s">
        <v>20</v>
      </c>
      <c r="N3903" s="4" t="s">
        <v>21</v>
      </c>
    </row>
    <row r="3904" spans="1:14" x14ac:dyDescent="0.25">
      <c r="A3904" s="1" t="s">
        <v>361</v>
      </c>
      <c r="B3904" s="2" t="s">
        <v>189</v>
      </c>
      <c r="C3904" s="2" t="s">
        <v>2615</v>
      </c>
      <c r="D3904" s="2" t="s">
        <v>17960</v>
      </c>
      <c r="E3904" s="2" t="s">
        <v>3155</v>
      </c>
      <c r="F3904" s="2">
        <v>72101500</v>
      </c>
      <c r="G3904" s="2" t="s">
        <v>496</v>
      </c>
      <c r="H3904" s="2">
        <v>2</v>
      </c>
      <c r="I3904" s="2">
        <v>9</v>
      </c>
      <c r="J3904" s="2">
        <v>16</v>
      </c>
      <c r="K3904" s="2">
        <v>1</v>
      </c>
      <c r="L3904" s="3">
        <v>101872664</v>
      </c>
      <c r="M3904" s="2" t="s">
        <v>20</v>
      </c>
      <c r="N3904" s="4" t="s">
        <v>21</v>
      </c>
    </row>
    <row r="3905" spans="1:14" x14ac:dyDescent="0.25">
      <c r="A3905" s="1" t="s">
        <v>361</v>
      </c>
      <c r="B3905" s="2" t="s">
        <v>529</v>
      </c>
      <c r="C3905" s="2" t="s">
        <v>882</v>
      </c>
      <c r="D3905" s="2" t="s">
        <v>17907</v>
      </c>
      <c r="E3905" s="2" t="s">
        <v>3417</v>
      </c>
      <c r="F3905" s="2">
        <v>23141608</v>
      </c>
      <c r="G3905" s="2" t="s">
        <v>490</v>
      </c>
      <c r="H3905" s="2">
        <v>4</v>
      </c>
      <c r="I3905" s="2">
        <v>4</v>
      </c>
      <c r="J3905" s="2">
        <v>16</v>
      </c>
      <c r="K3905" s="2">
        <v>1</v>
      </c>
      <c r="L3905" s="3">
        <v>240000</v>
      </c>
      <c r="M3905" s="2" t="s">
        <v>0</v>
      </c>
      <c r="N3905" s="4" t="s">
        <v>21</v>
      </c>
    </row>
    <row r="3906" spans="1:14" x14ac:dyDescent="0.25">
      <c r="A3906" s="1" t="s">
        <v>361</v>
      </c>
      <c r="B3906" s="2" t="s">
        <v>529</v>
      </c>
      <c r="C3906" s="2" t="s">
        <v>882</v>
      </c>
      <c r="D3906" s="2" t="s">
        <v>17907</v>
      </c>
      <c r="E3906" s="2" t="s">
        <v>3418</v>
      </c>
      <c r="F3906" s="2">
        <v>23141608</v>
      </c>
      <c r="G3906" s="2" t="s">
        <v>490</v>
      </c>
      <c r="H3906" s="2">
        <v>4</v>
      </c>
      <c r="I3906" s="2">
        <v>4</v>
      </c>
      <c r="J3906" s="2">
        <v>16</v>
      </c>
      <c r="K3906" s="2">
        <v>2</v>
      </c>
      <c r="L3906" s="3">
        <v>399000</v>
      </c>
      <c r="M3906" s="2" t="s">
        <v>0</v>
      </c>
      <c r="N3906" s="4" t="s">
        <v>21</v>
      </c>
    </row>
    <row r="3907" spans="1:14" x14ac:dyDescent="0.25">
      <c r="A3907" s="1" t="s">
        <v>361</v>
      </c>
      <c r="B3907" s="2" t="s">
        <v>529</v>
      </c>
      <c r="C3907" s="2" t="s">
        <v>882</v>
      </c>
      <c r="D3907" s="2" t="s">
        <v>17907</v>
      </c>
      <c r="E3907" s="2" t="s">
        <v>3419</v>
      </c>
      <c r="F3907" s="2">
        <v>23141608</v>
      </c>
      <c r="G3907" s="2" t="s">
        <v>490</v>
      </c>
      <c r="H3907" s="2">
        <v>4</v>
      </c>
      <c r="I3907" s="2">
        <v>4</v>
      </c>
      <c r="J3907" s="2">
        <v>16</v>
      </c>
      <c r="K3907" s="2">
        <v>1</v>
      </c>
      <c r="L3907" s="3">
        <v>200000</v>
      </c>
      <c r="M3907" s="2" t="s">
        <v>0</v>
      </c>
      <c r="N3907" s="4" t="s">
        <v>21</v>
      </c>
    </row>
    <row r="3908" spans="1:14" x14ac:dyDescent="0.25">
      <c r="A3908" s="1" t="s">
        <v>361</v>
      </c>
      <c r="B3908" s="2" t="s">
        <v>63</v>
      </c>
      <c r="C3908" s="2" t="s">
        <v>64</v>
      </c>
      <c r="D3908" s="2" t="s">
        <v>65</v>
      </c>
      <c r="E3908" s="2" t="s">
        <v>3420</v>
      </c>
      <c r="F3908" s="2">
        <v>14111700</v>
      </c>
      <c r="G3908" s="2" t="s">
        <v>490</v>
      </c>
      <c r="H3908" s="2">
        <v>4</v>
      </c>
      <c r="I3908" s="2">
        <v>4</v>
      </c>
      <c r="J3908" s="2">
        <v>16</v>
      </c>
      <c r="K3908" s="2">
        <v>20</v>
      </c>
      <c r="L3908" s="3">
        <v>480000</v>
      </c>
      <c r="M3908" s="2" t="s">
        <v>0</v>
      </c>
      <c r="N3908" s="4" t="s">
        <v>21</v>
      </c>
    </row>
    <row r="3909" spans="1:14" x14ac:dyDescent="0.25">
      <c r="A3909" s="1" t="s">
        <v>361</v>
      </c>
      <c r="B3909" s="2" t="s">
        <v>76</v>
      </c>
      <c r="C3909" s="2" t="s">
        <v>80</v>
      </c>
      <c r="D3909" s="2" t="s">
        <v>81</v>
      </c>
      <c r="E3909" s="2" t="s">
        <v>3421</v>
      </c>
      <c r="F3909" s="2">
        <v>53131607</v>
      </c>
      <c r="G3909" s="2" t="s">
        <v>490</v>
      </c>
      <c r="H3909" s="2">
        <v>4</v>
      </c>
      <c r="I3909" s="2">
        <v>4</v>
      </c>
      <c r="J3909" s="2">
        <v>16</v>
      </c>
      <c r="K3909" s="2">
        <v>6</v>
      </c>
      <c r="L3909" s="3">
        <v>69000</v>
      </c>
      <c r="M3909" s="2" t="s">
        <v>0</v>
      </c>
      <c r="N3909" s="4" t="s">
        <v>21</v>
      </c>
    </row>
    <row r="3910" spans="1:14" x14ac:dyDescent="0.25">
      <c r="A3910" s="1" t="s">
        <v>361</v>
      </c>
      <c r="B3910" s="2" t="s">
        <v>76</v>
      </c>
      <c r="C3910" s="2" t="s">
        <v>80</v>
      </c>
      <c r="D3910" s="2" t="s">
        <v>81</v>
      </c>
      <c r="E3910" s="2" t="s">
        <v>3422</v>
      </c>
      <c r="F3910" s="2">
        <v>53131607</v>
      </c>
      <c r="G3910" s="2" t="s">
        <v>490</v>
      </c>
      <c r="H3910" s="2">
        <v>4</v>
      </c>
      <c r="I3910" s="2">
        <v>4</v>
      </c>
      <c r="J3910" s="2">
        <v>16</v>
      </c>
      <c r="K3910" s="2">
        <v>20</v>
      </c>
      <c r="L3910" s="3">
        <v>310000</v>
      </c>
      <c r="M3910" s="2" t="s">
        <v>0</v>
      </c>
      <c r="N3910" s="4" t="s">
        <v>21</v>
      </c>
    </row>
    <row r="3911" spans="1:14" x14ac:dyDescent="0.25">
      <c r="A3911" s="1" t="s">
        <v>361</v>
      </c>
      <c r="B3911" s="2" t="s">
        <v>76</v>
      </c>
      <c r="C3911" s="2" t="s">
        <v>80</v>
      </c>
      <c r="D3911" s="2" t="s">
        <v>81</v>
      </c>
      <c r="E3911" s="2" t="s">
        <v>3423</v>
      </c>
      <c r="F3911" s="2">
        <v>53131613</v>
      </c>
      <c r="G3911" s="2" t="s">
        <v>490</v>
      </c>
      <c r="H3911" s="2">
        <v>4</v>
      </c>
      <c r="I3911" s="2">
        <v>4</v>
      </c>
      <c r="J3911" s="2">
        <v>16</v>
      </c>
      <c r="K3911" s="2">
        <v>10</v>
      </c>
      <c r="L3911" s="3">
        <v>125000</v>
      </c>
      <c r="M3911" s="2" t="s">
        <v>0</v>
      </c>
      <c r="N3911" s="4" t="s">
        <v>21</v>
      </c>
    </row>
    <row r="3912" spans="1:14" x14ac:dyDescent="0.25">
      <c r="A3912" s="1" t="s">
        <v>361</v>
      </c>
      <c r="B3912" s="2" t="s">
        <v>86</v>
      </c>
      <c r="C3912" s="2" t="s">
        <v>93</v>
      </c>
      <c r="D3912" s="2" t="s">
        <v>94</v>
      </c>
      <c r="E3912" s="2" t="s">
        <v>3424</v>
      </c>
      <c r="F3912" s="2">
        <v>76121901</v>
      </c>
      <c r="G3912" s="2" t="s">
        <v>490</v>
      </c>
      <c r="H3912" s="2">
        <v>4</v>
      </c>
      <c r="I3912" s="2">
        <v>4</v>
      </c>
      <c r="J3912" s="2">
        <v>16</v>
      </c>
      <c r="K3912" s="2">
        <v>4</v>
      </c>
      <c r="L3912" s="3">
        <v>28000</v>
      </c>
      <c r="M3912" s="2" t="s">
        <v>0</v>
      </c>
      <c r="N3912" s="4" t="s">
        <v>21</v>
      </c>
    </row>
    <row r="3913" spans="1:14" x14ac:dyDescent="0.25">
      <c r="A3913" s="1" t="s">
        <v>361</v>
      </c>
      <c r="B3913" s="2" t="s">
        <v>103</v>
      </c>
      <c r="C3913" s="2" t="s">
        <v>104</v>
      </c>
      <c r="D3913" s="2" t="s">
        <v>105</v>
      </c>
      <c r="E3913" s="2" t="s">
        <v>3425</v>
      </c>
      <c r="F3913" s="2">
        <v>53131604</v>
      </c>
      <c r="G3913" s="2" t="s">
        <v>490</v>
      </c>
      <c r="H3913" s="2">
        <v>4</v>
      </c>
      <c r="I3913" s="2">
        <v>4</v>
      </c>
      <c r="J3913" s="2">
        <v>16</v>
      </c>
      <c r="K3913" s="2">
        <v>3</v>
      </c>
      <c r="L3913" s="3">
        <v>105000</v>
      </c>
      <c r="M3913" s="2" t="s">
        <v>0</v>
      </c>
      <c r="N3913" s="4" t="s">
        <v>21</v>
      </c>
    </row>
    <row r="3914" spans="1:14" x14ac:dyDescent="0.25">
      <c r="A3914" s="1" t="s">
        <v>361</v>
      </c>
      <c r="B3914" s="2" t="s">
        <v>103</v>
      </c>
      <c r="C3914" s="2" t="s">
        <v>104</v>
      </c>
      <c r="D3914" s="2" t="s">
        <v>105</v>
      </c>
      <c r="E3914" s="2" t="s">
        <v>3426</v>
      </c>
      <c r="F3914" s="2">
        <v>53131604</v>
      </c>
      <c r="G3914" s="2" t="s">
        <v>490</v>
      </c>
      <c r="H3914" s="2">
        <v>4</v>
      </c>
      <c r="I3914" s="2">
        <v>4</v>
      </c>
      <c r="J3914" s="2">
        <v>16</v>
      </c>
      <c r="K3914" s="2">
        <v>3</v>
      </c>
      <c r="L3914" s="3">
        <v>25500</v>
      </c>
      <c r="M3914" s="2" t="s">
        <v>0</v>
      </c>
      <c r="N3914" s="4" t="s">
        <v>21</v>
      </c>
    </row>
    <row r="3915" spans="1:14" x14ac:dyDescent="0.25">
      <c r="A3915" s="1" t="s">
        <v>361</v>
      </c>
      <c r="B3915" s="2" t="s">
        <v>113</v>
      </c>
      <c r="C3915" s="2" t="s">
        <v>113</v>
      </c>
      <c r="D3915" s="2" t="s">
        <v>114</v>
      </c>
      <c r="E3915" s="2" t="s">
        <v>3427</v>
      </c>
      <c r="F3915" s="2">
        <v>53131603</v>
      </c>
      <c r="G3915" s="2" t="s">
        <v>490</v>
      </c>
      <c r="H3915" s="2">
        <v>4</v>
      </c>
      <c r="I3915" s="2">
        <v>4</v>
      </c>
      <c r="J3915" s="2">
        <v>16</v>
      </c>
      <c r="K3915" s="2">
        <v>100</v>
      </c>
      <c r="L3915" s="3">
        <v>1150000</v>
      </c>
      <c r="M3915" s="2" t="s">
        <v>0</v>
      </c>
      <c r="N3915" s="4" t="s">
        <v>21</v>
      </c>
    </row>
    <row r="3916" spans="1:14" x14ac:dyDescent="0.25">
      <c r="A3916" s="1" t="s">
        <v>361</v>
      </c>
      <c r="B3916" s="2" t="s">
        <v>113</v>
      </c>
      <c r="C3916" s="2" t="s">
        <v>113</v>
      </c>
      <c r="D3916" s="2" t="s">
        <v>114</v>
      </c>
      <c r="E3916" s="2" t="s">
        <v>3428</v>
      </c>
      <c r="F3916" s="2">
        <v>27111531</v>
      </c>
      <c r="G3916" s="2" t="s">
        <v>490</v>
      </c>
      <c r="H3916" s="2">
        <v>4</v>
      </c>
      <c r="I3916" s="2">
        <v>4</v>
      </c>
      <c r="J3916" s="2">
        <v>16</v>
      </c>
      <c r="K3916" s="2">
        <v>3</v>
      </c>
      <c r="L3916" s="3">
        <v>135000</v>
      </c>
      <c r="M3916" s="2" t="s">
        <v>0</v>
      </c>
      <c r="N3916" s="4" t="s">
        <v>21</v>
      </c>
    </row>
    <row r="3917" spans="1:14" x14ac:dyDescent="0.25">
      <c r="A3917" s="1" t="s">
        <v>361</v>
      </c>
      <c r="B3917" s="2" t="s">
        <v>113</v>
      </c>
      <c r="C3917" s="2" t="s">
        <v>113</v>
      </c>
      <c r="D3917" s="2" t="s">
        <v>114</v>
      </c>
      <c r="E3917" s="2" t="s">
        <v>3429</v>
      </c>
      <c r="F3917" s="2">
        <v>27111531</v>
      </c>
      <c r="G3917" s="2" t="s">
        <v>490</v>
      </c>
      <c r="H3917" s="2">
        <v>4</v>
      </c>
      <c r="I3917" s="2">
        <v>4</v>
      </c>
      <c r="J3917" s="2">
        <v>16</v>
      </c>
      <c r="K3917" s="2">
        <v>3</v>
      </c>
      <c r="L3917" s="3">
        <v>135000</v>
      </c>
      <c r="M3917" s="2" t="s">
        <v>0</v>
      </c>
      <c r="N3917" s="4" t="s">
        <v>21</v>
      </c>
    </row>
    <row r="3918" spans="1:14" x14ac:dyDescent="0.25">
      <c r="A3918" s="1" t="s">
        <v>361</v>
      </c>
      <c r="B3918" s="2" t="s">
        <v>624</v>
      </c>
      <c r="C3918" s="2" t="s">
        <v>2417</v>
      </c>
      <c r="D3918" s="2" t="s">
        <v>17953</v>
      </c>
      <c r="E3918" s="2" t="s">
        <v>3430</v>
      </c>
      <c r="F3918" s="2">
        <v>52141705</v>
      </c>
      <c r="G3918" s="2" t="s">
        <v>490</v>
      </c>
      <c r="H3918" s="2">
        <v>4</v>
      </c>
      <c r="I3918" s="2">
        <v>4</v>
      </c>
      <c r="J3918" s="2">
        <v>16</v>
      </c>
      <c r="K3918" s="2">
        <v>5</v>
      </c>
      <c r="L3918" s="3">
        <v>340000</v>
      </c>
      <c r="M3918" s="2" t="s">
        <v>0</v>
      </c>
      <c r="N3918" s="4" t="s">
        <v>21</v>
      </c>
    </row>
    <row r="3919" spans="1:14" x14ac:dyDescent="0.25">
      <c r="A3919" s="1" t="s">
        <v>361</v>
      </c>
      <c r="B3919" s="2" t="s">
        <v>624</v>
      </c>
      <c r="C3919" s="2" t="s">
        <v>2417</v>
      </c>
      <c r="D3919" s="2" t="s">
        <v>17953</v>
      </c>
      <c r="E3919" s="2" t="s">
        <v>3431</v>
      </c>
      <c r="F3919" s="2">
        <v>52141705</v>
      </c>
      <c r="G3919" s="2" t="s">
        <v>490</v>
      </c>
      <c r="H3919" s="2">
        <v>4</v>
      </c>
      <c r="I3919" s="2">
        <v>4</v>
      </c>
      <c r="J3919" s="2">
        <v>16</v>
      </c>
      <c r="K3919" s="2">
        <v>3</v>
      </c>
      <c r="L3919" s="3">
        <v>225000</v>
      </c>
      <c r="M3919" s="2" t="s">
        <v>0</v>
      </c>
      <c r="N3919" s="4" t="s">
        <v>21</v>
      </c>
    </row>
    <row r="3920" spans="1:14" x14ac:dyDescent="0.25">
      <c r="A3920" s="1" t="s">
        <v>361</v>
      </c>
      <c r="B3920" s="2" t="s">
        <v>712</v>
      </c>
      <c r="C3920" s="2" t="s">
        <v>915</v>
      </c>
      <c r="D3920" s="2" t="s">
        <v>17910</v>
      </c>
      <c r="E3920" s="2" t="s">
        <v>3432</v>
      </c>
      <c r="F3920" s="2">
        <v>39121011</v>
      </c>
      <c r="G3920" s="2" t="s">
        <v>490</v>
      </c>
      <c r="H3920" s="2">
        <v>1</v>
      </c>
      <c r="I3920" s="2">
        <v>6</v>
      </c>
      <c r="J3920" s="2">
        <v>10</v>
      </c>
      <c r="K3920" s="2">
        <v>4</v>
      </c>
      <c r="L3920" s="3">
        <v>11138400</v>
      </c>
      <c r="M3920" s="2" t="s">
        <v>0</v>
      </c>
      <c r="N3920" s="4" t="s">
        <v>21</v>
      </c>
    </row>
    <row r="3921" spans="1:14" x14ac:dyDescent="0.25">
      <c r="A3921" s="1" t="s">
        <v>361</v>
      </c>
      <c r="B3921" s="2" t="s">
        <v>712</v>
      </c>
      <c r="C3921" s="2" t="s">
        <v>915</v>
      </c>
      <c r="D3921" s="2" t="s">
        <v>17910</v>
      </c>
      <c r="E3921" s="2" t="s">
        <v>3433</v>
      </c>
      <c r="F3921" s="2">
        <v>39121011</v>
      </c>
      <c r="G3921" s="2" t="s">
        <v>490</v>
      </c>
      <c r="H3921" s="2">
        <v>4</v>
      </c>
      <c r="I3921" s="2">
        <v>4</v>
      </c>
      <c r="J3921" s="2">
        <v>10</v>
      </c>
      <c r="K3921" s="2">
        <v>1</v>
      </c>
      <c r="L3921" s="3">
        <v>3189200</v>
      </c>
      <c r="M3921" s="2" t="s">
        <v>0</v>
      </c>
      <c r="N3921" s="4" t="s">
        <v>21</v>
      </c>
    </row>
    <row r="3922" spans="1:14" x14ac:dyDescent="0.25">
      <c r="A3922" s="1" t="s">
        <v>361</v>
      </c>
      <c r="B3922" s="2" t="s">
        <v>712</v>
      </c>
      <c r="C3922" s="2" t="s">
        <v>915</v>
      </c>
      <c r="D3922" s="2" t="s">
        <v>17910</v>
      </c>
      <c r="E3922" s="2" t="s">
        <v>3434</v>
      </c>
      <c r="F3922" s="2">
        <v>39121011</v>
      </c>
      <c r="G3922" s="2" t="s">
        <v>490</v>
      </c>
      <c r="H3922" s="2">
        <v>4</v>
      </c>
      <c r="I3922" s="2">
        <v>4</v>
      </c>
      <c r="J3922" s="2">
        <v>10</v>
      </c>
      <c r="K3922" s="2">
        <v>1</v>
      </c>
      <c r="L3922" s="3">
        <v>1428000</v>
      </c>
      <c r="M3922" s="2" t="s">
        <v>0</v>
      </c>
      <c r="N3922" s="4" t="s">
        <v>21</v>
      </c>
    </row>
    <row r="3923" spans="1:14" x14ac:dyDescent="0.25">
      <c r="A3923" s="1" t="s">
        <v>361</v>
      </c>
      <c r="B3923" s="2" t="s">
        <v>38</v>
      </c>
      <c r="C3923" s="2" t="s">
        <v>926</v>
      </c>
      <c r="D3923" s="2" t="s">
        <v>17912</v>
      </c>
      <c r="E3923" s="2" t="s">
        <v>3435</v>
      </c>
      <c r="F3923" s="2">
        <v>52161520</v>
      </c>
      <c r="G3923" s="2" t="s">
        <v>490</v>
      </c>
      <c r="H3923" s="2">
        <v>4</v>
      </c>
      <c r="I3923" s="2">
        <v>4</v>
      </c>
      <c r="J3923" s="2">
        <v>10</v>
      </c>
      <c r="K3923" s="2">
        <v>1</v>
      </c>
      <c r="L3923" s="3">
        <v>833000</v>
      </c>
      <c r="M3923" s="2" t="s">
        <v>0</v>
      </c>
      <c r="N3923" s="4" t="s">
        <v>21</v>
      </c>
    </row>
    <row r="3924" spans="1:14" x14ac:dyDescent="0.25">
      <c r="A3924" s="1" t="s">
        <v>361</v>
      </c>
      <c r="B3924" s="2" t="s">
        <v>491</v>
      </c>
      <c r="C3924" s="2" t="s">
        <v>949</v>
      </c>
      <c r="D3924" s="2" t="s">
        <v>17914</v>
      </c>
      <c r="E3924" s="2" t="s">
        <v>3436</v>
      </c>
      <c r="F3924" s="2">
        <v>45121504</v>
      </c>
      <c r="G3924" s="2" t="s">
        <v>490</v>
      </c>
      <c r="H3924" s="2">
        <v>4</v>
      </c>
      <c r="I3924" s="2">
        <v>4</v>
      </c>
      <c r="J3924" s="2">
        <v>10</v>
      </c>
      <c r="K3924" s="2">
        <v>1</v>
      </c>
      <c r="L3924" s="3">
        <v>2939300</v>
      </c>
      <c r="M3924" s="2" t="s">
        <v>0</v>
      </c>
      <c r="N3924" s="4" t="s">
        <v>21</v>
      </c>
    </row>
    <row r="3925" spans="1:14" x14ac:dyDescent="0.25">
      <c r="A3925" s="1" t="s">
        <v>361</v>
      </c>
      <c r="B3925" s="2" t="s">
        <v>122</v>
      </c>
      <c r="C3925" s="2" t="s">
        <v>257</v>
      </c>
      <c r="D3925" s="2" t="s">
        <v>258</v>
      </c>
      <c r="E3925" s="2" t="s">
        <v>3437</v>
      </c>
      <c r="F3925" s="2">
        <v>43201800</v>
      </c>
      <c r="G3925" s="2" t="s">
        <v>490</v>
      </c>
      <c r="H3925" s="2">
        <v>4</v>
      </c>
      <c r="I3925" s="2">
        <v>4</v>
      </c>
      <c r="J3925" s="2">
        <v>10</v>
      </c>
      <c r="K3925" s="2">
        <v>4</v>
      </c>
      <c r="L3925" s="3">
        <v>714000</v>
      </c>
      <c r="M3925" s="2" t="s">
        <v>0</v>
      </c>
      <c r="N3925" s="4" t="s">
        <v>21</v>
      </c>
    </row>
    <row r="3926" spans="1:14" x14ac:dyDescent="0.25">
      <c r="A3926" s="1" t="s">
        <v>361</v>
      </c>
      <c r="B3926" s="2" t="s">
        <v>122</v>
      </c>
      <c r="C3926" s="2" t="s">
        <v>257</v>
      </c>
      <c r="D3926" s="2" t="s">
        <v>258</v>
      </c>
      <c r="E3926" s="2" t="s">
        <v>3438</v>
      </c>
      <c r="F3926" s="2">
        <v>43201800</v>
      </c>
      <c r="G3926" s="2" t="s">
        <v>490</v>
      </c>
      <c r="H3926" s="2">
        <v>4</v>
      </c>
      <c r="I3926" s="2">
        <v>4</v>
      </c>
      <c r="J3926" s="2">
        <v>10</v>
      </c>
      <c r="K3926" s="2">
        <v>4</v>
      </c>
      <c r="L3926" s="3">
        <v>95200</v>
      </c>
      <c r="M3926" s="2" t="s">
        <v>0</v>
      </c>
      <c r="N3926" s="4" t="s">
        <v>21</v>
      </c>
    </row>
    <row r="3927" spans="1:14" x14ac:dyDescent="0.25">
      <c r="A3927" s="1" t="s">
        <v>361</v>
      </c>
      <c r="B3927" s="2" t="s">
        <v>122</v>
      </c>
      <c r="C3927" s="2" t="s">
        <v>257</v>
      </c>
      <c r="D3927" s="2" t="s">
        <v>258</v>
      </c>
      <c r="E3927" s="2" t="s">
        <v>3439</v>
      </c>
      <c r="F3927" s="2">
        <v>43201800</v>
      </c>
      <c r="G3927" s="2" t="s">
        <v>490</v>
      </c>
      <c r="H3927" s="2">
        <v>4</v>
      </c>
      <c r="I3927" s="2">
        <v>4</v>
      </c>
      <c r="J3927" s="2">
        <v>10</v>
      </c>
      <c r="K3927" s="2">
        <v>12</v>
      </c>
      <c r="L3927" s="3">
        <v>428400</v>
      </c>
      <c r="M3927" s="2" t="s">
        <v>0</v>
      </c>
      <c r="N3927" s="4" t="s">
        <v>21</v>
      </c>
    </row>
    <row r="3928" spans="1:14" x14ac:dyDescent="0.25">
      <c r="A3928" s="1" t="s">
        <v>361</v>
      </c>
      <c r="B3928" s="2" t="s">
        <v>122</v>
      </c>
      <c r="C3928" s="2" t="s">
        <v>257</v>
      </c>
      <c r="D3928" s="2" t="s">
        <v>258</v>
      </c>
      <c r="E3928" s="2" t="s">
        <v>3440</v>
      </c>
      <c r="F3928" s="2">
        <v>43201800</v>
      </c>
      <c r="G3928" s="2" t="s">
        <v>490</v>
      </c>
      <c r="H3928" s="2">
        <v>4</v>
      </c>
      <c r="I3928" s="2">
        <v>4</v>
      </c>
      <c r="J3928" s="2">
        <v>10</v>
      </c>
      <c r="K3928" s="2">
        <v>12</v>
      </c>
      <c r="L3928" s="3">
        <v>485520</v>
      </c>
      <c r="M3928" s="2" t="s">
        <v>0</v>
      </c>
      <c r="N3928" s="4" t="s">
        <v>21</v>
      </c>
    </row>
    <row r="3929" spans="1:14" x14ac:dyDescent="0.25">
      <c r="A3929" s="1" t="s">
        <v>361</v>
      </c>
      <c r="B3929" s="2" t="s">
        <v>122</v>
      </c>
      <c r="C3929" s="2" t="s">
        <v>257</v>
      </c>
      <c r="D3929" s="2" t="s">
        <v>258</v>
      </c>
      <c r="E3929" s="2" t="s">
        <v>3441</v>
      </c>
      <c r="F3929" s="2">
        <v>43201800</v>
      </c>
      <c r="G3929" s="2" t="s">
        <v>490</v>
      </c>
      <c r="H3929" s="2">
        <v>4</v>
      </c>
      <c r="I3929" s="2">
        <v>4</v>
      </c>
      <c r="J3929" s="2">
        <v>10</v>
      </c>
      <c r="K3929" s="2">
        <v>4</v>
      </c>
      <c r="L3929" s="3">
        <v>95200</v>
      </c>
      <c r="M3929" s="2" t="s">
        <v>0</v>
      </c>
      <c r="N3929" s="4" t="s">
        <v>21</v>
      </c>
    </row>
    <row r="3930" spans="1:14" x14ac:dyDescent="0.25">
      <c r="A3930" s="1" t="s">
        <v>361</v>
      </c>
      <c r="B3930" s="2" t="s">
        <v>122</v>
      </c>
      <c r="C3930" s="2" t="s">
        <v>257</v>
      </c>
      <c r="D3930" s="2" t="s">
        <v>258</v>
      </c>
      <c r="E3930" s="2" t="s">
        <v>3442</v>
      </c>
      <c r="F3930" s="2">
        <v>43201800</v>
      </c>
      <c r="G3930" s="2" t="s">
        <v>490</v>
      </c>
      <c r="H3930" s="2">
        <v>1</v>
      </c>
      <c r="I3930" s="2">
        <v>6</v>
      </c>
      <c r="J3930" s="2">
        <v>10</v>
      </c>
      <c r="K3930" s="2">
        <v>8</v>
      </c>
      <c r="L3930" s="3">
        <v>1728000</v>
      </c>
      <c r="M3930" s="2" t="s">
        <v>0</v>
      </c>
      <c r="N3930" s="4" t="s">
        <v>21</v>
      </c>
    </row>
    <row r="3931" spans="1:14" x14ac:dyDescent="0.25">
      <c r="A3931" s="1" t="s">
        <v>361</v>
      </c>
      <c r="B3931" s="2" t="s">
        <v>378</v>
      </c>
      <c r="C3931" s="2" t="s">
        <v>2425</v>
      </c>
      <c r="D3931" s="2" t="s">
        <v>17954</v>
      </c>
      <c r="E3931" s="2" t="s">
        <v>3443</v>
      </c>
      <c r="F3931" s="2">
        <v>39121444</v>
      </c>
      <c r="G3931" s="2" t="s">
        <v>490</v>
      </c>
      <c r="H3931" s="2">
        <v>4</v>
      </c>
      <c r="I3931" s="2">
        <v>4</v>
      </c>
      <c r="J3931" s="2">
        <v>10</v>
      </c>
      <c r="K3931" s="2">
        <v>3</v>
      </c>
      <c r="L3931" s="3">
        <v>339150</v>
      </c>
      <c r="M3931" s="2" t="s">
        <v>17397</v>
      </c>
      <c r="N3931" s="4" t="s">
        <v>21</v>
      </c>
    </row>
    <row r="3932" spans="1:14" x14ac:dyDescent="0.25">
      <c r="A3932" s="1" t="s">
        <v>361</v>
      </c>
      <c r="B3932" s="2" t="s">
        <v>378</v>
      </c>
      <c r="C3932" s="2" t="s">
        <v>2425</v>
      </c>
      <c r="D3932" s="2" t="s">
        <v>17954</v>
      </c>
      <c r="E3932" s="2" t="s">
        <v>3444</v>
      </c>
      <c r="F3932" s="2">
        <v>39121444</v>
      </c>
      <c r="G3932" s="2" t="s">
        <v>490</v>
      </c>
      <c r="H3932" s="2">
        <v>4</v>
      </c>
      <c r="I3932" s="2">
        <v>4</v>
      </c>
      <c r="J3932" s="2">
        <v>10</v>
      </c>
      <c r="K3932" s="2">
        <v>100</v>
      </c>
      <c r="L3932" s="3">
        <v>1785000</v>
      </c>
      <c r="M3932" s="2" t="s">
        <v>0</v>
      </c>
      <c r="N3932" s="4" t="s">
        <v>21</v>
      </c>
    </row>
    <row r="3933" spans="1:14" x14ac:dyDescent="0.25">
      <c r="A3933" s="1" t="s">
        <v>361</v>
      </c>
      <c r="B3933" s="2" t="s">
        <v>378</v>
      </c>
      <c r="C3933" s="2" t="s">
        <v>2488</v>
      </c>
      <c r="D3933" s="2" t="s">
        <v>17955</v>
      </c>
      <c r="E3933" s="2" t="s">
        <v>3445</v>
      </c>
      <c r="F3933" s="2">
        <v>26121609</v>
      </c>
      <c r="G3933" s="2" t="s">
        <v>490</v>
      </c>
      <c r="H3933" s="2">
        <v>4</v>
      </c>
      <c r="I3933" s="2">
        <v>4</v>
      </c>
      <c r="J3933" s="2">
        <v>10</v>
      </c>
      <c r="K3933" s="2">
        <v>1</v>
      </c>
      <c r="L3933" s="3">
        <v>261800</v>
      </c>
      <c r="M3933" s="2" t="s">
        <v>0</v>
      </c>
      <c r="N3933" s="4" t="s">
        <v>21</v>
      </c>
    </row>
    <row r="3934" spans="1:14" x14ac:dyDescent="0.25">
      <c r="A3934" s="1" t="s">
        <v>361</v>
      </c>
      <c r="B3934" s="2" t="s">
        <v>378</v>
      </c>
      <c r="C3934" s="2" t="s">
        <v>2488</v>
      </c>
      <c r="D3934" s="2" t="s">
        <v>17955</v>
      </c>
      <c r="E3934" s="2" t="s">
        <v>3446</v>
      </c>
      <c r="F3934" s="2">
        <v>26121609</v>
      </c>
      <c r="G3934" s="2" t="s">
        <v>490</v>
      </c>
      <c r="H3934" s="2">
        <v>4</v>
      </c>
      <c r="I3934" s="2">
        <v>4</v>
      </c>
      <c r="J3934" s="2">
        <v>10</v>
      </c>
      <c r="K3934" s="2">
        <v>1</v>
      </c>
      <c r="L3934" s="3">
        <v>261800</v>
      </c>
      <c r="M3934" s="2" t="s">
        <v>0</v>
      </c>
      <c r="N3934" s="4" t="s">
        <v>21</v>
      </c>
    </row>
    <row r="3935" spans="1:14" x14ac:dyDescent="0.25">
      <c r="A3935" s="1" t="s">
        <v>361</v>
      </c>
      <c r="B3935" s="2" t="s">
        <v>378</v>
      </c>
      <c r="C3935" s="2" t="s">
        <v>2488</v>
      </c>
      <c r="D3935" s="2" t="s">
        <v>17955</v>
      </c>
      <c r="E3935" s="2" t="s">
        <v>3447</v>
      </c>
      <c r="F3935" s="2">
        <v>26121609</v>
      </c>
      <c r="G3935" s="2" t="s">
        <v>490</v>
      </c>
      <c r="H3935" s="2">
        <v>4</v>
      </c>
      <c r="I3935" s="2">
        <v>4</v>
      </c>
      <c r="J3935" s="2">
        <v>10</v>
      </c>
      <c r="K3935" s="2">
        <v>100</v>
      </c>
      <c r="L3935" s="3">
        <v>1190000</v>
      </c>
      <c r="M3935" s="2" t="s">
        <v>0</v>
      </c>
      <c r="N3935" s="4" t="s">
        <v>21</v>
      </c>
    </row>
    <row r="3936" spans="1:14" x14ac:dyDescent="0.25">
      <c r="A3936" s="1" t="s">
        <v>361</v>
      </c>
      <c r="B3936" s="2" t="s">
        <v>128</v>
      </c>
      <c r="C3936" s="2" t="s">
        <v>129</v>
      </c>
      <c r="D3936" s="2" t="s">
        <v>130</v>
      </c>
      <c r="E3936" s="2" t="s">
        <v>3448</v>
      </c>
      <c r="F3936" s="2">
        <v>43201800</v>
      </c>
      <c r="G3936" s="2" t="s">
        <v>490</v>
      </c>
      <c r="H3936" s="2">
        <v>4</v>
      </c>
      <c r="I3936" s="2">
        <v>4</v>
      </c>
      <c r="J3936" s="2">
        <v>10</v>
      </c>
      <c r="K3936" s="2">
        <v>2</v>
      </c>
      <c r="L3936" s="3">
        <v>47600</v>
      </c>
      <c r="M3936" s="2" t="s">
        <v>0</v>
      </c>
      <c r="N3936" s="4" t="s">
        <v>21</v>
      </c>
    </row>
    <row r="3937" spans="1:14" x14ac:dyDescent="0.25">
      <c r="A3937" s="1" t="s">
        <v>361</v>
      </c>
      <c r="B3937" s="2" t="s">
        <v>497</v>
      </c>
      <c r="C3937" s="2" t="s">
        <v>676</v>
      </c>
      <c r="D3937" s="2" t="s">
        <v>17899</v>
      </c>
      <c r="E3937" s="2" t="s">
        <v>3449</v>
      </c>
      <c r="F3937" s="2">
        <v>45121600</v>
      </c>
      <c r="G3937" s="2" t="s">
        <v>490</v>
      </c>
      <c r="H3937" s="2">
        <v>4</v>
      </c>
      <c r="I3937" s="2">
        <v>4</v>
      </c>
      <c r="J3937" s="2">
        <v>10</v>
      </c>
      <c r="K3937" s="2">
        <v>1</v>
      </c>
      <c r="L3937" s="3">
        <v>773500</v>
      </c>
      <c r="M3937" s="2" t="s">
        <v>0</v>
      </c>
      <c r="N3937" s="4" t="s">
        <v>21</v>
      </c>
    </row>
    <row r="3938" spans="1:14" x14ac:dyDescent="0.25">
      <c r="A3938" s="1" t="s">
        <v>361</v>
      </c>
      <c r="B3938" s="2" t="s">
        <v>42</v>
      </c>
      <c r="C3938" s="2" t="s">
        <v>429</v>
      </c>
      <c r="D3938" s="2" t="s">
        <v>17861</v>
      </c>
      <c r="E3938" s="2" t="s">
        <v>3450</v>
      </c>
      <c r="F3938" s="2">
        <v>50307000</v>
      </c>
      <c r="G3938" s="2" t="s">
        <v>490</v>
      </c>
      <c r="H3938" s="2">
        <v>2</v>
      </c>
      <c r="I3938" s="2">
        <v>10</v>
      </c>
      <c r="J3938" s="2">
        <v>16</v>
      </c>
      <c r="K3938" s="2">
        <v>1</v>
      </c>
      <c r="L3938" s="3">
        <v>1500000</v>
      </c>
      <c r="M3938" s="2" t="s">
        <v>20</v>
      </c>
      <c r="N3938" s="4" t="s">
        <v>21</v>
      </c>
    </row>
    <row r="3939" spans="1:14" x14ac:dyDescent="0.25">
      <c r="A3939" s="1" t="s">
        <v>361</v>
      </c>
      <c r="B3939" s="2" t="s">
        <v>42</v>
      </c>
      <c r="C3939" s="2" t="s">
        <v>429</v>
      </c>
      <c r="D3939" s="2" t="s">
        <v>17861</v>
      </c>
      <c r="E3939" s="2" t="s">
        <v>3450</v>
      </c>
      <c r="F3939" s="2">
        <v>50307000</v>
      </c>
      <c r="G3939" s="2" t="s">
        <v>490</v>
      </c>
      <c r="H3939" s="2">
        <v>2</v>
      </c>
      <c r="I3939" s="2">
        <v>10</v>
      </c>
      <c r="J3939" s="2">
        <v>10</v>
      </c>
      <c r="K3939" s="2">
        <v>1</v>
      </c>
      <c r="L3939" s="3">
        <v>499898.2</v>
      </c>
      <c r="M3939" s="2" t="s">
        <v>20</v>
      </c>
      <c r="N3939" s="4" t="s">
        <v>21</v>
      </c>
    </row>
    <row r="3940" spans="1:14" x14ac:dyDescent="0.25">
      <c r="A3940" s="1" t="s">
        <v>361</v>
      </c>
      <c r="B3940" s="2" t="s">
        <v>42</v>
      </c>
      <c r="C3940" s="2" t="s">
        <v>3451</v>
      </c>
      <c r="D3940" s="2" t="s">
        <v>18005</v>
      </c>
      <c r="E3940" s="2" t="s">
        <v>3452</v>
      </c>
      <c r="F3940" s="2">
        <v>50221001</v>
      </c>
      <c r="G3940" s="2" t="s">
        <v>490</v>
      </c>
      <c r="H3940" s="2">
        <v>2</v>
      </c>
      <c r="I3940" s="2">
        <v>10</v>
      </c>
      <c r="J3940" s="2">
        <v>10</v>
      </c>
      <c r="K3940" s="2">
        <v>1</v>
      </c>
      <c r="L3940" s="3">
        <v>498690</v>
      </c>
      <c r="M3940" s="2" t="s">
        <v>20</v>
      </c>
      <c r="N3940" s="4" t="s">
        <v>21</v>
      </c>
    </row>
    <row r="3941" spans="1:14" x14ac:dyDescent="0.25">
      <c r="A3941" s="1" t="s">
        <v>361</v>
      </c>
      <c r="B3941" s="2" t="s">
        <v>42</v>
      </c>
      <c r="C3941" s="2" t="s">
        <v>3451</v>
      </c>
      <c r="D3941" s="2" t="s">
        <v>18005</v>
      </c>
      <c r="E3941" s="2" t="s">
        <v>3453</v>
      </c>
      <c r="F3941" s="2">
        <v>50221001</v>
      </c>
      <c r="G3941" s="2" t="s">
        <v>490</v>
      </c>
      <c r="H3941" s="2">
        <v>2</v>
      </c>
      <c r="I3941" s="2">
        <v>10</v>
      </c>
      <c r="J3941" s="2">
        <v>16</v>
      </c>
      <c r="K3941" s="2">
        <v>1</v>
      </c>
      <c r="L3941" s="3">
        <v>300000</v>
      </c>
      <c r="M3941" s="2" t="s">
        <v>20</v>
      </c>
      <c r="N3941" s="4" t="s">
        <v>21</v>
      </c>
    </row>
    <row r="3942" spans="1:14" x14ac:dyDescent="0.25">
      <c r="A3942" s="1" t="s">
        <v>361</v>
      </c>
      <c r="B3942" s="2" t="s">
        <v>431</v>
      </c>
      <c r="C3942" s="2" t="s">
        <v>432</v>
      </c>
      <c r="D3942" s="2" t="s">
        <v>17862</v>
      </c>
      <c r="E3942" s="2" t="s">
        <v>3454</v>
      </c>
      <c r="F3942" s="2">
        <v>50111500</v>
      </c>
      <c r="G3942" s="2" t="s">
        <v>490</v>
      </c>
      <c r="H3942" s="2">
        <v>2</v>
      </c>
      <c r="I3942" s="2">
        <v>10</v>
      </c>
      <c r="J3942" s="2">
        <v>16</v>
      </c>
      <c r="K3942" s="2">
        <v>1</v>
      </c>
      <c r="L3942" s="3">
        <v>6000000</v>
      </c>
      <c r="M3942" s="2" t="s">
        <v>20</v>
      </c>
      <c r="N3942" s="4" t="s">
        <v>21</v>
      </c>
    </row>
    <row r="3943" spans="1:14" x14ac:dyDescent="0.25">
      <c r="A3943" s="1" t="s">
        <v>361</v>
      </c>
      <c r="B3943" s="2" t="s">
        <v>431</v>
      </c>
      <c r="C3943" s="2" t="s">
        <v>432</v>
      </c>
      <c r="D3943" s="2" t="s">
        <v>17862</v>
      </c>
      <c r="E3943" s="2" t="s">
        <v>3454</v>
      </c>
      <c r="F3943" s="2">
        <v>52131501</v>
      </c>
      <c r="G3943" s="2" t="s">
        <v>490</v>
      </c>
      <c r="H3943" s="2">
        <v>2</v>
      </c>
      <c r="I3943" s="2">
        <v>10</v>
      </c>
      <c r="J3943" s="2">
        <v>10</v>
      </c>
      <c r="K3943" s="2">
        <v>1</v>
      </c>
      <c r="L3943" s="3">
        <v>20000000</v>
      </c>
      <c r="M3943" s="2" t="s">
        <v>20</v>
      </c>
      <c r="N3943" s="4" t="s">
        <v>21</v>
      </c>
    </row>
    <row r="3944" spans="1:14" x14ac:dyDescent="0.25">
      <c r="A3944" s="1" t="s">
        <v>361</v>
      </c>
      <c r="B3944" s="2" t="s">
        <v>431</v>
      </c>
      <c r="C3944" s="2" t="s">
        <v>432</v>
      </c>
      <c r="D3944" s="2" t="s">
        <v>17862</v>
      </c>
      <c r="E3944" s="2" t="s">
        <v>3454</v>
      </c>
      <c r="F3944" s="2">
        <v>50111500</v>
      </c>
      <c r="G3944" s="2" t="s">
        <v>490</v>
      </c>
      <c r="H3944" s="2">
        <v>2</v>
      </c>
      <c r="I3944" s="2">
        <v>10</v>
      </c>
      <c r="J3944" s="2">
        <v>10</v>
      </c>
      <c r="K3944" s="2">
        <v>1</v>
      </c>
      <c r="L3944" s="3">
        <v>6999950.9000000004</v>
      </c>
      <c r="M3944" s="2" t="s">
        <v>20</v>
      </c>
      <c r="N3944" s="4" t="s">
        <v>21</v>
      </c>
    </row>
    <row r="3945" spans="1:14" x14ac:dyDescent="0.25">
      <c r="A3945" s="1" t="s">
        <v>361</v>
      </c>
      <c r="B3945" s="2" t="s">
        <v>431</v>
      </c>
      <c r="C3945" s="2" t="s">
        <v>432</v>
      </c>
      <c r="D3945" s="2" t="s">
        <v>17862</v>
      </c>
      <c r="E3945" s="2" t="s">
        <v>3454</v>
      </c>
      <c r="F3945" s="2">
        <v>50111500</v>
      </c>
      <c r="G3945" s="2" t="s">
        <v>490</v>
      </c>
      <c r="H3945" s="2">
        <v>2</v>
      </c>
      <c r="I3945" s="2">
        <v>10</v>
      </c>
      <c r="J3945" s="2">
        <v>10</v>
      </c>
      <c r="K3945" s="2">
        <v>1</v>
      </c>
      <c r="L3945" s="3">
        <v>4000000</v>
      </c>
      <c r="M3945" s="2" t="s">
        <v>20</v>
      </c>
      <c r="N3945" s="4" t="s">
        <v>21</v>
      </c>
    </row>
    <row r="3946" spans="1:14" x14ac:dyDescent="0.25">
      <c r="A3946" s="1" t="s">
        <v>361</v>
      </c>
      <c r="B3946" s="2" t="s">
        <v>431</v>
      </c>
      <c r="C3946" s="2" t="s">
        <v>1041</v>
      </c>
      <c r="D3946" s="2" t="s">
        <v>17925</v>
      </c>
      <c r="E3946" s="2" t="s">
        <v>3455</v>
      </c>
      <c r="F3946" s="2">
        <v>50111500</v>
      </c>
      <c r="G3946" s="2" t="s">
        <v>490</v>
      </c>
      <c r="H3946" s="2">
        <v>2</v>
      </c>
      <c r="I3946" s="2">
        <v>10</v>
      </c>
      <c r="J3946" s="2">
        <v>10</v>
      </c>
      <c r="K3946" s="2">
        <v>1</v>
      </c>
      <c r="L3946" s="3">
        <v>1999918</v>
      </c>
      <c r="M3946" s="2" t="s">
        <v>20</v>
      </c>
      <c r="N3946" s="4" t="s">
        <v>21</v>
      </c>
    </row>
    <row r="3947" spans="1:14" x14ac:dyDescent="0.25">
      <c r="A3947" s="1" t="s">
        <v>361</v>
      </c>
      <c r="B3947" s="2" t="s">
        <v>431</v>
      </c>
      <c r="C3947" s="2" t="s">
        <v>1041</v>
      </c>
      <c r="D3947" s="2" t="s">
        <v>17925</v>
      </c>
      <c r="E3947" s="2" t="s">
        <v>3456</v>
      </c>
      <c r="F3947" s="2">
        <v>50121539</v>
      </c>
      <c r="G3947" s="2" t="s">
        <v>490</v>
      </c>
      <c r="H3947" s="2">
        <v>2</v>
      </c>
      <c r="I3947" s="2">
        <v>10</v>
      </c>
      <c r="J3947" s="2">
        <v>16</v>
      </c>
      <c r="K3947" s="2">
        <v>1</v>
      </c>
      <c r="L3947" s="3">
        <v>3000000</v>
      </c>
      <c r="M3947" s="2" t="s">
        <v>20</v>
      </c>
      <c r="N3947" s="4" t="s">
        <v>21</v>
      </c>
    </row>
    <row r="3948" spans="1:14" x14ac:dyDescent="0.25">
      <c r="A3948" s="1" t="s">
        <v>361</v>
      </c>
      <c r="B3948" s="2" t="s">
        <v>431</v>
      </c>
      <c r="C3948" s="2" t="s">
        <v>1042</v>
      </c>
      <c r="D3948" s="2" t="s">
        <v>17926</v>
      </c>
      <c r="E3948" s="2" t="s">
        <v>3457</v>
      </c>
      <c r="F3948" s="2">
        <v>50404600</v>
      </c>
      <c r="G3948" s="2" t="s">
        <v>490</v>
      </c>
      <c r="H3948" s="2">
        <v>2</v>
      </c>
      <c r="I3948" s="2">
        <v>10</v>
      </c>
      <c r="J3948" s="2">
        <v>16</v>
      </c>
      <c r="K3948" s="2">
        <v>1</v>
      </c>
      <c r="L3948" s="3">
        <v>1500000</v>
      </c>
      <c r="M3948" s="2" t="s">
        <v>20</v>
      </c>
      <c r="N3948" s="4" t="s">
        <v>21</v>
      </c>
    </row>
    <row r="3949" spans="1:14" x14ac:dyDescent="0.25">
      <c r="A3949" s="1" t="s">
        <v>361</v>
      </c>
      <c r="B3949" s="2" t="s">
        <v>431</v>
      </c>
      <c r="C3949" s="2" t="s">
        <v>1042</v>
      </c>
      <c r="D3949" s="2" t="s">
        <v>17926</v>
      </c>
      <c r="E3949" s="2" t="s">
        <v>3458</v>
      </c>
      <c r="F3949" s="2">
        <v>50121539</v>
      </c>
      <c r="G3949" s="2" t="s">
        <v>490</v>
      </c>
      <c r="H3949" s="2">
        <v>2</v>
      </c>
      <c r="I3949" s="2">
        <v>10</v>
      </c>
      <c r="J3949" s="2">
        <v>10</v>
      </c>
      <c r="K3949" s="2">
        <v>1</v>
      </c>
      <c r="L3949" s="3">
        <v>2999989.3</v>
      </c>
      <c r="M3949" s="2" t="s">
        <v>20</v>
      </c>
      <c r="N3949" s="4" t="s">
        <v>21</v>
      </c>
    </row>
    <row r="3950" spans="1:14" x14ac:dyDescent="0.25">
      <c r="A3950" s="1" t="s">
        <v>361</v>
      </c>
      <c r="B3950" s="2" t="s">
        <v>431</v>
      </c>
      <c r="C3950" s="2" t="s">
        <v>1061</v>
      </c>
      <c r="D3950" s="2" t="s">
        <v>17927</v>
      </c>
      <c r="E3950" s="2" t="s">
        <v>3459</v>
      </c>
      <c r="F3950" s="2">
        <v>50151500</v>
      </c>
      <c r="G3950" s="2" t="s">
        <v>490</v>
      </c>
      <c r="H3950" s="2">
        <v>2</v>
      </c>
      <c r="I3950" s="2">
        <v>10</v>
      </c>
      <c r="J3950" s="2">
        <v>16</v>
      </c>
      <c r="K3950" s="2">
        <v>1</v>
      </c>
      <c r="L3950" s="3">
        <v>500000</v>
      </c>
      <c r="M3950" s="2" t="s">
        <v>20</v>
      </c>
      <c r="N3950" s="4" t="s">
        <v>21</v>
      </c>
    </row>
    <row r="3951" spans="1:14" x14ac:dyDescent="0.25">
      <c r="A3951" s="1" t="s">
        <v>361</v>
      </c>
      <c r="B3951" s="2" t="s">
        <v>431</v>
      </c>
      <c r="C3951" s="2" t="s">
        <v>1061</v>
      </c>
      <c r="D3951" s="2" t="s">
        <v>17927</v>
      </c>
      <c r="E3951" s="2" t="s">
        <v>3459</v>
      </c>
      <c r="F3951" s="2">
        <v>50404600</v>
      </c>
      <c r="G3951" s="2" t="s">
        <v>490</v>
      </c>
      <c r="H3951" s="2">
        <v>2</v>
      </c>
      <c r="I3951" s="2">
        <v>10</v>
      </c>
      <c r="J3951" s="2">
        <v>10</v>
      </c>
      <c r="K3951" s="2">
        <v>1</v>
      </c>
      <c r="L3951" s="3">
        <v>496040</v>
      </c>
      <c r="M3951" s="2" t="s">
        <v>20</v>
      </c>
      <c r="N3951" s="4" t="s">
        <v>21</v>
      </c>
    </row>
    <row r="3952" spans="1:14" x14ac:dyDescent="0.25">
      <c r="A3952" s="1" t="s">
        <v>361</v>
      </c>
      <c r="B3952" s="2" t="s">
        <v>49</v>
      </c>
      <c r="C3952" s="2" t="s">
        <v>49</v>
      </c>
      <c r="D3952" s="2" t="s">
        <v>50</v>
      </c>
      <c r="E3952" s="2" t="s">
        <v>3460</v>
      </c>
      <c r="F3952" s="2">
        <v>50131701</v>
      </c>
      <c r="G3952" s="2" t="s">
        <v>490</v>
      </c>
      <c r="H3952" s="2">
        <v>2</v>
      </c>
      <c r="I3952" s="2">
        <v>10</v>
      </c>
      <c r="J3952" s="2">
        <v>10</v>
      </c>
      <c r="K3952" s="2">
        <v>1</v>
      </c>
      <c r="L3952" s="3">
        <v>498960</v>
      </c>
      <c r="M3952" s="2" t="s">
        <v>20</v>
      </c>
      <c r="N3952" s="4" t="s">
        <v>21</v>
      </c>
    </row>
    <row r="3953" spans="1:14" x14ac:dyDescent="0.25">
      <c r="A3953" s="1" t="s">
        <v>361</v>
      </c>
      <c r="B3953" s="2" t="s">
        <v>49</v>
      </c>
      <c r="C3953" s="2" t="s">
        <v>49</v>
      </c>
      <c r="D3953" s="2" t="s">
        <v>50</v>
      </c>
      <c r="E3953" s="2" t="s">
        <v>3461</v>
      </c>
      <c r="F3953" s="2">
        <v>50131701</v>
      </c>
      <c r="G3953" s="2" t="s">
        <v>490</v>
      </c>
      <c r="H3953" s="2">
        <v>2</v>
      </c>
      <c r="I3953" s="2">
        <v>10</v>
      </c>
      <c r="J3953" s="2">
        <v>16</v>
      </c>
      <c r="K3953" s="2">
        <v>1</v>
      </c>
      <c r="L3953" s="3">
        <v>1500000</v>
      </c>
      <c r="M3953" s="2" t="s">
        <v>20</v>
      </c>
      <c r="N3953" s="4" t="s">
        <v>21</v>
      </c>
    </row>
    <row r="3954" spans="1:14" x14ac:dyDescent="0.25">
      <c r="A3954" s="1" t="s">
        <v>361</v>
      </c>
      <c r="B3954" s="2" t="s">
        <v>52</v>
      </c>
      <c r="C3954" s="2" t="s">
        <v>3462</v>
      </c>
      <c r="D3954" s="2" t="s">
        <v>18006</v>
      </c>
      <c r="E3954" s="2" t="s">
        <v>3463</v>
      </c>
      <c r="F3954" s="2">
        <v>50221002</v>
      </c>
      <c r="G3954" s="2" t="s">
        <v>490</v>
      </c>
      <c r="H3954" s="2">
        <v>2</v>
      </c>
      <c r="I3954" s="2">
        <v>10</v>
      </c>
      <c r="J3954" s="2">
        <v>10</v>
      </c>
      <c r="K3954" s="2">
        <v>1</v>
      </c>
      <c r="L3954" s="3">
        <v>149160</v>
      </c>
      <c r="M3954" s="2" t="s">
        <v>20</v>
      </c>
      <c r="N3954" s="4" t="s">
        <v>21</v>
      </c>
    </row>
    <row r="3955" spans="1:14" x14ac:dyDescent="0.25">
      <c r="A3955" s="1" t="s">
        <v>361</v>
      </c>
      <c r="B3955" s="2" t="s">
        <v>52</v>
      </c>
      <c r="C3955" s="2" t="s">
        <v>3462</v>
      </c>
      <c r="D3955" s="2" t="s">
        <v>18006</v>
      </c>
      <c r="E3955" s="2" t="s">
        <v>3464</v>
      </c>
      <c r="F3955" s="2">
        <v>50221002</v>
      </c>
      <c r="G3955" s="2" t="s">
        <v>490</v>
      </c>
      <c r="H3955" s="2">
        <v>2</v>
      </c>
      <c r="I3955" s="2">
        <v>10</v>
      </c>
      <c r="J3955" s="2">
        <v>16</v>
      </c>
      <c r="K3955" s="2">
        <v>1</v>
      </c>
      <c r="L3955" s="3">
        <v>200000</v>
      </c>
      <c r="M3955" s="2" t="s">
        <v>20</v>
      </c>
      <c r="N3955" s="4" t="s">
        <v>21</v>
      </c>
    </row>
    <row r="3956" spans="1:14" x14ac:dyDescent="0.25">
      <c r="A3956" s="1" t="s">
        <v>361</v>
      </c>
      <c r="B3956" s="2" t="s">
        <v>52</v>
      </c>
      <c r="C3956" s="2" t="s">
        <v>440</v>
      </c>
      <c r="D3956" s="2" t="s">
        <v>17865</v>
      </c>
      <c r="E3956" s="2" t="s">
        <v>3465</v>
      </c>
      <c r="F3956" s="2">
        <v>50181709</v>
      </c>
      <c r="G3956" s="2" t="s">
        <v>490</v>
      </c>
      <c r="H3956" s="2">
        <v>2</v>
      </c>
      <c r="I3956" s="2">
        <v>10</v>
      </c>
      <c r="J3956" s="2">
        <v>10</v>
      </c>
      <c r="K3956" s="2">
        <v>1</v>
      </c>
      <c r="L3956" s="3">
        <v>499710</v>
      </c>
      <c r="M3956" s="2" t="s">
        <v>20</v>
      </c>
      <c r="N3956" s="4" t="s">
        <v>21</v>
      </c>
    </row>
    <row r="3957" spans="1:14" x14ac:dyDescent="0.25">
      <c r="A3957" s="1" t="s">
        <v>361</v>
      </c>
      <c r="B3957" s="2" t="s">
        <v>52</v>
      </c>
      <c r="C3957" s="2" t="s">
        <v>440</v>
      </c>
      <c r="D3957" s="2" t="s">
        <v>17865</v>
      </c>
      <c r="E3957" s="2" t="s">
        <v>3466</v>
      </c>
      <c r="F3957" s="2">
        <v>50181709</v>
      </c>
      <c r="G3957" s="2" t="s">
        <v>490</v>
      </c>
      <c r="H3957" s="2">
        <v>2</v>
      </c>
      <c r="I3957" s="2">
        <v>10</v>
      </c>
      <c r="J3957" s="2">
        <v>16</v>
      </c>
      <c r="K3957" s="2">
        <v>1</v>
      </c>
      <c r="L3957" s="3">
        <v>1000000</v>
      </c>
      <c r="M3957" s="2" t="s">
        <v>20</v>
      </c>
      <c r="N3957" s="4" t="s">
        <v>21</v>
      </c>
    </row>
    <row r="3958" spans="1:14" x14ac:dyDescent="0.25">
      <c r="A3958" s="1" t="s">
        <v>361</v>
      </c>
      <c r="B3958" s="2" t="s">
        <v>52</v>
      </c>
      <c r="C3958" s="2" t="s">
        <v>53</v>
      </c>
      <c r="D3958" s="2" t="s">
        <v>54</v>
      </c>
      <c r="E3958" s="2" t="s">
        <v>55</v>
      </c>
      <c r="F3958" s="2">
        <v>50161509</v>
      </c>
      <c r="G3958" s="2" t="s">
        <v>490</v>
      </c>
      <c r="H3958" s="2">
        <v>2</v>
      </c>
      <c r="I3958" s="2">
        <v>10</v>
      </c>
      <c r="J3958" s="2">
        <v>10</v>
      </c>
      <c r="K3958" s="2">
        <v>1</v>
      </c>
      <c r="L3958" s="3">
        <v>349954.2</v>
      </c>
      <c r="M3958" s="2" t="s">
        <v>20</v>
      </c>
      <c r="N3958" s="4" t="s">
        <v>21</v>
      </c>
    </row>
    <row r="3959" spans="1:14" x14ac:dyDescent="0.25">
      <c r="A3959" s="1" t="s">
        <v>361</v>
      </c>
      <c r="B3959" s="2" t="s">
        <v>52</v>
      </c>
      <c r="C3959" s="2" t="s">
        <v>53</v>
      </c>
      <c r="D3959" s="2" t="s">
        <v>54</v>
      </c>
      <c r="E3959" s="2" t="s">
        <v>3467</v>
      </c>
      <c r="F3959" s="2">
        <v>50161509</v>
      </c>
      <c r="G3959" s="2" t="s">
        <v>490</v>
      </c>
      <c r="H3959" s="2">
        <v>2</v>
      </c>
      <c r="I3959" s="2">
        <v>10</v>
      </c>
      <c r="J3959" s="2">
        <v>16</v>
      </c>
      <c r="K3959" s="2">
        <v>1</v>
      </c>
      <c r="L3959" s="3">
        <v>300000</v>
      </c>
      <c r="M3959" s="2" t="s">
        <v>20</v>
      </c>
      <c r="N3959" s="4" t="s">
        <v>21</v>
      </c>
    </row>
    <row r="3960" spans="1:14" x14ac:dyDescent="0.25">
      <c r="A3960" s="1" t="s">
        <v>361</v>
      </c>
      <c r="B3960" s="2" t="s">
        <v>52</v>
      </c>
      <c r="C3960" s="2" t="s">
        <v>1072</v>
      </c>
      <c r="D3960" s="2" t="s">
        <v>17929</v>
      </c>
      <c r="E3960" s="2" t="s">
        <v>3468</v>
      </c>
      <c r="F3960" s="2">
        <v>50161511</v>
      </c>
      <c r="G3960" s="2" t="s">
        <v>490</v>
      </c>
      <c r="H3960" s="2">
        <v>2</v>
      </c>
      <c r="I3960" s="2">
        <v>10</v>
      </c>
      <c r="J3960" s="2">
        <v>16</v>
      </c>
      <c r="K3960" s="2">
        <v>1</v>
      </c>
      <c r="L3960" s="3">
        <v>199810</v>
      </c>
      <c r="M3960" s="2" t="s">
        <v>20</v>
      </c>
      <c r="N3960" s="4" t="s">
        <v>21</v>
      </c>
    </row>
    <row r="3961" spans="1:14" x14ac:dyDescent="0.25">
      <c r="A3961" s="1" t="s">
        <v>361</v>
      </c>
      <c r="B3961" s="2" t="s">
        <v>52</v>
      </c>
      <c r="C3961" s="2" t="s">
        <v>445</v>
      </c>
      <c r="D3961" s="2" t="s">
        <v>17867</v>
      </c>
      <c r="E3961" s="2" t="s">
        <v>3469</v>
      </c>
      <c r="F3961" s="2">
        <v>50347001</v>
      </c>
      <c r="G3961" s="2" t="s">
        <v>490</v>
      </c>
      <c r="H3961" s="2">
        <v>2</v>
      </c>
      <c r="I3961" s="2">
        <v>10</v>
      </c>
      <c r="J3961" s="2">
        <v>16</v>
      </c>
      <c r="K3961" s="2">
        <v>1</v>
      </c>
      <c r="L3961" s="3">
        <v>999860</v>
      </c>
      <c r="M3961" s="2" t="s">
        <v>20</v>
      </c>
      <c r="N3961" s="4" t="s">
        <v>21</v>
      </c>
    </row>
    <row r="3962" spans="1:14" x14ac:dyDescent="0.25">
      <c r="A3962" s="1" t="s">
        <v>361</v>
      </c>
      <c r="B3962" s="2" t="s">
        <v>292</v>
      </c>
      <c r="C3962" s="2" t="s">
        <v>3470</v>
      </c>
      <c r="D3962" s="2" t="s">
        <v>18007</v>
      </c>
      <c r="E3962" s="2" t="s">
        <v>3471</v>
      </c>
      <c r="F3962" s="2">
        <v>50202203</v>
      </c>
      <c r="G3962" s="2" t="s">
        <v>490</v>
      </c>
      <c r="H3962" s="2">
        <v>2</v>
      </c>
      <c r="I3962" s="2">
        <v>10</v>
      </c>
      <c r="J3962" s="2">
        <v>16</v>
      </c>
      <c r="K3962" s="2">
        <v>1</v>
      </c>
      <c r="L3962" s="3">
        <v>1493660</v>
      </c>
      <c r="M3962" s="2" t="s">
        <v>20</v>
      </c>
      <c r="N3962" s="4" t="s">
        <v>21</v>
      </c>
    </row>
    <row r="3963" spans="1:14" x14ac:dyDescent="0.25">
      <c r="A3963" s="1" t="s">
        <v>361</v>
      </c>
      <c r="B3963" s="2" t="s">
        <v>292</v>
      </c>
      <c r="C3963" s="2" t="s">
        <v>293</v>
      </c>
      <c r="D3963" s="2" t="s">
        <v>294</v>
      </c>
      <c r="E3963" s="2" t="s">
        <v>3472</v>
      </c>
      <c r="F3963" s="2">
        <v>50202300</v>
      </c>
      <c r="G3963" s="2" t="s">
        <v>490</v>
      </c>
      <c r="H3963" s="2">
        <v>2</v>
      </c>
      <c r="I3963" s="2">
        <v>10</v>
      </c>
      <c r="J3963" s="2">
        <v>16</v>
      </c>
      <c r="K3963" s="2">
        <v>1</v>
      </c>
      <c r="L3963" s="3">
        <v>999670</v>
      </c>
      <c r="M3963" s="2" t="s">
        <v>20</v>
      </c>
      <c r="N3963" s="4" t="s">
        <v>21</v>
      </c>
    </row>
    <row r="3964" spans="1:14" x14ac:dyDescent="0.25">
      <c r="A3964" s="1" t="s">
        <v>361</v>
      </c>
      <c r="B3964" s="2" t="s">
        <v>189</v>
      </c>
      <c r="C3964" s="2" t="s">
        <v>2637</v>
      </c>
      <c r="D3964" s="2" t="s">
        <v>17962</v>
      </c>
      <c r="E3964" s="2" t="s">
        <v>3473</v>
      </c>
      <c r="F3964" s="2">
        <v>72103300</v>
      </c>
      <c r="G3964" s="2" t="s">
        <v>490</v>
      </c>
      <c r="H3964" s="2">
        <v>4</v>
      </c>
      <c r="I3964" s="2">
        <v>4</v>
      </c>
      <c r="J3964" s="2">
        <v>16</v>
      </c>
      <c r="K3964" s="2">
        <v>1</v>
      </c>
      <c r="L3964" s="3">
        <v>39981025</v>
      </c>
      <c r="M3964" s="2" t="s">
        <v>20</v>
      </c>
      <c r="N3964" s="4" t="s">
        <v>21</v>
      </c>
    </row>
    <row r="3965" spans="1:14" x14ac:dyDescent="0.25">
      <c r="A3965" s="1" t="s">
        <v>361</v>
      </c>
      <c r="B3965" s="2" t="s">
        <v>162</v>
      </c>
      <c r="C3965" s="2" t="s">
        <v>567</v>
      </c>
      <c r="D3965" s="2" t="s">
        <v>17885</v>
      </c>
      <c r="E3965" s="2" t="s">
        <v>3474</v>
      </c>
      <c r="F3965" s="2">
        <v>72103300</v>
      </c>
      <c r="G3965" s="2" t="s">
        <v>490</v>
      </c>
      <c r="H3965" s="2">
        <v>4</v>
      </c>
      <c r="I3965" s="2">
        <v>4</v>
      </c>
      <c r="J3965" s="2">
        <v>16</v>
      </c>
      <c r="K3965" s="2">
        <v>1</v>
      </c>
      <c r="L3965" s="3">
        <v>16660000</v>
      </c>
      <c r="M3965" s="2" t="s">
        <v>20</v>
      </c>
      <c r="N3965" s="4" t="s">
        <v>21</v>
      </c>
    </row>
    <row r="3966" spans="1:14" x14ac:dyDescent="0.25">
      <c r="A3966" s="1" t="s">
        <v>361</v>
      </c>
      <c r="B3966" s="2" t="s">
        <v>162</v>
      </c>
      <c r="C3966" s="2" t="s">
        <v>567</v>
      </c>
      <c r="D3966" s="2" t="s">
        <v>17885</v>
      </c>
      <c r="E3966" s="2" t="s">
        <v>3475</v>
      </c>
      <c r="F3966" s="2">
        <v>73152108</v>
      </c>
      <c r="G3966" s="2" t="s">
        <v>490</v>
      </c>
      <c r="H3966" s="2">
        <v>4</v>
      </c>
      <c r="I3966" s="2">
        <v>4</v>
      </c>
      <c r="J3966" s="2">
        <v>16</v>
      </c>
      <c r="K3966" s="2">
        <v>1</v>
      </c>
      <c r="L3966" s="3">
        <v>8449000</v>
      </c>
      <c r="M3966" s="2" t="s">
        <v>20</v>
      </c>
      <c r="N3966" s="4" t="s">
        <v>21</v>
      </c>
    </row>
    <row r="3967" spans="1:14" x14ac:dyDescent="0.25">
      <c r="A3967" s="1" t="s">
        <v>361</v>
      </c>
      <c r="B3967" s="2" t="s">
        <v>162</v>
      </c>
      <c r="C3967" s="2" t="s">
        <v>567</v>
      </c>
      <c r="D3967" s="2" t="s">
        <v>17885</v>
      </c>
      <c r="E3967" s="2" t="s">
        <v>3476</v>
      </c>
      <c r="F3967" s="2">
        <v>72151001</v>
      </c>
      <c r="G3967" s="2" t="s">
        <v>490</v>
      </c>
      <c r="H3967" s="2">
        <v>4</v>
      </c>
      <c r="I3967" s="2">
        <v>4</v>
      </c>
      <c r="J3967" s="2">
        <v>10</v>
      </c>
      <c r="K3967" s="2">
        <v>1</v>
      </c>
      <c r="L3967" s="3">
        <v>8020000</v>
      </c>
      <c r="M3967" s="2" t="s">
        <v>20</v>
      </c>
      <c r="N3967" s="4" t="s">
        <v>21</v>
      </c>
    </row>
    <row r="3968" spans="1:14" x14ac:dyDescent="0.25">
      <c r="A3968" s="1" t="s">
        <v>361</v>
      </c>
      <c r="B3968" s="2" t="s">
        <v>491</v>
      </c>
      <c r="C3968" s="2" t="s">
        <v>937</v>
      </c>
      <c r="D3968" s="2" t="s">
        <v>17913</v>
      </c>
      <c r="E3968" s="2" t="s">
        <v>3477</v>
      </c>
      <c r="F3968" s="2">
        <v>42121506</v>
      </c>
      <c r="G3968" s="2" t="s">
        <v>490</v>
      </c>
      <c r="H3968" s="2">
        <v>4</v>
      </c>
      <c r="I3968" s="2">
        <v>6</v>
      </c>
      <c r="J3968" s="2">
        <v>10</v>
      </c>
      <c r="K3968" s="2">
        <v>1</v>
      </c>
      <c r="L3968" s="3">
        <v>194722.22</v>
      </c>
      <c r="M3968" s="2" t="s">
        <v>0</v>
      </c>
      <c r="N3968" s="4" t="s">
        <v>21</v>
      </c>
    </row>
    <row r="3969" spans="1:14" x14ac:dyDescent="0.25">
      <c r="A3969" s="1" t="s">
        <v>361</v>
      </c>
      <c r="B3969" s="2" t="s">
        <v>491</v>
      </c>
      <c r="C3969" s="2" t="s">
        <v>937</v>
      </c>
      <c r="D3969" s="2" t="s">
        <v>17913</v>
      </c>
      <c r="E3969" s="2" t="s">
        <v>3478</v>
      </c>
      <c r="F3969" s="2">
        <v>42121506</v>
      </c>
      <c r="G3969" s="2" t="s">
        <v>490</v>
      </c>
      <c r="H3969" s="2">
        <v>4</v>
      </c>
      <c r="I3969" s="2">
        <v>6</v>
      </c>
      <c r="J3969" s="2">
        <v>10</v>
      </c>
      <c r="K3969" s="2">
        <v>1</v>
      </c>
      <c r="L3969" s="3">
        <v>72855.41</v>
      </c>
      <c r="M3969" s="2" t="s">
        <v>0</v>
      </c>
      <c r="N3969" s="4" t="s">
        <v>21</v>
      </c>
    </row>
    <row r="3970" spans="1:14" x14ac:dyDescent="0.25">
      <c r="A3970" s="1" t="s">
        <v>361</v>
      </c>
      <c r="B3970" s="2" t="s">
        <v>52</v>
      </c>
      <c r="C3970" s="2" t="s">
        <v>1063</v>
      </c>
      <c r="D3970" s="2" t="s">
        <v>17928</v>
      </c>
      <c r="E3970" s="2" t="s">
        <v>3479</v>
      </c>
      <c r="F3970" s="2">
        <v>10122100</v>
      </c>
      <c r="G3970" s="2" t="s">
        <v>490</v>
      </c>
      <c r="H3970" s="2">
        <v>4</v>
      </c>
      <c r="I3970" s="2">
        <v>6</v>
      </c>
      <c r="J3970" s="2">
        <v>10</v>
      </c>
      <c r="K3970" s="2">
        <v>144</v>
      </c>
      <c r="L3970" s="3">
        <v>1129967.496</v>
      </c>
      <c r="M3970" s="2" t="s">
        <v>0</v>
      </c>
      <c r="N3970" s="4" t="s">
        <v>21</v>
      </c>
    </row>
    <row r="3971" spans="1:14" x14ac:dyDescent="0.25">
      <c r="A3971" s="1" t="s">
        <v>361</v>
      </c>
      <c r="B3971" s="2" t="s">
        <v>52</v>
      </c>
      <c r="C3971" s="2" t="s">
        <v>1063</v>
      </c>
      <c r="D3971" s="2" t="s">
        <v>17928</v>
      </c>
      <c r="E3971" s="2" t="s">
        <v>3480</v>
      </c>
      <c r="F3971" s="2">
        <v>10122100</v>
      </c>
      <c r="G3971" s="2" t="s">
        <v>490</v>
      </c>
      <c r="H3971" s="2">
        <v>4</v>
      </c>
      <c r="I3971" s="2">
        <v>6</v>
      </c>
      <c r="J3971" s="2">
        <v>10</v>
      </c>
      <c r="K3971" s="2">
        <v>136</v>
      </c>
      <c r="L3971" s="3">
        <v>9143408.3160000015</v>
      </c>
      <c r="M3971" s="2" t="s">
        <v>17398</v>
      </c>
      <c r="N3971" s="4" t="s">
        <v>21</v>
      </c>
    </row>
    <row r="3972" spans="1:14" x14ac:dyDescent="0.25">
      <c r="A3972" s="1" t="s">
        <v>361</v>
      </c>
      <c r="B3972" s="2" t="s">
        <v>52</v>
      </c>
      <c r="C3972" s="2" t="s">
        <v>1063</v>
      </c>
      <c r="D3972" s="2" t="s">
        <v>17928</v>
      </c>
      <c r="E3972" s="2" t="s">
        <v>3480</v>
      </c>
      <c r="F3972" s="2">
        <v>10122100</v>
      </c>
      <c r="G3972" s="2" t="s">
        <v>17856</v>
      </c>
      <c r="H3972" s="2">
        <v>1</v>
      </c>
      <c r="I3972" s="2">
        <v>6</v>
      </c>
      <c r="J3972" s="2">
        <v>10</v>
      </c>
      <c r="K3972" s="2">
        <v>118</v>
      </c>
      <c r="L3972" s="3">
        <v>7933251.3330000006</v>
      </c>
      <c r="M3972" s="2" t="s">
        <v>20</v>
      </c>
      <c r="N3972" s="4" t="s">
        <v>21</v>
      </c>
    </row>
    <row r="3973" spans="1:14" x14ac:dyDescent="0.25">
      <c r="A3973" s="1" t="s">
        <v>361</v>
      </c>
      <c r="B3973" s="2" t="s">
        <v>52</v>
      </c>
      <c r="C3973" s="2" t="s">
        <v>1063</v>
      </c>
      <c r="D3973" s="2" t="s">
        <v>17928</v>
      </c>
      <c r="E3973" s="2" t="s">
        <v>3481</v>
      </c>
      <c r="F3973" s="2">
        <v>10122100</v>
      </c>
      <c r="G3973" s="2" t="s">
        <v>490</v>
      </c>
      <c r="H3973" s="2">
        <v>4</v>
      </c>
      <c r="I3973" s="2">
        <v>6</v>
      </c>
      <c r="J3973" s="2">
        <v>10</v>
      </c>
      <c r="K3973" s="2">
        <v>8</v>
      </c>
      <c r="L3973" s="3">
        <v>586631.47199999995</v>
      </c>
      <c r="M3973" s="2" t="s">
        <v>17398</v>
      </c>
      <c r="N3973" s="4" t="s">
        <v>21</v>
      </c>
    </row>
    <row r="3974" spans="1:14" x14ac:dyDescent="0.25">
      <c r="A3974" s="1" t="s">
        <v>361</v>
      </c>
      <c r="B3974" s="2" t="s">
        <v>52</v>
      </c>
      <c r="C3974" s="2" t="s">
        <v>1063</v>
      </c>
      <c r="D3974" s="2" t="s">
        <v>17928</v>
      </c>
      <c r="E3974" s="2" t="s">
        <v>3482</v>
      </c>
      <c r="F3974" s="2">
        <v>10122100</v>
      </c>
      <c r="G3974" s="2" t="s">
        <v>490</v>
      </c>
      <c r="H3974" s="2">
        <v>4</v>
      </c>
      <c r="I3974" s="2">
        <v>6</v>
      </c>
      <c r="J3974" s="2">
        <v>10</v>
      </c>
      <c r="K3974" s="2">
        <v>35</v>
      </c>
      <c r="L3974" s="3">
        <v>1539043.6950000001</v>
      </c>
      <c r="M3974" s="2" t="s">
        <v>17398</v>
      </c>
      <c r="N3974" s="4" t="s">
        <v>21</v>
      </c>
    </row>
    <row r="3975" spans="1:14" x14ac:dyDescent="0.25">
      <c r="A3975" s="1" t="s">
        <v>361</v>
      </c>
      <c r="B3975" s="2" t="s">
        <v>60</v>
      </c>
      <c r="C3975" s="2" t="s">
        <v>60</v>
      </c>
      <c r="D3975" s="2" t="s">
        <v>61</v>
      </c>
      <c r="E3975" s="2" t="s">
        <v>3483</v>
      </c>
      <c r="F3975" s="2">
        <v>10141610</v>
      </c>
      <c r="G3975" s="2" t="s">
        <v>490</v>
      </c>
      <c r="H3975" s="2">
        <v>4</v>
      </c>
      <c r="I3975" s="2">
        <v>6</v>
      </c>
      <c r="J3975" s="2">
        <v>10</v>
      </c>
      <c r="K3975" s="2">
        <v>2</v>
      </c>
      <c r="L3975" s="3">
        <v>48289.081399999995</v>
      </c>
      <c r="M3975" s="2" t="s">
        <v>0</v>
      </c>
      <c r="N3975" s="4" t="s">
        <v>21</v>
      </c>
    </row>
    <row r="3976" spans="1:14" x14ac:dyDescent="0.25">
      <c r="A3976" s="1" t="s">
        <v>361</v>
      </c>
      <c r="B3976" s="2" t="s">
        <v>60</v>
      </c>
      <c r="C3976" s="2" t="s">
        <v>60</v>
      </c>
      <c r="D3976" s="2" t="s">
        <v>61</v>
      </c>
      <c r="E3976" s="2" t="s">
        <v>3484</v>
      </c>
      <c r="F3976" s="2">
        <v>46181507</v>
      </c>
      <c r="G3976" s="2" t="s">
        <v>490</v>
      </c>
      <c r="H3976" s="2">
        <v>4</v>
      </c>
      <c r="I3976" s="2">
        <v>6</v>
      </c>
      <c r="J3976" s="2">
        <v>10</v>
      </c>
      <c r="K3976" s="2">
        <v>6</v>
      </c>
      <c r="L3976" s="3">
        <v>1118050.6007999999</v>
      </c>
      <c r="M3976" s="2" t="s">
        <v>0</v>
      </c>
      <c r="N3976" s="4" t="s">
        <v>21</v>
      </c>
    </row>
    <row r="3977" spans="1:14" x14ac:dyDescent="0.25">
      <c r="A3977" s="1" t="s">
        <v>361</v>
      </c>
      <c r="B3977" s="2" t="s">
        <v>60</v>
      </c>
      <c r="C3977" s="2" t="s">
        <v>60</v>
      </c>
      <c r="D3977" s="2" t="s">
        <v>61</v>
      </c>
      <c r="E3977" s="2" t="s">
        <v>3485</v>
      </c>
      <c r="F3977" s="2">
        <v>10141600</v>
      </c>
      <c r="G3977" s="2" t="s">
        <v>490</v>
      </c>
      <c r="H3977" s="2">
        <v>4</v>
      </c>
      <c r="I3977" s="2">
        <v>6</v>
      </c>
      <c r="J3977" s="2">
        <v>10</v>
      </c>
      <c r="K3977" s="2">
        <v>6</v>
      </c>
      <c r="L3977" s="3">
        <v>248218.88699999999</v>
      </c>
      <c r="M3977" s="2" t="s">
        <v>17399</v>
      </c>
      <c r="N3977" s="4" t="s">
        <v>21</v>
      </c>
    </row>
    <row r="3978" spans="1:14" x14ac:dyDescent="0.25">
      <c r="A3978" s="1" t="s">
        <v>361</v>
      </c>
      <c r="B3978" s="2" t="s">
        <v>60</v>
      </c>
      <c r="C3978" s="2" t="s">
        <v>60</v>
      </c>
      <c r="D3978" s="2" t="s">
        <v>61</v>
      </c>
      <c r="E3978" s="2" t="s">
        <v>3486</v>
      </c>
      <c r="F3978" s="2">
        <v>10141604</v>
      </c>
      <c r="G3978" s="2" t="s">
        <v>490</v>
      </c>
      <c r="H3978" s="2">
        <v>4</v>
      </c>
      <c r="I3978" s="2">
        <v>6</v>
      </c>
      <c r="J3978" s="2">
        <v>10</v>
      </c>
      <c r="K3978" s="2">
        <v>5</v>
      </c>
      <c r="L3978" s="3">
        <v>405256.28499999997</v>
      </c>
      <c r="M3978" s="2" t="s">
        <v>0</v>
      </c>
      <c r="N3978" s="4" t="s">
        <v>21</v>
      </c>
    </row>
    <row r="3979" spans="1:14" x14ac:dyDescent="0.25">
      <c r="A3979" s="1" t="s">
        <v>361</v>
      </c>
      <c r="B3979" s="2" t="s">
        <v>60</v>
      </c>
      <c r="C3979" s="2" t="s">
        <v>60</v>
      </c>
      <c r="D3979" s="2" t="s">
        <v>61</v>
      </c>
      <c r="E3979" s="2" t="s">
        <v>3487</v>
      </c>
      <c r="F3979" s="2">
        <v>10141608</v>
      </c>
      <c r="G3979" s="2" t="s">
        <v>490</v>
      </c>
      <c r="H3979" s="2">
        <v>4</v>
      </c>
      <c r="I3979" s="2">
        <v>6</v>
      </c>
      <c r="J3979" s="2">
        <v>10</v>
      </c>
      <c r="K3979" s="2">
        <v>3</v>
      </c>
      <c r="L3979" s="3">
        <v>345177.3738</v>
      </c>
      <c r="M3979" s="2" t="s">
        <v>0</v>
      </c>
      <c r="N3979" s="4" t="s">
        <v>21</v>
      </c>
    </row>
    <row r="3980" spans="1:14" x14ac:dyDescent="0.25">
      <c r="A3980" s="1" t="s">
        <v>361</v>
      </c>
      <c r="B3980" s="2" t="s">
        <v>60</v>
      </c>
      <c r="C3980" s="2" t="s">
        <v>60</v>
      </c>
      <c r="D3980" s="2" t="s">
        <v>61</v>
      </c>
      <c r="E3980" s="2" t="s">
        <v>3488</v>
      </c>
      <c r="F3980" s="2">
        <v>10141600</v>
      </c>
      <c r="G3980" s="2" t="s">
        <v>490</v>
      </c>
      <c r="H3980" s="2">
        <v>4</v>
      </c>
      <c r="I3980" s="2">
        <v>6</v>
      </c>
      <c r="J3980" s="2">
        <v>10</v>
      </c>
      <c r="K3980" s="2">
        <v>5</v>
      </c>
      <c r="L3980" s="3">
        <v>145109.671</v>
      </c>
      <c r="M3980" s="2" t="s">
        <v>0</v>
      </c>
      <c r="N3980" s="4" t="s">
        <v>21</v>
      </c>
    </row>
    <row r="3981" spans="1:14" x14ac:dyDescent="0.25">
      <c r="A3981" s="1" t="s">
        <v>361</v>
      </c>
      <c r="B3981" s="2" t="s">
        <v>60</v>
      </c>
      <c r="C3981" s="2" t="s">
        <v>60</v>
      </c>
      <c r="D3981" s="2" t="s">
        <v>61</v>
      </c>
      <c r="E3981" s="2" t="s">
        <v>3489</v>
      </c>
      <c r="F3981" s="2">
        <v>42121514</v>
      </c>
      <c r="G3981" s="2" t="s">
        <v>490</v>
      </c>
      <c r="H3981" s="2">
        <v>4</v>
      </c>
      <c r="I3981" s="2">
        <v>6</v>
      </c>
      <c r="J3981" s="2">
        <v>10</v>
      </c>
      <c r="K3981" s="2">
        <v>6</v>
      </c>
      <c r="L3981" s="3">
        <v>191127.94679999998</v>
      </c>
      <c r="M3981" s="2" t="s">
        <v>0</v>
      </c>
      <c r="N3981" s="4" t="s">
        <v>21</v>
      </c>
    </row>
    <row r="3982" spans="1:14" x14ac:dyDescent="0.25">
      <c r="A3982" s="1" t="s">
        <v>361</v>
      </c>
      <c r="B3982" s="2" t="s">
        <v>408</v>
      </c>
      <c r="C3982" s="2" t="s">
        <v>409</v>
      </c>
      <c r="D3982" s="2" t="s">
        <v>17858</v>
      </c>
      <c r="E3982" s="2" t="s">
        <v>3189</v>
      </c>
      <c r="F3982" s="2">
        <v>47131800</v>
      </c>
      <c r="G3982" s="2" t="s">
        <v>490</v>
      </c>
      <c r="H3982" s="2">
        <v>4</v>
      </c>
      <c r="I3982" s="2">
        <v>6</v>
      </c>
      <c r="J3982" s="2">
        <v>10</v>
      </c>
      <c r="K3982" s="2">
        <v>6</v>
      </c>
      <c r="L3982" s="3">
        <v>91099.188599999994</v>
      </c>
      <c r="M3982" s="2" t="s">
        <v>0</v>
      </c>
      <c r="N3982" s="4" t="s">
        <v>21</v>
      </c>
    </row>
    <row r="3983" spans="1:14" x14ac:dyDescent="0.25">
      <c r="A3983" s="1" t="s">
        <v>361</v>
      </c>
      <c r="B3983" s="2" t="s">
        <v>408</v>
      </c>
      <c r="C3983" s="2" t="s">
        <v>411</v>
      </c>
      <c r="D3983" s="2" t="s">
        <v>17859</v>
      </c>
      <c r="E3983" s="2" t="s">
        <v>3490</v>
      </c>
      <c r="F3983" s="2">
        <v>10171701</v>
      </c>
      <c r="G3983" s="2" t="s">
        <v>490</v>
      </c>
      <c r="H3983" s="2">
        <v>4</v>
      </c>
      <c r="I3983" s="2">
        <v>6</v>
      </c>
      <c r="J3983" s="2">
        <v>10</v>
      </c>
      <c r="K3983" s="2">
        <v>5</v>
      </c>
      <c r="L3983" s="3">
        <v>1063470.0965</v>
      </c>
      <c r="M3983" s="2" t="s">
        <v>0</v>
      </c>
      <c r="N3983" s="4" t="s">
        <v>21</v>
      </c>
    </row>
    <row r="3984" spans="1:14" x14ac:dyDescent="0.25">
      <c r="A3984" s="1" t="s">
        <v>361</v>
      </c>
      <c r="B3984" s="2" t="s">
        <v>76</v>
      </c>
      <c r="C3984" s="2" t="s">
        <v>1365</v>
      </c>
      <c r="D3984" s="2" t="s">
        <v>17940</v>
      </c>
      <c r="E3984" s="2" t="s">
        <v>3491</v>
      </c>
      <c r="F3984" s="2">
        <v>42121600</v>
      </c>
      <c r="G3984" s="2" t="s">
        <v>490</v>
      </c>
      <c r="H3984" s="2">
        <v>4</v>
      </c>
      <c r="I3984" s="2">
        <v>6</v>
      </c>
      <c r="J3984" s="2">
        <v>10</v>
      </c>
      <c r="K3984" s="2">
        <v>6</v>
      </c>
      <c r="L3984" s="3">
        <v>22694.400000000001</v>
      </c>
      <c r="M3984" s="2" t="s">
        <v>0</v>
      </c>
      <c r="N3984" s="4" t="s">
        <v>21</v>
      </c>
    </row>
    <row r="3985" spans="1:14" x14ac:dyDescent="0.25">
      <c r="A3985" s="1" t="s">
        <v>361</v>
      </c>
      <c r="B3985" s="2" t="s">
        <v>76</v>
      </c>
      <c r="C3985" s="2" t="s">
        <v>1365</v>
      </c>
      <c r="D3985" s="2" t="s">
        <v>17940</v>
      </c>
      <c r="E3985" s="2" t="s">
        <v>3492</v>
      </c>
      <c r="F3985" s="2">
        <v>51102700</v>
      </c>
      <c r="G3985" s="2" t="s">
        <v>490</v>
      </c>
      <c r="H3985" s="2">
        <v>4</v>
      </c>
      <c r="I3985" s="2">
        <v>6</v>
      </c>
      <c r="J3985" s="2">
        <v>10</v>
      </c>
      <c r="K3985" s="2">
        <v>4</v>
      </c>
      <c r="L3985" s="3">
        <v>24071.040000000001</v>
      </c>
      <c r="M3985" s="2" t="s">
        <v>239</v>
      </c>
      <c r="N3985" s="4" t="s">
        <v>21</v>
      </c>
    </row>
    <row r="3986" spans="1:14" x14ac:dyDescent="0.25">
      <c r="A3986" s="1" t="s">
        <v>361</v>
      </c>
      <c r="B3986" s="2" t="s">
        <v>76</v>
      </c>
      <c r="C3986" s="2" t="s">
        <v>1365</v>
      </c>
      <c r="D3986" s="2" t="s">
        <v>17940</v>
      </c>
      <c r="E3986" s="2" t="s">
        <v>3493</v>
      </c>
      <c r="F3986" s="2">
        <v>42141501</v>
      </c>
      <c r="G3986" s="2" t="s">
        <v>490</v>
      </c>
      <c r="H3986" s="2">
        <v>4</v>
      </c>
      <c r="I3986" s="2">
        <v>6</v>
      </c>
      <c r="J3986" s="2">
        <v>10</v>
      </c>
      <c r="K3986" s="2">
        <v>10</v>
      </c>
      <c r="L3986" s="3">
        <v>50072.1</v>
      </c>
      <c r="M3986" s="2" t="s">
        <v>0</v>
      </c>
      <c r="N3986" s="4" t="s">
        <v>21</v>
      </c>
    </row>
    <row r="3987" spans="1:14" x14ac:dyDescent="0.25">
      <c r="A3987" s="1" t="s">
        <v>361</v>
      </c>
      <c r="B3987" s="2" t="s">
        <v>76</v>
      </c>
      <c r="C3987" s="2" t="s">
        <v>1365</v>
      </c>
      <c r="D3987" s="2" t="s">
        <v>17940</v>
      </c>
      <c r="E3987" s="2" t="s">
        <v>3493</v>
      </c>
      <c r="F3987" s="2">
        <v>42141501</v>
      </c>
      <c r="G3987" s="2" t="s">
        <v>17856</v>
      </c>
      <c r="H3987" s="2">
        <v>1</v>
      </c>
      <c r="I3987" s="2">
        <v>6</v>
      </c>
      <c r="J3987" s="2">
        <v>10</v>
      </c>
      <c r="K3987" s="2">
        <v>3</v>
      </c>
      <c r="L3987" s="3">
        <v>15021.630000000001</v>
      </c>
      <c r="M3987" s="2" t="s">
        <v>20</v>
      </c>
      <c r="N3987" s="4" t="s">
        <v>21</v>
      </c>
    </row>
    <row r="3988" spans="1:14" x14ac:dyDescent="0.25">
      <c r="A3988" s="1" t="s">
        <v>361</v>
      </c>
      <c r="B3988" s="2" t="s">
        <v>76</v>
      </c>
      <c r="C3988" s="2" t="s">
        <v>1365</v>
      </c>
      <c r="D3988" s="2" t="s">
        <v>17940</v>
      </c>
      <c r="E3988" s="2" t="s">
        <v>3494</v>
      </c>
      <c r="F3988" s="2">
        <v>47131800</v>
      </c>
      <c r="G3988" s="2" t="s">
        <v>490</v>
      </c>
      <c r="H3988" s="2">
        <v>4</v>
      </c>
      <c r="I3988" s="2">
        <v>6</v>
      </c>
      <c r="J3988" s="2">
        <v>10</v>
      </c>
      <c r="K3988" s="2">
        <v>3</v>
      </c>
      <c r="L3988" s="3">
        <v>131940.48000000001</v>
      </c>
      <c r="M3988" s="2" t="s">
        <v>0</v>
      </c>
      <c r="N3988" s="4" t="s">
        <v>21</v>
      </c>
    </row>
    <row r="3989" spans="1:14" x14ac:dyDescent="0.25">
      <c r="A3989" s="1" t="s">
        <v>361</v>
      </c>
      <c r="B3989" s="2" t="s">
        <v>76</v>
      </c>
      <c r="C3989" s="2" t="s">
        <v>1365</v>
      </c>
      <c r="D3989" s="2" t="s">
        <v>17940</v>
      </c>
      <c r="E3989" s="2" t="s">
        <v>3495</v>
      </c>
      <c r="F3989" s="2">
        <v>51101511</v>
      </c>
      <c r="G3989" s="2" t="s">
        <v>490</v>
      </c>
      <c r="H3989" s="2">
        <v>4</v>
      </c>
      <c r="I3989" s="2">
        <v>6</v>
      </c>
      <c r="J3989" s="2">
        <v>10</v>
      </c>
      <c r="K3989" s="2">
        <v>10</v>
      </c>
      <c r="L3989" s="3">
        <v>301584</v>
      </c>
      <c r="M3989" s="2" t="s">
        <v>0</v>
      </c>
      <c r="N3989" s="4" t="s">
        <v>21</v>
      </c>
    </row>
    <row r="3990" spans="1:14" x14ac:dyDescent="0.25">
      <c r="A3990" s="1" t="s">
        <v>361</v>
      </c>
      <c r="B3990" s="2" t="s">
        <v>76</v>
      </c>
      <c r="C3990" s="2" t="s">
        <v>1365</v>
      </c>
      <c r="D3990" s="2" t="s">
        <v>17940</v>
      </c>
      <c r="E3990" s="2" t="s">
        <v>3496</v>
      </c>
      <c r="F3990" s="2">
        <v>51102600</v>
      </c>
      <c r="G3990" s="2" t="s">
        <v>490</v>
      </c>
      <c r="H3990" s="2">
        <v>4</v>
      </c>
      <c r="I3990" s="2">
        <v>6</v>
      </c>
      <c r="J3990" s="2">
        <v>10</v>
      </c>
      <c r="K3990" s="2">
        <v>4</v>
      </c>
      <c r="L3990" s="3">
        <v>195376.32</v>
      </c>
      <c r="M3990" s="2" t="s">
        <v>0</v>
      </c>
      <c r="N3990" s="4" t="s">
        <v>21</v>
      </c>
    </row>
    <row r="3991" spans="1:14" x14ac:dyDescent="0.25">
      <c r="A3991" s="1" t="s">
        <v>361</v>
      </c>
      <c r="B3991" s="2" t="s">
        <v>76</v>
      </c>
      <c r="C3991" s="2" t="s">
        <v>1365</v>
      </c>
      <c r="D3991" s="2" t="s">
        <v>17940</v>
      </c>
      <c r="E3991" s="2" t="s">
        <v>3497</v>
      </c>
      <c r="F3991" s="2">
        <v>42121600</v>
      </c>
      <c r="G3991" s="2" t="s">
        <v>490</v>
      </c>
      <c r="H3991" s="2">
        <v>4</v>
      </c>
      <c r="I3991" s="2">
        <v>6</v>
      </c>
      <c r="J3991" s="2">
        <v>10</v>
      </c>
      <c r="K3991" s="2">
        <v>3</v>
      </c>
      <c r="L3991" s="3">
        <v>34334.399999999994</v>
      </c>
      <c r="M3991" s="2" t="s">
        <v>0</v>
      </c>
      <c r="N3991" s="4" t="s">
        <v>21</v>
      </c>
    </row>
    <row r="3992" spans="1:14" x14ac:dyDescent="0.25">
      <c r="A3992" s="1" t="s">
        <v>361</v>
      </c>
      <c r="B3992" s="2" t="s">
        <v>76</v>
      </c>
      <c r="C3992" s="2" t="s">
        <v>1365</v>
      </c>
      <c r="D3992" s="2" t="s">
        <v>17940</v>
      </c>
      <c r="E3992" s="2" t="s">
        <v>3498</v>
      </c>
      <c r="F3992" s="2">
        <v>51102600</v>
      </c>
      <c r="G3992" s="2" t="s">
        <v>490</v>
      </c>
      <c r="H3992" s="2">
        <v>4</v>
      </c>
      <c r="I3992" s="2">
        <v>6</v>
      </c>
      <c r="J3992" s="2">
        <v>10</v>
      </c>
      <c r="K3992" s="2">
        <v>3</v>
      </c>
      <c r="L3992" s="3">
        <v>37000.32</v>
      </c>
      <c r="M3992" s="2" t="s">
        <v>0</v>
      </c>
      <c r="N3992" s="4" t="s">
        <v>21</v>
      </c>
    </row>
    <row r="3993" spans="1:14" x14ac:dyDescent="0.25">
      <c r="A3993" s="1" t="s">
        <v>361</v>
      </c>
      <c r="B3993" s="2" t="s">
        <v>76</v>
      </c>
      <c r="C3993" s="2" t="s">
        <v>1365</v>
      </c>
      <c r="D3993" s="2" t="s">
        <v>17940</v>
      </c>
      <c r="E3993" s="2" t="s">
        <v>3499</v>
      </c>
      <c r="F3993" s="2">
        <v>51101507</v>
      </c>
      <c r="G3993" s="2" t="s">
        <v>490</v>
      </c>
      <c r="H3993" s="2">
        <v>4</v>
      </c>
      <c r="I3993" s="2">
        <v>6</v>
      </c>
      <c r="J3993" s="2">
        <v>10</v>
      </c>
      <c r="K3993" s="2">
        <v>4</v>
      </c>
      <c r="L3993" s="3">
        <v>162432</v>
      </c>
      <c r="M3993" s="2" t="s">
        <v>0</v>
      </c>
      <c r="N3993" s="4" t="s">
        <v>21</v>
      </c>
    </row>
    <row r="3994" spans="1:14" x14ac:dyDescent="0.25">
      <c r="A3994" s="1" t="s">
        <v>361</v>
      </c>
      <c r="B3994" s="2" t="s">
        <v>76</v>
      </c>
      <c r="C3994" s="2" t="s">
        <v>1365</v>
      </c>
      <c r="D3994" s="2" t="s">
        <v>17940</v>
      </c>
      <c r="E3994" s="2" t="s">
        <v>3500</v>
      </c>
      <c r="F3994" s="2">
        <v>51101500</v>
      </c>
      <c r="G3994" s="2" t="s">
        <v>490</v>
      </c>
      <c r="H3994" s="2">
        <v>4</v>
      </c>
      <c r="I3994" s="2">
        <v>6</v>
      </c>
      <c r="J3994" s="2">
        <v>10</v>
      </c>
      <c r="K3994" s="2">
        <v>3</v>
      </c>
      <c r="L3994" s="3">
        <v>62779.200000000004</v>
      </c>
      <c r="M3994" s="2" t="s">
        <v>0</v>
      </c>
      <c r="N3994" s="4" t="s">
        <v>21</v>
      </c>
    </row>
    <row r="3995" spans="1:14" x14ac:dyDescent="0.25">
      <c r="A3995" s="1" t="s">
        <v>361</v>
      </c>
      <c r="B3995" s="2" t="s">
        <v>76</v>
      </c>
      <c r="C3995" s="2" t="s">
        <v>1365</v>
      </c>
      <c r="D3995" s="2" t="s">
        <v>17940</v>
      </c>
      <c r="E3995" s="2" t="s">
        <v>3501</v>
      </c>
      <c r="F3995" s="2">
        <v>51102600</v>
      </c>
      <c r="G3995" s="2" t="s">
        <v>490</v>
      </c>
      <c r="H3995" s="2">
        <v>4</v>
      </c>
      <c r="I3995" s="2">
        <v>6</v>
      </c>
      <c r="J3995" s="2">
        <v>10</v>
      </c>
      <c r="K3995" s="2">
        <v>1</v>
      </c>
      <c r="L3995" s="3">
        <v>61660.800000000003</v>
      </c>
      <c r="M3995" s="2" t="s">
        <v>0</v>
      </c>
      <c r="N3995" s="4" t="s">
        <v>21</v>
      </c>
    </row>
    <row r="3996" spans="1:14" x14ac:dyDescent="0.25">
      <c r="A3996" s="1" t="s">
        <v>361</v>
      </c>
      <c r="B3996" s="2" t="s">
        <v>76</v>
      </c>
      <c r="C3996" s="2" t="s">
        <v>1365</v>
      </c>
      <c r="D3996" s="2" t="s">
        <v>17940</v>
      </c>
      <c r="E3996" s="2" t="s">
        <v>3502</v>
      </c>
      <c r="F3996" s="2">
        <v>51102600</v>
      </c>
      <c r="G3996" s="2" t="s">
        <v>490</v>
      </c>
      <c r="H3996" s="2">
        <v>4</v>
      </c>
      <c r="I3996" s="2">
        <v>6</v>
      </c>
      <c r="J3996" s="2">
        <v>10</v>
      </c>
      <c r="K3996" s="2">
        <v>2</v>
      </c>
      <c r="L3996" s="3">
        <v>80485.440000000002</v>
      </c>
      <c r="M3996" s="2" t="s">
        <v>0</v>
      </c>
      <c r="N3996" s="4" t="s">
        <v>21</v>
      </c>
    </row>
    <row r="3997" spans="1:14" x14ac:dyDescent="0.25">
      <c r="A3997" s="1" t="s">
        <v>361</v>
      </c>
      <c r="B3997" s="2" t="s">
        <v>76</v>
      </c>
      <c r="C3997" s="2" t="s">
        <v>1365</v>
      </c>
      <c r="D3997" s="2" t="s">
        <v>17940</v>
      </c>
      <c r="E3997" s="2" t="s">
        <v>3503</v>
      </c>
      <c r="F3997" s="2">
        <v>51102600</v>
      </c>
      <c r="G3997" s="2" t="s">
        <v>490</v>
      </c>
      <c r="H3997" s="2">
        <v>4</v>
      </c>
      <c r="I3997" s="2">
        <v>6</v>
      </c>
      <c r="J3997" s="2">
        <v>10</v>
      </c>
      <c r="K3997" s="2">
        <v>4</v>
      </c>
      <c r="L3997" s="3">
        <v>196263.36</v>
      </c>
      <c r="M3997" s="2" t="s">
        <v>0</v>
      </c>
      <c r="N3997" s="4" t="s">
        <v>21</v>
      </c>
    </row>
    <row r="3998" spans="1:14" x14ac:dyDescent="0.25">
      <c r="A3998" s="1" t="s">
        <v>361</v>
      </c>
      <c r="B3998" s="2" t="s">
        <v>76</v>
      </c>
      <c r="C3998" s="2" t="s">
        <v>1365</v>
      </c>
      <c r="D3998" s="2" t="s">
        <v>17940</v>
      </c>
      <c r="E3998" s="2" t="s">
        <v>3504</v>
      </c>
      <c r="F3998" s="2">
        <v>42121600</v>
      </c>
      <c r="G3998" s="2" t="s">
        <v>490</v>
      </c>
      <c r="H3998" s="2">
        <v>4</v>
      </c>
      <c r="I3998" s="2">
        <v>6</v>
      </c>
      <c r="J3998" s="2">
        <v>10</v>
      </c>
      <c r="K3998" s="2">
        <v>48</v>
      </c>
      <c r="L3998" s="3">
        <v>368655.35999999999</v>
      </c>
      <c r="M3998" s="2" t="s">
        <v>17399</v>
      </c>
      <c r="N3998" s="4" t="s">
        <v>21</v>
      </c>
    </row>
    <row r="3999" spans="1:14" x14ac:dyDescent="0.25">
      <c r="A3999" s="1" t="s">
        <v>361</v>
      </c>
      <c r="B3999" s="2" t="s">
        <v>76</v>
      </c>
      <c r="C3999" s="2" t="s">
        <v>1365</v>
      </c>
      <c r="D3999" s="2" t="s">
        <v>17940</v>
      </c>
      <c r="E3999" s="2" t="s">
        <v>3505</v>
      </c>
      <c r="F3999" s="2">
        <v>42121600</v>
      </c>
      <c r="G3999" s="2" t="s">
        <v>490</v>
      </c>
      <c r="H3999" s="2">
        <v>4</v>
      </c>
      <c r="I3999" s="2">
        <v>6</v>
      </c>
      <c r="J3999" s="2">
        <v>10</v>
      </c>
      <c r="K3999" s="2">
        <v>48</v>
      </c>
      <c r="L3999" s="3">
        <v>4195959.3600000003</v>
      </c>
      <c r="M3999" s="2" t="s">
        <v>0</v>
      </c>
      <c r="N3999" s="4" t="s">
        <v>21</v>
      </c>
    </row>
    <row r="4000" spans="1:14" x14ac:dyDescent="0.25">
      <c r="A4000" s="1" t="s">
        <v>361</v>
      </c>
      <c r="B4000" s="2" t="s">
        <v>76</v>
      </c>
      <c r="C4000" s="2" t="s">
        <v>1365</v>
      </c>
      <c r="D4000" s="2" t="s">
        <v>17940</v>
      </c>
      <c r="E4000" s="2" t="s">
        <v>3506</v>
      </c>
      <c r="F4000" s="2">
        <v>51102700</v>
      </c>
      <c r="G4000" s="2" t="s">
        <v>490</v>
      </c>
      <c r="H4000" s="2">
        <v>4</v>
      </c>
      <c r="I4000" s="2">
        <v>6</v>
      </c>
      <c r="J4000" s="2">
        <v>10</v>
      </c>
      <c r="K4000" s="2">
        <v>4</v>
      </c>
      <c r="L4000" s="3">
        <v>72309.119999999995</v>
      </c>
      <c r="M4000" s="2" t="s">
        <v>0</v>
      </c>
      <c r="N4000" s="4" t="s">
        <v>21</v>
      </c>
    </row>
    <row r="4001" spans="1:14" x14ac:dyDescent="0.25">
      <c r="A4001" s="1" t="s">
        <v>361</v>
      </c>
      <c r="B4001" s="2" t="s">
        <v>76</v>
      </c>
      <c r="C4001" s="2" t="s">
        <v>1365</v>
      </c>
      <c r="D4001" s="2" t="s">
        <v>17940</v>
      </c>
      <c r="E4001" s="2" t="s">
        <v>3507</v>
      </c>
      <c r="F4001" s="2">
        <v>51101500</v>
      </c>
      <c r="G4001" s="2" t="s">
        <v>490</v>
      </c>
      <c r="H4001" s="2">
        <v>4</v>
      </c>
      <c r="I4001" s="2">
        <v>6</v>
      </c>
      <c r="J4001" s="2">
        <v>10</v>
      </c>
      <c r="K4001" s="2">
        <v>2</v>
      </c>
      <c r="L4001" s="3">
        <v>61538.879999999997</v>
      </c>
      <c r="M4001" s="2" t="s">
        <v>0</v>
      </c>
      <c r="N4001" s="4" t="s">
        <v>21</v>
      </c>
    </row>
    <row r="4002" spans="1:14" x14ac:dyDescent="0.25">
      <c r="A4002" s="1" t="s">
        <v>361</v>
      </c>
      <c r="B4002" s="2" t="s">
        <v>76</v>
      </c>
      <c r="C4002" s="2" t="s">
        <v>1365</v>
      </c>
      <c r="D4002" s="2" t="s">
        <v>17940</v>
      </c>
      <c r="E4002" s="2" t="s">
        <v>3508</v>
      </c>
      <c r="F4002" s="2">
        <v>51101500</v>
      </c>
      <c r="G4002" s="2" t="s">
        <v>490</v>
      </c>
      <c r="H4002" s="2">
        <v>4</v>
      </c>
      <c r="I4002" s="2">
        <v>6</v>
      </c>
      <c r="J4002" s="2">
        <v>10</v>
      </c>
      <c r="K4002" s="2">
        <v>6</v>
      </c>
      <c r="L4002" s="3">
        <v>186550.08000000002</v>
      </c>
      <c r="M4002" s="2" t="s">
        <v>0</v>
      </c>
      <c r="N4002" s="4" t="s">
        <v>21</v>
      </c>
    </row>
    <row r="4003" spans="1:14" x14ac:dyDescent="0.25">
      <c r="A4003" s="1" t="s">
        <v>361</v>
      </c>
      <c r="B4003" s="2" t="s">
        <v>76</v>
      </c>
      <c r="C4003" s="2" t="s">
        <v>1365</v>
      </c>
      <c r="D4003" s="2" t="s">
        <v>17940</v>
      </c>
      <c r="E4003" s="2" t="s">
        <v>3509</v>
      </c>
      <c r="F4003" s="2">
        <v>51102600</v>
      </c>
      <c r="G4003" s="2" t="s">
        <v>490</v>
      </c>
      <c r="H4003" s="2">
        <v>4</v>
      </c>
      <c r="I4003" s="2">
        <v>6</v>
      </c>
      <c r="J4003" s="2">
        <v>10</v>
      </c>
      <c r="K4003" s="2">
        <v>5</v>
      </c>
      <c r="L4003" s="3">
        <v>64858.549999999996</v>
      </c>
      <c r="M4003" s="2" t="s">
        <v>0</v>
      </c>
      <c r="N4003" s="4" t="s">
        <v>21</v>
      </c>
    </row>
    <row r="4004" spans="1:14" x14ac:dyDescent="0.25">
      <c r="A4004" s="1" t="s">
        <v>361</v>
      </c>
      <c r="B4004" s="2" t="s">
        <v>76</v>
      </c>
      <c r="C4004" s="2" t="s">
        <v>1365</v>
      </c>
      <c r="D4004" s="2" t="s">
        <v>17940</v>
      </c>
      <c r="E4004" s="2" t="s">
        <v>3510</v>
      </c>
      <c r="F4004" s="2">
        <v>51102600</v>
      </c>
      <c r="G4004" s="2" t="s">
        <v>490</v>
      </c>
      <c r="H4004" s="2">
        <v>4</v>
      </c>
      <c r="I4004" s="2">
        <v>6</v>
      </c>
      <c r="J4004" s="2">
        <v>10</v>
      </c>
      <c r="K4004" s="2">
        <v>2</v>
      </c>
      <c r="L4004" s="3">
        <v>35818.559999999998</v>
      </c>
      <c r="M4004" s="2" t="s">
        <v>0</v>
      </c>
      <c r="N4004" s="4" t="s">
        <v>21</v>
      </c>
    </row>
    <row r="4005" spans="1:14" x14ac:dyDescent="0.25">
      <c r="A4005" s="1" t="s">
        <v>361</v>
      </c>
      <c r="B4005" s="2" t="s">
        <v>76</v>
      </c>
      <c r="C4005" s="2" t="s">
        <v>1365</v>
      </c>
      <c r="D4005" s="2" t="s">
        <v>17940</v>
      </c>
      <c r="E4005" s="2" t="s">
        <v>3511</v>
      </c>
      <c r="F4005" s="2">
        <v>51102600</v>
      </c>
      <c r="G4005" s="2" t="s">
        <v>490</v>
      </c>
      <c r="H4005" s="2">
        <v>4</v>
      </c>
      <c r="I4005" s="2">
        <v>6</v>
      </c>
      <c r="J4005" s="2">
        <v>10</v>
      </c>
      <c r="K4005" s="2">
        <v>2</v>
      </c>
      <c r="L4005" s="3">
        <v>65316.480000000003</v>
      </c>
      <c r="M4005" s="2" t="s">
        <v>0</v>
      </c>
      <c r="N4005" s="4" t="s">
        <v>21</v>
      </c>
    </row>
    <row r="4006" spans="1:14" x14ac:dyDescent="0.25">
      <c r="A4006" s="1" t="s">
        <v>361</v>
      </c>
      <c r="B4006" s="2" t="s">
        <v>76</v>
      </c>
      <c r="C4006" s="2" t="s">
        <v>1365</v>
      </c>
      <c r="D4006" s="2" t="s">
        <v>17940</v>
      </c>
      <c r="E4006" s="2" t="s">
        <v>3512</v>
      </c>
      <c r="F4006" s="2">
        <v>51102600</v>
      </c>
      <c r="G4006" s="2" t="s">
        <v>490</v>
      </c>
      <c r="H4006" s="2">
        <v>4</v>
      </c>
      <c r="I4006" s="2">
        <v>6</v>
      </c>
      <c r="J4006" s="2">
        <v>10</v>
      </c>
      <c r="K4006" s="2">
        <v>3</v>
      </c>
      <c r="L4006" s="3">
        <v>157770</v>
      </c>
      <c r="M4006" s="2" t="s">
        <v>0</v>
      </c>
      <c r="N4006" s="4" t="s">
        <v>21</v>
      </c>
    </row>
    <row r="4007" spans="1:14" x14ac:dyDescent="0.25">
      <c r="A4007" s="1" t="s">
        <v>361</v>
      </c>
      <c r="B4007" s="2" t="s">
        <v>76</v>
      </c>
      <c r="C4007" s="2" t="s">
        <v>1365</v>
      </c>
      <c r="D4007" s="2" t="s">
        <v>17940</v>
      </c>
      <c r="E4007" s="2" t="s">
        <v>3512</v>
      </c>
      <c r="F4007" s="2">
        <v>51102600</v>
      </c>
      <c r="G4007" s="2" t="s">
        <v>17856</v>
      </c>
      <c r="H4007" s="2">
        <v>1</v>
      </c>
      <c r="I4007" s="2">
        <v>6</v>
      </c>
      <c r="J4007" s="2">
        <v>10</v>
      </c>
      <c r="K4007" s="2">
        <v>1</v>
      </c>
      <c r="L4007" s="3">
        <v>52590</v>
      </c>
      <c r="M4007" s="2" t="s">
        <v>0</v>
      </c>
      <c r="N4007" s="4" t="s">
        <v>21</v>
      </c>
    </row>
    <row r="4008" spans="1:14" x14ac:dyDescent="0.25">
      <c r="A4008" s="1" t="s">
        <v>361</v>
      </c>
      <c r="B4008" s="2" t="s">
        <v>76</v>
      </c>
      <c r="C4008" s="2" t="s">
        <v>1365</v>
      </c>
      <c r="D4008" s="2" t="s">
        <v>17940</v>
      </c>
      <c r="E4008" s="2" t="s">
        <v>3513</v>
      </c>
      <c r="F4008" s="2">
        <v>51102600</v>
      </c>
      <c r="G4008" s="2" t="s">
        <v>490</v>
      </c>
      <c r="H4008" s="2">
        <v>4</v>
      </c>
      <c r="I4008" s="2">
        <v>6</v>
      </c>
      <c r="J4008" s="2">
        <v>10</v>
      </c>
      <c r="K4008" s="2">
        <v>40</v>
      </c>
      <c r="L4008" s="3">
        <v>1180342</v>
      </c>
      <c r="M4008" s="2" t="s">
        <v>0</v>
      </c>
      <c r="N4008" s="4" t="s">
        <v>21</v>
      </c>
    </row>
    <row r="4009" spans="1:14" x14ac:dyDescent="0.25">
      <c r="A4009" s="1" t="s">
        <v>361</v>
      </c>
      <c r="B4009" s="2" t="s">
        <v>76</v>
      </c>
      <c r="C4009" s="2" t="s">
        <v>1365</v>
      </c>
      <c r="D4009" s="2" t="s">
        <v>17940</v>
      </c>
      <c r="E4009" s="2" t="s">
        <v>3514</v>
      </c>
      <c r="F4009" s="2">
        <v>51101500</v>
      </c>
      <c r="G4009" s="2" t="s">
        <v>490</v>
      </c>
      <c r="H4009" s="2">
        <v>4</v>
      </c>
      <c r="I4009" s="2">
        <v>6</v>
      </c>
      <c r="J4009" s="2">
        <v>10</v>
      </c>
      <c r="K4009" s="2">
        <v>2</v>
      </c>
      <c r="L4009" s="3">
        <v>155647.67999999999</v>
      </c>
      <c r="M4009" s="2" t="s">
        <v>17396</v>
      </c>
      <c r="N4009" s="4" t="s">
        <v>21</v>
      </c>
    </row>
    <row r="4010" spans="1:14" x14ac:dyDescent="0.25">
      <c r="A4010" s="1" t="s">
        <v>361</v>
      </c>
      <c r="B4010" s="2" t="s">
        <v>76</v>
      </c>
      <c r="C4010" s="2" t="s">
        <v>1365</v>
      </c>
      <c r="D4010" s="2" t="s">
        <v>17940</v>
      </c>
      <c r="E4010" s="2" t="s">
        <v>3514</v>
      </c>
      <c r="F4010" s="2">
        <v>51101500</v>
      </c>
      <c r="G4010" s="2" t="s">
        <v>17856</v>
      </c>
      <c r="H4010" s="2">
        <v>1</v>
      </c>
      <c r="I4010" s="2">
        <v>6</v>
      </c>
      <c r="J4010" s="2">
        <v>10</v>
      </c>
      <c r="K4010" s="2">
        <v>2</v>
      </c>
      <c r="L4010" s="3">
        <v>155647.67999999999</v>
      </c>
      <c r="M4010" s="2" t="s">
        <v>17396</v>
      </c>
      <c r="N4010" s="4" t="s">
        <v>21</v>
      </c>
    </row>
    <row r="4011" spans="1:14" x14ac:dyDescent="0.25">
      <c r="A4011" s="1" t="s">
        <v>361</v>
      </c>
      <c r="B4011" s="2" t="s">
        <v>76</v>
      </c>
      <c r="C4011" s="2" t="s">
        <v>1365</v>
      </c>
      <c r="D4011" s="2" t="s">
        <v>17940</v>
      </c>
      <c r="E4011" s="2" t="s">
        <v>3515</v>
      </c>
      <c r="F4011" s="2">
        <v>51102600</v>
      </c>
      <c r="G4011" s="2" t="s">
        <v>490</v>
      </c>
      <c r="H4011" s="2">
        <v>4</v>
      </c>
      <c r="I4011" s="2">
        <v>6</v>
      </c>
      <c r="J4011" s="2">
        <v>10</v>
      </c>
      <c r="K4011" s="2">
        <v>2</v>
      </c>
      <c r="L4011" s="3">
        <v>56904.959999999999</v>
      </c>
      <c r="M4011" s="2" t="s">
        <v>0</v>
      </c>
      <c r="N4011" s="4" t="s">
        <v>21</v>
      </c>
    </row>
    <row r="4012" spans="1:14" x14ac:dyDescent="0.25">
      <c r="A4012" s="1" t="s">
        <v>361</v>
      </c>
      <c r="B4012" s="2" t="s">
        <v>76</v>
      </c>
      <c r="C4012" s="2" t="s">
        <v>1365</v>
      </c>
      <c r="D4012" s="2" t="s">
        <v>17940</v>
      </c>
      <c r="E4012" s="2" t="s">
        <v>3516</v>
      </c>
      <c r="F4012" s="2">
        <v>51101557</v>
      </c>
      <c r="G4012" s="2" t="s">
        <v>490</v>
      </c>
      <c r="H4012" s="2">
        <v>4</v>
      </c>
      <c r="I4012" s="2">
        <v>6</v>
      </c>
      <c r="J4012" s="2">
        <v>10</v>
      </c>
      <c r="K4012" s="2">
        <v>20</v>
      </c>
      <c r="L4012" s="3">
        <v>344121.60000000003</v>
      </c>
      <c r="M4012" s="2" t="s">
        <v>17400</v>
      </c>
      <c r="N4012" s="4" t="s">
        <v>21</v>
      </c>
    </row>
    <row r="4013" spans="1:14" x14ac:dyDescent="0.25">
      <c r="A4013" s="1" t="s">
        <v>361</v>
      </c>
      <c r="B4013" s="2" t="s">
        <v>76</v>
      </c>
      <c r="C4013" s="2" t="s">
        <v>1365</v>
      </c>
      <c r="D4013" s="2" t="s">
        <v>17940</v>
      </c>
      <c r="E4013" s="2" t="s">
        <v>3516</v>
      </c>
      <c r="F4013" s="2">
        <v>51101557</v>
      </c>
      <c r="G4013" s="2" t="s">
        <v>17856</v>
      </c>
      <c r="H4013" s="2">
        <v>1</v>
      </c>
      <c r="I4013" s="2">
        <v>6</v>
      </c>
      <c r="J4013" s="2">
        <v>10</v>
      </c>
      <c r="K4013" s="2">
        <v>20</v>
      </c>
      <c r="L4013" s="3">
        <v>344121.60000000003</v>
      </c>
      <c r="M4013" s="2" t="s">
        <v>20</v>
      </c>
      <c r="N4013" s="4" t="s">
        <v>21</v>
      </c>
    </row>
    <row r="4014" spans="1:14" x14ac:dyDescent="0.25">
      <c r="A4014" s="1" t="s">
        <v>361</v>
      </c>
      <c r="B4014" s="2" t="s">
        <v>76</v>
      </c>
      <c r="C4014" s="2" t="s">
        <v>1365</v>
      </c>
      <c r="D4014" s="2" t="s">
        <v>17940</v>
      </c>
      <c r="E4014" s="2" t="s">
        <v>3517</v>
      </c>
      <c r="F4014" s="2">
        <v>42121600</v>
      </c>
      <c r="G4014" s="2" t="s">
        <v>490</v>
      </c>
      <c r="H4014" s="2">
        <v>4</v>
      </c>
      <c r="I4014" s="2">
        <v>6</v>
      </c>
      <c r="J4014" s="2">
        <v>10</v>
      </c>
      <c r="K4014" s="2">
        <v>2</v>
      </c>
      <c r="L4014" s="3">
        <v>123679.67999999999</v>
      </c>
      <c r="M4014" s="2" t="s">
        <v>0</v>
      </c>
      <c r="N4014" s="4" t="s">
        <v>21</v>
      </c>
    </row>
    <row r="4015" spans="1:14" x14ac:dyDescent="0.25">
      <c r="A4015" s="1" t="s">
        <v>361</v>
      </c>
      <c r="B4015" s="2" t="s">
        <v>76</v>
      </c>
      <c r="C4015" s="2" t="s">
        <v>1365</v>
      </c>
      <c r="D4015" s="2" t="s">
        <v>17940</v>
      </c>
      <c r="E4015" s="2" t="s">
        <v>3518</v>
      </c>
      <c r="F4015" s="2">
        <v>42143600</v>
      </c>
      <c r="G4015" s="2" t="s">
        <v>490</v>
      </c>
      <c r="H4015" s="2">
        <v>4</v>
      </c>
      <c r="I4015" s="2">
        <v>6</v>
      </c>
      <c r="J4015" s="2">
        <v>10</v>
      </c>
      <c r="K4015" s="2">
        <v>6</v>
      </c>
      <c r="L4015" s="3">
        <v>148008.95999999999</v>
      </c>
      <c r="M4015" s="2" t="s">
        <v>0</v>
      </c>
      <c r="N4015" s="4" t="s">
        <v>21</v>
      </c>
    </row>
    <row r="4016" spans="1:14" x14ac:dyDescent="0.25">
      <c r="A4016" s="1" t="s">
        <v>361</v>
      </c>
      <c r="B4016" s="2" t="s">
        <v>76</v>
      </c>
      <c r="C4016" s="2" t="s">
        <v>1365</v>
      </c>
      <c r="D4016" s="2" t="s">
        <v>17940</v>
      </c>
      <c r="E4016" s="2" t="s">
        <v>3519</v>
      </c>
      <c r="F4016" s="2">
        <v>42121600</v>
      </c>
      <c r="G4016" s="2" t="s">
        <v>490</v>
      </c>
      <c r="H4016" s="2">
        <v>4</v>
      </c>
      <c r="I4016" s="2">
        <v>6</v>
      </c>
      <c r="J4016" s="2">
        <v>10</v>
      </c>
      <c r="K4016" s="2">
        <v>1</v>
      </c>
      <c r="L4016" s="3">
        <v>385272</v>
      </c>
      <c r="M4016" s="2" t="s">
        <v>0</v>
      </c>
      <c r="N4016" s="4" t="s">
        <v>21</v>
      </c>
    </row>
    <row r="4017" spans="1:14" x14ac:dyDescent="0.25">
      <c r="A4017" s="1" t="s">
        <v>361</v>
      </c>
      <c r="B4017" s="2" t="s">
        <v>76</v>
      </c>
      <c r="C4017" s="2" t="s">
        <v>1365</v>
      </c>
      <c r="D4017" s="2" t="s">
        <v>17940</v>
      </c>
      <c r="E4017" s="2" t="s">
        <v>3520</v>
      </c>
      <c r="F4017" s="2">
        <v>51101500</v>
      </c>
      <c r="G4017" s="2" t="s">
        <v>490</v>
      </c>
      <c r="H4017" s="2">
        <v>4</v>
      </c>
      <c r="I4017" s="2">
        <v>6</v>
      </c>
      <c r="J4017" s="2">
        <v>10</v>
      </c>
      <c r="K4017" s="2">
        <v>1</v>
      </c>
      <c r="L4017" s="3">
        <v>28440</v>
      </c>
      <c r="M4017" s="2" t="s">
        <v>17396</v>
      </c>
      <c r="N4017" s="4" t="s">
        <v>21</v>
      </c>
    </row>
    <row r="4018" spans="1:14" x14ac:dyDescent="0.25">
      <c r="A4018" s="1" t="s">
        <v>361</v>
      </c>
      <c r="B4018" s="2" t="s">
        <v>76</v>
      </c>
      <c r="C4018" s="2" t="s">
        <v>1365</v>
      </c>
      <c r="D4018" s="2" t="s">
        <v>17940</v>
      </c>
      <c r="E4018" s="2" t="s">
        <v>3521</v>
      </c>
      <c r="F4018" s="2">
        <v>42121600</v>
      </c>
      <c r="G4018" s="2" t="s">
        <v>490</v>
      </c>
      <c r="H4018" s="2">
        <v>4</v>
      </c>
      <c r="I4018" s="2">
        <v>6</v>
      </c>
      <c r="J4018" s="2">
        <v>10</v>
      </c>
      <c r="K4018" s="2">
        <v>2</v>
      </c>
      <c r="L4018" s="3">
        <v>101929.60000000001</v>
      </c>
      <c r="M4018" s="2" t="s">
        <v>0</v>
      </c>
      <c r="N4018" s="4" t="s">
        <v>21</v>
      </c>
    </row>
    <row r="4019" spans="1:14" x14ac:dyDescent="0.25">
      <c r="A4019" s="1" t="s">
        <v>361</v>
      </c>
      <c r="B4019" s="2" t="s">
        <v>76</v>
      </c>
      <c r="C4019" s="2" t="s">
        <v>1365</v>
      </c>
      <c r="D4019" s="2" t="s">
        <v>17940</v>
      </c>
      <c r="E4019" s="2" t="s">
        <v>3521</v>
      </c>
      <c r="F4019" s="2">
        <v>42121600</v>
      </c>
      <c r="G4019" s="2" t="s">
        <v>17856</v>
      </c>
      <c r="H4019" s="2">
        <v>1</v>
      </c>
      <c r="I4019" s="2">
        <v>6</v>
      </c>
      <c r="J4019" s="2">
        <v>10</v>
      </c>
      <c r="K4019" s="2">
        <v>4</v>
      </c>
      <c r="L4019" s="3">
        <v>203859.20000000001</v>
      </c>
      <c r="M4019" s="2" t="s">
        <v>20</v>
      </c>
      <c r="N4019" s="4" t="s">
        <v>21</v>
      </c>
    </row>
    <row r="4020" spans="1:14" x14ac:dyDescent="0.25">
      <c r="A4020" s="1" t="s">
        <v>361</v>
      </c>
      <c r="B4020" s="2" t="s">
        <v>76</v>
      </c>
      <c r="C4020" s="2" t="s">
        <v>1365</v>
      </c>
      <c r="D4020" s="2" t="s">
        <v>17940</v>
      </c>
      <c r="E4020" s="2" t="s">
        <v>3522</v>
      </c>
      <c r="F4020" s="2">
        <v>42292904</v>
      </c>
      <c r="G4020" s="2" t="s">
        <v>490</v>
      </c>
      <c r="H4020" s="2">
        <v>4</v>
      </c>
      <c r="I4020" s="2">
        <v>6</v>
      </c>
      <c r="J4020" s="2">
        <v>10</v>
      </c>
      <c r="K4020" s="2">
        <v>1</v>
      </c>
      <c r="L4020" s="3">
        <v>108415.67999999999</v>
      </c>
      <c r="M4020" s="2" t="s">
        <v>17396</v>
      </c>
      <c r="N4020" s="4" t="s">
        <v>21</v>
      </c>
    </row>
    <row r="4021" spans="1:14" x14ac:dyDescent="0.25">
      <c r="A4021" s="1" t="s">
        <v>361</v>
      </c>
      <c r="B4021" s="2" t="s">
        <v>76</v>
      </c>
      <c r="C4021" s="2" t="s">
        <v>1365</v>
      </c>
      <c r="D4021" s="2" t="s">
        <v>17940</v>
      </c>
      <c r="E4021" s="2" t="s">
        <v>3523</v>
      </c>
      <c r="F4021" s="2">
        <v>47131800</v>
      </c>
      <c r="G4021" s="2" t="s">
        <v>490</v>
      </c>
      <c r="H4021" s="2">
        <v>4</v>
      </c>
      <c r="I4021" s="2">
        <v>6</v>
      </c>
      <c r="J4021" s="2">
        <v>10</v>
      </c>
      <c r="K4021" s="2">
        <v>6</v>
      </c>
      <c r="L4021" s="3">
        <v>88391.040000000008</v>
      </c>
      <c r="M4021" s="2" t="s">
        <v>0</v>
      </c>
      <c r="N4021" s="4" t="s">
        <v>21</v>
      </c>
    </row>
    <row r="4022" spans="1:14" x14ac:dyDescent="0.25">
      <c r="A4022" s="1" t="s">
        <v>361</v>
      </c>
      <c r="B4022" s="2" t="s">
        <v>76</v>
      </c>
      <c r="C4022" s="2" t="s">
        <v>1365</v>
      </c>
      <c r="D4022" s="2" t="s">
        <v>17940</v>
      </c>
      <c r="E4022" s="2" t="s">
        <v>3524</v>
      </c>
      <c r="F4022" s="2">
        <v>51101500</v>
      </c>
      <c r="G4022" s="2" t="s">
        <v>490</v>
      </c>
      <c r="H4022" s="2">
        <v>4</v>
      </c>
      <c r="I4022" s="2">
        <v>6</v>
      </c>
      <c r="J4022" s="2">
        <v>10</v>
      </c>
      <c r="K4022" s="2">
        <v>6</v>
      </c>
      <c r="L4022" s="3">
        <v>156288.95999999999</v>
      </c>
      <c r="M4022" s="2" t="s">
        <v>0</v>
      </c>
      <c r="N4022" s="4" t="s">
        <v>21</v>
      </c>
    </row>
    <row r="4023" spans="1:14" x14ac:dyDescent="0.25">
      <c r="A4023" s="1" t="s">
        <v>361</v>
      </c>
      <c r="B4023" s="2" t="s">
        <v>76</v>
      </c>
      <c r="C4023" s="2" t="s">
        <v>1365</v>
      </c>
      <c r="D4023" s="2" t="s">
        <v>17940</v>
      </c>
      <c r="E4023" s="2" t="s">
        <v>3525</v>
      </c>
      <c r="F4023" s="2">
        <v>42121600</v>
      </c>
      <c r="G4023" s="2" t="s">
        <v>490</v>
      </c>
      <c r="H4023" s="2">
        <v>4</v>
      </c>
      <c r="I4023" s="2">
        <v>6</v>
      </c>
      <c r="J4023" s="2">
        <v>10</v>
      </c>
      <c r="K4023" s="2">
        <v>12</v>
      </c>
      <c r="L4023" s="3">
        <v>110550.72</v>
      </c>
      <c r="M4023" s="2" t="s">
        <v>0</v>
      </c>
      <c r="N4023" s="4" t="s">
        <v>21</v>
      </c>
    </row>
    <row r="4024" spans="1:14" x14ac:dyDescent="0.25">
      <c r="A4024" s="1" t="s">
        <v>361</v>
      </c>
      <c r="B4024" s="2" t="s">
        <v>76</v>
      </c>
      <c r="C4024" s="2" t="s">
        <v>1365</v>
      </c>
      <c r="D4024" s="2" t="s">
        <v>17940</v>
      </c>
      <c r="E4024" s="2" t="s">
        <v>3526</v>
      </c>
      <c r="F4024" s="2">
        <v>51191905</v>
      </c>
      <c r="G4024" s="2" t="s">
        <v>490</v>
      </c>
      <c r="H4024" s="2">
        <v>4</v>
      </c>
      <c r="I4024" s="2">
        <v>6</v>
      </c>
      <c r="J4024" s="2">
        <v>10</v>
      </c>
      <c r="K4024" s="2">
        <v>2</v>
      </c>
      <c r="L4024" s="3">
        <v>195745.92000000001</v>
      </c>
      <c r="M4024" s="2" t="s">
        <v>17399</v>
      </c>
      <c r="N4024" s="4" t="s">
        <v>21</v>
      </c>
    </row>
    <row r="4025" spans="1:14" x14ac:dyDescent="0.25">
      <c r="A4025" s="1" t="s">
        <v>361</v>
      </c>
      <c r="B4025" s="2" t="s">
        <v>76</v>
      </c>
      <c r="C4025" s="2" t="s">
        <v>1365</v>
      </c>
      <c r="D4025" s="2" t="s">
        <v>17940</v>
      </c>
      <c r="E4025" s="2" t="s">
        <v>3527</v>
      </c>
      <c r="F4025" s="2">
        <v>51101500</v>
      </c>
      <c r="G4025" s="2" t="s">
        <v>490</v>
      </c>
      <c r="H4025" s="2">
        <v>4</v>
      </c>
      <c r="I4025" s="2">
        <v>6</v>
      </c>
      <c r="J4025" s="2">
        <v>10</v>
      </c>
      <c r="K4025" s="2">
        <v>1</v>
      </c>
      <c r="L4025" s="3">
        <v>31893.84</v>
      </c>
      <c r="M4025" s="2" t="s">
        <v>0</v>
      </c>
      <c r="N4025" s="4" t="s">
        <v>21</v>
      </c>
    </row>
    <row r="4026" spans="1:14" x14ac:dyDescent="0.25">
      <c r="A4026" s="1" t="s">
        <v>361</v>
      </c>
      <c r="B4026" s="2" t="s">
        <v>76</v>
      </c>
      <c r="C4026" s="2" t="s">
        <v>1365</v>
      </c>
      <c r="D4026" s="2" t="s">
        <v>17940</v>
      </c>
      <c r="E4026" s="2" t="s">
        <v>3527</v>
      </c>
      <c r="F4026" s="2">
        <v>51101500</v>
      </c>
      <c r="G4026" s="2" t="s">
        <v>17856</v>
      </c>
      <c r="H4026" s="2">
        <v>1</v>
      </c>
      <c r="I4026" s="2">
        <v>6</v>
      </c>
      <c r="J4026" s="2">
        <v>10</v>
      </c>
      <c r="K4026" s="2">
        <v>3</v>
      </c>
      <c r="L4026" s="3">
        <v>95681.52</v>
      </c>
      <c r="M4026" s="2" t="s">
        <v>20</v>
      </c>
      <c r="N4026" s="4" t="s">
        <v>21</v>
      </c>
    </row>
    <row r="4027" spans="1:14" x14ac:dyDescent="0.25">
      <c r="A4027" s="1" t="s">
        <v>361</v>
      </c>
      <c r="B4027" s="2" t="s">
        <v>76</v>
      </c>
      <c r="C4027" s="2" t="s">
        <v>1365</v>
      </c>
      <c r="D4027" s="2" t="s">
        <v>17940</v>
      </c>
      <c r="E4027" s="2" t="s">
        <v>3528</v>
      </c>
      <c r="F4027" s="2">
        <v>51102600</v>
      </c>
      <c r="G4027" s="2" t="s">
        <v>490</v>
      </c>
      <c r="H4027" s="2">
        <v>4</v>
      </c>
      <c r="I4027" s="2">
        <v>6</v>
      </c>
      <c r="J4027" s="2">
        <v>10</v>
      </c>
      <c r="K4027" s="2">
        <v>2</v>
      </c>
      <c r="L4027" s="3">
        <v>62050.559999999998</v>
      </c>
      <c r="M4027" s="2" t="s">
        <v>0</v>
      </c>
      <c r="N4027" s="4" t="s">
        <v>21</v>
      </c>
    </row>
    <row r="4028" spans="1:14" x14ac:dyDescent="0.25">
      <c r="A4028" s="1" t="s">
        <v>361</v>
      </c>
      <c r="B4028" s="2" t="s">
        <v>76</v>
      </c>
      <c r="C4028" s="2" t="s">
        <v>1365</v>
      </c>
      <c r="D4028" s="2" t="s">
        <v>17940</v>
      </c>
      <c r="E4028" s="2" t="s">
        <v>3529</v>
      </c>
      <c r="F4028" s="2">
        <v>51101500</v>
      </c>
      <c r="G4028" s="2" t="s">
        <v>490</v>
      </c>
      <c r="H4028" s="2">
        <v>4</v>
      </c>
      <c r="I4028" s="2">
        <v>6</v>
      </c>
      <c r="J4028" s="2">
        <v>10</v>
      </c>
      <c r="K4028" s="2">
        <v>2</v>
      </c>
      <c r="L4028" s="3">
        <v>38586.239999999998</v>
      </c>
      <c r="M4028" s="2" t="s">
        <v>0</v>
      </c>
      <c r="N4028" s="4" t="s">
        <v>21</v>
      </c>
    </row>
    <row r="4029" spans="1:14" x14ac:dyDescent="0.25">
      <c r="A4029" s="1" t="s">
        <v>361</v>
      </c>
      <c r="B4029" s="2" t="s">
        <v>76</v>
      </c>
      <c r="C4029" s="2" t="s">
        <v>1365</v>
      </c>
      <c r="D4029" s="2" t="s">
        <v>17940</v>
      </c>
      <c r="E4029" s="2" t="s">
        <v>3530</v>
      </c>
      <c r="F4029" s="2">
        <v>51191905</v>
      </c>
      <c r="G4029" s="2" t="s">
        <v>490</v>
      </c>
      <c r="H4029" s="2">
        <v>4</v>
      </c>
      <c r="I4029" s="2">
        <v>6</v>
      </c>
      <c r="J4029" s="2">
        <v>10</v>
      </c>
      <c r="K4029" s="2">
        <v>5</v>
      </c>
      <c r="L4029" s="3">
        <v>150253.44999999998</v>
      </c>
      <c r="M4029" s="2" t="s">
        <v>0</v>
      </c>
      <c r="N4029" s="4" t="s">
        <v>21</v>
      </c>
    </row>
    <row r="4030" spans="1:14" x14ac:dyDescent="0.25">
      <c r="A4030" s="1" t="s">
        <v>361</v>
      </c>
      <c r="B4030" s="2" t="s">
        <v>76</v>
      </c>
      <c r="C4030" s="2" t="s">
        <v>1365</v>
      </c>
      <c r="D4030" s="2" t="s">
        <v>17940</v>
      </c>
      <c r="E4030" s="2" t="s">
        <v>3531</v>
      </c>
      <c r="F4030" s="2">
        <v>42121600</v>
      </c>
      <c r="G4030" s="2" t="s">
        <v>490</v>
      </c>
      <c r="H4030" s="2">
        <v>4</v>
      </c>
      <c r="I4030" s="2">
        <v>6</v>
      </c>
      <c r="J4030" s="2">
        <v>10</v>
      </c>
      <c r="K4030" s="2">
        <v>6</v>
      </c>
      <c r="L4030" s="3">
        <v>139859.51999999999</v>
      </c>
      <c r="M4030" s="2" t="s">
        <v>17399</v>
      </c>
      <c r="N4030" s="4" t="s">
        <v>21</v>
      </c>
    </row>
    <row r="4031" spans="1:14" x14ac:dyDescent="0.25">
      <c r="A4031" s="1" t="s">
        <v>361</v>
      </c>
      <c r="B4031" s="2" t="s">
        <v>76</v>
      </c>
      <c r="C4031" s="2" t="s">
        <v>1365</v>
      </c>
      <c r="D4031" s="2" t="s">
        <v>17940</v>
      </c>
      <c r="E4031" s="2" t="s">
        <v>3532</v>
      </c>
      <c r="F4031" s="2">
        <v>42121600</v>
      </c>
      <c r="G4031" s="2" t="s">
        <v>490</v>
      </c>
      <c r="H4031" s="2">
        <v>4</v>
      </c>
      <c r="I4031" s="2">
        <v>6</v>
      </c>
      <c r="J4031" s="2">
        <v>10</v>
      </c>
      <c r="K4031" s="2">
        <v>6</v>
      </c>
      <c r="L4031" s="3">
        <v>217012.80000000002</v>
      </c>
      <c r="M4031" s="2" t="s">
        <v>0</v>
      </c>
      <c r="N4031" s="4" t="s">
        <v>21</v>
      </c>
    </row>
    <row r="4032" spans="1:14" x14ac:dyDescent="0.25">
      <c r="A4032" s="1" t="s">
        <v>361</v>
      </c>
      <c r="B4032" s="2" t="s">
        <v>76</v>
      </c>
      <c r="C4032" s="2" t="s">
        <v>1365</v>
      </c>
      <c r="D4032" s="2" t="s">
        <v>17940</v>
      </c>
      <c r="E4032" s="2" t="s">
        <v>3533</v>
      </c>
      <c r="F4032" s="2">
        <v>42121606</v>
      </c>
      <c r="G4032" s="2" t="s">
        <v>490</v>
      </c>
      <c r="H4032" s="2">
        <v>4</v>
      </c>
      <c r="I4032" s="2">
        <v>6</v>
      </c>
      <c r="J4032" s="2">
        <v>10</v>
      </c>
      <c r="K4032" s="2">
        <v>6</v>
      </c>
      <c r="L4032" s="3">
        <v>100609.92</v>
      </c>
      <c r="M4032" s="2" t="s">
        <v>0</v>
      </c>
      <c r="N4032" s="4" t="s">
        <v>21</v>
      </c>
    </row>
    <row r="4033" spans="1:14" x14ac:dyDescent="0.25">
      <c r="A4033" s="1" t="s">
        <v>361</v>
      </c>
      <c r="B4033" s="2" t="s">
        <v>76</v>
      </c>
      <c r="C4033" s="2" t="s">
        <v>1365</v>
      </c>
      <c r="D4033" s="2" t="s">
        <v>17940</v>
      </c>
      <c r="E4033" s="2" t="s">
        <v>3534</v>
      </c>
      <c r="F4033" s="2">
        <v>51101513</v>
      </c>
      <c r="G4033" s="2" t="s">
        <v>490</v>
      </c>
      <c r="H4033" s="2">
        <v>4</v>
      </c>
      <c r="I4033" s="2">
        <v>6</v>
      </c>
      <c r="J4033" s="2">
        <v>10</v>
      </c>
      <c r="K4033" s="2">
        <v>6</v>
      </c>
      <c r="L4033" s="3">
        <v>81647.040000000008</v>
      </c>
      <c r="M4033" s="2" t="s">
        <v>0</v>
      </c>
      <c r="N4033" s="4" t="s">
        <v>21</v>
      </c>
    </row>
    <row r="4034" spans="1:14" x14ac:dyDescent="0.25">
      <c r="A4034" s="1" t="s">
        <v>361</v>
      </c>
      <c r="B4034" s="2" t="s">
        <v>76</v>
      </c>
      <c r="C4034" s="2" t="s">
        <v>1365</v>
      </c>
      <c r="D4034" s="2" t="s">
        <v>17940</v>
      </c>
      <c r="E4034" s="2" t="s">
        <v>3535</v>
      </c>
      <c r="F4034" s="2">
        <v>42281700</v>
      </c>
      <c r="G4034" s="2" t="s">
        <v>490</v>
      </c>
      <c r="H4034" s="2">
        <v>4</v>
      </c>
      <c r="I4034" s="2">
        <v>6</v>
      </c>
      <c r="J4034" s="2">
        <v>10</v>
      </c>
      <c r="K4034" s="2">
        <v>10</v>
      </c>
      <c r="L4034" s="3">
        <v>29062.1</v>
      </c>
      <c r="M4034" s="2" t="s">
        <v>0</v>
      </c>
      <c r="N4034" s="4" t="s">
        <v>21</v>
      </c>
    </row>
    <row r="4035" spans="1:14" x14ac:dyDescent="0.25">
      <c r="A4035" s="1" t="s">
        <v>361</v>
      </c>
      <c r="B4035" s="2" t="s">
        <v>76</v>
      </c>
      <c r="C4035" s="2" t="s">
        <v>1365</v>
      </c>
      <c r="D4035" s="2" t="s">
        <v>17940</v>
      </c>
      <c r="E4035" s="2" t="s">
        <v>3536</v>
      </c>
      <c r="F4035" s="2">
        <v>51102600</v>
      </c>
      <c r="G4035" s="2" t="s">
        <v>490</v>
      </c>
      <c r="H4035" s="2">
        <v>4</v>
      </c>
      <c r="I4035" s="2">
        <v>6</v>
      </c>
      <c r="J4035" s="2">
        <v>10</v>
      </c>
      <c r="K4035" s="2">
        <v>6</v>
      </c>
      <c r="L4035" s="3">
        <v>31720.32</v>
      </c>
      <c r="M4035" s="2" t="s">
        <v>0</v>
      </c>
      <c r="N4035" s="4" t="s">
        <v>21</v>
      </c>
    </row>
    <row r="4036" spans="1:14" x14ac:dyDescent="0.25">
      <c r="A4036" s="1" t="s">
        <v>361</v>
      </c>
      <c r="B4036" s="2" t="s">
        <v>76</v>
      </c>
      <c r="C4036" s="2" t="s">
        <v>1365</v>
      </c>
      <c r="D4036" s="2" t="s">
        <v>17940</v>
      </c>
      <c r="E4036" s="2" t="s">
        <v>3537</v>
      </c>
      <c r="F4036" s="2">
        <v>42121600</v>
      </c>
      <c r="G4036" s="2" t="s">
        <v>490</v>
      </c>
      <c r="H4036" s="2">
        <v>4</v>
      </c>
      <c r="I4036" s="2">
        <v>6</v>
      </c>
      <c r="J4036" s="2">
        <v>10</v>
      </c>
      <c r="K4036" s="2">
        <v>6</v>
      </c>
      <c r="L4036" s="3">
        <v>122137.92</v>
      </c>
      <c r="M4036" s="2" t="s">
        <v>17396</v>
      </c>
      <c r="N4036" s="4" t="s">
        <v>21</v>
      </c>
    </row>
    <row r="4037" spans="1:14" x14ac:dyDescent="0.25">
      <c r="A4037" s="1" t="s">
        <v>361</v>
      </c>
      <c r="B4037" s="2" t="s">
        <v>76</v>
      </c>
      <c r="C4037" s="2" t="s">
        <v>1365</v>
      </c>
      <c r="D4037" s="2" t="s">
        <v>17940</v>
      </c>
      <c r="E4037" s="2" t="s">
        <v>3538</v>
      </c>
      <c r="F4037" s="2">
        <v>42121600</v>
      </c>
      <c r="G4037" s="2" t="s">
        <v>490</v>
      </c>
      <c r="H4037" s="2">
        <v>4</v>
      </c>
      <c r="I4037" s="2">
        <v>6</v>
      </c>
      <c r="J4037" s="2">
        <v>10</v>
      </c>
      <c r="K4037" s="2">
        <v>5</v>
      </c>
      <c r="L4037" s="3">
        <v>44953.9</v>
      </c>
      <c r="M4037" s="2" t="s">
        <v>0</v>
      </c>
      <c r="N4037" s="4" t="s">
        <v>21</v>
      </c>
    </row>
    <row r="4038" spans="1:14" x14ac:dyDescent="0.25">
      <c r="A4038" s="1" t="s">
        <v>361</v>
      </c>
      <c r="B4038" s="2" t="s">
        <v>76</v>
      </c>
      <c r="C4038" s="2" t="s">
        <v>1365</v>
      </c>
      <c r="D4038" s="2" t="s">
        <v>17940</v>
      </c>
      <c r="E4038" s="2" t="s">
        <v>3539</v>
      </c>
      <c r="F4038" s="2">
        <v>42121600</v>
      </c>
      <c r="G4038" s="2" t="s">
        <v>490</v>
      </c>
      <c r="H4038" s="2">
        <v>4</v>
      </c>
      <c r="I4038" s="2">
        <v>6</v>
      </c>
      <c r="J4038" s="2">
        <v>10</v>
      </c>
      <c r="K4038" s="2">
        <v>12</v>
      </c>
      <c r="L4038" s="3">
        <v>243460.80000000002</v>
      </c>
      <c r="M4038" s="2" t="s">
        <v>0</v>
      </c>
      <c r="N4038" s="4" t="s">
        <v>21</v>
      </c>
    </row>
    <row r="4039" spans="1:14" x14ac:dyDescent="0.25">
      <c r="A4039" s="1" t="s">
        <v>361</v>
      </c>
      <c r="B4039" s="2" t="s">
        <v>76</v>
      </c>
      <c r="C4039" s="2" t="s">
        <v>1365</v>
      </c>
      <c r="D4039" s="2" t="s">
        <v>17940</v>
      </c>
      <c r="E4039" s="2" t="s">
        <v>3540</v>
      </c>
      <c r="F4039" s="2">
        <v>42121600</v>
      </c>
      <c r="G4039" s="2" t="s">
        <v>490</v>
      </c>
      <c r="H4039" s="2">
        <v>4</v>
      </c>
      <c r="I4039" s="2">
        <v>6</v>
      </c>
      <c r="J4039" s="2">
        <v>10</v>
      </c>
      <c r="K4039" s="2">
        <v>12</v>
      </c>
      <c r="L4039" s="3">
        <v>332102.40000000002</v>
      </c>
      <c r="M4039" s="2" t="s">
        <v>0</v>
      </c>
      <c r="N4039" s="4" t="s">
        <v>21</v>
      </c>
    </row>
    <row r="4040" spans="1:14" x14ac:dyDescent="0.25">
      <c r="A4040" s="1" t="s">
        <v>361</v>
      </c>
      <c r="B4040" s="2" t="s">
        <v>76</v>
      </c>
      <c r="C4040" s="2" t="s">
        <v>1365</v>
      </c>
      <c r="D4040" s="2" t="s">
        <v>17940</v>
      </c>
      <c r="E4040" s="2" t="s">
        <v>3541</v>
      </c>
      <c r="F4040" s="2">
        <v>42121600</v>
      </c>
      <c r="G4040" s="2" t="s">
        <v>490</v>
      </c>
      <c r="H4040" s="2">
        <v>4</v>
      </c>
      <c r="I4040" s="2">
        <v>6</v>
      </c>
      <c r="J4040" s="2">
        <v>10</v>
      </c>
      <c r="K4040" s="2">
        <v>10</v>
      </c>
      <c r="L4040" s="3">
        <v>734166.7</v>
      </c>
      <c r="M4040" s="2" t="s">
        <v>0</v>
      </c>
      <c r="N4040" s="4" t="s">
        <v>21</v>
      </c>
    </row>
    <row r="4041" spans="1:14" x14ac:dyDescent="0.25">
      <c r="A4041" s="1" t="s">
        <v>361</v>
      </c>
      <c r="B4041" s="2" t="s">
        <v>76</v>
      </c>
      <c r="C4041" s="2" t="s">
        <v>1365</v>
      </c>
      <c r="D4041" s="2" t="s">
        <v>17940</v>
      </c>
      <c r="E4041" s="2" t="s">
        <v>3542</v>
      </c>
      <c r="F4041" s="2">
        <v>42311500</v>
      </c>
      <c r="G4041" s="2" t="s">
        <v>490</v>
      </c>
      <c r="H4041" s="2">
        <v>4</v>
      </c>
      <c r="I4041" s="2">
        <v>6</v>
      </c>
      <c r="J4041" s="2">
        <v>10</v>
      </c>
      <c r="K4041" s="2">
        <v>6</v>
      </c>
      <c r="L4041" s="3">
        <v>24860.159999999996</v>
      </c>
      <c r="M4041" s="2" t="s">
        <v>0</v>
      </c>
      <c r="N4041" s="4" t="s">
        <v>21</v>
      </c>
    </row>
    <row r="4042" spans="1:14" x14ac:dyDescent="0.25">
      <c r="A4042" s="1" t="s">
        <v>361</v>
      </c>
      <c r="B4042" s="2" t="s">
        <v>76</v>
      </c>
      <c r="C4042" s="2" t="s">
        <v>1365</v>
      </c>
      <c r="D4042" s="2" t="s">
        <v>17940</v>
      </c>
      <c r="E4042" s="2" t="s">
        <v>3543</v>
      </c>
      <c r="F4042" s="2">
        <v>42311500</v>
      </c>
      <c r="G4042" s="2" t="s">
        <v>490</v>
      </c>
      <c r="H4042" s="2">
        <v>4</v>
      </c>
      <c r="I4042" s="2">
        <v>6</v>
      </c>
      <c r="J4042" s="2">
        <v>10</v>
      </c>
      <c r="K4042" s="2">
        <v>3</v>
      </c>
      <c r="L4042" s="3">
        <v>50772.479999999996</v>
      </c>
      <c r="M4042" s="2" t="s">
        <v>0</v>
      </c>
      <c r="N4042" s="4" t="s">
        <v>21</v>
      </c>
    </row>
    <row r="4043" spans="1:14" x14ac:dyDescent="0.25">
      <c r="A4043" s="1" t="s">
        <v>361</v>
      </c>
      <c r="B4043" s="2" t="s">
        <v>76</v>
      </c>
      <c r="C4043" s="2" t="s">
        <v>1365</v>
      </c>
      <c r="D4043" s="2" t="s">
        <v>17940</v>
      </c>
      <c r="E4043" s="2" t="s">
        <v>3544</v>
      </c>
      <c r="F4043" s="2">
        <v>51102722</v>
      </c>
      <c r="G4043" s="2" t="s">
        <v>490</v>
      </c>
      <c r="H4043" s="2">
        <v>4</v>
      </c>
      <c r="I4043" s="2">
        <v>6</v>
      </c>
      <c r="J4043" s="2">
        <v>10</v>
      </c>
      <c r="K4043" s="2">
        <v>1</v>
      </c>
      <c r="L4043" s="3">
        <v>41767.68</v>
      </c>
      <c r="M4043" s="2" t="s">
        <v>239</v>
      </c>
      <c r="N4043" s="4" t="s">
        <v>21</v>
      </c>
    </row>
    <row r="4044" spans="1:14" x14ac:dyDescent="0.25">
      <c r="A4044" s="1" t="s">
        <v>361</v>
      </c>
      <c r="B4044" s="2" t="s">
        <v>76</v>
      </c>
      <c r="C4044" s="2" t="s">
        <v>80</v>
      </c>
      <c r="D4044" s="2" t="s">
        <v>81</v>
      </c>
      <c r="E4044" s="2" t="s">
        <v>3545</v>
      </c>
      <c r="F4044" s="2">
        <v>42121600</v>
      </c>
      <c r="G4044" s="2" t="s">
        <v>490</v>
      </c>
      <c r="H4044" s="2">
        <v>4</v>
      </c>
      <c r="I4044" s="2">
        <v>6</v>
      </c>
      <c r="J4044" s="2">
        <v>10</v>
      </c>
      <c r="K4044" s="2">
        <v>6</v>
      </c>
      <c r="L4044" s="3">
        <v>95809.919999999998</v>
      </c>
      <c r="M4044" s="2" t="s">
        <v>0</v>
      </c>
      <c r="N4044" s="4" t="s">
        <v>21</v>
      </c>
    </row>
    <row r="4045" spans="1:14" x14ac:dyDescent="0.25">
      <c r="A4045" s="1" t="s">
        <v>361</v>
      </c>
      <c r="B4045" s="2" t="s">
        <v>76</v>
      </c>
      <c r="C4045" s="2" t="s">
        <v>80</v>
      </c>
      <c r="D4045" s="2" t="s">
        <v>81</v>
      </c>
      <c r="E4045" s="2" t="s">
        <v>3546</v>
      </c>
      <c r="F4045" s="2">
        <v>42121600</v>
      </c>
      <c r="G4045" s="2" t="s">
        <v>490</v>
      </c>
      <c r="H4045" s="2">
        <v>4</v>
      </c>
      <c r="I4045" s="2">
        <v>6</v>
      </c>
      <c r="J4045" s="2">
        <v>10</v>
      </c>
      <c r="K4045" s="2">
        <v>12</v>
      </c>
      <c r="L4045" s="3">
        <v>118444.79999999999</v>
      </c>
      <c r="M4045" s="2" t="s">
        <v>0</v>
      </c>
      <c r="N4045" s="4" t="s">
        <v>21</v>
      </c>
    </row>
    <row r="4046" spans="1:14" x14ac:dyDescent="0.25">
      <c r="A4046" s="1" t="s">
        <v>361</v>
      </c>
      <c r="B4046" s="2" t="s">
        <v>76</v>
      </c>
      <c r="C4046" s="2" t="s">
        <v>80</v>
      </c>
      <c r="D4046" s="2" t="s">
        <v>81</v>
      </c>
      <c r="E4046" s="2" t="s">
        <v>3547</v>
      </c>
      <c r="F4046" s="2">
        <v>53131608</v>
      </c>
      <c r="G4046" s="2" t="s">
        <v>490</v>
      </c>
      <c r="H4046" s="2">
        <v>4</v>
      </c>
      <c r="I4046" s="2">
        <v>6</v>
      </c>
      <c r="J4046" s="2">
        <v>10</v>
      </c>
      <c r="K4046" s="2">
        <v>1</v>
      </c>
      <c r="L4046" s="3">
        <v>82656</v>
      </c>
      <c r="M4046" s="2" t="s">
        <v>239</v>
      </c>
      <c r="N4046" s="4" t="s">
        <v>21</v>
      </c>
    </row>
    <row r="4047" spans="1:14" x14ac:dyDescent="0.25">
      <c r="A4047" s="1" t="s">
        <v>361</v>
      </c>
      <c r="B4047" s="2" t="s">
        <v>76</v>
      </c>
      <c r="C4047" s="2" t="s">
        <v>80</v>
      </c>
      <c r="D4047" s="2" t="s">
        <v>81</v>
      </c>
      <c r="E4047" s="2" t="s">
        <v>3548</v>
      </c>
      <c r="F4047" s="2">
        <v>42121600</v>
      </c>
      <c r="G4047" s="2" t="s">
        <v>490</v>
      </c>
      <c r="H4047" s="2">
        <v>4</v>
      </c>
      <c r="I4047" s="2">
        <v>6</v>
      </c>
      <c r="J4047" s="2">
        <v>10</v>
      </c>
      <c r="K4047" s="2">
        <v>6</v>
      </c>
      <c r="L4047" s="3">
        <v>122104.32000000001</v>
      </c>
      <c r="M4047" s="2" t="s">
        <v>0</v>
      </c>
      <c r="N4047" s="4" t="s">
        <v>21</v>
      </c>
    </row>
    <row r="4048" spans="1:14" x14ac:dyDescent="0.25">
      <c r="A4048" s="1" t="s">
        <v>361</v>
      </c>
      <c r="B4048" s="2" t="s">
        <v>76</v>
      </c>
      <c r="C4048" s="2" t="s">
        <v>80</v>
      </c>
      <c r="D4048" s="2" t="s">
        <v>81</v>
      </c>
      <c r="E4048" s="2" t="s">
        <v>3549</v>
      </c>
      <c r="F4048" s="2">
        <v>42121600</v>
      </c>
      <c r="G4048" s="2" t="s">
        <v>490</v>
      </c>
      <c r="H4048" s="2">
        <v>4</v>
      </c>
      <c r="I4048" s="2">
        <v>6</v>
      </c>
      <c r="J4048" s="2">
        <v>10</v>
      </c>
      <c r="K4048" s="2">
        <v>6</v>
      </c>
      <c r="L4048" s="3">
        <v>192666.23999999999</v>
      </c>
      <c r="M4048" s="2" t="s">
        <v>17399</v>
      </c>
      <c r="N4048" s="4" t="s">
        <v>21</v>
      </c>
    </row>
    <row r="4049" spans="1:14" x14ac:dyDescent="0.25">
      <c r="A4049" s="1" t="s">
        <v>361</v>
      </c>
      <c r="B4049" s="2" t="s">
        <v>76</v>
      </c>
      <c r="C4049" s="2" t="s">
        <v>80</v>
      </c>
      <c r="D4049" s="2" t="s">
        <v>81</v>
      </c>
      <c r="E4049" s="2" t="s">
        <v>3550</v>
      </c>
      <c r="F4049" s="2">
        <v>42121600</v>
      </c>
      <c r="G4049" s="2" t="s">
        <v>490</v>
      </c>
      <c r="H4049" s="2">
        <v>4</v>
      </c>
      <c r="I4049" s="2">
        <v>6</v>
      </c>
      <c r="J4049" s="2">
        <v>10</v>
      </c>
      <c r="K4049" s="2">
        <v>6</v>
      </c>
      <c r="L4049" s="3">
        <v>448899.83999999997</v>
      </c>
      <c r="M4049" s="2" t="s">
        <v>0</v>
      </c>
      <c r="N4049" s="4" t="s">
        <v>21</v>
      </c>
    </row>
    <row r="4050" spans="1:14" x14ac:dyDescent="0.25">
      <c r="A4050" s="1" t="s">
        <v>361</v>
      </c>
      <c r="B4050" s="2" t="s">
        <v>76</v>
      </c>
      <c r="C4050" s="2" t="s">
        <v>80</v>
      </c>
      <c r="D4050" s="2" t="s">
        <v>81</v>
      </c>
      <c r="E4050" s="2" t="s">
        <v>3550</v>
      </c>
      <c r="F4050" s="2">
        <v>42121600</v>
      </c>
      <c r="G4050" s="2" t="s">
        <v>17856</v>
      </c>
      <c r="H4050" s="2">
        <v>1</v>
      </c>
      <c r="I4050" s="2">
        <v>6</v>
      </c>
      <c r="J4050" s="2">
        <v>10</v>
      </c>
      <c r="K4050" s="2">
        <v>1</v>
      </c>
      <c r="L4050" s="3">
        <v>74816.639999999999</v>
      </c>
      <c r="M4050" s="2" t="s">
        <v>20</v>
      </c>
      <c r="N4050" s="4" t="s">
        <v>21</v>
      </c>
    </row>
    <row r="4051" spans="1:14" x14ac:dyDescent="0.25">
      <c r="A4051" s="1" t="s">
        <v>361</v>
      </c>
      <c r="B4051" s="2" t="s">
        <v>86</v>
      </c>
      <c r="C4051" s="2" t="s">
        <v>87</v>
      </c>
      <c r="D4051" s="2" t="s">
        <v>88</v>
      </c>
      <c r="E4051" s="2" t="s">
        <v>3551</v>
      </c>
      <c r="F4051" s="2">
        <v>42132201</v>
      </c>
      <c r="G4051" s="2" t="s">
        <v>490</v>
      </c>
      <c r="H4051" s="2">
        <v>4</v>
      </c>
      <c r="I4051" s="2">
        <v>6</v>
      </c>
      <c r="J4051" s="2">
        <v>10</v>
      </c>
      <c r="K4051" s="2">
        <v>3</v>
      </c>
      <c r="L4051" s="3">
        <v>86875.909800000009</v>
      </c>
      <c r="M4051" s="2" t="s">
        <v>17396</v>
      </c>
      <c r="N4051" s="4" t="s">
        <v>21</v>
      </c>
    </row>
    <row r="4052" spans="1:14" x14ac:dyDescent="0.25">
      <c r="A4052" s="1" t="s">
        <v>361</v>
      </c>
      <c r="B4052" s="2" t="s">
        <v>86</v>
      </c>
      <c r="C4052" s="2" t="s">
        <v>246</v>
      </c>
      <c r="D4052" s="2" t="s">
        <v>247</v>
      </c>
      <c r="E4052" s="2" t="s">
        <v>3552</v>
      </c>
      <c r="F4052" s="2">
        <v>24111514</v>
      </c>
      <c r="G4052" s="2" t="s">
        <v>490</v>
      </c>
      <c r="H4052" s="2">
        <v>4</v>
      </c>
      <c r="I4052" s="2">
        <v>6</v>
      </c>
      <c r="J4052" s="2">
        <v>10</v>
      </c>
      <c r="K4052" s="2">
        <v>10</v>
      </c>
      <c r="L4052" s="3">
        <v>115039.68000000001</v>
      </c>
      <c r="M4052" s="2" t="s">
        <v>17395</v>
      </c>
      <c r="N4052" s="4" t="s">
        <v>21</v>
      </c>
    </row>
    <row r="4053" spans="1:14" x14ac:dyDescent="0.25">
      <c r="A4053" s="1" t="s">
        <v>361</v>
      </c>
      <c r="B4053" s="2" t="s">
        <v>86</v>
      </c>
      <c r="C4053" s="2" t="s">
        <v>246</v>
      </c>
      <c r="D4053" s="2" t="s">
        <v>247</v>
      </c>
      <c r="E4053" s="2" t="s">
        <v>3553</v>
      </c>
      <c r="F4053" s="2">
        <v>24111503</v>
      </c>
      <c r="G4053" s="2" t="s">
        <v>490</v>
      </c>
      <c r="H4053" s="2">
        <v>4</v>
      </c>
      <c r="I4053" s="2">
        <v>6</v>
      </c>
      <c r="J4053" s="2">
        <v>10</v>
      </c>
      <c r="K4053" s="2">
        <v>6</v>
      </c>
      <c r="L4053" s="3">
        <v>213715.62</v>
      </c>
      <c r="M4053" s="2" t="s">
        <v>17395</v>
      </c>
      <c r="N4053" s="4" t="s">
        <v>21</v>
      </c>
    </row>
    <row r="4054" spans="1:14" x14ac:dyDescent="0.25">
      <c r="A4054" s="1" t="s">
        <v>361</v>
      </c>
      <c r="B4054" s="2" t="s">
        <v>103</v>
      </c>
      <c r="C4054" s="2" t="s">
        <v>1925</v>
      </c>
      <c r="D4054" s="2" t="s">
        <v>17947</v>
      </c>
      <c r="E4054" s="2" t="s">
        <v>3554</v>
      </c>
      <c r="F4054" s="2">
        <v>10111301</v>
      </c>
      <c r="G4054" s="2" t="s">
        <v>490</v>
      </c>
      <c r="H4054" s="2">
        <v>4</v>
      </c>
      <c r="I4054" s="2">
        <v>6</v>
      </c>
      <c r="J4054" s="2">
        <v>10</v>
      </c>
      <c r="K4054" s="2">
        <v>12</v>
      </c>
      <c r="L4054" s="3">
        <v>218151.70439999999</v>
      </c>
      <c r="M4054" s="2" t="s">
        <v>0</v>
      </c>
      <c r="N4054" s="4" t="s">
        <v>21</v>
      </c>
    </row>
    <row r="4055" spans="1:14" x14ac:dyDescent="0.25">
      <c r="A4055" s="1" t="s">
        <v>361</v>
      </c>
      <c r="B4055" s="2" t="s">
        <v>103</v>
      </c>
      <c r="C4055" s="2" t="s">
        <v>1925</v>
      </c>
      <c r="D4055" s="2" t="s">
        <v>17947</v>
      </c>
      <c r="E4055" s="2" t="s">
        <v>3555</v>
      </c>
      <c r="F4055" s="2">
        <v>10111301</v>
      </c>
      <c r="G4055" s="2" t="s">
        <v>490</v>
      </c>
      <c r="H4055" s="2">
        <v>4</v>
      </c>
      <c r="I4055" s="2">
        <v>6</v>
      </c>
      <c r="J4055" s="2">
        <v>10</v>
      </c>
      <c r="K4055" s="2">
        <v>3</v>
      </c>
      <c r="L4055" s="3">
        <v>57711.87030000001</v>
      </c>
      <c r="M4055" s="2" t="s">
        <v>0</v>
      </c>
      <c r="N4055" s="4" t="s">
        <v>21</v>
      </c>
    </row>
    <row r="4056" spans="1:14" x14ac:dyDescent="0.25">
      <c r="A4056" s="1" t="s">
        <v>361</v>
      </c>
      <c r="B4056" s="2" t="s">
        <v>103</v>
      </c>
      <c r="C4056" s="2" t="s">
        <v>104</v>
      </c>
      <c r="D4056" s="2" t="s">
        <v>105</v>
      </c>
      <c r="E4056" s="2" t="s">
        <v>3556</v>
      </c>
      <c r="F4056" s="2">
        <v>42121608</v>
      </c>
      <c r="G4056" s="2" t="s">
        <v>490</v>
      </c>
      <c r="H4056" s="2">
        <v>4</v>
      </c>
      <c r="I4056" s="2">
        <v>6</v>
      </c>
      <c r="J4056" s="2">
        <v>10</v>
      </c>
      <c r="K4056" s="2">
        <v>12</v>
      </c>
      <c r="L4056" s="3">
        <v>173752.7568</v>
      </c>
      <c r="M4056" s="2" t="s">
        <v>0</v>
      </c>
      <c r="N4056" s="4" t="s">
        <v>21</v>
      </c>
    </row>
    <row r="4057" spans="1:14" x14ac:dyDescent="0.25">
      <c r="A4057" s="1" t="s">
        <v>361</v>
      </c>
      <c r="B4057" s="2" t="s">
        <v>103</v>
      </c>
      <c r="C4057" s="2" t="s">
        <v>104</v>
      </c>
      <c r="D4057" s="2" t="s">
        <v>105</v>
      </c>
      <c r="E4057" s="2" t="s">
        <v>3557</v>
      </c>
      <c r="F4057" s="2">
        <v>27113000</v>
      </c>
      <c r="G4057" s="2" t="s">
        <v>490</v>
      </c>
      <c r="H4057" s="2">
        <v>4</v>
      </c>
      <c r="I4057" s="2">
        <v>6</v>
      </c>
      <c r="J4057" s="2">
        <v>10</v>
      </c>
      <c r="K4057" s="2">
        <v>5</v>
      </c>
      <c r="L4057" s="3">
        <v>354495.58549999993</v>
      </c>
      <c r="M4057" s="2" t="s">
        <v>0</v>
      </c>
      <c r="N4057" s="4" t="s">
        <v>21</v>
      </c>
    </row>
    <row r="4058" spans="1:14" x14ac:dyDescent="0.25">
      <c r="A4058" s="1" t="s">
        <v>361</v>
      </c>
      <c r="B4058" s="2" t="s">
        <v>103</v>
      </c>
      <c r="C4058" s="2" t="s">
        <v>104</v>
      </c>
      <c r="D4058" s="2" t="s">
        <v>105</v>
      </c>
      <c r="E4058" s="2" t="s">
        <v>3558</v>
      </c>
      <c r="F4058" s="2">
        <v>10141600</v>
      </c>
      <c r="G4058" s="2" t="s">
        <v>490</v>
      </c>
      <c r="H4058" s="2">
        <v>4</v>
      </c>
      <c r="I4058" s="2">
        <v>6</v>
      </c>
      <c r="J4058" s="2">
        <v>10</v>
      </c>
      <c r="K4058" s="2">
        <v>5</v>
      </c>
      <c r="L4058" s="3">
        <v>725689.90549999999</v>
      </c>
      <c r="M4058" s="2" t="s">
        <v>17399</v>
      </c>
      <c r="N4058" s="4" t="s">
        <v>21</v>
      </c>
    </row>
    <row r="4059" spans="1:14" x14ac:dyDescent="0.25">
      <c r="A4059" s="1" t="s">
        <v>361</v>
      </c>
      <c r="B4059" s="2" t="s">
        <v>103</v>
      </c>
      <c r="C4059" s="2" t="s">
        <v>104</v>
      </c>
      <c r="D4059" s="2" t="s">
        <v>105</v>
      </c>
      <c r="E4059" s="2" t="s">
        <v>3559</v>
      </c>
      <c r="F4059" s="2">
        <v>10131603</v>
      </c>
      <c r="G4059" s="2" t="s">
        <v>490</v>
      </c>
      <c r="H4059" s="2">
        <v>4</v>
      </c>
      <c r="I4059" s="2">
        <v>6</v>
      </c>
      <c r="J4059" s="2">
        <v>10</v>
      </c>
      <c r="K4059" s="2">
        <v>2</v>
      </c>
      <c r="L4059" s="3">
        <v>1154406.4335999999</v>
      </c>
      <c r="M4059" s="2" t="s">
        <v>0</v>
      </c>
      <c r="N4059" s="4" t="s">
        <v>21</v>
      </c>
    </row>
    <row r="4060" spans="1:14" x14ac:dyDescent="0.25">
      <c r="A4060" s="1" t="s">
        <v>361</v>
      </c>
      <c r="B4060" s="2" t="s">
        <v>103</v>
      </c>
      <c r="C4060" s="2" t="s">
        <v>104</v>
      </c>
      <c r="D4060" s="2" t="s">
        <v>105</v>
      </c>
      <c r="E4060" s="2" t="s">
        <v>3560</v>
      </c>
      <c r="F4060" s="2">
        <v>42121600</v>
      </c>
      <c r="G4060" s="2" t="s">
        <v>490</v>
      </c>
      <c r="H4060" s="2">
        <v>4</v>
      </c>
      <c r="I4060" s="2">
        <v>6</v>
      </c>
      <c r="J4060" s="2">
        <v>10</v>
      </c>
      <c r="K4060" s="2">
        <v>12</v>
      </c>
      <c r="L4060" s="3">
        <v>267405.85200000001</v>
      </c>
      <c r="M4060" s="2" t="s">
        <v>0</v>
      </c>
      <c r="N4060" s="4" t="s">
        <v>21</v>
      </c>
    </row>
    <row r="4061" spans="1:14" x14ac:dyDescent="0.25">
      <c r="A4061" s="1" t="s">
        <v>361</v>
      </c>
      <c r="B4061" s="2" t="s">
        <v>103</v>
      </c>
      <c r="C4061" s="2" t="s">
        <v>104</v>
      </c>
      <c r="D4061" s="2" t="s">
        <v>105</v>
      </c>
      <c r="E4061" s="2" t="s">
        <v>3561</v>
      </c>
      <c r="F4061" s="2">
        <v>10141500</v>
      </c>
      <c r="G4061" s="2" t="s">
        <v>490</v>
      </c>
      <c r="H4061" s="2">
        <v>4</v>
      </c>
      <c r="I4061" s="2">
        <v>6</v>
      </c>
      <c r="J4061" s="2">
        <v>10</v>
      </c>
      <c r="K4061" s="2">
        <v>2</v>
      </c>
      <c r="L4061" s="3">
        <v>736573.82399999991</v>
      </c>
      <c r="M4061" s="2" t="s">
        <v>17396</v>
      </c>
      <c r="N4061" s="4" t="s">
        <v>21</v>
      </c>
    </row>
    <row r="4062" spans="1:14" x14ac:dyDescent="0.25">
      <c r="A4062" s="1" t="s">
        <v>361</v>
      </c>
      <c r="B4062" s="2" t="s">
        <v>103</v>
      </c>
      <c r="C4062" s="2" t="s">
        <v>104</v>
      </c>
      <c r="D4062" s="2" t="s">
        <v>105</v>
      </c>
      <c r="E4062" s="2" t="s">
        <v>3562</v>
      </c>
      <c r="F4062" s="2">
        <v>10141501</v>
      </c>
      <c r="G4062" s="2" t="s">
        <v>490</v>
      </c>
      <c r="H4062" s="2">
        <v>4</v>
      </c>
      <c r="I4062" s="2">
        <v>6</v>
      </c>
      <c r="J4062" s="2">
        <v>10</v>
      </c>
      <c r="K4062" s="2">
        <v>1</v>
      </c>
      <c r="L4062" s="3">
        <v>695786.50450000004</v>
      </c>
      <c r="M4062" s="2" t="s">
        <v>0</v>
      </c>
      <c r="N4062" s="4" t="s">
        <v>21</v>
      </c>
    </row>
    <row r="4063" spans="1:14" x14ac:dyDescent="0.25">
      <c r="A4063" s="1" t="s">
        <v>361</v>
      </c>
      <c r="B4063" s="2" t="s">
        <v>113</v>
      </c>
      <c r="C4063" s="2" t="s">
        <v>113</v>
      </c>
      <c r="D4063" s="2" t="s">
        <v>114</v>
      </c>
      <c r="E4063" s="2" t="s">
        <v>3563</v>
      </c>
      <c r="F4063" s="2">
        <v>42295400</v>
      </c>
      <c r="G4063" s="2" t="s">
        <v>490</v>
      </c>
      <c r="H4063" s="2">
        <v>4</v>
      </c>
      <c r="I4063" s="2">
        <v>6</v>
      </c>
      <c r="J4063" s="2">
        <v>10</v>
      </c>
      <c r="K4063" s="2">
        <v>1</v>
      </c>
      <c r="L4063" s="3">
        <v>46026.605799999998</v>
      </c>
      <c r="M4063" s="2" t="s">
        <v>0</v>
      </c>
      <c r="N4063" s="4" t="s">
        <v>21</v>
      </c>
    </row>
    <row r="4064" spans="1:14" x14ac:dyDescent="0.25">
      <c r="A4064" s="1" t="s">
        <v>361</v>
      </c>
      <c r="B4064" s="2" t="s">
        <v>113</v>
      </c>
      <c r="C4064" s="2" t="s">
        <v>113</v>
      </c>
      <c r="D4064" s="2" t="s">
        <v>114</v>
      </c>
      <c r="E4064" s="2" t="s">
        <v>3564</v>
      </c>
      <c r="F4064" s="2">
        <v>31162000</v>
      </c>
      <c r="G4064" s="2" t="s">
        <v>490</v>
      </c>
      <c r="H4064" s="2">
        <v>4</v>
      </c>
      <c r="I4064" s="2">
        <v>6</v>
      </c>
      <c r="J4064" s="2">
        <v>10</v>
      </c>
      <c r="K4064" s="2">
        <v>10</v>
      </c>
      <c r="L4064" s="3">
        <v>294482.51699999999</v>
      </c>
      <c r="M4064" s="2" t="s">
        <v>17396</v>
      </c>
      <c r="N4064" s="4" t="s">
        <v>21</v>
      </c>
    </row>
    <row r="4065" spans="1:14" x14ac:dyDescent="0.25">
      <c r="A4065" s="1" t="s">
        <v>361</v>
      </c>
      <c r="B4065" s="2" t="s">
        <v>113</v>
      </c>
      <c r="C4065" s="2" t="s">
        <v>113</v>
      </c>
      <c r="D4065" s="2" t="s">
        <v>114</v>
      </c>
      <c r="E4065" s="2" t="s">
        <v>3564</v>
      </c>
      <c r="F4065" s="2">
        <v>31162000</v>
      </c>
      <c r="G4065" s="2" t="s">
        <v>17856</v>
      </c>
      <c r="H4065" s="2">
        <v>1</v>
      </c>
      <c r="I4065" s="2">
        <v>6</v>
      </c>
      <c r="J4065" s="2">
        <v>10</v>
      </c>
      <c r="K4065" s="2">
        <v>8</v>
      </c>
      <c r="L4065" s="3">
        <v>235586.01360000001</v>
      </c>
      <c r="M4065" s="2" t="s">
        <v>20</v>
      </c>
      <c r="N4065" s="4" t="s">
        <v>21</v>
      </c>
    </row>
    <row r="4066" spans="1:14" x14ac:dyDescent="0.25">
      <c r="A4066" s="1" t="s">
        <v>361</v>
      </c>
      <c r="B4066" s="2" t="s">
        <v>113</v>
      </c>
      <c r="C4066" s="2" t="s">
        <v>113</v>
      </c>
      <c r="D4066" s="2" t="s">
        <v>114</v>
      </c>
      <c r="E4066" s="2" t="s">
        <v>3565</v>
      </c>
      <c r="F4066" s="2">
        <v>42121515</v>
      </c>
      <c r="G4066" s="2" t="s">
        <v>490</v>
      </c>
      <c r="H4066" s="2">
        <v>4</v>
      </c>
      <c r="I4066" s="2">
        <v>6</v>
      </c>
      <c r="J4066" s="2">
        <v>10</v>
      </c>
      <c r="K4066" s="2">
        <v>2</v>
      </c>
      <c r="L4066" s="3">
        <v>49286.587</v>
      </c>
      <c r="M4066" s="2" t="s">
        <v>0</v>
      </c>
      <c r="N4066" s="4" t="s">
        <v>21</v>
      </c>
    </row>
    <row r="4067" spans="1:14" x14ac:dyDescent="0.25">
      <c r="A4067" s="1" t="s">
        <v>361</v>
      </c>
      <c r="B4067" s="2" t="s">
        <v>113</v>
      </c>
      <c r="C4067" s="2" t="s">
        <v>113</v>
      </c>
      <c r="D4067" s="2" t="s">
        <v>114</v>
      </c>
      <c r="E4067" s="2" t="s">
        <v>3566</v>
      </c>
      <c r="F4067" s="2">
        <v>10141503</v>
      </c>
      <c r="G4067" s="2" t="s">
        <v>490</v>
      </c>
      <c r="H4067" s="2">
        <v>4</v>
      </c>
      <c r="I4067" s="2">
        <v>6</v>
      </c>
      <c r="J4067" s="2">
        <v>10</v>
      </c>
      <c r="K4067" s="2">
        <v>54</v>
      </c>
      <c r="L4067" s="3">
        <v>975707.13239999989</v>
      </c>
      <c r="M4067" s="2" t="s">
        <v>17391</v>
      </c>
      <c r="N4067" s="4" t="s">
        <v>21</v>
      </c>
    </row>
    <row r="4068" spans="1:14" x14ac:dyDescent="0.25">
      <c r="A4068" s="1" t="s">
        <v>361</v>
      </c>
      <c r="B4068" s="2" t="s">
        <v>113</v>
      </c>
      <c r="C4068" s="2" t="s">
        <v>113</v>
      </c>
      <c r="D4068" s="2" t="s">
        <v>114</v>
      </c>
      <c r="E4068" s="2" t="s">
        <v>3566</v>
      </c>
      <c r="F4068" s="2">
        <v>10141503</v>
      </c>
      <c r="G4068" s="2" t="s">
        <v>17856</v>
      </c>
      <c r="H4068" s="2">
        <v>1</v>
      </c>
      <c r="I4068" s="2">
        <v>6</v>
      </c>
      <c r="J4068" s="2">
        <v>10</v>
      </c>
      <c r="K4068" s="2">
        <v>19</v>
      </c>
      <c r="L4068" s="3">
        <v>343304.36139999994</v>
      </c>
      <c r="M4068" s="2" t="s">
        <v>20</v>
      </c>
      <c r="N4068" s="4" t="s">
        <v>21</v>
      </c>
    </row>
    <row r="4069" spans="1:14" x14ac:dyDescent="0.25">
      <c r="A4069" s="1" t="s">
        <v>361</v>
      </c>
      <c r="B4069" s="2" t="s">
        <v>113</v>
      </c>
      <c r="C4069" s="2" t="s">
        <v>113</v>
      </c>
      <c r="D4069" s="2" t="s">
        <v>114</v>
      </c>
      <c r="E4069" s="2" t="s">
        <v>3567</v>
      </c>
      <c r="F4069" s="2">
        <v>46182300</v>
      </c>
      <c r="G4069" s="2" t="s">
        <v>490</v>
      </c>
      <c r="H4069" s="2">
        <v>4</v>
      </c>
      <c r="I4069" s="2">
        <v>6</v>
      </c>
      <c r="J4069" s="2">
        <v>10</v>
      </c>
      <c r="K4069" s="2">
        <v>3</v>
      </c>
      <c r="L4069" s="3">
        <v>72139.811099999992</v>
      </c>
      <c r="M4069" s="2" t="s">
        <v>0</v>
      </c>
      <c r="N4069" s="4" t="s">
        <v>21</v>
      </c>
    </row>
    <row r="4070" spans="1:14" x14ac:dyDescent="0.25">
      <c r="A4070" s="1" t="s">
        <v>361</v>
      </c>
      <c r="B4070" s="2" t="s">
        <v>497</v>
      </c>
      <c r="C4070" s="2" t="s">
        <v>2573</v>
      </c>
      <c r="D4070" s="2" t="s">
        <v>17958</v>
      </c>
      <c r="E4070" s="2" t="s">
        <v>3568</v>
      </c>
      <c r="F4070" s="2">
        <v>42142609</v>
      </c>
      <c r="G4070" s="2" t="s">
        <v>490</v>
      </c>
      <c r="H4070" s="2">
        <v>4</v>
      </c>
      <c r="I4070" s="2">
        <v>6</v>
      </c>
      <c r="J4070" s="2">
        <v>10</v>
      </c>
      <c r="K4070" s="2">
        <v>1</v>
      </c>
      <c r="L4070" s="3">
        <v>70101.119999999995</v>
      </c>
      <c r="M4070" s="2" t="s">
        <v>17396</v>
      </c>
      <c r="N4070" s="4" t="s">
        <v>21</v>
      </c>
    </row>
    <row r="4071" spans="1:14" x14ac:dyDescent="0.25">
      <c r="A4071" s="1" t="s">
        <v>361</v>
      </c>
      <c r="B4071" s="2" t="s">
        <v>497</v>
      </c>
      <c r="C4071" s="2" t="s">
        <v>2573</v>
      </c>
      <c r="D4071" s="2" t="s">
        <v>17958</v>
      </c>
      <c r="E4071" s="2" t="s">
        <v>3569</v>
      </c>
      <c r="F4071" s="2">
        <v>42142609</v>
      </c>
      <c r="G4071" s="2" t="s">
        <v>490</v>
      </c>
      <c r="H4071" s="2">
        <v>4</v>
      </c>
      <c r="I4071" s="2">
        <v>6</v>
      </c>
      <c r="J4071" s="2">
        <v>10</v>
      </c>
      <c r="K4071" s="2">
        <v>1</v>
      </c>
      <c r="L4071" s="3">
        <v>34309.440000000002</v>
      </c>
      <c r="M4071" s="2" t="s">
        <v>17396</v>
      </c>
      <c r="N4071" s="4" t="s">
        <v>21</v>
      </c>
    </row>
    <row r="4072" spans="1:14" x14ac:dyDescent="0.25">
      <c r="A4072" s="1" t="s">
        <v>361</v>
      </c>
      <c r="B4072" s="2" t="s">
        <v>497</v>
      </c>
      <c r="C4072" s="2" t="s">
        <v>2573</v>
      </c>
      <c r="D4072" s="2" t="s">
        <v>17958</v>
      </c>
      <c r="E4072" s="2" t="s">
        <v>3570</v>
      </c>
      <c r="F4072" s="2">
        <v>42142609</v>
      </c>
      <c r="G4072" s="2" t="s">
        <v>490</v>
      </c>
      <c r="H4072" s="2">
        <v>4</v>
      </c>
      <c r="I4072" s="2">
        <v>6</v>
      </c>
      <c r="J4072" s="2">
        <v>10</v>
      </c>
      <c r="K4072" s="2">
        <v>30</v>
      </c>
      <c r="L4072" s="3">
        <v>16613.699999999997</v>
      </c>
      <c r="M4072" s="2" t="s">
        <v>0</v>
      </c>
      <c r="N4072" s="4" t="s">
        <v>21</v>
      </c>
    </row>
    <row r="4073" spans="1:14" x14ac:dyDescent="0.25">
      <c r="A4073" s="1" t="s">
        <v>361</v>
      </c>
      <c r="B4073" s="2" t="s">
        <v>497</v>
      </c>
      <c r="C4073" s="2" t="s">
        <v>2573</v>
      </c>
      <c r="D4073" s="2" t="s">
        <v>17958</v>
      </c>
      <c r="E4073" s="2" t="s">
        <v>3571</v>
      </c>
      <c r="F4073" s="2">
        <v>42142609</v>
      </c>
      <c r="G4073" s="2" t="s">
        <v>490</v>
      </c>
      <c r="H4073" s="2">
        <v>4</v>
      </c>
      <c r="I4073" s="2">
        <v>6</v>
      </c>
      <c r="J4073" s="2">
        <v>10</v>
      </c>
      <c r="K4073" s="2">
        <v>1</v>
      </c>
      <c r="L4073" s="3">
        <v>25650.240000000002</v>
      </c>
      <c r="M4073" s="2" t="s">
        <v>17396</v>
      </c>
      <c r="N4073" s="4" t="s">
        <v>21</v>
      </c>
    </row>
    <row r="4074" spans="1:14" x14ac:dyDescent="0.25">
      <c r="A4074" s="1" t="s">
        <v>361</v>
      </c>
      <c r="B4074" s="2" t="s">
        <v>497</v>
      </c>
      <c r="C4074" s="2" t="s">
        <v>2573</v>
      </c>
      <c r="D4074" s="2" t="s">
        <v>17958</v>
      </c>
      <c r="E4074" s="2" t="s">
        <v>3572</v>
      </c>
      <c r="F4074" s="2">
        <v>42142609</v>
      </c>
      <c r="G4074" s="2" t="s">
        <v>490</v>
      </c>
      <c r="H4074" s="2">
        <v>4</v>
      </c>
      <c r="I4074" s="2">
        <v>6</v>
      </c>
      <c r="J4074" s="2">
        <v>10</v>
      </c>
      <c r="K4074" s="2">
        <v>20</v>
      </c>
      <c r="L4074" s="3">
        <v>69686.400000000009</v>
      </c>
      <c r="M4074" s="2" t="s">
        <v>0</v>
      </c>
      <c r="N4074" s="4" t="s">
        <v>21</v>
      </c>
    </row>
    <row r="4075" spans="1:14" x14ac:dyDescent="0.25">
      <c r="A4075" s="1" t="s">
        <v>361</v>
      </c>
      <c r="B4075" s="2" t="s">
        <v>497</v>
      </c>
      <c r="C4075" s="2" t="s">
        <v>2573</v>
      </c>
      <c r="D4075" s="2" t="s">
        <v>17958</v>
      </c>
      <c r="E4075" s="2" t="s">
        <v>3573</v>
      </c>
      <c r="F4075" s="2">
        <v>42142609</v>
      </c>
      <c r="G4075" s="2" t="s">
        <v>490</v>
      </c>
      <c r="H4075" s="2">
        <v>4</v>
      </c>
      <c r="I4075" s="2">
        <v>6</v>
      </c>
      <c r="J4075" s="2">
        <v>10</v>
      </c>
      <c r="K4075" s="2">
        <v>20</v>
      </c>
      <c r="L4075" s="3">
        <v>72886</v>
      </c>
      <c r="M4075" s="2" t="s">
        <v>0</v>
      </c>
      <c r="N4075" s="4" t="s">
        <v>21</v>
      </c>
    </row>
    <row r="4076" spans="1:14" x14ac:dyDescent="0.25">
      <c r="A4076" s="1" t="s">
        <v>361</v>
      </c>
      <c r="B4076" s="2" t="s">
        <v>497</v>
      </c>
      <c r="C4076" s="2" t="s">
        <v>498</v>
      </c>
      <c r="D4076" s="2" t="s">
        <v>17879</v>
      </c>
      <c r="E4076" s="2" t="s">
        <v>3574</v>
      </c>
      <c r="F4076" s="2">
        <v>42121509</v>
      </c>
      <c r="G4076" s="2" t="s">
        <v>490</v>
      </c>
      <c r="H4076" s="2">
        <v>4</v>
      </c>
      <c r="I4076" s="2">
        <v>6</v>
      </c>
      <c r="J4076" s="2">
        <v>10</v>
      </c>
      <c r="K4076" s="2">
        <v>2</v>
      </c>
      <c r="L4076" s="3">
        <v>47130.55</v>
      </c>
      <c r="M4076" s="2" t="s">
        <v>0</v>
      </c>
      <c r="N4076" s="4" t="s">
        <v>21</v>
      </c>
    </row>
    <row r="4077" spans="1:14" x14ac:dyDescent="0.25">
      <c r="A4077" s="1" t="s">
        <v>361</v>
      </c>
      <c r="B4077" s="2" t="s">
        <v>162</v>
      </c>
      <c r="C4077" s="2" t="s">
        <v>459</v>
      </c>
      <c r="D4077" s="2" t="s">
        <v>17869</v>
      </c>
      <c r="E4077" s="2" t="s">
        <v>3575</v>
      </c>
      <c r="F4077" s="2">
        <v>72101516</v>
      </c>
      <c r="G4077" s="2" t="s">
        <v>490</v>
      </c>
      <c r="H4077" s="2">
        <v>1</v>
      </c>
      <c r="I4077" s="2">
        <v>6</v>
      </c>
      <c r="J4077" s="2">
        <v>10</v>
      </c>
      <c r="K4077" s="2">
        <v>1</v>
      </c>
      <c r="L4077" s="3">
        <v>34507225.590000004</v>
      </c>
      <c r="M4077" s="2" t="s">
        <v>20</v>
      </c>
      <c r="N4077" s="4" t="s">
        <v>21</v>
      </c>
    </row>
    <row r="4078" spans="1:14" x14ac:dyDescent="0.25">
      <c r="A4078" s="1" t="s">
        <v>361</v>
      </c>
      <c r="B4078" s="2" t="s">
        <v>28</v>
      </c>
      <c r="C4078" s="2" t="s">
        <v>29</v>
      </c>
      <c r="D4078" s="2" t="s">
        <v>30</v>
      </c>
      <c r="E4078" s="2" t="s">
        <v>3576</v>
      </c>
      <c r="F4078" s="2">
        <v>46191601</v>
      </c>
      <c r="G4078" s="2" t="s">
        <v>490</v>
      </c>
      <c r="H4078" s="2">
        <v>5</v>
      </c>
      <c r="I4078" s="2">
        <v>3</v>
      </c>
      <c r="J4078" s="2">
        <v>10</v>
      </c>
      <c r="K4078" s="2">
        <v>1</v>
      </c>
      <c r="L4078" s="3">
        <v>180000</v>
      </c>
      <c r="M4078" s="2" t="s">
        <v>0</v>
      </c>
      <c r="N4078" s="4" t="s">
        <v>21</v>
      </c>
    </row>
    <row r="4079" spans="1:14" x14ac:dyDescent="0.25">
      <c r="A4079" s="1" t="s">
        <v>361</v>
      </c>
      <c r="B4079" s="2" t="s">
        <v>28</v>
      </c>
      <c r="C4079" s="2" t="s">
        <v>29</v>
      </c>
      <c r="D4079" s="2" t="s">
        <v>30</v>
      </c>
      <c r="E4079" s="2" t="s">
        <v>3577</v>
      </c>
      <c r="F4079" s="2">
        <v>46191601</v>
      </c>
      <c r="G4079" s="2" t="s">
        <v>490</v>
      </c>
      <c r="H4079" s="2">
        <v>5</v>
      </c>
      <c r="I4079" s="2">
        <v>3</v>
      </c>
      <c r="J4079" s="2">
        <v>10</v>
      </c>
      <c r="K4079" s="2">
        <v>2</v>
      </c>
      <c r="L4079" s="3">
        <v>480000</v>
      </c>
      <c r="M4079" s="2" t="s">
        <v>0</v>
      </c>
      <c r="N4079" s="4" t="s">
        <v>21</v>
      </c>
    </row>
    <row r="4080" spans="1:14" x14ac:dyDescent="0.25">
      <c r="A4080" s="1" t="s">
        <v>361</v>
      </c>
      <c r="B4080" s="2" t="s">
        <v>28</v>
      </c>
      <c r="C4080" s="2" t="s">
        <v>29</v>
      </c>
      <c r="D4080" s="2" t="s">
        <v>30</v>
      </c>
      <c r="E4080" s="2" t="s">
        <v>3578</v>
      </c>
      <c r="F4080" s="2">
        <v>46191601</v>
      </c>
      <c r="G4080" s="2" t="s">
        <v>490</v>
      </c>
      <c r="H4080" s="2">
        <v>5</v>
      </c>
      <c r="I4080" s="2">
        <v>3</v>
      </c>
      <c r="J4080" s="2">
        <v>10</v>
      </c>
      <c r="K4080" s="2">
        <v>2</v>
      </c>
      <c r="L4080" s="3">
        <v>2500000</v>
      </c>
      <c r="M4080" s="2" t="s">
        <v>0</v>
      </c>
      <c r="N4080" s="4" t="s">
        <v>21</v>
      </c>
    </row>
    <row r="4081" spans="1:14" x14ac:dyDescent="0.25">
      <c r="A4081" s="1" t="s">
        <v>361</v>
      </c>
      <c r="B4081" s="2" t="s">
        <v>28</v>
      </c>
      <c r="C4081" s="2" t="s">
        <v>29</v>
      </c>
      <c r="D4081" s="2" t="s">
        <v>30</v>
      </c>
      <c r="E4081" s="2" t="s">
        <v>3579</v>
      </c>
      <c r="F4081" s="2">
        <v>46191601</v>
      </c>
      <c r="G4081" s="2" t="s">
        <v>490</v>
      </c>
      <c r="H4081" s="2">
        <v>5</v>
      </c>
      <c r="I4081" s="2">
        <v>3</v>
      </c>
      <c r="J4081" s="2">
        <v>10</v>
      </c>
      <c r="K4081" s="2">
        <v>23</v>
      </c>
      <c r="L4081" s="3">
        <v>828000</v>
      </c>
      <c r="M4081" s="2" t="s">
        <v>0</v>
      </c>
      <c r="N4081" s="4" t="s">
        <v>21</v>
      </c>
    </row>
    <row r="4082" spans="1:14" x14ac:dyDescent="0.25">
      <c r="A4082" s="1" t="s">
        <v>361</v>
      </c>
      <c r="B4082" s="2" t="s">
        <v>28</v>
      </c>
      <c r="C4082" s="2" t="s">
        <v>29</v>
      </c>
      <c r="D4082" s="2" t="s">
        <v>30</v>
      </c>
      <c r="E4082" s="2" t="s">
        <v>3580</v>
      </c>
      <c r="F4082" s="2">
        <v>46191601</v>
      </c>
      <c r="G4082" s="2" t="s">
        <v>490</v>
      </c>
      <c r="H4082" s="2">
        <v>5</v>
      </c>
      <c r="I4082" s="2">
        <v>3</v>
      </c>
      <c r="J4082" s="2">
        <v>10</v>
      </c>
      <c r="K4082" s="2">
        <v>1</v>
      </c>
      <c r="L4082" s="3">
        <v>790000</v>
      </c>
      <c r="M4082" s="2" t="s">
        <v>0</v>
      </c>
      <c r="N4082" s="4" t="s">
        <v>21</v>
      </c>
    </row>
    <row r="4083" spans="1:14" x14ac:dyDescent="0.25">
      <c r="A4083" s="1" t="s">
        <v>361</v>
      </c>
      <c r="B4083" s="2" t="s">
        <v>28</v>
      </c>
      <c r="C4083" s="2" t="s">
        <v>29</v>
      </c>
      <c r="D4083" s="2" t="s">
        <v>30</v>
      </c>
      <c r="E4083" s="2" t="s">
        <v>3581</v>
      </c>
      <c r="F4083" s="2">
        <v>46191601</v>
      </c>
      <c r="G4083" s="2" t="s">
        <v>490</v>
      </c>
      <c r="H4083" s="2">
        <v>5</v>
      </c>
      <c r="I4083" s="2">
        <v>3</v>
      </c>
      <c r="J4083" s="2">
        <v>10</v>
      </c>
      <c r="K4083" s="2">
        <v>21</v>
      </c>
      <c r="L4083" s="3">
        <v>945000</v>
      </c>
      <c r="M4083" s="2" t="s">
        <v>0</v>
      </c>
      <c r="N4083" s="4" t="s">
        <v>21</v>
      </c>
    </row>
    <row r="4084" spans="1:14" x14ac:dyDescent="0.25">
      <c r="A4084" s="1" t="s">
        <v>361</v>
      </c>
      <c r="B4084" s="2" t="s">
        <v>28</v>
      </c>
      <c r="C4084" s="2" t="s">
        <v>29</v>
      </c>
      <c r="D4084" s="2" t="s">
        <v>30</v>
      </c>
      <c r="E4084" s="2" t="s">
        <v>3582</v>
      </c>
      <c r="F4084" s="2">
        <v>46191601</v>
      </c>
      <c r="G4084" s="2" t="s">
        <v>490</v>
      </c>
      <c r="H4084" s="2">
        <v>5</v>
      </c>
      <c r="I4084" s="2">
        <v>3</v>
      </c>
      <c r="J4084" s="2">
        <v>10</v>
      </c>
      <c r="K4084" s="2">
        <v>15</v>
      </c>
      <c r="L4084" s="3">
        <v>720000</v>
      </c>
      <c r="M4084" s="2" t="s">
        <v>0</v>
      </c>
      <c r="N4084" s="4" t="s">
        <v>21</v>
      </c>
    </row>
    <row r="4085" spans="1:14" x14ac:dyDescent="0.25">
      <c r="A4085" s="1" t="s">
        <v>361</v>
      </c>
      <c r="B4085" s="2" t="s">
        <v>28</v>
      </c>
      <c r="C4085" s="2" t="s">
        <v>29</v>
      </c>
      <c r="D4085" s="2" t="s">
        <v>30</v>
      </c>
      <c r="E4085" s="2" t="s">
        <v>3583</v>
      </c>
      <c r="F4085" s="2">
        <v>46191601</v>
      </c>
      <c r="G4085" s="2" t="s">
        <v>490</v>
      </c>
      <c r="H4085" s="2">
        <v>5</v>
      </c>
      <c r="I4085" s="2">
        <v>3</v>
      </c>
      <c r="J4085" s="2">
        <v>10</v>
      </c>
      <c r="K4085" s="2">
        <v>15</v>
      </c>
      <c r="L4085" s="3">
        <v>675000</v>
      </c>
      <c r="M4085" s="2" t="s">
        <v>0</v>
      </c>
      <c r="N4085" s="4" t="s">
        <v>21</v>
      </c>
    </row>
    <row r="4086" spans="1:14" x14ac:dyDescent="0.25">
      <c r="A4086" s="1" t="s">
        <v>361</v>
      </c>
      <c r="B4086" s="2" t="s">
        <v>103</v>
      </c>
      <c r="C4086" s="2" t="s">
        <v>104</v>
      </c>
      <c r="D4086" s="2" t="s">
        <v>105</v>
      </c>
      <c r="E4086" s="2" t="s">
        <v>3584</v>
      </c>
      <c r="F4086" s="2">
        <v>41114220</v>
      </c>
      <c r="G4086" s="2" t="s">
        <v>490</v>
      </c>
      <c r="H4086" s="2">
        <v>5</v>
      </c>
      <c r="I4086" s="2">
        <v>3</v>
      </c>
      <c r="J4086" s="2">
        <v>10</v>
      </c>
      <c r="K4086" s="2">
        <v>10</v>
      </c>
      <c r="L4086" s="3">
        <v>150000</v>
      </c>
      <c r="M4086" s="2" t="s">
        <v>0</v>
      </c>
      <c r="N4086" s="4" t="s">
        <v>21</v>
      </c>
    </row>
    <row r="4087" spans="1:14" x14ac:dyDescent="0.25">
      <c r="A4087" s="1" t="s">
        <v>361</v>
      </c>
      <c r="B4087" s="2" t="s">
        <v>162</v>
      </c>
      <c r="C4087" s="2" t="s">
        <v>459</v>
      </c>
      <c r="D4087" s="2" t="s">
        <v>17869</v>
      </c>
      <c r="E4087" s="2" t="s">
        <v>3585</v>
      </c>
      <c r="F4087" s="2">
        <v>46191601</v>
      </c>
      <c r="G4087" s="2" t="s">
        <v>490</v>
      </c>
      <c r="H4087" s="2">
        <v>4</v>
      </c>
      <c r="I4087" s="2">
        <v>4</v>
      </c>
      <c r="J4087" s="2">
        <v>10</v>
      </c>
      <c r="K4087" s="2">
        <v>1</v>
      </c>
      <c r="L4087" s="3">
        <v>14996400</v>
      </c>
      <c r="M4087" s="2" t="s">
        <v>20</v>
      </c>
      <c r="N4087" s="4" t="s">
        <v>21</v>
      </c>
    </row>
    <row r="4088" spans="1:14" x14ac:dyDescent="0.25">
      <c r="A4088" s="1" t="s">
        <v>361</v>
      </c>
      <c r="B4088" s="2" t="s">
        <v>162</v>
      </c>
      <c r="C4088" s="2" t="s">
        <v>567</v>
      </c>
      <c r="D4088" s="2" t="s">
        <v>17885</v>
      </c>
      <c r="E4088" s="2" t="s">
        <v>3586</v>
      </c>
      <c r="F4088" s="2">
        <v>78181508</v>
      </c>
      <c r="G4088" s="2" t="s">
        <v>490</v>
      </c>
      <c r="H4088" s="2">
        <v>4</v>
      </c>
      <c r="I4088" s="2">
        <v>4</v>
      </c>
      <c r="J4088" s="2">
        <v>10</v>
      </c>
      <c r="K4088" s="2">
        <v>1</v>
      </c>
      <c r="L4088" s="3">
        <v>16561735</v>
      </c>
      <c r="M4088" s="2" t="s">
        <v>20</v>
      </c>
      <c r="N4088" s="4" t="s">
        <v>21</v>
      </c>
    </row>
    <row r="4089" spans="1:14" x14ac:dyDescent="0.25">
      <c r="A4089" s="1" t="s">
        <v>361</v>
      </c>
      <c r="B4089" s="2" t="s">
        <v>162</v>
      </c>
      <c r="C4089" s="2" t="s">
        <v>457</v>
      </c>
      <c r="D4089" s="2" t="s">
        <v>17868</v>
      </c>
      <c r="E4089" s="2" t="s">
        <v>3587</v>
      </c>
      <c r="F4089" s="2">
        <v>78181508</v>
      </c>
      <c r="G4089" s="2" t="s">
        <v>490</v>
      </c>
      <c r="H4089" s="2">
        <v>4</v>
      </c>
      <c r="I4089" s="2">
        <v>6</v>
      </c>
      <c r="J4089" s="2">
        <v>10</v>
      </c>
      <c r="K4089" s="2">
        <v>1</v>
      </c>
      <c r="L4089" s="3">
        <v>39876000.359999999</v>
      </c>
      <c r="M4089" s="2" t="s">
        <v>20</v>
      </c>
      <c r="N4089" s="4" t="s">
        <v>21</v>
      </c>
    </row>
    <row r="4090" spans="1:14" x14ac:dyDescent="0.25">
      <c r="A4090" s="1" t="s">
        <v>361</v>
      </c>
      <c r="B4090" s="2" t="s">
        <v>76</v>
      </c>
      <c r="C4090" s="2" t="s">
        <v>83</v>
      </c>
      <c r="D4090" s="2" t="s">
        <v>84</v>
      </c>
      <c r="E4090" s="2" t="s">
        <v>3588</v>
      </c>
      <c r="F4090" s="2">
        <v>20121702</v>
      </c>
      <c r="G4090" s="2" t="s">
        <v>490</v>
      </c>
      <c r="H4090" s="2">
        <v>4</v>
      </c>
      <c r="I4090" s="2">
        <v>4</v>
      </c>
      <c r="J4090" s="2">
        <v>10</v>
      </c>
      <c r="K4090" s="2">
        <v>1</v>
      </c>
      <c r="L4090" s="3">
        <v>754377</v>
      </c>
      <c r="M4090" s="2" t="s">
        <v>17382</v>
      </c>
      <c r="N4090" s="4" t="s">
        <v>21</v>
      </c>
    </row>
    <row r="4091" spans="1:14" x14ac:dyDescent="0.25">
      <c r="A4091" s="1" t="s">
        <v>361</v>
      </c>
      <c r="B4091" s="2" t="s">
        <v>518</v>
      </c>
      <c r="C4091" s="2" t="s">
        <v>2603</v>
      </c>
      <c r="D4091" s="2" t="s">
        <v>17959</v>
      </c>
      <c r="E4091" s="2" t="s">
        <v>3589</v>
      </c>
      <c r="F4091" s="2">
        <v>20101805</v>
      </c>
      <c r="G4091" s="2" t="s">
        <v>490</v>
      </c>
      <c r="H4091" s="2">
        <v>4</v>
      </c>
      <c r="I4091" s="2">
        <v>4</v>
      </c>
      <c r="J4091" s="2">
        <v>10</v>
      </c>
      <c r="K4091" s="2">
        <v>1</v>
      </c>
      <c r="L4091" s="3">
        <v>49999531</v>
      </c>
      <c r="M4091" s="2" t="s">
        <v>20</v>
      </c>
      <c r="N4091" s="4" t="s">
        <v>21</v>
      </c>
    </row>
    <row r="4092" spans="1:14" x14ac:dyDescent="0.25">
      <c r="A4092" s="1" t="s">
        <v>361</v>
      </c>
      <c r="B4092" s="2" t="s">
        <v>278</v>
      </c>
      <c r="C4092" s="2" t="s">
        <v>606</v>
      </c>
      <c r="D4092" s="2" t="s">
        <v>17890</v>
      </c>
      <c r="E4092" s="2" t="s">
        <v>3590</v>
      </c>
      <c r="F4092" s="2">
        <v>78181505</v>
      </c>
      <c r="G4092" s="2" t="s">
        <v>496</v>
      </c>
      <c r="H4092" s="2">
        <v>7</v>
      </c>
      <c r="I4092" s="2">
        <v>4</v>
      </c>
      <c r="J4092" s="2">
        <v>10</v>
      </c>
      <c r="K4092" s="2">
        <v>1</v>
      </c>
      <c r="L4092" s="3">
        <v>15460000</v>
      </c>
      <c r="M4092" s="2" t="s">
        <v>20</v>
      </c>
      <c r="N4092" s="4" t="s">
        <v>21</v>
      </c>
    </row>
    <row r="4093" spans="1:14" x14ac:dyDescent="0.25">
      <c r="A4093" s="1" t="s">
        <v>361</v>
      </c>
      <c r="B4093" s="2" t="s">
        <v>162</v>
      </c>
      <c r="C4093" s="2" t="s">
        <v>457</v>
      </c>
      <c r="D4093" s="2" t="s">
        <v>17868</v>
      </c>
      <c r="E4093" s="2" t="s">
        <v>3591</v>
      </c>
      <c r="F4093" s="2">
        <v>78181500</v>
      </c>
      <c r="G4093" s="2" t="s">
        <v>496</v>
      </c>
      <c r="H4093" s="2">
        <v>7</v>
      </c>
      <c r="I4093" s="2">
        <v>4</v>
      </c>
      <c r="J4093" s="2">
        <v>10</v>
      </c>
      <c r="K4093" s="2">
        <v>1</v>
      </c>
      <c r="L4093" s="3">
        <v>8000000</v>
      </c>
      <c r="M4093" s="2" t="s">
        <v>20</v>
      </c>
      <c r="N4093" s="4" t="s">
        <v>21</v>
      </c>
    </row>
    <row r="4094" spans="1:14" x14ac:dyDescent="0.25">
      <c r="A4094" s="1" t="s">
        <v>361</v>
      </c>
      <c r="B4094" s="2" t="s">
        <v>162</v>
      </c>
      <c r="C4094" s="2" t="s">
        <v>457</v>
      </c>
      <c r="D4094" s="2" t="s">
        <v>17868</v>
      </c>
      <c r="E4094" s="2" t="s">
        <v>3153</v>
      </c>
      <c r="F4094" s="2">
        <v>78181500</v>
      </c>
      <c r="G4094" s="2" t="s">
        <v>496</v>
      </c>
      <c r="H4094" s="2">
        <v>7</v>
      </c>
      <c r="I4094" s="2">
        <v>7</v>
      </c>
      <c r="J4094" s="2">
        <v>10</v>
      </c>
      <c r="K4094" s="2">
        <v>1</v>
      </c>
      <c r="L4094" s="3">
        <v>61985791.009999998</v>
      </c>
      <c r="M4094" s="2" t="s">
        <v>20</v>
      </c>
      <c r="N4094" s="4" t="s">
        <v>21</v>
      </c>
    </row>
    <row r="4095" spans="1:14" x14ac:dyDescent="0.25">
      <c r="A4095" s="1" t="s">
        <v>361</v>
      </c>
      <c r="B4095" s="2" t="s">
        <v>162</v>
      </c>
      <c r="C4095" s="2" t="s">
        <v>457</v>
      </c>
      <c r="D4095" s="2" t="s">
        <v>17868</v>
      </c>
      <c r="E4095" s="2" t="s">
        <v>3153</v>
      </c>
      <c r="F4095" s="2">
        <v>78181500</v>
      </c>
      <c r="G4095" s="2" t="s">
        <v>496</v>
      </c>
      <c r="H4095" s="2">
        <v>8</v>
      </c>
      <c r="I4095" s="2">
        <v>12</v>
      </c>
      <c r="J4095" s="2">
        <v>10</v>
      </c>
      <c r="K4095" s="2">
        <v>1</v>
      </c>
      <c r="L4095" s="3">
        <v>18000000</v>
      </c>
      <c r="M4095" s="2" t="s">
        <v>20</v>
      </c>
      <c r="N4095" s="4" t="s">
        <v>17384</v>
      </c>
    </row>
    <row r="4096" spans="1:14" x14ac:dyDescent="0.25">
      <c r="A4096" s="1" t="s">
        <v>361</v>
      </c>
      <c r="B4096" s="2" t="s">
        <v>162</v>
      </c>
      <c r="C4096" s="2" t="s">
        <v>567</v>
      </c>
      <c r="D4096" s="2" t="s">
        <v>17885</v>
      </c>
      <c r="E4096" s="2" t="s">
        <v>3592</v>
      </c>
      <c r="F4096" s="2">
        <v>52131501</v>
      </c>
      <c r="G4096" s="2" t="s">
        <v>496</v>
      </c>
      <c r="H4096" s="2">
        <v>7</v>
      </c>
      <c r="I4096" s="2">
        <v>4</v>
      </c>
      <c r="J4096" s="2">
        <v>10</v>
      </c>
      <c r="K4096" s="2">
        <v>1</v>
      </c>
      <c r="L4096" s="3">
        <v>12000000</v>
      </c>
      <c r="M4096" s="2" t="s">
        <v>20</v>
      </c>
      <c r="N4096" s="4" t="s">
        <v>21</v>
      </c>
    </row>
    <row r="4097" spans="1:14" x14ac:dyDescent="0.25">
      <c r="A4097" s="1" t="s">
        <v>361</v>
      </c>
      <c r="B4097" s="2" t="s">
        <v>162</v>
      </c>
      <c r="C4097" s="2" t="s">
        <v>567</v>
      </c>
      <c r="D4097" s="2" t="s">
        <v>17885</v>
      </c>
      <c r="E4097" s="2" t="s">
        <v>3593</v>
      </c>
      <c r="F4097" s="2">
        <v>72151800</v>
      </c>
      <c r="G4097" s="2" t="s">
        <v>496</v>
      </c>
      <c r="H4097" s="2">
        <v>7</v>
      </c>
      <c r="I4097" s="2">
        <v>4</v>
      </c>
      <c r="J4097" s="2">
        <v>10</v>
      </c>
      <c r="K4097" s="2">
        <v>1</v>
      </c>
      <c r="L4097" s="3">
        <v>25000000</v>
      </c>
      <c r="M4097" s="2" t="s">
        <v>20</v>
      </c>
      <c r="N4097" s="4" t="s">
        <v>21</v>
      </c>
    </row>
    <row r="4098" spans="1:14" x14ac:dyDescent="0.25">
      <c r="A4098" s="1" t="s">
        <v>361</v>
      </c>
      <c r="B4098" s="2" t="s">
        <v>162</v>
      </c>
      <c r="C4098" s="2" t="s">
        <v>567</v>
      </c>
      <c r="D4098" s="2" t="s">
        <v>17885</v>
      </c>
      <c r="E4098" s="2" t="s">
        <v>3153</v>
      </c>
      <c r="F4098" s="2">
        <v>78181500</v>
      </c>
      <c r="G4098" s="2" t="s">
        <v>496</v>
      </c>
      <c r="H4098" s="2">
        <v>7</v>
      </c>
      <c r="I4098" s="2">
        <v>6</v>
      </c>
      <c r="J4098" s="2">
        <v>10</v>
      </c>
      <c r="K4098" s="2">
        <v>1</v>
      </c>
      <c r="L4098" s="3">
        <v>30000000</v>
      </c>
      <c r="M4098" s="2" t="s">
        <v>20</v>
      </c>
      <c r="N4098" s="4" t="s">
        <v>21</v>
      </c>
    </row>
    <row r="4099" spans="1:14" x14ac:dyDescent="0.25">
      <c r="A4099" s="1" t="s">
        <v>361</v>
      </c>
      <c r="B4099" s="2" t="s">
        <v>162</v>
      </c>
      <c r="C4099" s="2" t="s">
        <v>567</v>
      </c>
      <c r="D4099" s="2" t="s">
        <v>17885</v>
      </c>
      <c r="E4099" s="2" t="s">
        <v>3594</v>
      </c>
      <c r="F4099" s="2">
        <v>72154037</v>
      </c>
      <c r="G4099" s="2" t="s">
        <v>490</v>
      </c>
      <c r="H4099" s="2">
        <v>5</v>
      </c>
      <c r="I4099" s="2">
        <v>7</v>
      </c>
      <c r="J4099" s="2">
        <v>10</v>
      </c>
      <c r="K4099" s="2">
        <v>1</v>
      </c>
      <c r="L4099" s="3">
        <v>3850000</v>
      </c>
      <c r="M4099" s="2" t="s">
        <v>20</v>
      </c>
      <c r="N4099" s="4" t="s">
        <v>21</v>
      </c>
    </row>
    <row r="4100" spans="1:14" x14ac:dyDescent="0.25">
      <c r="A4100" s="1" t="s">
        <v>361</v>
      </c>
      <c r="B4100" s="2" t="s">
        <v>162</v>
      </c>
      <c r="C4100" s="2" t="s">
        <v>567</v>
      </c>
      <c r="D4100" s="2" t="s">
        <v>17885</v>
      </c>
      <c r="E4100" s="2" t="s">
        <v>3595</v>
      </c>
      <c r="F4100" s="2">
        <v>72151207</v>
      </c>
      <c r="G4100" s="2" t="s">
        <v>490</v>
      </c>
      <c r="H4100" s="2">
        <v>5</v>
      </c>
      <c r="I4100" s="2">
        <v>7</v>
      </c>
      <c r="J4100" s="2">
        <v>10</v>
      </c>
      <c r="K4100" s="2">
        <v>1</v>
      </c>
      <c r="L4100" s="3">
        <v>6400000</v>
      </c>
      <c r="M4100" s="2" t="s">
        <v>20</v>
      </c>
      <c r="N4100" s="4" t="s">
        <v>21</v>
      </c>
    </row>
    <row r="4101" spans="1:14" x14ac:dyDescent="0.25">
      <c r="A4101" s="1" t="s">
        <v>361</v>
      </c>
      <c r="B4101" s="2" t="s">
        <v>162</v>
      </c>
      <c r="C4101" s="2" t="s">
        <v>567</v>
      </c>
      <c r="D4101" s="2" t="s">
        <v>17885</v>
      </c>
      <c r="E4101" s="2" t="s">
        <v>3596</v>
      </c>
      <c r="F4101" s="2">
        <v>72151207</v>
      </c>
      <c r="G4101" s="2" t="s">
        <v>490</v>
      </c>
      <c r="H4101" s="2">
        <v>5</v>
      </c>
      <c r="I4101" s="2">
        <v>7</v>
      </c>
      <c r="J4101" s="2">
        <v>10</v>
      </c>
      <c r="K4101" s="2">
        <v>1</v>
      </c>
      <c r="L4101" s="3">
        <v>9000000</v>
      </c>
      <c r="M4101" s="2" t="s">
        <v>20</v>
      </c>
      <c r="N4101" s="4" t="s">
        <v>21</v>
      </c>
    </row>
    <row r="4102" spans="1:14" x14ac:dyDescent="0.25">
      <c r="A4102" s="1" t="s">
        <v>361</v>
      </c>
      <c r="B4102" s="2" t="s">
        <v>162</v>
      </c>
      <c r="C4102" s="2" t="s">
        <v>567</v>
      </c>
      <c r="D4102" s="2" t="s">
        <v>17885</v>
      </c>
      <c r="E4102" s="2" t="s">
        <v>3597</v>
      </c>
      <c r="F4102" s="2">
        <v>73152108</v>
      </c>
      <c r="G4102" s="2" t="s">
        <v>490</v>
      </c>
      <c r="H4102" s="2">
        <v>5</v>
      </c>
      <c r="I4102" s="2">
        <v>7</v>
      </c>
      <c r="J4102" s="2">
        <v>10</v>
      </c>
      <c r="K4102" s="2">
        <v>1</v>
      </c>
      <c r="L4102" s="3">
        <v>1830000</v>
      </c>
      <c r="M4102" s="2" t="s">
        <v>20</v>
      </c>
      <c r="N4102" s="4" t="s">
        <v>21</v>
      </c>
    </row>
    <row r="4103" spans="1:14" x14ac:dyDescent="0.25">
      <c r="A4103" s="1" t="s">
        <v>361</v>
      </c>
      <c r="B4103" s="2" t="s">
        <v>162</v>
      </c>
      <c r="C4103" s="2" t="s">
        <v>567</v>
      </c>
      <c r="D4103" s="2" t="s">
        <v>17885</v>
      </c>
      <c r="E4103" s="2" t="s">
        <v>3598</v>
      </c>
      <c r="F4103" s="2">
        <v>73152101</v>
      </c>
      <c r="G4103" s="2" t="s">
        <v>490</v>
      </c>
      <c r="H4103" s="2">
        <v>5</v>
      </c>
      <c r="I4103" s="2">
        <v>7</v>
      </c>
      <c r="J4103" s="2">
        <v>16</v>
      </c>
      <c r="K4103" s="2">
        <v>1</v>
      </c>
      <c r="L4103" s="3">
        <v>3500000</v>
      </c>
      <c r="M4103" s="2" t="s">
        <v>20</v>
      </c>
      <c r="N4103" s="4" t="s">
        <v>21</v>
      </c>
    </row>
    <row r="4104" spans="1:14" x14ac:dyDescent="0.25">
      <c r="A4104" s="1" t="s">
        <v>361</v>
      </c>
      <c r="B4104" s="2" t="s">
        <v>162</v>
      </c>
      <c r="C4104" s="2" t="s">
        <v>567</v>
      </c>
      <c r="D4104" s="2" t="s">
        <v>17885</v>
      </c>
      <c r="E4104" s="2" t="s">
        <v>3599</v>
      </c>
      <c r="F4104" s="2">
        <v>72151003</v>
      </c>
      <c r="G4104" s="2" t="s">
        <v>490</v>
      </c>
      <c r="H4104" s="2">
        <v>5</v>
      </c>
      <c r="I4104" s="2">
        <v>7</v>
      </c>
      <c r="J4104" s="2">
        <v>10</v>
      </c>
      <c r="K4104" s="2">
        <v>1</v>
      </c>
      <c r="L4104" s="3">
        <v>2000000</v>
      </c>
      <c r="M4104" s="2" t="s">
        <v>20</v>
      </c>
      <c r="N4104" s="4" t="s">
        <v>21</v>
      </c>
    </row>
    <row r="4105" spans="1:14" x14ac:dyDescent="0.25">
      <c r="A4105" s="1" t="s">
        <v>361</v>
      </c>
      <c r="B4105" s="2" t="s">
        <v>162</v>
      </c>
      <c r="C4105" s="2" t="s">
        <v>567</v>
      </c>
      <c r="D4105" s="2" t="s">
        <v>17885</v>
      </c>
      <c r="E4105" s="2" t="s">
        <v>3600</v>
      </c>
      <c r="F4105" s="2">
        <v>72151003</v>
      </c>
      <c r="G4105" s="2" t="s">
        <v>490</v>
      </c>
      <c r="H4105" s="2">
        <v>5</v>
      </c>
      <c r="I4105" s="2">
        <v>7</v>
      </c>
      <c r="J4105" s="2">
        <v>16</v>
      </c>
      <c r="K4105" s="2">
        <v>1</v>
      </c>
      <c r="L4105" s="3">
        <v>5000000</v>
      </c>
      <c r="M4105" s="2" t="s">
        <v>20</v>
      </c>
      <c r="N4105" s="4" t="s">
        <v>21</v>
      </c>
    </row>
    <row r="4106" spans="1:14" x14ac:dyDescent="0.25">
      <c r="A4106" s="1" t="s">
        <v>361</v>
      </c>
      <c r="B4106" s="2" t="s">
        <v>162</v>
      </c>
      <c r="C4106" s="2" t="s">
        <v>567</v>
      </c>
      <c r="D4106" s="2" t="s">
        <v>17885</v>
      </c>
      <c r="E4106" s="2" t="s">
        <v>3601</v>
      </c>
      <c r="F4106" s="2">
        <v>73152108</v>
      </c>
      <c r="G4106" s="2" t="s">
        <v>490</v>
      </c>
      <c r="H4106" s="2">
        <v>5</v>
      </c>
      <c r="I4106" s="2">
        <v>7</v>
      </c>
      <c r="J4106" s="2">
        <v>10</v>
      </c>
      <c r="K4106" s="2">
        <v>1</v>
      </c>
      <c r="L4106" s="3">
        <v>12500000</v>
      </c>
      <c r="M4106" s="2" t="s">
        <v>20</v>
      </c>
      <c r="N4106" s="4" t="s">
        <v>21</v>
      </c>
    </row>
    <row r="4107" spans="1:14" x14ac:dyDescent="0.25">
      <c r="A4107" s="1" t="s">
        <v>361</v>
      </c>
      <c r="B4107" s="2" t="s">
        <v>162</v>
      </c>
      <c r="C4107" s="2" t="s">
        <v>567</v>
      </c>
      <c r="D4107" s="2" t="s">
        <v>17885</v>
      </c>
      <c r="E4107" s="2" t="s">
        <v>3602</v>
      </c>
      <c r="F4107" s="2">
        <v>72151200</v>
      </c>
      <c r="G4107" s="2" t="s">
        <v>490</v>
      </c>
      <c r="H4107" s="2">
        <v>5</v>
      </c>
      <c r="I4107" s="2">
        <v>7</v>
      </c>
      <c r="J4107" s="2">
        <v>10</v>
      </c>
      <c r="K4107" s="2">
        <v>1</v>
      </c>
      <c r="L4107" s="3">
        <v>10000000</v>
      </c>
      <c r="M4107" s="2" t="s">
        <v>20</v>
      </c>
      <c r="N4107" s="4" t="s">
        <v>21</v>
      </c>
    </row>
    <row r="4108" spans="1:14" x14ac:dyDescent="0.25">
      <c r="A4108" s="1" t="s">
        <v>361</v>
      </c>
      <c r="B4108" s="2" t="s">
        <v>162</v>
      </c>
      <c r="C4108" s="2" t="s">
        <v>567</v>
      </c>
      <c r="D4108" s="2" t="s">
        <v>17885</v>
      </c>
      <c r="E4108" s="2" t="s">
        <v>3603</v>
      </c>
      <c r="F4108" s="2">
        <v>39121009</v>
      </c>
      <c r="G4108" s="2" t="s">
        <v>490</v>
      </c>
      <c r="H4108" s="2">
        <v>5</v>
      </c>
      <c r="I4108" s="2">
        <v>7</v>
      </c>
      <c r="J4108" s="2">
        <v>10</v>
      </c>
      <c r="K4108" s="2">
        <v>1</v>
      </c>
      <c r="L4108" s="3">
        <v>1439900</v>
      </c>
      <c r="M4108" s="2" t="s">
        <v>20</v>
      </c>
      <c r="N4108" s="4" t="s">
        <v>21</v>
      </c>
    </row>
    <row r="4109" spans="1:14" x14ac:dyDescent="0.25">
      <c r="A4109" s="1" t="s">
        <v>361</v>
      </c>
      <c r="B4109" s="2" t="s">
        <v>162</v>
      </c>
      <c r="C4109" s="2" t="s">
        <v>567</v>
      </c>
      <c r="D4109" s="2" t="s">
        <v>17885</v>
      </c>
      <c r="E4109" s="2" t="s">
        <v>3604</v>
      </c>
      <c r="F4109" s="2">
        <v>72154100</v>
      </c>
      <c r="G4109" s="2" t="s">
        <v>490</v>
      </c>
      <c r="H4109" s="2">
        <v>5</v>
      </c>
      <c r="I4109" s="2">
        <v>7</v>
      </c>
      <c r="J4109" s="2">
        <v>10</v>
      </c>
      <c r="K4109" s="2">
        <v>1</v>
      </c>
      <c r="L4109" s="3">
        <v>9994011</v>
      </c>
      <c r="M4109" s="2" t="s">
        <v>20</v>
      </c>
      <c r="N4109" s="4" t="s">
        <v>21</v>
      </c>
    </row>
    <row r="4110" spans="1:14" x14ac:dyDescent="0.25">
      <c r="A4110" s="1" t="s">
        <v>361</v>
      </c>
      <c r="B4110" s="2" t="s">
        <v>162</v>
      </c>
      <c r="C4110" s="2" t="s">
        <v>567</v>
      </c>
      <c r="D4110" s="2" t="s">
        <v>17885</v>
      </c>
      <c r="E4110" s="2" t="s">
        <v>3605</v>
      </c>
      <c r="F4110" s="2">
        <v>72154022</v>
      </c>
      <c r="G4110" s="2" t="s">
        <v>490</v>
      </c>
      <c r="H4110" s="2">
        <v>5</v>
      </c>
      <c r="I4110" s="2">
        <v>7</v>
      </c>
      <c r="J4110" s="2">
        <v>10</v>
      </c>
      <c r="K4110" s="2">
        <v>1</v>
      </c>
      <c r="L4110" s="3">
        <v>3831800</v>
      </c>
      <c r="M4110" s="2" t="s">
        <v>20</v>
      </c>
      <c r="N4110" s="4" t="s">
        <v>21</v>
      </c>
    </row>
    <row r="4111" spans="1:14" x14ac:dyDescent="0.25">
      <c r="A4111" s="1" t="s">
        <v>361</v>
      </c>
      <c r="B4111" s="2" t="s">
        <v>162</v>
      </c>
      <c r="C4111" s="2" t="s">
        <v>567</v>
      </c>
      <c r="D4111" s="2" t="s">
        <v>17885</v>
      </c>
      <c r="E4111" s="2" t="s">
        <v>3606</v>
      </c>
      <c r="F4111" s="2">
        <v>72154100</v>
      </c>
      <c r="G4111" s="2" t="s">
        <v>490</v>
      </c>
      <c r="H4111" s="2">
        <v>5</v>
      </c>
      <c r="I4111" s="2">
        <v>4</v>
      </c>
      <c r="J4111" s="2">
        <v>10</v>
      </c>
      <c r="K4111" s="2">
        <v>1</v>
      </c>
      <c r="L4111" s="3">
        <v>24913126</v>
      </c>
      <c r="M4111" s="2" t="s">
        <v>20</v>
      </c>
      <c r="N4111" s="4" t="s">
        <v>21</v>
      </c>
    </row>
    <row r="4112" spans="1:14" x14ac:dyDescent="0.25">
      <c r="A4112" s="1" t="s">
        <v>361</v>
      </c>
      <c r="B4112" s="2" t="s">
        <v>2970</v>
      </c>
      <c r="C4112" s="2" t="s">
        <v>2971</v>
      </c>
      <c r="D4112" s="2" t="s">
        <v>17984</v>
      </c>
      <c r="E4112" s="2" t="s">
        <v>3607</v>
      </c>
      <c r="F4112" s="2">
        <v>55101500</v>
      </c>
      <c r="G4112" s="2" t="s">
        <v>490</v>
      </c>
      <c r="H4112" s="2">
        <v>4</v>
      </c>
      <c r="I4112" s="2">
        <v>4</v>
      </c>
      <c r="J4112" s="2">
        <v>10</v>
      </c>
      <c r="K4112" s="2">
        <v>1</v>
      </c>
      <c r="L4112" s="3">
        <v>54740</v>
      </c>
      <c r="M4112" s="2" t="s">
        <v>20</v>
      </c>
      <c r="N4112" s="4" t="s">
        <v>21</v>
      </c>
    </row>
    <row r="4113" spans="1:14" x14ac:dyDescent="0.25">
      <c r="A4113" s="1" t="s">
        <v>361</v>
      </c>
      <c r="B4113" s="2" t="s">
        <v>2970</v>
      </c>
      <c r="C4113" s="2" t="s">
        <v>2971</v>
      </c>
      <c r="D4113" s="2" t="s">
        <v>17984</v>
      </c>
      <c r="E4113" s="2" t="s">
        <v>3608</v>
      </c>
      <c r="F4113" s="2">
        <v>55101500</v>
      </c>
      <c r="G4113" s="2" t="s">
        <v>490</v>
      </c>
      <c r="H4113" s="2">
        <v>4</v>
      </c>
      <c r="I4113" s="2">
        <v>4</v>
      </c>
      <c r="J4113" s="2">
        <v>10</v>
      </c>
      <c r="K4113" s="2">
        <v>1</v>
      </c>
      <c r="L4113" s="3">
        <v>26180</v>
      </c>
      <c r="M4113" s="2" t="s">
        <v>20</v>
      </c>
      <c r="N4113" s="4" t="s">
        <v>21</v>
      </c>
    </row>
    <row r="4114" spans="1:14" x14ac:dyDescent="0.25">
      <c r="A4114" s="1" t="s">
        <v>361</v>
      </c>
      <c r="B4114" s="2" t="s">
        <v>2970</v>
      </c>
      <c r="C4114" s="2" t="s">
        <v>2971</v>
      </c>
      <c r="D4114" s="2" t="s">
        <v>17984</v>
      </c>
      <c r="E4114" s="2" t="s">
        <v>3609</v>
      </c>
      <c r="F4114" s="2">
        <v>55101500</v>
      </c>
      <c r="G4114" s="2" t="s">
        <v>490</v>
      </c>
      <c r="H4114" s="2">
        <v>4</v>
      </c>
      <c r="I4114" s="2">
        <v>4</v>
      </c>
      <c r="J4114" s="2">
        <v>10</v>
      </c>
      <c r="K4114" s="2">
        <v>1</v>
      </c>
      <c r="L4114" s="3">
        <v>30940</v>
      </c>
      <c r="M4114" s="2" t="s">
        <v>20</v>
      </c>
      <c r="N4114" s="4" t="s">
        <v>21</v>
      </c>
    </row>
    <row r="4115" spans="1:14" x14ac:dyDescent="0.25">
      <c r="A4115" s="1" t="s">
        <v>361</v>
      </c>
      <c r="B4115" s="2" t="s">
        <v>2970</v>
      </c>
      <c r="C4115" s="2" t="s">
        <v>2971</v>
      </c>
      <c r="D4115" s="2" t="s">
        <v>17984</v>
      </c>
      <c r="E4115" s="2" t="s">
        <v>3610</v>
      </c>
      <c r="F4115" s="2">
        <v>55101500</v>
      </c>
      <c r="G4115" s="2" t="s">
        <v>490</v>
      </c>
      <c r="H4115" s="2">
        <v>4</v>
      </c>
      <c r="I4115" s="2">
        <v>4</v>
      </c>
      <c r="J4115" s="2">
        <v>10</v>
      </c>
      <c r="K4115" s="2">
        <v>1</v>
      </c>
      <c r="L4115" s="3">
        <v>892500</v>
      </c>
      <c r="M4115" s="2" t="s">
        <v>20</v>
      </c>
      <c r="N4115" s="4" t="s">
        <v>21</v>
      </c>
    </row>
    <row r="4116" spans="1:14" x14ac:dyDescent="0.25">
      <c r="A4116" s="1" t="s">
        <v>361</v>
      </c>
      <c r="B4116" s="2" t="s">
        <v>2970</v>
      </c>
      <c r="C4116" s="2" t="s">
        <v>2971</v>
      </c>
      <c r="D4116" s="2" t="s">
        <v>17984</v>
      </c>
      <c r="E4116" s="2" t="s">
        <v>3611</v>
      </c>
      <c r="F4116" s="2">
        <v>55101500</v>
      </c>
      <c r="G4116" s="2" t="s">
        <v>490</v>
      </c>
      <c r="H4116" s="2">
        <v>4</v>
      </c>
      <c r="I4116" s="2">
        <v>4</v>
      </c>
      <c r="J4116" s="2">
        <v>10</v>
      </c>
      <c r="K4116" s="2">
        <v>1</v>
      </c>
      <c r="L4116" s="3">
        <v>1071000</v>
      </c>
      <c r="M4116" s="2" t="s">
        <v>20</v>
      </c>
      <c r="N4116" s="4" t="s">
        <v>21</v>
      </c>
    </row>
    <row r="4117" spans="1:14" x14ac:dyDescent="0.25">
      <c r="A4117" s="1" t="s">
        <v>361</v>
      </c>
      <c r="B4117" s="2" t="s">
        <v>2970</v>
      </c>
      <c r="C4117" s="2" t="s">
        <v>2971</v>
      </c>
      <c r="D4117" s="2" t="s">
        <v>17984</v>
      </c>
      <c r="E4117" s="2" t="s">
        <v>3612</v>
      </c>
      <c r="F4117" s="2">
        <v>55101500</v>
      </c>
      <c r="G4117" s="2" t="s">
        <v>490</v>
      </c>
      <c r="H4117" s="2">
        <v>4</v>
      </c>
      <c r="I4117" s="2">
        <v>4</v>
      </c>
      <c r="J4117" s="2">
        <v>10</v>
      </c>
      <c r="K4117" s="2">
        <v>1</v>
      </c>
      <c r="L4117" s="3">
        <v>535500</v>
      </c>
      <c r="M4117" s="2" t="s">
        <v>20</v>
      </c>
      <c r="N4117" s="4" t="s">
        <v>21</v>
      </c>
    </row>
    <row r="4118" spans="1:14" x14ac:dyDescent="0.25">
      <c r="A4118" s="1" t="s">
        <v>361</v>
      </c>
      <c r="B4118" s="2" t="s">
        <v>2970</v>
      </c>
      <c r="C4118" s="2" t="s">
        <v>2971</v>
      </c>
      <c r="D4118" s="2" t="s">
        <v>17984</v>
      </c>
      <c r="E4118" s="2" t="s">
        <v>3613</v>
      </c>
      <c r="F4118" s="2">
        <v>55101500</v>
      </c>
      <c r="G4118" s="2" t="s">
        <v>490</v>
      </c>
      <c r="H4118" s="2">
        <v>4</v>
      </c>
      <c r="I4118" s="2">
        <v>4</v>
      </c>
      <c r="J4118" s="2">
        <v>10</v>
      </c>
      <c r="K4118" s="2">
        <v>1</v>
      </c>
      <c r="L4118" s="3">
        <v>71400</v>
      </c>
      <c r="M4118" s="2" t="s">
        <v>20</v>
      </c>
      <c r="N4118" s="4" t="s">
        <v>21</v>
      </c>
    </row>
    <row r="4119" spans="1:14" x14ac:dyDescent="0.25">
      <c r="A4119" s="1" t="s">
        <v>361</v>
      </c>
      <c r="B4119" s="2" t="s">
        <v>2970</v>
      </c>
      <c r="C4119" s="2" t="s">
        <v>2971</v>
      </c>
      <c r="D4119" s="2" t="s">
        <v>17984</v>
      </c>
      <c r="E4119" s="2" t="s">
        <v>3614</v>
      </c>
      <c r="F4119" s="2">
        <v>55101500</v>
      </c>
      <c r="G4119" s="2" t="s">
        <v>490</v>
      </c>
      <c r="H4119" s="2">
        <v>4</v>
      </c>
      <c r="I4119" s="2">
        <v>4</v>
      </c>
      <c r="J4119" s="2">
        <v>10</v>
      </c>
      <c r="K4119" s="2">
        <v>1</v>
      </c>
      <c r="L4119" s="3">
        <v>180800</v>
      </c>
      <c r="M4119" s="2" t="s">
        <v>20</v>
      </c>
      <c r="N4119" s="4" t="s">
        <v>21</v>
      </c>
    </row>
    <row r="4120" spans="1:14" x14ac:dyDescent="0.25">
      <c r="A4120" s="1" t="s">
        <v>361</v>
      </c>
      <c r="B4120" s="2" t="s">
        <v>2970</v>
      </c>
      <c r="C4120" s="2" t="s">
        <v>2971</v>
      </c>
      <c r="D4120" s="2" t="s">
        <v>17984</v>
      </c>
      <c r="E4120" s="2" t="s">
        <v>3614</v>
      </c>
      <c r="F4120" s="2">
        <v>55101500</v>
      </c>
      <c r="G4120" s="2" t="s">
        <v>490</v>
      </c>
      <c r="H4120" s="2">
        <v>4</v>
      </c>
      <c r="I4120" s="2">
        <v>4</v>
      </c>
      <c r="J4120" s="2">
        <v>10</v>
      </c>
      <c r="K4120" s="2">
        <v>1</v>
      </c>
      <c r="L4120" s="3">
        <v>113000</v>
      </c>
      <c r="M4120" s="2" t="s">
        <v>20</v>
      </c>
      <c r="N4120" s="4" t="s">
        <v>21</v>
      </c>
    </row>
    <row r="4121" spans="1:14" x14ac:dyDescent="0.25">
      <c r="A4121" s="1" t="s">
        <v>361</v>
      </c>
      <c r="B4121" s="2" t="s">
        <v>2970</v>
      </c>
      <c r="C4121" s="2" t="s">
        <v>2971</v>
      </c>
      <c r="D4121" s="2" t="s">
        <v>17984</v>
      </c>
      <c r="E4121" s="2" t="s">
        <v>3615</v>
      </c>
      <c r="F4121" s="2">
        <v>55101500</v>
      </c>
      <c r="G4121" s="2" t="s">
        <v>490</v>
      </c>
      <c r="H4121" s="2">
        <v>4</v>
      </c>
      <c r="I4121" s="2">
        <v>4</v>
      </c>
      <c r="J4121" s="2">
        <v>10</v>
      </c>
      <c r="K4121" s="2">
        <v>1</v>
      </c>
      <c r="L4121" s="3">
        <v>133280</v>
      </c>
      <c r="M4121" s="2" t="s">
        <v>20</v>
      </c>
      <c r="N4121" s="4" t="s">
        <v>21</v>
      </c>
    </row>
    <row r="4122" spans="1:14" x14ac:dyDescent="0.25">
      <c r="A4122" s="1" t="s">
        <v>361</v>
      </c>
      <c r="B4122" s="2" t="s">
        <v>2970</v>
      </c>
      <c r="C4122" s="2" t="s">
        <v>2971</v>
      </c>
      <c r="D4122" s="2" t="s">
        <v>17984</v>
      </c>
      <c r="E4122" s="2" t="s">
        <v>3616</v>
      </c>
      <c r="F4122" s="2">
        <v>55101500</v>
      </c>
      <c r="G4122" s="2" t="s">
        <v>490</v>
      </c>
      <c r="H4122" s="2">
        <v>4</v>
      </c>
      <c r="I4122" s="2">
        <v>4</v>
      </c>
      <c r="J4122" s="2">
        <v>10</v>
      </c>
      <c r="K4122" s="2">
        <v>1</v>
      </c>
      <c r="L4122" s="3">
        <v>76160</v>
      </c>
      <c r="M4122" s="2" t="s">
        <v>20</v>
      </c>
      <c r="N4122" s="4" t="s">
        <v>21</v>
      </c>
    </row>
    <row r="4123" spans="1:14" x14ac:dyDescent="0.25">
      <c r="A4123" s="1" t="s">
        <v>361</v>
      </c>
      <c r="B4123" s="2" t="s">
        <v>2970</v>
      </c>
      <c r="C4123" s="2" t="s">
        <v>2971</v>
      </c>
      <c r="D4123" s="2" t="s">
        <v>17984</v>
      </c>
      <c r="E4123" s="2" t="s">
        <v>3617</v>
      </c>
      <c r="F4123" s="2">
        <v>55101500</v>
      </c>
      <c r="G4123" s="2" t="s">
        <v>490</v>
      </c>
      <c r="H4123" s="2">
        <v>4</v>
      </c>
      <c r="I4123" s="2">
        <v>4</v>
      </c>
      <c r="J4123" s="2">
        <v>10</v>
      </c>
      <c r="K4123" s="2">
        <v>1</v>
      </c>
      <c r="L4123" s="3">
        <v>166600</v>
      </c>
      <c r="M4123" s="2" t="s">
        <v>20</v>
      </c>
      <c r="N4123" s="4" t="s">
        <v>21</v>
      </c>
    </row>
    <row r="4124" spans="1:14" x14ac:dyDescent="0.25">
      <c r="A4124" s="1" t="s">
        <v>361</v>
      </c>
      <c r="B4124" s="2" t="s">
        <v>2970</v>
      </c>
      <c r="C4124" s="2" t="s">
        <v>2971</v>
      </c>
      <c r="D4124" s="2" t="s">
        <v>17984</v>
      </c>
      <c r="E4124" s="2" t="s">
        <v>3618</v>
      </c>
      <c r="F4124" s="2">
        <v>55101500</v>
      </c>
      <c r="G4124" s="2" t="s">
        <v>490</v>
      </c>
      <c r="H4124" s="2">
        <v>4</v>
      </c>
      <c r="I4124" s="2">
        <v>4</v>
      </c>
      <c r="J4124" s="2">
        <v>10</v>
      </c>
      <c r="K4124" s="2">
        <v>1</v>
      </c>
      <c r="L4124" s="3">
        <v>119000</v>
      </c>
      <c r="M4124" s="2" t="s">
        <v>20</v>
      </c>
      <c r="N4124" s="4" t="s">
        <v>21</v>
      </c>
    </row>
    <row r="4125" spans="1:14" x14ac:dyDescent="0.25">
      <c r="A4125" s="1" t="s">
        <v>361</v>
      </c>
      <c r="B4125" s="2" t="s">
        <v>2970</v>
      </c>
      <c r="C4125" s="2" t="s">
        <v>2971</v>
      </c>
      <c r="D4125" s="2" t="s">
        <v>17984</v>
      </c>
      <c r="E4125" s="2" t="s">
        <v>3619</v>
      </c>
      <c r="F4125" s="2">
        <v>55101500</v>
      </c>
      <c r="G4125" s="2" t="s">
        <v>490</v>
      </c>
      <c r="H4125" s="2">
        <v>4</v>
      </c>
      <c r="I4125" s="2">
        <v>4</v>
      </c>
      <c r="J4125" s="2">
        <v>10</v>
      </c>
      <c r="K4125" s="2">
        <v>1</v>
      </c>
      <c r="L4125" s="3">
        <v>89250</v>
      </c>
      <c r="M4125" s="2" t="s">
        <v>20</v>
      </c>
      <c r="N4125" s="4" t="s">
        <v>21</v>
      </c>
    </row>
    <row r="4126" spans="1:14" x14ac:dyDescent="0.25">
      <c r="A4126" s="1" t="s">
        <v>361</v>
      </c>
      <c r="B4126" s="2" t="s">
        <v>2970</v>
      </c>
      <c r="C4126" s="2" t="s">
        <v>2971</v>
      </c>
      <c r="D4126" s="2" t="s">
        <v>17984</v>
      </c>
      <c r="E4126" s="2" t="s">
        <v>3620</v>
      </c>
      <c r="F4126" s="2">
        <v>55101500</v>
      </c>
      <c r="G4126" s="2" t="s">
        <v>490</v>
      </c>
      <c r="H4126" s="2">
        <v>4</v>
      </c>
      <c r="I4126" s="2">
        <v>4</v>
      </c>
      <c r="J4126" s="2">
        <v>10</v>
      </c>
      <c r="K4126" s="2">
        <v>1</v>
      </c>
      <c r="L4126" s="3">
        <v>33320</v>
      </c>
      <c r="M4126" s="2" t="s">
        <v>20</v>
      </c>
      <c r="N4126" s="4" t="s">
        <v>21</v>
      </c>
    </row>
    <row r="4127" spans="1:14" x14ac:dyDescent="0.25">
      <c r="A4127" s="1" t="s">
        <v>361</v>
      </c>
      <c r="B4127" s="2" t="s">
        <v>2970</v>
      </c>
      <c r="C4127" s="2" t="s">
        <v>2971</v>
      </c>
      <c r="D4127" s="2" t="s">
        <v>17984</v>
      </c>
      <c r="E4127" s="2" t="s">
        <v>3621</v>
      </c>
      <c r="F4127" s="2">
        <v>55101500</v>
      </c>
      <c r="G4127" s="2" t="s">
        <v>490</v>
      </c>
      <c r="H4127" s="2">
        <v>4</v>
      </c>
      <c r="I4127" s="2">
        <v>4</v>
      </c>
      <c r="J4127" s="2">
        <v>10</v>
      </c>
      <c r="K4127" s="2">
        <v>1</v>
      </c>
      <c r="L4127" s="3">
        <v>124950</v>
      </c>
      <c r="M4127" s="2" t="s">
        <v>20</v>
      </c>
      <c r="N4127" s="4" t="s">
        <v>21</v>
      </c>
    </row>
    <row r="4128" spans="1:14" x14ac:dyDescent="0.25">
      <c r="A4128" s="1" t="s">
        <v>361</v>
      </c>
      <c r="B4128" s="2" t="s">
        <v>2970</v>
      </c>
      <c r="C4128" s="2" t="s">
        <v>2971</v>
      </c>
      <c r="D4128" s="2" t="s">
        <v>17984</v>
      </c>
      <c r="E4128" s="2" t="s">
        <v>3622</v>
      </c>
      <c r="F4128" s="2">
        <v>55101500</v>
      </c>
      <c r="G4128" s="2" t="s">
        <v>490</v>
      </c>
      <c r="H4128" s="2">
        <v>4</v>
      </c>
      <c r="I4128" s="2">
        <v>4</v>
      </c>
      <c r="J4128" s="2">
        <v>10</v>
      </c>
      <c r="K4128" s="2">
        <v>1</v>
      </c>
      <c r="L4128" s="3">
        <v>83300</v>
      </c>
      <c r="M4128" s="2" t="s">
        <v>20</v>
      </c>
      <c r="N4128" s="4" t="s">
        <v>21</v>
      </c>
    </row>
    <row r="4129" spans="1:14" x14ac:dyDescent="0.25">
      <c r="A4129" s="1" t="s">
        <v>361</v>
      </c>
      <c r="B4129" s="2" t="s">
        <v>2970</v>
      </c>
      <c r="C4129" s="2" t="s">
        <v>2971</v>
      </c>
      <c r="D4129" s="2" t="s">
        <v>17984</v>
      </c>
      <c r="E4129" s="2" t="s">
        <v>3623</v>
      </c>
      <c r="F4129" s="2">
        <v>55101500</v>
      </c>
      <c r="G4129" s="2" t="s">
        <v>490</v>
      </c>
      <c r="H4129" s="2">
        <v>4</v>
      </c>
      <c r="I4129" s="2">
        <v>4</v>
      </c>
      <c r="J4129" s="2">
        <v>10</v>
      </c>
      <c r="K4129" s="2">
        <v>1</v>
      </c>
      <c r="L4129" s="3">
        <v>66640</v>
      </c>
      <c r="M4129" s="2" t="s">
        <v>20</v>
      </c>
      <c r="N4129" s="4" t="s">
        <v>21</v>
      </c>
    </row>
    <row r="4130" spans="1:14" x14ac:dyDescent="0.25">
      <c r="A4130" s="1" t="s">
        <v>361</v>
      </c>
      <c r="B4130" s="2" t="s">
        <v>2970</v>
      </c>
      <c r="C4130" s="2" t="s">
        <v>2971</v>
      </c>
      <c r="D4130" s="2" t="s">
        <v>17984</v>
      </c>
      <c r="E4130" s="2" t="s">
        <v>3624</v>
      </c>
      <c r="F4130" s="2">
        <v>55101500</v>
      </c>
      <c r="G4130" s="2" t="s">
        <v>490</v>
      </c>
      <c r="H4130" s="2">
        <v>4</v>
      </c>
      <c r="I4130" s="2">
        <v>4</v>
      </c>
      <c r="J4130" s="2">
        <v>10</v>
      </c>
      <c r="K4130" s="2">
        <v>1</v>
      </c>
      <c r="L4130" s="3">
        <v>53550</v>
      </c>
      <c r="M4130" s="2" t="s">
        <v>20</v>
      </c>
      <c r="N4130" s="4" t="s">
        <v>21</v>
      </c>
    </row>
    <row r="4131" spans="1:14" x14ac:dyDescent="0.25">
      <c r="A4131" s="1" t="s">
        <v>361</v>
      </c>
      <c r="B4131" s="2" t="s">
        <v>2970</v>
      </c>
      <c r="C4131" s="2" t="s">
        <v>2971</v>
      </c>
      <c r="D4131" s="2" t="s">
        <v>17984</v>
      </c>
      <c r="E4131" s="2" t="s">
        <v>3625</v>
      </c>
      <c r="F4131" s="2">
        <v>55101500</v>
      </c>
      <c r="G4131" s="2" t="s">
        <v>490</v>
      </c>
      <c r="H4131" s="2">
        <v>4</v>
      </c>
      <c r="I4131" s="2">
        <v>4</v>
      </c>
      <c r="J4131" s="2">
        <v>10</v>
      </c>
      <c r="K4131" s="2">
        <v>1</v>
      </c>
      <c r="L4131" s="3">
        <v>124950</v>
      </c>
      <c r="M4131" s="2" t="s">
        <v>20</v>
      </c>
      <c r="N4131" s="4" t="s">
        <v>21</v>
      </c>
    </row>
    <row r="4132" spans="1:14" x14ac:dyDescent="0.25">
      <c r="A4132" s="1" t="s">
        <v>361</v>
      </c>
      <c r="B4132" s="2" t="s">
        <v>2970</v>
      </c>
      <c r="C4132" s="2" t="s">
        <v>2971</v>
      </c>
      <c r="D4132" s="2" t="s">
        <v>17984</v>
      </c>
      <c r="E4132" s="2" t="s">
        <v>3626</v>
      </c>
      <c r="F4132" s="2">
        <v>55101500</v>
      </c>
      <c r="G4132" s="2" t="s">
        <v>490</v>
      </c>
      <c r="H4132" s="2">
        <v>4</v>
      </c>
      <c r="I4132" s="2">
        <v>4</v>
      </c>
      <c r="J4132" s="2">
        <v>10</v>
      </c>
      <c r="K4132" s="2">
        <v>1</v>
      </c>
      <c r="L4132" s="3">
        <v>99008</v>
      </c>
      <c r="M4132" s="2" t="s">
        <v>20</v>
      </c>
      <c r="N4132" s="4" t="s">
        <v>21</v>
      </c>
    </row>
    <row r="4133" spans="1:14" x14ac:dyDescent="0.25">
      <c r="A4133" s="1" t="s">
        <v>361</v>
      </c>
      <c r="B4133" s="2" t="s">
        <v>2970</v>
      </c>
      <c r="C4133" s="2" t="s">
        <v>2971</v>
      </c>
      <c r="D4133" s="2" t="s">
        <v>17984</v>
      </c>
      <c r="E4133" s="2" t="s">
        <v>3627</v>
      </c>
      <c r="F4133" s="2">
        <v>55101500</v>
      </c>
      <c r="G4133" s="2" t="s">
        <v>490</v>
      </c>
      <c r="H4133" s="2">
        <v>4</v>
      </c>
      <c r="I4133" s="2">
        <v>4</v>
      </c>
      <c r="J4133" s="2">
        <v>10</v>
      </c>
      <c r="K4133" s="2">
        <v>1</v>
      </c>
      <c r="L4133" s="3">
        <v>24633</v>
      </c>
      <c r="M4133" s="2" t="s">
        <v>20</v>
      </c>
      <c r="N4133" s="4" t="s">
        <v>21</v>
      </c>
    </row>
    <row r="4134" spans="1:14" x14ac:dyDescent="0.25">
      <c r="A4134" s="1" t="s">
        <v>361</v>
      </c>
      <c r="B4134" s="2" t="s">
        <v>2970</v>
      </c>
      <c r="C4134" s="2" t="s">
        <v>2971</v>
      </c>
      <c r="D4134" s="2" t="s">
        <v>17984</v>
      </c>
      <c r="E4134" s="2" t="s">
        <v>3628</v>
      </c>
      <c r="F4134" s="2">
        <v>55101500</v>
      </c>
      <c r="G4134" s="2" t="s">
        <v>490</v>
      </c>
      <c r="H4134" s="2">
        <v>4</v>
      </c>
      <c r="I4134" s="2">
        <v>4</v>
      </c>
      <c r="J4134" s="2">
        <v>10</v>
      </c>
      <c r="K4134" s="2">
        <v>1</v>
      </c>
      <c r="L4134" s="3">
        <v>19635</v>
      </c>
      <c r="M4134" s="2" t="s">
        <v>20</v>
      </c>
      <c r="N4134" s="4" t="s">
        <v>21</v>
      </c>
    </row>
    <row r="4135" spans="1:14" x14ac:dyDescent="0.25">
      <c r="A4135" s="1" t="s">
        <v>361</v>
      </c>
      <c r="B4135" s="2" t="s">
        <v>2970</v>
      </c>
      <c r="C4135" s="2" t="s">
        <v>2971</v>
      </c>
      <c r="D4135" s="2" t="s">
        <v>17984</v>
      </c>
      <c r="E4135" s="2" t="s">
        <v>3629</v>
      </c>
      <c r="F4135" s="2">
        <v>55101500</v>
      </c>
      <c r="G4135" s="2" t="s">
        <v>490</v>
      </c>
      <c r="H4135" s="2">
        <v>4</v>
      </c>
      <c r="I4135" s="2">
        <v>4</v>
      </c>
      <c r="J4135" s="2">
        <v>10</v>
      </c>
      <c r="K4135" s="2">
        <v>1</v>
      </c>
      <c r="L4135" s="3">
        <v>1308000</v>
      </c>
      <c r="M4135" s="2" t="s">
        <v>20</v>
      </c>
      <c r="N4135" s="4" t="s">
        <v>21</v>
      </c>
    </row>
    <row r="4136" spans="1:14" x14ac:dyDescent="0.25">
      <c r="A4136" s="1" t="s">
        <v>361</v>
      </c>
      <c r="B4136" s="2" t="s">
        <v>2970</v>
      </c>
      <c r="C4136" s="2" t="s">
        <v>2971</v>
      </c>
      <c r="D4136" s="2" t="s">
        <v>17984</v>
      </c>
      <c r="E4136" s="2" t="s">
        <v>3630</v>
      </c>
      <c r="F4136" s="2">
        <v>55101500</v>
      </c>
      <c r="G4136" s="2" t="s">
        <v>490</v>
      </c>
      <c r="H4136" s="2">
        <v>4</v>
      </c>
      <c r="I4136" s="2">
        <v>4</v>
      </c>
      <c r="J4136" s="2">
        <v>10</v>
      </c>
      <c r="K4136" s="2">
        <v>1</v>
      </c>
      <c r="L4136" s="3">
        <v>2124400</v>
      </c>
      <c r="M4136" s="2" t="s">
        <v>20</v>
      </c>
      <c r="N4136" s="4" t="s">
        <v>21</v>
      </c>
    </row>
    <row r="4137" spans="1:14" x14ac:dyDescent="0.25">
      <c r="A4137" s="1" t="s">
        <v>361</v>
      </c>
      <c r="B4137" s="2" t="s">
        <v>162</v>
      </c>
      <c r="C4137" s="2" t="s">
        <v>567</v>
      </c>
      <c r="D4137" s="2" t="s">
        <v>17885</v>
      </c>
      <c r="E4137" s="2" t="s">
        <v>3631</v>
      </c>
      <c r="F4137" s="2">
        <v>72154500</v>
      </c>
      <c r="G4137" s="2" t="s">
        <v>490</v>
      </c>
      <c r="H4137" s="2">
        <v>5</v>
      </c>
      <c r="I4137" s="2">
        <v>4</v>
      </c>
      <c r="J4137" s="2">
        <v>10</v>
      </c>
      <c r="K4137" s="2">
        <v>1</v>
      </c>
      <c r="L4137" s="3">
        <v>14962500</v>
      </c>
      <c r="M4137" s="2" t="s">
        <v>20</v>
      </c>
      <c r="N4137" s="4" t="s">
        <v>21</v>
      </c>
    </row>
    <row r="4138" spans="1:14" x14ac:dyDescent="0.25">
      <c r="A4138" s="1" t="s">
        <v>361</v>
      </c>
      <c r="B4138" s="2" t="s">
        <v>103</v>
      </c>
      <c r="C4138" s="2" t="s">
        <v>104</v>
      </c>
      <c r="D4138" s="2" t="s">
        <v>105</v>
      </c>
      <c r="E4138" s="2" t="s">
        <v>3632</v>
      </c>
      <c r="F4138" s="2">
        <v>44103112</v>
      </c>
      <c r="G4138" s="2" t="s">
        <v>490</v>
      </c>
      <c r="H4138" s="2">
        <v>5</v>
      </c>
      <c r="I4138" s="2">
        <v>4</v>
      </c>
      <c r="J4138" s="2">
        <v>16</v>
      </c>
      <c r="K4138" s="2">
        <v>2</v>
      </c>
      <c r="L4138" s="3">
        <v>1350000</v>
      </c>
      <c r="M4138" s="2" t="s">
        <v>0</v>
      </c>
      <c r="N4138" s="4" t="s">
        <v>21</v>
      </c>
    </row>
    <row r="4139" spans="1:14" x14ac:dyDescent="0.25">
      <c r="A4139" s="1" t="s">
        <v>361</v>
      </c>
      <c r="B4139" s="2" t="s">
        <v>103</v>
      </c>
      <c r="C4139" s="2" t="s">
        <v>104</v>
      </c>
      <c r="D4139" s="2" t="s">
        <v>105</v>
      </c>
      <c r="E4139" s="2" t="s">
        <v>3633</v>
      </c>
      <c r="F4139" s="2">
        <v>44103112</v>
      </c>
      <c r="G4139" s="2" t="s">
        <v>490</v>
      </c>
      <c r="H4139" s="2">
        <v>5</v>
      </c>
      <c r="I4139" s="2">
        <v>4</v>
      </c>
      <c r="J4139" s="2">
        <v>16</v>
      </c>
      <c r="K4139" s="2">
        <v>2</v>
      </c>
      <c r="L4139" s="3">
        <v>1100000</v>
      </c>
      <c r="M4139" s="2" t="s">
        <v>0</v>
      </c>
      <c r="N4139" s="4" t="s">
        <v>21</v>
      </c>
    </row>
    <row r="4140" spans="1:14" x14ac:dyDescent="0.25">
      <c r="A4140" s="1" t="s">
        <v>361</v>
      </c>
      <c r="B4140" s="2" t="s">
        <v>103</v>
      </c>
      <c r="C4140" s="2" t="s">
        <v>104</v>
      </c>
      <c r="D4140" s="2" t="s">
        <v>105</v>
      </c>
      <c r="E4140" s="2" t="s">
        <v>3634</v>
      </c>
      <c r="F4140" s="2">
        <v>44103112</v>
      </c>
      <c r="G4140" s="2" t="s">
        <v>490</v>
      </c>
      <c r="H4140" s="2">
        <v>5</v>
      </c>
      <c r="I4140" s="2">
        <v>4</v>
      </c>
      <c r="J4140" s="2">
        <v>16</v>
      </c>
      <c r="K4140" s="2">
        <v>2</v>
      </c>
      <c r="L4140" s="3">
        <v>1350000</v>
      </c>
      <c r="M4140" s="2" t="s">
        <v>0</v>
      </c>
      <c r="N4140" s="4" t="s">
        <v>21</v>
      </c>
    </row>
    <row r="4141" spans="1:14" x14ac:dyDescent="0.25">
      <c r="A4141" s="1" t="s">
        <v>361</v>
      </c>
      <c r="B4141" s="2" t="s">
        <v>162</v>
      </c>
      <c r="C4141" s="2" t="s">
        <v>457</v>
      </c>
      <c r="D4141" s="2" t="s">
        <v>17868</v>
      </c>
      <c r="E4141" s="2" t="s">
        <v>3635</v>
      </c>
      <c r="F4141" s="2">
        <v>78181500</v>
      </c>
      <c r="G4141" s="2" t="s">
        <v>490</v>
      </c>
      <c r="H4141" s="2">
        <v>5</v>
      </c>
      <c r="I4141" s="2">
        <v>4</v>
      </c>
      <c r="J4141" s="2">
        <v>10</v>
      </c>
      <c r="K4141" s="2">
        <v>1</v>
      </c>
      <c r="L4141" s="3">
        <v>25000000</v>
      </c>
      <c r="M4141" s="2" t="s">
        <v>20</v>
      </c>
      <c r="N4141" s="4" t="s">
        <v>21</v>
      </c>
    </row>
    <row r="4142" spans="1:14" x14ac:dyDescent="0.25">
      <c r="A4142" s="1" t="s">
        <v>361</v>
      </c>
      <c r="B4142" s="2" t="s">
        <v>162</v>
      </c>
      <c r="C4142" s="2" t="s">
        <v>457</v>
      </c>
      <c r="D4142" s="2" t="s">
        <v>17868</v>
      </c>
      <c r="E4142" s="2" t="s">
        <v>3635</v>
      </c>
      <c r="F4142" s="2">
        <v>78181500</v>
      </c>
      <c r="G4142" s="2" t="s">
        <v>490</v>
      </c>
      <c r="H4142" s="2">
        <v>5</v>
      </c>
      <c r="I4142" s="2">
        <v>4</v>
      </c>
      <c r="J4142" s="2">
        <v>10</v>
      </c>
      <c r="K4142" s="2">
        <v>1</v>
      </c>
      <c r="L4142" s="3">
        <v>6000000</v>
      </c>
      <c r="M4142" s="2" t="s">
        <v>20</v>
      </c>
      <c r="N4142" s="4" t="s">
        <v>21</v>
      </c>
    </row>
    <row r="4143" spans="1:14" x14ac:dyDescent="0.25">
      <c r="A4143" s="1" t="s">
        <v>361</v>
      </c>
      <c r="B4143" s="2" t="s">
        <v>189</v>
      </c>
      <c r="C4143" s="2" t="s">
        <v>2639</v>
      </c>
      <c r="D4143" s="2" t="s">
        <v>17963</v>
      </c>
      <c r="E4143" s="2" t="s">
        <v>3636</v>
      </c>
      <c r="F4143" s="2">
        <v>72154019</v>
      </c>
      <c r="G4143" s="2" t="s">
        <v>490</v>
      </c>
      <c r="H4143" s="2">
        <v>5</v>
      </c>
      <c r="I4143" s="2">
        <v>4</v>
      </c>
      <c r="J4143" s="2">
        <v>10</v>
      </c>
      <c r="K4143" s="2">
        <v>1</v>
      </c>
      <c r="L4143" s="3">
        <v>11090000</v>
      </c>
      <c r="M4143" s="2" t="s">
        <v>20</v>
      </c>
      <c r="N4143" s="4" t="s">
        <v>21</v>
      </c>
    </row>
    <row r="4144" spans="1:14" x14ac:dyDescent="0.25">
      <c r="A4144" s="1" t="s">
        <v>361</v>
      </c>
      <c r="B4144" s="2" t="s">
        <v>181</v>
      </c>
      <c r="C4144" s="2" t="s">
        <v>182</v>
      </c>
      <c r="D4144" s="2" t="s">
        <v>183</v>
      </c>
      <c r="E4144" s="2" t="s">
        <v>3637</v>
      </c>
      <c r="F4144" s="2">
        <v>76111501</v>
      </c>
      <c r="G4144" s="2" t="s">
        <v>490</v>
      </c>
      <c r="H4144" s="2">
        <v>8</v>
      </c>
      <c r="I4144" s="2">
        <v>4</v>
      </c>
      <c r="J4144" s="2">
        <v>10</v>
      </c>
      <c r="K4144" s="2">
        <v>1</v>
      </c>
      <c r="L4144" s="3">
        <v>23713938</v>
      </c>
      <c r="M4144" s="2" t="s">
        <v>20</v>
      </c>
      <c r="N4144" s="4" t="s">
        <v>17384</v>
      </c>
    </row>
    <row r="4145" spans="1:14" x14ac:dyDescent="0.25">
      <c r="A4145" s="1" t="s">
        <v>361</v>
      </c>
      <c r="B4145" s="2" t="s">
        <v>162</v>
      </c>
      <c r="C4145" s="2" t="s">
        <v>567</v>
      </c>
      <c r="D4145" s="2" t="s">
        <v>17885</v>
      </c>
      <c r="E4145" s="2" t="s">
        <v>3638</v>
      </c>
      <c r="F4145" s="2">
        <v>72154053</v>
      </c>
      <c r="G4145" s="2" t="s">
        <v>490</v>
      </c>
      <c r="H4145" s="2">
        <v>5</v>
      </c>
      <c r="I4145" s="2">
        <v>4</v>
      </c>
      <c r="J4145" s="2">
        <v>10</v>
      </c>
      <c r="K4145" s="2">
        <v>1</v>
      </c>
      <c r="L4145" s="3">
        <v>3499330</v>
      </c>
      <c r="M4145" s="2" t="s">
        <v>20</v>
      </c>
      <c r="N4145" s="4" t="s">
        <v>21</v>
      </c>
    </row>
    <row r="4146" spans="1:14" x14ac:dyDescent="0.25">
      <c r="A4146" s="1" t="s">
        <v>361</v>
      </c>
      <c r="B4146" s="2" t="s">
        <v>162</v>
      </c>
      <c r="C4146" s="2" t="s">
        <v>567</v>
      </c>
      <c r="D4146" s="2" t="s">
        <v>17885</v>
      </c>
      <c r="E4146" s="2" t="s">
        <v>3639</v>
      </c>
      <c r="F4146" s="2">
        <v>73152108</v>
      </c>
      <c r="G4146" s="2" t="s">
        <v>490</v>
      </c>
      <c r="H4146" s="2">
        <v>4</v>
      </c>
      <c r="I4146" s="2">
        <v>4</v>
      </c>
      <c r="J4146" s="2">
        <v>10</v>
      </c>
      <c r="K4146" s="2">
        <v>1</v>
      </c>
      <c r="L4146" s="3">
        <v>894000</v>
      </c>
      <c r="M4146" s="2" t="s">
        <v>20</v>
      </c>
      <c r="N4146" s="4" t="s">
        <v>21</v>
      </c>
    </row>
    <row r="4147" spans="1:14" x14ac:dyDescent="0.25">
      <c r="A4147" s="1" t="s">
        <v>361</v>
      </c>
      <c r="B4147" s="2" t="s">
        <v>162</v>
      </c>
      <c r="C4147" s="2" t="s">
        <v>567</v>
      </c>
      <c r="D4147" s="2" t="s">
        <v>17885</v>
      </c>
      <c r="E4147" s="2" t="s">
        <v>3640</v>
      </c>
      <c r="F4147" s="2">
        <v>73152108</v>
      </c>
      <c r="G4147" s="2" t="s">
        <v>490</v>
      </c>
      <c r="H4147" s="2">
        <v>4</v>
      </c>
      <c r="I4147" s="2">
        <v>4</v>
      </c>
      <c r="J4147" s="2">
        <v>10</v>
      </c>
      <c r="K4147" s="2">
        <v>1</v>
      </c>
      <c r="L4147" s="3">
        <v>6355700</v>
      </c>
      <c r="M4147" s="2" t="s">
        <v>20</v>
      </c>
      <c r="N4147" s="4" t="s">
        <v>21</v>
      </c>
    </row>
    <row r="4148" spans="1:14" x14ac:dyDescent="0.25">
      <c r="A4148" s="1" t="s">
        <v>361</v>
      </c>
      <c r="B4148" s="2" t="s">
        <v>3145</v>
      </c>
      <c r="C4148" s="2" t="s">
        <v>3145</v>
      </c>
      <c r="D4148" s="2" t="s">
        <v>17994</v>
      </c>
      <c r="E4148" s="2" t="s">
        <v>3641</v>
      </c>
      <c r="F4148" s="2">
        <v>93161600</v>
      </c>
      <c r="G4148" s="2" t="s">
        <v>17856</v>
      </c>
      <c r="H4148" s="2">
        <v>1</v>
      </c>
      <c r="I4148" s="2">
        <v>6</v>
      </c>
      <c r="J4148" s="2">
        <v>10</v>
      </c>
      <c r="K4148" s="2">
        <v>1</v>
      </c>
      <c r="L4148" s="3">
        <v>2808858</v>
      </c>
      <c r="M4148" s="2" t="s">
        <v>20</v>
      </c>
      <c r="N4148" s="4" t="s">
        <v>21</v>
      </c>
    </row>
    <row r="4149" spans="1:14" x14ac:dyDescent="0.25">
      <c r="A4149" s="1" t="s">
        <v>361</v>
      </c>
      <c r="B4149" s="2" t="s">
        <v>477</v>
      </c>
      <c r="C4149" s="2" t="s">
        <v>478</v>
      </c>
      <c r="D4149" s="2" t="s">
        <v>17875</v>
      </c>
      <c r="E4149" s="2" t="s">
        <v>3642</v>
      </c>
      <c r="F4149" s="2">
        <v>83101807</v>
      </c>
      <c r="G4149" s="2" t="s">
        <v>330</v>
      </c>
      <c r="H4149" s="2">
        <v>1</v>
      </c>
      <c r="I4149" s="2">
        <v>12</v>
      </c>
      <c r="J4149" s="2">
        <v>10</v>
      </c>
      <c r="K4149" s="2">
        <v>1</v>
      </c>
      <c r="L4149" s="3">
        <v>1538390</v>
      </c>
      <c r="M4149" s="2" t="s">
        <v>20</v>
      </c>
      <c r="N4149" s="4" t="s">
        <v>21</v>
      </c>
    </row>
    <row r="4150" spans="1:14" x14ac:dyDescent="0.25">
      <c r="A4150" s="1" t="s">
        <v>361</v>
      </c>
      <c r="B4150" s="2" t="s">
        <v>477</v>
      </c>
      <c r="C4150" s="2" t="s">
        <v>478</v>
      </c>
      <c r="D4150" s="2" t="s">
        <v>17875</v>
      </c>
      <c r="E4150" s="2" t="s">
        <v>3643</v>
      </c>
      <c r="F4150" s="2">
        <v>83101807</v>
      </c>
      <c r="G4150" s="2" t="s">
        <v>330</v>
      </c>
      <c r="H4150" s="2">
        <v>1</v>
      </c>
      <c r="I4150" s="2">
        <v>12</v>
      </c>
      <c r="J4150" s="2">
        <v>10</v>
      </c>
      <c r="K4150" s="2">
        <v>1</v>
      </c>
      <c r="L4150" s="3">
        <v>108223206</v>
      </c>
      <c r="M4150" s="2" t="s">
        <v>20</v>
      </c>
      <c r="N4150" s="4" t="s">
        <v>21</v>
      </c>
    </row>
    <row r="4151" spans="1:14" x14ac:dyDescent="0.25">
      <c r="A4151" s="1" t="s">
        <v>361</v>
      </c>
      <c r="B4151" s="2" t="s">
        <v>477</v>
      </c>
      <c r="C4151" s="2" t="s">
        <v>478</v>
      </c>
      <c r="D4151" s="2" t="s">
        <v>17875</v>
      </c>
      <c r="E4151" s="2" t="s">
        <v>3644</v>
      </c>
      <c r="F4151" s="2">
        <v>83101807</v>
      </c>
      <c r="G4151" s="2" t="s">
        <v>496</v>
      </c>
      <c r="H4151" s="2">
        <v>1</v>
      </c>
      <c r="I4151" s="2">
        <v>6</v>
      </c>
      <c r="J4151" s="2">
        <v>10</v>
      </c>
      <c r="K4151" s="2">
        <v>1</v>
      </c>
      <c r="L4151" s="3">
        <v>286334666</v>
      </c>
      <c r="M4151" s="2" t="s">
        <v>20</v>
      </c>
      <c r="N4151" s="4" t="s">
        <v>21</v>
      </c>
    </row>
    <row r="4152" spans="1:14" x14ac:dyDescent="0.25">
      <c r="A4152" s="1" t="s">
        <v>361</v>
      </c>
      <c r="B4152" s="2" t="s">
        <v>477</v>
      </c>
      <c r="C4152" s="2" t="s">
        <v>478</v>
      </c>
      <c r="D4152" s="2" t="s">
        <v>17875</v>
      </c>
      <c r="E4152" s="2" t="s">
        <v>3645</v>
      </c>
      <c r="F4152" s="2">
        <v>83101807</v>
      </c>
      <c r="G4152" s="2" t="s">
        <v>496</v>
      </c>
      <c r="H4152" s="2">
        <v>1</v>
      </c>
      <c r="I4152" s="2">
        <v>6</v>
      </c>
      <c r="J4152" s="2">
        <v>10</v>
      </c>
      <c r="K4152" s="2">
        <v>1</v>
      </c>
      <c r="L4152" s="3">
        <v>1426630</v>
      </c>
      <c r="M4152" s="2" t="s">
        <v>20</v>
      </c>
      <c r="N4152" s="4" t="s">
        <v>21</v>
      </c>
    </row>
    <row r="4153" spans="1:14" x14ac:dyDescent="0.25">
      <c r="A4153" s="1" t="s">
        <v>361</v>
      </c>
      <c r="B4153" s="2" t="s">
        <v>477</v>
      </c>
      <c r="C4153" s="2" t="s">
        <v>478</v>
      </c>
      <c r="D4153" s="2" t="s">
        <v>17875</v>
      </c>
      <c r="E4153" s="2" t="s">
        <v>3646</v>
      </c>
      <c r="F4153" s="2">
        <v>83101807</v>
      </c>
      <c r="G4153" s="2" t="s">
        <v>330</v>
      </c>
      <c r="H4153" s="2">
        <v>1</v>
      </c>
      <c r="I4153" s="2">
        <v>12</v>
      </c>
      <c r="J4153" s="2">
        <v>10</v>
      </c>
      <c r="K4153" s="2">
        <v>1</v>
      </c>
      <c r="L4153" s="3">
        <v>270032897</v>
      </c>
      <c r="M4153" s="2" t="s">
        <v>20</v>
      </c>
      <c r="N4153" s="4" t="s">
        <v>21</v>
      </c>
    </row>
    <row r="4154" spans="1:14" x14ac:dyDescent="0.25">
      <c r="A4154" s="1" t="s">
        <v>361</v>
      </c>
      <c r="B4154" s="2" t="s">
        <v>477</v>
      </c>
      <c r="C4154" s="2" t="s">
        <v>478</v>
      </c>
      <c r="D4154" s="2" t="s">
        <v>17875</v>
      </c>
      <c r="E4154" s="2" t="s">
        <v>3647</v>
      </c>
      <c r="F4154" s="2">
        <v>83101807</v>
      </c>
      <c r="G4154" s="2" t="s">
        <v>330</v>
      </c>
      <c r="H4154" s="2">
        <v>1</v>
      </c>
      <c r="I4154" s="2">
        <v>12</v>
      </c>
      <c r="J4154" s="2">
        <v>10</v>
      </c>
      <c r="K4154" s="2">
        <v>1</v>
      </c>
      <c r="L4154" s="3">
        <v>1487680</v>
      </c>
      <c r="M4154" s="2" t="s">
        <v>20</v>
      </c>
      <c r="N4154" s="4" t="s">
        <v>21</v>
      </c>
    </row>
    <row r="4155" spans="1:14" x14ac:dyDescent="0.25">
      <c r="A4155" s="1" t="s">
        <v>361</v>
      </c>
      <c r="B4155" s="2" t="s">
        <v>477</v>
      </c>
      <c r="C4155" s="2" t="s">
        <v>478</v>
      </c>
      <c r="D4155" s="2" t="s">
        <v>17875</v>
      </c>
      <c r="E4155" s="2" t="s">
        <v>3648</v>
      </c>
      <c r="F4155" s="2">
        <v>83101807</v>
      </c>
      <c r="G4155" s="2" t="s">
        <v>330</v>
      </c>
      <c r="H4155" s="2">
        <v>1</v>
      </c>
      <c r="I4155" s="2">
        <v>12</v>
      </c>
      <c r="J4155" s="2">
        <v>10</v>
      </c>
      <c r="K4155" s="2">
        <v>1</v>
      </c>
      <c r="L4155" s="3">
        <v>263028300</v>
      </c>
      <c r="M4155" s="2" t="s">
        <v>20</v>
      </c>
      <c r="N4155" s="4" t="s">
        <v>21</v>
      </c>
    </row>
    <row r="4156" spans="1:14" x14ac:dyDescent="0.25">
      <c r="A4156" s="1" t="s">
        <v>361</v>
      </c>
      <c r="B4156" s="2" t="s">
        <v>477</v>
      </c>
      <c r="C4156" s="2" t="s">
        <v>478</v>
      </c>
      <c r="D4156" s="2" t="s">
        <v>17875</v>
      </c>
      <c r="E4156" s="2" t="s">
        <v>3648</v>
      </c>
      <c r="F4156" s="2">
        <v>83101807</v>
      </c>
      <c r="G4156" s="2" t="s">
        <v>330</v>
      </c>
      <c r="H4156" s="2">
        <v>1</v>
      </c>
      <c r="I4156" s="2">
        <v>12</v>
      </c>
      <c r="J4156" s="2">
        <v>16</v>
      </c>
      <c r="K4156" s="2">
        <v>1</v>
      </c>
      <c r="L4156" s="3">
        <v>50000000</v>
      </c>
      <c r="M4156" s="2" t="s">
        <v>20</v>
      </c>
      <c r="N4156" s="4" t="s">
        <v>21</v>
      </c>
    </row>
    <row r="4157" spans="1:14" x14ac:dyDescent="0.25">
      <c r="A4157" s="1" t="s">
        <v>361</v>
      </c>
      <c r="B4157" s="2" t="s">
        <v>477</v>
      </c>
      <c r="C4157" s="2" t="s">
        <v>478</v>
      </c>
      <c r="D4157" s="2" t="s">
        <v>17875</v>
      </c>
      <c r="E4157" s="2" t="s">
        <v>3649</v>
      </c>
      <c r="F4157" s="2">
        <v>83101807</v>
      </c>
      <c r="G4157" s="2" t="s">
        <v>330</v>
      </c>
      <c r="H4157" s="2">
        <v>1</v>
      </c>
      <c r="I4157" s="2">
        <v>12</v>
      </c>
      <c r="J4157" s="2">
        <v>10</v>
      </c>
      <c r="K4157" s="2">
        <v>1</v>
      </c>
      <c r="L4157" s="3">
        <v>932910</v>
      </c>
      <c r="M4157" s="2" t="s">
        <v>20</v>
      </c>
      <c r="N4157" s="4" t="s">
        <v>21</v>
      </c>
    </row>
    <row r="4158" spans="1:14" x14ac:dyDescent="0.25">
      <c r="A4158" s="1" t="s">
        <v>361</v>
      </c>
      <c r="B4158" s="2" t="s">
        <v>477</v>
      </c>
      <c r="C4158" s="2" t="s">
        <v>478</v>
      </c>
      <c r="D4158" s="2" t="s">
        <v>17875</v>
      </c>
      <c r="E4158" s="2" t="s">
        <v>3650</v>
      </c>
      <c r="F4158" s="2">
        <v>83101807</v>
      </c>
      <c r="G4158" s="2" t="s">
        <v>330</v>
      </c>
      <c r="H4158" s="2">
        <v>1</v>
      </c>
      <c r="I4158" s="2">
        <v>12</v>
      </c>
      <c r="J4158" s="2">
        <v>10</v>
      </c>
      <c r="K4158" s="2">
        <v>1</v>
      </c>
      <c r="L4158" s="3">
        <v>200795661.94</v>
      </c>
      <c r="M4158" s="2" t="s">
        <v>20</v>
      </c>
      <c r="N4158" s="4" t="s">
        <v>21</v>
      </c>
    </row>
    <row r="4159" spans="1:14" x14ac:dyDescent="0.25">
      <c r="A4159" s="1" t="s">
        <v>361</v>
      </c>
      <c r="B4159" s="2" t="s">
        <v>477</v>
      </c>
      <c r="C4159" s="2" t="s">
        <v>478</v>
      </c>
      <c r="D4159" s="2" t="s">
        <v>17875</v>
      </c>
      <c r="E4159" s="2" t="s">
        <v>3650</v>
      </c>
      <c r="F4159" s="2">
        <v>83101807</v>
      </c>
      <c r="G4159" s="2" t="s">
        <v>330</v>
      </c>
      <c r="H4159" s="2">
        <v>1</v>
      </c>
      <c r="I4159" s="2">
        <v>12</v>
      </c>
      <c r="J4159" s="2">
        <v>16</v>
      </c>
      <c r="K4159" s="2">
        <v>1</v>
      </c>
      <c r="L4159" s="3">
        <v>96064623.060000002</v>
      </c>
      <c r="M4159" s="2" t="s">
        <v>20</v>
      </c>
      <c r="N4159" s="4" t="s">
        <v>21</v>
      </c>
    </row>
    <row r="4160" spans="1:14" x14ac:dyDescent="0.25">
      <c r="A4160" s="1" t="s">
        <v>361</v>
      </c>
      <c r="B4160" s="2" t="s">
        <v>477</v>
      </c>
      <c r="C4160" s="2" t="s">
        <v>478</v>
      </c>
      <c r="D4160" s="2" t="s">
        <v>17875</v>
      </c>
      <c r="E4160" s="2" t="s">
        <v>3651</v>
      </c>
      <c r="F4160" s="2">
        <v>83101807</v>
      </c>
      <c r="G4160" s="2" t="s">
        <v>330</v>
      </c>
      <c r="H4160" s="2">
        <v>1</v>
      </c>
      <c r="I4160" s="2">
        <v>12</v>
      </c>
      <c r="J4160" s="2">
        <v>10</v>
      </c>
      <c r="K4160" s="2">
        <v>1</v>
      </c>
      <c r="L4160" s="3">
        <v>1408580</v>
      </c>
      <c r="M4160" s="2" t="s">
        <v>20</v>
      </c>
      <c r="N4160" s="4" t="s">
        <v>21</v>
      </c>
    </row>
    <row r="4161" spans="1:14" x14ac:dyDescent="0.25">
      <c r="A4161" s="1" t="s">
        <v>361</v>
      </c>
      <c r="B4161" s="2" t="s">
        <v>477</v>
      </c>
      <c r="C4161" s="2" t="s">
        <v>478</v>
      </c>
      <c r="D4161" s="2" t="s">
        <v>17875</v>
      </c>
      <c r="E4161" s="2" t="s">
        <v>3652</v>
      </c>
      <c r="F4161" s="2">
        <v>83101807</v>
      </c>
      <c r="G4161" s="2" t="s">
        <v>330</v>
      </c>
      <c r="H4161" s="2">
        <v>1</v>
      </c>
      <c r="I4161" s="2">
        <v>12</v>
      </c>
      <c r="J4161" s="2">
        <v>16</v>
      </c>
      <c r="K4161" s="2">
        <v>1</v>
      </c>
      <c r="L4161" s="3">
        <v>9835491.5299999993</v>
      </c>
      <c r="M4161" s="2" t="s">
        <v>20</v>
      </c>
      <c r="N4161" s="4" t="s">
        <v>21</v>
      </c>
    </row>
    <row r="4162" spans="1:14" x14ac:dyDescent="0.25">
      <c r="A4162" s="1" t="s">
        <v>361</v>
      </c>
      <c r="B4162" s="2" t="s">
        <v>477</v>
      </c>
      <c r="C4162" s="2" t="s">
        <v>478</v>
      </c>
      <c r="D4162" s="2" t="s">
        <v>17875</v>
      </c>
      <c r="E4162" s="2" t="s">
        <v>3652</v>
      </c>
      <c r="F4162" s="2">
        <v>83101807</v>
      </c>
      <c r="G4162" s="2" t="s">
        <v>330</v>
      </c>
      <c r="H4162" s="2">
        <v>1</v>
      </c>
      <c r="I4162" s="2">
        <v>12</v>
      </c>
      <c r="J4162" s="2">
        <v>10</v>
      </c>
      <c r="K4162" s="2">
        <v>1</v>
      </c>
      <c r="L4162" s="3">
        <v>336862574.47000003</v>
      </c>
      <c r="M4162" s="2" t="s">
        <v>20</v>
      </c>
      <c r="N4162" s="4" t="s">
        <v>21</v>
      </c>
    </row>
    <row r="4163" spans="1:14" x14ac:dyDescent="0.25">
      <c r="A4163" s="1" t="s">
        <v>361</v>
      </c>
      <c r="B4163" s="2" t="s">
        <v>477</v>
      </c>
      <c r="C4163" s="2" t="s">
        <v>478</v>
      </c>
      <c r="D4163" s="2" t="s">
        <v>17875</v>
      </c>
      <c r="E4163" s="2" t="s">
        <v>18237</v>
      </c>
      <c r="F4163" s="2">
        <v>83101807</v>
      </c>
      <c r="G4163" s="2" t="s">
        <v>330</v>
      </c>
      <c r="H4163" s="2">
        <v>1</v>
      </c>
      <c r="I4163" s="2">
        <v>12</v>
      </c>
      <c r="J4163" s="2">
        <v>10</v>
      </c>
      <c r="K4163" s="2">
        <v>1</v>
      </c>
      <c r="L4163" s="3">
        <v>965100</v>
      </c>
      <c r="M4163" s="2" t="s">
        <v>20</v>
      </c>
      <c r="N4163" s="4" t="s">
        <v>21</v>
      </c>
    </row>
    <row r="4164" spans="1:14" x14ac:dyDescent="0.25">
      <c r="A4164" s="1" t="s">
        <v>361</v>
      </c>
      <c r="B4164" s="2" t="s">
        <v>477</v>
      </c>
      <c r="C4164" s="2" t="s">
        <v>478</v>
      </c>
      <c r="D4164" s="2" t="s">
        <v>17875</v>
      </c>
      <c r="E4164" s="2" t="s">
        <v>3653</v>
      </c>
      <c r="F4164" s="2">
        <v>83101807</v>
      </c>
      <c r="G4164" s="2" t="s">
        <v>330</v>
      </c>
      <c r="H4164" s="2">
        <v>1</v>
      </c>
      <c r="I4164" s="2">
        <v>12</v>
      </c>
      <c r="J4164" s="2">
        <v>10</v>
      </c>
      <c r="K4164" s="2">
        <v>1</v>
      </c>
      <c r="L4164" s="3">
        <v>263185609</v>
      </c>
      <c r="M4164" s="2" t="s">
        <v>20</v>
      </c>
      <c r="N4164" s="4" t="s">
        <v>21</v>
      </c>
    </row>
    <row r="4165" spans="1:14" x14ac:dyDescent="0.25">
      <c r="A4165" s="1" t="s">
        <v>361</v>
      </c>
      <c r="B4165" s="2" t="s">
        <v>477</v>
      </c>
      <c r="C4165" s="2" t="s">
        <v>478</v>
      </c>
      <c r="D4165" s="2" t="s">
        <v>17875</v>
      </c>
      <c r="E4165" s="2" t="s">
        <v>3653</v>
      </c>
      <c r="F4165" s="2">
        <v>83101807</v>
      </c>
      <c r="G4165" s="2" t="s">
        <v>330</v>
      </c>
      <c r="H4165" s="2">
        <v>1</v>
      </c>
      <c r="I4165" s="2">
        <v>12</v>
      </c>
      <c r="J4165" s="2">
        <v>16</v>
      </c>
      <c r="K4165" s="2">
        <v>1</v>
      </c>
      <c r="L4165" s="3">
        <v>31814000</v>
      </c>
      <c r="M4165" s="2" t="s">
        <v>20</v>
      </c>
      <c r="N4165" s="4" t="s">
        <v>21</v>
      </c>
    </row>
    <row r="4166" spans="1:14" x14ac:dyDescent="0.25">
      <c r="A4166" s="1" t="s">
        <v>361</v>
      </c>
      <c r="B4166" s="2" t="s">
        <v>477</v>
      </c>
      <c r="C4166" s="2" t="s">
        <v>478</v>
      </c>
      <c r="D4166" s="2" t="s">
        <v>17875</v>
      </c>
      <c r="E4166" s="2" t="s">
        <v>3654</v>
      </c>
      <c r="F4166" s="2">
        <v>83101807</v>
      </c>
      <c r="G4166" s="2" t="s">
        <v>330</v>
      </c>
      <c r="H4166" s="2">
        <v>1</v>
      </c>
      <c r="I4166" s="2">
        <v>12</v>
      </c>
      <c r="J4166" s="2">
        <v>10</v>
      </c>
      <c r="K4166" s="2">
        <v>1</v>
      </c>
      <c r="L4166" s="3">
        <v>1184200</v>
      </c>
      <c r="M4166" s="2" t="s">
        <v>20</v>
      </c>
      <c r="N4166" s="4" t="s">
        <v>21</v>
      </c>
    </row>
    <row r="4167" spans="1:14" x14ac:dyDescent="0.25">
      <c r="A4167" s="1" t="s">
        <v>361</v>
      </c>
      <c r="B4167" s="2" t="s">
        <v>477</v>
      </c>
      <c r="C4167" s="2" t="s">
        <v>478</v>
      </c>
      <c r="D4167" s="2" t="s">
        <v>17875</v>
      </c>
      <c r="E4167" s="2" t="s">
        <v>3655</v>
      </c>
      <c r="F4167" s="2">
        <v>83101807</v>
      </c>
      <c r="G4167" s="2" t="s">
        <v>330</v>
      </c>
      <c r="H4167" s="2">
        <v>1</v>
      </c>
      <c r="I4167" s="2">
        <v>12</v>
      </c>
      <c r="J4167" s="2">
        <v>10</v>
      </c>
      <c r="K4167" s="2">
        <v>1</v>
      </c>
      <c r="L4167" s="3">
        <v>192024578.02000001</v>
      </c>
      <c r="M4167" s="2" t="s">
        <v>20</v>
      </c>
      <c r="N4167" s="4" t="s">
        <v>21</v>
      </c>
    </row>
    <row r="4168" spans="1:14" x14ac:dyDescent="0.25">
      <c r="A4168" s="1" t="s">
        <v>361</v>
      </c>
      <c r="B4168" s="2" t="s">
        <v>477</v>
      </c>
      <c r="C4168" s="2" t="s">
        <v>478</v>
      </c>
      <c r="D4168" s="2" t="s">
        <v>17875</v>
      </c>
      <c r="E4168" s="2" t="s">
        <v>3655</v>
      </c>
      <c r="F4168" s="2">
        <v>83101807</v>
      </c>
      <c r="G4168" s="2" t="s">
        <v>330</v>
      </c>
      <c r="H4168" s="2">
        <v>1</v>
      </c>
      <c r="I4168" s="2">
        <v>12</v>
      </c>
      <c r="J4168" s="2">
        <v>16</v>
      </c>
      <c r="K4168" s="2">
        <v>1</v>
      </c>
      <c r="L4168" s="3">
        <v>105549689.98</v>
      </c>
      <c r="M4168" s="2" t="s">
        <v>20</v>
      </c>
      <c r="N4168" s="4" t="s">
        <v>21</v>
      </c>
    </row>
    <row r="4169" spans="1:14" x14ac:dyDescent="0.25">
      <c r="A4169" s="1" t="s">
        <v>361</v>
      </c>
      <c r="B4169" s="2" t="s">
        <v>477</v>
      </c>
      <c r="C4169" s="2" t="s">
        <v>478</v>
      </c>
      <c r="D4169" s="2" t="s">
        <v>17875</v>
      </c>
      <c r="E4169" s="2" t="s">
        <v>3656</v>
      </c>
      <c r="F4169" s="2">
        <v>83101807</v>
      </c>
      <c r="G4169" s="2" t="s">
        <v>330</v>
      </c>
      <c r="H4169" s="2">
        <v>1</v>
      </c>
      <c r="I4169" s="2">
        <v>6</v>
      </c>
      <c r="J4169" s="2">
        <v>10</v>
      </c>
      <c r="K4169" s="2">
        <v>1</v>
      </c>
      <c r="L4169" s="3">
        <v>32000000</v>
      </c>
      <c r="M4169" s="2" t="s">
        <v>20</v>
      </c>
      <c r="N4169" s="4" t="s">
        <v>21</v>
      </c>
    </row>
    <row r="4170" spans="1:14" x14ac:dyDescent="0.25">
      <c r="A4170" s="1" t="s">
        <v>361</v>
      </c>
      <c r="B4170" s="2" t="s">
        <v>477</v>
      </c>
      <c r="C4170" s="2" t="s">
        <v>478</v>
      </c>
      <c r="D4170" s="2" t="s">
        <v>17875</v>
      </c>
      <c r="E4170" s="2" t="s">
        <v>3657</v>
      </c>
      <c r="F4170" s="2">
        <v>83101807</v>
      </c>
      <c r="G4170" s="2" t="s">
        <v>330</v>
      </c>
      <c r="H4170" s="2">
        <v>1</v>
      </c>
      <c r="I4170" s="2">
        <v>12</v>
      </c>
      <c r="J4170" s="2">
        <v>10</v>
      </c>
      <c r="K4170" s="2">
        <v>1</v>
      </c>
      <c r="L4170" s="3">
        <v>1701860</v>
      </c>
      <c r="M4170" s="2" t="s">
        <v>20</v>
      </c>
      <c r="N4170" s="4" t="s">
        <v>21</v>
      </c>
    </row>
    <row r="4171" spans="1:14" x14ac:dyDescent="0.25">
      <c r="A4171" s="1" t="s">
        <v>361</v>
      </c>
      <c r="B4171" s="2" t="s">
        <v>477</v>
      </c>
      <c r="C4171" s="2" t="s">
        <v>478</v>
      </c>
      <c r="D4171" s="2" t="s">
        <v>17875</v>
      </c>
      <c r="E4171" s="2" t="s">
        <v>3656</v>
      </c>
      <c r="F4171" s="2">
        <v>83101807</v>
      </c>
      <c r="G4171" s="2" t="s">
        <v>330</v>
      </c>
      <c r="H4171" s="2">
        <v>1</v>
      </c>
      <c r="I4171" s="2">
        <v>12</v>
      </c>
      <c r="J4171" s="2">
        <v>10</v>
      </c>
      <c r="K4171" s="2">
        <v>1</v>
      </c>
      <c r="L4171" s="3">
        <v>297875883.56999999</v>
      </c>
      <c r="M4171" s="2" t="s">
        <v>20</v>
      </c>
      <c r="N4171" s="4" t="s">
        <v>21</v>
      </c>
    </row>
    <row r="4172" spans="1:14" x14ac:dyDescent="0.25">
      <c r="A4172" s="1" t="s">
        <v>361</v>
      </c>
      <c r="B4172" s="2" t="s">
        <v>477</v>
      </c>
      <c r="C4172" s="2" t="s">
        <v>478</v>
      </c>
      <c r="D4172" s="2" t="s">
        <v>17875</v>
      </c>
      <c r="E4172" s="2" t="s">
        <v>3656</v>
      </c>
      <c r="F4172" s="2">
        <v>83101807</v>
      </c>
      <c r="G4172" s="2" t="s">
        <v>330</v>
      </c>
      <c r="H4172" s="2">
        <v>1</v>
      </c>
      <c r="I4172" s="2">
        <v>12</v>
      </c>
      <c r="J4172" s="2">
        <v>16</v>
      </c>
      <c r="K4172" s="2">
        <v>1</v>
      </c>
      <c r="L4172" s="3">
        <v>17603083.43</v>
      </c>
      <c r="M4172" s="2" t="s">
        <v>20</v>
      </c>
      <c r="N4172" s="4" t="s">
        <v>21</v>
      </c>
    </row>
    <row r="4173" spans="1:14" x14ac:dyDescent="0.25">
      <c r="A4173" s="1" t="s">
        <v>361</v>
      </c>
      <c r="B4173" s="2" t="s">
        <v>477</v>
      </c>
      <c r="C4173" s="2" t="s">
        <v>478</v>
      </c>
      <c r="D4173" s="2" t="s">
        <v>17875</v>
      </c>
      <c r="E4173" s="2" t="s">
        <v>3658</v>
      </c>
      <c r="F4173" s="2">
        <v>83101807</v>
      </c>
      <c r="G4173" s="2" t="s">
        <v>330</v>
      </c>
      <c r="H4173" s="2">
        <v>1</v>
      </c>
      <c r="I4173" s="2">
        <v>12</v>
      </c>
      <c r="J4173" s="2">
        <v>10</v>
      </c>
      <c r="K4173" s="2">
        <v>1</v>
      </c>
      <c r="L4173" s="3">
        <v>1129770</v>
      </c>
      <c r="M4173" s="2" t="s">
        <v>20</v>
      </c>
      <c r="N4173" s="4" t="s">
        <v>21</v>
      </c>
    </row>
    <row r="4174" spans="1:14" x14ac:dyDescent="0.25">
      <c r="A4174" s="1" t="s">
        <v>361</v>
      </c>
      <c r="B4174" s="2" t="s">
        <v>477</v>
      </c>
      <c r="C4174" s="2" t="s">
        <v>478</v>
      </c>
      <c r="D4174" s="2" t="s">
        <v>17875</v>
      </c>
      <c r="E4174" s="2" t="s">
        <v>3659</v>
      </c>
      <c r="F4174" s="2">
        <v>83101807</v>
      </c>
      <c r="G4174" s="2" t="s">
        <v>330</v>
      </c>
      <c r="H4174" s="2">
        <v>1</v>
      </c>
      <c r="I4174" s="2">
        <v>12</v>
      </c>
      <c r="J4174" s="2">
        <v>10</v>
      </c>
      <c r="K4174" s="2">
        <v>1</v>
      </c>
      <c r="L4174" s="3">
        <v>287321838</v>
      </c>
      <c r="M4174" s="2" t="s">
        <v>20</v>
      </c>
      <c r="N4174" s="4" t="s">
        <v>21</v>
      </c>
    </row>
    <row r="4175" spans="1:14" x14ac:dyDescent="0.25">
      <c r="A4175" s="1" t="s">
        <v>361</v>
      </c>
      <c r="B4175" s="2" t="s">
        <v>477</v>
      </c>
      <c r="C4175" s="2" t="s">
        <v>478</v>
      </c>
      <c r="D4175" s="2" t="s">
        <v>17875</v>
      </c>
      <c r="E4175" s="2" t="s">
        <v>3659</v>
      </c>
      <c r="F4175" s="2">
        <v>83101807</v>
      </c>
      <c r="G4175" s="2" t="s">
        <v>330</v>
      </c>
      <c r="H4175" s="2">
        <v>1</v>
      </c>
      <c r="I4175" s="2">
        <v>12</v>
      </c>
      <c r="J4175" s="2">
        <v>16</v>
      </c>
      <c r="K4175" s="2">
        <v>1</v>
      </c>
      <c r="L4175" s="3">
        <v>19371800</v>
      </c>
      <c r="M4175" s="2" t="s">
        <v>20</v>
      </c>
      <c r="N4175" s="4" t="s">
        <v>21</v>
      </c>
    </row>
    <row r="4176" spans="1:14" x14ac:dyDescent="0.25">
      <c r="A4176" s="1" t="s">
        <v>361</v>
      </c>
      <c r="B4176" s="2" t="s">
        <v>477</v>
      </c>
      <c r="C4176" s="2" t="s">
        <v>478</v>
      </c>
      <c r="D4176" s="2" t="s">
        <v>17875</v>
      </c>
      <c r="E4176" s="2" t="s">
        <v>18238</v>
      </c>
      <c r="F4176" s="2">
        <v>83101807</v>
      </c>
      <c r="G4176" s="2" t="s">
        <v>330</v>
      </c>
      <c r="H4176" s="2">
        <v>1</v>
      </c>
      <c r="I4176" s="2">
        <v>12</v>
      </c>
      <c r="J4176" s="2">
        <v>10</v>
      </c>
      <c r="K4176" s="2">
        <v>1</v>
      </c>
      <c r="L4176" s="3">
        <v>1128250</v>
      </c>
      <c r="M4176" s="2" t="s">
        <v>20</v>
      </c>
      <c r="N4176" s="4" t="s">
        <v>21</v>
      </c>
    </row>
    <row r="4177" spans="1:14" x14ac:dyDescent="0.25">
      <c r="A4177" s="1" t="s">
        <v>361</v>
      </c>
      <c r="B4177" s="2" t="s">
        <v>477</v>
      </c>
      <c r="C4177" s="2" t="s">
        <v>478</v>
      </c>
      <c r="D4177" s="2" t="s">
        <v>17875</v>
      </c>
      <c r="E4177" s="2" t="s">
        <v>3660</v>
      </c>
      <c r="F4177" s="2">
        <v>83101807</v>
      </c>
      <c r="G4177" s="2" t="s">
        <v>330</v>
      </c>
      <c r="H4177" s="2">
        <v>1</v>
      </c>
      <c r="I4177" s="2">
        <v>12</v>
      </c>
      <c r="J4177" s="2">
        <v>10</v>
      </c>
      <c r="K4177" s="2">
        <v>1</v>
      </c>
      <c r="L4177" s="3">
        <v>322042118</v>
      </c>
      <c r="M4177" s="2" t="s">
        <v>20</v>
      </c>
      <c r="N4177" s="4" t="s">
        <v>21</v>
      </c>
    </row>
    <row r="4178" spans="1:14" x14ac:dyDescent="0.25">
      <c r="A4178" s="1" t="s">
        <v>361</v>
      </c>
      <c r="B4178" s="2" t="s">
        <v>477</v>
      </c>
      <c r="C4178" s="2" t="s">
        <v>478</v>
      </c>
      <c r="D4178" s="2" t="s">
        <v>17875</v>
      </c>
      <c r="E4178" s="2" t="s">
        <v>18239</v>
      </c>
      <c r="F4178" s="2">
        <v>83101807</v>
      </c>
      <c r="G4178" s="2" t="s">
        <v>330</v>
      </c>
      <c r="H4178" s="2">
        <v>1</v>
      </c>
      <c r="I4178" s="2">
        <v>12</v>
      </c>
      <c r="J4178" s="2">
        <v>10</v>
      </c>
      <c r="K4178" s="2">
        <v>1</v>
      </c>
      <c r="L4178" s="3">
        <v>1030970</v>
      </c>
      <c r="M4178" s="2" t="s">
        <v>20</v>
      </c>
      <c r="N4178" s="4" t="s">
        <v>21</v>
      </c>
    </row>
    <row r="4179" spans="1:14" x14ac:dyDescent="0.25">
      <c r="A4179" s="1" t="s">
        <v>361</v>
      </c>
      <c r="B4179" s="2" t="s">
        <v>477</v>
      </c>
      <c r="C4179" s="2" t="s">
        <v>478</v>
      </c>
      <c r="D4179" s="2" t="s">
        <v>17875</v>
      </c>
      <c r="E4179" s="2" t="s">
        <v>3661</v>
      </c>
      <c r="F4179" s="2">
        <v>83101807</v>
      </c>
      <c r="G4179" s="2" t="s">
        <v>330</v>
      </c>
      <c r="H4179" s="2">
        <v>1</v>
      </c>
      <c r="I4179" s="2">
        <v>12</v>
      </c>
      <c r="J4179" s="2">
        <v>10</v>
      </c>
      <c r="K4179" s="2">
        <v>1</v>
      </c>
      <c r="L4179" s="3">
        <v>300720144</v>
      </c>
      <c r="M4179" s="2" t="s">
        <v>20</v>
      </c>
      <c r="N4179" s="4" t="s">
        <v>21</v>
      </c>
    </row>
    <row r="4180" spans="1:14" x14ac:dyDescent="0.25">
      <c r="A4180" s="1" t="s">
        <v>361</v>
      </c>
      <c r="B4180" s="2" t="s">
        <v>477</v>
      </c>
      <c r="C4180" s="2" t="s">
        <v>478</v>
      </c>
      <c r="D4180" s="2" t="s">
        <v>17875</v>
      </c>
      <c r="E4180" s="2" t="s">
        <v>3662</v>
      </c>
      <c r="F4180" s="2">
        <v>83101807</v>
      </c>
      <c r="G4180" s="2" t="s">
        <v>330</v>
      </c>
      <c r="H4180" s="2">
        <v>1</v>
      </c>
      <c r="I4180" s="2">
        <v>12</v>
      </c>
      <c r="J4180" s="2">
        <v>16</v>
      </c>
      <c r="K4180" s="2">
        <v>1</v>
      </c>
      <c r="L4180" s="3">
        <v>1366590</v>
      </c>
      <c r="M4180" s="2" t="s">
        <v>20</v>
      </c>
      <c r="N4180" s="4" t="s">
        <v>21</v>
      </c>
    </row>
    <row r="4181" spans="1:14" x14ac:dyDescent="0.25">
      <c r="A4181" s="1" t="s">
        <v>361</v>
      </c>
      <c r="B4181" s="2" t="s">
        <v>477</v>
      </c>
      <c r="C4181" s="2" t="s">
        <v>478</v>
      </c>
      <c r="D4181" s="2" t="s">
        <v>17875</v>
      </c>
      <c r="E4181" s="2" t="s">
        <v>3663</v>
      </c>
      <c r="F4181" s="2">
        <v>83101807</v>
      </c>
      <c r="G4181" s="2" t="s">
        <v>330</v>
      </c>
      <c r="H4181" s="2">
        <v>1</v>
      </c>
      <c r="I4181" s="2">
        <v>12</v>
      </c>
      <c r="J4181" s="2">
        <v>10</v>
      </c>
      <c r="K4181" s="2">
        <v>1</v>
      </c>
      <c r="L4181" s="3">
        <v>48447108.939999998</v>
      </c>
      <c r="M4181" s="2" t="s">
        <v>20</v>
      </c>
      <c r="N4181" s="4" t="s">
        <v>21</v>
      </c>
    </row>
    <row r="4182" spans="1:14" x14ac:dyDescent="0.25">
      <c r="A4182" s="1" t="s">
        <v>361</v>
      </c>
      <c r="B4182" s="2" t="s">
        <v>477</v>
      </c>
      <c r="C4182" s="2" t="s">
        <v>478</v>
      </c>
      <c r="D4182" s="2" t="s">
        <v>17875</v>
      </c>
      <c r="E4182" s="2" t="s">
        <v>3663</v>
      </c>
      <c r="F4182" s="2">
        <v>83101807</v>
      </c>
      <c r="G4182" s="2" t="s">
        <v>330</v>
      </c>
      <c r="H4182" s="2">
        <v>1</v>
      </c>
      <c r="I4182" s="2">
        <v>12</v>
      </c>
      <c r="J4182" s="2">
        <v>16</v>
      </c>
      <c r="K4182" s="2">
        <v>1</v>
      </c>
      <c r="L4182" s="3">
        <v>8197051.2199999997</v>
      </c>
      <c r="M4182" s="2" t="s">
        <v>20</v>
      </c>
      <c r="N4182" s="4" t="s">
        <v>21</v>
      </c>
    </row>
    <row r="4183" spans="1:14" x14ac:dyDescent="0.25">
      <c r="A4183" s="1" t="s">
        <v>361</v>
      </c>
      <c r="B4183" s="2" t="s">
        <v>467</v>
      </c>
      <c r="C4183" s="2" t="s">
        <v>467</v>
      </c>
      <c r="D4183" s="2" t="s">
        <v>17873</v>
      </c>
      <c r="E4183" s="2" t="s">
        <v>18240</v>
      </c>
      <c r="F4183" s="2">
        <v>86141504</v>
      </c>
      <c r="G4183" s="2" t="s">
        <v>17856</v>
      </c>
      <c r="H4183" s="2">
        <v>1</v>
      </c>
      <c r="I4183" s="2">
        <v>6</v>
      </c>
      <c r="J4183" s="2">
        <v>10</v>
      </c>
      <c r="K4183" s="2">
        <v>1</v>
      </c>
      <c r="L4183" s="3">
        <v>57000</v>
      </c>
      <c r="M4183" s="2" t="s">
        <v>20</v>
      </c>
      <c r="N4183" s="4" t="s">
        <v>21</v>
      </c>
    </row>
    <row r="4184" spans="1:14" x14ac:dyDescent="0.25">
      <c r="A4184" s="1" t="s">
        <v>361</v>
      </c>
      <c r="B4184" s="2" t="s">
        <v>467</v>
      </c>
      <c r="C4184" s="2" t="s">
        <v>467</v>
      </c>
      <c r="D4184" s="2" t="s">
        <v>17873</v>
      </c>
      <c r="E4184" s="2" t="s">
        <v>18241</v>
      </c>
      <c r="F4184" s="2">
        <v>86141504</v>
      </c>
      <c r="G4184" s="2" t="s">
        <v>17856</v>
      </c>
      <c r="H4184" s="2">
        <v>1</v>
      </c>
      <c r="I4184" s="2">
        <v>6</v>
      </c>
      <c r="J4184" s="2">
        <v>10</v>
      </c>
      <c r="K4184" s="2">
        <v>1</v>
      </c>
      <c r="L4184" s="3">
        <v>182400</v>
      </c>
      <c r="M4184" s="2" t="s">
        <v>20</v>
      </c>
      <c r="N4184" s="4" t="s">
        <v>21</v>
      </c>
    </row>
    <row r="4185" spans="1:14" x14ac:dyDescent="0.25">
      <c r="A4185" s="1" t="s">
        <v>361</v>
      </c>
      <c r="B4185" s="2" t="s">
        <v>467</v>
      </c>
      <c r="C4185" s="2" t="s">
        <v>467</v>
      </c>
      <c r="D4185" s="2" t="s">
        <v>17873</v>
      </c>
      <c r="E4185" s="2" t="s">
        <v>3664</v>
      </c>
      <c r="F4185" s="2">
        <v>93161600</v>
      </c>
      <c r="G4185" s="2" t="s">
        <v>330</v>
      </c>
      <c r="H4185" s="2">
        <v>4</v>
      </c>
      <c r="I4185" s="2">
        <v>4</v>
      </c>
      <c r="J4185" s="2">
        <v>10</v>
      </c>
      <c r="K4185" s="2">
        <v>1</v>
      </c>
      <c r="L4185" s="3">
        <v>854000</v>
      </c>
      <c r="M4185" s="2" t="s">
        <v>20</v>
      </c>
      <c r="N4185" s="4" t="s">
        <v>21</v>
      </c>
    </row>
    <row r="4186" spans="1:14" x14ac:dyDescent="0.25">
      <c r="A4186" s="1" t="s">
        <v>361</v>
      </c>
      <c r="B4186" s="2" t="s">
        <v>467</v>
      </c>
      <c r="C4186" s="2" t="s">
        <v>467</v>
      </c>
      <c r="D4186" s="2" t="s">
        <v>17873</v>
      </c>
      <c r="E4186" s="2" t="s">
        <v>3665</v>
      </c>
      <c r="F4186" s="2">
        <v>93161600</v>
      </c>
      <c r="G4186" s="2" t="s">
        <v>330</v>
      </c>
      <c r="H4186" s="2">
        <v>4</v>
      </c>
      <c r="I4186" s="2">
        <v>4</v>
      </c>
      <c r="J4186" s="2">
        <v>10</v>
      </c>
      <c r="K4186" s="2">
        <v>1</v>
      </c>
      <c r="L4186" s="3">
        <v>450900</v>
      </c>
      <c r="M4186" s="2" t="s">
        <v>20</v>
      </c>
      <c r="N4186" s="4" t="s">
        <v>21</v>
      </c>
    </row>
    <row r="4187" spans="1:14" x14ac:dyDescent="0.25">
      <c r="A4187" s="1" t="s">
        <v>361</v>
      </c>
      <c r="B4187" s="2" t="s">
        <v>467</v>
      </c>
      <c r="C4187" s="2" t="s">
        <v>467</v>
      </c>
      <c r="D4187" s="2" t="s">
        <v>17873</v>
      </c>
      <c r="E4187" s="2" t="s">
        <v>3666</v>
      </c>
      <c r="F4187" s="2">
        <v>93161600</v>
      </c>
      <c r="G4187" s="2" t="s">
        <v>330</v>
      </c>
      <c r="H4187" s="2">
        <v>4</v>
      </c>
      <c r="I4187" s="2">
        <v>4</v>
      </c>
      <c r="J4187" s="2">
        <v>10</v>
      </c>
      <c r="K4187" s="2">
        <v>1</v>
      </c>
      <c r="L4187" s="3">
        <v>234000</v>
      </c>
      <c r="M4187" s="2" t="s">
        <v>20</v>
      </c>
      <c r="N4187" s="4" t="s">
        <v>21</v>
      </c>
    </row>
    <row r="4188" spans="1:14" x14ac:dyDescent="0.25">
      <c r="A4188" s="1" t="s">
        <v>361</v>
      </c>
      <c r="B4188" s="2" t="s">
        <v>3132</v>
      </c>
      <c r="C4188" s="2" t="s">
        <v>3132</v>
      </c>
      <c r="D4188" s="2" t="s">
        <v>17992</v>
      </c>
      <c r="E4188" s="2" t="s">
        <v>3667</v>
      </c>
      <c r="F4188" s="2">
        <v>93161602</v>
      </c>
      <c r="G4188" s="2" t="s">
        <v>330</v>
      </c>
      <c r="H4188" s="2">
        <v>4</v>
      </c>
      <c r="I4188" s="2">
        <v>4</v>
      </c>
      <c r="J4188" s="2">
        <v>10</v>
      </c>
      <c r="K4188" s="2">
        <v>1</v>
      </c>
      <c r="L4188" s="3">
        <v>18134788</v>
      </c>
      <c r="M4188" s="2" t="s">
        <v>20</v>
      </c>
      <c r="N4188" s="4" t="s">
        <v>21</v>
      </c>
    </row>
    <row r="4189" spans="1:14" x14ac:dyDescent="0.25">
      <c r="A4189" s="1" t="s">
        <v>361</v>
      </c>
      <c r="B4189" s="2" t="s">
        <v>3132</v>
      </c>
      <c r="C4189" s="2" t="s">
        <v>3132</v>
      </c>
      <c r="D4189" s="2" t="s">
        <v>17992</v>
      </c>
      <c r="E4189" s="2" t="s">
        <v>3668</v>
      </c>
      <c r="F4189" s="2">
        <v>93161602</v>
      </c>
      <c r="G4189" s="2" t="s">
        <v>330</v>
      </c>
      <c r="H4189" s="2">
        <v>4</v>
      </c>
      <c r="I4189" s="2">
        <v>4</v>
      </c>
      <c r="J4189" s="2">
        <v>10</v>
      </c>
      <c r="K4189" s="2">
        <v>1</v>
      </c>
      <c r="L4189" s="3">
        <v>521265212</v>
      </c>
      <c r="M4189" s="2" t="s">
        <v>20</v>
      </c>
      <c r="N4189" s="4" t="s">
        <v>21</v>
      </c>
    </row>
    <row r="4190" spans="1:14" x14ac:dyDescent="0.25">
      <c r="A4190" s="1" t="s">
        <v>361</v>
      </c>
      <c r="B4190" s="2" t="s">
        <v>3132</v>
      </c>
      <c r="C4190" s="2" t="s">
        <v>3132</v>
      </c>
      <c r="D4190" s="2" t="s">
        <v>17992</v>
      </c>
      <c r="E4190" s="2" t="s">
        <v>3668</v>
      </c>
      <c r="F4190" s="2">
        <v>93161602</v>
      </c>
      <c r="G4190" s="2" t="s">
        <v>17856</v>
      </c>
      <c r="H4190" s="2">
        <v>1</v>
      </c>
      <c r="I4190" s="2">
        <v>6</v>
      </c>
      <c r="J4190" s="2">
        <v>10</v>
      </c>
      <c r="K4190" s="2">
        <v>1</v>
      </c>
      <c r="L4190" s="3">
        <v>72756132</v>
      </c>
      <c r="M4190" s="2" t="s">
        <v>20</v>
      </c>
      <c r="N4190" s="4" t="s">
        <v>21</v>
      </c>
    </row>
    <row r="4191" spans="1:14" x14ac:dyDescent="0.25">
      <c r="A4191" s="1" t="s">
        <v>361</v>
      </c>
      <c r="B4191" s="2" t="s">
        <v>3145</v>
      </c>
      <c r="C4191" s="2" t="s">
        <v>3145</v>
      </c>
      <c r="D4191" s="2" t="s">
        <v>17994</v>
      </c>
      <c r="E4191" s="2" t="s">
        <v>3669</v>
      </c>
      <c r="F4191" s="2">
        <v>93161600</v>
      </c>
      <c r="G4191" s="2" t="s">
        <v>330</v>
      </c>
      <c r="H4191" s="2">
        <v>4</v>
      </c>
      <c r="I4191" s="2">
        <v>4</v>
      </c>
      <c r="J4191" s="2">
        <v>10</v>
      </c>
      <c r="K4191" s="2">
        <v>1</v>
      </c>
      <c r="L4191" s="3">
        <v>57400000</v>
      </c>
      <c r="M4191" s="2" t="s">
        <v>20</v>
      </c>
      <c r="N4191" s="4" t="s">
        <v>21</v>
      </c>
    </row>
    <row r="4192" spans="1:14" x14ac:dyDescent="0.25">
      <c r="A4192" s="1" t="s">
        <v>361</v>
      </c>
      <c r="B4192" s="2" t="s">
        <v>3145</v>
      </c>
      <c r="C4192" s="2" t="s">
        <v>3145</v>
      </c>
      <c r="D4192" s="2" t="s">
        <v>17994</v>
      </c>
      <c r="E4192" s="2" t="s">
        <v>3670</v>
      </c>
      <c r="F4192" s="2">
        <v>93161600</v>
      </c>
      <c r="G4192" s="2" t="s">
        <v>330</v>
      </c>
      <c r="H4192" s="2">
        <v>4</v>
      </c>
      <c r="I4192" s="2">
        <v>4</v>
      </c>
      <c r="J4192" s="2">
        <v>10</v>
      </c>
      <c r="K4192" s="2">
        <v>1</v>
      </c>
      <c r="L4192" s="3">
        <v>18400000</v>
      </c>
      <c r="M4192" s="2" t="s">
        <v>20</v>
      </c>
      <c r="N4192" s="4" t="s">
        <v>21</v>
      </c>
    </row>
    <row r="4193" spans="1:14" x14ac:dyDescent="0.25">
      <c r="A4193" s="1" t="s">
        <v>361</v>
      </c>
      <c r="B4193" s="2" t="s">
        <v>3145</v>
      </c>
      <c r="C4193" s="2" t="s">
        <v>3145</v>
      </c>
      <c r="D4193" s="2" t="s">
        <v>17994</v>
      </c>
      <c r="E4193" s="2" t="s">
        <v>3671</v>
      </c>
      <c r="F4193" s="2">
        <v>93161600</v>
      </c>
      <c r="G4193" s="2" t="s">
        <v>330</v>
      </c>
      <c r="H4193" s="2">
        <v>4</v>
      </c>
      <c r="I4193" s="2">
        <v>4</v>
      </c>
      <c r="J4193" s="2">
        <v>10</v>
      </c>
      <c r="K4193" s="2">
        <v>1</v>
      </c>
      <c r="L4193" s="3">
        <v>6615884</v>
      </c>
      <c r="M4193" s="2" t="s">
        <v>20</v>
      </c>
      <c r="N4193" s="4" t="s">
        <v>21</v>
      </c>
    </row>
    <row r="4194" spans="1:14" x14ac:dyDescent="0.25">
      <c r="A4194" s="1" t="s">
        <v>361</v>
      </c>
      <c r="B4194" s="2" t="s">
        <v>3145</v>
      </c>
      <c r="C4194" s="2" t="s">
        <v>3145</v>
      </c>
      <c r="D4194" s="2" t="s">
        <v>17994</v>
      </c>
      <c r="E4194" s="2" t="s">
        <v>3672</v>
      </c>
      <c r="F4194" s="2">
        <v>93161600</v>
      </c>
      <c r="G4194" s="2" t="s">
        <v>330</v>
      </c>
      <c r="H4194" s="2">
        <v>4</v>
      </c>
      <c r="I4194" s="2">
        <v>4</v>
      </c>
      <c r="J4194" s="2">
        <v>10</v>
      </c>
      <c r="K4194" s="2">
        <v>1</v>
      </c>
      <c r="L4194" s="3">
        <v>2565459</v>
      </c>
      <c r="M4194" s="2" t="s">
        <v>20</v>
      </c>
      <c r="N4194" s="4" t="s">
        <v>21</v>
      </c>
    </row>
    <row r="4195" spans="1:14" x14ac:dyDescent="0.25">
      <c r="A4195" s="1" t="s">
        <v>361</v>
      </c>
      <c r="B4195" s="2" t="s">
        <v>3145</v>
      </c>
      <c r="C4195" s="2" t="s">
        <v>3145</v>
      </c>
      <c r="D4195" s="2" t="s">
        <v>17994</v>
      </c>
      <c r="E4195" s="2" t="s">
        <v>18242</v>
      </c>
      <c r="F4195" s="2">
        <v>93161600</v>
      </c>
      <c r="G4195" s="2" t="s">
        <v>330</v>
      </c>
      <c r="H4195" s="2">
        <v>4</v>
      </c>
      <c r="I4195" s="2">
        <v>4</v>
      </c>
      <c r="J4195" s="2">
        <v>10</v>
      </c>
      <c r="K4195" s="2">
        <v>1</v>
      </c>
      <c r="L4195" s="3">
        <v>10860756</v>
      </c>
      <c r="M4195" s="2" t="s">
        <v>20</v>
      </c>
      <c r="N4195" s="4" t="s">
        <v>21</v>
      </c>
    </row>
    <row r="4196" spans="1:14" x14ac:dyDescent="0.25">
      <c r="A4196" s="1" t="s">
        <v>361</v>
      </c>
      <c r="B4196" s="2" t="s">
        <v>151</v>
      </c>
      <c r="C4196" s="2" t="s">
        <v>152</v>
      </c>
      <c r="D4196" s="2" t="s">
        <v>153</v>
      </c>
      <c r="E4196" s="2" t="s">
        <v>3673</v>
      </c>
      <c r="F4196" s="2">
        <v>83111502</v>
      </c>
      <c r="G4196" s="2" t="s">
        <v>330</v>
      </c>
      <c r="H4196" s="2">
        <v>1</v>
      </c>
      <c r="I4196" s="2">
        <v>12</v>
      </c>
      <c r="J4196" s="2">
        <v>10</v>
      </c>
      <c r="K4196" s="2">
        <v>1</v>
      </c>
      <c r="L4196" s="3">
        <v>964162</v>
      </c>
      <c r="M4196" s="2" t="s">
        <v>20</v>
      </c>
      <c r="N4196" s="4" t="s">
        <v>21</v>
      </c>
    </row>
    <row r="4197" spans="1:14" x14ac:dyDescent="0.25">
      <c r="A4197" s="1" t="s">
        <v>361</v>
      </c>
      <c r="B4197" s="2" t="s">
        <v>151</v>
      </c>
      <c r="C4197" s="2" t="s">
        <v>152</v>
      </c>
      <c r="D4197" s="2" t="s">
        <v>153</v>
      </c>
      <c r="E4197" s="2" t="s">
        <v>3674</v>
      </c>
      <c r="F4197" s="2">
        <v>83111502</v>
      </c>
      <c r="G4197" s="2" t="s">
        <v>496</v>
      </c>
      <c r="H4197" s="2">
        <v>1</v>
      </c>
      <c r="I4197" s="2">
        <v>6</v>
      </c>
      <c r="J4197" s="2">
        <v>10</v>
      </c>
      <c r="K4197" s="2">
        <v>1</v>
      </c>
      <c r="L4197" s="3">
        <v>972135</v>
      </c>
      <c r="M4197" s="2" t="s">
        <v>20</v>
      </c>
      <c r="N4197" s="4" t="s">
        <v>21</v>
      </c>
    </row>
    <row r="4198" spans="1:14" x14ac:dyDescent="0.25">
      <c r="A4198" s="1" t="s">
        <v>361</v>
      </c>
      <c r="B4198" s="2" t="s">
        <v>151</v>
      </c>
      <c r="C4198" s="2" t="s">
        <v>152</v>
      </c>
      <c r="D4198" s="2" t="s">
        <v>153</v>
      </c>
      <c r="E4198" s="2" t="s">
        <v>3675</v>
      </c>
      <c r="F4198" s="2">
        <v>83111502</v>
      </c>
      <c r="G4198" s="2" t="s">
        <v>330</v>
      </c>
      <c r="H4198" s="2">
        <v>1</v>
      </c>
      <c r="I4198" s="2">
        <v>12</v>
      </c>
      <c r="J4198" s="2">
        <v>10</v>
      </c>
      <c r="K4198" s="2">
        <v>1</v>
      </c>
      <c r="L4198" s="3">
        <v>1026385</v>
      </c>
      <c r="M4198" s="2" t="s">
        <v>20</v>
      </c>
      <c r="N4198" s="4" t="s">
        <v>21</v>
      </c>
    </row>
    <row r="4199" spans="1:14" x14ac:dyDescent="0.25">
      <c r="A4199" s="1" t="s">
        <v>361</v>
      </c>
      <c r="B4199" s="2" t="s">
        <v>151</v>
      </c>
      <c r="C4199" s="2" t="s">
        <v>152</v>
      </c>
      <c r="D4199" s="2" t="s">
        <v>153</v>
      </c>
      <c r="E4199" s="2" t="s">
        <v>3676</v>
      </c>
      <c r="F4199" s="2">
        <v>83111502</v>
      </c>
      <c r="G4199" s="2" t="s">
        <v>330</v>
      </c>
      <c r="H4199" s="2">
        <v>1</v>
      </c>
      <c r="I4199" s="2">
        <v>12</v>
      </c>
      <c r="J4199" s="2">
        <v>10</v>
      </c>
      <c r="K4199" s="2">
        <v>1</v>
      </c>
      <c r="L4199" s="3">
        <v>945578</v>
      </c>
      <c r="M4199" s="2" t="s">
        <v>20</v>
      </c>
      <c r="N4199" s="4" t="s">
        <v>21</v>
      </c>
    </row>
    <row r="4200" spans="1:14" x14ac:dyDescent="0.25">
      <c r="A4200" s="1" t="s">
        <v>361</v>
      </c>
      <c r="B4200" s="2" t="s">
        <v>151</v>
      </c>
      <c r="C4200" s="2" t="s">
        <v>152</v>
      </c>
      <c r="D4200" s="2" t="s">
        <v>153</v>
      </c>
      <c r="E4200" s="2" t="s">
        <v>3677</v>
      </c>
      <c r="F4200" s="2">
        <v>83111502</v>
      </c>
      <c r="G4200" s="2" t="s">
        <v>330</v>
      </c>
      <c r="H4200" s="2">
        <v>1</v>
      </c>
      <c r="I4200" s="2">
        <v>12</v>
      </c>
      <c r="J4200" s="2">
        <v>10</v>
      </c>
      <c r="K4200" s="2">
        <v>1</v>
      </c>
      <c r="L4200" s="3">
        <v>949794</v>
      </c>
      <c r="M4200" s="2" t="s">
        <v>20</v>
      </c>
      <c r="N4200" s="4" t="s">
        <v>21</v>
      </c>
    </row>
    <row r="4201" spans="1:14" x14ac:dyDescent="0.25">
      <c r="A4201" s="1" t="s">
        <v>361</v>
      </c>
      <c r="B4201" s="2" t="s">
        <v>151</v>
      </c>
      <c r="C4201" s="2" t="s">
        <v>152</v>
      </c>
      <c r="D4201" s="2" t="s">
        <v>153</v>
      </c>
      <c r="E4201" s="2" t="s">
        <v>3678</v>
      </c>
      <c r="F4201" s="2">
        <v>83111502</v>
      </c>
      <c r="G4201" s="2" t="s">
        <v>330</v>
      </c>
      <c r="H4201" s="2">
        <v>1</v>
      </c>
      <c r="I4201" s="2">
        <v>12</v>
      </c>
      <c r="J4201" s="2">
        <v>10</v>
      </c>
      <c r="K4201" s="2">
        <v>1</v>
      </c>
      <c r="L4201" s="3">
        <v>916209</v>
      </c>
      <c r="M4201" s="2" t="s">
        <v>20</v>
      </c>
      <c r="N4201" s="4" t="s">
        <v>21</v>
      </c>
    </row>
    <row r="4202" spans="1:14" x14ac:dyDescent="0.25">
      <c r="A4202" s="1" t="s">
        <v>361</v>
      </c>
      <c r="B4202" s="2" t="s">
        <v>151</v>
      </c>
      <c r="C4202" s="2" t="s">
        <v>152</v>
      </c>
      <c r="D4202" s="2" t="s">
        <v>153</v>
      </c>
      <c r="E4202" s="2" t="s">
        <v>3679</v>
      </c>
      <c r="F4202" s="2">
        <v>83111502</v>
      </c>
      <c r="G4202" s="2" t="s">
        <v>330</v>
      </c>
      <c r="H4202" s="2">
        <v>1</v>
      </c>
      <c r="I4202" s="2">
        <v>12</v>
      </c>
      <c r="J4202" s="2">
        <v>10</v>
      </c>
      <c r="K4202" s="2">
        <v>1</v>
      </c>
      <c r="L4202" s="3">
        <v>940608</v>
      </c>
      <c r="M4202" s="2" t="s">
        <v>20</v>
      </c>
      <c r="N4202" s="4" t="s">
        <v>21</v>
      </c>
    </row>
    <row r="4203" spans="1:14" x14ac:dyDescent="0.25">
      <c r="A4203" s="1" t="s">
        <v>361</v>
      </c>
      <c r="B4203" s="2" t="s">
        <v>151</v>
      </c>
      <c r="C4203" s="2" t="s">
        <v>152</v>
      </c>
      <c r="D4203" s="2" t="s">
        <v>153</v>
      </c>
      <c r="E4203" s="2" t="s">
        <v>3680</v>
      </c>
      <c r="F4203" s="2">
        <v>83111502</v>
      </c>
      <c r="G4203" s="2" t="s">
        <v>330</v>
      </c>
      <c r="H4203" s="2">
        <v>1</v>
      </c>
      <c r="I4203" s="2">
        <v>12</v>
      </c>
      <c r="J4203" s="2">
        <v>10</v>
      </c>
      <c r="K4203" s="2">
        <v>1</v>
      </c>
      <c r="L4203" s="3">
        <v>947810</v>
      </c>
      <c r="M4203" s="2" t="s">
        <v>20</v>
      </c>
      <c r="N4203" s="4" t="s">
        <v>21</v>
      </c>
    </row>
    <row r="4204" spans="1:14" x14ac:dyDescent="0.25">
      <c r="A4204" s="1" t="s">
        <v>361</v>
      </c>
      <c r="B4204" s="2" t="s">
        <v>151</v>
      </c>
      <c r="C4204" s="2" t="s">
        <v>152</v>
      </c>
      <c r="D4204" s="2" t="s">
        <v>153</v>
      </c>
      <c r="E4204" s="2" t="s">
        <v>3681</v>
      </c>
      <c r="F4204" s="2">
        <v>83111502</v>
      </c>
      <c r="G4204" s="2" t="s">
        <v>330</v>
      </c>
      <c r="H4204" s="2">
        <v>1</v>
      </c>
      <c r="I4204" s="2">
        <v>12</v>
      </c>
      <c r="J4204" s="2">
        <v>10</v>
      </c>
      <c r="K4204" s="2">
        <v>1</v>
      </c>
      <c r="L4204" s="3">
        <v>1195114</v>
      </c>
      <c r="M4204" s="2" t="s">
        <v>20</v>
      </c>
      <c r="N4204" s="4" t="s">
        <v>21</v>
      </c>
    </row>
    <row r="4205" spans="1:14" x14ac:dyDescent="0.25">
      <c r="A4205" s="1" t="s">
        <v>361</v>
      </c>
      <c r="B4205" s="2" t="s">
        <v>151</v>
      </c>
      <c r="C4205" s="2" t="s">
        <v>152</v>
      </c>
      <c r="D4205" s="2" t="s">
        <v>153</v>
      </c>
      <c r="E4205" s="2" t="s">
        <v>3682</v>
      </c>
      <c r="F4205" s="2">
        <v>83111502</v>
      </c>
      <c r="G4205" s="2" t="s">
        <v>330</v>
      </c>
      <c r="H4205" s="2">
        <v>1</v>
      </c>
      <c r="I4205" s="2">
        <v>12</v>
      </c>
      <c r="J4205" s="2">
        <v>10</v>
      </c>
      <c r="K4205" s="2">
        <v>1</v>
      </c>
      <c r="L4205" s="3">
        <v>520698</v>
      </c>
      <c r="M4205" s="2" t="s">
        <v>20</v>
      </c>
      <c r="N4205" s="4" t="s">
        <v>21</v>
      </c>
    </row>
    <row r="4206" spans="1:14" x14ac:dyDescent="0.25">
      <c r="A4206" s="1" t="s">
        <v>361</v>
      </c>
      <c r="B4206" s="2" t="s">
        <v>151</v>
      </c>
      <c r="C4206" s="2" t="s">
        <v>152</v>
      </c>
      <c r="D4206" s="2" t="s">
        <v>153</v>
      </c>
      <c r="E4206" s="2" t="s">
        <v>3683</v>
      </c>
      <c r="F4206" s="2">
        <v>83111502</v>
      </c>
      <c r="G4206" s="2" t="s">
        <v>330</v>
      </c>
      <c r="H4206" s="2">
        <v>1</v>
      </c>
      <c r="I4206" s="2">
        <v>12</v>
      </c>
      <c r="J4206" s="2">
        <v>10</v>
      </c>
      <c r="K4206" s="2">
        <v>1</v>
      </c>
      <c r="L4206" s="3">
        <v>1028296</v>
      </c>
      <c r="M4206" s="2" t="s">
        <v>20</v>
      </c>
      <c r="N4206" s="4" t="s">
        <v>21</v>
      </c>
    </row>
    <row r="4207" spans="1:14" x14ac:dyDescent="0.25">
      <c r="A4207" s="1" t="s">
        <v>361</v>
      </c>
      <c r="B4207" s="2" t="s">
        <v>151</v>
      </c>
      <c r="C4207" s="2" t="s">
        <v>152</v>
      </c>
      <c r="D4207" s="2" t="s">
        <v>153</v>
      </c>
      <c r="E4207" s="2" t="s">
        <v>3684</v>
      </c>
      <c r="F4207" s="2">
        <v>83111502</v>
      </c>
      <c r="G4207" s="2" t="s">
        <v>330</v>
      </c>
      <c r="H4207" s="2">
        <v>1</v>
      </c>
      <c r="I4207" s="2">
        <v>12</v>
      </c>
      <c r="J4207" s="2">
        <v>10</v>
      </c>
      <c r="K4207" s="2">
        <v>1</v>
      </c>
      <c r="L4207" s="3">
        <v>903921</v>
      </c>
      <c r="M4207" s="2" t="s">
        <v>20</v>
      </c>
      <c r="N4207" s="4" t="s">
        <v>21</v>
      </c>
    </row>
    <row r="4208" spans="1:14" x14ac:dyDescent="0.25">
      <c r="A4208" s="1" t="s">
        <v>361</v>
      </c>
      <c r="B4208" s="2" t="s">
        <v>3145</v>
      </c>
      <c r="C4208" s="2" t="s">
        <v>3145</v>
      </c>
      <c r="D4208" s="2" t="s">
        <v>17994</v>
      </c>
      <c r="E4208" s="2" t="s">
        <v>3685</v>
      </c>
      <c r="F4208" s="2">
        <v>86141504</v>
      </c>
      <c r="G4208" s="2" t="s">
        <v>17856</v>
      </c>
      <c r="H4208" s="2">
        <v>4</v>
      </c>
      <c r="I4208" s="2">
        <v>4</v>
      </c>
      <c r="J4208" s="2">
        <v>10</v>
      </c>
      <c r="K4208" s="2">
        <v>1</v>
      </c>
      <c r="L4208" s="3">
        <v>163533</v>
      </c>
      <c r="M4208" s="2" t="s">
        <v>20</v>
      </c>
      <c r="N4208" s="4" t="s">
        <v>21</v>
      </c>
    </row>
    <row r="4209" spans="1:14" x14ac:dyDescent="0.25">
      <c r="A4209" s="1" t="s">
        <v>361</v>
      </c>
      <c r="B4209" s="2" t="s">
        <v>3145</v>
      </c>
      <c r="C4209" s="2" t="s">
        <v>3145</v>
      </c>
      <c r="D4209" s="2" t="s">
        <v>17994</v>
      </c>
      <c r="E4209" s="2" t="s">
        <v>3685</v>
      </c>
      <c r="F4209" s="2">
        <v>86141504</v>
      </c>
      <c r="G4209" s="2" t="s">
        <v>17856</v>
      </c>
      <c r="H4209" s="2">
        <v>4</v>
      </c>
      <c r="I4209" s="2">
        <v>4</v>
      </c>
      <c r="J4209" s="2">
        <v>10</v>
      </c>
      <c r="K4209" s="2">
        <v>1</v>
      </c>
      <c r="L4209" s="3">
        <v>9000</v>
      </c>
      <c r="M4209" s="2" t="s">
        <v>20</v>
      </c>
      <c r="N4209" s="4" t="s">
        <v>21</v>
      </c>
    </row>
    <row r="4210" spans="1:14" x14ac:dyDescent="0.25">
      <c r="A4210" s="1" t="s">
        <v>361</v>
      </c>
      <c r="B4210" s="2" t="s">
        <v>3145</v>
      </c>
      <c r="C4210" s="2" t="s">
        <v>3145</v>
      </c>
      <c r="D4210" s="2" t="s">
        <v>17994</v>
      </c>
      <c r="E4210" s="2" t="s">
        <v>3686</v>
      </c>
      <c r="F4210" s="2">
        <v>86141504</v>
      </c>
      <c r="G4210" s="2" t="s">
        <v>330</v>
      </c>
      <c r="H4210" s="2">
        <v>4</v>
      </c>
      <c r="I4210" s="2">
        <v>4</v>
      </c>
      <c r="J4210" s="2">
        <v>10</v>
      </c>
      <c r="K4210" s="2">
        <v>1</v>
      </c>
      <c r="L4210" s="3">
        <v>12600</v>
      </c>
      <c r="M4210" s="2" t="s">
        <v>20</v>
      </c>
      <c r="N4210" s="4" t="s">
        <v>21</v>
      </c>
    </row>
    <row r="4211" spans="1:14" x14ac:dyDescent="0.25">
      <c r="A4211" s="1" t="s">
        <v>361</v>
      </c>
      <c r="B4211" s="2" t="s">
        <v>3145</v>
      </c>
      <c r="C4211" s="2" t="s">
        <v>3145</v>
      </c>
      <c r="D4211" s="2" t="s">
        <v>17994</v>
      </c>
      <c r="E4211" s="2" t="s">
        <v>3687</v>
      </c>
      <c r="F4211" s="2">
        <v>86141504</v>
      </c>
      <c r="G4211" s="2" t="s">
        <v>330</v>
      </c>
      <c r="H4211" s="2">
        <v>4</v>
      </c>
      <c r="I4211" s="2">
        <v>4</v>
      </c>
      <c r="J4211" s="2">
        <v>10</v>
      </c>
      <c r="K4211" s="2">
        <v>1</v>
      </c>
      <c r="L4211" s="3">
        <v>75710</v>
      </c>
      <c r="M4211" s="2" t="s">
        <v>20</v>
      </c>
      <c r="N4211" s="4" t="s">
        <v>21</v>
      </c>
    </row>
    <row r="4212" spans="1:14" x14ac:dyDescent="0.25">
      <c r="A4212" s="1" t="s">
        <v>361</v>
      </c>
      <c r="B4212" s="2" t="s">
        <v>3145</v>
      </c>
      <c r="C4212" s="2" t="s">
        <v>3145</v>
      </c>
      <c r="D4212" s="2" t="s">
        <v>17994</v>
      </c>
      <c r="E4212" s="2" t="s">
        <v>3688</v>
      </c>
      <c r="F4212" s="2">
        <v>86141504</v>
      </c>
      <c r="G4212" s="2" t="s">
        <v>17856</v>
      </c>
      <c r="H4212" s="2">
        <v>4</v>
      </c>
      <c r="I4212" s="2">
        <v>4</v>
      </c>
      <c r="J4212" s="2">
        <v>10</v>
      </c>
      <c r="K4212" s="2">
        <v>1</v>
      </c>
      <c r="L4212" s="3">
        <v>75458</v>
      </c>
      <c r="M4212" s="2" t="s">
        <v>20</v>
      </c>
      <c r="N4212" s="4" t="s">
        <v>21</v>
      </c>
    </row>
    <row r="4213" spans="1:14" x14ac:dyDescent="0.25">
      <c r="A4213" s="1" t="s">
        <v>361</v>
      </c>
      <c r="B4213" s="2" t="s">
        <v>3145</v>
      </c>
      <c r="C4213" s="2" t="s">
        <v>3145</v>
      </c>
      <c r="D4213" s="2" t="s">
        <v>17994</v>
      </c>
      <c r="E4213" s="2" t="s">
        <v>3689</v>
      </c>
      <c r="F4213" s="2">
        <v>86141504</v>
      </c>
      <c r="G4213" s="2" t="s">
        <v>17856</v>
      </c>
      <c r="H4213" s="2">
        <v>4</v>
      </c>
      <c r="I4213" s="2">
        <v>4</v>
      </c>
      <c r="J4213" s="2">
        <v>10</v>
      </c>
      <c r="K4213" s="2">
        <v>1</v>
      </c>
      <c r="L4213" s="3">
        <v>302840</v>
      </c>
      <c r="M4213" s="2" t="s">
        <v>20</v>
      </c>
      <c r="N4213" s="4" t="s">
        <v>21</v>
      </c>
    </row>
    <row r="4214" spans="1:14" x14ac:dyDescent="0.25">
      <c r="A4214" s="1" t="s">
        <v>361</v>
      </c>
      <c r="B4214" s="2" t="s">
        <v>3145</v>
      </c>
      <c r="C4214" s="2" t="s">
        <v>3145</v>
      </c>
      <c r="D4214" s="2" t="s">
        <v>17994</v>
      </c>
      <c r="E4214" s="2" t="s">
        <v>18243</v>
      </c>
      <c r="F4214" s="2">
        <v>86141504</v>
      </c>
      <c r="G4214" s="2" t="s">
        <v>17856</v>
      </c>
      <c r="H4214" s="2">
        <v>4</v>
      </c>
      <c r="I4214" s="2">
        <v>4</v>
      </c>
      <c r="J4214" s="2">
        <v>10</v>
      </c>
      <c r="K4214" s="2">
        <v>1</v>
      </c>
      <c r="L4214" s="3">
        <v>1900</v>
      </c>
      <c r="M4214" s="2" t="s">
        <v>20</v>
      </c>
      <c r="N4214" s="4" t="s">
        <v>21</v>
      </c>
    </row>
    <row r="4215" spans="1:14" x14ac:dyDescent="0.25">
      <c r="A4215" s="1" t="s">
        <v>361</v>
      </c>
      <c r="B4215" s="2" t="s">
        <v>3066</v>
      </c>
      <c r="C4215" s="2" t="s">
        <v>3067</v>
      </c>
      <c r="D4215" s="2" t="s">
        <v>17985</v>
      </c>
      <c r="E4215" s="2" t="s">
        <v>3690</v>
      </c>
      <c r="F4215" s="2">
        <v>76121500</v>
      </c>
      <c r="G4215" s="2" t="s">
        <v>330</v>
      </c>
      <c r="H4215" s="2">
        <v>1</v>
      </c>
      <c r="I4215" s="2">
        <v>12</v>
      </c>
      <c r="J4215" s="2">
        <v>10</v>
      </c>
      <c r="K4215" s="2">
        <v>1</v>
      </c>
      <c r="L4215" s="3">
        <v>5258095</v>
      </c>
      <c r="M4215" s="2" t="s">
        <v>20</v>
      </c>
      <c r="N4215" s="4" t="s">
        <v>21</v>
      </c>
    </row>
    <row r="4216" spans="1:14" x14ac:dyDescent="0.25">
      <c r="A4216" s="1" t="s">
        <v>361</v>
      </c>
      <c r="B4216" s="2" t="s">
        <v>3066</v>
      </c>
      <c r="C4216" s="2" t="s">
        <v>3067</v>
      </c>
      <c r="D4216" s="2" t="s">
        <v>17985</v>
      </c>
      <c r="E4216" s="2" t="s">
        <v>3691</v>
      </c>
      <c r="F4216" s="2">
        <v>76121500</v>
      </c>
      <c r="G4216" s="2" t="s">
        <v>330</v>
      </c>
      <c r="H4216" s="2">
        <v>1</v>
      </c>
      <c r="I4216" s="2">
        <v>12</v>
      </c>
      <c r="J4216" s="2">
        <v>10</v>
      </c>
      <c r="K4216" s="2">
        <v>1</v>
      </c>
      <c r="L4216" s="3">
        <v>5630104</v>
      </c>
      <c r="M4216" s="2" t="s">
        <v>20</v>
      </c>
      <c r="N4216" s="4" t="s">
        <v>21</v>
      </c>
    </row>
    <row r="4217" spans="1:14" x14ac:dyDescent="0.25">
      <c r="A4217" s="1" t="s">
        <v>361</v>
      </c>
      <c r="B4217" s="2" t="s">
        <v>3066</v>
      </c>
      <c r="C4217" s="2" t="s">
        <v>3067</v>
      </c>
      <c r="D4217" s="2" t="s">
        <v>17985</v>
      </c>
      <c r="E4217" s="2" t="s">
        <v>3692</v>
      </c>
      <c r="F4217" s="2">
        <v>76121500</v>
      </c>
      <c r="G4217" s="2" t="s">
        <v>330</v>
      </c>
      <c r="H4217" s="2">
        <v>1</v>
      </c>
      <c r="I4217" s="2">
        <v>12</v>
      </c>
      <c r="J4217" s="2">
        <v>10</v>
      </c>
      <c r="K4217" s="2">
        <v>1</v>
      </c>
      <c r="L4217" s="3">
        <v>5630104</v>
      </c>
      <c r="M4217" s="2" t="s">
        <v>20</v>
      </c>
      <c r="N4217" s="4" t="s">
        <v>21</v>
      </c>
    </row>
    <row r="4218" spans="1:14" x14ac:dyDescent="0.25">
      <c r="A4218" s="1" t="s">
        <v>361</v>
      </c>
      <c r="B4218" s="2" t="s">
        <v>3066</v>
      </c>
      <c r="C4218" s="2" t="s">
        <v>3067</v>
      </c>
      <c r="D4218" s="2" t="s">
        <v>17985</v>
      </c>
      <c r="E4218" s="2" t="s">
        <v>3693</v>
      </c>
      <c r="F4218" s="2">
        <v>76121500</v>
      </c>
      <c r="G4218" s="2" t="s">
        <v>330</v>
      </c>
      <c r="H4218" s="2">
        <v>1</v>
      </c>
      <c r="I4218" s="2">
        <v>12</v>
      </c>
      <c r="J4218" s="2">
        <v>16</v>
      </c>
      <c r="K4218" s="2">
        <v>1</v>
      </c>
      <c r="L4218" s="3">
        <v>5630104</v>
      </c>
      <c r="M4218" s="2" t="s">
        <v>20</v>
      </c>
      <c r="N4218" s="4" t="s">
        <v>21</v>
      </c>
    </row>
    <row r="4219" spans="1:14" x14ac:dyDescent="0.25">
      <c r="A4219" s="1" t="s">
        <v>361</v>
      </c>
      <c r="B4219" s="2" t="s">
        <v>3066</v>
      </c>
      <c r="C4219" s="2" t="s">
        <v>3067</v>
      </c>
      <c r="D4219" s="2" t="s">
        <v>17985</v>
      </c>
      <c r="E4219" s="2" t="s">
        <v>3694</v>
      </c>
      <c r="F4219" s="2">
        <v>76121500</v>
      </c>
      <c r="G4219" s="2" t="s">
        <v>330</v>
      </c>
      <c r="H4219" s="2">
        <v>1</v>
      </c>
      <c r="I4219" s="2">
        <v>12</v>
      </c>
      <c r="J4219" s="2">
        <v>16</v>
      </c>
      <c r="K4219" s="2">
        <v>1</v>
      </c>
      <c r="L4219" s="3">
        <v>5630104</v>
      </c>
      <c r="M4219" s="2" t="s">
        <v>20</v>
      </c>
      <c r="N4219" s="4" t="s">
        <v>21</v>
      </c>
    </row>
    <row r="4220" spans="1:14" x14ac:dyDescent="0.25">
      <c r="A4220" s="1" t="s">
        <v>361</v>
      </c>
      <c r="B4220" s="2" t="s">
        <v>3066</v>
      </c>
      <c r="C4220" s="2" t="s">
        <v>3067</v>
      </c>
      <c r="D4220" s="2" t="s">
        <v>17985</v>
      </c>
      <c r="E4220" s="2" t="s">
        <v>3695</v>
      </c>
      <c r="F4220" s="2">
        <v>76121500</v>
      </c>
      <c r="G4220" s="2" t="s">
        <v>330</v>
      </c>
      <c r="H4220" s="2">
        <v>1</v>
      </c>
      <c r="I4220" s="2">
        <v>12</v>
      </c>
      <c r="J4220" s="2">
        <v>16</v>
      </c>
      <c r="K4220" s="2">
        <v>1</v>
      </c>
      <c r="L4220" s="3">
        <v>5630104</v>
      </c>
      <c r="M4220" s="2" t="s">
        <v>20</v>
      </c>
      <c r="N4220" s="4" t="s">
        <v>21</v>
      </c>
    </row>
    <row r="4221" spans="1:14" x14ac:dyDescent="0.25">
      <c r="A4221" s="1" t="s">
        <v>361</v>
      </c>
      <c r="B4221" s="2" t="s">
        <v>3066</v>
      </c>
      <c r="C4221" s="2" t="s">
        <v>3067</v>
      </c>
      <c r="D4221" s="2" t="s">
        <v>17985</v>
      </c>
      <c r="E4221" s="2" t="s">
        <v>18244</v>
      </c>
      <c r="F4221" s="2">
        <v>76121500</v>
      </c>
      <c r="G4221" s="2" t="s">
        <v>330</v>
      </c>
      <c r="H4221" s="2">
        <v>1</v>
      </c>
      <c r="I4221" s="2">
        <v>12</v>
      </c>
      <c r="J4221" s="2">
        <v>16</v>
      </c>
      <c r="K4221" s="2">
        <v>1</v>
      </c>
      <c r="L4221" s="3">
        <v>5630104</v>
      </c>
      <c r="M4221" s="2" t="s">
        <v>20</v>
      </c>
      <c r="N4221" s="4" t="s">
        <v>21</v>
      </c>
    </row>
    <row r="4222" spans="1:14" x14ac:dyDescent="0.25">
      <c r="A4222" s="1" t="s">
        <v>361</v>
      </c>
      <c r="B4222" s="2" t="s">
        <v>3066</v>
      </c>
      <c r="C4222" s="2" t="s">
        <v>3067</v>
      </c>
      <c r="D4222" s="2" t="s">
        <v>17985</v>
      </c>
      <c r="E4222" s="2" t="s">
        <v>3696</v>
      </c>
      <c r="F4222" s="2">
        <v>76121500</v>
      </c>
      <c r="G4222" s="2" t="s">
        <v>17856</v>
      </c>
      <c r="H4222" s="2">
        <v>1</v>
      </c>
      <c r="I4222" s="2">
        <v>12</v>
      </c>
      <c r="J4222" s="2">
        <v>16</v>
      </c>
      <c r="K4222" s="2">
        <v>1</v>
      </c>
      <c r="L4222" s="3">
        <v>5630104</v>
      </c>
      <c r="M4222" s="2" t="s">
        <v>20</v>
      </c>
      <c r="N4222" s="4" t="s">
        <v>21</v>
      </c>
    </row>
    <row r="4223" spans="1:14" x14ac:dyDescent="0.25">
      <c r="A4223" s="1" t="s">
        <v>361</v>
      </c>
      <c r="B4223" s="2" t="s">
        <v>3066</v>
      </c>
      <c r="C4223" s="2" t="s">
        <v>3067</v>
      </c>
      <c r="D4223" s="2" t="s">
        <v>17985</v>
      </c>
      <c r="E4223" s="2" t="s">
        <v>3697</v>
      </c>
      <c r="F4223" s="2">
        <v>76121500</v>
      </c>
      <c r="G4223" s="2" t="s">
        <v>330</v>
      </c>
      <c r="H4223" s="2">
        <v>1</v>
      </c>
      <c r="I4223" s="2">
        <v>12</v>
      </c>
      <c r="J4223" s="2">
        <v>10</v>
      </c>
      <c r="K4223" s="2">
        <v>1</v>
      </c>
      <c r="L4223" s="3">
        <v>2000000</v>
      </c>
      <c r="M4223" s="2" t="s">
        <v>20</v>
      </c>
      <c r="N4223" s="4" t="s">
        <v>21</v>
      </c>
    </row>
    <row r="4224" spans="1:14" x14ac:dyDescent="0.25">
      <c r="A4224" s="1" t="s">
        <v>361</v>
      </c>
      <c r="B4224" s="2" t="s">
        <v>3066</v>
      </c>
      <c r="C4224" s="2" t="s">
        <v>3067</v>
      </c>
      <c r="D4224" s="2" t="s">
        <v>17985</v>
      </c>
      <c r="E4224" s="2" t="s">
        <v>3698</v>
      </c>
      <c r="F4224" s="2">
        <v>76121500</v>
      </c>
      <c r="G4224" s="2" t="s">
        <v>330</v>
      </c>
      <c r="H4224" s="2">
        <v>1</v>
      </c>
      <c r="I4224" s="2">
        <v>12</v>
      </c>
      <c r="J4224" s="2">
        <v>10</v>
      </c>
      <c r="K4224" s="2">
        <v>1</v>
      </c>
      <c r="L4224" s="3">
        <v>20292</v>
      </c>
      <c r="M4224" s="2" t="s">
        <v>20</v>
      </c>
      <c r="N4224" s="4" t="s">
        <v>21</v>
      </c>
    </row>
    <row r="4225" spans="1:14" x14ac:dyDescent="0.25">
      <c r="A4225" s="1" t="s">
        <v>361</v>
      </c>
      <c r="B4225" s="2" t="s">
        <v>3066</v>
      </c>
      <c r="C4225" s="2" t="s">
        <v>3067</v>
      </c>
      <c r="D4225" s="2" t="s">
        <v>17985</v>
      </c>
      <c r="E4225" s="2" t="s">
        <v>3698</v>
      </c>
      <c r="F4225" s="2">
        <v>76121500</v>
      </c>
      <c r="G4225" s="2" t="s">
        <v>330</v>
      </c>
      <c r="H4225" s="2">
        <v>1</v>
      </c>
      <c r="I4225" s="2">
        <v>12</v>
      </c>
      <c r="J4225" s="2">
        <v>16</v>
      </c>
      <c r="K4225" s="2">
        <v>1</v>
      </c>
      <c r="L4225" s="3">
        <v>5609812</v>
      </c>
      <c r="M4225" s="2" t="s">
        <v>20</v>
      </c>
      <c r="N4225" s="4" t="s">
        <v>21</v>
      </c>
    </row>
    <row r="4226" spans="1:14" x14ac:dyDescent="0.25">
      <c r="A4226" s="1" t="s">
        <v>361</v>
      </c>
      <c r="B4226" s="2" t="s">
        <v>3066</v>
      </c>
      <c r="C4226" s="2" t="s">
        <v>3067</v>
      </c>
      <c r="D4226" s="2" t="s">
        <v>17985</v>
      </c>
      <c r="E4226" s="2" t="s">
        <v>3699</v>
      </c>
      <c r="F4226" s="2">
        <v>76121500</v>
      </c>
      <c r="G4226" s="2" t="s">
        <v>17856</v>
      </c>
      <c r="H4226" s="2">
        <v>1</v>
      </c>
      <c r="I4226" s="2">
        <v>6</v>
      </c>
      <c r="J4226" s="2">
        <v>10</v>
      </c>
      <c r="K4226" s="2">
        <v>1</v>
      </c>
      <c r="L4226" s="3">
        <v>5630104</v>
      </c>
      <c r="M4226" s="2" t="s">
        <v>20</v>
      </c>
      <c r="N4226" s="4" t="s">
        <v>21</v>
      </c>
    </row>
    <row r="4227" spans="1:14" x14ac:dyDescent="0.25">
      <c r="A4227" s="1" t="s">
        <v>361</v>
      </c>
      <c r="B4227" s="2" t="s">
        <v>3066</v>
      </c>
      <c r="C4227" s="2" t="s">
        <v>3067</v>
      </c>
      <c r="D4227" s="2" t="s">
        <v>17985</v>
      </c>
      <c r="E4227" s="2" t="s">
        <v>18245</v>
      </c>
      <c r="F4227" s="2">
        <v>76121500</v>
      </c>
      <c r="G4227" s="2" t="s">
        <v>17856</v>
      </c>
      <c r="H4227" s="2">
        <v>1</v>
      </c>
      <c r="I4227" s="2">
        <v>6</v>
      </c>
      <c r="J4227" s="2">
        <v>10</v>
      </c>
      <c r="K4227" s="2">
        <v>1</v>
      </c>
      <c r="L4227" s="3">
        <v>5630104</v>
      </c>
      <c r="M4227" s="2" t="s">
        <v>20</v>
      </c>
      <c r="N4227" s="4" t="s">
        <v>21</v>
      </c>
    </row>
    <row r="4228" spans="1:14" x14ac:dyDescent="0.25">
      <c r="A4228" s="1" t="s">
        <v>361</v>
      </c>
      <c r="B4228" s="2" t="s">
        <v>3066</v>
      </c>
      <c r="C4228" s="2" t="s">
        <v>3067</v>
      </c>
      <c r="D4228" s="2" t="s">
        <v>17985</v>
      </c>
      <c r="E4228" s="2" t="s">
        <v>3700</v>
      </c>
      <c r="F4228" s="2">
        <v>76121500</v>
      </c>
      <c r="G4228" s="2" t="s">
        <v>17856</v>
      </c>
      <c r="H4228" s="2">
        <v>1</v>
      </c>
      <c r="I4228" s="2">
        <v>6</v>
      </c>
      <c r="J4228" s="2">
        <v>10</v>
      </c>
      <c r="K4228" s="2">
        <v>1</v>
      </c>
      <c r="L4228" s="3">
        <v>3630104</v>
      </c>
      <c r="M4228" s="2" t="s">
        <v>20</v>
      </c>
      <c r="N4228" s="4" t="s">
        <v>21</v>
      </c>
    </row>
    <row r="4229" spans="1:14" x14ac:dyDescent="0.25">
      <c r="A4229" s="1" t="s">
        <v>361</v>
      </c>
      <c r="B4229" s="2" t="s">
        <v>162</v>
      </c>
      <c r="C4229" s="2" t="s">
        <v>567</v>
      </c>
      <c r="D4229" s="2" t="s">
        <v>17885</v>
      </c>
      <c r="E4229" s="2" t="s">
        <v>3701</v>
      </c>
      <c r="F4229" s="2">
        <v>72151802</v>
      </c>
      <c r="G4229" s="2" t="s">
        <v>496</v>
      </c>
      <c r="H4229" s="2">
        <v>3</v>
      </c>
      <c r="I4229" s="2">
        <v>8</v>
      </c>
      <c r="J4229" s="2">
        <v>10</v>
      </c>
      <c r="K4229" s="2">
        <v>1</v>
      </c>
      <c r="L4229" s="3">
        <v>200000000</v>
      </c>
      <c r="M4229" s="2" t="s">
        <v>20</v>
      </c>
      <c r="N4229" s="4" t="s">
        <v>21</v>
      </c>
    </row>
    <row r="4230" spans="1:14" x14ac:dyDescent="0.25">
      <c r="A4230" s="1" t="s">
        <v>361</v>
      </c>
      <c r="B4230" s="2" t="s">
        <v>162</v>
      </c>
      <c r="C4230" s="2" t="s">
        <v>567</v>
      </c>
      <c r="D4230" s="2" t="s">
        <v>17885</v>
      </c>
      <c r="E4230" s="2" t="s">
        <v>3702</v>
      </c>
      <c r="F4230" s="2">
        <v>73152108</v>
      </c>
      <c r="G4230" s="2" t="s">
        <v>490</v>
      </c>
      <c r="H4230" s="2">
        <v>3</v>
      </c>
      <c r="I4230" s="2">
        <v>8</v>
      </c>
      <c r="J4230" s="2">
        <v>10</v>
      </c>
      <c r="K4230" s="2">
        <v>1</v>
      </c>
      <c r="L4230" s="3">
        <v>34500000</v>
      </c>
      <c r="M4230" s="2" t="s">
        <v>20</v>
      </c>
      <c r="N4230" s="4" t="s">
        <v>21</v>
      </c>
    </row>
    <row r="4231" spans="1:14" x14ac:dyDescent="0.25">
      <c r="A4231" s="1" t="s">
        <v>361</v>
      </c>
      <c r="B4231" s="2" t="s">
        <v>162</v>
      </c>
      <c r="C4231" s="2" t="s">
        <v>567</v>
      </c>
      <c r="D4231" s="2" t="s">
        <v>17885</v>
      </c>
      <c r="E4231" s="2" t="s">
        <v>3703</v>
      </c>
      <c r="F4231" s="2">
        <v>72101517</v>
      </c>
      <c r="G4231" s="2" t="s">
        <v>490</v>
      </c>
      <c r="H4231" s="2">
        <v>4</v>
      </c>
      <c r="I4231" s="2">
        <v>4</v>
      </c>
      <c r="J4231" s="2">
        <v>10</v>
      </c>
      <c r="K4231" s="2">
        <v>1</v>
      </c>
      <c r="L4231" s="3">
        <v>59748710</v>
      </c>
      <c r="M4231" s="2" t="s">
        <v>20</v>
      </c>
      <c r="N4231" s="4" t="s">
        <v>21</v>
      </c>
    </row>
    <row r="4232" spans="1:14" x14ac:dyDescent="0.25">
      <c r="A4232" s="1" t="s">
        <v>361</v>
      </c>
      <c r="B4232" s="2" t="s">
        <v>162</v>
      </c>
      <c r="C4232" s="2" t="s">
        <v>567</v>
      </c>
      <c r="D4232" s="2" t="s">
        <v>17885</v>
      </c>
      <c r="E4232" s="2" t="s">
        <v>3704</v>
      </c>
      <c r="F4232" s="2">
        <v>72154022</v>
      </c>
      <c r="G4232" s="2" t="s">
        <v>490</v>
      </c>
      <c r="H4232" s="2">
        <v>4</v>
      </c>
      <c r="I4232" s="2">
        <v>4</v>
      </c>
      <c r="J4232" s="2">
        <v>10</v>
      </c>
      <c r="K4232" s="2">
        <v>1</v>
      </c>
      <c r="L4232" s="3">
        <v>7475000</v>
      </c>
      <c r="M4232" s="2" t="s">
        <v>20</v>
      </c>
      <c r="N4232" s="4" t="s">
        <v>21</v>
      </c>
    </row>
    <row r="4233" spans="1:14" x14ac:dyDescent="0.25">
      <c r="A4233" s="1" t="s">
        <v>361</v>
      </c>
      <c r="B4233" s="2" t="s">
        <v>60</v>
      </c>
      <c r="C4233" s="2" t="s">
        <v>60</v>
      </c>
      <c r="D4233" s="2" t="s">
        <v>61</v>
      </c>
      <c r="E4233" s="2" t="s">
        <v>3705</v>
      </c>
      <c r="F4233" s="2">
        <v>24121500</v>
      </c>
      <c r="G4233" s="2" t="s">
        <v>490</v>
      </c>
      <c r="H4233" s="2">
        <v>5</v>
      </c>
      <c r="I4233" s="2">
        <v>4</v>
      </c>
      <c r="J4233" s="2">
        <v>10</v>
      </c>
      <c r="K4233" s="2">
        <v>615</v>
      </c>
      <c r="L4233" s="3">
        <v>553500</v>
      </c>
      <c r="M4233" s="2" t="s">
        <v>0</v>
      </c>
      <c r="N4233" s="4" t="s">
        <v>21</v>
      </c>
    </row>
    <row r="4234" spans="1:14" x14ac:dyDescent="0.25">
      <c r="A4234" s="1" t="s">
        <v>361</v>
      </c>
      <c r="B4234" s="2" t="s">
        <v>103</v>
      </c>
      <c r="C4234" s="2" t="s">
        <v>104</v>
      </c>
      <c r="D4234" s="2" t="s">
        <v>105</v>
      </c>
      <c r="E4234" s="2" t="s">
        <v>3706</v>
      </c>
      <c r="F4234" s="2">
        <v>46161504</v>
      </c>
      <c r="G4234" s="2" t="s">
        <v>490</v>
      </c>
      <c r="H4234" s="2">
        <v>5</v>
      </c>
      <c r="I4234" s="2">
        <v>4</v>
      </c>
      <c r="J4234" s="2">
        <v>10</v>
      </c>
      <c r="K4234" s="2">
        <v>2</v>
      </c>
      <c r="L4234" s="3">
        <v>113200</v>
      </c>
      <c r="M4234" s="2" t="s">
        <v>0</v>
      </c>
      <c r="N4234" s="4" t="s">
        <v>21</v>
      </c>
    </row>
    <row r="4235" spans="1:14" x14ac:dyDescent="0.25">
      <c r="A4235" s="1" t="s">
        <v>361</v>
      </c>
      <c r="B4235" s="2" t="s">
        <v>113</v>
      </c>
      <c r="C4235" s="2" t="s">
        <v>113</v>
      </c>
      <c r="D4235" s="2" t="s">
        <v>114</v>
      </c>
      <c r="E4235" s="2" t="s">
        <v>3707</v>
      </c>
      <c r="F4235" s="2">
        <v>31152204</v>
      </c>
      <c r="G4235" s="2" t="s">
        <v>490</v>
      </c>
      <c r="H4235" s="2">
        <v>5</v>
      </c>
      <c r="I4235" s="2">
        <v>4</v>
      </c>
      <c r="J4235" s="2">
        <v>10</v>
      </c>
      <c r="K4235" s="2">
        <v>2</v>
      </c>
      <c r="L4235" s="3">
        <v>169800</v>
      </c>
      <c r="M4235" s="2" t="s">
        <v>0</v>
      </c>
      <c r="N4235" s="4" t="s">
        <v>21</v>
      </c>
    </row>
    <row r="4236" spans="1:14" x14ac:dyDescent="0.25">
      <c r="A4236" s="1" t="s">
        <v>361</v>
      </c>
      <c r="B4236" s="2" t="s">
        <v>378</v>
      </c>
      <c r="C4236" s="2" t="s">
        <v>2536</v>
      </c>
      <c r="D4236" s="2" t="s">
        <v>17956</v>
      </c>
      <c r="E4236" s="2" t="s">
        <v>3708</v>
      </c>
      <c r="F4236" s="2">
        <v>25172906</v>
      </c>
      <c r="G4236" s="2" t="s">
        <v>490</v>
      </c>
      <c r="H4236" s="2">
        <v>5</v>
      </c>
      <c r="I4236" s="2">
        <v>4</v>
      </c>
      <c r="J4236" s="2">
        <v>10</v>
      </c>
      <c r="K4236" s="2">
        <v>5</v>
      </c>
      <c r="L4236" s="3">
        <v>11350000</v>
      </c>
      <c r="M4236" s="2" t="s">
        <v>0</v>
      </c>
      <c r="N4236" s="4" t="s">
        <v>21</v>
      </c>
    </row>
    <row r="4237" spans="1:14" x14ac:dyDescent="0.25">
      <c r="A4237" s="1" t="s">
        <v>361</v>
      </c>
      <c r="B4237" s="2" t="s">
        <v>378</v>
      </c>
      <c r="C4237" s="2" t="s">
        <v>2536</v>
      </c>
      <c r="D4237" s="2" t="s">
        <v>17956</v>
      </c>
      <c r="E4237" s="2" t="s">
        <v>3709</v>
      </c>
      <c r="F4237" s="2">
        <v>25172906</v>
      </c>
      <c r="G4237" s="2" t="s">
        <v>490</v>
      </c>
      <c r="H4237" s="2">
        <v>5</v>
      </c>
      <c r="I4237" s="2">
        <v>4</v>
      </c>
      <c r="J4237" s="2">
        <v>10</v>
      </c>
      <c r="K4237" s="2">
        <v>1</v>
      </c>
      <c r="L4237" s="3">
        <v>106000</v>
      </c>
      <c r="M4237" s="2" t="s">
        <v>0</v>
      </c>
      <c r="N4237" s="4" t="s">
        <v>21</v>
      </c>
    </row>
    <row r="4238" spans="1:14" x14ac:dyDescent="0.25">
      <c r="A4238" s="1" t="s">
        <v>361</v>
      </c>
      <c r="B4238" s="2" t="s">
        <v>551</v>
      </c>
      <c r="C4238" s="2" t="s">
        <v>551</v>
      </c>
      <c r="D4238" s="2" t="s">
        <v>17884</v>
      </c>
      <c r="E4238" s="2" t="s">
        <v>3710</v>
      </c>
      <c r="F4238" s="2">
        <v>53121705</v>
      </c>
      <c r="G4238" s="2" t="s">
        <v>490</v>
      </c>
      <c r="H4238" s="2">
        <v>5</v>
      </c>
      <c r="I4238" s="2">
        <v>4</v>
      </c>
      <c r="J4238" s="2">
        <v>10</v>
      </c>
      <c r="K4238" s="2">
        <v>12</v>
      </c>
      <c r="L4238" s="3">
        <v>1231200</v>
      </c>
      <c r="M4238" s="2" t="s">
        <v>0</v>
      </c>
      <c r="N4238" s="4" t="s">
        <v>21</v>
      </c>
    </row>
    <row r="4239" spans="1:14" x14ac:dyDescent="0.25">
      <c r="A4239" s="1" t="s">
        <v>361</v>
      </c>
      <c r="B4239" s="2" t="s">
        <v>551</v>
      </c>
      <c r="C4239" s="2" t="s">
        <v>551</v>
      </c>
      <c r="D4239" s="2" t="s">
        <v>17884</v>
      </c>
      <c r="E4239" s="2" t="s">
        <v>3711</v>
      </c>
      <c r="F4239" s="2">
        <v>53121705</v>
      </c>
      <c r="G4239" s="2" t="s">
        <v>490</v>
      </c>
      <c r="H4239" s="2">
        <v>5</v>
      </c>
      <c r="I4239" s="2">
        <v>4</v>
      </c>
      <c r="J4239" s="2">
        <v>10</v>
      </c>
      <c r="K4239" s="2">
        <v>40</v>
      </c>
      <c r="L4239" s="3">
        <v>5680000</v>
      </c>
      <c r="M4239" s="2" t="s">
        <v>0</v>
      </c>
      <c r="N4239" s="4" t="s">
        <v>21</v>
      </c>
    </row>
    <row r="4240" spans="1:14" x14ac:dyDescent="0.25">
      <c r="A4240" s="1" t="s">
        <v>361</v>
      </c>
      <c r="B4240" s="2" t="s">
        <v>408</v>
      </c>
      <c r="C4240" s="2" t="s">
        <v>1186</v>
      </c>
      <c r="D4240" s="2" t="s">
        <v>17937</v>
      </c>
      <c r="E4240" s="2" t="s">
        <v>3712</v>
      </c>
      <c r="F4240" s="2">
        <v>24131513</v>
      </c>
      <c r="G4240" s="2" t="s">
        <v>490</v>
      </c>
      <c r="H4240" s="2">
        <v>5</v>
      </c>
      <c r="I4240" s="2">
        <v>4</v>
      </c>
      <c r="J4240" s="2">
        <v>10</v>
      </c>
      <c r="K4240" s="2">
        <v>1</v>
      </c>
      <c r="L4240" s="3">
        <v>9992000</v>
      </c>
      <c r="M4240" s="2" t="s">
        <v>20</v>
      </c>
      <c r="N4240" s="4" t="s">
        <v>21</v>
      </c>
    </row>
    <row r="4241" spans="1:14" x14ac:dyDescent="0.25">
      <c r="A4241" s="1" t="s">
        <v>361</v>
      </c>
      <c r="B4241" s="2" t="s">
        <v>76</v>
      </c>
      <c r="C4241" s="2" t="s">
        <v>80</v>
      </c>
      <c r="D4241" s="2" t="s">
        <v>81</v>
      </c>
      <c r="E4241" s="2" t="s">
        <v>3713</v>
      </c>
      <c r="F4241" s="2">
        <v>47121805</v>
      </c>
      <c r="G4241" s="2" t="s">
        <v>490</v>
      </c>
      <c r="H4241" s="2">
        <v>5</v>
      </c>
      <c r="I4241" s="2">
        <v>4</v>
      </c>
      <c r="J4241" s="2">
        <v>10</v>
      </c>
      <c r="K4241" s="2">
        <v>1</v>
      </c>
      <c r="L4241" s="3">
        <v>1590000</v>
      </c>
      <c r="M4241" s="2" t="s">
        <v>20</v>
      </c>
      <c r="N4241" s="4" t="s">
        <v>21</v>
      </c>
    </row>
    <row r="4242" spans="1:14" x14ac:dyDescent="0.25">
      <c r="A4242" s="1" t="s">
        <v>361</v>
      </c>
      <c r="B4242" s="2" t="s">
        <v>86</v>
      </c>
      <c r="C4242" s="2" t="s">
        <v>87</v>
      </c>
      <c r="D4242" s="2" t="s">
        <v>88</v>
      </c>
      <c r="E4242" s="2" t="s">
        <v>3713</v>
      </c>
      <c r="F4242" s="2">
        <v>41122704</v>
      </c>
      <c r="G4242" s="2" t="s">
        <v>490</v>
      </c>
      <c r="H4242" s="2">
        <v>5</v>
      </c>
      <c r="I4242" s="2">
        <v>4</v>
      </c>
      <c r="J4242" s="2">
        <v>10</v>
      </c>
      <c r="K4242" s="2">
        <v>1</v>
      </c>
      <c r="L4242" s="3">
        <v>300000</v>
      </c>
      <c r="M4242" s="2" t="s">
        <v>20</v>
      </c>
      <c r="N4242" s="4" t="s">
        <v>21</v>
      </c>
    </row>
    <row r="4243" spans="1:14" x14ac:dyDescent="0.25">
      <c r="A4243" s="1" t="s">
        <v>361</v>
      </c>
      <c r="B4243" s="2" t="s">
        <v>86</v>
      </c>
      <c r="C4243" s="2" t="s">
        <v>93</v>
      </c>
      <c r="D4243" s="2" t="s">
        <v>94</v>
      </c>
      <c r="E4243" s="2" t="s">
        <v>3713</v>
      </c>
      <c r="F4243" s="2">
        <v>40141700</v>
      </c>
      <c r="G4243" s="2" t="s">
        <v>490</v>
      </c>
      <c r="H4243" s="2">
        <v>5</v>
      </c>
      <c r="I4243" s="2">
        <v>4</v>
      </c>
      <c r="J4243" s="2">
        <v>10</v>
      </c>
      <c r="K4243" s="2">
        <v>1</v>
      </c>
      <c r="L4243" s="3">
        <v>400000</v>
      </c>
      <c r="M4243" s="2" t="s">
        <v>20</v>
      </c>
      <c r="N4243" s="4" t="s">
        <v>21</v>
      </c>
    </row>
    <row r="4244" spans="1:14" x14ac:dyDescent="0.25">
      <c r="A4244" s="1" t="s">
        <v>361</v>
      </c>
      <c r="B4244" s="2" t="s">
        <v>2048</v>
      </c>
      <c r="C4244" s="2" t="s">
        <v>2048</v>
      </c>
      <c r="D4244" s="2" t="s">
        <v>17948</v>
      </c>
      <c r="E4244" s="2" t="s">
        <v>3713</v>
      </c>
      <c r="F4244" s="2">
        <v>40141700</v>
      </c>
      <c r="G4244" s="2" t="s">
        <v>490</v>
      </c>
      <c r="H4244" s="2">
        <v>5</v>
      </c>
      <c r="I4244" s="2">
        <v>4</v>
      </c>
      <c r="J4244" s="2">
        <v>10</v>
      </c>
      <c r="K4244" s="2">
        <v>1</v>
      </c>
      <c r="L4244" s="3">
        <v>2600000</v>
      </c>
      <c r="M4244" s="2" t="s">
        <v>20</v>
      </c>
      <c r="N4244" s="4" t="s">
        <v>21</v>
      </c>
    </row>
    <row r="4245" spans="1:14" x14ac:dyDescent="0.25">
      <c r="A4245" s="1" t="s">
        <v>361</v>
      </c>
      <c r="B4245" s="2" t="s">
        <v>113</v>
      </c>
      <c r="C4245" s="2" t="s">
        <v>113</v>
      </c>
      <c r="D4245" s="2" t="s">
        <v>114</v>
      </c>
      <c r="E4245" s="2" t="s">
        <v>3713</v>
      </c>
      <c r="F4245" s="2">
        <v>40141700</v>
      </c>
      <c r="G4245" s="2" t="s">
        <v>490</v>
      </c>
      <c r="H4245" s="2">
        <v>5</v>
      </c>
      <c r="I4245" s="2">
        <v>4</v>
      </c>
      <c r="J4245" s="2">
        <v>10</v>
      </c>
      <c r="K4245" s="2">
        <v>1</v>
      </c>
      <c r="L4245" s="3">
        <v>280000</v>
      </c>
      <c r="M4245" s="2" t="s">
        <v>20</v>
      </c>
      <c r="N4245" s="4" t="s">
        <v>21</v>
      </c>
    </row>
    <row r="4246" spans="1:14" x14ac:dyDescent="0.25">
      <c r="A4246" s="1" t="s">
        <v>361</v>
      </c>
      <c r="B4246" s="2" t="s">
        <v>253</v>
      </c>
      <c r="C4246" s="2" t="s">
        <v>3407</v>
      </c>
      <c r="D4246" s="2" t="s">
        <v>18004</v>
      </c>
      <c r="E4246" s="2" t="s">
        <v>3713</v>
      </c>
      <c r="F4246" s="2">
        <v>39121000</v>
      </c>
      <c r="G4246" s="2" t="s">
        <v>490</v>
      </c>
      <c r="H4246" s="2">
        <v>5</v>
      </c>
      <c r="I4246" s="2">
        <v>4</v>
      </c>
      <c r="J4246" s="2">
        <v>10</v>
      </c>
      <c r="K4246" s="2">
        <v>1</v>
      </c>
      <c r="L4246" s="3">
        <v>2480000</v>
      </c>
      <c r="M4246" s="2" t="s">
        <v>20</v>
      </c>
      <c r="N4246" s="4" t="s">
        <v>21</v>
      </c>
    </row>
    <row r="4247" spans="1:14" x14ac:dyDescent="0.25">
      <c r="A4247" s="1" t="s">
        <v>361</v>
      </c>
      <c r="B4247" s="2" t="s">
        <v>253</v>
      </c>
      <c r="C4247" s="2" t="s">
        <v>2331</v>
      </c>
      <c r="D4247" s="2" t="s">
        <v>17949</v>
      </c>
      <c r="E4247" s="2" t="s">
        <v>3713</v>
      </c>
      <c r="F4247" s="2">
        <v>40151600</v>
      </c>
      <c r="G4247" s="2" t="s">
        <v>490</v>
      </c>
      <c r="H4247" s="2">
        <v>5</v>
      </c>
      <c r="I4247" s="2">
        <v>4</v>
      </c>
      <c r="J4247" s="2">
        <v>10</v>
      </c>
      <c r="K4247" s="2">
        <v>1</v>
      </c>
      <c r="L4247" s="3">
        <v>3100000</v>
      </c>
      <c r="M4247" s="2" t="s">
        <v>20</v>
      </c>
      <c r="N4247" s="4" t="s">
        <v>21</v>
      </c>
    </row>
    <row r="4248" spans="1:14" x14ac:dyDescent="0.25">
      <c r="A4248" s="1" t="s">
        <v>361</v>
      </c>
      <c r="B4248" s="2" t="s">
        <v>253</v>
      </c>
      <c r="C4248" s="2" t="s">
        <v>254</v>
      </c>
      <c r="D4248" s="2" t="s">
        <v>255</v>
      </c>
      <c r="E4248" s="2" t="s">
        <v>3713</v>
      </c>
      <c r="F4248" s="2">
        <v>32121500</v>
      </c>
      <c r="G4248" s="2" t="s">
        <v>490</v>
      </c>
      <c r="H4248" s="2">
        <v>5</v>
      </c>
      <c r="I4248" s="2">
        <v>4</v>
      </c>
      <c r="J4248" s="2">
        <v>10</v>
      </c>
      <c r="K4248" s="2">
        <v>1</v>
      </c>
      <c r="L4248" s="3">
        <v>4400000</v>
      </c>
      <c r="M4248" s="2" t="s">
        <v>20</v>
      </c>
      <c r="N4248" s="4" t="s">
        <v>21</v>
      </c>
    </row>
    <row r="4249" spans="1:14" x14ac:dyDescent="0.25">
      <c r="A4249" s="1" t="s">
        <v>361</v>
      </c>
      <c r="B4249" s="2" t="s">
        <v>378</v>
      </c>
      <c r="C4249" s="2" t="s">
        <v>2425</v>
      </c>
      <c r="D4249" s="2" t="s">
        <v>17954</v>
      </c>
      <c r="E4249" s="2" t="s">
        <v>3713</v>
      </c>
      <c r="F4249" s="2">
        <v>39121600</v>
      </c>
      <c r="G4249" s="2" t="s">
        <v>490</v>
      </c>
      <c r="H4249" s="2">
        <v>5</v>
      </c>
      <c r="I4249" s="2">
        <v>4</v>
      </c>
      <c r="J4249" s="2">
        <v>10</v>
      </c>
      <c r="K4249" s="2">
        <v>1</v>
      </c>
      <c r="L4249" s="3">
        <v>4700000</v>
      </c>
      <c r="M4249" s="2" t="s">
        <v>20</v>
      </c>
      <c r="N4249" s="4" t="s">
        <v>21</v>
      </c>
    </row>
    <row r="4250" spans="1:14" x14ac:dyDescent="0.25">
      <c r="A4250" s="1" t="s">
        <v>361</v>
      </c>
      <c r="B4250" s="2" t="s">
        <v>3098</v>
      </c>
      <c r="C4250" s="2" t="s">
        <v>3099</v>
      </c>
      <c r="D4250" s="2" t="s">
        <v>17989</v>
      </c>
      <c r="E4250" s="2" t="s">
        <v>3714</v>
      </c>
      <c r="F4250" s="2">
        <v>80121604</v>
      </c>
      <c r="G4250" s="2" t="s">
        <v>330</v>
      </c>
      <c r="H4250" s="2">
        <v>1</v>
      </c>
      <c r="I4250" s="2">
        <v>6</v>
      </c>
      <c r="J4250" s="2">
        <v>10</v>
      </c>
      <c r="K4250" s="2">
        <v>1</v>
      </c>
      <c r="L4250" s="3">
        <v>6541387</v>
      </c>
      <c r="M4250" s="2" t="s">
        <v>20</v>
      </c>
      <c r="N4250" s="4" t="s">
        <v>21</v>
      </c>
    </row>
    <row r="4251" spans="1:14" x14ac:dyDescent="0.25">
      <c r="A4251" s="1" t="s">
        <v>361</v>
      </c>
      <c r="B4251" s="2" t="s">
        <v>3098</v>
      </c>
      <c r="C4251" s="2" t="s">
        <v>3099</v>
      </c>
      <c r="D4251" s="2" t="s">
        <v>17989</v>
      </c>
      <c r="E4251" s="2" t="s">
        <v>3715</v>
      </c>
      <c r="F4251" s="2">
        <v>80121604</v>
      </c>
      <c r="G4251" s="2" t="s">
        <v>330</v>
      </c>
      <c r="H4251" s="2">
        <v>1</v>
      </c>
      <c r="I4251" s="2">
        <v>6</v>
      </c>
      <c r="J4251" s="2">
        <v>10</v>
      </c>
      <c r="K4251" s="2">
        <v>1</v>
      </c>
      <c r="L4251" s="3">
        <v>4746120</v>
      </c>
      <c r="M4251" s="2" t="s">
        <v>20</v>
      </c>
      <c r="N4251" s="4" t="s">
        <v>21</v>
      </c>
    </row>
    <row r="4252" spans="1:14" x14ac:dyDescent="0.25">
      <c r="A4252" s="1" t="s">
        <v>361</v>
      </c>
      <c r="B4252" s="2" t="s">
        <v>162</v>
      </c>
      <c r="C4252" s="2" t="s">
        <v>567</v>
      </c>
      <c r="D4252" s="2" t="s">
        <v>17885</v>
      </c>
      <c r="E4252" s="2" t="s">
        <v>3716</v>
      </c>
      <c r="F4252" s="2">
        <v>72154501</v>
      </c>
      <c r="G4252" s="2" t="s">
        <v>496</v>
      </c>
      <c r="H4252" s="2">
        <v>4</v>
      </c>
      <c r="I4252" s="2">
        <v>6</v>
      </c>
      <c r="J4252" s="2">
        <v>10</v>
      </c>
      <c r="K4252" s="2">
        <v>1</v>
      </c>
      <c r="L4252" s="3">
        <v>51540772</v>
      </c>
      <c r="M4252" s="2" t="s">
        <v>20</v>
      </c>
      <c r="N4252" s="4" t="s">
        <v>21</v>
      </c>
    </row>
    <row r="4253" spans="1:14" x14ac:dyDescent="0.25">
      <c r="A4253" s="1" t="s">
        <v>361</v>
      </c>
      <c r="B4253" s="2" t="s">
        <v>162</v>
      </c>
      <c r="C4253" s="2" t="s">
        <v>567</v>
      </c>
      <c r="D4253" s="2" t="s">
        <v>17885</v>
      </c>
      <c r="E4253" s="2" t="s">
        <v>3717</v>
      </c>
      <c r="F4253" s="2">
        <v>72101517</v>
      </c>
      <c r="G4253" s="2" t="s">
        <v>496</v>
      </c>
      <c r="H4253" s="2">
        <v>4</v>
      </c>
      <c r="I4253" s="2">
        <v>6</v>
      </c>
      <c r="J4253" s="2">
        <v>10</v>
      </c>
      <c r="K4253" s="2">
        <v>1</v>
      </c>
      <c r="L4253" s="3">
        <v>46038023</v>
      </c>
      <c r="M4253" s="2" t="s">
        <v>20</v>
      </c>
      <c r="N4253" s="4" t="s">
        <v>21</v>
      </c>
    </row>
    <row r="4254" spans="1:14" x14ac:dyDescent="0.25">
      <c r="A4254" s="1" t="s">
        <v>361</v>
      </c>
      <c r="B4254" s="2" t="s">
        <v>162</v>
      </c>
      <c r="C4254" s="2" t="s">
        <v>567</v>
      </c>
      <c r="D4254" s="2" t="s">
        <v>17885</v>
      </c>
      <c r="E4254" s="2" t="s">
        <v>3718</v>
      </c>
      <c r="F4254" s="2">
        <v>72154501</v>
      </c>
      <c r="G4254" s="2" t="s">
        <v>496</v>
      </c>
      <c r="H4254" s="2">
        <v>4</v>
      </c>
      <c r="I4254" s="2">
        <v>6</v>
      </c>
      <c r="J4254" s="2">
        <v>10</v>
      </c>
      <c r="K4254" s="2">
        <v>1</v>
      </c>
      <c r="L4254" s="3">
        <v>34859573</v>
      </c>
      <c r="M4254" s="2" t="s">
        <v>20</v>
      </c>
      <c r="N4254" s="4" t="s">
        <v>21</v>
      </c>
    </row>
    <row r="4255" spans="1:14" x14ac:dyDescent="0.25">
      <c r="A4255" s="1" t="s">
        <v>361</v>
      </c>
      <c r="B4255" s="2" t="s">
        <v>162</v>
      </c>
      <c r="C4255" s="2" t="s">
        <v>567</v>
      </c>
      <c r="D4255" s="2" t="s">
        <v>17885</v>
      </c>
      <c r="E4255" s="2" t="s">
        <v>3719</v>
      </c>
      <c r="F4255" s="2">
        <v>78181500</v>
      </c>
      <c r="G4255" s="2" t="s">
        <v>496</v>
      </c>
      <c r="H4255" s="2">
        <v>4</v>
      </c>
      <c r="I4255" s="2">
        <v>6</v>
      </c>
      <c r="J4255" s="2">
        <v>10</v>
      </c>
      <c r="K4255" s="2">
        <v>1</v>
      </c>
      <c r="L4255" s="3">
        <v>26473146</v>
      </c>
      <c r="M4255" s="2" t="s">
        <v>20</v>
      </c>
      <c r="N4255" s="4" t="s">
        <v>21</v>
      </c>
    </row>
    <row r="4256" spans="1:14" x14ac:dyDescent="0.25">
      <c r="A4256" s="1" t="s">
        <v>361</v>
      </c>
      <c r="B4256" s="2" t="s">
        <v>162</v>
      </c>
      <c r="C4256" s="2" t="s">
        <v>567</v>
      </c>
      <c r="D4256" s="2" t="s">
        <v>17885</v>
      </c>
      <c r="E4256" s="2" t="s">
        <v>3720</v>
      </c>
      <c r="F4256" s="2">
        <v>78181500</v>
      </c>
      <c r="G4256" s="2" t="s">
        <v>496</v>
      </c>
      <c r="H4256" s="2">
        <v>4</v>
      </c>
      <c r="I4256" s="2">
        <v>6</v>
      </c>
      <c r="J4256" s="2">
        <v>10</v>
      </c>
      <c r="K4256" s="2">
        <v>1</v>
      </c>
      <c r="L4256" s="3">
        <v>26895929</v>
      </c>
      <c r="M4256" s="2" t="s">
        <v>20</v>
      </c>
      <c r="N4256" s="4" t="s">
        <v>21</v>
      </c>
    </row>
    <row r="4257" spans="1:14" x14ac:dyDescent="0.25">
      <c r="A4257" s="1" t="s">
        <v>361</v>
      </c>
      <c r="B4257" s="2" t="s">
        <v>529</v>
      </c>
      <c r="C4257" s="2" t="s">
        <v>530</v>
      </c>
      <c r="D4257" s="2" t="s">
        <v>17881</v>
      </c>
      <c r="E4257" s="2" t="s">
        <v>3721</v>
      </c>
      <c r="F4257" s="2">
        <v>23241500</v>
      </c>
      <c r="G4257" s="2" t="s">
        <v>490</v>
      </c>
      <c r="H4257" s="2">
        <v>4</v>
      </c>
      <c r="I4257" s="2">
        <v>4</v>
      </c>
      <c r="J4257" s="2">
        <v>10</v>
      </c>
      <c r="K4257" s="2">
        <v>1</v>
      </c>
      <c r="L4257" s="3">
        <v>844341.57</v>
      </c>
      <c r="M4257" s="2" t="s">
        <v>0</v>
      </c>
      <c r="N4257" s="4" t="s">
        <v>21</v>
      </c>
    </row>
    <row r="4258" spans="1:14" x14ac:dyDescent="0.25">
      <c r="A4258" s="1" t="s">
        <v>361</v>
      </c>
      <c r="B4258" s="2" t="s">
        <v>529</v>
      </c>
      <c r="C4258" s="2" t="s">
        <v>530</v>
      </c>
      <c r="D4258" s="2" t="s">
        <v>17881</v>
      </c>
      <c r="E4258" s="2" t="s">
        <v>3722</v>
      </c>
      <c r="F4258" s="2">
        <v>27112822</v>
      </c>
      <c r="G4258" s="2" t="s">
        <v>490</v>
      </c>
      <c r="H4258" s="2">
        <v>4</v>
      </c>
      <c r="I4258" s="2">
        <v>4</v>
      </c>
      <c r="J4258" s="2">
        <v>10</v>
      </c>
      <c r="K4258" s="2">
        <v>1</v>
      </c>
      <c r="L4258" s="3">
        <v>1491916.7</v>
      </c>
      <c r="M4258" s="2" t="s">
        <v>0</v>
      </c>
      <c r="N4258" s="4" t="s">
        <v>21</v>
      </c>
    </row>
    <row r="4259" spans="1:14" x14ac:dyDescent="0.25">
      <c r="A4259" s="1" t="s">
        <v>361</v>
      </c>
      <c r="B4259" s="2" t="s">
        <v>529</v>
      </c>
      <c r="C4259" s="2" t="s">
        <v>530</v>
      </c>
      <c r="D4259" s="2" t="s">
        <v>17881</v>
      </c>
      <c r="E4259" s="2" t="s">
        <v>3723</v>
      </c>
      <c r="F4259" s="2">
        <v>27112822</v>
      </c>
      <c r="G4259" s="2" t="s">
        <v>490</v>
      </c>
      <c r="H4259" s="2">
        <v>4</v>
      </c>
      <c r="I4259" s="2">
        <v>4</v>
      </c>
      <c r="J4259" s="2">
        <v>10</v>
      </c>
      <c r="K4259" s="2">
        <v>1</v>
      </c>
      <c r="L4259" s="3">
        <v>828435.45</v>
      </c>
      <c r="M4259" s="2" t="s">
        <v>0</v>
      </c>
      <c r="N4259" s="4" t="s">
        <v>21</v>
      </c>
    </row>
    <row r="4260" spans="1:14" x14ac:dyDescent="0.25">
      <c r="A4260" s="1" t="s">
        <v>361</v>
      </c>
      <c r="B4260" s="2" t="s">
        <v>529</v>
      </c>
      <c r="C4260" s="2" t="s">
        <v>530</v>
      </c>
      <c r="D4260" s="2" t="s">
        <v>17881</v>
      </c>
      <c r="E4260" s="2" t="s">
        <v>3724</v>
      </c>
      <c r="F4260" s="2">
        <v>27112822</v>
      </c>
      <c r="G4260" s="2" t="s">
        <v>490</v>
      </c>
      <c r="H4260" s="2">
        <v>4</v>
      </c>
      <c r="I4260" s="2">
        <v>4</v>
      </c>
      <c r="J4260" s="2">
        <v>10</v>
      </c>
      <c r="K4260" s="2">
        <v>1</v>
      </c>
      <c r="L4260" s="3">
        <v>504412.58</v>
      </c>
      <c r="M4260" s="2" t="s">
        <v>0</v>
      </c>
      <c r="N4260" s="4" t="s">
        <v>21</v>
      </c>
    </row>
    <row r="4261" spans="1:14" x14ac:dyDescent="0.25">
      <c r="A4261" s="1" t="s">
        <v>361</v>
      </c>
      <c r="B4261" s="2" t="s">
        <v>529</v>
      </c>
      <c r="C4261" s="2" t="s">
        <v>530</v>
      </c>
      <c r="D4261" s="2" t="s">
        <v>17881</v>
      </c>
      <c r="E4261" s="2" t="s">
        <v>3725</v>
      </c>
      <c r="F4261" s="2">
        <v>27112822</v>
      </c>
      <c r="G4261" s="2" t="s">
        <v>490</v>
      </c>
      <c r="H4261" s="2">
        <v>4</v>
      </c>
      <c r="I4261" s="2">
        <v>4</v>
      </c>
      <c r="J4261" s="2">
        <v>10</v>
      </c>
      <c r="K4261" s="2">
        <v>1</v>
      </c>
      <c r="L4261" s="3">
        <v>353618.17</v>
      </c>
      <c r="M4261" s="2" t="s">
        <v>0</v>
      </c>
      <c r="N4261" s="4" t="s">
        <v>21</v>
      </c>
    </row>
    <row r="4262" spans="1:14" x14ac:dyDescent="0.25">
      <c r="A4262" s="1" t="s">
        <v>361</v>
      </c>
      <c r="B4262" s="2" t="s">
        <v>529</v>
      </c>
      <c r="C4262" s="2" t="s">
        <v>530</v>
      </c>
      <c r="D4262" s="2" t="s">
        <v>17881</v>
      </c>
      <c r="E4262" s="2" t="s">
        <v>3726</v>
      </c>
      <c r="F4262" s="2">
        <v>27112822</v>
      </c>
      <c r="G4262" s="2" t="s">
        <v>490</v>
      </c>
      <c r="H4262" s="2">
        <v>4</v>
      </c>
      <c r="I4262" s="2">
        <v>4</v>
      </c>
      <c r="J4262" s="2">
        <v>10</v>
      </c>
      <c r="K4262" s="2">
        <v>1</v>
      </c>
      <c r="L4262" s="3">
        <v>1126544.8899999999</v>
      </c>
      <c r="M4262" s="2" t="s">
        <v>0</v>
      </c>
      <c r="N4262" s="4" t="s">
        <v>21</v>
      </c>
    </row>
    <row r="4263" spans="1:14" x14ac:dyDescent="0.25">
      <c r="A4263" s="1" t="s">
        <v>361</v>
      </c>
      <c r="B4263" s="2" t="s">
        <v>529</v>
      </c>
      <c r="C4263" s="2" t="s">
        <v>530</v>
      </c>
      <c r="D4263" s="2" t="s">
        <v>17881</v>
      </c>
      <c r="E4263" s="2" t="s">
        <v>3727</v>
      </c>
      <c r="F4263" s="2">
        <v>27111728</v>
      </c>
      <c r="G4263" s="2" t="s">
        <v>490</v>
      </c>
      <c r="H4263" s="2">
        <v>4</v>
      </c>
      <c r="I4263" s="2">
        <v>4</v>
      </c>
      <c r="J4263" s="2">
        <v>10</v>
      </c>
      <c r="K4263" s="2">
        <v>1</v>
      </c>
      <c r="L4263" s="3">
        <v>410967.86</v>
      </c>
      <c r="M4263" s="2" t="s">
        <v>0</v>
      </c>
      <c r="N4263" s="4" t="s">
        <v>21</v>
      </c>
    </row>
    <row r="4264" spans="1:14" x14ac:dyDescent="0.25">
      <c r="A4264" s="1" t="s">
        <v>361</v>
      </c>
      <c r="B4264" s="2" t="s">
        <v>529</v>
      </c>
      <c r="C4264" s="2" t="s">
        <v>530</v>
      </c>
      <c r="D4264" s="2" t="s">
        <v>17881</v>
      </c>
      <c r="E4264" s="2" t="s">
        <v>3728</v>
      </c>
      <c r="F4264" s="2">
        <v>27112829</v>
      </c>
      <c r="G4264" s="2" t="s">
        <v>490</v>
      </c>
      <c r="H4264" s="2">
        <v>4</v>
      </c>
      <c r="I4264" s="2">
        <v>4</v>
      </c>
      <c r="J4264" s="2">
        <v>10</v>
      </c>
      <c r="K4264" s="2">
        <v>1</v>
      </c>
      <c r="L4264" s="3">
        <v>403682.12</v>
      </c>
      <c r="M4264" s="2" t="s">
        <v>0</v>
      </c>
      <c r="N4264" s="4" t="s">
        <v>21</v>
      </c>
    </row>
    <row r="4265" spans="1:14" x14ac:dyDescent="0.25">
      <c r="A4265" s="1" t="s">
        <v>361</v>
      </c>
      <c r="B4265" s="2" t="s">
        <v>529</v>
      </c>
      <c r="C4265" s="2" t="s">
        <v>530</v>
      </c>
      <c r="D4265" s="2" t="s">
        <v>17881</v>
      </c>
      <c r="E4265" s="2" t="s">
        <v>3729</v>
      </c>
      <c r="F4265" s="2">
        <v>27111729</v>
      </c>
      <c r="G4265" s="2" t="s">
        <v>490</v>
      </c>
      <c r="H4265" s="2">
        <v>4</v>
      </c>
      <c r="I4265" s="2">
        <v>4</v>
      </c>
      <c r="J4265" s="2">
        <v>10</v>
      </c>
      <c r="K4265" s="2">
        <v>1</v>
      </c>
      <c r="L4265" s="3">
        <v>778276.07</v>
      </c>
      <c r="M4265" s="2" t="s">
        <v>0</v>
      </c>
      <c r="N4265" s="4" t="s">
        <v>21</v>
      </c>
    </row>
    <row r="4266" spans="1:14" x14ac:dyDescent="0.25">
      <c r="A4266" s="1" t="s">
        <v>361</v>
      </c>
      <c r="B4266" s="2" t="s">
        <v>529</v>
      </c>
      <c r="C4266" s="2" t="s">
        <v>530</v>
      </c>
      <c r="D4266" s="2" t="s">
        <v>17881</v>
      </c>
      <c r="E4266" s="2" t="s">
        <v>3730</v>
      </c>
      <c r="F4266" s="2">
        <v>27111729</v>
      </c>
      <c r="G4266" s="2" t="s">
        <v>490</v>
      </c>
      <c r="H4266" s="2">
        <v>4</v>
      </c>
      <c r="I4266" s="2">
        <v>4</v>
      </c>
      <c r="J4266" s="2">
        <v>10</v>
      </c>
      <c r="K4266" s="2">
        <v>1</v>
      </c>
      <c r="L4266" s="3">
        <v>870195.24</v>
      </c>
      <c r="M4266" s="2" t="s">
        <v>0</v>
      </c>
      <c r="N4266" s="4" t="s">
        <v>21</v>
      </c>
    </row>
    <row r="4267" spans="1:14" x14ac:dyDescent="0.25">
      <c r="A4267" s="1" t="s">
        <v>361</v>
      </c>
      <c r="B4267" s="2" t="s">
        <v>529</v>
      </c>
      <c r="C4267" s="2" t="s">
        <v>530</v>
      </c>
      <c r="D4267" s="2" t="s">
        <v>17881</v>
      </c>
      <c r="E4267" s="2" t="s">
        <v>3731</v>
      </c>
      <c r="F4267" s="2">
        <v>27111729</v>
      </c>
      <c r="G4267" s="2" t="s">
        <v>490</v>
      </c>
      <c r="H4267" s="2">
        <v>4</v>
      </c>
      <c r="I4267" s="2">
        <v>4</v>
      </c>
      <c r="J4267" s="2">
        <v>10</v>
      </c>
      <c r="K4267" s="2">
        <v>1</v>
      </c>
      <c r="L4267" s="3">
        <v>1141741.3600000001</v>
      </c>
      <c r="M4267" s="2" t="s">
        <v>0</v>
      </c>
      <c r="N4267" s="4" t="s">
        <v>21</v>
      </c>
    </row>
    <row r="4268" spans="1:14" x14ac:dyDescent="0.25">
      <c r="A4268" s="1" t="s">
        <v>361</v>
      </c>
      <c r="B4268" s="2" t="s">
        <v>529</v>
      </c>
      <c r="C4268" s="2" t="s">
        <v>530</v>
      </c>
      <c r="D4268" s="2" t="s">
        <v>17881</v>
      </c>
      <c r="E4268" s="2" t="s">
        <v>3732</v>
      </c>
      <c r="F4268" s="2">
        <v>27111729</v>
      </c>
      <c r="G4268" s="2" t="s">
        <v>490</v>
      </c>
      <c r="H4268" s="2">
        <v>4</v>
      </c>
      <c r="I4268" s="2">
        <v>4</v>
      </c>
      <c r="J4268" s="2">
        <v>10</v>
      </c>
      <c r="K4268" s="2">
        <v>1</v>
      </c>
      <c r="L4268" s="3">
        <v>922618.86</v>
      </c>
      <c r="M4268" s="2" t="s">
        <v>0</v>
      </c>
      <c r="N4268" s="4" t="s">
        <v>21</v>
      </c>
    </row>
    <row r="4269" spans="1:14" x14ac:dyDescent="0.25">
      <c r="A4269" s="1" t="s">
        <v>361</v>
      </c>
      <c r="B4269" s="2" t="s">
        <v>529</v>
      </c>
      <c r="C4269" s="2" t="s">
        <v>530</v>
      </c>
      <c r="D4269" s="2" t="s">
        <v>17881</v>
      </c>
      <c r="E4269" s="2" t="s">
        <v>3733</v>
      </c>
      <c r="F4269" s="2">
        <v>27111729</v>
      </c>
      <c r="G4269" s="2" t="s">
        <v>490</v>
      </c>
      <c r="H4269" s="2">
        <v>4</v>
      </c>
      <c r="I4269" s="2">
        <v>4</v>
      </c>
      <c r="J4269" s="2">
        <v>10</v>
      </c>
      <c r="K4269" s="2">
        <v>1</v>
      </c>
      <c r="L4269" s="3">
        <v>1053152.1399999999</v>
      </c>
      <c r="M4269" s="2" t="s">
        <v>0</v>
      </c>
      <c r="N4269" s="4" t="s">
        <v>21</v>
      </c>
    </row>
    <row r="4270" spans="1:14" x14ac:dyDescent="0.25">
      <c r="A4270" s="1" t="s">
        <v>361</v>
      </c>
      <c r="B4270" s="2" t="s">
        <v>529</v>
      </c>
      <c r="C4270" s="2" t="s">
        <v>530</v>
      </c>
      <c r="D4270" s="2" t="s">
        <v>17881</v>
      </c>
      <c r="E4270" s="2" t="s">
        <v>3734</v>
      </c>
      <c r="F4270" s="2">
        <v>27111729</v>
      </c>
      <c r="G4270" s="2" t="s">
        <v>490</v>
      </c>
      <c r="H4270" s="2">
        <v>4</v>
      </c>
      <c r="I4270" s="2">
        <v>4</v>
      </c>
      <c r="J4270" s="2">
        <v>10</v>
      </c>
      <c r="K4270" s="2">
        <v>1</v>
      </c>
      <c r="L4270" s="3">
        <v>808657.38</v>
      </c>
      <c r="M4270" s="2" t="s">
        <v>0</v>
      </c>
      <c r="N4270" s="4" t="s">
        <v>21</v>
      </c>
    </row>
    <row r="4271" spans="1:14" x14ac:dyDescent="0.25">
      <c r="A4271" s="1" t="s">
        <v>361</v>
      </c>
      <c r="B4271" s="2" t="s">
        <v>529</v>
      </c>
      <c r="C4271" s="2" t="s">
        <v>530</v>
      </c>
      <c r="D4271" s="2" t="s">
        <v>17881</v>
      </c>
      <c r="E4271" s="2" t="s">
        <v>3735</v>
      </c>
      <c r="F4271" s="2">
        <v>23101509</v>
      </c>
      <c r="G4271" s="2" t="s">
        <v>490</v>
      </c>
      <c r="H4271" s="2">
        <v>4</v>
      </c>
      <c r="I4271" s="2">
        <v>4</v>
      </c>
      <c r="J4271" s="2">
        <v>10</v>
      </c>
      <c r="K4271" s="2">
        <v>1</v>
      </c>
      <c r="L4271" s="3">
        <v>290090.81</v>
      </c>
      <c r="M4271" s="2" t="s">
        <v>0</v>
      </c>
      <c r="N4271" s="4" t="s">
        <v>21</v>
      </c>
    </row>
    <row r="4272" spans="1:14" x14ac:dyDescent="0.25">
      <c r="A4272" s="1" t="s">
        <v>361</v>
      </c>
      <c r="B4272" s="2" t="s">
        <v>529</v>
      </c>
      <c r="C4272" s="2" t="s">
        <v>530</v>
      </c>
      <c r="D4272" s="2" t="s">
        <v>17881</v>
      </c>
      <c r="E4272" s="2" t="s">
        <v>3736</v>
      </c>
      <c r="F4272" s="2">
        <v>27111729</v>
      </c>
      <c r="G4272" s="2" t="s">
        <v>490</v>
      </c>
      <c r="H4272" s="2">
        <v>4</v>
      </c>
      <c r="I4272" s="2">
        <v>4</v>
      </c>
      <c r="J4272" s="2">
        <v>10</v>
      </c>
      <c r="K4272" s="2">
        <v>1</v>
      </c>
      <c r="L4272" s="3">
        <v>504341.19</v>
      </c>
      <c r="M4272" s="2" t="s">
        <v>0</v>
      </c>
      <c r="N4272" s="4" t="s">
        <v>21</v>
      </c>
    </row>
    <row r="4273" spans="1:14" x14ac:dyDescent="0.25">
      <c r="A4273" s="1" t="s">
        <v>361</v>
      </c>
      <c r="B4273" s="2" t="s">
        <v>529</v>
      </c>
      <c r="C4273" s="2" t="s">
        <v>530</v>
      </c>
      <c r="D4273" s="2" t="s">
        <v>17881</v>
      </c>
      <c r="E4273" s="2" t="s">
        <v>3737</v>
      </c>
      <c r="F4273" s="2">
        <v>27112105</v>
      </c>
      <c r="G4273" s="2" t="s">
        <v>490</v>
      </c>
      <c r="H4273" s="2">
        <v>4</v>
      </c>
      <c r="I4273" s="2">
        <v>4</v>
      </c>
      <c r="J4273" s="2">
        <v>10</v>
      </c>
      <c r="K4273" s="2">
        <v>1</v>
      </c>
      <c r="L4273" s="3">
        <v>436423.14</v>
      </c>
      <c r="M4273" s="2" t="s">
        <v>0</v>
      </c>
      <c r="N4273" s="4" t="s">
        <v>21</v>
      </c>
    </row>
    <row r="4274" spans="1:14" x14ac:dyDescent="0.25">
      <c r="A4274" s="1" t="s">
        <v>361</v>
      </c>
      <c r="B4274" s="2" t="s">
        <v>529</v>
      </c>
      <c r="C4274" s="2" t="s">
        <v>530</v>
      </c>
      <c r="D4274" s="2" t="s">
        <v>17881</v>
      </c>
      <c r="E4274" s="2" t="s">
        <v>3738</v>
      </c>
      <c r="F4274" s="2">
        <v>23101510</v>
      </c>
      <c r="G4274" s="2" t="s">
        <v>490</v>
      </c>
      <c r="H4274" s="2">
        <v>4</v>
      </c>
      <c r="I4274" s="2">
        <v>4</v>
      </c>
      <c r="J4274" s="2">
        <v>10</v>
      </c>
      <c r="K4274" s="2">
        <v>1</v>
      </c>
      <c r="L4274" s="3">
        <v>510474.07</v>
      </c>
      <c r="M4274" s="2" t="s">
        <v>0</v>
      </c>
      <c r="N4274" s="4" t="s">
        <v>21</v>
      </c>
    </row>
    <row r="4275" spans="1:14" x14ac:dyDescent="0.25">
      <c r="A4275" s="1" t="s">
        <v>361</v>
      </c>
      <c r="B4275" s="2" t="s">
        <v>529</v>
      </c>
      <c r="C4275" s="2" t="s">
        <v>530</v>
      </c>
      <c r="D4275" s="2" t="s">
        <v>17881</v>
      </c>
      <c r="E4275" s="2" t="s">
        <v>3739</v>
      </c>
      <c r="F4275" s="2">
        <v>23101502</v>
      </c>
      <c r="G4275" s="2" t="s">
        <v>490</v>
      </c>
      <c r="H4275" s="2">
        <v>4</v>
      </c>
      <c r="I4275" s="2">
        <v>4</v>
      </c>
      <c r="J4275" s="2">
        <v>10</v>
      </c>
      <c r="K4275" s="2">
        <v>1</v>
      </c>
      <c r="L4275" s="3">
        <v>372157.07</v>
      </c>
      <c r="M4275" s="2" t="s">
        <v>0</v>
      </c>
      <c r="N4275" s="4" t="s">
        <v>21</v>
      </c>
    </row>
    <row r="4276" spans="1:14" x14ac:dyDescent="0.25">
      <c r="A4276" s="1" t="s">
        <v>361</v>
      </c>
      <c r="B4276" s="2" t="s">
        <v>529</v>
      </c>
      <c r="C4276" s="2" t="s">
        <v>530</v>
      </c>
      <c r="D4276" s="2" t="s">
        <v>17881</v>
      </c>
      <c r="E4276" s="2" t="s">
        <v>3740</v>
      </c>
      <c r="F4276" s="2">
        <v>27111711</v>
      </c>
      <c r="G4276" s="2" t="s">
        <v>490</v>
      </c>
      <c r="H4276" s="2">
        <v>4</v>
      </c>
      <c r="I4276" s="2">
        <v>4</v>
      </c>
      <c r="J4276" s="2">
        <v>10</v>
      </c>
      <c r="K4276" s="2">
        <v>1</v>
      </c>
      <c r="L4276" s="3">
        <v>429358.16</v>
      </c>
      <c r="M4276" s="2" t="s">
        <v>0</v>
      </c>
      <c r="N4276" s="4" t="s">
        <v>21</v>
      </c>
    </row>
    <row r="4277" spans="1:14" x14ac:dyDescent="0.25">
      <c r="A4277" s="1" t="s">
        <v>361</v>
      </c>
      <c r="B4277" s="2" t="s">
        <v>529</v>
      </c>
      <c r="C4277" s="2" t="s">
        <v>530</v>
      </c>
      <c r="D4277" s="2" t="s">
        <v>17881</v>
      </c>
      <c r="E4277" s="2" t="s">
        <v>3741</v>
      </c>
      <c r="F4277" s="2">
        <v>27111711</v>
      </c>
      <c r="G4277" s="2" t="s">
        <v>490</v>
      </c>
      <c r="H4277" s="2">
        <v>4</v>
      </c>
      <c r="I4277" s="2">
        <v>4</v>
      </c>
      <c r="J4277" s="2">
        <v>10</v>
      </c>
      <c r="K4277" s="2">
        <v>1</v>
      </c>
      <c r="L4277" s="3">
        <v>292247.98</v>
      </c>
      <c r="M4277" s="2" t="s">
        <v>0</v>
      </c>
      <c r="N4277" s="4" t="s">
        <v>21</v>
      </c>
    </row>
    <row r="4278" spans="1:14" x14ac:dyDescent="0.25">
      <c r="A4278" s="1" t="s">
        <v>361</v>
      </c>
      <c r="B4278" s="2" t="s">
        <v>529</v>
      </c>
      <c r="C4278" s="2" t="s">
        <v>530</v>
      </c>
      <c r="D4278" s="2" t="s">
        <v>17881</v>
      </c>
      <c r="E4278" s="2" t="s">
        <v>3742</v>
      </c>
      <c r="F4278" s="2">
        <v>23101508</v>
      </c>
      <c r="G4278" s="2" t="s">
        <v>490</v>
      </c>
      <c r="H4278" s="2">
        <v>4</v>
      </c>
      <c r="I4278" s="2">
        <v>4</v>
      </c>
      <c r="J4278" s="2">
        <v>10</v>
      </c>
      <c r="K4278" s="2">
        <v>1</v>
      </c>
      <c r="L4278" s="3">
        <v>541618.16</v>
      </c>
      <c r="M4278" s="2" t="s">
        <v>0</v>
      </c>
      <c r="N4278" s="4" t="s">
        <v>21</v>
      </c>
    </row>
    <row r="4279" spans="1:14" x14ac:dyDescent="0.25">
      <c r="A4279" s="1" t="s">
        <v>361</v>
      </c>
      <c r="B4279" s="2" t="s">
        <v>491</v>
      </c>
      <c r="C4279" s="2" t="s">
        <v>492</v>
      </c>
      <c r="D4279" s="2" t="s">
        <v>17878</v>
      </c>
      <c r="E4279" s="2" t="s">
        <v>3743</v>
      </c>
      <c r="F4279" s="2">
        <v>41113614</v>
      </c>
      <c r="G4279" s="2" t="s">
        <v>490</v>
      </c>
      <c r="H4279" s="2">
        <v>4</v>
      </c>
      <c r="I4279" s="2">
        <v>4</v>
      </c>
      <c r="J4279" s="2">
        <v>10</v>
      </c>
      <c r="K4279" s="2">
        <v>1</v>
      </c>
      <c r="L4279" s="3">
        <v>2251718.62</v>
      </c>
      <c r="M4279" s="2" t="s">
        <v>0</v>
      </c>
      <c r="N4279" s="4" t="s">
        <v>21</v>
      </c>
    </row>
    <row r="4280" spans="1:14" x14ac:dyDescent="0.25">
      <c r="A4280" s="1" t="s">
        <v>361</v>
      </c>
      <c r="B4280" s="2" t="s">
        <v>491</v>
      </c>
      <c r="C4280" s="2" t="s">
        <v>492</v>
      </c>
      <c r="D4280" s="2" t="s">
        <v>17878</v>
      </c>
      <c r="E4280" s="2" t="s">
        <v>3744</v>
      </c>
      <c r="F4280" s="2">
        <v>41111505</v>
      </c>
      <c r="G4280" s="2" t="s">
        <v>490</v>
      </c>
      <c r="H4280" s="2">
        <v>4</v>
      </c>
      <c r="I4280" s="2">
        <v>4</v>
      </c>
      <c r="J4280" s="2">
        <v>10</v>
      </c>
      <c r="K4280" s="2">
        <v>1</v>
      </c>
      <c r="L4280" s="3">
        <v>1111320.2</v>
      </c>
      <c r="M4280" s="2" t="s">
        <v>0</v>
      </c>
      <c r="N4280" s="4" t="s">
        <v>21</v>
      </c>
    </row>
    <row r="4281" spans="1:14" x14ac:dyDescent="0.25">
      <c r="A4281" s="1" t="s">
        <v>361</v>
      </c>
      <c r="B4281" s="2" t="s">
        <v>491</v>
      </c>
      <c r="C4281" s="2" t="s">
        <v>492</v>
      </c>
      <c r="D4281" s="2" t="s">
        <v>17878</v>
      </c>
      <c r="E4281" s="2" t="s">
        <v>3745</v>
      </c>
      <c r="F4281" s="2">
        <v>26101766</v>
      </c>
      <c r="G4281" s="2" t="s">
        <v>490</v>
      </c>
      <c r="H4281" s="2">
        <v>4</v>
      </c>
      <c r="I4281" s="2">
        <v>4</v>
      </c>
      <c r="J4281" s="2">
        <v>10</v>
      </c>
      <c r="K4281" s="2">
        <v>1</v>
      </c>
      <c r="L4281" s="3">
        <v>1237785.6399999999</v>
      </c>
      <c r="M4281" s="2" t="s">
        <v>0</v>
      </c>
      <c r="N4281" s="4" t="s">
        <v>21</v>
      </c>
    </row>
    <row r="4282" spans="1:14" x14ac:dyDescent="0.25">
      <c r="A4282" s="1" t="s">
        <v>361</v>
      </c>
      <c r="B4282" s="2" t="s">
        <v>113</v>
      </c>
      <c r="C4282" s="2" t="s">
        <v>113</v>
      </c>
      <c r="D4282" s="2" t="s">
        <v>114</v>
      </c>
      <c r="E4282" s="2" t="s">
        <v>3746</v>
      </c>
      <c r="F4282" s="2">
        <v>40183105</v>
      </c>
      <c r="G4282" s="2" t="s">
        <v>490</v>
      </c>
      <c r="H4282" s="2">
        <v>4</v>
      </c>
      <c r="I4282" s="2">
        <v>4</v>
      </c>
      <c r="J4282" s="2">
        <v>10</v>
      </c>
      <c r="K4282" s="2">
        <v>1</v>
      </c>
      <c r="L4282" s="3">
        <v>130870.25</v>
      </c>
      <c r="M4282" s="2" t="s">
        <v>0</v>
      </c>
      <c r="N4282" s="4" t="s">
        <v>21</v>
      </c>
    </row>
    <row r="4283" spans="1:14" x14ac:dyDescent="0.25">
      <c r="A4283" s="1" t="s">
        <v>361</v>
      </c>
      <c r="B4283" s="2" t="s">
        <v>113</v>
      </c>
      <c r="C4283" s="2" t="s">
        <v>113</v>
      </c>
      <c r="D4283" s="2" t="s">
        <v>114</v>
      </c>
      <c r="E4283" s="2" t="s">
        <v>3747</v>
      </c>
      <c r="F4283" s="2">
        <v>27112829</v>
      </c>
      <c r="G4283" s="2" t="s">
        <v>490</v>
      </c>
      <c r="H4283" s="2">
        <v>4</v>
      </c>
      <c r="I4283" s="2">
        <v>4</v>
      </c>
      <c r="J4283" s="2">
        <v>10</v>
      </c>
      <c r="K4283" s="2">
        <v>1</v>
      </c>
      <c r="L4283" s="3">
        <v>350139.65</v>
      </c>
      <c r="M4283" s="2" t="s">
        <v>0</v>
      </c>
      <c r="N4283" s="4" t="s">
        <v>21</v>
      </c>
    </row>
    <row r="4284" spans="1:14" x14ac:dyDescent="0.25">
      <c r="A4284" s="1" t="s">
        <v>361</v>
      </c>
      <c r="B4284" s="2" t="s">
        <v>113</v>
      </c>
      <c r="C4284" s="2" t="s">
        <v>113</v>
      </c>
      <c r="D4284" s="2" t="s">
        <v>114</v>
      </c>
      <c r="E4284" s="2" t="s">
        <v>3748</v>
      </c>
      <c r="F4284" s="2">
        <v>27111710</v>
      </c>
      <c r="G4284" s="2" t="s">
        <v>490</v>
      </c>
      <c r="H4284" s="2">
        <v>4</v>
      </c>
      <c r="I4284" s="2">
        <v>4</v>
      </c>
      <c r="J4284" s="2">
        <v>10</v>
      </c>
      <c r="K4284" s="2">
        <v>1</v>
      </c>
      <c r="L4284" s="3">
        <v>164945.9</v>
      </c>
      <c r="M4284" s="2" t="s">
        <v>0</v>
      </c>
      <c r="N4284" s="4" t="s">
        <v>21</v>
      </c>
    </row>
    <row r="4285" spans="1:14" x14ac:dyDescent="0.25">
      <c r="A4285" s="1" t="s">
        <v>361</v>
      </c>
      <c r="B4285" s="2" t="s">
        <v>113</v>
      </c>
      <c r="C4285" s="2" t="s">
        <v>113</v>
      </c>
      <c r="D4285" s="2" t="s">
        <v>114</v>
      </c>
      <c r="E4285" s="2" t="s">
        <v>3748</v>
      </c>
      <c r="F4285" s="2">
        <v>27111710</v>
      </c>
      <c r="G4285" s="2" t="s">
        <v>490</v>
      </c>
      <c r="H4285" s="2">
        <v>4</v>
      </c>
      <c r="I4285" s="2">
        <v>4</v>
      </c>
      <c r="J4285" s="2">
        <v>10</v>
      </c>
      <c r="K4285" s="2">
        <v>1</v>
      </c>
      <c r="L4285" s="3">
        <v>155562.75</v>
      </c>
      <c r="M4285" s="2" t="s">
        <v>0</v>
      </c>
      <c r="N4285" s="4" t="s">
        <v>21</v>
      </c>
    </row>
    <row r="4286" spans="1:14" x14ac:dyDescent="0.25">
      <c r="A4286" s="1" t="s">
        <v>361</v>
      </c>
      <c r="B4286" s="2" t="s">
        <v>113</v>
      </c>
      <c r="C4286" s="2" t="s">
        <v>113</v>
      </c>
      <c r="D4286" s="2" t="s">
        <v>114</v>
      </c>
      <c r="E4286" s="2" t="s">
        <v>18246</v>
      </c>
      <c r="F4286" s="2">
        <v>46181700</v>
      </c>
      <c r="G4286" s="2" t="s">
        <v>490</v>
      </c>
      <c r="H4286" s="2">
        <v>4</v>
      </c>
      <c r="I4286" s="2">
        <v>4</v>
      </c>
      <c r="J4286" s="2">
        <v>10</v>
      </c>
      <c r="K4286" s="2">
        <v>1</v>
      </c>
      <c r="L4286" s="3">
        <v>1812429.5</v>
      </c>
      <c r="M4286" s="2" t="s">
        <v>0</v>
      </c>
      <c r="N4286" s="4" t="s">
        <v>21</v>
      </c>
    </row>
    <row r="4287" spans="1:14" x14ac:dyDescent="0.25">
      <c r="A4287" s="1" t="s">
        <v>361</v>
      </c>
      <c r="B4287" s="2" t="s">
        <v>113</v>
      </c>
      <c r="C4287" s="2" t="s">
        <v>113</v>
      </c>
      <c r="D4287" s="2" t="s">
        <v>114</v>
      </c>
      <c r="E4287" s="2" t="s">
        <v>3749</v>
      </c>
      <c r="F4287" s="2">
        <v>27112810</v>
      </c>
      <c r="G4287" s="2" t="s">
        <v>490</v>
      </c>
      <c r="H4287" s="2">
        <v>4</v>
      </c>
      <c r="I4287" s="2">
        <v>4</v>
      </c>
      <c r="J4287" s="2">
        <v>10</v>
      </c>
      <c r="K4287" s="2">
        <v>1</v>
      </c>
      <c r="L4287" s="3">
        <v>471132.9</v>
      </c>
      <c r="M4287" s="2" t="s">
        <v>0</v>
      </c>
      <c r="N4287" s="4" t="s">
        <v>21</v>
      </c>
    </row>
    <row r="4288" spans="1:14" x14ac:dyDescent="0.25">
      <c r="A4288" s="1" t="s">
        <v>361</v>
      </c>
      <c r="B4288" s="2" t="s">
        <v>113</v>
      </c>
      <c r="C4288" s="2" t="s">
        <v>113</v>
      </c>
      <c r="D4288" s="2" t="s">
        <v>114</v>
      </c>
      <c r="E4288" s="2" t="s">
        <v>3750</v>
      </c>
      <c r="F4288" s="2">
        <v>27112505</v>
      </c>
      <c r="G4288" s="2" t="s">
        <v>490</v>
      </c>
      <c r="H4288" s="2">
        <v>4</v>
      </c>
      <c r="I4288" s="2">
        <v>4</v>
      </c>
      <c r="J4288" s="2">
        <v>10</v>
      </c>
      <c r="K4288" s="2">
        <v>1</v>
      </c>
      <c r="L4288" s="3">
        <v>225195.6</v>
      </c>
      <c r="M4288" s="2" t="s">
        <v>0</v>
      </c>
      <c r="N4288" s="4" t="s">
        <v>21</v>
      </c>
    </row>
    <row r="4289" spans="1:14" x14ac:dyDescent="0.25">
      <c r="A4289" s="1" t="s">
        <v>361</v>
      </c>
      <c r="B4289" s="2" t="s">
        <v>113</v>
      </c>
      <c r="C4289" s="2" t="s">
        <v>113</v>
      </c>
      <c r="D4289" s="2" t="s">
        <v>114</v>
      </c>
      <c r="E4289" s="2" t="s">
        <v>3751</v>
      </c>
      <c r="F4289" s="2">
        <v>27112105</v>
      </c>
      <c r="G4289" s="2" t="s">
        <v>490</v>
      </c>
      <c r="H4289" s="2">
        <v>4</v>
      </c>
      <c r="I4289" s="2">
        <v>4</v>
      </c>
      <c r="J4289" s="2">
        <v>10</v>
      </c>
      <c r="K4289" s="2">
        <v>2</v>
      </c>
      <c r="L4289" s="3">
        <v>345932.38</v>
      </c>
      <c r="M4289" s="2" t="s">
        <v>0</v>
      </c>
      <c r="N4289" s="4" t="s">
        <v>21</v>
      </c>
    </row>
    <row r="4290" spans="1:14" x14ac:dyDescent="0.25">
      <c r="A4290" s="1" t="s">
        <v>361</v>
      </c>
      <c r="B4290" s="2" t="s">
        <v>113</v>
      </c>
      <c r="C4290" s="2" t="s">
        <v>113</v>
      </c>
      <c r="D4290" s="2" t="s">
        <v>114</v>
      </c>
      <c r="E4290" s="2" t="s">
        <v>18247</v>
      </c>
      <c r="F4290" s="2">
        <v>31162503</v>
      </c>
      <c r="G4290" s="2" t="s">
        <v>490</v>
      </c>
      <c r="H4290" s="2">
        <v>4</v>
      </c>
      <c r="I4290" s="2">
        <v>4</v>
      </c>
      <c r="J4290" s="2">
        <v>10</v>
      </c>
      <c r="K4290" s="2">
        <v>1</v>
      </c>
      <c r="L4290" s="3">
        <v>494146.31</v>
      </c>
      <c r="M4290" s="2" t="s">
        <v>0</v>
      </c>
      <c r="N4290" s="4" t="s">
        <v>21</v>
      </c>
    </row>
    <row r="4291" spans="1:14" x14ac:dyDescent="0.25">
      <c r="A4291" s="1" t="s">
        <v>361</v>
      </c>
      <c r="B4291" s="2" t="s">
        <v>113</v>
      </c>
      <c r="C4291" s="2" t="s">
        <v>113</v>
      </c>
      <c r="D4291" s="2" t="s">
        <v>114</v>
      </c>
      <c r="E4291" s="2" t="s">
        <v>13559</v>
      </c>
      <c r="F4291" s="2">
        <v>31162503</v>
      </c>
      <c r="G4291" s="2" t="s">
        <v>490</v>
      </c>
      <c r="H4291" s="2">
        <v>4</v>
      </c>
      <c r="I4291" s="2">
        <v>4</v>
      </c>
      <c r="J4291" s="2">
        <v>10</v>
      </c>
      <c r="K4291" s="2">
        <v>1</v>
      </c>
      <c r="L4291" s="3">
        <v>129467.55</v>
      </c>
      <c r="M4291" s="2" t="s">
        <v>0</v>
      </c>
      <c r="N4291" s="4" t="s">
        <v>21</v>
      </c>
    </row>
    <row r="4292" spans="1:14" x14ac:dyDescent="0.25">
      <c r="A4292" s="1" t="s">
        <v>361</v>
      </c>
      <c r="B4292" s="2" t="s">
        <v>113</v>
      </c>
      <c r="C4292" s="2" t="s">
        <v>113</v>
      </c>
      <c r="D4292" s="2" t="s">
        <v>114</v>
      </c>
      <c r="E4292" s="2" t="s">
        <v>13559</v>
      </c>
      <c r="F4292" s="2">
        <v>31162503</v>
      </c>
      <c r="G4292" s="2" t="s">
        <v>490</v>
      </c>
      <c r="H4292" s="2">
        <v>4</v>
      </c>
      <c r="I4292" s="2">
        <v>4</v>
      </c>
      <c r="J4292" s="2">
        <v>10</v>
      </c>
      <c r="K4292" s="2">
        <v>1</v>
      </c>
      <c r="L4292" s="3">
        <v>129467.55</v>
      </c>
      <c r="M4292" s="2" t="s">
        <v>0</v>
      </c>
      <c r="N4292" s="4" t="s">
        <v>21</v>
      </c>
    </row>
    <row r="4293" spans="1:14" x14ac:dyDescent="0.25">
      <c r="A4293" s="1" t="s">
        <v>361</v>
      </c>
      <c r="B4293" s="2" t="s">
        <v>113</v>
      </c>
      <c r="C4293" s="2" t="s">
        <v>113</v>
      </c>
      <c r="D4293" s="2" t="s">
        <v>114</v>
      </c>
      <c r="E4293" s="2" t="s">
        <v>13560</v>
      </c>
      <c r="F4293" s="2">
        <v>31162503</v>
      </c>
      <c r="G4293" s="2" t="s">
        <v>490</v>
      </c>
      <c r="H4293" s="2">
        <v>4</v>
      </c>
      <c r="I4293" s="2">
        <v>4</v>
      </c>
      <c r="J4293" s="2">
        <v>10</v>
      </c>
      <c r="K4293" s="2">
        <v>1</v>
      </c>
      <c r="L4293" s="3">
        <v>150110.48000000001</v>
      </c>
      <c r="M4293" s="2" t="s">
        <v>0</v>
      </c>
      <c r="N4293" s="4" t="s">
        <v>21</v>
      </c>
    </row>
    <row r="4294" spans="1:14" x14ac:dyDescent="0.25">
      <c r="A4294" s="1" t="s">
        <v>361</v>
      </c>
      <c r="B4294" s="2" t="s">
        <v>113</v>
      </c>
      <c r="C4294" s="2" t="s">
        <v>113</v>
      </c>
      <c r="D4294" s="2" t="s">
        <v>114</v>
      </c>
      <c r="E4294" s="2" t="s">
        <v>13561</v>
      </c>
      <c r="F4294" s="2">
        <v>31162503</v>
      </c>
      <c r="G4294" s="2" t="s">
        <v>490</v>
      </c>
      <c r="H4294" s="2">
        <v>4</v>
      </c>
      <c r="I4294" s="2">
        <v>4</v>
      </c>
      <c r="J4294" s="2">
        <v>10</v>
      </c>
      <c r="K4294" s="2">
        <v>1</v>
      </c>
      <c r="L4294" s="3">
        <v>95649.2</v>
      </c>
      <c r="M4294" s="2" t="s">
        <v>0</v>
      </c>
      <c r="N4294" s="4" t="s">
        <v>21</v>
      </c>
    </row>
    <row r="4295" spans="1:14" x14ac:dyDescent="0.25">
      <c r="A4295" s="1" t="s">
        <v>361</v>
      </c>
      <c r="B4295" s="2" t="s">
        <v>113</v>
      </c>
      <c r="C4295" s="2" t="s">
        <v>113</v>
      </c>
      <c r="D4295" s="2" t="s">
        <v>114</v>
      </c>
      <c r="E4295" s="2" t="s">
        <v>3752</v>
      </c>
      <c r="F4295" s="2">
        <v>31162503</v>
      </c>
      <c r="G4295" s="2" t="s">
        <v>490</v>
      </c>
      <c r="H4295" s="2">
        <v>4</v>
      </c>
      <c r="I4295" s="2">
        <v>4</v>
      </c>
      <c r="J4295" s="2">
        <v>10</v>
      </c>
      <c r="K4295" s="2">
        <v>1</v>
      </c>
      <c r="L4295" s="3">
        <v>437551.1</v>
      </c>
      <c r="M4295" s="2" t="s">
        <v>0</v>
      </c>
      <c r="N4295" s="4" t="s">
        <v>21</v>
      </c>
    </row>
    <row r="4296" spans="1:14" x14ac:dyDescent="0.25">
      <c r="A4296" s="1" t="s">
        <v>361</v>
      </c>
      <c r="B4296" s="2" t="s">
        <v>113</v>
      </c>
      <c r="C4296" s="2" t="s">
        <v>113</v>
      </c>
      <c r="D4296" s="2" t="s">
        <v>114</v>
      </c>
      <c r="E4296" s="2" t="s">
        <v>3753</v>
      </c>
      <c r="F4296" s="2">
        <v>31162503</v>
      </c>
      <c r="G4296" s="2" t="s">
        <v>490</v>
      </c>
      <c r="H4296" s="2">
        <v>4</v>
      </c>
      <c r="I4296" s="2">
        <v>4</v>
      </c>
      <c r="J4296" s="2">
        <v>10</v>
      </c>
      <c r="K4296" s="2">
        <v>1</v>
      </c>
      <c r="L4296" s="3">
        <v>137389.07</v>
      </c>
      <c r="M4296" s="2" t="s">
        <v>0</v>
      </c>
      <c r="N4296" s="4" t="s">
        <v>21</v>
      </c>
    </row>
    <row r="4297" spans="1:14" x14ac:dyDescent="0.25">
      <c r="A4297" s="1" t="s">
        <v>361</v>
      </c>
      <c r="B4297" s="2" t="s">
        <v>113</v>
      </c>
      <c r="C4297" s="2" t="s">
        <v>113</v>
      </c>
      <c r="D4297" s="2" t="s">
        <v>114</v>
      </c>
      <c r="E4297" s="2" t="s">
        <v>3754</v>
      </c>
      <c r="F4297" s="2">
        <v>27112910</v>
      </c>
      <c r="G4297" s="2" t="s">
        <v>490</v>
      </c>
      <c r="H4297" s="2">
        <v>4</v>
      </c>
      <c r="I4297" s="2">
        <v>4</v>
      </c>
      <c r="J4297" s="2">
        <v>10</v>
      </c>
      <c r="K4297" s="2">
        <v>1</v>
      </c>
      <c r="L4297" s="3">
        <v>1308702.5</v>
      </c>
      <c r="M4297" s="2" t="s">
        <v>0</v>
      </c>
      <c r="N4297" s="4" t="s">
        <v>21</v>
      </c>
    </row>
    <row r="4298" spans="1:14" x14ac:dyDescent="0.25">
      <c r="A4298" s="1" t="s">
        <v>361</v>
      </c>
      <c r="B4298" s="2" t="s">
        <v>378</v>
      </c>
      <c r="C4298" s="2" t="s">
        <v>2536</v>
      </c>
      <c r="D4298" s="2" t="s">
        <v>17956</v>
      </c>
      <c r="E4298" s="2" t="s">
        <v>3755</v>
      </c>
      <c r="F4298" s="2">
        <v>39101600</v>
      </c>
      <c r="G4298" s="2" t="s">
        <v>490</v>
      </c>
      <c r="H4298" s="2">
        <v>4</v>
      </c>
      <c r="I4298" s="2">
        <v>4</v>
      </c>
      <c r="J4298" s="2">
        <v>10</v>
      </c>
      <c r="K4298" s="2">
        <v>10</v>
      </c>
      <c r="L4298" s="3">
        <v>4711724.08</v>
      </c>
      <c r="M4298" s="2" t="s">
        <v>0</v>
      </c>
      <c r="N4298" s="4" t="s">
        <v>21</v>
      </c>
    </row>
    <row r="4299" spans="1:14" x14ac:dyDescent="0.25">
      <c r="A4299" s="1" t="s">
        <v>361</v>
      </c>
      <c r="B4299" s="2" t="s">
        <v>497</v>
      </c>
      <c r="C4299" s="2" t="s">
        <v>498</v>
      </c>
      <c r="D4299" s="2" t="s">
        <v>17879</v>
      </c>
      <c r="E4299" s="2" t="s">
        <v>3756</v>
      </c>
      <c r="F4299" s="2">
        <v>41111950</v>
      </c>
      <c r="G4299" s="2" t="s">
        <v>490</v>
      </c>
      <c r="H4299" s="2">
        <v>4</v>
      </c>
      <c r="I4299" s="2">
        <v>4</v>
      </c>
      <c r="J4299" s="2">
        <v>10</v>
      </c>
      <c r="K4299" s="2">
        <v>1</v>
      </c>
      <c r="L4299" s="3">
        <v>185450.22</v>
      </c>
      <c r="M4299" s="2" t="s">
        <v>0</v>
      </c>
      <c r="N4299" s="4" t="s">
        <v>21</v>
      </c>
    </row>
    <row r="4300" spans="1:14" x14ac:dyDescent="0.25">
      <c r="A4300" s="1" t="s">
        <v>361</v>
      </c>
      <c r="B4300" s="2" t="s">
        <v>497</v>
      </c>
      <c r="C4300" s="2" t="s">
        <v>676</v>
      </c>
      <c r="D4300" s="2" t="s">
        <v>17899</v>
      </c>
      <c r="E4300" s="2" t="s">
        <v>3757</v>
      </c>
      <c r="F4300" s="2">
        <v>41111714</v>
      </c>
      <c r="G4300" s="2" t="s">
        <v>490</v>
      </c>
      <c r="H4300" s="2">
        <v>4</v>
      </c>
      <c r="I4300" s="2">
        <v>4</v>
      </c>
      <c r="J4300" s="2">
        <v>10</v>
      </c>
      <c r="K4300" s="2">
        <v>1</v>
      </c>
      <c r="L4300" s="3">
        <v>39631.67</v>
      </c>
      <c r="M4300" s="2" t="s">
        <v>0</v>
      </c>
      <c r="N4300" s="4" t="s">
        <v>21</v>
      </c>
    </row>
    <row r="4301" spans="1:14" x14ac:dyDescent="0.25">
      <c r="A4301" s="1" t="s">
        <v>361</v>
      </c>
      <c r="B4301" s="2" t="s">
        <v>86</v>
      </c>
      <c r="C4301" s="2" t="s">
        <v>684</v>
      </c>
      <c r="D4301" s="2" t="s">
        <v>17900</v>
      </c>
      <c r="E4301" s="2" t="s">
        <v>3758</v>
      </c>
      <c r="F4301" s="2">
        <v>25172504</v>
      </c>
      <c r="G4301" s="2" t="s">
        <v>496</v>
      </c>
      <c r="H4301" s="2">
        <v>4</v>
      </c>
      <c r="I4301" s="2">
        <v>6</v>
      </c>
      <c r="J4301" s="2">
        <v>10</v>
      </c>
      <c r="K4301" s="2">
        <v>2</v>
      </c>
      <c r="L4301" s="3">
        <v>678776</v>
      </c>
      <c r="M4301" s="2" t="s">
        <v>0</v>
      </c>
      <c r="N4301" s="4" t="s">
        <v>21</v>
      </c>
    </row>
    <row r="4302" spans="1:14" x14ac:dyDescent="0.25">
      <c r="A4302" s="1" t="s">
        <v>361</v>
      </c>
      <c r="B4302" s="2" t="s">
        <v>86</v>
      </c>
      <c r="C4302" s="2" t="s">
        <v>684</v>
      </c>
      <c r="D4302" s="2" t="s">
        <v>17900</v>
      </c>
      <c r="E4302" s="2" t="s">
        <v>3759</v>
      </c>
      <c r="F4302" s="2">
        <v>25172504</v>
      </c>
      <c r="G4302" s="2" t="s">
        <v>496</v>
      </c>
      <c r="H4302" s="2">
        <v>4</v>
      </c>
      <c r="I4302" s="2">
        <v>6</v>
      </c>
      <c r="J4302" s="2">
        <v>10</v>
      </c>
      <c r="K4302" s="2">
        <v>1</v>
      </c>
      <c r="L4302" s="3">
        <v>3258398.5</v>
      </c>
      <c r="M4302" s="2" t="s">
        <v>0</v>
      </c>
      <c r="N4302" s="4" t="s">
        <v>21</v>
      </c>
    </row>
    <row r="4303" spans="1:14" x14ac:dyDescent="0.25">
      <c r="A4303" s="1" t="s">
        <v>361</v>
      </c>
      <c r="B4303" s="2" t="s">
        <v>86</v>
      </c>
      <c r="C4303" s="2" t="s">
        <v>684</v>
      </c>
      <c r="D4303" s="2" t="s">
        <v>17900</v>
      </c>
      <c r="E4303" s="2" t="s">
        <v>3760</v>
      </c>
      <c r="F4303" s="2">
        <v>25172504</v>
      </c>
      <c r="G4303" s="2" t="s">
        <v>496</v>
      </c>
      <c r="H4303" s="2">
        <v>4</v>
      </c>
      <c r="I4303" s="2">
        <v>6</v>
      </c>
      <c r="J4303" s="2">
        <v>10</v>
      </c>
      <c r="K4303" s="2">
        <v>6</v>
      </c>
      <c r="L4303" s="3">
        <v>888930</v>
      </c>
      <c r="M4303" s="2" t="s">
        <v>0</v>
      </c>
      <c r="N4303" s="4" t="s">
        <v>21</v>
      </c>
    </row>
    <row r="4304" spans="1:14" x14ac:dyDescent="0.25">
      <c r="A4304" s="1" t="s">
        <v>361</v>
      </c>
      <c r="B4304" s="2" t="s">
        <v>86</v>
      </c>
      <c r="C4304" s="2" t="s">
        <v>684</v>
      </c>
      <c r="D4304" s="2" t="s">
        <v>17900</v>
      </c>
      <c r="E4304" s="2" t="s">
        <v>3761</v>
      </c>
      <c r="F4304" s="2">
        <v>25172504</v>
      </c>
      <c r="G4304" s="2" t="s">
        <v>496</v>
      </c>
      <c r="H4304" s="2">
        <v>4</v>
      </c>
      <c r="I4304" s="2">
        <v>6</v>
      </c>
      <c r="J4304" s="2">
        <v>10</v>
      </c>
      <c r="K4304" s="2">
        <v>6</v>
      </c>
      <c r="L4304" s="3">
        <v>2370480</v>
      </c>
      <c r="M4304" s="2" t="s">
        <v>0</v>
      </c>
      <c r="N4304" s="4" t="s">
        <v>21</v>
      </c>
    </row>
    <row r="4305" spans="1:14" x14ac:dyDescent="0.25">
      <c r="A4305" s="1" t="s">
        <v>361</v>
      </c>
      <c r="B4305" s="2" t="s">
        <v>86</v>
      </c>
      <c r="C4305" s="2" t="s">
        <v>684</v>
      </c>
      <c r="D4305" s="2" t="s">
        <v>17900</v>
      </c>
      <c r="E4305" s="2" t="s">
        <v>3762</v>
      </c>
      <c r="F4305" s="2">
        <v>25172504</v>
      </c>
      <c r="G4305" s="2" t="s">
        <v>496</v>
      </c>
      <c r="H4305" s="2">
        <v>4</v>
      </c>
      <c r="I4305" s="2">
        <v>6</v>
      </c>
      <c r="J4305" s="2">
        <v>10</v>
      </c>
      <c r="K4305" s="2">
        <v>6</v>
      </c>
      <c r="L4305" s="3">
        <v>2903838</v>
      </c>
      <c r="M4305" s="2" t="s">
        <v>0</v>
      </c>
      <c r="N4305" s="4" t="s">
        <v>21</v>
      </c>
    </row>
    <row r="4306" spans="1:14" x14ac:dyDescent="0.25">
      <c r="A4306" s="1" t="s">
        <v>361</v>
      </c>
      <c r="B4306" s="2" t="s">
        <v>86</v>
      </c>
      <c r="C4306" s="2" t="s">
        <v>684</v>
      </c>
      <c r="D4306" s="2" t="s">
        <v>17900</v>
      </c>
      <c r="E4306" s="2" t="s">
        <v>3763</v>
      </c>
      <c r="F4306" s="2">
        <v>25172504</v>
      </c>
      <c r="G4306" s="2" t="s">
        <v>496</v>
      </c>
      <c r="H4306" s="2">
        <v>4</v>
      </c>
      <c r="I4306" s="2">
        <v>6</v>
      </c>
      <c r="J4306" s="2">
        <v>10</v>
      </c>
      <c r="K4306" s="2">
        <v>4</v>
      </c>
      <c r="L4306" s="3">
        <v>1543668</v>
      </c>
      <c r="M4306" s="2" t="s">
        <v>0</v>
      </c>
      <c r="N4306" s="4" t="s">
        <v>21</v>
      </c>
    </row>
    <row r="4307" spans="1:14" x14ac:dyDescent="0.25">
      <c r="A4307" s="1" t="s">
        <v>361</v>
      </c>
      <c r="B4307" s="2" t="s">
        <v>86</v>
      </c>
      <c r="C4307" s="2" t="s">
        <v>684</v>
      </c>
      <c r="D4307" s="2" t="s">
        <v>17900</v>
      </c>
      <c r="E4307" s="2" t="s">
        <v>3764</v>
      </c>
      <c r="F4307" s="2">
        <v>25172504</v>
      </c>
      <c r="G4307" s="2" t="s">
        <v>496</v>
      </c>
      <c r="H4307" s="2">
        <v>4</v>
      </c>
      <c r="I4307" s="2">
        <v>6</v>
      </c>
      <c r="J4307" s="2">
        <v>10</v>
      </c>
      <c r="K4307" s="2">
        <v>6</v>
      </c>
      <c r="L4307" s="3">
        <v>2446878</v>
      </c>
      <c r="M4307" s="2" t="s">
        <v>0</v>
      </c>
      <c r="N4307" s="4" t="s">
        <v>21</v>
      </c>
    </row>
    <row r="4308" spans="1:14" x14ac:dyDescent="0.25">
      <c r="A4308" s="1" t="s">
        <v>361</v>
      </c>
      <c r="B4308" s="2" t="s">
        <v>86</v>
      </c>
      <c r="C4308" s="2" t="s">
        <v>684</v>
      </c>
      <c r="D4308" s="2" t="s">
        <v>17900</v>
      </c>
      <c r="E4308" s="2" t="s">
        <v>3765</v>
      </c>
      <c r="F4308" s="2">
        <v>25172504</v>
      </c>
      <c r="G4308" s="2" t="s">
        <v>496</v>
      </c>
      <c r="H4308" s="2">
        <v>4</v>
      </c>
      <c r="I4308" s="2">
        <v>6</v>
      </c>
      <c r="J4308" s="2">
        <v>10</v>
      </c>
      <c r="K4308" s="2">
        <v>4</v>
      </c>
      <c r="L4308" s="3">
        <v>2212448</v>
      </c>
      <c r="M4308" s="2" t="s">
        <v>0</v>
      </c>
      <c r="N4308" s="4" t="s">
        <v>21</v>
      </c>
    </row>
    <row r="4309" spans="1:14" x14ac:dyDescent="0.25">
      <c r="A4309" s="1" t="s">
        <v>361</v>
      </c>
      <c r="B4309" s="2" t="s">
        <v>86</v>
      </c>
      <c r="C4309" s="2" t="s">
        <v>684</v>
      </c>
      <c r="D4309" s="2" t="s">
        <v>17900</v>
      </c>
      <c r="E4309" s="2" t="s">
        <v>3766</v>
      </c>
      <c r="F4309" s="2">
        <v>25172504</v>
      </c>
      <c r="G4309" s="2" t="s">
        <v>496</v>
      </c>
      <c r="H4309" s="2">
        <v>4</v>
      </c>
      <c r="I4309" s="2">
        <v>6</v>
      </c>
      <c r="J4309" s="2">
        <v>10</v>
      </c>
      <c r="K4309" s="2">
        <v>2</v>
      </c>
      <c r="L4309" s="3">
        <v>1106224</v>
      </c>
      <c r="M4309" s="2" t="s">
        <v>0</v>
      </c>
      <c r="N4309" s="4" t="s">
        <v>21</v>
      </c>
    </row>
    <row r="4310" spans="1:14" x14ac:dyDescent="0.25">
      <c r="A4310" s="1" t="s">
        <v>361</v>
      </c>
      <c r="B4310" s="2" t="s">
        <v>86</v>
      </c>
      <c r="C4310" s="2" t="s">
        <v>684</v>
      </c>
      <c r="D4310" s="2" t="s">
        <v>17900</v>
      </c>
      <c r="E4310" s="2" t="s">
        <v>3767</v>
      </c>
      <c r="F4310" s="2">
        <v>25172504</v>
      </c>
      <c r="G4310" s="2" t="s">
        <v>496</v>
      </c>
      <c r="H4310" s="2">
        <v>4</v>
      </c>
      <c r="I4310" s="2">
        <v>6</v>
      </c>
      <c r="J4310" s="2">
        <v>10</v>
      </c>
      <c r="K4310" s="2">
        <v>2</v>
      </c>
      <c r="L4310" s="3">
        <v>938315</v>
      </c>
      <c r="M4310" s="2" t="s">
        <v>0</v>
      </c>
      <c r="N4310" s="4" t="s">
        <v>21</v>
      </c>
    </row>
    <row r="4311" spans="1:14" x14ac:dyDescent="0.25">
      <c r="A4311" s="1" t="s">
        <v>361</v>
      </c>
      <c r="B4311" s="2" t="s">
        <v>86</v>
      </c>
      <c r="C4311" s="2" t="s">
        <v>684</v>
      </c>
      <c r="D4311" s="2" t="s">
        <v>17900</v>
      </c>
      <c r="E4311" s="2" t="s">
        <v>3768</v>
      </c>
      <c r="F4311" s="2">
        <v>25172504</v>
      </c>
      <c r="G4311" s="2" t="s">
        <v>496</v>
      </c>
      <c r="H4311" s="2">
        <v>4</v>
      </c>
      <c r="I4311" s="2">
        <v>6</v>
      </c>
      <c r="J4311" s="2">
        <v>10</v>
      </c>
      <c r="K4311" s="2">
        <v>6</v>
      </c>
      <c r="L4311" s="3">
        <v>6222510</v>
      </c>
      <c r="M4311" s="2" t="s">
        <v>0</v>
      </c>
      <c r="N4311" s="4" t="s">
        <v>21</v>
      </c>
    </row>
    <row r="4312" spans="1:14" x14ac:dyDescent="0.25">
      <c r="A4312" s="1" t="s">
        <v>361</v>
      </c>
      <c r="B4312" s="2" t="s">
        <v>86</v>
      </c>
      <c r="C4312" s="2" t="s">
        <v>87</v>
      </c>
      <c r="D4312" s="2" t="s">
        <v>88</v>
      </c>
      <c r="E4312" s="2" t="s">
        <v>3769</v>
      </c>
      <c r="F4312" s="2">
        <v>31151905</v>
      </c>
      <c r="G4312" s="2" t="s">
        <v>496</v>
      </c>
      <c r="H4312" s="2">
        <v>4</v>
      </c>
      <c r="I4312" s="2">
        <v>6</v>
      </c>
      <c r="J4312" s="2">
        <v>10</v>
      </c>
      <c r="K4312" s="2">
        <v>1</v>
      </c>
      <c r="L4312" s="3">
        <v>25680.2</v>
      </c>
      <c r="M4312" s="2" t="s">
        <v>0</v>
      </c>
      <c r="N4312" s="4" t="s">
        <v>21</v>
      </c>
    </row>
    <row r="4313" spans="1:14" x14ac:dyDescent="0.25">
      <c r="A4313" s="1" t="s">
        <v>361</v>
      </c>
      <c r="B4313" s="2" t="s">
        <v>86</v>
      </c>
      <c r="C4313" s="2" t="s">
        <v>87</v>
      </c>
      <c r="D4313" s="2" t="s">
        <v>88</v>
      </c>
      <c r="E4313" s="2" t="s">
        <v>3770</v>
      </c>
      <c r="F4313" s="2">
        <v>31151905</v>
      </c>
      <c r="G4313" s="2" t="s">
        <v>496</v>
      </c>
      <c r="H4313" s="2">
        <v>4</v>
      </c>
      <c r="I4313" s="2">
        <v>6</v>
      </c>
      <c r="J4313" s="2">
        <v>10</v>
      </c>
      <c r="K4313" s="2">
        <v>4</v>
      </c>
      <c r="L4313" s="3">
        <v>102720.8</v>
      </c>
      <c r="M4313" s="2" t="s">
        <v>0</v>
      </c>
      <c r="N4313" s="4" t="s">
        <v>21</v>
      </c>
    </row>
    <row r="4314" spans="1:14" x14ac:dyDescent="0.25">
      <c r="A4314" s="1" t="s">
        <v>361</v>
      </c>
      <c r="B4314" s="2" t="s">
        <v>86</v>
      </c>
      <c r="C4314" s="2" t="s">
        <v>87</v>
      </c>
      <c r="D4314" s="2" t="s">
        <v>88</v>
      </c>
      <c r="E4314" s="2" t="s">
        <v>3771</v>
      </c>
      <c r="F4314" s="2">
        <v>31151905</v>
      </c>
      <c r="G4314" s="2" t="s">
        <v>496</v>
      </c>
      <c r="H4314" s="2">
        <v>4</v>
      </c>
      <c r="I4314" s="2">
        <v>6</v>
      </c>
      <c r="J4314" s="2">
        <v>10</v>
      </c>
      <c r="K4314" s="2">
        <v>6</v>
      </c>
      <c r="L4314" s="3">
        <v>3114510.84</v>
      </c>
      <c r="M4314" s="2" t="s">
        <v>0</v>
      </c>
      <c r="N4314" s="4" t="s">
        <v>21</v>
      </c>
    </row>
    <row r="4315" spans="1:14" x14ac:dyDescent="0.25">
      <c r="A4315" s="1" t="s">
        <v>361</v>
      </c>
      <c r="B4315" s="2" t="s">
        <v>86</v>
      </c>
      <c r="C4315" s="2" t="s">
        <v>87</v>
      </c>
      <c r="D4315" s="2" t="s">
        <v>88</v>
      </c>
      <c r="E4315" s="2" t="s">
        <v>3772</v>
      </c>
      <c r="F4315" s="2">
        <v>31181701</v>
      </c>
      <c r="G4315" s="2" t="s">
        <v>496</v>
      </c>
      <c r="H4315" s="2">
        <v>4</v>
      </c>
      <c r="I4315" s="2">
        <v>6</v>
      </c>
      <c r="J4315" s="2">
        <v>10</v>
      </c>
      <c r="K4315" s="2">
        <v>5</v>
      </c>
      <c r="L4315" s="3">
        <v>3703875</v>
      </c>
      <c r="M4315" s="2" t="s">
        <v>0</v>
      </c>
      <c r="N4315" s="4" t="s">
        <v>21</v>
      </c>
    </row>
    <row r="4316" spans="1:14" x14ac:dyDescent="0.25">
      <c r="A4316" s="1" t="s">
        <v>361</v>
      </c>
      <c r="B4316" s="2" t="s">
        <v>86</v>
      </c>
      <c r="C4316" s="2" t="s">
        <v>87</v>
      </c>
      <c r="D4316" s="2" t="s">
        <v>88</v>
      </c>
      <c r="E4316" s="2" t="s">
        <v>3773</v>
      </c>
      <c r="F4316" s="2">
        <v>31181701</v>
      </c>
      <c r="G4316" s="2" t="s">
        <v>496</v>
      </c>
      <c r="H4316" s="2">
        <v>4</v>
      </c>
      <c r="I4316" s="2">
        <v>6</v>
      </c>
      <c r="J4316" s="2">
        <v>10</v>
      </c>
      <c r="K4316" s="2">
        <v>4</v>
      </c>
      <c r="L4316" s="3">
        <v>2413938.7999999998</v>
      </c>
      <c r="M4316" s="2" t="s">
        <v>0</v>
      </c>
      <c r="N4316" s="4" t="s">
        <v>21</v>
      </c>
    </row>
    <row r="4317" spans="1:14" x14ac:dyDescent="0.25">
      <c r="A4317" s="1" t="s">
        <v>361</v>
      </c>
      <c r="B4317" s="2" t="s">
        <v>86</v>
      </c>
      <c r="C4317" s="2" t="s">
        <v>87</v>
      </c>
      <c r="D4317" s="2" t="s">
        <v>88</v>
      </c>
      <c r="E4317" s="2" t="s">
        <v>3774</v>
      </c>
      <c r="F4317" s="2">
        <v>31181701</v>
      </c>
      <c r="G4317" s="2" t="s">
        <v>496</v>
      </c>
      <c r="H4317" s="2">
        <v>4</v>
      </c>
      <c r="I4317" s="2">
        <v>6</v>
      </c>
      <c r="J4317" s="2">
        <v>10</v>
      </c>
      <c r="K4317" s="2">
        <v>5</v>
      </c>
      <c r="L4317" s="3">
        <v>2460360.7000000002</v>
      </c>
      <c r="M4317" s="2" t="s">
        <v>0</v>
      </c>
      <c r="N4317" s="4" t="s">
        <v>21</v>
      </c>
    </row>
    <row r="4318" spans="1:14" x14ac:dyDescent="0.25">
      <c r="A4318" s="1" t="s">
        <v>361</v>
      </c>
      <c r="B4318" s="2" t="s">
        <v>86</v>
      </c>
      <c r="C4318" s="2" t="s">
        <v>87</v>
      </c>
      <c r="D4318" s="2" t="s">
        <v>88</v>
      </c>
      <c r="E4318" s="2" t="s">
        <v>3775</v>
      </c>
      <c r="F4318" s="2">
        <v>31181701</v>
      </c>
      <c r="G4318" s="2" t="s">
        <v>496</v>
      </c>
      <c r="H4318" s="2">
        <v>4</v>
      </c>
      <c r="I4318" s="2">
        <v>6</v>
      </c>
      <c r="J4318" s="2">
        <v>10</v>
      </c>
      <c r="K4318" s="2">
        <v>2</v>
      </c>
      <c r="L4318" s="3">
        <v>8978193</v>
      </c>
      <c r="M4318" s="2" t="s">
        <v>0</v>
      </c>
      <c r="N4318" s="4" t="s">
        <v>21</v>
      </c>
    </row>
    <row r="4319" spans="1:14" x14ac:dyDescent="0.25">
      <c r="A4319" s="1" t="s">
        <v>361</v>
      </c>
      <c r="B4319" s="2" t="s">
        <v>86</v>
      </c>
      <c r="C4319" s="2" t="s">
        <v>87</v>
      </c>
      <c r="D4319" s="2" t="s">
        <v>88</v>
      </c>
      <c r="E4319" s="2" t="s">
        <v>3776</v>
      </c>
      <c r="F4319" s="2">
        <v>31181701</v>
      </c>
      <c r="G4319" s="2" t="s">
        <v>496</v>
      </c>
      <c r="H4319" s="2">
        <v>4</v>
      </c>
      <c r="I4319" s="2">
        <v>6</v>
      </c>
      <c r="J4319" s="2">
        <v>10</v>
      </c>
      <c r="K4319" s="2">
        <v>5</v>
      </c>
      <c r="L4319" s="3">
        <v>14938962.5</v>
      </c>
      <c r="M4319" s="2" t="s">
        <v>0</v>
      </c>
      <c r="N4319" s="4" t="s">
        <v>21</v>
      </c>
    </row>
    <row r="4320" spans="1:14" x14ac:dyDescent="0.25">
      <c r="A4320" s="1" t="s">
        <v>361</v>
      </c>
      <c r="B4320" s="2" t="s">
        <v>86</v>
      </c>
      <c r="C4320" s="2" t="s">
        <v>87</v>
      </c>
      <c r="D4320" s="2" t="s">
        <v>88</v>
      </c>
      <c r="E4320" s="2" t="s">
        <v>3777</v>
      </c>
      <c r="F4320" s="2">
        <v>31181701</v>
      </c>
      <c r="G4320" s="2" t="s">
        <v>496</v>
      </c>
      <c r="H4320" s="2">
        <v>4</v>
      </c>
      <c r="I4320" s="2">
        <v>6</v>
      </c>
      <c r="J4320" s="2">
        <v>10</v>
      </c>
      <c r="K4320" s="2">
        <v>5</v>
      </c>
      <c r="L4320" s="3">
        <v>987700</v>
      </c>
      <c r="M4320" s="2" t="s">
        <v>0</v>
      </c>
      <c r="N4320" s="4" t="s">
        <v>21</v>
      </c>
    </row>
    <row r="4321" spans="1:14" x14ac:dyDescent="0.25">
      <c r="A4321" s="1" t="s">
        <v>361</v>
      </c>
      <c r="B4321" s="2" t="s">
        <v>86</v>
      </c>
      <c r="C4321" s="2" t="s">
        <v>87</v>
      </c>
      <c r="D4321" s="2" t="s">
        <v>88</v>
      </c>
      <c r="E4321" s="2" t="s">
        <v>3778</v>
      </c>
      <c r="F4321" s="2">
        <v>40142007</v>
      </c>
      <c r="G4321" s="2" t="s">
        <v>496</v>
      </c>
      <c r="H4321" s="2">
        <v>4</v>
      </c>
      <c r="I4321" s="2">
        <v>6</v>
      </c>
      <c r="J4321" s="2">
        <v>10</v>
      </c>
      <c r="K4321" s="2">
        <v>1</v>
      </c>
      <c r="L4321" s="3">
        <v>11867314.27</v>
      </c>
      <c r="M4321" s="2" t="s">
        <v>0</v>
      </c>
      <c r="N4321" s="4" t="s">
        <v>21</v>
      </c>
    </row>
    <row r="4322" spans="1:14" x14ac:dyDescent="0.25">
      <c r="A4322" s="1" t="s">
        <v>361</v>
      </c>
      <c r="B4322" s="2" t="s">
        <v>86</v>
      </c>
      <c r="C4322" s="2" t="s">
        <v>87</v>
      </c>
      <c r="D4322" s="2" t="s">
        <v>88</v>
      </c>
      <c r="E4322" s="2" t="s">
        <v>3779</v>
      </c>
      <c r="F4322" s="2">
        <v>31162702</v>
      </c>
      <c r="G4322" s="2" t="s">
        <v>496</v>
      </c>
      <c r="H4322" s="2">
        <v>4</v>
      </c>
      <c r="I4322" s="2">
        <v>6</v>
      </c>
      <c r="J4322" s="2">
        <v>10</v>
      </c>
      <c r="K4322" s="2">
        <v>4</v>
      </c>
      <c r="L4322" s="3">
        <v>3026707.88</v>
      </c>
      <c r="M4322" s="2" t="s">
        <v>0</v>
      </c>
      <c r="N4322" s="4" t="s">
        <v>21</v>
      </c>
    </row>
    <row r="4323" spans="1:14" x14ac:dyDescent="0.25">
      <c r="A4323" s="1" t="s">
        <v>361</v>
      </c>
      <c r="B4323" s="2" t="s">
        <v>86</v>
      </c>
      <c r="C4323" s="2" t="s">
        <v>87</v>
      </c>
      <c r="D4323" s="2" t="s">
        <v>88</v>
      </c>
      <c r="E4323" s="2" t="s">
        <v>3780</v>
      </c>
      <c r="F4323" s="2">
        <v>31162702</v>
      </c>
      <c r="G4323" s="2" t="s">
        <v>496</v>
      </c>
      <c r="H4323" s="2">
        <v>4</v>
      </c>
      <c r="I4323" s="2">
        <v>6</v>
      </c>
      <c r="J4323" s="2">
        <v>10</v>
      </c>
      <c r="K4323" s="2">
        <v>2</v>
      </c>
      <c r="L4323" s="3">
        <v>507713.5</v>
      </c>
      <c r="M4323" s="2" t="s">
        <v>0</v>
      </c>
      <c r="N4323" s="4" t="s">
        <v>21</v>
      </c>
    </row>
    <row r="4324" spans="1:14" x14ac:dyDescent="0.25">
      <c r="A4324" s="1" t="s">
        <v>361</v>
      </c>
      <c r="B4324" s="2" t="s">
        <v>86</v>
      </c>
      <c r="C4324" s="2" t="s">
        <v>87</v>
      </c>
      <c r="D4324" s="2" t="s">
        <v>88</v>
      </c>
      <c r="E4324" s="2" t="s">
        <v>3781</v>
      </c>
      <c r="F4324" s="2">
        <v>31162702</v>
      </c>
      <c r="G4324" s="2" t="s">
        <v>496</v>
      </c>
      <c r="H4324" s="2">
        <v>4</v>
      </c>
      <c r="I4324" s="2">
        <v>6</v>
      </c>
      <c r="J4324" s="2">
        <v>10</v>
      </c>
      <c r="K4324" s="2">
        <v>4</v>
      </c>
      <c r="L4324" s="3">
        <v>212391.2</v>
      </c>
      <c r="M4324" s="2" t="s">
        <v>0</v>
      </c>
      <c r="N4324" s="4" t="s">
        <v>21</v>
      </c>
    </row>
    <row r="4325" spans="1:14" x14ac:dyDescent="0.25">
      <c r="A4325" s="1" t="s">
        <v>361</v>
      </c>
      <c r="B4325" s="2" t="s">
        <v>86</v>
      </c>
      <c r="C4325" s="2" t="s">
        <v>87</v>
      </c>
      <c r="D4325" s="2" t="s">
        <v>88</v>
      </c>
      <c r="E4325" s="2" t="s">
        <v>3782</v>
      </c>
      <c r="F4325" s="2">
        <v>31162702</v>
      </c>
      <c r="G4325" s="2" t="s">
        <v>496</v>
      </c>
      <c r="H4325" s="2">
        <v>4</v>
      </c>
      <c r="I4325" s="2">
        <v>6</v>
      </c>
      <c r="J4325" s="2">
        <v>10</v>
      </c>
      <c r="K4325" s="2">
        <v>4</v>
      </c>
      <c r="L4325" s="3">
        <v>313112.8</v>
      </c>
      <c r="M4325" s="2" t="s">
        <v>0</v>
      </c>
      <c r="N4325" s="4" t="s">
        <v>21</v>
      </c>
    </row>
    <row r="4326" spans="1:14" x14ac:dyDescent="0.25">
      <c r="A4326" s="1" t="s">
        <v>361</v>
      </c>
      <c r="B4326" s="2" t="s">
        <v>86</v>
      </c>
      <c r="C4326" s="2" t="s">
        <v>87</v>
      </c>
      <c r="D4326" s="2" t="s">
        <v>88</v>
      </c>
      <c r="E4326" s="2" t="s">
        <v>3783</v>
      </c>
      <c r="F4326" s="2">
        <v>31162702</v>
      </c>
      <c r="G4326" s="2" t="s">
        <v>496</v>
      </c>
      <c r="H4326" s="2">
        <v>4</v>
      </c>
      <c r="I4326" s="2">
        <v>6</v>
      </c>
      <c r="J4326" s="2">
        <v>10</v>
      </c>
      <c r="K4326" s="2">
        <v>4</v>
      </c>
      <c r="L4326" s="3">
        <v>708883</v>
      </c>
      <c r="M4326" s="2" t="s">
        <v>0</v>
      </c>
      <c r="N4326" s="4" t="s">
        <v>21</v>
      </c>
    </row>
    <row r="4327" spans="1:14" x14ac:dyDescent="0.25">
      <c r="A4327" s="1" t="s">
        <v>361</v>
      </c>
      <c r="B4327" s="2" t="s">
        <v>113</v>
      </c>
      <c r="C4327" s="2" t="s">
        <v>113</v>
      </c>
      <c r="D4327" s="2" t="s">
        <v>114</v>
      </c>
      <c r="E4327" s="2" t="s">
        <v>3784</v>
      </c>
      <c r="F4327" s="2">
        <v>31162414</v>
      </c>
      <c r="G4327" s="2" t="s">
        <v>496</v>
      </c>
      <c r="H4327" s="2">
        <v>4</v>
      </c>
      <c r="I4327" s="2">
        <v>6</v>
      </c>
      <c r="J4327" s="2">
        <v>10</v>
      </c>
      <c r="K4327" s="2">
        <v>2</v>
      </c>
      <c r="L4327" s="3">
        <v>14929.74</v>
      </c>
      <c r="M4327" s="2" t="s">
        <v>0</v>
      </c>
      <c r="N4327" s="4" t="s">
        <v>21</v>
      </c>
    </row>
    <row r="4328" spans="1:14" x14ac:dyDescent="0.25">
      <c r="A4328" s="1" t="s">
        <v>361</v>
      </c>
      <c r="B4328" s="2" t="s">
        <v>113</v>
      </c>
      <c r="C4328" s="2" t="s">
        <v>113</v>
      </c>
      <c r="D4328" s="2" t="s">
        <v>114</v>
      </c>
      <c r="E4328" s="2" t="s">
        <v>3785</v>
      </c>
      <c r="F4328" s="2">
        <v>31163011</v>
      </c>
      <c r="G4328" s="2" t="s">
        <v>496</v>
      </c>
      <c r="H4328" s="2">
        <v>4</v>
      </c>
      <c r="I4328" s="2">
        <v>6</v>
      </c>
      <c r="J4328" s="2">
        <v>10</v>
      </c>
      <c r="K4328" s="2">
        <v>14</v>
      </c>
      <c r="L4328" s="3">
        <v>124533.5</v>
      </c>
      <c r="M4328" s="2" t="s">
        <v>0</v>
      </c>
      <c r="N4328" s="4" t="s">
        <v>21</v>
      </c>
    </row>
    <row r="4329" spans="1:14" x14ac:dyDescent="0.25">
      <c r="A4329" s="1" t="s">
        <v>361</v>
      </c>
      <c r="B4329" s="2" t="s">
        <v>113</v>
      </c>
      <c r="C4329" s="2" t="s">
        <v>113</v>
      </c>
      <c r="D4329" s="2" t="s">
        <v>114</v>
      </c>
      <c r="E4329" s="2" t="s">
        <v>3786</v>
      </c>
      <c r="F4329" s="2">
        <v>30266400</v>
      </c>
      <c r="G4329" s="2" t="s">
        <v>496</v>
      </c>
      <c r="H4329" s="2">
        <v>4</v>
      </c>
      <c r="I4329" s="2">
        <v>6</v>
      </c>
      <c r="J4329" s="2">
        <v>10</v>
      </c>
      <c r="K4329" s="2">
        <v>2</v>
      </c>
      <c r="L4329" s="3">
        <v>3763137</v>
      </c>
      <c r="M4329" s="2" t="s">
        <v>0</v>
      </c>
      <c r="N4329" s="4" t="s">
        <v>21</v>
      </c>
    </row>
    <row r="4330" spans="1:14" x14ac:dyDescent="0.25">
      <c r="A4330" s="1" t="s">
        <v>361</v>
      </c>
      <c r="B4330" s="2" t="s">
        <v>113</v>
      </c>
      <c r="C4330" s="2" t="s">
        <v>113</v>
      </c>
      <c r="D4330" s="2" t="s">
        <v>114</v>
      </c>
      <c r="E4330" s="2" t="s">
        <v>3787</v>
      </c>
      <c r="F4330" s="2">
        <v>40161500</v>
      </c>
      <c r="G4330" s="2" t="s">
        <v>496</v>
      </c>
      <c r="H4330" s="2">
        <v>4</v>
      </c>
      <c r="I4330" s="2">
        <v>6</v>
      </c>
      <c r="J4330" s="2">
        <v>10</v>
      </c>
      <c r="K4330" s="2">
        <v>1</v>
      </c>
      <c r="L4330" s="3">
        <v>598693.76</v>
      </c>
      <c r="M4330" s="2" t="s">
        <v>0</v>
      </c>
      <c r="N4330" s="4" t="s">
        <v>21</v>
      </c>
    </row>
    <row r="4331" spans="1:14" x14ac:dyDescent="0.25">
      <c r="A4331" s="1" t="s">
        <v>361</v>
      </c>
      <c r="B4331" s="2" t="s">
        <v>253</v>
      </c>
      <c r="C4331" s="2" t="s">
        <v>2331</v>
      </c>
      <c r="D4331" s="2" t="s">
        <v>17949</v>
      </c>
      <c r="E4331" s="2" t="s">
        <v>3788</v>
      </c>
      <c r="F4331" s="2">
        <v>40141600</v>
      </c>
      <c r="G4331" s="2" t="s">
        <v>496</v>
      </c>
      <c r="H4331" s="2">
        <v>4</v>
      </c>
      <c r="I4331" s="2">
        <v>6</v>
      </c>
      <c r="J4331" s="2">
        <v>10</v>
      </c>
      <c r="K4331" s="2">
        <v>1</v>
      </c>
      <c r="L4331" s="3">
        <v>879274.34</v>
      </c>
      <c r="M4331" s="2" t="s">
        <v>0</v>
      </c>
      <c r="N4331" s="4" t="s">
        <v>21</v>
      </c>
    </row>
    <row r="4332" spans="1:14" x14ac:dyDescent="0.25">
      <c r="A4332" s="1" t="s">
        <v>361</v>
      </c>
      <c r="B4332" s="2" t="s">
        <v>253</v>
      </c>
      <c r="C4332" s="2" t="s">
        <v>2331</v>
      </c>
      <c r="D4332" s="2" t="s">
        <v>17949</v>
      </c>
      <c r="E4332" s="2" t="s">
        <v>3789</v>
      </c>
      <c r="F4332" s="2">
        <v>40151533</v>
      </c>
      <c r="G4332" s="2" t="s">
        <v>496</v>
      </c>
      <c r="H4332" s="2">
        <v>4</v>
      </c>
      <c r="I4332" s="2">
        <v>6</v>
      </c>
      <c r="J4332" s="2">
        <v>10</v>
      </c>
      <c r="K4332" s="2">
        <v>2</v>
      </c>
      <c r="L4332" s="3">
        <v>6113863</v>
      </c>
      <c r="M4332" s="2" t="s">
        <v>0</v>
      </c>
      <c r="N4332" s="4" t="s">
        <v>21</v>
      </c>
    </row>
    <row r="4333" spans="1:14" x14ac:dyDescent="0.25">
      <c r="A4333" s="1" t="s">
        <v>361</v>
      </c>
      <c r="B4333" s="2" t="s">
        <v>253</v>
      </c>
      <c r="C4333" s="2" t="s">
        <v>2331</v>
      </c>
      <c r="D4333" s="2" t="s">
        <v>17949</v>
      </c>
      <c r="E4333" s="2" t="s">
        <v>3790</v>
      </c>
      <c r="F4333" s="2">
        <v>40151576</v>
      </c>
      <c r="G4333" s="2" t="s">
        <v>496</v>
      </c>
      <c r="H4333" s="2">
        <v>4</v>
      </c>
      <c r="I4333" s="2">
        <v>6</v>
      </c>
      <c r="J4333" s="2">
        <v>10</v>
      </c>
      <c r="K4333" s="2">
        <v>1</v>
      </c>
      <c r="L4333" s="3">
        <v>156009</v>
      </c>
      <c r="M4333" s="2" t="s">
        <v>0</v>
      </c>
      <c r="N4333" s="4" t="s">
        <v>21</v>
      </c>
    </row>
    <row r="4334" spans="1:14" x14ac:dyDescent="0.25">
      <c r="A4334" s="1" t="s">
        <v>361</v>
      </c>
      <c r="B4334" s="2" t="s">
        <v>253</v>
      </c>
      <c r="C4334" s="2" t="s">
        <v>254</v>
      </c>
      <c r="D4334" s="2" t="s">
        <v>255</v>
      </c>
      <c r="E4334" s="2" t="s">
        <v>18248</v>
      </c>
      <c r="F4334" s="2">
        <v>40161504</v>
      </c>
      <c r="G4334" s="2" t="s">
        <v>496</v>
      </c>
      <c r="H4334" s="2">
        <v>4</v>
      </c>
      <c r="I4334" s="2">
        <v>6</v>
      </c>
      <c r="J4334" s="2">
        <v>10</v>
      </c>
      <c r="K4334" s="2">
        <v>2</v>
      </c>
      <c r="L4334" s="3">
        <v>265691.3</v>
      </c>
      <c r="M4334" s="2" t="s">
        <v>0</v>
      </c>
      <c r="N4334" s="4" t="s">
        <v>21</v>
      </c>
    </row>
    <row r="4335" spans="1:14" x14ac:dyDescent="0.25">
      <c r="A4335" s="1" t="s">
        <v>361</v>
      </c>
      <c r="B4335" s="2" t="s">
        <v>253</v>
      </c>
      <c r="C4335" s="2" t="s">
        <v>254</v>
      </c>
      <c r="D4335" s="2" t="s">
        <v>255</v>
      </c>
      <c r="E4335" s="2" t="s">
        <v>3791</v>
      </c>
      <c r="F4335" s="2">
        <v>40161504</v>
      </c>
      <c r="G4335" s="2" t="s">
        <v>496</v>
      </c>
      <c r="H4335" s="2">
        <v>4</v>
      </c>
      <c r="I4335" s="2">
        <v>6</v>
      </c>
      <c r="J4335" s="2">
        <v>10</v>
      </c>
      <c r="K4335" s="2">
        <v>2</v>
      </c>
      <c r="L4335" s="3">
        <v>67442.06</v>
      </c>
      <c r="M4335" s="2" t="s">
        <v>0</v>
      </c>
      <c r="N4335" s="4" t="s">
        <v>21</v>
      </c>
    </row>
    <row r="4336" spans="1:14" x14ac:dyDescent="0.25">
      <c r="A4336" s="1" t="s">
        <v>361</v>
      </c>
      <c r="B4336" s="2" t="s">
        <v>253</v>
      </c>
      <c r="C4336" s="2" t="s">
        <v>254</v>
      </c>
      <c r="D4336" s="2" t="s">
        <v>255</v>
      </c>
      <c r="E4336" s="2" t="s">
        <v>3792</v>
      </c>
      <c r="F4336" s="2">
        <v>40161504</v>
      </c>
      <c r="G4336" s="2" t="s">
        <v>496</v>
      </c>
      <c r="H4336" s="2">
        <v>4</v>
      </c>
      <c r="I4336" s="2">
        <v>6</v>
      </c>
      <c r="J4336" s="2">
        <v>10</v>
      </c>
      <c r="K4336" s="2">
        <v>2</v>
      </c>
      <c r="L4336" s="3">
        <v>15370.04</v>
      </c>
      <c r="M4336" s="2" t="s">
        <v>0</v>
      </c>
      <c r="N4336" s="4" t="s">
        <v>21</v>
      </c>
    </row>
    <row r="4337" spans="1:14" x14ac:dyDescent="0.25">
      <c r="A4337" s="1" t="s">
        <v>361</v>
      </c>
      <c r="B4337" s="2" t="s">
        <v>253</v>
      </c>
      <c r="C4337" s="2" t="s">
        <v>254</v>
      </c>
      <c r="D4337" s="2" t="s">
        <v>255</v>
      </c>
      <c r="E4337" s="2" t="s">
        <v>3793</v>
      </c>
      <c r="F4337" s="2">
        <v>40161504</v>
      </c>
      <c r="G4337" s="2" t="s">
        <v>496</v>
      </c>
      <c r="H4337" s="2">
        <v>4</v>
      </c>
      <c r="I4337" s="2">
        <v>6</v>
      </c>
      <c r="J4337" s="2">
        <v>10</v>
      </c>
      <c r="K4337" s="2">
        <v>6</v>
      </c>
      <c r="L4337" s="3">
        <v>236819.52</v>
      </c>
      <c r="M4337" s="2" t="s">
        <v>0</v>
      </c>
      <c r="N4337" s="4" t="s">
        <v>21</v>
      </c>
    </row>
    <row r="4338" spans="1:14" x14ac:dyDescent="0.25">
      <c r="A4338" s="1" t="s">
        <v>361</v>
      </c>
      <c r="B4338" s="2" t="s">
        <v>253</v>
      </c>
      <c r="C4338" s="2" t="s">
        <v>254</v>
      </c>
      <c r="D4338" s="2" t="s">
        <v>255</v>
      </c>
      <c r="E4338" s="2" t="s">
        <v>3794</v>
      </c>
      <c r="F4338" s="2">
        <v>40161504</v>
      </c>
      <c r="G4338" s="2" t="s">
        <v>496</v>
      </c>
      <c r="H4338" s="2">
        <v>4</v>
      </c>
      <c r="I4338" s="2">
        <v>6</v>
      </c>
      <c r="J4338" s="2">
        <v>10</v>
      </c>
      <c r="K4338" s="2">
        <v>2</v>
      </c>
      <c r="L4338" s="3">
        <v>116053.56</v>
      </c>
      <c r="M4338" s="2" t="s">
        <v>0</v>
      </c>
      <c r="N4338" s="4" t="s">
        <v>21</v>
      </c>
    </row>
    <row r="4339" spans="1:14" x14ac:dyDescent="0.25">
      <c r="A4339" s="1" t="s">
        <v>361</v>
      </c>
      <c r="B4339" s="2" t="s">
        <v>253</v>
      </c>
      <c r="C4339" s="2" t="s">
        <v>254</v>
      </c>
      <c r="D4339" s="2" t="s">
        <v>255</v>
      </c>
      <c r="E4339" s="2" t="s">
        <v>3795</v>
      </c>
      <c r="F4339" s="2">
        <v>40161504</v>
      </c>
      <c r="G4339" s="2" t="s">
        <v>496</v>
      </c>
      <c r="H4339" s="2">
        <v>4</v>
      </c>
      <c r="I4339" s="2">
        <v>6</v>
      </c>
      <c r="J4339" s="2">
        <v>10</v>
      </c>
      <c r="K4339" s="2">
        <v>2</v>
      </c>
      <c r="L4339" s="3">
        <v>492862.3</v>
      </c>
      <c r="M4339" s="2" t="s">
        <v>0</v>
      </c>
      <c r="N4339" s="4" t="s">
        <v>21</v>
      </c>
    </row>
    <row r="4340" spans="1:14" x14ac:dyDescent="0.25">
      <c r="A4340" s="1" t="s">
        <v>361</v>
      </c>
      <c r="B4340" s="2" t="s">
        <v>253</v>
      </c>
      <c r="C4340" s="2" t="s">
        <v>254</v>
      </c>
      <c r="D4340" s="2" t="s">
        <v>255</v>
      </c>
      <c r="E4340" s="2" t="s">
        <v>3796</v>
      </c>
      <c r="F4340" s="2">
        <v>40161504</v>
      </c>
      <c r="G4340" s="2" t="s">
        <v>496</v>
      </c>
      <c r="H4340" s="2">
        <v>4</v>
      </c>
      <c r="I4340" s="2">
        <v>6</v>
      </c>
      <c r="J4340" s="2">
        <v>10</v>
      </c>
      <c r="K4340" s="2">
        <v>2</v>
      </c>
      <c r="L4340" s="3">
        <v>60925.62</v>
      </c>
      <c r="M4340" s="2" t="s">
        <v>0</v>
      </c>
      <c r="N4340" s="4" t="s">
        <v>21</v>
      </c>
    </row>
    <row r="4341" spans="1:14" x14ac:dyDescent="0.25">
      <c r="A4341" s="1" t="s">
        <v>361</v>
      </c>
      <c r="B4341" s="2" t="s">
        <v>253</v>
      </c>
      <c r="C4341" s="2" t="s">
        <v>254</v>
      </c>
      <c r="D4341" s="2" t="s">
        <v>255</v>
      </c>
      <c r="E4341" s="2" t="s">
        <v>3797</v>
      </c>
      <c r="F4341" s="2">
        <v>40161504</v>
      </c>
      <c r="G4341" s="2" t="s">
        <v>496</v>
      </c>
      <c r="H4341" s="2">
        <v>4</v>
      </c>
      <c r="I4341" s="2">
        <v>6</v>
      </c>
      <c r="J4341" s="2">
        <v>10</v>
      </c>
      <c r="K4341" s="2">
        <v>2</v>
      </c>
      <c r="L4341" s="3">
        <v>353049.2</v>
      </c>
      <c r="M4341" s="2" t="s">
        <v>0</v>
      </c>
      <c r="N4341" s="4" t="s">
        <v>21</v>
      </c>
    </row>
    <row r="4342" spans="1:14" x14ac:dyDescent="0.25">
      <c r="A4342" s="1" t="s">
        <v>361</v>
      </c>
      <c r="B4342" s="2" t="s">
        <v>253</v>
      </c>
      <c r="C4342" s="2" t="s">
        <v>254</v>
      </c>
      <c r="D4342" s="2" t="s">
        <v>255</v>
      </c>
      <c r="E4342" s="2" t="s">
        <v>3798</v>
      </c>
      <c r="F4342" s="2">
        <v>40161504</v>
      </c>
      <c r="G4342" s="2" t="s">
        <v>496</v>
      </c>
      <c r="H4342" s="2">
        <v>4</v>
      </c>
      <c r="I4342" s="2">
        <v>6</v>
      </c>
      <c r="J4342" s="2">
        <v>10</v>
      </c>
      <c r="K4342" s="2">
        <v>6</v>
      </c>
      <c r="L4342" s="3">
        <v>74355.959999999992</v>
      </c>
      <c r="M4342" s="2" t="s">
        <v>0</v>
      </c>
      <c r="N4342" s="4" t="s">
        <v>21</v>
      </c>
    </row>
    <row r="4343" spans="1:14" x14ac:dyDescent="0.25">
      <c r="A4343" s="1" t="s">
        <v>361</v>
      </c>
      <c r="B4343" s="2" t="s">
        <v>253</v>
      </c>
      <c r="C4343" s="2" t="s">
        <v>254</v>
      </c>
      <c r="D4343" s="2" t="s">
        <v>255</v>
      </c>
      <c r="E4343" s="2" t="s">
        <v>3799</v>
      </c>
      <c r="F4343" s="2">
        <v>40161502</v>
      </c>
      <c r="G4343" s="2" t="s">
        <v>496</v>
      </c>
      <c r="H4343" s="2">
        <v>4</v>
      </c>
      <c r="I4343" s="2">
        <v>6</v>
      </c>
      <c r="J4343" s="2">
        <v>10</v>
      </c>
      <c r="K4343" s="2">
        <v>2</v>
      </c>
      <c r="L4343" s="3">
        <v>424413.5</v>
      </c>
      <c r="M4343" s="2" t="s">
        <v>0</v>
      </c>
      <c r="N4343" s="4" t="s">
        <v>21</v>
      </c>
    </row>
    <row r="4344" spans="1:14" x14ac:dyDescent="0.25">
      <c r="A4344" s="1" t="s">
        <v>361</v>
      </c>
      <c r="B4344" s="2" t="s">
        <v>253</v>
      </c>
      <c r="C4344" s="2" t="s">
        <v>254</v>
      </c>
      <c r="D4344" s="2" t="s">
        <v>255</v>
      </c>
      <c r="E4344" s="2" t="s">
        <v>3800</v>
      </c>
      <c r="F4344" s="2">
        <v>40161505</v>
      </c>
      <c r="G4344" s="2" t="s">
        <v>496</v>
      </c>
      <c r="H4344" s="2">
        <v>4</v>
      </c>
      <c r="I4344" s="2">
        <v>6</v>
      </c>
      <c r="J4344" s="2">
        <v>10</v>
      </c>
      <c r="K4344" s="2">
        <v>4</v>
      </c>
      <c r="L4344" s="3">
        <v>928438</v>
      </c>
      <c r="M4344" s="2" t="s">
        <v>0</v>
      </c>
      <c r="N4344" s="4" t="s">
        <v>21</v>
      </c>
    </row>
    <row r="4345" spans="1:14" x14ac:dyDescent="0.25">
      <c r="A4345" s="1" t="s">
        <v>361</v>
      </c>
      <c r="B4345" s="2" t="s">
        <v>253</v>
      </c>
      <c r="C4345" s="2" t="s">
        <v>254</v>
      </c>
      <c r="D4345" s="2" t="s">
        <v>255</v>
      </c>
      <c r="E4345" s="2" t="s">
        <v>3801</v>
      </c>
      <c r="F4345" s="2">
        <v>40161505</v>
      </c>
      <c r="G4345" s="2" t="s">
        <v>496</v>
      </c>
      <c r="H4345" s="2">
        <v>4</v>
      </c>
      <c r="I4345" s="2">
        <v>6</v>
      </c>
      <c r="J4345" s="2">
        <v>10</v>
      </c>
      <c r="K4345" s="2">
        <v>3</v>
      </c>
      <c r="L4345" s="3">
        <v>589506.96</v>
      </c>
      <c r="M4345" s="2" t="s">
        <v>0</v>
      </c>
      <c r="N4345" s="4" t="s">
        <v>21</v>
      </c>
    </row>
    <row r="4346" spans="1:14" x14ac:dyDescent="0.25">
      <c r="A4346" s="1" t="s">
        <v>361</v>
      </c>
      <c r="B4346" s="2" t="s">
        <v>253</v>
      </c>
      <c r="C4346" s="2" t="s">
        <v>254</v>
      </c>
      <c r="D4346" s="2" t="s">
        <v>255</v>
      </c>
      <c r="E4346" s="2" t="s">
        <v>18249</v>
      </c>
      <c r="F4346" s="2">
        <v>40161505</v>
      </c>
      <c r="G4346" s="2" t="s">
        <v>496</v>
      </c>
      <c r="H4346" s="2">
        <v>4</v>
      </c>
      <c r="I4346" s="2">
        <v>6</v>
      </c>
      <c r="J4346" s="2">
        <v>10</v>
      </c>
      <c r="K4346" s="2">
        <v>1</v>
      </c>
      <c r="L4346" s="3">
        <v>163563.12</v>
      </c>
      <c r="M4346" s="2" t="s">
        <v>0</v>
      </c>
      <c r="N4346" s="4" t="s">
        <v>21</v>
      </c>
    </row>
    <row r="4347" spans="1:14" x14ac:dyDescent="0.25">
      <c r="A4347" s="1" t="s">
        <v>361</v>
      </c>
      <c r="B4347" s="2" t="s">
        <v>253</v>
      </c>
      <c r="C4347" s="2" t="s">
        <v>254</v>
      </c>
      <c r="D4347" s="2" t="s">
        <v>255</v>
      </c>
      <c r="E4347" s="2" t="s">
        <v>3802</v>
      </c>
      <c r="F4347" s="2">
        <v>40161505</v>
      </c>
      <c r="G4347" s="2" t="s">
        <v>496</v>
      </c>
      <c r="H4347" s="2">
        <v>4</v>
      </c>
      <c r="I4347" s="2">
        <v>6</v>
      </c>
      <c r="J4347" s="2">
        <v>10</v>
      </c>
      <c r="K4347" s="2">
        <v>3</v>
      </c>
      <c r="L4347" s="3">
        <v>589506.96</v>
      </c>
      <c r="M4347" s="2" t="s">
        <v>0</v>
      </c>
      <c r="N4347" s="4" t="s">
        <v>21</v>
      </c>
    </row>
    <row r="4348" spans="1:14" x14ac:dyDescent="0.25">
      <c r="A4348" s="1" t="s">
        <v>361</v>
      </c>
      <c r="B4348" s="2" t="s">
        <v>253</v>
      </c>
      <c r="C4348" s="2" t="s">
        <v>254</v>
      </c>
      <c r="D4348" s="2" t="s">
        <v>255</v>
      </c>
      <c r="E4348" s="2" t="s">
        <v>3803</v>
      </c>
      <c r="F4348" s="2">
        <v>40161505</v>
      </c>
      <c r="G4348" s="2" t="s">
        <v>496</v>
      </c>
      <c r="H4348" s="2">
        <v>4</v>
      </c>
      <c r="I4348" s="2">
        <v>6</v>
      </c>
      <c r="J4348" s="2">
        <v>10</v>
      </c>
      <c r="K4348" s="2">
        <v>4</v>
      </c>
      <c r="L4348" s="3">
        <v>928438</v>
      </c>
      <c r="M4348" s="2" t="s">
        <v>0</v>
      </c>
      <c r="N4348" s="4" t="s">
        <v>21</v>
      </c>
    </row>
    <row r="4349" spans="1:14" x14ac:dyDescent="0.25">
      <c r="A4349" s="1" t="s">
        <v>361</v>
      </c>
      <c r="B4349" s="2" t="s">
        <v>253</v>
      </c>
      <c r="C4349" s="2" t="s">
        <v>254</v>
      </c>
      <c r="D4349" s="2" t="s">
        <v>255</v>
      </c>
      <c r="E4349" s="2" t="s">
        <v>3804</v>
      </c>
      <c r="F4349" s="2">
        <v>40161505</v>
      </c>
      <c r="G4349" s="2" t="s">
        <v>496</v>
      </c>
      <c r="H4349" s="2">
        <v>4</v>
      </c>
      <c r="I4349" s="2">
        <v>6</v>
      </c>
      <c r="J4349" s="2">
        <v>10</v>
      </c>
      <c r="K4349" s="2">
        <v>3</v>
      </c>
      <c r="L4349" s="3">
        <v>182923.23</v>
      </c>
      <c r="M4349" s="2" t="s">
        <v>0</v>
      </c>
      <c r="N4349" s="4" t="s">
        <v>21</v>
      </c>
    </row>
    <row r="4350" spans="1:14" x14ac:dyDescent="0.25">
      <c r="A4350" s="1" t="s">
        <v>361</v>
      </c>
      <c r="B4350" s="2" t="s">
        <v>253</v>
      </c>
      <c r="C4350" s="2" t="s">
        <v>254</v>
      </c>
      <c r="D4350" s="2" t="s">
        <v>255</v>
      </c>
      <c r="E4350" s="2" t="s">
        <v>3805</v>
      </c>
      <c r="F4350" s="2">
        <v>40161513</v>
      </c>
      <c r="G4350" s="2" t="s">
        <v>496</v>
      </c>
      <c r="H4350" s="2">
        <v>4</v>
      </c>
      <c r="I4350" s="2">
        <v>6</v>
      </c>
      <c r="J4350" s="2">
        <v>10</v>
      </c>
      <c r="K4350" s="2">
        <v>6</v>
      </c>
      <c r="L4350" s="3">
        <v>158051.04</v>
      </c>
      <c r="M4350" s="2" t="s">
        <v>0</v>
      </c>
      <c r="N4350" s="4" t="s">
        <v>21</v>
      </c>
    </row>
    <row r="4351" spans="1:14" x14ac:dyDescent="0.25">
      <c r="A4351" s="1" t="s">
        <v>361</v>
      </c>
      <c r="B4351" s="2" t="s">
        <v>253</v>
      </c>
      <c r="C4351" s="2" t="s">
        <v>254</v>
      </c>
      <c r="D4351" s="2" t="s">
        <v>255</v>
      </c>
      <c r="E4351" s="2" t="s">
        <v>3806</v>
      </c>
      <c r="F4351" s="2">
        <v>40161513</v>
      </c>
      <c r="G4351" s="2" t="s">
        <v>496</v>
      </c>
      <c r="H4351" s="2">
        <v>4</v>
      </c>
      <c r="I4351" s="2">
        <v>6</v>
      </c>
      <c r="J4351" s="2">
        <v>10</v>
      </c>
      <c r="K4351" s="2">
        <v>6</v>
      </c>
      <c r="L4351" s="3">
        <v>163006.20000000001</v>
      </c>
      <c r="M4351" s="2" t="s">
        <v>0</v>
      </c>
      <c r="N4351" s="4" t="s">
        <v>21</v>
      </c>
    </row>
    <row r="4352" spans="1:14" x14ac:dyDescent="0.25">
      <c r="A4352" s="1" t="s">
        <v>361</v>
      </c>
      <c r="B4352" s="2" t="s">
        <v>253</v>
      </c>
      <c r="C4352" s="2" t="s">
        <v>254</v>
      </c>
      <c r="D4352" s="2" t="s">
        <v>255</v>
      </c>
      <c r="E4352" s="2" t="s">
        <v>3807</v>
      </c>
      <c r="F4352" s="2">
        <v>40161513</v>
      </c>
      <c r="G4352" s="2" t="s">
        <v>496</v>
      </c>
      <c r="H4352" s="2">
        <v>4</v>
      </c>
      <c r="I4352" s="2">
        <v>6</v>
      </c>
      <c r="J4352" s="2">
        <v>10</v>
      </c>
      <c r="K4352" s="2">
        <v>4</v>
      </c>
      <c r="L4352" s="3">
        <v>689214.68</v>
      </c>
      <c r="M4352" s="2" t="s">
        <v>0</v>
      </c>
      <c r="N4352" s="4" t="s">
        <v>21</v>
      </c>
    </row>
    <row r="4353" spans="1:14" x14ac:dyDescent="0.25">
      <c r="A4353" s="1" t="s">
        <v>361</v>
      </c>
      <c r="B4353" s="2" t="s">
        <v>253</v>
      </c>
      <c r="C4353" s="2" t="s">
        <v>254</v>
      </c>
      <c r="D4353" s="2" t="s">
        <v>255</v>
      </c>
      <c r="E4353" s="2" t="s">
        <v>3808</v>
      </c>
      <c r="F4353" s="2">
        <v>40161513</v>
      </c>
      <c r="G4353" s="2" t="s">
        <v>496</v>
      </c>
      <c r="H4353" s="2">
        <v>4</v>
      </c>
      <c r="I4353" s="2">
        <v>6</v>
      </c>
      <c r="J4353" s="2">
        <v>10</v>
      </c>
      <c r="K4353" s="2">
        <v>2</v>
      </c>
      <c r="L4353" s="3">
        <v>26848.78</v>
      </c>
      <c r="M4353" s="2" t="s">
        <v>0</v>
      </c>
      <c r="N4353" s="4" t="s">
        <v>21</v>
      </c>
    </row>
    <row r="4354" spans="1:14" x14ac:dyDescent="0.25">
      <c r="A4354" s="1" t="s">
        <v>361</v>
      </c>
      <c r="B4354" s="2" t="s">
        <v>253</v>
      </c>
      <c r="C4354" s="2" t="s">
        <v>254</v>
      </c>
      <c r="D4354" s="2" t="s">
        <v>255</v>
      </c>
      <c r="E4354" s="2" t="s">
        <v>3809</v>
      </c>
      <c r="F4354" s="2">
        <v>40161513</v>
      </c>
      <c r="G4354" s="2" t="s">
        <v>496</v>
      </c>
      <c r="H4354" s="2">
        <v>4</v>
      </c>
      <c r="I4354" s="2">
        <v>6</v>
      </c>
      <c r="J4354" s="2">
        <v>10</v>
      </c>
      <c r="K4354" s="2">
        <v>3</v>
      </c>
      <c r="L4354" s="3">
        <v>288327.48</v>
      </c>
      <c r="M4354" s="2" t="s">
        <v>0</v>
      </c>
      <c r="N4354" s="4" t="s">
        <v>21</v>
      </c>
    </row>
    <row r="4355" spans="1:14" x14ac:dyDescent="0.25">
      <c r="A4355" s="1" t="s">
        <v>361</v>
      </c>
      <c r="B4355" s="2" t="s">
        <v>253</v>
      </c>
      <c r="C4355" s="2" t="s">
        <v>254</v>
      </c>
      <c r="D4355" s="2" t="s">
        <v>255</v>
      </c>
      <c r="E4355" s="2" t="s">
        <v>3810</v>
      </c>
      <c r="F4355" s="2">
        <v>40161513</v>
      </c>
      <c r="G4355" s="2" t="s">
        <v>496</v>
      </c>
      <c r="H4355" s="2">
        <v>4</v>
      </c>
      <c r="I4355" s="2">
        <v>6</v>
      </c>
      <c r="J4355" s="2">
        <v>10</v>
      </c>
      <c r="K4355" s="2">
        <v>6</v>
      </c>
      <c r="L4355" s="3">
        <v>128934.12</v>
      </c>
      <c r="M4355" s="2" t="s">
        <v>0</v>
      </c>
      <c r="N4355" s="4" t="s">
        <v>21</v>
      </c>
    </row>
    <row r="4356" spans="1:14" x14ac:dyDescent="0.25">
      <c r="A4356" s="1" t="s">
        <v>361</v>
      </c>
      <c r="B4356" s="2" t="s">
        <v>253</v>
      </c>
      <c r="C4356" s="2" t="s">
        <v>254</v>
      </c>
      <c r="D4356" s="2" t="s">
        <v>255</v>
      </c>
      <c r="E4356" s="2" t="s">
        <v>3811</v>
      </c>
      <c r="F4356" s="2">
        <v>40161513</v>
      </c>
      <c r="G4356" s="2" t="s">
        <v>496</v>
      </c>
      <c r="H4356" s="2">
        <v>4</v>
      </c>
      <c r="I4356" s="2">
        <v>6</v>
      </c>
      <c r="J4356" s="2">
        <v>10</v>
      </c>
      <c r="K4356" s="2">
        <v>4</v>
      </c>
      <c r="L4356" s="3">
        <v>97813.24</v>
      </c>
      <c r="M4356" s="2" t="s">
        <v>0</v>
      </c>
      <c r="N4356" s="4" t="s">
        <v>21</v>
      </c>
    </row>
    <row r="4357" spans="1:14" x14ac:dyDescent="0.25">
      <c r="A4357" s="1" t="s">
        <v>361</v>
      </c>
      <c r="B4357" s="2" t="s">
        <v>253</v>
      </c>
      <c r="C4357" s="2" t="s">
        <v>254</v>
      </c>
      <c r="D4357" s="2" t="s">
        <v>255</v>
      </c>
      <c r="E4357" s="2" t="s">
        <v>3812</v>
      </c>
      <c r="F4357" s="2">
        <v>40161513</v>
      </c>
      <c r="G4357" s="2" t="s">
        <v>496</v>
      </c>
      <c r="H4357" s="2">
        <v>4</v>
      </c>
      <c r="I4357" s="2">
        <v>6</v>
      </c>
      <c r="J4357" s="2">
        <v>10</v>
      </c>
      <c r="K4357" s="2">
        <v>6</v>
      </c>
      <c r="L4357" s="3">
        <v>125271.29999999999</v>
      </c>
      <c r="M4357" s="2" t="s">
        <v>0</v>
      </c>
      <c r="N4357" s="4" t="s">
        <v>21</v>
      </c>
    </row>
    <row r="4358" spans="1:14" x14ac:dyDescent="0.25">
      <c r="A4358" s="1" t="s">
        <v>361</v>
      </c>
      <c r="B4358" s="2" t="s">
        <v>253</v>
      </c>
      <c r="C4358" s="2" t="s">
        <v>254</v>
      </c>
      <c r="D4358" s="2" t="s">
        <v>255</v>
      </c>
      <c r="E4358" s="2" t="s">
        <v>3813</v>
      </c>
      <c r="F4358" s="2">
        <v>40161513</v>
      </c>
      <c r="G4358" s="2" t="s">
        <v>496</v>
      </c>
      <c r="H4358" s="2">
        <v>4</v>
      </c>
      <c r="I4358" s="2">
        <v>6</v>
      </c>
      <c r="J4358" s="2">
        <v>10</v>
      </c>
      <c r="K4358" s="2">
        <v>2</v>
      </c>
      <c r="L4358" s="3">
        <v>72021.179999999993</v>
      </c>
      <c r="M4358" s="2" t="s">
        <v>0</v>
      </c>
      <c r="N4358" s="4" t="s">
        <v>21</v>
      </c>
    </row>
    <row r="4359" spans="1:14" x14ac:dyDescent="0.25">
      <c r="A4359" s="1" t="s">
        <v>361</v>
      </c>
      <c r="B4359" s="2" t="s">
        <v>253</v>
      </c>
      <c r="C4359" s="2" t="s">
        <v>254</v>
      </c>
      <c r="D4359" s="2" t="s">
        <v>255</v>
      </c>
      <c r="E4359" s="2" t="s">
        <v>3814</v>
      </c>
      <c r="F4359" s="2">
        <v>40161513</v>
      </c>
      <c r="G4359" s="2" t="s">
        <v>496</v>
      </c>
      <c r="H4359" s="2">
        <v>4</v>
      </c>
      <c r="I4359" s="2">
        <v>6</v>
      </c>
      <c r="J4359" s="2">
        <v>10</v>
      </c>
      <c r="K4359" s="2">
        <v>3</v>
      </c>
      <c r="L4359" s="3">
        <v>1111012.56</v>
      </c>
      <c r="M4359" s="2" t="s">
        <v>0</v>
      </c>
      <c r="N4359" s="4" t="s">
        <v>21</v>
      </c>
    </row>
    <row r="4360" spans="1:14" x14ac:dyDescent="0.25">
      <c r="A4360" s="1" t="s">
        <v>361</v>
      </c>
      <c r="B4360" s="2" t="s">
        <v>253</v>
      </c>
      <c r="C4360" s="2" t="s">
        <v>254</v>
      </c>
      <c r="D4360" s="2" t="s">
        <v>255</v>
      </c>
      <c r="E4360" s="2" t="s">
        <v>3815</v>
      </c>
      <c r="F4360" s="2">
        <v>40161513</v>
      </c>
      <c r="G4360" s="2" t="s">
        <v>496</v>
      </c>
      <c r="H4360" s="2">
        <v>4</v>
      </c>
      <c r="I4360" s="2">
        <v>6</v>
      </c>
      <c r="J4360" s="2">
        <v>10</v>
      </c>
      <c r="K4360" s="2">
        <v>5</v>
      </c>
      <c r="L4360" s="3">
        <v>281738.45</v>
      </c>
      <c r="M4360" s="2" t="s">
        <v>0</v>
      </c>
      <c r="N4360" s="4" t="s">
        <v>21</v>
      </c>
    </row>
    <row r="4361" spans="1:14" x14ac:dyDescent="0.25">
      <c r="A4361" s="1" t="s">
        <v>361</v>
      </c>
      <c r="B4361" s="2" t="s">
        <v>253</v>
      </c>
      <c r="C4361" s="2" t="s">
        <v>254</v>
      </c>
      <c r="D4361" s="2" t="s">
        <v>255</v>
      </c>
      <c r="E4361" s="2" t="s">
        <v>3816</v>
      </c>
      <c r="F4361" s="2">
        <v>40161513</v>
      </c>
      <c r="G4361" s="2" t="s">
        <v>496</v>
      </c>
      <c r="H4361" s="2">
        <v>4</v>
      </c>
      <c r="I4361" s="2">
        <v>6</v>
      </c>
      <c r="J4361" s="2">
        <v>10</v>
      </c>
      <c r="K4361" s="2">
        <v>4</v>
      </c>
      <c r="L4361" s="3">
        <v>51960.160000000003</v>
      </c>
      <c r="M4361" s="2" t="s">
        <v>0</v>
      </c>
      <c r="N4361" s="4" t="s">
        <v>21</v>
      </c>
    </row>
    <row r="4362" spans="1:14" x14ac:dyDescent="0.25">
      <c r="A4362" s="1" t="s">
        <v>361</v>
      </c>
      <c r="B4362" s="2" t="s">
        <v>253</v>
      </c>
      <c r="C4362" s="2" t="s">
        <v>254</v>
      </c>
      <c r="D4362" s="2" t="s">
        <v>255</v>
      </c>
      <c r="E4362" s="2" t="s">
        <v>3817</v>
      </c>
      <c r="F4362" s="2">
        <v>40161513</v>
      </c>
      <c r="G4362" s="2" t="s">
        <v>496</v>
      </c>
      <c r="H4362" s="2">
        <v>4</v>
      </c>
      <c r="I4362" s="2">
        <v>6</v>
      </c>
      <c r="J4362" s="2">
        <v>10</v>
      </c>
      <c r="K4362" s="2">
        <v>3</v>
      </c>
      <c r="L4362" s="3">
        <v>49747.950000000004</v>
      </c>
      <c r="M4362" s="2" t="s">
        <v>0</v>
      </c>
      <c r="N4362" s="4" t="s">
        <v>21</v>
      </c>
    </row>
    <row r="4363" spans="1:14" x14ac:dyDescent="0.25">
      <c r="A4363" s="1" t="s">
        <v>361</v>
      </c>
      <c r="B4363" s="2" t="s">
        <v>253</v>
      </c>
      <c r="C4363" s="2" t="s">
        <v>254</v>
      </c>
      <c r="D4363" s="2" t="s">
        <v>255</v>
      </c>
      <c r="E4363" s="2" t="s">
        <v>3818</v>
      </c>
      <c r="F4363" s="2">
        <v>40161513</v>
      </c>
      <c r="G4363" s="2" t="s">
        <v>496</v>
      </c>
      <c r="H4363" s="2">
        <v>4</v>
      </c>
      <c r="I4363" s="2">
        <v>6</v>
      </c>
      <c r="J4363" s="2">
        <v>10</v>
      </c>
      <c r="K4363" s="2">
        <v>1</v>
      </c>
      <c r="L4363" s="3">
        <v>57542.45</v>
      </c>
      <c r="M4363" s="2" t="s">
        <v>0</v>
      </c>
      <c r="N4363" s="4" t="s">
        <v>21</v>
      </c>
    </row>
    <row r="4364" spans="1:14" x14ac:dyDescent="0.25">
      <c r="A4364" s="1" t="s">
        <v>361</v>
      </c>
      <c r="B4364" s="2" t="s">
        <v>253</v>
      </c>
      <c r="C4364" s="2" t="s">
        <v>254</v>
      </c>
      <c r="D4364" s="2" t="s">
        <v>255</v>
      </c>
      <c r="E4364" s="2" t="s">
        <v>3819</v>
      </c>
      <c r="F4364" s="2">
        <v>40161513</v>
      </c>
      <c r="G4364" s="2" t="s">
        <v>496</v>
      </c>
      <c r="H4364" s="2">
        <v>4</v>
      </c>
      <c r="I4364" s="2">
        <v>6</v>
      </c>
      <c r="J4364" s="2">
        <v>10</v>
      </c>
      <c r="K4364" s="2">
        <v>1</v>
      </c>
      <c r="L4364" s="3">
        <v>80250.03</v>
      </c>
      <c r="M4364" s="2" t="s">
        <v>0</v>
      </c>
      <c r="N4364" s="4" t="s">
        <v>21</v>
      </c>
    </row>
    <row r="4365" spans="1:14" x14ac:dyDescent="0.25">
      <c r="A4365" s="1" t="s">
        <v>361</v>
      </c>
      <c r="B4365" s="2" t="s">
        <v>253</v>
      </c>
      <c r="C4365" s="2" t="s">
        <v>254</v>
      </c>
      <c r="D4365" s="2" t="s">
        <v>255</v>
      </c>
      <c r="E4365" s="2" t="s">
        <v>3820</v>
      </c>
      <c r="F4365" s="2">
        <v>40161513</v>
      </c>
      <c r="G4365" s="2" t="s">
        <v>496</v>
      </c>
      <c r="H4365" s="2">
        <v>4</v>
      </c>
      <c r="I4365" s="2">
        <v>6</v>
      </c>
      <c r="J4365" s="2">
        <v>10</v>
      </c>
      <c r="K4365" s="2">
        <v>1</v>
      </c>
      <c r="L4365" s="3">
        <v>74027.520000000004</v>
      </c>
      <c r="M4365" s="2" t="s">
        <v>0</v>
      </c>
      <c r="N4365" s="4" t="s">
        <v>21</v>
      </c>
    </row>
    <row r="4366" spans="1:14" x14ac:dyDescent="0.25">
      <c r="A4366" s="1" t="s">
        <v>361</v>
      </c>
      <c r="B4366" s="2" t="s">
        <v>253</v>
      </c>
      <c r="C4366" s="2" t="s">
        <v>254</v>
      </c>
      <c r="D4366" s="2" t="s">
        <v>255</v>
      </c>
      <c r="E4366" s="2" t="s">
        <v>18250</v>
      </c>
      <c r="F4366" s="2">
        <v>40161513</v>
      </c>
      <c r="G4366" s="2" t="s">
        <v>496</v>
      </c>
      <c r="H4366" s="2">
        <v>4</v>
      </c>
      <c r="I4366" s="2">
        <v>6</v>
      </c>
      <c r="J4366" s="2">
        <v>10</v>
      </c>
      <c r="K4366" s="2">
        <v>2</v>
      </c>
      <c r="L4366" s="3">
        <v>72021.179999999993</v>
      </c>
      <c r="M4366" s="2" t="s">
        <v>0</v>
      </c>
      <c r="N4366" s="4" t="s">
        <v>21</v>
      </c>
    </row>
    <row r="4367" spans="1:14" x14ac:dyDescent="0.25">
      <c r="A4367" s="1" t="s">
        <v>361</v>
      </c>
      <c r="B4367" s="2" t="s">
        <v>253</v>
      </c>
      <c r="C4367" s="2" t="s">
        <v>254</v>
      </c>
      <c r="D4367" s="2" t="s">
        <v>255</v>
      </c>
      <c r="E4367" s="2" t="s">
        <v>18251</v>
      </c>
      <c r="F4367" s="2">
        <v>40161513</v>
      </c>
      <c r="G4367" s="2" t="s">
        <v>496</v>
      </c>
      <c r="H4367" s="2">
        <v>4</v>
      </c>
      <c r="I4367" s="2">
        <v>6</v>
      </c>
      <c r="J4367" s="2">
        <v>10</v>
      </c>
      <c r="K4367" s="2">
        <v>2</v>
      </c>
      <c r="L4367" s="3">
        <v>1296455.02</v>
      </c>
      <c r="M4367" s="2" t="s">
        <v>0</v>
      </c>
      <c r="N4367" s="4" t="s">
        <v>21</v>
      </c>
    </row>
    <row r="4368" spans="1:14" x14ac:dyDescent="0.25">
      <c r="A4368" s="1" t="s">
        <v>361</v>
      </c>
      <c r="B4368" s="2" t="s">
        <v>253</v>
      </c>
      <c r="C4368" s="2" t="s">
        <v>254</v>
      </c>
      <c r="D4368" s="2" t="s">
        <v>255</v>
      </c>
      <c r="E4368" s="2" t="s">
        <v>3821</v>
      </c>
      <c r="F4368" s="2">
        <v>40161504</v>
      </c>
      <c r="G4368" s="2" t="s">
        <v>496</v>
      </c>
      <c r="H4368" s="2">
        <v>4</v>
      </c>
      <c r="I4368" s="2">
        <v>6</v>
      </c>
      <c r="J4368" s="2">
        <v>10</v>
      </c>
      <c r="K4368" s="2">
        <v>2</v>
      </c>
      <c r="L4368" s="3">
        <v>22852.76</v>
      </c>
      <c r="M4368" s="2" t="s">
        <v>0</v>
      </c>
      <c r="N4368" s="4" t="s">
        <v>21</v>
      </c>
    </row>
    <row r="4369" spans="1:14" x14ac:dyDescent="0.25">
      <c r="A4369" s="1" t="s">
        <v>361</v>
      </c>
      <c r="B4369" s="2" t="s">
        <v>253</v>
      </c>
      <c r="C4369" s="2" t="s">
        <v>254</v>
      </c>
      <c r="D4369" s="2" t="s">
        <v>255</v>
      </c>
      <c r="E4369" s="2" t="s">
        <v>3822</v>
      </c>
      <c r="F4369" s="2">
        <v>40161504</v>
      </c>
      <c r="G4369" s="2" t="s">
        <v>496</v>
      </c>
      <c r="H4369" s="2">
        <v>4</v>
      </c>
      <c r="I4369" s="2">
        <v>6</v>
      </c>
      <c r="J4369" s="2">
        <v>10</v>
      </c>
      <c r="K4369" s="2">
        <v>2</v>
      </c>
      <c r="L4369" s="3">
        <v>109739.42</v>
      </c>
      <c r="M4369" s="2" t="s">
        <v>0</v>
      </c>
      <c r="N4369" s="4" t="s">
        <v>21</v>
      </c>
    </row>
    <row r="4370" spans="1:14" x14ac:dyDescent="0.25">
      <c r="A4370" s="1" t="s">
        <v>361</v>
      </c>
      <c r="B4370" s="2" t="s">
        <v>253</v>
      </c>
      <c r="C4370" s="2" t="s">
        <v>254</v>
      </c>
      <c r="D4370" s="2" t="s">
        <v>255</v>
      </c>
      <c r="E4370" s="2" t="s">
        <v>3823</v>
      </c>
      <c r="F4370" s="2">
        <v>40161504</v>
      </c>
      <c r="G4370" s="2" t="s">
        <v>496</v>
      </c>
      <c r="H4370" s="2">
        <v>4</v>
      </c>
      <c r="I4370" s="2">
        <v>6</v>
      </c>
      <c r="J4370" s="2">
        <v>10</v>
      </c>
      <c r="K4370" s="2">
        <v>5</v>
      </c>
      <c r="L4370" s="3">
        <v>740775</v>
      </c>
      <c r="M4370" s="2" t="s">
        <v>0</v>
      </c>
      <c r="N4370" s="4" t="s">
        <v>21</v>
      </c>
    </row>
    <row r="4371" spans="1:14" x14ac:dyDescent="0.25">
      <c r="A4371" s="1" t="s">
        <v>361</v>
      </c>
      <c r="B4371" s="2" t="s">
        <v>253</v>
      </c>
      <c r="C4371" s="2" t="s">
        <v>254</v>
      </c>
      <c r="D4371" s="2" t="s">
        <v>255</v>
      </c>
      <c r="E4371" s="2" t="s">
        <v>3824</v>
      </c>
      <c r="F4371" s="2">
        <v>40161504</v>
      </c>
      <c r="G4371" s="2" t="s">
        <v>496</v>
      </c>
      <c r="H4371" s="2">
        <v>4</v>
      </c>
      <c r="I4371" s="2">
        <v>6</v>
      </c>
      <c r="J4371" s="2">
        <v>10</v>
      </c>
      <c r="K4371" s="2">
        <v>2</v>
      </c>
      <c r="L4371" s="3">
        <v>78939.839999999997</v>
      </c>
      <c r="M4371" s="2" t="s">
        <v>0</v>
      </c>
      <c r="N4371" s="4" t="s">
        <v>21</v>
      </c>
    </row>
    <row r="4372" spans="1:14" x14ac:dyDescent="0.25">
      <c r="A4372" s="1" t="s">
        <v>361</v>
      </c>
      <c r="B4372" s="2" t="s">
        <v>378</v>
      </c>
      <c r="C4372" s="2" t="s">
        <v>2425</v>
      </c>
      <c r="D4372" s="2" t="s">
        <v>17954</v>
      </c>
      <c r="E4372" s="2" t="s">
        <v>3825</v>
      </c>
      <c r="F4372" s="2">
        <v>39121409</v>
      </c>
      <c r="G4372" s="2" t="s">
        <v>496</v>
      </c>
      <c r="H4372" s="2">
        <v>4</v>
      </c>
      <c r="I4372" s="2">
        <v>6</v>
      </c>
      <c r="J4372" s="2">
        <v>10</v>
      </c>
      <c r="K4372" s="2">
        <v>2</v>
      </c>
      <c r="L4372" s="3">
        <v>2953223</v>
      </c>
      <c r="M4372" s="2" t="s">
        <v>0</v>
      </c>
      <c r="N4372" s="4" t="s">
        <v>21</v>
      </c>
    </row>
    <row r="4373" spans="1:14" x14ac:dyDescent="0.25">
      <c r="A4373" s="1" t="s">
        <v>361</v>
      </c>
      <c r="B4373" s="2" t="s">
        <v>378</v>
      </c>
      <c r="C4373" s="2" t="s">
        <v>2425</v>
      </c>
      <c r="D4373" s="2" t="s">
        <v>17954</v>
      </c>
      <c r="E4373" s="2" t="s">
        <v>3826</v>
      </c>
      <c r="F4373" s="2">
        <v>39121409</v>
      </c>
      <c r="G4373" s="2" t="s">
        <v>496</v>
      </c>
      <c r="H4373" s="2">
        <v>4</v>
      </c>
      <c r="I4373" s="2">
        <v>6</v>
      </c>
      <c r="J4373" s="2">
        <v>10</v>
      </c>
      <c r="K4373" s="2">
        <v>3</v>
      </c>
      <c r="L4373" s="3">
        <v>3229779</v>
      </c>
      <c r="M4373" s="2" t="s">
        <v>0</v>
      </c>
      <c r="N4373" s="4" t="s">
        <v>21</v>
      </c>
    </row>
    <row r="4374" spans="1:14" x14ac:dyDescent="0.25">
      <c r="A4374" s="1" t="s">
        <v>361</v>
      </c>
      <c r="B4374" s="2" t="s">
        <v>378</v>
      </c>
      <c r="C4374" s="2" t="s">
        <v>2425</v>
      </c>
      <c r="D4374" s="2" t="s">
        <v>17954</v>
      </c>
      <c r="E4374" s="2" t="s">
        <v>3827</v>
      </c>
      <c r="F4374" s="2">
        <v>39121529</v>
      </c>
      <c r="G4374" s="2" t="s">
        <v>496</v>
      </c>
      <c r="H4374" s="2">
        <v>4</v>
      </c>
      <c r="I4374" s="2">
        <v>6</v>
      </c>
      <c r="J4374" s="2">
        <v>10</v>
      </c>
      <c r="K4374" s="2">
        <v>1</v>
      </c>
      <c r="L4374" s="3">
        <v>3440455.41</v>
      </c>
      <c r="M4374" s="2" t="s">
        <v>0</v>
      </c>
      <c r="N4374" s="4" t="s">
        <v>21</v>
      </c>
    </row>
    <row r="4375" spans="1:14" x14ac:dyDescent="0.25">
      <c r="A4375" s="1" t="s">
        <v>361</v>
      </c>
      <c r="B4375" s="2" t="s">
        <v>378</v>
      </c>
      <c r="C4375" s="2" t="s">
        <v>2425</v>
      </c>
      <c r="D4375" s="2" t="s">
        <v>17954</v>
      </c>
      <c r="E4375" s="2" t="s">
        <v>3828</v>
      </c>
      <c r="F4375" s="2">
        <v>26111544</v>
      </c>
      <c r="G4375" s="2" t="s">
        <v>496</v>
      </c>
      <c r="H4375" s="2">
        <v>4</v>
      </c>
      <c r="I4375" s="2">
        <v>6</v>
      </c>
      <c r="J4375" s="2">
        <v>10</v>
      </c>
      <c r="K4375" s="2">
        <v>1</v>
      </c>
      <c r="L4375" s="3">
        <v>8365819</v>
      </c>
      <c r="M4375" s="2" t="s">
        <v>0</v>
      </c>
      <c r="N4375" s="4" t="s">
        <v>21</v>
      </c>
    </row>
    <row r="4376" spans="1:14" x14ac:dyDescent="0.25">
      <c r="A4376" s="1" t="s">
        <v>361</v>
      </c>
      <c r="B4376" s="2" t="s">
        <v>378</v>
      </c>
      <c r="C4376" s="2" t="s">
        <v>2425</v>
      </c>
      <c r="D4376" s="2" t="s">
        <v>17954</v>
      </c>
      <c r="E4376" s="2" t="s">
        <v>3829</v>
      </c>
      <c r="F4376" s="2">
        <v>39121622</v>
      </c>
      <c r="G4376" s="2" t="s">
        <v>496</v>
      </c>
      <c r="H4376" s="2">
        <v>4</v>
      </c>
      <c r="I4376" s="2">
        <v>6</v>
      </c>
      <c r="J4376" s="2">
        <v>10</v>
      </c>
      <c r="K4376" s="2">
        <v>1</v>
      </c>
      <c r="L4376" s="3">
        <v>1017.45</v>
      </c>
      <c r="M4376" s="2" t="s">
        <v>0</v>
      </c>
      <c r="N4376" s="4" t="s">
        <v>21</v>
      </c>
    </row>
    <row r="4377" spans="1:14" x14ac:dyDescent="0.25">
      <c r="A4377" s="1" t="s">
        <v>361</v>
      </c>
      <c r="B4377" s="2" t="s">
        <v>378</v>
      </c>
      <c r="C4377" s="2" t="s">
        <v>2425</v>
      </c>
      <c r="D4377" s="2" t="s">
        <v>17954</v>
      </c>
      <c r="E4377" s="2" t="s">
        <v>3830</v>
      </c>
      <c r="F4377" s="2">
        <v>39121622</v>
      </c>
      <c r="G4377" s="2" t="s">
        <v>496</v>
      </c>
      <c r="H4377" s="2">
        <v>4</v>
      </c>
      <c r="I4377" s="2">
        <v>6</v>
      </c>
      <c r="J4377" s="2">
        <v>10</v>
      </c>
      <c r="K4377" s="2">
        <v>1</v>
      </c>
      <c r="L4377" s="3">
        <v>341.53</v>
      </c>
      <c r="M4377" s="2" t="s">
        <v>0</v>
      </c>
      <c r="N4377" s="4" t="s">
        <v>21</v>
      </c>
    </row>
    <row r="4378" spans="1:14" x14ac:dyDescent="0.25">
      <c r="A4378" s="1" t="s">
        <v>361</v>
      </c>
      <c r="B4378" s="2" t="s">
        <v>378</v>
      </c>
      <c r="C4378" s="2" t="s">
        <v>2425</v>
      </c>
      <c r="D4378" s="2" t="s">
        <v>17954</v>
      </c>
      <c r="E4378" s="2" t="s">
        <v>3831</v>
      </c>
      <c r="F4378" s="2">
        <v>39121622</v>
      </c>
      <c r="G4378" s="2" t="s">
        <v>496</v>
      </c>
      <c r="H4378" s="2">
        <v>4</v>
      </c>
      <c r="I4378" s="2">
        <v>6</v>
      </c>
      <c r="J4378" s="2">
        <v>10</v>
      </c>
      <c r="K4378" s="2">
        <v>1</v>
      </c>
      <c r="L4378" s="3">
        <v>684.25</v>
      </c>
      <c r="M4378" s="2" t="s">
        <v>0</v>
      </c>
      <c r="N4378" s="4" t="s">
        <v>21</v>
      </c>
    </row>
    <row r="4379" spans="1:14" x14ac:dyDescent="0.25">
      <c r="A4379" s="1" t="s">
        <v>361</v>
      </c>
      <c r="B4379" s="2" t="s">
        <v>378</v>
      </c>
      <c r="C4379" s="2" t="s">
        <v>2425</v>
      </c>
      <c r="D4379" s="2" t="s">
        <v>17954</v>
      </c>
      <c r="E4379" s="2" t="s">
        <v>3832</v>
      </c>
      <c r="F4379" s="2">
        <v>39121622</v>
      </c>
      <c r="G4379" s="2" t="s">
        <v>496</v>
      </c>
      <c r="H4379" s="2">
        <v>4</v>
      </c>
      <c r="I4379" s="2">
        <v>6</v>
      </c>
      <c r="J4379" s="2">
        <v>10</v>
      </c>
      <c r="K4379" s="2">
        <v>1</v>
      </c>
      <c r="L4379" s="3">
        <v>684.25</v>
      </c>
      <c r="M4379" s="2" t="s">
        <v>0</v>
      </c>
      <c r="N4379" s="4" t="s">
        <v>21</v>
      </c>
    </row>
    <row r="4380" spans="1:14" x14ac:dyDescent="0.25">
      <c r="A4380" s="1" t="s">
        <v>361</v>
      </c>
      <c r="B4380" s="2" t="s">
        <v>378</v>
      </c>
      <c r="C4380" s="2" t="s">
        <v>2425</v>
      </c>
      <c r="D4380" s="2" t="s">
        <v>17954</v>
      </c>
      <c r="E4380" s="2" t="s">
        <v>3833</v>
      </c>
      <c r="F4380" s="2">
        <v>39121622</v>
      </c>
      <c r="G4380" s="2" t="s">
        <v>496</v>
      </c>
      <c r="H4380" s="2">
        <v>4</v>
      </c>
      <c r="I4380" s="2">
        <v>6</v>
      </c>
      <c r="J4380" s="2">
        <v>10</v>
      </c>
      <c r="K4380" s="2">
        <v>1</v>
      </c>
      <c r="L4380" s="3">
        <v>684.25</v>
      </c>
      <c r="M4380" s="2" t="s">
        <v>0</v>
      </c>
      <c r="N4380" s="4" t="s">
        <v>21</v>
      </c>
    </row>
    <row r="4381" spans="1:14" x14ac:dyDescent="0.25">
      <c r="A4381" s="1" t="s">
        <v>361</v>
      </c>
      <c r="B4381" s="2" t="s">
        <v>378</v>
      </c>
      <c r="C4381" s="2" t="s">
        <v>2425</v>
      </c>
      <c r="D4381" s="2" t="s">
        <v>17954</v>
      </c>
      <c r="E4381" s="2" t="s">
        <v>3834</v>
      </c>
      <c r="F4381" s="2">
        <v>39121622</v>
      </c>
      <c r="G4381" s="2" t="s">
        <v>496</v>
      </c>
      <c r="H4381" s="2">
        <v>4</v>
      </c>
      <c r="I4381" s="2">
        <v>6</v>
      </c>
      <c r="J4381" s="2">
        <v>10</v>
      </c>
      <c r="K4381" s="2">
        <v>1</v>
      </c>
      <c r="L4381" s="3">
        <v>684.25</v>
      </c>
      <c r="M4381" s="2" t="s">
        <v>0</v>
      </c>
      <c r="N4381" s="4" t="s">
        <v>21</v>
      </c>
    </row>
    <row r="4382" spans="1:14" x14ac:dyDescent="0.25">
      <c r="A4382" s="1" t="s">
        <v>361</v>
      </c>
      <c r="B4382" s="2" t="s">
        <v>378</v>
      </c>
      <c r="C4382" s="2" t="s">
        <v>2425</v>
      </c>
      <c r="D4382" s="2" t="s">
        <v>17954</v>
      </c>
      <c r="E4382" s="2" t="s">
        <v>3835</v>
      </c>
      <c r="F4382" s="2">
        <v>39121622</v>
      </c>
      <c r="G4382" s="2" t="s">
        <v>496</v>
      </c>
      <c r="H4382" s="2">
        <v>4</v>
      </c>
      <c r="I4382" s="2">
        <v>6</v>
      </c>
      <c r="J4382" s="2">
        <v>10</v>
      </c>
      <c r="K4382" s="2">
        <v>1</v>
      </c>
      <c r="L4382" s="3">
        <v>684.25</v>
      </c>
      <c r="M4382" s="2" t="s">
        <v>0</v>
      </c>
      <c r="N4382" s="4" t="s">
        <v>21</v>
      </c>
    </row>
    <row r="4383" spans="1:14" x14ac:dyDescent="0.25">
      <c r="A4383" s="1" t="s">
        <v>361</v>
      </c>
      <c r="B4383" s="2" t="s">
        <v>378</v>
      </c>
      <c r="C4383" s="2" t="s">
        <v>2425</v>
      </c>
      <c r="D4383" s="2" t="s">
        <v>17954</v>
      </c>
      <c r="E4383" s="2" t="s">
        <v>3836</v>
      </c>
      <c r="F4383" s="2">
        <v>39121622</v>
      </c>
      <c r="G4383" s="2" t="s">
        <v>496</v>
      </c>
      <c r="H4383" s="2">
        <v>4</v>
      </c>
      <c r="I4383" s="2">
        <v>6</v>
      </c>
      <c r="J4383" s="2">
        <v>10</v>
      </c>
      <c r="K4383" s="2">
        <v>1</v>
      </c>
      <c r="L4383" s="3">
        <v>684.25</v>
      </c>
      <c r="M4383" s="2" t="s">
        <v>0</v>
      </c>
      <c r="N4383" s="4" t="s">
        <v>21</v>
      </c>
    </row>
    <row r="4384" spans="1:14" x14ac:dyDescent="0.25">
      <c r="A4384" s="1" t="s">
        <v>361</v>
      </c>
      <c r="B4384" s="2" t="s">
        <v>378</v>
      </c>
      <c r="C4384" s="2" t="s">
        <v>2425</v>
      </c>
      <c r="D4384" s="2" t="s">
        <v>17954</v>
      </c>
      <c r="E4384" s="2" t="s">
        <v>3837</v>
      </c>
      <c r="F4384" s="2">
        <v>39121622</v>
      </c>
      <c r="G4384" s="2" t="s">
        <v>496</v>
      </c>
      <c r="H4384" s="2">
        <v>4</v>
      </c>
      <c r="I4384" s="2">
        <v>6</v>
      </c>
      <c r="J4384" s="2">
        <v>10</v>
      </c>
      <c r="K4384" s="2">
        <v>1</v>
      </c>
      <c r="L4384" s="3">
        <v>684.25</v>
      </c>
      <c r="M4384" s="2" t="s">
        <v>0</v>
      </c>
      <c r="N4384" s="4" t="s">
        <v>21</v>
      </c>
    </row>
    <row r="4385" spans="1:14" x14ac:dyDescent="0.25">
      <c r="A4385" s="1" t="s">
        <v>361</v>
      </c>
      <c r="B4385" s="2" t="s">
        <v>378</v>
      </c>
      <c r="C4385" s="2" t="s">
        <v>2425</v>
      </c>
      <c r="D4385" s="2" t="s">
        <v>17954</v>
      </c>
      <c r="E4385" s="2" t="s">
        <v>3837</v>
      </c>
      <c r="F4385" s="2">
        <v>39121622</v>
      </c>
      <c r="G4385" s="2" t="s">
        <v>496</v>
      </c>
      <c r="H4385" s="2">
        <v>4</v>
      </c>
      <c r="I4385" s="2">
        <v>6</v>
      </c>
      <c r="J4385" s="2">
        <v>10</v>
      </c>
      <c r="K4385" s="2">
        <v>1</v>
      </c>
      <c r="L4385" s="3">
        <v>684.25</v>
      </c>
      <c r="M4385" s="2" t="s">
        <v>0</v>
      </c>
      <c r="N4385" s="4" t="s">
        <v>21</v>
      </c>
    </row>
    <row r="4386" spans="1:14" x14ac:dyDescent="0.25">
      <c r="A4386" s="1" t="s">
        <v>361</v>
      </c>
      <c r="B4386" s="2" t="s">
        <v>378</v>
      </c>
      <c r="C4386" s="2" t="s">
        <v>2425</v>
      </c>
      <c r="D4386" s="2" t="s">
        <v>17954</v>
      </c>
      <c r="E4386" s="2" t="s">
        <v>3838</v>
      </c>
      <c r="F4386" s="2">
        <v>39121622</v>
      </c>
      <c r="G4386" s="2" t="s">
        <v>496</v>
      </c>
      <c r="H4386" s="2">
        <v>4</v>
      </c>
      <c r="I4386" s="2">
        <v>6</v>
      </c>
      <c r="J4386" s="2">
        <v>10</v>
      </c>
      <c r="K4386" s="2">
        <v>1</v>
      </c>
      <c r="L4386" s="3">
        <v>684.25</v>
      </c>
      <c r="M4386" s="2" t="s">
        <v>0</v>
      </c>
      <c r="N4386" s="4" t="s">
        <v>21</v>
      </c>
    </row>
    <row r="4387" spans="1:14" x14ac:dyDescent="0.25">
      <c r="A4387" s="1" t="s">
        <v>361</v>
      </c>
      <c r="B4387" s="2" t="s">
        <v>378</v>
      </c>
      <c r="C4387" s="2" t="s">
        <v>2425</v>
      </c>
      <c r="D4387" s="2" t="s">
        <v>17954</v>
      </c>
      <c r="E4387" s="2" t="s">
        <v>3839</v>
      </c>
      <c r="F4387" s="2">
        <v>39121622</v>
      </c>
      <c r="G4387" s="2" t="s">
        <v>496</v>
      </c>
      <c r="H4387" s="2">
        <v>4</v>
      </c>
      <c r="I4387" s="2">
        <v>6</v>
      </c>
      <c r="J4387" s="2">
        <v>10</v>
      </c>
      <c r="K4387" s="2">
        <v>1</v>
      </c>
      <c r="L4387" s="3">
        <v>684.25</v>
      </c>
      <c r="M4387" s="2" t="s">
        <v>0</v>
      </c>
      <c r="N4387" s="4" t="s">
        <v>21</v>
      </c>
    </row>
    <row r="4388" spans="1:14" x14ac:dyDescent="0.25">
      <c r="A4388" s="1" t="s">
        <v>361</v>
      </c>
      <c r="B4388" s="2" t="s">
        <v>378</v>
      </c>
      <c r="C4388" s="2" t="s">
        <v>2425</v>
      </c>
      <c r="D4388" s="2" t="s">
        <v>17954</v>
      </c>
      <c r="E4388" s="2" t="s">
        <v>3840</v>
      </c>
      <c r="F4388" s="2">
        <v>39121622</v>
      </c>
      <c r="G4388" s="2" t="s">
        <v>496</v>
      </c>
      <c r="H4388" s="2">
        <v>4</v>
      </c>
      <c r="I4388" s="2">
        <v>6</v>
      </c>
      <c r="J4388" s="2">
        <v>10</v>
      </c>
      <c r="K4388" s="2">
        <v>1</v>
      </c>
      <c r="L4388" s="3">
        <v>684.25</v>
      </c>
      <c r="M4388" s="2" t="s">
        <v>0</v>
      </c>
      <c r="N4388" s="4" t="s">
        <v>21</v>
      </c>
    </row>
    <row r="4389" spans="1:14" x14ac:dyDescent="0.25">
      <c r="A4389" s="1" t="s">
        <v>361</v>
      </c>
      <c r="B4389" s="2" t="s">
        <v>378</v>
      </c>
      <c r="C4389" s="2" t="s">
        <v>2425</v>
      </c>
      <c r="D4389" s="2" t="s">
        <v>17954</v>
      </c>
      <c r="E4389" s="2" t="s">
        <v>3841</v>
      </c>
      <c r="F4389" s="2">
        <v>39121622</v>
      </c>
      <c r="G4389" s="2" t="s">
        <v>496</v>
      </c>
      <c r="H4389" s="2">
        <v>4</v>
      </c>
      <c r="I4389" s="2">
        <v>6</v>
      </c>
      <c r="J4389" s="2">
        <v>10</v>
      </c>
      <c r="K4389" s="2">
        <v>1</v>
      </c>
      <c r="L4389" s="3">
        <v>684.25</v>
      </c>
      <c r="M4389" s="2" t="s">
        <v>0</v>
      </c>
      <c r="N4389" s="4" t="s">
        <v>21</v>
      </c>
    </row>
    <row r="4390" spans="1:14" x14ac:dyDescent="0.25">
      <c r="A4390" s="1" t="s">
        <v>361</v>
      </c>
      <c r="B4390" s="2" t="s">
        <v>378</v>
      </c>
      <c r="C4390" s="2" t="s">
        <v>2425</v>
      </c>
      <c r="D4390" s="2" t="s">
        <v>17954</v>
      </c>
      <c r="E4390" s="2" t="s">
        <v>3842</v>
      </c>
      <c r="F4390" s="2">
        <v>39121622</v>
      </c>
      <c r="G4390" s="2" t="s">
        <v>496</v>
      </c>
      <c r="H4390" s="2">
        <v>4</v>
      </c>
      <c r="I4390" s="2">
        <v>6</v>
      </c>
      <c r="J4390" s="2">
        <v>10</v>
      </c>
      <c r="K4390" s="2">
        <v>1</v>
      </c>
      <c r="L4390" s="3">
        <v>684.25</v>
      </c>
      <c r="M4390" s="2" t="s">
        <v>0</v>
      </c>
      <c r="N4390" s="4" t="s">
        <v>21</v>
      </c>
    </row>
    <row r="4391" spans="1:14" x14ac:dyDescent="0.25">
      <c r="A4391" s="1" t="s">
        <v>361</v>
      </c>
      <c r="B4391" s="2" t="s">
        <v>378</v>
      </c>
      <c r="C4391" s="2" t="s">
        <v>2425</v>
      </c>
      <c r="D4391" s="2" t="s">
        <v>17954</v>
      </c>
      <c r="E4391" s="2" t="s">
        <v>3843</v>
      </c>
      <c r="F4391" s="2">
        <v>39121622</v>
      </c>
      <c r="G4391" s="2" t="s">
        <v>496</v>
      </c>
      <c r="H4391" s="2">
        <v>4</v>
      </c>
      <c r="I4391" s="2">
        <v>6</v>
      </c>
      <c r="J4391" s="2">
        <v>10</v>
      </c>
      <c r="K4391" s="2">
        <v>1</v>
      </c>
      <c r="L4391" s="3">
        <v>684.25</v>
      </c>
      <c r="M4391" s="2" t="s">
        <v>0</v>
      </c>
      <c r="N4391" s="4" t="s">
        <v>21</v>
      </c>
    </row>
    <row r="4392" spans="1:14" x14ac:dyDescent="0.25">
      <c r="A4392" s="1" t="s">
        <v>361</v>
      </c>
      <c r="B4392" s="2" t="s">
        <v>378</v>
      </c>
      <c r="C4392" s="2" t="s">
        <v>2425</v>
      </c>
      <c r="D4392" s="2" t="s">
        <v>17954</v>
      </c>
      <c r="E4392" s="2" t="s">
        <v>3844</v>
      </c>
      <c r="F4392" s="2">
        <v>39121622</v>
      </c>
      <c r="G4392" s="2" t="s">
        <v>496</v>
      </c>
      <c r="H4392" s="2">
        <v>4</v>
      </c>
      <c r="I4392" s="2">
        <v>6</v>
      </c>
      <c r="J4392" s="2">
        <v>10</v>
      </c>
      <c r="K4392" s="2">
        <v>1</v>
      </c>
      <c r="L4392" s="3">
        <v>684.25</v>
      </c>
      <c r="M4392" s="2" t="s">
        <v>0</v>
      </c>
      <c r="N4392" s="4" t="s">
        <v>21</v>
      </c>
    </row>
    <row r="4393" spans="1:14" x14ac:dyDescent="0.25">
      <c r="A4393" s="1" t="s">
        <v>361</v>
      </c>
      <c r="B4393" s="2" t="s">
        <v>378</v>
      </c>
      <c r="C4393" s="2" t="s">
        <v>2425</v>
      </c>
      <c r="D4393" s="2" t="s">
        <v>17954</v>
      </c>
      <c r="E4393" s="2" t="s">
        <v>3845</v>
      </c>
      <c r="F4393" s="2">
        <v>39121622</v>
      </c>
      <c r="G4393" s="2" t="s">
        <v>496</v>
      </c>
      <c r="H4393" s="2">
        <v>4</v>
      </c>
      <c r="I4393" s="2">
        <v>6</v>
      </c>
      <c r="J4393" s="2">
        <v>10</v>
      </c>
      <c r="K4393" s="2">
        <v>1</v>
      </c>
      <c r="L4393" s="3">
        <v>684.25</v>
      </c>
      <c r="M4393" s="2" t="s">
        <v>0</v>
      </c>
      <c r="N4393" s="4" t="s">
        <v>21</v>
      </c>
    </row>
    <row r="4394" spans="1:14" x14ac:dyDescent="0.25">
      <c r="A4394" s="1" t="s">
        <v>361</v>
      </c>
      <c r="B4394" s="2" t="s">
        <v>378</v>
      </c>
      <c r="C4394" s="2" t="s">
        <v>2425</v>
      </c>
      <c r="D4394" s="2" t="s">
        <v>17954</v>
      </c>
      <c r="E4394" s="2" t="s">
        <v>3846</v>
      </c>
      <c r="F4394" s="2">
        <v>41113637</v>
      </c>
      <c r="G4394" s="2" t="s">
        <v>496</v>
      </c>
      <c r="H4394" s="2">
        <v>4</v>
      </c>
      <c r="I4394" s="2">
        <v>6</v>
      </c>
      <c r="J4394" s="2">
        <v>10</v>
      </c>
      <c r="K4394" s="2">
        <v>2</v>
      </c>
      <c r="L4394" s="3">
        <v>3160640</v>
      </c>
      <c r="M4394" s="2" t="s">
        <v>0</v>
      </c>
      <c r="N4394" s="4" t="s">
        <v>21</v>
      </c>
    </row>
    <row r="4395" spans="1:14" x14ac:dyDescent="0.25">
      <c r="A4395" s="1" t="s">
        <v>361</v>
      </c>
      <c r="B4395" s="2" t="s">
        <v>378</v>
      </c>
      <c r="C4395" s="2" t="s">
        <v>2425</v>
      </c>
      <c r="D4395" s="2" t="s">
        <v>17954</v>
      </c>
      <c r="E4395" s="2" t="s">
        <v>3847</v>
      </c>
      <c r="F4395" s="2">
        <v>41113637</v>
      </c>
      <c r="G4395" s="2" t="s">
        <v>496</v>
      </c>
      <c r="H4395" s="2">
        <v>4</v>
      </c>
      <c r="I4395" s="2">
        <v>6</v>
      </c>
      <c r="J4395" s="2">
        <v>10</v>
      </c>
      <c r="K4395" s="2">
        <v>1</v>
      </c>
      <c r="L4395" s="3">
        <v>735836.5</v>
      </c>
      <c r="M4395" s="2" t="s">
        <v>0</v>
      </c>
      <c r="N4395" s="4" t="s">
        <v>21</v>
      </c>
    </row>
    <row r="4396" spans="1:14" x14ac:dyDescent="0.25">
      <c r="A4396" s="1" t="s">
        <v>361</v>
      </c>
      <c r="B4396" s="2" t="s">
        <v>378</v>
      </c>
      <c r="C4396" s="2" t="s">
        <v>2425</v>
      </c>
      <c r="D4396" s="2" t="s">
        <v>17954</v>
      </c>
      <c r="E4396" s="2" t="s">
        <v>3848</v>
      </c>
      <c r="F4396" s="2">
        <v>41113637</v>
      </c>
      <c r="G4396" s="2" t="s">
        <v>496</v>
      </c>
      <c r="H4396" s="2">
        <v>4</v>
      </c>
      <c r="I4396" s="2">
        <v>6</v>
      </c>
      <c r="J4396" s="2">
        <v>10</v>
      </c>
      <c r="K4396" s="2">
        <v>2</v>
      </c>
      <c r="L4396" s="3">
        <v>1708721</v>
      </c>
      <c r="M4396" s="2" t="s">
        <v>0</v>
      </c>
      <c r="N4396" s="4" t="s">
        <v>21</v>
      </c>
    </row>
    <row r="4397" spans="1:14" x14ac:dyDescent="0.25">
      <c r="A4397" s="1" t="s">
        <v>361</v>
      </c>
      <c r="B4397" s="2" t="s">
        <v>378</v>
      </c>
      <c r="C4397" s="2" t="s">
        <v>2425</v>
      </c>
      <c r="D4397" s="2" t="s">
        <v>17954</v>
      </c>
      <c r="E4397" s="2" t="s">
        <v>3849</v>
      </c>
      <c r="F4397" s="2">
        <v>41113637</v>
      </c>
      <c r="G4397" s="2" t="s">
        <v>496</v>
      </c>
      <c r="H4397" s="2">
        <v>4</v>
      </c>
      <c r="I4397" s="2">
        <v>6</v>
      </c>
      <c r="J4397" s="2">
        <v>10</v>
      </c>
      <c r="K4397" s="2">
        <v>2</v>
      </c>
      <c r="L4397" s="3">
        <v>2103801</v>
      </c>
      <c r="M4397" s="2" t="s">
        <v>0</v>
      </c>
      <c r="N4397" s="4" t="s">
        <v>21</v>
      </c>
    </row>
    <row r="4398" spans="1:14" x14ac:dyDescent="0.25">
      <c r="A4398" s="1" t="s">
        <v>361</v>
      </c>
      <c r="B4398" s="2" t="s">
        <v>378</v>
      </c>
      <c r="C4398" s="2" t="s">
        <v>2425</v>
      </c>
      <c r="D4398" s="2" t="s">
        <v>17954</v>
      </c>
      <c r="E4398" s="2" t="s">
        <v>3850</v>
      </c>
      <c r="F4398" s="2">
        <v>41113637</v>
      </c>
      <c r="G4398" s="2" t="s">
        <v>496</v>
      </c>
      <c r="H4398" s="2">
        <v>4</v>
      </c>
      <c r="I4398" s="2">
        <v>6</v>
      </c>
      <c r="J4398" s="2">
        <v>10</v>
      </c>
      <c r="K4398" s="2">
        <v>2</v>
      </c>
      <c r="L4398" s="3">
        <v>1382780</v>
      </c>
      <c r="M4398" s="2" t="s">
        <v>0</v>
      </c>
      <c r="N4398" s="4" t="s">
        <v>21</v>
      </c>
    </row>
    <row r="4399" spans="1:14" x14ac:dyDescent="0.25">
      <c r="A4399" s="1" t="s">
        <v>361</v>
      </c>
      <c r="B4399" s="2" t="s">
        <v>378</v>
      </c>
      <c r="C4399" s="2" t="s">
        <v>2425</v>
      </c>
      <c r="D4399" s="2" t="s">
        <v>17954</v>
      </c>
      <c r="E4399" s="2" t="s">
        <v>3851</v>
      </c>
      <c r="F4399" s="2">
        <v>39121633</v>
      </c>
      <c r="G4399" s="2" t="s">
        <v>496</v>
      </c>
      <c r="H4399" s="2">
        <v>4</v>
      </c>
      <c r="I4399" s="2">
        <v>6</v>
      </c>
      <c r="J4399" s="2">
        <v>10</v>
      </c>
      <c r="K4399" s="2">
        <v>1</v>
      </c>
      <c r="L4399" s="3">
        <v>167909</v>
      </c>
      <c r="M4399" s="2" t="s">
        <v>0</v>
      </c>
      <c r="N4399" s="4" t="s">
        <v>21</v>
      </c>
    </row>
    <row r="4400" spans="1:14" x14ac:dyDescent="0.25">
      <c r="A4400" s="1" t="s">
        <v>361</v>
      </c>
      <c r="B4400" s="2" t="s">
        <v>378</v>
      </c>
      <c r="C4400" s="2" t="s">
        <v>2425</v>
      </c>
      <c r="D4400" s="2" t="s">
        <v>17954</v>
      </c>
      <c r="E4400" s="2" t="s">
        <v>3852</v>
      </c>
      <c r="F4400" s="2">
        <v>39121633</v>
      </c>
      <c r="G4400" s="2" t="s">
        <v>496</v>
      </c>
      <c r="H4400" s="2">
        <v>4</v>
      </c>
      <c r="I4400" s="2">
        <v>6</v>
      </c>
      <c r="J4400" s="2">
        <v>10</v>
      </c>
      <c r="K4400" s="2">
        <v>2</v>
      </c>
      <c r="L4400" s="3">
        <v>98770</v>
      </c>
      <c r="M4400" s="2" t="s">
        <v>0</v>
      </c>
      <c r="N4400" s="4" t="s">
        <v>21</v>
      </c>
    </row>
    <row r="4401" spans="1:14" x14ac:dyDescent="0.25">
      <c r="A4401" s="1" t="s">
        <v>361</v>
      </c>
      <c r="B4401" s="2" t="s">
        <v>378</v>
      </c>
      <c r="C4401" s="2" t="s">
        <v>2425</v>
      </c>
      <c r="D4401" s="2" t="s">
        <v>17954</v>
      </c>
      <c r="E4401" s="2" t="s">
        <v>3853</v>
      </c>
      <c r="F4401" s="2">
        <v>39121633</v>
      </c>
      <c r="G4401" s="2" t="s">
        <v>496</v>
      </c>
      <c r="H4401" s="2">
        <v>4</v>
      </c>
      <c r="I4401" s="2">
        <v>6</v>
      </c>
      <c r="J4401" s="2">
        <v>10</v>
      </c>
      <c r="K4401" s="2">
        <v>2</v>
      </c>
      <c r="L4401" s="3">
        <v>1254379</v>
      </c>
      <c r="M4401" s="2" t="s">
        <v>0</v>
      </c>
      <c r="N4401" s="4" t="s">
        <v>21</v>
      </c>
    </row>
    <row r="4402" spans="1:14" x14ac:dyDescent="0.25">
      <c r="A4402" s="1" t="s">
        <v>361</v>
      </c>
      <c r="B4402" s="2" t="s">
        <v>378</v>
      </c>
      <c r="C4402" s="2" t="s">
        <v>2425</v>
      </c>
      <c r="D4402" s="2" t="s">
        <v>17954</v>
      </c>
      <c r="E4402" s="2" t="s">
        <v>3854</v>
      </c>
      <c r="F4402" s="2">
        <v>41111926</v>
      </c>
      <c r="G4402" s="2" t="s">
        <v>496</v>
      </c>
      <c r="H4402" s="2">
        <v>4</v>
      </c>
      <c r="I4402" s="2">
        <v>6</v>
      </c>
      <c r="J4402" s="2">
        <v>10</v>
      </c>
      <c r="K4402" s="2">
        <v>2</v>
      </c>
      <c r="L4402" s="3">
        <v>691390</v>
      </c>
      <c r="M4402" s="2" t="s">
        <v>0</v>
      </c>
      <c r="N4402" s="4" t="s">
        <v>21</v>
      </c>
    </row>
    <row r="4403" spans="1:14" x14ac:dyDescent="0.25">
      <c r="A4403" s="1" t="s">
        <v>361</v>
      </c>
      <c r="B4403" s="2" t="s">
        <v>378</v>
      </c>
      <c r="C4403" s="2" t="s">
        <v>2425</v>
      </c>
      <c r="D4403" s="2" t="s">
        <v>17954</v>
      </c>
      <c r="E4403" s="2" t="s">
        <v>3855</v>
      </c>
      <c r="F4403" s="2">
        <v>39121600</v>
      </c>
      <c r="G4403" s="2" t="s">
        <v>496</v>
      </c>
      <c r="H4403" s="2">
        <v>4</v>
      </c>
      <c r="I4403" s="2">
        <v>6</v>
      </c>
      <c r="J4403" s="2">
        <v>10</v>
      </c>
      <c r="K4403" s="2">
        <v>3</v>
      </c>
      <c r="L4403" s="3">
        <v>459816</v>
      </c>
      <c r="M4403" s="2" t="s">
        <v>0</v>
      </c>
      <c r="N4403" s="4" t="s">
        <v>21</v>
      </c>
    </row>
    <row r="4404" spans="1:14" x14ac:dyDescent="0.25">
      <c r="A4404" s="1" t="s">
        <v>361</v>
      </c>
      <c r="B4404" s="2" t="s">
        <v>378</v>
      </c>
      <c r="C4404" s="2" t="s">
        <v>2425</v>
      </c>
      <c r="D4404" s="2" t="s">
        <v>17954</v>
      </c>
      <c r="E4404" s="2" t="s">
        <v>3856</v>
      </c>
      <c r="F4404" s="2">
        <v>39122318</v>
      </c>
      <c r="G4404" s="2" t="s">
        <v>496</v>
      </c>
      <c r="H4404" s="2">
        <v>4</v>
      </c>
      <c r="I4404" s="2">
        <v>6</v>
      </c>
      <c r="J4404" s="2">
        <v>10</v>
      </c>
      <c r="K4404" s="2">
        <v>2</v>
      </c>
      <c r="L4404" s="3">
        <v>1728475</v>
      </c>
      <c r="M4404" s="2" t="s">
        <v>0</v>
      </c>
      <c r="N4404" s="4" t="s">
        <v>21</v>
      </c>
    </row>
    <row r="4405" spans="1:14" x14ac:dyDescent="0.25">
      <c r="A4405" s="1" t="s">
        <v>361</v>
      </c>
      <c r="B4405" s="2" t="s">
        <v>378</v>
      </c>
      <c r="C4405" s="2" t="s">
        <v>2425</v>
      </c>
      <c r="D4405" s="2" t="s">
        <v>17954</v>
      </c>
      <c r="E4405" s="2" t="s">
        <v>3857</v>
      </c>
      <c r="F4405" s="2">
        <v>39122318</v>
      </c>
      <c r="G4405" s="2" t="s">
        <v>496</v>
      </c>
      <c r="H4405" s="2">
        <v>4</v>
      </c>
      <c r="I4405" s="2">
        <v>6</v>
      </c>
      <c r="J4405" s="2">
        <v>10</v>
      </c>
      <c r="K4405" s="2">
        <v>2</v>
      </c>
      <c r="L4405" s="3">
        <v>1728475</v>
      </c>
      <c r="M4405" s="2" t="s">
        <v>0</v>
      </c>
      <c r="N4405" s="4" t="s">
        <v>21</v>
      </c>
    </row>
    <row r="4406" spans="1:14" x14ac:dyDescent="0.25">
      <c r="A4406" s="1" t="s">
        <v>361</v>
      </c>
      <c r="B4406" s="2" t="s">
        <v>378</v>
      </c>
      <c r="C4406" s="2" t="s">
        <v>2488</v>
      </c>
      <c r="D4406" s="2" t="s">
        <v>17955</v>
      </c>
      <c r="E4406" s="2" t="s">
        <v>3858</v>
      </c>
      <c r="F4406" s="2">
        <v>26121600</v>
      </c>
      <c r="G4406" s="2" t="s">
        <v>496</v>
      </c>
      <c r="H4406" s="2">
        <v>4</v>
      </c>
      <c r="I4406" s="2">
        <v>6</v>
      </c>
      <c r="J4406" s="2">
        <v>10</v>
      </c>
      <c r="K4406" s="2">
        <v>5</v>
      </c>
      <c r="L4406" s="3">
        <v>13685</v>
      </c>
      <c r="M4406" s="2" t="s">
        <v>17389</v>
      </c>
      <c r="N4406" s="4" t="s">
        <v>21</v>
      </c>
    </row>
    <row r="4407" spans="1:14" x14ac:dyDescent="0.25">
      <c r="A4407" s="1" t="s">
        <v>361</v>
      </c>
      <c r="B4407" s="2" t="s">
        <v>378</v>
      </c>
      <c r="C4407" s="2" t="s">
        <v>2488</v>
      </c>
      <c r="D4407" s="2" t="s">
        <v>17955</v>
      </c>
      <c r="E4407" s="2" t="s">
        <v>3859</v>
      </c>
      <c r="F4407" s="2">
        <v>26121600</v>
      </c>
      <c r="G4407" s="2" t="s">
        <v>496</v>
      </c>
      <c r="H4407" s="2">
        <v>4</v>
      </c>
      <c r="I4407" s="2">
        <v>6</v>
      </c>
      <c r="J4407" s="2">
        <v>10</v>
      </c>
      <c r="K4407" s="2">
        <v>5</v>
      </c>
      <c r="L4407" s="3">
        <v>10263.75</v>
      </c>
      <c r="M4407" s="2" t="s">
        <v>17389</v>
      </c>
      <c r="N4407" s="4" t="s">
        <v>21</v>
      </c>
    </row>
    <row r="4408" spans="1:14" x14ac:dyDescent="0.25">
      <c r="A4408" s="1" t="s">
        <v>361</v>
      </c>
      <c r="B4408" s="2" t="s">
        <v>378</v>
      </c>
      <c r="C4408" s="2" t="s">
        <v>379</v>
      </c>
      <c r="D4408" s="2" t="s">
        <v>17857</v>
      </c>
      <c r="E4408" s="2" t="s">
        <v>3860</v>
      </c>
      <c r="F4408" s="2">
        <v>26111701</v>
      </c>
      <c r="G4408" s="2" t="s">
        <v>496</v>
      </c>
      <c r="H4408" s="2">
        <v>4</v>
      </c>
      <c r="I4408" s="2">
        <v>6</v>
      </c>
      <c r="J4408" s="2">
        <v>10</v>
      </c>
      <c r="K4408" s="2">
        <v>4</v>
      </c>
      <c r="L4408" s="3">
        <v>1748000.52</v>
      </c>
      <c r="M4408" s="2" t="s">
        <v>0</v>
      </c>
      <c r="N4408" s="4" t="s">
        <v>21</v>
      </c>
    </row>
    <row r="4409" spans="1:14" x14ac:dyDescent="0.25">
      <c r="A4409" s="1" t="s">
        <v>361</v>
      </c>
      <c r="B4409" s="2" t="s">
        <v>378</v>
      </c>
      <c r="C4409" s="2" t="s">
        <v>379</v>
      </c>
      <c r="D4409" s="2" t="s">
        <v>17857</v>
      </c>
      <c r="E4409" s="2" t="s">
        <v>3861</v>
      </c>
      <c r="F4409" s="2">
        <v>26111701</v>
      </c>
      <c r="G4409" s="2" t="s">
        <v>496</v>
      </c>
      <c r="H4409" s="2">
        <v>4</v>
      </c>
      <c r="I4409" s="2">
        <v>6</v>
      </c>
      <c r="J4409" s="2">
        <v>10</v>
      </c>
      <c r="K4409" s="2">
        <v>4</v>
      </c>
      <c r="L4409" s="3">
        <v>2083794.72</v>
      </c>
      <c r="M4409" s="2" t="s">
        <v>0</v>
      </c>
      <c r="N4409" s="4" t="s">
        <v>21</v>
      </c>
    </row>
    <row r="4410" spans="1:14" x14ac:dyDescent="0.25">
      <c r="A4410" s="1" t="s">
        <v>361</v>
      </c>
      <c r="B4410" s="2" t="s">
        <v>378</v>
      </c>
      <c r="C4410" s="2" t="s">
        <v>379</v>
      </c>
      <c r="D4410" s="2" t="s">
        <v>17857</v>
      </c>
      <c r="E4410" s="2" t="s">
        <v>3862</v>
      </c>
      <c r="F4410" s="2">
        <v>26111701</v>
      </c>
      <c r="G4410" s="2" t="s">
        <v>496</v>
      </c>
      <c r="H4410" s="2">
        <v>4</v>
      </c>
      <c r="I4410" s="2">
        <v>6</v>
      </c>
      <c r="J4410" s="2">
        <v>10</v>
      </c>
      <c r="K4410" s="2">
        <v>4</v>
      </c>
      <c r="L4410" s="3">
        <v>1970640</v>
      </c>
      <c r="M4410" s="2" t="s">
        <v>0</v>
      </c>
      <c r="N4410" s="4" t="s">
        <v>21</v>
      </c>
    </row>
    <row r="4411" spans="1:14" x14ac:dyDescent="0.25">
      <c r="A4411" s="1" t="s">
        <v>361</v>
      </c>
      <c r="B4411" s="2" t="s">
        <v>378</v>
      </c>
      <c r="C4411" s="2" t="s">
        <v>2536</v>
      </c>
      <c r="D4411" s="2" t="s">
        <v>17956</v>
      </c>
      <c r="E4411" s="2" t="s">
        <v>3863</v>
      </c>
      <c r="F4411" s="2">
        <v>39101601</v>
      </c>
      <c r="G4411" s="2" t="s">
        <v>496</v>
      </c>
      <c r="H4411" s="2">
        <v>4</v>
      </c>
      <c r="I4411" s="2">
        <v>6</v>
      </c>
      <c r="J4411" s="2">
        <v>10</v>
      </c>
      <c r="K4411" s="2">
        <v>4</v>
      </c>
      <c r="L4411" s="3">
        <v>54192.6</v>
      </c>
      <c r="M4411" s="2" t="s">
        <v>0</v>
      </c>
      <c r="N4411" s="4" t="s">
        <v>21</v>
      </c>
    </row>
    <row r="4412" spans="1:14" x14ac:dyDescent="0.25">
      <c r="A4412" s="1" t="s">
        <v>361</v>
      </c>
      <c r="B4412" s="2" t="s">
        <v>378</v>
      </c>
      <c r="C4412" s="2" t="s">
        <v>2536</v>
      </c>
      <c r="D4412" s="2" t="s">
        <v>17956</v>
      </c>
      <c r="E4412" s="2" t="s">
        <v>3864</v>
      </c>
      <c r="F4412" s="2">
        <v>39101601</v>
      </c>
      <c r="G4412" s="2" t="s">
        <v>496</v>
      </c>
      <c r="H4412" s="2">
        <v>4</v>
      </c>
      <c r="I4412" s="2">
        <v>6</v>
      </c>
      <c r="J4412" s="2">
        <v>10</v>
      </c>
      <c r="K4412" s="2">
        <v>4</v>
      </c>
      <c r="L4412" s="3">
        <v>51455.6</v>
      </c>
      <c r="M4412" s="2" t="s">
        <v>0</v>
      </c>
      <c r="N4412" s="4" t="s">
        <v>21</v>
      </c>
    </row>
    <row r="4413" spans="1:14" x14ac:dyDescent="0.25">
      <c r="A4413" s="1" t="s">
        <v>361</v>
      </c>
      <c r="B4413" s="2" t="s">
        <v>378</v>
      </c>
      <c r="C4413" s="2" t="s">
        <v>2536</v>
      </c>
      <c r="D4413" s="2" t="s">
        <v>17956</v>
      </c>
      <c r="E4413" s="2" t="s">
        <v>3865</v>
      </c>
      <c r="F4413" s="2">
        <v>39101601</v>
      </c>
      <c r="G4413" s="2" t="s">
        <v>496</v>
      </c>
      <c r="H4413" s="2">
        <v>4</v>
      </c>
      <c r="I4413" s="2">
        <v>6</v>
      </c>
      <c r="J4413" s="2">
        <v>10</v>
      </c>
      <c r="K4413" s="2">
        <v>2</v>
      </c>
      <c r="L4413" s="3">
        <v>31968.16</v>
      </c>
      <c r="M4413" s="2" t="s">
        <v>0</v>
      </c>
      <c r="N4413" s="4" t="s">
        <v>21</v>
      </c>
    </row>
    <row r="4414" spans="1:14" x14ac:dyDescent="0.25">
      <c r="A4414" s="1" t="s">
        <v>361</v>
      </c>
      <c r="B4414" s="2" t="s">
        <v>378</v>
      </c>
      <c r="C4414" s="2" t="s">
        <v>2536</v>
      </c>
      <c r="D4414" s="2" t="s">
        <v>17956</v>
      </c>
      <c r="E4414" s="2" t="s">
        <v>3866</v>
      </c>
      <c r="F4414" s="2">
        <v>39111703</v>
      </c>
      <c r="G4414" s="2" t="s">
        <v>496</v>
      </c>
      <c r="H4414" s="2">
        <v>4</v>
      </c>
      <c r="I4414" s="2">
        <v>6</v>
      </c>
      <c r="J4414" s="2">
        <v>10</v>
      </c>
      <c r="K4414" s="2">
        <v>2</v>
      </c>
      <c r="L4414" s="3">
        <v>287932.40000000002</v>
      </c>
      <c r="M4414" s="2" t="s">
        <v>0</v>
      </c>
      <c r="N4414" s="4" t="s">
        <v>21</v>
      </c>
    </row>
    <row r="4415" spans="1:14" x14ac:dyDescent="0.25">
      <c r="A4415" s="1" t="s">
        <v>361</v>
      </c>
      <c r="B4415" s="2" t="s">
        <v>378</v>
      </c>
      <c r="C4415" s="2" t="s">
        <v>661</v>
      </c>
      <c r="D4415" s="2" t="s">
        <v>17898</v>
      </c>
      <c r="E4415" s="2" t="s">
        <v>3867</v>
      </c>
      <c r="F4415" s="2">
        <v>31251510</v>
      </c>
      <c r="G4415" s="2" t="s">
        <v>496</v>
      </c>
      <c r="H4415" s="2">
        <v>4</v>
      </c>
      <c r="I4415" s="2">
        <v>6</v>
      </c>
      <c r="J4415" s="2">
        <v>10</v>
      </c>
      <c r="K4415" s="2">
        <v>2</v>
      </c>
      <c r="L4415" s="3">
        <v>203275.8</v>
      </c>
      <c r="M4415" s="2" t="s">
        <v>0</v>
      </c>
      <c r="N4415" s="4" t="s">
        <v>21</v>
      </c>
    </row>
    <row r="4416" spans="1:14" x14ac:dyDescent="0.25">
      <c r="A4416" s="1" t="s">
        <v>361</v>
      </c>
      <c r="B4416" s="2" t="s">
        <v>128</v>
      </c>
      <c r="C4416" s="2" t="s">
        <v>2567</v>
      </c>
      <c r="D4416" s="2" t="s">
        <v>17957</v>
      </c>
      <c r="E4416" s="2" t="s">
        <v>3868</v>
      </c>
      <c r="F4416" s="2">
        <v>32101500</v>
      </c>
      <c r="G4416" s="2" t="s">
        <v>496</v>
      </c>
      <c r="H4416" s="2">
        <v>4</v>
      </c>
      <c r="I4416" s="2">
        <v>6</v>
      </c>
      <c r="J4416" s="2">
        <v>10</v>
      </c>
      <c r="K4416" s="2">
        <v>2</v>
      </c>
      <c r="L4416" s="3">
        <v>5580009.96</v>
      </c>
      <c r="M4416" s="2" t="s">
        <v>0</v>
      </c>
      <c r="N4416" s="4" t="s">
        <v>21</v>
      </c>
    </row>
    <row r="4417" spans="1:14" x14ac:dyDescent="0.25">
      <c r="A4417" s="1" t="s">
        <v>361</v>
      </c>
      <c r="B4417" s="2" t="s">
        <v>128</v>
      </c>
      <c r="C4417" s="2" t="s">
        <v>2567</v>
      </c>
      <c r="D4417" s="2" t="s">
        <v>17957</v>
      </c>
      <c r="E4417" s="2" t="s">
        <v>3869</v>
      </c>
      <c r="F4417" s="2">
        <v>32101500</v>
      </c>
      <c r="G4417" s="2" t="s">
        <v>496</v>
      </c>
      <c r="H4417" s="2">
        <v>4</v>
      </c>
      <c r="I4417" s="2">
        <v>6</v>
      </c>
      <c r="J4417" s="2">
        <v>10</v>
      </c>
      <c r="K4417" s="2">
        <v>2</v>
      </c>
      <c r="L4417" s="3">
        <v>5645000.6200000001</v>
      </c>
      <c r="M4417" s="2" t="s">
        <v>0</v>
      </c>
      <c r="N4417" s="4" t="s">
        <v>21</v>
      </c>
    </row>
    <row r="4418" spans="1:14" x14ac:dyDescent="0.25">
      <c r="A4418" s="1" t="s">
        <v>361</v>
      </c>
      <c r="B4418" s="2" t="s">
        <v>128</v>
      </c>
      <c r="C4418" s="2" t="s">
        <v>2567</v>
      </c>
      <c r="D4418" s="2" t="s">
        <v>17957</v>
      </c>
      <c r="E4418" s="2" t="s">
        <v>3870</v>
      </c>
      <c r="F4418" s="2">
        <v>32101500</v>
      </c>
      <c r="G4418" s="2" t="s">
        <v>496</v>
      </c>
      <c r="H4418" s="2">
        <v>4</v>
      </c>
      <c r="I4418" s="2">
        <v>6</v>
      </c>
      <c r="J4418" s="2">
        <v>10</v>
      </c>
      <c r="K4418" s="2">
        <v>2</v>
      </c>
      <c r="L4418" s="3">
        <v>12780145.42</v>
      </c>
      <c r="M4418" s="2" t="s">
        <v>0</v>
      </c>
      <c r="N4418" s="4" t="s">
        <v>21</v>
      </c>
    </row>
    <row r="4419" spans="1:14" x14ac:dyDescent="0.25">
      <c r="A4419" s="1" t="s">
        <v>361</v>
      </c>
      <c r="B4419" s="2" t="s">
        <v>128</v>
      </c>
      <c r="C4419" s="2" t="s">
        <v>2567</v>
      </c>
      <c r="D4419" s="2" t="s">
        <v>17957</v>
      </c>
      <c r="E4419" s="2" t="s">
        <v>3871</v>
      </c>
      <c r="F4419" s="2">
        <v>32101500</v>
      </c>
      <c r="G4419" s="2" t="s">
        <v>496</v>
      </c>
      <c r="H4419" s="2">
        <v>4</v>
      </c>
      <c r="I4419" s="2">
        <v>6</v>
      </c>
      <c r="J4419" s="2">
        <v>10</v>
      </c>
      <c r="K4419" s="2">
        <v>1</v>
      </c>
      <c r="L4419" s="3">
        <v>4161031.35</v>
      </c>
      <c r="M4419" s="2" t="s">
        <v>0</v>
      </c>
      <c r="N4419" s="4" t="s">
        <v>21</v>
      </c>
    </row>
    <row r="4420" spans="1:14" x14ac:dyDescent="0.25">
      <c r="A4420" s="1" t="s">
        <v>361</v>
      </c>
      <c r="B4420" s="2" t="s">
        <v>128</v>
      </c>
      <c r="C4420" s="2" t="s">
        <v>2567</v>
      </c>
      <c r="D4420" s="2" t="s">
        <v>17957</v>
      </c>
      <c r="E4420" s="2" t="s">
        <v>3872</v>
      </c>
      <c r="F4420" s="2">
        <v>32101500</v>
      </c>
      <c r="G4420" s="2" t="s">
        <v>496</v>
      </c>
      <c r="H4420" s="2">
        <v>4</v>
      </c>
      <c r="I4420" s="2">
        <v>6</v>
      </c>
      <c r="J4420" s="2">
        <v>10</v>
      </c>
      <c r="K4420" s="2">
        <v>2</v>
      </c>
      <c r="L4420" s="3">
        <v>9800649.5999999996</v>
      </c>
      <c r="M4420" s="2" t="s">
        <v>0</v>
      </c>
      <c r="N4420" s="4" t="s">
        <v>21</v>
      </c>
    </row>
    <row r="4421" spans="1:14" x14ac:dyDescent="0.25">
      <c r="A4421" s="1" t="s">
        <v>361</v>
      </c>
      <c r="B4421" s="2" t="s">
        <v>128</v>
      </c>
      <c r="C4421" s="2" t="s">
        <v>2567</v>
      </c>
      <c r="D4421" s="2" t="s">
        <v>17957</v>
      </c>
      <c r="E4421" s="2" t="s">
        <v>3873</v>
      </c>
      <c r="F4421" s="2">
        <v>32101500</v>
      </c>
      <c r="G4421" s="2" t="s">
        <v>496</v>
      </c>
      <c r="H4421" s="2">
        <v>4</v>
      </c>
      <c r="I4421" s="2">
        <v>6</v>
      </c>
      <c r="J4421" s="2">
        <v>10</v>
      </c>
      <c r="K4421" s="2">
        <v>4</v>
      </c>
      <c r="L4421" s="3">
        <v>6007386.5599999996</v>
      </c>
      <c r="M4421" s="2" t="s">
        <v>0</v>
      </c>
      <c r="N4421" s="4" t="s">
        <v>21</v>
      </c>
    </row>
    <row r="4422" spans="1:14" x14ac:dyDescent="0.25">
      <c r="A4422" s="1" t="s">
        <v>361</v>
      </c>
      <c r="B4422" s="2" t="s">
        <v>128</v>
      </c>
      <c r="C4422" s="2" t="s">
        <v>2567</v>
      </c>
      <c r="D4422" s="2" t="s">
        <v>17957</v>
      </c>
      <c r="E4422" s="2" t="s">
        <v>3874</v>
      </c>
      <c r="F4422" s="2">
        <v>32101500</v>
      </c>
      <c r="G4422" s="2" t="s">
        <v>496</v>
      </c>
      <c r="H4422" s="2">
        <v>4</v>
      </c>
      <c r="I4422" s="2">
        <v>6</v>
      </c>
      <c r="J4422" s="2">
        <v>10</v>
      </c>
      <c r="K4422" s="2">
        <v>2</v>
      </c>
      <c r="L4422" s="3">
        <v>2285340.2599999998</v>
      </c>
      <c r="M4422" s="2" t="s">
        <v>0</v>
      </c>
      <c r="N4422" s="4" t="s">
        <v>21</v>
      </c>
    </row>
    <row r="4423" spans="1:14" x14ac:dyDescent="0.25">
      <c r="A4423" s="1" t="s">
        <v>361</v>
      </c>
      <c r="B4423" s="2" t="s">
        <v>128</v>
      </c>
      <c r="C4423" s="2" t="s">
        <v>2567</v>
      </c>
      <c r="D4423" s="2" t="s">
        <v>17957</v>
      </c>
      <c r="E4423" s="2" t="s">
        <v>3875</v>
      </c>
      <c r="F4423" s="2">
        <v>32101500</v>
      </c>
      <c r="G4423" s="2" t="s">
        <v>496</v>
      </c>
      <c r="H4423" s="2">
        <v>4</v>
      </c>
      <c r="I4423" s="2">
        <v>6</v>
      </c>
      <c r="J4423" s="2">
        <v>10</v>
      </c>
      <c r="K4423" s="2">
        <v>2</v>
      </c>
      <c r="L4423" s="3">
        <v>7612203.9000000004</v>
      </c>
      <c r="M4423" s="2" t="s">
        <v>0</v>
      </c>
      <c r="N4423" s="4" t="s">
        <v>21</v>
      </c>
    </row>
    <row r="4424" spans="1:14" x14ac:dyDescent="0.25">
      <c r="A4424" s="1" t="s">
        <v>361</v>
      </c>
      <c r="B4424" s="2" t="s">
        <v>128</v>
      </c>
      <c r="C4424" s="2" t="s">
        <v>2567</v>
      </c>
      <c r="D4424" s="2" t="s">
        <v>17957</v>
      </c>
      <c r="E4424" s="2" t="s">
        <v>3876</v>
      </c>
      <c r="F4424" s="2">
        <v>32101500</v>
      </c>
      <c r="G4424" s="2" t="s">
        <v>496</v>
      </c>
      <c r="H4424" s="2">
        <v>4</v>
      </c>
      <c r="I4424" s="2">
        <v>6</v>
      </c>
      <c r="J4424" s="2">
        <v>10</v>
      </c>
      <c r="K4424" s="2">
        <v>2</v>
      </c>
      <c r="L4424" s="3">
        <v>3869313.56</v>
      </c>
      <c r="M4424" s="2" t="s">
        <v>0</v>
      </c>
      <c r="N4424" s="4" t="s">
        <v>21</v>
      </c>
    </row>
    <row r="4425" spans="1:14" x14ac:dyDescent="0.25">
      <c r="A4425" s="1" t="s">
        <v>361</v>
      </c>
      <c r="B4425" s="2" t="s">
        <v>60</v>
      </c>
      <c r="C4425" s="2" t="s">
        <v>60</v>
      </c>
      <c r="D4425" s="2" t="s">
        <v>61</v>
      </c>
      <c r="E4425" s="2" t="s">
        <v>3877</v>
      </c>
      <c r="F4425" s="2">
        <v>47131500</v>
      </c>
      <c r="G4425" s="2" t="s">
        <v>810</v>
      </c>
      <c r="H4425" s="2">
        <v>3</v>
      </c>
      <c r="I4425" s="2">
        <v>7</v>
      </c>
      <c r="J4425" s="2">
        <v>10</v>
      </c>
      <c r="K4425" s="2">
        <v>9</v>
      </c>
      <c r="L4425" s="3">
        <v>68886.27</v>
      </c>
      <c r="M4425" s="2" t="s">
        <v>0</v>
      </c>
      <c r="N4425" s="4" t="s">
        <v>21</v>
      </c>
    </row>
    <row r="4426" spans="1:14" x14ac:dyDescent="0.25">
      <c r="A4426" s="1" t="s">
        <v>361</v>
      </c>
      <c r="B4426" s="2" t="s">
        <v>60</v>
      </c>
      <c r="C4426" s="2" t="s">
        <v>60</v>
      </c>
      <c r="D4426" s="2" t="s">
        <v>61</v>
      </c>
      <c r="E4426" s="2" t="s">
        <v>3878</v>
      </c>
      <c r="F4426" s="2">
        <v>47131501</v>
      </c>
      <c r="G4426" s="2" t="s">
        <v>810</v>
      </c>
      <c r="H4426" s="2">
        <v>3</v>
      </c>
      <c r="I4426" s="2">
        <v>7</v>
      </c>
      <c r="J4426" s="2">
        <v>10</v>
      </c>
      <c r="K4426" s="2">
        <v>124</v>
      </c>
      <c r="L4426" s="3">
        <v>6827711.5600000005</v>
      </c>
      <c r="M4426" s="2" t="s">
        <v>0</v>
      </c>
      <c r="N4426" s="4" t="s">
        <v>21</v>
      </c>
    </row>
    <row r="4427" spans="1:14" x14ac:dyDescent="0.25">
      <c r="A4427" s="1" t="s">
        <v>361</v>
      </c>
      <c r="B4427" s="2" t="s">
        <v>63</v>
      </c>
      <c r="C4427" s="2" t="s">
        <v>64</v>
      </c>
      <c r="D4427" s="2" t="s">
        <v>65</v>
      </c>
      <c r="E4427" s="2" t="s">
        <v>3879</v>
      </c>
      <c r="F4427" s="2">
        <v>47131502</v>
      </c>
      <c r="G4427" s="2" t="s">
        <v>810</v>
      </c>
      <c r="H4427" s="2">
        <v>3</v>
      </c>
      <c r="I4427" s="2">
        <v>7</v>
      </c>
      <c r="J4427" s="2">
        <v>10</v>
      </c>
      <c r="K4427" s="2">
        <v>100</v>
      </c>
      <c r="L4427" s="3">
        <v>3639572</v>
      </c>
      <c r="M4427" s="2" t="s">
        <v>0</v>
      </c>
      <c r="N4427" s="4" t="s">
        <v>21</v>
      </c>
    </row>
    <row r="4428" spans="1:14" x14ac:dyDescent="0.25">
      <c r="A4428" s="1" t="s">
        <v>361</v>
      </c>
      <c r="B4428" s="2" t="s">
        <v>63</v>
      </c>
      <c r="C4428" s="2" t="s">
        <v>64</v>
      </c>
      <c r="D4428" s="2" t="s">
        <v>65</v>
      </c>
      <c r="E4428" s="2" t="s">
        <v>3880</v>
      </c>
      <c r="F4428" s="2">
        <v>60121149</v>
      </c>
      <c r="G4428" s="2" t="s">
        <v>810</v>
      </c>
      <c r="H4428" s="2">
        <v>3</v>
      </c>
      <c r="I4428" s="2">
        <v>7</v>
      </c>
      <c r="J4428" s="2">
        <v>10</v>
      </c>
      <c r="K4428" s="2">
        <v>8</v>
      </c>
      <c r="L4428" s="3">
        <v>214312.95999999999</v>
      </c>
      <c r="M4428" s="2" t="s">
        <v>0</v>
      </c>
      <c r="N4428" s="4" t="s">
        <v>21</v>
      </c>
    </row>
    <row r="4429" spans="1:14" x14ac:dyDescent="0.25">
      <c r="A4429" s="1" t="s">
        <v>361</v>
      </c>
      <c r="B4429" s="2" t="s">
        <v>63</v>
      </c>
      <c r="C4429" s="2" t="s">
        <v>64</v>
      </c>
      <c r="D4429" s="2" t="s">
        <v>65</v>
      </c>
      <c r="E4429" s="2" t="s">
        <v>3881</v>
      </c>
      <c r="F4429" s="2">
        <v>47131502</v>
      </c>
      <c r="G4429" s="2" t="s">
        <v>810</v>
      </c>
      <c r="H4429" s="2">
        <v>3</v>
      </c>
      <c r="I4429" s="2">
        <v>7</v>
      </c>
      <c r="J4429" s="2">
        <v>10</v>
      </c>
      <c r="K4429" s="2">
        <v>20</v>
      </c>
      <c r="L4429" s="3">
        <v>164952.20000000001</v>
      </c>
      <c r="M4429" s="2" t="s">
        <v>0</v>
      </c>
      <c r="N4429" s="4" t="s">
        <v>21</v>
      </c>
    </row>
    <row r="4430" spans="1:14" x14ac:dyDescent="0.25">
      <c r="A4430" s="1" t="s">
        <v>361</v>
      </c>
      <c r="B4430" s="2" t="s">
        <v>408</v>
      </c>
      <c r="C4430" s="2" t="s">
        <v>1186</v>
      </c>
      <c r="D4430" s="2" t="s">
        <v>17937</v>
      </c>
      <c r="E4430" s="2" t="s">
        <v>3882</v>
      </c>
      <c r="F4430" s="2">
        <v>51102710</v>
      </c>
      <c r="G4430" s="2" t="s">
        <v>810</v>
      </c>
      <c r="H4430" s="2">
        <v>3</v>
      </c>
      <c r="I4430" s="2">
        <v>7</v>
      </c>
      <c r="J4430" s="2">
        <v>10</v>
      </c>
      <c r="K4430" s="2">
        <v>5</v>
      </c>
      <c r="L4430" s="3">
        <v>12655323.689999999</v>
      </c>
      <c r="M4430" s="2" t="s">
        <v>0</v>
      </c>
      <c r="N4430" s="4" t="s">
        <v>21</v>
      </c>
    </row>
    <row r="4431" spans="1:14" x14ac:dyDescent="0.25">
      <c r="A4431" s="1" t="s">
        <v>361</v>
      </c>
      <c r="B4431" s="2" t="s">
        <v>76</v>
      </c>
      <c r="C4431" s="2" t="s">
        <v>80</v>
      </c>
      <c r="D4431" s="2" t="s">
        <v>81</v>
      </c>
      <c r="E4431" s="2" t="s">
        <v>3883</v>
      </c>
      <c r="F4431" s="2">
        <v>47131821</v>
      </c>
      <c r="G4431" s="2" t="s">
        <v>810</v>
      </c>
      <c r="H4431" s="2">
        <v>3</v>
      </c>
      <c r="I4431" s="2">
        <v>7</v>
      </c>
      <c r="J4431" s="2">
        <v>10</v>
      </c>
      <c r="K4431" s="2">
        <v>22</v>
      </c>
      <c r="L4431" s="3">
        <v>324749.7</v>
      </c>
      <c r="M4431" s="2" t="s">
        <v>0</v>
      </c>
      <c r="N4431" s="4" t="s">
        <v>21</v>
      </c>
    </row>
    <row r="4432" spans="1:14" x14ac:dyDescent="0.25">
      <c r="A4432" s="1" t="s">
        <v>361</v>
      </c>
      <c r="B4432" s="2" t="s">
        <v>76</v>
      </c>
      <c r="C4432" s="2" t="s">
        <v>80</v>
      </c>
      <c r="D4432" s="2" t="s">
        <v>81</v>
      </c>
      <c r="E4432" s="2" t="s">
        <v>3884</v>
      </c>
      <c r="F4432" s="2">
        <v>47131821</v>
      </c>
      <c r="G4432" s="2" t="s">
        <v>810</v>
      </c>
      <c r="H4432" s="2">
        <v>3</v>
      </c>
      <c r="I4432" s="2">
        <v>7</v>
      </c>
      <c r="J4432" s="2">
        <v>10</v>
      </c>
      <c r="K4432" s="2">
        <v>15</v>
      </c>
      <c r="L4432" s="3">
        <v>433468.35</v>
      </c>
      <c r="M4432" s="2" t="s">
        <v>0</v>
      </c>
      <c r="N4432" s="4" t="s">
        <v>21</v>
      </c>
    </row>
    <row r="4433" spans="1:14" x14ac:dyDescent="0.25">
      <c r="A4433" s="1" t="s">
        <v>361</v>
      </c>
      <c r="B4433" s="2" t="s">
        <v>76</v>
      </c>
      <c r="C4433" s="2" t="s">
        <v>80</v>
      </c>
      <c r="D4433" s="2" t="s">
        <v>81</v>
      </c>
      <c r="E4433" s="2" t="s">
        <v>3885</v>
      </c>
      <c r="F4433" s="2">
        <v>53131608</v>
      </c>
      <c r="G4433" s="2" t="s">
        <v>810</v>
      </c>
      <c r="H4433" s="2">
        <v>3</v>
      </c>
      <c r="I4433" s="2">
        <v>7</v>
      </c>
      <c r="J4433" s="2">
        <v>10</v>
      </c>
      <c r="K4433" s="2">
        <v>80</v>
      </c>
      <c r="L4433" s="3">
        <v>4936072</v>
      </c>
      <c r="M4433" s="2" t="s">
        <v>0</v>
      </c>
      <c r="N4433" s="4" t="s">
        <v>21</v>
      </c>
    </row>
    <row r="4434" spans="1:14" x14ac:dyDescent="0.25">
      <c r="A4434" s="1" t="s">
        <v>361</v>
      </c>
      <c r="B4434" s="2" t="s">
        <v>76</v>
      </c>
      <c r="C4434" s="2" t="s">
        <v>80</v>
      </c>
      <c r="D4434" s="2" t="s">
        <v>81</v>
      </c>
      <c r="E4434" s="2" t="s">
        <v>3886</v>
      </c>
      <c r="F4434" s="2">
        <v>47131825</v>
      </c>
      <c r="G4434" s="2" t="s">
        <v>810</v>
      </c>
      <c r="H4434" s="2">
        <v>3</v>
      </c>
      <c r="I4434" s="2">
        <v>7</v>
      </c>
      <c r="J4434" s="2">
        <v>10</v>
      </c>
      <c r="K4434" s="2">
        <v>30</v>
      </c>
      <c r="L4434" s="3">
        <v>1405843.2000000002</v>
      </c>
      <c r="M4434" s="2" t="s">
        <v>0</v>
      </c>
      <c r="N4434" s="4" t="s">
        <v>21</v>
      </c>
    </row>
    <row r="4435" spans="1:14" x14ac:dyDescent="0.25">
      <c r="A4435" s="1" t="s">
        <v>361</v>
      </c>
      <c r="B4435" s="2" t="s">
        <v>76</v>
      </c>
      <c r="C4435" s="2" t="s">
        <v>80</v>
      </c>
      <c r="D4435" s="2" t="s">
        <v>81</v>
      </c>
      <c r="E4435" s="2" t="s">
        <v>3887</v>
      </c>
      <c r="F4435" s="2">
        <v>53131628</v>
      </c>
      <c r="G4435" s="2" t="s">
        <v>810</v>
      </c>
      <c r="H4435" s="2">
        <v>3</v>
      </c>
      <c r="I4435" s="2">
        <v>7</v>
      </c>
      <c r="J4435" s="2">
        <v>10</v>
      </c>
      <c r="K4435" s="2">
        <v>9</v>
      </c>
      <c r="L4435" s="3">
        <v>48009550.229999997</v>
      </c>
      <c r="M4435" s="2" t="s">
        <v>0</v>
      </c>
      <c r="N4435" s="4" t="s">
        <v>21</v>
      </c>
    </row>
    <row r="4436" spans="1:14" x14ac:dyDescent="0.25">
      <c r="A4436" s="1" t="s">
        <v>361</v>
      </c>
      <c r="B4436" s="2" t="s">
        <v>86</v>
      </c>
      <c r="C4436" s="2" t="s">
        <v>246</v>
      </c>
      <c r="D4436" s="2" t="s">
        <v>247</v>
      </c>
      <c r="E4436" s="2" t="s">
        <v>3888</v>
      </c>
      <c r="F4436" s="2">
        <v>40141742</v>
      </c>
      <c r="G4436" s="2" t="s">
        <v>810</v>
      </c>
      <c r="H4436" s="2">
        <v>3</v>
      </c>
      <c r="I4436" s="2">
        <v>7</v>
      </c>
      <c r="J4436" s="2">
        <v>10</v>
      </c>
      <c r="K4436" s="2">
        <v>40</v>
      </c>
      <c r="L4436" s="3">
        <v>133554.79999999999</v>
      </c>
      <c r="M4436" s="2" t="s">
        <v>0</v>
      </c>
      <c r="N4436" s="4" t="s">
        <v>21</v>
      </c>
    </row>
    <row r="4437" spans="1:14" x14ac:dyDescent="0.25">
      <c r="A4437" s="1" t="s">
        <v>361</v>
      </c>
      <c r="B4437" s="2" t="s">
        <v>1851</v>
      </c>
      <c r="C4437" s="2" t="s">
        <v>1852</v>
      </c>
      <c r="D4437" s="2" t="s">
        <v>17941</v>
      </c>
      <c r="E4437" s="2" t="s">
        <v>3889</v>
      </c>
      <c r="F4437" s="2">
        <v>24112601</v>
      </c>
      <c r="G4437" s="2" t="s">
        <v>810</v>
      </c>
      <c r="H4437" s="2">
        <v>3</v>
      </c>
      <c r="I4437" s="2">
        <v>7</v>
      </c>
      <c r="J4437" s="2">
        <v>10</v>
      </c>
      <c r="K4437" s="2">
        <v>11</v>
      </c>
      <c r="L4437" s="3">
        <v>61427.542000000001</v>
      </c>
      <c r="M4437" s="2" t="s">
        <v>0</v>
      </c>
      <c r="N4437" s="4" t="s">
        <v>21</v>
      </c>
    </row>
    <row r="4438" spans="1:14" x14ac:dyDescent="0.25">
      <c r="A4438" s="1" t="s">
        <v>361</v>
      </c>
      <c r="B4438" s="2" t="s">
        <v>1851</v>
      </c>
      <c r="C4438" s="2" t="s">
        <v>1895</v>
      </c>
      <c r="D4438" s="2" t="s">
        <v>17946</v>
      </c>
      <c r="E4438" s="2" t="s">
        <v>3890</v>
      </c>
      <c r="F4438" s="2">
        <v>31191505</v>
      </c>
      <c r="G4438" s="2" t="s">
        <v>810</v>
      </c>
      <c r="H4438" s="2">
        <v>3</v>
      </c>
      <c r="I4438" s="2">
        <v>7</v>
      </c>
      <c r="J4438" s="2">
        <v>10</v>
      </c>
      <c r="K4438" s="2">
        <v>1</v>
      </c>
      <c r="L4438" s="3">
        <v>124575.5</v>
      </c>
      <c r="M4438" s="2" t="s">
        <v>0</v>
      </c>
      <c r="N4438" s="4" t="s">
        <v>21</v>
      </c>
    </row>
    <row r="4439" spans="1:14" x14ac:dyDescent="0.25">
      <c r="A4439" s="1" t="s">
        <v>361</v>
      </c>
      <c r="B4439" s="2" t="s">
        <v>63</v>
      </c>
      <c r="C4439" s="2" t="s">
        <v>64</v>
      </c>
      <c r="D4439" s="2" t="s">
        <v>65</v>
      </c>
      <c r="E4439" s="2" t="s">
        <v>3891</v>
      </c>
      <c r="F4439" s="2">
        <v>24121503</v>
      </c>
      <c r="G4439" s="2" t="s">
        <v>810</v>
      </c>
      <c r="H4439" s="2">
        <v>3</v>
      </c>
      <c r="I4439" s="2">
        <v>7</v>
      </c>
      <c r="J4439" s="2">
        <v>10</v>
      </c>
      <c r="K4439" s="2">
        <v>40</v>
      </c>
      <c r="L4439" s="3">
        <v>264906.8</v>
      </c>
      <c r="M4439" s="2" t="s">
        <v>0</v>
      </c>
      <c r="N4439" s="4" t="s">
        <v>21</v>
      </c>
    </row>
    <row r="4440" spans="1:14" x14ac:dyDescent="0.25">
      <c r="A4440" s="1" t="s">
        <v>361</v>
      </c>
      <c r="B4440" s="2" t="s">
        <v>63</v>
      </c>
      <c r="C4440" s="2" t="s">
        <v>64</v>
      </c>
      <c r="D4440" s="2" t="s">
        <v>65</v>
      </c>
      <c r="E4440" s="2" t="s">
        <v>3892</v>
      </c>
      <c r="F4440" s="2">
        <v>24121503</v>
      </c>
      <c r="G4440" s="2" t="s">
        <v>810</v>
      </c>
      <c r="H4440" s="2">
        <v>3</v>
      </c>
      <c r="I4440" s="2">
        <v>7</v>
      </c>
      <c r="J4440" s="2">
        <v>10</v>
      </c>
      <c r="K4440" s="2">
        <v>40</v>
      </c>
      <c r="L4440" s="3">
        <v>264906.8</v>
      </c>
      <c r="M4440" s="2" t="s">
        <v>0</v>
      </c>
      <c r="N4440" s="4" t="s">
        <v>21</v>
      </c>
    </row>
    <row r="4441" spans="1:14" x14ac:dyDescent="0.25">
      <c r="A4441" s="1" t="s">
        <v>361</v>
      </c>
      <c r="B4441" s="2" t="s">
        <v>63</v>
      </c>
      <c r="C4441" s="2" t="s">
        <v>64</v>
      </c>
      <c r="D4441" s="2" t="s">
        <v>65</v>
      </c>
      <c r="E4441" s="2" t="s">
        <v>3893</v>
      </c>
      <c r="F4441" s="2">
        <v>31201503</v>
      </c>
      <c r="G4441" s="2" t="s">
        <v>810</v>
      </c>
      <c r="H4441" s="2">
        <v>3</v>
      </c>
      <c r="I4441" s="2">
        <v>7</v>
      </c>
      <c r="J4441" s="2">
        <v>10</v>
      </c>
      <c r="K4441" s="2">
        <v>134</v>
      </c>
      <c r="L4441" s="3">
        <v>1366113.92</v>
      </c>
      <c r="M4441" s="2" t="s">
        <v>0</v>
      </c>
      <c r="N4441" s="4" t="s">
        <v>21</v>
      </c>
    </row>
    <row r="4442" spans="1:14" x14ac:dyDescent="0.25">
      <c r="A4442" s="1" t="s">
        <v>361</v>
      </c>
      <c r="B4442" s="2" t="s">
        <v>63</v>
      </c>
      <c r="C4442" s="2" t="s">
        <v>64</v>
      </c>
      <c r="D4442" s="2" t="s">
        <v>65</v>
      </c>
      <c r="E4442" s="2" t="s">
        <v>3894</v>
      </c>
      <c r="F4442" s="2">
        <v>31201503</v>
      </c>
      <c r="G4442" s="2" t="s">
        <v>810</v>
      </c>
      <c r="H4442" s="2">
        <v>3</v>
      </c>
      <c r="I4442" s="2">
        <v>7</v>
      </c>
      <c r="J4442" s="2">
        <v>10</v>
      </c>
      <c r="K4442" s="2">
        <v>50</v>
      </c>
      <c r="L4442" s="3">
        <v>227488.50000000003</v>
      </c>
      <c r="M4442" s="2" t="s">
        <v>0</v>
      </c>
      <c r="N4442" s="4" t="s">
        <v>21</v>
      </c>
    </row>
    <row r="4443" spans="1:14" x14ac:dyDescent="0.25">
      <c r="A4443" s="1" t="s">
        <v>361</v>
      </c>
      <c r="B4443" s="2" t="s">
        <v>63</v>
      </c>
      <c r="C4443" s="2" t="s">
        <v>64</v>
      </c>
      <c r="D4443" s="2" t="s">
        <v>65</v>
      </c>
      <c r="E4443" s="2" t="s">
        <v>3895</v>
      </c>
      <c r="F4443" s="2">
        <v>31201503</v>
      </c>
      <c r="G4443" s="2" t="s">
        <v>810</v>
      </c>
      <c r="H4443" s="2">
        <v>3</v>
      </c>
      <c r="I4443" s="2">
        <v>7</v>
      </c>
      <c r="J4443" s="2">
        <v>10</v>
      </c>
      <c r="K4443" s="2">
        <v>20</v>
      </c>
      <c r="L4443" s="3">
        <v>241035.2</v>
      </c>
      <c r="M4443" s="2" t="s">
        <v>0</v>
      </c>
      <c r="N4443" s="4" t="s">
        <v>21</v>
      </c>
    </row>
    <row r="4444" spans="1:14" x14ac:dyDescent="0.25">
      <c r="A4444" s="1" t="s">
        <v>361</v>
      </c>
      <c r="B4444" s="2" t="s">
        <v>63</v>
      </c>
      <c r="C4444" s="2" t="s">
        <v>64</v>
      </c>
      <c r="D4444" s="2" t="s">
        <v>65</v>
      </c>
      <c r="E4444" s="2" t="s">
        <v>3896</v>
      </c>
      <c r="F4444" s="2">
        <v>31201503</v>
      </c>
      <c r="G4444" s="2" t="s">
        <v>810</v>
      </c>
      <c r="H4444" s="2">
        <v>3</v>
      </c>
      <c r="I4444" s="2">
        <v>7</v>
      </c>
      <c r="J4444" s="2">
        <v>10</v>
      </c>
      <c r="K4444" s="2">
        <v>20</v>
      </c>
      <c r="L4444" s="3">
        <v>125379</v>
      </c>
      <c r="M4444" s="2" t="s">
        <v>0</v>
      </c>
      <c r="N4444" s="4" t="s">
        <v>21</v>
      </c>
    </row>
    <row r="4445" spans="1:14" x14ac:dyDescent="0.25">
      <c r="A4445" s="1" t="s">
        <v>361</v>
      </c>
      <c r="B4445" s="2" t="s">
        <v>63</v>
      </c>
      <c r="C4445" s="2" t="s">
        <v>64</v>
      </c>
      <c r="D4445" s="2" t="s">
        <v>65</v>
      </c>
      <c r="E4445" s="2" t="s">
        <v>18252</v>
      </c>
      <c r="F4445" s="2">
        <v>55121503</v>
      </c>
      <c r="G4445" s="2" t="s">
        <v>810</v>
      </c>
      <c r="H4445" s="2">
        <v>3</v>
      </c>
      <c r="I4445" s="2">
        <v>7</v>
      </c>
      <c r="J4445" s="2">
        <v>10</v>
      </c>
      <c r="K4445" s="2">
        <v>1</v>
      </c>
      <c r="L4445" s="3">
        <v>298462.7</v>
      </c>
      <c r="M4445" s="2" t="s">
        <v>0</v>
      </c>
      <c r="N4445" s="4" t="s">
        <v>21</v>
      </c>
    </row>
    <row r="4446" spans="1:14" x14ac:dyDescent="0.25">
      <c r="A4446" s="1" t="s">
        <v>361</v>
      </c>
      <c r="B4446" s="2" t="s">
        <v>72</v>
      </c>
      <c r="C4446" s="2" t="s">
        <v>73</v>
      </c>
      <c r="D4446" s="2" t="s">
        <v>74</v>
      </c>
      <c r="E4446" s="2" t="s">
        <v>3897</v>
      </c>
      <c r="F4446" s="2">
        <v>12181601</v>
      </c>
      <c r="G4446" s="2" t="s">
        <v>810</v>
      </c>
      <c r="H4446" s="2">
        <v>3</v>
      </c>
      <c r="I4446" s="2">
        <v>7</v>
      </c>
      <c r="J4446" s="2">
        <v>10</v>
      </c>
      <c r="K4446" s="2">
        <v>3</v>
      </c>
      <c r="L4446" s="3">
        <v>382517.31</v>
      </c>
      <c r="M4446" s="2" t="s">
        <v>0</v>
      </c>
      <c r="N4446" s="4" t="s">
        <v>21</v>
      </c>
    </row>
    <row r="4447" spans="1:14" x14ac:dyDescent="0.25">
      <c r="A4447" s="1" t="s">
        <v>361</v>
      </c>
      <c r="B4447" s="2" t="s">
        <v>72</v>
      </c>
      <c r="C4447" s="2" t="s">
        <v>73</v>
      </c>
      <c r="D4447" s="2" t="s">
        <v>74</v>
      </c>
      <c r="E4447" s="2" t="s">
        <v>3898</v>
      </c>
      <c r="F4447" s="2">
        <v>12181601</v>
      </c>
      <c r="G4447" s="2" t="s">
        <v>810</v>
      </c>
      <c r="H4447" s="2">
        <v>3</v>
      </c>
      <c r="I4447" s="2">
        <v>7</v>
      </c>
      <c r="J4447" s="2">
        <v>10</v>
      </c>
      <c r="K4447" s="2">
        <v>2</v>
      </c>
      <c r="L4447" s="3">
        <v>689904.1</v>
      </c>
      <c r="M4447" s="2" t="s">
        <v>0</v>
      </c>
      <c r="N4447" s="4" t="s">
        <v>21</v>
      </c>
    </row>
    <row r="4448" spans="1:14" x14ac:dyDescent="0.25">
      <c r="A4448" s="1" t="s">
        <v>361</v>
      </c>
      <c r="B4448" s="2" t="s">
        <v>72</v>
      </c>
      <c r="C4448" s="2" t="s">
        <v>73</v>
      </c>
      <c r="D4448" s="2" t="s">
        <v>74</v>
      </c>
      <c r="E4448" s="2" t="s">
        <v>3899</v>
      </c>
      <c r="F4448" s="2">
        <v>12181601</v>
      </c>
      <c r="G4448" s="2" t="s">
        <v>810</v>
      </c>
      <c r="H4448" s="2">
        <v>3</v>
      </c>
      <c r="I4448" s="2">
        <v>7</v>
      </c>
      <c r="J4448" s="2">
        <v>10</v>
      </c>
      <c r="K4448" s="2">
        <v>12</v>
      </c>
      <c r="L4448" s="3">
        <v>545989.07999999996</v>
      </c>
      <c r="M4448" s="2" t="s">
        <v>0</v>
      </c>
      <c r="N4448" s="4" t="s">
        <v>21</v>
      </c>
    </row>
    <row r="4449" spans="1:14" x14ac:dyDescent="0.25">
      <c r="A4449" s="1" t="s">
        <v>361</v>
      </c>
      <c r="B4449" s="2" t="s">
        <v>72</v>
      </c>
      <c r="C4449" s="2" t="s">
        <v>73</v>
      </c>
      <c r="D4449" s="2" t="s">
        <v>74</v>
      </c>
      <c r="E4449" s="2" t="s">
        <v>3900</v>
      </c>
      <c r="F4449" s="2">
        <v>12181601</v>
      </c>
      <c r="G4449" s="2" t="s">
        <v>810</v>
      </c>
      <c r="H4449" s="2">
        <v>3</v>
      </c>
      <c r="I4449" s="2">
        <v>7</v>
      </c>
      <c r="J4449" s="2">
        <v>10</v>
      </c>
      <c r="K4449" s="2">
        <v>15</v>
      </c>
      <c r="L4449" s="3">
        <v>676841.7</v>
      </c>
      <c r="M4449" s="2" t="s">
        <v>0</v>
      </c>
      <c r="N4449" s="4" t="s">
        <v>21</v>
      </c>
    </row>
    <row r="4450" spans="1:14" x14ac:dyDescent="0.25">
      <c r="A4450" s="1" t="s">
        <v>361</v>
      </c>
      <c r="B4450" s="2" t="s">
        <v>72</v>
      </c>
      <c r="C4450" s="2" t="s">
        <v>73</v>
      </c>
      <c r="D4450" s="2" t="s">
        <v>74</v>
      </c>
      <c r="E4450" s="2" t="s">
        <v>3901</v>
      </c>
      <c r="F4450" s="2">
        <v>12181601</v>
      </c>
      <c r="G4450" s="2" t="s">
        <v>810</v>
      </c>
      <c r="H4450" s="2">
        <v>3</v>
      </c>
      <c r="I4450" s="2">
        <v>7</v>
      </c>
      <c r="J4450" s="2">
        <v>10</v>
      </c>
      <c r="K4450" s="2">
        <v>8</v>
      </c>
      <c r="L4450" s="3">
        <v>189274.64</v>
      </c>
      <c r="M4450" s="2" t="s">
        <v>0</v>
      </c>
      <c r="N4450" s="4" t="s">
        <v>21</v>
      </c>
    </row>
    <row r="4451" spans="1:14" x14ac:dyDescent="0.25">
      <c r="A4451" s="1" t="s">
        <v>361</v>
      </c>
      <c r="B4451" s="2" t="s">
        <v>72</v>
      </c>
      <c r="C4451" s="2" t="s">
        <v>73</v>
      </c>
      <c r="D4451" s="2" t="s">
        <v>74</v>
      </c>
      <c r="E4451" s="2" t="s">
        <v>3902</v>
      </c>
      <c r="F4451" s="2">
        <v>12181601</v>
      </c>
      <c r="G4451" s="2" t="s">
        <v>810</v>
      </c>
      <c r="H4451" s="2">
        <v>3</v>
      </c>
      <c r="I4451" s="2">
        <v>7</v>
      </c>
      <c r="J4451" s="2">
        <v>10</v>
      </c>
      <c r="K4451" s="2">
        <v>80</v>
      </c>
      <c r="L4451" s="3">
        <v>1833195.2</v>
      </c>
      <c r="M4451" s="2" t="s">
        <v>0</v>
      </c>
      <c r="N4451" s="4" t="s">
        <v>21</v>
      </c>
    </row>
    <row r="4452" spans="1:14" x14ac:dyDescent="0.25">
      <c r="A4452" s="1" t="s">
        <v>361</v>
      </c>
      <c r="B4452" s="2" t="s">
        <v>72</v>
      </c>
      <c r="C4452" s="2" t="s">
        <v>73</v>
      </c>
      <c r="D4452" s="2" t="s">
        <v>74</v>
      </c>
      <c r="E4452" s="2" t="s">
        <v>3903</v>
      </c>
      <c r="F4452" s="2">
        <v>12181601</v>
      </c>
      <c r="G4452" s="2" t="s">
        <v>810</v>
      </c>
      <c r="H4452" s="2">
        <v>3</v>
      </c>
      <c r="I4452" s="2">
        <v>7</v>
      </c>
      <c r="J4452" s="2">
        <v>10</v>
      </c>
      <c r="K4452" s="2">
        <v>4</v>
      </c>
      <c r="L4452" s="3">
        <v>6494726.2800000003</v>
      </c>
      <c r="M4452" s="2" t="s">
        <v>0</v>
      </c>
      <c r="N4452" s="4" t="s">
        <v>21</v>
      </c>
    </row>
    <row r="4453" spans="1:14" x14ac:dyDescent="0.25">
      <c r="A4453" s="1" t="s">
        <v>361</v>
      </c>
      <c r="B4453" s="2" t="s">
        <v>72</v>
      </c>
      <c r="C4453" s="2" t="s">
        <v>73</v>
      </c>
      <c r="D4453" s="2" t="s">
        <v>74</v>
      </c>
      <c r="E4453" s="2" t="s">
        <v>3904</v>
      </c>
      <c r="F4453" s="2">
        <v>31211800</v>
      </c>
      <c r="G4453" s="2" t="s">
        <v>810</v>
      </c>
      <c r="H4453" s="2">
        <v>3</v>
      </c>
      <c r="I4453" s="2">
        <v>7</v>
      </c>
      <c r="J4453" s="2">
        <v>10</v>
      </c>
      <c r="K4453" s="2">
        <v>10</v>
      </c>
      <c r="L4453" s="3">
        <v>141555</v>
      </c>
      <c r="M4453" s="2" t="s">
        <v>0</v>
      </c>
      <c r="N4453" s="4" t="s">
        <v>21</v>
      </c>
    </row>
    <row r="4454" spans="1:14" x14ac:dyDescent="0.25">
      <c r="A4454" s="1" t="s">
        <v>361</v>
      </c>
      <c r="B4454" s="2" t="s">
        <v>72</v>
      </c>
      <c r="C4454" s="2" t="s">
        <v>73</v>
      </c>
      <c r="D4454" s="2" t="s">
        <v>74</v>
      </c>
      <c r="E4454" s="2" t="s">
        <v>3905</v>
      </c>
      <c r="F4454" s="2">
        <v>15121902</v>
      </c>
      <c r="G4454" s="2" t="s">
        <v>810</v>
      </c>
      <c r="H4454" s="2">
        <v>3</v>
      </c>
      <c r="I4454" s="2">
        <v>7</v>
      </c>
      <c r="J4454" s="2">
        <v>10</v>
      </c>
      <c r="K4454" s="2">
        <v>10</v>
      </c>
      <c r="L4454" s="3">
        <v>4734420.7</v>
      </c>
      <c r="M4454" s="2" t="s">
        <v>0</v>
      </c>
      <c r="N4454" s="4" t="s">
        <v>21</v>
      </c>
    </row>
    <row r="4455" spans="1:14" x14ac:dyDescent="0.25">
      <c r="A4455" s="1" t="s">
        <v>361</v>
      </c>
      <c r="B4455" s="2" t="s">
        <v>72</v>
      </c>
      <c r="C4455" s="2" t="s">
        <v>73</v>
      </c>
      <c r="D4455" s="2" t="s">
        <v>74</v>
      </c>
      <c r="E4455" s="2" t="s">
        <v>3906</v>
      </c>
      <c r="F4455" s="2">
        <v>15121902</v>
      </c>
      <c r="G4455" s="2" t="s">
        <v>810</v>
      </c>
      <c r="H4455" s="2">
        <v>3</v>
      </c>
      <c r="I4455" s="2">
        <v>7</v>
      </c>
      <c r="J4455" s="2">
        <v>10</v>
      </c>
      <c r="K4455" s="2">
        <v>5</v>
      </c>
      <c r="L4455" s="3">
        <v>906595.70000000007</v>
      </c>
      <c r="M4455" s="2" t="s">
        <v>0</v>
      </c>
      <c r="N4455" s="4" t="s">
        <v>21</v>
      </c>
    </row>
    <row r="4456" spans="1:14" x14ac:dyDescent="0.25">
      <c r="A4456" s="1" t="s">
        <v>361</v>
      </c>
      <c r="B4456" s="2" t="s">
        <v>72</v>
      </c>
      <c r="C4456" s="2" t="s">
        <v>73</v>
      </c>
      <c r="D4456" s="2" t="s">
        <v>74</v>
      </c>
      <c r="E4456" s="2" t="s">
        <v>3907</v>
      </c>
      <c r="F4456" s="2">
        <v>15121902</v>
      </c>
      <c r="G4456" s="2" t="s">
        <v>810</v>
      </c>
      <c r="H4456" s="2">
        <v>3</v>
      </c>
      <c r="I4456" s="2">
        <v>7</v>
      </c>
      <c r="J4456" s="2">
        <v>10</v>
      </c>
      <c r="K4456" s="2">
        <v>2</v>
      </c>
      <c r="L4456" s="3">
        <v>95331.32</v>
      </c>
      <c r="M4456" s="2" t="s">
        <v>0</v>
      </c>
      <c r="N4456" s="4" t="s">
        <v>21</v>
      </c>
    </row>
    <row r="4457" spans="1:14" x14ac:dyDescent="0.25">
      <c r="A4457" s="1" t="s">
        <v>361</v>
      </c>
      <c r="B4457" s="2" t="s">
        <v>72</v>
      </c>
      <c r="C4457" s="2" t="s">
        <v>73</v>
      </c>
      <c r="D4457" s="2" t="s">
        <v>74</v>
      </c>
      <c r="E4457" s="2" t="s">
        <v>3908</v>
      </c>
      <c r="F4457" s="2">
        <v>15121902</v>
      </c>
      <c r="G4457" s="2" t="s">
        <v>810</v>
      </c>
      <c r="H4457" s="2">
        <v>3</v>
      </c>
      <c r="I4457" s="2">
        <v>7</v>
      </c>
      <c r="J4457" s="2">
        <v>10</v>
      </c>
      <c r="K4457" s="2">
        <v>4</v>
      </c>
      <c r="L4457" s="3">
        <v>864390.08</v>
      </c>
      <c r="M4457" s="2" t="s">
        <v>0</v>
      </c>
      <c r="N4457" s="4" t="s">
        <v>21</v>
      </c>
    </row>
    <row r="4458" spans="1:14" x14ac:dyDescent="0.25">
      <c r="A4458" s="1" t="s">
        <v>361</v>
      </c>
      <c r="B4458" s="2" t="s">
        <v>72</v>
      </c>
      <c r="C4458" s="2" t="s">
        <v>73</v>
      </c>
      <c r="D4458" s="2" t="s">
        <v>74</v>
      </c>
      <c r="E4458" s="2" t="s">
        <v>3909</v>
      </c>
      <c r="F4458" s="2">
        <v>15121500</v>
      </c>
      <c r="G4458" s="2" t="s">
        <v>810</v>
      </c>
      <c r="H4458" s="2">
        <v>3</v>
      </c>
      <c r="I4458" s="2">
        <v>7</v>
      </c>
      <c r="J4458" s="2">
        <v>10</v>
      </c>
      <c r="K4458" s="2">
        <v>8</v>
      </c>
      <c r="L4458" s="3">
        <v>233763.6</v>
      </c>
      <c r="M4458" s="2" t="s">
        <v>0</v>
      </c>
      <c r="N4458" s="4" t="s">
        <v>21</v>
      </c>
    </row>
    <row r="4459" spans="1:14" x14ac:dyDescent="0.25">
      <c r="A4459" s="1" t="s">
        <v>361</v>
      </c>
      <c r="B4459" s="2" t="s">
        <v>72</v>
      </c>
      <c r="C4459" s="2" t="s">
        <v>73</v>
      </c>
      <c r="D4459" s="2" t="s">
        <v>74</v>
      </c>
      <c r="E4459" s="2" t="s">
        <v>18253</v>
      </c>
      <c r="F4459" s="2">
        <v>15121500</v>
      </c>
      <c r="G4459" s="2" t="s">
        <v>810</v>
      </c>
      <c r="H4459" s="2">
        <v>3</v>
      </c>
      <c r="I4459" s="2">
        <v>7</v>
      </c>
      <c r="J4459" s="2">
        <v>10</v>
      </c>
      <c r="K4459" s="2">
        <v>2</v>
      </c>
      <c r="L4459" s="3">
        <v>206313.52</v>
      </c>
      <c r="M4459" s="2" t="s">
        <v>0</v>
      </c>
      <c r="N4459" s="4" t="s">
        <v>21</v>
      </c>
    </row>
    <row r="4460" spans="1:14" x14ac:dyDescent="0.25">
      <c r="A4460" s="1" t="s">
        <v>361</v>
      </c>
      <c r="B4460" s="2" t="s">
        <v>72</v>
      </c>
      <c r="C4460" s="2" t="s">
        <v>73</v>
      </c>
      <c r="D4460" s="2" t="s">
        <v>74</v>
      </c>
      <c r="E4460" s="2" t="s">
        <v>18254</v>
      </c>
      <c r="F4460" s="2">
        <v>15121500</v>
      </c>
      <c r="G4460" s="2" t="s">
        <v>810</v>
      </c>
      <c r="H4460" s="2">
        <v>3</v>
      </c>
      <c r="I4460" s="2">
        <v>7</v>
      </c>
      <c r="J4460" s="2">
        <v>10</v>
      </c>
      <c r="K4460" s="2">
        <v>2</v>
      </c>
      <c r="L4460" s="3">
        <v>769848.02</v>
      </c>
      <c r="M4460" s="2" t="s">
        <v>0</v>
      </c>
      <c r="N4460" s="4" t="s">
        <v>21</v>
      </c>
    </row>
    <row r="4461" spans="1:14" x14ac:dyDescent="0.25">
      <c r="A4461" s="1" t="s">
        <v>361</v>
      </c>
      <c r="B4461" s="2" t="s">
        <v>72</v>
      </c>
      <c r="C4461" s="2" t="s">
        <v>73</v>
      </c>
      <c r="D4461" s="2" t="s">
        <v>74</v>
      </c>
      <c r="E4461" s="2" t="s">
        <v>18255</v>
      </c>
      <c r="F4461" s="2">
        <v>15121500</v>
      </c>
      <c r="G4461" s="2" t="s">
        <v>810</v>
      </c>
      <c r="H4461" s="2">
        <v>3</v>
      </c>
      <c r="I4461" s="2">
        <v>7</v>
      </c>
      <c r="J4461" s="2">
        <v>10</v>
      </c>
      <c r="K4461" s="2">
        <v>2</v>
      </c>
      <c r="L4461" s="3">
        <v>837378.32</v>
      </c>
      <c r="M4461" s="2" t="s">
        <v>0</v>
      </c>
      <c r="N4461" s="4" t="s">
        <v>21</v>
      </c>
    </row>
    <row r="4462" spans="1:14" x14ac:dyDescent="0.25">
      <c r="A4462" s="1" t="s">
        <v>361</v>
      </c>
      <c r="B4462" s="2" t="s">
        <v>72</v>
      </c>
      <c r="C4462" s="2" t="s">
        <v>73</v>
      </c>
      <c r="D4462" s="2" t="s">
        <v>74</v>
      </c>
      <c r="E4462" s="2" t="s">
        <v>18256</v>
      </c>
      <c r="F4462" s="2">
        <v>15121500</v>
      </c>
      <c r="G4462" s="2" t="s">
        <v>810</v>
      </c>
      <c r="H4462" s="2">
        <v>3</v>
      </c>
      <c r="I4462" s="2">
        <v>7</v>
      </c>
      <c r="J4462" s="2">
        <v>10</v>
      </c>
      <c r="K4462" s="2">
        <v>1</v>
      </c>
      <c r="L4462" s="3">
        <v>452824.82</v>
      </c>
      <c r="M4462" s="2" t="s">
        <v>0</v>
      </c>
      <c r="N4462" s="4" t="s">
        <v>21</v>
      </c>
    </row>
    <row r="4463" spans="1:14" x14ac:dyDescent="0.25">
      <c r="A4463" s="1" t="s">
        <v>361</v>
      </c>
      <c r="B4463" s="2" t="s">
        <v>72</v>
      </c>
      <c r="C4463" s="2" t="s">
        <v>73</v>
      </c>
      <c r="D4463" s="2" t="s">
        <v>74</v>
      </c>
      <c r="E4463" s="2" t="s">
        <v>18257</v>
      </c>
      <c r="F4463" s="2">
        <v>15121500</v>
      </c>
      <c r="G4463" s="2" t="s">
        <v>810</v>
      </c>
      <c r="H4463" s="2">
        <v>3</v>
      </c>
      <c r="I4463" s="2">
        <v>7</v>
      </c>
      <c r="J4463" s="2">
        <v>10</v>
      </c>
      <c r="K4463" s="2">
        <v>2</v>
      </c>
      <c r="L4463" s="3">
        <v>675304.76</v>
      </c>
      <c r="M4463" s="2" t="s">
        <v>0</v>
      </c>
      <c r="N4463" s="4" t="s">
        <v>21</v>
      </c>
    </row>
    <row r="4464" spans="1:14" x14ac:dyDescent="0.25">
      <c r="A4464" s="1" t="s">
        <v>361</v>
      </c>
      <c r="B4464" s="2" t="s">
        <v>72</v>
      </c>
      <c r="C4464" s="2" t="s">
        <v>73</v>
      </c>
      <c r="D4464" s="2" t="s">
        <v>74</v>
      </c>
      <c r="E4464" s="2" t="s">
        <v>18258</v>
      </c>
      <c r="F4464" s="2">
        <v>15121500</v>
      </c>
      <c r="G4464" s="2" t="s">
        <v>810</v>
      </c>
      <c r="H4464" s="2">
        <v>3</v>
      </c>
      <c r="I4464" s="2">
        <v>7</v>
      </c>
      <c r="J4464" s="2">
        <v>10</v>
      </c>
      <c r="K4464" s="2">
        <v>1</v>
      </c>
      <c r="L4464" s="3">
        <v>111418.75</v>
      </c>
      <c r="M4464" s="2" t="s">
        <v>0</v>
      </c>
      <c r="N4464" s="4" t="s">
        <v>21</v>
      </c>
    </row>
    <row r="4465" spans="1:14" x14ac:dyDescent="0.25">
      <c r="A4465" s="1" t="s">
        <v>361</v>
      </c>
      <c r="B4465" s="2" t="s">
        <v>72</v>
      </c>
      <c r="C4465" s="2" t="s">
        <v>73</v>
      </c>
      <c r="D4465" s="2" t="s">
        <v>74</v>
      </c>
      <c r="E4465" s="2" t="s">
        <v>18259</v>
      </c>
      <c r="F4465" s="2">
        <v>15121500</v>
      </c>
      <c r="G4465" s="2" t="s">
        <v>810</v>
      </c>
      <c r="H4465" s="2">
        <v>3</v>
      </c>
      <c r="I4465" s="2">
        <v>7</v>
      </c>
      <c r="J4465" s="2">
        <v>10</v>
      </c>
      <c r="K4465" s="2">
        <v>1</v>
      </c>
      <c r="L4465" s="3">
        <v>844131.41</v>
      </c>
      <c r="M4465" s="2" t="s">
        <v>0</v>
      </c>
      <c r="N4465" s="4" t="s">
        <v>21</v>
      </c>
    </row>
    <row r="4466" spans="1:14" x14ac:dyDescent="0.25">
      <c r="A4466" s="1" t="s">
        <v>361</v>
      </c>
      <c r="B4466" s="2" t="s">
        <v>72</v>
      </c>
      <c r="C4466" s="2" t="s">
        <v>73</v>
      </c>
      <c r="D4466" s="2" t="s">
        <v>74</v>
      </c>
      <c r="E4466" s="2" t="s">
        <v>18260</v>
      </c>
      <c r="F4466" s="2">
        <v>15121500</v>
      </c>
      <c r="G4466" s="2" t="s">
        <v>810</v>
      </c>
      <c r="H4466" s="2">
        <v>3</v>
      </c>
      <c r="I4466" s="2">
        <v>7</v>
      </c>
      <c r="J4466" s="2">
        <v>10</v>
      </c>
      <c r="K4466" s="2">
        <v>1</v>
      </c>
      <c r="L4466" s="3">
        <v>532267.68999999994</v>
      </c>
      <c r="M4466" s="2" t="s">
        <v>0</v>
      </c>
      <c r="N4466" s="4" t="s">
        <v>21</v>
      </c>
    </row>
    <row r="4467" spans="1:14" x14ac:dyDescent="0.25">
      <c r="A4467" s="1" t="s">
        <v>361</v>
      </c>
      <c r="B4467" s="2" t="s">
        <v>72</v>
      </c>
      <c r="C4467" s="2" t="s">
        <v>73</v>
      </c>
      <c r="D4467" s="2" t="s">
        <v>74</v>
      </c>
      <c r="E4467" s="2" t="s">
        <v>18261</v>
      </c>
      <c r="F4467" s="2">
        <v>15121500</v>
      </c>
      <c r="G4467" s="2" t="s">
        <v>810</v>
      </c>
      <c r="H4467" s="2">
        <v>3</v>
      </c>
      <c r="I4467" s="2">
        <v>7</v>
      </c>
      <c r="J4467" s="2">
        <v>10</v>
      </c>
      <c r="K4467" s="2">
        <v>1</v>
      </c>
      <c r="L4467" s="3">
        <v>715823.31</v>
      </c>
      <c r="M4467" s="2" t="s">
        <v>0</v>
      </c>
      <c r="N4467" s="4" t="s">
        <v>21</v>
      </c>
    </row>
    <row r="4468" spans="1:14" x14ac:dyDescent="0.25">
      <c r="A4468" s="1" t="s">
        <v>361</v>
      </c>
      <c r="B4468" s="2" t="s">
        <v>72</v>
      </c>
      <c r="C4468" s="2" t="s">
        <v>73</v>
      </c>
      <c r="D4468" s="2" t="s">
        <v>74</v>
      </c>
      <c r="E4468" s="2" t="s">
        <v>18262</v>
      </c>
      <c r="F4468" s="2">
        <v>15121500</v>
      </c>
      <c r="G4468" s="2" t="s">
        <v>810</v>
      </c>
      <c r="H4468" s="2">
        <v>3</v>
      </c>
      <c r="I4468" s="2">
        <v>7</v>
      </c>
      <c r="J4468" s="2">
        <v>10</v>
      </c>
      <c r="K4468" s="2">
        <v>1</v>
      </c>
      <c r="L4468" s="3">
        <v>723008.11</v>
      </c>
      <c r="M4468" s="2" t="s">
        <v>0</v>
      </c>
      <c r="N4468" s="4" t="s">
        <v>21</v>
      </c>
    </row>
    <row r="4469" spans="1:14" x14ac:dyDescent="0.25">
      <c r="A4469" s="1" t="s">
        <v>361</v>
      </c>
      <c r="B4469" s="2" t="s">
        <v>72</v>
      </c>
      <c r="C4469" s="2" t="s">
        <v>73</v>
      </c>
      <c r="D4469" s="2" t="s">
        <v>74</v>
      </c>
      <c r="E4469" s="2" t="s">
        <v>3910</v>
      </c>
      <c r="F4469" s="2">
        <v>31211800</v>
      </c>
      <c r="G4469" s="2" t="s">
        <v>810</v>
      </c>
      <c r="H4469" s="2">
        <v>3</v>
      </c>
      <c r="I4469" s="2">
        <v>7</v>
      </c>
      <c r="J4469" s="2">
        <v>10</v>
      </c>
      <c r="K4469" s="2">
        <v>1</v>
      </c>
      <c r="L4469" s="3">
        <v>719338.53</v>
      </c>
      <c r="M4469" s="2" t="s">
        <v>0</v>
      </c>
      <c r="N4469" s="4" t="s">
        <v>21</v>
      </c>
    </row>
    <row r="4470" spans="1:14" x14ac:dyDescent="0.25">
      <c r="A4470" s="1" t="s">
        <v>361</v>
      </c>
      <c r="B4470" s="2" t="s">
        <v>72</v>
      </c>
      <c r="C4470" s="2" t="s">
        <v>73</v>
      </c>
      <c r="D4470" s="2" t="s">
        <v>74</v>
      </c>
      <c r="E4470" s="2" t="s">
        <v>3911</v>
      </c>
      <c r="F4470" s="2">
        <v>31211800</v>
      </c>
      <c r="G4470" s="2" t="s">
        <v>810</v>
      </c>
      <c r="H4470" s="2">
        <v>3</v>
      </c>
      <c r="I4470" s="2">
        <v>7</v>
      </c>
      <c r="J4470" s="2">
        <v>10</v>
      </c>
      <c r="K4470" s="2">
        <v>1</v>
      </c>
      <c r="L4470" s="3">
        <v>719338.53</v>
      </c>
      <c r="M4470" s="2" t="s">
        <v>0</v>
      </c>
      <c r="N4470" s="4" t="s">
        <v>21</v>
      </c>
    </row>
    <row r="4471" spans="1:14" x14ac:dyDescent="0.25">
      <c r="A4471" s="1" t="s">
        <v>361</v>
      </c>
      <c r="B4471" s="2" t="s">
        <v>72</v>
      </c>
      <c r="C4471" s="2" t="s">
        <v>73</v>
      </c>
      <c r="D4471" s="2" t="s">
        <v>74</v>
      </c>
      <c r="E4471" s="2" t="s">
        <v>18263</v>
      </c>
      <c r="F4471" s="2">
        <v>31211800</v>
      </c>
      <c r="G4471" s="2" t="s">
        <v>810</v>
      </c>
      <c r="H4471" s="2">
        <v>3</v>
      </c>
      <c r="I4471" s="2">
        <v>7</v>
      </c>
      <c r="J4471" s="2">
        <v>10</v>
      </c>
      <c r="K4471" s="2">
        <v>10</v>
      </c>
      <c r="L4471" s="3">
        <v>141555</v>
      </c>
      <c r="M4471" s="2" t="s">
        <v>0</v>
      </c>
      <c r="N4471" s="4" t="s">
        <v>21</v>
      </c>
    </row>
    <row r="4472" spans="1:14" x14ac:dyDescent="0.25">
      <c r="A4472" s="1" t="s">
        <v>361</v>
      </c>
      <c r="B4472" s="2" t="s">
        <v>72</v>
      </c>
      <c r="C4472" s="2" t="s">
        <v>73</v>
      </c>
      <c r="D4472" s="2" t="s">
        <v>74</v>
      </c>
      <c r="E4472" s="2" t="s">
        <v>407</v>
      </c>
      <c r="F4472" s="2">
        <v>12191501</v>
      </c>
      <c r="G4472" s="2" t="s">
        <v>810</v>
      </c>
      <c r="H4472" s="2">
        <v>3</v>
      </c>
      <c r="I4472" s="2">
        <v>7</v>
      </c>
      <c r="J4472" s="2">
        <v>10</v>
      </c>
      <c r="K4472" s="2">
        <v>2</v>
      </c>
      <c r="L4472" s="3">
        <v>1262265.1200000001</v>
      </c>
      <c r="M4472" s="2" t="s">
        <v>0</v>
      </c>
      <c r="N4472" s="4" t="s">
        <v>21</v>
      </c>
    </row>
    <row r="4473" spans="1:14" x14ac:dyDescent="0.25">
      <c r="A4473" s="1" t="s">
        <v>361</v>
      </c>
      <c r="B4473" s="2" t="s">
        <v>72</v>
      </c>
      <c r="C4473" s="2" t="s">
        <v>1180</v>
      </c>
      <c r="D4473" s="2" t="s">
        <v>17935</v>
      </c>
      <c r="E4473" s="2" t="s">
        <v>3912</v>
      </c>
      <c r="F4473" s="2">
        <v>15111505</v>
      </c>
      <c r="G4473" s="2" t="s">
        <v>810</v>
      </c>
      <c r="H4473" s="2">
        <v>3</v>
      </c>
      <c r="I4473" s="2">
        <v>7</v>
      </c>
      <c r="J4473" s="2">
        <v>10</v>
      </c>
      <c r="K4473" s="2">
        <v>13</v>
      </c>
      <c r="L4473" s="3">
        <v>105155.83</v>
      </c>
      <c r="M4473" s="2" t="s">
        <v>0</v>
      </c>
      <c r="N4473" s="4" t="s">
        <v>21</v>
      </c>
    </row>
    <row r="4474" spans="1:14" x14ac:dyDescent="0.25">
      <c r="A4474" s="1" t="s">
        <v>361</v>
      </c>
      <c r="B4474" s="2" t="s">
        <v>408</v>
      </c>
      <c r="C4474" s="2" t="s">
        <v>1186</v>
      </c>
      <c r="D4474" s="2" t="s">
        <v>17937</v>
      </c>
      <c r="E4474" s="2" t="s">
        <v>3913</v>
      </c>
      <c r="F4474" s="2">
        <v>12352104</v>
      </c>
      <c r="G4474" s="2" t="s">
        <v>810</v>
      </c>
      <c r="H4474" s="2">
        <v>3</v>
      </c>
      <c r="I4474" s="2">
        <v>7</v>
      </c>
      <c r="J4474" s="2">
        <v>10</v>
      </c>
      <c r="K4474" s="2">
        <v>8</v>
      </c>
      <c r="L4474" s="3">
        <v>134568.56</v>
      </c>
      <c r="M4474" s="2" t="s">
        <v>0</v>
      </c>
      <c r="N4474" s="4" t="s">
        <v>21</v>
      </c>
    </row>
    <row r="4475" spans="1:14" x14ac:dyDescent="0.25">
      <c r="A4475" s="1" t="s">
        <v>361</v>
      </c>
      <c r="B4475" s="2" t="s">
        <v>408</v>
      </c>
      <c r="C4475" s="2" t="s">
        <v>409</v>
      </c>
      <c r="D4475" s="2" t="s">
        <v>17858</v>
      </c>
      <c r="E4475" s="2" t="s">
        <v>3914</v>
      </c>
      <c r="F4475" s="2">
        <v>41104213</v>
      </c>
      <c r="G4475" s="2" t="s">
        <v>810</v>
      </c>
      <c r="H4475" s="2">
        <v>3</v>
      </c>
      <c r="I4475" s="2">
        <v>7</v>
      </c>
      <c r="J4475" s="2">
        <v>10</v>
      </c>
      <c r="K4475" s="2">
        <v>17</v>
      </c>
      <c r="L4475" s="3">
        <v>169254.72</v>
      </c>
      <c r="M4475" s="2" t="s">
        <v>0</v>
      </c>
      <c r="N4475" s="4" t="s">
        <v>21</v>
      </c>
    </row>
    <row r="4476" spans="1:14" x14ac:dyDescent="0.25">
      <c r="A4476" s="1" t="s">
        <v>361</v>
      </c>
      <c r="B4476" s="2" t="s">
        <v>408</v>
      </c>
      <c r="C4476" s="2" t="s">
        <v>1234</v>
      </c>
      <c r="D4476" s="2" t="s">
        <v>17939</v>
      </c>
      <c r="E4476" s="2" t="s">
        <v>3915</v>
      </c>
      <c r="F4476" s="2">
        <v>31201601</v>
      </c>
      <c r="G4476" s="2" t="s">
        <v>810</v>
      </c>
      <c r="H4476" s="2">
        <v>3</v>
      </c>
      <c r="I4476" s="2">
        <v>7</v>
      </c>
      <c r="J4476" s="2">
        <v>10</v>
      </c>
      <c r="K4476" s="2">
        <v>29</v>
      </c>
      <c r="L4476" s="3">
        <v>226869.32</v>
      </c>
      <c r="M4476" s="2" t="s">
        <v>0</v>
      </c>
      <c r="N4476" s="4" t="s">
        <v>21</v>
      </c>
    </row>
    <row r="4477" spans="1:14" x14ac:dyDescent="0.25">
      <c r="A4477" s="1" t="s">
        <v>361</v>
      </c>
      <c r="B4477" s="2" t="s">
        <v>408</v>
      </c>
      <c r="C4477" s="2" t="s">
        <v>1234</v>
      </c>
      <c r="D4477" s="2" t="s">
        <v>17939</v>
      </c>
      <c r="E4477" s="2" t="s">
        <v>3916</v>
      </c>
      <c r="F4477" s="2">
        <v>31201601</v>
      </c>
      <c r="G4477" s="2" t="s">
        <v>810</v>
      </c>
      <c r="H4477" s="2">
        <v>3</v>
      </c>
      <c r="I4477" s="2">
        <v>7</v>
      </c>
      <c r="J4477" s="2">
        <v>10</v>
      </c>
      <c r="K4477" s="2">
        <v>40</v>
      </c>
      <c r="L4477" s="3">
        <v>530588.39999999991</v>
      </c>
      <c r="M4477" s="2" t="s">
        <v>0</v>
      </c>
      <c r="N4477" s="4" t="s">
        <v>21</v>
      </c>
    </row>
    <row r="4478" spans="1:14" x14ac:dyDescent="0.25">
      <c r="A4478" s="1" t="s">
        <v>361</v>
      </c>
      <c r="B4478" s="2" t="s">
        <v>408</v>
      </c>
      <c r="C4478" s="2" t="s">
        <v>1234</v>
      </c>
      <c r="D4478" s="2" t="s">
        <v>17939</v>
      </c>
      <c r="E4478" s="2" t="s">
        <v>3917</v>
      </c>
      <c r="F4478" s="2">
        <v>31201601</v>
      </c>
      <c r="G4478" s="2" t="s">
        <v>810</v>
      </c>
      <c r="H4478" s="2">
        <v>3</v>
      </c>
      <c r="I4478" s="2">
        <v>7</v>
      </c>
      <c r="J4478" s="2">
        <v>10</v>
      </c>
      <c r="K4478" s="2">
        <v>12</v>
      </c>
      <c r="L4478" s="3">
        <v>288867.59999999998</v>
      </c>
      <c r="M4478" s="2" t="s">
        <v>0</v>
      </c>
      <c r="N4478" s="4" t="s">
        <v>21</v>
      </c>
    </row>
    <row r="4479" spans="1:14" x14ac:dyDescent="0.25">
      <c r="A4479" s="1" t="s">
        <v>361</v>
      </c>
      <c r="B4479" s="2" t="s">
        <v>408</v>
      </c>
      <c r="C4479" s="2" t="s">
        <v>1234</v>
      </c>
      <c r="D4479" s="2" t="s">
        <v>17939</v>
      </c>
      <c r="E4479" s="2" t="s">
        <v>3918</v>
      </c>
      <c r="F4479" s="2">
        <v>31201601</v>
      </c>
      <c r="G4479" s="2" t="s">
        <v>810</v>
      </c>
      <c r="H4479" s="2">
        <v>3</v>
      </c>
      <c r="I4479" s="2">
        <v>7</v>
      </c>
      <c r="J4479" s="2">
        <v>10</v>
      </c>
      <c r="K4479" s="2">
        <v>10</v>
      </c>
      <c r="L4479" s="3">
        <v>1792777.7</v>
      </c>
      <c r="M4479" s="2" t="s">
        <v>0</v>
      </c>
      <c r="N4479" s="4" t="s">
        <v>21</v>
      </c>
    </row>
    <row r="4480" spans="1:14" x14ac:dyDescent="0.25">
      <c r="A4480" s="1" t="s">
        <v>361</v>
      </c>
      <c r="B4480" s="2" t="s">
        <v>408</v>
      </c>
      <c r="C4480" s="2" t="s">
        <v>1234</v>
      </c>
      <c r="D4480" s="2" t="s">
        <v>17939</v>
      </c>
      <c r="E4480" s="2" t="s">
        <v>3919</v>
      </c>
      <c r="F4480" s="2">
        <v>31201601</v>
      </c>
      <c r="G4480" s="2" t="s">
        <v>810</v>
      </c>
      <c r="H4480" s="2">
        <v>3</v>
      </c>
      <c r="I4480" s="2">
        <v>7</v>
      </c>
      <c r="J4480" s="2">
        <v>10</v>
      </c>
      <c r="K4480" s="2">
        <v>50</v>
      </c>
      <c r="L4480" s="3">
        <v>402759.5</v>
      </c>
      <c r="M4480" s="2" t="s">
        <v>0</v>
      </c>
      <c r="N4480" s="4" t="s">
        <v>21</v>
      </c>
    </row>
    <row r="4481" spans="1:14" x14ac:dyDescent="0.25">
      <c r="A4481" s="1" t="s">
        <v>361</v>
      </c>
      <c r="B4481" s="2" t="s">
        <v>408</v>
      </c>
      <c r="C4481" s="2" t="s">
        <v>1234</v>
      </c>
      <c r="D4481" s="2" t="s">
        <v>17939</v>
      </c>
      <c r="E4481" s="2" t="s">
        <v>3920</v>
      </c>
      <c r="F4481" s="2">
        <v>31201601</v>
      </c>
      <c r="G4481" s="2" t="s">
        <v>810</v>
      </c>
      <c r="H4481" s="2">
        <v>3</v>
      </c>
      <c r="I4481" s="2">
        <v>7</v>
      </c>
      <c r="J4481" s="2">
        <v>10</v>
      </c>
      <c r="K4481" s="2">
        <v>25</v>
      </c>
      <c r="L4481" s="3">
        <v>176858.5</v>
      </c>
      <c r="M4481" s="2" t="s">
        <v>0</v>
      </c>
      <c r="N4481" s="4" t="s">
        <v>21</v>
      </c>
    </row>
    <row r="4482" spans="1:14" x14ac:dyDescent="0.25">
      <c r="A4482" s="1" t="s">
        <v>361</v>
      </c>
      <c r="B4482" s="2" t="s">
        <v>408</v>
      </c>
      <c r="C4482" s="2" t="s">
        <v>1234</v>
      </c>
      <c r="D4482" s="2" t="s">
        <v>17939</v>
      </c>
      <c r="E4482" s="2" t="s">
        <v>3921</v>
      </c>
      <c r="F4482" s="2">
        <v>12161809</v>
      </c>
      <c r="G4482" s="2" t="s">
        <v>810</v>
      </c>
      <c r="H4482" s="2">
        <v>3</v>
      </c>
      <c r="I4482" s="2">
        <v>7</v>
      </c>
      <c r="J4482" s="2">
        <v>10</v>
      </c>
      <c r="K4482" s="2">
        <v>40</v>
      </c>
      <c r="L4482" s="3">
        <v>306551.59999999998</v>
      </c>
      <c r="M4482" s="2" t="s">
        <v>0</v>
      </c>
      <c r="N4482" s="4" t="s">
        <v>21</v>
      </c>
    </row>
    <row r="4483" spans="1:14" x14ac:dyDescent="0.25">
      <c r="A4483" s="1" t="s">
        <v>361</v>
      </c>
      <c r="B4483" s="2" t="s">
        <v>76</v>
      </c>
      <c r="C4483" s="2" t="s">
        <v>77</v>
      </c>
      <c r="D4483" s="2" t="s">
        <v>78</v>
      </c>
      <c r="E4483" s="2" t="s">
        <v>3922</v>
      </c>
      <c r="F4483" s="2">
        <v>31211510</v>
      </c>
      <c r="G4483" s="2" t="s">
        <v>810</v>
      </c>
      <c r="H4483" s="2">
        <v>3</v>
      </c>
      <c r="I4483" s="2">
        <v>7</v>
      </c>
      <c r="J4483" s="2">
        <v>10</v>
      </c>
      <c r="K4483" s="2">
        <v>2</v>
      </c>
      <c r="L4483" s="3">
        <v>10227.32</v>
      </c>
      <c r="M4483" s="2" t="s">
        <v>0</v>
      </c>
      <c r="N4483" s="4" t="s">
        <v>21</v>
      </c>
    </row>
    <row r="4484" spans="1:14" x14ac:dyDescent="0.25">
      <c r="A4484" s="1" t="s">
        <v>361</v>
      </c>
      <c r="B4484" s="2" t="s">
        <v>76</v>
      </c>
      <c r="C4484" s="2" t="s">
        <v>77</v>
      </c>
      <c r="D4484" s="2" t="s">
        <v>78</v>
      </c>
      <c r="E4484" s="2" t="s">
        <v>3923</v>
      </c>
      <c r="F4484" s="2">
        <v>31211507</v>
      </c>
      <c r="G4484" s="2" t="s">
        <v>810</v>
      </c>
      <c r="H4484" s="2">
        <v>3</v>
      </c>
      <c r="I4484" s="2">
        <v>7</v>
      </c>
      <c r="J4484" s="2">
        <v>10</v>
      </c>
      <c r="K4484" s="2">
        <v>4</v>
      </c>
      <c r="L4484" s="3">
        <v>20455.240000000002</v>
      </c>
      <c r="M4484" s="2" t="s">
        <v>0</v>
      </c>
      <c r="N4484" s="4" t="s">
        <v>21</v>
      </c>
    </row>
    <row r="4485" spans="1:14" x14ac:dyDescent="0.25">
      <c r="A4485" s="1" t="s">
        <v>361</v>
      </c>
      <c r="B4485" s="2" t="s">
        <v>76</v>
      </c>
      <c r="C4485" s="2" t="s">
        <v>77</v>
      </c>
      <c r="D4485" s="2" t="s">
        <v>78</v>
      </c>
      <c r="E4485" s="2" t="s">
        <v>3924</v>
      </c>
      <c r="F4485" s="2">
        <v>31211507</v>
      </c>
      <c r="G4485" s="2" t="s">
        <v>810</v>
      </c>
      <c r="H4485" s="2">
        <v>3</v>
      </c>
      <c r="I4485" s="2">
        <v>7</v>
      </c>
      <c r="J4485" s="2">
        <v>10</v>
      </c>
      <c r="K4485" s="2">
        <v>2</v>
      </c>
      <c r="L4485" s="3">
        <v>10227.32</v>
      </c>
      <c r="M4485" s="2" t="s">
        <v>0</v>
      </c>
      <c r="N4485" s="4" t="s">
        <v>21</v>
      </c>
    </row>
    <row r="4486" spans="1:14" x14ac:dyDescent="0.25">
      <c r="A4486" s="1" t="s">
        <v>361</v>
      </c>
      <c r="B4486" s="2" t="s">
        <v>76</v>
      </c>
      <c r="C4486" s="2" t="s">
        <v>77</v>
      </c>
      <c r="D4486" s="2" t="s">
        <v>78</v>
      </c>
      <c r="E4486" s="2" t="s">
        <v>3925</v>
      </c>
      <c r="F4486" s="2">
        <v>31211507</v>
      </c>
      <c r="G4486" s="2" t="s">
        <v>810</v>
      </c>
      <c r="H4486" s="2">
        <v>3</v>
      </c>
      <c r="I4486" s="2">
        <v>7</v>
      </c>
      <c r="J4486" s="2">
        <v>10</v>
      </c>
      <c r="K4486" s="2">
        <v>10</v>
      </c>
      <c r="L4486" s="3">
        <v>51137.200000000004</v>
      </c>
      <c r="M4486" s="2" t="s">
        <v>0</v>
      </c>
      <c r="N4486" s="4" t="s">
        <v>21</v>
      </c>
    </row>
    <row r="4487" spans="1:14" x14ac:dyDescent="0.25">
      <c r="A4487" s="1" t="s">
        <v>361</v>
      </c>
      <c r="B4487" s="2" t="s">
        <v>76</v>
      </c>
      <c r="C4487" s="2" t="s">
        <v>77</v>
      </c>
      <c r="D4487" s="2" t="s">
        <v>78</v>
      </c>
      <c r="E4487" s="2" t="s">
        <v>3926</v>
      </c>
      <c r="F4487" s="2">
        <v>31211507</v>
      </c>
      <c r="G4487" s="2" t="s">
        <v>810</v>
      </c>
      <c r="H4487" s="2">
        <v>3</v>
      </c>
      <c r="I4487" s="2">
        <v>7</v>
      </c>
      <c r="J4487" s="2">
        <v>10</v>
      </c>
      <c r="K4487" s="2">
        <v>12</v>
      </c>
      <c r="L4487" s="3">
        <v>61365.120000000003</v>
      </c>
      <c r="M4487" s="2" t="s">
        <v>0</v>
      </c>
      <c r="N4487" s="4" t="s">
        <v>21</v>
      </c>
    </row>
    <row r="4488" spans="1:14" x14ac:dyDescent="0.25">
      <c r="A4488" s="1" t="s">
        <v>361</v>
      </c>
      <c r="B4488" s="2" t="s">
        <v>76</v>
      </c>
      <c r="C4488" s="2" t="s">
        <v>77</v>
      </c>
      <c r="D4488" s="2" t="s">
        <v>78</v>
      </c>
      <c r="E4488" s="2" t="s">
        <v>3927</v>
      </c>
      <c r="F4488" s="2">
        <v>31211507</v>
      </c>
      <c r="G4488" s="2" t="s">
        <v>810</v>
      </c>
      <c r="H4488" s="2">
        <v>3</v>
      </c>
      <c r="I4488" s="2">
        <v>7</v>
      </c>
      <c r="J4488" s="2">
        <v>10</v>
      </c>
      <c r="K4488" s="2">
        <v>1</v>
      </c>
      <c r="L4488" s="3">
        <v>5113.66</v>
      </c>
      <c r="M4488" s="2" t="s">
        <v>0</v>
      </c>
      <c r="N4488" s="4" t="s">
        <v>21</v>
      </c>
    </row>
    <row r="4489" spans="1:14" x14ac:dyDescent="0.25">
      <c r="A4489" s="1" t="s">
        <v>361</v>
      </c>
      <c r="B4489" s="2" t="s">
        <v>76</v>
      </c>
      <c r="C4489" s="2" t="s">
        <v>77</v>
      </c>
      <c r="D4489" s="2" t="s">
        <v>78</v>
      </c>
      <c r="E4489" s="2" t="s">
        <v>3928</v>
      </c>
      <c r="F4489" s="2">
        <v>31211510</v>
      </c>
      <c r="G4489" s="2" t="s">
        <v>810</v>
      </c>
      <c r="H4489" s="2">
        <v>3</v>
      </c>
      <c r="I4489" s="2">
        <v>7</v>
      </c>
      <c r="J4489" s="2">
        <v>10</v>
      </c>
      <c r="K4489" s="2">
        <v>4</v>
      </c>
      <c r="L4489" s="3">
        <v>1501902.88</v>
      </c>
      <c r="M4489" s="2" t="s">
        <v>0</v>
      </c>
      <c r="N4489" s="4" t="s">
        <v>21</v>
      </c>
    </row>
    <row r="4490" spans="1:14" x14ac:dyDescent="0.25">
      <c r="A4490" s="1" t="s">
        <v>361</v>
      </c>
      <c r="B4490" s="2" t="s">
        <v>76</v>
      </c>
      <c r="C4490" s="2" t="s">
        <v>77</v>
      </c>
      <c r="D4490" s="2" t="s">
        <v>78</v>
      </c>
      <c r="E4490" s="2" t="s">
        <v>3929</v>
      </c>
      <c r="F4490" s="2">
        <v>31211510</v>
      </c>
      <c r="G4490" s="2" t="s">
        <v>810</v>
      </c>
      <c r="H4490" s="2">
        <v>3</v>
      </c>
      <c r="I4490" s="2">
        <v>7</v>
      </c>
      <c r="J4490" s="2">
        <v>10</v>
      </c>
      <c r="K4490" s="2">
        <v>6</v>
      </c>
      <c r="L4490" s="3">
        <v>2252853.7199999997</v>
      </c>
      <c r="M4490" s="2" t="s">
        <v>0</v>
      </c>
      <c r="N4490" s="4" t="s">
        <v>21</v>
      </c>
    </row>
    <row r="4491" spans="1:14" x14ac:dyDescent="0.25">
      <c r="A4491" s="1" t="s">
        <v>361</v>
      </c>
      <c r="B4491" s="2" t="s">
        <v>76</v>
      </c>
      <c r="C4491" s="2" t="s">
        <v>77</v>
      </c>
      <c r="D4491" s="2" t="s">
        <v>78</v>
      </c>
      <c r="E4491" s="2" t="s">
        <v>3930</v>
      </c>
      <c r="F4491" s="2">
        <v>31211510</v>
      </c>
      <c r="G4491" s="2" t="s">
        <v>810</v>
      </c>
      <c r="H4491" s="2">
        <v>3</v>
      </c>
      <c r="I4491" s="2">
        <v>7</v>
      </c>
      <c r="J4491" s="2">
        <v>10</v>
      </c>
      <c r="K4491" s="2">
        <v>7</v>
      </c>
      <c r="L4491" s="3">
        <v>8602983.6899999995</v>
      </c>
      <c r="M4491" s="2" t="s">
        <v>0</v>
      </c>
      <c r="N4491" s="4" t="s">
        <v>21</v>
      </c>
    </row>
    <row r="4492" spans="1:14" x14ac:dyDescent="0.25">
      <c r="A4492" s="1" t="s">
        <v>361</v>
      </c>
      <c r="B4492" s="2" t="s">
        <v>76</v>
      </c>
      <c r="C4492" s="2" t="s">
        <v>77</v>
      </c>
      <c r="D4492" s="2" t="s">
        <v>78</v>
      </c>
      <c r="E4492" s="2" t="s">
        <v>18264</v>
      </c>
      <c r="F4492" s="2">
        <v>31211510</v>
      </c>
      <c r="G4492" s="2" t="s">
        <v>810</v>
      </c>
      <c r="H4492" s="2">
        <v>3</v>
      </c>
      <c r="I4492" s="2">
        <v>7</v>
      </c>
      <c r="J4492" s="2">
        <v>10</v>
      </c>
      <c r="K4492" s="2">
        <v>7</v>
      </c>
      <c r="L4492" s="3">
        <v>8602983.6899999995</v>
      </c>
      <c r="M4492" s="2" t="s">
        <v>0</v>
      </c>
      <c r="N4492" s="4" t="s">
        <v>21</v>
      </c>
    </row>
    <row r="4493" spans="1:14" x14ac:dyDescent="0.25">
      <c r="A4493" s="1" t="s">
        <v>361</v>
      </c>
      <c r="B4493" s="2" t="s">
        <v>76</v>
      </c>
      <c r="C4493" s="2" t="s">
        <v>77</v>
      </c>
      <c r="D4493" s="2" t="s">
        <v>78</v>
      </c>
      <c r="E4493" s="2" t="s">
        <v>3931</v>
      </c>
      <c r="F4493" s="2">
        <v>31211510</v>
      </c>
      <c r="G4493" s="2" t="s">
        <v>810</v>
      </c>
      <c r="H4493" s="2">
        <v>3</v>
      </c>
      <c r="I4493" s="2">
        <v>7</v>
      </c>
      <c r="J4493" s="2">
        <v>10</v>
      </c>
      <c r="K4493" s="2">
        <v>7</v>
      </c>
      <c r="L4493" s="3">
        <v>8602983.6899999995</v>
      </c>
      <c r="M4493" s="2" t="s">
        <v>0</v>
      </c>
      <c r="N4493" s="4" t="s">
        <v>21</v>
      </c>
    </row>
    <row r="4494" spans="1:14" x14ac:dyDescent="0.25">
      <c r="A4494" s="1" t="s">
        <v>361</v>
      </c>
      <c r="B4494" s="2" t="s">
        <v>76</v>
      </c>
      <c r="C4494" s="2" t="s">
        <v>77</v>
      </c>
      <c r="D4494" s="2" t="s">
        <v>78</v>
      </c>
      <c r="E4494" s="2" t="s">
        <v>3932</v>
      </c>
      <c r="F4494" s="2">
        <v>31211510</v>
      </c>
      <c r="G4494" s="2" t="s">
        <v>810</v>
      </c>
      <c r="H4494" s="2">
        <v>3</v>
      </c>
      <c r="I4494" s="2">
        <v>7</v>
      </c>
      <c r="J4494" s="2">
        <v>10</v>
      </c>
      <c r="K4494" s="2">
        <v>1</v>
      </c>
      <c r="L4494" s="3">
        <v>375475.41</v>
      </c>
      <c r="M4494" s="2" t="s">
        <v>0</v>
      </c>
      <c r="N4494" s="4" t="s">
        <v>21</v>
      </c>
    </row>
    <row r="4495" spans="1:14" x14ac:dyDescent="0.25">
      <c r="A4495" s="1" t="s">
        <v>361</v>
      </c>
      <c r="B4495" s="2" t="s">
        <v>76</v>
      </c>
      <c r="C4495" s="2" t="s">
        <v>77</v>
      </c>
      <c r="D4495" s="2" t="s">
        <v>78</v>
      </c>
      <c r="E4495" s="2" t="s">
        <v>3933</v>
      </c>
      <c r="F4495" s="2">
        <v>31211510</v>
      </c>
      <c r="G4495" s="2" t="s">
        <v>810</v>
      </c>
      <c r="H4495" s="2">
        <v>3</v>
      </c>
      <c r="I4495" s="2">
        <v>7</v>
      </c>
      <c r="J4495" s="2">
        <v>10</v>
      </c>
      <c r="K4495" s="2">
        <v>4</v>
      </c>
      <c r="L4495" s="3">
        <v>1501902.88</v>
      </c>
      <c r="M4495" s="2" t="s">
        <v>0</v>
      </c>
      <c r="N4495" s="4" t="s">
        <v>21</v>
      </c>
    </row>
    <row r="4496" spans="1:14" x14ac:dyDescent="0.25">
      <c r="A4496" s="1" t="s">
        <v>361</v>
      </c>
      <c r="B4496" s="2" t="s">
        <v>76</v>
      </c>
      <c r="C4496" s="2" t="s">
        <v>77</v>
      </c>
      <c r="D4496" s="2" t="s">
        <v>78</v>
      </c>
      <c r="E4496" s="2" t="s">
        <v>3934</v>
      </c>
      <c r="F4496" s="2">
        <v>31211510</v>
      </c>
      <c r="G4496" s="2" t="s">
        <v>810</v>
      </c>
      <c r="H4496" s="2">
        <v>3</v>
      </c>
      <c r="I4496" s="2">
        <v>7</v>
      </c>
      <c r="J4496" s="2">
        <v>10</v>
      </c>
      <c r="K4496" s="2">
        <v>4</v>
      </c>
      <c r="L4496" s="3">
        <v>1501902.88</v>
      </c>
      <c r="M4496" s="2" t="s">
        <v>0</v>
      </c>
      <c r="N4496" s="4" t="s">
        <v>21</v>
      </c>
    </row>
    <row r="4497" spans="1:14" x14ac:dyDescent="0.25">
      <c r="A4497" s="1" t="s">
        <v>361</v>
      </c>
      <c r="B4497" s="2" t="s">
        <v>76</v>
      </c>
      <c r="C4497" s="2" t="s">
        <v>80</v>
      </c>
      <c r="D4497" s="2" t="s">
        <v>81</v>
      </c>
      <c r="E4497" s="2" t="s">
        <v>3935</v>
      </c>
      <c r="F4497" s="2">
        <v>11101518</v>
      </c>
      <c r="G4497" s="2" t="s">
        <v>810</v>
      </c>
      <c r="H4497" s="2">
        <v>3</v>
      </c>
      <c r="I4497" s="2">
        <v>7</v>
      </c>
      <c r="J4497" s="2">
        <v>10</v>
      </c>
      <c r="K4497" s="2">
        <v>2</v>
      </c>
      <c r="L4497" s="3">
        <v>44031.360000000001</v>
      </c>
      <c r="M4497" s="2" t="s">
        <v>0</v>
      </c>
      <c r="N4497" s="4" t="s">
        <v>21</v>
      </c>
    </row>
    <row r="4498" spans="1:14" x14ac:dyDescent="0.25">
      <c r="A4498" s="1" t="s">
        <v>361</v>
      </c>
      <c r="B4498" s="2" t="s">
        <v>76</v>
      </c>
      <c r="C4498" s="2" t="s">
        <v>83</v>
      </c>
      <c r="D4498" s="2" t="s">
        <v>84</v>
      </c>
      <c r="E4498" s="2" t="s">
        <v>3936</v>
      </c>
      <c r="F4498" s="2">
        <v>31201601</v>
      </c>
      <c r="G4498" s="2" t="s">
        <v>810</v>
      </c>
      <c r="H4498" s="2">
        <v>3</v>
      </c>
      <c r="I4498" s="2">
        <v>7</v>
      </c>
      <c r="J4498" s="2">
        <v>10</v>
      </c>
      <c r="K4498" s="2">
        <v>7</v>
      </c>
      <c r="L4498" s="3">
        <v>4561017.58</v>
      </c>
      <c r="M4498" s="2" t="s">
        <v>0</v>
      </c>
      <c r="N4498" s="4" t="s">
        <v>21</v>
      </c>
    </row>
    <row r="4499" spans="1:14" x14ac:dyDescent="0.25">
      <c r="A4499" s="1" t="s">
        <v>361</v>
      </c>
      <c r="B4499" s="2" t="s">
        <v>76</v>
      </c>
      <c r="C4499" s="2" t="s">
        <v>83</v>
      </c>
      <c r="D4499" s="2" t="s">
        <v>84</v>
      </c>
      <c r="E4499" s="2" t="s">
        <v>3937</v>
      </c>
      <c r="F4499" s="2">
        <v>31201601</v>
      </c>
      <c r="G4499" s="2" t="s">
        <v>810</v>
      </c>
      <c r="H4499" s="2">
        <v>3</v>
      </c>
      <c r="I4499" s="2">
        <v>7</v>
      </c>
      <c r="J4499" s="2">
        <v>10</v>
      </c>
      <c r="K4499" s="2">
        <v>7</v>
      </c>
      <c r="L4499" s="3">
        <v>6557404.6299999999</v>
      </c>
      <c r="M4499" s="2" t="s">
        <v>0</v>
      </c>
      <c r="N4499" s="4" t="s">
        <v>21</v>
      </c>
    </row>
    <row r="4500" spans="1:14" x14ac:dyDescent="0.25">
      <c r="A4500" s="1" t="s">
        <v>361</v>
      </c>
      <c r="B4500" s="2" t="s">
        <v>76</v>
      </c>
      <c r="C4500" s="2" t="s">
        <v>83</v>
      </c>
      <c r="D4500" s="2" t="s">
        <v>84</v>
      </c>
      <c r="E4500" s="2" t="s">
        <v>3938</v>
      </c>
      <c r="F4500" s="2">
        <v>31211705</v>
      </c>
      <c r="G4500" s="2" t="s">
        <v>810</v>
      </c>
      <c r="H4500" s="2">
        <v>3</v>
      </c>
      <c r="I4500" s="2">
        <v>7</v>
      </c>
      <c r="J4500" s="2">
        <v>10</v>
      </c>
      <c r="K4500" s="2">
        <v>7</v>
      </c>
      <c r="L4500" s="3">
        <v>1569912.54</v>
      </c>
      <c r="M4500" s="2" t="s">
        <v>0</v>
      </c>
      <c r="N4500" s="4" t="s">
        <v>21</v>
      </c>
    </row>
    <row r="4501" spans="1:14" x14ac:dyDescent="0.25">
      <c r="A4501" s="1" t="s">
        <v>361</v>
      </c>
      <c r="B4501" s="2" t="s">
        <v>76</v>
      </c>
      <c r="C4501" s="2" t="s">
        <v>83</v>
      </c>
      <c r="D4501" s="2" t="s">
        <v>84</v>
      </c>
      <c r="E4501" s="2" t="s">
        <v>3939</v>
      </c>
      <c r="F4501" s="2">
        <v>31201601</v>
      </c>
      <c r="G4501" s="2" t="s">
        <v>810</v>
      </c>
      <c r="H4501" s="2">
        <v>3</v>
      </c>
      <c r="I4501" s="2">
        <v>7</v>
      </c>
      <c r="J4501" s="2">
        <v>10</v>
      </c>
      <c r="K4501" s="2">
        <v>5</v>
      </c>
      <c r="L4501" s="3">
        <v>892408.75</v>
      </c>
      <c r="M4501" s="2" t="s">
        <v>0</v>
      </c>
      <c r="N4501" s="4" t="s">
        <v>21</v>
      </c>
    </row>
    <row r="4502" spans="1:14" x14ac:dyDescent="0.25">
      <c r="A4502" s="1" t="s">
        <v>361</v>
      </c>
      <c r="B4502" s="2" t="s">
        <v>76</v>
      </c>
      <c r="C4502" s="2" t="s">
        <v>83</v>
      </c>
      <c r="D4502" s="2" t="s">
        <v>84</v>
      </c>
      <c r="E4502" s="2" t="s">
        <v>3940</v>
      </c>
      <c r="F4502" s="2">
        <v>31201601</v>
      </c>
      <c r="G4502" s="2" t="s">
        <v>810</v>
      </c>
      <c r="H4502" s="2">
        <v>3</v>
      </c>
      <c r="I4502" s="2">
        <v>7</v>
      </c>
      <c r="J4502" s="2">
        <v>10</v>
      </c>
      <c r="K4502" s="2">
        <v>50</v>
      </c>
      <c r="L4502" s="3">
        <v>3764393</v>
      </c>
      <c r="M4502" s="2" t="s">
        <v>0</v>
      </c>
      <c r="N4502" s="4" t="s">
        <v>21</v>
      </c>
    </row>
    <row r="4503" spans="1:14" x14ac:dyDescent="0.25">
      <c r="A4503" s="1" t="s">
        <v>361</v>
      </c>
      <c r="B4503" s="2" t="s">
        <v>76</v>
      </c>
      <c r="C4503" s="2" t="s">
        <v>83</v>
      </c>
      <c r="D4503" s="2" t="s">
        <v>84</v>
      </c>
      <c r="E4503" s="2" t="s">
        <v>3941</v>
      </c>
      <c r="F4503" s="2">
        <v>15121806</v>
      </c>
      <c r="G4503" s="2" t="s">
        <v>810</v>
      </c>
      <c r="H4503" s="2">
        <v>3</v>
      </c>
      <c r="I4503" s="2">
        <v>7</v>
      </c>
      <c r="J4503" s="2">
        <v>10</v>
      </c>
      <c r="K4503" s="2">
        <v>150</v>
      </c>
      <c r="L4503" s="3">
        <v>2698272</v>
      </c>
      <c r="M4503" s="2" t="s">
        <v>0</v>
      </c>
      <c r="N4503" s="4" t="s">
        <v>21</v>
      </c>
    </row>
    <row r="4504" spans="1:14" x14ac:dyDescent="0.25">
      <c r="A4504" s="1" t="s">
        <v>361</v>
      </c>
      <c r="B4504" s="2" t="s">
        <v>76</v>
      </c>
      <c r="C4504" s="2" t="s">
        <v>83</v>
      </c>
      <c r="D4504" s="2" t="s">
        <v>84</v>
      </c>
      <c r="E4504" s="2" t="s">
        <v>3942</v>
      </c>
      <c r="F4504" s="2">
        <v>15121520</v>
      </c>
      <c r="G4504" s="2" t="s">
        <v>496</v>
      </c>
      <c r="H4504" s="2">
        <v>3</v>
      </c>
      <c r="I4504" s="2">
        <v>7</v>
      </c>
      <c r="J4504" s="2">
        <v>10</v>
      </c>
      <c r="K4504" s="2">
        <v>3</v>
      </c>
      <c r="L4504" s="3">
        <v>242674.08000000002</v>
      </c>
      <c r="M4504" s="2" t="s">
        <v>0</v>
      </c>
      <c r="N4504" s="4" t="s">
        <v>21</v>
      </c>
    </row>
    <row r="4505" spans="1:14" x14ac:dyDescent="0.25">
      <c r="A4505" s="1" t="s">
        <v>361</v>
      </c>
      <c r="B4505" s="2" t="s">
        <v>76</v>
      </c>
      <c r="C4505" s="2" t="s">
        <v>83</v>
      </c>
      <c r="D4505" s="2" t="s">
        <v>84</v>
      </c>
      <c r="E4505" s="2" t="s">
        <v>3943</v>
      </c>
      <c r="F4505" s="2">
        <v>12191602</v>
      </c>
      <c r="G4505" s="2" t="s">
        <v>810</v>
      </c>
      <c r="H4505" s="2">
        <v>3</v>
      </c>
      <c r="I4505" s="2">
        <v>7</v>
      </c>
      <c r="J4505" s="2">
        <v>10</v>
      </c>
      <c r="K4505" s="2">
        <v>5</v>
      </c>
      <c r="L4505" s="3">
        <v>256639.1</v>
      </c>
      <c r="M4505" s="2" t="s">
        <v>0</v>
      </c>
      <c r="N4505" s="4" t="s">
        <v>21</v>
      </c>
    </row>
    <row r="4506" spans="1:14" x14ac:dyDescent="0.25">
      <c r="A4506" s="1" t="s">
        <v>361</v>
      </c>
      <c r="B4506" s="2" t="s">
        <v>76</v>
      </c>
      <c r="C4506" s="2" t="s">
        <v>83</v>
      </c>
      <c r="D4506" s="2" t="s">
        <v>84</v>
      </c>
      <c r="E4506" s="2" t="s">
        <v>3944</v>
      </c>
      <c r="F4506" s="2">
        <v>12191602</v>
      </c>
      <c r="G4506" s="2" t="s">
        <v>810</v>
      </c>
      <c r="H4506" s="2">
        <v>3</v>
      </c>
      <c r="I4506" s="2">
        <v>7</v>
      </c>
      <c r="J4506" s="2">
        <v>10</v>
      </c>
      <c r="K4506" s="2">
        <v>4</v>
      </c>
      <c r="L4506" s="3">
        <v>430153.72</v>
      </c>
      <c r="M4506" s="2" t="s">
        <v>0</v>
      </c>
      <c r="N4506" s="4" t="s">
        <v>21</v>
      </c>
    </row>
    <row r="4507" spans="1:14" x14ac:dyDescent="0.25">
      <c r="A4507" s="1" t="s">
        <v>361</v>
      </c>
      <c r="B4507" s="2" t="s">
        <v>76</v>
      </c>
      <c r="C4507" s="2" t="s">
        <v>83</v>
      </c>
      <c r="D4507" s="2" t="s">
        <v>84</v>
      </c>
      <c r="E4507" s="2" t="s">
        <v>3945</v>
      </c>
      <c r="F4507" s="2">
        <v>12352500</v>
      </c>
      <c r="G4507" s="2" t="s">
        <v>810</v>
      </c>
      <c r="H4507" s="2">
        <v>3</v>
      </c>
      <c r="I4507" s="2">
        <v>7</v>
      </c>
      <c r="J4507" s="2">
        <v>10</v>
      </c>
      <c r="K4507" s="2">
        <v>10</v>
      </c>
      <c r="L4507" s="3">
        <v>1104231.5</v>
      </c>
      <c r="M4507" s="2" t="s">
        <v>0</v>
      </c>
      <c r="N4507" s="4" t="s">
        <v>21</v>
      </c>
    </row>
    <row r="4508" spans="1:14" x14ac:dyDescent="0.25">
      <c r="A4508" s="1" t="s">
        <v>361</v>
      </c>
      <c r="B4508" s="2" t="s">
        <v>76</v>
      </c>
      <c r="C4508" s="2" t="s">
        <v>83</v>
      </c>
      <c r="D4508" s="2" t="s">
        <v>84</v>
      </c>
      <c r="E4508" s="2" t="s">
        <v>3946</v>
      </c>
      <c r="F4508" s="2">
        <v>12352500</v>
      </c>
      <c r="G4508" s="2" t="s">
        <v>810</v>
      </c>
      <c r="H4508" s="2">
        <v>3</v>
      </c>
      <c r="I4508" s="2">
        <v>7</v>
      </c>
      <c r="J4508" s="2">
        <v>10</v>
      </c>
      <c r="K4508" s="2">
        <v>10</v>
      </c>
      <c r="L4508" s="3">
        <v>616995.5</v>
      </c>
      <c r="M4508" s="2" t="s">
        <v>0</v>
      </c>
      <c r="N4508" s="4" t="s">
        <v>21</v>
      </c>
    </row>
    <row r="4509" spans="1:14" x14ac:dyDescent="0.25">
      <c r="A4509" s="1" t="s">
        <v>361</v>
      </c>
      <c r="B4509" s="2" t="s">
        <v>76</v>
      </c>
      <c r="C4509" s="2" t="s">
        <v>83</v>
      </c>
      <c r="D4509" s="2" t="s">
        <v>84</v>
      </c>
      <c r="E4509" s="2" t="s">
        <v>3947</v>
      </c>
      <c r="F4509" s="2">
        <v>46171613</v>
      </c>
      <c r="G4509" s="2" t="s">
        <v>810</v>
      </c>
      <c r="H4509" s="2">
        <v>3</v>
      </c>
      <c r="I4509" s="2">
        <v>7</v>
      </c>
      <c r="J4509" s="2">
        <v>10</v>
      </c>
      <c r="K4509" s="2">
        <v>20</v>
      </c>
      <c r="L4509" s="3">
        <v>757043.6</v>
      </c>
      <c r="M4509" s="2" t="s">
        <v>0</v>
      </c>
      <c r="N4509" s="4" t="s">
        <v>21</v>
      </c>
    </row>
    <row r="4510" spans="1:14" x14ac:dyDescent="0.25">
      <c r="A4510" s="1" t="s">
        <v>361</v>
      </c>
      <c r="B4510" s="2" t="s">
        <v>76</v>
      </c>
      <c r="C4510" s="2" t="s">
        <v>83</v>
      </c>
      <c r="D4510" s="2" t="s">
        <v>84</v>
      </c>
      <c r="E4510" s="2" t="s">
        <v>3948</v>
      </c>
      <c r="F4510" s="2">
        <v>23271802</v>
      </c>
      <c r="G4510" s="2" t="s">
        <v>810</v>
      </c>
      <c r="H4510" s="2">
        <v>3</v>
      </c>
      <c r="I4510" s="2">
        <v>7</v>
      </c>
      <c r="J4510" s="2">
        <v>10</v>
      </c>
      <c r="K4510" s="2">
        <v>11</v>
      </c>
      <c r="L4510" s="3">
        <v>338753.69</v>
      </c>
      <c r="M4510" s="2" t="s">
        <v>0</v>
      </c>
      <c r="N4510" s="4" t="s">
        <v>21</v>
      </c>
    </row>
    <row r="4511" spans="1:14" x14ac:dyDescent="0.25">
      <c r="A4511" s="1" t="s">
        <v>361</v>
      </c>
      <c r="B4511" s="2" t="s">
        <v>76</v>
      </c>
      <c r="C4511" s="2" t="s">
        <v>83</v>
      </c>
      <c r="D4511" s="2" t="s">
        <v>84</v>
      </c>
      <c r="E4511" s="2" t="s">
        <v>3949</v>
      </c>
      <c r="F4511" s="2">
        <v>12163800</v>
      </c>
      <c r="G4511" s="2" t="s">
        <v>810</v>
      </c>
      <c r="H4511" s="2">
        <v>3</v>
      </c>
      <c r="I4511" s="2">
        <v>7</v>
      </c>
      <c r="J4511" s="2">
        <v>10</v>
      </c>
      <c r="K4511" s="2">
        <v>150</v>
      </c>
      <c r="L4511" s="3">
        <v>2315979</v>
      </c>
      <c r="M4511" s="2" t="s">
        <v>0</v>
      </c>
      <c r="N4511" s="4" t="s">
        <v>21</v>
      </c>
    </row>
    <row r="4512" spans="1:14" x14ac:dyDescent="0.25">
      <c r="A4512" s="1" t="s">
        <v>361</v>
      </c>
      <c r="B4512" s="2" t="s">
        <v>76</v>
      </c>
      <c r="C4512" s="2" t="s">
        <v>83</v>
      </c>
      <c r="D4512" s="2" t="s">
        <v>84</v>
      </c>
      <c r="E4512" s="2" t="s">
        <v>3950</v>
      </c>
      <c r="F4512" s="2">
        <v>15121509</v>
      </c>
      <c r="G4512" s="2" t="s">
        <v>810</v>
      </c>
      <c r="H4512" s="2">
        <v>3</v>
      </c>
      <c r="I4512" s="2">
        <v>7</v>
      </c>
      <c r="J4512" s="2">
        <v>10</v>
      </c>
      <c r="K4512" s="2">
        <v>12</v>
      </c>
      <c r="L4512" s="3">
        <v>217544.76</v>
      </c>
      <c r="M4512" s="2" t="s">
        <v>0</v>
      </c>
      <c r="N4512" s="4" t="s">
        <v>21</v>
      </c>
    </row>
    <row r="4513" spans="1:14" x14ac:dyDescent="0.25">
      <c r="A4513" s="1" t="s">
        <v>361</v>
      </c>
      <c r="B4513" s="2" t="s">
        <v>76</v>
      </c>
      <c r="C4513" s="2" t="s">
        <v>83</v>
      </c>
      <c r="D4513" s="2" t="s">
        <v>84</v>
      </c>
      <c r="E4513" s="2" t="s">
        <v>3951</v>
      </c>
      <c r="F4513" s="2">
        <v>24131513</v>
      </c>
      <c r="G4513" s="2" t="s">
        <v>810</v>
      </c>
      <c r="H4513" s="2">
        <v>3</v>
      </c>
      <c r="I4513" s="2">
        <v>7</v>
      </c>
      <c r="J4513" s="2">
        <v>10</v>
      </c>
      <c r="K4513" s="2">
        <v>19</v>
      </c>
      <c r="L4513" s="3">
        <v>1953784.6300000001</v>
      </c>
      <c r="M4513" s="2" t="s">
        <v>0</v>
      </c>
      <c r="N4513" s="4" t="s">
        <v>21</v>
      </c>
    </row>
    <row r="4514" spans="1:14" x14ac:dyDescent="0.25">
      <c r="A4514" s="1" t="s">
        <v>361</v>
      </c>
      <c r="B4514" s="2" t="s">
        <v>76</v>
      </c>
      <c r="C4514" s="2" t="s">
        <v>83</v>
      </c>
      <c r="D4514" s="2" t="s">
        <v>84</v>
      </c>
      <c r="E4514" s="2" t="s">
        <v>3952</v>
      </c>
      <c r="F4514" s="2">
        <v>15121514</v>
      </c>
      <c r="G4514" s="2" t="s">
        <v>810</v>
      </c>
      <c r="H4514" s="2">
        <v>3</v>
      </c>
      <c r="I4514" s="2">
        <v>7</v>
      </c>
      <c r="J4514" s="2">
        <v>10</v>
      </c>
      <c r="K4514" s="2">
        <v>100</v>
      </c>
      <c r="L4514" s="3">
        <v>1951750.9999999998</v>
      </c>
      <c r="M4514" s="2" t="s">
        <v>0</v>
      </c>
      <c r="N4514" s="4" t="s">
        <v>21</v>
      </c>
    </row>
    <row r="4515" spans="1:14" x14ac:dyDescent="0.25">
      <c r="A4515" s="1" t="s">
        <v>361</v>
      </c>
      <c r="B4515" s="2" t="s">
        <v>76</v>
      </c>
      <c r="C4515" s="2" t="s">
        <v>83</v>
      </c>
      <c r="D4515" s="2" t="s">
        <v>84</v>
      </c>
      <c r="E4515" s="2" t="s">
        <v>3953</v>
      </c>
      <c r="F4515" s="2">
        <v>15121514</v>
      </c>
      <c r="G4515" s="2" t="s">
        <v>496</v>
      </c>
      <c r="H4515" s="2">
        <v>3</v>
      </c>
      <c r="I4515" s="2">
        <v>7</v>
      </c>
      <c r="J4515" s="2">
        <v>10</v>
      </c>
      <c r="K4515" s="2">
        <v>100</v>
      </c>
      <c r="L4515" s="3">
        <v>1696889</v>
      </c>
      <c r="M4515" s="2" t="s">
        <v>0</v>
      </c>
      <c r="N4515" s="4" t="s">
        <v>21</v>
      </c>
    </row>
    <row r="4516" spans="1:14" x14ac:dyDescent="0.25">
      <c r="A4516" s="1" t="s">
        <v>361</v>
      </c>
      <c r="B4516" s="2" t="s">
        <v>76</v>
      </c>
      <c r="C4516" s="2" t="s">
        <v>83</v>
      </c>
      <c r="D4516" s="2" t="s">
        <v>84</v>
      </c>
      <c r="E4516" s="2" t="s">
        <v>3954</v>
      </c>
      <c r="F4516" s="2">
        <v>15121520</v>
      </c>
      <c r="G4516" s="2" t="s">
        <v>496</v>
      </c>
      <c r="H4516" s="2">
        <v>3</v>
      </c>
      <c r="I4516" s="2">
        <v>7</v>
      </c>
      <c r="J4516" s="2">
        <v>10</v>
      </c>
      <c r="K4516" s="2">
        <v>5</v>
      </c>
      <c r="L4516" s="3">
        <v>936179.05</v>
      </c>
      <c r="M4516" s="2" t="s">
        <v>0</v>
      </c>
      <c r="N4516" s="4" t="s">
        <v>21</v>
      </c>
    </row>
    <row r="4517" spans="1:14" x14ac:dyDescent="0.25">
      <c r="A4517" s="1" t="s">
        <v>361</v>
      </c>
      <c r="B4517" s="2" t="s">
        <v>76</v>
      </c>
      <c r="C4517" s="2" t="s">
        <v>83</v>
      </c>
      <c r="D4517" s="2" t="s">
        <v>84</v>
      </c>
      <c r="E4517" s="2" t="s">
        <v>3955</v>
      </c>
      <c r="F4517" s="2">
        <v>49241704</v>
      </c>
      <c r="G4517" s="2" t="s">
        <v>810</v>
      </c>
      <c r="H4517" s="2">
        <v>3</v>
      </c>
      <c r="I4517" s="2">
        <v>7</v>
      </c>
      <c r="J4517" s="2">
        <v>10</v>
      </c>
      <c r="K4517" s="2">
        <v>3</v>
      </c>
      <c r="L4517" s="3">
        <v>4814596.1399999997</v>
      </c>
      <c r="M4517" s="2" t="s">
        <v>0</v>
      </c>
      <c r="N4517" s="4" t="s">
        <v>21</v>
      </c>
    </row>
    <row r="4518" spans="1:14" x14ac:dyDescent="0.25">
      <c r="A4518" s="1" t="s">
        <v>361</v>
      </c>
      <c r="B4518" s="2" t="s">
        <v>76</v>
      </c>
      <c r="C4518" s="2" t="s">
        <v>83</v>
      </c>
      <c r="D4518" s="2" t="s">
        <v>84</v>
      </c>
      <c r="E4518" s="2" t="s">
        <v>3956</v>
      </c>
      <c r="F4518" s="2">
        <v>23271802</v>
      </c>
      <c r="G4518" s="2" t="s">
        <v>810</v>
      </c>
      <c r="H4518" s="2">
        <v>3</v>
      </c>
      <c r="I4518" s="2">
        <v>7</v>
      </c>
      <c r="J4518" s="2">
        <v>10</v>
      </c>
      <c r="K4518" s="2">
        <v>5</v>
      </c>
      <c r="L4518" s="3">
        <v>44616.800000000003</v>
      </c>
      <c r="M4518" s="2" t="s">
        <v>0</v>
      </c>
      <c r="N4518" s="4" t="s">
        <v>21</v>
      </c>
    </row>
    <row r="4519" spans="1:14" x14ac:dyDescent="0.25">
      <c r="A4519" s="1" t="s">
        <v>361</v>
      </c>
      <c r="B4519" s="2" t="s">
        <v>76</v>
      </c>
      <c r="C4519" s="2" t="s">
        <v>83</v>
      </c>
      <c r="D4519" s="2" t="s">
        <v>84</v>
      </c>
      <c r="E4519" s="2" t="s">
        <v>3957</v>
      </c>
      <c r="F4519" s="2">
        <v>31201601</v>
      </c>
      <c r="G4519" s="2" t="s">
        <v>810</v>
      </c>
      <c r="H4519" s="2">
        <v>3</v>
      </c>
      <c r="I4519" s="2">
        <v>7</v>
      </c>
      <c r="J4519" s="2">
        <v>10</v>
      </c>
      <c r="K4519" s="2">
        <v>30</v>
      </c>
      <c r="L4519" s="3">
        <v>1457263.8</v>
      </c>
      <c r="M4519" s="2" t="s">
        <v>0</v>
      </c>
      <c r="N4519" s="4" t="s">
        <v>21</v>
      </c>
    </row>
    <row r="4520" spans="1:14" x14ac:dyDescent="0.25">
      <c r="A4520" s="1" t="s">
        <v>361</v>
      </c>
      <c r="B4520" s="2" t="s">
        <v>76</v>
      </c>
      <c r="C4520" s="2" t="s">
        <v>83</v>
      </c>
      <c r="D4520" s="2" t="s">
        <v>84</v>
      </c>
      <c r="E4520" s="2" t="s">
        <v>18265</v>
      </c>
      <c r="F4520" s="2">
        <v>31201601</v>
      </c>
      <c r="G4520" s="2" t="s">
        <v>810</v>
      </c>
      <c r="H4520" s="2">
        <v>3</v>
      </c>
      <c r="I4520" s="2">
        <v>7</v>
      </c>
      <c r="J4520" s="2">
        <v>10</v>
      </c>
      <c r="K4520" s="2">
        <v>4</v>
      </c>
      <c r="L4520" s="3">
        <v>78476.320000000007</v>
      </c>
      <c r="M4520" s="2" t="s">
        <v>0</v>
      </c>
      <c r="N4520" s="4" t="s">
        <v>21</v>
      </c>
    </row>
    <row r="4521" spans="1:14" x14ac:dyDescent="0.25">
      <c r="A4521" s="1" t="s">
        <v>361</v>
      </c>
      <c r="B4521" s="2" t="s">
        <v>76</v>
      </c>
      <c r="C4521" s="2" t="s">
        <v>83</v>
      </c>
      <c r="D4521" s="2" t="s">
        <v>84</v>
      </c>
      <c r="E4521" s="2" t="s">
        <v>3958</v>
      </c>
      <c r="F4521" s="2">
        <v>31211510</v>
      </c>
      <c r="G4521" s="2" t="s">
        <v>810</v>
      </c>
      <c r="H4521" s="2">
        <v>3</v>
      </c>
      <c r="I4521" s="2">
        <v>7</v>
      </c>
      <c r="J4521" s="2">
        <v>10</v>
      </c>
      <c r="K4521" s="2">
        <v>12</v>
      </c>
      <c r="L4521" s="3">
        <v>4502397.12</v>
      </c>
      <c r="M4521" s="2" t="s">
        <v>0</v>
      </c>
      <c r="N4521" s="4" t="s">
        <v>21</v>
      </c>
    </row>
    <row r="4522" spans="1:14" x14ac:dyDescent="0.25">
      <c r="A4522" s="1" t="s">
        <v>361</v>
      </c>
      <c r="B4522" s="2" t="s">
        <v>76</v>
      </c>
      <c r="C4522" s="2" t="s">
        <v>83</v>
      </c>
      <c r="D4522" s="2" t="s">
        <v>84</v>
      </c>
      <c r="E4522" s="2" t="s">
        <v>3959</v>
      </c>
      <c r="F4522" s="2">
        <v>31211801</v>
      </c>
      <c r="G4522" s="2" t="s">
        <v>810</v>
      </c>
      <c r="H4522" s="2">
        <v>3</v>
      </c>
      <c r="I4522" s="2">
        <v>7</v>
      </c>
      <c r="J4522" s="2">
        <v>10</v>
      </c>
      <c r="K4522" s="2">
        <v>1</v>
      </c>
      <c r="L4522" s="3">
        <v>328684.94</v>
      </c>
      <c r="M4522" s="2" t="s">
        <v>0</v>
      </c>
      <c r="N4522" s="4" t="s">
        <v>21</v>
      </c>
    </row>
    <row r="4523" spans="1:14" x14ac:dyDescent="0.25">
      <c r="A4523" s="1" t="s">
        <v>361</v>
      </c>
      <c r="B4523" s="2" t="s">
        <v>76</v>
      </c>
      <c r="C4523" s="2" t="s">
        <v>83</v>
      </c>
      <c r="D4523" s="2" t="s">
        <v>84</v>
      </c>
      <c r="E4523" s="2" t="s">
        <v>18266</v>
      </c>
      <c r="F4523" s="2">
        <v>31211704</v>
      </c>
      <c r="G4523" s="2" t="s">
        <v>810</v>
      </c>
      <c r="H4523" s="2">
        <v>3</v>
      </c>
      <c r="I4523" s="2">
        <v>7</v>
      </c>
      <c r="J4523" s="2">
        <v>10</v>
      </c>
      <c r="K4523" s="2">
        <v>5</v>
      </c>
      <c r="L4523" s="3">
        <v>2216459.9500000002</v>
      </c>
      <c r="M4523" s="2" t="s">
        <v>0</v>
      </c>
      <c r="N4523" s="4" t="s">
        <v>21</v>
      </c>
    </row>
    <row r="4524" spans="1:14" x14ac:dyDescent="0.25">
      <c r="A4524" s="1" t="s">
        <v>361</v>
      </c>
      <c r="B4524" s="2" t="s">
        <v>76</v>
      </c>
      <c r="C4524" s="2" t="s">
        <v>83</v>
      </c>
      <c r="D4524" s="2" t="s">
        <v>84</v>
      </c>
      <c r="E4524" s="2" t="s">
        <v>3960</v>
      </c>
      <c r="F4524" s="2">
        <v>31211704</v>
      </c>
      <c r="G4524" s="2" t="s">
        <v>810</v>
      </c>
      <c r="H4524" s="2">
        <v>3</v>
      </c>
      <c r="I4524" s="2">
        <v>7</v>
      </c>
      <c r="J4524" s="2">
        <v>10</v>
      </c>
      <c r="K4524" s="2">
        <v>15</v>
      </c>
      <c r="L4524" s="3">
        <v>9035242.3499999996</v>
      </c>
      <c r="M4524" s="2" t="s">
        <v>0</v>
      </c>
      <c r="N4524" s="4" t="s">
        <v>21</v>
      </c>
    </row>
    <row r="4525" spans="1:14" x14ac:dyDescent="0.25">
      <c r="A4525" s="1" t="s">
        <v>361</v>
      </c>
      <c r="B4525" s="2" t="s">
        <v>76</v>
      </c>
      <c r="C4525" s="2" t="s">
        <v>83</v>
      </c>
      <c r="D4525" s="2" t="s">
        <v>84</v>
      </c>
      <c r="E4525" s="2" t="s">
        <v>3961</v>
      </c>
      <c r="F4525" s="2">
        <v>31211704</v>
      </c>
      <c r="G4525" s="2" t="s">
        <v>810</v>
      </c>
      <c r="H4525" s="2">
        <v>3</v>
      </c>
      <c r="I4525" s="2">
        <v>7</v>
      </c>
      <c r="J4525" s="2">
        <v>10</v>
      </c>
      <c r="K4525" s="2">
        <v>10</v>
      </c>
      <c r="L4525" s="3">
        <v>718861</v>
      </c>
      <c r="M4525" s="2" t="s">
        <v>0</v>
      </c>
      <c r="N4525" s="4" t="s">
        <v>21</v>
      </c>
    </row>
    <row r="4526" spans="1:14" x14ac:dyDescent="0.25">
      <c r="A4526" s="1" t="s">
        <v>361</v>
      </c>
      <c r="B4526" s="2" t="s">
        <v>76</v>
      </c>
      <c r="C4526" s="2" t="s">
        <v>83</v>
      </c>
      <c r="D4526" s="2" t="s">
        <v>84</v>
      </c>
      <c r="E4526" s="2" t="s">
        <v>3962</v>
      </c>
      <c r="F4526" s="2">
        <v>31211704</v>
      </c>
      <c r="G4526" s="2" t="s">
        <v>810</v>
      </c>
      <c r="H4526" s="2">
        <v>3</v>
      </c>
      <c r="I4526" s="2">
        <v>7</v>
      </c>
      <c r="J4526" s="2">
        <v>10</v>
      </c>
      <c r="K4526" s="2">
        <v>5</v>
      </c>
      <c r="L4526" s="3">
        <v>1756636.6500000001</v>
      </c>
      <c r="M4526" s="2" t="s">
        <v>0</v>
      </c>
      <c r="N4526" s="4" t="s">
        <v>21</v>
      </c>
    </row>
    <row r="4527" spans="1:14" x14ac:dyDescent="0.25">
      <c r="A4527" s="1" t="s">
        <v>361</v>
      </c>
      <c r="B4527" s="2" t="s">
        <v>76</v>
      </c>
      <c r="C4527" s="2" t="s">
        <v>83</v>
      </c>
      <c r="D4527" s="2" t="s">
        <v>84</v>
      </c>
      <c r="E4527" s="2" t="s">
        <v>3963</v>
      </c>
      <c r="F4527" s="2">
        <v>31211704</v>
      </c>
      <c r="G4527" s="2" t="s">
        <v>810</v>
      </c>
      <c r="H4527" s="2">
        <v>3</v>
      </c>
      <c r="I4527" s="2">
        <v>7</v>
      </c>
      <c r="J4527" s="2">
        <v>10</v>
      </c>
      <c r="K4527" s="2">
        <v>15</v>
      </c>
      <c r="L4527" s="3">
        <v>6959519.0999999996</v>
      </c>
      <c r="M4527" s="2" t="s">
        <v>0</v>
      </c>
      <c r="N4527" s="4" t="s">
        <v>21</v>
      </c>
    </row>
    <row r="4528" spans="1:14" x14ac:dyDescent="0.25">
      <c r="A4528" s="1" t="s">
        <v>361</v>
      </c>
      <c r="B4528" s="2" t="s">
        <v>76</v>
      </c>
      <c r="C4528" s="2" t="s">
        <v>83</v>
      </c>
      <c r="D4528" s="2" t="s">
        <v>84</v>
      </c>
      <c r="E4528" s="2" t="s">
        <v>3964</v>
      </c>
      <c r="F4528" s="2">
        <v>31211704</v>
      </c>
      <c r="G4528" s="2" t="s">
        <v>810</v>
      </c>
      <c r="H4528" s="2">
        <v>3</v>
      </c>
      <c r="I4528" s="2">
        <v>7</v>
      </c>
      <c r="J4528" s="2">
        <v>10</v>
      </c>
      <c r="K4528" s="2">
        <v>15</v>
      </c>
      <c r="L4528" s="3">
        <v>7247815.2000000002</v>
      </c>
      <c r="M4528" s="2" t="s">
        <v>0</v>
      </c>
      <c r="N4528" s="4" t="s">
        <v>21</v>
      </c>
    </row>
    <row r="4529" spans="1:14" x14ac:dyDescent="0.25">
      <c r="A4529" s="1" t="s">
        <v>361</v>
      </c>
      <c r="B4529" s="2" t="s">
        <v>76</v>
      </c>
      <c r="C4529" s="2" t="s">
        <v>83</v>
      </c>
      <c r="D4529" s="2" t="s">
        <v>84</v>
      </c>
      <c r="E4529" s="2" t="s">
        <v>3965</v>
      </c>
      <c r="F4529" s="2">
        <v>31211704</v>
      </c>
      <c r="G4529" s="2" t="s">
        <v>810</v>
      </c>
      <c r="H4529" s="2">
        <v>3</v>
      </c>
      <c r="I4529" s="2">
        <v>7</v>
      </c>
      <c r="J4529" s="2">
        <v>10</v>
      </c>
      <c r="K4529" s="2">
        <v>15</v>
      </c>
      <c r="L4529" s="3">
        <v>6903311.0999999996</v>
      </c>
      <c r="M4529" s="2" t="s">
        <v>0</v>
      </c>
      <c r="N4529" s="4" t="s">
        <v>21</v>
      </c>
    </row>
    <row r="4530" spans="1:14" x14ac:dyDescent="0.25">
      <c r="A4530" s="1" t="s">
        <v>361</v>
      </c>
      <c r="B4530" s="2" t="s">
        <v>76</v>
      </c>
      <c r="C4530" s="2" t="s">
        <v>83</v>
      </c>
      <c r="D4530" s="2" t="s">
        <v>84</v>
      </c>
      <c r="E4530" s="2" t="s">
        <v>3966</v>
      </c>
      <c r="F4530" s="2">
        <v>31211704</v>
      </c>
      <c r="G4530" s="2" t="s">
        <v>810</v>
      </c>
      <c r="H4530" s="2">
        <v>3</v>
      </c>
      <c r="I4530" s="2">
        <v>7</v>
      </c>
      <c r="J4530" s="2">
        <v>10</v>
      </c>
      <c r="K4530" s="2">
        <v>15</v>
      </c>
      <c r="L4530" s="3">
        <v>6671217.75</v>
      </c>
      <c r="M4530" s="2" t="s">
        <v>0</v>
      </c>
      <c r="N4530" s="4" t="s">
        <v>21</v>
      </c>
    </row>
    <row r="4531" spans="1:14" x14ac:dyDescent="0.25">
      <c r="A4531" s="1" t="s">
        <v>361</v>
      </c>
      <c r="B4531" s="2" t="s">
        <v>76</v>
      </c>
      <c r="C4531" s="2" t="s">
        <v>83</v>
      </c>
      <c r="D4531" s="2" t="s">
        <v>84</v>
      </c>
      <c r="E4531" s="2" t="s">
        <v>3967</v>
      </c>
      <c r="F4531" s="2">
        <v>31211704</v>
      </c>
      <c r="G4531" s="2" t="s">
        <v>810</v>
      </c>
      <c r="H4531" s="2">
        <v>3</v>
      </c>
      <c r="I4531" s="2">
        <v>7</v>
      </c>
      <c r="J4531" s="2">
        <v>10</v>
      </c>
      <c r="K4531" s="2">
        <v>15</v>
      </c>
      <c r="L4531" s="3">
        <v>7305471.4500000002</v>
      </c>
      <c r="M4531" s="2" t="s">
        <v>0</v>
      </c>
      <c r="N4531" s="4" t="s">
        <v>21</v>
      </c>
    </row>
    <row r="4532" spans="1:14" x14ac:dyDescent="0.25">
      <c r="A4532" s="1" t="s">
        <v>361</v>
      </c>
      <c r="B4532" s="2" t="s">
        <v>76</v>
      </c>
      <c r="C4532" s="2" t="s">
        <v>83</v>
      </c>
      <c r="D4532" s="2" t="s">
        <v>84</v>
      </c>
      <c r="E4532" s="2" t="s">
        <v>3968</v>
      </c>
      <c r="F4532" s="2">
        <v>31211704</v>
      </c>
      <c r="G4532" s="2" t="s">
        <v>810</v>
      </c>
      <c r="H4532" s="2">
        <v>3</v>
      </c>
      <c r="I4532" s="2">
        <v>7</v>
      </c>
      <c r="J4532" s="2">
        <v>10</v>
      </c>
      <c r="K4532" s="2">
        <v>15</v>
      </c>
      <c r="L4532" s="3">
        <v>6440588.8500000006</v>
      </c>
      <c r="M4532" s="2" t="s">
        <v>0</v>
      </c>
      <c r="N4532" s="4" t="s">
        <v>21</v>
      </c>
    </row>
    <row r="4533" spans="1:14" x14ac:dyDescent="0.25">
      <c r="A4533" s="1" t="s">
        <v>361</v>
      </c>
      <c r="B4533" s="2" t="s">
        <v>76</v>
      </c>
      <c r="C4533" s="2" t="s">
        <v>83</v>
      </c>
      <c r="D4533" s="2" t="s">
        <v>84</v>
      </c>
      <c r="E4533" s="2" t="s">
        <v>3969</v>
      </c>
      <c r="F4533" s="2">
        <v>31211704</v>
      </c>
      <c r="G4533" s="2" t="s">
        <v>810</v>
      </c>
      <c r="H4533" s="2">
        <v>3</v>
      </c>
      <c r="I4533" s="2">
        <v>7</v>
      </c>
      <c r="J4533" s="2">
        <v>10</v>
      </c>
      <c r="K4533" s="2">
        <v>15</v>
      </c>
      <c r="L4533" s="3">
        <v>6844202.25</v>
      </c>
      <c r="M4533" s="2" t="s">
        <v>0</v>
      </c>
      <c r="N4533" s="4" t="s">
        <v>21</v>
      </c>
    </row>
    <row r="4534" spans="1:14" x14ac:dyDescent="0.25">
      <c r="A4534" s="1" t="s">
        <v>361</v>
      </c>
      <c r="B4534" s="2" t="s">
        <v>76</v>
      </c>
      <c r="C4534" s="2" t="s">
        <v>83</v>
      </c>
      <c r="D4534" s="2" t="s">
        <v>84</v>
      </c>
      <c r="E4534" s="2" t="s">
        <v>3970</v>
      </c>
      <c r="F4534" s="2">
        <v>31211704</v>
      </c>
      <c r="G4534" s="2" t="s">
        <v>810</v>
      </c>
      <c r="H4534" s="2">
        <v>3</v>
      </c>
      <c r="I4534" s="2">
        <v>7</v>
      </c>
      <c r="J4534" s="2">
        <v>10</v>
      </c>
      <c r="K4534" s="2">
        <v>15</v>
      </c>
      <c r="L4534" s="3">
        <v>6267604.7999999998</v>
      </c>
      <c r="M4534" s="2" t="s">
        <v>0</v>
      </c>
      <c r="N4534" s="4" t="s">
        <v>21</v>
      </c>
    </row>
    <row r="4535" spans="1:14" x14ac:dyDescent="0.25">
      <c r="A4535" s="1" t="s">
        <v>361</v>
      </c>
      <c r="B4535" s="2" t="s">
        <v>76</v>
      </c>
      <c r="C4535" s="2" t="s">
        <v>83</v>
      </c>
      <c r="D4535" s="2" t="s">
        <v>84</v>
      </c>
      <c r="E4535" s="2" t="s">
        <v>3971</v>
      </c>
      <c r="F4535" s="2">
        <v>31211704</v>
      </c>
      <c r="G4535" s="2" t="s">
        <v>810</v>
      </c>
      <c r="H4535" s="2">
        <v>3</v>
      </c>
      <c r="I4535" s="2">
        <v>7</v>
      </c>
      <c r="J4535" s="2">
        <v>10</v>
      </c>
      <c r="K4535" s="2">
        <v>15</v>
      </c>
      <c r="L4535" s="3">
        <v>6152287.3499999996</v>
      </c>
      <c r="M4535" s="2" t="s">
        <v>0</v>
      </c>
      <c r="N4535" s="4" t="s">
        <v>21</v>
      </c>
    </row>
    <row r="4536" spans="1:14" x14ac:dyDescent="0.25">
      <c r="A4536" s="1" t="s">
        <v>361</v>
      </c>
      <c r="B4536" s="2" t="s">
        <v>76</v>
      </c>
      <c r="C4536" s="2" t="s">
        <v>83</v>
      </c>
      <c r="D4536" s="2" t="s">
        <v>84</v>
      </c>
      <c r="E4536" s="2" t="s">
        <v>3972</v>
      </c>
      <c r="F4536" s="2">
        <v>31211704</v>
      </c>
      <c r="G4536" s="2" t="s">
        <v>810</v>
      </c>
      <c r="H4536" s="2">
        <v>3</v>
      </c>
      <c r="I4536" s="2">
        <v>7</v>
      </c>
      <c r="J4536" s="2">
        <v>10</v>
      </c>
      <c r="K4536" s="2">
        <v>15</v>
      </c>
      <c r="L4536" s="3">
        <v>6152287.3499999996</v>
      </c>
      <c r="M4536" s="2" t="s">
        <v>0</v>
      </c>
      <c r="N4536" s="4" t="s">
        <v>21</v>
      </c>
    </row>
    <row r="4537" spans="1:14" x14ac:dyDescent="0.25">
      <c r="A4537" s="1" t="s">
        <v>361</v>
      </c>
      <c r="B4537" s="2" t="s">
        <v>76</v>
      </c>
      <c r="C4537" s="2" t="s">
        <v>83</v>
      </c>
      <c r="D4537" s="2" t="s">
        <v>84</v>
      </c>
      <c r="E4537" s="2" t="s">
        <v>3973</v>
      </c>
      <c r="F4537" s="2">
        <v>31211704</v>
      </c>
      <c r="G4537" s="2" t="s">
        <v>810</v>
      </c>
      <c r="H4537" s="2">
        <v>3</v>
      </c>
      <c r="I4537" s="2">
        <v>7</v>
      </c>
      <c r="J4537" s="2">
        <v>10</v>
      </c>
      <c r="K4537" s="2">
        <v>15</v>
      </c>
      <c r="L4537" s="3">
        <v>5979308.7000000002</v>
      </c>
      <c r="M4537" s="2" t="s">
        <v>0</v>
      </c>
      <c r="N4537" s="4" t="s">
        <v>21</v>
      </c>
    </row>
    <row r="4538" spans="1:14" x14ac:dyDescent="0.25">
      <c r="A4538" s="1" t="s">
        <v>361</v>
      </c>
      <c r="B4538" s="2" t="s">
        <v>76</v>
      </c>
      <c r="C4538" s="2" t="s">
        <v>83</v>
      </c>
      <c r="D4538" s="2" t="s">
        <v>84</v>
      </c>
      <c r="E4538" s="2" t="s">
        <v>3974</v>
      </c>
      <c r="F4538" s="2">
        <v>31211704</v>
      </c>
      <c r="G4538" s="2" t="s">
        <v>810</v>
      </c>
      <c r="H4538" s="2">
        <v>3</v>
      </c>
      <c r="I4538" s="2">
        <v>7</v>
      </c>
      <c r="J4538" s="2">
        <v>10</v>
      </c>
      <c r="K4538" s="2">
        <v>5</v>
      </c>
      <c r="L4538" s="3">
        <v>2917406.5500000003</v>
      </c>
      <c r="M4538" s="2" t="s">
        <v>0</v>
      </c>
      <c r="N4538" s="4" t="s">
        <v>21</v>
      </c>
    </row>
    <row r="4539" spans="1:14" x14ac:dyDescent="0.25">
      <c r="A4539" s="1" t="s">
        <v>361</v>
      </c>
      <c r="B4539" s="2" t="s">
        <v>76</v>
      </c>
      <c r="C4539" s="2" t="s">
        <v>83</v>
      </c>
      <c r="D4539" s="2" t="s">
        <v>84</v>
      </c>
      <c r="E4539" s="2" t="s">
        <v>3975</v>
      </c>
      <c r="F4539" s="2">
        <v>31211704</v>
      </c>
      <c r="G4539" s="2" t="s">
        <v>810</v>
      </c>
      <c r="H4539" s="2">
        <v>3</v>
      </c>
      <c r="I4539" s="2">
        <v>7</v>
      </c>
      <c r="J4539" s="2">
        <v>10</v>
      </c>
      <c r="K4539" s="2">
        <v>10</v>
      </c>
      <c r="L4539" s="3">
        <v>4432920.5</v>
      </c>
      <c r="M4539" s="2" t="s">
        <v>0</v>
      </c>
      <c r="N4539" s="4" t="s">
        <v>21</v>
      </c>
    </row>
    <row r="4540" spans="1:14" x14ac:dyDescent="0.25">
      <c r="A4540" s="1" t="s">
        <v>361</v>
      </c>
      <c r="B4540" s="2" t="s">
        <v>76</v>
      </c>
      <c r="C4540" s="2" t="s">
        <v>83</v>
      </c>
      <c r="D4540" s="2" t="s">
        <v>84</v>
      </c>
      <c r="E4540" s="2" t="s">
        <v>3976</v>
      </c>
      <c r="F4540" s="2">
        <v>31201601</v>
      </c>
      <c r="G4540" s="2" t="s">
        <v>810</v>
      </c>
      <c r="H4540" s="2">
        <v>3</v>
      </c>
      <c r="I4540" s="2">
        <v>7</v>
      </c>
      <c r="J4540" s="2">
        <v>10</v>
      </c>
      <c r="K4540" s="2">
        <v>10</v>
      </c>
      <c r="L4540" s="3">
        <v>142972</v>
      </c>
      <c r="M4540" s="2" t="s">
        <v>0</v>
      </c>
      <c r="N4540" s="4" t="s">
        <v>21</v>
      </c>
    </row>
    <row r="4541" spans="1:14" x14ac:dyDescent="0.25">
      <c r="A4541" s="1" t="s">
        <v>361</v>
      </c>
      <c r="B4541" s="2" t="s">
        <v>76</v>
      </c>
      <c r="C4541" s="2" t="s">
        <v>83</v>
      </c>
      <c r="D4541" s="2" t="s">
        <v>84</v>
      </c>
      <c r="E4541" s="2" t="s">
        <v>3977</v>
      </c>
      <c r="F4541" s="2">
        <v>31211703</v>
      </c>
      <c r="G4541" s="2" t="s">
        <v>810</v>
      </c>
      <c r="H4541" s="2">
        <v>3</v>
      </c>
      <c r="I4541" s="2">
        <v>7</v>
      </c>
      <c r="J4541" s="2">
        <v>10</v>
      </c>
      <c r="K4541" s="2">
        <v>5</v>
      </c>
      <c r="L4541" s="3">
        <v>92925.55</v>
      </c>
      <c r="M4541" s="2" t="s">
        <v>0</v>
      </c>
      <c r="N4541" s="4" t="s">
        <v>21</v>
      </c>
    </row>
    <row r="4542" spans="1:14" x14ac:dyDescent="0.25">
      <c r="A4542" s="1" t="s">
        <v>361</v>
      </c>
      <c r="B4542" s="2" t="s">
        <v>86</v>
      </c>
      <c r="C4542" s="2" t="s">
        <v>87</v>
      </c>
      <c r="D4542" s="2" t="s">
        <v>88</v>
      </c>
      <c r="E4542" s="2" t="s">
        <v>3978</v>
      </c>
      <c r="F4542" s="2">
        <v>42132200</v>
      </c>
      <c r="G4542" s="2" t="s">
        <v>810</v>
      </c>
      <c r="H4542" s="2">
        <v>3</v>
      </c>
      <c r="I4542" s="2">
        <v>7</v>
      </c>
      <c r="J4542" s="2">
        <v>10</v>
      </c>
      <c r="K4542" s="2">
        <v>20</v>
      </c>
      <c r="L4542" s="3">
        <v>697738.8</v>
      </c>
      <c r="M4542" s="2" t="s">
        <v>0</v>
      </c>
      <c r="N4542" s="4" t="s">
        <v>21</v>
      </c>
    </row>
    <row r="4543" spans="1:14" x14ac:dyDescent="0.25">
      <c r="A4543" s="1" t="s">
        <v>361</v>
      </c>
      <c r="B4543" s="2" t="s">
        <v>86</v>
      </c>
      <c r="C4543" s="2" t="s">
        <v>90</v>
      </c>
      <c r="D4543" s="2" t="s">
        <v>91</v>
      </c>
      <c r="E4543" s="2" t="s">
        <v>3979</v>
      </c>
      <c r="F4543" s="2">
        <v>48101617</v>
      </c>
      <c r="G4543" s="2" t="s">
        <v>810</v>
      </c>
      <c r="H4543" s="2">
        <v>3</v>
      </c>
      <c r="I4543" s="2">
        <v>7</v>
      </c>
      <c r="J4543" s="2">
        <v>10</v>
      </c>
      <c r="K4543" s="2">
        <v>3</v>
      </c>
      <c r="L4543" s="3">
        <v>9324.69</v>
      </c>
      <c r="M4543" s="2" t="s">
        <v>0</v>
      </c>
      <c r="N4543" s="4" t="s">
        <v>21</v>
      </c>
    </row>
    <row r="4544" spans="1:14" x14ac:dyDescent="0.25">
      <c r="A4544" s="1" t="s">
        <v>361</v>
      </c>
      <c r="B4544" s="2" t="s">
        <v>86</v>
      </c>
      <c r="C4544" s="2" t="s">
        <v>90</v>
      </c>
      <c r="D4544" s="2" t="s">
        <v>91</v>
      </c>
      <c r="E4544" s="2" t="s">
        <v>3980</v>
      </c>
      <c r="F4544" s="2">
        <v>48101617</v>
      </c>
      <c r="G4544" s="2" t="s">
        <v>810</v>
      </c>
      <c r="H4544" s="2">
        <v>3</v>
      </c>
      <c r="I4544" s="2">
        <v>7</v>
      </c>
      <c r="J4544" s="2">
        <v>10</v>
      </c>
      <c r="K4544" s="2">
        <v>3</v>
      </c>
      <c r="L4544" s="3">
        <v>9324.69</v>
      </c>
      <c r="M4544" s="2" t="s">
        <v>0</v>
      </c>
      <c r="N4544" s="4" t="s">
        <v>21</v>
      </c>
    </row>
    <row r="4545" spans="1:14" x14ac:dyDescent="0.25">
      <c r="A4545" s="1" t="s">
        <v>361</v>
      </c>
      <c r="B4545" s="2" t="s">
        <v>86</v>
      </c>
      <c r="C4545" s="2" t="s">
        <v>90</v>
      </c>
      <c r="D4545" s="2" t="s">
        <v>91</v>
      </c>
      <c r="E4545" s="2" t="s">
        <v>18267</v>
      </c>
      <c r="F4545" s="2">
        <v>60121602</v>
      </c>
      <c r="G4545" s="2" t="s">
        <v>810</v>
      </c>
      <c r="H4545" s="2">
        <v>3</v>
      </c>
      <c r="I4545" s="2">
        <v>7</v>
      </c>
      <c r="J4545" s="2">
        <v>10</v>
      </c>
      <c r="K4545" s="2">
        <v>4</v>
      </c>
      <c r="L4545" s="3">
        <v>2098299.6</v>
      </c>
      <c r="M4545" s="2" t="s">
        <v>0</v>
      </c>
      <c r="N4545" s="4" t="s">
        <v>21</v>
      </c>
    </row>
    <row r="4546" spans="1:14" x14ac:dyDescent="0.25">
      <c r="A4546" s="1" t="s">
        <v>361</v>
      </c>
      <c r="B4546" s="2" t="s">
        <v>86</v>
      </c>
      <c r="C4546" s="2" t="s">
        <v>90</v>
      </c>
      <c r="D4546" s="2" t="s">
        <v>91</v>
      </c>
      <c r="E4546" s="2" t="s">
        <v>18268</v>
      </c>
      <c r="F4546" s="2">
        <v>60121602</v>
      </c>
      <c r="G4546" s="2" t="s">
        <v>810</v>
      </c>
      <c r="H4546" s="2">
        <v>3</v>
      </c>
      <c r="I4546" s="2">
        <v>7</v>
      </c>
      <c r="J4546" s="2">
        <v>10</v>
      </c>
      <c r="K4546" s="2">
        <v>4</v>
      </c>
      <c r="L4546" s="3">
        <v>1352316.48</v>
      </c>
      <c r="M4546" s="2" t="s">
        <v>0</v>
      </c>
      <c r="N4546" s="4" t="s">
        <v>21</v>
      </c>
    </row>
    <row r="4547" spans="1:14" x14ac:dyDescent="0.25">
      <c r="A4547" s="1" t="s">
        <v>361</v>
      </c>
      <c r="B4547" s="2" t="s">
        <v>86</v>
      </c>
      <c r="C4547" s="2" t="s">
        <v>90</v>
      </c>
      <c r="D4547" s="2" t="s">
        <v>91</v>
      </c>
      <c r="E4547" s="2" t="s">
        <v>3981</v>
      </c>
      <c r="F4547" s="2">
        <v>41121500</v>
      </c>
      <c r="G4547" s="2" t="s">
        <v>810</v>
      </c>
      <c r="H4547" s="2">
        <v>3</v>
      </c>
      <c r="I4547" s="2">
        <v>7</v>
      </c>
      <c r="J4547" s="2">
        <v>10</v>
      </c>
      <c r="K4547" s="2">
        <v>1</v>
      </c>
      <c r="L4547" s="3">
        <v>579092.53</v>
      </c>
      <c r="M4547" s="2" t="s">
        <v>0</v>
      </c>
      <c r="N4547" s="4" t="s">
        <v>21</v>
      </c>
    </row>
    <row r="4548" spans="1:14" x14ac:dyDescent="0.25">
      <c r="A4548" s="1" t="s">
        <v>361</v>
      </c>
      <c r="B4548" s="2" t="s">
        <v>86</v>
      </c>
      <c r="C4548" s="2" t="s">
        <v>90</v>
      </c>
      <c r="D4548" s="2" t="s">
        <v>91</v>
      </c>
      <c r="E4548" s="2" t="s">
        <v>3982</v>
      </c>
      <c r="F4548" s="2">
        <v>31261601</v>
      </c>
      <c r="G4548" s="2" t="s">
        <v>810</v>
      </c>
      <c r="H4548" s="2">
        <v>3</v>
      </c>
      <c r="I4548" s="2">
        <v>7</v>
      </c>
      <c r="J4548" s="2">
        <v>10</v>
      </c>
      <c r="K4548" s="2">
        <v>10</v>
      </c>
      <c r="L4548" s="3">
        <v>426168.8</v>
      </c>
      <c r="M4548" s="2" t="s">
        <v>0</v>
      </c>
      <c r="N4548" s="4" t="s">
        <v>21</v>
      </c>
    </row>
    <row r="4549" spans="1:14" x14ac:dyDescent="0.25">
      <c r="A4549" s="1" t="s">
        <v>361</v>
      </c>
      <c r="B4549" s="2" t="s">
        <v>86</v>
      </c>
      <c r="C4549" s="2" t="s">
        <v>90</v>
      </c>
      <c r="D4549" s="2" t="s">
        <v>91</v>
      </c>
      <c r="E4549" s="2" t="s">
        <v>3983</v>
      </c>
      <c r="F4549" s="2">
        <v>31261601</v>
      </c>
      <c r="G4549" s="2" t="s">
        <v>810</v>
      </c>
      <c r="H4549" s="2">
        <v>3</v>
      </c>
      <c r="I4549" s="2">
        <v>7</v>
      </c>
      <c r="J4549" s="2">
        <v>10</v>
      </c>
      <c r="K4549" s="2">
        <v>10</v>
      </c>
      <c r="L4549" s="3">
        <v>402103.1</v>
      </c>
      <c r="M4549" s="2" t="s">
        <v>0</v>
      </c>
      <c r="N4549" s="4" t="s">
        <v>21</v>
      </c>
    </row>
    <row r="4550" spans="1:14" x14ac:dyDescent="0.25">
      <c r="A4550" s="1" t="s">
        <v>361</v>
      </c>
      <c r="B4550" s="2" t="s">
        <v>86</v>
      </c>
      <c r="C4550" s="2" t="s">
        <v>90</v>
      </c>
      <c r="D4550" s="2" t="s">
        <v>91</v>
      </c>
      <c r="E4550" s="2" t="s">
        <v>3983</v>
      </c>
      <c r="F4550" s="2">
        <v>31261601</v>
      </c>
      <c r="G4550" s="2" t="s">
        <v>810</v>
      </c>
      <c r="H4550" s="2">
        <v>3</v>
      </c>
      <c r="I4550" s="2">
        <v>7</v>
      </c>
      <c r="J4550" s="2">
        <v>10</v>
      </c>
      <c r="K4550" s="2">
        <v>10</v>
      </c>
      <c r="L4550" s="3">
        <v>415427.2</v>
      </c>
      <c r="M4550" s="2" t="s">
        <v>0</v>
      </c>
      <c r="N4550" s="4" t="s">
        <v>21</v>
      </c>
    </row>
    <row r="4551" spans="1:14" x14ac:dyDescent="0.25">
      <c r="A4551" s="1" t="s">
        <v>361</v>
      </c>
      <c r="B4551" s="2" t="s">
        <v>86</v>
      </c>
      <c r="C4551" s="2" t="s">
        <v>90</v>
      </c>
      <c r="D4551" s="2" t="s">
        <v>91</v>
      </c>
      <c r="E4551" s="2" t="s">
        <v>3983</v>
      </c>
      <c r="F4551" s="2">
        <v>31261601</v>
      </c>
      <c r="G4551" s="2" t="s">
        <v>810</v>
      </c>
      <c r="H4551" s="2">
        <v>3</v>
      </c>
      <c r="I4551" s="2">
        <v>7</v>
      </c>
      <c r="J4551" s="2">
        <v>10</v>
      </c>
      <c r="K4551" s="2">
        <v>10</v>
      </c>
      <c r="L4551" s="3">
        <v>416467.9</v>
      </c>
      <c r="M4551" s="2" t="s">
        <v>0</v>
      </c>
      <c r="N4551" s="4" t="s">
        <v>21</v>
      </c>
    </row>
    <row r="4552" spans="1:14" x14ac:dyDescent="0.25">
      <c r="A4552" s="1" t="s">
        <v>361</v>
      </c>
      <c r="B4552" s="2" t="s">
        <v>86</v>
      </c>
      <c r="C4552" s="2" t="s">
        <v>90</v>
      </c>
      <c r="D4552" s="2" t="s">
        <v>91</v>
      </c>
      <c r="E4552" s="2" t="s">
        <v>3983</v>
      </c>
      <c r="F4552" s="2">
        <v>31261601</v>
      </c>
      <c r="G4552" s="2" t="s">
        <v>810</v>
      </c>
      <c r="H4552" s="2">
        <v>3</v>
      </c>
      <c r="I4552" s="2">
        <v>7</v>
      </c>
      <c r="J4552" s="2">
        <v>10</v>
      </c>
      <c r="K4552" s="2">
        <v>10</v>
      </c>
      <c r="L4552" s="3">
        <v>402103.1</v>
      </c>
      <c r="M4552" s="2" t="s">
        <v>0</v>
      </c>
      <c r="N4552" s="4" t="s">
        <v>21</v>
      </c>
    </row>
    <row r="4553" spans="1:14" x14ac:dyDescent="0.25">
      <c r="A4553" s="1" t="s">
        <v>361</v>
      </c>
      <c r="B4553" s="2" t="s">
        <v>86</v>
      </c>
      <c r="C4553" s="2" t="s">
        <v>246</v>
      </c>
      <c r="D4553" s="2" t="s">
        <v>247</v>
      </c>
      <c r="E4553" s="2" t="s">
        <v>3984</v>
      </c>
      <c r="F4553" s="2">
        <v>41104017</v>
      </c>
      <c r="G4553" s="2" t="s">
        <v>810</v>
      </c>
      <c r="H4553" s="2">
        <v>3</v>
      </c>
      <c r="I4553" s="2">
        <v>7</v>
      </c>
      <c r="J4553" s="2">
        <v>10</v>
      </c>
      <c r="K4553" s="2">
        <v>1</v>
      </c>
      <c r="L4553" s="3">
        <v>295891.46000000002</v>
      </c>
      <c r="M4553" s="2" t="s">
        <v>0</v>
      </c>
      <c r="N4553" s="4" t="s">
        <v>21</v>
      </c>
    </row>
    <row r="4554" spans="1:14" x14ac:dyDescent="0.25">
      <c r="A4554" s="1" t="s">
        <v>361</v>
      </c>
      <c r="B4554" s="2" t="s">
        <v>86</v>
      </c>
      <c r="C4554" s="2" t="s">
        <v>246</v>
      </c>
      <c r="D4554" s="2" t="s">
        <v>247</v>
      </c>
      <c r="E4554" s="2" t="s">
        <v>3985</v>
      </c>
      <c r="F4554" s="2">
        <v>41104017</v>
      </c>
      <c r="G4554" s="2" t="s">
        <v>810</v>
      </c>
      <c r="H4554" s="2">
        <v>3</v>
      </c>
      <c r="I4554" s="2">
        <v>7</v>
      </c>
      <c r="J4554" s="2">
        <v>10</v>
      </c>
      <c r="K4554" s="2">
        <v>5</v>
      </c>
      <c r="L4554" s="3">
        <v>2144675.7999999998</v>
      </c>
      <c r="M4554" s="2" t="s">
        <v>0</v>
      </c>
      <c r="N4554" s="4" t="s">
        <v>21</v>
      </c>
    </row>
    <row r="4555" spans="1:14" x14ac:dyDescent="0.25">
      <c r="A4555" s="1" t="s">
        <v>361</v>
      </c>
      <c r="B4555" s="2" t="s">
        <v>86</v>
      </c>
      <c r="C4555" s="2" t="s">
        <v>93</v>
      </c>
      <c r="D4555" s="2" t="s">
        <v>94</v>
      </c>
      <c r="E4555" s="2" t="s">
        <v>3986</v>
      </c>
      <c r="F4555" s="2">
        <v>10141601</v>
      </c>
      <c r="G4555" s="2" t="s">
        <v>810</v>
      </c>
      <c r="H4555" s="2">
        <v>3</v>
      </c>
      <c r="I4555" s="2">
        <v>7</v>
      </c>
      <c r="J4555" s="2">
        <v>10</v>
      </c>
      <c r="K4555" s="2">
        <v>2</v>
      </c>
      <c r="L4555" s="3">
        <v>3939.7</v>
      </c>
      <c r="M4555" s="2" t="s">
        <v>0</v>
      </c>
      <c r="N4555" s="4" t="s">
        <v>21</v>
      </c>
    </row>
    <row r="4556" spans="1:14" x14ac:dyDescent="0.25">
      <c r="A4556" s="1" t="s">
        <v>361</v>
      </c>
      <c r="B4556" s="2" t="s">
        <v>86</v>
      </c>
      <c r="C4556" s="2" t="s">
        <v>93</v>
      </c>
      <c r="D4556" s="2" t="s">
        <v>94</v>
      </c>
      <c r="E4556" s="2" t="s">
        <v>3987</v>
      </c>
      <c r="F4556" s="2">
        <v>10141601</v>
      </c>
      <c r="G4556" s="2" t="s">
        <v>810</v>
      </c>
      <c r="H4556" s="2">
        <v>3</v>
      </c>
      <c r="I4556" s="2">
        <v>7</v>
      </c>
      <c r="J4556" s="2">
        <v>10</v>
      </c>
      <c r="K4556" s="2">
        <v>2</v>
      </c>
      <c r="L4556" s="3">
        <v>4137.4799999999996</v>
      </c>
      <c r="M4556" s="2" t="s">
        <v>0</v>
      </c>
      <c r="N4556" s="4" t="s">
        <v>21</v>
      </c>
    </row>
    <row r="4557" spans="1:14" x14ac:dyDescent="0.25">
      <c r="A4557" s="1" t="s">
        <v>361</v>
      </c>
      <c r="B4557" s="2" t="s">
        <v>86</v>
      </c>
      <c r="C4557" s="2" t="s">
        <v>93</v>
      </c>
      <c r="D4557" s="2" t="s">
        <v>94</v>
      </c>
      <c r="E4557" s="2" t="s">
        <v>3988</v>
      </c>
      <c r="F4557" s="2">
        <v>10141601</v>
      </c>
      <c r="G4557" s="2" t="s">
        <v>810</v>
      </c>
      <c r="H4557" s="2">
        <v>3</v>
      </c>
      <c r="I4557" s="2">
        <v>7</v>
      </c>
      <c r="J4557" s="2">
        <v>10</v>
      </c>
      <c r="K4557" s="2">
        <v>1</v>
      </c>
      <c r="L4557" s="3">
        <v>3870.36</v>
      </c>
      <c r="M4557" s="2" t="s">
        <v>0</v>
      </c>
      <c r="N4557" s="4" t="s">
        <v>21</v>
      </c>
    </row>
    <row r="4558" spans="1:14" x14ac:dyDescent="0.25">
      <c r="A4558" s="1" t="s">
        <v>361</v>
      </c>
      <c r="B4558" s="2" t="s">
        <v>86</v>
      </c>
      <c r="C4558" s="2" t="s">
        <v>93</v>
      </c>
      <c r="D4558" s="2" t="s">
        <v>94</v>
      </c>
      <c r="E4558" s="2" t="s">
        <v>3989</v>
      </c>
      <c r="F4558" s="2">
        <v>10141601</v>
      </c>
      <c r="G4558" s="2" t="s">
        <v>810</v>
      </c>
      <c r="H4558" s="2">
        <v>3</v>
      </c>
      <c r="I4558" s="2">
        <v>7</v>
      </c>
      <c r="J4558" s="2">
        <v>10</v>
      </c>
      <c r="K4558" s="2">
        <v>1</v>
      </c>
      <c r="L4558" s="3">
        <v>3870.36</v>
      </c>
      <c r="M4558" s="2" t="s">
        <v>0</v>
      </c>
      <c r="N4558" s="4" t="s">
        <v>21</v>
      </c>
    </row>
    <row r="4559" spans="1:14" x14ac:dyDescent="0.25">
      <c r="A4559" s="1" t="s">
        <v>361</v>
      </c>
      <c r="B4559" s="2" t="s">
        <v>86</v>
      </c>
      <c r="C4559" s="2" t="s">
        <v>93</v>
      </c>
      <c r="D4559" s="2" t="s">
        <v>94</v>
      </c>
      <c r="E4559" s="2" t="s">
        <v>3989</v>
      </c>
      <c r="F4559" s="2">
        <v>10141601</v>
      </c>
      <c r="G4559" s="2" t="s">
        <v>810</v>
      </c>
      <c r="H4559" s="2">
        <v>3</v>
      </c>
      <c r="I4559" s="2">
        <v>7</v>
      </c>
      <c r="J4559" s="2">
        <v>10</v>
      </c>
      <c r="K4559" s="2">
        <v>1</v>
      </c>
      <c r="L4559" s="3">
        <v>3870.36</v>
      </c>
      <c r="M4559" s="2" t="s">
        <v>0</v>
      </c>
      <c r="N4559" s="4" t="s">
        <v>21</v>
      </c>
    </row>
    <row r="4560" spans="1:14" x14ac:dyDescent="0.25">
      <c r="A4560" s="1" t="s">
        <v>361</v>
      </c>
      <c r="B4560" s="2" t="s">
        <v>86</v>
      </c>
      <c r="C4560" s="2" t="s">
        <v>93</v>
      </c>
      <c r="D4560" s="2" t="s">
        <v>94</v>
      </c>
      <c r="E4560" s="2" t="s">
        <v>3990</v>
      </c>
      <c r="F4560" s="2">
        <v>10141601</v>
      </c>
      <c r="G4560" s="2" t="s">
        <v>810</v>
      </c>
      <c r="H4560" s="2">
        <v>3</v>
      </c>
      <c r="I4560" s="2">
        <v>7</v>
      </c>
      <c r="J4560" s="2">
        <v>10</v>
      </c>
      <c r="K4560" s="2">
        <v>1</v>
      </c>
      <c r="L4560" s="3">
        <v>3870.36</v>
      </c>
      <c r="M4560" s="2" t="s">
        <v>0</v>
      </c>
      <c r="N4560" s="4" t="s">
        <v>21</v>
      </c>
    </row>
    <row r="4561" spans="1:14" x14ac:dyDescent="0.25">
      <c r="A4561" s="1" t="s">
        <v>361</v>
      </c>
      <c r="B4561" s="2" t="s">
        <v>86</v>
      </c>
      <c r="C4561" s="2" t="s">
        <v>93</v>
      </c>
      <c r="D4561" s="2" t="s">
        <v>94</v>
      </c>
      <c r="E4561" s="2" t="s">
        <v>3991</v>
      </c>
      <c r="F4561" s="2">
        <v>10141601</v>
      </c>
      <c r="G4561" s="2" t="s">
        <v>810</v>
      </c>
      <c r="H4561" s="2">
        <v>3</v>
      </c>
      <c r="I4561" s="2">
        <v>7</v>
      </c>
      <c r="J4561" s="2">
        <v>10</v>
      </c>
      <c r="K4561" s="2">
        <v>1</v>
      </c>
      <c r="L4561" s="3">
        <v>3870.36</v>
      </c>
      <c r="M4561" s="2" t="s">
        <v>0</v>
      </c>
      <c r="N4561" s="4" t="s">
        <v>21</v>
      </c>
    </row>
    <row r="4562" spans="1:14" x14ac:dyDescent="0.25">
      <c r="A4562" s="1" t="s">
        <v>361</v>
      </c>
      <c r="B4562" s="2" t="s">
        <v>86</v>
      </c>
      <c r="C4562" s="2" t="s">
        <v>93</v>
      </c>
      <c r="D4562" s="2" t="s">
        <v>94</v>
      </c>
      <c r="E4562" s="2" t="s">
        <v>18269</v>
      </c>
      <c r="F4562" s="2">
        <v>23151806</v>
      </c>
      <c r="G4562" s="2" t="s">
        <v>810</v>
      </c>
      <c r="H4562" s="2">
        <v>3</v>
      </c>
      <c r="I4562" s="2">
        <v>7</v>
      </c>
      <c r="J4562" s="2">
        <v>10</v>
      </c>
      <c r="K4562" s="2">
        <v>10</v>
      </c>
      <c r="L4562" s="3">
        <v>742560.70000000007</v>
      </c>
      <c r="M4562" s="2" t="s">
        <v>0</v>
      </c>
      <c r="N4562" s="4" t="s">
        <v>21</v>
      </c>
    </row>
    <row r="4563" spans="1:14" x14ac:dyDescent="0.25">
      <c r="A4563" s="1" t="s">
        <v>361</v>
      </c>
      <c r="B4563" s="2" t="s">
        <v>86</v>
      </c>
      <c r="C4563" s="2" t="s">
        <v>93</v>
      </c>
      <c r="D4563" s="2" t="s">
        <v>94</v>
      </c>
      <c r="E4563" s="2" t="s">
        <v>3992</v>
      </c>
      <c r="F4563" s="2">
        <v>31201500</v>
      </c>
      <c r="G4563" s="2" t="s">
        <v>810</v>
      </c>
      <c r="H4563" s="2">
        <v>3</v>
      </c>
      <c r="I4563" s="2">
        <v>7</v>
      </c>
      <c r="J4563" s="2">
        <v>10</v>
      </c>
      <c r="K4563" s="2">
        <v>5</v>
      </c>
      <c r="L4563" s="3">
        <v>87682.25</v>
      </c>
      <c r="M4563" s="2" t="s">
        <v>0</v>
      </c>
      <c r="N4563" s="4" t="s">
        <v>21</v>
      </c>
    </row>
    <row r="4564" spans="1:14" x14ac:dyDescent="0.25">
      <c r="A4564" s="1" t="s">
        <v>361</v>
      </c>
      <c r="B4564" s="2" t="s">
        <v>86</v>
      </c>
      <c r="C4564" s="2" t="s">
        <v>93</v>
      </c>
      <c r="D4564" s="2" t="s">
        <v>94</v>
      </c>
      <c r="E4564" s="2" t="s">
        <v>3993</v>
      </c>
      <c r="F4564" s="2">
        <v>31201513</v>
      </c>
      <c r="G4564" s="2" t="s">
        <v>810</v>
      </c>
      <c r="H4564" s="2">
        <v>3</v>
      </c>
      <c r="I4564" s="2">
        <v>7</v>
      </c>
      <c r="J4564" s="2">
        <v>10</v>
      </c>
      <c r="K4564" s="2">
        <v>2</v>
      </c>
      <c r="L4564" s="3">
        <v>479931.84</v>
      </c>
      <c r="M4564" s="2" t="s">
        <v>0</v>
      </c>
      <c r="N4564" s="4" t="s">
        <v>21</v>
      </c>
    </row>
    <row r="4565" spans="1:14" x14ac:dyDescent="0.25">
      <c r="A4565" s="1" t="s">
        <v>361</v>
      </c>
      <c r="B4565" s="2" t="s">
        <v>86</v>
      </c>
      <c r="C4565" s="2" t="s">
        <v>93</v>
      </c>
      <c r="D4565" s="2" t="s">
        <v>94</v>
      </c>
      <c r="E4565" s="2" t="s">
        <v>3994</v>
      </c>
      <c r="F4565" s="2">
        <v>31201512</v>
      </c>
      <c r="G4565" s="2" t="s">
        <v>810</v>
      </c>
      <c r="H4565" s="2">
        <v>3</v>
      </c>
      <c r="I4565" s="2">
        <v>7</v>
      </c>
      <c r="J4565" s="2">
        <v>10</v>
      </c>
      <c r="K4565" s="2">
        <v>10</v>
      </c>
      <c r="L4565" s="3">
        <v>223638.80000000002</v>
      </c>
      <c r="M4565" s="2" t="s">
        <v>0</v>
      </c>
      <c r="N4565" s="4" t="s">
        <v>21</v>
      </c>
    </row>
    <row r="4566" spans="1:14" x14ac:dyDescent="0.25">
      <c r="A4566" s="1" t="s">
        <v>361</v>
      </c>
      <c r="B4566" s="2" t="s">
        <v>86</v>
      </c>
      <c r="C4566" s="2" t="s">
        <v>93</v>
      </c>
      <c r="D4566" s="2" t="s">
        <v>94</v>
      </c>
      <c r="E4566" s="2" t="s">
        <v>3995</v>
      </c>
      <c r="F4566" s="2">
        <v>31201518</v>
      </c>
      <c r="G4566" s="2" t="s">
        <v>810</v>
      </c>
      <c r="H4566" s="2">
        <v>3</v>
      </c>
      <c r="I4566" s="2">
        <v>7</v>
      </c>
      <c r="J4566" s="2">
        <v>10</v>
      </c>
      <c r="K4566" s="2">
        <v>5</v>
      </c>
      <c r="L4566" s="3">
        <v>174871.25</v>
      </c>
      <c r="M4566" s="2" t="s">
        <v>0</v>
      </c>
      <c r="N4566" s="4" t="s">
        <v>21</v>
      </c>
    </row>
    <row r="4567" spans="1:14" x14ac:dyDescent="0.25">
      <c r="A4567" s="1" t="s">
        <v>361</v>
      </c>
      <c r="B4567" s="2" t="s">
        <v>86</v>
      </c>
      <c r="C4567" s="2" t="s">
        <v>93</v>
      </c>
      <c r="D4567" s="2" t="s">
        <v>94</v>
      </c>
      <c r="E4567" s="2" t="s">
        <v>3996</v>
      </c>
      <c r="F4567" s="2">
        <v>31201516</v>
      </c>
      <c r="G4567" s="2" t="s">
        <v>810</v>
      </c>
      <c r="H4567" s="2">
        <v>3</v>
      </c>
      <c r="I4567" s="2">
        <v>7</v>
      </c>
      <c r="J4567" s="2">
        <v>10</v>
      </c>
      <c r="K4567" s="2">
        <v>1</v>
      </c>
      <c r="L4567" s="3">
        <v>383242.07</v>
      </c>
      <c r="M4567" s="2" t="s">
        <v>0</v>
      </c>
      <c r="N4567" s="4" t="s">
        <v>21</v>
      </c>
    </row>
    <row r="4568" spans="1:14" x14ac:dyDescent="0.25">
      <c r="A4568" s="1" t="s">
        <v>361</v>
      </c>
      <c r="B4568" s="2" t="s">
        <v>86</v>
      </c>
      <c r="C4568" s="2" t="s">
        <v>93</v>
      </c>
      <c r="D4568" s="2" t="s">
        <v>94</v>
      </c>
      <c r="E4568" s="2" t="s">
        <v>3997</v>
      </c>
      <c r="F4568" s="2">
        <v>31201532</v>
      </c>
      <c r="G4568" s="2" t="s">
        <v>810</v>
      </c>
      <c r="H4568" s="2">
        <v>3</v>
      </c>
      <c r="I4568" s="2">
        <v>7</v>
      </c>
      <c r="J4568" s="2">
        <v>10</v>
      </c>
      <c r="K4568" s="2">
        <v>30</v>
      </c>
      <c r="L4568" s="3">
        <v>44331.6</v>
      </c>
      <c r="M4568" s="2" t="s">
        <v>0</v>
      </c>
      <c r="N4568" s="4" t="s">
        <v>21</v>
      </c>
    </row>
    <row r="4569" spans="1:14" x14ac:dyDescent="0.25">
      <c r="A4569" s="1" t="s">
        <v>361</v>
      </c>
      <c r="B4569" s="2" t="s">
        <v>86</v>
      </c>
      <c r="C4569" s="2" t="s">
        <v>93</v>
      </c>
      <c r="D4569" s="2" t="s">
        <v>94</v>
      </c>
      <c r="E4569" s="2" t="s">
        <v>3998</v>
      </c>
      <c r="F4569" s="2">
        <v>39121718</v>
      </c>
      <c r="G4569" s="2" t="s">
        <v>810</v>
      </c>
      <c r="H4569" s="2">
        <v>3</v>
      </c>
      <c r="I4569" s="2">
        <v>7</v>
      </c>
      <c r="J4569" s="2">
        <v>10</v>
      </c>
      <c r="K4569" s="2">
        <v>1</v>
      </c>
      <c r="L4569" s="3">
        <v>8166.42</v>
      </c>
      <c r="M4569" s="2" t="s">
        <v>0</v>
      </c>
      <c r="N4569" s="4" t="s">
        <v>21</v>
      </c>
    </row>
    <row r="4570" spans="1:14" x14ac:dyDescent="0.25">
      <c r="A4570" s="1" t="s">
        <v>361</v>
      </c>
      <c r="B4570" s="2" t="s">
        <v>86</v>
      </c>
      <c r="C4570" s="2" t="s">
        <v>93</v>
      </c>
      <c r="D4570" s="2" t="s">
        <v>94</v>
      </c>
      <c r="E4570" s="2" t="s">
        <v>3999</v>
      </c>
      <c r="F4570" s="2">
        <v>39121718</v>
      </c>
      <c r="G4570" s="2" t="s">
        <v>810</v>
      </c>
      <c r="H4570" s="2">
        <v>3</v>
      </c>
      <c r="I4570" s="2">
        <v>7</v>
      </c>
      <c r="J4570" s="2">
        <v>10</v>
      </c>
      <c r="K4570" s="2">
        <v>1</v>
      </c>
      <c r="L4570" s="3">
        <v>8166.42</v>
      </c>
      <c r="M4570" s="2" t="s">
        <v>0</v>
      </c>
      <c r="N4570" s="4" t="s">
        <v>21</v>
      </c>
    </row>
    <row r="4571" spans="1:14" x14ac:dyDescent="0.25">
      <c r="A4571" s="1" t="s">
        <v>361</v>
      </c>
      <c r="B4571" s="2" t="s">
        <v>86</v>
      </c>
      <c r="C4571" s="2" t="s">
        <v>93</v>
      </c>
      <c r="D4571" s="2" t="s">
        <v>94</v>
      </c>
      <c r="E4571" s="2" t="s">
        <v>4000</v>
      </c>
      <c r="F4571" s="2">
        <v>39121718</v>
      </c>
      <c r="G4571" s="2" t="s">
        <v>810</v>
      </c>
      <c r="H4571" s="2">
        <v>3</v>
      </c>
      <c r="I4571" s="2">
        <v>7</v>
      </c>
      <c r="J4571" s="2">
        <v>10</v>
      </c>
      <c r="K4571" s="2">
        <v>1</v>
      </c>
      <c r="L4571" s="3">
        <v>8166.42</v>
      </c>
      <c r="M4571" s="2" t="s">
        <v>0</v>
      </c>
      <c r="N4571" s="4" t="s">
        <v>21</v>
      </c>
    </row>
    <row r="4572" spans="1:14" x14ac:dyDescent="0.25">
      <c r="A4572" s="1" t="s">
        <v>361</v>
      </c>
      <c r="B4572" s="2" t="s">
        <v>86</v>
      </c>
      <c r="C4572" s="2" t="s">
        <v>93</v>
      </c>
      <c r="D4572" s="2" t="s">
        <v>94</v>
      </c>
      <c r="E4572" s="2" t="s">
        <v>4001</v>
      </c>
      <c r="F4572" s="2">
        <v>39121718</v>
      </c>
      <c r="G4572" s="2" t="s">
        <v>810</v>
      </c>
      <c r="H4572" s="2">
        <v>3</v>
      </c>
      <c r="I4572" s="2">
        <v>7</v>
      </c>
      <c r="J4572" s="2">
        <v>10</v>
      </c>
      <c r="K4572" s="2">
        <v>2</v>
      </c>
      <c r="L4572" s="3">
        <v>692262.86</v>
      </c>
      <c r="M4572" s="2" t="s">
        <v>0</v>
      </c>
      <c r="N4572" s="4" t="s">
        <v>21</v>
      </c>
    </row>
    <row r="4573" spans="1:14" x14ac:dyDescent="0.25">
      <c r="A4573" s="1" t="s">
        <v>361</v>
      </c>
      <c r="B4573" s="2" t="s">
        <v>86</v>
      </c>
      <c r="C4573" s="2" t="s">
        <v>93</v>
      </c>
      <c r="D4573" s="2" t="s">
        <v>94</v>
      </c>
      <c r="E4573" s="2" t="s">
        <v>4002</v>
      </c>
      <c r="F4573" s="2">
        <v>39121721</v>
      </c>
      <c r="G4573" s="2" t="s">
        <v>810</v>
      </c>
      <c r="H4573" s="2">
        <v>3</v>
      </c>
      <c r="I4573" s="2">
        <v>7</v>
      </c>
      <c r="J4573" s="2">
        <v>10</v>
      </c>
      <c r="K4573" s="2">
        <v>15</v>
      </c>
      <c r="L4573" s="3">
        <v>14771.849999999999</v>
      </c>
      <c r="M4573" s="2" t="s">
        <v>0</v>
      </c>
      <c r="N4573" s="4" t="s">
        <v>21</v>
      </c>
    </row>
    <row r="4574" spans="1:14" x14ac:dyDescent="0.25">
      <c r="A4574" s="1" t="s">
        <v>361</v>
      </c>
      <c r="B4574" s="2" t="s">
        <v>86</v>
      </c>
      <c r="C4574" s="2" t="s">
        <v>93</v>
      </c>
      <c r="D4574" s="2" t="s">
        <v>94</v>
      </c>
      <c r="E4574" s="2" t="s">
        <v>4003</v>
      </c>
      <c r="F4574" s="2">
        <v>39121721</v>
      </c>
      <c r="G4574" s="2" t="s">
        <v>810</v>
      </c>
      <c r="H4574" s="2">
        <v>3</v>
      </c>
      <c r="I4574" s="2">
        <v>7</v>
      </c>
      <c r="J4574" s="2">
        <v>10</v>
      </c>
      <c r="K4574" s="2">
        <v>15</v>
      </c>
      <c r="L4574" s="3">
        <v>14771.849999999999</v>
      </c>
      <c r="M4574" s="2" t="s">
        <v>0</v>
      </c>
      <c r="N4574" s="4" t="s">
        <v>21</v>
      </c>
    </row>
    <row r="4575" spans="1:14" x14ac:dyDescent="0.25">
      <c r="A4575" s="1" t="s">
        <v>361</v>
      </c>
      <c r="B4575" s="2" t="s">
        <v>86</v>
      </c>
      <c r="C4575" s="2" t="s">
        <v>93</v>
      </c>
      <c r="D4575" s="2" t="s">
        <v>94</v>
      </c>
      <c r="E4575" s="2" t="s">
        <v>4004</v>
      </c>
      <c r="F4575" s="2">
        <v>39121721</v>
      </c>
      <c r="G4575" s="2" t="s">
        <v>810</v>
      </c>
      <c r="H4575" s="2">
        <v>3</v>
      </c>
      <c r="I4575" s="2">
        <v>7</v>
      </c>
      <c r="J4575" s="2">
        <v>10</v>
      </c>
      <c r="K4575" s="2">
        <v>15</v>
      </c>
      <c r="L4575" s="3">
        <v>14771.849999999999</v>
      </c>
      <c r="M4575" s="2" t="s">
        <v>0</v>
      </c>
      <c r="N4575" s="4" t="s">
        <v>21</v>
      </c>
    </row>
    <row r="4576" spans="1:14" x14ac:dyDescent="0.25">
      <c r="A4576" s="1" t="s">
        <v>361</v>
      </c>
      <c r="B4576" s="2" t="s">
        <v>86</v>
      </c>
      <c r="C4576" s="2" t="s">
        <v>93</v>
      </c>
      <c r="D4576" s="2" t="s">
        <v>94</v>
      </c>
      <c r="E4576" s="2" t="s">
        <v>4005</v>
      </c>
      <c r="F4576" s="2">
        <v>39121721</v>
      </c>
      <c r="G4576" s="2" t="s">
        <v>810</v>
      </c>
      <c r="H4576" s="2">
        <v>3</v>
      </c>
      <c r="I4576" s="2">
        <v>7</v>
      </c>
      <c r="J4576" s="2">
        <v>10</v>
      </c>
      <c r="K4576" s="2">
        <v>15</v>
      </c>
      <c r="L4576" s="3">
        <v>14771.849999999999</v>
      </c>
      <c r="M4576" s="2" t="s">
        <v>0</v>
      </c>
      <c r="N4576" s="4" t="s">
        <v>21</v>
      </c>
    </row>
    <row r="4577" spans="1:14" x14ac:dyDescent="0.25">
      <c r="A4577" s="1" t="s">
        <v>361</v>
      </c>
      <c r="B4577" s="2" t="s">
        <v>86</v>
      </c>
      <c r="C4577" s="2" t="s">
        <v>93</v>
      </c>
      <c r="D4577" s="2" t="s">
        <v>94</v>
      </c>
      <c r="E4577" s="2" t="s">
        <v>4006</v>
      </c>
      <c r="F4577" s="2">
        <v>11162114</v>
      </c>
      <c r="G4577" s="2" t="s">
        <v>810</v>
      </c>
      <c r="H4577" s="2">
        <v>3</v>
      </c>
      <c r="I4577" s="2">
        <v>7</v>
      </c>
      <c r="J4577" s="2">
        <v>10</v>
      </c>
      <c r="K4577" s="2">
        <v>2</v>
      </c>
      <c r="L4577" s="3">
        <v>2970248.3</v>
      </c>
      <c r="M4577" s="2" t="s">
        <v>0</v>
      </c>
      <c r="N4577" s="4" t="s">
        <v>21</v>
      </c>
    </row>
    <row r="4578" spans="1:14" x14ac:dyDescent="0.25">
      <c r="A4578" s="1" t="s">
        <v>361</v>
      </c>
      <c r="B4578" s="2" t="s">
        <v>86</v>
      </c>
      <c r="C4578" s="2" t="s">
        <v>93</v>
      </c>
      <c r="D4578" s="2" t="s">
        <v>94</v>
      </c>
      <c r="E4578" s="2" t="s">
        <v>4007</v>
      </c>
      <c r="F4578" s="2">
        <v>11162114</v>
      </c>
      <c r="G4578" s="2" t="s">
        <v>810</v>
      </c>
      <c r="H4578" s="2">
        <v>3</v>
      </c>
      <c r="I4578" s="2">
        <v>7</v>
      </c>
      <c r="J4578" s="2">
        <v>10</v>
      </c>
      <c r="K4578" s="2">
        <v>2</v>
      </c>
      <c r="L4578" s="3">
        <v>2970248.3</v>
      </c>
      <c r="M4578" s="2" t="s">
        <v>0</v>
      </c>
      <c r="N4578" s="4" t="s">
        <v>21</v>
      </c>
    </row>
    <row r="4579" spans="1:14" x14ac:dyDescent="0.25">
      <c r="A4579" s="1" t="s">
        <v>361</v>
      </c>
      <c r="B4579" s="2" t="s">
        <v>1851</v>
      </c>
      <c r="C4579" s="2" t="s">
        <v>1852</v>
      </c>
      <c r="D4579" s="2" t="s">
        <v>17941</v>
      </c>
      <c r="E4579" s="2" t="s">
        <v>4008</v>
      </c>
      <c r="F4579" s="2">
        <v>31201507</v>
      </c>
      <c r="G4579" s="2" t="s">
        <v>810</v>
      </c>
      <c r="H4579" s="2">
        <v>3</v>
      </c>
      <c r="I4579" s="2">
        <v>7</v>
      </c>
      <c r="J4579" s="2">
        <v>10</v>
      </c>
      <c r="K4579" s="2">
        <v>10</v>
      </c>
      <c r="L4579" s="3">
        <v>1092909.2</v>
      </c>
      <c r="M4579" s="2" t="s">
        <v>0</v>
      </c>
      <c r="N4579" s="4" t="s">
        <v>21</v>
      </c>
    </row>
    <row r="4580" spans="1:14" x14ac:dyDescent="0.25">
      <c r="A4580" s="1" t="s">
        <v>361</v>
      </c>
      <c r="B4580" s="2" t="s">
        <v>1851</v>
      </c>
      <c r="C4580" s="2" t="s">
        <v>1895</v>
      </c>
      <c r="D4580" s="2" t="s">
        <v>17946</v>
      </c>
      <c r="E4580" s="2" t="s">
        <v>4009</v>
      </c>
      <c r="F4580" s="2">
        <v>31191506</v>
      </c>
      <c r="G4580" s="2" t="s">
        <v>810</v>
      </c>
      <c r="H4580" s="2">
        <v>3</v>
      </c>
      <c r="I4580" s="2">
        <v>7</v>
      </c>
      <c r="J4580" s="2">
        <v>10</v>
      </c>
      <c r="K4580" s="2">
        <v>3</v>
      </c>
      <c r="L4580" s="3">
        <v>322263.48</v>
      </c>
      <c r="M4580" s="2" t="s">
        <v>0</v>
      </c>
      <c r="N4580" s="4" t="s">
        <v>21</v>
      </c>
    </row>
    <row r="4581" spans="1:14" x14ac:dyDescent="0.25">
      <c r="A4581" s="1" t="s">
        <v>361</v>
      </c>
      <c r="B4581" s="2" t="s">
        <v>1851</v>
      </c>
      <c r="C4581" s="2" t="s">
        <v>1895</v>
      </c>
      <c r="D4581" s="2" t="s">
        <v>17946</v>
      </c>
      <c r="E4581" s="2" t="s">
        <v>4010</v>
      </c>
      <c r="F4581" s="2">
        <v>31191506</v>
      </c>
      <c r="G4581" s="2" t="s">
        <v>810</v>
      </c>
      <c r="H4581" s="2">
        <v>3</v>
      </c>
      <c r="I4581" s="2">
        <v>7</v>
      </c>
      <c r="J4581" s="2">
        <v>10</v>
      </c>
      <c r="K4581" s="2">
        <v>2</v>
      </c>
      <c r="L4581" s="3">
        <v>214842.32</v>
      </c>
      <c r="M4581" s="2" t="s">
        <v>0</v>
      </c>
      <c r="N4581" s="4" t="s">
        <v>21</v>
      </c>
    </row>
    <row r="4582" spans="1:14" x14ac:dyDescent="0.25">
      <c r="A4582" s="1" t="s">
        <v>361</v>
      </c>
      <c r="B4582" s="2" t="s">
        <v>1851</v>
      </c>
      <c r="C4582" s="2" t="s">
        <v>1895</v>
      </c>
      <c r="D4582" s="2" t="s">
        <v>17946</v>
      </c>
      <c r="E4582" s="2" t="s">
        <v>4011</v>
      </c>
      <c r="F4582" s="2">
        <v>31191506</v>
      </c>
      <c r="G4582" s="2" t="s">
        <v>810</v>
      </c>
      <c r="H4582" s="2">
        <v>3</v>
      </c>
      <c r="I4582" s="2">
        <v>7</v>
      </c>
      <c r="J4582" s="2">
        <v>10</v>
      </c>
      <c r="K4582" s="2">
        <v>2</v>
      </c>
      <c r="L4582" s="3">
        <v>214842.32</v>
      </c>
      <c r="M4582" s="2" t="s">
        <v>0</v>
      </c>
      <c r="N4582" s="4" t="s">
        <v>21</v>
      </c>
    </row>
    <row r="4583" spans="1:14" x14ac:dyDescent="0.25">
      <c r="A4583" s="1" t="s">
        <v>361</v>
      </c>
      <c r="B4583" s="2" t="s">
        <v>1851</v>
      </c>
      <c r="C4583" s="2" t="s">
        <v>1895</v>
      </c>
      <c r="D4583" s="2" t="s">
        <v>17946</v>
      </c>
      <c r="E4583" s="2" t="s">
        <v>4012</v>
      </c>
      <c r="F4583" s="2">
        <v>31191506</v>
      </c>
      <c r="G4583" s="2" t="s">
        <v>810</v>
      </c>
      <c r="H4583" s="2">
        <v>3</v>
      </c>
      <c r="I4583" s="2">
        <v>7</v>
      </c>
      <c r="J4583" s="2">
        <v>10</v>
      </c>
      <c r="K4583" s="2">
        <v>5</v>
      </c>
      <c r="L4583" s="3">
        <v>496164</v>
      </c>
      <c r="M4583" s="2" t="s">
        <v>0</v>
      </c>
      <c r="N4583" s="4" t="s">
        <v>21</v>
      </c>
    </row>
    <row r="4584" spans="1:14" x14ac:dyDescent="0.25">
      <c r="A4584" s="1" t="s">
        <v>361</v>
      </c>
      <c r="B4584" s="2" t="s">
        <v>1851</v>
      </c>
      <c r="C4584" s="2" t="s">
        <v>1895</v>
      </c>
      <c r="D4584" s="2" t="s">
        <v>17946</v>
      </c>
      <c r="E4584" s="2" t="s">
        <v>4013</v>
      </c>
      <c r="F4584" s="2">
        <v>31191506</v>
      </c>
      <c r="G4584" s="2" t="s">
        <v>810</v>
      </c>
      <c r="H4584" s="2">
        <v>3</v>
      </c>
      <c r="I4584" s="2">
        <v>7</v>
      </c>
      <c r="J4584" s="2">
        <v>10</v>
      </c>
      <c r="K4584" s="2">
        <v>2</v>
      </c>
      <c r="L4584" s="3">
        <v>214842.32</v>
      </c>
      <c r="M4584" s="2" t="s">
        <v>0</v>
      </c>
      <c r="N4584" s="4" t="s">
        <v>21</v>
      </c>
    </row>
    <row r="4585" spans="1:14" x14ac:dyDescent="0.25">
      <c r="A4585" s="1" t="s">
        <v>361</v>
      </c>
      <c r="B4585" s="2" t="s">
        <v>1851</v>
      </c>
      <c r="C4585" s="2" t="s">
        <v>1895</v>
      </c>
      <c r="D4585" s="2" t="s">
        <v>17946</v>
      </c>
      <c r="E4585" s="2" t="s">
        <v>4014</v>
      </c>
      <c r="F4585" s="2">
        <v>31191506</v>
      </c>
      <c r="G4585" s="2" t="s">
        <v>810</v>
      </c>
      <c r="H4585" s="2">
        <v>3</v>
      </c>
      <c r="I4585" s="2">
        <v>7</v>
      </c>
      <c r="J4585" s="2">
        <v>10</v>
      </c>
      <c r="K4585" s="2">
        <v>10</v>
      </c>
      <c r="L4585" s="3">
        <v>192495</v>
      </c>
      <c r="M4585" s="2" t="s">
        <v>0</v>
      </c>
      <c r="N4585" s="4" t="s">
        <v>21</v>
      </c>
    </row>
    <row r="4586" spans="1:14" x14ac:dyDescent="0.25">
      <c r="A4586" s="1" t="s">
        <v>361</v>
      </c>
      <c r="B4586" s="2" t="s">
        <v>1851</v>
      </c>
      <c r="C4586" s="2" t="s">
        <v>1895</v>
      </c>
      <c r="D4586" s="2" t="s">
        <v>17946</v>
      </c>
      <c r="E4586" s="2" t="s">
        <v>4015</v>
      </c>
      <c r="F4586" s="2">
        <v>31191506</v>
      </c>
      <c r="G4586" s="2" t="s">
        <v>810</v>
      </c>
      <c r="H4586" s="2">
        <v>3</v>
      </c>
      <c r="I4586" s="2">
        <v>7</v>
      </c>
      <c r="J4586" s="2">
        <v>10</v>
      </c>
      <c r="K4586" s="2">
        <v>2</v>
      </c>
      <c r="L4586" s="3">
        <v>232373.82</v>
      </c>
      <c r="M4586" s="2" t="s">
        <v>0</v>
      </c>
      <c r="N4586" s="4" t="s">
        <v>21</v>
      </c>
    </row>
    <row r="4587" spans="1:14" x14ac:dyDescent="0.25">
      <c r="A4587" s="1" t="s">
        <v>361</v>
      </c>
      <c r="B4587" s="2" t="s">
        <v>1851</v>
      </c>
      <c r="C4587" s="2" t="s">
        <v>1895</v>
      </c>
      <c r="D4587" s="2" t="s">
        <v>17946</v>
      </c>
      <c r="E4587" s="2" t="s">
        <v>4016</v>
      </c>
      <c r="F4587" s="2">
        <v>27111918</v>
      </c>
      <c r="G4587" s="2" t="s">
        <v>810</v>
      </c>
      <c r="H4587" s="2">
        <v>3</v>
      </c>
      <c r="I4587" s="2">
        <v>7</v>
      </c>
      <c r="J4587" s="2">
        <v>10</v>
      </c>
      <c r="K4587" s="2">
        <v>5</v>
      </c>
      <c r="L4587" s="3">
        <v>168804.35</v>
      </c>
      <c r="M4587" s="2" t="s">
        <v>0</v>
      </c>
      <c r="N4587" s="4" t="s">
        <v>21</v>
      </c>
    </row>
    <row r="4588" spans="1:14" x14ac:dyDescent="0.25">
      <c r="A4588" s="1" t="s">
        <v>361</v>
      </c>
      <c r="B4588" s="2" t="s">
        <v>1851</v>
      </c>
      <c r="C4588" s="2" t="s">
        <v>1895</v>
      </c>
      <c r="D4588" s="2" t="s">
        <v>17946</v>
      </c>
      <c r="E4588" s="2" t="s">
        <v>18270</v>
      </c>
      <c r="F4588" s="2">
        <v>27111918</v>
      </c>
      <c r="G4588" s="2" t="s">
        <v>810</v>
      </c>
      <c r="H4588" s="2">
        <v>3</v>
      </c>
      <c r="I4588" s="2">
        <v>7</v>
      </c>
      <c r="J4588" s="2">
        <v>10</v>
      </c>
      <c r="K4588" s="2">
        <v>50</v>
      </c>
      <c r="L4588" s="3">
        <v>47248.5</v>
      </c>
      <c r="M4588" s="2" t="s">
        <v>0</v>
      </c>
      <c r="N4588" s="4" t="s">
        <v>21</v>
      </c>
    </row>
    <row r="4589" spans="1:14" x14ac:dyDescent="0.25">
      <c r="A4589" s="1" t="s">
        <v>361</v>
      </c>
      <c r="B4589" s="2" t="s">
        <v>1851</v>
      </c>
      <c r="C4589" s="2" t="s">
        <v>1895</v>
      </c>
      <c r="D4589" s="2" t="s">
        <v>17946</v>
      </c>
      <c r="E4589" s="2" t="s">
        <v>18271</v>
      </c>
      <c r="F4589" s="2">
        <v>27111918</v>
      </c>
      <c r="G4589" s="2" t="s">
        <v>810</v>
      </c>
      <c r="H4589" s="2">
        <v>3</v>
      </c>
      <c r="I4589" s="2">
        <v>7</v>
      </c>
      <c r="J4589" s="2">
        <v>10</v>
      </c>
      <c r="K4589" s="2">
        <v>50</v>
      </c>
      <c r="L4589" s="3">
        <v>47248.5</v>
      </c>
      <c r="M4589" s="2" t="s">
        <v>0</v>
      </c>
      <c r="N4589" s="4" t="s">
        <v>21</v>
      </c>
    </row>
    <row r="4590" spans="1:14" x14ac:dyDescent="0.25">
      <c r="A4590" s="1" t="s">
        <v>361</v>
      </c>
      <c r="B4590" s="2" t="s">
        <v>1851</v>
      </c>
      <c r="C4590" s="2" t="s">
        <v>1895</v>
      </c>
      <c r="D4590" s="2" t="s">
        <v>17946</v>
      </c>
      <c r="E4590" s="2" t="s">
        <v>18272</v>
      </c>
      <c r="F4590" s="2">
        <v>27111918</v>
      </c>
      <c r="G4590" s="2" t="s">
        <v>810</v>
      </c>
      <c r="H4590" s="2">
        <v>3</v>
      </c>
      <c r="I4590" s="2">
        <v>7</v>
      </c>
      <c r="J4590" s="2">
        <v>10</v>
      </c>
      <c r="K4590" s="2">
        <v>50</v>
      </c>
      <c r="L4590" s="3">
        <v>47248.5</v>
      </c>
      <c r="M4590" s="2" t="s">
        <v>0</v>
      </c>
      <c r="N4590" s="4" t="s">
        <v>21</v>
      </c>
    </row>
    <row r="4591" spans="1:14" x14ac:dyDescent="0.25">
      <c r="A4591" s="1" t="s">
        <v>361</v>
      </c>
      <c r="B4591" s="2" t="s">
        <v>1851</v>
      </c>
      <c r="C4591" s="2" t="s">
        <v>1895</v>
      </c>
      <c r="D4591" s="2" t="s">
        <v>17946</v>
      </c>
      <c r="E4591" s="2" t="s">
        <v>18273</v>
      </c>
      <c r="F4591" s="2">
        <v>27111918</v>
      </c>
      <c r="G4591" s="2" t="s">
        <v>810</v>
      </c>
      <c r="H4591" s="2">
        <v>3</v>
      </c>
      <c r="I4591" s="2">
        <v>7</v>
      </c>
      <c r="J4591" s="2">
        <v>10</v>
      </c>
      <c r="K4591" s="2">
        <v>50</v>
      </c>
      <c r="L4591" s="3">
        <v>47248.5</v>
      </c>
      <c r="M4591" s="2" t="s">
        <v>0</v>
      </c>
      <c r="N4591" s="4" t="s">
        <v>21</v>
      </c>
    </row>
    <row r="4592" spans="1:14" x14ac:dyDescent="0.25">
      <c r="A4592" s="1" t="s">
        <v>361</v>
      </c>
      <c r="B4592" s="2" t="s">
        <v>1851</v>
      </c>
      <c r="C4592" s="2" t="s">
        <v>1895</v>
      </c>
      <c r="D4592" s="2" t="s">
        <v>17946</v>
      </c>
      <c r="E4592" s="2" t="s">
        <v>18274</v>
      </c>
      <c r="F4592" s="2">
        <v>27111918</v>
      </c>
      <c r="G4592" s="2" t="s">
        <v>810</v>
      </c>
      <c r="H4592" s="2">
        <v>3</v>
      </c>
      <c r="I4592" s="2">
        <v>7</v>
      </c>
      <c r="J4592" s="2">
        <v>10</v>
      </c>
      <c r="K4592" s="2">
        <v>50</v>
      </c>
      <c r="L4592" s="3">
        <v>47248.5</v>
      </c>
      <c r="M4592" s="2" t="s">
        <v>0</v>
      </c>
      <c r="N4592" s="4" t="s">
        <v>21</v>
      </c>
    </row>
    <row r="4593" spans="1:14" x14ac:dyDescent="0.25">
      <c r="A4593" s="1" t="s">
        <v>361</v>
      </c>
      <c r="B4593" s="2" t="s">
        <v>1851</v>
      </c>
      <c r="C4593" s="2" t="s">
        <v>1895</v>
      </c>
      <c r="D4593" s="2" t="s">
        <v>17946</v>
      </c>
      <c r="E4593" s="2" t="s">
        <v>18275</v>
      </c>
      <c r="F4593" s="2">
        <v>27111918</v>
      </c>
      <c r="G4593" s="2" t="s">
        <v>810</v>
      </c>
      <c r="H4593" s="2">
        <v>3</v>
      </c>
      <c r="I4593" s="2">
        <v>7</v>
      </c>
      <c r="J4593" s="2">
        <v>10</v>
      </c>
      <c r="K4593" s="2">
        <v>50</v>
      </c>
      <c r="L4593" s="3">
        <v>47248.5</v>
      </c>
      <c r="M4593" s="2" t="s">
        <v>0</v>
      </c>
      <c r="N4593" s="4" t="s">
        <v>21</v>
      </c>
    </row>
    <row r="4594" spans="1:14" x14ac:dyDescent="0.25">
      <c r="A4594" s="1" t="s">
        <v>361</v>
      </c>
      <c r="B4594" s="2" t="s">
        <v>1851</v>
      </c>
      <c r="C4594" s="2" t="s">
        <v>1895</v>
      </c>
      <c r="D4594" s="2" t="s">
        <v>17946</v>
      </c>
      <c r="E4594" s="2" t="s">
        <v>18276</v>
      </c>
      <c r="F4594" s="2">
        <v>27111918</v>
      </c>
      <c r="G4594" s="2" t="s">
        <v>810</v>
      </c>
      <c r="H4594" s="2">
        <v>3</v>
      </c>
      <c r="I4594" s="2">
        <v>7</v>
      </c>
      <c r="J4594" s="2">
        <v>10</v>
      </c>
      <c r="K4594" s="2">
        <v>50</v>
      </c>
      <c r="L4594" s="3">
        <v>47248.5</v>
      </c>
      <c r="M4594" s="2" t="s">
        <v>0</v>
      </c>
      <c r="N4594" s="4" t="s">
        <v>21</v>
      </c>
    </row>
    <row r="4595" spans="1:14" x14ac:dyDescent="0.25">
      <c r="A4595" s="1" t="s">
        <v>361</v>
      </c>
      <c r="B4595" s="2" t="s">
        <v>1851</v>
      </c>
      <c r="C4595" s="2" t="s">
        <v>1895</v>
      </c>
      <c r="D4595" s="2" t="s">
        <v>17946</v>
      </c>
      <c r="E4595" s="2" t="s">
        <v>18277</v>
      </c>
      <c r="F4595" s="2">
        <v>27111918</v>
      </c>
      <c r="G4595" s="2" t="s">
        <v>810</v>
      </c>
      <c r="H4595" s="2">
        <v>3</v>
      </c>
      <c r="I4595" s="2">
        <v>7</v>
      </c>
      <c r="J4595" s="2">
        <v>10</v>
      </c>
      <c r="K4595" s="2">
        <v>50</v>
      </c>
      <c r="L4595" s="3">
        <v>214842.50000000003</v>
      </c>
      <c r="M4595" s="2" t="s">
        <v>0</v>
      </c>
      <c r="N4595" s="4" t="s">
        <v>21</v>
      </c>
    </row>
    <row r="4596" spans="1:14" x14ac:dyDescent="0.25">
      <c r="A4596" s="1" t="s">
        <v>361</v>
      </c>
      <c r="B4596" s="2" t="s">
        <v>1851</v>
      </c>
      <c r="C4596" s="2" t="s">
        <v>1895</v>
      </c>
      <c r="D4596" s="2" t="s">
        <v>17946</v>
      </c>
      <c r="E4596" s="2" t="s">
        <v>18278</v>
      </c>
      <c r="F4596" s="2">
        <v>27111918</v>
      </c>
      <c r="G4596" s="2" t="s">
        <v>810</v>
      </c>
      <c r="H4596" s="2">
        <v>3</v>
      </c>
      <c r="I4596" s="2">
        <v>7</v>
      </c>
      <c r="J4596" s="2">
        <v>10</v>
      </c>
      <c r="K4596" s="2">
        <v>50</v>
      </c>
      <c r="L4596" s="3">
        <v>214842.50000000003</v>
      </c>
      <c r="M4596" s="2" t="s">
        <v>0</v>
      </c>
      <c r="N4596" s="4" t="s">
        <v>21</v>
      </c>
    </row>
    <row r="4597" spans="1:14" x14ac:dyDescent="0.25">
      <c r="A4597" s="1" t="s">
        <v>361</v>
      </c>
      <c r="B4597" s="2" t="s">
        <v>1851</v>
      </c>
      <c r="C4597" s="2" t="s">
        <v>1895</v>
      </c>
      <c r="D4597" s="2" t="s">
        <v>17946</v>
      </c>
      <c r="E4597" s="2" t="s">
        <v>18279</v>
      </c>
      <c r="F4597" s="2">
        <v>27111918</v>
      </c>
      <c r="G4597" s="2" t="s">
        <v>810</v>
      </c>
      <c r="H4597" s="2">
        <v>3</v>
      </c>
      <c r="I4597" s="2">
        <v>7</v>
      </c>
      <c r="J4597" s="2">
        <v>10</v>
      </c>
      <c r="K4597" s="2">
        <v>50</v>
      </c>
      <c r="L4597" s="3">
        <v>214842.50000000003</v>
      </c>
      <c r="M4597" s="2" t="s">
        <v>0</v>
      </c>
      <c r="N4597" s="4" t="s">
        <v>21</v>
      </c>
    </row>
    <row r="4598" spans="1:14" x14ac:dyDescent="0.25">
      <c r="A4598" s="1" t="s">
        <v>361</v>
      </c>
      <c r="B4598" s="2" t="s">
        <v>1851</v>
      </c>
      <c r="C4598" s="2" t="s">
        <v>1895</v>
      </c>
      <c r="D4598" s="2" t="s">
        <v>17946</v>
      </c>
      <c r="E4598" s="2" t="s">
        <v>18280</v>
      </c>
      <c r="F4598" s="2">
        <v>27111918</v>
      </c>
      <c r="G4598" s="2" t="s">
        <v>810</v>
      </c>
      <c r="H4598" s="2">
        <v>3</v>
      </c>
      <c r="I4598" s="2">
        <v>7</v>
      </c>
      <c r="J4598" s="2">
        <v>10</v>
      </c>
      <c r="K4598" s="2">
        <v>50</v>
      </c>
      <c r="L4598" s="3">
        <v>214842.50000000003</v>
      </c>
      <c r="M4598" s="2" t="s">
        <v>0</v>
      </c>
      <c r="N4598" s="4" t="s">
        <v>21</v>
      </c>
    </row>
    <row r="4599" spans="1:14" x14ac:dyDescent="0.25">
      <c r="A4599" s="1" t="s">
        <v>361</v>
      </c>
      <c r="B4599" s="2" t="s">
        <v>1851</v>
      </c>
      <c r="C4599" s="2" t="s">
        <v>1895</v>
      </c>
      <c r="D4599" s="2" t="s">
        <v>17946</v>
      </c>
      <c r="E4599" s="2" t="s">
        <v>18281</v>
      </c>
      <c r="F4599" s="2">
        <v>27111918</v>
      </c>
      <c r="G4599" s="2" t="s">
        <v>810</v>
      </c>
      <c r="H4599" s="2">
        <v>3</v>
      </c>
      <c r="I4599" s="2">
        <v>7</v>
      </c>
      <c r="J4599" s="2">
        <v>10</v>
      </c>
      <c r="K4599" s="2">
        <v>10</v>
      </c>
      <c r="L4599" s="3">
        <v>445028.6</v>
      </c>
      <c r="M4599" s="2" t="s">
        <v>0</v>
      </c>
      <c r="N4599" s="4" t="s">
        <v>21</v>
      </c>
    </row>
    <row r="4600" spans="1:14" x14ac:dyDescent="0.25">
      <c r="A4600" s="1" t="s">
        <v>361</v>
      </c>
      <c r="B4600" s="2" t="s">
        <v>1851</v>
      </c>
      <c r="C4600" s="2" t="s">
        <v>1895</v>
      </c>
      <c r="D4600" s="2" t="s">
        <v>17946</v>
      </c>
      <c r="E4600" s="2" t="s">
        <v>18282</v>
      </c>
      <c r="F4600" s="2">
        <v>27111918</v>
      </c>
      <c r="G4600" s="2" t="s">
        <v>810</v>
      </c>
      <c r="H4600" s="2">
        <v>3</v>
      </c>
      <c r="I4600" s="2">
        <v>7</v>
      </c>
      <c r="J4600" s="2">
        <v>10</v>
      </c>
      <c r="K4600" s="2">
        <v>50</v>
      </c>
      <c r="L4600" s="3">
        <v>62298.5</v>
      </c>
      <c r="M4600" s="2" t="s">
        <v>0</v>
      </c>
      <c r="N4600" s="4" t="s">
        <v>21</v>
      </c>
    </row>
    <row r="4601" spans="1:14" x14ac:dyDescent="0.25">
      <c r="A4601" s="1" t="s">
        <v>361</v>
      </c>
      <c r="B4601" s="2" t="s">
        <v>1851</v>
      </c>
      <c r="C4601" s="2" t="s">
        <v>1895</v>
      </c>
      <c r="D4601" s="2" t="s">
        <v>17946</v>
      </c>
      <c r="E4601" s="2" t="s">
        <v>18283</v>
      </c>
      <c r="F4601" s="2">
        <v>27111918</v>
      </c>
      <c r="G4601" s="2" t="s">
        <v>810</v>
      </c>
      <c r="H4601" s="2">
        <v>3</v>
      </c>
      <c r="I4601" s="2">
        <v>7</v>
      </c>
      <c r="J4601" s="2">
        <v>10</v>
      </c>
      <c r="K4601" s="2">
        <v>50</v>
      </c>
      <c r="L4601" s="3">
        <v>62298.5</v>
      </c>
      <c r="M4601" s="2" t="s">
        <v>0</v>
      </c>
      <c r="N4601" s="4" t="s">
        <v>21</v>
      </c>
    </row>
    <row r="4602" spans="1:14" x14ac:dyDescent="0.25">
      <c r="A4602" s="1" t="s">
        <v>361</v>
      </c>
      <c r="B4602" s="2" t="s">
        <v>1851</v>
      </c>
      <c r="C4602" s="2" t="s">
        <v>1895</v>
      </c>
      <c r="D4602" s="2" t="s">
        <v>17946</v>
      </c>
      <c r="E4602" s="2" t="s">
        <v>18284</v>
      </c>
      <c r="F4602" s="2">
        <v>27111918</v>
      </c>
      <c r="G4602" s="2" t="s">
        <v>810</v>
      </c>
      <c r="H4602" s="2">
        <v>3</v>
      </c>
      <c r="I4602" s="2">
        <v>7</v>
      </c>
      <c r="J4602" s="2">
        <v>10</v>
      </c>
      <c r="K4602" s="2">
        <v>50</v>
      </c>
      <c r="L4602" s="3">
        <v>62298.5</v>
      </c>
      <c r="M4602" s="2" t="s">
        <v>0</v>
      </c>
      <c r="N4602" s="4" t="s">
        <v>21</v>
      </c>
    </row>
    <row r="4603" spans="1:14" x14ac:dyDescent="0.25">
      <c r="A4603" s="1" t="s">
        <v>361</v>
      </c>
      <c r="B4603" s="2" t="s">
        <v>1851</v>
      </c>
      <c r="C4603" s="2" t="s">
        <v>1895</v>
      </c>
      <c r="D4603" s="2" t="s">
        <v>17946</v>
      </c>
      <c r="E4603" s="2" t="s">
        <v>18285</v>
      </c>
      <c r="F4603" s="2">
        <v>27111918</v>
      </c>
      <c r="G4603" s="2" t="s">
        <v>810</v>
      </c>
      <c r="H4603" s="2">
        <v>3</v>
      </c>
      <c r="I4603" s="2">
        <v>7</v>
      </c>
      <c r="J4603" s="2">
        <v>10</v>
      </c>
      <c r="K4603" s="2">
        <v>50</v>
      </c>
      <c r="L4603" s="3">
        <v>62298.5</v>
      </c>
      <c r="M4603" s="2" t="s">
        <v>0</v>
      </c>
      <c r="N4603" s="4" t="s">
        <v>21</v>
      </c>
    </row>
    <row r="4604" spans="1:14" x14ac:dyDescent="0.25">
      <c r="A4604" s="1" t="s">
        <v>361</v>
      </c>
      <c r="B4604" s="2" t="s">
        <v>1851</v>
      </c>
      <c r="C4604" s="2" t="s">
        <v>1895</v>
      </c>
      <c r="D4604" s="2" t="s">
        <v>17946</v>
      </c>
      <c r="E4604" s="2" t="s">
        <v>18286</v>
      </c>
      <c r="F4604" s="2">
        <v>27111918</v>
      </c>
      <c r="G4604" s="2" t="s">
        <v>810</v>
      </c>
      <c r="H4604" s="2">
        <v>3</v>
      </c>
      <c r="I4604" s="2">
        <v>7</v>
      </c>
      <c r="J4604" s="2">
        <v>10</v>
      </c>
      <c r="K4604" s="2">
        <v>50</v>
      </c>
      <c r="L4604" s="3">
        <v>62298.5</v>
      </c>
      <c r="M4604" s="2" t="s">
        <v>0</v>
      </c>
      <c r="N4604" s="4" t="s">
        <v>21</v>
      </c>
    </row>
    <row r="4605" spans="1:14" x14ac:dyDescent="0.25">
      <c r="A4605" s="1" t="s">
        <v>361</v>
      </c>
      <c r="B4605" s="2" t="s">
        <v>1851</v>
      </c>
      <c r="C4605" s="2" t="s">
        <v>1895</v>
      </c>
      <c r="D4605" s="2" t="s">
        <v>17946</v>
      </c>
      <c r="E4605" s="2" t="s">
        <v>18287</v>
      </c>
      <c r="F4605" s="2">
        <v>27111918</v>
      </c>
      <c r="G4605" s="2" t="s">
        <v>810</v>
      </c>
      <c r="H4605" s="2">
        <v>3</v>
      </c>
      <c r="I4605" s="2">
        <v>7</v>
      </c>
      <c r="J4605" s="2">
        <v>10</v>
      </c>
      <c r="K4605" s="2">
        <v>50</v>
      </c>
      <c r="L4605" s="3">
        <v>62298.5</v>
      </c>
      <c r="M4605" s="2" t="s">
        <v>0</v>
      </c>
      <c r="N4605" s="4" t="s">
        <v>21</v>
      </c>
    </row>
    <row r="4606" spans="1:14" x14ac:dyDescent="0.25">
      <c r="A4606" s="1" t="s">
        <v>361</v>
      </c>
      <c r="B4606" s="2" t="s">
        <v>1851</v>
      </c>
      <c r="C4606" s="2" t="s">
        <v>1895</v>
      </c>
      <c r="D4606" s="2" t="s">
        <v>17946</v>
      </c>
      <c r="E4606" s="2" t="s">
        <v>18288</v>
      </c>
      <c r="F4606" s="2">
        <v>27111918</v>
      </c>
      <c r="G4606" s="2" t="s">
        <v>810</v>
      </c>
      <c r="H4606" s="2">
        <v>3</v>
      </c>
      <c r="I4606" s="2">
        <v>7</v>
      </c>
      <c r="J4606" s="2">
        <v>10</v>
      </c>
      <c r="K4606" s="2">
        <v>50</v>
      </c>
      <c r="L4606" s="3">
        <v>62298.5</v>
      </c>
      <c r="M4606" s="2" t="s">
        <v>0</v>
      </c>
      <c r="N4606" s="4" t="s">
        <v>21</v>
      </c>
    </row>
    <row r="4607" spans="1:14" x14ac:dyDescent="0.25">
      <c r="A4607" s="1" t="s">
        <v>361</v>
      </c>
      <c r="B4607" s="2" t="s">
        <v>1851</v>
      </c>
      <c r="C4607" s="2" t="s">
        <v>1895</v>
      </c>
      <c r="D4607" s="2" t="s">
        <v>17946</v>
      </c>
      <c r="E4607" s="2" t="s">
        <v>18289</v>
      </c>
      <c r="F4607" s="2">
        <v>27111918</v>
      </c>
      <c r="G4607" s="2" t="s">
        <v>810</v>
      </c>
      <c r="H4607" s="2">
        <v>3</v>
      </c>
      <c r="I4607" s="2">
        <v>7</v>
      </c>
      <c r="J4607" s="2">
        <v>10</v>
      </c>
      <c r="K4607" s="2">
        <v>50</v>
      </c>
      <c r="L4607" s="3">
        <v>62298.5</v>
      </c>
      <c r="M4607" s="2" t="s">
        <v>0</v>
      </c>
      <c r="N4607" s="4" t="s">
        <v>21</v>
      </c>
    </row>
    <row r="4608" spans="1:14" x14ac:dyDescent="0.25">
      <c r="A4608" s="1" t="s">
        <v>361</v>
      </c>
      <c r="B4608" s="2" t="s">
        <v>1851</v>
      </c>
      <c r="C4608" s="2" t="s">
        <v>1895</v>
      </c>
      <c r="D4608" s="2" t="s">
        <v>17946</v>
      </c>
      <c r="E4608" s="2" t="s">
        <v>18290</v>
      </c>
      <c r="F4608" s="2">
        <v>27111918</v>
      </c>
      <c r="G4608" s="2" t="s">
        <v>810</v>
      </c>
      <c r="H4608" s="2">
        <v>3</v>
      </c>
      <c r="I4608" s="2">
        <v>7</v>
      </c>
      <c r="J4608" s="2">
        <v>10</v>
      </c>
      <c r="K4608" s="2">
        <v>50</v>
      </c>
      <c r="L4608" s="3">
        <v>62298.5</v>
      </c>
      <c r="M4608" s="2" t="s">
        <v>0</v>
      </c>
      <c r="N4608" s="4" t="s">
        <v>21</v>
      </c>
    </row>
    <row r="4609" spans="1:14" x14ac:dyDescent="0.25">
      <c r="A4609" s="1" t="s">
        <v>361</v>
      </c>
      <c r="B4609" s="2" t="s">
        <v>1851</v>
      </c>
      <c r="C4609" s="2" t="s">
        <v>1895</v>
      </c>
      <c r="D4609" s="2" t="s">
        <v>17946</v>
      </c>
      <c r="E4609" s="2" t="s">
        <v>18291</v>
      </c>
      <c r="F4609" s="2">
        <v>27111918</v>
      </c>
      <c r="G4609" s="2" t="s">
        <v>810</v>
      </c>
      <c r="H4609" s="2">
        <v>3</v>
      </c>
      <c r="I4609" s="2">
        <v>7</v>
      </c>
      <c r="J4609" s="2">
        <v>10</v>
      </c>
      <c r="K4609" s="2">
        <v>80</v>
      </c>
      <c r="L4609" s="3">
        <v>99677.6</v>
      </c>
      <c r="M4609" s="2" t="s">
        <v>0</v>
      </c>
      <c r="N4609" s="4" t="s">
        <v>21</v>
      </c>
    </row>
    <row r="4610" spans="1:14" x14ac:dyDescent="0.25">
      <c r="A4610" s="1" t="s">
        <v>361</v>
      </c>
      <c r="B4610" s="2" t="s">
        <v>103</v>
      </c>
      <c r="C4610" s="2" t="s">
        <v>104</v>
      </c>
      <c r="D4610" s="2" t="s">
        <v>105</v>
      </c>
      <c r="E4610" s="2" t="s">
        <v>4017</v>
      </c>
      <c r="F4610" s="2">
        <v>31211904</v>
      </c>
      <c r="G4610" s="2" t="s">
        <v>810</v>
      </c>
      <c r="H4610" s="2">
        <v>3</v>
      </c>
      <c r="I4610" s="2">
        <v>7</v>
      </c>
      <c r="J4610" s="2">
        <v>10</v>
      </c>
      <c r="K4610" s="2">
        <v>30</v>
      </c>
      <c r="L4610" s="3">
        <v>60659.1</v>
      </c>
      <c r="M4610" s="2" t="s">
        <v>0</v>
      </c>
      <c r="N4610" s="4" t="s">
        <v>21</v>
      </c>
    </row>
    <row r="4611" spans="1:14" x14ac:dyDescent="0.25">
      <c r="A4611" s="1" t="s">
        <v>361</v>
      </c>
      <c r="B4611" s="2" t="s">
        <v>103</v>
      </c>
      <c r="C4611" s="2" t="s">
        <v>104</v>
      </c>
      <c r="D4611" s="2" t="s">
        <v>105</v>
      </c>
      <c r="E4611" s="2" t="s">
        <v>4018</v>
      </c>
      <c r="F4611" s="2">
        <v>31211904</v>
      </c>
      <c r="G4611" s="2" t="s">
        <v>810</v>
      </c>
      <c r="H4611" s="2">
        <v>3</v>
      </c>
      <c r="I4611" s="2">
        <v>7</v>
      </c>
      <c r="J4611" s="2">
        <v>10</v>
      </c>
      <c r="K4611" s="2">
        <v>5</v>
      </c>
      <c r="L4611" s="3">
        <v>10109.75</v>
      </c>
      <c r="M4611" s="2" t="s">
        <v>0</v>
      </c>
      <c r="N4611" s="4" t="s">
        <v>21</v>
      </c>
    </row>
    <row r="4612" spans="1:14" x14ac:dyDescent="0.25">
      <c r="A4612" s="1" t="s">
        <v>361</v>
      </c>
      <c r="B4612" s="2" t="s">
        <v>103</v>
      </c>
      <c r="C4612" s="2" t="s">
        <v>104</v>
      </c>
      <c r="D4612" s="2" t="s">
        <v>105</v>
      </c>
      <c r="E4612" s="2" t="s">
        <v>4019</v>
      </c>
      <c r="F4612" s="2">
        <v>31211904</v>
      </c>
      <c r="G4612" s="2" t="s">
        <v>810</v>
      </c>
      <c r="H4612" s="2">
        <v>3</v>
      </c>
      <c r="I4612" s="2">
        <v>7</v>
      </c>
      <c r="J4612" s="2">
        <v>10</v>
      </c>
      <c r="K4612" s="2">
        <v>40</v>
      </c>
      <c r="L4612" s="3">
        <v>93018.799999999988</v>
      </c>
      <c r="M4612" s="2" t="s">
        <v>0</v>
      </c>
      <c r="N4612" s="4" t="s">
        <v>21</v>
      </c>
    </row>
    <row r="4613" spans="1:14" x14ac:dyDescent="0.25">
      <c r="A4613" s="1" t="s">
        <v>361</v>
      </c>
      <c r="B4613" s="2" t="s">
        <v>103</v>
      </c>
      <c r="C4613" s="2" t="s">
        <v>104</v>
      </c>
      <c r="D4613" s="2" t="s">
        <v>105</v>
      </c>
      <c r="E4613" s="2" t="s">
        <v>4020</v>
      </c>
      <c r="F4613" s="2">
        <v>31211904</v>
      </c>
      <c r="G4613" s="2" t="s">
        <v>810</v>
      </c>
      <c r="H4613" s="2">
        <v>3</v>
      </c>
      <c r="I4613" s="2">
        <v>7</v>
      </c>
      <c r="J4613" s="2">
        <v>10</v>
      </c>
      <c r="K4613" s="2">
        <v>35</v>
      </c>
      <c r="L4613" s="3">
        <v>109706.45</v>
      </c>
      <c r="M4613" s="2" t="s">
        <v>0</v>
      </c>
      <c r="N4613" s="4" t="s">
        <v>21</v>
      </c>
    </row>
    <row r="4614" spans="1:14" x14ac:dyDescent="0.25">
      <c r="A4614" s="1" t="s">
        <v>361</v>
      </c>
      <c r="B4614" s="2" t="s">
        <v>103</v>
      </c>
      <c r="C4614" s="2" t="s">
        <v>104</v>
      </c>
      <c r="D4614" s="2" t="s">
        <v>105</v>
      </c>
      <c r="E4614" s="2" t="s">
        <v>4021</v>
      </c>
      <c r="F4614" s="2">
        <v>31211904</v>
      </c>
      <c r="G4614" s="2" t="s">
        <v>810</v>
      </c>
      <c r="H4614" s="2">
        <v>3</v>
      </c>
      <c r="I4614" s="2">
        <v>7</v>
      </c>
      <c r="J4614" s="2">
        <v>10</v>
      </c>
      <c r="K4614" s="2">
        <v>5</v>
      </c>
      <c r="L4614" s="3">
        <v>11627.349999999999</v>
      </c>
      <c r="M4614" s="2" t="s">
        <v>0</v>
      </c>
      <c r="N4614" s="4" t="s">
        <v>21</v>
      </c>
    </row>
    <row r="4615" spans="1:14" x14ac:dyDescent="0.25">
      <c r="A4615" s="1" t="s">
        <v>361</v>
      </c>
      <c r="B4615" s="2" t="s">
        <v>103</v>
      </c>
      <c r="C4615" s="2" t="s">
        <v>104</v>
      </c>
      <c r="D4615" s="2" t="s">
        <v>105</v>
      </c>
      <c r="E4615" s="2" t="s">
        <v>4022</v>
      </c>
      <c r="F4615" s="2">
        <v>31211904</v>
      </c>
      <c r="G4615" s="2" t="s">
        <v>810</v>
      </c>
      <c r="H4615" s="2">
        <v>3</v>
      </c>
      <c r="I4615" s="2">
        <v>7</v>
      </c>
      <c r="J4615" s="2">
        <v>10</v>
      </c>
      <c r="K4615" s="2">
        <v>30</v>
      </c>
      <c r="L4615" s="3">
        <v>136493.1</v>
      </c>
      <c r="M4615" s="2" t="s">
        <v>0</v>
      </c>
      <c r="N4615" s="4" t="s">
        <v>21</v>
      </c>
    </row>
    <row r="4616" spans="1:14" x14ac:dyDescent="0.25">
      <c r="A4616" s="1" t="s">
        <v>361</v>
      </c>
      <c r="B4616" s="2" t="s">
        <v>103</v>
      </c>
      <c r="C4616" s="2" t="s">
        <v>104</v>
      </c>
      <c r="D4616" s="2" t="s">
        <v>105</v>
      </c>
      <c r="E4616" s="2" t="s">
        <v>4023</v>
      </c>
      <c r="F4616" s="2">
        <v>27111900</v>
      </c>
      <c r="G4616" s="2" t="s">
        <v>810</v>
      </c>
      <c r="H4616" s="2">
        <v>3</v>
      </c>
      <c r="I4616" s="2">
        <v>7</v>
      </c>
      <c r="J4616" s="2">
        <v>10</v>
      </c>
      <c r="K4616" s="2">
        <v>10</v>
      </c>
      <c r="L4616" s="3">
        <v>75830.600000000006</v>
      </c>
      <c r="M4616" s="2" t="s">
        <v>0</v>
      </c>
      <c r="N4616" s="4" t="s">
        <v>21</v>
      </c>
    </row>
    <row r="4617" spans="1:14" x14ac:dyDescent="0.25">
      <c r="A4617" s="1" t="s">
        <v>361</v>
      </c>
      <c r="B4617" s="2" t="s">
        <v>103</v>
      </c>
      <c r="C4617" s="2" t="s">
        <v>104</v>
      </c>
      <c r="D4617" s="2" t="s">
        <v>105</v>
      </c>
      <c r="E4617" s="2" t="s">
        <v>4024</v>
      </c>
      <c r="F4617" s="2">
        <v>60121241</v>
      </c>
      <c r="G4617" s="2" t="s">
        <v>810</v>
      </c>
      <c r="H4617" s="2">
        <v>3</v>
      </c>
      <c r="I4617" s="2">
        <v>7</v>
      </c>
      <c r="J4617" s="2">
        <v>10</v>
      </c>
      <c r="K4617" s="2">
        <v>5</v>
      </c>
      <c r="L4617" s="3">
        <v>350784.45</v>
      </c>
      <c r="M4617" s="2" t="s">
        <v>0</v>
      </c>
      <c r="N4617" s="4" t="s">
        <v>21</v>
      </c>
    </row>
    <row r="4618" spans="1:14" x14ac:dyDescent="0.25">
      <c r="A4618" s="1" t="s">
        <v>361</v>
      </c>
      <c r="B4618" s="2" t="s">
        <v>2048</v>
      </c>
      <c r="C4618" s="2" t="s">
        <v>2048</v>
      </c>
      <c r="D4618" s="2" t="s">
        <v>17948</v>
      </c>
      <c r="E4618" s="2" t="s">
        <v>4025</v>
      </c>
      <c r="F4618" s="2">
        <v>30102004</v>
      </c>
      <c r="G4618" s="2" t="s">
        <v>810</v>
      </c>
      <c r="H4618" s="2">
        <v>3</v>
      </c>
      <c r="I4618" s="2">
        <v>7</v>
      </c>
      <c r="J4618" s="2">
        <v>10</v>
      </c>
      <c r="K4618" s="2">
        <v>4</v>
      </c>
      <c r="L4618" s="3">
        <v>1846083.72</v>
      </c>
      <c r="M4618" s="2" t="s">
        <v>0</v>
      </c>
      <c r="N4618" s="4" t="s">
        <v>21</v>
      </c>
    </row>
    <row r="4619" spans="1:14" x14ac:dyDescent="0.25">
      <c r="A4619" s="1" t="s">
        <v>361</v>
      </c>
      <c r="B4619" s="2" t="s">
        <v>2048</v>
      </c>
      <c r="C4619" s="2" t="s">
        <v>2048</v>
      </c>
      <c r="D4619" s="2" t="s">
        <v>17948</v>
      </c>
      <c r="E4619" s="2" t="s">
        <v>4026</v>
      </c>
      <c r="F4619" s="2">
        <v>30102006</v>
      </c>
      <c r="G4619" s="2" t="s">
        <v>810</v>
      </c>
      <c r="H4619" s="2">
        <v>3</v>
      </c>
      <c r="I4619" s="2">
        <v>7</v>
      </c>
      <c r="J4619" s="2">
        <v>10</v>
      </c>
      <c r="K4619" s="2">
        <v>7</v>
      </c>
      <c r="L4619" s="3">
        <v>4380464.13</v>
      </c>
      <c r="M4619" s="2" t="s">
        <v>0</v>
      </c>
      <c r="N4619" s="4" t="s">
        <v>21</v>
      </c>
    </row>
    <row r="4620" spans="1:14" x14ac:dyDescent="0.25">
      <c r="A4620" s="1" t="s">
        <v>361</v>
      </c>
      <c r="B4620" s="2" t="s">
        <v>2048</v>
      </c>
      <c r="C4620" s="2" t="s">
        <v>2048</v>
      </c>
      <c r="D4620" s="2" t="s">
        <v>17948</v>
      </c>
      <c r="E4620" s="2" t="s">
        <v>4026</v>
      </c>
      <c r="F4620" s="2">
        <v>30102006</v>
      </c>
      <c r="G4620" s="2" t="s">
        <v>810</v>
      </c>
      <c r="H4620" s="2">
        <v>3</v>
      </c>
      <c r="I4620" s="2">
        <v>7</v>
      </c>
      <c r="J4620" s="2">
        <v>10</v>
      </c>
      <c r="K4620" s="2">
        <v>7</v>
      </c>
      <c r="L4620" s="3">
        <v>4380464.13</v>
      </c>
      <c r="M4620" s="2" t="s">
        <v>0</v>
      </c>
      <c r="N4620" s="4" t="s">
        <v>21</v>
      </c>
    </row>
    <row r="4621" spans="1:14" x14ac:dyDescent="0.25">
      <c r="A4621" s="1" t="s">
        <v>361</v>
      </c>
      <c r="B4621" s="2" t="s">
        <v>2048</v>
      </c>
      <c r="C4621" s="2" t="s">
        <v>2048</v>
      </c>
      <c r="D4621" s="2" t="s">
        <v>17948</v>
      </c>
      <c r="E4621" s="2" t="s">
        <v>4027</v>
      </c>
      <c r="F4621" s="2">
        <v>30102006</v>
      </c>
      <c r="G4621" s="2" t="s">
        <v>810</v>
      </c>
      <c r="H4621" s="2">
        <v>3</v>
      </c>
      <c r="I4621" s="2">
        <v>7</v>
      </c>
      <c r="J4621" s="2">
        <v>10</v>
      </c>
      <c r="K4621" s="2">
        <v>7</v>
      </c>
      <c r="L4621" s="3">
        <v>5715776.0800000001</v>
      </c>
      <c r="M4621" s="2" t="s">
        <v>0</v>
      </c>
      <c r="N4621" s="4" t="s">
        <v>21</v>
      </c>
    </row>
    <row r="4622" spans="1:14" x14ac:dyDescent="0.25">
      <c r="A4622" s="1" t="s">
        <v>361</v>
      </c>
      <c r="B4622" s="2" t="s">
        <v>113</v>
      </c>
      <c r="C4622" s="2" t="s">
        <v>113</v>
      </c>
      <c r="D4622" s="2" t="s">
        <v>114</v>
      </c>
      <c r="E4622" s="2" t="s">
        <v>18292</v>
      </c>
      <c r="F4622" s="2">
        <v>26121500</v>
      </c>
      <c r="G4622" s="2" t="s">
        <v>810</v>
      </c>
      <c r="H4622" s="2">
        <v>3</v>
      </c>
      <c r="I4622" s="2">
        <v>7</v>
      </c>
      <c r="J4622" s="2">
        <v>10</v>
      </c>
      <c r="K4622" s="2">
        <v>10</v>
      </c>
      <c r="L4622" s="3">
        <v>184681.30000000002</v>
      </c>
      <c r="M4622" s="2" t="s">
        <v>0</v>
      </c>
      <c r="N4622" s="4" t="s">
        <v>21</v>
      </c>
    </row>
    <row r="4623" spans="1:14" x14ac:dyDescent="0.25">
      <c r="A4623" s="1" t="s">
        <v>361</v>
      </c>
      <c r="B4623" s="2" t="s">
        <v>113</v>
      </c>
      <c r="C4623" s="2" t="s">
        <v>113</v>
      </c>
      <c r="D4623" s="2" t="s">
        <v>114</v>
      </c>
      <c r="E4623" s="2" t="s">
        <v>4028</v>
      </c>
      <c r="F4623" s="2">
        <v>23271813</v>
      </c>
      <c r="G4623" s="2" t="s">
        <v>810</v>
      </c>
      <c r="H4623" s="2">
        <v>3</v>
      </c>
      <c r="I4623" s="2">
        <v>7</v>
      </c>
      <c r="J4623" s="2">
        <v>10</v>
      </c>
      <c r="K4623" s="2">
        <v>5</v>
      </c>
      <c r="L4623" s="3">
        <v>285169.7</v>
      </c>
      <c r="M4623" s="2" t="s">
        <v>0</v>
      </c>
      <c r="N4623" s="4" t="s">
        <v>21</v>
      </c>
    </row>
    <row r="4624" spans="1:14" x14ac:dyDescent="0.25">
      <c r="A4624" s="1" t="s">
        <v>361</v>
      </c>
      <c r="B4624" s="2" t="s">
        <v>113</v>
      </c>
      <c r="C4624" s="2" t="s">
        <v>113</v>
      </c>
      <c r="D4624" s="2" t="s">
        <v>114</v>
      </c>
      <c r="E4624" s="2" t="s">
        <v>4028</v>
      </c>
      <c r="F4624" s="2">
        <v>23271813</v>
      </c>
      <c r="G4624" s="2" t="s">
        <v>810</v>
      </c>
      <c r="H4624" s="2">
        <v>3</v>
      </c>
      <c r="I4624" s="2">
        <v>7</v>
      </c>
      <c r="J4624" s="2">
        <v>10</v>
      </c>
      <c r="K4624" s="2">
        <v>2</v>
      </c>
      <c r="L4624" s="3">
        <v>120110.94</v>
      </c>
      <c r="M4624" s="2" t="s">
        <v>0</v>
      </c>
      <c r="N4624" s="4" t="s">
        <v>21</v>
      </c>
    </row>
    <row r="4625" spans="1:14" x14ac:dyDescent="0.25">
      <c r="A4625" s="1" t="s">
        <v>361</v>
      </c>
      <c r="B4625" s="2" t="s">
        <v>113</v>
      </c>
      <c r="C4625" s="2" t="s">
        <v>113</v>
      </c>
      <c r="D4625" s="2" t="s">
        <v>114</v>
      </c>
      <c r="E4625" s="2" t="s">
        <v>4029</v>
      </c>
      <c r="F4625" s="2">
        <v>23271800</v>
      </c>
      <c r="G4625" s="2" t="s">
        <v>810</v>
      </c>
      <c r="H4625" s="2">
        <v>3</v>
      </c>
      <c r="I4625" s="2">
        <v>7</v>
      </c>
      <c r="J4625" s="2">
        <v>10</v>
      </c>
      <c r="K4625" s="2">
        <v>2</v>
      </c>
      <c r="L4625" s="3">
        <v>4431715.22</v>
      </c>
      <c r="M4625" s="2" t="s">
        <v>0</v>
      </c>
      <c r="N4625" s="4" t="s">
        <v>21</v>
      </c>
    </row>
    <row r="4626" spans="1:14" x14ac:dyDescent="0.25">
      <c r="A4626" s="1" t="s">
        <v>361</v>
      </c>
      <c r="B4626" s="2" t="s">
        <v>113</v>
      </c>
      <c r="C4626" s="2" t="s">
        <v>113</v>
      </c>
      <c r="D4626" s="2" t="s">
        <v>114</v>
      </c>
      <c r="E4626" s="2" t="s">
        <v>4030</v>
      </c>
      <c r="F4626" s="2">
        <v>31171539</v>
      </c>
      <c r="G4626" s="2" t="s">
        <v>810</v>
      </c>
      <c r="H4626" s="2">
        <v>3</v>
      </c>
      <c r="I4626" s="2">
        <v>7</v>
      </c>
      <c r="J4626" s="2">
        <v>10</v>
      </c>
      <c r="K4626" s="2">
        <v>20</v>
      </c>
      <c r="L4626" s="3">
        <v>1029656.7999999999</v>
      </c>
      <c r="M4626" s="2" t="s">
        <v>0</v>
      </c>
      <c r="N4626" s="4" t="s">
        <v>21</v>
      </c>
    </row>
    <row r="4627" spans="1:14" x14ac:dyDescent="0.25">
      <c r="A4627" s="1" t="s">
        <v>361</v>
      </c>
      <c r="B4627" s="2" t="s">
        <v>113</v>
      </c>
      <c r="C4627" s="2" t="s">
        <v>113</v>
      </c>
      <c r="D4627" s="2" t="s">
        <v>114</v>
      </c>
      <c r="E4627" s="2" t="s">
        <v>4031</v>
      </c>
      <c r="F4627" s="2">
        <v>27112845</v>
      </c>
      <c r="G4627" s="2" t="s">
        <v>810</v>
      </c>
      <c r="H4627" s="2">
        <v>3</v>
      </c>
      <c r="I4627" s="2">
        <v>7</v>
      </c>
      <c r="J4627" s="2">
        <v>10</v>
      </c>
      <c r="K4627" s="2">
        <v>100</v>
      </c>
      <c r="L4627" s="3">
        <v>652115</v>
      </c>
      <c r="M4627" s="2" t="s">
        <v>0</v>
      </c>
      <c r="N4627" s="4" t="s">
        <v>21</v>
      </c>
    </row>
    <row r="4628" spans="1:14" x14ac:dyDescent="0.25">
      <c r="A4628" s="1" t="s">
        <v>361</v>
      </c>
      <c r="B4628" s="2" t="s">
        <v>113</v>
      </c>
      <c r="C4628" s="2" t="s">
        <v>113</v>
      </c>
      <c r="D4628" s="2" t="s">
        <v>114</v>
      </c>
      <c r="E4628" s="2" t="s">
        <v>4032</v>
      </c>
      <c r="F4628" s="2">
        <v>27112845</v>
      </c>
      <c r="G4628" s="2" t="s">
        <v>810</v>
      </c>
      <c r="H4628" s="2">
        <v>3</v>
      </c>
      <c r="I4628" s="2">
        <v>7</v>
      </c>
      <c r="J4628" s="2">
        <v>10</v>
      </c>
      <c r="K4628" s="2">
        <v>100</v>
      </c>
      <c r="L4628" s="3">
        <v>466780</v>
      </c>
      <c r="M4628" s="2" t="s">
        <v>0</v>
      </c>
      <c r="N4628" s="4" t="s">
        <v>21</v>
      </c>
    </row>
    <row r="4629" spans="1:14" x14ac:dyDescent="0.25">
      <c r="A4629" s="1" t="s">
        <v>361</v>
      </c>
      <c r="B4629" s="2" t="s">
        <v>113</v>
      </c>
      <c r="C4629" s="2" t="s">
        <v>113</v>
      </c>
      <c r="D4629" s="2" t="s">
        <v>114</v>
      </c>
      <c r="E4629" s="2" t="s">
        <v>4033</v>
      </c>
      <c r="F4629" s="2">
        <v>27112845</v>
      </c>
      <c r="G4629" s="2" t="s">
        <v>810</v>
      </c>
      <c r="H4629" s="2">
        <v>3</v>
      </c>
      <c r="I4629" s="2">
        <v>7</v>
      </c>
      <c r="J4629" s="2">
        <v>10</v>
      </c>
      <c r="K4629" s="2">
        <v>100</v>
      </c>
      <c r="L4629" s="3">
        <v>580040</v>
      </c>
      <c r="M4629" s="2" t="s">
        <v>0</v>
      </c>
      <c r="N4629" s="4" t="s">
        <v>21</v>
      </c>
    </row>
    <row r="4630" spans="1:14" x14ac:dyDescent="0.25">
      <c r="A4630" s="1" t="s">
        <v>361</v>
      </c>
      <c r="B4630" s="2" t="s">
        <v>113</v>
      </c>
      <c r="C4630" s="2" t="s">
        <v>113</v>
      </c>
      <c r="D4630" s="2" t="s">
        <v>114</v>
      </c>
      <c r="E4630" s="2" t="s">
        <v>4034</v>
      </c>
      <c r="F4630" s="2">
        <v>27112845</v>
      </c>
      <c r="G4630" s="2" t="s">
        <v>810</v>
      </c>
      <c r="H4630" s="2">
        <v>3</v>
      </c>
      <c r="I4630" s="2">
        <v>7</v>
      </c>
      <c r="J4630" s="2">
        <v>10</v>
      </c>
      <c r="K4630" s="2">
        <v>100</v>
      </c>
      <c r="L4630" s="3">
        <v>425702.00000000006</v>
      </c>
      <c r="M4630" s="2" t="s">
        <v>0</v>
      </c>
      <c r="N4630" s="4" t="s">
        <v>21</v>
      </c>
    </row>
    <row r="4631" spans="1:14" x14ac:dyDescent="0.25">
      <c r="A4631" s="1" t="s">
        <v>361</v>
      </c>
      <c r="B4631" s="2" t="s">
        <v>113</v>
      </c>
      <c r="C4631" s="2" t="s">
        <v>113</v>
      </c>
      <c r="D4631" s="2" t="s">
        <v>114</v>
      </c>
      <c r="E4631" s="2" t="s">
        <v>4035</v>
      </c>
      <c r="F4631" s="2">
        <v>27112845</v>
      </c>
      <c r="G4631" s="2" t="s">
        <v>810</v>
      </c>
      <c r="H4631" s="2">
        <v>3</v>
      </c>
      <c r="I4631" s="2">
        <v>7</v>
      </c>
      <c r="J4631" s="2">
        <v>10</v>
      </c>
      <c r="K4631" s="2">
        <v>100</v>
      </c>
      <c r="L4631" s="3">
        <v>563860</v>
      </c>
      <c r="M4631" s="2" t="s">
        <v>0</v>
      </c>
      <c r="N4631" s="4" t="s">
        <v>21</v>
      </c>
    </row>
    <row r="4632" spans="1:14" x14ac:dyDescent="0.25">
      <c r="A4632" s="1" t="s">
        <v>361</v>
      </c>
      <c r="B4632" s="2" t="s">
        <v>113</v>
      </c>
      <c r="C4632" s="2" t="s">
        <v>113</v>
      </c>
      <c r="D4632" s="2" t="s">
        <v>114</v>
      </c>
      <c r="E4632" s="2" t="s">
        <v>4036</v>
      </c>
      <c r="F4632" s="2">
        <v>30102411</v>
      </c>
      <c r="G4632" s="2" t="s">
        <v>810</v>
      </c>
      <c r="H4632" s="2">
        <v>3</v>
      </c>
      <c r="I4632" s="2">
        <v>7</v>
      </c>
      <c r="J4632" s="2">
        <v>10</v>
      </c>
      <c r="K4632" s="2">
        <v>3</v>
      </c>
      <c r="L4632" s="3">
        <v>160082.01</v>
      </c>
      <c r="M4632" s="2" t="s">
        <v>0</v>
      </c>
      <c r="N4632" s="4" t="s">
        <v>21</v>
      </c>
    </row>
    <row r="4633" spans="1:14" x14ac:dyDescent="0.25">
      <c r="A4633" s="1" t="s">
        <v>361</v>
      </c>
      <c r="B4633" s="2" t="s">
        <v>113</v>
      </c>
      <c r="C4633" s="2" t="s">
        <v>113</v>
      </c>
      <c r="D4633" s="2" t="s">
        <v>114</v>
      </c>
      <c r="E4633" s="2" t="s">
        <v>4036</v>
      </c>
      <c r="F4633" s="2">
        <v>30102411</v>
      </c>
      <c r="G4633" s="2" t="s">
        <v>810</v>
      </c>
      <c r="H4633" s="2">
        <v>3</v>
      </c>
      <c r="I4633" s="2">
        <v>7</v>
      </c>
      <c r="J4633" s="2">
        <v>10</v>
      </c>
      <c r="K4633" s="2">
        <v>9</v>
      </c>
      <c r="L4633" s="3">
        <v>451873.35000000003</v>
      </c>
      <c r="M4633" s="2" t="s">
        <v>0</v>
      </c>
      <c r="N4633" s="4" t="s">
        <v>21</v>
      </c>
    </row>
    <row r="4634" spans="1:14" x14ac:dyDescent="0.25">
      <c r="A4634" s="1" t="s">
        <v>361</v>
      </c>
      <c r="B4634" s="2" t="s">
        <v>113</v>
      </c>
      <c r="C4634" s="2" t="s">
        <v>113</v>
      </c>
      <c r="D4634" s="2" t="s">
        <v>114</v>
      </c>
      <c r="E4634" s="2" t="s">
        <v>4037</v>
      </c>
      <c r="F4634" s="2">
        <v>30102410</v>
      </c>
      <c r="G4634" s="2" t="s">
        <v>810</v>
      </c>
      <c r="H4634" s="2">
        <v>3</v>
      </c>
      <c r="I4634" s="2">
        <v>7</v>
      </c>
      <c r="J4634" s="2">
        <v>10</v>
      </c>
      <c r="K4634" s="2">
        <v>3</v>
      </c>
      <c r="L4634" s="3">
        <v>308553.51</v>
      </c>
      <c r="M4634" s="2" t="s">
        <v>0</v>
      </c>
      <c r="N4634" s="4" t="s">
        <v>21</v>
      </c>
    </row>
    <row r="4635" spans="1:14" x14ac:dyDescent="0.25">
      <c r="A4635" s="1" t="s">
        <v>361</v>
      </c>
      <c r="B4635" s="2" t="s">
        <v>113</v>
      </c>
      <c r="C4635" s="2" t="s">
        <v>113</v>
      </c>
      <c r="D4635" s="2" t="s">
        <v>114</v>
      </c>
      <c r="E4635" s="2" t="s">
        <v>4038</v>
      </c>
      <c r="F4635" s="2">
        <v>27111910</v>
      </c>
      <c r="G4635" s="2" t="s">
        <v>810</v>
      </c>
      <c r="H4635" s="2">
        <v>3</v>
      </c>
      <c r="I4635" s="2">
        <v>7</v>
      </c>
      <c r="J4635" s="2">
        <v>10</v>
      </c>
      <c r="K4635" s="2">
        <v>30</v>
      </c>
      <c r="L4635" s="3">
        <v>427754.1</v>
      </c>
      <c r="M4635" s="2" t="s">
        <v>0</v>
      </c>
      <c r="N4635" s="4" t="s">
        <v>21</v>
      </c>
    </row>
    <row r="4636" spans="1:14" x14ac:dyDescent="0.25">
      <c r="A4636" s="1" t="s">
        <v>361</v>
      </c>
      <c r="B4636" s="2" t="s">
        <v>113</v>
      </c>
      <c r="C4636" s="2" t="s">
        <v>113</v>
      </c>
      <c r="D4636" s="2" t="s">
        <v>114</v>
      </c>
      <c r="E4636" s="2" t="s">
        <v>4039</v>
      </c>
      <c r="F4636" s="2">
        <v>30102410</v>
      </c>
      <c r="G4636" s="2" t="s">
        <v>810</v>
      </c>
      <c r="H4636" s="2">
        <v>3</v>
      </c>
      <c r="I4636" s="2">
        <v>7</v>
      </c>
      <c r="J4636" s="2">
        <v>10</v>
      </c>
      <c r="K4636" s="2">
        <v>25</v>
      </c>
      <c r="L4636" s="3">
        <v>356461.75</v>
      </c>
      <c r="M4636" s="2" t="s">
        <v>0</v>
      </c>
      <c r="N4636" s="4" t="s">
        <v>21</v>
      </c>
    </row>
    <row r="4637" spans="1:14" x14ac:dyDescent="0.25">
      <c r="A4637" s="1" t="s">
        <v>361</v>
      </c>
      <c r="B4637" s="2" t="s">
        <v>113</v>
      </c>
      <c r="C4637" s="2" t="s">
        <v>113</v>
      </c>
      <c r="D4637" s="2" t="s">
        <v>114</v>
      </c>
      <c r="E4637" s="2" t="s">
        <v>4040</v>
      </c>
      <c r="F4637" s="2">
        <v>30102410</v>
      </c>
      <c r="G4637" s="2" t="s">
        <v>810</v>
      </c>
      <c r="H4637" s="2">
        <v>3</v>
      </c>
      <c r="I4637" s="2">
        <v>7</v>
      </c>
      <c r="J4637" s="2">
        <v>10</v>
      </c>
      <c r="K4637" s="2">
        <v>25</v>
      </c>
      <c r="L4637" s="3">
        <v>356461.75</v>
      </c>
      <c r="M4637" s="2" t="s">
        <v>0</v>
      </c>
      <c r="N4637" s="4" t="s">
        <v>21</v>
      </c>
    </row>
    <row r="4638" spans="1:14" x14ac:dyDescent="0.25">
      <c r="A4638" s="1" t="s">
        <v>361</v>
      </c>
      <c r="B4638" s="2" t="s">
        <v>113</v>
      </c>
      <c r="C4638" s="2" t="s">
        <v>113</v>
      </c>
      <c r="D4638" s="2" t="s">
        <v>114</v>
      </c>
      <c r="E4638" s="2" t="s">
        <v>4041</v>
      </c>
      <c r="F4638" s="2">
        <v>30102410</v>
      </c>
      <c r="G4638" s="2" t="s">
        <v>810</v>
      </c>
      <c r="H4638" s="2">
        <v>3</v>
      </c>
      <c r="I4638" s="2">
        <v>7</v>
      </c>
      <c r="J4638" s="2">
        <v>10</v>
      </c>
      <c r="K4638" s="2">
        <v>25</v>
      </c>
      <c r="L4638" s="3">
        <v>356461.75</v>
      </c>
      <c r="M4638" s="2" t="s">
        <v>0</v>
      </c>
      <c r="N4638" s="4" t="s">
        <v>21</v>
      </c>
    </row>
    <row r="4639" spans="1:14" x14ac:dyDescent="0.25">
      <c r="A4639" s="1" t="s">
        <v>361</v>
      </c>
      <c r="B4639" s="2" t="s">
        <v>113</v>
      </c>
      <c r="C4639" s="2" t="s">
        <v>113</v>
      </c>
      <c r="D4639" s="2" t="s">
        <v>114</v>
      </c>
      <c r="E4639" s="2" t="s">
        <v>4042</v>
      </c>
      <c r="F4639" s="2">
        <v>30102410</v>
      </c>
      <c r="G4639" s="2" t="s">
        <v>810</v>
      </c>
      <c r="H4639" s="2">
        <v>3</v>
      </c>
      <c r="I4639" s="2">
        <v>7</v>
      </c>
      <c r="J4639" s="2">
        <v>10</v>
      </c>
      <c r="K4639" s="2">
        <v>10</v>
      </c>
      <c r="L4639" s="3">
        <v>142584.9</v>
      </c>
      <c r="M4639" s="2" t="s">
        <v>0</v>
      </c>
      <c r="N4639" s="4" t="s">
        <v>21</v>
      </c>
    </row>
    <row r="4640" spans="1:14" x14ac:dyDescent="0.25">
      <c r="A4640" s="1" t="s">
        <v>361</v>
      </c>
      <c r="B4640" s="2" t="s">
        <v>113</v>
      </c>
      <c r="C4640" s="2" t="s">
        <v>113</v>
      </c>
      <c r="D4640" s="2" t="s">
        <v>114</v>
      </c>
      <c r="E4640" s="2" t="s">
        <v>4042</v>
      </c>
      <c r="F4640" s="2">
        <v>30102410</v>
      </c>
      <c r="G4640" s="2" t="s">
        <v>810</v>
      </c>
      <c r="H4640" s="2">
        <v>3</v>
      </c>
      <c r="I4640" s="2">
        <v>7</v>
      </c>
      <c r="J4640" s="2">
        <v>10</v>
      </c>
      <c r="K4640" s="2">
        <v>20</v>
      </c>
      <c r="L4640" s="3">
        <v>285169.8</v>
      </c>
      <c r="M4640" s="2" t="s">
        <v>0</v>
      </c>
      <c r="N4640" s="4" t="s">
        <v>21</v>
      </c>
    </row>
    <row r="4641" spans="1:14" x14ac:dyDescent="0.25">
      <c r="A4641" s="1" t="s">
        <v>361</v>
      </c>
      <c r="B4641" s="2" t="s">
        <v>113</v>
      </c>
      <c r="C4641" s="2" t="s">
        <v>113</v>
      </c>
      <c r="D4641" s="2" t="s">
        <v>114</v>
      </c>
      <c r="E4641" s="2" t="s">
        <v>4043</v>
      </c>
      <c r="F4641" s="2">
        <v>46171501</v>
      </c>
      <c r="G4641" s="2" t="s">
        <v>810</v>
      </c>
      <c r="H4641" s="2">
        <v>3</v>
      </c>
      <c r="I4641" s="2">
        <v>7</v>
      </c>
      <c r="J4641" s="2">
        <v>10</v>
      </c>
      <c r="K4641" s="2">
        <v>6</v>
      </c>
      <c r="L4641" s="3">
        <v>551467.55999999994</v>
      </c>
      <c r="M4641" s="2" t="s">
        <v>0</v>
      </c>
      <c r="N4641" s="4" t="s">
        <v>21</v>
      </c>
    </row>
    <row r="4642" spans="1:14" x14ac:dyDescent="0.25">
      <c r="A4642" s="1" t="s">
        <v>361</v>
      </c>
      <c r="B4642" s="2" t="s">
        <v>113</v>
      </c>
      <c r="C4642" s="2" t="s">
        <v>113</v>
      </c>
      <c r="D4642" s="2" t="s">
        <v>114</v>
      </c>
      <c r="E4642" s="2" t="s">
        <v>4044</v>
      </c>
      <c r="F4642" s="2">
        <v>23231100</v>
      </c>
      <c r="G4642" s="2" t="s">
        <v>810</v>
      </c>
      <c r="H4642" s="2">
        <v>3</v>
      </c>
      <c r="I4642" s="2">
        <v>7</v>
      </c>
      <c r="J4642" s="2">
        <v>10</v>
      </c>
      <c r="K4642" s="2">
        <v>5</v>
      </c>
      <c r="L4642" s="3">
        <v>180607.75</v>
      </c>
      <c r="M4642" s="2" t="s">
        <v>0</v>
      </c>
      <c r="N4642" s="4" t="s">
        <v>21</v>
      </c>
    </row>
    <row r="4643" spans="1:14" x14ac:dyDescent="0.25">
      <c r="A4643" s="1" t="s">
        <v>361</v>
      </c>
      <c r="B4643" s="2" t="s">
        <v>113</v>
      </c>
      <c r="C4643" s="2" t="s">
        <v>113</v>
      </c>
      <c r="D4643" s="2" t="s">
        <v>114</v>
      </c>
      <c r="E4643" s="2" t="s">
        <v>4045</v>
      </c>
      <c r="F4643" s="2">
        <v>23231100</v>
      </c>
      <c r="G4643" s="2" t="s">
        <v>810</v>
      </c>
      <c r="H4643" s="2">
        <v>3</v>
      </c>
      <c r="I4643" s="2">
        <v>7</v>
      </c>
      <c r="J4643" s="2">
        <v>10</v>
      </c>
      <c r="K4643" s="2">
        <v>5</v>
      </c>
      <c r="L4643" s="3">
        <v>180607.75</v>
      </c>
      <c r="M4643" s="2" t="s">
        <v>0</v>
      </c>
      <c r="N4643" s="4" t="s">
        <v>21</v>
      </c>
    </row>
    <row r="4644" spans="1:14" x14ac:dyDescent="0.25">
      <c r="A4644" s="1" t="s">
        <v>361</v>
      </c>
      <c r="B4644" s="2" t="s">
        <v>113</v>
      </c>
      <c r="C4644" s="2" t="s">
        <v>113</v>
      </c>
      <c r="D4644" s="2" t="s">
        <v>114</v>
      </c>
      <c r="E4644" s="2" t="s">
        <v>4046</v>
      </c>
      <c r="F4644" s="2">
        <v>31201530</v>
      </c>
      <c r="G4644" s="2" t="s">
        <v>810</v>
      </c>
      <c r="H4644" s="2">
        <v>3</v>
      </c>
      <c r="I4644" s="2">
        <v>7</v>
      </c>
      <c r="J4644" s="2">
        <v>10</v>
      </c>
      <c r="K4644" s="2">
        <v>50</v>
      </c>
      <c r="L4644" s="3">
        <v>2683527</v>
      </c>
      <c r="M4644" s="2" t="s">
        <v>0</v>
      </c>
      <c r="N4644" s="4" t="s">
        <v>21</v>
      </c>
    </row>
    <row r="4645" spans="1:14" x14ac:dyDescent="0.25">
      <c r="A4645" s="1" t="s">
        <v>361</v>
      </c>
      <c r="B4645" s="2" t="s">
        <v>113</v>
      </c>
      <c r="C4645" s="2" t="s">
        <v>113</v>
      </c>
      <c r="D4645" s="2" t="s">
        <v>114</v>
      </c>
      <c r="E4645" s="2" t="s">
        <v>4047</v>
      </c>
      <c r="F4645" s="2">
        <v>27112802</v>
      </c>
      <c r="G4645" s="2" t="s">
        <v>810</v>
      </c>
      <c r="H4645" s="2">
        <v>3</v>
      </c>
      <c r="I4645" s="2">
        <v>7</v>
      </c>
      <c r="J4645" s="2">
        <v>10</v>
      </c>
      <c r="K4645" s="2">
        <v>40</v>
      </c>
      <c r="L4645" s="3">
        <v>117873.2</v>
      </c>
      <c r="M4645" s="2" t="s">
        <v>0</v>
      </c>
      <c r="N4645" s="4" t="s">
        <v>21</v>
      </c>
    </row>
    <row r="4646" spans="1:14" x14ac:dyDescent="0.25">
      <c r="A4646" s="1" t="s">
        <v>361</v>
      </c>
      <c r="B4646" s="2" t="s">
        <v>113</v>
      </c>
      <c r="C4646" s="2" t="s">
        <v>113</v>
      </c>
      <c r="D4646" s="2" t="s">
        <v>114</v>
      </c>
      <c r="E4646" s="2" t="s">
        <v>4048</v>
      </c>
      <c r="F4646" s="2">
        <v>27112802</v>
      </c>
      <c r="G4646" s="2" t="s">
        <v>810</v>
      </c>
      <c r="H4646" s="2">
        <v>3</v>
      </c>
      <c r="I4646" s="2">
        <v>7</v>
      </c>
      <c r="J4646" s="2">
        <v>10</v>
      </c>
      <c r="K4646" s="2">
        <v>40</v>
      </c>
      <c r="L4646" s="3">
        <v>117873.2</v>
      </c>
      <c r="M4646" s="2" t="s">
        <v>0</v>
      </c>
      <c r="N4646" s="4" t="s">
        <v>21</v>
      </c>
    </row>
    <row r="4647" spans="1:14" x14ac:dyDescent="0.25">
      <c r="A4647" s="1" t="s">
        <v>361</v>
      </c>
      <c r="B4647" s="2" t="s">
        <v>113</v>
      </c>
      <c r="C4647" s="2" t="s">
        <v>113</v>
      </c>
      <c r="D4647" s="2" t="s">
        <v>114</v>
      </c>
      <c r="E4647" s="2" t="s">
        <v>4049</v>
      </c>
      <c r="F4647" s="2">
        <v>27112845</v>
      </c>
      <c r="G4647" s="2" t="s">
        <v>810</v>
      </c>
      <c r="H4647" s="2">
        <v>3</v>
      </c>
      <c r="I4647" s="2">
        <v>7</v>
      </c>
      <c r="J4647" s="2">
        <v>10</v>
      </c>
      <c r="K4647" s="2">
        <v>1</v>
      </c>
      <c r="L4647" s="3">
        <v>274809.15000000002</v>
      </c>
      <c r="M4647" s="2" t="s">
        <v>0</v>
      </c>
      <c r="N4647" s="4" t="s">
        <v>21</v>
      </c>
    </row>
    <row r="4648" spans="1:14" x14ac:dyDescent="0.25">
      <c r="A4648" s="1" t="s">
        <v>361</v>
      </c>
      <c r="B4648" s="2" t="s">
        <v>113</v>
      </c>
      <c r="C4648" s="2" t="s">
        <v>113</v>
      </c>
      <c r="D4648" s="2" t="s">
        <v>114</v>
      </c>
      <c r="E4648" s="2" t="s">
        <v>4050</v>
      </c>
      <c r="F4648" s="2">
        <v>23271811</v>
      </c>
      <c r="G4648" s="2" t="s">
        <v>810</v>
      </c>
      <c r="H4648" s="2">
        <v>3</v>
      </c>
      <c r="I4648" s="2">
        <v>7</v>
      </c>
      <c r="J4648" s="2">
        <v>10</v>
      </c>
      <c r="K4648" s="2">
        <v>5</v>
      </c>
      <c r="L4648" s="3">
        <v>404940.6</v>
      </c>
      <c r="M4648" s="2" t="s">
        <v>0</v>
      </c>
      <c r="N4648" s="4" t="s">
        <v>21</v>
      </c>
    </row>
    <row r="4649" spans="1:14" x14ac:dyDescent="0.25">
      <c r="A4649" s="1" t="s">
        <v>361</v>
      </c>
      <c r="B4649" s="2" t="s">
        <v>113</v>
      </c>
      <c r="C4649" s="2" t="s">
        <v>113</v>
      </c>
      <c r="D4649" s="2" t="s">
        <v>114</v>
      </c>
      <c r="E4649" s="2" t="s">
        <v>4051</v>
      </c>
      <c r="F4649" s="2">
        <v>23271810</v>
      </c>
      <c r="G4649" s="2" t="s">
        <v>810</v>
      </c>
      <c r="H4649" s="2">
        <v>3</v>
      </c>
      <c r="I4649" s="2">
        <v>7</v>
      </c>
      <c r="J4649" s="2">
        <v>10</v>
      </c>
      <c r="K4649" s="2">
        <v>2</v>
      </c>
      <c r="L4649" s="3">
        <v>173002.1</v>
      </c>
      <c r="M4649" s="2" t="s">
        <v>0</v>
      </c>
      <c r="N4649" s="4" t="s">
        <v>21</v>
      </c>
    </row>
    <row r="4650" spans="1:14" x14ac:dyDescent="0.25">
      <c r="A4650" s="1" t="s">
        <v>361</v>
      </c>
      <c r="B4650" s="2" t="s">
        <v>113</v>
      </c>
      <c r="C4650" s="2" t="s">
        <v>113</v>
      </c>
      <c r="D4650" s="2" t="s">
        <v>114</v>
      </c>
      <c r="E4650" s="2" t="s">
        <v>4052</v>
      </c>
      <c r="F4650" s="2">
        <v>31162211</v>
      </c>
      <c r="G4650" s="2" t="s">
        <v>810</v>
      </c>
      <c r="H4650" s="2">
        <v>3</v>
      </c>
      <c r="I4650" s="2">
        <v>7</v>
      </c>
      <c r="J4650" s="2">
        <v>10</v>
      </c>
      <c r="K4650" s="2">
        <v>5</v>
      </c>
      <c r="L4650" s="3">
        <v>721912.55</v>
      </c>
      <c r="M4650" s="2" t="s">
        <v>0</v>
      </c>
      <c r="N4650" s="4" t="s">
        <v>21</v>
      </c>
    </row>
    <row r="4651" spans="1:14" x14ac:dyDescent="0.25">
      <c r="A4651" s="1" t="s">
        <v>361</v>
      </c>
      <c r="B4651" s="2" t="s">
        <v>113</v>
      </c>
      <c r="C4651" s="2" t="s">
        <v>113</v>
      </c>
      <c r="D4651" s="2" t="s">
        <v>114</v>
      </c>
      <c r="E4651" s="2" t="s">
        <v>4053</v>
      </c>
      <c r="F4651" s="2">
        <v>31162211</v>
      </c>
      <c r="G4651" s="2" t="s">
        <v>810</v>
      </c>
      <c r="H4651" s="2">
        <v>3</v>
      </c>
      <c r="I4651" s="2">
        <v>7</v>
      </c>
      <c r="J4651" s="2">
        <v>10</v>
      </c>
      <c r="K4651" s="2">
        <v>5</v>
      </c>
      <c r="L4651" s="3">
        <v>659137.14999999991</v>
      </c>
      <c r="M4651" s="2" t="s">
        <v>0</v>
      </c>
      <c r="N4651" s="4" t="s">
        <v>21</v>
      </c>
    </row>
    <row r="4652" spans="1:14" x14ac:dyDescent="0.25">
      <c r="A4652" s="1" t="s">
        <v>361</v>
      </c>
      <c r="B4652" s="2" t="s">
        <v>113</v>
      </c>
      <c r="C4652" s="2" t="s">
        <v>113</v>
      </c>
      <c r="D4652" s="2" t="s">
        <v>114</v>
      </c>
      <c r="E4652" s="2" t="s">
        <v>4054</v>
      </c>
      <c r="F4652" s="2">
        <v>31162211</v>
      </c>
      <c r="G4652" s="2" t="s">
        <v>810</v>
      </c>
      <c r="H4652" s="2">
        <v>3</v>
      </c>
      <c r="I4652" s="2">
        <v>7</v>
      </c>
      <c r="J4652" s="2">
        <v>10</v>
      </c>
      <c r="K4652" s="2">
        <v>5</v>
      </c>
      <c r="L4652" s="3">
        <v>690524.55</v>
      </c>
      <c r="M4652" s="2" t="s">
        <v>0</v>
      </c>
      <c r="N4652" s="4" t="s">
        <v>21</v>
      </c>
    </row>
    <row r="4653" spans="1:14" x14ac:dyDescent="0.25">
      <c r="A4653" s="1" t="s">
        <v>361</v>
      </c>
      <c r="B4653" s="2" t="s">
        <v>113</v>
      </c>
      <c r="C4653" s="2" t="s">
        <v>113</v>
      </c>
      <c r="D4653" s="2" t="s">
        <v>114</v>
      </c>
      <c r="E4653" s="2" t="s">
        <v>4055</v>
      </c>
      <c r="F4653" s="2">
        <v>31162211</v>
      </c>
      <c r="G4653" s="2" t="s">
        <v>810</v>
      </c>
      <c r="H4653" s="2">
        <v>3</v>
      </c>
      <c r="I4653" s="2">
        <v>7</v>
      </c>
      <c r="J4653" s="2">
        <v>10</v>
      </c>
      <c r="K4653" s="2">
        <v>3</v>
      </c>
      <c r="L4653" s="3">
        <v>515342.16000000003</v>
      </c>
      <c r="M4653" s="2" t="s">
        <v>0</v>
      </c>
      <c r="N4653" s="4" t="s">
        <v>21</v>
      </c>
    </row>
    <row r="4654" spans="1:14" x14ac:dyDescent="0.25">
      <c r="A4654" s="1" t="s">
        <v>361</v>
      </c>
      <c r="B4654" s="2" t="s">
        <v>113</v>
      </c>
      <c r="C4654" s="2" t="s">
        <v>113</v>
      </c>
      <c r="D4654" s="2" t="s">
        <v>114</v>
      </c>
      <c r="E4654" s="2" t="s">
        <v>4056</v>
      </c>
      <c r="F4654" s="2">
        <v>31162211</v>
      </c>
      <c r="G4654" s="2" t="s">
        <v>810</v>
      </c>
      <c r="H4654" s="2">
        <v>3</v>
      </c>
      <c r="I4654" s="2">
        <v>7</v>
      </c>
      <c r="J4654" s="2">
        <v>10</v>
      </c>
      <c r="K4654" s="2">
        <v>5</v>
      </c>
      <c r="L4654" s="3">
        <v>690524.55</v>
      </c>
      <c r="M4654" s="2" t="s">
        <v>0</v>
      </c>
      <c r="N4654" s="4" t="s">
        <v>21</v>
      </c>
    </row>
    <row r="4655" spans="1:14" x14ac:dyDescent="0.25">
      <c r="A4655" s="1" t="s">
        <v>361</v>
      </c>
      <c r="B4655" s="2" t="s">
        <v>113</v>
      </c>
      <c r="C4655" s="2" t="s">
        <v>113</v>
      </c>
      <c r="D4655" s="2" t="s">
        <v>114</v>
      </c>
      <c r="E4655" s="2" t="s">
        <v>4057</v>
      </c>
      <c r="F4655" s="2">
        <v>31162211</v>
      </c>
      <c r="G4655" s="2" t="s">
        <v>810</v>
      </c>
      <c r="H4655" s="2">
        <v>3</v>
      </c>
      <c r="I4655" s="2">
        <v>7</v>
      </c>
      <c r="J4655" s="2">
        <v>10</v>
      </c>
      <c r="K4655" s="2">
        <v>5</v>
      </c>
      <c r="L4655" s="3">
        <v>753299.95</v>
      </c>
      <c r="M4655" s="2" t="s">
        <v>0</v>
      </c>
      <c r="N4655" s="4" t="s">
        <v>21</v>
      </c>
    </row>
    <row r="4656" spans="1:14" x14ac:dyDescent="0.25">
      <c r="A4656" s="1" t="s">
        <v>361</v>
      </c>
      <c r="B4656" s="2" t="s">
        <v>113</v>
      </c>
      <c r="C4656" s="2" t="s">
        <v>113</v>
      </c>
      <c r="D4656" s="2" t="s">
        <v>114</v>
      </c>
      <c r="E4656" s="2" t="s">
        <v>4058</v>
      </c>
      <c r="F4656" s="2">
        <v>31162211</v>
      </c>
      <c r="G4656" s="2" t="s">
        <v>810</v>
      </c>
      <c r="H4656" s="2">
        <v>3</v>
      </c>
      <c r="I4656" s="2">
        <v>7</v>
      </c>
      <c r="J4656" s="2">
        <v>10</v>
      </c>
      <c r="K4656" s="2">
        <v>5</v>
      </c>
      <c r="L4656" s="3">
        <v>706218.25</v>
      </c>
      <c r="M4656" s="2" t="s">
        <v>0</v>
      </c>
      <c r="N4656" s="4" t="s">
        <v>21</v>
      </c>
    </row>
    <row r="4657" spans="1:14" x14ac:dyDescent="0.25">
      <c r="A4657" s="1" t="s">
        <v>361</v>
      </c>
      <c r="B4657" s="2" t="s">
        <v>113</v>
      </c>
      <c r="C4657" s="2" t="s">
        <v>113</v>
      </c>
      <c r="D4657" s="2" t="s">
        <v>114</v>
      </c>
      <c r="E4657" s="2" t="s">
        <v>4059</v>
      </c>
      <c r="F4657" s="2">
        <v>31162211</v>
      </c>
      <c r="G4657" s="2" t="s">
        <v>810</v>
      </c>
      <c r="H4657" s="2">
        <v>3</v>
      </c>
      <c r="I4657" s="2">
        <v>7</v>
      </c>
      <c r="J4657" s="2">
        <v>10</v>
      </c>
      <c r="K4657" s="2">
        <v>5</v>
      </c>
      <c r="L4657" s="3">
        <v>690524.55</v>
      </c>
      <c r="M4657" s="2" t="s">
        <v>0</v>
      </c>
      <c r="N4657" s="4" t="s">
        <v>21</v>
      </c>
    </row>
    <row r="4658" spans="1:14" x14ac:dyDescent="0.25">
      <c r="A4658" s="1" t="s">
        <v>361</v>
      </c>
      <c r="B4658" s="2" t="s">
        <v>113</v>
      </c>
      <c r="C4658" s="2" t="s">
        <v>113</v>
      </c>
      <c r="D4658" s="2" t="s">
        <v>114</v>
      </c>
      <c r="E4658" s="2" t="s">
        <v>4060</v>
      </c>
      <c r="F4658" s="2">
        <v>31162211</v>
      </c>
      <c r="G4658" s="2" t="s">
        <v>810</v>
      </c>
      <c r="H4658" s="2">
        <v>3</v>
      </c>
      <c r="I4658" s="2">
        <v>7</v>
      </c>
      <c r="J4658" s="2">
        <v>10</v>
      </c>
      <c r="K4658" s="2">
        <v>5</v>
      </c>
      <c r="L4658" s="3">
        <v>706218.25</v>
      </c>
      <c r="M4658" s="2" t="s">
        <v>0</v>
      </c>
      <c r="N4658" s="4" t="s">
        <v>21</v>
      </c>
    </row>
    <row r="4659" spans="1:14" x14ac:dyDescent="0.25">
      <c r="A4659" s="1" t="s">
        <v>361</v>
      </c>
      <c r="B4659" s="2" t="s">
        <v>113</v>
      </c>
      <c r="C4659" s="2" t="s">
        <v>113</v>
      </c>
      <c r="D4659" s="2" t="s">
        <v>114</v>
      </c>
      <c r="E4659" s="2" t="s">
        <v>4061</v>
      </c>
      <c r="F4659" s="2">
        <v>31162211</v>
      </c>
      <c r="G4659" s="2" t="s">
        <v>810</v>
      </c>
      <c r="H4659" s="2">
        <v>3</v>
      </c>
      <c r="I4659" s="2">
        <v>7</v>
      </c>
      <c r="J4659" s="2">
        <v>10</v>
      </c>
      <c r="K4659" s="2">
        <v>5</v>
      </c>
      <c r="L4659" s="3">
        <v>690524.55</v>
      </c>
      <c r="M4659" s="2" t="s">
        <v>0</v>
      </c>
      <c r="N4659" s="4" t="s">
        <v>21</v>
      </c>
    </row>
    <row r="4660" spans="1:14" x14ac:dyDescent="0.25">
      <c r="A4660" s="1" t="s">
        <v>361</v>
      </c>
      <c r="B4660" s="2" t="s">
        <v>113</v>
      </c>
      <c r="C4660" s="2" t="s">
        <v>113</v>
      </c>
      <c r="D4660" s="2" t="s">
        <v>114</v>
      </c>
      <c r="E4660" s="2" t="s">
        <v>4062</v>
      </c>
      <c r="F4660" s="2">
        <v>31162211</v>
      </c>
      <c r="G4660" s="2" t="s">
        <v>810</v>
      </c>
      <c r="H4660" s="2">
        <v>3</v>
      </c>
      <c r="I4660" s="2">
        <v>7</v>
      </c>
      <c r="J4660" s="2">
        <v>10</v>
      </c>
      <c r="K4660" s="2">
        <v>5</v>
      </c>
      <c r="L4660" s="3">
        <v>721912.55</v>
      </c>
      <c r="M4660" s="2" t="s">
        <v>0</v>
      </c>
      <c r="N4660" s="4" t="s">
        <v>21</v>
      </c>
    </row>
    <row r="4661" spans="1:14" x14ac:dyDescent="0.25">
      <c r="A4661" s="1" t="s">
        <v>361</v>
      </c>
      <c r="B4661" s="2" t="s">
        <v>113</v>
      </c>
      <c r="C4661" s="2" t="s">
        <v>113</v>
      </c>
      <c r="D4661" s="2" t="s">
        <v>114</v>
      </c>
      <c r="E4661" s="2" t="s">
        <v>4063</v>
      </c>
      <c r="F4661" s="2">
        <v>31162211</v>
      </c>
      <c r="G4661" s="2" t="s">
        <v>810</v>
      </c>
      <c r="H4661" s="2">
        <v>3</v>
      </c>
      <c r="I4661" s="2">
        <v>7</v>
      </c>
      <c r="J4661" s="2">
        <v>10</v>
      </c>
      <c r="K4661" s="2">
        <v>5</v>
      </c>
      <c r="L4661" s="3">
        <v>690524.55</v>
      </c>
      <c r="M4661" s="2" t="s">
        <v>0</v>
      </c>
      <c r="N4661" s="4" t="s">
        <v>21</v>
      </c>
    </row>
    <row r="4662" spans="1:14" x14ac:dyDescent="0.25">
      <c r="A4662" s="1" t="s">
        <v>361</v>
      </c>
      <c r="B4662" s="2" t="s">
        <v>113</v>
      </c>
      <c r="C4662" s="2" t="s">
        <v>113</v>
      </c>
      <c r="D4662" s="2" t="s">
        <v>114</v>
      </c>
      <c r="E4662" s="2" t="s">
        <v>4064</v>
      </c>
      <c r="F4662" s="2">
        <v>31162211</v>
      </c>
      <c r="G4662" s="2" t="s">
        <v>810</v>
      </c>
      <c r="H4662" s="2">
        <v>3</v>
      </c>
      <c r="I4662" s="2">
        <v>7</v>
      </c>
      <c r="J4662" s="2">
        <v>10</v>
      </c>
      <c r="K4662" s="2">
        <v>5</v>
      </c>
      <c r="L4662" s="3">
        <v>753299.95</v>
      </c>
      <c r="M4662" s="2" t="s">
        <v>0</v>
      </c>
      <c r="N4662" s="4" t="s">
        <v>21</v>
      </c>
    </row>
    <row r="4663" spans="1:14" x14ac:dyDescent="0.25">
      <c r="A4663" s="1" t="s">
        <v>361</v>
      </c>
      <c r="B4663" s="2" t="s">
        <v>113</v>
      </c>
      <c r="C4663" s="2" t="s">
        <v>113</v>
      </c>
      <c r="D4663" s="2" t="s">
        <v>114</v>
      </c>
      <c r="E4663" s="2" t="s">
        <v>4065</v>
      </c>
      <c r="F4663" s="2">
        <v>31162211</v>
      </c>
      <c r="G4663" s="2" t="s">
        <v>810</v>
      </c>
      <c r="H4663" s="2">
        <v>3</v>
      </c>
      <c r="I4663" s="2">
        <v>7</v>
      </c>
      <c r="J4663" s="2">
        <v>10</v>
      </c>
      <c r="K4663" s="2">
        <v>5</v>
      </c>
      <c r="L4663" s="3">
        <v>721912.55</v>
      </c>
      <c r="M4663" s="2" t="s">
        <v>0</v>
      </c>
      <c r="N4663" s="4" t="s">
        <v>21</v>
      </c>
    </row>
    <row r="4664" spans="1:14" x14ac:dyDescent="0.25">
      <c r="A4664" s="1" t="s">
        <v>361</v>
      </c>
      <c r="B4664" s="2" t="s">
        <v>113</v>
      </c>
      <c r="C4664" s="2" t="s">
        <v>113</v>
      </c>
      <c r="D4664" s="2" t="s">
        <v>114</v>
      </c>
      <c r="E4664" s="2" t="s">
        <v>4066</v>
      </c>
      <c r="F4664" s="2">
        <v>23271812</v>
      </c>
      <c r="G4664" s="2" t="s">
        <v>810</v>
      </c>
      <c r="H4664" s="2">
        <v>3</v>
      </c>
      <c r="I4664" s="2">
        <v>7</v>
      </c>
      <c r="J4664" s="2">
        <v>10</v>
      </c>
      <c r="K4664" s="2">
        <v>2</v>
      </c>
      <c r="L4664" s="3">
        <v>243344.58</v>
      </c>
      <c r="M4664" s="2" t="s">
        <v>0</v>
      </c>
      <c r="N4664" s="4" t="s">
        <v>21</v>
      </c>
    </row>
    <row r="4665" spans="1:14" x14ac:dyDescent="0.25">
      <c r="A4665" s="1" t="s">
        <v>361</v>
      </c>
      <c r="B4665" s="2" t="s">
        <v>113</v>
      </c>
      <c r="C4665" s="2" t="s">
        <v>113</v>
      </c>
      <c r="D4665" s="2" t="s">
        <v>114</v>
      </c>
      <c r="E4665" s="2" t="s">
        <v>4067</v>
      </c>
      <c r="F4665" s="2">
        <v>23271812</v>
      </c>
      <c r="G4665" s="2" t="s">
        <v>810</v>
      </c>
      <c r="H4665" s="2">
        <v>3</v>
      </c>
      <c r="I4665" s="2">
        <v>7</v>
      </c>
      <c r="J4665" s="2">
        <v>10</v>
      </c>
      <c r="K4665" s="2">
        <v>2</v>
      </c>
      <c r="L4665" s="3">
        <v>631174.52</v>
      </c>
      <c r="M4665" s="2" t="s">
        <v>0</v>
      </c>
      <c r="N4665" s="4" t="s">
        <v>21</v>
      </c>
    </row>
    <row r="4666" spans="1:14" x14ac:dyDescent="0.25">
      <c r="A4666" s="1" t="s">
        <v>361</v>
      </c>
      <c r="B4666" s="2" t="s">
        <v>113</v>
      </c>
      <c r="C4666" s="2" t="s">
        <v>113</v>
      </c>
      <c r="D4666" s="2" t="s">
        <v>114</v>
      </c>
      <c r="E4666" s="2" t="s">
        <v>4068</v>
      </c>
      <c r="F4666" s="2">
        <v>23271812</v>
      </c>
      <c r="G4666" s="2" t="s">
        <v>810</v>
      </c>
      <c r="H4666" s="2">
        <v>3</v>
      </c>
      <c r="I4666" s="2">
        <v>7</v>
      </c>
      <c r="J4666" s="2">
        <v>10</v>
      </c>
      <c r="K4666" s="2">
        <v>2</v>
      </c>
      <c r="L4666" s="3">
        <v>631174.52</v>
      </c>
      <c r="M4666" s="2" t="s">
        <v>0</v>
      </c>
      <c r="N4666" s="4" t="s">
        <v>21</v>
      </c>
    </row>
    <row r="4667" spans="1:14" x14ac:dyDescent="0.25">
      <c r="A4667" s="1" t="s">
        <v>361</v>
      </c>
      <c r="B4667" s="2" t="s">
        <v>113</v>
      </c>
      <c r="C4667" s="2" t="s">
        <v>113</v>
      </c>
      <c r="D4667" s="2" t="s">
        <v>114</v>
      </c>
      <c r="E4667" s="2" t="s">
        <v>4069</v>
      </c>
      <c r="F4667" s="2">
        <v>23271812</v>
      </c>
      <c r="G4667" s="2" t="s">
        <v>810</v>
      </c>
      <c r="H4667" s="2">
        <v>3</v>
      </c>
      <c r="I4667" s="2">
        <v>7</v>
      </c>
      <c r="J4667" s="2">
        <v>10</v>
      </c>
      <c r="K4667" s="2">
        <v>2</v>
      </c>
      <c r="L4667" s="3">
        <v>19200.48</v>
      </c>
      <c r="M4667" s="2" t="s">
        <v>0</v>
      </c>
      <c r="N4667" s="4" t="s">
        <v>21</v>
      </c>
    </row>
    <row r="4668" spans="1:14" x14ac:dyDescent="0.25">
      <c r="A4668" s="1" t="s">
        <v>361</v>
      </c>
      <c r="B4668" s="2" t="s">
        <v>113</v>
      </c>
      <c r="C4668" s="2" t="s">
        <v>113</v>
      </c>
      <c r="D4668" s="2" t="s">
        <v>114</v>
      </c>
      <c r="E4668" s="2" t="s">
        <v>4070</v>
      </c>
      <c r="F4668" s="2">
        <v>23271812</v>
      </c>
      <c r="G4668" s="2" t="s">
        <v>810</v>
      </c>
      <c r="H4668" s="2">
        <v>3</v>
      </c>
      <c r="I4668" s="2">
        <v>7</v>
      </c>
      <c r="J4668" s="2">
        <v>10</v>
      </c>
      <c r="K4668" s="2">
        <v>1</v>
      </c>
      <c r="L4668" s="3">
        <v>45816.7</v>
      </c>
      <c r="M4668" s="2" t="s">
        <v>0</v>
      </c>
      <c r="N4668" s="4" t="s">
        <v>21</v>
      </c>
    </row>
    <row r="4669" spans="1:14" x14ac:dyDescent="0.25">
      <c r="A4669" s="1" t="s">
        <v>361</v>
      </c>
      <c r="B4669" s="2" t="s">
        <v>113</v>
      </c>
      <c r="C4669" s="2" t="s">
        <v>113</v>
      </c>
      <c r="D4669" s="2" t="s">
        <v>114</v>
      </c>
      <c r="E4669" s="2" t="s">
        <v>4071</v>
      </c>
      <c r="F4669" s="2">
        <v>23271812</v>
      </c>
      <c r="G4669" s="2" t="s">
        <v>810</v>
      </c>
      <c r="H4669" s="2">
        <v>3</v>
      </c>
      <c r="I4669" s="2">
        <v>7</v>
      </c>
      <c r="J4669" s="2">
        <v>10</v>
      </c>
      <c r="K4669" s="2">
        <v>1</v>
      </c>
      <c r="L4669" s="3">
        <v>9695.51</v>
      </c>
      <c r="M4669" s="2" t="s">
        <v>0</v>
      </c>
      <c r="N4669" s="4" t="s">
        <v>21</v>
      </c>
    </row>
    <row r="4670" spans="1:14" x14ac:dyDescent="0.25">
      <c r="A4670" s="1" t="s">
        <v>361</v>
      </c>
      <c r="B4670" s="2" t="s">
        <v>113</v>
      </c>
      <c r="C4670" s="2" t="s">
        <v>113</v>
      </c>
      <c r="D4670" s="2" t="s">
        <v>114</v>
      </c>
      <c r="E4670" s="2" t="s">
        <v>4072</v>
      </c>
      <c r="F4670" s="2">
        <v>23271812</v>
      </c>
      <c r="G4670" s="2" t="s">
        <v>810</v>
      </c>
      <c r="H4670" s="2">
        <v>3</v>
      </c>
      <c r="I4670" s="2">
        <v>7</v>
      </c>
      <c r="J4670" s="2">
        <v>10</v>
      </c>
      <c r="K4670" s="2">
        <v>5</v>
      </c>
      <c r="L4670" s="3">
        <v>559590.55000000005</v>
      </c>
      <c r="M4670" s="2" t="s">
        <v>0</v>
      </c>
      <c r="N4670" s="4" t="s">
        <v>21</v>
      </c>
    </row>
    <row r="4671" spans="1:14" x14ac:dyDescent="0.25">
      <c r="A4671" s="1" t="s">
        <v>361</v>
      </c>
      <c r="B4671" s="2" t="s">
        <v>113</v>
      </c>
      <c r="C4671" s="2" t="s">
        <v>113</v>
      </c>
      <c r="D4671" s="2" t="s">
        <v>114</v>
      </c>
      <c r="E4671" s="2" t="s">
        <v>4073</v>
      </c>
      <c r="F4671" s="2">
        <v>23271812</v>
      </c>
      <c r="G4671" s="2" t="s">
        <v>810</v>
      </c>
      <c r="H4671" s="2">
        <v>3</v>
      </c>
      <c r="I4671" s="2">
        <v>7</v>
      </c>
      <c r="J4671" s="2">
        <v>10</v>
      </c>
      <c r="K4671" s="2">
        <v>2</v>
      </c>
      <c r="L4671" s="3">
        <v>19136.560000000001</v>
      </c>
      <c r="M4671" s="2" t="s">
        <v>0</v>
      </c>
      <c r="N4671" s="4" t="s">
        <v>21</v>
      </c>
    </row>
    <row r="4672" spans="1:14" x14ac:dyDescent="0.25">
      <c r="A4672" s="1" t="s">
        <v>361</v>
      </c>
      <c r="B4672" s="2" t="s">
        <v>113</v>
      </c>
      <c r="C4672" s="2" t="s">
        <v>113</v>
      </c>
      <c r="D4672" s="2" t="s">
        <v>114</v>
      </c>
      <c r="E4672" s="2" t="s">
        <v>4074</v>
      </c>
      <c r="F4672" s="2">
        <v>39121432</v>
      </c>
      <c r="G4672" s="2" t="s">
        <v>810</v>
      </c>
      <c r="H4672" s="2">
        <v>3</v>
      </c>
      <c r="I4672" s="2">
        <v>7</v>
      </c>
      <c r="J4672" s="2">
        <v>10</v>
      </c>
      <c r="K4672" s="2">
        <v>2</v>
      </c>
      <c r="L4672" s="3">
        <v>231530.9</v>
      </c>
      <c r="M4672" s="2" t="s">
        <v>0</v>
      </c>
      <c r="N4672" s="4" t="s">
        <v>21</v>
      </c>
    </row>
    <row r="4673" spans="1:14" x14ac:dyDescent="0.25">
      <c r="A4673" s="1" t="s">
        <v>361</v>
      </c>
      <c r="B4673" s="2" t="s">
        <v>113</v>
      </c>
      <c r="C4673" s="2" t="s">
        <v>113</v>
      </c>
      <c r="D4673" s="2" t="s">
        <v>114</v>
      </c>
      <c r="E4673" s="2" t="s">
        <v>18293</v>
      </c>
      <c r="F4673" s="2">
        <v>39121432</v>
      </c>
      <c r="G4673" s="2" t="s">
        <v>810</v>
      </c>
      <c r="H4673" s="2">
        <v>3</v>
      </c>
      <c r="I4673" s="2">
        <v>7</v>
      </c>
      <c r="J4673" s="2">
        <v>10</v>
      </c>
      <c r="K4673" s="2">
        <v>1</v>
      </c>
      <c r="L4673" s="3">
        <v>82156.160000000003</v>
      </c>
      <c r="M4673" s="2" t="s">
        <v>0</v>
      </c>
      <c r="N4673" s="4" t="s">
        <v>21</v>
      </c>
    </row>
    <row r="4674" spans="1:14" x14ac:dyDescent="0.25">
      <c r="A4674" s="1" t="s">
        <v>361</v>
      </c>
      <c r="B4674" s="2" t="s">
        <v>113</v>
      </c>
      <c r="C4674" s="2" t="s">
        <v>113</v>
      </c>
      <c r="D4674" s="2" t="s">
        <v>114</v>
      </c>
      <c r="E4674" s="2" t="s">
        <v>4075</v>
      </c>
      <c r="F4674" s="2">
        <v>31161500</v>
      </c>
      <c r="G4674" s="2" t="s">
        <v>810</v>
      </c>
      <c r="H4674" s="2">
        <v>3</v>
      </c>
      <c r="I4674" s="2">
        <v>7</v>
      </c>
      <c r="J4674" s="2">
        <v>10</v>
      </c>
      <c r="K4674" s="2">
        <v>3</v>
      </c>
      <c r="L4674" s="3">
        <v>145640.04</v>
      </c>
      <c r="M4674" s="2" t="s">
        <v>0</v>
      </c>
      <c r="N4674" s="4" t="s">
        <v>21</v>
      </c>
    </row>
    <row r="4675" spans="1:14" x14ac:dyDescent="0.25">
      <c r="A4675" s="1" t="s">
        <v>361</v>
      </c>
      <c r="B4675" s="2" t="s">
        <v>113</v>
      </c>
      <c r="C4675" s="2" t="s">
        <v>113</v>
      </c>
      <c r="D4675" s="2" t="s">
        <v>114</v>
      </c>
      <c r="E4675" s="2" t="s">
        <v>4076</v>
      </c>
      <c r="F4675" s="2">
        <v>31161500</v>
      </c>
      <c r="G4675" s="2" t="s">
        <v>810</v>
      </c>
      <c r="H4675" s="2">
        <v>3</v>
      </c>
      <c r="I4675" s="2">
        <v>7</v>
      </c>
      <c r="J4675" s="2">
        <v>10</v>
      </c>
      <c r="K4675" s="2">
        <v>3</v>
      </c>
      <c r="L4675" s="3">
        <v>12660.24</v>
      </c>
      <c r="M4675" s="2" t="s">
        <v>0</v>
      </c>
      <c r="N4675" s="4" t="s">
        <v>21</v>
      </c>
    </row>
    <row r="4676" spans="1:14" x14ac:dyDescent="0.25">
      <c r="A4676" s="1" t="s">
        <v>361</v>
      </c>
      <c r="B4676" s="2" t="s">
        <v>113</v>
      </c>
      <c r="C4676" s="2" t="s">
        <v>113</v>
      </c>
      <c r="D4676" s="2" t="s">
        <v>114</v>
      </c>
      <c r="E4676" s="2" t="s">
        <v>4077</v>
      </c>
      <c r="F4676" s="2">
        <v>31161500</v>
      </c>
      <c r="G4676" s="2" t="s">
        <v>810</v>
      </c>
      <c r="H4676" s="2">
        <v>3</v>
      </c>
      <c r="I4676" s="2">
        <v>7</v>
      </c>
      <c r="J4676" s="2">
        <v>10</v>
      </c>
      <c r="K4676" s="2">
        <v>3</v>
      </c>
      <c r="L4676" s="3">
        <v>145640.04</v>
      </c>
      <c r="M4676" s="2" t="s">
        <v>0</v>
      </c>
      <c r="N4676" s="4" t="s">
        <v>21</v>
      </c>
    </row>
    <row r="4677" spans="1:14" x14ac:dyDescent="0.25">
      <c r="A4677" s="1" t="s">
        <v>361</v>
      </c>
      <c r="B4677" s="2" t="s">
        <v>113</v>
      </c>
      <c r="C4677" s="2" t="s">
        <v>113</v>
      </c>
      <c r="D4677" s="2" t="s">
        <v>114</v>
      </c>
      <c r="E4677" s="2" t="s">
        <v>4078</v>
      </c>
      <c r="F4677" s="2">
        <v>31161500</v>
      </c>
      <c r="G4677" s="2" t="s">
        <v>810</v>
      </c>
      <c r="H4677" s="2">
        <v>3</v>
      </c>
      <c r="I4677" s="2">
        <v>7</v>
      </c>
      <c r="J4677" s="2">
        <v>10</v>
      </c>
      <c r="K4677" s="2">
        <v>3</v>
      </c>
      <c r="L4677" s="3">
        <v>156842.91</v>
      </c>
      <c r="M4677" s="2" t="s">
        <v>0</v>
      </c>
      <c r="N4677" s="4" t="s">
        <v>21</v>
      </c>
    </row>
    <row r="4678" spans="1:14" x14ac:dyDescent="0.25">
      <c r="A4678" s="1" t="s">
        <v>361</v>
      </c>
      <c r="B4678" s="2" t="s">
        <v>113</v>
      </c>
      <c r="C4678" s="2" t="s">
        <v>113</v>
      </c>
      <c r="D4678" s="2" t="s">
        <v>114</v>
      </c>
      <c r="E4678" s="2" t="s">
        <v>4079</v>
      </c>
      <c r="F4678" s="2">
        <v>31161500</v>
      </c>
      <c r="G4678" s="2" t="s">
        <v>810</v>
      </c>
      <c r="H4678" s="2">
        <v>3</v>
      </c>
      <c r="I4678" s="2">
        <v>7</v>
      </c>
      <c r="J4678" s="2">
        <v>10</v>
      </c>
      <c r="K4678" s="2">
        <v>3</v>
      </c>
      <c r="L4678" s="3">
        <v>280002.39</v>
      </c>
      <c r="M4678" s="2" t="s">
        <v>0</v>
      </c>
      <c r="N4678" s="4" t="s">
        <v>21</v>
      </c>
    </row>
    <row r="4679" spans="1:14" x14ac:dyDescent="0.25">
      <c r="A4679" s="1" t="s">
        <v>361</v>
      </c>
      <c r="B4679" s="2" t="s">
        <v>113</v>
      </c>
      <c r="C4679" s="2" t="s">
        <v>113</v>
      </c>
      <c r="D4679" s="2" t="s">
        <v>114</v>
      </c>
      <c r="E4679" s="2" t="s">
        <v>4080</v>
      </c>
      <c r="F4679" s="2">
        <v>31161500</v>
      </c>
      <c r="G4679" s="2" t="s">
        <v>810</v>
      </c>
      <c r="H4679" s="2">
        <v>3</v>
      </c>
      <c r="I4679" s="2">
        <v>7</v>
      </c>
      <c r="J4679" s="2">
        <v>10</v>
      </c>
      <c r="K4679" s="2">
        <v>3</v>
      </c>
      <c r="L4679" s="3">
        <v>257671.98</v>
      </c>
      <c r="M4679" s="2" t="s">
        <v>0</v>
      </c>
      <c r="N4679" s="4" t="s">
        <v>21</v>
      </c>
    </row>
    <row r="4680" spans="1:14" x14ac:dyDescent="0.25">
      <c r="A4680" s="1" t="s">
        <v>361</v>
      </c>
      <c r="B4680" s="2" t="s">
        <v>113</v>
      </c>
      <c r="C4680" s="2" t="s">
        <v>113</v>
      </c>
      <c r="D4680" s="2" t="s">
        <v>114</v>
      </c>
      <c r="E4680" s="2" t="s">
        <v>4081</v>
      </c>
      <c r="F4680" s="2">
        <v>31161500</v>
      </c>
      <c r="G4680" s="2" t="s">
        <v>810</v>
      </c>
      <c r="H4680" s="2">
        <v>3</v>
      </c>
      <c r="I4680" s="2">
        <v>7</v>
      </c>
      <c r="J4680" s="2">
        <v>10</v>
      </c>
      <c r="K4680" s="2">
        <v>3</v>
      </c>
      <c r="L4680" s="3">
        <v>168046.41</v>
      </c>
      <c r="M4680" s="2" t="s">
        <v>0</v>
      </c>
      <c r="N4680" s="4" t="s">
        <v>21</v>
      </c>
    </row>
    <row r="4681" spans="1:14" x14ac:dyDescent="0.25">
      <c r="A4681" s="1" t="s">
        <v>361</v>
      </c>
      <c r="B4681" s="2" t="s">
        <v>253</v>
      </c>
      <c r="C4681" s="2" t="s">
        <v>254</v>
      </c>
      <c r="D4681" s="2" t="s">
        <v>255</v>
      </c>
      <c r="E4681" s="2" t="s">
        <v>4082</v>
      </c>
      <c r="F4681" s="2">
        <v>40161505</v>
      </c>
      <c r="G4681" s="2" t="s">
        <v>810</v>
      </c>
      <c r="H4681" s="2">
        <v>3</v>
      </c>
      <c r="I4681" s="2">
        <v>7</v>
      </c>
      <c r="J4681" s="2">
        <v>10</v>
      </c>
      <c r="K4681" s="2">
        <v>1</v>
      </c>
      <c r="L4681" s="3">
        <v>27344.59</v>
      </c>
      <c r="M4681" s="2" t="s">
        <v>0</v>
      </c>
      <c r="N4681" s="4" t="s">
        <v>21</v>
      </c>
    </row>
    <row r="4682" spans="1:14" x14ac:dyDescent="0.25">
      <c r="A4682" s="1" t="s">
        <v>361</v>
      </c>
      <c r="B4682" s="2" t="s">
        <v>378</v>
      </c>
      <c r="C4682" s="2" t="s">
        <v>2425</v>
      </c>
      <c r="D4682" s="2" t="s">
        <v>17954</v>
      </c>
      <c r="E4682" s="2" t="s">
        <v>4083</v>
      </c>
      <c r="F4682" s="2">
        <v>39121622</v>
      </c>
      <c r="G4682" s="2" t="s">
        <v>810</v>
      </c>
      <c r="H4682" s="2">
        <v>3</v>
      </c>
      <c r="I4682" s="2">
        <v>7</v>
      </c>
      <c r="J4682" s="2">
        <v>10</v>
      </c>
      <c r="K4682" s="2">
        <v>30</v>
      </c>
      <c r="L4682" s="3">
        <v>15175.800000000001</v>
      </c>
      <c r="M4682" s="2" t="s">
        <v>0</v>
      </c>
      <c r="N4682" s="4" t="s">
        <v>21</v>
      </c>
    </row>
    <row r="4683" spans="1:14" x14ac:dyDescent="0.25">
      <c r="A4683" s="1" t="s">
        <v>361</v>
      </c>
      <c r="B4683" s="2" t="s">
        <v>378</v>
      </c>
      <c r="C4683" s="2" t="s">
        <v>2425</v>
      </c>
      <c r="D4683" s="2" t="s">
        <v>17954</v>
      </c>
      <c r="E4683" s="2" t="s">
        <v>4083</v>
      </c>
      <c r="F4683" s="2">
        <v>39121622</v>
      </c>
      <c r="G4683" s="2" t="s">
        <v>810</v>
      </c>
      <c r="H4683" s="2">
        <v>3</v>
      </c>
      <c r="I4683" s="2">
        <v>7</v>
      </c>
      <c r="J4683" s="2">
        <v>10</v>
      </c>
      <c r="K4683" s="2">
        <v>30</v>
      </c>
      <c r="L4683" s="3">
        <v>15175.800000000001</v>
      </c>
      <c r="M4683" s="2" t="s">
        <v>0</v>
      </c>
      <c r="N4683" s="4" t="s">
        <v>21</v>
      </c>
    </row>
    <row r="4684" spans="1:14" x14ac:dyDescent="0.25">
      <c r="A4684" s="1" t="s">
        <v>361</v>
      </c>
      <c r="B4684" s="2" t="s">
        <v>378</v>
      </c>
      <c r="C4684" s="2" t="s">
        <v>379</v>
      </c>
      <c r="D4684" s="2" t="s">
        <v>17857</v>
      </c>
      <c r="E4684" s="2" t="s">
        <v>18294</v>
      </c>
      <c r="F4684" s="2">
        <v>26111703</v>
      </c>
      <c r="G4684" s="2" t="s">
        <v>810</v>
      </c>
      <c r="H4684" s="2">
        <v>3</v>
      </c>
      <c r="I4684" s="2">
        <v>7</v>
      </c>
      <c r="J4684" s="2">
        <v>10</v>
      </c>
      <c r="K4684" s="2">
        <v>20</v>
      </c>
      <c r="L4684" s="3">
        <v>880965.8</v>
      </c>
      <c r="M4684" s="2" t="s">
        <v>0</v>
      </c>
      <c r="N4684" s="4" t="s">
        <v>21</v>
      </c>
    </row>
    <row r="4685" spans="1:14" x14ac:dyDescent="0.25">
      <c r="A4685" s="1" t="s">
        <v>361</v>
      </c>
      <c r="B4685" s="2" t="s">
        <v>378</v>
      </c>
      <c r="C4685" s="2" t="s">
        <v>2536</v>
      </c>
      <c r="D4685" s="2" t="s">
        <v>17956</v>
      </c>
      <c r="E4685" s="2" t="s">
        <v>4084</v>
      </c>
      <c r="F4685" s="2">
        <v>39112501</v>
      </c>
      <c r="G4685" s="2" t="s">
        <v>810</v>
      </c>
      <c r="H4685" s="2">
        <v>3</v>
      </c>
      <c r="I4685" s="2">
        <v>7</v>
      </c>
      <c r="J4685" s="2">
        <v>10</v>
      </c>
      <c r="K4685" s="2">
        <v>13</v>
      </c>
      <c r="L4685" s="3">
        <v>2627003.86</v>
      </c>
      <c r="M4685" s="2" t="s">
        <v>0</v>
      </c>
      <c r="N4685" s="4" t="s">
        <v>21</v>
      </c>
    </row>
    <row r="4686" spans="1:14" x14ac:dyDescent="0.25">
      <c r="A4686" s="1" t="s">
        <v>361</v>
      </c>
      <c r="B4686" s="2" t="s">
        <v>378</v>
      </c>
      <c r="C4686" s="2" t="s">
        <v>2536</v>
      </c>
      <c r="D4686" s="2" t="s">
        <v>17956</v>
      </c>
      <c r="E4686" s="2" t="s">
        <v>4085</v>
      </c>
      <c r="F4686" s="2">
        <v>39112501</v>
      </c>
      <c r="G4686" s="2" t="s">
        <v>810</v>
      </c>
      <c r="H4686" s="2">
        <v>3</v>
      </c>
      <c r="I4686" s="2">
        <v>7</v>
      </c>
      <c r="J4686" s="2">
        <v>10</v>
      </c>
      <c r="K4686" s="2">
        <v>19</v>
      </c>
      <c r="L4686" s="3">
        <v>75436.84</v>
      </c>
      <c r="M4686" s="2" t="s">
        <v>0</v>
      </c>
      <c r="N4686" s="4" t="s">
        <v>21</v>
      </c>
    </row>
    <row r="4687" spans="1:14" x14ac:dyDescent="0.25">
      <c r="A4687" s="1" t="s">
        <v>361</v>
      </c>
      <c r="B4687" s="2" t="s">
        <v>378</v>
      </c>
      <c r="C4687" s="2" t="s">
        <v>2536</v>
      </c>
      <c r="D4687" s="2" t="s">
        <v>17956</v>
      </c>
      <c r="E4687" s="2" t="s">
        <v>4086</v>
      </c>
      <c r="F4687" s="2">
        <v>39112501</v>
      </c>
      <c r="G4687" s="2" t="s">
        <v>810</v>
      </c>
      <c r="H4687" s="2">
        <v>3</v>
      </c>
      <c r="I4687" s="2">
        <v>7</v>
      </c>
      <c r="J4687" s="2">
        <v>10</v>
      </c>
      <c r="K4687" s="2">
        <v>19</v>
      </c>
      <c r="L4687" s="3">
        <v>448846.5</v>
      </c>
      <c r="M4687" s="2" t="s">
        <v>0</v>
      </c>
      <c r="N4687" s="4" t="s">
        <v>21</v>
      </c>
    </row>
    <row r="4688" spans="1:14" x14ac:dyDescent="0.25">
      <c r="A4688" s="1" t="s">
        <v>361</v>
      </c>
      <c r="B4688" s="2" t="s">
        <v>378</v>
      </c>
      <c r="C4688" s="2" t="s">
        <v>661</v>
      </c>
      <c r="D4688" s="2" t="s">
        <v>17898</v>
      </c>
      <c r="E4688" s="2" t="s">
        <v>4087</v>
      </c>
      <c r="F4688" s="2">
        <v>39121436</v>
      </c>
      <c r="G4688" s="2" t="s">
        <v>810</v>
      </c>
      <c r="H4688" s="2">
        <v>3</v>
      </c>
      <c r="I4688" s="2">
        <v>7</v>
      </c>
      <c r="J4688" s="2">
        <v>10</v>
      </c>
      <c r="K4688" s="2">
        <v>1</v>
      </c>
      <c r="L4688" s="3">
        <v>641939.68000000005</v>
      </c>
      <c r="M4688" s="2" t="s">
        <v>0</v>
      </c>
      <c r="N4688" s="4" t="s">
        <v>21</v>
      </c>
    </row>
    <row r="4689" spans="1:14" x14ac:dyDescent="0.25">
      <c r="A4689" s="1" t="s">
        <v>361</v>
      </c>
      <c r="B4689" s="2" t="s">
        <v>378</v>
      </c>
      <c r="C4689" s="2" t="s">
        <v>661</v>
      </c>
      <c r="D4689" s="2" t="s">
        <v>17898</v>
      </c>
      <c r="E4689" s="2" t="s">
        <v>4088</v>
      </c>
      <c r="F4689" s="2">
        <v>39121436</v>
      </c>
      <c r="G4689" s="2" t="s">
        <v>810</v>
      </c>
      <c r="H4689" s="2">
        <v>3</v>
      </c>
      <c r="I4689" s="2">
        <v>7</v>
      </c>
      <c r="J4689" s="2">
        <v>10</v>
      </c>
      <c r="K4689" s="2">
        <v>1</v>
      </c>
      <c r="L4689" s="3">
        <v>1207006.8799999999</v>
      </c>
      <c r="M4689" s="2" t="s">
        <v>0</v>
      </c>
      <c r="N4689" s="4" t="s">
        <v>21</v>
      </c>
    </row>
    <row r="4690" spans="1:14" x14ac:dyDescent="0.25">
      <c r="A4690" s="1" t="s">
        <v>361</v>
      </c>
      <c r="B4690" s="2" t="s">
        <v>60</v>
      </c>
      <c r="C4690" s="2" t="s">
        <v>60</v>
      </c>
      <c r="D4690" s="2" t="s">
        <v>61</v>
      </c>
      <c r="E4690" s="2" t="s">
        <v>4089</v>
      </c>
      <c r="F4690" s="2">
        <v>52121703</v>
      </c>
      <c r="G4690" s="2" t="s">
        <v>810</v>
      </c>
      <c r="H4690" s="2">
        <v>3</v>
      </c>
      <c r="I4690" s="2">
        <v>7</v>
      </c>
      <c r="J4690" s="2">
        <v>10</v>
      </c>
      <c r="K4690" s="2">
        <v>20</v>
      </c>
      <c r="L4690" s="3">
        <v>268498.8</v>
      </c>
      <c r="M4690" s="2" t="s">
        <v>17395</v>
      </c>
      <c r="N4690" s="4" t="s">
        <v>21</v>
      </c>
    </row>
    <row r="4691" spans="1:14" x14ac:dyDescent="0.25">
      <c r="A4691" s="1" t="s">
        <v>361</v>
      </c>
      <c r="B4691" s="2" t="s">
        <v>60</v>
      </c>
      <c r="C4691" s="2" t="s">
        <v>60</v>
      </c>
      <c r="D4691" s="2" t="s">
        <v>61</v>
      </c>
      <c r="E4691" s="2" t="s">
        <v>402</v>
      </c>
      <c r="F4691" s="2">
        <v>42132200</v>
      </c>
      <c r="G4691" s="2" t="s">
        <v>810</v>
      </c>
      <c r="H4691" s="2">
        <v>3</v>
      </c>
      <c r="I4691" s="2">
        <v>7</v>
      </c>
      <c r="J4691" s="2">
        <v>10</v>
      </c>
      <c r="K4691" s="2">
        <v>3</v>
      </c>
      <c r="L4691" s="3">
        <v>93974.58</v>
      </c>
      <c r="M4691" s="2" t="s">
        <v>17396</v>
      </c>
      <c r="N4691" s="4" t="s">
        <v>21</v>
      </c>
    </row>
    <row r="4692" spans="1:14" x14ac:dyDescent="0.25">
      <c r="A4692" s="1" t="s">
        <v>361</v>
      </c>
      <c r="B4692" s="2" t="s">
        <v>60</v>
      </c>
      <c r="C4692" s="2" t="s">
        <v>60</v>
      </c>
      <c r="D4692" s="2" t="s">
        <v>61</v>
      </c>
      <c r="E4692" s="2" t="s">
        <v>4090</v>
      </c>
      <c r="F4692" s="2">
        <v>46181709</v>
      </c>
      <c r="G4692" s="2" t="s">
        <v>810</v>
      </c>
      <c r="H4692" s="2">
        <v>3</v>
      </c>
      <c r="I4692" s="2">
        <v>7</v>
      </c>
      <c r="J4692" s="2">
        <v>10</v>
      </c>
      <c r="K4692" s="2">
        <v>12</v>
      </c>
      <c r="L4692" s="3">
        <v>375898.32</v>
      </c>
      <c r="M4692" s="2" t="s">
        <v>17396</v>
      </c>
      <c r="N4692" s="4" t="s">
        <v>21</v>
      </c>
    </row>
    <row r="4693" spans="1:14" x14ac:dyDescent="0.25">
      <c r="A4693" s="1" t="s">
        <v>361</v>
      </c>
      <c r="B4693" s="2" t="s">
        <v>622</v>
      </c>
      <c r="C4693" s="2" t="s">
        <v>622</v>
      </c>
      <c r="D4693" s="2" t="s">
        <v>17893</v>
      </c>
      <c r="E4693" s="2" t="s">
        <v>4091</v>
      </c>
      <c r="F4693" s="2">
        <v>53102711</v>
      </c>
      <c r="G4693" s="2" t="s">
        <v>810</v>
      </c>
      <c r="H4693" s="2">
        <v>3</v>
      </c>
      <c r="I4693" s="2">
        <v>7</v>
      </c>
      <c r="J4693" s="2">
        <v>16</v>
      </c>
      <c r="K4693" s="2">
        <v>3</v>
      </c>
      <c r="L4693" s="3">
        <v>228487.23</v>
      </c>
      <c r="M4693" s="2" t="s">
        <v>0</v>
      </c>
      <c r="N4693" s="4" t="s">
        <v>21</v>
      </c>
    </row>
    <row r="4694" spans="1:14" x14ac:dyDescent="0.25">
      <c r="A4694" s="1" t="s">
        <v>361</v>
      </c>
      <c r="B4694" s="2" t="s">
        <v>63</v>
      </c>
      <c r="C4694" s="2" t="s">
        <v>64</v>
      </c>
      <c r="D4694" s="2" t="s">
        <v>65</v>
      </c>
      <c r="E4694" s="2" t="s">
        <v>4092</v>
      </c>
      <c r="F4694" s="2">
        <v>14111704</v>
      </c>
      <c r="G4694" s="2" t="s">
        <v>810</v>
      </c>
      <c r="H4694" s="2">
        <v>3</v>
      </c>
      <c r="I4694" s="2">
        <v>7</v>
      </c>
      <c r="J4694" s="2">
        <v>10</v>
      </c>
      <c r="K4694" s="2">
        <v>10</v>
      </c>
      <c r="L4694" s="3">
        <v>252704.8</v>
      </c>
      <c r="M4694" s="2" t="s">
        <v>17395</v>
      </c>
      <c r="N4694" s="4" t="s">
        <v>21</v>
      </c>
    </row>
    <row r="4695" spans="1:14" x14ac:dyDescent="0.25">
      <c r="A4695" s="1" t="s">
        <v>361</v>
      </c>
      <c r="B4695" s="2" t="s">
        <v>63</v>
      </c>
      <c r="C4695" s="2" t="s">
        <v>64</v>
      </c>
      <c r="D4695" s="2" t="s">
        <v>65</v>
      </c>
      <c r="E4695" s="2" t="s">
        <v>4093</v>
      </c>
      <c r="F4695" s="2">
        <v>47131502</v>
      </c>
      <c r="G4695" s="2" t="s">
        <v>810</v>
      </c>
      <c r="H4695" s="2">
        <v>3</v>
      </c>
      <c r="I4695" s="2">
        <v>7</v>
      </c>
      <c r="J4695" s="2">
        <v>10</v>
      </c>
      <c r="K4695" s="2">
        <v>8</v>
      </c>
      <c r="L4695" s="3">
        <v>725122.32</v>
      </c>
      <c r="M4695" s="2" t="s">
        <v>17394</v>
      </c>
      <c r="N4695" s="4" t="s">
        <v>21</v>
      </c>
    </row>
    <row r="4696" spans="1:14" x14ac:dyDescent="0.25">
      <c r="A4696" s="1" t="s">
        <v>361</v>
      </c>
      <c r="B4696" s="2" t="s">
        <v>72</v>
      </c>
      <c r="C4696" s="2" t="s">
        <v>73</v>
      </c>
      <c r="D4696" s="2" t="s">
        <v>74</v>
      </c>
      <c r="E4696" s="2" t="s">
        <v>4094</v>
      </c>
      <c r="F4696" s="2">
        <v>15121504</v>
      </c>
      <c r="G4696" s="2" t="s">
        <v>810</v>
      </c>
      <c r="H4696" s="2">
        <v>3</v>
      </c>
      <c r="I4696" s="2">
        <v>7</v>
      </c>
      <c r="J4696" s="2">
        <v>10</v>
      </c>
      <c r="K4696" s="2">
        <v>100</v>
      </c>
      <c r="L4696" s="3">
        <v>3887091.0000000005</v>
      </c>
      <c r="M4696" s="2" t="s">
        <v>239</v>
      </c>
      <c r="N4696" s="4" t="s">
        <v>21</v>
      </c>
    </row>
    <row r="4697" spans="1:14" x14ac:dyDescent="0.25">
      <c r="A4697" s="1" t="s">
        <v>361</v>
      </c>
      <c r="B4697" s="2" t="s">
        <v>72</v>
      </c>
      <c r="C4697" s="2" t="s">
        <v>73</v>
      </c>
      <c r="D4697" s="2" t="s">
        <v>74</v>
      </c>
      <c r="E4697" s="2" t="s">
        <v>4094</v>
      </c>
      <c r="F4697" s="2">
        <v>15121504</v>
      </c>
      <c r="G4697" s="2" t="s">
        <v>810</v>
      </c>
      <c r="H4697" s="2">
        <v>3</v>
      </c>
      <c r="I4697" s="2">
        <v>7</v>
      </c>
      <c r="J4697" s="2">
        <v>10</v>
      </c>
      <c r="K4697" s="2">
        <v>100</v>
      </c>
      <c r="L4697" s="3">
        <v>4097678</v>
      </c>
      <c r="M4697" s="2" t="s">
        <v>239</v>
      </c>
      <c r="N4697" s="4" t="s">
        <v>21</v>
      </c>
    </row>
    <row r="4698" spans="1:14" x14ac:dyDescent="0.25">
      <c r="A4698" s="1" t="s">
        <v>361</v>
      </c>
      <c r="B4698" s="2" t="s">
        <v>72</v>
      </c>
      <c r="C4698" s="2" t="s">
        <v>73</v>
      </c>
      <c r="D4698" s="2" t="s">
        <v>74</v>
      </c>
      <c r="E4698" s="2" t="s">
        <v>3903</v>
      </c>
      <c r="F4698" s="2">
        <v>12181601</v>
      </c>
      <c r="G4698" s="2" t="s">
        <v>810</v>
      </c>
      <c r="H4698" s="2">
        <v>3</v>
      </c>
      <c r="I4698" s="2">
        <v>7</v>
      </c>
      <c r="J4698" s="2">
        <v>10</v>
      </c>
      <c r="K4698" s="2">
        <v>1</v>
      </c>
      <c r="L4698" s="3">
        <v>383268.91</v>
      </c>
      <c r="M4698" s="2" t="s">
        <v>17383</v>
      </c>
      <c r="N4698" s="4" t="s">
        <v>21</v>
      </c>
    </row>
    <row r="4699" spans="1:14" x14ac:dyDescent="0.25">
      <c r="A4699" s="1" t="s">
        <v>361</v>
      </c>
      <c r="B4699" s="2" t="s">
        <v>72</v>
      </c>
      <c r="C4699" s="2" t="s">
        <v>73</v>
      </c>
      <c r="D4699" s="2" t="s">
        <v>74</v>
      </c>
      <c r="E4699" s="2" t="s">
        <v>4095</v>
      </c>
      <c r="F4699" s="2">
        <v>15121902</v>
      </c>
      <c r="G4699" s="2" t="s">
        <v>810</v>
      </c>
      <c r="H4699" s="2">
        <v>3</v>
      </c>
      <c r="I4699" s="2">
        <v>7</v>
      </c>
      <c r="J4699" s="2">
        <v>10</v>
      </c>
      <c r="K4699" s="2">
        <v>1</v>
      </c>
      <c r="L4699" s="3">
        <v>874814.79</v>
      </c>
      <c r="M4699" s="2" t="s">
        <v>17401</v>
      </c>
      <c r="N4699" s="4" t="s">
        <v>21</v>
      </c>
    </row>
    <row r="4700" spans="1:14" x14ac:dyDescent="0.25">
      <c r="A4700" s="1" t="s">
        <v>361</v>
      </c>
      <c r="B4700" s="2" t="s">
        <v>72</v>
      </c>
      <c r="C4700" s="2" t="s">
        <v>73</v>
      </c>
      <c r="D4700" s="2" t="s">
        <v>74</v>
      </c>
      <c r="E4700" s="2" t="s">
        <v>4096</v>
      </c>
      <c r="F4700" s="2">
        <v>15121514</v>
      </c>
      <c r="G4700" s="2" t="s">
        <v>810</v>
      </c>
      <c r="H4700" s="2">
        <v>3</v>
      </c>
      <c r="I4700" s="2">
        <v>7</v>
      </c>
      <c r="J4700" s="2">
        <v>10</v>
      </c>
      <c r="K4700" s="2">
        <v>8</v>
      </c>
      <c r="L4700" s="3">
        <v>138285.68</v>
      </c>
      <c r="M4700" s="2" t="s">
        <v>0</v>
      </c>
      <c r="N4700" s="4" t="s">
        <v>21</v>
      </c>
    </row>
    <row r="4701" spans="1:14" x14ac:dyDescent="0.25">
      <c r="A4701" s="1" t="s">
        <v>361</v>
      </c>
      <c r="B4701" s="2" t="s">
        <v>72</v>
      </c>
      <c r="C4701" s="2" t="s">
        <v>73</v>
      </c>
      <c r="D4701" s="2" t="s">
        <v>74</v>
      </c>
      <c r="E4701" s="2" t="s">
        <v>407</v>
      </c>
      <c r="F4701" s="2">
        <v>47131821</v>
      </c>
      <c r="G4701" s="2" t="s">
        <v>810</v>
      </c>
      <c r="H4701" s="2">
        <v>3</v>
      </c>
      <c r="I4701" s="2">
        <v>7</v>
      </c>
      <c r="J4701" s="2">
        <v>10</v>
      </c>
      <c r="K4701" s="2">
        <v>55</v>
      </c>
      <c r="L4701" s="3">
        <v>728719.75</v>
      </c>
      <c r="M4701" s="2" t="s">
        <v>17383</v>
      </c>
      <c r="N4701" s="4" t="s">
        <v>21</v>
      </c>
    </row>
    <row r="4702" spans="1:14" x14ac:dyDescent="0.25">
      <c r="A4702" s="1" t="s">
        <v>361</v>
      </c>
      <c r="B4702" s="2" t="s">
        <v>408</v>
      </c>
      <c r="C4702" s="2" t="s">
        <v>1186</v>
      </c>
      <c r="D4702" s="2" t="s">
        <v>17937</v>
      </c>
      <c r="E4702" s="2" t="s">
        <v>4097</v>
      </c>
      <c r="F4702" s="2">
        <v>12352104</v>
      </c>
      <c r="G4702" s="2" t="s">
        <v>810</v>
      </c>
      <c r="H4702" s="2">
        <v>3</v>
      </c>
      <c r="I4702" s="2">
        <v>7</v>
      </c>
      <c r="J4702" s="2">
        <v>10</v>
      </c>
      <c r="K4702" s="2">
        <v>40</v>
      </c>
      <c r="L4702" s="3">
        <v>1621522.4</v>
      </c>
      <c r="M4702" s="2" t="s">
        <v>17383</v>
      </c>
      <c r="N4702" s="4" t="s">
        <v>21</v>
      </c>
    </row>
    <row r="4703" spans="1:14" x14ac:dyDescent="0.25">
      <c r="A4703" s="1" t="s">
        <v>361</v>
      </c>
      <c r="B4703" s="2" t="s">
        <v>408</v>
      </c>
      <c r="C4703" s="2" t="s">
        <v>1186</v>
      </c>
      <c r="D4703" s="2" t="s">
        <v>17937</v>
      </c>
      <c r="E4703" s="2" t="s">
        <v>4098</v>
      </c>
      <c r="F4703" s="2">
        <v>12352104</v>
      </c>
      <c r="G4703" s="2" t="s">
        <v>810</v>
      </c>
      <c r="H4703" s="2">
        <v>3</v>
      </c>
      <c r="I4703" s="2">
        <v>7</v>
      </c>
      <c r="J4703" s="2">
        <v>10</v>
      </c>
      <c r="K4703" s="2">
        <v>10</v>
      </c>
      <c r="L4703" s="3">
        <v>447936.8</v>
      </c>
      <c r="M4703" s="2" t="s">
        <v>17383</v>
      </c>
      <c r="N4703" s="4" t="s">
        <v>21</v>
      </c>
    </row>
    <row r="4704" spans="1:14" x14ac:dyDescent="0.25">
      <c r="A4704" s="1" t="s">
        <v>361</v>
      </c>
      <c r="B4704" s="2" t="s">
        <v>408</v>
      </c>
      <c r="C4704" s="2" t="s">
        <v>409</v>
      </c>
      <c r="D4704" s="2" t="s">
        <v>17858</v>
      </c>
      <c r="E4704" s="2" t="s">
        <v>4099</v>
      </c>
      <c r="F4704" s="2">
        <v>41104213</v>
      </c>
      <c r="G4704" s="2" t="s">
        <v>810</v>
      </c>
      <c r="H4704" s="2">
        <v>3</v>
      </c>
      <c r="I4704" s="2">
        <v>7</v>
      </c>
      <c r="J4704" s="2">
        <v>10</v>
      </c>
      <c r="K4704" s="2">
        <v>50</v>
      </c>
      <c r="L4704" s="3">
        <v>686602.5</v>
      </c>
      <c r="M4704" s="2" t="s">
        <v>17383</v>
      </c>
      <c r="N4704" s="4" t="s">
        <v>21</v>
      </c>
    </row>
    <row r="4705" spans="1:14" x14ac:dyDescent="0.25">
      <c r="A4705" s="1" t="s">
        <v>361</v>
      </c>
      <c r="B4705" s="2" t="s">
        <v>408</v>
      </c>
      <c r="C4705" s="2" t="s">
        <v>409</v>
      </c>
      <c r="D4705" s="2" t="s">
        <v>17858</v>
      </c>
      <c r="E4705" s="2" t="s">
        <v>4100</v>
      </c>
      <c r="F4705" s="2">
        <v>47131807</v>
      </c>
      <c r="G4705" s="2" t="s">
        <v>810</v>
      </c>
      <c r="H4705" s="2">
        <v>3</v>
      </c>
      <c r="I4705" s="2">
        <v>7</v>
      </c>
      <c r="J4705" s="2">
        <v>10</v>
      </c>
      <c r="K4705" s="2">
        <v>84</v>
      </c>
      <c r="L4705" s="3">
        <v>1628892.7200000002</v>
      </c>
      <c r="M4705" s="2" t="s">
        <v>17383</v>
      </c>
      <c r="N4705" s="4" t="s">
        <v>21</v>
      </c>
    </row>
    <row r="4706" spans="1:14" x14ac:dyDescent="0.25">
      <c r="A4706" s="1" t="s">
        <v>361</v>
      </c>
      <c r="B4706" s="2" t="s">
        <v>408</v>
      </c>
      <c r="C4706" s="2" t="s">
        <v>409</v>
      </c>
      <c r="D4706" s="2" t="s">
        <v>17858</v>
      </c>
      <c r="E4706" s="2" t="s">
        <v>4100</v>
      </c>
      <c r="F4706" s="2">
        <v>47131800</v>
      </c>
      <c r="G4706" s="2" t="s">
        <v>810</v>
      </c>
      <c r="H4706" s="2">
        <v>3</v>
      </c>
      <c r="I4706" s="2">
        <v>7</v>
      </c>
      <c r="J4706" s="2">
        <v>10</v>
      </c>
      <c r="K4706" s="2">
        <v>66</v>
      </c>
      <c r="L4706" s="3">
        <v>1279844.28</v>
      </c>
      <c r="M4706" s="2" t="s">
        <v>17383</v>
      </c>
      <c r="N4706" s="4" t="s">
        <v>21</v>
      </c>
    </row>
    <row r="4707" spans="1:14" x14ac:dyDescent="0.25">
      <c r="A4707" s="1" t="s">
        <v>361</v>
      </c>
      <c r="B4707" s="2" t="s">
        <v>408</v>
      </c>
      <c r="C4707" s="2" t="s">
        <v>411</v>
      </c>
      <c r="D4707" s="2" t="s">
        <v>17859</v>
      </c>
      <c r="E4707" s="2" t="s">
        <v>4101</v>
      </c>
      <c r="F4707" s="2">
        <v>53131634</v>
      </c>
      <c r="G4707" s="2" t="s">
        <v>810</v>
      </c>
      <c r="H4707" s="2">
        <v>3</v>
      </c>
      <c r="I4707" s="2">
        <v>7</v>
      </c>
      <c r="J4707" s="2">
        <v>10</v>
      </c>
      <c r="K4707" s="2">
        <v>25</v>
      </c>
      <c r="L4707" s="3">
        <v>669053.5</v>
      </c>
      <c r="M4707" s="2" t="s">
        <v>0</v>
      </c>
      <c r="N4707" s="4" t="s">
        <v>21</v>
      </c>
    </row>
    <row r="4708" spans="1:14" x14ac:dyDescent="0.25">
      <c r="A4708" s="1" t="s">
        <v>361</v>
      </c>
      <c r="B4708" s="2" t="s">
        <v>76</v>
      </c>
      <c r="C4708" s="2" t="s">
        <v>77</v>
      </c>
      <c r="D4708" s="2" t="s">
        <v>78</v>
      </c>
      <c r="E4708" s="2" t="s">
        <v>4102</v>
      </c>
      <c r="F4708" s="2">
        <v>60121001</v>
      </c>
      <c r="G4708" s="2" t="s">
        <v>810</v>
      </c>
      <c r="H4708" s="2">
        <v>3</v>
      </c>
      <c r="I4708" s="2">
        <v>7</v>
      </c>
      <c r="J4708" s="2">
        <v>10</v>
      </c>
      <c r="K4708" s="2">
        <v>15</v>
      </c>
      <c r="L4708" s="3">
        <v>408012.9</v>
      </c>
      <c r="M4708" s="2" t="s">
        <v>0</v>
      </c>
      <c r="N4708" s="4" t="s">
        <v>21</v>
      </c>
    </row>
    <row r="4709" spans="1:14" x14ac:dyDescent="0.25">
      <c r="A4709" s="1" t="s">
        <v>361</v>
      </c>
      <c r="B4709" s="2" t="s">
        <v>76</v>
      </c>
      <c r="C4709" s="2" t="s">
        <v>77</v>
      </c>
      <c r="D4709" s="2" t="s">
        <v>78</v>
      </c>
      <c r="E4709" s="2" t="s">
        <v>4103</v>
      </c>
      <c r="F4709" s="2">
        <v>15121804</v>
      </c>
      <c r="G4709" s="2" t="s">
        <v>810</v>
      </c>
      <c r="H4709" s="2">
        <v>3</v>
      </c>
      <c r="I4709" s="2">
        <v>7</v>
      </c>
      <c r="J4709" s="2">
        <v>10</v>
      </c>
      <c r="K4709" s="2">
        <v>2</v>
      </c>
      <c r="L4709" s="3">
        <v>19795.2</v>
      </c>
      <c r="M4709" s="2" t="s">
        <v>17383</v>
      </c>
      <c r="N4709" s="4" t="s">
        <v>21</v>
      </c>
    </row>
    <row r="4710" spans="1:14" x14ac:dyDescent="0.25">
      <c r="A4710" s="1" t="s">
        <v>361</v>
      </c>
      <c r="B4710" s="2" t="s">
        <v>76</v>
      </c>
      <c r="C4710" s="2" t="s">
        <v>1365</v>
      </c>
      <c r="D4710" s="2" t="s">
        <v>17940</v>
      </c>
      <c r="E4710" s="2" t="s">
        <v>4104</v>
      </c>
      <c r="F4710" s="2">
        <v>42311500</v>
      </c>
      <c r="G4710" s="2" t="s">
        <v>810</v>
      </c>
      <c r="H4710" s="2">
        <v>3</v>
      </c>
      <c r="I4710" s="2">
        <v>7</v>
      </c>
      <c r="J4710" s="2">
        <v>10</v>
      </c>
      <c r="K4710" s="2">
        <v>3</v>
      </c>
      <c r="L4710" s="3">
        <v>38432.19</v>
      </c>
      <c r="M4710" s="2" t="s">
        <v>17396</v>
      </c>
      <c r="N4710" s="4" t="s">
        <v>21</v>
      </c>
    </row>
    <row r="4711" spans="1:14" x14ac:dyDescent="0.25">
      <c r="A4711" s="1" t="s">
        <v>361</v>
      </c>
      <c r="B4711" s="2" t="s">
        <v>76</v>
      </c>
      <c r="C4711" s="2" t="s">
        <v>80</v>
      </c>
      <c r="D4711" s="2" t="s">
        <v>81</v>
      </c>
      <c r="E4711" s="2" t="s">
        <v>4105</v>
      </c>
      <c r="F4711" s="2">
        <v>47131812</v>
      </c>
      <c r="G4711" s="2" t="s">
        <v>810</v>
      </c>
      <c r="H4711" s="2">
        <v>3</v>
      </c>
      <c r="I4711" s="2">
        <v>7</v>
      </c>
      <c r="J4711" s="2">
        <v>10</v>
      </c>
      <c r="K4711" s="2">
        <v>80</v>
      </c>
      <c r="L4711" s="3">
        <v>1284582.3999999999</v>
      </c>
      <c r="M4711" s="2" t="s">
        <v>17383</v>
      </c>
      <c r="N4711" s="4" t="s">
        <v>21</v>
      </c>
    </row>
    <row r="4712" spans="1:14" x14ac:dyDescent="0.25">
      <c r="A4712" s="1" t="s">
        <v>361</v>
      </c>
      <c r="B4712" s="2" t="s">
        <v>76</v>
      </c>
      <c r="C4712" s="2" t="s">
        <v>80</v>
      </c>
      <c r="D4712" s="2" t="s">
        <v>81</v>
      </c>
      <c r="E4712" s="2" t="s">
        <v>4106</v>
      </c>
      <c r="F4712" s="2">
        <v>47131800</v>
      </c>
      <c r="G4712" s="2" t="s">
        <v>810</v>
      </c>
      <c r="H4712" s="2">
        <v>3</v>
      </c>
      <c r="I4712" s="2">
        <v>7</v>
      </c>
      <c r="J4712" s="2">
        <v>10</v>
      </c>
      <c r="K4712" s="2">
        <v>30</v>
      </c>
      <c r="L4712" s="3">
        <v>413277.6</v>
      </c>
      <c r="M4712" s="2" t="s">
        <v>17383</v>
      </c>
      <c r="N4712" s="4" t="s">
        <v>21</v>
      </c>
    </row>
    <row r="4713" spans="1:14" x14ac:dyDescent="0.25">
      <c r="A4713" s="1" t="s">
        <v>361</v>
      </c>
      <c r="B4713" s="2" t="s">
        <v>76</v>
      </c>
      <c r="C4713" s="2" t="s">
        <v>80</v>
      </c>
      <c r="D4713" s="2" t="s">
        <v>81</v>
      </c>
      <c r="E4713" s="2" t="s">
        <v>4107</v>
      </c>
      <c r="F4713" s="2">
        <v>53131502</v>
      </c>
      <c r="G4713" s="2" t="s">
        <v>810</v>
      </c>
      <c r="H4713" s="2">
        <v>3</v>
      </c>
      <c r="I4713" s="2">
        <v>7</v>
      </c>
      <c r="J4713" s="2">
        <v>10</v>
      </c>
      <c r="K4713" s="2">
        <v>40</v>
      </c>
      <c r="L4713" s="3">
        <v>263234</v>
      </c>
      <c r="M4713" s="2" t="s">
        <v>0</v>
      </c>
      <c r="N4713" s="4" t="s">
        <v>21</v>
      </c>
    </row>
    <row r="4714" spans="1:14" x14ac:dyDescent="0.25">
      <c r="A4714" s="1" t="s">
        <v>361</v>
      </c>
      <c r="B4714" s="2" t="s">
        <v>76</v>
      </c>
      <c r="C4714" s="2" t="s">
        <v>80</v>
      </c>
      <c r="D4714" s="2" t="s">
        <v>81</v>
      </c>
      <c r="E4714" s="2" t="s">
        <v>4108</v>
      </c>
      <c r="F4714" s="2">
        <v>47131800</v>
      </c>
      <c r="G4714" s="2" t="s">
        <v>810</v>
      </c>
      <c r="H4714" s="2">
        <v>3</v>
      </c>
      <c r="I4714" s="2">
        <v>7</v>
      </c>
      <c r="J4714" s="2">
        <v>10</v>
      </c>
      <c r="K4714" s="2">
        <v>38</v>
      </c>
      <c r="L4714" s="3">
        <v>1937227.84</v>
      </c>
      <c r="M4714" s="2" t="s">
        <v>17383</v>
      </c>
      <c r="N4714" s="4" t="s">
        <v>21</v>
      </c>
    </row>
    <row r="4715" spans="1:14" x14ac:dyDescent="0.25">
      <c r="A4715" s="1" t="s">
        <v>361</v>
      </c>
      <c r="B4715" s="2" t="s">
        <v>76</v>
      </c>
      <c r="C4715" s="2" t="s">
        <v>80</v>
      </c>
      <c r="D4715" s="2" t="s">
        <v>81</v>
      </c>
      <c r="E4715" s="2" t="s">
        <v>4109</v>
      </c>
      <c r="F4715" s="2">
        <v>47131800</v>
      </c>
      <c r="G4715" s="2" t="s">
        <v>810</v>
      </c>
      <c r="H4715" s="2">
        <v>3</v>
      </c>
      <c r="I4715" s="2">
        <v>7</v>
      </c>
      <c r="J4715" s="2">
        <v>10</v>
      </c>
      <c r="K4715" s="2">
        <v>50</v>
      </c>
      <c r="L4715" s="3">
        <v>1228426</v>
      </c>
      <c r="M4715" s="2" t="s">
        <v>17383</v>
      </c>
      <c r="N4715" s="4" t="s">
        <v>21</v>
      </c>
    </row>
    <row r="4716" spans="1:14" x14ac:dyDescent="0.25">
      <c r="A4716" s="1" t="s">
        <v>361</v>
      </c>
      <c r="B4716" s="2" t="s">
        <v>76</v>
      </c>
      <c r="C4716" s="2" t="s">
        <v>80</v>
      </c>
      <c r="D4716" s="2" t="s">
        <v>81</v>
      </c>
      <c r="E4716" s="2" t="s">
        <v>4110</v>
      </c>
      <c r="F4716" s="2">
        <v>47131800</v>
      </c>
      <c r="G4716" s="2" t="s">
        <v>810</v>
      </c>
      <c r="H4716" s="2">
        <v>3</v>
      </c>
      <c r="I4716" s="2">
        <v>7</v>
      </c>
      <c r="J4716" s="2">
        <v>10</v>
      </c>
      <c r="K4716" s="2">
        <v>29</v>
      </c>
      <c r="L4716" s="3">
        <v>483473.5</v>
      </c>
      <c r="M4716" s="2" t="s">
        <v>17383</v>
      </c>
      <c r="N4716" s="4" t="s">
        <v>21</v>
      </c>
    </row>
    <row r="4717" spans="1:14" x14ac:dyDescent="0.25">
      <c r="A4717" s="1" t="s">
        <v>361</v>
      </c>
      <c r="B4717" s="2" t="s">
        <v>76</v>
      </c>
      <c r="C4717" s="2" t="s">
        <v>80</v>
      </c>
      <c r="D4717" s="2" t="s">
        <v>81</v>
      </c>
      <c r="E4717" s="2" t="s">
        <v>4110</v>
      </c>
      <c r="F4717" s="2">
        <v>47131800</v>
      </c>
      <c r="G4717" s="2" t="s">
        <v>810</v>
      </c>
      <c r="H4717" s="2">
        <v>3</v>
      </c>
      <c r="I4717" s="2">
        <v>7</v>
      </c>
      <c r="J4717" s="2">
        <v>10</v>
      </c>
      <c r="K4717" s="2">
        <v>100</v>
      </c>
      <c r="L4717" s="3">
        <v>1667150</v>
      </c>
      <c r="M4717" s="2" t="s">
        <v>17383</v>
      </c>
      <c r="N4717" s="4" t="s">
        <v>21</v>
      </c>
    </row>
    <row r="4718" spans="1:14" x14ac:dyDescent="0.25">
      <c r="A4718" s="1" t="s">
        <v>361</v>
      </c>
      <c r="B4718" s="2" t="s">
        <v>76</v>
      </c>
      <c r="C4718" s="2" t="s">
        <v>80</v>
      </c>
      <c r="D4718" s="2" t="s">
        <v>81</v>
      </c>
      <c r="E4718" s="2" t="s">
        <v>4111</v>
      </c>
      <c r="F4718" s="2">
        <v>53131612</v>
      </c>
      <c r="G4718" s="2" t="s">
        <v>810</v>
      </c>
      <c r="H4718" s="2">
        <v>3</v>
      </c>
      <c r="I4718" s="2">
        <v>7</v>
      </c>
      <c r="J4718" s="2">
        <v>10</v>
      </c>
      <c r="K4718" s="2">
        <v>100</v>
      </c>
      <c r="L4718" s="3">
        <v>1403915</v>
      </c>
      <c r="M4718" s="2" t="s">
        <v>239</v>
      </c>
      <c r="N4718" s="4" t="s">
        <v>21</v>
      </c>
    </row>
    <row r="4719" spans="1:14" x14ac:dyDescent="0.25">
      <c r="A4719" s="1" t="s">
        <v>361</v>
      </c>
      <c r="B4719" s="2" t="s">
        <v>76</v>
      </c>
      <c r="C4719" s="2" t="s">
        <v>80</v>
      </c>
      <c r="D4719" s="2" t="s">
        <v>81</v>
      </c>
      <c r="E4719" s="2" t="s">
        <v>4112</v>
      </c>
      <c r="F4719" s="2">
        <v>53131608</v>
      </c>
      <c r="G4719" s="2" t="s">
        <v>810</v>
      </c>
      <c r="H4719" s="2">
        <v>3</v>
      </c>
      <c r="I4719" s="2">
        <v>7</v>
      </c>
      <c r="J4719" s="2">
        <v>10</v>
      </c>
      <c r="K4719" s="2">
        <v>40</v>
      </c>
      <c r="L4719" s="3">
        <v>368527.60000000003</v>
      </c>
      <c r="M4719" s="2" t="s">
        <v>17395</v>
      </c>
      <c r="N4719" s="4" t="s">
        <v>21</v>
      </c>
    </row>
    <row r="4720" spans="1:14" x14ac:dyDescent="0.25">
      <c r="A4720" s="1" t="s">
        <v>361</v>
      </c>
      <c r="B4720" s="2" t="s">
        <v>76</v>
      </c>
      <c r="C4720" s="2" t="s">
        <v>80</v>
      </c>
      <c r="D4720" s="2" t="s">
        <v>81</v>
      </c>
      <c r="E4720" s="2" t="s">
        <v>4113</v>
      </c>
      <c r="F4720" s="2">
        <v>53131608</v>
      </c>
      <c r="G4720" s="2" t="s">
        <v>810</v>
      </c>
      <c r="H4720" s="2">
        <v>3</v>
      </c>
      <c r="I4720" s="2">
        <v>7</v>
      </c>
      <c r="J4720" s="2">
        <v>10</v>
      </c>
      <c r="K4720" s="2">
        <v>55</v>
      </c>
      <c r="L4720" s="3">
        <v>429510.39999999997</v>
      </c>
      <c r="M4720" s="2" t="s">
        <v>239</v>
      </c>
      <c r="N4720" s="4" t="s">
        <v>21</v>
      </c>
    </row>
    <row r="4721" spans="1:14" x14ac:dyDescent="0.25">
      <c r="A4721" s="1" t="s">
        <v>361</v>
      </c>
      <c r="B4721" s="2" t="s">
        <v>76</v>
      </c>
      <c r="C4721" s="2" t="s">
        <v>80</v>
      </c>
      <c r="D4721" s="2" t="s">
        <v>81</v>
      </c>
      <c r="E4721" s="2" t="s">
        <v>4114</v>
      </c>
      <c r="F4721" s="2">
        <v>53131608</v>
      </c>
      <c r="G4721" s="2" t="s">
        <v>810</v>
      </c>
      <c r="H4721" s="2">
        <v>3</v>
      </c>
      <c r="I4721" s="2">
        <v>7</v>
      </c>
      <c r="J4721" s="2">
        <v>10</v>
      </c>
      <c r="K4721" s="2">
        <v>145</v>
      </c>
      <c r="L4721" s="3">
        <v>1132345.5999999999</v>
      </c>
      <c r="M4721" s="2" t="s">
        <v>239</v>
      </c>
      <c r="N4721" s="4" t="s">
        <v>21</v>
      </c>
    </row>
    <row r="4722" spans="1:14" x14ac:dyDescent="0.25">
      <c r="A4722" s="1" t="s">
        <v>361</v>
      </c>
      <c r="B4722" s="2" t="s">
        <v>76</v>
      </c>
      <c r="C4722" s="2" t="s">
        <v>80</v>
      </c>
      <c r="D4722" s="2" t="s">
        <v>81</v>
      </c>
      <c r="E4722" s="2" t="s">
        <v>4115</v>
      </c>
      <c r="F4722" s="2">
        <v>53131608</v>
      </c>
      <c r="G4722" s="2" t="s">
        <v>810</v>
      </c>
      <c r="H4722" s="2">
        <v>3</v>
      </c>
      <c r="I4722" s="2">
        <v>7</v>
      </c>
      <c r="J4722" s="2">
        <v>10</v>
      </c>
      <c r="K4722" s="2">
        <v>100</v>
      </c>
      <c r="L4722" s="3">
        <v>355366</v>
      </c>
      <c r="M4722" s="2" t="s">
        <v>17395</v>
      </c>
      <c r="N4722" s="4" t="s">
        <v>21</v>
      </c>
    </row>
    <row r="4723" spans="1:14" x14ac:dyDescent="0.25">
      <c r="A4723" s="1" t="s">
        <v>361</v>
      </c>
      <c r="B4723" s="2" t="s">
        <v>76</v>
      </c>
      <c r="C4723" s="2" t="s">
        <v>80</v>
      </c>
      <c r="D4723" s="2" t="s">
        <v>81</v>
      </c>
      <c r="E4723" s="2" t="s">
        <v>4116</v>
      </c>
      <c r="F4723" s="2">
        <v>47131800</v>
      </c>
      <c r="G4723" s="2" t="s">
        <v>810</v>
      </c>
      <c r="H4723" s="2">
        <v>3</v>
      </c>
      <c r="I4723" s="2">
        <v>7</v>
      </c>
      <c r="J4723" s="2">
        <v>10</v>
      </c>
      <c r="K4723" s="2">
        <v>110</v>
      </c>
      <c r="L4723" s="3">
        <v>3194785</v>
      </c>
      <c r="M4723" s="2" t="s">
        <v>17383</v>
      </c>
      <c r="N4723" s="4" t="s">
        <v>21</v>
      </c>
    </row>
    <row r="4724" spans="1:14" x14ac:dyDescent="0.25">
      <c r="A4724" s="1" t="s">
        <v>361</v>
      </c>
      <c r="B4724" s="2" t="s">
        <v>76</v>
      </c>
      <c r="C4724" s="2" t="s">
        <v>80</v>
      </c>
      <c r="D4724" s="2" t="s">
        <v>81</v>
      </c>
      <c r="E4724" s="2" t="s">
        <v>4117</v>
      </c>
      <c r="F4724" s="2">
        <v>47131800</v>
      </c>
      <c r="G4724" s="2" t="s">
        <v>810</v>
      </c>
      <c r="H4724" s="2">
        <v>3</v>
      </c>
      <c r="I4724" s="2">
        <v>7</v>
      </c>
      <c r="J4724" s="2">
        <v>10</v>
      </c>
      <c r="K4724" s="2">
        <v>36</v>
      </c>
      <c r="L4724" s="3">
        <v>919213.55999999994</v>
      </c>
      <c r="M4724" s="2" t="s">
        <v>17383</v>
      </c>
      <c r="N4724" s="4" t="s">
        <v>21</v>
      </c>
    </row>
    <row r="4725" spans="1:14" x14ac:dyDescent="0.25">
      <c r="A4725" s="1" t="s">
        <v>361</v>
      </c>
      <c r="B4725" s="2" t="s">
        <v>76</v>
      </c>
      <c r="C4725" s="2" t="s">
        <v>80</v>
      </c>
      <c r="D4725" s="2" t="s">
        <v>81</v>
      </c>
      <c r="E4725" s="2" t="s">
        <v>4118</v>
      </c>
      <c r="F4725" s="2">
        <v>47131800</v>
      </c>
      <c r="G4725" s="2" t="s">
        <v>810</v>
      </c>
      <c r="H4725" s="2">
        <v>3</v>
      </c>
      <c r="I4725" s="2">
        <v>7</v>
      </c>
      <c r="J4725" s="2">
        <v>10</v>
      </c>
      <c r="K4725" s="2">
        <v>45</v>
      </c>
      <c r="L4725" s="3">
        <v>1646529.7500000002</v>
      </c>
      <c r="M4725" s="2" t="s">
        <v>0</v>
      </c>
      <c r="N4725" s="4" t="s">
        <v>21</v>
      </c>
    </row>
    <row r="4726" spans="1:14" x14ac:dyDescent="0.25">
      <c r="A4726" s="1" t="s">
        <v>361</v>
      </c>
      <c r="B4726" s="2" t="s">
        <v>76</v>
      </c>
      <c r="C4726" s="2" t="s">
        <v>80</v>
      </c>
      <c r="D4726" s="2" t="s">
        <v>81</v>
      </c>
      <c r="E4726" s="2" t="s">
        <v>4118</v>
      </c>
      <c r="F4726" s="2">
        <v>53131608</v>
      </c>
      <c r="G4726" s="2" t="s">
        <v>810</v>
      </c>
      <c r="H4726" s="2">
        <v>3</v>
      </c>
      <c r="I4726" s="2">
        <v>7</v>
      </c>
      <c r="J4726" s="2">
        <v>10</v>
      </c>
      <c r="K4726" s="2">
        <v>55</v>
      </c>
      <c r="L4726" s="3">
        <v>2012425.2500000002</v>
      </c>
      <c r="M4726" s="2" t="s">
        <v>0</v>
      </c>
      <c r="N4726" s="4" t="s">
        <v>21</v>
      </c>
    </row>
    <row r="4727" spans="1:14" x14ac:dyDescent="0.25">
      <c r="A4727" s="1" t="s">
        <v>361</v>
      </c>
      <c r="B4727" s="2" t="s">
        <v>76</v>
      </c>
      <c r="C4727" s="2" t="s">
        <v>80</v>
      </c>
      <c r="D4727" s="2" t="s">
        <v>81</v>
      </c>
      <c r="E4727" s="2" t="s">
        <v>4119</v>
      </c>
      <c r="F4727" s="2">
        <v>15121801</v>
      </c>
      <c r="G4727" s="2" t="s">
        <v>810</v>
      </c>
      <c r="H4727" s="2">
        <v>3</v>
      </c>
      <c r="I4727" s="2">
        <v>7</v>
      </c>
      <c r="J4727" s="2">
        <v>10</v>
      </c>
      <c r="K4727" s="2">
        <v>5</v>
      </c>
      <c r="L4727" s="3">
        <v>149604.75</v>
      </c>
      <c r="M4727" s="2" t="s">
        <v>0</v>
      </c>
      <c r="N4727" s="4" t="s">
        <v>21</v>
      </c>
    </row>
    <row r="4728" spans="1:14" x14ac:dyDescent="0.25">
      <c r="A4728" s="1" t="s">
        <v>361</v>
      </c>
      <c r="B4728" s="2" t="s">
        <v>76</v>
      </c>
      <c r="C4728" s="2" t="s">
        <v>80</v>
      </c>
      <c r="D4728" s="2" t="s">
        <v>81</v>
      </c>
      <c r="E4728" s="2" t="s">
        <v>4120</v>
      </c>
      <c r="F4728" s="2">
        <v>47131800</v>
      </c>
      <c r="G4728" s="2" t="s">
        <v>810</v>
      </c>
      <c r="H4728" s="2">
        <v>3</v>
      </c>
      <c r="I4728" s="2">
        <v>7</v>
      </c>
      <c r="J4728" s="2">
        <v>10</v>
      </c>
      <c r="K4728" s="2">
        <v>40</v>
      </c>
      <c r="L4728" s="3">
        <v>705467.6</v>
      </c>
      <c r="M4728" s="2" t="s">
        <v>239</v>
      </c>
      <c r="N4728" s="4" t="s">
        <v>21</v>
      </c>
    </row>
    <row r="4729" spans="1:14" x14ac:dyDescent="0.25">
      <c r="A4729" s="1" t="s">
        <v>361</v>
      </c>
      <c r="B4729" s="2" t="s">
        <v>76</v>
      </c>
      <c r="C4729" s="2" t="s">
        <v>80</v>
      </c>
      <c r="D4729" s="2" t="s">
        <v>81</v>
      </c>
      <c r="E4729" s="2" t="s">
        <v>4121</v>
      </c>
      <c r="F4729" s="2">
        <v>47131824</v>
      </c>
      <c r="G4729" s="2" t="s">
        <v>810</v>
      </c>
      <c r="H4729" s="2">
        <v>3</v>
      </c>
      <c r="I4729" s="2">
        <v>7</v>
      </c>
      <c r="J4729" s="2">
        <v>10</v>
      </c>
      <c r="K4729" s="2">
        <v>50</v>
      </c>
      <c r="L4729" s="3">
        <v>605438.5</v>
      </c>
      <c r="M4729" s="2" t="s">
        <v>0</v>
      </c>
      <c r="N4729" s="4" t="s">
        <v>21</v>
      </c>
    </row>
    <row r="4730" spans="1:14" x14ac:dyDescent="0.25">
      <c r="A4730" s="1" t="s">
        <v>361</v>
      </c>
      <c r="B4730" s="2" t="s">
        <v>76</v>
      </c>
      <c r="C4730" s="2" t="s">
        <v>80</v>
      </c>
      <c r="D4730" s="2" t="s">
        <v>81</v>
      </c>
      <c r="E4730" s="2" t="s">
        <v>4122</v>
      </c>
      <c r="F4730" s="2">
        <v>47131830</v>
      </c>
      <c r="G4730" s="2" t="s">
        <v>810</v>
      </c>
      <c r="H4730" s="2">
        <v>3</v>
      </c>
      <c r="I4730" s="2">
        <v>7</v>
      </c>
      <c r="J4730" s="2">
        <v>10</v>
      </c>
      <c r="K4730" s="2">
        <v>30</v>
      </c>
      <c r="L4730" s="3">
        <v>384321.89999999997</v>
      </c>
      <c r="M4730" s="2" t="s">
        <v>0</v>
      </c>
      <c r="N4730" s="4" t="s">
        <v>21</v>
      </c>
    </row>
    <row r="4731" spans="1:14" x14ac:dyDescent="0.25">
      <c r="A4731" s="1" t="s">
        <v>361</v>
      </c>
      <c r="B4731" s="2" t="s">
        <v>76</v>
      </c>
      <c r="C4731" s="2" t="s">
        <v>80</v>
      </c>
      <c r="D4731" s="2" t="s">
        <v>81</v>
      </c>
      <c r="E4731" s="2" t="s">
        <v>4123</v>
      </c>
      <c r="F4731" s="2">
        <v>41104211</v>
      </c>
      <c r="G4731" s="2" t="s">
        <v>810</v>
      </c>
      <c r="H4731" s="2">
        <v>3</v>
      </c>
      <c r="I4731" s="2">
        <v>7</v>
      </c>
      <c r="J4731" s="2">
        <v>10</v>
      </c>
      <c r="K4731" s="2">
        <v>80</v>
      </c>
      <c r="L4731" s="3">
        <v>2562145.6</v>
      </c>
      <c r="M4731" s="2" t="s">
        <v>17383</v>
      </c>
      <c r="N4731" s="4" t="s">
        <v>21</v>
      </c>
    </row>
    <row r="4732" spans="1:14" x14ac:dyDescent="0.25">
      <c r="A4732" s="1" t="s">
        <v>361</v>
      </c>
      <c r="B4732" s="2" t="s">
        <v>76</v>
      </c>
      <c r="C4732" s="2" t="s">
        <v>80</v>
      </c>
      <c r="D4732" s="2" t="s">
        <v>81</v>
      </c>
      <c r="E4732" s="2" t="s">
        <v>4123</v>
      </c>
      <c r="F4732" s="2">
        <v>47131830</v>
      </c>
      <c r="G4732" s="2" t="s">
        <v>810</v>
      </c>
      <c r="H4732" s="2">
        <v>3</v>
      </c>
      <c r="I4732" s="2">
        <v>7</v>
      </c>
      <c r="J4732" s="2">
        <v>16</v>
      </c>
      <c r="K4732" s="2">
        <v>80</v>
      </c>
      <c r="L4732" s="3">
        <v>2562145.6</v>
      </c>
      <c r="M4732" s="2" t="s">
        <v>17383</v>
      </c>
      <c r="N4732" s="4" t="s">
        <v>21</v>
      </c>
    </row>
    <row r="4733" spans="1:14" x14ac:dyDescent="0.25">
      <c r="A4733" s="1" t="s">
        <v>361</v>
      </c>
      <c r="B4733" s="2" t="s">
        <v>76</v>
      </c>
      <c r="C4733" s="2" t="s">
        <v>83</v>
      </c>
      <c r="D4733" s="2" t="s">
        <v>84</v>
      </c>
      <c r="E4733" s="2" t="s">
        <v>4124</v>
      </c>
      <c r="F4733" s="2">
        <v>31201632</v>
      </c>
      <c r="G4733" s="2" t="s">
        <v>810</v>
      </c>
      <c r="H4733" s="2">
        <v>3</v>
      </c>
      <c r="I4733" s="2">
        <v>7</v>
      </c>
      <c r="J4733" s="2">
        <v>10</v>
      </c>
      <c r="K4733" s="2">
        <v>5</v>
      </c>
      <c r="L4733" s="3">
        <v>84234.9</v>
      </c>
      <c r="M4733" s="2" t="s">
        <v>17402</v>
      </c>
      <c r="N4733" s="4" t="s">
        <v>21</v>
      </c>
    </row>
    <row r="4734" spans="1:14" x14ac:dyDescent="0.25">
      <c r="A4734" s="1" t="s">
        <v>361</v>
      </c>
      <c r="B4734" s="2" t="s">
        <v>76</v>
      </c>
      <c r="C4734" s="2" t="s">
        <v>83</v>
      </c>
      <c r="D4734" s="2" t="s">
        <v>84</v>
      </c>
      <c r="E4734" s="2" t="s">
        <v>4125</v>
      </c>
      <c r="F4734" s="2">
        <v>31201632</v>
      </c>
      <c r="G4734" s="2" t="s">
        <v>810</v>
      </c>
      <c r="H4734" s="2">
        <v>3</v>
      </c>
      <c r="I4734" s="2">
        <v>7</v>
      </c>
      <c r="J4734" s="2">
        <v>10</v>
      </c>
      <c r="K4734" s="2">
        <v>5</v>
      </c>
      <c r="L4734" s="3">
        <v>34220.449999999997</v>
      </c>
      <c r="M4734" s="2" t="s">
        <v>17402</v>
      </c>
      <c r="N4734" s="4" t="s">
        <v>21</v>
      </c>
    </row>
    <row r="4735" spans="1:14" x14ac:dyDescent="0.25">
      <c r="A4735" s="1" t="s">
        <v>361</v>
      </c>
      <c r="B4735" s="2" t="s">
        <v>76</v>
      </c>
      <c r="C4735" s="2" t="s">
        <v>83</v>
      </c>
      <c r="D4735" s="2" t="s">
        <v>84</v>
      </c>
      <c r="E4735" s="2" t="s">
        <v>3919</v>
      </c>
      <c r="F4735" s="2">
        <v>31201632</v>
      </c>
      <c r="G4735" s="2" t="s">
        <v>810</v>
      </c>
      <c r="H4735" s="2">
        <v>3</v>
      </c>
      <c r="I4735" s="2">
        <v>7</v>
      </c>
      <c r="J4735" s="2">
        <v>10</v>
      </c>
      <c r="K4735" s="2">
        <v>5</v>
      </c>
      <c r="L4735" s="3">
        <v>62298.75</v>
      </c>
      <c r="M4735" s="2" t="s">
        <v>17402</v>
      </c>
      <c r="N4735" s="4" t="s">
        <v>21</v>
      </c>
    </row>
    <row r="4736" spans="1:14" x14ac:dyDescent="0.25">
      <c r="A4736" s="1" t="s">
        <v>361</v>
      </c>
      <c r="B4736" s="2" t="s">
        <v>76</v>
      </c>
      <c r="C4736" s="2" t="s">
        <v>83</v>
      </c>
      <c r="D4736" s="2" t="s">
        <v>84</v>
      </c>
      <c r="E4736" s="2" t="s">
        <v>4126</v>
      </c>
      <c r="F4736" s="2">
        <v>15121511</v>
      </c>
      <c r="G4736" s="2" t="s">
        <v>810</v>
      </c>
      <c r="H4736" s="2">
        <v>3</v>
      </c>
      <c r="I4736" s="2">
        <v>7</v>
      </c>
      <c r="J4736" s="2">
        <v>10</v>
      </c>
      <c r="K4736" s="2">
        <v>2</v>
      </c>
      <c r="L4736" s="3">
        <v>71073.22</v>
      </c>
      <c r="M4736" s="2" t="s">
        <v>0</v>
      </c>
      <c r="N4736" s="4" t="s">
        <v>21</v>
      </c>
    </row>
    <row r="4737" spans="1:14" x14ac:dyDescent="0.25">
      <c r="A4737" s="1" t="s">
        <v>361</v>
      </c>
      <c r="B4737" s="2" t="s">
        <v>86</v>
      </c>
      <c r="C4737" s="2" t="s">
        <v>87</v>
      </c>
      <c r="D4737" s="2" t="s">
        <v>88</v>
      </c>
      <c r="E4737" s="2" t="s">
        <v>4127</v>
      </c>
      <c r="F4737" s="2">
        <v>47131608</v>
      </c>
      <c r="G4737" s="2" t="s">
        <v>810</v>
      </c>
      <c r="H4737" s="2">
        <v>3</v>
      </c>
      <c r="I4737" s="2">
        <v>7</v>
      </c>
      <c r="J4737" s="2">
        <v>10</v>
      </c>
      <c r="K4737" s="2">
        <v>10</v>
      </c>
      <c r="L4737" s="3">
        <v>61421.3</v>
      </c>
      <c r="M4737" s="2" t="s">
        <v>0</v>
      </c>
      <c r="N4737" s="4" t="s">
        <v>21</v>
      </c>
    </row>
    <row r="4738" spans="1:14" x14ac:dyDescent="0.25">
      <c r="A4738" s="1" t="s">
        <v>361</v>
      </c>
      <c r="B4738" s="2" t="s">
        <v>86</v>
      </c>
      <c r="C4738" s="2" t="s">
        <v>87</v>
      </c>
      <c r="D4738" s="2" t="s">
        <v>88</v>
      </c>
      <c r="E4738" s="2" t="s">
        <v>4128</v>
      </c>
      <c r="F4738" s="2">
        <v>46181504</v>
      </c>
      <c r="G4738" s="2" t="s">
        <v>810</v>
      </c>
      <c r="H4738" s="2">
        <v>3</v>
      </c>
      <c r="I4738" s="2">
        <v>7</v>
      </c>
      <c r="J4738" s="2">
        <v>10</v>
      </c>
      <c r="K4738" s="2">
        <v>50</v>
      </c>
      <c r="L4738" s="3">
        <v>127230</v>
      </c>
      <c r="M4738" s="2" t="s">
        <v>17386</v>
      </c>
      <c r="N4738" s="4" t="s">
        <v>21</v>
      </c>
    </row>
    <row r="4739" spans="1:14" x14ac:dyDescent="0.25">
      <c r="A4739" s="1" t="s">
        <v>361</v>
      </c>
      <c r="B4739" s="2" t="s">
        <v>86</v>
      </c>
      <c r="C4739" s="2" t="s">
        <v>87</v>
      </c>
      <c r="D4739" s="2" t="s">
        <v>88</v>
      </c>
      <c r="E4739" s="2" t="s">
        <v>3978</v>
      </c>
      <c r="F4739" s="2">
        <v>46181504</v>
      </c>
      <c r="G4739" s="2" t="s">
        <v>810</v>
      </c>
      <c r="H4739" s="2">
        <v>3</v>
      </c>
      <c r="I4739" s="2">
        <v>7</v>
      </c>
      <c r="J4739" s="2">
        <v>10</v>
      </c>
      <c r="K4739" s="2">
        <v>8</v>
      </c>
      <c r="L4739" s="3">
        <v>894996.08</v>
      </c>
      <c r="M4739" s="2" t="s">
        <v>17395</v>
      </c>
      <c r="N4739" s="4" t="s">
        <v>21</v>
      </c>
    </row>
    <row r="4740" spans="1:14" x14ac:dyDescent="0.25">
      <c r="A4740" s="1" t="s">
        <v>361</v>
      </c>
      <c r="B4740" s="2" t="s">
        <v>86</v>
      </c>
      <c r="C4740" s="2" t="s">
        <v>246</v>
      </c>
      <c r="D4740" s="2" t="s">
        <v>247</v>
      </c>
      <c r="E4740" s="2" t="s">
        <v>4129</v>
      </c>
      <c r="F4740" s="2">
        <v>47121701</v>
      </c>
      <c r="G4740" s="2" t="s">
        <v>810</v>
      </c>
      <c r="H4740" s="2">
        <v>3</v>
      </c>
      <c r="I4740" s="2">
        <v>7</v>
      </c>
      <c r="J4740" s="2">
        <v>10</v>
      </c>
      <c r="K4740" s="2">
        <v>20</v>
      </c>
      <c r="L4740" s="3">
        <v>210060.80000000002</v>
      </c>
      <c r="M4740" s="2" t="s">
        <v>17395</v>
      </c>
      <c r="N4740" s="4" t="s">
        <v>21</v>
      </c>
    </row>
    <row r="4741" spans="1:14" x14ac:dyDescent="0.25">
      <c r="A4741" s="1" t="s">
        <v>361</v>
      </c>
      <c r="B4741" s="2" t="s">
        <v>86</v>
      </c>
      <c r="C4741" s="2" t="s">
        <v>246</v>
      </c>
      <c r="D4741" s="2" t="s">
        <v>247</v>
      </c>
      <c r="E4741" s="2" t="s">
        <v>4130</v>
      </c>
      <c r="F4741" s="2">
        <v>47121701</v>
      </c>
      <c r="G4741" s="2" t="s">
        <v>810</v>
      </c>
      <c r="H4741" s="2">
        <v>3</v>
      </c>
      <c r="I4741" s="2">
        <v>7</v>
      </c>
      <c r="J4741" s="2">
        <v>10</v>
      </c>
      <c r="K4741" s="2">
        <v>30</v>
      </c>
      <c r="L4741" s="3">
        <v>315091.20000000001</v>
      </c>
      <c r="M4741" s="2" t="s">
        <v>17395</v>
      </c>
      <c r="N4741" s="4" t="s">
        <v>21</v>
      </c>
    </row>
    <row r="4742" spans="1:14" x14ac:dyDescent="0.25">
      <c r="A4742" s="1" t="s">
        <v>361</v>
      </c>
      <c r="B4742" s="2" t="s">
        <v>86</v>
      </c>
      <c r="C4742" s="2" t="s">
        <v>93</v>
      </c>
      <c r="D4742" s="2" t="s">
        <v>94</v>
      </c>
      <c r="E4742" s="2" t="s">
        <v>4131</v>
      </c>
      <c r="F4742" s="2">
        <v>27112132</v>
      </c>
      <c r="G4742" s="2" t="s">
        <v>810</v>
      </c>
      <c r="H4742" s="2">
        <v>3</v>
      </c>
      <c r="I4742" s="2">
        <v>7</v>
      </c>
      <c r="J4742" s="2">
        <v>10</v>
      </c>
      <c r="K4742" s="2">
        <v>3</v>
      </c>
      <c r="L4742" s="3">
        <v>15794.04</v>
      </c>
      <c r="M4742" s="2" t="s">
        <v>17393</v>
      </c>
      <c r="N4742" s="4" t="s">
        <v>21</v>
      </c>
    </row>
    <row r="4743" spans="1:14" x14ac:dyDescent="0.25">
      <c r="A4743" s="1" t="s">
        <v>361</v>
      </c>
      <c r="B4743" s="2" t="s">
        <v>86</v>
      </c>
      <c r="C4743" s="2" t="s">
        <v>93</v>
      </c>
      <c r="D4743" s="2" t="s">
        <v>94</v>
      </c>
      <c r="E4743" s="2" t="s">
        <v>4132</v>
      </c>
      <c r="F4743" s="2">
        <v>47121804</v>
      </c>
      <c r="G4743" s="2" t="s">
        <v>810</v>
      </c>
      <c r="H4743" s="2">
        <v>3</v>
      </c>
      <c r="I4743" s="2">
        <v>7</v>
      </c>
      <c r="J4743" s="2">
        <v>10</v>
      </c>
      <c r="K4743" s="2">
        <v>20</v>
      </c>
      <c r="L4743" s="3">
        <v>228136.19999999998</v>
      </c>
      <c r="M4743" s="2" t="s">
        <v>0</v>
      </c>
      <c r="N4743" s="4" t="s">
        <v>21</v>
      </c>
    </row>
    <row r="4744" spans="1:14" x14ac:dyDescent="0.25">
      <c r="A4744" s="1" t="s">
        <v>361</v>
      </c>
      <c r="B4744" s="2" t="s">
        <v>86</v>
      </c>
      <c r="C4744" s="2" t="s">
        <v>93</v>
      </c>
      <c r="D4744" s="2" t="s">
        <v>94</v>
      </c>
      <c r="E4744" s="2" t="s">
        <v>4133</v>
      </c>
      <c r="F4744" s="2">
        <v>47121702</v>
      </c>
      <c r="G4744" s="2" t="s">
        <v>810</v>
      </c>
      <c r="H4744" s="2">
        <v>3</v>
      </c>
      <c r="I4744" s="2">
        <v>7</v>
      </c>
      <c r="J4744" s="2">
        <v>10</v>
      </c>
      <c r="K4744" s="2">
        <v>8</v>
      </c>
      <c r="L4744" s="3">
        <v>555248.56000000006</v>
      </c>
      <c r="M4744" s="2" t="s">
        <v>0</v>
      </c>
      <c r="N4744" s="4" t="s">
        <v>21</v>
      </c>
    </row>
    <row r="4745" spans="1:14" x14ac:dyDescent="0.25">
      <c r="A4745" s="1" t="s">
        <v>361</v>
      </c>
      <c r="B4745" s="2" t="s">
        <v>86</v>
      </c>
      <c r="C4745" s="2" t="s">
        <v>93</v>
      </c>
      <c r="D4745" s="2" t="s">
        <v>94</v>
      </c>
      <c r="E4745" s="2" t="s">
        <v>4134</v>
      </c>
      <c r="F4745" s="2">
        <v>46181702</v>
      </c>
      <c r="G4745" s="2" t="s">
        <v>810</v>
      </c>
      <c r="H4745" s="2">
        <v>3</v>
      </c>
      <c r="I4745" s="2">
        <v>7</v>
      </c>
      <c r="J4745" s="2">
        <v>10</v>
      </c>
      <c r="K4745" s="2">
        <v>20</v>
      </c>
      <c r="L4745" s="3">
        <v>456272.60000000003</v>
      </c>
      <c r="M4745" s="2" t="s">
        <v>0</v>
      </c>
      <c r="N4745" s="4" t="s">
        <v>21</v>
      </c>
    </row>
    <row r="4746" spans="1:14" x14ac:dyDescent="0.25">
      <c r="A4746" s="1" t="s">
        <v>361</v>
      </c>
      <c r="B4746" s="2" t="s">
        <v>86</v>
      </c>
      <c r="C4746" s="2" t="s">
        <v>93</v>
      </c>
      <c r="D4746" s="2" t="s">
        <v>94</v>
      </c>
      <c r="E4746" s="2" t="s">
        <v>4135</v>
      </c>
      <c r="F4746" s="2">
        <v>47121806</v>
      </c>
      <c r="G4746" s="2" t="s">
        <v>810</v>
      </c>
      <c r="H4746" s="2">
        <v>3</v>
      </c>
      <c r="I4746" s="2">
        <v>7</v>
      </c>
      <c r="J4746" s="2">
        <v>10</v>
      </c>
      <c r="K4746" s="2">
        <v>2</v>
      </c>
      <c r="L4746" s="3">
        <v>1454807.34</v>
      </c>
      <c r="M4746" s="2" t="s">
        <v>0</v>
      </c>
      <c r="N4746" s="4" t="s">
        <v>21</v>
      </c>
    </row>
    <row r="4747" spans="1:14" x14ac:dyDescent="0.25">
      <c r="A4747" s="1" t="s">
        <v>361</v>
      </c>
      <c r="B4747" s="2" t="s">
        <v>86</v>
      </c>
      <c r="C4747" s="2" t="s">
        <v>93</v>
      </c>
      <c r="D4747" s="2" t="s">
        <v>94</v>
      </c>
      <c r="E4747" s="2" t="s">
        <v>4136</v>
      </c>
      <c r="F4747" s="2">
        <v>31201500</v>
      </c>
      <c r="G4747" s="2" t="s">
        <v>810</v>
      </c>
      <c r="H4747" s="2">
        <v>3</v>
      </c>
      <c r="I4747" s="2">
        <v>7</v>
      </c>
      <c r="J4747" s="2">
        <v>10</v>
      </c>
      <c r="K4747" s="2">
        <v>5</v>
      </c>
      <c r="L4747" s="3">
        <v>105293.65</v>
      </c>
      <c r="M4747" s="2" t="s">
        <v>17394</v>
      </c>
      <c r="N4747" s="4" t="s">
        <v>21</v>
      </c>
    </row>
    <row r="4748" spans="1:14" x14ac:dyDescent="0.25">
      <c r="A4748" s="1" t="s">
        <v>361</v>
      </c>
      <c r="B4748" s="2" t="s">
        <v>86</v>
      </c>
      <c r="C4748" s="2" t="s">
        <v>93</v>
      </c>
      <c r="D4748" s="2" t="s">
        <v>94</v>
      </c>
      <c r="E4748" s="2" t="s">
        <v>4137</v>
      </c>
      <c r="F4748" s="2">
        <v>31201500</v>
      </c>
      <c r="G4748" s="2" t="s">
        <v>810</v>
      </c>
      <c r="H4748" s="2">
        <v>3</v>
      </c>
      <c r="I4748" s="2">
        <v>7</v>
      </c>
      <c r="J4748" s="2">
        <v>10</v>
      </c>
      <c r="K4748" s="2">
        <v>10</v>
      </c>
      <c r="L4748" s="3">
        <v>294822.2</v>
      </c>
      <c r="M4748" s="2" t="s">
        <v>17394</v>
      </c>
      <c r="N4748" s="4" t="s">
        <v>21</v>
      </c>
    </row>
    <row r="4749" spans="1:14" x14ac:dyDescent="0.25">
      <c r="A4749" s="1" t="s">
        <v>361</v>
      </c>
      <c r="B4749" s="2" t="s">
        <v>86</v>
      </c>
      <c r="C4749" s="2" t="s">
        <v>93</v>
      </c>
      <c r="D4749" s="2" t="s">
        <v>94</v>
      </c>
      <c r="E4749" s="2" t="s">
        <v>4138</v>
      </c>
      <c r="F4749" s="2">
        <v>31201500</v>
      </c>
      <c r="G4749" s="2" t="s">
        <v>810</v>
      </c>
      <c r="H4749" s="2">
        <v>3</v>
      </c>
      <c r="I4749" s="2">
        <v>7</v>
      </c>
      <c r="J4749" s="2">
        <v>10</v>
      </c>
      <c r="K4749" s="2">
        <v>5</v>
      </c>
      <c r="L4749" s="3">
        <v>106171.1</v>
      </c>
      <c r="M4749" s="2" t="s">
        <v>17394</v>
      </c>
      <c r="N4749" s="4" t="s">
        <v>21</v>
      </c>
    </row>
    <row r="4750" spans="1:14" x14ac:dyDescent="0.25">
      <c r="A4750" s="1" t="s">
        <v>361</v>
      </c>
      <c r="B4750" s="2" t="s">
        <v>86</v>
      </c>
      <c r="C4750" s="2" t="s">
        <v>93</v>
      </c>
      <c r="D4750" s="2" t="s">
        <v>94</v>
      </c>
      <c r="E4750" s="2" t="s">
        <v>4139</v>
      </c>
      <c r="F4750" s="2">
        <v>31201502</v>
      </c>
      <c r="G4750" s="2" t="s">
        <v>810</v>
      </c>
      <c r="H4750" s="2">
        <v>3</v>
      </c>
      <c r="I4750" s="2">
        <v>7</v>
      </c>
      <c r="J4750" s="2">
        <v>10</v>
      </c>
      <c r="K4750" s="2">
        <v>8</v>
      </c>
      <c r="L4750" s="3">
        <v>169873.76</v>
      </c>
      <c r="M4750" s="2" t="s">
        <v>17394</v>
      </c>
      <c r="N4750" s="4" t="s">
        <v>21</v>
      </c>
    </row>
    <row r="4751" spans="1:14" x14ac:dyDescent="0.25">
      <c r="A4751" s="1" t="s">
        <v>361</v>
      </c>
      <c r="B4751" s="2" t="s">
        <v>86</v>
      </c>
      <c r="C4751" s="2" t="s">
        <v>93</v>
      </c>
      <c r="D4751" s="2" t="s">
        <v>94</v>
      </c>
      <c r="E4751" s="2" t="s">
        <v>4140</v>
      </c>
      <c r="F4751" s="2">
        <v>31201500</v>
      </c>
      <c r="G4751" s="2" t="s">
        <v>810</v>
      </c>
      <c r="H4751" s="2">
        <v>3</v>
      </c>
      <c r="I4751" s="2">
        <v>7</v>
      </c>
      <c r="J4751" s="2">
        <v>10</v>
      </c>
      <c r="K4751" s="2">
        <v>10</v>
      </c>
      <c r="L4751" s="3">
        <v>212342.2</v>
      </c>
      <c r="M4751" s="2" t="s">
        <v>17394</v>
      </c>
      <c r="N4751" s="4" t="s">
        <v>21</v>
      </c>
    </row>
    <row r="4752" spans="1:14" x14ac:dyDescent="0.25">
      <c r="A4752" s="1" t="s">
        <v>361</v>
      </c>
      <c r="B4752" s="2" t="s">
        <v>86</v>
      </c>
      <c r="C4752" s="2" t="s">
        <v>93</v>
      </c>
      <c r="D4752" s="2" t="s">
        <v>94</v>
      </c>
      <c r="E4752" s="2" t="s">
        <v>4141</v>
      </c>
      <c r="F4752" s="2">
        <v>31201500</v>
      </c>
      <c r="G4752" s="2" t="s">
        <v>810</v>
      </c>
      <c r="H4752" s="2">
        <v>3</v>
      </c>
      <c r="I4752" s="2">
        <v>7</v>
      </c>
      <c r="J4752" s="2">
        <v>10</v>
      </c>
      <c r="K4752" s="2">
        <v>5</v>
      </c>
      <c r="L4752" s="3">
        <v>106171.1</v>
      </c>
      <c r="M4752" s="2" t="s">
        <v>17394</v>
      </c>
      <c r="N4752" s="4" t="s">
        <v>21</v>
      </c>
    </row>
    <row r="4753" spans="1:14" x14ac:dyDescent="0.25">
      <c r="A4753" s="1" t="s">
        <v>361</v>
      </c>
      <c r="B4753" s="2" t="s">
        <v>86</v>
      </c>
      <c r="C4753" s="2" t="s">
        <v>93</v>
      </c>
      <c r="D4753" s="2" t="s">
        <v>94</v>
      </c>
      <c r="E4753" s="2" t="s">
        <v>4142</v>
      </c>
      <c r="F4753" s="2">
        <v>31201500</v>
      </c>
      <c r="G4753" s="2" t="s">
        <v>810</v>
      </c>
      <c r="H4753" s="2">
        <v>3</v>
      </c>
      <c r="I4753" s="2">
        <v>7</v>
      </c>
      <c r="J4753" s="2">
        <v>10</v>
      </c>
      <c r="K4753" s="2">
        <v>5</v>
      </c>
      <c r="L4753" s="3">
        <v>106171.1</v>
      </c>
      <c r="M4753" s="2" t="s">
        <v>17394</v>
      </c>
      <c r="N4753" s="4" t="s">
        <v>21</v>
      </c>
    </row>
    <row r="4754" spans="1:14" x14ac:dyDescent="0.25">
      <c r="A4754" s="1" t="s">
        <v>361</v>
      </c>
      <c r="B4754" s="2" t="s">
        <v>86</v>
      </c>
      <c r="C4754" s="2" t="s">
        <v>93</v>
      </c>
      <c r="D4754" s="2" t="s">
        <v>94</v>
      </c>
      <c r="E4754" s="2" t="s">
        <v>4143</v>
      </c>
      <c r="F4754" s="2">
        <v>39121723</v>
      </c>
      <c r="G4754" s="2" t="s">
        <v>810</v>
      </c>
      <c r="H4754" s="2">
        <v>3</v>
      </c>
      <c r="I4754" s="2">
        <v>7</v>
      </c>
      <c r="J4754" s="2">
        <v>10</v>
      </c>
      <c r="K4754" s="2">
        <v>3</v>
      </c>
      <c r="L4754" s="3">
        <v>1058201.25</v>
      </c>
      <c r="M4754" s="2" t="s">
        <v>17393</v>
      </c>
      <c r="N4754" s="4" t="s">
        <v>21</v>
      </c>
    </row>
    <row r="4755" spans="1:14" x14ac:dyDescent="0.25">
      <c r="A4755" s="1" t="s">
        <v>361</v>
      </c>
      <c r="B4755" s="2" t="s">
        <v>86</v>
      </c>
      <c r="C4755" s="2" t="s">
        <v>93</v>
      </c>
      <c r="D4755" s="2" t="s">
        <v>94</v>
      </c>
      <c r="E4755" s="2" t="s">
        <v>4144</v>
      </c>
      <c r="F4755" s="2">
        <v>24101510</v>
      </c>
      <c r="G4755" s="2" t="s">
        <v>810</v>
      </c>
      <c r="H4755" s="2">
        <v>3</v>
      </c>
      <c r="I4755" s="2">
        <v>7</v>
      </c>
      <c r="J4755" s="2">
        <v>10</v>
      </c>
      <c r="K4755" s="2">
        <v>25</v>
      </c>
      <c r="L4755" s="3">
        <v>263234.25</v>
      </c>
      <c r="M4755" s="2" t="s">
        <v>0</v>
      </c>
      <c r="N4755" s="4" t="s">
        <v>21</v>
      </c>
    </row>
    <row r="4756" spans="1:14" x14ac:dyDescent="0.25">
      <c r="A4756" s="1" t="s">
        <v>361</v>
      </c>
      <c r="B4756" s="2" t="s">
        <v>86</v>
      </c>
      <c r="C4756" s="2" t="s">
        <v>93</v>
      </c>
      <c r="D4756" s="2" t="s">
        <v>94</v>
      </c>
      <c r="E4756" s="2" t="s">
        <v>4145</v>
      </c>
      <c r="F4756" s="2">
        <v>55121704</v>
      </c>
      <c r="G4756" s="2" t="s">
        <v>810</v>
      </c>
      <c r="H4756" s="2">
        <v>3</v>
      </c>
      <c r="I4756" s="2">
        <v>7</v>
      </c>
      <c r="J4756" s="2">
        <v>10</v>
      </c>
      <c r="K4756" s="2">
        <v>15</v>
      </c>
      <c r="L4756" s="3">
        <v>184263.9</v>
      </c>
      <c r="M4756" s="2" t="s">
        <v>17396</v>
      </c>
      <c r="N4756" s="4" t="s">
        <v>21</v>
      </c>
    </row>
    <row r="4757" spans="1:14" x14ac:dyDescent="0.25">
      <c r="A4757" s="1" t="s">
        <v>361</v>
      </c>
      <c r="B4757" s="2" t="s">
        <v>1851</v>
      </c>
      <c r="C4757" s="2" t="s">
        <v>1895</v>
      </c>
      <c r="D4757" s="2" t="s">
        <v>17946</v>
      </c>
      <c r="E4757" s="2" t="s">
        <v>4146</v>
      </c>
      <c r="F4757" s="2">
        <v>11101502</v>
      </c>
      <c r="G4757" s="2" t="s">
        <v>810</v>
      </c>
      <c r="H4757" s="2">
        <v>3</v>
      </c>
      <c r="I4757" s="2">
        <v>7</v>
      </c>
      <c r="J4757" s="2">
        <v>10</v>
      </c>
      <c r="K4757" s="2">
        <v>1</v>
      </c>
      <c r="L4757" s="3">
        <v>220590.21</v>
      </c>
      <c r="M4757" s="2" t="s">
        <v>17394</v>
      </c>
      <c r="N4757" s="4" t="s">
        <v>21</v>
      </c>
    </row>
    <row r="4758" spans="1:14" x14ac:dyDescent="0.25">
      <c r="A4758" s="1" t="s">
        <v>361</v>
      </c>
      <c r="B4758" s="2" t="s">
        <v>1851</v>
      </c>
      <c r="C4758" s="2" t="s">
        <v>1895</v>
      </c>
      <c r="D4758" s="2" t="s">
        <v>17946</v>
      </c>
      <c r="E4758" s="2" t="s">
        <v>4147</v>
      </c>
      <c r="F4758" s="2">
        <v>11101502</v>
      </c>
      <c r="G4758" s="2" t="s">
        <v>810</v>
      </c>
      <c r="H4758" s="2">
        <v>3</v>
      </c>
      <c r="I4758" s="2">
        <v>7</v>
      </c>
      <c r="J4758" s="2">
        <v>10</v>
      </c>
      <c r="K4758" s="2">
        <v>1</v>
      </c>
      <c r="L4758" s="3">
        <v>220590.21</v>
      </c>
      <c r="M4758" s="2" t="s">
        <v>17394</v>
      </c>
      <c r="N4758" s="4" t="s">
        <v>21</v>
      </c>
    </row>
    <row r="4759" spans="1:14" x14ac:dyDescent="0.25">
      <c r="A4759" s="1" t="s">
        <v>361</v>
      </c>
      <c r="B4759" s="2" t="s">
        <v>103</v>
      </c>
      <c r="C4759" s="2" t="s">
        <v>104</v>
      </c>
      <c r="D4759" s="2" t="s">
        <v>105</v>
      </c>
      <c r="E4759" s="2" t="s">
        <v>4148</v>
      </c>
      <c r="F4759" s="2">
        <v>40141742</v>
      </c>
      <c r="G4759" s="2" t="s">
        <v>810</v>
      </c>
      <c r="H4759" s="2">
        <v>3</v>
      </c>
      <c r="I4759" s="2">
        <v>7</v>
      </c>
      <c r="J4759" s="2">
        <v>10</v>
      </c>
      <c r="K4759" s="2">
        <v>30</v>
      </c>
      <c r="L4759" s="3">
        <v>88710</v>
      </c>
      <c r="M4759" s="2" t="s">
        <v>0</v>
      </c>
      <c r="N4759" s="4" t="s">
        <v>21</v>
      </c>
    </row>
    <row r="4760" spans="1:14" x14ac:dyDescent="0.25">
      <c r="A4760" s="1" t="s">
        <v>361</v>
      </c>
      <c r="B4760" s="2" t="s">
        <v>103</v>
      </c>
      <c r="C4760" s="2" t="s">
        <v>104</v>
      </c>
      <c r="D4760" s="2" t="s">
        <v>105</v>
      </c>
      <c r="E4760" s="2" t="s">
        <v>4149</v>
      </c>
      <c r="F4760" s="2">
        <v>53131503</v>
      </c>
      <c r="G4760" s="2" t="s">
        <v>810</v>
      </c>
      <c r="H4760" s="2">
        <v>3</v>
      </c>
      <c r="I4760" s="2">
        <v>7</v>
      </c>
      <c r="J4760" s="2">
        <v>10</v>
      </c>
      <c r="K4760" s="2">
        <v>10</v>
      </c>
      <c r="L4760" s="3">
        <v>92131.900000000009</v>
      </c>
      <c r="M4760" s="2" t="s">
        <v>0</v>
      </c>
      <c r="N4760" s="4" t="s">
        <v>21</v>
      </c>
    </row>
    <row r="4761" spans="1:14" x14ac:dyDescent="0.25">
      <c r="A4761" s="1" t="s">
        <v>361</v>
      </c>
      <c r="B4761" s="2" t="s">
        <v>103</v>
      </c>
      <c r="C4761" s="2" t="s">
        <v>104</v>
      </c>
      <c r="D4761" s="2" t="s">
        <v>105</v>
      </c>
      <c r="E4761" s="2" t="s">
        <v>4150</v>
      </c>
      <c r="F4761" s="2">
        <v>47131605</v>
      </c>
      <c r="G4761" s="2" t="s">
        <v>810</v>
      </c>
      <c r="H4761" s="2">
        <v>3</v>
      </c>
      <c r="I4761" s="2">
        <v>7</v>
      </c>
      <c r="J4761" s="2">
        <v>10</v>
      </c>
      <c r="K4761" s="2">
        <v>25</v>
      </c>
      <c r="L4761" s="3">
        <v>460659.75</v>
      </c>
      <c r="M4761" s="2" t="s">
        <v>0</v>
      </c>
      <c r="N4761" s="4" t="s">
        <v>21</v>
      </c>
    </row>
    <row r="4762" spans="1:14" x14ac:dyDescent="0.25">
      <c r="A4762" s="1" t="s">
        <v>361</v>
      </c>
      <c r="B4762" s="2" t="s">
        <v>103</v>
      </c>
      <c r="C4762" s="2" t="s">
        <v>104</v>
      </c>
      <c r="D4762" s="2" t="s">
        <v>105</v>
      </c>
      <c r="E4762" s="2" t="s">
        <v>4151</v>
      </c>
      <c r="F4762" s="2">
        <v>47131608</v>
      </c>
      <c r="G4762" s="2" t="s">
        <v>810</v>
      </c>
      <c r="H4762" s="2">
        <v>3</v>
      </c>
      <c r="I4762" s="2">
        <v>7</v>
      </c>
      <c r="J4762" s="2">
        <v>10</v>
      </c>
      <c r="K4762" s="2">
        <v>20</v>
      </c>
      <c r="L4762" s="3">
        <v>212342.2</v>
      </c>
      <c r="M4762" s="2" t="s">
        <v>0</v>
      </c>
      <c r="N4762" s="4" t="s">
        <v>21</v>
      </c>
    </row>
    <row r="4763" spans="1:14" x14ac:dyDescent="0.25">
      <c r="A4763" s="1" t="s">
        <v>361</v>
      </c>
      <c r="B4763" s="2" t="s">
        <v>103</v>
      </c>
      <c r="C4763" s="2" t="s">
        <v>104</v>
      </c>
      <c r="D4763" s="2" t="s">
        <v>105</v>
      </c>
      <c r="E4763" s="2" t="s">
        <v>4152</v>
      </c>
      <c r="F4763" s="2">
        <v>47131604</v>
      </c>
      <c r="G4763" s="2" t="s">
        <v>810</v>
      </c>
      <c r="H4763" s="2">
        <v>3</v>
      </c>
      <c r="I4763" s="2">
        <v>7</v>
      </c>
      <c r="J4763" s="2">
        <v>10</v>
      </c>
      <c r="K4763" s="2">
        <v>82</v>
      </c>
      <c r="L4763" s="3">
        <v>755481.58000000007</v>
      </c>
      <c r="M4763" s="2" t="s">
        <v>0</v>
      </c>
      <c r="N4763" s="4" t="s">
        <v>21</v>
      </c>
    </row>
    <row r="4764" spans="1:14" x14ac:dyDescent="0.25">
      <c r="A4764" s="1" t="s">
        <v>361</v>
      </c>
      <c r="B4764" s="2" t="s">
        <v>103</v>
      </c>
      <c r="C4764" s="2" t="s">
        <v>104</v>
      </c>
      <c r="D4764" s="2" t="s">
        <v>105</v>
      </c>
      <c r="E4764" s="2" t="s">
        <v>4153</v>
      </c>
      <c r="F4764" s="2">
        <v>47131604</v>
      </c>
      <c r="G4764" s="2" t="s">
        <v>810</v>
      </c>
      <c r="H4764" s="2">
        <v>3</v>
      </c>
      <c r="I4764" s="2">
        <v>7</v>
      </c>
      <c r="J4764" s="2">
        <v>10</v>
      </c>
      <c r="K4764" s="2">
        <v>98</v>
      </c>
      <c r="L4764" s="3">
        <v>902892.62</v>
      </c>
      <c r="M4764" s="2" t="s">
        <v>0</v>
      </c>
      <c r="N4764" s="4" t="s">
        <v>21</v>
      </c>
    </row>
    <row r="4765" spans="1:14" x14ac:dyDescent="0.25">
      <c r="A4765" s="1" t="s">
        <v>361</v>
      </c>
      <c r="B4765" s="2" t="s">
        <v>103</v>
      </c>
      <c r="C4765" s="2" t="s">
        <v>104</v>
      </c>
      <c r="D4765" s="2" t="s">
        <v>105</v>
      </c>
      <c r="E4765" s="2" t="s">
        <v>299</v>
      </c>
      <c r="F4765" s="2">
        <v>47131604</v>
      </c>
      <c r="G4765" s="2" t="s">
        <v>810</v>
      </c>
      <c r="H4765" s="2">
        <v>3</v>
      </c>
      <c r="I4765" s="2">
        <v>7</v>
      </c>
      <c r="J4765" s="2">
        <v>10</v>
      </c>
      <c r="K4765" s="2">
        <v>180</v>
      </c>
      <c r="L4765" s="3">
        <v>1658374.2000000002</v>
      </c>
      <c r="M4765" s="2" t="s">
        <v>0</v>
      </c>
      <c r="N4765" s="4" t="s">
        <v>21</v>
      </c>
    </row>
    <row r="4766" spans="1:14" x14ac:dyDescent="0.25">
      <c r="A4766" s="1" t="s">
        <v>361</v>
      </c>
      <c r="B4766" s="2" t="s">
        <v>103</v>
      </c>
      <c r="C4766" s="2" t="s">
        <v>104</v>
      </c>
      <c r="D4766" s="2" t="s">
        <v>105</v>
      </c>
      <c r="E4766" s="2" t="s">
        <v>4154</v>
      </c>
      <c r="F4766" s="2">
        <v>47131700</v>
      </c>
      <c r="G4766" s="2" t="s">
        <v>810</v>
      </c>
      <c r="H4766" s="2">
        <v>3</v>
      </c>
      <c r="I4766" s="2">
        <v>7</v>
      </c>
      <c r="J4766" s="2">
        <v>10</v>
      </c>
      <c r="K4766" s="2">
        <v>12</v>
      </c>
      <c r="L4766" s="3">
        <v>436968.72</v>
      </c>
      <c r="M4766" s="2" t="s">
        <v>0</v>
      </c>
      <c r="N4766" s="4" t="s">
        <v>21</v>
      </c>
    </row>
    <row r="4767" spans="1:14" x14ac:dyDescent="0.25">
      <c r="A4767" s="1" t="s">
        <v>361</v>
      </c>
      <c r="B4767" s="2" t="s">
        <v>103</v>
      </c>
      <c r="C4767" s="2" t="s">
        <v>104</v>
      </c>
      <c r="D4767" s="2" t="s">
        <v>105</v>
      </c>
      <c r="E4767" s="2" t="s">
        <v>4155</v>
      </c>
      <c r="F4767" s="2">
        <v>47131611</v>
      </c>
      <c r="G4767" s="2" t="s">
        <v>810</v>
      </c>
      <c r="H4767" s="2">
        <v>3</v>
      </c>
      <c r="I4767" s="2">
        <v>7</v>
      </c>
      <c r="J4767" s="2">
        <v>10</v>
      </c>
      <c r="K4767" s="2">
        <v>20</v>
      </c>
      <c r="L4767" s="3">
        <v>170224.8</v>
      </c>
      <c r="M4767" s="2" t="s">
        <v>0</v>
      </c>
      <c r="N4767" s="4" t="s">
        <v>21</v>
      </c>
    </row>
    <row r="4768" spans="1:14" x14ac:dyDescent="0.25">
      <c r="A4768" s="1" t="s">
        <v>361</v>
      </c>
      <c r="B4768" s="2" t="s">
        <v>103</v>
      </c>
      <c r="C4768" s="2" t="s">
        <v>104</v>
      </c>
      <c r="D4768" s="2" t="s">
        <v>105</v>
      </c>
      <c r="E4768" s="2" t="s">
        <v>4156</v>
      </c>
      <c r="F4768" s="2">
        <v>52101508</v>
      </c>
      <c r="G4768" s="2" t="s">
        <v>810</v>
      </c>
      <c r="H4768" s="2">
        <v>3</v>
      </c>
      <c r="I4768" s="2">
        <v>7</v>
      </c>
      <c r="J4768" s="2">
        <v>10</v>
      </c>
      <c r="K4768" s="2">
        <v>16</v>
      </c>
      <c r="L4768" s="3">
        <v>3018418.08</v>
      </c>
      <c r="M4768" s="2" t="s">
        <v>0</v>
      </c>
      <c r="N4768" s="4" t="s">
        <v>21</v>
      </c>
    </row>
    <row r="4769" spans="1:14" x14ac:dyDescent="0.25">
      <c r="A4769" s="1" t="s">
        <v>361</v>
      </c>
      <c r="B4769" s="2" t="s">
        <v>103</v>
      </c>
      <c r="C4769" s="2" t="s">
        <v>104</v>
      </c>
      <c r="D4769" s="2" t="s">
        <v>105</v>
      </c>
      <c r="E4769" s="2" t="s">
        <v>425</v>
      </c>
      <c r="F4769" s="2">
        <v>47131618</v>
      </c>
      <c r="G4769" s="2" t="s">
        <v>810</v>
      </c>
      <c r="H4769" s="2">
        <v>3</v>
      </c>
      <c r="I4769" s="2">
        <v>7</v>
      </c>
      <c r="J4769" s="2">
        <v>10</v>
      </c>
      <c r="K4769" s="2">
        <v>65</v>
      </c>
      <c r="L4769" s="3">
        <v>598857.35</v>
      </c>
      <c r="M4769" s="2" t="s">
        <v>0</v>
      </c>
      <c r="N4769" s="4" t="s">
        <v>21</v>
      </c>
    </row>
    <row r="4770" spans="1:14" x14ac:dyDescent="0.25">
      <c r="A4770" s="1" t="s">
        <v>361</v>
      </c>
      <c r="B4770" s="2" t="s">
        <v>103</v>
      </c>
      <c r="C4770" s="2" t="s">
        <v>104</v>
      </c>
      <c r="D4770" s="2" t="s">
        <v>105</v>
      </c>
      <c r="E4770" s="2" t="s">
        <v>425</v>
      </c>
      <c r="F4770" s="2">
        <v>47131600</v>
      </c>
      <c r="G4770" s="2" t="s">
        <v>810</v>
      </c>
      <c r="H4770" s="2">
        <v>3</v>
      </c>
      <c r="I4770" s="2">
        <v>7</v>
      </c>
      <c r="J4770" s="2">
        <v>10</v>
      </c>
      <c r="K4770" s="2">
        <v>185</v>
      </c>
      <c r="L4770" s="3">
        <v>1704440.1500000001</v>
      </c>
      <c r="M4770" s="2" t="s">
        <v>0</v>
      </c>
      <c r="N4770" s="4" t="s">
        <v>21</v>
      </c>
    </row>
    <row r="4771" spans="1:14" x14ac:dyDescent="0.25">
      <c r="A4771" s="1" t="s">
        <v>361</v>
      </c>
      <c r="B4771" s="2" t="s">
        <v>113</v>
      </c>
      <c r="C4771" s="2" t="s">
        <v>113</v>
      </c>
      <c r="D4771" s="2" t="s">
        <v>114</v>
      </c>
      <c r="E4771" s="2" t="s">
        <v>4157</v>
      </c>
      <c r="F4771" s="2">
        <v>47121803</v>
      </c>
      <c r="G4771" s="2" t="s">
        <v>810</v>
      </c>
      <c r="H4771" s="2">
        <v>3</v>
      </c>
      <c r="I4771" s="2">
        <v>7</v>
      </c>
      <c r="J4771" s="2">
        <v>10</v>
      </c>
      <c r="K4771" s="2">
        <v>20</v>
      </c>
      <c r="L4771" s="3">
        <v>140391.6</v>
      </c>
      <c r="M4771" s="2" t="s">
        <v>17395</v>
      </c>
      <c r="N4771" s="4" t="s">
        <v>21</v>
      </c>
    </row>
    <row r="4772" spans="1:14" x14ac:dyDescent="0.25">
      <c r="A4772" s="1" t="s">
        <v>361</v>
      </c>
      <c r="B4772" s="2" t="s">
        <v>113</v>
      </c>
      <c r="C4772" s="2" t="s">
        <v>113</v>
      </c>
      <c r="D4772" s="2" t="s">
        <v>114</v>
      </c>
      <c r="E4772" s="2" t="s">
        <v>4157</v>
      </c>
      <c r="F4772" s="2">
        <v>47121803</v>
      </c>
      <c r="G4772" s="2" t="s">
        <v>810</v>
      </c>
      <c r="H4772" s="2">
        <v>3</v>
      </c>
      <c r="I4772" s="2">
        <v>7</v>
      </c>
      <c r="J4772" s="2">
        <v>10</v>
      </c>
      <c r="K4772" s="2">
        <v>14</v>
      </c>
      <c r="L4772" s="3">
        <v>98274.12</v>
      </c>
      <c r="M4772" s="2" t="s">
        <v>0</v>
      </c>
      <c r="N4772" s="4" t="s">
        <v>21</v>
      </c>
    </row>
    <row r="4773" spans="1:14" x14ac:dyDescent="0.25">
      <c r="A4773" s="1" t="s">
        <v>361</v>
      </c>
      <c r="B4773" s="2" t="s">
        <v>113</v>
      </c>
      <c r="C4773" s="2" t="s">
        <v>113</v>
      </c>
      <c r="D4773" s="2" t="s">
        <v>114</v>
      </c>
      <c r="E4773" s="2" t="s">
        <v>4158</v>
      </c>
      <c r="F4773" s="2">
        <v>53131603</v>
      </c>
      <c r="G4773" s="2" t="s">
        <v>810</v>
      </c>
      <c r="H4773" s="2">
        <v>3</v>
      </c>
      <c r="I4773" s="2">
        <v>7</v>
      </c>
      <c r="J4773" s="2">
        <v>10</v>
      </c>
      <c r="K4773" s="2">
        <v>40</v>
      </c>
      <c r="L4773" s="3">
        <v>182509.19999999998</v>
      </c>
      <c r="M4773" s="2" t="s">
        <v>0</v>
      </c>
      <c r="N4773" s="4" t="s">
        <v>21</v>
      </c>
    </row>
    <row r="4774" spans="1:14" x14ac:dyDescent="0.25">
      <c r="A4774" s="1" t="s">
        <v>361</v>
      </c>
      <c r="B4774" s="2" t="s">
        <v>378</v>
      </c>
      <c r="C4774" s="2" t="s">
        <v>2425</v>
      </c>
      <c r="D4774" s="2" t="s">
        <v>17954</v>
      </c>
      <c r="E4774" s="2" t="s">
        <v>4159</v>
      </c>
      <c r="F4774" s="2">
        <v>39121601</v>
      </c>
      <c r="G4774" s="2" t="s">
        <v>810</v>
      </c>
      <c r="H4774" s="2">
        <v>3</v>
      </c>
      <c r="I4774" s="2">
        <v>7</v>
      </c>
      <c r="J4774" s="2">
        <v>10</v>
      </c>
      <c r="K4774" s="2">
        <v>1</v>
      </c>
      <c r="L4774" s="3">
        <v>447498.04</v>
      </c>
      <c r="M4774" s="2" t="s">
        <v>0</v>
      </c>
      <c r="N4774" s="4" t="s">
        <v>21</v>
      </c>
    </row>
    <row r="4775" spans="1:14" x14ac:dyDescent="0.25">
      <c r="A4775" s="1" t="s">
        <v>361</v>
      </c>
      <c r="B4775" s="2" t="s">
        <v>378</v>
      </c>
      <c r="C4775" s="2" t="s">
        <v>379</v>
      </c>
      <c r="D4775" s="2" t="s">
        <v>17857</v>
      </c>
      <c r="E4775" s="2" t="s">
        <v>4160</v>
      </c>
      <c r="F4775" s="2">
        <v>26111703</v>
      </c>
      <c r="G4775" s="2" t="s">
        <v>810</v>
      </c>
      <c r="H4775" s="2">
        <v>3</v>
      </c>
      <c r="I4775" s="2">
        <v>7</v>
      </c>
      <c r="J4775" s="2">
        <v>10</v>
      </c>
      <c r="K4775" s="2">
        <v>2</v>
      </c>
      <c r="L4775" s="3">
        <v>1030124.94</v>
      </c>
      <c r="M4775" s="2" t="s">
        <v>0</v>
      </c>
      <c r="N4775" s="4" t="s">
        <v>21</v>
      </c>
    </row>
    <row r="4776" spans="1:14" x14ac:dyDescent="0.25">
      <c r="A4776" s="1" t="s">
        <v>361</v>
      </c>
      <c r="B4776" s="2" t="s">
        <v>207</v>
      </c>
      <c r="C4776" s="2" t="s">
        <v>207</v>
      </c>
      <c r="D4776" s="2" t="s">
        <v>208</v>
      </c>
      <c r="E4776" s="2" t="s">
        <v>4161</v>
      </c>
      <c r="F4776" s="2">
        <v>78111800</v>
      </c>
      <c r="G4776" s="2" t="s">
        <v>490</v>
      </c>
      <c r="H4776" s="2">
        <v>2</v>
      </c>
      <c r="I4776" s="2">
        <v>10</v>
      </c>
      <c r="J4776" s="2">
        <v>16</v>
      </c>
      <c r="K4776" s="2">
        <v>1</v>
      </c>
      <c r="L4776" s="3">
        <v>65000000</v>
      </c>
      <c r="M4776" s="2" t="s">
        <v>20</v>
      </c>
      <c r="N4776" s="4" t="s">
        <v>21</v>
      </c>
    </row>
    <row r="4777" spans="1:14" x14ac:dyDescent="0.25">
      <c r="A4777" s="1" t="s">
        <v>361</v>
      </c>
      <c r="B4777" s="2" t="s">
        <v>207</v>
      </c>
      <c r="C4777" s="2" t="s">
        <v>207</v>
      </c>
      <c r="D4777" s="2" t="s">
        <v>208</v>
      </c>
      <c r="E4777" s="2" t="s">
        <v>3170</v>
      </c>
      <c r="F4777" s="2">
        <v>78111802</v>
      </c>
      <c r="G4777" s="2" t="s">
        <v>490</v>
      </c>
      <c r="H4777" s="2">
        <v>1</v>
      </c>
      <c r="I4777" s="2">
        <v>3</v>
      </c>
      <c r="J4777" s="2">
        <v>10</v>
      </c>
      <c r="K4777" s="2">
        <v>1</v>
      </c>
      <c r="L4777" s="3">
        <v>25000000</v>
      </c>
      <c r="M4777" s="2" t="s">
        <v>20</v>
      </c>
      <c r="N4777" s="4" t="s">
        <v>17384</v>
      </c>
    </row>
    <row r="4778" spans="1:14" x14ac:dyDescent="0.25">
      <c r="A4778" s="1" t="s">
        <v>361</v>
      </c>
      <c r="B4778" s="2" t="s">
        <v>162</v>
      </c>
      <c r="C4778" s="2" t="s">
        <v>567</v>
      </c>
      <c r="D4778" s="2" t="s">
        <v>17885</v>
      </c>
      <c r="E4778" s="2" t="s">
        <v>4162</v>
      </c>
      <c r="F4778" s="2">
        <v>72154022</v>
      </c>
      <c r="G4778" s="2" t="s">
        <v>496</v>
      </c>
      <c r="H4778" s="2">
        <v>3</v>
      </c>
      <c r="I4778" s="2">
        <v>9</v>
      </c>
      <c r="J4778" s="2">
        <v>10</v>
      </c>
      <c r="K4778" s="2">
        <v>1</v>
      </c>
      <c r="L4778" s="3">
        <v>3300000</v>
      </c>
      <c r="M4778" s="2" t="s">
        <v>20</v>
      </c>
      <c r="N4778" s="4" t="s">
        <v>21</v>
      </c>
    </row>
    <row r="4779" spans="1:14" x14ac:dyDescent="0.25">
      <c r="A4779" s="1" t="s">
        <v>361</v>
      </c>
      <c r="B4779" s="2" t="s">
        <v>132</v>
      </c>
      <c r="C4779" s="2" t="s">
        <v>136</v>
      </c>
      <c r="D4779" s="2" t="s">
        <v>137</v>
      </c>
      <c r="E4779" s="2" t="s">
        <v>4163</v>
      </c>
      <c r="F4779" s="2">
        <v>90101801</v>
      </c>
      <c r="G4779" s="2" t="s">
        <v>490</v>
      </c>
      <c r="H4779" s="2">
        <v>2</v>
      </c>
      <c r="I4779" s="2">
        <v>12</v>
      </c>
      <c r="J4779" s="2">
        <v>10</v>
      </c>
      <c r="K4779" s="2">
        <v>1</v>
      </c>
      <c r="L4779" s="3">
        <v>32998000</v>
      </c>
      <c r="M4779" s="2" t="s">
        <v>20</v>
      </c>
      <c r="N4779" s="4" t="s">
        <v>21</v>
      </c>
    </row>
    <row r="4780" spans="1:14" x14ac:dyDescent="0.25">
      <c r="A4780" s="1" t="s">
        <v>361</v>
      </c>
      <c r="B4780" s="2" t="s">
        <v>332</v>
      </c>
      <c r="C4780" s="2" t="s">
        <v>333</v>
      </c>
      <c r="D4780" s="2" t="s">
        <v>334</v>
      </c>
      <c r="E4780" s="2" t="s">
        <v>4164</v>
      </c>
      <c r="F4780" s="2">
        <v>85121502</v>
      </c>
      <c r="G4780" s="2" t="s">
        <v>490</v>
      </c>
      <c r="H4780" s="2">
        <v>2</v>
      </c>
      <c r="I4780" s="2">
        <v>8</v>
      </c>
      <c r="J4780" s="2">
        <v>10</v>
      </c>
      <c r="K4780" s="2">
        <v>1</v>
      </c>
      <c r="L4780" s="3">
        <v>17862000</v>
      </c>
      <c r="M4780" s="2" t="s">
        <v>20</v>
      </c>
      <c r="N4780" s="4" t="s">
        <v>21</v>
      </c>
    </row>
    <row r="4781" spans="1:14" x14ac:dyDescent="0.25">
      <c r="A4781" s="1" t="s">
        <v>361</v>
      </c>
      <c r="B4781" s="2" t="s">
        <v>487</v>
      </c>
      <c r="C4781" s="2" t="s">
        <v>488</v>
      </c>
      <c r="D4781" s="2" t="s">
        <v>17877</v>
      </c>
      <c r="E4781" s="2" t="s">
        <v>4165</v>
      </c>
      <c r="F4781" s="2">
        <v>46182301</v>
      </c>
      <c r="G4781" s="2" t="s">
        <v>496</v>
      </c>
      <c r="H4781" s="2">
        <v>3</v>
      </c>
      <c r="I4781" s="2">
        <v>8</v>
      </c>
      <c r="J4781" s="2">
        <v>10</v>
      </c>
      <c r="K4781" s="2">
        <v>1</v>
      </c>
      <c r="L4781" s="3">
        <v>120120000</v>
      </c>
      <c r="M4781" s="2" t="s">
        <v>20</v>
      </c>
      <c r="N4781" s="4" t="s">
        <v>21</v>
      </c>
    </row>
    <row r="4782" spans="1:14" x14ac:dyDescent="0.25">
      <c r="A4782" s="1" t="s">
        <v>361</v>
      </c>
      <c r="B4782" s="2" t="s">
        <v>551</v>
      </c>
      <c r="C4782" s="2" t="s">
        <v>551</v>
      </c>
      <c r="D4782" s="2" t="s">
        <v>17884</v>
      </c>
      <c r="E4782" s="2" t="s">
        <v>4166</v>
      </c>
      <c r="F4782" s="2">
        <v>25201904</v>
      </c>
      <c r="G4782" s="2" t="s">
        <v>496</v>
      </c>
      <c r="H4782" s="2">
        <v>3</v>
      </c>
      <c r="I4782" s="2">
        <v>8</v>
      </c>
      <c r="J4782" s="2">
        <v>10</v>
      </c>
      <c r="K4782" s="2">
        <v>61</v>
      </c>
      <c r="L4782" s="3">
        <v>153110000</v>
      </c>
      <c r="M4782" s="2" t="s">
        <v>0</v>
      </c>
      <c r="N4782" s="4" t="s">
        <v>21</v>
      </c>
    </row>
    <row r="4783" spans="1:14" x14ac:dyDescent="0.25">
      <c r="A4783" s="1" t="s">
        <v>361</v>
      </c>
      <c r="B4783" s="2" t="s">
        <v>551</v>
      </c>
      <c r="C4783" s="2" t="s">
        <v>551</v>
      </c>
      <c r="D4783" s="2" t="s">
        <v>17884</v>
      </c>
      <c r="E4783" s="2" t="s">
        <v>4167</v>
      </c>
      <c r="F4783" s="2">
        <v>25201904</v>
      </c>
      <c r="G4783" s="2" t="s">
        <v>496</v>
      </c>
      <c r="H4783" s="2">
        <v>1</v>
      </c>
      <c r="I4783" s="2">
        <v>6</v>
      </c>
      <c r="J4783" s="2">
        <v>10</v>
      </c>
      <c r="K4783" s="2">
        <v>31</v>
      </c>
      <c r="L4783" s="3">
        <v>57350</v>
      </c>
      <c r="M4783" s="2" t="s">
        <v>0</v>
      </c>
      <c r="N4783" s="4" t="s">
        <v>21</v>
      </c>
    </row>
    <row r="4784" spans="1:14" x14ac:dyDescent="0.25">
      <c r="A4784" s="1" t="s">
        <v>361</v>
      </c>
      <c r="B4784" s="2" t="s">
        <v>551</v>
      </c>
      <c r="C4784" s="2" t="s">
        <v>551</v>
      </c>
      <c r="D4784" s="2" t="s">
        <v>17884</v>
      </c>
      <c r="E4784" s="2" t="s">
        <v>4168</v>
      </c>
      <c r="F4784" s="2">
        <v>25201904</v>
      </c>
      <c r="G4784" s="2" t="s">
        <v>496</v>
      </c>
      <c r="H4784" s="2">
        <v>3</v>
      </c>
      <c r="I4784" s="2">
        <v>8</v>
      </c>
      <c r="J4784" s="2">
        <v>10</v>
      </c>
      <c r="K4784" s="2">
        <v>19</v>
      </c>
      <c r="L4784" s="3">
        <v>1486750</v>
      </c>
      <c r="M4784" s="2" t="s">
        <v>0</v>
      </c>
      <c r="N4784" s="4" t="s">
        <v>21</v>
      </c>
    </row>
    <row r="4785" spans="1:14" x14ac:dyDescent="0.25">
      <c r="A4785" s="1" t="s">
        <v>361</v>
      </c>
      <c r="B4785" s="2" t="s">
        <v>551</v>
      </c>
      <c r="C4785" s="2" t="s">
        <v>551</v>
      </c>
      <c r="D4785" s="2" t="s">
        <v>17884</v>
      </c>
      <c r="E4785" s="2" t="s">
        <v>4169</v>
      </c>
      <c r="F4785" s="2">
        <v>25201904</v>
      </c>
      <c r="G4785" s="2" t="s">
        <v>496</v>
      </c>
      <c r="H4785" s="2">
        <v>3</v>
      </c>
      <c r="I4785" s="2">
        <v>8</v>
      </c>
      <c r="J4785" s="2">
        <v>10</v>
      </c>
      <c r="K4785" s="2">
        <v>37</v>
      </c>
      <c r="L4785" s="3">
        <v>89429000</v>
      </c>
      <c r="M4785" s="2" t="s">
        <v>0</v>
      </c>
      <c r="N4785" s="4" t="s">
        <v>21</v>
      </c>
    </row>
    <row r="4786" spans="1:14" x14ac:dyDescent="0.25">
      <c r="A4786" s="1" t="s">
        <v>361</v>
      </c>
      <c r="B4786" s="2" t="s">
        <v>551</v>
      </c>
      <c r="C4786" s="2" t="s">
        <v>551</v>
      </c>
      <c r="D4786" s="2" t="s">
        <v>17884</v>
      </c>
      <c r="E4786" s="2" t="s">
        <v>4170</v>
      </c>
      <c r="F4786" s="2">
        <v>25201904</v>
      </c>
      <c r="G4786" s="2" t="s">
        <v>496</v>
      </c>
      <c r="H4786" s="2">
        <v>3</v>
      </c>
      <c r="I4786" s="2">
        <v>8</v>
      </c>
      <c r="J4786" s="2">
        <v>10</v>
      </c>
      <c r="K4786" s="2">
        <v>33</v>
      </c>
      <c r="L4786" s="3">
        <v>93885000</v>
      </c>
      <c r="M4786" s="2" t="s">
        <v>0</v>
      </c>
      <c r="N4786" s="4" t="s">
        <v>21</v>
      </c>
    </row>
    <row r="4787" spans="1:14" x14ac:dyDescent="0.25">
      <c r="A4787" s="1" t="s">
        <v>361</v>
      </c>
      <c r="B4787" s="2" t="s">
        <v>551</v>
      </c>
      <c r="C4787" s="2" t="s">
        <v>551</v>
      </c>
      <c r="D4787" s="2" t="s">
        <v>17884</v>
      </c>
      <c r="E4787" s="2" t="s">
        <v>4171</v>
      </c>
      <c r="F4787" s="2">
        <v>25201904</v>
      </c>
      <c r="G4787" s="2" t="s">
        <v>496</v>
      </c>
      <c r="H4787" s="2">
        <v>3</v>
      </c>
      <c r="I4787" s="2">
        <v>8</v>
      </c>
      <c r="J4787" s="2">
        <v>10</v>
      </c>
      <c r="K4787" s="2">
        <v>32</v>
      </c>
      <c r="L4787" s="3">
        <v>2518400</v>
      </c>
      <c r="M4787" s="2" t="s">
        <v>0</v>
      </c>
      <c r="N4787" s="4" t="s">
        <v>21</v>
      </c>
    </row>
    <row r="4788" spans="1:14" x14ac:dyDescent="0.25">
      <c r="A4788" s="1" t="s">
        <v>361</v>
      </c>
      <c r="B4788" s="2" t="s">
        <v>551</v>
      </c>
      <c r="C4788" s="2" t="s">
        <v>551</v>
      </c>
      <c r="D4788" s="2" t="s">
        <v>17884</v>
      </c>
      <c r="E4788" s="2" t="s">
        <v>4172</v>
      </c>
      <c r="F4788" s="2">
        <v>25201904</v>
      </c>
      <c r="G4788" s="2" t="s">
        <v>496</v>
      </c>
      <c r="H4788" s="2">
        <v>3</v>
      </c>
      <c r="I4788" s="2">
        <v>8</v>
      </c>
      <c r="J4788" s="2">
        <v>10</v>
      </c>
      <c r="K4788" s="2">
        <v>43</v>
      </c>
      <c r="L4788" s="3">
        <v>4390300</v>
      </c>
      <c r="M4788" s="2" t="s">
        <v>0</v>
      </c>
      <c r="N4788" s="4" t="s">
        <v>21</v>
      </c>
    </row>
    <row r="4789" spans="1:14" x14ac:dyDescent="0.25">
      <c r="A4789" s="1" t="s">
        <v>361</v>
      </c>
      <c r="B4789" s="2" t="s">
        <v>551</v>
      </c>
      <c r="C4789" s="2" t="s">
        <v>551</v>
      </c>
      <c r="D4789" s="2" t="s">
        <v>17884</v>
      </c>
      <c r="E4789" s="2" t="s">
        <v>4173</v>
      </c>
      <c r="F4789" s="2">
        <v>25201904</v>
      </c>
      <c r="G4789" s="2" t="s">
        <v>496</v>
      </c>
      <c r="H4789" s="2">
        <v>3</v>
      </c>
      <c r="I4789" s="2">
        <v>8</v>
      </c>
      <c r="J4789" s="2">
        <v>10</v>
      </c>
      <c r="K4789" s="2">
        <v>22</v>
      </c>
      <c r="L4789" s="3">
        <v>407220000</v>
      </c>
      <c r="M4789" s="2" t="s">
        <v>0</v>
      </c>
      <c r="N4789" s="4" t="s">
        <v>21</v>
      </c>
    </row>
    <row r="4790" spans="1:14" x14ac:dyDescent="0.25">
      <c r="A4790" s="1" t="s">
        <v>361</v>
      </c>
      <c r="B4790" s="2" t="s">
        <v>551</v>
      </c>
      <c r="C4790" s="2" t="s">
        <v>551</v>
      </c>
      <c r="D4790" s="2" t="s">
        <v>17884</v>
      </c>
      <c r="E4790" s="2" t="s">
        <v>4174</v>
      </c>
      <c r="F4790" s="2">
        <v>25201904</v>
      </c>
      <c r="G4790" s="2" t="s">
        <v>496</v>
      </c>
      <c r="H4790" s="2">
        <v>3</v>
      </c>
      <c r="I4790" s="2">
        <v>8</v>
      </c>
      <c r="J4790" s="2">
        <v>10</v>
      </c>
      <c r="K4790" s="2">
        <v>34</v>
      </c>
      <c r="L4790" s="3">
        <v>4165000</v>
      </c>
      <c r="M4790" s="2" t="s">
        <v>0</v>
      </c>
      <c r="N4790" s="4" t="s">
        <v>21</v>
      </c>
    </row>
    <row r="4791" spans="1:14" x14ac:dyDescent="0.25">
      <c r="A4791" s="1" t="s">
        <v>361</v>
      </c>
      <c r="B4791" s="2" t="s">
        <v>551</v>
      </c>
      <c r="C4791" s="2" t="s">
        <v>551</v>
      </c>
      <c r="D4791" s="2" t="s">
        <v>17884</v>
      </c>
      <c r="E4791" s="2" t="s">
        <v>4175</v>
      </c>
      <c r="F4791" s="2">
        <v>25201904</v>
      </c>
      <c r="G4791" s="2" t="s">
        <v>496</v>
      </c>
      <c r="H4791" s="2">
        <v>3</v>
      </c>
      <c r="I4791" s="2">
        <v>8</v>
      </c>
      <c r="J4791" s="2">
        <v>10</v>
      </c>
      <c r="K4791" s="2">
        <v>35</v>
      </c>
      <c r="L4791" s="3">
        <v>3570000</v>
      </c>
      <c r="M4791" s="2" t="s">
        <v>0</v>
      </c>
      <c r="N4791" s="4" t="s">
        <v>21</v>
      </c>
    </row>
    <row r="4792" spans="1:14" x14ac:dyDescent="0.25">
      <c r="A4792" s="1" t="s">
        <v>361</v>
      </c>
      <c r="B4792" s="2" t="s">
        <v>28</v>
      </c>
      <c r="C4792" s="2" t="s">
        <v>29</v>
      </c>
      <c r="D4792" s="2" t="s">
        <v>30</v>
      </c>
      <c r="E4792" s="2" t="s">
        <v>4176</v>
      </c>
      <c r="F4792" s="2">
        <v>41112409</v>
      </c>
      <c r="G4792" s="2" t="s">
        <v>810</v>
      </c>
      <c r="H4792" s="2">
        <v>4</v>
      </c>
      <c r="I4792" s="2">
        <v>4</v>
      </c>
      <c r="J4792" s="2">
        <v>16</v>
      </c>
      <c r="K4792" s="2">
        <v>1</v>
      </c>
      <c r="L4792" s="3">
        <v>771615.04</v>
      </c>
      <c r="M4792" s="2" t="s">
        <v>0</v>
      </c>
      <c r="N4792" s="4" t="s">
        <v>21</v>
      </c>
    </row>
    <row r="4793" spans="1:14" x14ac:dyDescent="0.25">
      <c r="A4793" s="1" t="s">
        <v>361</v>
      </c>
      <c r="B4793" s="2" t="s">
        <v>28</v>
      </c>
      <c r="C4793" s="2" t="s">
        <v>29</v>
      </c>
      <c r="D4793" s="2" t="s">
        <v>30</v>
      </c>
      <c r="E4793" s="2" t="s">
        <v>4177</v>
      </c>
      <c r="F4793" s="2">
        <v>41112409</v>
      </c>
      <c r="G4793" s="2" t="s">
        <v>810</v>
      </c>
      <c r="H4793" s="2">
        <v>4</v>
      </c>
      <c r="I4793" s="2">
        <v>4</v>
      </c>
      <c r="J4793" s="2">
        <v>16</v>
      </c>
      <c r="K4793" s="2">
        <v>1</v>
      </c>
      <c r="L4793" s="3">
        <v>771615.04</v>
      </c>
      <c r="M4793" s="2" t="s">
        <v>0</v>
      </c>
      <c r="N4793" s="4" t="s">
        <v>21</v>
      </c>
    </row>
    <row r="4794" spans="1:14" x14ac:dyDescent="0.25">
      <c r="A4794" s="1" t="s">
        <v>361</v>
      </c>
      <c r="B4794" s="2" t="s">
        <v>529</v>
      </c>
      <c r="C4794" s="2" t="s">
        <v>530</v>
      </c>
      <c r="D4794" s="2" t="s">
        <v>17881</v>
      </c>
      <c r="E4794" s="2" t="s">
        <v>4178</v>
      </c>
      <c r="F4794" s="2">
        <v>30191507</v>
      </c>
      <c r="G4794" s="2" t="s">
        <v>810</v>
      </c>
      <c r="H4794" s="2">
        <v>3</v>
      </c>
      <c r="I4794" s="2">
        <v>6</v>
      </c>
      <c r="J4794" s="2">
        <v>10</v>
      </c>
      <c r="K4794" s="2">
        <v>1</v>
      </c>
      <c r="L4794" s="3">
        <v>128848.44</v>
      </c>
      <c r="M4794" s="2" t="s">
        <v>0</v>
      </c>
      <c r="N4794" s="4" t="s">
        <v>21</v>
      </c>
    </row>
    <row r="4795" spans="1:14" x14ac:dyDescent="0.25">
      <c r="A4795" s="1" t="s">
        <v>361</v>
      </c>
      <c r="B4795" s="2" t="s">
        <v>529</v>
      </c>
      <c r="C4795" s="2" t="s">
        <v>530</v>
      </c>
      <c r="D4795" s="2" t="s">
        <v>17881</v>
      </c>
      <c r="E4795" s="2" t="s">
        <v>4179</v>
      </c>
      <c r="F4795" s="2">
        <v>24101626</v>
      </c>
      <c r="G4795" s="2" t="s">
        <v>810</v>
      </c>
      <c r="H4795" s="2">
        <v>4</v>
      </c>
      <c r="I4795" s="2">
        <v>4</v>
      </c>
      <c r="J4795" s="2">
        <v>10</v>
      </c>
      <c r="K4795" s="2">
        <v>1</v>
      </c>
      <c r="L4795" s="3">
        <v>149300.97</v>
      </c>
      <c r="M4795" s="2" t="s">
        <v>0</v>
      </c>
      <c r="N4795" s="4" t="s">
        <v>21</v>
      </c>
    </row>
    <row r="4796" spans="1:14" x14ac:dyDescent="0.25">
      <c r="A4796" s="1" t="s">
        <v>361</v>
      </c>
      <c r="B4796" s="2" t="s">
        <v>529</v>
      </c>
      <c r="C4796" s="2" t="s">
        <v>530</v>
      </c>
      <c r="D4796" s="2" t="s">
        <v>17881</v>
      </c>
      <c r="E4796" s="2" t="s">
        <v>4180</v>
      </c>
      <c r="F4796" s="2">
        <v>24101626</v>
      </c>
      <c r="G4796" s="2" t="s">
        <v>810</v>
      </c>
      <c r="H4796" s="2">
        <v>4</v>
      </c>
      <c r="I4796" s="2">
        <v>4</v>
      </c>
      <c r="J4796" s="2">
        <v>10</v>
      </c>
      <c r="K4796" s="2">
        <v>1</v>
      </c>
      <c r="L4796" s="3">
        <v>725596.55</v>
      </c>
      <c r="M4796" s="2" t="s">
        <v>0</v>
      </c>
      <c r="N4796" s="4" t="s">
        <v>21</v>
      </c>
    </row>
    <row r="4797" spans="1:14" x14ac:dyDescent="0.25">
      <c r="A4797" s="1" t="s">
        <v>361</v>
      </c>
      <c r="B4797" s="2" t="s">
        <v>529</v>
      </c>
      <c r="C4797" s="2" t="s">
        <v>530</v>
      </c>
      <c r="D4797" s="2" t="s">
        <v>17881</v>
      </c>
      <c r="E4797" s="2" t="s">
        <v>4181</v>
      </c>
      <c r="F4797" s="2">
        <v>24101626</v>
      </c>
      <c r="G4797" s="2" t="s">
        <v>810</v>
      </c>
      <c r="H4797" s="2">
        <v>4</v>
      </c>
      <c r="I4797" s="2">
        <v>4</v>
      </c>
      <c r="J4797" s="2">
        <v>10</v>
      </c>
      <c r="K4797" s="2">
        <v>1</v>
      </c>
      <c r="L4797" s="3">
        <v>475560.89</v>
      </c>
      <c r="M4797" s="2" t="s">
        <v>0</v>
      </c>
      <c r="N4797" s="4" t="s">
        <v>21</v>
      </c>
    </row>
    <row r="4798" spans="1:14" x14ac:dyDescent="0.25">
      <c r="A4798" s="1" t="s">
        <v>361</v>
      </c>
      <c r="B4798" s="2" t="s">
        <v>529</v>
      </c>
      <c r="C4798" s="2" t="s">
        <v>530</v>
      </c>
      <c r="D4798" s="2" t="s">
        <v>17881</v>
      </c>
      <c r="E4798" s="2" t="s">
        <v>4182</v>
      </c>
      <c r="F4798" s="2">
        <v>24101626</v>
      </c>
      <c r="G4798" s="2" t="s">
        <v>810</v>
      </c>
      <c r="H4798" s="2">
        <v>4</v>
      </c>
      <c r="I4798" s="2">
        <v>4</v>
      </c>
      <c r="J4798" s="2">
        <v>10</v>
      </c>
      <c r="K4798" s="2">
        <v>2</v>
      </c>
      <c r="L4798" s="3">
        <v>535588.06000000006</v>
      </c>
      <c r="M4798" s="2" t="s">
        <v>0</v>
      </c>
      <c r="N4798" s="4" t="s">
        <v>21</v>
      </c>
    </row>
    <row r="4799" spans="1:14" x14ac:dyDescent="0.25">
      <c r="A4799" s="1" t="s">
        <v>361</v>
      </c>
      <c r="B4799" s="2" t="s">
        <v>529</v>
      </c>
      <c r="C4799" s="2" t="s">
        <v>530</v>
      </c>
      <c r="D4799" s="2" t="s">
        <v>17881</v>
      </c>
      <c r="E4799" s="2" t="s">
        <v>4183</v>
      </c>
      <c r="F4799" s="2">
        <v>27112700</v>
      </c>
      <c r="G4799" s="2" t="s">
        <v>810</v>
      </c>
      <c r="H4799" s="2">
        <v>1</v>
      </c>
      <c r="I4799" s="2">
        <v>6</v>
      </c>
      <c r="J4799" s="2">
        <v>10</v>
      </c>
      <c r="K4799" s="2">
        <v>1</v>
      </c>
      <c r="L4799" s="3">
        <v>210982.24</v>
      </c>
      <c r="M4799" s="2" t="s">
        <v>0</v>
      </c>
      <c r="N4799" s="4" t="s">
        <v>21</v>
      </c>
    </row>
    <row r="4800" spans="1:14" x14ac:dyDescent="0.25">
      <c r="A4800" s="1" t="s">
        <v>361</v>
      </c>
      <c r="B4800" s="2" t="s">
        <v>529</v>
      </c>
      <c r="C4800" s="2" t="s">
        <v>530</v>
      </c>
      <c r="D4800" s="2" t="s">
        <v>17881</v>
      </c>
      <c r="E4800" s="2" t="s">
        <v>4183</v>
      </c>
      <c r="F4800" s="2">
        <v>25191719</v>
      </c>
      <c r="G4800" s="2" t="s">
        <v>810</v>
      </c>
      <c r="H4800" s="2">
        <v>4</v>
      </c>
      <c r="I4800" s="2">
        <v>4</v>
      </c>
      <c r="J4800" s="2">
        <v>16</v>
      </c>
      <c r="K4800" s="2">
        <v>1</v>
      </c>
      <c r="L4800" s="3">
        <v>210982.24</v>
      </c>
      <c r="M4800" s="2" t="s">
        <v>0</v>
      </c>
      <c r="N4800" s="4" t="s">
        <v>21</v>
      </c>
    </row>
    <row r="4801" spans="1:14" x14ac:dyDescent="0.25">
      <c r="A4801" s="1" t="s">
        <v>361</v>
      </c>
      <c r="B4801" s="2" t="s">
        <v>529</v>
      </c>
      <c r="C4801" s="2" t="s">
        <v>530</v>
      </c>
      <c r="D4801" s="2" t="s">
        <v>17881</v>
      </c>
      <c r="E4801" s="2" t="s">
        <v>4184</v>
      </c>
      <c r="F4801" s="2">
        <v>27111728</v>
      </c>
      <c r="G4801" s="2" t="s">
        <v>810</v>
      </c>
      <c r="H4801" s="2">
        <v>3</v>
      </c>
      <c r="I4801" s="2">
        <v>6</v>
      </c>
      <c r="J4801" s="2">
        <v>10</v>
      </c>
      <c r="K4801" s="2">
        <v>1</v>
      </c>
      <c r="L4801" s="3">
        <v>161668.64000000001</v>
      </c>
      <c r="M4801" s="2" t="s">
        <v>0</v>
      </c>
      <c r="N4801" s="4" t="s">
        <v>21</v>
      </c>
    </row>
    <row r="4802" spans="1:14" x14ac:dyDescent="0.25">
      <c r="A4802" s="1" t="s">
        <v>361</v>
      </c>
      <c r="B4802" s="2" t="s">
        <v>529</v>
      </c>
      <c r="C4802" s="2" t="s">
        <v>530</v>
      </c>
      <c r="D4802" s="2" t="s">
        <v>17881</v>
      </c>
      <c r="E4802" s="2" t="s">
        <v>4185</v>
      </c>
      <c r="F4802" s="2">
        <v>43201605</v>
      </c>
      <c r="G4802" s="2" t="s">
        <v>810</v>
      </c>
      <c r="H4802" s="2">
        <v>4</v>
      </c>
      <c r="I4802" s="2">
        <v>4</v>
      </c>
      <c r="J4802" s="2">
        <v>16</v>
      </c>
      <c r="K4802" s="2">
        <v>1</v>
      </c>
      <c r="L4802" s="3">
        <v>424298.07</v>
      </c>
      <c r="M4802" s="2" t="s">
        <v>0</v>
      </c>
      <c r="N4802" s="4" t="s">
        <v>21</v>
      </c>
    </row>
    <row r="4803" spans="1:14" x14ac:dyDescent="0.25">
      <c r="A4803" s="1" t="s">
        <v>361</v>
      </c>
      <c r="B4803" s="2" t="s">
        <v>529</v>
      </c>
      <c r="C4803" s="2" t="s">
        <v>530</v>
      </c>
      <c r="D4803" s="2" t="s">
        <v>17881</v>
      </c>
      <c r="E4803" s="2" t="s">
        <v>4186</v>
      </c>
      <c r="F4803" s="2">
        <v>27112700</v>
      </c>
      <c r="G4803" s="2" t="s">
        <v>810</v>
      </c>
      <c r="H4803" s="2">
        <v>1</v>
      </c>
      <c r="I4803" s="2">
        <v>6</v>
      </c>
      <c r="J4803" s="2">
        <v>10</v>
      </c>
      <c r="K4803" s="2">
        <v>1</v>
      </c>
      <c r="L4803" s="3">
        <v>576386.02</v>
      </c>
      <c r="M4803" s="2" t="s">
        <v>0</v>
      </c>
      <c r="N4803" s="4" t="s">
        <v>21</v>
      </c>
    </row>
    <row r="4804" spans="1:14" x14ac:dyDescent="0.25">
      <c r="A4804" s="1" t="s">
        <v>361</v>
      </c>
      <c r="B4804" s="2" t="s">
        <v>529</v>
      </c>
      <c r="C4804" s="2" t="s">
        <v>530</v>
      </c>
      <c r="D4804" s="2" t="s">
        <v>17881</v>
      </c>
      <c r="E4804" s="2" t="s">
        <v>4187</v>
      </c>
      <c r="F4804" s="2">
        <v>40141736</v>
      </c>
      <c r="G4804" s="2" t="s">
        <v>810</v>
      </c>
      <c r="H4804" s="2">
        <v>4</v>
      </c>
      <c r="I4804" s="2">
        <v>4</v>
      </c>
      <c r="J4804" s="2">
        <v>10</v>
      </c>
      <c r="K4804" s="2">
        <v>1</v>
      </c>
      <c r="L4804" s="3">
        <v>109532.36</v>
      </c>
      <c r="M4804" s="2" t="s">
        <v>0</v>
      </c>
      <c r="N4804" s="4" t="s">
        <v>21</v>
      </c>
    </row>
    <row r="4805" spans="1:14" x14ac:dyDescent="0.25">
      <c r="A4805" s="1" t="s">
        <v>361</v>
      </c>
      <c r="B4805" s="2" t="s">
        <v>529</v>
      </c>
      <c r="C4805" s="2" t="s">
        <v>530</v>
      </c>
      <c r="D4805" s="2" t="s">
        <v>17881</v>
      </c>
      <c r="E4805" s="2" t="s">
        <v>4188</v>
      </c>
      <c r="F4805" s="2">
        <v>22101625</v>
      </c>
      <c r="G4805" s="2" t="s">
        <v>810</v>
      </c>
      <c r="H4805" s="2">
        <v>4</v>
      </c>
      <c r="I4805" s="2">
        <v>4</v>
      </c>
      <c r="J4805" s="2">
        <v>16</v>
      </c>
      <c r="K4805" s="2">
        <v>1</v>
      </c>
      <c r="L4805" s="3">
        <v>350576.38</v>
      </c>
      <c r="M4805" s="2" t="s">
        <v>0</v>
      </c>
      <c r="N4805" s="4" t="s">
        <v>21</v>
      </c>
    </row>
    <row r="4806" spans="1:14" x14ac:dyDescent="0.25">
      <c r="A4806" s="1" t="s">
        <v>361</v>
      </c>
      <c r="B4806" s="2" t="s">
        <v>529</v>
      </c>
      <c r="C4806" s="2" t="s">
        <v>530</v>
      </c>
      <c r="D4806" s="2" t="s">
        <v>17881</v>
      </c>
      <c r="E4806" s="2" t="s">
        <v>4189</v>
      </c>
      <c r="F4806" s="2">
        <v>20111609</v>
      </c>
      <c r="G4806" s="2" t="s">
        <v>810</v>
      </c>
      <c r="H4806" s="2">
        <v>4</v>
      </c>
      <c r="I4806" s="2">
        <v>4</v>
      </c>
      <c r="J4806" s="2">
        <v>16</v>
      </c>
      <c r="K4806" s="2">
        <v>1</v>
      </c>
      <c r="L4806" s="3">
        <v>186795.49</v>
      </c>
      <c r="M4806" s="2" t="s">
        <v>0</v>
      </c>
      <c r="N4806" s="4" t="s">
        <v>21</v>
      </c>
    </row>
    <row r="4807" spans="1:14" x14ac:dyDescent="0.25">
      <c r="A4807" s="1" t="s">
        <v>361</v>
      </c>
      <c r="B4807" s="2" t="s">
        <v>529</v>
      </c>
      <c r="C4807" s="2" t="s">
        <v>530</v>
      </c>
      <c r="D4807" s="2" t="s">
        <v>17881</v>
      </c>
      <c r="E4807" s="2" t="s">
        <v>4190</v>
      </c>
      <c r="F4807" s="2">
        <v>20111609</v>
      </c>
      <c r="G4807" s="2" t="s">
        <v>810</v>
      </c>
      <c r="H4807" s="2">
        <v>4</v>
      </c>
      <c r="I4807" s="2">
        <v>4</v>
      </c>
      <c r="J4807" s="2">
        <v>16</v>
      </c>
      <c r="K4807" s="2">
        <v>1</v>
      </c>
      <c r="L4807" s="3">
        <v>892720.15</v>
      </c>
      <c r="M4807" s="2" t="s">
        <v>0</v>
      </c>
      <c r="N4807" s="4" t="s">
        <v>21</v>
      </c>
    </row>
    <row r="4808" spans="1:14" x14ac:dyDescent="0.25">
      <c r="A4808" s="1" t="s">
        <v>361</v>
      </c>
      <c r="B4808" s="2" t="s">
        <v>529</v>
      </c>
      <c r="C4808" s="2" t="s">
        <v>530</v>
      </c>
      <c r="D4808" s="2" t="s">
        <v>17881</v>
      </c>
      <c r="E4808" s="2" t="s">
        <v>4191</v>
      </c>
      <c r="F4808" s="2">
        <v>20111609</v>
      </c>
      <c r="G4808" s="2" t="s">
        <v>810</v>
      </c>
      <c r="H4808" s="2">
        <v>4</v>
      </c>
      <c r="I4808" s="2">
        <v>4</v>
      </c>
      <c r="J4808" s="2">
        <v>16</v>
      </c>
      <c r="K4808" s="2">
        <v>1</v>
      </c>
      <c r="L4808" s="3">
        <v>95897.34</v>
      </c>
      <c r="M4808" s="2" t="s">
        <v>0</v>
      </c>
      <c r="N4808" s="4" t="s">
        <v>21</v>
      </c>
    </row>
    <row r="4809" spans="1:14" x14ac:dyDescent="0.25">
      <c r="A4809" s="1" t="s">
        <v>361</v>
      </c>
      <c r="B4809" s="2" t="s">
        <v>529</v>
      </c>
      <c r="C4809" s="2" t="s">
        <v>530</v>
      </c>
      <c r="D4809" s="2" t="s">
        <v>17881</v>
      </c>
      <c r="E4809" s="2" t="s">
        <v>4192</v>
      </c>
      <c r="F4809" s="2">
        <v>20111609</v>
      </c>
      <c r="G4809" s="2" t="s">
        <v>810</v>
      </c>
      <c r="H4809" s="2">
        <v>4</v>
      </c>
      <c r="I4809" s="2">
        <v>4</v>
      </c>
      <c r="J4809" s="2">
        <v>16</v>
      </c>
      <c r="K4809" s="2">
        <v>3</v>
      </c>
      <c r="L4809" s="3">
        <v>1705870.9500000002</v>
      </c>
      <c r="M4809" s="2" t="s">
        <v>0</v>
      </c>
      <c r="N4809" s="4" t="s">
        <v>21</v>
      </c>
    </row>
    <row r="4810" spans="1:14" x14ac:dyDescent="0.25">
      <c r="A4810" s="1" t="s">
        <v>361</v>
      </c>
      <c r="B4810" s="2" t="s">
        <v>529</v>
      </c>
      <c r="C4810" s="2" t="s">
        <v>530</v>
      </c>
      <c r="D4810" s="2" t="s">
        <v>17881</v>
      </c>
      <c r="E4810" s="2" t="s">
        <v>4193</v>
      </c>
      <c r="F4810" s="2">
        <v>27112208</v>
      </c>
      <c r="G4810" s="2" t="s">
        <v>810</v>
      </c>
      <c r="H4810" s="2">
        <v>4</v>
      </c>
      <c r="I4810" s="2">
        <v>4</v>
      </c>
      <c r="J4810" s="2">
        <v>10</v>
      </c>
      <c r="K4810" s="2">
        <v>1</v>
      </c>
      <c r="L4810" s="3">
        <v>144074.49</v>
      </c>
      <c r="M4810" s="2" t="s">
        <v>0</v>
      </c>
      <c r="N4810" s="4" t="s">
        <v>21</v>
      </c>
    </row>
    <row r="4811" spans="1:14" x14ac:dyDescent="0.25">
      <c r="A4811" s="1" t="s">
        <v>361</v>
      </c>
      <c r="B4811" s="2" t="s">
        <v>491</v>
      </c>
      <c r="C4811" s="2" t="s">
        <v>492</v>
      </c>
      <c r="D4811" s="2" t="s">
        <v>17878</v>
      </c>
      <c r="E4811" s="2" t="s">
        <v>4194</v>
      </c>
      <c r="F4811" s="2">
        <v>41111615</v>
      </c>
      <c r="G4811" s="2" t="s">
        <v>810</v>
      </c>
      <c r="H4811" s="2">
        <v>4</v>
      </c>
      <c r="I4811" s="2">
        <v>4</v>
      </c>
      <c r="J4811" s="2">
        <v>16</v>
      </c>
      <c r="K4811" s="2">
        <v>2</v>
      </c>
      <c r="L4811" s="3">
        <v>365672.72</v>
      </c>
      <c r="M4811" s="2" t="s">
        <v>0</v>
      </c>
      <c r="N4811" s="4" t="s">
        <v>21</v>
      </c>
    </row>
    <row r="4812" spans="1:14" x14ac:dyDescent="0.25">
      <c r="A4812" s="1" t="s">
        <v>361</v>
      </c>
      <c r="B4812" s="2" t="s">
        <v>491</v>
      </c>
      <c r="C4812" s="2" t="s">
        <v>492</v>
      </c>
      <c r="D4812" s="2" t="s">
        <v>17878</v>
      </c>
      <c r="E4812" s="2" t="s">
        <v>4195</v>
      </c>
      <c r="F4812" s="2">
        <v>41103311</v>
      </c>
      <c r="G4812" s="2" t="s">
        <v>810</v>
      </c>
      <c r="H4812" s="2">
        <v>4</v>
      </c>
      <c r="I4812" s="2">
        <v>4</v>
      </c>
      <c r="J4812" s="2">
        <v>16</v>
      </c>
      <c r="K4812" s="2">
        <v>2</v>
      </c>
      <c r="L4812" s="3">
        <v>234710.84</v>
      </c>
      <c r="M4812" s="2" t="s">
        <v>0</v>
      </c>
      <c r="N4812" s="4" t="s">
        <v>21</v>
      </c>
    </row>
    <row r="4813" spans="1:14" x14ac:dyDescent="0.25">
      <c r="A4813" s="1" t="s">
        <v>361</v>
      </c>
      <c r="B4813" s="2" t="s">
        <v>491</v>
      </c>
      <c r="C4813" s="2" t="s">
        <v>492</v>
      </c>
      <c r="D4813" s="2" t="s">
        <v>17878</v>
      </c>
      <c r="E4813" s="2" t="s">
        <v>4196</v>
      </c>
      <c r="F4813" s="2">
        <v>41111600</v>
      </c>
      <c r="G4813" s="2" t="s">
        <v>810</v>
      </c>
      <c r="H4813" s="2">
        <v>4</v>
      </c>
      <c r="I4813" s="2">
        <v>4</v>
      </c>
      <c r="J4813" s="2">
        <v>16</v>
      </c>
      <c r="K4813" s="2">
        <v>1</v>
      </c>
      <c r="L4813" s="3">
        <v>175271.53</v>
      </c>
      <c r="M4813" s="2" t="s">
        <v>0</v>
      </c>
      <c r="N4813" s="4" t="s">
        <v>21</v>
      </c>
    </row>
    <row r="4814" spans="1:14" x14ac:dyDescent="0.25">
      <c r="A4814" s="1" t="s">
        <v>361</v>
      </c>
      <c r="B4814" s="2" t="s">
        <v>491</v>
      </c>
      <c r="C4814" s="2" t="s">
        <v>492</v>
      </c>
      <c r="D4814" s="2" t="s">
        <v>17878</v>
      </c>
      <c r="E4814" s="2" t="s">
        <v>4197</v>
      </c>
      <c r="F4814" s="2">
        <v>27111750</v>
      </c>
      <c r="G4814" s="2" t="s">
        <v>810</v>
      </c>
      <c r="H4814" s="2">
        <v>4</v>
      </c>
      <c r="I4814" s="2">
        <v>4</v>
      </c>
      <c r="J4814" s="2">
        <v>16</v>
      </c>
      <c r="K4814" s="2">
        <v>1</v>
      </c>
      <c r="L4814" s="3">
        <v>239582.7</v>
      </c>
      <c r="M4814" s="2" t="s">
        <v>0</v>
      </c>
      <c r="N4814" s="4" t="s">
        <v>21</v>
      </c>
    </row>
    <row r="4815" spans="1:14" x14ac:dyDescent="0.25">
      <c r="A4815" s="1" t="s">
        <v>361</v>
      </c>
      <c r="B4815" s="2" t="s">
        <v>491</v>
      </c>
      <c r="C4815" s="2" t="s">
        <v>492</v>
      </c>
      <c r="D4815" s="2" t="s">
        <v>17878</v>
      </c>
      <c r="E4815" s="2" t="s">
        <v>4198</v>
      </c>
      <c r="F4815" s="2">
        <v>41111606</v>
      </c>
      <c r="G4815" s="2" t="s">
        <v>810</v>
      </c>
      <c r="H4815" s="2">
        <v>4</v>
      </c>
      <c r="I4815" s="2">
        <v>4</v>
      </c>
      <c r="J4815" s="2">
        <v>16</v>
      </c>
      <c r="K4815" s="2">
        <v>1</v>
      </c>
      <c r="L4815" s="3">
        <v>858665.92</v>
      </c>
      <c r="M4815" s="2" t="s">
        <v>0</v>
      </c>
      <c r="N4815" s="4" t="s">
        <v>21</v>
      </c>
    </row>
    <row r="4816" spans="1:14" x14ac:dyDescent="0.25">
      <c r="A4816" s="1" t="s">
        <v>361</v>
      </c>
      <c r="B4816" s="2" t="s">
        <v>491</v>
      </c>
      <c r="C4816" s="2" t="s">
        <v>492</v>
      </c>
      <c r="D4816" s="2" t="s">
        <v>17878</v>
      </c>
      <c r="E4816" s="2" t="s">
        <v>4199</v>
      </c>
      <c r="F4816" s="2">
        <v>41112400</v>
      </c>
      <c r="G4816" s="2" t="s">
        <v>810</v>
      </c>
      <c r="H4816" s="2">
        <v>4</v>
      </c>
      <c r="I4816" s="2">
        <v>4</v>
      </c>
      <c r="J4816" s="2">
        <v>16</v>
      </c>
      <c r="K4816" s="2">
        <v>1</v>
      </c>
      <c r="L4816" s="3">
        <v>629795.6</v>
      </c>
      <c r="M4816" s="2" t="s">
        <v>0</v>
      </c>
      <c r="N4816" s="4" t="s">
        <v>21</v>
      </c>
    </row>
    <row r="4817" spans="1:14" x14ac:dyDescent="0.25">
      <c r="A4817" s="1" t="s">
        <v>361</v>
      </c>
      <c r="B4817" s="2" t="s">
        <v>113</v>
      </c>
      <c r="C4817" s="2" t="s">
        <v>113</v>
      </c>
      <c r="D4817" s="2" t="s">
        <v>114</v>
      </c>
      <c r="E4817" s="2" t="s">
        <v>4200</v>
      </c>
      <c r="F4817" s="2">
        <v>31261500</v>
      </c>
      <c r="G4817" s="2" t="s">
        <v>810</v>
      </c>
      <c r="H4817" s="2">
        <v>4</v>
      </c>
      <c r="I4817" s="2">
        <v>4</v>
      </c>
      <c r="J4817" s="2">
        <v>10</v>
      </c>
      <c r="K4817" s="2">
        <v>1</v>
      </c>
      <c r="L4817" s="3">
        <v>112130.13</v>
      </c>
      <c r="M4817" s="2" t="s">
        <v>0</v>
      </c>
      <c r="N4817" s="4" t="s">
        <v>21</v>
      </c>
    </row>
    <row r="4818" spans="1:14" x14ac:dyDescent="0.25">
      <c r="A4818" s="1" t="s">
        <v>361</v>
      </c>
      <c r="B4818" s="2" t="s">
        <v>113</v>
      </c>
      <c r="C4818" s="2" t="s">
        <v>113</v>
      </c>
      <c r="D4818" s="2" t="s">
        <v>114</v>
      </c>
      <c r="E4818" s="2" t="s">
        <v>4201</v>
      </c>
      <c r="F4818" s="2">
        <v>27112113</v>
      </c>
      <c r="G4818" s="2" t="s">
        <v>810</v>
      </c>
      <c r="H4818" s="2">
        <v>4</v>
      </c>
      <c r="I4818" s="2">
        <v>4</v>
      </c>
      <c r="J4818" s="2">
        <v>10</v>
      </c>
      <c r="K4818" s="2">
        <v>5</v>
      </c>
      <c r="L4818" s="3">
        <v>75642.350000000006</v>
      </c>
      <c r="M4818" s="2" t="s">
        <v>0</v>
      </c>
      <c r="N4818" s="4" t="s">
        <v>21</v>
      </c>
    </row>
    <row r="4819" spans="1:14" x14ac:dyDescent="0.25">
      <c r="A4819" s="1" t="s">
        <v>361</v>
      </c>
      <c r="B4819" s="2" t="s">
        <v>113</v>
      </c>
      <c r="C4819" s="2" t="s">
        <v>113</v>
      </c>
      <c r="D4819" s="2" t="s">
        <v>114</v>
      </c>
      <c r="E4819" s="2" t="s">
        <v>4202</v>
      </c>
      <c r="F4819" s="2">
        <v>27112113</v>
      </c>
      <c r="G4819" s="2" t="s">
        <v>810</v>
      </c>
      <c r="H4819" s="2">
        <v>4</v>
      </c>
      <c r="I4819" s="2">
        <v>4</v>
      </c>
      <c r="J4819" s="2">
        <v>10</v>
      </c>
      <c r="K4819" s="2">
        <v>1</v>
      </c>
      <c r="L4819" s="3">
        <v>104204.73</v>
      </c>
      <c r="M4819" s="2" t="s">
        <v>0</v>
      </c>
      <c r="N4819" s="4" t="s">
        <v>21</v>
      </c>
    </row>
    <row r="4820" spans="1:14" x14ac:dyDescent="0.25">
      <c r="A4820" s="1" t="s">
        <v>361</v>
      </c>
      <c r="B4820" s="2" t="s">
        <v>113</v>
      </c>
      <c r="C4820" s="2" t="s">
        <v>113</v>
      </c>
      <c r="D4820" s="2" t="s">
        <v>114</v>
      </c>
      <c r="E4820" s="2" t="s">
        <v>4203</v>
      </c>
      <c r="F4820" s="2">
        <v>27112108</v>
      </c>
      <c r="G4820" s="2" t="s">
        <v>810</v>
      </c>
      <c r="H4820" s="2">
        <v>4</v>
      </c>
      <c r="I4820" s="2">
        <v>4</v>
      </c>
      <c r="J4820" s="2">
        <v>10</v>
      </c>
      <c r="K4820" s="2">
        <v>5</v>
      </c>
      <c r="L4820" s="3">
        <v>217347.55</v>
      </c>
      <c r="M4820" s="2" t="s">
        <v>0</v>
      </c>
      <c r="N4820" s="4" t="s">
        <v>21</v>
      </c>
    </row>
    <row r="4821" spans="1:14" x14ac:dyDescent="0.25">
      <c r="A4821" s="1" t="s">
        <v>361</v>
      </c>
      <c r="B4821" s="2" t="s">
        <v>113</v>
      </c>
      <c r="C4821" s="2" t="s">
        <v>113</v>
      </c>
      <c r="D4821" s="2" t="s">
        <v>114</v>
      </c>
      <c r="E4821" s="2" t="s">
        <v>4204</v>
      </c>
      <c r="F4821" s="2">
        <v>27112100</v>
      </c>
      <c r="G4821" s="2" t="s">
        <v>810</v>
      </c>
      <c r="H4821" s="2">
        <v>4</v>
      </c>
      <c r="I4821" s="2">
        <v>4</v>
      </c>
      <c r="J4821" s="2">
        <v>10</v>
      </c>
      <c r="K4821" s="2">
        <v>1</v>
      </c>
      <c r="L4821" s="3">
        <v>447965.98</v>
      </c>
      <c r="M4821" s="2" t="s">
        <v>0</v>
      </c>
      <c r="N4821" s="4" t="s">
        <v>21</v>
      </c>
    </row>
    <row r="4822" spans="1:14" x14ac:dyDescent="0.25">
      <c r="A4822" s="1" t="s">
        <v>361</v>
      </c>
      <c r="B4822" s="2" t="s">
        <v>113</v>
      </c>
      <c r="C4822" s="2" t="s">
        <v>113</v>
      </c>
      <c r="D4822" s="2" t="s">
        <v>114</v>
      </c>
      <c r="E4822" s="2" t="s">
        <v>4205</v>
      </c>
      <c r="F4822" s="2">
        <v>30263301</v>
      </c>
      <c r="G4822" s="2" t="s">
        <v>810</v>
      </c>
      <c r="H4822" s="2">
        <v>4</v>
      </c>
      <c r="I4822" s="2">
        <v>4</v>
      </c>
      <c r="J4822" s="2">
        <v>10</v>
      </c>
      <c r="K4822" s="2">
        <v>1</v>
      </c>
      <c r="L4822" s="3">
        <v>81288.899999999994</v>
      </c>
      <c r="M4822" s="2" t="s">
        <v>0</v>
      </c>
      <c r="N4822" s="4" t="s">
        <v>21</v>
      </c>
    </row>
    <row r="4823" spans="1:14" x14ac:dyDescent="0.25">
      <c r="A4823" s="1" t="s">
        <v>361</v>
      </c>
      <c r="B4823" s="2" t="s">
        <v>113</v>
      </c>
      <c r="C4823" s="2" t="s">
        <v>113</v>
      </c>
      <c r="D4823" s="2" t="s">
        <v>114</v>
      </c>
      <c r="E4823" s="2" t="s">
        <v>4206</v>
      </c>
      <c r="F4823" s="2">
        <v>39131718</v>
      </c>
      <c r="G4823" s="2" t="s">
        <v>810</v>
      </c>
      <c r="H4823" s="2">
        <v>4</v>
      </c>
      <c r="I4823" s="2">
        <v>4</v>
      </c>
      <c r="J4823" s="2">
        <v>10</v>
      </c>
      <c r="K4823" s="2">
        <v>1</v>
      </c>
      <c r="L4823" s="3">
        <v>306458.32</v>
      </c>
      <c r="M4823" s="2" t="s">
        <v>0</v>
      </c>
      <c r="N4823" s="4" t="s">
        <v>21</v>
      </c>
    </row>
    <row r="4824" spans="1:14" x14ac:dyDescent="0.25">
      <c r="A4824" s="1" t="s">
        <v>361</v>
      </c>
      <c r="B4824" s="2" t="s">
        <v>113</v>
      </c>
      <c r="C4824" s="2" t="s">
        <v>113</v>
      </c>
      <c r="D4824" s="2" t="s">
        <v>114</v>
      </c>
      <c r="E4824" s="2" t="s">
        <v>4207</v>
      </c>
      <c r="F4824" s="2">
        <v>46171501</v>
      </c>
      <c r="G4824" s="2" t="s">
        <v>810</v>
      </c>
      <c r="H4824" s="2">
        <v>1</v>
      </c>
      <c r="I4824" s="2">
        <v>6</v>
      </c>
      <c r="J4824" s="2">
        <v>10</v>
      </c>
      <c r="K4824" s="2">
        <v>22</v>
      </c>
      <c r="L4824" s="3">
        <v>954182.46</v>
      </c>
      <c r="M4824" s="2" t="s">
        <v>0</v>
      </c>
      <c r="N4824" s="4" t="s">
        <v>21</v>
      </c>
    </row>
    <row r="4825" spans="1:14" x14ac:dyDescent="0.25">
      <c r="A4825" s="1" t="s">
        <v>361</v>
      </c>
      <c r="B4825" s="2" t="s">
        <v>113</v>
      </c>
      <c r="C4825" s="2" t="s">
        <v>113</v>
      </c>
      <c r="D4825" s="2" t="s">
        <v>114</v>
      </c>
      <c r="E4825" s="2" t="s">
        <v>4208</v>
      </c>
      <c r="F4825" s="2">
        <v>27111508</v>
      </c>
      <c r="G4825" s="2" t="s">
        <v>810</v>
      </c>
      <c r="H4825" s="2">
        <v>4</v>
      </c>
      <c r="I4825" s="2">
        <v>4</v>
      </c>
      <c r="J4825" s="2">
        <v>10</v>
      </c>
      <c r="K4825" s="2">
        <v>2</v>
      </c>
      <c r="L4825" s="3">
        <v>150956.26</v>
      </c>
      <c r="M4825" s="2" t="s">
        <v>0</v>
      </c>
      <c r="N4825" s="4" t="s">
        <v>21</v>
      </c>
    </row>
    <row r="4826" spans="1:14" x14ac:dyDescent="0.25">
      <c r="A4826" s="1" t="s">
        <v>361</v>
      </c>
      <c r="B4826" s="2" t="s">
        <v>113</v>
      </c>
      <c r="C4826" s="2" t="s">
        <v>113</v>
      </c>
      <c r="D4826" s="2" t="s">
        <v>114</v>
      </c>
      <c r="E4826" s="2" t="s">
        <v>4209</v>
      </c>
      <c r="F4826" s="2">
        <v>27111701</v>
      </c>
      <c r="G4826" s="2" t="s">
        <v>810</v>
      </c>
      <c r="H4826" s="2">
        <v>4</v>
      </c>
      <c r="I4826" s="2">
        <v>4</v>
      </c>
      <c r="J4826" s="2">
        <v>10</v>
      </c>
      <c r="K4826" s="2">
        <v>2</v>
      </c>
      <c r="L4826" s="3">
        <v>193743.9</v>
      </c>
      <c r="M4826" s="2" t="s">
        <v>0</v>
      </c>
      <c r="N4826" s="4" t="s">
        <v>21</v>
      </c>
    </row>
    <row r="4827" spans="1:14" x14ac:dyDescent="0.25">
      <c r="A4827" s="1" t="s">
        <v>361</v>
      </c>
      <c r="B4827" s="2" t="s">
        <v>113</v>
      </c>
      <c r="C4827" s="2" t="s">
        <v>113</v>
      </c>
      <c r="D4827" s="2" t="s">
        <v>114</v>
      </c>
      <c r="E4827" s="2" t="s">
        <v>4210</v>
      </c>
      <c r="F4827" s="2">
        <v>27111906</v>
      </c>
      <c r="G4827" s="2" t="s">
        <v>810</v>
      </c>
      <c r="H4827" s="2">
        <v>4</v>
      </c>
      <c r="I4827" s="2">
        <v>4</v>
      </c>
      <c r="J4827" s="2">
        <v>10</v>
      </c>
      <c r="K4827" s="2">
        <v>3</v>
      </c>
      <c r="L4827" s="3">
        <v>381383.1</v>
      </c>
      <c r="M4827" s="2" t="s">
        <v>17391</v>
      </c>
      <c r="N4827" s="4" t="s">
        <v>21</v>
      </c>
    </row>
    <row r="4828" spans="1:14" x14ac:dyDescent="0.25">
      <c r="A4828" s="1" t="s">
        <v>361</v>
      </c>
      <c r="B4828" s="2" t="s">
        <v>113</v>
      </c>
      <c r="C4828" s="2" t="s">
        <v>113</v>
      </c>
      <c r="D4828" s="2" t="s">
        <v>114</v>
      </c>
      <c r="E4828" s="2" t="s">
        <v>4211</v>
      </c>
      <c r="F4828" s="2">
        <v>27111701</v>
      </c>
      <c r="G4828" s="2" t="s">
        <v>810</v>
      </c>
      <c r="H4828" s="2">
        <v>4</v>
      </c>
      <c r="I4828" s="2">
        <v>4</v>
      </c>
      <c r="J4828" s="2">
        <v>10</v>
      </c>
      <c r="K4828" s="2">
        <v>1</v>
      </c>
      <c r="L4828" s="3">
        <v>73497.97</v>
      </c>
      <c r="M4828" s="2" t="s">
        <v>0</v>
      </c>
      <c r="N4828" s="4" t="s">
        <v>21</v>
      </c>
    </row>
    <row r="4829" spans="1:14" x14ac:dyDescent="0.25">
      <c r="A4829" s="1" t="s">
        <v>361</v>
      </c>
      <c r="B4829" s="2" t="s">
        <v>113</v>
      </c>
      <c r="C4829" s="2" t="s">
        <v>113</v>
      </c>
      <c r="D4829" s="2" t="s">
        <v>114</v>
      </c>
      <c r="E4829" s="2" t="s">
        <v>4212</v>
      </c>
      <c r="F4829" s="2">
        <v>27111701</v>
      </c>
      <c r="G4829" s="2" t="s">
        <v>810</v>
      </c>
      <c r="H4829" s="2">
        <v>4</v>
      </c>
      <c r="I4829" s="2">
        <v>4</v>
      </c>
      <c r="J4829" s="2">
        <v>10</v>
      </c>
      <c r="K4829" s="2">
        <v>1</v>
      </c>
      <c r="L4829" s="3">
        <v>94274.18</v>
      </c>
      <c r="M4829" s="2" t="s">
        <v>0</v>
      </c>
      <c r="N4829" s="4" t="s">
        <v>21</v>
      </c>
    </row>
    <row r="4830" spans="1:14" x14ac:dyDescent="0.25">
      <c r="A4830" s="1" t="s">
        <v>361</v>
      </c>
      <c r="B4830" s="2" t="s">
        <v>113</v>
      </c>
      <c r="C4830" s="2" t="s">
        <v>113</v>
      </c>
      <c r="D4830" s="2" t="s">
        <v>114</v>
      </c>
      <c r="E4830" s="2" t="s">
        <v>4213</v>
      </c>
      <c r="F4830" s="2">
        <v>56101609</v>
      </c>
      <c r="G4830" s="2" t="s">
        <v>810</v>
      </c>
      <c r="H4830" s="2">
        <v>4</v>
      </c>
      <c r="I4830" s="2">
        <v>4</v>
      </c>
      <c r="J4830" s="2">
        <v>10</v>
      </c>
      <c r="K4830" s="2">
        <v>1</v>
      </c>
      <c r="L4830" s="3">
        <v>37463.58</v>
      </c>
      <c r="M4830" s="2" t="s">
        <v>0</v>
      </c>
      <c r="N4830" s="4" t="s">
        <v>21</v>
      </c>
    </row>
    <row r="4831" spans="1:14" x14ac:dyDescent="0.25">
      <c r="A4831" s="1" t="s">
        <v>361</v>
      </c>
      <c r="B4831" s="2" t="s">
        <v>113</v>
      </c>
      <c r="C4831" s="2" t="s">
        <v>113</v>
      </c>
      <c r="D4831" s="2" t="s">
        <v>114</v>
      </c>
      <c r="E4831" s="2" t="s">
        <v>4214</v>
      </c>
      <c r="F4831" s="2">
        <v>27131504</v>
      </c>
      <c r="G4831" s="2" t="s">
        <v>810</v>
      </c>
      <c r="H4831" s="2">
        <v>4</v>
      </c>
      <c r="I4831" s="2">
        <v>4</v>
      </c>
      <c r="J4831" s="2">
        <v>10</v>
      </c>
      <c r="K4831" s="2">
        <v>1</v>
      </c>
      <c r="L4831" s="3">
        <v>31327.940000000002</v>
      </c>
      <c r="M4831" s="2" t="s">
        <v>0</v>
      </c>
      <c r="N4831" s="4" t="s">
        <v>21</v>
      </c>
    </row>
    <row r="4832" spans="1:14" x14ac:dyDescent="0.25">
      <c r="A4832" s="1" t="s">
        <v>361</v>
      </c>
      <c r="B4832" s="2" t="s">
        <v>113</v>
      </c>
      <c r="C4832" s="2" t="s">
        <v>113</v>
      </c>
      <c r="D4832" s="2" t="s">
        <v>114</v>
      </c>
      <c r="E4832" s="2" t="s">
        <v>4215</v>
      </c>
      <c r="F4832" s="2">
        <v>56101609</v>
      </c>
      <c r="G4832" s="2" t="s">
        <v>810</v>
      </c>
      <c r="H4832" s="2">
        <v>4</v>
      </c>
      <c r="I4832" s="2">
        <v>4</v>
      </c>
      <c r="J4832" s="2">
        <v>10</v>
      </c>
      <c r="K4832" s="2">
        <v>1</v>
      </c>
      <c r="L4832" s="3">
        <v>27724.62</v>
      </c>
      <c r="M4832" s="2" t="s">
        <v>0</v>
      </c>
      <c r="N4832" s="4" t="s">
        <v>21</v>
      </c>
    </row>
    <row r="4833" spans="1:14" x14ac:dyDescent="0.25">
      <c r="A4833" s="1" t="s">
        <v>361</v>
      </c>
      <c r="B4833" s="2" t="s">
        <v>113</v>
      </c>
      <c r="C4833" s="2" t="s">
        <v>113</v>
      </c>
      <c r="D4833" s="2" t="s">
        <v>114</v>
      </c>
      <c r="E4833" s="2" t="s">
        <v>4216</v>
      </c>
      <c r="F4833" s="2">
        <v>27112004</v>
      </c>
      <c r="G4833" s="2" t="s">
        <v>810</v>
      </c>
      <c r="H4833" s="2">
        <v>4</v>
      </c>
      <c r="I4833" s="2">
        <v>4</v>
      </c>
      <c r="J4833" s="2">
        <v>10</v>
      </c>
      <c r="K4833" s="2">
        <v>1</v>
      </c>
      <c r="L4833" s="3">
        <v>100929.85</v>
      </c>
      <c r="M4833" s="2" t="s">
        <v>0</v>
      </c>
      <c r="N4833" s="4" t="s">
        <v>21</v>
      </c>
    </row>
    <row r="4834" spans="1:14" x14ac:dyDescent="0.25">
      <c r="A4834" s="1" t="s">
        <v>361</v>
      </c>
      <c r="B4834" s="2" t="s">
        <v>113</v>
      </c>
      <c r="C4834" s="2" t="s">
        <v>113</v>
      </c>
      <c r="D4834" s="2" t="s">
        <v>114</v>
      </c>
      <c r="E4834" s="2" t="s">
        <v>4217</v>
      </c>
      <c r="F4834" s="2">
        <v>27112004</v>
      </c>
      <c r="G4834" s="2" t="s">
        <v>810</v>
      </c>
      <c r="H4834" s="2">
        <v>4</v>
      </c>
      <c r="I4834" s="2">
        <v>4</v>
      </c>
      <c r="J4834" s="2">
        <v>10</v>
      </c>
      <c r="K4834" s="2">
        <v>1</v>
      </c>
      <c r="L4834" s="3">
        <v>43825.32</v>
      </c>
      <c r="M4834" s="2" t="s">
        <v>0</v>
      </c>
      <c r="N4834" s="4" t="s">
        <v>21</v>
      </c>
    </row>
    <row r="4835" spans="1:14" x14ac:dyDescent="0.25">
      <c r="A4835" s="1" t="s">
        <v>361</v>
      </c>
      <c r="B4835" s="2" t="s">
        <v>113</v>
      </c>
      <c r="C4835" s="2" t="s">
        <v>113</v>
      </c>
      <c r="D4835" s="2" t="s">
        <v>114</v>
      </c>
      <c r="E4835" s="2" t="s">
        <v>4218</v>
      </c>
      <c r="F4835" s="2">
        <v>27112004</v>
      </c>
      <c r="G4835" s="2" t="s">
        <v>810</v>
      </c>
      <c r="H4835" s="2">
        <v>4</v>
      </c>
      <c r="I4835" s="2">
        <v>4</v>
      </c>
      <c r="J4835" s="2">
        <v>10</v>
      </c>
      <c r="K4835" s="2">
        <v>1</v>
      </c>
      <c r="L4835" s="3">
        <v>44345.35</v>
      </c>
      <c r="M4835" s="2" t="s">
        <v>0</v>
      </c>
      <c r="N4835" s="4" t="s">
        <v>21</v>
      </c>
    </row>
    <row r="4836" spans="1:14" x14ac:dyDescent="0.25">
      <c r="A4836" s="1" t="s">
        <v>361</v>
      </c>
      <c r="B4836" s="2" t="s">
        <v>113</v>
      </c>
      <c r="C4836" s="2" t="s">
        <v>113</v>
      </c>
      <c r="D4836" s="2" t="s">
        <v>114</v>
      </c>
      <c r="E4836" s="2" t="s">
        <v>4219</v>
      </c>
      <c r="F4836" s="2">
        <v>27112201</v>
      </c>
      <c r="G4836" s="2" t="s">
        <v>810</v>
      </c>
      <c r="H4836" s="2">
        <v>4</v>
      </c>
      <c r="I4836" s="2">
        <v>4</v>
      </c>
      <c r="J4836" s="2">
        <v>10</v>
      </c>
      <c r="K4836" s="2">
        <v>1</v>
      </c>
      <c r="L4836" s="3">
        <v>21880.53</v>
      </c>
      <c r="M4836" s="2" t="s">
        <v>0</v>
      </c>
      <c r="N4836" s="4" t="s">
        <v>21</v>
      </c>
    </row>
    <row r="4837" spans="1:14" x14ac:dyDescent="0.25">
      <c r="A4837" s="1" t="s">
        <v>361</v>
      </c>
      <c r="B4837" s="2" t="s">
        <v>113</v>
      </c>
      <c r="C4837" s="2" t="s">
        <v>113</v>
      </c>
      <c r="D4837" s="2" t="s">
        <v>114</v>
      </c>
      <c r="E4837" s="2" t="s">
        <v>4220</v>
      </c>
      <c r="F4837" s="2">
        <v>27112201</v>
      </c>
      <c r="G4837" s="2" t="s">
        <v>810</v>
      </c>
      <c r="H4837" s="2">
        <v>4</v>
      </c>
      <c r="I4837" s="2">
        <v>4</v>
      </c>
      <c r="J4837" s="2">
        <v>10</v>
      </c>
      <c r="K4837" s="2">
        <v>1</v>
      </c>
      <c r="L4837" s="3">
        <v>9738.9599999999991</v>
      </c>
      <c r="M4837" s="2" t="s">
        <v>0</v>
      </c>
      <c r="N4837" s="4" t="s">
        <v>21</v>
      </c>
    </row>
    <row r="4838" spans="1:14" x14ac:dyDescent="0.25">
      <c r="A4838" s="1" t="s">
        <v>361</v>
      </c>
      <c r="B4838" s="2" t="s">
        <v>113</v>
      </c>
      <c r="C4838" s="2" t="s">
        <v>113</v>
      </c>
      <c r="D4838" s="2" t="s">
        <v>114</v>
      </c>
      <c r="E4838" s="2" t="s">
        <v>4221</v>
      </c>
      <c r="F4838" s="2">
        <v>27112201</v>
      </c>
      <c r="G4838" s="2" t="s">
        <v>810</v>
      </c>
      <c r="H4838" s="2">
        <v>4</v>
      </c>
      <c r="I4838" s="2">
        <v>4</v>
      </c>
      <c r="J4838" s="2">
        <v>10</v>
      </c>
      <c r="K4838" s="2">
        <v>1</v>
      </c>
      <c r="L4838" s="3">
        <v>20905.919999999998</v>
      </c>
      <c r="M4838" s="2" t="s">
        <v>0</v>
      </c>
      <c r="N4838" s="4" t="s">
        <v>21</v>
      </c>
    </row>
    <row r="4839" spans="1:14" x14ac:dyDescent="0.25">
      <c r="A4839" s="1" t="s">
        <v>361</v>
      </c>
      <c r="B4839" s="2" t="s">
        <v>113</v>
      </c>
      <c r="C4839" s="2" t="s">
        <v>113</v>
      </c>
      <c r="D4839" s="2" t="s">
        <v>114</v>
      </c>
      <c r="E4839" s="2" t="s">
        <v>4222</v>
      </c>
      <c r="F4839" s="2">
        <v>27111906</v>
      </c>
      <c r="G4839" s="2" t="s">
        <v>810</v>
      </c>
      <c r="H4839" s="2">
        <v>4</v>
      </c>
      <c r="I4839" s="2">
        <v>4</v>
      </c>
      <c r="J4839" s="2">
        <v>10</v>
      </c>
      <c r="K4839" s="2">
        <v>1</v>
      </c>
      <c r="L4839" s="3">
        <v>60837.56</v>
      </c>
      <c r="M4839" s="2" t="s">
        <v>0</v>
      </c>
      <c r="N4839" s="4" t="s">
        <v>21</v>
      </c>
    </row>
    <row r="4840" spans="1:14" x14ac:dyDescent="0.25">
      <c r="A4840" s="1" t="s">
        <v>361</v>
      </c>
      <c r="B4840" s="2" t="s">
        <v>113</v>
      </c>
      <c r="C4840" s="2" t="s">
        <v>113</v>
      </c>
      <c r="D4840" s="2" t="s">
        <v>114</v>
      </c>
      <c r="E4840" s="2" t="s">
        <v>4223</v>
      </c>
      <c r="F4840" s="2">
        <v>27111508</v>
      </c>
      <c r="G4840" s="2" t="s">
        <v>810</v>
      </c>
      <c r="H4840" s="2">
        <v>4</v>
      </c>
      <c r="I4840" s="2">
        <v>4</v>
      </c>
      <c r="J4840" s="2">
        <v>10</v>
      </c>
      <c r="K4840" s="2">
        <v>2</v>
      </c>
      <c r="L4840" s="3">
        <v>41326.32</v>
      </c>
      <c r="M4840" s="2" t="s">
        <v>0</v>
      </c>
      <c r="N4840" s="4" t="s">
        <v>21</v>
      </c>
    </row>
    <row r="4841" spans="1:14" x14ac:dyDescent="0.25">
      <c r="A4841" s="1" t="s">
        <v>361</v>
      </c>
      <c r="B4841" s="2" t="s">
        <v>113</v>
      </c>
      <c r="C4841" s="2" t="s">
        <v>113</v>
      </c>
      <c r="D4841" s="2" t="s">
        <v>114</v>
      </c>
      <c r="E4841" s="2" t="s">
        <v>4224</v>
      </c>
      <c r="F4841" s="2">
        <v>27111508</v>
      </c>
      <c r="G4841" s="2" t="s">
        <v>810</v>
      </c>
      <c r="H4841" s="2">
        <v>4</v>
      </c>
      <c r="I4841" s="2">
        <v>4</v>
      </c>
      <c r="J4841" s="2">
        <v>10</v>
      </c>
      <c r="K4841" s="2">
        <v>1</v>
      </c>
      <c r="L4841" s="3">
        <v>53792.76</v>
      </c>
      <c r="M4841" s="2" t="s">
        <v>0</v>
      </c>
      <c r="N4841" s="4" t="s">
        <v>21</v>
      </c>
    </row>
    <row r="4842" spans="1:14" x14ac:dyDescent="0.25">
      <c r="A4842" s="1" t="s">
        <v>361</v>
      </c>
      <c r="B4842" s="2" t="s">
        <v>113</v>
      </c>
      <c r="C4842" s="2" t="s">
        <v>113</v>
      </c>
      <c r="D4842" s="2" t="s">
        <v>114</v>
      </c>
      <c r="E4842" s="2" t="s">
        <v>4225</v>
      </c>
      <c r="F4842" s="2">
        <v>27112040</v>
      </c>
      <c r="G4842" s="2" t="s">
        <v>810</v>
      </c>
      <c r="H4842" s="2">
        <v>4</v>
      </c>
      <c r="I4842" s="2">
        <v>4</v>
      </c>
      <c r="J4842" s="2">
        <v>10</v>
      </c>
      <c r="K4842" s="2">
        <v>1</v>
      </c>
      <c r="L4842" s="3">
        <v>61356.4</v>
      </c>
      <c r="M4842" s="2" t="s">
        <v>0</v>
      </c>
      <c r="N4842" s="4" t="s">
        <v>21</v>
      </c>
    </row>
    <row r="4843" spans="1:14" x14ac:dyDescent="0.25">
      <c r="A4843" s="1" t="s">
        <v>361</v>
      </c>
      <c r="B4843" s="2" t="s">
        <v>113</v>
      </c>
      <c r="C4843" s="2" t="s">
        <v>113</v>
      </c>
      <c r="D4843" s="2" t="s">
        <v>114</v>
      </c>
      <c r="E4843" s="2" t="s">
        <v>4226</v>
      </c>
      <c r="F4843" s="2">
        <v>27112040</v>
      </c>
      <c r="G4843" s="2" t="s">
        <v>810</v>
      </c>
      <c r="H4843" s="2">
        <v>4</v>
      </c>
      <c r="I4843" s="2">
        <v>4</v>
      </c>
      <c r="J4843" s="2">
        <v>10</v>
      </c>
      <c r="K4843" s="2">
        <v>1</v>
      </c>
      <c r="L4843" s="3">
        <v>64277.85</v>
      </c>
      <c r="M4843" s="2" t="s">
        <v>0</v>
      </c>
      <c r="N4843" s="4" t="s">
        <v>21</v>
      </c>
    </row>
    <row r="4844" spans="1:14" x14ac:dyDescent="0.25">
      <c r="A4844" s="1" t="s">
        <v>361</v>
      </c>
      <c r="B4844" s="2" t="s">
        <v>113</v>
      </c>
      <c r="C4844" s="2" t="s">
        <v>113</v>
      </c>
      <c r="D4844" s="2" t="s">
        <v>114</v>
      </c>
      <c r="E4844" s="2" t="s">
        <v>4227</v>
      </c>
      <c r="F4844" s="2">
        <v>25172406</v>
      </c>
      <c r="G4844" s="2" t="s">
        <v>810</v>
      </c>
      <c r="H4844" s="2">
        <v>1</v>
      </c>
      <c r="I4844" s="2">
        <v>6</v>
      </c>
      <c r="J4844" s="2">
        <v>10</v>
      </c>
      <c r="K4844" s="2">
        <v>5</v>
      </c>
      <c r="L4844" s="3">
        <v>285974.84999999998</v>
      </c>
      <c r="M4844" s="2" t="s">
        <v>0</v>
      </c>
      <c r="N4844" s="4" t="s">
        <v>21</v>
      </c>
    </row>
    <row r="4845" spans="1:14" x14ac:dyDescent="0.25">
      <c r="A4845" s="1" t="s">
        <v>361</v>
      </c>
      <c r="B4845" s="2" t="s">
        <v>113</v>
      </c>
      <c r="C4845" s="2" t="s">
        <v>113</v>
      </c>
      <c r="D4845" s="2" t="s">
        <v>114</v>
      </c>
      <c r="E4845" s="2" t="s">
        <v>4228</v>
      </c>
      <c r="F4845" s="2">
        <v>27112208</v>
      </c>
      <c r="G4845" s="2" t="s">
        <v>810</v>
      </c>
      <c r="H4845" s="2">
        <v>4</v>
      </c>
      <c r="I4845" s="2">
        <v>4</v>
      </c>
      <c r="J4845" s="2">
        <v>10</v>
      </c>
      <c r="K4845" s="2">
        <v>1</v>
      </c>
      <c r="L4845" s="3">
        <v>57006.95</v>
      </c>
      <c r="M4845" s="2" t="s">
        <v>0</v>
      </c>
      <c r="N4845" s="4" t="s">
        <v>21</v>
      </c>
    </row>
    <row r="4846" spans="1:14" x14ac:dyDescent="0.25">
      <c r="A4846" s="1" t="s">
        <v>361</v>
      </c>
      <c r="B4846" s="2" t="s">
        <v>624</v>
      </c>
      <c r="C4846" s="2" t="s">
        <v>2386</v>
      </c>
      <c r="D4846" s="2" t="s">
        <v>17952</v>
      </c>
      <c r="E4846" s="2" t="s">
        <v>4229</v>
      </c>
      <c r="F4846" s="2">
        <v>27111506</v>
      </c>
      <c r="G4846" s="2" t="s">
        <v>810</v>
      </c>
      <c r="H4846" s="2">
        <v>4</v>
      </c>
      <c r="I4846" s="2">
        <v>4</v>
      </c>
      <c r="J4846" s="2">
        <v>10</v>
      </c>
      <c r="K4846" s="2">
        <v>1</v>
      </c>
      <c r="L4846" s="3">
        <v>74373.81</v>
      </c>
      <c r="M4846" s="2" t="s">
        <v>0</v>
      </c>
      <c r="N4846" s="4" t="s">
        <v>21</v>
      </c>
    </row>
    <row r="4847" spans="1:14" x14ac:dyDescent="0.25">
      <c r="A4847" s="1" t="s">
        <v>361</v>
      </c>
      <c r="B4847" s="2" t="s">
        <v>624</v>
      </c>
      <c r="C4847" s="2" t="s">
        <v>2386</v>
      </c>
      <c r="D4847" s="2" t="s">
        <v>17952</v>
      </c>
      <c r="E4847" s="2" t="s">
        <v>4230</v>
      </c>
      <c r="F4847" s="2">
        <v>27111701</v>
      </c>
      <c r="G4847" s="2" t="s">
        <v>810</v>
      </c>
      <c r="H4847" s="2">
        <v>4</v>
      </c>
      <c r="I4847" s="2">
        <v>4</v>
      </c>
      <c r="J4847" s="2">
        <v>10</v>
      </c>
      <c r="K4847" s="2">
        <v>1</v>
      </c>
      <c r="L4847" s="3">
        <v>95085.759999999995</v>
      </c>
      <c r="M4847" s="2" t="s">
        <v>0</v>
      </c>
      <c r="N4847" s="4" t="s">
        <v>21</v>
      </c>
    </row>
    <row r="4848" spans="1:14" x14ac:dyDescent="0.25">
      <c r="A4848" s="1" t="s">
        <v>361</v>
      </c>
      <c r="B4848" s="2" t="s">
        <v>624</v>
      </c>
      <c r="C4848" s="2" t="s">
        <v>2386</v>
      </c>
      <c r="D4848" s="2" t="s">
        <v>17952</v>
      </c>
      <c r="E4848" s="2" t="s">
        <v>4231</v>
      </c>
      <c r="F4848" s="2">
        <v>39131718</v>
      </c>
      <c r="G4848" s="2" t="s">
        <v>810</v>
      </c>
      <c r="H4848" s="2">
        <v>4</v>
      </c>
      <c r="I4848" s="2">
        <v>4</v>
      </c>
      <c r="J4848" s="2">
        <v>10</v>
      </c>
      <c r="K4848" s="2">
        <v>1</v>
      </c>
      <c r="L4848" s="3">
        <v>47428.639999999999</v>
      </c>
      <c r="M4848" s="2" t="s">
        <v>0</v>
      </c>
      <c r="N4848" s="4" t="s">
        <v>21</v>
      </c>
    </row>
    <row r="4849" spans="1:14" x14ac:dyDescent="0.25">
      <c r="A4849" s="1" t="s">
        <v>361</v>
      </c>
      <c r="B4849" s="2" t="s">
        <v>378</v>
      </c>
      <c r="C4849" s="2" t="s">
        <v>2425</v>
      </c>
      <c r="D4849" s="2" t="s">
        <v>17954</v>
      </c>
      <c r="E4849" s="2" t="s">
        <v>4232</v>
      </c>
      <c r="F4849" s="2">
        <v>39121440</v>
      </c>
      <c r="G4849" s="2" t="s">
        <v>810</v>
      </c>
      <c r="H4849" s="2">
        <v>3</v>
      </c>
      <c r="I4849" s="2">
        <v>6</v>
      </c>
      <c r="J4849" s="2">
        <v>10</v>
      </c>
      <c r="K4849" s="2">
        <v>2</v>
      </c>
      <c r="L4849" s="3">
        <v>116382</v>
      </c>
      <c r="M4849" s="2" t="s">
        <v>0</v>
      </c>
      <c r="N4849" s="4" t="s">
        <v>21</v>
      </c>
    </row>
    <row r="4850" spans="1:14" x14ac:dyDescent="0.25">
      <c r="A4850" s="1" t="s">
        <v>361</v>
      </c>
      <c r="B4850" s="2" t="s">
        <v>378</v>
      </c>
      <c r="C4850" s="2" t="s">
        <v>379</v>
      </c>
      <c r="D4850" s="2" t="s">
        <v>17857</v>
      </c>
      <c r="E4850" s="2" t="s">
        <v>4233</v>
      </c>
      <c r="F4850" s="2">
        <v>26111701</v>
      </c>
      <c r="G4850" s="2" t="s">
        <v>810</v>
      </c>
      <c r="H4850" s="2">
        <v>1</v>
      </c>
      <c r="I4850" s="2">
        <v>6</v>
      </c>
      <c r="J4850" s="2">
        <v>10</v>
      </c>
      <c r="K4850" s="2">
        <v>24</v>
      </c>
      <c r="L4850" s="3">
        <v>850002.72</v>
      </c>
      <c r="M4850" s="2" t="s">
        <v>17392</v>
      </c>
      <c r="N4850" s="4" t="s">
        <v>21</v>
      </c>
    </row>
    <row r="4851" spans="1:14" x14ac:dyDescent="0.25">
      <c r="A4851" s="1" t="s">
        <v>361</v>
      </c>
      <c r="B4851" s="2" t="s">
        <v>378</v>
      </c>
      <c r="C4851" s="2" t="s">
        <v>2536</v>
      </c>
      <c r="D4851" s="2" t="s">
        <v>17956</v>
      </c>
      <c r="E4851" s="2" t="s">
        <v>4234</v>
      </c>
      <c r="F4851" s="2">
        <v>39101601</v>
      </c>
      <c r="G4851" s="2" t="s">
        <v>810</v>
      </c>
      <c r="H4851" s="2">
        <v>3</v>
      </c>
      <c r="I4851" s="2">
        <v>6</v>
      </c>
      <c r="J4851" s="2">
        <v>10</v>
      </c>
      <c r="K4851" s="2">
        <v>1</v>
      </c>
      <c r="L4851" s="3">
        <v>691801.74</v>
      </c>
      <c r="M4851" s="2" t="s">
        <v>20</v>
      </c>
      <c r="N4851" s="4" t="s">
        <v>21</v>
      </c>
    </row>
    <row r="4852" spans="1:14" x14ac:dyDescent="0.25">
      <c r="A4852" s="1" t="s">
        <v>361</v>
      </c>
      <c r="B4852" s="2" t="s">
        <v>378</v>
      </c>
      <c r="C4852" s="2" t="s">
        <v>2536</v>
      </c>
      <c r="D4852" s="2" t="s">
        <v>17956</v>
      </c>
      <c r="E4852" s="2" t="s">
        <v>4235</v>
      </c>
      <c r="F4852" s="2">
        <v>39111610</v>
      </c>
      <c r="G4852" s="2" t="s">
        <v>810</v>
      </c>
      <c r="H4852" s="2">
        <v>1</v>
      </c>
      <c r="I4852" s="2">
        <v>6</v>
      </c>
      <c r="J4852" s="2">
        <v>10</v>
      </c>
      <c r="K4852" s="2">
        <v>35</v>
      </c>
      <c r="L4852" s="3">
        <v>689890.6</v>
      </c>
      <c r="M4852" s="2" t="s">
        <v>0</v>
      </c>
      <c r="N4852" s="4" t="s">
        <v>21</v>
      </c>
    </row>
    <row r="4853" spans="1:14" x14ac:dyDescent="0.25">
      <c r="A4853" s="1" t="s">
        <v>361</v>
      </c>
      <c r="B4853" s="2" t="s">
        <v>378</v>
      </c>
      <c r="C4853" s="2" t="s">
        <v>2536</v>
      </c>
      <c r="D4853" s="2" t="s">
        <v>17956</v>
      </c>
      <c r="E4853" s="2" t="s">
        <v>4235</v>
      </c>
      <c r="F4853" s="2">
        <v>39111610</v>
      </c>
      <c r="G4853" s="2" t="s">
        <v>810</v>
      </c>
      <c r="H4853" s="2">
        <v>1</v>
      </c>
      <c r="I4853" s="2">
        <v>6</v>
      </c>
      <c r="J4853" s="2">
        <v>10</v>
      </c>
      <c r="K4853" s="2">
        <v>8</v>
      </c>
      <c r="L4853" s="3">
        <v>157689.28</v>
      </c>
      <c r="M4853" s="2" t="s">
        <v>0</v>
      </c>
      <c r="N4853" s="4" t="s">
        <v>21</v>
      </c>
    </row>
    <row r="4854" spans="1:14" x14ac:dyDescent="0.25">
      <c r="A4854" s="1" t="s">
        <v>361</v>
      </c>
      <c r="B4854" s="2" t="s">
        <v>378</v>
      </c>
      <c r="C4854" s="2" t="s">
        <v>2536</v>
      </c>
      <c r="D4854" s="2" t="s">
        <v>17956</v>
      </c>
      <c r="E4854" s="2" t="s">
        <v>4236</v>
      </c>
      <c r="F4854" s="2">
        <v>39111500</v>
      </c>
      <c r="G4854" s="2" t="s">
        <v>810</v>
      </c>
      <c r="H4854" s="2">
        <v>1</v>
      </c>
      <c r="I4854" s="2">
        <v>6</v>
      </c>
      <c r="J4854" s="2">
        <v>10</v>
      </c>
      <c r="K4854" s="2">
        <v>38</v>
      </c>
      <c r="L4854" s="3">
        <v>1110693.6399999999</v>
      </c>
      <c r="M4854" s="2" t="s">
        <v>0</v>
      </c>
      <c r="N4854" s="4" t="s">
        <v>21</v>
      </c>
    </row>
    <row r="4855" spans="1:14" x14ac:dyDescent="0.25">
      <c r="A4855" s="1" t="s">
        <v>361</v>
      </c>
      <c r="B4855" s="2" t="s">
        <v>497</v>
      </c>
      <c r="C4855" s="2" t="s">
        <v>498</v>
      </c>
      <c r="D4855" s="2" t="s">
        <v>17879</v>
      </c>
      <c r="E4855" s="2" t="s">
        <v>4237</v>
      </c>
      <c r="F4855" s="2">
        <v>41111600</v>
      </c>
      <c r="G4855" s="2" t="s">
        <v>810</v>
      </c>
      <c r="H4855" s="2">
        <v>4</v>
      </c>
      <c r="I4855" s="2">
        <v>4</v>
      </c>
      <c r="J4855" s="2">
        <v>10</v>
      </c>
      <c r="K4855" s="2">
        <v>1</v>
      </c>
      <c r="L4855" s="3">
        <v>70932.33</v>
      </c>
      <c r="M4855" s="2" t="s">
        <v>0</v>
      </c>
      <c r="N4855" s="4" t="s">
        <v>21</v>
      </c>
    </row>
    <row r="4856" spans="1:14" x14ac:dyDescent="0.25">
      <c r="A4856" s="1" t="s">
        <v>361</v>
      </c>
      <c r="B4856" s="2" t="s">
        <v>497</v>
      </c>
      <c r="C4856" s="2" t="s">
        <v>498</v>
      </c>
      <c r="D4856" s="2" t="s">
        <v>17879</v>
      </c>
      <c r="E4856" s="2" t="s">
        <v>4238</v>
      </c>
      <c r="F4856" s="2">
        <v>27111508</v>
      </c>
      <c r="G4856" s="2" t="s">
        <v>810</v>
      </c>
      <c r="H4856" s="2">
        <v>4</v>
      </c>
      <c r="I4856" s="2">
        <v>4</v>
      </c>
      <c r="J4856" s="2">
        <v>10</v>
      </c>
      <c r="K4856" s="2">
        <v>1</v>
      </c>
      <c r="L4856" s="3">
        <v>66680.460000000006</v>
      </c>
      <c r="M4856" s="2" t="s">
        <v>0</v>
      </c>
      <c r="N4856" s="4" t="s">
        <v>21</v>
      </c>
    </row>
    <row r="4857" spans="1:14" x14ac:dyDescent="0.25">
      <c r="A4857" s="1" t="s">
        <v>361</v>
      </c>
      <c r="B4857" s="2" t="s">
        <v>497</v>
      </c>
      <c r="C4857" s="2" t="s">
        <v>498</v>
      </c>
      <c r="D4857" s="2" t="s">
        <v>17879</v>
      </c>
      <c r="E4857" s="2" t="s">
        <v>4239</v>
      </c>
      <c r="F4857" s="2">
        <v>41111615</v>
      </c>
      <c r="G4857" s="2" t="s">
        <v>810</v>
      </c>
      <c r="H4857" s="2">
        <v>4</v>
      </c>
      <c r="I4857" s="2">
        <v>4</v>
      </c>
      <c r="J4857" s="2">
        <v>10</v>
      </c>
      <c r="K4857" s="2">
        <v>12</v>
      </c>
      <c r="L4857" s="3">
        <v>326997.71999999997</v>
      </c>
      <c r="M4857" s="2" t="s">
        <v>0</v>
      </c>
      <c r="N4857" s="4" t="s">
        <v>21</v>
      </c>
    </row>
    <row r="4858" spans="1:14" x14ac:dyDescent="0.25">
      <c r="A4858" s="1" t="s">
        <v>361</v>
      </c>
      <c r="B4858" s="2" t="s">
        <v>497</v>
      </c>
      <c r="C4858" s="2" t="s">
        <v>498</v>
      </c>
      <c r="D4858" s="2" t="s">
        <v>17879</v>
      </c>
      <c r="E4858" s="2" t="s">
        <v>4240</v>
      </c>
      <c r="F4858" s="2">
        <v>27111508</v>
      </c>
      <c r="G4858" s="2" t="s">
        <v>810</v>
      </c>
      <c r="H4858" s="2">
        <v>4</v>
      </c>
      <c r="I4858" s="2">
        <v>4</v>
      </c>
      <c r="J4858" s="2">
        <v>10</v>
      </c>
      <c r="K4858" s="2">
        <v>1</v>
      </c>
      <c r="L4858" s="3">
        <v>30776.1</v>
      </c>
      <c r="M4858" s="2" t="s">
        <v>0</v>
      </c>
      <c r="N4858" s="4" t="s">
        <v>21</v>
      </c>
    </row>
    <row r="4859" spans="1:14" x14ac:dyDescent="0.25">
      <c r="A4859" s="1" t="s">
        <v>361</v>
      </c>
      <c r="B4859" s="2" t="s">
        <v>497</v>
      </c>
      <c r="C4859" s="2" t="s">
        <v>498</v>
      </c>
      <c r="D4859" s="2" t="s">
        <v>17879</v>
      </c>
      <c r="E4859" s="2" t="s">
        <v>4241</v>
      </c>
      <c r="F4859" s="2">
        <v>41111601</v>
      </c>
      <c r="G4859" s="2" t="s">
        <v>810</v>
      </c>
      <c r="H4859" s="2">
        <v>4</v>
      </c>
      <c r="I4859" s="2">
        <v>4</v>
      </c>
      <c r="J4859" s="2">
        <v>10</v>
      </c>
      <c r="K4859" s="2">
        <v>2</v>
      </c>
      <c r="L4859" s="3">
        <v>70638.399999999994</v>
      </c>
      <c r="M4859" s="2" t="s">
        <v>0</v>
      </c>
      <c r="N4859" s="4" t="s">
        <v>21</v>
      </c>
    </row>
    <row r="4860" spans="1:14" x14ac:dyDescent="0.25">
      <c r="A4860" s="1" t="s">
        <v>361</v>
      </c>
      <c r="B4860" s="2" t="s">
        <v>28</v>
      </c>
      <c r="C4860" s="2" t="s">
        <v>29</v>
      </c>
      <c r="D4860" s="2" t="s">
        <v>30</v>
      </c>
      <c r="E4860" s="2" t="s">
        <v>4242</v>
      </c>
      <c r="F4860" s="2">
        <v>47121610</v>
      </c>
      <c r="G4860" s="2" t="s">
        <v>496</v>
      </c>
      <c r="H4860" s="2">
        <v>3</v>
      </c>
      <c r="I4860" s="2">
        <v>6</v>
      </c>
      <c r="J4860" s="2">
        <v>10</v>
      </c>
      <c r="K4860" s="2">
        <v>1</v>
      </c>
      <c r="L4860" s="3">
        <v>2469279.0499999998</v>
      </c>
      <c r="M4860" s="2" t="s">
        <v>0</v>
      </c>
      <c r="N4860" s="4" t="s">
        <v>21</v>
      </c>
    </row>
    <row r="4861" spans="1:14" x14ac:dyDescent="0.25">
      <c r="A4861" s="1" t="s">
        <v>361</v>
      </c>
      <c r="B4861" s="2" t="s">
        <v>529</v>
      </c>
      <c r="C4861" s="2" t="s">
        <v>530</v>
      </c>
      <c r="D4861" s="2" t="s">
        <v>17881</v>
      </c>
      <c r="E4861" s="2" t="s">
        <v>4243</v>
      </c>
      <c r="F4861" s="2">
        <v>24102006</v>
      </c>
      <c r="G4861" s="2" t="s">
        <v>490</v>
      </c>
      <c r="H4861" s="2">
        <v>3</v>
      </c>
      <c r="I4861" s="2">
        <v>6</v>
      </c>
      <c r="J4861" s="2">
        <v>10</v>
      </c>
      <c r="K4861" s="2">
        <v>1</v>
      </c>
      <c r="L4861" s="3">
        <v>2706554.47</v>
      </c>
      <c r="M4861" s="2" t="s">
        <v>0</v>
      </c>
      <c r="N4861" s="4" t="s">
        <v>21</v>
      </c>
    </row>
    <row r="4862" spans="1:14" x14ac:dyDescent="0.25">
      <c r="A4862" s="1" t="s">
        <v>361</v>
      </c>
      <c r="B4862" s="2" t="s">
        <v>529</v>
      </c>
      <c r="C4862" s="2" t="s">
        <v>530</v>
      </c>
      <c r="D4862" s="2" t="s">
        <v>17881</v>
      </c>
      <c r="E4862" s="2" t="s">
        <v>4244</v>
      </c>
      <c r="F4862" s="2">
        <v>41122301</v>
      </c>
      <c r="G4862" s="2" t="s">
        <v>490</v>
      </c>
      <c r="H4862" s="2">
        <v>3</v>
      </c>
      <c r="I4862" s="2">
        <v>6</v>
      </c>
      <c r="J4862" s="2">
        <v>10</v>
      </c>
      <c r="K4862" s="2">
        <v>1</v>
      </c>
      <c r="L4862" s="3">
        <v>1590197</v>
      </c>
      <c r="M4862" s="2" t="s">
        <v>0</v>
      </c>
      <c r="N4862" s="4" t="s">
        <v>21</v>
      </c>
    </row>
    <row r="4863" spans="1:14" x14ac:dyDescent="0.25">
      <c r="A4863" s="1" t="s">
        <v>361</v>
      </c>
      <c r="B4863" s="2" t="s">
        <v>529</v>
      </c>
      <c r="C4863" s="2" t="s">
        <v>530</v>
      </c>
      <c r="D4863" s="2" t="s">
        <v>17881</v>
      </c>
      <c r="E4863" s="2" t="s">
        <v>4245</v>
      </c>
      <c r="F4863" s="2">
        <v>27113203</v>
      </c>
      <c r="G4863" s="2" t="s">
        <v>490</v>
      </c>
      <c r="H4863" s="2">
        <v>3</v>
      </c>
      <c r="I4863" s="2">
        <v>6</v>
      </c>
      <c r="J4863" s="2">
        <v>10</v>
      </c>
      <c r="K4863" s="2">
        <v>1</v>
      </c>
      <c r="L4863" s="3">
        <v>790275.37</v>
      </c>
      <c r="M4863" s="2" t="s">
        <v>0</v>
      </c>
      <c r="N4863" s="4" t="s">
        <v>21</v>
      </c>
    </row>
    <row r="4864" spans="1:14" x14ac:dyDescent="0.25">
      <c r="A4864" s="1" t="s">
        <v>361</v>
      </c>
      <c r="B4864" s="2" t="s">
        <v>378</v>
      </c>
      <c r="C4864" s="2" t="s">
        <v>2425</v>
      </c>
      <c r="D4864" s="2" t="s">
        <v>17954</v>
      </c>
      <c r="E4864" s="2" t="s">
        <v>4246</v>
      </c>
      <c r="F4864" s="2">
        <v>32121602</v>
      </c>
      <c r="G4864" s="2" t="s">
        <v>496</v>
      </c>
      <c r="H4864" s="2">
        <v>4</v>
      </c>
      <c r="I4864" s="2">
        <v>6</v>
      </c>
      <c r="J4864" s="2">
        <v>10</v>
      </c>
      <c r="K4864" s="2">
        <v>30</v>
      </c>
      <c r="L4864" s="3">
        <v>10245.9</v>
      </c>
      <c r="M4864" s="2" t="s">
        <v>0</v>
      </c>
      <c r="N4864" s="4" t="s">
        <v>21</v>
      </c>
    </row>
    <row r="4865" spans="1:14" x14ac:dyDescent="0.25">
      <c r="A4865" s="1" t="s">
        <v>361</v>
      </c>
      <c r="B4865" s="2" t="s">
        <v>378</v>
      </c>
      <c r="C4865" s="2" t="s">
        <v>2425</v>
      </c>
      <c r="D4865" s="2" t="s">
        <v>17954</v>
      </c>
      <c r="E4865" s="2" t="s">
        <v>4247</v>
      </c>
      <c r="F4865" s="2">
        <v>32121602</v>
      </c>
      <c r="G4865" s="2" t="s">
        <v>496</v>
      </c>
      <c r="H4865" s="2">
        <v>4</v>
      </c>
      <c r="I4865" s="2">
        <v>6</v>
      </c>
      <c r="J4865" s="2">
        <v>10</v>
      </c>
      <c r="K4865" s="2">
        <v>30</v>
      </c>
      <c r="L4865" s="3">
        <v>10245.9</v>
      </c>
      <c r="M4865" s="2" t="s">
        <v>0</v>
      </c>
      <c r="N4865" s="4" t="s">
        <v>21</v>
      </c>
    </row>
    <row r="4866" spans="1:14" x14ac:dyDescent="0.25">
      <c r="A4866" s="1" t="s">
        <v>361</v>
      </c>
      <c r="B4866" s="2" t="s">
        <v>378</v>
      </c>
      <c r="C4866" s="2" t="s">
        <v>2425</v>
      </c>
      <c r="D4866" s="2" t="s">
        <v>17954</v>
      </c>
      <c r="E4866" s="2" t="s">
        <v>4248</v>
      </c>
      <c r="F4866" s="2">
        <v>32121602</v>
      </c>
      <c r="G4866" s="2" t="s">
        <v>496</v>
      </c>
      <c r="H4866" s="2">
        <v>4</v>
      </c>
      <c r="I4866" s="2">
        <v>6</v>
      </c>
      <c r="J4866" s="2">
        <v>10</v>
      </c>
      <c r="K4866" s="2">
        <v>30</v>
      </c>
      <c r="L4866" s="3">
        <v>10245.9</v>
      </c>
      <c r="M4866" s="2" t="s">
        <v>0</v>
      </c>
      <c r="N4866" s="4" t="s">
        <v>21</v>
      </c>
    </row>
    <row r="4867" spans="1:14" x14ac:dyDescent="0.25">
      <c r="A4867" s="1" t="s">
        <v>361</v>
      </c>
      <c r="B4867" s="2" t="s">
        <v>378</v>
      </c>
      <c r="C4867" s="2" t="s">
        <v>2425</v>
      </c>
      <c r="D4867" s="2" t="s">
        <v>17954</v>
      </c>
      <c r="E4867" s="2" t="s">
        <v>4249</v>
      </c>
      <c r="F4867" s="2">
        <v>32121602</v>
      </c>
      <c r="G4867" s="2" t="s">
        <v>496</v>
      </c>
      <c r="H4867" s="2">
        <v>4</v>
      </c>
      <c r="I4867" s="2">
        <v>6</v>
      </c>
      <c r="J4867" s="2">
        <v>10</v>
      </c>
      <c r="K4867" s="2">
        <v>30</v>
      </c>
      <c r="L4867" s="3">
        <v>10245.9</v>
      </c>
      <c r="M4867" s="2" t="s">
        <v>0</v>
      </c>
      <c r="N4867" s="4" t="s">
        <v>21</v>
      </c>
    </row>
    <row r="4868" spans="1:14" x14ac:dyDescent="0.25">
      <c r="A4868" s="1" t="s">
        <v>361</v>
      </c>
      <c r="B4868" s="2" t="s">
        <v>378</v>
      </c>
      <c r="C4868" s="2" t="s">
        <v>2425</v>
      </c>
      <c r="D4868" s="2" t="s">
        <v>17954</v>
      </c>
      <c r="E4868" s="2" t="s">
        <v>4250</v>
      </c>
      <c r="F4868" s="2">
        <v>32121602</v>
      </c>
      <c r="G4868" s="2" t="s">
        <v>496</v>
      </c>
      <c r="H4868" s="2">
        <v>4</v>
      </c>
      <c r="I4868" s="2">
        <v>6</v>
      </c>
      <c r="J4868" s="2">
        <v>10</v>
      </c>
      <c r="K4868" s="2">
        <v>30</v>
      </c>
      <c r="L4868" s="3">
        <v>10245.9</v>
      </c>
      <c r="M4868" s="2" t="s">
        <v>0</v>
      </c>
      <c r="N4868" s="4" t="s">
        <v>21</v>
      </c>
    </row>
    <row r="4869" spans="1:14" x14ac:dyDescent="0.25">
      <c r="A4869" s="1" t="s">
        <v>361</v>
      </c>
      <c r="B4869" s="2" t="s">
        <v>378</v>
      </c>
      <c r="C4869" s="2" t="s">
        <v>2425</v>
      </c>
      <c r="D4869" s="2" t="s">
        <v>17954</v>
      </c>
      <c r="E4869" s="2" t="s">
        <v>4251</v>
      </c>
      <c r="F4869" s="2">
        <v>32121602</v>
      </c>
      <c r="G4869" s="2" t="s">
        <v>496</v>
      </c>
      <c r="H4869" s="2">
        <v>4</v>
      </c>
      <c r="I4869" s="2">
        <v>6</v>
      </c>
      <c r="J4869" s="2">
        <v>10</v>
      </c>
      <c r="K4869" s="2">
        <v>30</v>
      </c>
      <c r="L4869" s="3">
        <v>10245.9</v>
      </c>
      <c r="M4869" s="2" t="s">
        <v>0</v>
      </c>
      <c r="N4869" s="4" t="s">
        <v>21</v>
      </c>
    </row>
    <row r="4870" spans="1:14" x14ac:dyDescent="0.25">
      <c r="A4870" s="1" t="s">
        <v>361</v>
      </c>
      <c r="B4870" s="2" t="s">
        <v>378</v>
      </c>
      <c r="C4870" s="2" t="s">
        <v>2425</v>
      </c>
      <c r="D4870" s="2" t="s">
        <v>17954</v>
      </c>
      <c r="E4870" s="2" t="s">
        <v>4252</v>
      </c>
      <c r="F4870" s="2">
        <v>32121602</v>
      </c>
      <c r="G4870" s="2" t="s">
        <v>496</v>
      </c>
      <c r="H4870" s="2">
        <v>4</v>
      </c>
      <c r="I4870" s="2">
        <v>6</v>
      </c>
      <c r="J4870" s="2">
        <v>10</v>
      </c>
      <c r="K4870" s="2">
        <v>30</v>
      </c>
      <c r="L4870" s="3">
        <v>10245.9</v>
      </c>
      <c r="M4870" s="2" t="s">
        <v>0</v>
      </c>
      <c r="N4870" s="4" t="s">
        <v>21</v>
      </c>
    </row>
    <row r="4871" spans="1:14" x14ac:dyDescent="0.25">
      <c r="A4871" s="1" t="s">
        <v>361</v>
      </c>
      <c r="B4871" s="2" t="s">
        <v>207</v>
      </c>
      <c r="C4871" s="2" t="s">
        <v>207</v>
      </c>
      <c r="D4871" s="2" t="s">
        <v>208</v>
      </c>
      <c r="E4871" s="2" t="s">
        <v>4253</v>
      </c>
      <c r="F4871" s="2">
        <v>78111802</v>
      </c>
      <c r="G4871" s="2" t="s">
        <v>490</v>
      </c>
      <c r="H4871" s="2">
        <v>9</v>
      </c>
      <c r="I4871" s="2">
        <v>3</v>
      </c>
      <c r="J4871" s="2">
        <v>16</v>
      </c>
      <c r="K4871" s="2">
        <v>1</v>
      </c>
      <c r="L4871" s="3">
        <v>25000000</v>
      </c>
      <c r="M4871" s="2" t="s">
        <v>20</v>
      </c>
      <c r="N4871" s="4" t="s">
        <v>17384</v>
      </c>
    </row>
    <row r="4872" spans="1:14" x14ac:dyDescent="0.25">
      <c r="A4872" s="1" t="s">
        <v>361</v>
      </c>
      <c r="B4872" s="2" t="s">
        <v>340</v>
      </c>
      <c r="C4872" s="2" t="s">
        <v>3156</v>
      </c>
      <c r="D4872" s="2" t="s">
        <v>17995</v>
      </c>
      <c r="E4872" s="2" t="s">
        <v>3157</v>
      </c>
      <c r="F4872" s="2">
        <v>86101710</v>
      </c>
      <c r="G4872" s="2" t="s">
        <v>19</v>
      </c>
      <c r="H4872" s="2">
        <v>10</v>
      </c>
      <c r="I4872" s="2">
        <v>2</v>
      </c>
      <c r="J4872" s="2">
        <v>16</v>
      </c>
      <c r="K4872" s="2">
        <v>1</v>
      </c>
      <c r="L4872" s="3">
        <v>9800000</v>
      </c>
      <c r="M4872" s="2" t="s">
        <v>20</v>
      </c>
      <c r="N4872" s="4" t="s">
        <v>17384</v>
      </c>
    </row>
    <row r="4873" spans="1:14" x14ac:dyDescent="0.25">
      <c r="A4873" s="1" t="s">
        <v>361</v>
      </c>
      <c r="B4873" s="2" t="s">
        <v>340</v>
      </c>
      <c r="C4873" s="2" t="s">
        <v>3158</v>
      </c>
      <c r="D4873" s="2" t="s">
        <v>17996</v>
      </c>
      <c r="E4873" s="2" t="s">
        <v>3159</v>
      </c>
      <c r="F4873" s="2">
        <v>86101710</v>
      </c>
      <c r="G4873" s="2" t="s">
        <v>19</v>
      </c>
      <c r="H4873" s="2">
        <v>10</v>
      </c>
      <c r="I4873" s="2">
        <v>2</v>
      </c>
      <c r="J4873" s="2">
        <v>16</v>
      </c>
      <c r="K4873" s="2">
        <v>1</v>
      </c>
      <c r="L4873" s="3">
        <v>34300000</v>
      </c>
      <c r="M4873" s="2" t="s">
        <v>20</v>
      </c>
      <c r="N4873" s="4" t="s">
        <v>17384</v>
      </c>
    </row>
    <row r="4874" spans="1:14" x14ac:dyDescent="0.25">
      <c r="A4874" s="1" t="s">
        <v>361</v>
      </c>
      <c r="B4874" s="2" t="s">
        <v>340</v>
      </c>
      <c r="C4874" s="2" t="s">
        <v>3160</v>
      </c>
      <c r="D4874" s="2" t="s">
        <v>17997</v>
      </c>
      <c r="E4874" s="2" t="s">
        <v>3161</v>
      </c>
      <c r="F4874" s="2">
        <v>86101710</v>
      </c>
      <c r="G4874" s="2" t="s">
        <v>19</v>
      </c>
      <c r="H4874" s="2">
        <v>10</v>
      </c>
      <c r="I4874" s="2">
        <v>2</v>
      </c>
      <c r="J4874" s="2">
        <v>16</v>
      </c>
      <c r="K4874" s="2">
        <v>1</v>
      </c>
      <c r="L4874" s="3">
        <v>43420000</v>
      </c>
      <c r="M4874" s="2" t="s">
        <v>20</v>
      </c>
      <c r="N4874" s="4" t="s">
        <v>17384</v>
      </c>
    </row>
    <row r="4875" spans="1:14" x14ac:dyDescent="0.25">
      <c r="A4875" s="1" t="s">
        <v>361</v>
      </c>
      <c r="B4875" s="2" t="s">
        <v>3321</v>
      </c>
      <c r="C4875" s="2" t="s">
        <v>3322</v>
      </c>
      <c r="D4875" s="2" t="s">
        <v>18002</v>
      </c>
      <c r="E4875" s="2" t="s">
        <v>4254</v>
      </c>
      <c r="F4875" s="2">
        <v>72102900</v>
      </c>
      <c r="G4875" s="2" t="s">
        <v>490</v>
      </c>
      <c r="H4875" s="2">
        <v>4</v>
      </c>
      <c r="I4875" s="2">
        <v>6</v>
      </c>
      <c r="J4875" s="2">
        <v>10</v>
      </c>
      <c r="K4875" s="2">
        <v>1</v>
      </c>
      <c r="L4875" s="3">
        <v>44097723.640000001</v>
      </c>
      <c r="M4875" s="2" t="s">
        <v>20</v>
      </c>
      <c r="N4875" s="4" t="s">
        <v>21</v>
      </c>
    </row>
    <row r="4876" spans="1:14" x14ac:dyDescent="0.25">
      <c r="A4876" s="1" t="s">
        <v>361</v>
      </c>
      <c r="B4876" s="2" t="s">
        <v>162</v>
      </c>
      <c r="C4876" s="2" t="s">
        <v>567</v>
      </c>
      <c r="D4876" s="2" t="s">
        <v>17885</v>
      </c>
      <c r="E4876" s="2" t="s">
        <v>4255</v>
      </c>
      <c r="F4876" s="2">
        <v>73152108</v>
      </c>
      <c r="G4876" s="2" t="s">
        <v>17856</v>
      </c>
      <c r="H4876" s="2">
        <v>3</v>
      </c>
      <c r="I4876" s="2">
        <v>6</v>
      </c>
      <c r="J4876" s="2">
        <v>10</v>
      </c>
      <c r="K4876" s="2">
        <v>1</v>
      </c>
      <c r="L4876" s="3">
        <v>7000000</v>
      </c>
      <c r="M4876" s="2" t="s">
        <v>20</v>
      </c>
      <c r="N4876" s="4" t="s">
        <v>21</v>
      </c>
    </row>
    <row r="4877" spans="1:14" x14ac:dyDescent="0.25">
      <c r="A4877" s="1" t="s">
        <v>361</v>
      </c>
      <c r="B4877" s="2" t="s">
        <v>189</v>
      </c>
      <c r="C4877" s="2" t="s">
        <v>2626</v>
      </c>
      <c r="D4877" s="2" t="s">
        <v>17961</v>
      </c>
      <c r="E4877" s="2" t="s">
        <v>4256</v>
      </c>
      <c r="F4877" s="2">
        <v>72101507</v>
      </c>
      <c r="G4877" s="2" t="s">
        <v>496</v>
      </c>
      <c r="H4877" s="2">
        <v>3</v>
      </c>
      <c r="I4877" s="2">
        <v>9</v>
      </c>
      <c r="J4877" s="2">
        <v>10</v>
      </c>
      <c r="K4877" s="2">
        <v>1</v>
      </c>
      <c r="L4877" s="3">
        <v>152608335</v>
      </c>
      <c r="M4877" s="2" t="s">
        <v>20</v>
      </c>
      <c r="N4877" s="4" t="s">
        <v>21</v>
      </c>
    </row>
    <row r="4878" spans="1:14" x14ac:dyDescent="0.25">
      <c r="A4878" s="1" t="s">
        <v>361</v>
      </c>
      <c r="B4878" s="2" t="s">
        <v>189</v>
      </c>
      <c r="C4878" s="2" t="s">
        <v>2626</v>
      </c>
      <c r="D4878" s="2" t="s">
        <v>17961</v>
      </c>
      <c r="E4878" s="2" t="s">
        <v>4257</v>
      </c>
      <c r="F4878" s="2">
        <v>72101507</v>
      </c>
      <c r="G4878" s="2" t="s">
        <v>496</v>
      </c>
      <c r="H4878" s="2">
        <v>2</v>
      </c>
      <c r="I4878" s="2">
        <v>9</v>
      </c>
      <c r="J4878" s="2">
        <v>10</v>
      </c>
      <c r="K4878" s="2">
        <v>1</v>
      </c>
      <c r="L4878" s="3">
        <v>365828767</v>
      </c>
      <c r="M4878" s="2" t="s">
        <v>20</v>
      </c>
      <c r="N4878" s="4" t="s">
        <v>21</v>
      </c>
    </row>
    <row r="4879" spans="1:14" x14ac:dyDescent="0.25">
      <c r="A4879" s="1" t="s">
        <v>361</v>
      </c>
      <c r="B4879" s="2" t="s">
        <v>378</v>
      </c>
      <c r="C4879" s="2" t="s">
        <v>2425</v>
      </c>
      <c r="D4879" s="2" t="s">
        <v>17954</v>
      </c>
      <c r="E4879" s="2" t="s">
        <v>4258</v>
      </c>
      <c r="F4879" s="2">
        <v>32101500</v>
      </c>
      <c r="G4879" s="2" t="s">
        <v>490</v>
      </c>
      <c r="H4879" s="2">
        <v>3</v>
      </c>
      <c r="I4879" s="2">
        <v>1</v>
      </c>
      <c r="J4879" s="2">
        <v>10</v>
      </c>
      <c r="K4879" s="2">
        <v>1</v>
      </c>
      <c r="L4879" s="3">
        <v>2250000</v>
      </c>
      <c r="M4879" s="2" t="s">
        <v>0</v>
      </c>
      <c r="N4879" s="4" t="s">
        <v>21</v>
      </c>
    </row>
    <row r="4880" spans="1:14" x14ac:dyDescent="0.25">
      <c r="A4880" s="1" t="s">
        <v>361</v>
      </c>
      <c r="B4880" s="2" t="s">
        <v>60</v>
      </c>
      <c r="C4880" s="2" t="s">
        <v>60</v>
      </c>
      <c r="D4880" s="2" t="s">
        <v>61</v>
      </c>
      <c r="E4880" s="2" t="s">
        <v>4259</v>
      </c>
      <c r="F4880" s="2">
        <v>52131501</v>
      </c>
      <c r="G4880" s="2" t="s">
        <v>490</v>
      </c>
      <c r="H4880" s="2">
        <v>3</v>
      </c>
      <c r="I4880" s="2">
        <v>1</v>
      </c>
      <c r="J4880" s="2">
        <v>10</v>
      </c>
      <c r="K4880" s="2">
        <v>1</v>
      </c>
      <c r="L4880" s="3">
        <v>1250000</v>
      </c>
      <c r="M4880" s="2" t="s">
        <v>0</v>
      </c>
      <c r="N4880" s="4" t="s">
        <v>21</v>
      </c>
    </row>
    <row r="4881" spans="1:14" x14ac:dyDescent="0.25">
      <c r="A4881" s="1" t="s">
        <v>361</v>
      </c>
      <c r="B4881" s="2" t="s">
        <v>60</v>
      </c>
      <c r="C4881" s="2" t="s">
        <v>60</v>
      </c>
      <c r="D4881" s="2" t="s">
        <v>61</v>
      </c>
      <c r="E4881" s="2" t="s">
        <v>4260</v>
      </c>
      <c r="F4881" s="2">
        <v>52131501</v>
      </c>
      <c r="G4881" s="2" t="s">
        <v>490</v>
      </c>
      <c r="H4881" s="2">
        <v>3</v>
      </c>
      <c r="I4881" s="2">
        <v>1</v>
      </c>
      <c r="J4881" s="2">
        <v>10</v>
      </c>
      <c r="K4881" s="2">
        <v>5</v>
      </c>
      <c r="L4881" s="3">
        <v>550000</v>
      </c>
      <c r="M4881" s="2" t="s">
        <v>0</v>
      </c>
      <c r="N4881" s="4" t="s">
        <v>21</v>
      </c>
    </row>
    <row r="4882" spans="1:14" x14ac:dyDescent="0.25">
      <c r="A4882" s="1" t="s">
        <v>361</v>
      </c>
      <c r="B4882" s="2" t="s">
        <v>60</v>
      </c>
      <c r="C4882" s="2" t="s">
        <v>60</v>
      </c>
      <c r="D4882" s="2" t="s">
        <v>61</v>
      </c>
      <c r="E4882" s="2" t="s">
        <v>4261</v>
      </c>
      <c r="F4882" s="2">
        <v>52131501</v>
      </c>
      <c r="G4882" s="2" t="s">
        <v>490</v>
      </c>
      <c r="H4882" s="2">
        <v>3</v>
      </c>
      <c r="I4882" s="2">
        <v>1</v>
      </c>
      <c r="J4882" s="2">
        <v>10</v>
      </c>
      <c r="K4882" s="2">
        <v>6</v>
      </c>
      <c r="L4882" s="3">
        <v>720000</v>
      </c>
      <c r="M4882" s="2" t="s">
        <v>0</v>
      </c>
      <c r="N4882" s="4" t="s">
        <v>21</v>
      </c>
    </row>
    <row r="4883" spans="1:14" x14ac:dyDescent="0.25">
      <c r="A4883" s="1" t="s">
        <v>361</v>
      </c>
      <c r="B4883" s="2" t="s">
        <v>60</v>
      </c>
      <c r="C4883" s="2" t="s">
        <v>60</v>
      </c>
      <c r="D4883" s="2" t="s">
        <v>61</v>
      </c>
      <c r="E4883" s="2" t="s">
        <v>4262</v>
      </c>
      <c r="F4883" s="2">
        <v>52131501</v>
      </c>
      <c r="G4883" s="2" t="s">
        <v>490</v>
      </c>
      <c r="H4883" s="2">
        <v>3</v>
      </c>
      <c r="I4883" s="2">
        <v>1</v>
      </c>
      <c r="J4883" s="2">
        <v>10</v>
      </c>
      <c r="K4883" s="2">
        <v>1</v>
      </c>
      <c r="L4883" s="3">
        <v>120000</v>
      </c>
      <c r="M4883" s="2" t="s">
        <v>0</v>
      </c>
      <c r="N4883" s="4" t="s">
        <v>21</v>
      </c>
    </row>
    <row r="4884" spans="1:14" x14ac:dyDescent="0.25">
      <c r="A4884" s="1" t="s">
        <v>361</v>
      </c>
      <c r="B4884" s="2" t="s">
        <v>60</v>
      </c>
      <c r="C4884" s="2" t="s">
        <v>60</v>
      </c>
      <c r="D4884" s="2" t="s">
        <v>61</v>
      </c>
      <c r="E4884" s="2" t="s">
        <v>4263</v>
      </c>
      <c r="F4884" s="2">
        <v>52131501</v>
      </c>
      <c r="G4884" s="2" t="s">
        <v>490</v>
      </c>
      <c r="H4884" s="2">
        <v>3</v>
      </c>
      <c r="I4884" s="2">
        <v>1</v>
      </c>
      <c r="J4884" s="2">
        <v>10</v>
      </c>
      <c r="K4884" s="2">
        <v>1</v>
      </c>
      <c r="L4884" s="3">
        <v>120000</v>
      </c>
      <c r="M4884" s="2" t="s">
        <v>0</v>
      </c>
      <c r="N4884" s="4" t="s">
        <v>21</v>
      </c>
    </row>
    <row r="4885" spans="1:14" x14ac:dyDescent="0.25">
      <c r="A4885" s="1" t="s">
        <v>361</v>
      </c>
      <c r="B4885" s="2" t="s">
        <v>60</v>
      </c>
      <c r="C4885" s="2" t="s">
        <v>60</v>
      </c>
      <c r="D4885" s="2" t="s">
        <v>61</v>
      </c>
      <c r="E4885" s="2" t="s">
        <v>4264</v>
      </c>
      <c r="F4885" s="2">
        <v>52131501</v>
      </c>
      <c r="G4885" s="2" t="s">
        <v>490</v>
      </c>
      <c r="H4885" s="2">
        <v>3</v>
      </c>
      <c r="I4885" s="2">
        <v>1</v>
      </c>
      <c r="J4885" s="2">
        <v>10</v>
      </c>
      <c r="K4885" s="2">
        <v>12</v>
      </c>
      <c r="L4885" s="3">
        <v>1560000</v>
      </c>
      <c r="M4885" s="2" t="s">
        <v>0</v>
      </c>
      <c r="N4885" s="4" t="s">
        <v>21</v>
      </c>
    </row>
    <row r="4886" spans="1:14" x14ac:dyDescent="0.25">
      <c r="A4886" s="1" t="s">
        <v>361</v>
      </c>
      <c r="B4886" s="2" t="s">
        <v>60</v>
      </c>
      <c r="C4886" s="2" t="s">
        <v>60</v>
      </c>
      <c r="D4886" s="2" t="s">
        <v>61</v>
      </c>
      <c r="E4886" s="2" t="s">
        <v>4265</v>
      </c>
      <c r="F4886" s="2">
        <v>52131501</v>
      </c>
      <c r="G4886" s="2" t="s">
        <v>490</v>
      </c>
      <c r="H4886" s="2">
        <v>3</v>
      </c>
      <c r="I4886" s="2">
        <v>1</v>
      </c>
      <c r="J4886" s="2">
        <v>10</v>
      </c>
      <c r="K4886" s="2">
        <v>1</v>
      </c>
      <c r="L4886" s="3">
        <v>150000</v>
      </c>
      <c r="M4886" s="2" t="s">
        <v>0</v>
      </c>
      <c r="N4886" s="4" t="s">
        <v>21</v>
      </c>
    </row>
    <row r="4887" spans="1:14" x14ac:dyDescent="0.25">
      <c r="A4887" s="1" t="s">
        <v>361</v>
      </c>
      <c r="B4887" s="2" t="s">
        <v>60</v>
      </c>
      <c r="C4887" s="2" t="s">
        <v>60</v>
      </c>
      <c r="D4887" s="2" t="s">
        <v>61</v>
      </c>
      <c r="E4887" s="2" t="s">
        <v>4266</v>
      </c>
      <c r="F4887" s="2">
        <v>52131501</v>
      </c>
      <c r="G4887" s="2" t="s">
        <v>490</v>
      </c>
      <c r="H4887" s="2">
        <v>3</v>
      </c>
      <c r="I4887" s="2">
        <v>1</v>
      </c>
      <c r="J4887" s="2">
        <v>10</v>
      </c>
      <c r="K4887" s="2">
        <v>1</v>
      </c>
      <c r="L4887" s="3">
        <v>120000</v>
      </c>
      <c r="M4887" s="2" t="s">
        <v>0</v>
      </c>
      <c r="N4887" s="4" t="s">
        <v>21</v>
      </c>
    </row>
    <row r="4888" spans="1:14" x14ac:dyDescent="0.25">
      <c r="A4888" s="1" t="s">
        <v>361</v>
      </c>
      <c r="B4888" s="2" t="s">
        <v>60</v>
      </c>
      <c r="C4888" s="2" t="s">
        <v>60</v>
      </c>
      <c r="D4888" s="2" t="s">
        <v>61</v>
      </c>
      <c r="E4888" s="2" t="s">
        <v>4267</v>
      </c>
      <c r="F4888" s="2">
        <v>52131501</v>
      </c>
      <c r="G4888" s="2" t="s">
        <v>490</v>
      </c>
      <c r="H4888" s="2">
        <v>3</v>
      </c>
      <c r="I4888" s="2">
        <v>1</v>
      </c>
      <c r="J4888" s="2">
        <v>10</v>
      </c>
      <c r="K4888" s="2">
        <v>1</v>
      </c>
      <c r="L4888" s="3">
        <v>140000</v>
      </c>
      <c r="M4888" s="2" t="s">
        <v>0</v>
      </c>
      <c r="N4888" s="4" t="s">
        <v>21</v>
      </c>
    </row>
    <row r="4889" spans="1:14" x14ac:dyDescent="0.25">
      <c r="A4889" s="1" t="s">
        <v>361</v>
      </c>
      <c r="B4889" s="2" t="s">
        <v>60</v>
      </c>
      <c r="C4889" s="2" t="s">
        <v>60</v>
      </c>
      <c r="D4889" s="2" t="s">
        <v>61</v>
      </c>
      <c r="E4889" s="2" t="s">
        <v>4268</v>
      </c>
      <c r="F4889" s="2">
        <v>52131501</v>
      </c>
      <c r="G4889" s="2" t="s">
        <v>490</v>
      </c>
      <c r="H4889" s="2">
        <v>3</v>
      </c>
      <c r="I4889" s="2">
        <v>1</v>
      </c>
      <c r="J4889" s="2">
        <v>10</v>
      </c>
      <c r="K4889" s="2">
        <v>1</v>
      </c>
      <c r="L4889" s="3">
        <v>130000</v>
      </c>
      <c r="M4889" s="2" t="s">
        <v>0</v>
      </c>
      <c r="N4889" s="4" t="s">
        <v>21</v>
      </c>
    </row>
    <row r="4890" spans="1:14" x14ac:dyDescent="0.25">
      <c r="A4890" s="1" t="s">
        <v>361</v>
      </c>
      <c r="B4890" s="2" t="s">
        <v>60</v>
      </c>
      <c r="C4890" s="2" t="s">
        <v>60</v>
      </c>
      <c r="D4890" s="2" t="s">
        <v>61</v>
      </c>
      <c r="E4890" s="2" t="s">
        <v>4269</v>
      </c>
      <c r="F4890" s="2">
        <v>52131501</v>
      </c>
      <c r="G4890" s="2" t="s">
        <v>490</v>
      </c>
      <c r="H4890" s="2">
        <v>3</v>
      </c>
      <c r="I4890" s="2">
        <v>1</v>
      </c>
      <c r="J4890" s="2">
        <v>10</v>
      </c>
      <c r="K4890" s="2">
        <v>1</v>
      </c>
      <c r="L4890" s="3">
        <v>140000</v>
      </c>
      <c r="M4890" s="2" t="s">
        <v>0</v>
      </c>
      <c r="N4890" s="4" t="s">
        <v>21</v>
      </c>
    </row>
    <row r="4891" spans="1:14" x14ac:dyDescent="0.25">
      <c r="A4891" s="1" t="s">
        <v>361</v>
      </c>
      <c r="B4891" s="2" t="s">
        <v>60</v>
      </c>
      <c r="C4891" s="2" t="s">
        <v>60</v>
      </c>
      <c r="D4891" s="2" t="s">
        <v>61</v>
      </c>
      <c r="E4891" s="2" t="s">
        <v>4270</v>
      </c>
      <c r="F4891" s="2">
        <v>52131501</v>
      </c>
      <c r="G4891" s="2" t="s">
        <v>490</v>
      </c>
      <c r="H4891" s="2">
        <v>3</v>
      </c>
      <c r="I4891" s="2">
        <v>1</v>
      </c>
      <c r="J4891" s="2">
        <v>10</v>
      </c>
      <c r="K4891" s="2">
        <v>8</v>
      </c>
      <c r="L4891" s="3">
        <v>1280000</v>
      </c>
      <c r="M4891" s="2" t="s">
        <v>0</v>
      </c>
      <c r="N4891" s="4" t="s">
        <v>21</v>
      </c>
    </row>
    <row r="4892" spans="1:14" x14ac:dyDescent="0.25">
      <c r="A4892" s="1" t="s">
        <v>361</v>
      </c>
      <c r="B4892" s="2" t="s">
        <v>60</v>
      </c>
      <c r="C4892" s="2" t="s">
        <v>60</v>
      </c>
      <c r="D4892" s="2" t="s">
        <v>61</v>
      </c>
      <c r="E4892" s="2" t="s">
        <v>4271</v>
      </c>
      <c r="F4892" s="2">
        <v>52131501</v>
      </c>
      <c r="G4892" s="2" t="s">
        <v>490</v>
      </c>
      <c r="H4892" s="2">
        <v>3</v>
      </c>
      <c r="I4892" s="2">
        <v>1</v>
      </c>
      <c r="J4892" s="2">
        <v>10</v>
      </c>
      <c r="K4892" s="2">
        <v>1</v>
      </c>
      <c r="L4892" s="3">
        <v>1980000</v>
      </c>
      <c r="M4892" s="2" t="s">
        <v>0</v>
      </c>
      <c r="N4892" s="4" t="s">
        <v>21</v>
      </c>
    </row>
    <row r="4893" spans="1:14" x14ac:dyDescent="0.25">
      <c r="A4893" s="1" t="s">
        <v>361</v>
      </c>
      <c r="B4893" s="2" t="s">
        <v>60</v>
      </c>
      <c r="C4893" s="2" t="s">
        <v>60</v>
      </c>
      <c r="D4893" s="2" t="s">
        <v>61</v>
      </c>
      <c r="E4893" s="2" t="s">
        <v>4272</v>
      </c>
      <c r="F4893" s="2">
        <v>52131501</v>
      </c>
      <c r="G4893" s="2" t="s">
        <v>490</v>
      </c>
      <c r="H4893" s="2">
        <v>3</v>
      </c>
      <c r="I4893" s="2">
        <v>1</v>
      </c>
      <c r="J4893" s="2">
        <v>10</v>
      </c>
      <c r="K4893" s="2">
        <v>1</v>
      </c>
      <c r="L4893" s="3">
        <v>2200000</v>
      </c>
      <c r="M4893" s="2" t="s">
        <v>0</v>
      </c>
      <c r="N4893" s="4" t="s">
        <v>21</v>
      </c>
    </row>
    <row r="4894" spans="1:14" x14ac:dyDescent="0.25">
      <c r="A4894" s="1" t="s">
        <v>361</v>
      </c>
      <c r="B4894" s="2" t="s">
        <v>60</v>
      </c>
      <c r="C4894" s="2" t="s">
        <v>60</v>
      </c>
      <c r="D4894" s="2" t="s">
        <v>61</v>
      </c>
      <c r="E4894" s="2" t="s">
        <v>4273</v>
      </c>
      <c r="F4894" s="2">
        <v>52131501</v>
      </c>
      <c r="G4894" s="2" t="s">
        <v>490</v>
      </c>
      <c r="H4894" s="2">
        <v>3</v>
      </c>
      <c r="I4894" s="2">
        <v>1</v>
      </c>
      <c r="J4894" s="2">
        <v>10</v>
      </c>
      <c r="K4894" s="2">
        <v>2</v>
      </c>
      <c r="L4894" s="3">
        <v>460000</v>
      </c>
      <c r="M4894" s="2" t="s">
        <v>0</v>
      </c>
      <c r="N4894" s="4" t="s">
        <v>21</v>
      </c>
    </row>
    <row r="4895" spans="1:14" x14ac:dyDescent="0.25">
      <c r="A4895" s="1" t="s">
        <v>361</v>
      </c>
      <c r="B4895" s="2" t="s">
        <v>60</v>
      </c>
      <c r="C4895" s="2" t="s">
        <v>60</v>
      </c>
      <c r="D4895" s="2" t="s">
        <v>61</v>
      </c>
      <c r="E4895" s="2" t="s">
        <v>18295</v>
      </c>
      <c r="F4895" s="2">
        <v>52131501</v>
      </c>
      <c r="G4895" s="2" t="s">
        <v>490</v>
      </c>
      <c r="H4895" s="2">
        <v>3</v>
      </c>
      <c r="I4895" s="2">
        <v>1</v>
      </c>
      <c r="J4895" s="2">
        <v>10</v>
      </c>
      <c r="K4895" s="2">
        <v>1</v>
      </c>
      <c r="L4895" s="3">
        <v>180000</v>
      </c>
      <c r="M4895" s="2" t="s">
        <v>0</v>
      </c>
      <c r="N4895" s="4" t="s">
        <v>21</v>
      </c>
    </row>
    <row r="4896" spans="1:14" x14ac:dyDescent="0.25">
      <c r="A4896" s="1" t="s">
        <v>361</v>
      </c>
      <c r="B4896" s="2" t="s">
        <v>60</v>
      </c>
      <c r="C4896" s="2" t="s">
        <v>60</v>
      </c>
      <c r="D4896" s="2" t="s">
        <v>61</v>
      </c>
      <c r="E4896" s="2" t="s">
        <v>18296</v>
      </c>
      <c r="F4896" s="2">
        <v>52131501</v>
      </c>
      <c r="G4896" s="2" t="s">
        <v>490</v>
      </c>
      <c r="H4896" s="2">
        <v>3</v>
      </c>
      <c r="I4896" s="2">
        <v>1</v>
      </c>
      <c r="J4896" s="2">
        <v>10</v>
      </c>
      <c r="K4896" s="2">
        <v>4</v>
      </c>
      <c r="L4896" s="3">
        <v>800000</v>
      </c>
      <c r="M4896" s="2" t="s">
        <v>0</v>
      </c>
      <c r="N4896" s="4" t="s">
        <v>21</v>
      </c>
    </row>
    <row r="4897" spans="1:14" x14ac:dyDescent="0.25">
      <c r="A4897" s="1" t="s">
        <v>361</v>
      </c>
      <c r="B4897" s="2" t="s">
        <v>60</v>
      </c>
      <c r="C4897" s="2" t="s">
        <v>60</v>
      </c>
      <c r="D4897" s="2" t="s">
        <v>61</v>
      </c>
      <c r="E4897" s="2" t="s">
        <v>4274</v>
      </c>
      <c r="F4897" s="2">
        <v>52131501</v>
      </c>
      <c r="G4897" s="2" t="s">
        <v>490</v>
      </c>
      <c r="H4897" s="2">
        <v>3</v>
      </c>
      <c r="I4897" s="2">
        <v>1</v>
      </c>
      <c r="J4897" s="2">
        <v>10</v>
      </c>
      <c r="K4897" s="2">
        <v>1</v>
      </c>
      <c r="L4897" s="3">
        <v>225000</v>
      </c>
      <c r="M4897" s="2" t="s">
        <v>0</v>
      </c>
      <c r="N4897" s="4" t="s">
        <v>21</v>
      </c>
    </row>
    <row r="4898" spans="1:14" x14ac:dyDescent="0.25">
      <c r="A4898" s="1" t="s">
        <v>361</v>
      </c>
      <c r="B4898" s="2" t="s">
        <v>60</v>
      </c>
      <c r="C4898" s="2" t="s">
        <v>60</v>
      </c>
      <c r="D4898" s="2" t="s">
        <v>61</v>
      </c>
      <c r="E4898" s="2" t="s">
        <v>4275</v>
      </c>
      <c r="F4898" s="2">
        <v>52131501</v>
      </c>
      <c r="G4898" s="2" t="s">
        <v>490</v>
      </c>
      <c r="H4898" s="2">
        <v>3</v>
      </c>
      <c r="I4898" s="2">
        <v>1</v>
      </c>
      <c r="J4898" s="2">
        <v>10</v>
      </c>
      <c r="K4898" s="2">
        <v>1</v>
      </c>
      <c r="L4898" s="3">
        <v>227000</v>
      </c>
      <c r="M4898" s="2" t="s">
        <v>0</v>
      </c>
      <c r="N4898" s="4" t="s">
        <v>21</v>
      </c>
    </row>
    <row r="4899" spans="1:14" x14ac:dyDescent="0.25">
      <c r="A4899" s="1" t="s">
        <v>361</v>
      </c>
      <c r="B4899" s="2" t="s">
        <v>60</v>
      </c>
      <c r="C4899" s="2" t="s">
        <v>60</v>
      </c>
      <c r="D4899" s="2" t="s">
        <v>61</v>
      </c>
      <c r="E4899" s="2" t="s">
        <v>18297</v>
      </c>
      <c r="F4899" s="2">
        <v>52131501</v>
      </c>
      <c r="G4899" s="2" t="s">
        <v>490</v>
      </c>
      <c r="H4899" s="2">
        <v>3</v>
      </c>
      <c r="I4899" s="2">
        <v>1</v>
      </c>
      <c r="J4899" s="2">
        <v>10</v>
      </c>
      <c r="K4899" s="2">
        <v>2</v>
      </c>
      <c r="L4899" s="3">
        <v>480000</v>
      </c>
      <c r="M4899" s="2" t="s">
        <v>0</v>
      </c>
      <c r="N4899" s="4" t="s">
        <v>21</v>
      </c>
    </row>
    <row r="4900" spans="1:14" x14ac:dyDescent="0.25">
      <c r="A4900" s="1" t="s">
        <v>361</v>
      </c>
      <c r="B4900" s="2" t="s">
        <v>60</v>
      </c>
      <c r="C4900" s="2" t="s">
        <v>60</v>
      </c>
      <c r="D4900" s="2" t="s">
        <v>61</v>
      </c>
      <c r="E4900" s="2" t="s">
        <v>4276</v>
      </c>
      <c r="F4900" s="2">
        <v>52131501</v>
      </c>
      <c r="G4900" s="2" t="s">
        <v>490</v>
      </c>
      <c r="H4900" s="2">
        <v>3</v>
      </c>
      <c r="I4900" s="2">
        <v>1</v>
      </c>
      <c r="J4900" s="2">
        <v>10</v>
      </c>
      <c r="K4900" s="2">
        <v>1</v>
      </c>
      <c r="L4900" s="3">
        <v>250000</v>
      </c>
      <c r="M4900" s="2" t="s">
        <v>0</v>
      </c>
      <c r="N4900" s="4" t="s">
        <v>21</v>
      </c>
    </row>
    <row r="4901" spans="1:14" x14ac:dyDescent="0.25">
      <c r="A4901" s="1" t="s">
        <v>361</v>
      </c>
      <c r="B4901" s="2" t="s">
        <v>28</v>
      </c>
      <c r="C4901" s="2" t="s">
        <v>29</v>
      </c>
      <c r="D4901" s="2" t="s">
        <v>30</v>
      </c>
      <c r="E4901" s="2" t="s">
        <v>4277</v>
      </c>
      <c r="F4901" s="2">
        <v>47101531</v>
      </c>
      <c r="G4901" s="2" t="s">
        <v>490</v>
      </c>
      <c r="H4901" s="2">
        <v>3</v>
      </c>
      <c r="I4901" s="2">
        <v>1</v>
      </c>
      <c r="J4901" s="2">
        <v>10</v>
      </c>
      <c r="K4901" s="2">
        <v>1</v>
      </c>
      <c r="L4901" s="3">
        <v>4500000</v>
      </c>
      <c r="M4901" s="2" t="s">
        <v>0</v>
      </c>
      <c r="N4901" s="4" t="s">
        <v>21</v>
      </c>
    </row>
    <row r="4902" spans="1:14" x14ac:dyDescent="0.25">
      <c r="A4902" s="1" t="s">
        <v>361</v>
      </c>
      <c r="B4902" s="2" t="s">
        <v>1112</v>
      </c>
      <c r="C4902" s="2" t="s">
        <v>1112</v>
      </c>
      <c r="D4902" s="2" t="s">
        <v>17931</v>
      </c>
      <c r="E4902" s="2" t="s">
        <v>4278</v>
      </c>
      <c r="F4902" s="2">
        <v>11122001</v>
      </c>
      <c r="G4902" s="2" t="s">
        <v>17856</v>
      </c>
      <c r="H4902" s="2">
        <v>3</v>
      </c>
      <c r="I4902" s="2">
        <v>6</v>
      </c>
      <c r="J4902" s="2">
        <v>10</v>
      </c>
      <c r="K4902" s="2">
        <v>4</v>
      </c>
      <c r="L4902" s="3">
        <v>540326.64</v>
      </c>
      <c r="M4902" s="2" t="s">
        <v>0</v>
      </c>
      <c r="N4902" s="4" t="s">
        <v>21</v>
      </c>
    </row>
    <row r="4903" spans="1:14" x14ac:dyDescent="0.25">
      <c r="A4903" s="1" t="s">
        <v>361</v>
      </c>
      <c r="B4903" s="2" t="s">
        <v>1112</v>
      </c>
      <c r="C4903" s="2" t="s">
        <v>1112</v>
      </c>
      <c r="D4903" s="2" t="s">
        <v>17931</v>
      </c>
      <c r="E4903" s="2" t="s">
        <v>18298</v>
      </c>
      <c r="F4903" s="2">
        <v>11122001</v>
      </c>
      <c r="G4903" s="2" t="s">
        <v>17856</v>
      </c>
      <c r="H4903" s="2">
        <v>3</v>
      </c>
      <c r="I4903" s="2">
        <v>6</v>
      </c>
      <c r="J4903" s="2">
        <v>10</v>
      </c>
      <c r="K4903" s="2">
        <v>10</v>
      </c>
      <c r="L4903" s="3">
        <v>299963.3</v>
      </c>
      <c r="M4903" s="2" t="s">
        <v>0</v>
      </c>
      <c r="N4903" s="4" t="s">
        <v>21</v>
      </c>
    </row>
    <row r="4904" spans="1:14" x14ac:dyDescent="0.25">
      <c r="A4904" s="1" t="s">
        <v>361</v>
      </c>
      <c r="B4904" s="2" t="s">
        <v>1112</v>
      </c>
      <c r="C4904" s="2" t="s">
        <v>1112</v>
      </c>
      <c r="D4904" s="2" t="s">
        <v>17931</v>
      </c>
      <c r="E4904" s="2" t="s">
        <v>18299</v>
      </c>
      <c r="F4904" s="2">
        <v>11122001</v>
      </c>
      <c r="G4904" s="2" t="s">
        <v>17856</v>
      </c>
      <c r="H4904" s="2">
        <v>3</v>
      </c>
      <c r="I4904" s="2">
        <v>6</v>
      </c>
      <c r="J4904" s="2">
        <v>10</v>
      </c>
      <c r="K4904" s="2">
        <v>4</v>
      </c>
      <c r="L4904" s="3">
        <v>350759.64</v>
      </c>
      <c r="M4904" s="2" t="s">
        <v>0</v>
      </c>
      <c r="N4904" s="4" t="s">
        <v>21</v>
      </c>
    </row>
    <row r="4905" spans="1:14" x14ac:dyDescent="0.25">
      <c r="A4905" s="1" t="s">
        <v>361</v>
      </c>
      <c r="B4905" s="2" t="s">
        <v>1112</v>
      </c>
      <c r="C4905" s="2" t="s">
        <v>1112</v>
      </c>
      <c r="D4905" s="2" t="s">
        <v>17931</v>
      </c>
      <c r="E4905" s="2" t="s">
        <v>4279</v>
      </c>
      <c r="F4905" s="2">
        <v>11122000</v>
      </c>
      <c r="G4905" s="2" t="s">
        <v>17856</v>
      </c>
      <c r="H4905" s="2">
        <v>3</v>
      </c>
      <c r="I4905" s="2">
        <v>6</v>
      </c>
      <c r="J4905" s="2">
        <v>10</v>
      </c>
      <c r="K4905" s="2">
        <v>5</v>
      </c>
      <c r="L4905" s="3">
        <v>852164.95</v>
      </c>
      <c r="M4905" s="2" t="s">
        <v>0</v>
      </c>
      <c r="N4905" s="4" t="s">
        <v>21</v>
      </c>
    </row>
    <row r="4906" spans="1:14" x14ac:dyDescent="0.25">
      <c r="A4906" s="1" t="s">
        <v>361</v>
      </c>
      <c r="B4906" s="2" t="s">
        <v>72</v>
      </c>
      <c r="C4906" s="2" t="s">
        <v>73</v>
      </c>
      <c r="D4906" s="2" t="s">
        <v>74</v>
      </c>
      <c r="E4906" s="2" t="s">
        <v>4280</v>
      </c>
      <c r="F4906" s="2">
        <v>15121501</v>
      </c>
      <c r="G4906" s="2" t="s">
        <v>17856</v>
      </c>
      <c r="H4906" s="2">
        <v>3</v>
      </c>
      <c r="I4906" s="2">
        <v>6</v>
      </c>
      <c r="J4906" s="2">
        <v>10</v>
      </c>
      <c r="K4906" s="2">
        <v>1</v>
      </c>
      <c r="L4906" s="3">
        <v>258200.25</v>
      </c>
      <c r="M4906" s="2" t="s">
        <v>17383</v>
      </c>
      <c r="N4906" s="4" t="s">
        <v>21</v>
      </c>
    </row>
    <row r="4907" spans="1:14" x14ac:dyDescent="0.25">
      <c r="A4907" s="1" t="s">
        <v>361</v>
      </c>
      <c r="B4907" s="2" t="s">
        <v>72</v>
      </c>
      <c r="C4907" s="2" t="s">
        <v>73</v>
      </c>
      <c r="D4907" s="2" t="s">
        <v>74</v>
      </c>
      <c r="E4907" s="2" t="s">
        <v>4281</v>
      </c>
      <c r="F4907" s="2">
        <v>31211800</v>
      </c>
      <c r="G4907" s="2" t="s">
        <v>17856</v>
      </c>
      <c r="H4907" s="2">
        <v>3</v>
      </c>
      <c r="I4907" s="2">
        <v>6</v>
      </c>
      <c r="J4907" s="2">
        <v>10</v>
      </c>
      <c r="K4907" s="2">
        <v>30</v>
      </c>
      <c r="L4907" s="3">
        <v>493017.00000000006</v>
      </c>
      <c r="M4907" s="2" t="s">
        <v>17383</v>
      </c>
      <c r="N4907" s="4" t="s">
        <v>21</v>
      </c>
    </row>
    <row r="4908" spans="1:14" x14ac:dyDescent="0.25">
      <c r="A4908" s="1" t="s">
        <v>361</v>
      </c>
      <c r="B4908" s="2" t="s">
        <v>76</v>
      </c>
      <c r="C4908" s="2" t="s">
        <v>77</v>
      </c>
      <c r="D4908" s="2" t="s">
        <v>78</v>
      </c>
      <c r="E4908" s="2" t="s">
        <v>4282</v>
      </c>
      <c r="F4908" s="2">
        <v>31211500</v>
      </c>
      <c r="G4908" s="2" t="s">
        <v>17856</v>
      </c>
      <c r="H4908" s="2">
        <v>3</v>
      </c>
      <c r="I4908" s="2">
        <v>6</v>
      </c>
      <c r="J4908" s="2">
        <v>10</v>
      </c>
      <c r="K4908" s="2">
        <v>26</v>
      </c>
      <c r="L4908" s="3">
        <v>1917661.2</v>
      </c>
      <c r="M4908" s="2" t="s">
        <v>19159</v>
      </c>
      <c r="N4908" s="4" t="s">
        <v>21</v>
      </c>
    </row>
    <row r="4909" spans="1:14" x14ac:dyDescent="0.25">
      <c r="A4909" s="1" t="s">
        <v>361</v>
      </c>
      <c r="B4909" s="2" t="s">
        <v>76</v>
      </c>
      <c r="C4909" s="2" t="s">
        <v>77</v>
      </c>
      <c r="D4909" s="2" t="s">
        <v>78</v>
      </c>
      <c r="E4909" s="2" t="s">
        <v>4283</v>
      </c>
      <c r="F4909" s="2">
        <v>31211703</v>
      </c>
      <c r="G4909" s="2" t="s">
        <v>17856</v>
      </c>
      <c r="H4909" s="2">
        <v>3</v>
      </c>
      <c r="I4909" s="2">
        <v>6</v>
      </c>
      <c r="J4909" s="2">
        <v>10</v>
      </c>
      <c r="K4909" s="2">
        <v>3</v>
      </c>
      <c r="L4909" s="3">
        <v>300936.71999999997</v>
      </c>
      <c r="M4909" s="2" t="s">
        <v>17383</v>
      </c>
      <c r="N4909" s="4" t="s">
        <v>21</v>
      </c>
    </row>
    <row r="4910" spans="1:14" x14ac:dyDescent="0.25">
      <c r="A4910" s="1" t="s">
        <v>361</v>
      </c>
      <c r="B4910" s="2" t="s">
        <v>76</v>
      </c>
      <c r="C4910" s="2" t="s">
        <v>77</v>
      </c>
      <c r="D4910" s="2" t="s">
        <v>78</v>
      </c>
      <c r="E4910" s="2" t="s">
        <v>4284</v>
      </c>
      <c r="F4910" s="2">
        <v>31211703</v>
      </c>
      <c r="G4910" s="2" t="s">
        <v>17856</v>
      </c>
      <c r="H4910" s="2">
        <v>3</v>
      </c>
      <c r="I4910" s="2">
        <v>6</v>
      </c>
      <c r="J4910" s="2">
        <v>10</v>
      </c>
      <c r="K4910" s="2">
        <v>6</v>
      </c>
      <c r="L4910" s="3">
        <v>252241.91999999998</v>
      </c>
      <c r="M4910" s="2" t="s">
        <v>17383</v>
      </c>
      <c r="N4910" s="4" t="s">
        <v>21</v>
      </c>
    </row>
    <row r="4911" spans="1:14" x14ac:dyDescent="0.25">
      <c r="A4911" s="1" t="s">
        <v>361</v>
      </c>
      <c r="B4911" s="2" t="s">
        <v>76</v>
      </c>
      <c r="C4911" s="2" t="s">
        <v>77</v>
      </c>
      <c r="D4911" s="2" t="s">
        <v>78</v>
      </c>
      <c r="E4911" s="2" t="s">
        <v>4285</v>
      </c>
      <c r="F4911" s="2">
        <v>31211500</v>
      </c>
      <c r="G4911" s="2" t="s">
        <v>17856</v>
      </c>
      <c r="H4911" s="2">
        <v>3</v>
      </c>
      <c r="I4911" s="2">
        <v>6</v>
      </c>
      <c r="J4911" s="2">
        <v>10</v>
      </c>
      <c r="K4911" s="2">
        <v>5</v>
      </c>
      <c r="L4911" s="3">
        <v>1466544.1</v>
      </c>
      <c r="M4911" s="2" t="s">
        <v>19159</v>
      </c>
      <c r="N4911" s="4" t="s">
        <v>21</v>
      </c>
    </row>
    <row r="4912" spans="1:14" x14ac:dyDescent="0.25">
      <c r="A4912" s="1" t="s">
        <v>361</v>
      </c>
      <c r="B4912" s="2" t="s">
        <v>76</v>
      </c>
      <c r="C4912" s="2" t="s">
        <v>77</v>
      </c>
      <c r="D4912" s="2" t="s">
        <v>78</v>
      </c>
      <c r="E4912" s="2" t="s">
        <v>4286</v>
      </c>
      <c r="F4912" s="2">
        <v>31211500</v>
      </c>
      <c r="G4912" s="2" t="s">
        <v>17856</v>
      </c>
      <c r="H4912" s="2">
        <v>3</v>
      </c>
      <c r="I4912" s="2">
        <v>6</v>
      </c>
      <c r="J4912" s="2">
        <v>10</v>
      </c>
      <c r="K4912" s="2">
        <v>20</v>
      </c>
      <c r="L4912" s="3">
        <v>3480107.4</v>
      </c>
      <c r="M4912" s="2" t="s">
        <v>19159</v>
      </c>
      <c r="N4912" s="4" t="s">
        <v>21</v>
      </c>
    </row>
    <row r="4913" spans="1:14" x14ac:dyDescent="0.25">
      <c r="A4913" s="1" t="s">
        <v>361</v>
      </c>
      <c r="B4913" s="2" t="s">
        <v>76</v>
      </c>
      <c r="C4913" s="2" t="s">
        <v>77</v>
      </c>
      <c r="D4913" s="2" t="s">
        <v>78</v>
      </c>
      <c r="E4913" s="2" t="s">
        <v>4287</v>
      </c>
      <c r="F4913" s="2">
        <v>31211500</v>
      </c>
      <c r="G4913" s="2" t="s">
        <v>17856</v>
      </c>
      <c r="H4913" s="2">
        <v>3</v>
      </c>
      <c r="I4913" s="2">
        <v>6</v>
      </c>
      <c r="J4913" s="2">
        <v>10</v>
      </c>
      <c r="K4913" s="2">
        <v>10</v>
      </c>
      <c r="L4913" s="3">
        <v>3359667.5</v>
      </c>
      <c r="M4913" s="2" t="s">
        <v>19159</v>
      </c>
      <c r="N4913" s="4" t="s">
        <v>21</v>
      </c>
    </row>
    <row r="4914" spans="1:14" x14ac:dyDescent="0.25">
      <c r="A4914" s="1" t="s">
        <v>361</v>
      </c>
      <c r="B4914" s="2" t="s">
        <v>76</v>
      </c>
      <c r="C4914" s="2" t="s">
        <v>77</v>
      </c>
      <c r="D4914" s="2" t="s">
        <v>78</v>
      </c>
      <c r="E4914" s="2" t="s">
        <v>4288</v>
      </c>
      <c r="F4914" s="2">
        <v>31211500</v>
      </c>
      <c r="G4914" s="2" t="s">
        <v>17856</v>
      </c>
      <c r="H4914" s="2">
        <v>3</v>
      </c>
      <c r="I4914" s="2">
        <v>6</v>
      </c>
      <c r="J4914" s="2">
        <v>10</v>
      </c>
      <c r="K4914" s="2">
        <v>5</v>
      </c>
      <c r="L4914" s="3">
        <v>1562963.85</v>
      </c>
      <c r="M4914" s="2" t="s">
        <v>19159</v>
      </c>
      <c r="N4914" s="4" t="s">
        <v>21</v>
      </c>
    </row>
    <row r="4915" spans="1:14" x14ac:dyDescent="0.25">
      <c r="A4915" s="1" t="s">
        <v>361</v>
      </c>
      <c r="B4915" s="2" t="s">
        <v>76</v>
      </c>
      <c r="C4915" s="2" t="s">
        <v>77</v>
      </c>
      <c r="D4915" s="2" t="s">
        <v>78</v>
      </c>
      <c r="E4915" s="2" t="s">
        <v>4289</v>
      </c>
      <c r="F4915" s="2">
        <v>31211500</v>
      </c>
      <c r="G4915" s="2" t="s">
        <v>17856</v>
      </c>
      <c r="H4915" s="2">
        <v>3</v>
      </c>
      <c r="I4915" s="2">
        <v>6</v>
      </c>
      <c r="J4915" s="2">
        <v>10</v>
      </c>
      <c r="K4915" s="2">
        <v>5</v>
      </c>
      <c r="L4915" s="3">
        <v>1677477.55</v>
      </c>
      <c r="M4915" s="2" t="s">
        <v>19159</v>
      </c>
      <c r="N4915" s="4" t="s">
        <v>21</v>
      </c>
    </row>
    <row r="4916" spans="1:14" x14ac:dyDescent="0.25">
      <c r="A4916" s="1" t="s">
        <v>361</v>
      </c>
      <c r="B4916" s="2" t="s">
        <v>76</v>
      </c>
      <c r="C4916" s="2" t="s">
        <v>77</v>
      </c>
      <c r="D4916" s="2" t="s">
        <v>78</v>
      </c>
      <c r="E4916" s="2" t="s">
        <v>4290</v>
      </c>
      <c r="F4916" s="2">
        <v>31211500</v>
      </c>
      <c r="G4916" s="2" t="s">
        <v>17856</v>
      </c>
      <c r="H4916" s="2">
        <v>3</v>
      </c>
      <c r="I4916" s="2">
        <v>6</v>
      </c>
      <c r="J4916" s="2">
        <v>10</v>
      </c>
      <c r="K4916" s="2">
        <v>3</v>
      </c>
      <c r="L4916" s="3">
        <v>1006486.53</v>
      </c>
      <c r="M4916" s="2" t="s">
        <v>19159</v>
      </c>
      <c r="N4916" s="4" t="s">
        <v>21</v>
      </c>
    </row>
    <row r="4917" spans="1:14" x14ac:dyDescent="0.25">
      <c r="A4917" s="1" t="s">
        <v>361</v>
      </c>
      <c r="B4917" s="2" t="s">
        <v>76</v>
      </c>
      <c r="C4917" s="2" t="s">
        <v>77</v>
      </c>
      <c r="D4917" s="2" t="s">
        <v>78</v>
      </c>
      <c r="E4917" s="2" t="s">
        <v>4291</v>
      </c>
      <c r="F4917" s="2">
        <v>31211500</v>
      </c>
      <c r="G4917" s="2" t="s">
        <v>17856</v>
      </c>
      <c r="H4917" s="2">
        <v>3</v>
      </c>
      <c r="I4917" s="2">
        <v>6</v>
      </c>
      <c r="J4917" s="2">
        <v>10</v>
      </c>
      <c r="K4917" s="2">
        <v>20</v>
      </c>
      <c r="L4917" s="3">
        <v>842115.40000000014</v>
      </c>
      <c r="M4917" s="2" t="s">
        <v>17383</v>
      </c>
      <c r="N4917" s="4" t="s">
        <v>21</v>
      </c>
    </row>
    <row r="4918" spans="1:14" x14ac:dyDescent="0.25">
      <c r="A4918" s="1" t="s">
        <v>361</v>
      </c>
      <c r="B4918" s="2" t="s">
        <v>76</v>
      </c>
      <c r="C4918" s="2" t="s">
        <v>77</v>
      </c>
      <c r="D4918" s="2" t="s">
        <v>78</v>
      </c>
      <c r="E4918" s="2" t="s">
        <v>4292</v>
      </c>
      <c r="F4918" s="2">
        <v>31211500</v>
      </c>
      <c r="G4918" s="2" t="s">
        <v>17856</v>
      </c>
      <c r="H4918" s="2">
        <v>3</v>
      </c>
      <c r="I4918" s="2">
        <v>6</v>
      </c>
      <c r="J4918" s="2">
        <v>10</v>
      </c>
      <c r="K4918" s="2">
        <v>4</v>
      </c>
      <c r="L4918" s="3">
        <v>234253.88</v>
      </c>
      <c r="M4918" s="2" t="s">
        <v>17383</v>
      </c>
      <c r="N4918" s="4" t="s">
        <v>21</v>
      </c>
    </row>
    <row r="4919" spans="1:14" x14ac:dyDescent="0.25">
      <c r="A4919" s="1" t="s">
        <v>361</v>
      </c>
      <c r="B4919" s="2" t="s">
        <v>76</v>
      </c>
      <c r="C4919" s="2" t="s">
        <v>77</v>
      </c>
      <c r="D4919" s="2" t="s">
        <v>78</v>
      </c>
      <c r="E4919" s="2" t="s">
        <v>4293</v>
      </c>
      <c r="F4919" s="2">
        <v>31211500</v>
      </c>
      <c r="G4919" s="2" t="s">
        <v>17856</v>
      </c>
      <c r="H4919" s="2">
        <v>3</v>
      </c>
      <c r="I4919" s="2">
        <v>6</v>
      </c>
      <c r="J4919" s="2">
        <v>10</v>
      </c>
      <c r="K4919" s="2">
        <v>2</v>
      </c>
      <c r="L4919" s="3">
        <v>117126.94</v>
      </c>
      <c r="M4919" s="2" t="s">
        <v>17383</v>
      </c>
      <c r="N4919" s="4" t="s">
        <v>21</v>
      </c>
    </row>
    <row r="4920" spans="1:14" x14ac:dyDescent="0.25">
      <c r="A4920" s="1" t="s">
        <v>361</v>
      </c>
      <c r="B4920" s="2" t="s">
        <v>76</v>
      </c>
      <c r="C4920" s="2" t="s">
        <v>83</v>
      </c>
      <c r="D4920" s="2" t="s">
        <v>84</v>
      </c>
      <c r="E4920" s="2" t="s">
        <v>4294</v>
      </c>
      <c r="F4920" s="2">
        <v>31201600</v>
      </c>
      <c r="G4920" s="2" t="s">
        <v>17856</v>
      </c>
      <c r="H4920" s="2">
        <v>3</v>
      </c>
      <c r="I4920" s="2">
        <v>6</v>
      </c>
      <c r="J4920" s="2">
        <v>10</v>
      </c>
      <c r="K4920" s="2">
        <v>2</v>
      </c>
      <c r="L4920" s="3">
        <v>77264.320000000007</v>
      </c>
      <c r="M4920" s="2" t="s">
        <v>17383</v>
      </c>
      <c r="N4920" s="4" t="s">
        <v>21</v>
      </c>
    </row>
    <row r="4921" spans="1:14" x14ac:dyDescent="0.25">
      <c r="A4921" s="1" t="s">
        <v>361</v>
      </c>
      <c r="B4921" s="2" t="s">
        <v>76</v>
      </c>
      <c r="C4921" s="2" t="s">
        <v>83</v>
      </c>
      <c r="D4921" s="2" t="s">
        <v>84</v>
      </c>
      <c r="E4921" s="2" t="s">
        <v>4295</v>
      </c>
      <c r="F4921" s="2">
        <v>31211704</v>
      </c>
      <c r="G4921" s="2" t="s">
        <v>17856</v>
      </c>
      <c r="H4921" s="2">
        <v>3</v>
      </c>
      <c r="I4921" s="2">
        <v>6</v>
      </c>
      <c r="J4921" s="2">
        <v>10</v>
      </c>
      <c r="K4921" s="2">
        <v>10</v>
      </c>
      <c r="L4921" s="3">
        <v>549601.5</v>
      </c>
      <c r="M4921" s="2" t="s">
        <v>17383</v>
      </c>
      <c r="N4921" s="4" t="s">
        <v>21</v>
      </c>
    </row>
    <row r="4922" spans="1:14" x14ac:dyDescent="0.25">
      <c r="A4922" s="1" t="s">
        <v>361</v>
      </c>
      <c r="B4922" s="2" t="s">
        <v>86</v>
      </c>
      <c r="C4922" s="2" t="s">
        <v>87</v>
      </c>
      <c r="D4922" s="2" t="s">
        <v>88</v>
      </c>
      <c r="E4922" s="2" t="s">
        <v>4296</v>
      </c>
      <c r="F4922" s="2">
        <v>39121728</v>
      </c>
      <c r="G4922" s="2" t="s">
        <v>17856</v>
      </c>
      <c r="H4922" s="2">
        <v>3</v>
      </c>
      <c r="I4922" s="2">
        <v>6</v>
      </c>
      <c r="J4922" s="2">
        <v>10</v>
      </c>
      <c r="K4922" s="2">
        <v>15</v>
      </c>
      <c r="L4922" s="3">
        <v>314088.59999999998</v>
      </c>
      <c r="M4922" s="2" t="s">
        <v>0</v>
      </c>
      <c r="N4922" s="4" t="s">
        <v>21</v>
      </c>
    </row>
    <row r="4923" spans="1:14" x14ac:dyDescent="0.25">
      <c r="A4923" s="1" t="s">
        <v>361</v>
      </c>
      <c r="B4923" s="2" t="s">
        <v>86</v>
      </c>
      <c r="C4923" s="2" t="s">
        <v>93</v>
      </c>
      <c r="D4923" s="2" t="s">
        <v>94</v>
      </c>
      <c r="E4923" s="2" t="s">
        <v>4297</v>
      </c>
      <c r="F4923" s="2">
        <v>30161600</v>
      </c>
      <c r="G4923" s="2" t="s">
        <v>17856</v>
      </c>
      <c r="H4923" s="2">
        <v>3</v>
      </c>
      <c r="I4923" s="2">
        <v>6</v>
      </c>
      <c r="J4923" s="2">
        <v>10</v>
      </c>
      <c r="K4923" s="2">
        <v>210</v>
      </c>
      <c r="L4923" s="3">
        <v>7244850.9000000004</v>
      </c>
      <c r="M4923" s="2" t="s">
        <v>17390</v>
      </c>
      <c r="N4923" s="4" t="s">
        <v>21</v>
      </c>
    </row>
    <row r="4924" spans="1:14" x14ac:dyDescent="0.25">
      <c r="A4924" s="1" t="s">
        <v>361</v>
      </c>
      <c r="B4924" s="2" t="s">
        <v>86</v>
      </c>
      <c r="C4924" s="2" t="s">
        <v>93</v>
      </c>
      <c r="D4924" s="2" t="s">
        <v>94</v>
      </c>
      <c r="E4924" s="2" t="s">
        <v>4298</v>
      </c>
      <c r="F4924" s="2">
        <v>30161600</v>
      </c>
      <c r="G4924" s="2" t="s">
        <v>17856</v>
      </c>
      <c r="H4924" s="2">
        <v>3</v>
      </c>
      <c r="I4924" s="2">
        <v>6</v>
      </c>
      <c r="J4924" s="2">
        <v>10</v>
      </c>
      <c r="K4924" s="2">
        <v>30</v>
      </c>
      <c r="L4924" s="3">
        <v>139694.1</v>
      </c>
      <c r="M4924" s="2" t="s">
        <v>0</v>
      </c>
      <c r="N4924" s="4" t="s">
        <v>21</v>
      </c>
    </row>
    <row r="4925" spans="1:14" x14ac:dyDescent="0.25">
      <c r="A4925" s="1" t="s">
        <v>361</v>
      </c>
      <c r="B4925" s="2" t="s">
        <v>86</v>
      </c>
      <c r="C4925" s="2" t="s">
        <v>93</v>
      </c>
      <c r="D4925" s="2" t="s">
        <v>94</v>
      </c>
      <c r="E4925" s="2" t="s">
        <v>4299</v>
      </c>
      <c r="F4925" s="2">
        <v>30161600</v>
      </c>
      <c r="G4925" s="2" t="s">
        <v>17856</v>
      </c>
      <c r="H4925" s="2">
        <v>3</v>
      </c>
      <c r="I4925" s="2">
        <v>6</v>
      </c>
      <c r="J4925" s="2">
        <v>10</v>
      </c>
      <c r="K4925" s="2">
        <v>6</v>
      </c>
      <c r="L4925" s="3">
        <v>2934.54</v>
      </c>
      <c r="M4925" s="2" t="s">
        <v>0</v>
      </c>
      <c r="N4925" s="4" t="s">
        <v>21</v>
      </c>
    </row>
    <row r="4926" spans="1:14" x14ac:dyDescent="0.25">
      <c r="A4926" s="1" t="s">
        <v>361</v>
      </c>
      <c r="B4926" s="2" t="s">
        <v>1851</v>
      </c>
      <c r="C4926" s="2" t="s">
        <v>1895</v>
      </c>
      <c r="D4926" s="2" t="s">
        <v>17946</v>
      </c>
      <c r="E4926" s="2" t="s">
        <v>4300</v>
      </c>
      <c r="F4926" s="2">
        <v>11101502</v>
      </c>
      <c r="G4926" s="2" t="s">
        <v>17856</v>
      </c>
      <c r="H4926" s="2">
        <v>3</v>
      </c>
      <c r="I4926" s="2">
        <v>6</v>
      </c>
      <c r="J4926" s="2">
        <v>10</v>
      </c>
      <c r="K4926" s="2">
        <v>30</v>
      </c>
      <c r="L4926" s="3">
        <v>38448.9</v>
      </c>
      <c r="M4926" s="2" t="s">
        <v>0</v>
      </c>
      <c r="N4926" s="4" t="s">
        <v>21</v>
      </c>
    </row>
    <row r="4927" spans="1:14" x14ac:dyDescent="0.25">
      <c r="A4927" s="1" t="s">
        <v>361</v>
      </c>
      <c r="B4927" s="2" t="s">
        <v>1851</v>
      </c>
      <c r="C4927" s="2" t="s">
        <v>1895</v>
      </c>
      <c r="D4927" s="2" t="s">
        <v>17946</v>
      </c>
      <c r="E4927" s="2" t="s">
        <v>4301</v>
      </c>
      <c r="F4927" s="2">
        <v>11101502</v>
      </c>
      <c r="G4927" s="2" t="s">
        <v>17856</v>
      </c>
      <c r="H4927" s="2">
        <v>3</v>
      </c>
      <c r="I4927" s="2">
        <v>6</v>
      </c>
      <c r="J4927" s="2">
        <v>10</v>
      </c>
      <c r="K4927" s="2">
        <v>40</v>
      </c>
      <c r="L4927" s="3">
        <v>42840</v>
      </c>
      <c r="M4927" s="2" t="s">
        <v>0</v>
      </c>
      <c r="N4927" s="4" t="s">
        <v>21</v>
      </c>
    </row>
    <row r="4928" spans="1:14" x14ac:dyDescent="0.25">
      <c r="A4928" s="1" t="s">
        <v>361</v>
      </c>
      <c r="B4928" s="2" t="s">
        <v>103</v>
      </c>
      <c r="C4928" s="2" t="s">
        <v>104</v>
      </c>
      <c r="D4928" s="2" t="s">
        <v>105</v>
      </c>
      <c r="E4928" s="2" t="s">
        <v>4302</v>
      </c>
      <c r="F4928" s="2">
        <v>31211904</v>
      </c>
      <c r="G4928" s="2" t="s">
        <v>17856</v>
      </c>
      <c r="H4928" s="2">
        <v>3</v>
      </c>
      <c r="I4928" s="2">
        <v>6</v>
      </c>
      <c r="J4928" s="2">
        <v>10</v>
      </c>
      <c r="K4928" s="2">
        <v>35</v>
      </c>
      <c r="L4928" s="3">
        <v>320413.45</v>
      </c>
      <c r="M4928" s="2" t="s">
        <v>0</v>
      </c>
      <c r="N4928" s="4" t="s">
        <v>21</v>
      </c>
    </row>
    <row r="4929" spans="1:14" x14ac:dyDescent="0.25">
      <c r="A4929" s="1" t="s">
        <v>361</v>
      </c>
      <c r="B4929" s="2" t="s">
        <v>103</v>
      </c>
      <c r="C4929" s="2" t="s">
        <v>104</v>
      </c>
      <c r="D4929" s="2" t="s">
        <v>105</v>
      </c>
      <c r="E4929" s="2" t="s">
        <v>4303</v>
      </c>
      <c r="F4929" s="2">
        <v>31211904</v>
      </c>
      <c r="G4929" s="2" t="s">
        <v>17856</v>
      </c>
      <c r="H4929" s="2">
        <v>3</v>
      </c>
      <c r="I4929" s="2">
        <v>6</v>
      </c>
      <c r="J4929" s="2">
        <v>10</v>
      </c>
      <c r="K4929" s="2">
        <v>37</v>
      </c>
      <c r="L4929" s="3">
        <v>368707.22</v>
      </c>
      <c r="M4929" s="2" t="s">
        <v>0</v>
      </c>
      <c r="N4929" s="4" t="s">
        <v>21</v>
      </c>
    </row>
    <row r="4930" spans="1:14" x14ac:dyDescent="0.25">
      <c r="A4930" s="1" t="s">
        <v>361</v>
      </c>
      <c r="B4930" s="2" t="s">
        <v>103</v>
      </c>
      <c r="C4930" s="2" t="s">
        <v>104</v>
      </c>
      <c r="D4930" s="2" t="s">
        <v>105</v>
      </c>
      <c r="E4930" s="2" t="s">
        <v>4304</v>
      </c>
      <c r="F4930" s="2">
        <v>11161807</v>
      </c>
      <c r="G4930" s="2" t="s">
        <v>17856</v>
      </c>
      <c r="H4930" s="2">
        <v>3</v>
      </c>
      <c r="I4930" s="2">
        <v>6</v>
      </c>
      <c r="J4930" s="2">
        <v>10</v>
      </c>
      <c r="K4930" s="2">
        <v>30</v>
      </c>
      <c r="L4930" s="3">
        <v>199634.4</v>
      </c>
      <c r="M4930" s="2" t="s">
        <v>0</v>
      </c>
      <c r="N4930" s="4" t="s">
        <v>21</v>
      </c>
    </row>
    <row r="4931" spans="1:14" x14ac:dyDescent="0.25">
      <c r="A4931" s="1" t="s">
        <v>361</v>
      </c>
      <c r="B4931" s="2" t="s">
        <v>103</v>
      </c>
      <c r="C4931" s="2" t="s">
        <v>104</v>
      </c>
      <c r="D4931" s="2" t="s">
        <v>105</v>
      </c>
      <c r="E4931" s="2" t="s">
        <v>4305</v>
      </c>
      <c r="F4931" s="2">
        <v>11161807</v>
      </c>
      <c r="G4931" s="2" t="s">
        <v>17856</v>
      </c>
      <c r="H4931" s="2">
        <v>3</v>
      </c>
      <c r="I4931" s="2">
        <v>6</v>
      </c>
      <c r="J4931" s="2">
        <v>10</v>
      </c>
      <c r="K4931" s="2">
        <v>50</v>
      </c>
      <c r="L4931" s="3">
        <v>446368.99999999994</v>
      </c>
      <c r="M4931" s="2" t="s">
        <v>0</v>
      </c>
      <c r="N4931" s="4" t="s">
        <v>21</v>
      </c>
    </row>
    <row r="4932" spans="1:14" x14ac:dyDescent="0.25">
      <c r="A4932" s="1" t="s">
        <v>361</v>
      </c>
      <c r="B4932" s="2" t="s">
        <v>2048</v>
      </c>
      <c r="C4932" s="2" t="s">
        <v>2048</v>
      </c>
      <c r="D4932" s="2" t="s">
        <v>17948</v>
      </c>
      <c r="E4932" s="2" t="s">
        <v>4306</v>
      </c>
      <c r="F4932" s="2">
        <v>31162300</v>
      </c>
      <c r="G4932" s="2" t="s">
        <v>17856</v>
      </c>
      <c r="H4932" s="2">
        <v>3</v>
      </c>
      <c r="I4932" s="2">
        <v>6</v>
      </c>
      <c r="J4932" s="2">
        <v>10</v>
      </c>
      <c r="K4932" s="2">
        <v>100</v>
      </c>
      <c r="L4932" s="3">
        <v>256326.00000000003</v>
      </c>
      <c r="M4932" s="2" t="s">
        <v>0</v>
      </c>
      <c r="N4932" s="4" t="s">
        <v>21</v>
      </c>
    </row>
    <row r="4933" spans="1:14" x14ac:dyDescent="0.25">
      <c r="A4933" s="1" t="s">
        <v>361</v>
      </c>
      <c r="B4933" s="2" t="s">
        <v>2048</v>
      </c>
      <c r="C4933" s="2" t="s">
        <v>2048</v>
      </c>
      <c r="D4933" s="2" t="s">
        <v>17948</v>
      </c>
      <c r="E4933" s="2" t="s">
        <v>4307</v>
      </c>
      <c r="F4933" s="2">
        <v>31162300</v>
      </c>
      <c r="G4933" s="2" t="s">
        <v>17856</v>
      </c>
      <c r="H4933" s="2">
        <v>3</v>
      </c>
      <c r="I4933" s="2">
        <v>6</v>
      </c>
      <c r="J4933" s="2">
        <v>10</v>
      </c>
      <c r="K4933" s="2">
        <v>250</v>
      </c>
      <c r="L4933" s="3">
        <v>900830</v>
      </c>
      <c r="M4933" s="2" t="s">
        <v>0</v>
      </c>
      <c r="N4933" s="4" t="s">
        <v>21</v>
      </c>
    </row>
    <row r="4934" spans="1:14" x14ac:dyDescent="0.25">
      <c r="A4934" s="1" t="s">
        <v>361</v>
      </c>
      <c r="B4934" s="2" t="s">
        <v>2048</v>
      </c>
      <c r="C4934" s="2" t="s">
        <v>2048</v>
      </c>
      <c r="D4934" s="2" t="s">
        <v>17948</v>
      </c>
      <c r="E4934" s="2" t="s">
        <v>4308</v>
      </c>
      <c r="F4934" s="2">
        <v>40171600</v>
      </c>
      <c r="G4934" s="2" t="s">
        <v>17856</v>
      </c>
      <c r="H4934" s="2">
        <v>3</v>
      </c>
      <c r="I4934" s="2">
        <v>6</v>
      </c>
      <c r="J4934" s="2">
        <v>10</v>
      </c>
      <c r="K4934" s="2">
        <v>3</v>
      </c>
      <c r="L4934" s="3">
        <v>1053382.05</v>
      </c>
      <c r="M4934" s="2" t="s">
        <v>0</v>
      </c>
      <c r="N4934" s="4" t="s">
        <v>21</v>
      </c>
    </row>
    <row r="4935" spans="1:14" x14ac:dyDescent="0.25">
      <c r="A4935" s="1" t="s">
        <v>361</v>
      </c>
      <c r="B4935" s="2" t="s">
        <v>2048</v>
      </c>
      <c r="C4935" s="2" t="s">
        <v>2048</v>
      </c>
      <c r="D4935" s="2" t="s">
        <v>17948</v>
      </c>
      <c r="E4935" s="2" t="s">
        <v>4309</v>
      </c>
      <c r="F4935" s="2">
        <v>40171600</v>
      </c>
      <c r="G4935" s="2" t="s">
        <v>17856</v>
      </c>
      <c r="H4935" s="2">
        <v>3</v>
      </c>
      <c r="I4935" s="2">
        <v>6</v>
      </c>
      <c r="J4935" s="2">
        <v>10</v>
      </c>
      <c r="K4935" s="2">
        <v>3</v>
      </c>
      <c r="L4935" s="3">
        <v>534675.32999999996</v>
      </c>
      <c r="M4935" s="2" t="s">
        <v>0</v>
      </c>
      <c r="N4935" s="4" t="s">
        <v>21</v>
      </c>
    </row>
    <row r="4936" spans="1:14" x14ac:dyDescent="0.25">
      <c r="A4936" s="1" t="s">
        <v>361</v>
      </c>
      <c r="B4936" s="2" t="s">
        <v>2048</v>
      </c>
      <c r="C4936" s="2" t="s">
        <v>2048</v>
      </c>
      <c r="D4936" s="2" t="s">
        <v>17948</v>
      </c>
      <c r="E4936" s="2" t="s">
        <v>4310</v>
      </c>
      <c r="F4936" s="2">
        <v>31162300</v>
      </c>
      <c r="G4936" s="2" t="s">
        <v>17856</v>
      </c>
      <c r="H4936" s="2">
        <v>3</v>
      </c>
      <c r="I4936" s="2">
        <v>6</v>
      </c>
      <c r="J4936" s="2">
        <v>10</v>
      </c>
      <c r="K4936" s="2">
        <v>250</v>
      </c>
      <c r="L4936" s="3">
        <v>957652.5</v>
      </c>
      <c r="M4936" s="2" t="s">
        <v>0</v>
      </c>
      <c r="N4936" s="4" t="s">
        <v>21</v>
      </c>
    </row>
    <row r="4937" spans="1:14" x14ac:dyDescent="0.25">
      <c r="A4937" s="1" t="s">
        <v>361</v>
      </c>
      <c r="B4937" s="2" t="s">
        <v>113</v>
      </c>
      <c r="C4937" s="2" t="s">
        <v>113</v>
      </c>
      <c r="D4937" s="2" t="s">
        <v>114</v>
      </c>
      <c r="E4937" s="2" t="s">
        <v>4311</v>
      </c>
      <c r="F4937" s="2">
        <v>46171500</v>
      </c>
      <c r="G4937" s="2" t="s">
        <v>17856</v>
      </c>
      <c r="H4937" s="2">
        <v>3</v>
      </c>
      <c r="I4937" s="2">
        <v>6</v>
      </c>
      <c r="J4937" s="2">
        <v>10</v>
      </c>
      <c r="K4937" s="2">
        <v>14</v>
      </c>
      <c r="L4937" s="3">
        <v>490853.58</v>
      </c>
      <c r="M4937" s="2" t="s">
        <v>0</v>
      </c>
      <c r="N4937" s="4" t="s">
        <v>21</v>
      </c>
    </row>
    <row r="4938" spans="1:14" x14ac:dyDescent="0.25">
      <c r="A4938" s="1" t="s">
        <v>361</v>
      </c>
      <c r="B4938" s="2" t="s">
        <v>113</v>
      </c>
      <c r="C4938" s="2" t="s">
        <v>113</v>
      </c>
      <c r="D4938" s="2" t="s">
        <v>114</v>
      </c>
      <c r="E4938" s="2" t="s">
        <v>4312</v>
      </c>
      <c r="F4938" s="2">
        <v>31162104</v>
      </c>
      <c r="G4938" s="2" t="s">
        <v>17856</v>
      </c>
      <c r="H4938" s="2">
        <v>3</v>
      </c>
      <c r="I4938" s="2">
        <v>6</v>
      </c>
      <c r="J4938" s="2">
        <v>10</v>
      </c>
      <c r="K4938" s="2">
        <v>50</v>
      </c>
      <c r="L4938" s="3">
        <v>6485.5</v>
      </c>
      <c r="M4938" s="2" t="s">
        <v>0</v>
      </c>
      <c r="N4938" s="4" t="s">
        <v>21</v>
      </c>
    </row>
    <row r="4939" spans="1:14" x14ac:dyDescent="0.25">
      <c r="A4939" s="1" t="s">
        <v>361</v>
      </c>
      <c r="B4939" s="2" t="s">
        <v>113</v>
      </c>
      <c r="C4939" s="2" t="s">
        <v>113</v>
      </c>
      <c r="D4939" s="2" t="s">
        <v>114</v>
      </c>
      <c r="E4939" s="2" t="s">
        <v>4313</v>
      </c>
      <c r="F4939" s="2">
        <v>31162104</v>
      </c>
      <c r="G4939" s="2" t="s">
        <v>17856</v>
      </c>
      <c r="H4939" s="2">
        <v>3</v>
      </c>
      <c r="I4939" s="2">
        <v>6</v>
      </c>
      <c r="J4939" s="2">
        <v>10</v>
      </c>
      <c r="K4939" s="2">
        <v>50</v>
      </c>
      <c r="L4939" s="3">
        <v>33082</v>
      </c>
      <c r="M4939" s="2" t="s">
        <v>0</v>
      </c>
      <c r="N4939" s="4" t="s">
        <v>21</v>
      </c>
    </row>
    <row r="4940" spans="1:14" x14ac:dyDescent="0.25">
      <c r="A4940" s="1" t="s">
        <v>361</v>
      </c>
      <c r="B4940" s="2" t="s">
        <v>113</v>
      </c>
      <c r="C4940" s="2" t="s">
        <v>113</v>
      </c>
      <c r="D4940" s="2" t="s">
        <v>114</v>
      </c>
      <c r="E4940" s="2" t="s">
        <v>4314</v>
      </c>
      <c r="F4940" s="2">
        <v>31161500</v>
      </c>
      <c r="G4940" s="2" t="s">
        <v>17856</v>
      </c>
      <c r="H4940" s="2">
        <v>3</v>
      </c>
      <c r="I4940" s="2">
        <v>6</v>
      </c>
      <c r="J4940" s="2">
        <v>10</v>
      </c>
      <c r="K4940" s="2">
        <v>5000</v>
      </c>
      <c r="L4940" s="3">
        <v>255850</v>
      </c>
      <c r="M4940" s="2" t="s">
        <v>0</v>
      </c>
      <c r="N4940" s="4" t="s">
        <v>21</v>
      </c>
    </row>
    <row r="4941" spans="1:14" x14ac:dyDescent="0.25">
      <c r="A4941" s="1" t="s">
        <v>361</v>
      </c>
      <c r="B4941" s="2" t="s">
        <v>378</v>
      </c>
      <c r="C4941" s="2" t="s">
        <v>2488</v>
      </c>
      <c r="D4941" s="2" t="s">
        <v>17955</v>
      </c>
      <c r="E4941" s="2" t="s">
        <v>4315</v>
      </c>
      <c r="F4941" s="2">
        <v>26121600</v>
      </c>
      <c r="G4941" s="2" t="s">
        <v>17856</v>
      </c>
      <c r="H4941" s="2">
        <v>3</v>
      </c>
      <c r="I4941" s="2">
        <v>6</v>
      </c>
      <c r="J4941" s="2">
        <v>10</v>
      </c>
      <c r="K4941" s="2">
        <v>80</v>
      </c>
      <c r="L4941" s="3">
        <v>844043.2</v>
      </c>
      <c r="M4941" s="2" t="s">
        <v>0</v>
      </c>
      <c r="N4941" s="4" t="s">
        <v>21</v>
      </c>
    </row>
    <row r="4942" spans="1:14" x14ac:dyDescent="0.25">
      <c r="A4942" s="1" t="s">
        <v>361</v>
      </c>
      <c r="B4942" s="2" t="s">
        <v>378</v>
      </c>
      <c r="C4942" s="2" t="s">
        <v>2488</v>
      </c>
      <c r="D4942" s="2" t="s">
        <v>17955</v>
      </c>
      <c r="E4942" s="2" t="s">
        <v>4316</v>
      </c>
      <c r="F4942" s="2">
        <v>26121600</v>
      </c>
      <c r="G4942" s="2" t="s">
        <v>17856</v>
      </c>
      <c r="H4942" s="2">
        <v>3</v>
      </c>
      <c r="I4942" s="2">
        <v>6</v>
      </c>
      <c r="J4942" s="2">
        <v>10</v>
      </c>
      <c r="K4942" s="2">
        <v>80</v>
      </c>
      <c r="L4942" s="3">
        <v>440204.79999999993</v>
      </c>
      <c r="M4942" s="2" t="s">
        <v>0</v>
      </c>
      <c r="N4942" s="4" t="s">
        <v>21</v>
      </c>
    </row>
    <row r="4943" spans="1:14" x14ac:dyDescent="0.25">
      <c r="A4943" s="1" t="s">
        <v>361</v>
      </c>
      <c r="B4943" s="2" t="s">
        <v>378</v>
      </c>
      <c r="C4943" s="2" t="s">
        <v>2488</v>
      </c>
      <c r="D4943" s="2" t="s">
        <v>17955</v>
      </c>
      <c r="E4943" s="2" t="s">
        <v>4317</v>
      </c>
      <c r="F4943" s="2">
        <v>26121600</v>
      </c>
      <c r="G4943" s="2" t="s">
        <v>17856</v>
      </c>
      <c r="H4943" s="2">
        <v>3</v>
      </c>
      <c r="I4943" s="2">
        <v>6</v>
      </c>
      <c r="J4943" s="2">
        <v>10</v>
      </c>
      <c r="K4943" s="2">
        <v>2</v>
      </c>
      <c r="L4943" s="3">
        <v>723938.88</v>
      </c>
      <c r="M4943" s="2" t="s">
        <v>0</v>
      </c>
      <c r="N4943" s="4" t="s">
        <v>21</v>
      </c>
    </row>
    <row r="4944" spans="1:14" x14ac:dyDescent="0.25">
      <c r="A4944" s="1" t="s">
        <v>361</v>
      </c>
      <c r="B4944" s="2" t="s">
        <v>378</v>
      </c>
      <c r="C4944" s="2" t="s">
        <v>2536</v>
      </c>
      <c r="D4944" s="2" t="s">
        <v>17956</v>
      </c>
      <c r="E4944" s="2" t="s">
        <v>4318</v>
      </c>
      <c r="F4944" s="2">
        <v>39111500</v>
      </c>
      <c r="G4944" s="2" t="s">
        <v>17856</v>
      </c>
      <c r="H4944" s="2">
        <v>3</v>
      </c>
      <c r="I4944" s="2">
        <v>6</v>
      </c>
      <c r="J4944" s="2">
        <v>10</v>
      </c>
      <c r="K4944" s="2">
        <v>10</v>
      </c>
      <c r="L4944" s="3">
        <v>174965.7</v>
      </c>
      <c r="M4944" s="2" t="s">
        <v>0</v>
      </c>
      <c r="N4944" s="4" t="s">
        <v>21</v>
      </c>
    </row>
    <row r="4945" spans="1:14" x14ac:dyDescent="0.25">
      <c r="A4945" s="1" t="s">
        <v>361</v>
      </c>
      <c r="B4945" s="2" t="s">
        <v>378</v>
      </c>
      <c r="C4945" s="2" t="s">
        <v>2536</v>
      </c>
      <c r="D4945" s="2" t="s">
        <v>17956</v>
      </c>
      <c r="E4945" s="2" t="s">
        <v>4319</v>
      </c>
      <c r="F4945" s="2">
        <v>39111500</v>
      </c>
      <c r="G4945" s="2" t="s">
        <v>17856</v>
      </c>
      <c r="H4945" s="2">
        <v>3</v>
      </c>
      <c r="I4945" s="2">
        <v>6</v>
      </c>
      <c r="J4945" s="2">
        <v>10</v>
      </c>
      <c r="K4945" s="2">
        <v>11</v>
      </c>
      <c r="L4945" s="3">
        <v>446382.09</v>
      </c>
      <c r="M4945" s="2" t="s">
        <v>0</v>
      </c>
      <c r="N4945" s="4" t="s">
        <v>21</v>
      </c>
    </row>
    <row r="4946" spans="1:14" x14ac:dyDescent="0.25">
      <c r="A4946" s="1" t="s">
        <v>361</v>
      </c>
      <c r="B4946" s="2" t="s">
        <v>378</v>
      </c>
      <c r="C4946" s="2" t="s">
        <v>2536</v>
      </c>
      <c r="D4946" s="2" t="s">
        <v>17956</v>
      </c>
      <c r="E4946" s="2" t="s">
        <v>4320</v>
      </c>
      <c r="F4946" s="2">
        <v>39111500</v>
      </c>
      <c r="G4946" s="2" t="s">
        <v>17856</v>
      </c>
      <c r="H4946" s="2">
        <v>3</v>
      </c>
      <c r="I4946" s="2">
        <v>6</v>
      </c>
      <c r="J4946" s="2">
        <v>10</v>
      </c>
      <c r="K4946" s="2">
        <v>21</v>
      </c>
      <c r="L4946" s="3">
        <v>2010445.5</v>
      </c>
      <c r="M4946" s="2" t="s">
        <v>0</v>
      </c>
      <c r="N4946" s="4" t="s">
        <v>21</v>
      </c>
    </row>
    <row r="4947" spans="1:14" x14ac:dyDescent="0.25">
      <c r="A4947" s="1" t="s">
        <v>361</v>
      </c>
      <c r="B4947" s="2" t="s">
        <v>378</v>
      </c>
      <c r="C4947" s="2" t="s">
        <v>2536</v>
      </c>
      <c r="D4947" s="2" t="s">
        <v>17956</v>
      </c>
      <c r="E4947" s="2" t="s">
        <v>4321</v>
      </c>
      <c r="F4947" s="2">
        <v>39111500</v>
      </c>
      <c r="G4947" s="2" t="s">
        <v>17856</v>
      </c>
      <c r="H4947" s="2">
        <v>3</v>
      </c>
      <c r="I4947" s="2">
        <v>6</v>
      </c>
      <c r="J4947" s="2">
        <v>10</v>
      </c>
      <c r="K4947" s="2">
        <v>6</v>
      </c>
      <c r="L4947" s="3">
        <v>1300943.7</v>
      </c>
      <c r="M4947" s="2" t="s">
        <v>0</v>
      </c>
      <c r="N4947" s="4" t="s">
        <v>21</v>
      </c>
    </row>
    <row r="4948" spans="1:14" x14ac:dyDescent="0.25">
      <c r="A4948" s="1" t="s">
        <v>361</v>
      </c>
      <c r="B4948" s="2" t="s">
        <v>378</v>
      </c>
      <c r="C4948" s="2" t="s">
        <v>2536</v>
      </c>
      <c r="D4948" s="2" t="s">
        <v>17956</v>
      </c>
      <c r="E4948" s="2" t="s">
        <v>4322</v>
      </c>
      <c r="F4948" s="2">
        <v>39111500</v>
      </c>
      <c r="G4948" s="2" t="s">
        <v>17856</v>
      </c>
      <c r="H4948" s="2">
        <v>3</v>
      </c>
      <c r="I4948" s="2">
        <v>6</v>
      </c>
      <c r="J4948" s="2">
        <v>10</v>
      </c>
      <c r="K4948" s="2">
        <v>6</v>
      </c>
      <c r="L4948" s="3">
        <v>2389322.46</v>
      </c>
      <c r="M4948" s="2" t="s">
        <v>0</v>
      </c>
      <c r="N4948" s="4" t="s">
        <v>21</v>
      </c>
    </row>
    <row r="4949" spans="1:14" x14ac:dyDescent="0.25">
      <c r="A4949" s="1" t="s">
        <v>361</v>
      </c>
      <c r="B4949" s="2" t="s">
        <v>529</v>
      </c>
      <c r="C4949" s="2" t="s">
        <v>530</v>
      </c>
      <c r="D4949" s="2" t="s">
        <v>17881</v>
      </c>
      <c r="E4949" s="2" t="s">
        <v>4323</v>
      </c>
      <c r="F4949" s="2">
        <v>47121607</v>
      </c>
      <c r="G4949" s="2" t="s">
        <v>496</v>
      </c>
      <c r="H4949" s="2">
        <v>3</v>
      </c>
      <c r="I4949" s="2">
        <v>6</v>
      </c>
      <c r="J4949" s="2">
        <v>10</v>
      </c>
      <c r="K4949" s="2">
        <v>1</v>
      </c>
      <c r="L4949" s="3">
        <v>236982.55</v>
      </c>
      <c r="M4949" s="2" t="s">
        <v>0</v>
      </c>
      <c r="N4949" s="4" t="s">
        <v>21</v>
      </c>
    </row>
    <row r="4950" spans="1:14" x14ac:dyDescent="0.25">
      <c r="A4950" s="1" t="s">
        <v>361</v>
      </c>
      <c r="B4950" s="2" t="s">
        <v>28</v>
      </c>
      <c r="C4950" s="2" t="s">
        <v>29</v>
      </c>
      <c r="D4950" s="2" t="s">
        <v>30</v>
      </c>
      <c r="E4950" s="2" t="s">
        <v>4324</v>
      </c>
      <c r="F4950" s="2">
        <v>47101514</v>
      </c>
      <c r="G4950" s="2" t="s">
        <v>490</v>
      </c>
      <c r="H4950" s="2">
        <v>3</v>
      </c>
      <c r="I4950" s="2">
        <v>3</v>
      </c>
      <c r="J4950" s="2">
        <v>10</v>
      </c>
      <c r="K4950" s="2">
        <v>1</v>
      </c>
      <c r="L4950" s="3">
        <v>10000000</v>
      </c>
      <c r="M4950" s="2" t="s">
        <v>0</v>
      </c>
      <c r="N4950" s="4" t="s">
        <v>21</v>
      </c>
    </row>
    <row r="4951" spans="1:14" x14ac:dyDescent="0.25">
      <c r="A4951" s="1" t="s">
        <v>361</v>
      </c>
      <c r="B4951" s="2" t="s">
        <v>28</v>
      </c>
      <c r="C4951" s="2" t="s">
        <v>29</v>
      </c>
      <c r="D4951" s="2" t="s">
        <v>30</v>
      </c>
      <c r="E4951" s="2" t="s">
        <v>4325</v>
      </c>
      <c r="F4951" s="2">
        <v>40101701</v>
      </c>
      <c r="G4951" s="2" t="s">
        <v>490</v>
      </c>
      <c r="H4951" s="2">
        <v>1</v>
      </c>
      <c r="I4951" s="2">
        <v>6</v>
      </c>
      <c r="J4951" s="2">
        <v>10</v>
      </c>
      <c r="K4951" s="2">
        <v>6</v>
      </c>
      <c r="L4951" s="3">
        <v>10901400</v>
      </c>
      <c r="M4951" s="2" t="s">
        <v>20</v>
      </c>
      <c r="N4951" s="4" t="s">
        <v>21</v>
      </c>
    </row>
    <row r="4952" spans="1:14" x14ac:dyDescent="0.25">
      <c r="A4952" s="1" t="s">
        <v>361</v>
      </c>
      <c r="B4952" s="2" t="s">
        <v>28</v>
      </c>
      <c r="C4952" s="2" t="s">
        <v>29</v>
      </c>
      <c r="D4952" s="2" t="s">
        <v>30</v>
      </c>
      <c r="E4952" s="2" t="s">
        <v>4326</v>
      </c>
      <c r="F4952" s="2">
        <v>40101701</v>
      </c>
      <c r="G4952" s="2" t="s">
        <v>490</v>
      </c>
      <c r="H4952" s="2">
        <v>1</v>
      </c>
      <c r="I4952" s="2">
        <v>6</v>
      </c>
      <c r="J4952" s="2">
        <v>10</v>
      </c>
      <c r="K4952" s="2">
        <v>13</v>
      </c>
      <c r="L4952" s="3">
        <v>30761900</v>
      </c>
      <c r="M4952" s="2" t="s">
        <v>20</v>
      </c>
      <c r="N4952" s="4" t="s">
        <v>21</v>
      </c>
    </row>
    <row r="4953" spans="1:14" x14ac:dyDescent="0.25">
      <c r="A4953" s="1" t="s">
        <v>361</v>
      </c>
      <c r="B4953" s="2" t="s">
        <v>28</v>
      </c>
      <c r="C4953" s="2" t="s">
        <v>29</v>
      </c>
      <c r="D4953" s="2" t="s">
        <v>30</v>
      </c>
      <c r="E4953" s="2" t="s">
        <v>4327</v>
      </c>
      <c r="F4953" s="2">
        <v>40101701</v>
      </c>
      <c r="G4953" s="2" t="s">
        <v>490</v>
      </c>
      <c r="H4953" s="2">
        <v>3</v>
      </c>
      <c r="I4953" s="2">
        <v>6</v>
      </c>
      <c r="J4953" s="2">
        <v>10</v>
      </c>
      <c r="K4953" s="2">
        <v>6</v>
      </c>
      <c r="L4953" s="3">
        <v>15900000</v>
      </c>
      <c r="M4953" s="2" t="s">
        <v>0</v>
      </c>
      <c r="N4953" s="4" t="s">
        <v>21</v>
      </c>
    </row>
    <row r="4954" spans="1:14" x14ac:dyDescent="0.25">
      <c r="A4954" s="1" t="s">
        <v>361</v>
      </c>
      <c r="B4954" s="2" t="s">
        <v>28</v>
      </c>
      <c r="C4954" s="2" t="s">
        <v>29</v>
      </c>
      <c r="D4954" s="2" t="s">
        <v>30</v>
      </c>
      <c r="E4954" s="2" t="s">
        <v>4327</v>
      </c>
      <c r="F4954" s="2">
        <v>40101701</v>
      </c>
      <c r="G4954" s="2" t="s">
        <v>490</v>
      </c>
      <c r="H4954" s="2">
        <v>3</v>
      </c>
      <c r="I4954" s="2">
        <v>6</v>
      </c>
      <c r="J4954" s="2">
        <v>10</v>
      </c>
      <c r="K4954" s="2">
        <v>1</v>
      </c>
      <c r="L4954" s="3">
        <v>7709000</v>
      </c>
      <c r="M4954" s="2" t="s">
        <v>20</v>
      </c>
      <c r="N4954" s="4" t="s">
        <v>21</v>
      </c>
    </row>
    <row r="4955" spans="1:14" x14ac:dyDescent="0.25">
      <c r="A4955" s="1" t="s">
        <v>361</v>
      </c>
      <c r="B4955" s="2" t="s">
        <v>28</v>
      </c>
      <c r="C4955" s="2" t="s">
        <v>29</v>
      </c>
      <c r="D4955" s="2" t="s">
        <v>30</v>
      </c>
      <c r="E4955" s="2" t="s">
        <v>4328</v>
      </c>
      <c r="F4955" s="2">
        <v>40101701</v>
      </c>
      <c r="G4955" s="2" t="s">
        <v>490</v>
      </c>
      <c r="H4955" s="2">
        <v>3</v>
      </c>
      <c r="I4955" s="2">
        <v>6</v>
      </c>
      <c r="J4955" s="2">
        <v>10</v>
      </c>
      <c r="K4955" s="2">
        <v>6</v>
      </c>
      <c r="L4955" s="3">
        <v>18000000</v>
      </c>
      <c r="M4955" s="2" t="s">
        <v>0</v>
      </c>
      <c r="N4955" s="4" t="s">
        <v>21</v>
      </c>
    </row>
    <row r="4956" spans="1:14" x14ac:dyDescent="0.25">
      <c r="A4956" s="1" t="s">
        <v>361</v>
      </c>
      <c r="B4956" s="2" t="s">
        <v>712</v>
      </c>
      <c r="C4956" s="2" t="s">
        <v>915</v>
      </c>
      <c r="D4956" s="2" t="s">
        <v>17910</v>
      </c>
      <c r="E4956" s="2" t="s">
        <v>4329</v>
      </c>
      <c r="F4956" s="2">
        <v>39121100</v>
      </c>
      <c r="G4956" s="2" t="s">
        <v>490</v>
      </c>
      <c r="H4956" s="2">
        <v>4</v>
      </c>
      <c r="I4956" s="2">
        <v>2</v>
      </c>
      <c r="J4956" s="2">
        <v>10</v>
      </c>
      <c r="K4956" s="2">
        <v>1</v>
      </c>
      <c r="L4956" s="3">
        <v>17694900</v>
      </c>
      <c r="M4956" s="2" t="s">
        <v>0</v>
      </c>
      <c r="N4956" s="4" t="s">
        <v>21</v>
      </c>
    </row>
    <row r="4957" spans="1:14" x14ac:dyDescent="0.25">
      <c r="A4957" s="1" t="s">
        <v>361</v>
      </c>
      <c r="B4957" s="2" t="s">
        <v>60</v>
      </c>
      <c r="C4957" s="2" t="s">
        <v>60</v>
      </c>
      <c r="D4957" s="2" t="s">
        <v>61</v>
      </c>
      <c r="E4957" s="2" t="s">
        <v>4330</v>
      </c>
      <c r="F4957" s="2">
        <v>52101505</v>
      </c>
      <c r="G4957" s="2" t="s">
        <v>490</v>
      </c>
      <c r="H4957" s="2">
        <v>5</v>
      </c>
      <c r="I4957" s="2">
        <v>3</v>
      </c>
      <c r="J4957" s="2">
        <v>10</v>
      </c>
      <c r="K4957" s="2">
        <v>70</v>
      </c>
      <c r="L4957" s="3">
        <v>3745000</v>
      </c>
      <c r="M4957" s="2" t="s">
        <v>20</v>
      </c>
      <c r="N4957" s="4" t="s">
        <v>21</v>
      </c>
    </row>
    <row r="4958" spans="1:14" x14ac:dyDescent="0.25">
      <c r="A4958" s="1" t="s">
        <v>361</v>
      </c>
      <c r="B4958" s="2" t="s">
        <v>60</v>
      </c>
      <c r="C4958" s="2" t="s">
        <v>60</v>
      </c>
      <c r="D4958" s="2" t="s">
        <v>61</v>
      </c>
      <c r="E4958" s="2" t="s">
        <v>4331</v>
      </c>
      <c r="F4958" s="2">
        <v>73141707</v>
      </c>
      <c r="G4958" s="2" t="s">
        <v>490</v>
      </c>
      <c r="H4958" s="2">
        <v>5</v>
      </c>
      <c r="I4958" s="2">
        <v>3</v>
      </c>
      <c r="J4958" s="2">
        <v>10</v>
      </c>
      <c r="K4958" s="2">
        <v>12</v>
      </c>
      <c r="L4958" s="3">
        <v>12180000</v>
      </c>
      <c r="M4958" s="2" t="s">
        <v>20</v>
      </c>
      <c r="N4958" s="4" t="s">
        <v>21</v>
      </c>
    </row>
    <row r="4959" spans="1:14" x14ac:dyDescent="0.25">
      <c r="A4959" s="1" t="s">
        <v>361</v>
      </c>
      <c r="B4959" s="2" t="s">
        <v>60</v>
      </c>
      <c r="C4959" s="2" t="s">
        <v>60</v>
      </c>
      <c r="D4959" s="2" t="s">
        <v>61</v>
      </c>
      <c r="E4959" s="2" t="s">
        <v>4332</v>
      </c>
      <c r="F4959" s="2">
        <v>11162125</v>
      </c>
      <c r="G4959" s="2" t="s">
        <v>490</v>
      </c>
      <c r="H4959" s="2">
        <v>5</v>
      </c>
      <c r="I4959" s="2">
        <v>3</v>
      </c>
      <c r="J4959" s="2">
        <v>10</v>
      </c>
      <c r="K4959" s="2">
        <v>40</v>
      </c>
      <c r="L4959" s="3">
        <v>1592000</v>
      </c>
      <c r="M4959" s="2" t="s">
        <v>20</v>
      </c>
      <c r="N4959" s="4" t="s">
        <v>21</v>
      </c>
    </row>
    <row r="4960" spans="1:14" x14ac:dyDescent="0.25">
      <c r="A4960" s="1" t="s">
        <v>361</v>
      </c>
      <c r="B4960" s="2" t="s">
        <v>60</v>
      </c>
      <c r="C4960" s="2" t="s">
        <v>60</v>
      </c>
      <c r="D4960" s="2" t="s">
        <v>61</v>
      </c>
      <c r="E4960" s="2" t="s">
        <v>4333</v>
      </c>
      <c r="F4960" s="2">
        <v>49121503</v>
      </c>
      <c r="G4960" s="2" t="s">
        <v>490</v>
      </c>
      <c r="H4960" s="2">
        <v>5</v>
      </c>
      <c r="I4960" s="2">
        <v>3</v>
      </c>
      <c r="J4960" s="2">
        <v>10</v>
      </c>
      <c r="K4960" s="2">
        <v>40</v>
      </c>
      <c r="L4960" s="3">
        <v>7764000</v>
      </c>
      <c r="M4960" s="2" t="s">
        <v>20</v>
      </c>
      <c r="N4960" s="4" t="s">
        <v>21</v>
      </c>
    </row>
    <row r="4961" spans="1:14" x14ac:dyDescent="0.25">
      <c r="A4961" s="1" t="s">
        <v>361</v>
      </c>
      <c r="B4961" s="2" t="s">
        <v>60</v>
      </c>
      <c r="C4961" s="2" t="s">
        <v>60</v>
      </c>
      <c r="D4961" s="2" t="s">
        <v>61</v>
      </c>
      <c r="E4961" s="2" t="s">
        <v>4334</v>
      </c>
      <c r="F4961" s="2">
        <v>73141707</v>
      </c>
      <c r="G4961" s="2" t="s">
        <v>490</v>
      </c>
      <c r="H4961" s="2">
        <v>5</v>
      </c>
      <c r="I4961" s="2">
        <v>3</v>
      </c>
      <c r="J4961" s="2">
        <v>10</v>
      </c>
      <c r="K4961" s="2">
        <v>14</v>
      </c>
      <c r="L4961" s="3">
        <v>9783200</v>
      </c>
      <c r="M4961" s="2" t="s">
        <v>20</v>
      </c>
      <c r="N4961" s="4" t="s">
        <v>21</v>
      </c>
    </row>
    <row r="4962" spans="1:14" x14ac:dyDescent="0.25">
      <c r="A4962" s="1" t="s">
        <v>361</v>
      </c>
      <c r="B4962" s="2" t="s">
        <v>76</v>
      </c>
      <c r="C4962" s="2" t="s">
        <v>83</v>
      </c>
      <c r="D4962" s="2" t="s">
        <v>84</v>
      </c>
      <c r="E4962" s="2" t="s">
        <v>4335</v>
      </c>
      <c r="F4962" s="2">
        <v>39121534</v>
      </c>
      <c r="G4962" s="2" t="s">
        <v>490</v>
      </c>
      <c r="H4962" s="2">
        <v>5</v>
      </c>
      <c r="I4962" s="2">
        <v>3</v>
      </c>
      <c r="J4962" s="2">
        <v>10</v>
      </c>
      <c r="K4962" s="2">
        <v>1000</v>
      </c>
      <c r="L4962" s="3">
        <v>4950000</v>
      </c>
      <c r="M4962" s="2" t="s">
        <v>20</v>
      </c>
      <c r="N4962" s="4" t="s">
        <v>21</v>
      </c>
    </row>
    <row r="4963" spans="1:14" x14ac:dyDescent="0.25">
      <c r="A4963" s="1" t="s">
        <v>361</v>
      </c>
      <c r="B4963" s="2" t="s">
        <v>86</v>
      </c>
      <c r="C4963" s="2" t="s">
        <v>93</v>
      </c>
      <c r="D4963" s="2" t="s">
        <v>94</v>
      </c>
      <c r="E4963" s="2" t="s">
        <v>4336</v>
      </c>
      <c r="F4963" s="2">
        <v>60123203</v>
      </c>
      <c r="G4963" s="2" t="s">
        <v>490</v>
      </c>
      <c r="H4963" s="2">
        <v>5</v>
      </c>
      <c r="I4963" s="2">
        <v>3</v>
      </c>
      <c r="J4963" s="2">
        <v>10</v>
      </c>
      <c r="K4963" s="2">
        <v>30</v>
      </c>
      <c r="L4963" s="3">
        <v>888000</v>
      </c>
      <c r="M4963" s="2" t="s">
        <v>20</v>
      </c>
      <c r="N4963" s="4" t="s">
        <v>21</v>
      </c>
    </row>
    <row r="4964" spans="1:14" x14ac:dyDescent="0.25">
      <c r="A4964" s="1" t="s">
        <v>361</v>
      </c>
      <c r="B4964" s="2" t="s">
        <v>103</v>
      </c>
      <c r="C4964" s="2" t="s">
        <v>104</v>
      </c>
      <c r="D4964" s="2" t="s">
        <v>105</v>
      </c>
      <c r="E4964" s="2" t="s">
        <v>4337</v>
      </c>
      <c r="F4964" s="2">
        <v>46181704</v>
      </c>
      <c r="G4964" s="2" t="s">
        <v>490</v>
      </c>
      <c r="H4964" s="2">
        <v>5</v>
      </c>
      <c r="I4964" s="2">
        <v>3</v>
      </c>
      <c r="J4964" s="2">
        <v>10</v>
      </c>
      <c r="K4964" s="2">
        <v>25</v>
      </c>
      <c r="L4964" s="3">
        <v>7487500</v>
      </c>
      <c r="M4964" s="2" t="s">
        <v>20</v>
      </c>
      <c r="N4964" s="4" t="s">
        <v>21</v>
      </c>
    </row>
    <row r="4965" spans="1:14" x14ac:dyDescent="0.25">
      <c r="A4965" s="1" t="s">
        <v>361</v>
      </c>
      <c r="B4965" s="2" t="s">
        <v>103</v>
      </c>
      <c r="C4965" s="2" t="s">
        <v>104</v>
      </c>
      <c r="D4965" s="2" t="s">
        <v>105</v>
      </c>
      <c r="E4965" s="2" t="s">
        <v>4338</v>
      </c>
      <c r="F4965" s="2">
        <v>46181505</v>
      </c>
      <c r="G4965" s="2" t="s">
        <v>490</v>
      </c>
      <c r="H4965" s="2">
        <v>5</v>
      </c>
      <c r="I4965" s="2">
        <v>3</v>
      </c>
      <c r="J4965" s="2">
        <v>10</v>
      </c>
      <c r="K4965" s="2">
        <v>55</v>
      </c>
      <c r="L4965" s="3">
        <v>10890000</v>
      </c>
      <c r="M4965" s="2" t="s">
        <v>20</v>
      </c>
      <c r="N4965" s="4" t="s">
        <v>21</v>
      </c>
    </row>
    <row r="4966" spans="1:14" x14ac:dyDescent="0.25">
      <c r="A4966" s="1" t="s">
        <v>361</v>
      </c>
      <c r="B4966" s="2" t="s">
        <v>551</v>
      </c>
      <c r="C4966" s="2" t="s">
        <v>551</v>
      </c>
      <c r="D4966" s="2" t="s">
        <v>17884</v>
      </c>
      <c r="E4966" s="2" t="s">
        <v>4339</v>
      </c>
      <c r="F4966" s="2">
        <v>53121705</v>
      </c>
      <c r="G4966" s="2" t="s">
        <v>490</v>
      </c>
      <c r="H4966" s="2">
        <v>5</v>
      </c>
      <c r="I4966" s="2">
        <v>3</v>
      </c>
      <c r="J4966" s="2">
        <v>10</v>
      </c>
      <c r="K4966" s="2">
        <v>40</v>
      </c>
      <c r="L4966" s="3">
        <v>10360000</v>
      </c>
      <c r="M4966" s="2" t="s">
        <v>20</v>
      </c>
      <c r="N4966" s="4" t="s">
        <v>21</v>
      </c>
    </row>
    <row r="4967" spans="1:14" x14ac:dyDescent="0.25">
      <c r="A4967" s="1" t="s">
        <v>361</v>
      </c>
      <c r="B4967" s="2" t="s">
        <v>162</v>
      </c>
      <c r="C4967" s="2" t="s">
        <v>567</v>
      </c>
      <c r="D4967" s="2" t="s">
        <v>17885</v>
      </c>
      <c r="E4967" s="2" t="s">
        <v>4340</v>
      </c>
      <c r="F4967" s="2">
        <v>73152108</v>
      </c>
      <c r="G4967" s="2" t="s">
        <v>490</v>
      </c>
      <c r="H4967" s="2">
        <v>6</v>
      </c>
      <c r="I4967" s="2">
        <v>3</v>
      </c>
      <c r="J4967" s="2">
        <v>10</v>
      </c>
      <c r="K4967" s="2">
        <v>1</v>
      </c>
      <c r="L4967" s="3">
        <v>9949000</v>
      </c>
      <c r="M4967" s="2" t="s">
        <v>20</v>
      </c>
      <c r="N4967" s="4" t="s">
        <v>21</v>
      </c>
    </row>
    <row r="4968" spans="1:14" x14ac:dyDescent="0.25">
      <c r="A4968" s="1" t="s">
        <v>361</v>
      </c>
      <c r="B4968" s="2" t="s">
        <v>378</v>
      </c>
      <c r="C4968" s="2" t="s">
        <v>4341</v>
      </c>
      <c r="D4968" s="2" t="s">
        <v>18008</v>
      </c>
      <c r="E4968" s="2" t="s">
        <v>4342</v>
      </c>
      <c r="F4968" s="2">
        <v>39121600</v>
      </c>
      <c r="G4968" s="2" t="s">
        <v>490</v>
      </c>
      <c r="H4968" s="2">
        <v>7</v>
      </c>
      <c r="I4968" s="2">
        <v>3</v>
      </c>
      <c r="J4968" s="2">
        <v>10</v>
      </c>
      <c r="K4968" s="2">
        <v>1</v>
      </c>
      <c r="L4968" s="3">
        <v>24155000</v>
      </c>
      <c r="M4968" s="2" t="s">
        <v>20</v>
      </c>
      <c r="N4968" s="4" t="s">
        <v>21</v>
      </c>
    </row>
    <row r="4969" spans="1:14" x14ac:dyDescent="0.25">
      <c r="A4969" s="1" t="s">
        <v>361</v>
      </c>
      <c r="B4969" s="2" t="s">
        <v>189</v>
      </c>
      <c r="C4969" s="2" t="s">
        <v>2639</v>
      </c>
      <c r="D4969" s="2" t="s">
        <v>17963</v>
      </c>
      <c r="E4969" s="2" t="s">
        <v>3162</v>
      </c>
      <c r="F4969" s="2">
        <v>83101506</v>
      </c>
      <c r="G4969" s="2" t="s">
        <v>490</v>
      </c>
      <c r="H4969" s="2">
        <v>10</v>
      </c>
      <c r="I4969" s="2">
        <v>2</v>
      </c>
      <c r="J4969" s="2">
        <v>16</v>
      </c>
      <c r="K4969" s="2">
        <v>1</v>
      </c>
      <c r="L4969" s="3">
        <v>2552000</v>
      </c>
      <c r="M4969" s="2" t="s">
        <v>20</v>
      </c>
      <c r="N4969" s="4" t="s">
        <v>17384</v>
      </c>
    </row>
    <row r="4970" spans="1:14" x14ac:dyDescent="0.25">
      <c r="A4970" s="1" t="s">
        <v>361</v>
      </c>
      <c r="B4970" s="2" t="s">
        <v>189</v>
      </c>
      <c r="C4970" s="2" t="s">
        <v>2639</v>
      </c>
      <c r="D4970" s="2" t="s">
        <v>17963</v>
      </c>
      <c r="E4970" s="2" t="s">
        <v>3163</v>
      </c>
      <c r="F4970" s="2">
        <v>77121704</v>
      </c>
      <c r="G4970" s="2" t="s">
        <v>490</v>
      </c>
      <c r="H4970" s="2">
        <v>10</v>
      </c>
      <c r="I4970" s="2">
        <v>2</v>
      </c>
      <c r="J4970" s="2">
        <v>16</v>
      </c>
      <c r="K4970" s="2">
        <v>1</v>
      </c>
      <c r="L4970" s="3">
        <v>2772000</v>
      </c>
      <c r="M4970" s="2" t="s">
        <v>20</v>
      </c>
      <c r="N4970" s="4" t="s">
        <v>17384</v>
      </c>
    </row>
    <row r="4971" spans="1:14" x14ac:dyDescent="0.25">
      <c r="A4971" s="1" t="s">
        <v>361</v>
      </c>
      <c r="B4971" s="2" t="s">
        <v>189</v>
      </c>
      <c r="C4971" s="2" t="s">
        <v>2615</v>
      </c>
      <c r="D4971" s="2" t="s">
        <v>17960</v>
      </c>
      <c r="E4971" s="2" t="s">
        <v>3155</v>
      </c>
      <c r="F4971" s="2">
        <v>72101500</v>
      </c>
      <c r="G4971" s="2" t="s">
        <v>496</v>
      </c>
      <c r="H4971" s="2">
        <v>8</v>
      </c>
      <c r="I4971" s="2">
        <v>4</v>
      </c>
      <c r="J4971" s="2">
        <v>16</v>
      </c>
      <c r="K4971" s="2">
        <v>1</v>
      </c>
      <c r="L4971" s="3">
        <v>411190261.02999997</v>
      </c>
      <c r="M4971" s="2" t="s">
        <v>20</v>
      </c>
      <c r="N4971" s="4" t="s">
        <v>17384</v>
      </c>
    </row>
    <row r="4972" spans="1:14" x14ac:dyDescent="0.25">
      <c r="A4972" s="1" t="s">
        <v>361</v>
      </c>
      <c r="B4972" s="2" t="s">
        <v>408</v>
      </c>
      <c r="C4972" s="2" t="s">
        <v>1186</v>
      </c>
      <c r="D4972" s="2" t="s">
        <v>17937</v>
      </c>
      <c r="E4972" s="2" t="s">
        <v>3165</v>
      </c>
      <c r="F4972" s="2">
        <v>15111506</v>
      </c>
      <c r="G4972" s="2" t="s">
        <v>17856</v>
      </c>
      <c r="H4972" s="2">
        <v>1</v>
      </c>
      <c r="I4972" s="2">
        <v>6</v>
      </c>
      <c r="J4972" s="2">
        <v>10</v>
      </c>
      <c r="K4972" s="2">
        <v>1</v>
      </c>
      <c r="L4972" s="3">
        <v>310359.14</v>
      </c>
      <c r="M4972" s="2" t="s">
        <v>20</v>
      </c>
      <c r="N4972" s="4" t="s">
        <v>21</v>
      </c>
    </row>
    <row r="4973" spans="1:14" x14ac:dyDescent="0.25">
      <c r="A4973" s="1" t="s">
        <v>361</v>
      </c>
      <c r="B4973" s="2" t="s">
        <v>408</v>
      </c>
      <c r="C4973" s="2" t="s">
        <v>409</v>
      </c>
      <c r="D4973" s="2" t="s">
        <v>17858</v>
      </c>
      <c r="E4973" s="2" t="s">
        <v>4343</v>
      </c>
      <c r="F4973" s="2">
        <v>12142100</v>
      </c>
      <c r="G4973" s="2" t="s">
        <v>17856</v>
      </c>
      <c r="H4973" s="2">
        <v>1</v>
      </c>
      <c r="I4973" s="2">
        <v>6</v>
      </c>
      <c r="J4973" s="2">
        <v>10</v>
      </c>
      <c r="K4973" s="2">
        <v>1</v>
      </c>
      <c r="L4973" s="3">
        <v>248686.2</v>
      </c>
      <c r="M4973" s="2" t="s">
        <v>20</v>
      </c>
      <c r="N4973" s="4" t="s">
        <v>21</v>
      </c>
    </row>
    <row r="4974" spans="1:14" x14ac:dyDescent="0.25">
      <c r="A4974" s="1" t="s">
        <v>361</v>
      </c>
      <c r="B4974" s="2" t="s">
        <v>408</v>
      </c>
      <c r="C4974" s="2" t="s">
        <v>409</v>
      </c>
      <c r="D4974" s="2" t="s">
        <v>17858</v>
      </c>
      <c r="E4974" s="2" t="s">
        <v>4344</v>
      </c>
      <c r="F4974" s="2">
        <v>12142004</v>
      </c>
      <c r="G4974" s="2" t="s">
        <v>17856</v>
      </c>
      <c r="H4974" s="2">
        <v>1</v>
      </c>
      <c r="I4974" s="2">
        <v>6</v>
      </c>
      <c r="J4974" s="2">
        <v>10</v>
      </c>
      <c r="K4974" s="2">
        <v>1</v>
      </c>
      <c r="L4974" s="3">
        <v>285815.63</v>
      </c>
      <c r="M4974" s="2" t="s">
        <v>20</v>
      </c>
      <c r="N4974" s="4" t="s">
        <v>21</v>
      </c>
    </row>
    <row r="4975" spans="1:14" x14ac:dyDescent="0.25">
      <c r="A4975" s="1" t="s">
        <v>361</v>
      </c>
      <c r="B4975" s="2" t="s">
        <v>408</v>
      </c>
      <c r="C4975" s="2" t="s">
        <v>409</v>
      </c>
      <c r="D4975" s="2" t="s">
        <v>17858</v>
      </c>
      <c r="E4975" s="2" t="s">
        <v>4345</v>
      </c>
      <c r="F4975" s="2">
        <v>12142100</v>
      </c>
      <c r="G4975" s="2" t="s">
        <v>17856</v>
      </c>
      <c r="H4975" s="2">
        <v>1</v>
      </c>
      <c r="I4975" s="2">
        <v>6</v>
      </c>
      <c r="J4975" s="2">
        <v>10</v>
      </c>
      <c r="K4975" s="2">
        <v>1</v>
      </c>
      <c r="L4975" s="3">
        <v>319709.21000000002</v>
      </c>
      <c r="M4975" s="2" t="s">
        <v>20</v>
      </c>
      <c r="N4975" s="4" t="s">
        <v>21</v>
      </c>
    </row>
    <row r="4976" spans="1:14" x14ac:dyDescent="0.25">
      <c r="A4976" s="1" t="s">
        <v>361</v>
      </c>
      <c r="B4976" s="2" t="s">
        <v>408</v>
      </c>
      <c r="C4976" s="2" t="s">
        <v>409</v>
      </c>
      <c r="D4976" s="2" t="s">
        <v>17858</v>
      </c>
      <c r="E4976" s="2" t="s">
        <v>3167</v>
      </c>
      <c r="F4976" s="2">
        <v>12141903</v>
      </c>
      <c r="G4976" s="2" t="s">
        <v>17856</v>
      </c>
      <c r="H4976" s="2">
        <v>1</v>
      </c>
      <c r="I4976" s="2">
        <v>6</v>
      </c>
      <c r="J4976" s="2">
        <v>10</v>
      </c>
      <c r="K4976" s="2">
        <v>1</v>
      </c>
      <c r="L4976" s="3">
        <v>2258739</v>
      </c>
      <c r="M4976" s="2" t="s">
        <v>20</v>
      </c>
      <c r="N4976" s="4" t="s">
        <v>21</v>
      </c>
    </row>
    <row r="4977" spans="1:14" x14ac:dyDescent="0.25">
      <c r="A4977" s="1" t="s">
        <v>361</v>
      </c>
      <c r="B4977" s="2" t="s">
        <v>408</v>
      </c>
      <c r="C4977" s="2" t="s">
        <v>409</v>
      </c>
      <c r="D4977" s="2" t="s">
        <v>17858</v>
      </c>
      <c r="E4977" s="2" t="s">
        <v>3168</v>
      </c>
      <c r="F4977" s="2">
        <v>12141903</v>
      </c>
      <c r="G4977" s="2" t="s">
        <v>17856</v>
      </c>
      <c r="H4977" s="2">
        <v>1</v>
      </c>
      <c r="I4977" s="2">
        <v>6</v>
      </c>
      <c r="J4977" s="2">
        <v>10</v>
      </c>
      <c r="K4977" s="2">
        <v>1</v>
      </c>
      <c r="L4977" s="3">
        <v>1113223.58</v>
      </c>
      <c r="M4977" s="2" t="s">
        <v>20</v>
      </c>
      <c r="N4977" s="4" t="s">
        <v>21</v>
      </c>
    </row>
    <row r="4978" spans="1:14" x14ac:dyDescent="0.25">
      <c r="A4978" s="1" t="s">
        <v>361</v>
      </c>
      <c r="B4978" s="2" t="s">
        <v>408</v>
      </c>
      <c r="C4978" s="2" t="s">
        <v>409</v>
      </c>
      <c r="D4978" s="2" t="s">
        <v>17858</v>
      </c>
      <c r="E4978" s="2" t="s">
        <v>3169</v>
      </c>
      <c r="F4978" s="2">
        <v>12141904</v>
      </c>
      <c r="G4978" s="2" t="s">
        <v>17856</v>
      </c>
      <c r="H4978" s="2">
        <v>1</v>
      </c>
      <c r="I4978" s="2">
        <v>6</v>
      </c>
      <c r="J4978" s="2">
        <v>10</v>
      </c>
      <c r="K4978" s="2">
        <v>1</v>
      </c>
      <c r="L4978" s="3">
        <v>11845302.84</v>
      </c>
      <c r="M4978" s="2" t="s">
        <v>20</v>
      </c>
      <c r="N4978" s="4" t="s">
        <v>21</v>
      </c>
    </row>
    <row r="4979" spans="1:14" x14ac:dyDescent="0.25">
      <c r="A4979" s="1" t="s">
        <v>361</v>
      </c>
      <c r="B4979" s="2" t="s">
        <v>162</v>
      </c>
      <c r="C4979" s="2" t="s">
        <v>567</v>
      </c>
      <c r="D4979" s="2" t="s">
        <v>17885</v>
      </c>
      <c r="E4979" s="2" t="s">
        <v>4346</v>
      </c>
      <c r="F4979" s="2">
        <v>72151802</v>
      </c>
      <c r="G4979" s="2" t="s">
        <v>17856</v>
      </c>
      <c r="H4979" s="2">
        <v>1</v>
      </c>
      <c r="I4979" s="2">
        <v>6</v>
      </c>
      <c r="J4979" s="2">
        <v>10</v>
      </c>
      <c r="K4979" s="2">
        <v>1</v>
      </c>
      <c r="L4979" s="3">
        <v>150000000</v>
      </c>
      <c r="M4979" s="2" t="s">
        <v>20</v>
      </c>
      <c r="N4979" s="4" t="s">
        <v>21</v>
      </c>
    </row>
    <row r="4980" spans="1:14" x14ac:dyDescent="0.25">
      <c r="A4980" s="1" t="s">
        <v>361</v>
      </c>
      <c r="B4980" s="2" t="s">
        <v>408</v>
      </c>
      <c r="C4980" s="2" t="s">
        <v>409</v>
      </c>
      <c r="D4980" s="2" t="s">
        <v>17858</v>
      </c>
      <c r="E4980" s="2" t="s">
        <v>3191</v>
      </c>
      <c r="F4980" s="2">
        <v>49241712</v>
      </c>
      <c r="G4980" s="2" t="s">
        <v>490</v>
      </c>
      <c r="H4980" s="2">
        <v>8</v>
      </c>
      <c r="I4980" s="2">
        <v>2</v>
      </c>
      <c r="J4980" s="2">
        <v>10</v>
      </c>
      <c r="K4980" s="2">
        <v>2000</v>
      </c>
      <c r="L4980" s="3">
        <v>23800000</v>
      </c>
      <c r="M4980" s="2" t="s">
        <v>17383</v>
      </c>
      <c r="N4980" s="4" t="s">
        <v>21</v>
      </c>
    </row>
    <row r="4981" spans="1:14" x14ac:dyDescent="0.25">
      <c r="A4981" s="1" t="s">
        <v>361</v>
      </c>
      <c r="B4981" s="2" t="s">
        <v>63</v>
      </c>
      <c r="C4981" s="2" t="s">
        <v>64</v>
      </c>
      <c r="D4981" s="2" t="s">
        <v>65</v>
      </c>
      <c r="E4981" s="2" t="s">
        <v>4347</v>
      </c>
      <c r="F4981" s="2">
        <v>60121124</v>
      </c>
      <c r="G4981" s="2" t="s">
        <v>17856</v>
      </c>
      <c r="H4981" s="2">
        <v>1</v>
      </c>
      <c r="I4981" s="2">
        <v>6</v>
      </c>
      <c r="J4981" s="2">
        <v>10</v>
      </c>
      <c r="K4981" s="2">
        <v>1</v>
      </c>
      <c r="L4981" s="3">
        <v>185647</v>
      </c>
      <c r="M4981" s="2" t="s">
        <v>0</v>
      </c>
      <c r="N4981" s="4" t="s">
        <v>21</v>
      </c>
    </row>
    <row r="4982" spans="1:14" x14ac:dyDescent="0.25">
      <c r="A4982" s="1" t="s">
        <v>361</v>
      </c>
      <c r="B4982" s="2" t="s">
        <v>63</v>
      </c>
      <c r="C4982" s="2" t="s">
        <v>64</v>
      </c>
      <c r="D4982" s="2" t="s">
        <v>65</v>
      </c>
      <c r="E4982" s="2" t="s">
        <v>4348</v>
      </c>
      <c r="F4982" s="2">
        <v>47161502</v>
      </c>
      <c r="G4982" s="2" t="s">
        <v>17856</v>
      </c>
      <c r="H4982" s="2">
        <v>1</v>
      </c>
      <c r="I4982" s="2">
        <v>6</v>
      </c>
      <c r="J4982" s="2">
        <v>10</v>
      </c>
      <c r="K4982" s="2">
        <v>8</v>
      </c>
      <c r="L4982" s="3">
        <v>725120</v>
      </c>
      <c r="M4982" s="2" t="s">
        <v>0</v>
      </c>
      <c r="N4982" s="4" t="s">
        <v>21</v>
      </c>
    </row>
    <row r="4983" spans="1:14" x14ac:dyDescent="0.25">
      <c r="A4983" s="1" t="s">
        <v>361</v>
      </c>
      <c r="B4983" s="2" t="s">
        <v>72</v>
      </c>
      <c r="C4983" s="2" t="s">
        <v>73</v>
      </c>
      <c r="D4983" s="2" t="s">
        <v>74</v>
      </c>
      <c r="E4983" s="2" t="s">
        <v>4349</v>
      </c>
      <c r="F4983" s="2">
        <v>12191501</v>
      </c>
      <c r="G4983" s="2" t="s">
        <v>17856</v>
      </c>
      <c r="H4983" s="2">
        <v>1</v>
      </c>
      <c r="I4983" s="2">
        <v>6</v>
      </c>
      <c r="J4983" s="2">
        <v>10</v>
      </c>
      <c r="K4983" s="2">
        <v>20</v>
      </c>
      <c r="L4983" s="3">
        <v>1600800</v>
      </c>
      <c r="M4983" s="2" t="s">
        <v>0</v>
      </c>
      <c r="N4983" s="4" t="s">
        <v>21</v>
      </c>
    </row>
    <row r="4984" spans="1:14" x14ac:dyDescent="0.25">
      <c r="A4984" s="1" t="s">
        <v>361</v>
      </c>
      <c r="B4984" s="2" t="s">
        <v>72</v>
      </c>
      <c r="C4984" s="2" t="s">
        <v>73</v>
      </c>
      <c r="D4984" s="2" t="s">
        <v>74</v>
      </c>
      <c r="E4984" s="2" t="s">
        <v>4350</v>
      </c>
      <c r="F4984" s="2">
        <v>31211800</v>
      </c>
      <c r="G4984" s="2" t="s">
        <v>17856</v>
      </c>
      <c r="H4984" s="2">
        <v>1</v>
      </c>
      <c r="I4984" s="2">
        <v>6</v>
      </c>
      <c r="J4984" s="2">
        <v>10</v>
      </c>
      <c r="K4984" s="2">
        <v>1</v>
      </c>
      <c r="L4984" s="3">
        <v>719338</v>
      </c>
      <c r="M4984" s="2" t="s">
        <v>0</v>
      </c>
      <c r="N4984" s="4" t="s">
        <v>21</v>
      </c>
    </row>
    <row r="4985" spans="1:14" x14ac:dyDescent="0.25">
      <c r="A4985" s="1" t="s">
        <v>361</v>
      </c>
      <c r="B4985" s="2" t="s">
        <v>76</v>
      </c>
      <c r="C4985" s="2" t="s">
        <v>77</v>
      </c>
      <c r="D4985" s="2" t="s">
        <v>78</v>
      </c>
      <c r="E4985" s="2" t="s">
        <v>4351</v>
      </c>
      <c r="F4985" s="2">
        <v>31211707</v>
      </c>
      <c r="G4985" s="2" t="s">
        <v>17856</v>
      </c>
      <c r="H4985" s="2">
        <v>1</v>
      </c>
      <c r="I4985" s="2">
        <v>6</v>
      </c>
      <c r="J4985" s="2">
        <v>10</v>
      </c>
      <c r="K4985" s="2">
        <v>4</v>
      </c>
      <c r="L4985" s="3">
        <v>96472</v>
      </c>
      <c r="M4985" s="2" t="s">
        <v>0</v>
      </c>
      <c r="N4985" s="4" t="s">
        <v>21</v>
      </c>
    </row>
    <row r="4986" spans="1:14" x14ac:dyDescent="0.25">
      <c r="A4986" s="1" t="s">
        <v>361</v>
      </c>
      <c r="B4986" s="2" t="s">
        <v>76</v>
      </c>
      <c r="C4986" s="2" t="s">
        <v>77</v>
      </c>
      <c r="D4986" s="2" t="s">
        <v>78</v>
      </c>
      <c r="E4986" s="2" t="s">
        <v>4352</v>
      </c>
      <c r="F4986" s="2">
        <v>31211707</v>
      </c>
      <c r="G4986" s="2" t="s">
        <v>17856</v>
      </c>
      <c r="H4986" s="2">
        <v>1</v>
      </c>
      <c r="I4986" s="2">
        <v>6</v>
      </c>
      <c r="J4986" s="2">
        <v>10</v>
      </c>
      <c r="K4986" s="2">
        <v>4</v>
      </c>
      <c r="L4986" s="3">
        <v>20452</v>
      </c>
      <c r="M4986" s="2" t="s">
        <v>0</v>
      </c>
      <c r="N4986" s="4" t="s">
        <v>21</v>
      </c>
    </row>
    <row r="4987" spans="1:14" x14ac:dyDescent="0.25">
      <c r="A4987" s="1" t="s">
        <v>361</v>
      </c>
      <c r="B4987" s="2" t="s">
        <v>76</v>
      </c>
      <c r="C4987" s="2" t="s">
        <v>77</v>
      </c>
      <c r="D4987" s="2" t="s">
        <v>78</v>
      </c>
      <c r="E4987" s="2" t="s">
        <v>4353</v>
      </c>
      <c r="F4987" s="2">
        <v>31211707</v>
      </c>
      <c r="G4987" s="2" t="s">
        <v>17856</v>
      </c>
      <c r="H4987" s="2">
        <v>1</v>
      </c>
      <c r="I4987" s="2">
        <v>6</v>
      </c>
      <c r="J4987" s="2">
        <v>10</v>
      </c>
      <c r="K4987" s="2">
        <v>4</v>
      </c>
      <c r="L4987" s="3">
        <v>96472</v>
      </c>
      <c r="M4987" s="2" t="s">
        <v>0</v>
      </c>
      <c r="N4987" s="4" t="s">
        <v>21</v>
      </c>
    </row>
    <row r="4988" spans="1:14" x14ac:dyDescent="0.25">
      <c r="A4988" s="1" t="s">
        <v>361</v>
      </c>
      <c r="B4988" s="2" t="s">
        <v>76</v>
      </c>
      <c r="C4988" s="2" t="s">
        <v>77</v>
      </c>
      <c r="D4988" s="2" t="s">
        <v>78</v>
      </c>
      <c r="E4988" s="2" t="s">
        <v>4354</v>
      </c>
      <c r="F4988" s="2">
        <v>31211707</v>
      </c>
      <c r="G4988" s="2" t="s">
        <v>17856</v>
      </c>
      <c r="H4988" s="2">
        <v>1</v>
      </c>
      <c r="I4988" s="2">
        <v>6</v>
      </c>
      <c r="J4988" s="2">
        <v>10</v>
      </c>
      <c r="K4988" s="2">
        <v>8</v>
      </c>
      <c r="L4988" s="3">
        <v>192944</v>
      </c>
      <c r="M4988" s="2" t="s">
        <v>0</v>
      </c>
      <c r="N4988" s="4" t="s">
        <v>21</v>
      </c>
    </row>
    <row r="4989" spans="1:14" x14ac:dyDescent="0.25">
      <c r="A4989" s="1" t="s">
        <v>361</v>
      </c>
      <c r="B4989" s="2" t="s">
        <v>76</v>
      </c>
      <c r="C4989" s="2" t="s">
        <v>77</v>
      </c>
      <c r="D4989" s="2" t="s">
        <v>78</v>
      </c>
      <c r="E4989" s="2" t="s">
        <v>4355</v>
      </c>
      <c r="F4989" s="2">
        <v>12191602</v>
      </c>
      <c r="G4989" s="2" t="s">
        <v>17856</v>
      </c>
      <c r="H4989" s="2">
        <v>1</v>
      </c>
      <c r="I4989" s="2">
        <v>6</v>
      </c>
      <c r="J4989" s="2">
        <v>10</v>
      </c>
      <c r="K4989" s="2">
        <v>1</v>
      </c>
      <c r="L4989" s="3">
        <v>661006</v>
      </c>
      <c r="M4989" s="2" t="s">
        <v>0</v>
      </c>
      <c r="N4989" s="4" t="s">
        <v>21</v>
      </c>
    </row>
    <row r="4990" spans="1:14" x14ac:dyDescent="0.25">
      <c r="A4990" s="1" t="s">
        <v>361</v>
      </c>
      <c r="B4990" s="2" t="s">
        <v>76</v>
      </c>
      <c r="C4990" s="2" t="s">
        <v>77</v>
      </c>
      <c r="D4990" s="2" t="s">
        <v>78</v>
      </c>
      <c r="E4990" s="2" t="s">
        <v>4356</v>
      </c>
      <c r="F4990" s="2">
        <v>31211510</v>
      </c>
      <c r="G4990" s="2" t="s">
        <v>17856</v>
      </c>
      <c r="H4990" s="2">
        <v>1</v>
      </c>
      <c r="I4990" s="2">
        <v>6</v>
      </c>
      <c r="J4990" s="2">
        <v>10</v>
      </c>
      <c r="K4990" s="2">
        <v>8</v>
      </c>
      <c r="L4990" s="3">
        <v>3892040</v>
      </c>
      <c r="M4990" s="2" t="s">
        <v>0</v>
      </c>
      <c r="N4990" s="4" t="s">
        <v>21</v>
      </c>
    </row>
    <row r="4991" spans="1:14" x14ac:dyDescent="0.25">
      <c r="A4991" s="1" t="s">
        <v>361</v>
      </c>
      <c r="B4991" s="2" t="s">
        <v>76</v>
      </c>
      <c r="C4991" s="2" t="s">
        <v>77</v>
      </c>
      <c r="D4991" s="2" t="s">
        <v>78</v>
      </c>
      <c r="E4991" s="2" t="s">
        <v>4357</v>
      </c>
      <c r="F4991" s="2">
        <v>31211510</v>
      </c>
      <c r="G4991" s="2" t="s">
        <v>17856</v>
      </c>
      <c r="H4991" s="2">
        <v>1</v>
      </c>
      <c r="I4991" s="2">
        <v>6</v>
      </c>
      <c r="J4991" s="2">
        <v>10</v>
      </c>
      <c r="K4991" s="2">
        <v>7</v>
      </c>
      <c r="L4991" s="3">
        <v>3415615</v>
      </c>
      <c r="M4991" s="2" t="s">
        <v>0</v>
      </c>
      <c r="N4991" s="4" t="s">
        <v>21</v>
      </c>
    </row>
    <row r="4992" spans="1:14" x14ac:dyDescent="0.25">
      <c r="A4992" s="1" t="s">
        <v>361</v>
      </c>
      <c r="B4992" s="2" t="s">
        <v>76</v>
      </c>
      <c r="C4992" s="2" t="s">
        <v>83</v>
      </c>
      <c r="D4992" s="2" t="s">
        <v>84</v>
      </c>
      <c r="E4992" s="2" t="s">
        <v>4358</v>
      </c>
      <c r="F4992" s="2">
        <v>12191602</v>
      </c>
      <c r="G4992" s="2" t="s">
        <v>17856</v>
      </c>
      <c r="H4992" s="2">
        <v>1</v>
      </c>
      <c r="I4992" s="2">
        <v>6</v>
      </c>
      <c r="J4992" s="2">
        <v>10</v>
      </c>
      <c r="K4992" s="2">
        <v>2</v>
      </c>
      <c r="L4992" s="3">
        <v>59038</v>
      </c>
      <c r="M4992" s="2" t="s">
        <v>0</v>
      </c>
      <c r="N4992" s="4" t="s">
        <v>21</v>
      </c>
    </row>
    <row r="4993" spans="1:14" x14ac:dyDescent="0.25">
      <c r="A4993" s="1" t="s">
        <v>361</v>
      </c>
      <c r="B4993" s="2" t="s">
        <v>76</v>
      </c>
      <c r="C4993" s="2" t="s">
        <v>83</v>
      </c>
      <c r="D4993" s="2" t="s">
        <v>84</v>
      </c>
      <c r="E4993" s="2" t="s">
        <v>4359</v>
      </c>
      <c r="F4993" s="2">
        <v>31211801</v>
      </c>
      <c r="G4993" s="2" t="s">
        <v>17856</v>
      </c>
      <c r="H4993" s="2">
        <v>1</v>
      </c>
      <c r="I4993" s="2">
        <v>6</v>
      </c>
      <c r="J4993" s="2">
        <v>10</v>
      </c>
      <c r="K4993" s="2">
        <v>7</v>
      </c>
      <c r="L4993" s="3">
        <v>1569911</v>
      </c>
      <c r="M4993" s="2" t="s">
        <v>0</v>
      </c>
      <c r="N4993" s="4" t="s">
        <v>21</v>
      </c>
    </row>
    <row r="4994" spans="1:14" x14ac:dyDescent="0.25">
      <c r="A4994" s="1" t="s">
        <v>361</v>
      </c>
      <c r="B4994" s="2" t="s">
        <v>76</v>
      </c>
      <c r="C4994" s="2" t="s">
        <v>83</v>
      </c>
      <c r="D4994" s="2" t="s">
        <v>84</v>
      </c>
      <c r="E4994" s="2" t="s">
        <v>4360</v>
      </c>
      <c r="F4994" s="2">
        <v>12191602</v>
      </c>
      <c r="G4994" s="2" t="s">
        <v>17856</v>
      </c>
      <c r="H4994" s="2">
        <v>1</v>
      </c>
      <c r="I4994" s="2">
        <v>6</v>
      </c>
      <c r="J4994" s="2">
        <v>10</v>
      </c>
      <c r="K4994" s="2">
        <v>12</v>
      </c>
      <c r="L4994" s="3">
        <v>615924</v>
      </c>
      <c r="M4994" s="2" t="s">
        <v>0</v>
      </c>
      <c r="N4994" s="4" t="s">
        <v>21</v>
      </c>
    </row>
    <row r="4995" spans="1:14" x14ac:dyDescent="0.25">
      <c r="A4995" s="1" t="s">
        <v>361</v>
      </c>
      <c r="B4995" s="2" t="s">
        <v>86</v>
      </c>
      <c r="C4995" s="2" t="s">
        <v>87</v>
      </c>
      <c r="D4995" s="2" t="s">
        <v>88</v>
      </c>
      <c r="E4995" s="2" t="s">
        <v>4361</v>
      </c>
      <c r="F4995" s="2">
        <v>42132200</v>
      </c>
      <c r="G4995" s="2" t="s">
        <v>17856</v>
      </c>
      <c r="H4995" s="2">
        <v>1</v>
      </c>
      <c r="I4995" s="2">
        <v>6</v>
      </c>
      <c r="J4995" s="2">
        <v>10</v>
      </c>
      <c r="K4995" s="2">
        <v>3</v>
      </c>
      <c r="L4995" s="3">
        <v>335622</v>
      </c>
      <c r="M4995" s="2" t="s">
        <v>0</v>
      </c>
      <c r="N4995" s="4" t="s">
        <v>21</v>
      </c>
    </row>
    <row r="4996" spans="1:14" x14ac:dyDescent="0.25">
      <c r="A4996" s="1" t="s">
        <v>361</v>
      </c>
      <c r="B4996" s="2" t="s">
        <v>1851</v>
      </c>
      <c r="C4996" s="2" t="s">
        <v>1895</v>
      </c>
      <c r="D4996" s="2" t="s">
        <v>17946</v>
      </c>
      <c r="E4996" s="2" t="s">
        <v>4362</v>
      </c>
      <c r="F4996" s="2">
        <v>27112838</v>
      </c>
      <c r="G4996" s="2" t="s">
        <v>17856</v>
      </c>
      <c r="H4996" s="2">
        <v>1</v>
      </c>
      <c r="I4996" s="2">
        <v>6</v>
      </c>
      <c r="J4996" s="2">
        <v>10</v>
      </c>
      <c r="K4996" s="2">
        <v>2</v>
      </c>
      <c r="L4996" s="3">
        <v>122692</v>
      </c>
      <c r="M4996" s="2" t="s">
        <v>0</v>
      </c>
      <c r="N4996" s="4" t="s">
        <v>21</v>
      </c>
    </row>
    <row r="4997" spans="1:14" x14ac:dyDescent="0.25">
      <c r="A4997" s="1" t="s">
        <v>361</v>
      </c>
      <c r="B4997" s="2" t="s">
        <v>1851</v>
      </c>
      <c r="C4997" s="2" t="s">
        <v>1895</v>
      </c>
      <c r="D4997" s="2" t="s">
        <v>17946</v>
      </c>
      <c r="E4997" s="2" t="s">
        <v>4363</v>
      </c>
      <c r="F4997" s="2">
        <v>31191506</v>
      </c>
      <c r="G4997" s="2" t="s">
        <v>17856</v>
      </c>
      <c r="H4997" s="2">
        <v>1</v>
      </c>
      <c r="I4997" s="2">
        <v>6</v>
      </c>
      <c r="J4997" s="2">
        <v>10</v>
      </c>
      <c r="K4997" s="2">
        <v>2</v>
      </c>
      <c r="L4997" s="3">
        <v>214842</v>
      </c>
      <c r="M4997" s="2" t="s">
        <v>0</v>
      </c>
      <c r="N4997" s="4" t="s">
        <v>21</v>
      </c>
    </row>
    <row r="4998" spans="1:14" x14ac:dyDescent="0.25">
      <c r="A4998" s="1" t="s">
        <v>361</v>
      </c>
      <c r="B4998" s="2" t="s">
        <v>1851</v>
      </c>
      <c r="C4998" s="2" t="s">
        <v>1895</v>
      </c>
      <c r="D4998" s="2" t="s">
        <v>17946</v>
      </c>
      <c r="E4998" s="2" t="s">
        <v>4364</v>
      </c>
      <c r="F4998" s="2">
        <v>27112838</v>
      </c>
      <c r="G4998" s="2" t="s">
        <v>17856</v>
      </c>
      <c r="H4998" s="2">
        <v>1</v>
      </c>
      <c r="I4998" s="2">
        <v>6</v>
      </c>
      <c r="J4998" s="2">
        <v>10</v>
      </c>
      <c r="K4998" s="2">
        <v>40</v>
      </c>
      <c r="L4998" s="3">
        <v>222760</v>
      </c>
      <c r="M4998" s="2" t="s">
        <v>0</v>
      </c>
      <c r="N4998" s="4" t="s">
        <v>21</v>
      </c>
    </row>
    <row r="4999" spans="1:14" x14ac:dyDescent="0.25">
      <c r="A4999" s="1" t="s">
        <v>361</v>
      </c>
      <c r="B4999" s="2" t="s">
        <v>1851</v>
      </c>
      <c r="C4999" s="2" t="s">
        <v>1895</v>
      </c>
      <c r="D4999" s="2" t="s">
        <v>17946</v>
      </c>
      <c r="E4999" s="2" t="s">
        <v>4365</v>
      </c>
      <c r="F4999" s="2">
        <v>27112838</v>
      </c>
      <c r="G4999" s="2" t="s">
        <v>17856</v>
      </c>
      <c r="H4999" s="2">
        <v>1</v>
      </c>
      <c r="I4999" s="2">
        <v>6</v>
      </c>
      <c r="J4999" s="2">
        <v>10</v>
      </c>
      <c r="K4999" s="2">
        <v>40</v>
      </c>
      <c r="L4999" s="3">
        <v>353560</v>
      </c>
      <c r="M4999" s="2" t="s">
        <v>0</v>
      </c>
      <c r="N4999" s="4" t="s">
        <v>21</v>
      </c>
    </row>
    <row r="5000" spans="1:14" x14ac:dyDescent="0.25">
      <c r="A5000" s="1" t="s">
        <v>361</v>
      </c>
      <c r="B5000" s="2" t="s">
        <v>1851</v>
      </c>
      <c r="C5000" s="2" t="s">
        <v>1895</v>
      </c>
      <c r="D5000" s="2" t="s">
        <v>17946</v>
      </c>
      <c r="E5000" s="2" t="s">
        <v>18300</v>
      </c>
      <c r="F5000" s="2">
        <v>31191506</v>
      </c>
      <c r="G5000" s="2" t="s">
        <v>17856</v>
      </c>
      <c r="H5000" s="2">
        <v>1</v>
      </c>
      <c r="I5000" s="2">
        <v>6</v>
      </c>
      <c r="J5000" s="2">
        <v>10</v>
      </c>
      <c r="K5000" s="2">
        <v>2</v>
      </c>
      <c r="L5000" s="3">
        <v>644572</v>
      </c>
      <c r="M5000" s="2" t="s">
        <v>0</v>
      </c>
      <c r="N5000" s="4" t="s">
        <v>21</v>
      </c>
    </row>
    <row r="5001" spans="1:14" x14ac:dyDescent="0.25">
      <c r="A5001" s="1" t="s">
        <v>361</v>
      </c>
      <c r="B5001" s="2" t="s">
        <v>1851</v>
      </c>
      <c r="C5001" s="2" t="s">
        <v>1895</v>
      </c>
      <c r="D5001" s="2" t="s">
        <v>17946</v>
      </c>
      <c r="E5001" s="2" t="s">
        <v>18301</v>
      </c>
      <c r="F5001" s="2">
        <v>31191506</v>
      </c>
      <c r="G5001" s="2" t="s">
        <v>17856</v>
      </c>
      <c r="H5001" s="2">
        <v>1</v>
      </c>
      <c r="I5001" s="2">
        <v>6</v>
      </c>
      <c r="J5001" s="2">
        <v>10</v>
      </c>
      <c r="K5001" s="2">
        <v>1</v>
      </c>
      <c r="L5001" s="3">
        <v>322286</v>
      </c>
      <c r="M5001" s="2" t="s">
        <v>0</v>
      </c>
      <c r="N5001" s="4" t="s">
        <v>21</v>
      </c>
    </row>
    <row r="5002" spans="1:14" x14ac:dyDescent="0.25">
      <c r="A5002" s="1" t="s">
        <v>361</v>
      </c>
      <c r="B5002" s="2" t="s">
        <v>2048</v>
      </c>
      <c r="C5002" s="2" t="s">
        <v>2048</v>
      </c>
      <c r="D5002" s="2" t="s">
        <v>17948</v>
      </c>
      <c r="E5002" s="2" t="s">
        <v>4366</v>
      </c>
      <c r="F5002" s="2">
        <v>30101500</v>
      </c>
      <c r="G5002" s="2" t="s">
        <v>17856</v>
      </c>
      <c r="H5002" s="2">
        <v>1</v>
      </c>
      <c r="I5002" s="2">
        <v>6</v>
      </c>
      <c r="J5002" s="2">
        <v>10</v>
      </c>
      <c r="K5002" s="2">
        <v>2</v>
      </c>
      <c r="L5002" s="3">
        <v>454018</v>
      </c>
      <c r="M5002" s="2" t="s">
        <v>0</v>
      </c>
      <c r="N5002" s="4" t="s">
        <v>21</v>
      </c>
    </row>
    <row r="5003" spans="1:14" x14ac:dyDescent="0.25">
      <c r="A5003" s="1" t="s">
        <v>361</v>
      </c>
      <c r="B5003" s="2" t="s">
        <v>2048</v>
      </c>
      <c r="C5003" s="2" t="s">
        <v>2048</v>
      </c>
      <c r="D5003" s="2" t="s">
        <v>17948</v>
      </c>
      <c r="E5003" s="2" t="s">
        <v>4367</v>
      </c>
      <c r="F5003" s="2">
        <v>30102006</v>
      </c>
      <c r="G5003" s="2" t="s">
        <v>17856</v>
      </c>
      <c r="H5003" s="2">
        <v>1</v>
      </c>
      <c r="I5003" s="2">
        <v>2</v>
      </c>
      <c r="J5003" s="2">
        <v>10</v>
      </c>
      <c r="K5003" s="2">
        <v>1</v>
      </c>
      <c r="L5003" s="3">
        <v>5563250</v>
      </c>
      <c r="M5003" s="2" t="s">
        <v>20</v>
      </c>
      <c r="N5003" s="4" t="s">
        <v>21</v>
      </c>
    </row>
    <row r="5004" spans="1:14" x14ac:dyDescent="0.25">
      <c r="A5004" s="1" t="s">
        <v>361</v>
      </c>
      <c r="B5004" s="2" t="s">
        <v>2048</v>
      </c>
      <c r="C5004" s="2" t="s">
        <v>2048</v>
      </c>
      <c r="D5004" s="2" t="s">
        <v>17948</v>
      </c>
      <c r="E5004" s="2" t="s">
        <v>4368</v>
      </c>
      <c r="F5004" s="2">
        <v>30102006</v>
      </c>
      <c r="G5004" s="2" t="s">
        <v>17856</v>
      </c>
      <c r="H5004" s="2">
        <v>1</v>
      </c>
      <c r="I5004" s="2">
        <v>2</v>
      </c>
      <c r="J5004" s="2">
        <v>10</v>
      </c>
      <c r="K5004" s="2">
        <v>1</v>
      </c>
      <c r="L5004" s="3">
        <v>6928180</v>
      </c>
      <c r="M5004" s="2" t="s">
        <v>20</v>
      </c>
      <c r="N5004" s="4" t="s">
        <v>21</v>
      </c>
    </row>
    <row r="5005" spans="1:14" x14ac:dyDescent="0.25">
      <c r="A5005" s="1" t="s">
        <v>361</v>
      </c>
      <c r="B5005" s="2" t="s">
        <v>2048</v>
      </c>
      <c r="C5005" s="2" t="s">
        <v>2048</v>
      </c>
      <c r="D5005" s="2" t="s">
        <v>17948</v>
      </c>
      <c r="E5005" s="2" t="s">
        <v>4369</v>
      </c>
      <c r="F5005" s="2">
        <v>30102006</v>
      </c>
      <c r="G5005" s="2" t="s">
        <v>17856</v>
      </c>
      <c r="H5005" s="2">
        <v>1</v>
      </c>
      <c r="I5005" s="2">
        <v>6</v>
      </c>
      <c r="J5005" s="2">
        <v>10</v>
      </c>
      <c r="K5005" s="2">
        <v>3</v>
      </c>
      <c r="L5005" s="3">
        <v>2033571</v>
      </c>
      <c r="M5005" s="2" t="s">
        <v>0</v>
      </c>
      <c r="N5005" s="4" t="s">
        <v>21</v>
      </c>
    </row>
    <row r="5006" spans="1:14" x14ac:dyDescent="0.25">
      <c r="A5006" s="1" t="s">
        <v>361</v>
      </c>
      <c r="B5006" s="2" t="s">
        <v>2048</v>
      </c>
      <c r="C5006" s="2" t="s">
        <v>2048</v>
      </c>
      <c r="D5006" s="2" t="s">
        <v>17948</v>
      </c>
      <c r="E5006" s="2" t="s">
        <v>4370</v>
      </c>
      <c r="F5006" s="2">
        <v>31231402</v>
      </c>
      <c r="G5006" s="2" t="s">
        <v>17856</v>
      </c>
      <c r="H5006" s="2">
        <v>1</v>
      </c>
      <c r="I5006" s="2">
        <v>6</v>
      </c>
      <c r="J5006" s="2">
        <v>10</v>
      </c>
      <c r="K5006" s="2">
        <v>3</v>
      </c>
      <c r="L5006" s="3">
        <v>2219760</v>
      </c>
      <c r="M5006" s="2" t="s">
        <v>0</v>
      </c>
      <c r="N5006" s="4" t="s">
        <v>21</v>
      </c>
    </row>
    <row r="5007" spans="1:14" x14ac:dyDescent="0.25">
      <c r="A5007" s="1" t="s">
        <v>361</v>
      </c>
      <c r="B5007" s="2" t="s">
        <v>2048</v>
      </c>
      <c r="C5007" s="2" t="s">
        <v>2048</v>
      </c>
      <c r="D5007" s="2" t="s">
        <v>17948</v>
      </c>
      <c r="E5007" s="2" t="s">
        <v>4371</v>
      </c>
      <c r="F5007" s="2">
        <v>31231402</v>
      </c>
      <c r="G5007" s="2" t="s">
        <v>17856</v>
      </c>
      <c r="H5007" s="2">
        <v>1</v>
      </c>
      <c r="I5007" s="2">
        <v>6</v>
      </c>
      <c r="J5007" s="2">
        <v>10</v>
      </c>
      <c r="K5007" s="2">
        <v>3</v>
      </c>
      <c r="L5007" s="3">
        <v>5101200</v>
      </c>
      <c r="M5007" s="2" t="s">
        <v>0</v>
      </c>
      <c r="N5007" s="4" t="s">
        <v>21</v>
      </c>
    </row>
    <row r="5008" spans="1:14" x14ac:dyDescent="0.25">
      <c r="A5008" s="1" t="s">
        <v>361</v>
      </c>
      <c r="B5008" s="2" t="s">
        <v>2048</v>
      </c>
      <c r="C5008" s="2" t="s">
        <v>2048</v>
      </c>
      <c r="D5008" s="2" t="s">
        <v>17948</v>
      </c>
      <c r="E5008" s="2" t="s">
        <v>4372</v>
      </c>
      <c r="F5008" s="2">
        <v>40171502</v>
      </c>
      <c r="G5008" s="2" t="s">
        <v>490</v>
      </c>
      <c r="H5008" s="2">
        <v>1</v>
      </c>
      <c r="I5008" s="2">
        <v>6</v>
      </c>
      <c r="J5008" s="2">
        <v>10</v>
      </c>
      <c r="K5008" s="2">
        <v>30</v>
      </c>
      <c r="L5008" s="3">
        <v>3624480</v>
      </c>
      <c r="M5008" s="2" t="s">
        <v>0</v>
      </c>
      <c r="N5008" s="4" t="s">
        <v>21</v>
      </c>
    </row>
    <row r="5009" spans="1:14" x14ac:dyDescent="0.25">
      <c r="A5009" s="1" t="s">
        <v>361</v>
      </c>
      <c r="B5009" s="2" t="s">
        <v>113</v>
      </c>
      <c r="C5009" s="2" t="s">
        <v>113</v>
      </c>
      <c r="D5009" s="2" t="s">
        <v>114</v>
      </c>
      <c r="E5009" s="2" t="s">
        <v>4373</v>
      </c>
      <c r="F5009" s="2">
        <v>23141600</v>
      </c>
      <c r="G5009" s="2" t="s">
        <v>17856</v>
      </c>
      <c r="H5009" s="2">
        <v>1</v>
      </c>
      <c r="I5009" s="2">
        <v>6</v>
      </c>
      <c r="J5009" s="2">
        <v>10</v>
      </c>
      <c r="K5009" s="2">
        <v>3</v>
      </c>
      <c r="L5009" s="3">
        <v>57633</v>
      </c>
      <c r="M5009" s="2" t="s">
        <v>0</v>
      </c>
      <c r="N5009" s="4" t="s">
        <v>21</v>
      </c>
    </row>
    <row r="5010" spans="1:14" x14ac:dyDescent="0.25">
      <c r="A5010" s="1" t="s">
        <v>361</v>
      </c>
      <c r="B5010" s="2" t="s">
        <v>113</v>
      </c>
      <c r="C5010" s="2" t="s">
        <v>113</v>
      </c>
      <c r="D5010" s="2" t="s">
        <v>114</v>
      </c>
      <c r="E5010" s="2" t="s">
        <v>4374</v>
      </c>
      <c r="F5010" s="2">
        <v>27112841</v>
      </c>
      <c r="G5010" s="2" t="s">
        <v>17856</v>
      </c>
      <c r="H5010" s="2">
        <v>1</v>
      </c>
      <c r="I5010" s="2">
        <v>6</v>
      </c>
      <c r="J5010" s="2">
        <v>10</v>
      </c>
      <c r="K5010" s="2">
        <v>4</v>
      </c>
      <c r="L5010" s="3">
        <v>97816</v>
      </c>
      <c r="M5010" s="2" t="s">
        <v>0</v>
      </c>
      <c r="N5010" s="4" t="s">
        <v>21</v>
      </c>
    </row>
    <row r="5011" spans="1:14" x14ac:dyDescent="0.25">
      <c r="A5011" s="1" t="s">
        <v>361</v>
      </c>
      <c r="B5011" s="2" t="s">
        <v>113</v>
      </c>
      <c r="C5011" s="2" t="s">
        <v>113</v>
      </c>
      <c r="D5011" s="2" t="s">
        <v>114</v>
      </c>
      <c r="E5011" s="2" t="s">
        <v>4375</v>
      </c>
      <c r="F5011" s="2">
        <v>27112841</v>
      </c>
      <c r="G5011" s="2" t="s">
        <v>17856</v>
      </c>
      <c r="H5011" s="2">
        <v>1</v>
      </c>
      <c r="I5011" s="2">
        <v>6</v>
      </c>
      <c r="J5011" s="2">
        <v>10</v>
      </c>
      <c r="K5011" s="2">
        <v>3</v>
      </c>
      <c r="L5011" s="3">
        <v>139944</v>
      </c>
      <c r="M5011" s="2" t="s">
        <v>0</v>
      </c>
      <c r="N5011" s="4" t="s">
        <v>21</v>
      </c>
    </row>
    <row r="5012" spans="1:14" x14ac:dyDescent="0.25">
      <c r="A5012" s="1" t="s">
        <v>361</v>
      </c>
      <c r="B5012" s="2" t="s">
        <v>113</v>
      </c>
      <c r="C5012" s="2" t="s">
        <v>113</v>
      </c>
      <c r="D5012" s="2" t="s">
        <v>114</v>
      </c>
      <c r="E5012" s="2" t="s">
        <v>4376</v>
      </c>
      <c r="F5012" s="2">
        <v>27112841</v>
      </c>
      <c r="G5012" s="2" t="s">
        <v>17856</v>
      </c>
      <c r="H5012" s="2">
        <v>1</v>
      </c>
      <c r="I5012" s="2">
        <v>6</v>
      </c>
      <c r="J5012" s="2">
        <v>10</v>
      </c>
      <c r="K5012" s="2">
        <v>1</v>
      </c>
      <c r="L5012" s="3">
        <v>18683</v>
      </c>
      <c r="M5012" s="2" t="s">
        <v>0</v>
      </c>
      <c r="N5012" s="4" t="s">
        <v>21</v>
      </c>
    </row>
    <row r="5013" spans="1:14" x14ac:dyDescent="0.25">
      <c r="A5013" s="1" t="s">
        <v>361</v>
      </c>
      <c r="B5013" s="2" t="s">
        <v>113</v>
      </c>
      <c r="C5013" s="2" t="s">
        <v>113</v>
      </c>
      <c r="D5013" s="2" t="s">
        <v>114</v>
      </c>
      <c r="E5013" s="2" t="s">
        <v>4377</v>
      </c>
      <c r="F5013" s="2">
        <v>31162416</v>
      </c>
      <c r="G5013" s="2" t="s">
        <v>17856</v>
      </c>
      <c r="H5013" s="2">
        <v>1</v>
      </c>
      <c r="I5013" s="2">
        <v>2</v>
      </c>
      <c r="J5013" s="2">
        <v>10</v>
      </c>
      <c r="K5013" s="2">
        <v>16</v>
      </c>
      <c r="L5013" s="3">
        <v>380800</v>
      </c>
      <c r="M5013" s="2" t="s">
        <v>20</v>
      </c>
      <c r="N5013" s="4" t="s">
        <v>21</v>
      </c>
    </row>
    <row r="5014" spans="1:14" x14ac:dyDescent="0.25">
      <c r="A5014" s="1" t="s">
        <v>361</v>
      </c>
      <c r="B5014" s="2" t="s">
        <v>113</v>
      </c>
      <c r="C5014" s="2" t="s">
        <v>113</v>
      </c>
      <c r="D5014" s="2" t="s">
        <v>114</v>
      </c>
      <c r="E5014" s="2" t="s">
        <v>4378</v>
      </c>
      <c r="F5014" s="2">
        <v>27111909</v>
      </c>
      <c r="G5014" s="2" t="s">
        <v>17856</v>
      </c>
      <c r="H5014" s="2">
        <v>1</v>
      </c>
      <c r="I5014" s="2">
        <v>6</v>
      </c>
      <c r="J5014" s="2">
        <v>10</v>
      </c>
      <c r="K5014" s="2">
        <v>1</v>
      </c>
      <c r="L5014" s="3">
        <v>2927</v>
      </c>
      <c r="M5014" s="2" t="s">
        <v>0</v>
      </c>
      <c r="N5014" s="4" t="s">
        <v>21</v>
      </c>
    </row>
    <row r="5015" spans="1:14" x14ac:dyDescent="0.25">
      <c r="A5015" s="1" t="s">
        <v>361</v>
      </c>
      <c r="B5015" s="2" t="s">
        <v>113</v>
      </c>
      <c r="C5015" s="2" t="s">
        <v>113</v>
      </c>
      <c r="D5015" s="2" t="s">
        <v>114</v>
      </c>
      <c r="E5015" s="2" t="s">
        <v>4379</v>
      </c>
      <c r="F5015" s="2">
        <v>27111909</v>
      </c>
      <c r="G5015" s="2" t="s">
        <v>17856</v>
      </c>
      <c r="H5015" s="2">
        <v>1</v>
      </c>
      <c r="I5015" s="2">
        <v>6</v>
      </c>
      <c r="J5015" s="2">
        <v>10</v>
      </c>
      <c r="K5015" s="2">
        <v>2</v>
      </c>
      <c r="L5015" s="3">
        <v>6226</v>
      </c>
      <c r="M5015" s="2" t="s">
        <v>0</v>
      </c>
      <c r="N5015" s="4" t="s">
        <v>21</v>
      </c>
    </row>
    <row r="5016" spans="1:14" x14ac:dyDescent="0.25">
      <c r="A5016" s="1" t="s">
        <v>361</v>
      </c>
      <c r="B5016" s="2" t="s">
        <v>113</v>
      </c>
      <c r="C5016" s="2" t="s">
        <v>113</v>
      </c>
      <c r="D5016" s="2" t="s">
        <v>114</v>
      </c>
      <c r="E5016" s="2" t="s">
        <v>4380</v>
      </c>
      <c r="F5016" s="2">
        <v>31162508</v>
      </c>
      <c r="G5016" s="2" t="s">
        <v>17856</v>
      </c>
      <c r="H5016" s="2">
        <v>1</v>
      </c>
      <c r="I5016" s="2">
        <v>6</v>
      </c>
      <c r="J5016" s="2">
        <v>10</v>
      </c>
      <c r="K5016" s="2">
        <v>2</v>
      </c>
      <c r="L5016" s="3">
        <v>188136</v>
      </c>
      <c r="M5016" s="2" t="s">
        <v>0</v>
      </c>
      <c r="N5016" s="4" t="s">
        <v>21</v>
      </c>
    </row>
    <row r="5017" spans="1:14" x14ac:dyDescent="0.25">
      <c r="A5017" s="1" t="s">
        <v>361</v>
      </c>
      <c r="B5017" s="2" t="s">
        <v>113</v>
      </c>
      <c r="C5017" s="2" t="s">
        <v>113</v>
      </c>
      <c r="D5017" s="2" t="s">
        <v>114</v>
      </c>
      <c r="E5017" s="2" t="s">
        <v>4381</v>
      </c>
      <c r="F5017" s="2">
        <v>23271812</v>
      </c>
      <c r="G5017" s="2" t="s">
        <v>17856</v>
      </c>
      <c r="H5017" s="2">
        <v>1</v>
      </c>
      <c r="I5017" s="2">
        <v>6</v>
      </c>
      <c r="J5017" s="2">
        <v>10</v>
      </c>
      <c r="K5017" s="2">
        <v>35</v>
      </c>
      <c r="L5017" s="3">
        <v>339325</v>
      </c>
      <c r="M5017" s="2" t="s">
        <v>0</v>
      </c>
      <c r="N5017" s="4" t="s">
        <v>21</v>
      </c>
    </row>
    <row r="5018" spans="1:14" x14ac:dyDescent="0.25">
      <c r="A5018" s="1" t="s">
        <v>361</v>
      </c>
      <c r="B5018" s="2" t="s">
        <v>113</v>
      </c>
      <c r="C5018" s="2" t="s">
        <v>113</v>
      </c>
      <c r="D5018" s="2" t="s">
        <v>114</v>
      </c>
      <c r="E5018" s="2" t="s">
        <v>4382</v>
      </c>
      <c r="F5018" s="2">
        <v>23271812</v>
      </c>
      <c r="G5018" s="2" t="s">
        <v>17856</v>
      </c>
      <c r="H5018" s="2">
        <v>1</v>
      </c>
      <c r="I5018" s="2">
        <v>6</v>
      </c>
      <c r="J5018" s="2">
        <v>10</v>
      </c>
      <c r="K5018" s="2">
        <v>35</v>
      </c>
      <c r="L5018" s="3">
        <v>334880</v>
      </c>
      <c r="M5018" s="2" t="s">
        <v>0</v>
      </c>
      <c r="N5018" s="4" t="s">
        <v>21</v>
      </c>
    </row>
    <row r="5019" spans="1:14" x14ac:dyDescent="0.25">
      <c r="A5019" s="1" t="s">
        <v>361</v>
      </c>
      <c r="B5019" s="2" t="s">
        <v>113</v>
      </c>
      <c r="C5019" s="2" t="s">
        <v>113</v>
      </c>
      <c r="D5019" s="2" t="s">
        <v>114</v>
      </c>
      <c r="E5019" s="2" t="s">
        <v>4383</v>
      </c>
      <c r="F5019" s="2">
        <v>31161500</v>
      </c>
      <c r="G5019" s="2" t="s">
        <v>17856</v>
      </c>
      <c r="H5019" s="2">
        <v>1</v>
      </c>
      <c r="I5019" s="2">
        <v>6</v>
      </c>
      <c r="J5019" s="2">
        <v>10</v>
      </c>
      <c r="K5019" s="2">
        <v>40</v>
      </c>
      <c r="L5019" s="3">
        <v>235520</v>
      </c>
      <c r="M5019" s="2" t="s">
        <v>0</v>
      </c>
      <c r="N5019" s="4" t="s">
        <v>21</v>
      </c>
    </row>
    <row r="5020" spans="1:14" x14ac:dyDescent="0.25">
      <c r="A5020" s="1" t="s">
        <v>361</v>
      </c>
      <c r="B5020" s="2" t="s">
        <v>113</v>
      </c>
      <c r="C5020" s="2" t="s">
        <v>113</v>
      </c>
      <c r="D5020" s="2" t="s">
        <v>114</v>
      </c>
      <c r="E5020" s="2" t="s">
        <v>4384</v>
      </c>
      <c r="F5020" s="2">
        <v>31161500</v>
      </c>
      <c r="G5020" s="2" t="s">
        <v>17856</v>
      </c>
      <c r="H5020" s="2">
        <v>1</v>
      </c>
      <c r="I5020" s="2">
        <v>6</v>
      </c>
      <c r="J5020" s="2">
        <v>10</v>
      </c>
      <c r="K5020" s="2">
        <v>2</v>
      </c>
      <c r="L5020" s="3">
        <v>111792</v>
      </c>
      <c r="M5020" s="2" t="s">
        <v>0</v>
      </c>
      <c r="N5020" s="4" t="s">
        <v>21</v>
      </c>
    </row>
    <row r="5021" spans="1:14" x14ac:dyDescent="0.25">
      <c r="A5021" s="1" t="s">
        <v>361</v>
      </c>
      <c r="B5021" s="2" t="s">
        <v>113</v>
      </c>
      <c r="C5021" s="2" t="s">
        <v>113</v>
      </c>
      <c r="D5021" s="2" t="s">
        <v>114</v>
      </c>
      <c r="E5021" s="2" t="s">
        <v>4385</v>
      </c>
      <c r="F5021" s="2">
        <v>31161500</v>
      </c>
      <c r="G5021" s="2" t="s">
        <v>17856</v>
      </c>
      <c r="H5021" s="2">
        <v>1</v>
      </c>
      <c r="I5021" s="2">
        <v>6</v>
      </c>
      <c r="J5021" s="2">
        <v>10</v>
      </c>
      <c r="K5021" s="2">
        <v>90</v>
      </c>
      <c r="L5021" s="3">
        <v>585990</v>
      </c>
      <c r="M5021" s="2" t="s">
        <v>0</v>
      </c>
      <c r="N5021" s="4" t="s">
        <v>21</v>
      </c>
    </row>
    <row r="5022" spans="1:14" x14ac:dyDescent="0.25">
      <c r="A5022" s="1" t="s">
        <v>361</v>
      </c>
      <c r="B5022" s="2" t="s">
        <v>113</v>
      </c>
      <c r="C5022" s="2" t="s">
        <v>113</v>
      </c>
      <c r="D5022" s="2" t="s">
        <v>114</v>
      </c>
      <c r="E5022" s="2" t="s">
        <v>4386</v>
      </c>
      <c r="F5022" s="2">
        <v>31161500</v>
      </c>
      <c r="G5022" s="2" t="s">
        <v>17856</v>
      </c>
      <c r="H5022" s="2">
        <v>1</v>
      </c>
      <c r="I5022" s="2">
        <v>6</v>
      </c>
      <c r="J5022" s="2">
        <v>10</v>
      </c>
      <c r="K5022" s="2">
        <v>30</v>
      </c>
      <c r="L5022" s="3">
        <v>305010</v>
      </c>
      <c r="M5022" s="2" t="s">
        <v>0</v>
      </c>
      <c r="N5022" s="4" t="s">
        <v>21</v>
      </c>
    </row>
    <row r="5023" spans="1:14" x14ac:dyDescent="0.25">
      <c r="A5023" s="1" t="s">
        <v>361</v>
      </c>
      <c r="B5023" s="2" t="s">
        <v>113</v>
      </c>
      <c r="C5023" s="2" t="s">
        <v>113</v>
      </c>
      <c r="D5023" s="2" t="s">
        <v>114</v>
      </c>
      <c r="E5023" s="2" t="s">
        <v>4387</v>
      </c>
      <c r="F5023" s="2">
        <v>31161700</v>
      </c>
      <c r="G5023" s="2" t="s">
        <v>17856</v>
      </c>
      <c r="H5023" s="2">
        <v>1</v>
      </c>
      <c r="I5023" s="2">
        <v>2</v>
      </c>
      <c r="J5023" s="2">
        <v>10</v>
      </c>
      <c r="K5023" s="2">
        <v>32</v>
      </c>
      <c r="L5023" s="3">
        <v>171360</v>
      </c>
      <c r="M5023" s="2" t="s">
        <v>20</v>
      </c>
      <c r="N5023" s="4" t="s">
        <v>21</v>
      </c>
    </row>
    <row r="5024" spans="1:14" x14ac:dyDescent="0.25">
      <c r="A5024" s="1" t="s">
        <v>361</v>
      </c>
      <c r="B5024" s="2" t="s">
        <v>378</v>
      </c>
      <c r="C5024" s="2" t="s">
        <v>2425</v>
      </c>
      <c r="D5024" s="2" t="s">
        <v>17954</v>
      </c>
      <c r="E5024" s="2" t="s">
        <v>4388</v>
      </c>
      <c r="F5024" s="2">
        <v>39121440</v>
      </c>
      <c r="G5024" s="2" t="s">
        <v>17856</v>
      </c>
      <c r="H5024" s="2">
        <v>1</v>
      </c>
      <c r="I5024" s="2">
        <v>6</v>
      </c>
      <c r="J5024" s="2">
        <v>10</v>
      </c>
      <c r="K5024" s="2">
        <v>1</v>
      </c>
      <c r="L5024" s="3">
        <v>573601</v>
      </c>
      <c r="M5024" s="2" t="s">
        <v>0</v>
      </c>
      <c r="N5024" s="4" t="s">
        <v>21</v>
      </c>
    </row>
    <row r="5025" spans="1:14" x14ac:dyDescent="0.25">
      <c r="A5025" s="1" t="s">
        <v>361</v>
      </c>
      <c r="B5025" s="2" t="s">
        <v>378</v>
      </c>
      <c r="C5025" s="2" t="s">
        <v>2425</v>
      </c>
      <c r="D5025" s="2" t="s">
        <v>17954</v>
      </c>
      <c r="E5025" s="2" t="s">
        <v>4389</v>
      </c>
      <c r="F5025" s="2">
        <v>39121440</v>
      </c>
      <c r="G5025" s="2" t="s">
        <v>17856</v>
      </c>
      <c r="H5025" s="2">
        <v>1</v>
      </c>
      <c r="I5025" s="2">
        <v>6</v>
      </c>
      <c r="J5025" s="2">
        <v>10</v>
      </c>
      <c r="K5025" s="2">
        <v>1</v>
      </c>
      <c r="L5025" s="3">
        <v>214200</v>
      </c>
      <c r="M5025" s="2" t="s">
        <v>0</v>
      </c>
      <c r="N5025" s="4" t="s">
        <v>21</v>
      </c>
    </row>
    <row r="5026" spans="1:14" x14ac:dyDescent="0.25">
      <c r="A5026" s="1" t="s">
        <v>361</v>
      </c>
      <c r="B5026" s="2" t="s">
        <v>32</v>
      </c>
      <c r="C5026" s="2" t="s">
        <v>33</v>
      </c>
      <c r="D5026" s="2" t="s">
        <v>34</v>
      </c>
      <c r="E5026" s="2" t="s">
        <v>4390</v>
      </c>
      <c r="F5026" s="2">
        <v>45111812</v>
      </c>
      <c r="G5026" s="2" t="s">
        <v>17856</v>
      </c>
      <c r="H5026" s="2">
        <v>1</v>
      </c>
      <c r="I5026" s="2">
        <v>6</v>
      </c>
      <c r="J5026" s="2">
        <v>10</v>
      </c>
      <c r="K5026" s="2">
        <v>6</v>
      </c>
      <c r="L5026" s="3">
        <v>88461408</v>
      </c>
      <c r="M5026" s="2" t="s">
        <v>20</v>
      </c>
      <c r="N5026" s="4" t="s">
        <v>21</v>
      </c>
    </row>
    <row r="5027" spans="1:14" x14ac:dyDescent="0.25">
      <c r="A5027" s="1" t="s">
        <v>361</v>
      </c>
      <c r="B5027" s="2" t="s">
        <v>1032</v>
      </c>
      <c r="C5027" s="2" t="s">
        <v>1032</v>
      </c>
      <c r="D5027" s="2" t="s">
        <v>17923</v>
      </c>
      <c r="E5027" s="2" t="s">
        <v>3312</v>
      </c>
      <c r="F5027" s="2">
        <v>11111700</v>
      </c>
      <c r="G5027" s="2" t="s">
        <v>810</v>
      </c>
      <c r="H5027" s="2">
        <v>1</v>
      </c>
      <c r="I5027" s="2">
        <v>6</v>
      </c>
      <c r="J5027" s="2">
        <v>10</v>
      </c>
      <c r="K5027" s="2">
        <v>1</v>
      </c>
      <c r="L5027" s="3">
        <v>1212447.57</v>
      </c>
      <c r="M5027" s="2" t="s">
        <v>20</v>
      </c>
      <c r="N5027" s="4" t="s">
        <v>21</v>
      </c>
    </row>
    <row r="5028" spans="1:14" x14ac:dyDescent="0.25">
      <c r="A5028" s="1" t="s">
        <v>361</v>
      </c>
      <c r="B5028" s="2" t="s">
        <v>1112</v>
      </c>
      <c r="C5028" s="2" t="s">
        <v>1112</v>
      </c>
      <c r="D5028" s="2" t="s">
        <v>17931</v>
      </c>
      <c r="E5028" s="2" t="s">
        <v>3312</v>
      </c>
      <c r="F5028" s="2" t="s">
        <v>4391</v>
      </c>
      <c r="G5028" s="2" t="s">
        <v>810</v>
      </c>
      <c r="H5028" s="2">
        <v>1</v>
      </c>
      <c r="I5028" s="2">
        <v>6</v>
      </c>
      <c r="J5028" s="2">
        <v>10</v>
      </c>
      <c r="K5028" s="2">
        <v>1</v>
      </c>
      <c r="L5028" s="3">
        <v>119082.11</v>
      </c>
      <c r="M5028" s="2" t="s">
        <v>20</v>
      </c>
      <c r="N5028" s="4" t="s">
        <v>21</v>
      </c>
    </row>
    <row r="5029" spans="1:14" x14ac:dyDescent="0.25">
      <c r="A5029" s="1" t="s">
        <v>361</v>
      </c>
      <c r="B5029" s="2" t="s">
        <v>86</v>
      </c>
      <c r="C5029" s="2" t="s">
        <v>90</v>
      </c>
      <c r="D5029" s="2" t="s">
        <v>91</v>
      </c>
      <c r="E5029" s="2" t="s">
        <v>3312</v>
      </c>
      <c r="F5029" s="2">
        <v>30102015</v>
      </c>
      <c r="G5029" s="2" t="s">
        <v>810</v>
      </c>
      <c r="H5029" s="2">
        <v>1</v>
      </c>
      <c r="I5029" s="2">
        <v>6</v>
      </c>
      <c r="J5029" s="2">
        <v>10</v>
      </c>
      <c r="K5029" s="2">
        <v>1</v>
      </c>
      <c r="L5029" s="3">
        <v>43206.52</v>
      </c>
      <c r="M5029" s="2" t="s">
        <v>20</v>
      </c>
      <c r="N5029" s="4" t="s">
        <v>21</v>
      </c>
    </row>
    <row r="5030" spans="1:14" x14ac:dyDescent="0.25">
      <c r="A5030" s="1" t="s">
        <v>361</v>
      </c>
      <c r="B5030" s="2" t="s">
        <v>1851</v>
      </c>
      <c r="C5030" s="2" t="s">
        <v>1883</v>
      </c>
      <c r="D5030" s="2" t="s">
        <v>17944</v>
      </c>
      <c r="E5030" s="2" t="s">
        <v>3312</v>
      </c>
      <c r="F5030" s="2">
        <v>30111600</v>
      </c>
      <c r="G5030" s="2" t="s">
        <v>810</v>
      </c>
      <c r="H5030" s="2">
        <v>1</v>
      </c>
      <c r="I5030" s="2">
        <v>6</v>
      </c>
      <c r="J5030" s="2">
        <v>10</v>
      </c>
      <c r="K5030" s="2">
        <v>1</v>
      </c>
      <c r="L5030" s="3">
        <v>1815098.67</v>
      </c>
      <c r="M5030" s="2" t="s">
        <v>20</v>
      </c>
      <c r="N5030" s="4" t="s">
        <v>21</v>
      </c>
    </row>
    <row r="5031" spans="1:14" x14ac:dyDescent="0.25">
      <c r="A5031" s="1" t="s">
        <v>361</v>
      </c>
      <c r="B5031" s="2" t="s">
        <v>2048</v>
      </c>
      <c r="C5031" s="2" t="s">
        <v>2048</v>
      </c>
      <c r="D5031" s="2" t="s">
        <v>17948</v>
      </c>
      <c r="E5031" s="2" t="s">
        <v>3312</v>
      </c>
      <c r="F5031" s="2">
        <v>30102400</v>
      </c>
      <c r="G5031" s="2" t="s">
        <v>810</v>
      </c>
      <c r="H5031" s="2">
        <v>1</v>
      </c>
      <c r="I5031" s="2">
        <v>6</v>
      </c>
      <c r="J5031" s="2">
        <v>10</v>
      </c>
      <c r="K5031" s="2">
        <v>1</v>
      </c>
      <c r="L5031" s="3">
        <v>1790194.35</v>
      </c>
      <c r="M5031" s="2" t="s">
        <v>20</v>
      </c>
      <c r="N5031" s="4" t="s">
        <v>21</v>
      </c>
    </row>
    <row r="5032" spans="1:14" x14ac:dyDescent="0.25">
      <c r="A5032" s="1" t="s">
        <v>361</v>
      </c>
      <c r="B5032" s="2" t="s">
        <v>113</v>
      </c>
      <c r="C5032" s="2" t="s">
        <v>113</v>
      </c>
      <c r="D5032" s="2" t="s">
        <v>114</v>
      </c>
      <c r="E5032" s="2" t="s">
        <v>3312</v>
      </c>
      <c r="F5032" s="2">
        <v>31162000</v>
      </c>
      <c r="G5032" s="2" t="s">
        <v>810</v>
      </c>
      <c r="H5032" s="2">
        <v>1</v>
      </c>
      <c r="I5032" s="2">
        <v>6</v>
      </c>
      <c r="J5032" s="2">
        <v>10</v>
      </c>
      <c r="K5032" s="2">
        <v>1</v>
      </c>
      <c r="L5032" s="3">
        <v>8641.27</v>
      </c>
      <c r="M5032" s="2" t="s">
        <v>20</v>
      </c>
      <c r="N5032" s="4" t="s">
        <v>21</v>
      </c>
    </row>
    <row r="5033" spans="1:14" x14ac:dyDescent="0.25">
      <c r="A5033" s="1" t="s">
        <v>361</v>
      </c>
      <c r="B5033" s="2" t="s">
        <v>529</v>
      </c>
      <c r="C5033" s="2" t="s">
        <v>903</v>
      </c>
      <c r="D5033" s="2" t="s">
        <v>17908</v>
      </c>
      <c r="E5033" s="2" t="s">
        <v>4392</v>
      </c>
      <c r="F5033" s="2">
        <v>40161509</v>
      </c>
      <c r="G5033" s="2" t="s">
        <v>17856</v>
      </c>
      <c r="H5033" s="2">
        <v>1</v>
      </c>
      <c r="I5033" s="2">
        <v>6</v>
      </c>
      <c r="J5033" s="2">
        <v>16</v>
      </c>
      <c r="K5033" s="2">
        <v>1</v>
      </c>
      <c r="L5033" s="3">
        <v>18400000</v>
      </c>
      <c r="M5033" s="2" t="s">
        <v>0</v>
      </c>
      <c r="N5033" s="4" t="s">
        <v>21</v>
      </c>
    </row>
    <row r="5034" spans="1:14" x14ac:dyDescent="0.25">
      <c r="A5034" s="1" t="s">
        <v>361</v>
      </c>
      <c r="B5034" s="2" t="s">
        <v>189</v>
      </c>
      <c r="C5034" s="2" t="s">
        <v>2626</v>
      </c>
      <c r="D5034" s="2" t="s">
        <v>17961</v>
      </c>
      <c r="E5034" s="2" t="s">
        <v>4393</v>
      </c>
      <c r="F5034" s="2">
        <v>72102900</v>
      </c>
      <c r="G5034" s="2" t="s">
        <v>17856</v>
      </c>
      <c r="H5034" s="2">
        <v>1</v>
      </c>
      <c r="I5034" s="2">
        <v>6</v>
      </c>
      <c r="J5034" s="2">
        <v>16</v>
      </c>
      <c r="K5034" s="2">
        <v>1</v>
      </c>
      <c r="L5034" s="3">
        <v>9706884</v>
      </c>
      <c r="M5034" s="2" t="s">
        <v>20</v>
      </c>
      <c r="N5034" s="4" t="s">
        <v>21</v>
      </c>
    </row>
    <row r="5035" spans="1:14" x14ac:dyDescent="0.25">
      <c r="A5035" s="1" t="s">
        <v>361</v>
      </c>
      <c r="B5035" s="2" t="s">
        <v>38</v>
      </c>
      <c r="C5035" s="2" t="s">
        <v>926</v>
      </c>
      <c r="D5035" s="2" t="s">
        <v>17912</v>
      </c>
      <c r="E5035" s="2" t="s">
        <v>4394</v>
      </c>
      <c r="F5035" s="2">
        <v>45111704</v>
      </c>
      <c r="G5035" s="2" t="s">
        <v>17856</v>
      </c>
      <c r="H5035" s="2">
        <v>1</v>
      </c>
      <c r="I5035" s="2">
        <v>6</v>
      </c>
      <c r="J5035" s="2">
        <v>16</v>
      </c>
      <c r="K5035" s="2">
        <v>4</v>
      </c>
      <c r="L5035" s="3">
        <v>3399600</v>
      </c>
      <c r="M5035" s="2" t="s">
        <v>0</v>
      </c>
      <c r="N5035" s="4" t="s">
        <v>21</v>
      </c>
    </row>
    <row r="5036" spans="1:14" x14ac:dyDescent="0.25">
      <c r="A5036" s="1" t="s">
        <v>361</v>
      </c>
      <c r="B5036" s="2" t="s">
        <v>38</v>
      </c>
      <c r="C5036" s="2" t="s">
        <v>926</v>
      </c>
      <c r="D5036" s="2" t="s">
        <v>17912</v>
      </c>
      <c r="E5036" s="2" t="s">
        <v>4395</v>
      </c>
      <c r="F5036" s="2">
        <v>52161505</v>
      </c>
      <c r="G5036" s="2" t="s">
        <v>17856</v>
      </c>
      <c r="H5036" s="2">
        <v>1</v>
      </c>
      <c r="I5036" s="2">
        <v>6</v>
      </c>
      <c r="J5036" s="2">
        <v>16</v>
      </c>
      <c r="K5036" s="2">
        <v>1</v>
      </c>
      <c r="L5036" s="3">
        <v>4399900</v>
      </c>
      <c r="M5036" s="2" t="s">
        <v>0</v>
      </c>
      <c r="N5036" s="4" t="s">
        <v>21</v>
      </c>
    </row>
    <row r="5037" spans="1:14" x14ac:dyDescent="0.25">
      <c r="A5037" s="1" t="s">
        <v>361</v>
      </c>
      <c r="B5037" s="2" t="s">
        <v>38</v>
      </c>
      <c r="C5037" s="2" t="s">
        <v>926</v>
      </c>
      <c r="D5037" s="2" t="s">
        <v>17912</v>
      </c>
      <c r="E5037" s="2" t="s">
        <v>4396</v>
      </c>
      <c r="F5037" s="2">
        <v>45111616</v>
      </c>
      <c r="G5037" s="2" t="s">
        <v>17856</v>
      </c>
      <c r="H5037" s="2">
        <v>1</v>
      </c>
      <c r="I5037" s="2">
        <v>6</v>
      </c>
      <c r="J5037" s="2">
        <v>16</v>
      </c>
      <c r="K5037" s="2">
        <v>1</v>
      </c>
      <c r="L5037" s="3">
        <v>2659000</v>
      </c>
      <c r="M5037" s="2" t="s">
        <v>0</v>
      </c>
      <c r="N5037" s="4" t="s">
        <v>21</v>
      </c>
    </row>
    <row r="5038" spans="1:14" x14ac:dyDescent="0.25">
      <c r="A5038" s="1" t="s">
        <v>361</v>
      </c>
      <c r="B5038" s="2" t="s">
        <v>28</v>
      </c>
      <c r="C5038" s="2" t="s">
        <v>29</v>
      </c>
      <c r="D5038" s="2" t="s">
        <v>30</v>
      </c>
      <c r="E5038" s="2" t="s">
        <v>18302</v>
      </c>
      <c r="F5038" s="2">
        <v>40101701</v>
      </c>
      <c r="G5038" s="2" t="s">
        <v>490</v>
      </c>
      <c r="H5038" s="2">
        <v>11</v>
      </c>
      <c r="I5038" s="2">
        <v>1</v>
      </c>
      <c r="J5038" s="2">
        <v>10</v>
      </c>
      <c r="K5038" s="2">
        <v>3</v>
      </c>
      <c r="L5038" s="3">
        <v>36000000</v>
      </c>
      <c r="M5038" s="2" t="s">
        <v>20</v>
      </c>
      <c r="N5038" s="4" t="s">
        <v>21</v>
      </c>
    </row>
    <row r="5039" spans="1:14" x14ac:dyDescent="0.25">
      <c r="A5039" s="1" t="s">
        <v>361</v>
      </c>
      <c r="B5039" s="2" t="s">
        <v>28</v>
      </c>
      <c r="C5039" s="2" t="s">
        <v>29</v>
      </c>
      <c r="D5039" s="2" t="s">
        <v>30</v>
      </c>
      <c r="E5039" s="2" t="s">
        <v>18303</v>
      </c>
      <c r="F5039" s="2">
        <v>40101701</v>
      </c>
      <c r="G5039" s="2" t="s">
        <v>490</v>
      </c>
      <c r="H5039" s="2">
        <v>11</v>
      </c>
      <c r="I5039" s="2">
        <v>1</v>
      </c>
      <c r="J5039" s="2">
        <v>10</v>
      </c>
      <c r="K5039" s="2">
        <v>3</v>
      </c>
      <c r="L5039" s="3">
        <v>54407534.939999998</v>
      </c>
      <c r="M5039" s="2" t="s">
        <v>20</v>
      </c>
      <c r="N5039" s="4" t="s">
        <v>21</v>
      </c>
    </row>
    <row r="5040" spans="1:14" x14ac:dyDescent="0.25">
      <c r="A5040" s="1" t="s">
        <v>361</v>
      </c>
      <c r="B5040" s="2" t="s">
        <v>162</v>
      </c>
      <c r="C5040" s="2" t="s">
        <v>567</v>
      </c>
      <c r="D5040" s="2" t="s">
        <v>17885</v>
      </c>
      <c r="E5040" s="2" t="s">
        <v>4397</v>
      </c>
      <c r="F5040" s="2">
        <v>72151802</v>
      </c>
      <c r="G5040" s="2" t="s">
        <v>496</v>
      </c>
      <c r="H5040" s="2">
        <v>11</v>
      </c>
      <c r="I5040" s="2">
        <v>1</v>
      </c>
      <c r="J5040" s="2">
        <v>10</v>
      </c>
      <c r="K5040" s="2">
        <v>1</v>
      </c>
      <c r="L5040" s="3">
        <v>14438319</v>
      </c>
      <c r="M5040" s="2" t="s">
        <v>20</v>
      </c>
      <c r="N5040" s="4" t="s">
        <v>17384</v>
      </c>
    </row>
    <row r="5041" spans="1:14" x14ac:dyDescent="0.25">
      <c r="A5041" s="1" t="s">
        <v>361</v>
      </c>
      <c r="B5041" s="2" t="s">
        <v>162</v>
      </c>
      <c r="C5041" s="2" t="s">
        <v>567</v>
      </c>
      <c r="D5041" s="2" t="s">
        <v>17885</v>
      </c>
      <c r="E5041" s="2" t="s">
        <v>4398</v>
      </c>
      <c r="F5041" s="2">
        <v>72151800</v>
      </c>
      <c r="G5041" s="2" t="s">
        <v>490</v>
      </c>
      <c r="H5041" s="2">
        <v>12</v>
      </c>
      <c r="I5041" s="2">
        <v>1</v>
      </c>
      <c r="J5041" s="2">
        <v>16</v>
      </c>
      <c r="K5041" s="2">
        <v>1</v>
      </c>
      <c r="L5041" s="3">
        <v>19588481</v>
      </c>
      <c r="M5041" s="2" t="s">
        <v>20</v>
      </c>
      <c r="N5041" s="4" t="s">
        <v>21</v>
      </c>
    </row>
    <row r="5042" spans="1:14" x14ac:dyDescent="0.25">
      <c r="A5042" s="1" t="s">
        <v>361</v>
      </c>
      <c r="B5042" s="2" t="s">
        <v>162</v>
      </c>
      <c r="C5042" s="2" t="s">
        <v>567</v>
      </c>
      <c r="D5042" s="2" t="s">
        <v>17885</v>
      </c>
      <c r="E5042" s="2" t="s">
        <v>4398</v>
      </c>
      <c r="F5042" s="2">
        <v>72151800</v>
      </c>
      <c r="G5042" s="2" t="s">
        <v>490</v>
      </c>
      <c r="H5042" s="2">
        <v>12</v>
      </c>
      <c r="I5042" s="2">
        <v>1</v>
      </c>
      <c r="J5042" s="2">
        <v>10</v>
      </c>
      <c r="K5042" s="2">
        <v>1</v>
      </c>
      <c r="L5042" s="3">
        <v>10411419</v>
      </c>
      <c r="M5042" s="2" t="s">
        <v>20</v>
      </c>
      <c r="N5042" s="4" t="s">
        <v>21</v>
      </c>
    </row>
    <row r="5043" spans="1:14" x14ac:dyDescent="0.25">
      <c r="A5043" s="1" t="s">
        <v>361</v>
      </c>
      <c r="B5043" s="2" t="s">
        <v>60</v>
      </c>
      <c r="C5043" s="2" t="s">
        <v>60</v>
      </c>
      <c r="D5043" s="2" t="s">
        <v>61</v>
      </c>
      <c r="E5043" s="2" t="s">
        <v>4399</v>
      </c>
      <c r="F5043" s="2">
        <v>42311512</v>
      </c>
      <c r="G5043" s="2" t="s">
        <v>490</v>
      </c>
      <c r="H5043" s="2">
        <v>12</v>
      </c>
      <c r="I5043" s="2">
        <v>1</v>
      </c>
      <c r="J5043" s="2">
        <v>10</v>
      </c>
      <c r="K5043" s="2">
        <v>4</v>
      </c>
      <c r="L5043" s="3">
        <v>748590.92</v>
      </c>
      <c r="M5043" s="2" t="s">
        <v>0</v>
      </c>
      <c r="N5043" s="4" t="s">
        <v>21</v>
      </c>
    </row>
    <row r="5044" spans="1:14" x14ac:dyDescent="0.25">
      <c r="A5044" s="1" t="s">
        <v>361</v>
      </c>
      <c r="B5044" s="2" t="s">
        <v>60</v>
      </c>
      <c r="C5044" s="2" t="s">
        <v>60</v>
      </c>
      <c r="D5044" s="2" t="s">
        <v>61</v>
      </c>
      <c r="E5044" s="2" t="s">
        <v>4400</v>
      </c>
      <c r="F5044" s="2">
        <v>52121601</v>
      </c>
      <c r="G5044" s="2" t="s">
        <v>490</v>
      </c>
      <c r="H5044" s="2">
        <v>12</v>
      </c>
      <c r="I5044" s="2">
        <v>1</v>
      </c>
      <c r="J5044" s="2">
        <v>10</v>
      </c>
      <c r="K5044" s="2">
        <v>1</v>
      </c>
      <c r="L5044" s="3">
        <v>8272700.3099999996</v>
      </c>
      <c r="M5044" s="2" t="s">
        <v>0</v>
      </c>
      <c r="N5044" s="4" t="s">
        <v>21</v>
      </c>
    </row>
    <row r="5045" spans="1:14" x14ac:dyDescent="0.25">
      <c r="A5045" s="1" t="s">
        <v>361</v>
      </c>
      <c r="B5045" s="2" t="s">
        <v>60</v>
      </c>
      <c r="C5045" s="2" t="s">
        <v>60</v>
      </c>
      <c r="D5045" s="2" t="s">
        <v>61</v>
      </c>
      <c r="E5045" s="2" t="s">
        <v>4401</v>
      </c>
      <c r="F5045" s="2">
        <v>52121601</v>
      </c>
      <c r="G5045" s="2" t="s">
        <v>490</v>
      </c>
      <c r="H5045" s="2">
        <v>12</v>
      </c>
      <c r="I5045" s="2">
        <v>1</v>
      </c>
      <c r="J5045" s="2">
        <v>10</v>
      </c>
      <c r="K5045" s="2">
        <v>3</v>
      </c>
      <c r="L5045" s="3">
        <v>917911.26</v>
      </c>
      <c r="M5045" s="2" t="s">
        <v>0</v>
      </c>
      <c r="N5045" s="4" t="s">
        <v>21</v>
      </c>
    </row>
    <row r="5046" spans="1:14" x14ac:dyDescent="0.25">
      <c r="A5046" s="1" t="s">
        <v>361</v>
      </c>
      <c r="B5046" s="2" t="s">
        <v>63</v>
      </c>
      <c r="C5046" s="2" t="s">
        <v>64</v>
      </c>
      <c r="D5046" s="2" t="s">
        <v>65</v>
      </c>
      <c r="E5046" s="2" t="s">
        <v>4402</v>
      </c>
      <c r="F5046" s="2">
        <v>31201520</v>
      </c>
      <c r="G5046" s="2" t="s">
        <v>490</v>
      </c>
      <c r="H5046" s="2">
        <v>12</v>
      </c>
      <c r="I5046" s="2">
        <v>1</v>
      </c>
      <c r="J5046" s="2">
        <v>10</v>
      </c>
      <c r="K5046" s="2">
        <v>1</v>
      </c>
      <c r="L5046" s="3">
        <v>1731971.22</v>
      </c>
      <c r="M5046" s="2" t="s">
        <v>0</v>
      </c>
      <c r="N5046" s="4" t="s">
        <v>21</v>
      </c>
    </row>
    <row r="5047" spans="1:14" x14ac:dyDescent="0.25">
      <c r="A5047" s="1" t="s">
        <v>361</v>
      </c>
      <c r="B5047" s="2" t="s">
        <v>72</v>
      </c>
      <c r="C5047" s="2" t="s">
        <v>73</v>
      </c>
      <c r="D5047" s="2" t="s">
        <v>74</v>
      </c>
      <c r="E5047" s="2" t="s">
        <v>4403</v>
      </c>
      <c r="F5047" s="2">
        <v>15121802</v>
      </c>
      <c r="G5047" s="2" t="s">
        <v>490</v>
      </c>
      <c r="H5047" s="2">
        <v>12</v>
      </c>
      <c r="I5047" s="2">
        <v>1</v>
      </c>
      <c r="J5047" s="2">
        <v>10</v>
      </c>
      <c r="K5047" s="2">
        <v>1</v>
      </c>
      <c r="L5047" s="3">
        <v>2436329.84</v>
      </c>
      <c r="M5047" s="2" t="s">
        <v>0</v>
      </c>
      <c r="N5047" s="4" t="s">
        <v>21</v>
      </c>
    </row>
    <row r="5048" spans="1:14" x14ac:dyDescent="0.25">
      <c r="A5048" s="1" t="s">
        <v>361</v>
      </c>
      <c r="B5048" s="2" t="s">
        <v>72</v>
      </c>
      <c r="C5048" s="2" t="s">
        <v>73</v>
      </c>
      <c r="D5048" s="2" t="s">
        <v>74</v>
      </c>
      <c r="E5048" s="2" t="s">
        <v>4404</v>
      </c>
      <c r="F5048" s="2">
        <v>15121902</v>
      </c>
      <c r="G5048" s="2" t="s">
        <v>490</v>
      </c>
      <c r="H5048" s="2">
        <v>12</v>
      </c>
      <c r="I5048" s="2">
        <v>1</v>
      </c>
      <c r="J5048" s="2">
        <v>10</v>
      </c>
      <c r="K5048" s="2">
        <v>1</v>
      </c>
      <c r="L5048" s="3">
        <v>489648.11</v>
      </c>
      <c r="M5048" s="2" t="s">
        <v>0</v>
      </c>
      <c r="N5048" s="4" t="s">
        <v>21</v>
      </c>
    </row>
    <row r="5049" spans="1:14" x14ac:dyDescent="0.25">
      <c r="A5049" s="1" t="s">
        <v>361</v>
      </c>
      <c r="B5049" s="2" t="s">
        <v>72</v>
      </c>
      <c r="C5049" s="2" t="s">
        <v>73</v>
      </c>
      <c r="D5049" s="2" t="s">
        <v>74</v>
      </c>
      <c r="E5049" s="2" t="s">
        <v>4405</v>
      </c>
      <c r="F5049" s="2">
        <v>12191602</v>
      </c>
      <c r="G5049" s="2" t="s">
        <v>490</v>
      </c>
      <c r="H5049" s="2">
        <v>12</v>
      </c>
      <c r="I5049" s="2">
        <v>1</v>
      </c>
      <c r="J5049" s="2">
        <v>10</v>
      </c>
      <c r="K5049" s="2">
        <v>1</v>
      </c>
      <c r="L5049" s="3">
        <v>2807359.94</v>
      </c>
      <c r="M5049" s="2" t="s">
        <v>0</v>
      </c>
      <c r="N5049" s="4" t="s">
        <v>21</v>
      </c>
    </row>
    <row r="5050" spans="1:14" x14ac:dyDescent="0.25">
      <c r="A5050" s="1" t="s">
        <v>361</v>
      </c>
      <c r="B5050" s="2" t="s">
        <v>408</v>
      </c>
      <c r="C5050" s="2" t="s">
        <v>409</v>
      </c>
      <c r="D5050" s="2" t="s">
        <v>17858</v>
      </c>
      <c r="E5050" s="2" t="s">
        <v>4406</v>
      </c>
      <c r="F5050" s="2">
        <v>41104213</v>
      </c>
      <c r="G5050" s="2" t="s">
        <v>490</v>
      </c>
      <c r="H5050" s="2">
        <v>12</v>
      </c>
      <c r="I5050" s="2">
        <v>1</v>
      </c>
      <c r="J5050" s="2">
        <v>10</v>
      </c>
      <c r="K5050" s="2">
        <v>1</v>
      </c>
      <c r="L5050" s="3">
        <v>37887.22</v>
      </c>
      <c r="M5050" s="2" t="s">
        <v>0</v>
      </c>
      <c r="N5050" s="4" t="s">
        <v>21</v>
      </c>
    </row>
    <row r="5051" spans="1:14" x14ac:dyDescent="0.25">
      <c r="A5051" s="1" t="s">
        <v>361</v>
      </c>
      <c r="B5051" s="2" t="s">
        <v>76</v>
      </c>
      <c r="C5051" s="2" t="s">
        <v>77</v>
      </c>
      <c r="D5051" s="2" t="s">
        <v>78</v>
      </c>
      <c r="E5051" s="2" t="s">
        <v>4407</v>
      </c>
      <c r="F5051" s="2">
        <v>31211510</v>
      </c>
      <c r="G5051" s="2" t="s">
        <v>490</v>
      </c>
      <c r="H5051" s="2">
        <v>12</v>
      </c>
      <c r="I5051" s="2">
        <v>1</v>
      </c>
      <c r="J5051" s="2">
        <v>10</v>
      </c>
      <c r="K5051" s="2">
        <v>1</v>
      </c>
      <c r="L5051" s="3">
        <v>4668497.33</v>
      </c>
      <c r="M5051" s="2" t="s">
        <v>0</v>
      </c>
      <c r="N5051" s="4" t="s">
        <v>21</v>
      </c>
    </row>
    <row r="5052" spans="1:14" x14ac:dyDescent="0.25">
      <c r="A5052" s="1" t="s">
        <v>361</v>
      </c>
      <c r="B5052" s="2" t="s">
        <v>76</v>
      </c>
      <c r="C5052" s="2" t="s">
        <v>83</v>
      </c>
      <c r="D5052" s="2" t="s">
        <v>84</v>
      </c>
      <c r="E5052" s="2" t="s">
        <v>4408</v>
      </c>
      <c r="F5052" s="2">
        <v>15121802</v>
      </c>
      <c r="G5052" s="2" t="s">
        <v>490</v>
      </c>
      <c r="H5052" s="2">
        <v>12</v>
      </c>
      <c r="I5052" s="2">
        <v>1</v>
      </c>
      <c r="J5052" s="2">
        <v>10</v>
      </c>
      <c r="K5052" s="2">
        <v>1</v>
      </c>
      <c r="L5052" s="3">
        <v>6661047.6100000003</v>
      </c>
      <c r="M5052" s="2" t="s">
        <v>0</v>
      </c>
      <c r="N5052" s="4" t="s">
        <v>21</v>
      </c>
    </row>
    <row r="5053" spans="1:14" x14ac:dyDescent="0.25">
      <c r="A5053" s="1" t="s">
        <v>361</v>
      </c>
      <c r="B5053" s="2" t="s">
        <v>76</v>
      </c>
      <c r="C5053" s="2" t="s">
        <v>83</v>
      </c>
      <c r="D5053" s="2" t="s">
        <v>84</v>
      </c>
      <c r="E5053" s="2" t="s">
        <v>4409</v>
      </c>
      <c r="F5053" s="2">
        <v>23153508</v>
      </c>
      <c r="G5053" s="2" t="s">
        <v>490</v>
      </c>
      <c r="H5053" s="2">
        <v>12</v>
      </c>
      <c r="I5053" s="2">
        <v>1</v>
      </c>
      <c r="J5053" s="2">
        <v>10</v>
      </c>
      <c r="K5053" s="2">
        <v>2</v>
      </c>
      <c r="L5053" s="3">
        <v>2858263.38</v>
      </c>
      <c r="M5053" s="2" t="s">
        <v>0</v>
      </c>
      <c r="N5053" s="4" t="s">
        <v>21</v>
      </c>
    </row>
    <row r="5054" spans="1:14" x14ac:dyDescent="0.25">
      <c r="A5054" s="1" t="s">
        <v>361</v>
      </c>
      <c r="B5054" s="2" t="s">
        <v>76</v>
      </c>
      <c r="C5054" s="2" t="s">
        <v>83</v>
      </c>
      <c r="D5054" s="2" t="s">
        <v>84</v>
      </c>
      <c r="E5054" s="2" t="s">
        <v>4410</v>
      </c>
      <c r="F5054" s="2">
        <v>23153508</v>
      </c>
      <c r="G5054" s="2" t="s">
        <v>490</v>
      </c>
      <c r="H5054" s="2">
        <v>12</v>
      </c>
      <c r="I5054" s="2">
        <v>1</v>
      </c>
      <c r="J5054" s="2">
        <v>10</v>
      </c>
      <c r="K5054" s="2">
        <v>1</v>
      </c>
      <c r="L5054" s="3">
        <v>6639998.8899999997</v>
      </c>
      <c r="M5054" s="2" t="s">
        <v>0</v>
      </c>
      <c r="N5054" s="4" t="s">
        <v>21</v>
      </c>
    </row>
    <row r="5055" spans="1:14" x14ac:dyDescent="0.25">
      <c r="A5055" s="1" t="s">
        <v>361</v>
      </c>
      <c r="B5055" s="2" t="s">
        <v>76</v>
      </c>
      <c r="C5055" s="2" t="s">
        <v>83</v>
      </c>
      <c r="D5055" s="2" t="s">
        <v>84</v>
      </c>
      <c r="E5055" s="2" t="s">
        <v>4411</v>
      </c>
      <c r="F5055" s="2">
        <v>12163600</v>
      </c>
      <c r="G5055" s="2" t="s">
        <v>490</v>
      </c>
      <c r="H5055" s="2">
        <v>12</v>
      </c>
      <c r="I5055" s="2">
        <v>1</v>
      </c>
      <c r="J5055" s="2">
        <v>10</v>
      </c>
      <c r="K5055" s="2">
        <v>1</v>
      </c>
      <c r="L5055" s="3">
        <v>464332.05</v>
      </c>
      <c r="M5055" s="2" t="s">
        <v>0</v>
      </c>
      <c r="N5055" s="4" t="s">
        <v>21</v>
      </c>
    </row>
    <row r="5056" spans="1:14" x14ac:dyDescent="0.25">
      <c r="A5056" s="1" t="s">
        <v>361</v>
      </c>
      <c r="B5056" s="2" t="s">
        <v>76</v>
      </c>
      <c r="C5056" s="2" t="s">
        <v>83</v>
      </c>
      <c r="D5056" s="2" t="s">
        <v>84</v>
      </c>
      <c r="E5056" s="2" t="s">
        <v>4412</v>
      </c>
      <c r="F5056" s="2">
        <v>23153508</v>
      </c>
      <c r="G5056" s="2" t="s">
        <v>490</v>
      </c>
      <c r="H5056" s="2">
        <v>12</v>
      </c>
      <c r="I5056" s="2">
        <v>1</v>
      </c>
      <c r="J5056" s="2">
        <v>10</v>
      </c>
      <c r="K5056" s="2">
        <v>1</v>
      </c>
      <c r="L5056" s="3">
        <v>2450960.89</v>
      </c>
      <c r="M5056" s="2" t="s">
        <v>0</v>
      </c>
      <c r="N5056" s="4" t="s">
        <v>21</v>
      </c>
    </row>
    <row r="5057" spans="1:14" x14ac:dyDescent="0.25">
      <c r="A5057" s="1" t="s">
        <v>361</v>
      </c>
      <c r="B5057" s="2" t="s">
        <v>76</v>
      </c>
      <c r="C5057" s="2" t="s">
        <v>83</v>
      </c>
      <c r="D5057" s="2" t="s">
        <v>84</v>
      </c>
      <c r="E5057" s="2" t="s">
        <v>4413</v>
      </c>
      <c r="F5057" s="2">
        <v>31201601</v>
      </c>
      <c r="G5057" s="2" t="s">
        <v>490</v>
      </c>
      <c r="H5057" s="2">
        <v>12</v>
      </c>
      <c r="I5057" s="2">
        <v>1</v>
      </c>
      <c r="J5057" s="2">
        <v>10</v>
      </c>
      <c r="K5057" s="2">
        <v>2</v>
      </c>
      <c r="L5057" s="3">
        <v>3444788.2</v>
      </c>
      <c r="M5057" s="2" t="s">
        <v>0</v>
      </c>
      <c r="N5057" s="4" t="s">
        <v>21</v>
      </c>
    </row>
    <row r="5058" spans="1:14" x14ac:dyDescent="0.25">
      <c r="A5058" s="1" t="s">
        <v>361</v>
      </c>
      <c r="B5058" s="2" t="s">
        <v>76</v>
      </c>
      <c r="C5058" s="2" t="s">
        <v>83</v>
      </c>
      <c r="D5058" s="2" t="s">
        <v>84</v>
      </c>
      <c r="E5058" s="2" t="s">
        <v>4414</v>
      </c>
      <c r="F5058" s="2">
        <v>31211500</v>
      </c>
      <c r="G5058" s="2" t="s">
        <v>490</v>
      </c>
      <c r="H5058" s="2">
        <v>12</v>
      </c>
      <c r="I5058" s="2">
        <v>1</v>
      </c>
      <c r="J5058" s="2">
        <v>10</v>
      </c>
      <c r="K5058" s="2">
        <v>2</v>
      </c>
      <c r="L5058" s="3">
        <v>2393592.1800000002</v>
      </c>
      <c r="M5058" s="2" t="s">
        <v>0</v>
      </c>
      <c r="N5058" s="4" t="s">
        <v>21</v>
      </c>
    </row>
    <row r="5059" spans="1:14" x14ac:dyDescent="0.25">
      <c r="A5059" s="1" t="s">
        <v>361</v>
      </c>
      <c r="B5059" s="2" t="s">
        <v>76</v>
      </c>
      <c r="C5059" s="2" t="s">
        <v>83</v>
      </c>
      <c r="D5059" s="2" t="s">
        <v>84</v>
      </c>
      <c r="E5059" s="2" t="s">
        <v>4415</v>
      </c>
      <c r="F5059" s="2">
        <v>31211500</v>
      </c>
      <c r="G5059" s="2" t="s">
        <v>490</v>
      </c>
      <c r="H5059" s="2">
        <v>12</v>
      </c>
      <c r="I5059" s="2">
        <v>1</v>
      </c>
      <c r="J5059" s="2">
        <v>10</v>
      </c>
      <c r="K5059" s="2">
        <v>1</v>
      </c>
      <c r="L5059" s="3">
        <v>1294725.95</v>
      </c>
      <c r="M5059" s="2" t="s">
        <v>0</v>
      </c>
      <c r="N5059" s="4" t="s">
        <v>21</v>
      </c>
    </row>
    <row r="5060" spans="1:14" x14ac:dyDescent="0.25">
      <c r="A5060" s="1" t="s">
        <v>361</v>
      </c>
      <c r="B5060" s="2" t="s">
        <v>76</v>
      </c>
      <c r="C5060" s="2" t="s">
        <v>83</v>
      </c>
      <c r="D5060" s="2" t="s">
        <v>84</v>
      </c>
      <c r="E5060" s="2" t="s">
        <v>4416</v>
      </c>
      <c r="F5060" s="2">
        <v>31211500</v>
      </c>
      <c r="G5060" s="2" t="s">
        <v>490</v>
      </c>
      <c r="H5060" s="2">
        <v>12</v>
      </c>
      <c r="I5060" s="2">
        <v>1</v>
      </c>
      <c r="J5060" s="2">
        <v>10</v>
      </c>
      <c r="K5060" s="2">
        <v>1</v>
      </c>
      <c r="L5060" s="3">
        <v>1805538.21</v>
      </c>
      <c r="M5060" s="2" t="s">
        <v>0</v>
      </c>
      <c r="N5060" s="4" t="s">
        <v>21</v>
      </c>
    </row>
    <row r="5061" spans="1:14" x14ac:dyDescent="0.25">
      <c r="A5061" s="1" t="s">
        <v>361</v>
      </c>
      <c r="B5061" s="2" t="s">
        <v>76</v>
      </c>
      <c r="C5061" s="2" t="s">
        <v>83</v>
      </c>
      <c r="D5061" s="2" t="s">
        <v>84</v>
      </c>
      <c r="E5061" s="2" t="s">
        <v>4417</v>
      </c>
      <c r="F5061" s="2">
        <v>15121802</v>
      </c>
      <c r="G5061" s="2" t="s">
        <v>490</v>
      </c>
      <c r="H5061" s="2">
        <v>12</v>
      </c>
      <c r="I5061" s="2">
        <v>1</v>
      </c>
      <c r="J5061" s="2">
        <v>10</v>
      </c>
      <c r="K5061" s="2">
        <v>1</v>
      </c>
      <c r="L5061" s="3">
        <v>209742.26</v>
      </c>
      <c r="M5061" s="2" t="s">
        <v>0</v>
      </c>
      <c r="N5061" s="4" t="s">
        <v>21</v>
      </c>
    </row>
    <row r="5062" spans="1:14" x14ac:dyDescent="0.25">
      <c r="A5062" s="1" t="s">
        <v>361</v>
      </c>
      <c r="B5062" s="2" t="s">
        <v>76</v>
      </c>
      <c r="C5062" s="2" t="s">
        <v>83</v>
      </c>
      <c r="D5062" s="2" t="s">
        <v>84</v>
      </c>
      <c r="E5062" s="2" t="s">
        <v>4418</v>
      </c>
      <c r="F5062" s="2">
        <v>12352100</v>
      </c>
      <c r="G5062" s="2" t="s">
        <v>490</v>
      </c>
      <c r="H5062" s="2">
        <v>12</v>
      </c>
      <c r="I5062" s="2">
        <v>1</v>
      </c>
      <c r="J5062" s="2">
        <v>10</v>
      </c>
      <c r="K5062" s="2">
        <v>1</v>
      </c>
      <c r="L5062" s="3">
        <v>6985307.1399999997</v>
      </c>
      <c r="M5062" s="2" t="s">
        <v>0</v>
      </c>
      <c r="N5062" s="4" t="s">
        <v>21</v>
      </c>
    </row>
    <row r="5063" spans="1:14" x14ac:dyDescent="0.25">
      <c r="A5063" s="1" t="s">
        <v>361</v>
      </c>
      <c r="B5063" s="2" t="s">
        <v>76</v>
      </c>
      <c r="C5063" s="2" t="s">
        <v>83</v>
      </c>
      <c r="D5063" s="2" t="s">
        <v>84</v>
      </c>
      <c r="E5063" s="2" t="s">
        <v>4419</v>
      </c>
      <c r="F5063" s="2">
        <v>12163600</v>
      </c>
      <c r="G5063" s="2" t="s">
        <v>490</v>
      </c>
      <c r="H5063" s="2">
        <v>12</v>
      </c>
      <c r="I5063" s="2">
        <v>1</v>
      </c>
      <c r="J5063" s="2">
        <v>10</v>
      </c>
      <c r="K5063" s="2">
        <v>5</v>
      </c>
      <c r="L5063" s="3">
        <v>5692710.0999999996</v>
      </c>
      <c r="M5063" s="2" t="s">
        <v>0</v>
      </c>
      <c r="N5063" s="4" t="s">
        <v>21</v>
      </c>
    </row>
    <row r="5064" spans="1:14" x14ac:dyDescent="0.25">
      <c r="A5064" s="1" t="s">
        <v>361</v>
      </c>
      <c r="B5064" s="2" t="s">
        <v>86</v>
      </c>
      <c r="C5064" s="2" t="s">
        <v>93</v>
      </c>
      <c r="D5064" s="2" t="s">
        <v>94</v>
      </c>
      <c r="E5064" s="2" t="s">
        <v>4420</v>
      </c>
      <c r="F5064" s="2">
        <v>31201502</v>
      </c>
      <c r="G5064" s="2" t="s">
        <v>490</v>
      </c>
      <c r="H5064" s="2">
        <v>12</v>
      </c>
      <c r="I5064" s="2">
        <v>1</v>
      </c>
      <c r="J5064" s="2">
        <v>10</v>
      </c>
      <c r="K5064" s="2">
        <v>3</v>
      </c>
      <c r="L5064" s="3">
        <v>4878444.2700000005</v>
      </c>
      <c r="M5064" s="2" t="s">
        <v>0</v>
      </c>
      <c r="N5064" s="4" t="s">
        <v>21</v>
      </c>
    </row>
    <row r="5065" spans="1:14" x14ac:dyDescent="0.25">
      <c r="A5065" s="1" t="s">
        <v>361</v>
      </c>
      <c r="B5065" s="2" t="s">
        <v>86</v>
      </c>
      <c r="C5065" s="2" t="s">
        <v>93</v>
      </c>
      <c r="D5065" s="2" t="s">
        <v>94</v>
      </c>
      <c r="E5065" s="2" t="s">
        <v>4421</v>
      </c>
      <c r="F5065" s="2">
        <v>31201501</v>
      </c>
      <c r="G5065" s="2" t="s">
        <v>490</v>
      </c>
      <c r="H5065" s="2">
        <v>12</v>
      </c>
      <c r="I5065" s="2">
        <v>1</v>
      </c>
      <c r="J5065" s="2">
        <v>10</v>
      </c>
      <c r="K5065" s="2">
        <v>1</v>
      </c>
      <c r="L5065" s="3">
        <v>1134594.79</v>
      </c>
      <c r="M5065" s="2" t="s">
        <v>0</v>
      </c>
      <c r="N5065" s="4" t="s">
        <v>21</v>
      </c>
    </row>
    <row r="5066" spans="1:14" x14ac:dyDescent="0.25">
      <c r="A5066" s="1" t="s">
        <v>361</v>
      </c>
      <c r="B5066" s="2" t="s">
        <v>86</v>
      </c>
      <c r="C5066" s="2" t="s">
        <v>93</v>
      </c>
      <c r="D5066" s="2" t="s">
        <v>94</v>
      </c>
      <c r="E5066" s="2" t="s">
        <v>4422</v>
      </c>
      <c r="F5066" s="2">
        <v>31201502</v>
      </c>
      <c r="G5066" s="2" t="s">
        <v>490</v>
      </c>
      <c r="H5066" s="2">
        <v>12</v>
      </c>
      <c r="I5066" s="2">
        <v>1</v>
      </c>
      <c r="J5066" s="2">
        <v>10</v>
      </c>
      <c r="K5066" s="2">
        <v>7</v>
      </c>
      <c r="L5066" s="3">
        <v>809800.95000000007</v>
      </c>
      <c r="M5066" s="2" t="s">
        <v>0</v>
      </c>
      <c r="N5066" s="4" t="s">
        <v>21</v>
      </c>
    </row>
    <row r="5067" spans="1:14" x14ac:dyDescent="0.25">
      <c r="A5067" s="1" t="s">
        <v>361</v>
      </c>
      <c r="B5067" s="2" t="s">
        <v>1851</v>
      </c>
      <c r="C5067" s="2" t="s">
        <v>1895</v>
      </c>
      <c r="D5067" s="2" t="s">
        <v>17946</v>
      </c>
      <c r="E5067" s="2" t="s">
        <v>4423</v>
      </c>
      <c r="F5067" s="2">
        <v>27111918</v>
      </c>
      <c r="G5067" s="2" t="s">
        <v>490</v>
      </c>
      <c r="H5067" s="2">
        <v>12</v>
      </c>
      <c r="I5067" s="2">
        <v>1</v>
      </c>
      <c r="J5067" s="2">
        <v>10</v>
      </c>
      <c r="K5067" s="2">
        <v>1</v>
      </c>
      <c r="L5067" s="3">
        <v>75497.17</v>
      </c>
      <c r="M5067" s="2" t="s">
        <v>0</v>
      </c>
      <c r="N5067" s="4" t="s">
        <v>21</v>
      </c>
    </row>
    <row r="5068" spans="1:14" x14ac:dyDescent="0.25">
      <c r="A5068" s="1" t="s">
        <v>361</v>
      </c>
      <c r="B5068" s="2" t="s">
        <v>113</v>
      </c>
      <c r="C5068" s="2" t="s">
        <v>113</v>
      </c>
      <c r="D5068" s="2" t="s">
        <v>114</v>
      </c>
      <c r="E5068" s="2" t="s">
        <v>4424</v>
      </c>
      <c r="F5068" s="2">
        <v>31161705</v>
      </c>
      <c r="G5068" s="2" t="s">
        <v>490</v>
      </c>
      <c r="H5068" s="2">
        <v>12</v>
      </c>
      <c r="I5068" s="2">
        <v>1</v>
      </c>
      <c r="J5068" s="2">
        <v>10</v>
      </c>
      <c r="K5068" s="2">
        <v>1</v>
      </c>
      <c r="L5068" s="3">
        <v>224134.12</v>
      </c>
      <c r="M5068" s="2" t="s">
        <v>0</v>
      </c>
      <c r="N5068" s="4" t="s">
        <v>21</v>
      </c>
    </row>
    <row r="5069" spans="1:14" x14ac:dyDescent="0.25">
      <c r="A5069" s="1" t="s">
        <v>361</v>
      </c>
      <c r="B5069" s="2" t="s">
        <v>113</v>
      </c>
      <c r="C5069" s="2" t="s">
        <v>113</v>
      </c>
      <c r="D5069" s="2" t="s">
        <v>114</v>
      </c>
      <c r="E5069" s="2" t="s">
        <v>4425</v>
      </c>
      <c r="F5069" s="2">
        <v>31161705</v>
      </c>
      <c r="G5069" s="2" t="s">
        <v>490</v>
      </c>
      <c r="H5069" s="2">
        <v>12</v>
      </c>
      <c r="I5069" s="2">
        <v>1</v>
      </c>
      <c r="J5069" s="2">
        <v>10</v>
      </c>
      <c r="K5069" s="2">
        <v>1</v>
      </c>
      <c r="L5069" s="3">
        <v>200315.08</v>
      </c>
      <c r="M5069" s="2" t="s">
        <v>0</v>
      </c>
      <c r="N5069" s="4" t="s">
        <v>21</v>
      </c>
    </row>
    <row r="5070" spans="1:14" x14ac:dyDescent="0.25">
      <c r="A5070" s="1" t="s">
        <v>361</v>
      </c>
      <c r="B5070" s="2" t="s">
        <v>113</v>
      </c>
      <c r="C5070" s="2" t="s">
        <v>113</v>
      </c>
      <c r="D5070" s="2" t="s">
        <v>114</v>
      </c>
      <c r="E5070" s="2" t="s">
        <v>4426</v>
      </c>
      <c r="F5070" s="2">
        <v>31161705</v>
      </c>
      <c r="G5070" s="2" t="s">
        <v>490</v>
      </c>
      <c r="H5070" s="2">
        <v>12</v>
      </c>
      <c r="I5070" s="2">
        <v>1</v>
      </c>
      <c r="J5070" s="2">
        <v>10</v>
      </c>
      <c r="K5070" s="2">
        <v>4</v>
      </c>
      <c r="L5070" s="3">
        <v>268368.8</v>
      </c>
      <c r="M5070" s="2" t="s">
        <v>0</v>
      </c>
      <c r="N5070" s="4" t="s">
        <v>21</v>
      </c>
    </row>
    <row r="5071" spans="1:14" x14ac:dyDescent="0.25">
      <c r="A5071" s="1" t="s">
        <v>361</v>
      </c>
      <c r="B5071" s="2" t="s">
        <v>113</v>
      </c>
      <c r="C5071" s="2" t="s">
        <v>113</v>
      </c>
      <c r="D5071" s="2" t="s">
        <v>114</v>
      </c>
      <c r="E5071" s="2" t="s">
        <v>4427</v>
      </c>
      <c r="F5071" s="2">
        <v>31161801</v>
      </c>
      <c r="G5071" s="2" t="s">
        <v>490</v>
      </c>
      <c r="H5071" s="2">
        <v>12</v>
      </c>
      <c r="I5071" s="2">
        <v>1</v>
      </c>
      <c r="J5071" s="2">
        <v>10</v>
      </c>
      <c r="K5071" s="2">
        <v>2</v>
      </c>
      <c r="L5071" s="3">
        <v>80853.36</v>
      </c>
      <c r="M5071" s="2" t="s">
        <v>0</v>
      </c>
      <c r="N5071" s="4" t="s">
        <v>21</v>
      </c>
    </row>
    <row r="5072" spans="1:14" x14ac:dyDescent="0.25">
      <c r="A5072" s="1" t="s">
        <v>361</v>
      </c>
      <c r="B5072" s="2" t="s">
        <v>113</v>
      </c>
      <c r="C5072" s="2" t="s">
        <v>113</v>
      </c>
      <c r="D5072" s="2" t="s">
        <v>114</v>
      </c>
      <c r="E5072" s="2" t="s">
        <v>4428</v>
      </c>
      <c r="F5072" s="2">
        <v>31161801</v>
      </c>
      <c r="G5072" s="2" t="s">
        <v>490</v>
      </c>
      <c r="H5072" s="2">
        <v>12</v>
      </c>
      <c r="I5072" s="2">
        <v>1</v>
      </c>
      <c r="J5072" s="2">
        <v>10</v>
      </c>
      <c r="K5072" s="2">
        <v>2</v>
      </c>
      <c r="L5072" s="3">
        <v>74682.02</v>
      </c>
      <c r="M5072" s="2" t="s">
        <v>0</v>
      </c>
      <c r="N5072" s="4" t="s">
        <v>21</v>
      </c>
    </row>
    <row r="5073" spans="1:14" x14ac:dyDescent="0.25">
      <c r="A5073" s="1" t="s">
        <v>361</v>
      </c>
      <c r="B5073" s="2" t="s">
        <v>253</v>
      </c>
      <c r="C5073" s="2" t="s">
        <v>2331</v>
      </c>
      <c r="D5073" s="2" t="s">
        <v>17949</v>
      </c>
      <c r="E5073" s="2" t="s">
        <v>4429</v>
      </c>
      <c r="F5073" s="2">
        <v>40141736</v>
      </c>
      <c r="G5073" s="2" t="s">
        <v>490</v>
      </c>
      <c r="H5073" s="2">
        <v>12</v>
      </c>
      <c r="I5073" s="2">
        <v>1</v>
      </c>
      <c r="J5073" s="2">
        <v>10</v>
      </c>
      <c r="K5073" s="2">
        <v>4</v>
      </c>
      <c r="L5073" s="3">
        <v>90382.88</v>
      </c>
      <c r="M5073" s="2" t="s">
        <v>0</v>
      </c>
      <c r="N5073" s="4" t="s">
        <v>21</v>
      </c>
    </row>
    <row r="5074" spans="1:14" x14ac:dyDescent="0.25">
      <c r="A5074" s="1" t="s">
        <v>361</v>
      </c>
      <c r="B5074" s="2" t="s">
        <v>378</v>
      </c>
      <c r="C5074" s="2" t="s">
        <v>2425</v>
      </c>
      <c r="D5074" s="2" t="s">
        <v>17954</v>
      </c>
      <c r="E5074" s="2" t="s">
        <v>4430</v>
      </c>
      <c r="F5074" s="2">
        <v>39121622</v>
      </c>
      <c r="G5074" s="2" t="s">
        <v>490</v>
      </c>
      <c r="H5074" s="2">
        <v>12</v>
      </c>
      <c r="I5074" s="2">
        <v>1</v>
      </c>
      <c r="J5074" s="2">
        <v>10</v>
      </c>
      <c r="K5074" s="2">
        <v>2</v>
      </c>
      <c r="L5074" s="3">
        <v>3199779.1</v>
      </c>
      <c r="M5074" s="2" t="s">
        <v>0</v>
      </c>
      <c r="N5074" s="4" t="s">
        <v>21</v>
      </c>
    </row>
    <row r="5075" spans="1:14" x14ac:dyDescent="0.25">
      <c r="A5075" s="1" t="s">
        <v>361</v>
      </c>
      <c r="B5075" s="2" t="s">
        <v>378</v>
      </c>
      <c r="C5075" s="2" t="s">
        <v>2425</v>
      </c>
      <c r="D5075" s="2" t="s">
        <v>17954</v>
      </c>
      <c r="E5075" s="2" t="s">
        <v>4431</v>
      </c>
      <c r="F5075" s="2">
        <v>44122111</v>
      </c>
      <c r="G5075" s="2" t="s">
        <v>490</v>
      </c>
      <c r="H5075" s="2">
        <v>12</v>
      </c>
      <c r="I5075" s="2">
        <v>1</v>
      </c>
      <c r="J5075" s="2">
        <v>10</v>
      </c>
      <c r="K5075" s="2">
        <v>7</v>
      </c>
      <c r="L5075" s="3">
        <v>390627.02</v>
      </c>
      <c r="M5075" s="2" t="s">
        <v>0</v>
      </c>
      <c r="N5075" s="4" t="s">
        <v>21</v>
      </c>
    </row>
    <row r="5076" spans="1:14" x14ac:dyDescent="0.25">
      <c r="A5076" s="1" t="s">
        <v>361</v>
      </c>
      <c r="B5076" s="2" t="s">
        <v>378</v>
      </c>
      <c r="C5076" s="2" t="s">
        <v>2425</v>
      </c>
      <c r="D5076" s="2" t="s">
        <v>17954</v>
      </c>
      <c r="E5076" s="2" t="s">
        <v>4432</v>
      </c>
      <c r="F5076" s="2">
        <v>39121622</v>
      </c>
      <c r="G5076" s="2" t="s">
        <v>490</v>
      </c>
      <c r="H5076" s="2">
        <v>12</v>
      </c>
      <c r="I5076" s="2">
        <v>1</v>
      </c>
      <c r="J5076" s="2">
        <v>10</v>
      </c>
      <c r="K5076" s="2">
        <v>14</v>
      </c>
      <c r="L5076" s="3">
        <v>1555677.48</v>
      </c>
      <c r="M5076" s="2" t="s">
        <v>0</v>
      </c>
      <c r="N5076" s="4" t="s">
        <v>21</v>
      </c>
    </row>
    <row r="5077" spans="1:14" x14ac:dyDescent="0.25">
      <c r="A5077" s="1" t="s">
        <v>361</v>
      </c>
      <c r="B5077" s="2" t="s">
        <v>378</v>
      </c>
      <c r="C5077" s="2" t="s">
        <v>2425</v>
      </c>
      <c r="D5077" s="2" t="s">
        <v>17954</v>
      </c>
      <c r="E5077" s="2" t="s">
        <v>4433</v>
      </c>
      <c r="F5077" s="2">
        <v>39121432</v>
      </c>
      <c r="G5077" s="2" t="s">
        <v>490</v>
      </c>
      <c r="H5077" s="2">
        <v>12</v>
      </c>
      <c r="I5077" s="2">
        <v>1</v>
      </c>
      <c r="J5077" s="2">
        <v>10</v>
      </c>
      <c r="K5077" s="2">
        <v>12</v>
      </c>
      <c r="L5077" s="3">
        <v>1314888.1199999999</v>
      </c>
      <c r="M5077" s="2" t="s">
        <v>0</v>
      </c>
      <c r="N5077" s="4" t="s">
        <v>21</v>
      </c>
    </row>
    <row r="5078" spans="1:14" x14ac:dyDescent="0.25">
      <c r="A5078" s="1" t="s">
        <v>361</v>
      </c>
      <c r="B5078" s="2" t="s">
        <v>378</v>
      </c>
      <c r="C5078" s="2" t="s">
        <v>2488</v>
      </c>
      <c r="D5078" s="2" t="s">
        <v>17955</v>
      </c>
      <c r="E5078" s="2" t="s">
        <v>18304</v>
      </c>
      <c r="F5078" s="2">
        <v>26121500</v>
      </c>
      <c r="G5078" s="2" t="s">
        <v>490</v>
      </c>
      <c r="H5078" s="2">
        <v>12</v>
      </c>
      <c r="I5078" s="2">
        <v>1</v>
      </c>
      <c r="J5078" s="2">
        <v>10</v>
      </c>
      <c r="K5078" s="2">
        <v>25</v>
      </c>
      <c r="L5078" s="3">
        <v>8874663</v>
      </c>
      <c r="M5078" s="2" t="s">
        <v>0</v>
      </c>
      <c r="N5078" s="4" t="s">
        <v>21</v>
      </c>
    </row>
    <row r="5079" spans="1:14" x14ac:dyDescent="0.25">
      <c r="A5079" s="1" t="s">
        <v>361</v>
      </c>
      <c r="B5079" s="2" t="s">
        <v>28</v>
      </c>
      <c r="C5079" s="2" t="s">
        <v>29</v>
      </c>
      <c r="D5079" s="2" t="s">
        <v>30</v>
      </c>
      <c r="E5079" s="2" t="s">
        <v>18305</v>
      </c>
      <c r="F5079" s="2">
        <v>72151800</v>
      </c>
      <c r="G5079" s="2" t="s">
        <v>490</v>
      </c>
      <c r="H5079" s="2">
        <v>11</v>
      </c>
      <c r="I5079" s="2">
        <v>1</v>
      </c>
      <c r="J5079" s="2">
        <v>10</v>
      </c>
      <c r="K5079" s="2">
        <v>2</v>
      </c>
      <c r="L5079" s="3">
        <v>14699800</v>
      </c>
      <c r="M5079" s="2" t="s">
        <v>0</v>
      </c>
      <c r="N5079" s="4" t="s">
        <v>21</v>
      </c>
    </row>
    <row r="5080" spans="1:14" x14ac:dyDescent="0.25">
      <c r="A5080" s="1" t="s">
        <v>361</v>
      </c>
      <c r="B5080" s="2" t="s">
        <v>28</v>
      </c>
      <c r="C5080" s="2" t="s">
        <v>29</v>
      </c>
      <c r="D5080" s="2" t="s">
        <v>30</v>
      </c>
      <c r="E5080" s="2" t="s">
        <v>18306</v>
      </c>
      <c r="F5080" s="2">
        <v>72151800</v>
      </c>
      <c r="G5080" s="2" t="s">
        <v>490</v>
      </c>
      <c r="H5080" s="2">
        <v>11</v>
      </c>
      <c r="I5080" s="2">
        <v>1</v>
      </c>
      <c r="J5080" s="2">
        <v>10</v>
      </c>
      <c r="K5080" s="2">
        <v>4</v>
      </c>
      <c r="L5080" s="3">
        <v>13960000</v>
      </c>
      <c r="M5080" s="2" t="s">
        <v>0</v>
      </c>
      <c r="N5080" s="4" t="s">
        <v>21</v>
      </c>
    </row>
    <row r="5081" spans="1:14" x14ac:dyDescent="0.25">
      <c r="A5081" s="1" t="s">
        <v>361</v>
      </c>
      <c r="B5081" s="2" t="s">
        <v>529</v>
      </c>
      <c r="C5081" s="2" t="s">
        <v>882</v>
      </c>
      <c r="D5081" s="2" t="s">
        <v>17907</v>
      </c>
      <c r="E5081" s="2" t="s">
        <v>4434</v>
      </c>
      <c r="F5081" s="2">
        <v>47111502</v>
      </c>
      <c r="G5081" s="2" t="s">
        <v>490</v>
      </c>
      <c r="H5081" s="2">
        <v>11</v>
      </c>
      <c r="I5081" s="2">
        <v>1</v>
      </c>
      <c r="J5081" s="2">
        <v>10</v>
      </c>
      <c r="K5081" s="2">
        <v>1</v>
      </c>
      <c r="L5081" s="3">
        <v>3319900</v>
      </c>
      <c r="M5081" s="2" t="s">
        <v>0</v>
      </c>
      <c r="N5081" s="4" t="s">
        <v>21</v>
      </c>
    </row>
    <row r="5082" spans="1:14" x14ac:dyDescent="0.25">
      <c r="A5082" s="1" t="s">
        <v>361</v>
      </c>
      <c r="B5082" s="2" t="s">
        <v>38</v>
      </c>
      <c r="C5082" s="2" t="s">
        <v>926</v>
      </c>
      <c r="D5082" s="2" t="s">
        <v>17912</v>
      </c>
      <c r="E5082" s="2" t="s">
        <v>4435</v>
      </c>
      <c r="F5082" s="2">
        <v>52161505</v>
      </c>
      <c r="G5082" s="2" t="s">
        <v>490</v>
      </c>
      <c r="H5082" s="2">
        <v>11</v>
      </c>
      <c r="I5082" s="2">
        <v>1</v>
      </c>
      <c r="J5082" s="2">
        <v>10</v>
      </c>
      <c r="K5082" s="2">
        <v>1</v>
      </c>
      <c r="L5082" s="3">
        <v>190008</v>
      </c>
      <c r="M5082" s="2" t="s">
        <v>0</v>
      </c>
      <c r="N5082" s="4" t="s">
        <v>21</v>
      </c>
    </row>
    <row r="5083" spans="1:14" x14ac:dyDescent="0.25">
      <c r="A5083" s="1" t="s">
        <v>361</v>
      </c>
      <c r="B5083" s="2" t="s">
        <v>38</v>
      </c>
      <c r="C5083" s="2" t="s">
        <v>926</v>
      </c>
      <c r="D5083" s="2" t="s">
        <v>17912</v>
      </c>
      <c r="E5083" s="2" t="s">
        <v>4435</v>
      </c>
      <c r="F5083" s="2">
        <v>52161505</v>
      </c>
      <c r="G5083" s="2" t="s">
        <v>490</v>
      </c>
      <c r="H5083" s="2">
        <v>11</v>
      </c>
      <c r="I5083" s="2">
        <v>1</v>
      </c>
      <c r="J5083" s="2">
        <v>10</v>
      </c>
      <c r="K5083" s="2">
        <v>1</v>
      </c>
      <c r="L5083" s="3">
        <v>2338592</v>
      </c>
      <c r="M5083" s="2" t="s">
        <v>0</v>
      </c>
      <c r="N5083" s="4" t="s">
        <v>21</v>
      </c>
    </row>
    <row r="5084" spans="1:14" x14ac:dyDescent="0.25">
      <c r="A5084" s="1" t="s">
        <v>361</v>
      </c>
      <c r="B5084" s="2" t="s">
        <v>38</v>
      </c>
      <c r="C5084" s="2" t="s">
        <v>926</v>
      </c>
      <c r="D5084" s="2" t="s">
        <v>17912</v>
      </c>
      <c r="E5084" s="2" t="s">
        <v>4435</v>
      </c>
      <c r="F5084" s="2">
        <v>52161505</v>
      </c>
      <c r="G5084" s="2" t="s">
        <v>490</v>
      </c>
      <c r="H5084" s="2">
        <v>11</v>
      </c>
      <c r="I5084" s="2">
        <v>1</v>
      </c>
      <c r="J5084" s="2">
        <v>16</v>
      </c>
      <c r="K5084" s="2">
        <v>1</v>
      </c>
      <c r="L5084" s="3">
        <v>451300</v>
      </c>
      <c r="M5084" s="2" t="s">
        <v>0</v>
      </c>
      <c r="N5084" s="4" t="s">
        <v>21</v>
      </c>
    </row>
    <row r="5085" spans="1:14" x14ac:dyDescent="0.25">
      <c r="A5085" s="1" t="s">
        <v>361</v>
      </c>
      <c r="B5085" s="2" t="s">
        <v>162</v>
      </c>
      <c r="C5085" s="2" t="s">
        <v>567</v>
      </c>
      <c r="D5085" s="2" t="s">
        <v>17885</v>
      </c>
      <c r="E5085" s="2" t="s">
        <v>3184</v>
      </c>
      <c r="F5085" s="2">
        <v>72151800</v>
      </c>
      <c r="G5085" s="2" t="s">
        <v>19</v>
      </c>
      <c r="H5085" s="2">
        <v>12</v>
      </c>
      <c r="I5085" s="2">
        <v>1</v>
      </c>
      <c r="J5085" s="2">
        <v>10</v>
      </c>
      <c r="K5085" s="2">
        <v>1</v>
      </c>
      <c r="L5085" s="3">
        <v>39998280</v>
      </c>
      <c r="M5085" s="2" t="s">
        <v>20</v>
      </c>
      <c r="N5085" s="4" t="s">
        <v>21</v>
      </c>
    </row>
    <row r="5086" spans="1:14" x14ac:dyDescent="0.25">
      <c r="A5086" s="1" t="s">
        <v>361</v>
      </c>
      <c r="B5086" s="2" t="s">
        <v>529</v>
      </c>
      <c r="C5086" s="2" t="s">
        <v>903</v>
      </c>
      <c r="D5086" s="2" t="s">
        <v>17908</v>
      </c>
      <c r="E5086" s="2" t="s">
        <v>4436</v>
      </c>
      <c r="F5086" s="2">
        <v>0</v>
      </c>
      <c r="G5086" s="2" t="s">
        <v>17856</v>
      </c>
      <c r="H5086" s="2">
        <v>1</v>
      </c>
      <c r="I5086" s="2">
        <v>6</v>
      </c>
      <c r="J5086" s="2">
        <v>16</v>
      </c>
      <c r="K5086" s="2">
        <v>1</v>
      </c>
      <c r="L5086" s="3">
        <v>45000</v>
      </c>
      <c r="M5086" s="2" t="s">
        <v>20</v>
      </c>
      <c r="N5086" s="4" t="s">
        <v>21</v>
      </c>
    </row>
    <row r="5087" spans="1:14" x14ac:dyDescent="0.25">
      <c r="A5087" s="1" t="s">
        <v>361</v>
      </c>
      <c r="B5087" s="2" t="s">
        <v>38</v>
      </c>
      <c r="C5087" s="2" t="s">
        <v>926</v>
      </c>
      <c r="D5087" s="2" t="s">
        <v>17912</v>
      </c>
      <c r="E5087" s="2" t="s">
        <v>4437</v>
      </c>
      <c r="F5087" s="2">
        <v>0</v>
      </c>
      <c r="G5087" s="2" t="s">
        <v>17856</v>
      </c>
      <c r="H5087" s="2">
        <v>1</v>
      </c>
      <c r="I5087" s="2">
        <v>6</v>
      </c>
      <c r="J5087" s="2">
        <v>16</v>
      </c>
      <c r="K5087" s="2">
        <v>1</v>
      </c>
      <c r="L5087" s="3">
        <v>540100</v>
      </c>
      <c r="M5087" s="2" t="s">
        <v>20</v>
      </c>
      <c r="N5087" s="4" t="s">
        <v>21</v>
      </c>
    </row>
    <row r="5088" spans="1:14" x14ac:dyDescent="0.25">
      <c r="A5088" s="1" t="s">
        <v>361</v>
      </c>
      <c r="B5088" s="2" t="s">
        <v>38</v>
      </c>
      <c r="C5088" s="2" t="s">
        <v>926</v>
      </c>
      <c r="D5088" s="2" t="s">
        <v>17912</v>
      </c>
      <c r="E5088" s="2" t="s">
        <v>4438</v>
      </c>
      <c r="F5088" s="2">
        <v>0</v>
      </c>
      <c r="G5088" s="2" t="s">
        <v>17856</v>
      </c>
      <c r="H5088" s="2">
        <v>1</v>
      </c>
      <c r="I5088" s="2">
        <v>6</v>
      </c>
      <c r="J5088" s="2">
        <v>16</v>
      </c>
      <c r="K5088" s="2">
        <v>1</v>
      </c>
      <c r="L5088" s="3">
        <v>50100</v>
      </c>
      <c r="M5088" s="2" t="s">
        <v>20</v>
      </c>
      <c r="N5088" s="4" t="s">
        <v>21</v>
      </c>
    </row>
    <row r="5089" spans="1:14" x14ac:dyDescent="0.25">
      <c r="A5089" s="1" t="s">
        <v>361</v>
      </c>
      <c r="B5089" s="2" t="s">
        <v>1032</v>
      </c>
      <c r="C5089" s="2" t="s">
        <v>1032</v>
      </c>
      <c r="D5089" s="2" t="s">
        <v>17923</v>
      </c>
      <c r="E5089" s="2" t="s">
        <v>4439</v>
      </c>
      <c r="F5089" s="2">
        <v>0</v>
      </c>
      <c r="G5089" s="2" t="s">
        <v>17856</v>
      </c>
      <c r="H5089" s="2">
        <v>1</v>
      </c>
      <c r="I5089" s="2">
        <v>6</v>
      </c>
      <c r="J5089" s="2">
        <v>16</v>
      </c>
      <c r="K5089" s="2">
        <v>1</v>
      </c>
      <c r="L5089" s="3">
        <v>1892.660000000149</v>
      </c>
      <c r="M5089" s="2" t="s">
        <v>20</v>
      </c>
      <c r="N5089" s="4" t="s">
        <v>21</v>
      </c>
    </row>
    <row r="5090" spans="1:14" x14ac:dyDescent="0.25">
      <c r="A5090" s="1" t="s">
        <v>361</v>
      </c>
      <c r="B5090" s="2" t="s">
        <v>52</v>
      </c>
      <c r="C5090" s="2" t="s">
        <v>1072</v>
      </c>
      <c r="D5090" s="2" t="s">
        <v>17929</v>
      </c>
      <c r="E5090" s="2" t="s">
        <v>4440</v>
      </c>
      <c r="F5090" s="2">
        <v>0</v>
      </c>
      <c r="G5090" s="2" t="s">
        <v>17856</v>
      </c>
      <c r="H5090" s="2">
        <v>1</v>
      </c>
      <c r="I5090" s="2">
        <v>6</v>
      </c>
      <c r="J5090" s="2">
        <v>16</v>
      </c>
      <c r="K5090" s="2">
        <v>1</v>
      </c>
      <c r="L5090" s="3">
        <v>190</v>
      </c>
      <c r="M5090" s="2" t="s">
        <v>20</v>
      </c>
      <c r="N5090" s="4" t="s">
        <v>21</v>
      </c>
    </row>
    <row r="5091" spans="1:14" x14ac:dyDescent="0.25">
      <c r="A5091" s="1" t="s">
        <v>361</v>
      </c>
      <c r="B5091" s="2" t="s">
        <v>52</v>
      </c>
      <c r="C5091" s="2" t="s">
        <v>445</v>
      </c>
      <c r="D5091" s="2" t="s">
        <v>17867</v>
      </c>
      <c r="E5091" s="2" t="s">
        <v>4440</v>
      </c>
      <c r="F5091" s="2">
        <v>0</v>
      </c>
      <c r="G5091" s="2" t="s">
        <v>17856</v>
      </c>
      <c r="H5091" s="2">
        <v>1</v>
      </c>
      <c r="I5091" s="2">
        <v>6</v>
      </c>
      <c r="J5091" s="2">
        <v>16</v>
      </c>
      <c r="K5091" s="2">
        <v>1</v>
      </c>
      <c r="L5091" s="3">
        <v>140</v>
      </c>
      <c r="M5091" s="2" t="s">
        <v>20</v>
      </c>
      <c r="N5091" s="4" t="s">
        <v>21</v>
      </c>
    </row>
    <row r="5092" spans="1:14" x14ac:dyDescent="0.25">
      <c r="A5092" s="1" t="s">
        <v>361</v>
      </c>
      <c r="B5092" s="2" t="s">
        <v>292</v>
      </c>
      <c r="C5092" s="2" t="s">
        <v>3470</v>
      </c>
      <c r="D5092" s="2" t="s">
        <v>18007</v>
      </c>
      <c r="E5092" s="2" t="s">
        <v>4440</v>
      </c>
      <c r="F5092" s="2">
        <v>0</v>
      </c>
      <c r="G5092" s="2" t="s">
        <v>17856</v>
      </c>
      <c r="H5092" s="2">
        <v>1</v>
      </c>
      <c r="I5092" s="2">
        <v>6</v>
      </c>
      <c r="J5092" s="2">
        <v>16</v>
      </c>
      <c r="K5092" s="2">
        <v>1</v>
      </c>
      <c r="L5092" s="3">
        <v>6340</v>
      </c>
      <c r="M5092" s="2" t="s">
        <v>20</v>
      </c>
      <c r="N5092" s="4" t="s">
        <v>21</v>
      </c>
    </row>
    <row r="5093" spans="1:14" x14ac:dyDescent="0.25">
      <c r="A5093" s="1" t="s">
        <v>361</v>
      </c>
      <c r="B5093" s="2" t="s">
        <v>292</v>
      </c>
      <c r="C5093" s="2" t="s">
        <v>293</v>
      </c>
      <c r="D5093" s="2" t="s">
        <v>294</v>
      </c>
      <c r="E5093" s="2" t="s">
        <v>4440</v>
      </c>
      <c r="F5093" s="2">
        <v>0</v>
      </c>
      <c r="G5093" s="2" t="s">
        <v>17856</v>
      </c>
      <c r="H5093" s="2">
        <v>1</v>
      </c>
      <c r="I5093" s="2">
        <v>6</v>
      </c>
      <c r="J5093" s="2">
        <v>16</v>
      </c>
      <c r="K5093" s="2">
        <v>1</v>
      </c>
      <c r="L5093" s="3">
        <v>330</v>
      </c>
      <c r="M5093" s="2" t="s">
        <v>20</v>
      </c>
      <c r="N5093" s="4" t="s">
        <v>21</v>
      </c>
    </row>
    <row r="5094" spans="1:14" x14ac:dyDescent="0.25">
      <c r="A5094" s="1" t="s">
        <v>361</v>
      </c>
      <c r="B5094" s="2" t="s">
        <v>1112</v>
      </c>
      <c r="C5094" s="2" t="s">
        <v>1112</v>
      </c>
      <c r="D5094" s="2" t="s">
        <v>17931</v>
      </c>
      <c r="E5094" s="2" t="s">
        <v>4439</v>
      </c>
      <c r="F5094" s="2">
        <v>0</v>
      </c>
      <c r="G5094" s="2" t="s">
        <v>17856</v>
      </c>
      <c r="H5094" s="2">
        <v>1</v>
      </c>
      <c r="I5094" s="2">
        <v>6</v>
      </c>
      <c r="J5094" s="2">
        <v>16</v>
      </c>
      <c r="K5094" s="2">
        <v>1</v>
      </c>
      <c r="L5094" s="3">
        <v>187.95000000018626</v>
      </c>
      <c r="M5094" s="2" t="s">
        <v>20</v>
      </c>
      <c r="N5094" s="4" t="s">
        <v>21</v>
      </c>
    </row>
    <row r="5095" spans="1:14" x14ac:dyDescent="0.25">
      <c r="A5095" s="1" t="s">
        <v>361</v>
      </c>
      <c r="B5095" s="2" t="s">
        <v>63</v>
      </c>
      <c r="C5095" s="2" t="s">
        <v>64</v>
      </c>
      <c r="D5095" s="2" t="s">
        <v>65</v>
      </c>
      <c r="E5095" s="2" t="s">
        <v>4439</v>
      </c>
      <c r="F5095" s="2">
        <v>0</v>
      </c>
      <c r="G5095" s="2" t="s">
        <v>17856</v>
      </c>
      <c r="H5095" s="2">
        <v>1</v>
      </c>
      <c r="I5095" s="2">
        <v>6</v>
      </c>
      <c r="J5095" s="2">
        <v>16</v>
      </c>
      <c r="K5095" s="2">
        <v>1</v>
      </c>
      <c r="L5095" s="3">
        <v>4742.4699999999721</v>
      </c>
      <c r="M5095" s="2" t="s">
        <v>20</v>
      </c>
      <c r="N5095" s="4" t="s">
        <v>21</v>
      </c>
    </row>
    <row r="5096" spans="1:14" x14ac:dyDescent="0.25">
      <c r="A5096" s="1" t="s">
        <v>361</v>
      </c>
      <c r="B5096" s="2" t="s">
        <v>72</v>
      </c>
      <c r="C5096" s="2" t="s">
        <v>73</v>
      </c>
      <c r="D5096" s="2" t="s">
        <v>74</v>
      </c>
      <c r="E5096" s="2" t="s">
        <v>4439</v>
      </c>
      <c r="F5096" s="2">
        <v>0</v>
      </c>
      <c r="G5096" s="2" t="s">
        <v>17856</v>
      </c>
      <c r="H5096" s="2">
        <v>1</v>
      </c>
      <c r="I5096" s="2">
        <v>6</v>
      </c>
      <c r="J5096" s="2">
        <v>16</v>
      </c>
      <c r="K5096" s="2">
        <v>1</v>
      </c>
      <c r="L5096" s="3">
        <v>1910.2700000000186</v>
      </c>
      <c r="M5096" s="2" t="s">
        <v>20</v>
      </c>
      <c r="N5096" s="4" t="s">
        <v>21</v>
      </c>
    </row>
    <row r="5097" spans="1:14" x14ac:dyDescent="0.25">
      <c r="A5097" s="1" t="s">
        <v>361</v>
      </c>
      <c r="B5097" s="2" t="s">
        <v>72</v>
      </c>
      <c r="C5097" s="2" t="s">
        <v>1183</v>
      </c>
      <c r="D5097" s="2" t="s">
        <v>17936</v>
      </c>
      <c r="E5097" s="2" t="s">
        <v>4439</v>
      </c>
      <c r="F5097" s="2">
        <v>0</v>
      </c>
      <c r="G5097" s="2" t="s">
        <v>17856</v>
      </c>
      <c r="H5097" s="2">
        <v>1</v>
      </c>
      <c r="I5097" s="2">
        <v>6</v>
      </c>
      <c r="J5097" s="2">
        <v>16</v>
      </c>
      <c r="K5097" s="2">
        <v>1</v>
      </c>
      <c r="L5097" s="3">
        <v>35586.080000000075</v>
      </c>
      <c r="M5097" s="2" t="s">
        <v>20</v>
      </c>
      <c r="N5097" s="4" t="s">
        <v>21</v>
      </c>
    </row>
    <row r="5098" spans="1:14" x14ac:dyDescent="0.25">
      <c r="A5098" s="1" t="s">
        <v>361</v>
      </c>
      <c r="B5098" s="2" t="s">
        <v>408</v>
      </c>
      <c r="C5098" s="2" t="s">
        <v>1211</v>
      </c>
      <c r="D5098" s="2" t="s">
        <v>17938</v>
      </c>
      <c r="E5098" s="2" t="s">
        <v>4439</v>
      </c>
      <c r="F5098" s="2">
        <v>0</v>
      </c>
      <c r="G5098" s="2" t="s">
        <v>17856</v>
      </c>
      <c r="H5098" s="2">
        <v>1</v>
      </c>
      <c r="I5098" s="2">
        <v>6</v>
      </c>
      <c r="J5098" s="2">
        <v>16</v>
      </c>
      <c r="K5098" s="2">
        <v>1</v>
      </c>
      <c r="L5098" s="3">
        <v>5469.7999999998137</v>
      </c>
      <c r="M5098" s="2" t="s">
        <v>20</v>
      </c>
      <c r="N5098" s="4" t="s">
        <v>21</v>
      </c>
    </row>
    <row r="5099" spans="1:14" x14ac:dyDescent="0.25">
      <c r="A5099" s="1" t="s">
        <v>361</v>
      </c>
      <c r="B5099" s="2" t="s">
        <v>408</v>
      </c>
      <c r="C5099" s="2" t="s">
        <v>1234</v>
      </c>
      <c r="D5099" s="2" t="s">
        <v>17939</v>
      </c>
      <c r="E5099" s="2" t="s">
        <v>4439</v>
      </c>
      <c r="F5099" s="2">
        <v>0</v>
      </c>
      <c r="G5099" s="2" t="s">
        <v>17856</v>
      </c>
      <c r="H5099" s="2">
        <v>1</v>
      </c>
      <c r="I5099" s="2">
        <v>6</v>
      </c>
      <c r="J5099" s="2">
        <v>16</v>
      </c>
      <c r="K5099" s="2">
        <v>1</v>
      </c>
      <c r="L5099" s="3">
        <v>112.17999999993481</v>
      </c>
      <c r="M5099" s="2" t="s">
        <v>20</v>
      </c>
      <c r="N5099" s="4" t="s">
        <v>21</v>
      </c>
    </row>
    <row r="5100" spans="1:14" x14ac:dyDescent="0.25">
      <c r="A5100" s="1" t="s">
        <v>361</v>
      </c>
      <c r="B5100" s="2" t="s">
        <v>76</v>
      </c>
      <c r="C5100" s="2" t="s">
        <v>77</v>
      </c>
      <c r="D5100" s="2" t="s">
        <v>78</v>
      </c>
      <c r="E5100" s="2" t="s">
        <v>4439</v>
      </c>
      <c r="F5100" s="2">
        <v>0</v>
      </c>
      <c r="G5100" s="2" t="s">
        <v>17856</v>
      </c>
      <c r="H5100" s="2">
        <v>1</v>
      </c>
      <c r="I5100" s="2">
        <v>6</v>
      </c>
      <c r="J5100" s="2">
        <v>16</v>
      </c>
      <c r="K5100" s="2">
        <v>1</v>
      </c>
      <c r="L5100" s="3">
        <v>6098.4200000017881</v>
      </c>
      <c r="M5100" s="2" t="s">
        <v>20</v>
      </c>
      <c r="N5100" s="4" t="s">
        <v>21</v>
      </c>
    </row>
    <row r="5101" spans="1:14" x14ac:dyDescent="0.25">
      <c r="A5101" s="1" t="s">
        <v>361</v>
      </c>
      <c r="B5101" s="2" t="s">
        <v>76</v>
      </c>
      <c r="C5101" s="2" t="s">
        <v>83</v>
      </c>
      <c r="D5101" s="2" t="s">
        <v>84</v>
      </c>
      <c r="E5101" s="2" t="s">
        <v>4439</v>
      </c>
      <c r="F5101" s="2">
        <v>0</v>
      </c>
      <c r="G5101" s="2" t="s">
        <v>17856</v>
      </c>
      <c r="H5101" s="2">
        <v>1</v>
      </c>
      <c r="I5101" s="2">
        <v>6</v>
      </c>
      <c r="J5101" s="2">
        <v>16</v>
      </c>
      <c r="K5101" s="2">
        <v>1</v>
      </c>
      <c r="L5101" s="3">
        <v>4275.1200000001118</v>
      </c>
      <c r="M5101" s="2" t="s">
        <v>20</v>
      </c>
      <c r="N5101" s="4" t="s">
        <v>21</v>
      </c>
    </row>
    <row r="5102" spans="1:14" x14ac:dyDescent="0.25">
      <c r="A5102" s="1" t="s">
        <v>361</v>
      </c>
      <c r="B5102" s="2" t="s">
        <v>86</v>
      </c>
      <c r="C5102" s="2" t="s">
        <v>87</v>
      </c>
      <c r="D5102" s="2" t="s">
        <v>88</v>
      </c>
      <c r="E5102" s="2" t="s">
        <v>4439</v>
      </c>
      <c r="F5102" s="2">
        <v>0</v>
      </c>
      <c r="G5102" s="2" t="s">
        <v>17856</v>
      </c>
      <c r="H5102" s="2">
        <v>1</v>
      </c>
      <c r="I5102" s="2">
        <v>6</v>
      </c>
      <c r="J5102" s="2">
        <v>16</v>
      </c>
      <c r="K5102" s="2">
        <v>1</v>
      </c>
      <c r="L5102" s="3">
        <v>1225.9399999999441</v>
      </c>
      <c r="M5102" s="2" t="s">
        <v>20</v>
      </c>
      <c r="N5102" s="4" t="s">
        <v>21</v>
      </c>
    </row>
    <row r="5103" spans="1:14" x14ac:dyDescent="0.25">
      <c r="A5103" s="1" t="s">
        <v>361</v>
      </c>
      <c r="B5103" s="2" t="s">
        <v>86</v>
      </c>
      <c r="C5103" s="2" t="s">
        <v>90</v>
      </c>
      <c r="D5103" s="2" t="s">
        <v>91</v>
      </c>
      <c r="E5103" s="2" t="s">
        <v>4439</v>
      </c>
      <c r="F5103" s="2">
        <v>0</v>
      </c>
      <c r="G5103" s="2" t="s">
        <v>17856</v>
      </c>
      <c r="H5103" s="2">
        <v>1</v>
      </c>
      <c r="I5103" s="2">
        <v>6</v>
      </c>
      <c r="J5103" s="2">
        <v>16</v>
      </c>
      <c r="K5103" s="2">
        <v>1</v>
      </c>
      <c r="L5103" s="3">
        <v>20.100000001490116</v>
      </c>
      <c r="M5103" s="2" t="s">
        <v>20</v>
      </c>
      <c r="N5103" s="4" t="s">
        <v>21</v>
      </c>
    </row>
    <row r="5104" spans="1:14" x14ac:dyDescent="0.25">
      <c r="A5104" s="1" t="s">
        <v>361</v>
      </c>
      <c r="B5104" s="2" t="s">
        <v>86</v>
      </c>
      <c r="C5104" s="2" t="s">
        <v>93</v>
      </c>
      <c r="D5104" s="2" t="s">
        <v>94</v>
      </c>
      <c r="E5104" s="2" t="s">
        <v>4439</v>
      </c>
      <c r="F5104" s="2">
        <v>0</v>
      </c>
      <c r="G5104" s="2" t="s">
        <v>17856</v>
      </c>
      <c r="H5104" s="2">
        <v>1</v>
      </c>
      <c r="I5104" s="2">
        <v>6</v>
      </c>
      <c r="J5104" s="2">
        <v>16</v>
      </c>
      <c r="K5104" s="2">
        <v>1</v>
      </c>
      <c r="L5104" s="3">
        <v>86.089999999850988</v>
      </c>
      <c r="M5104" s="2" t="s">
        <v>20</v>
      </c>
      <c r="N5104" s="4" t="s">
        <v>21</v>
      </c>
    </row>
    <row r="5105" spans="1:14" x14ac:dyDescent="0.25">
      <c r="A5105" s="1" t="s">
        <v>361</v>
      </c>
      <c r="B5105" s="2" t="s">
        <v>1851</v>
      </c>
      <c r="C5105" s="2" t="s">
        <v>1852</v>
      </c>
      <c r="D5105" s="2" t="s">
        <v>17941</v>
      </c>
      <c r="E5105" s="2" t="s">
        <v>4439</v>
      </c>
      <c r="F5105" s="2">
        <v>0</v>
      </c>
      <c r="G5105" s="2" t="s">
        <v>17856</v>
      </c>
      <c r="H5105" s="2">
        <v>1</v>
      </c>
      <c r="I5105" s="2">
        <v>6</v>
      </c>
      <c r="J5105" s="2">
        <v>16</v>
      </c>
      <c r="K5105" s="2">
        <v>1</v>
      </c>
      <c r="L5105" s="3">
        <v>2662.3500000000931</v>
      </c>
      <c r="M5105" s="2" t="s">
        <v>20</v>
      </c>
      <c r="N5105" s="4" t="s">
        <v>21</v>
      </c>
    </row>
    <row r="5106" spans="1:14" x14ac:dyDescent="0.25">
      <c r="A5106" s="1" t="s">
        <v>361</v>
      </c>
      <c r="B5106" s="2" t="s">
        <v>1851</v>
      </c>
      <c r="C5106" s="2" t="s">
        <v>1867</v>
      </c>
      <c r="D5106" s="2" t="s">
        <v>17942</v>
      </c>
      <c r="E5106" s="2" t="s">
        <v>4439</v>
      </c>
      <c r="F5106" s="2">
        <v>0</v>
      </c>
      <c r="G5106" s="2" t="s">
        <v>17856</v>
      </c>
      <c r="H5106" s="2">
        <v>1</v>
      </c>
      <c r="I5106" s="2">
        <v>6</v>
      </c>
      <c r="J5106" s="2">
        <v>16</v>
      </c>
      <c r="K5106" s="2">
        <v>1</v>
      </c>
      <c r="L5106" s="3">
        <v>8551.6599999999162</v>
      </c>
      <c r="M5106" s="2" t="s">
        <v>20</v>
      </c>
      <c r="N5106" s="4" t="s">
        <v>21</v>
      </c>
    </row>
    <row r="5107" spans="1:14" x14ac:dyDescent="0.25">
      <c r="A5107" s="1" t="s">
        <v>361</v>
      </c>
      <c r="B5107" s="2" t="s">
        <v>1851</v>
      </c>
      <c r="C5107" s="2" t="s">
        <v>1879</v>
      </c>
      <c r="D5107" s="2" t="s">
        <v>17943</v>
      </c>
      <c r="E5107" s="2" t="s">
        <v>4439</v>
      </c>
      <c r="F5107" s="2">
        <v>0</v>
      </c>
      <c r="G5107" s="2" t="s">
        <v>17856</v>
      </c>
      <c r="H5107" s="2">
        <v>1</v>
      </c>
      <c r="I5107" s="2">
        <v>6</v>
      </c>
      <c r="J5107" s="2">
        <v>16</v>
      </c>
      <c r="K5107" s="2">
        <v>1</v>
      </c>
      <c r="L5107" s="3">
        <v>783.98000000044703</v>
      </c>
      <c r="M5107" s="2" t="s">
        <v>20</v>
      </c>
      <c r="N5107" s="4" t="s">
        <v>21</v>
      </c>
    </row>
    <row r="5108" spans="1:14" x14ac:dyDescent="0.25">
      <c r="A5108" s="1" t="s">
        <v>361</v>
      </c>
      <c r="B5108" s="2" t="s">
        <v>1851</v>
      </c>
      <c r="C5108" s="2" t="s">
        <v>1883</v>
      </c>
      <c r="D5108" s="2" t="s">
        <v>17944</v>
      </c>
      <c r="E5108" s="2" t="s">
        <v>4439</v>
      </c>
      <c r="F5108" s="2">
        <v>0</v>
      </c>
      <c r="G5108" s="2" t="s">
        <v>17856</v>
      </c>
      <c r="H5108" s="2">
        <v>1</v>
      </c>
      <c r="I5108" s="2">
        <v>6</v>
      </c>
      <c r="J5108" s="2">
        <v>16</v>
      </c>
      <c r="K5108" s="2">
        <v>1</v>
      </c>
      <c r="L5108" s="3">
        <v>1169.7000000001863</v>
      </c>
      <c r="M5108" s="2" t="s">
        <v>20</v>
      </c>
      <c r="N5108" s="4" t="s">
        <v>21</v>
      </c>
    </row>
    <row r="5109" spans="1:14" x14ac:dyDescent="0.25">
      <c r="A5109" s="1" t="s">
        <v>361</v>
      </c>
      <c r="B5109" s="2" t="s">
        <v>1851</v>
      </c>
      <c r="C5109" s="2" t="s">
        <v>1891</v>
      </c>
      <c r="D5109" s="2" t="s">
        <v>17945</v>
      </c>
      <c r="E5109" s="2" t="s">
        <v>4439</v>
      </c>
      <c r="F5109" s="2">
        <v>0</v>
      </c>
      <c r="G5109" s="2" t="s">
        <v>17856</v>
      </c>
      <c r="H5109" s="2">
        <v>1</v>
      </c>
      <c r="I5109" s="2">
        <v>6</v>
      </c>
      <c r="J5109" s="2">
        <v>16</v>
      </c>
      <c r="K5109" s="2">
        <v>1</v>
      </c>
      <c r="L5109" s="3">
        <v>4185.7099999999627</v>
      </c>
      <c r="M5109" s="2" t="s">
        <v>20</v>
      </c>
      <c r="N5109" s="4" t="s">
        <v>21</v>
      </c>
    </row>
    <row r="5110" spans="1:14" x14ac:dyDescent="0.25">
      <c r="A5110" s="1" t="s">
        <v>361</v>
      </c>
      <c r="B5110" s="2" t="s">
        <v>1851</v>
      </c>
      <c r="C5110" s="2" t="s">
        <v>1895</v>
      </c>
      <c r="D5110" s="2" t="s">
        <v>17946</v>
      </c>
      <c r="E5110" s="2" t="s">
        <v>4439</v>
      </c>
      <c r="F5110" s="2">
        <v>0</v>
      </c>
      <c r="G5110" s="2" t="s">
        <v>17856</v>
      </c>
      <c r="H5110" s="2">
        <v>1</v>
      </c>
      <c r="I5110" s="2">
        <v>6</v>
      </c>
      <c r="J5110" s="2">
        <v>16</v>
      </c>
      <c r="K5110" s="2">
        <v>1</v>
      </c>
      <c r="L5110" s="3">
        <v>362.39999999990687</v>
      </c>
      <c r="M5110" s="2" t="s">
        <v>20</v>
      </c>
      <c r="N5110" s="4" t="s">
        <v>21</v>
      </c>
    </row>
    <row r="5111" spans="1:14" x14ac:dyDescent="0.25">
      <c r="A5111" s="1" t="s">
        <v>361</v>
      </c>
      <c r="B5111" s="2" t="s">
        <v>103</v>
      </c>
      <c r="C5111" s="2" t="s">
        <v>104</v>
      </c>
      <c r="D5111" s="2" t="s">
        <v>105</v>
      </c>
      <c r="E5111" s="2" t="s">
        <v>4439</v>
      </c>
      <c r="F5111" s="2">
        <v>0</v>
      </c>
      <c r="G5111" s="2" t="s">
        <v>17856</v>
      </c>
      <c r="H5111" s="2">
        <v>1</v>
      </c>
      <c r="I5111" s="2">
        <v>6</v>
      </c>
      <c r="J5111" s="2">
        <v>16</v>
      </c>
      <c r="K5111" s="2">
        <v>1</v>
      </c>
      <c r="L5111" s="3">
        <v>1770.1699999999255</v>
      </c>
      <c r="M5111" s="2" t="s">
        <v>20</v>
      </c>
      <c r="N5111" s="4" t="s">
        <v>21</v>
      </c>
    </row>
    <row r="5112" spans="1:14" x14ac:dyDescent="0.25">
      <c r="A5112" s="1" t="s">
        <v>361</v>
      </c>
      <c r="B5112" s="2" t="s">
        <v>2048</v>
      </c>
      <c r="C5112" s="2" t="s">
        <v>2048</v>
      </c>
      <c r="D5112" s="2" t="s">
        <v>17948</v>
      </c>
      <c r="E5112" s="2" t="s">
        <v>4439</v>
      </c>
      <c r="F5112" s="2">
        <v>0</v>
      </c>
      <c r="G5112" s="2" t="s">
        <v>17856</v>
      </c>
      <c r="H5112" s="2">
        <v>1</v>
      </c>
      <c r="I5112" s="2">
        <v>6</v>
      </c>
      <c r="J5112" s="2">
        <v>16</v>
      </c>
      <c r="K5112" s="2">
        <v>1</v>
      </c>
      <c r="L5112" s="3">
        <v>188.82000000029802</v>
      </c>
      <c r="M5112" s="2" t="s">
        <v>20</v>
      </c>
      <c r="N5112" s="4" t="s">
        <v>21</v>
      </c>
    </row>
    <row r="5113" spans="1:14" x14ac:dyDescent="0.25">
      <c r="A5113" s="1" t="s">
        <v>361</v>
      </c>
      <c r="B5113" s="2" t="s">
        <v>113</v>
      </c>
      <c r="C5113" s="2" t="s">
        <v>113</v>
      </c>
      <c r="D5113" s="2" t="s">
        <v>114</v>
      </c>
      <c r="E5113" s="2" t="s">
        <v>4439</v>
      </c>
      <c r="F5113" s="2">
        <v>0</v>
      </c>
      <c r="G5113" s="2" t="s">
        <v>17856</v>
      </c>
      <c r="H5113" s="2">
        <v>1</v>
      </c>
      <c r="I5113" s="2">
        <v>6</v>
      </c>
      <c r="J5113" s="2">
        <v>16</v>
      </c>
      <c r="K5113" s="2">
        <v>1</v>
      </c>
      <c r="L5113" s="3">
        <v>7.0700000002980232</v>
      </c>
      <c r="M5113" s="2" t="s">
        <v>20</v>
      </c>
      <c r="N5113" s="4" t="s">
        <v>21</v>
      </c>
    </row>
    <row r="5114" spans="1:14" x14ac:dyDescent="0.25">
      <c r="A5114" s="1" t="s">
        <v>361</v>
      </c>
      <c r="B5114" s="2" t="s">
        <v>253</v>
      </c>
      <c r="C5114" s="2" t="s">
        <v>2331</v>
      </c>
      <c r="D5114" s="2" t="s">
        <v>17949</v>
      </c>
      <c r="E5114" s="2" t="s">
        <v>4439</v>
      </c>
      <c r="F5114" s="2">
        <v>0</v>
      </c>
      <c r="G5114" s="2" t="s">
        <v>17856</v>
      </c>
      <c r="H5114" s="2">
        <v>1</v>
      </c>
      <c r="I5114" s="2">
        <v>6</v>
      </c>
      <c r="J5114" s="2">
        <v>16</v>
      </c>
      <c r="K5114" s="2">
        <v>1</v>
      </c>
      <c r="L5114" s="3">
        <v>1499.5600000000559</v>
      </c>
      <c r="M5114" s="2" t="s">
        <v>20</v>
      </c>
      <c r="N5114" s="4" t="s">
        <v>21</v>
      </c>
    </row>
    <row r="5115" spans="1:14" x14ac:dyDescent="0.25">
      <c r="A5115" s="1" t="s">
        <v>361</v>
      </c>
      <c r="B5115" s="2" t="s">
        <v>177</v>
      </c>
      <c r="C5115" s="2" t="s">
        <v>177</v>
      </c>
      <c r="D5115" s="2" t="s">
        <v>178</v>
      </c>
      <c r="E5115" s="2" t="s">
        <v>4441</v>
      </c>
      <c r="F5115" s="2">
        <v>0</v>
      </c>
      <c r="G5115" s="2" t="s">
        <v>17856</v>
      </c>
      <c r="H5115" s="2">
        <v>1</v>
      </c>
      <c r="I5115" s="2">
        <v>6</v>
      </c>
      <c r="J5115" s="2">
        <v>16</v>
      </c>
      <c r="K5115" s="2">
        <v>1</v>
      </c>
      <c r="L5115" s="3">
        <v>1020760</v>
      </c>
      <c r="M5115" s="2" t="s">
        <v>20</v>
      </c>
      <c r="N5115" s="4" t="s">
        <v>21</v>
      </c>
    </row>
    <row r="5116" spans="1:14" x14ac:dyDescent="0.25">
      <c r="A5116" s="1" t="s">
        <v>361</v>
      </c>
      <c r="B5116" s="2" t="s">
        <v>181</v>
      </c>
      <c r="C5116" s="2" t="s">
        <v>182</v>
      </c>
      <c r="D5116" s="2" t="s">
        <v>183</v>
      </c>
      <c r="E5116" s="2" t="s">
        <v>4442</v>
      </c>
      <c r="F5116" s="2">
        <v>0</v>
      </c>
      <c r="G5116" s="2" t="s">
        <v>17856</v>
      </c>
      <c r="H5116" s="2">
        <v>1</v>
      </c>
      <c r="I5116" s="2">
        <v>6</v>
      </c>
      <c r="J5116" s="2">
        <v>16</v>
      </c>
      <c r="K5116" s="2">
        <v>1</v>
      </c>
      <c r="L5116" s="3">
        <v>533875.56000000006</v>
      </c>
      <c r="M5116" s="2" t="s">
        <v>20</v>
      </c>
      <c r="N5116" s="4" t="s">
        <v>21</v>
      </c>
    </row>
    <row r="5117" spans="1:14" x14ac:dyDescent="0.25">
      <c r="A5117" s="1" t="s">
        <v>361</v>
      </c>
      <c r="B5117" s="2" t="s">
        <v>3066</v>
      </c>
      <c r="C5117" s="2" t="s">
        <v>3091</v>
      </c>
      <c r="D5117" s="2" t="s">
        <v>17987</v>
      </c>
      <c r="E5117" s="2" t="s">
        <v>4443</v>
      </c>
      <c r="F5117" s="2">
        <v>0</v>
      </c>
      <c r="G5117" s="2" t="s">
        <v>17856</v>
      </c>
      <c r="H5117" s="2">
        <v>1</v>
      </c>
      <c r="I5117" s="2">
        <v>6</v>
      </c>
      <c r="J5117" s="2">
        <v>16</v>
      </c>
      <c r="K5117" s="2">
        <v>1</v>
      </c>
      <c r="L5117" s="3">
        <v>7.1</v>
      </c>
      <c r="M5117" s="2" t="s">
        <v>20</v>
      </c>
      <c r="N5117" s="4" t="s">
        <v>21</v>
      </c>
    </row>
    <row r="5118" spans="1:14" x14ac:dyDescent="0.25">
      <c r="A5118" s="1" t="s">
        <v>361</v>
      </c>
      <c r="B5118" s="2" t="s">
        <v>353</v>
      </c>
      <c r="C5118" s="2" t="s">
        <v>353</v>
      </c>
      <c r="D5118" s="2" t="s">
        <v>354</v>
      </c>
      <c r="E5118" s="2" t="s">
        <v>4444</v>
      </c>
      <c r="F5118" s="2">
        <v>0</v>
      </c>
      <c r="G5118" s="2" t="s">
        <v>17856</v>
      </c>
      <c r="H5118" s="2">
        <v>1</v>
      </c>
      <c r="I5118" s="2">
        <v>6</v>
      </c>
      <c r="J5118" s="2">
        <v>16</v>
      </c>
      <c r="K5118" s="2">
        <v>1</v>
      </c>
      <c r="L5118" s="3">
        <v>8000</v>
      </c>
      <c r="M5118" s="2" t="s">
        <v>20</v>
      </c>
      <c r="N5118" s="4" t="s">
        <v>21</v>
      </c>
    </row>
    <row r="5119" spans="1:14" x14ac:dyDescent="0.25">
      <c r="A5119" s="1" t="s">
        <v>361</v>
      </c>
      <c r="B5119" s="2" t="s">
        <v>3145</v>
      </c>
      <c r="C5119" s="2" t="s">
        <v>3145</v>
      </c>
      <c r="D5119" s="2" t="s">
        <v>17994</v>
      </c>
      <c r="E5119" s="2" t="s">
        <v>4445</v>
      </c>
      <c r="F5119" s="2">
        <v>86141504</v>
      </c>
      <c r="G5119" s="2" t="s">
        <v>17856</v>
      </c>
      <c r="H5119" s="2">
        <v>4</v>
      </c>
      <c r="I5119" s="2">
        <v>4</v>
      </c>
      <c r="J5119" s="2">
        <v>10</v>
      </c>
      <c r="K5119" s="2">
        <v>1</v>
      </c>
      <c r="L5119" s="3">
        <v>54511</v>
      </c>
      <c r="M5119" s="2" t="s">
        <v>20</v>
      </c>
      <c r="N5119" s="4" t="s">
        <v>21</v>
      </c>
    </row>
    <row r="5120" spans="1:14" x14ac:dyDescent="0.25">
      <c r="A5120" s="1" t="s">
        <v>361</v>
      </c>
      <c r="B5120" s="2" t="s">
        <v>3145</v>
      </c>
      <c r="C5120" s="2" t="s">
        <v>3145</v>
      </c>
      <c r="D5120" s="2" t="s">
        <v>17994</v>
      </c>
      <c r="E5120" s="2" t="s">
        <v>4446</v>
      </c>
      <c r="F5120" s="2">
        <v>0</v>
      </c>
      <c r="G5120" s="2" t="s">
        <v>17856</v>
      </c>
      <c r="H5120" s="2">
        <v>1</v>
      </c>
      <c r="I5120" s="2">
        <v>6</v>
      </c>
      <c r="J5120" s="2">
        <v>10</v>
      </c>
      <c r="K5120" s="2">
        <v>1</v>
      </c>
      <c r="L5120" s="3">
        <v>41183</v>
      </c>
      <c r="M5120" s="2" t="s">
        <v>20</v>
      </c>
      <c r="N5120" s="4" t="s">
        <v>21</v>
      </c>
    </row>
    <row r="5121" spans="1:14" x14ac:dyDescent="0.25">
      <c r="A5121" s="1" t="s">
        <v>361</v>
      </c>
      <c r="B5121" s="2" t="s">
        <v>353</v>
      </c>
      <c r="C5121" s="2" t="s">
        <v>353</v>
      </c>
      <c r="D5121" s="2" t="s">
        <v>354</v>
      </c>
      <c r="E5121" s="2" t="s">
        <v>18307</v>
      </c>
      <c r="F5121" s="2">
        <v>90111503</v>
      </c>
      <c r="G5121" s="2" t="s">
        <v>330</v>
      </c>
      <c r="H5121" s="2">
        <v>1</v>
      </c>
      <c r="I5121" s="2">
        <v>12</v>
      </c>
      <c r="J5121" s="2">
        <v>10</v>
      </c>
      <c r="K5121" s="2">
        <v>1</v>
      </c>
      <c r="L5121" s="3">
        <v>49173</v>
      </c>
      <c r="M5121" s="2" t="s">
        <v>20</v>
      </c>
      <c r="N5121" s="4" t="s">
        <v>21</v>
      </c>
    </row>
    <row r="5122" spans="1:14" x14ac:dyDescent="0.25">
      <c r="A5122" s="1" t="s">
        <v>361</v>
      </c>
      <c r="B5122" s="2" t="s">
        <v>353</v>
      </c>
      <c r="C5122" s="2" t="s">
        <v>353</v>
      </c>
      <c r="D5122" s="2" t="s">
        <v>354</v>
      </c>
      <c r="E5122" s="2" t="s">
        <v>18307</v>
      </c>
      <c r="F5122" s="2">
        <v>90111503</v>
      </c>
      <c r="G5122" s="2" t="s">
        <v>330</v>
      </c>
      <c r="H5122" s="2">
        <v>1</v>
      </c>
      <c r="I5122" s="2">
        <v>12</v>
      </c>
      <c r="J5122" s="2">
        <v>10</v>
      </c>
      <c r="K5122" s="2">
        <v>1</v>
      </c>
      <c r="L5122" s="3">
        <v>94173</v>
      </c>
      <c r="M5122" s="2" t="s">
        <v>20</v>
      </c>
      <c r="N5122" s="4" t="s">
        <v>21</v>
      </c>
    </row>
    <row r="5123" spans="1:14" x14ac:dyDescent="0.25">
      <c r="A5123" s="1" t="s">
        <v>361</v>
      </c>
      <c r="B5123" s="2" t="s">
        <v>353</v>
      </c>
      <c r="C5123" s="2" t="s">
        <v>353</v>
      </c>
      <c r="D5123" s="2" t="s">
        <v>354</v>
      </c>
      <c r="E5123" s="2" t="s">
        <v>18307</v>
      </c>
      <c r="F5123" s="2">
        <v>90111503</v>
      </c>
      <c r="G5123" s="2" t="s">
        <v>330</v>
      </c>
      <c r="H5123" s="2">
        <v>1</v>
      </c>
      <c r="I5123" s="2">
        <v>12</v>
      </c>
      <c r="J5123" s="2">
        <v>10</v>
      </c>
      <c r="K5123" s="2">
        <v>1</v>
      </c>
      <c r="L5123" s="3">
        <v>69173</v>
      </c>
      <c r="M5123" s="2" t="s">
        <v>20</v>
      </c>
      <c r="N5123" s="4" t="s">
        <v>21</v>
      </c>
    </row>
    <row r="5124" spans="1:14" x14ac:dyDescent="0.25">
      <c r="A5124" s="1" t="s">
        <v>361</v>
      </c>
      <c r="B5124" s="2" t="s">
        <v>353</v>
      </c>
      <c r="C5124" s="2" t="s">
        <v>353</v>
      </c>
      <c r="D5124" s="2" t="s">
        <v>354</v>
      </c>
      <c r="E5124" s="2" t="s">
        <v>18307</v>
      </c>
      <c r="F5124" s="2">
        <v>90111503</v>
      </c>
      <c r="G5124" s="2" t="s">
        <v>330</v>
      </c>
      <c r="H5124" s="2">
        <v>1</v>
      </c>
      <c r="I5124" s="2">
        <v>12</v>
      </c>
      <c r="J5124" s="2">
        <v>10</v>
      </c>
      <c r="K5124" s="2">
        <v>1</v>
      </c>
      <c r="L5124" s="3">
        <v>64173</v>
      </c>
      <c r="M5124" s="2" t="s">
        <v>20</v>
      </c>
      <c r="N5124" s="4" t="s">
        <v>21</v>
      </c>
    </row>
    <row r="5125" spans="1:14" x14ac:dyDescent="0.25">
      <c r="A5125" s="1" t="s">
        <v>361</v>
      </c>
      <c r="B5125" s="2" t="s">
        <v>353</v>
      </c>
      <c r="C5125" s="2" t="s">
        <v>353</v>
      </c>
      <c r="D5125" s="2" t="s">
        <v>354</v>
      </c>
      <c r="E5125" s="2" t="s">
        <v>18307</v>
      </c>
      <c r="F5125" s="2">
        <v>90111503</v>
      </c>
      <c r="G5125" s="2" t="s">
        <v>330</v>
      </c>
      <c r="H5125" s="2">
        <v>1</v>
      </c>
      <c r="I5125" s="2">
        <v>12</v>
      </c>
      <c r="J5125" s="2">
        <v>10</v>
      </c>
      <c r="K5125" s="2">
        <v>1</v>
      </c>
      <c r="L5125" s="3">
        <v>79173</v>
      </c>
      <c r="M5125" s="2" t="s">
        <v>20</v>
      </c>
      <c r="N5125" s="4" t="s">
        <v>21</v>
      </c>
    </row>
    <row r="5126" spans="1:14" x14ac:dyDescent="0.25">
      <c r="A5126" s="1" t="s">
        <v>361</v>
      </c>
      <c r="B5126" s="2" t="s">
        <v>353</v>
      </c>
      <c r="C5126" s="2" t="s">
        <v>353</v>
      </c>
      <c r="D5126" s="2" t="s">
        <v>354</v>
      </c>
      <c r="E5126" s="2" t="s">
        <v>18307</v>
      </c>
      <c r="F5126" s="2">
        <v>90111503</v>
      </c>
      <c r="G5126" s="2" t="s">
        <v>330</v>
      </c>
      <c r="H5126" s="2">
        <v>1</v>
      </c>
      <c r="I5126" s="2">
        <v>12</v>
      </c>
      <c r="J5126" s="2">
        <v>10</v>
      </c>
      <c r="K5126" s="2">
        <v>1</v>
      </c>
      <c r="L5126" s="3">
        <v>74173</v>
      </c>
      <c r="M5126" s="2" t="s">
        <v>20</v>
      </c>
      <c r="N5126" s="4" t="s">
        <v>21</v>
      </c>
    </row>
    <row r="5127" spans="1:14" x14ac:dyDescent="0.25">
      <c r="A5127" s="1" t="s">
        <v>361</v>
      </c>
      <c r="B5127" s="2" t="s">
        <v>353</v>
      </c>
      <c r="C5127" s="2" t="s">
        <v>353</v>
      </c>
      <c r="D5127" s="2" t="s">
        <v>354</v>
      </c>
      <c r="E5127" s="2" t="s">
        <v>18307</v>
      </c>
      <c r="F5127" s="2">
        <v>90111503</v>
      </c>
      <c r="G5127" s="2" t="s">
        <v>330</v>
      </c>
      <c r="H5127" s="2">
        <v>1</v>
      </c>
      <c r="I5127" s="2">
        <v>12</v>
      </c>
      <c r="J5127" s="2">
        <v>10</v>
      </c>
      <c r="K5127" s="2">
        <v>1</v>
      </c>
      <c r="L5127" s="3">
        <v>119173</v>
      </c>
      <c r="M5127" s="2" t="s">
        <v>20</v>
      </c>
      <c r="N5127" s="4" t="s">
        <v>21</v>
      </c>
    </row>
    <row r="5128" spans="1:14" x14ac:dyDescent="0.25">
      <c r="A5128" s="1" t="s">
        <v>361</v>
      </c>
      <c r="B5128" s="2" t="s">
        <v>353</v>
      </c>
      <c r="C5128" s="2" t="s">
        <v>353</v>
      </c>
      <c r="D5128" s="2" t="s">
        <v>354</v>
      </c>
      <c r="E5128" s="2" t="s">
        <v>18307</v>
      </c>
      <c r="F5128" s="2">
        <v>90111503</v>
      </c>
      <c r="G5128" s="2" t="s">
        <v>330</v>
      </c>
      <c r="H5128" s="2">
        <v>1</v>
      </c>
      <c r="I5128" s="2">
        <v>12</v>
      </c>
      <c r="J5128" s="2">
        <v>10</v>
      </c>
      <c r="K5128" s="2">
        <v>1</v>
      </c>
      <c r="L5128" s="3">
        <v>54173</v>
      </c>
      <c r="M5128" s="2" t="s">
        <v>20</v>
      </c>
      <c r="N5128" s="4" t="s">
        <v>21</v>
      </c>
    </row>
    <row r="5129" spans="1:14" x14ac:dyDescent="0.25">
      <c r="A5129" s="1" t="s">
        <v>361</v>
      </c>
      <c r="B5129" s="2" t="s">
        <v>353</v>
      </c>
      <c r="C5129" s="2" t="s">
        <v>353</v>
      </c>
      <c r="D5129" s="2" t="s">
        <v>354</v>
      </c>
      <c r="E5129" s="2" t="s">
        <v>18307</v>
      </c>
      <c r="F5129" s="2">
        <v>90111503</v>
      </c>
      <c r="G5129" s="2" t="s">
        <v>330</v>
      </c>
      <c r="H5129" s="2">
        <v>1</v>
      </c>
      <c r="I5129" s="2">
        <v>12</v>
      </c>
      <c r="J5129" s="2">
        <v>10</v>
      </c>
      <c r="K5129" s="2">
        <v>1</v>
      </c>
      <c r="L5129" s="3">
        <v>79173</v>
      </c>
      <c r="M5129" s="2" t="s">
        <v>20</v>
      </c>
      <c r="N5129" s="4" t="s">
        <v>21</v>
      </c>
    </row>
    <row r="5130" spans="1:14" x14ac:dyDescent="0.25">
      <c r="A5130" s="1" t="s">
        <v>361</v>
      </c>
      <c r="B5130" s="2" t="s">
        <v>353</v>
      </c>
      <c r="C5130" s="2" t="s">
        <v>353</v>
      </c>
      <c r="D5130" s="2" t="s">
        <v>354</v>
      </c>
      <c r="E5130" s="2" t="s">
        <v>18307</v>
      </c>
      <c r="F5130" s="2">
        <v>90111503</v>
      </c>
      <c r="G5130" s="2" t="s">
        <v>330</v>
      </c>
      <c r="H5130" s="2">
        <v>1</v>
      </c>
      <c r="I5130" s="2">
        <v>12</v>
      </c>
      <c r="J5130" s="2">
        <v>10</v>
      </c>
      <c r="K5130" s="2">
        <v>1</v>
      </c>
      <c r="L5130" s="3">
        <v>34173</v>
      </c>
      <c r="M5130" s="2" t="s">
        <v>20</v>
      </c>
      <c r="N5130" s="4" t="s">
        <v>21</v>
      </c>
    </row>
    <row r="5131" spans="1:14" x14ac:dyDescent="0.25">
      <c r="A5131" s="1" t="s">
        <v>361</v>
      </c>
      <c r="B5131" s="2" t="s">
        <v>353</v>
      </c>
      <c r="C5131" s="2" t="s">
        <v>353</v>
      </c>
      <c r="D5131" s="2" t="s">
        <v>354</v>
      </c>
      <c r="E5131" s="2" t="s">
        <v>18307</v>
      </c>
      <c r="F5131" s="2">
        <v>90111503</v>
      </c>
      <c r="G5131" s="2" t="s">
        <v>330</v>
      </c>
      <c r="H5131" s="2">
        <v>1</v>
      </c>
      <c r="I5131" s="2">
        <v>12</v>
      </c>
      <c r="J5131" s="2">
        <v>10</v>
      </c>
      <c r="K5131" s="2">
        <v>1</v>
      </c>
      <c r="L5131" s="3">
        <v>79173</v>
      </c>
      <c r="M5131" s="2" t="s">
        <v>20</v>
      </c>
      <c r="N5131" s="4" t="s">
        <v>21</v>
      </c>
    </row>
    <row r="5132" spans="1:14" x14ac:dyDescent="0.25">
      <c r="A5132" s="1" t="s">
        <v>361</v>
      </c>
      <c r="B5132" s="2" t="s">
        <v>353</v>
      </c>
      <c r="C5132" s="2" t="s">
        <v>353</v>
      </c>
      <c r="D5132" s="2" t="s">
        <v>354</v>
      </c>
      <c r="E5132" s="2" t="s">
        <v>18307</v>
      </c>
      <c r="F5132" s="2">
        <v>90111503</v>
      </c>
      <c r="G5132" s="2" t="s">
        <v>330</v>
      </c>
      <c r="H5132" s="2">
        <v>1</v>
      </c>
      <c r="I5132" s="2">
        <v>12</v>
      </c>
      <c r="J5132" s="2">
        <v>10</v>
      </c>
      <c r="K5132" s="2">
        <v>1</v>
      </c>
      <c r="L5132" s="3">
        <v>99173</v>
      </c>
      <c r="M5132" s="2" t="s">
        <v>20</v>
      </c>
      <c r="N5132" s="4" t="s">
        <v>21</v>
      </c>
    </row>
    <row r="5133" spans="1:14" x14ac:dyDescent="0.25">
      <c r="A5133" s="1" t="s">
        <v>361</v>
      </c>
      <c r="B5133" s="2" t="s">
        <v>353</v>
      </c>
      <c r="C5133" s="2" t="s">
        <v>353</v>
      </c>
      <c r="D5133" s="2" t="s">
        <v>354</v>
      </c>
      <c r="E5133" s="2" t="s">
        <v>18307</v>
      </c>
      <c r="F5133" s="2">
        <v>90111503</v>
      </c>
      <c r="G5133" s="2" t="s">
        <v>330</v>
      </c>
      <c r="H5133" s="2">
        <v>1</v>
      </c>
      <c r="I5133" s="2">
        <v>12</v>
      </c>
      <c r="J5133" s="2">
        <v>10</v>
      </c>
      <c r="K5133" s="2">
        <v>1</v>
      </c>
      <c r="L5133" s="3">
        <v>79173</v>
      </c>
      <c r="M5133" s="2" t="s">
        <v>20</v>
      </c>
      <c r="N5133" s="4" t="s">
        <v>21</v>
      </c>
    </row>
    <row r="5134" spans="1:14" x14ac:dyDescent="0.25">
      <c r="A5134" s="1" t="s">
        <v>361</v>
      </c>
      <c r="B5134" s="2" t="s">
        <v>353</v>
      </c>
      <c r="C5134" s="2" t="s">
        <v>353</v>
      </c>
      <c r="D5134" s="2" t="s">
        <v>354</v>
      </c>
      <c r="E5134" s="2" t="s">
        <v>18307</v>
      </c>
      <c r="F5134" s="2">
        <v>90111503</v>
      </c>
      <c r="G5134" s="2" t="s">
        <v>330</v>
      </c>
      <c r="H5134" s="2">
        <v>1</v>
      </c>
      <c r="I5134" s="2">
        <v>12</v>
      </c>
      <c r="J5134" s="2">
        <v>10</v>
      </c>
      <c r="K5134" s="2">
        <v>1</v>
      </c>
      <c r="L5134" s="3">
        <v>74173</v>
      </c>
      <c r="M5134" s="2" t="s">
        <v>20</v>
      </c>
      <c r="N5134" s="4" t="s">
        <v>21</v>
      </c>
    </row>
    <row r="5135" spans="1:14" x14ac:dyDescent="0.25">
      <c r="A5135" s="1" t="s">
        <v>361</v>
      </c>
      <c r="B5135" s="2" t="s">
        <v>353</v>
      </c>
      <c r="C5135" s="2" t="s">
        <v>353</v>
      </c>
      <c r="D5135" s="2" t="s">
        <v>354</v>
      </c>
      <c r="E5135" s="2" t="s">
        <v>18307</v>
      </c>
      <c r="F5135" s="2">
        <v>90111503</v>
      </c>
      <c r="G5135" s="2" t="s">
        <v>330</v>
      </c>
      <c r="H5135" s="2">
        <v>1</v>
      </c>
      <c r="I5135" s="2">
        <v>12</v>
      </c>
      <c r="J5135" s="2">
        <v>10</v>
      </c>
      <c r="K5135" s="2">
        <v>1</v>
      </c>
      <c r="L5135" s="3">
        <v>54173</v>
      </c>
      <c r="M5135" s="2" t="s">
        <v>20</v>
      </c>
      <c r="N5135" s="4" t="s">
        <v>21</v>
      </c>
    </row>
    <row r="5136" spans="1:14" x14ac:dyDescent="0.25">
      <c r="A5136" s="1" t="s">
        <v>361</v>
      </c>
      <c r="B5136" s="2" t="s">
        <v>353</v>
      </c>
      <c r="C5136" s="2" t="s">
        <v>353</v>
      </c>
      <c r="D5136" s="2" t="s">
        <v>354</v>
      </c>
      <c r="E5136" s="2" t="s">
        <v>18307</v>
      </c>
      <c r="F5136" s="2">
        <v>90111503</v>
      </c>
      <c r="G5136" s="2" t="s">
        <v>330</v>
      </c>
      <c r="H5136" s="2">
        <v>1</v>
      </c>
      <c r="I5136" s="2">
        <v>12</v>
      </c>
      <c r="J5136" s="2">
        <v>10</v>
      </c>
      <c r="K5136" s="2">
        <v>1</v>
      </c>
      <c r="L5136" s="3">
        <v>54173</v>
      </c>
      <c r="M5136" s="2" t="s">
        <v>20</v>
      </c>
      <c r="N5136" s="4" t="s">
        <v>21</v>
      </c>
    </row>
    <row r="5137" spans="1:14" x14ac:dyDescent="0.25">
      <c r="A5137" s="1" t="s">
        <v>361</v>
      </c>
      <c r="B5137" s="2" t="s">
        <v>353</v>
      </c>
      <c r="C5137" s="2" t="s">
        <v>353</v>
      </c>
      <c r="D5137" s="2" t="s">
        <v>354</v>
      </c>
      <c r="E5137" s="2" t="s">
        <v>18307</v>
      </c>
      <c r="F5137" s="2">
        <v>90111503</v>
      </c>
      <c r="G5137" s="2" t="s">
        <v>330</v>
      </c>
      <c r="H5137" s="2">
        <v>1</v>
      </c>
      <c r="I5137" s="2">
        <v>12</v>
      </c>
      <c r="J5137" s="2">
        <v>10</v>
      </c>
      <c r="K5137" s="2">
        <v>1</v>
      </c>
      <c r="L5137" s="3">
        <v>104173</v>
      </c>
      <c r="M5137" s="2" t="s">
        <v>20</v>
      </c>
      <c r="N5137" s="4" t="s">
        <v>21</v>
      </c>
    </row>
    <row r="5138" spans="1:14" x14ac:dyDescent="0.25">
      <c r="A5138" s="1" t="s">
        <v>361</v>
      </c>
      <c r="B5138" s="2" t="s">
        <v>353</v>
      </c>
      <c r="C5138" s="2" t="s">
        <v>353</v>
      </c>
      <c r="D5138" s="2" t="s">
        <v>354</v>
      </c>
      <c r="E5138" s="2" t="s">
        <v>18307</v>
      </c>
      <c r="F5138" s="2">
        <v>90111503</v>
      </c>
      <c r="G5138" s="2" t="s">
        <v>330</v>
      </c>
      <c r="H5138" s="2">
        <v>1</v>
      </c>
      <c r="I5138" s="2">
        <v>12</v>
      </c>
      <c r="J5138" s="2">
        <v>10</v>
      </c>
      <c r="K5138" s="2">
        <v>1</v>
      </c>
      <c r="L5138" s="3">
        <v>49173</v>
      </c>
      <c r="M5138" s="2" t="s">
        <v>20</v>
      </c>
      <c r="N5138" s="4" t="s">
        <v>21</v>
      </c>
    </row>
    <row r="5139" spans="1:14" x14ac:dyDescent="0.25">
      <c r="A5139" s="1" t="s">
        <v>361</v>
      </c>
      <c r="B5139" s="2" t="s">
        <v>353</v>
      </c>
      <c r="C5139" s="2" t="s">
        <v>353</v>
      </c>
      <c r="D5139" s="2" t="s">
        <v>354</v>
      </c>
      <c r="E5139" s="2" t="s">
        <v>18307</v>
      </c>
      <c r="F5139" s="2">
        <v>90111503</v>
      </c>
      <c r="G5139" s="2" t="s">
        <v>330</v>
      </c>
      <c r="H5139" s="2">
        <v>1</v>
      </c>
      <c r="I5139" s="2">
        <v>12</v>
      </c>
      <c r="J5139" s="2">
        <v>10</v>
      </c>
      <c r="K5139" s="2">
        <v>1</v>
      </c>
      <c r="L5139" s="3">
        <v>79173</v>
      </c>
      <c r="M5139" s="2" t="s">
        <v>20</v>
      </c>
      <c r="N5139" s="4" t="s">
        <v>21</v>
      </c>
    </row>
    <row r="5140" spans="1:14" x14ac:dyDescent="0.25">
      <c r="A5140" s="1" t="s">
        <v>361</v>
      </c>
      <c r="B5140" s="2" t="s">
        <v>353</v>
      </c>
      <c r="C5140" s="2" t="s">
        <v>353</v>
      </c>
      <c r="D5140" s="2" t="s">
        <v>354</v>
      </c>
      <c r="E5140" s="2" t="s">
        <v>18307</v>
      </c>
      <c r="F5140" s="2">
        <v>90111503</v>
      </c>
      <c r="G5140" s="2" t="s">
        <v>330</v>
      </c>
      <c r="H5140" s="2">
        <v>1</v>
      </c>
      <c r="I5140" s="2">
        <v>12</v>
      </c>
      <c r="J5140" s="2">
        <v>10</v>
      </c>
      <c r="K5140" s="2">
        <v>1</v>
      </c>
      <c r="L5140" s="3">
        <v>79173</v>
      </c>
      <c r="M5140" s="2" t="s">
        <v>20</v>
      </c>
      <c r="N5140" s="4" t="s">
        <v>21</v>
      </c>
    </row>
    <row r="5141" spans="1:14" x14ac:dyDescent="0.25">
      <c r="A5141" s="1" t="s">
        <v>361</v>
      </c>
      <c r="B5141" s="2" t="s">
        <v>353</v>
      </c>
      <c r="C5141" s="2" t="s">
        <v>353</v>
      </c>
      <c r="D5141" s="2" t="s">
        <v>354</v>
      </c>
      <c r="E5141" s="2" t="s">
        <v>18307</v>
      </c>
      <c r="F5141" s="2">
        <v>90111503</v>
      </c>
      <c r="G5141" s="2" t="s">
        <v>330</v>
      </c>
      <c r="H5141" s="2">
        <v>1</v>
      </c>
      <c r="I5141" s="2">
        <v>12</v>
      </c>
      <c r="J5141" s="2">
        <v>10</v>
      </c>
      <c r="K5141" s="2">
        <v>1</v>
      </c>
      <c r="L5141" s="3">
        <v>44173</v>
      </c>
      <c r="M5141" s="2" t="s">
        <v>20</v>
      </c>
      <c r="N5141" s="4" t="s">
        <v>21</v>
      </c>
    </row>
    <row r="5142" spans="1:14" x14ac:dyDescent="0.25">
      <c r="A5142" s="1" t="s">
        <v>361</v>
      </c>
      <c r="B5142" s="2" t="s">
        <v>353</v>
      </c>
      <c r="C5142" s="2" t="s">
        <v>353</v>
      </c>
      <c r="D5142" s="2" t="s">
        <v>354</v>
      </c>
      <c r="E5142" s="2" t="s">
        <v>18307</v>
      </c>
      <c r="F5142" s="2">
        <v>90111503</v>
      </c>
      <c r="G5142" s="2" t="s">
        <v>330</v>
      </c>
      <c r="H5142" s="2">
        <v>1</v>
      </c>
      <c r="I5142" s="2">
        <v>12</v>
      </c>
      <c r="J5142" s="2">
        <v>10</v>
      </c>
      <c r="K5142" s="2">
        <v>1</v>
      </c>
      <c r="L5142" s="3">
        <v>79173</v>
      </c>
      <c r="M5142" s="2" t="s">
        <v>20</v>
      </c>
      <c r="N5142" s="4" t="s">
        <v>21</v>
      </c>
    </row>
    <row r="5143" spans="1:14" x14ac:dyDescent="0.25">
      <c r="A5143" s="1" t="s">
        <v>361</v>
      </c>
      <c r="B5143" s="2" t="s">
        <v>353</v>
      </c>
      <c r="C5143" s="2" t="s">
        <v>353</v>
      </c>
      <c r="D5143" s="2" t="s">
        <v>354</v>
      </c>
      <c r="E5143" s="2" t="s">
        <v>18307</v>
      </c>
      <c r="F5143" s="2">
        <v>90111503</v>
      </c>
      <c r="G5143" s="2" t="s">
        <v>330</v>
      </c>
      <c r="H5143" s="2">
        <v>1</v>
      </c>
      <c r="I5143" s="2">
        <v>12</v>
      </c>
      <c r="J5143" s="2">
        <v>10</v>
      </c>
      <c r="K5143" s="2">
        <v>1</v>
      </c>
      <c r="L5143" s="3">
        <v>99173</v>
      </c>
      <c r="M5143" s="2" t="s">
        <v>20</v>
      </c>
      <c r="N5143" s="4" t="s">
        <v>21</v>
      </c>
    </row>
    <row r="5144" spans="1:14" x14ac:dyDescent="0.25">
      <c r="A5144" s="1" t="s">
        <v>361</v>
      </c>
      <c r="B5144" s="2" t="s">
        <v>353</v>
      </c>
      <c r="C5144" s="2" t="s">
        <v>353</v>
      </c>
      <c r="D5144" s="2" t="s">
        <v>354</v>
      </c>
      <c r="E5144" s="2" t="s">
        <v>18307</v>
      </c>
      <c r="F5144" s="2">
        <v>90111503</v>
      </c>
      <c r="G5144" s="2" t="s">
        <v>330</v>
      </c>
      <c r="H5144" s="2">
        <v>1</v>
      </c>
      <c r="I5144" s="2">
        <v>12</v>
      </c>
      <c r="J5144" s="2">
        <v>10</v>
      </c>
      <c r="K5144" s="2">
        <v>1</v>
      </c>
      <c r="L5144" s="3">
        <v>94173</v>
      </c>
      <c r="M5144" s="2" t="s">
        <v>20</v>
      </c>
      <c r="N5144" s="4" t="s">
        <v>21</v>
      </c>
    </row>
    <row r="5145" spans="1:14" x14ac:dyDescent="0.25">
      <c r="A5145" s="1" t="s">
        <v>361</v>
      </c>
      <c r="B5145" s="2" t="s">
        <v>353</v>
      </c>
      <c r="C5145" s="2" t="s">
        <v>353</v>
      </c>
      <c r="D5145" s="2" t="s">
        <v>354</v>
      </c>
      <c r="E5145" s="2" t="s">
        <v>18307</v>
      </c>
      <c r="F5145" s="2">
        <v>90111503</v>
      </c>
      <c r="G5145" s="2" t="s">
        <v>330</v>
      </c>
      <c r="H5145" s="2">
        <v>1</v>
      </c>
      <c r="I5145" s="2">
        <v>12</v>
      </c>
      <c r="J5145" s="2">
        <v>10</v>
      </c>
      <c r="K5145" s="2">
        <v>1</v>
      </c>
      <c r="L5145" s="3">
        <v>79173</v>
      </c>
      <c r="M5145" s="2" t="s">
        <v>20</v>
      </c>
      <c r="N5145" s="4" t="s">
        <v>21</v>
      </c>
    </row>
    <row r="5146" spans="1:14" x14ac:dyDescent="0.25">
      <c r="A5146" s="1" t="s">
        <v>361</v>
      </c>
      <c r="B5146" s="2" t="s">
        <v>353</v>
      </c>
      <c r="C5146" s="2" t="s">
        <v>353</v>
      </c>
      <c r="D5146" s="2" t="s">
        <v>354</v>
      </c>
      <c r="E5146" s="2" t="s">
        <v>18307</v>
      </c>
      <c r="F5146" s="2">
        <v>90111503</v>
      </c>
      <c r="G5146" s="2" t="s">
        <v>330</v>
      </c>
      <c r="H5146" s="2">
        <v>1</v>
      </c>
      <c r="I5146" s="2">
        <v>12</v>
      </c>
      <c r="J5146" s="2">
        <v>10</v>
      </c>
      <c r="K5146" s="2">
        <v>1</v>
      </c>
      <c r="L5146" s="3">
        <v>139173</v>
      </c>
      <c r="M5146" s="2" t="s">
        <v>20</v>
      </c>
      <c r="N5146" s="4" t="s">
        <v>21</v>
      </c>
    </row>
    <row r="5147" spans="1:14" x14ac:dyDescent="0.25">
      <c r="A5147" s="1" t="s">
        <v>361</v>
      </c>
      <c r="B5147" s="2" t="s">
        <v>353</v>
      </c>
      <c r="C5147" s="2" t="s">
        <v>353</v>
      </c>
      <c r="D5147" s="2" t="s">
        <v>354</v>
      </c>
      <c r="E5147" s="2" t="s">
        <v>18307</v>
      </c>
      <c r="F5147" s="2">
        <v>90111503</v>
      </c>
      <c r="G5147" s="2" t="s">
        <v>330</v>
      </c>
      <c r="H5147" s="2">
        <v>1</v>
      </c>
      <c r="I5147" s="2">
        <v>12</v>
      </c>
      <c r="J5147" s="2">
        <v>10</v>
      </c>
      <c r="K5147" s="2">
        <v>1</v>
      </c>
      <c r="L5147" s="3">
        <v>79173</v>
      </c>
      <c r="M5147" s="2" t="s">
        <v>20</v>
      </c>
      <c r="N5147" s="4" t="s">
        <v>21</v>
      </c>
    </row>
    <row r="5148" spans="1:14" x14ac:dyDescent="0.25">
      <c r="A5148" s="1" t="s">
        <v>361</v>
      </c>
      <c r="B5148" s="2" t="s">
        <v>353</v>
      </c>
      <c r="C5148" s="2" t="s">
        <v>353</v>
      </c>
      <c r="D5148" s="2" t="s">
        <v>354</v>
      </c>
      <c r="E5148" s="2" t="s">
        <v>18307</v>
      </c>
      <c r="F5148" s="2">
        <v>90111503</v>
      </c>
      <c r="G5148" s="2" t="s">
        <v>330</v>
      </c>
      <c r="H5148" s="2">
        <v>1</v>
      </c>
      <c r="I5148" s="2">
        <v>12</v>
      </c>
      <c r="J5148" s="2">
        <v>10</v>
      </c>
      <c r="K5148" s="2">
        <v>1</v>
      </c>
      <c r="L5148" s="3">
        <v>16173</v>
      </c>
      <c r="M5148" s="2" t="s">
        <v>20</v>
      </c>
      <c r="N5148" s="4" t="s">
        <v>21</v>
      </c>
    </row>
    <row r="5149" spans="1:14" x14ac:dyDescent="0.25">
      <c r="A5149" s="1" t="s">
        <v>361</v>
      </c>
      <c r="B5149" s="2" t="s">
        <v>353</v>
      </c>
      <c r="C5149" s="2" t="s">
        <v>353</v>
      </c>
      <c r="D5149" s="2" t="s">
        <v>354</v>
      </c>
      <c r="E5149" s="2" t="s">
        <v>18307</v>
      </c>
      <c r="F5149" s="2">
        <v>90111503</v>
      </c>
      <c r="G5149" s="2" t="s">
        <v>330</v>
      </c>
      <c r="H5149" s="2">
        <v>1</v>
      </c>
      <c r="I5149" s="2">
        <v>12</v>
      </c>
      <c r="J5149" s="2">
        <v>10</v>
      </c>
      <c r="K5149" s="2">
        <v>1</v>
      </c>
      <c r="L5149" s="3">
        <v>139173</v>
      </c>
      <c r="M5149" s="2" t="s">
        <v>20</v>
      </c>
      <c r="N5149" s="4" t="s">
        <v>21</v>
      </c>
    </row>
    <row r="5150" spans="1:14" x14ac:dyDescent="0.25">
      <c r="A5150" s="1" t="s">
        <v>361</v>
      </c>
      <c r="B5150" s="2" t="s">
        <v>353</v>
      </c>
      <c r="C5150" s="2" t="s">
        <v>353</v>
      </c>
      <c r="D5150" s="2" t="s">
        <v>354</v>
      </c>
      <c r="E5150" s="2" t="s">
        <v>18307</v>
      </c>
      <c r="F5150" s="2">
        <v>90111503</v>
      </c>
      <c r="G5150" s="2" t="s">
        <v>330</v>
      </c>
      <c r="H5150" s="2">
        <v>1</v>
      </c>
      <c r="I5150" s="2">
        <v>12</v>
      </c>
      <c r="J5150" s="2">
        <v>10</v>
      </c>
      <c r="K5150" s="2">
        <v>1</v>
      </c>
      <c r="L5150" s="3">
        <v>99173</v>
      </c>
      <c r="M5150" s="2" t="s">
        <v>20</v>
      </c>
      <c r="N5150" s="4" t="s">
        <v>21</v>
      </c>
    </row>
    <row r="5151" spans="1:14" x14ac:dyDescent="0.25">
      <c r="A5151" s="1" t="s">
        <v>361</v>
      </c>
      <c r="B5151" s="2" t="s">
        <v>353</v>
      </c>
      <c r="C5151" s="2" t="s">
        <v>353</v>
      </c>
      <c r="D5151" s="2" t="s">
        <v>354</v>
      </c>
      <c r="E5151" s="2" t="s">
        <v>18307</v>
      </c>
      <c r="F5151" s="2">
        <v>90111503</v>
      </c>
      <c r="G5151" s="2" t="s">
        <v>330</v>
      </c>
      <c r="H5151" s="2">
        <v>1</v>
      </c>
      <c r="I5151" s="2">
        <v>12</v>
      </c>
      <c r="J5151" s="2">
        <v>10</v>
      </c>
      <c r="K5151" s="2">
        <v>1</v>
      </c>
      <c r="L5151" s="3">
        <v>139173</v>
      </c>
      <c r="M5151" s="2" t="s">
        <v>20</v>
      </c>
      <c r="N5151" s="4" t="s">
        <v>21</v>
      </c>
    </row>
    <row r="5152" spans="1:14" x14ac:dyDescent="0.25">
      <c r="A5152" s="1" t="s">
        <v>361</v>
      </c>
      <c r="B5152" s="2" t="s">
        <v>353</v>
      </c>
      <c r="C5152" s="2" t="s">
        <v>353</v>
      </c>
      <c r="D5152" s="2" t="s">
        <v>354</v>
      </c>
      <c r="E5152" s="2" t="s">
        <v>18307</v>
      </c>
      <c r="F5152" s="2">
        <v>90111503</v>
      </c>
      <c r="G5152" s="2" t="s">
        <v>330</v>
      </c>
      <c r="H5152" s="2">
        <v>1</v>
      </c>
      <c r="I5152" s="2">
        <v>12</v>
      </c>
      <c r="J5152" s="2">
        <v>10</v>
      </c>
      <c r="K5152" s="2">
        <v>1</v>
      </c>
      <c r="L5152" s="3">
        <v>34173</v>
      </c>
      <c r="M5152" s="2" t="s">
        <v>20</v>
      </c>
      <c r="N5152" s="4" t="s">
        <v>21</v>
      </c>
    </row>
    <row r="5153" spans="1:14" x14ac:dyDescent="0.25">
      <c r="A5153" s="1" t="s">
        <v>361</v>
      </c>
      <c r="B5153" s="2" t="s">
        <v>353</v>
      </c>
      <c r="C5153" s="2" t="s">
        <v>353</v>
      </c>
      <c r="D5153" s="2" t="s">
        <v>354</v>
      </c>
      <c r="E5153" s="2" t="s">
        <v>18307</v>
      </c>
      <c r="F5153" s="2">
        <v>90111503</v>
      </c>
      <c r="G5153" s="2" t="s">
        <v>330</v>
      </c>
      <c r="H5153" s="2">
        <v>1</v>
      </c>
      <c r="I5153" s="2">
        <v>12</v>
      </c>
      <c r="J5153" s="2">
        <v>10</v>
      </c>
      <c r="K5153" s="2">
        <v>1</v>
      </c>
      <c r="L5153" s="3">
        <v>79173</v>
      </c>
      <c r="M5153" s="2" t="s">
        <v>20</v>
      </c>
      <c r="N5153" s="4" t="s">
        <v>21</v>
      </c>
    </row>
    <row r="5154" spans="1:14" x14ac:dyDescent="0.25">
      <c r="A5154" s="1" t="s">
        <v>361</v>
      </c>
      <c r="B5154" s="2" t="s">
        <v>353</v>
      </c>
      <c r="C5154" s="2" t="s">
        <v>353</v>
      </c>
      <c r="D5154" s="2" t="s">
        <v>354</v>
      </c>
      <c r="E5154" s="2" t="s">
        <v>18308</v>
      </c>
      <c r="F5154" s="2">
        <v>90111503</v>
      </c>
      <c r="G5154" s="2" t="s">
        <v>330</v>
      </c>
      <c r="H5154" s="2">
        <v>1</v>
      </c>
      <c r="I5154" s="2">
        <v>12</v>
      </c>
      <c r="J5154" s="2">
        <v>10</v>
      </c>
      <c r="K5154" s="2">
        <v>1</v>
      </c>
      <c r="L5154" s="3">
        <v>64173</v>
      </c>
      <c r="M5154" s="2" t="s">
        <v>20</v>
      </c>
      <c r="N5154" s="4" t="s">
        <v>21</v>
      </c>
    </row>
    <row r="5155" spans="1:14" x14ac:dyDescent="0.25">
      <c r="A5155" s="1" t="s">
        <v>361</v>
      </c>
      <c r="B5155" s="2" t="s">
        <v>353</v>
      </c>
      <c r="C5155" s="2" t="s">
        <v>353</v>
      </c>
      <c r="D5155" s="2" t="s">
        <v>354</v>
      </c>
      <c r="E5155" s="2" t="s">
        <v>18308</v>
      </c>
      <c r="F5155" s="2">
        <v>90111503</v>
      </c>
      <c r="G5155" s="2" t="s">
        <v>330</v>
      </c>
      <c r="H5155" s="2">
        <v>1</v>
      </c>
      <c r="I5155" s="2">
        <v>12</v>
      </c>
      <c r="J5155" s="2">
        <v>10</v>
      </c>
      <c r="K5155" s="2">
        <v>1</v>
      </c>
      <c r="L5155" s="3">
        <v>79173</v>
      </c>
      <c r="M5155" s="2" t="s">
        <v>20</v>
      </c>
      <c r="N5155" s="4" t="s">
        <v>21</v>
      </c>
    </row>
    <row r="5156" spans="1:14" x14ac:dyDescent="0.25">
      <c r="A5156" s="1" t="s">
        <v>361</v>
      </c>
      <c r="B5156" s="2" t="s">
        <v>353</v>
      </c>
      <c r="C5156" s="2" t="s">
        <v>353</v>
      </c>
      <c r="D5156" s="2" t="s">
        <v>354</v>
      </c>
      <c r="E5156" s="2" t="s">
        <v>18308</v>
      </c>
      <c r="F5156" s="2">
        <v>90111503</v>
      </c>
      <c r="G5156" s="2" t="s">
        <v>330</v>
      </c>
      <c r="H5156" s="2">
        <v>1</v>
      </c>
      <c r="I5156" s="2">
        <v>12</v>
      </c>
      <c r="J5156" s="2">
        <v>10</v>
      </c>
      <c r="K5156" s="2">
        <v>1</v>
      </c>
      <c r="L5156" s="3">
        <v>129173</v>
      </c>
      <c r="M5156" s="2" t="s">
        <v>20</v>
      </c>
      <c r="N5156" s="4" t="s">
        <v>21</v>
      </c>
    </row>
    <row r="5157" spans="1:14" x14ac:dyDescent="0.25">
      <c r="A5157" s="1" t="s">
        <v>361</v>
      </c>
      <c r="B5157" s="2" t="s">
        <v>353</v>
      </c>
      <c r="C5157" s="2" t="s">
        <v>353</v>
      </c>
      <c r="D5157" s="2" t="s">
        <v>354</v>
      </c>
      <c r="E5157" s="2" t="s">
        <v>18308</v>
      </c>
      <c r="F5157" s="2">
        <v>90111503</v>
      </c>
      <c r="G5157" s="2" t="s">
        <v>330</v>
      </c>
      <c r="H5157" s="2">
        <v>1</v>
      </c>
      <c r="I5157" s="2">
        <v>12</v>
      </c>
      <c r="J5157" s="2">
        <v>10</v>
      </c>
      <c r="K5157" s="2">
        <v>1</v>
      </c>
      <c r="L5157" s="3">
        <v>49173</v>
      </c>
      <c r="M5157" s="2" t="s">
        <v>20</v>
      </c>
      <c r="N5157" s="4" t="s">
        <v>21</v>
      </c>
    </row>
    <row r="5158" spans="1:14" x14ac:dyDescent="0.25">
      <c r="A5158" s="1" t="s">
        <v>361</v>
      </c>
      <c r="B5158" s="2" t="s">
        <v>353</v>
      </c>
      <c r="C5158" s="2" t="s">
        <v>353</v>
      </c>
      <c r="D5158" s="2" t="s">
        <v>354</v>
      </c>
      <c r="E5158" s="2" t="s">
        <v>18308</v>
      </c>
      <c r="F5158" s="2">
        <v>90111503</v>
      </c>
      <c r="G5158" s="2" t="s">
        <v>330</v>
      </c>
      <c r="H5158" s="2">
        <v>1</v>
      </c>
      <c r="I5158" s="2">
        <v>12</v>
      </c>
      <c r="J5158" s="2">
        <v>10</v>
      </c>
      <c r="K5158" s="2">
        <v>1</v>
      </c>
      <c r="L5158" s="3">
        <v>79173</v>
      </c>
      <c r="M5158" s="2" t="s">
        <v>20</v>
      </c>
      <c r="N5158" s="4" t="s">
        <v>21</v>
      </c>
    </row>
    <row r="5159" spans="1:14" x14ac:dyDescent="0.25">
      <c r="A5159" s="1" t="s">
        <v>361</v>
      </c>
      <c r="B5159" s="2" t="s">
        <v>353</v>
      </c>
      <c r="C5159" s="2" t="s">
        <v>353</v>
      </c>
      <c r="D5159" s="2" t="s">
        <v>354</v>
      </c>
      <c r="E5159" s="2" t="s">
        <v>18308</v>
      </c>
      <c r="F5159" s="2">
        <v>90111503</v>
      </c>
      <c r="G5159" s="2" t="s">
        <v>330</v>
      </c>
      <c r="H5159" s="2">
        <v>1</v>
      </c>
      <c r="I5159" s="2">
        <v>12</v>
      </c>
      <c r="J5159" s="2">
        <v>10</v>
      </c>
      <c r="K5159" s="2">
        <v>1</v>
      </c>
      <c r="L5159" s="3">
        <v>94173</v>
      </c>
      <c r="M5159" s="2" t="s">
        <v>20</v>
      </c>
      <c r="N5159" s="4" t="s">
        <v>21</v>
      </c>
    </row>
    <row r="5160" spans="1:14" x14ac:dyDescent="0.25">
      <c r="A5160" s="1" t="s">
        <v>361</v>
      </c>
      <c r="B5160" s="2" t="s">
        <v>353</v>
      </c>
      <c r="C5160" s="2" t="s">
        <v>353</v>
      </c>
      <c r="D5160" s="2" t="s">
        <v>354</v>
      </c>
      <c r="E5160" s="2" t="s">
        <v>18308</v>
      </c>
      <c r="F5160" s="2">
        <v>90111503</v>
      </c>
      <c r="G5160" s="2" t="s">
        <v>330</v>
      </c>
      <c r="H5160" s="2">
        <v>1</v>
      </c>
      <c r="I5160" s="2">
        <v>12</v>
      </c>
      <c r="J5160" s="2">
        <v>10</v>
      </c>
      <c r="K5160" s="2">
        <v>1</v>
      </c>
      <c r="L5160" s="3">
        <v>79173</v>
      </c>
      <c r="M5160" s="2" t="s">
        <v>20</v>
      </c>
      <c r="N5160" s="4" t="s">
        <v>21</v>
      </c>
    </row>
    <row r="5161" spans="1:14" x14ac:dyDescent="0.25">
      <c r="A5161" s="1" t="s">
        <v>361</v>
      </c>
      <c r="B5161" s="2" t="s">
        <v>353</v>
      </c>
      <c r="C5161" s="2" t="s">
        <v>353</v>
      </c>
      <c r="D5161" s="2" t="s">
        <v>354</v>
      </c>
      <c r="E5161" s="2" t="s">
        <v>18308</v>
      </c>
      <c r="F5161" s="2">
        <v>90111503</v>
      </c>
      <c r="G5161" s="2" t="s">
        <v>330</v>
      </c>
      <c r="H5161" s="2">
        <v>1</v>
      </c>
      <c r="I5161" s="2">
        <v>12</v>
      </c>
      <c r="J5161" s="2">
        <v>10</v>
      </c>
      <c r="K5161" s="2">
        <v>1</v>
      </c>
      <c r="L5161" s="3">
        <v>129173</v>
      </c>
      <c r="M5161" s="2" t="s">
        <v>20</v>
      </c>
      <c r="N5161" s="4" t="s">
        <v>21</v>
      </c>
    </row>
    <row r="5162" spans="1:14" x14ac:dyDescent="0.25">
      <c r="A5162" s="1" t="s">
        <v>361</v>
      </c>
      <c r="B5162" s="2" t="s">
        <v>353</v>
      </c>
      <c r="C5162" s="2" t="s">
        <v>353</v>
      </c>
      <c r="D5162" s="2" t="s">
        <v>354</v>
      </c>
      <c r="E5162" s="2" t="s">
        <v>18308</v>
      </c>
      <c r="F5162" s="2">
        <v>90111503</v>
      </c>
      <c r="G5162" s="2" t="s">
        <v>330</v>
      </c>
      <c r="H5162" s="2">
        <v>1</v>
      </c>
      <c r="I5162" s="2">
        <v>12</v>
      </c>
      <c r="J5162" s="2">
        <v>10</v>
      </c>
      <c r="K5162" s="2">
        <v>1</v>
      </c>
      <c r="L5162" s="3">
        <v>16173</v>
      </c>
      <c r="M5162" s="2" t="s">
        <v>20</v>
      </c>
      <c r="N5162" s="4" t="s">
        <v>21</v>
      </c>
    </row>
    <row r="5163" spans="1:14" x14ac:dyDescent="0.25">
      <c r="A5163" s="1" t="s">
        <v>361</v>
      </c>
      <c r="B5163" s="2" t="s">
        <v>353</v>
      </c>
      <c r="C5163" s="2" t="s">
        <v>353</v>
      </c>
      <c r="D5163" s="2" t="s">
        <v>354</v>
      </c>
      <c r="E5163" s="2" t="s">
        <v>18308</v>
      </c>
      <c r="F5163" s="2">
        <v>90111503</v>
      </c>
      <c r="G5163" s="2" t="s">
        <v>330</v>
      </c>
      <c r="H5163" s="2">
        <v>1</v>
      </c>
      <c r="I5163" s="2">
        <v>12</v>
      </c>
      <c r="J5163" s="2">
        <v>10</v>
      </c>
      <c r="K5163" s="2">
        <v>1</v>
      </c>
      <c r="L5163" s="3">
        <v>104173</v>
      </c>
      <c r="M5163" s="2" t="s">
        <v>20</v>
      </c>
      <c r="N5163" s="4" t="s">
        <v>21</v>
      </c>
    </row>
    <row r="5164" spans="1:14" x14ac:dyDescent="0.25">
      <c r="A5164" s="1" t="s">
        <v>361</v>
      </c>
      <c r="B5164" s="2" t="s">
        <v>353</v>
      </c>
      <c r="C5164" s="2" t="s">
        <v>353</v>
      </c>
      <c r="D5164" s="2" t="s">
        <v>354</v>
      </c>
      <c r="E5164" s="2" t="s">
        <v>18308</v>
      </c>
      <c r="F5164" s="2">
        <v>90111503</v>
      </c>
      <c r="G5164" s="2" t="s">
        <v>330</v>
      </c>
      <c r="H5164" s="2">
        <v>1</v>
      </c>
      <c r="I5164" s="2">
        <v>12</v>
      </c>
      <c r="J5164" s="2">
        <v>10</v>
      </c>
      <c r="K5164" s="2">
        <v>1</v>
      </c>
      <c r="L5164" s="3">
        <v>79173</v>
      </c>
      <c r="M5164" s="2" t="s">
        <v>20</v>
      </c>
      <c r="N5164" s="4" t="s">
        <v>21</v>
      </c>
    </row>
    <row r="5165" spans="1:14" x14ac:dyDescent="0.25">
      <c r="A5165" s="1" t="s">
        <v>361</v>
      </c>
      <c r="B5165" s="2" t="s">
        <v>353</v>
      </c>
      <c r="C5165" s="2" t="s">
        <v>353</v>
      </c>
      <c r="D5165" s="2" t="s">
        <v>354</v>
      </c>
      <c r="E5165" s="2" t="s">
        <v>18308</v>
      </c>
      <c r="F5165" s="2">
        <v>90111503</v>
      </c>
      <c r="G5165" s="2" t="s">
        <v>330</v>
      </c>
      <c r="H5165" s="2">
        <v>1</v>
      </c>
      <c r="I5165" s="2">
        <v>12</v>
      </c>
      <c r="J5165" s="2">
        <v>10</v>
      </c>
      <c r="K5165" s="2">
        <v>1</v>
      </c>
      <c r="L5165" s="3">
        <v>169173</v>
      </c>
      <c r="M5165" s="2" t="s">
        <v>20</v>
      </c>
      <c r="N5165" s="4" t="s">
        <v>21</v>
      </c>
    </row>
    <row r="5166" spans="1:14" x14ac:dyDescent="0.25">
      <c r="A5166" s="1" t="s">
        <v>361</v>
      </c>
      <c r="B5166" s="2" t="s">
        <v>353</v>
      </c>
      <c r="C5166" s="2" t="s">
        <v>353</v>
      </c>
      <c r="D5166" s="2" t="s">
        <v>354</v>
      </c>
      <c r="E5166" s="2" t="s">
        <v>18308</v>
      </c>
      <c r="F5166" s="2">
        <v>90111503</v>
      </c>
      <c r="G5166" s="2" t="s">
        <v>330</v>
      </c>
      <c r="H5166" s="2">
        <v>1</v>
      </c>
      <c r="I5166" s="2">
        <v>12</v>
      </c>
      <c r="J5166" s="2">
        <v>10</v>
      </c>
      <c r="K5166" s="2">
        <v>1</v>
      </c>
      <c r="L5166" s="3">
        <v>79173</v>
      </c>
      <c r="M5166" s="2" t="s">
        <v>20</v>
      </c>
      <c r="N5166" s="4" t="s">
        <v>21</v>
      </c>
    </row>
    <row r="5167" spans="1:14" x14ac:dyDescent="0.25">
      <c r="A5167" s="1" t="s">
        <v>361</v>
      </c>
      <c r="B5167" s="2" t="s">
        <v>353</v>
      </c>
      <c r="C5167" s="2" t="s">
        <v>353</v>
      </c>
      <c r="D5167" s="2" t="s">
        <v>354</v>
      </c>
      <c r="E5167" s="2" t="s">
        <v>18309</v>
      </c>
      <c r="F5167" s="2">
        <v>90111503</v>
      </c>
      <c r="G5167" s="2" t="s">
        <v>330</v>
      </c>
      <c r="H5167" s="2">
        <v>1</v>
      </c>
      <c r="I5167" s="2">
        <v>12</v>
      </c>
      <c r="J5167" s="2">
        <v>10</v>
      </c>
      <c r="K5167" s="2">
        <v>1</v>
      </c>
      <c r="L5167" s="3">
        <v>39173</v>
      </c>
      <c r="M5167" s="2" t="s">
        <v>20</v>
      </c>
      <c r="N5167" s="4" t="s">
        <v>21</v>
      </c>
    </row>
    <row r="5168" spans="1:14" x14ac:dyDescent="0.25">
      <c r="A5168" s="1" t="s">
        <v>361</v>
      </c>
      <c r="B5168" s="2" t="s">
        <v>353</v>
      </c>
      <c r="C5168" s="2" t="s">
        <v>353</v>
      </c>
      <c r="D5168" s="2" t="s">
        <v>354</v>
      </c>
      <c r="E5168" s="2" t="s">
        <v>18309</v>
      </c>
      <c r="F5168" s="2">
        <v>90111503</v>
      </c>
      <c r="G5168" s="2" t="s">
        <v>330</v>
      </c>
      <c r="H5168" s="2">
        <v>1</v>
      </c>
      <c r="I5168" s="2">
        <v>12</v>
      </c>
      <c r="J5168" s="2">
        <v>10</v>
      </c>
      <c r="K5168" s="2">
        <v>1</v>
      </c>
      <c r="L5168" s="3">
        <v>139173</v>
      </c>
      <c r="M5168" s="2" t="s">
        <v>20</v>
      </c>
      <c r="N5168" s="4" t="s">
        <v>21</v>
      </c>
    </row>
    <row r="5169" spans="1:14" x14ac:dyDescent="0.25">
      <c r="A5169" s="1" t="s">
        <v>361</v>
      </c>
      <c r="B5169" s="2" t="s">
        <v>353</v>
      </c>
      <c r="C5169" s="2" t="s">
        <v>353</v>
      </c>
      <c r="D5169" s="2" t="s">
        <v>354</v>
      </c>
      <c r="E5169" s="2" t="s">
        <v>18309</v>
      </c>
      <c r="F5169" s="2">
        <v>90111503</v>
      </c>
      <c r="G5169" s="2" t="s">
        <v>330</v>
      </c>
      <c r="H5169" s="2">
        <v>1</v>
      </c>
      <c r="I5169" s="2">
        <v>12</v>
      </c>
      <c r="J5169" s="2">
        <v>10</v>
      </c>
      <c r="K5169" s="2">
        <v>1</v>
      </c>
      <c r="L5169" s="3">
        <v>34173</v>
      </c>
      <c r="M5169" s="2" t="s">
        <v>20</v>
      </c>
      <c r="N5169" s="4" t="s">
        <v>21</v>
      </c>
    </row>
    <row r="5170" spans="1:14" x14ac:dyDescent="0.25">
      <c r="A5170" s="1" t="s">
        <v>361</v>
      </c>
      <c r="B5170" s="2" t="s">
        <v>353</v>
      </c>
      <c r="C5170" s="2" t="s">
        <v>353</v>
      </c>
      <c r="D5170" s="2" t="s">
        <v>354</v>
      </c>
      <c r="E5170" s="2" t="s">
        <v>18309</v>
      </c>
      <c r="F5170" s="2">
        <v>90111503</v>
      </c>
      <c r="G5170" s="2" t="s">
        <v>330</v>
      </c>
      <c r="H5170" s="2">
        <v>1</v>
      </c>
      <c r="I5170" s="2">
        <v>12</v>
      </c>
      <c r="J5170" s="2">
        <v>10</v>
      </c>
      <c r="K5170" s="2">
        <v>1</v>
      </c>
      <c r="L5170" s="3">
        <v>129173</v>
      </c>
      <c r="M5170" s="2" t="s">
        <v>20</v>
      </c>
      <c r="N5170" s="4" t="s">
        <v>21</v>
      </c>
    </row>
    <row r="5171" spans="1:14" x14ac:dyDescent="0.25">
      <c r="A5171" s="1" t="s">
        <v>361</v>
      </c>
      <c r="B5171" s="2" t="s">
        <v>353</v>
      </c>
      <c r="C5171" s="2" t="s">
        <v>353</v>
      </c>
      <c r="D5171" s="2" t="s">
        <v>354</v>
      </c>
      <c r="E5171" s="2" t="s">
        <v>18309</v>
      </c>
      <c r="F5171" s="2">
        <v>90111503</v>
      </c>
      <c r="G5171" s="2" t="s">
        <v>330</v>
      </c>
      <c r="H5171" s="2">
        <v>1</v>
      </c>
      <c r="I5171" s="2">
        <v>12</v>
      </c>
      <c r="J5171" s="2">
        <v>10</v>
      </c>
      <c r="K5171" s="2">
        <v>1</v>
      </c>
      <c r="L5171" s="3">
        <v>139173</v>
      </c>
      <c r="M5171" s="2" t="s">
        <v>20</v>
      </c>
      <c r="N5171" s="4" t="s">
        <v>21</v>
      </c>
    </row>
    <row r="5172" spans="1:14" x14ac:dyDescent="0.25">
      <c r="A5172" s="1" t="s">
        <v>361</v>
      </c>
      <c r="B5172" s="2" t="s">
        <v>353</v>
      </c>
      <c r="C5172" s="2" t="s">
        <v>353</v>
      </c>
      <c r="D5172" s="2" t="s">
        <v>354</v>
      </c>
      <c r="E5172" s="2" t="s">
        <v>18309</v>
      </c>
      <c r="F5172" s="2">
        <v>90111503</v>
      </c>
      <c r="G5172" s="2" t="s">
        <v>330</v>
      </c>
      <c r="H5172" s="2">
        <v>1</v>
      </c>
      <c r="I5172" s="2">
        <v>12</v>
      </c>
      <c r="J5172" s="2">
        <v>10</v>
      </c>
      <c r="K5172" s="2">
        <v>1</v>
      </c>
      <c r="L5172" s="3">
        <v>16173</v>
      </c>
      <c r="M5172" s="2" t="s">
        <v>20</v>
      </c>
      <c r="N5172" s="4" t="s">
        <v>21</v>
      </c>
    </row>
    <row r="5173" spans="1:14" x14ac:dyDescent="0.25">
      <c r="A5173" s="1" t="s">
        <v>361</v>
      </c>
      <c r="B5173" s="2" t="s">
        <v>353</v>
      </c>
      <c r="C5173" s="2" t="s">
        <v>353</v>
      </c>
      <c r="D5173" s="2" t="s">
        <v>354</v>
      </c>
      <c r="E5173" s="2" t="s">
        <v>18309</v>
      </c>
      <c r="F5173" s="2">
        <v>90111503</v>
      </c>
      <c r="G5173" s="2" t="s">
        <v>330</v>
      </c>
      <c r="H5173" s="2">
        <v>1</v>
      </c>
      <c r="I5173" s="2">
        <v>12</v>
      </c>
      <c r="J5173" s="2">
        <v>10</v>
      </c>
      <c r="K5173" s="2">
        <v>1</v>
      </c>
      <c r="L5173" s="3">
        <v>79173</v>
      </c>
      <c r="M5173" s="2" t="s">
        <v>20</v>
      </c>
      <c r="N5173" s="4" t="s">
        <v>21</v>
      </c>
    </row>
    <row r="5174" spans="1:14" x14ac:dyDescent="0.25">
      <c r="A5174" s="1" t="s">
        <v>361</v>
      </c>
      <c r="B5174" s="2" t="s">
        <v>353</v>
      </c>
      <c r="C5174" s="2" t="s">
        <v>353</v>
      </c>
      <c r="D5174" s="2" t="s">
        <v>354</v>
      </c>
      <c r="E5174" s="2" t="s">
        <v>18309</v>
      </c>
      <c r="F5174" s="2">
        <v>90111503</v>
      </c>
      <c r="G5174" s="2" t="s">
        <v>330</v>
      </c>
      <c r="H5174" s="2">
        <v>1</v>
      </c>
      <c r="I5174" s="2">
        <v>12</v>
      </c>
      <c r="J5174" s="2">
        <v>10</v>
      </c>
      <c r="K5174" s="2">
        <v>1</v>
      </c>
      <c r="L5174" s="3">
        <v>16173</v>
      </c>
      <c r="M5174" s="2" t="s">
        <v>20</v>
      </c>
      <c r="N5174" s="4" t="s">
        <v>21</v>
      </c>
    </row>
    <row r="5175" spans="1:14" x14ac:dyDescent="0.25">
      <c r="A5175" s="1" t="s">
        <v>361</v>
      </c>
      <c r="B5175" s="2" t="s">
        <v>353</v>
      </c>
      <c r="C5175" s="2" t="s">
        <v>353</v>
      </c>
      <c r="D5175" s="2" t="s">
        <v>354</v>
      </c>
      <c r="E5175" s="2" t="s">
        <v>18309</v>
      </c>
      <c r="F5175" s="2">
        <v>90111503</v>
      </c>
      <c r="G5175" s="2" t="s">
        <v>330</v>
      </c>
      <c r="H5175" s="2">
        <v>1</v>
      </c>
      <c r="I5175" s="2">
        <v>12</v>
      </c>
      <c r="J5175" s="2">
        <v>10</v>
      </c>
      <c r="K5175" s="2">
        <v>1</v>
      </c>
      <c r="L5175" s="3">
        <v>16173</v>
      </c>
      <c r="M5175" s="2" t="s">
        <v>20</v>
      </c>
      <c r="N5175" s="4" t="s">
        <v>21</v>
      </c>
    </row>
    <row r="5176" spans="1:14" x14ac:dyDescent="0.25">
      <c r="A5176" s="1" t="s">
        <v>361</v>
      </c>
      <c r="B5176" s="2" t="s">
        <v>353</v>
      </c>
      <c r="C5176" s="2" t="s">
        <v>353</v>
      </c>
      <c r="D5176" s="2" t="s">
        <v>354</v>
      </c>
      <c r="E5176" s="2" t="s">
        <v>18309</v>
      </c>
      <c r="F5176" s="2">
        <v>90111503</v>
      </c>
      <c r="G5176" s="2" t="s">
        <v>330</v>
      </c>
      <c r="H5176" s="2">
        <v>1</v>
      </c>
      <c r="I5176" s="2">
        <v>12</v>
      </c>
      <c r="J5176" s="2">
        <v>10</v>
      </c>
      <c r="K5176" s="2">
        <v>1</v>
      </c>
      <c r="L5176" s="3">
        <v>79173</v>
      </c>
      <c r="M5176" s="2" t="s">
        <v>20</v>
      </c>
      <c r="N5176" s="4" t="s">
        <v>21</v>
      </c>
    </row>
    <row r="5177" spans="1:14" x14ac:dyDescent="0.25">
      <c r="A5177" s="1" t="s">
        <v>361</v>
      </c>
      <c r="B5177" s="2" t="s">
        <v>353</v>
      </c>
      <c r="C5177" s="2" t="s">
        <v>353</v>
      </c>
      <c r="D5177" s="2" t="s">
        <v>354</v>
      </c>
      <c r="E5177" s="2" t="s">
        <v>18309</v>
      </c>
      <c r="F5177" s="2">
        <v>90111503</v>
      </c>
      <c r="G5177" s="2" t="s">
        <v>330</v>
      </c>
      <c r="H5177" s="2">
        <v>1</v>
      </c>
      <c r="I5177" s="2">
        <v>12</v>
      </c>
      <c r="J5177" s="2">
        <v>10</v>
      </c>
      <c r="K5177" s="2">
        <v>1</v>
      </c>
      <c r="L5177" s="3">
        <v>34173</v>
      </c>
      <c r="M5177" s="2" t="s">
        <v>20</v>
      </c>
      <c r="N5177" s="4" t="s">
        <v>21</v>
      </c>
    </row>
    <row r="5178" spans="1:14" x14ac:dyDescent="0.25">
      <c r="A5178" s="1" t="s">
        <v>361</v>
      </c>
      <c r="B5178" s="2" t="s">
        <v>353</v>
      </c>
      <c r="C5178" s="2" t="s">
        <v>353</v>
      </c>
      <c r="D5178" s="2" t="s">
        <v>354</v>
      </c>
      <c r="E5178" s="2" t="s">
        <v>18309</v>
      </c>
      <c r="F5178" s="2">
        <v>90111503</v>
      </c>
      <c r="G5178" s="2" t="s">
        <v>330</v>
      </c>
      <c r="H5178" s="2">
        <v>1</v>
      </c>
      <c r="I5178" s="2">
        <v>12</v>
      </c>
      <c r="J5178" s="2">
        <v>10</v>
      </c>
      <c r="K5178" s="2">
        <v>1</v>
      </c>
      <c r="L5178" s="3">
        <v>14173</v>
      </c>
      <c r="M5178" s="2" t="s">
        <v>20</v>
      </c>
      <c r="N5178" s="4" t="s">
        <v>21</v>
      </c>
    </row>
    <row r="5179" spans="1:14" x14ac:dyDescent="0.25">
      <c r="A5179" s="1" t="s">
        <v>361</v>
      </c>
      <c r="B5179" s="2" t="s">
        <v>353</v>
      </c>
      <c r="C5179" s="2" t="s">
        <v>353</v>
      </c>
      <c r="D5179" s="2" t="s">
        <v>354</v>
      </c>
      <c r="E5179" s="2" t="s">
        <v>18309</v>
      </c>
      <c r="F5179" s="2">
        <v>90111503</v>
      </c>
      <c r="G5179" s="2" t="s">
        <v>330</v>
      </c>
      <c r="H5179" s="2">
        <v>1</v>
      </c>
      <c r="I5179" s="2">
        <v>12</v>
      </c>
      <c r="J5179" s="2">
        <v>10</v>
      </c>
      <c r="K5179" s="2">
        <v>1</v>
      </c>
      <c r="L5179" s="3">
        <v>139173</v>
      </c>
      <c r="M5179" s="2" t="s">
        <v>20</v>
      </c>
      <c r="N5179" s="4" t="s">
        <v>21</v>
      </c>
    </row>
    <row r="5180" spans="1:14" x14ac:dyDescent="0.25">
      <c r="A5180" s="1" t="s">
        <v>361</v>
      </c>
      <c r="B5180" s="2" t="s">
        <v>353</v>
      </c>
      <c r="C5180" s="2" t="s">
        <v>353</v>
      </c>
      <c r="D5180" s="2" t="s">
        <v>354</v>
      </c>
      <c r="E5180" s="2" t="s">
        <v>18310</v>
      </c>
      <c r="F5180" s="2">
        <v>90111503</v>
      </c>
      <c r="G5180" s="2" t="s">
        <v>330</v>
      </c>
      <c r="H5180" s="2">
        <v>1</v>
      </c>
      <c r="I5180" s="2">
        <v>12</v>
      </c>
      <c r="J5180" s="2">
        <v>10</v>
      </c>
      <c r="K5180" s="2">
        <v>1</v>
      </c>
      <c r="L5180" s="3">
        <v>129173</v>
      </c>
      <c r="M5180" s="2" t="s">
        <v>20</v>
      </c>
      <c r="N5180" s="4" t="s">
        <v>21</v>
      </c>
    </row>
    <row r="5181" spans="1:14" x14ac:dyDescent="0.25">
      <c r="A5181" s="1" t="s">
        <v>361</v>
      </c>
      <c r="B5181" s="2" t="s">
        <v>353</v>
      </c>
      <c r="C5181" s="2" t="s">
        <v>353</v>
      </c>
      <c r="D5181" s="2" t="s">
        <v>354</v>
      </c>
      <c r="E5181" s="2" t="s">
        <v>18310</v>
      </c>
      <c r="F5181" s="2">
        <v>90111503</v>
      </c>
      <c r="G5181" s="2" t="s">
        <v>330</v>
      </c>
      <c r="H5181" s="2">
        <v>1</v>
      </c>
      <c r="I5181" s="2">
        <v>12</v>
      </c>
      <c r="J5181" s="2">
        <v>10</v>
      </c>
      <c r="K5181" s="2">
        <v>1</v>
      </c>
      <c r="L5181" s="3">
        <v>89173</v>
      </c>
      <c r="M5181" s="2" t="s">
        <v>20</v>
      </c>
      <c r="N5181" s="4" t="s">
        <v>21</v>
      </c>
    </row>
    <row r="5182" spans="1:14" x14ac:dyDescent="0.25">
      <c r="A5182" s="1" t="s">
        <v>361</v>
      </c>
      <c r="B5182" s="2" t="s">
        <v>353</v>
      </c>
      <c r="C5182" s="2" t="s">
        <v>353</v>
      </c>
      <c r="D5182" s="2" t="s">
        <v>354</v>
      </c>
      <c r="E5182" s="2" t="s">
        <v>18310</v>
      </c>
      <c r="F5182" s="2">
        <v>90111503</v>
      </c>
      <c r="G5182" s="2" t="s">
        <v>330</v>
      </c>
      <c r="H5182" s="2">
        <v>1</v>
      </c>
      <c r="I5182" s="2">
        <v>12</v>
      </c>
      <c r="J5182" s="2">
        <v>10</v>
      </c>
      <c r="K5182" s="2">
        <v>1</v>
      </c>
      <c r="L5182" s="3">
        <v>79173</v>
      </c>
      <c r="M5182" s="2" t="s">
        <v>20</v>
      </c>
      <c r="N5182" s="4" t="s">
        <v>21</v>
      </c>
    </row>
    <row r="5183" spans="1:14" x14ac:dyDescent="0.25">
      <c r="A5183" s="1" t="s">
        <v>361</v>
      </c>
      <c r="B5183" s="2" t="s">
        <v>353</v>
      </c>
      <c r="C5183" s="2" t="s">
        <v>353</v>
      </c>
      <c r="D5183" s="2" t="s">
        <v>354</v>
      </c>
      <c r="E5183" s="2" t="s">
        <v>18310</v>
      </c>
      <c r="F5183" s="2">
        <v>90111503</v>
      </c>
      <c r="G5183" s="2" t="s">
        <v>330</v>
      </c>
      <c r="H5183" s="2">
        <v>1</v>
      </c>
      <c r="I5183" s="2">
        <v>12</v>
      </c>
      <c r="J5183" s="2">
        <v>10</v>
      </c>
      <c r="K5183" s="2">
        <v>1</v>
      </c>
      <c r="L5183" s="3">
        <v>139173</v>
      </c>
      <c r="M5183" s="2" t="s">
        <v>20</v>
      </c>
      <c r="N5183" s="4" t="s">
        <v>21</v>
      </c>
    </row>
    <row r="5184" spans="1:14" x14ac:dyDescent="0.25">
      <c r="A5184" s="1" t="s">
        <v>361</v>
      </c>
      <c r="B5184" s="2" t="s">
        <v>353</v>
      </c>
      <c r="C5184" s="2" t="s">
        <v>353</v>
      </c>
      <c r="D5184" s="2" t="s">
        <v>354</v>
      </c>
      <c r="E5184" s="2" t="s">
        <v>18310</v>
      </c>
      <c r="F5184" s="2">
        <v>90111503</v>
      </c>
      <c r="G5184" s="2" t="s">
        <v>330</v>
      </c>
      <c r="H5184" s="2">
        <v>1</v>
      </c>
      <c r="I5184" s="2">
        <v>12</v>
      </c>
      <c r="J5184" s="2">
        <v>10</v>
      </c>
      <c r="K5184" s="2">
        <v>1</v>
      </c>
      <c r="L5184" s="3">
        <v>99173</v>
      </c>
      <c r="M5184" s="2" t="s">
        <v>20</v>
      </c>
      <c r="N5184" s="4" t="s">
        <v>21</v>
      </c>
    </row>
    <row r="5185" spans="1:14" x14ac:dyDescent="0.25">
      <c r="A5185" s="1" t="s">
        <v>361</v>
      </c>
      <c r="B5185" s="2" t="s">
        <v>353</v>
      </c>
      <c r="C5185" s="2" t="s">
        <v>353</v>
      </c>
      <c r="D5185" s="2" t="s">
        <v>354</v>
      </c>
      <c r="E5185" s="2" t="s">
        <v>18310</v>
      </c>
      <c r="F5185" s="2">
        <v>90111503</v>
      </c>
      <c r="G5185" s="2" t="s">
        <v>330</v>
      </c>
      <c r="H5185" s="2">
        <v>1</v>
      </c>
      <c r="I5185" s="2">
        <v>12</v>
      </c>
      <c r="J5185" s="2">
        <v>10</v>
      </c>
      <c r="K5185" s="2">
        <v>1</v>
      </c>
      <c r="L5185" s="3">
        <v>129173</v>
      </c>
      <c r="M5185" s="2" t="s">
        <v>20</v>
      </c>
      <c r="N5185" s="4" t="s">
        <v>21</v>
      </c>
    </row>
    <row r="5186" spans="1:14" x14ac:dyDescent="0.25">
      <c r="A5186" s="1" t="s">
        <v>361</v>
      </c>
      <c r="B5186" s="2" t="s">
        <v>353</v>
      </c>
      <c r="C5186" s="2" t="s">
        <v>353</v>
      </c>
      <c r="D5186" s="2" t="s">
        <v>354</v>
      </c>
      <c r="E5186" s="2" t="s">
        <v>18310</v>
      </c>
      <c r="F5186" s="2">
        <v>90111503</v>
      </c>
      <c r="G5186" s="2" t="s">
        <v>330</v>
      </c>
      <c r="H5186" s="2">
        <v>1</v>
      </c>
      <c r="I5186" s="2">
        <v>12</v>
      </c>
      <c r="J5186" s="2">
        <v>10</v>
      </c>
      <c r="K5186" s="2">
        <v>1</v>
      </c>
      <c r="L5186" s="3">
        <v>79173</v>
      </c>
      <c r="M5186" s="2" t="s">
        <v>20</v>
      </c>
      <c r="N5186" s="4" t="s">
        <v>21</v>
      </c>
    </row>
    <row r="5187" spans="1:14" x14ac:dyDescent="0.25">
      <c r="A5187" s="1" t="s">
        <v>361</v>
      </c>
      <c r="B5187" s="2" t="s">
        <v>353</v>
      </c>
      <c r="C5187" s="2" t="s">
        <v>353</v>
      </c>
      <c r="D5187" s="2" t="s">
        <v>354</v>
      </c>
      <c r="E5187" s="2" t="s">
        <v>18310</v>
      </c>
      <c r="F5187" s="2">
        <v>90111503</v>
      </c>
      <c r="G5187" s="2" t="s">
        <v>330</v>
      </c>
      <c r="H5187" s="2">
        <v>1</v>
      </c>
      <c r="I5187" s="2">
        <v>12</v>
      </c>
      <c r="J5187" s="2">
        <v>10</v>
      </c>
      <c r="K5187" s="2">
        <v>1</v>
      </c>
      <c r="L5187" s="3">
        <v>129173</v>
      </c>
      <c r="M5187" s="2" t="s">
        <v>20</v>
      </c>
      <c r="N5187" s="4" t="s">
        <v>21</v>
      </c>
    </row>
    <row r="5188" spans="1:14" x14ac:dyDescent="0.25">
      <c r="A5188" s="1" t="s">
        <v>361</v>
      </c>
      <c r="B5188" s="2" t="s">
        <v>353</v>
      </c>
      <c r="C5188" s="2" t="s">
        <v>353</v>
      </c>
      <c r="D5188" s="2" t="s">
        <v>354</v>
      </c>
      <c r="E5188" s="2" t="s">
        <v>18310</v>
      </c>
      <c r="F5188" s="2">
        <v>90111503</v>
      </c>
      <c r="G5188" s="2" t="s">
        <v>330</v>
      </c>
      <c r="H5188" s="2">
        <v>1</v>
      </c>
      <c r="I5188" s="2">
        <v>12</v>
      </c>
      <c r="J5188" s="2">
        <v>10</v>
      </c>
      <c r="K5188" s="2">
        <v>1</v>
      </c>
      <c r="L5188" s="3">
        <v>79173</v>
      </c>
      <c r="M5188" s="2" t="s">
        <v>20</v>
      </c>
      <c r="N5188" s="4" t="s">
        <v>21</v>
      </c>
    </row>
    <row r="5189" spans="1:14" x14ac:dyDescent="0.25">
      <c r="A5189" s="1" t="s">
        <v>361</v>
      </c>
      <c r="B5189" s="2" t="s">
        <v>353</v>
      </c>
      <c r="C5189" s="2" t="s">
        <v>353</v>
      </c>
      <c r="D5189" s="2" t="s">
        <v>354</v>
      </c>
      <c r="E5189" s="2" t="s">
        <v>18310</v>
      </c>
      <c r="F5189" s="2">
        <v>90111503</v>
      </c>
      <c r="G5189" s="2" t="s">
        <v>330</v>
      </c>
      <c r="H5189" s="2">
        <v>1</v>
      </c>
      <c r="I5189" s="2">
        <v>12</v>
      </c>
      <c r="J5189" s="2">
        <v>10</v>
      </c>
      <c r="K5189" s="2">
        <v>1</v>
      </c>
      <c r="L5189" s="3">
        <v>79173</v>
      </c>
      <c r="M5189" s="2" t="s">
        <v>20</v>
      </c>
      <c r="N5189" s="4" t="s">
        <v>21</v>
      </c>
    </row>
    <row r="5190" spans="1:14" x14ac:dyDescent="0.25">
      <c r="A5190" s="1" t="s">
        <v>361</v>
      </c>
      <c r="B5190" s="2" t="s">
        <v>353</v>
      </c>
      <c r="C5190" s="2" t="s">
        <v>353</v>
      </c>
      <c r="D5190" s="2" t="s">
        <v>354</v>
      </c>
      <c r="E5190" s="2" t="s">
        <v>18310</v>
      </c>
      <c r="F5190" s="2">
        <v>90111503</v>
      </c>
      <c r="G5190" s="2" t="s">
        <v>330</v>
      </c>
      <c r="H5190" s="2">
        <v>1</v>
      </c>
      <c r="I5190" s="2">
        <v>12</v>
      </c>
      <c r="J5190" s="2">
        <v>10</v>
      </c>
      <c r="K5190" s="2">
        <v>1</v>
      </c>
      <c r="L5190" s="3">
        <v>94173</v>
      </c>
      <c r="M5190" s="2" t="s">
        <v>20</v>
      </c>
      <c r="N5190" s="4" t="s">
        <v>21</v>
      </c>
    </row>
    <row r="5191" spans="1:14" x14ac:dyDescent="0.25">
      <c r="A5191" s="1" t="s">
        <v>361</v>
      </c>
      <c r="B5191" s="2" t="s">
        <v>353</v>
      </c>
      <c r="C5191" s="2" t="s">
        <v>353</v>
      </c>
      <c r="D5191" s="2" t="s">
        <v>354</v>
      </c>
      <c r="E5191" s="2" t="s">
        <v>18310</v>
      </c>
      <c r="F5191" s="2">
        <v>90111503</v>
      </c>
      <c r="G5191" s="2" t="s">
        <v>330</v>
      </c>
      <c r="H5191" s="2">
        <v>1</v>
      </c>
      <c r="I5191" s="2">
        <v>12</v>
      </c>
      <c r="J5191" s="2">
        <v>10</v>
      </c>
      <c r="K5191" s="2">
        <v>1</v>
      </c>
      <c r="L5191" s="3">
        <v>89173</v>
      </c>
      <c r="M5191" s="2" t="s">
        <v>20</v>
      </c>
      <c r="N5191" s="4" t="s">
        <v>21</v>
      </c>
    </row>
    <row r="5192" spans="1:14" x14ac:dyDescent="0.25">
      <c r="A5192" s="1" t="s">
        <v>361</v>
      </c>
      <c r="B5192" s="2" t="s">
        <v>353</v>
      </c>
      <c r="C5192" s="2" t="s">
        <v>353</v>
      </c>
      <c r="D5192" s="2" t="s">
        <v>354</v>
      </c>
      <c r="E5192" s="2" t="s">
        <v>18310</v>
      </c>
      <c r="F5192" s="2">
        <v>90111503</v>
      </c>
      <c r="G5192" s="2" t="s">
        <v>330</v>
      </c>
      <c r="H5192" s="2">
        <v>1</v>
      </c>
      <c r="I5192" s="2">
        <v>12</v>
      </c>
      <c r="J5192" s="2">
        <v>10</v>
      </c>
      <c r="K5192" s="2">
        <v>1</v>
      </c>
      <c r="L5192" s="3">
        <v>59173</v>
      </c>
      <c r="M5192" s="2" t="s">
        <v>20</v>
      </c>
      <c r="N5192" s="4" t="s">
        <v>21</v>
      </c>
    </row>
    <row r="5193" spans="1:14" x14ac:dyDescent="0.25">
      <c r="A5193" s="1" t="s">
        <v>361</v>
      </c>
      <c r="B5193" s="2" t="s">
        <v>353</v>
      </c>
      <c r="C5193" s="2" t="s">
        <v>353</v>
      </c>
      <c r="D5193" s="2" t="s">
        <v>354</v>
      </c>
      <c r="E5193" s="2" t="s">
        <v>18310</v>
      </c>
      <c r="F5193" s="2">
        <v>90111503</v>
      </c>
      <c r="G5193" s="2" t="s">
        <v>330</v>
      </c>
      <c r="H5193" s="2">
        <v>1</v>
      </c>
      <c r="I5193" s="2">
        <v>12</v>
      </c>
      <c r="J5193" s="2">
        <v>10</v>
      </c>
      <c r="K5193" s="2">
        <v>1</v>
      </c>
      <c r="L5193" s="3">
        <v>129173</v>
      </c>
      <c r="M5193" s="2" t="s">
        <v>20</v>
      </c>
      <c r="N5193" s="4" t="s">
        <v>21</v>
      </c>
    </row>
    <row r="5194" spans="1:14" x14ac:dyDescent="0.25">
      <c r="A5194" s="1" t="s">
        <v>361</v>
      </c>
      <c r="B5194" s="2" t="s">
        <v>353</v>
      </c>
      <c r="C5194" s="2" t="s">
        <v>353</v>
      </c>
      <c r="D5194" s="2" t="s">
        <v>354</v>
      </c>
      <c r="E5194" s="2" t="s">
        <v>18310</v>
      </c>
      <c r="F5194" s="2">
        <v>90111503</v>
      </c>
      <c r="G5194" s="2" t="s">
        <v>330</v>
      </c>
      <c r="H5194" s="2">
        <v>1</v>
      </c>
      <c r="I5194" s="2">
        <v>12</v>
      </c>
      <c r="J5194" s="2">
        <v>10</v>
      </c>
      <c r="K5194" s="2">
        <v>1</v>
      </c>
      <c r="L5194" s="3">
        <v>49173</v>
      </c>
      <c r="M5194" s="2" t="s">
        <v>20</v>
      </c>
      <c r="N5194" s="4" t="s">
        <v>21</v>
      </c>
    </row>
    <row r="5195" spans="1:14" x14ac:dyDescent="0.25">
      <c r="A5195" s="1" t="s">
        <v>361</v>
      </c>
      <c r="B5195" s="2" t="s">
        <v>353</v>
      </c>
      <c r="C5195" s="2" t="s">
        <v>353</v>
      </c>
      <c r="D5195" s="2" t="s">
        <v>354</v>
      </c>
      <c r="E5195" s="2" t="s">
        <v>18310</v>
      </c>
      <c r="F5195" s="2">
        <v>90111503</v>
      </c>
      <c r="G5195" s="2" t="s">
        <v>330</v>
      </c>
      <c r="H5195" s="2">
        <v>1</v>
      </c>
      <c r="I5195" s="2">
        <v>12</v>
      </c>
      <c r="J5195" s="2">
        <v>10</v>
      </c>
      <c r="K5195" s="2">
        <v>1</v>
      </c>
      <c r="L5195" s="3">
        <v>16173</v>
      </c>
      <c r="M5195" s="2" t="s">
        <v>20</v>
      </c>
      <c r="N5195" s="4" t="s">
        <v>21</v>
      </c>
    </row>
    <row r="5196" spans="1:14" x14ac:dyDescent="0.25">
      <c r="A5196" s="1" t="s">
        <v>361</v>
      </c>
      <c r="B5196" s="2" t="s">
        <v>353</v>
      </c>
      <c r="C5196" s="2" t="s">
        <v>353</v>
      </c>
      <c r="D5196" s="2" t="s">
        <v>354</v>
      </c>
      <c r="E5196" s="2" t="s">
        <v>18310</v>
      </c>
      <c r="F5196" s="2">
        <v>90111503</v>
      </c>
      <c r="G5196" s="2" t="s">
        <v>330</v>
      </c>
      <c r="H5196" s="2">
        <v>1</v>
      </c>
      <c r="I5196" s="2">
        <v>12</v>
      </c>
      <c r="J5196" s="2">
        <v>10</v>
      </c>
      <c r="K5196" s="2">
        <v>1</v>
      </c>
      <c r="L5196" s="3">
        <v>61173</v>
      </c>
      <c r="M5196" s="2" t="s">
        <v>20</v>
      </c>
      <c r="N5196" s="4" t="s">
        <v>21</v>
      </c>
    </row>
    <row r="5197" spans="1:14" x14ac:dyDescent="0.25">
      <c r="A5197" s="1" t="s">
        <v>361</v>
      </c>
      <c r="B5197" s="2" t="s">
        <v>353</v>
      </c>
      <c r="C5197" s="2" t="s">
        <v>353</v>
      </c>
      <c r="D5197" s="2" t="s">
        <v>354</v>
      </c>
      <c r="E5197" s="2" t="s">
        <v>18310</v>
      </c>
      <c r="F5197" s="2">
        <v>90111503</v>
      </c>
      <c r="G5197" s="2" t="s">
        <v>330</v>
      </c>
      <c r="H5197" s="2">
        <v>1</v>
      </c>
      <c r="I5197" s="2">
        <v>12</v>
      </c>
      <c r="J5197" s="2">
        <v>10</v>
      </c>
      <c r="K5197" s="2">
        <v>1</v>
      </c>
      <c r="L5197" s="3">
        <v>79173</v>
      </c>
      <c r="M5197" s="2" t="s">
        <v>20</v>
      </c>
      <c r="N5197" s="4" t="s">
        <v>21</v>
      </c>
    </row>
    <row r="5198" spans="1:14" x14ac:dyDescent="0.25">
      <c r="A5198" s="1" t="s">
        <v>361</v>
      </c>
      <c r="B5198" s="2" t="s">
        <v>353</v>
      </c>
      <c r="C5198" s="2" t="s">
        <v>353</v>
      </c>
      <c r="D5198" s="2" t="s">
        <v>354</v>
      </c>
      <c r="E5198" s="2" t="s">
        <v>18310</v>
      </c>
      <c r="F5198" s="2">
        <v>90111503</v>
      </c>
      <c r="G5198" s="2" t="s">
        <v>330</v>
      </c>
      <c r="H5198" s="2">
        <v>1</v>
      </c>
      <c r="I5198" s="2">
        <v>12</v>
      </c>
      <c r="J5198" s="2">
        <v>10</v>
      </c>
      <c r="K5198" s="2">
        <v>1</v>
      </c>
      <c r="L5198" s="3">
        <v>79173</v>
      </c>
      <c r="M5198" s="2" t="s">
        <v>20</v>
      </c>
      <c r="N5198" s="4" t="s">
        <v>21</v>
      </c>
    </row>
    <row r="5199" spans="1:14" x14ac:dyDescent="0.25">
      <c r="A5199" s="1" t="s">
        <v>361</v>
      </c>
      <c r="B5199" s="2" t="s">
        <v>353</v>
      </c>
      <c r="C5199" s="2" t="s">
        <v>353</v>
      </c>
      <c r="D5199" s="2" t="s">
        <v>354</v>
      </c>
      <c r="E5199" s="2" t="s">
        <v>18310</v>
      </c>
      <c r="F5199" s="2">
        <v>90111503</v>
      </c>
      <c r="G5199" s="2" t="s">
        <v>330</v>
      </c>
      <c r="H5199" s="2">
        <v>1</v>
      </c>
      <c r="I5199" s="2">
        <v>12</v>
      </c>
      <c r="J5199" s="2">
        <v>10</v>
      </c>
      <c r="K5199" s="2">
        <v>1</v>
      </c>
      <c r="L5199" s="3">
        <v>94173</v>
      </c>
      <c r="M5199" s="2" t="s">
        <v>20</v>
      </c>
      <c r="N5199" s="4" t="s">
        <v>21</v>
      </c>
    </row>
    <row r="5200" spans="1:14" x14ac:dyDescent="0.25">
      <c r="A5200" s="1" t="s">
        <v>361</v>
      </c>
      <c r="B5200" s="2" t="s">
        <v>353</v>
      </c>
      <c r="C5200" s="2" t="s">
        <v>353</v>
      </c>
      <c r="D5200" s="2" t="s">
        <v>354</v>
      </c>
      <c r="E5200" s="2" t="s">
        <v>18310</v>
      </c>
      <c r="F5200" s="2">
        <v>90111503</v>
      </c>
      <c r="G5200" s="2" t="s">
        <v>330</v>
      </c>
      <c r="H5200" s="2">
        <v>1</v>
      </c>
      <c r="I5200" s="2">
        <v>12</v>
      </c>
      <c r="J5200" s="2">
        <v>10</v>
      </c>
      <c r="K5200" s="2">
        <v>1</v>
      </c>
      <c r="L5200" s="3">
        <v>89173</v>
      </c>
      <c r="M5200" s="2" t="s">
        <v>20</v>
      </c>
      <c r="N5200" s="4" t="s">
        <v>21</v>
      </c>
    </row>
    <row r="5201" spans="1:14" x14ac:dyDescent="0.25">
      <c r="A5201" s="1" t="s">
        <v>361</v>
      </c>
      <c r="B5201" s="2" t="s">
        <v>353</v>
      </c>
      <c r="C5201" s="2" t="s">
        <v>353</v>
      </c>
      <c r="D5201" s="2" t="s">
        <v>354</v>
      </c>
      <c r="E5201" s="2" t="s">
        <v>18310</v>
      </c>
      <c r="F5201" s="2">
        <v>90111503</v>
      </c>
      <c r="G5201" s="2" t="s">
        <v>330</v>
      </c>
      <c r="H5201" s="2">
        <v>1</v>
      </c>
      <c r="I5201" s="2">
        <v>12</v>
      </c>
      <c r="J5201" s="2">
        <v>10</v>
      </c>
      <c r="K5201" s="2">
        <v>1</v>
      </c>
      <c r="L5201" s="3">
        <v>129173</v>
      </c>
      <c r="M5201" s="2" t="s">
        <v>20</v>
      </c>
      <c r="N5201" s="4" t="s">
        <v>21</v>
      </c>
    </row>
    <row r="5202" spans="1:14" x14ac:dyDescent="0.25">
      <c r="A5202" s="1" t="s">
        <v>361</v>
      </c>
      <c r="B5202" s="2" t="s">
        <v>353</v>
      </c>
      <c r="C5202" s="2" t="s">
        <v>353</v>
      </c>
      <c r="D5202" s="2" t="s">
        <v>354</v>
      </c>
      <c r="E5202" s="2" t="s">
        <v>18310</v>
      </c>
      <c r="F5202" s="2">
        <v>90111503</v>
      </c>
      <c r="G5202" s="2" t="s">
        <v>330</v>
      </c>
      <c r="H5202" s="2">
        <v>1</v>
      </c>
      <c r="I5202" s="2">
        <v>12</v>
      </c>
      <c r="J5202" s="2">
        <v>10</v>
      </c>
      <c r="K5202" s="2">
        <v>1</v>
      </c>
      <c r="L5202" s="3">
        <v>74173</v>
      </c>
      <c r="M5202" s="2" t="s">
        <v>20</v>
      </c>
      <c r="N5202" s="4" t="s">
        <v>21</v>
      </c>
    </row>
    <row r="5203" spans="1:14" x14ac:dyDescent="0.25">
      <c r="A5203" s="1" t="s">
        <v>361</v>
      </c>
      <c r="B5203" s="2" t="s">
        <v>353</v>
      </c>
      <c r="C5203" s="2" t="s">
        <v>353</v>
      </c>
      <c r="D5203" s="2" t="s">
        <v>354</v>
      </c>
      <c r="E5203" s="2" t="s">
        <v>18310</v>
      </c>
      <c r="F5203" s="2">
        <v>90111503</v>
      </c>
      <c r="G5203" s="2" t="s">
        <v>330</v>
      </c>
      <c r="H5203" s="2">
        <v>1</v>
      </c>
      <c r="I5203" s="2">
        <v>12</v>
      </c>
      <c r="J5203" s="2">
        <v>10</v>
      </c>
      <c r="K5203" s="2">
        <v>1</v>
      </c>
      <c r="L5203" s="3">
        <v>79173</v>
      </c>
      <c r="M5203" s="2" t="s">
        <v>20</v>
      </c>
      <c r="N5203" s="4" t="s">
        <v>21</v>
      </c>
    </row>
    <row r="5204" spans="1:14" x14ac:dyDescent="0.25">
      <c r="A5204" s="1" t="s">
        <v>361</v>
      </c>
      <c r="B5204" s="2" t="s">
        <v>353</v>
      </c>
      <c r="C5204" s="2" t="s">
        <v>353</v>
      </c>
      <c r="D5204" s="2" t="s">
        <v>354</v>
      </c>
      <c r="E5204" s="2" t="s">
        <v>18310</v>
      </c>
      <c r="F5204" s="2">
        <v>90111503</v>
      </c>
      <c r="G5204" s="2" t="s">
        <v>330</v>
      </c>
      <c r="H5204" s="2">
        <v>1</v>
      </c>
      <c r="I5204" s="2">
        <v>12</v>
      </c>
      <c r="J5204" s="2">
        <v>10</v>
      </c>
      <c r="K5204" s="2">
        <v>1</v>
      </c>
      <c r="L5204" s="3">
        <v>79173</v>
      </c>
      <c r="M5204" s="2" t="s">
        <v>20</v>
      </c>
      <c r="N5204" s="4" t="s">
        <v>21</v>
      </c>
    </row>
    <row r="5205" spans="1:14" x14ac:dyDescent="0.25">
      <c r="A5205" s="1" t="s">
        <v>361</v>
      </c>
      <c r="B5205" s="2" t="s">
        <v>353</v>
      </c>
      <c r="C5205" s="2" t="s">
        <v>353</v>
      </c>
      <c r="D5205" s="2" t="s">
        <v>354</v>
      </c>
      <c r="E5205" s="2" t="s">
        <v>18310</v>
      </c>
      <c r="F5205" s="2">
        <v>90111503</v>
      </c>
      <c r="G5205" s="2" t="s">
        <v>330</v>
      </c>
      <c r="H5205" s="2">
        <v>1</v>
      </c>
      <c r="I5205" s="2">
        <v>12</v>
      </c>
      <c r="J5205" s="2">
        <v>10</v>
      </c>
      <c r="K5205" s="2">
        <v>1</v>
      </c>
      <c r="L5205" s="3">
        <v>29173</v>
      </c>
      <c r="M5205" s="2" t="s">
        <v>20</v>
      </c>
      <c r="N5205" s="4" t="s">
        <v>21</v>
      </c>
    </row>
    <row r="5206" spans="1:14" x14ac:dyDescent="0.25">
      <c r="A5206" s="1" t="s">
        <v>361</v>
      </c>
      <c r="B5206" s="2" t="s">
        <v>353</v>
      </c>
      <c r="C5206" s="2" t="s">
        <v>353</v>
      </c>
      <c r="D5206" s="2" t="s">
        <v>354</v>
      </c>
      <c r="E5206" s="2" t="s">
        <v>18310</v>
      </c>
      <c r="F5206" s="2">
        <v>90111503</v>
      </c>
      <c r="G5206" s="2" t="s">
        <v>330</v>
      </c>
      <c r="H5206" s="2">
        <v>1</v>
      </c>
      <c r="I5206" s="2">
        <v>12</v>
      </c>
      <c r="J5206" s="2">
        <v>10</v>
      </c>
      <c r="K5206" s="2">
        <v>1</v>
      </c>
      <c r="L5206" s="3">
        <v>139173</v>
      </c>
      <c r="M5206" s="2" t="s">
        <v>20</v>
      </c>
      <c r="N5206" s="4" t="s">
        <v>21</v>
      </c>
    </row>
    <row r="5207" spans="1:14" x14ac:dyDescent="0.25">
      <c r="A5207" s="1" t="s">
        <v>361</v>
      </c>
      <c r="B5207" s="2" t="s">
        <v>353</v>
      </c>
      <c r="C5207" s="2" t="s">
        <v>353</v>
      </c>
      <c r="D5207" s="2" t="s">
        <v>354</v>
      </c>
      <c r="E5207" s="2" t="s">
        <v>18310</v>
      </c>
      <c r="F5207" s="2">
        <v>90111503</v>
      </c>
      <c r="G5207" s="2" t="s">
        <v>330</v>
      </c>
      <c r="H5207" s="2">
        <v>1</v>
      </c>
      <c r="I5207" s="2">
        <v>12</v>
      </c>
      <c r="J5207" s="2">
        <v>10</v>
      </c>
      <c r="K5207" s="2">
        <v>1</v>
      </c>
      <c r="L5207" s="3">
        <v>79173</v>
      </c>
      <c r="M5207" s="2" t="s">
        <v>20</v>
      </c>
      <c r="N5207" s="4" t="s">
        <v>21</v>
      </c>
    </row>
    <row r="5208" spans="1:14" x14ac:dyDescent="0.25">
      <c r="A5208" s="1" t="s">
        <v>361</v>
      </c>
      <c r="B5208" s="2" t="s">
        <v>353</v>
      </c>
      <c r="C5208" s="2" t="s">
        <v>353</v>
      </c>
      <c r="D5208" s="2" t="s">
        <v>354</v>
      </c>
      <c r="E5208" s="2" t="s">
        <v>18310</v>
      </c>
      <c r="F5208" s="2">
        <v>90111503</v>
      </c>
      <c r="G5208" s="2" t="s">
        <v>330</v>
      </c>
      <c r="H5208" s="2">
        <v>1</v>
      </c>
      <c r="I5208" s="2">
        <v>12</v>
      </c>
      <c r="J5208" s="2">
        <v>10</v>
      </c>
      <c r="K5208" s="2">
        <v>1</v>
      </c>
      <c r="L5208" s="3">
        <v>94173</v>
      </c>
      <c r="M5208" s="2" t="s">
        <v>20</v>
      </c>
      <c r="N5208" s="4" t="s">
        <v>21</v>
      </c>
    </row>
    <row r="5209" spans="1:14" x14ac:dyDescent="0.25">
      <c r="A5209" s="1" t="s">
        <v>361</v>
      </c>
      <c r="B5209" s="2" t="s">
        <v>353</v>
      </c>
      <c r="C5209" s="2" t="s">
        <v>353</v>
      </c>
      <c r="D5209" s="2" t="s">
        <v>354</v>
      </c>
      <c r="E5209" s="2" t="s">
        <v>18310</v>
      </c>
      <c r="F5209" s="2">
        <v>90111503</v>
      </c>
      <c r="G5209" s="2" t="s">
        <v>330</v>
      </c>
      <c r="H5209" s="2">
        <v>1</v>
      </c>
      <c r="I5209" s="2">
        <v>12</v>
      </c>
      <c r="J5209" s="2">
        <v>10</v>
      </c>
      <c r="K5209" s="2">
        <v>1</v>
      </c>
      <c r="L5209" s="3">
        <v>129173</v>
      </c>
      <c r="M5209" s="2" t="s">
        <v>20</v>
      </c>
      <c r="N5209" s="4" t="s">
        <v>21</v>
      </c>
    </row>
    <row r="5210" spans="1:14" x14ac:dyDescent="0.25">
      <c r="A5210" s="1" t="s">
        <v>361</v>
      </c>
      <c r="B5210" s="2" t="s">
        <v>353</v>
      </c>
      <c r="C5210" s="2" t="s">
        <v>353</v>
      </c>
      <c r="D5210" s="2" t="s">
        <v>354</v>
      </c>
      <c r="E5210" s="2" t="s">
        <v>18310</v>
      </c>
      <c r="F5210" s="2">
        <v>90111503</v>
      </c>
      <c r="G5210" s="2" t="s">
        <v>330</v>
      </c>
      <c r="H5210" s="2">
        <v>1</v>
      </c>
      <c r="I5210" s="2">
        <v>12</v>
      </c>
      <c r="J5210" s="2">
        <v>10</v>
      </c>
      <c r="K5210" s="2">
        <v>1</v>
      </c>
      <c r="L5210" s="3">
        <v>129173</v>
      </c>
      <c r="M5210" s="2" t="s">
        <v>20</v>
      </c>
      <c r="N5210" s="4" t="s">
        <v>21</v>
      </c>
    </row>
    <row r="5211" spans="1:14" x14ac:dyDescent="0.25">
      <c r="A5211" s="1" t="s">
        <v>361</v>
      </c>
      <c r="B5211" s="2" t="s">
        <v>353</v>
      </c>
      <c r="C5211" s="2" t="s">
        <v>353</v>
      </c>
      <c r="D5211" s="2" t="s">
        <v>354</v>
      </c>
      <c r="E5211" s="2" t="s">
        <v>18311</v>
      </c>
      <c r="F5211" s="2">
        <v>90111503</v>
      </c>
      <c r="G5211" s="2" t="s">
        <v>330</v>
      </c>
      <c r="H5211" s="2">
        <v>1</v>
      </c>
      <c r="I5211" s="2">
        <v>12</v>
      </c>
      <c r="J5211" s="2">
        <v>10</v>
      </c>
      <c r="K5211" s="2">
        <v>1</v>
      </c>
      <c r="L5211" s="3">
        <v>79173</v>
      </c>
      <c r="M5211" s="2" t="s">
        <v>20</v>
      </c>
      <c r="N5211" s="4" t="s">
        <v>21</v>
      </c>
    </row>
    <row r="5212" spans="1:14" x14ac:dyDescent="0.25">
      <c r="A5212" s="1" t="s">
        <v>361</v>
      </c>
      <c r="B5212" s="2" t="s">
        <v>353</v>
      </c>
      <c r="C5212" s="2" t="s">
        <v>353</v>
      </c>
      <c r="D5212" s="2" t="s">
        <v>354</v>
      </c>
      <c r="E5212" s="2" t="s">
        <v>18312</v>
      </c>
      <c r="F5212" s="2">
        <v>90111503</v>
      </c>
      <c r="G5212" s="2" t="s">
        <v>330</v>
      </c>
      <c r="H5212" s="2">
        <v>1</v>
      </c>
      <c r="I5212" s="2">
        <v>12</v>
      </c>
      <c r="J5212" s="2">
        <v>10</v>
      </c>
      <c r="K5212" s="2">
        <v>1</v>
      </c>
      <c r="L5212" s="3">
        <v>49173</v>
      </c>
      <c r="M5212" s="2" t="s">
        <v>20</v>
      </c>
      <c r="N5212" s="4" t="s">
        <v>21</v>
      </c>
    </row>
    <row r="5213" spans="1:14" x14ac:dyDescent="0.25">
      <c r="A5213" s="1" t="s">
        <v>361</v>
      </c>
      <c r="B5213" s="2" t="s">
        <v>353</v>
      </c>
      <c r="C5213" s="2" t="s">
        <v>353</v>
      </c>
      <c r="D5213" s="2" t="s">
        <v>354</v>
      </c>
      <c r="E5213" s="2" t="s">
        <v>18312</v>
      </c>
      <c r="F5213" s="2">
        <v>90111503</v>
      </c>
      <c r="G5213" s="2" t="s">
        <v>330</v>
      </c>
      <c r="H5213" s="2">
        <v>1</v>
      </c>
      <c r="I5213" s="2">
        <v>12</v>
      </c>
      <c r="J5213" s="2">
        <v>10</v>
      </c>
      <c r="K5213" s="2">
        <v>1</v>
      </c>
      <c r="L5213" s="3">
        <v>34173</v>
      </c>
      <c r="M5213" s="2" t="s">
        <v>20</v>
      </c>
      <c r="N5213" s="4" t="s">
        <v>21</v>
      </c>
    </row>
    <row r="5214" spans="1:14" x14ac:dyDescent="0.25">
      <c r="A5214" s="1" t="s">
        <v>361</v>
      </c>
      <c r="B5214" s="2" t="s">
        <v>353</v>
      </c>
      <c r="C5214" s="2" t="s">
        <v>353</v>
      </c>
      <c r="D5214" s="2" t="s">
        <v>354</v>
      </c>
      <c r="E5214" s="2" t="s">
        <v>18312</v>
      </c>
      <c r="F5214" s="2">
        <v>90111503</v>
      </c>
      <c r="G5214" s="2" t="s">
        <v>330</v>
      </c>
      <c r="H5214" s="2">
        <v>1</v>
      </c>
      <c r="I5214" s="2">
        <v>12</v>
      </c>
      <c r="J5214" s="2">
        <v>10</v>
      </c>
      <c r="K5214" s="2">
        <v>1</v>
      </c>
      <c r="L5214" s="3">
        <v>44173</v>
      </c>
      <c r="M5214" s="2" t="s">
        <v>20</v>
      </c>
      <c r="N5214" s="4" t="s">
        <v>21</v>
      </c>
    </row>
    <row r="5215" spans="1:14" x14ac:dyDescent="0.25">
      <c r="A5215" s="1" t="s">
        <v>361</v>
      </c>
      <c r="B5215" s="2" t="s">
        <v>353</v>
      </c>
      <c r="C5215" s="2" t="s">
        <v>353</v>
      </c>
      <c r="D5215" s="2" t="s">
        <v>354</v>
      </c>
      <c r="E5215" s="2" t="s">
        <v>18312</v>
      </c>
      <c r="F5215" s="2">
        <v>90111503</v>
      </c>
      <c r="G5215" s="2" t="s">
        <v>330</v>
      </c>
      <c r="H5215" s="2">
        <v>1</v>
      </c>
      <c r="I5215" s="2">
        <v>12</v>
      </c>
      <c r="J5215" s="2">
        <v>10</v>
      </c>
      <c r="K5215" s="2">
        <v>1</v>
      </c>
      <c r="L5215" s="3">
        <v>159173</v>
      </c>
      <c r="M5215" s="2" t="s">
        <v>20</v>
      </c>
      <c r="N5215" s="4" t="s">
        <v>21</v>
      </c>
    </row>
    <row r="5216" spans="1:14" x14ac:dyDescent="0.25">
      <c r="A5216" s="1" t="s">
        <v>361</v>
      </c>
      <c r="B5216" s="2" t="s">
        <v>353</v>
      </c>
      <c r="C5216" s="2" t="s">
        <v>353</v>
      </c>
      <c r="D5216" s="2" t="s">
        <v>354</v>
      </c>
      <c r="E5216" s="2" t="s">
        <v>18312</v>
      </c>
      <c r="F5216" s="2">
        <v>90111503</v>
      </c>
      <c r="G5216" s="2" t="s">
        <v>330</v>
      </c>
      <c r="H5216" s="2">
        <v>1</v>
      </c>
      <c r="I5216" s="2">
        <v>12</v>
      </c>
      <c r="J5216" s="2">
        <v>10</v>
      </c>
      <c r="K5216" s="2">
        <v>1</v>
      </c>
      <c r="L5216" s="3">
        <v>49173</v>
      </c>
      <c r="M5216" s="2" t="s">
        <v>20</v>
      </c>
      <c r="N5216" s="4" t="s">
        <v>21</v>
      </c>
    </row>
    <row r="5217" spans="1:14" x14ac:dyDescent="0.25">
      <c r="A5217" s="1" t="s">
        <v>361</v>
      </c>
      <c r="B5217" s="2" t="s">
        <v>353</v>
      </c>
      <c r="C5217" s="2" t="s">
        <v>353</v>
      </c>
      <c r="D5217" s="2" t="s">
        <v>354</v>
      </c>
      <c r="E5217" s="2" t="s">
        <v>18312</v>
      </c>
      <c r="F5217" s="2">
        <v>90111503</v>
      </c>
      <c r="G5217" s="2" t="s">
        <v>330</v>
      </c>
      <c r="H5217" s="2">
        <v>1</v>
      </c>
      <c r="I5217" s="2">
        <v>12</v>
      </c>
      <c r="J5217" s="2">
        <v>10</v>
      </c>
      <c r="K5217" s="2">
        <v>1</v>
      </c>
      <c r="L5217" s="3">
        <v>49173</v>
      </c>
      <c r="M5217" s="2" t="s">
        <v>20</v>
      </c>
      <c r="N5217" s="4" t="s">
        <v>21</v>
      </c>
    </row>
    <row r="5218" spans="1:14" x14ac:dyDescent="0.25">
      <c r="A5218" s="1" t="s">
        <v>361</v>
      </c>
      <c r="B5218" s="2" t="s">
        <v>353</v>
      </c>
      <c r="C5218" s="2" t="s">
        <v>353</v>
      </c>
      <c r="D5218" s="2" t="s">
        <v>354</v>
      </c>
      <c r="E5218" s="2" t="s">
        <v>18312</v>
      </c>
      <c r="F5218" s="2">
        <v>90111503</v>
      </c>
      <c r="G5218" s="2" t="s">
        <v>330</v>
      </c>
      <c r="H5218" s="2">
        <v>1</v>
      </c>
      <c r="I5218" s="2">
        <v>12</v>
      </c>
      <c r="J5218" s="2">
        <v>10</v>
      </c>
      <c r="K5218" s="2">
        <v>1</v>
      </c>
      <c r="L5218" s="3">
        <v>49173</v>
      </c>
      <c r="M5218" s="2" t="s">
        <v>20</v>
      </c>
      <c r="N5218" s="4" t="s">
        <v>21</v>
      </c>
    </row>
    <row r="5219" spans="1:14" x14ac:dyDescent="0.25">
      <c r="A5219" s="1" t="s">
        <v>361</v>
      </c>
      <c r="B5219" s="2" t="s">
        <v>353</v>
      </c>
      <c r="C5219" s="2" t="s">
        <v>353</v>
      </c>
      <c r="D5219" s="2" t="s">
        <v>354</v>
      </c>
      <c r="E5219" s="2" t="s">
        <v>18312</v>
      </c>
      <c r="F5219" s="2">
        <v>90111503</v>
      </c>
      <c r="G5219" s="2" t="s">
        <v>330</v>
      </c>
      <c r="H5219" s="2">
        <v>1</v>
      </c>
      <c r="I5219" s="2">
        <v>12</v>
      </c>
      <c r="J5219" s="2">
        <v>10</v>
      </c>
      <c r="K5219" s="2">
        <v>1</v>
      </c>
      <c r="L5219" s="3">
        <v>89173</v>
      </c>
      <c r="M5219" s="2" t="s">
        <v>20</v>
      </c>
      <c r="N5219" s="4" t="s">
        <v>21</v>
      </c>
    </row>
    <row r="5220" spans="1:14" x14ac:dyDescent="0.25">
      <c r="A5220" s="1" t="s">
        <v>361</v>
      </c>
      <c r="B5220" s="2" t="s">
        <v>353</v>
      </c>
      <c r="C5220" s="2" t="s">
        <v>353</v>
      </c>
      <c r="D5220" s="2" t="s">
        <v>354</v>
      </c>
      <c r="E5220" s="2" t="s">
        <v>18312</v>
      </c>
      <c r="F5220" s="2">
        <v>90111503</v>
      </c>
      <c r="G5220" s="2" t="s">
        <v>330</v>
      </c>
      <c r="H5220" s="2">
        <v>1</v>
      </c>
      <c r="I5220" s="2">
        <v>12</v>
      </c>
      <c r="J5220" s="2">
        <v>10</v>
      </c>
      <c r="K5220" s="2">
        <v>1</v>
      </c>
      <c r="L5220" s="3">
        <v>169173</v>
      </c>
      <c r="M5220" s="2" t="s">
        <v>20</v>
      </c>
      <c r="N5220" s="4" t="s">
        <v>21</v>
      </c>
    </row>
    <row r="5221" spans="1:14" x14ac:dyDescent="0.25">
      <c r="A5221" s="1" t="s">
        <v>361</v>
      </c>
      <c r="B5221" s="2" t="s">
        <v>353</v>
      </c>
      <c r="C5221" s="2" t="s">
        <v>353</v>
      </c>
      <c r="D5221" s="2" t="s">
        <v>354</v>
      </c>
      <c r="E5221" s="2" t="s">
        <v>18312</v>
      </c>
      <c r="F5221" s="2">
        <v>90111503</v>
      </c>
      <c r="G5221" s="2" t="s">
        <v>330</v>
      </c>
      <c r="H5221" s="2">
        <v>1</v>
      </c>
      <c r="I5221" s="2">
        <v>12</v>
      </c>
      <c r="J5221" s="2">
        <v>10</v>
      </c>
      <c r="K5221" s="2">
        <v>1</v>
      </c>
      <c r="L5221" s="3">
        <v>49173</v>
      </c>
      <c r="M5221" s="2" t="s">
        <v>20</v>
      </c>
      <c r="N5221" s="4" t="s">
        <v>21</v>
      </c>
    </row>
    <row r="5222" spans="1:14" x14ac:dyDescent="0.25">
      <c r="A5222" s="1" t="s">
        <v>361</v>
      </c>
      <c r="B5222" s="2" t="s">
        <v>353</v>
      </c>
      <c r="C5222" s="2" t="s">
        <v>353</v>
      </c>
      <c r="D5222" s="2" t="s">
        <v>354</v>
      </c>
      <c r="E5222" s="2" t="s">
        <v>18312</v>
      </c>
      <c r="F5222" s="2">
        <v>90111503</v>
      </c>
      <c r="G5222" s="2" t="s">
        <v>330</v>
      </c>
      <c r="H5222" s="2">
        <v>1</v>
      </c>
      <c r="I5222" s="2">
        <v>12</v>
      </c>
      <c r="J5222" s="2">
        <v>10</v>
      </c>
      <c r="K5222" s="2">
        <v>1</v>
      </c>
      <c r="L5222" s="3">
        <v>49173</v>
      </c>
      <c r="M5222" s="2" t="s">
        <v>20</v>
      </c>
      <c r="N5222" s="4" t="s">
        <v>21</v>
      </c>
    </row>
    <row r="5223" spans="1:14" x14ac:dyDescent="0.25">
      <c r="A5223" s="1" t="s">
        <v>361</v>
      </c>
      <c r="B5223" s="2" t="s">
        <v>353</v>
      </c>
      <c r="C5223" s="2" t="s">
        <v>353</v>
      </c>
      <c r="D5223" s="2" t="s">
        <v>354</v>
      </c>
      <c r="E5223" s="2" t="s">
        <v>18312</v>
      </c>
      <c r="F5223" s="2">
        <v>90111503</v>
      </c>
      <c r="G5223" s="2" t="s">
        <v>330</v>
      </c>
      <c r="H5223" s="2">
        <v>1</v>
      </c>
      <c r="I5223" s="2">
        <v>12</v>
      </c>
      <c r="J5223" s="2">
        <v>10</v>
      </c>
      <c r="K5223" s="2">
        <v>1</v>
      </c>
      <c r="L5223" s="3">
        <v>16173</v>
      </c>
      <c r="M5223" s="2" t="s">
        <v>20</v>
      </c>
      <c r="N5223" s="4" t="s">
        <v>21</v>
      </c>
    </row>
    <row r="5224" spans="1:14" x14ac:dyDescent="0.25">
      <c r="A5224" s="1" t="s">
        <v>361</v>
      </c>
      <c r="B5224" s="2" t="s">
        <v>353</v>
      </c>
      <c r="C5224" s="2" t="s">
        <v>353</v>
      </c>
      <c r="D5224" s="2" t="s">
        <v>354</v>
      </c>
      <c r="E5224" s="2" t="s">
        <v>18312</v>
      </c>
      <c r="F5224" s="2">
        <v>90111503</v>
      </c>
      <c r="G5224" s="2" t="s">
        <v>330</v>
      </c>
      <c r="H5224" s="2">
        <v>1</v>
      </c>
      <c r="I5224" s="2">
        <v>12</v>
      </c>
      <c r="J5224" s="2">
        <v>10</v>
      </c>
      <c r="K5224" s="2">
        <v>1</v>
      </c>
      <c r="L5224" s="3">
        <v>49173</v>
      </c>
      <c r="M5224" s="2" t="s">
        <v>20</v>
      </c>
      <c r="N5224" s="4" t="s">
        <v>21</v>
      </c>
    </row>
    <row r="5225" spans="1:14" x14ac:dyDescent="0.25">
      <c r="A5225" s="1" t="s">
        <v>361</v>
      </c>
      <c r="B5225" s="2" t="s">
        <v>353</v>
      </c>
      <c r="C5225" s="2" t="s">
        <v>353</v>
      </c>
      <c r="D5225" s="2" t="s">
        <v>354</v>
      </c>
      <c r="E5225" s="2" t="s">
        <v>18312</v>
      </c>
      <c r="F5225" s="2">
        <v>90111503</v>
      </c>
      <c r="G5225" s="2" t="s">
        <v>330</v>
      </c>
      <c r="H5225" s="2">
        <v>1</v>
      </c>
      <c r="I5225" s="2">
        <v>12</v>
      </c>
      <c r="J5225" s="2">
        <v>10</v>
      </c>
      <c r="K5225" s="2">
        <v>1</v>
      </c>
      <c r="L5225" s="3">
        <v>79173</v>
      </c>
      <c r="M5225" s="2" t="s">
        <v>20</v>
      </c>
      <c r="N5225" s="4" t="s">
        <v>21</v>
      </c>
    </row>
    <row r="5226" spans="1:14" x14ac:dyDescent="0.25">
      <c r="A5226" s="1" t="s">
        <v>361</v>
      </c>
      <c r="B5226" s="2" t="s">
        <v>353</v>
      </c>
      <c r="C5226" s="2" t="s">
        <v>353</v>
      </c>
      <c r="D5226" s="2" t="s">
        <v>354</v>
      </c>
      <c r="E5226" s="2" t="s">
        <v>18312</v>
      </c>
      <c r="F5226" s="2">
        <v>90111503</v>
      </c>
      <c r="G5226" s="2" t="s">
        <v>330</v>
      </c>
      <c r="H5226" s="2">
        <v>1</v>
      </c>
      <c r="I5226" s="2">
        <v>12</v>
      </c>
      <c r="J5226" s="2">
        <v>10</v>
      </c>
      <c r="K5226" s="2">
        <v>1</v>
      </c>
      <c r="L5226" s="3">
        <v>16173</v>
      </c>
      <c r="M5226" s="2" t="s">
        <v>20</v>
      </c>
      <c r="N5226" s="4" t="s">
        <v>21</v>
      </c>
    </row>
    <row r="5227" spans="1:14" x14ac:dyDescent="0.25">
      <c r="A5227" s="1" t="s">
        <v>361</v>
      </c>
      <c r="B5227" s="2" t="s">
        <v>353</v>
      </c>
      <c r="C5227" s="2" t="s">
        <v>353</v>
      </c>
      <c r="D5227" s="2" t="s">
        <v>354</v>
      </c>
      <c r="E5227" s="2" t="s">
        <v>18312</v>
      </c>
      <c r="F5227" s="2">
        <v>90111503</v>
      </c>
      <c r="G5227" s="2" t="s">
        <v>330</v>
      </c>
      <c r="H5227" s="2">
        <v>1</v>
      </c>
      <c r="I5227" s="2">
        <v>12</v>
      </c>
      <c r="J5227" s="2">
        <v>10</v>
      </c>
      <c r="K5227" s="2">
        <v>1</v>
      </c>
      <c r="L5227" s="3">
        <v>44173</v>
      </c>
      <c r="M5227" s="2" t="s">
        <v>20</v>
      </c>
      <c r="N5227" s="4" t="s">
        <v>21</v>
      </c>
    </row>
    <row r="5228" spans="1:14" x14ac:dyDescent="0.25">
      <c r="A5228" s="1" t="s">
        <v>361</v>
      </c>
      <c r="B5228" s="2" t="s">
        <v>353</v>
      </c>
      <c r="C5228" s="2" t="s">
        <v>353</v>
      </c>
      <c r="D5228" s="2" t="s">
        <v>354</v>
      </c>
      <c r="E5228" s="2" t="s">
        <v>18312</v>
      </c>
      <c r="F5228" s="2">
        <v>90111503</v>
      </c>
      <c r="G5228" s="2" t="s">
        <v>330</v>
      </c>
      <c r="H5228" s="2">
        <v>1</v>
      </c>
      <c r="I5228" s="2">
        <v>12</v>
      </c>
      <c r="J5228" s="2">
        <v>10</v>
      </c>
      <c r="K5228" s="2">
        <v>1</v>
      </c>
      <c r="L5228" s="3">
        <v>169173</v>
      </c>
      <c r="M5228" s="2" t="s">
        <v>20</v>
      </c>
      <c r="N5228" s="4" t="s">
        <v>21</v>
      </c>
    </row>
    <row r="5229" spans="1:14" x14ac:dyDescent="0.25">
      <c r="A5229" s="1" t="s">
        <v>361</v>
      </c>
      <c r="B5229" s="2" t="s">
        <v>353</v>
      </c>
      <c r="C5229" s="2" t="s">
        <v>353</v>
      </c>
      <c r="D5229" s="2" t="s">
        <v>354</v>
      </c>
      <c r="E5229" s="2" t="s">
        <v>18312</v>
      </c>
      <c r="F5229" s="2">
        <v>90111503</v>
      </c>
      <c r="G5229" s="2" t="s">
        <v>330</v>
      </c>
      <c r="H5229" s="2">
        <v>1</v>
      </c>
      <c r="I5229" s="2">
        <v>12</v>
      </c>
      <c r="J5229" s="2">
        <v>10</v>
      </c>
      <c r="K5229" s="2">
        <v>1</v>
      </c>
      <c r="L5229" s="3">
        <v>139173</v>
      </c>
      <c r="M5229" s="2" t="s">
        <v>20</v>
      </c>
      <c r="N5229" s="4" t="s">
        <v>21</v>
      </c>
    </row>
    <row r="5230" spans="1:14" x14ac:dyDescent="0.25">
      <c r="A5230" s="1" t="s">
        <v>361</v>
      </c>
      <c r="B5230" s="2" t="s">
        <v>353</v>
      </c>
      <c r="C5230" s="2" t="s">
        <v>353</v>
      </c>
      <c r="D5230" s="2" t="s">
        <v>354</v>
      </c>
      <c r="E5230" s="2" t="s">
        <v>18312</v>
      </c>
      <c r="F5230" s="2">
        <v>90111503</v>
      </c>
      <c r="G5230" s="2" t="s">
        <v>330</v>
      </c>
      <c r="H5230" s="2">
        <v>1</v>
      </c>
      <c r="I5230" s="2">
        <v>12</v>
      </c>
      <c r="J5230" s="2">
        <v>10</v>
      </c>
      <c r="K5230" s="2">
        <v>1</v>
      </c>
      <c r="L5230" s="3">
        <v>16173</v>
      </c>
      <c r="M5230" s="2" t="s">
        <v>20</v>
      </c>
      <c r="N5230" s="4" t="s">
        <v>21</v>
      </c>
    </row>
    <row r="5231" spans="1:14" x14ac:dyDescent="0.25">
      <c r="A5231" s="1" t="s">
        <v>361</v>
      </c>
      <c r="B5231" s="2" t="s">
        <v>353</v>
      </c>
      <c r="C5231" s="2" t="s">
        <v>353</v>
      </c>
      <c r="D5231" s="2" t="s">
        <v>354</v>
      </c>
      <c r="E5231" s="2" t="s">
        <v>18312</v>
      </c>
      <c r="F5231" s="2">
        <v>90111503</v>
      </c>
      <c r="G5231" s="2" t="s">
        <v>330</v>
      </c>
      <c r="H5231" s="2">
        <v>1</v>
      </c>
      <c r="I5231" s="2">
        <v>12</v>
      </c>
      <c r="J5231" s="2">
        <v>10</v>
      </c>
      <c r="K5231" s="2">
        <v>1</v>
      </c>
      <c r="L5231" s="3">
        <v>49173</v>
      </c>
      <c r="M5231" s="2" t="s">
        <v>20</v>
      </c>
      <c r="N5231" s="4" t="s">
        <v>21</v>
      </c>
    </row>
    <row r="5232" spans="1:14" x14ac:dyDescent="0.25">
      <c r="A5232" s="1" t="s">
        <v>361</v>
      </c>
      <c r="B5232" s="2" t="s">
        <v>353</v>
      </c>
      <c r="C5232" s="2" t="s">
        <v>353</v>
      </c>
      <c r="D5232" s="2" t="s">
        <v>354</v>
      </c>
      <c r="E5232" s="2" t="s">
        <v>18312</v>
      </c>
      <c r="F5232" s="2">
        <v>90111503</v>
      </c>
      <c r="G5232" s="2" t="s">
        <v>330</v>
      </c>
      <c r="H5232" s="2">
        <v>1</v>
      </c>
      <c r="I5232" s="2">
        <v>12</v>
      </c>
      <c r="J5232" s="2">
        <v>10</v>
      </c>
      <c r="K5232" s="2">
        <v>1</v>
      </c>
      <c r="L5232" s="3">
        <v>14173</v>
      </c>
      <c r="M5232" s="2" t="s">
        <v>20</v>
      </c>
      <c r="N5232" s="4" t="s">
        <v>21</v>
      </c>
    </row>
    <row r="5233" spans="1:14" x14ac:dyDescent="0.25">
      <c r="A5233" s="1" t="s">
        <v>361</v>
      </c>
      <c r="B5233" s="2" t="s">
        <v>353</v>
      </c>
      <c r="C5233" s="2" t="s">
        <v>353</v>
      </c>
      <c r="D5233" s="2" t="s">
        <v>354</v>
      </c>
      <c r="E5233" s="2" t="s">
        <v>18312</v>
      </c>
      <c r="F5233" s="2">
        <v>90111503</v>
      </c>
      <c r="G5233" s="2" t="s">
        <v>330</v>
      </c>
      <c r="H5233" s="2">
        <v>1</v>
      </c>
      <c r="I5233" s="2">
        <v>12</v>
      </c>
      <c r="J5233" s="2">
        <v>10</v>
      </c>
      <c r="K5233" s="2">
        <v>1</v>
      </c>
      <c r="L5233" s="3">
        <v>34173</v>
      </c>
      <c r="M5233" s="2" t="s">
        <v>20</v>
      </c>
      <c r="N5233" s="4" t="s">
        <v>21</v>
      </c>
    </row>
    <row r="5234" spans="1:14" x14ac:dyDescent="0.25">
      <c r="A5234" s="1" t="s">
        <v>361</v>
      </c>
      <c r="B5234" s="2" t="s">
        <v>353</v>
      </c>
      <c r="C5234" s="2" t="s">
        <v>353</v>
      </c>
      <c r="D5234" s="2" t="s">
        <v>354</v>
      </c>
      <c r="E5234" s="2" t="s">
        <v>18312</v>
      </c>
      <c r="F5234" s="2">
        <v>90111503</v>
      </c>
      <c r="G5234" s="2" t="s">
        <v>330</v>
      </c>
      <c r="H5234" s="2">
        <v>1</v>
      </c>
      <c r="I5234" s="2">
        <v>12</v>
      </c>
      <c r="J5234" s="2">
        <v>10</v>
      </c>
      <c r="K5234" s="2">
        <v>1</v>
      </c>
      <c r="L5234" s="3">
        <v>49173</v>
      </c>
      <c r="M5234" s="2" t="s">
        <v>20</v>
      </c>
      <c r="N5234" s="4" t="s">
        <v>21</v>
      </c>
    </row>
    <row r="5235" spans="1:14" x14ac:dyDescent="0.25">
      <c r="A5235" s="1" t="s">
        <v>361</v>
      </c>
      <c r="B5235" s="2" t="s">
        <v>353</v>
      </c>
      <c r="C5235" s="2" t="s">
        <v>353</v>
      </c>
      <c r="D5235" s="2" t="s">
        <v>354</v>
      </c>
      <c r="E5235" s="2" t="s">
        <v>18312</v>
      </c>
      <c r="F5235" s="2">
        <v>90111503</v>
      </c>
      <c r="G5235" s="2" t="s">
        <v>330</v>
      </c>
      <c r="H5235" s="2">
        <v>1</v>
      </c>
      <c r="I5235" s="2">
        <v>12</v>
      </c>
      <c r="J5235" s="2">
        <v>10</v>
      </c>
      <c r="K5235" s="2">
        <v>1</v>
      </c>
      <c r="L5235" s="3">
        <v>49173</v>
      </c>
      <c r="M5235" s="2" t="s">
        <v>20</v>
      </c>
      <c r="N5235" s="4" t="s">
        <v>21</v>
      </c>
    </row>
    <row r="5236" spans="1:14" x14ac:dyDescent="0.25">
      <c r="A5236" s="1" t="s">
        <v>361</v>
      </c>
      <c r="B5236" s="2" t="s">
        <v>353</v>
      </c>
      <c r="C5236" s="2" t="s">
        <v>353</v>
      </c>
      <c r="D5236" s="2" t="s">
        <v>354</v>
      </c>
      <c r="E5236" s="2" t="s">
        <v>18312</v>
      </c>
      <c r="F5236" s="2">
        <v>90111503</v>
      </c>
      <c r="G5236" s="2" t="s">
        <v>330</v>
      </c>
      <c r="H5236" s="2">
        <v>1</v>
      </c>
      <c r="I5236" s="2">
        <v>12</v>
      </c>
      <c r="J5236" s="2">
        <v>10</v>
      </c>
      <c r="K5236" s="2">
        <v>1</v>
      </c>
      <c r="L5236" s="3">
        <v>79173</v>
      </c>
      <c r="M5236" s="2" t="s">
        <v>20</v>
      </c>
      <c r="N5236" s="4" t="s">
        <v>21</v>
      </c>
    </row>
    <row r="5237" spans="1:14" x14ac:dyDescent="0.25">
      <c r="A5237" s="1" t="s">
        <v>361</v>
      </c>
      <c r="B5237" s="2" t="s">
        <v>353</v>
      </c>
      <c r="C5237" s="2" t="s">
        <v>353</v>
      </c>
      <c r="D5237" s="2" t="s">
        <v>354</v>
      </c>
      <c r="E5237" s="2" t="s">
        <v>18312</v>
      </c>
      <c r="F5237" s="2">
        <v>90111503</v>
      </c>
      <c r="G5237" s="2" t="s">
        <v>330</v>
      </c>
      <c r="H5237" s="2">
        <v>1</v>
      </c>
      <c r="I5237" s="2">
        <v>12</v>
      </c>
      <c r="J5237" s="2">
        <v>10</v>
      </c>
      <c r="K5237" s="2">
        <v>1</v>
      </c>
      <c r="L5237" s="3">
        <v>169173</v>
      </c>
      <c r="M5237" s="2" t="s">
        <v>20</v>
      </c>
      <c r="N5237" s="4" t="s">
        <v>21</v>
      </c>
    </row>
    <row r="5238" spans="1:14" x14ac:dyDescent="0.25">
      <c r="A5238" s="1" t="s">
        <v>361</v>
      </c>
      <c r="B5238" s="2" t="s">
        <v>353</v>
      </c>
      <c r="C5238" s="2" t="s">
        <v>353</v>
      </c>
      <c r="D5238" s="2" t="s">
        <v>354</v>
      </c>
      <c r="E5238" s="2" t="s">
        <v>18312</v>
      </c>
      <c r="F5238" s="2">
        <v>90111503</v>
      </c>
      <c r="G5238" s="2" t="s">
        <v>330</v>
      </c>
      <c r="H5238" s="2">
        <v>1</v>
      </c>
      <c r="I5238" s="2">
        <v>12</v>
      </c>
      <c r="J5238" s="2">
        <v>10</v>
      </c>
      <c r="K5238" s="2">
        <v>1</v>
      </c>
      <c r="L5238" s="3">
        <v>129173</v>
      </c>
      <c r="M5238" s="2" t="s">
        <v>20</v>
      </c>
      <c r="N5238" s="4" t="s">
        <v>21</v>
      </c>
    </row>
    <row r="5239" spans="1:14" x14ac:dyDescent="0.25">
      <c r="A5239" s="1" t="s">
        <v>361</v>
      </c>
      <c r="B5239" s="2" t="s">
        <v>353</v>
      </c>
      <c r="C5239" s="2" t="s">
        <v>353</v>
      </c>
      <c r="D5239" s="2" t="s">
        <v>354</v>
      </c>
      <c r="E5239" s="2" t="s">
        <v>18312</v>
      </c>
      <c r="F5239" s="2">
        <v>90111503</v>
      </c>
      <c r="G5239" s="2" t="s">
        <v>330</v>
      </c>
      <c r="H5239" s="2">
        <v>1</v>
      </c>
      <c r="I5239" s="2">
        <v>12</v>
      </c>
      <c r="J5239" s="2">
        <v>10</v>
      </c>
      <c r="K5239" s="2">
        <v>1</v>
      </c>
      <c r="L5239" s="3">
        <v>139173</v>
      </c>
      <c r="M5239" s="2" t="s">
        <v>20</v>
      </c>
      <c r="N5239" s="4" t="s">
        <v>21</v>
      </c>
    </row>
    <row r="5240" spans="1:14" x14ac:dyDescent="0.25">
      <c r="A5240" s="1" t="s">
        <v>361</v>
      </c>
      <c r="B5240" s="2" t="s">
        <v>353</v>
      </c>
      <c r="C5240" s="2" t="s">
        <v>353</v>
      </c>
      <c r="D5240" s="2" t="s">
        <v>354</v>
      </c>
      <c r="E5240" s="2" t="s">
        <v>18312</v>
      </c>
      <c r="F5240" s="2">
        <v>90111503</v>
      </c>
      <c r="G5240" s="2" t="s">
        <v>330</v>
      </c>
      <c r="H5240" s="2">
        <v>1</v>
      </c>
      <c r="I5240" s="2">
        <v>12</v>
      </c>
      <c r="J5240" s="2">
        <v>10</v>
      </c>
      <c r="K5240" s="2">
        <v>1</v>
      </c>
      <c r="L5240" s="3">
        <v>126173</v>
      </c>
      <c r="M5240" s="2" t="s">
        <v>20</v>
      </c>
      <c r="N5240" s="4" t="s">
        <v>21</v>
      </c>
    </row>
    <row r="5241" spans="1:14" x14ac:dyDescent="0.25">
      <c r="A5241" s="1" t="s">
        <v>361</v>
      </c>
      <c r="B5241" s="2" t="s">
        <v>353</v>
      </c>
      <c r="C5241" s="2" t="s">
        <v>353</v>
      </c>
      <c r="D5241" s="2" t="s">
        <v>354</v>
      </c>
      <c r="E5241" s="2" t="s">
        <v>18312</v>
      </c>
      <c r="F5241" s="2">
        <v>90111503</v>
      </c>
      <c r="G5241" s="2" t="s">
        <v>330</v>
      </c>
      <c r="H5241" s="2">
        <v>1</v>
      </c>
      <c r="I5241" s="2">
        <v>12</v>
      </c>
      <c r="J5241" s="2">
        <v>10</v>
      </c>
      <c r="K5241" s="2">
        <v>1</v>
      </c>
      <c r="L5241" s="3">
        <v>169173</v>
      </c>
      <c r="M5241" s="2" t="s">
        <v>20</v>
      </c>
      <c r="N5241" s="4" t="s">
        <v>21</v>
      </c>
    </row>
    <row r="5242" spans="1:14" x14ac:dyDescent="0.25">
      <c r="A5242" s="1" t="s">
        <v>361</v>
      </c>
      <c r="B5242" s="2" t="s">
        <v>353</v>
      </c>
      <c r="C5242" s="2" t="s">
        <v>353</v>
      </c>
      <c r="D5242" s="2" t="s">
        <v>354</v>
      </c>
      <c r="E5242" s="2" t="s">
        <v>18312</v>
      </c>
      <c r="F5242" s="2">
        <v>90111503</v>
      </c>
      <c r="G5242" s="2" t="s">
        <v>330</v>
      </c>
      <c r="H5242" s="2">
        <v>1</v>
      </c>
      <c r="I5242" s="2">
        <v>12</v>
      </c>
      <c r="J5242" s="2">
        <v>10</v>
      </c>
      <c r="K5242" s="2">
        <v>1</v>
      </c>
      <c r="L5242" s="3">
        <v>159173</v>
      </c>
      <c r="M5242" s="2" t="s">
        <v>20</v>
      </c>
      <c r="N5242" s="4" t="s">
        <v>21</v>
      </c>
    </row>
    <row r="5243" spans="1:14" x14ac:dyDescent="0.25">
      <c r="A5243" s="1" t="s">
        <v>361</v>
      </c>
      <c r="B5243" s="2" t="s">
        <v>353</v>
      </c>
      <c r="C5243" s="2" t="s">
        <v>353</v>
      </c>
      <c r="D5243" s="2" t="s">
        <v>354</v>
      </c>
      <c r="E5243" s="2" t="s">
        <v>18312</v>
      </c>
      <c r="F5243" s="2">
        <v>90111503</v>
      </c>
      <c r="G5243" s="2" t="s">
        <v>330</v>
      </c>
      <c r="H5243" s="2">
        <v>1</v>
      </c>
      <c r="I5243" s="2">
        <v>12</v>
      </c>
      <c r="J5243" s="2">
        <v>10</v>
      </c>
      <c r="K5243" s="2">
        <v>1</v>
      </c>
      <c r="L5243" s="3">
        <v>16173</v>
      </c>
      <c r="M5243" s="2" t="s">
        <v>20</v>
      </c>
      <c r="N5243" s="4" t="s">
        <v>21</v>
      </c>
    </row>
    <row r="5244" spans="1:14" x14ac:dyDescent="0.25">
      <c r="A5244" s="1" t="s">
        <v>361</v>
      </c>
      <c r="B5244" s="2" t="s">
        <v>353</v>
      </c>
      <c r="C5244" s="2" t="s">
        <v>353</v>
      </c>
      <c r="D5244" s="2" t="s">
        <v>354</v>
      </c>
      <c r="E5244" s="2" t="s">
        <v>18312</v>
      </c>
      <c r="F5244" s="2">
        <v>90111503</v>
      </c>
      <c r="G5244" s="2" t="s">
        <v>330</v>
      </c>
      <c r="H5244" s="2">
        <v>1</v>
      </c>
      <c r="I5244" s="2">
        <v>12</v>
      </c>
      <c r="J5244" s="2">
        <v>10</v>
      </c>
      <c r="K5244" s="2">
        <v>1</v>
      </c>
      <c r="L5244" s="3">
        <v>79173</v>
      </c>
      <c r="M5244" s="2" t="s">
        <v>20</v>
      </c>
      <c r="N5244" s="4" t="s">
        <v>21</v>
      </c>
    </row>
    <row r="5245" spans="1:14" x14ac:dyDescent="0.25">
      <c r="A5245" s="1" t="s">
        <v>361</v>
      </c>
      <c r="B5245" s="2" t="s">
        <v>353</v>
      </c>
      <c r="C5245" s="2" t="s">
        <v>353</v>
      </c>
      <c r="D5245" s="2" t="s">
        <v>354</v>
      </c>
      <c r="E5245" s="2" t="s">
        <v>18312</v>
      </c>
      <c r="F5245" s="2">
        <v>90111503</v>
      </c>
      <c r="G5245" s="2" t="s">
        <v>330</v>
      </c>
      <c r="H5245" s="2">
        <v>1</v>
      </c>
      <c r="I5245" s="2">
        <v>12</v>
      </c>
      <c r="J5245" s="2">
        <v>10</v>
      </c>
      <c r="K5245" s="2">
        <v>1</v>
      </c>
      <c r="L5245" s="3">
        <v>16173</v>
      </c>
      <c r="M5245" s="2" t="s">
        <v>20</v>
      </c>
      <c r="N5245" s="4" t="s">
        <v>21</v>
      </c>
    </row>
    <row r="5246" spans="1:14" x14ac:dyDescent="0.25">
      <c r="A5246" s="1" t="s">
        <v>361</v>
      </c>
      <c r="B5246" s="2" t="s">
        <v>353</v>
      </c>
      <c r="C5246" s="2" t="s">
        <v>353</v>
      </c>
      <c r="D5246" s="2" t="s">
        <v>354</v>
      </c>
      <c r="E5246" s="2" t="s">
        <v>18312</v>
      </c>
      <c r="F5246" s="2">
        <v>90111503</v>
      </c>
      <c r="G5246" s="2" t="s">
        <v>330</v>
      </c>
      <c r="H5246" s="2">
        <v>1</v>
      </c>
      <c r="I5246" s="2">
        <v>12</v>
      </c>
      <c r="J5246" s="2">
        <v>10</v>
      </c>
      <c r="K5246" s="2">
        <v>1</v>
      </c>
      <c r="L5246" s="3">
        <v>169173</v>
      </c>
      <c r="M5246" s="2" t="s">
        <v>20</v>
      </c>
      <c r="N5246" s="4" t="s">
        <v>21</v>
      </c>
    </row>
    <row r="5247" spans="1:14" x14ac:dyDescent="0.25">
      <c r="A5247" s="1" t="s">
        <v>361</v>
      </c>
      <c r="B5247" s="2" t="s">
        <v>353</v>
      </c>
      <c r="C5247" s="2" t="s">
        <v>353</v>
      </c>
      <c r="D5247" s="2" t="s">
        <v>354</v>
      </c>
      <c r="E5247" s="2" t="s">
        <v>18312</v>
      </c>
      <c r="F5247" s="2">
        <v>90111503</v>
      </c>
      <c r="G5247" s="2" t="s">
        <v>330</v>
      </c>
      <c r="H5247" s="2">
        <v>1</v>
      </c>
      <c r="I5247" s="2">
        <v>12</v>
      </c>
      <c r="J5247" s="2">
        <v>10</v>
      </c>
      <c r="K5247" s="2">
        <v>1</v>
      </c>
      <c r="L5247" s="3">
        <v>89173</v>
      </c>
      <c r="M5247" s="2" t="s">
        <v>20</v>
      </c>
      <c r="N5247" s="4" t="s">
        <v>21</v>
      </c>
    </row>
    <row r="5248" spans="1:14" x14ac:dyDescent="0.25">
      <c r="A5248" s="1" t="s">
        <v>361</v>
      </c>
      <c r="B5248" s="2" t="s">
        <v>353</v>
      </c>
      <c r="C5248" s="2" t="s">
        <v>353</v>
      </c>
      <c r="D5248" s="2" t="s">
        <v>354</v>
      </c>
      <c r="E5248" s="2" t="s">
        <v>18313</v>
      </c>
      <c r="F5248" s="2">
        <v>90111503</v>
      </c>
      <c r="G5248" s="2" t="s">
        <v>330</v>
      </c>
      <c r="H5248" s="2">
        <v>1</v>
      </c>
      <c r="I5248" s="2">
        <v>12</v>
      </c>
      <c r="J5248" s="2">
        <v>10</v>
      </c>
      <c r="K5248" s="2">
        <v>1</v>
      </c>
      <c r="L5248" s="3">
        <v>24173</v>
      </c>
      <c r="M5248" s="2" t="s">
        <v>20</v>
      </c>
      <c r="N5248" s="4" t="s">
        <v>21</v>
      </c>
    </row>
    <row r="5249" spans="1:14" x14ac:dyDescent="0.25">
      <c r="A5249" s="1" t="s">
        <v>361</v>
      </c>
      <c r="B5249" s="2" t="s">
        <v>353</v>
      </c>
      <c r="C5249" s="2" t="s">
        <v>353</v>
      </c>
      <c r="D5249" s="2" t="s">
        <v>354</v>
      </c>
      <c r="E5249" s="2" t="s">
        <v>18313</v>
      </c>
      <c r="F5249" s="2">
        <v>90111503</v>
      </c>
      <c r="G5249" s="2" t="s">
        <v>330</v>
      </c>
      <c r="H5249" s="2">
        <v>1</v>
      </c>
      <c r="I5249" s="2">
        <v>12</v>
      </c>
      <c r="J5249" s="2">
        <v>10</v>
      </c>
      <c r="K5249" s="2">
        <v>1</v>
      </c>
      <c r="L5249" s="3">
        <v>139173</v>
      </c>
      <c r="M5249" s="2" t="s">
        <v>20</v>
      </c>
      <c r="N5249" s="4" t="s">
        <v>21</v>
      </c>
    </row>
    <row r="5250" spans="1:14" x14ac:dyDescent="0.25">
      <c r="A5250" s="1" t="s">
        <v>361</v>
      </c>
      <c r="B5250" s="2" t="s">
        <v>353</v>
      </c>
      <c r="C5250" s="2" t="s">
        <v>353</v>
      </c>
      <c r="D5250" s="2" t="s">
        <v>354</v>
      </c>
      <c r="E5250" s="2" t="s">
        <v>18313</v>
      </c>
      <c r="F5250" s="2">
        <v>90111503</v>
      </c>
      <c r="G5250" s="2" t="s">
        <v>330</v>
      </c>
      <c r="H5250" s="2">
        <v>1</v>
      </c>
      <c r="I5250" s="2">
        <v>12</v>
      </c>
      <c r="J5250" s="2">
        <v>10</v>
      </c>
      <c r="K5250" s="2">
        <v>1</v>
      </c>
      <c r="L5250" s="3">
        <v>16173</v>
      </c>
      <c r="M5250" s="2" t="s">
        <v>20</v>
      </c>
      <c r="N5250" s="4" t="s">
        <v>21</v>
      </c>
    </row>
    <row r="5251" spans="1:14" x14ac:dyDescent="0.25">
      <c r="A5251" s="1" t="s">
        <v>361</v>
      </c>
      <c r="B5251" s="2" t="s">
        <v>353</v>
      </c>
      <c r="C5251" s="2" t="s">
        <v>353</v>
      </c>
      <c r="D5251" s="2" t="s">
        <v>354</v>
      </c>
      <c r="E5251" s="2" t="s">
        <v>18313</v>
      </c>
      <c r="F5251" s="2">
        <v>90111503</v>
      </c>
      <c r="G5251" s="2" t="s">
        <v>330</v>
      </c>
      <c r="H5251" s="2">
        <v>1</v>
      </c>
      <c r="I5251" s="2">
        <v>12</v>
      </c>
      <c r="J5251" s="2">
        <v>10</v>
      </c>
      <c r="K5251" s="2">
        <v>1</v>
      </c>
      <c r="L5251" s="3">
        <v>24173</v>
      </c>
      <c r="M5251" s="2" t="s">
        <v>20</v>
      </c>
      <c r="N5251" s="4" t="s">
        <v>21</v>
      </c>
    </row>
    <row r="5252" spans="1:14" x14ac:dyDescent="0.25">
      <c r="A5252" s="1" t="s">
        <v>361</v>
      </c>
      <c r="B5252" s="2" t="s">
        <v>353</v>
      </c>
      <c r="C5252" s="2" t="s">
        <v>353</v>
      </c>
      <c r="D5252" s="2" t="s">
        <v>354</v>
      </c>
      <c r="E5252" s="2" t="s">
        <v>18313</v>
      </c>
      <c r="F5252" s="2">
        <v>90111503</v>
      </c>
      <c r="G5252" s="2" t="s">
        <v>330</v>
      </c>
      <c r="H5252" s="2">
        <v>1</v>
      </c>
      <c r="I5252" s="2">
        <v>12</v>
      </c>
      <c r="J5252" s="2">
        <v>10</v>
      </c>
      <c r="K5252" s="2">
        <v>1</v>
      </c>
      <c r="L5252" s="3">
        <v>169173</v>
      </c>
      <c r="M5252" s="2" t="s">
        <v>20</v>
      </c>
      <c r="N5252" s="4" t="s">
        <v>21</v>
      </c>
    </row>
    <row r="5253" spans="1:14" x14ac:dyDescent="0.25">
      <c r="A5253" s="1" t="s">
        <v>361</v>
      </c>
      <c r="B5253" s="2" t="s">
        <v>353</v>
      </c>
      <c r="C5253" s="2" t="s">
        <v>353</v>
      </c>
      <c r="D5253" s="2" t="s">
        <v>354</v>
      </c>
      <c r="E5253" s="2" t="s">
        <v>18313</v>
      </c>
      <c r="F5253" s="2">
        <v>90111503</v>
      </c>
      <c r="G5253" s="2" t="s">
        <v>330</v>
      </c>
      <c r="H5253" s="2">
        <v>1</v>
      </c>
      <c r="I5253" s="2">
        <v>12</v>
      </c>
      <c r="J5253" s="2">
        <v>10</v>
      </c>
      <c r="K5253" s="2">
        <v>1</v>
      </c>
      <c r="L5253" s="3">
        <v>14173</v>
      </c>
      <c r="M5253" s="2" t="s">
        <v>20</v>
      </c>
      <c r="N5253" s="4" t="s">
        <v>21</v>
      </c>
    </row>
    <row r="5254" spans="1:14" x14ac:dyDescent="0.25">
      <c r="A5254" s="1" t="s">
        <v>361</v>
      </c>
      <c r="B5254" s="2" t="s">
        <v>353</v>
      </c>
      <c r="C5254" s="2" t="s">
        <v>353</v>
      </c>
      <c r="D5254" s="2" t="s">
        <v>354</v>
      </c>
      <c r="E5254" s="2" t="s">
        <v>18313</v>
      </c>
      <c r="F5254" s="2">
        <v>90111503</v>
      </c>
      <c r="G5254" s="2" t="s">
        <v>330</v>
      </c>
      <c r="H5254" s="2">
        <v>1</v>
      </c>
      <c r="I5254" s="2">
        <v>12</v>
      </c>
      <c r="J5254" s="2">
        <v>10</v>
      </c>
      <c r="K5254" s="2">
        <v>1</v>
      </c>
      <c r="L5254" s="3">
        <v>104173</v>
      </c>
      <c r="M5254" s="2" t="s">
        <v>20</v>
      </c>
      <c r="N5254" s="4" t="s">
        <v>21</v>
      </c>
    </row>
    <row r="5255" spans="1:14" x14ac:dyDescent="0.25">
      <c r="A5255" s="1" t="s">
        <v>361</v>
      </c>
      <c r="B5255" s="2" t="s">
        <v>353</v>
      </c>
      <c r="C5255" s="2" t="s">
        <v>353</v>
      </c>
      <c r="D5255" s="2" t="s">
        <v>354</v>
      </c>
      <c r="E5255" s="2" t="s">
        <v>18313</v>
      </c>
      <c r="F5255" s="2">
        <v>90111503</v>
      </c>
      <c r="G5255" s="2" t="s">
        <v>330</v>
      </c>
      <c r="H5255" s="2">
        <v>1</v>
      </c>
      <c r="I5255" s="2">
        <v>12</v>
      </c>
      <c r="J5255" s="2">
        <v>10</v>
      </c>
      <c r="K5255" s="2">
        <v>1</v>
      </c>
      <c r="L5255" s="3">
        <v>79173</v>
      </c>
      <c r="M5255" s="2" t="s">
        <v>20</v>
      </c>
      <c r="N5255" s="4" t="s">
        <v>21</v>
      </c>
    </row>
    <row r="5256" spans="1:14" x14ac:dyDescent="0.25">
      <c r="A5256" s="1" t="s">
        <v>361</v>
      </c>
      <c r="B5256" s="2" t="s">
        <v>353</v>
      </c>
      <c r="C5256" s="2" t="s">
        <v>353</v>
      </c>
      <c r="D5256" s="2" t="s">
        <v>354</v>
      </c>
      <c r="E5256" s="2" t="s">
        <v>18313</v>
      </c>
      <c r="F5256" s="2">
        <v>90111503</v>
      </c>
      <c r="G5256" s="2" t="s">
        <v>330</v>
      </c>
      <c r="H5256" s="2">
        <v>1</v>
      </c>
      <c r="I5256" s="2">
        <v>12</v>
      </c>
      <c r="J5256" s="2">
        <v>10</v>
      </c>
      <c r="K5256" s="2">
        <v>1</v>
      </c>
      <c r="L5256" s="3">
        <v>159173</v>
      </c>
      <c r="M5256" s="2" t="s">
        <v>20</v>
      </c>
      <c r="N5256" s="4" t="s">
        <v>21</v>
      </c>
    </row>
    <row r="5257" spans="1:14" x14ac:dyDescent="0.25">
      <c r="A5257" s="1" t="s">
        <v>361</v>
      </c>
      <c r="B5257" s="2" t="s">
        <v>353</v>
      </c>
      <c r="C5257" s="2" t="s">
        <v>353</v>
      </c>
      <c r="D5257" s="2" t="s">
        <v>354</v>
      </c>
      <c r="E5257" s="2" t="s">
        <v>18313</v>
      </c>
      <c r="F5257" s="2">
        <v>90111503</v>
      </c>
      <c r="G5257" s="2" t="s">
        <v>330</v>
      </c>
      <c r="H5257" s="2">
        <v>1</v>
      </c>
      <c r="I5257" s="2">
        <v>12</v>
      </c>
      <c r="J5257" s="2">
        <v>10</v>
      </c>
      <c r="K5257" s="2">
        <v>1</v>
      </c>
      <c r="L5257" s="3">
        <v>79173</v>
      </c>
      <c r="M5257" s="2" t="s">
        <v>20</v>
      </c>
      <c r="N5257" s="4" t="s">
        <v>21</v>
      </c>
    </row>
    <row r="5258" spans="1:14" x14ac:dyDescent="0.25">
      <c r="A5258" s="1" t="s">
        <v>361</v>
      </c>
      <c r="B5258" s="2" t="s">
        <v>353</v>
      </c>
      <c r="C5258" s="2" t="s">
        <v>353</v>
      </c>
      <c r="D5258" s="2" t="s">
        <v>354</v>
      </c>
      <c r="E5258" s="2" t="s">
        <v>18313</v>
      </c>
      <c r="F5258" s="2">
        <v>90111503</v>
      </c>
      <c r="G5258" s="2" t="s">
        <v>330</v>
      </c>
      <c r="H5258" s="2">
        <v>1</v>
      </c>
      <c r="I5258" s="2">
        <v>12</v>
      </c>
      <c r="J5258" s="2">
        <v>10</v>
      </c>
      <c r="K5258" s="2">
        <v>1</v>
      </c>
      <c r="L5258" s="3">
        <v>34173</v>
      </c>
      <c r="M5258" s="2" t="s">
        <v>20</v>
      </c>
      <c r="N5258" s="4" t="s">
        <v>21</v>
      </c>
    </row>
    <row r="5259" spans="1:14" x14ac:dyDescent="0.25">
      <c r="A5259" s="1" t="s">
        <v>361</v>
      </c>
      <c r="B5259" s="2" t="s">
        <v>353</v>
      </c>
      <c r="C5259" s="2" t="s">
        <v>353</v>
      </c>
      <c r="D5259" s="2" t="s">
        <v>354</v>
      </c>
      <c r="E5259" s="2" t="s">
        <v>18313</v>
      </c>
      <c r="F5259" s="2">
        <v>90111503</v>
      </c>
      <c r="G5259" s="2" t="s">
        <v>330</v>
      </c>
      <c r="H5259" s="2">
        <v>1</v>
      </c>
      <c r="I5259" s="2">
        <v>12</v>
      </c>
      <c r="J5259" s="2">
        <v>10</v>
      </c>
      <c r="K5259" s="2">
        <v>1</v>
      </c>
      <c r="L5259" s="3">
        <v>139173</v>
      </c>
      <c r="M5259" s="2" t="s">
        <v>20</v>
      </c>
      <c r="N5259" s="4" t="s">
        <v>21</v>
      </c>
    </row>
    <row r="5260" spans="1:14" x14ac:dyDescent="0.25">
      <c r="A5260" s="1" t="s">
        <v>361</v>
      </c>
      <c r="B5260" s="2" t="s">
        <v>353</v>
      </c>
      <c r="C5260" s="2" t="s">
        <v>353</v>
      </c>
      <c r="D5260" s="2" t="s">
        <v>354</v>
      </c>
      <c r="E5260" s="2" t="s">
        <v>18313</v>
      </c>
      <c r="F5260" s="2">
        <v>90111503</v>
      </c>
      <c r="G5260" s="2" t="s">
        <v>330</v>
      </c>
      <c r="H5260" s="2">
        <v>1</v>
      </c>
      <c r="I5260" s="2">
        <v>12</v>
      </c>
      <c r="J5260" s="2">
        <v>10</v>
      </c>
      <c r="K5260" s="2">
        <v>1</v>
      </c>
      <c r="L5260" s="3">
        <v>79173</v>
      </c>
      <c r="M5260" s="2" t="s">
        <v>20</v>
      </c>
      <c r="N5260" s="4" t="s">
        <v>21</v>
      </c>
    </row>
    <row r="5261" spans="1:14" x14ac:dyDescent="0.25">
      <c r="A5261" s="1" t="s">
        <v>361</v>
      </c>
      <c r="B5261" s="2" t="s">
        <v>353</v>
      </c>
      <c r="C5261" s="2" t="s">
        <v>353</v>
      </c>
      <c r="D5261" s="2" t="s">
        <v>354</v>
      </c>
      <c r="E5261" s="2" t="s">
        <v>18313</v>
      </c>
      <c r="F5261" s="2">
        <v>90111503</v>
      </c>
      <c r="G5261" s="2" t="s">
        <v>330</v>
      </c>
      <c r="H5261" s="2">
        <v>1</v>
      </c>
      <c r="I5261" s="2">
        <v>12</v>
      </c>
      <c r="J5261" s="2">
        <v>10</v>
      </c>
      <c r="K5261" s="2">
        <v>1</v>
      </c>
      <c r="L5261" s="3">
        <v>159173</v>
      </c>
      <c r="M5261" s="2" t="s">
        <v>20</v>
      </c>
      <c r="N5261" s="4" t="s">
        <v>21</v>
      </c>
    </row>
    <row r="5262" spans="1:14" x14ac:dyDescent="0.25">
      <c r="A5262" s="1" t="s">
        <v>361</v>
      </c>
      <c r="B5262" s="2" t="s">
        <v>353</v>
      </c>
      <c r="C5262" s="2" t="s">
        <v>353</v>
      </c>
      <c r="D5262" s="2" t="s">
        <v>354</v>
      </c>
      <c r="E5262" s="2" t="s">
        <v>18313</v>
      </c>
      <c r="F5262" s="2">
        <v>90111503</v>
      </c>
      <c r="G5262" s="2" t="s">
        <v>330</v>
      </c>
      <c r="H5262" s="2">
        <v>1</v>
      </c>
      <c r="I5262" s="2">
        <v>12</v>
      </c>
      <c r="J5262" s="2">
        <v>10</v>
      </c>
      <c r="K5262" s="2">
        <v>1</v>
      </c>
      <c r="L5262" s="3">
        <v>79173</v>
      </c>
      <c r="M5262" s="2" t="s">
        <v>20</v>
      </c>
      <c r="N5262" s="4" t="s">
        <v>21</v>
      </c>
    </row>
    <row r="5263" spans="1:14" x14ac:dyDescent="0.25">
      <c r="A5263" s="1" t="s">
        <v>361</v>
      </c>
      <c r="B5263" s="2" t="s">
        <v>353</v>
      </c>
      <c r="C5263" s="2" t="s">
        <v>353</v>
      </c>
      <c r="D5263" s="2" t="s">
        <v>354</v>
      </c>
      <c r="E5263" s="2" t="s">
        <v>18313</v>
      </c>
      <c r="F5263" s="2">
        <v>90111503</v>
      </c>
      <c r="G5263" s="2" t="s">
        <v>330</v>
      </c>
      <c r="H5263" s="2">
        <v>1</v>
      </c>
      <c r="I5263" s="2">
        <v>12</v>
      </c>
      <c r="J5263" s="2">
        <v>10</v>
      </c>
      <c r="K5263" s="2">
        <v>1</v>
      </c>
      <c r="L5263" s="3">
        <v>159173</v>
      </c>
      <c r="M5263" s="2" t="s">
        <v>20</v>
      </c>
      <c r="N5263" s="4" t="s">
        <v>21</v>
      </c>
    </row>
    <row r="5264" spans="1:14" x14ac:dyDescent="0.25">
      <c r="A5264" s="1" t="s">
        <v>361</v>
      </c>
      <c r="B5264" s="2" t="s">
        <v>353</v>
      </c>
      <c r="C5264" s="2" t="s">
        <v>353</v>
      </c>
      <c r="D5264" s="2" t="s">
        <v>354</v>
      </c>
      <c r="E5264" s="2" t="s">
        <v>18313</v>
      </c>
      <c r="F5264" s="2">
        <v>90111503</v>
      </c>
      <c r="G5264" s="2" t="s">
        <v>330</v>
      </c>
      <c r="H5264" s="2">
        <v>1</v>
      </c>
      <c r="I5264" s="2">
        <v>12</v>
      </c>
      <c r="J5264" s="2">
        <v>10</v>
      </c>
      <c r="K5264" s="2">
        <v>1</v>
      </c>
      <c r="L5264" s="3">
        <v>79173</v>
      </c>
      <c r="M5264" s="2" t="s">
        <v>20</v>
      </c>
      <c r="N5264" s="4" t="s">
        <v>21</v>
      </c>
    </row>
    <row r="5265" spans="1:14" x14ac:dyDescent="0.25">
      <c r="A5265" s="1" t="s">
        <v>361</v>
      </c>
      <c r="B5265" s="2" t="s">
        <v>353</v>
      </c>
      <c r="C5265" s="2" t="s">
        <v>353</v>
      </c>
      <c r="D5265" s="2" t="s">
        <v>354</v>
      </c>
      <c r="E5265" s="2" t="s">
        <v>18313</v>
      </c>
      <c r="F5265" s="2">
        <v>90111503</v>
      </c>
      <c r="G5265" s="2" t="s">
        <v>330</v>
      </c>
      <c r="H5265" s="2">
        <v>1</v>
      </c>
      <c r="I5265" s="2">
        <v>12</v>
      </c>
      <c r="J5265" s="2">
        <v>10</v>
      </c>
      <c r="K5265" s="2">
        <v>1</v>
      </c>
      <c r="L5265" s="3">
        <v>69173</v>
      </c>
      <c r="M5265" s="2" t="s">
        <v>20</v>
      </c>
      <c r="N5265" s="4" t="s">
        <v>21</v>
      </c>
    </row>
    <row r="5266" spans="1:14" x14ac:dyDescent="0.25">
      <c r="A5266" s="1" t="s">
        <v>361</v>
      </c>
      <c r="B5266" s="2" t="s">
        <v>353</v>
      </c>
      <c r="C5266" s="2" t="s">
        <v>353</v>
      </c>
      <c r="D5266" s="2" t="s">
        <v>354</v>
      </c>
      <c r="E5266" s="2" t="s">
        <v>18313</v>
      </c>
      <c r="F5266" s="2">
        <v>90111503</v>
      </c>
      <c r="G5266" s="2" t="s">
        <v>330</v>
      </c>
      <c r="H5266" s="2">
        <v>1</v>
      </c>
      <c r="I5266" s="2">
        <v>12</v>
      </c>
      <c r="J5266" s="2">
        <v>10</v>
      </c>
      <c r="K5266" s="2">
        <v>1</v>
      </c>
      <c r="L5266" s="3">
        <v>24173</v>
      </c>
      <c r="M5266" s="2" t="s">
        <v>20</v>
      </c>
      <c r="N5266" s="4" t="s">
        <v>21</v>
      </c>
    </row>
    <row r="5267" spans="1:14" x14ac:dyDescent="0.25">
      <c r="A5267" s="1" t="s">
        <v>361</v>
      </c>
      <c r="B5267" s="2" t="s">
        <v>353</v>
      </c>
      <c r="C5267" s="2" t="s">
        <v>353</v>
      </c>
      <c r="D5267" s="2" t="s">
        <v>354</v>
      </c>
      <c r="E5267" s="2" t="s">
        <v>18313</v>
      </c>
      <c r="F5267" s="2">
        <v>90111503</v>
      </c>
      <c r="G5267" s="2" t="s">
        <v>330</v>
      </c>
      <c r="H5267" s="2">
        <v>1</v>
      </c>
      <c r="I5267" s="2">
        <v>12</v>
      </c>
      <c r="J5267" s="2">
        <v>10</v>
      </c>
      <c r="K5267" s="2">
        <v>1</v>
      </c>
      <c r="L5267" s="3">
        <v>59173</v>
      </c>
      <c r="M5267" s="2" t="s">
        <v>20</v>
      </c>
      <c r="N5267" s="4" t="s">
        <v>21</v>
      </c>
    </row>
    <row r="5268" spans="1:14" x14ac:dyDescent="0.25">
      <c r="A5268" s="1" t="s">
        <v>361</v>
      </c>
      <c r="B5268" s="2" t="s">
        <v>353</v>
      </c>
      <c r="C5268" s="2" t="s">
        <v>353</v>
      </c>
      <c r="D5268" s="2" t="s">
        <v>354</v>
      </c>
      <c r="E5268" s="2" t="s">
        <v>18313</v>
      </c>
      <c r="F5268" s="2">
        <v>90111503</v>
      </c>
      <c r="G5268" s="2" t="s">
        <v>330</v>
      </c>
      <c r="H5268" s="2">
        <v>1</v>
      </c>
      <c r="I5268" s="2">
        <v>12</v>
      </c>
      <c r="J5268" s="2">
        <v>10</v>
      </c>
      <c r="K5268" s="2">
        <v>1</v>
      </c>
      <c r="L5268" s="3">
        <v>129173</v>
      </c>
      <c r="M5268" s="2" t="s">
        <v>20</v>
      </c>
      <c r="N5268" s="4" t="s">
        <v>21</v>
      </c>
    </row>
    <row r="5269" spans="1:14" x14ac:dyDescent="0.25">
      <c r="A5269" s="1" t="s">
        <v>361</v>
      </c>
      <c r="B5269" s="2" t="s">
        <v>353</v>
      </c>
      <c r="C5269" s="2" t="s">
        <v>353</v>
      </c>
      <c r="D5269" s="2" t="s">
        <v>354</v>
      </c>
      <c r="E5269" s="2" t="s">
        <v>18313</v>
      </c>
      <c r="F5269" s="2">
        <v>90111503</v>
      </c>
      <c r="G5269" s="2" t="s">
        <v>330</v>
      </c>
      <c r="H5269" s="2">
        <v>1</v>
      </c>
      <c r="I5269" s="2">
        <v>12</v>
      </c>
      <c r="J5269" s="2">
        <v>10</v>
      </c>
      <c r="K5269" s="2">
        <v>1</v>
      </c>
      <c r="L5269" s="3">
        <v>79173</v>
      </c>
      <c r="M5269" s="2" t="s">
        <v>20</v>
      </c>
      <c r="N5269" s="4" t="s">
        <v>21</v>
      </c>
    </row>
    <row r="5270" spans="1:14" x14ac:dyDescent="0.25">
      <c r="A5270" s="1" t="s">
        <v>361</v>
      </c>
      <c r="B5270" s="2" t="s">
        <v>353</v>
      </c>
      <c r="C5270" s="2" t="s">
        <v>353</v>
      </c>
      <c r="D5270" s="2" t="s">
        <v>354</v>
      </c>
      <c r="E5270" s="2" t="s">
        <v>18313</v>
      </c>
      <c r="F5270" s="2">
        <v>90111503</v>
      </c>
      <c r="G5270" s="2" t="s">
        <v>330</v>
      </c>
      <c r="H5270" s="2">
        <v>1</v>
      </c>
      <c r="I5270" s="2">
        <v>12</v>
      </c>
      <c r="J5270" s="2">
        <v>10</v>
      </c>
      <c r="K5270" s="2">
        <v>1</v>
      </c>
      <c r="L5270" s="3">
        <v>14173</v>
      </c>
      <c r="M5270" s="2" t="s">
        <v>20</v>
      </c>
      <c r="N5270" s="4" t="s">
        <v>21</v>
      </c>
    </row>
    <row r="5271" spans="1:14" x14ac:dyDescent="0.25">
      <c r="A5271" s="1" t="s">
        <v>361</v>
      </c>
      <c r="B5271" s="2" t="s">
        <v>353</v>
      </c>
      <c r="C5271" s="2" t="s">
        <v>353</v>
      </c>
      <c r="D5271" s="2" t="s">
        <v>354</v>
      </c>
      <c r="E5271" s="2" t="s">
        <v>18314</v>
      </c>
      <c r="F5271" s="2">
        <v>90111503</v>
      </c>
      <c r="G5271" s="2" t="s">
        <v>330</v>
      </c>
      <c r="H5271" s="2">
        <v>1</v>
      </c>
      <c r="I5271" s="2">
        <v>12</v>
      </c>
      <c r="J5271" s="2">
        <v>10</v>
      </c>
      <c r="K5271" s="2">
        <v>1</v>
      </c>
      <c r="L5271" s="3">
        <v>99173</v>
      </c>
      <c r="M5271" s="2" t="s">
        <v>20</v>
      </c>
      <c r="N5271" s="4" t="s">
        <v>21</v>
      </c>
    </row>
    <row r="5272" spans="1:14" x14ac:dyDescent="0.25">
      <c r="A5272" s="1" t="s">
        <v>361</v>
      </c>
      <c r="B5272" s="2" t="s">
        <v>353</v>
      </c>
      <c r="C5272" s="2" t="s">
        <v>353</v>
      </c>
      <c r="D5272" s="2" t="s">
        <v>354</v>
      </c>
      <c r="E5272" s="2" t="s">
        <v>18315</v>
      </c>
      <c r="F5272" s="2">
        <v>90111503</v>
      </c>
      <c r="G5272" s="2" t="s">
        <v>330</v>
      </c>
      <c r="H5272" s="2">
        <v>1</v>
      </c>
      <c r="I5272" s="2">
        <v>12</v>
      </c>
      <c r="J5272" s="2">
        <v>10</v>
      </c>
      <c r="K5272" s="2">
        <v>1</v>
      </c>
      <c r="L5272" s="3">
        <v>159173</v>
      </c>
      <c r="M5272" s="2" t="s">
        <v>20</v>
      </c>
      <c r="N5272" s="4" t="s">
        <v>21</v>
      </c>
    </row>
    <row r="5273" spans="1:14" x14ac:dyDescent="0.25">
      <c r="A5273" s="1" t="s">
        <v>361</v>
      </c>
      <c r="B5273" s="2" t="s">
        <v>353</v>
      </c>
      <c r="C5273" s="2" t="s">
        <v>353</v>
      </c>
      <c r="D5273" s="2" t="s">
        <v>354</v>
      </c>
      <c r="E5273" s="2" t="s">
        <v>18315</v>
      </c>
      <c r="F5273" s="2">
        <v>90111503</v>
      </c>
      <c r="G5273" s="2" t="s">
        <v>330</v>
      </c>
      <c r="H5273" s="2">
        <v>1</v>
      </c>
      <c r="I5273" s="2">
        <v>12</v>
      </c>
      <c r="J5273" s="2">
        <v>10</v>
      </c>
      <c r="K5273" s="2">
        <v>1</v>
      </c>
      <c r="L5273" s="3">
        <v>139173</v>
      </c>
      <c r="M5273" s="2" t="s">
        <v>20</v>
      </c>
      <c r="N5273" s="4" t="s">
        <v>21</v>
      </c>
    </row>
    <row r="5274" spans="1:14" x14ac:dyDescent="0.25">
      <c r="A5274" s="1" t="s">
        <v>361</v>
      </c>
      <c r="B5274" s="2" t="s">
        <v>353</v>
      </c>
      <c r="C5274" s="2" t="s">
        <v>353</v>
      </c>
      <c r="D5274" s="2" t="s">
        <v>354</v>
      </c>
      <c r="E5274" s="2" t="s">
        <v>18315</v>
      </c>
      <c r="F5274" s="2">
        <v>90111503</v>
      </c>
      <c r="G5274" s="2" t="s">
        <v>330</v>
      </c>
      <c r="H5274" s="2">
        <v>1</v>
      </c>
      <c r="I5274" s="2">
        <v>12</v>
      </c>
      <c r="J5274" s="2">
        <v>10</v>
      </c>
      <c r="K5274" s="2">
        <v>1</v>
      </c>
      <c r="L5274" s="3">
        <v>16173</v>
      </c>
      <c r="M5274" s="2" t="s">
        <v>20</v>
      </c>
      <c r="N5274" s="4" t="s">
        <v>21</v>
      </c>
    </row>
    <row r="5275" spans="1:14" x14ac:dyDescent="0.25">
      <c r="A5275" s="1" t="s">
        <v>361</v>
      </c>
      <c r="B5275" s="2" t="s">
        <v>353</v>
      </c>
      <c r="C5275" s="2" t="s">
        <v>353</v>
      </c>
      <c r="D5275" s="2" t="s">
        <v>354</v>
      </c>
      <c r="E5275" s="2" t="s">
        <v>18315</v>
      </c>
      <c r="F5275" s="2">
        <v>90111503</v>
      </c>
      <c r="G5275" s="2" t="s">
        <v>330</v>
      </c>
      <c r="H5275" s="2">
        <v>1</v>
      </c>
      <c r="I5275" s="2">
        <v>12</v>
      </c>
      <c r="J5275" s="2">
        <v>10</v>
      </c>
      <c r="K5275" s="2">
        <v>1</v>
      </c>
      <c r="L5275" s="3">
        <v>159173</v>
      </c>
      <c r="M5275" s="2" t="s">
        <v>20</v>
      </c>
      <c r="N5275" s="4" t="s">
        <v>21</v>
      </c>
    </row>
    <row r="5276" spans="1:14" x14ac:dyDescent="0.25">
      <c r="A5276" s="1" t="s">
        <v>361</v>
      </c>
      <c r="B5276" s="2" t="s">
        <v>353</v>
      </c>
      <c r="C5276" s="2" t="s">
        <v>353</v>
      </c>
      <c r="D5276" s="2" t="s">
        <v>354</v>
      </c>
      <c r="E5276" s="2" t="s">
        <v>18315</v>
      </c>
      <c r="F5276" s="2">
        <v>90111503</v>
      </c>
      <c r="G5276" s="2" t="s">
        <v>330</v>
      </c>
      <c r="H5276" s="2">
        <v>1</v>
      </c>
      <c r="I5276" s="2">
        <v>12</v>
      </c>
      <c r="J5276" s="2">
        <v>10</v>
      </c>
      <c r="K5276" s="2">
        <v>1</v>
      </c>
      <c r="L5276" s="3">
        <v>79173</v>
      </c>
      <c r="M5276" s="2" t="s">
        <v>20</v>
      </c>
      <c r="N5276" s="4" t="s">
        <v>21</v>
      </c>
    </row>
    <row r="5277" spans="1:14" x14ac:dyDescent="0.25">
      <c r="A5277" s="1" t="s">
        <v>361</v>
      </c>
      <c r="B5277" s="2" t="s">
        <v>353</v>
      </c>
      <c r="C5277" s="2" t="s">
        <v>353</v>
      </c>
      <c r="D5277" s="2" t="s">
        <v>354</v>
      </c>
      <c r="E5277" s="2" t="s">
        <v>18315</v>
      </c>
      <c r="F5277" s="2">
        <v>90111503</v>
      </c>
      <c r="G5277" s="2" t="s">
        <v>330</v>
      </c>
      <c r="H5277" s="2">
        <v>1</v>
      </c>
      <c r="I5277" s="2">
        <v>12</v>
      </c>
      <c r="J5277" s="2">
        <v>10</v>
      </c>
      <c r="K5277" s="2">
        <v>1</v>
      </c>
      <c r="L5277" s="3">
        <v>64173</v>
      </c>
      <c r="M5277" s="2" t="s">
        <v>20</v>
      </c>
      <c r="N5277" s="4" t="s">
        <v>21</v>
      </c>
    </row>
    <row r="5278" spans="1:14" x14ac:dyDescent="0.25">
      <c r="A5278" s="1" t="s">
        <v>361</v>
      </c>
      <c r="B5278" s="2" t="s">
        <v>353</v>
      </c>
      <c r="C5278" s="2" t="s">
        <v>353</v>
      </c>
      <c r="D5278" s="2" t="s">
        <v>354</v>
      </c>
      <c r="E5278" s="2" t="s">
        <v>18315</v>
      </c>
      <c r="F5278" s="2">
        <v>90111503</v>
      </c>
      <c r="G5278" s="2" t="s">
        <v>330</v>
      </c>
      <c r="H5278" s="2">
        <v>1</v>
      </c>
      <c r="I5278" s="2">
        <v>12</v>
      </c>
      <c r="J5278" s="2">
        <v>10</v>
      </c>
      <c r="K5278" s="2">
        <v>1</v>
      </c>
      <c r="L5278" s="3">
        <v>159173</v>
      </c>
      <c r="M5278" s="2" t="s">
        <v>20</v>
      </c>
      <c r="N5278" s="4" t="s">
        <v>21</v>
      </c>
    </row>
    <row r="5279" spans="1:14" x14ac:dyDescent="0.25">
      <c r="A5279" s="1" t="s">
        <v>361</v>
      </c>
      <c r="B5279" s="2" t="s">
        <v>353</v>
      </c>
      <c r="C5279" s="2" t="s">
        <v>353</v>
      </c>
      <c r="D5279" s="2" t="s">
        <v>354</v>
      </c>
      <c r="E5279" s="2" t="s">
        <v>18315</v>
      </c>
      <c r="F5279" s="2">
        <v>90111503</v>
      </c>
      <c r="G5279" s="2" t="s">
        <v>330</v>
      </c>
      <c r="H5279" s="2">
        <v>1</v>
      </c>
      <c r="I5279" s="2">
        <v>12</v>
      </c>
      <c r="J5279" s="2">
        <v>10</v>
      </c>
      <c r="K5279" s="2">
        <v>1</v>
      </c>
      <c r="L5279" s="3">
        <v>29173</v>
      </c>
      <c r="M5279" s="2" t="s">
        <v>20</v>
      </c>
      <c r="N5279" s="4" t="s">
        <v>21</v>
      </c>
    </row>
    <row r="5280" spans="1:14" x14ac:dyDescent="0.25">
      <c r="A5280" s="1" t="s">
        <v>361</v>
      </c>
      <c r="B5280" s="2" t="s">
        <v>353</v>
      </c>
      <c r="C5280" s="2" t="s">
        <v>353</v>
      </c>
      <c r="D5280" s="2" t="s">
        <v>354</v>
      </c>
      <c r="E5280" s="2" t="s">
        <v>18315</v>
      </c>
      <c r="F5280" s="2">
        <v>90111503</v>
      </c>
      <c r="G5280" s="2" t="s">
        <v>330</v>
      </c>
      <c r="H5280" s="2">
        <v>1</v>
      </c>
      <c r="I5280" s="2">
        <v>12</v>
      </c>
      <c r="J5280" s="2">
        <v>10</v>
      </c>
      <c r="K5280" s="2">
        <v>1</v>
      </c>
      <c r="L5280" s="3">
        <v>79173</v>
      </c>
      <c r="M5280" s="2" t="s">
        <v>20</v>
      </c>
      <c r="N5280" s="4" t="s">
        <v>21</v>
      </c>
    </row>
    <row r="5281" spans="1:14" x14ac:dyDescent="0.25">
      <c r="A5281" s="1" t="s">
        <v>361</v>
      </c>
      <c r="B5281" s="2" t="s">
        <v>353</v>
      </c>
      <c r="C5281" s="2" t="s">
        <v>353</v>
      </c>
      <c r="D5281" s="2" t="s">
        <v>354</v>
      </c>
      <c r="E5281" s="2" t="s">
        <v>18315</v>
      </c>
      <c r="F5281" s="2">
        <v>90111503</v>
      </c>
      <c r="G5281" s="2" t="s">
        <v>330</v>
      </c>
      <c r="H5281" s="2">
        <v>1</v>
      </c>
      <c r="I5281" s="2">
        <v>12</v>
      </c>
      <c r="J5281" s="2">
        <v>10</v>
      </c>
      <c r="K5281" s="2">
        <v>1</v>
      </c>
      <c r="L5281" s="3">
        <v>74173</v>
      </c>
      <c r="M5281" s="2" t="s">
        <v>20</v>
      </c>
      <c r="N5281" s="4" t="s">
        <v>21</v>
      </c>
    </row>
    <row r="5282" spans="1:14" x14ac:dyDescent="0.25">
      <c r="A5282" s="1" t="s">
        <v>361</v>
      </c>
      <c r="B5282" s="2" t="s">
        <v>353</v>
      </c>
      <c r="C5282" s="2" t="s">
        <v>353</v>
      </c>
      <c r="D5282" s="2" t="s">
        <v>354</v>
      </c>
      <c r="E5282" s="2" t="s">
        <v>18315</v>
      </c>
      <c r="F5282" s="2">
        <v>90111503</v>
      </c>
      <c r="G5282" s="2" t="s">
        <v>330</v>
      </c>
      <c r="H5282" s="2">
        <v>1</v>
      </c>
      <c r="I5282" s="2">
        <v>12</v>
      </c>
      <c r="J5282" s="2">
        <v>10</v>
      </c>
      <c r="K5282" s="2">
        <v>1</v>
      </c>
      <c r="L5282" s="3">
        <v>79173</v>
      </c>
      <c r="M5282" s="2" t="s">
        <v>20</v>
      </c>
      <c r="N5282" s="4" t="s">
        <v>21</v>
      </c>
    </row>
    <row r="5283" spans="1:14" x14ac:dyDescent="0.25">
      <c r="A5283" s="1" t="s">
        <v>361</v>
      </c>
      <c r="B5283" s="2" t="s">
        <v>353</v>
      </c>
      <c r="C5283" s="2" t="s">
        <v>353</v>
      </c>
      <c r="D5283" s="2" t="s">
        <v>354</v>
      </c>
      <c r="E5283" s="2" t="s">
        <v>18315</v>
      </c>
      <c r="F5283" s="2">
        <v>90111503</v>
      </c>
      <c r="G5283" s="2" t="s">
        <v>330</v>
      </c>
      <c r="H5283" s="2">
        <v>1</v>
      </c>
      <c r="I5283" s="2">
        <v>12</v>
      </c>
      <c r="J5283" s="2">
        <v>10</v>
      </c>
      <c r="K5283" s="2">
        <v>1</v>
      </c>
      <c r="L5283" s="3">
        <v>159173</v>
      </c>
      <c r="M5283" s="2" t="s">
        <v>20</v>
      </c>
      <c r="N5283" s="4" t="s">
        <v>21</v>
      </c>
    </row>
    <row r="5284" spans="1:14" x14ac:dyDescent="0.25">
      <c r="A5284" s="1" t="s">
        <v>361</v>
      </c>
      <c r="B5284" s="2" t="s">
        <v>353</v>
      </c>
      <c r="C5284" s="2" t="s">
        <v>353</v>
      </c>
      <c r="D5284" s="2" t="s">
        <v>354</v>
      </c>
      <c r="E5284" s="2" t="s">
        <v>18316</v>
      </c>
      <c r="F5284" s="2">
        <v>90111503</v>
      </c>
      <c r="G5284" s="2" t="s">
        <v>330</v>
      </c>
      <c r="H5284" s="2">
        <v>1</v>
      </c>
      <c r="I5284" s="2">
        <v>12</v>
      </c>
      <c r="J5284" s="2">
        <v>10</v>
      </c>
      <c r="K5284" s="2">
        <v>1</v>
      </c>
      <c r="L5284" s="3">
        <v>24613</v>
      </c>
      <c r="M5284" s="2" t="s">
        <v>20</v>
      </c>
      <c r="N5284" s="4" t="s">
        <v>21</v>
      </c>
    </row>
    <row r="5285" spans="1:14" x14ac:dyDescent="0.25">
      <c r="A5285" s="1" t="s">
        <v>361</v>
      </c>
      <c r="B5285" s="2" t="s">
        <v>353</v>
      </c>
      <c r="C5285" s="2" t="s">
        <v>353</v>
      </c>
      <c r="D5285" s="2" t="s">
        <v>354</v>
      </c>
      <c r="E5285" s="2" t="s">
        <v>18316</v>
      </c>
      <c r="F5285" s="2">
        <v>90111503</v>
      </c>
      <c r="G5285" s="2" t="s">
        <v>330</v>
      </c>
      <c r="H5285" s="2">
        <v>1</v>
      </c>
      <c r="I5285" s="2">
        <v>12</v>
      </c>
      <c r="J5285" s="2">
        <v>10</v>
      </c>
      <c r="K5285" s="2">
        <v>1</v>
      </c>
      <c r="L5285" s="3">
        <v>79613</v>
      </c>
      <c r="M5285" s="2" t="s">
        <v>20</v>
      </c>
      <c r="N5285" s="4" t="s">
        <v>21</v>
      </c>
    </row>
    <row r="5286" spans="1:14" x14ac:dyDescent="0.25">
      <c r="A5286" s="1" t="s">
        <v>361</v>
      </c>
      <c r="B5286" s="2" t="s">
        <v>353</v>
      </c>
      <c r="C5286" s="2" t="s">
        <v>353</v>
      </c>
      <c r="D5286" s="2" t="s">
        <v>354</v>
      </c>
      <c r="E5286" s="2" t="s">
        <v>18317</v>
      </c>
      <c r="F5286" s="2">
        <v>90111503</v>
      </c>
      <c r="G5286" s="2" t="s">
        <v>330</v>
      </c>
      <c r="H5286" s="2">
        <v>1</v>
      </c>
      <c r="I5286" s="2">
        <v>12</v>
      </c>
      <c r="J5286" s="2">
        <v>10</v>
      </c>
      <c r="K5286" s="2">
        <v>1</v>
      </c>
      <c r="L5286" s="3">
        <v>79173</v>
      </c>
      <c r="M5286" s="2" t="s">
        <v>20</v>
      </c>
      <c r="N5286" s="4" t="s">
        <v>21</v>
      </c>
    </row>
    <row r="5287" spans="1:14" x14ac:dyDescent="0.25">
      <c r="A5287" s="1" t="s">
        <v>361</v>
      </c>
      <c r="B5287" s="2" t="s">
        <v>353</v>
      </c>
      <c r="C5287" s="2" t="s">
        <v>353</v>
      </c>
      <c r="D5287" s="2" t="s">
        <v>354</v>
      </c>
      <c r="E5287" s="2" t="s">
        <v>4447</v>
      </c>
      <c r="F5287" s="2">
        <v>90111503</v>
      </c>
      <c r="G5287" s="2" t="s">
        <v>330</v>
      </c>
      <c r="H5287" s="2">
        <v>1</v>
      </c>
      <c r="I5287" s="2">
        <v>12</v>
      </c>
      <c r="J5287" s="2">
        <v>10</v>
      </c>
      <c r="K5287" s="2">
        <v>1</v>
      </c>
      <c r="L5287" s="3">
        <v>49613</v>
      </c>
      <c r="M5287" s="2" t="s">
        <v>20</v>
      </c>
      <c r="N5287" s="4" t="s">
        <v>21</v>
      </c>
    </row>
    <row r="5288" spans="1:14" x14ac:dyDescent="0.25">
      <c r="A5288" s="1" t="s">
        <v>361</v>
      </c>
      <c r="B5288" s="2" t="s">
        <v>353</v>
      </c>
      <c r="C5288" s="2" t="s">
        <v>353</v>
      </c>
      <c r="D5288" s="2" t="s">
        <v>354</v>
      </c>
      <c r="E5288" s="2" t="s">
        <v>4447</v>
      </c>
      <c r="F5288" s="2">
        <v>90111503</v>
      </c>
      <c r="G5288" s="2" t="s">
        <v>330</v>
      </c>
      <c r="H5288" s="2">
        <v>1</v>
      </c>
      <c r="I5288" s="2">
        <v>12</v>
      </c>
      <c r="J5288" s="2">
        <v>10</v>
      </c>
      <c r="K5288" s="2">
        <v>1</v>
      </c>
      <c r="L5288" s="3">
        <v>49613</v>
      </c>
      <c r="M5288" s="2" t="s">
        <v>20</v>
      </c>
      <c r="N5288" s="4" t="s">
        <v>21</v>
      </c>
    </row>
    <row r="5289" spans="1:14" x14ac:dyDescent="0.25">
      <c r="A5289" s="1" t="s">
        <v>361</v>
      </c>
      <c r="B5289" s="2" t="s">
        <v>353</v>
      </c>
      <c r="C5289" s="2" t="s">
        <v>353</v>
      </c>
      <c r="D5289" s="2" t="s">
        <v>354</v>
      </c>
      <c r="E5289" s="2" t="s">
        <v>4447</v>
      </c>
      <c r="F5289" s="2">
        <v>90111503</v>
      </c>
      <c r="G5289" s="2" t="s">
        <v>330</v>
      </c>
      <c r="H5289" s="2">
        <v>1</v>
      </c>
      <c r="I5289" s="2">
        <v>12</v>
      </c>
      <c r="J5289" s="2">
        <v>10</v>
      </c>
      <c r="K5289" s="2">
        <v>1</v>
      </c>
      <c r="L5289" s="3">
        <v>49613</v>
      </c>
      <c r="M5289" s="2" t="s">
        <v>20</v>
      </c>
      <c r="N5289" s="4" t="s">
        <v>21</v>
      </c>
    </row>
    <row r="5290" spans="1:14" x14ac:dyDescent="0.25">
      <c r="A5290" s="1" t="s">
        <v>361</v>
      </c>
      <c r="B5290" s="2" t="s">
        <v>353</v>
      </c>
      <c r="C5290" s="2" t="s">
        <v>353</v>
      </c>
      <c r="D5290" s="2" t="s">
        <v>354</v>
      </c>
      <c r="E5290" s="2" t="s">
        <v>4447</v>
      </c>
      <c r="F5290" s="2">
        <v>90111503</v>
      </c>
      <c r="G5290" s="2" t="s">
        <v>330</v>
      </c>
      <c r="H5290" s="2">
        <v>1</v>
      </c>
      <c r="I5290" s="2">
        <v>12</v>
      </c>
      <c r="J5290" s="2">
        <v>10</v>
      </c>
      <c r="K5290" s="2">
        <v>1</v>
      </c>
      <c r="L5290" s="3">
        <v>49613</v>
      </c>
      <c r="M5290" s="2" t="s">
        <v>20</v>
      </c>
      <c r="N5290" s="4" t="s">
        <v>21</v>
      </c>
    </row>
    <row r="5291" spans="1:14" x14ac:dyDescent="0.25">
      <c r="A5291" s="1" t="s">
        <v>361</v>
      </c>
      <c r="B5291" s="2" t="s">
        <v>353</v>
      </c>
      <c r="C5291" s="2" t="s">
        <v>353</v>
      </c>
      <c r="D5291" s="2" t="s">
        <v>354</v>
      </c>
      <c r="E5291" s="2" t="s">
        <v>4447</v>
      </c>
      <c r="F5291" s="2">
        <v>90111503</v>
      </c>
      <c r="G5291" s="2" t="s">
        <v>330</v>
      </c>
      <c r="H5291" s="2">
        <v>1</v>
      </c>
      <c r="I5291" s="2">
        <v>12</v>
      </c>
      <c r="J5291" s="2">
        <v>10</v>
      </c>
      <c r="K5291" s="2">
        <v>1</v>
      </c>
      <c r="L5291" s="3">
        <v>49613</v>
      </c>
      <c r="M5291" s="2" t="s">
        <v>20</v>
      </c>
      <c r="N5291" s="4" t="s">
        <v>21</v>
      </c>
    </row>
    <row r="5292" spans="1:14" x14ac:dyDescent="0.25">
      <c r="A5292" s="1" t="s">
        <v>361</v>
      </c>
      <c r="B5292" s="2" t="s">
        <v>353</v>
      </c>
      <c r="C5292" s="2" t="s">
        <v>353</v>
      </c>
      <c r="D5292" s="2" t="s">
        <v>354</v>
      </c>
      <c r="E5292" s="2" t="s">
        <v>4447</v>
      </c>
      <c r="F5292" s="2">
        <v>90111503</v>
      </c>
      <c r="G5292" s="2" t="s">
        <v>330</v>
      </c>
      <c r="H5292" s="2">
        <v>1</v>
      </c>
      <c r="I5292" s="2">
        <v>12</v>
      </c>
      <c r="J5292" s="2">
        <v>10</v>
      </c>
      <c r="K5292" s="2">
        <v>1</v>
      </c>
      <c r="L5292" s="3">
        <v>49613</v>
      </c>
      <c r="M5292" s="2" t="s">
        <v>20</v>
      </c>
      <c r="N5292" s="4" t="s">
        <v>21</v>
      </c>
    </row>
    <row r="5293" spans="1:14" x14ac:dyDescent="0.25">
      <c r="A5293" s="1" t="s">
        <v>361</v>
      </c>
      <c r="B5293" s="2" t="s">
        <v>353</v>
      </c>
      <c r="C5293" s="2" t="s">
        <v>353</v>
      </c>
      <c r="D5293" s="2" t="s">
        <v>354</v>
      </c>
      <c r="E5293" s="2" t="s">
        <v>4447</v>
      </c>
      <c r="F5293" s="2">
        <v>90111503</v>
      </c>
      <c r="G5293" s="2" t="s">
        <v>330</v>
      </c>
      <c r="H5293" s="2">
        <v>1</v>
      </c>
      <c r="I5293" s="2">
        <v>12</v>
      </c>
      <c r="J5293" s="2">
        <v>10</v>
      </c>
      <c r="K5293" s="2">
        <v>1</v>
      </c>
      <c r="L5293" s="3">
        <v>49613</v>
      </c>
      <c r="M5293" s="2" t="s">
        <v>20</v>
      </c>
      <c r="N5293" s="4" t="s">
        <v>21</v>
      </c>
    </row>
    <row r="5294" spans="1:14" x14ac:dyDescent="0.25">
      <c r="A5294" s="1" t="s">
        <v>361</v>
      </c>
      <c r="B5294" s="2" t="s">
        <v>353</v>
      </c>
      <c r="C5294" s="2" t="s">
        <v>353</v>
      </c>
      <c r="D5294" s="2" t="s">
        <v>354</v>
      </c>
      <c r="E5294" s="2" t="s">
        <v>4447</v>
      </c>
      <c r="F5294" s="2">
        <v>90111503</v>
      </c>
      <c r="G5294" s="2" t="s">
        <v>330</v>
      </c>
      <c r="H5294" s="2">
        <v>1</v>
      </c>
      <c r="I5294" s="2">
        <v>12</v>
      </c>
      <c r="J5294" s="2">
        <v>10</v>
      </c>
      <c r="K5294" s="2">
        <v>1</v>
      </c>
      <c r="L5294" s="3">
        <v>49613</v>
      </c>
      <c r="M5294" s="2" t="s">
        <v>20</v>
      </c>
      <c r="N5294" s="4" t="s">
        <v>21</v>
      </c>
    </row>
    <row r="5295" spans="1:14" x14ac:dyDescent="0.25">
      <c r="A5295" s="1" t="s">
        <v>361</v>
      </c>
      <c r="B5295" s="2" t="s">
        <v>353</v>
      </c>
      <c r="C5295" s="2" t="s">
        <v>353</v>
      </c>
      <c r="D5295" s="2" t="s">
        <v>354</v>
      </c>
      <c r="E5295" s="2" t="s">
        <v>4447</v>
      </c>
      <c r="F5295" s="2">
        <v>90111503</v>
      </c>
      <c r="G5295" s="2" t="s">
        <v>330</v>
      </c>
      <c r="H5295" s="2">
        <v>1</v>
      </c>
      <c r="I5295" s="2">
        <v>12</v>
      </c>
      <c r="J5295" s="2">
        <v>10</v>
      </c>
      <c r="K5295" s="2">
        <v>1</v>
      </c>
      <c r="L5295" s="3">
        <v>49613</v>
      </c>
      <c r="M5295" s="2" t="s">
        <v>20</v>
      </c>
      <c r="N5295" s="4" t="s">
        <v>21</v>
      </c>
    </row>
    <row r="5296" spans="1:14" x14ac:dyDescent="0.25">
      <c r="A5296" s="1" t="s">
        <v>361</v>
      </c>
      <c r="B5296" s="2" t="s">
        <v>353</v>
      </c>
      <c r="C5296" s="2" t="s">
        <v>353</v>
      </c>
      <c r="D5296" s="2" t="s">
        <v>354</v>
      </c>
      <c r="E5296" s="2" t="s">
        <v>4447</v>
      </c>
      <c r="F5296" s="2">
        <v>90111503</v>
      </c>
      <c r="G5296" s="2" t="s">
        <v>330</v>
      </c>
      <c r="H5296" s="2">
        <v>1</v>
      </c>
      <c r="I5296" s="2">
        <v>12</v>
      </c>
      <c r="J5296" s="2">
        <v>10</v>
      </c>
      <c r="K5296" s="2">
        <v>1</v>
      </c>
      <c r="L5296" s="3">
        <v>49613</v>
      </c>
      <c r="M5296" s="2" t="s">
        <v>20</v>
      </c>
      <c r="N5296" s="4" t="s">
        <v>21</v>
      </c>
    </row>
    <row r="5297" spans="1:14" x14ac:dyDescent="0.25">
      <c r="A5297" s="1" t="s">
        <v>361</v>
      </c>
      <c r="B5297" s="2" t="s">
        <v>353</v>
      </c>
      <c r="C5297" s="2" t="s">
        <v>353</v>
      </c>
      <c r="D5297" s="2" t="s">
        <v>354</v>
      </c>
      <c r="E5297" s="2" t="s">
        <v>4447</v>
      </c>
      <c r="F5297" s="2">
        <v>90111503</v>
      </c>
      <c r="G5297" s="2" t="s">
        <v>330</v>
      </c>
      <c r="H5297" s="2">
        <v>1</v>
      </c>
      <c r="I5297" s="2">
        <v>12</v>
      </c>
      <c r="J5297" s="2">
        <v>10</v>
      </c>
      <c r="K5297" s="2">
        <v>1</v>
      </c>
      <c r="L5297" s="3">
        <v>49613</v>
      </c>
      <c r="M5297" s="2" t="s">
        <v>20</v>
      </c>
      <c r="N5297" s="4" t="s">
        <v>21</v>
      </c>
    </row>
    <row r="5298" spans="1:14" x14ac:dyDescent="0.25">
      <c r="A5298" s="1" t="s">
        <v>361</v>
      </c>
      <c r="B5298" s="2" t="s">
        <v>353</v>
      </c>
      <c r="C5298" s="2" t="s">
        <v>353</v>
      </c>
      <c r="D5298" s="2" t="s">
        <v>354</v>
      </c>
      <c r="E5298" s="2" t="s">
        <v>18318</v>
      </c>
      <c r="F5298" s="2">
        <v>90111503</v>
      </c>
      <c r="G5298" s="2" t="s">
        <v>330</v>
      </c>
      <c r="H5298" s="2">
        <v>1</v>
      </c>
      <c r="I5298" s="2">
        <v>12</v>
      </c>
      <c r="J5298" s="2">
        <v>10</v>
      </c>
      <c r="K5298" s="2">
        <v>1</v>
      </c>
      <c r="L5298" s="3">
        <v>49613</v>
      </c>
      <c r="M5298" s="2" t="s">
        <v>20</v>
      </c>
      <c r="N5298" s="4" t="s">
        <v>21</v>
      </c>
    </row>
    <row r="5299" spans="1:14" x14ac:dyDescent="0.25">
      <c r="A5299" s="1" t="s">
        <v>361</v>
      </c>
      <c r="B5299" s="2" t="s">
        <v>353</v>
      </c>
      <c r="C5299" s="2" t="s">
        <v>353</v>
      </c>
      <c r="D5299" s="2" t="s">
        <v>354</v>
      </c>
      <c r="E5299" s="2" t="s">
        <v>18318</v>
      </c>
      <c r="F5299" s="2">
        <v>90111503</v>
      </c>
      <c r="G5299" s="2" t="s">
        <v>330</v>
      </c>
      <c r="H5299" s="2">
        <v>1</v>
      </c>
      <c r="I5299" s="2">
        <v>12</v>
      </c>
      <c r="J5299" s="2">
        <v>10</v>
      </c>
      <c r="K5299" s="2">
        <v>1</v>
      </c>
      <c r="L5299" s="3">
        <v>49613</v>
      </c>
      <c r="M5299" s="2" t="s">
        <v>20</v>
      </c>
      <c r="N5299" s="4" t="s">
        <v>21</v>
      </c>
    </row>
    <row r="5300" spans="1:14" x14ac:dyDescent="0.25">
      <c r="A5300" s="1" t="s">
        <v>361</v>
      </c>
      <c r="B5300" s="2" t="s">
        <v>353</v>
      </c>
      <c r="C5300" s="2" t="s">
        <v>353</v>
      </c>
      <c r="D5300" s="2" t="s">
        <v>354</v>
      </c>
      <c r="E5300" s="2" t="s">
        <v>18318</v>
      </c>
      <c r="F5300" s="2">
        <v>90111503</v>
      </c>
      <c r="G5300" s="2" t="s">
        <v>330</v>
      </c>
      <c r="H5300" s="2">
        <v>1</v>
      </c>
      <c r="I5300" s="2">
        <v>12</v>
      </c>
      <c r="J5300" s="2">
        <v>10</v>
      </c>
      <c r="K5300" s="2">
        <v>1</v>
      </c>
      <c r="L5300" s="3">
        <v>49613</v>
      </c>
      <c r="M5300" s="2" t="s">
        <v>20</v>
      </c>
      <c r="N5300" s="4" t="s">
        <v>21</v>
      </c>
    </row>
    <row r="5301" spans="1:14" x14ac:dyDescent="0.25">
      <c r="A5301" s="1" t="s">
        <v>361</v>
      </c>
      <c r="B5301" s="2" t="s">
        <v>353</v>
      </c>
      <c r="C5301" s="2" t="s">
        <v>353</v>
      </c>
      <c r="D5301" s="2" t="s">
        <v>354</v>
      </c>
      <c r="E5301" s="2" t="s">
        <v>18318</v>
      </c>
      <c r="F5301" s="2">
        <v>90111503</v>
      </c>
      <c r="G5301" s="2" t="s">
        <v>330</v>
      </c>
      <c r="H5301" s="2">
        <v>1</v>
      </c>
      <c r="I5301" s="2">
        <v>12</v>
      </c>
      <c r="J5301" s="2">
        <v>10</v>
      </c>
      <c r="K5301" s="2">
        <v>1</v>
      </c>
      <c r="L5301" s="3">
        <v>49613</v>
      </c>
      <c r="M5301" s="2" t="s">
        <v>20</v>
      </c>
      <c r="N5301" s="4" t="s">
        <v>21</v>
      </c>
    </row>
    <row r="5302" spans="1:14" x14ac:dyDescent="0.25">
      <c r="A5302" s="1" t="s">
        <v>361</v>
      </c>
      <c r="B5302" s="2" t="s">
        <v>353</v>
      </c>
      <c r="C5302" s="2" t="s">
        <v>353</v>
      </c>
      <c r="D5302" s="2" t="s">
        <v>354</v>
      </c>
      <c r="E5302" s="2" t="s">
        <v>18318</v>
      </c>
      <c r="F5302" s="2">
        <v>90111503</v>
      </c>
      <c r="G5302" s="2" t="s">
        <v>330</v>
      </c>
      <c r="H5302" s="2">
        <v>1</v>
      </c>
      <c r="I5302" s="2">
        <v>12</v>
      </c>
      <c r="J5302" s="2">
        <v>10</v>
      </c>
      <c r="K5302" s="2">
        <v>1</v>
      </c>
      <c r="L5302" s="3">
        <v>49613</v>
      </c>
      <c r="M5302" s="2" t="s">
        <v>20</v>
      </c>
      <c r="N5302" s="4" t="s">
        <v>21</v>
      </c>
    </row>
    <row r="5303" spans="1:14" x14ac:dyDescent="0.25">
      <c r="A5303" s="1" t="s">
        <v>361</v>
      </c>
      <c r="B5303" s="2" t="s">
        <v>353</v>
      </c>
      <c r="C5303" s="2" t="s">
        <v>353</v>
      </c>
      <c r="D5303" s="2" t="s">
        <v>354</v>
      </c>
      <c r="E5303" s="2" t="s">
        <v>18318</v>
      </c>
      <c r="F5303" s="2">
        <v>90111503</v>
      </c>
      <c r="G5303" s="2" t="s">
        <v>330</v>
      </c>
      <c r="H5303" s="2">
        <v>1</v>
      </c>
      <c r="I5303" s="2">
        <v>12</v>
      </c>
      <c r="J5303" s="2">
        <v>10</v>
      </c>
      <c r="K5303" s="2">
        <v>1</v>
      </c>
      <c r="L5303" s="3">
        <v>49613</v>
      </c>
      <c r="M5303" s="2" t="s">
        <v>20</v>
      </c>
      <c r="N5303" s="4" t="s">
        <v>21</v>
      </c>
    </row>
    <row r="5304" spans="1:14" x14ac:dyDescent="0.25">
      <c r="A5304" s="1" t="s">
        <v>361</v>
      </c>
      <c r="B5304" s="2" t="s">
        <v>353</v>
      </c>
      <c r="C5304" s="2" t="s">
        <v>353</v>
      </c>
      <c r="D5304" s="2" t="s">
        <v>354</v>
      </c>
      <c r="E5304" s="2" t="s">
        <v>18318</v>
      </c>
      <c r="F5304" s="2">
        <v>90111503</v>
      </c>
      <c r="G5304" s="2" t="s">
        <v>330</v>
      </c>
      <c r="H5304" s="2">
        <v>1</v>
      </c>
      <c r="I5304" s="2">
        <v>12</v>
      </c>
      <c r="J5304" s="2">
        <v>10</v>
      </c>
      <c r="K5304" s="2">
        <v>1</v>
      </c>
      <c r="L5304" s="3">
        <v>49613</v>
      </c>
      <c r="M5304" s="2" t="s">
        <v>20</v>
      </c>
      <c r="N5304" s="4" t="s">
        <v>21</v>
      </c>
    </row>
    <row r="5305" spans="1:14" x14ac:dyDescent="0.25">
      <c r="A5305" s="1" t="s">
        <v>361</v>
      </c>
      <c r="B5305" s="2" t="s">
        <v>353</v>
      </c>
      <c r="C5305" s="2" t="s">
        <v>353</v>
      </c>
      <c r="D5305" s="2" t="s">
        <v>354</v>
      </c>
      <c r="E5305" s="2" t="s">
        <v>18318</v>
      </c>
      <c r="F5305" s="2">
        <v>90111503</v>
      </c>
      <c r="G5305" s="2" t="s">
        <v>330</v>
      </c>
      <c r="H5305" s="2">
        <v>1</v>
      </c>
      <c r="I5305" s="2">
        <v>12</v>
      </c>
      <c r="J5305" s="2">
        <v>10</v>
      </c>
      <c r="K5305" s="2">
        <v>1</v>
      </c>
      <c r="L5305" s="3">
        <v>49613</v>
      </c>
      <c r="M5305" s="2" t="s">
        <v>20</v>
      </c>
      <c r="N5305" s="4" t="s">
        <v>21</v>
      </c>
    </row>
    <row r="5306" spans="1:14" x14ac:dyDescent="0.25">
      <c r="A5306" s="1" t="s">
        <v>361</v>
      </c>
      <c r="B5306" s="2" t="s">
        <v>353</v>
      </c>
      <c r="C5306" s="2" t="s">
        <v>353</v>
      </c>
      <c r="D5306" s="2" t="s">
        <v>354</v>
      </c>
      <c r="E5306" s="2" t="s">
        <v>18318</v>
      </c>
      <c r="F5306" s="2">
        <v>90111503</v>
      </c>
      <c r="G5306" s="2" t="s">
        <v>330</v>
      </c>
      <c r="H5306" s="2">
        <v>1</v>
      </c>
      <c r="I5306" s="2">
        <v>12</v>
      </c>
      <c r="J5306" s="2">
        <v>10</v>
      </c>
      <c r="K5306" s="2">
        <v>1</v>
      </c>
      <c r="L5306" s="3">
        <v>49613</v>
      </c>
      <c r="M5306" s="2" t="s">
        <v>20</v>
      </c>
      <c r="N5306" s="4" t="s">
        <v>21</v>
      </c>
    </row>
    <row r="5307" spans="1:14" x14ac:dyDescent="0.25">
      <c r="A5307" s="1" t="s">
        <v>361</v>
      </c>
      <c r="B5307" s="2" t="s">
        <v>353</v>
      </c>
      <c r="C5307" s="2" t="s">
        <v>353</v>
      </c>
      <c r="D5307" s="2" t="s">
        <v>354</v>
      </c>
      <c r="E5307" s="2" t="s">
        <v>18318</v>
      </c>
      <c r="F5307" s="2">
        <v>90111503</v>
      </c>
      <c r="G5307" s="2" t="s">
        <v>330</v>
      </c>
      <c r="H5307" s="2">
        <v>1</v>
      </c>
      <c r="I5307" s="2">
        <v>12</v>
      </c>
      <c r="J5307" s="2">
        <v>10</v>
      </c>
      <c r="K5307" s="2">
        <v>1</v>
      </c>
      <c r="L5307" s="3">
        <v>49613</v>
      </c>
      <c r="M5307" s="2" t="s">
        <v>20</v>
      </c>
      <c r="N5307" s="4" t="s">
        <v>21</v>
      </c>
    </row>
    <row r="5308" spans="1:14" x14ac:dyDescent="0.25">
      <c r="A5308" s="1" t="s">
        <v>361</v>
      </c>
      <c r="B5308" s="2" t="s">
        <v>353</v>
      </c>
      <c r="C5308" s="2" t="s">
        <v>353</v>
      </c>
      <c r="D5308" s="2" t="s">
        <v>354</v>
      </c>
      <c r="E5308" s="2" t="s">
        <v>18318</v>
      </c>
      <c r="F5308" s="2">
        <v>90111503</v>
      </c>
      <c r="G5308" s="2" t="s">
        <v>330</v>
      </c>
      <c r="H5308" s="2">
        <v>1</v>
      </c>
      <c r="I5308" s="2">
        <v>12</v>
      </c>
      <c r="J5308" s="2">
        <v>10</v>
      </c>
      <c r="K5308" s="2">
        <v>1</v>
      </c>
      <c r="L5308" s="3">
        <v>49613</v>
      </c>
      <c r="M5308" s="2" t="s">
        <v>20</v>
      </c>
      <c r="N5308" s="4" t="s">
        <v>21</v>
      </c>
    </row>
    <row r="5309" spans="1:14" x14ac:dyDescent="0.25">
      <c r="A5309" s="1" t="s">
        <v>361</v>
      </c>
      <c r="B5309" s="2" t="s">
        <v>353</v>
      </c>
      <c r="C5309" s="2" t="s">
        <v>353</v>
      </c>
      <c r="D5309" s="2" t="s">
        <v>354</v>
      </c>
      <c r="E5309" s="2" t="s">
        <v>18318</v>
      </c>
      <c r="F5309" s="2">
        <v>90111503</v>
      </c>
      <c r="G5309" s="2" t="s">
        <v>330</v>
      </c>
      <c r="H5309" s="2">
        <v>1</v>
      </c>
      <c r="I5309" s="2">
        <v>12</v>
      </c>
      <c r="J5309" s="2">
        <v>10</v>
      </c>
      <c r="K5309" s="2">
        <v>1</v>
      </c>
      <c r="L5309" s="3">
        <v>49613</v>
      </c>
      <c r="M5309" s="2" t="s">
        <v>20</v>
      </c>
      <c r="N5309" s="4" t="s">
        <v>21</v>
      </c>
    </row>
    <row r="5310" spans="1:14" x14ac:dyDescent="0.25">
      <c r="A5310" s="1" t="s">
        <v>361</v>
      </c>
      <c r="B5310" s="2" t="s">
        <v>353</v>
      </c>
      <c r="C5310" s="2" t="s">
        <v>353</v>
      </c>
      <c r="D5310" s="2" t="s">
        <v>354</v>
      </c>
      <c r="E5310" s="2" t="s">
        <v>18318</v>
      </c>
      <c r="F5310" s="2">
        <v>90111503</v>
      </c>
      <c r="G5310" s="2" t="s">
        <v>330</v>
      </c>
      <c r="H5310" s="2">
        <v>1</v>
      </c>
      <c r="I5310" s="2">
        <v>12</v>
      </c>
      <c r="J5310" s="2">
        <v>10</v>
      </c>
      <c r="K5310" s="2">
        <v>1</v>
      </c>
      <c r="L5310" s="3">
        <v>49613</v>
      </c>
      <c r="M5310" s="2" t="s">
        <v>20</v>
      </c>
      <c r="N5310" s="4" t="s">
        <v>21</v>
      </c>
    </row>
    <row r="5311" spans="1:14" x14ac:dyDescent="0.25">
      <c r="A5311" s="1" t="s">
        <v>361</v>
      </c>
      <c r="B5311" s="2" t="s">
        <v>353</v>
      </c>
      <c r="C5311" s="2" t="s">
        <v>353</v>
      </c>
      <c r="D5311" s="2" t="s">
        <v>354</v>
      </c>
      <c r="E5311" s="2" t="s">
        <v>18318</v>
      </c>
      <c r="F5311" s="2">
        <v>90111503</v>
      </c>
      <c r="G5311" s="2" t="s">
        <v>330</v>
      </c>
      <c r="H5311" s="2">
        <v>1</v>
      </c>
      <c r="I5311" s="2">
        <v>12</v>
      </c>
      <c r="J5311" s="2">
        <v>10</v>
      </c>
      <c r="K5311" s="2">
        <v>1</v>
      </c>
      <c r="L5311" s="3">
        <v>49613</v>
      </c>
      <c r="M5311" s="2" t="s">
        <v>20</v>
      </c>
      <c r="N5311" s="4" t="s">
        <v>21</v>
      </c>
    </row>
    <row r="5312" spans="1:14" x14ac:dyDescent="0.25">
      <c r="A5312" s="1" t="s">
        <v>361</v>
      </c>
      <c r="B5312" s="2" t="s">
        <v>353</v>
      </c>
      <c r="C5312" s="2" t="s">
        <v>353</v>
      </c>
      <c r="D5312" s="2" t="s">
        <v>354</v>
      </c>
      <c r="E5312" s="2" t="s">
        <v>18318</v>
      </c>
      <c r="F5312" s="2">
        <v>90111503</v>
      </c>
      <c r="G5312" s="2" t="s">
        <v>330</v>
      </c>
      <c r="H5312" s="2">
        <v>1</v>
      </c>
      <c r="I5312" s="2">
        <v>12</v>
      </c>
      <c r="J5312" s="2">
        <v>10</v>
      </c>
      <c r="K5312" s="2">
        <v>1</v>
      </c>
      <c r="L5312" s="3">
        <v>89613</v>
      </c>
      <c r="M5312" s="2" t="s">
        <v>20</v>
      </c>
      <c r="N5312" s="4" t="s">
        <v>21</v>
      </c>
    </row>
    <row r="5313" spans="1:14" x14ac:dyDescent="0.25">
      <c r="A5313" s="1" t="s">
        <v>361</v>
      </c>
      <c r="B5313" s="2" t="s">
        <v>353</v>
      </c>
      <c r="C5313" s="2" t="s">
        <v>353</v>
      </c>
      <c r="D5313" s="2" t="s">
        <v>354</v>
      </c>
      <c r="E5313" s="2" t="s">
        <v>18318</v>
      </c>
      <c r="F5313" s="2">
        <v>90111503</v>
      </c>
      <c r="G5313" s="2" t="s">
        <v>330</v>
      </c>
      <c r="H5313" s="2">
        <v>1</v>
      </c>
      <c r="I5313" s="2">
        <v>12</v>
      </c>
      <c r="J5313" s="2">
        <v>10</v>
      </c>
      <c r="K5313" s="2">
        <v>1</v>
      </c>
      <c r="L5313" s="3">
        <v>149613</v>
      </c>
      <c r="M5313" s="2" t="s">
        <v>20</v>
      </c>
      <c r="N5313" s="4" t="s">
        <v>21</v>
      </c>
    </row>
    <row r="5314" spans="1:14" x14ac:dyDescent="0.25">
      <c r="A5314" s="1" t="s">
        <v>361</v>
      </c>
      <c r="B5314" s="2" t="s">
        <v>353</v>
      </c>
      <c r="C5314" s="2" t="s">
        <v>353</v>
      </c>
      <c r="D5314" s="2" t="s">
        <v>354</v>
      </c>
      <c r="E5314" s="2" t="s">
        <v>18318</v>
      </c>
      <c r="F5314" s="2">
        <v>90111503</v>
      </c>
      <c r="G5314" s="2" t="s">
        <v>330</v>
      </c>
      <c r="H5314" s="2">
        <v>1</v>
      </c>
      <c r="I5314" s="2">
        <v>12</v>
      </c>
      <c r="J5314" s="2">
        <v>10</v>
      </c>
      <c r="K5314" s="2">
        <v>1</v>
      </c>
      <c r="L5314" s="3">
        <v>49613</v>
      </c>
      <c r="M5314" s="2" t="s">
        <v>20</v>
      </c>
      <c r="N5314" s="4" t="s">
        <v>21</v>
      </c>
    </row>
    <row r="5315" spans="1:14" x14ac:dyDescent="0.25">
      <c r="A5315" s="1" t="s">
        <v>361</v>
      </c>
      <c r="B5315" s="2" t="s">
        <v>353</v>
      </c>
      <c r="C5315" s="2" t="s">
        <v>353</v>
      </c>
      <c r="D5315" s="2" t="s">
        <v>354</v>
      </c>
      <c r="E5315" s="2" t="s">
        <v>18318</v>
      </c>
      <c r="F5315" s="2">
        <v>90111503</v>
      </c>
      <c r="G5315" s="2" t="s">
        <v>330</v>
      </c>
      <c r="H5315" s="2">
        <v>1</v>
      </c>
      <c r="I5315" s="2">
        <v>12</v>
      </c>
      <c r="J5315" s="2">
        <v>10</v>
      </c>
      <c r="K5315" s="2">
        <v>1</v>
      </c>
      <c r="L5315" s="3">
        <v>49613</v>
      </c>
      <c r="M5315" s="2" t="s">
        <v>20</v>
      </c>
      <c r="N5315" s="4" t="s">
        <v>21</v>
      </c>
    </row>
    <row r="5316" spans="1:14" x14ac:dyDescent="0.25">
      <c r="A5316" s="1" t="s">
        <v>361</v>
      </c>
      <c r="B5316" s="2" t="s">
        <v>353</v>
      </c>
      <c r="C5316" s="2" t="s">
        <v>353</v>
      </c>
      <c r="D5316" s="2" t="s">
        <v>354</v>
      </c>
      <c r="E5316" s="2" t="s">
        <v>18318</v>
      </c>
      <c r="F5316" s="2">
        <v>90111503</v>
      </c>
      <c r="G5316" s="2" t="s">
        <v>330</v>
      </c>
      <c r="H5316" s="2">
        <v>1</v>
      </c>
      <c r="I5316" s="2">
        <v>12</v>
      </c>
      <c r="J5316" s="2">
        <v>10</v>
      </c>
      <c r="K5316" s="2">
        <v>1</v>
      </c>
      <c r="L5316" s="3">
        <v>49613</v>
      </c>
      <c r="M5316" s="2" t="s">
        <v>20</v>
      </c>
      <c r="N5316" s="4" t="s">
        <v>21</v>
      </c>
    </row>
    <row r="5317" spans="1:14" x14ac:dyDescent="0.25">
      <c r="A5317" s="1" t="s">
        <v>361</v>
      </c>
      <c r="B5317" s="2" t="s">
        <v>353</v>
      </c>
      <c r="C5317" s="2" t="s">
        <v>353</v>
      </c>
      <c r="D5317" s="2" t="s">
        <v>354</v>
      </c>
      <c r="E5317" s="2" t="s">
        <v>18318</v>
      </c>
      <c r="F5317" s="2">
        <v>90111503</v>
      </c>
      <c r="G5317" s="2" t="s">
        <v>330</v>
      </c>
      <c r="H5317" s="2">
        <v>1</v>
      </c>
      <c r="I5317" s="2">
        <v>12</v>
      </c>
      <c r="J5317" s="2">
        <v>10</v>
      </c>
      <c r="K5317" s="2">
        <v>1</v>
      </c>
      <c r="L5317" s="3">
        <v>49613</v>
      </c>
      <c r="M5317" s="2" t="s">
        <v>20</v>
      </c>
      <c r="N5317" s="4" t="s">
        <v>21</v>
      </c>
    </row>
    <row r="5318" spans="1:14" x14ac:dyDescent="0.25">
      <c r="A5318" s="1" t="s">
        <v>361</v>
      </c>
      <c r="B5318" s="2" t="s">
        <v>353</v>
      </c>
      <c r="C5318" s="2" t="s">
        <v>353</v>
      </c>
      <c r="D5318" s="2" t="s">
        <v>354</v>
      </c>
      <c r="E5318" s="2" t="s">
        <v>18318</v>
      </c>
      <c r="F5318" s="2">
        <v>90111503</v>
      </c>
      <c r="G5318" s="2" t="s">
        <v>330</v>
      </c>
      <c r="H5318" s="2">
        <v>1</v>
      </c>
      <c r="I5318" s="2">
        <v>12</v>
      </c>
      <c r="J5318" s="2">
        <v>10</v>
      </c>
      <c r="K5318" s="2">
        <v>1</v>
      </c>
      <c r="L5318" s="3">
        <v>49613</v>
      </c>
      <c r="M5318" s="2" t="s">
        <v>20</v>
      </c>
      <c r="N5318" s="4" t="s">
        <v>21</v>
      </c>
    </row>
    <row r="5319" spans="1:14" x14ac:dyDescent="0.25">
      <c r="A5319" s="1" t="s">
        <v>361</v>
      </c>
      <c r="B5319" s="2" t="s">
        <v>353</v>
      </c>
      <c r="C5319" s="2" t="s">
        <v>353</v>
      </c>
      <c r="D5319" s="2" t="s">
        <v>354</v>
      </c>
      <c r="E5319" s="2" t="s">
        <v>18318</v>
      </c>
      <c r="F5319" s="2">
        <v>90111503</v>
      </c>
      <c r="G5319" s="2" t="s">
        <v>330</v>
      </c>
      <c r="H5319" s="2">
        <v>1</v>
      </c>
      <c r="I5319" s="2">
        <v>12</v>
      </c>
      <c r="J5319" s="2">
        <v>10</v>
      </c>
      <c r="K5319" s="2">
        <v>1</v>
      </c>
      <c r="L5319" s="3">
        <v>49613</v>
      </c>
      <c r="M5319" s="2" t="s">
        <v>20</v>
      </c>
      <c r="N5319" s="4" t="s">
        <v>21</v>
      </c>
    </row>
    <row r="5320" spans="1:14" x14ac:dyDescent="0.25">
      <c r="A5320" s="1" t="s">
        <v>361</v>
      </c>
      <c r="B5320" s="2" t="s">
        <v>353</v>
      </c>
      <c r="C5320" s="2" t="s">
        <v>353</v>
      </c>
      <c r="D5320" s="2" t="s">
        <v>354</v>
      </c>
      <c r="E5320" s="2" t="s">
        <v>18318</v>
      </c>
      <c r="F5320" s="2">
        <v>90111503</v>
      </c>
      <c r="G5320" s="2" t="s">
        <v>330</v>
      </c>
      <c r="H5320" s="2">
        <v>1</v>
      </c>
      <c r="I5320" s="2">
        <v>12</v>
      </c>
      <c r="J5320" s="2">
        <v>10</v>
      </c>
      <c r="K5320" s="2">
        <v>1</v>
      </c>
      <c r="L5320" s="3">
        <v>49613</v>
      </c>
      <c r="M5320" s="2" t="s">
        <v>20</v>
      </c>
      <c r="N5320" s="4" t="s">
        <v>21</v>
      </c>
    </row>
    <row r="5321" spans="1:14" x14ac:dyDescent="0.25">
      <c r="A5321" s="1" t="s">
        <v>361</v>
      </c>
      <c r="B5321" s="2" t="s">
        <v>353</v>
      </c>
      <c r="C5321" s="2" t="s">
        <v>353</v>
      </c>
      <c r="D5321" s="2" t="s">
        <v>354</v>
      </c>
      <c r="E5321" s="2" t="s">
        <v>18318</v>
      </c>
      <c r="F5321" s="2">
        <v>90111503</v>
      </c>
      <c r="G5321" s="2" t="s">
        <v>330</v>
      </c>
      <c r="H5321" s="2">
        <v>1</v>
      </c>
      <c r="I5321" s="2">
        <v>12</v>
      </c>
      <c r="J5321" s="2">
        <v>10</v>
      </c>
      <c r="K5321" s="2">
        <v>1</v>
      </c>
      <c r="L5321" s="3">
        <v>49613</v>
      </c>
      <c r="M5321" s="2" t="s">
        <v>20</v>
      </c>
      <c r="N5321" s="4" t="s">
        <v>21</v>
      </c>
    </row>
    <row r="5322" spans="1:14" x14ac:dyDescent="0.25">
      <c r="A5322" s="1" t="s">
        <v>361</v>
      </c>
      <c r="B5322" s="2" t="s">
        <v>353</v>
      </c>
      <c r="C5322" s="2" t="s">
        <v>353</v>
      </c>
      <c r="D5322" s="2" t="s">
        <v>354</v>
      </c>
      <c r="E5322" s="2" t="s">
        <v>18318</v>
      </c>
      <c r="F5322" s="2">
        <v>90111503</v>
      </c>
      <c r="G5322" s="2" t="s">
        <v>330</v>
      </c>
      <c r="H5322" s="2">
        <v>1</v>
      </c>
      <c r="I5322" s="2">
        <v>12</v>
      </c>
      <c r="J5322" s="2">
        <v>10</v>
      </c>
      <c r="K5322" s="2">
        <v>1</v>
      </c>
      <c r="L5322" s="3">
        <v>49613</v>
      </c>
      <c r="M5322" s="2" t="s">
        <v>20</v>
      </c>
      <c r="N5322" s="4" t="s">
        <v>21</v>
      </c>
    </row>
    <row r="5323" spans="1:14" x14ac:dyDescent="0.25">
      <c r="A5323" s="1" t="s">
        <v>361</v>
      </c>
      <c r="B5323" s="2" t="s">
        <v>353</v>
      </c>
      <c r="C5323" s="2" t="s">
        <v>353</v>
      </c>
      <c r="D5323" s="2" t="s">
        <v>354</v>
      </c>
      <c r="E5323" s="2" t="s">
        <v>18318</v>
      </c>
      <c r="F5323" s="2">
        <v>90111503</v>
      </c>
      <c r="G5323" s="2" t="s">
        <v>330</v>
      </c>
      <c r="H5323" s="2">
        <v>1</v>
      </c>
      <c r="I5323" s="2">
        <v>12</v>
      </c>
      <c r="J5323" s="2">
        <v>10</v>
      </c>
      <c r="K5323" s="2">
        <v>1</v>
      </c>
      <c r="L5323" s="3">
        <v>49613</v>
      </c>
      <c r="M5323" s="2" t="s">
        <v>20</v>
      </c>
      <c r="N5323" s="4" t="s">
        <v>21</v>
      </c>
    </row>
    <row r="5324" spans="1:14" x14ac:dyDescent="0.25">
      <c r="A5324" s="1" t="s">
        <v>361</v>
      </c>
      <c r="B5324" s="2" t="s">
        <v>353</v>
      </c>
      <c r="C5324" s="2" t="s">
        <v>353</v>
      </c>
      <c r="D5324" s="2" t="s">
        <v>354</v>
      </c>
      <c r="E5324" s="2" t="s">
        <v>18318</v>
      </c>
      <c r="F5324" s="2">
        <v>90111503</v>
      </c>
      <c r="G5324" s="2" t="s">
        <v>330</v>
      </c>
      <c r="H5324" s="2">
        <v>1</v>
      </c>
      <c r="I5324" s="2">
        <v>12</v>
      </c>
      <c r="J5324" s="2">
        <v>10</v>
      </c>
      <c r="K5324" s="2">
        <v>1</v>
      </c>
      <c r="L5324" s="3">
        <v>49613</v>
      </c>
      <c r="M5324" s="2" t="s">
        <v>20</v>
      </c>
      <c r="N5324" s="4" t="s">
        <v>21</v>
      </c>
    </row>
    <row r="5325" spans="1:14" x14ac:dyDescent="0.25">
      <c r="A5325" s="1" t="s">
        <v>361</v>
      </c>
      <c r="B5325" s="2" t="s">
        <v>353</v>
      </c>
      <c r="C5325" s="2" t="s">
        <v>353</v>
      </c>
      <c r="D5325" s="2" t="s">
        <v>354</v>
      </c>
      <c r="E5325" s="2" t="s">
        <v>18318</v>
      </c>
      <c r="F5325" s="2">
        <v>90111503</v>
      </c>
      <c r="G5325" s="2" t="s">
        <v>330</v>
      </c>
      <c r="H5325" s="2">
        <v>1</v>
      </c>
      <c r="I5325" s="2">
        <v>12</v>
      </c>
      <c r="J5325" s="2">
        <v>10</v>
      </c>
      <c r="K5325" s="2">
        <v>1</v>
      </c>
      <c r="L5325" s="3">
        <v>49613</v>
      </c>
      <c r="M5325" s="2" t="s">
        <v>20</v>
      </c>
      <c r="N5325" s="4" t="s">
        <v>21</v>
      </c>
    </row>
    <row r="5326" spans="1:14" x14ac:dyDescent="0.25">
      <c r="A5326" s="1" t="s">
        <v>361</v>
      </c>
      <c r="B5326" s="2" t="s">
        <v>353</v>
      </c>
      <c r="C5326" s="2" t="s">
        <v>353</v>
      </c>
      <c r="D5326" s="2" t="s">
        <v>354</v>
      </c>
      <c r="E5326" s="2" t="s">
        <v>18318</v>
      </c>
      <c r="F5326" s="2">
        <v>90111503</v>
      </c>
      <c r="G5326" s="2" t="s">
        <v>330</v>
      </c>
      <c r="H5326" s="2">
        <v>1</v>
      </c>
      <c r="I5326" s="2">
        <v>12</v>
      </c>
      <c r="J5326" s="2">
        <v>10</v>
      </c>
      <c r="K5326" s="2">
        <v>1</v>
      </c>
      <c r="L5326" s="3">
        <v>49613</v>
      </c>
      <c r="M5326" s="2" t="s">
        <v>20</v>
      </c>
      <c r="N5326" s="4" t="s">
        <v>21</v>
      </c>
    </row>
    <row r="5327" spans="1:14" x14ac:dyDescent="0.25">
      <c r="A5327" s="1" t="s">
        <v>361</v>
      </c>
      <c r="B5327" s="2" t="s">
        <v>353</v>
      </c>
      <c r="C5327" s="2" t="s">
        <v>353</v>
      </c>
      <c r="D5327" s="2" t="s">
        <v>354</v>
      </c>
      <c r="E5327" s="2" t="s">
        <v>18318</v>
      </c>
      <c r="F5327" s="2">
        <v>90111503</v>
      </c>
      <c r="G5327" s="2" t="s">
        <v>330</v>
      </c>
      <c r="H5327" s="2">
        <v>1</v>
      </c>
      <c r="I5327" s="2">
        <v>12</v>
      </c>
      <c r="J5327" s="2">
        <v>10</v>
      </c>
      <c r="K5327" s="2">
        <v>1</v>
      </c>
      <c r="L5327" s="3">
        <v>49613</v>
      </c>
      <c r="M5327" s="2" t="s">
        <v>20</v>
      </c>
      <c r="N5327" s="4" t="s">
        <v>21</v>
      </c>
    </row>
    <row r="5328" spans="1:14" x14ac:dyDescent="0.25">
      <c r="A5328" s="1" t="s">
        <v>361</v>
      </c>
      <c r="B5328" s="2" t="s">
        <v>353</v>
      </c>
      <c r="C5328" s="2" t="s">
        <v>353</v>
      </c>
      <c r="D5328" s="2" t="s">
        <v>354</v>
      </c>
      <c r="E5328" s="2" t="s">
        <v>18318</v>
      </c>
      <c r="F5328" s="2">
        <v>90111503</v>
      </c>
      <c r="G5328" s="2" t="s">
        <v>330</v>
      </c>
      <c r="H5328" s="2">
        <v>1</v>
      </c>
      <c r="I5328" s="2">
        <v>12</v>
      </c>
      <c r="J5328" s="2">
        <v>10</v>
      </c>
      <c r="K5328" s="2">
        <v>1</v>
      </c>
      <c r="L5328" s="3">
        <v>49613</v>
      </c>
      <c r="M5328" s="2" t="s">
        <v>20</v>
      </c>
      <c r="N5328" s="4" t="s">
        <v>21</v>
      </c>
    </row>
    <row r="5329" spans="1:14" x14ac:dyDescent="0.25">
      <c r="A5329" s="1" t="s">
        <v>361</v>
      </c>
      <c r="B5329" s="2" t="s">
        <v>353</v>
      </c>
      <c r="C5329" s="2" t="s">
        <v>353</v>
      </c>
      <c r="D5329" s="2" t="s">
        <v>354</v>
      </c>
      <c r="E5329" s="2" t="s">
        <v>18318</v>
      </c>
      <c r="F5329" s="2">
        <v>90111503</v>
      </c>
      <c r="G5329" s="2" t="s">
        <v>330</v>
      </c>
      <c r="H5329" s="2">
        <v>1</v>
      </c>
      <c r="I5329" s="2">
        <v>12</v>
      </c>
      <c r="J5329" s="2">
        <v>10</v>
      </c>
      <c r="K5329" s="2">
        <v>1</v>
      </c>
      <c r="L5329" s="3">
        <v>49613</v>
      </c>
      <c r="M5329" s="2" t="s">
        <v>20</v>
      </c>
      <c r="N5329" s="4" t="s">
        <v>21</v>
      </c>
    </row>
    <row r="5330" spans="1:14" x14ac:dyDescent="0.25">
      <c r="A5330" s="1" t="s">
        <v>361</v>
      </c>
      <c r="B5330" s="2" t="s">
        <v>353</v>
      </c>
      <c r="C5330" s="2" t="s">
        <v>353</v>
      </c>
      <c r="D5330" s="2" t="s">
        <v>354</v>
      </c>
      <c r="E5330" s="2" t="s">
        <v>18318</v>
      </c>
      <c r="F5330" s="2">
        <v>90111503</v>
      </c>
      <c r="G5330" s="2" t="s">
        <v>330</v>
      </c>
      <c r="H5330" s="2">
        <v>1</v>
      </c>
      <c r="I5330" s="2">
        <v>12</v>
      </c>
      <c r="J5330" s="2">
        <v>10</v>
      </c>
      <c r="K5330" s="2">
        <v>1</v>
      </c>
      <c r="L5330" s="3">
        <v>49613</v>
      </c>
      <c r="M5330" s="2" t="s">
        <v>20</v>
      </c>
      <c r="N5330" s="4" t="s">
        <v>21</v>
      </c>
    </row>
    <row r="5331" spans="1:14" x14ac:dyDescent="0.25">
      <c r="A5331" s="1" t="s">
        <v>361</v>
      </c>
      <c r="B5331" s="2" t="s">
        <v>353</v>
      </c>
      <c r="C5331" s="2" t="s">
        <v>353</v>
      </c>
      <c r="D5331" s="2" t="s">
        <v>354</v>
      </c>
      <c r="E5331" s="2" t="s">
        <v>18318</v>
      </c>
      <c r="F5331" s="2">
        <v>90111503</v>
      </c>
      <c r="G5331" s="2" t="s">
        <v>330</v>
      </c>
      <c r="H5331" s="2">
        <v>1</v>
      </c>
      <c r="I5331" s="2">
        <v>12</v>
      </c>
      <c r="J5331" s="2">
        <v>10</v>
      </c>
      <c r="K5331" s="2">
        <v>1</v>
      </c>
      <c r="L5331" s="3">
        <v>49613</v>
      </c>
      <c r="M5331" s="2" t="s">
        <v>20</v>
      </c>
      <c r="N5331" s="4" t="s">
        <v>21</v>
      </c>
    </row>
    <row r="5332" spans="1:14" x14ac:dyDescent="0.25">
      <c r="A5332" s="1" t="s">
        <v>361</v>
      </c>
      <c r="B5332" s="2" t="s">
        <v>353</v>
      </c>
      <c r="C5332" s="2" t="s">
        <v>353</v>
      </c>
      <c r="D5332" s="2" t="s">
        <v>354</v>
      </c>
      <c r="E5332" s="2" t="s">
        <v>18319</v>
      </c>
      <c r="F5332" s="2">
        <v>90111503</v>
      </c>
      <c r="G5332" s="2" t="s">
        <v>330</v>
      </c>
      <c r="H5332" s="2">
        <v>1</v>
      </c>
      <c r="I5332" s="2">
        <v>12</v>
      </c>
      <c r="J5332" s="2">
        <v>10</v>
      </c>
      <c r="K5332" s="2">
        <v>1</v>
      </c>
      <c r="L5332" s="3">
        <v>79613</v>
      </c>
      <c r="M5332" s="2" t="s">
        <v>20</v>
      </c>
      <c r="N5332" s="4" t="s">
        <v>21</v>
      </c>
    </row>
    <row r="5333" spans="1:14" x14ac:dyDescent="0.25">
      <c r="A5333" s="1" t="s">
        <v>361</v>
      </c>
      <c r="B5333" s="2" t="s">
        <v>353</v>
      </c>
      <c r="C5333" s="2" t="s">
        <v>353</v>
      </c>
      <c r="D5333" s="2" t="s">
        <v>354</v>
      </c>
      <c r="E5333" s="2" t="s">
        <v>18319</v>
      </c>
      <c r="F5333" s="2">
        <v>90111503</v>
      </c>
      <c r="G5333" s="2" t="s">
        <v>330</v>
      </c>
      <c r="H5333" s="2">
        <v>1</v>
      </c>
      <c r="I5333" s="2">
        <v>12</v>
      </c>
      <c r="J5333" s="2">
        <v>10</v>
      </c>
      <c r="K5333" s="2">
        <v>1</v>
      </c>
      <c r="L5333" s="3">
        <v>39613</v>
      </c>
      <c r="M5333" s="2" t="s">
        <v>20</v>
      </c>
      <c r="N5333" s="4" t="s">
        <v>21</v>
      </c>
    </row>
    <row r="5334" spans="1:14" x14ac:dyDescent="0.25">
      <c r="A5334" s="1" t="s">
        <v>361</v>
      </c>
      <c r="B5334" s="2" t="s">
        <v>353</v>
      </c>
      <c r="C5334" s="2" t="s">
        <v>353</v>
      </c>
      <c r="D5334" s="2" t="s">
        <v>354</v>
      </c>
      <c r="E5334" s="2" t="s">
        <v>18319</v>
      </c>
      <c r="F5334" s="2">
        <v>90111503</v>
      </c>
      <c r="G5334" s="2" t="s">
        <v>330</v>
      </c>
      <c r="H5334" s="2">
        <v>1</v>
      </c>
      <c r="I5334" s="2">
        <v>12</v>
      </c>
      <c r="J5334" s="2">
        <v>10</v>
      </c>
      <c r="K5334" s="2">
        <v>1</v>
      </c>
      <c r="L5334" s="3">
        <v>59613</v>
      </c>
      <c r="M5334" s="2" t="s">
        <v>20</v>
      </c>
      <c r="N5334" s="4" t="s">
        <v>21</v>
      </c>
    </row>
    <row r="5335" spans="1:14" x14ac:dyDescent="0.25">
      <c r="A5335" s="1" t="s">
        <v>361</v>
      </c>
      <c r="B5335" s="2" t="s">
        <v>353</v>
      </c>
      <c r="C5335" s="2" t="s">
        <v>353</v>
      </c>
      <c r="D5335" s="2" t="s">
        <v>354</v>
      </c>
      <c r="E5335" s="2" t="s">
        <v>18319</v>
      </c>
      <c r="F5335" s="2">
        <v>90111503</v>
      </c>
      <c r="G5335" s="2" t="s">
        <v>330</v>
      </c>
      <c r="H5335" s="2">
        <v>1</v>
      </c>
      <c r="I5335" s="2">
        <v>12</v>
      </c>
      <c r="J5335" s="2">
        <v>10</v>
      </c>
      <c r="K5335" s="2">
        <v>1</v>
      </c>
      <c r="L5335" s="3">
        <v>74613</v>
      </c>
      <c r="M5335" s="2" t="s">
        <v>20</v>
      </c>
      <c r="N5335" s="4" t="s">
        <v>21</v>
      </c>
    </row>
    <row r="5336" spans="1:14" x14ac:dyDescent="0.25">
      <c r="A5336" s="1" t="s">
        <v>361</v>
      </c>
      <c r="B5336" s="2" t="s">
        <v>353</v>
      </c>
      <c r="C5336" s="2" t="s">
        <v>353</v>
      </c>
      <c r="D5336" s="2" t="s">
        <v>354</v>
      </c>
      <c r="E5336" s="2" t="s">
        <v>18319</v>
      </c>
      <c r="F5336" s="2">
        <v>90111503</v>
      </c>
      <c r="G5336" s="2" t="s">
        <v>330</v>
      </c>
      <c r="H5336" s="2">
        <v>1</v>
      </c>
      <c r="I5336" s="2">
        <v>12</v>
      </c>
      <c r="J5336" s="2">
        <v>10</v>
      </c>
      <c r="K5336" s="2">
        <v>1</v>
      </c>
      <c r="L5336" s="3">
        <v>74613</v>
      </c>
      <c r="M5336" s="2" t="s">
        <v>20</v>
      </c>
      <c r="N5336" s="4" t="s">
        <v>21</v>
      </c>
    </row>
    <row r="5337" spans="1:14" x14ac:dyDescent="0.25">
      <c r="A5337" s="1" t="s">
        <v>361</v>
      </c>
      <c r="B5337" s="2" t="s">
        <v>353</v>
      </c>
      <c r="C5337" s="2" t="s">
        <v>353</v>
      </c>
      <c r="D5337" s="2" t="s">
        <v>354</v>
      </c>
      <c r="E5337" s="2" t="s">
        <v>18319</v>
      </c>
      <c r="F5337" s="2">
        <v>90111503</v>
      </c>
      <c r="G5337" s="2" t="s">
        <v>330</v>
      </c>
      <c r="H5337" s="2">
        <v>1</v>
      </c>
      <c r="I5337" s="2">
        <v>12</v>
      </c>
      <c r="J5337" s="2">
        <v>10</v>
      </c>
      <c r="K5337" s="2">
        <v>1</v>
      </c>
      <c r="L5337" s="3">
        <v>79613</v>
      </c>
      <c r="M5337" s="2" t="s">
        <v>20</v>
      </c>
      <c r="N5337" s="4" t="s">
        <v>21</v>
      </c>
    </row>
    <row r="5338" spans="1:14" x14ac:dyDescent="0.25">
      <c r="A5338" s="1" t="s">
        <v>361</v>
      </c>
      <c r="B5338" s="2" t="s">
        <v>353</v>
      </c>
      <c r="C5338" s="2" t="s">
        <v>353</v>
      </c>
      <c r="D5338" s="2" t="s">
        <v>354</v>
      </c>
      <c r="E5338" s="2" t="s">
        <v>18319</v>
      </c>
      <c r="F5338" s="2">
        <v>90111503</v>
      </c>
      <c r="G5338" s="2" t="s">
        <v>330</v>
      </c>
      <c r="H5338" s="2">
        <v>1</v>
      </c>
      <c r="I5338" s="2">
        <v>12</v>
      </c>
      <c r="J5338" s="2">
        <v>10</v>
      </c>
      <c r="K5338" s="2">
        <v>1</v>
      </c>
      <c r="L5338" s="3">
        <v>169613</v>
      </c>
      <c r="M5338" s="2" t="s">
        <v>20</v>
      </c>
      <c r="N5338" s="4" t="s">
        <v>21</v>
      </c>
    </row>
    <row r="5339" spans="1:14" x14ac:dyDescent="0.25">
      <c r="A5339" s="1" t="s">
        <v>361</v>
      </c>
      <c r="B5339" s="2" t="s">
        <v>353</v>
      </c>
      <c r="C5339" s="2" t="s">
        <v>353</v>
      </c>
      <c r="D5339" s="2" t="s">
        <v>354</v>
      </c>
      <c r="E5339" s="2" t="s">
        <v>18319</v>
      </c>
      <c r="F5339" s="2">
        <v>90111503</v>
      </c>
      <c r="G5339" s="2" t="s">
        <v>330</v>
      </c>
      <c r="H5339" s="2">
        <v>1</v>
      </c>
      <c r="I5339" s="2">
        <v>12</v>
      </c>
      <c r="J5339" s="2">
        <v>10</v>
      </c>
      <c r="K5339" s="2">
        <v>1</v>
      </c>
      <c r="L5339" s="3">
        <v>74613</v>
      </c>
      <c r="M5339" s="2" t="s">
        <v>20</v>
      </c>
      <c r="N5339" s="4" t="s">
        <v>21</v>
      </c>
    </row>
    <row r="5340" spans="1:14" x14ac:dyDescent="0.25">
      <c r="A5340" s="1" t="s">
        <v>361</v>
      </c>
      <c r="B5340" s="2" t="s">
        <v>353</v>
      </c>
      <c r="C5340" s="2" t="s">
        <v>353</v>
      </c>
      <c r="D5340" s="2" t="s">
        <v>354</v>
      </c>
      <c r="E5340" s="2" t="s">
        <v>18319</v>
      </c>
      <c r="F5340" s="2">
        <v>90111503</v>
      </c>
      <c r="G5340" s="2" t="s">
        <v>330</v>
      </c>
      <c r="H5340" s="2">
        <v>1</v>
      </c>
      <c r="I5340" s="2">
        <v>12</v>
      </c>
      <c r="J5340" s="2">
        <v>10</v>
      </c>
      <c r="K5340" s="2">
        <v>1</v>
      </c>
      <c r="L5340" s="3">
        <v>94613</v>
      </c>
      <c r="M5340" s="2" t="s">
        <v>20</v>
      </c>
      <c r="N5340" s="4" t="s">
        <v>21</v>
      </c>
    </row>
    <row r="5341" spans="1:14" x14ac:dyDescent="0.25">
      <c r="A5341" s="1" t="s">
        <v>361</v>
      </c>
      <c r="B5341" s="2" t="s">
        <v>353</v>
      </c>
      <c r="C5341" s="2" t="s">
        <v>353</v>
      </c>
      <c r="D5341" s="2" t="s">
        <v>354</v>
      </c>
      <c r="E5341" s="2" t="s">
        <v>18319</v>
      </c>
      <c r="F5341" s="2">
        <v>90111503</v>
      </c>
      <c r="G5341" s="2" t="s">
        <v>330</v>
      </c>
      <c r="H5341" s="2">
        <v>1</v>
      </c>
      <c r="I5341" s="2">
        <v>12</v>
      </c>
      <c r="J5341" s="2">
        <v>10</v>
      </c>
      <c r="K5341" s="2">
        <v>1</v>
      </c>
      <c r="L5341" s="3">
        <v>16613</v>
      </c>
      <c r="M5341" s="2" t="s">
        <v>20</v>
      </c>
      <c r="N5341" s="4" t="s">
        <v>21</v>
      </c>
    </row>
    <row r="5342" spans="1:14" x14ac:dyDescent="0.25">
      <c r="A5342" s="1" t="s">
        <v>361</v>
      </c>
      <c r="B5342" s="2" t="s">
        <v>353</v>
      </c>
      <c r="C5342" s="2" t="s">
        <v>353</v>
      </c>
      <c r="D5342" s="2" t="s">
        <v>354</v>
      </c>
      <c r="E5342" s="2" t="s">
        <v>18319</v>
      </c>
      <c r="F5342" s="2">
        <v>90111503</v>
      </c>
      <c r="G5342" s="2" t="s">
        <v>330</v>
      </c>
      <c r="H5342" s="2">
        <v>1</v>
      </c>
      <c r="I5342" s="2">
        <v>12</v>
      </c>
      <c r="J5342" s="2">
        <v>10</v>
      </c>
      <c r="K5342" s="2">
        <v>1</v>
      </c>
      <c r="L5342" s="3">
        <v>74613</v>
      </c>
      <c r="M5342" s="2" t="s">
        <v>20</v>
      </c>
      <c r="N5342" s="4" t="s">
        <v>21</v>
      </c>
    </row>
    <row r="5343" spans="1:14" x14ac:dyDescent="0.25">
      <c r="A5343" s="1" t="s">
        <v>361</v>
      </c>
      <c r="B5343" s="2" t="s">
        <v>353</v>
      </c>
      <c r="C5343" s="2" t="s">
        <v>353</v>
      </c>
      <c r="D5343" s="2" t="s">
        <v>354</v>
      </c>
      <c r="E5343" s="2" t="s">
        <v>18319</v>
      </c>
      <c r="F5343" s="2">
        <v>90111503</v>
      </c>
      <c r="G5343" s="2" t="s">
        <v>330</v>
      </c>
      <c r="H5343" s="2">
        <v>1</v>
      </c>
      <c r="I5343" s="2">
        <v>12</v>
      </c>
      <c r="J5343" s="2">
        <v>10</v>
      </c>
      <c r="K5343" s="2">
        <v>1</v>
      </c>
      <c r="L5343" s="3">
        <v>79613</v>
      </c>
      <c r="M5343" s="2" t="s">
        <v>20</v>
      </c>
      <c r="N5343" s="4" t="s">
        <v>21</v>
      </c>
    </row>
    <row r="5344" spans="1:14" x14ac:dyDescent="0.25">
      <c r="A5344" s="1" t="s">
        <v>361</v>
      </c>
      <c r="B5344" s="2" t="s">
        <v>353</v>
      </c>
      <c r="C5344" s="2" t="s">
        <v>353</v>
      </c>
      <c r="D5344" s="2" t="s">
        <v>354</v>
      </c>
      <c r="E5344" s="2" t="s">
        <v>18319</v>
      </c>
      <c r="F5344" s="2">
        <v>90111503</v>
      </c>
      <c r="G5344" s="2" t="s">
        <v>330</v>
      </c>
      <c r="H5344" s="2">
        <v>1</v>
      </c>
      <c r="I5344" s="2">
        <v>12</v>
      </c>
      <c r="J5344" s="2">
        <v>10</v>
      </c>
      <c r="K5344" s="2">
        <v>1</v>
      </c>
      <c r="L5344" s="3">
        <v>129613</v>
      </c>
      <c r="M5344" s="2" t="s">
        <v>20</v>
      </c>
      <c r="N5344" s="4" t="s">
        <v>21</v>
      </c>
    </row>
    <row r="5345" spans="1:14" x14ac:dyDescent="0.25">
      <c r="A5345" s="1" t="s">
        <v>361</v>
      </c>
      <c r="B5345" s="2" t="s">
        <v>353</v>
      </c>
      <c r="C5345" s="2" t="s">
        <v>353</v>
      </c>
      <c r="D5345" s="2" t="s">
        <v>354</v>
      </c>
      <c r="E5345" s="2" t="s">
        <v>18319</v>
      </c>
      <c r="F5345" s="2">
        <v>90111503</v>
      </c>
      <c r="G5345" s="2" t="s">
        <v>330</v>
      </c>
      <c r="H5345" s="2">
        <v>1</v>
      </c>
      <c r="I5345" s="2">
        <v>12</v>
      </c>
      <c r="J5345" s="2">
        <v>10</v>
      </c>
      <c r="K5345" s="2">
        <v>1</v>
      </c>
      <c r="L5345" s="3">
        <v>16613</v>
      </c>
      <c r="M5345" s="2" t="s">
        <v>20</v>
      </c>
      <c r="N5345" s="4" t="s">
        <v>21</v>
      </c>
    </row>
    <row r="5346" spans="1:14" x14ac:dyDescent="0.25">
      <c r="A5346" s="1" t="s">
        <v>361</v>
      </c>
      <c r="B5346" s="2" t="s">
        <v>353</v>
      </c>
      <c r="C5346" s="2" t="s">
        <v>353</v>
      </c>
      <c r="D5346" s="2" t="s">
        <v>354</v>
      </c>
      <c r="E5346" s="2" t="s">
        <v>18319</v>
      </c>
      <c r="F5346" s="2">
        <v>90111503</v>
      </c>
      <c r="G5346" s="2" t="s">
        <v>330</v>
      </c>
      <c r="H5346" s="2">
        <v>1</v>
      </c>
      <c r="I5346" s="2">
        <v>12</v>
      </c>
      <c r="J5346" s="2">
        <v>10</v>
      </c>
      <c r="K5346" s="2">
        <v>1</v>
      </c>
      <c r="L5346" s="3">
        <v>129613</v>
      </c>
      <c r="M5346" s="2" t="s">
        <v>20</v>
      </c>
      <c r="N5346" s="4" t="s">
        <v>21</v>
      </c>
    </row>
    <row r="5347" spans="1:14" x14ac:dyDescent="0.25">
      <c r="A5347" s="1" t="s">
        <v>361</v>
      </c>
      <c r="B5347" s="2" t="s">
        <v>353</v>
      </c>
      <c r="C5347" s="2" t="s">
        <v>353</v>
      </c>
      <c r="D5347" s="2" t="s">
        <v>354</v>
      </c>
      <c r="E5347" s="2" t="s">
        <v>18319</v>
      </c>
      <c r="F5347" s="2">
        <v>90111503</v>
      </c>
      <c r="G5347" s="2" t="s">
        <v>330</v>
      </c>
      <c r="H5347" s="2">
        <v>1</v>
      </c>
      <c r="I5347" s="2">
        <v>12</v>
      </c>
      <c r="J5347" s="2">
        <v>10</v>
      </c>
      <c r="K5347" s="2">
        <v>1</v>
      </c>
      <c r="L5347" s="3">
        <v>14613</v>
      </c>
      <c r="M5347" s="2" t="s">
        <v>20</v>
      </c>
      <c r="N5347" s="4" t="s">
        <v>21</v>
      </c>
    </row>
    <row r="5348" spans="1:14" x14ac:dyDescent="0.25">
      <c r="A5348" s="1" t="s">
        <v>361</v>
      </c>
      <c r="B5348" s="2" t="s">
        <v>353</v>
      </c>
      <c r="C5348" s="2" t="s">
        <v>353</v>
      </c>
      <c r="D5348" s="2" t="s">
        <v>354</v>
      </c>
      <c r="E5348" s="2" t="s">
        <v>18319</v>
      </c>
      <c r="F5348" s="2">
        <v>90111503</v>
      </c>
      <c r="G5348" s="2" t="s">
        <v>330</v>
      </c>
      <c r="H5348" s="2">
        <v>1</v>
      </c>
      <c r="I5348" s="2">
        <v>12</v>
      </c>
      <c r="J5348" s="2">
        <v>10</v>
      </c>
      <c r="K5348" s="2">
        <v>1</v>
      </c>
      <c r="L5348" s="3">
        <v>89613</v>
      </c>
      <c r="M5348" s="2" t="s">
        <v>20</v>
      </c>
      <c r="N5348" s="4" t="s">
        <v>21</v>
      </c>
    </row>
    <row r="5349" spans="1:14" x14ac:dyDescent="0.25">
      <c r="A5349" s="1" t="s">
        <v>361</v>
      </c>
      <c r="B5349" s="2" t="s">
        <v>353</v>
      </c>
      <c r="C5349" s="2" t="s">
        <v>353</v>
      </c>
      <c r="D5349" s="2" t="s">
        <v>354</v>
      </c>
      <c r="E5349" s="2" t="s">
        <v>18319</v>
      </c>
      <c r="F5349" s="2">
        <v>90111503</v>
      </c>
      <c r="G5349" s="2" t="s">
        <v>330</v>
      </c>
      <c r="H5349" s="2">
        <v>1</v>
      </c>
      <c r="I5349" s="2">
        <v>12</v>
      </c>
      <c r="J5349" s="2">
        <v>10</v>
      </c>
      <c r="K5349" s="2">
        <v>1</v>
      </c>
      <c r="L5349" s="3">
        <v>64613</v>
      </c>
      <c r="M5349" s="2" t="s">
        <v>20</v>
      </c>
      <c r="N5349" s="4" t="s">
        <v>21</v>
      </c>
    </row>
    <row r="5350" spans="1:14" x14ac:dyDescent="0.25">
      <c r="A5350" s="1" t="s">
        <v>361</v>
      </c>
      <c r="B5350" s="2" t="s">
        <v>353</v>
      </c>
      <c r="C5350" s="2" t="s">
        <v>353</v>
      </c>
      <c r="D5350" s="2" t="s">
        <v>354</v>
      </c>
      <c r="E5350" s="2" t="s">
        <v>18319</v>
      </c>
      <c r="F5350" s="2">
        <v>90111503</v>
      </c>
      <c r="G5350" s="2" t="s">
        <v>330</v>
      </c>
      <c r="H5350" s="2">
        <v>1</v>
      </c>
      <c r="I5350" s="2">
        <v>12</v>
      </c>
      <c r="J5350" s="2">
        <v>10</v>
      </c>
      <c r="K5350" s="2">
        <v>1</v>
      </c>
      <c r="L5350" s="3">
        <v>169613</v>
      </c>
      <c r="M5350" s="2" t="s">
        <v>20</v>
      </c>
      <c r="N5350" s="4" t="s">
        <v>21</v>
      </c>
    </row>
    <row r="5351" spans="1:14" x14ac:dyDescent="0.25">
      <c r="A5351" s="1" t="s">
        <v>361</v>
      </c>
      <c r="B5351" s="2" t="s">
        <v>353</v>
      </c>
      <c r="C5351" s="2" t="s">
        <v>353</v>
      </c>
      <c r="D5351" s="2" t="s">
        <v>354</v>
      </c>
      <c r="E5351" s="2" t="s">
        <v>18320</v>
      </c>
      <c r="F5351" s="2">
        <v>90111503</v>
      </c>
      <c r="G5351" s="2" t="s">
        <v>330</v>
      </c>
      <c r="H5351" s="2">
        <v>1</v>
      </c>
      <c r="I5351" s="2">
        <v>12</v>
      </c>
      <c r="J5351" s="2">
        <v>10</v>
      </c>
      <c r="K5351" s="2">
        <v>1</v>
      </c>
      <c r="L5351" s="3">
        <v>89613</v>
      </c>
      <c r="M5351" s="2" t="s">
        <v>20</v>
      </c>
      <c r="N5351" s="4" t="s">
        <v>21</v>
      </c>
    </row>
    <row r="5352" spans="1:14" x14ac:dyDescent="0.25">
      <c r="A5352" s="1" t="s">
        <v>361</v>
      </c>
      <c r="B5352" s="2" t="s">
        <v>353</v>
      </c>
      <c r="C5352" s="2" t="s">
        <v>353</v>
      </c>
      <c r="D5352" s="2" t="s">
        <v>354</v>
      </c>
      <c r="E5352" s="2" t="s">
        <v>18320</v>
      </c>
      <c r="F5352" s="2">
        <v>90111503</v>
      </c>
      <c r="G5352" s="2" t="s">
        <v>330</v>
      </c>
      <c r="H5352" s="2">
        <v>1</v>
      </c>
      <c r="I5352" s="2">
        <v>12</v>
      </c>
      <c r="J5352" s="2">
        <v>10</v>
      </c>
      <c r="K5352" s="2">
        <v>1</v>
      </c>
      <c r="L5352" s="3">
        <v>79613</v>
      </c>
      <c r="M5352" s="2" t="s">
        <v>20</v>
      </c>
      <c r="N5352" s="4" t="s">
        <v>21</v>
      </c>
    </row>
    <row r="5353" spans="1:14" x14ac:dyDescent="0.25">
      <c r="A5353" s="1" t="s">
        <v>361</v>
      </c>
      <c r="B5353" s="2" t="s">
        <v>353</v>
      </c>
      <c r="C5353" s="2" t="s">
        <v>353</v>
      </c>
      <c r="D5353" s="2" t="s">
        <v>354</v>
      </c>
      <c r="E5353" s="2" t="s">
        <v>18320</v>
      </c>
      <c r="F5353" s="2">
        <v>90111503</v>
      </c>
      <c r="G5353" s="2" t="s">
        <v>330</v>
      </c>
      <c r="H5353" s="2">
        <v>1</v>
      </c>
      <c r="I5353" s="2">
        <v>12</v>
      </c>
      <c r="J5353" s="2">
        <v>10</v>
      </c>
      <c r="K5353" s="2">
        <v>1</v>
      </c>
      <c r="L5353" s="3">
        <v>159613</v>
      </c>
      <c r="M5353" s="2" t="s">
        <v>20</v>
      </c>
      <c r="N5353" s="4" t="s">
        <v>21</v>
      </c>
    </row>
    <row r="5354" spans="1:14" x14ac:dyDescent="0.25">
      <c r="A5354" s="1" t="s">
        <v>361</v>
      </c>
      <c r="B5354" s="2" t="s">
        <v>353</v>
      </c>
      <c r="C5354" s="2" t="s">
        <v>353</v>
      </c>
      <c r="D5354" s="2" t="s">
        <v>354</v>
      </c>
      <c r="E5354" s="2" t="s">
        <v>18320</v>
      </c>
      <c r="F5354" s="2">
        <v>90111503</v>
      </c>
      <c r="G5354" s="2" t="s">
        <v>330</v>
      </c>
      <c r="H5354" s="2">
        <v>1</v>
      </c>
      <c r="I5354" s="2">
        <v>12</v>
      </c>
      <c r="J5354" s="2">
        <v>10</v>
      </c>
      <c r="K5354" s="2">
        <v>1</v>
      </c>
      <c r="L5354" s="3">
        <v>64613</v>
      </c>
      <c r="M5354" s="2" t="s">
        <v>20</v>
      </c>
      <c r="N5354" s="4" t="s">
        <v>21</v>
      </c>
    </row>
    <row r="5355" spans="1:14" x14ac:dyDescent="0.25">
      <c r="A5355" s="1" t="s">
        <v>361</v>
      </c>
      <c r="B5355" s="2" t="s">
        <v>353</v>
      </c>
      <c r="C5355" s="2" t="s">
        <v>353</v>
      </c>
      <c r="D5355" s="2" t="s">
        <v>354</v>
      </c>
      <c r="E5355" s="2" t="s">
        <v>18320</v>
      </c>
      <c r="F5355" s="2">
        <v>90111503</v>
      </c>
      <c r="G5355" s="2" t="s">
        <v>330</v>
      </c>
      <c r="H5355" s="2">
        <v>1</v>
      </c>
      <c r="I5355" s="2">
        <v>12</v>
      </c>
      <c r="J5355" s="2">
        <v>10</v>
      </c>
      <c r="K5355" s="2">
        <v>1</v>
      </c>
      <c r="L5355" s="3">
        <v>59613</v>
      </c>
      <c r="M5355" s="2" t="s">
        <v>20</v>
      </c>
      <c r="N5355" s="4" t="s">
        <v>21</v>
      </c>
    </row>
    <row r="5356" spans="1:14" x14ac:dyDescent="0.25">
      <c r="A5356" s="1" t="s">
        <v>361</v>
      </c>
      <c r="B5356" s="2" t="s">
        <v>353</v>
      </c>
      <c r="C5356" s="2" t="s">
        <v>353</v>
      </c>
      <c r="D5356" s="2" t="s">
        <v>354</v>
      </c>
      <c r="E5356" s="2" t="s">
        <v>18320</v>
      </c>
      <c r="F5356" s="2">
        <v>90111503</v>
      </c>
      <c r="G5356" s="2" t="s">
        <v>330</v>
      </c>
      <c r="H5356" s="2">
        <v>1</v>
      </c>
      <c r="I5356" s="2">
        <v>12</v>
      </c>
      <c r="J5356" s="2">
        <v>10</v>
      </c>
      <c r="K5356" s="2">
        <v>1</v>
      </c>
      <c r="L5356" s="3">
        <v>49613</v>
      </c>
      <c r="M5356" s="2" t="s">
        <v>20</v>
      </c>
      <c r="N5356" s="4" t="s">
        <v>21</v>
      </c>
    </row>
    <row r="5357" spans="1:14" x14ac:dyDescent="0.25">
      <c r="A5357" s="1" t="s">
        <v>361</v>
      </c>
      <c r="B5357" s="2" t="s">
        <v>353</v>
      </c>
      <c r="C5357" s="2" t="s">
        <v>353</v>
      </c>
      <c r="D5357" s="2" t="s">
        <v>354</v>
      </c>
      <c r="E5357" s="2" t="s">
        <v>18321</v>
      </c>
      <c r="F5357" s="2">
        <v>90111503</v>
      </c>
      <c r="G5357" s="2" t="s">
        <v>330</v>
      </c>
      <c r="H5357" s="2">
        <v>1</v>
      </c>
      <c r="I5357" s="2">
        <v>12</v>
      </c>
      <c r="J5357" s="2">
        <v>10</v>
      </c>
      <c r="K5357" s="2">
        <v>1</v>
      </c>
      <c r="L5357" s="3">
        <v>103613</v>
      </c>
      <c r="M5357" s="2" t="s">
        <v>20</v>
      </c>
      <c r="N5357" s="4" t="s">
        <v>21</v>
      </c>
    </row>
    <row r="5358" spans="1:14" x14ac:dyDescent="0.25">
      <c r="A5358" s="1" t="s">
        <v>361</v>
      </c>
      <c r="B5358" s="2" t="s">
        <v>353</v>
      </c>
      <c r="C5358" s="2" t="s">
        <v>353</v>
      </c>
      <c r="D5358" s="2" t="s">
        <v>354</v>
      </c>
      <c r="E5358" s="2" t="s">
        <v>18321</v>
      </c>
      <c r="F5358" s="2">
        <v>90111503</v>
      </c>
      <c r="G5358" s="2" t="s">
        <v>330</v>
      </c>
      <c r="H5358" s="2">
        <v>1</v>
      </c>
      <c r="I5358" s="2">
        <v>12</v>
      </c>
      <c r="J5358" s="2">
        <v>10</v>
      </c>
      <c r="K5358" s="2">
        <v>1</v>
      </c>
      <c r="L5358" s="3">
        <v>129613</v>
      </c>
      <c r="M5358" s="2" t="s">
        <v>20</v>
      </c>
      <c r="N5358" s="4" t="s">
        <v>21</v>
      </c>
    </row>
    <row r="5359" spans="1:14" x14ac:dyDescent="0.25">
      <c r="A5359" s="1" t="s">
        <v>361</v>
      </c>
      <c r="B5359" s="2" t="s">
        <v>353</v>
      </c>
      <c r="C5359" s="2" t="s">
        <v>353</v>
      </c>
      <c r="D5359" s="2" t="s">
        <v>354</v>
      </c>
      <c r="E5359" s="2" t="s">
        <v>18321</v>
      </c>
      <c r="F5359" s="2">
        <v>90111503</v>
      </c>
      <c r="G5359" s="2" t="s">
        <v>330</v>
      </c>
      <c r="H5359" s="2">
        <v>1</v>
      </c>
      <c r="I5359" s="2">
        <v>12</v>
      </c>
      <c r="J5359" s="2">
        <v>10</v>
      </c>
      <c r="K5359" s="2">
        <v>1</v>
      </c>
      <c r="L5359" s="3">
        <v>99613</v>
      </c>
      <c r="M5359" s="2" t="s">
        <v>20</v>
      </c>
      <c r="N5359" s="4" t="s">
        <v>21</v>
      </c>
    </row>
    <row r="5360" spans="1:14" x14ac:dyDescent="0.25">
      <c r="A5360" s="1" t="s">
        <v>361</v>
      </c>
      <c r="B5360" s="2" t="s">
        <v>353</v>
      </c>
      <c r="C5360" s="2" t="s">
        <v>353</v>
      </c>
      <c r="D5360" s="2" t="s">
        <v>354</v>
      </c>
      <c r="E5360" s="2" t="s">
        <v>18321</v>
      </c>
      <c r="F5360" s="2">
        <v>90111503</v>
      </c>
      <c r="G5360" s="2" t="s">
        <v>330</v>
      </c>
      <c r="H5360" s="2">
        <v>1</v>
      </c>
      <c r="I5360" s="2">
        <v>12</v>
      </c>
      <c r="J5360" s="2">
        <v>10</v>
      </c>
      <c r="K5360" s="2">
        <v>1</v>
      </c>
      <c r="L5360" s="3">
        <v>79613</v>
      </c>
      <c r="M5360" s="2" t="s">
        <v>20</v>
      </c>
      <c r="N5360" s="4" t="s">
        <v>21</v>
      </c>
    </row>
    <row r="5361" spans="1:14" x14ac:dyDescent="0.25">
      <c r="A5361" s="1" t="s">
        <v>361</v>
      </c>
      <c r="B5361" s="2" t="s">
        <v>353</v>
      </c>
      <c r="C5361" s="2" t="s">
        <v>353</v>
      </c>
      <c r="D5361" s="2" t="s">
        <v>354</v>
      </c>
      <c r="E5361" s="2" t="s">
        <v>18321</v>
      </c>
      <c r="F5361" s="2">
        <v>90111503</v>
      </c>
      <c r="G5361" s="2" t="s">
        <v>330</v>
      </c>
      <c r="H5361" s="2">
        <v>1</v>
      </c>
      <c r="I5361" s="2">
        <v>12</v>
      </c>
      <c r="J5361" s="2">
        <v>10</v>
      </c>
      <c r="K5361" s="2">
        <v>1</v>
      </c>
      <c r="L5361" s="3">
        <v>79613</v>
      </c>
      <c r="M5361" s="2" t="s">
        <v>20</v>
      </c>
      <c r="N5361" s="4" t="s">
        <v>21</v>
      </c>
    </row>
    <row r="5362" spans="1:14" x14ac:dyDescent="0.25">
      <c r="A5362" s="1" t="s">
        <v>361</v>
      </c>
      <c r="B5362" s="2" t="s">
        <v>353</v>
      </c>
      <c r="C5362" s="2" t="s">
        <v>353</v>
      </c>
      <c r="D5362" s="2" t="s">
        <v>354</v>
      </c>
      <c r="E5362" s="2" t="s">
        <v>18321</v>
      </c>
      <c r="F5362" s="2">
        <v>90111503</v>
      </c>
      <c r="G5362" s="2" t="s">
        <v>330</v>
      </c>
      <c r="H5362" s="2">
        <v>1</v>
      </c>
      <c r="I5362" s="2">
        <v>12</v>
      </c>
      <c r="J5362" s="2">
        <v>10</v>
      </c>
      <c r="K5362" s="2">
        <v>1</v>
      </c>
      <c r="L5362" s="3">
        <v>79613</v>
      </c>
      <c r="M5362" s="2" t="s">
        <v>20</v>
      </c>
      <c r="N5362" s="4" t="s">
        <v>21</v>
      </c>
    </row>
    <row r="5363" spans="1:14" x14ac:dyDescent="0.25">
      <c r="A5363" s="1" t="s">
        <v>361</v>
      </c>
      <c r="B5363" s="2" t="s">
        <v>353</v>
      </c>
      <c r="C5363" s="2" t="s">
        <v>353</v>
      </c>
      <c r="D5363" s="2" t="s">
        <v>354</v>
      </c>
      <c r="E5363" s="2" t="s">
        <v>18321</v>
      </c>
      <c r="F5363" s="2">
        <v>90111503</v>
      </c>
      <c r="G5363" s="2" t="s">
        <v>330</v>
      </c>
      <c r="H5363" s="2">
        <v>1</v>
      </c>
      <c r="I5363" s="2">
        <v>12</v>
      </c>
      <c r="J5363" s="2">
        <v>10</v>
      </c>
      <c r="K5363" s="2">
        <v>1</v>
      </c>
      <c r="L5363" s="3">
        <v>79613</v>
      </c>
      <c r="M5363" s="2" t="s">
        <v>20</v>
      </c>
      <c r="N5363" s="4" t="s">
        <v>21</v>
      </c>
    </row>
    <row r="5364" spans="1:14" x14ac:dyDescent="0.25">
      <c r="A5364" s="1" t="s">
        <v>361</v>
      </c>
      <c r="B5364" s="2" t="s">
        <v>353</v>
      </c>
      <c r="C5364" s="2" t="s">
        <v>353</v>
      </c>
      <c r="D5364" s="2" t="s">
        <v>354</v>
      </c>
      <c r="E5364" s="2" t="s">
        <v>18321</v>
      </c>
      <c r="F5364" s="2">
        <v>90111503</v>
      </c>
      <c r="G5364" s="2" t="s">
        <v>330</v>
      </c>
      <c r="H5364" s="2">
        <v>1</v>
      </c>
      <c r="I5364" s="2">
        <v>12</v>
      </c>
      <c r="J5364" s="2">
        <v>10</v>
      </c>
      <c r="K5364" s="2">
        <v>1</v>
      </c>
      <c r="L5364" s="3">
        <v>117613</v>
      </c>
      <c r="M5364" s="2" t="s">
        <v>20</v>
      </c>
      <c r="N5364" s="4" t="s">
        <v>21</v>
      </c>
    </row>
    <row r="5365" spans="1:14" x14ac:dyDescent="0.25">
      <c r="A5365" s="1" t="s">
        <v>361</v>
      </c>
      <c r="B5365" s="2" t="s">
        <v>353</v>
      </c>
      <c r="C5365" s="2" t="s">
        <v>353</v>
      </c>
      <c r="D5365" s="2" t="s">
        <v>354</v>
      </c>
      <c r="E5365" s="2" t="s">
        <v>18321</v>
      </c>
      <c r="F5365" s="2">
        <v>90111503</v>
      </c>
      <c r="G5365" s="2" t="s">
        <v>330</v>
      </c>
      <c r="H5365" s="2">
        <v>1</v>
      </c>
      <c r="I5365" s="2">
        <v>12</v>
      </c>
      <c r="J5365" s="2">
        <v>10</v>
      </c>
      <c r="K5365" s="2">
        <v>1</v>
      </c>
      <c r="L5365" s="3">
        <v>79613</v>
      </c>
      <c r="M5365" s="2" t="s">
        <v>20</v>
      </c>
      <c r="N5365" s="4" t="s">
        <v>21</v>
      </c>
    </row>
    <row r="5366" spans="1:14" x14ac:dyDescent="0.25">
      <c r="A5366" s="1" t="s">
        <v>361</v>
      </c>
      <c r="B5366" s="2" t="s">
        <v>353</v>
      </c>
      <c r="C5366" s="2" t="s">
        <v>353</v>
      </c>
      <c r="D5366" s="2" t="s">
        <v>354</v>
      </c>
      <c r="E5366" s="2" t="s">
        <v>18321</v>
      </c>
      <c r="F5366" s="2">
        <v>90111503</v>
      </c>
      <c r="G5366" s="2" t="s">
        <v>330</v>
      </c>
      <c r="H5366" s="2">
        <v>1</v>
      </c>
      <c r="I5366" s="2">
        <v>12</v>
      </c>
      <c r="J5366" s="2">
        <v>10</v>
      </c>
      <c r="K5366" s="2">
        <v>1</v>
      </c>
      <c r="L5366" s="3">
        <v>79613</v>
      </c>
      <c r="M5366" s="2" t="s">
        <v>20</v>
      </c>
      <c r="N5366" s="4" t="s">
        <v>21</v>
      </c>
    </row>
    <row r="5367" spans="1:14" x14ac:dyDescent="0.25">
      <c r="A5367" s="1" t="s">
        <v>361</v>
      </c>
      <c r="B5367" s="2" t="s">
        <v>353</v>
      </c>
      <c r="C5367" s="2" t="s">
        <v>353</v>
      </c>
      <c r="D5367" s="2" t="s">
        <v>354</v>
      </c>
      <c r="E5367" s="2" t="s">
        <v>18321</v>
      </c>
      <c r="F5367" s="2">
        <v>90111503</v>
      </c>
      <c r="G5367" s="2" t="s">
        <v>330</v>
      </c>
      <c r="H5367" s="2">
        <v>1</v>
      </c>
      <c r="I5367" s="2">
        <v>12</v>
      </c>
      <c r="J5367" s="2">
        <v>10</v>
      </c>
      <c r="K5367" s="2">
        <v>1</v>
      </c>
      <c r="L5367" s="3">
        <v>44613</v>
      </c>
      <c r="M5367" s="2" t="s">
        <v>20</v>
      </c>
      <c r="N5367" s="4" t="s">
        <v>21</v>
      </c>
    </row>
    <row r="5368" spans="1:14" x14ac:dyDescent="0.25">
      <c r="A5368" s="1" t="s">
        <v>361</v>
      </c>
      <c r="B5368" s="2" t="s">
        <v>353</v>
      </c>
      <c r="C5368" s="2" t="s">
        <v>353</v>
      </c>
      <c r="D5368" s="2" t="s">
        <v>354</v>
      </c>
      <c r="E5368" s="2" t="s">
        <v>18321</v>
      </c>
      <c r="F5368" s="2">
        <v>90111503</v>
      </c>
      <c r="G5368" s="2" t="s">
        <v>330</v>
      </c>
      <c r="H5368" s="2">
        <v>1</v>
      </c>
      <c r="I5368" s="2">
        <v>12</v>
      </c>
      <c r="J5368" s="2">
        <v>10</v>
      </c>
      <c r="K5368" s="2">
        <v>1</v>
      </c>
      <c r="L5368" s="3">
        <v>34613</v>
      </c>
      <c r="M5368" s="2" t="s">
        <v>20</v>
      </c>
      <c r="N5368" s="4" t="s">
        <v>21</v>
      </c>
    </row>
    <row r="5369" spans="1:14" x14ac:dyDescent="0.25">
      <c r="A5369" s="1" t="s">
        <v>361</v>
      </c>
      <c r="B5369" s="2" t="s">
        <v>353</v>
      </c>
      <c r="C5369" s="2" t="s">
        <v>353</v>
      </c>
      <c r="D5369" s="2" t="s">
        <v>354</v>
      </c>
      <c r="E5369" s="2" t="s">
        <v>18321</v>
      </c>
      <c r="F5369" s="2">
        <v>90111503</v>
      </c>
      <c r="G5369" s="2" t="s">
        <v>330</v>
      </c>
      <c r="H5369" s="2">
        <v>1</v>
      </c>
      <c r="I5369" s="2">
        <v>12</v>
      </c>
      <c r="J5369" s="2">
        <v>10</v>
      </c>
      <c r="K5369" s="2">
        <v>1</v>
      </c>
      <c r="L5369" s="3">
        <v>49613</v>
      </c>
      <c r="M5369" s="2" t="s">
        <v>20</v>
      </c>
      <c r="N5369" s="4" t="s">
        <v>21</v>
      </c>
    </row>
    <row r="5370" spans="1:14" x14ac:dyDescent="0.25">
      <c r="A5370" s="1" t="s">
        <v>361</v>
      </c>
      <c r="B5370" s="2" t="s">
        <v>353</v>
      </c>
      <c r="C5370" s="2" t="s">
        <v>353</v>
      </c>
      <c r="D5370" s="2" t="s">
        <v>354</v>
      </c>
      <c r="E5370" s="2" t="s">
        <v>18321</v>
      </c>
      <c r="F5370" s="2">
        <v>90111503</v>
      </c>
      <c r="G5370" s="2" t="s">
        <v>330</v>
      </c>
      <c r="H5370" s="2">
        <v>1</v>
      </c>
      <c r="I5370" s="2">
        <v>12</v>
      </c>
      <c r="J5370" s="2">
        <v>10</v>
      </c>
      <c r="K5370" s="2">
        <v>1</v>
      </c>
      <c r="L5370" s="3">
        <v>159613</v>
      </c>
      <c r="M5370" s="2" t="s">
        <v>20</v>
      </c>
      <c r="N5370" s="4" t="s">
        <v>21</v>
      </c>
    </row>
    <row r="5371" spans="1:14" x14ac:dyDescent="0.25">
      <c r="A5371" s="1" t="s">
        <v>361</v>
      </c>
      <c r="B5371" s="2" t="s">
        <v>353</v>
      </c>
      <c r="C5371" s="2" t="s">
        <v>353</v>
      </c>
      <c r="D5371" s="2" t="s">
        <v>354</v>
      </c>
      <c r="E5371" s="2" t="s">
        <v>18321</v>
      </c>
      <c r="F5371" s="2">
        <v>90111503</v>
      </c>
      <c r="G5371" s="2" t="s">
        <v>330</v>
      </c>
      <c r="H5371" s="2">
        <v>1</v>
      </c>
      <c r="I5371" s="2">
        <v>12</v>
      </c>
      <c r="J5371" s="2">
        <v>10</v>
      </c>
      <c r="K5371" s="2">
        <v>1</v>
      </c>
      <c r="L5371" s="3">
        <v>159613</v>
      </c>
      <c r="M5371" s="2" t="s">
        <v>20</v>
      </c>
      <c r="N5371" s="4" t="s">
        <v>21</v>
      </c>
    </row>
    <row r="5372" spans="1:14" x14ac:dyDescent="0.25">
      <c r="A5372" s="1" t="s">
        <v>361</v>
      </c>
      <c r="B5372" s="2" t="s">
        <v>353</v>
      </c>
      <c r="C5372" s="2" t="s">
        <v>353</v>
      </c>
      <c r="D5372" s="2" t="s">
        <v>354</v>
      </c>
      <c r="E5372" s="2" t="s">
        <v>18321</v>
      </c>
      <c r="F5372" s="2">
        <v>90111503</v>
      </c>
      <c r="G5372" s="2" t="s">
        <v>330</v>
      </c>
      <c r="H5372" s="2">
        <v>1</v>
      </c>
      <c r="I5372" s="2">
        <v>12</v>
      </c>
      <c r="J5372" s="2">
        <v>10</v>
      </c>
      <c r="K5372" s="2">
        <v>1</v>
      </c>
      <c r="L5372" s="3">
        <v>159613</v>
      </c>
      <c r="M5372" s="2" t="s">
        <v>20</v>
      </c>
      <c r="N5372" s="4" t="s">
        <v>21</v>
      </c>
    </row>
    <row r="5373" spans="1:14" x14ac:dyDescent="0.25">
      <c r="A5373" s="1" t="s">
        <v>361</v>
      </c>
      <c r="B5373" s="2" t="s">
        <v>353</v>
      </c>
      <c r="C5373" s="2" t="s">
        <v>353</v>
      </c>
      <c r="D5373" s="2" t="s">
        <v>354</v>
      </c>
      <c r="E5373" s="2" t="s">
        <v>18321</v>
      </c>
      <c r="F5373" s="2">
        <v>90111503</v>
      </c>
      <c r="G5373" s="2" t="s">
        <v>330</v>
      </c>
      <c r="H5373" s="2">
        <v>1</v>
      </c>
      <c r="I5373" s="2">
        <v>12</v>
      </c>
      <c r="J5373" s="2">
        <v>10</v>
      </c>
      <c r="K5373" s="2">
        <v>1</v>
      </c>
      <c r="L5373" s="3">
        <v>169613</v>
      </c>
      <c r="M5373" s="2" t="s">
        <v>20</v>
      </c>
      <c r="N5373" s="4" t="s">
        <v>21</v>
      </c>
    </row>
    <row r="5374" spans="1:14" x14ac:dyDescent="0.25">
      <c r="A5374" s="1" t="s">
        <v>361</v>
      </c>
      <c r="B5374" s="2" t="s">
        <v>353</v>
      </c>
      <c r="C5374" s="2" t="s">
        <v>353</v>
      </c>
      <c r="D5374" s="2" t="s">
        <v>354</v>
      </c>
      <c r="E5374" s="2" t="s">
        <v>18321</v>
      </c>
      <c r="F5374" s="2">
        <v>90111503</v>
      </c>
      <c r="G5374" s="2" t="s">
        <v>330</v>
      </c>
      <c r="H5374" s="2">
        <v>1</v>
      </c>
      <c r="I5374" s="2">
        <v>12</v>
      </c>
      <c r="J5374" s="2">
        <v>10</v>
      </c>
      <c r="K5374" s="2">
        <v>1</v>
      </c>
      <c r="L5374" s="3">
        <v>169613</v>
      </c>
      <c r="M5374" s="2" t="s">
        <v>20</v>
      </c>
      <c r="N5374" s="4" t="s">
        <v>21</v>
      </c>
    </row>
    <row r="5375" spans="1:14" x14ac:dyDescent="0.25">
      <c r="A5375" s="1" t="s">
        <v>361</v>
      </c>
      <c r="B5375" s="2" t="s">
        <v>353</v>
      </c>
      <c r="C5375" s="2" t="s">
        <v>353</v>
      </c>
      <c r="D5375" s="2" t="s">
        <v>354</v>
      </c>
      <c r="E5375" s="2" t="s">
        <v>18321</v>
      </c>
      <c r="F5375" s="2">
        <v>90111503</v>
      </c>
      <c r="G5375" s="2" t="s">
        <v>330</v>
      </c>
      <c r="H5375" s="2">
        <v>1</v>
      </c>
      <c r="I5375" s="2">
        <v>12</v>
      </c>
      <c r="J5375" s="2">
        <v>10</v>
      </c>
      <c r="K5375" s="2">
        <v>1</v>
      </c>
      <c r="L5375" s="3">
        <v>16613</v>
      </c>
      <c r="M5375" s="2" t="s">
        <v>20</v>
      </c>
      <c r="N5375" s="4" t="s">
        <v>21</v>
      </c>
    </row>
    <row r="5376" spans="1:14" x14ac:dyDescent="0.25">
      <c r="A5376" s="1" t="s">
        <v>361</v>
      </c>
      <c r="B5376" s="2" t="s">
        <v>353</v>
      </c>
      <c r="C5376" s="2" t="s">
        <v>353</v>
      </c>
      <c r="D5376" s="2" t="s">
        <v>354</v>
      </c>
      <c r="E5376" s="2" t="s">
        <v>18321</v>
      </c>
      <c r="F5376" s="2">
        <v>90111503</v>
      </c>
      <c r="G5376" s="2" t="s">
        <v>330</v>
      </c>
      <c r="H5376" s="2">
        <v>1</v>
      </c>
      <c r="I5376" s="2">
        <v>12</v>
      </c>
      <c r="J5376" s="2">
        <v>10</v>
      </c>
      <c r="K5376" s="2">
        <v>1</v>
      </c>
      <c r="L5376" s="3">
        <v>16613</v>
      </c>
      <c r="M5376" s="2" t="s">
        <v>20</v>
      </c>
      <c r="N5376" s="4" t="s">
        <v>21</v>
      </c>
    </row>
    <row r="5377" spans="1:14" x14ac:dyDescent="0.25">
      <c r="A5377" s="1" t="s">
        <v>361</v>
      </c>
      <c r="B5377" s="2" t="s">
        <v>353</v>
      </c>
      <c r="C5377" s="2" t="s">
        <v>353</v>
      </c>
      <c r="D5377" s="2" t="s">
        <v>354</v>
      </c>
      <c r="E5377" s="2" t="s">
        <v>18321</v>
      </c>
      <c r="F5377" s="2">
        <v>90111503</v>
      </c>
      <c r="G5377" s="2" t="s">
        <v>330</v>
      </c>
      <c r="H5377" s="2">
        <v>1</v>
      </c>
      <c r="I5377" s="2">
        <v>12</v>
      </c>
      <c r="J5377" s="2">
        <v>10</v>
      </c>
      <c r="K5377" s="2">
        <v>1</v>
      </c>
      <c r="L5377" s="3">
        <v>16613</v>
      </c>
      <c r="M5377" s="2" t="s">
        <v>20</v>
      </c>
      <c r="N5377" s="4" t="s">
        <v>21</v>
      </c>
    </row>
    <row r="5378" spans="1:14" x14ac:dyDescent="0.25">
      <c r="A5378" s="1" t="s">
        <v>361</v>
      </c>
      <c r="B5378" s="2" t="s">
        <v>353</v>
      </c>
      <c r="C5378" s="2" t="s">
        <v>353</v>
      </c>
      <c r="D5378" s="2" t="s">
        <v>354</v>
      </c>
      <c r="E5378" s="2" t="s">
        <v>18321</v>
      </c>
      <c r="F5378" s="2">
        <v>90111503</v>
      </c>
      <c r="G5378" s="2" t="s">
        <v>330</v>
      </c>
      <c r="H5378" s="2">
        <v>1</v>
      </c>
      <c r="I5378" s="2">
        <v>12</v>
      </c>
      <c r="J5378" s="2">
        <v>10</v>
      </c>
      <c r="K5378" s="2">
        <v>1</v>
      </c>
      <c r="L5378" s="3">
        <v>16613</v>
      </c>
      <c r="M5378" s="2" t="s">
        <v>20</v>
      </c>
      <c r="N5378" s="4" t="s">
        <v>21</v>
      </c>
    </row>
    <row r="5379" spans="1:14" x14ac:dyDescent="0.25">
      <c r="A5379" s="1" t="s">
        <v>361</v>
      </c>
      <c r="B5379" s="2" t="s">
        <v>353</v>
      </c>
      <c r="C5379" s="2" t="s">
        <v>353</v>
      </c>
      <c r="D5379" s="2" t="s">
        <v>354</v>
      </c>
      <c r="E5379" s="2" t="s">
        <v>18321</v>
      </c>
      <c r="F5379" s="2">
        <v>90111503</v>
      </c>
      <c r="G5379" s="2" t="s">
        <v>330</v>
      </c>
      <c r="H5379" s="2">
        <v>1</v>
      </c>
      <c r="I5379" s="2">
        <v>12</v>
      </c>
      <c r="J5379" s="2">
        <v>10</v>
      </c>
      <c r="K5379" s="2">
        <v>1</v>
      </c>
      <c r="L5379" s="3">
        <v>34613</v>
      </c>
      <c r="M5379" s="2" t="s">
        <v>20</v>
      </c>
      <c r="N5379" s="4" t="s">
        <v>21</v>
      </c>
    </row>
    <row r="5380" spans="1:14" x14ac:dyDescent="0.25">
      <c r="A5380" s="1" t="s">
        <v>361</v>
      </c>
      <c r="B5380" s="2" t="s">
        <v>353</v>
      </c>
      <c r="C5380" s="2" t="s">
        <v>353</v>
      </c>
      <c r="D5380" s="2" t="s">
        <v>354</v>
      </c>
      <c r="E5380" s="2" t="s">
        <v>18321</v>
      </c>
      <c r="F5380" s="2">
        <v>90111503</v>
      </c>
      <c r="G5380" s="2" t="s">
        <v>330</v>
      </c>
      <c r="H5380" s="2">
        <v>1</v>
      </c>
      <c r="I5380" s="2">
        <v>12</v>
      </c>
      <c r="J5380" s="2">
        <v>10</v>
      </c>
      <c r="K5380" s="2">
        <v>1</v>
      </c>
      <c r="L5380" s="3">
        <v>79613</v>
      </c>
      <c r="M5380" s="2" t="s">
        <v>20</v>
      </c>
      <c r="N5380" s="4" t="s">
        <v>21</v>
      </c>
    </row>
    <row r="5381" spans="1:14" x14ac:dyDescent="0.25">
      <c r="A5381" s="1" t="s">
        <v>361</v>
      </c>
      <c r="B5381" s="2" t="s">
        <v>353</v>
      </c>
      <c r="C5381" s="2" t="s">
        <v>353</v>
      </c>
      <c r="D5381" s="2" t="s">
        <v>354</v>
      </c>
      <c r="E5381" s="2" t="s">
        <v>18321</v>
      </c>
      <c r="F5381" s="2">
        <v>90111503</v>
      </c>
      <c r="G5381" s="2" t="s">
        <v>330</v>
      </c>
      <c r="H5381" s="2">
        <v>1</v>
      </c>
      <c r="I5381" s="2">
        <v>12</v>
      </c>
      <c r="J5381" s="2">
        <v>10</v>
      </c>
      <c r="K5381" s="2">
        <v>1</v>
      </c>
      <c r="L5381" s="3">
        <v>59613</v>
      </c>
      <c r="M5381" s="2" t="s">
        <v>20</v>
      </c>
      <c r="N5381" s="4" t="s">
        <v>21</v>
      </c>
    </row>
    <row r="5382" spans="1:14" x14ac:dyDescent="0.25">
      <c r="A5382" s="1" t="s">
        <v>361</v>
      </c>
      <c r="B5382" s="2" t="s">
        <v>353</v>
      </c>
      <c r="C5382" s="2" t="s">
        <v>353</v>
      </c>
      <c r="D5382" s="2" t="s">
        <v>354</v>
      </c>
      <c r="E5382" s="2" t="s">
        <v>18321</v>
      </c>
      <c r="F5382" s="2">
        <v>90111503</v>
      </c>
      <c r="G5382" s="2" t="s">
        <v>330</v>
      </c>
      <c r="H5382" s="2">
        <v>1</v>
      </c>
      <c r="I5382" s="2">
        <v>12</v>
      </c>
      <c r="J5382" s="2">
        <v>10</v>
      </c>
      <c r="K5382" s="2">
        <v>1</v>
      </c>
      <c r="L5382" s="3">
        <v>59613</v>
      </c>
      <c r="M5382" s="2" t="s">
        <v>20</v>
      </c>
      <c r="N5382" s="4" t="s">
        <v>21</v>
      </c>
    </row>
    <row r="5383" spans="1:14" x14ac:dyDescent="0.25">
      <c r="A5383" s="1" t="s">
        <v>361</v>
      </c>
      <c r="B5383" s="2" t="s">
        <v>353</v>
      </c>
      <c r="C5383" s="2" t="s">
        <v>353</v>
      </c>
      <c r="D5383" s="2" t="s">
        <v>354</v>
      </c>
      <c r="E5383" s="2" t="s">
        <v>18321</v>
      </c>
      <c r="F5383" s="2">
        <v>90111503</v>
      </c>
      <c r="G5383" s="2" t="s">
        <v>330</v>
      </c>
      <c r="H5383" s="2">
        <v>1</v>
      </c>
      <c r="I5383" s="2">
        <v>12</v>
      </c>
      <c r="J5383" s="2">
        <v>10</v>
      </c>
      <c r="K5383" s="2">
        <v>1</v>
      </c>
      <c r="L5383" s="3">
        <v>159613</v>
      </c>
      <c r="M5383" s="2" t="s">
        <v>20</v>
      </c>
      <c r="N5383" s="4" t="s">
        <v>21</v>
      </c>
    </row>
    <row r="5384" spans="1:14" x14ac:dyDescent="0.25">
      <c r="A5384" s="1" t="s">
        <v>361</v>
      </c>
      <c r="B5384" s="2" t="s">
        <v>353</v>
      </c>
      <c r="C5384" s="2" t="s">
        <v>353</v>
      </c>
      <c r="D5384" s="2" t="s">
        <v>354</v>
      </c>
      <c r="E5384" s="2" t="s">
        <v>18321</v>
      </c>
      <c r="F5384" s="2">
        <v>90111503</v>
      </c>
      <c r="G5384" s="2" t="s">
        <v>330</v>
      </c>
      <c r="H5384" s="2">
        <v>1</v>
      </c>
      <c r="I5384" s="2">
        <v>12</v>
      </c>
      <c r="J5384" s="2">
        <v>10</v>
      </c>
      <c r="K5384" s="2">
        <v>1</v>
      </c>
      <c r="L5384" s="3">
        <v>103613</v>
      </c>
      <c r="M5384" s="2" t="s">
        <v>20</v>
      </c>
      <c r="N5384" s="4" t="s">
        <v>21</v>
      </c>
    </row>
    <row r="5385" spans="1:14" x14ac:dyDescent="0.25">
      <c r="A5385" s="1" t="s">
        <v>361</v>
      </c>
      <c r="B5385" s="2" t="s">
        <v>353</v>
      </c>
      <c r="C5385" s="2" t="s">
        <v>353</v>
      </c>
      <c r="D5385" s="2" t="s">
        <v>354</v>
      </c>
      <c r="E5385" s="2" t="s">
        <v>18322</v>
      </c>
      <c r="F5385" s="2">
        <v>90111503</v>
      </c>
      <c r="G5385" s="2" t="s">
        <v>330</v>
      </c>
      <c r="H5385" s="2">
        <v>1</v>
      </c>
      <c r="I5385" s="2">
        <v>12</v>
      </c>
      <c r="J5385" s="2">
        <v>10</v>
      </c>
      <c r="K5385" s="2">
        <v>1</v>
      </c>
      <c r="L5385" s="3">
        <v>104613</v>
      </c>
      <c r="M5385" s="2" t="s">
        <v>20</v>
      </c>
      <c r="N5385" s="4" t="s">
        <v>21</v>
      </c>
    </row>
    <row r="5386" spans="1:14" x14ac:dyDescent="0.25">
      <c r="A5386" s="1" t="s">
        <v>361</v>
      </c>
      <c r="B5386" s="2" t="s">
        <v>353</v>
      </c>
      <c r="C5386" s="2" t="s">
        <v>353</v>
      </c>
      <c r="D5386" s="2" t="s">
        <v>354</v>
      </c>
      <c r="E5386" s="2" t="s">
        <v>18322</v>
      </c>
      <c r="F5386" s="2">
        <v>90111503</v>
      </c>
      <c r="G5386" s="2" t="s">
        <v>330</v>
      </c>
      <c r="H5386" s="2">
        <v>1</v>
      </c>
      <c r="I5386" s="2">
        <v>12</v>
      </c>
      <c r="J5386" s="2">
        <v>10</v>
      </c>
      <c r="K5386" s="2">
        <v>1</v>
      </c>
      <c r="L5386" s="3">
        <v>29613</v>
      </c>
      <c r="M5386" s="2" t="s">
        <v>20</v>
      </c>
      <c r="N5386" s="4" t="s">
        <v>21</v>
      </c>
    </row>
    <row r="5387" spans="1:14" x14ac:dyDescent="0.25">
      <c r="A5387" s="1" t="s">
        <v>361</v>
      </c>
      <c r="B5387" s="2" t="s">
        <v>353</v>
      </c>
      <c r="C5387" s="2" t="s">
        <v>353</v>
      </c>
      <c r="D5387" s="2" t="s">
        <v>354</v>
      </c>
      <c r="E5387" s="2" t="s">
        <v>18322</v>
      </c>
      <c r="F5387" s="2">
        <v>90111503</v>
      </c>
      <c r="G5387" s="2" t="s">
        <v>330</v>
      </c>
      <c r="H5387" s="2">
        <v>1</v>
      </c>
      <c r="I5387" s="2">
        <v>12</v>
      </c>
      <c r="J5387" s="2">
        <v>10</v>
      </c>
      <c r="K5387" s="2">
        <v>1</v>
      </c>
      <c r="L5387" s="3">
        <v>59613</v>
      </c>
      <c r="M5387" s="2" t="s">
        <v>20</v>
      </c>
      <c r="N5387" s="4" t="s">
        <v>21</v>
      </c>
    </row>
    <row r="5388" spans="1:14" x14ac:dyDescent="0.25">
      <c r="A5388" s="1" t="s">
        <v>361</v>
      </c>
      <c r="B5388" s="2" t="s">
        <v>353</v>
      </c>
      <c r="C5388" s="2" t="s">
        <v>353</v>
      </c>
      <c r="D5388" s="2" t="s">
        <v>354</v>
      </c>
      <c r="E5388" s="2" t="s">
        <v>18322</v>
      </c>
      <c r="F5388" s="2">
        <v>90111503</v>
      </c>
      <c r="G5388" s="2" t="s">
        <v>330</v>
      </c>
      <c r="H5388" s="2">
        <v>1</v>
      </c>
      <c r="I5388" s="2">
        <v>12</v>
      </c>
      <c r="J5388" s="2">
        <v>10</v>
      </c>
      <c r="K5388" s="2">
        <v>1</v>
      </c>
      <c r="L5388" s="3">
        <v>129613</v>
      </c>
      <c r="M5388" s="2" t="s">
        <v>20</v>
      </c>
      <c r="N5388" s="4" t="s">
        <v>21</v>
      </c>
    </row>
    <row r="5389" spans="1:14" x14ac:dyDescent="0.25">
      <c r="A5389" s="1" t="s">
        <v>361</v>
      </c>
      <c r="B5389" s="2" t="s">
        <v>353</v>
      </c>
      <c r="C5389" s="2" t="s">
        <v>353</v>
      </c>
      <c r="D5389" s="2" t="s">
        <v>354</v>
      </c>
      <c r="E5389" s="2" t="s">
        <v>18322</v>
      </c>
      <c r="F5389" s="2">
        <v>90111503</v>
      </c>
      <c r="G5389" s="2" t="s">
        <v>330</v>
      </c>
      <c r="H5389" s="2">
        <v>1</v>
      </c>
      <c r="I5389" s="2">
        <v>12</v>
      </c>
      <c r="J5389" s="2">
        <v>10</v>
      </c>
      <c r="K5389" s="2">
        <v>1</v>
      </c>
      <c r="L5389" s="3">
        <v>149613</v>
      </c>
      <c r="M5389" s="2" t="s">
        <v>20</v>
      </c>
      <c r="N5389" s="4" t="s">
        <v>21</v>
      </c>
    </row>
    <row r="5390" spans="1:14" x14ac:dyDescent="0.25">
      <c r="A5390" s="1" t="s">
        <v>361</v>
      </c>
      <c r="B5390" s="2" t="s">
        <v>353</v>
      </c>
      <c r="C5390" s="2" t="s">
        <v>353</v>
      </c>
      <c r="D5390" s="2" t="s">
        <v>354</v>
      </c>
      <c r="E5390" s="2" t="s">
        <v>18323</v>
      </c>
      <c r="F5390" s="2">
        <v>90111503</v>
      </c>
      <c r="G5390" s="2" t="s">
        <v>330</v>
      </c>
      <c r="H5390" s="2">
        <v>1</v>
      </c>
      <c r="I5390" s="2">
        <v>12</v>
      </c>
      <c r="J5390" s="2">
        <v>10</v>
      </c>
      <c r="K5390" s="2">
        <v>1</v>
      </c>
      <c r="L5390" s="3">
        <v>139613</v>
      </c>
      <c r="M5390" s="2" t="s">
        <v>20</v>
      </c>
      <c r="N5390" s="4" t="s">
        <v>21</v>
      </c>
    </row>
    <row r="5391" spans="1:14" x14ac:dyDescent="0.25">
      <c r="A5391" s="1" t="s">
        <v>361</v>
      </c>
      <c r="B5391" s="2" t="s">
        <v>353</v>
      </c>
      <c r="C5391" s="2" t="s">
        <v>353</v>
      </c>
      <c r="D5391" s="2" t="s">
        <v>354</v>
      </c>
      <c r="E5391" s="2" t="s">
        <v>18323</v>
      </c>
      <c r="F5391" s="2">
        <v>90111503</v>
      </c>
      <c r="G5391" s="2" t="s">
        <v>330</v>
      </c>
      <c r="H5391" s="2">
        <v>1</v>
      </c>
      <c r="I5391" s="2">
        <v>12</v>
      </c>
      <c r="J5391" s="2">
        <v>10</v>
      </c>
      <c r="K5391" s="2">
        <v>1</v>
      </c>
      <c r="L5391" s="3">
        <v>59613</v>
      </c>
      <c r="M5391" s="2" t="s">
        <v>20</v>
      </c>
      <c r="N5391" s="4" t="s">
        <v>21</v>
      </c>
    </row>
    <row r="5392" spans="1:14" x14ac:dyDescent="0.25">
      <c r="A5392" s="1" t="s">
        <v>361</v>
      </c>
      <c r="B5392" s="2" t="s">
        <v>353</v>
      </c>
      <c r="C5392" s="2" t="s">
        <v>353</v>
      </c>
      <c r="D5392" s="2" t="s">
        <v>354</v>
      </c>
      <c r="E5392" s="2" t="s">
        <v>18323</v>
      </c>
      <c r="F5392" s="2">
        <v>90111503</v>
      </c>
      <c r="G5392" s="2" t="s">
        <v>330</v>
      </c>
      <c r="H5392" s="2">
        <v>1</v>
      </c>
      <c r="I5392" s="2">
        <v>12</v>
      </c>
      <c r="J5392" s="2">
        <v>10</v>
      </c>
      <c r="K5392" s="2">
        <v>1</v>
      </c>
      <c r="L5392" s="3">
        <v>89613</v>
      </c>
      <c r="M5392" s="2" t="s">
        <v>20</v>
      </c>
      <c r="N5392" s="4" t="s">
        <v>21</v>
      </c>
    </row>
    <row r="5393" spans="1:14" x14ac:dyDescent="0.25">
      <c r="A5393" s="1" t="s">
        <v>361</v>
      </c>
      <c r="B5393" s="2" t="s">
        <v>353</v>
      </c>
      <c r="C5393" s="2" t="s">
        <v>353</v>
      </c>
      <c r="D5393" s="2" t="s">
        <v>354</v>
      </c>
      <c r="E5393" s="2" t="s">
        <v>18323</v>
      </c>
      <c r="F5393" s="2">
        <v>90111503</v>
      </c>
      <c r="G5393" s="2" t="s">
        <v>330</v>
      </c>
      <c r="H5393" s="2">
        <v>1</v>
      </c>
      <c r="I5393" s="2">
        <v>12</v>
      </c>
      <c r="J5393" s="2">
        <v>10</v>
      </c>
      <c r="K5393" s="2">
        <v>1</v>
      </c>
      <c r="L5393" s="3">
        <v>49613</v>
      </c>
      <c r="M5393" s="2" t="s">
        <v>20</v>
      </c>
      <c r="N5393" s="4" t="s">
        <v>21</v>
      </c>
    </row>
    <row r="5394" spans="1:14" x14ac:dyDescent="0.25">
      <c r="A5394" s="1" t="s">
        <v>361</v>
      </c>
      <c r="B5394" s="2" t="s">
        <v>353</v>
      </c>
      <c r="C5394" s="2" t="s">
        <v>353</v>
      </c>
      <c r="D5394" s="2" t="s">
        <v>354</v>
      </c>
      <c r="E5394" s="2" t="s">
        <v>18323</v>
      </c>
      <c r="F5394" s="2">
        <v>90111503</v>
      </c>
      <c r="G5394" s="2" t="s">
        <v>330</v>
      </c>
      <c r="H5394" s="2">
        <v>1</v>
      </c>
      <c r="I5394" s="2">
        <v>12</v>
      </c>
      <c r="J5394" s="2">
        <v>10</v>
      </c>
      <c r="K5394" s="2">
        <v>1</v>
      </c>
      <c r="L5394" s="3">
        <v>79613</v>
      </c>
      <c r="M5394" s="2" t="s">
        <v>20</v>
      </c>
      <c r="N5394" s="4" t="s">
        <v>21</v>
      </c>
    </row>
    <row r="5395" spans="1:14" x14ac:dyDescent="0.25">
      <c r="A5395" s="1" t="s">
        <v>361</v>
      </c>
      <c r="B5395" s="2" t="s">
        <v>353</v>
      </c>
      <c r="C5395" s="2" t="s">
        <v>353</v>
      </c>
      <c r="D5395" s="2" t="s">
        <v>354</v>
      </c>
      <c r="E5395" s="2" t="s">
        <v>18323</v>
      </c>
      <c r="F5395" s="2">
        <v>90111503</v>
      </c>
      <c r="G5395" s="2" t="s">
        <v>330</v>
      </c>
      <c r="H5395" s="2">
        <v>1</v>
      </c>
      <c r="I5395" s="2">
        <v>12</v>
      </c>
      <c r="J5395" s="2">
        <v>10</v>
      </c>
      <c r="K5395" s="2">
        <v>1</v>
      </c>
      <c r="L5395" s="3">
        <v>99613</v>
      </c>
      <c r="M5395" s="2" t="s">
        <v>20</v>
      </c>
      <c r="N5395" s="4" t="s">
        <v>21</v>
      </c>
    </row>
    <row r="5396" spans="1:14" x14ac:dyDescent="0.25">
      <c r="A5396" s="1" t="s">
        <v>361</v>
      </c>
      <c r="B5396" s="2" t="s">
        <v>353</v>
      </c>
      <c r="C5396" s="2" t="s">
        <v>353</v>
      </c>
      <c r="D5396" s="2" t="s">
        <v>354</v>
      </c>
      <c r="E5396" s="2" t="s">
        <v>18323</v>
      </c>
      <c r="F5396" s="2">
        <v>90111503</v>
      </c>
      <c r="G5396" s="2" t="s">
        <v>330</v>
      </c>
      <c r="H5396" s="2">
        <v>1</v>
      </c>
      <c r="I5396" s="2">
        <v>12</v>
      </c>
      <c r="J5396" s="2">
        <v>10</v>
      </c>
      <c r="K5396" s="2">
        <v>1</v>
      </c>
      <c r="L5396" s="3">
        <v>79613</v>
      </c>
      <c r="M5396" s="2" t="s">
        <v>20</v>
      </c>
      <c r="N5396" s="4" t="s">
        <v>21</v>
      </c>
    </row>
    <row r="5397" spans="1:14" x14ac:dyDescent="0.25">
      <c r="A5397" s="1" t="s">
        <v>361</v>
      </c>
      <c r="B5397" s="2" t="s">
        <v>353</v>
      </c>
      <c r="C5397" s="2" t="s">
        <v>353</v>
      </c>
      <c r="D5397" s="2" t="s">
        <v>354</v>
      </c>
      <c r="E5397" s="2" t="s">
        <v>18323</v>
      </c>
      <c r="F5397" s="2">
        <v>90111503</v>
      </c>
      <c r="G5397" s="2" t="s">
        <v>330</v>
      </c>
      <c r="H5397" s="2">
        <v>1</v>
      </c>
      <c r="I5397" s="2">
        <v>12</v>
      </c>
      <c r="J5397" s="2">
        <v>10</v>
      </c>
      <c r="K5397" s="2">
        <v>1</v>
      </c>
      <c r="L5397" s="3">
        <v>59613</v>
      </c>
      <c r="M5397" s="2" t="s">
        <v>20</v>
      </c>
      <c r="N5397" s="4" t="s">
        <v>21</v>
      </c>
    </row>
    <row r="5398" spans="1:14" x14ac:dyDescent="0.25">
      <c r="A5398" s="1" t="s">
        <v>361</v>
      </c>
      <c r="B5398" s="2" t="s">
        <v>353</v>
      </c>
      <c r="C5398" s="2" t="s">
        <v>353</v>
      </c>
      <c r="D5398" s="2" t="s">
        <v>354</v>
      </c>
      <c r="E5398" s="2" t="s">
        <v>18323</v>
      </c>
      <c r="F5398" s="2">
        <v>90111503</v>
      </c>
      <c r="G5398" s="2" t="s">
        <v>330</v>
      </c>
      <c r="H5398" s="2">
        <v>1</v>
      </c>
      <c r="I5398" s="2">
        <v>12</v>
      </c>
      <c r="J5398" s="2">
        <v>10</v>
      </c>
      <c r="K5398" s="2">
        <v>1</v>
      </c>
      <c r="L5398" s="3">
        <v>49613</v>
      </c>
      <c r="M5398" s="2" t="s">
        <v>20</v>
      </c>
      <c r="N5398" s="4" t="s">
        <v>21</v>
      </c>
    </row>
    <row r="5399" spans="1:14" x14ac:dyDescent="0.25">
      <c r="A5399" s="1" t="s">
        <v>361</v>
      </c>
      <c r="B5399" s="2" t="s">
        <v>353</v>
      </c>
      <c r="C5399" s="2" t="s">
        <v>353</v>
      </c>
      <c r="D5399" s="2" t="s">
        <v>354</v>
      </c>
      <c r="E5399" s="2" t="s">
        <v>18323</v>
      </c>
      <c r="F5399" s="2">
        <v>90111503</v>
      </c>
      <c r="G5399" s="2" t="s">
        <v>330</v>
      </c>
      <c r="H5399" s="2">
        <v>1</v>
      </c>
      <c r="I5399" s="2">
        <v>12</v>
      </c>
      <c r="J5399" s="2">
        <v>10</v>
      </c>
      <c r="K5399" s="2">
        <v>1</v>
      </c>
      <c r="L5399" s="3">
        <v>79613</v>
      </c>
      <c r="M5399" s="2" t="s">
        <v>20</v>
      </c>
      <c r="N5399" s="4" t="s">
        <v>21</v>
      </c>
    </row>
    <row r="5400" spans="1:14" x14ac:dyDescent="0.25">
      <c r="A5400" s="1" t="s">
        <v>361</v>
      </c>
      <c r="B5400" s="2" t="s">
        <v>353</v>
      </c>
      <c r="C5400" s="2" t="s">
        <v>353</v>
      </c>
      <c r="D5400" s="2" t="s">
        <v>354</v>
      </c>
      <c r="E5400" s="2" t="s">
        <v>18323</v>
      </c>
      <c r="F5400" s="2">
        <v>90111503</v>
      </c>
      <c r="G5400" s="2" t="s">
        <v>330</v>
      </c>
      <c r="H5400" s="2">
        <v>1</v>
      </c>
      <c r="I5400" s="2">
        <v>12</v>
      </c>
      <c r="J5400" s="2">
        <v>10</v>
      </c>
      <c r="K5400" s="2">
        <v>1</v>
      </c>
      <c r="L5400" s="3">
        <v>139613</v>
      </c>
      <c r="M5400" s="2" t="s">
        <v>20</v>
      </c>
      <c r="N5400" s="4" t="s">
        <v>21</v>
      </c>
    </row>
    <row r="5401" spans="1:14" x14ac:dyDescent="0.25">
      <c r="A5401" s="1" t="s">
        <v>361</v>
      </c>
      <c r="B5401" s="2" t="s">
        <v>353</v>
      </c>
      <c r="C5401" s="2" t="s">
        <v>353</v>
      </c>
      <c r="D5401" s="2" t="s">
        <v>354</v>
      </c>
      <c r="E5401" s="2" t="s">
        <v>18323</v>
      </c>
      <c r="F5401" s="2">
        <v>90111503</v>
      </c>
      <c r="G5401" s="2" t="s">
        <v>330</v>
      </c>
      <c r="H5401" s="2">
        <v>1</v>
      </c>
      <c r="I5401" s="2">
        <v>12</v>
      </c>
      <c r="J5401" s="2">
        <v>10</v>
      </c>
      <c r="K5401" s="2">
        <v>1</v>
      </c>
      <c r="L5401" s="3">
        <v>89613</v>
      </c>
      <c r="M5401" s="2" t="s">
        <v>20</v>
      </c>
      <c r="N5401" s="4" t="s">
        <v>21</v>
      </c>
    </row>
    <row r="5402" spans="1:14" x14ac:dyDescent="0.25">
      <c r="A5402" s="1" t="s">
        <v>361</v>
      </c>
      <c r="B5402" s="2" t="s">
        <v>353</v>
      </c>
      <c r="C5402" s="2" t="s">
        <v>353</v>
      </c>
      <c r="D5402" s="2" t="s">
        <v>354</v>
      </c>
      <c r="E5402" s="2" t="s">
        <v>18323</v>
      </c>
      <c r="F5402" s="2">
        <v>90111503</v>
      </c>
      <c r="G5402" s="2" t="s">
        <v>330</v>
      </c>
      <c r="H5402" s="2">
        <v>1</v>
      </c>
      <c r="I5402" s="2">
        <v>12</v>
      </c>
      <c r="J5402" s="2">
        <v>10</v>
      </c>
      <c r="K5402" s="2">
        <v>1</v>
      </c>
      <c r="L5402" s="3">
        <v>139613</v>
      </c>
      <c r="M5402" s="2" t="s">
        <v>20</v>
      </c>
      <c r="N5402" s="4" t="s">
        <v>21</v>
      </c>
    </row>
    <row r="5403" spans="1:14" x14ac:dyDescent="0.25">
      <c r="A5403" s="1" t="s">
        <v>361</v>
      </c>
      <c r="B5403" s="2" t="s">
        <v>353</v>
      </c>
      <c r="C5403" s="2" t="s">
        <v>353</v>
      </c>
      <c r="D5403" s="2" t="s">
        <v>354</v>
      </c>
      <c r="E5403" s="2" t="s">
        <v>18323</v>
      </c>
      <c r="F5403" s="2">
        <v>90111503</v>
      </c>
      <c r="G5403" s="2" t="s">
        <v>330</v>
      </c>
      <c r="H5403" s="2">
        <v>1</v>
      </c>
      <c r="I5403" s="2">
        <v>12</v>
      </c>
      <c r="J5403" s="2">
        <v>10</v>
      </c>
      <c r="K5403" s="2">
        <v>1</v>
      </c>
      <c r="L5403" s="3">
        <v>79613</v>
      </c>
      <c r="M5403" s="2" t="s">
        <v>20</v>
      </c>
      <c r="N5403" s="4" t="s">
        <v>21</v>
      </c>
    </row>
    <row r="5404" spans="1:14" x14ac:dyDescent="0.25">
      <c r="A5404" s="1" t="s">
        <v>361</v>
      </c>
      <c r="B5404" s="2" t="s">
        <v>353</v>
      </c>
      <c r="C5404" s="2" t="s">
        <v>353</v>
      </c>
      <c r="D5404" s="2" t="s">
        <v>354</v>
      </c>
      <c r="E5404" s="2" t="s">
        <v>18323</v>
      </c>
      <c r="F5404" s="2">
        <v>90111503</v>
      </c>
      <c r="G5404" s="2" t="s">
        <v>330</v>
      </c>
      <c r="H5404" s="2">
        <v>1</v>
      </c>
      <c r="I5404" s="2">
        <v>12</v>
      </c>
      <c r="J5404" s="2">
        <v>10</v>
      </c>
      <c r="K5404" s="2">
        <v>1</v>
      </c>
      <c r="L5404" s="3">
        <v>139613</v>
      </c>
      <c r="M5404" s="2" t="s">
        <v>20</v>
      </c>
      <c r="N5404" s="4" t="s">
        <v>21</v>
      </c>
    </row>
    <row r="5405" spans="1:14" x14ac:dyDescent="0.25">
      <c r="A5405" s="1" t="s">
        <v>361</v>
      </c>
      <c r="B5405" s="2" t="s">
        <v>353</v>
      </c>
      <c r="C5405" s="2" t="s">
        <v>353</v>
      </c>
      <c r="D5405" s="2" t="s">
        <v>354</v>
      </c>
      <c r="E5405" s="2" t="s">
        <v>18323</v>
      </c>
      <c r="F5405" s="2">
        <v>90111503</v>
      </c>
      <c r="G5405" s="2" t="s">
        <v>330</v>
      </c>
      <c r="H5405" s="2">
        <v>1</v>
      </c>
      <c r="I5405" s="2">
        <v>12</v>
      </c>
      <c r="J5405" s="2">
        <v>10</v>
      </c>
      <c r="K5405" s="2">
        <v>1</v>
      </c>
      <c r="L5405" s="3">
        <v>79613</v>
      </c>
      <c r="M5405" s="2" t="s">
        <v>20</v>
      </c>
      <c r="N5405" s="4" t="s">
        <v>21</v>
      </c>
    </row>
    <row r="5406" spans="1:14" x14ac:dyDescent="0.25">
      <c r="A5406" s="1" t="s">
        <v>361</v>
      </c>
      <c r="B5406" s="2" t="s">
        <v>353</v>
      </c>
      <c r="C5406" s="2" t="s">
        <v>353</v>
      </c>
      <c r="D5406" s="2" t="s">
        <v>354</v>
      </c>
      <c r="E5406" s="2" t="s">
        <v>18323</v>
      </c>
      <c r="F5406" s="2">
        <v>90111503</v>
      </c>
      <c r="G5406" s="2" t="s">
        <v>330</v>
      </c>
      <c r="H5406" s="2">
        <v>1</v>
      </c>
      <c r="I5406" s="2">
        <v>12</v>
      </c>
      <c r="J5406" s="2">
        <v>10</v>
      </c>
      <c r="K5406" s="2">
        <v>1</v>
      </c>
      <c r="L5406" s="3">
        <v>94613</v>
      </c>
      <c r="M5406" s="2" t="s">
        <v>20</v>
      </c>
      <c r="N5406" s="4" t="s">
        <v>21</v>
      </c>
    </row>
    <row r="5407" spans="1:14" x14ac:dyDescent="0.25">
      <c r="A5407" s="1" t="s">
        <v>361</v>
      </c>
      <c r="B5407" s="2" t="s">
        <v>353</v>
      </c>
      <c r="C5407" s="2" t="s">
        <v>353</v>
      </c>
      <c r="D5407" s="2" t="s">
        <v>354</v>
      </c>
      <c r="E5407" s="2" t="s">
        <v>18323</v>
      </c>
      <c r="F5407" s="2">
        <v>90111503</v>
      </c>
      <c r="G5407" s="2" t="s">
        <v>330</v>
      </c>
      <c r="H5407" s="2">
        <v>1</v>
      </c>
      <c r="I5407" s="2">
        <v>12</v>
      </c>
      <c r="J5407" s="2">
        <v>10</v>
      </c>
      <c r="K5407" s="2">
        <v>1</v>
      </c>
      <c r="L5407" s="3">
        <v>99613</v>
      </c>
      <c r="M5407" s="2" t="s">
        <v>20</v>
      </c>
      <c r="N5407" s="4" t="s">
        <v>21</v>
      </c>
    </row>
    <row r="5408" spans="1:14" x14ac:dyDescent="0.25">
      <c r="A5408" s="1" t="s">
        <v>361</v>
      </c>
      <c r="B5408" s="2" t="s">
        <v>353</v>
      </c>
      <c r="C5408" s="2" t="s">
        <v>353</v>
      </c>
      <c r="D5408" s="2" t="s">
        <v>354</v>
      </c>
      <c r="E5408" s="2" t="s">
        <v>18323</v>
      </c>
      <c r="F5408" s="2">
        <v>90111503</v>
      </c>
      <c r="G5408" s="2" t="s">
        <v>330</v>
      </c>
      <c r="H5408" s="2">
        <v>1</v>
      </c>
      <c r="I5408" s="2">
        <v>12</v>
      </c>
      <c r="J5408" s="2">
        <v>10</v>
      </c>
      <c r="K5408" s="2">
        <v>1</v>
      </c>
      <c r="L5408" s="3">
        <v>69613</v>
      </c>
      <c r="M5408" s="2" t="s">
        <v>20</v>
      </c>
      <c r="N5408" s="4" t="s">
        <v>21</v>
      </c>
    </row>
    <row r="5409" spans="1:14" x14ac:dyDescent="0.25">
      <c r="A5409" s="1" t="s">
        <v>361</v>
      </c>
      <c r="B5409" s="2" t="s">
        <v>353</v>
      </c>
      <c r="C5409" s="2" t="s">
        <v>353</v>
      </c>
      <c r="D5409" s="2" t="s">
        <v>354</v>
      </c>
      <c r="E5409" s="2" t="s">
        <v>18323</v>
      </c>
      <c r="F5409" s="2">
        <v>90111503</v>
      </c>
      <c r="G5409" s="2" t="s">
        <v>330</v>
      </c>
      <c r="H5409" s="2">
        <v>1</v>
      </c>
      <c r="I5409" s="2">
        <v>12</v>
      </c>
      <c r="J5409" s="2">
        <v>10</v>
      </c>
      <c r="K5409" s="2">
        <v>1</v>
      </c>
      <c r="L5409" s="3">
        <v>139613</v>
      </c>
      <c r="M5409" s="2" t="s">
        <v>20</v>
      </c>
      <c r="N5409" s="4" t="s">
        <v>21</v>
      </c>
    </row>
    <row r="5410" spans="1:14" x14ac:dyDescent="0.25">
      <c r="A5410" s="1" t="s">
        <v>361</v>
      </c>
      <c r="B5410" s="2" t="s">
        <v>353</v>
      </c>
      <c r="C5410" s="2" t="s">
        <v>353</v>
      </c>
      <c r="D5410" s="2" t="s">
        <v>354</v>
      </c>
      <c r="E5410" s="2" t="s">
        <v>18323</v>
      </c>
      <c r="F5410" s="2">
        <v>90111503</v>
      </c>
      <c r="G5410" s="2" t="s">
        <v>330</v>
      </c>
      <c r="H5410" s="2">
        <v>1</v>
      </c>
      <c r="I5410" s="2">
        <v>12</v>
      </c>
      <c r="J5410" s="2">
        <v>10</v>
      </c>
      <c r="K5410" s="2">
        <v>1</v>
      </c>
      <c r="L5410" s="3">
        <v>129613</v>
      </c>
      <c r="M5410" s="2" t="s">
        <v>20</v>
      </c>
      <c r="N5410" s="4" t="s">
        <v>21</v>
      </c>
    </row>
    <row r="5411" spans="1:14" x14ac:dyDescent="0.25">
      <c r="A5411" s="1" t="s">
        <v>361</v>
      </c>
      <c r="B5411" s="2" t="s">
        <v>353</v>
      </c>
      <c r="C5411" s="2" t="s">
        <v>353</v>
      </c>
      <c r="D5411" s="2" t="s">
        <v>354</v>
      </c>
      <c r="E5411" s="2" t="s">
        <v>18323</v>
      </c>
      <c r="F5411" s="2">
        <v>90111503</v>
      </c>
      <c r="G5411" s="2" t="s">
        <v>330</v>
      </c>
      <c r="H5411" s="2">
        <v>1</v>
      </c>
      <c r="I5411" s="2">
        <v>12</v>
      </c>
      <c r="J5411" s="2">
        <v>10</v>
      </c>
      <c r="K5411" s="2">
        <v>1</v>
      </c>
      <c r="L5411" s="3">
        <v>89613</v>
      </c>
      <c r="M5411" s="2" t="s">
        <v>20</v>
      </c>
      <c r="N5411" s="4" t="s">
        <v>21</v>
      </c>
    </row>
    <row r="5412" spans="1:14" x14ac:dyDescent="0.25">
      <c r="A5412" s="1" t="s">
        <v>361</v>
      </c>
      <c r="B5412" s="2" t="s">
        <v>353</v>
      </c>
      <c r="C5412" s="2" t="s">
        <v>353</v>
      </c>
      <c r="D5412" s="2" t="s">
        <v>354</v>
      </c>
      <c r="E5412" s="2" t="s">
        <v>18323</v>
      </c>
      <c r="F5412" s="2">
        <v>90111503</v>
      </c>
      <c r="G5412" s="2" t="s">
        <v>330</v>
      </c>
      <c r="H5412" s="2">
        <v>1</v>
      </c>
      <c r="I5412" s="2">
        <v>12</v>
      </c>
      <c r="J5412" s="2">
        <v>10</v>
      </c>
      <c r="K5412" s="2">
        <v>1</v>
      </c>
      <c r="L5412" s="3">
        <v>104613</v>
      </c>
      <c r="M5412" s="2" t="s">
        <v>20</v>
      </c>
      <c r="N5412" s="4" t="s">
        <v>21</v>
      </c>
    </row>
    <row r="5413" spans="1:14" x14ac:dyDescent="0.25">
      <c r="A5413" s="1" t="s">
        <v>361</v>
      </c>
      <c r="B5413" s="2" t="s">
        <v>353</v>
      </c>
      <c r="C5413" s="2" t="s">
        <v>353</v>
      </c>
      <c r="D5413" s="2" t="s">
        <v>354</v>
      </c>
      <c r="E5413" s="2" t="s">
        <v>18323</v>
      </c>
      <c r="F5413" s="2">
        <v>90111503</v>
      </c>
      <c r="G5413" s="2" t="s">
        <v>330</v>
      </c>
      <c r="H5413" s="2">
        <v>1</v>
      </c>
      <c r="I5413" s="2">
        <v>12</v>
      </c>
      <c r="J5413" s="2">
        <v>10</v>
      </c>
      <c r="K5413" s="2">
        <v>1</v>
      </c>
      <c r="L5413" s="3">
        <v>104613</v>
      </c>
      <c r="M5413" s="2" t="s">
        <v>20</v>
      </c>
      <c r="N5413" s="4" t="s">
        <v>21</v>
      </c>
    </row>
    <row r="5414" spans="1:14" x14ac:dyDescent="0.25">
      <c r="A5414" s="1" t="s">
        <v>361</v>
      </c>
      <c r="B5414" s="2" t="s">
        <v>353</v>
      </c>
      <c r="C5414" s="2" t="s">
        <v>353</v>
      </c>
      <c r="D5414" s="2" t="s">
        <v>354</v>
      </c>
      <c r="E5414" s="2" t="s">
        <v>18323</v>
      </c>
      <c r="F5414" s="2">
        <v>90111503</v>
      </c>
      <c r="G5414" s="2" t="s">
        <v>330</v>
      </c>
      <c r="H5414" s="2">
        <v>1</v>
      </c>
      <c r="I5414" s="2">
        <v>12</v>
      </c>
      <c r="J5414" s="2">
        <v>10</v>
      </c>
      <c r="K5414" s="2">
        <v>1</v>
      </c>
      <c r="L5414" s="3">
        <v>104613</v>
      </c>
      <c r="M5414" s="2" t="s">
        <v>20</v>
      </c>
      <c r="N5414" s="4" t="s">
        <v>21</v>
      </c>
    </row>
    <row r="5415" spans="1:14" x14ac:dyDescent="0.25">
      <c r="A5415" s="1" t="s">
        <v>361</v>
      </c>
      <c r="B5415" s="2" t="s">
        <v>353</v>
      </c>
      <c r="C5415" s="2" t="s">
        <v>353</v>
      </c>
      <c r="D5415" s="2" t="s">
        <v>354</v>
      </c>
      <c r="E5415" s="2" t="s">
        <v>18323</v>
      </c>
      <c r="F5415" s="2">
        <v>90111503</v>
      </c>
      <c r="G5415" s="2" t="s">
        <v>330</v>
      </c>
      <c r="H5415" s="2">
        <v>1</v>
      </c>
      <c r="I5415" s="2">
        <v>12</v>
      </c>
      <c r="J5415" s="2">
        <v>10</v>
      </c>
      <c r="K5415" s="2">
        <v>1</v>
      </c>
      <c r="L5415" s="3">
        <v>49613</v>
      </c>
      <c r="M5415" s="2" t="s">
        <v>20</v>
      </c>
      <c r="N5415" s="4" t="s">
        <v>21</v>
      </c>
    </row>
    <row r="5416" spans="1:14" x14ac:dyDescent="0.25">
      <c r="A5416" s="1" t="s">
        <v>361</v>
      </c>
      <c r="B5416" s="2" t="s">
        <v>353</v>
      </c>
      <c r="C5416" s="2" t="s">
        <v>353</v>
      </c>
      <c r="D5416" s="2" t="s">
        <v>354</v>
      </c>
      <c r="E5416" s="2" t="s">
        <v>18323</v>
      </c>
      <c r="F5416" s="2">
        <v>90111503</v>
      </c>
      <c r="G5416" s="2" t="s">
        <v>330</v>
      </c>
      <c r="H5416" s="2">
        <v>1</v>
      </c>
      <c r="I5416" s="2">
        <v>12</v>
      </c>
      <c r="J5416" s="2">
        <v>10</v>
      </c>
      <c r="K5416" s="2">
        <v>1</v>
      </c>
      <c r="L5416" s="3">
        <v>119613</v>
      </c>
      <c r="M5416" s="2" t="s">
        <v>20</v>
      </c>
      <c r="N5416" s="4" t="s">
        <v>21</v>
      </c>
    </row>
    <row r="5417" spans="1:14" x14ac:dyDescent="0.25">
      <c r="A5417" s="1" t="s">
        <v>361</v>
      </c>
      <c r="B5417" s="2" t="s">
        <v>353</v>
      </c>
      <c r="C5417" s="2" t="s">
        <v>353</v>
      </c>
      <c r="D5417" s="2" t="s">
        <v>354</v>
      </c>
      <c r="E5417" s="2" t="s">
        <v>4448</v>
      </c>
      <c r="F5417" s="2">
        <v>90111503</v>
      </c>
      <c r="G5417" s="2" t="s">
        <v>330</v>
      </c>
      <c r="H5417" s="2">
        <v>1</v>
      </c>
      <c r="I5417" s="2">
        <v>12</v>
      </c>
      <c r="J5417" s="2">
        <v>10</v>
      </c>
      <c r="K5417" s="2">
        <v>1</v>
      </c>
      <c r="L5417" s="3">
        <v>59613</v>
      </c>
      <c r="M5417" s="2" t="s">
        <v>20</v>
      </c>
      <c r="N5417" s="4" t="s">
        <v>21</v>
      </c>
    </row>
    <row r="5418" spans="1:14" x14ac:dyDescent="0.25">
      <c r="A5418" s="1" t="s">
        <v>361</v>
      </c>
      <c r="B5418" s="2" t="s">
        <v>353</v>
      </c>
      <c r="C5418" s="2" t="s">
        <v>353</v>
      </c>
      <c r="D5418" s="2" t="s">
        <v>354</v>
      </c>
      <c r="E5418" s="2" t="s">
        <v>4449</v>
      </c>
      <c r="F5418" s="2">
        <v>90111503</v>
      </c>
      <c r="G5418" s="2" t="s">
        <v>330</v>
      </c>
      <c r="H5418" s="2">
        <v>4</v>
      </c>
      <c r="I5418" s="2">
        <v>12</v>
      </c>
      <c r="J5418" s="2">
        <v>10</v>
      </c>
      <c r="K5418" s="2">
        <v>1</v>
      </c>
      <c r="L5418" s="3">
        <v>1420000</v>
      </c>
      <c r="M5418" s="2" t="s">
        <v>20</v>
      </c>
      <c r="N5418" s="4" t="s">
        <v>21</v>
      </c>
    </row>
    <row r="5419" spans="1:14" x14ac:dyDescent="0.25">
      <c r="A5419" s="1" t="s">
        <v>361</v>
      </c>
      <c r="B5419" s="2" t="s">
        <v>353</v>
      </c>
      <c r="C5419" s="2" t="s">
        <v>353</v>
      </c>
      <c r="D5419" s="2" t="s">
        <v>354</v>
      </c>
      <c r="E5419" s="2" t="s">
        <v>4450</v>
      </c>
      <c r="F5419" s="2">
        <v>90111503</v>
      </c>
      <c r="G5419" s="2" t="s">
        <v>330</v>
      </c>
      <c r="H5419" s="2">
        <v>4</v>
      </c>
      <c r="I5419" s="2">
        <v>12</v>
      </c>
      <c r="J5419" s="2">
        <v>10</v>
      </c>
      <c r="K5419" s="2">
        <v>1</v>
      </c>
      <c r="L5419" s="3">
        <v>76000</v>
      </c>
      <c r="M5419" s="2" t="s">
        <v>20</v>
      </c>
      <c r="N5419" s="4" t="s">
        <v>21</v>
      </c>
    </row>
    <row r="5420" spans="1:14" x14ac:dyDescent="0.25">
      <c r="A5420" s="1" t="s">
        <v>361</v>
      </c>
      <c r="B5420" s="2" t="s">
        <v>353</v>
      </c>
      <c r="C5420" s="2" t="s">
        <v>353</v>
      </c>
      <c r="D5420" s="2" t="s">
        <v>354</v>
      </c>
      <c r="E5420" s="2" t="s">
        <v>4451</v>
      </c>
      <c r="F5420" s="2">
        <v>90111503</v>
      </c>
      <c r="G5420" s="2" t="s">
        <v>330</v>
      </c>
      <c r="H5420" s="2">
        <v>4</v>
      </c>
      <c r="I5420" s="2">
        <v>12</v>
      </c>
      <c r="J5420" s="2">
        <v>10</v>
      </c>
      <c r="K5420" s="2">
        <v>1</v>
      </c>
      <c r="L5420" s="3">
        <v>76000</v>
      </c>
      <c r="M5420" s="2" t="s">
        <v>20</v>
      </c>
      <c r="N5420" s="4" t="s">
        <v>21</v>
      </c>
    </row>
    <row r="5421" spans="1:14" x14ac:dyDescent="0.25">
      <c r="A5421" s="1" t="s">
        <v>361</v>
      </c>
      <c r="B5421" s="2" t="s">
        <v>353</v>
      </c>
      <c r="C5421" s="2" t="s">
        <v>353</v>
      </c>
      <c r="D5421" s="2" t="s">
        <v>354</v>
      </c>
      <c r="E5421" s="2" t="s">
        <v>4451</v>
      </c>
      <c r="F5421" s="2">
        <v>90111503</v>
      </c>
      <c r="G5421" s="2" t="s">
        <v>330</v>
      </c>
      <c r="H5421" s="2">
        <v>4</v>
      </c>
      <c r="I5421" s="2">
        <v>12</v>
      </c>
      <c r="J5421" s="2">
        <v>10</v>
      </c>
      <c r="K5421" s="2">
        <v>1</v>
      </c>
      <c r="L5421" s="3">
        <v>76000</v>
      </c>
      <c r="M5421" s="2" t="s">
        <v>20</v>
      </c>
      <c r="N5421" s="4" t="s">
        <v>21</v>
      </c>
    </row>
    <row r="5422" spans="1:14" x14ac:dyDescent="0.25">
      <c r="A5422" s="1" t="s">
        <v>361</v>
      </c>
      <c r="B5422" s="2" t="s">
        <v>353</v>
      </c>
      <c r="C5422" s="2" t="s">
        <v>353</v>
      </c>
      <c r="D5422" s="2" t="s">
        <v>354</v>
      </c>
      <c r="E5422" s="2" t="s">
        <v>4451</v>
      </c>
      <c r="F5422" s="2">
        <v>90111503</v>
      </c>
      <c r="G5422" s="2" t="s">
        <v>330</v>
      </c>
      <c r="H5422" s="2">
        <v>4</v>
      </c>
      <c r="I5422" s="2">
        <v>12</v>
      </c>
      <c r="J5422" s="2">
        <v>10</v>
      </c>
      <c r="K5422" s="2">
        <v>1</v>
      </c>
      <c r="L5422" s="3">
        <v>76000</v>
      </c>
      <c r="M5422" s="2" t="s">
        <v>20</v>
      </c>
      <c r="N5422" s="4" t="s">
        <v>21</v>
      </c>
    </row>
    <row r="5423" spans="1:14" x14ac:dyDescent="0.25">
      <c r="A5423" s="1" t="s">
        <v>361</v>
      </c>
      <c r="B5423" s="2" t="s">
        <v>353</v>
      </c>
      <c r="C5423" s="2" t="s">
        <v>353</v>
      </c>
      <c r="D5423" s="2" t="s">
        <v>354</v>
      </c>
      <c r="E5423" s="2" t="s">
        <v>4451</v>
      </c>
      <c r="F5423" s="2">
        <v>90111503</v>
      </c>
      <c r="G5423" s="2" t="s">
        <v>330</v>
      </c>
      <c r="H5423" s="2">
        <v>4</v>
      </c>
      <c r="I5423" s="2">
        <v>12</v>
      </c>
      <c r="J5423" s="2">
        <v>10</v>
      </c>
      <c r="K5423" s="2">
        <v>1</v>
      </c>
      <c r="L5423" s="3">
        <v>76000</v>
      </c>
      <c r="M5423" s="2" t="s">
        <v>20</v>
      </c>
      <c r="N5423" s="4" t="s">
        <v>21</v>
      </c>
    </row>
    <row r="5424" spans="1:14" x14ac:dyDescent="0.25">
      <c r="A5424" s="1" t="s">
        <v>361</v>
      </c>
      <c r="B5424" s="2" t="s">
        <v>353</v>
      </c>
      <c r="C5424" s="2" t="s">
        <v>353</v>
      </c>
      <c r="D5424" s="2" t="s">
        <v>354</v>
      </c>
      <c r="E5424" s="2" t="s">
        <v>4450</v>
      </c>
      <c r="F5424" s="2">
        <v>90111503</v>
      </c>
      <c r="G5424" s="2" t="s">
        <v>330</v>
      </c>
      <c r="H5424" s="2">
        <v>4</v>
      </c>
      <c r="I5424" s="2">
        <v>12</v>
      </c>
      <c r="J5424" s="2">
        <v>10</v>
      </c>
      <c r="K5424" s="2">
        <v>1</v>
      </c>
      <c r="L5424" s="3">
        <v>76000</v>
      </c>
      <c r="M5424" s="2" t="s">
        <v>20</v>
      </c>
      <c r="N5424" s="4" t="s">
        <v>21</v>
      </c>
    </row>
    <row r="5425" spans="1:14" x14ac:dyDescent="0.25">
      <c r="A5425" s="1" t="s">
        <v>361</v>
      </c>
      <c r="B5425" s="2" t="s">
        <v>353</v>
      </c>
      <c r="C5425" s="2" t="s">
        <v>353</v>
      </c>
      <c r="D5425" s="2" t="s">
        <v>354</v>
      </c>
      <c r="E5425" s="2" t="s">
        <v>4452</v>
      </c>
      <c r="F5425" s="2">
        <v>90111503</v>
      </c>
      <c r="G5425" s="2" t="s">
        <v>330</v>
      </c>
      <c r="H5425" s="2">
        <v>4</v>
      </c>
      <c r="I5425" s="2">
        <v>12</v>
      </c>
      <c r="J5425" s="2">
        <v>10</v>
      </c>
      <c r="K5425" s="2">
        <v>1</v>
      </c>
      <c r="L5425" s="3">
        <v>1064000</v>
      </c>
      <c r="M5425" s="2" t="s">
        <v>20</v>
      </c>
      <c r="N5425" s="4" t="s">
        <v>21</v>
      </c>
    </row>
    <row r="5426" spans="1:14" x14ac:dyDescent="0.25">
      <c r="A5426" s="1" t="s">
        <v>361</v>
      </c>
      <c r="B5426" s="2" t="s">
        <v>353</v>
      </c>
      <c r="C5426" s="2" t="s">
        <v>353</v>
      </c>
      <c r="D5426" s="2" t="s">
        <v>354</v>
      </c>
      <c r="E5426" s="2" t="s">
        <v>4453</v>
      </c>
      <c r="F5426" s="2">
        <v>90111503</v>
      </c>
      <c r="G5426" s="2" t="s">
        <v>330</v>
      </c>
      <c r="H5426" s="2">
        <v>4</v>
      </c>
      <c r="I5426" s="2">
        <v>12</v>
      </c>
      <c r="J5426" s="2">
        <v>10</v>
      </c>
      <c r="K5426" s="2">
        <v>1</v>
      </c>
      <c r="L5426" s="3">
        <v>1064000</v>
      </c>
      <c r="M5426" s="2" t="s">
        <v>20</v>
      </c>
      <c r="N5426" s="4" t="s">
        <v>21</v>
      </c>
    </row>
    <row r="5427" spans="1:14" x14ac:dyDescent="0.25">
      <c r="A5427" s="1" t="s">
        <v>361</v>
      </c>
      <c r="B5427" s="2" t="s">
        <v>353</v>
      </c>
      <c r="C5427" s="2" t="s">
        <v>353</v>
      </c>
      <c r="D5427" s="2" t="s">
        <v>354</v>
      </c>
      <c r="E5427" s="2" t="s">
        <v>4454</v>
      </c>
      <c r="F5427" s="2">
        <v>90111503</v>
      </c>
      <c r="G5427" s="2" t="s">
        <v>330</v>
      </c>
      <c r="H5427" s="2">
        <v>4</v>
      </c>
      <c r="I5427" s="2">
        <v>12</v>
      </c>
      <c r="J5427" s="2">
        <v>10</v>
      </c>
      <c r="K5427" s="2">
        <v>1</v>
      </c>
      <c r="L5427" s="3">
        <v>1064000</v>
      </c>
      <c r="M5427" s="2" t="s">
        <v>20</v>
      </c>
      <c r="N5427" s="4" t="s">
        <v>21</v>
      </c>
    </row>
    <row r="5428" spans="1:14" x14ac:dyDescent="0.25">
      <c r="A5428" s="1" t="s">
        <v>361</v>
      </c>
      <c r="B5428" s="2" t="s">
        <v>353</v>
      </c>
      <c r="C5428" s="2" t="s">
        <v>353</v>
      </c>
      <c r="D5428" s="2" t="s">
        <v>354</v>
      </c>
      <c r="E5428" s="2" t="s">
        <v>4455</v>
      </c>
      <c r="F5428" s="2">
        <v>90111503</v>
      </c>
      <c r="G5428" s="2" t="s">
        <v>330</v>
      </c>
      <c r="H5428" s="2">
        <v>4</v>
      </c>
      <c r="I5428" s="2">
        <v>12</v>
      </c>
      <c r="J5428" s="2">
        <v>10</v>
      </c>
      <c r="K5428" s="2">
        <v>1</v>
      </c>
      <c r="L5428" s="3">
        <v>1064000</v>
      </c>
      <c r="M5428" s="2" t="s">
        <v>20</v>
      </c>
      <c r="N5428" s="4" t="s">
        <v>21</v>
      </c>
    </row>
    <row r="5429" spans="1:14" x14ac:dyDescent="0.25">
      <c r="A5429" s="1" t="s">
        <v>361</v>
      </c>
      <c r="B5429" s="2" t="s">
        <v>353</v>
      </c>
      <c r="C5429" s="2" t="s">
        <v>353</v>
      </c>
      <c r="D5429" s="2" t="s">
        <v>354</v>
      </c>
      <c r="E5429" s="2" t="s">
        <v>4455</v>
      </c>
      <c r="F5429" s="2">
        <v>90111503</v>
      </c>
      <c r="G5429" s="2" t="s">
        <v>330</v>
      </c>
      <c r="H5429" s="2">
        <v>4</v>
      </c>
      <c r="I5429" s="2">
        <v>12</v>
      </c>
      <c r="J5429" s="2">
        <v>10</v>
      </c>
      <c r="K5429" s="2">
        <v>1</v>
      </c>
      <c r="L5429" s="3">
        <v>1064000</v>
      </c>
      <c r="M5429" s="2" t="s">
        <v>20</v>
      </c>
      <c r="N5429" s="4" t="s">
        <v>21</v>
      </c>
    </row>
    <row r="5430" spans="1:14" x14ac:dyDescent="0.25">
      <c r="A5430" s="1" t="s">
        <v>361</v>
      </c>
      <c r="B5430" s="2" t="s">
        <v>353</v>
      </c>
      <c r="C5430" s="2" t="s">
        <v>353</v>
      </c>
      <c r="D5430" s="2" t="s">
        <v>354</v>
      </c>
      <c r="E5430" s="2" t="s">
        <v>4455</v>
      </c>
      <c r="F5430" s="2">
        <v>90111503</v>
      </c>
      <c r="G5430" s="2" t="s">
        <v>330</v>
      </c>
      <c r="H5430" s="2">
        <v>4</v>
      </c>
      <c r="I5430" s="2">
        <v>12</v>
      </c>
      <c r="J5430" s="2">
        <v>10</v>
      </c>
      <c r="K5430" s="2">
        <v>1</v>
      </c>
      <c r="L5430" s="3">
        <v>1064000</v>
      </c>
      <c r="M5430" s="2" t="s">
        <v>20</v>
      </c>
      <c r="N5430" s="4" t="s">
        <v>21</v>
      </c>
    </row>
    <row r="5431" spans="1:14" x14ac:dyDescent="0.25">
      <c r="A5431" s="1" t="s">
        <v>361</v>
      </c>
      <c r="B5431" s="2" t="s">
        <v>353</v>
      </c>
      <c r="C5431" s="2" t="s">
        <v>353</v>
      </c>
      <c r="D5431" s="2" t="s">
        <v>354</v>
      </c>
      <c r="E5431" s="2" t="s">
        <v>4456</v>
      </c>
      <c r="F5431" s="2">
        <v>90111503</v>
      </c>
      <c r="G5431" s="2" t="s">
        <v>330</v>
      </c>
      <c r="H5431" s="2">
        <v>4</v>
      </c>
      <c r="I5431" s="2">
        <v>12</v>
      </c>
      <c r="J5431" s="2">
        <v>10</v>
      </c>
      <c r="K5431" s="2">
        <v>1</v>
      </c>
      <c r="L5431" s="3">
        <v>1064000</v>
      </c>
      <c r="M5431" s="2" t="s">
        <v>20</v>
      </c>
      <c r="N5431" s="4" t="s">
        <v>21</v>
      </c>
    </row>
    <row r="5432" spans="1:14" x14ac:dyDescent="0.25">
      <c r="A5432" s="1" t="s">
        <v>361</v>
      </c>
      <c r="B5432" s="2" t="s">
        <v>353</v>
      </c>
      <c r="C5432" s="2" t="s">
        <v>353</v>
      </c>
      <c r="D5432" s="2" t="s">
        <v>354</v>
      </c>
      <c r="E5432" s="2" t="s">
        <v>4457</v>
      </c>
      <c r="F5432" s="2">
        <v>90111503</v>
      </c>
      <c r="G5432" s="2" t="s">
        <v>330</v>
      </c>
      <c r="H5432" s="2">
        <v>4</v>
      </c>
      <c r="I5432" s="2">
        <v>12</v>
      </c>
      <c r="J5432" s="2">
        <v>10</v>
      </c>
      <c r="K5432" s="2">
        <v>1</v>
      </c>
      <c r="L5432" s="3">
        <v>1200000</v>
      </c>
      <c r="M5432" s="2" t="s">
        <v>20</v>
      </c>
      <c r="N5432" s="4" t="s">
        <v>21</v>
      </c>
    </row>
    <row r="5433" spans="1:14" x14ac:dyDescent="0.25">
      <c r="A5433" s="1" t="s">
        <v>361</v>
      </c>
      <c r="B5433" s="2" t="s">
        <v>353</v>
      </c>
      <c r="C5433" s="2" t="s">
        <v>353</v>
      </c>
      <c r="D5433" s="2" t="s">
        <v>354</v>
      </c>
      <c r="E5433" s="2" t="s">
        <v>4458</v>
      </c>
      <c r="F5433" s="2">
        <v>90111503</v>
      </c>
      <c r="G5433" s="2" t="s">
        <v>330</v>
      </c>
      <c r="H5433" s="2">
        <v>4</v>
      </c>
      <c r="I5433" s="2">
        <v>12</v>
      </c>
      <c r="J5433" s="2">
        <v>10</v>
      </c>
      <c r="K5433" s="2">
        <v>1</v>
      </c>
      <c r="L5433" s="3">
        <v>76000</v>
      </c>
      <c r="M5433" s="2" t="s">
        <v>20</v>
      </c>
      <c r="N5433" s="4" t="s">
        <v>21</v>
      </c>
    </row>
    <row r="5434" spans="1:14" x14ac:dyDescent="0.25">
      <c r="A5434" s="1" t="s">
        <v>361</v>
      </c>
      <c r="B5434" s="2" t="s">
        <v>353</v>
      </c>
      <c r="C5434" s="2" t="s">
        <v>353</v>
      </c>
      <c r="D5434" s="2" t="s">
        <v>354</v>
      </c>
      <c r="E5434" s="2" t="s">
        <v>4458</v>
      </c>
      <c r="F5434" s="2">
        <v>90111503</v>
      </c>
      <c r="G5434" s="2" t="s">
        <v>330</v>
      </c>
      <c r="H5434" s="2">
        <v>4</v>
      </c>
      <c r="I5434" s="2">
        <v>12</v>
      </c>
      <c r="J5434" s="2">
        <v>10</v>
      </c>
      <c r="K5434" s="2">
        <v>1</v>
      </c>
      <c r="L5434" s="3">
        <v>76000</v>
      </c>
      <c r="M5434" s="2" t="s">
        <v>20</v>
      </c>
      <c r="N5434" s="4" t="s">
        <v>21</v>
      </c>
    </row>
    <row r="5435" spans="1:14" x14ac:dyDescent="0.25">
      <c r="A5435" s="1" t="s">
        <v>361</v>
      </c>
      <c r="B5435" s="2" t="s">
        <v>353</v>
      </c>
      <c r="C5435" s="2" t="s">
        <v>353</v>
      </c>
      <c r="D5435" s="2" t="s">
        <v>354</v>
      </c>
      <c r="E5435" s="2" t="s">
        <v>4458</v>
      </c>
      <c r="F5435" s="2">
        <v>90111503</v>
      </c>
      <c r="G5435" s="2" t="s">
        <v>330</v>
      </c>
      <c r="H5435" s="2">
        <v>4</v>
      </c>
      <c r="I5435" s="2">
        <v>12</v>
      </c>
      <c r="J5435" s="2">
        <v>10</v>
      </c>
      <c r="K5435" s="2">
        <v>1</v>
      </c>
      <c r="L5435" s="3">
        <v>76000</v>
      </c>
      <c r="M5435" s="2" t="s">
        <v>20</v>
      </c>
      <c r="N5435" s="4" t="s">
        <v>21</v>
      </c>
    </row>
    <row r="5436" spans="1:14" x14ac:dyDescent="0.25">
      <c r="A5436" s="1" t="s">
        <v>361</v>
      </c>
      <c r="B5436" s="2" t="s">
        <v>353</v>
      </c>
      <c r="C5436" s="2" t="s">
        <v>353</v>
      </c>
      <c r="D5436" s="2" t="s">
        <v>354</v>
      </c>
      <c r="E5436" s="2" t="s">
        <v>4458</v>
      </c>
      <c r="F5436" s="2">
        <v>90111503</v>
      </c>
      <c r="G5436" s="2" t="s">
        <v>330</v>
      </c>
      <c r="H5436" s="2">
        <v>4</v>
      </c>
      <c r="I5436" s="2">
        <v>12</v>
      </c>
      <c r="J5436" s="2">
        <v>10</v>
      </c>
      <c r="K5436" s="2">
        <v>1</v>
      </c>
      <c r="L5436" s="3">
        <v>76000</v>
      </c>
      <c r="M5436" s="2" t="s">
        <v>20</v>
      </c>
      <c r="N5436" s="4" t="s">
        <v>21</v>
      </c>
    </row>
    <row r="5437" spans="1:14" x14ac:dyDescent="0.25">
      <c r="A5437" s="1" t="s">
        <v>361</v>
      </c>
      <c r="B5437" s="2" t="s">
        <v>353</v>
      </c>
      <c r="C5437" s="2" t="s">
        <v>353</v>
      </c>
      <c r="D5437" s="2" t="s">
        <v>354</v>
      </c>
      <c r="E5437" s="2" t="s">
        <v>4458</v>
      </c>
      <c r="F5437" s="2">
        <v>90111503</v>
      </c>
      <c r="G5437" s="2" t="s">
        <v>330</v>
      </c>
      <c r="H5437" s="2">
        <v>4</v>
      </c>
      <c r="I5437" s="2">
        <v>12</v>
      </c>
      <c r="J5437" s="2">
        <v>10</v>
      </c>
      <c r="K5437" s="2">
        <v>1</v>
      </c>
      <c r="L5437" s="3">
        <v>76000</v>
      </c>
      <c r="M5437" s="2" t="s">
        <v>20</v>
      </c>
      <c r="N5437" s="4" t="s">
        <v>21</v>
      </c>
    </row>
    <row r="5438" spans="1:14" x14ac:dyDescent="0.25">
      <c r="A5438" s="1" t="s">
        <v>361</v>
      </c>
      <c r="B5438" s="2" t="s">
        <v>353</v>
      </c>
      <c r="C5438" s="2" t="s">
        <v>353</v>
      </c>
      <c r="D5438" s="2" t="s">
        <v>354</v>
      </c>
      <c r="E5438" s="2" t="s">
        <v>4458</v>
      </c>
      <c r="F5438" s="2">
        <v>90111503</v>
      </c>
      <c r="G5438" s="2" t="s">
        <v>330</v>
      </c>
      <c r="H5438" s="2">
        <v>4</v>
      </c>
      <c r="I5438" s="2">
        <v>12</v>
      </c>
      <c r="J5438" s="2">
        <v>10</v>
      </c>
      <c r="K5438" s="2">
        <v>1</v>
      </c>
      <c r="L5438" s="3">
        <v>76000</v>
      </c>
      <c r="M5438" s="2" t="s">
        <v>20</v>
      </c>
      <c r="N5438" s="4" t="s">
        <v>21</v>
      </c>
    </row>
    <row r="5439" spans="1:14" x14ac:dyDescent="0.25">
      <c r="A5439" s="1" t="s">
        <v>361</v>
      </c>
      <c r="B5439" s="2" t="s">
        <v>353</v>
      </c>
      <c r="C5439" s="2" t="s">
        <v>353</v>
      </c>
      <c r="D5439" s="2" t="s">
        <v>354</v>
      </c>
      <c r="E5439" s="2" t="s">
        <v>4458</v>
      </c>
      <c r="F5439" s="2">
        <v>90111503</v>
      </c>
      <c r="G5439" s="2" t="s">
        <v>330</v>
      </c>
      <c r="H5439" s="2">
        <v>4</v>
      </c>
      <c r="I5439" s="2">
        <v>12</v>
      </c>
      <c r="J5439" s="2">
        <v>10</v>
      </c>
      <c r="K5439" s="2">
        <v>1</v>
      </c>
      <c r="L5439" s="3">
        <v>76000</v>
      </c>
      <c r="M5439" s="2" t="s">
        <v>20</v>
      </c>
      <c r="N5439" s="4" t="s">
        <v>21</v>
      </c>
    </row>
    <row r="5440" spans="1:14" x14ac:dyDescent="0.25">
      <c r="A5440" s="1" t="s">
        <v>361</v>
      </c>
      <c r="B5440" s="2" t="s">
        <v>353</v>
      </c>
      <c r="C5440" s="2" t="s">
        <v>353</v>
      </c>
      <c r="D5440" s="2" t="s">
        <v>354</v>
      </c>
      <c r="E5440" s="2" t="s">
        <v>4458</v>
      </c>
      <c r="F5440" s="2">
        <v>90111503</v>
      </c>
      <c r="G5440" s="2" t="s">
        <v>330</v>
      </c>
      <c r="H5440" s="2">
        <v>4</v>
      </c>
      <c r="I5440" s="2">
        <v>12</v>
      </c>
      <c r="J5440" s="2">
        <v>10</v>
      </c>
      <c r="K5440" s="2">
        <v>1</v>
      </c>
      <c r="L5440" s="3">
        <v>76000</v>
      </c>
      <c r="M5440" s="2" t="s">
        <v>20</v>
      </c>
      <c r="N5440" s="4" t="s">
        <v>21</v>
      </c>
    </row>
    <row r="5441" spans="1:14" x14ac:dyDescent="0.25">
      <c r="A5441" s="1" t="s">
        <v>361</v>
      </c>
      <c r="B5441" s="2" t="s">
        <v>353</v>
      </c>
      <c r="C5441" s="2" t="s">
        <v>353</v>
      </c>
      <c r="D5441" s="2" t="s">
        <v>354</v>
      </c>
      <c r="E5441" s="2" t="s">
        <v>4459</v>
      </c>
      <c r="F5441" s="2">
        <v>90111503</v>
      </c>
      <c r="G5441" s="2" t="s">
        <v>330</v>
      </c>
      <c r="H5441" s="2">
        <v>4</v>
      </c>
      <c r="I5441" s="2">
        <v>12</v>
      </c>
      <c r="J5441" s="2">
        <v>10</v>
      </c>
      <c r="K5441" s="2">
        <v>1</v>
      </c>
      <c r="L5441" s="3">
        <v>76000</v>
      </c>
      <c r="M5441" s="2" t="s">
        <v>20</v>
      </c>
      <c r="N5441" s="4" t="s">
        <v>21</v>
      </c>
    </row>
    <row r="5442" spans="1:14" x14ac:dyDescent="0.25">
      <c r="A5442" s="1" t="s">
        <v>361</v>
      </c>
      <c r="B5442" s="2" t="s">
        <v>353</v>
      </c>
      <c r="C5442" s="2" t="s">
        <v>353</v>
      </c>
      <c r="D5442" s="2" t="s">
        <v>354</v>
      </c>
      <c r="E5442" s="2" t="s">
        <v>4459</v>
      </c>
      <c r="F5442" s="2">
        <v>90111503</v>
      </c>
      <c r="G5442" s="2" t="s">
        <v>330</v>
      </c>
      <c r="H5442" s="2">
        <v>4</v>
      </c>
      <c r="I5442" s="2">
        <v>12</v>
      </c>
      <c r="J5442" s="2">
        <v>10</v>
      </c>
      <c r="K5442" s="2">
        <v>1</v>
      </c>
      <c r="L5442" s="3">
        <v>76000</v>
      </c>
      <c r="M5442" s="2" t="s">
        <v>20</v>
      </c>
      <c r="N5442" s="4" t="s">
        <v>21</v>
      </c>
    </row>
    <row r="5443" spans="1:14" x14ac:dyDescent="0.25">
      <c r="A5443" s="1" t="s">
        <v>361</v>
      </c>
      <c r="B5443" s="2" t="s">
        <v>353</v>
      </c>
      <c r="C5443" s="2" t="s">
        <v>353</v>
      </c>
      <c r="D5443" s="2" t="s">
        <v>354</v>
      </c>
      <c r="E5443" s="2" t="s">
        <v>4459</v>
      </c>
      <c r="F5443" s="2">
        <v>90111503</v>
      </c>
      <c r="G5443" s="2" t="s">
        <v>330</v>
      </c>
      <c r="H5443" s="2">
        <v>4</v>
      </c>
      <c r="I5443" s="2">
        <v>12</v>
      </c>
      <c r="J5443" s="2">
        <v>10</v>
      </c>
      <c r="K5443" s="2">
        <v>1</v>
      </c>
      <c r="L5443" s="3">
        <v>76000</v>
      </c>
      <c r="M5443" s="2" t="s">
        <v>20</v>
      </c>
      <c r="N5443" s="4" t="s">
        <v>21</v>
      </c>
    </row>
    <row r="5444" spans="1:14" x14ac:dyDescent="0.25">
      <c r="A5444" s="1" t="s">
        <v>361</v>
      </c>
      <c r="B5444" s="2" t="s">
        <v>353</v>
      </c>
      <c r="C5444" s="2" t="s">
        <v>353</v>
      </c>
      <c r="D5444" s="2" t="s">
        <v>354</v>
      </c>
      <c r="E5444" s="2" t="s">
        <v>4459</v>
      </c>
      <c r="F5444" s="2">
        <v>90111503</v>
      </c>
      <c r="G5444" s="2" t="s">
        <v>330</v>
      </c>
      <c r="H5444" s="2">
        <v>4</v>
      </c>
      <c r="I5444" s="2">
        <v>12</v>
      </c>
      <c r="J5444" s="2">
        <v>10</v>
      </c>
      <c r="K5444" s="2">
        <v>1</v>
      </c>
      <c r="L5444" s="3">
        <v>76000</v>
      </c>
      <c r="M5444" s="2" t="s">
        <v>20</v>
      </c>
      <c r="N5444" s="4" t="s">
        <v>21</v>
      </c>
    </row>
    <row r="5445" spans="1:14" x14ac:dyDescent="0.25">
      <c r="A5445" s="1" t="s">
        <v>361</v>
      </c>
      <c r="B5445" s="2" t="s">
        <v>353</v>
      </c>
      <c r="C5445" s="2" t="s">
        <v>353</v>
      </c>
      <c r="D5445" s="2" t="s">
        <v>354</v>
      </c>
      <c r="E5445" s="2" t="s">
        <v>4459</v>
      </c>
      <c r="F5445" s="2">
        <v>90111503</v>
      </c>
      <c r="G5445" s="2" t="s">
        <v>330</v>
      </c>
      <c r="H5445" s="2">
        <v>4</v>
      </c>
      <c r="I5445" s="2">
        <v>12</v>
      </c>
      <c r="J5445" s="2">
        <v>10</v>
      </c>
      <c r="K5445" s="2">
        <v>1</v>
      </c>
      <c r="L5445" s="3">
        <v>76000</v>
      </c>
      <c r="M5445" s="2" t="s">
        <v>20</v>
      </c>
      <c r="N5445" s="4" t="s">
        <v>21</v>
      </c>
    </row>
    <row r="5446" spans="1:14" x14ac:dyDescent="0.25">
      <c r="A5446" s="1" t="s">
        <v>361</v>
      </c>
      <c r="B5446" s="2" t="s">
        <v>353</v>
      </c>
      <c r="C5446" s="2" t="s">
        <v>353</v>
      </c>
      <c r="D5446" s="2" t="s">
        <v>354</v>
      </c>
      <c r="E5446" s="2" t="s">
        <v>4460</v>
      </c>
      <c r="F5446" s="2">
        <v>90111503</v>
      </c>
      <c r="G5446" s="2" t="s">
        <v>330</v>
      </c>
      <c r="H5446" s="2">
        <v>4</v>
      </c>
      <c r="I5446" s="2">
        <v>12</v>
      </c>
      <c r="J5446" s="2">
        <v>10</v>
      </c>
      <c r="K5446" s="2">
        <v>1</v>
      </c>
      <c r="L5446" s="3">
        <v>1064000</v>
      </c>
      <c r="M5446" s="2" t="s">
        <v>20</v>
      </c>
      <c r="N5446" s="4" t="s">
        <v>21</v>
      </c>
    </row>
    <row r="5447" spans="1:14" x14ac:dyDescent="0.25">
      <c r="A5447" s="1" t="s">
        <v>361</v>
      </c>
      <c r="B5447" s="2" t="s">
        <v>353</v>
      </c>
      <c r="C5447" s="2" t="s">
        <v>353</v>
      </c>
      <c r="D5447" s="2" t="s">
        <v>354</v>
      </c>
      <c r="E5447" s="2" t="s">
        <v>4460</v>
      </c>
      <c r="F5447" s="2">
        <v>90111503</v>
      </c>
      <c r="G5447" s="2" t="s">
        <v>330</v>
      </c>
      <c r="H5447" s="2">
        <v>4</v>
      </c>
      <c r="I5447" s="2">
        <v>12</v>
      </c>
      <c r="J5447" s="2">
        <v>10</v>
      </c>
      <c r="K5447" s="2">
        <v>1</v>
      </c>
      <c r="L5447" s="3">
        <v>1064000</v>
      </c>
      <c r="M5447" s="2" t="s">
        <v>20</v>
      </c>
      <c r="N5447" s="4" t="s">
        <v>21</v>
      </c>
    </row>
    <row r="5448" spans="1:14" x14ac:dyDescent="0.25">
      <c r="A5448" s="1" t="s">
        <v>361</v>
      </c>
      <c r="B5448" s="2" t="s">
        <v>353</v>
      </c>
      <c r="C5448" s="2" t="s">
        <v>353</v>
      </c>
      <c r="D5448" s="2" t="s">
        <v>354</v>
      </c>
      <c r="E5448" s="2" t="s">
        <v>4461</v>
      </c>
      <c r="F5448" s="2">
        <v>90111503</v>
      </c>
      <c r="G5448" s="2" t="s">
        <v>330</v>
      </c>
      <c r="H5448" s="2">
        <v>4</v>
      </c>
      <c r="I5448" s="2">
        <v>12</v>
      </c>
      <c r="J5448" s="2">
        <v>10</v>
      </c>
      <c r="K5448" s="2">
        <v>1</v>
      </c>
      <c r="L5448" s="3">
        <v>988000</v>
      </c>
      <c r="M5448" s="2" t="s">
        <v>20</v>
      </c>
      <c r="N5448" s="4" t="s">
        <v>21</v>
      </c>
    </row>
    <row r="5449" spans="1:14" x14ac:dyDescent="0.25">
      <c r="A5449" s="1" t="s">
        <v>361</v>
      </c>
      <c r="B5449" s="2" t="s">
        <v>353</v>
      </c>
      <c r="C5449" s="2" t="s">
        <v>353</v>
      </c>
      <c r="D5449" s="2" t="s">
        <v>354</v>
      </c>
      <c r="E5449" s="2" t="s">
        <v>4461</v>
      </c>
      <c r="F5449" s="2">
        <v>90111503</v>
      </c>
      <c r="G5449" s="2" t="s">
        <v>330</v>
      </c>
      <c r="H5449" s="2">
        <v>4</v>
      </c>
      <c r="I5449" s="2">
        <v>12</v>
      </c>
      <c r="J5449" s="2">
        <v>10</v>
      </c>
      <c r="K5449" s="2">
        <v>1</v>
      </c>
      <c r="L5449" s="3">
        <v>988000</v>
      </c>
      <c r="M5449" s="2" t="s">
        <v>20</v>
      </c>
      <c r="N5449" s="4" t="s">
        <v>21</v>
      </c>
    </row>
    <row r="5450" spans="1:14" x14ac:dyDescent="0.25">
      <c r="A5450" s="1" t="s">
        <v>361</v>
      </c>
      <c r="B5450" s="2" t="s">
        <v>353</v>
      </c>
      <c r="C5450" s="2" t="s">
        <v>353</v>
      </c>
      <c r="D5450" s="2" t="s">
        <v>354</v>
      </c>
      <c r="E5450" s="2" t="s">
        <v>4461</v>
      </c>
      <c r="F5450" s="2">
        <v>90111503</v>
      </c>
      <c r="G5450" s="2" t="s">
        <v>330</v>
      </c>
      <c r="H5450" s="2">
        <v>4</v>
      </c>
      <c r="I5450" s="2">
        <v>12</v>
      </c>
      <c r="J5450" s="2">
        <v>10</v>
      </c>
      <c r="K5450" s="2">
        <v>1</v>
      </c>
      <c r="L5450" s="3">
        <v>608000</v>
      </c>
      <c r="M5450" s="2" t="s">
        <v>20</v>
      </c>
      <c r="N5450" s="4" t="s">
        <v>21</v>
      </c>
    </row>
    <row r="5451" spans="1:14" x14ac:dyDescent="0.25">
      <c r="A5451" s="1" t="s">
        <v>361</v>
      </c>
      <c r="B5451" s="2" t="s">
        <v>353</v>
      </c>
      <c r="C5451" s="2" t="s">
        <v>353</v>
      </c>
      <c r="D5451" s="2" t="s">
        <v>354</v>
      </c>
      <c r="E5451" s="2" t="s">
        <v>4461</v>
      </c>
      <c r="F5451" s="2">
        <v>90111503</v>
      </c>
      <c r="G5451" s="2" t="s">
        <v>330</v>
      </c>
      <c r="H5451" s="2">
        <v>4</v>
      </c>
      <c r="I5451" s="2">
        <v>12</v>
      </c>
      <c r="J5451" s="2">
        <v>10</v>
      </c>
      <c r="K5451" s="2">
        <v>1</v>
      </c>
      <c r="L5451" s="3">
        <v>988000</v>
      </c>
      <c r="M5451" s="2" t="s">
        <v>20</v>
      </c>
      <c r="N5451" s="4" t="s">
        <v>21</v>
      </c>
    </row>
    <row r="5452" spans="1:14" x14ac:dyDescent="0.25">
      <c r="A5452" s="1" t="s">
        <v>361</v>
      </c>
      <c r="B5452" s="2" t="s">
        <v>353</v>
      </c>
      <c r="C5452" s="2" t="s">
        <v>353</v>
      </c>
      <c r="D5452" s="2" t="s">
        <v>354</v>
      </c>
      <c r="E5452" s="2" t="s">
        <v>4461</v>
      </c>
      <c r="F5452" s="2">
        <v>90111503</v>
      </c>
      <c r="G5452" s="2" t="s">
        <v>330</v>
      </c>
      <c r="H5452" s="2">
        <v>4</v>
      </c>
      <c r="I5452" s="2">
        <v>12</v>
      </c>
      <c r="J5452" s="2">
        <v>10</v>
      </c>
      <c r="K5452" s="2">
        <v>1</v>
      </c>
      <c r="L5452" s="3">
        <v>988000</v>
      </c>
      <c r="M5452" s="2" t="s">
        <v>20</v>
      </c>
      <c r="N5452" s="4" t="s">
        <v>21</v>
      </c>
    </row>
    <row r="5453" spans="1:14" x14ac:dyDescent="0.25">
      <c r="A5453" s="1" t="s">
        <v>361</v>
      </c>
      <c r="B5453" s="2" t="s">
        <v>353</v>
      </c>
      <c r="C5453" s="2" t="s">
        <v>353</v>
      </c>
      <c r="D5453" s="2" t="s">
        <v>354</v>
      </c>
      <c r="E5453" s="2" t="s">
        <v>4462</v>
      </c>
      <c r="F5453" s="2">
        <v>90111503</v>
      </c>
      <c r="G5453" s="2" t="s">
        <v>330</v>
      </c>
      <c r="H5453" s="2">
        <v>4</v>
      </c>
      <c r="I5453" s="2">
        <v>12</v>
      </c>
      <c r="J5453" s="2">
        <v>10</v>
      </c>
      <c r="K5453" s="2">
        <v>1</v>
      </c>
      <c r="L5453" s="3">
        <v>140000</v>
      </c>
      <c r="M5453" s="2" t="s">
        <v>20</v>
      </c>
      <c r="N5453" s="4" t="s">
        <v>21</v>
      </c>
    </row>
    <row r="5454" spans="1:14" x14ac:dyDescent="0.25">
      <c r="A5454" s="1" t="s">
        <v>361</v>
      </c>
      <c r="B5454" s="2" t="s">
        <v>353</v>
      </c>
      <c r="C5454" s="2" t="s">
        <v>353</v>
      </c>
      <c r="D5454" s="2" t="s">
        <v>354</v>
      </c>
      <c r="E5454" s="2" t="s">
        <v>4463</v>
      </c>
      <c r="F5454" s="2">
        <v>90111503</v>
      </c>
      <c r="G5454" s="2" t="s">
        <v>330</v>
      </c>
      <c r="H5454" s="2">
        <v>4</v>
      </c>
      <c r="I5454" s="2">
        <v>12</v>
      </c>
      <c r="J5454" s="2">
        <v>10</v>
      </c>
      <c r="K5454" s="2">
        <v>1</v>
      </c>
      <c r="L5454" s="3">
        <v>140000</v>
      </c>
      <c r="M5454" s="2" t="s">
        <v>20</v>
      </c>
      <c r="N5454" s="4" t="s">
        <v>21</v>
      </c>
    </row>
    <row r="5455" spans="1:14" x14ac:dyDescent="0.25">
      <c r="A5455" s="1" t="s">
        <v>361</v>
      </c>
      <c r="B5455" s="2" t="s">
        <v>353</v>
      </c>
      <c r="C5455" s="2" t="s">
        <v>353</v>
      </c>
      <c r="D5455" s="2" t="s">
        <v>354</v>
      </c>
      <c r="E5455" s="2" t="s">
        <v>4464</v>
      </c>
      <c r="F5455" s="2">
        <v>90111503</v>
      </c>
      <c r="G5455" s="2" t="s">
        <v>330</v>
      </c>
      <c r="H5455" s="2">
        <v>4</v>
      </c>
      <c r="I5455" s="2">
        <v>12</v>
      </c>
      <c r="J5455" s="2">
        <v>10</v>
      </c>
      <c r="K5455" s="2">
        <v>1</v>
      </c>
      <c r="L5455" s="3">
        <v>136000</v>
      </c>
      <c r="M5455" s="2" t="s">
        <v>20</v>
      </c>
      <c r="N5455" s="4" t="s">
        <v>21</v>
      </c>
    </row>
    <row r="5456" spans="1:14" x14ac:dyDescent="0.25">
      <c r="A5456" s="1" t="s">
        <v>361</v>
      </c>
      <c r="B5456" s="2" t="s">
        <v>353</v>
      </c>
      <c r="C5456" s="2" t="s">
        <v>353</v>
      </c>
      <c r="D5456" s="2" t="s">
        <v>354</v>
      </c>
      <c r="E5456" s="2" t="s">
        <v>4465</v>
      </c>
      <c r="F5456" s="2">
        <v>90111503</v>
      </c>
      <c r="G5456" s="2" t="s">
        <v>330</v>
      </c>
      <c r="H5456" s="2">
        <v>4</v>
      </c>
      <c r="I5456" s="2">
        <v>12</v>
      </c>
      <c r="J5456" s="2">
        <v>10</v>
      </c>
      <c r="K5456" s="2">
        <v>1</v>
      </c>
      <c r="L5456" s="3">
        <v>140000</v>
      </c>
      <c r="M5456" s="2" t="s">
        <v>20</v>
      </c>
      <c r="N5456" s="4" t="s">
        <v>21</v>
      </c>
    </row>
    <row r="5457" spans="1:14" x14ac:dyDescent="0.25">
      <c r="A5457" s="1" t="s">
        <v>361</v>
      </c>
      <c r="B5457" s="2" t="s">
        <v>353</v>
      </c>
      <c r="C5457" s="2" t="s">
        <v>353</v>
      </c>
      <c r="D5457" s="2" t="s">
        <v>354</v>
      </c>
      <c r="E5457" s="2" t="s">
        <v>4466</v>
      </c>
      <c r="F5457" s="2">
        <v>90111503</v>
      </c>
      <c r="G5457" s="2" t="s">
        <v>330</v>
      </c>
      <c r="H5457" s="2">
        <v>4</v>
      </c>
      <c r="I5457" s="2">
        <v>12</v>
      </c>
      <c r="J5457" s="2">
        <v>10</v>
      </c>
      <c r="K5457" s="2">
        <v>1</v>
      </c>
      <c r="L5457" s="3">
        <v>152000</v>
      </c>
      <c r="M5457" s="2" t="s">
        <v>20</v>
      </c>
      <c r="N5457" s="4" t="s">
        <v>21</v>
      </c>
    </row>
    <row r="5458" spans="1:14" x14ac:dyDescent="0.25">
      <c r="A5458" s="1" t="s">
        <v>361</v>
      </c>
      <c r="B5458" s="2" t="s">
        <v>353</v>
      </c>
      <c r="C5458" s="2" t="s">
        <v>353</v>
      </c>
      <c r="D5458" s="2" t="s">
        <v>354</v>
      </c>
      <c r="E5458" s="2" t="s">
        <v>4466</v>
      </c>
      <c r="F5458" s="2">
        <v>90111503</v>
      </c>
      <c r="G5458" s="2" t="s">
        <v>330</v>
      </c>
      <c r="H5458" s="2">
        <v>4</v>
      </c>
      <c r="I5458" s="2">
        <v>12</v>
      </c>
      <c r="J5458" s="2">
        <v>10</v>
      </c>
      <c r="K5458" s="2">
        <v>1</v>
      </c>
      <c r="L5458" s="3">
        <v>152000</v>
      </c>
      <c r="M5458" s="2" t="s">
        <v>20</v>
      </c>
      <c r="N5458" s="4" t="s">
        <v>21</v>
      </c>
    </row>
    <row r="5459" spans="1:14" x14ac:dyDescent="0.25">
      <c r="A5459" s="1" t="s">
        <v>361</v>
      </c>
      <c r="B5459" s="2" t="s">
        <v>353</v>
      </c>
      <c r="C5459" s="2" t="s">
        <v>353</v>
      </c>
      <c r="D5459" s="2" t="s">
        <v>354</v>
      </c>
      <c r="E5459" s="2" t="s">
        <v>4467</v>
      </c>
      <c r="F5459" s="2">
        <v>90111503</v>
      </c>
      <c r="G5459" s="2" t="s">
        <v>330</v>
      </c>
      <c r="H5459" s="2">
        <v>4</v>
      </c>
      <c r="I5459" s="2">
        <v>12</v>
      </c>
      <c r="J5459" s="2">
        <v>10</v>
      </c>
      <c r="K5459" s="2">
        <v>1</v>
      </c>
      <c r="L5459" s="3">
        <v>152000</v>
      </c>
      <c r="M5459" s="2" t="s">
        <v>20</v>
      </c>
      <c r="N5459" s="4" t="s">
        <v>21</v>
      </c>
    </row>
    <row r="5460" spans="1:14" x14ac:dyDescent="0.25">
      <c r="A5460" s="1" t="s">
        <v>361</v>
      </c>
      <c r="B5460" s="2" t="s">
        <v>353</v>
      </c>
      <c r="C5460" s="2" t="s">
        <v>353</v>
      </c>
      <c r="D5460" s="2" t="s">
        <v>354</v>
      </c>
      <c r="E5460" s="2" t="s">
        <v>4468</v>
      </c>
      <c r="F5460" s="2">
        <v>90111503</v>
      </c>
      <c r="G5460" s="2" t="s">
        <v>330</v>
      </c>
      <c r="H5460" s="2">
        <v>4</v>
      </c>
      <c r="I5460" s="2">
        <v>12</v>
      </c>
      <c r="J5460" s="2">
        <v>10</v>
      </c>
      <c r="K5460" s="2">
        <v>1</v>
      </c>
      <c r="L5460" s="3">
        <v>152000</v>
      </c>
      <c r="M5460" s="2" t="s">
        <v>20</v>
      </c>
      <c r="N5460" s="4" t="s">
        <v>21</v>
      </c>
    </row>
    <row r="5461" spans="1:14" x14ac:dyDescent="0.25">
      <c r="A5461" s="1" t="s">
        <v>361</v>
      </c>
      <c r="B5461" s="2" t="s">
        <v>353</v>
      </c>
      <c r="C5461" s="2" t="s">
        <v>353</v>
      </c>
      <c r="D5461" s="2" t="s">
        <v>354</v>
      </c>
      <c r="E5461" s="2" t="s">
        <v>4469</v>
      </c>
      <c r="F5461" s="2">
        <v>90111503</v>
      </c>
      <c r="G5461" s="2" t="s">
        <v>330</v>
      </c>
      <c r="H5461" s="2">
        <v>4</v>
      </c>
      <c r="I5461" s="2">
        <v>12</v>
      </c>
      <c r="J5461" s="2">
        <v>10</v>
      </c>
      <c r="K5461" s="2">
        <v>1</v>
      </c>
      <c r="L5461" s="3">
        <v>76000</v>
      </c>
      <c r="M5461" s="2" t="s">
        <v>20</v>
      </c>
      <c r="N5461" s="4" t="s">
        <v>21</v>
      </c>
    </row>
    <row r="5462" spans="1:14" x14ac:dyDescent="0.25">
      <c r="A5462" s="1" t="s">
        <v>361</v>
      </c>
      <c r="B5462" s="2" t="s">
        <v>353</v>
      </c>
      <c r="C5462" s="2" t="s">
        <v>353</v>
      </c>
      <c r="D5462" s="2" t="s">
        <v>354</v>
      </c>
      <c r="E5462" s="2" t="s">
        <v>4470</v>
      </c>
      <c r="F5462" s="2">
        <v>90111503</v>
      </c>
      <c r="G5462" s="2" t="s">
        <v>330</v>
      </c>
      <c r="H5462" s="2">
        <v>4</v>
      </c>
      <c r="I5462" s="2">
        <v>12</v>
      </c>
      <c r="J5462" s="2">
        <v>10</v>
      </c>
      <c r="K5462" s="2">
        <v>1</v>
      </c>
      <c r="L5462" s="3">
        <v>76000</v>
      </c>
      <c r="M5462" s="2" t="s">
        <v>20</v>
      </c>
      <c r="N5462" s="4" t="s">
        <v>21</v>
      </c>
    </row>
    <row r="5463" spans="1:14" x14ac:dyDescent="0.25">
      <c r="A5463" s="1" t="s">
        <v>361</v>
      </c>
      <c r="B5463" s="2" t="s">
        <v>353</v>
      </c>
      <c r="C5463" s="2" t="s">
        <v>353</v>
      </c>
      <c r="D5463" s="2" t="s">
        <v>354</v>
      </c>
      <c r="E5463" s="2" t="s">
        <v>4471</v>
      </c>
      <c r="F5463" s="2">
        <v>90111503</v>
      </c>
      <c r="G5463" s="2" t="s">
        <v>330</v>
      </c>
      <c r="H5463" s="2">
        <v>4</v>
      </c>
      <c r="I5463" s="2">
        <v>12</v>
      </c>
      <c r="J5463" s="2">
        <v>10</v>
      </c>
      <c r="K5463" s="2">
        <v>1</v>
      </c>
      <c r="L5463" s="3">
        <v>912000</v>
      </c>
      <c r="M5463" s="2" t="s">
        <v>20</v>
      </c>
      <c r="N5463" s="4" t="s">
        <v>21</v>
      </c>
    </row>
    <row r="5464" spans="1:14" x14ac:dyDescent="0.25">
      <c r="A5464" s="1" t="s">
        <v>361</v>
      </c>
      <c r="B5464" s="2" t="s">
        <v>353</v>
      </c>
      <c r="C5464" s="2" t="s">
        <v>353</v>
      </c>
      <c r="D5464" s="2" t="s">
        <v>354</v>
      </c>
      <c r="E5464" s="2" t="s">
        <v>4471</v>
      </c>
      <c r="F5464" s="2">
        <v>90111503</v>
      </c>
      <c r="G5464" s="2" t="s">
        <v>330</v>
      </c>
      <c r="H5464" s="2">
        <v>4</v>
      </c>
      <c r="I5464" s="2">
        <v>12</v>
      </c>
      <c r="J5464" s="2">
        <v>10</v>
      </c>
      <c r="K5464" s="2">
        <v>1</v>
      </c>
      <c r="L5464" s="3">
        <v>912000</v>
      </c>
      <c r="M5464" s="2" t="s">
        <v>20</v>
      </c>
      <c r="N5464" s="4" t="s">
        <v>21</v>
      </c>
    </row>
    <row r="5465" spans="1:14" x14ac:dyDescent="0.25">
      <c r="A5465" s="1" t="s">
        <v>361</v>
      </c>
      <c r="B5465" s="2" t="s">
        <v>353</v>
      </c>
      <c r="C5465" s="2" t="s">
        <v>353</v>
      </c>
      <c r="D5465" s="2" t="s">
        <v>354</v>
      </c>
      <c r="E5465" s="2" t="s">
        <v>4471</v>
      </c>
      <c r="F5465" s="2">
        <v>90111503</v>
      </c>
      <c r="G5465" s="2" t="s">
        <v>330</v>
      </c>
      <c r="H5465" s="2">
        <v>4</v>
      </c>
      <c r="I5465" s="2">
        <v>12</v>
      </c>
      <c r="J5465" s="2">
        <v>10</v>
      </c>
      <c r="K5465" s="2">
        <v>1</v>
      </c>
      <c r="L5465" s="3">
        <v>912000</v>
      </c>
      <c r="M5465" s="2" t="s">
        <v>20</v>
      </c>
      <c r="N5465" s="4" t="s">
        <v>21</v>
      </c>
    </row>
    <row r="5466" spans="1:14" x14ac:dyDescent="0.25">
      <c r="A5466" s="1" t="s">
        <v>361</v>
      </c>
      <c r="B5466" s="2" t="s">
        <v>353</v>
      </c>
      <c r="C5466" s="2" t="s">
        <v>353</v>
      </c>
      <c r="D5466" s="2" t="s">
        <v>354</v>
      </c>
      <c r="E5466" s="2" t="s">
        <v>4471</v>
      </c>
      <c r="F5466" s="2">
        <v>90111503</v>
      </c>
      <c r="G5466" s="2" t="s">
        <v>330</v>
      </c>
      <c r="H5466" s="2">
        <v>4</v>
      </c>
      <c r="I5466" s="2">
        <v>12</v>
      </c>
      <c r="J5466" s="2">
        <v>10</v>
      </c>
      <c r="K5466" s="2">
        <v>1</v>
      </c>
      <c r="L5466" s="3">
        <v>912000</v>
      </c>
      <c r="M5466" s="2" t="s">
        <v>20</v>
      </c>
      <c r="N5466" s="4" t="s">
        <v>21</v>
      </c>
    </row>
    <row r="5467" spans="1:14" x14ac:dyDescent="0.25">
      <c r="A5467" s="1" t="s">
        <v>361</v>
      </c>
      <c r="B5467" s="2" t="s">
        <v>353</v>
      </c>
      <c r="C5467" s="2" t="s">
        <v>353</v>
      </c>
      <c r="D5467" s="2" t="s">
        <v>354</v>
      </c>
      <c r="E5467" s="2" t="s">
        <v>4472</v>
      </c>
      <c r="F5467" s="2">
        <v>90111503</v>
      </c>
      <c r="G5467" s="2" t="s">
        <v>330</v>
      </c>
      <c r="H5467" s="2">
        <v>4</v>
      </c>
      <c r="I5467" s="2">
        <v>12</v>
      </c>
      <c r="J5467" s="2">
        <v>10</v>
      </c>
      <c r="K5467" s="2">
        <v>1</v>
      </c>
      <c r="L5467" s="3">
        <v>912000</v>
      </c>
      <c r="M5467" s="2" t="s">
        <v>20</v>
      </c>
      <c r="N5467" s="4" t="s">
        <v>21</v>
      </c>
    </row>
    <row r="5468" spans="1:14" x14ac:dyDescent="0.25">
      <c r="A5468" s="1" t="s">
        <v>361</v>
      </c>
      <c r="B5468" s="2" t="s">
        <v>353</v>
      </c>
      <c r="C5468" s="2" t="s">
        <v>353</v>
      </c>
      <c r="D5468" s="2" t="s">
        <v>354</v>
      </c>
      <c r="E5468" s="2" t="s">
        <v>4472</v>
      </c>
      <c r="F5468" s="2">
        <v>90111503</v>
      </c>
      <c r="G5468" s="2" t="s">
        <v>330</v>
      </c>
      <c r="H5468" s="2">
        <v>4</v>
      </c>
      <c r="I5468" s="2">
        <v>12</v>
      </c>
      <c r="J5468" s="2">
        <v>10</v>
      </c>
      <c r="K5468" s="2">
        <v>1</v>
      </c>
      <c r="L5468" s="3">
        <v>912000</v>
      </c>
      <c r="M5468" s="2" t="s">
        <v>20</v>
      </c>
      <c r="N5468" s="4" t="s">
        <v>21</v>
      </c>
    </row>
    <row r="5469" spans="1:14" x14ac:dyDescent="0.25">
      <c r="A5469" s="1" t="s">
        <v>361</v>
      </c>
      <c r="B5469" s="2" t="s">
        <v>353</v>
      </c>
      <c r="C5469" s="2" t="s">
        <v>353</v>
      </c>
      <c r="D5469" s="2" t="s">
        <v>354</v>
      </c>
      <c r="E5469" s="2" t="s">
        <v>4473</v>
      </c>
      <c r="F5469" s="2">
        <v>90111503</v>
      </c>
      <c r="G5469" s="2" t="s">
        <v>330</v>
      </c>
      <c r="H5469" s="2">
        <v>4</v>
      </c>
      <c r="I5469" s="2">
        <v>12</v>
      </c>
      <c r="J5469" s="2">
        <v>10</v>
      </c>
      <c r="K5469" s="2">
        <v>1</v>
      </c>
      <c r="L5469" s="3">
        <v>140000</v>
      </c>
      <c r="M5469" s="2" t="s">
        <v>20</v>
      </c>
      <c r="N5469" s="4" t="s">
        <v>21</v>
      </c>
    </row>
    <row r="5470" spans="1:14" x14ac:dyDescent="0.25">
      <c r="A5470" s="1" t="s">
        <v>361</v>
      </c>
      <c r="B5470" s="2" t="s">
        <v>353</v>
      </c>
      <c r="C5470" s="2" t="s">
        <v>353</v>
      </c>
      <c r="D5470" s="2" t="s">
        <v>354</v>
      </c>
      <c r="E5470" s="2" t="s">
        <v>4474</v>
      </c>
      <c r="F5470" s="2">
        <v>90111503</v>
      </c>
      <c r="G5470" s="2" t="s">
        <v>330</v>
      </c>
      <c r="H5470" s="2">
        <v>4</v>
      </c>
      <c r="I5470" s="2">
        <v>12</v>
      </c>
      <c r="J5470" s="2">
        <v>10</v>
      </c>
      <c r="K5470" s="2">
        <v>1</v>
      </c>
      <c r="L5470" s="3">
        <v>136000</v>
      </c>
      <c r="M5470" s="2" t="s">
        <v>20</v>
      </c>
      <c r="N5470" s="4" t="s">
        <v>21</v>
      </c>
    </row>
    <row r="5471" spans="1:14" x14ac:dyDescent="0.25">
      <c r="A5471" s="1" t="s">
        <v>361</v>
      </c>
      <c r="B5471" s="2" t="s">
        <v>353</v>
      </c>
      <c r="C5471" s="2" t="s">
        <v>353</v>
      </c>
      <c r="D5471" s="2" t="s">
        <v>354</v>
      </c>
      <c r="E5471" s="2" t="s">
        <v>4475</v>
      </c>
      <c r="F5471" s="2">
        <v>90111503</v>
      </c>
      <c r="G5471" s="2" t="s">
        <v>330</v>
      </c>
      <c r="H5471" s="2">
        <v>4</v>
      </c>
      <c r="I5471" s="2">
        <v>12</v>
      </c>
      <c r="J5471" s="2">
        <v>10</v>
      </c>
      <c r="K5471" s="2">
        <v>1</v>
      </c>
      <c r="L5471" s="3">
        <v>136000</v>
      </c>
      <c r="M5471" s="2" t="s">
        <v>20</v>
      </c>
      <c r="N5471" s="4" t="s">
        <v>21</v>
      </c>
    </row>
    <row r="5472" spans="1:14" x14ac:dyDescent="0.25">
      <c r="A5472" s="1" t="s">
        <v>361</v>
      </c>
      <c r="B5472" s="2" t="s">
        <v>353</v>
      </c>
      <c r="C5472" s="2" t="s">
        <v>353</v>
      </c>
      <c r="D5472" s="2" t="s">
        <v>354</v>
      </c>
      <c r="E5472" s="2" t="s">
        <v>4476</v>
      </c>
      <c r="F5472" s="2">
        <v>90111503</v>
      </c>
      <c r="G5472" s="2" t="s">
        <v>330</v>
      </c>
      <c r="H5472" s="2">
        <v>4</v>
      </c>
      <c r="I5472" s="2">
        <v>12</v>
      </c>
      <c r="J5472" s="2">
        <v>10</v>
      </c>
      <c r="K5472" s="2">
        <v>1</v>
      </c>
      <c r="L5472" s="3">
        <v>76000</v>
      </c>
      <c r="M5472" s="2" t="s">
        <v>20</v>
      </c>
      <c r="N5472" s="4" t="s">
        <v>21</v>
      </c>
    </row>
    <row r="5473" spans="1:14" x14ac:dyDescent="0.25">
      <c r="A5473" s="1" t="s">
        <v>361</v>
      </c>
      <c r="B5473" s="2" t="s">
        <v>353</v>
      </c>
      <c r="C5473" s="2" t="s">
        <v>353</v>
      </c>
      <c r="D5473" s="2" t="s">
        <v>354</v>
      </c>
      <c r="E5473" s="2" t="s">
        <v>4476</v>
      </c>
      <c r="F5473" s="2">
        <v>90111503</v>
      </c>
      <c r="G5473" s="2" t="s">
        <v>330</v>
      </c>
      <c r="H5473" s="2">
        <v>4</v>
      </c>
      <c r="I5473" s="2">
        <v>12</v>
      </c>
      <c r="J5473" s="2">
        <v>10</v>
      </c>
      <c r="K5473" s="2">
        <v>1</v>
      </c>
      <c r="L5473" s="3">
        <v>76000</v>
      </c>
      <c r="M5473" s="2" t="s">
        <v>20</v>
      </c>
      <c r="N5473" s="4" t="s">
        <v>21</v>
      </c>
    </row>
    <row r="5474" spans="1:14" x14ac:dyDescent="0.25">
      <c r="A5474" s="1" t="s">
        <v>361</v>
      </c>
      <c r="B5474" s="2" t="s">
        <v>353</v>
      </c>
      <c r="C5474" s="2" t="s">
        <v>353</v>
      </c>
      <c r="D5474" s="2" t="s">
        <v>354</v>
      </c>
      <c r="E5474" s="2" t="s">
        <v>4477</v>
      </c>
      <c r="F5474" s="2">
        <v>90111503</v>
      </c>
      <c r="G5474" s="2" t="s">
        <v>330</v>
      </c>
      <c r="H5474" s="2">
        <v>4</v>
      </c>
      <c r="I5474" s="2">
        <v>12</v>
      </c>
      <c r="J5474" s="2">
        <v>10</v>
      </c>
      <c r="K5474" s="2">
        <v>1</v>
      </c>
      <c r="L5474" s="3">
        <v>76000</v>
      </c>
      <c r="M5474" s="2" t="s">
        <v>20</v>
      </c>
      <c r="N5474" s="4" t="s">
        <v>21</v>
      </c>
    </row>
    <row r="5475" spans="1:14" x14ac:dyDescent="0.25">
      <c r="A5475" s="1" t="s">
        <v>361</v>
      </c>
      <c r="B5475" s="2" t="s">
        <v>353</v>
      </c>
      <c r="C5475" s="2" t="s">
        <v>353</v>
      </c>
      <c r="D5475" s="2" t="s">
        <v>354</v>
      </c>
      <c r="E5475" s="2" t="s">
        <v>4477</v>
      </c>
      <c r="F5475" s="2">
        <v>90111503</v>
      </c>
      <c r="G5475" s="2" t="s">
        <v>330</v>
      </c>
      <c r="H5475" s="2">
        <v>4</v>
      </c>
      <c r="I5475" s="2">
        <v>12</v>
      </c>
      <c r="J5475" s="2">
        <v>10</v>
      </c>
      <c r="K5475" s="2">
        <v>1</v>
      </c>
      <c r="L5475" s="3">
        <v>76000</v>
      </c>
      <c r="M5475" s="2" t="s">
        <v>20</v>
      </c>
      <c r="N5475" s="4" t="s">
        <v>21</v>
      </c>
    </row>
    <row r="5476" spans="1:14" x14ac:dyDescent="0.25">
      <c r="A5476" s="1" t="s">
        <v>361</v>
      </c>
      <c r="B5476" s="2" t="s">
        <v>353</v>
      </c>
      <c r="C5476" s="2" t="s">
        <v>353</v>
      </c>
      <c r="D5476" s="2" t="s">
        <v>354</v>
      </c>
      <c r="E5476" s="2" t="s">
        <v>4477</v>
      </c>
      <c r="F5476" s="2">
        <v>90111503</v>
      </c>
      <c r="G5476" s="2" t="s">
        <v>330</v>
      </c>
      <c r="H5476" s="2">
        <v>4</v>
      </c>
      <c r="I5476" s="2">
        <v>12</v>
      </c>
      <c r="J5476" s="2">
        <v>10</v>
      </c>
      <c r="K5476" s="2">
        <v>1</v>
      </c>
      <c r="L5476" s="3">
        <v>76000</v>
      </c>
      <c r="M5476" s="2" t="s">
        <v>20</v>
      </c>
      <c r="N5476" s="4" t="s">
        <v>21</v>
      </c>
    </row>
    <row r="5477" spans="1:14" x14ac:dyDescent="0.25">
      <c r="A5477" s="1" t="s">
        <v>361</v>
      </c>
      <c r="B5477" s="2" t="s">
        <v>353</v>
      </c>
      <c r="C5477" s="2" t="s">
        <v>353</v>
      </c>
      <c r="D5477" s="2" t="s">
        <v>354</v>
      </c>
      <c r="E5477" s="2" t="s">
        <v>4478</v>
      </c>
      <c r="F5477" s="2">
        <v>90111503</v>
      </c>
      <c r="G5477" s="2" t="s">
        <v>330</v>
      </c>
      <c r="H5477" s="2">
        <v>4</v>
      </c>
      <c r="I5477" s="2">
        <v>12</v>
      </c>
      <c r="J5477" s="2">
        <v>10</v>
      </c>
      <c r="K5477" s="2">
        <v>1</v>
      </c>
      <c r="L5477" s="3">
        <v>152000</v>
      </c>
      <c r="M5477" s="2" t="s">
        <v>20</v>
      </c>
      <c r="N5477" s="4" t="s">
        <v>21</v>
      </c>
    </row>
    <row r="5478" spans="1:14" x14ac:dyDescent="0.25">
      <c r="A5478" s="1" t="s">
        <v>361</v>
      </c>
      <c r="B5478" s="2" t="s">
        <v>353</v>
      </c>
      <c r="C5478" s="2" t="s">
        <v>353</v>
      </c>
      <c r="D5478" s="2" t="s">
        <v>354</v>
      </c>
      <c r="E5478" s="2" t="s">
        <v>4478</v>
      </c>
      <c r="F5478" s="2">
        <v>90111503</v>
      </c>
      <c r="G5478" s="2" t="s">
        <v>330</v>
      </c>
      <c r="H5478" s="2">
        <v>4</v>
      </c>
      <c r="I5478" s="2">
        <v>12</v>
      </c>
      <c r="J5478" s="2">
        <v>10</v>
      </c>
      <c r="K5478" s="2">
        <v>1</v>
      </c>
      <c r="L5478" s="3">
        <v>152000</v>
      </c>
      <c r="M5478" s="2" t="s">
        <v>20</v>
      </c>
      <c r="N5478" s="4" t="s">
        <v>21</v>
      </c>
    </row>
    <row r="5479" spans="1:14" x14ac:dyDescent="0.25">
      <c r="A5479" s="1" t="s">
        <v>361</v>
      </c>
      <c r="B5479" s="2" t="s">
        <v>353</v>
      </c>
      <c r="C5479" s="2" t="s">
        <v>353</v>
      </c>
      <c r="D5479" s="2" t="s">
        <v>354</v>
      </c>
      <c r="E5479" s="2" t="s">
        <v>4479</v>
      </c>
      <c r="F5479" s="2">
        <v>90111503</v>
      </c>
      <c r="G5479" s="2" t="s">
        <v>330</v>
      </c>
      <c r="H5479" s="2">
        <v>4</v>
      </c>
      <c r="I5479" s="2">
        <v>12</v>
      </c>
      <c r="J5479" s="2">
        <v>10</v>
      </c>
      <c r="K5479" s="2">
        <v>1</v>
      </c>
      <c r="L5479" s="3">
        <v>228000</v>
      </c>
      <c r="M5479" s="2" t="s">
        <v>20</v>
      </c>
      <c r="N5479" s="4" t="s">
        <v>21</v>
      </c>
    </row>
    <row r="5480" spans="1:14" x14ac:dyDescent="0.25">
      <c r="A5480" s="1" t="s">
        <v>361</v>
      </c>
      <c r="B5480" s="2" t="s">
        <v>353</v>
      </c>
      <c r="C5480" s="2" t="s">
        <v>353</v>
      </c>
      <c r="D5480" s="2" t="s">
        <v>354</v>
      </c>
      <c r="E5480" s="2" t="s">
        <v>4479</v>
      </c>
      <c r="F5480" s="2">
        <v>90111503</v>
      </c>
      <c r="G5480" s="2" t="s">
        <v>330</v>
      </c>
      <c r="H5480" s="2">
        <v>4</v>
      </c>
      <c r="I5480" s="2">
        <v>12</v>
      </c>
      <c r="J5480" s="2">
        <v>10</v>
      </c>
      <c r="K5480" s="2">
        <v>1</v>
      </c>
      <c r="L5480" s="3">
        <v>228000</v>
      </c>
      <c r="M5480" s="2" t="s">
        <v>20</v>
      </c>
      <c r="N5480" s="4" t="s">
        <v>21</v>
      </c>
    </row>
    <row r="5481" spans="1:14" x14ac:dyDescent="0.25">
      <c r="A5481" s="1" t="s">
        <v>361</v>
      </c>
      <c r="B5481" s="2" t="s">
        <v>353</v>
      </c>
      <c r="C5481" s="2" t="s">
        <v>353</v>
      </c>
      <c r="D5481" s="2" t="s">
        <v>354</v>
      </c>
      <c r="E5481" s="2" t="s">
        <v>4479</v>
      </c>
      <c r="F5481" s="2">
        <v>90111503</v>
      </c>
      <c r="G5481" s="2" t="s">
        <v>330</v>
      </c>
      <c r="H5481" s="2">
        <v>4</v>
      </c>
      <c r="I5481" s="2">
        <v>12</v>
      </c>
      <c r="J5481" s="2">
        <v>10</v>
      </c>
      <c r="K5481" s="2">
        <v>1</v>
      </c>
      <c r="L5481" s="3">
        <v>228000</v>
      </c>
      <c r="M5481" s="2" t="s">
        <v>20</v>
      </c>
      <c r="N5481" s="4" t="s">
        <v>21</v>
      </c>
    </row>
    <row r="5482" spans="1:14" x14ac:dyDescent="0.25">
      <c r="A5482" s="1" t="s">
        <v>361</v>
      </c>
      <c r="B5482" s="2" t="s">
        <v>353</v>
      </c>
      <c r="C5482" s="2" t="s">
        <v>353</v>
      </c>
      <c r="D5482" s="2" t="s">
        <v>354</v>
      </c>
      <c r="E5482" s="2" t="s">
        <v>4479</v>
      </c>
      <c r="F5482" s="2">
        <v>90111503</v>
      </c>
      <c r="G5482" s="2" t="s">
        <v>330</v>
      </c>
      <c r="H5482" s="2">
        <v>4</v>
      </c>
      <c r="I5482" s="2">
        <v>12</v>
      </c>
      <c r="J5482" s="2">
        <v>10</v>
      </c>
      <c r="K5482" s="2">
        <v>1</v>
      </c>
      <c r="L5482" s="3">
        <v>228000</v>
      </c>
      <c r="M5482" s="2" t="s">
        <v>20</v>
      </c>
      <c r="N5482" s="4" t="s">
        <v>21</v>
      </c>
    </row>
    <row r="5483" spans="1:14" x14ac:dyDescent="0.25">
      <c r="A5483" s="1" t="s">
        <v>361</v>
      </c>
      <c r="B5483" s="2" t="s">
        <v>353</v>
      </c>
      <c r="C5483" s="2" t="s">
        <v>353</v>
      </c>
      <c r="D5483" s="2" t="s">
        <v>354</v>
      </c>
      <c r="E5483" s="2" t="s">
        <v>4480</v>
      </c>
      <c r="F5483" s="2">
        <v>90111503</v>
      </c>
      <c r="G5483" s="2" t="s">
        <v>330</v>
      </c>
      <c r="H5483" s="2">
        <v>4</v>
      </c>
      <c r="I5483" s="2">
        <v>12</v>
      </c>
      <c r="J5483" s="2">
        <v>10</v>
      </c>
      <c r="K5483" s="2">
        <v>1</v>
      </c>
      <c r="L5483" s="3">
        <v>228000</v>
      </c>
      <c r="M5483" s="2" t="s">
        <v>20</v>
      </c>
      <c r="N5483" s="4" t="s">
        <v>21</v>
      </c>
    </row>
    <row r="5484" spans="1:14" x14ac:dyDescent="0.25">
      <c r="A5484" s="1" t="s">
        <v>361</v>
      </c>
      <c r="B5484" s="2" t="s">
        <v>353</v>
      </c>
      <c r="C5484" s="2" t="s">
        <v>353</v>
      </c>
      <c r="D5484" s="2" t="s">
        <v>354</v>
      </c>
      <c r="E5484" s="2" t="s">
        <v>4480</v>
      </c>
      <c r="F5484" s="2">
        <v>90111503</v>
      </c>
      <c r="G5484" s="2" t="s">
        <v>330</v>
      </c>
      <c r="H5484" s="2">
        <v>4</v>
      </c>
      <c r="I5484" s="2">
        <v>12</v>
      </c>
      <c r="J5484" s="2">
        <v>10</v>
      </c>
      <c r="K5484" s="2">
        <v>1</v>
      </c>
      <c r="L5484" s="3">
        <v>228000</v>
      </c>
      <c r="M5484" s="2" t="s">
        <v>20</v>
      </c>
      <c r="N5484" s="4" t="s">
        <v>21</v>
      </c>
    </row>
    <row r="5485" spans="1:14" x14ac:dyDescent="0.25">
      <c r="A5485" s="1" t="s">
        <v>361</v>
      </c>
      <c r="B5485" s="2" t="s">
        <v>353</v>
      </c>
      <c r="C5485" s="2" t="s">
        <v>353</v>
      </c>
      <c r="D5485" s="2" t="s">
        <v>354</v>
      </c>
      <c r="E5485" s="2" t="s">
        <v>4481</v>
      </c>
      <c r="F5485" s="2">
        <v>90111503</v>
      </c>
      <c r="G5485" s="2" t="s">
        <v>330</v>
      </c>
      <c r="H5485" s="2">
        <v>4</v>
      </c>
      <c r="I5485" s="2">
        <v>12</v>
      </c>
      <c r="J5485" s="2">
        <v>10</v>
      </c>
      <c r="K5485" s="2">
        <v>1</v>
      </c>
      <c r="L5485" s="3">
        <v>1216000</v>
      </c>
      <c r="M5485" s="2" t="s">
        <v>20</v>
      </c>
      <c r="N5485" s="4" t="s">
        <v>21</v>
      </c>
    </row>
    <row r="5486" spans="1:14" x14ac:dyDescent="0.25">
      <c r="A5486" s="1" t="s">
        <v>361</v>
      </c>
      <c r="B5486" s="2" t="s">
        <v>353</v>
      </c>
      <c r="C5486" s="2" t="s">
        <v>353</v>
      </c>
      <c r="D5486" s="2" t="s">
        <v>354</v>
      </c>
      <c r="E5486" s="2" t="s">
        <v>4479</v>
      </c>
      <c r="F5486" s="2">
        <v>90111503</v>
      </c>
      <c r="G5486" s="2" t="s">
        <v>330</v>
      </c>
      <c r="H5486" s="2">
        <v>4</v>
      </c>
      <c r="I5486" s="2">
        <v>12</v>
      </c>
      <c r="J5486" s="2">
        <v>10</v>
      </c>
      <c r="K5486" s="2">
        <v>1</v>
      </c>
      <c r="L5486" s="3">
        <v>228000</v>
      </c>
      <c r="M5486" s="2" t="s">
        <v>20</v>
      </c>
      <c r="N5486" s="4" t="s">
        <v>21</v>
      </c>
    </row>
    <row r="5487" spans="1:14" x14ac:dyDescent="0.25">
      <c r="A5487" s="1" t="s">
        <v>361</v>
      </c>
      <c r="B5487" s="2" t="s">
        <v>353</v>
      </c>
      <c r="C5487" s="2" t="s">
        <v>353</v>
      </c>
      <c r="D5487" s="2" t="s">
        <v>354</v>
      </c>
      <c r="E5487" s="2" t="s">
        <v>4482</v>
      </c>
      <c r="F5487" s="2">
        <v>90111503</v>
      </c>
      <c r="G5487" s="2" t="s">
        <v>330</v>
      </c>
      <c r="H5487" s="2">
        <v>4</v>
      </c>
      <c r="I5487" s="2">
        <v>12</v>
      </c>
      <c r="J5487" s="2">
        <v>10</v>
      </c>
      <c r="K5487" s="2">
        <v>1</v>
      </c>
      <c r="L5487" s="3">
        <v>76000</v>
      </c>
      <c r="M5487" s="2" t="s">
        <v>20</v>
      </c>
      <c r="N5487" s="4" t="s">
        <v>21</v>
      </c>
    </row>
    <row r="5488" spans="1:14" x14ac:dyDescent="0.25">
      <c r="A5488" s="1" t="s">
        <v>361</v>
      </c>
      <c r="B5488" s="2" t="s">
        <v>353</v>
      </c>
      <c r="C5488" s="2" t="s">
        <v>353</v>
      </c>
      <c r="D5488" s="2" t="s">
        <v>354</v>
      </c>
      <c r="E5488" s="2" t="s">
        <v>4482</v>
      </c>
      <c r="F5488" s="2">
        <v>90111503</v>
      </c>
      <c r="G5488" s="2" t="s">
        <v>330</v>
      </c>
      <c r="H5488" s="2">
        <v>4</v>
      </c>
      <c r="I5488" s="2">
        <v>12</v>
      </c>
      <c r="J5488" s="2">
        <v>10</v>
      </c>
      <c r="K5488" s="2">
        <v>1</v>
      </c>
      <c r="L5488" s="3">
        <v>76000</v>
      </c>
      <c r="M5488" s="2" t="s">
        <v>20</v>
      </c>
      <c r="N5488" s="4" t="s">
        <v>21</v>
      </c>
    </row>
    <row r="5489" spans="1:14" x14ac:dyDescent="0.25">
      <c r="A5489" s="1" t="s">
        <v>361</v>
      </c>
      <c r="B5489" s="2" t="s">
        <v>353</v>
      </c>
      <c r="C5489" s="2" t="s">
        <v>353</v>
      </c>
      <c r="D5489" s="2" t="s">
        <v>354</v>
      </c>
      <c r="E5489" s="2" t="s">
        <v>4482</v>
      </c>
      <c r="F5489" s="2">
        <v>90111503</v>
      </c>
      <c r="G5489" s="2" t="s">
        <v>330</v>
      </c>
      <c r="H5489" s="2">
        <v>4</v>
      </c>
      <c r="I5489" s="2">
        <v>12</v>
      </c>
      <c r="J5489" s="2">
        <v>10</v>
      </c>
      <c r="K5489" s="2">
        <v>1</v>
      </c>
      <c r="L5489" s="3">
        <v>76000</v>
      </c>
      <c r="M5489" s="2" t="s">
        <v>20</v>
      </c>
      <c r="N5489" s="4" t="s">
        <v>21</v>
      </c>
    </row>
    <row r="5490" spans="1:14" x14ac:dyDescent="0.25">
      <c r="A5490" s="1" t="s">
        <v>361</v>
      </c>
      <c r="B5490" s="2" t="s">
        <v>353</v>
      </c>
      <c r="C5490" s="2" t="s">
        <v>353</v>
      </c>
      <c r="D5490" s="2" t="s">
        <v>354</v>
      </c>
      <c r="E5490" s="2" t="s">
        <v>4482</v>
      </c>
      <c r="F5490" s="2">
        <v>90111503</v>
      </c>
      <c r="G5490" s="2" t="s">
        <v>330</v>
      </c>
      <c r="H5490" s="2">
        <v>4</v>
      </c>
      <c r="I5490" s="2">
        <v>12</v>
      </c>
      <c r="J5490" s="2">
        <v>10</v>
      </c>
      <c r="K5490" s="2">
        <v>1</v>
      </c>
      <c r="L5490" s="3">
        <v>76000</v>
      </c>
      <c r="M5490" s="2" t="s">
        <v>20</v>
      </c>
      <c r="N5490" s="4" t="s">
        <v>21</v>
      </c>
    </row>
    <row r="5491" spans="1:14" x14ac:dyDescent="0.25">
      <c r="A5491" s="1" t="s">
        <v>361</v>
      </c>
      <c r="B5491" s="2" t="s">
        <v>353</v>
      </c>
      <c r="C5491" s="2" t="s">
        <v>353</v>
      </c>
      <c r="D5491" s="2" t="s">
        <v>354</v>
      </c>
      <c r="E5491" s="2" t="s">
        <v>4482</v>
      </c>
      <c r="F5491" s="2">
        <v>90111503</v>
      </c>
      <c r="G5491" s="2" t="s">
        <v>330</v>
      </c>
      <c r="H5491" s="2">
        <v>4</v>
      </c>
      <c r="I5491" s="2">
        <v>12</v>
      </c>
      <c r="J5491" s="2">
        <v>10</v>
      </c>
      <c r="K5491" s="2">
        <v>1</v>
      </c>
      <c r="L5491" s="3">
        <v>76000</v>
      </c>
      <c r="M5491" s="2" t="s">
        <v>20</v>
      </c>
      <c r="N5491" s="4" t="s">
        <v>21</v>
      </c>
    </row>
    <row r="5492" spans="1:14" x14ac:dyDescent="0.25">
      <c r="A5492" s="1" t="s">
        <v>361</v>
      </c>
      <c r="B5492" s="2" t="s">
        <v>353</v>
      </c>
      <c r="C5492" s="2" t="s">
        <v>353</v>
      </c>
      <c r="D5492" s="2" t="s">
        <v>354</v>
      </c>
      <c r="E5492" s="2" t="s">
        <v>4483</v>
      </c>
      <c r="F5492" s="2">
        <v>90111503</v>
      </c>
      <c r="G5492" s="2" t="s">
        <v>330</v>
      </c>
      <c r="H5492" s="2">
        <v>4</v>
      </c>
      <c r="I5492" s="2">
        <v>12</v>
      </c>
      <c r="J5492" s="2">
        <v>10</v>
      </c>
      <c r="K5492" s="2">
        <v>1</v>
      </c>
      <c r="L5492" s="3">
        <v>76000</v>
      </c>
      <c r="M5492" s="2" t="s">
        <v>20</v>
      </c>
      <c r="N5492" s="4" t="s">
        <v>21</v>
      </c>
    </row>
    <row r="5493" spans="1:14" x14ac:dyDescent="0.25">
      <c r="A5493" s="1" t="s">
        <v>361</v>
      </c>
      <c r="B5493" s="2" t="s">
        <v>353</v>
      </c>
      <c r="C5493" s="2" t="s">
        <v>353</v>
      </c>
      <c r="D5493" s="2" t="s">
        <v>354</v>
      </c>
      <c r="E5493" s="2" t="s">
        <v>4483</v>
      </c>
      <c r="F5493" s="2">
        <v>90111503</v>
      </c>
      <c r="G5493" s="2" t="s">
        <v>330</v>
      </c>
      <c r="H5493" s="2">
        <v>4</v>
      </c>
      <c r="I5493" s="2">
        <v>12</v>
      </c>
      <c r="J5493" s="2">
        <v>10</v>
      </c>
      <c r="K5493" s="2">
        <v>1</v>
      </c>
      <c r="L5493" s="3">
        <v>76000</v>
      </c>
      <c r="M5493" s="2" t="s">
        <v>20</v>
      </c>
      <c r="N5493" s="4" t="s">
        <v>21</v>
      </c>
    </row>
    <row r="5494" spans="1:14" x14ac:dyDescent="0.25">
      <c r="A5494" s="1" t="s">
        <v>361</v>
      </c>
      <c r="B5494" s="2" t="s">
        <v>353</v>
      </c>
      <c r="C5494" s="2" t="s">
        <v>353</v>
      </c>
      <c r="D5494" s="2" t="s">
        <v>354</v>
      </c>
      <c r="E5494" s="2" t="s">
        <v>4484</v>
      </c>
      <c r="F5494" s="2">
        <v>90111503</v>
      </c>
      <c r="G5494" s="2" t="s">
        <v>330</v>
      </c>
      <c r="H5494" s="2">
        <v>4</v>
      </c>
      <c r="I5494" s="2">
        <v>12</v>
      </c>
      <c r="J5494" s="2">
        <v>10</v>
      </c>
      <c r="K5494" s="2">
        <v>1</v>
      </c>
      <c r="L5494" s="3">
        <v>760000</v>
      </c>
      <c r="M5494" s="2" t="s">
        <v>20</v>
      </c>
      <c r="N5494" s="4" t="s">
        <v>21</v>
      </c>
    </row>
    <row r="5495" spans="1:14" x14ac:dyDescent="0.25">
      <c r="A5495" s="1" t="s">
        <v>361</v>
      </c>
      <c r="B5495" s="2" t="s">
        <v>353</v>
      </c>
      <c r="C5495" s="2" t="s">
        <v>353</v>
      </c>
      <c r="D5495" s="2" t="s">
        <v>354</v>
      </c>
      <c r="E5495" s="2" t="s">
        <v>4484</v>
      </c>
      <c r="F5495" s="2">
        <v>90111503</v>
      </c>
      <c r="G5495" s="2" t="s">
        <v>330</v>
      </c>
      <c r="H5495" s="2">
        <v>4</v>
      </c>
      <c r="I5495" s="2">
        <v>12</v>
      </c>
      <c r="J5495" s="2">
        <v>10</v>
      </c>
      <c r="K5495" s="2">
        <v>1</v>
      </c>
      <c r="L5495" s="3">
        <v>760000</v>
      </c>
      <c r="M5495" s="2" t="s">
        <v>20</v>
      </c>
      <c r="N5495" s="4" t="s">
        <v>21</v>
      </c>
    </row>
    <row r="5496" spans="1:14" x14ac:dyDescent="0.25">
      <c r="A5496" s="1" t="s">
        <v>361</v>
      </c>
      <c r="B5496" s="2" t="s">
        <v>353</v>
      </c>
      <c r="C5496" s="2" t="s">
        <v>353</v>
      </c>
      <c r="D5496" s="2" t="s">
        <v>354</v>
      </c>
      <c r="E5496" s="2" t="s">
        <v>4484</v>
      </c>
      <c r="F5496" s="2">
        <v>90111503</v>
      </c>
      <c r="G5496" s="2" t="s">
        <v>330</v>
      </c>
      <c r="H5496" s="2">
        <v>4</v>
      </c>
      <c r="I5496" s="2">
        <v>12</v>
      </c>
      <c r="J5496" s="2">
        <v>10</v>
      </c>
      <c r="K5496" s="2">
        <v>1</v>
      </c>
      <c r="L5496" s="3">
        <v>76000</v>
      </c>
      <c r="M5496" s="2" t="s">
        <v>20</v>
      </c>
      <c r="N5496" s="4" t="s">
        <v>21</v>
      </c>
    </row>
    <row r="5497" spans="1:14" x14ac:dyDescent="0.25">
      <c r="A5497" s="1" t="s">
        <v>361</v>
      </c>
      <c r="B5497" s="2" t="s">
        <v>353</v>
      </c>
      <c r="C5497" s="2" t="s">
        <v>353</v>
      </c>
      <c r="D5497" s="2" t="s">
        <v>354</v>
      </c>
      <c r="E5497" s="2" t="s">
        <v>4484</v>
      </c>
      <c r="F5497" s="2">
        <v>90111503</v>
      </c>
      <c r="G5497" s="2" t="s">
        <v>330</v>
      </c>
      <c r="H5497" s="2">
        <v>4</v>
      </c>
      <c r="I5497" s="2">
        <v>12</v>
      </c>
      <c r="J5497" s="2">
        <v>10</v>
      </c>
      <c r="K5497" s="2">
        <v>1</v>
      </c>
      <c r="L5497" s="3">
        <v>76000</v>
      </c>
      <c r="M5497" s="2" t="s">
        <v>20</v>
      </c>
      <c r="N5497" s="4" t="s">
        <v>21</v>
      </c>
    </row>
    <row r="5498" spans="1:14" x14ac:dyDescent="0.25">
      <c r="A5498" s="1" t="s">
        <v>361</v>
      </c>
      <c r="B5498" s="2" t="s">
        <v>353</v>
      </c>
      <c r="C5498" s="2" t="s">
        <v>353</v>
      </c>
      <c r="D5498" s="2" t="s">
        <v>354</v>
      </c>
      <c r="E5498" s="2" t="s">
        <v>4484</v>
      </c>
      <c r="F5498" s="2">
        <v>90111503</v>
      </c>
      <c r="G5498" s="2" t="s">
        <v>330</v>
      </c>
      <c r="H5498" s="2">
        <v>4</v>
      </c>
      <c r="I5498" s="2">
        <v>12</v>
      </c>
      <c r="J5498" s="2">
        <v>10</v>
      </c>
      <c r="K5498" s="2">
        <v>1</v>
      </c>
      <c r="L5498" s="3">
        <v>76000</v>
      </c>
      <c r="M5498" s="2" t="s">
        <v>20</v>
      </c>
      <c r="N5498" s="4" t="s">
        <v>21</v>
      </c>
    </row>
    <row r="5499" spans="1:14" x14ac:dyDescent="0.25">
      <c r="A5499" s="1" t="s">
        <v>361</v>
      </c>
      <c r="B5499" s="2" t="s">
        <v>353</v>
      </c>
      <c r="C5499" s="2" t="s">
        <v>353</v>
      </c>
      <c r="D5499" s="2" t="s">
        <v>354</v>
      </c>
      <c r="E5499" s="2" t="s">
        <v>4484</v>
      </c>
      <c r="F5499" s="2">
        <v>90111503</v>
      </c>
      <c r="G5499" s="2" t="s">
        <v>330</v>
      </c>
      <c r="H5499" s="2">
        <v>4</v>
      </c>
      <c r="I5499" s="2">
        <v>12</v>
      </c>
      <c r="J5499" s="2">
        <v>10</v>
      </c>
      <c r="K5499" s="2">
        <v>1</v>
      </c>
      <c r="L5499" s="3">
        <v>76000</v>
      </c>
      <c r="M5499" s="2" t="s">
        <v>20</v>
      </c>
      <c r="N5499" s="4" t="s">
        <v>21</v>
      </c>
    </row>
    <row r="5500" spans="1:14" x14ac:dyDescent="0.25">
      <c r="A5500" s="1" t="s">
        <v>361</v>
      </c>
      <c r="B5500" s="2" t="s">
        <v>353</v>
      </c>
      <c r="C5500" s="2" t="s">
        <v>353</v>
      </c>
      <c r="D5500" s="2" t="s">
        <v>354</v>
      </c>
      <c r="E5500" s="2" t="s">
        <v>4484</v>
      </c>
      <c r="F5500" s="2">
        <v>90111503</v>
      </c>
      <c r="G5500" s="2" t="s">
        <v>330</v>
      </c>
      <c r="H5500" s="2">
        <v>4</v>
      </c>
      <c r="I5500" s="2">
        <v>12</v>
      </c>
      <c r="J5500" s="2">
        <v>10</v>
      </c>
      <c r="K5500" s="2">
        <v>1</v>
      </c>
      <c r="L5500" s="3">
        <v>76000</v>
      </c>
      <c r="M5500" s="2" t="s">
        <v>20</v>
      </c>
      <c r="N5500" s="4" t="s">
        <v>21</v>
      </c>
    </row>
    <row r="5501" spans="1:14" x14ac:dyDescent="0.25">
      <c r="A5501" s="1" t="s">
        <v>361</v>
      </c>
      <c r="B5501" s="2" t="s">
        <v>353</v>
      </c>
      <c r="C5501" s="2" t="s">
        <v>353</v>
      </c>
      <c r="D5501" s="2" t="s">
        <v>354</v>
      </c>
      <c r="E5501" s="2" t="s">
        <v>4485</v>
      </c>
      <c r="F5501" s="2">
        <v>90111503</v>
      </c>
      <c r="G5501" s="2" t="s">
        <v>330</v>
      </c>
      <c r="H5501" s="2">
        <v>4</v>
      </c>
      <c r="I5501" s="2">
        <v>12</v>
      </c>
      <c r="J5501" s="2">
        <v>10</v>
      </c>
      <c r="K5501" s="2">
        <v>1</v>
      </c>
      <c r="L5501" s="3">
        <v>836000</v>
      </c>
      <c r="M5501" s="2" t="s">
        <v>20</v>
      </c>
      <c r="N5501" s="4" t="s">
        <v>21</v>
      </c>
    </row>
    <row r="5502" spans="1:14" x14ac:dyDescent="0.25">
      <c r="A5502" s="1" t="s">
        <v>361</v>
      </c>
      <c r="B5502" s="2" t="s">
        <v>353</v>
      </c>
      <c r="C5502" s="2" t="s">
        <v>353</v>
      </c>
      <c r="D5502" s="2" t="s">
        <v>354</v>
      </c>
      <c r="E5502" s="2" t="s">
        <v>4485</v>
      </c>
      <c r="F5502" s="2">
        <v>90111503</v>
      </c>
      <c r="G5502" s="2" t="s">
        <v>330</v>
      </c>
      <c r="H5502" s="2">
        <v>4</v>
      </c>
      <c r="I5502" s="2">
        <v>12</v>
      </c>
      <c r="J5502" s="2">
        <v>10</v>
      </c>
      <c r="K5502" s="2">
        <v>1</v>
      </c>
      <c r="L5502" s="3">
        <v>836000</v>
      </c>
      <c r="M5502" s="2" t="s">
        <v>20</v>
      </c>
      <c r="N5502" s="4" t="s">
        <v>21</v>
      </c>
    </row>
    <row r="5503" spans="1:14" x14ac:dyDescent="0.25">
      <c r="A5503" s="1" t="s">
        <v>361</v>
      </c>
      <c r="B5503" s="2" t="s">
        <v>353</v>
      </c>
      <c r="C5503" s="2" t="s">
        <v>353</v>
      </c>
      <c r="D5503" s="2" t="s">
        <v>354</v>
      </c>
      <c r="E5503" s="2" t="s">
        <v>4485</v>
      </c>
      <c r="F5503" s="2">
        <v>90111503</v>
      </c>
      <c r="G5503" s="2" t="s">
        <v>330</v>
      </c>
      <c r="H5503" s="2">
        <v>4</v>
      </c>
      <c r="I5503" s="2">
        <v>12</v>
      </c>
      <c r="J5503" s="2">
        <v>10</v>
      </c>
      <c r="K5503" s="2">
        <v>1</v>
      </c>
      <c r="L5503" s="3">
        <v>836000</v>
      </c>
      <c r="M5503" s="2" t="s">
        <v>20</v>
      </c>
      <c r="N5503" s="4" t="s">
        <v>21</v>
      </c>
    </row>
    <row r="5504" spans="1:14" x14ac:dyDescent="0.25">
      <c r="A5504" s="1" t="s">
        <v>361</v>
      </c>
      <c r="B5504" s="2" t="s">
        <v>353</v>
      </c>
      <c r="C5504" s="2" t="s">
        <v>353</v>
      </c>
      <c r="D5504" s="2" t="s">
        <v>354</v>
      </c>
      <c r="E5504" s="2" t="s">
        <v>4485</v>
      </c>
      <c r="F5504" s="2">
        <v>90111503</v>
      </c>
      <c r="G5504" s="2" t="s">
        <v>330</v>
      </c>
      <c r="H5504" s="2">
        <v>4</v>
      </c>
      <c r="I5504" s="2">
        <v>12</v>
      </c>
      <c r="J5504" s="2">
        <v>10</v>
      </c>
      <c r="K5504" s="2">
        <v>1</v>
      </c>
      <c r="L5504" s="3">
        <v>836000</v>
      </c>
      <c r="M5504" s="2" t="s">
        <v>20</v>
      </c>
      <c r="N5504" s="4" t="s">
        <v>21</v>
      </c>
    </row>
    <row r="5505" spans="1:14" x14ac:dyDescent="0.25">
      <c r="A5505" s="1" t="s">
        <v>361</v>
      </c>
      <c r="B5505" s="2" t="s">
        <v>353</v>
      </c>
      <c r="C5505" s="2" t="s">
        <v>353</v>
      </c>
      <c r="D5505" s="2" t="s">
        <v>354</v>
      </c>
      <c r="E5505" s="2" t="s">
        <v>4486</v>
      </c>
      <c r="F5505" s="2">
        <v>90111503</v>
      </c>
      <c r="G5505" s="2" t="s">
        <v>330</v>
      </c>
      <c r="H5505" s="2">
        <v>4</v>
      </c>
      <c r="I5505" s="2">
        <v>12</v>
      </c>
      <c r="J5505" s="2">
        <v>10</v>
      </c>
      <c r="K5505" s="2">
        <v>1</v>
      </c>
      <c r="L5505" s="3">
        <v>1292000</v>
      </c>
      <c r="M5505" s="2" t="s">
        <v>20</v>
      </c>
      <c r="N5505" s="4" t="s">
        <v>21</v>
      </c>
    </row>
    <row r="5506" spans="1:14" x14ac:dyDescent="0.25">
      <c r="A5506" s="1" t="s">
        <v>361</v>
      </c>
      <c r="B5506" s="2" t="s">
        <v>353</v>
      </c>
      <c r="C5506" s="2" t="s">
        <v>353</v>
      </c>
      <c r="D5506" s="2" t="s">
        <v>354</v>
      </c>
      <c r="E5506" s="2" t="s">
        <v>4486</v>
      </c>
      <c r="F5506" s="2">
        <v>90111503</v>
      </c>
      <c r="G5506" s="2" t="s">
        <v>330</v>
      </c>
      <c r="H5506" s="2">
        <v>4</v>
      </c>
      <c r="I5506" s="2">
        <v>12</v>
      </c>
      <c r="J5506" s="2">
        <v>10</v>
      </c>
      <c r="K5506" s="2">
        <v>1</v>
      </c>
      <c r="L5506" s="3">
        <v>1292000</v>
      </c>
      <c r="M5506" s="2" t="s">
        <v>20</v>
      </c>
      <c r="N5506" s="4" t="s">
        <v>21</v>
      </c>
    </row>
    <row r="5507" spans="1:14" x14ac:dyDescent="0.25">
      <c r="A5507" s="1" t="s">
        <v>361</v>
      </c>
      <c r="B5507" s="2" t="s">
        <v>353</v>
      </c>
      <c r="C5507" s="2" t="s">
        <v>353</v>
      </c>
      <c r="D5507" s="2" t="s">
        <v>354</v>
      </c>
      <c r="E5507" s="2" t="s">
        <v>4487</v>
      </c>
      <c r="F5507" s="2">
        <v>90111503</v>
      </c>
      <c r="G5507" s="2" t="s">
        <v>330</v>
      </c>
      <c r="H5507" s="2">
        <v>4</v>
      </c>
      <c r="I5507" s="2">
        <v>12</v>
      </c>
      <c r="J5507" s="2">
        <v>10</v>
      </c>
      <c r="K5507" s="2">
        <v>1</v>
      </c>
      <c r="L5507" s="3">
        <v>152000</v>
      </c>
      <c r="M5507" s="2" t="s">
        <v>20</v>
      </c>
      <c r="N5507" s="4" t="s">
        <v>21</v>
      </c>
    </row>
    <row r="5508" spans="1:14" x14ac:dyDescent="0.25">
      <c r="A5508" s="1" t="s">
        <v>361</v>
      </c>
      <c r="B5508" s="2" t="s">
        <v>353</v>
      </c>
      <c r="C5508" s="2" t="s">
        <v>353</v>
      </c>
      <c r="D5508" s="2" t="s">
        <v>354</v>
      </c>
      <c r="E5508" s="2" t="s">
        <v>4487</v>
      </c>
      <c r="F5508" s="2">
        <v>90111503</v>
      </c>
      <c r="G5508" s="2" t="s">
        <v>330</v>
      </c>
      <c r="H5508" s="2">
        <v>4</v>
      </c>
      <c r="I5508" s="2">
        <v>12</v>
      </c>
      <c r="J5508" s="2">
        <v>10</v>
      </c>
      <c r="K5508" s="2">
        <v>1</v>
      </c>
      <c r="L5508" s="3">
        <v>152000</v>
      </c>
      <c r="M5508" s="2" t="s">
        <v>20</v>
      </c>
      <c r="N5508" s="4" t="s">
        <v>21</v>
      </c>
    </row>
    <row r="5509" spans="1:14" x14ac:dyDescent="0.25">
      <c r="A5509" s="1" t="s">
        <v>361</v>
      </c>
      <c r="B5509" s="2" t="s">
        <v>353</v>
      </c>
      <c r="C5509" s="2" t="s">
        <v>353</v>
      </c>
      <c r="D5509" s="2" t="s">
        <v>354</v>
      </c>
      <c r="E5509" s="2" t="s">
        <v>4487</v>
      </c>
      <c r="F5509" s="2">
        <v>90111503</v>
      </c>
      <c r="G5509" s="2" t="s">
        <v>330</v>
      </c>
      <c r="H5509" s="2">
        <v>4</v>
      </c>
      <c r="I5509" s="2">
        <v>12</v>
      </c>
      <c r="J5509" s="2">
        <v>10</v>
      </c>
      <c r="K5509" s="2">
        <v>1</v>
      </c>
      <c r="L5509" s="3">
        <v>152000</v>
      </c>
      <c r="M5509" s="2" t="s">
        <v>20</v>
      </c>
      <c r="N5509" s="4" t="s">
        <v>21</v>
      </c>
    </row>
    <row r="5510" spans="1:14" x14ac:dyDescent="0.25">
      <c r="A5510" s="1" t="s">
        <v>361</v>
      </c>
      <c r="B5510" s="2" t="s">
        <v>353</v>
      </c>
      <c r="C5510" s="2" t="s">
        <v>353</v>
      </c>
      <c r="D5510" s="2" t="s">
        <v>354</v>
      </c>
      <c r="E5510" s="2" t="s">
        <v>4487</v>
      </c>
      <c r="F5510" s="2">
        <v>90111503</v>
      </c>
      <c r="G5510" s="2" t="s">
        <v>330</v>
      </c>
      <c r="H5510" s="2">
        <v>4</v>
      </c>
      <c r="I5510" s="2">
        <v>12</v>
      </c>
      <c r="J5510" s="2">
        <v>10</v>
      </c>
      <c r="K5510" s="2">
        <v>1</v>
      </c>
      <c r="L5510" s="3">
        <v>152000</v>
      </c>
      <c r="M5510" s="2" t="s">
        <v>20</v>
      </c>
      <c r="N5510" s="4" t="s">
        <v>21</v>
      </c>
    </row>
    <row r="5511" spans="1:14" x14ac:dyDescent="0.25">
      <c r="A5511" s="1" t="s">
        <v>361</v>
      </c>
      <c r="B5511" s="2" t="s">
        <v>353</v>
      </c>
      <c r="C5511" s="2" t="s">
        <v>353</v>
      </c>
      <c r="D5511" s="2" t="s">
        <v>354</v>
      </c>
      <c r="E5511" s="2" t="s">
        <v>4487</v>
      </c>
      <c r="F5511" s="2">
        <v>90111503</v>
      </c>
      <c r="G5511" s="2" t="s">
        <v>330</v>
      </c>
      <c r="H5511" s="2">
        <v>4</v>
      </c>
      <c r="I5511" s="2">
        <v>12</v>
      </c>
      <c r="J5511" s="2">
        <v>10</v>
      </c>
      <c r="K5511" s="2">
        <v>1</v>
      </c>
      <c r="L5511" s="3">
        <v>152000</v>
      </c>
      <c r="M5511" s="2" t="s">
        <v>20</v>
      </c>
      <c r="N5511" s="4" t="s">
        <v>21</v>
      </c>
    </row>
    <row r="5512" spans="1:14" x14ac:dyDescent="0.25">
      <c r="A5512" s="1" t="s">
        <v>361</v>
      </c>
      <c r="B5512" s="2" t="s">
        <v>353</v>
      </c>
      <c r="C5512" s="2" t="s">
        <v>353</v>
      </c>
      <c r="D5512" s="2" t="s">
        <v>354</v>
      </c>
      <c r="E5512" s="2" t="s">
        <v>4486</v>
      </c>
      <c r="F5512" s="2">
        <v>90111503</v>
      </c>
      <c r="G5512" s="2" t="s">
        <v>330</v>
      </c>
      <c r="H5512" s="2">
        <v>4</v>
      </c>
      <c r="I5512" s="2">
        <v>12</v>
      </c>
      <c r="J5512" s="2">
        <v>10</v>
      </c>
      <c r="K5512" s="2">
        <v>1</v>
      </c>
      <c r="L5512" s="3">
        <v>76000</v>
      </c>
      <c r="M5512" s="2" t="s">
        <v>20</v>
      </c>
      <c r="N5512" s="4" t="s">
        <v>21</v>
      </c>
    </row>
    <row r="5513" spans="1:14" x14ac:dyDescent="0.25">
      <c r="A5513" s="1" t="s">
        <v>361</v>
      </c>
      <c r="B5513" s="2" t="s">
        <v>353</v>
      </c>
      <c r="C5513" s="2" t="s">
        <v>353</v>
      </c>
      <c r="D5513" s="2" t="s">
        <v>354</v>
      </c>
      <c r="E5513" s="2" t="s">
        <v>4486</v>
      </c>
      <c r="F5513" s="2">
        <v>90111503</v>
      </c>
      <c r="G5513" s="2" t="s">
        <v>330</v>
      </c>
      <c r="H5513" s="2">
        <v>4</v>
      </c>
      <c r="I5513" s="2">
        <v>12</v>
      </c>
      <c r="J5513" s="2">
        <v>10</v>
      </c>
      <c r="K5513" s="2">
        <v>1</v>
      </c>
      <c r="L5513" s="3">
        <v>76000</v>
      </c>
      <c r="M5513" s="2" t="s">
        <v>20</v>
      </c>
      <c r="N5513" s="4" t="s">
        <v>21</v>
      </c>
    </row>
    <row r="5514" spans="1:14" x14ac:dyDescent="0.25">
      <c r="A5514" s="1" t="s">
        <v>361</v>
      </c>
      <c r="B5514" s="2" t="s">
        <v>353</v>
      </c>
      <c r="C5514" s="2" t="s">
        <v>353</v>
      </c>
      <c r="D5514" s="2" t="s">
        <v>354</v>
      </c>
      <c r="E5514" s="2" t="s">
        <v>4488</v>
      </c>
      <c r="F5514" s="2">
        <v>90111503</v>
      </c>
      <c r="G5514" s="2" t="s">
        <v>330</v>
      </c>
      <c r="H5514" s="2">
        <v>4</v>
      </c>
      <c r="I5514" s="2">
        <v>12</v>
      </c>
      <c r="J5514" s="2">
        <v>10</v>
      </c>
      <c r="K5514" s="2">
        <v>1</v>
      </c>
      <c r="L5514" s="3">
        <v>76000</v>
      </c>
      <c r="M5514" s="2" t="s">
        <v>20</v>
      </c>
      <c r="N5514" s="4" t="s">
        <v>21</v>
      </c>
    </row>
    <row r="5515" spans="1:14" x14ac:dyDescent="0.25">
      <c r="A5515" s="1" t="s">
        <v>361</v>
      </c>
      <c r="B5515" s="2" t="s">
        <v>353</v>
      </c>
      <c r="C5515" s="2" t="s">
        <v>353</v>
      </c>
      <c r="D5515" s="2" t="s">
        <v>354</v>
      </c>
      <c r="E5515" s="2" t="s">
        <v>4488</v>
      </c>
      <c r="F5515" s="2">
        <v>90111503</v>
      </c>
      <c r="G5515" s="2" t="s">
        <v>330</v>
      </c>
      <c r="H5515" s="2">
        <v>4</v>
      </c>
      <c r="I5515" s="2">
        <v>12</v>
      </c>
      <c r="J5515" s="2">
        <v>10</v>
      </c>
      <c r="K5515" s="2">
        <v>1</v>
      </c>
      <c r="L5515" s="3">
        <v>76000</v>
      </c>
      <c r="M5515" s="2" t="s">
        <v>20</v>
      </c>
      <c r="N5515" s="4" t="s">
        <v>21</v>
      </c>
    </row>
    <row r="5516" spans="1:14" x14ac:dyDescent="0.25">
      <c r="A5516" s="1" t="s">
        <v>361</v>
      </c>
      <c r="B5516" s="2" t="s">
        <v>353</v>
      </c>
      <c r="C5516" s="2" t="s">
        <v>353</v>
      </c>
      <c r="D5516" s="2" t="s">
        <v>354</v>
      </c>
      <c r="E5516" s="2" t="s">
        <v>4488</v>
      </c>
      <c r="F5516" s="2">
        <v>90111503</v>
      </c>
      <c r="G5516" s="2" t="s">
        <v>330</v>
      </c>
      <c r="H5516" s="2">
        <v>4</v>
      </c>
      <c r="I5516" s="2">
        <v>12</v>
      </c>
      <c r="J5516" s="2">
        <v>10</v>
      </c>
      <c r="K5516" s="2">
        <v>1</v>
      </c>
      <c r="L5516" s="3">
        <v>76000</v>
      </c>
      <c r="M5516" s="2" t="s">
        <v>20</v>
      </c>
      <c r="N5516" s="4" t="s">
        <v>21</v>
      </c>
    </row>
    <row r="5517" spans="1:14" x14ac:dyDescent="0.25">
      <c r="A5517" s="1" t="s">
        <v>361</v>
      </c>
      <c r="B5517" s="2" t="s">
        <v>353</v>
      </c>
      <c r="C5517" s="2" t="s">
        <v>353</v>
      </c>
      <c r="D5517" s="2" t="s">
        <v>354</v>
      </c>
      <c r="E5517" s="2" t="s">
        <v>4488</v>
      </c>
      <c r="F5517" s="2">
        <v>90111503</v>
      </c>
      <c r="G5517" s="2" t="s">
        <v>330</v>
      </c>
      <c r="H5517" s="2">
        <v>4</v>
      </c>
      <c r="I5517" s="2">
        <v>12</v>
      </c>
      <c r="J5517" s="2">
        <v>10</v>
      </c>
      <c r="K5517" s="2">
        <v>1</v>
      </c>
      <c r="L5517" s="3">
        <v>76000</v>
      </c>
      <c r="M5517" s="2" t="s">
        <v>20</v>
      </c>
      <c r="N5517" s="4" t="s">
        <v>21</v>
      </c>
    </row>
    <row r="5518" spans="1:14" x14ac:dyDescent="0.25">
      <c r="A5518" s="1" t="s">
        <v>361</v>
      </c>
      <c r="B5518" s="2" t="s">
        <v>353</v>
      </c>
      <c r="C5518" s="2" t="s">
        <v>353</v>
      </c>
      <c r="D5518" s="2" t="s">
        <v>354</v>
      </c>
      <c r="E5518" s="2" t="s">
        <v>4488</v>
      </c>
      <c r="F5518" s="2">
        <v>90111503</v>
      </c>
      <c r="G5518" s="2" t="s">
        <v>330</v>
      </c>
      <c r="H5518" s="2">
        <v>4</v>
      </c>
      <c r="I5518" s="2">
        <v>12</v>
      </c>
      <c r="J5518" s="2">
        <v>10</v>
      </c>
      <c r="K5518" s="2">
        <v>1</v>
      </c>
      <c r="L5518" s="3">
        <v>76000</v>
      </c>
      <c r="M5518" s="2" t="s">
        <v>20</v>
      </c>
      <c r="N5518" s="4" t="s">
        <v>21</v>
      </c>
    </row>
    <row r="5519" spans="1:14" x14ac:dyDescent="0.25">
      <c r="A5519" s="1" t="s">
        <v>361</v>
      </c>
      <c r="B5519" s="2" t="s">
        <v>353</v>
      </c>
      <c r="C5519" s="2" t="s">
        <v>353</v>
      </c>
      <c r="D5519" s="2" t="s">
        <v>354</v>
      </c>
      <c r="E5519" s="2" t="s">
        <v>4489</v>
      </c>
      <c r="F5519" s="2">
        <v>90111503</v>
      </c>
      <c r="G5519" s="2" t="s">
        <v>330</v>
      </c>
      <c r="H5519" s="2">
        <v>4</v>
      </c>
      <c r="I5519" s="2">
        <v>12</v>
      </c>
      <c r="J5519" s="2">
        <v>10</v>
      </c>
      <c r="K5519" s="2">
        <v>1</v>
      </c>
      <c r="L5519" s="3">
        <v>76000</v>
      </c>
      <c r="M5519" s="2" t="s">
        <v>20</v>
      </c>
      <c r="N5519" s="4" t="s">
        <v>21</v>
      </c>
    </row>
    <row r="5520" spans="1:14" x14ac:dyDescent="0.25">
      <c r="A5520" s="1" t="s">
        <v>361</v>
      </c>
      <c r="B5520" s="2" t="s">
        <v>353</v>
      </c>
      <c r="C5520" s="2" t="s">
        <v>353</v>
      </c>
      <c r="D5520" s="2" t="s">
        <v>354</v>
      </c>
      <c r="E5520" s="2" t="s">
        <v>4489</v>
      </c>
      <c r="F5520" s="2">
        <v>90111503</v>
      </c>
      <c r="G5520" s="2" t="s">
        <v>330</v>
      </c>
      <c r="H5520" s="2">
        <v>4</v>
      </c>
      <c r="I5520" s="2">
        <v>12</v>
      </c>
      <c r="J5520" s="2">
        <v>10</v>
      </c>
      <c r="K5520" s="2">
        <v>1</v>
      </c>
      <c r="L5520" s="3">
        <v>76000</v>
      </c>
      <c r="M5520" s="2" t="s">
        <v>20</v>
      </c>
      <c r="N5520" s="4" t="s">
        <v>21</v>
      </c>
    </row>
    <row r="5521" spans="1:14" x14ac:dyDescent="0.25">
      <c r="A5521" s="1" t="s">
        <v>361</v>
      </c>
      <c r="B5521" s="2" t="s">
        <v>353</v>
      </c>
      <c r="C5521" s="2" t="s">
        <v>353</v>
      </c>
      <c r="D5521" s="2" t="s">
        <v>354</v>
      </c>
      <c r="E5521" s="2" t="s">
        <v>4489</v>
      </c>
      <c r="F5521" s="2">
        <v>90111503</v>
      </c>
      <c r="G5521" s="2" t="s">
        <v>330</v>
      </c>
      <c r="H5521" s="2">
        <v>4</v>
      </c>
      <c r="I5521" s="2">
        <v>12</v>
      </c>
      <c r="J5521" s="2">
        <v>10</v>
      </c>
      <c r="K5521" s="2">
        <v>1</v>
      </c>
      <c r="L5521" s="3">
        <v>76000</v>
      </c>
      <c r="M5521" s="2" t="s">
        <v>20</v>
      </c>
      <c r="N5521" s="4" t="s">
        <v>21</v>
      </c>
    </row>
    <row r="5522" spans="1:14" x14ac:dyDescent="0.25">
      <c r="A5522" s="1" t="s">
        <v>361</v>
      </c>
      <c r="B5522" s="2" t="s">
        <v>353</v>
      </c>
      <c r="C5522" s="2" t="s">
        <v>353</v>
      </c>
      <c r="D5522" s="2" t="s">
        <v>354</v>
      </c>
      <c r="E5522" s="2" t="s">
        <v>4489</v>
      </c>
      <c r="F5522" s="2">
        <v>90111503</v>
      </c>
      <c r="G5522" s="2" t="s">
        <v>330</v>
      </c>
      <c r="H5522" s="2">
        <v>4</v>
      </c>
      <c r="I5522" s="2">
        <v>12</v>
      </c>
      <c r="J5522" s="2">
        <v>10</v>
      </c>
      <c r="K5522" s="2">
        <v>1</v>
      </c>
      <c r="L5522" s="3">
        <v>76000</v>
      </c>
      <c r="M5522" s="2" t="s">
        <v>20</v>
      </c>
      <c r="N5522" s="4" t="s">
        <v>21</v>
      </c>
    </row>
    <row r="5523" spans="1:14" x14ac:dyDescent="0.25">
      <c r="A5523" s="1" t="s">
        <v>361</v>
      </c>
      <c r="B5523" s="2" t="s">
        <v>353</v>
      </c>
      <c r="C5523" s="2" t="s">
        <v>353</v>
      </c>
      <c r="D5523" s="2" t="s">
        <v>354</v>
      </c>
      <c r="E5523" s="2" t="s">
        <v>4490</v>
      </c>
      <c r="F5523" s="2">
        <v>90111503</v>
      </c>
      <c r="G5523" s="2" t="s">
        <v>330</v>
      </c>
      <c r="H5523" s="2">
        <v>4</v>
      </c>
      <c r="I5523" s="2">
        <v>12</v>
      </c>
      <c r="J5523" s="2">
        <v>10</v>
      </c>
      <c r="K5523" s="2">
        <v>1</v>
      </c>
      <c r="L5523" s="3">
        <v>532000</v>
      </c>
      <c r="M5523" s="2" t="s">
        <v>20</v>
      </c>
      <c r="N5523" s="4" t="s">
        <v>21</v>
      </c>
    </row>
    <row r="5524" spans="1:14" x14ac:dyDescent="0.25">
      <c r="A5524" s="1" t="s">
        <v>361</v>
      </c>
      <c r="B5524" s="2" t="s">
        <v>353</v>
      </c>
      <c r="C5524" s="2" t="s">
        <v>353</v>
      </c>
      <c r="D5524" s="2" t="s">
        <v>354</v>
      </c>
      <c r="E5524" s="2" t="s">
        <v>4491</v>
      </c>
      <c r="F5524" s="2">
        <v>90111503</v>
      </c>
      <c r="G5524" s="2" t="s">
        <v>330</v>
      </c>
      <c r="H5524" s="2">
        <v>4</v>
      </c>
      <c r="I5524" s="2">
        <v>12</v>
      </c>
      <c r="J5524" s="2">
        <v>10</v>
      </c>
      <c r="K5524" s="2">
        <v>1</v>
      </c>
      <c r="L5524" s="3">
        <v>532000</v>
      </c>
      <c r="M5524" s="2" t="s">
        <v>20</v>
      </c>
      <c r="N5524" s="4" t="s">
        <v>21</v>
      </c>
    </row>
    <row r="5525" spans="1:14" x14ac:dyDescent="0.25">
      <c r="A5525" s="1" t="s">
        <v>361</v>
      </c>
      <c r="B5525" s="2" t="s">
        <v>353</v>
      </c>
      <c r="C5525" s="2" t="s">
        <v>353</v>
      </c>
      <c r="D5525" s="2" t="s">
        <v>354</v>
      </c>
      <c r="E5525" s="2" t="s">
        <v>4491</v>
      </c>
      <c r="F5525" s="2">
        <v>90111503</v>
      </c>
      <c r="G5525" s="2" t="s">
        <v>330</v>
      </c>
      <c r="H5525" s="2">
        <v>4</v>
      </c>
      <c r="I5525" s="2">
        <v>12</v>
      </c>
      <c r="J5525" s="2">
        <v>10</v>
      </c>
      <c r="K5525" s="2">
        <v>1</v>
      </c>
      <c r="L5525" s="3">
        <v>532000</v>
      </c>
      <c r="M5525" s="2" t="s">
        <v>20</v>
      </c>
      <c r="N5525" s="4" t="s">
        <v>21</v>
      </c>
    </row>
    <row r="5526" spans="1:14" x14ac:dyDescent="0.25">
      <c r="A5526" s="1" t="s">
        <v>361</v>
      </c>
      <c r="B5526" s="2" t="s">
        <v>353</v>
      </c>
      <c r="C5526" s="2" t="s">
        <v>353</v>
      </c>
      <c r="D5526" s="2" t="s">
        <v>354</v>
      </c>
      <c r="E5526" s="2" t="s">
        <v>4491</v>
      </c>
      <c r="F5526" s="2">
        <v>90111503</v>
      </c>
      <c r="G5526" s="2" t="s">
        <v>330</v>
      </c>
      <c r="H5526" s="2">
        <v>4</v>
      </c>
      <c r="I5526" s="2">
        <v>12</v>
      </c>
      <c r="J5526" s="2">
        <v>10</v>
      </c>
      <c r="K5526" s="2">
        <v>1</v>
      </c>
      <c r="L5526" s="3">
        <v>532000</v>
      </c>
      <c r="M5526" s="2" t="s">
        <v>20</v>
      </c>
      <c r="N5526" s="4" t="s">
        <v>21</v>
      </c>
    </row>
    <row r="5527" spans="1:14" x14ac:dyDescent="0.25">
      <c r="A5527" s="1" t="s">
        <v>361</v>
      </c>
      <c r="B5527" s="2" t="s">
        <v>353</v>
      </c>
      <c r="C5527" s="2" t="s">
        <v>353</v>
      </c>
      <c r="D5527" s="2" t="s">
        <v>354</v>
      </c>
      <c r="E5527" s="2" t="s">
        <v>4492</v>
      </c>
      <c r="F5527" s="2">
        <v>90111503</v>
      </c>
      <c r="G5527" s="2" t="s">
        <v>330</v>
      </c>
      <c r="H5527" s="2">
        <v>4</v>
      </c>
      <c r="I5527" s="2">
        <v>12</v>
      </c>
      <c r="J5527" s="2">
        <v>10</v>
      </c>
      <c r="K5527" s="2">
        <v>1</v>
      </c>
      <c r="L5527" s="3">
        <v>76000</v>
      </c>
      <c r="M5527" s="2" t="s">
        <v>20</v>
      </c>
      <c r="N5527" s="4" t="s">
        <v>21</v>
      </c>
    </row>
    <row r="5528" spans="1:14" x14ac:dyDescent="0.25">
      <c r="A5528" s="1" t="s">
        <v>361</v>
      </c>
      <c r="B5528" s="2" t="s">
        <v>353</v>
      </c>
      <c r="C5528" s="2" t="s">
        <v>353</v>
      </c>
      <c r="D5528" s="2" t="s">
        <v>354</v>
      </c>
      <c r="E5528" s="2" t="s">
        <v>4492</v>
      </c>
      <c r="F5528" s="2">
        <v>90111503</v>
      </c>
      <c r="G5528" s="2" t="s">
        <v>330</v>
      </c>
      <c r="H5528" s="2">
        <v>4</v>
      </c>
      <c r="I5528" s="2">
        <v>12</v>
      </c>
      <c r="J5528" s="2">
        <v>10</v>
      </c>
      <c r="K5528" s="2">
        <v>1</v>
      </c>
      <c r="L5528" s="3">
        <v>228000</v>
      </c>
      <c r="M5528" s="2" t="s">
        <v>20</v>
      </c>
      <c r="N5528" s="4" t="s">
        <v>21</v>
      </c>
    </row>
    <row r="5529" spans="1:14" x14ac:dyDescent="0.25">
      <c r="A5529" s="1" t="s">
        <v>361</v>
      </c>
      <c r="B5529" s="2" t="s">
        <v>353</v>
      </c>
      <c r="C5529" s="2" t="s">
        <v>353</v>
      </c>
      <c r="D5529" s="2" t="s">
        <v>354</v>
      </c>
      <c r="E5529" s="2" t="s">
        <v>4492</v>
      </c>
      <c r="F5529" s="2">
        <v>90111503</v>
      </c>
      <c r="G5529" s="2" t="s">
        <v>330</v>
      </c>
      <c r="H5529" s="2">
        <v>4</v>
      </c>
      <c r="I5529" s="2">
        <v>12</v>
      </c>
      <c r="J5529" s="2">
        <v>10</v>
      </c>
      <c r="K5529" s="2">
        <v>1</v>
      </c>
      <c r="L5529" s="3">
        <v>140000</v>
      </c>
      <c r="M5529" s="2" t="s">
        <v>20</v>
      </c>
      <c r="N5529" s="4" t="s">
        <v>21</v>
      </c>
    </row>
    <row r="5530" spans="1:14" x14ac:dyDescent="0.25">
      <c r="A5530" s="1" t="s">
        <v>361</v>
      </c>
      <c r="B5530" s="2" t="s">
        <v>353</v>
      </c>
      <c r="C5530" s="2" t="s">
        <v>353</v>
      </c>
      <c r="D5530" s="2" t="s">
        <v>354</v>
      </c>
      <c r="E5530" s="2" t="s">
        <v>4492</v>
      </c>
      <c r="F5530" s="2">
        <v>90111503</v>
      </c>
      <c r="G5530" s="2" t="s">
        <v>330</v>
      </c>
      <c r="H5530" s="2">
        <v>4</v>
      </c>
      <c r="I5530" s="2">
        <v>12</v>
      </c>
      <c r="J5530" s="2">
        <v>10</v>
      </c>
      <c r="K5530" s="2">
        <v>1</v>
      </c>
      <c r="L5530" s="3">
        <v>228000</v>
      </c>
      <c r="M5530" s="2" t="s">
        <v>20</v>
      </c>
      <c r="N5530" s="4" t="s">
        <v>21</v>
      </c>
    </row>
    <row r="5531" spans="1:14" x14ac:dyDescent="0.25">
      <c r="A5531" s="1" t="s">
        <v>361</v>
      </c>
      <c r="B5531" s="2" t="s">
        <v>353</v>
      </c>
      <c r="C5531" s="2" t="s">
        <v>353</v>
      </c>
      <c r="D5531" s="2" t="s">
        <v>354</v>
      </c>
      <c r="E5531" s="2" t="s">
        <v>4492</v>
      </c>
      <c r="F5531" s="2">
        <v>90111503</v>
      </c>
      <c r="G5531" s="2" t="s">
        <v>330</v>
      </c>
      <c r="H5531" s="2">
        <v>4</v>
      </c>
      <c r="I5531" s="2">
        <v>12</v>
      </c>
      <c r="J5531" s="2">
        <v>10</v>
      </c>
      <c r="K5531" s="2">
        <v>1</v>
      </c>
      <c r="L5531" s="3">
        <v>140000</v>
      </c>
      <c r="M5531" s="2" t="s">
        <v>20</v>
      </c>
      <c r="N5531" s="4" t="s">
        <v>21</v>
      </c>
    </row>
    <row r="5532" spans="1:14" x14ac:dyDescent="0.25">
      <c r="A5532" s="1" t="s">
        <v>361</v>
      </c>
      <c r="B5532" s="2" t="s">
        <v>353</v>
      </c>
      <c r="C5532" s="2" t="s">
        <v>353</v>
      </c>
      <c r="D5532" s="2" t="s">
        <v>354</v>
      </c>
      <c r="E5532" s="2" t="s">
        <v>4492</v>
      </c>
      <c r="F5532" s="2">
        <v>90111503</v>
      </c>
      <c r="G5532" s="2" t="s">
        <v>330</v>
      </c>
      <c r="H5532" s="2">
        <v>4</v>
      </c>
      <c r="I5532" s="2">
        <v>12</v>
      </c>
      <c r="J5532" s="2">
        <v>10</v>
      </c>
      <c r="K5532" s="2">
        <v>1</v>
      </c>
      <c r="L5532" s="3">
        <v>76000</v>
      </c>
      <c r="M5532" s="2" t="s">
        <v>20</v>
      </c>
      <c r="N5532" s="4" t="s">
        <v>21</v>
      </c>
    </row>
    <row r="5533" spans="1:14" x14ac:dyDescent="0.25">
      <c r="A5533" s="1" t="s">
        <v>361</v>
      </c>
      <c r="B5533" s="2" t="s">
        <v>353</v>
      </c>
      <c r="C5533" s="2" t="s">
        <v>353</v>
      </c>
      <c r="D5533" s="2" t="s">
        <v>354</v>
      </c>
      <c r="E5533" s="2" t="s">
        <v>4492</v>
      </c>
      <c r="F5533" s="2">
        <v>90111503</v>
      </c>
      <c r="G5533" s="2" t="s">
        <v>330</v>
      </c>
      <c r="H5533" s="2">
        <v>4</v>
      </c>
      <c r="I5533" s="2">
        <v>12</v>
      </c>
      <c r="J5533" s="2">
        <v>10</v>
      </c>
      <c r="K5533" s="2">
        <v>1</v>
      </c>
      <c r="L5533" s="3">
        <v>228000</v>
      </c>
      <c r="M5533" s="2" t="s">
        <v>20</v>
      </c>
      <c r="N5533" s="4" t="s">
        <v>21</v>
      </c>
    </row>
    <row r="5534" spans="1:14" x14ac:dyDescent="0.25">
      <c r="A5534" s="1" t="s">
        <v>361</v>
      </c>
      <c r="B5534" s="2" t="s">
        <v>353</v>
      </c>
      <c r="C5534" s="2" t="s">
        <v>353</v>
      </c>
      <c r="D5534" s="2" t="s">
        <v>354</v>
      </c>
      <c r="E5534" s="2" t="s">
        <v>4492</v>
      </c>
      <c r="F5534" s="2">
        <v>90111503</v>
      </c>
      <c r="G5534" s="2" t="s">
        <v>330</v>
      </c>
      <c r="H5534" s="2">
        <v>4</v>
      </c>
      <c r="I5534" s="2">
        <v>12</v>
      </c>
      <c r="J5534" s="2">
        <v>10</v>
      </c>
      <c r="K5534" s="2">
        <v>1</v>
      </c>
      <c r="L5534" s="3">
        <v>136000</v>
      </c>
      <c r="M5534" s="2" t="s">
        <v>20</v>
      </c>
      <c r="N5534" s="4" t="s">
        <v>21</v>
      </c>
    </row>
    <row r="5535" spans="1:14" x14ac:dyDescent="0.25">
      <c r="A5535" s="1" t="s">
        <v>361</v>
      </c>
      <c r="B5535" s="2" t="s">
        <v>353</v>
      </c>
      <c r="C5535" s="2" t="s">
        <v>353</v>
      </c>
      <c r="D5535" s="2" t="s">
        <v>354</v>
      </c>
      <c r="E5535" s="2" t="s">
        <v>4492</v>
      </c>
      <c r="F5535" s="2">
        <v>90111503</v>
      </c>
      <c r="G5535" s="2" t="s">
        <v>330</v>
      </c>
      <c r="H5535" s="2">
        <v>4</v>
      </c>
      <c r="I5535" s="2">
        <v>12</v>
      </c>
      <c r="J5535" s="2">
        <v>10</v>
      </c>
      <c r="K5535" s="2">
        <v>1</v>
      </c>
      <c r="L5535" s="3">
        <v>136000</v>
      </c>
      <c r="M5535" s="2" t="s">
        <v>20</v>
      </c>
      <c r="N5535" s="4" t="s">
        <v>21</v>
      </c>
    </row>
    <row r="5536" spans="1:14" x14ac:dyDescent="0.25">
      <c r="A5536" s="1" t="s">
        <v>361</v>
      </c>
      <c r="B5536" s="2" t="s">
        <v>353</v>
      </c>
      <c r="C5536" s="2" t="s">
        <v>353</v>
      </c>
      <c r="D5536" s="2" t="s">
        <v>354</v>
      </c>
      <c r="E5536" s="2" t="s">
        <v>4492</v>
      </c>
      <c r="F5536" s="2">
        <v>90111503</v>
      </c>
      <c r="G5536" s="2" t="s">
        <v>330</v>
      </c>
      <c r="H5536" s="2">
        <v>4</v>
      </c>
      <c r="I5536" s="2">
        <v>12</v>
      </c>
      <c r="J5536" s="2">
        <v>10</v>
      </c>
      <c r="K5536" s="2">
        <v>1</v>
      </c>
      <c r="L5536" s="3">
        <v>228000</v>
      </c>
      <c r="M5536" s="2" t="s">
        <v>20</v>
      </c>
      <c r="N5536" s="4" t="s">
        <v>21</v>
      </c>
    </row>
    <row r="5537" spans="1:14" x14ac:dyDescent="0.25">
      <c r="A5537" s="1" t="s">
        <v>361</v>
      </c>
      <c r="B5537" s="2" t="s">
        <v>353</v>
      </c>
      <c r="C5537" s="2" t="s">
        <v>353</v>
      </c>
      <c r="D5537" s="2" t="s">
        <v>354</v>
      </c>
      <c r="E5537" s="2" t="s">
        <v>4492</v>
      </c>
      <c r="F5537" s="2">
        <v>90111503</v>
      </c>
      <c r="G5537" s="2" t="s">
        <v>330</v>
      </c>
      <c r="H5537" s="2">
        <v>4</v>
      </c>
      <c r="I5537" s="2">
        <v>12</v>
      </c>
      <c r="J5537" s="2">
        <v>10</v>
      </c>
      <c r="K5537" s="2">
        <v>1</v>
      </c>
      <c r="L5537" s="3">
        <v>228000</v>
      </c>
      <c r="M5537" s="2" t="s">
        <v>20</v>
      </c>
      <c r="N5537" s="4" t="s">
        <v>21</v>
      </c>
    </row>
    <row r="5538" spans="1:14" x14ac:dyDescent="0.25">
      <c r="A5538" s="1" t="s">
        <v>361</v>
      </c>
      <c r="B5538" s="2" t="s">
        <v>353</v>
      </c>
      <c r="C5538" s="2" t="s">
        <v>353</v>
      </c>
      <c r="D5538" s="2" t="s">
        <v>354</v>
      </c>
      <c r="E5538" s="2" t="s">
        <v>4493</v>
      </c>
      <c r="F5538" s="2">
        <v>90111503</v>
      </c>
      <c r="G5538" s="2" t="s">
        <v>330</v>
      </c>
      <c r="H5538" s="2">
        <v>4</v>
      </c>
      <c r="I5538" s="2">
        <v>12</v>
      </c>
      <c r="J5538" s="2">
        <v>10</v>
      </c>
      <c r="K5538" s="2">
        <v>1</v>
      </c>
      <c r="L5538" s="3">
        <v>140000</v>
      </c>
      <c r="M5538" s="2" t="s">
        <v>20</v>
      </c>
      <c r="N5538" s="4" t="s">
        <v>21</v>
      </c>
    </row>
    <row r="5539" spans="1:14" x14ac:dyDescent="0.25">
      <c r="A5539" s="1" t="s">
        <v>361</v>
      </c>
      <c r="B5539" s="2" t="s">
        <v>353</v>
      </c>
      <c r="C5539" s="2" t="s">
        <v>353</v>
      </c>
      <c r="D5539" s="2" t="s">
        <v>354</v>
      </c>
      <c r="E5539" s="2" t="s">
        <v>4494</v>
      </c>
      <c r="F5539" s="2">
        <v>90111503</v>
      </c>
      <c r="G5539" s="2" t="s">
        <v>330</v>
      </c>
      <c r="H5539" s="2">
        <v>4</v>
      </c>
      <c r="I5539" s="2">
        <v>12</v>
      </c>
      <c r="J5539" s="2">
        <v>10</v>
      </c>
      <c r="K5539" s="2">
        <v>1</v>
      </c>
      <c r="L5539" s="3">
        <v>760000</v>
      </c>
      <c r="M5539" s="2" t="s">
        <v>20</v>
      </c>
      <c r="N5539" s="4" t="s">
        <v>21</v>
      </c>
    </row>
    <row r="5540" spans="1:14" x14ac:dyDescent="0.25">
      <c r="A5540" s="1" t="s">
        <v>361</v>
      </c>
      <c r="B5540" s="2" t="s">
        <v>353</v>
      </c>
      <c r="C5540" s="2" t="s">
        <v>353</v>
      </c>
      <c r="D5540" s="2" t="s">
        <v>354</v>
      </c>
      <c r="E5540" s="2" t="s">
        <v>18324</v>
      </c>
      <c r="F5540" s="2">
        <v>90111503</v>
      </c>
      <c r="G5540" s="2" t="s">
        <v>330</v>
      </c>
      <c r="H5540" s="2">
        <v>4</v>
      </c>
      <c r="I5540" s="2">
        <v>12</v>
      </c>
      <c r="J5540" s="2">
        <v>10</v>
      </c>
      <c r="K5540" s="2">
        <v>1</v>
      </c>
      <c r="L5540" s="3">
        <v>1216000</v>
      </c>
      <c r="M5540" s="2" t="s">
        <v>20</v>
      </c>
      <c r="N5540" s="4" t="s">
        <v>21</v>
      </c>
    </row>
    <row r="5541" spans="1:14" x14ac:dyDescent="0.25">
      <c r="A5541" s="1" t="s">
        <v>361</v>
      </c>
      <c r="B5541" s="2" t="s">
        <v>353</v>
      </c>
      <c r="C5541" s="2" t="s">
        <v>353</v>
      </c>
      <c r="D5541" s="2" t="s">
        <v>354</v>
      </c>
      <c r="E5541" s="2" t="s">
        <v>4495</v>
      </c>
      <c r="F5541" s="2">
        <v>90111503</v>
      </c>
      <c r="G5541" s="2" t="s">
        <v>330</v>
      </c>
      <c r="H5541" s="2">
        <v>4</v>
      </c>
      <c r="I5541" s="2">
        <v>12</v>
      </c>
      <c r="J5541" s="2">
        <v>10</v>
      </c>
      <c r="K5541" s="2">
        <v>1</v>
      </c>
      <c r="L5541" s="3">
        <v>152000</v>
      </c>
      <c r="M5541" s="2" t="s">
        <v>20</v>
      </c>
      <c r="N5541" s="4" t="s">
        <v>21</v>
      </c>
    </row>
    <row r="5542" spans="1:14" x14ac:dyDescent="0.25">
      <c r="A5542" s="1" t="s">
        <v>361</v>
      </c>
      <c r="B5542" s="2" t="s">
        <v>353</v>
      </c>
      <c r="C5542" s="2" t="s">
        <v>353</v>
      </c>
      <c r="D5542" s="2" t="s">
        <v>354</v>
      </c>
      <c r="E5542" s="2" t="s">
        <v>4495</v>
      </c>
      <c r="F5542" s="2">
        <v>90111503</v>
      </c>
      <c r="G5542" s="2" t="s">
        <v>330</v>
      </c>
      <c r="H5542" s="2">
        <v>4</v>
      </c>
      <c r="I5542" s="2">
        <v>12</v>
      </c>
      <c r="J5542" s="2">
        <v>10</v>
      </c>
      <c r="K5542" s="2">
        <v>1</v>
      </c>
      <c r="L5542" s="3">
        <v>152000</v>
      </c>
      <c r="M5542" s="2" t="s">
        <v>20</v>
      </c>
      <c r="N5542" s="4" t="s">
        <v>21</v>
      </c>
    </row>
    <row r="5543" spans="1:14" x14ac:dyDescent="0.25">
      <c r="A5543" s="1" t="s">
        <v>361</v>
      </c>
      <c r="B5543" s="2" t="s">
        <v>353</v>
      </c>
      <c r="C5543" s="2" t="s">
        <v>353</v>
      </c>
      <c r="D5543" s="2" t="s">
        <v>354</v>
      </c>
      <c r="E5543" s="2" t="s">
        <v>4495</v>
      </c>
      <c r="F5543" s="2">
        <v>90111503</v>
      </c>
      <c r="G5543" s="2" t="s">
        <v>330</v>
      </c>
      <c r="H5543" s="2">
        <v>4</v>
      </c>
      <c r="I5543" s="2">
        <v>12</v>
      </c>
      <c r="J5543" s="2">
        <v>10</v>
      </c>
      <c r="K5543" s="2">
        <v>1</v>
      </c>
      <c r="L5543" s="3">
        <v>152000</v>
      </c>
      <c r="M5543" s="2" t="s">
        <v>20</v>
      </c>
      <c r="N5543" s="4" t="s">
        <v>21</v>
      </c>
    </row>
    <row r="5544" spans="1:14" x14ac:dyDescent="0.25">
      <c r="A5544" s="1" t="s">
        <v>361</v>
      </c>
      <c r="B5544" s="2" t="s">
        <v>353</v>
      </c>
      <c r="C5544" s="2" t="s">
        <v>353</v>
      </c>
      <c r="D5544" s="2" t="s">
        <v>354</v>
      </c>
      <c r="E5544" s="2" t="s">
        <v>4495</v>
      </c>
      <c r="F5544" s="2">
        <v>90111503</v>
      </c>
      <c r="G5544" s="2" t="s">
        <v>330</v>
      </c>
      <c r="H5544" s="2">
        <v>4</v>
      </c>
      <c r="I5544" s="2">
        <v>12</v>
      </c>
      <c r="J5544" s="2">
        <v>10</v>
      </c>
      <c r="K5544" s="2">
        <v>1</v>
      </c>
      <c r="L5544" s="3">
        <v>152000</v>
      </c>
      <c r="M5544" s="2" t="s">
        <v>20</v>
      </c>
      <c r="N5544" s="4" t="s">
        <v>21</v>
      </c>
    </row>
    <row r="5545" spans="1:14" x14ac:dyDescent="0.25">
      <c r="A5545" s="1" t="s">
        <v>361</v>
      </c>
      <c r="B5545" s="2" t="s">
        <v>353</v>
      </c>
      <c r="C5545" s="2" t="s">
        <v>353</v>
      </c>
      <c r="D5545" s="2" t="s">
        <v>354</v>
      </c>
      <c r="E5545" s="2" t="s">
        <v>4495</v>
      </c>
      <c r="F5545" s="2">
        <v>90111503</v>
      </c>
      <c r="G5545" s="2" t="s">
        <v>330</v>
      </c>
      <c r="H5545" s="2">
        <v>4</v>
      </c>
      <c r="I5545" s="2">
        <v>12</v>
      </c>
      <c r="J5545" s="2">
        <v>10</v>
      </c>
      <c r="K5545" s="2">
        <v>1</v>
      </c>
      <c r="L5545" s="3">
        <v>152000</v>
      </c>
      <c r="M5545" s="2" t="s">
        <v>20</v>
      </c>
      <c r="N5545" s="4" t="s">
        <v>21</v>
      </c>
    </row>
    <row r="5546" spans="1:14" x14ac:dyDescent="0.25">
      <c r="A5546" s="1" t="s">
        <v>361</v>
      </c>
      <c r="B5546" s="2" t="s">
        <v>353</v>
      </c>
      <c r="C5546" s="2" t="s">
        <v>353</v>
      </c>
      <c r="D5546" s="2" t="s">
        <v>354</v>
      </c>
      <c r="E5546" s="2" t="s">
        <v>4495</v>
      </c>
      <c r="F5546" s="2">
        <v>90111503</v>
      </c>
      <c r="G5546" s="2" t="s">
        <v>330</v>
      </c>
      <c r="H5546" s="2">
        <v>4</v>
      </c>
      <c r="I5546" s="2">
        <v>12</v>
      </c>
      <c r="J5546" s="2">
        <v>10</v>
      </c>
      <c r="K5546" s="2">
        <v>1</v>
      </c>
      <c r="L5546" s="3">
        <v>152000</v>
      </c>
      <c r="M5546" s="2" t="s">
        <v>20</v>
      </c>
      <c r="N5546" s="4" t="s">
        <v>21</v>
      </c>
    </row>
    <row r="5547" spans="1:14" x14ac:dyDescent="0.25">
      <c r="A5547" s="1" t="s">
        <v>361</v>
      </c>
      <c r="B5547" s="2" t="s">
        <v>353</v>
      </c>
      <c r="C5547" s="2" t="s">
        <v>353</v>
      </c>
      <c r="D5547" s="2" t="s">
        <v>354</v>
      </c>
      <c r="E5547" s="2" t="s">
        <v>4496</v>
      </c>
      <c r="F5547" s="2">
        <v>90111503</v>
      </c>
      <c r="G5547" s="2" t="s">
        <v>330</v>
      </c>
      <c r="H5547" s="2">
        <v>4</v>
      </c>
      <c r="I5547" s="2">
        <v>12</v>
      </c>
      <c r="J5547" s="2">
        <v>10</v>
      </c>
      <c r="K5547" s="2">
        <v>1</v>
      </c>
      <c r="L5547" s="3">
        <v>76000</v>
      </c>
      <c r="M5547" s="2" t="s">
        <v>20</v>
      </c>
      <c r="N5547" s="4" t="s">
        <v>21</v>
      </c>
    </row>
    <row r="5548" spans="1:14" x14ac:dyDescent="0.25">
      <c r="A5548" s="1" t="s">
        <v>361</v>
      </c>
      <c r="B5548" s="2" t="s">
        <v>353</v>
      </c>
      <c r="C5548" s="2" t="s">
        <v>353</v>
      </c>
      <c r="D5548" s="2" t="s">
        <v>354</v>
      </c>
      <c r="E5548" s="2" t="s">
        <v>4496</v>
      </c>
      <c r="F5548" s="2">
        <v>90111503</v>
      </c>
      <c r="G5548" s="2" t="s">
        <v>330</v>
      </c>
      <c r="H5548" s="2">
        <v>4</v>
      </c>
      <c r="I5548" s="2">
        <v>12</v>
      </c>
      <c r="J5548" s="2">
        <v>10</v>
      </c>
      <c r="K5548" s="2">
        <v>1</v>
      </c>
      <c r="L5548" s="3">
        <v>76000</v>
      </c>
      <c r="M5548" s="2" t="s">
        <v>20</v>
      </c>
      <c r="N5548" s="4" t="s">
        <v>21</v>
      </c>
    </row>
    <row r="5549" spans="1:14" x14ac:dyDescent="0.25">
      <c r="A5549" s="1" t="s">
        <v>361</v>
      </c>
      <c r="B5549" s="2" t="s">
        <v>353</v>
      </c>
      <c r="C5549" s="2" t="s">
        <v>353</v>
      </c>
      <c r="D5549" s="2" t="s">
        <v>354</v>
      </c>
      <c r="E5549" s="2" t="s">
        <v>4496</v>
      </c>
      <c r="F5549" s="2">
        <v>90111503</v>
      </c>
      <c r="G5549" s="2" t="s">
        <v>330</v>
      </c>
      <c r="H5549" s="2">
        <v>4</v>
      </c>
      <c r="I5549" s="2">
        <v>12</v>
      </c>
      <c r="J5549" s="2">
        <v>10</v>
      </c>
      <c r="K5549" s="2">
        <v>1</v>
      </c>
      <c r="L5549" s="3">
        <v>76000</v>
      </c>
      <c r="M5549" s="2" t="s">
        <v>20</v>
      </c>
      <c r="N5549" s="4" t="s">
        <v>21</v>
      </c>
    </row>
    <row r="5550" spans="1:14" x14ac:dyDescent="0.25">
      <c r="A5550" s="1" t="s">
        <v>361</v>
      </c>
      <c r="B5550" s="2" t="s">
        <v>353</v>
      </c>
      <c r="C5550" s="2" t="s">
        <v>353</v>
      </c>
      <c r="D5550" s="2" t="s">
        <v>354</v>
      </c>
      <c r="E5550" s="2" t="s">
        <v>4496</v>
      </c>
      <c r="F5550" s="2">
        <v>90111503</v>
      </c>
      <c r="G5550" s="2" t="s">
        <v>330</v>
      </c>
      <c r="H5550" s="2">
        <v>4</v>
      </c>
      <c r="I5550" s="2">
        <v>12</v>
      </c>
      <c r="J5550" s="2">
        <v>10</v>
      </c>
      <c r="K5550" s="2">
        <v>1</v>
      </c>
      <c r="L5550" s="3">
        <v>76000</v>
      </c>
      <c r="M5550" s="2" t="s">
        <v>20</v>
      </c>
      <c r="N5550" s="4" t="s">
        <v>21</v>
      </c>
    </row>
    <row r="5551" spans="1:14" x14ac:dyDescent="0.25">
      <c r="A5551" s="1" t="s">
        <v>361</v>
      </c>
      <c r="B5551" s="2" t="s">
        <v>353</v>
      </c>
      <c r="C5551" s="2" t="s">
        <v>353</v>
      </c>
      <c r="D5551" s="2" t="s">
        <v>354</v>
      </c>
      <c r="E5551" s="2" t="s">
        <v>4496</v>
      </c>
      <c r="F5551" s="2">
        <v>90111503</v>
      </c>
      <c r="G5551" s="2" t="s">
        <v>330</v>
      </c>
      <c r="H5551" s="2">
        <v>4</v>
      </c>
      <c r="I5551" s="2">
        <v>12</v>
      </c>
      <c r="J5551" s="2">
        <v>10</v>
      </c>
      <c r="K5551" s="2">
        <v>1</v>
      </c>
      <c r="L5551" s="3">
        <v>1140000</v>
      </c>
      <c r="M5551" s="2" t="s">
        <v>20</v>
      </c>
      <c r="N5551" s="4" t="s">
        <v>21</v>
      </c>
    </row>
    <row r="5552" spans="1:14" x14ac:dyDescent="0.25">
      <c r="A5552" s="1" t="s">
        <v>361</v>
      </c>
      <c r="B5552" s="2" t="s">
        <v>353</v>
      </c>
      <c r="C5552" s="2" t="s">
        <v>353</v>
      </c>
      <c r="D5552" s="2" t="s">
        <v>354</v>
      </c>
      <c r="E5552" s="2" t="s">
        <v>4496</v>
      </c>
      <c r="F5552" s="2">
        <v>90111503</v>
      </c>
      <c r="G5552" s="2" t="s">
        <v>330</v>
      </c>
      <c r="H5552" s="2">
        <v>4</v>
      </c>
      <c r="I5552" s="2">
        <v>12</v>
      </c>
      <c r="J5552" s="2">
        <v>10</v>
      </c>
      <c r="K5552" s="2">
        <v>1</v>
      </c>
      <c r="L5552" s="3">
        <v>988000</v>
      </c>
      <c r="M5552" s="2" t="s">
        <v>20</v>
      </c>
      <c r="N5552" s="4" t="s">
        <v>21</v>
      </c>
    </row>
    <row r="5553" spans="1:14" x14ac:dyDescent="0.25">
      <c r="A5553" s="1" t="s">
        <v>361</v>
      </c>
      <c r="B5553" s="2" t="s">
        <v>353</v>
      </c>
      <c r="C5553" s="2" t="s">
        <v>353</v>
      </c>
      <c r="D5553" s="2" t="s">
        <v>354</v>
      </c>
      <c r="E5553" s="2" t="s">
        <v>4497</v>
      </c>
      <c r="F5553" s="2">
        <v>90111503</v>
      </c>
      <c r="G5553" s="2" t="s">
        <v>330</v>
      </c>
      <c r="H5553" s="2">
        <v>4</v>
      </c>
      <c r="I5553" s="2">
        <v>12</v>
      </c>
      <c r="J5553" s="2">
        <v>10</v>
      </c>
      <c r="K5553" s="2">
        <v>1</v>
      </c>
      <c r="L5553" s="3">
        <v>304000</v>
      </c>
      <c r="M5553" s="2" t="s">
        <v>20</v>
      </c>
      <c r="N5553" s="4" t="s">
        <v>21</v>
      </c>
    </row>
    <row r="5554" spans="1:14" x14ac:dyDescent="0.25">
      <c r="A5554" s="1" t="s">
        <v>361</v>
      </c>
      <c r="B5554" s="2" t="s">
        <v>353</v>
      </c>
      <c r="C5554" s="2" t="s">
        <v>353</v>
      </c>
      <c r="D5554" s="2" t="s">
        <v>354</v>
      </c>
      <c r="E5554" s="2" t="s">
        <v>4497</v>
      </c>
      <c r="F5554" s="2">
        <v>90111503</v>
      </c>
      <c r="G5554" s="2" t="s">
        <v>330</v>
      </c>
      <c r="H5554" s="2">
        <v>4</v>
      </c>
      <c r="I5554" s="2">
        <v>12</v>
      </c>
      <c r="J5554" s="2">
        <v>10</v>
      </c>
      <c r="K5554" s="2">
        <v>1</v>
      </c>
      <c r="L5554" s="3">
        <v>1064000</v>
      </c>
      <c r="M5554" s="2" t="s">
        <v>20</v>
      </c>
      <c r="N5554" s="4" t="s">
        <v>21</v>
      </c>
    </row>
    <row r="5555" spans="1:14" x14ac:dyDescent="0.25">
      <c r="A5555" s="1" t="s">
        <v>361</v>
      </c>
      <c r="B5555" s="2" t="s">
        <v>353</v>
      </c>
      <c r="C5555" s="2" t="s">
        <v>353</v>
      </c>
      <c r="D5555" s="2" t="s">
        <v>354</v>
      </c>
      <c r="E5555" s="2" t="s">
        <v>4497</v>
      </c>
      <c r="F5555" s="2">
        <v>90111503</v>
      </c>
      <c r="G5555" s="2" t="s">
        <v>330</v>
      </c>
      <c r="H5555" s="2">
        <v>4</v>
      </c>
      <c r="I5555" s="2">
        <v>12</v>
      </c>
      <c r="J5555" s="2">
        <v>10</v>
      </c>
      <c r="K5555" s="2">
        <v>1</v>
      </c>
      <c r="L5555" s="3">
        <v>1064000</v>
      </c>
      <c r="M5555" s="2" t="s">
        <v>20</v>
      </c>
      <c r="N5555" s="4" t="s">
        <v>21</v>
      </c>
    </row>
    <row r="5556" spans="1:14" x14ac:dyDescent="0.25">
      <c r="A5556" s="1" t="s">
        <v>361</v>
      </c>
      <c r="B5556" s="2" t="s">
        <v>353</v>
      </c>
      <c r="C5556" s="2" t="s">
        <v>353</v>
      </c>
      <c r="D5556" s="2" t="s">
        <v>354</v>
      </c>
      <c r="E5556" s="2" t="s">
        <v>4497</v>
      </c>
      <c r="F5556" s="2">
        <v>90111503</v>
      </c>
      <c r="G5556" s="2" t="s">
        <v>330</v>
      </c>
      <c r="H5556" s="2">
        <v>4</v>
      </c>
      <c r="I5556" s="2">
        <v>12</v>
      </c>
      <c r="J5556" s="2">
        <v>10</v>
      </c>
      <c r="K5556" s="2">
        <v>1</v>
      </c>
      <c r="L5556" s="3">
        <v>1064000</v>
      </c>
      <c r="M5556" s="2" t="s">
        <v>20</v>
      </c>
      <c r="N5556" s="4" t="s">
        <v>21</v>
      </c>
    </row>
    <row r="5557" spans="1:14" x14ac:dyDescent="0.25">
      <c r="A5557" s="1" t="s">
        <v>361</v>
      </c>
      <c r="B5557" s="2" t="s">
        <v>353</v>
      </c>
      <c r="C5557" s="2" t="s">
        <v>353</v>
      </c>
      <c r="D5557" s="2" t="s">
        <v>354</v>
      </c>
      <c r="E5557" s="2" t="s">
        <v>4497</v>
      </c>
      <c r="F5557" s="2">
        <v>90111503</v>
      </c>
      <c r="G5557" s="2" t="s">
        <v>330</v>
      </c>
      <c r="H5557" s="2">
        <v>4</v>
      </c>
      <c r="I5557" s="2">
        <v>12</v>
      </c>
      <c r="J5557" s="2">
        <v>10</v>
      </c>
      <c r="K5557" s="2">
        <v>1</v>
      </c>
      <c r="L5557" s="3">
        <v>304000</v>
      </c>
      <c r="M5557" s="2" t="s">
        <v>20</v>
      </c>
      <c r="N5557" s="4" t="s">
        <v>21</v>
      </c>
    </row>
    <row r="5558" spans="1:14" x14ac:dyDescent="0.25">
      <c r="A5558" s="1" t="s">
        <v>361</v>
      </c>
      <c r="B5558" s="2" t="s">
        <v>353</v>
      </c>
      <c r="C5558" s="2" t="s">
        <v>353</v>
      </c>
      <c r="D5558" s="2" t="s">
        <v>354</v>
      </c>
      <c r="E5558" s="2" t="s">
        <v>18325</v>
      </c>
      <c r="F5558" s="2">
        <v>90111503</v>
      </c>
      <c r="G5558" s="2" t="s">
        <v>330</v>
      </c>
      <c r="H5558" s="2">
        <v>4</v>
      </c>
      <c r="I5558" s="2">
        <v>12</v>
      </c>
      <c r="J5558" s="2">
        <v>10</v>
      </c>
      <c r="K5558" s="2">
        <v>1</v>
      </c>
      <c r="L5558" s="3">
        <v>456000</v>
      </c>
      <c r="M5558" s="2" t="s">
        <v>20</v>
      </c>
      <c r="N5558" s="4" t="s">
        <v>21</v>
      </c>
    </row>
    <row r="5559" spans="1:14" x14ac:dyDescent="0.25">
      <c r="A5559" s="1" t="s">
        <v>361</v>
      </c>
      <c r="B5559" s="2" t="s">
        <v>353</v>
      </c>
      <c r="C5559" s="2" t="s">
        <v>353</v>
      </c>
      <c r="D5559" s="2" t="s">
        <v>354</v>
      </c>
      <c r="E5559" s="2" t="s">
        <v>4498</v>
      </c>
      <c r="F5559" s="2">
        <v>90111503</v>
      </c>
      <c r="G5559" s="2" t="s">
        <v>330</v>
      </c>
      <c r="H5559" s="2">
        <v>4</v>
      </c>
      <c r="I5559" s="2">
        <v>12</v>
      </c>
      <c r="J5559" s="2">
        <v>10</v>
      </c>
      <c r="K5559" s="2">
        <v>1</v>
      </c>
      <c r="L5559" s="3">
        <v>38000</v>
      </c>
      <c r="M5559" s="2" t="s">
        <v>20</v>
      </c>
      <c r="N5559" s="4" t="s">
        <v>21</v>
      </c>
    </row>
    <row r="5560" spans="1:14" x14ac:dyDescent="0.25">
      <c r="A5560" s="1" t="s">
        <v>361</v>
      </c>
      <c r="B5560" s="2" t="s">
        <v>353</v>
      </c>
      <c r="C5560" s="2" t="s">
        <v>353</v>
      </c>
      <c r="D5560" s="2" t="s">
        <v>354</v>
      </c>
      <c r="E5560" s="2" t="s">
        <v>4499</v>
      </c>
      <c r="F5560" s="2">
        <v>90111503</v>
      </c>
      <c r="G5560" s="2" t="s">
        <v>330</v>
      </c>
      <c r="H5560" s="2">
        <v>4</v>
      </c>
      <c r="I5560" s="2">
        <v>12</v>
      </c>
      <c r="J5560" s="2">
        <v>10</v>
      </c>
      <c r="K5560" s="2">
        <v>1</v>
      </c>
      <c r="L5560" s="3">
        <v>228000</v>
      </c>
      <c r="M5560" s="2" t="s">
        <v>20</v>
      </c>
      <c r="N5560" s="4" t="s">
        <v>21</v>
      </c>
    </row>
    <row r="5561" spans="1:14" x14ac:dyDescent="0.25">
      <c r="A5561" s="1" t="s">
        <v>361</v>
      </c>
      <c r="B5561" s="2" t="s">
        <v>353</v>
      </c>
      <c r="C5561" s="2" t="s">
        <v>353</v>
      </c>
      <c r="D5561" s="2" t="s">
        <v>354</v>
      </c>
      <c r="E5561" s="2" t="s">
        <v>4500</v>
      </c>
      <c r="F5561" s="2">
        <v>90111503</v>
      </c>
      <c r="G5561" s="2" t="s">
        <v>330</v>
      </c>
      <c r="H5561" s="2">
        <v>4</v>
      </c>
      <c r="I5561" s="2">
        <v>12</v>
      </c>
      <c r="J5561" s="2">
        <v>10</v>
      </c>
      <c r="K5561" s="2">
        <v>1</v>
      </c>
      <c r="L5561" s="3">
        <v>1140000</v>
      </c>
      <c r="M5561" s="2" t="s">
        <v>20</v>
      </c>
      <c r="N5561" s="4" t="s">
        <v>21</v>
      </c>
    </row>
    <row r="5562" spans="1:14" x14ac:dyDescent="0.25">
      <c r="A5562" s="1" t="s">
        <v>361</v>
      </c>
      <c r="B5562" s="2" t="s">
        <v>353</v>
      </c>
      <c r="C5562" s="2" t="s">
        <v>353</v>
      </c>
      <c r="D5562" s="2" t="s">
        <v>354</v>
      </c>
      <c r="E5562" s="2" t="s">
        <v>4501</v>
      </c>
      <c r="F5562" s="2">
        <v>90111503</v>
      </c>
      <c r="G5562" s="2" t="s">
        <v>330</v>
      </c>
      <c r="H5562" s="2">
        <v>4</v>
      </c>
      <c r="I5562" s="2">
        <v>12</v>
      </c>
      <c r="J5562" s="2">
        <v>10</v>
      </c>
      <c r="K5562" s="2">
        <v>1</v>
      </c>
      <c r="L5562" s="3">
        <v>304000</v>
      </c>
      <c r="M5562" s="2" t="s">
        <v>20</v>
      </c>
      <c r="N5562" s="4" t="s">
        <v>21</v>
      </c>
    </row>
    <row r="5563" spans="1:14" x14ac:dyDescent="0.25">
      <c r="A5563" s="1" t="s">
        <v>361</v>
      </c>
      <c r="B5563" s="2" t="s">
        <v>353</v>
      </c>
      <c r="C5563" s="2" t="s">
        <v>353</v>
      </c>
      <c r="D5563" s="2" t="s">
        <v>354</v>
      </c>
      <c r="E5563" s="2" t="s">
        <v>4501</v>
      </c>
      <c r="F5563" s="2">
        <v>90111503</v>
      </c>
      <c r="G5563" s="2" t="s">
        <v>330</v>
      </c>
      <c r="H5563" s="2">
        <v>4</v>
      </c>
      <c r="I5563" s="2">
        <v>12</v>
      </c>
      <c r="J5563" s="2">
        <v>10</v>
      </c>
      <c r="K5563" s="2">
        <v>1</v>
      </c>
      <c r="L5563" s="3">
        <v>1140000</v>
      </c>
      <c r="M5563" s="2" t="s">
        <v>20</v>
      </c>
      <c r="N5563" s="4" t="s">
        <v>21</v>
      </c>
    </row>
    <row r="5564" spans="1:14" x14ac:dyDescent="0.25">
      <c r="A5564" s="1" t="s">
        <v>361</v>
      </c>
      <c r="B5564" s="2" t="s">
        <v>353</v>
      </c>
      <c r="C5564" s="2" t="s">
        <v>353</v>
      </c>
      <c r="D5564" s="2" t="s">
        <v>354</v>
      </c>
      <c r="E5564" s="2" t="s">
        <v>4501</v>
      </c>
      <c r="F5564" s="2">
        <v>90111503</v>
      </c>
      <c r="G5564" s="2" t="s">
        <v>330</v>
      </c>
      <c r="H5564" s="2">
        <v>4</v>
      </c>
      <c r="I5564" s="2">
        <v>12</v>
      </c>
      <c r="J5564" s="2">
        <v>10</v>
      </c>
      <c r="K5564" s="2">
        <v>1</v>
      </c>
      <c r="L5564" s="3">
        <v>456000</v>
      </c>
      <c r="M5564" s="2" t="s">
        <v>20</v>
      </c>
      <c r="N5564" s="4" t="s">
        <v>21</v>
      </c>
    </row>
    <row r="5565" spans="1:14" x14ac:dyDescent="0.25">
      <c r="A5565" s="1" t="s">
        <v>361</v>
      </c>
      <c r="B5565" s="2" t="s">
        <v>353</v>
      </c>
      <c r="C5565" s="2" t="s">
        <v>353</v>
      </c>
      <c r="D5565" s="2" t="s">
        <v>354</v>
      </c>
      <c r="E5565" s="2" t="s">
        <v>4501</v>
      </c>
      <c r="F5565" s="2">
        <v>90111503</v>
      </c>
      <c r="G5565" s="2" t="s">
        <v>330</v>
      </c>
      <c r="H5565" s="2">
        <v>4</v>
      </c>
      <c r="I5565" s="2">
        <v>12</v>
      </c>
      <c r="J5565" s="2">
        <v>10</v>
      </c>
      <c r="K5565" s="2">
        <v>1</v>
      </c>
      <c r="L5565" s="3">
        <v>988000</v>
      </c>
      <c r="M5565" s="2" t="s">
        <v>20</v>
      </c>
      <c r="N5565" s="4" t="s">
        <v>21</v>
      </c>
    </row>
    <row r="5566" spans="1:14" x14ac:dyDescent="0.25">
      <c r="A5566" s="1" t="s">
        <v>361</v>
      </c>
      <c r="B5566" s="2" t="s">
        <v>353</v>
      </c>
      <c r="C5566" s="2" t="s">
        <v>353</v>
      </c>
      <c r="D5566" s="2" t="s">
        <v>354</v>
      </c>
      <c r="E5566" s="2" t="s">
        <v>4501</v>
      </c>
      <c r="F5566" s="2">
        <v>90111503</v>
      </c>
      <c r="G5566" s="2" t="s">
        <v>330</v>
      </c>
      <c r="H5566" s="2">
        <v>4</v>
      </c>
      <c r="I5566" s="2">
        <v>12</v>
      </c>
      <c r="J5566" s="2">
        <v>10</v>
      </c>
      <c r="K5566" s="2">
        <v>1</v>
      </c>
      <c r="L5566" s="3">
        <v>988000</v>
      </c>
      <c r="M5566" s="2" t="s">
        <v>20</v>
      </c>
      <c r="N5566" s="4" t="s">
        <v>21</v>
      </c>
    </row>
    <row r="5567" spans="1:14" x14ac:dyDescent="0.25">
      <c r="A5567" s="1" t="s">
        <v>361</v>
      </c>
      <c r="B5567" s="2" t="s">
        <v>353</v>
      </c>
      <c r="C5567" s="2" t="s">
        <v>353</v>
      </c>
      <c r="D5567" s="2" t="s">
        <v>354</v>
      </c>
      <c r="E5567" s="2" t="s">
        <v>4501</v>
      </c>
      <c r="F5567" s="2">
        <v>90111503</v>
      </c>
      <c r="G5567" s="2" t="s">
        <v>330</v>
      </c>
      <c r="H5567" s="2">
        <v>4</v>
      </c>
      <c r="I5567" s="2">
        <v>12</v>
      </c>
      <c r="J5567" s="2">
        <v>10</v>
      </c>
      <c r="K5567" s="2">
        <v>1</v>
      </c>
      <c r="L5567" s="3">
        <v>988000</v>
      </c>
      <c r="M5567" s="2" t="s">
        <v>20</v>
      </c>
      <c r="N5567" s="4" t="s">
        <v>21</v>
      </c>
    </row>
    <row r="5568" spans="1:14" x14ac:dyDescent="0.25">
      <c r="A5568" s="1" t="s">
        <v>361</v>
      </c>
      <c r="B5568" s="2" t="s">
        <v>353</v>
      </c>
      <c r="C5568" s="2" t="s">
        <v>353</v>
      </c>
      <c r="D5568" s="2" t="s">
        <v>354</v>
      </c>
      <c r="E5568" s="2" t="s">
        <v>18326</v>
      </c>
      <c r="F5568" s="2">
        <v>90111503</v>
      </c>
      <c r="G5568" s="2" t="s">
        <v>330</v>
      </c>
      <c r="H5568" s="2">
        <v>4</v>
      </c>
      <c r="I5568" s="2">
        <v>12</v>
      </c>
      <c r="J5568" s="2">
        <v>10</v>
      </c>
      <c r="K5568" s="2">
        <v>1</v>
      </c>
      <c r="L5568" s="3">
        <v>76000</v>
      </c>
      <c r="M5568" s="2" t="s">
        <v>20</v>
      </c>
      <c r="N5568" s="4" t="s">
        <v>21</v>
      </c>
    </row>
    <row r="5569" spans="1:14" x14ac:dyDescent="0.25">
      <c r="A5569" s="1" t="s">
        <v>361</v>
      </c>
      <c r="B5569" s="2" t="s">
        <v>353</v>
      </c>
      <c r="C5569" s="2" t="s">
        <v>353</v>
      </c>
      <c r="D5569" s="2" t="s">
        <v>354</v>
      </c>
      <c r="E5569" s="2" t="s">
        <v>4502</v>
      </c>
      <c r="F5569" s="2">
        <v>90111503</v>
      </c>
      <c r="G5569" s="2" t="s">
        <v>330</v>
      </c>
      <c r="H5569" s="2">
        <v>4</v>
      </c>
      <c r="I5569" s="2">
        <v>12</v>
      </c>
      <c r="J5569" s="2">
        <v>10</v>
      </c>
      <c r="K5569" s="2">
        <v>1</v>
      </c>
      <c r="L5569" s="3">
        <v>836000</v>
      </c>
      <c r="M5569" s="2" t="s">
        <v>20</v>
      </c>
      <c r="N5569" s="4" t="s">
        <v>21</v>
      </c>
    </row>
    <row r="5570" spans="1:14" x14ac:dyDescent="0.25">
      <c r="A5570" s="1" t="s">
        <v>361</v>
      </c>
      <c r="B5570" s="2" t="s">
        <v>353</v>
      </c>
      <c r="C5570" s="2" t="s">
        <v>353</v>
      </c>
      <c r="D5570" s="2" t="s">
        <v>354</v>
      </c>
      <c r="E5570" s="2" t="s">
        <v>4503</v>
      </c>
      <c r="F5570" s="2">
        <v>90111503</v>
      </c>
      <c r="G5570" s="2" t="s">
        <v>330</v>
      </c>
      <c r="H5570" s="2">
        <v>4</v>
      </c>
      <c r="I5570" s="2">
        <v>12</v>
      </c>
      <c r="J5570" s="2">
        <v>10</v>
      </c>
      <c r="K5570" s="2">
        <v>1</v>
      </c>
      <c r="L5570" s="3">
        <v>76000</v>
      </c>
      <c r="M5570" s="2" t="s">
        <v>20</v>
      </c>
      <c r="N5570" s="4" t="s">
        <v>21</v>
      </c>
    </row>
    <row r="5571" spans="1:14" x14ac:dyDescent="0.25">
      <c r="A5571" s="1" t="s">
        <v>361</v>
      </c>
      <c r="B5571" s="2" t="s">
        <v>353</v>
      </c>
      <c r="C5571" s="2" t="s">
        <v>353</v>
      </c>
      <c r="D5571" s="2" t="s">
        <v>354</v>
      </c>
      <c r="E5571" s="2" t="s">
        <v>4503</v>
      </c>
      <c r="F5571" s="2">
        <v>90111503</v>
      </c>
      <c r="G5571" s="2" t="s">
        <v>330</v>
      </c>
      <c r="H5571" s="2">
        <v>4</v>
      </c>
      <c r="I5571" s="2">
        <v>12</v>
      </c>
      <c r="J5571" s="2">
        <v>10</v>
      </c>
      <c r="K5571" s="2">
        <v>1</v>
      </c>
      <c r="L5571" s="3">
        <v>76000</v>
      </c>
      <c r="M5571" s="2" t="s">
        <v>20</v>
      </c>
      <c r="N5571" s="4" t="s">
        <v>21</v>
      </c>
    </row>
    <row r="5572" spans="1:14" x14ac:dyDescent="0.25">
      <c r="A5572" s="1" t="s">
        <v>361</v>
      </c>
      <c r="B5572" s="2" t="s">
        <v>353</v>
      </c>
      <c r="C5572" s="2" t="s">
        <v>353</v>
      </c>
      <c r="D5572" s="2" t="s">
        <v>354</v>
      </c>
      <c r="E5572" s="2" t="s">
        <v>4504</v>
      </c>
      <c r="F5572" s="2">
        <v>90111503</v>
      </c>
      <c r="G5572" s="2" t="s">
        <v>330</v>
      </c>
      <c r="H5572" s="2">
        <v>4</v>
      </c>
      <c r="I5572" s="2">
        <v>12</v>
      </c>
      <c r="J5572" s="2">
        <v>10</v>
      </c>
      <c r="K5572" s="2">
        <v>1</v>
      </c>
      <c r="L5572" s="3">
        <v>532000</v>
      </c>
      <c r="M5572" s="2" t="s">
        <v>20</v>
      </c>
      <c r="N5572" s="4" t="s">
        <v>21</v>
      </c>
    </row>
    <row r="5573" spans="1:14" x14ac:dyDescent="0.25">
      <c r="A5573" s="1" t="s">
        <v>361</v>
      </c>
      <c r="B5573" s="2" t="s">
        <v>353</v>
      </c>
      <c r="C5573" s="2" t="s">
        <v>353</v>
      </c>
      <c r="D5573" s="2" t="s">
        <v>354</v>
      </c>
      <c r="E5573" s="2" t="s">
        <v>4505</v>
      </c>
      <c r="F5573" s="2">
        <v>90111503</v>
      </c>
      <c r="G5573" s="2" t="s">
        <v>330</v>
      </c>
      <c r="H5573" s="2">
        <v>4</v>
      </c>
      <c r="I5573" s="2">
        <v>12</v>
      </c>
      <c r="J5573" s="2">
        <v>10</v>
      </c>
      <c r="K5573" s="2">
        <v>1</v>
      </c>
      <c r="L5573" s="3">
        <v>1292000</v>
      </c>
      <c r="M5573" s="2" t="s">
        <v>20</v>
      </c>
      <c r="N5573" s="4" t="s">
        <v>21</v>
      </c>
    </row>
    <row r="5574" spans="1:14" x14ac:dyDescent="0.25">
      <c r="A5574" s="1" t="s">
        <v>361</v>
      </c>
      <c r="B5574" s="2" t="s">
        <v>353</v>
      </c>
      <c r="C5574" s="2" t="s">
        <v>353</v>
      </c>
      <c r="D5574" s="2" t="s">
        <v>354</v>
      </c>
      <c r="E5574" s="2" t="s">
        <v>4506</v>
      </c>
      <c r="F5574" s="2">
        <v>90111503</v>
      </c>
      <c r="G5574" s="2" t="s">
        <v>330</v>
      </c>
      <c r="H5574" s="2">
        <v>4</v>
      </c>
      <c r="I5574" s="2">
        <v>12</v>
      </c>
      <c r="J5574" s="2">
        <v>10</v>
      </c>
      <c r="K5574" s="2">
        <v>1</v>
      </c>
      <c r="L5574" s="3">
        <v>152000</v>
      </c>
      <c r="M5574" s="2" t="s">
        <v>20</v>
      </c>
      <c r="N5574" s="4" t="s">
        <v>21</v>
      </c>
    </row>
    <row r="5575" spans="1:14" x14ac:dyDescent="0.25">
      <c r="A5575" s="1" t="s">
        <v>361</v>
      </c>
      <c r="B5575" s="2" t="s">
        <v>353</v>
      </c>
      <c r="C5575" s="2" t="s">
        <v>353</v>
      </c>
      <c r="D5575" s="2" t="s">
        <v>354</v>
      </c>
      <c r="E5575" s="2" t="s">
        <v>4506</v>
      </c>
      <c r="F5575" s="2">
        <v>90111503</v>
      </c>
      <c r="G5575" s="2" t="s">
        <v>330</v>
      </c>
      <c r="H5575" s="2">
        <v>4</v>
      </c>
      <c r="I5575" s="2">
        <v>12</v>
      </c>
      <c r="J5575" s="2">
        <v>10</v>
      </c>
      <c r="K5575" s="2">
        <v>1</v>
      </c>
      <c r="L5575" s="3">
        <v>152000</v>
      </c>
      <c r="M5575" s="2" t="s">
        <v>20</v>
      </c>
      <c r="N5575" s="4" t="s">
        <v>21</v>
      </c>
    </row>
    <row r="5576" spans="1:14" x14ac:dyDescent="0.25">
      <c r="A5576" s="1" t="s">
        <v>361</v>
      </c>
      <c r="B5576" s="2" t="s">
        <v>353</v>
      </c>
      <c r="C5576" s="2" t="s">
        <v>353</v>
      </c>
      <c r="D5576" s="2" t="s">
        <v>354</v>
      </c>
      <c r="E5576" s="2" t="s">
        <v>4507</v>
      </c>
      <c r="F5576" s="2">
        <v>90111503</v>
      </c>
      <c r="G5576" s="2" t="s">
        <v>330</v>
      </c>
      <c r="H5576" s="2">
        <v>4</v>
      </c>
      <c r="I5576" s="2">
        <v>12</v>
      </c>
      <c r="J5576" s="2">
        <v>10</v>
      </c>
      <c r="K5576" s="2">
        <v>1</v>
      </c>
      <c r="L5576" s="3">
        <v>912000</v>
      </c>
      <c r="M5576" s="2" t="s">
        <v>20</v>
      </c>
      <c r="N5576" s="4" t="s">
        <v>21</v>
      </c>
    </row>
    <row r="5577" spans="1:14" x14ac:dyDescent="0.25">
      <c r="A5577" s="1" t="s">
        <v>361</v>
      </c>
      <c r="B5577" s="2" t="s">
        <v>353</v>
      </c>
      <c r="C5577" s="2" t="s">
        <v>353</v>
      </c>
      <c r="D5577" s="2" t="s">
        <v>354</v>
      </c>
      <c r="E5577" s="2" t="s">
        <v>4506</v>
      </c>
      <c r="F5577" s="2">
        <v>90111503</v>
      </c>
      <c r="G5577" s="2" t="s">
        <v>330</v>
      </c>
      <c r="H5577" s="2">
        <v>4</v>
      </c>
      <c r="I5577" s="2">
        <v>12</v>
      </c>
      <c r="J5577" s="2">
        <v>10</v>
      </c>
      <c r="K5577" s="2">
        <v>1</v>
      </c>
      <c r="L5577" s="3">
        <v>152000</v>
      </c>
      <c r="M5577" s="2" t="s">
        <v>20</v>
      </c>
      <c r="N5577" s="4" t="s">
        <v>21</v>
      </c>
    </row>
    <row r="5578" spans="1:14" x14ac:dyDescent="0.25">
      <c r="A5578" s="1" t="s">
        <v>361</v>
      </c>
      <c r="B5578" s="2" t="s">
        <v>353</v>
      </c>
      <c r="C5578" s="2" t="s">
        <v>353</v>
      </c>
      <c r="D5578" s="2" t="s">
        <v>354</v>
      </c>
      <c r="E5578" s="2" t="s">
        <v>4506</v>
      </c>
      <c r="F5578" s="2">
        <v>90111503</v>
      </c>
      <c r="G5578" s="2" t="s">
        <v>330</v>
      </c>
      <c r="H5578" s="2">
        <v>4</v>
      </c>
      <c r="I5578" s="2">
        <v>12</v>
      </c>
      <c r="J5578" s="2">
        <v>10</v>
      </c>
      <c r="K5578" s="2">
        <v>1</v>
      </c>
      <c r="L5578" s="3">
        <v>152000</v>
      </c>
      <c r="M5578" s="2" t="s">
        <v>20</v>
      </c>
      <c r="N5578" s="4" t="s">
        <v>21</v>
      </c>
    </row>
    <row r="5579" spans="1:14" x14ac:dyDescent="0.25">
      <c r="A5579" s="1" t="s">
        <v>361</v>
      </c>
      <c r="B5579" s="2" t="s">
        <v>353</v>
      </c>
      <c r="C5579" s="2" t="s">
        <v>353</v>
      </c>
      <c r="D5579" s="2" t="s">
        <v>354</v>
      </c>
      <c r="E5579" s="2" t="s">
        <v>4506</v>
      </c>
      <c r="F5579" s="2">
        <v>90111503</v>
      </c>
      <c r="G5579" s="2" t="s">
        <v>330</v>
      </c>
      <c r="H5579" s="2">
        <v>4</v>
      </c>
      <c r="I5579" s="2">
        <v>12</v>
      </c>
      <c r="J5579" s="2">
        <v>10</v>
      </c>
      <c r="K5579" s="2">
        <v>1</v>
      </c>
      <c r="L5579" s="3">
        <v>152000</v>
      </c>
      <c r="M5579" s="2" t="s">
        <v>20</v>
      </c>
      <c r="N5579" s="4" t="s">
        <v>21</v>
      </c>
    </row>
    <row r="5580" spans="1:14" x14ac:dyDescent="0.25">
      <c r="A5580" s="1" t="s">
        <v>361</v>
      </c>
      <c r="B5580" s="2" t="s">
        <v>353</v>
      </c>
      <c r="C5580" s="2" t="s">
        <v>353</v>
      </c>
      <c r="D5580" s="2" t="s">
        <v>354</v>
      </c>
      <c r="E5580" s="2" t="s">
        <v>4508</v>
      </c>
      <c r="F5580" s="2">
        <v>90111503</v>
      </c>
      <c r="G5580" s="2" t="s">
        <v>330</v>
      </c>
      <c r="H5580" s="2">
        <v>4</v>
      </c>
      <c r="I5580" s="2">
        <v>12</v>
      </c>
      <c r="J5580" s="2">
        <v>10</v>
      </c>
      <c r="K5580" s="2">
        <v>1</v>
      </c>
      <c r="L5580" s="3">
        <v>152000</v>
      </c>
      <c r="M5580" s="2" t="s">
        <v>20</v>
      </c>
      <c r="N5580" s="4" t="s">
        <v>21</v>
      </c>
    </row>
    <row r="5581" spans="1:14" x14ac:dyDescent="0.25">
      <c r="A5581" s="1" t="s">
        <v>361</v>
      </c>
      <c r="B5581" s="2" t="s">
        <v>353</v>
      </c>
      <c r="C5581" s="2" t="s">
        <v>353</v>
      </c>
      <c r="D5581" s="2" t="s">
        <v>354</v>
      </c>
      <c r="E5581" s="2" t="s">
        <v>4508</v>
      </c>
      <c r="F5581" s="2">
        <v>90111503</v>
      </c>
      <c r="G5581" s="2" t="s">
        <v>330</v>
      </c>
      <c r="H5581" s="2">
        <v>4</v>
      </c>
      <c r="I5581" s="2">
        <v>12</v>
      </c>
      <c r="J5581" s="2">
        <v>10</v>
      </c>
      <c r="K5581" s="2">
        <v>1</v>
      </c>
      <c r="L5581" s="3">
        <v>152000</v>
      </c>
      <c r="M5581" s="2" t="s">
        <v>20</v>
      </c>
      <c r="N5581" s="4" t="s">
        <v>21</v>
      </c>
    </row>
    <row r="5582" spans="1:14" x14ac:dyDescent="0.25">
      <c r="A5582" s="1" t="s">
        <v>361</v>
      </c>
      <c r="B5582" s="2" t="s">
        <v>353</v>
      </c>
      <c r="C5582" s="2" t="s">
        <v>353</v>
      </c>
      <c r="D5582" s="2" t="s">
        <v>354</v>
      </c>
      <c r="E5582" s="2" t="s">
        <v>4508</v>
      </c>
      <c r="F5582" s="2">
        <v>90111503</v>
      </c>
      <c r="G5582" s="2" t="s">
        <v>330</v>
      </c>
      <c r="H5582" s="2">
        <v>4</v>
      </c>
      <c r="I5582" s="2">
        <v>12</v>
      </c>
      <c r="J5582" s="2">
        <v>10</v>
      </c>
      <c r="K5582" s="2">
        <v>1</v>
      </c>
      <c r="L5582" s="3">
        <v>152000</v>
      </c>
      <c r="M5582" s="2" t="s">
        <v>20</v>
      </c>
      <c r="N5582" s="4" t="s">
        <v>21</v>
      </c>
    </row>
    <row r="5583" spans="1:14" x14ac:dyDescent="0.25">
      <c r="A5583" s="1" t="s">
        <v>361</v>
      </c>
      <c r="B5583" s="2" t="s">
        <v>353</v>
      </c>
      <c r="C5583" s="2" t="s">
        <v>353</v>
      </c>
      <c r="D5583" s="2" t="s">
        <v>354</v>
      </c>
      <c r="E5583" s="2" t="s">
        <v>4509</v>
      </c>
      <c r="F5583" s="2">
        <v>90111503</v>
      </c>
      <c r="G5583" s="2" t="s">
        <v>330</v>
      </c>
      <c r="H5583" s="2">
        <v>4</v>
      </c>
      <c r="I5583" s="2">
        <v>12</v>
      </c>
      <c r="J5583" s="2">
        <v>10</v>
      </c>
      <c r="K5583" s="2">
        <v>1</v>
      </c>
      <c r="L5583" s="3">
        <v>152000</v>
      </c>
      <c r="M5583" s="2" t="s">
        <v>20</v>
      </c>
      <c r="N5583" s="4" t="s">
        <v>21</v>
      </c>
    </row>
    <row r="5584" spans="1:14" x14ac:dyDescent="0.25">
      <c r="A5584" s="1" t="s">
        <v>361</v>
      </c>
      <c r="B5584" s="2" t="s">
        <v>353</v>
      </c>
      <c r="C5584" s="2" t="s">
        <v>353</v>
      </c>
      <c r="D5584" s="2" t="s">
        <v>354</v>
      </c>
      <c r="E5584" s="2" t="s">
        <v>4508</v>
      </c>
      <c r="F5584" s="2">
        <v>90111503</v>
      </c>
      <c r="G5584" s="2" t="s">
        <v>330</v>
      </c>
      <c r="H5584" s="2">
        <v>4</v>
      </c>
      <c r="I5584" s="2">
        <v>12</v>
      </c>
      <c r="J5584" s="2">
        <v>10</v>
      </c>
      <c r="K5584" s="2">
        <v>1</v>
      </c>
      <c r="L5584" s="3">
        <v>152000</v>
      </c>
      <c r="M5584" s="2" t="s">
        <v>20</v>
      </c>
      <c r="N5584" s="4" t="s">
        <v>21</v>
      </c>
    </row>
    <row r="5585" spans="1:14" x14ac:dyDescent="0.25">
      <c r="A5585" s="1" t="s">
        <v>361</v>
      </c>
      <c r="B5585" s="2" t="s">
        <v>353</v>
      </c>
      <c r="C5585" s="2" t="s">
        <v>353</v>
      </c>
      <c r="D5585" s="2" t="s">
        <v>354</v>
      </c>
      <c r="E5585" s="2" t="s">
        <v>4510</v>
      </c>
      <c r="F5585" s="2">
        <v>90111503</v>
      </c>
      <c r="G5585" s="2" t="s">
        <v>330</v>
      </c>
      <c r="H5585" s="2">
        <v>4</v>
      </c>
      <c r="I5585" s="2">
        <v>12</v>
      </c>
      <c r="J5585" s="2">
        <v>10</v>
      </c>
      <c r="K5585" s="2">
        <v>1</v>
      </c>
      <c r="L5585" s="3">
        <v>76000</v>
      </c>
      <c r="M5585" s="2" t="s">
        <v>20</v>
      </c>
      <c r="N5585" s="4" t="s">
        <v>21</v>
      </c>
    </row>
    <row r="5586" spans="1:14" x14ac:dyDescent="0.25">
      <c r="A5586" s="1" t="s">
        <v>361</v>
      </c>
      <c r="B5586" s="2" t="s">
        <v>353</v>
      </c>
      <c r="C5586" s="2" t="s">
        <v>353</v>
      </c>
      <c r="D5586" s="2" t="s">
        <v>354</v>
      </c>
      <c r="E5586" s="2" t="s">
        <v>4510</v>
      </c>
      <c r="F5586" s="2">
        <v>90111503</v>
      </c>
      <c r="G5586" s="2" t="s">
        <v>330</v>
      </c>
      <c r="H5586" s="2">
        <v>4</v>
      </c>
      <c r="I5586" s="2">
        <v>12</v>
      </c>
      <c r="J5586" s="2">
        <v>10</v>
      </c>
      <c r="K5586" s="2">
        <v>1</v>
      </c>
      <c r="L5586" s="3">
        <v>76000</v>
      </c>
      <c r="M5586" s="2" t="s">
        <v>20</v>
      </c>
      <c r="N5586" s="4" t="s">
        <v>21</v>
      </c>
    </row>
    <row r="5587" spans="1:14" x14ac:dyDescent="0.25">
      <c r="A5587" s="1" t="s">
        <v>361</v>
      </c>
      <c r="B5587" s="2" t="s">
        <v>353</v>
      </c>
      <c r="C5587" s="2" t="s">
        <v>353</v>
      </c>
      <c r="D5587" s="2" t="s">
        <v>354</v>
      </c>
      <c r="E5587" s="2" t="s">
        <v>4511</v>
      </c>
      <c r="F5587" s="2">
        <v>90111503</v>
      </c>
      <c r="G5587" s="2" t="s">
        <v>330</v>
      </c>
      <c r="H5587" s="2">
        <v>4</v>
      </c>
      <c r="I5587" s="2">
        <v>12</v>
      </c>
      <c r="J5587" s="2">
        <v>10</v>
      </c>
      <c r="K5587" s="2">
        <v>1</v>
      </c>
      <c r="L5587" s="3">
        <v>912000</v>
      </c>
      <c r="M5587" s="2" t="s">
        <v>20</v>
      </c>
      <c r="N5587" s="4" t="s">
        <v>21</v>
      </c>
    </row>
    <row r="5588" spans="1:14" x14ac:dyDescent="0.25">
      <c r="A5588" s="1" t="s">
        <v>361</v>
      </c>
      <c r="B5588" s="2" t="s">
        <v>353</v>
      </c>
      <c r="C5588" s="2" t="s">
        <v>353</v>
      </c>
      <c r="D5588" s="2" t="s">
        <v>354</v>
      </c>
      <c r="E5588" s="2" t="s">
        <v>4512</v>
      </c>
      <c r="F5588" s="2">
        <v>90111503</v>
      </c>
      <c r="G5588" s="2" t="s">
        <v>330</v>
      </c>
      <c r="H5588" s="2">
        <v>4</v>
      </c>
      <c r="I5588" s="2">
        <v>12</v>
      </c>
      <c r="J5588" s="2">
        <v>10</v>
      </c>
      <c r="K5588" s="2">
        <v>1</v>
      </c>
      <c r="L5588" s="3">
        <v>76000</v>
      </c>
      <c r="M5588" s="2" t="s">
        <v>20</v>
      </c>
      <c r="N5588" s="4" t="s">
        <v>21</v>
      </c>
    </row>
    <row r="5589" spans="1:14" x14ac:dyDescent="0.25">
      <c r="A5589" s="1" t="s">
        <v>361</v>
      </c>
      <c r="B5589" s="2" t="s">
        <v>353</v>
      </c>
      <c r="C5589" s="2" t="s">
        <v>353</v>
      </c>
      <c r="D5589" s="2" t="s">
        <v>354</v>
      </c>
      <c r="E5589" s="2" t="s">
        <v>4512</v>
      </c>
      <c r="F5589" s="2">
        <v>90111503</v>
      </c>
      <c r="G5589" s="2" t="s">
        <v>330</v>
      </c>
      <c r="H5589" s="2">
        <v>4</v>
      </c>
      <c r="I5589" s="2">
        <v>12</v>
      </c>
      <c r="J5589" s="2">
        <v>10</v>
      </c>
      <c r="K5589" s="2">
        <v>1</v>
      </c>
      <c r="L5589" s="3">
        <v>76000</v>
      </c>
      <c r="M5589" s="2" t="s">
        <v>20</v>
      </c>
      <c r="N5589" s="4" t="s">
        <v>21</v>
      </c>
    </row>
    <row r="5590" spans="1:14" x14ac:dyDescent="0.25">
      <c r="A5590" s="1" t="s">
        <v>361</v>
      </c>
      <c r="B5590" s="2" t="s">
        <v>353</v>
      </c>
      <c r="C5590" s="2" t="s">
        <v>353</v>
      </c>
      <c r="D5590" s="2" t="s">
        <v>354</v>
      </c>
      <c r="E5590" s="2" t="s">
        <v>4511</v>
      </c>
      <c r="F5590" s="2">
        <v>90111503</v>
      </c>
      <c r="G5590" s="2" t="s">
        <v>330</v>
      </c>
      <c r="H5590" s="2">
        <v>4</v>
      </c>
      <c r="I5590" s="2">
        <v>12</v>
      </c>
      <c r="J5590" s="2">
        <v>10</v>
      </c>
      <c r="K5590" s="2">
        <v>1</v>
      </c>
      <c r="L5590" s="3">
        <v>912000</v>
      </c>
      <c r="M5590" s="2" t="s">
        <v>20</v>
      </c>
      <c r="N5590" s="4" t="s">
        <v>21</v>
      </c>
    </row>
    <row r="5591" spans="1:14" x14ac:dyDescent="0.25">
      <c r="A5591" s="1" t="s">
        <v>361</v>
      </c>
      <c r="B5591" s="2" t="s">
        <v>353</v>
      </c>
      <c r="C5591" s="2" t="s">
        <v>353</v>
      </c>
      <c r="D5591" s="2" t="s">
        <v>354</v>
      </c>
      <c r="E5591" s="2" t="s">
        <v>4511</v>
      </c>
      <c r="F5591" s="2">
        <v>90111503</v>
      </c>
      <c r="G5591" s="2" t="s">
        <v>330</v>
      </c>
      <c r="H5591" s="2">
        <v>4</v>
      </c>
      <c r="I5591" s="2">
        <v>12</v>
      </c>
      <c r="J5591" s="2">
        <v>10</v>
      </c>
      <c r="K5591" s="2">
        <v>1</v>
      </c>
      <c r="L5591" s="3">
        <v>912000</v>
      </c>
      <c r="M5591" s="2" t="s">
        <v>20</v>
      </c>
      <c r="N5591" s="4" t="s">
        <v>21</v>
      </c>
    </row>
    <row r="5592" spans="1:14" x14ac:dyDescent="0.25">
      <c r="A5592" s="1" t="s">
        <v>361</v>
      </c>
      <c r="B5592" s="2" t="s">
        <v>353</v>
      </c>
      <c r="C5592" s="2" t="s">
        <v>353</v>
      </c>
      <c r="D5592" s="2" t="s">
        <v>354</v>
      </c>
      <c r="E5592" s="2" t="s">
        <v>4513</v>
      </c>
      <c r="F5592" s="2">
        <v>90111503</v>
      </c>
      <c r="G5592" s="2" t="s">
        <v>330</v>
      </c>
      <c r="H5592" s="2">
        <v>4</v>
      </c>
      <c r="I5592" s="2">
        <v>12</v>
      </c>
      <c r="J5592" s="2">
        <v>10</v>
      </c>
      <c r="K5592" s="2">
        <v>1</v>
      </c>
      <c r="L5592" s="3">
        <v>76000</v>
      </c>
      <c r="M5592" s="2" t="s">
        <v>20</v>
      </c>
      <c r="N5592" s="4" t="s">
        <v>21</v>
      </c>
    </row>
    <row r="5593" spans="1:14" x14ac:dyDescent="0.25">
      <c r="A5593" s="1" t="s">
        <v>361</v>
      </c>
      <c r="B5593" s="2" t="s">
        <v>353</v>
      </c>
      <c r="C5593" s="2" t="s">
        <v>353</v>
      </c>
      <c r="D5593" s="2" t="s">
        <v>354</v>
      </c>
      <c r="E5593" s="2" t="s">
        <v>4513</v>
      </c>
      <c r="F5593" s="2">
        <v>90111503</v>
      </c>
      <c r="G5593" s="2" t="s">
        <v>330</v>
      </c>
      <c r="H5593" s="2">
        <v>4</v>
      </c>
      <c r="I5593" s="2">
        <v>12</v>
      </c>
      <c r="J5593" s="2">
        <v>10</v>
      </c>
      <c r="K5593" s="2">
        <v>1</v>
      </c>
      <c r="L5593" s="3">
        <v>76000</v>
      </c>
      <c r="M5593" s="2" t="s">
        <v>20</v>
      </c>
      <c r="N5593" s="4" t="s">
        <v>21</v>
      </c>
    </row>
    <row r="5594" spans="1:14" x14ac:dyDescent="0.25">
      <c r="A5594" s="1" t="s">
        <v>361</v>
      </c>
      <c r="B5594" s="2" t="s">
        <v>353</v>
      </c>
      <c r="C5594" s="2" t="s">
        <v>353</v>
      </c>
      <c r="D5594" s="2" t="s">
        <v>354</v>
      </c>
      <c r="E5594" s="2" t="s">
        <v>4513</v>
      </c>
      <c r="F5594" s="2">
        <v>90111503</v>
      </c>
      <c r="G5594" s="2" t="s">
        <v>330</v>
      </c>
      <c r="H5594" s="2">
        <v>4</v>
      </c>
      <c r="I5594" s="2">
        <v>12</v>
      </c>
      <c r="J5594" s="2">
        <v>10</v>
      </c>
      <c r="K5594" s="2">
        <v>1</v>
      </c>
      <c r="L5594" s="3">
        <v>76000</v>
      </c>
      <c r="M5594" s="2" t="s">
        <v>20</v>
      </c>
      <c r="N5594" s="4" t="s">
        <v>21</v>
      </c>
    </row>
    <row r="5595" spans="1:14" x14ac:dyDescent="0.25">
      <c r="A5595" s="1" t="s">
        <v>361</v>
      </c>
      <c r="B5595" s="2" t="s">
        <v>353</v>
      </c>
      <c r="C5595" s="2" t="s">
        <v>353</v>
      </c>
      <c r="D5595" s="2" t="s">
        <v>354</v>
      </c>
      <c r="E5595" s="2" t="s">
        <v>4513</v>
      </c>
      <c r="F5595" s="2">
        <v>90111503</v>
      </c>
      <c r="G5595" s="2" t="s">
        <v>330</v>
      </c>
      <c r="H5595" s="2">
        <v>4</v>
      </c>
      <c r="I5595" s="2">
        <v>12</v>
      </c>
      <c r="J5595" s="2">
        <v>10</v>
      </c>
      <c r="K5595" s="2">
        <v>1</v>
      </c>
      <c r="L5595" s="3">
        <v>76000</v>
      </c>
      <c r="M5595" s="2" t="s">
        <v>20</v>
      </c>
      <c r="N5595" s="4" t="s">
        <v>21</v>
      </c>
    </row>
    <row r="5596" spans="1:14" x14ac:dyDescent="0.25">
      <c r="A5596" s="1" t="s">
        <v>361</v>
      </c>
      <c r="B5596" s="2" t="s">
        <v>353</v>
      </c>
      <c r="C5596" s="2" t="s">
        <v>353</v>
      </c>
      <c r="D5596" s="2" t="s">
        <v>354</v>
      </c>
      <c r="E5596" s="2" t="s">
        <v>4514</v>
      </c>
      <c r="F5596" s="2">
        <v>90111503</v>
      </c>
      <c r="G5596" s="2" t="s">
        <v>330</v>
      </c>
      <c r="H5596" s="2">
        <v>4</v>
      </c>
      <c r="I5596" s="2">
        <v>12</v>
      </c>
      <c r="J5596" s="2">
        <v>10</v>
      </c>
      <c r="K5596" s="2">
        <v>1</v>
      </c>
      <c r="L5596" s="3">
        <v>228000</v>
      </c>
      <c r="M5596" s="2" t="s">
        <v>20</v>
      </c>
      <c r="N5596" s="4" t="s">
        <v>21</v>
      </c>
    </row>
    <row r="5597" spans="1:14" x14ac:dyDescent="0.25">
      <c r="A5597" s="1" t="s">
        <v>361</v>
      </c>
      <c r="B5597" s="2" t="s">
        <v>353</v>
      </c>
      <c r="C5597" s="2" t="s">
        <v>353</v>
      </c>
      <c r="D5597" s="2" t="s">
        <v>354</v>
      </c>
      <c r="E5597" s="2" t="s">
        <v>4515</v>
      </c>
      <c r="F5597" s="2">
        <v>90111503</v>
      </c>
      <c r="G5597" s="2" t="s">
        <v>330</v>
      </c>
      <c r="H5597" s="2">
        <v>4</v>
      </c>
      <c r="I5597" s="2">
        <v>12</v>
      </c>
      <c r="J5597" s="2">
        <v>10</v>
      </c>
      <c r="K5597" s="2">
        <v>1</v>
      </c>
      <c r="L5597" s="3">
        <v>76000</v>
      </c>
      <c r="M5597" s="2" t="s">
        <v>20</v>
      </c>
      <c r="N5597" s="4" t="s">
        <v>21</v>
      </c>
    </row>
    <row r="5598" spans="1:14" x14ac:dyDescent="0.25">
      <c r="A5598" s="1" t="s">
        <v>361</v>
      </c>
      <c r="B5598" s="2" t="s">
        <v>353</v>
      </c>
      <c r="C5598" s="2" t="s">
        <v>353</v>
      </c>
      <c r="D5598" s="2" t="s">
        <v>354</v>
      </c>
      <c r="E5598" s="2" t="s">
        <v>4516</v>
      </c>
      <c r="F5598" s="2">
        <v>90111503</v>
      </c>
      <c r="G5598" s="2" t="s">
        <v>330</v>
      </c>
      <c r="H5598" s="2">
        <v>4</v>
      </c>
      <c r="I5598" s="2">
        <v>12</v>
      </c>
      <c r="J5598" s="2">
        <v>10</v>
      </c>
      <c r="K5598" s="2">
        <v>1</v>
      </c>
      <c r="L5598" s="3">
        <v>76000</v>
      </c>
      <c r="M5598" s="2" t="s">
        <v>20</v>
      </c>
      <c r="N5598" s="4" t="s">
        <v>21</v>
      </c>
    </row>
    <row r="5599" spans="1:14" x14ac:dyDescent="0.25">
      <c r="A5599" s="1" t="s">
        <v>361</v>
      </c>
      <c r="B5599" s="2" t="s">
        <v>353</v>
      </c>
      <c r="C5599" s="2" t="s">
        <v>353</v>
      </c>
      <c r="D5599" s="2" t="s">
        <v>354</v>
      </c>
      <c r="E5599" s="2" t="s">
        <v>4516</v>
      </c>
      <c r="F5599" s="2">
        <v>90111503</v>
      </c>
      <c r="G5599" s="2" t="s">
        <v>330</v>
      </c>
      <c r="H5599" s="2">
        <v>4</v>
      </c>
      <c r="I5599" s="2">
        <v>12</v>
      </c>
      <c r="J5599" s="2">
        <v>10</v>
      </c>
      <c r="K5599" s="2">
        <v>1</v>
      </c>
      <c r="L5599" s="3">
        <v>76000</v>
      </c>
      <c r="M5599" s="2" t="s">
        <v>20</v>
      </c>
      <c r="N5599" s="4" t="s">
        <v>21</v>
      </c>
    </row>
    <row r="5600" spans="1:14" x14ac:dyDescent="0.25">
      <c r="A5600" s="1" t="s">
        <v>361</v>
      </c>
      <c r="B5600" s="2" t="s">
        <v>353</v>
      </c>
      <c r="C5600" s="2" t="s">
        <v>353</v>
      </c>
      <c r="D5600" s="2" t="s">
        <v>354</v>
      </c>
      <c r="E5600" s="2" t="s">
        <v>4516</v>
      </c>
      <c r="F5600" s="2">
        <v>90111503</v>
      </c>
      <c r="G5600" s="2" t="s">
        <v>330</v>
      </c>
      <c r="H5600" s="2">
        <v>4</v>
      </c>
      <c r="I5600" s="2">
        <v>12</v>
      </c>
      <c r="J5600" s="2">
        <v>10</v>
      </c>
      <c r="K5600" s="2">
        <v>1</v>
      </c>
      <c r="L5600" s="3">
        <v>76000</v>
      </c>
      <c r="M5600" s="2" t="s">
        <v>20</v>
      </c>
      <c r="N5600" s="4" t="s">
        <v>21</v>
      </c>
    </row>
    <row r="5601" spans="1:14" x14ac:dyDescent="0.25">
      <c r="A5601" s="1" t="s">
        <v>361</v>
      </c>
      <c r="B5601" s="2" t="s">
        <v>353</v>
      </c>
      <c r="C5601" s="2" t="s">
        <v>353</v>
      </c>
      <c r="D5601" s="2" t="s">
        <v>354</v>
      </c>
      <c r="E5601" s="2" t="s">
        <v>4516</v>
      </c>
      <c r="F5601" s="2">
        <v>90111503</v>
      </c>
      <c r="G5601" s="2" t="s">
        <v>330</v>
      </c>
      <c r="H5601" s="2">
        <v>4</v>
      </c>
      <c r="I5601" s="2">
        <v>12</v>
      </c>
      <c r="J5601" s="2">
        <v>10</v>
      </c>
      <c r="K5601" s="2">
        <v>1</v>
      </c>
      <c r="L5601" s="3">
        <v>76000</v>
      </c>
      <c r="M5601" s="2" t="s">
        <v>20</v>
      </c>
      <c r="N5601" s="4" t="s">
        <v>21</v>
      </c>
    </row>
    <row r="5602" spans="1:14" x14ac:dyDescent="0.25">
      <c r="A5602" s="1" t="s">
        <v>361</v>
      </c>
      <c r="B5602" s="2" t="s">
        <v>353</v>
      </c>
      <c r="C5602" s="2" t="s">
        <v>353</v>
      </c>
      <c r="D5602" s="2" t="s">
        <v>354</v>
      </c>
      <c r="E5602" s="2" t="s">
        <v>4517</v>
      </c>
      <c r="F5602" s="2">
        <v>90111503</v>
      </c>
      <c r="G5602" s="2" t="s">
        <v>330</v>
      </c>
      <c r="H5602" s="2">
        <v>4</v>
      </c>
      <c r="I5602" s="2">
        <v>12</v>
      </c>
      <c r="J5602" s="2">
        <v>10</v>
      </c>
      <c r="K5602" s="2">
        <v>1</v>
      </c>
      <c r="L5602" s="3">
        <v>76000</v>
      </c>
      <c r="M5602" s="2" t="s">
        <v>20</v>
      </c>
      <c r="N5602" s="4" t="s">
        <v>21</v>
      </c>
    </row>
    <row r="5603" spans="1:14" x14ac:dyDescent="0.25">
      <c r="A5603" s="1" t="s">
        <v>361</v>
      </c>
      <c r="B5603" s="2" t="s">
        <v>353</v>
      </c>
      <c r="C5603" s="2" t="s">
        <v>353</v>
      </c>
      <c r="D5603" s="2" t="s">
        <v>354</v>
      </c>
      <c r="E5603" s="2" t="s">
        <v>4517</v>
      </c>
      <c r="F5603" s="2">
        <v>90111503</v>
      </c>
      <c r="G5603" s="2" t="s">
        <v>330</v>
      </c>
      <c r="H5603" s="2">
        <v>4</v>
      </c>
      <c r="I5603" s="2">
        <v>12</v>
      </c>
      <c r="J5603" s="2">
        <v>10</v>
      </c>
      <c r="K5603" s="2">
        <v>1</v>
      </c>
      <c r="L5603" s="3">
        <v>76000</v>
      </c>
      <c r="M5603" s="2" t="s">
        <v>20</v>
      </c>
      <c r="N5603" s="4" t="s">
        <v>21</v>
      </c>
    </row>
    <row r="5604" spans="1:14" x14ac:dyDescent="0.25">
      <c r="A5604" s="1" t="s">
        <v>361</v>
      </c>
      <c r="B5604" s="2" t="s">
        <v>353</v>
      </c>
      <c r="C5604" s="2" t="s">
        <v>353</v>
      </c>
      <c r="D5604" s="2" t="s">
        <v>354</v>
      </c>
      <c r="E5604" s="2" t="s">
        <v>4517</v>
      </c>
      <c r="F5604" s="2">
        <v>90111503</v>
      </c>
      <c r="G5604" s="2" t="s">
        <v>330</v>
      </c>
      <c r="H5604" s="2">
        <v>4</v>
      </c>
      <c r="I5604" s="2">
        <v>12</v>
      </c>
      <c r="J5604" s="2">
        <v>10</v>
      </c>
      <c r="K5604" s="2">
        <v>1</v>
      </c>
      <c r="L5604" s="3">
        <v>76000</v>
      </c>
      <c r="M5604" s="2" t="s">
        <v>20</v>
      </c>
      <c r="N5604" s="4" t="s">
        <v>21</v>
      </c>
    </row>
    <row r="5605" spans="1:14" x14ac:dyDescent="0.25">
      <c r="A5605" s="1" t="s">
        <v>361</v>
      </c>
      <c r="B5605" s="2" t="s">
        <v>353</v>
      </c>
      <c r="C5605" s="2" t="s">
        <v>353</v>
      </c>
      <c r="D5605" s="2" t="s">
        <v>354</v>
      </c>
      <c r="E5605" s="2" t="s">
        <v>4518</v>
      </c>
      <c r="F5605" s="2">
        <v>90111503</v>
      </c>
      <c r="G5605" s="2" t="s">
        <v>330</v>
      </c>
      <c r="H5605" s="2">
        <v>4</v>
      </c>
      <c r="I5605" s="2">
        <v>12</v>
      </c>
      <c r="J5605" s="2">
        <v>10</v>
      </c>
      <c r="K5605" s="2">
        <v>1</v>
      </c>
      <c r="L5605" s="3">
        <v>76000</v>
      </c>
      <c r="M5605" s="2" t="s">
        <v>20</v>
      </c>
      <c r="N5605" s="4" t="s">
        <v>21</v>
      </c>
    </row>
    <row r="5606" spans="1:14" x14ac:dyDescent="0.25">
      <c r="A5606" s="1" t="s">
        <v>361</v>
      </c>
      <c r="B5606" s="2" t="s">
        <v>353</v>
      </c>
      <c r="C5606" s="2" t="s">
        <v>353</v>
      </c>
      <c r="D5606" s="2" t="s">
        <v>354</v>
      </c>
      <c r="E5606" s="2" t="s">
        <v>4517</v>
      </c>
      <c r="F5606" s="2">
        <v>90111503</v>
      </c>
      <c r="G5606" s="2" t="s">
        <v>330</v>
      </c>
      <c r="H5606" s="2">
        <v>4</v>
      </c>
      <c r="I5606" s="2">
        <v>12</v>
      </c>
      <c r="J5606" s="2">
        <v>10</v>
      </c>
      <c r="K5606" s="2">
        <v>1</v>
      </c>
      <c r="L5606" s="3">
        <v>76000</v>
      </c>
      <c r="M5606" s="2" t="s">
        <v>20</v>
      </c>
      <c r="N5606" s="4" t="s">
        <v>21</v>
      </c>
    </row>
    <row r="5607" spans="1:14" x14ac:dyDescent="0.25">
      <c r="A5607" s="1" t="s">
        <v>361</v>
      </c>
      <c r="B5607" s="2" t="s">
        <v>353</v>
      </c>
      <c r="C5607" s="2" t="s">
        <v>353</v>
      </c>
      <c r="D5607" s="2" t="s">
        <v>354</v>
      </c>
      <c r="E5607" s="2" t="s">
        <v>4519</v>
      </c>
      <c r="F5607" s="2">
        <v>90111503</v>
      </c>
      <c r="G5607" s="2" t="s">
        <v>330</v>
      </c>
      <c r="H5607" s="2">
        <v>4</v>
      </c>
      <c r="I5607" s="2">
        <v>12</v>
      </c>
      <c r="J5607" s="2">
        <v>10</v>
      </c>
      <c r="K5607" s="2">
        <v>1</v>
      </c>
      <c r="L5607" s="3">
        <v>76000</v>
      </c>
      <c r="M5607" s="2" t="s">
        <v>20</v>
      </c>
      <c r="N5607" s="4" t="s">
        <v>21</v>
      </c>
    </row>
    <row r="5608" spans="1:14" x14ac:dyDescent="0.25">
      <c r="A5608" s="1" t="s">
        <v>361</v>
      </c>
      <c r="B5608" s="2" t="s">
        <v>353</v>
      </c>
      <c r="C5608" s="2" t="s">
        <v>353</v>
      </c>
      <c r="D5608" s="2" t="s">
        <v>354</v>
      </c>
      <c r="E5608" s="2" t="s">
        <v>4519</v>
      </c>
      <c r="F5608" s="2">
        <v>90111503</v>
      </c>
      <c r="G5608" s="2" t="s">
        <v>330</v>
      </c>
      <c r="H5608" s="2">
        <v>4</v>
      </c>
      <c r="I5608" s="2">
        <v>12</v>
      </c>
      <c r="J5608" s="2">
        <v>10</v>
      </c>
      <c r="K5608" s="2">
        <v>1</v>
      </c>
      <c r="L5608" s="3">
        <v>76000</v>
      </c>
      <c r="M5608" s="2" t="s">
        <v>20</v>
      </c>
      <c r="N5608" s="4" t="s">
        <v>21</v>
      </c>
    </row>
    <row r="5609" spans="1:14" x14ac:dyDescent="0.25">
      <c r="A5609" s="1" t="s">
        <v>361</v>
      </c>
      <c r="B5609" s="2" t="s">
        <v>353</v>
      </c>
      <c r="C5609" s="2" t="s">
        <v>353</v>
      </c>
      <c r="D5609" s="2" t="s">
        <v>354</v>
      </c>
      <c r="E5609" s="2" t="s">
        <v>4520</v>
      </c>
      <c r="F5609" s="2">
        <v>90111503</v>
      </c>
      <c r="G5609" s="2" t="s">
        <v>330</v>
      </c>
      <c r="H5609" s="2">
        <v>4</v>
      </c>
      <c r="I5609" s="2">
        <v>12</v>
      </c>
      <c r="J5609" s="2">
        <v>10</v>
      </c>
      <c r="K5609" s="2">
        <v>1</v>
      </c>
      <c r="L5609" s="3">
        <v>228000</v>
      </c>
      <c r="M5609" s="2" t="s">
        <v>20</v>
      </c>
      <c r="N5609" s="4" t="s">
        <v>21</v>
      </c>
    </row>
    <row r="5610" spans="1:14" x14ac:dyDescent="0.25">
      <c r="A5610" s="1" t="s">
        <v>361</v>
      </c>
      <c r="B5610" s="2" t="s">
        <v>353</v>
      </c>
      <c r="C5610" s="2" t="s">
        <v>353</v>
      </c>
      <c r="D5610" s="2" t="s">
        <v>354</v>
      </c>
      <c r="E5610" s="2" t="s">
        <v>4520</v>
      </c>
      <c r="F5610" s="2">
        <v>90111503</v>
      </c>
      <c r="G5610" s="2" t="s">
        <v>330</v>
      </c>
      <c r="H5610" s="2">
        <v>4</v>
      </c>
      <c r="I5610" s="2">
        <v>12</v>
      </c>
      <c r="J5610" s="2">
        <v>10</v>
      </c>
      <c r="K5610" s="2">
        <v>1</v>
      </c>
      <c r="L5610" s="3">
        <v>228000</v>
      </c>
      <c r="M5610" s="2" t="s">
        <v>20</v>
      </c>
      <c r="N5610" s="4" t="s">
        <v>21</v>
      </c>
    </row>
    <row r="5611" spans="1:14" x14ac:dyDescent="0.25">
      <c r="A5611" s="1" t="s">
        <v>361</v>
      </c>
      <c r="B5611" s="2" t="s">
        <v>353</v>
      </c>
      <c r="C5611" s="2" t="s">
        <v>353</v>
      </c>
      <c r="D5611" s="2" t="s">
        <v>354</v>
      </c>
      <c r="E5611" s="2" t="s">
        <v>4520</v>
      </c>
      <c r="F5611" s="2">
        <v>90111503</v>
      </c>
      <c r="G5611" s="2" t="s">
        <v>330</v>
      </c>
      <c r="H5611" s="2">
        <v>4</v>
      </c>
      <c r="I5611" s="2">
        <v>12</v>
      </c>
      <c r="J5611" s="2">
        <v>10</v>
      </c>
      <c r="K5611" s="2">
        <v>1</v>
      </c>
      <c r="L5611" s="3">
        <v>228000</v>
      </c>
      <c r="M5611" s="2" t="s">
        <v>20</v>
      </c>
      <c r="N5611" s="4" t="s">
        <v>21</v>
      </c>
    </row>
    <row r="5612" spans="1:14" x14ac:dyDescent="0.25">
      <c r="A5612" s="1" t="s">
        <v>361</v>
      </c>
      <c r="B5612" s="2" t="s">
        <v>353</v>
      </c>
      <c r="C5612" s="2" t="s">
        <v>353</v>
      </c>
      <c r="D5612" s="2" t="s">
        <v>354</v>
      </c>
      <c r="E5612" s="2" t="s">
        <v>4519</v>
      </c>
      <c r="F5612" s="2">
        <v>90111503</v>
      </c>
      <c r="G5612" s="2" t="s">
        <v>330</v>
      </c>
      <c r="H5612" s="2">
        <v>4</v>
      </c>
      <c r="I5612" s="2">
        <v>12</v>
      </c>
      <c r="J5612" s="2">
        <v>10</v>
      </c>
      <c r="K5612" s="2">
        <v>1</v>
      </c>
      <c r="L5612" s="3">
        <v>76000</v>
      </c>
      <c r="M5612" s="2" t="s">
        <v>20</v>
      </c>
      <c r="N5612" s="4" t="s">
        <v>21</v>
      </c>
    </row>
    <row r="5613" spans="1:14" x14ac:dyDescent="0.25">
      <c r="A5613" s="1" t="s">
        <v>361</v>
      </c>
      <c r="B5613" s="2" t="s">
        <v>353</v>
      </c>
      <c r="C5613" s="2" t="s">
        <v>353</v>
      </c>
      <c r="D5613" s="2" t="s">
        <v>354</v>
      </c>
      <c r="E5613" s="2" t="s">
        <v>4520</v>
      </c>
      <c r="F5613" s="2">
        <v>90111503</v>
      </c>
      <c r="G5613" s="2" t="s">
        <v>330</v>
      </c>
      <c r="H5613" s="2">
        <v>4</v>
      </c>
      <c r="I5613" s="2">
        <v>12</v>
      </c>
      <c r="J5613" s="2">
        <v>10</v>
      </c>
      <c r="K5613" s="2">
        <v>1</v>
      </c>
      <c r="L5613" s="3">
        <v>228000</v>
      </c>
      <c r="M5613" s="2" t="s">
        <v>20</v>
      </c>
      <c r="N5613" s="4" t="s">
        <v>21</v>
      </c>
    </row>
    <row r="5614" spans="1:14" x14ac:dyDescent="0.25">
      <c r="A5614" s="1" t="s">
        <v>361</v>
      </c>
      <c r="B5614" s="2" t="s">
        <v>353</v>
      </c>
      <c r="C5614" s="2" t="s">
        <v>353</v>
      </c>
      <c r="D5614" s="2" t="s">
        <v>354</v>
      </c>
      <c r="E5614" s="2" t="s">
        <v>4520</v>
      </c>
      <c r="F5614" s="2">
        <v>90111503</v>
      </c>
      <c r="G5614" s="2" t="s">
        <v>330</v>
      </c>
      <c r="H5614" s="2">
        <v>4</v>
      </c>
      <c r="I5614" s="2">
        <v>12</v>
      </c>
      <c r="J5614" s="2">
        <v>10</v>
      </c>
      <c r="K5614" s="2">
        <v>1</v>
      </c>
      <c r="L5614" s="3">
        <v>304000</v>
      </c>
      <c r="M5614" s="2" t="s">
        <v>20</v>
      </c>
      <c r="N5614" s="4" t="s">
        <v>21</v>
      </c>
    </row>
    <row r="5615" spans="1:14" x14ac:dyDescent="0.25">
      <c r="A5615" s="1" t="s">
        <v>361</v>
      </c>
      <c r="B5615" s="2" t="s">
        <v>353</v>
      </c>
      <c r="C5615" s="2" t="s">
        <v>353</v>
      </c>
      <c r="D5615" s="2" t="s">
        <v>354</v>
      </c>
      <c r="E5615" s="2" t="s">
        <v>4519</v>
      </c>
      <c r="F5615" s="2">
        <v>90111503</v>
      </c>
      <c r="G5615" s="2" t="s">
        <v>330</v>
      </c>
      <c r="H5615" s="2">
        <v>4</v>
      </c>
      <c r="I5615" s="2">
        <v>12</v>
      </c>
      <c r="J5615" s="2">
        <v>10</v>
      </c>
      <c r="K5615" s="2">
        <v>1</v>
      </c>
      <c r="L5615" s="3">
        <v>76000</v>
      </c>
      <c r="M5615" s="2" t="s">
        <v>20</v>
      </c>
      <c r="N5615" s="4" t="s">
        <v>21</v>
      </c>
    </row>
    <row r="5616" spans="1:14" x14ac:dyDescent="0.25">
      <c r="A5616" s="1" t="s">
        <v>361</v>
      </c>
      <c r="B5616" s="2" t="s">
        <v>353</v>
      </c>
      <c r="C5616" s="2" t="s">
        <v>353</v>
      </c>
      <c r="D5616" s="2" t="s">
        <v>354</v>
      </c>
      <c r="E5616" s="2" t="s">
        <v>4521</v>
      </c>
      <c r="F5616" s="2">
        <v>90111503</v>
      </c>
      <c r="G5616" s="2" t="s">
        <v>330</v>
      </c>
      <c r="H5616" s="2">
        <v>4</v>
      </c>
      <c r="I5616" s="2">
        <v>12</v>
      </c>
      <c r="J5616" s="2">
        <v>10</v>
      </c>
      <c r="K5616" s="2">
        <v>1</v>
      </c>
      <c r="L5616" s="3">
        <v>684000</v>
      </c>
      <c r="M5616" s="2" t="s">
        <v>20</v>
      </c>
      <c r="N5616" s="4" t="s">
        <v>21</v>
      </c>
    </row>
    <row r="5617" spans="1:14" x14ac:dyDescent="0.25">
      <c r="A5617" s="1" t="s">
        <v>361</v>
      </c>
      <c r="B5617" s="2" t="s">
        <v>353</v>
      </c>
      <c r="C5617" s="2" t="s">
        <v>353</v>
      </c>
      <c r="D5617" s="2" t="s">
        <v>354</v>
      </c>
      <c r="E5617" s="2" t="s">
        <v>4522</v>
      </c>
      <c r="F5617" s="2">
        <v>90111503</v>
      </c>
      <c r="G5617" s="2" t="s">
        <v>330</v>
      </c>
      <c r="H5617" s="2">
        <v>4</v>
      </c>
      <c r="I5617" s="2">
        <v>12</v>
      </c>
      <c r="J5617" s="2">
        <v>10</v>
      </c>
      <c r="K5617" s="2">
        <v>1</v>
      </c>
      <c r="L5617" s="3">
        <v>608000</v>
      </c>
      <c r="M5617" s="2" t="s">
        <v>20</v>
      </c>
      <c r="N5617" s="4" t="s">
        <v>21</v>
      </c>
    </row>
    <row r="5618" spans="1:14" x14ac:dyDescent="0.25">
      <c r="A5618" s="1" t="s">
        <v>361</v>
      </c>
      <c r="B5618" s="2" t="s">
        <v>353</v>
      </c>
      <c r="C5618" s="2" t="s">
        <v>353</v>
      </c>
      <c r="D5618" s="2" t="s">
        <v>354</v>
      </c>
      <c r="E5618" s="2" t="s">
        <v>4522</v>
      </c>
      <c r="F5618" s="2">
        <v>90111503</v>
      </c>
      <c r="G5618" s="2" t="s">
        <v>330</v>
      </c>
      <c r="H5618" s="2">
        <v>4</v>
      </c>
      <c r="I5618" s="2">
        <v>12</v>
      </c>
      <c r="J5618" s="2">
        <v>10</v>
      </c>
      <c r="K5618" s="2">
        <v>1</v>
      </c>
      <c r="L5618" s="3">
        <v>608000</v>
      </c>
      <c r="M5618" s="2" t="s">
        <v>20</v>
      </c>
      <c r="N5618" s="4" t="s">
        <v>21</v>
      </c>
    </row>
    <row r="5619" spans="1:14" x14ac:dyDescent="0.25">
      <c r="A5619" s="1" t="s">
        <v>361</v>
      </c>
      <c r="B5619" s="2" t="s">
        <v>353</v>
      </c>
      <c r="C5619" s="2" t="s">
        <v>353</v>
      </c>
      <c r="D5619" s="2" t="s">
        <v>354</v>
      </c>
      <c r="E5619" s="2" t="s">
        <v>4522</v>
      </c>
      <c r="F5619" s="2">
        <v>90111503</v>
      </c>
      <c r="G5619" s="2" t="s">
        <v>330</v>
      </c>
      <c r="H5619" s="2">
        <v>4</v>
      </c>
      <c r="I5619" s="2">
        <v>12</v>
      </c>
      <c r="J5619" s="2">
        <v>10</v>
      </c>
      <c r="K5619" s="2">
        <v>1</v>
      </c>
      <c r="L5619" s="3">
        <v>608000</v>
      </c>
      <c r="M5619" s="2" t="s">
        <v>20</v>
      </c>
      <c r="N5619" s="4" t="s">
        <v>21</v>
      </c>
    </row>
    <row r="5620" spans="1:14" x14ac:dyDescent="0.25">
      <c r="A5620" s="1" t="s">
        <v>361</v>
      </c>
      <c r="B5620" s="2" t="s">
        <v>353</v>
      </c>
      <c r="C5620" s="2" t="s">
        <v>353</v>
      </c>
      <c r="D5620" s="2" t="s">
        <v>354</v>
      </c>
      <c r="E5620" s="2" t="s">
        <v>4522</v>
      </c>
      <c r="F5620" s="2">
        <v>90111503</v>
      </c>
      <c r="G5620" s="2" t="s">
        <v>330</v>
      </c>
      <c r="H5620" s="2">
        <v>4</v>
      </c>
      <c r="I5620" s="2">
        <v>12</v>
      </c>
      <c r="J5620" s="2">
        <v>10</v>
      </c>
      <c r="K5620" s="2">
        <v>1</v>
      </c>
      <c r="L5620" s="3">
        <v>608000</v>
      </c>
      <c r="M5620" s="2" t="s">
        <v>20</v>
      </c>
      <c r="N5620" s="4" t="s">
        <v>21</v>
      </c>
    </row>
    <row r="5621" spans="1:14" x14ac:dyDescent="0.25">
      <c r="A5621" s="1" t="s">
        <v>361</v>
      </c>
      <c r="B5621" s="2" t="s">
        <v>353</v>
      </c>
      <c r="C5621" s="2" t="s">
        <v>353</v>
      </c>
      <c r="D5621" s="2" t="s">
        <v>354</v>
      </c>
      <c r="E5621" s="2" t="s">
        <v>4523</v>
      </c>
      <c r="F5621" s="2">
        <v>90111503</v>
      </c>
      <c r="G5621" s="2" t="s">
        <v>330</v>
      </c>
      <c r="H5621" s="2">
        <v>4</v>
      </c>
      <c r="I5621" s="2">
        <v>12</v>
      </c>
      <c r="J5621" s="2">
        <v>10</v>
      </c>
      <c r="K5621" s="2">
        <v>1</v>
      </c>
      <c r="L5621" s="3">
        <v>608000</v>
      </c>
      <c r="M5621" s="2" t="s">
        <v>20</v>
      </c>
      <c r="N5621" s="4" t="s">
        <v>21</v>
      </c>
    </row>
    <row r="5622" spans="1:14" x14ac:dyDescent="0.25">
      <c r="A5622" s="1" t="s">
        <v>361</v>
      </c>
      <c r="B5622" s="2" t="s">
        <v>353</v>
      </c>
      <c r="C5622" s="2" t="s">
        <v>353</v>
      </c>
      <c r="D5622" s="2" t="s">
        <v>354</v>
      </c>
      <c r="E5622" s="2" t="s">
        <v>4523</v>
      </c>
      <c r="F5622" s="2">
        <v>90111503</v>
      </c>
      <c r="G5622" s="2" t="s">
        <v>330</v>
      </c>
      <c r="H5622" s="2">
        <v>4</v>
      </c>
      <c r="I5622" s="2">
        <v>12</v>
      </c>
      <c r="J5622" s="2">
        <v>10</v>
      </c>
      <c r="K5622" s="2">
        <v>1</v>
      </c>
      <c r="L5622" s="3">
        <v>608000</v>
      </c>
      <c r="M5622" s="2" t="s">
        <v>20</v>
      </c>
      <c r="N5622" s="4" t="s">
        <v>21</v>
      </c>
    </row>
    <row r="5623" spans="1:14" x14ac:dyDescent="0.25">
      <c r="A5623" s="1" t="s">
        <v>361</v>
      </c>
      <c r="B5623" s="2" t="s">
        <v>353</v>
      </c>
      <c r="C5623" s="2" t="s">
        <v>353</v>
      </c>
      <c r="D5623" s="2" t="s">
        <v>354</v>
      </c>
      <c r="E5623" s="2" t="s">
        <v>4523</v>
      </c>
      <c r="F5623" s="2">
        <v>90111503</v>
      </c>
      <c r="G5623" s="2" t="s">
        <v>330</v>
      </c>
      <c r="H5623" s="2">
        <v>4</v>
      </c>
      <c r="I5623" s="2">
        <v>12</v>
      </c>
      <c r="J5623" s="2">
        <v>10</v>
      </c>
      <c r="K5623" s="2">
        <v>1</v>
      </c>
      <c r="L5623" s="3">
        <v>608000</v>
      </c>
      <c r="M5623" s="2" t="s">
        <v>20</v>
      </c>
      <c r="N5623" s="4" t="s">
        <v>21</v>
      </c>
    </row>
    <row r="5624" spans="1:14" x14ac:dyDescent="0.25">
      <c r="A5624" s="1" t="s">
        <v>361</v>
      </c>
      <c r="B5624" s="2" t="s">
        <v>353</v>
      </c>
      <c r="C5624" s="2" t="s">
        <v>353</v>
      </c>
      <c r="D5624" s="2" t="s">
        <v>354</v>
      </c>
      <c r="E5624" s="2" t="s">
        <v>4523</v>
      </c>
      <c r="F5624" s="2">
        <v>90111503</v>
      </c>
      <c r="G5624" s="2" t="s">
        <v>330</v>
      </c>
      <c r="H5624" s="2">
        <v>4</v>
      </c>
      <c r="I5624" s="2">
        <v>12</v>
      </c>
      <c r="J5624" s="2">
        <v>10</v>
      </c>
      <c r="K5624" s="2">
        <v>1</v>
      </c>
      <c r="L5624" s="3">
        <v>608000</v>
      </c>
      <c r="M5624" s="2" t="s">
        <v>20</v>
      </c>
      <c r="N5624" s="4" t="s">
        <v>21</v>
      </c>
    </row>
    <row r="5625" spans="1:14" x14ac:dyDescent="0.25">
      <c r="A5625" s="1" t="s">
        <v>361</v>
      </c>
      <c r="B5625" s="2" t="s">
        <v>353</v>
      </c>
      <c r="C5625" s="2" t="s">
        <v>353</v>
      </c>
      <c r="D5625" s="2" t="s">
        <v>354</v>
      </c>
      <c r="E5625" s="2" t="s">
        <v>4523</v>
      </c>
      <c r="F5625" s="2">
        <v>90111503</v>
      </c>
      <c r="G5625" s="2" t="s">
        <v>330</v>
      </c>
      <c r="H5625" s="2">
        <v>4</v>
      </c>
      <c r="I5625" s="2">
        <v>12</v>
      </c>
      <c r="J5625" s="2">
        <v>10</v>
      </c>
      <c r="K5625" s="2">
        <v>1</v>
      </c>
      <c r="L5625" s="3">
        <v>608000</v>
      </c>
      <c r="M5625" s="2" t="s">
        <v>20</v>
      </c>
      <c r="N5625" s="4" t="s">
        <v>21</v>
      </c>
    </row>
    <row r="5626" spans="1:14" x14ac:dyDescent="0.25">
      <c r="A5626" s="1" t="s">
        <v>361</v>
      </c>
      <c r="B5626" s="2" t="s">
        <v>353</v>
      </c>
      <c r="C5626" s="2" t="s">
        <v>353</v>
      </c>
      <c r="D5626" s="2" t="s">
        <v>354</v>
      </c>
      <c r="E5626" s="2" t="s">
        <v>4524</v>
      </c>
      <c r="F5626" s="2">
        <v>90111503</v>
      </c>
      <c r="G5626" s="2" t="s">
        <v>330</v>
      </c>
      <c r="H5626" s="2">
        <v>4</v>
      </c>
      <c r="I5626" s="2">
        <v>12</v>
      </c>
      <c r="J5626" s="2">
        <v>10</v>
      </c>
      <c r="K5626" s="2">
        <v>1</v>
      </c>
      <c r="L5626" s="3">
        <v>228000</v>
      </c>
      <c r="M5626" s="2" t="s">
        <v>20</v>
      </c>
      <c r="N5626" s="4" t="s">
        <v>21</v>
      </c>
    </row>
    <row r="5627" spans="1:14" x14ac:dyDescent="0.25">
      <c r="A5627" s="1" t="s">
        <v>361</v>
      </c>
      <c r="B5627" s="2" t="s">
        <v>353</v>
      </c>
      <c r="C5627" s="2" t="s">
        <v>353</v>
      </c>
      <c r="D5627" s="2" t="s">
        <v>354</v>
      </c>
      <c r="E5627" s="2" t="s">
        <v>4525</v>
      </c>
      <c r="F5627" s="2">
        <v>90111503</v>
      </c>
      <c r="G5627" s="2" t="s">
        <v>330</v>
      </c>
      <c r="H5627" s="2">
        <v>4</v>
      </c>
      <c r="I5627" s="2">
        <v>12</v>
      </c>
      <c r="J5627" s="2">
        <v>10</v>
      </c>
      <c r="K5627" s="2">
        <v>1</v>
      </c>
      <c r="L5627" s="3">
        <v>1216000</v>
      </c>
      <c r="M5627" s="2" t="s">
        <v>20</v>
      </c>
      <c r="N5627" s="4" t="s">
        <v>21</v>
      </c>
    </row>
    <row r="5628" spans="1:14" x14ac:dyDescent="0.25">
      <c r="A5628" s="1" t="s">
        <v>361</v>
      </c>
      <c r="B5628" s="2" t="s">
        <v>353</v>
      </c>
      <c r="C5628" s="2" t="s">
        <v>353</v>
      </c>
      <c r="D5628" s="2" t="s">
        <v>354</v>
      </c>
      <c r="E5628" s="2" t="s">
        <v>4525</v>
      </c>
      <c r="F5628" s="2">
        <v>90111503</v>
      </c>
      <c r="G5628" s="2" t="s">
        <v>330</v>
      </c>
      <c r="H5628" s="2">
        <v>4</v>
      </c>
      <c r="I5628" s="2">
        <v>12</v>
      </c>
      <c r="J5628" s="2">
        <v>10</v>
      </c>
      <c r="K5628" s="2">
        <v>1</v>
      </c>
      <c r="L5628" s="3">
        <v>1216000</v>
      </c>
      <c r="M5628" s="2" t="s">
        <v>20</v>
      </c>
      <c r="N5628" s="4" t="s">
        <v>21</v>
      </c>
    </row>
    <row r="5629" spans="1:14" x14ac:dyDescent="0.25">
      <c r="A5629" s="1" t="s">
        <v>361</v>
      </c>
      <c r="B5629" s="2" t="s">
        <v>353</v>
      </c>
      <c r="C5629" s="2" t="s">
        <v>353</v>
      </c>
      <c r="D5629" s="2" t="s">
        <v>354</v>
      </c>
      <c r="E5629" s="2" t="s">
        <v>4525</v>
      </c>
      <c r="F5629" s="2">
        <v>90111503</v>
      </c>
      <c r="G5629" s="2" t="s">
        <v>330</v>
      </c>
      <c r="H5629" s="2">
        <v>4</v>
      </c>
      <c r="I5629" s="2">
        <v>12</v>
      </c>
      <c r="J5629" s="2">
        <v>10</v>
      </c>
      <c r="K5629" s="2">
        <v>1</v>
      </c>
      <c r="L5629" s="3">
        <v>1216000</v>
      </c>
      <c r="M5629" s="2" t="s">
        <v>20</v>
      </c>
      <c r="N5629" s="4" t="s">
        <v>21</v>
      </c>
    </row>
    <row r="5630" spans="1:14" x14ac:dyDescent="0.25">
      <c r="A5630" s="1" t="s">
        <v>361</v>
      </c>
      <c r="B5630" s="2" t="s">
        <v>353</v>
      </c>
      <c r="C5630" s="2" t="s">
        <v>353</v>
      </c>
      <c r="D5630" s="2" t="s">
        <v>354</v>
      </c>
      <c r="E5630" s="2" t="s">
        <v>4525</v>
      </c>
      <c r="F5630" s="2">
        <v>90111503</v>
      </c>
      <c r="G5630" s="2" t="s">
        <v>330</v>
      </c>
      <c r="H5630" s="2">
        <v>4</v>
      </c>
      <c r="I5630" s="2">
        <v>12</v>
      </c>
      <c r="J5630" s="2">
        <v>10</v>
      </c>
      <c r="K5630" s="2">
        <v>1</v>
      </c>
      <c r="L5630" s="3">
        <v>1216000</v>
      </c>
      <c r="M5630" s="2" t="s">
        <v>20</v>
      </c>
      <c r="N5630" s="4" t="s">
        <v>21</v>
      </c>
    </row>
    <row r="5631" spans="1:14" x14ac:dyDescent="0.25">
      <c r="A5631" s="1" t="s">
        <v>361</v>
      </c>
      <c r="B5631" s="2" t="s">
        <v>353</v>
      </c>
      <c r="C5631" s="2" t="s">
        <v>353</v>
      </c>
      <c r="D5631" s="2" t="s">
        <v>354</v>
      </c>
      <c r="E5631" s="2" t="s">
        <v>4525</v>
      </c>
      <c r="F5631" s="2">
        <v>90111503</v>
      </c>
      <c r="G5631" s="2" t="s">
        <v>330</v>
      </c>
      <c r="H5631" s="2">
        <v>4</v>
      </c>
      <c r="I5631" s="2">
        <v>12</v>
      </c>
      <c r="J5631" s="2">
        <v>10</v>
      </c>
      <c r="K5631" s="2">
        <v>1</v>
      </c>
      <c r="L5631" s="3">
        <v>304000</v>
      </c>
      <c r="M5631" s="2" t="s">
        <v>20</v>
      </c>
      <c r="N5631" s="4" t="s">
        <v>21</v>
      </c>
    </row>
    <row r="5632" spans="1:14" x14ac:dyDescent="0.25">
      <c r="A5632" s="1" t="s">
        <v>361</v>
      </c>
      <c r="B5632" s="2" t="s">
        <v>353</v>
      </c>
      <c r="C5632" s="2" t="s">
        <v>353</v>
      </c>
      <c r="D5632" s="2" t="s">
        <v>354</v>
      </c>
      <c r="E5632" s="2" t="s">
        <v>4525</v>
      </c>
      <c r="F5632" s="2">
        <v>90111503</v>
      </c>
      <c r="G5632" s="2" t="s">
        <v>330</v>
      </c>
      <c r="H5632" s="2">
        <v>4</v>
      </c>
      <c r="I5632" s="2">
        <v>12</v>
      </c>
      <c r="J5632" s="2">
        <v>10</v>
      </c>
      <c r="K5632" s="2">
        <v>1</v>
      </c>
      <c r="L5632" s="3">
        <v>1520000</v>
      </c>
      <c r="M5632" s="2" t="s">
        <v>20</v>
      </c>
      <c r="N5632" s="4" t="s">
        <v>21</v>
      </c>
    </row>
    <row r="5633" spans="1:14" x14ac:dyDescent="0.25">
      <c r="A5633" s="1" t="s">
        <v>361</v>
      </c>
      <c r="B5633" s="2" t="s">
        <v>353</v>
      </c>
      <c r="C5633" s="2" t="s">
        <v>353</v>
      </c>
      <c r="D5633" s="2" t="s">
        <v>354</v>
      </c>
      <c r="E5633" s="2" t="s">
        <v>4526</v>
      </c>
      <c r="F5633" s="2">
        <v>90111503</v>
      </c>
      <c r="G5633" s="2" t="s">
        <v>330</v>
      </c>
      <c r="H5633" s="2">
        <v>4</v>
      </c>
      <c r="I5633" s="2">
        <v>12</v>
      </c>
      <c r="J5633" s="2">
        <v>10</v>
      </c>
      <c r="K5633" s="2">
        <v>1</v>
      </c>
      <c r="L5633" s="3">
        <v>456000</v>
      </c>
      <c r="M5633" s="2" t="s">
        <v>20</v>
      </c>
      <c r="N5633" s="4" t="s">
        <v>21</v>
      </c>
    </row>
    <row r="5634" spans="1:14" x14ac:dyDescent="0.25">
      <c r="A5634" s="1" t="s">
        <v>361</v>
      </c>
      <c r="B5634" s="2" t="s">
        <v>353</v>
      </c>
      <c r="C5634" s="2" t="s">
        <v>353</v>
      </c>
      <c r="D5634" s="2" t="s">
        <v>354</v>
      </c>
      <c r="E5634" s="2" t="s">
        <v>4527</v>
      </c>
      <c r="F5634" s="2">
        <v>90111503</v>
      </c>
      <c r="G5634" s="2" t="s">
        <v>330</v>
      </c>
      <c r="H5634" s="2">
        <v>4</v>
      </c>
      <c r="I5634" s="2">
        <v>12</v>
      </c>
      <c r="J5634" s="2">
        <v>10</v>
      </c>
      <c r="K5634" s="2">
        <v>1</v>
      </c>
      <c r="L5634" s="3">
        <v>1064000</v>
      </c>
      <c r="M5634" s="2" t="s">
        <v>20</v>
      </c>
      <c r="N5634" s="4" t="s">
        <v>21</v>
      </c>
    </row>
    <row r="5635" spans="1:14" x14ac:dyDescent="0.25">
      <c r="A5635" s="1" t="s">
        <v>361</v>
      </c>
      <c r="B5635" s="2" t="s">
        <v>353</v>
      </c>
      <c r="C5635" s="2" t="s">
        <v>353</v>
      </c>
      <c r="D5635" s="2" t="s">
        <v>354</v>
      </c>
      <c r="E5635" s="2" t="s">
        <v>4527</v>
      </c>
      <c r="F5635" s="2">
        <v>90111503</v>
      </c>
      <c r="G5635" s="2" t="s">
        <v>330</v>
      </c>
      <c r="H5635" s="2">
        <v>4</v>
      </c>
      <c r="I5635" s="2">
        <v>12</v>
      </c>
      <c r="J5635" s="2">
        <v>10</v>
      </c>
      <c r="K5635" s="2">
        <v>1</v>
      </c>
      <c r="L5635" s="3">
        <v>1064000</v>
      </c>
      <c r="M5635" s="2" t="s">
        <v>20</v>
      </c>
      <c r="N5635" s="4" t="s">
        <v>21</v>
      </c>
    </row>
    <row r="5636" spans="1:14" x14ac:dyDescent="0.25">
      <c r="A5636" s="1" t="s">
        <v>361</v>
      </c>
      <c r="B5636" s="2" t="s">
        <v>353</v>
      </c>
      <c r="C5636" s="2" t="s">
        <v>353</v>
      </c>
      <c r="D5636" s="2" t="s">
        <v>354</v>
      </c>
      <c r="E5636" s="2" t="s">
        <v>4527</v>
      </c>
      <c r="F5636" s="2">
        <v>90111503</v>
      </c>
      <c r="G5636" s="2" t="s">
        <v>330</v>
      </c>
      <c r="H5636" s="2">
        <v>4</v>
      </c>
      <c r="I5636" s="2">
        <v>12</v>
      </c>
      <c r="J5636" s="2">
        <v>10</v>
      </c>
      <c r="K5636" s="2">
        <v>1</v>
      </c>
      <c r="L5636" s="3">
        <v>1064000</v>
      </c>
      <c r="M5636" s="2" t="s">
        <v>20</v>
      </c>
      <c r="N5636" s="4" t="s">
        <v>21</v>
      </c>
    </row>
    <row r="5637" spans="1:14" x14ac:dyDescent="0.25">
      <c r="A5637" s="1" t="s">
        <v>361</v>
      </c>
      <c r="B5637" s="2" t="s">
        <v>353</v>
      </c>
      <c r="C5637" s="2" t="s">
        <v>353</v>
      </c>
      <c r="D5637" s="2" t="s">
        <v>354</v>
      </c>
      <c r="E5637" s="2" t="s">
        <v>4527</v>
      </c>
      <c r="F5637" s="2">
        <v>90111503</v>
      </c>
      <c r="G5637" s="2" t="s">
        <v>330</v>
      </c>
      <c r="H5637" s="2">
        <v>4</v>
      </c>
      <c r="I5637" s="2">
        <v>12</v>
      </c>
      <c r="J5637" s="2">
        <v>10</v>
      </c>
      <c r="K5637" s="2">
        <v>1</v>
      </c>
      <c r="L5637" s="3">
        <v>1064000</v>
      </c>
      <c r="M5637" s="2" t="s">
        <v>20</v>
      </c>
      <c r="N5637" s="4" t="s">
        <v>21</v>
      </c>
    </row>
    <row r="5638" spans="1:14" x14ac:dyDescent="0.25">
      <c r="A5638" s="1" t="s">
        <v>361</v>
      </c>
      <c r="B5638" s="2" t="s">
        <v>353</v>
      </c>
      <c r="C5638" s="2" t="s">
        <v>353</v>
      </c>
      <c r="D5638" s="2" t="s">
        <v>354</v>
      </c>
      <c r="E5638" s="2" t="s">
        <v>4528</v>
      </c>
      <c r="F5638" s="2">
        <v>90111503</v>
      </c>
      <c r="G5638" s="2" t="s">
        <v>330</v>
      </c>
      <c r="H5638" s="2">
        <v>4</v>
      </c>
      <c r="I5638" s="2">
        <v>12</v>
      </c>
      <c r="J5638" s="2">
        <v>10</v>
      </c>
      <c r="K5638" s="2">
        <v>1</v>
      </c>
      <c r="L5638" s="3">
        <v>304000</v>
      </c>
      <c r="M5638" s="2" t="s">
        <v>20</v>
      </c>
      <c r="N5638" s="4" t="s">
        <v>21</v>
      </c>
    </row>
    <row r="5639" spans="1:14" x14ac:dyDescent="0.25">
      <c r="A5639" s="1" t="s">
        <v>361</v>
      </c>
      <c r="B5639" s="2" t="s">
        <v>353</v>
      </c>
      <c r="C5639" s="2" t="s">
        <v>353</v>
      </c>
      <c r="D5639" s="2" t="s">
        <v>354</v>
      </c>
      <c r="E5639" s="2" t="s">
        <v>4529</v>
      </c>
      <c r="F5639" s="2">
        <v>90111503</v>
      </c>
      <c r="G5639" s="2" t="s">
        <v>330</v>
      </c>
      <c r="H5639" s="2">
        <v>4</v>
      </c>
      <c r="I5639" s="2">
        <v>12</v>
      </c>
      <c r="J5639" s="2">
        <v>10</v>
      </c>
      <c r="K5639" s="2">
        <v>1</v>
      </c>
      <c r="L5639" s="3">
        <v>76000</v>
      </c>
      <c r="M5639" s="2" t="s">
        <v>20</v>
      </c>
      <c r="N5639" s="4" t="s">
        <v>21</v>
      </c>
    </row>
    <row r="5640" spans="1:14" x14ac:dyDescent="0.25">
      <c r="A5640" s="1" t="s">
        <v>361</v>
      </c>
      <c r="B5640" s="2" t="s">
        <v>353</v>
      </c>
      <c r="C5640" s="2" t="s">
        <v>353</v>
      </c>
      <c r="D5640" s="2" t="s">
        <v>354</v>
      </c>
      <c r="E5640" s="2" t="s">
        <v>4529</v>
      </c>
      <c r="F5640" s="2">
        <v>90111503</v>
      </c>
      <c r="G5640" s="2" t="s">
        <v>330</v>
      </c>
      <c r="H5640" s="2">
        <v>4</v>
      </c>
      <c r="I5640" s="2">
        <v>12</v>
      </c>
      <c r="J5640" s="2">
        <v>10</v>
      </c>
      <c r="K5640" s="2">
        <v>1</v>
      </c>
      <c r="L5640" s="3">
        <v>1596000</v>
      </c>
      <c r="M5640" s="2" t="s">
        <v>20</v>
      </c>
      <c r="N5640" s="4" t="s">
        <v>21</v>
      </c>
    </row>
    <row r="5641" spans="1:14" x14ac:dyDescent="0.25">
      <c r="A5641" s="1" t="s">
        <v>361</v>
      </c>
      <c r="B5641" s="2" t="s">
        <v>353</v>
      </c>
      <c r="C5641" s="2" t="s">
        <v>353</v>
      </c>
      <c r="D5641" s="2" t="s">
        <v>354</v>
      </c>
      <c r="E5641" s="2" t="s">
        <v>4530</v>
      </c>
      <c r="F5641" s="2">
        <v>90111503</v>
      </c>
      <c r="G5641" s="2" t="s">
        <v>330</v>
      </c>
      <c r="H5641" s="2">
        <v>4</v>
      </c>
      <c r="I5641" s="2">
        <v>12</v>
      </c>
      <c r="J5641" s="2">
        <v>10</v>
      </c>
      <c r="K5641" s="2">
        <v>1</v>
      </c>
      <c r="L5641" s="3">
        <v>140000</v>
      </c>
      <c r="M5641" s="2" t="s">
        <v>20</v>
      </c>
      <c r="N5641" s="4" t="s">
        <v>21</v>
      </c>
    </row>
    <row r="5642" spans="1:14" x14ac:dyDescent="0.25">
      <c r="A5642" s="1" t="s">
        <v>361</v>
      </c>
      <c r="B5642" s="2" t="s">
        <v>353</v>
      </c>
      <c r="C5642" s="2" t="s">
        <v>353</v>
      </c>
      <c r="D5642" s="2" t="s">
        <v>354</v>
      </c>
      <c r="E5642" s="2" t="s">
        <v>18327</v>
      </c>
      <c r="F5642" s="2">
        <v>90111503</v>
      </c>
      <c r="G5642" s="2" t="s">
        <v>330</v>
      </c>
      <c r="H5642" s="2">
        <v>4</v>
      </c>
      <c r="I5642" s="2">
        <v>12</v>
      </c>
      <c r="J5642" s="2">
        <v>10</v>
      </c>
      <c r="K5642" s="2">
        <v>1</v>
      </c>
      <c r="L5642" s="3">
        <v>1216000</v>
      </c>
      <c r="M5642" s="2" t="s">
        <v>20</v>
      </c>
      <c r="N5642" s="4" t="s">
        <v>21</v>
      </c>
    </row>
    <row r="5643" spans="1:14" x14ac:dyDescent="0.25">
      <c r="A5643" s="1" t="s">
        <v>361</v>
      </c>
      <c r="B5643" s="2" t="s">
        <v>353</v>
      </c>
      <c r="C5643" s="2" t="s">
        <v>353</v>
      </c>
      <c r="D5643" s="2" t="s">
        <v>354</v>
      </c>
      <c r="E5643" s="2" t="s">
        <v>4531</v>
      </c>
      <c r="F5643" s="2">
        <v>90111503</v>
      </c>
      <c r="G5643" s="2" t="s">
        <v>330</v>
      </c>
      <c r="H5643" s="2">
        <v>4</v>
      </c>
      <c r="I5643" s="2">
        <v>12</v>
      </c>
      <c r="J5643" s="2">
        <v>10</v>
      </c>
      <c r="K5643" s="2">
        <v>1</v>
      </c>
      <c r="L5643" s="3">
        <v>76000</v>
      </c>
      <c r="M5643" s="2" t="s">
        <v>20</v>
      </c>
      <c r="N5643" s="4" t="s">
        <v>21</v>
      </c>
    </row>
    <row r="5644" spans="1:14" x14ac:dyDescent="0.25">
      <c r="A5644" s="1" t="s">
        <v>361</v>
      </c>
      <c r="B5644" s="2" t="s">
        <v>353</v>
      </c>
      <c r="C5644" s="2" t="s">
        <v>353</v>
      </c>
      <c r="D5644" s="2" t="s">
        <v>354</v>
      </c>
      <c r="E5644" s="2" t="s">
        <v>4531</v>
      </c>
      <c r="F5644" s="2">
        <v>90111503</v>
      </c>
      <c r="G5644" s="2" t="s">
        <v>330</v>
      </c>
      <c r="H5644" s="2">
        <v>4</v>
      </c>
      <c r="I5644" s="2">
        <v>12</v>
      </c>
      <c r="J5644" s="2">
        <v>10</v>
      </c>
      <c r="K5644" s="2">
        <v>1</v>
      </c>
      <c r="L5644" s="3">
        <v>76000</v>
      </c>
      <c r="M5644" s="2" t="s">
        <v>20</v>
      </c>
      <c r="N5644" s="4" t="s">
        <v>21</v>
      </c>
    </row>
    <row r="5645" spans="1:14" x14ac:dyDescent="0.25">
      <c r="A5645" s="1" t="s">
        <v>361</v>
      </c>
      <c r="B5645" s="2" t="s">
        <v>353</v>
      </c>
      <c r="C5645" s="2" t="s">
        <v>353</v>
      </c>
      <c r="D5645" s="2" t="s">
        <v>354</v>
      </c>
      <c r="E5645" s="2" t="s">
        <v>4531</v>
      </c>
      <c r="F5645" s="2">
        <v>90111503</v>
      </c>
      <c r="G5645" s="2" t="s">
        <v>330</v>
      </c>
      <c r="H5645" s="2">
        <v>4</v>
      </c>
      <c r="I5645" s="2">
        <v>12</v>
      </c>
      <c r="J5645" s="2">
        <v>10</v>
      </c>
      <c r="K5645" s="2">
        <v>1</v>
      </c>
      <c r="L5645" s="3">
        <v>76000</v>
      </c>
      <c r="M5645" s="2" t="s">
        <v>20</v>
      </c>
      <c r="N5645" s="4" t="s">
        <v>21</v>
      </c>
    </row>
    <row r="5646" spans="1:14" x14ac:dyDescent="0.25">
      <c r="A5646" s="1" t="s">
        <v>361</v>
      </c>
      <c r="B5646" s="2" t="s">
        <v>353</v>
      </c>
      <c r="C5646" s="2" t="s">
        <v>353</v>
      </c>
      <c r="D5646" s="2" t="s">
        <v>354</v>
      </c>
      <c r="E5646" s="2" t="s">
        <v>4531</v>
      </c>
      <c r="F5646" s="2">
        <v>90111503</v>
      </c>
      <c r="G5646" s="2" t="s">
        <v>330</v>
      </c>
      <c r="H5646" s="2">
        <v>4</v>
      </c>
      <c r="I5646" s="2">
        <v>12</v>
      </c>
      <c r="J5646" s="2">
        <v>10</v>
      </c>
      <c r="K5646" s="2">
        <v>1</v>
      </c>
      <c r="L5646" s="3">
        <v>76000</v>
      </c>
      <c r="M5646" s="2" t="s">
        <v>20</v>
      </c>
      <c r="N5646" s="4" t="s">
        <v>21</v>
      </c>
    </row>
    <row r="5647" spans="1:14" x14ac:dyDescent="0.25">
      <c r="A5647" s="1" t="s">
        <v>361</v>
      </c>
      <c r="B5647" s="2" t="s">
        <v>353</v>
      </c>
      <c r="C5647" s="2" t="s">
        <v>353</v>
      </c>
      <c r="D5647" s="2" t="s">
        <v>354</v>
      </c>
      <c r="E5647" s="2" t="s">
        <v>4532</v>
      </c>
      <c r="F5647" s="2">
        <v>90111503</v>
      </c>
      <c r="G5647" s="2" t="s">
        <v>330</v>
      </c>
      <c r="H5647" s="2">
        <v>4</v>
      </c>
      <c r="I5647" s="2">
        <v>12</v>
      </c>
      <c r="J5647" s="2">
        <v>10</v>
      </c>
      <c r="K5647" s="2">
        <v>1</v>
      </c>
      <c r="L5647" s="3">
        <v>1064000</v>
      </c>
      <c r="M5647" s="2" t="s">
        <v>20</v>
      </c>
      <c r="N5647" s="4" t="s">
        <v>21</v>
      </c>
    </row>
    <row r="5648" spans="1:14" x14ac:dyDescent="0.25">
      <c r="A5648" s="1" t="s">
        <v>361</v>
      </c>
      <c r="B5648" s="2" t="s">
        <v>353</v>
      </c>
      <c r="C5648" s="2" t="s">
        <v>353</v>
      </c>
      <c r="D5648" s="2" t="s">
        <v>354</v>
      </c>
      <c r="E5648" s="2" t="s">
        <v>4532</v>
      </c>
      <c r="F5648" s="2">
        <v>90111503</v>
      </c>
      <c r="G5648" s="2" t="s">
        <v>330</v>
      </c>
      <c r="H5648" s="2">
        <v>4</v>
      </c>
      <c r="I5648" s="2">
        <v>12</v>
      </c>
      <c r="J5648" s="2">
        <v>10</v>
      </c>
      <c r="K5648" s="2">
        <v>1</v>
      </c>
      <c r="L5648" s="3">
        <v>1064000</v>
      </c>
      <c r="M5648" s="2" t="s">
        <v>20</v>
      </c>
      <c r="N5648" s="4" t="s">
        <v>21</v>
      </c>
    </row>
    <row r="5649" spans="1:14" x14ac:dyDescent="0.25">
      <c r="A5649" s="1" t="s">
        <v>361</v>
      </c>
      <c r="B5649" s="2" t="s">
        <v>353</v>
      </c>
      <c r="C5649" s="2" t="s">
        <v>353</v>
      </c>
      <c r="D5649" s="2" t="s">
        <v>354</v>
      </c>
      <c r="E5649" s="2" t="s">
        <v>4532</v>
      </c>
      <c r="F5649" s="2">
        <v>90111503</v>
      </c>
      <c r="G5649" s="2" t="s">
        <v>330</v>
      </c>
      <c r="H5649" s="2">
        <v>4</v>
      </c>
      <c r="I5649" s="2">
        <v>12</v>
      </c>
      <c r="J5649" s="2">
        <v>10</v>
      </c>
      <c r="K5649" s="2">
        <v>1</v>
      </c>
      <c r="L5649" s="3">
        <v>1064000</v>
      </c>
      <c r="M5649" s="2" t="s">
        <v>20</v>
      </c>
      <c r="N5649" s="4" t="s">
        <v>21</v>
      </c>
    </row>
    <row r="5650" spans="1:14" x14ac:dyDescent="0.25">
      <c r="A5650" s="1" t="s">
        <v>361</v>
      </c>
      <c r="B5650" s="2" t="s">
        <v>353</v>
      </c>
      <c r="C5650" s="2" t="s">
        <v>353</v>
      </c>
      <c r="D5650" s="2" t="s">
        <v>354</v>
      </c>
      <c r="E5650" s="2" t="s">
        <v>18328</v>
      </c>
      <c r="F5650" s="2">
        <v>90111503</v>
      </c>
      <c r="G5650" s="2" t="s">
        <v>330</v>
      </c>
      <c r="H5650" s="2">
        <v>4</v>
      </c>
      <c r="I5650" s="2">
        <v>12</v>
      </c>
      <c r="J5650" s="2">
        <v>10</v>
      </c>
      <c r="K5650" s="2">
        <v>1</v>
      </c>
      <c r="L5650" s="3">
        <v>1216000</v>
      </c>
      <c r="M5650" s="2" t="s">
        <v>20</v>
      </c>
      <c r="N5650" s="4" t="s">
        <v>21</v>
      </c>
    </row>
    <row r="5651" spans="1:14" x14ac:dyDescent="0.25">
      <c r="A5651" s="1" t="s">
        <v>361</v>
      </c>
      <c r="B5651" s="2" t="s">
        <v>353</v>
      </c>
      <c r="C5651" s="2" t="s">
        <v>353</v>
      </c>
      <c r="D5651" s="2" t="s">
        <v>354</v>
      </c>
      <c r="E5651" s="2" t="s">
        <v>18328</v>
      </c>
      <c r="F5651" s="2">
        <v>90111503</v>
      </c>
      <c r="G5651" s="2" t="s">
        <v>330</v>
      </c>
      <c r="H5651" s="2">
        <v>4</v>
      </c>
      <c r="I5651" s="2">
        <v>12</v>
      </c>
      <c r="J5651" s="2">
        <v>10</v>
      </c>
      <c r="K5651" s="2">
        <v>1</v>
      </c>
      <c r="L5651" s="3">
        <v>1216000</v>
      </c>
      <c r="M5651" s="2" t="s">
        <v>20</v>
      </c>
      <c r="N5651" s="4" t="s">
        <v>21</v>
      </c>
    </row>
    <row r="5652" spans="1:14" x14ac:dyDescent="0.25">
      <c r="A5652" s="1" t="s">
        <v>361</v>
      </c>
      <c r="B5652" s="2" t="s">
        <v>353</v>
      </c>
      <c r="C5652" s="2" t="s">
        <v>353</v>
      </c>
      <c r="D5652" s="2" t="s">
        <v>354</v>
      </c>
      <c r="E5652" s="2" t="s">
        <v>4533</v>
      </c>
      <c r="F5652" s="2">
        <v>90111503</v>
      </c>
      <c r="G5652" s="2" t="s">
        <v>330</v>
      </c>
      <c r="H5652" s="2">
        <v>4</v>
      </c>
      <c r="I5652" s="2">
        <v>12</v>
      </c>
      <c r="J5652" s="2">
        <v>10</v>
      </c>
      <c r="K5652" s="2">
        <v>1</v>
      </c>
      <c r="L5652" s="3">
        <v>152000</v>
      </c>
      <c r="M5652" s="2" t="s">
        <v>20</v>
      </c>
      <c r="N5652" s="4" t="s">
        <v>21</v>
      </c>
    </row>
    <row r="5653" spans="1:14" x14ac:dyDescent="0.25">
      <c r="A5653" s="1" t="s">
        <v>361</v>
      </c>
      <c r="B5653" s="2" t="s">
        <v>353</v>
      </c>
      <c r="C5653" s="2" t="s">
        <v>353</v>
      </c>
      <c r="D5653" s="2" t="s">
        <v>354</v>
      </c>
      <c r="E5653" s="2" t="s">
        <v>4534</v>
      </c>
      <c r="F5653" s="2">
        <v>90111503</v>
      </c>
      <c r="G5653" s="2" t="s">
        <v>330</v>
      </c>
      <c r="H5653" s="2">
        <v>4</v>
      </c>
      <c r="I5653" s="2">
        <v>12</v>
      </c>
      <c r="J5653" s="2">
        <v>10</v>
      </c>
      <c r="K5653" s="2">
        <v>1</v>
      </c>
      <c r="L5653" s="3">
        <v>76000</v>
      </c>
      <c r="M5653" s="2" t="s">
        <v>20</v>
      </c>
      <c r="N5653" s="4" t="s">
        <v>21</v>
      </c>
    </row>
    <row r="5654" spans="1:14" x14ac:dyDescent="0.25">
      <c r="A5654" s="1" t="s">
        <v>361</v>
      </c>
      <c r="B5654" s="2" t="s">
        <v>353</v>
      </c>
      <c r="C5654" s="2" t="s">
        <v>353</v>
      </c>
      <c r="D5654" s="2" t="s">
        <v>354</v>
      </c>
      <c r="E5654" s="2" t="s">
        <v>4534</v>
      </c>
      <c r="F5654" s="2">
        <v>90111503</v>
      </c>
      <c r="G5654" s="2" t="s">
        <v>330</v>
      </c>
      <c r="H5654" s="2">
        <v>4</v>
      </c>
      <c r="I5654" s="2">
        <v>12</v>
      </c>
      <c r="J5654" s="2">
        <v>10</v>
      </c>
      <c r="K5654" s="2">
        <v>1</v>
      </c>
      <c r="L5654" s="3">
        <v>76000</v>
      </c>
      <c r="M5654" s="2" t="s">
        <v>20</v>
      </c>
      <c r="N5654" s="4" t="s">
        <v>21</v>
      </c>
    </row>
    <row r="5655" spans="1:14" x14ac:dyDescent="0.25">
      <c r="A5655" s="1" t="s">
        <v>361</v>
      </c>
      <c r="B5655" s="2" t="s">
        <v>353</v>
      </c>
      <c r="C5655" s="2" t="s">
        <v>353</v>
      </c>
      <c r="D5655" s="2" t="s">
        <v>354</v>
      </c>
      <c r="E5655" s="2" t="s">
        <v>4534</v>
      </c>
      <c r="F5655" s="2">
        <v>90111503</v>
      </c>
      <c r="G5655" s="2" t="s">
        <v>330</v>
      </c>
      <c r="H5655" s="2">
        <v>4</v>
      </c>
      <c r="I5655" s="2">
        <v>12</v>
      </c>
      <c r="J5655" s="2">
        <v>10</v>
      </c>
      <c r="K5655" s="2">
        <v>1</v>
      </c>
      <c r="L5655" s="3">
        <v>76000</v>
      </c>
      <c r="M5655" s="2" t="s">
        <v>20</v>
      </c>
      <c r="N5655" s="4" t="s">
        <v>21</v>
      </c>
    </row>
    <row r="5656" spans="1:14" x14ac:dyDescent="0.25">
      <c r="A5656" s="1" t="s">
        <v>361</v>
      </c>
      <c r="B5656" s="2" t="s">
        <v>353</v>
      </c>
      <c r="C5656" s="2" t="s">
        <v>353</v>
      </c>
      <c r="D5656" s="2" t="s">
        <v>354</v>
      </c>
      <c r="E5656" s="2" t="s">
        <v>4535</v>
      </c>
      <c r="F5656" s="2">
        <v>90111503</v>
      </c>
      <c r="G5656" s="2" t="s">
        <v>330</v>
      </c>
      <c r="H5656" s="2">
        <v>4</v>
      </c>
      <c r="I5656" s="2">
        <v>12</v>
      </c>
      <c r="J5656" s="2">
        <v>10</v>
      </c>
      <c r="K5656" s="2">
        <v>1</v>
      </c>
      <c r="L5656" s="3">
        <v>152000</v>
      </c>
      <c r="M5656" s="2" t="s">
        <v>20</v>
      </c>
      <c r="N5656" s="4" t="s">
        <v>21</v>
      </c>
    </row>
    <row r="5657" spans="1:14" x14ac:dyDescent="0.25">
      <c r="A5657" s="1" t="s">
        <v>361</v>
      </c>
      <c r="B5657" s="2" t="s">
        <v>353</v>
      </c>
      <c r="C5657" s="2" t="s">
        <v>353</v>
      </c>
      <c r="D5657" s="2" t="s">
        <v>354</v>
      </c>
      <c r="E5657" s="2" t="s">
        <v>4536</v>
      </c>
      <c r="F5657" s="2">
        <v>90111503</v>
      </c>
      <c r="G5657" s="2" t="s">
        <v>330</v>
      </c>
      <c r="H5657" s="2">
        <v>4</v>
      </c>
      <c r="I5657" s="2">
        <v>12</v>
      </c>
      <c r="J5657" s="2">
        <v>10</v>
      </c>
      <c r="K5657" s="2">
        <v>1</v>
      </c>
      <c r="L5657" s="3">
        <v>912000</v>
      </c>
      <c r="M5657" s="2" t="s">
        <v>20</v>
      </c>
      <c r="N5657" s="4" t="s">
        <v>21</v>
      </c>
    </row>
    <row r="5658" spans="1:14" x14ac:dyDescent="0.25">
      <c r="A5658" s="1" t="s">
        <v>361</v>
      </c>
      <c r="B5658" s="2" t="s">
        <v>353</v>
      </c>
      <c r="C5658" s="2" t="s">
        <v>353</v>
      </c>
      <c r="D5658" s="2" t="s">
        <v>354</v>
      </c>
      <c r="E5658" s="2" t="s">
        <v>4536</v>
      </c>
      <c r="F5658" s="2">
        <v>90111503</v>
      </c>
      <c r="G5658" s="2" t="s">
        <v>330</v>
      </c>
      <c r="H5658" s="2">
        <v>4</v>
      </c>
      <c r="I5658" s="2">
        <v>12</v>
      </c>
      <c r="J5658" s="2">
        <v>10</v>
      </c>
      <c r="K5658" s="2">
        <v>1</v>
      </c>
      <c r="L5658" s="3">
        <v>912000</v>
      </c>
      <c r="M5658" s="2" t="s">
        <v>20</v>
      </c>
      <c r="N5658" s="4" t="s">
        <v>21</v>
      </c>
    </row>
    <row r="5659" spans="1:14" x14ac:dyDescent="0.25">
      <c r="A5659" s="1" t="s">
        <v>361</v>
      </c>
      <c r="B5659" s="2" t="s">
        <v>353</v>
      </c>
      <c r="C5659" s="2" t="s">
        <v>353</v>
      </c>
      <c r="D5659" s="2" t="s">
        <v>354</v>
      </c>
      <c r="E5659" s="2" t="s">
        <v>4536</v>
      </c>
      <c r="F5659" s="2">
        <v>90111503</v>
      </c>
      <c r="G5659" s="2" t="s">
        <v>330</v>
      </c>
      <c r="H5659" s="2">
        <v>4</v>
      </c>
      <c r="I5659" s="2">
        <v>12</v>
      </c>
      <c r="J5659" s="2">
        <v>10</v>
      </c>
      <c r="K5659" s="2">
        <v>1</v>
      </c>
      <c r="L5659" s="3">
        <v>912000</v>
      </c>
      <c r="M5659" s="2" t="s">
        <v>20</v>
      </c>
      <c r="N5659" s="4" t="s">
        <v>21</v>
      </c>
    </row>
    <row r="5660" spans="1:14" x14ac:dyDescent="0.25">
      <c r="A5660" s="1" t="s">
        <v>361</v>
      </c>
      <c r="B5660" s="2" t="s">
        <v>353</v>
      </c>
      <c r="C5660" s="2" t="s">
        <v>353</v>
      </c>
      <c r="D5660" s="2" t="s">
        <v>354</v>
      </c>
      <c r="E5660" s="2" t="s">
        <v>4536</v>
      </c>
      <c r="F5660" s="2">
        <v>90111503</v>
      </c>
      <c r="G5660" s="2" t="s">
        <v>330</v>
      </c>
      <c r="H5660" s="2">
        <v>4</v>
      </c>
      <c r="I5660" s="2">
        <v>12</v>
      </c>
      <c r="J5660" s="2">
        <v>10</v>
      </c>
      <c r="K5660" s="2">
        <v>1</v>
      </c>
      <c r="L5660" s="3">
        <v>912000</v>
      </c>
      <c r="M5660" s="2" t="s">
        <v>20</v>
      </c>
      <c r="N5660" s="4" t="s">
        <v>21</v>
      </c>
    </row>
    <row r="5661" spans="1:14" x14ac:dyDescent="0.25">
      <c r="A5661" s="1" t="s">
        <v>361</v>
      </c>
      <c r="B5661" s="2" t="s">
        <v>353</v>
      </c>
      <c r="C5661" s="2" t="s">
        <v>353</v>
      </c>
      <c r="D5661" s="2" t="s">
        <v>354</v>
      </c>
      <c r="E5661" s="2" t="s">
        <v>4536</v>
      </c>
      <c r="F5661" s="2">
        <v>90111503</v>
      </c>
      <c r="G5661" s="2" t="s">
        <v>330</v>
      </c>
      <c r="H5661" s="2">
        <v>4</v>
      </c>
      <c r="I5661" s="2">
        <v>12</v>
      </c>
      <c r="J5661" s="2">
        <v>10</v>
      </c>
      <c r="K5661" s="2">
        <v>1</v>
      </c>
      <c r="L5661" s="3">
        <v>76000</v>
      </c>
      <c r="M5661" s="2" t="s">
        <v>20</v>
      </c>
      <c r="N5661" s="4" t="s">
        <v>21</v>
      </c>
    </row>
    <row r="5662" spans="1:14" x14ac:dyDescent="0.25">
      <c r="A5662" s="1" t="s">
        <v>361</v>
      </c>
      <c r="B5662" s="2" t="s">
        <v>353</v>
      </c>
      <c r="C5662" s="2" t="s">
        <v>353</v>
      </c>
      <c r="D5662" s="2" t="s">
        <v>354</v>
      </c>
      <c r="E5662" s="2" t="s">
        <v>4536</v>
      </c>
      <c r="F5662" s="2">
        <v>90111503</v>
      </c>
      <c r="G5662" s="2" t="s">
        <v>330</v>
      </c>
      <c r="H5662" s="2">
        <v>4</v>
      </c>
      <c r="I5662" s="2">
        <v>12</v>
      </c>
      <c r="J5662" s="2">
        <v>10</v>
      </c>
      <c r="K5662" s="2">
        <v>1</v>
      </c>
      <c r="L5662" s="3">
        <v>836000</v>
      </c>
      <c r="M5662" s="2" t="s">
        <v>20</v>
      </c>
      <c r="N5662" s="4" t="s">
        <v>21</v>
      </c>
    </row>
    <row r="5663" spans="1:14" x14ac:dyDescent="0.25">
      <c r="A5663" s="1" t="s">
        <v>361</v>
      </c>
      <c r="B5663" s="2" t="s">
        <v>353</v>
      </c>
      <c r="C5663" s="2" t="s">
        <v>353</v>
      </c>
      <c r="D5663" s="2" t="s">
        <v>354</v>
      </c>
      <c r="E5663" s="2" t="s">
        <v>4536</v>
      </c>
      <c r="F5663" s="2">
        <v>90111503</v>
      </c>
      <c r="G5663" s="2" t="s">
        <v>330</v>
      </c>
      <c r="H5663" s="2">
        <v>4</v>
      </c>
      <c r="I5663" s="2">
        <v>12</v>
      </c>
      <c r="J5663" s="2">
        <v>10</v>
      </c>
      <c r="K5663" s="2">
        <v>1</v>
      </c>
      <c r="L5663" s="3">
        <v>76000</v>
      </c>
      <c r="M5663" s="2" t="s">
        <v>20</v>
      </c>
      <c r="N5663" s="4" t="s">
        <v>21</v>
      </c>
    </row>
    <row r="5664" spans="1:14" x14ac:dyDescent="0.25">
      <c r="A5664" s="1" t="s">
        <v>361</v>
      </c>
      <c r="B5664" s="2" t="s">
        <v>353</v>
      </c>
      <c r="C5664" s="2" t="s">
        <v>353</v>
      </c>
      <c r="D5664" s="2" t="s">
        <v>354</v>
      </c>
      <c r="E5664" s="2" t="s">
        <v>4537</v>
      </c>
      <c r="F5664" s="2">
        <v>90111503</v>
      </c>
      <c r="G5664" s="2" t="s">
        <v>330</v>
      </c>
      <c r="H5664" s="2">
        <v>4</v>
      </c>
      <c r="I5664" s="2">
        <v>12</v>
      </c>
      <c r="J5664" s="2">
        <v>10</v>
      </c>
      <c r="K5664" s="2">
        <v>1</v>
      </c>
      <c r="L5664" s="3">
        <v>140000</v>
      </c>
      <c r="M5664" s="2" t="s">
        <v>20</v>
      </c>
      <c r="N5664" s="4" t="s">
        <v>21</v>
      </c>
    </row>
    <row r="5665" spans="1:14" x14ac:dyDescent="0.25">
      <c r="A5665" s="1" t="s">
        <v>361</v>
      </c>
      <c r="B5665" s="2" t="s">
        <v>353</v>
      </c>
      <c r="C5665" s="2" t="s">
        <v>353</v>
      </c>
      <c r="D5665" s="2" t="s">
        <v>354</v>
      </c>
      <c r="E5665" s="2" t="s">
        <v>4536</v>
      </c>
      <c r="F5665" s="2">
        <v>90111503</v>
      </c>
      <c r="G5665" s="2" t="s">
        <v>330</v>
      </c>
      <c r="H5665" s="2">
        <v>4</v>
      </c>
      <c r="I5665" s="2">
        <v>12</v>
      </c>
      <c r="J5665" s="2">
        <v>10</v>
      </c>
      <c r="K5665" s="2">
        <v>1</v>
      </c>
      <c r="L5665" s="3">
        <v>76000</v>
      </c>
      <c r="M5665" s="2" t="s">
        <v>20</v>
      </c>
      <c r="N5665" s="4" t="s">
        <v>21</v>
      </c>
    </row>
    <row r="5666" spans="1:14" x14ac:dyDescent="0.25">
      <c r="A5666" s="1" t="s">
        <v>361</v>
      </c>
      <c r="B5666" s="2" t="s">
        <v>353</v>
      </c>
      <c r="C5666" s="2" t="s">
        <v>353</v>
      </c>
      <c r="D5666" s="2" t="s">
        <v>354</v>
      </c>
      <c r="E5666" s="2" t="s">
        <v>4538</v>
      </c>
      <c r="F5666" s="2">
        <v>90111503</v>
      </c>
      <c r="G5666" s="2" t="s">
        <v>330</v>
      </c>
      <c r="H5666" s="2">
        <v>4</v>
      </c>
      <c r="I5666" s="2">
        <v>12</v>
      </c>
      <c r="J5666" s="2">
        <v>10</v>
      </c>
      <c r="K5666" s="2">
        <v>1</v>
      </c>
      <c r="L5666" s="3">
        <v>836000</v>
      </c>
      <c r="M5666" s="2" t="s">
        <v>20</v>
      </c>
      <c r="N5666" s="4" t="s">
        <v>21</v>
      </c>
    </row>
    <row r="5667" spans="1:14" x14ac:dyDescent="0.25">
      <c r="A5667" s="1" t="s">
        <v>361</v>
      </c>
      <c r="B5667" s="2" t="s">
        <v>353</v>
      </c>
      <c r="C5667" s="2" t="s">
        <v>353</v>
      </c>
      <c r="D5667" s="2" t="s">
        <v>354</v>
      </c>
      <c r="E5667" s="2" t="s">
        <v>4539</v>
      </c>
      <c r="F5667" s="2">
        <v>90111503</v>
      </c>
      <c r="G5667" s="2" t="s">
        <v>330</v>
      </c>
      <c r="H5667" s="2">
        <v>4</v>
      </c>
      <c r="I5667" s="2">
        <v>12</v>
      </c>
      <c r="J5667" s="2">
        <v>10</v>
      </c>
      <c r="K5667" s="2">
        <v>1</v>
      </c>
      <c r="L5667" s="3">
        <v>836000</v>
      </c>
      <c r="M5667" s="2" t="s">
        <v>20</v>
      </c>
      <c r="N5667" s="4" t="s">
        <v>21</v>
      </c>
    </row>
    <row r="5668" spans="1:14" x14ac:dyDescent="0.25">
      <c r="A5668" s="1" t="s">
        <v>361</v>
      </c>
      <c r="B5668" s="2" t="s">
        <v>353</v>
      </c>
      <c r="C5668" s="2" t="s">
        <v>353</v>
      </c>
      <c r="D5668" s="2" t="s">
        <v>354</v>
      </c>
      <c r="E5668" s="2" t="s">
        <v>4540</v>
      </c>
      <c r="F5668" s="2">
        <v>90111503</v>
      </c>
      <c r="G5668" s="2" t="s">
        <v>330</v>
      </c>
      <c r="H5668" s="2">
        <v>4</v>
      </c>
      <c r="I5668" s="2">
        <v>12</v>
      </c>
      <c r="J5668" s="2">
        <v>10</v>
      </c>
      <c r="K5668" s="2">
        <v>1</v>
      </c>
      <c r="L5668" s="3">
        <v>747000</v>
      </c>
      <c r="M5668" s="2" t="s">
        <v>20</v>
      </c>
      <c r="N5668" s="4" t="s">
        <v>21</v>
      </c>
    </row>
    <row r="5669" spans="1:14" x14ac:dyDescent="0.25">
      <c r="A5669" s="1" t="s">
        <v>361</v>
      </c>
      <c r="B5669" s="2" t="s">
        <v>353</v>
      </c>
      <c r="C5669" s="2" t="s">
        <v>353</v>
      </c>
      <c r="D5669" s="2" t="s">
        <v>354</v>
      </c>
      <c r="E5669" s="2" t="s">
        <v>4539</v>
      </c>
      <c r="F5669" s="2">
        <v>90111503</v>
      </c>
      <c r="G5669" s="2" t="s">
        <v>330</v>
      </c>
      <c r="H5669" s="2">
        <v>4</v>
      </c>
      <c r="I5669" s="2">
        <v>12</v>
      </c>
      <c r="J5669" s="2">
        <v>10</v>
      </c>
      <c r="K5669" s="2">
        <v>1</v>
      </c>
      <c r="L5669" s="3">
        <v>216000</v>
      </c>
      <c r="M5669" s="2" t="s">
        <v>20</v>
      </c>
      <c r="N5669" s="4" t="s">
        <v>21</v>
      </c>
    </row>
    <row r="5670" spans="1:14" x14ac:dyDescent="0.25">
      <c r="A5670" s="1" t="s">
        <v>361</v>
      </c>
      <c r="B5670" s="2" t="s">
        <v>353</v>
      </c>
      <c r="C5670" s="2" t="s">
        <v>353</v>
      </c>
      <c r="D5670" s="2" t="s">
        <v>354</v>
      </c>
      <c r="E5670" s="2" t="s">
        <v>4541</v>
      </c>
      <c r="F5670" s="2">
        <v>90111503</v>
      </c>
      <c r="G5670" s="2" t="s">
        <v>330</v>
      </c>
      <c r="H5670" s="2">
        <v>4</v>
      </c>
      <c r="I5670" s="2">
        <v>12</v>
      </c>
      <c r="J5670" s="2">
        <v>10</v>
      </c>
      <c r="K5670" s="2">
        <v>1</v>
      </c>
      <c r="L5670" s="3">
        <v>228000</v>
      </c>
      <c r="M5670" s="2" t="s">
        <v>20</v>
      </c>
      <c r="N5670" s="4" t="s">
        <v>21</v>
      </c>
    </row>
    <row r="5671" spans="1:14" x14ac:dyDescent="0.25">
      <c r="A5671" s="1" t="s">
        <v>361</v>
      </c>
      <c r="B5671" s="2" t="s">
        <v>353</v>
      </c>
      <c r="C5671" s="2" t="s">
        <v>353</v>
      </c>
      <c r="D5671" s="2" t="s">
        <v>354</v>
      </c>
      <c r="E5671" s="2" t="s">
        <v>4541</v>
      </c>
      <c r="F5671" s="2">
        <v>90111503</v>
      </c>
      <c r="G5671" s="2" t="s">
        <v>330</v>
      </c>
      <c r="H5671" s="2">
        <v>4</v>
      </c>
      <c r="I5671" s="2">
        <v>12</v>
      </c>
      <c r="J5671" s="2">
        <v>10</v>
      </c>
      <c r="K5671" s="2">
        <v>1</v>
      </c>
      <c r="L5671" s="3">
        <v>228000</v>
      </c>
      <c r="M5671" s="2" t="s">
        <v>20</v>
      </c>
      <c r="N5671" s="4" t="s">
        <v>21</v>
      </c>
    </row>
    <row r="5672" spans="1:14" x14ac:dyDescent="0.25">
      <c r="A5672" s="1" t="s">
        <v>361</v>
      </c>
      <c r="B5672" s="2" t="s">
        <v>353</v>
      </c>
      <c r="C5672" s="2" t="s">
        <v>353</v>
      </c>
      <c r="D5672" s="2" t="s">
        <v>354</v>
      </c>
      <c r="E5672" s="2" t="s">
        <v>4541</v>
      </c>
      <c r="F5672" s="2">
        <v>90111503</v>
      </c>
      <c r="G5672" s="2" t="s">
        <v>330</v>
      </c>
      <c r="H5672" s="2">
        <v>4</v>
      </c>
      <c r="I5672" s="2">
        <v>12</v>
      </c>
      <c r="J5672" s="2">
        <v>10</v>
      </c>
      <c r="K5672" s="2">
        <v>1</v>
      </c>
      <c r="L5672" s="3">
        <v>228000</v>
      </c>
      <c r="M5672" s="2" t="s">
        <v>20</v>
      </c>
      <c r="N5672" s="4" t="s">
        <v>21</v>
      </c>
    </row>
    <row r="5673" spans="1:14" x14ac:dyDescent="0.25">
      <c r="A5673" s="1" t="s">
        <v>361</v>
      </c>
      <c r="B5673" s="2" t="s">
        <v>353</v>
      </c>
      <c r="C5673" s="2" t="s">
        <v>353</v>
      </c>
      <c r="D5673" s="2" t="s">
        <v>354</v>
      </c>
      <c r="E5673" s="2" t="s">
        <v>4541</v>
      </c>
      <c r="F5673" s="2">
        <v>90111503</v>
      </c>
      <c r="G5673" s="2" t="s">
        <v>330</v>
      </c>
      <c r="H5673" s="2">
        <v>4</v>
      </c>
      <c r="I5673" s="2">
        <v>12</v>
      </c>
      <c r="J5673" s="2">
        <v>10</v>
      </c>
      <c r="K5673" s="2">
        <v>1</v>
      </c>
      <c r="L5673" s="3">
        <v>228000</v>
      </c>
      <c r="M5673" s="2" t="s">
        <v>20</v>
      </c>
      <c r="N5673" s="4" t="s">
        <v>21</v>
      </c>
    </row>
    <row r="5674" spans="1:14" x14ac:dyDescent="0.25">
      <c r="A5674" s="1" t="s">
        <v>361</v>
      </c>
      <c r="B5674" s="2" t="s">
        <v>353</v>
      </c>
      <c r="C5674" s="2" t="s">
        <v>353</v>
      </c>
      <c r="D5674" s="2" t="s">
        <v>354</v>
      </c>
      <c r="E5674" s="2" t="s">
        <v>4542</v>
      </c>
      <c r="F5674" s="2">
        <v>90111503</v>
      </c>
      <c r="G5674" s="2" t="s">
        <v>330</v>
      </c>
      <c r="H5674" s="2">
        <v>4</v>
      </c>
      <c r="I5674" s="2">
        <v>12</v>
      </c>
      <c r="J5674" s="2">
        <v>10</v>
      </c>
      <c r="K5674" s="2">
        <v>1</v>
      </c>
      <c r="L5674" s="3">
        <v>76000</v>
      </c>
      <c r="M5674" s="2" t="s">
        <v>20</v>
      </c>
      <c r="N5674" s="4" t="s">
        <v>21</v>
      </c>
    </row>
    <row r="5675" spans="1:14" x14ac:dyDescent="0.25">
      <c r="A5675" s="1" t="s">
        <v>361</v>
      </c>
      <c r="B5675" s="2" t="s">
        <v>353</v>
      </c>
      <c r="C5675" s="2" t="s">
        <v>353</v>
      </c>
      <c r="D5675" s="2" t="s">
        <v>354</v>
      </c>
      <c r="E5675" s="2" t="s">
        <v>4542</v>
      </c>
      <c r="F5675" s="2">
        <v>90111503</v>
      </c>
      <c r="G5675" s="2" t="s">
        <v>330</v>
      </c>
      <c r="H5675" s="2">
        <v>4</v>
      </c>
      <c r="I5675" s="2">
        <v>12</v>
      </c>
      <c r="J5675" s="2">
        <v>10</v>
      </c>
      <c r="K5675" s="2">
        <v>1</v>
      </c>
      <c r="L5675" s="3">
        <v>76000</v>
      </c>
      <c r="M5675" s="2" t="s">
        <v>20</v>
      </c>
      <c r="N5675" s="4" t="s">
        <v>21</v>
      </c>
    </row>
    <row r="5676" spans="1:14" x14ac:dyDescent="0.25">
      <c r="A5676" s="1" t="s">
        <v>361</v>
      </c>
      <c r="B5676" s="2" t="s">
        <v>353</v>
      </c>
      <c r="C5676" s="2" t="s">
        <v>353</v>
      </c>
      <c r="D5676" s="2" t="s">
        <v>354</v>
      </c>
      <c r="E5676" s="2" t="s">
        <v>4542</v>
      </c>
      <c r="F5676" s="2">
        <v>90111503</v>
      </c>
      <c r="G5676" s="2" t="s">
        <v>330</v>
      </c>
      <c r="H5676" s="2">
        <v>4</v>
      </c>
      <c r="I5676" s="2">
        <v>12</v>
      </c>
      <c r="J5676" s="2">
        <v>10</v>
      </c>
      <c r="K5676" s="2">
        <v>1</v>
      </c>
      <c r="L5676" s="3">
        <v>76000</v>
      </c>
      <c r="M5676" s="2" t="s">
        <v>20</v>
      </c>
      <c r="N5676" s="4" t="s">
        <v>21</v>
      </c>
    </row>
    <row r="5677" spans="1:14" x14ac:dyDescent="0.25">
      <c r="A5677" s="1" t="s">
        <v>361</v>
      </c>
      <c r="B5677" s="2" t="s">
        <v>353</v>
      </c>
      <c r="C5677" s="2" t="s">
        <v>353</v>
      </c>
      <c r="D5677" s="2" t="s">
        <v>354</v>
      </c>
      <c r="E5677" s="2" t="s">
        <v>4542</v>
      </c>
      <c r="F5677" s="2">
        <v>90111503</v>
      </c>
      <c r="G5677" s="2" t="s">
        <v>330</v>
      </c>
      <c r="H5677" s="2">
        <v>4</v>
      </c>
      <c r="I5677" s="2">
        <v>12</v>
      </c>
      <c r="J5677" s="2">
        <v>10</v>
      </c>
      <c r="K5677" s="2">
        <v>1</v>
      </c>
      <c r="L5677" s="3">
        <v>76000</v>
      </c>
      <c r="M5677" s="2" t="s">
        <v>20</v>
      </c>
      <c r="N5677" s="4" t="s">
        <v>21</v>
      </c>
    </row>
    <row r="5678" spans="1:14" x14ac:dyDescent="0.25">
      <c r="A5678" s="1" t="s">
        <v>361</v>
      </c>
      <c r="B5678" s="2" t="s">
        <v>353</v>
      </c>
      <c r="C5678" s="2" t="s">
        <v>353</v>
      </c>
      <c r="D5678" s="2" t="s">
        <v>354</v>
      </c>
      <c r="E5678" s="2" t="s">
        <v>4543</v>
      </c>
      <c r="F5678" s="2">
        <v>90111503</v>
      </c>
      <c r="G5678" s="2" t="s">
        <v>330</v>
      </c>
      <c r="H5678" s="2">
        <v>4</v>
      </c>
      <c r="I5678" s="2">
        <v>12</v>
      </c>
      <c r="J5678" s="2">
        <v>10</v>
      </c>
      <c r="K5678" s="2">
        <v>1</v>
      </c>
      <c r="L5678" s="3">
        <v>76000</v>
      </c>
      <c r="M5678" s="2" t="s">
        <v>20</v>
      </c>
      <c r="N5678" s="4" t="s">
        <v>21</v>
      </c>
    </row>
    <row r="5679" spans="1:14" x14ac:dyDescent="0.25">
      <c r="A5679" s="1" t="s">
        <v>361</v>
      </c>
      <c r="B5679" s="2" t="s">
        <v>353</v>
      </c>
      <c r="C5679" s="2" t="s">
        <v>353</v>
      </c>
      <c r="D5679" s="2" t="s">
        <v>354</v>
      </c>
      <c r="E5679" s="2" t="s">
        <v>4543</v>
      </c>
      <c r="F5679" s="2">
        <v>90111503</v>
      </c>
      <c r="G5679" s="2" t="s">
        <v>330</v>
      </c>
      <c r="H5679" s="2">
        <v>4</v>
      </c>
      <c r="I5679" s="2">
        <v>12</v>
      </c>
      <c r="J5679" s="2">
        <v>10</v>
      </c>
      <c r="K5679" s="2">
        <v>1</v>
      </c>
      <c r="L5679" s="3">
        <v>76000</v>
      </c>
      <c r="M5679" s="2" t="s">
        <v>20</v>
      </c>
      <c r="N5679" s="4" t="s">
        <v>21</v>
      </c>
    </row>
    <row r="5680" spans="1:14" x14ac:dyDescent="0.25">
      <c r="A5680" s="1" t="s">
        <v>361</v>
      </c>
      <c r="B5680" s="2" t="s">
        <v>353</v>
      </c>
      <c r="C5680" s="2" t="s">
        <v>353</v>
      </c>
      <c r="D5680" s="2" t="s">
        <v>354</v>
      </c>
      <c r="E5680" s="2" t="s">
        <v>4543</v>
      </c>
      <c r="F5680" s="2">
        <v>90111503</v>
      </c>
      <c r="G5680" s="2" t="s">
        <v>330</v>
      </c>
      <c r="H5680" s="2">
        <v>4</v>
      </c>
      <c r="I5680" s="2">
        <v>12</v>
      </c>
      <c r="J5680" s="2">
        <v>10</v>
      </c>
      <c r="K5680" s="2">
        <v>1</v>
      </c>
      <c r="L5680" s="3">
        <v>76000</v>
      </c>
      <c r="M5680" s="2" t="s">
        <v>20</v>
      </c>
      <c r="N5680" s="4" t="s">
        <v>21</v>
      </c>
    </row>
    <row r="5681" spans="1:14" x14ac:dyDescent="0.25">
      <c r="A5681" s="1" t="s">
        <v>361</v>
      </c>
      <c r="B5681" s="2" t="s">
        <v>353</v>
      </c>
      <c r="C5681" s="2" t="s">
        <v>353</v>
      </c>
      <c r="D5681" s="2" t="s">
        <v>354</v>
      </c>
      <c r="E5681" s="2" t="s">
        <v>4543</v>
      </c>
      <c r="F5681" s="2">
        <v>90111503</v>
      </c>
      <c r="G5681" s="2" t="s">
        <v>330</v>
      </c>
      <c r="H5681" s="2">
        <v>4</v>
      </c>
      <c r="I5681" s="2">
        <v>12</v>
      </c>
      <c r="J5681" s="2">
        <v>10</v>
      </c>
      <c r="K5681" s="2">
        <v>1</v>
      </c>
      <c r="L5681" s="3">
        <v>76000</v>
      </c>
      <c r="M5681" s="2" t="s">
        <v>20</v>
      </c>
      <c r="N5681" s="4" t="s">
        <v>21</v>
      </c>
    </row>
    <row r="5682" spans="1:14" x14ac:dyDescent="0.25">
      <c r="A5682" s="1" t="s">
        <v>361</v>
      </c>
      <c r="B5682" s="2" t="s">
        <v>353</v>
      </c>
      <c r="C5682" s="2" t="s">
        <v>353</v>
      </c>
      <c r="D5682" s="2" t="s">
        <v>354</v>
      </c>
      <c r="E5682" s="2" t="s">
        <v>4544</v>
      </c>
      <c r="F5682" s="2">
        <v>90111503</v>
      </c>
      <c r="G5682" s="2" t="s">
        <v>330</v>
      </c>
      <c r="H5682" s="2">
        <v>4</v>
      </c>
      <c r="I5682" s="2">
        <v>12</v>
      </c>
      <c r="J5682" s="2">
        <v>10</v>
      </c>
      <c r="K5682" s="2">
        <v>1</v>
      </c>
      <c r="L5682" s="3">
        <v>1216000</v>
      </c>
      <c r="M5682" s="2" t="s">
        <v>20</v>
      </c>
      <c r="N5682" s="4" t="s">
        <v>21</v>
      </c>
    </row>
    <row r="5683" spans="1:14" x14ac:dyDescent="0.25">
      <c r="A5683" s="1" t="s">
        <v>361</v>
      </c>
      <c r="B5683" s="2" t="s">
        <v>353</v>
      </c>
      <c r="C5683" s="2" t="s">
        <v>353</v>
      </c>
      <c r="D5683" s="2" t="s">
        <v>354</v>
      </c>
      <c r="E5683" s="2" t="s">
        <v>4544</v>
      </c>
      <c r="F5683" s="2">
        <v>90111503</v>
      </c>
      <c r="G5683" s="2" t="s">
        <v>330</v>
      </c>
      <c r="H5683" s="2">
        <v>4</v>
      </c>
      <c r="I5683" s="2">
        <v>12</v>
      </c>
      <c r="J5683" s="2">
        <v>10</v>
      </c>
      <c r="K5683" s="2">
        <v>1</v>
      </c>
      <c r="L5683" s="3">
        <v>1216000</v>
      </c>
      <c r="M5683" s="2" t="s">
        <v>20</v>
      </c>
      <c r="N5683" s="4" t="s">
        <v>21</v>
      </c>
    </row>
    <row r="5684" spans="1:14" x14ac:dyDescent="0.25">
      <c r="A5684" s="1" t="s">
        <v>361</v>
      </c>
      <c r="B5684" s="2" t="s">
        <v>353</v>
      </c>
      <c r="C5684" s="2" t="s">
        <v>353</v>
      </c>
      <c r="D5684" s="2" t="s">
        <v>354</v>
      </c>
      <c r="E5684" s="2" t="s">
        <v>4544</v>
      </c>
      <c r="F5684" s="2">
        <v>90111503</v>
      </c>
      <c r="G5684" s="2" t="s">
        <v>330</v>
      </c>
      <c r="H5684" s="2">
        <v>4</v>
      </c>
      <c r="I5684" s="2">
        <v>12</v>
      </c>
      <c r="J5684" s="2">
        <v>10</v>
      </c>
      <c r="K5684" s="2">
        <v>1</v>
      </c>
      <c r="L5684" s="3">
        <v>1216000</v>
      </c>
      <c r="M5684" s="2" t="s">
        <v>20</v>
      </c>
      <c r="N5684" s="4" t="s">
        <v>21</v>
      </c>
    </row>
    <row r="5685" spans="1:14" x14ac:dyDescent="0.25">
      <c r="A5685" s="1" t="s">
        <v>361</v>
      </c>
      <c r="B5685" s="2" t="s">
        <v>353</v>
      </c>
      <c r="C5685" s="2" t="s">
        <v>353</v>
      </c>
      <c r="D5685" s="2" t="s">
        <v>354</v>
      </c>
      <c r="E5685" s="2" t="s">
        <v>4544</v>
      </c>
      <c r="F5685" s="2">
        <v>90111503</v>
      </c>
      <c r="G5685" s="2" t="s">
        <v>330</v>
      </c>
      <c r="H5685" s="2">
        <v>4</v>
      </c>
      <c r="I5685" s="2">
        <v>12</v>
      </c>
      <c r="J5685" s="2">
        <v>10</v>
      </c>
      <c r="K5685" s="2">
        <v>1</v>
      </c>
      <c r="L5685" s="3">
        <v>1216000</v>
      </c>
      <c r="M5685" s="2" t="s">
        <v>20</v>
      </c>
      <c r="N5685" s="4" t="s">
        <v>21</v>
      </c>
    </row>
    <row r="5686" spans="1:14" x14ac:dyDescent="0.25">
      <c r="A5686" s="1" t="s">
        <v>361</v>
      </c>
      <c r="B5686" s="2" t="s">
        <v>353</v>
      </c>
      <c r="C5686" s="2" t="s">
        <v>353</v>
      </c>
      <c r="D5686" s="2" t="s">
        <v>354</v>
      </c>
      <c r="E5686" s="2" t="s">
        <v>4544</v>
      </c>
      <c r="F5686" s="2">
        <v>90111503</v>
      </c>
      <c r="G5686" s="2" t="s">
        <v>330</v>
      </c>
      <c r="H5686" s="2">
        <v>4</v>
      </c>
      <c r="I5686" s="2">
        <v>12</v>
      </c>
      <c r="J5686" s="2">
        <v>10</v>
      </c>
      <c r="K5686" s="2">
        <v>1</v>
      </c>
      <c r="L5686" s="3">
        <v>1216000</v>
      </c>
      <c r="M5686" s="2" t="s">
        <v>20</v>
      </c>
      <c r="N5686" s="4" t="s">
        <v>21</v>
      </c>
    </row>
    <row r="5687" spans="1:14" x14ac:dyDescent="0.25">
      <c r="A5687" s="1" t="s">
        <v>361</v>
      </c>
      <c r="B5687" s="2" t="s">
        <v>353</v>
      </c>
      <c r="C5687" s="2" t="s">
        <v>353</v>
      </c>
      <c r="D5687" s="2" t="s">
        <v>354</v>
      </c>
      <c r="E5687" s="2" t="s">
        <v>4545</v>
      </c>
      <c r="F5687" s="2">
        <v>90111503</v>
      </c>
      <c r="G5687" s="2" t="s">
        <v>330</v>
      </c>
      <c r="H5687" s="2">
        <v>4</v>
      </c>
      <c r="I5687" s="2">
        <v>12</v>
      </c>
      <c r="J5687" s="2">
        <v>10</v>
      </c>
      <c r="K5687" s="2">
        <v>1</v>
      </c>
      <c r="L5687" s="3">
        <v>1064000</v>
      </c>
      <c r="M5687" s="2" t="s">
        <v>20</v>
      </c>
      <c r="N5687" s="4" t="s">
        <v>21</v>
      </c>
    </row>
    <row r="5688" spans="1:14" x14ac:dyDescent="0.25">
      <c r="A5688" s="1" t="s">
        <v>361</v>
      </c>
      <c r="B5688" s="2" t="s">
        <v>353</v>
      </c>
      <c r="C5688" s="2" t="s">
        <v>353</v>
      </c>
      <c r="D5688" s="2" t="s">
        <v>354</v>
      </c>
      <c r="E5688" s="2" t="s">
        <v>4546</v>
      </c>
      <c r="F5688" s="2">
        <v>90111503</v>
      </c>
      <c r="G5688" s="2" t="s">
        <v>330</v>
      </c>
      <c r="H5688" s="2">
        <v>4</v>
      </c>
      <c r="I5688" s="2">
        <v>12</v>
      </c>
      <c r="J5688" s="2">
        <v>10</v>
      </c>
      <c r="K5688" s="2">
        <v>1</v>
      </c>
      <c r="L5688" s="3">
        <v>76000</v>
      </c>
      <c r="M5688" s="2" t="s">
        <v>20</v>
      </c>
      <c r="N5688" s="4" t="s">
        <v>21</v>
      </c>
    </row>
    <row r="5689" spans="1:14" x14ac:dyDescent="0.25">
      <c r="A5689" s="1" t="s">
        <v>361</v>
      </c>
      <c r="B5689" s="2" t="s">
        <v>353</v>
      </c>
      <c r="C5689" s="2" t="s">
        <v>353</v>
      </c>
      <c r="D5689" s="2" t="s">
        <v>354</v>
      </c>
      <c r="E5689" s="2" t="s">
        <v>4546</v>
      </c>
      <c r="F5689" s="2">
        <v>90111503</v>
      </c>
      <c r="G5689" s="2" t="s">
        <v>330</v>
      </c>
      <c r="H5689" s="2">
        <v>4</v>
      </c>
      <c r="I5689" s="2">
        <v>12</v>
      </c>
      <c r="J5689" s="2">
        <v>10</v>
      </c>
      <c r="K5689" s="2">
        <v>1</v>
      </c>
      <c r="L5689" s="3">
        <v>76000</v>
      </c>
      <c r="M5689" s="2" t="s">
        <v>20</v>
      </c>
      <c r="N5689" s="4" t="s">
        <v>21</v>
      </c>
    </row>
    <row r="5690" spans="1:14" x14ac:dyDescent="0.25">
      <c r="A5690" s="1" t="s">
        <v>361</v>
      </c>
      <c r="B5690" s="2" t="s">
        <v>353</v>
      </c>
      <c r="C5690" s="2" t="s">
        <v>353</v>
      </c>
      <c r="D5690" s="2" t="s">
        <v>354</v>
      </c>
      <c r="E5690" s="2" t="s">
        <v>4546</v>
      </c>
      <c r="F5690" s="2">
        <v>90111503</v>
      </c>
      <c r="G5690" s="2" t="s">
        <v>330</v>
      </c>
      <c r="H5690" s="2">
        <v>4</v>
      </c>
      <c r="I5690" s="2">
        <v>12</v>
      </c>
      <c r="J5690" s="2">
        <v>10</v>
      </c>
      <c r="K5690" s="2">
        <v>1</v>
      </c>
      <c r="L5690" s="3">
        <v>76000</v>
      </c>
      <c r="M5690" s="2" t="s">
        <v>20</v>
      </c>
      <c r="N5690" s="4" t="s">
        <v>21</v>
      </c>
    </row>
    <row r="5691" spans="1:14" x14ac:dyDescent="0.25">
      <c r="A5691" s="1" t="s">
        <v>361</v>
      </c>
      <c r="B5691" s="2" t="s">
        <v>353</v>
      </c>
      <c r="C5691" s="2" t="s">
        <v>353</v>
      </c>
      <c r="D5691" s="2" t="s">
        <v>354</v>
      </c>
      <c r="E5691" s="2" t="s">
        <v>4546</v>
      </c>
      <c r="F5691" s="2">
        <v>90111503</v>
      </c>
      <c r="G5691" s="2" t="s">
        <v>330</v>
      </c>
      <c r="H5691" s="2">
        <v>4</v>
      </c>
      <c r="I5691" s="2">
        <v>12</v>
      </c>
      <c r="J5691" s="2">
        <v>10</v>
      </c>
      <c r="K5691" s="2">
        <v>1</v>
      </c>
      <c r="L5691" s="3">
        <v>76000</v>
      </c>
      <c r="M5691" s="2" t="s">
        <v>20</v>
      </c>
      <c r="N5691" s="4" t="s">
        <v>21</v>
      </c>
    </row>
    <row r="5692" spans="1:14" x14ac:dyDescent="0.25">
      <c r="A5692" s="1" t="s">
        <v>361</v>
      </c>
      <c r="B5692" s="2" t="s">
        <v>353</v>
      </c>
      <c r="C5692" s="2" t="s">
        <v>353</v>
      </c>
      <c r="D5692" s="2" t="s">
        <v>354</v>
      </c>
      <c r="E5692" s="2" t="s">
        <v>4547</v>
      </c>
      <c r="F5692" s="2">
        <v>90111503</v>
      </c>
      <c r="G5692" s="2" t="s">
        <v>330</v>
      </c>
      <c r="H5692" s="2">
        <v>4</v>
      </c>
      <c r="I5692" s="2">
        <v>12</v>
      </c>
      <c r="J5692" s="2">
        <v>10</v>
      </c>
      <c r="K5692" s="2">
        <v>1</v>
      </c>
      <c r="L5692" s="3">
        <v>135000</v>
      </c>
      <c r="M5692" s="2" t="s">
        <v>20</v>
      </c>
      <c r="N5692" s="4" t="s">
        <v>21</v>
      </c>
    </row>
    <row r="5693" spans="1:14" x14ac:dyDescent="0.25">
      <c r="A5693" s="1" t="s">
        <v>361</v>
      </c>
      <c r="B5693" s="2" t="s">
        <v>353</v>
      </c>
      <c r="C5693" s="2" t="s">
        <v>353</v>
      </c>
      <c r="D5693" s="2" t="s">
        <v>354</v>
      </c>
      <c r="E5693" s="2" t="s">
        <v>4548</v>
      </c>
      <c r="F5693" s="2">
        <v>90111503</v>
      </c>
      <c r="G5693" s="2" t="s">
        <v>330</v>
      </c>
      <c r="H5693" s="2">
        <v>4</v>
      </c>
      <c r="I5693" s="2">
        <v>12</v>
      </c>
      <c r="J5693" s="2">
        <v>10</v>
      </c>
      <c r="K5693" s="2">
        <v>1</v>
      </c>
      <c r="L5693" s="3">
        <v>152000</v>
      </c>
      <c r="M5693" s="2" t="s">
        <v>20</v>
      </c>
      <c r="N5693" s="4" t="s">
        <v>21</v>
      </c>
    </row>
    <row r="5694" spans="1:14" x14ac:dyDescent="0.25">
      <c r="A5694" s="1" t="s">
        <v>361</v>
      </c>
      <c r="B5694" s="2" t="s">
        <v>353</v>
      </c>
      <c r="C5694" s="2" t="s">
        <v>353</v>
      </c>
      <c r="D5694" s="2" t="s">
        <v>354</v>
      </c>
      <c r="E5694" s="2" t="s">
        <v>4548</v>
      </c>
      <c r="F5694" s="2">
        <v>90111503</v>
      </c>
      <c r="G5694" s="2" t="s">
        <v>330</v>
      </c>
      <c r="H5694" s="2">
        <v>4</v>
      </c>
      <c r="I5694" s="2">
        <v>12</v>
      </c>
      <c r="J5694" s="2">
        <v>10</v>
      </c>
      <c r="K5694" s="2">
        <v>1</v>
      </c>
      <c r="L5694" s="3">
        <v>38000</v>
      </c>
      <c r="M5694" s="2" t="s">
        <v>20</v>
      </c>
      <c r="N5694" s="4" t="s">
        <v>21</v>
      </c>
    </row>
    <row r="5695" spans="1:14" x14ac:dyDescent="0.25">
      <c r="A5695" s="1" t="s">
        <v>361</v>
      </c>
      <c r="B5695" s="2" t="s">
        <v>353</v>
      </c>
      <c r="C5695" s="2" t="s">
        <v>353</v>
      </c>
      <c r="D5695" s="2" t="s">
        <v>354</v>
      </c>
      <c r="E5695" s="2" t="s">
        <v>18329</v>
      </c>
      <c r="F5695" s="2">
        <v>90111503</v>
      </c>
      <c r="G5695" s="2" t="s">
        <v>330</v>
      </c>
      <c r="H5695" s="2">
        <v>4</v>
      </c>
      <c r="I5695" s="2">
        <v>12</v>
      </c>
      <c r="J5695" s="2">
        <v>10</v>
      </c>
      <c r="K5695" s="2">
        <v>1</v>
      </c>
      <c r="L5695" s="3">
        <v>140000</v>
      </c>
      <c r="M5695" s="2" t="s">
        <v>20</v>
      </c>
      <c r="N5695" s="4" t="s">
        <v>21</v>
      </c>
    </row>
    <row r="5696" spans="1:14" x14ac:dyDescent="0.25">
      <c r="A5696" s="1" t="s">
        <v>361</v>
      </c>
      <c r="B5696" s="2" t="s">
        <v>353</v>
      </c>
      <c r="C5696" s="2" t="s">
        <v>353</v>
      </c>
      <c r="D5696" s="2" t="s">
        <v>354</v>
      </c>
      <c r="E5696" s="2" t="s">
        <v>18329</v>
      </c>
      <c r="F5696" s="2">
        <v>90111503</v>
      </c>
      <c r="G5696" s="2" t="s">
        <v>330</v>
      </c>
      <c r="H5696" s="2">
        <v>4</v>
      </c>
      <c r="I5696" s="2">
        <v>12</v>
      </c>
      <c r="J5696" s="2">
        <v>10</v>
      </c>
      <c r="K5696" s="2">
        <v>1</v>
      </c>
      <c r="L5696" s="3">
        <v>140000</v>
      </c>
      <c r="M5696" s="2" t="s">
        <v>20</v>
      </c>
      <c r="N5696" s="4" t="s">
        <v>21</v>
      </c>
    </row>
    <row r="5697" spans="1:14" x14ac:dyDescent="0.25">
      <c r="A5697" s="1" t="s">
        <v>361</v>
      </c>
      <c r="B5697" s="2" t="s">
        <v>353</v>
      </c>
      <c r="C5697" s="2" t="s">
        <v>353</v>
      </c>
      <c r="D5697" s="2" t="s">
        <v>354</v>
      </c>
      <c r="E5697" s="2" t="s">
        <v>18329</v>
      </c>
      <c r="F5697" s="2">
        <v>90111503</v>
      </c>
      <c r="G5697" s="2" t="s">
        <v>330</v>
      </c>
      <c r="H5697" s="2">
        <v>4</v>
      </c>
      <c r="I5697" s="2">
        <v>12</v>
      </c>
      <c r="J5697" s="2">
        <v>10</v>
      </c>
      <c r="K5697" s="2">
        <v>1</v>
      </c>
      <c r="L5697" s="3">
        <v>140000</v>
      </c>
      <c r="M5697" s="2" t="s">
        <v>20</v>
      </c>
      <c r="N5697" s="4" t="s">
        <v>21</v>
      </c>
    </row>
    <row r="5698" spans="1:14" x14ac:dyDescent="0.25">
      <c r="A5698" s="1" t="s">
        <v>361</v>
      </c>
      <c r="B5698" s="2" t="s">
        <v>353</v>
      </c>
      <c r="C5698" s="2" t="s">
        <v>353</v>
      </c>
      <c r="D5698" s="2" t="s">
        <v>354</v>
      </c>
      <c r="E5698" s="2" t="s">
        <v>18329</v>
      </c>
      <c r="F5698" s="2">
        <v>90111503</v>
      </c>
      <c r="G5698" s="2" t="s">
        <v>330</v>
      </c>
      <c r="H5698" s="2">
        <v>4</v>
      </c>
      <c r="I5698" s="2">
        <v>12</v>
      </c>
      <c r="J5698" s="2">
        <v>10</v>
      </c>
      <c r="K5698" s="2">
        <v>1</v>
      </c>
      <c r="L5698" s="3">
        <v>139000</v>
      </c>
      <c r="M5698" s="2" t="s">
        <v>20</v>
      </c>
      <c r="N5698" s="4" t="s">
        <v>21</v>
      </c>
    </row>
    <row r="5699" spans="1:14" x14ac:dyDescent="0.25">
      <c r="A5699" s="1" t="s">
        <v>361</v>
      </c>
      <c r="B5699" s="2" t="s">
        <v>353</v>
      </c>
      <c r="C5699" s="2" t="s">
        <v>353</v>
      </c>
      <c r="D5699" s="2" t="s">
        <v>354</v>
      </c>
      <c r="E5699" s="2" t="s">
        <v>4549</v>
      </c>
      <c r="F5699" s="2">
        <v>90111503</v>
      </c>
      <c r="G5699" s="2" t="s">
        <v>330</v>
      </c>
      <c r="H5699" s="2">
        <v>4</v>
      </c>
      <c r="I5699" s="2">
        <v>12</v>
      </c>
      <c r="J5699" s="2">
        <v>10</v>
      </c>
      <c r="K5699" s="2">
        <v>1</v>
      </c>
      <c r="L5699" s="3">
        <v>152000</v>
      </c>
      <c r="M5699" s="2" t="s">
        <v>20</v>
      </c>
      <c r="N5699" s="4" t="s">
        <v>21</v>
      </c>
    </row>
    <row r="5700" spans="1:14" x14ac:dyDescent="0.25">
      <c r="A5700" s="1" t="s">
        <v>361</v>
      </c>
      <c r="B5700" s="2" t="s">
        <v>353</v>
      </c>
      <c r="C5700" s="2" t="s">
        <v>353</v>
      </c>
      <c r="D5700" s="2" t="s">
        <v>354</v>
      </c>
      <c r="E5700" s="2" t="s">
        <v>4549</v>
      </c>
      <c r="F5700" s="2">
        <v>90111503</v>
      </c>
      <c r="G5700" s="2" t="s">
        <v>330</v>
      </c>
      <c r="H5700" s="2">
        <v>4</v>
      </c>
      <c r="I5700" s="2">
        <v>12</v>
      </c>
      <c r="J5700" s="2">
        <v>10</v>
      </c>
      <c r="K5700" s="2">
        <v>1</v>
      </c>
      <c r="L5700" s="3">
        <v>76000</v>
      </c>
      <c r="M5700" s="2" t="s">
        <v>20</v>
      </c>
      <c r="N5700" s="4" t="s">
        <v>21</v>
      </c>
    </row>
    <row r="5701" spans="1:14" x14ac:dyDescent="0.25">
      <c r="A5701" s="1" t="s">
        <v>361</v>
      </c>
      <c r="B5701" s="2" t="s">
        <v>353</v>
      </c>
      <c r="C5701" s="2" t="s">
        <v>353</v>
      </c>
      <c r="D5701" s="2" t="s">
        <v>354</v>
      </c>
      <c r="E5701" s="2" t="s">
        <v>4550</v>
      </c>
      <c r="F5701" s="2">
        <v>90111503</v>
      </c>
      <c r="G5701" s="2" t="s">
        <v>330</v>
      </c>
      <c r="H5701" s="2">
        <v>4</v>
      </c>
      <c r="I5701" s="2">
        <v>12</v>
      </c>
      <c r="J5701" s="2">
        <v>10</v>
      </c>
      <c r="K5701" s="2">
        <v>1</v>
      </c>
      <c r="L5701" s="3">
        <v>76000</v>
      </c>
      <c r="M5701" s="2" t="s">
        <v>20</v>
      </c>
      <c r="N5701" s="4" t="s">
        <v>21</v>
      </c>
    </row>
    <row r="5702" spans="1:14" x14ac:dyDescent="0.25">
      <c r="A5702" s="1" t="s">
        <v>361</v>
      </c>
      <c r="B5702" s="2" t="s">
        <v>353</v>
      </c>
      <c r="C5702" s="2" t="s">
        <v>353</v>
      </c>
      <c r="D5702" s="2" t="s">
        <v>354</v>
      </c>
      <c r="E5702" s="2" t="s">
        <v>4551</v>
      </c>
      <c r="F5702" s="2">
        <v>90111503</v>
      </c>
      <c r="G5702" s="2" t="s">
        <v>330</v>
      </c>
      <c r="H5702" s="2">
        <v>4</v>
      </c>
      <c r="I5702" s="2">
        <v>12</v>
      </c>
      <c r="J5702" s="2">
        <v>10</v>
      </c>
      <c r="K5702" s="2">
        <v>1</v>
      </c>
      <c r="L5702" s="3">
        <v>140000</v>
      </c>
      <c r="M5702" s="2" t="s">
        <v>20</v>
      </c>
      <c r="N5702" s="4" t="s">
        <v>21</v>
      </c>
    </row>
    <row r="5703" spans="1:14" x14ac:dyDescent="0.25">
      <c r="A5703" s="1" t="s">
        <v>361</v>
      </c>
      <c r="B5703" s="2" t="s">
        <v>353</v>
      </c>
      <c r="C5703" s="2" t="s">
        <v>353</v>
      </c>
      <c r="D5703" s="2" t="s">
        <v>354</v>
      </c>
      <c r="E5703" s="2" t="s">
        <v>4551</v>
      </c>
      <c r="F5703" s="2">
        <v>90111503</v>
      </c>
      <c r="G5703" s="2" t="s">
        <v>330</v>
      </c>
      <c r="H5703" s="2">
        <v>4</v>
      </c>
      <c r="I5703" s="2">
        <v>12</v>
      </c>
      <c r="J5703" s="2">
        <v>10</v>
      </c>
      <c r="K5703" s="2">
        <v>1</v>
      </c>
      <c r="L5703" s="3">
        <v>988000</v>
      </c>
      <c r="M5703" s="2" t="s">
        <v>20</v>
      </c>
      <c r="N5703" s="4" t="s">
        <v>21</v>
      </c>
    </row>
    <row r="5704" spans="1:14" x14ac:dyDescent="0.25">
      <c r="A5704" s="1" t="s">
        <v>361</v>
      </c>
      <c r="B5704" s="2" t="s">
        <v>353</v>
      </c>
      <c r="C5704" s="2" t="s">
        <v>353</v>
      </c>
      <c r="D5704" s="2" t="s">
        <v>354</v>
      </c>
      <c r="E5704" s="2" t="s">
        <v>4552</v>
      </c>
      <c r="F5704" s="2">
        <v>90111503</v>
      </c>
      <c r="G5704" s="2" t="s">
        <v>330</v>
      </c>
      <c r="H5704" s="2">
        <v>4</v>
      </c>
      <c r="I5704" s="2">
        <v>12</v>
      </c>
      <c r="J5704" s="2">
        <v>10</v>
      </c>
      <c r="K5704" s="2">
        <v>1</v>
      </c>
      <c r="L5704" s="3">
        <v>1292000</v>
      </c>
      <c r="M5704" s="2" t="s">
        <v>20</v>
      </c>
      <c r="N5704" s="4" t="s">
        <v>21</v>
      </c>
    </row>
    <row r="5705" spans="1:14" x14ac:dyDescent="0.25">
      <c r="A5705" s="1" t="s">
        <v>361</v>
      </c>
      <c r="B5705" s="2" t="s">
        <v>353</v>
      </c>
      <c r="C5705" s="2" t="s">
        <v>353</v>
      </c>
      <c r="D5705" s="2" t="s">
        <v>354</v>
      </c>
      <c r="E5705" s="2" t="s">
        <v>4552</v>
      </c>
      <c r="F5705" s="2">
        <v>90111503</v>
      </c>
      <c r="G5705" s="2" t="s">
        <v>330</v>
      </c>
      <c r="H5705" s="2">
        <v>4</v>
      </c>
      <c r="I5705" s="2">
        <v>12</v>
      </c>
      <c r="J5705" s="2">
        <v>10</v>
      </c>
      <c r="K5705" s="2">
        <v>1</v>
      </c>
      <c r="L5705" s="3">
        <v>1216000</v>
      </c>
      <c r="M5705" s="2" t="s">
        <v>20</v>
      </c>
      <c r="N5705" s="4" t="s">
        <v>21</v>
      </c>
    </row>
    <row r="5706" spans="1:14" x14ac:dyDescent="0.25">
      <c r="A5706" s="1" t="s">
        <v>361</v>
      </c>
      <c r="B5706" s="2" t="s">
        <v>353</v>
      </c>
      <c r="C5706" s="2" t="s">
        <v>353</v>
      </c>
      <c r="D5706" s="2" t="s">
        <v>354</v>
      </c>
      <c r="E5706" s="2" t="s">
        <v>4552</v>
      </c>
      <c r="F5706" s="2">
        <v>90111503</v>
      </c>
      <c r="G5706" s="2" t="s">
        <v>330</v>
      </c>
      <c r="H5706" s="2">
        <v>4</v>
      </c>
      <c r="I5706" s="2">
        <v>12</v>
      </c>
      <c r="J5706" s="2">
        <v>10</v>
      </c>
      <c r="K5706" s="2">
        <v>1</v>
      </c>
      <c r="L5706" s="3">
        <v>139000</v>
      </c>
      <c r="M5706" s="2" t="s">
        <v>20</v>
      </c>
      <c r="N5706" s="4" t="s">
        <v>21</v>
      </c>
    </row>
    <row r="5707" spans="1:14" x14ac:dyDescent="0.25">
      <c r="A5707" s="1" t="s">
        <v>361</v>
      </c>
      <c r="B5707" s="2" t="s">
        <v>353</v>
      </c>
      <c r="C5707" s="2" t="s">
        <v>353</v>
      </c>
      <c r="D5707" s="2" t="s">
        <v>354</v>
      </c>
      <c r="E5707" s="2" t="s">
        <v>4552</v>
      </c>
      <c r="F5707" s="2">
        <v>90111503</v>
      </c>
      <c r="G5707" s="2" t="s">
        <v>330</v>
      </c>
      <c r="H5707" s="2">
        <v>4</v>
      </c>
      <c r="I5707" s="2">
        <v>12</v>
      </c>
      <c r="J5707" s="2">
        <v>10</v>
      </c>
      <c r="K5707" s="2">
        <v>1</v>
      </c>
      <c r="L5707" s="3">
        <v>760000</v>
      </c>
      <c r="M5707" s="2" t="s">
        <v>20</v>
      </c>
      <c r="N5707" s="4" t="s">
        <v>21</v>
      </c>
    </row>
    <row r="5708" spans="1:14" x14ac:dyDescent="0.25">
      <c r="A5708" s="1" t="s">
        <v>361</v>
      </c>
      <c r="B5708" s="2" t="s">
        <v>353</v>
      </c>
      <c r="C5708" s="2" t="s">
        <v>353</v>
      </c>
      <c r="D5708" s="2" t="s">
        <v>354</v>
      </c>
      <c r="E5708" s="2" t="s">
        <v>4552</v>
      </c>
      <c r="F5708" s="2">
        <v>90111503</v>
      </c>
      <c r="G5708" s="2" t="s">
        <v>330</v>
      </c>
      <c r="H5708" s="2">
        <v>4</v>
      </c>
      <c r="I5708" s="2">
        <v>12</v>
      </c>
      <c r="J5708" s="2">
        <v>10</v>
      </c>
      <c r="K5708" s="2">
        <v>1</v>
      </c>
      <c r="L5708" s="3">
        <v>139000</v>
      </c>
      <c r="M5708" s="2" t="s">
        <v>20</v>
      </c>
      <c r="N5708" s="4" t="s">
        <v>21</v>
      </c>
    </row>
    <row r="5709" spans="1:14" x14ac:dyDescent="0.25">
      <c r="A5709" s="1" t="s">
        <v>361</v>
      </c>
      <c r="B5709" s="2" t="s">
        <v>353</v>
      </c>
      <c r="C5709" s="2" t="s">
        <v>353</v>
      </c>
      <c r="D5709" s="2" t="s">
        <v>354</v>
      </c>
      <c r="E5709" s="2" t="s">
        <v>4552</v>
      </c>
      <c r="F5709" s="2">
        <v>90111503</v>
      </c>
      <c r="G5709" s="2" t="s">
        <v>330</v>
      </c>
      <c r="H5709" s="2">
        <v>4</v>
      </c>
      <c r="I5709" s="2">
        <v>12</v>
      </c>
      <c r="J5709" s="2">
        <v>10</v>
      </c>
      <c r="K5709" s="2">
        <v>1</v>
      </c>
      <c r="L5709" s="3">
        <v>140000</v>
      </c>
      <c r="M5709" s="2" t="s">
        <v>20</v>
      </c>
      <c r="N5709" s="4" t="s">
        <v>21</v>
      </c>
    </row>
    <row r="5710" spans="1:14" x14ac:dyDescent="0.25">
      <c r="A5710" s="1" t="s">
        <v>361</v>
      </c>
      <c r="B5710" s="2" t="s">
        <v>353</v>
      </c>
      <c r="C5710" s="2" t="s">
        <v>353</v>
      </c>
      <c r="D5710" s="2" t="s">
        <v>354</v>
      </c>
      <c r="E5710" s="2" t="s">
        <v>4552</v>
      </c>
      <c r="F5710" s="2">
        <v>90111503</v>
      </c>
      <c r="G5710" s="2" t="s">
        <v>330</v>
      </c>
      <c r="H5710" s="2">
        <v>4</v>
      </c>
      <c r="I5710" s="2">
        <v>12</v>
      </c>
      <c r="J5710" s="2">
        <v>10</v>
      </c>
      <c r="K5710" s="2">
        <v>1</v>
      </c>
      <c r="L5710" s="3">
        <v>140000</v>
      </c>
      <c r="M5710" s="2" t="s">
        <v>20</v>
      </c>
      <c r="N5710" s="4" t="s">
        <v>21</v>
      </c>
    </row>
    <row r="5711" spans="1:14" x14ac:dyDescent="0.25">
      <c r="A5711" s="1" t="s">
        <v>361</v>
      </c>
      <c r="B5711" s="2" t="s">
        <v>353</v>
      </c>
      <c r="C5711" s="2" t="s">
        <v>353</v>
      </c>
      <c r="D5711" s="2" t="s">
        <v>354</v>
      </c>
      <c r="E5711" s="2" t="s">
        <v>18330</v>
      </c>
      <c r="F5711" s="2">
        <v>90111503</v>
      </c>
      <c r="G5711" s="2" t="s">
        <v>330</v>
      </c>
      <c r="H5711" s="2">
        <v>4</v>
      </c>
      <c r="I5711" s="2">
        <v>12</v>
      </c>
      <c r="J5711" s="2">
        <v>10</v>
      </c>
      <c r="K5711" s="2">
        <v>1</v>
      </c>
      <c r="L5711" s="3">
        <v>76000</v>
      </c>
      <c r="M5711" s="2" t="s">
        <v>20</v>
      </c>
      <c r="N5711" s="4" t="s">
        <v>21</v>
      </c>
    </row>
    <row r="5712" spans="1:14" x14ac:dyDescent="0.25">
      <c r="A5712" s="1" t="s">
        <v>361</v>
      </c>
      <c r="B5712" s="2" t="s">
        <v>353</v>
      </c>
      <c r="C5712" s="2" t="s">
        <v>353</v>
      </c>
      <c r="D5712" s="2" t="s">
        <v>354</v>
      </c>
      <c r="E5712" s="2" t="s">
        <v>4553</v>
      </c>
      <c r="F5712" s="2">
        <v>90111503</v>
      </c>
      <c r="G5712" s="2" t="s">
        <v>330</v>
      </c>
      <c r="H5712" s="2">
        <v>4</v>
      </c>
      <c r="I5712" s="2">
        <v>12</v>
      </c>
      <c r="J5712" s="2">
        <v>10</v>
      </c>
      <c r="K5712" s="2">
        <v>1</v>
      </c>
      <c r="L5712" s="3">
        <v>76000</v>
      </c>
      <c r="M5712" s="2" t="s">
        <v>20</v>
      </c>
      <c r="N5712" s="4" t="s">
        <v>21</v>
      </c>
    </row>
    <row r="5713" spans="1:14" x14ac:dyDescent="0.25">
      <c r="A5713" s="1" t="s">
        <v>361</v>
      </c>
      <c r="B5713" s="2" t="s">
        <v>353</v>
      </c>
      <c r="C5713" s="2" t="s">
        <v>353</v>
      </c>
      <c r="D5713" s="2" t="s">
        <v>354</v>
      </c>
      <c r="E5713" s="2" t="s">
        <v>4554</v>
      </c>
      <c r="F5713" s="2">
        <v>90111503</v>
      </c>
      <c r="G5713" s="2" t="s">
        <v>330</v>
      </c>
      <c r="H5713" s="2">
        <v>4</v>
      </c>
      <c r="I5713" s="2">
        <v>12</v>
      </c>
      <c r="J5713" s="2">
        <v>10</v>
      </c>
      <c r="K5713" s="2">
        <v>1</v>
      </c>
      <c r="L5713" s="3">
        <v>152000</v>
      </c>
      <c r="M5713" s="2" t="s">
        <v>20</v>
      </c>
      <c r="N5713" s="4" t="s">
        <v>21</v>
      </c>
    </row>
    <row r="5714" spans="1:14" x14ac:dyDescent="0.25">
      <c r="A5714" s="1" t="s">
        <v>361</v>
      </c>
      <c r="B5714" s="2" t="s">
        <v>353</v>
      </c>
      <c r="C5714" s="2" t="s">
        <v>353</v>
      </c>
      <c r="D5714" s="2" t="s">
        <v>354</v>
      </c>
      <c r="E5714" s="2" t="s">
        <v>4555</v>
      </c>
      <c r="F5714" s="2">
        <v>90111503</v>
      </c>
      <c r="G5714" s="2" t="s">
        <v>330</v>
      </c>
      <c r="H5714" s="2">
        <v>4</v>
      </c>
      <c r="I5714" s="2">
        <v>12</v>
      </c>
      <c r="J5714" s="2">
        <v>10</v>
      </c>
      <c r="K5714" s="2">
        <v>1</v>
      </c>
      <c r="L5714" s="3">
        <v>139000</v>
      </c>
      <c r="M5714" s="2" t="s">
        <v>20</v>
      </c>
      <c r="N5714" s="4" t="s">
        <v>21</v>
      </c>
    </row>
    <row r="5715" spans="1:14" x14ac:dyDescent="0.25">
      <c r="A5715" s="1" t="s">
        <v>361</v>
      </c>
      <c r="B5715" s="2" t="s">
        <v>353</v>
      </c>
      <c r="C5715" s="2" t="s">
        <v>353</v>
      </c>
      <c r="D5715" s="2" t="s">
        <v>354</v>
      </c>
      <c r="E5715" s="2" t="s">
        <v>4555</v>
      </c>
      <c r="F5715" s="2">
        <v>90111503</v>
      </c>
      <c r="G5715" s="2" t="s">
        <v>330</v>
      </c>
      <c r="H5715" s="2">
        <v>4</v>
      </c>
      <c r="I5715" s="2">
        <v>12</v>
      </c>
      <c r="J5715" s="2">
        <v>10</v>
      </c>
      <c r="K5715" s="2">
        <v>1</v>
      </c>
      <c r="L5715" s="3">
        <v>988000</v>
      </c>
      <c r="M5715" s="2" t="s">
        <v>20</v>
      </c>
      <c r="N5715" s="4" t="s">
        <v>21</v>
      </c>
    </row>
    <row r="5716" spans="1:14" x14ac:dyDescent="0.25">
      <c r="A5716" s="1" t="s">
        <v>361</v>
      </c>
      <c r="B5716" s="2" t="s">
        <v>353</v>
      </c>
      <c r="C5716" s="2" t="s">
        <v>353</v>
      </c>
      <c r="D5716" s="2" t="s">
        <v>354</v>
      </c>
      <c r="E5716" s="2" t="s">
        <v>4555</v>
      </c>
      <c r="F5716" s="2">
        <v>90111503</v>
      </c>
      <c r="G5716" s="2" t="s">
        <v>330</v>
      </c>
      <c r="H5716" s="2">
        <v>4</v>
      </c>
      <c r="I5716" s="2">
        <v>12</v>
      </c>
      <c r="J5716" s="2">
        <v>10</v>
      </c>
      <c r="K5716" s="2">
        <v>1</v>
      </c>
      <c r="L5716" s="3">
        <v>988000</v>
      </c>
      <c r="M5716" s="2" t="s">
        <v>20</v>
      </c>
      <c r="N5716" s="4" t="s">
        <v>21</v>
      </c>
    </row>
    <row r="5717" spans="1:14" x14ac:dyDescent="0.25">
      <c r="A5717" s="1" t="s">
        <v>361</v>
      </c>
      <c r="B5717" s="2" t="s">
        <v>353</v>
      </c>
      <c r="C5717" s="2" t="s">
        <v>353</v>
      </c>
      <c r="D5717" s="2" t="s">
        <v>354</v>
      </c>
      <c r="E5717" s="2" t="s">
        <v>4555</v>
      </c>
      <c r="F5717" s="2">
        <v>90111503</v>
      </c>
      <c r="G5717" s="2" t="s">
        <v>330</v>
      </c>
      <c r="H5717" s="2">
        <v>4</v>
      </c>
      <c r="I5717" s="2">
        <v>12</v>
      </c>
      <c r="J5717" s="2">
        <v>10</v>
      </c>
      <c r="K5717" s="2">
        <v>1</v>
      </c>
      <c r="L5717" s="3">
        <v>988000</v>
      </c>
      <c r="M5717" s="2" t="s">
        <v>20</v>
      </c>
      <c r="N5717" s="4" t="s">
        <v>21</v>
      </c>
    </row>
    <row r="5718" spans="1:14" x14ac:dyDescent="0.25">
      <c r="A5718" s="1" t="s">
        <v>361</v>
      </c>
      <c r="B5718" s="2" t="s">
        <v>353</v>
      </c>
      <c r="C5718" s="2" t="s">
        <v>353</v>
      </c>
      <c r="D5718" s="2" t="s">
        <v>354</v>
      </c>
      <c r="E5718" s="2" t="s">
        <v>4556</v>
      </c>
      <c r="F5718" s="2">
        <v>90111503</v>
      </c>
      <c r="G5718" s="2" t="s">
        <v>330</v>
      </c>
      <c r="H5718" s="2">
        <v>4</v>
      </c>
      <c r="I5718" s="2">
        <v>12</v>
      </c>
      <c r="J5718" s="2">
        <v>10</v>
      </c>
      <c r="K5718" s="2">
        <v>1</v>
      </c>
      <c r="L5718" s="3">
        <v>988000</v>
      </c>
      <c r="M5718" s="2" t="s">
        <v>20</v>
      </c>
      <c r="N5718" s="4" t="s">
        <v>21</v>
      </c>
    </row>
    <row r="5719" spans="1:14" x14ac:dyDescent="0.25">
      <c r="A5719" s="1" t="s">
        <v>361</v>
      </c>
      <c r="B5719" s="2" t="s">
        <v>353</v>
      </c>
      <c r="C5719" s="2" t="s">
        <v>353</v>
      </c>
      <c r="D5719" s="2" t="s">
        <v>354</v>
      </c>
      <c r="E5719" s="2" t="s">
        <v>4557</v>
      </c>
      <c r="F5719" s="2">
        <v>90111503</v>
      </c>
      <c r="G5719" s="2" t="s">
        <v>330</v>
      </c>
      <c r="H5719" s="2">
        <v>4</v>
      </c>
      <c r="I5719" s="2">
        <v>12</v>
      </c>
      <c r="J5719" s="2">
        <v>10</v>
      </c>
      <c r="K5719" s="2">
        <v>1</v>
      </c>
      <c r="L5719" s="3">
        <v>76000</v>
      </c>
      <c r="M5719" s="2" t="s">
        <v>20</v>
      </c>
      <c r="N5719" s="4" t="s">
        <v>21</v>
      </c>
    </row>
    <row r="5720" spans="1:14" x14ac:dyDescent="0.25">
      <c r="A5720" s="1" t="s">
        <v>361</v>
      </c>
      <c r="B5720" s="2" t="s">
        <v>353</v>
      </c>
      <c r="C5720" s="2" t="s">
        <v>353</v>
      </c>
      <c r="D5720" s="2" t="s">
        <v>354</v>
      </c>
      <c r="E5720" s="2" t="s">
        <v>4558</v>
      </c>
      <c r="F5720" s="2">
        <v>90111503</v>
      </c>
      <c r="G5720" s="2" t="s">
        <v>330</v>
      </c>
      <c r="H5720" s="2">
        <v>4</v>
      </c>
      <c r="I5720" s="2">
        <v>12</v>
      </c>
      <c r="J5720" s="2">
        <v>10</v>
      </c>
      <c r="K5720" s="2">
        <v>1</v>
      </c>
      <c r="L5720" s="3">
        <v>456000</v>
      </c>
      <c r="M5720" s="2" t="s">
        <v>20</v>
      </c>
      <c r="N5720" s="4" t="s">
        <v>21</v>
      </c>
    </row>
    <row r="5721" spans="1:14" x14ac:dyDescent="0.25">
      <c r="A5721" s="1" t="s">
        <v>361</v>
      </c>
      <c r="B5721" s="2" t="s">
        <v>353</v>
      </c>
      <c r="C5721" s="2" t="s">
        <v>353</v>
      </c>
      <c r="D5721" s="2" t="s">
        <v>354</v>
      </c>
      <c r="E5721" s="2" t="s">
        <v>4558</v>
      </c>
      <c r="F5721" s="2">
        <v>90111503</v>
      </c>
      <c r="G5721" s="2" t="s">
        <v>330</v>
      </c>
      <c r="H5721" s="2">
        <v>4</v>
      </c>
      <c r="I5721" s="2">
        <v>12</v>
      </c>
      <c r="J5721" s="2">
        <v>10</v>
      </c>
      <c r="K5721" s="2">
        <v>1</v>
      </c>
      <c r="L5721" s="3">
        <v>456000</v>
      </c>
      <c r="M5721" s="2" t="s">
        <v>20</v>
      </c>
      <c r="N5721" s="4" t="s">
        <v>21</v>
      </c>
    </row>
    <row r="5722" spans="1:14" x14ac:dyDescent="0.25">
      <c r="A5722" s="1" t="s">
        <v>361</v>
      </c>
      <c r="B5722" s="2" t="s">
        <v>353</v>
      </c>
      <c r="C5722" s="2" t="s">
        <v>353</v>
      </c>
      <c r="D5722" s="2" t="s">
        <v>354</v>
      </c>
      <c r="E5722" s="2" t="s">
        <v>18331</v>
      </c>
      <c r="F5722" s="2">
        <v>90111503</v>
      </c>
      <c r="G5722" s="2" t="s">
        <v>330</v>
      </c>
      <c r="H5722" s="2">
        <v>4</v>
      </c>
      <c r="I5722" s="2">
        <v>12</v>
      </c>
      <c r="J5722" s="2">
        <v>10</v>
      </c>
      <c r="K5722" s="2">
        <v>1</v>
      </c>
      <c r="L5722" s="3">
        <v>76000</v>
      </c>
      <c r="M5722" s="2" t="s">
        <v>20</v>
      </c>
      <c r="N5722" s="4" t="s">
        <v>21</v>
      </c>
    </row>
    <row r="5723" spans="1:14" x14ac:dyDescent="0.25">
      <c r="A5723" s="1" t="s">
        <v>361</v>
      </c>
      <c r="B5723" s="2" t="s">
        <v>353</v>
      </c>
      <c r="C5723" s="2" t="s">
        <v>353</v>
      </c>
      <c r="D5723" s="2" t="s">
        <v>354</v>
      </c>
      <c r="E5723" s="2" t="s">
        <v>18332</v>
      </c>
      <c r="F5723" s="2">
        <v>90111503</v>
      </c>
      <c r="G5723" s="2" t="s">
        <v>330</v>
      </c>
      <c r="H5723" s="2">
        <v>4</v>
      </c>
      <c r="I5723" s="2">
        <v>12</v>
      </c>
      <c r="J5723" s="2">
        <v>10</v>
      </c>
      <c r="K5723" s="2">
        <v>1</v>
      </c>
      <c r="L5723" s="3">
        <v>139000</v>
      </c>
      <c r="M5723" s="2" t="s">
        <v>20</v>
      </c>
      <c r="N5723" s="4" t="s">
        <v>21</v>
      </c>
    </row>
    <row r="5724" spans="1:14" x14ac:dyDescent="0.25">
      <c r="A5724" s="1" t="s">
        <v>361</v>
      </c>
      <c r="B5724" s="2" t="s">
        <v>353</v>
      </c>
      <c r="C5724" s="2" t="s">
        <v>353</v>
      </c>
      <c r="D5724" s="2" t="s">
        <v>354</v>
      </c>
      <c r="E5724" s="2" t="s">
        <v>4559</v>
      </c>
      <c r="F5724" s="2">
        <v>90111503</v>
      </c>
      <c r="G5724" s="2" t="s">
        <v>330</v>
      </c>
      <c r="H5724" s="2">
        <v>4</v>
      </c>
      <c r="I5724" s="2">
        <v>12</v>
      </c>
      <c r="J5724" s="2">
        <v>10</v>
      </c>
      <c r="K5724" s="2">
        <v>1</v>
      </c>
      <c r="L5724" s="3">
        <v>76000</v>
      </c>
      <c r="M5724" s="2" t="s">
        <v>20</v>
      </c>
      <c r="N5724" s="4" t="s">
        <v>21</v>
      </c>
    </row>
    <row r="5725" spans="1:14" x14ac:dyDescent="0.25">
      <c r="A5725" s="1" t="s">
        <v>361</v>
      </c>
      <c r="B5725" s="2" t="s">
        <v>353</v>
      </c>
      <c r="C5725" s="2" t="s">
        <v>353</v>
      </c>
      <c r="D5725" s="2" t="s">
        <v>354</v>
      </c>
      <c r="E5725" s="2" t="s">
        <v>4559</v>
      </c>
      <c r="F5725" s="2">
        <v>90111503</v>
      </c>
      <c r="G5725" s="2" t="s">
        <v>330</v>
      </c>
      <c r="H5725" s="2">
        <v>4</v>
      </c>
      <c r="I5725" s="2">
        <v>12</v>
      </c>
      <c r="J5725" s="2">
        <v>10</v>
      </c>
      <c r="K5725" s="2">
        <v>1</v>
      </c>
      <c r="L5725" s="3">
        <v>76000</v>
      </c>
      <c r="M5725" s="2" t="s">
        <v>20</v>
      </c>
      <c r="N5725" s="4" t="s">
        <v>21</v>
      </c>
    </row>
    <row r="5726" spans="1:14" x14ac:dyDescent="0.25">
      <c r="A5726" s="1" t="s">
        <v>361</v>
      </c>
      <c r="B5726" s="2" t="s">
        <v>353</v>
      </c>
      <c r="C5726" s="2" t="s">
        <v>353</v>
      </c>
      <c r="D5726" s="2" t="s">
        <v>354</v>
      </c>
      <c r="E5726" s="2" t="s">
        <v>4559</v>
      </c>
      <c r="F5726" s="2">
        <v>90111503</v>
      </c>
      <c r="G5726" s="2" t="s">
        <v>330</v>
      </c>
      <c r="H5726" s="2">
        <v>4</v>
      </c>
      <c r="I5726" s="2">
        <v>12</v>
      </c>
      <c r="J5726" s="2">
        <v>10</v>
      </c>
      <c r="K5726" s="2">
        <v>1</v>
      </c>
      <c r="L5726" s="3">
        <v>76000</v>
      </c>
      <c r="M5726" s="2" t="s">
        <v>20</v>
      </c>
      <c r="N5726" s="4" t="s">
        <v>21</v>
      </c>
    </row>
    <row r="5727" spans="1:14" x14ac:dyDescent="0.25">
      <c r="A5727" s="1" t="s">
        <v>361</v>
      </c>
      <c r="B5727" s="2" t="s">
        <v>353</v>
      </c>
      <c r="C5727" s="2" t="s">
        <v>353</v>
      </c>
      <c r="D5727" s="2" t="s">
        <v>354</v>
      </c>
      <c r="E5727" s="2" t="s">
        <v>4560</v>
      </c>
      <c r="F5727" s="2">
        <v>90111503</v>
      </c>
      <c r="G5727" s="2" t="s">
        <v>330</v>
      </c>
      <c r="H5727" s="2">
        <v>4</v>
      </c>
      <c r="I5727" s="2">
        <v>12</v>
      </c>
      <c r="J5727" s="2">
        <v>10</v>
      </c>
      <c r="K5727" s="2">
        <v>1</v>
      </c>
      <c r="L5727" s="3">
        <v>76000</v>
      </c>
      <c r="M5727" s="2" t="s">
        <v>20</v>
      </c>
      <c r="N5727" s="4" t="s">
        <v>21</v>
      </c>
    </row>
    <row r="5728" spans="1:14" x14ac:dyDescent="0.25">
      <c r="A5728" s="1" t="s">
        <v>361</v>
      </c>
      <c r="B5728" s="2" t="s">
        <v>353</v>
      </c>
      <c r="C5728" s="2" t="s">
        <v>353</v>
      </c>
      <c r="D5728" s="2" t="s">
        <v>354</v>
      </c>
      <c r="E5728" s="2" t="s">
        <v>4561</v>
      </c>
      <c r="F5728" s="2">
        <v>90111503</v>
      </c>
      <c r="G5728" s="2" t="s">
        <v>330</v>
      </c>
      <c r="H5728" s="2">
        <v>4</v>
      </c>
      <c r="I5728" s="2">
        <v>12</v>
      </c>
      <c r="J5728" s="2">
        <v>10</v>
      </c>
      <c r="K5728" s="2">
        <v>1</v>
      </c>
      <c r="L5728" s="3">
        <v>76000</v>
      </c>
      <c r="M5728" s="2" t="s">
        <v>20</v>
      </c>
      <c r="N5728" s="4" t="s">
        <v>21</v>
      </c>
    </row>
    <row r="5729" spans="1:14" x14ac:dyDescent="0.25">
      <c r="A5729" s="1" t="s">
        <v>361</v>
      </c>
      <c r="B5729" s="2" t="s">
        <v>353</v>
      </c>
      <c r="C5729" s="2" t="s">
        <v>353</v>
      </c>
      <c r="D5729" s="2" t="s">
        <v>354</v>
      </c>
      <c r="E5729" s="2" t="s">
        <v>4561</v>
      </c>
      <c r="F5729" s="2">
        <v>90111503</v>
      </c>
      <c r="G5729" s="2" t="s">
        <v>330</v>
      </c>
      <c r="H5729" s="2">
        <v>4</v>
      </c>
      <c r="I5729" s="2">
        <v>12</v>
      </c>
      <c r="J5729" s="2">
        <v>10</v>
      </c>
      <c r="K5729" s="2">
        <v>1</v>
      </c>
      <c r="L5729" s="3">
        <v>76000</v>
      </c>
      <c r="M5729" s="2" t="s">
        <v>20</v>
      </c>
      <c r="N5729" s="4" t="s">
        <v>21</v>
      </c>
    </row>
    <row r="5730" spans="1:14" x14ac:dyDescent="0.25">
      <c r="A5730" s="1" t="s">
        <v>361</v>
      </c>
      <c r="B5730" s="2" t="s">
        <v>353</v>
      </c>
      <c r="C5730" s="2" t="s">
        <v>353</v>
      </c>
      <c r="D5730" s="2" t="s">
        <v>354</v>
      </c>
      <c r="E5730" s="2" t="s">
        <v>4561</v>
      </c>
      <c r="F5730" s="2">
        <v>90111503</v>
      </c>
      <c r="G5730" s="2" t="s">
        <v>330</v>
      </c>
      <c r="H5730" s="2">
        <v>4</v>
      </c>
      <c r="I5730" s="2">
        <v>12</v>
      </c>
      <c r="J5730" s="2">
        <v>10</v>
      </c>
      <c r="K5730" s="2">
        <v>1</v>
      </c>
      <c r="L5730" s="3">
        <v>76000</v>
      </c>
      <c r="M5730" s="2" t="s">
        <v>20</v>
      </c>
      <c r="N5730" s="4" t="s">
        <v>21</v>
      </c>
    </row>
    <row r="5731" spans="1:14" x14ac:dyDescent="0.25">
      <c r="A5731" s="1" t="s">
        <v>361</v>
      </c>
      <c r="B5731" s="2" t="s">
        <v>353</v>
      </c>
      <c r="C5731" s="2" t="s">
        <v>353</v>
      </c>
      <c r="D5731" s="2" t="s">
        <v>354</v>
      </c>
      <c r="E5731" s="2" t="s">
        <v>4562</v>
      </c>
      <c r="F5731" s="2">
        <v>90111503</v>
      </c>
      <c r="G5731" s="2" t="s">
        <v>330</v>
      </c>
      <c r="H5731" s="2">
        <v>4</v>
      </c>
      <c r="I5731" s="2">
        <v>12</v>
      </c>
      <c r="J5731" s="2">
        <v>10</v>
      </c>
      <c r="K5731" s="2">
        <v>1</v>
      </c>
      <c r="L5731" s="3">
        <v>76000</v>
      </c>
      <c r="M5731" s="2" t="s">
        <v>20</v>
      </c>
      <c r="N5731" s="4" t="s">
        <v>21</v>
      </c>
    </row>
    <row r="5732" spans="1:14" x14ac:dyDescent="0.25">
      <c r="A5732" s="1" t="s">
        <v>361</v>
      </c>
      <c r="B5732" s="2" t="s">
        <v>353</v>
      </c>
      <c r="C5732" s="2" t="s">
        <v>353</v>
      </c>
      <c r="D5732" s="2" t="s">
        <v>354</v>
      </c>
      <c r="E5732" s="2" t="s">
        <v>4562</v>
      </c>
      <c r="F5732" s="2">
        <v>90111503</v>
      </c>
      <c r="G5732" s="2" t="s">
        <v>330</v>
      </c>
      <c r="H5732" s="2">
        <v>4</v>
      </c>
      <c r="I5732" s="2">
        <v>12</v>
      </c>
      <c r="J5732" s="2">
        <v>10</v>
      </c>
      <c r="K5732" s="2">
        <v>1</v>
      </c>
      <c r="L5732" s="3">
        <v>76000</v>
      </c>
      <c r="M5732" s="2" t="s">
        <v>20</v>
      </c>
      <c r="N5732" s="4" t="s">
        <v>21</v>
      </c>
    </row>
    <row r="5733" spans="1:14" x14ac:dyDescent="0.25">
      <c r="A5733" s="1" t="s">
        <v>361</v>
      </c>
      <c r="B5733" s="2" t="s">
        <v>353</v>
      </c>
      <c r="C5733" s="2" t="s">
        <v>353</v>
      </c>
      <c r="D5733" s="2" t="s">
        <v>354</v>
      </c>
      <c r="E5733" s="2" t="s">
        <v>4562</v>
      </c>
      <c r="F5733" s="2">
        <v>90111503</v>
      </c>
      <c r="G5733" s="2" t="s">
        <v>330</v>
      </c>
      <c r="H5733" s="2">
        <v>4</v>
      </c>
      <c r="I5733" s="2">
        <v>12</v>
      </c>
      <c r="J5733" s="2">
        <v>10</v>
      </c>
      <c r="K5733" s="2">
        <v>1</v>
      </c>
      <c r="L5733" s="3">
        <v>152000</v>
      </c>
      <c r="M5733" s="2" t="s">
        <v>20</v>
      </c>
      <c r="N5733" s="4" t="s">
        <v>21</v>
      </c>
    </row>
    <row r="5734" spans="1:14" x14ac:dyDescent="0.25">
      <c r="A5734" s="1" t="s">
        <v>361</v>
      </c>
      <c r="B5734" s="2" t="s">
        <v>353</v>
      </c>
      <c r="C5734" s="2" t="s">
        <v>353</v>
      </c>
      <c r="D5734" s="2" t="s">
        <v>354</v>
      </c>
      <c r="E5734" s="2" t="s">
        <v>4563</v>
      </c>
      <c r="F5734" s="2">
        <v>90111503</v>
      </c>
      <c r="G5734" s="2" t="s">
        <v>330</v>
      </c>
      <c r="H5734" s="2">
        <v>8</v>
      </c>
      <c r="I5734" s="2">
        <v>12</v>
      </c>
      <c r="J5734" s="2">
        <v>16</v>
      </c>
      <c r="K5734" s="2">
        <v>1</v>
      </c>
      <c r="L5734" s="3">
        <v>140000</v>
      </c>
      <c r="M5734" s="2" t="s">
        <v>20</v>
      </c>
      <c r="N5734" s="4" t="s">
        <v>21</v>
      </c>
    </row>
    <row r="5735" spans="1:14" x14ac:dyDescent="0.25">
      <c r="A5735" s="1" t="s">
        <v>361</v>
      </c>
      <c r="B5735" s="2" t="s">
        <v>353</v>
      </c>
      <c r="C5735" s="2" t="s">
        <v>353</v>
      </c>
      <c r="D5735" s="2" t="s">
        <v>354</v>
      </c>
      <c r="E5735" s="2" t="s">
        <v>4563</v>
      </c>
      <c r="F5735" s="2">
        <v>90111503</v>
      </c>
      <c r="G5735" s="2" t="s">
        <v>330</v>
      </c>
      <c r="H5735" s="2">
        <v>8</v>
      </c>
      <c r="I5735" s="2">
        <v>12</v>
      </c>
      <c r="J5735" s="2">
        <v>16</v>
      </c>
      <c r="K5735" s="2">
        <v>1</v>
      </c>
      <c r="L5735" s="3">
        <v>136000</v>
      </c>
      <c r="M5735" s="2" t="s">
        <v>20</v>
      </c>
      <c r="N5735" s="4" t="s">
        <v>21</v>
      </c>
    </row>
    <row r="5736" spans="1:14" x14ac:dyDescent="0.25">
      <c r="A5736" s="1" t="s">
        <v>361</v>
      </c>
      <c r="B5736" s="2" t="s">
        <v>353</v>
      </c>
      <c r="C5736" s="2" t="s">
        <v>353</v>
      </c>
      <c r="D5736" s="2" t="s">
        <v>354</v>
      </c>
      <c r="E5736" s="2" t="s">
        <v>4564</v>
      </c>
      <c r="F5736" s="2">
        <v>90111503</v>
      </c>
      <c r="G5736" s="2" t="s">
        <v>330</v>
      </c>
      <c r="H5736" s="2">
        <v>8</v>
      </c>
      <c r="I5736" s="2">
        <v>12</v>
      </c>
      <c r="J5736" s="2">
        <v>16</v>
      </c>
      <c r="K5736" s="2">
        <v>1</v>
      </c>
      <c r="L5736" s="3">
        <v>76000</v>
      </c>
      <c r="M5736" s="2" t="s">
        <v>20</v>
      </c>
      <c r="N5736" s="4" t="s">
        <v>21</v>
      </c>
    </row>
    <row r="5737" spans="1:14" x14ac:dyDescent="0.25">
      <c r="A5737" s="1" t="s">
        <v>361</v>
      </c>
      <c r="B5737" s="2" t="s">
        <v>353</v>
      </c>
      <c r="C5737" s="2" t="s">
        <v>353</v>
      </c>
      <c r="D5737" s="2" t="s">
        <v>354</v>
      </c>
      <c r="E5737" s="2" t="s">
        <v>4565</v>
      </c>
      <c r="F5737" s="2">
        <v>90111503</v>
      </c>
      <c r="G5737" s="2" t="s">
        <v>330</v>
      </c>
      <c r="H5737" s="2">
        <v>8</v>
      </c>
      <c r="I5737" s="2">
        <v>12</v>
      </c>
      <c r="J5737" s="2">
        <v>16</v>
      </c>
      <c r="K5737" s="2">
        <v>1</v>
      </c>
      <c r="L5737" s="3">
        <v>1140000</v>
      </c>
      <c r="M5737" s="2" t="s">
        <v>20</v>
      </c>
      <c r="N5737" s="4" t="s">
        <v>21</v>
      </c>
    </row>
    <row r="5738" spans="1:14" x14ac:dyDescent="0.25">
      <c r="A5738" s="1" t="s">
        <v>361</v>
      </c>
      <c r="B5738" s="2" t="s">
        <v>353</v>
      </c>
      <c r="C5738" s="2" t="s">
        <v>353</v>
      </c>
      <c r="D5738" s="2" t="s">
        <v>354</v>
      </c>
      <c r="E5738" s="2" t="s">
        <v>4566</v>
      </c>
      <c r="F5738" s="2">
        <v>90111503</v>
      </c>
      <c r="G5738" s="2" t="s">
        <v>330</v>
      </c>
      <c r="H5738" s="2">
        <v>8</v>
      </c>
      <c r="I5738" s="2">
        <v>12</v>
      </c>
      <c r="J5738" s="2">
        <v>16</v>
      </c>
      <c r="K5738" s="2">
        <v>1</v>
      </c>
      <c r="L5738" s="3">
        <v>380000</v>
      </c>
      <c r="M5738" s="2" t="s">
        <v>20</v>
      </c>
      <c r="N5738" s="4" t="s">
        <v>21</v>
      </c>
    </row>
    <row r="5739" spans="1:14" x14ac:dyDescent="0.25">
      <c r="A5739" s="1" t="s">
        <v>361</v>
      </c>
      <c r="B5739" s="2" t="s">
        <v>353</v>
      </c>
      <c r="C5739" s="2" t="s">
        <v>353</v>
      </c>
      <c r="D5739" s="2" t="s">
        <v>354</v>
      </c>
      <c r="E5739" s="2" t="s">
        <v>4566</v>
      </c>
      <c r="F5739" s="2">
        <v>90111503</v>
      </c>
      <c r="G5739" s="2" t="s">
        <v>330</v>
      </c>
      <c r="H5739" s="2">
        <v>8</v>
      </c>
      <c r="I5739" s="2">
        <v>12</v>
      </c>
      <c r="J5739" s="2">
        <v>16</v>
      </c>
      <c r="K5739" s="2">
        <v>1</v>
      </c>
      <c r="L5739" s="3">
        <v>380000</v>
      </c>
      <c r="M5739" s="2" t="s">
        <v>20</v>
      </c>
      <c r="N5739" s="4" t="s">
        <v>21</v>
      </c>
    </row>
    <row r="5740" spans="1:14" x14ac:dyDescent="0.25">
      <c r="A5740" s="1" t="s">
        <v>361</v>
      </c>
      <c r="B5740" s="2" t="s">
        <v>353</v>
      </c>
      <c r="C5740" s="2" t="s">
        <v>353</v>
      </c>
      <c r="D5740" s="2" t="s">
        <v>354</v>
      </c>
      <c r="E5740" s="2" t="s">
        <v>4567</v>
      </c>
      <c r="F5740" s="2">
        <v>90111503</v>
      </c>
      <c r="G5740" s="2" t="s">
        <v>330</v>
      </c>
      <c r="H5740" s="2">
        <v>8</v>
      </c>
      <c r="I5740" s="2">
        <v>12</v>
      </c>
      <c r="J5740" s="2">
        <v>16</v>
      </c>
      <c r="K5740" s="2">
        <v>1</v>
      </c>
      <c r="L5740" s="3">
        <v>228000</v>
      </c>
      <c r="M5740" s="2" t="s">
        <v>20</v>
      </c>
      <c r="N5740" s="4" t="s">
        <v>21</v>
      </c>
    </row>
    <row r="5741" spans="1:14" x14ac:dyDescent="0.25">
      <c r="A5741" s="1" t="s">
        <v>361</v>
      </c>
      <c r="B5741" s="2" t="s">
        <v>353</v>
      </c>
      <c r="C5741" s="2" t="s">
        <v>353</v>
      </c>
      <c r="D5741" s="2" t="s">
        <v>354</v>
      </c>
      <c r="E5741" s="2" t="s">
        <v>4567</v>
      </c>
      <c r="F5741" s="2">
        <v>90111503</v>
      </c>
      <c r="G5741" s="2" t="s">
        <v>330</v>
      </c>
      <c r="H5741" s="2">
        <v>8</v>
      </c>
      <c r="I5741" s="2">
        <v>12</v>
      </c>
      <c r="J5741" s="2">
        <v>16</v>
      </c>
      <c r="K5741" s="2">
        <v>1</v>
      </c>
      <c r="L5741" s="3">
        <v>228000</v>
      </c>
      <c r="M5741" s="2" t="s">
        <v>20</v>
      </c>
      <c r="N5741" s="4" t="s">
        <v>21</v>
      </c>
    </row>
    <row r="5742" spans="1:14" x14ac:dyDescent="0.25">
      <c r="A5742" s="1" t="s">
        <v>361</v>
      </c>
      <c r="B5742" s="2" t="s">
        <v>353</v>
      </c>
      <c r="C5742" s="2" t="s">
        <v>353</v>
      </c>
      <c r="D5742" s="2" t="s">
        <v>354</v>
      </c>
      <c r="E5742" s="2" t="s">
        <v>4568</v>
      </c>
      <c r="F5742" s="2">
        <v>90111503</v>
      </c>
      <c r="G5742" s="2" t="s">
        <v>330</v>
      </c>
      <c r="H5742" s="2">
        <v>8</v>
      </c>
      <c r="I5742" s="2">
        <v>12</v>
      </c>
      <c r="J5742" s="2">
        <v>16</v>
      </c>
      <c r="K5742" s="2">
        <v>1</v>
      </c>
      <c r="L5742" s="3">
        <v>380000</v>
      </c>
      <c r="M5742" s="2" t="s">
        <v>20</v>
      </c>
      <c r="N5742" s="4" t="s">
        <v>21</v>
      </c>
    </row>
    <row r="5743" spans="1:14" x14ac:dyDescent="0.25">
      <c r="A5743" s="1" t="s">
        <v>361</v>
      </c>
      <c r="B5743" s="2" t="s">
        <v>353</v>
      </c>
      <c r="C5743" s="2" t="s">
        <v>353</v>
      </c>
      <c r="D5743" s="2" t="s">
        <v>354</v>
      </c>
      <c r="E5743" s="2" t="s">
        <v>4567</v>
      </c>
      <c r="F5743" s="2">
        <v>90111503</v>
      </c>
      <c r="G5743" s="2" t="s">
        <v>330</v>
      </c>
      <c r="H5743" s="2">
        <v>8</v>
      </c>
      <c r="I5743" s="2">
        <v>12</v>
      </c>
      <c r="J5743" s="2">
        <v>16</v>
      </c>
      <c r="K5743" s="2">
        <v>1</v>
      </c>
      <c r="L5743" s="3">
        <v>228000</v>
      </c>
      <c r="M5743" s="2" t="s">
        <v>20</v>
      </c>
      <c r="N5743" s="4" t="s">
        <v>21</v>
      </c>
    </row>
    <row r="5744" spans="1:14" x14ac:dyDescent="0.25">
      <c r="A5744" s="1" t="s">
        <v>361</v>
      </c>
      <c r="B5744" s="2" t="s">
        <v>353</v>
      </c>
      <c r="C5744" s="2" t="s">
        <v>353</v>
      </c>
      <c r="D5744" s="2" t="s">
        <v>354</v>
      </c>
      <c r="E5744" s="2" t="s">
        <v>4567</v>
      </c>
      <c r="F5744" s="2">
        <v>90111503</v>
      </c>
      <c r="G5744" s="2" t="s">
        <v>330</v>
      </c>
      <c r="H5744" s="2">
        <v>8</v>
      </c>
      <c r="I5744" s="2">
        <v>12</v>
      </c>
      <c r="J5744" s="2">
        <v>16</v>
      </c>
      <c r="K5744" s="2">
        <v>1</v>
      </c>
      <c r="L5744" s="3">
        <v>228000</v>
      </c>
      <c r="M5744" s="2" t="s">
        <v>20</v>
      </c>
      <c r="N5744" s="4" t="s">
        <v>21</v>
      </c>
    </row>
    <row r="5745" spans="1:14" x14ac:dyDescent="0.25">
      <c r="A5745" s="1" t="s">
        <v>361</v>
      </c>
      <c r="B5745" s="2" t="s">
        <v>353</v>
      </c>
      <c r="C5745" s="2" t="s">
        <v>353</v>
      </c>
      <c r="D5745" s="2" t="s">
        <v>354</v>
      </c>
      <c r="E5745" s="2" t="s">
        <v>4567</v>
      </c>
      <c r="F5745" s="2">
        <v>90111503</v>
      </c>
      <c r="G5745" s="2" t="s">
        <v>330</v>
      </c>
      <c r="H5745" s="2">
        <v>8</v>
      </c>
      <c r="I5745" s="2">
        <v>12</v>
      </c>
      <c r="J5745" s="2">
        <v>16</v>
      </c>
      <c r="K5745" s="2">
        <v>1</v>
      </c>
      <c r="L5745" s="3">
        <v>228000</v>
      </c>
      <c r="M5745" s="2" t="s">
        <v>20</v>
      </c>
      <c r="N5745" s="4" t="s">
        <v>21</v>
      </c>
    </row>
    <row r="5746" spans="1:14" x14ac:dyDescent="0.25">
      <c r="A5746" s="1" t="s">
        <v>361</v>
      </c>
      <c r="B5746" s="2" t="s">
        <v>353</v>
      </c>
      <c r="C5746" s="2" t="s">
        <v>353</v>
      </c>
      <c r="D5746" s="2" t="s">
        <v>354</v>
      </c>
      <c r="E5746" s="2" t="s">
        <v>4567</v>
      </c>
      <c r="F5746" s="2">
        <v>90111503</v>
      </c>
      <c r="G5746" s="2" t="s">
        <v>330</v>
      </c>
      <c r="H5746" s="2">
        <v>8</v>
      </c>
      <c r="I5746" s="2">
        <v>12</v>
      </c>
      <c r="J5746" s="2">
        <v>16</v>
      </c>
      <c r="K5746" s="2">
        <v>1</v>
      </c>
      <c r="L5746" s="3">
        <v>228000</v>
      </c>
      <c r="M5746" s="2" t="s">
        <v>20</v>
      </c>
      <c r="N5746" s="4" t="s">
        <v>21</v>
      </c>
    </row>
    <row r="5747" spans="1:14" x14ac:dyDescent="0.25">
      <c r="A5747" s="1" t="s">
        <v>361</v>
      </c>
      <c r="B5747" s="2" t="s">
        <v>353</v>
      </c>
      <c r="C5747" s="2" t="s">
        <v>353</v>
      </c>
      <c r="D5747" s="2" t="s">
        <v>354</v>
      </c>
      <c r="E5747" s="2" t="s">
        <v>4567</v>
      </c>
      <c r="F5747" s="2">
        <v>90111503</v>
      </c>
      <c r="G5747" s="2" t="s">
        <v>330</v>
      </c>
      <c r="H5747" s="2">
        <v>8</v>
      </c>
      <c r="I5747" s="2">
        <v>12</v>
      </c>
      <c r="J5747" s="2">
        <v>16</v>
      </c>
      <c r="K5747" s="2">
        <v>1</v>
      </c>
      <c r="L5747" s="3">
        <v>228000</v>
      </c>
      <c r="M5747" s="2" t="s">
        <v>20</v>
      </c>
      <c r="N5747" s="4" t="s">
        <v>21</v>
      </c>
    </row>
    <row r="5748" spans="1:14" x14ac:dyDescent="0.25">
      <c r="A5748" s="1" t="s">
        <v>361</v>
      </c>
      <c r="B5748" s="2" t="s">
        <v>353</v>
      </c>
      <c r="C5748" s="2" t="s">
        <v>353</v>
      </c>
      <c r="D5748" s="2" t="s">
        <v>354</v>
      </c>
      <c r="E5748" s="2" t="s">
        <v>4567</v>
      </c>
      <c r="F5748" s="2">
        <v>90111503</v>
      </c>
      <c r="G5748" s="2" t="s">
        <v>330</v>
      </c>
      <c r="H5748" s="2">
        <v>8</v>
      </c>
      <c r="I5748" s="2">
        <v>12</v>
      </c>
      <c r="J5748" s="2">
        <v>16</v>
      </c>
      <c r="K5748" s="2">
        <v>1</v>
      </c>
      <c r="L5748" s="3">
        <v>228000</v>
      </c>
      <c r="M5748" s="2" t="s">
        <v>20</v>
      </c>
      <c r="N5748" s="4" t="s">
        <v>21</v>
      </c>
    </row>
    <row r="5749" spans="1:14" x14ac:dyDescent="0.25">
      <c r="A5749" s="1" t="s">
        <v>361</v>
      </c>
      <c r="B5749" s="2" t="s">
        <v>353</v>
      </c>
      <c r="C5749" s="2" t="s">
        <v>353</v>
      </c>
      <c r="D5749" s="2" t="s">
        <v>354</v>
      </c>
      <c r="E5749" s="2" t="s">
        <v>4568</v>
      </c>
      <c r="F5749" s="2">
        <v>90111503</v>
      </c>
      <c r="G5749" s="2" t="s">
        <v>330</v>
      </c>
      <c r="H5749" s="2">
        <v>8</v>
      </c>
      <c r="I5749" s="2">
        <v>12</v>
      </c>
      <c r="J5749" s="2">
        <v>16</v>
      </c>
      <c r="K5749" s="2">
        <v>1</v>
      </c>
      <c r="L5749" s="3">
        <v>380000</v>
      </c>
      <c r="M5749" s="2" t="s">
        <v>20</v>
      </c>
      <c r="N5749" s="4" t="s">
        <v>21</v>
      </c>
    </row>
    <row r="5750" spans="1:14" x14ac:dyDescent="0.25">
      <c r="A5750" s="1" t="s">
        <v>361</v>
      </c>
      <c r="B5750" s="2" t="s">
        <v>353</v>
      </c>
      <c r="C5750" s="2" t="s">
        <v>353</v>
      </c>
      <c r="D5750" s="2" t="s">
        <v>354</v>
      </c>
      <c r="E5750" s="2" t="s">
        <v>4569</v>
      </c>
      <c r="F5750" s="2">
        <v>90111503</v>
      </c>
      <c r="G5750" s="2" t="s">
        <v>330</v>
      </c>
      <c r="H5750" s="2">
        <v>8</v>
      </c>
      <c r="I5750" s="2">
        <v>12</v>
      </c>
      <c r="J5750" s="2">
        <v>16</v>
      </c>
      <c r="K5750" s="2">
        <v>1</v>
      </c>
      <c r="L5750" s="3">
        <v>456000</v>
      </c>
      <c r="M5750" s="2" t="s">
        <v>20</v>
      </c>
      <c r="N5750" s="4" t="s">
        <v>21</v>
      </c>
    </row>
    <row r="5751" spans="1:14" x14ac:dyDescent="0.25">
      <c r="A5751" s="1" t="s">
        <v>361</v>
      </c>
      <c r="B5751" s="2" t="s">
        <v>353</v>
      </c>
      <c r="C5751" s="2" t="s">
        <v>353</v>
      </c>
      <c r="D5751" s="2" t="s">
        <v>354</v>
      </c>
      <c r="E5751" s="2" t="s">
        <v>4569</v>
      </c>
      <c r="F5751" s="2">
        <v>90111503</v>
      </c>
      <c r="G5751" s="2" t="s">
        <v>330</v>
      </c>
      <c r="H5751" s="2">
        <v>8</v>
      </c>
      <c r="I5751" s="2">
        <v>12</v>
      </c>
      <c r="J5751" s="2">
        <v>16</v>
      </c>
      <c r="K5751" s="2">
        <v>1</v>
      </c>
      <c r="L5751" s="3">
        <v>456000</v>
      </c>
      <c r="M5751" s="2" t="s">
        <v>20</v>
      </c>
      <c r="N5751" s="4" t="s">
        <v>21</v>
      </c>
    </row>
    <row r="5752" spans="1:14" x14ac:dyDescent="0.25">
      <c r="A5752" s="1" t="s">
        <v>361</v>
      </c>
      <c r="B5752" s="2" t="s">
        <v>353</v>
      </c>
      <c r="C5752" s="2" t="s">
        <v>353</v>
      </c>
      <c r="D5752" s="2" t="s">
        <v>354</v>
      </c>
      <c r="E5752" s="2" t="s">
        <v>4569</v>
      </c>
      <c r="F5752" s="2">
        <v>90111503</v>
      </c>
      <c r="G5752" s="2" t="s">
        <v>330</v>
      </c>
      <c r="H5752" s="2">
        <v>8</v>
      </c>
      <c r="I5752" s="2">
        <v>12</v>
      </c>
      <c r="J5752" s="2">
        <v>16</v>
      </c>
      <c r="K5752" s="2">
        <v>1</v>
      </c>
      <c r="L5752" s="3">
        <v>456000</v>
      </c>
      <c r="M5752" s="2" t="s">
        <v>20</v>
      </c>
      <c r="N5752" s="4" t="s">
        <v>21</v>
      </c>
    </row>
    <row r="5753" spans="1:14" x14ac:dyDescent="0.25">
      <c r="A5753" s="1" t="s">
        <v>361</v>
      </c>
      <c r="B5753" s="2" t="s">
        <v>353</v>
      </c>
      <c r="C5753" s="2" t="s">
        <v>353</v>
      </c>
      <c r="D5753" s="2" t="s">
        <v>354</v>
      </c>
      <c r="E5753" s="2" t="s">
        <v>4569</v>
      </c>
      <c r="F5753" s="2">
        <v>90111503</v>
      </c>
      <c r="G5753" s="2" t="s">
        <v>330</v>
      </c>
      <c r="H5753" s="2">
        <v>8</v>
      </c>
      <c r="I5753" s="2">
        <v>12</v>
      </c>
      <c r="J5753" s="2">
        <v>16</v>
      </c>
      <c r="K5753" s="2">
        <v>1</v>
      </c>
      <c r="L5753" s="3">
        <v>456000</v>
      </c>
      <c r="M5753" s="2" t="s">
        <v>20</v>
      </c>
      <c r="N5753" s="4" t="s">
        <v>21</v>
      </c>
    </row>
    <row r="5754" spans="1:14" x14ac:dyDescent="0.25">
      <c r="A5754" s="1" t="s">
        <v>361</v>
      </c>
      <c r="B5754" s="2" t="s">
        <v>353</v>
      </c>
      <c r="C5754" s="2" t="s">
        <v>353</v>
      </c>
      <c r="D5754" s="2" t="s">
        <v>354</v>
      </c>
      <c r="E5754" s="2" t="s">
        <v>4570</v>
      </c>
      <c r="F5754" s="2">
        <v>90111503</v>
      </c>
      <c r="G5754" s="2" t="s">
        <v>330</v>
      </c>
      <c r="H5754" s="2">
        <v>8</v>
      </c>
      <c r="I5754" s="2">
        <v>12</v>
      </c>
      <c r="J5754" s="2">
        <v>16</v>
      </c>
      <c r="K5754" s="2">
        <v>1</v>
      </c>
      <c r="L5754" s="3">
        <v>456000</v>
      </c>
      <c r="M5754" s="2" t="s">
        <v>20</v>
      </c>
      <c r="N5754" s="4" t="s">
        <v>21</v>
      </c>
    </row>
    <row r="5755" spans="1:14" x14ac:dyDescent="0.25">
      <c r="A5755" s="1" t="s">
        <v>361</v>
      </c>
      <c r="B5755" s="2" t="s">
        <v>353</v>
      </c>
      <c r="C5755" s="2" t="s">
        <v>353</v>
      </c>
      <c r="D5755" s="2" t="s">
        <v>354</v>
      </c>
      <c r="E5755" s="2" t="s">
        <v>4569</v>
      </c>
      <c r="F5755" s="2">
        <v>90111503</v>
      </c>
      <c r="G5755" s="2" t="s">
        <v>330</v>
      </c>
      <c r="H5755" s="2">
        <v>8</v>
      </c>
      <c r="I5755" s="2">
        <v>12</v>
      </c>
      <c r="J5755" s="2">
        <v>16</v>
      </c>
      <c r="K5755" s="2">
        <v>1</v>
      </c>
      <c r="L5755" s="3">
        <v>456000</v>
      </c>
      <c r="M5755" s="2" t="s">
        <v>20</v>
      </c>
      <c r="N5755" s="4" t="s">
        <v>21</v>
      </c>
    </row>
    <row r="5756" spans="1:14" x14ac:dyDescent="0.25">
      <c r="A5756" s="1" t="s">
        <v>361</v>
      </c>
      <c r="B5756" s="2" t="s">
        <v>353</v>
      </c>
      <c r="C5756" s="2" t="s">
        <v>353</v>
      </c>
      <c r="D5756" s="2" t="s">
        <v>354</v>
      </c>
      <c r="E5756" s="2" t="s">
        <v>4569</v>
      </c>
      <c r="F5756" s="2">
        <v>90111503</v>
      </c>
      <c r="G5756" s="2" t="s">
        <v>330</v>
      </c>
      <c r="H5756" s="2">
        <v>8</v>
      </c>
      <c r="I5756" s="2">
        <v>12</v>
      </c>
      <c r="J5756" s="2">
        <v>16</v>
      </c>
      <c r="K5756" s="2">
        <v>1</v>
      </c>
      <c r="L5756" s="3">
        <v>456000</v>
      </c>
      <c r="M5756" s="2" t="s">
        <v>20</v>
      </c>
      <c r="N5756" s="4" t="s">
        <v>21</v>
      </c>
    </row>
    <row r="5757" spans="1:14" x14ac:dyDescent="0.25">
      <c r="A5757" s="1" t="s">
        <v>361</v>
      </c>
      <c r="B5757" s="2" t="s">
        <v>353</v>
      </c>
      <c r="C5757" s="2" t="s">
        <v>353</v>
      </c>
      <c r="D5757" s="2" t="s">
        <v>354</v>
      </c>
      <c r="E5757" s="2" t="s">
        <v>4569</v>
      </c>
      <c r="F5757" s="2">
        <v>90111503</v>
      </c>
      <c r="G5757" s="2" t="s">
        <v>330</v>
      </c>
      <c r="H5757" s="2">
        <v>8</v>
      </c>
      <c r="I5757" s="2">
        <v>12</v>
      </c>
      <c r="J5757" s="2">
        <v>16</v>
      </c>
      <c r="K5757" s="2">
        <v>1</v>
      </c>
      <c r="L5757" s="3">
        <v>456000</v>
      </c>
      <c r="M5757" s="2" t="s">
        <v>20</v>
      </c>
      <c r="N5757" s="4" t="s">
        <v>21</v>
      </c>
    </row>
    <row r="5758" spans="1:14" x14ac:dyDescent="0.25">
      <c r="A5758" s="1" t="s">
        <v>361</v>
      </c>
      <c r="B5758" s="2" t="s">
        <v>353</v>
      </c>
      <c r="C5758" s="2" t="s">
        <v>353</v>
      </c>
      <c r="D5758" s="2" t="s">
        <v>354</v>
      </c>
      <c r="E5758" s="2" t="s">
        <v>4571</v>
      </c>
      <c r="F5758" s="2">
        <v>90111503</v>
      </c>
      <c r="G5758" s="2" t="s">
        <v>330</v>
      </c>
      <c r="H5758" s="2">
        <v>8</v>
      </c>
      <c r="I5758" s="2">
        <v>12</v>
      </c>
      <c r="J5758" s="2">
        <v>16</v>
      </c>
      <c r="K5758" s="2">
        <v>1</v>
      </c>
      <c r="L5758" s="3">
        <v>280000</v>
      </c>
      <c r="M5758" s="2" t="s">
        <v>20</v>
      </c>
      <c r="N5758" s="4" t="s">
        <v>21</v>
      </c>
    </row>
    <row r="5759" spans="1:14" x14ac:dyDescent="0.25">
      <c r="A5759" s="1" t="s">
        <v>361</v>
      </c>
      <c r="B5759" s="2" t="s">
        <v>353</v>
      </c>
      <c r="C5759" s="2" t="s">
        <v>353</v>
      </c>
      <c r="D5759" s="2" t="s">
        <v>354</v>
      </c>
      <c r="E5759" s="2" t="s">
        <v>4571</v>
      </c>
      <c r="F5759" s="2">
        <v>90111503</v>
      </c>
      <c r="G5759" s="2" t="s">
        <v>330</v>
      </c>
      <c r="H5759" s="2">
        <v>8</v>
      </c>
      <c r="I5759" s="2">
        <v>12</v>
      </c>
      <c r="J5759" s="2">
        <v>16</v>
      </c>
      <c r="K5759" s="2">
        <v>1</v>
      </c>
      <c r="L5759" s="3">
        <v>280000</v>
      </c>
      <c r="M5759" s="2" t="s">
        <v>20</v>
      </c>
      <c r="N5759" s="4" t="s">
        <v>21</v>
      </c>
    </row>
    <row r="5760" spans="1:14" x14ac:dyDescent="0.25">
      <c r="A5760" s="1" t="s">
        <v>361</v>
      </c>
      <c r="B5760" s="2" t="s">
        <v>353</v>
      </c>
      <c r="C5760" s="2" t="s">
        <v>353</v>
      </c>
      <c r="D5760" s="2" t="s">
        <v>354</v>
      </c>
      <c r="E5760" s="2" t="s">
        <v>4571</v>
      </c>
      <c r="F5760" s="2">
        <v>90111503</v>
      </c>
      <c r="G5760" s="2" t="s">
        <v>330</v>
      </c>
      <c r="H5760" s="2">
        <v>8</v>
      </c>
      <c r="I5760" s="2">
        <v>12</v>
      </c>
      <c r="J5760" s="2">
        <v>16</v>
      </c>
      <c r="K5760" s="2">
        <v>1</v>
      </c>
      <c r="L5760" s="3">
        <v>280000</v>
      </c>
      <c r="M5760" s="2" t="s">
        <v>20</v>
      </c>
      <c r="N5760" s="4" t="s">
        <v>21</v>
      </c>
    </row>
    <row r="5761" spans="1:14" x14ac:dyDescent="0.25">
      <c r="A5761" s="1" t="s">
        <v>361</v>
      </c>
      <c r="B5761" s="2" t="s">
        <v>353</v>
      </c>
      <c r="C5761" s="2" t="s">
        <v>353</v>
      </c>
      <c r="D5761" s="2" t="s">
        <v>354</v>
      </c>
      <c r="E5761" s="2" t="s">
        <v>4571</v>
      </c>
      <c r="F5761" s="2">
        <v>90111503</v>
      </c>
      <c r="G5761" s="2" t="s">
        <v>330</v>
      </c>
      <c r="H5761" s="2">
        <v>8</v>
      </c>
      <c r="I5761" s="2">
        <v>12</v>
      </c>
      <c r="J5761" s="2">
        <v>16</v>
      </c>
      <c r="K5761" s="2">
        <v>1</v>
      </c>
      <c r="L5761" s="3">
        <v>280000</v>
      </c>
      <c r="M5761" s="2" t="s">
        <v>20</v>
      </c>
      <c r="N5761" s="4" t="s">
        <v>21</v>
      </c>
    </row>
    <row r="5762" spans="1:14" x14ac:dyDescent="0.25">
      <c r="A5762" s="1" t="s">
        <v>361</v>
      </c>
      <c r="B5762" s="2" t="s">
        <v>353</v>
      </c>
      <c r="C5762" s="2" t="s">
        <v>353</v>
      </c>
      <c r="D5762" s="2" t="s">
        <v>354</v>
      </c>
      <c r="E5762" s="2" t="s">
        <v>4571</v>
      </c>
      <c r="F5762" s="2">
        <v>90111503</v>
      </c>
      <c r="G5762" s="2" t="s">
        <v>330</v>
      </c>
      <c r="H5762" s="2">
        <v>8</v>
      </c>
      <c r="I5762" s="2">
        <v>12</v>
      </c>
      <c r="J5762" s="2">
        <v>16</v>
      </c>
      <c r="K5762" s="2">
        <v>1</v>
      </c>
      <c r="L5762" s="3">
        <v>280000</v>
      </c>
      <c r="M5762" s="2" t="s">
        <v>20</v>
      </c>
      <c r="N5762" s="4" t="s">
        <v>21</v>
      </c>
    </row>
    <row r="5763" spans="1:14" x14ac:dyDescent="0.25">
      <c r="A5763" s="1" t="s">
        <v>361</v>
      </c>
      <c r="B5763" s="2" t="s">
        <v>353</v>
      </c>
      <c r="C5763" s="2" t="s">
        <v>353</v>
      </c>
      <c r="D5763" s="2" t="s">
        <v>354</v>
      </c>
      <c r="E5763" s="2" t="s">
        <v>4571</v>
      </c>
      <c r="F5763" s="2">
        <v>90111503</v>
      </c>
      <c r="G5763" s="2" t="s">
        <v>330</v>
      </c>
      <c r="H5763" s="2">
        <v>8</v>
      </c>
      <c r="I5763" s="2">
        <v>12</v>
      </c>
      <c r="J5763" s="2">
        <v>16</v>
      </c>
      <c r="K5763" s="2">
        <v>1</v>
      </c>
      <c r="L5763" s="3">
        <v>280000</v>
      </c>
      <c r="M5763" s="2" t="s">
        <v>20</v>
      </c>
      <c r="N5763" s="4" t="s">
        <v>21</v>
      </c>
    </row>
    <row r="5764" spans="1:14" x14ac:dyDescent="0.25">
      <c r="A5764" s="1" t="s">
        <v>361</v>
      </c>
      <c r="B5764" s="2" t="s">
        <v>353</v>
      </c>
      <c r="C5764" s="2" t="s">
        <v>353</v>
      </c>
      <c r="D5764" s="2" t="s">
        <v>354</v>
      </c>
      <c r="E5764" s="2" t="s">
        <v>4571</v>
      </c>
      <c r="F5764" s="2">
        <v>90111503</v>
      </c>
      <c r="G5764" s="2" t="s">
        <v>330</v>
      </c>
      <c r="H5764" s="2">
        <v>8</v>
      </c>
      <c r="I5764" s="2">
        <v>12</v>
      </c>
      <c r="J5764" s="2">
        <v>16</v>
      </c>
      <c r="K5764" s="2">
        <v>1</v>
      </c>
      <c r="L5764" s="3">
        <v>280000</v>
      </c>
      <c r="M5764" s="2" t="s">
        <v>20</v>
      </c>
      <c r="N5764" s="4" t="s">
        <v>21</v>
      </c>
    </row>
    <row r="5765" spans="1:14" x14ac:dyDescent="0.25">
      <c r="A5765" s="1" t="s">
        <v>361</v>
      </c>
      <c r="B5765" s="2" t="s">
        <v>353</v>
      </c>
      <c r="C5765" s="2" t="s">
        <v>353</v>
      </c>
      <c r="D5765" s="2" t="s">
        <v>354</v>
      </c>
      <c r="E5765" s="2" t="s">
        <v>4572</v>
      </c>
      <c r="F5765" s="2">
        <v>90111503</v>
      </c>
      <c r="G5765" s="2" t="s">
        <v>330</v>
      </c>
      <c r="H5765" s="2">
        <v>8</v>
      </c>
      <c r="I5765" s="2">
        <v>12</v>
      </c>
      <c r="J5765" s="2">
        <v>16</v>
      </c>
      <c r="K5765" s="2">
        <v>1</v>
      </c>
      <c r="L5765" s="3">
        <v>1216000</v>
      </c>
      <c r="M5765" s="2" t="s">
        <v>20</v>
      </c>
      <c r="N5765" s="4" t="s">
        <v>21</v>
      </c>
    </row>
    <row r="5766" spans="1:14" x14ac:dyDescent="0.25">
      <c r="A5766" s="1" t="s">
        <v>361</v>
      </c>
      <c r="B5766" s="2" t="s">
        <v>353</v>
      </c>
      <c r="C5766" s="2" t="s">
        <v>353</v>
      </c>
      <c r="D5766" s="2" t="s">
        <v>354</v>
      </c>
      <c r="E5766" s="2" t="s">
        <v>4573</v>
      </c>
      <c r="F5766" s="2">
        <v>90111503</v>
      </c>
      <c r="G5766" s="2" t="s">
        <v>330</v>
      </c>
      <c r="H5766" s="2">
        <v>8</v>
      </c>
      <c r="I5766" s="2">
        <v>12</v>
      </c>
      <c r="J5766" s="2">
        <v>16</v>
      </c>
      <c r="K5766" s="2">
        <v>1</v>
      </c>
      <c r="L5766" s="3">
        <v>140000</v>
      </c>
      <c r="M5766" s="2" t="s">
        <v>20</v>
      </c>
      <c r="N5766" s="4" t="s">
        <v>21</v>
      </c>
    </row>
    <row r="5767" spans="1:14" x14ac:dyDescent="0.25">
      <c r="A5767" s="1" t="s">
        <v>361</v>
      </c>
      <c r="B5767" s="2" t="s">
        <v>353</v>
      </c>
      <c r="C5767" s="2" t="s">
        <v>353</v>
      </c>
      <c r="D5767" s="2" t="s">
        <v>354</v>
      </c>
      <c r="E5767" s="2" t="s">
        <v>4572</v>
      </c>
      <c r="F5767" s="2">
        <v>90111503</v>
      </c>
      <c r="G5767" s="2" t="s">
        <v>330</v>
      </c>
      <c r="H5767" s="2">
        <v>8</v>
      </c>
      <c r="I5767" s="2">
        <v>12</v>
      </c>
      <c r="J5767" s="2">
        <v>16</v>
      </c>
      <c r="K5767" s="2">
        <v>1</v>
      </c>
      <c r="L5767" s="3">
        <v>1216000</v>
      </c>
      <c r="M5767" s="2" t="s">
        <v>20</v>
      </c>
      <c r="N5767" s="4" t="s">
        <v>21</v>
      </c>
    </row>
    <row r="5768" spans="1:14" x14ac:dyDescent="0.25">
      <c r="A5768" s="1" t="s">
        <v>361</v>
      </c>
      <c r="B5768" s="2" t="s">
        <v>353</v>
      </c>
      <c r="C5768" s="2" t="s">
        <v>353</v>
      </c>
      <c r="D5768" s="2" t="s">
        <v>354</v>
      </c>
      <c r="E5768" s="2" t="s">
        <v>4573</v>
      </c>
      <c r="F5768" s="2">
        <v>90111503</v>
      </c>
      <c r="G5768" s="2" t="s">
        <v>330</v>
      </c>
      <c r="H5768" s="2">
        <v>8</v>
      </c>
      <c r="I5768" s="2">
        <v>12</v>
      </c>
      <c r="J5768" s="2">
        <v>16</v>
      </c>
      <c r="K5768" s="2">
        <v>1</v>
      </c>
      <c r="L5768" s="3">
        <v>139000</v>
      </c>
      <c r="M5768" s="2" t="s">
        <v>20</v>
      </c>
      <c r="N5768" s="4" t="s">
        <v>21</v>
      </c>
    </row>
    <row r="5769" spans="1:14" x14ac:dyDescent="0.25">
      <c r="A5769" s="1" t="s">
        <v>361</v>
      </c>
      <c r="B5769" s="2" t="s">
        <v>353</v>
      </c>
      <c r="C5769" s="2" t="s">
        <v>353</v>
      </c>
      <c r="D5769" s="2" t="s">
        <v>354</v>
      </c>
      <c r="E5769" s="2" t="s">
        <v>4574</v>
      </c>
      <c r="F5769" s="2">
        <v>90111503</v>
      </c>
      <c r="G5769" s="2" t="s">
        <v>330</v>
      </c>
      <c r="H5769" s="2">
        <v>8</v>
      </c>
      <c r="I5769" s="2">
        <v>12</v>
      </c>
      <c r="J5769" s="2">
        <v>16</v>
      </c>
      <c r="K5769" s="2">
        <v>1</v>
      </c>
      <c r="L5769" s="3">
        <v>140000</v>
      </c>
      <c r="M5769" s="2" t="s">
        <v>20</v>
      </c>
      <c r="N5769" s="4" t="s">
        <v>21</v>
      </c>
    </row>
    <row r="5770" spans="1:14" x14ac:dyDescent="0.25">
      <c r="A5770" s="1" t="s">
        <v>361</v>
      </c>
      <c r="B5770" s="2" t="s">
        <v>353</v>
      </c>
      <c r="C5770" s="2" t="s">
        <v>353</v>
      </c>
      <c r="D5770" s="2" t="s">
        <v>354</v>
      </c>
      <c r="E5770" s="2" t="s">
        <v>4574</v>
      </c>
      <c r="F5770" s="2">
        <v>90111503</v>
      </c>
      <c r="G5770" s="2" t="s">
        <v>330</v>
      </c>
      <c r="H5770" s="2">
        <v>8</v>
      </c>
      <c r="I5770" s="2">
        <v>12</v>
      </c>
      <c r="J5770" s="2">
        <v>16</v>
      </c>
      <c r="K5770" s="2">
        <v>1</v>
      </c>
      <c r="L5770" s="3">
        <v>139000</v>
      </c>
      <c r="M5770" s="2" t="s">
        <v>20</v>
      </c>
      <c r="N5770" s="4" t="s">
        <v>21</v>
      </c>
    </row>
    <row r="5771" spans="1:14" x14ac:dyDescent="0.25">
      <c r="A5771" s="1" t="s">
        <v>361</v>
      </c>
      <c r="B5771" s="2" t="s">
        <v>353</v>
      </c>
      <c r="C5771" s="2" t="s">
        <v>353</v>
      </c>
      <c r="D5771" s="2" t="s">
        <v>354</v>
      </c>
      <c r="E5771" s="2" t="s">
        <v>4575</v>
      </c>
      <c r="F5771" s="2">
        <v>90111503</v>
      </c>
      <c r="G5771" s="2" t="s">
        <v>330</v>
      </c>
      <c r="H5771" s="2">
        <v>8</v>
      </c>
      <c r="I5771" s="2">
        <v>12</v>
      </c>
      <c r="J5771" s="2">
        <v>16</v>
      </c>
      <c r="K5771" s="2">
        <v>1</v>
      </c>
      <c r="L5771" s="3">
        <v>1128000</v>
      </c>
      <c r="M5771" s="2" t="s">
        <v>20</v>
      </c>
      <c r="N5771" s="4" t="s">
        <v>21</v>
      </c>
    </row>
    <row r="5772" spans="1:14" x14ac:dyDescent="0.25">
      <c r="A5772" s="1" t="s">
        <v>361</v>
      </c>
      <c r="B5772" s="2" t="s">
        <v>353</v>
      </c>
      <c r="C5772" s="2" t="s">
        <v>353</v>
      </c>
      <c r="D5772" s="2" t="s">
        <v>354</v>
      </c>
      <c r="E5772" s="2" t="s">
        <v>4575</v>
      </c>
      <c r="F5772" s="2">
        <v>90111503</v>
      </c>
      <c r="G5772" s="2" t="s">
        <v>330</v>
      </c>
      <c r="H5772" s="2">
        <v>8</v>
      </c>
      <c r="I5772" s="2">
        <v>12</v>
      </c>
      <c r="J5772" s="2">
        <v>16</v>
      </c>
      <c r="K5772" s="2">
        <v>1</v>
      </c>
      <c r="L5772" s="3">
        <v>1127000</v>
      </c>
      <c r="M5772" s="2" t="s">
        <v>20</v>
      </c>
      <c r="N5772" s="4" t="s">
        <v>21</v>
      </c>
    </row>
    <row r="5773" spans="1:14" x14ac:dyDescent="0.25">
      <c r="A5773" s="1" t="s">
        <v>361</v>
      </c>
      <c r="B5773" s="2" t="s">
        <v>353</v>
      </c>
      <c r="C5773" s="2" t="s">
        <v>353</v>
      </c>
      <c r="D5773" s="2" t="s">
        <v>354</v>
      </c>
      <c r="E5773" s="2" t="s">
        <v>4576</v>
      </c>
      <c r="F5773" s="2">
        <v>90111503</v>
      </c>
      <c r="G5773" s="2" t="s">
        <v>330</v>
      </c>
      <c r="H5773" s="2">
        <v>8</v>
      </c>
      <c r="I5773" s="2">
        <v>12</v>
      </c>
      <c r="J5773" s="2">
        <v>16</v>
      </c>
      <c r="K5773" s="2">
        <v>1</v>
      </c>
      <c r="L5773" s="3">
        <v>988000</v>
      </c>
      <c r="M5773" s="2" t="s">
        <v>20</v>
      </c>
      <c r="N5773" s="4" t="s">
        <v>21</v>
      </c>
    </row>
    <row r="5774" spans="1:14" x14ac:dyDescent="0.25">
      <c r="A5774" s="1" t="s">
        <v>361</v>
      </c>
      <c r="B5774" s="2" t="s">
        <v>353</v>
      </c>
      <c r="C5774" s="2" t="s">
        <v>353</v>
      </c>
      <c r="D5774" s="2" t="s">
        <v>354</v>
      </c>
      <c r="E5774" s="2" t="s">
        <v>4576</v>
      </c>
      <c r="F5774" s="2">
        <v>90111503</v>
      </c>
      <c r="G5774" s="2" t="s">
        <v>330</v>
      </c>
      <c r="H5774" s="2">
        <v>8</v>
      </c>
      <c r="I5774" s="2">
        <v>12</v>
      </c>
      <c r="J5774" s="2">
        <v>16</v>
      </c>
      <c r="K5774" s="2">
        <v>1</v>
      </c>
      <c r="L5774" s="3">
        <v>988000</v>
      </c>
      <c r="M5774" s="2" t="s">
        <v>20</v>
      </c>
      <c r="N5774" s="4" t="s">
        <v>21</v>
      </c>
    </row>
    <row r="5775" spans="1:14" x14ac:dyDescent="0.25">
      <c r="A5775" s="1" t="s">
        <v>361</v>
      </c>
      <c r="B5775" s="2" t="s">
        <v>353</v>
      </c>
      <c r="C5775" s="2" t="s">
        <v>353</v>
      </c>
      <c r="D5775" s="2" t="s">
        <v>354</v>
      </c>
      <c r="E5775" s="2" t="s">
        <v>4577</v>
      </c>
      <c r="F5775" s="2">
        <v>90111503</v>
      </c>
      <c r="G5775" s="2" t="s">
        <v>330</v>
      </c>
      <c r="H5775" s="2">
        <v>8</v>
      </c>
      <c r="I5775" s="2">
        <v>12</v>
      </c>
      <c r="J5775" s="2">
        <v>16</v>
      </c>
      <c r="K5775" s="2">
        <v>1</v>
      </c>
      <c r="L5775" s="3">
        <v>76000</v>
      </c>
      <c r="M5775" s="2" t="s">
        <v>20</v>
      </c>
      <c r="N5775" s="4" t="s">
        <v>21</v>
      </c>
    </row>
    <row r="5776" spans="1:14" x14ac:dyDescent="0.25">
      <c r="A5776" s="1" t="s">
        <v>361</v>
      </c>
      <c r="B5776" s="2" t="s">
        <v>353</v>
      </c>
      <c r="C5776" s="2" t="s">
        <v>353</v>
      </c>
      <c r="D5776" s="2" t="s">
        <v>354</v>
      </c>
      <c r="E5776" s="2" t="s">
        <v>4577</v>
      </c>
      <c r="F5776" s="2">
        <v>90111503</v>
      </c>
      <c r="G5776" s="2" t="s">
        <v>330</v>
      </c>
      <c r="H5776" s="2">
        <v>8</v>
      </c>
      <c r="I5776" s="2">
        <v>12</v>
      </c>
      <c r="J5776" s="2">
        <v>16</v>
      </c>
      <c r="K5776" s="2">
        <v>1</v>
      </c>
      <c r="L5776" s="3">
        <v>76000</v>
      </c>
      <c r="M5776" s="2" t="s">
        <v>20</v>
      </c>
      <c r="N5776" s="4" t="s">
        <v>21</v>
      </c>
    </row>
    <row r="5777" spans="1:14" x14ac:dyDescent="0.25">
      <c r="A5777" s="1" t="s">
        <v>361</v>
      </c>
      <c r="B5777" s="2" t="s">
        <v>353</v>
      </c>
      <c r="C5777" s="2" t="s">
        <v>353</v>
      </c>
      <c r="D5777" s="2" t="s">
        <v>354</v>
      </c>
      <c r="E5777" s="2" t="s">
        <v>4578</v>
      </c>
      <c r="F5777" s="2">
        <v>90111503</v>
      </c>
      <c r="G5777" s="2" t="s">
        <v>330</v>
      </c>
      <c r="H5777" s="2">
        <v>8</v>
      </c>
      <c r="I5777" s="2">
        <v>12</v>
      </c>
      <c r="J5777" s="2">
        <v>16</v>
      </c>
      <c r="K5777" s="2">
        <v>1</v>
      </c>
      <c r="L5777" s="3">
        <v>76000</v>
      </c>
      <c r="M5777" s="2" t="s">
        <v>20</v>
      </c>
      <c r="N5777" s="4" t="s">
        <v>21</v>
      </c>
    </row>
    <row r="5778" spans="1:14" x14ac:dyDescent="0.25">
      <c r="A5778" s="1" t="s">
        <v>361</v>
      </c>
      <c r="B5778" s="2" t="s">
        <v>353</v>
      </c>
      <c r="C5778" s="2" t="s">
        <v>353</v>
      </c>
      <c r="D5778" s="2" t="s">
        <v>354</v>
      </c>
      <c r="E5778" s="2" t="s">
        <v>4577</v>
      </c>
      <c r="F5778" s="2">
        <v>90111503</v>
      </c>
      <c r="G5778" s="2" t="s">
        <v>330</v>
      </c>
      <c r="H5778" s="2">
        <v>8</v>
      </c>
      <c r="I5778" s="2">
        <v>12</v>
      </c>
      <c r="J5778" s="2">
        <v>16</v>
      </c>
      <c r="K5778" s="2">
        <v>1</v>
      </c>
      <c r="L5778" s="3">
        <v>76000</v>
      </c>
      <c r="M5778" s="2" t="s">
        <v>20</v>
      </c>
      <c r="N5778" s="4" t="s">
        <v>21</v>
      </c>
    </row>
    <row r="5779" spans="1:14" x14ac:dyDescent="0.25">
      <c r="A5779" s="1" t="s">
        <v>361</v>
      </c>
      <c r="B5779" s="2" t="s">
        <v>353</v>
      </c>
      <c r="C5779" s="2" t="s">
        <v>353</v>
      </c>
      <c r="D5779" s="2" t="s">
        <v>354</v>
      </c>
      <c r="E5779" s="2" t="s">
        <v>4579</v>
      </c>
      <c r="F5779" s="2">
        <v>90111503</v>
      </c>
      <c r="G5779" s="2" t="s">
        <v>330</v>
      </c>
      <c r="H5779" s="2">
        <v>8</v>
      </c>
      <c r="I5779" s="2">
        <v>12</v>
      </c>
      <c r="J5779" s="2">
        <v>16</v>
      </c>
      <c r="K5779" s="2">
        <v>1</v>
      </c>
      <c r="L5779" s="3">
        <v>76000</v>
      </c>
      <c r="M5779" s="2" t="s">
        <v>20</v>
      </c>
      <c r="N5779" s="4" t="s">
        <v>21</v>
      </c>
    </row>
    <row r="5780" spans="1:14" x14ac:dyDescent="0.25">
      <c r="A5780" s="1" t="s">
        <v>361</v>
      </c>
      <c r="B5780" s="2" t="s">
        <v>353</v>
      </c>
      <c r="C5780" s="2" t="s">
        <v>353</v>
      </c>
      <c r="D5780" s="2" t="s">
        <v>354</v>
      </c>
      <c r="E5780" s="2" t="s">
        <v>4577</v>
      </c>
      <c r="F5780" s="2">
        <v>90111503</v>
      </c>
      <c r="G5780" s="2" t="s">
        <v>330</v>
      </c>
      <c r="H5780" s="2">
        <v>8</v>
      </c>
      <c r="I5780" s="2">
        <v>12</v>
      </c>
      <c r="J5780" s="2">
        <v>16</v>
      </c>
      <c r="K5780" s="2">
        <v>1</v>
      </c>
      <c r="L5780" s="3">
        <v>76000</v>
      </c>
      <c r="M5780" s="2" t="s">
        <v>20</v>
      </c>
      <c r="N5780" s="4" t="s">
        <v>21</v>
      </c>
    </row>
    <row r="5781" spans="1:14" x14ac:dyDescent="0.25">
      <c r="A5781" s="1" t="s">
        <v>361</v>
      </c>
      <c r="B5781" s="2" t="s">
        <v>353</v>
      </c>
      <c r="C5781" s="2" t="s">
        <v>353</v>
      </c>
      <c r="D5781" s="2" t="s">
        <v>354</v>
      </c>
      <c r="E5781" s="2" t="s">
        <v>4578</v>
      </c>
      <c r="F5781" s="2">
        <v>90111503</v>
      </c>
      <c r="G5781" s="2" t="s">
        <v>330</v>
      </c>
      <c r="H5781" s="2">
        <v>8</v>
      </c>
      <c r="I5781" s="2">
        <v>12</v>
      </c>
      <c r="J5781" s="2">
        <v>16</v>
      </c>
      <c r="K5781" s="2">
        <v>1</v>
      </c>
      <c r="L5781" s="3">
        <v>76000</v>
      </c>
      <c r="M5781" s="2" t="s">
        <v>20</v>
      </c>
      <c r="N5781" s="4" t="s">
        <v>21</v>
      </c>
    </row>
    <row r="5782" spans="1:14" x14ac:dyDescent="0.25">
      <c r="A5782" s="1" t="s">
        <v>361</v>
      </c>
      <c r="B5782" s="2" t="s">
        <v>353</v>
      </c>
      <c r="C5782" s="2" t="s">
        <v>353</v>
      </c>
      <c r="D5782" s="2" t="s">
        <v>354</v>
      </c>
      <c r="E5782" s="2" t="s">
        <v>4580</v>
      </c>
      <c r="F5782" s="2">
        <v>90111503</v>
      </c>
      <c r="G5782" s="2" t="s">
        <v>330</v>
      </c>
      <c r="H5782" s="2">
        <v>8</v>
      </c>
      <c r="I5782" s="2">
        <v>12</v>
      </c>
      <c r="J5782" s="2">
        <v>16</v>
      </c>
      <c r="K5782" s="2">
        <v>1</v>
      </c>
      <c r="L5782" s="3">
        <v>76000</v>
      </c>
      <c r="M5782" s="2" t="s">
        <v>20</v>
      </c>
      <c r="N5782" s="4" t="s">
        <v>21</v>
      </c>
    </row>
    <row r="5783" spans="1:14" x14ac:dyDescent="0.25">
      <c r="A5783" s="1" t="s">
        <v>361</v>
      </c>
      <c r="B5783" s="2" t="s">
        <v>353</v>
      </c>
      <c r="C5783" s="2" t="s">
        <v>353</v>
      </c>
      <c r="D5783" s="2" t="s">
        <v>354</v>
      </c>
      <c r="E5783" s="2" t="s">
        <v>4580</v>
      </c>
      <c r="F5783" s="2">
        <v>90111503</v>
      </c>
      <c r="G5783" s="2" t="s">
        <v>330</v>
      </c>
      <c r="H5783" s="2">
        <v>8</v>
      </c>
      <c r="I5783" s="2">
        <v>12</v>
      </c>
      <c r="J5783" s="2">
        <v>16</v>
      </c>
      <c r="K5783" s="2">
        <v>1</v>
      </c>
      <c r="L5783" s="3">
        <v>76000</v>
      </c>
      <c r="M5783" s="2" t="s">
        <v>20</v>
      </c>
      <c r="N5783" s="4" t="s">
        <v>21</v>
      </c>
    </row>
    <row r="5784" spans="1:14" x14ac:dyDescent="0.25">
      <c r="A5784" s="1" t="s">
        <v>361</v>
      </c>
      <c r="B5784" s="2" t="s">
        <v>353</v>
      </c>
      <c r="C5784" s="2" t="s">
        <v>353</v>
      </c>
      <c r="D5784" s="2" t="s">
        <v>354</v>
      </c>
      <c r="E5784" s="2" t="s">
        <v>4581</v>
      </c>
      <c r="F5784" s="2">
        <v>90111503</v>
      </c>
      <c r="G5784" s="2" t="s">
        <v>330</v>
      </c>
      <c r="H5784" s="2">
        <v>8</v>
      </c>
      <c r="I5784" s="2">
        <v>12</v>
      </c>
      <c r="J5784" s="2">
        <v>16</v>
      </c>
      <c r="K5784" s="2">
        <v>1</v>
      </c>
      <c r="L5784" s="3">
        <v>152000</v>
      </c>
      <c r="M5784" s="2" t="s">
        <v>20</v>
      </c>
      <c r="N5784" s="4" t="s">
        <v>21</v>
      </c>
    </row>
    <row r="5785" spans="1:14" x14ac:dyDescent="0.25">
      <c r="A5785" s="1" t="s">
        <v>361</v>
      </c>
      <c r="B5785" s="2" t="s">
        <v>353</v>
      </c>
      <c r="C5785" s="2" t="s">
        <v>353</v>
      </c>
      <c r="D5785" s="2" t="s">
        <v>354</v>
      </c>
      <c r="E5785" s="2" t="s">
        <v>4581</v>
      </c>
      <c r="F5785" s="2">
        <v>90111503</v>
      </c>
      <c r="G5785" s="2" t="s">
        <v>330</v>
      </c>
      <c r="H5785" s="2">
        <v>8</v>
      </c>
      <c r="I5785" s="2">
        <v>12</v>
      </c>
      <c r="J5785" s="2">
        <v>16</v>
      </c>
      <c r="K5785" s="2">
        <v>1</v>
      </c>
      <c r="L5785" s="3">
        <v>152000</v>
      </c>
      <c r="M5785" s="2" t="s">
        <v>20</v>
      </c>
      <c r="N5785" s="4" t="s">
        <v>21</v>
      </c>
    </row>
    <row r="5786" spans="1:14" x14ac:dyDescent="0.25">
      <c r="A5786" s="1" t="s">
        <v>361</v>
      </c>
      <c r="B5786" s="2" t="s">
        <v>353</v>
      </c>
      <c r="C5786" s="2" t="s">
        <v>353</v>
      </c>
      <c r="D5786" s="2" t="s">
        <v>354</v>
      </c>
      <c r="E5786" s="2" t="s">
        <v>18333</v>
      </c>
      <c r="F5786" s="2">
        <v>90111503</v>
      </c>
      <c r="G5786" s="2" t="s">
        <v>330</v>
      </c>
      <c r="H5786" s="2">
        <v>8</v>
      </c>
      <c r="I5786" s="2">
        <v>12</v>
      </c>
      <c r="J5786" s="2">
        <v>16</v>
      </c>
      <c r="K5786" s="2">
        <v>1</v>
      </c>
      <c r="L5786" s="3">
        <v>1064000</v>
      </c>
      <c r="M5786" s="2" t="s">
        <v>20</v>
      </c>
      <c r="N5786" s="4" t="s">
        <v>21</v>
      </c>
    </row>
    <row r="5787" spans="1:14" x14ac:dyDescent="0.25">
      <c r="A5787" s="1" t="s">
        <v>361</v>
      </c>
      <c r="B5787" s="2" t="s">
        <v>353</v>
      </c>
      <c r="C5787" s="2" t="s">
        <v>353</v>
      </c>
      <c r="D5787" s="2" t="s">
        <v>354</v>
      </c>
      <c r="E5787" s="2" t="s">
        <v>4582</v>
      </c>
      <c r="F5787" s="2">
        <v>90111503</v>
      </c>
      <c r="G5787" s="2" t="s">
        <v>330</v>
      </c>
      <c r="H5787" s="2">
        <v>8</v>
      </c>
      <c r="I5787" s="2">
        <v>12</v>
      </c>
      <c r="J5787" s="2">
        <v>16</v>
      </c>
      <c r="K5787" s="2">
        <v>1</v>
      </c>
      <c r="L5787" s="3">
        <v>380000</v>
      </c>
      <c r="M5787" s="2" t="s">
        <v>20</v>
      </c>
      <c r="N5787" s="4" t="s">
        <v>21</v>
      </c>
    </row>
    <row r="5788" spans="1:14" x14ac:dyDescent="0.25">
      <c r="A5788" s="1" t="s">
        <v>361</v>
      </c>
      <c r="B5788" s="2" t="s">
        <v>353</v>
      </c>
      <c r="C5788" s="2" t="s">
        <v>353</v>
      </c>
      <c r="D5788" s="2" t="s">
        <v>354</v>
      </c>
      <c r="E5788" s="2" t="s">
        <v>4582</v>
      </c>
      <c r="F5788" s="2">
        <v>90111503</v>
      </c>
      <c r="G5788" s="2" t="s">
        <v>330</v>
      </c>
      <c r="H5788" s="2">
        <v>8</v>
      </c>
      <c r="I5788" s="2">
        <v>12</v>
      </c>
      <c r="J5788" s="2">
        <v>16</v>
      </c>
      <c r="K5788" s="2">
        <v>1</v>
      </c>
      <c r="L5788" s="3">
        <v>380000</v>
      </c>
      <c r="M5788" s="2" t="s">
        <v>20</v>
      </c>
      <c r="N5788" s="4" t="s">
        <v>21</v>
      </c>
    </row>
    <row r="5789" spans="1:14" x14ac:dyDescent="0.25">
      <c r="A5789" s="1" t="s">
        <v>361</v>
      </c>
      <c r="B5789" s="2" t="s">
        <v>353</v>
      </c>
      <c r="C5789" s="2" t="s">
        <v>353</v>
      </c>
      <c r="D5789" s="2" t="s">
        <v>354</v>
      </c>
      <c r="E5789" s="2" t="s">
        <v>4582</v>
      </c>
      <c r="F5789" s="2">
        <v>90111503</v>
      </c>
      <c r="G5789" s="2" t="s">
        <v>330</v>
      </c>
      <c r="H5789" s="2">
        <v>8</v>
      </c>
      <c r="I5789" s="2">
        <v>12</v>
      </c>
      <c r="J5789" s="2">
        <v>16</v>
      </c>
      <c r="K5789" s="2">
        <v>1</v>
      </c>
      <c r="L5789" s="3">
        <v>380000</v>
      </c>
      <c r="M5789" s="2" t="s">
        <v>20</v>
      </c>
      <c r="N5789" s="4" t="s">
        <v>21</v>
      </c>
    </row>
    <row r="5790" spans="1:14" x14ac:dyDescent="0.25">
      <c r="A5790" s="1" t="s">
        <v>361</v>
      </c>
      <c r="B5790" s="2" t="s">
        <v>353</v>
      </c>
      <c r="C5790" s="2" t="s">
        <v>353</v>
      </c>
      <c r="D5790" s="2" t="s">
        <v>354</v>
      </c>
      <c r="E5790" s="2" t="s">
        <v>4582</v>
      </c>
      <c r="F5790" s="2">
        <v>90111503</v>
      </c>
      <c r="G5790" s="2" t="s">
        <v>330</v>
      </c>
      <c r="H5790" s="2">
        <v>8</v>
      </c>
      <c r="I5790" s="2">
        <v>12</v>
      </c>
      <c r="J5790" s="2">
        <v>16</v>
      </c>
      <c r="K5790" s="2">
        <v>1</v>
      </c>
      <c r="L5790" s="3">
        <v>380000</v>
      </c>
      <c r="M5790" s="2" t="s">
        <v>20</v>
      </c>
      <c r="N5790" s="4" t="s">
        <v>21</v>
      </c>
    </row>
    <row r="5791" spans="1:14" x14ac:dyDescent="0.25">
      <c r="A5791" s="1" t="s">
        <v>361</v>
      </c>
      <c r="B5791" s="2" t="s">
        <v>353</v>
      </c>
      <c r="C5791" s="2" t="s">
        <v>353</v>
      </c>
      <c r="D5791" s="2" t="s">
        <v>354</v>
      </c>
      <c r="E5791" s="2" t="s">
        <v>4583</v>
      </c>
      <c r="F5791" s="2">
        <v>90111503</v>
      </c>
      <c r="G5791" s="2" t="s">
        <v>330</v>
      </c>
      <c r="H5791" s="2">
        <v>8</v>
      </c>
      <c r="I5791" s="2">
        <v>12</v>
      </c>
      <c r="J5791" s="2">
        <v>16</v>
      </c>
      <c r="K5791" s="2">
        <v>1</v>
      </c>
      <c r="L5791" s="3">
        <v>380000</v>
      </c>
      <c r="M5791" s="2" t="s">
        <v>20</v>
      </c>
      <c r="N5791" s="4" t="s">
        <v>21</v>
      </c>
    </row>
    <row r="5792" spans="1:14" x14ac:dyDescent="0.25">
      <c r="A5792" s="1" t="s">
        <v>361</v>
      </c>
      <c r="B5792" s="2" t="s">
        <v>353</v>
      </c>
      <c r="C5792" s="2" t="s">
        <v>353</v>
      </c>
      <c r="D5792" s="2" t="s">
        <v>354</v>
      </c>
      <c r="E5792" s="2" t="s">
        <v>4582</v>
      </c>
      <c r="F5792" s="2">
        <v>90111503</v>
      </c>
      <c r="G5792" s="2" t="s">
        <v>330</v>
      </c>
      <c r="H5792" s="2">
        <v>8</v>
      </c>
      <c r="I5792" s="2">
        <v>12</v>
      </c>
      <c r="J5792" s="2">
        <v>16</v>
      </c>
      <c r="K5792" s="2">
        <v>1</v>
      </c>
      <c r="L5792" s="3">
        <v>380000</v>
      </c>
      <c r="M5792" s="2" t="s">
        <v>20</v>
      </c>
      <c r="N5792" s="4" t="s">
        <v>21</v>
      </c>
    </row>
    <row r="5793" spans="1:14" x14ac:dyDescent="0.25">
      <c r="A5793" s="1" t="s">
        <v>361</v>
      </c>
      <c r="B5793" s="2" t="s">
        <v>353</v>
      </c>
      <c r="C5793" s="2" t="s">
        <v>353</v>
      </c>
      <c r="D5793" s="2" t="s">
        <v>354</v>
      </c>
      <c r="E5793" s="2" t="s">
        <v>4582</v>
      </c>
      <c r="F5793" s="2">
        <v>90111503</v>
      </c>
      <c r="G5793" s="2" t="s">
        <v>330</v>
      </c>
      <c r="H5793" s="2">
        <v>8</v>
      </c>
      <c r="I5793" s="2">
        <v>12</v>
      </c>
      <c r="J5793" s="2">
        <v>16</v>
      </c>
      <c r="K5793" s="2">
        <v>1</v>
      </c>
      <c r="L5793" s="3">
        <v>380000</v>
      </c>
      <c r="M5793" s="2" t="s">
        <v>20</v>
      </c>
      <c r="N5793" s="4" t="s">
        <v>21</v>
      </c>
    </row>
    <row r="5794" spans="1:14" x14ac:dyDescent="0.25">
      <c r="A5794" s="1" t="s">
        <v>361</v>
      </c>
      <c r="B5794" s="2" t="s">
        <v>353</v>
      </c>
      <c r="C5794" s="2" t="s">
        <v>353</v>
      </c>
      <c r="D5794" s="2" t="s">
        <v>354</v>
      </c>
      <c r="E5794" s="2" t="s">
        <v>4584</v>
      </c>
      <c r="F5794" s="2">
        <v>90111503</v>
      </c>
      <c r="G5794" s="2" t="s">
        <v>330</v>
      </c>
      <c r="H5794" s="2">
        <v>8</v>
      </c>
      <c r="I5794" s="2">
        <v>12</v>
      </c>
      <c r="J5794" s="2">
        <v>16</v>
      </c>
      <c r="K5794" s="2">
        <v>1</v>
      </c>
      <c r="L5794" s="3">
        <v>228000</v>
      </c>
      <c r="M5794" s="2" t="s">
        <v>20</v>
      </c>
      <c r="N5794" s="4" t="s">
        <v>21</v>
      </c>
    </row>
    <row r="5795" spans="1:14" x14ac:dyDescent="0.25">
      <c r="A5795" s="1" t="s">
        <v>361</v>
      </c>
      <c r="B5795" s="2" t="s">
        <v>353</v>
      </c>
      <c r="C5795" s="2" t="s">
        <v>353</v>
      </c>
      <c r="D5795" s="2" t="s">
        <v>354</v>
      </c>
      <c r="E5795" s="2" t="s">
        <v>4585</v>
      </c>
      <c r="F5795" s="2">
        <v>90111503</v>
      </c>
      <c r="G5795" s="2" t="s">
        <v>330</v>
      </c>
      <c r="H5795" s="2">
        <v>8</v>
      </c>
      <c r="I5795" s="2">
        <v>12</v>
      </c>
      <c r="J5795" s="2">
        <v>16</v>
      </c>
      <c r="K5795" s="2">
        <v>1</v>
      </c>
      <c r="L5795" s="3">
        <v>912000</v>
      </c>
      <c r="M5795" s="2" t="s">
        <v>20</v>
      </c>
      <c r="N5795" s="4" t="s">
        <v>21</v>
      </c>
    </row>
    <row r="5796" spans="1:14" x14ac:dyDescent="0.25">
      <c r="A5796" s="1" t="s">
        <v>361</v>
      </c>
      <c r="B5796" s="2" t="s">
        <v>353</v>
      </c>
      <c r="C5796" s="2" t="s">
        <v>353</v>
      </c>
      <c r="D5796" s="2" t="s">
        <v>354</v>
      </c>
      <c r="E5796" s="2" t="s">
        <v>4585</v>
      </c>
      <c r="F5796" s="2">
        <v>90111503</v>
      </c>
      <c r="G5796" s="2" t="s">
        <v>330</v>
      </c>
      <c r="H5796" s="2">
        <v>8</v>
      </c>
      <c r="I5796" s="2">
        <v>12</v>
      </c>
      <c r="J5796" s="2">
        <v>16</v>
      </c>
      <c r="K5796" s="2">
        <v>1</v>
      </c>
      <c r="L5796" s="3">
        <v>76000</v>
      </c>
      <c r="M5796" s="2" t="s">
        <v>20</v>
      </c>
      <c r="N5796" s="4" t="s">
        <v>21</v>
      </c>
    </row>
    <row r="5797" spans="1:14" x14ac:dyDescent="0.25">
      <c r="A5797" s="1" t="s">
        <v>361</v>
      </c>
      <c r="B5797" s="2" t="s">
        <v>353</v>
      </c>
      <c r="C5797" s="2" t="s">
        <v>353</v>
      </c>
      <c r="D5797" s="2" t="s">
        <v>354</v>
      </c>
      <c r="E5797" s="2" t="s">
        <v>4584</v>
      </c>
      <c r="F5797" s="2">
        <v>90111503</v>
      </c>
      <c r="G5797" s="2" t="s">
        <v>330</v>
      </c>
      <c r="H5797" s="2">
        <v>8</v>
      </c>
      <c r="I5797" s="2">
        <v>12</v>
      </c>
      <c r="J5797" s="2">
        <v>16</v>
      </c>
      <c r="K5797" s="2">
        <v>1</v>
      </c>
      <c r="L5797" s="3">
        <v>228000</v>
      </c>
      <c r="M5797" s="2" t="s">
        <v>20</v>
      </c>
      <c r="N5797" s="4" t="s">
        <v>21</v>
      </c>
    </row>
    <row r="5798" spans="1:14" x14ac:dyDescent="0.25">
      <c r="A5798" s="1" t="s">
        <v>361</v>
      </c>
      <c r="B5798" s="2" t="s">
        <v>353</v>
      </c>
      <c r="C5798" s="2" t="s">
        <v>353</v>
      </c>
      <c r="D5798" s="2" t="s">
        <v>354</v>
      </c>
      <c r="E5798" s="2" t="s">
        <v>4584</v>
      </c>
      <c r="F5798" s="2">
        <v>90111503</v>
      </c>
      <c r="G5798" s="2" t="s">
        <v>330</v>
      </c>
      <c r="H5798" s="2">
        <v>8</v>
      </c>
      <c r="I5798" s="2">
        <v>12</v>
      </c>
      <c r="J5798" s="2">
        <v>16</v>
      </c>
      <c r="K5798" s="2">
        <v>1</v>
      </c>
      <c r="L5798" s="3">
        <v>228000</v>
      </c>
      <c r="M5798" s="2" t="s">
        <v>20</v>
      </c>
      <c r="N5798" s="4" t="s">
        <v>21</v>
      </c>
    </row>
    <row r="5799" spans="1:14" x14ac:dyDescent="0.25">
      <c r="A5799" s="1" t="s">
        <v>361</v>
      </c>
      <c r="B5799" s="2" t="s">
        <v>353</v>
      </c>
      <c r="C5799" s="2" t="s">
        <v>353</v>
      </c>
      <c r="D5799" s="2" t="s">
        <v>354</v>
      </c>
      <c r="E5799" s="2" t="s">
        <v>4585</v>
      </c>
      <c r="F5799" s="2">
        <v>90111503</v>
      </c>
      <c r="G5799" s="2" t="s">
        <v>330</v>
      </c>
      <c r="H5799" s="2">
        <v>8</v>
      </c>
      <c r="I5799" s="2">
        <v>12</v>
      </c>
      <c r="J5799" s="2">
        <v>16</v>
      </c>
      <c r="K5799" s="2">
        <v>1</v>
      </c>
      <c r="L5799" s="3">
        <v>1140000</v>
      </c>
      <c r="M5799" s="2" t="s">
        <v>20</v>
      </c>
      <c r="N5799" s="4" t="s">
        <v>21</v>
      </c>
    </row>
    <row r="5800" spans="1:14" x14ac:dyDescent="0.25">
      <c r="A5800" s="1" t="s">
        <v>361</v>
      </c>
      <c r="B5800" s="2" t="s">
        <v>353</v>
      </c>
      <c r="C5800" s="2" t="s">
        <v>353</v>
      </c>
      <c r="D5800" s="2" t="s">
        <v>354</v>
      </c>
      <c r="E5800" s="2" t="s">
        <v>4584</v>
      </c>
      <c r="F5800" s="2">
        <v>90111503</v>
      </c>
      <c r="G5800" s="2" t="s">
        <v>330</v>
      </c>
      <c r="H5800" s="2">
        <v>8</v>
      </c>
      <c r="I5800" s="2">
        <v>12</v>
      </c>
      <c r="J5800" s="2">
        <v>16</v>
      </c>
      <c r="K5800" s="2">
        <v>1</v>
      </c>
      <c r="L5800" s="3">
        <v>228000</v>
      </c>
      <c r="M5800" s="2" t="s">
        <v>20</v>
      </c>
      <c r="N5800" s="4" t="s">
        <v>21</v>
      </c>
    </row>
    <row r="5801" spans="1:14" x14ac:dyDescent="0.25">
      <c r="A5801" s="1" t="s">
        <v>361</v>
      </c>
      <c r="B5801" s="2" t="s">
        <v>353</v>
      </c>
      <c r="C5801" s="2" t="s">
        <v>353</v>
      </c>
      <c r="D5801" s="2" t="s">
        <v>354</v>
      </c>
      <c r="E5801" s="2" t="s">
        <v>4584</v>
      </c>
      <c r="F5801" s="2">
        <v>90111503</v>
      </c>
      <c r="G5801" s="2" t="s">
        <v>330</v>
      </c>
      <c r="H5801" s="2">
        <v>8</v>
      </c>
      <c r="I5801" s="2">
        <v>12</v>
      </c>
      <c r="J5801" s="2">
        <v>16</v>
      </c>
      <c r="K5801" s="2">
        <v>1</v>
      </c>
      <c r="L5801" s="3">
        <v>228000</v>
      </c>
      <c r="M5801" s="2" t="s">
        <v>20</v>
      </c>
      <c r="N5801" s="4" t="s">
        <v>21</v>
      </c>
    </row>
    <row r="5802" spans="1:14" x14ac:dyDescent="0.25">
      <c r="A5802" s="1" t="s">
        <v>361</v>
      </c>
      <c r="B5802" s="2" t="s">
        <v>353</v>
      </c>
      <c r="C5802" s="2" t="s">
        <v>353</v>
      </c>
      <c r="D5802" s="2" t="s">
        <v>354</v>
      </c>
      <c r="E5802" s="2" t="s">
        <v>4585</v>
      </c>
      <c r="F5802" s="2">
        <v>90111503</v>
      </c>
      <c r="G5802" s="2" t="s">
        <v>330</v>
      </c>
      <c r="H5802" s="2">
        <v>8</v>
      </c>
      <c r="I5802" s="2">
        <v>12</v>
      </c>
      <c r="J5802" s="2">
        <v>16</v>
      </c>
      <c r="K5802" s="2">
        <v>1</v>
      </c>
      <c r="L5802" s="3">
        <v>76000</v>
      </c>
      <c r="M5802" s="2" t="s">
        <v>20</v>
      </c>
      <c r="N5802" s="4" t="s">
        <v>21</v>
      </c>
    </row>
    <row r="5803" spans="1:14" x14ac:dyDescent="0.25">
      <c r="A5803" s="1" t="s">
        <v>361</v>
      </c>
      <c r="B5803" s="2" t="s">
        <v>353</v>
      </c>
      <c r="C5803" s="2" t="s">
        <v>353</v>
      </c>
      <c r="D5803" s="2" t="s">
        <v>354</v>
      </c>
      <c r="E5803" s="2" t="s">
        <v>4585</v>
      </c>
      <c r="F5803" s="2">
        <v>90111503</v>
      </c>
      <c r="G5803" s="2" t="s">
        <v>330</v>
      </c>
      <c r="H5803" s="2">
        <v>8</v>
      </c>
      <c r="I5803" s="2">
        <v>12</v>
      </c>
      <c r="J5803" s="2">
        <v>16</v>
      </c>
      <c r="K5803" s="2">
        <v>1</v>
      </c>
      <c r="L5803" s="3">
        <v>76000</v>
      </c>
      <c r="M5803" s="2" t="s">
        <v>20</v>
      </c>
      <c r="N5803" s="4" t="s">
        <v>21</v>
      </c>
    </row>
    <row r="5804" spans="1:14" x14ac:dyDescent="0.25">
      <c r="A5804" s="1" t="s">
        <v>361</v>
      </c>
      <c r="B5804" s="2" t="s">
        <v>353</v>
      </c>
      <c r="C5804" s="2" t="s">
        <v>353</v>
      </c>
      <c r="D5804" s="2" t="s">
        <v>354</v>
      </c>
      <c r="E5804" s="2" t="s">
        <v>4584</v>
      </c>
      <c r="F5804" s="2">
        <v>90111503</v>
      </c>
      <c r="G5804" s="2" t="s">
        <v>330</v>
      </c>
      <c r="H5804" s="2">
        <v>8</v>
      </c>
      <c r="I5804" s="2">
        <v>12</v>
      </c>
      <c r="J5804" s="2">
        <v>16</v>
      </c>
      <c r="K5804" s="2">
        <v>1</v>
      </c>
      <c r="L5804" s="3">
        <v>228000</v>
      </c>
      <c r="M5804" s="2" t="s">
        <v>20</v>
      </c>
      <c r="N5804" s="4" t="s">
        <v>21</v>
      </c>
    </row>
    <row r="5805" spans="1:14" x14ac:dyDescent="0.25">
      <c r="A5805" s="1" t="s">
        <v>361</v>
      </c>
      <c r="B5805" s="2" t="s">
        <v>353</v>
      </c>
      <c r="C5805" s="2" t="s">
        <v>353</v>
      </c>
      <c r="D5805" s="2" t="s">
        <v>354</v>
      </c>
      <c r="E5805" s="2" t="s">
        <v>4584</v>
      </c>
      <c r="F5805" s="2">
        <v>90111503</v>
      </c>
      <c r="G5805" s="2" t="s">
        <v>330</v>
      </c>
      <c r="H5805" s="2">
        <v>8</v>
      </c>
      <c r="I5805" s="2">
        <v>12</v>
      </c>
      <c r="J5805" s="2">
        <v>16</v>
      </c>
      <c r="K5805" s="2">
        <v>1</v>
      </c>
      <c r="L5805" s="3">
        <v>228000</v>
      </c>
      <c r="M5805" s="2" t="s">
        <v>20</v>
      </c>
      <c r="N5805" s="4" t="s">
        <v>21</v>
      </c>
    </row>
    <row r="5806" spans="1:14" x14ac:dyDescent="0.25">
      <c r="A5806" s="1" t="s">
        <v>361</v>
      </c>
      <c r="B5806" s="2" t="s">
        <v>353</v>
      </c>
      <c r="C5806" s="2" t="s">
        <v>353</v>
      </c>
      <c r="D5806" s="2" t="s">
        <v>354</v>
      </c>
      <c r="E5806" s="2" t="s">
        <v>4584</v>
      </c>
      <c r="F5806" s="2">
        <v>90111503</v>
      </c>
      <c r="G5806" s="2" t="s">
        <v>330</v>
      </c>
      <c r="H5806" s="2">
        <v>8</v>
      </c>
      <c r="I5806" s="2">
        <v>12</v>
      </c>
      <c r="J5806" s="2">
        <v>16</v>
      </c>
      <c r="K5806" s="2">
        <v>1</v>
      </c>
      <c r="L5806" s="3">
        <v>228000</v>
      </c>
      <c r="M5806" s="2" t="s">
        <v>20</v>
      </c>
      <c r="N5806" s="4" t="s">
        <v>21</v>
      </c>
    </row>
    <row r="5807" spans="1:14" x14ac:dyDescent="0.25">
      <c r="A5807" s="1" t="s">
        <v>361</v>
      </c>
      <c r="B5807" s="2" t="s">
        <v>353</v>
      </c>
      <c r="C5807" s="2" t="s">
        <v>353</v>
      </c>
      <c r="D5807" s="2" t="s">
        <v>354</v>
      </c>
      <c r="E5807" s="2" t="s">
        <v>4584</v>
      </c>
      <c r="F5807" s="2">
        <v>90111503</v>
      </c>
      <c r="G5807" s="2" t="s">
        <v>330</v>
      </c>
      <c r="H5807" s="2">
        <v>8</v>
      </c>
      <c r="I5807" s="2">
        <v>12</v>
      </c>
      <c r="J5807" s="2">
        <v>16</v>
      </c>
      <c r="K5807" s="2">
        <v>1</v>
      </c>
      <c r="L5807" s="3">
        <v>228000</v>
      </c>
      <c r="M5807" s="2" t="s">
        <v>20</v>
      </c>
      <c r="N5807" s="4" t="s">
        <v>21</v>
      </c>
    </row>
    <row r="5808" spans="1:14" x14ac:dyDescent="0.25">
      <c r="A5808" s="1" t="s">
        <v>361</v>
      </c>
      <c r="B5808" s="2" t="s">
        <v>353</v>
      </c>
      <c r="C5808" s="2" t="s">
        <v>353</v>
      </c>
      <c r="D5808" s="2" t="s">
        <v>354</v>
      </c>
      <c r="E5808" s="2" t="s">
        <v>4584</v>
      </c>
      <c r="F5808" s="2">
        <v>90111503</v>
      </c>
      <c r="G5808" s="2" t="s">
        <v>330</v>
      </c>
      <c r="H5808" s="2">
        <v>8</v>
      </c>
      <c r="I5808" s="2">
        <v>12</v>
      </c>
      <c r="J5808" s="2">
        <v>16</v>
      </c>
      <c r="K5808" s="2">
        <v>1</v>
      </c>
      <c r="L5808" s="3">
        <v>228000</v>
      </c>
      <c r="M5808" s="2" t="s">
        <v>20</v>
      </c>
      <c r="N5808" s="4" t="s">
        <v>21</v>
      </c>
    </row>
    <row r="5809" spans="1:14" x14ac:dyDescent="0.25">
      <c r="A5809" s="1" t="s">
        <v>361</v>
      </c>
      <c r="B5809" s="2" t="s">
        <v>353</v>
      </c>
      <c r="C5809" s="2" t="s">
        <v>353</v>
      </c>
      <c r="D5809" s="2" t="s">
        <v>354</v>
      </c>
      <c r="E5809" s="2" t="s">
        <v>4584</v>
      </c>
      <c r="F5809" s="2">
        <v>90111503</v>
      </c>
      <c r="G5809" s="2" t="s">
        <v>330</v>
      </c>
      <c r="H5809" s="2">
        <v>8</v>
      </c>
      <c r="I5809" s="2">
        <v>12</v>
      </c>
      <c r="J5809" s="2">
        <v>16</v>
      </c>
      <c r="K5809" s="2">
        <v>1</v>
      </c>
      <c r="L5809" s="3">
        <v>228000</v>
      </c>
      <c r="M5809" s="2" t="s">
        <v>20</v>
      </c>
      <c r="N5809" s="4" t="s">
        <v>21</v>
      </c>
    </row>
    <row r="5810" spans="1:14" x14ac:dyDescent="0.25">
      <c r="A5810" s="1" t="s">
        <v>361</v>
      </c>
      <c r="B5810" s="2" t="s">
        <v>353</v>
      </c>
      <c r="C5810" s="2" t="s">
        <v>353</v>
      </c>
      <c r="D5810" s="2" t="s">
        <v>354</v>
      </c>
      <c r="E5810" s="2" t="s">
        <v>4584</v>
      </c>
      <c r="F5810" s="2">
        <v>90111503</v>
      </c>
      <c r="G5810" s="2" t="s">
        <v>330</v>
      </c>
      <c r="H5810" s="2">
        <v>8</v>
      </c>
      <c r="I5810" s="2">
        <v>12</v>
      </c>
      <c r="J5810" s="2">
        <v>16</v>
      </c>
      <c r="K5810" s="2">
        <v>1</v>
      </c>
      <c r="L5810" s="3">
        <v>228000</v>
      </c>
      <c r="M5810" s="2" t="s">
        <v>20</v>
      </c>
      <c r="N5810" s="4" t="s">
        <v>21</v>
      </c>
    </row>
    <row r="5811" spans="1:14" x14ac:dyDescent="0.25">
      <c r="A5811" s="1" t="s">
        <v>361</v>
      </c>
      <c r="B5811" s="2" t="s">
        <v>353</v>
      </c>
      <c r="C5811" s="2" t="s">
        <v>353</v>
      </c>
      <c r="D5811" s="2" t="s">
        <v>354</v>
      </c>
      <c r="E5811" s="2" t="s">
        <v>4584</v>
      </c>
      <c r="F5811" s="2">
        <v>90111503</v>
      </c>
      <c r="G5811" s="2" t="s">
        <v>330</v>
      </c>
      <c r="H5811" s="2">
        <v>8</v>
      </c>
      <c r="I5811" s="2">
        <v>12</v>
      </c>
      <c r="J5811" s="2">
        <v>16</v>
      </c>
      <c r="K5811" s="2">
        <v>1</v>
      </c>
      <c r="L5811" s="3">
        <v>228000</v>
      </c>
      <c r="M5811" s="2" t="s">
        <v>20</v>
      </c>
      <c r="N5811" s="4" t="s">
        <v>21</v>
      </c>
    </row>
    <row r="5812" spans="1:14" x14ac:dyDescent="0.25">
      <c r="A5812" s="1" t="s">
        <v>361</v>
      </c>
      <c r="B5812" s="2" t="s">
        <v>353</v>
      </c>
      <c r="C5812" s="2" t="s">
        <v>353</v>
      </c>
      <c r="D5812" s="2" t="s">
        <v>354</v>
      </c>
      <c r="E5812" s="2" t="s">
        <v>4584</v>
      </c>
      <c r="F5812" s="2">
        <v>90111503</v>
      </c>
      <c r="G5812" s="2" t="s">
        <v>330</v>
      </c>
      <c r="H5812" s="2">
        <v>8</v>
      </c>
      <c r="I5812" s="2">
        <v>12</v>
      </c>
      <c r="J5812" s="2">
        <v>16</v>
      </c>
      <c r="K5812" s="2">
        <v>1</v>
      </c>
      <c r="L5812" s="3">
        <v>228000</v>
      </c>
      <c r="M5812" s="2" t="s">
        <v>20</v>
      </c>
      <c r="N5812" s="4" t="s">
        <v>21</v>
      </c>
    </row>
    <row r="5813" spans="1:14" x14ac:dyDescent="0.25">
      <c r="A5813" s="1" t="s">
        <v>361</v>
      </c>
      <c r="B5813" s="2" t="s">
        <v>353</v>
      </c>
      <c r="C5813" s="2" t="s">
        <v>353</v>
      </c>
      <c r="D5813" s="2" t="s">
        <v>354</v>
      </c>
      <c r="E5813" s="2" t="s">
        <v>4586</v>
      </c>
      <c r="F5813" s="2">
        <v>90111503</v>
      </c>
      <c r="G5813" s="2" t="s">
        <v>330</v>
      </c>
      <c r="H5813" s="2">
        <v>8</v>
      </c>
      <c r="I5813" s="2">
        <v>12</v>
      </c>
      <c r="J5813" s="2">
        <v>16</v>
      </c>
      <c r="K5813" s="2">
        <v>1</v>
      </c>
      <c r="L5813" s="3">
        <v>76000</v>
      </c>
      <c r="M5813" s="2" t="s">
        <v>20</v>
      </c>
      <c r="N5813" s="4" t="s">
        <v>21</v>
      </c>
    </row>
    <row r="5814" spans="1:14" x14ac:dyDescent="0.25">
      <c r="A5814" s="1" t="s">
        <v>361</v>
      </c>
      <c r="B5814" s="2" t="s">
        <v>353</v>
      </c>
      <c r="C5814" s="2" t="s">
        <v>353</v>
      </c>
      <c r="D5814" s="2" t="s">
        <v>354</v>
      </c>
      <c r="E5814" s="2" t="s">
        <v>4587</v>
      </c>
      <c r="F5814" s="2">
        <v>90111503</v>
      </c>
      <c r="G5814" s="2" t="s">
        <v>330</v>
      </c>
      <c r="H5814" s="2">
        <v>8</v>
      </c>
      <c r="I5814" s="2">
        <v>12</v>
      </c>
      <c r="J5814" s="2">
        <v>16</v>
      </c>
      <c r="K5814" s="2">
        <v>1</v>
      </c>
      <c r="L5814" s="3">
        <v>1064000</v>
      </c>
      <c r="M5814" s="2" t="s">
        <v>20</v>
      </c>
      <c r="N5814" s="4" t="s">
        <v>21</v>
      </c>
    </row>
    <row r="5815" spans="1:14" x14ac:dyDescent="0.25">
      <c r="A5815" s="1" t="s">
        <v>361</v>
      </c>
      <c r="B5815" s="2" t="s">
        <v>353</v>
      </c>
      <c r="C5815" s="2" t="s">
        <v>353</v>
      </c>
      <c r="D5815" s="2" t="s">
        <v>354</v>
      </c>
      <c r="E5815" s="2" t="s">
        <v>4588</v>
      </c>
      <c r="F5815" s="2">
        <v>90111503</v>
      </c>
      <c r="G5815" s="2" t="s">
        <v>330</v>
      </c>
      <c r="H5815" s="2">
        <v>8</v>
      </c>
      <c r="I5815" s="2">
        <v>12</v>
      </c>
      <c r="J5815" s="2">
        <v>16</v>
      </c>
      <c r="K5815" s="2">
        <v>1</v>
      </c>
      <c r="L5815" s="3">
        <v>228000</v>
      </c>
      <c r="M5815" s="2" t="s">
        <v>20</v>
      </c>
      <c r="N5815" s="4" t="s">
        <v>21</v>
      </c>
    </row>
    <row r="5816" spans="1:14" x14ac:dyDescent="0.25">
      <c r="A5816" s="1" t="s">
        <v>361</v>
      </c>
      <c r="B5816" s="2" t="s">
        <v>353</v>
      </c>
      <c r="C5816" s="2" t="s">
        <v>353</v>
      </c>
      <c r="D5816" s="2" t="s">
        <v>354</v>
      </c>
      <c r="E5816" s="2" t="s">
        <v>4586</v>
      </c>
      <c r="F5816" s="2">
        <v>90111503</v>
      </c>
      <c r="G5816" s="2" t="s">
        <v>330</v>
      </c>
      <c r="H5816" s="2">
        <v>8</v>
      </c>
      <c r="I5816" s="2">
        <v>12</v>
      </c>
      <c r="J5816" s="2">
        <v>16</v>
      </c>
      <c r="K5816" s="2">
        <v>1</v>
      </c>
      <c r="L5816" s="3">
        <v>76000</v>
      </c>
      <c r="M5816" s="2" t="s">
        <v>20</v>
      </c>
      <c r="N5816" s="4" t="s">
        <v>21</v>
      </c>
    </row>
    <row r="5817" spans="1:14" x14ac:dyDescent="0.25">
      <c r="A5817" s="1" t="s">
        <v>361</v>
      </c>
      <c r="B5817" s="2" t="s">
        <v>353</v>
      </c>
      <c r="C5817" s="2" t="s">
        <v>353</v>
      </c>
      <c r="D5817" s="2" t="s">
        <v>354</v>
      </c>
      <c r="E5817" s="2" t="s">
        <v>4588</v>
      </c>
      <c r="F5817" s="2">
        <v>90111503</v>
      </c>
      <c r="G5817" s="2" t="s">
        <v>330</v>
      </c>
      <c r="H5817" s="2">
        <v>8</v>
      </c>
      <c r="I5817" s="2">
        <v>12</v>
      </c>
      <c r="J5817" s="2">
        <v>16</v>
      </c>
      <c r="K5817" s="2">
        <v>1</v>
      </c>
      <c r="L5817" s="3">
        <v>228000</v>
      </c>
      <c r="M5817" s="2" t="s">
        <v>20</v>
      </c>
      <c r="N5817" s="4" t="s">
        <v>21</v>
      </c>
    </row>
    <row r="5818" spans="1:14" x14ac:dyDescent="0.25">
      <c r="A5818" s="1" t="s">
        <v>361</v>
      </c>
      <c r="B5818" s="2" t="s">
        <v>353</v>
      </c>
      <c r="C5818" s="2" t="s">
        <v>353</v>
      </c>
      <c r="D5818" s="2" t="s">
        <v>354</v>
      </c>
      <c r="E5818" s="2" t="s">
        <v>4589</v>
      </c>
      <c r="F5818" s="2">
        <v>90111503</v>
      </c>
      <c r="G5818" s="2" t="s">
        <v>330</v>
      </c>
      <c r="H5818" s="2">
        <v>8</v>
      </c>
      <c r="I5818" s="2">
        <v>12</v>
      </c>
      <c r="J5818" s="2">
        <v>16</v>
      </c>
      <c r="K5818" s="2">
        <v>1</v>
      </c>
      <c r="L5818" s="3">
        <v>912000</v>
      </c>
      <c r="M5818" s="2" t="s">
        <v>20</v>
      </c>
      <c r="N5818" s="4" t="s">
        <v>21</v>
      </c>
    </row>
    <row r="5819" spans="1:14" x14ac:dyDescent="0.25">
      <c r="A5819" s="1" t="s">
        <v>361</v>
      </c>
      <c r="B5819" s="2" t="s">
        <v>353</v>
      </c>
      <c r="C5819" s="2" t="s">
        <v>353</v>
      </c>
      <c r="D5819" s="2" t="s">
        <v>354</v>
      </c>
      <c r="E5819" s="2" t="s">
        <v>4587</v>
      </c>
      <c r="F5819" s="2">
        <v>90111503</v>
      </c>
      <c r="G5819" s="2" t="s">
        <v>330</v>
      </c>
      <c r="H5819" s="2">
        <v>8</v>
      </c>
      <c r="I5819" s="2">
        <v>12</v>
      </c>
      <c r="J5819" s="2">
        <v>16</v>
      </c>
      <c r="K5819" s="2">
        <v>1</v>
      </c>
      <c r="L5819" s="3">
        <v>1064000</v>
      </c>
      <c r="M5819" s="2" t="s">
        <v>20</v>
      </c>
      <c r="N5819" s="4" t="s">
        <v>21</v>
      </c>
    </row>
    <row r="5820" spans="1:14" x14ac:dyDescent="0.25">
      <c r="A5820" s="1" t="s">
        <v>361</v>
      </c>
      <c r="B5820" s="2" t="s">
        <v>353</v>
      </c>
      <c r="C5820" s="2" t="s">
        <v>353</v>
      </c>
      <c r="D5820" s="2" t="s">
        <v>354</v>
      </c>
      <c r="E5820" s="2" t="s">
        <v>4588</v>
      </c>
      <c r="F5820" s="2">
        <v>90111503</v>
      </c>
      <c r="G5820" s="2" t="s">
        <v>330</v>
      </c>
      <c r="H5820" s="2">
        <v>8</v>
      </c>
      <c r="I5820" s="2">
        <v>12</v>
      </c>
      <c r="J5820" s="2">
        <v>16</v>
      </c>
      <c r="K5820" s="2">
        <v>1</v>
      </c>
      <c r="L5820" s="3">
        <v>228000</v>
      </c>
      <c r="M5820" s="2" t="s">
        <v>20</v>
      </c>
      <c r="N5820" s="4" t="s">
        <v>21</v>
      </c>
    </row>
    <row r="5821" spans="1:14" x14ac:dyDescent="0.25">
      <c r="A5821" s="1" t="s">
        <v>361</v>
      </c>
      <c r="B5821" s="2" t="s">
        <v>353</v>
      </c>
      <c r="C5821" s="2" t="s">
        <v>353</v>
      </c>
      <c r="D5821" s="2" t="s">
        <v>354</v>
      </c>
      <c r="E5821" s="2" t="s">
        <v>4590</v>
      </c>
      <c r="F5821" s="2">
        <v>90111503</v>
      </c>
      <c r="G5821" s="2" t="s">
        <v>330</v>
      </c>
      <c r="H5821" s="2">
        <v>8</v>
      </c>
      <c r="I5821" s="2">
        <v>12</v>
      </c>
      <c r="J5821" s="2">
        <v>16</v>
      </c>
      <c r="K5821" s="2">
        <v>1</v>
      </c>
      <c r="L5821" s="3">
        <v>152000</v>
      </c>
      <c r="M5821" s="2" t="s">
        <v>20</v>
      </c>
      <c r="N5821" s="4" t="s">
        <v>21</v>
      </c>
    </row>
    <row r="5822" spans="1:14" x14ac:dyDescent="0.25">
      <c r="A5822" s="1" t="s">
        <v>361</v>
      </c>
      <c r="B5822" s="2" t="s">
        <v>353</v>
      </c>
      <c r="C5822" s="2" t="s">
        <v>353</v>
      </c>
      <c r="D5822" s="2" t="s">
        <v>354</v>
      </c>
      <c r="E5822" s="2" t="s">
        <v>4591</v>
      </c>
      <c r="F5822" s="2">
        <v>90111503</v>
      </c>
      <c r="G5822" s="2" t="s">
        <v>330</v>
      </c>
      <c r="H5822" s="2">
        <v>8</v>
      </c>
      <c r="I5822" s="2">
        <v>12</v>
      </c>
      <c r="J5822" s="2">
        <v>16</v>
      </c>
      <c r="K5822" s="2">
        <v>1</v>
      </c>
      <c r="L5822" s="3">
        <v>76000</v>
      </c>
      <c r="M5822" s="2" t="s">
        <v>20</v>
      </c>
      <c r="N5822" s="4" t="s">
        <v>21</v>
      </c>
    </row>
    <row r="5823" spans="1:14" x14ac:dyDescent="0.25">
      <c r="A5823" s="1" t="s">
        <v>361</v>
      </c>
      <c r="B5823" s="2" t="s">
        <v>353</v>
      </c>
      <c r="C5823" s="2" t="s">
        <v>353</v>
      </c>
      <c r="D5823" s="2" t="s">
        <v>354</v>
      </c>
      <c r="E5823" s="2" t="s">
        <v>4591</v>
      </c>
      <c r="F5823" s="2">
        <v>90111503</v>
      </c>
      <c r="G5823" s="2" t="s">
        <v>330</v>
      </c>
      <c r="H5823" s="2">
        <v>8</v>
      </c>
      <c r="I5823" s="2">
        <v>12</v>
      </c>
      <c r="J5823" s="2">
        <v>16</v>
      </c>
      <c r="K5823" s="2">
        <v>1</v>
      </c>
      <c r="L5823" s="3">
        <v>76000</v>
      </c>
      <c r="M5823" s="2" t="s">
        <v>20</v>
      </c>
      <c r="N5823" s="4" t="s">
        <v>21</v>
      </c>
    </row>
    <row r="5824" spans="1:14" x14ac:dyDescent="0.25">
      <c r="A5824" s="1" t="s">
        <v>361</v>
      </c>
      <c r="B5824" s="2" t="s">
        <v>353</v>
      </c>
      <c r="C5824" s="2" t="s">
        <v>353</v>
      </c>
      <c r="D5824" s="2" t="s">
        <v>354</v>
      </c>
      <c r="E5824" s="2" t="s">
        <v>4591</v>
      </c>
      <c r="F5824" s="2">
        <v>90111503</v>
      </c>
      <c r="G5824" s="2" t="s">
        <v>330</v>
      </c>
      <c r="H5824" s="2">
        <v>8</v>
      </c>
      <c r="I5824" s="2">
        <v>12</v>
      </c>
      <c r="J5824" s="2">
        <v>16</v>
      </c>
      <c r="K5824" s="2">
        <v>1</v>
      </c>
      <c r="L5824" s="3">
        <v>76000</v>
      </c>
      <c r="M5824" s="2" t="s">
        <v>20</v>
      </c>
      <c r="N5824" s="4" t="s">
        <v>21</v>
      </c>
    </row>
    <row r="5825" spans="1:14" x14ac:dyDescent="0.25">
      <c r="A5825" s="1" t="s">
        <v>361</v>
      </c>
      <c r="B5825" s="2" t="s">
        <v>353</v>
      </c>
      <c r="C5825" s="2" t="s">
        <v>353</v>
      </c>
      <c r="D5825" s="2" t="s">
        <v>354</v>
      </c>
      <c r="E5825" s="2" t="s">
        <v>4592</v>
      </c>
      <c r="F5825" s="2">
        <v>90111503</v>
      </c>
      <c r="G5825" s="2" t="s">
        <v>330</v>
      </c>
      <c r="H5825" s="2">
        <v>8</v>
      </c>
      <c r="I5825" s="2">
        <v>12</v>
      </c>
      <c r="J5825" s="2">
        <v>16</v>
      </c>
      <c r="K5825" s="2">
        <v>1</v>
      </c>
      <c r="L5825" s="3">
        <v>152000</v>
      </c>
      <c r="M5825" s="2" t="s">
        <v>20</v>
      </c>
      <c r="N5825" s="4" t="s">
        <v>21</v>
      </c>
    </row>
    <row r="5826" spans="1:14" x14ac:dyDescent="0.25">
      <c r="A5826" s="1" t="s">
        <v>361</v>
      </c>
      <c r="B5826" s="2" t="s">
        <v>353</v>
      </c>
      <c r="C5826" s="2" t="s">
        <v>353</v>
      </c>
      <c r="D5826" s="2" t="s">
        <v>354</v>
      </c>
      <c r="E5826" s="2" t="s">
        <v>4593</v>
      </c>
      <c r="F5826" s="2">
        <v>90111503</v>
      </c>
      <c r="G5826" s="2" t="s">
        <v>330</v>
      </c>
      <c r="H5826" s="2">
        <v>8</v>
      </c>
      <c r="I5826" s="2">
        <v>12</v>
      </c>
      <c r="J5826" s="2">
        <v>16</v>
      </c>
      <c r="K5826" s="2">
        <v>1</v>
      </c>
      <c r="L5826" s="3">
        <v>76000</v>
      </c>
      <c r="M5826" s="2" t="s">
        <v>20</v>
      </c>
      <c r="N5826" s="4" t="s">
        <v>21</v>
      </c>
    </row>
    <row r="5827" spans="1:14" x14ac:dyDescent="0.25">
      <c r="A5827" s="1" t="s">
        <v>361</v>
      </c>
      <c r="B5827" s="2" t="s">
        <v>353</v>
      </c>
      <c r="C5827" s="2" t="s">
        <v>353</v>
      </c>
      <c r="D5827" s="2" t="s">
        <v>354</v>
      </c>
      <c r="E5827" s="2" t="s">
        <v>4593</v>
      </c>
      <c r="F5827" s="2">
        <v>90111503</v>
      </c>
      <c r="G5827" s="2" t="s">
        <v>330</v>
      </c>
      <c r="H5827" s="2">
        <v>8</v>
      </c>
      <c r="I5827" s="2">
        <v>12</v>
      </c>
      <c r="J5827" s="2">
        <v>16</v>
      </c>
      <c r="K5827" s="2">
        <v>1</v>
      </c>
      <c r="L5827" s="3">
        <v>76000</v>
      </c>
      <c r="M5827" s="2" t="s">
        <v>20</v>
      </c>
      <c r="N5827" s="4" t="s">
        <v>21</v>
      </c>
    </row>
    <row r="5828" spans="1:14" x14ac:dyDescent="0.25">
      <c r="A5828" s="1" t="s">
        <v>361</v>
      </c>
      <c r="B5828" s="2" t="s">
        <v>353</v>
      </c>
      <c r="C5828" s="2" t="s">
        <v>353</v>
      </c>
      <c r="D5828" s="2" t="s">
        <v>354</v>
      </c>
      <c r="E5828" s="2" t="s">
        <v>4593</v>
      </c>
      <c r="F5828" s="2">
        <v>90111503</v>
      </c>
      <c r="G5828" s="2" t="s">
        <v>330</v>
      </c>
      <c r="H5828" s="2">
        <v>8</v>
      </c>
      <c r="I5828" s="2">
        <v>12</v>
      </c>
      <c r="J5828" s="2">
        <v>16</v>
      </c>
      <c r="K5828" s="2">
        <v>1</v>
      </c>
      <c r="L5828" s="3">
        <v>76000</v>
      </c>
      <c r="M5828" s="2" t="s">
        <v>20</v>
      </c>
      <c r="N5828" s="4" t="s">
        <v>21</v>
      </c>
    </row>
    <row r="5829" spans="1:14" x14ac:dyDescent="0.25">
      <c r="A5829" s="1" t="s">
        <v>361</v>
      </c>
      <c r="B5829" s="2" t="s">
        <v>353</v>
      </c>
      <c r="C5829" s="2" t="s">
        <v>353</v>
      </c>
      <c r="D5829" s="2" t="s">
        <v>354</v>
      </c>
      <c r="E5829" s="2" t="s">
        <v>4594</v>
      </c>
      <c r="F5829" s="2">
        <v>90111503</v>
      </c>
      <c r="G5829" s="2" t="s">
        <v>330</v>
      </c>
      <c r="H5829" s="2">
        <v>8</v>
      </c>
      <c r="I5829" s="2">
        <v>12</v>
      </c>
      <c r="J5829" s="2">
        <v>16</v>
      </c>
      <c r="K5829" s="2">
        <v>1</v>
      </c>
      <c r="L5829" s="3">
        <v>76000</v>
      </c>
      <c r="M5829" s="2" t="s">
        <v>20</v>
      </c>
      <c r="N5829" s="4" t="s">
        <v>21</v>
      </c>
    </row>
    <row r="5830" spans="1:14" x14ac:dyDescent="0.25">
      <c r="A5830" s="1" t="s">
        <v>361</v>
      </c>
      <c r="B5830" s="2" t="s">
        <v>353</v>
      </c>
      <c r="C5830" s="2" t="s">
        <v>353</v>
      </c>
      <c r="D5830" s="2" t="s">
        <v>354</v>
      </c>
      <c r="E5830" s="2" t="s">
        <v>4595</v>
      </c>
      <c r="F5830" s="2">
        <v>90111503</v>
      </c>
      <c r="G5830" s="2" t="s">
        <v>330</v>
      </c>
      <c r="H5830" s="2">
        <v>8</v>
      </c>
      <c r="I5830" s="2">
        <v>12</v>
      </c>
      <c r="J5830" s="2">
        <v>16</v>
      </c>
      <c r="K5830" s="2">
        <v>1</v>
      </c>
      <c r="L5830" s="3">
        <v>380000</v>
      </c>
      <c r="M5830" s="2" t="s">
        <v>20</v>
      </c>
      <c r="N5830" s="4" t="s">
        <v>21</v>
      </c>
    </row>
    <row r="5831" spans="1:14" x14ac:dyDescent="0.25">
      <c r="A5831" s="1" t="s">
        <v>361</v>
      </c>
      <c r="B5831" s="2" t="s">
        <v>353</v>
      </c>
      <c r="C5831" s="2" t="s">
        <v>353</v>
      </c>
      <c r="D5831" s="2" t="s">
        <v>354</v>
      </c>
      <c r="E5831" s="2" t="s">
        <v>4595</v>
      </c>
      <c r="F5831" s="2">
        <v>90111503</v>
      </c>
      <c r="G5831" s="2" t="s">
        <v>330</v>
      </c>
      <c r="H5831" s="2">
        <v>8</v>
      </c>
      <c r="I5831" s="2">
        <v>12</v>
      </c>
      <c r="J5831" s="2">
        <v>16</v>
      </c>
      <c r="K5831" s="2">
        <v>1</v>
      </c>
      <c r="L5831" s="3">
        <v>380000</v>
      </c>
      <c r="M5831" s="2" t="s">
        <v>20</v>
      </c>
      <c r="N5831" s="4" t="s">
        <v>21</v>
      </c>
    </row>
    <row r="5832" spans="1:14" x14ac:dyDescent="0.25">
      <c r="A5832" s="1" t="s">
        <v>361</v>
      </c>
      <c r="B5832" s="2" t="s">
        <v>353</v>
      </c>
      <c r="C5832" s="2" t="s">
        <v>353</v>
      </c>
      <c r="D5832" s="2" t="s">
        <v>354</v>
      </c>
      <c r="E5832" s="2" t="s">
        <v>4595</v>
      </c>
      <c r="F5832" s="2">
        <v>90111503</v>
      </c>
      <c r="G5832" s="2" t="s">
        <v>330</v>
      </c>
      <c r="H5832" s="2">
        <v>8</v>
      </c>
      <c r="I5832" s="2">
        <v>12</v>
      </c>
      <c r="J5832" s="2">
        <v>16</v>
      </c>
      <c r="K5832" s="2">
        <v>1</v>
      </c>
      <c r="L5832" s="3">
        <v>380000</v>
      </c>
      <c r="M5832" s="2" t="s">
        <v>20</v>
      </c>
      <c r="N5832" s="4" t="s">
        <v>21</v>
      </c>
    </row>
    <row r="5833" spans="1:14" x14ac:dyDescent="0.25">
      <c r="A5833" s="1" t="s">
        <v>361</v>
      </c>
      <c r="B5833" s="2" t="s">
        <v>353</v>
      </c>
      <c r="C5833" s="2" t="s">
        <v>353</v>
      </c>
      <c r="D5833" s="2" t="s">
        <v>354</v>
      </c>
      <c r="E5833" s="2" t="s">
        <v>4595</v>
      </c>
      <c r="F5833" s="2">
        <v>90111503</v>
      </c>
      <c r="G5833" s="2" t="s">
        <v>330</v>
      </c>
      <c r="H5833" s="2">
        <v>8</v>
      </c>
      <c r="I5833" s="2">
        <v>12</v>
      </c>
      <c r="J5833" s="2">
        <v>16</v>
      </c>
      <c r="K5833" s="2">
        <v>1</v>
      </c>
      <c r="L5833" s="3">
        <v>380000</v>
      </c>
      <c r="M5833" s="2" t="s">
        <v>20</v>
      </c>
      <c r="N5833" s="4" t="s">
        <v>21</v>
      </c>
    </row>
    <row r="5834" spans="1:14" x14ac:dyDescent="0.25">
      <c r="A5834" s="1" t="s">
        <v>361</v>
      </c>
      <c r="B5834" s="2" t="s">
        <v>353</v>
      </c>
      <c r="C5834" s="2" t="s">
        <v>353</v>
      </c>
      <c r="D5834" s="2" t="s">
        <v>354</v>
      </c>
      <c r="E5834" s="2" t="s">
        <v>4594</v>
      </c>
      <c r="F5834" s="2">
        <v>90111503</v>
      </c>
      <c r="G5834" s="2" t="s">
        <v>330</v>
      </c>
      <c r="H5834" s="2">
        <v>8</v>
      </c>
      <c r="I5834" s="2">
        <v>12</v>
      </c>
      <c r="J5834" s="2">
        <v>16</v>
      </c>
      <c r="K5834" s="2">
        <v>1</v>
      </c>
      <c r="L5834" s="3">
        <v>76000</v>
      </c>
      <c r="M5834" s="2" t="s">
        <v>20</v>
      </c>
      <c r="N5834" s="4" t="s">
        <v>21</v>
      </c>
    </row>
    <row r="5835" spans="1:14" x14ac:dyDescent="0.25">
      <c r="A5835" s="1" t="s">
        <v>361</v>
      </c>
      <c r="B5835" s="2" t="s">
        <v>353</v>
      </c>
      <c r="C5835" s="2" t="s">
        <v>353</v>
      </c>
      <c r="D5835" s="2" t="s">
        <v>354</v>
      </c>
      <c r="E5835" s="2" t="s">
        <v>4595</v>
      </c>
      <c r="F5835" s="2">
        <v>90111503</v>
      </c>
      <c r="G5835" s="2" t="s">
        <v>330</v>
      </c>
      <c r="H5835" s="2">
        <v>8</v>
      </c>
      <c r="I5835" s="2">
        <v>12</v>
      </c>
      <c r="J5835" s="2">
        <v>16</v>
      </c>
      <c r="K5835" s="2">
        <v>1</v>
      </c>
      <c r="L5835" s="3">
        <v>380000</v>
      </c>
      <c r="M5835" s="2" t="s">
        <v>20</v>
      </c>
      <c r="N5835" s="4" t="s">
        <v>21</v>
      </c>
    </row>
    <row r="5836" spans="1:14" x14ac:dyDescent="0.25">
      <c r="A5836" s="1" t="s">
        <v>361</v>
      </c>
      <c r="B5836" s="2" t="s">
        <v>353</v>
      </c>
      <c r="C5836" s="2" t="s">
        <v>353</v>
      </c>
      <c r="D5836" s="2" t="s">
        <v>354</v>
      </c>
      <c r="E5836" s="2" t="s">
        <v>4595</v>
      </c>
      <c r="F5836" s="2">
        <v>90111503</v>
      </c>
      <c r="G5836" s="2" t="s">
        <v>330</v>
      </c>
      <c r="H5836" s="2">
        <v>8</v>
      </c>
      <c r="I5836" s="2">
        <v>12</v>
      </c>
      <c r="J5836" s="2">
        <v>16</v>
      </c>
      <c r="K5836" s="2">
        <v>1</v>
      </c>
      <c r="L5836" s="3">
        <v>380000</v>
      </c>
      <c r="M5836" s="2" t="s">
        <v>20</v>
      </c>
      <c r="N5836" s="4" t="s">
        <v>21</v>
      </c>
    </row>
    <row r="5837" spans="1:14" x14ac:dyDescent="0.25">
      <c r="A5837" s="1" t="s">
        <v>361</v>
      </c>
      <c r="B5837" s="2" t="s">
        <v>353</v>
      </c>
      <c r="C5837" s="2" t="s">
        <v>353</v>
      </c>
      <c r="D5837" s="2" t="s">
        <v>354</v>
      </c>
      <c r="E5837" s="2" t="s">
        <v>4595</v>
      </c>
      <c r="F5837" s="2">
        <v>90111503</v>
      </c>
      <c r="G5837" s="2" t="s">
        <v>330</v>
      </c>
      <c r="H5837" s="2">
        <v>8</v>
      </c>
      <c r="I5837" s="2">
        <v>12</v>
      </c>
      <c r="J5837" s="2">
        <v>16</v>
      </c>
      <c r="K5837" s="2">
        <v>1</v>
      </c>
      <c r="L5837" s="3">
        <v>380000</v>
      </c>
      <c r="M5837" s="2" t="s">
        <v>20</v>
      </c>
      <c r="N5837" s="4" t="s">
        <v>21</v>
      </c>
    </row>
    <row r="5838" spans="1:14" x14ac:dyDescent="0.25">
      <c r="A5838" s="1" t="s">
        <v>361</v>
      </c>
      <c r="B5838" s="2" t="s">
        <v>353</v>
      </c>
      <c r="C5838" s="2" t="s">
        <v>353</v>
      </c>
      <c r="D5838" s="2" t="s">
        <v>354</v>
      </c>
      <c r="E5838" s="2" t="s">
        <v>4595</v>
      </c>
      <c r="F5838" s="2">
        <v>90111503</v>
      </c>
      <c r="G5838" s="2" t="s">
        <v>330</v>
      </c>
      <c r="H5838" s="2">
        <v>8</v>
      </c>
      <c r="I5838" s="2">
        <v>12</v>
      </c>
      <c r="J5838" s="2">
        <v>16</v>
      </c>
      <c r="K5838" s="2">
        <v>1</v>
      </c>
      <c r="L5838" s="3">
        <v>380000</v>
      </c>
      <c r="M5838" s="2" t="s">
        <v>20</v>
      </c>
      <c r="N5838" s="4" t="s">
        <v>21</v>
      </c>
    </row>
    <row r="5839" spans="1:14" x14ac:dyDescent="0.25">
      <c r="A5839" s="1" t="s">
        <v>361</v>
      </c>
      <c r="B5839" s="2" t="s">
        <v>353</v>
      </c>
      <c r="C5839" s="2" t="s">
        <v>353</v>
      </c>
      <c r="D5839" s="2" t="s">
        <v>354</v>
      </c>
      <c r="E5839" s="2" t="s">
        <v>4594</v>
      </c>
      <c r="F5839" s="2">
        <v>90111503</v>
      </c>
      <c r="G5839" s="2" t="s">
        <v>330</v>
      </c>
      <c r="H5839" s="2">
        <v>8</v>
      </c>
      <c r="I5839" s="2">
        <v>12</v>
      </c>
      <c r="J5839" s="2">
        <v>16</v>
      </c>
      <c r="K5839" s="2">
        <v>1</v>
      </c>
      <c r="L5839" s="3">
        <v>76000</v>
      </c>
      <c r="M5839" s="2" t="s">
        <v>20</v>
      </c>
      <c r="N5839" s="4" t="s">
        <v>21</v>
      </c>
    </row>
    <row r="5840" spans="1:14" x14ac:dyDescent="0.25">
      <c r="A5840" s="1" t="s">
        <v>361</v>
      </c>
      <c r="B5840" s="2" t="s">
        <v>353</v>
      </c>
      <c r="C5840" s="2" t="s">
        <v>353</v>
      </c>
      <c r="D5840" s="2" t="s">
        <v>354</v>
      </c>
      <c r="E5840" s="2" t="s">
        <v>4595</v>
      </c>
      <c r="F5840" s="2">
        <v>90111503</v>
      </c>
      <c r="G5840" s="2" t="s">
        <v>330</v>
      </c>
      <c r="H5840" s="2">
        <v>8</v>
      </c>
      <c r="I5840" s="2">
        <v>12</v>
      </c>
      <c r="J5840" s="2">
        <v>16</v>
      </c>
      <c r="K5840" s="2">
        <v>1</v>
      </c>
      <c r="L5840" s="3">
        <v>380000</v>
      </c>
      <c r="M5840" s="2" t="s">
        <v>20</v>
      </c>
      <c r="N5840" s="4" t="s">
        <v>21</v>
      </c>
    </row>
    <row r="5841" spans="1:14" x14ac:dyDescent="0.25">
      <c r="A5841" s="1" t="s">
        <v>361</v>
      </c>
      <c r="B5841" s="2" t="s">
        <v>353</v>
      </c>
      <c r="C5841" s="2" t="s">
        <v>353</v>
      </c>
      <c r="D5841" s="2" t="s">
        <v>354</v>
      </c>
      <c r="E5841" s="2" t="s">
        <v>4596</v>
      </c>
      <c r="F5841" s="2">
        <v>90111503</v>
      </c>
      <c r="G5841" s="2" t="s">
        <v>330</v>
      </c>
      <c r="H5841" s="2">
        <v>8</v>
      </c>
      <c r="I5841" s="2">
        <v>12</v>
      </c>
      <c r="J5841" s="2">
        <v>16</v>
      </c>
      <c r="K5841" s="2">
        <v>1</v>
      </c>
      <c r="L5841" s="3">
        <v>152000</v>
      </c>
      <c r="M5841" s="2" t="s">
        <v>20</v>
      </c>
      <c r="N5841" s="4" t="s">
        <v>21</v>
      </c>
    </row>
    <row r="5842" spans="1:14" x14ac:dyDescent="0.25">
      <c r="A5842" s="1" t="s">
        <v>361</v>
      </c>
      <c r="B5842" s="2" t="s">
        <v>353</v>
      </c>
      <c r="C5842" s="2" t="s">
        <v>353</v>
      </c>
      <c r="D5842" s="2" t="s">
        <v>354</v>
      </c>
      <c r="E5842" s="2" t="s">
        <v>4595</v>
      </c>
      <c r="F5842" s="2">
        <v>90111503</v>
      </c>
      <c r="G5842" s="2" t="s">
        <v>330</v>
      </c>
      <c r="H5842" s="2">
        <v>8</v>
      </c>
      <c r="I5842" s="2">
        <v>12</v>
      </c>
      <c r="J5842" s="2">
        <v>16</v>
      </c>
      <c r="K5842" s="2">
        <v>1</v>
      </c>
      <c r="L5842" s="3">
        <v>380000</v>
      </c>
      <c r="M5842" s="2" t="s">
        <v>20</v>
      </c>
      <c r="N5842" s="4" t="s">
        <v>21</v>
      </c>
    </row>
    <row r="5843" spans="1:14" x14ac:dyDescent="0.25">
      <c r="A5843" s="1" t="s">
        <v>361</v>
      </c>
      <c r="B5843" s="2" t="s">
        <v>353</v>
      </c>
      <c r="C5843" s="2" t="s">
        <v>353</v>
      </c>
      <c r="D5843" s="2" t="s">
        <v>354</v>
      </c>
      <c r="E5843" s="2" t="s">
        <v>4596</v>
      </c>
      <c r="F5843" s="2">
        <v>90111503</v>
      </c>
      <c r="G5843" s="2" t="s">
        <v>330</v>
      </c>
      <c r="H5843" s="2">
        <v>8</v>
      </c>
      <c r="I5843" s="2">
        <v>12</v>
      </c>
      <c r="J5843" s="2">
        <v>16</v>
      </c>
      <c r="K5843" s="2">
        <v>1</v>
      </c>
      <c r="L5843" s="3">
        <v>152000</v>
      </c>
      <c r="M5843" s="2" t="s">
        <v>20</v>
      </c>
      <c r="N5843" s="4" t="s">
        <v>21</v>
      </c>
    </row>
    <row r="5844" spans="1:14" x14ac:dyDescent="0.25">
      <c r="A5844" s="1" t="s">
        <v>361</v>
      </c>
      <c r="B5844" s="2" t="s">
        <v>353</v>
      </c>
      <c r="C5844" s="2" t="s">
        <v>353</v>
      </c>
      <c r="D5844" s="2" t="s">
        <v>354</v>
      </c>
      <c r="E5844" s="2" t="s">
        <v>4595</v>
      </c>
      <c r="F5844" s="2">
        <v>90111503</v>
      </c>
      <c r="G5844" s="2" t="s">
        <v>330</v>
      </c>
      <c r="H5844" s="2">
        <v>8</v>
      </c>
      <c r="I5844" s="2">
        <v>12</v>
      </c>
      <c r="J5844" s="2">
        <v>16</v>
      </c>
      <c r="K5844" s="2">
        <v>1</v>
      </c>
      <c r="L5844" s="3">
        <v>380000</v>
      </c>
      <c r="M5844" s="2" t="s">
        <v>20</v>
      </c>
      <c r="N5844" s="4" t="s">
        <v>21</v>
      </c>
    </row>
    <row r="5845" spans="1:14" x14ac:dyDescent="0.25">
      <c r="A5845" s="1" t="s">
        <v>361</v>
      </c>
      <c r="B5845" s="2" t="s">
        <v>353</v>
      </c>
      <c r="C5845" s="2" t="s">
        <v>353</v>
      </c>
      <c r="D5845" s="2" t="s">
        <v>354</v>
      </c>
      <c r="E5845" s="2" t="s">
        <v>4595</v>
      </c>
      <c r="F5845" s="2">
        <v>90111503</v>
      </c>
      <c r="G5845" s="2" t="s">
        <v>330</v>
      </c>
      <c r="H5845" s="2">
        <v>8</v>
      </c>
      <c r="I5845" s="2">
        <v>12</v>
      </c>
      <c r="J5845" s="2">
        <v>16</v>
      </c>
      <c r="K5845" s="2">
        <v>1</v>
      </c>
      <c r="L5845" s="3">
        <v>380000</v>
      </c>
      <c r="M5845" s="2" t="s">
        <v>20</v>
      </c>
      <c r="N5845" s="4" t="s">
        <v>21</v>
      </c>
    </row>
    <row r="5846" spans="1:14" x14ac:dyDescent="0.25">
      <c r="A5846" s="1" t="s">
        <v>361</v>
      </c>
      <c r="B5846" s="2" t="s">
        <v>353</v>
      </c>
      <c r="C5846" s="2" t="s">
        <v>353</v>
      </c>
      <c r="D5846" s="2" t="s">
        <v>354</v>
      </c>
      <c r="E5846" s="2" t="s">
        <v>4596</v>
      </c>
      <c r="F5846" s="2">
        <v>90111503</v>
      </c>
      <c r="G5846" s="2" t="s">
        <v>330</v>
      </c>
      <c r="H5846" s="2">
        <v>8</v>
      </c>
      <c r="I5846" s="2">
        <v>12</v>
      </c>
      <c r="J5846" s="2">
        <v>16</v>
      </c>
      <c r="K5846" s="2">
        <v>1</v>
      </c>
      <c r="L5846" s="3">
        <v>152000</v>
      </c>
      <c r="M5846" s="2" t="s">
        <v>20</v>
      </c>
      <c r="N5846" s="4" t="s">
        <v>21</v>
      </c>
    </row>
    <row r="5847" spans="1:14" x14ac:dyDescent="0.25">
      <c r="A5847" s="1" t="s">
        <v>361</v>
      </c>
      <c r="B5847" s="2" t="s">
        <v>353</v>
      </c>
      <c r="C5847" s="2" t="s">
        <v>353</v>
      </c>
      <c r="D5847" s="2" t="s">
        <v>354</v>
      </c>
      <c r="E5847" s="2" t="s">
        <v>4595</v>
      </c>
      <c r="F5847" s="2">
        <v>90111503</v>
      </c>
      <c r="G5847" s="2" t="s">
        <v>330</v>
      </c>
      <c r="H5847" s="2">
        <v>8</v>
      </c>
      <c r="I5847" s="2">
        <v>12</v>
      </c>
      <c r="J5847" s="2">
        <v>16</v>
      </c>
      <c r="K5847" s="2">
        <v>1</v>
      </c>
      <c r="L5847" s="3">
        <v>380000</v>
      </c>
      <c r="M5847" s="2" t="s">
        <v>20</v>
      </c>
      <c r="N5847" s="4" t="s">
        <v>21</v>
      </c>
    </row>
    <row r="5848" spans="1:14" x14ac:dyDescent="0.25">
      <c r="A5848" s="1" t="s">
        <v>361</v>
      </c>
      <c r="B5848" s="2" t="s">
        <v>353</v>
      </c>
      <c r="C5848" s="2" t="s">
        <v>353</v>
      </c>
      <c r="D5848" s="2" t="s">
        <v>354</v>
      </c>
      <c r="E5848" s="2" t="s">
        <v>4595</v>
      </c>
      <c r="F5848" s="2">
        <v>90111503</v>
      </c>
      <c r="G5848" s="2" t="s">
        <v>330</v>
      </c>
      <c r="H5848" s="2">
        <v>8</v>
      </c>
      <c r="I5848" s="2">
        <v>12</v>
      </c>
      <c r="J5848" s="2">
        <v>16</v>
      </c>
      <c r="K5848" s="2">
        <v>1</v>
      </c>
      <c r="L5848" s="3">
        <v>380000</v>
      </c>
      <c r="M5848" s="2" t="s">
        <v>20</v>
      </c>
      <c r="N5848" s="4" t="s">
        <v>21</v>
      </c>
    </row>
    <row r="5849" spans="1:14" x14ac:dyDescent="0.25">
      <c r="A5849" s="1" t="s">
        <v>361</v>
      </c>
      <c r="B5849" s="2" t="s">
        <v>353</v>
      </c>
      <c r="C5849" s="2" t="s">
        <v>353</v>
      </c>
      <c r="D5849" s="2" t="s">
        <v>354</v>
      </c>
      <c r="E5849" s="2" t="s">
        <v>4596</v>
      </c>
      <c r="F5849" s="2">
        <v>90111503</v>
      </c>
      <c r="G5849" s="2" t="s">
        <v>330</v>
      </c>
      <c r="H5849" s="2">
        <v>8</v>
      </c>
      <c r="I5849" s="2">
        <v>12</v>
      </c>
      <c r="J5849" s="2">
        <v>16</v>
      </c>
      <c r="K5849" s="2">
        <v>1</v>
      </c>
      <c r="L5849" s="3">
        <v>76000</v>
      </c>
      <c r="M5849" s="2" t="s">
        <v>20</v>
      </c>
      <c r="N5849" s="4" t="s">
        <v>21</v>
      </c>
    </row>
    <row r="5850" spans="1:14" x14ac:dyDescent="0.25">
      <c r="A5850" s="1" t="s">
        <v>361</v>
      </c>
      <c r="B5850" s="2" t="s">
        <v>353</v>
      </c>
      <c r="C5850" s="2" t="s">
        <v>353</v>
      </c>
      <c r="D5850" s="2" t="s">
        <v>354</v>
      </c>
      <c r="E5850" s="2" t="s">
        <v>4597</v>
      </c>
      <c r="F5850" s="2">
        <v>90111503</v>
      </c>
      <c r="G5850" s="2" t="s">
        <v>330</v>
      </c>
      <c r="H5850" s="2">
        <v>8</v>
      </c>
      <c r="I5850" s="2">
        <v>12</v>
      </c>
      <c r="J5850" s="2">
        <v>16</v>
      </c>
      <c r="K5850" s="2">
        <v>1</v>
      </c>
      <c r="L5850" s="3">
        <v>152000</v>
      </c>
      <c r="M5850" s="2" t="s">
        <v>20</v>
      </c>
      <c r="N5850" s="4" t="s">
        <v>21</v>
      </c>
    </row>
    <row r="5851" spans="1:14" x14ac:dyDescent="0.25">
      <c r="A5851" s="1" t="s">
        <v>361</v>
      </c>
      <c r="B5851" s="2" t="s">
        <v>353</v>
      </c>
      <c r="C5851" s="2" t="s">
        <v>353</v>
      </c>
      <c r="D5851" s="2" t="s">
        <v>354</v>
      </c>
      <c r="E5851" s="2" t="s">
        <v>4597</v>
      </c>
      <c r="F5851" s="2">
        <v>90111503</v>
      </c>
      <c r="G5851" s="2" t="s">
        <v>330</v>
      </c>
      <c r="H5851" s="2">
        <v>8</v>
      </c>
      <c r="I5851" s="2">
        <v>12</v>
      </c>
      <c r="J5851" s="2">
        <v>16</v>
      </c>
      <c r="K5851" s="2">
        <v>1</v>
      </c>
      <c r="L5851" s="3">
        <v>152000</v>
      </c>
      <c r="M5851" s="2" t="s">
        <v>20</v>
      </c>
      <c r="N5851" s="4" t="s">
        <v>21</v>
      </c>
    </row>
    <row r="5852" spans="1:14" x14ac:dyDescent="0.25">
      <c r="A5852" s="1" t="s">
        <v>361</v>
      </c>
      <c r="B5852" s="2" t="s">
        <v>353</v>
      </c>
      <c r="C5852" s="2" t="s">
        <v>353</v>
      </c>
      <c r="D5852" s="2" t="s">
        <v>354</v>
      </c>
      <c r="E5852" s="2" t="s">
        <v>4597</v>
      </c>
      <c r="F5852" s="2">
        <v>90111503</v>
      </c>
      <c r="G5852" s="2" t="s">
        <v>330</v>
      </c>
      <c r="H5852" s="2">
        <v>8</v>
      </c>
      <c r="I5852" s="2">
        <v>12</v>
      </c>
      <c r="J5852" s="2">
        <v>16</v>
      </c>
      <c r="K5852" s="2">
        <v>1</v>
      </c>
      <c r="L5852" s="3">
        <v>152000</v>
      </c>
      <c r="M5852" s="2" t="s">
        <v>20</v>
      </c>
      <c r="N5852" s="4" t="s">
        <v>21</v>
      </c>
    </row>
    <row r="5853" spans="1:14" x14ac:dyDescent="0.25">
      <c r="A5853" s="1" t="s">
        <v>361</v>
      </c>
      <c r="B5853" s="2" t="s">
        <v>353</v>
      </c>
      <c r="C5853" s="2" t="s">
        <v>353</v>
      </c>
      <c r="D5853" s="2" t="s">
        <v>354</v>
      </c>
      <c r="E5853" s="2" t="s">
        <v>4597</v>
      </c>
      <c r="F5853" s="2">
        <v>90111503</v>
      </c>
      <c r="G5853" s="2" t="s">
        <v>330</v>
      </c>
      <c r="H5853" s="2">
        <v>8</v>
      </c>
      <c r="I5853" s="2">
        <v>12</v>
      </c>
      <c r="J5853" s="2">
        <v>16</v>
      </c>
      <c r="K5853" s="2">
        <v>1</v>
      </c>
      <c r="L5853" s="3">
        <v>152000</v>
      </c>
      <c r="M5853" s="2" t="s">
        <v>20</v>
      </c>
      <c r="N5853" s="4" t="s">
        <v>21</v>
      </c>
    </row>
    <row r="5854" spans="1:14" x14ac:dyDescent="0.25">
      <c r="A5854" s="1" t="s">
        <v>361</v>
      </c>
      <c r="B5854" s="2" t="s">
        <v>353</v>
      </c>
      <c r="C5854" s="2" t="s">
        <v>353</v>
      </c>
      <c r="D5854" s="2" t="s">
        <v>354</v>
      </c>
      <c r="E5854" s="2" t="s">
        <v>4598</v>
      </c>
      <c r="F5854" s="2">
        <v>90111503</v>
      </c>
      <c r="G5854" s="2" t="s">
        <v>330</v>
      </c>
      <c r="H5854" s="2">
        <v>8</v>
      </c>
      <c r="I5854" s="2">
        <v>12</v>
      </c>
      <c r="J5854" s="2">
        <v>16</v>
      </c>
      <c r="K5854" s="2">
        <v>1</v>
      </c>
      <c r="L5854" s="3">
        <v>76000</v>
      </c>
      <c r="M5854" s="2" t="s">
        <v>20</v>
      </c>
      <c r="N5854" s="4" t="s">
        <v>21</v>
      </c>
    </row>
    <row r="5855" spans="1:14" x14ac:dyDescent="0.25">
      <c r="A5855" s="1" t="s">
        <v>361</v>
      </c>
      <c r="B5855" s="2" t="s">
        <v>353</v>
      </c>
      <c r="C5855" s="2" t="s">
        <v>353</v>
      </c>
      <c r="D5855" s="2" t="s">
        <v>354</v>
      </c>
      <c r="E5855" s="2" t="s">
        <v>4599</v>
      </c>
      <c r="F5855" s="2">
        <v>90111503</v>
      </c>
      <c r="G5855" s="2" t="s">
        <v>330</v>
      </c>
      <c r="H5855" s="2">
        <v>8</v>
      </c>
      <c r="I5855" s="2">
        <v>12</v>
      </c>
      <c r="J5855" s="2">
        <v>16</v>
      </c>
      <c r="K5855" s="2">
        <v>1</v>
      </c>
      <c r="L5855" s="3">
        <v>228000</v>
      </c>
      <c r="M5855" s="2" t="s">
        <v>20</v>
      </c>
      <c r="N5855" s="4" t="s">
        <v>21</v>
      </c>
    </row>
    <row r="5856" spans="1:14" x14ac:dyDescent="0.25">
      <c r="A5856" s="1" t="s">
        <v>361</v>
      </c>
      <c r="B5856" s="2" t="s">
        <v>353</v>
      </c>
      <c r="C5856" s="2" t="s">
        <v>353</v>
      </c>
      <c r="D5856" s="2" t="s">
        <v>354</v>
      </c>
      <c r="E5856" s="2" t="s">
        <v>4600</v>
      </c>
      <c r="F5856" s="2">
        <v>90111503</v>
      </c>
      <c r="G5856" s="2" t="s">
        <v>330</v>
      </c>
      <c r="H5856" s="2">
        <v>8</v>
      </c>
      <c r="I5856" s="2">
        <v>12</v>
      </c>
      <c r="J5856" s="2">
        <v>16</v>
      </c>
      <c r="K5856" s="2">
        <v>1</v>
      </c>
      <c r="L5856" s="3">
        <v>76000</v>
      </c>
      <c r="M5856" s="2" t="s">
        <v>20</v>
      </c>
      <c r="N5856" s="4" t="s">
        <v>21</v>
      </c>
    </row>
    <row r="5857" spans="1:14" x14ac:dyDescent="0.25">
      <c r="A5857" s="1" t="s">
        <v>361</v>
      </c>
      <c r="B5857" s="2" t="s">
        <v>353</v>
      </c>
      <c r="C5857" s="2" t="s">
        <v>353</v>
      </c>
      <c r="D5857" s="2" t="s">
        <v>354</v>
      </c>
      <c r="E5857" s="2" t="s">
        <v>4600</v>
      </c>
      <c r="F5857" s="2">
        <v>90111503</v>
      </c>
      <c r="G5857" s="2" t="s">
        <v>330</v>
      </c>
      <c r="H5857" s="2">
        <v>8</v>
      </c>
      <c r="I5857" s="2">
        <v>12</v>
      </c>
      <c r="J5857" s="2">
        <v>16</v>
      </c>
      <c r="K5857" s="2">
        <v>1</v>
      </c>
      <c r="L5857" s="3">
        <v>76000</v>
      </c>
      <c r="M5857" s="2" t="s">
        <v>20</v>
      </c>
      <c r="N5857" s="4" t="s">
        <v>21</v>
      </c>
    </row>
    <row r="5858" spans="1:14" x14ac:dyDescent="0.25">
      <c r="A5858" s="1" t="s">
        <v>361</v>
      </c>
      <c r="B5858" s="2" t="s">
        <v>353</v>
      </c>
      <c r="C5858" s="2" t="s">
        <v>353</v>
      </c>
      <c r="D5858" s="2" t="s">
        <v>354</v>
      </c>
      <c r="E5858" s="2" t="s">
        <v>4601</v>
      </c>
      <c r="F5858" s="2">
        <v>90111503</v>
      </c>
      <c r="G5858" s="2" t="s">
        <v>330</v>
      </c>
      <c r="H5858" s="2">
        <v>8</v>
      </c>
      <c r="I5858" s="2">
        <v>12</v>
      </c>
      <c r="J5858" s="2">
        <v>16</v>
      </c>
      <c r="K5858" s="2">
        <v>1</v>
      </c>
      <c r="L5858" s="3">
        <v>76000</v>
      </c>
      <c r="M5858" s="2" t="s">
        <v>20</v>
      </c>
      <c r="N5858" s="4" t="s">
        <v>21</v>
      </c>
    </row>
    <row r="5859" spans="1:14" x14ac:dyDescent="0.25">
      <c r="A5859" s="1" t="s">
        <v>361</v>
      </c>
      <c r="B5859" s="2" t="s">
        <v>353</v>
      </c>
      <c r="C5859" s="2" t="s">
        <v>353</v>
      </c>
      <c r="D5859" s="2" t="s">
        <v>354</v>
      </c>
      <c r="E5859" s="2" t="s">
        <v>4601</v>
      </c>
      <c r="F5859" s="2">
        <v>90111503</v>
      </c>
      <c r="G5859" s="2" t="s">
        <v>330</v>
      </c>
      <c r="H5859" s="2">
        <v>8</v>
      </c>
      <c r="I5859" s="2">
        <v>12</v>
      </c>
      <c r="J5859" s="2">
        <v>16</v>
      </c>
      <c r="K5859" s="2">
        <v>1</v>
      </c>
      <c r="L5859" s="3">
        <v>76000</v>
      </c>
      <c r="M5859" s="2" t="s">
        <v>20</v>
      </c>
      <c r="N5859" s="4" t="s">
        <v>21</v>
      </c>
    </row>
    <row r="5860" spans="1:14" x14ac:dyDescent="0.25">
      <c r="A5860" s="1" t="s">
        <v>361</v>
      </c>
      <c r="B5860" s="2" t="s">
        <v>353</v>
      </c>
      <c r="C5860" s="2" t="s">
        <v>353</v>
      </c>
      <c r="D5860" s="2" t="s">
        <v>354</v>
      </c>
      <c r="E5860" s="2" t="s">
        <v>4601</v>
      </c>
      <c r="F5860" s="2">
        <v>90111503</v>
      </c>
      <c r="G5860" s="2" t="s">
        <v>330</v>
      </c>
      <c r="H5860" s="2">
        <v>8</v>
      </c>
      <c r="I5860" s="2">
        <v>12</v>
      </c>
      <c r="J5860" s="2">
        <v>16</v>
      </c>
      <c r="K5860" s="2">
        <v>1</v>
      </c>
      <c r="L5860" s="3">
        <v>76000</v>
      </c>
      <c r="M5860" s="2" t="s">
        <v>20</v>
      </c>
      <c r="N5860" s="4" t="s">
        <v>21</v>
      </c>
    </row>
    <row r="5861" spans="1:14" x14ac:dyDescent="0.25">
      <c r="A5861" s="1" t="s">
        <v>361</v>
      </c>
      <c r="B5861" s="2" t="s">
        <v>353</v>
      </c>
      <c r="C5861" s="2" t="s">
        <v>353</v>
      </c>
      <c r="D5861" s="2" t="s">
        <v>354</v>
      </c>
      <c r="E5861" s="2" t="s">
        <v>18334</v>
      </c>
      <c r="F5861" s="2">
        <v>90111503</v>
      </c>
      <c r="G5861" s="2" t="s">
        <v>330</v>
      </c>
      <c r="H5861" s="2">
        <v>8</v>
      </c>
      <c r="I5861" s="2">
        <v>12</v>
      </c>
      <c r="J5861" s="2">
        <v>16</v>
      </c>
      <c r="K5861" s="2">
        <v>1</v>
      </c>
      <c r="L5861" s="3">
        <v>76000</v>
      </c>
      <c r="M5861" s="2" t="s">
        <v>20</v>
      </c>
      <c r="N5861" s="4" t="s">
        <v>21</v>
      </c>
    </row>
    <row r="5862" spans="1:14" x14ac:dyDescent="0.25">
      <c r="A5862" s="1" t="s">
        <v>361</v>
      </c>
      <c r="B5862" s="2" t="s">
        <v>353</v>
      </c>
      <c r="C5862" s="2" t="s">
        <v>353</v>
      </c>
      <c r="D5862" s="2" t="s">
        <v>354</v>
      </c>
      <c r="E5862" s="2" t="s">
        <v>4602</v>
      </c>
      <c r="F5862" s="2">
        <v>90111503</v>
      </c>
      <c r="G5862" s="2" t="s">
        <v>330</v>
      </c>
      <c r="H5862" s="2">
        <v>8</v>
      </c>
      <c r="I5862" s="2">
        <v>12</v>
      </c>
      <c r="J5862" s="2">
        <v>16</v>
      </c>
      <c r="K5862" s="2">
        <v>1</v>
      </c>
      <c r="L5862" s="3">
        <v>152000</v>
      </c>
      <c r="M5862" s="2" t="s">
        <v>20</v>
      </c>
      <c r="N5862" s="4" t="s">
        <v>21</v>
      </c>
    </row>
    <row r="5863" spans="1:14" x14ac:dyDescent="0.25">
      <c r="A5863" s="1" t="s">
        <v>361</v>
      </c>
      <c r="B5863" s="2" t="s">
        <v>353</v>
      </c>
      <c r="C5863" s="2" t="s">
        <v>353</v>
      </c>
      <c r="D5863" s="2" t="s">
        <v>354</v>
      </c>
      <c r="E5863" s="2" t="s">
        <v>4602</v>
      </c>
      <c r="F5863" s="2">
        <v>90111503</v>
      </c>
      <c r="G5863" s="2" t="s">
        <v>330</v>
      </c>
      <c r="H5863" s="2">
        <v>8</v>
      </c>
      <c r="I5863" s="2">
        <v>12</v>
      </c>
      <c r="J5863" s="2">
        <v>16</v>
      </c>
      <c r="K5863" s="2">
        <v>1</v>
      </c>
      <c r="L5863" s="3">
        <v>152000</v>
      </c>
      <c r="M5863" s="2" t="s">
        <v>20</v>
      </c>
      <c r="N5863" s="4" t="s">
        <v>21</v>
      </c>
    </row>
    <row r="5864" spans="1:14" x14ac:dyDescent="0.25">
      <c r="A5864" s="1" t="s">
        <v>361</v>
      </c>
      <c r="B5864" s="2" t="s">
        <v>353</v>
      </c>
      <c r="C5864" s="2" t="s">
        <v>353</v>
      </c>
      <c r="D5864" s="2" t="s">
        <v>354</v>
      </c>
      <c r="E5864" s="2" t="s">
        <v>4602</v>
      </c>
      <c r="F5864" s="2">
        <v>90111503</v>
      </c>
      <c r="G5864" s="2" t="s">
        <v>330</v>
      </c>
      <c r="H5864" s="2">
        <v>8</v>
      </c>
      <c r="I5864" s="2">
        <v>12</v>
      </c>
      <c r="J5864" s="2">
        <v>16</v>
      </c>
      <c r="K5864" s="2">
        <v>1</v>
      </c>
      <c r="L5864" s="3">
        <v>152000</v>
      </c>
      <c r="M5864" s="2" t="s">
        <v>20</v>
      </c>
      <c r="N5864" s="4" t="s">
        <v>21</v>
      </c>
    </row>
    <row r="5865" spans="1:14" x14ac:dyDescent="0.25">
      <c r="A5865" s="1" t="s">
        <v>361</v>
      </c>
      <c r="B5865" s="2" t="s">
        <v>353</v>
      </c>
      <c r="C5865" s="2" t="s">
        <v>353</v>
      </c>
      <c r="D5865" s="2" t="s">
        <v>354</v>
      </c>
      <c r="E5865" s="2" t="s">
        <v>4602</v>
      </c>
      <c r="F5865" s="2">
        <v>90111503</v>
      </c>
      <c r="G5865" s="2" t="s">
        <v>330</v>
      </c>
      <c r="H5865" s="2">
        <v>8</v>
      </c>
      <c r="I5865" s="2">
        <v>12</v>
      </c>
      <c r="J5865" s="2">
        <v>16</v>
      </c>
      <c r="K5865" s="2">
        <v>1</v>
      </c>
      <c r="L5865" s="3">
        <v>152000</v>
      </c>
      <c r="M5865" s="2" t="s">
        <v>20</v>
      </c>
      <c r="N5865" s="4" t="s">
        <v>21</v>
      </c>
    </row>
    <row r="5866" spans="1:14" x14ac:dyDescent="0.25">
      <c r="A5866" s="1" t="s">
        <v>361</v>
      </c>
      <c r="B5866" s="2" t="s">
        <v>353</v>
      </c>
      <c r="C5866" s="2" t="s">
        <v>353</v>
      </c>
      <c r="D5866" s="2" t="s">
        <v>354</v>
      </c>
      <c r="E5866" s="2" t="s">
        <v>4602</v>
      </c>
      <c r="F5866" s="2">
        <v>90111503</v>
      </c>
      <c r="G5866" s="2" t="s">
        <v>330</v>
      </c>
      <c r="H5866" s="2">
        <v>8</v>
      </c>
      <c r="I5866" s="2">
        <v>12</v>
      </c>
      <c r="J5866" s="2">
        <v>16</v>
      </c>
      <c r="K5866" s="2">
        <v>1</v>
      </c>
      <c r="L5866" s="3">
        <v>152000</v>
      </c>
      <c r="M5866" s="2" t="s">
        <v>20</v>
      </c>
      <c r="N5866" s="4" t="s">
        <v>21</v>
      </c>
    </row>
    <row r="5867" spans="1:14" x14ac:dyDescent="0.25">
      <c r="A5867" s="1" t="s">
        <v>361</v>
      </c>
      <c r="B5867" s="2" t="s">
        <v>353</v>
      </c>
      <c r="C5867" s="2" t="s">
        <v>353</v>
      </c>
      <c r="D5867" s="2" t="s">
        <v>354</v>
      </c>
      <c r="E5867" s="2" t="s">
        <v>4602</v>
      </c>
      <c r="F5867" s="2">
        <v>90111503</v>
      </c>
      <c r="G5867" s="2" t="s">
        <v>330</v>
      </c>
      <c r="H5867" s="2">
        <v>8</v>
      </c>
      <c r="I5867" s="2">
        <v>12</v>
      </c>
      <c r="J5867" s="2">
        <v>16</v>
      </c>
      <c r="K5867" s="2">
        <v>1</v>
      </c>
      <c r="L5867" s="3">
        <v>152000</v>
      </c>
      <c r="M5867" s="2" t="s">
        <v>20</v>
      </c>
      <c r="N5867" s="4" t="s">
        <v>21</v>
      </c>
    </row>
    <row r="5868" spans="1:14" x14ac:dyDescent="0.25">
      <c r="A5868" s="1" t="s">
        <v>361</v>
      </c>
      <c r="B5868" s="2" t="s">
        <v>353</v>
      </c>
      <c r="C5868" s="2" t="s">
        <v>353</v>
      </c>
      <c r="D5868" s="2" t="s">
        <v>354</v>
      </c>
      <c r="E5868" s="2" t="s">
        <v>4602</v>
      </c>
      <c r="F5868" s="2">
        <v>90111503</v>
      </c>
      <c r="G5868" s="2" t="s">
        <v>330</v>
      </c>
      <c r="H5868" s="2">
        <v>8</v>
      </c>
      <c r="I5868" s="2">
        <v>12</v>
      </c>
      <c r="J5868" s="2">
        <v>16</v>
      </c>
      <c r="K5868" s="2">
        <v>1</v>
      </c>
      <c r="L5868" s="3">
        <v>152000</v>
      </c>
      <c r="M5868" s="2" t="s">
        <v>20</v>
      </c>
      <c r="N5868" s="4" t="s">
        <v>21</v>
      </c>
    </row>
    <row r="5869" spans="1:14" x14ac:dyDescent="0.25">
      <c r="A5869" s="1" t="s">
        <v>361</v>
      </c>
      <c r="B5869" s="2" t="s">
        <v>353</v>
      </c>
      <c r="C5869" s="2" t="s">
        <v>353</v>
      </c>
      <c r="D5869" s="2" t="s">
        <v>354</v>
      </c>
      <c r="E5869" s="2" t="s">
        <v>18334</v>
      </c>
      <c r="F5869" s="2">
        <v>90111503</v>
      </c>
      <c r="G5869" s="2" t="s">
        <v>330</v>
      </c>
      <c r="H5869" s="2">
        <v>8</v>
      </c>
      <c r="I5869" s="2">
        <v>12</v>
      </c>
      <c r="J5869" s="2">
        <v>16</v>
      </c>
      <c r="K5869" s="2">
        <v>1</v>
      </c>
      <c r="L5869" s="3">
        <v>76000</v>
      </c>
      <c r="M5869" s="2" t="s">
        <v>20</v>
      </c>
      <c r="N5869" s="4" t="s">
        <v>21</v>
      </c>
    </row>
    <row r="5870" spans="1:14" x14ac:dyDescent="0.25">
      <c r="A5870" s="1" t="s">
        <v>361</v>
      </c>
      <c r="B5870" s="2" t="s">
        <v>353</v>
      </c>
      <c r="C5870" s="2" t="s">
        <v>353</v>
      </c>
      <c r="D5870" s="2" t="s">
        <v>354</v>
      </c>
      <c r="E5870" s="2" t="s">
        <v>4602</v>
      </c>
      <c r="F5870" s="2">
        <v>90111503</v>
      </c>
      <c r="G5870" s="2" t="s">
        <v>330</v>
      </c>
      <c r="H5870" s="2">
        <v>8</v>
      </c>
      <c r="I5870" s="2">
        <v>12</v>
      </c>
      <c r="J5870" s="2">
        <v>16</v>
      </c>
      <c r="K5870" s="2">
        <v>1</v>
      </c>
      <c r="L5870" s="3">
        <v>152000</v>
      </c>
      <c r="M5870" s="2" t="s">
        <v>20</v>
      </c>
      <c r="N5870" s="4" t="s">
        <v>21</v>
      </c>
    </row>
    <row r="5871" spans="1:14" x14ac:dyDescent="0.25">
      <c r="A5871" s="1" t="s">
        <v>361</v>
      </c>
      <c r="B5871" s="2" t="s">
        <v>353</v>
      </c>
      <c r="C5871" s="2" t="s">
        <v>353</v>
      </c>
      <c r="D5871" s="2" t="s">
        <v>354</v>
      </c>
      <c r="E5871" s="2" t="s">
        <v>4602</v>
      </c>
      <c r="F5871" s="2">
        <v>90111503</v>
      </c>
      <c r="G5871" s="2" t="s">
        <v>330</v>
      </c>
      <c r="H5871" s="2">
        <v>8</v>
      </c>
      <c r="I5871" s="2">
        <v>12</v>
      </c>
      <c r="J5871" s="2">
        <v>16</v>
      </c>
      <c r="K5871" s="2">
        <v>1</v>
      </c>
      <c r="L5871" s="3">
        <v>152000</v>
      </c>
      <c r="M5871" s="2" t="s">
        <v>20</v>
      </c>
      <c r="N5871" s="4" t="s">
        <v>21</v>
      </c>
    </row>
    <row r="5872" spans="1:14" x14ac:dyDescent="0.25">
      <c r="A5872" s="1" t="s">
        <v>361</v>
      </c>
      <c r="B5872" s="2" t="s">
        <v>353</v>
      </c>
      <c r="C5872" s="2" t="s">
        <v>353</v>
      </c>
      <c r="D5872" s="2" t="s">
        <v>354</v>
      </c>
      <c r="E5872" s="2" t="s">
        <v>4602</v>
      </c>
      <c r="F5872" s="2">
        <v>90111503</v>
      </c>
      <c r="G5872" s="2" t="s">
        <v>330</v>
      </c>
      <c r="H5872" s="2">
        <v>8</v>
      </c>
      <c r="I5872" s="2">
        <v>12</v>
      </c>
      <c r="J5872" s="2">
        <v>16</v>
      </c>
      <c r="K5872" s="2">
        <v>1</v>
      </c>
      <c r="L5872" s="3">
        <v>152000</v>
      </c>
      <c r="M5872" s="2" t="s">
        <v>20</v>
      </c>
      <c r="N5872" s="4" t="s">
        <v>21</v>
      </c>
    </row>
    <row r="5873" spans="1:14" x14ac:dyDescent="0.25">
      <c r="A5873" s="1" t="s">
        <v>361</v>
      </c>
      <c r="B5873" s="2" t="s">
        <v>353</v>
      </c>
      <c r="C5873" s="2" t="s">
        <v>353</v>
      </c>
      <c r="D5873" s="2" t="s">
        <v>354</v>
      </c>
      <c r="E5873" s="2" t="s">
        <v>4602</v>
      </c>
      <c r="F5873" s="2">
        <v>90111503</v>
      </c>
      <c r="G5873" s="2" t="s">
        <v>330</v>
      </c>
      <c r="H5873" s="2">
        <v>8</v>
      </c>
      <c r="I5873" s="2">
        <v>12</v>
      </c>
      <c r="J5873" s="2">
        <v>16</v>
      </c>
      <c r="K5873" s="2">
        <v>1</v>
      </c>
      <c r="L5873" s="3">
        <v>152000</v>
      </c>
      <c r="M5873" s="2" t="s">
        <v>20</v>
      </c>
      <c r="N5873" s="4" t="s">
        <v>21</v>
      </c>
    </row>
    <row r="5874" spans="1:14" x14ac:dyDescent="0.25">
      <c r="A5874" s="1" t="s">
        <v>361</v>
      </c>
      <c r="B5874" s="2" t="s">
        <v>353</v>
      </c>
      <c r="C5874" s="2" t="s">
        <v>353</v>
      </c>
      <c r="D5874" s="2" t="s">
        <v>354</v>
      </c>
      <c r="E5874" s="2" t="s">
        <v>4602</v>
      </c>
      <c r="F5874" s="2">
        <v>90111503</v>
      </c>
      <c r="G5874" s="2" t="s">
        <v>330</v>
      </c>
      <c r="H5874" s="2">
        <v>8</v>
      </c>
      <c r="I5874" s="2">
        <v>12</v>
      </c>
      <c r="J5874" s="2">
        <v>16</v>
      </c>
      <c r="K5874" s="2">
        <v>1</v>
      </c>
      <c r="L5874" s="3">
        <v>152000</v>
      </c>
      <c r="M5874" s="2" t="s">
        <v>20</v>
      </c>
      <c r="N5874" s="4" t="s">
        <v>21</v>
      </c>
    </row>
    <row r="5875" spans="1:14" x14ac:dyDescent="0.25">
      <c r="A5875" s="1" t="s">
        <v>361</v>
      </c>
      <c r="B5875" s="2" t="s">
        <v>353</v>
      </c>
      <c r="C5875" s="2" t="s">
        <v>353</v>
      </c>
      <c r="D5875" s="2" t="s">
        <v>354</v>
      </c>
      <c r="E5875" s="2" t="s">
        <v>18334</v>
      </c>
      <c r="F5875" s="2">
        <v>90111503</v>
      </c>
      <c r="G5875" s="2" t="s">
        <v>330</v>
      </c>
      <c r="H5875" s="2">
        <v>8</v>
      </c>
      <c r="I5875" s="2">
        <v>12</v>
      </c>
      <c r="J5875" s="2">
        <v>16</v>
      </c>
      <c r="K5875" s="2">
        <v>1</v>
      </c>
      <c r="L5875" s="3">
        <v>76000</v>
      </c>
      <c r="M5875" s="2" t="s">
        <v>20</v>
      </c>
      <c r="N5875" s="4" t="s">
        <v>21</v>
      </c>
    </row>
    <row r="5876" spans="1:14" x14ac:dyDescent="0.25">
      <c r="A5876" s="1" t="s">
        <v>361</v>
      </c>
      <c r="B5876" s="2" t="s">
        <v>353</v>
      </c>
      <c r="C5876" s="2" t="s">
        <v>353</v>
      </c>
      <c r="D5876" s="2" t="s">
        <v>354</v>
      </c>
      <c r="E5876" s="2" t="s">
        <v>4602</v>
      </c>
      <c r="F5876" s="2">
        <v>90111503</v>
      </c>
      <c r="G5876" s="2" t="s">
        <v>330</v>
      </c>
      <c r="H5876" s="2">
        <v>8</v>
      </c>
      <c r="I5876" s="2">
        <v>12</v>
      </c>
      <c r="J5876" s="2">
        <v>16</v>
      </c>
      <c r="K5876" s="2">
        <v>1</v>
      </c>
      <c r="L5876" s="3">
        <v>152000</v>
      </c>
      <c r="M5876" s="2" t="s">
        <v>20</v>
      </c>
      <c r="N5876" s="4" t="s">
        <v>21</v>
      </c>
    </row>
    <row r="5877" spans="1:14" x14ac:dyDescent="0.25">
      <c r="A5877" s="1" t="s">
        <v>361</v>
      </c>
      <c r="B5877" s="2" t="s">
        <v>353</v>
      </c>
      <c r="C5877" s="2" t="s">
        <v>353</v>
      </c>
      <c r="D5877" s="2" t="s">
        <v>354</v>
      </c>
      <c r="E5877" s="2" t="s">
        <v>4602</v>
      </c>
      <c r="F5877" s="2">
        <v>90111503</v>
      </c>
      <c r="G5877" s="2" t="s">
        <v>330</v>
      </c>
      <c r="H5877" s="2">
        <v>8</v>
      </c>
      <c r="I5877" s="2">
        <v>12</v>
      </c>
      <c r="J5877" s="2">
        <v>16</v>
      </c>
      <c r="K5877" s="2">
        <v>1</v>
      </c>
      <c r="L5877" s="3">
        <v>152000</v>
      </c>
      <c r="M5877" s="2" t="s">
        <v>20</v>
      </c>
      <c r="N5877" s="4" t="s">
        <v>21</v>
      </c>
    </row>
    <row r="5878" spans="1:14" x14ac:dyDescent="0.25">
      <c r="A5878" s="1" t="s">
        <v>361</v>
      </c>
      <c r="B5878" s="2" t="s">
        <v>353</v>
      </c>
      <c r="C5878" s="2" t="s">
        <v>353</v>
      </c>
      <c r="D5878" s="2" t="s">
        <v>354</v>
      </c>
      <c r="E5878" s="2" t="s">
        <v>4603</v>
      </c>
      <c r="F5878" s="2">
        <v>90111503</v>
      </c>
      <c r="G5878" s="2" t="s">
        <v>330</v>
      </c>
      <c r="H5878" s="2">
        <v>8</v>
      </c>
      <c r="I5878" s="2">
        <v>12</v>
      </c>
      <c r="J5878" s="2">
        <v>16</v>
      </c>
      <c r="K5878" s="2">
        <v>1</v>
      </c>
      <c r="L5878" s="3">
        <v>76000</v>
      </c>
      <c r="M5878" s="2" t="s">
        <v>20</v>
      </c>
      <c r="N5878" s="4" t="s">
        <v>21</v>
      </c>
    </row>
    <row r="5879" spans="1:14" x14ac:dyDescent="0.25">
      <c r="A5879" s="1" t="s">
        <v>361</v>
      </c>
      <c r="B5879" s="2" t="s">
        <v>353</v>
      </c>
      <c r="C5879" s="2" t="s">
        <v>353</v>
      </c>
      <c r="D5879" s="2" t="s">
        <v>354</v>
      </c>
      <c r="E5879" s="2" t="s">
        <v>4604</v>
      </c>
      <c r="F5879" s="2">
        <v>90111503</v>
      </c>
      <c r="G5879" s="2" t="s">
        <v>330</v>
      </c>
      <c r="H5879" s="2">
        <v>8</v>
      </c>
      <c r="I5879" s="2">
        <v>12</v>
      </c>
      <c r="J5879" s="2">
        <v>16</v>
      </c>
      <c r="K5879" s="2">
        <v>1</v>
      </c>
      <c r="L5879" s="3">
        <v>76000</v>
      </c>
      <c r="M5879" s="2" t="s">
        <v>20</v>
      </c>
      <c r="N5879" s="4" t="s">
        <v>21</v>
      </c>
    </row>
    <row r="5880" spans="1:14" x14ac:dyDescent="0.25">
      <c r="A5880" s="1" t="s">
        <v>361</v>
      </c>
      <c r="B5880" s="2" t="s">
        <v>353</v>
      </c>
      <c r="C5880" s="2" t="s">
        <v>353</v>
      </c>
      <c r="D5880" s="2" t="s">
        <v>354</v>
      </c>
      <c r="E5880" s="2" t="s">
        <v>18335</v>
      </c>
      <c r="F5880" s="2">
        <v>90111503</v>
      </c>
      <c r="G5880" s="2" t="s">
        <v>330</v>
      </c>
      <c r="H5880" s="2">
        <v>8</v>
      </c>
      <c r="I5880" s="2">
        <v>12</v>
      </c>
      <c r="J5880" s="2">
        <v>16</v>
      </c>
      <c r="K5880" s="2">
        <v>1</v>
      </c>
      <c r="L5880" s="3">
        <v>76000</v>
      </c>
      <c r="M5880" s="2" t="s">
        <v>20</v>
      </c>
      <c r="N5880" s="4" t="s">
        <v>21</v>
      </c>
    </row>
    <row r="5881" spans="1:14" x14ac:dyDescent="0.25">
      <c r="A5881" s="1" t="s">
        <v>361</v>
      </c>
      <c r="B5881" s="2" t="s">
        <v>353</v>
      </c>
      <c r="C5881" s="2" t="s">
        <v>353</v>
      </c>
      <c r="D5881" s="2" t="s">
        <v>354</v>
      </c>
      <c r="E5881" s="2" t="s">
        <v>18335</v>
      </c>
      <c r="F5881" s="2">
        <v>90111503</v>
      </c>
      <c r="G5881" s="2" t="s">
        <v>330</v>
      </c>
      <c r="H5881" s="2">
        <v>8</v>
      </c>
      <c r="I5881" s="2">
        <v>12</v>
      </c>
      <c r="J5881" s="2">
        <v>16</v>
      </c>
      <c r="K5881" s="2">
        <v>1</v>
      </c>
      <c r="L5881" s="3">
        <v>76000</v>
      </c>
      <c r="M5881" s="2" t="s">
        <v>20</v>
      </c>
      <c r="N5881" s="4" t="s">
        <v>21</v>
      </c>
    </row>
    <row r="5882" spans="1:14" x14ac:dyDescent="0.25">
      <c r="A5882" s="1" t="s">
        <v>361</v>
      </c>
      <c r="B5882" s="2" t="s">
        <v>353</v>
      </c>
      <c r="C5882" s="2" t="s">
        <v>353</v>
      </c>
      <c r="D5882" s="2" t="s">
        <v>354</v>
      </c>
      <c r="E5882" s="2" t="s">
        <v>4605</v>
      </c>
      <c r="F5882" s="2">
        <v>90111503</v>
      </c>
      <c r="G5882" s="2" t="s">
        <v>330</v>
      </c>
      <c r="H5882" s="2">
        <v>8</v>
      </c>
      <c r="I5882" s="2">
        <v>12</v>
      </c>
      <c r="J5882" s="2">
        <v>16</v>
      </c>
      <c r="K5882" s="2">
        <v>1</v>
      </c>
      <c r="L5882" s="3">
        <v>304000</v>
      </c>
      <c r="M5882" s="2" t="s">
        <v>20</v>
      </c>
      <c r="N5882" s="4" t="s">
        <v>21</v>
      </c>
    </row>
    <row r="5883" spans="1:14" x14ac:dyDescent="0.25">
      <c r="A5883" s="1" t="s">
        <v>361</v>
      </c>
      <c r="B5883" s="2" t="s">
        <v>353</v>
      </c>
      <c r="C5883" s="2" t="s">
        <v>353</v>
      </c>
      <c r="D5883" s="2" t="s">
        <v>354</v>
      </c>
      <c r="E5883" s="2" t="s">
        <v>4606</v>
      </c>
      <c r="F5883" s="2">
        <v>90111503</v>
      </c>
      <c r="G5883" s="2" t="s">
        <v>330</v>
      </c>
      <c r="H5883" s="2">
        <v>8</v>
      </c>
      <c r="I5883" s="2">
        <v>12</v>
      </c>
      <c r="J5883" s="2">
        <v>16</v>
      </c>
      <c r="K5883" s="2">
        <v>1</v>
      </c>
      <c r="L5883" s="3">
        <v>304000</v>
      </c>
      <c r="M5883" s="2" t="s">
        <v>20</v>
      </c>
      <c r="N5883" s="4" t="s">
        <v>21</v>
      </c>
    </row>
    <row r="5884" spans="1:14" x14ac:dyDescent="0.25">
      <c r="A5884" s="1" t="s">
        <v>361</v>
      </c>
      <c r="B5884" s="2" t="s">
        <v>353</v>
      </c>
      <c r="C5884" s="2" t="s">
        <v>353</v>
      </c>
      <c r="D5884" s="2" t="s">
        <v>354</v>
      </c>
      <c r="E5884" s="2" t="s">
        <v>4605</v>
      </c>
      <c r="F5884" s="2">
        <v>90111503</v>
      </c>
      <c r="G5884" s="2" t="s">
        <v>330</v>
      </c>
      <c r="H5884" s="2">
        <v>8</v>
      </c>
      <c r="I5884" s="2">
        <v>12</v>
      </c>
      <c r="J5884" s="2">
        <v>16</v>
      </c>
      <c r="K5884" s="2">
        <v>1</v>
      </c>
      <c r="L5884" s="3">
        <v>304000</v>
      </c>
      <c r="M5884" s="2" t="s">
        <v>20</v>
      </c>
      <c r="N5884" s="4" t="s">
        <v>21</v>
      </c>
    </row>
    <row r="5885" spans="1:14" x14ac:dyDescent="0.25">
      <c r="A5885" s="1" t="s">
        <v>361</v>
      </c>
      <c r="B5885" s="2" t="s">
        <v>353</v>
      </c>
      <c r="C5885" s="2" t="s">
        <v>353</v>
      </c>
      <c r="D5885" s="2" t="s">
        <v>354</v>
      </c>
      <c r="E5885" s="2" t="s">
        <v>4606</v>
      </c>
      <c r="F5885" s="2">
        <v>90111503</v>
      </c>
      <c r="G5885" s="2" t="s">
        <v>330</v>
      </c>
      <c r="H5885" s="2">
        <v>8</v>
      </c>
      <c r="I5885" s="2">
        <v>12</v>
      </c>
      <c r="J5885" s="2">
        <v>16</v>
      </c>
      <c r="K5885" s="2">
        <v>1</v>
      </c>
      <c r="L5885" s="3">
        <v>304000</v>
      </c>
      <c r="M5885" s="2" t="s">
        <v>20</v>
      </c>
      <c r="N5885" s="4" t="s">
        <v>21</v>
      </c>
    </row>
    <row r="5886" spans="1:14" x14ac:dyDescent="0.25">
      <c r="A5886" s="1" t="s">
        <v>361</v>
      </c>
      <c r="B5886" s="2" t="s">
        <v>353</v>
      </c>
      <c r="C5886" s="2" t="s">
        <v>353</v>
      </c>
      <c r="D5886" s="2" t="s">
        <v>354</v>
      </c>
      <c r="E5886" s="2" t="s">
        <v>4607</v>
      </c>
      <c r="F5886" s="2">
        <v>90111503</v>
      </c>
      <c r="G5886" s="2" t="s">
        <v>330</v>
      </c>
      <c r="H5886" s="2">
        <v>8</v>
      </c>
      <c r="I5886" s="2">
        <v>12</v>
      </c>
      <c r="J5886" s="2">
        <v>16</v>
      </c>
      <c r="K5886" s="2">
        <v>1</v>
      </c>
      <c r="L5886" s="3">
        <v>228000</v>
      </c>
      <c r="M5886" s="2" t="s">
        <v>20</v>
      </c>
      <c r="N5886" s="4" t="s">
        <v>21</v>
      </c>
    </row>
    <row r="5887" spans="1:14" x14ac:dyDescent="0.25">
      <c r="A5887" s="1" t="s">
        <v>361</v>
      </c>
      <c r="B5887" s="2" t="s">
        <v>353</v>
      </c>
      <c r="C5887" s="2" t="s">
        <v>353</v>
      </c>
      <c r="D5887" s="2" t="s">
        <v>354</v>
      </c>
      <c r="E5887" s="2" t="s">
        <v>4608</v>
      </c>
      <c r="F5887" s="2">
        <v>90111503</v>
      </c>
      <c r="G5887" s="2" t="s">
        <v>330</v>
      </c>
      <c r="H5887" s="2">
        <v>8</v>
      </c>
      <c r="I5887" s="2">
        <v>12</v>
      </c>
      <c r="J5887" s="2">
        <v>16</v>
      </c>
      <c r="K5887" s="2">
        <v>1</v>
      </c>
      <c r="L5887" s="3">
        <v>228000</v>
      </c>
      <c r="M5887" s="2" t="s">
        <v>20</v>
      </c>
      <c r="N5887" s="4" t="s">
        <v>21</v>
      </c>
    </row>
    <row r="5888" spans="1:14" x14ac:dyDescent="0.25">
      <c r="A5888" s="1" t="s">
        <v>361</v>
      </c>
      <c r="B5888" s="2" t="s">
        <v>353</v>
      </c>
      <c r="C5888" s="2" t="s">
        <v>353</v>
      </c>
      <c r="D5888" s="2" t="s">
        <v>354</v>
      </c>
      <c r="E5888" s="2" t="s">
        <v>4609</v>
      </c>
      <c r="F5888" s="2">
        <v>90111503</v>
      </c>
      <c r="G5888" s="2" t="s">
        <v>330</v>
      </c>
      <c r="H5888" s="2">
        <v>8</v>
      </c>
      <c r="I5888" s="2">
        <v>12</v>
      </c>
      <c r="J5888" s="2">
        <v>16</v>
      </c>
      <c r="K5888" s="2">
        <v>1</v>
      </c>
      <c r="L5888" s="3">
        <v>76000</v>
      </c>
      <c r="M5888" s="2" t="s">
        <v>20</v>
      </c>
      <c r="N5888" s="4" t="s">
        <v>21</v>
      </c>
    </row>
    <row r="5889" spans="1:14" x14ac:dyDescent="0.25">
      <c r="A5889" s="1" t="s">
        <v>361</v>
      </c>
      <c r="B5889" s="2" t="s">
        <v>353</v>
      </c>
      <c r="C5889" s="2" t="s">
        <v>353</v>
      </c>
      <c r="D5889" s="2" t="s">
        <v>354</v>
      </c>
      <c r="E5889" s="2" t="s">
        <v>4609</v>
      </c>
      <c r="F5889" s="2">
        <v>90111503</v>
      </c>
      <c r="G5889" s="2" t="s">
        <v>330</v>
      </c>
      <c r="H5889" s="2">
        <v>8</v>
      </c>
      <c r="I5889" s="2">
        <v>12</v>
      </c>
      <c r="J5889" s="2">
        <v>16</v>
      </c>
      <c r="K5889" s="2">
        <v>1</v>
      </c>
      <c r="L5889" s="3">
        <v>76000</v>
      </c>
      <c r="M5889" s="2" t="s">
        <v>20</v>
      </c>
      <c r="N5889" s="4" t="s">
        <v>21</v>
      </c>
    </row>
    <row r="5890" spans="1:14" x14ac:dyDescent="0.25">
      <c r="A5890" s="1" t="s">
        <v>361</v>
      </c>
      <c r="B5890" s="2" t="s">
        <v>353</v>
      </c>
      <c r="C5890" s="2" t="s">
        <v>353</v>
      </c>
      <c r="D5890" s="2" t="s">
        <v>354</v>
      </c>
      <c r="E5890" s="2" t="s">
        <v>4608</v>
      </c>
      <c r="F5890" s="2">
        <v>90111503</v>
      </c>
      <c r="G5890" s="2" t="s">
        <v>330</v>
      </c>
      <c r="H5890" s="2">
        <v>8</v>
      </c>
      <c r="I5890" s="2">
        <v>12</v>
      </c>
      <c r="J5890" s="2">
        <v>16</v>
      </c>
      <c r="K5890" s="2">
        <v>1</v>
      </c>
      <c r="L5890" s="3">
        <v>420000</v>
      </c>
      <c r="M5890" s="2" t="s">
        <v>20</v>
      </c>
      <c r="N5890" s="4" t="s">
        <v>21</v>
      </c>
    </row>
    <row r="5891" spans="1:14" x14ac:dyDescent="0.25">
      <c r="A5891" s="1" t="s">
        <v>361</v>
      </c>
      <c r="B5891" s="2" t="s">
        <v>353</v>
      </c>
      <c r="C5891" s="2" t="s">
        <v>353</v>
      </c>
      <c r="D5891" s="2" t="s">
        <v>354</v>
      </c>
      <c r="E5891" s="2" t="s">
        <v>4608</v>
      </c>
      <c r="F5891" s="2">
        <v>90111503</v>
      </c>
      <c r="G5891" s="2" t="s">
        <v>330</v>
      </c>
      <c r="H5891" s="2">
        <v>8</v>
      </c>
      <c r="I5891" s="2">
        <v>12</v>
      </c>
      <c r="J5891" s="2">
        <v>16</v>
      </c>
      <c r="K5891" s="2">
        <v>1</v>
      </c>
      <c r="L5891" s="3">
        <v>420000</v>
      </c>
      <c r="M5891" s="2" t="s">
        <v>20</v>
      </c>
      <c r="N5891" s="4" t="s">
        <v>21</v>
      </c>
    </row>
    <row r="5892" spans="1:14" x14ac:dyDescent="0.25">
      <c r="A5892" s="1" t="s">
        <v>361</v>
      </c>
      <c r="B5892" s="2" t="s">
        <v>353</v>
      </c>
      <c r="C5892" s="2" t="s">
        <v>353</v>
      </c>
      <c r="D5892" s="2" t="s">
        <v>354</v>
      </c>
      <c r="E5892" s="2" t="s">
        <v>4609</v>
      </c>
      <c r="F5892" s="2">
        <v>90111503</v>
      </c>
      <c r="G5892" s="2" t="s">
        <v>330</v>
      </c>
      <c r="H5892" s="2">
        <v>8</v>
      </c>
      <c r="I5892" s="2">
        <v>12</v>
      </c>
      <c r="J5892" s="2">
        <v>16</v>
      </c>
      <c r="K5892" s="2">
        <v>1</v>
      </c>
      <c r="L5892" s="3">
        <v>76000</v>
      </c>
      <c r="M5892" s="2" t="s">
        <v>20</v>
      </c>
      <c r="N5892" s="4" t="s">
        <v>21</v>
      </c>
    </row>
    <row r="5893" spans="1:14" x14ac:dyDescent="0.25">
      <c r="A5893" s="1" t="s">
        <v>361</v>
      </c>
      <c r="B5893" s="2" t="s">
        <v>353</v>
      </c>
      <c r="C5893" s="2" t="s">
        <v>353</v>
      </c>
      <c r="D5893" s="2" t="s">
        <v>354</v>
      </c>
      <c r="E5893" s="2" t="s">
        <v>4610</v>
      </c>
      <c r="F5893" s="2">
        <v>90111503</v>
      </c>
      <c r="G5893" s="2" t="s">
        <v>330</v>
      </c>
      <c r="H5893" s="2">
        <v>8</v>
      </c>
      <c r="I5893" s="2">
        <v>12</v>
      </c>
      <c r="J5893" s="2">
        <v>16</v>
      </c>
      <c r="K5893" s="2">
        <v>1</v>
      </c>
      <c r="L5893" s="3">
        <v>76000</v>
      </c>
      <c r="M5893" s="2" t="s">
        <v>20</v>
      </c>
      <c r="N5893" s="4" t="s">
        <v>21</v>
      </c>
    </row>
    <row r="5894" spans="1:14" x14ac:dyDescent="0.25">
      <c r="A5894" s="1" t="s">
        <v>361</v>
      </c>
      <c r="B5894" s="2" t="s">
        <v>353</v>
      </c>
      <c r="C5894" s="2" t="s">
        <v>353</v>
      </c>
      <c r="D5894" s="2" t="s">
        <v>354</v>
      </c>
      <c r="E5894" s="2" t="s">
        <v>4608</v>
      </c>
      <c r="F5894" s="2">
        <v>90111503</v>
      </c>
      <c r="G5894" s="2" t="s">
        <v>330</v>
      </c>
      <c r="H5894" s="2">
        <v>8</v>
      </c>
      <c r="I5894" s="2">
        <v>12</v>
      </c>
      <c r="J5894" s="2">
        <v>16</v>
      </c>
      <c r="K5894" s="2">
        <v>1</v>
      </c>
      <c r="L5894" s="3">
        <v>420000</v>
      </c>
      <c r="M5894" s="2" t="s">
        <v>20</v>
      </c>
      <c r="N5894" s="4" t="s">
        <v>21</v>
      </c>
    </row>
    <row r="5895" spans="1:14" x14ac:dyDescent="0.25">
      <c r="A5895" s="1" t="s">
        <v>361</v>
      </c>
      <c r="B5895" s="2" t="s">
        <v>353</v>
      </c>
      <c r="C5895" s="2" t="s">
        <v>353</v>
      </c>
      <c r="D5895" s="2" t="s">
        <v>354</v>
      </c>
      <c r="E5895" s="2" t="s">
        <v>4609</v>
      </c>
      <c r="F5895" s="2">
        <v>90111503</v>
      </c>
      <c r="G5895" s="2" t="s">
        <v>330</v>
      </c>
      <c r="H5895" s="2">
        <v>8</v>
      </c>
      <c r="I5895" s="2">
        <v>12</v>
      </c>
      <c r="J5895" s="2">
        <v>16</v>
      </c>
      <c r="K5895" s="2">
        <v>1</v>
      </c>
      <c r="L5895" s="3">
        <v>76000</v>
      </c>
      <c r="M5895" s="2" t="s">
        <v>20</v>
      </c>
      <c r="N5895" s="4" t="s">
        <v>21</v>
      </c>
    </row>
    <row r="5896" spans="1:14" x14ac:dyDescent="0.25">
      <c r="A5896" s="1" t="s">
        <v>361</v>
      </c>
      <c r="B5896" s="2" t="s">
        <v>353</v>
      </c>
      <c r="C5896" s="2" t="s">
        <v>353</v>
      </c>
      <c r="D5896" s="2" t="s">
        <v>354</v>
      </c>
      <c r="E5896" s="2" t="s">
        <v>4609</v>
      </c>
      <c r="F5896" s="2">
        <v>90111503</v>
      </c>
      <c r="G5896" s="2" t="s">
        <v>330</v>
      </c>
      <c r="H5896" s="2">
        <v>8</v>
      </c>
      <c r="I5896" s="2">
        <v>12</v>
      </c>
      <c r="J5896" s="2">
        <v>16</v>
      </c>
      <c r="K5896" s="2">
        <v>1</v>
      </c>
      <c r="L5896" s="3">
        <v>76000</v>
      </c>
      <c r="M5896" s="2" t="s">
        <v>20</v>
      </c>
      <c r="N5896" s="4" t="s">
        <v>21</v>
      </c>
    </row>
    <row r="5897" spans="1:14" x14ac:dyDescent="0.25">
      <c r="A5897" s="1" t="s">
        <v>361</v>
      </c>
      <c r="B5897" s="2" t="s">
        <v>353</v>
      </c>
      <c r="C5897" s="2" t="s">
        <v>353</v>
      </c>
      <c r="D5897" s="2" t="s">
        <v>354</v>
      </c>
      <c r="E5897" s="2" t="s">
        <v>4608</v>
      </c>
      <c r="F5897" s="2">
        <v>90111503</v>
      </c>
      <c r="G5897" s="2" t="s">
        <v>330</v>
      </c>
      <c r="H5897" s="2">
        <v>8</v>
      </c>
      <c r="I5897" s="2">
        <v>12</v>
      </c>
      <c r="J5897" s="2">
        <v>16</v>
      </c>
      <c r="K5897" s="2">
        <v>1</v>
      </c>
      <c r="L5897" s="3">
        <v>228000</v>
      </c>
      <c r="M5897" s="2" t="s">
        <v>20</v>
      </c>
      <c r="N5897" s="4" t="s">
        <v>21</v>
      </c>
    </row>
    <row r="5898" spans="1:14" x14ac:dyDescent="0.25">
      <c r="A5898" s="1" t="s">
        <v>361</v>
      </c>
      <c r="B5898" s="2" t="s">
        <v>353</v>
      </c>
      <c r="C5898" s="2" t="s">
        <v>353</v>
      </c>
      <c r="D5898" s="2" t="s">
        <v>354</v>
      </c>
      <c r="E5898" s="2" t="s">
        <v>4611</v>
      </c>
      <c r="F5898" s="2">
        <v>90111503</v>
      </c>
      <c r="G5898" s="2" t="s">
        <v>330</v>
      </c>
      <c r="H5898" s="2">
        <v>8</v>
      </c>
      <c r="I5898" s="2">
        <v>12</v>
      </c>
      <c r="J5898" s="2">
        <v>16</v>
      </c>
      <c r="K5898" s="2">
        <v>1</v>
      </c>
      <c r="L5898" s="3">
        <v>76000</v>
      </c>
      <c r="M5898" s="2" t="s">
        <v>20</v>
      </c>
      <c r="N5898" s="4" t="s">
        <v>21</v>
      </c>
    </row>
    <row r="5899" spans="1:14" x14ac:dyDescent="0.25">
      <c r="A5899" s="1" t="s">
        <v>361</v>
      </c>
      <c r="B5899" s="2" t="s">
        <v>353</v>
      </c>
      <c r="C5899" s="2" t="s">
        <v>353</v>
      </c>
      <c r="D5899" s="2" t="s">
        <v>354</v>
      </c>
      <c r="E5899" s="2" t="s">
        <v>4612</v>
      </c>
      <c r="F5899" s="2">
        <v>90111503</v>
      </c>
      <c r="G5899" s="2" t="s">
        <v>330</v>
      </c>
      <c r="H5899" s="2">
        <v>8</v>
      </c>
      <c r="I5899" s="2">
        <v>12</v>
      </c>
      <c r="J5899" s="2">
        <v>16</v>
      </c>
      <c r="K5899" s="2">
        <v>1</v>
      </c>
      <c r="L5899" s="3">
        <v>76000</v>
      </c>
      <c r="M5899" s="2" t="s">
        <v>20</v>
      </c>
      <c r="N5899" s="4" t="s">
        <v>21</v>
      </c>
    </row>
    <row r="5900" spans="1:14" x14ac:dyDescent="0.25">
      <c r="A5900" s="1" t="s">
        <v>361</v>
      </c>
      <c r="B5900" s="2" t="s">
        <v>353</v>
      </c>
      <c r="C5900" s="2" t="s">
        <v>353</v>
      </c>
      <c r="D5900" s="2" t="s">
        <v>354</v>
      </c>
      <c r="E5900" s="2" t="s">
        <v>4612</v>
      </c>
      <c r="F5900" s="2">
        <v>90111503</v>
      </c>
      <c r="G5900" s="2" t="s">
        <v>330</v>
      </c>
      <c r="H5900" s="2">
        <v>8</v>
      </c>
      <c r="I5900" s="2">
        <v>12</v>
      </c>
      <c r="J5900" s="2">
        <v>16</v>
      </c>
      <c r="K5900" s="2">
        <v>1</v>
      </c>
      <c r="L5900" s="3">
        <v>76000</v>
      </c>
      <c r="M5900" s="2" t="s">
        <v>20</v>
      </c>
      <c r="N5900" s="4" t="s">
        <v>21</v>
      </c>
    </row>
    <row r="5901" spans="1:14" x14ac:dyDescent="0.25">
      <c r="A5901" s="1" t="s">
        <v>361</v>
      </c>
      <c r="B5901" s="2" t="s">
        <v>353</v>
      </c>
      <c r="C5901" s="2" t="s">
        <v>353</v>
      </c>
      <c r="D5901" s="2" t="s">
        <v>354</v>
      </c>
      <c r="E5901" s="2" t="s">
        <v>4613</v>
      </c>
      <c r="F5901" s="2">
        <v>90111503</v>
      </c>
      <c r="G5901" s="2" t="s">
        <v>330</v>
      </c>
      <c r="H5901" s="2">
        <v>8</v>
      </c>
      <c r="I5901" s="2">
        <v>12</v>
      </c>
      <c r="J5901" s="2">
        <v>16</v>
      </c>
      <c r="K5901" s="2">
        <v>1</v>
      </c>
      <c r="L5901" s="3">
        <v>76000</v>
      </c>
      <c r="M5901" s="2" t="s">
        <v>20</v>
      </c>
      <c r="N5901" s="4" t="s">
        <v>21</v>
      </c>
    </row>
    <row r="5902" spans="1:14" x14ac:dyDescent="0.25">
      <c r="A5902" s="1" t="s">
        <v>361</v>
      </c>
      <c r="B5902" s="2" t="s">
        <v>353</v>
      </c>
      <c r="C5902" s="2" t="s">
        <v>353</v>
      </c>
      <c r="D5902" s="2" t="s">
        <v>354</v>
      </c>
      <c r="E5902" s="2" t="s">
        <v>4613</v>
      </c>
      <c r="F5902" s="2">
        <v>90111503</v>
      </c>
      <c r="G5902" s="2" t="s">
        <v>330</v>
      </c>
      <c r="H5902" s="2">
        <v>8</v>
      </c>
      <c r="I5902" s="2">
        <v>12</v>
      </c>
      <c r="J5902" s="2">
        <v>16</v>
      </c>
      <c r="K5902" s="2">
        <v>1</v>
      </c>
      <c r="L5902" s="3">
        <v>76000</v>
      </c>
      <c r="M5902" s="2" t="s">
        <v>20</v>
      </c>
      <c r="N5902" s="4" t="s">
        <v>21</v>
      </c>
    </row>
    <row r="5903" spans="1:14" x14ac:dyDescent="0.25">
      <c r="A5903" s="1" t="s">
        <v>361</v>
      </c>
      <c r="B5903" s="2" t="s">
        <v>353</v>
      </c>
      <c r="C5903" s="2" t="s">
        <v>353</v>
      </c>
      <c r="D5903" s="2" t="s">
        <v>354</v>
      </c>
      <c r="E5903" s="2" t="s">
        <v>18336</v>
      </c>
      <c r="F5903" s="2">
        <v>90111503</v>
      </c>
      <c r="G5903" s="2" t="s">
        <v>330</v>
      </c>
      <c r="H5903" s="2">
        <v>8</v>
      </c>
      <c r="I5903" s="2">
        <v>12</v>
      </c>
      <c r="J5903" s="2">
        <v>16</v>
      </c>
      <c r="K5903" s="2">
        <v>1</v>
      </c>
      <c r="L5903" s="3">
        <v>76000</v>
      </c>
      <c r="M5903" s="2" t="s">
        <v>20</v>
      </c>
      <c r="N5903" s="4" t="s">
        <v>21</v>
      </c>
    </row>
    <row r="5904" spans="1:14" x14ac:dyDescent="0.25">
      <c r="A5904" s="1" t="s">
        <v>361</v>
      </c>
      <c r="B5904" s="2" t="s">
        <v>353</v>
      </c>
      <c r="C5904" s="2" t="s">
        <v>353</v>
      </c>
      <c r="D5904" s="2" t="s">
        <v>354</v>
      </c>
      <c r="E5904" s="2" t="s">
        <v>18336</v>
      </c>
      <c r="F5904" s="2">
        <v>90111503</v>
      </c>
      <c r="G5904" s="2" t="s">
        <v>330</v>
      </c>
      <c r="H5904" s="2">
        <v>8</v>
      </c>
      <c r="I5904" s="2">
        <v>12</v>
      </c>
      <c r="J5904" s="2">
        <v>16</v>
      </c>
      <c r="K5904" s="2">
        <v>1</v>
      </c>
      <c r="L5904" s="3">
        <v>76000</v>
      </c>
      <c r="M5904" s="2" t="s">
        <v>20</v>
      </c>
      <c r="N5904" s="4" t="s">
        <v>21</v>
      </c>
    </row>
    <row r="5905" spans="1:14" x14ac:dyDescent="0.25">
      <c r="A5905" s="1" t="s">
        <v>361</v>
      </c>
      <c r="B5905" s="2" t="s">
        <v>353</v>
      </c>
      <c r="C5905" s="2" t="s">
        <v>353</v>
      </c>
      <c r="D5905" s="2" t="s">
        <v>354</v>
      </c>
      <c r="E5905" s="2" t="s">
        <v>18336</v>
      </c>
      <c r="F5905" s="2">
        <v>90111503</v>
      </c>
      <c r="G5905" s="2" t="s">
        <v>330</v>
      </c>
      <c r="H5905" s="2">
        <v>8</v>
      </c>
      <c r="I5905" s="2">
        <v>12</v>
      </c>
      <c r="J5905" s="2">
        <v>16</v>
      </c>
      <c r="K5905" s="2">
        <v>1</v>
      </c>
      <c r="L5905" s="3">
        <v>76000</v>
      </c>
      <c r="M5905" s="2" t="s">
        <v>20</v>
      </c>
      <c r="N5905" s="4" t="s">
        <v>21</v>
      </c>
    </row>
    <row r="5906" spans="1:14" x14ac:dyDescent="0.25">
      <c r="A5906" s="1" t="s">
        <v>361</v>
      </c>
      <c r="B5906" s="2" t="s">
        <v>353</v>
      </c>
      <c r="C5906" s="2" t="s">
        <v>353</v>
      </c>
      <c r="D5906" s="2" t="s">
        <v>354</v>
      </c>
      <c r="E5906" s="2" t="s">
        <v>18336</v>
      </c>
      <c r="F5906" s="2">
        <v>90111503</v>
      </c>
      <c r="G5906" s="2" t="s">
        <v>330</v>
      </c>
      <c r="H5906" s="2">
        <v>8</v>
      </c>
      <c r="I5906" s="2">
        <v>12</v>
      </c>
      <c r="J5906" s="2">
        <v>16</v>
      </c>
      <c r="K5906" s="2">
        <v>1</v>
      </c>
      <c r="L5906" s="3">
        <v>76000</v>
      </c>
      <c r="M5906" s="2" t="s">
        <v>20</v>
      </c>
      <c r="N5906" s="4" t="s">
        <v>21</v>
      </c>
    </row>
    <row r="5907" spans="1:14" x14ac:dyDescent="0.25">
      <c r="A5907" s="1" t="s">
        <v>361</v>
      </c>
      <c r="B5907" s="2" t="s">
        <v>353</v>
      </c>
      <c r="C5907" s="2" t="s">
        <v>353</v>
      </c>
      <c r="D5907" s="2" t="s">
        <v>354</v>
      </c>
      <c r="E5907" s="2" t="s">
        <v>18336</v>
      </c>
      <c r="F5907" s="2">
        <v>90111503</v>
      </c>
      <c r="G5907" s="2" t="s">
        <v>330</v>
      </c>
      <c r="H5907" s="2">
        <v>8</v>
      </c>
      <c r="I5907" s="2">
        <v>12</v>
      </c>
      <c r="J5907" s="2">
        <v>16</v>
      </c>
      <c r="K5907" s="2">
        <v>1</v>
      </c>
      <c r="L5907" s="3">
        <v>76000</v>
      </c>
      <c r="M5907" s="2" t="s">
        <v>20</v>
      </c>
      <c r="N5907" s="4" t="s">
        <v>21</v>
      </c>
    </row>
    <row r="5908" spans="1:14" x14ac:dyDescent="0.25">
      <c r="A5908" s="1" t="s">
        <v>361</v>
      </c>
      <c r="B5908" s="2" t="s">
        <v>353</v>
      </c>
      <c r="C5908" s="2" t="s">
        <v>353</v>
      </c>
      <c r="D5908" s="2" t="s">
        <v>354</v>
      </c>
      <c r="E5908" s="2" t="s">
        <v>18336</v>
      </c>
      <c r="F5908" s="2">
        <v>90111503</v>
      </c>
      <c r="G5908" s="2" t="s">
        <v>330</v>
      </c>
      <c r="H5908" s="2">
        <v>8</v>
      </c>
      <c r="I5908" s="2">
        <v>12</v>
      </c>
      <c r="J5908" s="2">
        <v>16</v>
      </c>
      <c r="K5908" s="2">
        <v>1</v>
      </c>
      <c r="L5908" s="3">
        <v>76000</v>
      </c>
      <c r="M5908" s="2" t="s">
        <v>20</v>
      </c>
      <c r="N5908" s="4" t="s">
        <v>21</v>
      </c>
    </row>
    <row r="5909" spans="1:14" x14ac:dyDescent="0.25">
      <c r="A5909" s="1" t="s">
        <v>361</v>
      </c>
      <c r="B5909" s="2" t="s">
        <v>353</v>
      </c>
      <c r="C5909" s="2" t="s">
        <v>353</v>
      </c>
      <c r="D5909" s="2" t="s">
        <v>354</v>
      </c>
      <c r="E5909" s="2" t="s">
        <v>18336</v>
      </c>
      <c r="F5909" s="2">
        <v>90111503</v>
      </c>
      <c r="G5909" s="2" t="s">
        <v>330</v>
      </c>
      <c r="H5909" s="2">
        <v>8</v>
      </c>
      <c r="I5909" s="2">
        <v>12</v>
      </c>
      <c r="J5909" s="2">
        <v>16</v>
      </c>
      <c r="K5909" s="2">
        <v>1</v>
      </c>
      <c r="L5909" s="3">
        <v>76000</v>
      </c>
      <c r="M5909" s="2" t="s">
        <v>20</v>
      </c>
      <c r="N5909" s="4" t="s">
        <v>21</v>
      </c>
    </row>
    <row r="5910" spans="1:14" x14ac:dyDescent="0.25">
      <c r="A5910" s="1" t="s">
        <v>361</v>
      </c>
      <c r="B5910" s="2" t="s">
        <v>353</v>
      </c>
      <c r="C5910" s="2" t="s">
        <v>353</v>
      </c>
      <c r="D5910" s="2" t="s">
        <v>354</v>
      </c>
      <c r="E5910" s="2" t="s">
        <v>18336</v>
      </c>
      <c r="F5910" s="2">
        <v>90111503</v>
      </c>
      <c r="G5910" s="2" t="s">
        <v>330</v>
      </c>
      <c r="H5910" s="2">
        <v>8</v>
      </c>
      <c r="I5910" s="2">
        <v>12</v>
      </c>
      <c r="J5910" s="2">
        <v>16</v>
      </c>
      <c r="K5910" s="2">
        <v>1</v>
      </c>
      <c r="L5910" s="3">
        <v>76000</v>
      </c>
      <c r="M5910" s="2" t="s">
        <v>20</v>
      </c>
      <c r="N5910" s="4" t="s">
        <v>21</v>
      </c>
    </row>
    <row r="5911" spans="1:14" x14ac:dyDescent="0.25">
      <c r="A5911" s="1" t="s">
        <v>361</v>
      </c>
      <c r="B5911" s="2" t="s">
        <v>353</v>
      </c>
      <c r="C5911" s="2" t="s">
        <v>353</v>
      </c>
      <c r="D5911" s="2" t="s">
        <v>354</v>
      </c>
      <c r="E5911" s="2" t="s">
        <v>18336</v>
      </c>
      <c r="F5911" s="2">
        <v>90111503</v>
      </c>
      <c r="G5911" s="2" t="s">
        <v>330</v>
      </c>
      <c r="H5911" s="2">
        <v>8</v>
      </c>
      <c r="I5911" s="2">
        <v>12</v>
      </c>
      <c r="J5911" s="2">
        <v>16</v>
      </c>
      <c r="K5911" s="2">
        <v>1</v>
      </c>
      <c r="L5911" s="3">
        <v>76000</v>
      </c>
      <c r="M5911" s="2" t="s">
        <v>20</v>
      </c>
      <c r="N5911" s="4" t="s">
        <v>21</v>
      </c>
    </row>
    <row r="5912" spans="1:14" x14ac:dyDescent="0.25">
      <c r="A5912" s="1" t="s">
        <v>361</v>
      </c>
      <c r="B5912" s="2" t="s">
        <v>353</v>
      </c>
      <c r="C5912" s="2" t="s">
        <v>353</v>
      </c>
      <c r="D5912" s="2" t="s">
        <v>354</v>
      </c>
      <c r="E5912" s="2" t="s">
        <v>18337</v>
      </c>
      <c r="F5912" s="2">
        <v>90111503</v>
      </c>
      <c r="G5912" s="2" t="s">
        <v>330</v>
      </c>
      <c r="H5912" s="2">
        <v>8</v>
      </c>
      <c r="I5912" s="2">
        <v>12</v>
      </c>
      <c r="J5912" s="2">
        <v>16</v>
      </c>
      <c r="K5912" s="2">
        <v>1</v>
      </c>
      <c r="L5912" s="3">
        <v>76000</v>
      </c>
      <c r="M5912" s="2" t="s">
        <v>20</v>
      </c>
      <c r="N5912" s="4" t="s">
        <v>21</v>
      </c>
    </row>
    <row r="5913" spans="1:14" x14ac:dyDescent="0.25">
      <c r="A5913" s="1" t="s">
        <v>361</v>
      </c>
      <c r="B5913" s="2" t="s">
        <v>353</v>
      </c>
      <c r="C5913" s="2" t="s">
        <v>353</v>
      </c>
      <c r="D5913" s="2" t="s">
        <v>354</v>
      </c>
      <c r="E5913" s="2" t="s">
        <v>18336</v>
      </c>
      <c r="F5913" s="2">
        <v>90111503</v>
      </c>
      <c r="G5913" s="2" t="s">
        <v>330</v>
      </c>
      <c r="H5913" s="2">
        <v>8</v>
      </c>
      <c r="I5913" s="2">
        <v>12</v>
      </c>
      <c r="J5913" s="2">
        <v>16</v>
      </c>
      <c r="K5913" s="2">
        <v>1</v>
      </c>
      <c r="L5913" s="3">
        <v>76000</v>
      </c>
      <c r="M5913" s="2" t="s">
        <v>20</v>
      </c>
      <c r="N5913" s="4" t="s">
        <v>21</v>
      </c>
    </row>
    <row r="5914" spans="1:14" x14ac:dyDescent="0.25">
      <c r="A5914" s="1" t="s">
        <v>361</v>
      </c>
      <c r="B5914" s="2" t="s">
        <v>353</v>
      </c>
      <c r="C5914" s="2" t="s">
        <v>353</v>
      </c>
      <c r="D5914" s="2" t="s">
        <v>354</v>
      </c>
      <c r="E5914" s="2" t="s">
        <v>18336</v>
      </c>
      <c r="F5914" s="2">
        <v>90111503</v>
      </c>
      <c r="G5914" s="2" t="s">
        <v>330</v>
      </c>
      <c r="H5914" s="2">
        <v>8</v>
      </c>
      <c r="I5914" s="2">
        <v>12</v>
      </c>
      <c r="J5914" s="2">
        <v>16</v>
      </c>
      <c r="K5914" s="2">
        <v>1</v>
      </c>
      <c r="L5914" s="3">
        <v>76000</v>
      </c>
      <c r="M5914" s="2" t="s">
        <v>20</v>
      </c>
      <c r="N5914" s="4" t="s">
        <v>21</v>
      </c>
    </row>
    <row r="5915" spans="1:14" x14ac:dyDescent="0.25">
      <c r="A5915" s="1" t="s">
        <v>361</v>
      </c>
      <c r="B5915" s="2" t="s">
        <v>353</v>
      </c>
      <c r="C5915" s="2" t="s">
        <v>353</v>
      </c>
      <c r="D5915" s="2" t="s">
        <v>354</v>
      </c>
      <c r="E5915" s="2" t="s">
        <v>18336</v>
      </c>
      <c r="F5915" s="2">
        <v>90111503</v>
      </c>
      <c r="G5915" s="2" t="s">
        <v>330</v>
      </c>
      <c r="H5915" s="2">
        <v>8</v>
      </c>
      <c r="I5915" s="2">
        <v>12</v>
      </c>
      <c r="J5915" s="2">
        <v>16</v>
      </c>
      <c r="K5915" s="2">
        <v>1</v>
      </c>
      <c r="L5915" s="3">
        <v>76000</v>
      </c>
      <c r="M5915" s="2" t="s">
        <v>20</v>
      </c>
      <c r="N5915" s="4" t="s">
        <v>21</v>
      </c>
    </row>
    <row r="5916" spans="1:14" x14ac:dyDescent="0.25">
      <c r="A5916" s="1" t="s">
        <v>361</v>
      </c>
      <c r="B5916" s="2" t="s">
        <v>353</v>
      </c>
      <c r="C5916" s="2" t="s">
        <v>353</v>
      </c>
      <c r="D5916" s="2" t="s">
        <v>354</v>
      </c>
      <c r="E5916" s="2" t="s">
        <v>18336</v>
      </c>
      <c r="F5916" s="2">
        <v>90111503</v>
      </c>
      <c r="G5916" s="2" t="s">
        <v>330</v>
      </c>
      <c r="H5916" s="2">
        <v>8</v>
      </c>
      <c r="I5916" s="2">
        <v>12</v>
      </c>
      <c r="J5916" s="2">
        <v>16</v>
      </c>
      <c r="K5916" s="2">
        <v>1</v>
      </c>
      <c r="L5916" s="3">
        <v>76000</v>
      </c>
      <c r="M5916" s="2" t="s">
        <v>20</v>
      </c>
      <c r="N5916" s="4" t="s">
        <v>21</v>
      </c>
    </row>
    <row r="5917" spans="1:14" x14ac:dyDescent="0.25">
      <c r="A5917" s="1" t="s">
        <v>361</v>
      </c>
      <c r="B5917" s="2" t="s">
        <v>353</v>
      </c>
      <c r="C5917" s="2" t="s">
        <v>353</v>
      </c>
      <c r="D5917" s="2" t="s">
        <v>354</v>
      </c>
      <c r="E5917" s="2" t="s">
        <v>4614</v>
      </c>
      <c r="F5917" s="2">
        <v>90111503</v>
      </c>
      <c r="G5917" s="2" t="s">
        <v>330</v>
      </c>
      <c r="H5917" s="2">
        <v>8</v>
      </c>
      <c r="I5917" s="2">
        <v>12</v>
      </c>
      <c r="J5917" s="2">
        <v>16</v>
      </c>
      <c r="K5917" s="2">
        <v>1</v>
      </c>
      <c r="L5917" s="3">
        <v>760000</v>
      </c>
      <c r="M5917" s="2" t="s">
        <v>20</v>
      </c>
      <c r="N5917" s="4" t="s">
        <v>21</v>
      </c>
    </row>
    <row r="5918" spans="1:14" x14ac:dyDescent="0.25">
      <c r="A5918" s="1" t="s">
        <v>361</v>
      </c>
      <c r="B5918" s="2" t="s">
        <v>353</v>
      </c>
      <c r="C5918" s="2" t="s">
        <v>353</v>
      </c>
      <c r="D5918" s="2" t="s">
        <v>354</v>
      </c>
      <c r="E5918" s="2" t="s">
        <v>4615</v>
      </c>
      <c r="F5918" s="2">
        <v>90111503</v>
      </c>
      <c r="G5918" s="2" t="s">
        <v>330</v>
      </c>
      <c r="H5918" s="2">
        <v>8</v>
      </c>
      <c r="I5918" s="2">
        <v>12</v>
      </c>
      <c r="J5918" s="2">
        <v>16</v>
      </c>
      <c r="K5918" s="2">
        <v>1</v>
      </c>
      <c r="L5918" s="3">
        <v>1064000</v>
      </c>
      <c r="M5918" s="2" t="s">
        <v>20</v>
      </c>
      <c r="N5918" s="4" t="s">
        <v>21</v>
      </c>
    </row>
    <row r="5919" spans="1:14" x14ac:dyDescent="0.25">
      <c r="A5919" s="1" t="s">
        <v>361</v>
      </c>
      <c r="B5919" s="2" t="s">
        <v>353</v>
      </c>
      <c r="C5919" s="2" t="s">
        <v>353</v>
      </c>
      <c r="D5919" s="2" t="s">
        <v>354</v>
      </c>
      <c r="E5919" s="2" t="s">
        <v>4615</v>
      </c>
      <c r="F5919" s="2">
        <v>90111503</v>
      </c>
      <c r="G5919" s="2" t="s">
        <v>330</v>
      </c>
      <c r="H5919" s="2">
        <v>8</v>
      </c>
      <c r="I5919" s="2">
        <v>12</v>
      </c>
      <c r="J5919" s="2">
        <v>16</v>
      </c>
      <c r="K5919" s="2">
        <v>1</v>
      </c>
      <c r="L5919" s="3">
        <v>76000</v>
      </c>
      <c r="M5919" s="2" t="s">
        <v>20</v>
      </c>
      <c r="N5919" s="4" t="s">
        <v>21</v>
      </c>
    </row>
    <row r="5920" spans="1:14" x14ac:dyDescent="0.25">
      <c r="A5920" s="1" t="s">
        <v>361</v>
      </c>
      <c r="B5920" s="2" t="s">
        <v>353</v>
      </c>
      <c r="C5920" s="2" t="s">
        <v>353</v>
      </c>
      <c r="D5920" s="2" t="s">
        <v>354</v>
      </c>
      <c r="E5920" s="2" t="s">
        <v>4616</v>
      </c>
      <c r="F5920" s="2">
        <v>90111503</v>
      </c>
      <c r="G5920" s="2" t="s">
        <v>330</v>
      </c>
      <c r="H5920" s="2">
        <v>8</v>
      </c>
      <c r="I5920" s="2">
        <v>12</v>
      </c>
      <c r="J5920" s="2">
        <v>16</v>
      </c>
      <c r="K5920" s="2">
        <v>1</v>
      </c>
      <c r="L5920" s="3">
        <v>1064000</v>
      </c>
      <c r="M5920" s="2" t="s">
        <v>20</v>
      </c>
      <c r="N5920" s="4" t="s">
        <v>21</v>
      </c>
    </row>
    <row r="5921" spans="1:14" x14ac:dyDescent="0.25">
      <c r="A5921" s="1" t="s">
        <v>361</v>
      </c>
      <c r="B5921" s="2" t="s">
        <v>353</v>
      </c>
      <c r="C5921" s="2" t="s">
        <v>353</v>
      </c>
      <c r="D5921" s="2" t="s">
        <v>354</v>
      </c>
      <c r="E5921" s="2" t="s">
        <v>4616</v>
      </c>
      <c r="F5921" s="2">
        <v>90111503</v>
      </c>
      <c r="G5921" s="2" t="s">
        <v>330</v>
      </c>
      <c r="H5921" s="2">
        <v>8</v>
      </c>
      <c r="I5921" s="2">
        <v>12</v>
      </c>
      <c r="J5921" s="2">
        <v>16</v>
      </c>
      <c r="K5921" s="2">
        <v>1</v>
      </c>
      <c r="L5921" s="3">
        <v>76000</v>
      </c>
      <c r="M5921" s="2" t="s">
        <v>20</v>
      </c>
      <c r="N5921" s="4" t="s">
        <v>21</v>
      </c>
    </row>
    <row r="5922" spans="1:14" x14ac:dyDescent="0.25">
      <c r="A5922" s="1" t="s">
        <v>361</v>
      </c>
      <c r="B5922" s="2" t="s">
        <v>353</v>
      </c>
      <c r="C5922" s="2" t="s">
        <v>353</v>
      </c>
      <c r="D5922" s="2" t="s">
        <v>354</v>
      </c>
      <c r="E5922" s="2" t="s">
        <v>4615</v>
      </c>
      <c r="F5922" s="2">
        <v>90111503</v>
      </c>
      <c r="G5922" s="2" t="s">
        <v>330</v>
      </c>
      <c r="H5922" s="2">
        <v>8</v>
      </c>
      <c r="I5922" s="2">
        <v>12</v>
      </c>
      <c r="J5922" s="2">
        <v>16</v>
      </c>
      <c r="K5922" s="2">
        <v>1</v>
      </c>
      <c r="L5922" s="3">
        <v>1064000</v>
      </c>
      <c r="M5922" s="2" t="s">
        <v>20</v>
      </c>
      <c r="N5922" s="4" t="s">
        <v>21</v>
      </c>
    </row>
    <row r="5923" spans="1:14" x14ac:dyDescent="0.25">
      <c r="A5923" s="1" t="s">
        <v>361</v>
      </c>
      <c r="B5923" s="2" t="s">
        <v>353</v>
      </c>
      <c r="C5923" s="2" t="s">
        <v>353</v>
      </c>
      <c r="D5923" s="2" t="s">
        <v>354</v>
      </c>
      <c r="E5923" s="2" t="s">
        <v>4616</v>
      </c>
      <c r="F5923" s="2">
        <v>90111503</v>
      </c>
      <c r="G5923" s="2" t="s">
        <v>330</v>
      </c>
      <c r="H5923" s="2">
        <v>8</v>
      </c>
      <c r="I5923" s="2">
        <v>12</v>
      </c>
      <c r="J5923" s="2">
        <v>16</v>
      </c>
      <c r="K5923" s="2">
        <v>1</v>
      </c>
      <c r="L5923" s="3">
        <v>1064000</v>
      </c>
      <c r="M5923" s="2" t="s">
        <v>20</v>
      </c>
      <c r="N5923" s="4" t="s">
        <v>21</v>
      </c>
    </row>
    <row r="5924" spans="1:14" x14ac:dyDescent="0.25">
      <c r="A5924" s="1" t="s">
        <v>361</v>
      </c>
      <c r="B5924" s="2" t="s">
        <v>353</v>
      </c>
      <c r="C5924" s="2" t="s">
        <v>353</v>
      </c>
      <c r="D5924" s="2" t="s">
        <v>354</v>
      </c>
      <c r="E5924" s="2" t="s">
        <v>4615</v>
      </c>
      <c r="F5924" s="2">
        <v>90111503</v>
      </c>
      <c r="G5924" s="2" t="s">
        <v>330</v>
      </c>
      <c r="H5924" s="2">
        <v>8</v>
      </c>
      <c r="I5924" s="2">
        <v>12</v>
      </c>
      <c r="J5924" s="2">
        <v>16</v>
      </c>
      <c r="K5924" s="2">
        <v>1</v>
      </c>
      <c r="L5924" s="3">
        <v>76000</v>
      </c>
      <c r="M5924" s="2" t="s">
        <v>20</v>
      </c>
      <c r="N5924" s="4" t="s">
        <v>21</v>
      </c>
    </row>
    <row r="5925" spans="1:14" x14ac:dyDescent="0.25">
      <c r="A5925" s="1" t="s">
        <v>361</v>
      </c>
      <c r="B5925" s="2" t="s">
        <v>353</v>
      </c>
      <c r="C5925" s="2" t="s">
        <v>353</v>
      </c>
      <c r="D5925" s="2" t="s">
        <v>354</v>
      </c>
      <c r="E5925" s="2" t="s">
        <v>4617</v>
      </c>
      <c r="F5925" s="2">
        <v>90111503</v>
      </c>
      <c r="G5925" s="2" t="s">
        <v>330</v>
      </c>
      <c r="H5925" s="2">
        <v>8</v>
      </c>
      <c r="I5925" s="2">
        <v>12</v>
      </c>
      <c r="J5925" s="2">
        <v>16</v>
      </c>
      <c r="K5925" s="2">
        <v>1</v>
      </c>
      <c r="L5925" s="3">
        <v>114000</v>
      </c>
      <c r="M5925" s="2" t="s">
        <v>20</v>
      </c>
      <c r="N5925" s="4" t="s">
        <v>21</v>
      </c>
    </row>
    <row r="5926" spans="1:14" x14ac:dyDescent="0.25">
      <c r="A5926" s="1" t="s">
        <v>361</v>
      </c>
      <c r="B5926" s="2" t="s">
        <v>353</v>
      </c>
      <c r="C5926" s="2" t="s">
        <v>353</v>
      </c>
      <c r="D5926" s="2" t="s">
        <v>354</v>
      </c>
      <c r="E5926" s="2" t="s">
        <v>4617</v>
      </c>
      <c r="F5926" s="2">
        <v>90111503</v>
      </c>
      <c r="G5926" s="2" t="s">
        <v>330</v>
      </c>
      <c r="H5926" s="2">
        <v>8</v>
      </c>
      <c r="I5926" s="2">
        <v>12</v>
      </c>
      <c r="J5926" s="2">
        <v>16</v>
      </c>
      <c r="K5926" s="2">
        <v>1</v>
      </c>
      <c r="L5926" s="3">
        <v>38000</v>
      </c>
      <c r="M5926" s="2" t="s">
        <v>20</v>
      </c>
      <c r="N5926" s="4" t="s">
        <v>21</v>
      </c>
    </row>
    <row r="5927" spans="1:14" x14ac:dyDescent="0.25">
      <c r="A5927" s="1" t="s">
        <v>361</v>
      </c>
      <c r="B5927" s="2" t="s">
        <v>353</v>
      </c>
      <c r="C5927" s="2" t="s">
        <v>353</v>
      </c>
      <c r="D5927" s="2" t="s">
        <v>354</v>
      </c>
      <c r="E5927" s="2" t="s">
        <v>4617</v>
      </c>
      <c r="F5927" s="2">
        <v>90111503</v>
      </c>
      <c r="G5927" s="2" t="s">
        <v>330</v>
      </c>
      <c r="H5927" s="2">
        <v>8</v>
      </c>
      <c r="I5927" s="2">
        <v>12</v>
      </c>
      <c r="J5927" s="2">
        <v>16</v>
      </c>
      <c r="K5927" s="2">
        <v>1</v>
      </c>
      <c r="L5927" s="3">
        <v>114000</v>
      </c>
      <c r="M5927" s="2" t="s">
        <v>20</v>
      </c>
      <c r="N5927" s="4" t="s">
        <v>21</v>
      </c>
    </row>
    <row r="5928" spans="1:14" x14ac:dyDescent="0.25">
      <c r="A5928" s="1" t="s">
        <v>361</v>
      </c>
      <c r="B5928" s="2" t="s">
        <v>353</v>
      </c>
      <c r="C5928" s="2" t="s">
        <v>353</v>
      </c>
      <c r="D5928" s="2" t="s">
        <v>354</v>
      </c>
      <c r="E5928" s="2" t="s">
        <v>4617</v>
      </c>
      <c r="F5928" s="2">
        <v>90111503</v>
      </c>
      <c r="G5928" s="2" t="s">
        <v>330</v>
      </c>
      <c r="H5928" s="2">
        <v>8</v>
      </c>
      <c r="I5928" s="2">
        <v>12</v>
      </c>
      <c r="J5928" s="2">
        <v>16</v>
      </c>
      <c r="K5928" s="2">
        <v>1</v>
      </c>
      <c r="L5928" s="3">
        <v>114000</v>
      </c>
      <c r="M5928" s="2" t="s">
        <v>20</v>
      </c>
      <c r="N5928" s="4" t="s">
        <v>21</v>
      </c>
    </row>
    <row r="5929" spans="1:14" x14ac:dyDescent="0.25">
      <c r="A5929" s="1" t="s">
        <v>361</v>
      </c>
      <c r="B5929" s="2" t="s">
        <v>353</v>
      </c>
      <c r="C5929" s="2" t="s">
        <v>353</v>
      </c>
      <c r="D5929" s="2" t="s">
        <v>354</v>
      </c>
      <c r="E5929" s="2" t="s">
        <v>4618</v>
      </c>
      <c r="F5929" s="2">
        <v>90111503</v>
      </c>
      <c r="G5929" s="2" t="s">
        <v>330</v>
      </c>
      <c r="H5929" s="2">
        <v>8</v>
      </c>
      <c r="I5929" s="2">
        <v>12</v>
      </c>
      <c r="J5929" s="2">
        <v>16</v>
      </c>
      <c r="K5929" s="2">
        <v>1</v>
      </c>
      <c r="L5929" s="3">
        <v>76000</v>
      </c>
      <c r="M5929" s="2" t="s">
        <v>20</v>
      </c>
      <c r="N5929" s="4" t="s">
        <v>21</v>
      </c>
    </row>
    <row r="5930" spans="1:14" x14ac:dyDescent="0.25">
      <c r="A5930" s="1" t="s">
        <v>361</v>
      </c>
      <c r="B5930" s="2" t="s">
        <v>353</v>
      </c>
      <c r="C5930" s="2" t="s">
        <v>353</v>
      </c>
      <c r="D5930" s="2" t="s">
        <v>354</v>
      </c>
      <c r="E5930" s="2" t="s">
        <v>18338</v>
      </c>
      <c r="F5930" s="2">
        <v>90111503</v>
      </c>
      <c r="G5930" s="2" t="s">
        <v>330</v>
      </c>
      <c r="H5930" s="2">
        <v>8</v>
      </c>
      <c r="I5930" s="2">
        <v>12</v>
      </c>
      <c r="J5930" s="2">
        <v>16</v>
      </c>
      <c r="K5930" s="2">
        <v>1</v>
      </c>
      <c r="L5930" s="3">
        <v>139000</v>
      </c>
      <c r="M5930" s="2" t="s">
        <v>20</v>
      </c>
      <c r="N5930" s="4" t="s">
        <v>21</v>
      </c>
    </row>
    <row r="5931" spans="1:14" x14ac:dyDescent="0.25">
      <c r="A5931" s="1" t="s">
        <v>361</v>
      </c>
      <c r="B5931" s="2" t="s">
        <v>353</v>
      </c>
      <c r="C5931" s="2" t="s">
        <v>353</v>
      </c>
      <c r="D5931" s="2" t="s">
        <v>354</v>
      </c>
      <c r="E5931" s="2" t="s">
        <v>18338</v>
      </c>
      <c r="F5931" s="2">
        <v>90111503</v>
      </c>
      <c r="G5931" s="2" t="s">
        <v>330</v>
      </c>
      <c r="H5931" s="2">
        <v>8</v>
      </c>
      <c r="I5931" s="2">
        <v>12</v>
      </c>
      <c r="J5931" s="2">
        <v>16</v>
      </c>
      <c r="K5931" s="2">
        <v>1</v>
      </c>
      <c r="L5931" s="3">
        <v>76000</v>
      </c>
      <c r="M5931" s="2" t="s">
        <v>20</v>
      </c>
      <c r="N5931" s="4" t="s">
        <v>21</v>
      </c>
    </row>
    <row r="5932" spans="1:14" x14ac:dyDescent="0.25">
      <c r="A5932" s="1" t="s">
        <v>361</v>
      </c>
      <c r="B5932" s="2" t="s">
        <v>353</v>
      </c>
      <c r="C5932" s="2" t="s">
        <v>353</v>
      </c>
      <c r="D5932" s="2" t="s">
        <v>354</v>
      </c>
      <c r="E5932" s="2" t="s">
        <v>18338</v>
      </c>
      <c r="F5932" s="2">
        <v>90111503</v>
      </c>
      <c r="G5932" s="2" t="s">
        <v>330</v>
      </c>
      <c r="H5932" s="2">
        <v>8</v>
      </c>
      <c r="I5932" s="2">
        <v>12</v>
      </c>
      <c r="J5932" s="2">
        <v>16</v>
      </c>
      <c r="K5932" s="2">
        <v>1</v>
      </c>
      <c r="L5932" s="3">
        <v>76000</v>
      </c>
      <c r="M5932" s="2" t="s">
        <v>20</v>
      </c>
      <c r="N5932" s="4" t="s">
        <v>21</v>
      </c>
    </row>
    <row r="5933" spans="1:14" x14ac:dyDescent="0.25">
      <c r="A5933" s="1" t="s">
        <v>361</v>
      </c>
      <c r="B5933" s="2" t="s">
        <v>353</v>
      </c>
      <c r="C5933" s="2" t="s">
        <v>353</v>
      </c>
      <c r="D5933" s="2" t="s">
        <v>354</v>
      </c>
      <c r="E5933" s="2" t="s">
        <v>18338</v>
      </c>
      <c r="F5933" s="2">
        <v>90111503</v>
      </c>
      <c r="G5933" s="2" t="s">
        <v>330</v>
      </c>
      <c r="H5933" s="2">
        <v>8</v>
      </c>
      <c r="I5933" s="2">
        <v>12</v>
      </c>
      <c r="J5933" s="2">
        <v>16</v>
      </c>
      <c r="K5933" s="2">
        <v>1</v>
      </c>
      <c r="L5933" s="3">
        <v>76000</v>
      </c>
      <c r="M5933" s="2" t="s">
        <v>20</v>
      </c>
      <c r="N5933" s="4" t="s">
        <v>21</v>
      </c>
    </row>
    <row r="5934" spans="1:14" x14ac:dyDescent="0.25">
      <c r="A5934" s="1" t="s">
        <v>361</v>
      </c>
      <c r="B5934" s="2" t="s">
        <v>353</v>
      </c>
      <c r="C5934" s="2" t="s">
        <v>353</v>
      </c>
      <c r="D5934" s="2" t="s">
        <v>354</v>
      </c>
      <c r="E5934" s="2" t="s">
        <v>4619</v>
      </c>
      <c r="F5934" s="2">
        <v>90111503</v>
      </c>
      <c r="G5934" s="2" t="s">
        <v>330</v>
      </c>
      <c r="H5934" s="2">
        <v>8</v>
      </c>
      <c r="I5934" s="2">
        <v>12</v>
      </c>
      <c r="J5934" s="2">
        <v>16</v>
      </c>
      <c r="K5934" s="2">
        <v>1</v>
      </c>
      <c r="L5934" s="3">
        <v>76000</v>
      </c>
      <c r="M5934" s="2" t="s">
        <v>20</v>
      </c>
      <c r="N5934" s="4" t="s">
        <v>21</v>
      </c>
    </row>
    <row r="5935" spans="1:14" x14ac:dyDescent="0.25">
      <c r="A5935" s="1" t="s">
        <v>361</v>
      </c>
      <c r="B5935" s="2" t="s">
        <v>353</v>
      </c>
      <c r="C5935" s="2" t="s">
        <v>353</v>
      </c>
      <c r="D5935" s="2" t="s">
        <v>354</v>
      </c>
      <c r="E5935" s="2" t="s">
        <v>4620</v>
      </c>
      <c r="F5935" s="2">
        <v>90111503</v>
      </c>
      <c r="G5935" s="2" t="s">
        <v>330</v>
      </c>
      <c r="H5935" s="2">
        <v>8</v>
      </c>
      <c r="I5935" s="2">
        <v>12</v>
      </c>
      <c r="J5935" s="2">
        <v>16</v>
      </c>
      <c r="K5935" s="2">
        <v>1</v>
      </c>
      <c r="L5935" s="3">
        <v>76000</v>
      </c>
      <c r="M5935" s="2" t="s">
        <v>20</v>
      </c>
      <c r="N5935" s="4" t="s">
        <v>21</v>
      </c>
    </row>
    <row r="5936" spans="1:14" x14ac:dyDescent="0.25">
      <c r="A5936" s="1" t="s">
        <v>361</v>
      </c>
      <c r="B5936" s="2" t="s">
        <v>353</v>
      </c>
      <c r="C5936" s="2" t="s">
        <v>353</v>
      </c>
      <c r="D5936" s="2" t="s">
        <v>354</v>
      </c>
      <c r="E5936" s="2" t="s">
        <v>4620</v>
      </c>
      <c r="F5936" s="2">
        <v>90111503</v>
      </c>
      <c r="G5936" s="2" t="s">
        <v>330</v>
      </c>
      <c r="H5936" s="2">
        <v>8</v>
      </c>
      <c r="I5936" s="2">
        <v>12</v>
      </c>
      <c r="J5936" s="2">
        <v>16</v>
      </c>
      <c r="K5936" s="2">
        <v>1</v>
      </c>
      <c r="L5936" s="3">
        <v>76000</v>
      </c>
      <c r="M5936" s="2" t="s">
        <v>20</v>
      </c>
      <c r="N5936" s="4" t="s">
        <v>21</v>
      </c>
    </row>
    <row r="5937" spans="1:14" x14ac:dyDescent="0.25">
      <c r="A5937" s="1" t="s">
        <v>361</v>
      </c>
      <c r="B5937" s="2" t="s">
        <v>353</v>
      </c>
      <c r="C5937" s="2" t="s">
        <v>353</v>
      </c>
      <c r="D5937" s="2" t="s">
        <v>354</v>
      </c>
      <c r="E5937" s="2" t="s">
        <v>4620</v>
      </c>
      <c r="F5937" s="2">
        <v>90111503</v>
      </c>
      <c r="G5937" s="2" t="s">
        <v>330</v>
      </c>
      <c r="H5937" s="2">
        <v>8</v>
      </c>
      <c r="I5937" s="2">
        <v>12</v>
      </c>
      <c r="J5937" s="2">
        <v>16</v>
      </c>
      <c r="K5937" s="2">
        <v>1</v>
      </c>
      <c r="L5937" s="3">
        <v>76000</v>
      </c>
      <c r="M5937" s="2" t="s">
        <v>20</v>
      </c>
      <c r="N5937" s="4" t="s">
        <v>21</v>
      </c>
    </row>
    <row r="5938" spans="1:14" x14ac:dyDescent="0.25">
      <c r="A5938" s="1" t="s">
        <v>361</v>
      </c>
      <c r="B5938" s="2" t="s">
        <v>353</v>
      </c>
      <c r="C5938" s="2" t="s">
        <v>353</v>
      </c>
      <c r="D5938" s="2" t="s">
        <v>354</v>
      </c>
      <c r="E5938" s="2" t="s">
        <v>4620</v>
      </c>
      <c r="F5938" s="2">
        <v>90111503</v>
      </c>
      <c r="G5938" s="2" t="s">
        <v>330</v>
      </c>
      <c r="H5938" s="2">
        <v>8</v>
      </c>
      <c r="I5938" s="2">
        <v>12</v>
      </c>
      <c r="J5938" s="2">
        <v>16</v>
      </c>
      <c r="K5938" s="2">
        <v>1</v>
      </c>
      <c r="L5938" s="3">
        <v>76000</v>
      </c>
      <c r="M5938" s="2" t="s">
        <v>20</v>
      </c>
      <c r="N5938" s="4" t="s">
        <v>21</v>
      </c>
    </row>
    <row r="5939" spans="1:14" x14ac:dyDescent="0.25">
      <c r="A5939" s="1" t="s">
        <v>361</v>
      </c>
      <c r="B5939" s="2" t="s">
        <v>353</v>
      </c>
      <c r="C5939" s="2" t="s">
        <v>353</v>
      </c>
      <c r="D5939" s="2" t="s">
        <v>354</v>
      </c>
      <c r="E5939" s="2" t="s">
        <v>4621</v>
      </c>
      <c r="F5939" s="2">
        <v>90111503</v>
      </c>
      <c r="G5939" s="2" t="s">
        <v>330</v>
      </c>
      <c r="H5939" s="2">
        <v>8</v>
      </c>
      <c r="I5939" s="2">
        <v>12</v>
      </c>
      <c r="J5939" s="2">
        <v>16</v>
      </c>
      <c r="K5939" s="2">
        <v>1</v>
      </c>
      <c r="L5939" s="3">
        <v>228000</v>
      </c>
      <c r="M5939" s="2" t="s">
        <v>20</v>
      </c>
      <c r="N5939" s="4" t="s">
        <v>21</v>
      </c>
    </row>
    <row r="5940" spans="1:14" x14ac:dyDescent="0.25">
      <c r="A5940" s="1" t="s">
        <v>361</v>
      </c>
      <c r="B5940" s="2" t="s">
        <v>353</v>
      </c>
      <c r="C5940" s="2" t="s">
        <v>353</v>
      </c>
      <c r="D5940" s="2" t="s">
        <v>354</v>
      </c>
      <c r="E5940" s="2" t="s">
        <v>4621</v>
      </c>
      <c r="F5940" s="2">
        <v>90111503</v>
      </c>
      <c r="G5940" s="2" t="s">
        <v>330</v>
      </c>
      <c r="H5940" s="2">
        <v>8</v>
      </c>
      <c r="I5940" s="2">
        <v>12</v>
      </c>
      <c r="J5940" s="2">
        <v>16</v>
      </c>
      <c r="K5940" s="2">
        <v>1</v>
      </c>
      <c r="L5940" s="3">
        <v>228000</v>
      </c>
      <c r="M5940" s="2" t="s">
        <v>20</v>
      </c>
      <c r="N5940" s="4" t="s">
        <v>21</v>
      </c>
    </row>
    <row r="5941" spans="1:14" x14ac:dyDescent="0.25">
      <c r="A5941" s="1" t="s">
        <v>361</v>
      </c>
      <c r="B5941" s="2" t="s">
        <v>353</v>
      </c>
      <c r="C5941" s="2" t="s">
        <v>353</v>
      </c>
      <c r="D5941" s="2" t="s">
        <v>354</v>
      </c>
      <c r="E5941" s="2" t="s">
        <v>4622</v>
      </c>
      <c r="F5941" s="2">
        <v>90111503</v>
      </c>
      <c r="G5941" s="2" t="s">
        <v>330</v>
      </c>
      <c r="H5941" s="2">
        <v>8</v>
      </c>
      <c r="I5941" s="2">
        <v>12</v>
      </c>
      <c r="J5941" s="2">
        <v>16</v>
      </c>
      <c r="K5941" s="2">
        <v>1</v>
      </c>
      <c r="L5941" s="3">
        <v>228000</v>
      </c>
      <c r="M5941" s="2" t="s">
        <v>20</v>
      </c>
      <c r="N5941" s="4" t="s">
        <v>21</v>
      </c>
    </row>
    <row r="5942" spans="1:14" x14ac:dyDescent="0.25">
      <c r="A5942" s="1" t="s">
        <v>361</v>
      </c>
      <c r="B5942" s="2" t="s">
        <v>353</v>
      </c>
      <c r="C5942" s="2" t="s">
        <v>353</v>
      </c>
      <c r="D5942" s="2" t="s">
        <v>354</v>
      </c>
      <c r="E5942" s="2" t="s">
        <v>4622</v>
      </c>
      <c r="F5942" s="2">
        <v>90111503</v>
      </c>
      <c r="G5942" s="2" t="s">
        <v>330</v>
      </c>
      <c r="H5942" s="2">
        <v>8</v>
      </c>
      <c r="I5942" s="2">
        <v>12</v>
      </c>
      <c r="J5942" s="2">
        <v>16</v>
      </c>
      <c r="K5942" s="2">
        <v>1</v>
      </c>
      <c r="L5942" s="3">
        <v>228000</v>
      </c>
      <c r="M5942" s="2" t="s">
        <v>20</v>
      </c>
      <c r="N5942" s="4" t="s">
        <v>21</v>
      </c>
    </row>
    <row r="5943" spans="1:14" x14ac:dyDescent="0.25">
      <c r="A5943" s="1" t="s">
        <v>361</v>
      </c>
      <c r="B5943" s="2" t="s">
        <v>353</v>
      </c>
      <c r="C5943" s="2" t="s">
        <v>353</v>
      </c>
      <c r="D5943" s="2" t="s">
        <v>354</v>
      </c>
      <c r="E5943" s="2" t="s">
        <v>18339</v>
      </c>
      <c r="F5943" s="2">
        <v>90111503</v>
      </c>
      <c r="G5943" s="2" t="s">
        <v>330</v>
      </c>
      <c r="H5943" s="2">
        <v>8</v>
      </c>
      <c r="I5943" s="2">
        <v>12</v>
      </c>
      <c r="J5943" s="2">
        <v>16</v>
      </c>
      <c r="K5943" s="2">
        <v>1</v>
      </c>
      <c r="L5943" s="3">
        <v>76000</v>
      </c>
      <c r="M5943" s="2" t="s">
        <v>20</v>
      </c>
      <c r="N5943" s="4" t="s">
        <v>21</v>
      </c>
    </row>
    <row r="5944" spans="1:14" x14ac:dyDescent="0.25">
      <c r="A5944" s="1" t="s">
        <v>361</v>
      </c>
      <c r="B5944" s="2" t="s">
        <v>353</v>
      </c>
      <c r="C5944" s="2" t="s">
        <v>353</v>
      </c>
      <c r="D5944" s="2" t="s">
        <v>354</v>
      </c>
      <c r="E5944" s="2" t="s">
        <v>4623</v>
      </c>
      <c r="F5944" s="2">
        <v>90111503</v>
      </c>
      <c r="G5944" s="2" t="s">
        <v>330</v>
      </c>
      <c r="H5944" s="2">
        <v>8</v>
      </c>
      <c r="I5944" s="2">
        <v>12</v>
      </c>
      <c r="J5944" s="2">
        <v>16</v>
      </c>
      <c r="K5944" s="2">
        <v>1</v>
      </c>
      <c r="L5944" s="3">
        <v>140000</v>
      </c>
      <c r="M5944" s="2" t="s">
        <v>20</v>
      </c>
      <c r="N5944" s="4" t="s">
        <v>21</v>
      </c>
    </row>
    <row r="5945" spans="1:14" x14ac:dyDescent="0.25">
      <c r="A5945" s="1" t="s">
        <v>361</v>
      </c>
      <c r="B5945" s="2" t="s">
        <v>353</v>
      </c>
      <c r="C5945" s="2" t="s">
        <v>353</v>
      </c>
      <c r="D5945" s="2" t="s">
        <v>354</v>
      </c>
      <c r="E5945" s="2" t="s">
        <v>4624</v>
      </c>
      <c r="F5945" s="2">
        <v>90111503</v>
      </c>
      <c r="G5945" s="2" t="s">
        <v>330</v>
      </c>
      <c r="H5945" s="2">
        <v>8</v>
      </c>
      <c r="I5945" s="2">
        <v>12</v>
      </c>
      <c r="J5945" s="2">
        <v>16</v>
      </c>
      <c r="K5945" s="2">
        <v>1</v>
      </c>
      <c r="L5945" s="3">
        <v>140000</v>
      </c>
      <c r="M5945" s="2" t="s">
        <v>20</v>
      </c>
      <c r="N5945" s="4" t="s">
        <v>21</v>
      </c>
    </row>
    <row r="5946" spans="1:14" x14ac:dyDescent="0.25">
      <c r="A5946" s="1" t="s">
        <v>361</v>
      </c>
      <c r="B5946" s="2" t="s">
        <v>353</v>
      </c>
      <c r="C5946" s="2" t="s">
        <v>353</v>
      </c>
      <c r="D5946" s="2" t="s">
        <v>354</v>
      </c>
      <c r="E5946" s="2" t="s">
        <v>4624</v>
      </c>
      <c r="F5946" s="2">
        <v>90111503</v>
      </c>
      <c r="G5946" s="2" t="s">
        <v>330</v>
      </c>
      <c r="H5946" s="2">
        <v>8</v>
      </c>
      <c r="I5946" s="2">
        <v>12</v>
      </c>
      <c r="J5946" s="2">
        <v>16</v>
      </c>
      <c r="K5946" s="2">
        <v>1</v>
      </c>
      <c r="L5946" s="3">
        <v>140000</v>
      </c>
      <c r="M5946" s="2" t="s">
        <v>20</v>
      </c>
      <c r="N5946" s="4" t="s">
        <v>21</v>
      </c>
    </row>
    <row r="5947" spans="1:14" x14ac:dyDescent="0.25">
      <c r="A5947" s="1" t="s">
        <v>361</v>
      </c>
      <c r="B5947" s="2" t="s">
        <v>353</v>
      </c>
      <c r="C5947" s="2" t="s">
        <v>353</v>
      </c>
      <c r="D5947" s="2" t="s">
        <v>354</v>
      </c>
      <c r="E5947" s="2" t="s">
        <v>4623</v>
      </c>
      <c r="F5947" s="2">
        <v>90111503</v>
      </c>
      <c r="G5947" s="2" t="s">
        <v>330</v>
      </c>
      <c r="H5947" s="2">
        <v>8</v>
      </c>
      <c r="I5947" s="2">
        <v>12</v>
      </c>
      <c r="J5947" s="2">
        <v>16</v>
      </c>
      <c r="K5947" s="2">
        <v>1</v>
      </c>
      <c r="L5947" s="3">
        <v>140000</v>
      </c>
      <c r="M5947" s="2" t="s">
        <v>20</v>
      </c>
      <c r="N5947" s="4" t="s">
        <v>21</v>
      </c>
    </row>
    <row r="5948" spans="1:14" x14ac:dyDescent="0.25">
      <c r="A5948" s="1" t="s">
        <v>361</v>
      </c>
      <c r="B5948" s="2" t="s">
        <v>353</v>
      </c>
      <c r="C5948" s="2" t="s">
        <v>353</v>
      </c>
      <c r="D5948" s="2" t="s">
        <v>354</v>
      </c>
      <c r="E5948" s="2" t="s">
        <v>4623</v>
      </c>
      <c r="F5948" s="2">
        <v>90111503</v>
      </c>
      <c r="G5948" s="2" t="s">
        <v>330</v>
      </c>
      <c r="H5948" s="2">
        <v>8</v>
      </c>
      <c r="I5948" s="2">
        <v>12</v>
      </c>
      <c r="J5948" s="2">
        <v>16</v>
      </c>
      <c r="K5948" s="2">
        <v>1</v>
      </c>
      <c r="L5948" s="3">
        <v>140000</v>
      </c>
      <c r="M5948" s="2" t="s">
        <v>20</v>
      </c>
      <c r="N5948" s="4" t="s">
        <v>21</v>
      </c>
    </row>
    <row r="5949" spans="1:14" x14ac:dyDescent="0.25">
      <c r="A5949" s="1" t="s">
        <v>361</v>
      </c>
      <c r="B5949" s="2" t="s">
        <v>353</v>
      </c>
      <c r="C5949" s="2" t="s">
        <v>353</v>
      </c>
      <c r="D5949" s="2" t="s">
        <v>354</v>
      </c>
      <c r="E5949" s="2" t="s">
        <v>4623</v>
      </c>
      <c r="F5949" s="2">
        <v>90111503</v>
      </c>
      <c r="G5949" s="2" t="s">
        <v>330</v>
      </c>
      <c r="H5949" s="2">
        <v>8</v>
      </c>
      <c r="I5949" s="2">
        <v>12</v>
      </c>
      <c r="J5949" s="2">
        <v>16</v>
      </c>
      <c r="K5949" s="2">
        <v>1</v>
      </c>
      <c r="L5949" s="3">
        <v>140000</v>
      </c>
      <c r="M5949" s="2" t="s">
        <v>20</v>
      </c>
      <c r="N5949" s="4" t="s">
        <v>21</v>
      </c>
    </row>
    <row r="5950" spans="1:14" x14ac:dyDescent="0.25">
      <c r="A5950" s="1" t="s">
        <v>361</v>
      </c>
      <c r="B5950" s="2" t="s">
        <v>353</v>
      </c>
      <c r="C5950" s="2" t="s">
        <v>353</v>
      </c>
      <c r="D5950" s="2" t="s">
        <v>354</v>
      </c>
      <c r="E5950" s="2" t="s">
        <v>4625</v>
      </c>
      <c r="F5950" s="2">
        <v>90111503</v>
      </c>
      <c r="G5950" s="2" t="s">
        <v>330</v>
      </c>
      <c r="H5950" s="2">
        <v>8</v>
      </c>
      <c r="I5950" s="2">
        <v>12</v>
      </c>
      <c r="J5950" s="2">
        <v>16</v>
      </c>
      <c r="K5950" s="2">
        <v>1</v>
      </c>
      <c r="L5950" s="3">
        <v>140000</v>
      </c>
      <c r="M5950" s="2" t="s">
        <v>20</v>
      </c>
      <c r="N5950" s="4" t="s">
        <v>21</v>
      </c>
    </row>
    <row r="5951" spans="1:14" x14ac:dyDescent="0.25">
      <c r="A5951" s="1" t="s">
        <v>361</v>
      </c>
      <c r="B5951" s="2" t="s">
        <v>353</v>
      </c>
      <c r="C5951" s="2" t="s">
        <v>353</v>
      </c>
      <c r="D5951" s="2" t="s">
        <v>354</v>
      </c>
      <c r="E5951" s="2" t="s">
        <v>4625</v>
      </c>
      <c r="F5951" s="2">
        <v>90111503</v>
      </c>
      <c r="G5951" s="2" t="s">
        <v>330</v>
      </c>
      <c r="H5951" s="2">
        <v>8</v>
      </c>
      <c r="I5951" s="2">
        <v>12</v>
      </c>
      <c r="J5951" s="2">
        <v>16</v>
      </c>
      <c r="K5951" s="2">
        <v>1</v>
      </c>
      <c r="L5951" s="3">
        <v>140000</v>
      </c>
      <c r="M5951" s="2" t="s">
        <v>20</v>
      </c>
      <c r="N5951" s="4" t="s">
        <v>21</v>
      </c>
    </row>
    <row r="5952" spans="1:14" x14ac:dyDescent="0.25">
      <c r="A5952" s="1" t="s">
        <v>361</v>
      </c>
      <c r="B5952" s="2" t="s">
        <v>353</v>
      </c>
      <c r="C5952" s="2" t="s">
        <v>353</v>
      </c>
      <c r="D5952" s="2" t="s">
        <v>354</v>
      </c>
      <c r="E5952" s="2" t="s">
        <v>4625</v>
      </c>
      <c r="F5952" s="2">
        <v>90111503</v>
      </c>
      <c r="G5952" s="2" t="s">
        <v>330</v>
      </c>
      <c r="H5952" s="2">
        <v>8</v>
      </c>
      <c r="I5952" s="2">
        <v>12</v>
      </c>
      <c r="J5952" s="2">
        <v>16</v>
      </c>
      <c r="K5952" s="2">
        <v>1</v>
      </c>
      <c r="L5952" s="3">
        <v>140000</v>
      </c>
      <c r="M5952" s="2" t="s">
        <v>20</v>
      </c>
      <c r="N5952" s="4" t="s">
        <v>21</v>
      </c>
    </row>
    <row r="5953" spans="1:14" x14ac:dyDescent="0.25">
      <c r="A5953" s="1" t="s">
        <v>361</v>
      </c>
      <c r="B5953" s="2" t="s">
        <v>353</v>
      </c>
      <c r="C5953" s="2" t="s">
        <v>353</v>
      </c>
      <c r="D5953" s="2" t="s">
        <v>354</v>
      </c>
      <c r="E5953" s="2" t="s">
        <v>4625</v>
      </c>
      <c r="F5953" s="2">
        <v>90111503</v>
      </c>
      <c r="G5953" s="2" t="s">
        <v>330</v>
      </c>
      <c r="H5953" s="2">
        <v>8</v>
      </c>
      <c r="I5953" s="2">
        <v>12</v>
      </c>
      <c r="J5953" s="2">
        <v>16</v>
      </c>
      <c r="K5953" s="2">
        <v>1</v>
      </c>
      <c r="L5953" s="3">
        <v>140000</v>
      </c>
      <c r="M5953" s="2" t="s">
        <v>20</v>
      </c>
      <c r="N5953" s="4" t="s">
        <v>21</v>
      </c>
    </row>
    <row r="5954" spans="1:14" x14ac:dyDescent="0.25">
      <c r="A5954" s="1" t="s">
        <v>361</v>
      </c>
      <c r="B5954" s="2" t="s">
        <v>353</v>
      </c>
      <c r="C5954" s="2" t="s">
        <v>353</v>
      </c>
      <c r="D5954" s="2" t="s">
        <v>354</v>
      </c>
      <c r="E5954" s="2" t="s">
        <v>4625</v>
      </c>
      <c r="F5954" s="2">
        <v>90111503</v>
      </c>
      <c r="G5954" s="2" t="s">
        <v>330</v>
      </c>
      <c r="H5954" s="2">
        <v>8</v>
      </c>
      <c r="I5954" s="2">
        <v>12</v>
      </c>
      <c r="J5954" s="2">
        <v>16</v>
      </c>
      <c r="K5954" s="2">
        <v>1</v>
      </c>
      <c r="L5954" s="3">
        <v>140000</v>
      </c>
      <c r="M5954" s="2" t="s">
        <v>20</v>
      </c>
      <c r="N5954" s="4" t="s">
        <v>21</v>
      </c>
    </row>
    <row r="5955" spans="1:14" x14ac:dyDescent="0.25">
      <c r="A5955" s="1" t="s">
        <v>361</v>
      </c>
      <c r="B5955" s="2" t="s">
        <v>353</v>
      </c>
      <c r="C5955" s="2" t="s">
        <v>353</v>
      </c>
      <c r="D5955" s="2" t="s">
        <v>354</v>
      </c>
      <c r="E5955" s="2" t="s">
        <v>4626</v>
      </c>
      <c r="F5955" s="2">
        <v>90111503</v>
      </c>
      <c r="G5955" s="2" t="s">
        <v>330</v>
      </c>
      <c r="H5955" s="2">
        <v>8</v>
      </c>
      <c r="I5955" s="2">
        <v>12</v>
      </c>
      <c r="J5955" s="2">
        <v>16</v>
      </c>
      <c r="K5955" s="2">
        <v>1</v>
      </c>
      <c r="L5955" s="3">
        <v>140000</v>
      </c>
      <c r="M5955" s="2" t="s">
        <v>20</v>
      </c>
      <c r="N5955" s="4" t="s">
        <v>21</v>
      </c>
    </row>
    <row r="5956" spans="1:14" x14ac:dyDescent="0.25">
      <c r="A5956" s="1" t="s">
        <v>361</v>
      </c>
      <c r="B5956" s="2" t="s">
        <v>353</v>
      </c>
      <c r="C5956" s="2" t="s">
        <v>353</v>
      </c>
      <c r="D5956" s="2" t="s">
        <v>354</v>
      </c>
      <c r="E5956" s="2" t="s">
        <v>4626</v>
      </c>
      <c r="F5956" s="2">
        <v>90111503</v>
      </c>
      <c r="G5956" s="2" t="s">
        <v>330</v>
      </c>
      <c r="H5956" s="2">
        <v>8</v>
      </c>
      <c r="I5956" s="2">
        <v>12</v>
      </c>
      <c r="J5956" s="2">
        <v>16</v>
      </c>
      <c r="K5956" s="2">
        <v>1</v>
      </c>
      <c r="L5956" s="3">
        <v>140000</v>
      </c>
      <c r="M5956" s="2" t="s">
        <v>20</v>
      </c>
      <c r="N5956" s="4" t="s">
        <v>21</v>
      </c>
    </row>
    <row r="5957" spans="1:14" x14ac:dyDescent="0.25">
      <c r="A5957" s="1" t="s">
        <v>361</v>
      </c>
      <c r="B5957" s="2" t="s">
        <v>353</v>
      </c>
      <c r="C5957" s="2" t="s">
        <v>353</v>
      </c>
      <c r="D5957" s="2" t="s">
        <v>354</v>
      </c>
      <c r="E5957" s="2" t="s">
        <v>4626</v>
      </c>
      <c r="F5957" s="2">
        <v>90111503</v>
      </c>
      <c r="G5957" s="2" t="s">
        <v>330</v>
      </c>
      <c r="H5957" s="2">
        <v>8</v>
      </c>
      <c r="I5957" s="2">
        <v>12</v>
      </c>
      <c r="J5957" s="2">
        <v>16</v>
      </c>
      <c r="K5957" s="2">
        <v>1</v>
      </c>
      <c r="L5957" s="3">
        <v>140000</v>
      </c>
      <c r="M5957" s="2" t="s">
        <v>20</v>
      </c>
      <c r="N5957" s="4" t="s">
        <v>21</v>
      </c>
    </row>
    <row r="5958" spans="1:14" x14ac:dyDescent="0.25">
      <c r="A5958" s="1" t="s">
        <v>361</v>
      </c>
      <c r="B5958" s="2" t="s">
        <v>353</v>
      </c>
      <c r="C5958" s="2" t="s">
        <v>353</v>
      </c>
      <c r="D5958" s="2" t="s">
        <v>354</v>
      </c>
      <c r="E5958" s="2" t="s">
        <v>4626</v>
      </c>
      <c r="F5958" s="2">
        <v>90111503</v>
      </c>
      <c r="G5958" s="2" t="s">
        <v>330</v>
      </c>
      <c r="H5958" s="2">
        <v>8</v>
      </c>
      <c r="I5958" s="2">
        <v>12</v>
      </c>
      <c r="J5958" s="2">
        <v>16</v>
      </c>
      <c r="K5958" s="2">
        <v>1</v>
      </c>
      <c r="L5958" s="3">
        <v>140000</v>
      </c>
      <c r="M5958" s="2" t="s">
        <v>20</v>
      </c>
      <c r="N5958" s="4" t="s">
        <v>21</v>
      </c>
    </row>
    <row r="5959" spans="1:14" x14ac:dyDescent="0.25">
      <c r="A5959" s="1" t="s">
        <v>361</v>
      </c>
      <c r="B5959" s="2" t="s">
        <v>353</v>
      </c>
      <c r="C5959" s="2" t="s">
        <v>353</v>
      </c>
      <c r="D5959" s="2" t="s">
        <v>354</v>
      </c>
      <c r="E5959" s="2" t="s">
        <v>4626</v>
      </c>
      <c r="F5959" s="2">
        <v>90111503</v>
      </c>
      <c r="G5959" s="2" t="s">
        <v>330</v>
      </c>
      <c r="H5959" s="2">
        <v>8</v>
      </c>
      <c r="I5959" s="2">
        <v>12</v>
      </c>
      <c r="J5959" s="2">
        <v>16</v>
      </c>
      <c r="K5959" s="2">
        <v>1</v>
      </c>
      <c r="L5959" s="3">
        <v>140000</v>
      </c>
      <c r="M5959" s="2" t="s">
        <v>20</v>
      </c>
      <c r="N5959" s="4" t="s">
        <v>21</v>
      </c>
    </row>
    <row r="5960" spans="1:14" x14ac:dyDescent="0.25">
      <c r="A5960" s="1" t="s">
        <v>361</v>
      </c>
      <c r="B5960" s="2" t="s">
        <v>353</v>
      </c>
      <c r="C5960" s="2" t="s">
        <v>353</v>
      </c>
      <c r="D5960" s="2" t="s">
        <v>354</v>
      </c>
      <c r="E5960" s="2" t="s">
        <v>4627</v>
      </c>
      <c r="F5960" s="2">
        <v>90111503</v>
      </c>
      <c r="G5960" s="2" t="s">
        <v>330</v>
      </c>
      <c r="H5960" s="2">
        <v>8</v>
      </c>
      <c r="I5960" s="2">
        <v>12</v>
      </c>
      <c r="J5960" s="2">
        <v>16</v>
      </c>
      <c r="K5960" s="2">
        <v>1</v>
      </c>
      <c r="L5960" s="3">
        <v>140000</v>
      </c>
      <c r="M5960" s="2" t="s">
        <v>20</v>
      </c>
      <c r="N5960" s="4" t="s">
        <v>21</v>
      </c>
    </row>
    <row r="5961" spans="1:14" x14ac:dyDescent="0.25">
      <c r="A5961" s="1" t="s">
        <v>361</v>
      </c>
      <c r="B5961" s="2" t="s">
        <v>353</v>
      </c>
      <c r="C5961" s="2" t="s">
        <v>353</v>
      </c>
      <c r="D5961" s="2" t="s">
        <v>354</v>
      </c>
      <c r="E5961" s="2" t="s">
        <v>4627</v>
      </c>
      <c r="F5961" s="2">
        <v>90111503</v>
      </c>
      <c r="G5961" s="2" t="s">
        <v>330</v>
      </c>
      <c r="H5961" s="2">
        <v>8</v>
      </c>
      <c r="I5961" s="2">
        <v>12</v>
      </c>
      <c r="J5961" s="2">
        <v>16</v>
      </c>
      <c r="K5961" s="2">
        <v>1</v>
      </c>
      <c r="L5961" s="3">
        <v>140000</v>
      </c>
      <c r="M5961" s="2" t="s">
        <v>20</v>
      </c>
      <c r="N5961" s="4" t="s">
        <v>21</v>
      </c>
    </row>
    <row r="5962" spans="1:14" x14ac:dyDescent="0.25">
      <c r="A5962" s="1" t="s">
        <v>361</v>
      </c>
      <c r="B5962" s="2" t="s">
        <v>353</v>
      </c>
      <c r="C5962" s="2" t="s">
        <v>353</v>
      </c>
      <c r="D5962" s="2" t="s">
        <v>354</v>
      </c>
      <c r="E5962" s="2" t="s">
        <v>4627</v>
      </c>
      <c r="F5962" s="2">
        <v>90111503</v>
      </c>
      <c r="G5962" s="2" t="s">
        <v>330</v>
      </c>
      <c r="H5962" s="2">
        <v>8</v>
      </c>
      <c r="I5962" s="2">
        <v>12</v>
      </c>
      <c r="J5962" s="2">
        <v>16</v>
      </c>
      <c r="K5962" s="2">
        <v>1</v>
      </c>
      <c r="L5962" s="3">
        <v>140000</v>
      </c>
      <c r="M5962" s="2" t="s">
        <v>20</v>
      </c>
      <c r="N5962" s="4" t="s">
        <v>21</v>
      </c>
    </row>
    <row r="5963" spans="1:14" x14ac:dyDescent="0.25">
      <c r="A5963" s="1" t="s">
        <v>361</v>
      </c>
      <c r="B5963" s="2" t="s">
        <v>353</v>
      </c>
      <c r="C5963" s="2" t="s">
        <v>353</v>
      </c>
      <c r="D5963" s="2" t="s">
        <v>354</v>
      </c>
      <c r="E5963" s="2" t="s">
        <v>4627</v>
      </c>
      <c r="F5963" s="2">
        <v>90111503</v>
      </c>
      <c r="G5963" s="2" t="s">
        <v>330</v>
      </c>
      <c r="H5963" s="2">
        <v>8</v>
      </c>
      <c r="I5963" s="2">
        <v>12</v>
      </c>
      <c r="J5963" s="2">
        <v>16</v>
      </c>
      <c r="K5963" s="2">
        <v>1</v>
      </c>
      <c r="L5963" s="3">
        <v>140000</v>
      </c>
      <c r="M5963" s="2" t="s">
        <v>20</v>
      </c>
      <c r="N5963" s="4" t="s">
        <v>21</v>
      </c>
    </row>
    <row r="5964" spans="1:14" x14ac:dyDescent="0.25">
      <c r="A5964" s="1" t="s">
        <v>361</v>
      </c>
      <c r="B5964" s="2" t="s">
        <v>353</v>
      </c>
      <c r="C5964" s="2" t="s">
        <v>353</v>
      </c>
      <c r="D5964" s="2" t="s">
        <v>354</v>
      </c>
      <c r="E5964" s="2" t="s">
        <v>4627</v>
      </c>
      <c r="F5964" s="2">
        <v>90111503</v>
      </c>
      <c r="G5964" s="2" t="s">
        <v>330</v>
      </c>
      <c r="H5964" s="2">
        <v>8</v>
      </c>
      <c r="I5964" s="2">
        <v>12</v>
      </c>
      <c r="J5964" s="2">
        <v>16</v>
      </c>
      <c r="K5964" s="2">
        <v>1</v>
      </c>
      <c r="L5964" s="3">
        <v>140000</v>
      </c>
      <c r="M5964" s="2" t="s">
        <v>20</v>
      </c>
      <c r="N5964" s="4" t="s">
        <v>21</v>
      </c>
    </row>
    <row r="5965" spans="1:14" x14ac:dyDescent="0.25">
      <c r="A5965" s="1" t="s">
        <v>361</v>
      </c>
      <c r="B5965" s="2" t="s">
        <v>353</v>
      </c>
      <c r="C5965" s="2" t="s">
        <v>353</v>
      </c>
      <c r="D5965" s="2" t="s">
        <v>354</v>
      </c>
      <c r="E5965" s="2" t="s">
        <v>4627</v>
      </c>
      <c r="F5965" s="2">
        <v>90111503</v>
      </c>
      <c r="G5965" s="2" t="s">
        <v>330</v>
      </c>
      <c r="H5965" s="2">
        <v>8</v>
      </c>
      <c r="I5965" s="2">
        <v>12</v>
      </c>
      <c r="J5965" s="2">
        <v>16</v>
      </c>
      <c r="K5965" s="2">
        <v>1</v>
      </c>
      <c r="L5965" s="3">
        <v>140000</v>
      </c>
      <c r="M5965" s="2" t="s">
        <v>20</v>
      </c>
      <c r="N5965" s="4" t="s">
        <v>21</v>
      </c>
    </row>
    <row r="5966" spans="1:14" x14ac:dyDescent="0.25">
      <c r="A5966" s="1" t="s">
        <v>361</v>
      </c>
      <c r="B5966" s="2" t="s">
        <v>353</v>
      </c>
      <c r="C5966" s="2" t="s">
        <v>353</v>
      </c>
      <c r="D5966" s="2" t="s">
        <v>354</v>
      </c>
      <c r="E5966" s="2" t="s">
        <v>4628</v>
      </c>
      <c r="F5966" s="2">
        <v>90111503</v>
      </c>
      <c r="G5966" s="2" t="s">
        <v>330</v>
      </c>
      <c r="H5966" s="2">
        <v>8</v>
      </c>
      <c r="I5966" s="2">
        <v>12</v>
      </c>
      <c r="J5966" s="2">
        <v>16</v>
      </c>
      <c r="K5966" s="2">
        <v>1</v>
      </c>
      <c r="L5966" s="3">
        <v>532000</v>
      </c>
      <c r="M5966" s="2" t="s">
        <v>20</v>
      </c>
      <c r="N5966" s="4" t="s">
        <v>21</v>
      </c>
    </row>
    <row r="5967" spans="1:14" x14ac:dyDescent="0.25">
      <c r="A5967" s="1" t="s">
        <v>361</v>
      </c>
      <c r="B5967" s="2" t="s">
        <v>353</v>
      </c>
      <c r="C5967" s="2" t="s">
        <v>353</v>
      </c>
      <c r="D5967" s="2" t="s">
        <v>354</v>
      </c>
      <c r="E5967" s="2" t="s">
        <v>4629</v>
      </c>
      <c r="F5967" s="2">
        <v>90111503</v>
      </c>
      <c r="G5967" s="2" t="s">
        <v>330</v>
      </c>
      <c r="H5967" s="2">
        <v>8</v>
      </c>
      <c r="I5967" s="2">
        <v>12</v>
      </c>
      <c r="J5967" s="2">
        <v>16</v>
      </c>
      <c r="K5967" s="2">
        <v>1</v>
      </c>
      <c r="L5967" s="3">
        <v>456000</v>
      </c>
      <c r="M5967" s="2" t="s">
        <v>20</v>
      </c>
      <c r="N5967" s="4" t="s">
        <v>21</v>
      </c>
    </row>
    <row r="5968" spans="1:14" x14ac:dyDescent="0.25">
      <c r="A5968" s="1" t="s">
        <v>361</v>
      </c>
      <c r="B5968" s="2" t="s">
        <v>353</v>
      </c>
      <c r="C5968" s="2" t="s">
        <v>353</v>
      </c>
      <c r="D5968" s="2" t="s">
        <v>354</v>
      </c>
      <c r="E5968" s="2" t="s">
        <v>4629</v>
      </c>
      <c r="F5968" s="2">
        <v>90111503</v>
      </c>
      <c r="G5968" s="2" t="s">
        <v>330</v>
      </c>
      <c r="H5968" s="2">
        <v>8</v>
      </c>
      <c r="I5968" s="2">
        <v>12</v>
      </c>
      <c r="J5968" s="2">
        <v>16</v>
      </c>
      <c r="K5968" s="2">
        <v>1</v>
      </c>
      <c r="L5968" s="3">
        <v>456000</v>
      </c>
      <c r="M5968" s="2" t="s">
        <v>20</v>
      </c>
      <c r="N5968" s="4" t="s">
        <v>21</v>
      </c>
    </row>
    <row r="5969" spans="1:14" x14ac:dyDescent="0.25">
      <c r="A5969" s="1" t="s">
        <v>361</v>
      </c>
      <c r="B5969" s="2" t="s">
        <v>353</v>
      </c>
      <c r="C5969" s="2" t="s">
        <v>353</v>
      </c>
      <c r="D5969" s="2" t="s">
        <v>354</v>
      </c>
      <c r="E5969" s="2" t="s">
        <v>4630</v>
      </c>
      <c r="F5969" s="2">
        <v>90111503</v>
      </c>
      <c r="G5969" s="2" t="s">
        <v>330</v>
      </c>
      <c r="H5969" s="2">
        <v>8</v>
      </c>
      <c r="I5969" s="2">
        <v>12</v>
      </c>
      <c r="J5969" s="2">
        <v>16</v>
      </c>
      <c r="K5969" s="2">
        <v>1</v>
      </c>
      <c r="L5969" s="3">
        <v>76000</v>
      </c>
      <c r="M5969" s="2" t="s">
        <v>20</v>
      </c>
      <c r="N5969" s="4" t="s">
        <v>21</v>
      </c>
    </row>
    <row r="5970" spans="1:14" x14ac:dyDescent="0.25">
      <c r="A5970" s="1" t="s">
        <v>361</v>
      </c>
      <c r="B5970" s="2" t="s">
        <v>353</v>
      </c>
      <c r="C5970" s="2" t="s">
        <v>353</v>
      </c>
      <c r="D5970" s="2" t="s">
        <v>354</v>
      </c>
      <c r="E5970" s="2" t="s">
        <v>4630</v>
      </c>
      <c r="F5970" s="2">
        <v>90111503</v>
      </c>
      <c r="G5970" s="2" t="s">
        <v>330</v>
      </c>
      <c r="H5970" s="2">
        <v>8</v>
      </c>
      <c r="I5970" s="2">
        <v>12</v>
      </c>
      <c r="J5970" s="2">
        <v>16</v>
      </c>
      <c r="K5970" s="2">
        <v>1</v>
      </c>
      <c r="L5970" s="3">
        <v>76000</v>
      </c>
      <c r="M5970" s="2" t="s">
        <v>20</v>
      </c>
      <c r="N5970" s="4" t="s">
        <v>21</v>
      </c>
    </row>
    <row r="5971" spans="1:14" x14ac:dyDescent="0.25">
      <c r="A5971" s="1" t="s">
        <v>361</v>
      </c>
      <c r="B5971" s="2" t="s">
        <v>353</v>
      </c>
      <c r="C5971" s="2" t="s">
        <v>353</v>
      </c>
      <c r="D5971" s="2" t="s">
        <v>354</v>
      </c>
      <c r="E5971" s="2" t="s">
        <v>4630</v>
      </c>
      <c r="F5971" s="2">
        <v>90111503</v>
      </c>
      <c r="G5971" s="2" t="s">
        <v>330</v>
      </c>
      <c r="H5971" s="2">
        <v>8</v>
      </c>
      <c r="I5971" s="2">
        <v>12</v>
      </c>
      <c r="J5971" s="2">
        <v>16</v>
      </c>
      <c r="K5971" s="2">
        <v>1</v>
      </c>
      <c r="L5971" s="3">
        <v>76000</v>
      </c>
      <c r="M5971" s="2" t="s">
        <v>20</v>
      </c>
      <c r="N5971" s="4" t="s">
        <v>21</v>
      </c>
    </row>
    <row r="5972" spans="1:14" x14ac:dyDescent="0.25">
      <c r="A5972" s="1" t="s">
        <v>361</v>
      </c>
      <c r="B5972" s="2" t="s">
        <v>353</v>
      </c>
      <c r="C5972" s="2" t="s">
        <v>353</v>
      </c>
      <c r="D5972" s="2" t="s">
        <v>354</v>
      </c>
      <c r="E5972" s="2" t="s">
        <v>4631</v>
      </c>
      <c r="F5972" s="2">
        <v>90111503</v>
      </c>
      <c r="G5972" s="2" t="s">
        <v>330</v>
      </c>
      <c r="H5972" s="2">
        <v>8</v>
      </c>
      <c r="I5972" s="2">
        <v>12</v>
      </c>
      <c r="J5972" s="2">
        <v>16</v>
      </c>
      <c r="K5972" s="2">
        <v>1</v>
      </c>
      <c r="L5972" s="3">
        <v>76000</v>
      </c>
      <c r="M5972" s="2" t="s">
        <v>20</v>
      </c>
      <c r="N5972" s="4" t="s">
        <v>21</v>
      </c>
    </row>
    <row r="5973" spans="1:14" x14ac:dyDescent="0.25">
      <c r="A5973" s="1" t="s">
        <v>361</v>
      </c>
      <c r="B5973" s="2" t="s">
        <v>353</v>
      </c>
      <c r="C5973" s="2" t="s">
        <v>353</v>
      </c>
      <c r="D5973" s="2" t="s">
        <v>354</v>
      </c>
      <c r="E5973" s="2" t="s">
        <v>4631</v>
      </c>
      <c r="F5973" s="2">
        <v>90111503</v>
      </c>
      <c r="G5973" s="2" t="s">
        <v>330</v>
      </c>
      <c r="H5973" s="2">
        <v>8</v>
      </c>
      <c r="I5973" s="2">
        <v>12</v>
      </c>
      <c r="J5973" s="2">
        <v>16</v>
      </c>
      <c r="K5973" s="2">
        <v>1</v>
      </c>
      <c r="L5973" s="3">
        <v>76000</v>
      </c>
      <c r="M5973" s="2" t="s">
        <v>20</v>
      </c>
      <c r="N5973" s="4" t="s">
        <v>21</v>
      </c>
    </row>
    <row r="5974" spans="1:14" x14ac:dyDescent="0.25">
      <c r="A5974" s="1" t="s">
        <v>361</v>
      </c>
      <c r="B5974" s="2" t="s">
        <v>353</v>
      </c>
      <c r="C5974" s="2" t="s">
        <v>353</v>
      </c>
      <c r="D5974" s="2" t="s">
        <v>354</v>
      </c>
      <c r="E5974" s="2" t="s">
        <v>4631</v>
      </c>
      <c r="F5974" s="2">
        <v>90111503</v>
      </c>
      <c r="G5974" s="2" t="s">
        <v>330</v>
      </c>
      <c r="H5974" s="2">
        <v>8</v>
      </c>
      <c r="I5974" s="2">
        <v>12</v>
      </c>
      <c r="J5974" s="2">
        <v>16</v>
      </c>
      <c r="K5974" s="2">
        <v>1</v>
      </c>
      <c r="L5974" s="3">
        <v>76000</v>
      </c>
      <c r="M5974" s="2" t="s">
        <v>20</v>
      </c>
      <c r="N5974" s="4" t="s">
        <v>21</v>
      </c>
    </row>
    <row r="5975" spans="1:14" x14ac:dyDescent="0.25">
      <c r="A5975" s="1" t="s">
        <v>361</v>
      </c>
      <c r="B5975" s="2" t="s">
        <v>353</v>
      </c>
      <c r="C5975" s="2" t="s">
        <v>353</v>
      </c>
      <c r="D5975" s="2" t="s">
        <v>354</v>
      </c>
      <c r="E5975" s="2" t="s">
        <v>18340</v>
      </c>
      <c r="F5975" s="2">
        <v>90111503</v>
      </c>
      <c r="G5975" s="2" t="s">
        <v>330</v>
      </c>
      <c r="H5975" s="2">
        <v>1</v>
      </c>
      <c r="I5975" s="2">
        <v>12</v>
      </c>
      <c r="J5975" s="2">
        <v>10</v>
      </c>
      <c r="K5975" s="2">
        <v>1</v>
      </c>
      <c r="L5975" s="3">
        <v>38000</v>
      </c>
      <c r="M5975" s="2" t="s">
        <v>20</v>
      </c>
      <c r="N5975" s="4" t="s">
        <v>21</v>
      </c>
    </row>
    <row r="5976" spans="1:14" x14ac:dyDescent="0.25">
      <c r="A5976" s="1" t="s">
        <v>361</v>
      </c>
      <c r="B5976" s="2" t="s">
        <v>353</v>
      </c>
      <c r="C5976" s="2" t="s">
        <v>353</v>
      </c>
      <c r="D5976" s="2" t="s">
        <v>354</v>
      </c>
      <c r="E5976" s="2" t="s">
        <v>4632</v>
      </c>
      <c r="F5976" s="2">
        <v>90111503</v>
      </c>
      <c r="G5976" s="2" t="s">
        <v>330</v>
      </c>
      <c r="H5976" s="2">
        <v>1</v>
      </c>
      <c r="I5976" s="2">
        <v>12</v>
      </c>
      <c r="J5976" s="2">
        <v>10</v>
      </c>
      <c r="K5976" s="2">
        <v>1</v>
      </c>
      <c r="L5976" s="3">
        <v>152000</v>
      </c>
      <c r="M5976" s="2" t="s">
        <v>20</v>
      </c>
      <c r="N5976" s="4" t="s">
        <v>21</v>
      </c>
    </row>
    <row r="5977" spans="1:14" x14ac:dyDescent="0.25">
      <c r="A5977" s="1" t="s">
        <v>361</v>
      </c>
      <c r="B5977" s="2" t="s">
        <v>353</v>
      </c>
      <c r="C5977" s="2" t="s">
        <v>353</v>
      </c>
      <c r="D5977" s="2" t="s">
        <v>354</v>
      </c>
      <c r="E5977" s="2" t="s">
        <v>18341</v>
      </c>
      <c r="F5977" s="2">
        <v>90111503</v>
      </c>
      <c r="G5977" s="2" t="s">
        <v>330</v>
      </c>
      <c r="H5977" s="2">
        <v>1</v>
      </c>
      <c r="I5977" s="2">
        <v>12</v>
      </c>
      <c r="J5977" s="2">
        <v>10</v>
      </c>
      <c r="K5977" s="2">
        <v>1</v>
      </c>
      <c r="L5977" s="3">
        <v>228000</v>
      </c>
      <c r="M5977" s="2" t="s">
        <v>20</v>
      </c>
      <c r="N5977" s="4" t="s">
        <v>21</v>
      </c>
    </row>
    <row r="5978" spans="1:14" x14ac:dyDescent="0.25">
      <c r="A5978" s="1" t="s">
        <v>361</v>
      </c>
      <c r="B5978" s="2" t="s">
        <v>353</v>
      </c>
      <c r="C5978" s="2" t="s">
        <v>353</v>
      </c>
      <c r="D5978" s="2" t="s">
        <v>354</v>
      </c>
      <c r="E5978" s="2" t="s">
        <v>4633</v>
      </c>
      <c r="F5978" s="2">
        <v>90111503</v>
      </c>
      <c r="G5978" s="2" t="s">
        <v>330</v>
      </c>
      <c r="H5978" s="2">
        <v>1</v>
      </c>
      <c r="I5978" s="2">
        <v>12</v>
      </c>
      <c r="J5978" s="2">
        <v>10</v>
      </c>
      <c r="K5978" s="2">
        <v>1</v>
      </c>
      <c r="L5978" s="3">
        <v>1064000</v>
      </c>
      <c r="M5978" s="2" t="s">
        <v>20</v>
      </c>
      <c r="N5978" s="4" t="s">
        <v>21</v>
      </c>
    </row>
    <row r="5979" spans="1:14" x14ac:dyDescent="0.25">
      <c r="A5979" s="1" t="s">
        <v>361</v>
      </c>
      <c r="B5979" s="2" t="s">
        <v>353</v>
      </c>
      <c r="C5979" s="2" t="s">
        <v>353</v>
      </c>
      <c r="D5979" s="2" t="s">
        <v>354</v>
      </c>
      <c r="E5979" s="2" t="s">
        <v>4634</v>
      </c>
      <c r="F5979" s="2">
        <v>90111503</v>
      </c>
      <c r="G5979" s="2" t="s">
        <v>330</v>
      </c>
      <c r="H5979" s="2">
        <v>1</v>
      </c>
      <c r="I5979" s="2">
        <v>12</v>
      </c>
      <c r="J5979" s="2">
        <v>10</v>
      </c>
      <c r="K5979" s="2">
        <v>1</v>
      </c>
      <c r="L5979" s="3">
        <v>1216000</v>
      </c>
      <c r="M5979" s="2" t="s">
        <v>20</v>
      </c>
      <c r="N5979" s="4" t="s">
        <v>21</v>
      </c>
    </row>
    <row r="5980" spans="1:14" x14ac:dyDescent="0.25">
      <c r="A5980" s="1" t="s">
        <v>361</v>
      </c>
      <c r="B5980" s="2" t="s">
        <v>353</v>
      </c>
      <c r="C5980" s="2" t="s">
        <v>353</v>
      </c>
      <c r="D5980" s="2" t="s">
        <v>354</v>
      </c>
      <c r="E5980" s="2" t="s">
        <v>4635</v>
      </c>
      <c r="F5980" s="2">
        <v>90111503</v>
      </c>
      <c r="G5980" s="2" t="s">
        <v>330</v>
      </c>
      <c r="H5980" s="2">
        <v>1</v>
      </c>
      <c r="I5980" s="2">
        <v>12</v>
      </c>
      <c r="J5980" s="2">
        <v>10</v>
      </c>
      <c r="K5980" s="2">
        <v>1</v>
      </c>
      <c r="L5980" s="3">
        <v>1210000</v>
      </c>
      <c r="M5980" s="2" t="s">
        <v>20</v>
      </c>
      <c r="N5980" s="4" t="s">
        <v>21</v>
      </c>
    </row>
    <row r="5981" spans="1:14" x14ac:dyDescent="0.25">
      <c r="A5981" s="1" t="s">
        <v>361</v>
      </c>
      <c r="B5981" s="2" t="s">
        <v>353</v>
      </c>
      <c r="C5981" s="2" t="s">
        <v>353</v>
      </c>
      <c r="D5981" s="2" t="s">
        <v>354</v>
      </c>
      <c r="E5981" s="2" t="s">
        <v>4636</v>
      </c>
      <c r="F5981" s="2">
        <v>90111503</v>
      </c>
      <c r="G5981" s="2" t="s">
        <v>330</v>
      </c>
      <c r="H5981" s="2">
        <v>1</v>
      </c>
      <c r="I5981" s="2">
        <v>12</v>
      </c>
      <c r="J5981" s="2">
        <v>10</v>
      </c>
      <c r="K5981" s="2">
        <v>1</v>
      </c>
      <c r="L5981" s="3">
        <v>874000</v>
      </c>
      <c r="M5981" s="2" t="s">
        <v>20</v>
      </c>
      <c r="N5981" s="4" t="s">
        <v>21</v>
      </c>
    </row>
    <row r="5982" spans="1:14" x14ac:dyDescent="0.25">
      <c r="A5982" s="1" t="s">
        <v>361</v>
      </c>
      <c r="B5982" s="2" t="s">
        <v>353</v>
      </c>
      <c r="C5982" s="2" t="s">
        <v>353</v>
      </c>
      <c r="D5982" s="2" t="s">
        <v>354</v>
      </c>
      <c r="E5982" s="2" t="s">
        <v>4637</v>
      </c>
      <c r="F5982" s="2">
        <v>90111503</v>
      </c>
      <c r="G5982" s="2" t="s">
        <v>330</v>
      </c>
      <c r="H5982" s="2">
        <v>1</v>
      </c>
      <c r="I5982" s="2">
        <v>12</v>
      </c>
      <c r="J5982" s="2">
        <v>10</v>
      </c>
      <c r="K5982" s="2">
        <v>1</v>
      </c>
      <c r="L5982" s="3">
        <v>8436000</v>
      </c>
      <c r="M5982" s="2" t="s">
        <v>20</v>
      </c>
      <c r="N5982" s="4" t="s">
        <v>21</v>
      </c>
    </row>
    <row r="5983" spans="1:14" x14ac:dyDescent="0.25">
      <c r="A5983" s="1" t="s">
        <v>361</v>
      </c>
      <c r="B5983" s="2" t="s">
        <v>353</v>
      </c>
      <c r="C5983" s="2" t="s">
        <v>353</v>
      </c>
      <c r="D5983" s="2" t="s">
        <v>354</v>
      </c>
      <c r="E5983" s="2" t="s">
        <v>4638</v>
      </c>
      <c r="F5983" s="2">
        <v>90111503</v>
      </c>
      <c r="G5983" s="2" t="s">
        <v>330</v>
      </c>
      <c r="H5983" s="2">
        <v>1</v>
      </c>
      <c r="I5983" s="2">
        <v>12</v>
      </c>
      <c r="J5983" s="2">
        <v>10</v>
      </c>
      <c r="K5983" s="2">
        <v>1</v>
      </c>
      <c r="L5983" s="3">
        <v>190000</v>
      </c>
      <c r="M5983" s="2" t="s">
        <v>20</v>
      </c>
      <c r="N5983" s="4" t="s">
        <v>21</v>
      </c>
    </row>
    <row r="5984" spans="1:14" x14ac:dyDescent="0.25">
      <c r="A5984" s="1" t="s">
        <v>361</v>
      </c>
      <c r="B5984" s="2" t="s">
        <v>353</v>
      </c>
      <c r="C5984" s="2" t="s">
        <v>353</v>
      </c>
      <c r="D5984" s="2" t="s">
        <v>354</v>
      </c>
      <c r="E5984" s="2" t="s">
        <v>4639</v>
      </c>
      <c r="F5984" s="2">
        <v>90111503</v>
      </c>
      <c r="G5984" s="2" t="s">
        <v>330</v>
      </c>
      <c r="H5984" s="2">
        <v>1</v>
      </c>
      <c r="I5984" s="2">
        <v>12</v>
      </c>
      <c r="J5984" s="2">
        <v>10</v>
      </c>
      <c r="K5984" s="2">
        <v>1</v>
      </c>
      <c r="L5984" s="3">
        <v>630000</v>
      </c>
      <c r="M5984" s="2" t="s">
        <v>20</v>
      </c>
      <c r="N5984" s="4" t="s">
        <v>21</v>
      </c>
    </row>
    <row r="5985" spans="1:14" x14ac:dyDescent="0.25">
      <c r="A5985" s="1" t="s">
        <v>361</v>
      </c>
      <c r="B5985" s="2" t="s">
        <v>353</v>
      </c>
      <c r="C5985" s="2" t="s">
        <v>353</v>
      </c>
      <c r="D5985" s="2" t="s">
        <v>354</v>
      </c>
      <c r="E5985" s="2" t="s">
        <v>4640</v>
      </c>
      <c r="F5985" s="2">
        <v>90111503</v>
      </c>
      <c r="G5985" s="2" t="s">
        <v>330</v>
      </c>
      <c r="H5985" s="2">
        <v>1</v>
      </c>
      <c r="I5985" s="2">
        <v>12</v>
      </c>
      <c r="J5985" s="2">
        <v>10</v>
      </c>
      <c r="K5985" s="2">
        <v>1</v>
      </c>
      <c r="L5985" s="3">
        <v>5460000</v>
      </c>
      <c r="M5985" s="2" t="s">
        <v>20</v>
      </c>
      <c r="N5985" s="4" t="s">
        <v>21</v>
      </c>
    </row>
    <row r="5986" spans="1:14" x14ac:dyDescent="0.25">
      <c r="A5986" s="1" t="s">
        <v>361</v>
      </c>
      <c r="B5986" s="2" t="s">
        <v>353</v>
      </c>
      <c r="C5986" s="2" t="s">
        <v>353</v>
      </c>
      <c r="D5986" s="2" t="s">
        <v>354</v>
      </c>
      <c r="E5986" s="2" t="s">
        <v>18342</v>
      </c>
      <c r="F5986" s="2">
        <v>90111503</v>
      </c>
      <c r="G5986" s="2" t="s">
        <v>330</v>
      </c>
      <c r="H5986" s="2">
        <v>1</v>
      </c>
      <c r="I5986" s="2">
        <v>12</v>
      </c>
      <c r="J5986" s="2">
        <v>10</v>
      </c>
      <c r="K5986" s="2">
        <v>1</v>
      </c>
      <c r="L5986" s="3">
        <v>760000</v>
      </c>
      <c r="M5986" s="2" t="s">
        <v>20</v>
      </c>
      <c r="N5986" s="4" t="s">
        <v>21</v>
      </c>
    </row>
    <row r="5987" spans="1:14" x14ac:dyDescent="0.25">
      <c r="A5987" s="1" t="s">
        <v>361</v>
      </c>
      <c r="B5987" s="2" t="s">
        <v>353</v>
      </c>
      <c r="C5987" s="2" t="s">
        <v>353</v>
      </c>
      <c r="D5987" s="2" t="s">
        <v>354</v>
      </c>
      <c r="E5987" s="2" t="s">
        <v>18343</v>
      </c>
      <c r="F5987" s="2">
        <v>90111503</v>
      </c>
      <c r="G5987" s="2" t="s">
        <v>330</v>
      </c>
      <c r="H5987" s="2">
        <v>1</v>
      </c>
      <c r="I5987" s="2">
        <v>12</v>
      </c>
      <c r="J5987" s="2">
        <v>10</v>
      </c>
      <c r="K5987" s="2">
        <v>1</v>
      </c>
      <c r="L5987" s="3">
        <v>456000</v>
      </c>
      <c r="M5987" s="2" t="s">
        <v>20</v>
      </c>
      <c r="N5987" s="4" t="s">
        <v>21</v>
      </c>
    </row>
    <row r="5988" spans="1:14" x14ac:dyDescent="0.25">
      <c r="A5988" s="1" t="s">
        <v>361</v>
      </c>
      <c r="B5988" s="2" t="s">
        <v>353</v>
      </c>
      <c r="C5988" s="2" t="s">
        <v>353</v>
      </c>
      <c r="D5988" s="2" t="s">
        <v>354</v>
      </c>
      <c r="E5988" s="2" t="s">
        <v>4641</v>
      </c>
      <c r="F5988" s="2">
        <v>90111503</v>
      </c>
      <c r="G5988" s="2" t="s">
        <v>330</v>
      </c>
      <c r="H5988" s="2">
        <v>1</v>
      </c>
      <c r="I5988" s="2">
        <v>12</v>
      </c>
      <c r="J5988" s="2">
        <v>10</v>
      </c>
      <c r="K5988" s="2">
        <v>1</v>
      </c>
      <c r="L5988" s="3">
        <v>7988000</v>
      </c>
      <c r="M5988" s="2" t="s">
        <v>20</v>
      </c>
      <c r="N5988" s="4" t="s">
        <v>21</v>
      </c>
    </row>
    <row r="5989" spans="1:14" x14ac:dyDescent="0.25">
      <c r="A5989" s="1" t="s">
        <v>361</v>
      </c>
      <c r="B5989" s="2" t="s">
        <v>353</v>
      </c>
      <c r="C5989" s="2" t="s">
        <v>353</v>
      </c>
      <c r="D5989" s="2" t="s">
        <v>354</v>
      </c>
      <c r="E5989" s="2" t="s">
        <v>18344</v>
      </c>
      <c r="F5989" s="2">
        <v>90111503</v>
      </c>
      <c r="G5989" s="2" t="s">
        <v>330</v>
      </c>
      <c r="H5989" s="2">
        <v>1</v>
      </c>
      <c r="I5989" s="2">
        <v>12</v>
      </c>
      <c r="J5989" s="2">
        <v>10</v>
      </c>
      <c r="K5989" s="2">
        <v>1</v>
      </c>
      <c r="L5989" s="3">
        <v>1120000</v>
      </c>
      <c r="M5989" s="2" t="s">
        <v>20</v>
      </c>
      <c r="N5989" s="4" t="s">
        <v>21</v>
      </c>
    </row>
    <row r="5990" spans="1:14" x14ac:dyDescent="0.25">
      <c r="A5990" s="1" t="s">
        <v>361</v>
      </c>
      <c r="B5990" s="2" t="s">
        <v>353</v>
      </c>
      <c r="C5990" s="2" t="s">
        <v>353</v>
      </c>
      <c r="D5990" s="2" t="s">
        <v>354</v>
      </c>
      <c r="E5990" s="2" t="s">
        <v>18345</v>
      </c>
      <c r="F5990" s="2">
        <v>90111503</v>
      </c>
      <c r="G5990" s="2" t="s">
        <v>330</v>
      </c>
      <c r="H5990" s="2">
        <v>1</v>
      </c>
      <c r="I5990" s="2">
        <v>12</v>
      </c>
      <c r="J5990" s="2">
        <v>10</v>
      </c>
      <c r="K5990" s="2">
        <v>1</v>
      </c>
      <c r="L5990" s="3">
        <v>2094000</v>
      </c>
      <c r="M5990" s="2" t="s">
        <v>20</v>
      </c>
      <c r="N5990" s="4" t="s">
        <v>21</v>
      </c>
    </row>
    <row r="5991" spans="1:14" x14ac:dyDescent="0.25">
      <c r="A5991" s="1" t="s">
        <v>361</v>
      </c>
      <c r="B5991" s="2" t="s">
        <v>353</v>
      </c>
      <c r="C5991" s="2" t="s">
        <v>353</v>
      </c>
      <c r="D5991" s="2" t="s">
        <v>354</v>
      </c>
      <c r="E5991" s="2" t="s">
        <v>18346</v>
      </c>
      <c r="F5991" s="2">
        <v>90111503</v>
      </c>
      <c r="G5991" s="2" t="s">
        <v>330</v>
      </c>
      <c r="H5991" s="2">
        <v>1</v>
      </c>
      <c r="I5991" s="2">
        <v>12</v>
      </c>
      <c r="J5991" s="2">
        <v>10</v>
      </c>
      <c r="K5991" s="2">
        <v>1</v>
      </c>
      <c r="L5991" s="3">
        <v>70000</v>
      </c>
      <c r="M5991" s="2" t="s">
        <v>20</v>
      </c>
      <c r="N5991" s="4" t="s">
        <v>21</v>
      </c>
    </row>
    <row r="5992" spans="1:14" x14ac:dyDescent="0.25">
      <c r="A5992" s="1" t="s">
        <v>361</v>
      </c>
      <c r="B5992" s="2" t="s">
        <v>353</v>
      </c>
      <c r="C5992" s="2" t="s">
        <v>353</v>
      </c>
      <c r="D5992" s="2" t="s">
        <v>354</v>
      </c>
      <c r="E5992" s="2" t="s">
        <v>4642</v>
      </c>
      <c r="F5992" s="2">
        <v>90111503</v>
      </c>
      <c r="G5992" s="2" t="s">
        <v>330</v>
      </c>
      <c r="H5992" s="2">
        <v>1</v>
      </c>
      <c r="I5992" s="2">
        <v>12</v>
      </c>
      <c r="J5992" s="2">
        <v>10</v>
      </c>
      <c r="K5992" s="2">
        <v>1</v>
      </c>
      <c r="L5992" s="3">
        <v>38000</v>
      </c>
      <c r="M5992" s="2" t="s">
        <v>20</v>
      </c>
      <c r="N5992" s="4" t="s">
        <v>21</v>
      </c>
    </row>
    <row r="5993" spans="1:14" x14ac:dyDescent="0.25">
      <c r="A5993" s="1" t="s">
        <v>361</v>
      </c>
      <c r="B5993" s="2" t="s">
        <v>353</v>
      </c>
      <c r="C5993" s="2" t="s">
        <v>353</v>
      </c>
      <c r="D5993" s="2" t="s">
        <v>354</v>
      </c>
      <c r="E5993" s="2" t="s">
        <v>18347</v>
      </c>
      <c r="F5993" s="2">
        <v>90111503</v>
      </c>
      <c r="G5993" s="2" t="s">
        <v>330</v>
      </c>
      <c r="H5993" s="2">
        <v>1</v>
      </c>
      <c r="I5993" s="2">
        <v>12</v>
      </c>
      <c r="J5993" s="2">
        <v>10</v>
      </c>
      <c r="K5993" s="2">
        <v>1</v>
      </c>
      <c r="L5993" s="3">
        <v>76000</v>
      </c>
      <c r="M5993" s="2" t="s">
        <v>20</v>
      </c>
      <c r="N5993" s="4" t="s">
        <v>21</v>
      </c>
    </row>
    <row r="5994" spans="1:14" x14ac:dyDescent="0.25">
      <c r="A5994" s="1" t="s">
        <v>361</v>
      </c>
      <c r="B5994" s="2" t="s">
        <v>353</v>
      </c>
      <c r="C5994" s="2" t="s">
        <v>353</v>
      </c>
      <c r="D5994" s="2" t="s">
        <v>354</v>
      </c>
      <c r="E5994" s="2" t="s">
        <v>18348</v>
      </c>
      <c r="F5994" s="2">
        <v>90111503</v>
      </c>
      <c r="G5994" s="2" t="s">
        <v>330</v>
      </c>
      <c r="H5994" s="2">
        <v>1</v>
      </c>
      <c r="I5994" s="2">
        <v>12</v>
      </c>
      <c r="J5994" s="2">
        <v>10</v>
      </c>
      <c r="K5994" s="2">
        <v>1</v>
      </c>
      <c r="L5994" s="3">
        <v>76000</v>
      </c>
      <c r="M5994" s="2" t="s">
        <v>20</v>
      </c>
      <c r="N5994" s="4" t="s">
        <v>21</v>
      </c>
    </row>
    <row r="5995" spans="1:14" x14ac:dyDescent="0.25">
      <c r="A5995" s="1" t="s">
        <v>361</v>
      </c>
      <c r="B5995" s="2" t="s">
        <v>353</v>
      </c>
      <c r="C5995" s="2" t="s">
        <v>353</v>
      </c>
      <c r="D5995" s="2" t="s">
        <v>354</v>
      </c>
      <c r="E5995" s="2" t="s">
        <v>18349</v>
      </c>
      <c r="F5995" s="2">
        <v>90111503</v>
      </c>
      <c r="G5995" s="2" t="s">
        <v>330</v>
      </c>
      <c r="H5995" s="2">
        <v>1</v>
      </c>
      <c r="I5995" s="2">
        <v>12</v>
      </c>
      <c r="J5995" s="2">
        <v>10</v>
      </c>
      <c r="K5995" s="2">
        <v>1</v>
      </c>
      <c r="L5995" s="3">
        <v>668000</v>
      </c>
      <c r="M5995" s="2" t="s">
        <v>20</v>
      </c>
      <c r="N5995" s="4" t="s">
        <v>21</v>
      </c>
    </row>
    <row r="5996" spans="1:14" x14ac:dyDescent="0.25">
      <c r="A5996" s="1" t="s">
        <v>361</v>
      </c>
      <c r="B5996" s="2" t="s">
        <v>353</v>
      </c>
      <c r="C5996" s="2" t="s">
        <v>353</v>
      </c>
      <c r="D5996" s="2" t="s">
        <v>354</v>
      </c>
      <c r="E5996" s="2" t="s">
        <v>18350</v>
      </c>
      <c r="F5996" s="2">
        <v>90111503</v>
      </c>
      <c r="G5996" s="2" t="s">
        <v>330</v>
      </c>
      <c r="H5996" s="2">
        <v>1</v>
      </c>
      <c r="I5996" s="2">
        <v>12</v>
      </c>
      <c r="J5996" s="2">
        <v>10</v>
      </c>
      <c r="K5996" s="2">
        <v>1</v>
      </c>
      <c r="L5996" s="3">
        <v>380000</v>
      </c>
      <c r="M5996" s="2" t="s">
        <v>20</v>
      </c>
      <c r="N5996" s="4" t="s">
        <v>21</v>
      </c>
    </row>
    <row r="5997" spans="1:14" x14ac:dyDescent="0.25">
      <c r="A5997" s="1" t="s">
        <v>361</v>
      </c>
      <c r="B5997" s="2" t="s">
        <v>353</v>
      </c>
      <c r="C5997" s="2" t="s">
        <v>353</v>
      </c>
      <c r="D5997" s="2" t="s">
        <v>354</v>
      </c>
      <c r="E5997" s="2" t="s">
        <v>18351</v>
      </c>
      <c r="F5997" s="2">
        <v>90111503</v>
      </c>
      <c r="G5997" s="2" t="s">
        <v>330</v>
      </c>
      <c r="H5997" s="2">
        <v>1</v>
      </c>
      <c r="I5997" s="2">
        <v>12</v>
      </c>
      <c r="J5997" s="2">
        <v>10</v>
      </c>
      <c r="K5997" s="2">
        <v>1</v>
      </c>
      <c r="L5997" s="3">
        <v>276000</v>
      </c>
      <c r="M5997" s="2" t="s">
        <v>20</v>
      </c>
      <c r="N5997" s="4" t="s">
        <v>21</v>
      </c>
    </row>
    <row r="5998" spans="1:14" x14ac:dyDescent="0.25">
      <c r="A5998" s="1" t="s">
        <v>361</v>
      </c>
      <c r="B5998" s="2" t="s">
        <v>353</v>
      </c>
      <c r="C5998" s="2" t="s">
        <v>353</v>
      </c>
      <c r="D5998" s="2" t="s">
        <v>354</v>
      </c>
      <c r="E5998" s="2" t="s">
        <v>18352</v>
      </c>
      <c r="F5998" s="2">
        <v>90111503</v>
      </c>
      <c r="G5998" s="2" t="s">
        <v>330</v>
      </c>
      <c r="H5998" s="2">
        <v>1</v>
      </c>
      <c r="I5998" s="2">
        <v>12</v>
      </c>
      <c r="J5998" s="2">
        <v>10</v>
      </c>
      <c r="K5998" s="2">
        <v>1</v>
      </c>
      <c r="L5998" s="3">
        <v>76000</v>
      </c>
      <c r="M5998" s="2" t="s">
        <v>20</v>
      </c>
      <c r="N5998" s="4" t="s">
        <v>21</v>
      </c>
    </row>
    <row r="5999" spans="1:14" x14ac:dyDescent="0.25">
      <c r="A5999" s="1" t="s">
        <v>361</v>
      </c>
      <c r="B5999" s="2" t="s">
        <v>353</v>
      </c>
      <c r="C5999" s="2" t="s">
        <v>353</v>
      </c>
      <c r="D5999" s="2" t="s">
        <v>354</v>
      </c>
      <c r="E5999" s="2" t="s">
        <v>4643</v>
      </c>
      <c r="F5999" s="2">
        <v>90111503</v>
      </c>
      <c r="G5999" s="2" t="s">
        <v>330</v>
      </c>
      <c r="H5999" s="2">
        <v>1</v>
      </c>
      <c r="I5999" s="2">
        <v>12</v>
      </c>
      <c r="J5999" s="2">
        <v>10</v>
      </c>
      <c r="K5999" s="2">
        <v>1</v>
      </c>
      <c r="L5999" s="3">
        <v>456000</v>
      </c>
      <c r="M5999" s="2" t="s">
        <v>20</v>
      </c>
      <c r="N5999" s="4" t="s">
        <v>21</v>
      </c>
    </row>
    <row r="6000" spans="1:14" x14ac:dyDescent="0.25">
      <c r="A6000" s="1" t="s">
        <v>361</v>
      </c>
      <c r="B6000" s="2" t="s">
        <v>353</v>
      </c>
      <c r="C6000" s="2" t="s">
        <v>353</v>
      </c>
      <c r="D6000" s="2" t="s">
        <v>354</v>
      </c>
      <c r="E6000" s="2" t="s">
        <v>4644</v>
      </c>
      <c r="F6000" s="2">
        <v>90111503</v>
      </c>
      <c r="G6000" s="2" t="s">
        <v>330</v>
      </c>
      <c r="H6000" s="2">
        <v>1</v>
      </c>
      <c r="I6000" s="2">
        <v>12</v>
      </c>
      <c r="J6000" s="2">
        <v>10</v>
      </c>
      <c r="K6000" s="2">
        <v>1</v>
      </c>
      <c r="L6000" s="3">
        <v>560000</v>
      </c>
      <c r="M6000" s="2" t="s">
        <v>20</v>
      </c>
      <c r="N6000" s="4" t="s">
        <v>21</v>
      </c>
    </row>
    <row r="6001" spans="1:14" x14ac:dyDescent="0.25">
      <c r="A6001" s="1" t="s">
        <v>361</v>
      </c>
      <c r="B6001" s="2" t="s">
        <v>353</v>
      </c>
      <c r="C6001" s="2" t="s">
        <v>353</v>
      </c>
      <c r="D6001" s="2" t="s">
        <v>354</v>
      </c>
      <c r="E6001" s="2" t="s">
        <v>18353</v>
      </c>
      <c r="F6001" s="2">
        <v>90111503</v>
      </c>
      <c r="G6001" s="2" t="s">
        <v>330</v>
      </c>
      <c r="H6001" s="2">
        <v>1</v>
      </c>
      <c r="I6001" s="2">
        <v>12</v>
      </c>
      <c r="J6001" s="2">
        <v>10</v>
      </c>
      <c r="K6001" s="2">
        <v>1</v>
      </c>
      <c r="L6001" s="3">
        <v>76000</v>
      </c>
      <c r="M6001" s="2" t="s">
        <v>20</v>
      </c>
      <c r="N6001" s="4" t="s">
        <v>21</v>
      </c>
    </row>
    <row r="6002" spans="1:14" x14ac:dyDescent="0.25">
      <c r="A6002" s="1" t="s">
        <v>361</v>
      </c>
      <c r="B6002" s="2" t="s">
        <v>353</v>
      </c>
      <c r="C6002" s="2" t="s">
        <v>353</v>
      </c>
      <c r="D6002" s="2" t="s">
        <v>354</v>
      </c>
      <c r="E6002" s="2" t="s">
        <v>4645</v>
      </c>
      <c r="F6002" s="2">
        <v>90111503</v>
      </c>
      <c r="G6002" s="2" t="s">
        <v>330</v>
      </c>
      <c r="H6002" s="2">
        <v>1</v>
      </c>
      <c r="I6002" s="2">
        <v>12</v>
      </c>
      <c r="J6002" s="2">
        <v>10</v>
      </c>
      <c r="K6002" s="2">
        <v>1</v>
      </c>
      <c r="L6002" s="3">
        <v>760000</v>
      </c>
      <c r="M6002" s="2" t="s">
        <v>20</v>
      </c>
      <c r="N6002" s="4" t="s">
        <v>21</v>
      </c>
    </row>
    <row r="6003" spans="1:14" x14ac:dyDescent="0.25">
      <c r="A6003" s="1" t="s">
        <v>361</v>
      </c>
      <c r="B6003" s="2" t="s">
        <v>353</v>
      </c>
      <c r="C6003" s="2" t="s">
        <v>353</v>
      </c>
      <c r="D6003" s="2" t="s">
        <v>354</v>
      </c>
      <c r="E6003" s="2" t="s">
        <v>18354</v>
      </c>
      <c r="F6003" s="2">
        <v>90111503</v>
      </c>
      <c r="G6003" s="2" t="s">
        <v>330</v>
      </c>
      <c r="H6003" s="2">
        <v>1</v>
      </c>
      <c r="I6003" s="2">
        <v>12</v>
      </c>
      <c r="J6003" s="2">
        <v>10</v>
      </c>
      <c r="K6003" s="2">
        <v>1</v>
      </c>
      <c r="L6003" s="3">
        <v>1368000</v>
      </c>
      <c r="M6003" s="2" t="s">
        <v>20</v>
      </c>
      <c r="N6003" s="4" t="s">
        <v>21</v>
      </c>
    </row>
    <row r="6004" spans="1:14" x14ac:dyDescent="0.25">
      <c r="A6004" s="1" t="s">
        <v>361</v>
      </c>
      <c r="B6004" s="2" t="s">
        <v>353</v>
      </c>
      <c r="C6004" s="2" t="s">
        <v>353</v>
      </c>
      <c r="D6004" s="2" t="s">
        <v>354</v>
      </c>
      <c r="E6004" s="2" t="s">
        <v>18355</v>
      </c>
      <c r="F6004" s="2">
        <v>90111503</v>
      </c>
      <c r="G6004" s="2" t="s">
        <v>330</v>
      </c>
      <c r="H6004" s="2">
        <v>1</v>
      </c>
      <c r="I6004" s="2">
        <v>12</v>
      </c>
      <c r="J6004" s="2">
        <v>10</v>
      </c>
      <c r="K6004" s="2">
        <v>1</v>
      </c>
      <c r="L6004" s="3">
        <v>456000</v>
      </c>
      <c r="M6004" s="2" t="s">
        <v>20</v>
      </c>
      <c r="N6004" s="4" t="s">
        <v>21</v>
      </c>
    </row>
    <row r="6005" spans="1:14" x14ac:dyDescent="0.25">
      <c r="A6005" s="1" t="s">
        <v>361</v>
      </c>
      <c r="B6005" s="2" t="s">
        <v>353</v>
      </c>
      <c r="C6005" s="2" t="s">
        <v>353</v>
      </c>
      <c r="D6005" s="2" t="s">
        <v>354</v>
      </c>
      <c r="E6005" s="2" t="s">
        <v>18356</v>
      </c>
      <c r="F6005" s="2">
        <v>90111503</v>
      </c>
      <c r="G6005" s="2" t="s">
        <v>330</v>
      </c>
      <c r="H6005" s="2">
        <v>1</v>
      </c>
      <c r="I6005" s="2">
        <v>12</v>
      </c>
      <c r="J6005" s="2">
        <v>10</v>
      </c>
      <c r="K6005" s="2">
        <v>1</v>
      </c>
      <c r="L6005" s="3">
        <v>1140000</v>
      </c>
      <c r="M6005" s="2" t="s">
        <v>20</v>
      </c>
      <c r="N6005" s="4" t="s">
        <v>21</v>
      </c>
    </row>
    <row r="6006" spans="1:14" x14ac:dyDescent="0.25">
      <c r="A6006" s="1" t="s">
        <v>361</v>
      </c>
      <c r="B6006" s="2" t="s">
        <v>353</v>
      </c>
      <c r="C6006" s="2" t="s">
        <v>353</v>
      </c>
      <c r="D6006" s="2" t="s">
        <v>354</v>
      </c>
      <c r="E6006" s="2" t="s">
        <v>18357</v>
      </c>
      <c r="F6006" s="2">
        <v>90111503</v>
      </c>
      <c r="G6006" s="2" t="s">
        <v>330</v>
      </c>
      <c r="H6006" s="2">
        <v>1</v>
      </c>
      <c r="I6006" s="2">
        <v>12</v>
      </c>
      <c r="J6006" s="2">
        <v>10</v>
      </c>
      <c r="K6006" s="2">
        <v>1</v>
      </c>
      <c r="L6006" s="3">
        <v>456000</v>
      </c>
      <c r="M6006" s="2" t="s">
        <v>20</v>
      </c>
      <c r="N6006" s="4" t="s">
        <v>21</v>
      </c>
    </row>
    <row r="6007" spans="1:14" x14ac:dyDescent="0.25">
      <c r="A6007" s="1" t="s">
        <v>361</v>
      </c>
      <c r="B6007" s="2" t="s">
        <v>353</v>
      </c>
      <c r="C6007" s="2" t="s">
        <v>353</v>
      </c>
      <c r="D6007" s="2" t="s">
        <v>354</v>
      </c>
      <c r="E6007" s="2" t="s">
        <v>18358</v>
      </c>
      <c r="F6007" s="2">
        <v>90111503</v>
      </c>
      <c r="G6007" s="2" t="s">
        <v>330</v>
      </c>
      <c r="H6007" s="2">
        <v>1</v>
      </c>
      <c r="I6007" s="2">
        <v>12</v>
      </c>
      <c r="J6007" s="2">
        <v>10</v>
      </c>
      <c r="K6007" s="2">
        <v>1</v>
      </c>
      <c r="L6007" s="3">
        <v>559000</v>
      </c>
      <c r="M6007" s="2" t="s">
        <v>20</v>
      </c>
      <c r="N6007" s="4" t="s">
        <v>21</v>
      </c>
    </row>
    <row r="6008" spans="1:14" x14ac:dyDescent="0.25">
      <c r="A6008" s="1" t="s">
        <v>361</v>
      </c>
      <c r="B6008" s="2" t="s">
        <v>353</v>
      </c>
      <c r="C6008" s="2" t="s">
        <v>353</v>
      </c>
      <c r="D6008" s="2" t="s">
        <v>354</v>
      </c>
      <c r="E6008" s="2" t="s">
        <v>4646</v>
      </c>
      <c r="F6008" s="2">
        <v>90111503</v>
      </c>
      <c r="G6008" s="2" t="s">
        <v>330</v>
      </c>
      <c r="H6008" s="2">
        <v>1</v>
      </c>
      <c r="I6008" s="2">
        <v>12</v>
      </c>
      <c r="J6008" s="2">
        <v>10</v>
      </c>
      <c r="K6008" s="2">
        <v>1</v>
      </c>
      <c r="L6008" s="3">
        <v>456000</v>
      </c>
      <c r="M6008" s="2" t="s">
        <v>20</v>
      </c>
      <c r="N6008" s="4" t="s">
        <v>21</v>
      </c>
    </row>
    <row r="6009" spans="1:14" x14ac:dyDescent="0.25">
      <c r="A6009" s="1" t="s">
        <v>361</v>
      </c>
      <c r="B6009" s="2" t="s">
        <v>353</v>
      </c>
      <c r="C6009" s="2" t="s">
        <v>353</v>
      </c>
      <c r="D6009" s="2" t="s">
        <v>354</v>
      </c>
      <c r="E6009" s="2" t="s">
        <v>4647</v>
      </c>
      <c r="F6009" s="2">
        <v>90111503</v>
      </c>
      <c r="G6009" s="2" t="s">
        <v>330</v>
      </c>
      <c r="H6009" s="2">
        <v>1</v>
      </c>
      <c r="I6009" s="2">
        <v>12</v>
      </c>
      <c r="J6009" s="2">
        <v>10</v>
      </c>
      <c r="K6009" s="2">
        <v>1</v>
      </c>
      <c r="L6009" s="3">
        <v>380000</v>
      </c>
      <c r="M6009" s="2" t="s">
        <v>20</v>
      </c>
      <c r="N6009" s="4" t="s">
        <v>21</v>
      </c>
    </row>
    <row r="6010" spans="1:14" x14ac:dyDescent="0.25">
      <c r="A6010" s="1" t="s">
        <v>361</v>
      </c>
      <c r="B6010" s="2" t="s">
        <v>353</v>
      </c>
      <c r="C6010" s="2" t="s">
        <v>353</v>
      </c>
      <c r="D6010" s="2" t="s">
        <v>354</v>
      </c>
      <c r="E6010" s="2" t="s">
        <v>4648</v>
      </c>
      <c r="F6010" s="2">
        <v>90111503</v>
      </c>
      <c r="G6010" s="2" t="s">
        <v>330</v>
      </c>
      <c r="H6010" s="2">
        <v>1</v>
      </c>
      <c r="I6010" s="2">
        <v>12</v>
      </c>
      <c r="J6010" s="2">
        <v>10</v>
      </c>
      <c r="K6010" s="2">
        <v>1</v>
      </c>
      <c r="L6010" s="3">
        <v>816000</v>
      </c>
      <c r="M6010" s="2" t="s">
        <v>20</v>
      </c>
      <c r="N6010" s="4" t="s">
        <v>21</v>
      </c>
    </row>
    <row r="6011" spans="1:14" x14ac:dyDescent="0.25">
      <c r="A6011" s="1" t="s">
        <v>361</v>
      </c>
      <c r="B6011" s="2" t="s">
        <v>353</v>
      </c>
      <c r="C6011" s="2" t="s">
        <v>353</v>
      </c>
      <c r="D6011" s="2" t="s">
        <v>354</v>
      </c>
      <c r="E6011" s="2" t="s">
        <v>18359</v>
      </c>
      <c r="F6011" s="2">
        <v>90111503</v>
      </c>
      <c r="G6011" s="2" t="s">
        <v>330</v>
      </c>
      <c r="H6011" s="2">
        <v>1</v>
      </c>
      <c r="I6011" s="2">
        <v>12</v>
      </c>
      <c r="J6011" s="2">
        <v>10</v>
      </c>
      <c r="K6011" s="2">
        <v>1</v>
      </c>
      <c r="L6011" s="3">
        <v>140000</v>
      </c>
      <c r="M6011" s="2" t="s">
        <v>20</v>
      </c>
      <c r="N6011" s="4" t="s">
        <v>21</v>
      </c>
    </row>
    <row r="6012" spans="1:14" x14ac:dyDescent="0.25">
      <c r="A6012" s="1" t="s">
        <v>361</v>
      </c>
      <c r="B6012" s="2" t="s">
        <v>353</v>
      </c>
      <c r="C6012" s="2" t="s">
        <v>353</v>
      </c>
      <c r="D6012" s="2" t="s">
        <v>354</v>
      </c>
      <c r="E6012" s="2" t="s">
        <v>18360</v>
      </c>
      <c r="F6012" s="2">
        <v>90111503</v>
      </c>
      <c r="G6012" s="2" t="s">
        <v>330</v>
      </c>
      <c r="H6012" s="2">
        <v>1</v>
      </c>
      <c r="I6012" s="2">
        <v>12</v>
      </c>
      <c r="J6012" s="2">
        <v>10</v>
      </c>
      <c r="K6012" s="2">
        <v>1</v>
      </c>
      <c r="L6012" s="3">
        <v>152000</v>
      </c>
      <c r="M6012" s="2" t="s">
        <v>20</v>
      </c>
      <c r="N6012" s="4" t="s">
        <v>21</v>
      </c>
    </row>
    <row r="6013" spans="1:14" x14ac:dyDescent="0.25">
      <c r="A6013" s="1" t="s">
        <v>361</v>
      </c>
      <c r="B6013" s="2" t="s">
        <v>353</v>
      </c>
      <c r="C6013" s="2" t="s">
        <v>353</v>
      </c>
      <c r="D6013" s="2" t="s">
        <v>354</v>
      </c>
      <c r="E6013" s="2" t="s">
        <v>18361</v>
      </c>
      <c r="F6013" s="2">
        <v>90111503</v>
      </c>
      <c r="G6013" s="2" t="s">
        <v>330</v>
      </c>
      <c r="H6013" s="2">
        <v>1</v>
      </c>
      <c r="I6013" s="2">
        <v>12</v>
      </c>
      <c r="J6013" s="2">
        <v>10</v>
      </c>
      <c r="K6013" s="2">
        <v>1</v>
      </c>
      <c r="L6013" s="3">
        <v>280000</v>
      </c>
      <c r="M6013" s="2" t="s">
        <v>20</v>
      </c>
      <c r="N6013" s="4" t="s">
        <v>21</v>
      </c>
    </row>
    <row r="6014" spans="1:14" x14ac:dyDescent="0.25">
      <c r="A6014" s="1" t="s">
        <v>361</v>
      </c>
      <c r="B6014" s="2" t="s">
        <v>353</v>
      </c>
      <c r="C6014" s="2" t="s">
        <v>353</v>
      </c>
      <c r="D6014" s="2" t="s">
        <v>354</v>
      </c>
      <c r="E6014" s="2" t="s">
        <v>18362</v>
      </c>
      <c r="F6014" s="2">
        <v>90111503</v>
      </c>
      <c r="G6014" s="2" t="s">
        <v>330</v>
      </c>
      <c r="H6014" s="2">
        <v>1</v>
      </c>
      <c r="I6014" s="2">
        <v>12</v>
      </c>
      <c r="J6014" s="2">
        <v>10</v>
      </c>
      <c r="K6014" s="2">
        <v>1</v>
      </c>
      <c r="L6014" s="3">
        <v>152000</v>
      </c>
      <c r="M6014" s="2" t="s">
        <v>20</v>
      </c>
      <c r="N6014" s="4" t="s">
        <v>21</v>
      </c>
    </row>
    <row r="6015" spans="1:14" x14ac:dyDescent="0.25">
      <c r="A6015" s="1" t="s">
        <v>361</v>
      </c>
      <c r="B6015" s="2" t="s">
        <v>353</v>
      </c>
      <c r="C6015" s="2" t="s">
        <v>353</v>
      </c>
      <c r="D6015" s="2" t="s">
        <v>354</v>
      </c>
      <c r="E6015" s="2" t="s">
        <v>18363</v>
      </c>
      <c r="F6015" s="2">
        <v>90111503</v>
      </c>
      <c r="G6015" s="2" t="s">
        <v>330</v>
      </c>
      <c r="H6015" s="2">
        <v>1</v>
      </c>
      <c r="I6015" s="2">
        <v>12</v>
      </c>
      <c r="J6015" s="2">
        <v>10</v>
      </c>
      <c r="K6015" s="2">
        <v>1</v>
      </c>
      <c r="L6015" s="3">
        <v>630000</v>
      </c>
      <c r="M6015" s="2" t="s">
        <v>20</v>
      </c>
      <c r="N6015" s="4" t="s">
        <v>21</v>
      </c>
    </row>
    <row r="6016" spans="1:14" x14ac:dyDescent="0.25">
      <c r="A6016" s="1" t="s">
        <v>361</v>
      </c>
      <c r="B6016" s="2" t="s">
        <v>353</v>
      </c>
      <c r="C6016" s="2" t="s">
        <v>353</v>
      </c>
      <c r="D6016" s="2" t="s">
        <v>354</v>
      </c>
      <c r="E6016" s="2" t="s">
        <v>18364</v>
      </c>
      <c r="F6016" s="2">
        <v>90111503</v>
      </c>
      <c r="G6016" s="2" t="s">
        <v>330</v>
      </c>
      <c r="H6016" s="2">
        <v>1</v>
      </c>
      <c r="I6016" s="2">
        <v>12</v>
      </c>
      <c r="J6016" s="2">
        <v>10</v>
      </c>
      <c r="K6016" s="2">
        <v>1</v>
      </c>
      <c r="L6016" s="3">
        <v>228000</v>
      </c>
      <c r="M6016" s="2" t="s">
        <v>20</v>
      </c>
      <c r="N6016" s="4" t="s">
        <v>21</v>
      </c>
    </row>
    <row r="6017" spans="1:14" x14ac:dyDescent="0.25">
      <c r="A6017" s="1" t="s">
        <v>361</v>
      </c>
      <c r="B6017" s="2" t="s">
        <v>353</v>
      </c>
      <c r="C6017" s="2" t="s">
        <v>353</v>
      </c>
      <c r="D6017" s="2" t="s">
        <v>354</v>
      </c>
      <c r="E6017" s="2" t="s">
        <v>18365</v>
      </c>
      <c r="F6017" s="2">
        <v>90111503</v>
      </c>
      <c r="G6017" s="2" t="s">
        <v>330</v>
      </c>
      <c r="H6017" s="2">
        <v>1</v>
      </c>
      <c r="I6017" s="2">
        <v>12</v>
      </c>
      <c r="J6017" s="2">
        <v>10</v>
      </c>
      <c r="K6017" s="2">
        <v>1</v>
      </c>
      <c r="L6017" s="3">
        <v>700000</v>
      </c>
      <c r="M6017" s="2" t="s">
        <v>20</v>
      </c>
      <c r="N6017" s="4" t="s">
        <v>21</v>
      </c>
    </row>
    <row r="6018" spans="1:14" x14ac:dyDescent="0.25">
      <c r="A6018" s="1" t="s">
        <v>361</v>
      </c>
      <c r="B6018" s="2" t="s">
        <v>353</v>
      </c>
      <c r="C6018" s="2" t="s">
        <v>353</v>
      </c>
      <c r="D6018" s="2" t="s">
        <v>354</v>
      </c>
      <c r="E6018" s="2" t="s">
        <v>4649</v>
      </c>
      <c r="F6018" s="2">
        <v>90111503</v>
      </c>
      <c r="G6018" s="2" t="s">
        <v>330</v>
      </c>
      <c r="H6018" s="2">
        <v>1</v>
      </c>
      <c r="I6018" s="2">
        <v>12</v>
      </c>
      <c r="J6018" s="2">
        <v>10</v>
      </c>
      <c r="K6018" s="2">
        <v>1</v>
      </c>
      <c r="L6018" s="3">
        <v>304000</v>
      </c>
      <c r="M6018" s="2" t="s">
        <v>20</v>
      </c>
      <c r="N6018" s="4" t="s">
        <v>21</v>
      </c>
    </row>
    <row r="6019" spans="1:14" x14ac:dyDescent="0.25">
      <c r="A6019" s="1" t="s">
        <v>361</v>
      </c>
      <c r="B6019" s="2" t="s">
        <v>353</v>
      </c>
      <c r="C6019" s="2" t="s">
        <v>353</v>
      </c>
      <c r="D6019" s="2" t="s">
        <v>354</v>
      </c>
      <c r="E6019" s="2" t="s">
        <v>18366</v>
      </c>
      <c r="F6019" s="2">
        <v>90111503</v>
      </c>
      <c r="G6019" s="2" t="s">
        <v>330</v>
      </c>
      <c r="H6019" s="2">
        <v>1</v>
      </c>
      <c r="I6019" s="2">
        <v>12</v>
      </c>
      <c r="J6019" s="2">
        <v>10</v>
      </c>
      <c r="K6019" s="2">
        <v>1</v>
      </c>
      <c r="L6019" s="3">
        <v>608000</v>
      </c>
      <c r="M6019" s="2" t="s">
        <v>20</v>
      </c>
      <c r="N6019" s="4" t="s">
        <v>21</v>
      </c>
    </row>
    <row r="6020" spans="1:14" x14ac:dyDescent="0.25">
      <c r="A6020" s="1" t="s">
        <v>361</v>
      </c>
      <c r="B6020" s="2" t="s">
        <v>353</v>
      </c>
      <c r="C6020" s="2" t="s">
        <v>353</v>
      </c>
      <c r="D6020" s="2" t="s">
        <v>354</v>
      </c>
      <c r="E6020" s="2" t="s">
        <v>18367</v>
      </c>
      <c r="F6020" s="2">
        <v>90111503</v>
      </c>
      <c r="G6020" s="2" t="s">
        <v>330</v>
      </c>
      <c r="H6020" s="2">
        <v>1</v>
      </c>
      <c r="I6020" s="2">
        <v>12</v>
      </c>
      <c r="J6020" s="2">
        <v>10</v>
      </c>
      <c r="K6020" s="2">
        <v>1</v>
      </c>
      <c r="L6020" s="3">
        <v>228000</v>
      </c>
      <c r="M6020" s="2" t="s">
        <v>20</v>
      </c>
      <c r="N6020" s="4" t="s">
        <v>21</v>
      </c>
    </row>
    <row r="6021" spans="1:14" x14ac:dyDescent="0.25">
      <c r="A6021" s="1" t="s">
        <v>361</v>
      </c>
      <c r="B6021" s="2" t="s">
        <v>353</v>
      </c>
      <c r="C6021" s="2" t="s">
        <v>353</v>
      </c>
      <c r="D6021" s="2" t="s">
        <v>354</v>
      </c>
      <c r="E6021" s="2" t="s">
        <v>4650</v>
      </c>
      <c r="F6021" s="2">
        <v>90111503</v>
      </c>
      <c r="G6021" s="2" t="s">
        <v>330</v>
      </c>
      <c r="H6021" s="2">
        <v>1</v>
      </c>
      <c r="I6021" s="2">
        <v>12</v>
      </c>
      <c r="J6021" s="2">
        <v>10</v>
      </c>
      <c r="K6021" s="2">
        <v>1</v>
      </c>
      <c r="L6021" s="3">
        <v>456000</v>
      </c>
      <c r="M6021" s="2" t="s">
        <v>20</v>
      </c>
      <c r="N6021" s="4" t="s">
        <v>21</v>
      </c>
    </row>
    <row r="6022" spans="1:14" x14ac:dyDescent="0.25">
      <c r="A6022" s="1" t="s">
        <v>361</v>
      </c>
      <c r="B6022" s="2" t="s">
        <v>353</v>
      </c>
      <c r="C6022" s="2" t="s">
        <v>353</v>
      </c>
      <c r="D6022" s="2" t="s">
        <v>354</v>
      </c>
      <c r="E6022" s="2" t="s">
        <v>18368</v>
      </c>
      <c r="F6022" s="2">
        <v>90111503</v>
      </c>
      <c r="G6022" s="2" t="s">
        <v>330</v>
      </c>
      <c r="H6022" s="2">
        <v>1</v>
      </c>
      <c r="I6022" s="2">
        <v>12</v>
      </c>
      <c r="J6022" s="2">
        <v>10</v>
      </c>
      <c r="K6022" s="2">
        <v>1</v>
      </c>
      <c r="L6022" s="3">
        <v>1368000</v>
      </c>
      <c r="M6022" s="2" t="s">
        <v>20</v>
      </c>
      <c r="N6022" s="4" t="s">
        <v>21</v>
      </c>
    </row>
    <row r="6023" spans="1:14" x14ac:dyDescent="0.25">
      <c r="A6023" s="1" t="s">
        <v>361</v>
      </c>
      <c r="B6023" s="2" t="s">
        <v>353</v>
      </c>
      <c r="C6023" s="2" t="s">
        <v>353</v>
      </c>
      <c r="D6023" s="2" t="s">
        <v>354</v>
      </c>
      <c r="E6023" s="2" t="s">
        <v>4651</v>
      </c>
      <c r="F6023" s="2">
        <v>90111503</v>
      </c>
      <c r="G6023" s="2" t="s">
        <v>330</v>
      </c>
      <c r="H6023" s="2">
        <v>1</v>
      </c>
      <c r="I6023" s="2">
        <v>12</v>
      </c>
      <c r="J6023" s="2">
        <v>10</v>
      </c>
      <c r="K6023" s="2">
        <v>1</v>
      </c>
      <c r="L6023" s="3">
        <v>152000</v>
      </c>
      <c r="M6023" s="2" t="s">
        <v>20</v>
      </c>
      <c r="N6023" s="4" t="s">
        <v>21</v>
      </c>
    </row>
    <row r="6024" spans="1:14" x14ac:dyDescent="0.25">
      <c r="A6024" s="1" t="s">
        <v>361</v>
      </c>
      <c r="B6024" s="2" t="s">
        <v>353</v>
      </c>
      <c r="C6024" s="2" t="s">
        <v>353</v>
      </c>
      <c r="D6024" s="2" t="s">
        <v>354</v>
      </c>
      <c r="E6024" s="2" t="s">
        <v>18369</v>
      </c>
      <c r="F6024" s="2">
        <v>90111503</v>
      </c>
      <c r="G6024" s="2" t="s">
        <v>330</v>
      </c>
      <c r="H6024" s="2">
        <v>1</v>
      </c>
      <c r="I6024" s="2">
        <v>12</v>
      </c>
      <c r="J6024" s="2">
        <v>10</v>
      </c>
      <c r="K6024" s="2">
        <v>1</v>
      </c>
      <c r="L6024" s="3">
        <v>2660000</v>
      </c>
      <c r="M6024" s="2" t="s">
        <v>20</v>
      </c>
      <c r="N6024" s="4" t="s">
        <v>21</v>
      </c>
    </row>
    <row r="6025" spans="1:14" x14ac:dyDescent="0.25">
      <c r="A6025" s="1" t="s">
        <v>361</v>
      </c>
      <c r="B6025" s="2" t="s">
        <v>353</v>
      </c>
      <c r="C6025" s="2" t="s">
        <v>353</v>
      </c>
      <c r="D6025" s="2" t="s">
        <v>354</v>
      </c>
      <c r="E6025" s="2" t="s">
        <v>18370</v>
      </c>
      <c r="F6025" s="2">
        <v>90111503</v>
      </c>
      <c r="G6025" s="2" t="s">
        <v>330</v>
      </c>
      <c r="H6025" s="2">
        <v>1</v>
      </c>
      <c r="I6025" s="2">
        <v>12</v>
      </c>
      <c r="J6025" s="2">
        <v>10</v>
      </c>
      <c r="K6025" s="2">
        <v>1</v>
      </c>
      <c r="L6025" s="3">
        <v>2280000</v>
      </c>
      <c r="M6025" s="2" t="s">
        <v>20</v>
      </c>
      <c r="N6025" s="4" t="s">
        <v>21</v>
      </c>
    </row>
    <row r="6026" spans="1:14" x14ac:dyDescent="0.25">
      <c r="A6026" s="1" t="s">
        <v>361</v>
      </c>
      <c r="B6026" s="2" t="s">
        <v>353</v>
      </c>
      <c r="C6026" s="2" t="s">
        <v>353</v>
      </c>
      <c r="D6026" s="2" t="s">
        <v>354</v>
      </c>
      <c r="E6026" s="2" t="s">
        <v>18371</v>
      </c>
      <c r="F6026" s="2">
        <v>90111503</v>
      </c>
      <c r="G6026" s="2" t="s">
        <v>330</v>
      </c>
      <c r="H6026" s="2">
        <v>1</v>
      </c>
      <c r="I6026" s="2">
        <v>12</v>
      </c>
      <c r="J6026" s="2">
        <v>10</v>
      </c>
      <c r="K6026" s="2">
        <v>1</v>
      </c>
      <c r="L6026" s="3">
        <v>76000</v>
      </c>
      <c r="M6026" s="2" t="s">
        <v>20</v>
      </c>
      <c r="N6026" s="4" t="s">
        <v>21</v>
      </c>
    </row>
    <row r="6027" spans="1:14" x14ac:dyDescent="0.25">
      <c r="A6027" s="1" t="s">
        <v>361</v>
      </c>
      <c r="B6027" s="2" t="s">
        <v>353</v>
      </c>
      <c r="C6027" s="2" t="s">
        <v>353</v>
      </c>
      <c r="D6027" s="2" t="s">
        <v>354</v>
      </c>
      <c r="E6027" s="2" t="s">
        <v>18372</v>
      </c>
      <c r="F6027" s="2">
        <v>90111503</v>
      </c>
      <c r="G6027" s="2" t="s">
        <v>330</v>
      </c>
      <c r="H6027" s="2">
        <v>1</v>
      </c>
      <c r="I6027" s="2">
        <v>12</v>
      </c>
      <c r="J6027" s="2">
        <v>10</v>
      </c>
      <c r="K6027" s="2">
        <v>1</v>
      </c>
      <c r="L6027" s="3">
        <v>280000</v>
      </c>
      <c r="M6027" s="2" t="s">
        <v>20</v>
      </c>
      <c r="N6027" s="4" t="s">
        <v>21</v>
      </c>
    </row>
    <row r="6028" spans="1:14" x14ac:dyDescent="0.25">
      <c r="A6028" s="1" t="s">
        <v>361</v>
      </c>
      <c r="B6028" s="2" t="s">
        <v>353</v>
      </c>
      <c r="C6028" s="2" t="s">
        <v>353</v>
      </c>
      <c r="D6028" s="2" t="s">
        <v>354</v>
      </c>
      <c r="E6028" s="2" t="s">
        <v>4652</v>
      </c>
      <c r="F6028" s="2">
        <v>90111503</v>
      </c>
      <c r="G6028" s="2" t="s">
        <v>330</v>
      </c>
      <c r="H6028" s="2">
        <v>1</v>
      </c>
      <c r="I6028" s="2">
        <v>12</v>
      </c>
      <c r="J6028" s="2">
        <v>10</v>
      </c>
      <c r="K6028" s="2">
        <v>1</v>
      </c>
      <c r="L6028" s="3">
        <v>1140000</v>
      </c>
      <c r="M6028" s="2" t="s">
        <v>20</v>
      </c>
      <c r="N6028" s="4" t="s">
        <v>21</v>
      </c>
    </row>
    <row r="6029" spans="1:14" x14ac:dyDescent="0.25">
      <c r="A6029" s="1" t="s">
        <v>361</v>
      </c>
      <c r="B6029" s="2" t="s">
        <v>353</v>
      </c>
      <c r="C6029" s="2" t="s">
        <v>353</v>
      </c>
      <c r="D6029" s="2" t="s">
        <v>354</v>
      </c>
      <c r="E6029" s="2" t="s">
        <v>4653</v>
      </c>
      <c r="F6029" s="2">
        <v>90111503</v>
      </c>
      <c r="G6029" s="2" t="s">
        <v>330</v>
      </c>
      <c r="H6029" s="2">
        <v>1</v>
      </c>
      <c r="I6029" s="2">
        <v>12</v>
      </c>
      <c r="J6029" s="2">
        <v>10</v>
      </c>
      <c r="K6029" s="2">
        <v>1</v>
      </c>
      <c r="L6029" s="3">
        <v>228000</v>
      </c>
      <c r="M6029" s="2" t="s">
        <v>20</v>
      </c>
      <c r="N6029" s="4" t="s">
        <v>21</v>
      </c>
    </row>
    <row r="6030" spans="1:14" x14ac:dyDescent="0.25">
      <c r="A6030" s="1" t="s">
        <v>361</v>
      </c>
      <c r="B6030" s="2" t="s">
        <v>353</v>
      </c>
      <c r="C6030" s="2" t="s">
        <v>353</v>
      </c>
      <c r="D6030" s="2" t="s">
        <v>354</v>
      </c>
      <c r="E6030" s="2" t="s">
        <v>4654</v>
      </c>
      <c r="F6030" s="2">
        <v>90111503</v>
      </c>
      <c r="G6030" s="2" t="s">
        <v>330</v>
      </c>
      <c r="H6030" s="2">
        <v>1</v>
      </c>
      <c r="I6030" s="2">
        <v>12</v>
      </c>
      <c r="J6030" s="2">
        <v>10</v>
      </c>
      <c r="K6030" s="2">
        <v>1</v>
      </c>
      <c r="L6030" s="3">
        <v>228000</v>
      </c>
      <c r="M6030" s="2" t="s">
        <v>20</v>
      </c>
      <c r="N6030" s="4" t="s">
        <v>21</v>
      </c>
    </row>
    <row r="6031" spans="1:14" x14ac:dyDescent="0.25">
      <c r="A6031" s="1" t="s">
        <v>361</v>
      </c>
      <c r="B6031" s="2" t="s">
        <v>353</v>
      </c>
      <c r="C6031" s="2" t="s">
        <v>353</v>
      </c>
      <c r="D6031" s="2" t="s">
        <v>354</v>
      </c>
      <c r="E6031" s="2" t="s">
        <v>4655</v>
      </c>
      <c r="F6031" s="2">
        <v>90111503</v>
      </c>
      <c r="G6031" s="2" t="s">
        <v>330</v>
      </c>
      <c r="H6031" s="2">
        <v>1</v>
      </c>
      <c r="I6031" s="2">
        <v>12</v>
      </c>
      <c r="J6031" s="2">
        <v>10</v>
      </c>
      <c r="K6031" s="2">
        <v>1</v>
      </c>
      <c r="L6031" s="3">
        <v>152000</v>
      </c>
      <c r="M6031" s="2" t="s">
        <v>20</v>
      </c>
      <c r="N6031" s="4" t="s">
        <v>21</v>
      </c>
    </row>
    <row r="6032" spans="1:14" x14ac:dyDescent="0.25">
      <c r="A6032" s="1" t="s">
        <v>361</v>
      </c>
      <c r="B6032" s="2" t="s">
        <v>353</v>
      </c>
      <c r="C6032" s="2" t="s">
        <v>353</v>
      </c>
      <c r="D6032" s="2" t="s">
        <v>354</v>
      </c>
      <c r="E6032" s="2" t="s">
        <v>4656</v>
      </c>
      <c r="F6032" s="2">
        <v>90111503</v>
      </c>
      <c r="G6032" s="2" t="s">
        <v>330</v>
      </c>
      <c r="H6032" s="2">
        <v>1</v>
      </c>
      <c r="I6032" s="2">
        <v>12</v>
      </c>
      <c r="J6032" s="2">
        <v>10</v>
      </c>
      <c r="K6032" s="2">
        <v>1</v>
      </c>
      <c r="L6032" s="3">
        <v>76000</v>
      </c>
      <c r="M6032" s="2" t="s">
        <v>20</v>
      </c>
      <c r="N6032" s="4" t="s">
        <v>21</v>
      </c>
    </row>
    <row r="6033" spans="1:14" x14ac:dyDescent="0.25">
      <c r="A6033" s="1" t="s">
        <v>361</v>
      </c>
      <c r="B6033" s="2" t="s">
        <v>353</v>
      </c>
      <c r="C6033" s="2" t="s">
        <v>353</v>
      </c>
      <c r="D6033" s="2" t="s">
        <v>354</v>
      </c>
      <c r="E6033" s="2" t="s">
        <v>4657</v>
      </c>
      <c r="F6033" s="2">
        <v>90111503</v>
      </c>
      <c r="G6033" s="2" t="s">
        <v>330</v>
      </c>
      <c r="H6033" s="2">
        <v>1</v>
      </c>
      <c r="I6033" s="2">
        <v>12</v>
      </c>
      <c r="J6033" s="2">
        <v>10</v>
      </c>
      <c r="K6033" s="2">
        <v>1</v>
      </c>
      <c r="L6033" s="3">
        <v>456000</v>
      </c>
      <c r="M6033" s="2" t="s">
        <v>20</v>
      </c>
      <c r="N6033" s="4" t="s">
        <v>21</v>
      </c>
    </row>
    <row r="6034" spans="1:14" x14ac:dyDescent="0.25">
      <c r="A6034" s="1" t="s">
        <v>361</v>
      </c>
      <c r="B6034" s="2" t="s">
        <v>353</v>
      </c>
      <c r="C6034" s="2" t="s">
        <v>353</v>
      </c>
      <c r="D6034" s="2" t="s">
        <v>354</v>
      </c>
      <c r="E6034" s="2" t="s">
        <v>4658</v>
      </c>
      <c r="F6034" s="2">
        <v>90111503</v>
      </c>
      <c r="G6034" s="2" t="s">
        <v>330</v>
      </c>
      <c r="H6034" s="2">
        <v>1</v>
      </c>
      <c r="I6034" s="2">
        <v>12</v>
      </c>
      <c r="J6034" s="2">
        <v>10</v>
      </c>
      <c r="K6034" s="2">
        <v>1</v>
      </c>
      <c r="L6034" s="3">
        <v>152000</v>
      </c>
      <c r="M6034" s="2" t="s">
        <v>20</v>
      </c>
      <c r="N6034" s="4" t="s">
        <v>21</v>
      </c>
    </row>
    <row r="6035" spans="1:14" x14ac:dyDescent="0.25">
      <c r="A6035" s="1" t="s">
        <v>361</v>
      </c>
      <c r="B6035" s="2" t="s">
        <v>353</v>
      </c>
      <c r="C6035" s="2" t="s">
        <v>353</v>
      </c>
      <c r="D6035" s="2" t="s">
        <v>354</v>
      </c>
      <c r="E6035" s="2" t="s">
        <v>4659</v>
      </c>
      <c r="F6035" s="2">
        <v>90111503</v>
      </c>
      <c r="G6035" s="2" t="s">
        <v>330</v>
      </c>
      <c r="H6035" s="2">
        <v>1</v>
      </c>
      <c r="I6035" s="2">
        <v>12</v>
      </c>
      <c r="J6035" s="2">
        <v>10</v>
      </c>
      <c r="K6035" s="2">
        <v>1</v>
      </c>
      <c r="L6035" s="3">
        <v>152000</v>
      </c>
      <c r="M6035" s="2" t="s">
        <v>20</v>
      </c>
      <c r="N6035" s="4" t="s">
        <v>21</v>
      </c>
    </row>
    <row r="6036" spans="1:14" x14ac:dyDescent="0.25">
      <c r="A6036" s="1" t="s">
        <v>361</v>
      </c>
      <c r="B6036" s="2" t="s">
        <v>353</v>
      </c>
      <c r="C6036" s="2" t="s">
        <v>353</v>
      </c>
      <c r="D6036" s="2" t="s">
        <v>354</v>
      </c>
      <c r="E6036" s="2" t="s">
        <v>18373</v>
      </c>
      <c r="F6036" s="2">
        <v>90111503</v>
      </c>
      <c r="G6036" s="2" t="s">
        <v>330</v>
      </c>
      <c r="H6036" s="2">
        <v>1</v>
      </c>
      <c r="I6036" s="2">
        <v>12</v>
      </c>
      <c r="J6036" s="2">
        <v>10</v>
      </c>
      <c r="K6036" s="2">
        <v>1</v>
      </c>
      <c r="L6036" s="3">
        <v>152000</v>
      </c>
      <c r="M6036" s="2" t="s">
        <v>20</v>
      </c>
      <c r="N6036" s="4" t="s">
        <v>21</v>
      </c>
    </row>
    <row r="6037" spans="1:14" x14ac:dyDescent="0.25">
      <c r="A6037" s="1" t="s">
        <v>361</v>
      </c>
      <c r="B6037" s="2" t="s">
        <v>353</v>
      </c>
      <c r="C6037" s="2" t="s">
        <v>353</v>
      </c>
      <c r="D6037" s="2" t="s">
        <v>354</v>
      </c>
      <c r="E6037" s="2" t="s">
        <v>4660</v>
      </c>
      <c r="F6037" s="2">
        <v>90111503</v>
      </c>
      <c r="G6037" s="2" t="s">
        <v>330</v>
      </c>
      <c r="H6037" s="2">
        <v>1</v>
      </c>
      <c r="I6037" s="2">
        <v>12</v>
      </c>
      <c r="J6037" s="2">
        <v>10</v>
      </c>
      <c r="K6037" s="2">
        <v>1</v>
      </c>
      <c r="L6037" s="3">
        <v>152000</v>
      </c>
      <c r="M6037" s="2" t="s">
        <v>20</v>
      </c>
      <c r="N6037" s="4" t="s">
        <v>21</v>
      </c>
    </row>
    <row r="6038" spans="1:14" x14ac:dyDescent="0.25">
      <c r="A6038" s="1" t="s">
        <v>361</v>
      </c>
      <c r="B6038" s="2" t="s">
        <v>353</v>
      </c>
      <c r="C6038" s="2" t="s">
        <v>353</v>
      </c>
      <c r="D6038" s="2" t="s">
        <v>354</v>
      </c>
      <c r="E6038" s="2" t="s">
        <v>18374</v>
      </c>
      <c r="F6038" s="2">
        <v>90111503</v>
      </c>
      <c r="G6038" s="2" t="s">
        <v>330</v>
      </c>
      <c r="H6038" s="2">
        <v>1</v>
      </c>
      <c r="I6038" s="2">
        <v>12</v>
      </c>
      <c r="J6038" s="2">
        <v>10</v>
      </c>
      <c r="K6038" s="2">
        <v>1</v>
      </c>
      <c r="L6038" s="3">
        <v>70000</v>
      </c>
      <c r="M6038" s="2" t="s">
        <v>20</v>
      </c>
      <c r="N6038" s="4" t="s">
        <v>21</v>
      </c>
    </row>
    <row r="6039" spans="1:14" x14ac:dyDescent="0.25">
      <c r="A6039" s="1" t="s">
        <v>361</v>
      </c>
      <c r="B6039" s="2" t="s">
        <v>353</v>
      </c>
      <c r="C6039" s="2" t="s">
        <v>353</v>
      </c>
      <c r="D6039" s="2" t="s">
        <v>354</v>
      </c>
      <c r="E6039" s="2" t="s">
        <v>18375</v>
      </c>
      <c r="F6039" s="2">
        <v>90111503</v>
      </c>
      <c r="G6039" s="2" t="s">
        <v>330</v>
      </c>
      <c r="H6039" s="2">
        <v>1</v>
      </c>
      <c r="I6039" s="2">
        <v>12</v>
      </c>
      <c r="J6039" s="2">
        <v>10</v>
      </c>
      <c r="K6039" s="2">
        <v>1</v>
      </c>
      <c r="L6039" s="3">
        <v>304000</v>
      </c>
      <c r="M6039" s="2" t="s">
        <v>20</v>
      </c>
      <c r="N6039" s="4" t="s">
        <v>21</v>
      </c>
    </row>
    <row r="6040" spans="1:14" x14ac:dyDescent="0.25">
      <c r="A6040" s="1" t="s">
        <v>361</v>
      </c>
      <c r="B6040" s="2" t="s">
        <v>353</v>
      </c>
      <c r="C6040" s="2" t="s">
        <v>353</v>
      </c>
      <c r="D6040" s="2" t="s">
        <v>354</v>
      </c>
      <c r="E6040" s="2" t="s">
        <v>4661</v>
      </c>
      <c r="F6040" s="2">
        <v>90111503</v>
      </c>
      <c r="G6040" s="2" t="s">
        <v>330</v>
      </c>
      <c r="H6040" s="2">
        <v>1</v>
      </c>
      <c r="I6040" s="2">
        <v>12</v>
      </c>
      <c r="J6040" s="2">
        <v>10</v>
      </c>
      <c r="K6040" s="2">
        <v>1</v>
      </c>
      <c r="L6040" s="3">
        <v>456000</v>
      </c>
      <c r="M6040" s="2" t="s">
        <v>20</v>
      </c>
      <c r="N6040" s="4" t="s">
        <v>21</v>
      </c>
    </row>
    <row r="6041" spans="1:14" x14ac:dyDescent="0.25">
      <c r="A6041" s="1" t="s">
        <v>361</v>
      </c>
      <c r="B6041" s="2" t="s">
        <v>353</v>
      </c>
      <c r="C6041" s="2" t="s">
        <v>353</v>
      </c>
      <c r="D6041" s="2" t="s">
        <v>354</v>
      </c>
      <c r="E6041" s="2" t="s">
        <v>18376</v>
      </c>
      <c r="F6041" s="2">
        <v>90111503</v>
      </c>
      <c r="G6041" s="2" t="s">
        <v>330</v>
      </c>
      <c r="H6041" s="2">
        <v>1</v>
      </c>
      <c r="I6041" s="2">
        <v>12</v>
      </c>
      <c r="J6041" s="2">
        <v>10</v>
      </c>
      <c r="K6041" s="2">
        <v>1</v>
      </c>
      <c r="L6041" s="3">
        <v>428000</v>
      </c>
      <c r="M6041" s="2" t="s">
        <v>20</v>
      </c>
      <c r="N6041" s="4" t="s">
        <v>21</v>
      </c>
    </row>
    <row r="6042" spans="1:14" x14ac:dyDescent="0.25">
      <c r="A6042" s="1" t="s">
        <v>361</v>
      </c>
      <c r="B6042" s="2" t="s">
        <v>353</v>
      </c>
      <c r="C6042" s="2" t="s">
        <v>353</v>
      </c>
      <c r="D6042" s="2" t="s">
        <v>354</v>
      </c>
      <c r="E6042" s="2" t="s">
        <v>4662</v>
      </c>
      <c r="F6042" s="2">
        <v>90111503</v>
      </c>
      <c r="G6042" s="2" t="s">
        <v>330</v>
      </c>
      <c r="H6042" s="2">
        <v>1</v>
      </c>
      <c r="I6042" s="2">
        <v>12</v>
      </c>
      <c r="J6042" s="2">
        <v>10</v>
      </c>
      <c r="K6042" s="2">
        <v>1</v>
      </c>
      <c r="L6042" s="3">
        <v>280000</v>
      </c>
      <c r="M6042" s="2" t="s">
        <v>20</v>
      </c>
      <c r="N6042" s="4" t="s">
        <v>21</v>
      </c>
    </row>
    <row r="6043" spans="1:14" x14ac:dyDescent="0.25">
      <c r="A6043" s="1" t="s">
        <v>361</v>
      </c>
      <c r="B6043" s="2" t="s">
        <v>353</v>
      </c>
      <c r="C6043" s="2" t="s">
        <v>353</v>
      </c>
      <c r="D6043" s="2" t="s">
        <v>354</v>
      </c>
      <c r="E6043" s="2" t="s">
        <v>18377</v>
      </c>
      <c r="F6043" s="2">
        <v>90111503</v>
      </c>
      <c r="G6043" s="2" t="s">
        <v>330</v>
      </c>
      <c r="H6043" s="2">
        <v>1</v>
      </c>
      <c r="I6043" s="2">
        <v>12</v>
      </c>
      <c r="J6043" s="2">
        <v>10</v>
      </c>
      <c r="K6043" s="2">
        <v>1</v>
      </c>
      <c r="L6043" s="3">
        <v>456000</v>
      </c>
      <c r="M6043" s="2" t="s">
        <v>20</v>
      </c>
      <c r="N6043" s="4" t="s">
        <v>21</v>
      </c>
    </row>
    <row r="6044" spans="1:14" x14ac:dyDescent="0.25">
      <c r="A6044" s="1" t="s">
        <v>361</v>
      </c>
      <c r="B6044" s="2" t="s">
        <v>353</v>
      </c>
      <c r="C6044" s="2" t="s">
        <v>353</v>
      </c>
      <c r="D6044" s="2" t="s">
        <v>354</v>
      </c>
      <c r="E6044" s="2" t="s">
        <v>18378</v>
      </c>
      <c r="F6044" s="2">
        <v>90111503</v>
      </c>
      <c r="G6044" s="2" t="s">
        <v>330</v>
      </c>
      <c r="H6044" s="2">
        <v>1</v>
      </c>
      <c r="I6044" s="2">
        <v>12</v>
      </c>
      <c r="J6044" s="2">
        <v>10</v>
      </c>
      <c r="K6044" s="2">
        <v>1</v>
      </c>
      <c r="L6044" s="3">
        <v>140000</v>
      </c>
      <c r="M6044" s="2" t="s">
        <v>20</v>
      </c>
      <c r="N6044" s="4" t="s">
        <v>21</v>
      </c>
    </row>
    <row r="6045" spans="1:14" x14ac:dyDescent="0.25">
      <c r="A6045" s="1" t="s">
        <v>361</v>
      </c>
      <c r="B6045" s="2" t="s">
        <v>353</v>
      </c>
      <c r="C6045" s="2" t="s">
        <v>353</v>
      </c>
      <c r="D6045" s="2" t="s">
        <v>354</v>
      </c>
      <c r="E6045" s="2" t="s">
        <v>18379</v>
      </c>
      <c r="F6045" s="2">
        <v>90111503</v>
      </c>
      <c r="G6045" s="2" t="s">
        <v>330</v>
      </c>
      <c r="H6045" s="2">
        <v>1</v>
      </c>
      <c r="I6045" s="2">
        <v>12</v>
      </c>
      <c r="J6045" s="2">
        <v>10</v>
      </c>
      <c r="K6045" s="2">
        <v>1</v>
      </c>
      <c r="L6045" s="3">
        <v>760000</v>
      </c>
      <c r="M6045" s="2" t="s">
        <v>20</v>
      </c>
      <c r="N6045" s="4" t="s">
        <v>21</v>
      </c>
    </row>
    <row r="6046" spans="1:14" x14ac:dyDescent="0.25">
      <c r="A6046" s="1" t="s">
        <v>361</v>
      </c>
      <c r="B6046" s="2" t="s">
        <v>353</v>
      </c>
      <c r="C6046" s="2" t="s">
        <v>353</v>
      </c>
      <c r="D6046" s="2" t="s">
        <v>354</v>
      </c>
      <c r="E6046" s="2" t="s">
        <v>4663</v>
      </c>
      <c r="F6046" s="2">
        <v>90111503</v>
      </c>
      <c r="G6046" s="2" t="s">
        <v>330</v>
      </c>
      <c r="H6046" s="2">
        <v>1</v>
      </c>
      <c r="I6046" s="2">
        <v>12</v>
      </c>
      <c r="J6046" s="2">
        <v>10</v>
      </c>
      <c r="K6046" s="2">
        <v>1</v>
      </c>
      <c r="L6046" s="3">
        <v>380000</v>
      </c>
      <c r="M6046" s="2" t="s">
        <v>20</v>
      </c>
      <c r="N6046" s="4" t="s">
        <v>21</v>
      </c>
    </row>
    <row r="6047" spans="1:14" x14ac:dyDescent="0.25">
      <c r="A6047" s="1" t="s">
        <v>361</v>
      </c>
      <c r="B6047" s="2" t="s">
        <v>353</v>
      </c>
      <c r="C6047" s="2" t="s">
        <v>353</v>
      </c>
      <c r="D6047" s="2" t="s">
        <v>354</v>
      </c>
      <c r="E6047" s="2" t="s">
        <v>4664</v>
      </c>
      <c r="F6047" s="2">
        <v>90111503</v>
      </c>
      <c r="G6047" s="2" t="s">
        <v>330</v>
      </c>
      <c r="H6047" s="2">
        <v>1</v>
      </c>
      <c r="I6047" s="2">
        <v>12</v>
      </c>
      <c r="J6047" s="2">
        <v>10</v>
      </c>
      <c r="K6047" s="2">
        <v>1</v>
      </c>
      <c r="L6047" s="3">
        <v>840000</v>
      </c>
      <c r="M6047" s="2" t="s">
        <v>20</v>
      </c>
      <c r="N6047" s="4" t="s">
        <v>21</v>
      </c>
    </row>
    <row r="6048" spans="1:14" x14ac:dyDescent="0.25">
      <c r="A6048" s="1" t="s">
        <v>361</v>
      </c>
      <c r="B6048" s="2" t="s">
        <v>353</v>
      </c>
      <c r="C6048" s="2" t="s">
        <v>353</v>
      </c>
      <c r="D6048" s="2" t="s">
        <v>354</v>
      </c>
      <c r="E6048" s="2" t="s">
        <v>4665</v>
      </c>
      <c r="F6048" s="2">
        <v>90111503</v>
      </c>
      <c r="G6048" s="2" t="s">
        <v>330</v>
      </c>
      <c r="H6048" s="2">
        <v>1</v>
      </c>
      <c r="I6048" s="2">
        <v>12</v>
      </c>
      <c r="J6048" s="2">
        <v>10</v>
      </c>
      <c r="K6048" s="2">
        <v>1</v>
      </c>
      <c r="L6048" s="3">
        <v>2380000</v>
      </c>
      <c r="M6048" s="2" t="s">
        <v>20</v>
      </c>
      <c r="N6048" s="4" t="s">
        <v>21</v>
      </c>
    </row>
    <row r="6049" spans="1:14" x14ac:dyDescent="0.25">
      <c r="A6049" s="1" t="s">
        <v>361</v>
      </c>
      <c r="B6049" s="2" t="s">
        <v>353</v>
      </c>
      <c r="C6049" s="2" t="s">
        <v>353</v>
      </c>
      <c r="D6049" s="2" t="s">
        <v>354</v>
      </c>
      <c r="E6049" s="2" t="s">
        <v>18380</v>
      </c>
      <c r="F6049" s="2">
        <v>90111503</v>
      </c>
      <c r="G6049" s="2" t="s">
        <v>330</v>
      </c>
      <c r="H6049" s="2">
        <v>1</v>
      </c>
      <c r="I6049" s="2">
        <v>12</v>
      </c>
      <c r="J6049" s="2">
        <v>10</v>
      </c>
      <c r="K6049" s="2">
        <v>1</v>
      </c>
      <c r="L6049" s="3">
        <v>152000</v>
      </c>
      <c r="M6049" s="2" t="s">
        <v>20</v>
      </c>
      <c r="N6049" s="4" t="s">
        <v>21</v>
      </c>
    </row>
    <row r="6050" spans="1:14" x14ac:dyDescent="0.25">
      <c r="A6050" s="1" t="s">
        <v>361</v>
      </c>
      <c r="B6050" s="2" t="s">
        <v>353</v>
      </c>
      <c r="C6050" s="2" t="s">
        <v>353</v>
      </c>
      <c r="D6050" s="2" t="s">
        <v>354</v>
      </c>
      <c r="E6050" s="2" t="s">
        <v>18381</v>
      </c>
      <c r="F6050" s="2">
        <v>90111503</v>
      </c>
      <c r="G6050" s="2" t="s">
        <v>330</v>
      </c>
      <c r="H6050" s="2">
        <v>1</v>
      </c>
      <c r="I6050" s="2">
        <v>12</v>
      </c>
      <c r="J6050" s="2">
        <v>10</v>
      </c>
      <c r="K6050" s="2">
        <v>1</v>
      </c>
      <c r="L6050" s="3">
        <v>152000</v>
      </c>
      <c r="M6050" s="2" t="s">
        <v>20</v>
      </c>
      <c r="N6050" s="4" t="s">
        <v>21</v>
      </c>
    </row>
    <row r="6051" spans="1:14" x14ac:dyDescent="0.25">
      <c r="A6051" s="1" t="s">
        <v>361</v>
      </c>
      <c r="B6051" s="2" t="s">
        <v>353</v>
      </c>
      <c r="C6051" s="2" t="s">
        <v>353</v>
      </c>
      <c r="D6051" s="2" t="s">
        <v>354</v>
      </c>
      <c r="E6051" s="2" t="s">
        <v>18382</v>
      </c>
      <c r="F6051" s="2">
        <v>90111503</v>
      </c>
      <c r="G6051" s="2" t="s">
        <v>330</v>
      </c>
      <c r="H6051" s="2">
        <v>1</v>
      </c>
      <c r="I6051" s="2">
        <v>12</v>
      </c>
      <c r="J6051" s="2">
        <v>10</v>
      </c>
      <c r="K6051" s="2">
        <v>1</v>
      </c>
      <c r="L6051" s="3">
        <v>152000</v>
      </c>
      <c r="M6051" s="2" t="s">
        <v>20</v>
      </c>
      <c r="N6051" s="4" t="s">
        <v>21</v>
      </c>
    </row>
    <row r="6052" spans="1:14" x14ac:dyDescent="0.25">
      <c r="A6052" s="1" t="s">
        <v>361</v>
      </c>
      <c r="B6052" s="2" t="s">
        <v>353</v>
      </c>
      <c r="C6052" s="2" t="s">
        <v>353</v>
      </c>
      <c r="D6052" s="2" t="s">
        <v>354</v>
      </c>
      <c r="E6052" s="2" t="s">
        <v>4666</v>
      </c>
      <c r="F6052" s="2">
        <v>90111503</v>
      </c>
      <c r="G6052" s="2" t="s">
        <v>330</v>
      </c>
      <c r="H6052" s="2">
        <v>1</v>
      </c>
      <c r="I6052" s="2">
        <v>12</v>
      </c>
      <c r="J6052" s="2">
        <v>10</v>
      </c>
      <c r="K6052" s="2">
        <v>1</v>
      </c>
      <c r="L6052" s="3">
        <v>836000</v>
      </c>
      <c r="M6052" s="2" t="s">
        <v>20</v>
      </c>
      <c r="N6052" s="4" t="s">
        <v>21</v>
      </c>
    </row>
    <row r="6053" spans="1:14" x14ac:dyDescent="0.25">
      <c r="A6053" s="1" t="s">
        <v>361</v>
      </c>
      <c r="B6053" s="2" t="s">
        <v>353</v>
      </c>
      <c r="C6053" s="2" t="s">
        <v>353</v>
      </c>
      <c r="D6053" s="2" t="s">
        <v>354</v>
      </c>
      <c r="E6053" s="2" t="s">
        <v>4667</v>
      </c>
      <c r="F6053" s="2">
        <v>90111503</v>
      </c>
      <c r="G6053" s="2" t="s">
        <v>330</v>
      </c>
      <c r="H6053" s="2">
        <v>1</v>
      </c>
      <c r="I6053" s="2">
        <v>12</v>
      </c>
      <c r="J6053" s="2">
        <v>10</v>
      </c>
      <c r="K6053" s="2">
        <v>1</v>
      </c>
      <c r="L6053" s="3">
        <v>6080000</v>
      </c>
      <c r="M6053" s="2" t="s">
        <v>20</v>
      </c>
      <c r="N6053" s="4" t="s">
        <v>21</v>
      </c>
    </row>
    <row r="6054" spans="1:14" x14ac:dyDescent="0.25">
      <c r="A6054" s="1" t="s">
        <v>361</v>
      </c>
      <c r="B6054" s="2" t="s">
        <v>353</v>
      </c>
      <c r="C6054" s="2" t="s">
        <v>353</v>
      </c>
      <c r="D6054" s="2" t="s">
        <v>354</v>
      </c>
      <c r="E6054" s="2" t="s">
        <v>18383</v>
      </c>
      <c r="F6054" s="2">
        <v>90111503</v>
      </c>
      <c r="G6054" s="2" t="s">
        <v>330</v>
      </c>
      <c r="H6054" s="2">
        <v>1</v>
      </c>
      <c r="I6054" s="2">
        <v>12</v>
      </c>
      <c r="J6054" s="2">
        <v>10</v>
      </c>
      <c r="K6054" s="2">
        <v>1</v>
      </c>
      <c r="L6054" s="3">
        <v>152000</v>
      </c>
      <c r="M6054" s="2" t="s">
        <v>20</v>
      </c>
      <c r="N6054" s="4" t="s">
        <v>21</v>
      </c>
    </row>
    <row r="6055" spans="1:14" x14ac:dyDescent="0.25">
      <c r="A6055" s="1" t="s">
        <v>361</v>
      </c>
      <c r="B6055" s="2" t="s">
        <v>353</v>
      </c>
      <c r="C6055" s="2" t="s">
        <v>353</v>
      </c>
      <c r="D6055" s="2" t="s">
        <v>354</v>
      </c>
      <c r="E6055" s="2" t="s">
        <v>4668</v>
      </c>
      <c r="F6055" s="2">
        <v>90111503</v>
      </c>
      <c r="G6055" s="2" t="s">
        <v>330</v>
      </c>
      <c r="H6055" s="2">
        <v>1</v>
      </c>
      <c r="I6055" s="2">
        <v>12</v>
      </c>
      <c r="J6055" s="2">
        <v>10</v>
      </c>
      <c r="K6055" s="2">
        <v>1</v>
      </c>
      <c r="L6055" s="3">
        <v>304000</v>
      </c>
      <c r="M6055" s="2" t="s">
        <v>20</v>
      </c>
      <c r="N6055" s="4" t="s">
        <v>21</v>
      </c>
    </row>
    <row r="6056" spans="1:14" x14ac:dyDescent="0.25">
      <c r="A6056" s="1" t="s">
        <v>361</v>
      </c>
      <c r="B6056" s="2" t="s">
        <v>353</v>
      </c>
      <c r="C6056" s="2" t="s">
        <v>353</v>
      </c>
      <c r="D6056" s="2" t="s">
        <v>354</v>
      </c>
      <c r="E6056" s="2" t="s">
        <v>18384</v>
      </c>
      <c r="F6056" s="2">
        <v>90111503</v>
      </c>
      <c r="G6056" s="2" t="s">
        <v>330</v>
      </c>
      <c r="H6056" s="2">
        <v>1</v>
      </c>
      <c r="I6056" s="2">
        <v>12</v>
      </c>
      <c r="J6056" s="2">
        <v>10</v>
      </c>
      <c r="K6056" s="2">
        <v>1</v>
      </c>
      <c r="L6056" s="3">
        <v>76000</v>
      </c>
      <c r="M6056" s="2" t="s">
        <v>20</v>
      </c>
      <c r="N6056" s="4" t="s">
        <v>21</v>
      </c>
    </row>
    <row r="6057" spans="1:14" x14ac:dyDescent="0.25">
      <c r="A6057" s="1" t="s">
        <v>361</v>
      </c>
      <c r="B6057" s="2" t="s">
        <v>353</v>
      </c>
      <c r="C6057" s="2" t="s">
        <v>353</v>
      </c>
      <c r="D6057" s="2" t="s">
        <v>354</v>
      </c>
      <c r="E6057" s="2" t="s">
        <v>18385</v>
      </c>
      <c r="F6057" s="2">
        <v>90111503</v>
      </c>
      <c r="G6057" s="2" t="s">
        <v>330</v>
      </c>
      <c r="H6057" s="2">
        <v>1</v>
      </c>
      <c r="I6057" s="2">
        <v>12</v>
      </c>
      <c r="J6057" s="2">
        <v>10</v>
      </c>
      <c r="K6057" s="2">
        <v>1</v>
      </c>
      <c r="L6057" s="3">
        <v>532000</v>
      </c>
      <c r="M6057" s="2" t="s">
        <v>20</v>
      </c>
      <c r="N6057" s="4" t="s">
        <v>21</v>
      </c>
    </row>
    <row r="6058" spans="1:14" x14ac:dyDescent="0.25">
      <c r="A6058" s="1" t="s">
        <v>361</v>
      </c>
      <c r="B6058" s="2" t="s">
        <v>353</v>
      </c>
      <c r="C6058" s="2" t="s">
        <v>353</v>
      </c>
      <c r="D6058" s="2" t="s">
        <v>354</v>
      </c>
      <c r="E6058" s="2" t="s">
        <v>4669</v>
      </c>
      <c r="F6058" s="2">
        <v>90111503</v>
      </c>
      <c r="G6058" s="2" t="s">
        <v>330</v>
      </c>
      <c r="H6058" s="2">
        <v>1</v>
      </c>
      <c r="I6058" s="2">
        <v>12</v>
      </c>
      <c r="J6058" s="2">
        <v>10</v>
      </c>
      <c r="K6058" s="2">
        <v>1</v>
      </c>
      <c r="L6058" s="3">
        <v>304000</v>
      </c>
      <c r="M6058" s="2" t="s">
        <v>20</v>
      </c>
      <c r="N6058" s="4" t="s">
        <v>21</v>
      </c>
    </row>
    <row r="6059" spans="1:14" x14ac:dyDescent="0.25">
      <c r="A6059" s="1" t="s">
        <v>361</v>
      </c>
      <c r="B6059" s="2" t="s">
        <v>353</v>
      </c>
      <c r="C6059" s="2" t="s">
        <v>353</v>
      </c>
      <c r="D6059" s="2" t="s">
        <v>354</v>
      </c>
      <c r="E6059" s="2" t="s">
        <v>4670</v>
      </c>
      <c r="F6059" s="2">
        <v>90111503</v>
      </c>
      <c r="G6059" s="2" t="s">
        <v>330</v>
      </c>
      <c r="H6059" s="2">
        <v>1</v>
      </c>
      <c r="I6059" s="2">
        <v>12</v>
      </c>
      <c r="J6059" s="2">
        <v>10</v>
      </c>
      <c r="K6059" s="2">
        <v>1</v>
      </c>
      <c r="L6059" s="3">
        <v>38000</v>
      </c>
      <c r="M6059" s="2" t="s">
        <v>20</v>
      </c>
      <c r="N6059" s="4" t="s">
        <v>21</v>
      </c>
    </row>
    <row r="6060" spans="1:14" x14ac:dyDescent="0.25">
      <c r="A6060" s="1" t="s">
        <v>361</v>
      </c>
      <c r="B6060" s="2" t="s">
        <v>353</v>
      </c>
      <c r="C6060" s="2" t="s">
        <v>353</v>
      </c>
      <c r="D6060" s="2" t="s">
        <v>354</v>
      </c>
      <c r="E6060" s="2" t="s">
        <v>4671</v>
      </c>
      <c r="F6060" s="2">
        <v>90111503</v>
      </c>
      <c r="G6060" s="2" t="s">
        <v>330</v>
      </c>
      <c r="H6060" s="2">
        <v>1</v>
      </c>
      <c r="I6060" s="2">
        <v>12</v>
      </c>
      <c r="J6060" s="2">
        <v>10</v>
      </c>
      <c r="K6060" s="2">
        <v>1</v>
      </c>
      <c r="L6060" s="3">
        <v>38000</v>
      </c>
      <c r="M6060" s="2" t="s">
        <v>20</v>
      </c>
      <c r="N6060" s="4" t="s">
        <v>21</v>
      </c>
    </row>
    <row r="6061" spans="1:14" x14ac:dyDescent="0.25">
      <c r="A6061" s="1" t="s">
        <v>361</v>
      </c>
      <c r="B6061" s="2" t="s">
        <v>353</v>
      </c>
      <c r="C6061" s="2" t="s">
        <v>353</v>
      </c>
      <c r="D6061" s="2" t="s">
        <v>354</v>
      </c>
      <c r="E6061" s="2" t="s">
        <v>4672</v>
      </c>
      <c r="F6061" s="2">
        <v>90111503</v>
      </c>
      <c r="G6061" s="2" t="s">
        <v>330</v>
      </c>
      <c r="H6061" s="2">
        <v>1</v>
      </c>
      <c r="I6061" s="2">
        <v>12</v>
      </c>
      <c r="J6061" s="2">
        <v>10</v>
      </c>
      <c r="K6061" s="2">
        <v>1</v>
      </c>
      <c r="L6061" s="3">
        <v>1280000</v>
      </c>
      <c r="M6061" s="2" t="s">
        <v>20</v>
      </c>
      <c r="N6061" s="4" t="s">
        <v>21</v>
      </c>
    </row>
    <row r="6062" spans="1:14" x14ac:dyDescent="0.25">
      <c r="A6062" s="1" t="s">
        <v>361</v>
      </c>
      <c r="B6062" s="2" t="s">
        <v>353</v>
      </c>
      <c r="C6062" s="2" t="s">
        <v>353</v>
      </c>
      <c r="D6062" s="2" t="s">
        <v>354</v>
      </c>
      <c r="E6062" s="2" t="s">
        <v>4673</v>
      </c>
      <c r="F6062" s="2">
        <v>90111503</v>
      </c>
      <c r="G6062" s="2" t="s">
        <v>330</v>
      </c>
      <c r="H6062" s="2">
        <v>1</v>
      </c>
      <c r="I6062" s="2">
        <v>12</v>
      </c>
      <c r="J6062" s="2">
        <v>10</v>
      </c>
      <c r="K6062" s="2">
        <v>1</v>
      </c>
      <c r="L6062" s="3">
        <v>280000</v>
      </c>
      <c r="M6062" s="2" t="s">
        <v>20</v>
      </c>
      <c r="N6062" s="4" t="s">
        <v>21</v>
      </c>
    </row>
    <row r="6063" spans="1:14" x14ac:dyDescent="0.25">
      <c r="A6063" s="1" t="s">
        <v>361</v>
      </c>
      <c r="B6063" s="2" t="s">
        <v>353</v>
      </c>
      <c r="C6063" s="2" t="s">
        <v>353</v>
      </c>
      <c r="D6063" s="2" t="s">
        <v>354</v>
      </c>
      <c r="E6063" s="2" t="s">
        <v>18386</v>
      </c>
      <c r="F6063" s="2">
        <v>90111503</v>
      </c>
      <c r="G6063" s="2" t="s">
        <v>330</v>
      </c>
      <c r="H6063" s="2">
        <v>1</v>
      </c>
      <c r="I6063" s="2">
        <v>12</v>
      </c>
      <c r="J6063" s="2">
        <v>10</v>
      </c>
      <c r="K6063" s="2">
        <v>1</v>
      </c>
      <c r="L6063" s="3">
        <v>1064000</v>
      </c>
      <c r="M6063" s="2" t="s">
        <v>20</v>
      </c>
      <c r="N6063" s="4" t="s">
        <v>21</v>
      </c>
    </row>
    <row r="6064" spans="1:14" x14ac:dyDescent="0.25">
      <c r="A6064" s="1" t="s">
        <v>361</v>
      </c>
      <c r="B6064" s="2" t="s">
        <v>353</v>
      </c>
      <c r="C6064" s="2" t="s">
        <v>353</v>
      </c>
      <c r="D6064" s="2" t="s">
        <v>354</v>
      </c>
      <c r="E6064" s="2" t="s">
        <v>4674</v>
      </c>
      <c r="F6064" s="2">
        <v>90111503</v>
      </c>
      <c r="G6064" s="2" t="s">
        <v>330</v>
      </c>
      <c r="H6064" s="2">
        <v>1</v>
      </c>
      <c r="I6064" s="2">
        <v>12</v>
      </c>
      <c r="J6064" s="2">
        <v>10</v>
      </c>
      <c r="K6064" s="2">
        <v>1</v>
      </c>
      <c r="L6064" s="3">
        <v>228000</v>
      </c>
      <c r="M6064" s="2" t="s">
        <v>20</v>
      </c>
      <c r="N6064" s="4" t="s">
        <v>21</v>
      </c>
    </row>
    <row r="6065" spans="1:14" x14ac:dyDescent="0.25">
      <c r="A6065" s="1" t="s">
        <v>361</v>
      </c>
      <c r="B6065" s="2" t="s">
        <v>353</v>
      </c>
      <c r="C6065" s="2" t="s">
        <v>353</v>
      </c>
      <c r="D6065" s="2" t="s">
        <v>354</v>
      </c>
      <c r="E6065" s="2" t="s">
        <v>4675</v>
      </c>
      <c r="F6065" s="2">
        <v>90111503</v>
      </c>
      <c r="G6065" s="2" t="s">
        <v>330</v>
      </c>
      <c r="H6065" s="2">
        <v>1</v>
      </c>
      <c r="I6065" s="2">
        <v>12</v>
      </c>
      <c r="J6065" s="2">
        <v>10</v>
      </c>
      <c r="K6065" s="2">
        <v>1</v>
      </c>
      <c r="L6065" s="3">
        <v>2128000</v>
      </c>
      <c r="M6065" s="2" t="s">
        <v>20</v>
      </c>
      <c r="N6065" s="4" t="s">
        <v>21</v>
      </c>
    </row>
    <row r="6066" spans="1:14" x14ac:dyDescent="0.25">
      <c r="A6066" s="1" t="s">
        <v>361</v>
      </c>
      <c r="B6066" s="2" t="s">
        <v>353</v>
      </c>
      <c r="C6066" s="2" t="s">
        <v>353</v>
      </c>
      <c r="D6066" s="2" t="s">
        <v>354</v>
      </c>
      <c r="E6066" s="2" t="s">
        <v>4676</v>
      </c>
      <c r="F6066" s="2">
        <v>90111503</v>
      </c>
      <c r="G6066" s="2" t="s">
        <v>330</v>
      </c>
      <c r="H6066" s="2">
        <v>1</v>
      </c>
      <c r="I6066" s="2">
        <v>12</v>
      </c>
      <c r="J6066" s="2">
        <v>10</v>
      </c>
      <c r="K6066" s="2">
        <v>1</v>
      </c>
      <c r="L6066" s="3">
        <v>304000</v>
      </c>
      <c r="M6066" s="2" t="s">
        <v>20</v>
      </c>
      <c r="N6066" s="4" t="s">
        <v>21</v>
      </c>
    </row>
    <row r="6067" spans="1:14" x14ac:dyDescent="0.25">
      <c r="A6067" s="1" t="s">
        <v>361</v>
      </c>
      <c r="B6067" s="2" t="s">
        <v>353</v>
      </c>
      <c r="C6067" s="2" t="s">
        <v>353</v>
      </c>
      <c r="D6067" s="2" t="s">
        <v>354</v>
      </c>
      <c r="E6067" s="2" t="s">
        <v>4677</v>
      </c>
      <c r="F6067" s="2">
        <v>90111503</v>
      </c>
      <c r="G6067" s="2" t="s">
        <v>330</v>
      </c>
      <c r="H6067" s="2">
        <v>1</v>
      </c>
      <c r="I6067" s="2">
        <v>12</v>
      </c>
      <c r="J6067" s="2">
        <v>10</v>
      </c>
      <c r="K6067" s="2">
        <v>1</v>
      </c>
      <c r="L6067" s="3">
        <v>76000</v>
      </c>
      <c r="M6067" s="2" t="s">
        <v>20</v>
      </c>
      <c r="N6067" s="4" t="s">
        <v>21</v>
      </c>
    </row>
    <row r="6068" spans="1:14" x14ac:dyDescent="0.25">
      <c r="A6068" s="1" t="s">
        <v>361</v>
      </c>
      <c r="B6068" s="2" t="s">
        <v>353</v>
      </c>
      <c r="C6068" s="2" t="s">
        <v>353</v>
      </c>
      <c r="D6068" s="2" t="s">
        <v>354</v>
      </c>
      <c r="E6068" s="2" t="s">
        <v>4678</v>
      </c>
      <c r="F6068" s="2">
        <v>90111503</v>
      </c>
      <c r="G6068" s="2" t="s">
        <v>330</v>
      </c>
      <c r="H6068" s="2">
        <v>1</v>
      </c>
      <c r="I6068" s="2">
        <v>12</v>
      </c>
      <c r="J6068" s="2">
        <v>10</v>
      </c>
      <c r="K6068" s="2">
        <v>1</v>
      </c>
      <c r="L6068" s="3">
        <v>1292000</v>
      </c>
      <c r="M6068" s="2" t="s">
        <v>20</v>
      </c>
      <c r="N6068" s="4" t="s">
        <v>21</v>
      </c>
    </row>
    <row r="6069" spans="1:14" x14ac:dyDescent="0.25">
      <c r="A6069" s="1" t="s">
        <v>361</v>
      </c>
      <c r="B6069" s="2" t="s">
        <v>353</v>
      </c>
      <c r="C6069" s="2" t="s">
        <v>353</v>
      </c>
      <c r="D6069" s="2" t="s">
        <v>354</v>
      </c>
      <c r="E6069" s="2" t="s">
        <v>4679</v>
      </c>
      <c r="F6069" s="2">
        <v>90111503</v>
      </c>
      <c r="G6069" s="2" t="s">
        <v>330</v>
      </c>
      <c r="H6069" s="2">
        <v>1</v>
      </c>
      <c r="I6069" s="2">
        <v>12</v>
      </c>
      <c r="J6069" s="2">
        <v>10</v>
      </c>
      <c r="K6069" s="2">
        <v>1</v>
      </c>
      <c r="L6069" s="3">
        <v>152000</v>
      </c>
      <c r="M6069" s="2" t="s">
        <v>20</v>
      </c>
      <c r="N6069" s="4" t="s">
        <v>21</v>
      </c>
    </row>
    <row r="6070" spans="1:14" x14ac:dyDescent="0.25">
      <c r="A6070" s="1" t="s">
        <v>361</v>
      </c>
      <c r="B6070" s="2" t="s">
        <v>353</v>
      </c>
      <c r="C6070" s="2" t="s">
        <v>353</v>
      </c>
      <c r="D6070" s="2" t="s">
        <v>354</v>
      </c>
      <c r="E6070" s="2" t="s">
        <v>18387</v>
      </c>
      <c r="F6070" s="2">
        <v>90111503</v>
      </c>
      <c r="G6070" s="2" t="s">
        <v>330</v>
      </c>
      <c r="H6070" s="2">
        <v>1</v>
      </c>
      <c r="I6070" s="2">
        <v>12</v>
      </c>
      <c r="J6070" s="2">
        <v>10</v>
      </c>
      <c r="K6070" s="2">
        <v>1</v>
      </c>
      <c r="L6070" s="3">
        <v>152000</v>
      </c>
      <c r="M6070" s="2" t="s">
        <v>20</v>
      </c>
      <c r="N6070" s="4" t="s">
        <v>21</v>
      </c>
    </row>
    <row r="6071" spans="1:14" x14ac:dyDescent="0.25">
      <c r="A6071" s="1" t="s">
        <v>361</v>
      </c>
      <c r="B6071" s="2" t="s">
        <v>353</v>
      </c>
      <c r="C6071" s="2" t="s">
        <v>353</v>
      </c>
      <c r="D6071" s="2" t="s">
        <v>354</v>
      </c>
      <c r="E6071" s="2" t="s">
        <v>18388</v>
      </c>
      <c r="F6071" s="2">
        <v>90111503</v>
      </c>
      <c r="G6071" s="2" t="s">
        <v>330</v>
      </c>
      <c r="H6071" s="2">
        <v>1</v>
      </c>
      <c r="I6071" s="2">
        <v>12</v>
      </c>
      <c r="J6071" s="2">
        <v>10</v>
      </c>
      <c r="K6071" s="2">
        <v>1</v>
      </c>
      <c r="L6071" s="3">
        <v>76000</v>
      </c>
      <c r="M6071" s="2" t="s">
        <v>20</v>
      </c>
      <c r="N6071" s="4" t="s">
        <v>21</v>
      </c>
    </row>
    <row r="6072" spans="1:14" x14ac:dyDescent="0.25">
      <c r="A6072" s="1" t="s">
        <v>361</v>
      </c>
      <c r="B6072" s="2" t="s">
        <v>353</v>
      </c>
      <c r="C6072" s="2" t="s">
        <v>353</v>
      </c>
      <c r="D6072" s="2" t="s">
        <v>354</v>
      </c>
      <c r="E6072" s="2" t="s">
        <v>18389</v>
      </c>
      <c r="F6072" s="2">
        <v>90111503</v>
      </c>
      <c r="G6072" s="2" t="s">
        <v>330</v>
      </c>
      <c r="H6072" s="2">
        <v>1</v>
      </c>
      <c r="I6072" s="2">
        <v>12</v>
      </c>
      <c r="J6072" s="2">
        <v>10</v>
      </c>
      <c r="K6072" s="2">
        <v>1</v>
      </c>
      <c r="L6072" s="3">
        <v>228000</v>
      </c>
      <c r="M6072" s="2" t="s">
        <v>20</v>
      </c>
      <c r="N6072" s="4" t="s">
        <v>21</v>
      </c>
    </row>
    <row r="6073" spans="1:14" x14ac:dyDescent="0.25">
      <c r="A6073" s="1" t="s">
        <v>361</v>
      </c>
      <c r="B6073" s="2" t="s">
        <v>353</v>
      </c>
      <c r="C6073" s="2" t="s">
        <v>353</v>
      </c>
      <c r="D6073" s="2" t="s">
        <v>354</v>
      </c>
      <c r="E6073" s="2" t="s">
        <v>4680</v>
      </c>
      <c r="F6073" s="2">
        <v>90111503</v>
      </c>
      <c r="G6073" s="2" t="s">
        <v>330</v>
      </c>
      <c r="H6073" s="2">
        <v>1</v>
      </c>
      <c r="I6073" s="2">
        <v>12</v>
      </c>
      <c r="J6073" s="2">
        <v>10</v>
      </c>
      <c r="K6073" s="2">
        <v>1</v>
      </c>
      <c r="L6073" s="3">
        <v>76000</v>
      </c>
      <c r="M6073" s="2" t="s">
        <v>20</v>
      </c>
      <c r="N6073" s="4" t="s">
        <v>21</v>
      </c>
    </row>
    <row r="6074" spans="1:14" x14ac:dyDescent="0.25">
      <c r="A6074" s="1" t="s">
        <v>361</v>
      </c>
      <c r="B6074" s="2" t="s">
        <v>353</v>
      </c>
      <c r="C6074" s="2" t="s">
        <v>353</v>
      </c>
      <c r="D6074" s="2" t="s">
        <v>354</v>
      </c>
      <c r="E6074" s="2" t="s">
        <v>4681</v>
      </c>
      <c r="F6074" s="2">
        <v>90111503</v>
      </c>
      <c r="G6074" s="2" t="s">
        <v>330</v>
      </c>
      <c r="H6074" s="2">
        <v>1</v>
      </c>
      <c r="I6074" s="2">
        <v>12</v>
      </c>
      <c r="J6074" s="2">
        <v>10</v>
      </c>
      <c r="K6074" s="2">
        <v>1</v>
      </c>
      <c r="L6074" s="3">
        <v>840000</v>
      </c>
      <c r="M6074" s="2" t="s">
        <v>20</v>
      </c>
      <c r="N6074" s="4" t="s">
        <v>21</v>
      </c>
    </row>
    <row r="6075" spans="1:14" x14ac:dyDescent="0.25">
      <c r="A6075" s="1" t="s">
        <v>361</v>
      </c>
      <c r="B6075" s="2" t="s">
        <v>353</v>
      </c>
      <c r="C6075" s="2" t="s">
        <v>353</v>
      </c>
      <c r="D6075" s="2" t="s">
        <v>354</v>
      </c>
      <c r="E6075" s="2" t="s">
        <v>4682</v>
      </c>
      <c r="F6075" s="2">
        <v>90111503</v>
      </c>
      <c r="G6075" s="2" t="s">
        <v>330</v>
      </c>
      <c r="H6075" s="2">
        <v>1</v>
      </c>
      <c r="I6075" s="2">
        <v>12</v>
      </c>
      <c r="J6075" s="2">
        <v>10</v>
      </c>
      <c r="K6075" s="2">
        <v>1</v>
      </c>
      <c r="L6075" s="3">
        <v>76000</v>
      </c>
      <c r="M6075" s="2" t="s">
        <v>20</v>
      </c>
      <c r="N6075" s="4" t="s">
        <v>21</v>
      </c>
    </row>
    <row r="6076" spans="1:14" x14ac:dyDescent="0.25">
      <c r="A6076" s="1" t="s">
        <v>361</v>
      </c>
      <c r="B6076" s="2" t="s">
        <v>353</v>
      </c>
      <c r="C6076" s="2" t="s">
        <v>353</v>
      </c>
      <c r="D6076" s="2" t="s">
        <v>354</v>
      </c>
      <c r="E6076" s="2" t="s">
        <v>4683</v>
      </c>
      <c r="F6076" s="2">
        <v>90111503</v>
      </c>
      <c r="G6076" s="2" t="s">
        <v>330</v>
      </c>
      <c r="H6076" s="2">
        <v>1</v>
      </c>
      <c r="I6076" s="2">
        <v>12</v>
      </c>
      <c r="J6076" s="2">
        <v>10</v>
      </c>
      <c r="K6076" s="2">
        <v>1</v>
      </c>
      <c r="L6076" s="3">
        <v>152000</v>
      </c>
      <c r="M6076" s="2" t="s">
        <v>20</v>
      </c>
      <c r="N6076" s="4" t="s">
        <v>21</v>
      </c>
    </row>
    <row r="6077" spans="1:14" x14ac:dyDescent="0.25">
      <c r="A6077" s="1" t="s">
        <v>361</v>
      </c>
      <c r="B6077" s="2" t="s">
        <v>353</v>
      </c>
      <c r="C6077" s="2" t="s">
        <v>353</v>
      </c>
      <c r="D6077" s="2" t="s">
        <v>354</v>
      </c>
      <c r="E6077" s="2" t="s">
        <v>4684</v>
      </c>
      <c r="F6077" s="2">
        <v>90111503</v>
      </c>
      <c r="G6077" s="2" t="s">
        <v>330</v>
      </c>
      <c r="H6077" s="2">
        <v>1</v>
      </c>
      <c r="I6077" s="2">
        <v>12</v>
      </c>
      <c r="J6077" s="2">
        <v>10</v>
      </c>
      <c r="K6077" s="2">
        <v>1</v>
      </c>
      <c r="L6077" s="3">
        <v>228000</v>
      </c>
      <c r="M6077" s="2" t="s">
        <v>20</v>
      </c>
      <c r="N6077" s="4" t="s">
        <v>21</v>
      </c>
    </row>
    <row r="6078" spans="1:14" x14ac:dyDescent="0.25">
      <c r="A6078" s="1" t="s">
        <v>361</v>
      </c>
      <c r="B6078" s="2" t="s">
        <v>353</v>
      </c>
      <c r="C6078" s="2" t="s">
        <v>353</v>
      </c>
      <c r="D6078" s="2" t="s">
        <v>354</v>
      </c>
      <c r="E6078" s="2" t="s">
        <v>18390</v>
      </c>
      <c r="F6078" s="2">
        <v>90111503</v>
      </c>
      <c r="G6078" s="2" t="s">
        <v>330</v>
      </c>
      <c r="H6078" s="2">
        <v>1</v>
      </c>
      <c r="I6078" s="2">
        <v>12</v>
      </c>
      <c r="J6078" s="2">
        <v>10</v>
      </c>
      <c r="K6078" s="2">
        <v>1</v>
      </c>
      <c r="L6078" s="3">
        <v>304000</v>
      </c>
      <c r="M6078" s="2" t="s">
        <v>20</v>
      </c>
      <c r="N6078" s="4" t="s">
        <v>21</v>
      </c>
    </row>
    <row r="6079" spans="1:14" x14ac:dyDescent="0.25">
      <c r="A6079" s="1" t="s">
        <v>361</v>
      </c>
      <c r="B6079" s="2" t="s">
        <v>353</v>
      </c>
      <c r="C6079" s="2" t="s">
        <v>353</v>
      </c>
      <c r="D6079" s="2" t="s">
        <v>354</v>
      </c>
      <c r="E6079" s="2" t="s">
        <v>18391</v>
      </c>
      <c r="F6079" s="2">
        <v>90111503</v>
      </c>
      <c r="G6079" s="2" t="s">
        <v>330</v>
      </c>
      <c r="H6079" s="2">
        <v>1</v>
      </c>
      <c r="I6079" s="2">
        <v>12</v>
      </c>
      <c r="J6079" s="2">
        <v>10</v>
      </c>
      <c r="K6079" s="2">
        <v>1</v>
      </c>
      <c r="L6079" s="3">
        <v>608000</v>
      </c>
      <c r="M6079" s="2" t="s">
        <v>20</v>
      </c>
      <c r="N6079" s="4" t="s">
        <v>21</v>
      </c>
    </row>
    <row r="6080" spans="1:14" x14ac:dyDescent="0.25">
      <c r="A6080" s="1" t="s">
        <v>361</v>
      </c>
      <c r="B6080" s="2" t="s">
        <v>353</v>
      </c>
      <c r="C6080" s="2" t="s">
        <v>353</v>
      </c>
      <c r="D6080" s="2" t="s">
        <v>354</v>
      </c>
      <c r="E6080" s="2" t="s">
        <v>18392</v>
      </c>
      <c r="F6080" s="2">
        <v>90111503</v>
      </c>
      <c r="G6080" s="2" t="s">
        <v>330</v>
      </c>
      <c r="H6080" s="2">
        <v>1</v>
      </c>
      <c r="I6080" s="2">
        <v>12</v>
      </c>
      <c r="J6080" s="2">
        <v>10</v>
      </c>
      <c r="K6080" s="2">
        <v>1</v>
      </c>
      <c r="L6080" s="3">
        <v>1064000</v>
      </c>
      <c r="M6080" s="2" t="s">
        <v>20</v>
      </c>
      <c r="N6080" s="4" t="s">
        <v>21</v>
      </c>
    </row>
    <row r="6081" spans="1:14" x14ac:dyDescent="0.25">
      <c r="A6081" s="1" t="s">
        <v>361</v>
      </c>
      <c r="B6081" s="2" t="s">
        <v>353</v>
      </c>
      <c r="C6081" s="2" t="s">
        <v>353</v>
      </c>
      <c r="D6081" s="2" t="s">
        <v>354</v>
      </c>
      <c r="E6081" s="2" t="s">
        <v>18393</v>
      </c>
      <c r="F6081" s="2">
        <v>90111503</v>
      </c>
      <c r="G6081" s="2" t="s">
        <v>330</v>
      </c>
      <c r="H6081" s="2">
        <v>1</v>
      </c>
      <c r="I6081" s="2">
        <v>12</v>
      </c>
      <c r="J6081" s="2">
        <v>10</v>
      </c>
      <c r="K6081" s="2">
        <v>1</v>
      </c>
      <c r="L6081" s="3">
        <v>304000</v>
      </c>
      <c r="M6081" s="2" t="s">
        <v>20</v>
      </c>
      <c r="N6081" s="4" t="s">
        <v>21</v>
      </c>
    </row>
    <row r="6082" spans="1:14" x14ac:dyDescent="0.25">
      <c r="A6082" s="1" t="s">
        <v>361</v>
      </c>
      <c r="B6082" s="2" t="s">
        <v>353</v>
      </c>
      <c r="C6082" s="2" t="s">
        <v>353</v>
      </c>
      <c r="D6082" s="2" t="s">
        <v>354</v>
      </c>
      <c r="E6082" s="2" t="s">
        <v>18394</v>
      </c>
      <c r="F6082" s="2">
        <v>90111503</v>
      </c>
      <c r="G6082" s="2" t="s">
        <v>330</v>
      </c>
      <c r="H6082" s="2">
        <v>1</v>
      </c>
      <c r="I6082" s="2">
        <v>12</v>
      </c>
      <c r="J6082" s="2">
        <v>10</v>
      </c>
      <c r="K6082" s="2">
        <v>1</v>
      </c>
      <c r="L6082" s="3">
        <v>1292000</v>
      </c>
      <c r="M6082" s="2" t="s">
        <v>20</v>
      </c>
      <c r="N6082" s="4" t="s">
        <v>21</v>
      </c>
    </row>
    <row r="6083" spans="1:14" x14ac:dyDescent="0.25">
      <c r="A6083" s="1" t="s">
        <v>361</v>
      </c>
      <c r="B6083" s="2" t="s">
        <v>353</v>
      </c>
      <c r="C6083" s="2" t="s">
        <v>353</v>
      </c>
      <c r="D6083" s="2" t="s">
        <v>354</v>
      </c>
      <c r="E6083" s="2" t="s">
        <v>4685</v>
      </c>
      <c r="F6083" s="2">
        <v>90111503</v>
      </c>
      <c r="G6083" s="2" t="s">
        <v>330</v>
      </c>
      <c r="H6083" s="2">
        <v>1</v>
      </c>
      <c r="I6083" s="2">
        <v>12</v>
      </c>
      <c r="J6083" s="2">
        <v>10</v>
      </c>
      <c r="K6083" s="2">
        <v>1</v>
      </c>
      <c r="L6083" s="3">
        <v>152000</v>
      </c>
      <c r="M6083" s="2" t="s">
        <v>20</v>
      </c>
      <c r="N6083" s="4" t="s">
        <v>21</v>
      </c>
    </row>
    <row r="6084" spans="1:14" x14ac:dyDescent="0.25">
      <c r="A6084" s="1" t="s">
        <v>361</v>
      </c>
      <c r="B6084" s="2" t="s">
        <v>353</v>
      </c>
      <c r="C6084" s="2" t="s">
        <v>353</v>
      </c>
      <c r="D6084" s="2" t="s">
        <v>354</v>
      </c>
      <c r="E6084" s="2" t="s">
        <v>18395</v>
      </c>
      <c r="F6084" s="2">
        <v>90111503</v>
      </c>
      <c r="G6084" s="2" t="s">
        <v>330</v>
      </c>
      <c r="H6084" s="2">
        <v>1</v>
      </c>
      <c r="I6084" s="2">
        <v>12</v>
      </c>
      <c r="J6084" s="2">
        <v>10</v>
      </c>
      <c r="K6084" s="2">
        <v>1</v>
      </c>
      <c r="L6084" s="3">
        <v>76000</v>
      </c>
      <c r="M6084" s="2" t="s">
        <v>20</v>
      </c>
      <c r="N6084" s="4" t="s">
        <v>21</v>
      </c>
    </row>
    <row r="6085" spans="1:14" x14ac:dyDescent="0.25">
      <c r="A6085" s="1" t="s">
        <v>361</v>
      </c>
      <c r="B6085" s="2" t="s">
        <v>353</v>
      </c>
      <c r="C6085" s="2" t="s">
        <v>353</v>
      </c>
      <c r="D6085" s="2" t="s">
        <v>354</v>
      </c>
      <c r="E6085" s="2" t="s">
        <v>18396</v>
      </c>
      <c r="F6085" s="2">
        <v>90111503</v>
      </c>
      <c r="G6085" s="2" t="s">
        <v>330</v>
      </c>
      <c r="H6085" s="2">
        <v>1</v>
      </c>
      <c r="I6085" s="2">
        <v>12</v>
      </c>
      <c r="J6085" s="2">
        <v>10</v>
      </c>
      <c r="K6085" s="2">
        <v>1</v>
      </c>
      <c r="L6085" s="3">
        <v>2812000</v>
      </c>
      <c r="M6085" s="2" t="s">
        <v>20</v>
      </c>
      <c r="N6085" s="4" t="s">
        <v>21</v>
      </c>
    </row>
    <row r="6086" spans="1:14" x14ac:dyDescent="0.25">
      <c r="A6086" s="1" t="s">
        <v>361</v>
      </c>
      <c r="B6086" s="2" t="s">
        <v>353</v>
      </c>
      <c r="C6086" s="2" t="s">
        <v>353</v>
      </c>
      <c r="D6086" s="2" t="s">
        <v>354</v>
      </c>
      <c r="E6086" s="2" t="s">
        <v>18397</v>
      </c>
      <c r="F6086" s="2">
        <v>90111503</v>
      </c>
      <c r="G6086" s="2" t="s">
        <v>330</v>
      </c>
      <c r="H6086" s="2">
        <v>1</v>
      </c>
      <c r="I6086" s="2">
        <v>12</v>
      </c>
      <c r="J6086" s="2">
        <v>10</v>
      </c>
      <c r="K6086" s="2">
        <v>1</v>
      </c>
      <c r="L6086" s="3">
        <v>304000</v>
      </c>
      <c r="M6086" s="2" t="s">
        <v>20</v>
      </c>
      <c r="N6086" s="4" t="s">
        <v>21</v>
      </c>
    </row>
    <row r="6087" spans="1:14" x14ac:dyDescent="0.25">
      <c r="A6087" s="1" t="s">
        <v>361</v>
      </c>
      <c r="B6087" s="2" t="s">
        <v>353</v>
      </c>
      <c r="C6087" s="2" t="s">
        <v>353</v>
      </c>
      <c r="D6087" s="2" t="s">
        <v>354</v>
      </c>
      <c r="E6087" s="2" t="s">
        <v>4686</v>
      </c>
      <c r="F6087" s="2">
        <v>90111503</v>
      </c>
      <c r="G6087" s="2" t="s">
        <v>330</v>
      </c>
      <c r="H6087" s="2">
        <v>1</v>
      </c>
      <c r="I6087" s="2">
        <v>12</v>
      </c>
      <c r="J6087" s="2">
        <v>10</v>
      </c>
      <c r="K6087" s="2">
        <v>1</v>
      </c>
      <c r="L6087" s="3">
        <v>304000</v>
      </c>
      <c r="M6087" s="2" t="s">
        <v>20</v>
      </c>
      <c r="N6087" s="4" t="s">
        <v>21</v>
      </c>
    </row>
    <row r="6088" spans="1:14" x14ac:dyDescent="0.25">
      <c r="A6088" s="1" t="s">
        <v>361</v>
      </c>
      <c r="B6088" s="2" t="s">
        <v>353</v>
      </c>
      <c r="C6088" s="2" t="s">
        <v>353</v>
      </c>
      <c r="D6088" s="2" t="s">
        <v>354</v>
      </c>
      <c r="E6088" s="2" t="s">
        <v>4687</v>
      </c>
      <c r="F6088" s="2">
        <v>90111503</v>
      </c>
      <c r="G6088" s="2" t="s">
        <v>330</v>
      </c>
      <c r="H6088" s="2">
        <v>1</v>
      </c>
      <c r="I6088" s="2">
        <v>12</v>
      </c>
      <c r="J6088" s="2">
        <v>10</v>
      </c>
      <c r="K6088" s="2">
        <v>1</v>
      </c>
      <c r="L6088" s="3">
        <v>228000</v>
      </c>
      <c r="M6088" s="2" t="s">
        <v>20</v>
      </c>
      <c r="N6088" s="4" t="s">
        <v>21</v>
      </c>
    </row>
    <row r="6089" spans="1:14" x14ac:dyDescent="0.25">
      <c r="A6089" s="1" t="s">
        <v>361</v>
      </c>
      <c r="B6089" s="2" t="s">
        <v>353</v>
      </c>
      <c r="C6089" s="2" t="s">
        <v>353</v>
      </c>
      <c r="D6089" s="2" t="s">
        <v>354</v>
      </c>
      <c r="E6089" s="2" t="s">
        <v>4688</v>
      </c>
      <c r="F6089" s="2">
        <v>90111503</v>
      </c>
      <c r="G6089" s="2" t="s">
        <v>330</v>
      </c>
      <c r="H6089" s="2">
        <v>1</v>
      </c>
      <c r="I6089" s="2">
        <v>12</v>
      </c>
      <c r="J6089" s="2">
        <v>10</v>
      </c>
      <c r="K6089" s="2">
        <v>1</v>
      </c>
      <c r="L6089" s="3">
        <v>228000</v>
      </c>
      <c r="M6089" s="2" t="s">
        <v>20</v>
      </c>
      <c r="N6089" s="4" t="s">
        <v>21</v>
      </c>
    </row>
    <row r="6090" spans="1:14" x14ac:dyDescent="0.25">
      <c r="A6090" s="1" t="s">
        <v>361</v>
      </c>
      <c r="B6090" s="2" t="s">
        <v>353</v>
      </c>
      <c r="C6090" s="2" t="s">
        <v>353</v>
      </c>
      <c r="D6090" s="2" t="s">
        <v>354</v>
      </c>
      <c r="E6090" s="2" t="s">
        <v>18398</v>
      </c>
      <c r="F6090" s="2">
        <v>90111503</v>
      </c>
      <c r="G6090" s="2" t="s">
        <v>330</v>
      </c>
      <c r="H6090" s="2">
        <v>1</v>
      </c>
      <c r="I6090" s="2">
        <v>12</v>
      </c>
      <c r="J6090" s="2">
        <v>10</v>
      </c>
      <c r="K6090" s="2">
        <v>1</v>
      </c>
      <c r="L6090" s="3">
        <v>152000</v>
      </c>
      <c r="M6090" s="2" t="s">
        <v>20</v>
      </c>
      <c r="N6090" s="4" t="s">
        <v>21</v>
      </c>
    </row>
    <row r="6091" spans="1:14" x14ac:dyDescent="0.25">
      <c r="A6091" s="1" t="s">
        <v>361</v>
      </c>
      <c r="B6091" s="2" t="s">
        <v>353</v>
      </c>
      <c r="C6091" s="2" t="s">
        <v>353</v>
      </c>
      <c r="D6091" s="2" t="s">
        <v>354</v>
      </c>
      <c r="E6091" s="2" t="s">
        <v>4689</v>
      </c>
      <c r="F6091" s="2">
        <v>90111503</v>
      </c>
      <c r="G6091" s="2" t="s">
        <v>330</v>
      </c>
      <c r="H6091" s="2">
        <v>1</v>
      </c>
      <c r="I6091" s="2">
        <v>12</v>
      </c>
      <c r="J6091" s="2">
        <v>10</v>
      </c>
      <c r="K6091" s="2">
        <v>1</v>
      </c>
      <c r="L6091" s="3">
        <v>228000</v>
      </c>
      <c r="M6091" s="2" t="s">
        <v>20</v>
      </c>
      <c r="N6091" s="4" t="s">
        <v>21</v>
      </c>
    </row>
    <row r="6092" spans="1:14" x14ac:dyDescent="0.25">
      <c r="A6092" s="1" t="s">
        <v>361</v>
      </c>
      <c r="B6092" s="2" t="s">
        <v>353</v>
      </c>
      <c r="C6092" s="2" t="s">
        <v>353</v>
      </c>
      <c r="D6092" s="2" t="s">
        <v>354</v>
      </c>
      <c r="E6092" s="2" t="s">
        <v>4690</v>
      </c>
      <c r="F6092" s="2">
        <v>90111503</v>
      </c>
      <c r="G6092" s="2" t="s">
        <v>330</v>
      </c>
      <c r="H6092" s="2">
        <v>1</v>
      </c>
      <c r="I6092" s="2">
        <v>12</v>
      </c>
      <c r="J6092" s="2">
        <v>10</v>
      </c>
      <c r="K6092" s="2">
        <v>1</v>
      </c>
      <c r="L6092" s="3">
        <v>380000</v>
      </c>
      <c r="M6092" s="2" t="s">
        <v>20</v>
      </c>
      <c r="N6092" s="4" t="s">
        <v>21</v>
      </c>
    </row>
    <row r="6093" spans="1:14" x14ac:dyDescent="0.25">
      <c r="A6093" s="1" t="s">
        <v>361</v>
      </c>
      <c r="B6093" s="2" t="s">
        <v>353</v>
      </c>
      <c r="C6093" s="2" t="s">
        <v>353</v>
      </c>
      <c r="D6093" s="2" t="s">
        <v>354</v>
      </c>
      <c r="E6093" s="2" t="s">
        <v>4691</v>
      </c>
      <c r="F6093" s="2">
        <v>90111503</v>
      </c>
      <c r="G6093" s="2" t="s">
        <v>330</v>
      </c>
      <c r="H6093" s="2">
        <v>1</v>
      </c>
      <c r="I6093" s="2">
        <v>12</v>
      </c>
      <c r="J6093" s="2">
        <v>10</v>
      </c>
      <c r="K6093" s="2">
        <v>1</v>
      </c>
      <c r="L6093" s="3">
        <v>304000</v>
      </c>
      <c r="M6093" s="2" t="s">
        <v>20</v>
      </c>
      <c r="N6093" s="4" t="s">
        <v>21</v>
      </c>
    </row>
    <row r="6094" spans="1:14" x14ac:dyDescent="0.25">
      <c r="A6094" s="1" t="s">
        <v>361</v>
      </c>
      <c r="B6094" s="2" t="s">
        <v>353</v>
      </c>
      <c r="C6094" s="2" t="s">
        <v>353</v>
      </c>
      <c r="D6094" s="2" t="s">
        <v>354</v>
      </c>
      <c r="E6094" s="2" t="s">
        <v>4692</v>
      </c>
      <c r="F6094" s="2">
        <v>90111503</v>
      </c>
      <c r="G6094" s="2" t="s">
        <v>330</v>
      </c>
      <c r="H6094" s="2">
        <v>1</v>
      </c>
      <c r="I6094" s="2">
        <v>12</v>
      </c>
      <c r="J6094" s="2">
        <v>10</v>
      </c>
      <c r="K6094" s="2">
        <v>1</v>
      </c>
      <c r="L6094" s="3">
        <v>760000</v>
      </c>
      <c r="M6094" s="2" t="s">
        <v>20</v>
      </c>
      <c r="N6094" s="4" t="s">
        <v>21</v>
      </c>
    </row>
    <row r="6095" spans="1:14" x14ac:dyDescent="0.25">
      <c r="A6095" s="1" t="s">
        <v>361</v>
      </c>
      <c r="B6095" s="2" t="s">
        <v>353</v>
      </c>
      <c r="C6095" s="2" t="s">
        <v>353</v>
      </c>
      <c r="D6095" s="2" t="s">
        <v>354</v>
      </c>
      <c r="E6095" s="2" t="s">
        <v>4693</v>
      </c>
      <c r="F6095" s="2">
        <v>90111503</v>
      </c>
      <c r="G6095" s="2" t="s">
        <v>330</v>
      </c>
      <c r="H6095" s="2">
        <v>1</v>
      </c>
      <c r="I6095" s="2">
        <v>12</v>
      </c>
      <c r="J6095" s="2">
        <v>10</v>
      </c>
      <c r="K6095" s="2">
        <v>1</v>
      </c>
      <c r="L6095" s="3">
        <v>228000</v>
      </c>
      <c r="M6095" s="2" t="s">
        <v>20</v>
      </c>
      <c r="N6095" s="4" t="s">
        <v>21</v>
      </c>
    </row>
    <row r="6096" spans="1:14" x14ac:dyDescent="0.25">
      <c r="A6096" s="1" t="s">
        <v>361</v>
      </c>
      <c r="B6096" s="2" t="s">
        <v>353</v>
      </c>
      <c r="C6096" s="2" t="s">
        <v>353</v>
      </c>
      <c r="D6096" s="2" t="s">
        <v>354</v>
      </c>
      <c r="E6096" s="2" t="s">
        <v>4694</v>
      </c>
      <c r="F6096" s="2">
        <v>90111503</v>
      </c>
      <c r="G6096" s="2" t="s">
        <v>330</v>
      </c>
      <c r="H6096" s="2">
        <v>1</v>
      </c>
      <c r="I6096" s="2">
        <v>12</v>
      </c>
      <c r="J6096" s="2">
        <v>10</v>
      </c>
      <c r="K6096" s="2">
        <v>1</v>
      </c>
      <c r="L6096" s="3">
        <v>1128000</v>
      </c>
      <c r="M6096" s="2" t="s">
        <v>20</v>
      </c>
      <c r="N6096" s="4" t="s">
        <v>21</v>
      </c>
    </row>
    <row r="6097" spans="1:14" x14ac:dyDescent="0.25">
      <c r="A6097" s="1" t="s">
        <v>361</v>
      </c>
      <c r="B6097" s="2" t="s">
        <v>353</v>
      </c>
      <c r="C6097" s="2" t="s">
        <v>353</v>
      </c>
      <c r="D6097" s="2" t="s">
        <v>354</v>
      </c>
      <c r="E6097" s="2" t="s">
        <v>4695</v>
      </c>
      <c r="F6097" s="2">
        <v>90111503</v>
      </c>
      <c r="G6097" s="2" t="s">
        <v>330</v>
      </c>
      <c r="H6097" s="2">
        <v>1</v>
      </c>
      <c r="I6097" s="2">
        <v>12</v>
      </c>
      <c r="J6097" s="2">
        <v>10</v>
      </c>
      <c r="K6097" s="2">
        <v>1</v>
      </c>
      <c r="L6097" s="3">
        <v>228000</v>
      </c>
      <c r="M6097" s="2" t="s">
        <v>20</v>
      </c>
      <c r="N6097" s="4" t="s">
        <v>21</v>
      </c>
    </row>
    <row r="6098" spans="1:14" x14ac:dyDescent="0.25">
      <c r="A6098" s="1" t="s">
        <v>361</v>
      </c>
      <c r="B6098" s="2" t="s">
        <v>353</v>
      </c>
      <c r="C6098" s="2" t="s">
        <v>353</v>
      </c>
      <c r="D6098" s="2" t="s">
        <v>354</v>
      </c>
      <c r="E6098" s="2" t="s">
        <v>18399</v>
      </c>
      <c r="F6098" s="2">
        <v>90111503</v>
      </c>
      <c r="G6098" s="2" t="s">
        <v>330</v>
      </c>
      <c r="H6098" s="2">
        <v>1</v>
      </c>
      <c r="I6098" s="2">
        <v>12</v>
      </c>
      <c r="J6098" s="2">
        <v>10</v>
      </c>
      <c r="K6098" s="2">
        <v>1</v>
      </c>
      <c r="L6098" s="3">
        <v>76000</v>
      </c>
      <c r="M6098" s="2" t="s">
        <v>20</v>
      </c>
      <c r="N6098" s="4" t="s">
        <v>21</v>
      </c>
    </row>
    <row r="6099" spans="1:14" x14ac:dyDescent="0.25">
      <c r="A6099" s="1" t="s">
        <v>361</v>
      </c>
      <c r="B6099" s="2" t="s">
        <v>353</v>
      </c>
      <c r="C6099" s="2" t="s">
        <v>353</v>
      </c>
      <c r="D6099" s="2" t="s">
        <v>354</v>
      </c>
      <c r="E6099" s="2" t="s">
        <v>4696</v>
      </c>
      <c r="F6099" s="2">
        <v>90111503</v>
      </c>
      <c r="G6099" s="2" t="s">
        <v>330</v>
      </c>
      <c r="H6099" s="2">
        <v>1</v>
      </c>
      <c r="I6099" s="2">
        <v>12</v>
      </c>
      <c r="J6099" s="2">
        <v>10</v>
      </c>
      <c r="K6099" s="2">
        <v>1</v>
      </c>
      <c r="L6099" s="3">
        <v>76000</v>
      </c>
      <c r="M6099" s="2" t="s">
        <v>20</v>
      </c>
      <c r="N6099" s="4" t="s">
        <v>21</v>
      </c>
    </row>
    <row r="6100" spans="1:14" x14ac:dyDescent="0.25">
      <c r="A6100" s="1" t="s">
        <v>361</v>
      </c>
      <c r="B6100" s="2" t="s">
        <v>353</v>
      </c>
      <c r="C6100" s="2" t="s">
        <v>353</v>
      </c>
      <c r="D6100" s="2" t="s">
        <v>354</v>
      </c>
      <c r="E6100" s="2" t="s">
        <v>4697</v>
      </c>
      <c r="F6100" s="2">
        <v>90111503</v>
      </c>
      <c r="G6100" s="2" t="s">
        <v>330</v>
      </c>
      <c r="H6100" s="2">
        <v>1</v>
      </c>
      <c r="I6100" s="2">
        <v>12</v>
      </c>
      <c r="J6100" s="2">
        <v>10</v>
      </c>
      <c r="K6100" s="2">
        <v>1</v>
      </c>
      <c r="L6100" s="3">
        <v>76000</v>
      </c>
      <c r="M6100" s="2" t="s">
        <v>20</v>
      </c>
      <c r="N6100" s="4" t="s">
        <v>21</v>
      </c>
    </row>
    <row r="6101" spans="1:14" x14ac:dyDescent="0.25">
      <c r="A6101" s="1" t="s">
        <v>361</v>
      </c>
      <c r="B6101" s="2" t="s">
        <v>353</v>
      </c>
      <c r="C6101" s="2" t="s">
        <v>353</v>
      </c>
      <c r="D6101" s="2" t="s">
        <v>354</v>
      </c>
      <c r="E6101" s="2" t="s">
        <v>4698</v>
      </c>
      <c r="F6101" s="2">
        <v>90111503</v>
      </c>
      <c r="G6101" s="2" t="s">
        <v>330</v>
      </c>
      <c r="H6101" s="2">
        <v>1</v>
      </c>
      <c r="I6101" s="2">
        <v>12</v>
      </c>
      <c r="J6101" s="2">
        <v>10</v>
      </c>
      <c r="K6101" s="2">
        <v>1</v>
      </c>
      <c r="L6101" s="3">
        <v>38000</v>
      </c>
      <c r="M6101" s="2" t="s">
        <v>20</v>
      </c>
      <c r="N6101" s="4" t="s">
        <v>21</v>
      </c>
    </row>
    <row r="6102" spans="1:14" x14ac:dyDescent="0.25">
      <c r="A6102" s="1" t="s">
        <v>361</v>
      </c>
      <c r="B6102" s="2" t="s">
        <v>353</v>
      </c>
      <c r="C6102" s="2" t="s">
        <v>353</v>
      </c>
      <c r="D6102" s="2" t="s">
        <v>354</v>
      </c>
      <c r="E6102" s="2" t="s">
        <v>4699</v>
      </c>
      <c r="F6102" s="2">
        <v>90111503</v>
      </c>
      <c r="G6102" s="2" t="s">
        <v>330</v>
      </c>
      <c r="H6102" s="2">
        <v>1</v>
      </c>
      <c r="I6102" s="2">
        <v>12</v>
      </c>
      <c r="J6102" s="2">
        <v>10</v>
      </c>
      <c r="K6102" s="2">
        <v>1</v>
      </c>
      <c r="L6102" s="3">
        <v>38000</v>
      </c>
      <c r="M6102" s="2" t="s">
        <v>20</v>
      </c>
      <c r="N6102" s="4" t="s">
        <v>21</v>
      </c>
    </row>
    <row r="6103" spans="1:14" x14ac:dyDescent="0.25">
      <c r="A6103" s="1" t="s">
        <v>361</v>
      </c>
      <c r="B6103" s="2" t="s">
        <v>353</v>
      </c>
      <c r="C6103" s="2" t="s">
        <v>353</v>
      </c>
      <c r="D6103" s="2" t="s">
        <v>354</v>
      </c>
      <c r="E6103" s="2" t="s">
        <v>4700</v>
      </c>
      <c r="F6103" s="2">
        <v>90111503</v>
      </c>
      <c r="G6103" s="2" t="s">
        <v>330</v>
      </c>
      <c r="H6103" s="2">
        <v>1</v>
      </c>
      <c r="I6103" s="2">
        <v>12</v>
      </c>
      <c r="J6103" s="2">
        <v>10</v>
      </c>
      <c r="K6103" s="2">
        <v>1</v>
      </c>
      <c r="L6103" s="3">
        <v>152000</v>
      </c>
      <c r="M6103" s="2" t="s">
        <v>20</v>
      </c>
      <c r="N6103" s="4" t="s">
        <v>21</v>
      </c>
    </row>
    <row r="6104" spans="1:14" x14ac:dyDescent="0.25">
      <c r="A6104" s="1" t="s">
        <v>361</v>
      </c>
      <c r="B6104" s="2" t="s">
        <v>353</v>
      </c>
      <c r="C6104" s="2" t="s">
        <v>353</v>
      </c>
      <c r="D6104" s="2" t="s">
        <v>354</v>
      </c>
      <c r="E6104" s="2" t="s">
        <v>4701</v>
      </c>
      <c r="F6104" s="2">
        <v>90111503</v>
      </c>
      <c r="G6104" s="2" t="s">
        <v>330</v>
      </c>
      <c r="H6104" s="2">
        <v>1</v>
      </c>
      <c r="I6104" s="2">
        <v>12</v>
      </c>
      <c r="J6104" s="2">
        <v>10</v>
      </c>
      <c r="K6104" s="2">
        <v>1</v>
      </c>
      <c r="L6104" s="3">
        <v>132000</v>
      </c>
      <c r="M6104" s="2" t="s">
        <v>20</v>
      </c>
      <c r="N6104" s="4" t="s">
        <v>21</v>
      </c>
    </row>
    <row r="6105" spans="1:14" x14ac:dyDescent="0.25">
      <c r="A6105" s="1" t="s">
        <v>361</v>
      </c>
      <c r="B6105" s="2" t="s">
        <v>353</v>
      </c>
      <c r="C6105" s="2" t="s">
        <v>353</v>
      </c>
      <c r="D6105" s="2" t="s">
        <v>354</v>
      </c>
      <c r="E6105" s="2" t="s">
        <v>4702</v>
      </c>
      <c r="F6105" s="2">
        <v>90111503</v>
      </c>
      <c r="G6105" s="2" t="s">
        <v>330</v>
      </c>
      <c r="H6105" s="2">
        <v>1</v>
      </c>
      <c r="I6105" s="2">
        <v>12</v>
      </c>
      <c r="J6105" s="2">
        <v>10</v>
      </c>
      <c r="K6105" s="2">
        <v>1</v>
      </c>
      <c r="L6105" s="3">
        <v>140000</v>
      </c>
      <c r="M6105" s="2" t="s">
        <v>20</v>
      </c>
      <c r="N6105" s="4" t="s">
        <v>21</v>
      </c>
    </row>
    <row r="6106" spans="1:14" x14ac:dyDescent="0.25">
      <c r="A6106" s="1" t="s">
        <v>361</v>
      </c>
      <c r="B6106" s="2" t="s">
        <v>353</v>
      </c>
      <c r="C6106" s="2" t="s">
        <v>353</v>
      </c>
      <c r="D6106" s="2" t="s">
        <v>354</v>
      </c>
      <c r="E6106" s="2" t="s">
        <v>4703</v>
      </c>
      <c r="F6106" s="2">
        <v>90111503</v>
      </c>
      <c r="G6106" s="2" t="s">
        <v>330</v>
      </c>
      <c r="H6106" s="2">
        <v>1</v>
      </c>
      <c r="I6106" s="2">
        <v>12</v>
      </c>
      <c r="J6106" s="2">
        <v>10</v>
      </c>
      <c r="K6106" s="2">
        <v>1</v>
      </c>
      <c r="L6106" s="3">
        <v>840000</v>
      </c>
      <c r="M6106" s="2" t="s">
        <v>20</v>
      </c>
      <c r="N6106" s="4" t="s">
        <v>21</v>
      </c>
    </row>
    <row r="6107" spans="1:14" x14ac:dyDescent="0.25">
      <c r="A6107" s="1" t="s">
        <v>361</v>
      </c>
      <c r="B6107" s="2" t="s">
        <v>353</v>
      </c>
      <c r="C6107" s="2" t="s">
        <v>353</v>
      </c>
      <c r="D6107" s="2" t="s">
        <v>354</v>
      </c>
      <c r="E6107" s="2" t="s">
        <v>4704</v>
      </c>
      <c r="F6107" s="2">
        <v>90111503</v>
      </c>
      <c r="G6107" s="2" t="s">
        <v>330</v>
      </c>
      <c r="H6107" s="2">
        <v>1</v>
      </c>
      <c r="I6107" s="2">
        <v>12</v>
      </c>
      <c r="J6107" s="2">
        <v>10</v>
      </c>
      <c r="K6107" s="2">
        <v>1</v>
      </c>
      <c r="L6107" s="3">
        <v>840000</v>
      </c>
      <c r="M6107" s="2" t="s">
        <v>20</v>
      </c>
      <c r="N6107" s="4" t="s">
        <v>21</v>
      </c>
    </row>
    <row r="6108" spans="1:14" x14ac:dyDescent="0.25">
      <c r="A6108" s="1" t="s">
        <v>361</v>
      </c>
      <c r="B6108" s="2" t="s">
        <v>353</v>
      </c>
      <c r="C6108" s="2" t="s">
        <v>353</v>
      </c>
      <c r="D6108" s="2" t="s">
        <v>354</v>
      </c>
      <c r="E6108" s="2" t="s">
        <v>4705</v>
      </c>
      <c r="F6108" s="2">
        <v>90111503</v>
      </c>
      <c r="G6108" s="2" t="s">
        <v>330</v>
      </c>
      <c r="H6108" s="2">
        <v>1</v>
      </c>
      <c r="I6108" s="2">
        <v>12</v>
      </c>
      <c r="J6108" s="2">
        <v>10</v>
      </c>
      <c r="K6108" s="2">
        <v>1</v>
      </c>
      <c r="L6108" s="3">
        <v>700000</v>
      </c>
      <c r="M6108" s="2" t="s">
        <v>20</v>
      </c>
      <c r="N6108" s="4" t="s">
        <v>21</v>
      </c>
    </row>
    <row r="6109" spans="1:14" x14ac:dyDescent="0.25">
      <c r="A6109" s="1" t="s">
        <v>361</v>
      </c>
      <c r="B6109" s="2" t="s">
        <v>353</v>
      </c>
      <c r="C6109" s="2" t="s">
        <v>353</v>
      </c>
      <c r="D6109" s="2" t="s">
        <v>354</v>
      </c>
      <c r="E6109" s="2" t="s">
        <v>4706</v>
      </c>
      <c r="F6109" s="2">
        <v>90111503</v>
      </c>
      <c r="G6109" s="2" t="s">
        <v>330</v>
      </c>
      <c r="H6109" s="2">
        <v>1</v>
      </c>
      <c r="I6109" s="2">
        <v>12</v>
      </c>
      <c r="J6109" s="2">
        <v>10</v>
      </c>
      <c r="K6109" s="2">
        <v>1</v>
      </c>
      <c r="L6109" s="3">
        <v>152000</v>
      </c>
      <c r="M6109" s="2" t="s">
        <v>20</v>
      </c>
      <c r="N6109" s="4" t="s">
        <v>21</v>
      </c>
    </row>
    <row r="6110" spans="1:14" x14ac:dyDescent="0.25">
      <c r="A6110" s="1" t="s">
        <v>361</v>
      </c>
      <c r="B6110" s="2" t="s">
        <v>353</v>
      </c>
      <c r="C6110" s="2" t="s">
        <v>353</v>
      </c>
      <c r="D6110" s="2" t="s">
        <v>354</v>
      </c>
      <c r="E6110" s="2" t="s">
        <v>4707</v>
      </c>
      <c r="F6110" s="2">
        <v>90111503</v>
      </c>
      <c r="G6110" s="2" t="s">
        <v>330</v>
      </c>
      <c r="H6110" s="2">
        <v>1</v>
      </c>
      <c r="I6110" s="2">
        <v>12</v>
      </c>
      <c r="J6110" s="2">
        <v>10</v>
      </c>
      <c r="K6110" s="2">
        <v>1</v>
      </c>
      <c r="L6110" s="3">
        <v>840000</v>
      </c>
      <c r="M6110" s="2" t="s">
        <v>20</v>
      </c>
      <c r="N6110" s="4" t="s">
        <v>21</v>
      </c>
    </row>
    <row r="6111" spans="1:14" x14ac:dyDescent="0.25">
      <c r="A6111" s="1" t="s">
        <v>361</v>
      </c>
      <c r="B6111" s="2" t="s">
        <v>353</v>
      </c>
      <c r="C6111" s="2" t="s">
        <v>353</v>
      </c>
      <c r="D6111" s="2" t="s">
        <v>354</v>
      </c>
      <c r="E6111" s="2" t="s">
        <v>4708</v>
      </c>
      <c r="F6111" s="2">
        <v>90111503</v>
      </c>
      <c r="G6111" s="2" t="s">
        <v>330</v>
      </c>
      <c r="H6111" s="2">
        <v>1</v>
      </c>
      <c r="I6111" s="2">
        <v>12</v>
      </c>
      <c r="J6111" s="2">
        <v>10</v>
      </c>
      <c r="K6111" s="2">
        <v>1</v>
      </c>
      <c r="L6111" s="3">
        <v>1140000</v>
      </c>
      <c r="M6111" s="2" t="s">
        <v>20</v>
      </c>
      <c r="N6111" s="4" t="s">
        <v>21</v>
      </c>
    </row>
    <row r="6112" spans="1:14" x14ac:dyDescent="0.25">
      <c r="A6112" s="1" t="s">
        <v>361</v>
      </c>
      <c r="B6112" s="2" t="s">
        <v>353</v>
      </c>
      <c r="C6112" s="2" t="s">
        <v>353</v>
      </c>
      <c r="D6112" s="2" t="s">
        <v>354</v>
      </c>
      <c r="E6112" s="2" t="s">
        <v>4709</v>
      </c>
      <c r="F6112" s="2">
        <v>90111503</v>
      </c>
      <c r="G6112" s="2" t="s">
        <v>330</v>
      </c>
      <c r="H6112" s="2">
        <v>1</v>
      </c>
      <c r="I6112" s="2">
        <v>12</v>
      </c>
      <c r="J6112" s="2">
        <v>10</v>
      </c>
      <c r="K6112" s="2">
        <v>1</v>
      </c>
      <c r="L6112" s="3">
        <v>4408000</v>
      </c>
      <c r="M6112" s="2" t="s">
        <v>20</v>
      </c>
      <c r="N6112" s="4" t="s">
        <v>21</v>
      </c>
    </row>
    <row r="6113" spans="1:14" x14ac:dyDescent="0.25">
      <c r="A6113" s="1" t="s">
        <v>361</v>
      </c>
      <c r="B6113" s="2" t="s">
        <v>353</v>
      </c>
      <c r="C6113" s="2" t="s">
        <v>353</v>
      </c>
      <c r="D6113" s="2" t="s">
        <v>354</v>
      </c>
      <c r="E6113" s="2" t="s">
        <v>4710</v>
      </c>
      <c r="F6113" s="2">
        <v>90111503</v>
      </c>
      <c r="G6113" s="2" t="s">
        <v>330</v>
      </c>
      <c r="H6113" s="2">
        <v>1</v>
      </c>
      <c r="I6113" s="2">
        <v>12</v>
      </c>
      <c r="J6113" s="2">
        <v>10</v>
      </c>
      <c r="K6113" s="2">
        <v>1</v>
      </c>
      <c r="L6113" s="3">
        <v>4256000</v>
      </c>
      <c r="M6113" s="2" t="s">
        <v>20</v>
      </c>
      <c r="N6113" s="4" t="s">
        <v>21</v>
      </c>
    </row>
    <row r="6114" spans="1:14" x14ac:dyDescent="0.25">
      <c r="A6114" s="1" t="s">
        <v>361</v>
      </c>
      <c r="B6114" s="2" t="s">
        <v>353</v>
      </c>
      <c r="C6114" s="2" t="s">
        <v>353</v>
      </c>
      <c r="D6114" s="2" t="s">
        <v>354</v>
      </c>
      <c r="E6114" s="2" t="s">
        <v>4711</v>
      </c>
      <c r="F6114" s="2">
        <v>90111503</v>
      </c>
      <c r="G6114" s="2" t="s">
        <v>330</v>
      </c>
      <c r="H6114" s="2">
        <v>1</v>
      </c>
      <c r="I6114" s="2">
        <v>12</v>
      </c>
      <c r="J6114" s="2">
        <v>10</v>
      </c>
      <c r="K6114" s="2">
        <v>1</v>
      </c>
      <c r="L6114" s="3">
        <v>1140000</v>
      </c>
      <c r="M6114" s="2" t="s">
        <v>20</v>
      </c>
      <c r="N6114" s="4" t="s">
        <v>21</v>
      </c>
    </row>
    <row r="6115" spans="1:14" x14ac:dyDescent="0.25">
      <c r="A6115" s="1" t="s">
        <v>361</v>
      </c>
      <c r="B6115" s="2" t="s">
        <v>353</v>
      </c>
      <c r="C6115" s="2" t="s">
        <v>353</v>
      </c>
      <c r="D6115" s="2" t="s">
        <v>354</v>
      </c>
      <c r="E6115" s="2" t="s">
        <v>4712</v>
      </c>
      <c r="F6115" s="2">
        <v>90111503</v>
      </c>
      <c r="G6115" s="2" t="s">
        <v>330</v>
      </c>
      <c r="H6115" s="2">
        <v>1</v>
      </c>
      <c r="I6115" s="2">
        <v>12</v>
      </c>
      <c r="J6115" s="2">
        <v>10</v>
      </c>
      <c r="K6115" s="2">
        <v>1</v>
      </c>
      <c r="L6115" s="3">
        <v>38000</v>
      </c>
      <c r="M6115" s="2" t="s">
        <v>20</v>
      </c>
      <c r="N6115" s="4" t="s">
        <v>21</v>
      </c>
    </row>
    <row r="6116" spans="1:14" x14ac:dyDescent="0.25">
      <c r="A6116" s="1" t="s">
        <v>361</v>
      </c>
      <c r="B6116" s="2" t="s">
        <v>353</v>
      </c>
      <c r="C6116" s="2" t="s">
        <v>353</v>
      </c>
      <c r="D6116" s="2" t="s">
        <v>354</v>
      </c>
      <c r="E6116" s="2" t="s">
        <v>18400</v>
      </c>
      <c r="F6116" s="2">
        <v>90111503</v>
      </c>
      <c r="G6116" s="2" t="s">
        <v>330</v>
      </c>
      <c r="H6116" s="2">
        <v>1</v>
      </c>
      <c r="I6116" s="2">
        <v>12</v>
      </c>
      <c r="J6116" s="2">
        <v>10</v>
      </c>
      <c r="K6116" s="2">
        <v>1</v>
      </c>
      <c r="L6116" s="3">
        <v>456000</v>
      </c>
      <c r="M6116" s="2" t="s">
        <v>20</v>
      </c>
      <c r="N6116" s="4" t="s">
        <v>21</v>
      </c>
    </row>
    <row r="6117" spans="1:14" x14ac:dyDescent="0.25">
      <c r="A6117" s="1" t="s">
        <v>361</v>
      </c>
      <c r="B6117" s="2" t="s">
        <v>353</v>
      </c>
      <c r="C6117" s="2" t="s">
        <v>353</v>
      </c>
      <c r="D6117" s="2" t="s">
        <v>354</v>
      </c>
      <c r="E6117" s="2" t="s">
        <v>4713</v>
      </c>
      <c r="F6117" s="2">
        <v>90111503</v>
      </c>
      <c r="G6117" s="2" t="s">
        <v>330</v>
      </c>
      <c r="H6117" s="2">
        <v>1</v>
      </c>
      <c r="I6117" s="2">
        <v>12</v>
      </c>
      <c r="J6117" s="2">
        <v>10</v>
      </c>
      <c r="K6117" s="2">
        <v>1</v>
      </c>
      <c r="L6117" s="3">
        <v>76000</v>
      </c>
      <c r="M6117" s="2" t="s">
        <v>20</v>
      </c>
      <c r="N6117" s="4" t="s">
        <v>21</v>
      </c>
    </row>
    <row r="6118" spans="1:14" x14ac:dyDescent="0.25">
      <c r="A6118" s="1" t="s">
        <v>361</v>
      </c>
      <c r="B6118" s="2" t="s">
        <v>353</v>
      </c>
      <c r="C6118" s="2" t="s">
        <v>353</v>
      </c>
      <c r="D6118" s="2" t="s">
        <v>354</v>
      </c>
      <c r="E6118" s="2" t="s">
        <v>4714</v>
      </c>
      <c r="F6118" s="2">
        <v>90111503</v>
      </c>
      <c r="G6118" s="2" t="s">
        <v>330</v>
      </c>
      <c r="H6118" s="2">
        <v>1</v>
      </c>
      <c r="I6118" s="2">
        <v>12</v>
      </c>
      <c r="J6118" s="2">
        <v>10</v>
      </c>
      <c r="K6118" s="2">
        <v>1</v>
      </c>
      <c r="L6118" s="3">
        <v>76000</v>
      </c>
      <c r="M6118" s="2" t="s">
        <v>20</v>
      </c>
      <c r="N6118" s="4" t="s">
        <v>21</v>
      </c>
    </row>
    <row r="6119" spans="1:14" x14ac:dyDescent="0.25">
      <c r="A6119" s="1" t="s">
        <v>361</v>
      </c>
      <c r="B6119" s="2" t="s">
        <v>353</v>
      </c>
      <c r="C6119" s="2" t="s">
        <v>353</v>
      </c>
      <c r="D6119" s="2" t="s">
        <v>354</v>
      </c>
      <c r="E6119" s="2" t="s">
        <v>4715</v>
      </c>
      <c r="F6119" s="2">
        <v>90111503</v>
      </c>
      <c r="G6119" s="2" t="s">
        <v>330</v>
      </c>
      <c r="H6119" s="2">
        <v>1</v>
      </c>
      <c r="I6119" s="2">
        <v>12</v>
      </c>
      <c r="J6119" s="2">
        <v>10</v>
      </c>
      <c r="K6119" s="2">
        <v>1</v>
      </c>
      <c r="L6119" s="3">
        <v>76000</v>
      </c>
      <c r="M6119" s="2" t="s">
        <v>20</v>
      </c>
      <c r="N6119" s="4" t="s">
        <v>21</v>
      </c>
    </row>
    <row r="6120" spans="1:14" x14ac:dyDescent="0.25">
      <c r="A6120" s="1" t="s">
        <v>361</v>
      </c>
      <c r="B6120" s="2" t="s">
        <v>353</v>
      </c>
      <c r="C6120" s="2" t="s">
        <v>353</v>
      </c>
      <c r="D6120" s="2" t="s">
        <v>354</v>
      </c>
      <c r="E6120" s="2" t="s">
        <v>4716</v>
      </c>
      <c r="F6120" s="2">
        <v>90111503</v>
      </c>
      <c r="G6120" s="2" t="s">
        <v>330</v>
      </c>
      <c r="H6120" s="2">
        <v>1</v>
      </c>
      <c r="I6120" s="2">
        <v>12</v>
      </c>
      <c r="J6120" s="2">
        <v>10</v>
      </c>
      <c r="K6120" s="2">
        <v>1</v>
      </c>
      <c r="L6120" s="3">
        <v>76000</v>
      </c>
      <c r="M6120" s="2" t="s">
        <v>20</v>
      </c>
      <c r="N6120" s="4" t="s">
        <v>21</v>
      </c>
    </row>
    <row r="6121" spans="1:14" x14ac:dyDescent="0.25">
      <c r="A6121" s="1" t="s">
        <v>361</v>
      </c>
      <c r="B6121" s="2" t="s">
        <v>353</v>
      </c>
      <c r="C6121" s="2" t="s">
        <v>353</v>
      </c>
      <c r="D6121" s="2" t="s">
        <v>354</v>
      </c>
      <c r="E6121" s="2" t="s">
        <v>4717</v>
      </c>
      <c r="F6121" s="2">
        <v>90111503</v>
      </c>
      <c r="G6121" s="2" t="s">
        <v>330</v>
      </c>
      <c r="H6121" s="2">
        <v>1</v>
      </c>
      <c r="I6121" s="2">
        <v>12</v>
      </c>
      <c r="J6121" s="2">
        <v>10</v>
      </c>
      <c r="K6121" s="2">
        <v>1</v>
      </c>
      <c r="L6121" s="3">
        <v>38000</v>
      </c>
      <c r="M6121" s="2" t="s">
        <v>20</v>
      </c>
      <c r="N6121" s="4" t="s">
        <v>21</v>
      </c>
    </row>
    <row r="6122" spans="1:14" x14ac:dyDescent="0.25">
      <c r="A6122" s="1" t="s">
        <v>361</v>
      </c>
      <c r="B6122" s="2" t="s">
        <v>353</v>
      </c>
      <c r="C6122" s="2" t="s">
        <v>353</v>
      </c>
      <c r="D6122" s="2" t="s">
        <v>354</v>
      </c>
      <c r="E6122" s="2" t="s">
        <v>4718</v>
      </c>
      <c r="F6122" s="2">
        <v>90111503</v>
      </c>
      <c r="G6122" s="2" t="s">
        <v>330</v>
      </c>
      <c r="H6122" s="2">
        <v>1</v>
      </c>
      <c r="I6122" s="2">
        <v>12</v>
      </c>
      <c r="J6122" s="2">
        <v>10</v>
      </c>
      <c r="K6122" s="2">
        <v>1</v>
      </c>
      <c r="L6122" s="3">
        <v>2136000</v>
      </c>
      <c r="M6122" s="2" t="s">
        <v>20</v>
      </c>
      <c r="N6122" s="4" t="s">
        <v>21</v>
      </c>
    </row>
    <row r="6123" spans="1:14" x14ac:dyDescent="0.25">
      <c r="A6123" s="1" t="s">
        <v>361</v>
      </c>
      <c r="B6123" s="2" t="s">
        <v>353</v>
      </c>
      <c r="C6123" s="2" t="s">
        <v>353</v>
      </c>
      <c r="D6123" s="2" t="s">
        <v>354</v>
      </c>
      <c r="E6123" s="2" t="s">
        <v>4719</v>
      </c>
      <c r="F6123" s="2">
        <v>90111503</v>
      </c>
      <c r="G6123" s="2" t="s">
        <v>330</v>
      </c>
      <c r="H6123" s="2">
        <v>1</v>
      </c>
      <c r="I6123" s="2">
        <v>12</v>
      </c>
      <c r="J6123" s="2">
        <v>10</v>
      </c>
      <c r="K6123" s="2">
        <v>1</v>
      </c>
      <c r="L6123" s="3">
        <v>152000</v>
      </c>
      <c r="M6123" s="2" t="s">
        <v>20</v>
      </c>
      <c r="N6123" s="4" t="s">
        <v>21</v>
      </c>
    </row>
    <row r="6124" spans="1:14" x14ac:dyDescent="0.25">
      <c r="A6124" s="1" t="s">
        <v>361</v>
      </c>
      <c r="B6124" s="2" t="s">
        <v>353</v>
      </c>
      <c r="C6124" s="2" t="s">
        <v>353</v>
      </c>
      <c r="D6124" s="2" t="s">
        <v>354</v>
      </c>
      <c r="E6124" s="2" t="s">
        <v>4720</v>
      </c>
      <c r="F6124" s="2">
        <v>90111503</v>
      </c>
      <c r="G6124" s="2" t="s">
        <v>330</v>
      </c>
      <c r="H6124" s="2">
        <v>1</v>
      </c>
      <c r="I6124" s="2">
        <v>12</v>
      </c>
      <c r="J6124" s="2">
        <v>10</v>
      </c>
      <c r="K6124" s="2">
        <v>1</v>
      </c>
      <c r="L6124" s="3">
        <v>1748000</v>
      </c>
      <c r="M6124" s="2" t="s">
        <v>20</v>
      </c>
      <c r="N6124" s="4" t="s">
        <v>21</v>
      </c>
    </row>
    <row r="6125" spans="1:14" x14ac:dyDescent="0.25">
      <c r="A6125" s="1" t="s">
        <v>361</v>
      </c>
      <c r="B6125" s="2" t="s">
        <v>353</v>
      </c>
      <c r="C6125" s="2" t="s">
        <v>353</v>
      </c>
      <c r="D6125" s="2" t="s">
        <v>354</v>
      </c>
      <c r="E6125" s="2" t="s">
        <v>4721</v>
      </c>
      <c r="F6125" s="2">
        <v>90111503</v>
      </c>
      <c r="G6125" s="2" t="s">
        <v>330</v>
      </c>
      <c r="H6125" s="2">
        <v>1</v>
      </c>
      <c r="I6125" s="2">
        <v>12</v>
      </c>
      <c r="J6125" s="2">
        <v>10</v>
      </c>
      <c r="K6125" s="2">
        <v>1</v>
      </c>
      <c r="L6125" s="3">
        <v>456000</v>
      </c>
      <c r="M6125" s="2" t="s">
        <v>20</v>
      </c>
      <c r="N6125" s="4" t="s">
        <v>21</v>
      </c>
    </row>
    <row r="6126" spans="1:14" x14ac:dyDescent="0.25">
      <c r="A6126" s="1" t="s">
        <v>361</v>
      </c>
      <c r="B6126" s="2" t="s">
        <v>353</v>
      </c>
      <c r="C6126" s="2" t="s">
        <v>353</v>
      </c>
      <c r="D6126" s="2" t="s">
        <v>354</v>
      </c>
      <c r="E6126" s="2" t="s">
        <v>4722</v>
      </c>
      <c r="F6126" s="2">
        <v>90111503</v>
      </c>
      <c r="G6126" s="2" t="s">
        <v>330</v>
      </c>
      <c r="H6126" s="2">
        <v>1</v>
      </c>
      <c r="I6126" s="2">
        <v>12</v>
      </c>
      <c r="J6126" s="2">
        <v>10</v>
      </c>
      <c r="K6126" s="2">
        <v>1</v>
      </c>
      <c r="L6126" s="3">
        <v>152000</v>
      </c>
      <c r="M6126" s="2" t="s">
        <v>20</v>
      </c>
      <c r="N6126" s="4" t="s">
        <v>21</v>
      </c>
    </row>
    <row r="6127" spans="1:14" x14ac:dyDescent="0.25">
      <c r="A6127" s="1" t="s">
        <v>361</v>
      </c>
      <c r="B6127" s="2" t="s">
        <v>353</v>
      </c>
      <c r="C6127" s="2" t="s">
        <v>353</v>
      </c>
      <c r="D6127" s="2" t="s">
        <v>354</v>
      </c>
      <c r="E6127" s="2" t="s">
        <v>4723</v>
      </c>
      <c r="F6127" s="2">
        <v>90111503</v>
      </c>
      <c r="G6127" s="2" t="s">
        <v>330</v>
      </c>
      <c r="H6127" s="2">
        <v>1</v>
      </c>
      <c r="I6127" s="2">
        <v>12</v>
      </c>
      <c r="J6127" s="2">
        <v>10</v>
      </c>
      <c r="K6127" s="2">
        <v>1</v>
      </c>
      <c r="L6127" s="3">
        <v>76000</v>
      </c>
      <c r="M6127" s="2" t="s">
        <v>20</v>
      </c>
      <c r="N6127" s="4" t="s">
        <v>21</v>
      </c>
    </row>
    <row r="6128" spans="1:14" x14ac:dyDescent="0.25">
      <c r="A6128" s="1" t="s">
        <v>361</v>
      </c>
      <c r="B6128" s="2" t="s">
        <v>353</v>
      </c>
      <c r="C6128" s="2" t="s">
        <v>353</v>
      </c>
      <c r="D6128" s="2" t="s">
        <v>354</v>
      </c>
      <c r="E6128" s="2" t="s">
        <v>4724</v>
      </c>
      <c r="F6128" s="2">
        <v>90111503</v>
      </c>
      <c r="G6128" s="2" t="s">
        <v>330</v>
      </c>
      <c r="H6128" s="2">
        <v>1</v>
      </c>
      <c r="I6128" s="2">
        <v>12</v>
      </c>
      <c r="J6128" s="2">
        <v>10</v>
      </c>
      <c r="K6128" s="2">
        <v>1</v>
      </c>
      <c r="L6128" s="3">
        <v>1064000</v>
      </c>
      <c r="M6128" s="2" t="s">
        <v>20</v>
      </c>
      <c r="N6128" s="4" t="s">
        <v>21</v>
      </c>
    </row>
    <row r="6129" spans="1:14" x14ac:dyDescent="0.25">
      <c r="A6129" s="1" t="s">
        <v>361</v>
      </c>
      <c r="B6129" s="2" t="s">
        <v>353</v>
      </c>
      <c r="C6129" s="2" t="s">
        <v>353</v>
      </c>
      <c r="D6129" s="2" t="s">
        <v>354</v>
      </c>
      <c r="E6129" s="2" t="s">
        <v>4725</v>
      </c>
      <c r="F6129" s="2">
        <v>90111503</v>
      </c>
      <c r="G6129" s="2" t="s">
        <v>330</v>
      </c>
      <c r="H6129" s="2">
        <v>1</v>
      </c>
      <c r="I6129" s="2">
        <v>12</v>
      </c>
      <c r="J6129" s="2">
        <v>10</v>
      </c>
      <c r="K6129" s="2">
        <v>1</v>
      </c>
      <c r="L6129" s="3">
        <v>1802000</v>
      </c>
      <c r="M6129" s="2" t="s">
        <v>20</v>
      </c>
      <c r="N6129" s="4" t="s">
        <v>21</v>
      </c>
    </row>
    <row r="6130" spans="1:14" x14ac:dyDescent="0.25">
      <c r="A6130" s="1" t="s">
        <v>361</v>
      </c>
      <c r="B6130" s="2" t="s">
        <v>353</v>
      </c>
      <c r="C6130" s="2" t="s">
        <v>353</v>
      </c>
      <c r="D6130" s="2" t="s">
        <v>354</v>
      </c>
      <c r="E6130" s="2" t="s">
        <v>4726</v>
      </c>
      <c r="F6130" s="2">
        <v>90111503</v>
      </c>
      <c r="G6130" s="2" t="s">
        <v>330</v>
      </c>
      <c r="H6130" s="2">
        <v>1</v>
      </c>
      <c r="I6130" s="2">
        <v>12</v>
      </c>
      <c r="J6130" s="2">
        <v>10</v>
      </c>
      <c r="K6130" s="2">
        <v>1</v>
      </c>
      <c r="L6130" s="3">
        <v>1216000</v>
      </c>
      <c r="M6130" s="2" t="s">
        <v>20</v>
      </c>
      <c r="N6130" s="4" t="s">
        <v>21</v>
      </c>
    </row>
    <row r="6131" spans="1:14" x14ac:dyDescent="0.25">
      <c r="A6131" s="1" t="s">
        <v>361</v>
      </c>
      <c r="B6131" s="2" t="s">
        <v>353</v>
      </c>
      <c r="C6131" s="2" t="s">
        <v>353</v>
      </c>
      <c r="D6131" s="2" t="s">
        <v>354</v>
      </c>
      <c r="E6131" s="2" t="s">
        <v>4727</v>
      </c>
      <c r="F6131" s="2">
        <v>90111503</v>
      </c>
      <c r="G6131" s="2" t="s">
        <v>330</v>
      </c>
      <c r="H6131" s="2">
        <v>1</v>
      </c>
      <c r="I6131" s="2">
        <v>12</v>
      </c>
      <c r="J6131" s="2">
        <v>10</v>
      </c>
      <c r="K6131" s="2">
        <v>1</v>
      </c>
      <c r="L6131" s="3">
        <v>380000</v>
      </c>
      <c r="M6131" s="2" t="s">
        <v>20</v>
      </c>
      <c r="N6131" s="4" t="s">
        <v>21</v>
      </c>
    </row>
    <row r="6132" spans="1:14" x14ac:dyDescent="0.25">
      <c r="A6132" s="1" t="s">
        <v>361</v>
      </c>
      <c r="B6132" s="2" t="s">
        <v>353</v>
      </c>
      <c r="C6132" s="2" t="s">
        <v>353</v>
      </c>
      <c r="D6132" s="2" t="s">
        <v>354</v>
      </c>
      <c r="E6132" s="2" t="s">
        <v>4728</v>
      </c>
      <c r="F6132" s="2">
        <v>90111503</v>
      </c>
      <c r="G6132" s="2" t="s">
        <v>330</v>
      </c>
      <c r="H6132" s="2">
        <v>1</v>
      </c>
      <c r="I6132" s="2">
        <v>12</v>
      </c>
      <c r="J6132" s="2">
        <v>10</v>
      </c>
      <c r="K6132" s="2">
        <v>1</v>
      </c>
      <c r="L6132" s="3">
        <v>1292000</v>
      </c>
      <c r="M6132" s="2" t="s">
        <v>20</v>
      </c>
      <c r="N6132" s="4" t="s">
        <v>21</v>
      </c>
    </row>
    <row r="6133" spans="1:14" x14ac:dyDescent="0.25">
      <c r="A6133" s="1" t="s">
        <v>361</v>
      </c>
      <c r="B6133" s="2" t="s">
        <v>353</v>
      </c>
      <c r="C6133" s="2" t="s">
        <v>353</v>
      </c>
      <c r="D6133" s="2" t="s">
        <v>354</v>
      </c>
      <c r="E6133" s="2" t="s">
        <v>4729</v>
      </c>
      <c r="F6133" s="2">
        <v>90111503</v>
      </c>
      <c r="G6133" s="2" t="s">
        <v>330</v>
      </c>
      <c r="H6133" s="2">
        <v>1</v>
      </c>
      <c r="I6133" s="2">
        <v>12</v>
      </c>
      <c r="J6133" s="2">
        <v>10</v>
      </c>
      <c r="K6133" s="2">
        <v>1</v>
      </c>
      <c r="L6133" s="3">
        <v>380000</v>
      </c>
      <c r="M6133" s="2" t="s">
        <v>20</v>
      </c>
      <c r="N6133" s="4" t="s">
        <v>21</v>
      </c>
    </row>
    <row r="6134" spans="1:14" x14ac:dyDescent="0.25">
      <c r="A6134" s="1" t="s">
        <v>361</v>
      </c>
      <c r="B6134" s="2" t="s">
        <v>353</v>
      </c>
      <c r="C6134" s="2" t="s">
        <v>353</v>
      </c>
      <c r="D6134" s="2" t="s">
        <v>354</v>
      </c>
      <c r="E6134" s="2" t="s">
        <v>4730</v>
      </c>
      <c r="F6134" s="2">
        <v>90111503</v>
      </c>
      <c r="G6134" s="2" t="s">
        <v>330</v>
      </c>
      <c r="H6134" s="2">
        <v>1</v>
      </c>
      <c r="I6134" s="2">
        <v>12</v>
      </c>
      <c r="J6134" s="2">
        <v>10</v>
      </c>
      <c r="K6134" s="2">
        <v>1</v>
      </c>
      <c r="L6134" s="3">
        <v>76000</v>
      </c>
      <c r="M6134" s="2" t="s">
        <v>20</v>
      </c>
      <c r="N6134" s="4" t="s">
        <v>21</v>
      </c>
    </row>
    <row r="6135" spans="1:14" x14ac:dyDescent="0.25">
      <c r="A6135" s="1" t="s">
        <v>361</v>
      </c>
      <c r="B6135" s="2" t="s">
        <v>353</v>
      </c>
      <c r="C6135" s="2" t="s">
        <v>353</v>
      </c>
      <c r="D6135" s="2" t="s">
        <v>354</v>
      </c>
      <c r="E6135" s="2" t="s">
        <v>4731</v>
      </c>
      <c r="F6135" s="2">
        <v>90111503</v>
      </c>
      <c r="G6135" s="2" t="s">
        <v>330</v>
      </c>
      <c r="H6135" s="2">
        <v>1</v>
      </c>
      <c r="I6135" s="2">
        <v>12</v>
      </c>
      <c r="J6135" s="2">
        <v>10</v>
      </c>
      <c r="K6135" s="2">
        <v>1</v>
      </c>
      <c r="L6135" s="3">
        <v>38000</v>
      </c>
      <c r="M6135" s="2" t="s">
        <v>20</v>
      </c>
      <c r="N6135" s="4" t="s">
        <v>21</v>
      </c>
    </row>
    <row r="6136" spans="1:14" x14ac:dyDescent="0.25">
      <c r="A6136" s="1" t="s">
        <v>361</v>
      </c>
      <c r="B6136" s="2" t="s">
        <v>353</v>
      </c>
      <c r="C6136" s="2" t="s">
        <v>353</v>
      </c>
      <c r="D6136" s="2" t="s">
        <v>354</v>
      </c>
      <c r="E6136" s="2" t="s">
        <v>4732</v>
      </c>
      <c r="F6136" s="2">
        <v>90111503</v>
      </c>
      <c r="G6136" s="2" t="s">
        <v>330</v>
      </c>
      <c r="H6136" s="2">
        <v>1</v>
      </c>
      <c r="I6136" s="2">
        <v>12</v>
      </c>
      <c r="J6136" s="2">
        <v>10</v>
      </c>
      <c r="K6136" s="2">
        <v>1</v>
      </c>
      <c r="L6136" s="3">
        <v>38000</v>
      </c>
      <c r="M6136" s="2" t="s">
        <v>20</v>
      </c>
      <c r="N6136" s="4" t="s">
        <v>21</v>
      </c>
    </row>
    <row r="6137" spans="1:14" x14ac:dyDescent="0.25">
      <c r="A6137" s="1" t="s">
        <v>361</v>
      </c>
      <c r="B6137" s="2" t="s">
        <v>353</v>
      </c>
      <c r="C6137" s="2" t="s">
        <v>353</v>
      </c>
      <c r="D6137" s="2" t="s">
        <v>354</v>
      </c>
      <c r="E6137" s="2" t="s">
        <v>4733</v>
      </c>
      <c r="F6137" s="2">
        <v>90111503</v>
      </c>
      <c r="G6137" s="2" t="s">
        <v>330</v>
      </c>
      <c r="H6137" s="2">
        <v>1</v>
      </c>
      <c r="I6137" s="2">
        <v>12</v>
      </c>
      <c r="J6137" s="2">
        <v>10</v>
      </c>
      <c r="K6137" s="2">
        <v>1</v>
      </c>
      <c r="L6137" s="3">
        <v>38000</v>
      </c>
      <c r="M6137" s="2" t="s">
        <v>20</v>
      </c>
      <c r="N6137" s="4" t="s">
        <v>21</v>
      </c>
    </row>
    <row r="6138" spans="1:14" x14ac:dyDescent="0.25">
      <c r="A6138" s="1" t="s">
        <v>361</v>
      </c>
      <c r="B6138" s="2" t="s">
        <v>353</v>
      </c>
      <c r="C6138" s="2" t="s">
        <v>353</v>
      </c>
      <c r="D6138" s="2" t="s">
        <v>354</v>
      </c>
      <c r="E6138" s="2" t="s">
        <v>4734</v>
      </c>
      <c r="F6138" s="2">
        <v>90111503</v>
      </c>
      <c r="G6138" s="2" t="s">
        <v>330</v>
      </c>
      <c r="H6138" s="2">
        <v>1</v>
      </c>
      <c r="I6138" s="2">
        <v>12</v>
      </c>
      <c r="J6138" s="2">
        <v>10</v>
      </c>
      <c r="K6138" s="2">
        <v>1</v>
      </c>
      <c r="L6138" s="3">
        <v>38000</v>
      </c>
      <c r="M6138" s="2" t="s">
        <v>20</v>
      </c>
      <c r="N6138" s="4" t="s">
        <v>21</v>
      </c>
    </row>
    <row r="6139" spans="1:14" x14ac:dyDescent="0.25">
      <c r="A6139" s="1" t="s">
        <v>361</v>
      </c>
      <c r="B6139" s="2" t="s">
        <v>353</v>
      </c>
      <c r="C6139" s="2" t="s">
        <v>353</v>
      </c>
      <c r="D6139" s="2" t="s">
        <v>354</v>
      </c>
      <c r="E6139" s="2" t="s">
        <v>4735</v>
      </c>
      <c r="F6139" s="2">
        <v>90111503</v>
      </c>
      <c r="G6139" s="2" t="s">
        <v>330</v>
      </c>
      <c r="H6139" s="2">
        <v>1</v>
      </c>
      <c r="I6139" s="2">
        <v>12</v>
      </c>
      <c r="J6139" s="2">
        <v>10</v>
      </c>
      <c r="K6139" s="2">
        <v>1</v>
      </c>
      <c r="L6139" s="3">
        <v>38000</v>
      </c>
      <c r="M6139" s="2" t="s">
        <v>20</v>
      </c>
      <c r="N6139" s="4" t="s">
        <v>21</v>
      </c>
    </row>
    <row r="6140" spans="1:14" x14ac:dyDescent="0.25">
      <c r="A6140" s="1" t="s">
        <v>361</v>
      </c>
      <c r="B6140" s="2" t="s">
        <v>353</v>
      </c>
      <c r="C6140" s="2" t="s">
        <v>353</v>
      </c>
      <c r="D6140" s="2" t="s">
        <v>354</v>
      </c>
      <c r="E6140" s="2" t="s">
        <v>4736</v>
      </c>
      <c r="F6140" s="2">
        <v>90111503</v>
      </c>
      <c r="G6140" s="2" t="s">
        <v>330</v>
      </c>
      <c r="H6140" s="2">
        <v>1</v>
      </c>
      <c r="I6140" s="2">
        <v>12</v>
      </c>
      <c r="J6140" s="2">
        <v>10</v>
      </c>
      <c r="K6140" s="2">
        <v>1</v>
      </c>
      <c r="L6140" s="3">
        <v>152000</v>
      </c>
      <c r="M6140" s="2" t="s">
        <v>20</v>
      </c>
      <c r="N6140" s="4" t="s">
        <v>21</v>
      </c>
    </row>
    <row r="6141" spans="1:14" x14ac:dyDescent="0.25">
      <c r="A6141" s="1" t="s">
        <v>361</v>
      </c>
      <c r="B6141" s="2" t="s">
        <v>353</v>
      </c>
      <c r="C6141" s="2" t="s">
        <v>353</v>
      </c>
      <c r="D6141" s="2" t="s">
        <v>354</v>
      </c>
      <c r="E6141" s="2" t="s">
        <v>4737</v>
      </c>
      <c r="F6141" s="2">
        <v>90111503</v>
      </c>
      <c r="G6141" s="2" t="s">
        <v>330</v>
      </c>
      <c r="H6141" s="2">
        <v>1</v>
      </c>
      <c r="I6141" s="2">
        <v>12</v>
      </c>
      <c r="J6141" s="2">
        <v>10</v>
      </c>
      <c r="K6141" s="2">
        <v>1</v>
      </c>
      <c r="L6141" s="3">
        <v>152000</v>
      </c>
      <c r="M6141" s="2" t="s">
        <v>20</v>
      </c>
      <c r="N6141" s="4" t="s">
        <v>21</v>
      </c>
    </row>
    <row r="6142" spans="1:14" x14ac:dyDescent="0.25">
      <c r="A6142" s="1" t="s">
        <v>361</v>
      </c>
      <c r="B6142" s="2" t="s">
        <v>353</v>
      </c>
      <c r="C6142" s="2" t="s">
        <v>353</v>
      </c>
      <c r="D6142" s="2" t="s">
        <v>354</v>
      </c>
      <c r="E6142" s="2" t="s">
        <v>4738</v>
      </c>
      <c r="F6142" s="2">
        <v>90111503</v>
      </c>
      <c r="G6142" s="2" t="s">
        <v>330</v>
      </c>
      <c r="H6142" s="2">
        <v>1</v>
      </c>
      <c r="I6142" s="2">
        <v>12</v>
      </c>
      <c r="J6142" s="2">
        <v>10</v>
      </c>
      <c r="K6142" s="2">
        <v>1</v>
      </c>
      <c r="L6142" s="3">
        <v>38000</v>
      </c>
      <c r="M6142" s="2" t="s">
        <v>20</v>
      </c>
      <c r="N6142" s="4" t="s">
        <v>21</v>
      </c>
    </row>
    <row r="6143" spans="1:14" x14ac:dyDescent="0.25">
      <c r="A6143" s="1" t="s">
        <v>361</v>
      </c>
      <c r="B6143" s="2" t="s">
        <v>353</v>
      </c>
      <c r="C6143" s="2" t="s">
        <v>353</v>
      </c>
      <c r="D6143" s="2" t="s">
        <v>354</v>
      </c>
      <c r="E6143" s="2" t="s">
        <v>4739</v>
      </c>
      <c r="F6143" s="2">
        <v>90111503</v>
      </c>
      <c r="G6143" s="2" t="s">
        <v>330</v>
      </c>
      <c r="H6143" s="2">
        <v>1</v>
      </c>
      <c r="I6143" s="2">
        <v>12</v>
      </c>
      <c r="J6143" s="2">
        <v>10</v>
      </c>
      <c r="K6143" s="2">
        <v>1</v>
      </c>
      <c r="L6143" s="3">
        <v>152000</v>
      </c>
      <c r="M6143" s="2" t="s">
        <v>20</v>
      </c>
      <c r="N6143" s="4" t="s">
        <v>21</v>
      </c>
    </row>
    <row r="6144" spans="1:14" x14ac:dyDescent="0.25">
      <c r="A6144" s="1" t="s">
        <v>361</v>
      </c>
      <c r="B6144" s="2" t="s">
        <v>353</v>
      </c>
      <c r="C6144" s="2" t="s">
        <v>353</v>
      </c>
      <c r="D6144" s="2" t="s">
        <v>354</v>
      </c>
      <c r="E6144" s="2" t="s">
        <v>4740</v>
      </c>
      <c r="F6144" s="2">
        <v>90111503</v>
      </c>
      <c r="G6144" s="2" t="s">
        <v>330</v>
      </c>
      <c r="H6144" s="2">
        <v>1</v>
      </c>
      <c r="I6144" s="2">
        <v>12</v>
      </c>
      <c r="J6144" s="2">
        <v>10</v>
      </c>
      <c r="K6144" s="2">
        <v>1</v>
      </c>
      <c r="L6144" s="3">
        <v>38000</v>
      </c>
      <c r="M6144" s="2" t="s">
        <v>20</v>
      </c>
      <c r="N6144" s="4" t="s">
        <v>21</v>
      </c>
    </row>
    <row r="6145" spans="1:14" x14ac:dyDescent="0.25">
      <c r="A6145" s="1" t="s">
        <v>361</v>
      </c>
      <c r="B6145" s="2" t="s">
        <v>353</v>
      </c>
      <c r="C6145" s="2" t="s">
        <v>353</v>
      </c>
      <c r="D6145" s="2" t="s">
        <v>354</v>
      </c>
      <c r="E6145" s="2" t="s">
        <v>4741</v>
      </c>
      <c r="F6145" s="2">
        <v>90111503</v>
      </c>
      <c r="G6145" s="2" t="s">
        <v>330</v>
      </c>
      <c r="H6145" s="2">
        <v>1</v>
      </c>
      <c r="I6145" s="2">
        <v>12</v>
      </c>
      <c r="J6145" s="2">
        <v>10</v>
      </c>
      <c r="K6145" s="2">
        <v>1</v>
      </c>
      <c r="L6145" s="3">
        <v>228000</v>
      </c>
      <c r="M6145" s="2" t="s">
        <v>20</v>
      </c>
      <c r="N6145" s="4" t="s">
        <v>21</v>
      </c>
    </row>
    <row r="6146" spans="1:14" x14ac:dyDescent="0.25">
      <c r="A6146" s="1" t="s">
        <v>361</v>
      </c>
      <c r="B6146" s="2" t="s">
        <v>353</v>
      </c>
      <c r="C6146" s="2" t="s">
        <v>353</v>
      </c>
      <c r="D6146" s="2" t="s">
        <v>354</v>
      </c>
      <c r="E6146" s="2" t="s">
        <v>4742</v>
      </c>
      <c r="F6146" s="2">
        <v>90111503</v>
      </c>
      <c r="G6146" s="2" t="s">
        <v>330</v>
      </c>
      <c r="H6146" s="2">
        <v>1</v>
      </c>
      <c r="I6146" s="2">
        <v>12</v>
      </c>
      <c r="J6146" s="2">
        <v>10</v>
      </c>
      <c r="K6146" s="2">
        <v>1</v>
      </c>
      <c r="L6146" s="3">
        <v>38000</v>
      </c>
      <c r="M6146" s="2" t="s">
        <v>20</v>
      </c>
      <c r="N6146" s="4" t="s">
        <v>21</v>
      </c>
    </row>
    <row r="6147" spans="1:14" x14ac:dyDescent="0.25">
      <c r="A6147" s="1" t="s">
        <v>361</v>
      </c>
      <c r="B6147" s="2" t="s">
        <v>353</v>
      </c>
      <c r="C6147" s="2" t="s">
        <v>353</v>
      </c>
      <c r="D6147" s="2" t="s">
        <v>354</v>
      </c>
      <c r="E6147" s="2" t="s">
        <v>4743</v>
      </c>
      <c r="F6147" s="2">
        <v>90111503</v>
      </c>
      <c r="G6147" s="2" t="s">
        <v>330</v>
      </c>
      <c r="H6147" s="2">
        <v>1</v>
      </c>
      <c r="I6147" s="2">
        <v>12</v>
      </c>
      <c r="J6147" s="2">
        <v>10</v>
      </c>
      <c r="K6147" s="2">
        <v>1</v>
      </c>
      <c r="L6147" s="3">
        <v>38000</v>
      </c>
      <c r="M6147" s="2" t="s">
        <v>20</v>
      </c>
      <c r="N6147" s="4" t="s">
        <v>21</v>
      </c>
    </row>
    <row r="6148" spans="1:14" x14ac:dyDescent="0.25">
      <c r="A6148" s="1" t="s">
        <v>361</v>
      </c>
      <c r="B6148" s="2" t="s">
        <v>353</v>
      </c>
      <c r="C6148" s="2" t="s">
        <v>353</v>
      </c>
      <c r="D6148" s="2" t="s">
        <v>354</v>
      </c>
      <c r="E6148" s="2" t="s">
        <v>4744</v>
      </c>
      <c r="F6148" s="2">
        <v>90111503</v>
      </c>
      <c r="G6148" s="2" t="s">
        <v>330</v>
      </c>
      <c r="H6148" s="2">
        <v>1</v>
      </c>
      <c r="I6148" s="2">
        <v>12</v>
      </c>
      <c r="J6148" s="2">
        <v>10</v>
      </c>
      <c r="K6148" s="2">
        <v>1</v>
      </c>
      <c r="L6148" s="3">
        <v>38000</v>
      </c>
      <c r="M6148" s="2" t="s">
        <v>20</v>
      </c>
      <c r="N6148" s="4" t="s">
        <v>21</v>
      </c>
    </row>
    <row r="6149" spans="1:14" x14ac:dyDescent="0.25">
      <c r="A6149" s="1" t="s">
        <v>361</v>
      </c>
      <c r="B6149" s="2" t="s">
        <v>353</v>
      </c>
      <c r="C6149" s="2" t="s">
        <v>353</v>
      </c>
      <c r="D6149" s="2" t="s">
        <v>354</v>
      </c>
      <c r="E6149" s="2" t="s">
        <v>4745</v>
      </c>
      <c r="F6149" s="2">
        <v>90111503</v>
      </c>
      <c r="G6149" s="2" t="s">
        <v>330</v>
      </c>
      <c r="H6149" s="2">
        <v>1</v>
      </c>
      <c r="I6149" s="2">
        <v>12</v>
      </c>
      <c r="J6149" s="2">
        <v>10</v>
      </c>
      <c r="K6149" s="2">
        <v>1</v>
      </c>
      <c r="L6149" s="3">
        <v>38000</v>
      </c>
      <c r="M6149" s="2" t="s">
        <v>20</v>
      </c>
      <c r="N6149" s="4" t="s">
        <v>21</v>
      </c>
    </row>
    <row r="6150" spans="1:14" x14ac:dyDescent="0.25">
      <c r="A6150" s="1" t="s">
        <v>361</v>
      </c>
      <c r="B6150" s="2" t="s">
        <v>353</v>
      </c>
      <c r="C6150" s="2" t="s">
        <v>353</v>
      </c>
      <c r="D6150" s="2" t="s">
        <v>354</v>
      </c>
      <c r="E6150" s="2" t="s">
        <v>4746</v>
      </c>
      <c r="F6150" s="2">
        <v>90111503</v>
      </c>
      <c r="G6150" s="2" t="s">
        <v>330</v>
      </c>
      <c r="H6150" s="2">
        <v>1</v>
      </c>
      <c r="I6150" s="2">
        <v>12</v>
      </c>
      <c r="J6150" s="2">
        <v>10</v>
      </c>
      <c r="K6150" s="2">
        <v>1</v>
      </c>
      <c r="L6150" s="3">
        <v>152000</v>
      </c>
      <c r="M6150" s="2" t="s">
        <v>20</v>
      </c>
      <c r="N6150" s="4" t="s">
        <v>21</v>
      </c>
    </row>
    <row r="6151" spans="1:14" x14ac:dyDescent="0.25">
      <c r="A6151" s="1" t="s">
        <v>361</v>
      </c>
      <c r="B6151" s="2" t="s">
        <v>353</v>
      </c>
      <c r="C6151" s="2" t="s">
        <v>353</v>
      </c>
      <c r="D6151" s="2" t="s">
        <v>354</v>
      </c>
      <c r="E6151" s="2" t="s">
        <v>4747</v>
      </c>
      <c r="F6151" s="2">
        <v>90111503</v>
      </c>
      <c r="G6151" s="2" t="s">
        <v>330</v>
      </c>
      <c r="H6151" s="2">
        <v>1</v>
      </c>
      <c r="I6151" s="2">
        <v>12</v>
      </c>
      <c r="J6151" s="2">
        <v>10</v>
      </c>
      <c r="K6151" s="2">
        <v>1</v>
      </c>
      <c r="L6151" s="3">
        <v>38000</v>
      </c>
      <c r="M6151" s="2" t="s">
        <v>20</v>
      </c>
      <c r="N6151" s="4" t="s">
        <v>21</v>
      </c>
    </row>
    <row r="6152" spans="1:14" x14ac:dyDescent="0.25">
      <c r="A6152" s="1" t="s">
        <v>361</v>
      </c>
      <c r="B6152" s="2" t="s">
        <v>353</v>
      </c>
      <c r="C6152" s="2" t="s">
        <v>353</v>
      </c>
      <c r="D6152" s="2" t="s">
        <v>354</v>
      </c>
      <c r="E6152" s="2" t="s">
        <v>4748</v>
      </c>
      <c r="F6152" s="2">
        <v>90111503</v>
      </c>
      <c r="G6152" s="2" t="s">
        <v>330</v>
      </c>
      <c r="H6152" s="2">
        <v>1</v>
      </c>
      <c r="I6152" s="2">
        <v>12</v>
      </c>
      <c r="J6152" s="2">
        <v>10</v>
      </c>
      <c r="K6152" s="2">
        <v>1</v>
      </c>
      <c r="L6152" s="3">
        <v>38000</v>
      </c>
      <c r="M6152" s="2" t="s">
        <v>20</v>
      </c>
      <c r="N6152" s="4" t="s">
        <v>21</v>
      </c>
    </row>
    <row r="6153" spans="1:14" x14ac:dyDescent="0.25">
      <c r="A6153" s="1" t="s">
        <v>361</v>
      </c>
      <c r="B6153" s="2" t="s">
        <v>353</v>
      </c>
      <c r="C6153" s="2" t="s">
        <v>353</v>
      </c>
      <c r="D6153" s="2" t="s">
        <v>354</v>
      </c>
      <c r="E6153" s="2" t="s">
        <v>4749</v>
      </c>
      <c r="F6153" s="2">
        <v>90111503</v>
      </c>
      <c r="G6153" s="2" t="s">
        <v>330</v>
      </c>
      <c r="H6153" s="2">
        <v>1</v>
      </c>
      <c r="I6153" s="2">
        <v>12</v>
      </c>
      <c r="J6153" s="2">
        <v>10</v>
      </c>
      <c r="K6153" s="2">
        <v>1</v>
      </c>
      <c r="L6153" s="3">
        <v>76000</v>
      </c>
      <c r="M6153" s="2" t="s">
        <v>20</v>
      </c>
      <c r="N6153" s="4" t="s">
        <v>21</v>
      </c>
    </row>
    <row r="6154" spans="1:14" x14ac:dyDescent="0.25">
      <c r="A6154" s="1" t="s">
        <v>361</v>
      </c>
      <c r="B6154" s="2" t="s">
        <v>353</v>
      </c>
      <c r="C6154" s="2" t="s">
        <v>353</v>
      </c>
      <c r="D6154" s="2" t="s">
        <v>354</v>
      </c>
      <c r="E6154" s="2" t="s">
        <v>4750</v>
      </c>
      <c r="F6154" s="2">
        <v>90111503</v>
      </c>
      <c r="G6154" s="2" t="s">
        <v>330</v>
      </c>
      <c r="H6154" s="2">
        <v>1</v>
      </c>
      <c r="I6154" s="2">
        <v>12</v>
      </c>
      <c r="J6154" s="2">
        <v>10</v>
      </c>
      <c r="K6154" s="2">
        <v>1</v>
      </c>
      <c r="L6154" s="3">
        <v>76000</v>
      </c>
      <c r="M6154" s="2" t="s">
        <v>20</v>
      </c>
      <c r="N6154" s="4" t="s">
        <v>21</v>
      </c>
    </row>
    <row r="6155" spans="1:14" x14ac:dyDescent="0.25">
      <c r="A6155" s="1" t="s">
        <v>361</v>
      </c>
      <c r="B6155" s="2" t="s">
        <v>353</v>
      </c>
      <c r="C6155" s="2" t="s">
        <v>353</v>
      </c>
      <c r="D6155" s="2" t="s">
        <v>354</v>
      </c>
      <c r="E6155" s="2" t="s">
        <v>4751</v>
      </c>
      <c r="F6155" s="2">
        <v>90111503</v>
      </c>
      <c r="G6155" s="2" t="s">
        <v>330</v>
      </c>
      <c r="H6155" s="2">
        <v>1</v>
      </c>
      <c r="I6155" s="2">
        <v>12</v>
      </c>
      <c r="J6155" s="2">
        <v>10</v>
      </c>
      <c r="K6155" s="2">
        <v>1</v>
      </c>
      <c r="L6155" s="3">
        <v>76000</v>
      </c>
      <c r="M6155" s="2" t="s">
        <v>20</v>
      </c>
      <c r="N6155" s="4" t="s">
        <v>21</v>
      </c>
    </row>
    <row r="6156" spans="1:14" x14ac:dyDescent="0.25">
      <c r="A6156" s="1" t="s">
        <v>361</v>
      </c>
      <c r="B6156" s="2" t="s">
        <v>353</v>
      </c>
      <c r="C6156" s="2" t="s">
        <v>353</v>
      </c>
      <c r="D6156" s="2" t="s">
        <v>354</v>
      </c>
      <c r="E6156" s="2" t="s">
        <v>4752</v>
      </c>
      <c r="F6156" s="2">
        <v>90111503</v>
      </c>
      <c r="G6156" s="2" t="s">
        <v>330</v>
      </c>
      <c r="H6156" s="2">
        <v>1</v>
      </c>
      <c r="I6156" s="2">
        <v>12</v>
      </c>
      <c r="J6156" s="2">
        <v>10</v>
      </c>
      <c r="K6156" s="2">
        <v>1</v>
      </c>
      <c r="L6156" s="3">
        <v>76000</v>
      </c>
      <c r="M6156" s="2" t="s">
        <v>20</v>
      </c>
      <c r="N6156" s="4" t="s">
        <v>21</v>
      </c>
    </row>
    <row r="6157" spans="1:14" x14ac:dyDescent="0.25">
      <c r="A6157" s="1" t="s">
        <v>361</v>
      </c>
      <c r="B6157" s="2" t="s">
        <v>353</v>
      </c>
      <c r="C6157" s="2" t="s">
        <v>353</v>
      </c>
      <c r="D6157" s="2" t="s">
        <v>354</v>
      </c>
      <c r="E6157" s="2" t="s">
        <v>4753</v>
      </c>
      <c r="F6157" s="2">
        <v>90111503</v>
      </c>
      <c r="G6157" s="2" t="s">
        <v>330</v>
      </c>
      <c r="H6157" s="2">
        <v>1</v>
      </c>
      <c r="I6157" s="2">
        <v>12</v>
      </c>
      <c r="J6157" s="2">
        <v>10</v>
      </c>
      <c r="K6157" s="2">
        <v>1</v>
      </c>
      <c r="L6157" s="3">
        <v>152000</v>
      </c>
      <c r="M6157" s="2" t="s">
        <v>20</v>
      </c>
      <c r="N6157" s="4" t="s">
        <v>21</v>
      </c>
    </row>
    <row r="6158" spans="1:14" x14ac:dyDescent="0.25">
      <c r="A6158" s="1" t="s">
        <v>361</v>
      </c>
      <c r="B6158" s="2" t="s">
        <v>353</v>
      </c>
      <c r="C6158" s="2" t="s">
        <v>353</v>
      </c>
      <c r="D6158" s="2" t="s">
        <v>354</v>
      </c>
      <c r="E6158" s="2" t="s">
        <v>4754</v>
      </c>
      <c r="F6158" s="2">
        <v>90111503</v>
      </c>
      <c r="G6158" s="2" t="s">
        <v>330</v>
      </c>
      <c r="H6158" s="2">
        <v>1</v>
      </c>
      <c r="I6158" s="2">
        <v>12</v>
      </c>
      <c r="J6158" s="2">
        <v>10</v>
      </c>
      <c r="K6158" s="2">
        <v>1</v>
      </c>
      <c r="L6158" s="3">
        <v>76000</v>
      </c>
      <c r="M6158" s="2" t="s">
        <v>20</v>
      </c>
      <c r="N6158" s="4" t="s">
        <v>21</v>
      </c>
    </row>
    <row r="6159" spans="1:14" x14ac:dyDescent="0.25">
      <c r="A6159" s="1" t="s">
        <v>361</v>
      </c>
      <c r="B6159" s="2" t="s">
        <v>353</v>
      </c>
      <c r="C6159" s="2" t="s">
        <v>353</v>
      </c>
      <c r="D6159" s="2" t="s">
        <v>354</v>
      </c>
      <c r="E6159" s="2" t="s">
        <v>4755</v>
      </c>
      <c r="F6159" s="2">
        <v>90111503</v>
      </c>
      <c r="G6159" s="2" t="s">
        <v>330</v>
      </c>
      <c r="H6159" s="2">
        <v>1</v>
      </c>
      <c r="I6159" s="2">
        <v>12</v>
      </c>
      <c r="J6159" s="2">
        <v>10</v>
      </c>
      <c r="K6159" s="2">
        <v>1</v>
      </c>
      <c r="L6159" s="3">
        <v>76000</v>
      </c>
      <c r="M6159" s="2" t="s">
        <v>20</v>
      </c>
      <c r="N6159" s="4" t="s">
        <v>21</v>
      </c>
    </row>
    <row r="6160" spans="1:14" x14ac:dyDescent="0.25">
      <c r="A6160" s="1" t="s">
        <v>361</v>
      </c>
      <c r="B6160" s="2" t="s">
        <v>353</v>
      </c>
      <c r="C6160" s="2" t="s">
        <v>353</v>
      </c>
      <c r="D6160" s="2" t="s">
        <v>354</v>
      </c>
      <c r="E6160" s="2" t="s">
        <v>4756</v>
      </c>
      <c r="F6160" s="2">
        <v>90111503</v>
      </c>
      <c r="G6160" s="2" t="s">
        <v>330</v>
      </c>
      <c r="H6160" s="2">
        <v>1</v>
      </c>
      <c r="I6160" s="2">
        <v>12</v>
      </c>
      <c r="J6160" s="2">
        <v>10</v>
      </c>
      <c r="K6160" s="2">
        <v>1</v>
      </c>
      <c r="L6160" s="3">
        <v>152000</v>
      </c>
      <c r="M6160" s="2" t="s">
        <v>20</v>
      </c>
      <c r="N6160" s="4" t="s">
        <v>21</v>
      </c>
    </row>
    <row r="6161" spans="1:14" x14ac:dyDescent="0.25">
      <c r="A6161" s="1" t="s">
        <v>361</v>
      </c>
      <c r="B6161" s="2" t="s">
        <v>353</v>
      </c>
      <c r="C6161" s="2" t="s">
        <v>353</v>
      </c>
      <c r="D6161" s="2" t="s">
        <v>354</v>
      </c>
      <c r="E6161" s="2" t="s">
        <v>4757</v>
      </c>
      <c r="F6161" s="2">
        <v>90111503</v>
      </c>
      <c r="G6161" s="2" t="s">
        <v>330</v>
      </c>
      <c r="H6161" s="2">
        <v>1</v>
      </c>
      <c r="I6161" s="2">
        <v>12</v>
      </c>
      <c r="J6161" s="2">
        <v>10</v>
      </c>
      <c r="K6161" s="2">
        <v>1</v>
      </c>
      <c r="L6161" s="3">
        <v>38000</v>
      </c>
      <c r="M6161" s="2" t="s">
        <v>20</v>
      </c>
      <c r="N6161" s="4" t="s">
        <v>21</v>
      </c>
    </row>
    <row r="6162" spans="1:14" x14ac:dyDescent="0.25">
      <c r="A6162" s="1" t="s">
        <v>361</v>
      </c>
      <c r="B6162" s="2" t="s">
        <v>353</v>
      </c>
      <c r="C6162" s="2" t="s">
        <v>353</v>
      </c>
      <c r="D6162" s="2" t="s">
        <v>354</v>
      </c>
      <c r="E6162" s="2" t="s">
        <v>4758</v>
      </c>
      <c r="F6162" s="2">
        <v>90111503</v>
      </c>
      <c r="G6162" s="2" t="s">
        <v>330</v>
      </c>
      <c r="H6162" s="2">
        <v>1</v>
      </c>
      <c r="I6162" s="2">
        <v>12</v>
      </c>
      <c r="J6162" s="2">
        <v>10</v>
      </c>
      <c r="K6162" s="2">
        <v>1</v>
      </c>
      <c r="L6162" s="3">
        <v>152000</v>
      </c>
      <c r="M6162" s="2" t="s">
        <v>20</v>
      </c>
      <c r="N6162" s="4" t="s">
        <v>21</v>
      </c>
    </row>
    <row r="6163" spans="1:14" x14ac:dyDescent="0.25">
      <c r="A6163" s="1" t="s">
        <v>361</v>
      </c>
      <c r="B6163" s="2" t="s">
        <v>353</v>
      </c>
      <c r="C6163" s="2" t="s">
        <v>353</v>
      </c>
      <c r="D6163" s="2" t="s">
        <v>354</v>
      </c>
      <c r="E6163" s="2" t="s">
        <v>4759</v>
      </c>
      <c r="F6163" s="2">
        <v>90111503</v>
      </c>
      <c r="G6163" s="2" t="s">
        <v>330</v>
      </c>
      <c r="H6163" s="2">
        <v>1</v>
      </c>
      <c r="I6163" s="2">
        <v>12</v>
      </c>
      <c r="J6163" s="2">
        <v>10</v>
      </c>
      <c r="K6163" s="2">
        <v>1</v>
      </c>
      <c r="L6163" s="3">
        <v>76000</v>
      </c>
      <c r="M6163" s="2" t="s">
        <v>20</v>
      </c>
      <c r="N6163" s="4" t="s">
        <v>21</v>
      </c>
    </row>
    <row r="6164" spans="1:14" x14ac:dyDescent="0.25">
      <c r="A6164" s="1" t="s">
        <v>361</v>
      </c>
      <c r="B6164" s="2" t="s">
        <v>353</v>
      </c>
      <c r="C6164" s="2" t="s">
        <v>353</v>
      </c>
      <c r="D6164" s="2" t="s">
        <v>354</v>
      </c>
      <c r="E6164" s="2" t="s">
        <v>4760</v>
      </c>
      <c r="F6164" s="2">
        <v>90111503</v>
      </c>
      <c r="G6164" s="2" t="s">
        <v>330</v>
      </c>
      <c r="H6164" s="2">
        <v>1</v>
      </c>
      <c r="I6164" s="2">
        <v>12</v>
      </c>
      <c r="J6164" s="2">
        <v>10</v>
      </c>
      <c r="K6164" s="2">
        <v>1</v>
      </c>
      <c r="L6164" s="3">
        <v>38000</v>
      </c>
      <c r="M6164" s="2" t="s">
        <v>20</v>
      </c>
      <c r="N6164" s="4" t="s">
        <v>21</v>
      </c>
    </row>
    <row r="6165" spans="1:14" x14ac:dyDescent="0.25">
      <c r="A6165" s="1" t="s">
        <v>361</v>
      </c>
      <c r="B6165" s="2" t="s">
        <v>353</v>
      </c>
      <c r="C6165" s="2" t="s">
        <v>353</v>
      </c>
      <c r="D6165" s="2" t="s">
        <v>354</v>
      </c>
      <c r="E6165" s="2" t="s">
        <v>4761</v>
      </c>
      <c r="F6165" s="2">
        <v>90111503</v>
      </c>
      <c r="G6165" s="2" t="s">
        <v>330</v>
      </c>
      <c r="H6165" s="2">
        <v>1</v>
      </c>
      <c r="I6165" s="2">
        <v>12</v>
      </c>
      <c r="J6165" s="2">
        <v>10</v>
      </c>
      <c r="K6165" s="2">
        <v>1</v>
      </c>
      <c r="L6165" s="3">
        <v>76000</v>
      </c>
      <c r="M6165" s="2" t="s">
        <v>20</v>
      </c>
      <c r="N6165" s="4" t="s">
        <v>21</v>
      </c>
    </row>
    <row r="6166" spans="1:14" x14ac:dyDescent="0.25">
      <c r="A6166" s="1" t="s">
        <v>361</v>
      </c>
      <c r="B6166" s="2" t="s">
        <v>353</v>
      </c>
      <c r="C6166" s="2" t="s">
        <v>353</v>
      </c>
      <c r="D6166" s="2" t="s">
        <v>354</v>
      </c>
      <c r="E6166" s="2" t="s">
        <v>4762</v>
      </c>
      <c r="F6166" s="2">
        <v>90111503</v>
      </c>
      <c r="G6166" s="2" t="s">
        <v>330</v>
      </c>
      <c r="H6166" s="2">
        <v>1</v>
      </c>
      <c r="I6166" s="2">
        <v>12</v>
      </c>
      <c r="J6166" s="2">
        <v>10</v>
      </c>
      <c r="K6166" s="2">
        <v>1</v>
      </c>
      <c r="L6166" s="3">
        <v>38000</v>
      </c>
      <c r="M6166" s="2" t="s">
        <v>20</v>
      </c>
      <c r="N6166" s="4" t="s">
        <v>21</v>
      </c>
    </row>
    <row r="6167" spans="1:14" x14ac:dyDescent="0.25">
      <c r="A6167" s="1" t="s">
        <v>361</v>
      </c>
      <c r="B6167" s="2" t="s">
        <v>353</v>
      </c>
      <c r="C6167" s="2" t="s">
        <v>353</v>
      </c>
      <c r="D6167" s="2" t="s">
        <v>354</v>
      </c>
      <c r="E6167" s="2" t="s">
        <v>4763</v>
      </c>
      <c r="F6167" s="2">
        <v>90111503</v>
      </c>
      <c r="G6167" s="2" t="s">
        <v>330</v>
      </c>
      <c r="H6167" s="2">
        <v>1</v>
      </c>
      <c r="I6167" s="2">
        <v>12</v>
      </c>
      <c r="J6167" s="2">
        <v>10</v>
      </c>
      <c r="K6167" s="2">
        <v>1</v>
      </c>
      <c r="L6167" s="3">
        <v>152000</v>
      </c>
      <c r="M6167" s="2" t="s">
        <v>20</v>
      </c>
      <c r="N6167" s="4" t="s">
        <v>21</v>
      </c>
    </row>
    <row r="6168" spans="1:14" x14ac:dyDescent="0.25">
      <c r="A6168" s="1" t="s">
        <v>361</v>
      </c>
      <c r="B6168" s="2" t="s">
        <v>353</v>
      </c>
      <c r="C6168" s="2" t="s">
        <v>353</v>
      </c>
      <c r="D6168" s="2" t="s">
        <v>354</v>
      </c>
      <c r="E6168" s="2" t="s">
        <v>18401</v>
      </c>
      <c r="F6168" s="2">
        <v>90111503</v>
      </c>
      <c r="G6168" s="2" t="s">
        <v>330</v>
      </c>
      <c r="H6168" s="2">
        <v>1</v>
      </c>
      <c r="I6168" s="2">
        <v>12</v>
      </c>
      <c r="J6168" s="2">
        <v>10</v>
      </c>
      <c r="K6168" s="2">
        <v>1</v>
      </c>
      <c r="L6168" s="3">
        <v>76000</v>
      </c>
      <c r="M6168" s="2" t="s">
        <v>20</v>
      </c>
      <c r="N6168" s="4" t="s">
        <v>21</v>
      </c>
    </row>
    <row r="6169" spans="1:14" x14ac:dyDescent="0.25">
      <c r="A6169" s="1" t="s">
        <v>361</v>
      </c>
      <c r="B6169" s="2" t="s">
        <v>353</v>
      </c>
      <c r="C6169" s="2" t="s">
        <v>353</v>
      </c>
      <c r="D6169" s="2" t="s">
        <v>354</v>
      </c>
      <c r="E6169" s="2" t="s">
        <v>4764</v>
      </c>
      <c r="F6169" s="2">
        <v>90111503</v>
      </c>
      <c r="G6169" s="2" t="s">
        <v>330</v>
      </c>
      <c r="H6169" s="2">
        <v>1</v>
      </c>
      <c r="I6169" s="2">
        <v>12</v>
      </c>
      <c r="J6169" s="2">
        <v>10</v>
      </c>
      <c r="K6169" s="2">
        <v>1</v>
      </c>
      <c r="L6169" s="3">
        <v>140000</v>
      </c>
      <c r="M6169" s="2" t="s">
        <v>20</v>
      </c>
      <c r="N6169" s="4" t="s">
        <v>21</v>
      </c>
    </row>
    <row r="6170" spans="1:14" x14ac:dyDescent="0.25">
      <c r="A6170" s="1" t="s">
        <v>361</v>
      </c>
      <c r="B6170" s="2" t="s">
        <v>353</v>
      </c>
      <c r="C6170" s="2" t="s">
        <v>353</v>
      </c>
      <c r="D6170" s="2" t="s">
        <v>354</v>
      </c>
      <c r="E6170" s="2" t="s">
        <v>4765</v>
      </c>
      <c r="F6170" s="2">
        <v>90111503</v>
      </c>
      <c r="G6170" s="2" t="s">
        <v>330</v>
      </c>
      <c r="H6170" s="2">
        <v>1</v>
      </c>
      <c r="I6170" s="2">
        <v>12</v>
      </c>
      <c r="J6170" s="2">
        <v>10</v>
      </c>
      <c r="K6170" s="2">
        <v>1</v>
      </c>
      <c r="L6170" s="3">
        <v>216000</v>
      </c>
      <c r="M6170" s="2" t="s">
        <v>20</v>
      </c>
      <c r="N6170" s="4" t="s">
        <v>21</v>
      </c>
    </row>
    <row r="6171" spans="1:14" x14ac:dyDescent="0.25">
      <c r="A6171" s="1" t="s">
        <v>361</v>
      </c>
      <c r="B6171" s="2" t="s">
        <v>353</v>
      </c>
      <c r="C6171" s="2" t="s">
        <v>353</v>
      </c>
      <c r="D6171" s="2" t="s">
        <v>354</v>
      </c>
      <c r="E6171" s="2" t="s">
        <v>4766</v>
      </c>
      <c r="F6171" s="2">
        <v>90111503</v>
      </c>
      <c r="G6171" s="2" t="s">
        <v>330</v>
      </c>
      <c r="H6171" s="2">
        <v>1</v>
      </c>
      <c r="I6171" s="2">
        <v>12</v>
      </c>
      <c r="J6171" s="2">
        <v>10</v>
      </c>
      <c r="K6171" s="2">
        <v>1</v>
      </c>
      <c r="L6171" s="3">
        <v>76000</v>
      </c>
      <c r="M6171" s="2" t="s">
        <v>20</v>
      </c>
      <c r="N6171" s="4" t="s">
        <v>21</v>
      </c>
    </row>
    <row r="6172" spans="1:14" x14ac:dyDescent="0.25">
      <c r="A6172" s="1" t="s">
        <v>361</v>
      </c>
      <c r="B6172" s="2" t="s">
        <v>353</v>
      </c>
      <c r="C6172" s="2" t="s">
        <v>353</v>
      </c>
      <c r="D6172" s="2" t="s">
        <v>354</v>
      </c>
      <c r="E6172" s="2" t="s">
        <v>4767</v>
      </c>
      <c r="F6172" s="2">
        <v>90111503</v>
      </c>
      <c r="G6172" s="2" t="s">
        <v>330</v>
      </c>
      <c r="H6172" s="2">
        <v>1</v>
      </c>
      <c r="I6172" s="2">
        <v>12</v>
      </c>
      <c r="J6172" s="2">
        <v>10</v>
      </c>
      <c r="K6172" s="2">
        <v>1</v>
      </c>
      <c r="L6172" s="3">
        <v>76000</v>
      </c>
      <c r="M6172" s="2" t="s">
        <v>20</v>
      </c>
      <c r="N6172" s="4" t="s">
        <v>21</v>
      </c>
    </row>
    <row r="6173" spans="1:14" x14ac:dyDescent="0.25">
      <c r="A6173" s="1" t="s">
        <v>361</v>
      </c>
      <c r="B6173" s="2" t="s">
        <v>353</v>
      </c>
      <c r="C6173" s="2" t="s">
        <v>353</v>
      </c>
      <c r="D6173" s="2" t="s">
        <v>354</v>
      </c>
      <c r="E6173" s="2" t="s">
        <v>4768</v>
      </c>
      <c r="F6173" s="2">
        <v>90111503</v>
      </c>
      <c r="G6173" s="2" t="s">
        <v>330</v>
      </c>
      <c r="H6173" s="2">
        <v>1</v>
      </c>
      <c r="I6173" s="2">
        <v>12</v>
      </c>
      <c r="J6173" s="2">
        <v>10</v>
      </c>
      <c r="K6173" s="2">
        <v>1</v>
      </c>
      <c r="L6173" s="3">
        <v>38000</v>
      </c>
      <c r="M6173" s="2" t="s">
        <v>20</v>
      </c>
      <c r="N6173" s="4" t="s">
        <v>21</v>
      </c>
    </row>
    <row r="6174" spans="1:14" x14ac:dyDescent="0.25">
      <c r="A6174" s="1" t="s">
        <v>361</v>
      </c>
      <c r="B6174" s="2" t="s">
        <v>353</v>
      </c>
      <c r="C6174" s="2" t="s">
        <v>353</v>
      </c>
      <c r="D6174" s="2" t="s">
        <v>354</v>
      </c>
      <c r="E6174" s="2" t="s">
        <v>18402</v>
      </c>
      <c r="F6174" s="2">
        <v>90111503</v>
      </c>
      <c r="G6174" s="2" t="s">
        <v>330</v>
      </c>
      <c r="H6174" s="2">
        <v>1</v>
      </c>
      <c r="I6174" s="2">
        <v>12</v>
      </c>
      <c r="J6174" s="2">
        <v>10</v>
      </c>
      <c r="K6174" s="2">
        <v>1</v>
      </c>
      <c r="L6174" s="3">
        <v>38000</v>
      </c>
      <c r="M6174" s="2" t="s">
        <v>20</v>
      </c>
      <c r="N6174" s="4" t="s">
        <v>21</v>
      </c>
    </row>
    <row r="6175" spans="1:14" x14ac:dyDescent="0.25">
      <c r="A6175" s="1" t="s">
        <v>361</v>
      </c>
      <c r="B6175" s="2" t="s">
        <v>353</v>
      </c>
      <c r="C6175" s="2" t="s">
        <v>353</v>
      </c>
      <c r="D6175" s="2" t="s">
        <v>354</v>
      </c>
      <c r="E6175" s="2" t="s">
        <v>4769</v>
      </c>
      <c r="F6175" s="2">
        <v>90111503</v>
      </c>
      <c r="G6175" s="2" t="s">
        <v>330</v>
      </c>
      <c r="H6175" s="2">
        <v>1</v>
      </c>
      <c r="I6175" s="2">
        <v>12</v>
      </c>
      <c r="J6175" s="2">
        <v>10</v>
      </c>
      <c r="K6175" s="2">
        <v>1</v>
      </c>
      <c r="L6175" s="3">
        <v>38000</v>
      </c>
      <c r="M6175" s="2" t="s">
        <v>20</v>
      </c>
      <c r="N6175" s="4" t="s">
        <v>21</v>
      </c>
    </row>
    <row r="6176" spans="1:14" x14ac:dyDescent="0.25">
      <c r="A6176" s="1" t="s">
        <v>361</v>
      </c>
      <c r="B6176" s="2" t="s">
        <v>353</v>
      </c>
      <c r="C6176" s="2" t="s">
        <v>353</v>
      </c>
      <c r="D6176" s="2" t="s">
        <v>354</v>
      </c>
      <c r="E6176" s="2" t="s">
        <v>4770</v>
      </c>
      <c r="F6176" s="2">
        <v>90111503</v>
      </c>
      <c r="G6176" s="2" t="s">
        <v>330</v>
      </c>
      <c r="H6176" s="2">
        <v>1</v>
      </c>
      <c r="I6176" s="2">
        <v>12</v>
      </c>
      <c r="J6176" s="2">
        <v>10</v>
      </c>
      <c r="K6176" s="2">
        <v>1</v>
      </c>
      <c r="L6176" s="3">
        <v>76000</v>
      </c>
      <c r="M6176" s="2" t="s">
        <v>20</v>
      </c>
      <c r="N6176" s="4" t="s">
        <v>21</v>
      </c>
    </row>
    <row r="6177" spans="1:14" x14ac:dyDescent="0.25">
      <c r="A6177" s="1" t="s">
        <v>361</v>
      </c>
      <c r="B6177" s="2" t="s">
        <v>353</v>
      </c>
      <c r="C6177" s="2" t="s">
        <v>353</v>
      </c>
      <c r="D6177" s="2" t="s">
        <v>354</v>
      </c>
      <c r="E6177" s="2" t="s">
        <v>18403</v>
      </c>
      <c r="F6177" s="2">
        <v>90111503</v>
      </c>
      <c r="G6177" s="2" t="s">
        <v>330</v>
      </c>
      <c r="H6177" s="2">
        <v>1</v>
      </c>
      <c r="I6177" s="2">
        <v>12</v>
      </c>
      <c r="J6177" s="2">
        <v>10</v>
      </c>
      <c r="K6177" s="2">
        <v>1</v>
      </c>
      <c r="L6177" s="3">
        <v>76000</v>
      </c>
      <c r="M6177" s="2" t="s">
        <v>20</v>
      </c>
      <c r="N6177" s="4" t="s">
        <v>21</v>
      </c>
    </row>
    <row r="6178" spans="1:14" x14ac:dyDescent="0.25">
      <c r="A6178" s="1" t="s">
        <v>361</v>
      </c>
      <c r="B6178" s="2" t="s">
        <v>353</v>
      </c>
      <c r="C6178" s="2" t="s">
        <v>353</v>
      </c>
      <c r="D6178" s="2" t="s">
        <v>354</v>
      </c>
      <c r="E6178" s="2" t="s">
        <v>18404</v>
      </c>
      <c r="F6178" s="2">
        <v>90111503</v>
      </c>
      <c r="G6178" s="2" t="s">
        <v>330</v>
      </c>
      <c r="H6178" s="2">
        <v>1</v>
      </c>
      <c r="I6178" s="2">
        <v>12</v>
      </c>
      <c r="J6178" s="2">
        <v>10</v>
      </c>
      <c r="K6178" s="2">
        <v>1</v>
      </c>
      <c r="L6178" s="3">
        <v>152000</v>
      </c>
      <c r="M6178" s="2" t="s">
        <v>20</v>
      </c>
      <c r="N6178" s="4" t="s">
        <v>21</v>
      </c>
    </row>
    <row r="6179" spans="1:14" x14ac:dyDescent="0.25">
      <c r="A6179" s="1" t="s">
        <v>361</v>
      </c>
      <c r="B6179" s="2" t="s">
        <v>353</v>
      </c>
      <c r="C6179" s="2" t="s">
        <v>353</v>
      </c>
      <c r="D6179" s="2" t="s">
        <v>354</v>
      </c>
      <c r="E6179" s="2" t="s">
        <v>4771</v>
      </c>
      <c r="F6179" s="2">
        <v>90111503</v>
      </c>
      <c r="G6179" s="2" t="s">
        <v>330</v>
      </c>
      <c r="H6179" s="2">
        <v>1</v>
      </c>
      <c r="I6179" s="2">
        <v>12</v>
      </c>
      <c r="J6179" s="2">
        <v>10</v>
      </c>
      <c r="K6179" s="2">
        <v>1</v>
      </c>
      <c r="L6179" s="3">
        <v>38000</v>
      </c>
      <c r="M6179" s="2" t="s">
        <v>20</v>
      </c>
      <c r="N6179" s="4" t="s">
        <v>21</v>
      </c>
    </row>
    <row r="6180" spans="1:14" x14ac:dyDescent="0.25">
      <c r="A6180" s="1" t="s">
        <v>361</v>
      </c>
      <c r="B6180" s="2" t="s">
        <v>353</v>
      </c>
      <c r="C6180" s="2" t="s">
        <v>353</v>
      </c>
      <c r="D6180" s="2" t="s">
        <v>354</v>
      </c>
      <c r="E6180" s="2" t="s">
        <v>4772</v>
      </c>
      <c r="F6180" s="2">
        <v>90111503</v>
      </c>
      <c r="G6180" s="2" t="s">
        <v>330</v>
      </c>
      <c r="H6180" s="2">
        <v>1</v>
      </c>
      <c r="I6180" s="2">
        <v>12</v>
      </c>
      <c r="J6180" s="2">
        <v>10</v>
      </c>
      <c r="K6180" s="2">
        <v>1</v>
      </c>
      <c r="L6180" s="3">
        <v>76000</v>
      </c>
      <c r="M6180" s="2" t="s">
        <v>20</v>
      </c>
      <c r="N6180" s="4" t="s">
        <v>21</v>
      </c>
    </row>
    <row r="6181" spans="1:14" x14ac:dyDescent="0.25">
      <c r="A6181" s="1" t="s">
        <v>361</v>
      </c>
      <c r="B6181" s="2" t="s">
        <v>353</v>
      </c>
      <c r="C6181" s="2" t="s">
        <v>353</v>
      </c>
      <c r="D6181" s="2" t="s">
        <v>354</v>
      </c>
      <c r="E6181" s="2" t="s">
        <v>4773</v>
      </c>
      <c r="F6181" s="2">
        <v>90111503</v>
      </c>
      <c r="G6181" s="2" t="s">
        <v>330</v>
      </c>
      <c r="H6181" s="2">
        <v>1</v>
      </c>
      <c r="I6181" s="2">
        <v>12</v>
      </c>
      <c r="J6181" s="2">
        <v>10</v>
      </c>
      <c r="K6181" s="2">
        <v>1</v>
      </c>
      <c r="L6181" s="3">
        <v>38000</v>
      </c>
      <c r="M6181" s="2" t="s">
        <v>20</v>
      </c>
      <c r="N6181" s="4" t="s">
        <v>21</v>
      </c>
    </row>
    <row r="6182" spans="1:14" x14ac:dyDescent="0.25">
      <c r="A6182" s="1" t="s">
        <v>361</v>
      </c>
      <c r="B6182" s="2" t="s">
        <v>353</v>
      </c>
      <c r="C6182" s="2" t="s">
        <v>353</v>
      </c>
      <c r="D6182" s="2" t="s">
        <v>354</v>
      </c>
      <c r="E6182" s="2" t="s">
        <v>4774</v>
      </c>
      <c r="F6182" s="2">
        <v>90111503</v>
      </c>
      <c r="G6182" s="2" t="s">
        <v>330</v>
      </c>
      <c r="H6182" s="2">
        <v>1</v>
      </c>
      <c r="I6182" s="2">
        <v>12</v>
      </c>
      <c r="J6182" s="2">
        <v>10</v>
      </c>
      <c r="K6182" s="2">
        <v>1</v>
      </c>
      <c r="L6182" s="3">
        <v>304000</v>
      </c>
      <c r="M6182" s="2" t="s">
        <v>20</v>
      </c>
      <c r="N6182" s="4" t="s">
        <v>21</v>
      </c>
    </row>
    <row r="6183" spans="1:14" x14ac:dyDescent="0.25">
      <c r="A6183" s="1" t="s">
        <v>361</v>
      </c>
      <c r="B6183" s="2" t="s">
        <v>353</v>
      </c>
      <c r="C6183" s="2" t="s">
        <v>353</v>
      </c>
      <c r="D6183" s="2" t="s">
        <v>354</v>
      </c>
      <c r="E6183" s="2" t="s">
        <v>4775</v>
      </c>
      <c r="F6183" s="2">
        <v>90111503</v>
      </c>
      <c r="G6183" s="2" t="s">
        <v>330</v>
      </c>
      <c r="H6183" s="2">
        <v>1</v>
      </c>
      <c r="I6183" s="2">
        <v>12</v>
      </c>
      <c r="J6183" s="2">
        <v>10</v>
      </c>
      <c r="K6183" s="2">
        <v>1</v>
      </c>
      <c r="L6183" s="3">
        <v>38000</v>
      </c>
      <c r="M6183" s="2" t="s">
        <v>20</v>
      </c>
      <c r="N6183" s="4" t="s">
        <v>21</v>
      </c>
    </row>
    <row r="6184" spans="1:14" x14ac:dyDescent="0.25">
      <c r="A6184" s="1" t="s">
        <v>361</v>
      </c>
      <c r="B6184" s="2" t="s">
        <v>353</v>
      </c>
      <c r="C6184" s="2" t="s">
        <v>353</v>
      </c>
      <c r="D6184" s="2" t="s">
        <v>354</v>
      </c>
      <c r="E6184" s="2" t="s">
        <v>4776</v>
      </c>
      <c r="F6184" s="2">
        <v>90111503</v>
      </c>
      <c r="G6184" s="2" t="s">
        <v>330</v>
      </c>
      <c r="H6184" s="2">
        <v>1</v>
      </c>
      <c r="I6184" s="2">
        <v>12</v>
      </c>
      <c r="J6184" s="2">
        <v>10</v>
      </c>
      <c r="K6184" s="2">
        <v>1</v>
      </c>
      <c r="L6184" s="3">
        <v>76000</v>
      </c>
      <c r="M6184" s="2" t="s">
        <v>20</v>
      </c>
      <c r="N6184" s="4" t="s">
        <v>21</v>
      </c>
    </row>
    <row r="6185" spans="1:14" x14ac:dyDescent="0.25">
      <c r="A6185" s="1" t="s">
        <v>361</v>
      </c>
      <c r="B6185" s="2" t="s">
        <v>353</v>
      </c>
      <c r="C6185" s="2" t="s">
        <v>353</v>
      </c>
      <c r="D6185" s="2" t="s">
        <v>354</v>
      </c>
      <c r="E6185" s="2" t="s">
        <v>18405</v>
      </c>
      <c r="F6185" s="2">
        <v>90111503</v>
      </c>
      <c r="G6185" s="2" t="s">
        <v>330</v>
      </c>
      <c r="H6185" s="2">
        <v>1</v>
      </c>
      <c r="I6185" s="2">
        <v>12</v>
      </c>
      <c r="J6185" s="2">
        <v>10</v>
      </c>
      <c r="K6185" s="2">
        <v>1</v>
      </c>
      <c r="L6185" s="3">
        <v>228000</v>
      </c>
      <c r="M6185" s="2" t="s">
        <v>20</v>
      </c>
      <c r="N6185" s="4" t="s">
        <v>21</v>
      </c>
    </row>
    <row r="6186" spans="1:14" x14ac:dyDescent="0.25">
      <c r="A6186" s="1" t="s">
        <v>361</v>
      </c>
      <c r="B6186" s="2" t="s">
        <v>353</v>
      </c>
      <c r="C6186" s="2" t="s">
        <v>353</v>
      </c>
      <c r="D6186" s="2" t="s">
        <v>354</v>
      </c>
      <c r="E6186" s="2" t="s">
        <v>4777</v>
      </c>
      <c r="F6186" s="2">
        <v>90111503</v>
      </c>
      <c r="G6186" s="2" t="s">
        <v>330</v>
      </c>
      <c r="H6186" s="2">
        <v>1</v>
      </c>
      <c r="I6186" s="2">
        <v>12</v>
      </c>
      <c r="J6186" s="2">
        <v>10</v>
      </c>
      <c r="K6186" s="2">
        <v>1</v>
      </c>
      <c r="L6186" s="3">
        <v>152000</v>
      </c>
      <c r="M6186" s="2" t="s">
        <v>20</v>
      </c>
      <c r="N6186" s="4" t="s">
        <v>21</v>
      </c>
    </row>
    <row r="6187" spans="1:14" x14ac:dyDescent="0.25">
      <c r="A6187" s="1" t="s">
        <v>361</v>
      </c>
      <c r="B6187" s="2" t="s">
        <v>353</v>
      </c>
      <c r="C6187" s="2" t="s">
        <v>353</v>
      </c>
      <c r="D6187" s="2" t="s">
        <v>354</v>
      </c>
      <c r="E6187" s="2" t="s">
        <v>4778</v>
      </c>
      <c r="F6187" s="2">
        <v>90111503</v>
      </c>
      <c r="G6187" s="2" t="s">
        <v>330</v>
      </c>
      <c r="H6187" s="2">
        <v>1</v>
      </c>
      <c r="I6187" s="2">
        <v>12</v>
      </c>
      <c r="J6187" s="2">
        <v>10</v>
      </c>
      <c r="K6187" s="2">
        <v>1</v>
      </c>
      <c r="L6187" s="3">
        <v>152000</v>
      </c>
      <c r="M6187" s="2" t="s">
        <v>20</v>
      </c>
      <c r="N6187" s="4" t="s">
        <v>21</v>
      </c>
    </row>
    <row r="6188" spans="1:14" x14ac:dyDescent="0.25">
      <c r="A6188" s="1" t="s">
        <v>361</v>
      </c>
      <c r="B6188" s="2" t="s">
        <v>353</v>
      </c>
      <c r="C6188" s="2" t="s">
        <v>353</v>
      </c>
      <c r="D6188" s="2" t="s">
        <v>354</v>
      </c>
      <c r="E6188" s="2" t="s">
        <v>4779</v>
      </c>
      <c r="F6188" s="2">
        <v>90111503</v>
      </c>
      <c r="G6188" s="2" t="s">
        <v>330</v>
      </c>
      <c r="H6188" s="2">
        <v>1</v>
      </c>
      <c r="I6188" s="2">
        <v>12</v>
      </c>
      <c r="J6188" s="2">
        <v>10</v>
      </c>
      <c r="K6188" s="2">
        <v>1</v>
      </c>
      <c r="L6188" s="3">
        <v>38000</v>
      </c>
      <c r="M6188" s="2" t="s">
        <v>20</v>
      </c>
      <c r="N6188" s="4" t="s">
        <v>21</v>
      </c>
    </row>
    <row r="6189" spans="1:14" x14ac:dyDescent="0.25">
      <c r="A6189" s="1" t="s">
        <v>361</v>
      </c>
      <c r="B6189" s="2" t="s">
        <v>353</v>
      </c>
      <c r="C6189" s="2" t="s">
        <v>353</v>
      </c>
      <c r="D6189" s="2" t="s">
        <v>354</v>
      </c>
      <c r="E6189" s="2" t="s">
        <v>4780</v>
      </c>
      <c r="F6189" s="2">
        <v>90111503</v>
      </c>
      <c r="G6189" s="2" t="s">
        <v>330</v>
      </c>
      <c r="H6189" s="2">
        <v>1</v>
      </c>
      <c r="I6189" s="2">
        <v>12</v>
      </c>
      <c r="J6189" s="2">
        <v>10</v>
      </c>
      <c r="K6189" s="2">
        <v>1</v>
      </c>
      <c r="L6189" s="3">
        <v>38000</v>
      </c>
      <c r="M6189" s="2" t="s">
        <v>20</v>
      </c>
      <c r="N6189" s="4" t="s">
        <v>21</v>
      </c>
    </row>
    <row r="6190" spans="1:14" x14ac:dyDescent="0.25">
      <c r="A6190" s="1" t="s">
        <v>361</v>
      </c>
      <c r="B6190" s="2" t="s">
        <v>353</v>
      </c>
      <c r="C6190" s="2" t="s">
        <v>353</v>
      </c>
      <c r="D6190" s="2" t="s">
        <v>354</v>
      </c>
      <c r="E6190" s="2" t="s">
        <v>4781</v>
      </c>
      <c r="F6190" s="2">
        <v>90111503</v>
      </c>
      <c r="G6190" s="2" t="s">
        <v>330</v>
      </c>
      <c r="H6190" s="2">
        <v>1</v>
      </c>
      <c r="I6190" s="2">
        <v>12</v>
      </c>
      <c r="J6190" s="2">
        <v>10</v>
      </c>
      <c r="K6190" s="2">
        <v>1</v>
      </c>
      <c r="L6190" s="3">
        <v>38000</v>
      </c>
      <c r="M6190" s="2" t="s">
        <v>20</v>
      </c>
      <c r="N6190" s="4" t="s">
        <v>21</v>
      </c>
    </row>
    <row r="6191" spans="1:14" x14ac:dyDescent="0.25">
      <c r="A6191" s="1" t="s">
        <v>361</v>
      </c>
      <c r="B6191" s="2" t="s">
        <v>353</v>
      </c>
      <c r="C6191" s="2" t="s">
        <v>353</v>
      </c>
      <c r="D6191" s="2" t="s">
        <v>354</v>
      </c>
      <c r="E6191" s="2" t="s">
        <v>4782</v>
      </c>
      <c r="F6191" s="2">
        <v>90111503</v>
      </c>
      <c r="G6191" s="2" t="s">
        <v>330</v>
      </c>
      <c r="H6191" s="2">
        <v>1</v>
      </c>
      <c r="I6191" s="2">
        <v>12</v>
      </c>
      <c r="J6191" s="2">
        <v>10</v>
      </c>
      <c r="K6191" s="2">
        <v>1</v>
      </c>
      <c r="L6191" s="3">
        <v>140000</v>
      </c>
      <c r="M6191" s="2" t="s">
        <v>20</v>
      </c>
      <c r="N6191" s="4" t="s">
        <v>21</v>
      </c>
    </row>
    <row r="6192" spans="1:14" x14ac:dyDescent="0.25">
      <c r="A6192" s="1" t="s">
        <v>361</v>
      </c>
      <c r="B6192" s="2" t="s">
        <v>353</v>
      </c>
      <c r="C6192" s="2" t="s">
        <v>353</v>
      </c>
      <c r="D6192" s="2" t="s">
        <v>354</v>
      </c>
      <c r="E6192" s="2" t="s">
        <v>4783</v>
      </c>
      <c r="F6192" s="2">
        <v>90111503</v>
      </c>
      <c r="G6192" s="2" t="s">
        <v>330</v>
      </c>
      <c r="H6192" s="2">
        <v>1</v>
      </c>
      <c r="I6192" s="2">
        <v>12</v>
      </c>
      <c r="J6192" s="2">
        <v>10</v>
      </c>
      <c r="K6192" s="2">
        <v>1</v>
      </c>
      <c r="L6192" s="3">
        <v>228000</v>
      </c>
      <c r="M6192" s="2" t="s">
        <v>20</v>
      </c>
      <c r="N6192" s="4" t="s">
        <v>21</v>
      </c>
    </row>
    <row r="6193" spans="1:14" x14ac:dyDescent="0.25">
      <c r="A6193" s="1" t="s">
        <v>361</v>
      </c>
      <c r="B6193" s="2" t="s">
        <v>353</v>
      </c>
      <c r="C6193" s="2" t="s">
        <v>353</v>
      </c>
      <c r="D6193" s="2" t="s">
        <v>354</v>
      </c>
      <c r="E6193" s="2" t="s">
        <v>4784</v>
      </c>
      <c r="F6193" s="2">
        <v>90111503</v>
      </c>
      <c r="G6193" s="2" t="s">
        <v>330</v>
      </c>
      <c r="H6193" s="2">
        <v>1</v>
      </c>
      <c r="I6193" s="2">
        <v>12</v>
      </c>
      <c r="J6193" s="2">
        <v>10</v>
      </c>
      <c r="K6193" s="2">
        <v>1</v>
      </c>
      <c r="L6193" s="3">
        <v>76000</v>
      </c>
      <c r="M6193" s="2" t="s">
        <v>20</v>
      </c>
      <c r="N6193" s="4" t="s">
        <v>21</v>
      </c>
    </row>
    <row r="6194" spans="1:14" x14ac:dyDescent="0.25">
      <c r="A6194" s="1" t="s">
        <v>361</v>
      </c>
      <c r="B6194" s="2" t="s">
        <v>353</v>
      </c>
      <c r="C6194" s="2" t="s">
        <v>353</v>
      </c>
      <c r="D6194" s="2" t="s">
        <v>354</v>
      </c>
      <c r="E6194" s="2" t="s">
        <v>18406</v>
      </c>
      <c r="F6194" s="2">
        <v>90111503</v>
      </c>
      <c r="G6194" s="2" t="s">
        <v>330</v>
      </c>
      <c r="H6194" s="2">
        <v>1</v>
      </c>
      <c r="I6194" s="2">
        <v>12</v>
      </c>
      <c r="J6194" s="2">
        <v>10</v>
      </c>
      <c r="K6194" s="2">
        <v>1</v>
      </c>
      <c r="L6194" s="3">
        <v>38000</v>
      </c>
      <c r="M6194" s="2" t="s">
        <v>20</v>
      </c>
      <c r="N6194" s="4" t="s">
        <v>21</v>
      </c>
    </row>
    <row r="6195" spans="1:14" x14ac:dyDescent="0.25">
      <c r="A6195" s="1" t="s">
        <v>361</v>
      </c>
      <c r="B6195" s="2" t="s">
        <v>353</v>
      </c>
      <c r="C6195" s="2" t="s">
        <v>353</v>
      </c>
      <c r="D6195" s="2" t="s">
        <v>354</v>
      </c>
      <c r="E6195" s="2" t="s">
        <v>4785</v>
      </c>
      <c r="F6195" s="2">
        <v>90111503</v>
      </c>
      <c r="G6195" s="2" t="s">
        <v>330</v>
      </c>
      <c r="H6195" s="2">
        <v>1</v>
      </c>
      <c r="I6195" s="2">
        <v>12</v>
      </c>
      <c r="J6195" s="2">
        <v>10</v>
      </c>
      <c r="K6195" s="2">
        <v>1</v>
      </c>
      <c r="L6195" s="3">
        <v>76000</v>
      </c>
      <c r="M6195" s="2" t="s">
        <v>20</v>
      </c>
      <c r="N6195" s="4" t="s">
        <v>21</v>
      </c>
    </row>
    <row r="6196" spans="1:14" x14ac:dyDescent="0.25">
      <c r="A6196" s="1" t="s">
        <v>361</v>
      </c>
      <c r="B6196" s="2" t="s">
        <v>353</v>
      </c>
      <c r="C6196" s="2" t="s">
        <v>353</v>
      </c>
      <c r="D6196" s="2" t="s">
        <v>354</v>
      </c>
      <c r="E6196" s="2" t="s">
        <v>4786</v>
      </c>
      <c r="F6196" s="2">
        <v>90111503</v>
      </c>
      <c r="G6196" s="2" t="s">
        <v>330</v>
      </c>
      <c r="H6196" s="2">
        <v>1</v>
      </c>
      <c r="I6196" s="2">
        <v>12</v>
      </c>
      <c r="J6196" s="2">
        <v>10</v>
      </c>
      <c r="K6196" s="2">
        <v>1</v>
      </c>
      <c r="L6196" s="3">
        <v>76000</v>
      </c>
      <c r="M6196" s="2" t="s">
        <v>20</v>
      </c>
      <c r="N6196" s="4" t="s">
        <v>21</v>
      </c>
    </row>
    <row r="6197" spans="1:14" x14ac:dyDescent="0.25">
      <c r="A6197" s="1" t="s">
        <v>361</v>
      </c>
      <c r="B6197" s="2" t="s">
        <v>353</v>
      </c>
      <c r="C6197" s="2" t="s">
        <v>353</v>
      </c>
      <c r="D6197" s="2" t="s">
        <v>354</v>
      </c>
      <c r="E6197" s="2" t="s">
        <v>4787</v>
      </c>
      <c r="F6197" s="2">
        <v>90111503</v>
      </c>
      <c r="G6197" s="2" t="s">
        <v>330</v>
      </c>
      <c r="H6197" s="2">
        <v>1</v>
      </c>
      <c r="I6197" s="2">
        <v>12</v>
      </c>
      <c r="J6197" s="2">
        <v>10</v>
      </c>
      <c r="K6197" s="2">
        <v>1</v>
      </c>
      <c r="L6197" s="3">
        <v>38000</v>
      </c>
      <c r="M6197" s="2" t="s">
        <v>20</v>
      </c>
      <c r="N6197" s="4" t="s">
        <v>21</v>
      </c>
    </row>
    <row r="6198" spans="1:14" x14ac:dyDescent="0.25">
      <c r="A6198" s="1" t="s">
        <v>361</v>
      </c>
      <c r="B6198" s="2" t="s">
        <v>353</v>
      </c>
      <c r="C6198" s="2" t="s">
        <v>353</v>
      </c>
      <c r="D6198" s="2" t="s">
        <v>354</v>
      </c>
      <c r="E6198" s="2" t="s">
        <v>18407</v>
      </c>
      <c r="F6198" s="2">
        <v>90111503</v>
      </c>
      <c r="G6198" s="2" t="s">
        <v>330</v>
      </c>
      <c r="H6198" s="2">
        <v>1</v>
      </c>
      <c r="I6198" s="2">
        <v>12</v>
      </c>
      <c r="J6198" s="2">
        <v>10</v>
      </c>
      <c r="K6198" s="2">
        <v>1</v>
      </c>
      <c r="L6198" s="3">
        <v>76000</v>
      </c>
      <c r="M6198" s="2" t="s">
        <v>20</v>
      </c>
      <c r="N6198" s="4" t="s">
        <v>21</v>
      </c>
    </row>
    <row r="6199" spans="1:14" x14ac:dyDescent="0.25">
      <c r="A6199" s="1" t="s">
        <v>361</v>
      </c>
      <c r="B6199" s="2" t="s">
        <v>353</v>
      </c>
      <c r="C6199" s="2" t="s">
        <v>353</v>
      </c>
      <c r="D6199" s="2" t="s">
        <v>354</v>
      </c>
      <c r="E6199" s="2" t="s">
        <v>18408</v>
      </c>
      <c r="F6199" s="2">
        <v>90111503</v>
      </c>
      <c r="G6199" s="2" t="s">
        <v>330</v>
      </c>
      <c r="H6199" s="2">
        <v>1</v>
      </c>
      <c r="I6199" s="2">
        <v>12</v>
      </c>
      <c r="J6199" s="2">
        <v>10</v>
      </c>
      <c r="K6199" s="2">
        <v>1</v>
      </c>
      <c r="L6199" s="3">
        <v>38000</v>
      </c>
      <c r="M6199" s="2" t="s">
        <v>20</v>
      </c>
      <c r="N6199" s="4" t="s">
        <v>21</v>
      </c>
    </row>
    <row r="6200" spans="1:14" x14ac:dyDescent="0.25">
      <c r="A6200" s="1" t="s">
        <v>361</v>
      </c>
      <c r="B6200" s="2" t="s">
        <v>353</v>
      </c>
      <c r="C6200" s="2" t="s">
        <v>353</v>
      </c>
      <c r="D6200" s="2" t="s">
        <v>354</v>
      </c>
      <c r="E6200" s="2" t="s">
        <v>18409</v>
      </c>
      <c r="F6200" s="2">
        <v>90111503</v>
      </c>
      <c r="G6200" s="2" t="s">
        <v>330</v>
      </c>
      <c r="H6200" s="2">
        <v>1</v>
      </c>
      <c r="I6200" s="2">
        <v>12</v>
      </c>
      <c r="J6200" s="2">
        <v>10</v>
      </c>
      <c r="K6200" s="2">
        <v>1</v>
      </c>
      <c r="L6200" s="3">
        <v>38000</v>
      </c>
      <c r="M6200" s="2" t="s">
        <v>20</v>
      </c>
      <c r="N6200" s="4" t="s">
        <v>21</v>
      </c>
    </row>
    <row r="6201" spans="1:14" x14ac:dyDescent="0.25">
      <c r="A6201" s="1" t="s">
        <v>361</v>
      </c>
      <c r="B6201" s="2" t="s">
        <v>353</v>
      </c>
      <c r="C6201" s="2" t="s">
        <v>353</v>
      </c>
      <c r="D6201" s="2" t="s">
        <v>354</v>
      </c>
      <c r="E6201" s="2" t="s">
        <v>4788</v>
      </c>
      <c r="F6201" s="2">
        <v>90111503</v>
      </c>
      <c r="G6201" s="2" t="s">
        <v>330</v>
      </c>
      <c r="H6201" s="2">
        <v>1</v>
      </c>
      <c r="I6201" s="2">
        <v>12</v>
      </c>
      <c r="J6201" s="2">
        <v>10</v>
      </c>
      <c r="K6201" s="2">
        <v>1</v>
      </c>
      <c r="L6201" s="3">
        <v>304000</v>
      </c>
      <c r="M6201" s="2" t="s">
        <v>20</v>
      </c>
      <c r="N6201" s="4" t="s">
        <v>21</v>
      </c>
    </row>
    <row r="6202" spans="1:14" x14ac:dyDescent="0.25">
      <c r="A6202" s="1" t="s">
        <v>361</v>
      </c>
      <c r="B6202" s="2" t="s">
        <v>353</v>
      </c>
      <c r="C6202" s="2" t="s">
        <v>353</v>
      </c>
      <c r="D6202" s="2" t="s">
        <v>354</v>
      </c>
      <c r="E6202" s="2" t="s">
        <v>4789</v>
      </c>
      <c r="F6202" s="2">
        <v>90111503</v>
      </c>
      <c r="G6202" s="2" t="s">
        <v>330</v>
      </c>
      <c r="H6202" s="2">
        <v>1</v>
      </c>
      <c r="I6202" s="2">
        <v>12</v>
      </c>
      <c r="J6202" s="2">
        <v>10</v>
      </c>
      <c r="K6202" s="2">
        <v>1</v>
      </c>
      <c r="L6202" s="3">
        <v>38000</v>
      </c>
      <c r="M6202" s="2" t="s">
        <v>20</v>
      </c>
      <c r="N6202" s="4" t="s">
        <v>21</v>
      </c>
    </row>
    <row r="6203" spans="1:14" x14ac:dyDescent="0.25">
      <c r="A6203" s="1" t="s">
        <v>361</v>
      </c>
      <c r="B6203" s="2" t="s">
        <v>353</v>
      </c>
      <c r="C6203" s="2" t="s">
        <v>353</v>
      </c>
      <c r="D6203" s="2" t="s">
        <v>354</v>
      </c>
      <c r="E6203" s="2" t="s">
        <v>4790</v>
      </c>
      <c r="F6203" s="2">
        <v>90111503</v>
      </c>
      <c r="G6203" s="2" t="s">
        <v>330</v>
      </c>
      <c r="H6203" s="2">
        <v>1</v>
      </c>
      <c r="I6203" s="2">
        <v>12</v>
      </c>
      <c r="J6203" s="2">
        <v>10</v>
      </c>
      <c r="K6203" s="2">
        <v>1</v>
      </c>
      <c r="L6203" s="3">
        <v>76000</v>
      </c>
      <c r="M6203" s="2" t="s">
        <v>20</v>
      </c>
      <c r="N6203" s="4" t="s">
        <v>21</v>
      </c>
    </row>
    <row r="6204" spans="1:14" x14ac:dyDescent="0.25">
      <c r="A6204" s="1" t="s">
        <v>361</v>
      </c>
      <c r="B6204" s="2" t="s">
        <v>353</v>
      </c>
      <c r="C6204" s="2" t="s">
        <v>353</v>
      </c>
      <c r="D6204" s="2" t="s">
        <v>354</v>
      </c>
      <c r="E6204" s="2" t="s">
        <v>4791</v>
      </c>
      <c r="F6204" s="2">
        <v>90111503</v>
      </c>
      <c r="G6204" s="2" t="s">
        <v>330</v>
      </c>
      <c r="H6204" s="2">
        <v>1</v>
      </c>
      <c r="I6204" s="2">
        <v>12</v>
      </c>
      <c r="J6204" s="2">
        <v>10</v>
      </c>
      <c r="K6204" s="2">
        <v>1</v>
      </c>
      <c r="L6204" s="3">
        <v>152000</v>
      </c>
      <c r="M6204" s="2" t="s">
        <v>20</v>
      </c>
      <c r="N6204" s="4" t="s">
        <v>21</v>
      </c>
    </row>
    <row r="6205" spans="1:14" x14ac:dyDescent="0.25">
      <c r="A6205" s="1" t="s">
        <v>361</v>
      </c>
      <c r="B6205" s="2" t="s">
        <v>353</v>
      </c>
      <c r="C6205" s="2" t="s">
        <v>353</v>
      </c>
      <c r="D6205" s="2" t="s">
        <v>354</v>
      </c>
      <c r="E6205" s="2" t="s">
        <v>4792</v>
      </c>
      <c r="F6205" s="2">
        <v>90111503</v>
      </c>
      <c r="G6205" s="2" t="s">
        <v>330</v>
      </c>
      <c r="H6205" s="2">
        <v>1</v>
      </c>
      <c r="I6205" s="2">
        <v>12</v>
      </c>
      <c r="J6205" s="2">
        <v>10</v>
      </c>
      <c r="K6205" s="2">
        <v>1</v>
      </c>
      <c r="L6205" s="3">
        <v>76000</v>
      </c>
      <c r="M6205" s="2" t="s">
        <v>20</v>
      </c>
      <c r="N6205" s="4" t="s">
        <v>21</v>
      </c>
    </row>
    <row r="6206" spans="1:14" x14ac:dyDescent="0.25">
      <c r="A6206" s="1" t="s">
        <v>361</v>
      </c>
      <c r="B6206" s="2" t="s">
        <v>353</v>
      </c>
      <c r="C6206" s="2" t="s">
        <v>353</v>
      </c>
      <c r="D6206" s="2" t="s">
        <v>354</v>
      </c>
      <c r="E6206" s="2" t="s">
        <v>4793</v>
      </c>
      <c r="F6206" s="2">
        <v>90111503</v>
      </c>
      <c r="G6206" s="2" t="s">
        <v>330</v>
      </c>
      <c r="H6206" s="2">
        <v>1</v>
      </c>
      <c r="I6206" s="2">
        <v>12</v>
      </c>
      <c r="J6206" s="2">
        <v>10</v>
      </c>
      <c r="K6206" s="2">
        <v>1</v>
      </c>
      <c r="L6206" s="3">
        <v>140000</v>
      </c>
      <c r="M6206" s="2" t="s">
        <v>20</v>
      </c>
      <c r="N6206" s="4" t="s">
        <v>21</v>
      </c>
    </row>
    <row r="6207" spans="1:14" x14ac:dyDescent="0.25">
      <c r="A6207" s="1" t="s">
        <v>361</v>
      </c>
      <c r="B6207" s="2" t="s">
        <v>353</v>
      </c>
      <c r="C6207" s="2" t="s">
        <v>353</v>
      </c>
      <c r="D6207" s="2" t="s">
        <v>354</v>
      </c>
      <c r="E6207" s="2" t="s">
        <v>4794</v>
      </c>
      <c r="F6207" s="2">
        <v>90111503</v>
      </c>
      <c r="G6207" s="2" t="s">
        <v>330</v>
      </c>
      <c r="H6207" s="2">
        <v>1</v>
      </c>
      <c r="I6207" s="2">
        <v>12</v>
      </c>
      <c r="J6207" s="2">
        <v>10</v>
      </c>
      <c r="K6207" s="2">
        <v>1</v>
      </c>
      <c r="L6207" s="3">
        <v>76000</v>
      </c>
      <c r="M6207" s="2" t="s">
        <v>20</v>
      </c>
      <c r="N6207" s="4" t="s">
        <v>21</v>
      </c>
    </row>
    <row r="6208" spans="1:14" x14ac:dyDescent="0.25">
      <c r="A6208" s="1" t="s">
        <v>361</v>
      </c>
      <c r="B6208" s="2" t="s">
        <v>353</v>
      </c>
      <c r="C6208" s="2" t="s">
        <v>353</v>
      </c>
      <c r="D6208" s="2" t="s">
        <v>354</v>
      </c>
      <c r="E6208" s="2" t="s">
        <v>4795</v>
      </c>
      <c r="F6208" s="2">
        <v>90111503</v>
      </c>
      <c r="G6208" s="2" t="s">
        <v>330</v>
      </c>
      <c r="H6208" s="2">
        <v>1</v>
      </c>
      <c r="I6208" s="2">
        <v>12</v>
      </c>
      <c r="J6208" s="2">
        <v>10</v>
      </c>
      <c r="K6208" s="2">
        <v>1</v>
      </c>
      <c r="L6208" s="3">
        <v>76000</v>
      </c>
      <c r="M6208" s="2" t="s">
        <v>20</v>
      </c>
      <c r="N6208" s="4" t="s">
        <v>21</v>
      </c>
    </row>
    <row r="6209" spans="1:14" x14ac:dyDescent="0.25">
      <c r="A6209" s="1" t="s">
        <v>361</v>
      </c>
      <c r="B6209" s="2" t="s">
        <v>353</v>
      </c>
      <c r="C6209" s="2" t="s">
        <v>353</v>
      </c>
      <c r="D6209" s="2" t="s">
        <v>354</v>
      </c>
      <c r="E6209" s="2" t="s">
        <v>4796</v>
      </c>
      <c r="F6209" s="2">
        <v>90111503</v>
      </c>
      <c r="G6209" s="2" t="s">
        <v>330</v>
      </c>
      <c r="H6209" s="2">
        <v>1</v>
      </c>
      <c r="I6209" s="2">
        <v>12</v>
      </c>
      <c r="J6209" s="2">
        <v>10</v>
      </c>
      <c r="K6209" s="2">
        <v>1</v>
      </c>
      <c r="L6209" s="3">
        <v>38000</v>
      </c>
      <c r="M6209" s="2" t="s">
        <v>20</v>
      </c>
      <c r="N6209" s="4" t="s">
        <v>21</v>
      </c>
    </row>
    <row r="6210" spans="1:14" x14ac:dyDescent="0.25">
      <c r="A6210" s="1" t="s">
        <v>361</v>
      </c>
      <c r="B6210" s="2" t="s">
        <v>353</v>
      </c>
      <c r="C6210" s="2" t="s">
        <v>353</v>
      </c>
      <c r="D6210" s="2" t="s">
        <v>354</v>
      </c>
      <c r="E6210" s="2" t="s">
        <v>4797</v>
      </c>
      <c r="F6210" s="2">
        <v>90111503</v>
      </c>
      <c r="G6210" s="2" t="s">
        <v>330</v>
      </c>
      <c r="H6210" s="2">
        <v>1</v>
      </c>
      <c r="I6210" s="2">
        <v>12</v>
      </c>
      <c r="J6210" s="2">
        <v>10</v>
      </c>
      <c r="K6210" s="2">
        <v>1</v>
      </c>
      <c r="L6210" s="3">
        <v>1960000</v>
      </c>
      <c r="M6210" s="2" t="s">
        <v>20</v>
      </c>
      <c r="N6210" s="4" t="s">
        <v>21</v>
      </c>
    </row>
    <row r="6211" spans="1:14" x14ac:dyDescent="0.25">
      <c r="A6211" s="1" t="s">
        <v>361</v>
      </c>
      <c r="B6211" s="2" t="s">
        <v>353</v>
      </c>
      <c r="C6211" s="2" t="s">
        <v>353</v>
      </c>
      <c r="D6211" s="2" t="s">
        <v>354</v>
      </c>
      <c r="E6211" s="2" t="s">
        <v>4798</v>
      </c>
      <c r="F6211" s="2">
        <v>90111503</v>
      </c>
      <c r="G6211" s="2" t="s">
        <v>330</v>
      </c>
      <c r="H6211" s="2">
        <v>1</v>
      </c>
      <c r="I6211" s="2">
        <v>12</v>
      </c>
      <c r="J6211" s="2">
        <v>10</v>
      </c>
      <c r="K6211" s="2">
        <v>1</v>
      </c>
      <c r="L6211" s="3">
        <v>76000</v>
      </c>
      <c r="M6211" s="2" t="s">
        <v>20</v>
      </c>
      <c r="N6211" s="4" t="s">
        <v>21</v>
      </c>
    </row>
    <row r="6212" spans="1:14" x14ac:dyDescent="0.25">
      <c r="A6212" s="1" t="s">
        <v>361</v>
      </c>
      <c r="B6212" s="2" t="s">
        <v>353</v>
      </c>
      <c r="C6212" s="2" t="s">
        <v>353</v>
      </c>
      <c r="D6212" s="2" t="s">
        <v>354</v>
      </c>
      <c r="E6212" s="2" t="s">
        <v>4799</v>
      </c>
      <c r="F6212" s="2">
        <v>90111503</v>
      </c>
      <c r="G6212" s="2" t="s">
        <v>330</v>
      </c>
      <c r="H6212" s="2">
        <v>1</v>
      </c>
      <c r="I6212" s="2">
        <v>12</v>
      </c>
      <c r="J6212" s="2">
        <v>10</v>
      </c>
      <c r="K6212" s="2">
        <v>1</v>
      </c>
      <c r="L6212" s="3">
        <v>152000</v>
      </c>
      <c r="M6212" s="2" t="s">
        <v>20</v>
      </c>
      <c r="N6212" s="4" t="s">
        <v>21</v>
      </c>
    </row>
    <row r="6213" spans="1:14" x14ac:dyDescent="0.25">
      <c r="A6213" s="1" t="s">
        <v>361</v>
      </c>
      <c r="B6213" s="2" t="s">
        <v>353</v>
      </c>
      <c r="C6213" s="2" t="s">
        <v>353</v>
      </c>
      <c r="D6213" s="2" t="s">
        <v>354</v>
      </c>
      <c r="E6213" s="2" t="s">
        <v>4800</v>
      </c>
      <c r="F6213" s="2">
        <v>90111503</v>
      </c>
      <c r="G6213" s="2" t="s">
        <v>330</v>
      </c>
      <c r="H6213" s="2">
        <v>1</v>
      </c>
      <c r="I6213" s="2">
        <v>12</v>
      </c>
      <c r="J6213" s="2">
        <v>10</v>
      </c>
      <c r="K6213" s="2">
        <v>1</v>
      </c>
      <c r="L6213" s="3">
        <v>216000</v>
      </c>
      <c r="M6213" s="2" t="s">
        <v>20</v>
      </c>
      <c r="N6213" s="4" t="s">
        <v>21</v>
      </c>
    </row>
    <row r="6214" spans="1:14" x14ac:dyDescent="0.25">
      <c r="A6214" s="1" t="s">
        <v>361</v>
      </c>
      <c r="B6214" s="2" t="s">
        <v>353</v>
      </c>
      <c r="C6214" s="2" t="s">
        <v>353</v>
      </c>
      <c r="D6214" s="2" t="s">
        <v>354</v>
      </c>
      <c r="E6214" s="2" t="s">
        <v>4801</v>
      </c>
      <c r="F6214" s="2">
        <v>90111503</v>
      </c>
      <c r="G6214" s="2" t="s">
        <v>330</v>
      </c>
      <c r="H6214" s="2">
        <v>1</v>
      </c>
      <c r="I6214" s="2">
        <v>12</v>
      </c>
      <c r="J6214" s="2">
        <v>10</v>
      </c>
      <c r="K6214" s="2">
        <v>1</v>
      </c>
      <c r="L6214" s="3">
        <v>76000</v>
      </c>
      <c r="M6214" s="2" t="s">
        <v>20</v>
      </c>
      <c r="N6214" s="4" t="s">
        <v>21</v>
      </c>
    </row>
    <row r="6215" spans="1:14" x14ac:dyDescent="0.25">
      <c r="A6215" s="1" t="s">
        <v>361</v>
      </c>
      <c r="B6215" s="2" t="s">
        <v>353</v>
      </c>
      <c r="C6215" s="2" t="s">
        <v>353</v>
      </c>
      <c r="D6215" s="2" t="s">
        <v>354</v>
      </c>
      <c r="E6215" s="2" t="s">
        <v>4802</v>
      </c>
      <c r="F6215" s="2">
        <v>90111503</v>
      </c>
      <c r="G6215" s="2" t="s">
        <v>330</v>
      </c>
      <c r="H6215" s="2">
        <v>1</v>
      </c>
      <c r="I6215" s="2">
        <v>12</v>
      </c>
      <c r="J6215" s="2">
        <v>10</v>
      </c>
      <c r="K6215" s="2">
        <v>1</v>
      </c>
      <c r="L6215" s="3">
        <v>76000</v>
      </c>
      <c r="M6215" s="2" t="s">
        <v>20</v>
      </c>
      <c r="N6215" s="4" t="s">
        <v>21</v>
      </c>
    </row>
    <row r="6216" spans="1:14" x14ac:dyDescent="0.25">
      <c r="A6216" s="1" t="s">
        <v>361</v>
      </c>
      <c r="B6216" s="2" t="s">
        <v>353</v>
      </c>
      <c r="C6216" s="2" t="s">
        <v>353</v>
      </c>
      <c r="D6216" s="2" t="s">
        <v>354</v>
      </c>
      <c r="E6216" s="2" t="s">
        <v>4803</v>
      </c>
      <c r="F6216" s="2">
        <v>90111503</v>
      </c>
      <c r="G6216" s="2" t="s">
        <v>330</v>
      </c>
      <c r="H6216" s="2">
        <v>1</v>
      </c>
      <c r="I6216" s="2">
        <v>12</v>
      </c>
      <c r="J6216" s="2">
        <v>10</v>
      </c>
      <c r="K6216" s="2">
        <v>1</v>
      </c>
      <c r="L6216" s="3">
        <v>152000</v>
      </c>
      <c r="M6216" s="2" t="s">
        <v>20</v>
      </c>
      <c r="N6216" s="4" t="s">
        <v>21</v>
      </c>
    </row>
    <row r="6217" spans="1:14" x14ac:dyDescent="0.25">
      <c r="A6217" s="1" t="s">
        <v>361</v>
      </c>
      <c r="B6217" s="2" t="s">
        <v>353</v>
      </c>
      <c r="C6217" s="2" t="s">
        <v>353</v>
      </c>
      <c r="D6217" s="2" t="s">
        <v>354</v>
      </c>
      <c r="E6217" s="2" t="s">
        <v>4804</v>
      </c>
      <c r="F6217" s="2">
        <v>90111503</v>
      </c>
      <c r="G6217" s="2" t="s">
        <v>330</v>
      </c>
      <c r="H6217" s="2">
        <v>1</v>
      </c>
      <c r="I6217" s="2">
        <v>12</v>
      </c>
      <c r="J6217" s="2">
        <v>10</v>
      </c>
      <c r="K6217" s="2">
        <v>1</v>
      </c>
      <c r="L6217" s="3">
        <v>76000</v>
      </c>
      <c r="M6217" s="2" t="s">
        <v>20</v>
      </c>
      <c r="N6217" s="4" t="s">
        <v>21</v>
      </c>
    </row>
    <row r="6218" spans="1:14" x14ac:dyDescent="0.25">
      <c r="A6218" s="1" t="s">
        <v>361</v>
      </c>
      <c r="B6218" s="2" t="s">
        <v>353</v>
      </c>
      <c r="C6218" s="2" t="s">
        <v>353</v>
      </c>
      <c r="D6218" s="2" t="s">
        <v>354</v>
      </c>
      <c r="E6218" s="2" t="s">
        <v>4805</v>
      </c>
      <c r="F6218" s="2">
        <v>90111503</v>
      </c>
      <c r="G6218" s="2" t="s">
        <v>330</v>
      </c>
      <c r="H6218" s="2">
        <v>1</v>
      </c>
      <c r="I6218" s="2">
        <v>12</v>
      </c>
      <c r="J6218" s="2">
        <v>10</v>
      </c>
      <c r="K6218" s="2">
        <v>1</v>
      </c>
      <c r="L6218" s="3">
        <v>76000</v>
      </c>
      <c r="M6218" s="2" t="s">
        <v>20</v>
      </c>
      <c r="N6218" s="4" t="s">
        <v>21</v>
      </c>
    </row>
    <row r="6219" spans="1:14" x14ac:dyDescent="0.25">
      <c r="A6219" s="1" t="s">
        <v>361</v>
      </c>
      <c r="B6219" s="2" t="s">
        <v>353</v>
      </c>
      <c r="C6219" s="2" t="s">
        <v>353</v>
      </c>
      <c r="D6219" s="2" t="s">
        <v>354</v>
      </c>
      <c r="E6219" s="2" t="s">
        <v>18410</v>
      </c>
      <c r="F6219" s="2">
        <v>90111503</v>
      </c>
      <c r="G6219" s="2" t="s">
        <v>330</v>
      </c>
      <c r="H6219" s="2">
        <v>1</v>
      </c>
      <c r="I6219" s="2">
        <v>12</v>
      </c>
      <c r="J6219" s="2">
        <v>10</v>
      </c>
      <c r="K6219" s="2">
        <v>1</v>
      </c>
      <c r="L6219" s="3">
        <v>70000</v>
      </c>
      <c r="M6219" s="2" t="s">
        <v>20</v>
      </c>
      <c r="N6219" s="4" t="s">
        <v>21</v>
      </c>
    </row>
    <row r="6220" spans="1:14" x14ac:dyDescent="0.25">
      <c r="A6220" s="1" t="s">
        <v>361</v>
      </c>
      <c r="B6220" s="2" t="s">
        <v>353</v>
      </c>
      <c r="C6220" s="2" t="s">
        <v>353</v>
      </c>
      <c r="D6220" s="2" t="s">
        <v>354</v>
      </c>
      <c r="E6220" s="2" t="s">
        <v>4806</v>
      </c>
      <c r="F6220" s="2">
        <v>90111503</v>
      </c>
      <c r="G6220" s="2" t="s">
        <v>330</v>
      </c>
      <c r="H6220" s="2">
        <v>1</v>
      </c>
      <c r="I6220" s="2">
        <v>12</v>
      </c>
      <c r="J6220" s="2">
        <v>10</v>
      </c>
      <c r="K6220" s="2">
        <v>1</v>
      </c>
      <c r="L6220" s="3">
        <v>419000</v>
      </c>
      <c r="M6220" s="2" t="s">
        <v>20</v>
      </c>
      <c r="N6220" s="4" t="s">
        <v>21</v>
      </c>
    </row>
    <row r="6221" spans="1:14" x14ac:dyDescent="0.25">
      <c r="A6221" s="1" t="s">
        <v>361</v>
      </c>
      <c r="B6221" s="2" t="s">
        <v>353</v>
      </c>
      <c r="C6221" s="2" t="s">
        <v>353</v>
      </c>
      <c r="D6221" s="2" t="s">
        <v>354</v>
      </c>
      <c r="E6221" s="2" t="s">
        <v>4807</v>
      </c>
      <c r="F6221" s="2">
        <v>90111503</v>
      </c>
      <c r="G6221" s="2" t="s">
        <v>330</v>
      </c>
      <c r="H6221" s="2">
        <v>1</v>
      </c>
      <c r="I6221" s="2">
        <v>12</v>
      </c>
      <c r="J6221" s="2">
        <v>10</v>
      </c>
      <c r="K6221" s="2">
        <v>1</v>
      </c>
      <c r="L6221" s="3">
        <v>140000</v>
      </c>
      <c r="M6221" s="2" t="s">
        <v>20</v>
      </c>
      <c r="N6221" s="4" t="s">
        <v>21</v>
      </c>
    </row>
    <row r="6222" spans="1:14" x14ac:dyDescent="0.25">
      <c r="A6222" s="1" t="s">
        <v>361</v>
      </c>
      <c r="B6222" s="2" t="s">
        <v>353</v>
      </c>
      <c r="C6222" s="2" t="s">
        <v>353</v>
      </c>
      <c r="D6222" s="2" t="s">
        <v>354</v>
      </c>
      <c r="E6222" s="2" t="s">
        <v>18411</v>
      </c>
      <c r="F6222" s="2">
        <v>90111503</v>
      </c>
      <c r="G6222" s="2" t="s">
        <v>330</v>
      </c>
      <c r="H6222" s="2">
        <v>1</v>
      </c>
      <c r="I6222" s="2">
        <v>12</v>
      </c>
      <c r="J6222" s="2">
        <v>10</v>
      </c>
      <c r="K6222" s="2">
        <v>1</v>
      </c>
      <c r="L6222" s="3">
        <v>76000</v>
      </c>
      <c r="M6222" s="2" t="s">
        <v>20</v>
      </c>
      <c r="N6222" s="4" t="s">
        <v>21</v>
      </c>
    </row>
    <row r="6223" spans="1:14" x14ac:dyDescent="0.25">
      <c r="A6223" s="1" t="s">
        <v>361</v>
      </c>
      <c r="B6223" s="2" t="s">
        <v>353</v>
      </c>
      <c r="C6223" s="2" t="s">
        <v>353</v>
      </c>
      <c r="D6223" s="2" t="s">
        <v>354</v>
      </c>
      <c r="E6223" s="2" t="s">
        <v>18412</v>
      </c>
      <c r="F6223" s="2">
        <v>90111503</v>
      </c>
      <c r="G6223" s="2" t="s">
        <v>330</v>
      </c>
      <c r="H6223" s="2">
        <v>1</v>
      </c>
      <c r="I6223" s="2">
        <v>12</v>
      </c>
      <c r="J6223" s="2">
        <v>10</v>
      </c>
      <c r="K6223" s="2">
        <v>1</v>
      </c>
      <c r="L6223" s="3">
        <v>38000</v>
      </c>
      <c r="M6223" s="2" t="s">
        <v>20</v>
      </c>
      <c r="N6223" s="4" t="s">
        <v>21</v>
      </c>
    </row>
    <row r="6224" spans="1:14" x14ac:dyDescent="0.25">
      <c r="A6224" s="1" t="s">
        <v>361</v>
      </c>
      <c r="B6224" s="2" t="s">
        <v>353</v>
      </c>
      <c r="C6224" s="2" t="s">
        <v>353</v>
      </c>
      <c r="D6224" s="2" t="s">
        <v>354</v>
      </c>
      <c r="E6224" s="2" t="s">
        <v>4808</v>
      </c>
      <c r="F6224" s="2">
        <v>90111503</v>
      </c>
      <c r="G6224" s="2" t="s">
        <v>330</v>
      </c>
      <c r="H6224" s="2">
        <v>1</v>
      </c>
      <c r="I6224" s="2">
        <v>12</v>
      </c>
      <c r="J6224" s="2">
        <v>10</v>
      </c>
      <c r="K6224" s="2">
        <v>1</v>
      </c>
      <c r="L6224" s="3">
        <v>3406000</v>
      </c>
      <c r="M6224" s="2" t="s">
        <v>20</v>
      </c>
      <c r="N6224" s="4" t="s">
        <v>21</v>
      </c>
    </row>
    <row r="6225" spans="1:14" x14ac:dyDescent="0.25">
      <c r="A6225" s="1" t="s">
        <v>361</v>
      </c>
      <c r="B6225" s="2" t="s">
        <v>353</v>
      </c>
      <c r="C6225" s="2" t="s">
        <v>353</v>
      </c>
      <c r="D6225" s="2" t="s">
        <v>354</v>
      </c>
      <c r="E6225" s="2" t="s">
        <v>18413</v>
      </c>
      <c r="F6225" s="2">
        <v>90111503</v>
      </c>
      <c r="G6225" s="2" t="s">
        <v>330</v>
      </c>
      <c r="H6225" s="2">
        <v>1</v>
      </c>
      <c r="I6225" s="2">
        <v>12</v>
      </c>
      <c r="J6225" s="2">
        <v>10</v>
      </c>
      <c r="K6225" s="2">
        <v>1</v>
      </c>
      <c r="L6225" s="3">
        <v>38000</v>
      </c>
      <c r="M6225" s="2" t="s">
        <v>20</v>
      </c>
      <c r="N6225" s="4" t="s">
        <v>21</v>
      </c>
    </row>
    <row r="6226" spans="1:14" x14ac:dyDescent="0.25">
      <c r="A6226" s="1" t="s">
        <v>361</v>
      </c>
      <c r="B6226" s="2" t="s">
        <v>353</v>
      </c>
      <c r="C6226" s="2" t="s">
        <v>353</v>
      </c>
      <c r="D6226" s="2" t="s">
        <v>354</v>
      </c>
      <c r="E6226" s="2" t="s">
        <v>18414</v>
      </c>
      <c r="F6226" s="2">
        <v>90111503</v>
      </c>
      <c r="G6226" s="2" t="s">
        <v>330</v>
      </c>
      <c r="H6226" s="2">
        <v>1</v>
      </c>
      <c r="I6226" s="2">
        <v>12</v>
      </c>
      <c r="J6226" s="2">
        <v>10</v>
      </c>
      <c r="K6226" s="2">
        <v>1</v>
      </c>
      <c r="L6226" s="3">
        <v>76000</v>
      </c>
      <c r="M6226" s="2" t="s">
        <v>20</v>
      </c>
      <c r="N6226" s="4" t="s">
        <v>21</v>
      </c>
    </row>
    <row r="6227" spans="1:14" x14ac:dyDescent="0.25">
      <c r="A6227" s="1" t="s">
        <v>361</v>
      </c>
      <c r="B6227" s="2" t="s">
        <v>353</v>
      </c>
      <c r="C6227" s="2" t="s">
        <v>353</v>
      </c>
      <c r="D6227" s="2" t="s">
        <v>354</v>
      </c>
      <c r="E6227" s="2" t="s">
        <v>18415</v>
      </c>
      <c r="F6227" s="2">
        <v>90111503</v>
      </c>
      <c r="G6227" s="2" t="s">
        <v>330</v>
      </c>
      <c r="H6227" s="2">
        <v>1</v>
      </c>
      <c r="I6227" s="2">
        <v>12</v>
      </c>
      <c r="J6227" s="2">
        <v>10</v>
      </c>
      <c r="K6227" s="2">
        <v>1</v>
      </c>
      <c r="L6227" s="3">
        <v>140000</v>
      </c>
      <c r="M6227" s="2" t="s">
        <v>20</v>
      </c>
      <c r="N6227" s="4" t="s">
        <v>21</v>
      </c>
    </row>
    <row r="6228" spans="1:14" x14ac:dyDescent="0.25">
      <c r="A6228" s="1" t="s">
        <v>361</v>
      </c>
      <c r="B6228" s="2" t="s">
        <v>353</v>
      </c>
      <c r="C6228" s="2" t="s">
        <v>353</v>
      </c>
      <c r="D6228" s="2" t="s">
        <v>354</v>
      </c>
      <c r="E6228" s="2" t="s">
        <v>18416</v>
      </c>
      <c r="F6228" s="2">
        <v>90111503</v>
      </c>
      <c r="G6228" s="2" t="s">
        <v>330</v>
      </c>
      <c r="H6228" s="2">
        <v>1</v>
      </c>
      <c r="I6228" s="2">
        <v>12</v>
      </c>
      <c r="J6228" s="2">
        <v>10</v>
      </c>
      <c r="K6228" s="2">
        <v>1</v>
      </c>
      <c r="L6228" s="3">
        <v>38000</v>
      </c>
      <c r="M6228" s="2" t="s">
        <v>20</v>
      </c>
      <c r="N6228" s="4" t="s">
        <v>21</v>
      </c>
    </row>
    <row r="6229" spans="1:14" x14ac:dyDescent="0.25">
      <c r="A6229" s="1" t="s">
        <v>361</v>
      </c>
      <c r="B6229" s="2" t="s">
        <v>353</v>
      </c>
      <c r="C6229" s="2" t="s">
        <v>353</v>
      </c>
      <c r="D6229" s="2" t="s">
        <v>354</v>
      </c>
      <c r="E6229" s="2" t="s">
        <v>18417</v>
      </c>
      <c r="F6229" s="2">
        <v>90111503</v>
      </c>
      <c r="G6229" s="2" t="s">
        <v>330</v>
      </c>
      <c r="H6229" s="2">
        <v>1</v>
      </c>
      <c r="I6229" s="2">
        <v>12</v>
      </c>
      <c r="J6229" s="2">
        <v>10</v>
      </c>
      <c r="K6229" s="2">
        <v>1</v>
      </c>
      <c r="L6229" s="3">
        <v>1336000</v>
      </c>
      <c r="M6229" s="2" t="s">
        <v>20</v>
      </c>
      <c r="N6229" s="4" t="s">
        <v>21</v>
      </c>
    </row>
    <row r="6230" spans="1:14" x14ac:dyDescent="0.25">
      <c r="A6230" s="1" t="s">
        <v>361</v>
      </c>
      <c r="B6230" s="2" t="s">
        <v>353</v>
      </c>
      <c r="C6230" s="2" t="s">
        <v>353</v>
      </c>
      <c r="D6230" s="2" t="s">
        <v>354</v>
      </c>
      <c r="E6230" s="2" t="s">
        <v>18418</v>
      </c>
      <c r="F6230" s="2">
        <v>90111503</v>
      </c>
      <c r="G6230" s="2" t="s">
        <v>330</v>
      </c>
      <c r="H6230" s="2">
        <v>1</v>
      </c>
      <c r="I6230" s="2">
        <v>12</v>
      </c>
      <c r="J6230" s="2">
        <v>10</v>
      </c>
      <c r="K6230" s="2">
        <v>1</v>
      </c>
      <c r="L6230" s="3">
        <v>38000</v>
      </c>
      <c r="M6230" s="2" t="s">
        <v>20</v>
      </c>
      <c r="N6230" s="4" t="s">
        <v>21</v>
      </c>
    </row>
    <row r="6231" spans="1:14" x14ac:dyDescent="0.25">
      <c r="A6231" s="1" t="s">
        <v>361</v>
      </c>
      <c r="B6231" s="2" t="s">
        <v>353</v>
      </c>
      <c r="C6231" s="2" t="s">
        <v>353</v>
      </c>
      <c r="D6231" s="2" t="s">
        <v>354</v>
      </c>
      <c r="E6231" s="2" t="s">
        <v>4809</v>
      </c>
      <c r="F6231" s="2">
        <v>90111503</v>
      </c>
      <c r="G6231" s="2" t="s">
        <v>330</v>
      </c>
      <c r="H6231" s="2">
        <v>1</v>
      </c>
      <c r="I6231" s="2">
        <v>12</v>
      </c>
      <c r="J6231" s="2">
        <v>10</v>
      </c>
      <c r="K6231" s="2">
        <v>1</v>
      </c>
      <c r="L6231" s="3">
        <v>76000</v>
      </c>
      <c r="M6231" s="2" t="s">
        <v>20</v>
      </c>
      <c r="N6231" s="4" t="s">
        <v>21</v>
      </c>
    </row>
    <row r="6232" spans="1:14" x14ac:dyDescent="0.25">
      <c r="A6232" s="1" t="s">
        <v>361</v>
      </c>
      <c r="B6232" s="2" t="s">
        <v>353</v>
      </c>
      <c r="C6232" s="2" t="s">
        <v>353</v>
      </c>
      <c r="D6232" s="2" t="s">
        <v>354</v>
      </c>
      <c r="E6232" s="2" t="s">
        <v>4810</v>
      </c>
      <c r="F6232" s="2">
        <v>90111503</v>
      </c>
      <c r="G6232" s="2" t="s">
        <v>330</v>
      </c>
      <c r="H6232" s="2">
        <v>1</v>
      </c>
      <c r="I6232" s="2">
        <v>12</v>
      </c>
      <c r="J6232" s="2">
        <v>10</v>
      </c>
      <c r="K6232" s="2">
        <v>1</v>
      </c>
      <c r="L6232" s="3">
        <v>140000</v>
      </c>
      <c r="M6232" s="2" t="s">
        <v>20</v>
      </c>
      <c r="N6232" s="4" t="s">
        <v>21</v>
      </c>
    </row>
    <row r="6233" spans="1:14" x14ac:dyDescent="0.25">
      <c r="A6233" s="1" t="s">
        <v>361</v>
      </c>
      <c r="B6233" s="2" t="s">
        <v>353</v>
      </c>
      <c r="C6233" s="2" t="s">
        <v>353</v>
      </c>
      <c r="D6233" s="2" t="s">
        <v>354</v>
      </c>
      <c r="E6233" s="2" t="s">
        <v>18419</v>
      </c>
      <c r="F6233" s="2">
        <v>90111503</v>
      </c>
      <c r="G6233" s="2" t="s">
        <v>330</v>
      </c>
      <c r="H6233" s="2">
        <v>1</v>
      </c>
      <c r="I6233" s="2">
        <v>12</v>
      </c>
      <c r="J6233" s="2">
        <v>10</v>
      </c>
      <c r="K6233" s="2">
        <v>1</v>
      </c>
      <c r="L6233" s="3">
        <v>38000</v>
      </c>
      <c r="M6233" s="2" t="s">
        <v>20</v>
      </c>
      <c r="N6233" s="4" t="s">
        <v>21</v>
      </c>
    </row>
    <row r="6234" spans="1:14" x14ac:dyDescent="0.25">
      <c r="A6234" s="1" t="s">
        <v>361</v>
      </c>
      <c r="B6234" s="2" t="s">
        <v>353</v>
      </c>
      <c r="C6234" s="2" t="s">
        <v>353</v>
      </c>
      <c r="D6234" s="2" t="s">
        <v>354</v>
      </c>
      <c r="E6234" s="2" t="s">
        <v>18420</v>
      </c>
      <c r="F6234" s="2">
        <v>90111503</v>
      </c>
      <c r="G6234" s="2" t="s">
        <v>330</v>
      </c>
      <c r="H6234" s="2">
        <v>1</v>
      </c>
      <c r="I6234" s="2">
        <v>12</v>
      </c>
      <c r="J6234" s="2">
        <v>10</v>
      </c>
      <c r="K6234" s="2">
        <v>1</v>
      </c>
      <c r="L6234" s="3">
        <v>76000</v>
      </c>
      <c r="M6234" s="2" t="s">
        <v>20</v>
      </c>
      <c r="N6234" s="4" t="s">
        <v>21</v>
      </c>
    </row>
    <row r="6235" spans="1:14" x14ac:dyDescent="0.25">
      <c r="A6235" s="1" t="s">
        <v>361</v>
      </c>
      <c r="B6235" s="2" t="s">
        <v>353</v>
      </c>
      <c r="C6235" s="2" t="s">
        <v>353</v>
      </c>
      <c r="D6235" s="2" t="s">
        <v>354</v>
      </c>
      <c r="E6235" s="2" t="s">
        <v>18421</v>
      </c>
      <c r="F6235" s="2">
        <v>90111503</v>
      </c>
      <c r="G6235" s="2" t="s">
        <v>330</v>
      </c>
      <c r="H6235" s="2">
        <v>1</v>
      </c>
      <c r="I6235" s="2">
        <v>12</v>
      </c>
      <c r="J6235" s="2">
        <v>10</v>
      </c>
      <c r="K6235" s="2">
        <v>1</v>
      </c>
      <c r="L6235" s="3">
        <v>76000</v>
      </c>
      <c r="M6235" s="2" t="s">
        <v>20</v>
      </c>
      <c r="N6235" s="4" t="s">
        <v>21</v>
      </c>
    </row>
    <row r="6236" spans="1:14" x14ac:dyDescent="0.25">
      <c r="A6236" s="1" t="s">
        <v>361</v>
      </c>
      <c r="B6236" s="2" t="s">
        <v>353</v>
      </c>
      <c r="C6236" s="2" t="s">
        <v>353</v>
      </c>
      <c r="D6236" s="2" t="s">
        <v>354</v>
      </c>
      <c r="E6236" s="2" t="s">
        <v>4811</v>
      </c>
      <c r="F6236" s="2">
        <v>90111503</v>
      </c>
      <c r="G6236" s="2" t="s">
        <v>330</v>
      </c>
      <c r="H6236" s="2">
        <v>1</v>
      </c>
      <c r="I6236" s="2">
        <v>12</v>
      </c>
      <c r="J6236" s="2">
        <v>10</v>
      </c>
      <c r="K6236" s="2">
        <v>1</v>
      </c>
      <c r="L6236" s="3">
        <v>38000</v>
      </c>
      <c r="M6236" s="2" t="s">
        <v>20</v>
      </c>
      <c r="N6236" s="4" t="s">
        <v>21</v>
      </c>
    </row>
    <row r="6237" spans="1:14" x14ac:dyDescent="0.25">
      <c r="A6237" s="1" t="s">
        <v>361</v>
      </c>
      <c r="B6237" s="2" t="s">
        <v>353</v>
      </c>
      <c r="C6237" s="2" t="s">
        <v>353</v>
      </c>
      <c r="D6237" s="2" t="s">
        <v>354</v>
      </c>
      <c r="E6237" s="2" t="s">
        <v>18422</v>
      </c>
      <c r="F6237" s="2">
        <v>90111503</v>
      </c>
      <c r="G6237" s="2" t="s">
        <v>330</v>
      </c>
      <c r="H6237" s="2">
        <v>1</v>
      </c>
      <c r="I6237" s="2">
        <v>12</v>
      </c>
      <c r="J6237" s="2">
        <v>10</v>
      </c>
      <c r="K6237" s="2">
        <v>1</v>
      </c>
      <c r="L6237" s="3">
        <v>38000</v>
      </c>
      <c r="M6237" s="2" t="s">
        <v>20</v>
      </c>
      <c r="N6237" s="4" t="s">
        <v>21</v>
      </c>
    </row>
    <row r="6238" spans="1:14" x14ac:dyDescent="0.25">
      <c r="A6238" s="1" t="s">
        <v>361</v>
      </c>
      <c r="B6238" s="2" t="s">
        <v>353</v>
      </c>
      <c r="C6238" s="2" t="s">
        <v>353</v>
      </c>
      <c r="D6238" s="2" t="s">
        <v>354</v>
      </c>
      <c r="E6238" s="2" t="s">
        <v>18423</v>
      </c>
      <c r="F6238" s="2">
        <v>90111503</v>
      </c>
      <c r="G6238" s="2" t="s">
        <v>330</v>
      </c>
      <c r="H6238" s="2">
        <v>1</v>
      </c>
      <c r="I6238" s="2">
        <v>12</v>
      </c>
      <c r="J6238" s="2">
        <v>10</v>
      </c>
      <c r="K6238" s="2">
        <v>1</v>
      </c>
      <c r="L6238" s="3">
        <v>38000</v>
      </c>
      <c r="M6238" s="2" t="s">
        <v>20</v>
      </c>
      <c r="N6238" s="4" t="s">
        <v>21</v>
      </c>
    </row>
    <row r="6239" spans="1:14" x14ac:dyDescent="0.25">
      <c r="A6239" s="1" t="s">
        <v>361</v>
      </c>
      <c r="B6239" s="2" t="s">
        <v>353</v>
      </c>
      <c r="C6239" s="2" t="s">
        <v>353</v>
      </c>
      <c r="D6239" s="2" t="s">
        <v>354</v>
      </c>
      <c r="E6239" s="2" t="s">
        <v>18424</v>
      </c>
      <c r="F6239" s="2">
        <v>90111503</v>
      </c>
      <c r="G6239" s="2" t="s">
        <v>330</v>
      </c>
      <c r="H6239" s="2">
        <v>1</v>
      </c>
      <c r="I6239" s="2">
        <v>12</v>
      </c>
      <c r="J6239" s="2">
        <v>10</v>
      </c>
      <c r="K6239" s="2">
        <v>1</v>
      </c>
      <c r="L6239" s="3">
        <v>38000</v>
      </c>
      <c r="M6239" s="2" t="s">
        <v>20</v>
      </c>
      <c r="N6239" s="4" t="s">
        <v>21</v>
      </c>
    </row>
    <row r="6240" spans="1:14" x14ac:dyDescent="0.25">
      <c r="A6240" s="1" t="s">
        <v>361</v>
      </c>
      <c r="B6240" s="2" t="s">
        <v>353</v>
      </c>
      <c r="C6240" s="2" t="s">
        <v>353</v>
      </c>
      <c r="D6240" s="2" t="s">
        <v>354</v>
      </c>
      <c r="E6240" s="2" t="s">
        <v>4812</v>
      </c>
      <c r="F6240" s="2">
        <v>90111503</v>
      </c>
      <c r="G6240" s="2" t="s">
        <v>330</v>
      </c>
      <c r="H6240" s="2">
        <v>1</v>
      </c>
      <c r="I6240" s="2">
        <v>12</v>
      </c>
      <c r="J6240" s="2">
        <v>10</v>
      </c>
      <c r="K6240" s="2">
        <v>1</v>
      </c>
      <c r="L6240" s="3">
        <v>38000</v>
      </c>
      <c r="M6240" s="2" t="s">
        <v>20</v>
      </c>
      <c r="N6240" s="4" t="s">
        <v>21</v>
      </c>
    </row>
    <row r="6241" spans="1:14" x14ac:dyDescent="0.25">
      <c r="A6241" s="1" t="s">
        <v>361</v>
      </c>
      <c r="B6241" s="2" t="s">
        <v>353</v>
      </c>
      <c r="C6241" s="2" t="s">
        <v>353</v>
      </c>
      <c r="D6241" s="2" t="s">
        <v>354</v>
      </c>
      <c r="E6241" s="2" t="s">
        <v>18425</v>
      </c>
      <c r="F6241" s="2">
        <v>90111503</v>
      </c>
      <c r="G6241" s="2" t="s">
        <v>330</v>
      </c>
      <c r="H6241" s="2">
        <v>1</v>
      </c>
      <c r="I6241" s="2">
        <v>12</v>
      </c>
      <c r="J6241" s="2">
        <v>10</v>
      </c>
      <c r="K6241" s="2">
        <v>1</v>
      </c>
      <c r="L6241" s="3">
        <v>38000</v>
      </c>
      <c r="M6241" s="2" t="s">
        <v>20</v>
      </c>
      <c r="N6241" s="4" t="s">
        <v>21</v>
      </c>
    </row>
    <row r="6242" spans="1:14" x14ac:dyDescent="0.25">
      <c r="A6242" s="1" t="s">
        <v>361</v>
      </c>
      <c r="B6242" s="2" t="s">
        <v>353</v>
      </c>
      <c r="C6242" s="2" t="s">
        <v>353</v>
      </c>
      <c r="D6242" s="2" t="s">
        <v>354</v>
      </c>
      <c r="E6242" s="2" t="s">
        <v>18426</v>
      </c>
      <c r="F6242" s="2">
        <v>90111503</v>
      </c>
      <c r="G6242" s="2" t="s">
        <v>330</v>
      </c>
      <c r="H6242" s="2">
        <v>1</v>
      </c>
      <c r="I6242" s="2">
        <v>12</v>
      </c>
      <c r="J6242" s="2">
        <v>10</v>
      </c>
      <c r="K6242" s="2">
        <v>1</v>
      </c>
      <c r="L6242" s="3">
        <v>38000</v>
      </c>
      <c r="M6242" s="2" t="s">
        <v>20</v>
      </c>
      <c r="N6242" s="4" t="s">
        <v>21</v>
      </c>
    </row>
    <row r="6243" spans="1:14" x14ac:dyDescent="0.25">
      <c r="A6243" s="1" t="s">
        <v>361</v>
      </c>
      <c r="B6243" s="2" t="s">
        <v>353</v>
      </c>
      <c r="C6243" s="2" t="s">
        <v>353</v>
      </c>
      <c r="D6243" s="2" t="s">
        <v>354</v>
      </c>
      <c r="E6243" s="2" t="s">
        <v>18427</v>
      </c>
      <c r="F6243" s="2">
        <v>90111503</v>
      </c>
      <c r="G6243" s="2" t="s">
        <v>330</v>
      </c>
      <c r="H6243" s="2">
        <v>1</v>
      </c>
      <c r="I6243" s="2">
        <v>12</v>
      </c>
      <c r="J6243" s="2">
        <v>10</v>
      </c>
      <c r="K6243" s="2">
        <v>1</v>
      </c>
      <c r="L6243" s="3">
        <v>38000</v>
      </c>
      <c r="M6243" s="2" t="s">
        <v>20</v>
      </c>
      <c r="N6243" s="4" t="s">
        <v>21</v>
      </c>
    </row>
    <row r="6244" spans="1:14" x14ac:dyDescent="0.25">
      <c r="A6244" s="1" t="s">
        <v>361</v>
      </c>
      <c r="B6244" s="2" t="s">
        <v>353</v>
      </c>
      <c r="C6244" s="2" t="s">
        <v>353</v>
      </c>
      <c r="D6244" s="2" t="s">
        <v>354</v>
      </c>
      <c r="E6244" s="2" t="s">
        <v>4813</v>
      </c>
      <c r="F6244" s="2">
        <v>90111503</v>
      </c>
      <c r="G6244" s="2" t="s">
        <v>330</v>
      </c>
      <c r="H6244" s="2">
        <v>1</v>
      </c>
      <c r="I6244" s="2">
        <v>12</v>
      </c>
      <c r="J6244" s="2">
        <v>10</v>
      </c>
      <c r="K6244" s="2">
        <v>1</v>
      </c>
      <c r="L6244" s="3">
        <v>76000</v>
      </c>
      <c r="M6244" s="2" t="s">
        <v>20</v>
      </c>
      <c r="N6244" s="4" t="s">
        <v>21</v>
      </c>
    </row>
    <row r="6245" spans="1:14" x14ac:dyDescent="0.25">
      <c r="A6245" s="1" t="s">
        <v>361</v>
      </c>
      <c r="B6245" s="2" t="s">
        <v>353</v>
      </c>
      <c r="C6245" s="2" t="s">
        <v>353</v>
      </c>
      <c r="D6245" s="2" t="s">
        <v>354</v>
      </c>
      <c r="E6245" s="2" t="s">
        <v>4814</v>
      </c>
      <c r="F6245" s="2">
        <v>90111503</v>
      </c>
      <c r="G6245" s="2" t="s">
        <v>330</v>
      </c>
      <c r="H6245" s="2">
        <v>1</v>
      </c>
      <c r="I6245" s="2">
        <v>12</v>
      </c>
      <c r="J6245" s="2">
        <v>10</v>
      </c>
      <c r="K6245" s="2">
        <v>1</v>
      </c>
      <c r="L6245" s="3">
        <v>76000</v>
      </c>
      <c r="M6245" s="2" t="s">
        <v>20</v>
      </c>
      <c r="N6245" s="4" t="s">
        <v>21</v>
      </c>
    </row>
    <row r="6246" spans="1:14" x14ac:dyDescent="0.25">
      <c r="A6246" s="1" t="s">
        <v>361</v>
      </c>
      <c r="B6246" s="2" t="s">
        <v>353</v>
      </c>
      <c r="C6246" s="2" t="s">
        <v>353</v>
      </c>
      <c r="D6246" s="2" t="s">
        <v>354</v>
      </c>
      <c r="E6246" s="2" t="s">
        <v>4815</v>
      </c>
      <c r="F6246" s="2">
        <v>90111503</v>
      </c>
      <c r="G6246" s="2" t="s">
        <v>330</v>
      </c>
      <c r="H6246" s="2">
        <v>1</v>
      </c>
      <c r="I6246" s="2">
        <v>12</v>
      </c>
      <c r="J6246" s="2">
        <v>10</v>
      </c>
      <c r="K6246" s="2">
        <v>1</v>
      </c>
      <c r="L6246" s="3">
        <v>38000</v>
      </c>
      <c r="M6246" s="2" t="s">
        <v>20</v>
      </c>
      <c r="N6246" s="4" t="s">
        <v>21</v>
      </c>
    </row>
    <row r="6247" spans="1:14" x14ac:dyDescent="0.25">
      <c r="A6247" s="1" t="s">
        <v>361</v>
      </c>
      <c r="B6247" s="2" t="s">
        <v>353</v>
      </c>
      <c r="C6247" s="2" t="s">
        <v>353</v>
      </c>
      <c r="D6247" s="2" t="s">
        <v>354</v>
      </c>
      <c r="E6247" s="2" t="s">
        <v>4816</v>
      </c>
      <c r="F6247" s="2">
        <v>90111503</v>
      </c>
      <c r="G6247" s="2" t="s">
        <v>330</v>
      </c>
      <c r="H6247" s="2">
        <v>1</v>
      </c>
      <c r="I6247" s="2">
        <v>12</v>
      </c>
      <c r="J6247" s="2">
        <v>10</v>
      </c>
      <c r="K6247" s="2">
        <v>1</v>
      </c>
      <c r="L6247" s="3">
        <v>304000</v>
      </c>
      <c r="M6247" s="2" t="s">
        <v>20</v>
      </c>
      <c r="N6247" s="4" t="s">
        <v>21</v>
      </c>
    </row>
    <row r="6248" spans="1:14" x14ac:dyDescent="0.25">
      <c r="A6248" s="1" t="s">
        <v>361</v>
      </c>
      <c r="B6248" s="2" t="s">
        <v>353</v>
      </c>
      <c r="C6248" s="2" t="s">
        <v>353</v>
      </c>
      <c r="D6248" s="2" t="s">
        <v>354</v>
      </c>
      <c r="E6248" s="2" t="s">
        <v>4817</v>
      </c>
      <c r="F6248" s="2">
        <v>90111503</v>
      </c>
      <c r="G6248" s="2" t="s">
        <v>330</v>
      </c>
      <c r="H6248" s="2">
        <v>1</v>
      </c>
      <c r="I6248" s="2">
        <v>12</v>
      </c>
      <c r="J6248" s="2">
        <v>10</v>
      </c>
      <c r="K6248" s="2">
        <v>1</v>
      </c>
      <c r="L6248" s="3">
        <v>38000</v>
      </c>
      <c r="M6248" s="2" t="s">
        <v>20</v>
      </c>
      <c r="N6248" s="4" t="s">
        <v>21</v>
      </c>
    </row>
    <row r="6249" spans="1:14" x14ac:dyDescent="0.25">
      <c r="A6249" s="1" t="s">
        <v>361</v>
      </c>
      <c r="B6249" s="2" t="s">
        <v>353</v>
      </c>
      <c r="C6249" s="2" t="s">
        <v>353</v>
      </c>
      <c r="D6249" s="2" t="s">
        <v>354</v>
      </c>
      <c r="E6249" s="2" t="s">
        <v>4818</v>
      </c>
      <c r="F6249" s="2">
        <v>90111503</v>
      </c>
      <c r="G6249" s="2" t="s">
        <v>330</v>
      </c>
      <c r="H6249" s="2">
        <v>1</v>
      </c>
      <c r="I6249" s="2">
        <v>12</v>
      </c>
      <c r="J6249" s="2">
        <v>10</v>
      </c>
      <c r="K6249" s="2">
        <v>1</v>
      </c>
      <c r="L6249" s="3">
        <v>38000</v>
      </c>
      <c r="M6249" s="2" t="s">
        <v>20</v>
      </c>
      <c r="N6249" s="4" t="s">
        <v>21</v>
      </c>
    </row>
    <row r="6250" spans="1:14" x14ac:dyDescent="0.25">
      <c r="A6250" s="1" t="s">
        <v>361</v>
      </c>
      <c r="B6250" s="2" t="s">
        <v>353</v>
      </c>
      <c r="C6250" s="2" t="s">
        <v>353</v>
      </c>
      <c r="D6250" s="2" t="s">
        <v>354</v>
      </c>
      <c r="E6250" s="2" t="s">
        <v>4819</v>
      </c>
      <c r="F6250" s="2">
        <v>90111503</v>
      </c>
      <c r="G6250" s="2" t="s">
        <v>330</v>
      </c>
      <c r="H6250" s="2">
        <v>1</v>
      </c>
      <c r="I6250" s="2">
        <v>12</v>
      </c>
      <c r="J6250" s="2">
        <v>10</v>
      </c>
      <c r="K6250" s="2">
        <v>1</v>
      </c>
      <c r="L6250" s="3">
        <v>76000</v>
      </c>
      <c r="M6250" s="2" t="s">
        <v>20</v>
      </c>
      <c r="N6250" s="4" t="s">
        <v>21</v>
      </c>
    </row>
    <row r="6251" spans="1:14" x14ac:dyDescent="0.25">
      <c r="A6251" s="1" t="s">
        <v>361</v>
      </c>
      <c r="B6251" s="2" t="s">
        <v>353</v>
      </c>
      <c r="C6251" s="2" t="s">
        <v>353</v>
      </c>
      <c r="D6251" s="2" t="s">
        <v>354</v>
      </c>
      <c r="E6251" s="2" t="s">
        <v>4820</v>
      </c>
      <c r="F6251" s="2">
        <v>90111503</v>
      </c>
      <c r="G6251" s="2" t="s">
        <v>330</v>
      </c>
      <c r="H6251" s="2">
        <v>1</v>
      </c>
      <c r="I6251" s="2">
        <v>12</v>
      </c>
      <c r="J6251" s="2">
        <v>10</v>
      </c>
      <c r="K6251" s="2">
        <v>1</v>
      </c>
      <c r="L6251" s="3">
        <v>38000</v>
      </c>
      <c r="M6251" s="2" t="s">
        <v>20</v>
      </c>
      <c r="N6251" s="4" t="s">
        <v>21</v>
      </c>
    </row>
    <row r="6252" spans="1:14" x14ac:dyDescent="0.25">
      <c r="A6252" s="1" t="s">
        <v>361</v>
      </c>
      <c r="B6252" s="2" t="s">
        <v>353</v>
      </c>
      <c r="C6252" s="2" t="s">
        <v>353</v>
      </c>
      <c r="D6252" s="2" t="s">
        <v>354</v>
      </c>
      <c r="E6252" s="2" t="s">
        <v>4821</v>
      </c>
      <c r="F6252" s="2">
        <v>90111503</v>
      </c>
      <c r="G6252" s="2" t="s">
        <v>330</v>
      </c>
      <c r="H6252" s="2">
        <v>1</v>
      </c>
      <c r="I6252" s="2">
        <v>12</v>
      </c>
      <c r="J6252" s="2">
        <v>10</v>
      </c>
      <c r="K6252" s="2">
        <v>1</v>
      </c>
      <c r="L6252" s="3">
        <v>76000</v>
      </c>
      <c r="M6252" s="2" t="s">
        <v>20</v>
      </c>
      <c r="N6252" s="4" t="s">
        <v>21</v>
      </c>
    </row>
    <row r="6253" spans="1:14" x14ac:dyDescent="0.25">
      <c r="A6253" s="1" t="s">
        <v>361</v>
      </c>
      <c r="B6253" s="2" t="s">
        <v>353</v>
      </c>
      <c r="C6253" s="2" t="s">
        <v>353</v>
      </c>
      <c r="D6253" s="2" t="s">
        <v>354</v>
      </c>
      <c r="E6253" s="2" t="s">
        <v>4822</v>
      </c>
      <c r="F6253" s="2">
        <v>90111503</v>
      </c>
      <c r="G6253" s="2" t="s">
        <v>330</v>
      </c>
      <c r="H6253" s="2">
        <v>1</v>
      </c>
      <c r="I6253" s="2">
        <v>12</v>
      </c>
      <c r="J6253" s="2">
        <v>10</v>
      </c>
      <c r="K6253" s="2">
        <v>1</v>
      </c>
      <c r="L6253" s="3">
        <v>152000</v>
      </c>
      <c r="M6253" s="2" t="s">
        <v>20</v>
      </c>
      <c r="N6253" s="4" t="s">
        <v>21</v>
      </c>
    </row>
    <row r="6254" spans="1:14" x14ac:dyDescent="0.25">
      <c r="A6254" s="1" t="s">
        <v>361</v>
      </c>
      <c r="B6254" s="2" t="s">
        <v>353</v>
      </c>
      <c r="C6254" s="2" t="s">
        <v>353</v>
      </c>
      <c r="D6254" s="2" t="s">
        <v>354</v>
      </c>
      <c r="E6254" s="2" t="s">
        <v>4823</v>
      </c>
      <c r="F6254" s="2">
        <v>90111503</v>
      </c>
      <c r="G6254" s="2" t="s">
        <v>330</v>
      </c>
      <c r="H6254" s="2">
        <v>1</v>
      </c>
      <c r="I6254" s="2">
        <v>12</v>
      </c>
      <c r="J6254" s="2">
        <v>10</v>
      </c>
      <c r="K6254" s="2">
        <v>1</v>
      </c>
      <c r="L6254" s="3">
        <v>152000</v>
      </c>
      <c r="M6254" s="2" t="s">
        <v>20</v>
      </c>
      <c r="N6254" s="4" t="s">
        <v>21</v>
      </c>
    </row>
    <row r="6255" spans="1:14" x14ac:dyDescent="0.25">
      <c r="A6255" s="1" t="s">
        <v>361</v>
      </c>
      <c r="B6255" s="2" t="s">
        <v>353</v>
      </c>
      <c r="C6255" s="2" t="s">
        <v>353</v>
      </c>
      <c r="D6255" s="2" t="s">
        <v>354</v>
      </c>
      <c r="E6255" s="2" t="s">
        <v>4824</v>
      </c>
      <c r="F6255" s="2">
        <v>90111503</v>
      </c>
      <c r="G6255" s="2" t="s">
        <v>330</v>
      </c>
      <c r="H6255" s="2">
        <v>1</v>
      </c>
      <c r="I6255" s="2">
        <v>12</v>
      </c>
      <c r="J6255" s="2">
        <v>10</v>
      </c>
      <c r="K6255" s="2">
        <v>1</v>
      </c>
      <c r="L6255" s="3">
        <v>76000</v>
      </c>
      <c r="M6255" s="2" t="s">
        <v>20</v>
      </c>
      <c r="N6255" s="4" t="s">
        <v>21</v>
      </c>
    </row>
    <row r="6256" spans="1:14" x14ac:dyDescent="0.25">
      <c r="A6256" s="1" t="s">
        <v>361</v>
      </c>
      <c r="B6256" s="2" t="s">
        <v>353</v>
      </c>
      <c r="C6256" s="2" t="s">
        <v>353</v>
      </c>
      <c r="D6256" s="2" t="s">
        <v>354</v>
      </c>
      <c r="E6256" s="2" t="s">
        <v>4825</v>
      </c>
      <c r="F6256" s="2">
        <v>90111503</v>
      </c>
      <c r="G6256" s="2" t="s">
        <v>330</v>
      </c>
      <c r="H6256" s="2">
        <v>1</v>
      </c>
      <c r="I6256" s="2">
        <v>12</v>
      </c>
      <c r="J6256" s="2">
        <v>10</v>
      </c>
      <c r="K6256" s="2">
        <v>1</v>
      </c>
      <c r="L6256" s="3">
        <v>38000</v>
      </c>
      <c r="M6256" s="2" t="s">
        <v>20</v>
      </c>
      <c r="N6256" s="4" t="s">
        <v>21</v>
      </c>
    </row>
    <row r="6257" spans="1:14" x14ac:dyDescent="0.25">
      <c r="A6257" s="1" t="s">
        <v>361</v>
      </c>
      <c r="B6257" s="2" t="s">
        <v>353</v>
      </c>
      <c r="C6257" s="2" t="s">
        <v>353</v>
      </c>
      <c r="D6257" s="2" t="s">
        <v>354</v>
      </c>
      <c r="E6257" s="2" t="s">
        <v>4826</v>
      </c>
      <c r="F6257" s="2">
        <v>90111503</v>
      </c>
      <c r="G6257" s="2" t="s">
        <v>330</v>
      </c>
      <c r="H6257" s="2">
        <v>1</v>
      </c>
      <c r="I6257" s="2">
        <v>12</v>
      </c>
      <c r="J6257" s="2">
        <v>10</v>
      </c>
      <c r="K6257" s="2">
        <v>1</v>
      </c>
      <c r="L6257" s="3">
        <v>76000</v>
      </c>
      <c r="M6257" s="2" t="s">
        <v>20</v>
      </c>
      <c r="N6257" s="4" t="s">
        <v>21</v>
      </c>
    </row>
    <row r="6258" spans="1:14" x14ac:dyDescent="0.25">
      <c r="A6258" s="1" t="s">
        <v>361</v>
      </c>
      <c r="B6258" s="2" t="s">
        <v>353</v>
      </c>
      <c r="C6258" s="2" t="s">
        <v>353</v>
      </c>
      <c r="D6258" s="2" t="s">
        <v>354</v>
      </c>
      <c r="E6258" s="2" t="s">
        <v>4827</v>
      </c>
      <c r="F6258" s="2">
        <v>90111503</v>
      </c>
      <c r="G6258" s="2" t="s">
        <v>330</v>
      </c>
      <c r="H6258" s="2">
        <v>1</v>
      </c>
      <c r="I6258" s="2">
        <v>12</v>
      </c>
      <c r="J6258" s="2">
        <v>10</v>
      </c>
      <c r="K6258" s="2">
        <v>1</v>
      </c>
      <c r="L6258" s="3">
        <v>38000</v>
      </c>
      <c r="M6258" s="2" t="s">
        <v>20</v>
      </c>
      <c r="N6258" s="4" t="s">
        <v>21</v>
      </c>
    </row>
    <row r="6259" spans="1:14" x14ac:dyDescent="0.25">
      <c r="A6259" s="1" t="s">
        <v>361</v>
      </c>
      <c r="B6259" s="2" t="s">
        <v>353</v>
      </c>
      <c r="C6259" s="2" t="s">
        <v>353</v>
      </c>
      <c r="D6259" s="2" t="s">
        <v>354</v>
      </c>
      <c r="E6259" s="2" t="s">
        <v>4828</v>
      </c>
      <c r="F6259" s="2">
        <v>90111503</v>
      </c>
      <c r="G6259" s="2" t="s">
        <v>330</v>
      </c>
      <c r="H6259" s="2">
        <v>1</v>
      </c>
      <c r="I6259" s="2">
        <v>12</v>
      </c>
      <c r="J6259" s="2">
        <v>10</v>
      </c>
      <c r="K6259" s="2">
        <v>1</v>
      </c>
      <c r="L6259" s="3">
        <v>38000</v>
      </c>
      <c r="M6259" s="2" t="s">
        <v>20</v>
      </c>
      <c r="N6259" s="4" t="s">
        <v>21</v>
      </c>
    </row>
    <row r="6260" spans="1:14" x14ac:dyDescent="0.25">
      <c r="A6260" s="1" t="s">
        <v>361</v>
      </c>
      <c r="B6260" s="2" t="s">
        <v>353</v>
      </c>
      <c r="C6260" s="2" t="s">
        <v>353</v>
      </c>
      <c r="D6260" s="2" t="s">
        <v>354</v>
      </c>
      <c r="E6260" s="2" t="s">
        <v>4829</v>
      </c>
      <c r="F6260" s="2">
        <v>90111503</v>
      </c>
      <c r="G6260" s="2" t="s">
        <v>330</v>
      </c>
      <c r="H6260" s="2">
        <v>1</v>
      </c>
      <c r="I6260" s="2">
        <v>12</v>
      </c>
      <c r="J6260" s="2">
        <v>10</v>
      </c>
      <c r="K6260" s="2">
        <v>1</v>
      </c>
      <c r="L6260" s="3">
        <v>76000</v>
      </c>
      <c r="M6260" s="2" t="s">
        <v>20</v>
      </c>
      <c r="N6260" s="4" t="s">
        <v>21</v>
      </c>
    </row>
    <row r="6261" spans="1:14" x14ac:dyDescent="0.25">
      <c r="A6261" s="1" t="s">
        <v>361</v>
      </c>
      <c r="B6261" s="2" t="s">
        <v>353</v>
      </c>
      <c r="C6261" s="2" t="s">
        <v>353</v>
      </c>
      <c r="D6261" s="2" t="s">
        <v>354</v>
      </c>
      <c r="E6261" s="2" t="s">
        <v>4830</v>
      </c>
      <c r="F6261" s="2">
        <v>90111503</v>
      </c>
      <c r="G6261" s="2" t="s">
        <v>330</v>
      </c>
      <c r="H6261" s="2">
        <v>1</v>
      </c>
      <c r="I6261" s="2">
        <v>12</v>
      </c>
      <c r="J6261" s="2">
        <v>10</v>
      </c>
      <c r="K6261" s="2">
        <v>1</v>
      </c>
      <c r="L6261" s="3">
        <v>140000</v>
      </c>
      <c r="M6261" s="2" t="s">
        <v>20</v>
      </c>
      <c r="N6261" s="4" t="s">
        <v>21</v>
      </c>
    </row>
    <row r="6262" spans="1:14" x14ac:dyDescent="0.25">
      <c r="A6262" s="1" t="s">
        <v>361</v>
      </c>
      <c r="B6262" s="2" t="s">
        <v>353</v>
      </c>
      <c r="C6262" s="2" t="s">
        <v>353</v>
      </c>
      <c r="D6262" s="2" t="s">
        <v>354</v>
      </c>
      <c r="E6262" s="2" t="s">
        <v>4831</v>
      </c>
      <c r="F6262" s="2">
        <v>90111503</v>
      </c>
      <c r="G6262" s="2" t="s">
        <v>330</v>
      </c>
      <c r="H6262" s="2">
        <v>1</v>
      </c>
      <c r="I6262" s="2">
        <v>12</v>
      </c>
      <c r="J6262" s="2">
        <v>10</v>
      </c>
      <c r="K6262" s="2">
        <v>1</v>
      </c>
      <c r="L6262" s="3">
        <v>544000</v>
      </c>
      <c r="M6262" s="2" t="s">
        <v>20</v>
      </c>
      <c r="N6262" s="4" t="s">
        <v>21</v>
      </c>
    </row>
    <row r="6263" spans="1:14" x14ac:dyDescent="0.25">
      <c r="A6263" s="1" t="s">
        <v>361</v>
      </c>
      <c r="B6263" s="2" t="s">
        <v>353</v>
      </c>
      <c r="C6263" s="2" t="s">
        <v>353</v>
      </c>
      <c r="D6263" s="2" t="s">
        <v>354</v>
      </c>
      <c r="E6263" s="2" t="s">
        <v>4832</v>
      </c>
      <c r="F6263" s="2">
        <v>90111503</v>
      </c>
      <c r="G6263" s="2" t="s">
        <v>330</v>
      </c>
      <c r="H6263" s="2">
        <v>1</v>
      </c>
      <c r="I6263" s="2">
        <v>12</v>
      </c>
      <c r="J6263" s="2">
        <v>10</v>
      </c>
      <c r="K6263" s="2">
        <v>1</v>
      </c>
      <c r="L6263" s="3">
        <v>38000</v>
      </c>
      <c r="M6263" s="2" t="s">
        <v>20</v>
      </c>
      <c r="N6263" s="4" t="s">
        <v>21</v>
      </c>
    </row>
    <row r="6264" spans="1:14" x14ac:dyDescent="0.25">
      <c r="A6264" s="1" t="s">
        <v>361</v>
      </c>
      <c r="B6264" s="2" t="s">
        <v>353</v>
      </c>
      <c r="C6264" s="2" t="s">
        <v>353</v>
      </c>
      <c r="D6264" s="2" t="s">
        <v>354</v>
      </c>
      <c r="E6264" s="2" t="s">
        <v>4833</v>
      </c>
      <c r="F6264" s="2">
        <v>90111503</v>
      </c>
      <c r="G6264" s="2" t="s">
        <v>330</v>
      </c>
      <c r="H6264" s="2">
        <v>1</v>
      </c>
      <c r="I6264" s="2">
        <v>12</v>
      </c>
      <c r="J6264" s="2">
        <v>10</v>
      </c>
      <c r="K6264" s="2">
        <v>1</v>
      </c>
      <c r="L6264" s="3">
        <v>76000</v>
      </c>
      <c r="M6264" s="2" t="s">
        <v>20</v>
      </c>
      <c r="N6264" s="4" t="s">
        <v>21</v>
      </c>
    </row>
    <row r="6265" spans="1:14" x14ac:dyDescent="0.25">
      <c r="A6265" s="1" t="s">
        <v>361</v>
      </c>
      <c r="B6265" s="2" t="s">
        <v>353</v>
      </c>
      <c r="C6265" s="2" t="s">
        <v>353</v>
      </c>
      <c r="D6265" s="2" t="s">
        <v>354</v>
      </c>
      <c r="E6265" s="2" t="s">
        <v>4834</v>
      </c>
      <c r="F6265" s="2">
        <v>90111503</v>
      </c>
      <c r="G6265" s="2" t="s">
        <v>330</v>
      </c>
      <c r="H6265" s="2">
        <v>1</v>
      </c>
      <c r="I6265" s="2">
        <v>12</v>
      </c>
      <c r="J6265" s="2">
        <v>10</v>
      </c>
      <c r="K6265" s="2">
        <v>1</v>
      </c>
      <c r="L6265" s="3">
        <v>76000</v>
      </c>
      <c r="M6265" s="2" t="s">
        <v>20</v>
      </c>
      <c r="N6265" s="4" t="s">
        <v>21</v>
      </c>
    </row>
    <row r="6266" spans="1:14" x14ac:dyDescent="0.25">
      <c r="A6266" s="1" t="s">
        <v>361</v>
      </c>
      <c r="B6266" s="2" t="s">
        <v>353</v>
      </c>
      <c r="C6266" s="2" t="s">
        <v>353</v>
      </c>
      <c r="D6266" s="2" t="s">
        <v>354</v>
      </c>
      <c r="E6266" s="2" t="s">
        <v>4835</v>
      </c>
      <c r="F6266" s="2">
        <v>90111503</v>
      </c>
      <c r="G6266" s="2" t="s">
        <v>330</v>
      </c>
      <c r="H6266" s="2">
        <v>1</v>
      </c>
      <c r="I6266" s="2">
        <v>12</v>
      </c>
      <c r="J6266" s="2">
        <v>10</v>
      </c>
      <c r="K6266" s="2">
        <v>1</v>
      </c>
      <c r="L6266" s="3">
        <v>76000</v>
      </c>
      <c r="M6266" s="2" t="s">
        <v>20</v>
      </c>
      <c r="N6266" s="4" t="s">
        <v>21</v>
      </c>
    </row>
    <row r="6267" spans="1:14" x14ac:dyDescent="0.25">
      <c r="A6267" s="1" t="s">
        <v>361</v>
      </c>
      <c r="B6267" s="2" t="s">
        <v>353</v>
      </c>
      <c r="C6267" s="2" t="s">
        <v>353</v>
      </c>
      <c r="D6267" s="2" t="s">
        <v>354</v>
      </c>
      <c r="E6267" s="2" t="s">
        <v>4836</v>
      </c>
      <c r="F6267" s="2">
        <v>90111503</v>
      </c>
      <c r="G6267" s="2" t="s">
        <v>330</v>
      </c>
      <c r="H6267" s="2">
        <v>1</v>
      </c>
      <c r="I6267" s="2">
        <v>12</v>
      </c>
      <c r="J6267" s="2">
        <v>10</v>
      </c>
      <c r="K6267" s="2">
        <v>1</v>
      </c>
      <c r="L6267" s="3">
        <v>76000</v>
      </c>
      <c r="M6267" s="2" t="s">
        <v>20</v>
      </c>
      <c r="N6267" s="4" t="s">
        <v>21</v>
      </c>
    </row>
    <row r="6268" spans="1:14" x14ac:dyDescent="0.25">
      <c r="A6268" s="1" t="s">
        <v>361</v>
      </c>
      <c r="B6268" s="2" t="s">
        <v>353</v>
      </c>
      <c r="C6268" s="2" t="s">
        <v>353</v>
      </c>
      <c r="D6268" s="2" t="s">
        <v>354</v>
      </c>
      <c r="E6268" s="2" t="s">
        <v>4837</v>
      </c>
      <c r="F6268" s="2">
        <v>90111503</v>
      </c>
      <c r="G6268" s="2" t="s">
        <v>330</v>
      </c>
      <c r="H6268" s="2">
        <v>1</v>
      </c>
      <c r="I6268" s="2">
        <v>12</v>
      </c>
      <c r="J6268" s="2">
        <v>10</v>
      </c>
      <c r="K6268" s="2">
        <v>1</v>
      </c>
      <c r="L6268" s="3">
        <v>38000</v>
      </c>
      <c r="M6268" s="2" t="s">
        <v>20</v>
      </c>
      <c r="N6268" s="4" t="s">
        <v>21</v>
      </c>
    </row>
    <row r="6269" spans="1:14" x14ac:dyDescent="0.25">
      <c r="A6269" s="1" t="s">
        <v>361</v>
      </c>
      <c r="B6269" s="2" t="s">
        <v>353</v>
      </c>
      <c r="C6269" s="2" t="s">
        <v>353</v>
      </c>
      <c r="D6269" s="2" t="s">
        <v>354</v>
      </c>
      <c r="E6269" s="2" t="s">
        <v>4838</v>
      </c>
      <c r="F6269" s="2">
        <v>90111503</v>
      </c>
      <c r="G6269" s="2" t="s">
        <v>330</v>
      </c>
      <c r="H6269" s="2">
        <v>1</v>
      </c>
      <c r="I6269" s="2">
        <v>12</v>
      </c>
      <c r="J6269" s="2">
        <v>10</v>
      </c>
      <c r="K6269" s="2">
        <v>1</v>
      </c>
      <c r="L6269" s="3">
        <v>76000</v>
      </c>
      <c r="M6269" s="2" t="s">
        <v>20</v>
      </c>
      <c r="N6269" s="4" t="s">
        <v>21</v>
      </c>
    </row>
    <row r="6270" spans="1:14" x14ac:dyDescent="0.25">
      <c r="A6270" s="1" t="s">
        <v>361</v>
      </c>
      <c r="B6270" s="2" t="s">
        <v>353</v>
      </c>
      <c r="C6270" s="2" t="s">
        <v>353</v>
      </c>
      <c r="D6270" s="2" t="s">
        <v>354</v>
      </c>
      <c r="E6270" s="2" t="s">
        <v>4839</v>
      </c>
      <c r="F6270" s="2">
        <v>90111503</v>
      </c>
      <c r="G6270" s="2" t="s">
        <v>330</v>
      </c>
      <c r="H6270" s="2">
        <v>1</v>
      </c>
      <c r="I6270" s="2">
        <v>12</v>
      </c>
      <c r="J6270" s="2">
        <v>10</v>
      </c>
      <c r="K6270" s="2">
        <v>1</v>
      </c>
      <c r="L6270" s="3">
        <v>38000</v>
      </c>
      <c r="M6270" s="2" t="s">
        <v>20</v>
      </c>
      <c r="N6270" s="4" t="s">
        <v>21</v>
      </c>
    </row>
    <row r="6271" spans="1:14" x14ac:dyDescent="0.25">
      <c r="A6271" s="1" t="s">
        <v>361</v>
      </c>
      <c r="B6271" s="2" t="s">
        <v>353</v>
      </c>
      <c r="C6271" s="2" t="s">
        <v>353</v>
      </c>
      <c r="D6271" s="2" t="s">
        <v>354</v>
      </c>
      <c r="E6271" s="2" t="s">
        <v>4840</v>
      </c>
      <c r="F6271" s="2">
        <v>90111503</v>
      </c>
      <c r="G6271" s="2" t="s">
        <v>330</v>
      </c>
      <c r="H6271" s="2">
        <v>1</v>
      </c>
      <c r="I6271" s="2">
        <v>12</v>
      </c>
      <c r="J6271" s="2">
        <v>10</v>
      </c>
      <c r="K6271" s="2">
        <v>1</v>
      </c>
      <c r="L6271" s="3">
        <v>76000</v>
      </c>
      <c r="M6271" s="2" t="s">
        <v>20</v>
      </c>
      <c r="N6271" s="4" t="s">
        <v>21</v>
      </c>
    </row>
    <row r="6272" spans="1:14" x14ac:dyDescent="0.25">
      <c r="A6272" s="1" t="s">
        <v>361</v>
      </c>
      <c r="B6272" s="2" t="s">
        <v>353</v>
      </c>
      <c r="C6272" s="2" t="s">
        <v>353</v>
      </c>
      <c r="D6272" s="2" t="s">
        <v>354</v>
      </c>
      <c r="E6272" s="2" t="s">
        <v>18428</v>
      </c>
      <c r="F6272" s="2">
        <v>90111503</v>
      </c>
      <c r="G6272" s="2" t="s">
        <v>330</v>
      </c>
      <c r="H6272" s="2">
        <v>1</v>
      </c>
      <c r="I6272" s="2">
        <v>12</v>
      </c>
      <c r="J6272" s="2">
        <v>10</v>
      </c>
      <c r="K6272" s="2">
        <v>1</v>
      </c>
      <c r="L6272" s="3">
        <v>1064000</v>
      </c>
      <c r="M6272" s="2" t="s">
        <v>20</v>
      </c>
      <c r="N6272" s="4" t="s">
        <v>21</v>
      </c>
    </row>
    <row r="6273" spans="1:14" x14ac:dyDescent="0.25">
      <c r="A6273" s="1" t="s">
        <v>361</v>
      </c>
      <c r="B6273" s="2" t="s">
        <v>353</v>
      </c>
      <c r="C6273" s="2" t="s">
        <v>353</v>
      </c>
      <c r="D6273" s="2" t="s">
        <v>354</v>
      </c>
      <c r="E6273" s="2" t="s">
        <v>18429</v>
      </c>
      <c r="F6273" s="2">
        <v>90111503</v>
      </c>
      <c r="G6273" s="2" t="s">
        <v>330</v>
      </c>
      <c r="H6273" s="2">
        <v>1</v>
      </c>
      <c r="I6273" s="2">
        <v>12</v>
      </c>
      <c r="J6273" s="2">
        <v>10</v>
      </c>
      <c r="K6273" s="2">
        <v>1</v>
      </c>
      <c r="L6273" s="3">
        <v>76000</v>
      </c>
      <c r="M6273" s="2" t="s">
        <v>20</v>
      </c>
      <c r="N6273" s="4" t="s">
        <v>21</v>
      </c>
    </row>
    <row r="6274" spans="1:14" x14ac:dyDescent="0.25">
      <c r="A6274" s="1" t="s">
        <v>361</v>
      </c>
      <c r="B6274" s="2" t="s">
        <v>353</v>
      </c>
      <c r="C6274" s="2" t="s">
        <v>353</v>
      </c>
      <c r="D6274" s="2" t="s">
        <v>354</v>
      </c>
      <c r="E6274" s="2" t="s">
        <v>18430</v>
      </c>
      <c r="F6274" s="2">
        <v>90111503</v>
      </c>
      <c r="G6274" s="2" t="s">
        <v>330</v>
      </c>
      <c r="H6274" s="2">
        <v>1</v>
      </c>
      <c r="I6274" s="2">
        <v>12</v>
      </c>
      <c r="J6274" s="2">
        <v>10</v>
      </c>
      <c r="K6274" s="2">
        <v>1</v>
      </c>
      <c r="L6274" s="3">
        <v>38000</v>
      </c>
      <c r="M6274" s="2" t="s">
        <v>20</v>
      </c>
      <c r="N6274" s="4" t="s">
        <v>21</v>
      </c>
    </row>
    <row r="6275" spans="1:14" x14ac:dyDescent="0.25">
      <c r="A6275" s="1" t="s">
        <v>361</v>
      </c>
      <c r="B6275" s="2" t="s">
        <v>353</v>
      </c>
      <c r="C6275" s="2" t="s">
        <v>353</v>
      </c>
      <c r="D6275" s="2" t="s">
        <v>354</v>
      </c>
      <c r="E6275" s="2" t="s">
        <v>4841</v>
      </c>
      <c r="F6275" s="2">
        <v>90111503</v>
      </c>
      <c r="G6275" s="2" t="s">
        <v>330</v>
      </c>
      <c r="H6275" s="2">
        <v>1</v>
      </c>
      <c r="I6275" s="2">
        <v>12</v>
      </c>
      <c r="J6275" s="2">
        <v>10</v>
      </c>
      <c r="K6275" s="2">
        <v>1</v>
      </c>
      <c r="L6275" s="3">
        <v>38000</v>
      </c>
      <c r="M6275" s="2" t="s">
        <v>20</v>
      </c>
      <c r="N6275" s="4" t="s">
        <v>21</v>
      </c>
    </row>
    <row r="6276" spans="1:14" x14ac:dyDescent="0.25">
      <c r="A6276" s="1" t="s">
        <v>361</v>
      </c>
      <c r="B6276" s="2" t="s">
        <v>353</v>
      </c>
      <c r="C6276" s="2" t="s">
        <v>353</v>
      </c>
      <c r="D6276" s="2" t="s">
        <v>354</v>
      </c>
      <c r="E6276" s="2" t="s">
        <v>18431</v>
      </c>
      <c r="F6276" s="2">
        <v>90111503</v>
      </c>
      <c r="G6276" s="2" t="s">
        <v>330</v>
      </c>
      <c r="H6276" s="2">
        <v>1</v>
      </c>
      <c r="I6276" s="2">
        <v>12</v>
      </c>
      <c r="J6276" s="2">
        <v>10</v>
      </c>
      <c r="K6276" s="2">
        <v>1</v>
      </c>
      <c r="L6276" s="3">
        <v>152000</v>
      </c>
      <c r="M6276" s="2" t="s">
        <v>20</v>
      </c>
      <c r="N6276" s="4" t="s">
        <v>21</v>
      </c>
    </row>
    <row r="6277" spans="1:14" x14ac:dyDescent="0.25">
      <c r="A6277" s="1" t="s">
        <v>361</v>
      </c>
      <c r="B6277" s="2" t="s">
        <v>353</v>
      </c>
      <c r="C6277" s="2" t="s">
        <v>353</v>
      </c>
      <c r="D6277" s="2" t="s">
        <v>354</v>
      </c>
      <c r="E6277" s="2" t="s">
        <v>4842</v>
      </c>
      <c r="F6277" s="2">
        <v>90111503</v>
      </c>
      <c r="G6277" s="2" t="s">
        <v>330</v>
      </c>
      <c r="H6277" s="2">
        <v>1</v>
      </c>
      <c r="I6277" s="2">
        <v>12</v>
      </c>
      <c r="J6277" s="2">
        <v>10</v>
      </c>
      <c r="K6277" s="2">
        <v>1</v>
      </c>
      <c r="L6277" s="3">
        <v>304000</v>
      </c>
      <c r="M6277" s="2" t="s">
        <v>20</v>
      </c>
      <c r="N6277" s="4" t="s">
        <v>21</v>
      </c>
    </row>
    <row r="6278" spans="1:14" x14ac:dyDescent="0.25">
      <c r="A6278" s="1" t="s">
        <v>361</v>
      </c>
      <c r="B6278" s="2" t="s">
        <v>353</v>
      </c>
      <c r="C6278" s="2" t="s">
        <v>353</v>
      </c>
      <c r="D6278" s="2" t="s">
        <v>354</v>
      </c>
      <c r="E6278" s="2" t="s">
        <v>4843</v>
      </c>
      <c r="F6278" s="2">
        <v>90111503</v>
      </c>
      <c r="G6278" s="2" t="s">
        <v>330</v>
      </c>
      <c r="H6278" s="2">
        <v>1</v>
      </c>
      <c r="I6278" s="2">
        <v>12</v>
      </c>
      <c r="J6278" s="2">
        <v>10</v>
      </c>
      <c r="K6278" s="2">
        <v>1</v>
      </c>
      <c r="L6278" s="3">
        <v>1216000</v>
      </c>
      <c r="M6278" s="2" t="s">
        <v>20</v>
      </c>
      <c r="N6278" s="4" t="s">
        <v>21</v>
      </c>
    </row>
    <row r="6279" spans="1:14" x14ac:dyDescent="0.25">
      <c r="A6279" s="1" t="s">
        <v>361</v>
      </c>
      <c r="B6279" s="2" t="s">
        <v>353</v>
      </c>
      <c r="C6279" s="2" t="s">
        <v>353</v>
      </c>
      <c r="D6279" s="2" t="s">
        <v>354</v>
      </c>
      <c r="E6279" s="2" t="s">
        <v>4844</v>
      </c>
      <c r="F6279" s="2">
        <v>90111503</v>
      </c>
      <c r="G6279" s="2" t="s">
        <v>330</v>
      </c>
      <c r="H6279" s="2">
        <v>1</v>
      </c>
      <c r="I6279" s="2">
        <v>12</v>
      </c>
      <c r="J6279" s="2">
        <v>10</v>
      </c>
      <c r="K6279" s="2">
        <v>1</v>
      </c>
      <c r="L6279" s="3">
        <v>456000</v>
      </c>
      <c r="M6279" s="2" t="s">
        <v>20</v>
      </c>
      <c r="N6279" s="4" t="s">
        <v>21</v>
      </c>
    </row>
    <row r="6280" spans="1:14" x14ac:dyDescent="0.25">
      <c r="A6280" s="1" t="s">
        <v>361</v>
      </c>
      <c r="B6280" s="2" t="s">
        <v>353</v>
      </c>
      <c r="C6280" s="2" t="s">
        <v>353</v>
      </c>
      <c r="D6280" s="2" t="s">
        <v>354</v>
      </c>
      <c r="E6280" s="2" t="s">
        <v>4845</v>
      </c>
      <c r="F6280" s="2">
        <v>90111503</v>
      </c>
      <c r="G6280" s="2" t="s">
        <v>330</v>
      </c>
      <c r="H6280" s="2">
        <v>1</v>
      </c>
      <c r="I6280" s="2">
        <v>12</v>
      </c>
      <c r="J6280" s="2">
        <v>10</v>
      </c>
      <c r="K6280" s="2">
        <v>1</v>
      </c>
      <c r="L6280" s="3">
        <v>76000</v>
      </c>
      <c r="M6280" s="2" t="s">
        <v>20</v>
      </c>
      <c r="N6280" s="4" t="s">
        <v>21</v>
      </c>
    </row>
    <row r="6281" spans="1:14" x14ac:dyDescent="0.25">
      <c r="A6281" s="1" t="s">
        <v>361</v>
      </c>
      <c r="B6281" s="2" t="s">
        <v>353</v>
      </c>
      <c r="C6281" s="2" t="s">
        <v>353</v>
      </c>
      <c r="D6281" s="2" t="s">
        <v>354</v>
      </c>
      <c r="E6281" s="2" t="s">
        <v>18432</v>
      </c>
      <c r="F6281" s="2">
        <v>90111503</v>
      </c>
      <c r="G6281" s="2" t="s">
        <v>330</v>
      </c>
      <c r="H6281" s="2">
        <v>1</v>
      </c>
      <c r="I6281" s="2">
        <v>12</v>
      </c>
      <c r="J6281" s="2">
        <v>10</v>
      </c>
      <c r="K6281" s="2">
        <v>1</v>
      </c>
      <c r="L6281" s="3">
        <v>1368000</v>
      </c>
      <c r="M6281" s="2" t="s">
        <v>20</v>
      </c>
      <c r="N6281" s="4" t="s">
        <v>21</v>
      </c>
    </row>
    <row r="6282" spans="1:14" x14ac:dyDescent="0.25">
      <c r="A6282" s="1" t="s">
        <v>361</v>
      </c>
      <c r="B6282" s="2" t="s">
        <v>353</v>
      </c>
      <c r="C6282" s="2" t="s">
        <v>353</v>
      </c>
      <c r="D6282" s="2" t="s">
        <v>354</v>
      </c>
      <c r="E6282" s="2" t="s">
        <v>4846</v>
      </c>
      <c r="F6282" s="2">
        <v>90111503</v>
      </c>
      <c r="G6282" s="2" t="s">
        <v>330</v>
      </c>
      <c r="H6282" s="2">
        <v>1</v>
      </c>
      <c r="I6282" s="2">
        <v>12</v>
      </c>
      <c r="J6282" s="2">
        <v>10</v>
      </c>
      <c r="K6282" s="2">
        <v>1</v>
      </c>
      <c r="L6282" s="3">
        <v>190000</v>
      </c>
      <c r="M6282" s="2" t="s">
        <v>20</v>
      </c>
      <c r="N6282" s="4" t="s">
        <v>21</v>
      </c>
    </row>
    <row r="6283" spans="1:14" x14ac:dyDescent="0.25">
      <c r="A6283" s="1" t="s">
        <v>361</v>
      </c>
      <c r="B6283" s="2" t="s">
        <v>353</v>
      </c>
      <c r="C6283" s="2" t="s">
        <v>353</v>
      </c>
      <c r="D6283" s="2" t="s">
        <v>354</v>
      </c>
      <c r="E6283" s="2" t="s">
        <v>4847</v>
      </c>
      <c r="F6283" s="2">
        <v>90111503</v>
      </c>
      <c r="G6283" s="2" t="s">
        <v>330</v>
      </c>
      <c r="H6283" s="2">
        <v>1</v>
      </c>
      <c r="I6283" s="2">
        <v>12</v>
      </c>
      <c r="J6283" s="2">
        <v>10</v>
      </c>
      <c r="K6283" s="2">
        <v>1</v>
      </c>
      <c r="L6283" s="3">
        <v>228000</v>
      </c>
      <c r="M6283" s="2" t="s">
        <v>20</v>
      </c>
      <c r="N6283" s="4" t="s">
        <v>21</v>
      </c>
    </row>
    <row r="6284" spans="1:14" x14ac:dyDescent="0.25">
      <c r="A6284" s="1" t="s">
        <v>361</v>
      </c>
      <c r="B6284" s="2" t="s">
        <v>353</v>
      </c>
      <c r="C6284" s="2" t="s">
        <v>353</v>
      </c>
      <c r="D6284" s="2" t="s">
        <v>354</v>
      </c>
      <c r="E6284" s="2" t="s">
        <v>18433</v>
      </c>
      <c r="F6284" s="2">
        <v>90111503</v>
      </c>
      <c r="G6284" s="2" t="s">
        <v>330</v>
      </c>
      <c r="H6284" s="2">
        <v>1</v>
      </c>
      <c r="I6284" s="2">
        <v>12</v>
      </c>
      <c r="J6284" s="2">
        <v>10</v>
      </c>
      <c r="K6284" s="2">
        <v>1</v>
      </c>
      <c r="L6284" s="3">
        <v>171000</v>
      </c>
      <c r="M6284" s="2" t="s">
        <v>20</v>
      </c>
      <c r="N6284" s="4" t="s">
        <v>21</v>
      </c>
    </row>
    <row r="6285" spans="1:14" x14ac:dyDescent="0.25">
      <c r="A6285" s="1" t="s">
        <v>361</v>
      </c>
      <c r="B6285" s="2" t="s">
        <v>353</v>
      </c>
      <c r="C6285" s="2" t="s">
        <v>353</v>
      </c>
      <c r="D6285" s="2" t="s">
        <v>354</v>
      </c>
      <c r="E6285" s="2" t="s">
        <v>18434</v>
      </c>
      <c r="F6285" s="2">
        <v>90111503</v>
      </c>
      <c r="G6285" s="2" t="s">
        <v>330</v>
      </c>
      <c r="H6285" s="2">
        <v>1</v>
      </c>
      <c r="I6285" s="2">
        <v>12</v>
      </c>
      <c r="J6285" s="2">
        <v>10</v>
      </c>
      <c r="K6285" s="2">
        <v>1</v>
      </c>
      <c r="L6285" s="3">
        <v>76000</v>
      </c>
      <c r="M6285" s="2" t="s">
        <v>20</v>
      </c>
      <c r="N6285" s="4" t="s">
        <v>21</v>
      </c>
    </row>
    <row r="6286" spans="1:14" x14ac:dyDescent="0.25">
      <c r="A6286" s="1" t="s">
        <v>361</v>
      </c>
      <c r="B6286" s="2" t="s">
        <v>353</v>
      </c>
      <c r="C6286" s="2" t="s">
        <v>353</v>
      </c>
      <c r="D6286" s="2" t="s">
        <v>354</v>
      </c>
      <c r="E6286" s="2" t="s">
        <v>18435</v>
      </c>
      <c r="F6286" s="2">
        <v>90111503</v>
      </c>
      <c r="G6286" s="2" t="s">
        <v>330</v>
      </c>
      <c r="H6286" s="2">
        <v>1</v>
      </c>
      <c r="I6286" s="2">
        <v>12</v>
      </c>
      <c r="J6286" s="2">
        <v>10</v>
      </c>
      <c r="K6286" s="2">
        <v>1</v>
      </c>
      <c r="L6286" s="3">
        <v>351000</v>
      </c>
      <c r="M6286" s="2" t="s">
        <v>20</v>
      </c>
      <c r="N6286" s="4" t="s">
        <v>21</v>
      </c>
    </row>
    <row r="6287" spans="1:14" x14ac:dyDescent="0.25">
      <c r="A6287" s="1" t="s">
        <v>361</v>
      </c>
      <c r="B6287" s="2" t="s">
        <v>353</v>
      </c>
      <c r="C6287" s="2" t="s">
        <v>353</v>
      </c>
      <c r="D6287" s="2" t="s">
        <v>354</v>
      </c>
      <c r="E6287" s="2" t="s">
        <v>18436</v>
      </c>
      <c r="F6287" s="2">
        <v>90111503</v>
      </c>
      <c r="G6287" s="2" t="s">
        <v>330</v>
      </c>
      <c r="H6287" s="2">
        <v>1</v>
      </c>
      <c r="I6287" s="2">
        <v>12</v>
      </c>
      <c r="J6287" s="2">
        <v>10</v>
      </c>
      <c r="K6287" s="2">
        <v>1</v>
      </c>
      <c r="L6287" s="3">
        <v>76000</v>
      </c>
      <c r="M6287" s="2" t="s">
        <v>20</v>
      </c>
      <c r="N6287" s="4" t="s">
        <v>21</v>
      </c>
    </row>
    <row r="6288" spans="1:14" x14ac:dyDescent="0.25">
      <c r="A6288" s="1" t="s">
        <v>361</v>
      </c>
      <c r="B6288" s="2" t="s">
        <v>353</v>
      </c>
      <c r="C6288" s="2" t="s">
        <v>353</v>
      </c>
      <c r="D6288" s="2" t="s">
        <v>354</v>
      </c>
      <c r="E6288" s="2" t="s">
        <v>18437</v>
      </c>
      <c r="F6288" s="2">
        <v>90111503</v>
      </c>
      <c r="G6288" s="2" t="s">
        <v>330</v>
      </c>
      <c r="H6288" s="2">
        <v>1</v>
      </c>
      <c r="I6288" s="2">
        <v>12</v>
      </c>
      <c r="J6288" s="2">
        <v>10</v>
      </c>
      <c r="K6288" s="2">
        <v>1</v>
      </c>
      <c r="L6288" s="3">
        <v>38000</v>
      </c>
      <c r="M6288" s="2" t="s">
        <v>20</v>
      </c>
      <c r="N6288" s="4" t="s">
        <v>21</v>
      </c>
    </row>
    <row r="6289" spans="1:14" x14ac:dyDescent="0.25">
      <c r="A6289" s="1" t="s">
        <v>361</v>
      </c>
      <c r="B6289" s="2" t="s">
        <v>353</v>
      </c>
      <c r="C6289" s="2" t="s">
        <v>353</v>
      </c>
      <c r="D6289" s="2" t="s">
        <v>354</v>
      </c>
      <c r="E6289" s="2" t="s">
        <v>4848</v>
      </c>
      <c r="F6289" s="2">
        <v>90111503</v>
      </c>
      <c r="G6289" s="2" t="s">
        <v>330</v>
      </c>
      <c r="H6289" s="2">
        <v>1</v>
      </c>
      <c r="I6289" s="2">
        <v>12</v>
      </c>
      <c r="J6289" s="2">
        <v>10</v>
      </c>
      <c r="K6289" s="2">
        <v>1</v>
      </c>
      <c r="L6289" s="3">
        <v>76000</v>
      </c>
      <c r="M6289" s="2" t="s">
        <v>20</v>
      </c>
      <c r="N6289" s="4" t="s">
        <v>21</v>
      </c>
    </row>
    <row r="6290" spans="1:14" x14ac:dyDescent="0.25">
      <c r="A6290" s="1" t="s">
        <v>361</v>
      </c>
      <c r="B6290" s="2" t="s">
        <v>353</v>
      </c>
      <c r="C6290" s="2" t="s">
        <v>353</v>
      </c>
      <c r="D6290" s="2" t="s">
        <v>354</v>
      </c>
      <c r="E6290" s="2" t="s">
        <v>4849</v>
      </c>
      <c r="F6290" s="2">
        <v>90111503</v>
      </c>
      <c r="G6290" s="2" t="s">
        <v>330</v>
      </c>
      <c r="H6290" s="2">
        <v>1</v>
      </c>
      <c r="I6290" s="2">
        <v>12</v>
      </c>
      <c r="J6290" s="2">
        <v>10</v>
      </c>
      <c r="K6290" s="2">
        <v>1</v>
      </c>
      <c r="L6290" s="3">
        <v>76000</v>
      </c>
      <c r="M6290" s="2" t="s">
        <v>20</v>
      </c>
      <c r="N6290" s="4" t="s">
        <v>21</v>
      </c>
    </row>
    <row r="6291" spans="1:14" x14ac:dyDescent="0.25">
      <c r="A6291" s="1" t="s">
        <v>361</v>
      </c>
      <c r="B6291" s="2" t="s">
        <v>353</v>
      </c>
      <c r="C6291" s="2" t="s">
        <v>353</v>
      </c>
      <c r="D6291" s="2" t="s">
        <v>354</v>
      </c>
      <c r="E6291" s="2" t="s">
        <v>4850</v>
      </c>
      <c r="F6291" s="2">
        <v>90111503</v>
      </c>
      <c r="G6291" s="2" t="s">
        <v>330</v>
      </c>
      <c r="H6291" s="2">
        <v>1</v>
      </c>
      <c r="I6291" s="2">
        <v>12</v>
      </c>
      <c r="J6291" s="2">
        <v>10</v>
      </c>
      <c r="K6291" s="2">
        <v>1</v>
      </c>
      <c r="L6291" s="3">
        <v>76000</v>
      </c>
      <c r="M6291" s="2" t="s">
        <v>20</v>
      </c>
      <c r="N6291" s="4" t="s">
        <v>21</v>
      </c>
    </row>
    <row r="6292" spans="1:14" x14ac:dyDescent="0.25">
      <c r="A6292" s="1" t="s">
        <v>361</v>
      </c>
      <c r="B6292" s="2" t="s">
        <v>353</v>
      </c>
      <c r="C6292" s="2" t="s">
        <v>353</v>
      </c>
      <c r="D6292" s="2" t="s">
        <v>354</v>
      </c>
      <c r="E6292" s="2" t="s">
        <v>4851</v>
      </c>
      <c r="F6292" s="2">
        <v>90111503</v>
      </c>
      <c r="G6292" s="2" t="s">
        <v>330</v>
      </c>
      <c r="H6292" s="2">
        <v>1</v>
      </c>
      <c r="I6292" s="2">
        <v>12</v>
      </c>
      <c r="J6292" s="2">
        <v>10</v>
      </c>
      <c r="K6292" s="2">
        <v>1</v>
      </c>
      <c r="L6292" s="3">
        <v>304000</v>
      </c>
      <c r="M6292" s="2" t="s">
        <v>20</v>
      </c>
      <c r="N6292" s="4" t="s">
        <v>21</v>
      </c>
    </row>
    <row r="6293" spans="1:14" x14ac:dyDescent="0.25">
      <c r="A6293" s="1" t="s">
        <v>361</v>
      </c>
      <c r="B6293" s="2" t="s">
        <v>353</v>
      </c>
      <c r="C6293" s="2" t="s">
        <v>353</v>
      </c>
      <c r="D6293" s="2" t="s">
        <v>354</v>
      </c>
      <c r="E6293" s="2" t="s">
        <v>4852</v>
      </c>
      <c r="F6293" s="2">
        <v>90111503</v>
      </c>
      <c r="G6293" s="2" t="s">
        <v>330</v>
      </c>
      <c r="H6293" s="2">
        <v>1</v>
      </c>
      <c r="I6293" s="2">
        <v>12</v>
      </c>
      <c r="J6293" s="2">
        <v>10</v>
      </c>
      <c r="K6293" s="2">
        <v>1</v>
      </c>
      <c r="L6293" s="3">
        <v>836000</v>
      </c>
      <c r="M6293" s="2" t="s">
        <v>20</v>
      </c>
      <c r="N6293" s="4" t="s">
        <v>21</v>
      </c>
    </row>
    <row r="6294" spans="1:14" x14ac:dyDescent="0.25">
      <c r="A6294" s="1" t="s">
        <v>361</v>
      </c>
      <c r="B6294" s="2" t="s">
        <v>353</v>
      </c>
      <c r="C6294" s="2" t="s">
        <v>353</v>
      </c>
      <c r="D6294" s="2" t="s">
        <v>354</v>
      </c>
      <c r="E6294" s="2" t="s">
        <v>4853</v>
      </c>
      <c r="F6294" s="2">
        <v>90111503</v>
      </c>
      <c r="G6294" s="2" t="s">
        <v>330</v>
      </c>
      <c r="H6294" s="2">
        <v>1</v>
      </c>
      <c r="I6294" s="2">
        <v>12</v>
      </c>
      <c r="J6294" s="2">
        <v>10</v>
      </c>
      <c r="K6294" s="2">
        <v>1</v>
      </c>
      <c r="L6294" s="3">
        <v>76000</v>
      </c>
      <c r="M6294" s="2" t="s">
        <v>20</v>
      </c>
      <c r="N6294" s="4" t="s">
        <v>21</v>
      </c>
    </row>
    <row r="6295" spans="1:14" x14ac:dyDescent="0.25">
      <c r="A6295" s="1" t="s">
        <v>361</v>
      </c>
      <c r="B6295" s="2" t="s">
        <v>353</v>
      </c>
      <c r="C6295" s="2" t="s">
        <v>353</v>
      </c>
      <c r="D6295" s="2" t="s">
        <v>354</v>
      </c>
      <c r="E6295" s="2" t="s">
        <v>4854</v>
      </c>
      <c r="F6295" s="2">
        <v>90111503</v>
      </c>
      <c r="G6295" s="2" t="s">
        <v>330</v>
      </c>
      <c r="H6295" s="2">
        <v>1</v>
      </c>
      <c r="I6295" s="2">
        <v>12</v>
      </c>
      <c r="J6295" s="2">
        <v>10</v>
      </c>
      <c r="K6295" s="2">
        <v>1</v>
      </c>
      <c r="L6295" s="3">
        <v>76000</v>
      </c>
      <c r="M6295" s="2" t="s">
        <v>20</v>
      </c>
      <c r="N6295" s="4" t="s">
        <v>21</v>
      </c>
    </row>
    <row r="6296" spans="1:14" x14ac:dyDescent="0.25">
      <c r="A6296" s="1" t="s">
        <v>361</v>
      </c>
      <c r="B6296" s="2" t="s">
        <v>353</v>
      </c>
      <c r="C6296" s="2" t="s">
        <v>353</v>
      </c>
      <c r="D6296" s="2" t="s">
        <v>354</v>
      </c>
      <c r="E6296" s="2" t="s">
        <v>4855</v>
      </c>
      <c r="F6296" s="2">
        <v>90111503</v>
      </c>
      <c r="G6296" s="2" t="s">
        <v>330</v>
      </c>
      <c r="H6296" s="2">
        <v>1</v>
      </c>
      <c r="I6296" s="2">
        <v>12</v>
      </c>
      <c r="J6296" s="2">
        <v>10</v>
      </c>
      <c r="K6296" s="2">
        <v>1</v>
      </c>
      <c r="L6296" s="3">
        <v>152000</v>
      </c>
      <c r="M6296" s="2" t="s">
        <v>20</v>
      </c>
      <c r="N6296" s="4" t="s">
        <v>21</v>
      </c>
    </row>
    <row r="6297" spans="1:14" x14ac:dyDescent="0.25">
      <c r="A6297" s="1" t="s">
        <v>361</v>
      </c>
      <c r="B6297" s="2" t="s">
        <v>353</v>
      </c>
      <c r="C6297" s="2" t="s">
        <v>353</v>
      </c>
      <c r="D6297" s="2" t="s">
        <v>354</v>
      </c>
      <c r="E6297" s="2" t="s">
        <v>4856</v>
      </c>
      <c r="F6297" s="2">
        <v>90111503</v>
      </c>
      <c r="G6297" s="2" t="s">
        <v>330</v>
      </c>
      <c r="H6297" s="2">
        <v>1</v>
      </c>
      <c r="I6297" s="2">
        <v>12</v>
      </c>
      <c r="J6297" s="2">
        <v>10</v>
      </c>
      <c r="K6297" s="2">
        <v>1</v>
      </c>
      <c r="L6297" s="3">
        <v>140000</v>
      </c>
      <c r="M6297" s="2" t="s">
        <v>20</v>
      </c>
      <c r="N6297" s="4" t="s">
        <v>21</v>
      </c>
    </row>
    <row r="6298" spans="1:14" x14ac:dyDescent="0.25">
      <c r="A6298" s="1" t="s">
        <v>361</v>
      </c>
      <c r="B6298" s="2" t="s">
        <v>353</v>
      </c>
      <c r="C6298" s="2" t="s">
        <v>353</v>
      </c>
      <c r="D6298" s="2" t="s">
        <v>354</v>
      </c>
      <c r="E6298" s="2" t="s">
        <v>4857</v>
      </c>
      <c r="F6298" s="2">
        <v>90111503</v>
      </c>
      <c r="G6298" s="2" t="s">
        <v>330</v>
      </c>
      <c r="H6298" s="2">
        <v>1</v>
      </c>
      <c r="I6298" s="2">
        <v>12</v>
      </c>
      <c r="J6298" s="2">
        <v>10</v>
      </c>
      <c r="K6298" s="2">
        <v>1</v>
      </c>
      <c r="L6298" s="3">
        <v>532000</v>
      </c>
      <c r="M6298" s="2" t="s">
        <v>20</v>
      </c>
      <c r="N6298" s="4" t="s">
        <v>21</v>
      </c>
    </row>
    <row r="6299" spans="1:14" x14ac:dyDescent="0.25">
      <c r="A6299" s="1" t="s">
        <v>361</v>
      </c>
      <c r="B6299" s="2" t="s">
        <v>353</v>
      </c>
      <c r="C6299" s="2" t="s">
        <v>353</v>
      </c>
      <c r="D6299" s="2" t="s">
        <v>354</v>
      </c>
      <c r="E6299" s="2" t="s">
        <v>18438</v>
      </c>
      <c r="F6299" s="2">
        <v>90111503</v>
      </c>
      <c r="G6299" s="2" t="s">
        <v>330</v>
      </c>
      <c r="H6299" s="2">
        <v>1</v>
      </c>
      <c r="I6299" s="2">
        <v>12</v>
      </c>
      <c r="J6299" s="2">
        <v>10</v>
      </c>
      <c r="K6299" s="2">
        <v>1</v>
      </c>
      <c r="L6299" s="3">
        <v>1064000</v>
      </c>
      <c r="M6299" s="2" t="s">
        <v>20</v>
      </c>
      <c r="N6299" s="4" t="s">
        <v>21</v>
      </c>
    </row>
    <row r="6300" spans="1:14" x14ac:dyDescent="0.25">
      <c r="A6300" s="1" t="s">
        <v>361</v>
      </c>
      <c r="B6300" s="2" t="s">
        <v>353</v>
      </c>
      <c r="C6300" s="2" t="s">
        <v>353</v>
      </c>
      <c r="D6300" s="2" t="s">
        <v>354</v>
      </c>
      <c r="E6300" s="2" t="s">
        <v>4858</v>
      </c>
      <c r="F6300" s="2">
        <v>90111503</v>
      </c>
      <c r="G6300" s="2" t="s">
        <v>330</v>
      </c>
      <c r="H6300" s="2">
        <v>1</v>
      </c>
      <c r="I6300" s="2">
        <v>12</v>
      </c>
      <c r="J6300" s="2">
        <v>10</v>
      </c>
      <c r="K6300" s="2">
        <v>1</v>
      </c>
      <c r="L6300" s="3">
        <v>235000</v>
      </c>
      <c r="M6300" s="2" t="s">
        <v>20</v>
      </c>
      <c r="N6300" s="4" t="s">
        <v>21</v>
      </c>
    </row>
    <row r="6301" spans="1:14" x14ac:dyDescent="0.25">
      <c r="A6301" s="1" t="s">
        <v>361</v>
      </c>
      <c r="B6301" s="2" t="s">
        <v>353</v>
      </c>
      <c r="C6301" s="2" t="s">
        <v>353</v>
      </c>
      <c r="D6301" s="2" t="s">
        <v>354</v>
      </c>
      <c r="E6301" s="2" t="s">
        <v>4859</v>
      </c>
      <c r="F6301" s="2">
        <v>90111503</v>
      </c>
      <c r="G6301" s="2" t="s">
        <v>330</v>
      </c>
      <c r="H6301" s="2">
        <v>1</v>
      </c>
      <c r="I6301" s="2">
        <v>12</v>
      </c>
      <c r="J6301" s="2">
        <v>10</v>
      </c>
      <c r="K6301" s="2">
        <v>1</v>
      </c>
      <c r="L6301" s="3">
        <v>89000</v>
      </c>
      <c r="M6301" s="2" t="s">
        <v>20</v>
      </c>
      <c r="N6301" s="4" t="s">
        <v>21</v>
      </c>
    </row>
    <row r="6302" spans="1:14" x14ac:dyDescent="0.25">
      <c r="A6302" s="1" t="s">
        <v>361</v>
      </c>
      <c r="B6302" s="2" t="s">
        <v>353</v>
      </c>
      <c r="C6302" s="2" t="s">
        <v>353</v>
      </c>
      <c r="D6302" s="2" t="s">
        <v>354</v>
      </c>
      <c r="E6302" s="2" t="s">
        <v>18439</v>
      </c>
      <c r="F6302" s="2">
        <v>90111503</v>
      </c>
      <c r="G6302" s="2" t="s">
        <v>330</v>
      </c>
      <c r="H6302" s="2">
        <v>1</v>
      </c>
      <c r="I6302" s="2">
        <v>12</v>
      </c>
      <c r="J6302" s="2">
        <v>10</v>
      </c>
      <c r="K6302" s="2">
        <v>1</v>
      </c>
      <c r="L6302" s="3">
        <v>76000</v>
      </c>
      <c r="M6302" s="2" t="s">
        <v>20</v>
      </c>
      <c r="N6302" s="4" t="s">
        <v>21</v>
      </c>
    </row>
    <row r="6303" spans="1:14" x14ac:dyDescent="0.25">
      <c r="A6303" s="1" t="s">
        <v>361</v>
      </c>
      <c r="B6303" s="2" t="s">
        <v>353</v>
      </c>
      <c r="C6303" s="2" t="s">
        <v>353</v>
      </c>
      <c r="D6303" s="2" t="s">
        <v>354</v>
      </c>
      <c r="E6303" s="2" t="s">
        <v>18440</v>
      </c>
      <c r="F6303" s="2">
        <v>90111503</v>
      </c>
      <c r="G6303" s="2" t="s">
        <v>330</v>
      </c>
      <c r="H6303" s="2">
        <v>1</v>
      </c>
      <c r="I6303" s="2">
        <v>12</v>
      </c>
      <c r="J6303" s="2">
        <v>10</v>
      </c>
      <c r="K6303" s="2">
        <v>1</v>
      </c>
      <c r="L6303" s="3">
        <v>76000</v>
      </c>
      <c r="M6303" s="2" t="s">
        <v>20</v>
      </c>
      <c r="N6303" s="4" t="s">
        <v>21</v>
      </c>
    </row>
    <row r="6304" spans="1:14" x14ac:dyDescent="0.25">
      <c r="A6304" s="1" t="s">
        <v>361</v>
      </c>
      <c r="B6304" s="2" t="s">
        <v>353</v>
      </c>
      <c r="C6304" s="2" t="s">
        <v>353</v>
      </c>
      <c r="D6304" s="2" t="s">
        <v>354</v>
      </c>
      <c r="E6304" s="2" t="s">
        <v>18441</v>
      </c>
      <c r="F6304" s="2">
        <v>90111503</v>
      </c>
      <c r="G6304" s="2" t="s">
        <v>330</v>
      </c>
      <c r="H6304" s="2">
        <v>1</v>
      </c>
      <c r="I6304" s="2">
        <v>12</v>
      </c>
      <c r="J6304" s="2">
        <v>10</v>
      </c>
      <c r="K6304" s="2">
        <v>1</v>
      </c>
      <c r="L6304" s="3">
        <v>76000</v>
      </c>
      <c r="M6304" s="2" t="s">
        <v>20</v>
      </c>
      <c r="N6304" s="4" t="s">
        <v>21</v>
      </c>
    </row>
    <row r="6305" spans="1:14" x14ac:dyDescent="0.25">
      <c r="A6305" s="1" t="s">
        <v>361</v>
      </c>
      <c r="B6305" s="2" t="s">
        <v>353</v>
      </c>
      <c r="C6305" s="2" t="s">
        <v>353</v>
      </c>
      <c r="D6305" s="2" t="s">
        <v>354</v>
      </c>
      <c r="E6305" s="2" t="s">
        <v>18442</v>
      </c>
      <c r="F6305" s="2">
        <v>90111503</v>
      </c>
      <c r="G6305" s="2" t="s">
        <v>330</v>
      </c>
      <c r="H6305" s="2">
        <v>1</v>
      </c>
      <c r="I6305" s="2">
        <v>12</v>
      </c>
      <c r="J6305" s="2">
        <v>10</v>
      </c>
      <c r="K6305" s="2">
        <v>1</v>
      </c>
      <c r="L6305" s="3">
        <v>76000</v>
      </c>
      <c r="M6305" s="2" t="s">
        <v>20</v>
      </c>
      <c r="N6305" s="4" t="s">
        <v>21</v>
      </c>
    </row>
    <row r="6306" spans="1:14" x14ac:dyDescent="0.25">
      <c r="A6306" s="1" t="s">
        <v>361</v>
      </c>
      <c r="B6306" s="2" t="s">
        <v>353</v>
      </c>
      <c r="C6306" s="2" t="s">
        <v>353</v>
      </c>
      <c r="D6306" s="2" t="s">
        <v>354</v>
      </c>
      <c r="E6306" s="2" t="s">
        <v>18443</v>
      </c>
      <c r="F6306" s="2">
        <v>90111503</v>
      </c>
      <c r="G6306" s="2" t="s">
        <v>330</v>
      </c>
      <c r="H6306" s="2">
        <v>1</v>
      </c>
      <c r="I6306" s="2">
        <v>12</v>
      </c>
      <c r="J6306" s="2">
        <v>10</v>
      </c>
      <c r="K6306" s="2">
        <v>1</v>
      </c>
      <c r="L6306" s="3">
        <v>38000</v>
      </c>
      <c r="M6306" s="2" t="s">
        <v>20</v>
      </c>
      <c r="N6306" s="4" t="s">
        <v>21</v>
      </c>
    </row>
    <row r="6307" spans="1:14" x14ac:dyDescent="0.25">
      <c r="A6307" s="1" t="s">
        <v>361</v>
      </c>
      <c r="B6307" s="2" t="s">
        <v>353</v>
      </c>
      <c r="C6307" s="2" t="s">
        <v>353</v>
      </c>
      <c r="D6307" s="2" t="s">
        <v>354</v>
      </c>
      <c r="E6307" s="2" t="s">
        <v>18444</v>
      </c>
      <c r="F6307" s="2">
        <v>90111503</v>
      </c>
      <c r="G6307" s="2" t="s">
        <v>330</v>
      </c>
      <c r="H6307" s="2">
        <v>1</v>
      </c>
      <c r="I6307" s="2">
        <v>12</v>
      </c>
      <c r="J6307" s="2">
        <v>10</v>
      </c>
      <c r="K6307" s="2">
        <v>1</v>
      </c>
      <c r="L6307" s="3">
        <v>38000</v>
      </c>
      <c r="M6307" s="2" t="s">
        <v>20</v>
      </c>
      <c r="N6307" s="4" t="s">
        <v>21</v>
      </c>
    </row>
    <row r="6308" spans="1:14" x14ac:dyDescent="0.25">
      <c r="A6308" s="1" t="s">
        <v>361</v>
      </c>
      <c r="B6308" s="2" t="s">
        <v>353</v>
      </c>
      <c r="C6308" s="2" t="s">
        <v>353</v>
      </c>
      <c r="D6308" s="2" t="s">
        <v>354</v>
      </c>
      <c r="E6308" s="2" t="s">
        <v>18445</v>
      </c>
      <c r="F6308" s="2">
        <v>90111503</v>
      </c>
      <c r="G6308" s="2" t="s">
        <v>330</v>
      </c>
      <c r="H6308" s="2">
        <v>1</v>
      </c>
      <c r="I6308" s="2">
        <v>12</v>
      </c>
      <c r="J6308" s="2">
        <v>10</v>
      </c>
      <c r="K6308" s="2">
        <v>1</v>
      </c>
      <c r="L6308" s="3">
        <v>38000</v>
      </c>
      <c r="M6308" s="2" t="s">
        <v>20</v>
      </c>
      <c r="N6308" s="4" t="s">
        <v>21</v>
      </c>
    </row>
    <row r="6309" spans="1:14" x14ac:dyDescent="0.25">
      <c r="A6309" s="1" t="s">
        <v>361</v>
      </c>
      <c r="B6309" s="2" t="s">
        <v>353</v>
      </c>
      <c r="C6309" s="2" t="s">
        <v>353</v>
      </c>
      <c r="D6309" s="2" t="s">
        <v>354</v>
      </c>
      <c r="E6309" s="2" t="s">
        <v>18446</v>
      </c>
      <c r="F6309" s="2">
        <v>90111503</v>
      </c>
      <c r="G6309" s="2" t="s">
        <v>330</v>
      </c>
      <c r="H6309" s="2">
        <v>1</v>
      </c>
      <c r="I6309" s="2">
        <v>12</v>
      </c>
      <c r="J6309" s="2">
        <v>10</v>
      </c>
      <c r="K6309" s="2">
        <v>1</v>
      </c>
      <c r="L6309" s="3">
        <v>38000</v>
      </c>
      <c r="M6309" s="2" t="s">
        <v>20</v>
      </c>
      <c r="N6309" s="4" t="s">
        <v>21</v>
      </c>
    </row>
    <row r="6310" spans="1:14" x14ac:dyDescent="0.25">
      <c r="A6310" s="1" t="s">
        <v>361</v>
      </c>
      <c r="B6310" s="2" t="s">
        <v>353</v>
      </c>
      <c r="C6310" s="2" t="s">
        <v>353</v>
      </c>
      <c r="D6310" s="2" t="s">
        <v>354</v>
      </c>
      <c r="E6310" s="2" t="s">
        <v>18447</v>
      </c>
      <c r="F6310" s="2">
        <v>90111503</v>
      </c>
      <c r="G6310" s="2" t="s">
        <v>330</v>
      </c>
      <c r="H6310" s="2">
        <v>1</v>
      </c>
      <c r="I6310" s="2">
        <v>12</v>
      </c>
      <c r="J6310" s="2">
        <v>10</v>
      </c>
      <c r="K6310" s="2">
        <v>1</v>
      </c>
      <c r="L6310" s="3">
        <v>76000</v>
      </c>
      <c r="M6310" s="2" t="s">
        <v>20</v>
      </c>
      <c r="N6310" s="4" t="s">
        <v>21</v>
      </c>
    </row>
    <row r="6311" spans="1:14" x14ac:dyDescent="0.25">
      <c r="A6311" s="1" t="s">
        <v>361</v>
      </c>
      <c r="B6311" s="2" t="s">
        <v>353</v>
      </c>
      <c r="C6311" s="2" t="s">
        <v>353</v>
      </c>
      <c r="D6311" s="2" t="s">
        <v>354</v>
      </c>
      <c r="E6311" s="2" t="s">
        <v>18448</v>
      </c>
      <c r="F6311" s="2">
        <v>90111503</v>
      </c>
      <c r="G6311" s="2" t="s">
        <v>330</v>
      </c>
      <c r="H6311" s="2">
        <v>1</v>
      </c>
      <c r="I6311" s="2">
        <v>12</v>
      </c>
      <c r="J6311" s="2">
        <v>10</v>
      </c>
      <c r="K6311" s="2">
        <v>1</v>
      </c>
      <c r="L6311" s="3">
        <v>76000</v>
      </c>
      <c r="M6311" s="2" t="s">
        <v>20</v>
      </c>
      <c r="N6311" s="4" t="s">
        <v>21</v>
      </c>
    </row>
    <row r="6312" spans="1:14" x14ac:dyDescent="0.25">
      <c r="A6312" s="1" t="s">
        <v>361</v>
      </c>
      <c r="B6312" s="2" t="s">
        <v>353</v>
      </c>
      <c r="C6312" s="2" t="s">
        <v>353</v>
      </c>
      <c r="D6312" s="2" t="s">
        <v>354</v>
      </c>
      <c r="E6312" s="2" t="s">
        <v>18449</v>
      </c>
      <c r="F6312" s="2">
        <v>90111503</v>
      </c>
      <c r="G6312" s="2" t="s">
        <v>330</v>
      </c>
      <c r="H6312" s="2">
        <v>1</v>
      </c>
      <c r="I6312" s="2">
        <v>12</v>
      </c>
      <c r="J6312" s="2">
        <v>10</v>
      </c>
      <c r="K6312" s="2">
        <v>1</v>
      </c>
      <c r="L6312" s="3">
        <v>76000</v>
      </c>
      <c r="M6312" s="2" t="s">
        <v>20</v>
      </c>
      <c r="N6312" s="4" t="s">
        <v>21</v>
      </c>
    </row>
    <row r="6313" spans="1:14" x14ac:dyDescent="0.25">
      <c r="A6313" s="1" t="s">
        <v>361</v>
      </c>
      <c r="B6313" s="2" t="s">
        <v>353</v>
      </c>
      <c r="C6313" s="2" t="s">
        <v>353</v>
      </c>
      <c r="D6313" s="2" t="s">
        <v>354</v>
      </c>
      <c r="E6313" s="2" t="s">
        <v>18450</v>
      </c>
      <c r="F6313" s="2">
        <v>90111503</v>
      </c>
      <c r="G6313" s="2" t="s">
        <v>330</v>
      </c>
      <c r="H6313" s="2">
        <v>1</v>
      </c>
      <c r="I6313" s="2">
        <v>12</v>
      </c>
      <c r="J6313" s="2">
        <v>10</v>
      </c>
      <c r="K6313" s="2">
        <v>1</v>
      </c>
      <c r="L6313" s="3">
        <v>76000</v>
      </c>
      <c r="M6313" s="2" t="s">
        <v>20</v>
      </c>
      <c r="N6313" s="4" t="s">
        <v>21</v>
      </c>
    </row>
    <row r="6314" spans="1:14" x14ac:dyDescent="0.25">
      <c r="A6314" s="1" t="s">
        <v>361</v>
      </c>
      <c r="B6314" s="2" t="s">
        <v>353</v>
      </c>
      <c r="C6314" s="2" t="s">
        <v>353</v>
      </c>
      <c r="D6314" s="2" t="s">
        <v>354</v>
      </c>
      <c r="E6314" s="2" t="s">
        <v>18451</v>
      </c>
      <c r="F6314" s="2">
        <v>90111503</v>
      </c>
      <c r="G6314" s="2" t="s">
        <v>330</v>
      </c>
      <c r="H6314" s="2">
        <v>1</v>
      </c>
      <c r="I6314" s="2">
        <v>12</v>
      </c>
      <c r="J6314" s="2">
        <v>10</v>
      </c>
      <c r="K6314" s="2">
        <v>1</v>
      </c>
      <c r="L6314" s="3">
        <v>38000</v>
      </c>
      <c r="M6314" s="2" t="s">
        <v>20</v>
      </c>
      <c r="N6314" s="4" t="s">
        <v>21</v>
      </c>
    </row>
    <row r="6315" spans="1:14" x14ac:dyDescent="0.25">
      <c r="A6315" s="1" t="s">
        <v>361</v>
      </c>
      <c r="B6315" s="2" t="s">
        <v>353</v>
      </c>
      <c r="C6315" s="2" t="s">
        <v>353</v>
      </c>
      <c r="D6315" s="2" t="s">
        <v>354</v>
      </c>
      <c r="E6315" s="2" t="s">
        <v>18452</v>
      </c>
      <c r="F6315" s="2">
        <v>90111503</v>
      </c>
      <c r="G6315" s="2" t="s">
        <v>330</v>
      </c>
      <c r="H6315" s="2">
        <v>1</v>
      </c>
      <c r="I6315" s="2">
        <v>12</v>
      </c>
      <c r="J6315" s="2">
        <v>10</v>
      </c>
      <c r="K6315" s="2">
        <v>1</v>
      </c>
      <c r="L6315" s="3">
        <v>38000</v>
      </c>
      <c r="M6315" s="2" t="s">
        <v>20</v>
      </c>
      <c r="N6315" s="4" t="s">
        <v>21</v>
      </c>
    </row>
    <row r="6316" spans="1:14" x14ac:dyDescent="0.25">
      <c r="A6316" s="1" t="s">
        <v>361</v>
      </c>
      <c r="B6316" s="2" t="s">
        <v>353</v>
      </c>
      <c r="C6316" s="2" t="s">
        <v>353</v>
      </c>
      <c r="D6316" s="2" t="s">
        <v>354</v>
      </c>
      <c r="E6316" s="2" t="s">
        <v>18453</v>
      </c>
      <c r="F6316" s="2">
        <v>90111503</v>
      </c>
      <c r="G6316" s="2" t="s">
        <v>330</v>
      </c>
      <c r="H6316" s="2">
        <v>1</v>
      </c>
      <c r="I6316" s="2">
        <v>12</v>
      </c>
      <c r="J6316" s="2">
        <v>10</v>
      </c>
      <c r="K6316" s="2">
        <v>1</v>
      </c>
      <c r="L6316" s="3">
        <v>76000</v>
      </c>
      <c r="M6316" s="2" t="s">
        <v>20</v>
      </c>
      <c r="N6316" s="4" t="s">
        <v>21</v>
      </c>
    </row>
    <row r="6317" spans="1:14" x14ac:dyDescent="0.25">
      <c r="A6317" s="1" t="s">
        <v>361</v>
      </c>
      <c r="B6317" s="2" t="s">
        <v>353</v>
      </c>
      <c r="C6317" s="2" t="s">
        <v>353</v>
      </c>
      <c r="D6317" s="2" t="s">
        <v>354</v>
      </c>
      <c r="E6317" s="2" t="s">
        <v>18454</v>
      </c>
      <c r="F6317" s="2">
        <v>90111503</v>
      </c>
      <c r="G6317" s="2" t="s">
        <v>330</v>
      </c>
      <c r="H6317" s="2">
        <v>1</v>
      </c>
      <c r="I6317" s="2">
        <v>12</v>
      </c>
      <c r="J6317" s="2">
        <v>10</v>
      </c>
      <c r="K6317" s="2">
        <v>1</v>
      </c>
      <c r="L6317" s="3">
        <v>38000</v>
      </c>
      <c r="M6317" s="2" t="s">
        <v>20</v>
      </c>
      <c r="N6317" s="4" t="s">
        <v>21</v>
      </c>
    </row>
    <row r="6318" spans="1:14" x14ac:dyDescent="0.25">
      <c r="A6318" s="1" t="s">
        <v>361</v>
      </c>
      <c r="B6318" s="2" t="s">
        <v>353</v>
      </c>
      <c r="C6318" s="2" t="s">
        <v>353</v>
      </c>
      <c r="D6318" s="2" t="s">
        <v>354</v>
      </c>
      <c r="E6318" s="2" t="s">
        <v>18455</v>
      </c>
      <c r="F6318" s="2">
        <v>90111503</v>
      </c>
      <c r="G6318" s="2" t="s">
        <v>330</v>
      </c>
      <c r="H6318" s="2">
        <v>1</v>
      </c>
      <c r="I6318" s="2">
        <v>12</v>
      </c>
      <c r="J6318" s="2">
        <v>10</v>
      </c>
      <c r="K6318" s="2">
        <v>1</v>
      </c>
      <c r="L6318" s="3">
        <v>76000</v>
      </c>
      <c r="M6318" s="2" t="s">
        <v>20</v>
      </c>
      <c r="N6318" s="4" t="s">
        <v>21</v>
      </c>
    </row>
    <row r="6319" spans="1:14" x14ac:dyDescent="0.25">
      <c r="A6319" s="1" t="s">
        <v>361</v>
      </c>
      <c r="B6319" s="2" t="s">
        <v>353</v>
      </c>
      <c r="C6319" s="2" t="s">
        <v>353</v>
      </c>
      <c r="D6319" s="2" t="s">
        <v>354</v>
      </c>
      <c r="E6319" s="2" t="s">
        <v>18456</v>
      </c>
      <c r="F6319" s="2">
        <v>90111503</v>
      </c>
      <c r="G6319" s="2" t="s">
        <v>330</v>
      </c>
      <c r="H6319" s="2">
        <v>1</v>
      </c>
      <c r="I6319" s="2">
        <v>12</v>
      </c>
      <c r="J6319" s="2">
        <v>10</v>
      </c>
      <c r="K6319" s="2">
        <v>1</v>
      </c>
      <c r="L6319" s="3">
        <v>76000</v>
      </c>
      <c r="M6319" s="2" t="s">
        <v>20</v>
      </c>
      <c r="N6319" s="4" t="s">
        <v>21</v>
      </c>
    </row>
    <row r="6320" spans="1:14" x14ac:dyDescent="0.25">
      <c r="A6320" s="1" t="s">
        <v>361</v>
      </c>
      <c r="B6320" s="2" t="s">
        <v>353</v>
      </c>
      <c r="C6320" s="2" t="s">
        <v>353</v>
      </c>
      <c r="D6320" s="2" t="s">
        <v>354</v>
      </c>
      <c r="E6320" s="2" t="s">
        <v>18457</v>
      </c>
      <c r="F6320" s="2">
        <v>90111503</v>
      </c>
      <c r="G6320" s="2" t="s">
        <v>330</v>
      </c>
      <c r="H6320" s="2">
        <v>1</v>
      </c>
      <c r="I6320" s="2">
        <v>12</v>
      </c>
      <c r="J6320" s="2">
        <v>10</v>
      </c>
      <c r="K6320" s="2">
        <v>1</v>
      </c>
      <c r="L6320" s="3">
        <v>38000</v>
      </c>
      <c r="M6320" s="2" t="s">
        <v>20</v>
      </c>
      <c r="N6320" s="4" t="s">
        <v>21</v>
      </c>
    </row>
    <row r="6321" spans="1:14" x14ac:dyDescent="0.25">
      <c r="A6321" s="1" t="s">
        <v>361</v>
      </c>
      <c r="B6321" s="2" t="s">
        <v>353</v>
      </c>
      <c r="C6321" s="2" t="s">
        <v>353</v>
      </c>
      <c r="D6321" s="2" t="s">
        <v>354</v>
      </c>
      <c r="E6321" s="2" t="s">
        <v>18458</v>
      </c>
      <c r="F6321" s="2">
        <v>90111503</v>
      </c>
      <c r="G6321" s="2" t="s">
        <v>330</v>
      </c>
      <c r="H6321" s="2">
        <v>1</v>
      </c>
      <c r="I6321" s="2">
        <v>12</v>
      </c>
      <c r="J6321" s="2">
        <v>10</v>
      </c>
      <c r="K6321" s="2">
        <v>1</v>
      </c>
      <c r="L6321" s="3">
        <v>38000</v>
      </c>
      <c r="M6321" s="2" t="s">
        <v>20</v>
      </c>
      <c r="N6321" s="4" t="s">
        <v>21</v>
      </c>
    </row>
    <row r="6322" spans="1:14" x14ac:dyDescent="0.25">
      <c r="A6322" s="1" t="s">
        <v>361</v>
      </c>
      <c r="B6322" s="2" t="s">
        <v>353</v>
      </c>
      <c r="C6322" s="2" t="s">
        <v>353</v>
      </c>
      <c r="D6322" s="2" t="s">
        <v>354</v>
      </c>
      <c r="E6322" s="2" t="s">
        <v>18459</v>
      </c>
      <c r="F6322" s="2">
        <v>90111503</v>
      </c>
      <c r="G6322" s="2" t="s">
        <v>330</v>
      </c>
      <c r="H6322" s="2">
        <v>1</v>
      </c>
      <c r="I6322" s="2">
        <v>12</v>
      </c>
      <c r="J6322" s="2">
        <v>10</v>
      </c>
      <c r="K6322" s="2">
        <v>1</v>
      </c>
      <c r="L6322" s="3">
        <v>38000</v>
      </c>
      <c r="M6322" s="2" t="s">
        <v>20</v>
      </c>
      <c r="N6322" s="4" t="s">
        <v>21</v>
      </c>
    </row>
    <row r="6323" spans="1:14" x14ac:dyDescent="0.25">
      <c r="A6323" s="1" t="s">
        <v>361</v>
      </c>
      <c r="B6323" s="2" t="s">
        <v>353</v>
      </c>
      <c r="C6323" s="2" t="s">
        <v>353</v>
      </c>
      <c r="D6323" s="2" t="s">
        <v>354</v>
      </c>
      <c r="E6323" s="2" t="s">
        <v>18460</v>
      </c>
      <c r="F6323" s="2">
        <v>90111503</v>
      </c>
      <c r="G6323" s="2" t="s">
        <v>330</v>
      </c>
      <c r="H6323" s="2">
        <v>1</v>
      </c>
      <c r="I6323" s="2">
        <v>12</v>
      </c>
      <c r="J6323" s="2">
        <v>10</v>
      </c>
      <c r="K6323" s="2">
        <v>1</v>
      </c>
      <c r="L6323" s="3">
        <v>38000</v>
      </c>
      <c r="M6323" s="2" t="s">
        <v>20</v>
      </c>
      <c r="N6323" s="4" t="s">
        <v>21</v>
      </c>
    </row>
    <row r="6324" spans="1:14" x14ac:dyDescent="0.25">
      <c r="A6324" s="1" t="s">
        <v>361</v>
      </c>
      <c r="B6324" s="2" t="s">
        <v>353</v>
      </c>
      <c r="C6324" s="2" t="s">
        <v>353</v>
      </c>
      <c r="D6324" s="2" t="s">
        <v>354</v>
      </c>
      <c r="E6324" s="2" t="s">
        <v>18461</v>
      </c>
      <c r="F6324" s="2">
        <v>90111503</v>
      </c>
      <c r="G6324" s="2" t="s">
        <v>330</v>
      </c>
      <c r="H6324" s="2">
        <v>1</v>
      </c>
      <c r="I6324" s="2">
        <v>12</v>
      </c>
      <c r="J6324" s="2">
        <v>10</v>
      </c>
      <c r="K6324" s="2">
        <v>1</v>
      </c>
      <c r="L6324" s="3">
        <v>152000</v>
      </c>
      <c r="M6324" s="2" t="s">
        <v>20</v>
      </c>
      <c r="N6324" s="4" t="s">
        <v>21</v>
      </c>
    </row>
    <row r="6325" spans="1:14" x14ac:dyDescent="0.25">
      <c r="A6325" s="1" t="s">
        <v>361</v>
      </c>
      <c r="B6325" s="2" t="s">
        <v>353</v>
      </c>
      <c r="C6325" s="2" t="s">
        <v>353</v>
      </c>
      <c r="D6325" s="2" t="s">
        <v>354</v>
      </c>
      <c r="E6325" s="2" t="s">
        <v>18462</v>
      </c>
      <c r="F6325" s="2">
        <v>90111503</v>
      </c>
      <c r="G6325" s="2" t="s">
        <v>330</v>
      </c>
      <c r="H6325" s="2">
        <v>1</v>
      </c>
      <c r="I6325" s="2">
        <v>12</v>
      </c>
      <c r="J6325" s="2">
        <v>10</v>
      </c>
      <c r="K6325" s="2">
        <v>1</v>
      </c>
      <c r="L6325" s="3">
        <v>38000</v>
      </c>
      <c r="M6325" s="2" t="s">
        <v>20</v>
      </c>
      <c r="N6325" s="4" t="s">
        <v>21</v>
      </c>
    </row>
    <row r="6326" spans="1:14" x14ac:dyDescent="0.25">
      <c r="A6326" s="1" t="s">
        <v>361</v>
      </c>
      <c r="B6326" s="2" t="s">
        <v>353</v>
      </c>
      <c r="C6326" s="2" t="s">
        <v>353</v>
      </c>
      <c r="D6326" s="2" t="s">
        <v>354</v>
      </c>
      <c r="E6326" s="2" t="s">
        <v>18463</v>
      </c>
      <c r="F6326" s="2">
        <v>90111503</v>
      </c>
      <c r="G6326" s="2" t="s">
        <v>330</v>
      </c>
      <c r="H6326" s="2">
        <v>1</v>
      </c>
      <c r="I6326" s="2">
        <v>12</v>
      </c>
      <c r="J6326" s="2">
        <v>10</v>
      </c>
      <c r="K6326" s="2">
        <v>1</v>
      </c>
      <c r="L6326" s="3">
        <v>76000</v>
      </c>
      <c r="M6326" s="2" t="s">
        <v>20</v>
      </c>
      <c r="N6326" s="4" t="s">
        <v>21</v>
      </c>
    </row>
    <row r="6327" spans="1:14" x14ac:dyDescent="0.25">
      <c r="A6327" s="1" t="s">
        <v>361</v>
      </c>
      <c r="B6327" s="2" t="s">
        <v>353</v>
      </c>
      <c r="C6327" s="2" t="s">
        <v>353</v>
      </c>
      <c r="D6327" s="2" t="s">
        <v>354</v>
      </c>
      <c r="E6327" s="2" t="s">
        <v>18464</v>
      </c>
      <c r="F6327" s="2">
        <v>90111503</v>
      </c>
      <c r="G6327" s="2" t="s">
        <v>330</v>
      </c>
      <c r="H6327" s="2">
        <v>1</v>
      </c>
      <c r="I6327" s="2">
        <v>12</v>
      </c>
      <c r="J6327" s="2">
        <v>10</v>
      </c>
      <c r="K6327" s="2">
        <v>1</v>
      </c>
      <c r="L6327" s="3">
        <v>38000</v>
      </c>
      <c r="M6327" s="2" t="s">
        <v>20</v>
      </c>
      <c r="N6327" s="4" t="s">
        <v>21</v>
      </c>
    </row>
    <row r="6328" spans="1:14" x14ac:dyDescent="0.25">
      <c r="A6328" s="1" t="s">
        <v>361</v>
      </c>
      <c r="B6328" s="2" t="s">
        <v>353</v>
      </c>
      <c r="C6328" s="2" t="s">
        <v>353</v>
      </c>
      <c r="D6328" s="2" t="s">
        <v>354</v>
      </c>
      <c r="E6328" s="2" t="s">
        <v>18465</v>
      </c>
      <c r="F6328" s="2">
        <v>90111503</v>
      </c>
      <c r="G6328" s="2" t="s">
        <v>330</v>
      </c>
      <c r="H6328" s="2">
        <v>1</v>
      </c>
      <c r="I6328" s="2">
        <v>12</v>
      </c>
      <c r="J6328" s="2">
        <v>10</v>
      </c>
      <c r="K6328" s="2">
        <v>1</v>
      </c>
      <c r="L6328" s="3">
        <v>38000</v>
      </c>
      <c r="M6328" s="2" t="s">
        <v>20</v>
      </c>
      <c r="N6328" s="4" t="s">
        <v>21</v>
      </c>
    </row>
    <row r="6329" spans="1:14" x14ac:dyDescent="0.25">
      <c r="A6329" s="1" t="s">
        <v>361</v>
      </c>
      <c r="B6329" s="2" t="s">
        <v>353</v>
      </c>
      <c r="C6329" s="2" t="s">
        <v>353</v>
      </c>
      <c r="D6329" s="2" t="s">
        <v>354</v>
      </c>
      <c r="E6329" s="2" t="s">
        <v>18466</v>
      </c>
      <c r="F6329" s="2">
        <v>90111503</v>
      </c>
      <c r="G6329" s="2" t="s">
        <v>330</v>
      </c>
      <c r="H6329" s="2">
        <v>1</v>
      </c>
      <c r="I6329" s="2">
        <v>12</v>
      </c>
      <c r="J6329" s="2">
        <v>10</v>
      </c>
      <c r="K6329" s="2">
        <v>1</v>
      </c>
      <c r="L6329" s="3">
        <v>38000</v>
      </c>
      <c r="M6329" s="2" t="s">
        <v>20</v>
      </c>
      <c r="N6329" s="4" t="s">
        <v>21</v>
      </c>
    </row>
    <row r="6330" spans="1:14" x14ac:dyDescent="0.25">
      <c r="A6330" s="1" t="s">
        <v>361</v>
      </c>
      <c r="B6330" s="2" t="s">
        <v>353</v>
      </c>
      <c r="C6330" s="2" t="s">
        <v>353</v>
      </c>
      <c r="D6330" s="2" t="s">
        <v>354</v>
      </c>
      <c r="E6330" s="2" t="s">
        <v>18467</v>
      </c>
      <c r="F6330" s="2">
        <v>90111503</v>
      </c>
      <c r="G6330" s="2" t="s">
        <v>330</v>
      </c>
      <c r="H6330" s="2">
        <v>1</v>
      </c>
      <c r="I6330" s="2">
        <v>12</v>
      </c>
      <c r="J6330" s="2">
        <v>10</v>
      </c>
      <c r="K6330" s="2">
        <v>1</v>
      </c>
      <c r="L6330" s="3">
        <v>38000</v>
      </c>
      <c r="M6330" s="2" t="s">
        <v>20</v>
      </c>
      <c r="N6330" s="4" t="s">
        <v>21</v>
      </c>
    </row>
    <row r="6331" spans="1:14" x14ac:dyDescent="0.25">
      <c r="A6331" s="1" t="s">
        <v>361</v>
      </c>
      <c r="B6331" s="2" t="s">
        <v>353</v>
      </c>
      <c r="C6331" s="2" t="s">
        <v>353</v>
      </c>
      <c r="D6331" s="2" t="s">
        <v>354</v>
      </c>
      <c r="E6331" s="2" t="s">
        <v>4860</v>
      </c>
      <c r="F6331" s="2">
        <v>90111503</v>
      </c>
      <c r="G6331" s="2" t="s">
        <v>330</v>
      </c>
      <c r="H6331" s="2">
        <v>1</v>
      </c>
      <c r="I6331" s="2">
        <v>12</v>
      </c>
      <c r="J6331" s="2">
        <v>10</v>
      </c>
      <c r="K6331" s="2">
        <v>1</v>
      </c>
      <c r="L6331" s="3">
        <v>76000</v>
      </c>
      <c r="M6331" s="2" t="s">
        <v>20</v>
      </c>
      <c r="N6331" s="4" t="s">
        <v>21</v>
      </c>
    </row>
    <row r="6332" spans="1:14" x14ac:dyDescent="0.25">
      <c r="A6332" s="1" t="s">
        <v>361</v>
      </c>
      <c r="B6332" s="2" t="s">
        <v>353</v>
      </c>
      <c r="C6332" s="2" t="s">
        <v>353</v>
      </c>
      <c r="D6332" s="2" t="s">
        <v>354</v>
      </c>
      <c r="E6332" s="2" t="s">
        <v>18468</v>
      </c>
      <c r="F6332" s="2">
        <v>90111503</v>
      </c>
      <c r="G6332" s="2" t="s">
        <v>330</v>
      </c>
      <c r="H6332" s="2">
        <v>1</v>
      </c>
      <c r="I6332" s="2">
        <v>12</v>
      </c>
      <c r="J6332" s="2">
        <v>10</v>
      </c>
      <c r="K6332" s="2">
        <v>1</v>
      </c>
      <c r="L6332" s="3">
        <v>76000</v>
      </c>
      <c r="M6332" s="2" t="s">
        <v>20</v>
      </c>
      <c r="N6332" s="4" t="s">
        <v>21</v>
      </c>
    </row>
    <row r="6333" spans="1:14" x14ac:dyDescent="0.25">
      <c r="A6333" s="1" t="s">
        <v>361</v>
      </c>
      <c r="B6333" s="2" t="s">
        <v>353</v>
      </c>
      <c r="C6333" s="2" t="s">
        <v>353</v>
      </c>
      <c r="D6333" s="2" t="s">
        <v>354</v>
      </c>
      <c r="E6333" s="2" t="s">
        <v>4861</v>
      </c>
      <c r="F6333" s="2">
        <v>90111503</v>
      </c>
      <c r="G6333" s="2" t="s">
        <v>330</v>
      </c>
      <c r="H6333" s="2">
        <v>1</v>
      </c>
      <c r="I6333" s="2">
        <v>12</v>
      </c>
      <c r="J6333" s="2">
        <v>10</v>
      </c>
      <c r="K6333" s="2">
        <v>1</v>
      </c>
      <c r="L6333" s="3">
        <v>76000</v>
      </c>
      <c r="M6333" s="2" t="s">
        <v>20</v>
      </c>
      <c r="N6333" s="4" t="s">
        <v>21</v>
      </c>
    </row>
    <row r="6334" spans="1:14" x14ac:dyDescent="0.25">
      <c r="A6334" s="1" t="s">
        <v>361</v>
      </c>
      <c r="B6334" s="2" t="s">
        <v>353</v>
      </c>
      <c r="C6334" s="2" t="s">
        <v>353</v>
      </c>
      <c r="D6334" s="2" t="s">
        <v>354</v>
      </c>
      <c r="E6334" s="2" t="s">
        <v>18469</v>
      </c>
      <c r="F6334" s="2">
        <v>90111503</v>
      </c>
      <c r="G6334" s="2" t="s">
        <v>330</v>
      </c>
      <c r="H6334" s="2">
        <v>1</v>
      </c>
      <c r="I6334" s="2">
        <v>12</v>
      </c>
      <c r="J6334" s="2">
        <v>10</v>
      </c>
      <c r="K6334" s="2">
        <v>1</v>
      </c>
      <c r="L6334" s="3">
        <v>38000</v>
      </c>
      <c r="M6334" s="2" t="s">
        <v>20</v>
      </c>
      <c r="N6334" s="4" t="s">
        <v>21</v>
      </c>
    </row>
    <row r="6335" spans="1:14" x14ac:dyDescent="0.25">
      <c r="A6335" s="1" t="s">
        <v>361</v>
      </c>
      <c r="B6335" s="2" t="s">
        <v>353</v>
      </c>
      <c r="C6335" s="2" t="s">
        <v>353</v>
      </c>
      <c r="D6335" s="2" t="s">
        <v>354</v>
      </c>
      <c r="E6335" s="2" t="s">
        <v>18470</v>
      </c>
      <c r="F6335" s="2">
        <v>90111503</v>
      </c>
      <c r="G6335" s="2" t="s">
        <v>330</v>
      </c>
      <c r="H6335" s="2">
        <v>1</v>
      </c>
      <c r="I6335" s="2">
        <v>12</v>
      </c>
      <c r="J6335" s="2">
        <v>10</v>
      </c>
      <c r="K6335" s="2">
        <v>1</v>
      </c>
      <c r="L6335" s="3">
        <v>38000</v>
      </c>
      <c r="M6335" s="2" t="s">
        <v>20</v>
      </c>
      <c r="N6335" s="4" t="s">
        <v>21</v>
      </c>
    </row>
    <row r="6336" spans="1:14" x14ac:dyDescent="0.25">
      <c r="A6336" s="1" t="s">
        <v>361</v>
      </c>
      <c r="B6336" s="2" t="s">
        <v>353</v>
      </c>
      <c r="C6336" s="2" t="s">
        <v>353</v>
      </c>
      <c r="D6336" s="2" t="s">
        <v>354</v>
      </c>
      <c r="E6336" s="2" t="s">
        <v>18471</v>
      </c>
      <c r="F6336" s="2">
        <v>90111503</v>
      </c>
      <c r="G6336" s="2" t="s">
        <v>330</v>
      </c>
      <c r="H6336" s="2">
        <v>1</v>
      </c>
      <c r="I6336" s="2">
        <v>12</v>
      </c>
      <c r="J6336" s="2">
        <v>10</v>
      </c>
      <c r="K6336" s="2">
        <v>1</v>
      </c>
      <c r="L6336" s="3">
        <v>76000</v>
      </c>
      <c r="M6336" s="2" t="s">
        <v>20</v>
      </c>
      <c r="N6336" s="4" t="s">
        <v>21</v>
      </c>
    </row>
    <row r="6337" spans="1:14" x14ac:dyDescent="0.25">
      <c r="A6337" s="1" t="s">
        <v>361</v>
      </c>
      <c r="B6337" s="2" t="s">
        <v>353</v>
      </c>
      <c r="C6337" s="2" t="s">
        <v>353</v>
      </c>
      <c r="D6337" s="2" t="s">
        <v>354</v>
      </c>
      <c r="E6337" s="2" t="s">
        <v>18472</v>
      </c>
      <c r="F6337" s="2">
        <v>90111503</v>
      </c>
      <c r="G6337" s="2" t="s">
        <v>330</v>
      </c>
      <c r="H6337" s="2">
        <v>1</v>
      </c>
      <c r="I6337" s="2">
        <v>12</v>
      </c>
      <c r="J6337" s="2">
        <v>10</v>
      </c>
      <c r="K6337" s="2">
        <v>1</v>
      </c>
      <c r="L6337" s="3">
        <v>38000</v>
      </c>
      <c r="M6337" s="2" t="s">
        <v>20</v>
      </c>
      <c r="N6337" s="4" t="s">
        <v>21</v>
      </c>
    </row>
    <row r="6338" spans="1:14" x14ac:dyDescent="0.25">
      <c r="A6338" s="1" t="s">
        <v>361</v>
      </c>
      <c r="B6338" s="2" t="s">
        <v>353</v>
      </c>
      <c r="C6338" s="2" t="s">
        <v>353</v>
      </c>
      <c r="D6338" s="2" t="s">
        <v>354</v>
      </c>
      <c r="E6338" s="2" t="s">
        <v>4862</v>
      </c>
      <c r="F6338" s="2">
        <v>90111503</v>
      </c>
      <c r="G6338" s="2" t="s">
        <v>330</v>
      </c>
      <c r="H6338" s="2">
        <v>1</v>
      </c>
      <c r="I6338" s="2">
        <v>12</v>
      </c>
      <c r="J6338" s="2">
        <v>10</v>
      </c>
      <c r="K6338" s="2">
        <v>1</v>
      </c>
      <c r="L6338" s="3">
        <v>76000</v>
      </c>
      <c r="M6338" s="2" t="s">
        <v>20</v>
      </c>
      <c r="N6338" s="4" t="s">
        <v>21</v>
      </c>
    </row>
    <row r="6339" spans="1:14" x14ac:dyDescent="0.25">
      <c r="A6339" s="1" t="s">
        <v>361</v>
      </c>
      <c r="B6339" s="2" t="s">
        <v>353</v>
      </c>
      <c r="C6339" s="2" t="s">
        <v>353</v>
      </c>
      <c r="D6339" s="2" t="s">
        <v>354</v>
      </c>
      <c r="E6339" s="2" t="s">
        <v>4863</v>
      </c>
      <c r="F6339" s="2">
        <v>90111503</v>
      </c>
      <c r="G6339" s="2" t="s">
        <v>330</v>
      </c>
      <c r="H6339" s="2">
        <v>1</v>
      </c>
      <c r="I6339" s="2">
        <v>12</v>
      </c>
      <c r="J6339" s="2">
        <v>10</v>
      </c>
      <c r="K6339" s="2">
        <v>1</v>
      </c>
      <c r="L6339" s="3">
        <v>38000</v>
      </c>
      <c r="M6339" s="2" t="s">
        <v>20</v>
      </c>
      <c r="N6339" s="4" t="s">
        <v>21</v>
      </c>
    </row>
    <row r="6340" spans="1:14" x14ac:dyDescent="0.25">
      <c r="A6340" s="1" t="s">
        <v>361</v>
      </c>
      <c r="B6340" s="2" t="s">
        <v>353</v>
      </c>
      <c r="C6340" s="2" t="s">
        <v>353</v>
      </c>
      <c r="D6340" s="2" t="s">
        <v>354</v>
      </c>
      <c r="E6340" s="2" t="s">
        <v>4864</v>
      </c>
      <c r="F6340" s="2">
        <v>90111503</v>
      </c>
      <c r="G6340" s="2" t="s">
        <v>330</v>
      </c>
      <c r="H6340" s="2">
        <v>1</v>
      </c>
      <c r="I6340" s="2">
        <v>12</v>
      </c>
      <c r="J6340" s="2">
        <v>10</v>
      </c>
      <c r="K6340" s="2">
        <v>1</v>
      </c>
      <c r="L6340" s="3">
        <v>76000</v>
      </c>
      <c r="M6340" s="2" t="s">
        <v>20</v>
      </c>
      <c r="N6340" s="4" t="s">
        <v>21</v>
      </c>
    </row>
    <row r="6341" spans="1:14" x14ac:dyDescent="0.25">
      <c r="A6341" s="1" t="s">
        <v>361</v>
      </c>
      <c r="B6341" s="2" t="s">
        <v>353</v>
      </c>
      <c r="C6341" s="2" t="s">
        <v>353</v>
      </c>
      <c r="D6341" s="2" t="s">
        <v>354</v>
      </c>
      <c r="E6341" s="2" t="s">
        <v>4865</v>
      </c>
      <c r="F6341" s="2">
        <v>90111503</v>
      </c>
      <c r="G6341" s="2" t="s">
        <v>330</v>
      </c>
      <c r="H6341" s="2">
        <v>1</v>
      </c>
      <c r="I6341" s="2">
        <v>12</v>
      </c>
      <c r="J6341" s="2">
        <v>10</v>
      </c>
      <c r="K6341" s="2">
        <v>1</v>
      </c>
      <c r="L6341" s="3">
        <v>38000</v>
      </c>
      <c r="M6341" s="2" t="s">
        <v>20</v>
      </c>
      <c r="N6341" s="4" t="s">
        <v>21</v>
      </c>
    </row>
    <row r="6342" spans="1:14" x14ac:dyDescent="0.25">
      <c r="A6342" s="1" t="s">
        <v>361</v>
      </c>
      <c r="B6342" s="2" t="s">
        <v>353</v>
      </c>
      <c r="C6342" s="2" t="s">
        <v>353</v>
      </c>
      <c r="D6342" s="2" t="s">
        <v>354</v>
      </c>
      <c r="E6342" s="2" t="s">
        <v>4866</v>
      </c>
      <c r="F6342" s="2">
        <v>90111503</v>
      </c>
      <c r="G6342" s="2" t="s">
        <v>330</v>
      </c>
      <c r="H6342" s="2">
        <v>1</v>
      </c>
      <c r="I6342" s="2">
        <v>12</v>
      </c>
      <c r="J6342" s="2">
        <v>10</v>
      </c>
      <c r="K6342" s="2">
        <v>1</v>
      </c>
      <c r="L6342" s="3">
        <v>76000</v>
      </c>
      <c r="M6342" s="2" t="s">
        <v>20</v>
      </c>
      <c r="N6342" s="4" t="s">
        <v>21</v>
      </c>
    </row>
    <row r="6343" spans="1:14" x14ac:dyDescent="0.25">
      <c r="A6343" s="1" t="s">
        <v>361</v>
      </c>
      <c r="B6343" s="2" t="s">
        <v>353</v>
      </c>
      <c r="C6343" s="2" t="s">
        <v>353</v>
      </c>
      <c r="D6343" s="2" t="s">
        <v>354</v>
      </c>
      <c r="E6343" s="2" t="s">
        <v>4867</v>
      </c>
      <c r="F6343" s="2">
        <v>90111503</v>
      </c>
      <c r="G6343" s="2" t="s">
        <v>330</v>
      </c>
      <c r="H6343" s="2">
        <v>1</v>
      </c>
      <c r="I6343" s="2">
        <v>12</v>
      </c>
      <c r="J6343" s="2">
        <v>10</v>
      </c>
      <c r="K6343" s="2">
        <v>1</v>
      </c>
      <c r="L6343" s="3">
        <v>38000</v>
      </c>
      <c r="M6343" s="2" t="s">
        <v>20</v>
      </c>
      <c r="N6343" s="4" t="s">
        <v>21</v>
      </c>
    </row>
    <row r="6344" spans="1:14" x14ac:dyDescent="0.25">
      <c r="A6344" s="1" t="s">
        <v>361</v>
      </c>
      <c r="B6344" s="2" t="s">
        <v>353</v>
      </c>
      <c r="C6344" s="2" t="s">
        <v>353</v>
      </c>
      <c r="D6344" s="2" t="s">
        <v>354</v>
      </c>
      <c r="E6344" s="2" t="s">
        <v>4868</v>
      </c>
      <c r="F6344" s="2">
        <v>90111503</v>
      </c>
      <c r="G6344" s="2" t="s">
        <v>330</v>
      </c>
      <c r="H6344" s="2">
        <v>1</v>
      </c>
      <c r="I6344" s="2">
        <v>12</v>
      </c>
      <c r="J6344" s="2">
        <v>10</v>
      </c>
      <c r="K6344" s="2">
        <v>1</v>
      </c>
      <c r="L6344" s="3">
        <v>76000</v>
      </c>
      <c r="M6344" s="2" t="s">
        <v>20</v>
      </c>
      <c r="N6344" s="4" t="s">
        <v>21</v>
      </c>
    </row>
    <row r="6345" spans="1:14" x14ac:dyDescent="0.25">
      <c r="A6345" s="1" t="s">
        <v>361</v>
      </c>
      <c r="B6345" s="2" t="s">
        <v>353</v>
      </c>
      <c r="C6345" s="2" t="s">
        <v>353</v>
      </c>
      <c r="D6345" s="2" t="s">
        <v>354</v>
      </c>
      <c r="E6345" s="2" t="s">
        <v>4869</v>
      </c>
      <c r="F6345" s="2">
        <v>90111503</v>
      </c>
      <c r="G6345" s="2" t="s">
        <v>330</v>
      </c>
      <c r="H6345" s="2">
        <v>1</v>
      </c>
      <c r="I6345" s="2">
        <v>12</v>
      </c>
      <c r="J6345" s="2">
        <v>10</v>
      </c>
      <c r="K6345" s="2">
        <v>1</v>
      </c>
      <c r="L6345" s="3">
        <v>76000</v>
      </c>
      <c r="M6345" s="2" t="s">
        <v>20</v>
      </c>
      <c r="N6345" s="4" t="s">
        <v>21</v>
      </c>
    </row>
    <row r="6346" spans="1:14" x14ac:dyDescent="0.25">
      <c r="A6346" s="1" t="s">
        <v>361</v>
      </c>
      <c r="B6346" s="2" t="s">
        <v>353</v>
      </c>
      <c r="C6346" s="2" t="s">
        <v>353</v>
      </c>
      <c r="D6346" s="2" t="s">
        <v>354</v>
      </c>
      <c r="E6346" s="2" t="s">
        <v>18473</v>
      </c>
      <c r="F6346" s="2">
        <v>90111503</v>
      </c>
      <c r="G6346" s="2" t="s">
        <v>330</v>
      </c>
      <c r="H6346" s="2">
        <v>1</v>
      </c>
      <c r="I6346" s="2">
        <v>12</v>
      </c>
      <c r="J6346" s="2">
        <v>10</v>
      </c>
      <c r="K6346" s="2">
        <v>1</v>
      </c>
      <c r="L6346" s="3">
        <v>76000</v>
      </c>
      <c r="M6346" s="2" t="s">
        <v>20</v>
      </c>
      <c r="N6346" s="4" t="s">
        <v>21</v>
      </c>
    </row>
    <row r="6347" spans="1:14" x14ac:dyDescent="0.25">
      <c r="A6347" s="1" t="s">
        <v>361</v>
      </c>
      <c r="B6347" s="2" t="s">
        <v>353</v>
      </c>
      <c r="C6347" s="2" t="s">
        <v>353</v>
      </c>
      <c r="D6347" s="2" t="s">
        <v>354</v>
      </c>
      <c r="E6347" s="2" t="s">
        <v>4870</v>
      </c>
      <c r="F6347" s="2">
        <v>90111503</v>
      </c>
      <c r="G6347" s="2" t="s">
        <v>330</v>
      </c>
      <c r="H6347" s="2">
        <v>1</v>
      </c>
      <c r="I6347" s="2">
        <v>12</v>
      </c>
      <c r="J6347" s="2">
        <v>10</v>
      </c>
      <c r="K6347" s="2">
        <v>1</v>
      </c>
      <c r="L6347" s="3">
        <v>152000</v>
      </c>
      <c r="M6347" s="2" t="s">
        <v>20</v>
      </c>
      <c r="N6347" s="4" t="s">
        <v>21</v>
      </c>
    </row>
    <row r="6348" spans="1:14" x14ac:dyDescent="0.25">
      <c r="A6348" s="1" t="s">
        <v>361</v>
      </c>
      <c r="B6348" s="2" t="s">
        <v>353</v>
      </c>
      <c r="C6348" s="2" t="s">
        <v>353</v>
      </c>
      <c r="D6348" s="2" t="s">
        <v>354</v>
      </c>
      <c r="E6348" s="2" t="s">
        <v>4871</v>
      </c>
      <c r="F6348" s="2">
        <v>90111503</v>
      </c>
      <c r="G6348" s="2" t="s">
        <v>330</v>
      </c>
      <c r="H6348" s="2">
        <v>1</v>
      </c>
      <c r="I6348" s="2">
        <v>12</v>
      </c>
      <c r="J6348" s="2">
        <v>10</v>
      </c>
      <c r="K6348" s="2">
        <v>1</v>
      </c>
      <c r="L6348" s="3">
        <v>304000</v>
      </c>
      <c r="M6348" s="2" t="s">
        <v>20</v>
      </c>
      <c r="N6348" s="4" t="s">
        <v>21</v>
      </c>
    </row>
    <row r="6349" spans="1:14" x14ac:dyDescent="0.25">
      <c r="A6349" s="1" t="s">
        <v>361</v>
      </c>
      <c r="B6349" s="2" t="s">
        <v>353</v>
      </c>
      <c r="C6349" s="2" t="s">
        <v>353</v>
      </c>
      <c r="D6349" s="2" t="s">
        <v>354</v>
      </c>
      <c r="E6349" s="2" t="s">
        <v>4872</v>
      </c>
      <c r="F6349" s="2">
        <v>90111503</v>
      </c>
      <c r="G6349" s="2" t="s">
        <v>330</v>
      </c>
      <c r="H6349" s="2">
        <v>1</v>
      </c>
      <c r="I6349" s="2">
        <v>12</v>
      </c>
      <c r="J6349" s="2">
        <v>10</v>
      </c>
      <c r="K6349" s="2">
        <v>1</v>
      </c>
      <c r="L6349" s="3">
        <v>76000</v>
      </c>
      <c r="M6349" s="2" t="s">
        <v>20</v>
      </c>
      <c r="N6349" s="4" t="s">
        <v>21</v>
      </c>
    </row>
    <row r="6350" spans="1:14" x14ac:dyDescent="0.25">
      <c r="A6350" s="1" t="s">
        <v>361</v>
      </c>
      <c r="B6350" s="2" t="s">
        <v>353</v>
      </c>
      <c r="C6350" s="2" t="s">
        <v>353</v>
      </c>
      <c r="D6350" s="2" t="s">
        <v>354</v>
      </c>
      <c r="E6350" s="2" t="s">
        <v>4873</v>
      </c>
      <c r="F6350" s="2">
        <v>90111503</v>
      </c>
      <c r="G6350" s="2" t="s">
        <v>330</v>
      </c>
      <c r="H6350" s="2">
        <v>1</v>
      </c>
      <c r="I6350" s="2">
        <v>12</v>
      </c>
      <c r="J6350" s="2">
        <v>10</v>
      </c>
      <c r="K6350" s="2">
        <v>1</v>
      </c>
      <c r="L6350" s="3">
        <v>38000</v>
      </c>
      <c r="M6350" s="2" t="s">
        <v>20</v>
      </c>
      <c r="N6350" s="4" t="s">
        <v>21</v>
      </c>
    </row>
    <row r="6351" spans="1:14" x14ac:dyDescent="0.25">
      <c r="A6351" s="1" t="s">
        <v>361</v>
      </c>
      <c r="B6351" s="2" t="s">
        <v>353</v>
      </c>
      <c r="C6351" s="2" t="s">
        <v>353</v>
      </c>
      <c r="D6351" s="2" t="s">
        <v>354</v>
      </c>
      <c r="E6351" s="2" t="s">
        <v>4874</v>
      </c>
      <c r="F6351" s="2">
        <v>90111503</v>
      </c>
      <c r="G6351" s="2" t="s">
        <v>330</v>
      </c>
      <c r="H6351" s="2">
        <v>1</v>
      </c>
      <c r="I6351" s="2">
        <v>12</v>
      </c>
      <c r="J6351" s="2">
        <v>10</v>
      </c>
      <c r="K6351" s="2">
        <v>1</v>
      </c>
      <c r="L6351" s="3">
        <v>76000</v>
      </c>
      <c r="M6351" s="2" t="s">
        <v>20</v>
      </c>
      <c r="N6351" s="4" t="s">
        <v>21</v>
      </c>
    </row>
    <row r="6352" spans="1:14" x14ac:dyDescent="0.25">
      <c r="A6352" s="1" t="s">
        <v>361</v>
      </c>
      <c r="B6352" s="2" t="s">
        <v>353</v>
      </c>
      <c r="C6352" s="2" t="s">
        <v>353</v>
      </c>
      <c r="D6352" s="2" t="s">
        <v>354</v>
      </c>
      <c r="E6352" s="2" t="s">
        <v>4875</v>
      </c>
      <c r="F6352" s="2">
        <v>90111503</v>
      </c>
      <c r="G6352" s="2" t="s">
        <v>330</v>
      </c>
      <c r="H6352" s="2">
        <v>1</v>
      </c>
      <c r="I6352" s="2">
        <v>12</v>
      </c>
      <c r="J6352" s="2">
        <v>10</v>
      </c>
      <c r="K6352" s="2">
        <v>1</v>
      </c>
      <c r="L6352" s="3">
        <v>38000</v>
      </c>
      <c r="M6352" s="2" t="s">
        <v>20</v>
      </c>
      <c r="N6352" s="4" t="s">
        <v>21</v>
      </c>
    </row>
    <row r="6353" spans="1:14" x14ac:dyDescent="0.25">
      <c r="A6353" s="1" t="s">
        <v>361</v>
      </c>
      <c r="B6353" s="2" t="s">
        <v>353</v>
      </c>
      <c r="C6353" s="2" t="s">
        <v>353</v>
      </c>
      <c r="D6353" s="2" t="s">
        <v>354</v>
      </c>
      <c r="E6353" s="2" t="s">
        <v>4876</v>
      </c>
      <c r="F6353" s="2">
        <v>90111503</v>
      </c>
      <c r="G6353" s="2" t="s">
        <v>330</v>
      </c>
      <c r="H6353" s="2">
        <v>1</v>
      </c>
      <c r="I6353" s="2">
        <v>12</v>
      </c>
      <c r="J6353" s="2">
        <v>10</v>
      </c>
      <c r="K6353" s="2">
        <v>1</v>
      </c>
      <c r="L6353" s="3">
        <v>76000</v>
      </c>
      <c r="M6353" s="2" t="s">
        <v>20</v>
      </c>
      <c r="N6353" s="4" t="s">
        <v>21</v>
      </c>
    </row>
    <row r="6354" spans="1:14" x14ac:dyDescent="0.25">
      <c r="A6354" s="1" t="s">
        <v>361</v>
      </c>
      <c r="B6354" s="2" t="s">
        <v>353</v>
      </c>
      <c r="C6354" s="2" t="s">
        <v>353</v>
      </c>
      <c r="D6354" s="2" t="s">
        <v>354</v>
      </c>
      <c r="E6354" s="2" t="s">
        <v>4877</v>
      </c>
      <c r="F6354" s="2">
        <v>90111503</v>
      </c>
      <c r="G6354" s="2" t="s">
        <v>330</v>
      </c>
      <c r="H6354" s="2">
        <v>1</v>
      </c>
      <c r="I6354" s="2">
        <v>12</v>
      </c>
      <c r="J6354" s="2">
        <v>10</v>
      </c>
      <c r="K6354" s="2">
        <v>1</v>
      </c>
      <c r="L6354" s="3">
        <v>114000</v>
      </c>
      <c r="M6354" s="2" t="s">
        <v>20</v>
      </c>
      <c r="N6354" s="4" t="s">
        <v>21</v>
      </c>
    </row>
    <row r="6355" spans="1:14" x14ac:dyDescent="0.25">
      <c r="A6355" s="1" t="s">
        <v>361</v>
      </c>
      <c r="B6355" s="2" t="s">
        <v>353</v>
      </c>
      <c r="C6355" s="2" t="s">
        <v>353</v>
      </c>
      <c r="D6355" s="2" t="s">
        <v>354</v>
      </c>
      <c r="E6355" s="2" t="s">
        <v>4878</v>
      </c>
      <c r="F6355" s="2">
        <v>90111503</v>
      </c>
      <c r="G6355" s="2" t="s">
        <v>330</v>
      </c>
      <c r="H6355" s="2">
        <v>1</v>
      </c>
      <c r="I6355" s="2">
        <v>12</v>
      </c>
      <c r="J6355" s="2">
        <v>10</v>
      </c>
      <c r="K6355" s="2">
        <v>1</v>
      </c>
      <c r="L6355" s="3">
        <v>38000</v>
      </c>
      <c r="M6355" s="2" t="s">
        <v>20</v>
      </c>
      <c r="N6355" s="4" t="s">
        <v>21</v>
      </c>
    </row>
    <row r="6356" spans="1:14" x14ac:dyDescent="0.25">
      <c r="A6356" s="1" t="s">
        <v>361</v>
      </c>
      <c r="B6356" s="2" t="s">
        <v>353</v>
      </c>
      <c r="C6356" s="2" t="s">
        <v>353</v>
      </c>
      <c r="D6356" s="2" t="s">
        <v>354</v>
      </c>
      <c r="E6356" s="2" t="s">
        <v>18474</v>
      </c>
      <c r="F6356" s="2">
        <v>90111503</v>
      </c>
      <c r="G6356" s="2" t="s">
        <v>330</v>
      </c>
      <c r="H6356" s="2">
        <v>1</v>
      </c>
      <c r="I6356" s="2">
        <v>12</v>
      </c>
      <c r="J6356" s="2">
        <v>10</v>
      </c>
      <c r="K6356" s="2">
        <v>1</v>
      </c>
      <c r="L6356" s="3">
        <v>76000</v>
      </c>
      <c r="M6356" s="2" t="s">
        <v>20</v>
      </c>
      <c r="N6356" s="4" t="s">
        <v>21</v>
      </c>
    </row>
    <row r="6357" spans="1:14" x14ac:dyDescent="0.25">
      <c r="A6357" s="1" t="s">
        <v>361</v>
      </c>
      <c r="B6357" s="2" t="s">
        <v>353</v>
      </c>
      <c r="C6357" s="2" t="s">
        <v>353</v>
      </c>
      <c r="D6357" s="2" t="s">
        <v>354</v>
      </c>
      <c r="E6357" s="2" t="s">
        <v>4879</v>
      </c>
      <c r="F6357" s="2">
        <v>90111503</v>
      </c>
      <c r="G6357" s="2" t="s">
        <v>330</v>
      </c>
      <c r="H6357" s="2">
        <v>1</v>
      </c>
      <c r="I6357" s="2">
        <v>12</v>
      </c>
      <c r="J6357" s="2">
        <v>10</v>
      </c>
      <c r="K6357" s="2">
        <v>1</v>
      </c>
      <c r="L6357" s="3">
        <v>38000</v>
      </c>
      <c r="M6357" s="2" t="s">
        <v>20</v>
      </c>
      <c r="N6357" s="4" t="s">
        <v>21</v>
      </c>
    </row>
    <row r="6358" spans="1:14" x14ac:dyDescent="0.25">
      <c r="A6358" s="1" t="s">
        <v>361</v>
      </c>
      <c r="B6358" s="2" t="s">
        <v>353</v>
      </c>
      <c r="C6358" s="2" t="s">
        <v>353</v>
      </c>
      <c r="D6358" s="2" t="s">
        <v>354</v>
      </c>
      <c r="E6358" s="2" t="s">
        <v>4880</v>
      </c>
      <c r="F6358" s="2">
        <v>90111503</v>
      </c>
      <c r="G6358" s="2" t="s">
        <v>330</v>
      </c>
      <c r="H6358" s="2">
        <v>1</v>
      </c>
      <c r="I6358" s="2">
        <v>12</v>
      </c>
      <c r="J6358" s="2">
        <v>10</v>
      </c>
      <c r="K6358" s="2">
        <v>1</v>
      </c>
      <c r="L6358" s="3">
        <v>165000</v>
      </c>
      <c r="M6358" s="2" t="s">
        <v>20</v>
      </c>
      <c r="N6358" s="4" t="s">
        <v>21</v>
      </c>
    </row>
    <row r="6359" spans="1:14" x14ac:dyDescent="0.25">
      <c r="A6359" s="1" t="s">
        <v>361</v>
      </c>
      <c r="B6359" s="2" t="s">
        <v>353</v>
      </c>
      <c r="C6359" s="2" t="s">
        <v>353</v>
      </c>
      <c r="D6359" s="2" t="s">
        <v>354</v>
      </c>
      <c r="E6359" s="2" t="s">
        <v>4881</v>
      </c>
      <c r="F6359" s="2">
        <v>90111503</v>
      </c>
      <c r="G6359" s="2" t="s">
        <v>330</v>
      </c>
      <c r="H6359" s="2">
        <v>1</v>
      </c>
      <c r="I6359" s="2">
        <v>12</v>
      </c>
      <c r="J6359" s="2">
        <v>10</v>
      </c>
      <c r="K6359" s="2">
        <v>1</v>
      </c>
      <c r="L6359" s="3">
        <v>38000</v>
      </c>
      <c r="M6359" s="2" t="s">
        <v>20</v>
      </c>
      <c r="N6359" s="4" t="s">
        <v>21</v>
      </c>
    </row>
    <row r="6360" spans="1:14" x14ac:dyDescent="0.25">
      <c r="A6360" s="1" t="s">
        <v>361</v>
      </c>
      <c r="B6360" s="2" t="s">
        <v>353</v>
      </c>
      <c r="C6360" s="2" t="s">
        <v>353</v>
      </c>
      <c r="D6360" s="2" t="s">
        <v>354</v>
      </c>
      <c r="E6360" s="2" t="s">
        <v>4882</v>
      </c>
      <c r="F6360" s="2">
        <v>90111503</v>
      </c>
      <c r="G6360" s="2" t="s">
        <v>330</v>
      </c>
      <c r="H6360" s="2">
        <v>1</v>
      </c>
      <c r="I6360" s="2">
        <v>12</v>
      </c>
      <c r="J6360" s="2">
        <v>10</v>
      </c>
      <c r="K6360" s="2">
        <v>1</v>
      </c>
      <c r="L6360" s="3">
        <v>38000</v>
      </c>
      <c r="M6360" s="2" t="s">
        <v>20</v>
      </c>
      <c r="N6360" s="4" t="s">
        <v>21</v>
      </c>
    </row>
    <row r="6361" spans="1:14" x14ac:dyDescent="0.25">
      <c r="A6361" s="1" t="s">
        <v>361</v>
      </c>
      <c r="B6361" s="2" t="s">
        <v>353</v>
      </c>
      <c r="C6361" s="2" t="s">
        <v>353</v>
      </c>
      <c r="D6361" s="2" t="s">
        <v>354</v>
      </c>
      <c r="E6361" s="2" t="s">
        <v>4883</v>
      </c>
      <c r="F6361" s="2">
        <v>90111503</v>
      </c>
      <c r="G6361" s="2" t="s">
        <v>330</v>
      </c>
      <c r="H6361" s="2">
        <v>1</v>
      </c>
      <c r="I6361" s="2">
        <v>12</v>
      </c>
      <c r="J6361" s="2">
        <v>10</v>
      </c>
      <c r="K6361" s="2">
        <v>1</v>
      </c>
      <c r="L6361" s="3">
        <v>76000</v>
      </c>
      <c r="M6361" s="2" t="s">
        <v>20</v>
      </c>
      <c r="N6361" s="4" t="s">
        <v>21</v>
      </c>
    </row>
    <row r="6362" spans="1:14" x14ac:dyDescent="0.25">
      <c r="A6362" s="1" t="s">
        <v>361</v>
      </c>
      <c r="B6362" s="2" t="s">
        <v>353</v>
      </c>
      <c r="C6362" s="2" t="s">
        <v>353</v>
      </c>
      <c r="D6362" s="2" t="s">
        <v>354</v>
      </c>
      <c r="E6362" s="2" t="s">
        <v>4884</v>
      </c>
      <c r="F6362" s="2">
        <v>90111503</v>
      </c>
      <c r="G6362" s="2" t="s">
        <v>330</v>
      </c>
      <c r="H6362" s="2">
        <v>1</v>
      </c>
      <c r="I6362" s="2">
        <v>12</v>
      </c>
      <c r="J6362" s="2">
        <v>10</v>
      </c>
      <c r="K6362" s="2">
        <v>1</v>
      </c>
      <c r="L6362" s="3">
        <v>38000</v>
      </c>
      <c r="M6362" s="2" t="s">
        <v>20</v>
      </c>
      <c r="N6362" s="4" t="s">
        <v>21</v>
      </c>
    </row>
    <row r="6363" spans="1:14" x14ac:dyDescent="0.25">
      <c r="A6363" s="1" t="s">
        <v>361</v>
      </c>
      <c r="B6363" s="2" t="s">
        <v>353</v>
      </c>
      <c r="C6363" s="2" t="s">
        <v>353</v>
      </c>
      <c r="D6363" s="2" t="s">
        <v>354</v>
      </c>
      <c r="E6363" s="2" t="s">
        <v>4885</v>
      </c>
      <c r="F6363" s="2">
        <v>90111503</v>
      </c>
      <c r="G6363" s="2" t="s">
        <v>330</v>
      </c>
      <c r="H6363" s="2">
        <v>1</v>
      </c>
      <c r="I6363" s="2">
        <v>12</v>
      </c>
      <c r="J6363" s="2">
        <v>10</v>
      </c>
      <c r="K6363" s="2">
        <v>1</v>
      </c>
      <c r="L6363" s="3">
        <v>38000</v>
      </c>
      <c r="M6363" s="2" t="s">
        <v>20</v>
      </c>
      <c r="N6363" s="4" t="s">
        <v>21</v>
      </c>
    </row>
    <row r="6364" spans="1:14" x14ac:dyDescent="0.25">
      <c r="A6364" s="1" t="s">
        <v>361</v>
      </c>
      <c r="B6364" s="2" t="s">
        <v>353</v>
      </c>
      <c r="C6364" s="2" t="s">
        <v>353</v>
      </c>
      <c r="D6364" s="2" t="s">
        <v>354</v>
      </c>
      <c r="E6364" s="2" t="s">
        <v>4886</v>
      </c>
      <c r="F6364" s="2">
        <v>90111503</v>
      </c>
      <c r="G6364" s="2" t="s">
        <v>330</v>
      </c>
      <c r="H6364" s="2">
        <v>1</v>
      </c>
      <c r="I6364" s="2">
        <v>12</v>
      </c>
      <c r="J6364" s="2">
        <v>10</v>
      </c>
      <c r="K6364" s="2">
        <v>1</v>
      </c>
      <c r="L6364" s="3">
        <v>76000</v>
      </c>
      <c r="M6364" s="2" t="s">
        <v>20</v>
      </c>
      <c r="N6364" s="4" t="s">
        <v>21</v>
      </c>
    </row>
    <row r="6365" spans="1:14" x14ac:dyDescent="0.25">
      <c r="A6365" s="1" t="s">
        <v>361</v>
      </c>
      <c r="B6365" s="2" t="s">
        <v>353</v>
      </c>
      <c r="C6365" s="2" t="s">
        <v>353</v>
      </c>
      <c r="D6365" s="2" t="s">
        <v>354</v>
      </c>
      <c r="E6365" s="2" t="s">
        <v>4887</v>
      </c>
      <c r="F6365" s="2">
        <v>90111503</v>
      </c>
      <c r="G6365" s="2" t="s">
        <v>330</v>
      </c>
      <c r="H6365" s="2">
        <v>1</v>
      </c>
      <c r="I6365" s="2">
        <v>12</v>
      </c>
      <c r="J6365" s="2">
        <v>10</v>
      </c>
      <c r="K6365" s="2">
        <v>1</v>
      </c>
      <c r="L6365" s="3">
        <v>38000</v>
      </c>
      <c r="M6365" s="2" t="s">
        <v>20</v>
      </c>
      <c r="N6365" s="4" t="s">
        <v>21</v>
      </c>
    </row>
    <row r="6366" spans="1:14" x14ac:dyDescent="0.25">
      <c r="A6366" s="1" t="s">
        <v>361</v>
      </c>
      <c r="B6366" s="2" t="s">
        <v>353</v>
      </c>
      <c r="C6366" s="2" t="s">
        <v>353</v>
      </c>
      <c r="D6366" s="2" t="s">
        <v>354</v>
      </c>
      <c r="E6366" s="2" t="s">
        <v>18475</v>
      </c>
      <c r="F6366" s="2">
        <v>90111503</v>
      </c>
      <c r="G6366" s="2" t="s">
        <v>330</v>
      </c>
      <c r="H6366" s="2">
        <v>1</v>
      </c>
      <c r="I6366" s="2">
        <v>12</v>
      </c>
      <c r="J6366" s="2">
        <v>10</v>
      </c>
      <c r="K6366" s="2">
        <v>1</v>
      </c>
      <c r="L6366" s="3">
        <v>140000</v>
      </c>
      <c r="M6366" s="2" t="s">
        <v>20</v>
      </c>
      <c r="N6366" s="4" t="s">
        <v>21</v>
      </c>
    </row>
    <row r="6367" spans="1:14" x14ac:dyDescent="0.25">
      <c r="A6367" s="1" t="s">
        <v>361</v>
      </c>
      <c r="B6367" s="2" t="s">
        <v>353</v>
      </c>
      <c r="C6367" s="2" t="s">
        <v>353</v>
      </c>
      <c r="D6367" s="2" t="s">
        <v>354</v>
      </c>
      <c r="E6367" s="2" t="s">
        <v>4888</v>
      </c>
      <c r="F6367" s="2">
        <v>90111503</v>
      </c>
      <c r="G6367" s="2" t="s">
        <v>330</v>
      </c>
      <c r="H6367" s="2">
        <v>1</v>
      </c>
      <c r="I6367" s="2">
        <v>12</v>
      </c>
      <c r="J6367" s="2">
        <v>10</v>
      </c>
      <c r="K6367" s="2">
        <v>1</v>
      </c>
      <c r="L6367" s="3">
        <v>131000</v>
      </c>
      <c r="M6367" s="2" t="s">
        <v>20</v>
      </c>
      <c r="N6367" s="4" t="s">
        <v>21</v>
      </c>
    </row>
    <row r="6368" spans="1:14" x14ac:dyDescent="0.25">
      <c r="A6368" s="1" t="s">
        <v>361</v>
      </c>
      <c r="B6368" s="2" t="s">
        <v>353</v>
      </c>
      <c r="C6368" s="2" t="s">
        <v>353</v>
      </c>
      <c r="D6368" s="2" t="s">
        <v>354</v>
      </c>
      <c r="E6368" s="2" t="s">
        <v>18476</v>
      </c>
      <c r="F6368" s="2">
        <v>90111503</v>
      </c>
      <c r="G6368" s="2" t="s">
        <v>330</v>
      </c>
      <c r="H6368" s="2">
        <v>1</v>
      </c>
      <c r="I6368" s="2">
        <v>12</v>
      </c>
      <c r="J6368" s="2">
        <v>10</v>
      </c>
      <c r="K6368" s="2">
        <v>1</v>
      </c>
      <c r="L6368" s="3">
        <v>38000</v>
      </c>
      <c r="M6368" s="2" t="s">
        <v>20</v>
      </c>
      <c r="N6368" s="4" t="s">
        <v>21</v>
      </c>
    </row>
    <row r="6369" spans="1:14" x14ac:dyDescent="0.25">
      <c r="A6369" s="1" t="s">
        <v>361</v>
      </c>
      <c r="B6369" s="2" t="s">
        <v>353</v>
      </c>
      <c r="C6369" s="2" t="s">
        <v>353</v>
      </c>
      <c r="D6369" s="2" t="s">
        <v>354</v>
      </c>
      <c r="E6369" s="2" t="s">
        <v>4889</v>
      </c>
      <c r="F6369" s="2">
        <v>90111503</v>
      </c>
      <c r="G6369" s="2" t="s">
        <v>330</v>
      </c>
      <c r="H6369" s="2">
        <v>1</v>
      </c>
      <c r="I6369" s="2">
        <v>12</v>
      </c>
      <c r="J6369" s="2">
        <v>10</v>
      </c>
      <c r="K6369" s="2">
        <v>1</v>
      </c>
      <c r="L6369" s="3">
        <v>38000</v>
      </c>
      <c r="M6369" s="2" t="s">
        <v>20</v>
      </c>
      <c r="N6369" s="4" t="s">
        <v>21</v>
      </c>
    </row>
    <row r="6370" spans="1:14" x14ac:dyDescent="0.25">
      <c r="A6370" s="1" t="s">
        <v>361</v>
      </c>
      <c r="B6370" s="2" t="s">
        <v>353</v>
      </c>
      <c r="C6370" s="2" t="s">
        <v>353</v>
      </c>
      <c r="D6370" s="2" t="s">
        <v>354</v>
      </c>
      <c r="E6370" s="2" t="s">
        <v>4890</v>
      </c>
      <c r="F6370" s="2">
        <v>90111503</v>
      </c>
      <c r="G6370" s="2" t="s">
        <v>330</v>
      </c>
      <c r="H6370" s="2">
        <v>1</v>
      </c>
      <c r="I6370" s="2">
        <v>12</v>
      </c>
      <c r="J6370" s="2">
        <v>10</v>
      </c>
      <c r="K6370" s="2">
        <v>1</v>
      </c>
      <c r="L6370" s="3">
        <v>76000</v>
      </c>
      <c r="M6370" s="2" t="s">
        <v>20</v>
      </c>
      <c r="N6370" s="4" t="s">
        <v>21</v>
      </c>
    </row>
    <row r="6371" spans="1:14" x14ac:dyDescent="0.25">
      <c r="A6371" s="1" t="s">
        <v>361</v>
      </c>
      <c r="B6371" s="2" t="s">
        <v>353</v>
      </c>
      <c r="C6371" s="2" t="s">
        <v>353</v>
      </c>
      <c r="D6371" s="2" t="s">
        <v>354</v>
      </c>
      <c r="E6371" s="2" t="s">
        <v>4891</v>
      </c>
      <c r="F6371" s="2">
        <v>90111503</v>
      </c>
      <c r="G6371" s="2" t="s">
        <v>330</v>
      </c>
      <c r="H6371" s="2">
        <v>1</v>
      </c>
      <c r="I6371" s="2">
        <v>12</v>
      </c>
      <c r="J6371" s="2">
        <v>10</v>
      </c>
      <c r="K6371" s="2">
        <v>1</v>
      </c>
      <c r="L6371" s="3">
        <v>76000</v>
      </c>
      <c r="M6371" s="2" t="s">
        <v>20</v>
      </c>
      <c r="N6371" s="4" t="s">
        <v>21</v>
      </c>
    </row>
    <row r="6372" spans="1:14" x14ac:dyDescent="0.25">
      <c r="A6372" s="1" t="s">
        <v>361</v>
      </c>
      <c r="B6372" s="2" t="s">
        <v>353</v>
      </c>
      <c r="C6372" s="2" t="s">
        <v>353</v>
      </c>
      <c r="D6372" s="2" t="s">
        <v>354</v>
      </c>
      <c r="E6372" s="2" t="s">
        <v>4892</v>
      </c>
      <c r="F6372" s="2">
        <v>90111503</v>
      </c>
      <c r="G6372" s="2" t="s">
        <v>330</v>
      </c>
      <c r="H6372" s="2">
        <v>1</v>
      </c>
      <c r="I6372" s="2">
        <v>12</v>
      </c>
      <c r="J6372" s="2">
        <v>10</v>
      </c>
      <c r="K6372" s="2">
        <v>1</v>
      </c>
      <c r="L6372" s="3">
        <v>76000</v>
      </c>
      <c r="M6372" s="2" t="s">
        <v>20</v>
      </c>
      <c r="N6372" s="4" t="s">
        <v>21</v>
      </c>
    </row>
    <row r="6373" spans="1:14" x14ac:dyDescent="0.25">
      <c r="A6373" s="1" t="s">
        <v>361</v>
      </c>
      <c r="B6373" s="2" t="s">
        <v>353</v>
      </c>
      <c r="C6373" s="2" t="s">
        <v>353</v>
      </c>
      <c r="D6373" s="2" t="s">
        <v>354</v>
      </c>
      <c r="E6373" s="2" t="s">
        <v>4893</v>
      </c>
      <c r="F6373" s="2">
        <v>90111503</v>
      </c>
      <c r="G6373" s="2" t="s">
        <v>330</v>
      </c>
      <c r="H6373" s="2">
        <v>1</v>
      </c>
      <c r="I6373" s="2">
        <v>12</v>
      </c>
      <c r="J6373" s="2">
        <v>10</v>
      </c>
      <c r="K6373" s="2">
        <v>1</v>
      </c>
      <c r="L6373" s="3">
        <v>38000</v>
      </c>
      <c r="M6373" s="2" t="s">
        <v>20</v>
      </c>
      <c r="N6373" s="4" t="s">
        <v>21</v>
      </c>
    </row>
    <row r="6374" spans="1:14" x14ac:dyDescent="0.25">
      <c r="A6374" s="1" t="s">
        <v>361</v>
      </c>
      <c r="B6374" s="2" t="s">
        <v>353</v>
      </c>
      <c r="C6374" s="2" t="s">
        <v>353</v>
      </c>
      <c r="D6374" s="2" t="s">
        <v>354</v>
      </c>
      <c r="E6374" s="2" t="s">
        <v>4894</v>
      </c>
      <c r="F6374" s="2">
        <v>90111503</v>
      </c>
      <c r="G6374" s="2" t="s">
        <v>330</v>
      </c>
      <c r="H6374" s="2">
        <v>1</v>
      </c>
      <c r="I6374" s="2">
        <v>12</v>
      </c>
      <c r="J6374" s="2">
        <v>10</v>
      </c>
      <c r="K6374" s="2">
        <v>1</v>
      </c>
      <c r="L6374" s="3">
        <v>38000</v>
      </c>
      <c r="M6374" s="2" t="s">
        <v>20</v>
      </c>
      <c r="N6374" s="4" t="s">
        <v>21</v>
      </c>
    </row>
    <row r="6375" spans="1:14" x14ac:dyDescent="0.25">
      <c r="A6375" s="1" t="s">
        <v>361</v>
      </c>
      <c r="B6375" s="2" t="s">
        <v>353</v>
      </c>
      <c r="C6375" s="2" t="s">
        <v>353</v>
      </c>
      <c r="D6375" s="2" t="s">
        <v>354</v>
      </c>
      <c r="E6375" s="2" t="s">
        <v>4895</v>
      </c>
      <c r="F6375" s="2">
        <v>90111503</v>
      </c>
      <c r="G6375" s="2" t="s">
        <v>330</v>
      </c>
      <c r="H6375" s="2">
        <v>1</v>
      </c>
      <c r="I6375" s="2">
        <v>12</v>
      </c>
      <c r="J6375" s="2">
        <v>10</v>
      </c>
      <c r="K6375" s="2">
        <v>1</v>
      </c>
      <c r="L6375" s="3">
        <v>76000</v>
      </c>
      <c r="M6375" s="2" t="s">
        <v>20</v>
      </c>
      <c r="N6375" s="4" t="s">
        <v>21</v>
      </c>
    </row>
    <row r="6376" spans="1:14" x14ac:dyDescent="0.25">
      <c r="A6376" s="1" t="s">
        <v>361</v>
      </c>
      <c r="B6376" s="2" t="s">
        <v>353</v>
      </c>
      <c r="C6376" s="2" t="s">
        <v>353</v>
      </c>
      <c r="D6376" s="2" t="s">
        <v>354</v>
      </c>
      <c r="E6376" s="2" t="s">
        <v>4896</v>
      </c>
      <c r="F6376" s="2">
        <v>90111503</v>
      </c>
      <c r="G6376" s="2" t="s">
        <v>330</v>
      </c>
      <c r="H6376" s="2">
        <v>1</v>
      </c>
      <c r="I6376" s="2">
        <v>12</v>
      </c>
      <c r="J6376" s="2">
        <v>10</v>
      </c>
      <c r="K6376" s="2">
        <v>1</v>
      </c>
      <c r="L6376" s="3">
        <v>38000</v>
      </c>
      <c r="M6376" s="2" t="s">
        <v>20</v>
      </c>
      <c r="N6376" s="4" t="s">
        <v>21</v>
      </c>
    </row>
    <row r="6377" spans="1:14" x14ac:dyDescent="0.25">
      <c r="A6377" s="1" t="s">
        <v>361</v>
      </c>
      <c r="B6377" s="2" t="s">
        <v>353</v>
      </c>
      <c r="C6377" s="2" t="s">
        <v>353</v>
      </c>
      <c r="D6377" s="2" t="s">
        <v>354</v>
      </c>
      <c r="E6377" s="2" t="s">
        <v>4897</v>
      </c>
      <c r="F6377" s="2">
        <v>90111503</v>
      </c>
      <c r="G6377" s="2" t="s">
        <v>330</v>
      </c>
      <c r="H6377" s="2">
        <v>1</v>
      </c>
      <c r="I6377" s="2">
        <v>12</v>
      </c>
      <c r="J6377" s="2">
        <v>10</v>
      </c>
      <c r="K6377" s="2">
        <v>1</v>
      </c>
      <c r="L6377" s="3">
        <v>76000</v>
      </c>
      <c r="M6377" s="2" t="s">
        <v>20</v>
      </c>
      <c r="N6377" s="4" t="s">
        <v>21</v>
      </c>
    </row>
    <row r="6378" spans="1:14" x14ac:dyDescent="0.25">
      <c r="A6378" s="1" t="s">
        <v>361</v>
      </c>
      <c r="B6378" s="2" t="s">
        <v>353</v>
      </c>
      <c r="C6378" s="2" t="s">
        <v>353</v>
      </c>
      <c r="D6378" s="2" t="s">
        <v>354</v>
      </c>
      <c r="E6378" s="2" t="s">
        <v>4898</v>
      </c>
      <c r="F6378" s="2">
        <v>90111503</v>
      </c>
      <c r="G6378" s="2" t="s">
        <v>330</v>
      </c>
      <c r="H6378" s="2">
        <v>1</v>
      </c>
      <c r="I6378" s="2">
        <v>12</v>
      </c>
      <c r="J6378" s="2">
        <v>10</v>
      </c>
      <c r="K6378" s="2">
        <v>1</v>
      </c>
      <c r="L6378" s="3">
        <v>38000</v>
      </c>
      <c r="M6378" s="2" t="s">
        <v>20</v>
      </c>
      <c r="N6378" s="4" t="s">
        <v>21</v>
      </c>
    </row>
    <row r="6379" spans="1:14" x14ac:dyDescent="0.25">
      <c r="A6379" s="1" t="s">
        <v>361</v>
      </c>
      <c r="B6379" s="2" t="s">
        <v>353</v>
      </c>
      <c r="C6379" s="2" t="s">
        <v>353</v>
      </c>
      <c r="D6379" s="2" t="s">
        <v>354</v>
      </c>
      <c r="E6379" s="2" t="s">
        <v>4899</v>
      </c>
      <c r="F6379" s="2">
        <v>90111503</v>
      </c>
      <c r="G6379" s="2" t="s">
        <v>330</v>
      </c>
      <c r="H6379" s="2">
        <v>1</v>
      </c>
      <c r="I6379" s="2">
        <v>12</v>
      </c>
      <c r="J6379" s="2">
        <v>10</v>
      </c>
      <c r="K6379" s="2">
        <v>1</v>
      </c>
      <c r="L6379" s="3">
        <v>38000</v>
      </c>
      <c r="M6379" s="2" t="s">
        <v>20</v>
      </c>
      <c r="N6379" s="4" t="s">
        <v>21</v>
      </c>
    </row>
    <row r="6380" spans="1:14" x14ac:dyDescent="0.25">
      <c r="A6380" s="1" t="s">
        <v>361</v>
      </c>
      <c r="B6380" s="2" t="s">
        <v>353</v>
      </c>
      <c r="C6380" s="2" t="s">
        <v>353</v>
      </c>
      <c r="D6380" s="2" t="s">
        <v>354</v>
      </c>
      <c r="E6380" s="2" t="s">
        <v>4900</v>
      </c>
      <c r="F6380" s="2">
        <v>90111503</v>
      </c>
      <c r="G6380" s="2" t="s">
        <v>330</v>
      </c>
      <c r="H6380" s="2">
        <v>1</v>
      </c>
      <c r="I6380" s="2">
        <v>12</v>
      </c>
      <c r="J6380" s="2">
        <v>10</v>
      </c>
      <c r="K6380" s="2">
        <v>1</v>
      </c>
      <c r="L6380" s="3">
        <v>152000</v>
      </c>
      <c r="M6380" s="2" t="s">
        <v>20</v>
      </c>
      <c r="N6380" s="4" t="s">
        <v>21</v>
      </c>
    </row>
    <row r="6381" spans="1:14" x14ac:dyDescent="0.25">
      <c r="A6381" s="1" t="s">
        <v>361</v>
      </c>
      <c r="B6381" s="2" t="s">
        <v>353</v>
      </c>
      <c r="C6381" s="2" t="s">
        <v>353</v>
      </c>
      <c r="D6381" s="2" t="s">
        <v>354</v>
      </c>
      <c r="E6381" s="2" t="s">
        <v>4901</v>
      </c>
      <c r="F6381" s="2">
        <v>90111503</v>
      </c>
      <c r="G6381" s="2" t="s">
        <v>330</v>
      </c>
      <c r="H6381" s="2">
        <v>1</v>
      </c>
      <c r="I6381" s="2">
        <v>12</v>
      </c>
      <c r="J6381" s="2">
        <v>10</v>
      </c>
      <c r="K6381" s="2">
        <v>1</v>
      </c>
      <c r="L6381" s="3">
        <v>38000</v>
      </c>
      <c r="M6381" s="2" t="s">
        <v>20</v>
      </c>
      <c r="N6381" s="4" t="s">
        <v>21</v>
      </c>
    </row>
    <row r="6382" spans="1:14" x14ac:dyDescent="0.25">
      <c r="A6382" s="1" t="s">
        <v>361</v>
      </c>
      <c r="B6382" s="2" t="s">
        <v>353</v>
      </c>
      <c r="C6382" s="2" t="s">
        <v>353</v>
      </c>
      <c r="D6382" s="2" t="s">
        <v>354</v>
      </c>
      <c r="E6382" s="2" t="s">
        <v>4902</v>
      </c>
      <c r="F6382" s="2">
        <v>90111503</v>
      </c>
      <c r="G6382" s="2" t="s">
        <v>330</v>
      </c>
      <c r="H6382" s="2">
        <v>1</v>
      </c>
      <c r="I6382" s="2">
        <v>12</v>
      </c>
      <c r="J6382" s="2">
        <v>10</v>
      </c>
      <c r="K6382" s="2">
        <v>1</v>
      </c>
      <c r="L6382" s="3">
        <v>38000</v>
      </c>
      <c r="M6382" s="2" t="s">
        <v>20</v>
      </c>
      <c r="N6382" s="4" t="s">
        <v>21</v>
      </c>
    </row>
    <row r="6383" spans="1:14" x14ac:dyDescent="0.25">
      <c r="A6383" s="1" t="s">
        <v>361</v>
      </c>
      <c r="B6383" s="2" t="s">
        <v>353</v>
      </c>
      <c r="C6383" s="2" t="s">
        <v>353</v>
      </c>
      <c r="D6383" s="2" t="s">
        <v>354</v>
      </c>
      <c r="E6383" s="2" t="s">
        <v>18477</v>
      </c>
      <c r="F6383" s="2">
        <v>90111503</v>
      </c>
      <c r="G6383" s="2" t="s">
        <v>330</v>
      </c>
      <c r="H6383" s="2">
        <v>1</v>
      </c>
      <c r="I6383" s="2">
        <v>12</v>
      </c>
      <c r="J6383" s="2">
        <v>10</v>
      </c>
      <c r="K6383" s="2">
        <v>1</v>
      </c>
      <c r="L6383" s="3">
        <v>76000</v>
      </c>
      <c r="M6383" s="2" t="s">
        <v>20</v>
      </c>
      <c r="N6383" s="4" t="s">
        <v>21</v>
      </c>
    </row>
    <row r="6384" spans="1:14" x14ac:dyDescent="0.25">
      <c r="A6384" s="1" t="s">
        <v>361</v>
      </c>
      <c r="B6384" s="2" t="s">
        <v>353</v>
      </c>
      <c r="C6384" s="2" t="s">
        <v>353</v>
      </c>
      <c r="D6384" s="2" t="s">
        <v>354</v>
      </c>
      <c r="E6384" s="2" t="s">
        <v>4903</v>
      </c>
      <c r="F6384" s="2">
        <v>90111503</v>
      </c>
      <c r="G6384" s="2" t="s">
        <v>330</v>
      </c>
      <c r="H6384" s="2">
        <v>1</v>
      </c>
      <c r="I6384" s="2">
        <v>12</v>
      </c>
      <c r="J6384" s="2">
        <v>10</v>
      </c>
      <c r="K6384" s="2">
        <v>1</v>
      </c>
      <c r="L6384" s="3">
        <v>76000</v>
      </c>
      <c r="M6384" s="2" t="s">
        <v>20</v>
      </c>
      <c r="N6384" s="4" t="s">
        <v>21</v>
      </c>
    </row>
    <row r="6385" spans="1:14" x14ac:dyDescent="0.25">
      <c r="A6385" s="1" t="s">
        <v>361</v>
      </c>
      <c r="B6385" s="2" t="s">
        <v>353</v>
      </c>
      <c r="C6385" s="2" t="s">
        <v>353</v>
      </c>
      <c r="D6385" s="2" t="s">
        <v>354</v>
      </c>
      <c r="E6385" s="2" t="s">
        <v>4904</v>
      </c>
      <c r="F6385" s="2">
        <v>90111503</v>
      </c>
      <c r="G6385" s="2" t="s">
        <v>330</v>
      </c>
      <c r="H6385" s="2">
        <v>1</v>
      </c>
      <c r="I6385" s="2">
        <v>12</v>
      </c>
      <c r="J6385" s="2">
        <v>10</v>
      </c>
      <c r="K6385" s="2">
        <v>1</v>
      </c>
      <c r="L6385" s="3">
        <v>38000</v>
      </c>
      <c r="M6385" s="2" t="s">
        <v>20</v>
      </c>
      <c r="N6385" s="4" t="s">
        <v>21</v>
      </c>
    </row>
    <row r="6386" spans="1:14" x14ac:dyDescent="0.25">
      <c r="A6386" s="1" t="s">
        <v>361</v>
      </c>
      <c r="B6386" s="2" t="s">
        <v>353</v>
      </c>
      <c r="C6386" s="2" t="s">
        <v>353</v>
      </c>
      <c r="D6386" s="2" t="s">
        <v>354</v>
      </c>
      <c r="E6386" s="2" t="s">
        <v>4905</v>
      </c>
      <c r="F6386" s="2">
        <v>90111503</v>
      </c>
      <c r="G6386" s="2" t="s">
        <v>330</v>
      </c>
      <c r="H6386" s="2">
        <v>1</v>
      </c>
      <c r="I6386" s="2">
        <v>12</v>
      </c>
      <c r="J6386" s="2">
        <v>10</v>
      </c>
      <c r="K6386" s="2">
        <v>1</v>
      </c>
      <c r="L6386" s="3">
        <v>38000</v>
      </c>
      <c r="M6386" s="2" t="s">
        <v>20</v>
      </c>
      <c r="N6386" s="4" t="s">
        <v>21</v>
      </c>
    </row>
    <row r="6387" spans="1:14" x14ac:dyDescent="0.25">
      <c r="A6387" s="1" t="s">
        <v>361</v>
      </c>
      <c r="B6387" s="2" t="s">
        <v>353</v>
      </c>
      <c r="C6387" s="2" t="s">
        <v>353</v>
      </c>
      <c r="D6387" s="2" t="s">
        <v>354</v>
      </c>
      <c r="E6387" s="2" t="s">
        <v>4906</v>
      </c>
      <c r="F6387" s="2">
        <v>90111503</v>
      </c>
      <c r="G6387" s="2" t="s">
        <v>330</v>
      </c>
      <c r="H6387" s="2">
        <v>1</v>
      </c>
      <c r="I6387" s="2">
        <v>12</v>
      </c>
      <c r="J6387" s="2">
        <v>10</v>
      </c>
      <c r="K6387" s="2">
        <v>1</v>
      </c>
      <c r="L6387" s="3">
        <v>38000</v>
      </c>
      <c r="M6387" s="2" t="s">
        <v>20</v>
      </c>
      <c r="N6387" s="4" t="s">
        <v>21</v>
      </c>
    </row>
    <row r="6388" spans="1:14" x14ac:dyDescent="0.25">
      <c r="A6388" s="1" t="s">
        <v>361</v>
      </c>
      <c r="B6388" s="2" t="s">
        <v>353</v>
      </c>
      <c r="C6388" s="2" t="s">
        <v>353</v>
      </c>
      <c r="D6388" s="2" t="s">
        <v>354</v>
      </c>
      <c r="E6388" s="2" t="s">
        <v>4907</v>
      </c>
      <c r="F6388" s="2">
        <v>90111503</v>
      </c>
      <c r="G6388" s="2" t="s">
        <v>330</v>
      </c>
      <c r="H6388" s="2">
        <v>1</v>
      </c>
      <c r="I6388" s="2">
        <v>12</v>
      </c>
      <c r="J6388" s="2">
        <v>10</v>
      </c>
      <c r="K6388" s="2">
        <v>1</v>
      </c>
      <c r="L6388" s="3">
        <v>76000</v>
      </c>
      <c r="M6388" s="2" t="s">
        <v>20</v>
      </c>
      <c r="N6388" s="4" t="s">
        <v>21</v>
      </c>
    </row>
    <row r="6389" spans="1:14" x14ac:dyDescent="0.25">
      <c r="A6389" s="1" t="s">
        <v>361</v>
      </c>
      <c r="B6389" s="2" t="s">
        <v>353</v>
      </c>
      <c r="C6389" s="2" t="s">
        <v>353</v>
      </c>
      <c r="D6389" s="2" t="s">
        <v>354</v>
      </c>
      <c r="E6389" s="2" t="s">
        <v>4908</v>
      </c>
      <c r="F6389" s="2">
        <v>90111503</v>
      </c>
      <c r="G6389" s="2" t="s">
        <v>330</v>
      </c>
      <c r="H6389" s="2">
        <v>1</v>
      </c>
      <c r="I6389" s="2">
        <v>12</v>
      </c>
      <c r="J6389" s="2">
        <v>10</v>
      </c>
      <c r="K6389" s="2">
        <v>1</v>
      </c>
      <c r="L6389" s="3">
        <v>38000</v>
      </c>
      <c r="M6389" s="2" t="s">
        <v>20</v>
      </c>
      <c r="N6389" s="4" t="s">
        <v>21</v>
      </c>
    </row>
    <row r="6390" spans="1:14" x14ac:dyDescent="0.25">
      <c r="A6390" s="1" t="s">
        <v>361</v>
      </c>
      <c r="B6390" s="2" t="s">
        <v>353</v>
      </c>
      <c r="C6390" s="2" t="s">
        <v>353</v>
      </c>
      <c r="D6390" s="2" t="s">
        <v>354</v>
      </c>
      <c r="E6390" s="2" t="s">
        <v>4909</v>
      </c>
      <c r="F6390" s="2">
        <v>90111503</v>
      </c>
      <c r="G6390" s="2" t="s">
        <v>330</v>
      </c>
      <c r="H6390" s="2">
        <v>1</v>
      </c>
      <c r="I6390" s="2">
        <v>12</v>
      </c>
      <c r="J6390" s="2">
        <v>10</v>
      </c>
      <c r="K6390" s="2">
        <v>1</v>
      </c>
      <c r="L6390" s="3">
        <v>228000</v>
      </c>
      <c r="M6390" s="2" t="s">
        <v>20</v>
      </c>
      <c r="N6390" s="4" t="s">
        <v>21</v>
      </c>
    </row>
    <row r="6391" spans="1:14" x14ac:dyDescent="0.25">
      <c r="A6391" s="1" t="s">
        <v>361</v>
      </c>
      <c r="B6391" s="2" t="s">
        <v>353</v>
      </c>
      <c r="C6391" s="2" t="s">
        <v>353</v>
      </c>
      <c r="D6391" s="2" t="s">
        <v>354</v>
      </c>
      <c r="E6391" s="2" t="s">
        <v>4910</v>
      </c>
      <c r="F6391" s="2">
        <v>90111503</v>
      </c>
      <c r="G6391" s="2" t="s">
        <v>330</v>
      </c>
      <c r="H6391" s="2">
        <v>1</v>
      </c>
      <c r="I6391" s="2">
        <v>12</v>
      </c>
      <c r="J6391" s="2">
        <v>10</v>
      </c>
      <c r="K6391" s="2">
        <v>1</v>
      </c>
      <c r="L6391" s="3">
        <v>38000</v>
      </c>
      <c r="M6391" s="2" t="s">
        <v>20</v>
      </c>
      <c r="N6391" s="4" t="s">
        <v>21</v>
      </c>
    </row>
    <row r="6392" spans="1:14" x14ac:dyDescent="0.25">
      <c r="A6392" s="1" t="s">
        <v>361</v>
      </c>
      <c r="B6392" s="2" t="s">
        <v>353</v>
      </c>
      <c r="C6392" s="2" t="s">
        <v>353</v>
      </c>
      <c r="D6392" s="2" t="s">
        <v>354</v>
      </c>
      <c r="E6392" s="2" t="s">
        <v>4911</v>
      </c>
      <c r="F6392" s="2">
        <v>90111503</v>
      </c>
      <c r="G6392" s="2" t="s">
        <v>330</v>
      </c>
      <c r="H6392" s="2">
        <v>1</v>
      </c>
      <c r="I6392" s="2">
        <v>12</v>
      </c>
      <c r="J6392" s="2">
        <v>10</v>
      </c>
      <c r="K6392" s="2">
        <v>1</v>
      </c>
      <c r="L6392" s="3">
        <v>114000</v>
      </c>
      <c r="M6392" s="2" t="s">
        <v>20</v>
      </c>
      <c r="N6392" s="4" t="s">
        <v>21</v>
      </c>
    </row>
    <row r="6393" spans="1:14" x14ac:dyDescent="0.25">
      <c r="A6393" s="1" t="s">
        <v>361</v>
      </c>
      <c r="B6393" s="2" t="s">
        <v>353</v>
      </c>
      <c r="C6393" s="2" t="s">
        <v>353</v>
      </c>
      <c r="D6393" s="2" t="s">
        <v>354</v>
      </c>
      <c r="E6393" s="2" t="s">
        <v>4912</v>
      </c>
      <c r="F6393" s="2">
        <v>90111503</v>
      </c>
      <c r="G6393" s="2" t="s">
        <v>330</v>
      </c>
      <c r="H6393" s="2">
        <v>1</v>
      </c>
      <c r="I6393" s="2">
        <v>12</v>
      </c>
      <c r="J6393" s="2">
        <v>10</v>
      </c>
      <c r="K6393" s="2">
        <v>1</v>
      </c>
      <c r="L6393" s="3">
        <v>38000</v>
      </c>
      <c r="M6393" s="2" t="s">
        <v>20</v>
      </c>
      <c r="N6393" s="4" t="s">
        <v>21</v>
      </c>
    </row>
    <row r="6394" spans="1:14" x14ac:dyDescent="0.25">
      <c r="A6394" s="1" t="s">
        <v>361</v>
      </c>
      <c r="B6394" s="2" t="s">
        <v>353</v>
      </c>
      <c r="C6394" s="2" t="s">
        <v>353</v>
      </c>
      <c r="D6394" s="2" t="s">
        <v>354</v>
      </c>
      <c r="E6394" s="2" t="s">
        <v>4913</v>
      </c>
      <c r="F6394" s="2">
        <v>90111503</v>
      </c>
      <c r="G6394" s="2" t="s">
        <v>330</v>
      </c>
      <c r="H6394" s="2">
        <v>1</v>
      </c>
      <c r="I6394" s="2">
        <v>12</v>
      </c>
      <c r="J6394" s="2">
        <v>10</v>
      </c>
      <c r="K6394" s="2">
        <v>1</v>
      </c>
      <c r="L6394" s="3">
        <v>76000</v>
      </c>
      <c r="M6394" s="2" t="s">
        <v>20</v>
      </c>
      <c r="N6394" s="4" t="s">
        <v>21</v>
      </c>
    </row>
    <row r="6395" spans="1:14" x14ac:dyDescent="0.25">
      <c r="A6395" s="1" t="s">
        <v>361</v>
      </c>
      <c r="B6395" s="2" t="s">
        <v>353</v>
      </c>
      <c r="C6395" s="2" t="s">
        <v>353</v>
      </c>
      <c r="D6395" s="2" t="s">
        <v>354</v>
      </c>
      <c r="E6395" s="2" t="s">
        <v>4914</v>
      </c>
      <c r="F6395" s="2">
        <v>90111503</v>
      </c>
      <c r="G6395" s="2" t="s">
        <v>330</v>
      </c>
      <c r="H6395" s="2">
        <v>1</v>
      </c>
      <c r="I6395" s="2">
        <v>12</v>
      </c>
      <c r="J6395" s="2">
        <v>10</v>
      </c>
      <c r="K6395" s="2">
        <v>1</v>
      </c>
      <c r="L6395" s="3">
        <v>76000</v>
      </c>
      <c r="M6395" s="2" t="s">
        <v>20</v>
      </c>
      <c r="N6395" s="4" t="s">
        <v>21</v>
      </c>
    </row>
    <row r="6396" spans="1:14" x14ac:dyDescent="0.25">
      <c r="A6396" s="1" t="s">
        <v>361</v>
      </c>
      <c r="B6396" s="2" t="s">
        <v>353</v>
      </c>
      <c r="C6396" s="2" t="s">
        <v>353</v>
      </c>
      <c r="D6396" s="2" t="s">
        <v>354</v>
      </c>
      <c r="E6396" s="2" t="s">
        <v>4915</v>
      </c>
      <c r="F6396" s="2">
        <v>90111503</v>
      </c>
      <c r="G6396" s="2" t="s">
        <v>330</v>
      </c>
      <c r="H6396" s="2">
        <v>1</v>
      </c>
      <c r="I6396" s="2">
        <v>12</v>
      </c>
      <c r="J6396" s="2">
        <v>10</v>
      </c>
      <c r="K6396" s="2">
        <v>1</v>
      </c>
      <c r="L6396" s="3">
        <v>76000</v>
      </c>
      <c r="M6396" s="2" t="s">
        <v>20</v>
      </c>
      <c r="N6396" s="4" t="s">
        <v>21</v>
      </c>
    </row>
    <row r="6397" spans="1:14" x14ac:dyDescent="0.25">
      <c r="A6397" s="1" t="s">
        <v>361</v>
      </c>
      <c r="B6397" s="2" t="s">
        <v>353</v>
      </c>
      <c r="C6397" s="2" t="s">
        <v>353</v>
      </c>
      <c r="D6397" s="2" t="s">
        <v>354</v>
      </c>
      <c r="E6397" s="2" t="s">
        <v>4916</v>
      </c>
      <c r="F6397" s="2">
        <v>90111503</v>
      </c>
      <c r="G6397" s="2" t="s">
        <v>330</v>
      </c>
      <c r="H6397" s="2">
        <v>1</v>
      </c>
      <c r="I6397" s="2">
        <v>12</v>
      </c>
      <c r="J6397" s="2">
        <v>10</v>
      </c>
      <c r="K6397" s="2">
        <v>1</v>
      </c>
      <c r="L6397" s="3">
        <v>76000</v>
      </c>
      <c r="M6397" s="2" t="s">
        <v>20</v>
      </c>
      <c r="N6397" s="4" t="s">
        <v>21</v>
      </c>
    </row>
    <row r="6398" spans="1:14" x14ac:dyDescent="0.25">
      <c r="A6398" s="1" t="s">
        <v>361</v>
      </c>
      <c r="B6398" s="2" t="s">
        <v>353</v>
      </c>
      <c r="C6398" s="2" t="s">
        <v>353</v>
      </c>
      <c r="D6398" s="2" t="s">
        <v>354</v>
      </c>
      <c r="E6398" s="2" t="s">
        <v>4917</v>
      </c>
      <c r="F6398" s="2">
        <v>90111503</v>
      </c>
      <c r="G6398" s="2" t="s">
        <v>330</v>
      </c>
      <c r="H6398" s="2">
        <v>1</v>
      </c>
      <c r="I6398" s="2">
        <v>12</v>
      </c>
      <c r="J6398" s="2">
        <v>10</v>
      </c>
      <c r="K6398" s="2">
        <v>1</v>
      </c>
      <c r="L6398" s="3">
        <v>76000</v>
      </c>
      <c r="M6398" s="2" t="s">
        <v>20</v>
      </c>
      <c r="N6398" s="4" t="s">
        <v>21</v>
      </c>
    </row>
    <row r="6399" spans="1:14" x14ac:dyDescent="0.25">
      <c r="A6399" s="1" t="s">
        <v>361</v>
      </c>
      <c r="B6399" s="2" t="s">
        <v>353</v>
      </c>
      <c r="C6399" s="2" t="s">
        <v>353</v>
      </c>
      <c r="D6399" s="2" t="s">
        <v>354</v>
      </c>
      <c r="E6399" s="2" t="s">
        <v>4918</v>
      </c>
      <c r="F6399" s="2">
        <v>90111503</v>
      </c>
      <c r="G6399" s="2" t="s">
        <v>330</v>
      </c>
      <c r="H6399" s="2">
        <v>1</v>
      </c>
      <c r="I6399" s="2">
        <v>12</v>
      </c>
      <c r="J6399" s="2">
        <v>10</v>
      </c>
      <c r="K6399" s="2">
        <v>1</v>
      </c>
      <c r="L6399" s="3">
        <v>38000</v>
      </c>
      <c r="M6399" s="2" t="s">
        <v>20</v>
      </c>
      <c r="N6399" s="4" t="s">
        <v>21</v>
      </c>
    </row>
    <row r="6400" spans="1:14" x14ac:dyDescent="0.25">
      <c r="A6400" s="1" t="s">
        <v>361</v>
      </c>
      <c r="B6400" s="2" t="s">
        <v>353</v>
      </c>
      <c r="C6400" s="2" t="s">
        <v>353</v>
      </c>
      <c r="D6400" s="2" t="s">
        <v>354</v>
      </c>
      <c r="E6400" s="2" t="s">
        <v>4919</v>
      </c>
      <c r="F6400" s="2">
        <v>90111503</v>
      </c>
      <c r="G6400" s="2" t="s">
        <v>330</v>
      </c>
      <c r="H6400" s="2">
        <v>1</v>
      </c>
      <c r="I6400" s="2">
        <v>12</v>
      </c>
      <c r="J6400" s="2">
        <v>10</v>
      </c>
      <c r="K6400" s="2">
        <v>1</v>
      </c>
      <c r="L6400" s="3">
        <v>38000</v>
      </c>
      <c r="M6400" s="2" t="s">
        <v>20</v>
      </c>
      <c r="N6400" s="4" t="s">
        <v>21</v>
      </c>
    </row>
    <row r="6401" spans="1:14" x14ac:dyDescent="0.25">
      <c r="A6401" s="1" t="s">
        <v>361</v>
      </c>
      <c r="B6401" s="2" t="s">
        <v>353</v>
      </c>
      <c r="C6401" s="2" t="s">
        <v>353</v>
      </c>
      <c r="D6401" s="2" t="s">
        <v>354</v>
      </c>
      <c r="E6401" s="2" t="s">
        <v>4920</v>
      </c>
      <c r="F6401" s="2">
        <v>90111503</v>
      </c>
      <c r="G6401" s="2" t="s">
        <v>330</v>
      </c>
      <c r="H6401" s="2">
        <v>1</v>
      </c>
      <c r="I6401" s="2">
        <v>12</v>
      </c>
      <c r="J6401" s="2">
        <v>10</v>
      </c>
      <c r="K6401" s="2">
        <v>1</v>
      </c>
      <c r="L6401" s="3">
        <v>38000</v>
      </c>
      <c r="M6401" s="2" t="s">
        <v>20</v>
      </c>
      <c r="N6401" s="4" t="s">
        <v>21</v>
      </c>
    </row>
    <row r="6402" spans="1:14" x14ac:dyDescent="0.25">
      <c r="A6402" s="1" t="s">
        <v>361</v>
      </c>
      <c r="B6402" s="2" t="s">
        <v>353</v>
      </c>
      <c r="C6402" s="2" t="s">
        <v>353</v>
      </c>
      <c r="D6402" s="2" t="s">
        <v>354</v>
      </c>
      <c r="E6402" s="2" t="s">
        <v>4921</v>
      </c>
      <c r="F6402" s="2">
        <v>90111503</v>
      </c>
      <c r="G6402" s="2" t="s">
        <v>330</v>
      </c>
      <c r="H6402" s="2">
        <v>1</v>
      </c>
      <c r="I6402" s="2">
        <v>12</v>
      </c>
      <c r="J6402" s="2">
        <v>10</v>
      </c>
      <c r="K6402" s="2">
        <v>1</v>
      </c>
      <c r="L6402" s="3">
        <v>76000</v>
      </c>
      <c r="M6402" s="2" t="s">
        <v>20</v>
      </c>
      <c r="N6402" s="4" t="s">
        <v>21</v>
      </c>
    </row>
    <row r="6403" spans="1:14" x14ac:dyDescent="0.25">
      <c r="A6403" s="1" t="s">
        <v>361</v>
      </c>
      <c r="B6403" s="2" t="s">
        <v>353</v>
      </c>
      <c r="C6403" s="2" t="s">
        <v>353</v>
      </c>
      <c r="D6403" s="2" t="s">
        <v>354</v>
      </c>
      <c r="E6403" s="2" t="s">
        <v>4922</v>
      </c>
      <c r="F6403" s="2">
        <v>90111503</v>
      </c>
      <c r="G6403" s="2" t="s">
        <v>330</v>
      </c>
      <c r="H6403" s="2">
        <v>1</v>
      </c>
      <c r="I6403" s="2">
        <v>12</v>
      </c>
      <c r="J6403" s="2">
        <v>10</v>
      </c>
      <c r="K6403" s="2">
        <v>1</v>
      </c>
      <c r="L6403" s="3">
        <v>76000</v>
      </c>
      <c r="M6403" s="2" t="s">
        <v>20</v>
      </c>
      <c r="N6403" s="4" t="s">
        <v>21</v>
      </c>
    </row>
    <row r="6404" spans="1:14" x14ac:dyDescent="0.25">
      <c r="A6404" s="1" t="s">
        <v>361</v>
      </c>
      <c r="B6404" s="2" t="s">
        <v>353</v>
      </c>
      <c r="C6404" s="2" t="s">
        <v>353</v>
      </c>
      <c r="D6404" s="2" t="s">
        <v>354</v>
      </c>
      <c r="E6404" s="2" t="s">
        <v>4923</v>
      </c>
      <c r="F6404" s="2">
        <v>90111503</v>
      </c>
      <c r="G6404" s="2" t="s">
        <v>330</v>
      </c>
      <c r="H6404" s="2">
        <v>1</v>
      </c>
      <c r="I6404" s="2">
        <v>12</v>
      </c>
      <c r="J6404" s="2">
        <v>10</v>
      </c>
      <c r="K6404" s="2">
        <v>1</v>
      </c>
      <c r="L6404" s="3">
        <v>76000</v>
      </c>
      <c r="M6404" s="2" t="s">
        <v>20</v>
      </c>
      <c r="N6404" s="4" t="s">
        <v>21</v>
      </c>
    </row>
    <row r="6405" spans="1:14" x14ac:dyDescent="0.25">
      <c r="A6405" s="1" t="s">
        <v>361</v>
      </c>
      <c r="B6405" s="2" t="s">
        <v>353</v>
      </c>
      <c r="C6405" s="2" t="s">
        <v>353</v>
      </c>
      <c r="D6405" s="2" t="s">
        <v>354</v>
      </c>
      <c r="E6405" s="2" t="s">
        <v>4924</v>
      </c>
      <c r="F6405" s="2">
        <v>90111503</v>
      </c>
      <c r="G6405" s="2" t="s">
        <v>330</v>
      </c>
      <c r="H6405" s="2">
        <v>1</v>
      </c>
      <c r="I6405" s="2">
        <v>12</v>
      </c>
      <c r="J6405" s="2">
        <v>10</v>
      </c>
      <c r="K6405" s="2">
        <v>1</v>
      </c>
      <c r="L6405" s="3">
        <v>76000</v>
      </c>
      <c r="M6405" s="2" t="s">
        <v>20</v>
      </c>
      <c r="N6405" s="4" t="s">
        <v>21</v>
      </c>
    </row>
    <row r="6406" spans="1:14" x14ac:dyDescent="0.25">
      <c r="A6406" s="1" t="s">
        <v>361</v>
      </c>
      <c r="B6406" s="2" t="s">
        <v>353</v>
      </c>
      <c r="C6406" s="2" t="s">
        <v>353</v>
      </c>
      <c r="D6406" s="2" t="s">
        <v>354</v>
      </c>
      <c r="E6406" s="2" t="s">
        <v>4925</v>
      </c>
      <c r="F6406" s="2">
        <v>90111503</v>
      </c>
      <c r="G6406" s="2" t="s">
        <v>330</v>
      </c>
      <c r="H6406" s="2">
        <v>1</v>
      </c>
      <c r="I6406" s="2">
        <v>12</v>
      </c>
      <c r="J6406" s="2">
        <v>10</v>
      </c>
      <c r="K6406" s="2">
        <v>1</v>
      </c>
      <c r="L6406" s="3">
        <v>76000</v>
      </c>
      <c r="M6406" s="2" t="s">
        <v>20</v>
      </c>
      <c r="N6406" s="4" t="s">
        <v>21</v>
      </c>
    </row>
    <row r="6407" spans="1:14" x14ac:dyDescent="0.25">
      <c r="A6407" s="1" t="s">
        <v>361</v>
      </c>
      <c r="B6407" s="2" t="s">
        <v>353</v>
      </c>
      <c r="C6407" s="2" t="s">
        <v>353</v>
      </c>
      <c r="D6407" s="2" t="s">
        <v>354</v>
      </c>
      <c r="E6407" s="2" t="s">
        <v>4926</v>
      </c>
      <c r="F6407" s="2">
        <v>90111503</v>
      </c>
      <c r="G6407" s="2" t="s">
        <v>330</v>
      </c>
      <c r="H6407" s="2">
        <v>1</v>
      </c>
      <c r="I6407" s="2">
        <v>12</v>
      </c>
      <c r="J6407" s="2">
        <v>10</v>
      </c>
      <c r="K6407" s="2">
        <v>1</v>
      </c>
      <c r="L6407" s="3">
        <v>38000</v>
      </c>
      <c r="M6407" s="2" t="s">
        <v>20</v>
      </c>
      <c r="N6407" s="4" t="s">
        <v>21</v>
      </c>
    </row>
    <row r="6408" spans="1:14" x14ac:dyDescent="0.25">
      <c r="A6408" s="1" t="s">
        <v>361</v>
      </c>
      <c r="B6408" s="2" t="s">
        <v>353</v>
      </c>
      <c r="C6408" s="2" t="s">
        <v>353</v>
      </c>
      <c r="D6408" s="2" t="s">
        <v>354</v>
      </c>
      <c r="E6408" s="2" t="s">
        <v>4927</v>
      </c>
      <c r="F6408" s="2">
        <v>90111503</v>
      </c>
      <c r="G6408" s="2" t="s">
        <v>330</v>
      </c>
      <c r="H6408" s="2">
        <v>1</v>
      </c>
      <c r="I6408" s="2">
        <v>12</v>
      </c>
      <c r="J6408" s="2">
        <v>10</v>
      </c>
      <c r="K6408" s="2">
        <v>1</v>
      </c>
      <c r="L6408" s="3">
        <v>76000</v>
      </c>
      <c r="M6408" s="2" t="s">
        <v>20</v>
      </c>
      <c r="N6408" s="4" t="s">
        <v>21</v>
      </c>
    </row>
    <row r="6409" spans="1:14" x14ac:dyDescent="0.25">
      <c r="A6409" s="1" t="s">
        <v>361</v>
      </c>
      <c r="B6409" s="2" t="s">
        <v>353</v>
      </c>
      <c r="C6409" s="2" t="s">
        <v>353</v>
      </c>
      <c r="D6409" s="2" t="s">
        <v>354</v>
      </c>
      <c r="E6409" s="2" t="s">
        <v>4928</v>
      </c>
      <c r="F6409" s="2">
        <v>90111503</v>
      </c>
      <c r="G6409" s="2" t="s">
        <v>330</v>
      </c>
      <c r="H6409" s="2">
        <v>1</v>
      </c>
      <c r="I6409" s="2">
        <v>12</v>
      </c>
      <c r="J6409" s="2">
        <v>10</v>
      </c>
      <c r="K6409" s="2">
        <v>1</v>
      </c>
      <c r="L6409" s="3">
        <v>76000</v>
      </c>
      <c r="M6409" s="2" t="s">
        <v>20</v>
      </c>
      <c r="N6409" s="4" t="s">
        <v>21</v>
      </c>
    </row>
    <row r="6410" spans="1:14" x14ac:dyDescent="0.25">
      <c r="A6410" s="1" t="s">
        <v>361</v>
      </c>
      <c r="B6410" s="2" t="s">
        <v>353</v>
      </c>
      <c r="C6410" s="2" t="s">
        <v>353</v>
      </c>
      <c r="D6410" s="2" t="s">
        <v>354</v>
      </c>
      <c r="E6410" s="2" t="s">
        <v>4929</v>
      </c>
      <c r="F6410" s="2">
        <v>90111503</v>
      </c>
      <c r="G6410" s="2" t="s">
        <v>330</v>
      </c>
      <c r="H6410" s="2">
        <v>1</v>
      </c>
      <c r="I6410" s="2">
        <v>12</v>
      </c>
      <c r="J6410" s="2">
        <v>10</v>
      </c>
      <c r="K6410" s="2">
        <v>1</v>
      </c>
      <c r="L6410" s="3">
        <v>76000</v>
      </c>
      <c r="M6410" s="2" t="s">
        <v>20</v>
      </c>
      <c r="N6410" s="4" t="s">
        <v>21</v>
      </c>
    </row>
    <row r="6411" spans="1:14" x14ac:dyDescent="0.25">
      <c r="A6411" s="1" t="s">
        <v>361</v>
      </c>
      <c r="B6411" s="2" t="s">
        <v>353</v>
      </c>
      <c r="C6411" s="2" t="s">
        <v>353</v>
      </c>
      <c r="D6411" s="2" t="s">
        <v>354</v>
      </c>
      <c r="E6411" s="2" t="s">
        <v>4930</v>
      </c>
      <c r="F6411" s="2">
        <v>90111503</v>
      </c>
      <c r="G6411" s="2" t="s">
        <v>330</v>
      </c>
      <c r="H6411" s="2">
        <v>1</v>
      </c>
      <c r="I6411" s="2">
        <v>12</v>
      </c>
      <c r="J6411" s="2">
        <v>10</v>
      </c>
      <c r="K6411" s="2">
        <v>1</v>
      </c>
      <c r="L6411" s="3">
        <v>152000</v>
      </c>
      <c r="M6411" s="2" t="s">
        <v>20</v>
      </c>
      <c r="N6411" s="4" t="s">
        <v>21</v>
      </c>
    </row>
    <row r="6412" spans="1:14" x14ac:dyDescent="0.25">
      <c r="A6412" s="1" t="s">
        <v>361</v>
      </c>
      <c r="B6412" s="2" t="s">
        <v>353</v>
      </c>
      <c r="C6412" s="2" t="s">
        <v>353</v>
      </c>
      <c r="D6412" s="2" t="s">
        <v>354</v>
      </c>
      <c r="E6412" s="2" t="s">
        <v>18478</v>
      </c>
      <c r="F6412" s="2">
        <v>90111503</v>
      </c>
      <c r="G6412" s="2" t="s">
        <v>330</v>
      </c>
      <c r="H6412" s="2">
        <v>1</v>
      </c>
      <c r="I6412" s="2">
        <v>12</v>
      </c>
      <c r="J6412" s="2">
        <v>10</v>
      </c>
      <c r="K6412" s="2">
        <v>1</v>
      </c>
      <c r="L6412" s="3">
        <v>38000</v>
      </c>
      <c r="M6412" s="2" t="s">
        <v>20</v>
      </c>
      <c r="N6412" s="4" t="s">
        <v>21</v>
      </c>
    </row>
    <row r="6413" spans="1:14" x14ac:dyDescent="0.25">
      <c r="A6413" s="1" t="s">
        <v>361</v>
      </c>
      <c r="B6413" s="2" t="s">
        <v>353</v>
      </c>
      <c r="C6413" s="2" t="s">
        <v>353</v>
      </c>
      <c r="D6413" s="2" t="s">
        <v>354</v>
      </c>
      <c r="E6413" s="2" t="s">
        <v>18479</v>
      </c>
      <c r="F6413" s="2">
        <v>90111503</v>
      </c>
      <c r="G6413" s="2" t="s">
        <v>330</v>
      </c>
      <c r="H6413" s="2">
        <v>1</v>
      </c>
      <c r="I6413" s="2">
        <v>12</v>
      </c>
      <c r="J6413" s="2">
        <v>10</v>
      </c>
      <c r="K6413" s="2">
        <v>1</v>
      </c>
      <c r="L6413" s="3">
        <v>76000</v>
      </c>
      <c r="M6413" s="2" t="s">
        <v>20</v>
      </c>
      <c r="N6413" s="4" t="s">
        <v>21</v>
      </c>
    </row>
    <row r="6414" spans="1:14" x14ac:dyDescent="0.25">
      <c r="A6414" s="1" t="s">
        <v>361</v>
      </c>
      <c r="B6414" s="2" t="s">
        <v>353</v>
      </c>
      <c r="C6414" s="2" t="s">
        <v>353</v>
      </c>
      <c r="D6414" s="2" t="s">
        <v>354</v>
      </c>
      <c r="E6414" s="2" t="s">
        <v>18480</v>
      </c>
      <c r="F6414" s="2">
        <v>90111503</v>
      </c>
      <c r="G6414" s="2" t="s">
        <v>330</v>
      </c>
      <c r="H6414" s="2">
        <v>1</v>
      </c>
      <c r="I6414" s="2">
        <v>12</v>
      </c>
      <c r="J6414" s="2">
        <v>10</v>
      </c>
      <c r="K6414" s="2">
        <v>1</v>
      </c>
      <c r="L6414" s="3">
        <v>76000</v>
      </c>
      <c r="M6414" s="2" t="s">
        <v>20</v>
      </c>
      <c r="N6414" s="4" t="s">
        <v>21</v>
      </c>
    </row>
    <row r="6415" spans="1:14" x14ac:dyDescent="0.25">
      <c r="A6415" s="1" t="s">
        <v>361</v>
      </c>
      <c r="B6415" s="2" t="s">
        <v>353</v>
      </c>
      <c r="C6415" s="2" t="s">
        <v>353</v>
      </c>
      <c r="D6415" s="2" t="s">
        <v>354</v>
      </c>
      <c r="E6415" s="2" t="s">
        <v>18481</v>
      </c>
      <c r="F6415" s="2">
        <v>90111503</v>
      </c>
      <c r="G6415" s="2" t="s">
        <v>330</v>
      </c>
      <c r="H6415" s="2">
        <v>1</v>
      </c>
      <c r="I6415" s="2">
        <v>12</v>
      </c>
      <c r="J6415" s="2">
        <v>10</v>
      </c>
      <c r="K6415" s="2">
        <v>1</v>
      </c>
      <c r="L6415" s="3">
        <v>38000</v>
      </c>
      <c r="M6415" s="2" t="s">
        <v>20</v>
      </c>
      <c r="N6415" s="4" t="s">
        <v>21</v>
      </c>
    </row>
    <row r="6416" spans="1:14" x14ac:dyDescent="0.25">
      <c r="A6416" s="1" t="s">
        <v>361</v>
      </c>
      <c r="B6416" s="2" t="s">
        <v>353</v>
      </c>
      <c r="C6416" s="2" t="s">
        <v>353</v>
      </c>
      <c r="D6416" s="2" t="s">
        <v>354</v>
      </c>
      <c r="E6416" s="2" t="s">
        <v>4931</v>
      </c>
      <c r="F6416" s="2">
        <v>90111503</v>
      </c>
      <c r="G6416" s="2" t="s">
        <v>330</v>
      </c>
      <c r="H6416" s="2">
        <v>1</v>
      </c>
      <c r="I6416" s="2">
        <v>12</v>
      </c>
      <c r="J6416" s="2">
        <v>10</v>
      </c>
      <c r="K6416" s="2">
        <v>1</v>
      </c>
      <c r="L6416" s="3">
        <v>76000</v>
      </c>
      <c r="M6416" s="2" t="s">
        <v>20</v>
      </c>
      <c r="N6416" s="4" t="s">
        <v>21</v>
      </c>
    </row>
    <row r="6417" spans="1:14" x14ac:dyDescent="0.25">
      <c r="A6417" s="1" t="s">
        <v>361</v>
      </c>
      <c r="B6417" s="2" t="s">
        <v>353</v>
      </c>
      <c r="C6417" s="2" t="s">
        <v>353</v>
      </c>
      <c r="D6417" s="2" t="s">
        <v>354</v>
      </c>
      <c r="E6417" s="2" t="s">
        <v>18482</v>
      </c>
      <c r="F6417" s="2">
        <v>90111503</v>
      </c>
      <c r="G6417" s="2" t="s">
        <v>330</v>
      </c>
      <c r="H6417" s="2">
        <v>1</v>
      </c>
      <c r="I6417" s="2">
        <v>12</v>
      </c>
      <c r="J6417" s="2">
        <v>10</v>
      </c>
      <c r="K6417" s="2">
        <v>1</v>
      </c>
      <c r="L6417" s="3">
        <v>76000</v>
      </c>
      <c r="M6417" s="2" t="s">
        <v>20</v>
      </c>
      <c r="N6417" s="4" t="s">
        <v>21</v>
      </c>
    </row>
    <row r="6418" spans="1:14" x14ac:dyDescent="0.25">
      <c r="A6418" s="1" t="s">
        <v>361</v>
      </c>
      <c r="B6418" s="2" t="s">
        <v>353</v>
      </c>
      <c r="C6418" s="2" t="s">
        <v>353</v>
      </c>
      <c r="D6418" s="2" t="s">
        <v>354</v>
      </c>
      <c r="E6418" s="2" t="s">
        <v>4932</v>
      </c>
      <c r="F6418" s="2">
        <v>90111503</v>
      </c>
      <c r="G6418" s="2" t="s">
        <v>330</v>
      </c>
      <c r="H6418" s="2">
        <v>1</v>
      </c>
      <c r="I6418" s="2">
        <v>12</v>
      </c>
      <c r="J6418" s="2">
        <v>10</v>
      </c>
      <c r="K6418" s="2">
        <v>1</v>
      </c>
      <c r="L6418" s="3">
        <v>152000</v>
      </c>
      <c r="M6418" s="2" t="s">
        <v>20</v>
      </c>
      <c r="N6418" s="4" t="s">
        <v>21</v>
      </c>
    </row>
    <row r="6419" spans="1:14" x14ac:dyDescent="0.25">
      <c r="A6419" s="1" t="s">
        <v>361</v>
      </c>
      <c r="B6419" s="2" t="s">
        <v>353</v>
      </c>
      <c r="C6419" s="2" t="s">
        <v>353</v>
      </c>
      <c r="D6419" s="2" t="s">
        <v>354</v>
      </c>
      <c r="E6419" s="2" t="s">
        <v>4933</v>
      </c>
      <c r="F6419" s="2">
        <v>90111503</v>
      </c>
      <c r="G6419" s="2" t="s">
        <v>330</v>
      </c>
      <c r="H6419" s="2">
        <v>1</v>
      </c>
      <c r="I6419" s="2">
        <v>12</v>
      </c>
      <c r="J6419" s="2">
        <v>10</v>
      </c>
      <c r="K6419" s="2">
        <v>1</v>
      </c>
      <c r="L6419" s="3">
        <v>980000</v>
      </c>
      <c r="M6419" s="2" t="s">
        <v>20</v>
      </c>
      <c r="N6419" s="4" t="s">
        <v>21</v>
      </c>
    </row>
    <row r="6420" spans="1:14" x14ac:dyDescent="0.25">
      <c r="A6420" s="1" t="s">
        <v>361</v>
      </c>
      <c r="B6420" s="2" t="s">
        <v>353</v>
      </c>
      <c r="C6420" s="2" t="s">
        <v>353</v>
      </c>
      <c r="D6420" s="2" t="s">
        <v>354</v>
      </c>
      <c r="E6420" s="2" t="s">
        <v>4934</v>
      </c>
      <c r="F6420" s="2">
        <v>90111503</v>
      </c>
      <c r="G6420" s="2" t="s">
        <v>330</v>
      </c>
      <c r="H6420" s="2">
        <v>1</v>
      </c>
      <c r="I6420" s="2">
        <v>12</v>
      </c>
      <c r="J6420" s="2">
        <v>10</v>
      </c>
      <c r="K6420" s="2">
        <v>1</v>
      </c>
      <c r="L6420" s="3">
        <v>912000</v>
      </c>
      <c r="M6420" s="2" t="s">
        <v>20</v>
      </c>
      <c r="N6420" s="4" t="s">
        <v>21</v>
      </c>
    </row>
    <row r="6421" spans="1:14" x14ac:dyDescent="0.25">
      <c r="A6421" s="1" t="s">
        <v>361</v>
      </c>
      <c r="B6421" s="2" t="s">
        <v>353</v>
      </c>
      <c r="C6421" s="2" t="s">
        <v>353</v>
      </c>
      <c r="D6421" s="2" t="s">
        <v>354</v>
      </c>
      <c r="E6421" s="2" t="s">
        <v>4935</v>
      </c>
      <c r="F6421" s="2">
        <v>90111503</v>
      </c>
      <c r="G6421" s="2" t="s">
        <v>330</v>
      </c>
      <c r="H6421" s="2">
        <v>1</v>
      </c>
      <c r="I6421" s="2">
        <v>12</v>
      </c>
      <c r="J6421" s="2">
        <v>10</v>
      </c>
      <c r="K6421" s="2">
        <v>1</v>
      </c>
      <c r="L6421" s="3">
        <v>1216000</v>
      </c>
      <c r="M6421" s="2" t="s">
        <v>20</v>
      </c>
      <c r="N6421" s="4" t="s">
        <v>21</v>
      </c>
    </row>
    <row r="6422" spans="1:14" x14ac:dyDescent="0.25">
      <c r="A6422" s="1" t="s">
        <v>361</v>
      </c>
      <c r="B6422" s="2" t="s">
        <v>353</v>
      </c>
      <c r="C6422" s="2" t="s">
        <v>353</v>
      </c>
      <c r="D6422" s="2" t="s">
        <v>354</v>
      </c>
      <c r="E6422" s="2" t="s">
        <v>4936</v>
      </c>
      <c r="F6422" s="2">
        <v>90111503</v>
      </c>
      <c r="G6422" s="2" t="s">
        <v>330</v>
      </c>
      <c r="H6422" s="2">
        <v>1</v>
      </c>
      <c r="I6422" s="2">
        <v>12</v>
      </c>
      <c r="J6422" s="2">
        <v>10</v>
      </c>
      <c r="K6422" s="2">
        <v>1</v>
      </c>
      <c r="L6422" s="3">
        <v>3116000</v>
      </c>
      <c r="M6422" s="2" t="s">
        <v>20</v>
      </c>
      <c r="N6422" s="4" t="s">
        <v>21</v>
      </c>
    </row>
    <row r="6423" spans="1:14" x14ac:dyDescent="0.25">
      <c r="A6423" s="1" t="s">
        <v>361</v>
      </c>
      <c r="B6423" s="2" t="s">
        <v>353</v>
      </c>
      <c r="C6423" s="2" t="s">
        <v>353</v>
      </c>
      <c r="D6423" s="2" t="s">
        <v>354</v>
      </c>
      <c r="E6423" s="2" t="s">
        <v>4937</v>
      </c>
      <c r="F6423" s="2">
        <v>90111503</v>
      </c>
      <c r="G6423" s="2" t="s">
        <v>330</v>
      </c>
      <c r="H6423" s="2">
        <v>1</v>
      </c>
      <c r="I6423" s="2">
        <v>12</v>
      </c>
      <c r="J6423" s="2">
        <v>10</v>
      </c>
      <c r="K6423" s="2">
        <v>1</v>
      </c>
      <c r="L6423" s="3">
        <v>912000</v>
      </c>
      <c r="M6423" s="2" t="s">
        <v>20</v>
      </c>
      <c r="N6423" s="4" t="s">
        <v>21</v>
      </c>
    </row>
    <row r="6424" spans="1:14" x14ac:dyDescent="0.25">
      <c r="A6424" s="1" t="s">
        <v>361</v>
      </c>
      <c r="B6424" s="2" t="s">
        <v>353</v>
      </c>
      <c r="C6424" s="2" t="s">
        <v>353</v>
      </c>
      <c r="D6424" s="2" t="s">
        <v>354</v>
      </c>
      <c r="E6424" s="2" t="s">
        <v>4938</v>
      </c>
      <c r="F6424" s="2">
        <v>90111503</v>
      </c>
      <c r="G6424" s="2" t="s">
        <v>330</v>
      </c>
      <c r="H6424" s="2">
        <v>1</v>
      </c>
      <c r="I6424" s="2">
        <v>12</v>
      </c>
      <c r="J6424" s="2">
        <v>10</v>
      </c>
      <c r="K6424" s="2">
        <v>1</v>
      </c>
      <c r="L6424" s="3">
        <v>380000</v>
      </c>
      <c r="M6424" s="2" t="s">
        <v>20</v>
      </c>
      <c r="N6424" s="4" t="s">
        <v>21</v>
      </c>
    </row>
    <row r="6425" spans="1:14" x14ac:dyDescent="0.25">
      <c r="A6425" s="1" t="s">
        <v>361</v>
      </c>
      <c r="B6425" s="2" t="s">
        <v>353</v>
      </c>
      <c r="C6425" s="2" t="s">
        <v>353</v>
      </c>
      <c r="D6425" s="2" t="s">
        <v>354</v>
      </c>
      <c r="E6425" s="2" t="s">
        <v>4939</v>
      </c>
      <c r="F6425" s="2">
        <v>90111503</v>
      </c>
      <c r="G6425" s="2" t="s">
        <v>330</v>
      </c>
      <c r="H6425" s="2">
        <v>1</v>
      </c>
      <c r="I6425" s="2">
        <v>12</v>
      </c>
      <c r="J6425" s="2">
        <v>10</v>
      </c>
      <c r="K6425" s="2">
        <v>1</v>
      </c>
      <c r="L6425" s="3">
        <v>152000</v>
      </c>
      <c r="M6425" s="2" t="s">
        <v>20</v>
      </c>
      <c r="N6425" s="4" t="s">
        <v>21</v>
      </c>
    </row>
    <row r="6426" spans="1:14" x14ac:dyDescent="0.25">
      <c r="A6426" s="1" t="s">
        <v>361</v>
      </c>
      <c r="B6426" s="2" t="s">
        <v>353</v>
      </c>
      <c r="C6426" s="2" t="s">
        <v>353</v>
      </c>
      <c r="D6426" s="2" t="s">
        <v>354</v>
      </c>
      <c r="E6426" s="2" t="s">
        <v>4940</v>
      </c>
      <c r="F6426" s="2">
        <v>90111503</v>
      </c>
      <c r="G6426" s="2" t="s">
        <v>330</v>
      </c>
      <c r="H6426" s="2">
        <v>1</v>
      </c>
      <c r="I6426" s="2">
        <v>12</v>
      </c>
      <c r="J6426" s="2">
        <v>10</v>
      </c>
      <c r="K6426" s="2">
        <v>1</v>
      </c>
      <c r="L6426" s="3">
        <v>152000</v>
      </c>
      <c r="M6426" s="2" t="s">
        <v>20</v>
      </c>
      <c r="N6426" s="4" t="s">
        <v>21</v>
      </c>
    </row>
    <row r="6427" spans="1:14" x14ac:dyDescent="0.25">
      <c r="A6427" s="1" t="s">
        <v>361</v>
      </c>
      <c r="B6427" s="2" t="s">
        <v>353</v>
      </c>
      <c r="C6427" s="2" t="s">
        <v>353</v>
      </c>
      <c r="D6427" s="2" t="s">
        <v>354</v>
      </c>
      <c r="E6427" s="2" t="s">
        <v>4941</v>
      </c>
      <c r="F6427" s="2">
        <v>90111503</v>
      </c>
      <c r="G6427" s="2" t="s">
        <v>330</v>
      </c>
      <c r="H6427" s="2">
        <v>1</v>
      </c>
      <c r="I6427" s="2">
        <v>12</v>
      </c>
      <c r="J6427" s="2">
        <v>10</v>
      </c>
      <c r="K6427" s="2">
        <v>1</v>
      </c>
      <c r="L6427" s="3">
        <v>228000</v>
      </c>
      <c r="M6427" s="2" t="s">
        <v>20</v>
      </c>
      <c r="N6427" s="4" t="s">
        <v>21</v>
      </c>
    </row>
    <row r="6428" spans="1:14" x14ac:dyDescent="0.25">
      <c r="A6428" s="1" t="s">
        <v>361</v>
      </c>
      <c r="B6428" s="2" t="s">
        <v>353</v>
      </c>
      <c r="C6428" s="2" t="s">
        <v>353</v>
      </c>
      <c r="D6428" s="2" t="s">
        <v>354</v>
      </c>
      <c r="E6428" s="2" t="s">
        <v>4942</v>
      </c>
      <c r="F6428" s="2">
        <v>90111503</v>
      </c>
      <c r="G6428" s="2" t="s">
        <v>330</v>
      </c>
      <c r="H6428" s="2">
        <v>1</v>
      </c>
      <c r="I6428" s="2">
        <v>12</v>
      </c>
      <c r="J6428" s="2">
        <v>10</v>
      </c>
      <c r="K6428" s="2">
        <v>1</v>
      </c>
      <c r="L6428" s="3">
        <v>2052000</v>
      </c>
      <c r="M6428" s="2" t="s">
        <v>20</v>
      </c>
      <c r="N6428" s="4" t="s">
        <v>21</v>
      </c>
    </row>
    <row r="6429" spans="1:14" x14ac:dyDescent="0.25">
      <c r="A6429" s="1" t="s">
        <v>361</v>
      </c>
      <c r="B6429" s="2" t="s">
        <v>353</v>
      </c>
      <c r="C6429" s="2" t="s">
        <v>353</v>
      </c>
      <c r="D6429" s="2" t="s">
        <v>354</v>
      </c>
      <c r="E6429" s="2" t="s">
        <v>4943</v>
      </c>
      <c r="F6429" s="2">
        <v>90111503</v>
      </c>
      <c r="G6429" s="2" t="s">
        <v>330</v>
      </c>
      <c r="H6429" s="2">
        <v>1</v>
      </c>
      <c r="I6429" s="2">
        <v>12</v>
      </c>
      <c r="J6429" s="2">
        <v>10</v>
      </c>
      <c r="K6429" s="2">
        <v>1</v>
      </c>
      <c r="L6429" s="3">
        <v>532000</v>
      </c>
      <c r="M6429" s="2" t="s">
        <v>20</v>
      </c>
      <c r="N6429" s="4" t="s">
        <v>21</v>
      </c>
    </row>
    <row r="6430" spans="1:14" x14ac:dyDescent="0.25">
      <c r="A6430" s="1" t="s">
        <v>361</v>
      </c>
      <c r="B6430" s="2" t="s">
        <v>353</v>
      </c>
      <c r="C6430" s="2" t="s">
        <v>353</v>
      </c>
      <c r="D6430" s="2" t="s">
        <v>354</v>
      </c>
      <c r="E6430" s="2" t="s">
        <v>4944</v>
      </c>
      <c r="F6430" s="2">
        <v>90111503</v>
      </c>
      <c r="G6430" s="2" t="s">
        <v>330</v>
      </c>
      <c r="H6430" s="2">
        <v>1</v>
      </c>
      <c r="I6430" s="2">
        <v>12</v>
      </c>
      <c r="J6430" s="2">
        <v>10</v>
      </c>
      <c r="K6430" s="2">
        <v>1</v>
      </c>
      <c r="L6430" s="3">
        <v>76000</v>
      </c>
      <c r="M6430" s="2" t="s">
        <v>20</v>
      </c>
      <c r="N6430" s="4" t="s">
        <v>21</v>
      </c>
    </row>
    <row r="6431" spans="1:14" x14ac:dyDescent="0.25">
      <c r="A6431" s="1" t="s">
        <v>361</v>
      </c>
      <c r="B6431" s="2" t="s">
        <v>353</v>
      </c>
      <c r="C6431" s="2" t="s">
        <v>353</v>
      </c>
      <c r="D6431" s="2" t="s">
        <v>354</v>
      </c>
      <c r="E6431" s="2" t="s">
        <v>4945</v>
      </c>
      <c r="F6431" s="2">
        <v>90111503</v>
      </c>
      <c r="G6431" s="2" t="s">
        <v>330</v>
      </c>
      <c r="H6431" s="2">
        <v>1</v>
      </c>
      <c r="I6431" s="2">
        <v>12</v>
      </c>
      <c r="J6431" s="2">
        <v>10</v>
      </c>
      <c r="K6431" s="2">
        <v>1</v>
      </c>
      <c r="L6431" s="3">
        <v>700000</v>
      </c>
      <c r="M6431" s="2" t="s">
        <v>20</v>
      </c>
      <c r="N6431" s="4" t="s">
        <v>21</v>
      </c>
    </row>
    <row r="6432" spans="1:14" x14ac:dyDescent="0.25">
      <c r="A6432" s="1" t="s">
        <v>361</v>
      </c>
      <c r="B6432" s="2" t="s">
        <v>353</v>
      </c>
      <c r="C6432" s="2" t="s">
        <v>353</v>
      </c>
      <c r="D6432" s="2" t="s">
        <v>354</v>
      </c>
      <c r="E6432" s="2" t="s">
        <v>4946</v>
      </c>
      <c r="F6432" s="2">
        <v>90111503</v>
      </c>
      <c r="G6432" s="2" t="s">
        <v>330</v>
      </c>
      <c r="H6432" s="2">
        <v>1</v>
      </c>
      <c r="I6432" s="2">
        <v>12</v>
      </c>
      <c r="J6432" s="2">
        <v>10</v>
      </c>
      <c r="K6432" s="2">
        <v>1</v>
      </c>
      <c r="L6432" s="3">
        <v>228000</v>
      </c>
      <c r="M6432" s="2" t="s">
        <v>20</v>
      </c>
      <c r="N6432" s="4" t="s">
        <v>21</v>
      </c>
    </row>
    <row r="6433" spans="1:14" x14ac:dyDescent="0.25">
      <c r="A6433" s="1" t="s">
        <v>361</v>
      </c>
      <c r="B6433" s="2" t="s">
        <v>353</v>
      </c>
      <c r="C6433" s="2" t="s">
        <v>353</v>
      </c>
      <c r="D6433" s="2" t="s">
        <v>354</v>
      </c>
      <c r="E6433" s="2" t="s">
        <v>4947</v>
      </c>
      <c r="F6433" s="2">
        <v>90111503</v>
      </c>
      <c r="G6433" s="2" t="s">
        <v>330</v>
      </c>
      <c r="H6433" s="2">
        <v>1</v>
      </c>
      <c r="I6433" s="2">
        <v>12</v>
      </c>
      <c r="J6433" s="2">
        <v>10</v>
      </c>
      <c r="K6433" s="2">
        <v>1</v>
      </c>
      <c r="L6433" s="3">
        <v>1216000</v>
      </c>
      <c r="M6433" s="2" t="s">
        <v>20</v>
      </c>
      <c r="N6433" s="4" t="s">
        <v>21</v>
      </c>
    </row>
    <row r="6434" spans="1:14" x14ac:dyDescent="0.25">
      <c r="A6434" s="1" t="s">
        <v>361</v>
      </c>
      <c r="B6434" s="2" t="s">
        <v>353</v>
      </c>
      <c r="C6434" s="2" t="s">
        <v>353</v>
      </c>
      <c r="D6434" s="2" t="s">
        <v>354</v>
      </c>
      <c r="E6434" s="2" t="s">
        <v>4948</v>
      </c>
      <c r="F6434" s="2">
        <v>90111503</v>
      </c>
      <c r="G6434" s="2" t="s">
        <v>330</v>
      </c>
      <c r="H6434" s="2">
        <v>1</v>
      </c>
      <c r="I6434" s="2">
        <v>12</v>
      </c>
      <c r="J6434" s="2">
        <v>10</v>
      </c>
      <c r="K6434" s="2">
        <v>1</v>
      </c>
      <c r="L6434" s="3">
        <v>380000</v>
      </c>
      <c r="M6434" s="2" t="s">
        <v>20</v>
      </c>
      <c r="N6434" s="4" t="s">
        <v>21</v>
      </c>
    </row>
    <row r="6435" spans="1:14" x14ac:dyDescent="0.25">
      <c r="A6435" s="1" t="s">
        <v>361</v>
      </c>
      <c r="B6435" s="2" t="s">
        <v>353</v>
      </c>
      <c r="C6435" s="2" t="s">
        <v>353</v>
      </c>
      <c r="D6435" s="2" t="s">
        <v>354</v>
      </c>
      <c r="E6435" s="2" t="s">
        <v>4949</v>
      </c>
      <c r="F6435" s="2">
        <v>90111503</v>
      </c>
      <c r="G6435" s="2" t="s">
        <v>330</v>
      </c>
      <c r="H6435" s="2">
        <v>1</v>
      </c>
      <c r="I6435" s="2">
        <v>12</v>
      </c>
      <c r="J6435" s="2">
        <v>10</v>
      </c>
      <c r="K6435" s="2">
        <v>1</v>
      </c>
      <c r="L6435" s="3">
        <v>1064000</v>
      </c>
      <c r="M6435" s="2" t="s">
        <v>20</v>
      </c>
      <c r="N6435" s="4" t="s">
        <v>21</v>
      </c>
    </row>
    <row r="6436" spans="1:14" x14ac:dyDescent="0.25">
      <c r="A6436" s="1" t="s">
        <v>361</v>
      </c>
      <c r="B6436" s="2" t="s">
        <v>353</v>
      </c>
      <c r="C6436" s="2" t="s">
        <v>353</v>
      </c>
      <c r="D6436" s="2" t="s">
        <v>354</v>
      </c>
      <c r="E6436" s="2" t="s">
        <v>4950</v>
      </c>
      <c r="F6436" s="2">
        <v>90111503</v>
      </c>
      <c r="G6436" s="2" t="s">
        <v>330</v>
      </c>
      <c r="H6436" s="2">
        <v>1</v>
      </c>
      <c r="I6436" s="2">
        <v>12</v>
      </c>
      <c r="J6436" s="2">
        <v>10</v>
      </c>
      <c r="K6436" s="2">
        <v>1</v>
      </c>
      <c r="L6436" s="3">
        <v>416000</v>
      </c>
      <c r="M6436" s="2" t="s">
        <v>20</v>
      </c>
      <c r="N6436" s="4" t="s">
        <v>21</v>
      </c>
    </row>
    <row r="6437" spans="1:14" x14ac:dyDescent="0.25">
      <c r="A6437" s="1" t="s">
        <v>361</v>
      </c>
      <c r="B6437" s="2" t="s">
        <v>353</v>
      </c>
      <c r="C6437" s="2" t="s">
        <v>353</v>
      </c>
      <c r="D6437" s="2" t="s">
        <v>354</v>
      </c>
      <c r="E6437" s="2" t="s">
        <v>4951</v>
      </c>
      <c r="F6437" s="2">
        <v>90111503</v>
      </c>
      <c r="G6437" s="2" t="s">
        <v>330</v>
      </c>
      <c r="H6437" s="2">
        <v>1</v>
      </c>
      <c r="I6437" s="2">
        <v>12</v>
      </c>
      <c r="J6437" s="2">
        <v>10</v>
      </c>
      <c r="K6437" s="2">
        <v>1</v>
      </c>
      <c r="L6437" s="3">
        <v>2128000</v>
      </c>
      <c r="M6437" s="2" t="s">
        <v>20</v>
      </c>
      <c r="N6437" s="4" t="s">
        <v>21</v>
      </c>
    </row>
    <row r="6438" spans="1:14" x14ac:dyDescent="0.25">
      <c r="A6438" s="1" t="s">
        <v>361</v>
      </c>
      <c r="B6438" s="2" t="s">
        <v>353</v>
      </c>
      <c r="C6438" s="2" t="s">
        <v>353</v>
      </c>
      <c r="D6438" s="2" t="s">
        <v>354</v>
      </c>
      <c r="E6438" s="2" t="s">
        <v>4952</v>
      </c>
      <c r="F6438" s="2">
        <v>90111503</v>
      </c>
      <c r="G6438" s="2" t="s">
        <v>330</v>
      </c>
      <c r="H6438" s="2">
        <v>1</v>
      </c>
      <c r="I6438" s="2">
        <v>12</v>
      </c>
      <c r="J6438" s="2">
        <v>10</v>
      </c>
      <c r="K6438" s="2">
        <v>1</v>
      </c>
      <c r="L6438" s="3">
        <v>2128000</v>
      </c>
      <c r="M6438" s="2" t="s">
        <v>20</v>
      </c>
      <c r="N6438" s="4" t="s">
        <v>21</v>
      </c>
    </row>
    <row r="6439" spans="1:14" x14ac:dyDescent="0.25">
      <c r="A6439" s="1" t="s">
        <v>361</v>
      </c>
      <c r="B6439" s="2" t="s">
        <v>353</v>
      </c>
      <c r="C6439" s="2" t="s">
        <v>353</v>
      </c>
      <c r="D6439" s="2" t="s">
        <v>354</v>
      </c>
      <c r="E6439" s="2" t="s">
        <v>4953</v>
      </c>
      <c r="F6439" s="2">
        <v>90111503</v>
      </c>
      <c r="G6439" s="2" t="s">
        <v>330</v>
      </c>
      <c r="H6439" s="2">
        <v>1</v>
      </c>
      <c r="I6439" s="2">
        <v>12</v>
      </c>
      <c r="J6439" s="2">
        <v>10</v>
      </c>
      <c r="K6439" s="2">
        <v>1</v>
      </c>
      <c r="L6439" s="3">
        <v>152000</v>
      </c>
      <c r="M6439" s="2" t="s">
        <v>20</v>
      </c>
      <c r="N6439" s="4" t="s">
        <v>21</v>
      </c>
    </row>
    <row r="6440" spans="1:14" x14ac:dyDescent="0.25">
      <c r="A6440" s="1" t="s">
        <v>361</v>
      </c>
      <c r="B6440" s="2" t="s">
        <v>353</v>
      </c>
      <c r="C6440" s="2" t="s">
        <v>353</v>
      </c>
      <c r="D6440" s="2" t="s">
        <v>354</v>
      </c>
      <c r="E6440" s="2" t="s">
        <v>4954</v>
      </c>
      <c r="F6440" s="2">
        <v>90111503</v>
      </c>
      <c r="G6440" s="2" t="s">
        <v>330</v>
      </c>
      <c r="H6440" s="2">
        <v>1</v>
      </c>
      <c r="I6440" s="2">
        <v>12</v>
      </c>
      <c r="J6440" s="2">
        <v>10</v>
      </c>
      <c r="K6440" s="2">
        <v>1</v>
      </c>
      <c r="L6440" s="3">
        <v>4560000</v>
      </c>
      <c r="M6440" s="2" t="s">
        <v>20</v>
      </c>
      <c r="N6440" s="4" t="s">
        <v>21</v>
      </c>
    </row>
    <row r="6441" spans="1:14" x14ac:dyDescent="0.25">
      <c r="A6441" s="1" t="s">
        <v>361</v>
      </c>
      <c r="B6441" s="2" t="s">
        <v>353</v>
      </c>
      <c r="C6441" s="2" t="s">
        <v>353</v>
      </c>
      <c r="D6441" s="2" t="s">
        <v>354</v>
      </c>
      <c r="E6441" s="2" t="s">
        <v>4955</v>
      </c>
      <c r="F6441" s="2">
        <v>90111503</v>
      </c>
      <c r="G6441" s="2" t="s">
        <v>330</v>
      </c>
      <c r="H6441" s="2">
        <v>1</v>
      </c>
      <c r="I6441" s="2">
        <v>12</v>
      </c>
      <c r="J6441" s="2">
        <v>10</v>
      </c>
      <c r="K6441" s="2">
        <v>1</v>
      </c>
      <c r="L6441" s="3">
        <v>76000</v>
      </c>
      <c r="M6441" s="2" t="s">
        <v>20</v>
      </c>
      <c r="N6441" s="4" t="s">
        <v>21</v>
      </c>
    </row>
    <row r="6442" spans="1:14" x14ac:dyDescent="0.25">
      <c r="A6442" s="1" t="s">
        <v>361</v>
      </c>
      <c r="B6442" s="2" t="s">
        <v>353</v>
      </c>
      <c r="C6442" s="2" t="s">
        <v>353</v>
      </c>
      <c r="D6442" s="2" t="s">
        <v>354</v>
      </c>
      <c r="E6442" s="2" t="s">
        <v>4956</v>
      </c>
      <c r="F6442" s="2">
        <v>90111503</v>
      </c>
      <c r="G6442" s="2" t="s">
        <v>330</v>
      </c>
      <c r="H6442" s="2">
        <v>1</v>
      </c>
      <c r="I6442" s="2">
        <v>12</v>
      </c>
      <c r="J6442" s="2">
        <v>10</v>
      </c>
      <c r="K6442" s="2">
        <v>1</v>
      </c>
      <c r="L6442" s="3">
        <v>1368000</v>
      </c>
      <c r="M6442" s="2" t="s">
        <v>20</v>
      </c>
      <c r="N6442" s="4" t="s">
        <v>21</v>
      </c>
    </row>
    <row r="6443" spans="1:14" x14ac:dyDescent="0.25">
      <c r="A6443" s="1" t="s">
        <v>361</v>
      </c>
      <c r="B6443" s="2" t="s">
        <v>353</v>
      </c>
      <c r="C6443" s="2" t="s">
        <v>353</v>
      </c>
      <c r="D6443" s="2" t="s">
        <v>354</v>
      </c>
      <c r="E6443" s="2" t="s">
        <v>4957</v>
      </c>
      <c r="F6443" s="2">
        <v>90111503</v>
      </c>
      <c r="G6443" s="2" t="s">
        <v>330</v>
      </c>
      <c r="H6443" s="2">
        <v>1</v>
      </c>
      <c r="I6443" s="2">
        <v>12</v>
      </c>
      <c r="J6443" s="2">
        <v>10</v>
      </c>
      <c r="K6443" s="2">
        <v>1</v>
      </c>
      <c r="L6443" s="3">
        <v>304000</v>
      </c>
      <c r="M6443" s="2" t="s">
        <v>20</v>
      </c>
      <c r="N6443" s="4" t="s">
        <v>21</v>
      </c>
    </row>
    <row r="6444" spans="1:14" x14ac:dyDescent="0.25">
      <c r="A6444" s="1" t="s">
        <v>361</v>
      </c>
      <c r="B6444" s="2" t="s">
        <v>353</v>
      </c>
      <c r="C6444" s="2" t="s">
        <v>353</v>
      </c>
      <c r="D6444" s="2" t="s">
        <v>354</v>
      </c>
      <c r="E6444" s="2" t="s">
        <v>4958</v>
      </c>
      <c r="F6444" s="2">
        <v>90111503</v>
      </c>
      <c r="G6444" s="2" t="s">
        <v>330</v>
      </c>
      <c r="H6444" s="2">
        <v>1</v>
      </c>
      <c r="I6444" s="2">
        <v>12</v>
      </c>
      <c r="J6444" s="2">
        <v>10</v>
      </c>
      <c r="K6444" s="2">
        <v>1</v>
      </c>
      <c r="L6444" s="3">
        <v>76000</v>
      </c>
      <c r="M6444" s="2" t="s">
        <v>20</v>
      </c>
      <c r="N6444" s="4" t="s">
        <v>21</v>
      </c>
    </row>
    <row r="6445" spans="1:14" x14ac:dyDescent="0.25">
      <c r="A6445" s="1" t="s">
        <v>361</v>
      </c>
      <c r="B6445" s="2" t="s">
        <v>353</v>
      </c>
      <c r="C6445" s="2" t="s">
        <v>353</v>
      </c>
      <c r="D6445" s="2" t="s">
        <v>354</v>
      </c>
      <c r="E6445" s="2" t="s">
        <v>4959</v>
      </c>
      <c r="F6445" s="2">
        <v>90111503</v>
      </c>
      <c r="G6445" s="2" t="s">
        <v>330</v>
      </c>
      <c r="H6445" s="2">
        <v>1</v>
      </c>
      <c r="I6445" s="2">
        <v>12</v>
      </c>
      <c r="J6445" s="2">
        <v>10</v>
      </c>
      <c r="K6445" s="2">
        <v>1</v>
      </c>
      <c r="L6445" s="3">
        <v>76000</v>
      </c>
      <c r="M6445" s="2" t="s">
        <v>20</v>
      </c>
      <c r="N6445" s="4" t="s">
        <v>21</v>
      </c>
    </row>
    <row r="6446" spans="1:14" x14ac:dyDescent="0.25">
      <c r="A6446" s="1" t="s">
        <v>361</v>
      </c>
      <c r="B6446" s="2" t="s">
        <v>353</v>
      </c>
      <c r="C6446" s="2" t="s">
        <v>353</v>
      </c>
      <c r="D6446" s="2" t="s">
        <v>354</v>
      </c>
      <c r="E6446" s="2" t="s">
        <v>4960</v>
      </c>
      <c r="F6446" s="2">
        <v>90111503</v>
      </c>
      <c r="G6446" s="2" t="s">
        <v>330</v>
      </c>
      <c r="H6446" s="2">
        <v>1</v>
      </c>
      <c r="I6446" s="2">
        <v>12</v>
      </c>
      <c r="J6446" s="2">
        <v>10</v>
      </c>
      <c r="K6446" s="2">
        <v>1</v>
      </c>
      <c r="L6446" s="3">
        <v>76000</v>
      </c>
      <c r="M6446" s="2" t="s">
        <v>20</v>
      </c>
      <c r="N6446" s="4" t="s">
        <v>21</v>
      </c>
    </row>
    <row r="6447" spans="1:14" x14ac:dyDescent="0.25">
      <c r="A6447" s="1" t="s">
        <v>361</v>
      </c>
      <c r="B6447" s="2" t="s">
        <v>353</v>
      </c>
      <c r="C6447" s="2" t="s">
        <v>353</v>
      </c>
      <c r="D6447" s="2" t="s">
        <v>354</v>
      </c>
      <c r="E6447" s="2" t="s">
        <v>4961</v>
      </c>
      <c r="F6447" s="2">
        <v>90111503</v>
      </c>
      <c r="G6447" s="2" t="s">
        <v>330</v>
      </c>
      <c r="H6447" s="2">
        <v>1</v>
      </c>
      <c r="I6447" s="2">
        <v>12</v>
      </c>
      <c r="J6447" s="2">
        <v>10</v>
      </c>
      <c r="K6447" s="2">
        <v>1</v>
      </c>
      <c r="L6447" s="3">
        <v>152000</v>
      </c>
      <c r="M6447" s="2" t="s">
        <v>20</v>
      </c>
      <c r="N6447" s="4" t="s">
        <v>21</v>
      </c>
    </row>
    <row r="6448" spans="1:14" x14ac:dyDescent="0.25">
      <c r="A6448" s="1" t="s">
        <v>361</v>
      </c>
      <c r="B6448" s="2" t="s">
        <v>353</v>
      </c>
      <c r="C6448" s="2" t="s">
        <v>353</v>
      </c>
      <c r="D6448" s="2" t="s">
        <v>354</v>
      </c>
      <c r="E6448" s="2" t="s">
        <v>4962</v>
      </c>
      <c r="F6448" s="2">
        <v>90111503</v>
      </c>
      <c r="G6448" s="2" t="s">
        <v>330</v>
      </c>
      <c r="H6448" s="2">
        <v>1</v>
      </c>
      <c r="I6448" s="2">
        <v>12</v>
      </c>
      <c r="J6448" s="2">
        <v>10</v>
      </c>
      <c r="K6448" s="2">
        <v>1</v>
      </c>
      <c r="L6448" s="3">
        <v>304000</v>
      </c>
      <c r="M6448" s="2" t="s">
        <v>20</v>
      </c>
      <c r="N6448" s="4" t="s">
        <v>21</v>
      </c>
    </row>
    <row r="6449" spans="1:14" x14ac:dyDescent="0.25">
      <c r="A6449" s="1" t="s">
        <v>361</v>
      </c>
      <c r="B6449" s="2" t="s">
        <v>353</v>
      </c>
      <c r="C6449" s="2" t="s">
        <v>353</v>
      </c>
      <c r="D6449" s="2" t="s">
        <v>354</v>
      </c>
      <c r="E6449" s="2" t="s">
        <v>4963</v>
      </c>
      <c r="F6449" s="2">
        <v>90111503</v>
      </c>
      <c r="G6449" s="2" t="s">
        <v>330</v>
      </c>
      <c r="H6449" s="2">
        <v>1</v>
      </c>
      <c r="I6449" s="2">
        <v>12</v>
      </c>
      <c r="J6449" s="2">
        <v>10</v>
      </c>
      <c r="K6449" s="2">
        <v>1</v>
      </c>
      <c r="L6449" s="3">
        <v>3495000</v>
      </c>
      <c r="M6449" s="2" t="s">
        <v>20</v>
      </c>
      <c r="N6449" s="4" t="s">
        <v>21</v>
      </c>
    </row>
    <row r="6450" spans="1:14" x14ac:dyDescent="0.25">
      <c r="A6450" s="1" t="s">
        <v>361</v>
      </c>
      <c r="B6450" s="2" t="s">
        <v>353</v>
      </c>
      <c r="C6450" s="2" t="s">
        <v>353</v>
      </c>
      <c r="D6450" s="2" t="s">
        <v>354</v>
      </c>
      <c r="E6450" s="2" t="s">
        <v>4964</v>
      </c>
      <c r="F6450" s="2">
        <v>90111503</v>
      </c>
      <c r="G6450" s="2" t="s">
        <v>330</v>
      </c>
      <c r="H6450" s="2">
        <v>1</v>
      </c>
      <c r="I6450" s="2">
        <v>12</v>
      </c>
      <c r="J6450" s="2">
        <v>10</v>
      </c>
      <c r="K6450" s="2">
        <v>1</v>
      </c>
      <c r="L6450" s="3">
        <v>272000</v>
      </c>
      <c r="M6450" s="2" t="s">
        <v>20</v>
      </c>
      <c r="N6450" s="4" t="s">
        <v>21</v>
      </c>
    </row>
    <row r="6451" spans="1:14" x14ac:dyDescent="0.25">
      <c r="A6451" s="1" t="s">
        <v>361</v>
      </c>
      <c r="B6451" s="2" t="s">
        <v>353</v>
      </c>
      <c r="C6451" s="2" t="s">
        <v>353</v>
      </c>
      <c r="D6451" s="2" t="s">
        <v>354</v>
      </c>
      <c r="E6451" s="2" t="s">
        <v>4965</v>
      </c>
      <c r="F6451" s="2">
        <v>90111503</v>
      </c>
      <c r="G6451" s="2" t="s">
        <v>330</v>
      </c>
      <c r="H6451" s="2">
        <v>1</v>
      </c>
      <c r="I6451" s="2">
        <v>12</v>
      </c>
      <c r="J6451" s="2">
        <v>10</v>
      </c>
      <c r="K6451" s="2">
        <v>1</v>
      </c>
      <c r="L6451" s="3">
        <v>76000</v>
      </c>
      <c r="M6451" s="2" t="s">
        <v>20</v>
      </c>
      <c r="N6451" s="4" t="s">
        <v>21</v>
      </c>
    </row>
    <row r="6452" spans="1:14" x14ac:dyDescent="0.25">
      <c r="A6452" s="1" t="s">
        <v>361</v>
      </c>
      <c r="B6452" s="2" t="s">
        <v>353</v>
      </c>
      <c r="C6452" s="2" t="s">
        <v>353</v>
      </c>
      <c r="D6452" s="2" t="s">
        <v>354</v>
      </c>
      <c r="E6452" s="2" t="s">
        <v>4966</v>
      </c>
      <c r="F6452" s="2">
        <v>90111503</v>
      </c>
      <c r="G6452" s="2" t="s">
        <v>330</v>
      </c>
      <c r="H6452" s="2">
        <v>1</v>
      </c>
      <c r="I6452" s="2">
        <v>12</v>
      </c>
      <c r="J6452" s="2">
        <v>10</v>
      </c>
      <c r="K6452" s="2">
        <v>1</v>
      </c>
      <c r="L6452" s="3">
        <v>76000</v>
      </c>
      <c r="M6452" s="2" t="s">
        <v>20</v>
      </c>
      <c r="N6452" s="4" t="s">
        <v>21</v>
      </c>
    </row>
    <row r="6453" spans="1:14" x14ac:dyDescent="0.25">
      <c r="A6453" s="1" t="s">
        <v>361</v>
      </c>
      <c r="B6453" s="2" t="s">
        <v>353</v>
      </c>
      <c r="C6453" s="2" t="s">
        <v>353</v>
      </c>
      <c r="D6453" s="2" t="s">
        <v>354</v>
      </c>
      <c r="E6453" s="2" t="s">
        <v>4967</v>
      </c>
      <c r="F6453" s="2">
        <v>90111503</v>
      </c>
      <c r="G6453" s="2" t="s">
        <v>330</v>
      </c>
      <c r="H6453" s="2">
        <v>1</v>
      </c>
      <c r="I6453" s="2">
        <v>12</v>
      </c>
      <c r="J6453" s="2">
        <v>10</v>
      </c>
      <c r="K6453" s="2">
        <v>1</v>
      </c>
      <c r="L6453" s="3">
        <v>152000</v>
      </c>
      <c r="M6453" s="2" t="s">
        <v>20</v>
      </c>
      <c r="N6453" s="4" t="s">
        <v>21</v>
      </c>
    </row>
    <row r="6454" spans="1:14" x14ac:dyDescent="0.25">
      <c r="A6454" s="1" t="s">
        <v>361</v>
      </c>
      <c r="B6454" s="2" t="s">
        <v>353</v>
      </c>
      <c r="C6454" s="2" t="s">
        <v>353</v>
      </c>
      <c r="D6454" s="2" t="s">
        <v>354</v>
      </c>
      <c r="E6454" s="2" t="s">
        <v>4968</v>
      </c>
      <c r="F6454" s="2">
        <v>90111503</v>
      </c>
      <c r="G6454" s="2" t="s">
        <v>330</v>
      </c>
      <c r="H6454" s="2">
        <v>1</v>
      </c>
      <c r="I6454" s="2">
        <v>12</v>
      </c>
      <c r="J6454" s="2">
        <v>10</v>
      </c>
      <c r="K6454" s="2">
        <v>1</v>
      </c>
      <c r="L6454" s="3">
        <v>152000</v>
      </c>
      <c r="M6454" s="2" t="s">
        <v>20</v>
      </c>
      <c r="N6454" s="4" t="s">
        <v>21</v>
      </c>
    </row>
    <row r="6455" spans="1:14" x14ac:dyDescent="0.25">
      <c r="A6455" s="1" t="s">
        <v>361</v>
      </c>
      <c r="B6455" s="2" t="s">
        <v>353</v>
      </c>
      <c r="C6455" s="2" t="s">
        <v>353</v>
      </c>
      <c r="D6455" s="2" t="s">
        <v>354</v>
      </c>
      <c r="E6455" s="2" t="s">
        <v>4969</v>
      </c>
      <c r="F6455" s="2">
        <v>90111503</v>
      </c>
      <c r="G6455" s="2" t="s">
        <v>330</v>
      </c>
      <c r="H6455" s="2">
        <v>1</v>
      </c>
      <c r="I6455" s="2">
        <v>12</v>
      </c>
      <c r="J6455" s="2">
        <v>10</v>
      </c>
      <c r="K6455" s="2">
        <v>1</v>
      </c>
      <c r="L6455" s="3">
        <v>304000</v>
      </c>
      <c r="M6455" s="2" t="s">
        <v>20</v>
      </c>
      <c r="N6455" s="4" t="s">
        <v>21</v>
      </c>
    </row>
    <row r="6456" spans="1:14" x14ac:dyDescent="0.25">
      <c r="A6456" s="1" t="s">
        <v>361</v>
      </c>
      <c r="B6456" s="2" t="s">
        <v>353</v>
      </c>
      <c r="C6456" s="2" t="s">
        <v>353</v>
      </c>
      <c r="D6456" s="2" t="s">
        <v>354</v>
      </c>
      <c r="E6456" s="2" t="s">
        <v>4970</v>
      </c>
      <c r="F6456" s="2">
        <v>90111503</v>
      </c>
      <c r="G6456" s="2" t="s">
        <v>330</v>
      </c>
      <c r="H6456" s="2">
        <v>1</v>
      </c>
      <c r="I6456" s="2">
        <v>12</v>
      </c>
      <c r="J6456" s="2">
        <v>10</v>
      </c>
      <c r="K6456" s="2">
        <v>1</v>
      </c>
      <c r="L6456" s="3">
        <v>152000</v>
      </c>
      <c r="M6456" s="2" t="s">
        <v>20</v>
      </c>
      <c r="N6456" s="4" t="s">
        <v>21</v>
      </c>
    </row>
    <row r="6457" spans="1:14" x14ac:dyDescent="0.25">
      <c r="A6457" s="1" t="s">
        <v>361</v>
      </c>
      <c r="B6457" s="2" t="s">
        <v>353</v>
      </c>
      <c r="C6457" s="2" t="s">
        <v>353</v>
      </c>
      <c r="D6457" s="2" t="s">
        <v>354</v>
      </c>
      <c r="E6457" s="2" t="s">
        <v>4971</v>
      </c>
      <c r="F6457" s="2">
        <v>90111503</v>
      </c>
      <c r="G6457" s="2" t="s">
        <v>330</v>
      </c>
      <c r="H6457" s="2">
        <v>1</v>
      </c>
      <c r="I6457" s="2">
        <v>12</v>
      </c>
      <c r="J6457" s="2">
        <v>10</v>
      </c>
      <c r="K6457" s="2">
        <v>1</v>
      </c>
      <c r="L6457" s="3">
        <v>304000</v>
      </c>
      <c r="M6457" s="2" t="s">
        <v>20</v>
      </c>
      <c r="N6457" s="4" t="s">
        <v>21</v>
      </c>
    </row>
    <row r="6458" spans="1:14" x14ac:dyDescent="0.25">
      <c r="A6458" s="1" t="s">
        <v>361</v>
      </c>
      <c r="B6458" s="2" t="s">
        <v>353</v>
      </c>
      <c r="C6458" s="2" t="s">
        <v>353</v>
      </c>
      <c r="D6458" s="2" t="s">
        <v>354</v>
      </c>
      <c r="E6458" s="2" t="s">
        <v>4972</v>
      </c>
      <c r="F6458" s="2">
        <v>90111503</v>
      </c>
      <c r="G6458" s="2" t="s">
        <v>330</v>
      </c>
      <c r="H6458" s="2">
        <v>1</v>
      </c>
      <c r="I6458" s="2">
        <v>12</v>
      </c>
      <c r="J6458" s="2">
        <v>10</v>
      </c>
      <c r="K6458" s="2">
        <v>1</v>
      </c>
      <c r="L6458" s="3">
        <v>76000</v>
      </c>
      <c r="M6458" s="2" t="s">
        <v>20</v>
      </c>
      <c r="N6458" s="4" t="s">
        <v>21</v>
      </c>
    </row>
    <row r="6459" spans="1:14" x14ac:dyDescent="0.25">
      <c r="A6459" s="1" t="s">
        <v>361</v>
      </c>
      <c r="B6459" s="2" t="s">
        <v>353</v>
      </c>
      <c r="C6459" s="2" t="s">
        <v>353</v>
      </c>
      <c r="D6459" s="2" t="s">
        <v>354</v>
      </c>
      <c r="E6459" s="2" t="s">
        <v>4973</v>
      </c>
      <c r="F6459" s="2">
        <v>90111503</v>
      </c>
      <c r="G6459" s="2" t="s">
        <v>330</v>
      </c>
      <c r="H6459" s="2">
        <v>1</v>
      </c>
      <c r="I6459" s="2">
        <v>12</v>
      </c>
      <c r="J6459" s="2">
        <v>10</v>
      </c>
      <c r="K6459" s="2">
        <v>1</v>
      </c>
      <c r="L6459" s="3">
        <v>76000</v>
      </c>
      <c r="M6459" s="2" t="s">
        <v>20</v>
      </c>
      <c r="N6459" s="4" t="s">
        <v>21</v>
      </c>
    </row>
    <row r="6460" spans="1:14" x14ac:dyDescent="0.25">
      <c r="A6460" s="1" t="s">
        <v>361</v>
      </c>
      <c r="B6460" s="2" t="s">
        <v>353</v>
      </c>
      <c r="C6460" s="2" t="s">
        <v>353</v>
      </c>
      <c r="D6460" s="2" t="s">
        <v>354</v>
      </c>
      <c r="E6460" s="2" t="s">
        <v>4974</v>
      </c>
      <c r="F6460" s="2">
        <v>90111503</v>
      </c>
      <c r="G6460" s="2" t="s">
        <v>330</v>
      </c>
      <c r="H6460" s="2">
        <v>1</v>
      </c>
      <c r="I6460" s="2">
        <v>12</v>
      </c>
      <c r="J6460" s="2">
        <v>10</v>
      </c>
      <c r="K6460" s="2">
        <v>1</v>
      </c>
      <c r="L6460" s="3">
        <v>342000</v>
      </c>
      <c r="M6460" s="2" t="s">
        <v>20</v>
      </c>
      <c r="N6460" s="4" t="s">
        <v>21</v>
      </c>
    </row>
    <row r="6461" spans="1:14" x14ac:dyDescent="0.25">
      <c r="A6461" s="1" t="s">
        <v>361</v>
      </c>
      <c r="B6461" s="2" t="s">
        <v>353</v>
      </c>
      <c r="C6461" s="2" t="s">
        <v>353</v>
      </c>
      <c r="D6461" s="2" t="s">
        <v>354</v>
      </c>
      <c r="E6461" s="2" t="s">
        <v>4975</v>
      </c>
      <c r="F6461" s="2">
        <v>90111503</v>
      </c>
      <c r="G6461" s="2" t="s">
        <v>330</v>
      </c>
      <c r="H6461" s="2">
        <v>1</v>
      </c>
      <c r="I6461" s="2">
        <v>12</v>
      </c>
      <c r="J6461" s="2">
        <v>10</v>
      </c>
      <c r="K6461" s="2">
        <v>1</v>
      </c>
      <c r="L6461" s="3">
        <v>836000</v>
      </c>
      <c r="M6461" s="2" t="s">
        <v>20</v>
      </c>
      <c r="N6461" s="4" t="s">
        <v>21</v>
      </c>
    </row>
    <row r="6462" spans="1:14" x14ac:dyDescent="0.25">
      <c r="A6462" s="1" t="s">
        <v>361</v>
      </c>
      <c r="B6462" s="2" t="s">
        <v>353</v>
      </c>
      <c r="C6462" s="2" t="s">
        <v>353</v>
      </c>
      <c r="D6462" s="2" t="s">
        <v>354</v>
      </c>
      <c r="E6462" s="2" t="s">
        <v>4976</v>
      </c>
      <c r="F6462" s="2">
        <v>90111503</v>
      </c>
      <c r="G6462" s="2" t="s">
        <v>330</v>
      </c>
      <c r="H6462" s="2">
        <v>1</v>
      </c>
      <c r="I6462" s="2">
        <v>12</v>
      </c>
      <c r="J6462" s="2">
        <v>10</v>
      </c>
      <c r="K6462" s="2">
        <v>1</v>
      </c>
      <c r="L6462" s="3">
        <v>280000</v>
      </c>
      <c r="M6462" s="2" t="s">
        <v>20</v>
      </c>
      <c r="N6462" s="4" t="s">
        <v>21</v>
      </c>
    </row>
    <row r="6463" spans="1:14" x14ac:dyDescent="0.25">
      <c r="A6463" s="1" t="s">
        <v>361</v>
      </c>
      <c r="B6463" s="2" t="s">
        <v>353</v>
      </c>
      <c r="C6463" s="2" t="s">
        <v>353</v>
      </c>
      <c r="D6463" s="2" t="s">
        <v>354</v>
      </c>
      <c r="E6463" s="2" t="s">
        <v>4977</v>
      </c>
      <c r="F6463" s="2">
        <v>90111503</v>
      </c>
      <c r="G6463" s="2" t="s">
        <v>330</v>
      </c>
      <c r="H6463" s="2">
        <v>1</v>
      </c>
      <c r="I6463" s="2">
        <v>12</v>
      </c>
      <c r="J6463" s="2">
        <v>10</v>
      </c>
      <c r="K6463" s="2">
        <v>1</v>
      </c>
      <c r="L6463" s="3">
        <v>280000</v>
      </c>
      <c r="M6463" s="2" t="s">
        <v>20</v>
      </c>
      <c r="N6463" s="4" t="s">
        <v>21</v>
      </c>
    </row>
    <row r="6464" spans="1:14" x14ac:dyDescent="0.25">
      <c r="A6464" s="1" t="s">
        <v>361</v>
      </c>
      <c r="B6464" s="2" t="s">
        <v>353</v>
      </c>
      <c r="C6464" s="2" t="s">
        <v>353</v>
      </c>
      <c r="D6464" s="2" t="s">
        <v>354</v>
      </c>
      <c r="E6464" s="2" t="s">
        <v>4978</v>
      </c>
      <c r="F6464" s="2">
        <v>90111503</v>
      </c>
      <c r="G6464" s="2" t="s">
        <v>330</v>
      </c>
      <c r="H6464" s="2">
        <v>1</v>
      </c>
      <c r="I6464" s="2">
        <v>12</v>
      </c>
      <c r="J6464" s="2">
        <v>10</v>
      </c>
      <c r="K6464" s="2">
        <v>1</v>
      </c>
      <c r="L6464" s="3">
        <v>5320000</v>
      </c>
      <c r="M6464" s="2" t="s">
        <v>20</v>
      </c>
      <c r="N6464" s="4" t="s">
        <v>21</v>
      </c>
    </row>
    <row r="6465" spans="1:14" x14ac:dyDescent="0.25">
      <c r="A6465" s="1" t="s">
        <v>361</v>
      </c>
      <c r="B6465" s="2" t="s">
        <v>353</v>
      </c>
      <c r="C6465" s="2" t="s">
        <v>353</v>
      </c>
      <c r="D6465" s="2" t="s">
        <v>354</v>
      </c>
      <c r="E6465" s="2" t="s">
        <v>4979</v>
      </c>
      <c r="F6465" s="2">
        <v>90111503</v>
      </c>
      <c r="G6465" s="2" t="s">
        <v>330</v>
      </c>
      <c r="H6465" s="2">
        <v>1</v>
      </c>
      <c r="I6465" s="2">
        <v>12</v>
      </c>
      <c r="J6465" s="2">
        <v>10</v>
      </c>
      <c r="K6465" s="2">
        <v>1</v>
      </c>
      <c r="L6465" s="3">
        <v>560000</v>
      </c>
      <c r="M6465" s="2" t="s">
        <v>20</v>
      </c>
      <c r="N6465" s="4" t="s">
        <v>21</v>
      </c>
    </row>
    <row r="6466" spans="1:14" x14ac:dyDescent="0.25">
      <c r="A6466" s="1" t="s">
        <v>361</v>
      </c>
      <c r="B6466" s="2" t="s">
        <v>353</v>
      </c>
      <c r="C6466" s="2" t="s">
        <v>353</v>
      </c>
      <c r="D6466" s="2" t="s">
        <v>354</v>
      </c>
      <c r="E6466" s="2" t="s">
        <v>4980</v>
      </c>
      <c r="F6466" s="2">
        <v>90111503</v>
      </c>
      <c r="G6466" s="2" t="s">
        <v>330</v>
      </c>
      <c r="H6466" s="2">
        <v>1</v>
      </c>
      <c r="I6466" s="2">
        <v>12</v>
      </c>
      <c r="J6466" s="2">
        <v>10</v>
      </c>
      <c r="K6466" s="2">
        <v>1</v>
      </c>
      <c r="L6466" s="3">
        <v>152000</v>
      </c>
      <c r="M6466" s="2" t="s">
        <v>20</v>
      </c>
      <c r="N6466" s="4" t="s">
        <v>21</v>
      </c>
    </row>
    <row r="6467" spans="1:14" x14ac:dyDescent="0.25">
      <c r="A6467" s="1" t="s">
        <v>361</v>
      </c>
      <c r="B6467" s="2" t="s">
        <v>353</v>
      </c>
      <c r="C6467" s="2" t="s">
        <v>353</v>
      </c>
      <c r="D6467" s="2" t="s">
        <v>354</v>
      </c>
      <c r="E6467" s="2" t="s">
        <v>4981</v>
      </c>
      <c r="F6467" s="2">
        <v>90111503</v>
      </c>
      <c r="G6467" s="2" t="s">
        <v>330</v>
      </c>
      <c r="H6467" s="2">
        <v>1</v>
      </c>
      <c r="I6467" s="2">
        <v>12</v>
      </c>
      <c r="J6467" s="2">
        <v>10</v>
      </c>
      <c r="K6467" s="2">
        <v>1</v>
      </c>
      <c r="L6467" s="3">
        <v>76000</v>
      </c>
      <c r="M6467" s="2" t="s">
        <v>20</v>
      </c>
      <c r="N6467" s="4" t="s">
        <v>21</v>
      </c>
    </row>
    <row r="6468" spans="1:14" x14ac:dyDescent="0.25">
      <c r="A6468" s="1" t="s">
        <v>361</v>
      </c>
      <c r="B6468" s="2" t="s">
        <v>353</v>
      </c>
      <c r="C6468" s="2" t="s">
        <v>353</v>
      </c>
      <c r="D6468" s="2" t="s">
        <v>354</v>
      </c>
      <c r="E6468" s="2" t="s">
        <v>4982</v>
      </c>
      <c r="F6468" s="2">
        <v>90111503</v>
      </c>
      <c r="G6468" s="2" t="s">
        <v>330</v>
      </c>
      <c r="H6468" s="2">
        <v>1</v>
      </c>
      <c r="I6468" s="2">
        <v>12</v>
      </c>
      <c r="J6468" s="2">
        <v>10</v>
      </c>
      <c r="K6468" s="2">
        <v>1</v>
      </c>
      <c r="L6468" s="3">
        <v>280000</v>
      </c>
      <c r="M6468" s="2" t="s">
        <v>20</v>
      </c>
      <c r="N6468" s="4" t="s">
        <v>21</v>
      </c>
    </row>
    <row r="6469" spans="1:14" x14ac:dyDescent="0.25">
      <c r="A6469" s="1" t="s">
        <v>361</v>
      </c>
      <c r="B6469" s="2" t="s">
        <v>353</v>
      </c>
      <c r="C6469" s="2" t="s">
        <v>353</v>
      </c>
      <c r="D6469" s="2" t="s">
        <v>354</v>
      </c>
      <c r="E6469" s="2" t="s">
        <v>4983</v>
      </c>
      <c r="F6469" s="2">
        <v>90111503</v>
      </c>
      <c r="G6469" s="2" t="s">
        <v>330</v>
      </c>
      <c r="H6469" s="2">
        <v>1</v>
      </c>
      <c r="I6469" s="2">
        <v>12</v>
      </c>
      <c r="J6469" s="2">
        <v>10</v>
      </c>
      <c r="K6469" s="2">
        <v>1</v>
      </c>
      <c r="L6469" s="3">
        <v>2280000</v>
      </c>
      <c r="M6469" s="2" t="s">
        <v>20</v>
      </c>
      <c r="N6469" s="4" t="s">
        <v>21</v>
      </c>
    </row>
    <row r="6470" spans="1:14" x14ac:dyDescent="0.25">
      <c r="A6470" s="1" t="s">
        <v>361</v>
      </c>
      <c r="B6470" s="2" t="s">
        <v>353</v>
      </c>
      <c r="C6470" s="2" t="s">
        <v>353</v>
      </c>
      <c r="D6470" s="2" t="s">
        <v>354</v>
      </c>
      <c r="E6470" s="2" t="s">
        <v>4984</v>
      </c>
      <c r="F6470" s="2">
        <v>90111503</v>
      </c>
      <c r="G6470" s="2" t="s">
        <v>330</v>
      </c>
      <c r="H6470" s="2">
        <v>1</v>
      </c>
      <c r="I6470" s="2">
        <v>12</v>
      </c>
      <c r="J6470" s="2">
        <v>10</v>
      </c>
      <c r="K6470" s="2">
        <v>1</v>
      </c>
      <c r="L6470" s="3">
        <v>228000</v>
      </c>
      <c r="M6470" s="2" t="s">
        <v>20</v>
      </c>
      <c r="N6470" s="4" t="s">
        <v>21</v>
      </c>
    </row>
    <row r="6471" spans="1:14" x14ac:dyDescent="0.25">
      <c r="A6471" s="1" t="s">
        <v>361</v>
      </c>
      <c r="B6471" s="2" t="s">
        <v>353</v>
      </c>
      <c r="C6471" s="2" t="s">
        <v>353</v>
      </c>
      <c r="D6471" s="2" t="s">
        <v>354</v>
      </c>
      <c r="E6471" s="2" t="s">
        <v>4985</v>
      </c>
      <c r="F6471" s="2">
        <v>90111503</v>
      </c>
      <c r="G6471" s="2" t="s">
        <v>330</v>
      </c>
      <c r="H6471" s="2">
        <v>1</v>
      </c>
      <c r="I6471" s="2">
        <v>12</v>
      </c>
      <c r="J6471" s="2">
        <v>10</v>
      </c>
      <c r="K6471" s="2">
        <v>1</v>
      </c>
      <c r="L6471" s="3">
        <v>2204000</v>
      </c>
      <c r="M6471" s="2" t="s">
        <v>20</v>
      </c>
      <c r="N6471" s="4" t="s">
        <v>21</v>
      </c>
    </row>
    <row r="6472" spans="1:14" x14ac:dyDescent="0.25">
      <c r="A6472" s="1" t="s">
        <v>361</v>
      </c>
      <c r="B6472" s="2" t="s">
        <v>353</v>
      </c>
      <c r="C6472" s="2" t="s">
        <v>353</v>
      </c>
      <c r="D6472" s="2" t="s">
        <v>354</v>
      </c>
      <c r="E6472" s="2" t="s">
        <v>4986</v>
      </c>
      <c r="F6472" s="2">
        <v>90111503</v>
      </c>
      <c r="G6472" s="2" t="s">
        <v>330</v>
      </c>
      <c r="H6472" s="2">
        <v>1</v>
      </c>
      <c r="I6472" s="2">
        <v>12</v>
      </c>
      <c r="J6472" s="2">
        <v>10</v>
      </c>
      <c r="K6472" s="2">
        <v>1</v>
      </c>
      <c r="L6472" s="3">
        <v>140000</v>
      </c>
      <c r="M6472" s="2" t="s">
        <v>20</v>
      </c>
      <c r="N6472" s="4" t="s">
        <v>21</v>
      </c>
    </row>
    <row r="6473" spans="1:14" x14ac:dyDescent="0.25">
      <c r="A6473" s="1" t="s">
        <v>361</v>
      </c>
      <c r="B6473" s="2" t="s">
        <v>353</v>
      </c>
      <c r="C6473" s="2" t="s">
        <v>353</v>
      </c>
      <c r="D6473" s="2" t="s">
        <v>354</v>
      </c>
      <c r="E6473" s="2" t="s">
        <v>4987</v>
      </c>
      <c r="F6473" s="2">
        <v>90111503</v>
      </c>
      <c r="G6473" s="2" t="s">
        <v>330</v>
      </c>
      <c r="H6473" s="2">
        <v>1</v>
      </c>
      <c r="I6473" s="2">
        <v>12</v>
      </c>
      <c r="J6473" s="2">
        <v>10</v>
      </c>
      <c r="K6473" s="2">
        <v>1</v>
      </c>
      <c r="L6473" s="3">
        <v>38000</v>
      </c>
      <c r="M6473" s="2" t="s">
        <v>20</v>
      </c>
      <c r="N6473" s="4" t="s">
        <v>21</v>
      </c>
    </row>
    <row r="6474" spans="1:14" x14ac:dyDescent="0.25">
      <c r="A6474" s="1" t="s">
        <v>361</v>
      </c>
      <c r="B6474" s="2" t="s">
        <v>353</v>
      </c>
      <c r="C6474" s="2" t="s">
        <v>353</v>
      </c>
      <c r="D6474" s="2" t="s">
        <v>354</v>
      </c>
      <c r="E6474" s="2" t="s">
        <v>4988</v>
      </c>
      <c r="F6474" s="2">
        <v>90111503</v>
      </c>
      <c r="G6474" s="2" t="s">
        <v>330</v>
      </c>
      <c r="H6474" s="2">
        <v>1</v>
      </c>
      <c r="I6474" s="2">
        <v>12</v>
      </c>
      <c r="J6474" s="2">
        <v>10</v>
      </c>
      <c r="K6474" s="2">
        <v>1</v>
      </c>
      <c r="L6474" s="3">
        <v>152000</v>
      </c>
      <c r="M6474" s="2" t="s">
        <v>20</v>
      </c>
      <c r="N6474" s="4" t="s">
        <v>21</v>
      </c>
    </row>
    <row r="6475" spans="1:14" x14ac:dyDescent="0.25">
      <c r="A6475" s="1" t="s">
        <v>361</v>
      </c>
      <c r="B6475" s="2" t="s">
        <v>353</v>
      </c>
      <c r="C6475" s="2" t="s">
        <v>353</v>
      </c>
      <c r="D6475" s="2" t="s">
        <v>354</v>
      </c>
      <c r="E6475" s="2" t="s">
        <v>4989</v>
      </c>
      <c r="F6475" s="2">
        <v>90111503</v>
      </c>
      <c r="G6475" s="2" t="s">
        <v>330</v>
      </c>
      <c r="H6475" s="2">
        <v>1</v>
      </c>
      <c r="I6475" s="2">
        <v>12</v>
      </c>
      <c r="J6475" s="2">
        <v>10</v>
      </c>
      <c r="K6475" s="2">
        <v>1</v>
      </c>
      <c r="L6475" s="3">
        <v>114000</v>
      </c>
      <c r="M6475" s="2" t="s">
        <v>20</v>
      </c>
      <c r="N6475" s="4" t="s">
        <v>21</v>
      </c>
    </row>
    <row r="6476" spans="1:14" x14ac:dyDescent="0.25">
      <c r="A6476" s="1" t="s">
        <v>361</v>
      </c>
      <c r="B6476" s="2" t="s">
        <v>353</v>
      </c>
      <c r="C6476" s="2" t="s">
        <v>353</v>
      </c>
      <c r="D6476" s="2" t="s">
        <v>354</v>
      </c>
      <c r="E6476" s="2" t="s">
        <v>4990</v>
      </c>
      <c r="F6476" s="2">
        <v>90111503</v>
      </c>
      <c r="G6476" s="2" t="s">
        <v>330</v>
      </c>
      <c r="H6476" s="2">
        <v>1</v>
      </c>
      <c r="I6476" s="2">
        <v>12</v>
      </c>
      <c r="J6476" s="2">
        <v>10</v>
      </c>
      <c r="K6476" s="2">
        <v>1</v>
      </c>
      <c r="L6476" s="3">
        <v>1368000</v>
      </c>
      <c r="M6476" s="2" t="s">
        <v>20</v>
      </c>
      <c r="N6476" s="4" t="s">
        <v>21</v>
      </c>
    </row>
    <row r="6477" spans="1:14" x14ac:dyDescent="0.25">
      <c r="A6477" s="1" t="s">
        <v>361</v>
      </c>
      <c r="B6477" s="2" t="s">
        <v>353</v>
      </c>
      <c r="C6477" s="2" t="s">
        <v>353</v>
      </c>
      <c r="D6477" s="2" t="s">
        <v>354</v>
      </c>
      <c r="E6477" s="2" t="s">
        <v>4991</v>
      </c>
      <c r="F6477" s="2">
        <v>90111503</v>
      </c>
      <c r="G6477" s="2" t="s">
        <v>330</v>
      </c>
      <c r="H6477" s="2">
        <v>1</v>
      </c>
      <c r="I6477" s="2">
        <v>12</v>
      </c>
      <c r="J6477" s="2">
        <v>10</v>
      </c>
      <c r="K6477" s="2">
        <v>1</v>
      </c>
      <c r="L6477" s="3">
        <v>76000</v>
      </c>
      <c r="M6477" s="2" t="s">
        <v>20</v>
      </c>
      <c r="N6477" s="4" t="s">
        <v>21</v>
      </c>
    </row>
    <row r="6478" spans="1:14" x14ac:dyDescent="0.25">
      <c r="A6478" s="1" t="s">
        <v>361</v>
      </c>
      <c r="B6478" s="2" t="s">
        <v>353</v>
      </c>
      <c r="C6478" s="2" t="s">
        <v>353</v>
      </c>
      <c r="D6478" s="2" t="s">
        <v>354</v>
      </c>
      <c r="E6478" s="2" t="s">
        <v>4992</v>
      </c>
      <c r="F6478" s="2">
        <v>90111503</v>
      </c>
      <c r="G6478" s="2" t="s">
        <v>330</v>
      </c>
      <c r="H6478" s="2">
        <v>1</v>
      </c>
      <c r="I6478" s="2">
        <v>12</v>
      </c>
      <c r="J6478" s="2">
        <v>10</v>
      </c>
      <c r="K6478" s="2">
        <v>1</v>
      </c>
      <c r="L6478" s="3">
        <v>152000</v>
      </c>
      <c r="M6478" s="2" t="s">
        <v>20</v>
      </c>
      <c r="N6478" s="4" t="s">
        <v>21</v>
      </c>
    </row>
    <row r="6479" spans="1:14" x14ac:dyDescent="0.25">
      <c r="A6479" s="1" t="s">
        <v>361</v>
      </c>
      <c r="B6479" s="2" t="s">
        <v>353</v>
      </c>
      <c r="C6479" s="2" t="s">
        <v>353</v>
      </c>
      <c r="D6479" s="2" t="s">
        <v>354</v>
      </c>
      <c r="E6479" s="2" t="s">
        <v>4993</v>
      </c>
      <c r="F6479" s="2">
        <v>90111503</v>
      </c>
      <c r="G6479" s="2" t="s">
        <v>330</v>
      </c>
      <c r="H6479" s="2">
        <v>1</v>
      </c>
      <c r="I6479" s="2">
        <v>12</v>
      </c>
      <c r="J6479" s="2">
        <v>10</v>
      </c>
      <c r="K6479" s="2">
        <v>1</v>
      </c>
      <c r="L6479" s="3">
        <v>1064000</v>
      </c>
      <c r="M6479" s="2" t="s">
        <v>20</v>
      </c>
      <c r="N6479" s="4" t="s">
        <v>21</v>
      </c>
    </row>
    <row r="6480" spans="1:14" x14ac:dyDescent="0.25">
      <c r="A6480" s="1" t="s">
        <v>361</v>
      </c>
      <c r="B6480" s="2" t="s">
        <v>353</v>
      </c>
      <c r="C6480" s="2" t="s">
        <v>353</v>
      </c>
      <c r="D6480" s="2" t="s">
        <v>354</v>
      </c>
      <c r="E6480" s="2" t="s">
        <v>4994</v>
      </c>
      <c r="F6480" s="2">
        <v>90111503</v>
      </c>
      <c r="G6480" s="2" t="s">
        <v>330</v>
      </c>
      <c r="H6480" s="2">
        <v>1</v>
      </c>
      <c r="I6480" s="2">
        <v>12</v>
      </c>
      <c r="J6480" s="2">
        <v>10</v>
      </c>
      <c r="K6480" s="2">
        <v>1</v>
      </c>
      <c r="L6480" s="3">
        <v>38000</v>
      </c>
      <c r="M6480" s="2" t="s">
        <v>20</v>
      </c>
      <c r="N6480" s="4" t="s">
        <v>21</v>
      </c>
    </row>
    <row r="6481" spans="1:14" x14ac:dyDescent="0.25">
      <c r="A6481" s="1" t="s">
        <v>361</v>
      </c>
      <c r="B6481" s="2" t="s">
        <v>353</v>
      </c>
      <c r="C6481" s="2" t="s">
        <v>353</v>
      </c>
      <c r="D6481" s="2" t="s">
        <v>354</v>
      </c>
      <c r="E6481" s="2" t="s">
        <v>4995</v>
      </c>
      <c r="F6481" s="2">
        <v>90111503</v>
      </c>
      <c r="G6481" s="2" t="s">
        <v>330</v>
      </c>
      <c r="H6481" s="2">
        <v>1</v>
      </c>
      <c r="I6481" s="2">
        <v>12</v>
      </c>
      <c r="J6481" s="2">
        <v>10</v>
      </c>
      <c r="K6481" s="2">
        <v>1</v>
      </c>
      <c r="L6481" s="3">
        <v>304000</v>
      </c>
      <c r="M6481" s="2" t="s">
        <v>20</v>
      </c>
      <c r="N6481" s="4" t="s">
        <v>21</v>
      </c>
    </row>
    <row r="6482" spans="1:14" x14ac:dyDescent="0.25">
      <c r="A6482" s="1" t="s">
        <v>361</v>
      </c>
      <c r="B6482" s="2" t="s">
        <v>353</v>
      </c>
      <c r="C6482" s="2" t="s">
        <v>353</v>
      </c>
      <c r="D6482" s="2" t="s">
        <v>354</v>
      </c>
      <c r="E6482" s="2" t="s">
        <v>4996</v>
      </c>
      <c r="F6482" s="2">
        <v>90111503</v>
      </c>
      <c r="G6482" s="2" t="s">
        <v>330</v>
      </c>
      <c r="H6482" s="2">
        <v>1</v>
      </c>
      <c r="I6482" s="2">
        <v>12</v>
      </c>
      <c r="J6482" s="2">
        <v>10</v>
      </c>
      <c r="K6482" s="2">
        <v>1</v>
      </c>
      <c r="L6482" s="3">
        <v>912000</v>
      </c>
      <c r="M6482" s="2" t="s">
        <v>20</v>
      </c>
      <c r="N6482" s="4" t="s">
        <v>21</v>
      </c>
    </row>
    <row r="6483" spans="1:14" x14ac:dyDescent="0.25">
      <c r="A6483" s="1" t="s">
        <v>361</v>
      </c>
      <c r="B6483" s="2" t="s">
        <v>353</v>
      </c>
      <c r="C6483" s="2" t="s">
        <v>353</v>
      </c>
      <c r="D6483" s="2" t="s">
        <v>354</v>
      </c>
      <c r="E6483" s="2" t="s">
        <v>4997</v>
      </c>
      <c r="F6483" s="2">
        <v>90111503</v>
      </c>
      <c r="G6483" s="2" t="s">
        <v>330</v>
      </c>
      <c r="H6483" s="2">
        <v>1</v>
      </c>
      <c r="I6483" s="2">
        <v>12</v>
      </c>
      <c r="J6483" s="2">
        <v>10</v>
      </c>
      <c r="K6483" s="2">
        <v>1</v>
      </c>
      <c r="L6483" s="3">
        <v>76000</v>
      </c>
      <c r="M6483" s="2" t="s">
        <v>20</v>
      </c>
      <c r="N6483" s="4" t="s">
        <v>21</v>
      </c>
    </row>
    <row r="6484" spans="1:14" x14ac:dyDescent="0.25">
      <c r="A6484" s="1" t="s">
        <v>361</v>
      </c>
      <c r="B6484" s="2" t="s">
        <v>353</v>
      </c>
      <c r="C6484" s="2" t="s">
        <v>353</v>
      </c>
      <c r="D6484" s="2" t="s">
        <v>354</v>
      </c>
      <c r="E6484" s="2" t="s">
        <v>4998</v>
      </c>
      <c r="F6484" s="2">
        <v>90111503</v>
      </c>
      <c r="G6484" s="2" t="s">
        <v>330</v>
      </c>
      <c r="H6484" s="2">
        <v>1</v>
      </c>
      <c r="I6484" s="2">
        <v>12</v>
      </c>
      <c r="J6484" s="2">
        <v>10</v>
      </c>
      <c r="K6484" s="2">
        <v>1</v>
      </c>
      <c r="L6484" s="3">
        <v>304000</v>
      </c>
      <c r="M6484" s="2" t="s">
        <v>20</v>
      </c>
      <c r="N6484" s="4" t="s">
        <v>21</v>
      </c>
    </row>
    <row r="6485" spans="1:14" x14ac:dyDescent="0.25">
      <c r="A6485" s="1" t="s">
        <v>361</v>
      </c>
      <c r="B6485" s="2" t="s">
        <v>353</v>
      </c>
      <c r="C6485" s="2" t="s">
        <v>353</v>
      </c>
      <c r="D6485" s="2" t="s">
        <v>354</v>
      </c>
      <c r="E6485" s="2" t="s">
        <v>4999</v>
      </c>
      <c r="F6485" s="2">
        <v>90111503</v>
      </c>
      <c r="G6485" s="2" t="s">
        <v>330</v>
      </c>
      <c r="H6485" s="2">
        <v>1</v>
      </c>
      <c r="I6485" s="2">
        <v>12</v>
      </c>
      <c r="J6485" s="2">
        <v>10</v>
      </c>
      <c r="K6485" s="2">
        <v>1</v>
      </c>
      <c r="L6485" s="3">
        <v>152000</v>
      </c>
      <c r="M6485" s="2" t="s">
        <v>20</v>
      </c>
      <c r="N6485" s="4" t="s">
        <v>21</v>
      </c>
    </row>
    <row r="6486" spans="1:14" x14ac:dyDescent="0.25">
      <c r="A6486" s="1" t="s">
        <v>361</v>
      </c>
      <c r="B6486" s="2" t="s">
        <v>353</v>
      </c>
      <c r="C6486" s="2" t="s">
        <v>353</v>
      </c>
      <c r="D6486" s="2" t="s">
        <v>354</v>
      </c>
      <c r="E6486" s="2" t="s">
        <v>5000</v>
      </c>
      <c r="F6486" s="2">
        <v>90111503</v>
      </c>
      <c r="G6486" s="2" t="s">
        <v>330</v>
      </c>
      <c r="H6486" s="2">
        <v>1</v>
      </c>
      <c r="I6486" s="2">
        <v>12</v>
      </c>
      <c r="J6486" s="2">
        <v>10</v>
      </c>
      <c r="K6486" s="2">
        <v>1</v>
      </c>
      <c r="L6486" s="3">
        <v>152000</v>
      </c>
      <c r="M6486" s="2" t="s">
        <v>20</v>
      </c>
      <c r="N6486" s="4" t="s">
        <v>21</v>
      </c>
    </row>
    <row r="6487" spans="1:14" x14ac:dyDescent="0.25">
      <c r="A6487" s="1" t="s">
        <v>361</v>
      </c>
      <c r="B6487" s="2" t="s">
        <v>353</v>
      </c>
      <c r="C6487" s="2" t="s">
        <v>353</v>
      </c>
      <c r="D6487" s="2" t="s">
        <v>354</v>
      </c>
      <c r="E6487" s="2" t="s">
        <v>5001</v>
      </c>
      <c r="F6487" s="2">
        <v>90111503</v>
      </c>
      <c r="G6487" s="2" t="s">
        <v>330</v>
      </c>
      <c r="H6487" s="2">
        <v>1</v>
      </c>
      <c r="I6487" s="2">
        <v>12</v>
      </c>
      <c r="J6487" s="2">
        <v>10</v>
      </c>
      <c r="K6487" s="2">
        <v>1</v>
      </c>
      <c r="L6487" s="3">
        <v>266000</v>
      </c>
      <c r="M6487" s="2" t="s">
        <v>20</v>
      </c>
      <c r="N6487" s="4" t="s">
        <v>21</v>
      </c>
    </row>
    <row r="6488" spans="1:14" x14ac:dyDescent="0.25">
      <c r="A6488" s="1" t="s">
        <v>361</v>
      </c>
      <c r="B6488" s="2" t="s">
        <v>353</v>
      </c>
      <c r="C6488" s="2" t="s">
        <v>353</v>
      </c>
      <c r="D6488" s="2" t="s">
        <v>354</v>
      </c>
      <c r="E6488" s="2" t="s">
        <v>5002</v>
      </c>
      <c r="F6488" s="2">
        <v>90111503</v>
      </c>
      <c r="G6488" s="2" t="s">
        <v>330</v>
      </c>
      <c r="H6488" s="2">
        <v>1</v>
      </c>
      <c r="I6488" s="2">
        <v>12</v>
      </c>
      <c r="J6488" s="2">
        <v>10</v>
      </c>
      <c r="K6488" s="2">
        <v>1</v>
      </c>
      <c r="L6488" s="3">
        <v>152000</v>
      </c>
      <c r="M6488" s="2" t="s">
        <v>20</v>
      </c>
      <c r="N6488" s="4" t="s">
        <v>21</v>
      </c>
    </row>
    <row r="6489" spans="1:14" x14ac:dyDescent="0.25">
      <c r="A6489" s="1" t="s">
        <v>361</v>
      </c>
      <c r="B6489" s="2" t="s">
        <v>353</v>
      </c>
      <c r="C6489" s="2" t="s">
        <v>353</v>
      </c>
      <c r="D6489" s="2" t="s">
        <v>354</v>
      </c>
      <c r="E6489" s="2" t="s">
        <v>5003</v>
      </c>
      <c r="F6489" s="2">
        <v>90111503</v>
      </c>
      <c r="G6489" s="2" t="s">
        <v>330</v>
      </c>
      <c r="H6489" s="2">
        <v>1</v>
      </c>
      <c r="I6489" s="2">
        <v>12</v>
      </c>
      <c r="J6489" s="2">
        <v>10</v>
      </c>
      <c r="K6489" s="2">
        <v>1</v>
      </c>
      <c r="L6489" s="3">
        <v>1064000</v>
      </c>
      <c r="M6489" s="2" t="s">
        <v>20</v>
      </c>
      <c r="N6489" s="4" t="s">
        <v>21</v>
      </c>
    </row>
    <row r="6490" spans="1:14" x14ac:dyDescent="0.25">
      <c r="A6490" s="1" t="s">
        <v>361</v>
      </c>
      <c r="B6490" s="2" t="s">
        <v>353</v>
      </c>
      <c r="C6490" s="2" t="s">
        <v>353</v>
      </c>
      <c r="D6490" s="2" t="s">
        <v>354</v>
      </c>
      <c r="E6490" s="2" t="s">
        <v>5004</v>
      </c>
      <c r="F6490" s="2">
        <v>90111503</v>
      </c>
      <c r="G6490" s="2" t="s">
        <v>330</v>
      </c>
      <c r="H6490" s="2">
        <v>1</v>
      </c>
      <c r="I6490" s="2">
        <v>12</v>
      </c>
      <c r="J6490" s="2">
        <v>10</v>
      </c>
      <c r="K6490" s="2">
        <v>1</v>
      </c>
      <c r="L6490" s="3">
        <v>280000</v>
      </c>
      <c r="M6490" s="2" t="s">
        <v>20</v>
      </c>
      <c r="N6490" s="4" t="s">
        <v>21</v>
      </c>
    </row>
    <row r="6491" spans="1:14" x14ac:dyDescent="0.25">
      <c r="A6491" s="1" t="s">
        <v>361</v>
      </c>
      <c r="B6491" s="2" t="s">
        <v>353</v>
      </c>
      <c r="C6491" s="2" t="s">
        <v>353</v>
      </c>
      <c r="D6491" s="2" t="s">
        <v>354</v>
      </c>
      <c r="E6491" s="2" t="s">
        <v>5005</v>
      </c>
      <c r="F6491" s="2">
        <v>90111503</v>
      </c>
      <c r="G6491" s="2" t="s">
        <v>330</v>
      </c>
      <c r="H6491" s="2">
        <v>1</v>
      </c>
      <c r="I6491" s="2">
        <v>12</v>
      </c>
      <c r="J6491" s="2">
        <v>10</v>
      </c>
      <c r="K6491" s="2">
        <v>1</v>
      </c>
      <c r="L6491" s="3">
        <v>76000</v>
      </c>
      <c r="M6491" s="2" t="s">
        <v>20</v>
      </c>
      <c r="N6491" s="4" t="s">
        <v>21</v>
      </c>
    </row>
    <row r="6492" spans="1:14" x14ac:dyDescent="0.25">
      <c r="A6492" s="1" t="s">
        <v>361</v>
      </c>
      <c r="B6492" s="2" t="s">
        <v>353</v>
      </c>
      <c r="C6492" s="2" t="s">
        <v>353</v>
      </c>
      <c r="D6492" s="2" t="s">
        <v>354</v>
      </c>
      <c r="E6492" s="2" t="s">
        <v>5006</v>
      </c>
      <c r="F6492" s="2">
        <v>90111503</v>
      </c>
      <c r="G6492" s="2" t="s">
        <v>330</v>
      </c>
      <c r="H6492" s="2">
        <v>1</v>
      </c>
      <c r="I6492" s="2">
        <v>12</v>
      </c>
      <c r="J6492" s="2">
        <v>10</v>
      </c>
      <c r="K6492" s="2">
        <v>1</v>
      </c>
      <c r="L6492" s="3">
        <v>432000</v>
      </c>
      <c r="M6492" s="2" t="s">
        <v>20</v>
      </c>
      <c r="N6492" s="4" t="s">
        <v>21</v>
      </c>
    </row>
    <row r="6493" spans="1:14" x14ac:dyDescent="0.25">
      <c r="A6493" s="1" t="s">
        <v>361</v>
      </c>
      <c r="B6493" s="2" t="s">
        <v>353</v>
      </c>
      <c r="C6493" s="2" t="s">
        <v>353</v>
      </c>
      <c r="D6493" s="2" t="s">
        <v>354</v>
      </c>
      <c r="E6493" s="2" t="s">
        <v>5007</v>
      </c>
      <c r="F6493" s="2">
        <v>90111503</v>
      </c>
      <c r="G6493" s="2" t="s">
        <v>330</v>
      </c>
      <c r="H6493" s="2">
        <v>1</v>
      </c>
      <c r="I6493" s="2">
        <v>12</v>
      </c>
      <c r="J6493" s="2">
        <v>10</v>
      </c>
      <c r="K6493" s="2">
        <v>1</v>
      </c>
      <c r="L6493" s="3">
        <v>152000</v>
      </c>
      <c r="M6493" s="2" t="s">
        <v>20</v>
      </c>
      <c r="N6493" s="4" t="s">
        <v>21</v>
      </c>
    </row>
    <row r="6494" spans="1:14" x14ac:dyDescent="0.25">
      <c r="A6494" s="1" t="s">
        <v>361</v>
      </c>
      <c r="B6494" s="2" t="s">
        <v>353</v>
      </c>
      <c r="C6494" s="2" t="s">
        <v>353</v>
      </c>
      <c r="D6494" s="2" t="s">
        <v>354</v>
      </c>
      <c r="E6494" s="2" t="s">
        <v>5008</v>
      </c>
      <c r="F6494" s="2">
        <v>90111503</v>
      </c>
      <c r="G6494" s="2" t="s">
        <v>330</v>
      </c>
      <c r="H6494" s="2">
        <v>1</v>
      </c>
      <c r="I6494" s="2">
        <v>12</v>
      </c>
      <c r="J6494" s="2">
        <v>10</v>
      </c>
      <c r="K6494" s="2">
        <v>1</v>
      </c>
      <c r="L6494" s="3">
        <v>456000</v>
      </c>
      <c r="M6494" s="2" t="s">
        <v>20</v>
      </c>
      <c r="N6494" s="4" t="s">
        <v>21</v>
      </c>
    </row>
    <row r="6495" spans="1:14" x14ac:dyDescent="0.25">
      <c r="A6495" s="1" t="s">
        <v>361</v>
      </c>
      <c r="B6495" s="2" t="s">
        <v>353</v>
      </c>
      <c r="C6495" s="2" t="s">
        <v>353</v>
      </c>
      <c r="D6495" s="2" t="s">
        <v>354</v>
      </c>
      <c r="E6495" s="2" t="s">
        <v>5009</v>
      </c>
      <c r="F6495" s="2">
        <v>90111503</v>
      </c>
      <c r="G6495" s="2" t="s">
        <v>330</v>
      </c>
      <c r="H6495" s="2">
        <v>1</v>
      </c>
      <c r="I6495" s="2">
        <v>12</v>
      </c>
      <c r="J6495" s="2">
        <v>10</v>
      </c>
      <c r="K6495" s="2">
        <v>1</v>
      </c>
      <c r="L6495" s="3">
        <v>76000</v>
      </c>
      <c r="M6495" s="2" t="s">
        <v>20</v>
      </c>
      <c r="N6495" s="4" t="s">
        <v>21</v>
      </c>
    </row>
    <row r="6496" spans="1:14" x14ac:dyDescent="0.25">
      <c r="A6496" s="1" t="s">
        <v>361</v>
      </c>
      <c r="B6496" s="2" t="s">
        <v>353</v>
      </c>
      <c r="C6496" s="2" t="s">
        <v>353</v>
      </c>
      <c r="D6496" s="2" t="s">
        <v>354</v>
      </c>
      <c r="E6496" s="2" t="s">
        <v>5010</v>
      </c>
      <c r="F6496" s="2">
        <v>90111503</v>
      </c>
      <c r="G6496" s="2" t="s">
        <v>330</v>
      </c>
      <c r="H6496" s="2">
        <v>1</v>
      </c>
      <c r="I6496" s="2">
        <v>12</v>
      </c>
      <c r="J6496" s="2">
        <v>10</v>
      </c>
      <c r="K6496" s="2">
        <v>1</v>
      </c>
      <c r="L6496" s="3">
        <v>2800000</v>
      </c>
      <c r="M6496" s="2" t="s">
        <v>20</v>
      </c>
      <c r="N6496" s="4" t="s">
        <v>21</v>
      </c>
    </row>
    <row r="6497" spans="1:14" x14ac:dyDescent="0.25">
      <c r="A6497" s="1" t="s">
        <v>361</v>
      </c>
      <c r="B6497" s="2" t="s">
        <v>353</v>
      </c>
      <c r="C6497" s="2" t="s">
        <v>353</v>
      </c>
      <c r="D6497" s="2" t="s">
        <v>354</v>
      </c>
      <c r="E6497" s="2" t="s">
        <v>5011</v>
      </c>
      <c r="F6497" s="2">
        <v>90111503</v>
      </c>
      <c r="G6497" s="2" t="s">
        <v>330</v>
      </c>
      <c r="H6497" s="2">
        <v>1</v>
      </c>
      <c r="I6497" s="2">
        <v>12</v>
      </c>
      <c r="J6497" s="2">
        <v>10</v>
      </c>
      <c r="K6497" s="2">
        <v>1</v>
      </c>
      <c r="L6497" s="3">
        <v>684000</v>
      </c>
      <c r="M6497" s="2" t="s">
        <v>20</v>
      </c>
      <c r="N6497" s="4" t="s">
        <v>21</v>
      </c>
    </row>
    <row r="6498" spans="1:14" x14ac:dyDescent="0.25">
      <c r="A6498" s="1" t="s">
        <v>361</v>
      </c>
      <c r="B6498" s="2" t="s">
        <v>353</v>
      </c>
      <c r="C6498" s="2" t="s">
        <v>353</v>
      </c>
      <c r="D6498" s="2" t="s">
        <v>354</v>
      </c>
      <c r="E6498" s="2" t="s">
        <v>5012</v>
      </c>
      <c r="F6498" s="2">
        <v>90111503</v>
      </c>
      <c r="G6498" s="2" t="s">
        <v>330</v>
      </c>
      <c r="H6498" s="2">
        <v>1</v>
      </c>
      <c r="I6498" s="2">
        <v>12</v>
      </c>
      <c r="J6498" s="2">
        <v>10</v>
      </c>
      <c r="K6498" s="2">
        <v>1</v>
      </c>
      <c r="L6498" s="3">
        <v>100000</v>
      </c>
      <c r="M6498" s="2" t="s">
        <v>20</v>
      </c>
      <c r="N6498" s="4" t="s">
        <v>21</v>
      </c>
    </row>
    <row r="6499" spans="1:14" x14ac:dyDescent="0.25">
      <c r="A6499" s="1" t="s">
        <v>361</v>
      </c>
      <c r="B6499" s="2" t="s">
        <v>353</v>
      </c>
      <c r="C6499" s="2" t="s">
        <v>353</v>
      </c>
      <c r="D6499" s="2" t="s">
        <v>354</v>
      </c>
      <c r="E6499" s="2" t="s">
        <v>5013</v>
      </c>
      <c r="F6499" s="2">
        <v>90111503</v>
      </c>
      <c r="G6499" s="2" t="s">
        <v>330</v>
      </c>
      <c r="H6499" s="2">
        <v>1</v>
      </c>
      <c r="I6499" s="2">
        <v>12</v>
      </c>
      <c r="J6499" s="2">
        <v>10</v>
      </c>
      <c r="K6499" s="2">
        <v>1</v>
      </c>
      <c r="L6499" s="3">
        <v>304000</v>
      </c>
      <c r="M6499" s="2" t="s">
        <v>20</v>
      </c>
      <c r="N6499" s="4" t="s">
        <v>21</v>
      </c>
    </row>
    <row r="6500" spans="1:14" x14ac:dyDescent="0.25">
      <c r="A6500" s="1" t="s">
        <v>361</v>
      </c>
      <c r="B6500" s="2" t="s">
        <v>353</v>
      </c>
      <c r="C6500" s="2" t="s">
        <v>353</v>
      </c>
      <c r="D6500" s="2" t="s">
        <v>354</v>
      </c>
      <c r="E6500" s="2" t="s">
        <v>5014</v>
      </c>
      <c r="F6500" s="2">
        <v>90111503</v>
      </c>
      <c r="G6500" s="2" t="s">
        <v>330</v>
      </c>
      <c r="H6500" s="2">
        <v>1</v>
      </c>
      <c r="I6500" s="2">
        <v>12</v>
      </c>
      <c r="J6500" s="2">
        <v>10</v>
      </c>
      <c r="K6500" s="2">
        <v>1</v>
      </c>
      <c r="L6500" s="3">
        <v>304000</v>
      </c>
      <c r="M6500" s="2" t="s">
        <v>20</v>
      </c>
      <c r="N6500" s="4" t="s">
        <v>21</v>
      </c>
    </row>
    <row r="6501" spans="1:14" x14ac:dyDescent="0.25">
      <c r="A6501" s="1" t="s">
        <v>361</v>
      </c>
      <c r="B6501" s="2" t="s">
        <v>353</v>
      </c>
      <c r="C6501" s="2" t="s">
        <v>353</v>
      </c>
      <c r="D6501" s="2" t="s">
        <v>354</v>
      </c>
      <c r="E6501" s="2" t="s">
        <v>5015</v>
      </c>
      <c r="F6501" s="2">
        <v>90111503</v>
      </c>
      <c r="G6501" s="2" t="s">
        <v>330</v>
      </c>
      <c r="H6501" s="2">
        <v>1</v>
      </c>
      <c r="I6501" s="2">
        <v>12</v>
      </c>
      <c r="J6501" s="2">
        <v>10</v>
      </c>
      <c r="K6501" s="2">
        <v>1</v>
      </c>
      <c r="L6501" s="3">
        <v>152000</v>
      </c>
      <c r="M6501" s="2" t="s">
        <v>20</v>
      </c>
      <c r="N6501" s="4" t="s">
        <v>21</v>
      </c>
    </row>
    <row r="6502" spans="1:14" x14ac:dyDescent="0.25">
      <c r="A6502" s="1" t="s">
        <v>361</v>
      </c>
      <c r="B6502" s="2" t="s">
        <v>353</v>
      </c>
      <c r="C6502" s="2" t="s">
        <v>353</v>
      </c>
      <c r="D6502" s="2" t="s">
        <v>354</v>
      </c>
      <c r="E6502" s="2" t="s">
        <v>5016</v>
      </c>
      <c r="F6502" s="2">
        <v>90111503</v>
      </c>
      <c r="G6502" s="2" t="s">
        <v>330</v>
      </c>
      <c r="H6502" s="2">
        <v>1</v>
      </c>
      <c r="I6502" s="2">
        <v>12</v>
      </c>
      <c r="J6502" s="2">
        <v>10</v>
      </c>
      <c r="K6502" s="2">
        <v>1</v>
      </c>
      <c r="L6502" s="3">
        <v>152000</v>
      </c>
      <c r="M6502" s="2" t="s">
        <v>20</v>
      </c>
      <c r="N6502" s="4" t="s">
        <v>21</v>
      </c>
    </row>
    <row r="6503" spans="1:14" x14ac:dyDescent="0.25">
      <c r="A6503" s="1" t="s">
        <v>361</v>
      </c>
      <c r="B6503" s="2" t="s">
        <v>353</v>
      </c>
      <c r="C6503" s="2" t="s">
        <v>353</v>
      </c>
      <c r="D6503" s="2" t="s">
        <v>354</v>
      </c>
      <c r="E6503" s="2" t="s">
        <v>5017</v>
      </c>
      <c r="F6503" s="2">
        <v>90111503</v>
      </c>
      <c r="G6503" s="2" t="s">
        <v>330</v>
      </c>
      <c r="H6503" s="2">
        <v>1</v>
      </c>
      <c r="I6503" s="2">
        <v>12</v>
      </c>
      <c r="J6503" s="2">
        <v>10</v>
      </c>
      <c r="K6503" s="2">
        <v>1</v>
      </c>
      <c r="L6503" s="3">
        <v>456000</v>
      </c>
      <c r="M6503" s="2" t="s">
        <v>20</v>
      </c>
      <c r="N6503" s="4" t="s">
        <v>21</v>
      </c>
    </row>
    <row r="6504" spans="1:14" x14ac:dyDescent="0.25">
      <c r="A6504" s="1" t="s">
        <v>361</v>
      </c>
      <c r="B6504" s="2" t="s">
        <v>353</v>
      </c>
      <c r="C6504" s="2" t="s">
        <v>353</v>
      </c>
      <c r="D6504" s="2" t="s">
        <v>354</v>
      </c>
      <c r="E6504" s="2" t="s">
        <v>5018</v>
      </c>
      <c r="F6504" s="2">
        <v>90111503</v>
      </c>
      <c r="G6504" s="2" t="s">
        <v>330</v>
      </c>
      <c r="H6504" s="2">
        <v>1</v>
      </c>
      <c r="I6504" s="2">
        <v>12</v>
      </c>
      <c r="J6504" s="2">
        <v>10</v>
      </c>
      <c r="K6504" s="2">
        <v>1</v>
      </c>
      <c r="L6504" s="3">
        <v>456000</v>
      </c>
      <c r="M6504" s="2" t="s">
        <v>20</v>
      </c>
      <c r="N6504" s="4" t="s">
        <v>21</v>
      </c>
    </row>
    <row r="6505" spans="1:14" x14ac:dyDescent="0.25">
      <c r="A6505" s="1" t="s">
        <v>361</v>
      </c>
      <c r="B6505" s="2" t="s">
        <v>353</v>
      </c>
      <c r="C6505" s="2" t="s">
        <v>353</v>
      </c>
      <c r="D6505" s="2" t="s">
        <v>354</v>
      </c>
      <c r="E6505" s="2" t="s">
        <v>5019</v>
      </c>
      <c r="F6505" s="2">
        <v>90111503</v>
      </c>
      <c r="G6505" s="2" t="s">
        <v>330</v>
      </c>
      <c r="H6505" s="2">
        <v>1</v>
      </c>
      <c r="I6505" s="2">
        <v>12</v>
      </c>
      <c r="J6505" s="2">
        <v>10</v>
      </c>
      <c r="K6505" s="2">
        <v>1</v>
      </c>
      <c r="L6505" s="3">
        <v>1018000</v>
      </c>
      <c r="M6505" s="2" t="s">
        <v>20</v>
      </c>
      <c r="N6505" s="4" t="s">
        <v>21</v>
      </c>
    </row>
    <row r="6506" spans="1:14" x14ac:dyDescent="0.25">
      <c r="A6506" s="1" t="s">
        <v>361</v>
      </c>
      <c r="B6506" s="2" t="s">
        <v>353</v>
      </c>
      <c r="C6506" s="2" t="s">
        <v>353</v>
      </c>
      <c r="D6506" s="2" t="s">
        <v>354</v>
      </c>
      <c r="E6506" s="2" t="s">
        <v>5020</v>
      </c>
      <c r="F6506" s="2">
        <v>90111503</v>
      </c>
      <c r="G6506" s="2" t="s">
        <v>330</v>
      </c>
      <c r="H6506" s="2">
        <v>1</v>
      </c>
      <c r="I6506" s="2">
        <v>12</v>
      </c>
      <c r="J6506" s="2">
        <v>10</v>
      </c>
      <c r="K6506" s="2">
        <v>1</v>
      </c>
      <c r="L6506" s="3">
        <v>456000</v>
      </c>
      <c r="M6506" s="2" t="s">
        <v>20</v>
      </c>
      <c r="N6506" s="4" t="s">
        <v>21</v>
      </c>
    </row>
    <row r="6507" spans="1:14" x14ac:dyDescent="0.25">
      <c r="A6507" s="1" t="s">
        <v>361</v>
      </c>
      <c r="B6507" s="2" t="s">
        <v>353</v>
      </c>
      <c r="C6507" s="2" t="s">
        <v>353</v>
      </c>
      <c r="D6507" s="2" t="s">
        <v>354</v>
      </c>
      <c r="E6507" s="2" t="s">
        <v>5021</v>
      </c>
      <c r="F6507" s="2">
        <v>90111503</v>
      </c>
      <c r="G6507" s="2" t="s">
        <v>330</v>
      </c>
      <c r="H6507" s="2">
        <v>1</v>
      </c>
      <c r="I6507" s="2">
        <v>12</v>
      </c>
      <c r="J6507" s="2">
        <v>10</v>
      </c>
      <c r="K6507" s="2">
        <v>1</v>
      </c>
      <c r="L6507" s="3">
        <v>980000</v>
      </c>
      <c r="M6507" s="2" t="s">
        <v>20</v>
      </c>
      <c r="N6507" s="4" t="s">
        <v>21</v>
      </c>
    </row>
    <row r="6508" spans="1:14" x14ac:dyDescent="0.25">
      <c r="A6508" s="1" t="s">
        <v>361</v>
      </c>
      <c r="B6508" s="2" t="s">
        <v>353</v>
      </c>
      <c r="C6508" s="2" t="s">
        <v>353</v>
      </c>
      <c r="D6508" s="2" t="s">
        <v>354</v>
      </c>
      <c r="E6508" s="2" t="s">
        <v>5022</v>
      </c>
      <c r="F6508" s="2">
        <v>90111503</v>
      </c>
      <c r="G6508" s="2" t="s">
        <v>330</v>
      </c>
      <c r="H6508" s="2">
        <v>1</v>
      </c>
      <c r="I6508" s="2">
        <v>12</v>
      </c>
      <c r="J6508" s="2">
        <v>10</v>
      </c>
      <c r="K6508" s="2">
        <v>1</v>
      </c>
      <c r="L6508" s="3">
        <v>980000</v>
      </c>
      <c r="M6508" s="2" t="s">
        <v>20</v>
      </c>
      <c r="N6508" s="4" t="s">
        <v>21</v>
      </c>
    </row>
    <row r="6509" spans="1:14" x14ac:dyDescent="0.25">
      <c r="A6509" s="1" t="s">
        <v>361</v>
      </c>
      <c r="B6509" s="2" t="s">
        <v>353</v>
      </c>
      <c r="C6509" s="2" t="s">
        <v>353</v>
      </c>
      <c r="D6509" s="2" t="s">
        <v>354</v>
      </c>
      <c r="E6509" s="2" t="s">
        <v>5023</v>
      </c>
      <c r="F6509" s="2">
        <v>90111503</v>
      </c>
      <c r="G6509" s="2" t="s">
        <v>330</v>
      </c>
      <c r="H6509" s="2">
        <v>1</v>
      </c>
      <c r="I6509" s="2">
        <v>12</v>
      </c>
      <c r="J6509" s="2">
        <v>10</v>
      </c>
      <c r="K6509" s="2">
        <v>1</v>
      </c>
      <c r="L6509" s="3">
        <v>432000</v>
      </c>
      <c r="M6509" s="2" t="s">
        <v>20</v>
      </c>
      <c r="N6509" s="4" t="s">
        <v>21</v>
      </c>
    </row>
    <row r="6510" spans="1:14" x14ac:dyDescent="0.25">
      <c r="A6510" s="1" t="s">
        <v>361</v>
      </c>
      <c r="B6510" s="2" t="s">
        <v>353</v>
      </c>
      <c r="C6510" s="2" t="s">
        <v>353</v>
      </c>
      <c r="D6510" s="2" t="s">
        <v>354</v>
      </c>
      <c r="E6510" s="2" t="s">
        <v>5024</v>
      </c>
      <c r="F6510" s="2">
        <v>90111503</v>
      </c>
      <c r="G6510" s="2" t="s">
        <v>330</v>
      </c>
      <c r="H6510" s="2">
        <v>1</v>
      </c>
      <c r="I6510" s="2">
        <v>12</v>
      </c>
      <c r="J6510" s="2">
        <v>10</v>
      </c>
      <c r="K6510" s="2">
        <v>1</v>
      </c>
      <c r="L6510" s="3">
        <v>556000</v>
      </c>
      <c r="M6510" s="2" t="s">
        <v>20</v>
      </c>
      <c r="N6510" s="4" t="s">
        <v>21</v>
      </c>
    </row>
    <row r="6511" spans="1:14" x14ac:dyDescent="0.25">
      <c r="A6511" s="1" t="s">
        <v>361</v>
      </c>
      <c r="B6511" s="2" t="s">
        <v>353</v>
      </c>
      <c r="C6511" s="2" t="s">
        <v>353</v>
      </c>
      <c r="D6511" s="2" t="s">
        <v>354</v>
      </c>
      <c r="E6511" s="2" t="s">
        <v>5025</v>
      </c>
      <c r="F6511" s="2">
        <v>90111503</v>
      </c>
      <c r="G6511" s="2" t="s">
        <v>330</v>
      </c>
      <c r="H6511" s="2">
        <v>1</v>
      </c>
      <c r="I6511" s="2">
        <v>12</v>
      </c>
      <c r="J6511" s="2">
        <v>10</v>
      </c>
      <c r="K6511" s="2">
        <v>1</v>
      </c>
      <c r="L6511" s="3">
        <v>114000</v>
      </c>
      <c r="M6511" s="2" t="s">
        <v>20</v>
      </c>
      <c r="N6511" s="4" t="s">
        <v>21</v>
      </c>
    </row>
    <row r="6512" spans="1:14" x14ac:dyDescent="0.25">
      <c r="A6512" s="1" t="s">
        <v>361</v>
      </c>
      <c r="B6512" s="2" t="s">
        <v>353</v>
      </c>
      <c r="C6512" s="2" t="s">
        <v>353</v>
      </c>
      <c r="D6512" s="2" t="s">
        <v>354</v>
      </c>
      <c r="E6512" s="2" t="s">
        <v>5026</v>
      </c>
      <c r="F6512" s="2">
        <v>90111503</v>
      </c>
      <c r="G6512" s="2" t="s">
        <v>330</v>
      </c>
      <c r="H6512" s="2">
        <v>1</v>
      </c>
      <c r="I6512" s="2">
        <v>12</v>
      </c>
      <c r="J6512" s="2">
        <v>10</v>
      </c>
      <c r="K6512" s="2">
        <v>1</v>
      </c>
      <c r="L6512" s="3">
        <v>4332000</v>
      </c>
      <c r="M6512" s="2" t="s">
        <v>20</v>
      </c>
      <c r="N6512" s="4" t="s">
        <v>21</v>
      </c>
    </row>
    <row r="6513" spans="1:14" x14ac:dyDescent="0.25">
      <c r="A6513" s="1" t="s">
        <v>361</v>
      </c>
      <c r="B6513" s="2" t="s">
        <v>353</v>
      </c>
      <c r="C6513" s="2" t="s">
        <v>353</v>
      </c>
      <c r="D6513" s="2" t="s">
        <v>354</v>
      </c>
      <c r="E6513" s="2" t="s">
        <v>5027</v>
      </c>
      <c r="F6513" s="2">
        <v>90111503</v>
      </c>
      <c r="G6513" s="2" t="s">
        <v>330</v>
      </c>
      <c r="H6513" s="2">
        <v>1</v>
      </c>
      <c r="I6513" s="2">
        <v>12</v>
      </c>
      <c r="J6513" s="2">
        <v>10</v>
      </c>
      <c r="K6513" s="2">
        <v>1</v>
      </c>
      <c r="L6513" s="3">
        <v>700000</v>
      </c>
      <c r="M6513" s="2" t="s">
        <v>20</v>
      </c>
      <c r="N6513" s="4" t="s">
        <v>21</v>
      </c>
    </row>
    <row r="6514" spans="1:14" x14ac:dyDescent="0.25">
      <c r="A6514" s="1" t="s">
        <v>361</v>
      </c>
      <c r="B6514" s="2" t="s">
        <v>353</v>
      </c>
      <c r="C6514" s="2" t="s">
        <v>353</v>
      </c>
      <c r="D6514" s="2" t="s">
        <v>354</v>
      </c>
      <c r="E6514" s="2" t="s">
        <v>5028</v>
      </c>
      <c r="F6514" s="2">
        <v>90111503</v>
      </c>
      <c r="G6514" s="2" t="s">
        <v>330</v>
      </c>
      <c r="H6514" s="2">
        <v>1</v>
      </c>
      <c r="I6514" s="2">
        <v>12</v>
      </c>
      <c r="J6514" s="2">
        <v>10</v>
      </c>
      <c r="K6514" s="2">
        <v>1</v>
      </c>
      <c r="L6514" s="3">
        <v>304000</v>
      </c>
      <c r="M6514" s="2" t="s">
        <v>20</v>
      </c>
      <c r="N6514" s="4" t="s">
        <v>21</v>
      </c>
    </row>
    <row r="6515" spans="1:14" x14ac:dyDescent="0.25">
      <c r="A6515" s="1" t="s">
        <v>361</v>
      </c>
      <c r="B6515" s="2" t="s">
        <v>353</v>
      </c>
      <c r="C6515" s="2" t="s">
        <v>353</v>
      </c>
      <c r="D6515" s="2" t="s">
        <v>354</v>
      </c>
      <c r="E6515" s="2" t="s">
        <v>5029</v>
      </c>
      <c r="F6515" s="2">
        <v>90111503</v>
      </c>
      <c r="G6515" s="2" t="s">
        <v>330</v>
      </c>
      <c r="H6515" s="2">
        <v>1</v>
      </c>
      <c r="I6515" s="2">
        <v>12</v>
      </c>
      <c r="J6515" s="2">
        <v>10</v>
      </c>
      <c r="K6515" s="2">
        <v>1</v>
      </c>
      <c r="L6515" s="3">
        <v>840000</v>
      </c>
      <c r="M6515" s="2" t="s">
        <v>20</v>
      </c>
      <c r="N6515" s="4" t="s">
        <v>21</v>
      </c>
    </row>
    <row r="6516" spans="1:14" x14ac:dyDescent="0.25">
      <c r="A6516" s="1" t="s">
        <v>361</v>
      </c>
      <c r="B6516" s="2" t="s">
        <v>353</v>
      </c>
      <c r="C6516" s="2" t="s">
        <v>353</v>
      </c>
      <c r="D6516" s="2" t="s">
        <v>354</v>
      </c>
      <c r="E6516" s="2" t="s">
        <v>5030</v>
      </c>
      <c r="F6516" s="2">
        <v>90111503</v>
      </c>
      <c r="G6516" s="2" t="s">
        <v>330</v>
      </c>
      <c r="H6516" s="2">
        <v>1</v>
      </c>
      <c r="I6516" s="2">
        <v>12</v>
      </c>
      <c r="J6516" s="2">
        <v>10</v>
      </c>
      <c r="K6516" s="2">
        <v>1</v>
      </c>
      <c r="L6516" s="3">
        <v>608000</v>
      </c>
      <c r="M6516" s="2" t="s">
        <v>20</v>
      </c>
      <c r="N6516" s="4" t="s">
        <v>21</v>
      </c>
    </row>
    <row r="6517" spans="1:14" x14ac:dyDescent="0.25">
      <c r="A6517" s="1" t="s">
        <v>361</v>
      </c>
      <c r="B6517" s="2" t="s">
        <v>353</v>
      </c>
      <c r="C6517" s="2" t="s">
        <v>353</v>
      </c>
      <c r="D6517" s="2" t="s">
        <v>354</v>
      </c>
      <c r="E6517" s="2" t="s">
        <v>5031</v>
      </c>
      <c r="F6517" s="2">
        <v>90111503</v>
      </c>
      <c r="G6517" s="2" t="s">
        <v>330</v>
      </c>
      <c r="H6517" s="2">
        <v>1</v>
      </c>
      <c r="I6517" s="2">
        <v>12</v>
      </c>
      <c r="J6517" s="2">
        <v>10</v>
      </c>
      <c r="K6517" s="2">
        <v>1</v>
      </c>
      <c r="L6517" s="3">
        <v>228000</v>
      </c>
      <c r="M6517" s="2" t="s">
        <v>20</v>
      </c>
      <c r="N6517" s="4" t="s">
        <v>21</v>
      </c>
    </row>
    <row r="6518" spans="1:14" x14ac:dyDescent="0.25">
      <c r="A6518" s="1" t="s">
        <v>361</v>
      </c>
      <c r="B6518" s="2" t="s">
        <v>353</v>
      </c>
      <c r="C6518" s="2" t="s">
        <v>353</v>
      </c>
      <c r="D6518" s="2" t="s">
        <v>354</v>
      </c>
      <c r="E6518" s="2" t="s">
        <v>5032</v>
      </c>
      <c r="F6518" s="2">
        <v>90111503</v>
      </c>
      <c r="G6518" s="2" t="s">
        <v>330</v>
      </c>
      <c r="H6518" s="2">
        <v>1</v>
      </c>
      <c r="I6518" s="2">
        <v>12</v>
      </c>
      <c r="J6518" s="2">
        <v>10</v>
      </c>
      <c r="K6518" s="2">
        <v>1</v>
      </c>
      <c r="L6518" s="3">
        <v>190000</v>
      </c>
      <c r="M6518" s="2" t="s">
        <v>20</v>
      </c>
      <c r="N6518" s="4" t="s">
        <v>21</v>
      </c>
    </row>
    <row r="6519" spans="1:14" x14ac:dyDescent="0.25">
      <c r="A6519" s="1" t="s">
        <v>361</v>
      </c>
      <c r="B6519" s="2" t="s">
        <v>353</v>
      </c>
      <c r="C6519" s="2" t="s">
        <v>353</v>
      </c>
      <c r="D6519" s="2" t="s">
        <v>354</v>
      </c>
      <c r="E6519" s="2" t="s">
        <v>5033</v>
      </c>
      <c r="F6519" s="2">
        <v>90111503</v>
      </c>
      <c r="G6519" s="2" t="s">
        <v>330</v>
      </c>
      <c r="H6519" s="2">
        <v>1</v>
      </c>
      <c r="I6519" s="2">
        <v>12</v>
      </c>
      <c r="J6519" s="2">
        <v>10</v>
      </c>
      <c r="K6519" s="2">
        <v>1</v>
      </c>
      <c r="L6519" s="3">
        <v>1120000</v>
      </c>
      <c r="M6519" s="2" t="s">
        <v>20</v>
      </c>
      <c r="N6519" s="4" t="s">
        <v>21</v>
      </c>
    </row>
    <row r="6520" spans="1:14" x14ac:dyDescent="0.25">
      <c r="A6520" s="1" t="s">
        <v>361</v>
      </c>
      <c r="B6520" s="2" t="s">
        <v>353</v>
      </c>
      <c r="C6520" s="2" t="s">
        <v>353</v>
      </c>
      <c r="D6520" s="2" t="s">
        <v>354</v>
      </c>
      <c r="E6520" s="2" t="s">
        <v>5034</v>
      </c>
      <c r="F6520" s="2">
        <v>90111503</v>
      </c>
      <c r="G6520" s="2" t="s">
        <v>330</v>
      </c>
      <c r="H6520" s="2">
        <v>1</v>
      </c>
      <c r="I6520" s="2">
        <v>12</v>
      </c>
      <c r="J6520" s="2">
        <v>10</v>
      </c>
      <c r="K6520" s="2">
        <v>1</v>
      </c>
      <c r="L6520" s="3">
        <v>684000</v>
      </c>
      <c r="M6520" s="2" t="s">
        <v>20</v>
      </c>
      <c r="N6520" s="4" t="s">
        <v>21</v>
      </c>
    </row>
    <row r="6521" spans="1:14" x14ac:dyDescent="0.25">
      <c r="A6521" s="1" t="s">
        <v>361</v>
      </c>
      <c r="B6521" s="2" t="s">
        <v>353</v>
      </c>
      <c r="C6521" s="2" t="s">
        <v>353</v>
      </c>
      <c r="D6521" s="2" t="s">
        <v>354</v>
      </c>
      <c r="E6521" s="2" t="s">
        <v>5035</v>
      </c>
      <c r="F6521" s="2">
        <v>90111503</v>
      </c>
      <c r="G6521" s="2" t="s">
        <v>330</v>
      </c>
      <c r="H6521" s="2">
        <v>1</v>
      </c>
      <c r="I6521" s="2">
        <v>12</v>
      </c>
      <c r="J6521" s="2">
        <v>10</v>
      </c>
      <c r="K6521" s="2">
        <v>1</v>
      </c>
      <c r="L6521" s="3">
        <v>456000</v>
      </c>
      <c r="M6521" s="2" t="s">
        <v>20</v>
      </c>
      <c r="N6521" s="4" t="s">
        <v>21</v>
      </c>
    </row>
    <row r="6522" spans="1:14" x14ac:dyDescent="0.25">
      <c r="A6522" s="1" t="s">
        <v>361</v>
      </c>
      <c r="B6522" s="2" t="s">
        <v>353</v>
      </c>
      <c r="C6522" s="2" t="s">
        <v>353</v>
      </c>
      <c r="D6522" s="2" t="s">
        <v>354</v>
      </c>
      <c r="E6522" s="2" t="s">
        <v>5036</v>
      </c>
      <c r="F6522" s="2">
        <v>90111503</v>
      </c>
      <c r="G6522" s="2" t="s">
        <v>330</v>
      </c>
      <c r="H6522" s="2">
        <v>1</v>
      </c>
      <c r="I6522" s="2">
        <v>12</v>
      </c>
      <c r="J6522" s="2">
        <v>10</v>
      </c>
      <c r="K6522" s="2">
        <v>1</v>
      </c>
      <c r="L6522" s="3">
        <v>1824000</v>
      </c>
      <c r="M6522" s="2" t="s">
        <v>20</v>
      </c>
      <c r="N6522" s="4" t="s">
        <v>21</v>
      </c>
    </row>
    <row r="6523" spans="1:14" x14ac:dyDescent="0.25">
      <c r="A6523" s="1" t="s">
        <v>361</v>
      </c>
      <c r="B6523" s="2" t="s">
        <v>353</v>
      </c>
      <c r="C6523" s="2" t="s">
        <v>353</v>
      </c>
      <c r="D6523" s="2" t="s">
        <v>354</v>
      </c>
      <c r="E6523" s="2" t="s">
        <v>5037</v>
      </c>
      <c r="F6523" s="2">
        <v>90111503</v>
      </c>
      <c r="G6523" s="2" t="s">
        <v>330</v>
      </c>
      <c r="H6523" s="2">
        <v>1</v>
      </c>
      <c r="I6523" s="2">
        <v>12</v>
      </c>
      <c r="J6523" s="2">
        <v>10</v>
      </c>
      <c r="K6523" s="2">
        <v>1</v>
      </c>
      <c r="L6523" s="3">
        <v>2280000</v>
      </c>
      <c r="M6523" s="2" t="s">
        <v>20</v>
      </c>
      <c r="N6523" s="4" t="s">
        <v>21</v>
      </c>
    </row>
    <row r="6524" spans="1:14" x14ac:dyDescent="0.25">
      <c r="A6524" s="1" t="s">
        <v>361</v>
      </c>
      <c r="B6524" s="2" t="s">
        <v>353</v>
      </c>
      <c r="C6524" s="2" t="s">
        <v>353</v>
      </c>
      <c r="D6524" s="2" t="s">
        <v>354</v>
      </c>
      <c r="E6524" s="2" t="s">
        <v>5038</v>
      </c>
      <c r="F6524" s="2">
        <v>90111503</v>
      </c>
      <c r="G6524" s="2" t="s">
        <v>330</v>
      </c>
      <c r="H6524" s="2">
        <v>1</v>
      </c>
      <c r="I6524" s="2">
        <v>12</v>
      </c>
      <c r="J6524" s="2">
        <v>10</v>
      </c>
      <c r="K6524" s="2">
        <v>1</v>
      </c>
      <c r="L6524" s="3">
        <v>76000</v>
      </c>
      <c r="M6524" s="2" t="s">
        <v>20</v>
      </c>
      <c r="N6524" s="4" t="s">
        <v>21</v>
      </c>
    </row>
    <row r="6525" spans="1:14" x14ac:dyDescent="0.25">
      <c r="A6525" s="1" t="s">
        <v>361</v>
      </c>
      <c r="B6525" s="2" t="s">
        <v>353</v>
      </c>
      <c r="C6525" s="2" t="s">
        <v>353</v>
      </c>
      <c r="D6525" s="2" t="s">
        <v>354</v>
      </c>
      <c r="E6525" s="2" t="s">
        <v>5039</v>
      </c>
      <c r="F6525" s="2">
        <v>90111503</v>
      </c>
      <c r="G6525" s="2" t="s">
        <v>330</v>
      </c>
      <c r="H6525" s="2">
        <v>1</v>
      </c>
      <c r="I6525" s="2">
        <v>12</v>
      </c>
      <c r="J6525" s="2">
        <v>10</v>
      </c>
      <c r="K6525" s="2">
        <v>1</v>
      </c>
      <c r="L6525" s="3">
        <v>836000</v>
      </c>
      <c r="M6525" s="2" t="s">
        <v>20</v>
      </c>
      <c r="N6525" s="4" t="s">
        <v>21</v>
      </c>
    </row>
    <row r="6526" spans="1:14" x14ac:dyDescent="0.25">
      <c r="A6526" s="1" t="s">
        <v>361</v>
      </c>
      <c r="B6526" s="2" t="s">
        <v>353</v>
      </c>
      <c r="C6526" s="2" t="s">
        <v>353</v>
      </c>
      <c r="D6526" s="2" t="s">
        <v>354</v>
      </c>
      <c r="E6526" s="2" t="s">
        <v>5040</v>
      </c>
      <c r="F6526" s="2">
        <v>90111503</v>
      </c>
      <c r="G6526" s="2" t="s">
        <v>330</v>
      </c>
      <c r="H6526" s="2">
        <v>1</v>
      </c>
      <c r="I6526" s="2">
        <v>12</v>
      </c>
      <c r="J6526" s="2">
        <v>10</v>
      </c>
      <c r="K6526" s="2">
        <v>1</v>
      </c>
      <c r="L6526" s="3">
        <v>456000</v>
      </c>
      <c r="M6526" s="2" t="s">
        <v>20</v>
      </c>
      <c r="N6526" s="4" t="s">
        <v>21</v>
      </c>
    </row>
    <row r="6527" spans="1:14" x14ac:dyDescent="0.25">
      <c r="A6527" s="1" t="s">
        <v>361</v>
      </c>
      <c r="B6527" s="2" t="s">
        <v>353</v>
      </c>
      <c r="C6527" s="2" t="s">
        <v>353</v>
      </c>
      <c r="D6527" s="2" t="s">
        <v>354</v>
      </c>
      <c r="E6527" s="2" t="s">
        <v>5041</v>
      </c>
      <c r="F6527" s="2">
        <v>90111503</v>
      </c>
      <c r="G6527" s="2" t="s">
        <v>330</v>
      </c>
      <c r="H6527" s="2">
        <v>1</v>
      </c>
      <c r="I6527" s="2">
        <v>12</v>
      </c>
      <c r="J6527" s="2">
        <v>10</v>
      </c>
      <c r="K6527" s="2">
        <v>1</v>
      </c>
      <c r="L6527" s="3">
        <v>912000</v>
      </c>
      <c r="M6527" s="2" t="s">
        <v>20</v>
      </c>
      <c r="N6527" s="4" t="s">
        <v>21</v>
      </c>
    </row>
    <row r="6528" spans="1:14" x14ac:dyDescent="0.25">
      <c r="A6528" s="1" t="s">
        <v>361</v>
      </c>
      <c r="B6528" s="2" t="s">
        <v>353</v>
      </c>
      <c r="C6528" s="2" t="s">
        <v>353</v>
      </c>
      <c r="D6528" s="2" t="s">
        <v>354</v>
      </c>
      <c r="E6528" s="2" t="s">
        <v>5042</v>
      </c>
      <c r="F6528" s="2">
        <v>90111503</v>
      </c>
      <c r="G6528" s="2" t="s">
        <v>330</v>
      </c>
      <c r="H6528" s="2">
        <v>1</v>
      </c>
      <c r="I6528" s="2">
        <v>12</v>
      </c>
      <c r="J6528" s="2">
        <v>10</v>
      </c>
      <c r="K6528" s="2">
        <v>1</v>
      </c>
      <c r="L6528" s="3">
        <v>456000</v>
      </c>
      <c r="M6528" s="2" t="s">
        <v>20</v>
      </c>
      <c r="N6528" s="4" t="s">
        <v>21</v>
      </c>
    </row>
    <row r="6529" spans="1:14" x14ac:dyDescent="0.25">
      <c r="A6529" s="1" t="s">
        <v>361</v>
      </c>
      <c r="B6529" s="2" t="s">
        <v>353</v>
      </c>
      <c r="C6529" s="2" t="s">
        <v>353</v>
      </c>
      <c r="D6529" s="2" t="s">
        <v>354</v>
      </c>
      <c r="E6529" s="2" t="s">
        <v>5043</v>
      </c>
      <c r="F6529" s="2">
        <v>90111503</v>
      </c>
      <c r="G6529" s="2" t="s">
        <v>330</v>
      </c>
      <c r="H6529" s="2">
        <v>1</v>
      </c>
      <c r="I6529" s="2">
        <v>12</v>
      </c>
      <c r="J6529" s="2">
        <v>10</v>
      </c>
      <c r="K6529" s="2">
        <v>1</v>
      </c>
      <c r="L6529" s="3">
        <v>152000</v>
      </c>
      <c r="M6529" s="2" t="s">
        <v>20</v>
      </c>
      <c r="N6529" s="4" t="s">
        <v>21</v>
      </c>
    </row>
    <row r="6530" spans="1:14" x14ac:dyDescent="0.25">
      <c r="A6530" s="1" t="s">
        <v>361</v>
      </c>
      <c r="B6530" s="2" t="s">
        <v>353</v>
      </c>
      <c r="C6530" s="2" t="s">
        <v>353</v>
      </c>
      <c r="D6530" s="2" t="s">
        <v>354</v>
      </c>
      <c r="E6530" s="2" t="s">
        <v>5044</v>
      </c>
      <c r="F6530" s="2">
        <v>90111503</v>
      </c>
      <c r="G6530" s="2" t="s">
        <v>330</v>
      </c>
      <c r="H6530" s="2">
        <v>1</v>
      </c>
      <c r="I6530" s="2">
        <v>12</v>
      </c>
      <c r="J6530" s="2">
        <v>10</v>
      </c>
      <c r="K6530" s="2">
        <v>1</v>
      </c>
      <c r="L6530" s="3">
        <v>4864000</v>
      </c>
      <c r="M6530" s="2" t="s">
        <v>20</v>
      </c>
      <c r="N6530" s="4" t="s">
        <v>21</v>
      </c>
    </row>
    <row r="6531" spans="1:14" x14ac:dyDescent="0.25">
      <c r="A6531" s="1" t="s">
        <v>361</v>
      </c>
      <c r="B6531" s="2" t="s">
        <v>353</v>
      </c>
      <c r="C6531" s="2" t="s">
        <v>353</v>
      </c>
      <c r="D6531" s="2" t="s">
        <v>354</v>
      </c>
      <c r="E6531" s="2" t="s">
        <v>5045</v>
      </c>
      <c r="F6531" s="2">
        <v>90111503</v>
      </c>
      <c r="G6531" s="2" t="s">
        <v>330</v>
      </c>
      <c r="H6531" s="2">
        <v>1</v>
      </c>
      <c r="I6531" s="2">
        <v>12</v>
      </c>
      <c r="J6531" s="2">
        <v>10</v>
      </c>
      <c r="K6531" s="2">
        <v>1</v>
      </c>
      <c r="L6531" s="3">
        <v>1976000</v>
      </c>
      <c r="M6531" s="2" t="s">
        <v>20</v>
      </c>
      <c r="N6531" s="4" t="s">
        <v>21</v>
      </c>
    </row>
    <row r="6532" spans="1:14" x14ac:dyDescent="0.25">
      <c r="A6532" s="1" t="s">
        <v>361</v>
      </c>
      <c r="B6532" s="2" t="s">
        <v>353</v>
      </c>
      <c r="C6532" s="2" t="s">
        <v>353</v>
      </c>
      <c r="D6532" s="2" t="s">
        <v>354</v>
      </c>
      <c r="E6532" s="2" t="s">
        <v>5046</v>
      </c>
      <c r="F6532" s="2">
        <v>90111503</v>
      </c>
      <c r="G6532" s="2" t="s">
        <v>330</v>
      </c>
      <c r="H6532" s="2">
        <v>1</v>
      </c>
      <c r="I6532" s="2">
        <v>12</v>
      </c>
      <c r="J6532" s="2">
        <v>10</v>
      </c>
      <c r="K6532" s="2">
        <v>1</v>
      </c>
      <c r="L6532" s="3">
        <v>456000</v>
      </c>
      <c r="M6532" s="2" t="s">
        <v>20</v>
      </c>
      <c r="N6532" s="4" t="s">
        <v>21</v>
      </c>
    </row>
    <row r="6533" spans="1:14" x14ac:dyDescent="0.25">
      <c r="A6533" s="1" t="s">
        <v>361</v>
      </c>
      <c r="B6533" s="2" t="s">
        <v>353</v>
      </c>
      <c r="C6533" s="2" t="s">
        <v>353</v>
      </c>
      <c r="D6533" s="2" t="s">
        <v>354</v>
      </c>
      <c r="E6533" s="2" t="s">
        <v>5047</v>
      </c>
      <c r="F6533" s="2">
        <v>90111503</v>
      </c>
      <c r="G6533" s="2" t="s">
        <v>330</v>
      </c>
      <c r="H6533" s="2">
        <v>1</v>
      </c>
      <c r="I6533" s="2">
        <v>12</v>
      </c>
      <c r="J6533" s="2">
        <v>10</v>
      </c>
      <c r="K6533" s="2">
        <v>1</v>
      </c>
      <c r="L6533" s="3">
        <v>76000</v>
      </c>
      <c r="M6533" s="2" t="s">
        <v>20</v>
      </c>
      <c r="N6533" s="4" t="s">
        <v>21</v>
      </c>
    </row>
    <row r="6534" spans="1:14" x14ac:dyDescent="0.25">
      <c r="A6534" s="1" t="s">
        <v>361</v>
      </c>
      <c r="B6534" s="2" t="s">
        <v>353</v>
      </c>
      <c r="C6534" s="2" t="s">
        <v>353</v>
      </c>
      <c r="D6534" s="2" t="s">
        <v>354</v>
      </c>
      <c r="E6534" s="2" t="s">
        <v>5048</v>
      </c>
      <c r="F6534" s="2">
        <v>90111503</v>
      </c>
      <c r="G6534" s="2" t="s">
        <v>330</v>
      </c>
      <c r="H6534" s="2">
        <v>1</v>
      </c>
      <c r="I6534" s="2">
        <v>12</v>
      </c>
      <c r="J6534" s="2">
        <v>10</v>
      </c>
      <c r="K6534" s="2">
        <v>1</v>
      </c>
      <c r="L6534" s="3">
        <v>700000</v>
      </c>
      <c r="M6534" s="2" t="s">
        <v>20</v>
      </c>
      <c r="N6534" s="4" t="s">
        <v>21</v>
      </c>
    </row>
    <row r="6535" spans="1:14" x14ac:dyDescent="0.25">
      <c r="A6535" s="1" t="s">
        <v>361</v>
      </c>
      <c r="B6535" s="2" t="s">
        <v>353</v>
      </c>
      <c r="C6535" s="2" t="s">
        <v>353</v>
      </c>
      <c r="D6535" s="2" t="s">
        <v>354</v>
      </c>
      <c r="E6535" s="2" t="s">
        <v>5049</v>
      </c>
      <c r="F6535" s="2">
        <v>90111503</v>
      </c>
      <c r="G6535" s="2" t="s">
        <v>330</v>
      </c>
      <c r="H6535" s="2">
        <v>1</v>
      </c>
      <c r="I6535" s="2">
        <v>12</v>
      </c>
      <c r="J6535" s="2">
        <v>10</v>
      </c>
      <c r="K6535" s="2">
        <v>1</v>
      </c>
      <c r="L6535" s="3">
        <v>1824000</v>
      </c>
      <c r="M6535" s="2" t="s">
        <v>20</v>
      </c>
      <c r="N6535" s="4" t="s">
        <v>21</v>
      </c>
    </row>
    <row r="6536" spans="1:14" x14ac:dyDescent="0.25">
      <c r="A6536" s="1" t="s">
        <v>361</v>
      </c>
      <c r="B6536" s="2" t="s">
        <v>353</v>
      </c>
      <c r="C6536" s="2" t="s">
        <v>353</v>
      </c>
      <c r="D6536" s="2" t="s">
        <v>354</v>
      </c>
      <c r="E6536" s="2" t="s">
        <v>5050</v>
      </c>
      <c r="F6536" s="2">
        <v>90111503</v>
      </c>
      <c r="G6536" s="2" t="s">
        <v>330</v>
      </c>
      <c r="H6536" s="2">
        <v>1</v>
      </c>
      <c r="I6536" s="2">
        <v>12</v>
      </c>
      <c r="J6536" s="2">
        <v>10</v>
      </c>
      <c r="K6536" s="2">
        <v>1</v>
      </c>
      <c r="L6536" s="3">
        <v>760000</v>
      </c>
      <c r="M6536" s="2" t="s">
        <v>20</v>
      </c>
      <c r="N6536" s="4" t="s">
        <v>21</v>
      </c>
    </row>
    <row r="6537" spans="1:14" x14ac:dyDescent="0.25">
      <c r="A6537" s="1" t="s">
        <v>361</v>
      </c>
      <c r="B6537" s="2" t="s">
        <v>353</v>
      </c>
      <c r="C6537" s="2" t="s">
        <v>353</v>
      </c>
      <c r="D6537" s="2" t="s">
        <v>354</v>
      </c>
      <c r="E6537" s="2" t="s">
        <v>5051</v>
      </c>
      <c r="F6537" s="2">
        <v>90111503</v>
      </c>
      <c r="G6537" s="2" t="s">
        <v>330</v>
      </c>
      <c r="H6537" s="2">
        <v>1</v>
      </c>
      <c r="I6537" s="2">
        <v>12</v>
      </c>
      <c r="J6537" s="2">
        <v>10</v>
      </c>
      <c r="K6537" s="2">
        <v>1</v>
      </c>
      <c r="L6537" s="3">
        <v>76000</v>
      </c>
      <c r="M6537" s="2" t="s">
        <v>20</v>
      </c>
      <c r="N6537" s="4" t="s">
        <v>21</v>
      </c>
    </row>
    <row r="6538" spans="1:14" x14ac:dyDescent="0.25">
      <c r="A6538" s="1" t="s">
        <v>361</v>
      </c>
      <c r="B6538" s="2" t="s">
        <v>353</v>
      </c>
      <c r="C6538" s="2" t="s">
        <v>353</v>
      </c>
      <c r="D6538" s="2" t="s">
        <v>354</v>
      </c>
      <c r="E6538" s="2" t="s">
        <v>5052</v>
      </c>
      <c r="F6538" s="2">
        <v>90111503</v>
      </c>
      <c r="G6538" s="2" t="s">
        <v>330</v>
      </c>
      <c r="H6538" s="2">
        <v>1</v>
      </c>
      <c r="I6538" s="2">
        <v>12</v>
      </c>
      <c r="J6538" s="2">
        <v>10</v>
      </c>
      <c r="K6538" s="2">
        <v>1</v>
      </c>
      <c r="L6538" s="3">
        <v>76000</v>
      </c>
      <c r="M6538" s="2" t="s">
        <v>20</v>
      </c>
      <c r="N6538" s="4" t="s">
        <v>21</v>
      </c>
    </row>
    <row r="6539" spans="1:14" x14ac:dyDescent="0.25">
      <c r="A6539" s="1" t="s">
        <v>361</v>
      </c>
      <c r="B6539" s="2" t="s">
        <v>353</v>
      </c>
      <c r="C6539" s="2" t="s">
        <v>353</v>
      </c>
      <c r="D6539" s="2" t="s">
        <v>354</v>
      </c>
      <c r="E6539" s="2" t="s">
        <v>5053</v>
      </c>
      <c r="F6539" s="2">
        <v>90111503</v>
      </c>
      <c r="G6539" s="2" t="s">
        <v>330</v>
      </c>
      <c r="H6539" s="2">
        <v>1</v>
      </c>
      <c r="I6539" s="2">
        <v>12</v>
      </c>
      <c r="J6539" s="2">
        <v>10</v>
      </c>
      <c r="K6539" s="2">
        <v>1</v>
      </c>
      <c r="L6539" s="3">
        <v>76000</v>
      </c>
      <c r="M6539" s="2" t="s">
        <v>20</v>
      </c>
      <c r="N6539" s="4" t="s">
        <v>21</v>
      </c>
    </row>
    <row r="6540" spans="1:14" x14ac:dyDescent="0.25">
      <c r="A6540" s="1" t="s">
        <v>361</v>
      </c>
      <c r="B6540" s="2" t="s">
        <v>353</v>
      </c>
      <c r="C6540" s="2" t="s">
        <v>353</v>
      </c>
      <c r="D6540" s="2" t="s">
        <v>354</v>
      </c>
      <c r="E6540" s="2" t="s">
        <v>5054</v>
      </c>
      <c r="F6540" s="2">
        <v>90111503</v>
      </c>
      <c r="G6540" s="2" t="s">
        <v>330</v>
      </c>
      <c r="H6540" s="2">
        <v>1</v>
      </c>
      <c r="I6540" s="2">
        <v>12</v>
      </c>
      <c r="J6540" s="2">
        <v>10</v>
      </c>
      <c r="K6540" s="2">
        <v>1</v>
      </c>
      <c r="L6540" s="3">
        <v>76000</v>
      </c>
      <c r="M6540" s="2" t="s">
        <v>20</v>
      </c>
      <c r="N6540" s="4" t="s">
        <v>21</v>
      </c>
    </row>
    <row r="6541" spans="1:14" x14ac:dyDescent="0.25">
      <c r="A6541" s="1" t="s">
        <v>361</v>
      </c>
      <c r="B6541" s="2" t="s">
        <v>353</v>
      </c>
      <c r="C6541" s="2" t="s">
        <v>353</v>
      </c>
      <c r="D6541" s="2" t="s">
        <v>354</v>
      </c>
      <c r="E6541" s="2" t="s">
        <v>5055</v>
      </c>
      <c r="F6541" s="2">
        <v>90111503</v>
      </c>
      <c r="G6541" s="2" t="s">
        <v>330</v>
      </c>
      <c r="H6541" s="2">
        <v>1</v>
      </c>
      <c r="I6541" s="2">
        <v>12</v>
      </c>
      <c r="J6541" s="2">
        <v>10</v>
      </c>
      <c r="K6541" s="2">
        <v>1</v>
      </c>
      <c r="L6541" s="3">
        <v>76000</v>
      </c>
      <c r="M6541" s="2" t="s">
        <v>20</v>
      </c>
      <c r="N6541" s="4" t="s">
        <v>21</v>
      </c>
    </row>
    <row r="6542" spans="1:14" x14ac:dyDescent="0.25">
      <c r="A6542" s="1" t="s">
        <v>361</v>
      </c>
      <c r="B6542" s="2" t="s">
        <v>353</v>
      </c>
      <c r="C6542" s="2" t="s">
        <v>353</v>
      </c>
      <c r="D6542" s="2" t="s">
        <v>354</v>
      </c>
      <c r="E6542" s="2" t="s">
        <v>5056</v>
      </c>
      <c r="F6542" s="2">
        <v>90111503</v>
      </c>
      <c r="G6542" s="2" t="s">
        <v>330</v>
      </c>
      <c r="H6542" s="2">
        <v>1</v>
      </c>
      <c r="I6542" s="2">
        <v>12</v>
      </c>
      <c r="J6542" s="2">
        <v>10</v>
      </c>
      <c r="K6542" s="2">
        <v>1</v>
      </c>
      <c r="L6542" s="3">
        <v>228000</v>
      </c>
      <c r="M6542" s="2" t="s">
        <v>20</v>
      </c>
      <c r="N6542" s="4" t="s">
        <v>21</v>
      </c>
    </row>
    <row r="6543" spans="1:14" x14ac:dyDescent="0.25">
      <c r="A6543" s="1" t="s">
        <v>361</v>
      </c>
      <c r="B6543" s="2" t="s">
        <v>353</v>
      </c>
      <c r="C6543" s="2" t="s">
        <v>353</v>
      </c>
      <c r="D6543" s="2" t="s">
        <v>354</v>
      </c>
      <c r="E6543" s="2" t="s">
        <v>5057</v>
      </c>
      <c r="F6543" s="2">
        <v>90111503</v>
      </c>
      <c r="G6543" s="2" t="s">
        <v>330</v>
      </c>
      <c r="H6543" s="2">
        <v>1</v>
      </c>
      <c r="I6543" s="2">
        <v>12</v>
      </c>
      <c r="J6543" s="2">
        <v>10</v>
      </c>
      <c r="K6543" s="2">
        <v>1</v>
      </c>
      <c r="L6543" s="3">
        <v>2052000</v>
      </c>
      <c r="M6543" s="2" t="s">
        <v>20</v>
      </c>
      <c r="N6543" s="4" t="s">
        <v>21</v>
      </c>
    </row>
    <row r="6544" spans="1:14" x14ac:dyDescent="0.25">
      <c r="A6544" s="1" t="s">
        <v>361</v>
      </c>
      <c r="B6544" s="2" t="s">
        <v>353</v>
      </c>
      <c r="C6544" s="2" t="s">
        <v>353</v>
      </c>
      <c r="D6544" s="2" t="s">
        <v>354</v>
      </c>
      <c r="E6544" s="2" t="s">
        <v>5058</v>
      </c>
      <c r="F6544" s="2">
        <v>90111503</v>
      </c>
      <c r="G6544" s="2" t="s">
        <v>330</v>
      </c>
      <c r="H6544" s="2">
        <v>1</v>
      </c>
      <c r="I6544" s="2">
        <v>12</v>
      </c>
      <c r="J6544" s="2">
        <v>10</v>
      </c>
      <c r="K6544" s="2">
        <v>1</v>
      </c>
      <c r="L6544" s="3">
        <v>38000</v>
      </c>
      <c r="M6544" s="2" t="s">
        <v>20</v>
      </c>
      <c r="N6544" s="4" t="s">
        <v>21</v>
      </c>
    </row>
    <row r="6545" spans="1:14" x14ac:dyDescent="0.25">
      <c r="A6545" s="1" t="s">
        <v>361</v>
      </c>
      <c r="B6545" s="2" t="s">
        <v>353</v>
      </c>
      <c r="C6545" s="2" t="s">
        <v>353</v>
      </c>
      <c r="D6545" s="2" t="s">
        <v>354</v>
      </c>
      <c r="E6545" s="2" t="s">
        <v>5059</v>
      </c>
      <c r="F6545" s="2">
        <v>90111503</v>
      </c>
      <c r="G6545" s="2" t="s">
        <v>330</v>
      </c>
      <c r="H6545" s="2">
        <v>1</v>
      </c>
      <c r="I6545" s="2">
        <v>12</v>
      </c>
      <c r="J6545" s="2">
        <v>10</v>
      </c>
      <c r="K6545" s="2">
        <v>1</v>
      </c>
      <c r="L6545" s="3">
        <v>380000</v>
      </c>
      <c r="M6545" s="2" t="s">
        <v>20</v>
      </c>
      <c r="N6545" s="4" t="s">
        <v>21</v>
      </c>
    </row>
    <row r="6546" spans="1:14" x14ac:dyDescent="0.25">
      <c r="A6546" s="1" t="s">
        <v>361</v>
      </c>
      <c r="B6546" s="2" t="s">
        <v>353</v>
      </c>
      <c r="C6546" s="2" t="s">
        <v>353</v>
      </c>
      <c r="D6546" s="2" t="s">
        <v>354</v>
      </c>
      <c r="E6546" s="2" t="s">
        <v>5060</v>
      </c>
      <c r="F6546" s="2">
        <v>90111503</v>
      </c>
      <c r="G6546" s="2" t="s">
        <v>330</v>
      </c>
      <c r="H6546" s="2">
        <v>1</v>
      </c>
      <c r="I6546" s="2">
        <v>12</v>
      </c>
      <c r="J6546" s="2">
        <v>10</v>
      </c>
      <c r="K6546" s="2">
        <v>1</v>
      </c>
      <c r="L6546" s="3">
        <v>2380000</v>
      </c>
      <c r="M6546" s="2" t="s">
        <v>20</v>
      </c>
      <c r="N6546" s="4" t="s">
        <v>21</v>
      </c>
    </row>
    <row r="6547" spans="1:14" x14ac:dyDescent="0.25">
      <c r="A6547" s="1" t="s">
        <v>361</v>
      </c>
      <c r="B6547" s="2" t="s">
        <v>353</v>
      </c>
      <c r="C6547" s="2" t="s">
        <v>353</v>
      </c>
      <c r="D6547" s="2" t="s">
        <v>354</v>
      </c>
      <c r="E6547" s="2" t="s">
        <v>5061</v>
      </c>
      <c r="F6547" s="2">
        <v>90111503</v>
      </c>
      <c r="G6547" s="2" t="s">
        <v>330</v>
      </c>
      <c r="H6547" s="2">
        <v>1</v>
      </c>
      <c r="I6547" s="2">
        <v>12</v>
      </c>
      <c r="J6547" s="2">
        <v>10</v>
      </c>
      <c r="K6547" s="2">
        <v>1</v>
      </c>
      <c r="L6547" s="3">
        <v>152000</v>
      </c>
      <c r="M6547" s="2" t="s">
        <v>20</v>
      </c>
      <c r="N6547" s="4" t="s">
        <v>21</v>
      </c>
    </row>
    <row r="6548" spans="1:14" x14ac:dyDescent="0.25">
      <c r="A6548" s="1" t="s">
        <v>361</v>
      </c>
      <c r="B6548" s="2" t="s">
        <v>353</v>
      </c>
      <c r="C6548" s="2" t="s">
        <v>353</v>
      </c>
      <c r="D6548" s="2" t="s">
        <v>354</v>
      </c>
      <c r="E6548" s="2" t="s">
        <v>5062</v>
      </c>
      <c r="F6548" s="2">
        <v>90111503</v>
      </c>
      <c r="G6548" s="2" t="s">
        <v>330</v>
      </c>
      <c r="H6548" s="2">
        <v>1</v>
      </c>
      <c r="I6548" s="2">
        <v>12</v>
      </c>
      <c r="J6548" s="2">
        <v>10</v>
      </c>
      <c r="K6548" s="2">
        <v>1</v>
      </c>
      <c r="L6548" s="3">
        <v>560000</v>
      </c>
      <c r="M6548" s="2" t="s">
        <v>20</v>
      </c>
      <c r="N6548" s="4" t="s">
        <v>21</v>
      </c>
    </row>
    <row r="6549" spans="1:14" x14ac:dyDescent="0.25">
      <c r="A6549" s="1" t="s">
        <v>361</v>
      </c>
      <c r="B6549" s="2" t="s">
        <v>353</v>
      </c>
      <c r="C6549" s="2" t="s">
        <v>353</v>
      </c>
      <c r="D6549" s="2" t="s">
        <v>354</v>
      </c>
      <c r="E6549" s="2" t="s">
        <v>5063</v>
      </c>
      <c r="F6549" s="2">
        <v>90111503</v>
      </c>
      <c r="G6549" s="2" t="s">
        <v>330</v>
      </c>
      <c r="H6549" s="2">
        <v>1</v>
      </c>
      <c r="I6549" s="2">
        <v>12</v>
      </c>
      <c r="J6549" s="2">
        <v>10</v>
      </c>
      <c r="K6549" s="2">
        <v>1</v>
      </c>
      <c r="L6549" s="3">
        <v>152000</v>
      </c>
      <c r="M6549" s="2" t="s">
        <v>20</v>
      </c>
      <c r="N6549" s="4" t="s">
        <v>21</v>
      </c>
    </row>
    <row r="6550" spans="1:14" x14ac:dyDescent="0.25">
      <c r="A6550" s="1" t="s">
        <v>361</v>
      </c>
      <c r="B6550" s="2" t="s">
        <v>353</v>
      </c>
      <c r="C6550" s="2" t="s">
        <v>353</v>
      </c>
      <c r="D6550" s="2" t="s">
        <v>354</v>
      </c>
      <c r="E6550" s="2" t="s">
        <v>5064</v>
      </c>
      <c r="F6550" s="2">
        <v>90111503</v>
      </c>
      <c r="G6550" s="2" t="s">
        <v>330</v>
      </c>
      <c r="H6550" s="2">
        <v>1</v>
      </c>
      <c r="I6550" s="2">
        <v>12</v>
      </c>
      <c r="J6550" s="2">
        <v>10</v>
      </c>
      <c r="K6550" s="2">
        <v>1</v>
      </c>
      <c r="L6550" s="3">
        <v>1824000</v>
      </c>
      <c r="M6550" s="2" t="s">
        <v>20</v>
      </c>
      <c r="N6550" s="4" t="s">
        <v>21</v>
      </c>
    </row>
    <row r="6551" spans="1:14" x14ac:dyDescent="0.25">
      <c r="A6551" s="1" t="s">
        <v>361</v>
      </c>
      <c r="B6551" s="2" t="s">
        <v>353</v>
      </c>
      <c r="C6551" s="2" t="s">
        <v>353</v>
      </c>
      <c r="D6551" s="2" t="s">
        <v>354</v>
      </c>
      <c r="E6551" s="2" t="s">
        <v>5065</v>
      </c>
      <c r="F6551" s="2">
        <v>90111503</v>
      </c>
      <c r="G6551" s="2" t="s">
        <v>330</v>
      </c>
      <c r="H6551" s="2">
        <v>1</v>
      </c>
      <c r="I6551" s="2">
        <v>12</v>
      </c>
      <c r="J6551" s="2">
        <v>10</v>
      </c>
      <c r="K6551" s="2">
        <v>1</v>
      </c>
      <c r="L6551" s="3">
        <v>1152000</v>
      </c>
      <c r="M6551" s="2" t="s">
        <v>20</v>
      </c>
      <c r="N6551" s="4" t="s">
        <v>21</v>
      </c>
    </row>
    <row r="6552" spans="1:14" x14ac:dyDescent="0.25">
      <c r="A6552" s="1" t="s">
        <v>361</v>
      </c>
      <c r="B6552" s="2" t="s">
        <v>353</v>
      </c>
      <c r="C6552" s="2" t="s">
        <v>353</v>
      </c>
      <c r="D6552" s="2" t="s">
        <v>354</v>
      </c>
      <c r="E6552" s="2" t="s">
        <v>5066</v>
      </c>
      <c r="F6552" s="2">
        <v>90111503</v>
      </c>
      <c r="G6552" s="2" t="s">
        <v>330</v>
      </c>
      <c r="H6552" s="2">
        <v>1</v>
      </c>
      <c r="I6552" s="2">
        <v>12</v>
      </c>
      <c r="J6552" s="2">
        <v>10</v>
      </c>
      <c r="K6552" s="2">
        <v>1</v>
      </c>
      <c r="L6552" s="3">
        <v>1400000</v>
      </c>
      <c r="M6552" s="2" t="s">
        <v>20</v>
      </c>
      <c r="N6552" s="4" t="s">
        <v>21</v>
      </c>
    </row>
    <row r="6553" spans="1:14" x14ac:dyDescent="0.25">
      <c r="A6553" s="1" t="s">
        <v>361</v>
      </c>
      <c r="B6553" s="2" t="s">
        <v>353</v>
      </c>
      <c r="C6553" s="2" t="s">
        <v>353</v>
      </c>
      <c r="D6553" s="2" t="s">
        <v>354</v>
      </c>
      <c r="E6553" s="2" t="s">
        <v>5067</v>
      </c>
      <c r="F6553" s="2">
        <v>90111503</v>
      </c>
      <c r="G6553" s="2" t="s">
        <v>330</v>
      </c>
      <c r="H6553" s="2">
        <v>1</v>
      </c>
      <c r="I6553" s="2">
        <v>12</v>
      </c>
      <c r="J6553" s="2">
        <v>10</v>
      </c>
      <c r="K6553" s="2">
        <v>1</v>
      </c>
      <c r="L6553" s="3">
        <v>304000</v>
      </c>
      <c r="M6553" s="2" t="s">
        <v>20</v>
      </c>
      <c r="N6553" s="4" t="s">
        <v>21</v>
      </c>
    </row>
    <row r="6554" spans="1:14" x14ac:dyDescent="0.25">
      <c r="A6554" s="1" t="s">
        <v>361</v>
      </c>
      <c r="B6554" s="2" t="s">
        <v>353</v>
      </c>
      <c r="C6554" s="2" t="s">
        <v>353</v>
      </c>
      <c r="D6554" s="2" t="s">
        <v>354</v>
      </c>
      <c r="E6554" s="2" t="s">
        <v>5068</v>
      </c>
      <c r="F6554" s="2">
        <v>90111503</v>
      </c>
      <c r="G6554" s="2" t="s">
        <v>330</v>
      </c>
      <c r="H6554" s="2">
        <v>1</v>
      </c>
      <c r="I6554" s="2">
        <v>12</v>
      </c>
      <c r="J6554" s="2">
        <v>10</v>
      </c>
      <c r="K6554" s="2">
        <v>1</v>
      </c>
      <c r="L6554" s="3">
        <v>76000</v>
      </c>
      <c r="M6554" s="2" t="s">
        <v>20</v>
      </c>
      <c r="N6554" s="4" t="s">
        <v>21</v>
      </c>
    </row>
    <row r="6555" spans="1:14" x14ac:dyDescent="0.25">
      <c r="A6555" s="1" t="s">
        <v>361</v>
      </c>
      <c r="B6555" s="2" t="s">
        <v>353</v>
      </c>
      <c r="C6555" s="2" t="s">
        <v>353</v>
      </c>
      <c r="D6555" s="2" t="s">
        <v>354</v>
      </c>
      <c r="E6555" s="2" t="s">
        <v>5069</v>
      </c>
      <c r="F6555" s="2">
        <v>90111503</v>
      </c>
      <c r="G6555" s="2" t="s">
        <v>330</v>
      </c>
      <c r="H6555" s="2">
        <v>1</v>
      </c>
      <c r="I6555" s="2">
        <v>12</v>
      </c>
      <c r="J6555" s="2">
        <v>10</v>
      </c>
      <c r="K6555" s="2">
        <v>1</v>
      </c>
      <c r="L6555" s="3">
        <v>912000</v>
      </c>
      <c r="M6555" s="2" t="s">
        <v>20</v>
      </c>
      <c r="N6555" s="4" t="s">
        <v>21</v>
      </c>
    </row>
    <row r="6556" spans="1:14" x14ac:dyDescent="0.25">
      <c r="A6556" s="1" t="s">
        <v>361</v>
      </c>
      <c r="B6556" s="2" t="s">
        <v>353</v>
      </c>
      <c r="C6556" s="2" t="s">
        <v>353</v>
      </c>
      <c r="D6556" s="2" t="s">
        <v>354</v>
      </c>
      <c r="E6556" s="2" t="s">
        <v>5070</v>
      </c>
      <c r="F6556" s="2">
        <v>90111503</v>
      </c>
      <c r="G6556" s="2" t="s">
        <v>330</v>
      </c>
      <c r="H6556" s="2">
        <v>1</v>
      </c>
      <c r="I6556" s="2">
        <v>12</v>
      </c>
      <c r="J6556" s="2">
        <v>10</v>
      </c>
      <c r="K6556" s="2">
        <v>1</v>
      </c>
      <c r="L6556" s="3">
        <v>1216000</v>
      </c>
      <c r="M6556" s="2" t="s">
        <v>20</v>
      </c>
      <c r="N6556" s="4" t="s">
        <v>21</v>
      </c>
    </row>
    <row r="6557" spans="1:14" x14ac:dyDescent="0.25">
      <c r="A6557" s="1" t="s">
        <v>361</v>
      </c>
      <c r="B6557" s="2" t="s">
        <v>353</v>
      </c>
      <c r="C6557" s="2" t="s">
        <v>353</v>
      </c>
      <c r="D6557" s="2" t="s">
        <v>354</v>
      </c>
      <c r="E6557" s="2" t="s">
        <v>5071</v>
      </c>
      <c r="F6557" s="2">
        <v>90111503</v>
      </c>
      <c r="G6557" s="2" t="s">
        <v>330</v>
      </c>
      <c r="H6557" s="2">
        <v>1</v>
      </c>
      <c r="I6557" s="2">
        <v>12</v>
      </c>
      <c r="J6557" s="2">
        <v>10</v>
      </c>
      <c r="K6557" s="2">
        <v>1</v>
      </c>
      <c r="L6557" s="3">
        <v>1596000</v>
      </c>
      <c r="M6557" s="2" t="s">
        <v>20</v>
      </c>
      <c r="N6557" s="4" t="s">
        <v>21</v>
      </c>
    </row>
    <row r="6558" spans="1:14" x14ac:dyDescent="0.25">
      <c r="A6558" s="1" t="s">
        <v>361</v>
      </c>
      <c r="B6558" s="2" t="s">
        <v>353</v>
      </c>
      <c r="C6558" s="2" t="s">
        <v>353</v>
      </c>
      <c r="D6558" s="2" t="s">
        <v>354</v>
      </c>
      <c r="E6558" s="2" t="s">
        <v>5072</v>
      </c>
      <c r="F6558" s="2">
        <v>90111503</v>
      </c>
      <c r="G6558" s="2" t="s">
        <v>330</v>
      </c>
      <c r="H6558" s="2">
        <v>1</v>
      </c>
      <c r="I6558" s="2">
        <v>12</v>
      </c>
      <c r="J6558" s="2">
        <v>10</v>
      </c>
      <c r="K6558" s="2">
        <v>1</v>
      </c>
      <c r="L6558" s="3">
        <v>2508000</v>
      </c>
      <c r="M6558" s="2" t="s">
        <v>20</v>
      </c>
      <c r="N6558" s="4" t="s">
        <v>21</v>
      </c>
    </row>
    <row r="6559" spans="1:14" x14ac:dyDescent="0.25">
      <c r="A6559" s="1" t="s">
        <v>361</v>
      </c>
      <c r="B6559" s="2" t="s">
        <v>353</v>
      </c>
      <c r="C6559" s="2" t="s">
        <v>353</v>
      </c>
      <c r="D6559" s="2" t="s">
        <v>354</v>
      </c>
      <c r="E6559" s="2" t="s">
        <v>5073</v>
      </c>
      <c r="F6559" s="2">
        <v>90111503</v>
      </c>
      <c r="G6559" s="2" t="s">
        <v>330</v>
      </c>
      <c r="H6559" s="2">
        <v>1</v>
      </c>
      <c r="I6559" s="2">
        <v>12</v>
      </c>
      <c r="J6559" s="2">
        <v>10</v>
      </c>
      <c r="K6559" s="2">
        <v>1</v>
      </c>
      <c r="L6559" s="3">
        <v>2280000</v>
      </c>
      <c r="M6559" s="2" t="s">
        <v>20</v>
      </c>
      <c r="N6559" s="4" t="s">
        <v>21</v>
      </c>
    </row>
    <row r="6560" spans="1:14" x14ac:dyDescent="0.25">
      <c r="A6560" s="1" t="s">
        <v>361</v>
      </c>
      <c r="B6560" s="2" t="s">
        <v>353</v>
      </c>
      <c r="C6560" s="2" t="s">
        <v>353</v>
      </c>
      <c r="D6560" s="2" t="s">
        <v>354</v>
      </c>
      <c r="E6560" s="2" t="s">
        <v>5074</v>
      </c>
      <c r="F6560" s="2">
        <v>90111503</v>
      </c>
      <c r="G6560" s="2" t="s">
        <v>330</v>
      </c>
      <c r="H6560" s="2">
        <v>1</v>
      </c>
      <c r="I6560" s="2">
        <v>12</v>
      </c>
      <c r="J6560" s="2">
        <v>10</v>
      </c>
      <c r="K6560" s="2">
        <v>1</v>
      </c>
      <c r="L6560" s="3">
        <v>228000</v>
      </c>
      <c r="M6560" s="2" t="s">
        <v>20</v>
      </c>
      <c r="N6560" s="4" t="s">
        <v>21</v>
      </c>
    </row>
    <row r="6561" spans="1:14" x14ac:dyDescent="0.25">
      <c r="A6561" s="1" t="s">
        <v>361</v>
      </c>
      <c r="B6561" s="2" t="s">
        <v>353</v>
      </c>
      <c r="C6561" s="2" t="s">
        <v>353</v>
      </c>
      <c r="D6561" s="2" t="s">
        <v>354</v>
      </c>
      <c r="E6561" s="2" t="s">
        <v>5075</v>
      </c>
      <c r="F6561" s="2">
        <v>90111503</v>
      </c>
      <c r="G6561" s="2" t="s">
        <v>330</v>
      </c>
      <c r="H6561" s="2">
        <v>1</v>
      </c>
      <c r="I6561" s="2">
        <v>12</v>
      </c>
      <c r="J6561" s="2">
        <v>10</v>
      </c>
      <c r="K6561" s="2">
        <v>1</v>
      </c>
      <c r="L6561" s="3">
        <v>1368000</v>
      </c>
      <c r="M6561" s="2" t="s">
        <v>20</v>
      </c>
      <c r="N6561" s="4" t="s">
        <v>21</v>
      </c>
    </row>
    <row r="6562" spans="1:14" x14ac:dyDescent="0.25">
      <c r="A6562" s="1" t="s">
        <v>361</v>
      </c>
      <c r="B6562" s="2" t="s">
        <v>353</v>
      </c>
      <c r="C6562" s="2" t="s">
        <v>353</v>
      </c>
      <c r="D6562" s="2" t="s">
        <v>354</v>
      </c>
      <c r="E6562" s="2" t="s">
        <v>5076</v>
      </c>
      <c r="F6562" s="2">
        <v>90111503</v>
      </c>
      <c r="G6562" s="2" t="s">
        <v>330</v>
      </c>
      <c r="H6562" s="2">
        <v>1</v>
      </c>
      <c r="I6562" s="2">
        <v>12</v>
      </c>
      <c r="J6562" s="2">
        <v>10</v>
      </c>
      <c r="K6562" s="2">
        <v>1</v>
      </c>
      <c r="L6562" s="3">
        <v>456000</v>
      </c>
      <c r="M6562" s="2" t="s">
        <v>20</v>
      </c>
      <c r="N6562" s="4" t="s">
        <v>21</v>
      </c>
    </row>
    <row r="6563" spans="1:14" x14ac:dyDescent="0.25">
      <c r="A6563" s="1" t="s">
        <v>361</v>
      </c>
      <c r="B6563" s="2" t="s">
        <v>353</v>
      </c>
      <c r="C6563" s="2" t="s">
        <v>353</v>
      </c>
      <c r="D6563" s="2" t="s">
        <v>354</v>
      </c>
      <c r="E6563" s="2" t="s">
        <v>5077</v>
      </c>
      <c r="F6563" s="2">
        <v>90111503</v>
      </c>
      <c r="G6563" s="2" t="s">
        <v>330</v>
      </c>
      <c r="H6563" s="2">
        <v>1</v>
      </c>
      <c r="I6563" s="2">
        <v>12</v>
      </c>
      <c r="J6563" s="2">
        <v>10</v>
      </c>
      <c r="K6563" s="2">
        <v>1</v>
      </c>
      <c r="L6563" s="3">
        <v>304000</v>
      </c>
      <c r="M6563" s="2" t="s">
        <v>20</v>
      </c>
      <c r="N6563" s="4" t="s">
        <v>21</v>
      </c>
    </row>
    <row r="6564" spans="1:14" x14ac:dyDescent="0.25">
      <c r="A6564" s="1" t="s">
        <v>361</v>
      </c>
      <c r="B6564" s="2" t="s">
        <v>353</v>
      </c>
      <c r="C6564" s="2" t="s">
        <v>353</v>
      </c>
      <c r="D6564" s="2" t="s">
        <v>354</v>
      </c>
      <c r="E6564" s="2" t="s">
        <v>5078</v>
      </c>
      <c r="F6564" s="2">
        <v>90111503</v>
      </c>
      <c r="G6564" s="2" t="s">
        <v>330</v>
      </c>
      <c r="H6564" s="2">
        <v>1</v>
      </c>
      <c r="I6564" s="2">
        <v>12</v>
      </c>
      <c r="J6564" s="2">
        <v>10</v>
      </c>
      <c r="K6564" s="2">
        <v>1</v>
      </c>
      <c r="L6564" s="3">
        <v>456000</v>
      </c>
      <c r="M6564" s="2" t="s">
        <v>20</v>
      </c>
      <c r="N6564" s="4" t="s">
        <v>21</v>
      </c>
    </row>
    <row r="6565" spans="1:14" x14ac:dyDescent="0.25">
      <c r="A6565" s="1" t="s">
        <v>361</v>
      </c>
      <c r="B6565" s="2" t="s">
        <v>353</v>
      </c>
      <c r="C6565" s="2" t="s">
        <v>353</v>
      </c>
      <c r="D6565" s="2" t="s">
        <v>354</v>
      </c>
      <c r="E6565" s="2" t="s">
        <v>18483</v>
      </c>
      <c r="F6565" s="2">
        <v>90111503</v>
      </c>
      <c r="G6565" s="2" t="s">
        <v>330</v>
      </c>
      <c r="H6565" s="2">
        <v>1</v>
      </c>
      <c r="I6565" s="2">
        <v>12</v>
      </c>
      <c r="J6565" s="2">
        <v>10</v>
      </c>
      <c r="K6565" s="2">
        <v>1</v>
      </c>
      <c r="L6565" s="3">
        <v>456000</v>
      </c>
      <c r="M6565" s="2" t="s">
        <v>20</v>
      </c>
      <c r="N6565" s="4" t="s">
        <v>21</v>
      </c>
    </row>
    <row r="6566" spans="1:14" x14ac:dyDescent="0.25">
      <c r="A6566" s="1" t="s">
        <v>361</v>
      </c>
      <c r="B6566" s="2" t="s">
        <v>353</v>
      </c>
      <c r="C6566" s="2" t="s">
        <v>353</v>
      </c>
      <c r="D6566" s="2" t="s">
        <v>354</v>
      </c>
      <c r="E6566" s="2" t="s">
        <v>5079</v>
      </c>
      <c r="F6566" s="2">
        <v>90111503</v>
      </c>
      <c r="G6566" s="2" t="s">
        <v>330</v>
      </c>
      <c r="H6566" s="2">
        <v>1</v>
      </c>
      <c r="I6566" s="2">
        <v>12</v>
      </c>
      <c r="J6566" s="2">
        <v>10</v>
      </c>
      <c r="K6566" s="2">
        <v>1</v>
      </c>
      <c r="L6566" s="3">
        <v>8512000</v>
      </c>
      <c r="M6566" s="2" t="s">
        <v>20</v>
      </c>
      <c r="N6566" s="4" t="s">
        <v>21</v>
      </c>
    </row>
    <row r="6567" spans="1:14" x14ac:dyDescent="0.25">
      <c r="A6567" s="1" t="s">
        <v>361</v>
      </c>
      <c r="B6567" s="2" t="s">
        <v>353</v>
      </c>
      <c r="C6567" s="2" t="s">
        <v>353</v>
      </c>
      <c r="D6567" s="2" t="s">
        <v>354</v>
      </c>
      <c r="E6567" s="2" t="s">
        <v>5080</v>
      </c>
      <c r="F6567" s="2">
        <v>90111503</v>
      </c>
      <c r="G6567" s="2" t="s">
        <v>330</v>
      </c>
      <c r="H6567" s="2">
        <v>1</v>
      </c>
      <c r="I6567" s="2">
        <v>12</v>
      </c>
      <c r="J6567" s="2">
        <v>10</v>
      </c>
      <c r="K6567" s="2">
        <v>1</v>
      </c>
      <c r="L6567" s="3">
        <v>912000</v>
      </c>
      <c r="M6567" s="2" t="s">
        <v>20</v>
      </c>
      <c r="N6567" s="4" t="s">
        <v>21</v>
      </c>
    </row>
    <row r="6568" spans="1:14" x14ac:dyDescent="0.25">
      <c r="A6568" s="1" t="s">
        <v>361</v>
      </c>
      <c r="B6568" s="2" t="s">
        <v>353</v>
      </c>
      <c r="C6568" s="2" t="s">
        <v>353</v>
      </c>
      <c r="D6568" s="2" t="s">
        <v>354</v>
      </c>
      <c r="E6568" s="2" t="s">
        <v>5081</v>
      </c>
      <c r="F6568" s="2">
        <v>90111503</v>
      </c>
      <c r="G6568" s="2" t="s">
        <v>330</v>
      </c>
      <c r="H6568" s="2">
        <v>1</v>
      </c>
      <c r="I6568" s="2">
        <v>12</v>
      </c>
      <c r="J6568" s="2">
        <v>10</v>
      </c>
      <c r="K6568" s="2">
        <v>1</v>
      </c>
      <c r="L6568" s="3">
        <v>1680000</v>
      </c>
      <c r="M6568" s="2" t="s">
        <v>20</v>
      </c>
      <c r="N6568" s="4" t="s">
        <v>21</v>
      </c>
    </row>
    <row r="6569" spans="1:14" x14ac:dyDescent="0.25">
      <c r="A6569" s="1" t="s">
        <v>361</v>
      </c>
      <c r="B6569" s="2" t="s">
        <v>353</v>
      </c>
      <c r="C6569" s="2" t="s">
        <v>353</v>
      </c>
      <c r="D6569" s="2" t="s">
        <v>354</v>
      </c>
      <c r="E6569" s="2" t="s">
        <v>5082</v>
      </c>
      <c r="F6569" s="2">
        <v>90111503</v>
      </c>
      <c r="G6569" s="2" t="s">
        <v>330</v>
      </c>
      <c r="H6569" s="2">
        <v>1</v>
      </c>
      <c r="I6569" s="2">
        <v>12</v>
      </c>
      <c r="J6569" s="2">
        <v>10</v>
      </c>
      <c r="K6569" s="2">
        <v>1</v>
      </c>
      <c r="L6569" s="3">
        <v>228000</v>
      </c>
      <c r="M6569" s="2" t="s">
        <v>20</v>
      </c>
      <c r="N6569" s="4" t="s">
        <v>21</v>
      </c>
    </row>
    <row r="6570" spans="1:14" x14ac:dyDescent="0.25">
      <c r="A6570" s="1" t="s">
        <v>361</v>
      </c>
      <c r="B6570" s="2" t="s">
        <v>353</v>
      </c>
      <c r="C6570" s="2" t="s">
        <v>353</v>
      </c>
      <c r="D6570" s="2" t="s">
        <v>354</v>
      </c>
      <c r="E6570" s="2" t="s">
        <v>5083</v>
      </c>
      <c r="F6570" s="2">
        <v>90111503</v>
      </c>
      <c r="G6570" s="2" t="s">
        <v>330</v>
      </c>
      <c r="H6570" s="2">
        <v>1</v>
      </c>
      <c r="I6570" s="2">
        <v>12</v>
      </c>
      <c r="J6570" s="2">
        <v>10</v>
      </c>
      <c r="K6570" s="2">
        <v>1</v>
      </c>
      <c r="L6570" s="3">
        <v>266000</v>
      </c>
      <c r="M6570" s="2" t="s">
        <v>20</v>
      </c>
      <c r="N6570" s="4" t="s">
        <v>21</v>
      </c>
    </row>
    <row r="6571" spans="1:14" x14ac:dyDescent="0.25">
      <c r="A6571" s="1" t="s">
        <v>361</v>
      </c>
      <c r="B6571" s="2" t="s">
        <v>353</v>
      </c>
      <c r="C6571" s="2" t="s">
        <v>353</v>
      </c>
      <c r="D6571" s="2" t="s">
        <v>354</v>
      </c>
      <c r="E6571" s="2" t="s">
        <v>5084</v>
      </c>
      <c r="F6571" s="2">
        <v>90111503</v>
      </c>
      <c r="G6571" s="2" t="s">
        <v>330</v>
      </c>
      <c r="H6571" s="2">
        <v>1</v>
      </c>
      <c r="I6571" s="2">
        <v>12</v>
      </c>
      <c r="J6571" s="2">
        <v>10</v>
      </c>
      <c r="K6571" s="2">
        <v>1</v>
      </c>
      <c r="L6571" s="3">
        <v>760000</v>
      </c>
      <c r="M6571" s="2" t="s">
        <v>20</v>
      </c>
      <c r="N6571" s="4" t="s">
        <v>21</v>
      </c>
    </row>
    <row r="6572" spans="1:14" x14ac:dyDescent="0.25">
      <c r="A6572" s="1" t="s">
        <v>361</v>
      </c>
      <c r="B6572" s="2" t="s">
        <v>353</v>
      </c>
      <c r="C6572" s="2" t="s">
        <v>353</v>
      </c>
      <c r="D6572" s="2" t="s">
        <v>354</v>
      </c>
      <c r="E6572" s="2" t="s">
        <v>5085</v>
      </c>
      <c r="F6572" s="2">
        <v>90111503</v>
      </c>
      <c r="G6572" s="2" t="s">
        <v>330</v>
      </c>
      <c r="H6572" s="2">
        <v>1</v>
      </c>
      <c r="I6572" s="2">
        <v>12</v>
      </c>
      <c r="J6572" s="2">
        <v>10</v>
      </c>
      <c r="K6572" s="2">
        <v>1</v>
      </c>
      <c r="L6572" s="3">
        <v>304000</v>
      </c>
      <c r="M6572" s="2" t="s">
        <v>20</v>
      </c>
      <c r="N6572" s="4" t="s">
        <v>21</v>
      </c>
    </row>
    <row r="6573" spans="1:14" x14ac:dyDescent="0.25">
      <c r="A6573" s="1" t="s">
        <v>361</v>
      </c>
      <c r="B6573" s="2" t="s">
        <v>353</v>
      </c>
      <c r="C6573" s="2" t="s">
        <v>353</v>
      </c>
      <c r="D6573" s="2" t="s">
        <v>354</v>
      </c>
      <c r="E6573" s="2" t="s">
        <v>5086</v>
      </c>
      <c r="F6573" s="2">
        <v>90111503</v>
      </c>
      <c r="G6573" s="2" t="s">
        <v>330</v>
      </c>
      <c r="H6573" s="2">
        <v>1</v>
      </c>
      <c r="I6573" s="2">
        <v>12</v>
      </c>
      <c r="J6573" s="2">
        <v>10</v>
      </c>
      <c r="K6573" s="2">
        <v>1</v>
      </c>
      <c r="L6573" s="3">
        <v>1064000</v>
      </c>
      <c r="M6573" s="2" t="s">
        <v>20</v>
      </c>
      <c r="N6573" s="4" t="s">
        <v>21</v>
      </c>
    </row>
    <row r="6574" spans="1:14" x14ac:dyDescent="0.25">
      <c r="A6574" s="1" t="s">
        <v>361</v>
      </c>
      <c r="B6574" s="2" t="s">
        <v>353</v>
      </c>
      <c r="C6574" s="2" t="s">
        <v>353</v>
      </c>
      <c r="D6574" s="2" t="s">
        <v>354</v>
      </c>
      <c r="E6574" s="2" t="s">
        <v>5087</v>
      </c>
      <c r="F6574" s="2">
        <v>90111503</v>
      </c>
      <c r="G6574" s="2" t="s">
        <v>330</v>
      </c>
      <c r="H6574" s="2">
        <v>1</v>
      </c>
      <c r="I6574" s="2">
        <v>12</v>
      </c>
      <c r="J6574" s="2">
        <v>10</v>
      </c>
      <c r="K6574" s="2">
        <v>1</v>
      </c>
      <c r="L6574" s="3">
        <v>1444000</v>
      </c>
      <c r="M6574" s="2" t="s">
        <v>20</v>
      </c>
      <c r="N6574" s="4" t="s">
        <v>21</v>
      </c>
    </row>
    <row r="6575" spans="1:14" x14ac:dyDescent="0.25">
      <c r="A6575" s="1" t="s">
        <v>361</v>
      </c>
      <c r="B6575" s="2" t="s">
        <v>353</v>
      </c>
      <c r="C6575" s="2" t="s">
        <v>353</v>
      </c>
      <c r="D6575" s="2" t="s">
        <v>354</v>
      </c>
      <c r="E6575" s="2" t="s">
        <v>5088</v>
      </c>
      <c r="F6575" s="2">
        <v>90111503</v>
      </c>
      <c r="G6575" s="2" t="s">
        <v>330</v>
      </c>
      <c r="H6575" s="2">
        <v>1</v>
      </c>
      <c r="I6575" s="2">
        <v>12</v>
      </c>
      <c r="J6575" s="2">
        <v>10</v>
      </c>
      <c r="K6575" s="2">
        <v>1</v>
      </c>
      <c r="L6575" s="3">
        <v>684000</v>
      </c>
      <c r="M6575" s="2" t="s">
        <v>20</v>
      </c>
      <c r="N6575" s="4" t="s">
        <v>21</v>
      </c>
    </row>
    <row r="6576" spans="1:14" x14ac:dyDescent="0.25">
      <c r="A6576" s="1" t="s">
        <v>361</v>
      </c>
      <c r="B6576" s="2" t="s">
        <v>353</v>
      </c>
      <c r="C6576" s="2" t="s">
        <v>353</v>
      </c>
      <c r="D6576" s="2" t="s">
        <v>354</v>
      </c>
      <c r="E6576" s="2" t="s">
        <v>5089</v>
      </c>
      <c r="F6576" s="2">
        <v>90111503</v>
      </c>
      <c r="G6576" s="2" t="s">
        <v>330</v>
      </c>
      <c r="H6576" s="2">
        <v>1</v>
      </c>
      <c r="I6576" s="2">
        <v>12</v>
      </c>
      <c r="J6576" s="2">
        <v>10</v>
      </c>
      <c r="K6576" s="2">
        <v>1</v>
      </c>
      <c r="L6576" s="3">
        <v>912000</v>
      </c>
      <c r="M6576" s="2" t="s">
        <v>20</v>
      </c>
      <c r="N6576" s="4" t="s">
        <v>21</v>
      </c>
    </row>
    <row r="6577" spans="1:14" x14ac:dyDescent="0.25">
      <c r="A6577" s="1" t="s">
        <v>361</v>
      </c>
      <c r="B6577" s="2" t="s">
        <v>353</v>
      </c>
      <c r="C6577" s="2" t="s">
        <v>353</v>
      </c>
      <c r="D6577" s="2" t="s">
        <v>354</v>
      </c>
      <c r="E6577" s="2" t="s">
        <v>5090</v>
      </c>
      <c r="F6577" s="2">
        <v>90111503</v>
      </c>
      <c r="G6577" s="2" t="s">
        <v>330</v>
      </c>
      <c r="H6577" s="2">
        <v>1</v>
      </c>
      <c r="I6577" s="2">
        <v>12</v>
      </c>
      <c r="J6577" s="2">
        <v>10</v>
      </c>
      <c r="K6577" s="2">
        <v>1</v>
      </c>
      <c r="L6577" s="3">
        <v>2128000</v>
      </c>
      <c r="M6577" s="2" t="s">
        <v>20</v>
      </c>
      <c r="N6577" s="4" t="s">
        <v>21</v>
      </c>
    </row>
    <row r="6578" spans="1:14" x14ac:dyDescent="0.25">
      <c r="A6578" s="1" t="s">
        <v>361</v>
      </c>
      <c r="B6578" s="2" t="s">
        <v>353</v>
      </c>
      <c r="C6578" s="2" t="s">
        <v>353</v>
      </c>
      <c r="D6578" s="2" t="s">
        <v>354</v>
      </c>
      <c r="E6578" s="2" t="s">
        <v>5091</v>
      </c>
      <c r="F6578" s="2">
        <v>90111503</v>
      </c>
      <c r="G6578" s="2" t="s">
        <v>330</v>
      </c>
      <c r="H6578" s="2">
        <v>1</v>
      </c>
      <c r="I6578" s="2">
        <v>12</v>
      </c>
      <c r="J6578" s="2">
        <v>10</v>
      </c>
      <c r="K6578" s="2">
        <v>1</v>
      </c>
      <c r="L6578" s="3">
        <v>1064000</v>
      </c>
      <c r="M6578" s="2" t="s">
        <v>20</v>
      </c>
      <c r="N6578" s="4" t="s">
        <v>21</v>
      </c>
    </row>
    <row r="6579" spans="1:14" x14ac:dyDescent="0.25">
      <c r="A6579" s="1" t="s">
        <v>361</v>
      </c>
      <c r="B6579" s="2" t="s">
        <v>353</v>
      </c>
      <c r="C6579" s="2" t="s">
        <v>353</v>
      </c>
      <c r="D6579" s="2" t="s">
        <v>354</v>
      </c>
      <c r="E6579" s="2" t="s">
        <v>5092</v>
      </c>
      <c r="F6579" s="2">
        <v>90111503</v>
      </c>
      <c r="G6579" s="2" t="s">
        <v>330</v>
      </c>
      <c r="H6579" s="2">
        <v>1</v>
      </c>
      <c r="I6579" s="2">
        <v>12</v>
      </c>
      <c r="J6579" s="2">
        <v>10</v>
      </c>
      <c r="K6579" s="2">
        <v>1</v>
      </c>
      <c r="L6579" s="3">
        <v>1064000</v>
      </c>
      <c r="M6579" s="2" t="s">
        <v>20</v>
      </c>
      <c r="N6579" s="4" t="s">
        <v>21</v>
      </c>
    </row>
    <row r="6580" spans="1:14" x14ac:dyDescent="0.25">
      <c r="A6580" s="1" t="s">
        <v>361</v>
      </c>
      <c r="B6580" s="2" t="s">
        <v>353</v>
      </c>
      <c r="C6580" s="2" t="s">
        <v>353</v>
      </c>
      <c r="D6580" s="2" t="s">
        <v>354</v>
      </c>
      <c r="E6580" s="2" t="s">
        <v>5093</v>
      </c>
      <c r="F6580" s="2">
        <v>90111503</v>
      </c>
      <c r="G6580" s="2" t="s">
        <v>330</v>
      </c>
      <c r="H6580" s="2">
        <v>1</v>
      </c>
      <c r="I6580" s="2">
        <v>12</v>
      </c>
      <c r="J6580" s="2">
        <v>10</v>
      </c>
      <c r="K6580" s="2">
        <v>1</v>
      </c>
      <c r="L6580" s="3">
        <v>1596000</v>
      </c>
      <c r="M6580" s="2" t="s">
        <v>20</v>
      </c>
      <c r="N6580" s="4" t="s">
        <v>21</v>
      </c>
    </row>
    <row r="6581" spans="1:14" x14ac:dyDescent="0.25">
      <c r="A6581" s="1" t="s">
        <v>361</v>
      </c>
      <c r="B6581" s="2" t="s">
        <v>353</v>
      </c>
      <c r="C6581" s="2" t="s">
        <v>353</v>
      </c>
      <c r="D6581" s="2" t="s">
        <v>354</v>
      </c>
      <c r="E6581" s="2" t="s">
        <v>18484</v>
      </c>
      <c r="F6581" s="2">
        <v>90111503</v>
      </c>
      <c r="G6581" s="2" t="s">
        <v>330</v>
      </c>
      <c r="H6581" s="2">
        <v>1</v>
      </c>
      <c r="I6581" s="2">
        <v>12</v>
      </c>
      <c r="J6581" s="2">
        <v>10</v>
      </c>
      <c r="K6581" s="2">
        <v>1</v>
      </c>
      <c r="L6581" s="3">
        <v>532000</v>
      </c>
      <c r="M6581" s="2" t="s">
        <v>20</v>
      </c>
      <c r="N6581" s="4" t="s">
        <v>21</v>
      </c>
    </row>
    <row r="6582" spans="1:14" x14ac:dyDescent="0.25">
      <c r="A6582" s="1" t="s">
        <v>361</v>
      </c>
      <c r="B6582" s="2" t="s">
        <v>353</v>
      </c>
      <c r="C6582" s="2" t="s">
        <v>353</v>
      </c>
      <c r="D6582" s="2" t="s">
        <v>354</v>
      </c>
      <c r="E6582" s="2" t="s">
        <v>5094</v>
      </c>
      <c r="F6582" s="2">
        <v>90111503</v>
      </c>
      <c r="G6582" s="2" t="s">
        <v>330</v>
      </c>
      <c r="H6582" s="2">
        <v>1</v>
      </c>
      <c r="I6582" s="2">
        <v>12</v>
      </c>
      <c r="J6582" s="2">
        <v>10</v>
      </c>
      <c r="K6582" s="2">
        <v>1</v>
      </c>
      <c r="L6582" s="3">
        <v>1116000</v>
      </c>
      <c r="M6582" s="2" t="s">
        <v>20</v>
      </c>
      <c r="N6582" s="4" t="s">
        <v>21</v>
      </c>
    </row>
    <row r="6583" spans="1:14" x14ac:dyDescent="0.25">
      <c r="A6583" s="1" t="s">
        <v>361</v>
      </c>
      <c r="B6583" s="2" t="s">
        <v>353</v>
      </c>
      <c r="C6583" s="2" t="s">
        <v>353</v>
      </c>
      <c r="D6583" s="2" t="s">
        <v>354</v>
      </c>
      <c r="E6583" s="2" t="s">
        <v>5095</v>
      </c>
      <c r="F6583" s="2">
        <v>90111503</v>
      </c>
      <c r="G6583" s="2" t="s">
        <v>330</v>
      </c>
      <c r="H6583" s="2">
        <v>1</v>
      </c>
      <c r="I6583" s="2">
        <v>12</v>
      </c>
      <c r="J6583" s="2">
        <v>10</v>
      </c>
      <c r="K6583" s="2">
        <v>1</v>
      </c>
      <c r="L6583" s="3">
        <v>76000</v>
      </c>
      <c r="M6583" s="2" t="s">
        <v>20</v>
      </c>
      <c r="N6583" s="4" t="s">
        <v>21</v>
      </c>
    </row>
    <row r="6584" spans="1:14" x14ac:dyDescent="0.25">
      <c r="A6584" s="1" t="s">
        <v>361</v>
      </c>
      <c r="B6584" s="2" t="s">
        <v>353</v>
      </c>
      <c r="C6584" s="2" t="s">
        <v>353</v>
      </c>
      <c r="D6584" s="2" t="s">
        <v>354</v>
      </c>
      <c r="E6584" s="2" t="s">
        <v>5096</v>
      </c>
      <c r="F6584" s="2">
        <v>90111503</v>
      </c>
      <c r="G6584" s="2" t="s">
        <v>330</v>
      </c>
      <c r="H6584" s="2">
        <v>1</v>
      </c>
      <c r="I6584" s="2">
        <v>12</v>
      </c>
      <c r="J6584" s="2">
        <v>10</v>
      </c>
      <c r="K6584" s="2">
        <v>1</v>
      </c>
      <c r="L6584" s="3">
        <v>266000</v>
      </c>
      <c r="M6584" s="2" t="s">
        <v>20</v>
      </c>
      <c r="N6584" s="4" t="s">
        <v>21</v>
      </c>
    </row>
    <row r="6585" spans="1:14" x14ac:dyDescent="0.25">
      <c r="A6585" s="1" t="s">
        <v>361</v>
      </c>
      <c r="B6585" s="2" t="s">
        <v>353</v>
      </c>
      <c r="C6585" s="2" t="s">
        <v>353</v>
      </c>
      <c r="D6585" s="2" t="s">
        <v>354</v>
      </c>
      <c r="E6585" s="2" t="s">
        <v>5097</v>
      </c>
      <c r="F6585" s="2">
        <v>90111503</v>
      </c>
      <c r="G6585" s="2" t="s">
        <v>330</v>
      </c>
      <c r="H6585" s="2">
        <v>1</v>
      </c>
      <c r="I6585" s="2">
        <v>12</v>
      </c>
      <c r="J6585" s="2">
        <v>10</v>
      </c>
      <c r="K6585" s="2">
        <v>1</v>
      </c>
      <c r="L6585" s="3">
        <v>228000</v>
      </c>
      <c r="M6585" s="2" t="s">
        <v>20</v>
      </c>
      <c r="N6585" s="4" t="s">
        <v>21</v>
      </c>
    </row>
    <row r="6586" spans="1:14" x14ac:dyDescent="0.25">
      <c r="A6586" s="1" t="s">
        <v>361</v>
      </c>
      <c r="B6586" s="2" t="s">
        <v>353</v>
      </c>
      <c r="C6586" s="2" t="s">
        <v>353</v>
      </c>
      <c r="D6586" s="2" t="s">
        <v>354</v>
      </c>
      <c r="E6586" s="2" t="s">
        <v>5098</v>
      </c>
      <c r="F6586" s="2">
        <v>90111503</v>
      </c>
      <c r="G6586" s="2" t="s">
        <v>330</v>
      </c>
      <c r="H6586" s="2">
        <v>1</v>
      </c>
      <c r="I6586" s="2">
        <v>12</v>
      </c>
      <c r="J6586" s="2">
        <v>10</v>
      </c>
      <c r="K6586" s="2">
        <v>1</v>
      </c>
      <c r="L6586" s="3">
        <v>152000</v>
      </c>
      <c r="M6586" s="2" t="s">
        <v>20</v>
      </c>
      <c r="N6586" s="4" t="s">
        <v>21</v>
      </c>
    </row>
    <row r="6587" spans="1:14" x14ac:dyDescent="0.25">
      <c r="A6587" s="1" t="s">
        <v>361</v>
      </c>
      <c r="B6587" s="2" t="s">
        <v>353</v>
      </c>
      <c r="C6587" s="2" t="s">
        <v>353</v>
      </c>
      <c r="D6587" s="2" t="s">
        <v>354</v>
      </c>
      <c r="E6587" s="2" t="s">
        <v>5099</v>
      </c>
      <c r="F6587" s="2">
        <v>90111503</v>
      </c>
      <c r="G6587" s="2" t="s">
        <v>330</v>
      </c>
      <c r="H6587" s="2">
        <v>1</v>
      </c>
      <c r="I6587" s="2">
        <v>12</v>
      </c>
      <c r="J6587" s="2">
        <v>10</v>
      </c>
      <c r="K6587" s="2">
        <v>1</v>
      </c>
      <c r="L6587" s="3">
        <v>456000</v>
      </c>
      <c r="M6587" s="2" t="s">
        <v>20</v>
      </c>
      <c r="N6587" s="4" t="s">
        <v>21</v>
      </c>
    </row>
    <row r="6588" spans="1:14" x14ac:dyDescent="0.25">
      <c r="A6588" s="1" t="s">
        <v>361</v>
      </c>
      <c r="B6588" s="2" t="s">
        <v>353</v>
      </c>
      <c r="C6588" s="2" t="s">
        <v>353</v>
      </c>
      <c r="D6588" s="2" t="s">
        <v>354</v>
      </c>
      <c r="E6588" s="2" t="s">
        <v>5100</v>
      </c>
      <c r="F6588" s="2">
        <v>90111503</v>
      </c>
      <c r="G6588" s="2" t="s">
        <v>330</v>
      </c>
      <c r="H6588" s="2">
        <v>1</v>
      </c>
      <c r="I6588" s="2">
        <v>12</v>
      </c>
      <c r="J6588" s="2">
        <v>10</v>
      </c>
      <c r="K6588" s="2">
        <v>1</v>
      </c>
      <c r="L6588" s="3">
        <v>76000</v>
      </c>
      <c r="M6588" s="2" t="s">
        <v>20</v>
      </c>
      <c r="N6588" s="4" t="s">
        <v>21</v>
      </c>
    </row>
    <row r="6589" spans="1:14" x14ac:dyDescent="0.25">
      <c r="A6589" s="1" t="s">
        <v>361</v>
      </c>
      <c r="B6589" s="2" t="s">
        <v>353</v>
      </c>
      <c r="C6589" s="2" t="s">
        <v>353</v>
      </c>
      <c r="D6589" s="2" t="s">
        <v>354</v>
      </c>
      <c r="E6589" s="2" t="s">
        <v>5101</v>
      </c>
      <c r="F6589" s="2">
        <v>90111503</v>
      </c>
      <c r="G6589" s="2" t="s">
        <v>330</v>
      </c>
      <c r="H6589" s="2">
        <v>1</v>
      </c>
      <c r="I6589" s="2">
        <v>12</v>
      </c>
      <c r="J6589" s="2">
        <v>10</v>
      </c>
      <c r="K6589" s="2">
        <v>1</v>
      </c>
      <c r="L6589" s="3">
        <v>76000</v>
      </c>
      <c r="M6589" s="2" t="s">
        <v>20</v>
      </c>
      <c r="N6589" s="4" t="s">
        <v>21</v>
      </c>
    </row>
    <row r="6590" spans="1:14" x14ac:dyDescent="0.25">
      <c r="A6590" s="1" t="s">
        <v>361</v>
      </c>
      <c r="B6590" s="2" t="s">
        <v>353</v>
      </c>
      <c r="C6590" s="2" t="s">
        <v>353</v>
      </c>
      <c r="D6590" s="2" t="s">
        <v>354</v>
      </c>
      <c r="E6590" s="2" t="s">
        <v>5102</v>
      </c>
      <c r="F6590" s="2">
        <v>90111503</v>
      </c>
      <c r="G6590" s="2" t="s">
        <v>330</v>
      </c>
      <c r="H6590" s="2">
        <v>1</v>
      </c>
      <c r="I6590" s="2">
        <v>12</v>
      </c>
      <c r="J6590" s="2">
        <v>10</v>
      </c>
      <c r="K6590" s="2">
        <v>1</v>
      </c>
      <c r="L6590" s="3">
        <v>560000</v>
      </c>
      <c r="M6590" s="2" t="s">
        <v>20</v>
      </c>
      <c r="N6590" s="4" t="s">
        <v>21</v>
      </c>
    </row>
    <row r="6591" spans="1:14" x14ac:dyDescent="0.25">
      <c r="A6591" s="1" t="s">
        <v>361</v>
      </c>
      <c r="B6591" s="2" t="s">
        <v>353</v>
      </c>
      <c r="C6591" s="2" t="s">
        <v>353</v>
      </c>
      <c r="D6591" s="2" t="s">
        <v>354</v>
      </c>
      <c r="E6591" s="2" t="s">
        <v>5103</v>
      </c>
      <c r="F6591" s="2">
        <v>90111503</v>
      </c>
      <c r="G6591" s="2" t="s">
        <v>330</v>
      </c>
      <c r="H6591" s="2">
        <v>1</v>
      </c>
      <c r="I6591" s="2">
        <v>12</v>
      </c>
      <c r="J6591" s="2">
        <v>10</v>
      </c>
      <c r="K6591" s="2">
        <v>1</v>
      </c>
      <c r="L6591" s="3">
        <v>152000</v>
      </c>
      <c r="M6591" s="2" t="s">
        <v>20</v>
      </c>
      <c r="N6591" s="4" t="s">
        <v>21</v>
      </c>
    </row>
    <row r="6592" spans="1:14" x14ac:dyDescent="0.25">
      <c r="A6592" s="1" t="s">
        <v>361</v>
      </c>
      <c r="B6592" s="2" t="s">
        <v>353</v>
      </c>
      <c r="C6592" s="2" t="s">
        <v>353</v>
      </c>
      <c r="D6592" s="2" t="s">
        <v>354</v>
      </c>
      <c r="E6592" s="2" t="s">
        <v>18485</v>
      </c>
      <c r="F6592" s="2">
        <v>90111503</v>
      </c>
      <c r="G6592" s="2" t="s">
        <v>330</v>
      </c>
      <c r="H6592" s="2">
        <v>1</v>
      </c>
      <c r="I6592" s="2">
        <v>12</v>
      </c>
      <c r="J6592" s="2">
        <v>10</v>
      </c>
      <c r="K6592" s="2">
        <v>1</v>
      </c>
      <c r="L6592" s="3">
        <v>152000</v>
      </c>
      <c r="M6592" s="2" t="s">
        <v>20</v>
      </c>
      <c r="N6592" s="4" t="s">
        <v>21</v>
      </c>
    </row>
    <row r="6593" spans="1:14" x14ac:dyDescent="0.25">
      <c r="A6593" s="1" t="s">
        <v>361</v>
      </c>
      <c r="B6593" s="2" t="s">
        <v>353</v>
      </c>
      <c r="C6593" s="2" t="s">
        <v>353</v>
      </c>
      <c r="D6593" s="2" t="s">
        <v>354</v>
      </c>
      <c r="E6593" s="2" t="s">
        <v>5104</v>
      </c>
      <c r="F6593" s="2">
        <v>90111503</v>
      </c>
      <c r="G6593" s="2" t="s">
        <v>330</v>
      </c>
      <c r="H6593" s="2">
        <v>1</v>
      </c>
      <c r="I6593" s="2">
        <v>12</v>
      </c>
      <c r="J6593" s="2">
        <v>10</v>
      </c>
      <c r="K6593" s="2">
        <v>1</v>
      </c>
      <c r="L6593" s="3">
        <v>152000</v>
      </c>
      <c r="M6593" s="2" t="s">
        <v>20</v>
      </c>
      <c r="N6593" s="4" t="s">
        <v>21</v>
      </c>
    </row>
    <row r="6594" spans="1:14" x14ac:dyDescent="0.25">
      <c r="A6594" s="1" t="s">
        <v>361</v>
      </c>
      <c r="B6594" s="2" t="s">
        <v>353</v>
      </c>
      <c r="C6594" s="2" t="s">
        <v>353</v>
      </c>
      <c r="D6594" s="2" t="s">
        <v>354</v>
      </c>
      <c r="E6594" s="2" t="s">
        <v>18486</v>
      </c>
      <c r="F6594" s="2">
        <v>90111503</v>
      </c>
      <c r="G6594" s="2" t="s">
        <v>330</v>
      </c>
      <c r="H6594" s="2">
        <v>1</v>
      </c>
      <c r="I6594" s="2">
        <v>12</v>
      </c>
      <c r="J6594" s="2">
        <v>10</v>
      </c>
      <c r="K6594" s="2">
        <v>1</v>
      </c>
      <c r="L6594" s="3">
        <v>152000</v>
      </c>
      <c r="M6594" s="2" t="s">
        <v>20</v>
      </c>
      <c r="N6594" s="4" t="s">
        <v>21</v>
      </c>
    </row>
    <row r="6595" spans="1:14" x14ac:dyDescent="0.25">
      <c r="A6595" s="1" t="s">
        <v>361</v>
      </c>
      <c r="B6595" s="2" t="s">
        <v>353</v>
      </c>
      <c r="C6595" s="2" t="s">
        <v>353</v>
      </c>
      <c r="D6595" s="2" t="s">
        <v>354</v>
      </c>
      <c r="E6595" s="2" t="s">
        <v>5105</v>
      </c>
      <c r="F6595" s="2">
        <v>90111503</v>
      </c>
      <c r="G6595" s="2" t="s">
        <v>330</v>
      </c>
      <c r="H6595" s="2">
        <v>1</v>
      </c>
      <c r="I6595" s="2">
        <v>12</v>
      </c>
      <c r="J6595" s="2">
        <v>10</v>
      </c>
      <c r="K6595" s="2">
        <v>1</v>
      </c>
      <c r="L6595" s="3">
        <v>76000</v>
      </c>
      <c r="M6595" s="2" t="s">
        <v>20</v>
      </c>
      <c r="N6595" s="4" t="s">
        <v>21</v>
      </c>
    </row>
    <row r="6596" spans="1:14" x14ac:dyDescent="0.25">
      <c r="A6596" s="1" t="s">
        <v>361</v>
      </c>
      <c r="B6596" s="2" t="s">
        <v>353</v>
      </c>
      <c r="C6596" s="2" t="s">
        <v>353</v>
      </c>
      <c r="D6596" s="2" t="s">
        <v>354</v>
      </c>
      <c r="E6596" s="2" t="s">
        <v>5106</v>
      </c>
      <c r="F6596" s="2">
        <v>90111503</v>
      </c>
      <c r="G6596" s="2" t="s">
        <v>330</v>
      </c>
      <c r="H6596" s="2">
        <v>1</v>
      </c>
      <c r="I6596" s="2">
        <v>12</v>
      </c>
      <c r="J6596" s="2">
        <v>10</v>
      </c>
      <c r="K6596" s="2">
        <v>1</v>
      </c>
      <c r="L6596" s="3">
        <v>152000</v>
      </c>
      <c r="M6596" s="2" t="s">
        <v>20</v>
      </c>
      <c r="N6596" s="4" t="s">
        <v>21</v>
      </c>
    </row>
    <row r="6597" spans="1:14" x14ac:dyDescent="0.25">
      <c r="A6597" s="1" t="s">
        <v>361</v>
      </c>
      <c r="B6597" s="2" t="s">
        <v>353</v>
      </c>
      <c r="C6597" s="2" t="s">
        <v>353</v>
      </c>
      <c r="D6597" s="2" t="s">
        <v>354</v>
      </c>
      <c r="E6597" s="2" t="s">
        <v>5107</v>
      </c>
      <c r="F6597" s="2">
        <v>90111503</v>
      </c>
      <c r="G6597" s="2" t="s">
        <v>330</v>
      </c>
      <c r="H6597" s="2">
        <v>1</v>
      </c>
      <c r="I6597" s="2">
        <v>12</v>
      </c>
      <c r="J6597" s="2">
        <v>10</v>
      </c>
      <c r="K6597" s="2">
        <v>1</v>
      </c>
      <c r="L6597" s="3">
        <v>2052000</v>
      </c>
      <c r="M6597" s="2" t="s">
        <v>20</v>
      </c>
      <c r="N6597" s="4" t="s">
        <v>21</v>
      </c>
    </row>
    <row r="6598" spans="1:14" x14ac:dyDescent="0.25">
      <c r="A6598" s="1" t="s">
        <v>361</v>
      </c>
      <c r="B6598" s="2" t="s">
        <v>353</v>
      </c>
      <c r="C6598" s="2" t="s">
        <v>353</v>
      </c>
      <c r="D6598" s="2" t="s">
        <v>354</v>
      </c>
      <c r="E6598" s="2" t="s">
        <v>5108</v>
      </c>
      <c r="F6598" s="2">
        <v>90111503</v>
      </c>
      <c r="G6598" s="2" t="s">
        <v>330</v>
      </c>
      <c r="H6598" s="2">
        <v>1</v>
      </c>
      <c r="I6598" s="2">
        <v>12</v>
      </c>
      <c r="J6598" s="2">
        <v>10</v>
      </c>
      <c r="K6598" s="2">
        <v>1</v>
      </c>
      <c r="L6598" s="3">
        <v>2280000</v>
      </c>
      <c r="M6598" s="2" t="s">
        <v>20</v>
      </c>
      <c r="N6598" s="4" t="s">
        <v>21</v>
      </c>
    </row>
    <row r="6599" spans="1:14" x14ac:dyDescent="0.25">
      <c r="A6599" s="1" t="s">
        <v>361</v>
      </c>
      <c r="B6599" s="2" t="s">
        <v>353</v>
      </c>
      <c r="C6599" s="2" t="s">
        <v>353</v>
      </c>
      <c r="D6599" s="2" t="s">
        <v>354</v>
      </c>
      <c r="E6599" s="2" t="s">
        <v>5109</v>
      </c>
      <c r="F6599" s="2">
        <v>90111503</v>
      </c>
      <c r="G6599" s="2" t="s">
        <v>330</v>
      </c>
      <c r="H6599" s="2">
        <v>1</v>
      </c>
      <c r="I6599" s="2">
        <v>12</v>
      </c>
      <c r="J6599" s="2">
        <v>10</v>
      </c>
      <c r="K6599" s="2">
        <v>1</v>
      </c>
      <c r="L6599" s="3">
        <v>152000</v>
      </c>
      <c r="M6599" s="2" t="s">
        <v>20</v>
      </c>
      <c r="N6599" s="4" t="s">
        <v>21</v>
      </c>
    </row>
    <row r="6600" spans="1:14" x14ac:dyDescent="0.25">
      <c r="A6600" s="1" t="s">
        <v>361</v>
      </c>
      <c r="B6600" s="2" t="s">
        <v>353</v>
      </c>
      <c r="C6600" s="2" t="s">
        <v>353</v>
      </c>
      <c r="D6600" s="2" t="s">
        <v>354</v>
      </c>
      <c r="E6600" s="2" t="s">
        <v>5110</v>
      </c>
      <c r="F6600" s="2">
        <v>90111503</v>
      </c>
      <c r="G6600" s="2" t="s">
        <v>330</v>
      </c>
      <c r="H6600" s="2">
        <v>1</v>
      </c>
      <c r="I6600" s="2">
        <v>12</v>
      </c>
      <c r="J6600" s="2">
        <v>10</v>
      </c>
      <c r="K6600" s="2">
        <v>1</v>
      </c>
      <c r="L6600" s="3">
        <v>760000</v>
      </c>
      <c r="M6600" s="2" t="s">
        <v>20</v>
      </c>
      <c r="N6600" s="4" t="s">
        <v>21</v>
      </c>
    </row>
    <row r="6601" spans="1:14" x14ac:dyDescent="0.25">
      <c r="A6601" s="1" t="s">
        <v>361</v>
      </c>
      <c r="B6601" s="2" t="s">
        <v>353</v>
      </c>
      <c r="C6601" s="2" t="s">
        <v>353</v>
      </c>
      <c r="D6601" s="2" t="s">
        <v>354</v>
      </c>
      <c r="E6601" s="2" t="s">
        <v>5111</v>
      </c>
      <c r="F6601" s="2">
        <v>90111503</v>
      </c>
      <c r="G6601" s="2" t="s">
        <v>330</v>
      </c>
      <c r="H6601" s="2">
        <v>1</v>
      </c>
      <c r="I6601" s="2">
        <v>12</v>
      </c>
      <c r="J6601" s="2">
        <v>10</v>
      </c>
      <c r="K6601" s="2">
        <v>1</v>
      </c>
      <c r="L6601" s="3">
        <v>3120000</v>
      </c>
      <c r="M6601" s="2" t="s">
        <v>20</v>
      </c>
      <c r="N6601" s="4" t="s">
        <v>21</v>
      </c>
    </row>
    <row r="6602" spans="1:14" x14ac:dyDescent="0.25">
      <c r="A6602" s="1" t="s">
        <v>361</v>
      </c>
      <c r="B6602" s="2" t="s">
        <v>353</v>
      </c>
      <c r="C6602" s="2" t="s">
        <v>353</v>
      </c>
      <c r="D6602" s="2" t="s">
        <v>354</v>
      </c>
      <c r="E6602" s="2" t="s">
        <v>5112</v>
      </c>
      <c r="F6602" s="2">
        <v>90111503</v>
      </c>
      <c r="G6602" s="2" t="s">
        <v>330</v>
      </c>
      <c r="H6602" s="2">
        <v>1</v>
      </c>
      <c r="I6602" s="2">
        <v>12</v>
      </c>
      <c r="J6602" s="2">
        <v>10</v>
      </c>
      <c r="K6602" s="2">
        <v>1</v>
      </c>
      <c r="L6602" s="3">
        <v>152000</v>
      </c>
      <c r="M6602" s="2" t="s">
        <v>20</v>
      </c>
      <c r="N6602" s="4" t="s">
        <v>21</v>
      </c>
    </row>
    <row r="6603" spans="1:14" x14ac:dyDescent="0.25">
      <c r="A6603" s="1" t="s">
        <v>361</v>
      </c>
      <c r="B6603" s="2" t="s">
        <v>353</v>
      </c>
      <c r="C6603" s="2" t="s">
        <v>353</v>
      </c>
      <c r="D6603" s="2" t="s">
        <v>354</v>
      </c>
      <c r="E6603" s="2" t="s">
        <v>5113</v>
      </c>
      <c r="F6603" s="2">
        <v>90111503</v>
      </c>
      <c r="G6603" s="2" t="s">
        <v>330</v>
      </c>
      <c r="H6603" s="2">
        <v>1</v>
      </c>
      <c r="I6603" s="2">
        <v>12</v>
      </c>
      <c r="J6603" s="2">
        <v>10</v>
      </c>
      <c r="K6603" s="2">
        <v>1</v>
      </c>
      <c r="L6603" s="3">
        <v>1320000</v>
      </c>
      <c r="M6603" s="2" t="s">
        <v>20</v>
      </c>
      <c r="N6603" s="4" t="s">
        <v>21</v>
      </c>
    </row>
    <row r="6604" spans="1:14" x14ac:dyDescent="0.25">
      <c r="A6604" s="1" t="s">
        <v>361</v>
      </c>
      <c r="B6604" s="2" t="s">
        <v>353</v>
      </c>
      <c r="C6604" s="2" t="s">
        <v>353</v>
      </c>
      <c r="D6604" s="2" t="s">
        <v>354</v>
      </c>
      <c r="E6604" s="2" t="s">
        <v>5114</v>
      </c>
      <c r="F6604" s="2">
        <v>90111503</v>
      </c>
      <c r="G6604" s="2" t="s">
        <v>330</v>
      </c>
      <c r="H6604" s="2">
        <v>1</v>
      </c>
      <c r="I6604" s="2">
        <v>12</v>
      </c>
      <c r="J6604" s="2">
        <v>10</v>
      </c>
      <c r="K6604" s="2">
        <v>1</v>
      </c>
      <c r="L6604" s="3">
        <v>1672000</v>
      </c>
      <c r="M6604" s="2" t="s">
        <v>20</v>
      </c>
      <c r="N6604" s="4" t="s">
        <v>21</v>
      </c>
    </row>
    <row r="6605" spans="1:14" x14ac:dyDescent="0.25">
      <c r="A6605" s="1" t="s">
        <v>361</v>
      </c>
      <c r="B6605" s="2" t="s">
        <v>353</v>
      </c>
      <c r="C6605" s="2" t="s">
        <v>353</v>
      </c>
      <c r="D6605" s="2" t="s">
        <v>354</v>
      </c>
      <c r="E6605" s="2" t="s">
        <v>5115</v>
      </c>
      <c r="F6605" s="2">
        <v>90111503</v>
      </c>
      <c r="G6605" s="2" t="s">
        <v>330</v>
      </c>
      <c r="H6605" s="2">
        <v>1</v>
      </c>
      <c r="I6605" s="2">
        <v>12</v>
      </c>
      <c r="J6605" s="2">
        <v>10</v>
      </c>
      <c r="K6605" s="2">
        <v>1</v>
      </c>
      <c r="L6605" s="3">
        <v>152000</v>
      </c>
      <c r="M6605" s="2" t="s">
        <v>20</v>
      </c>
      <c r="N6605" s="4" t="s">
        <v>21</v>
      </c>
    </row>
    <row r="6606" spans="1:14" x14ac:dyDescent="0.25">
      <c r="A6606" s="1" t="s">
        <v>361</v>
      </c>
      <c r="B6606" s="2" t="s">
        <v>353</v>
      </c>
      <c r="C6606" s="2" t="s">
        <v>353</v>
      </c>
      <c r="D6606" s="2" t="s">
        <v>354</v>
      </c>
      <c r="E6606" s="2" t="s">
        <v>5116</v>
      </c>
      <c r="F6606" s="2">
        <v>90111503</v>
      </c>
      <c r="G6606" s="2" t="s">
        <v>330</v>
      </c>
      <c r="H6606" s="2">
        <v>1</v>
      </c>
      <c r="I6606" s="2">
        <v>12</v>
      </c>
      <c r="J6606" s="2">
        <v>10</v>
      </c>
      <c r="K6606" s="2">
        <v>1</v>
      </c>
      <c r="L6606" s="3">
        <v>152000</v>
      </c>
      <c r="M6606" s="2" t="s">
        <v>20</v>
      </c>
      <c r="N6606" s="4" t="s">
        <v>21</v>
      </c>
    </row>
    <row r="6607" spans="1:14" x14ac:dyDescent="0.25">
      <c r="A6607" s="1" t="s">
        <v>361</v>
      </c>
      <c r="B6607" s="2" t="s">
        <v>353</v>
      </c>
      <c r="C6607" s="2" t="s">
        <v>353</v>
      </c>
      <c r="D6607" s="2" t="s">
        <v>354</v>
      </c>
      <c r="E6607" s="2" t="s">
        <v>5117</v>
      </c>
      <c r="F6607" s="2">
        <v>90111503</v>
      </c>
      <c r="G6607" s="2" t="s">
        <v>330</v>
      </c>
      <c r="H6607" s="2">
        <v>1</v>
      </c>
      <c r="I6607" s="2">
        <v>12</v>
      </c>
      <c r="J6607" s="2">
        <v>10</v>
      </c>
      <c r="K6607" s="2">
        <v>1</v>
      </c>
      <c r="L6607" s="3">
        <v>228000</v>
      </c>
      <c r="M6607" s="2" t="s">
        <v>20</v>
      </c>
      <c r="N6607" s="4" t="s">
        <v>21</v>
      </c>
    </row>
    <row r="6608" spans="1:14" x14ac:dyDescent="0.25">
      <c r="A6608" s="1" t="s">
        <v>361</v>
      </c>
      <c r="B6608" s="2" t="s">
        <v>353</v>
      </c>
      <c r="C6608" s="2" t="s">
        <v>353</v>
      </c>
      <c r="D6608" s="2" t="s">
        <v>354</v>
      </c>
      <c r="E6608" s="2" t="s">
        <v>5118</v>
      </c>
      <c r="F6608" s="2">
        <v>90111503</v>
      </c>
      <c r="G6608" s="2" t="s">
        <v>330</v>
      </c>
      <c r="H6608" s="2">
        <v>1</v>
      </c>
      <c r="I6608" s="2">
        <v>12</v>
      </c>
      <c r="J6608" s="2">
        <v>10</v>
      </c>
      <c r="K6608" s="2">
        <v>1</v>
      </c>
      <c r="L6608" s="3">
        <v>356000</v>
      </c>
      <c r="M6608" s="2" t="s">
        <v>20</v>
      </c>
      <c r="N6608" s="4" t="s">
        <v>21</v>
      </c>
    </row>
    <row r="6609" spans="1:14" x14ac:dyDescent="0.25">
      <c r="A6609" s="1" t="s">
        <v>361</v>
      </c>
      <c r="B6609" s="2" t="s">
        <v>353</v>
      </c>
      <c r="C6609" s="2" t="s">
        <v>353</v>
      </c>
      <c r="D6609" s="2" t="s">
        <v>354</v>
      </c>
      <c r="E6609" s="2" t="s">
        <v>5119</v>
      </c>
      <c r="F6609" s="2">
        <v>90111503</v>
      </c>
      <c r="G6609" s="2" t="s">
        <v>330</v>
      </c>
      <c r="H6609" s="2">
        <v>1</v>
      </c>
      <c r="I6609" s="2">
        <v>12</v>
      </c>
      <c r="J6609" s="2">
        <v>10</v>
      </c>
      <c r="K6609" s="2">
        <v>1</v>
      </c>
      <c r="L6609" s="3">
        <v>696000</v>
      </c>
      <c r="M6609" s="2" t="s">
        <v>20</v>
      </c>
      <c r="N6609" s="4" t="s">
        <v>21</v>
      </c>
    </row>
    <row r="6610" spans="1:14" x14ac:dyDescent="0.25">
      <c r="A6610" s="1" t="s">
        <v>361</v>
      </c>
      <c r="B6610" s="2" t="s">
        <v>353</v>
      </c>
      <c r="C6610" s="2" t="s">
        <v>353</v>
      </c>
      <c r="D6610" s="2" t="s">
        <v>354</v>
      </c>
      <c r="E6610" s="2" t="s">
        <v>5120</v>
      </c>
      <c r="F6610" s="2">
        <v>90111503</v>
      </c>
      <c r="G6610" s="2" t="s">
        <v>330</v>
      </c>
      <c r="H6610" s="2">
        <v>1</v>
      </c>
      <c r="I6610" s="2">
        <v>12</v>
      </c>
      <c r="J6610" s="2">
        <v>10</v>
      </c>
      <c r="K6610" s="2">
        <v>1</v>
      </c>
      <c r="L6610" s="3">
        <v>696000</v>
      </c>
      <c r="M6610" s="2" t="s">
        <v>20</v>
      </c>
      <c r="N6610" s="4" t="s">
        <v>21</v>
      </c>
    </row>
    <row r="6611" spans="1:14" x14ac:dyDescent="0.25">
      <c r="A6611" s="1" t="s">
        <v>361</v>
      </c>
      <c r="B6611" s="2" t="s">
        <v>353</v>
      </c>
      <c r="C6611" s="2" t="s">
        <v>353</v>
      </c>
      <c r="D6611" s="2" t="s">
        <v>354</v>
      </c>
      <c r="E6611" s="2" t="s">
        <v>5121</v>
      </c>
      <c r="F6611" s="2">
        <v>90111503</v>
      </c>
      <c r="G6611" s="2" t="s">
        <v>330</v>
      </c>
      <c r="H6611" s="2">
        <v>1</v>
      </c>
      <c r="I6611" s="2">
        <v>12</v>
      </c>
      <c r="J6611" s="2">
        <v>10</v>
      </c>
      <c r="K6611" s="2">
        <v>1</v>
      </c>
      <c r="L6611" s="3">
        <v>700000</v>
      </c>
      <c r="M6611" s="2" t="s">
        <v>20</v>
      </c>
      <c r="N6611" s="4" t="s">
        <v>21</v>
      </c>
    </row>
    <row r="6612" spans="1:14" x14ac:dyDescent="0.25">
      <c r="A6612" s="1" t="s">
        <v>361</v>
      </c>
      <c r="B6612" s="2" t="s">
        <v>353</v>
      </c>
      <c r="C6612" s="2" t="s">
        <v>353</v>
      </c>
      <c r="D6612" s="2" t="s">
        <v>354</v>
      </c>
      <c r="E6612" s="2" t="s">
        <v>5122</v>
      </c>
      <c r="F6612" s="2">
        <v>90111503</v>
      </c>
      <c r="G6612" s="2" t="s">
        <v>330</v>
      </c>
      <c r="H6612" s="2">
        <v>1</v>
      </c>
      <c r="I6612" s="2">
        <v>12</v>
      </c>
      <c r="J6612" s="2">
        <v>10</v>
      </c>
      <c r="K6612" s="2">
        <v>1</v>
      </c>
      <c r="L6612" s="3">
        <v>700000</v>
      </c>
      <c r="M6612" s="2" t="s">
        <v>20</v>
      </c>
      <c r="N6612" s="4" t="s">
        <v>21</v>
      </c>
    </row>
    <row r="6613" spans="1:14" x14ac:dyDescent="0.25">
      <c r="A6613" s="1" t="s">
        <v>361</v>
      </c>
      <c r="B6613" s="2" t="s">
        <v>353</v>
      </c>
      <c r="C6613" s="2" t="s">
        <v>353</v>
      </c>
      <c r="D6613" s="2" t="s">
        <v>354</v>
      </c>
      <c r="E6613" s="2" t="s">
        <v>5123</v>
      </c>
      <c r="F6613" s="2">
        <v>90111503</v>
      </c>
      <c r="G6613" s="2" t="s">
        <v>330</v>
      </c>
      <c r="H6613" s="2">
        <v>1</v>
      </c>
      <c r="I6613" s="2">
        <v>12</v>
      </c>
      <c r="J6613" s="2">
        <v>10</v>
      </c>
      <c r="K6613" s="2">
        <v>1</v>
      </c>
      <c r="L6613" s="3">
        <v>560000</v>
      </c>
      <c r="M6613" s="2" t="s">
        <v>20</v>
      </c>
      <c r="N6613" s="4" t="s">
        <v>21</v>
      </c>
    </row>
    <row r="6614" spans="1:14" x14ac:dyDescent="0.25">
      <c r="A6614" s="1" t="s">
        <v>361</v>
      </c>
      <c r="B6614" s="2" t="s">
        <v>353</v>
      </c>
      <c r="C6614" s="2" t="s">
        <v>353</v>
      </c>
      <c r="D6614" s="2" t="s">
        <v>354</v>
      </c>
      <c r="E6614" s="2" t="s">
        <v>5124</v>
      </c>
      <c r="F6614" s="2">
        <v>90111503</v>
      </c>
      <c r="G6614" s="2" t="s">
        <v>330</v>
      </c>
      <c r="H6614" s="2">
        <v>1</v>
      </c>
      <c r="I6614" s="2">
        <v>12</v>
      </c>
      <c r="J6614" s="2">
        <v>10</v>
      </c>
      <c r="K6614" s="2">
        <v>1</v>
      </c>
      <c r="L6614" s="3">
        <v>1120000</v>
      </c>
      <c r="M6614" s="2" t="s">
        <v>20</v>
      </c>
      <c r="N6614" s="4" t="s">
        <v>21</v>
      </c>
    </row>
    <row r="6615" spans="1:14" x14ac:dyDescent="0.25">
      <c r="A6615" s="1" t="s">
        <v>361</v>
      </c>
      <c r="B6615" s="2" t="s">
        <v>353</v>
      </c>
      <c r="C6615" s="2" t="s">
        <v>353</v>
      </c>
      <c r="D6615" s="2" t="s">
        <v>354</v>
      </c>
      <c r="E6615" s="2" t="s">
        <v>5125</v>
      </c>
      <c r="F6615" s="2">
        <v>90111503</v>
      </c>
      <c r="G6615" s="2" t="s">
        <v>330</v>
      </c>
      <c r="H6615" s="2">
        <v>1</v>
      </c>
      <c r="I6615" s="2">
        <v>12</v>
      </c>
      <c r="J6615" s="2">
        <v>10</v>
      </c>
      <c r="K6615" s="2">
        <v>1</v>
      </c>
      <c r="L6615" s="3">
        <v>304000</v>
      </c>
      <c r="M6615" s="2" t="s">
        <v>20</v>
      </c>
      <c r="N6615" s="4" t="s">
        <v>21</v>
      </c>
    </row>
    <row r="6616" spans="1:14" x14ac:dyDescent="0.25">
      <c r="A6616" s="1" t="s">
        <v>361</v>
      </c>
      <c r="B6616" s="2" t="s">
        <v>353</v>
      </c>
      <c r="C6616" s="2" t="s">
        <v>353</v>
      </c>
      <c r="D6616" s="2" t="s">
        <v>354</v>
      </c>
      <c r="E6616" s="2" t="s">
        <v>5126</v>
      </c>
      <c r="F6616" s="2">
        <v>90111503</v>
      </c>
      <c r="G6616" s="2" t="s">
        <v>330</v>
      </c>
      <c r="H6616" s="2">
        <v>1</v>
      </c>
      <c r="I6616" s="2">
        <v>12</v>
      </c>
      <c r="J6616" s="2">
        <v>10</v>
      </c>
      <c r="K6616" s="2">
        <v>1</v>
      </c>
      <c r="L6616" s="3">
        <v>304000</v>
      </c>
      <c r="M6616" s="2" t="s">
        <v>20</v>
      </c>
      <c r="N6616" s="4" t="s">
        <v>21</v>
      </c>
    </row>
    <row r="6617" spans="1:14" x14ac:dyDescent="0.25">
      <c r="A6617" s="1" t="s">
        <v>361</v>
      </c>
      <c r="B6617" s="2" t="s">
        <v>353</v>
      </c>
      <c r="C6617" s="2" t="s">
        <v>353</v>
      </c>
      <c r="D6617" s="2" t="s">
        <v>354</v>
      </c>
      <c r="E6617" s="2" t="s">
        <v>5127</v>
      </c>
      <c r="F6617" s="2">
        <v>90111503</v>
      </c>
      <c r="G6617" s="2" t="s">
        <v>330</v>
      </c>
      <c r="H6617" s="2">
        <v>1</v>
      </c>
      <c r="I6617" s="2">
        <v>12</v>
      </c>
      <c r="J6617" s="2">
        <v>10</v>
      </c>
      <c r="K6617" s="2">
        <v>1</v>
      </c>
      <c r="L6617" s="3">
        <v>190000</v>
      </c>
      <c r="M6617" s="2" t="s">
        <v>20</v>
      </c>
      <c r="N6617" s="4" t="s">
        <v>21</v>
      </c>
    </row>
    <row r="6618" spans="1:14" x14ac:dyDescent="0.25">
      <c r="A6618" s="1" t="s">
        <v>361</v>
      </c>
      <c r="B6618" s="2" t="s">
        <v>353</v>
      </c>
      <c r="C6618" s="2" t="s">
        <v>353</v>
      </c>
      <c r="D6618" s="2" t="s">
        <v>354</v>
      </c>
      <c r="E6618" s="2" t="s">
        <v>5128</v>
      </c>
      <c r="F6618" s="2">
        <v>90111503</v>
      </c>
      <c r="G6618" s="2" t="s">
        <v>330</v>
      </c>
      <c r="H6618" s="2">
        <v>1</v>
      </c>
      <c r="I6618" s="2">
        <v>12</v>
      </c>
      <c r="J6618" s="2">
        <v>10</v>
      </c>
      <c r="K6618" s="2">
        <v>1</v>
      </c>
      <c r="L6618" s="3">
        <v>304000</v>
      </c>
      <c r="M6618" s="2" t="s">
        <v>20</v>
      </c>
      <c r="N6618" s="4" t="s">
        <v>21</v>
      </c>
    </row>
    <row r="6619" spans="1:14" x14ac:dyDescent="0.25">
      <c r="A6619" s="1" t="s">
        <v>361</v>
      </c>
      <c r="B6619" s="2" t="s">
        <v>353</v>
      </c>
      <c r="C6619" s="2" t="s">
        <v>353</v>
      </c>
      <c r="D6619" s="2" t="s">
        <v>354</v>
      </c>
      <c r="E6619" s="2" t="s">
        <v>5129</v>
      </c>
      <c r="F6619" s="2">
        <v>90111503</v>
      </c>
      <c r="G6619" s="2" t="s">
        <v>330</v>
      </c>
      <c r="H6619" s="2">
        <v>1</v>
      </c>
      <c r="I6619" s="2">
        <v>12</v>
      </c>
      <c r="J6619" s="2">
        <v>10</v>
      </c>
      <c r="K6619" s="2">
        <v>1</v>
      </c>
      <c r="L6619" s="3">
        <v>304000</v>
      </c>
      <c r="M6619" s="2" t="s">
        <v>20</v>
      </c>
      <c r="N6619" s="4" t="s">
        <v>21</v>
      </c>
    </row>
    <row r="6620" spans="1:14" x14ac:dyDescent="0.25">
      <c r="A6620" s="1" t="s">
        <v>361</v>
      </c>
      <c r="B6620" s="2" t="s">
        <v>353</v>
      </c>
      <c r="C6620" s="2" t="s">
        <v>353</v>
      </c>
      <c r="D6620" s="2" t="s">
        <v>354</v>
      </c>
      <c r="E6620" s="2" t="s">
        <v>5130</v>
      </c>
      <c r="F6620" s="2">
        <v>90111503</v>
      </c>
      <c r="G6620" s="2" t="s">
        <v>330</v>
      </c>
      <c r="H6620" s="2">
        <v>1</v>
      </c>
      <c r="I6620" s="2">
        <v>12</v>
      </c>
      <c r="J6620" s="2">
        <v>10</v>
      </c>
      <c r="K6620" s="2">
        <v>1</v>
      </c>
      <c r="L6620" s="3">
        <v>684000</v>
      </c>
      <c r="M6620" s="2" t="s">
        <v>20</v>
      </c>
      <c r="N6620" s="4" t="s">
        <v>21</v>
      </c>
    </row>
    <row r="6621" spans="1:14" x14ac:dyDescent="0.25">
      <c r="A6621" s="1" t="s">
        <v>361</v>
      </c>
      <c r="B6621" s="2" t="s">
        <v>353</v>
      </c>
      <c r="C6621" s="2" t="s">
        <v>353</v>
      </c>
      <c r="D6621" s="2" t="s">
        <v>354</v>
      </c>
      <c r="E6621" s="2" t="s">
        <v>5131</v>
      </c>
      <c r="F6621" s="2">
        <v>90111503</v>
      </c>
      <c r="G6621" s="2" t="s">
        <v>330</v>
      </c>
      <c r="H6621" s="2">
        <v>1</v>
      </c>
      <c r="I6621" s="2">
        <v>12</v>
      </c>
      <c r="J6621" s="2">
        <v>10</v>
      </c>
      <c r="K6621" s="2">
        <v>1</v>
      </c>
      <c r="L6621" s="3">
        <v>152000</v>
      </c>
      <c r="M6621" s="2" t="s">
        <v>20</v>
      </c>
      <c r="N6621" s="4" t="s">
        <v>21</v>
      </c>
    </row>
    <row r="6622" spans="1:14" x14ac:dyDescent="0.25">
      <c r="A6622" s="1" t="s">
        <v>361</v>
      </c>
      <c r="B6622" s="2" t="s">
        <v>353</v>
      </c>
      <c r="C6622" s="2" t="s">
        <v>353</v>
      </c>
      <c r="D6622" s="2" t="s">
        <v>354</v>
      </c>
      <c r="E6622" s="2" t="s">
        <v>5132</v>
      </c>
      <c r="F6622" s="2">
        <v>90111503</v>
      </c>
      <c r="G6622" s="2" t="s">
        <v>330</v>
      </c>
      <c r="H6622" s="2">
        <v>1</v>
      </c>
      <c r="I6622" s="2">
        <v>12</v>
      </c>
      <c r="J6622" s="2">
        <v>10</v>
      </c>
      <c r="K6622" s="2">
        <v>1</v>
      </c>
      <c r="L6622" s="3">
        <v>1368000</v>
      </c>
      <c r="M6622" s="2" t="s">
        <v>20</v>
      </c>
      <c r="N6622" s="4" t="s">
        <v>21</v>
      </c>
    </row>
    <row r="6623" spans="1:14" x14ac:dyDescent="0.25">
      <c r="A6623" s="1" t="s">
        <v>361</v>
      </c>
      <c r="B6623" s="2" t="s">
        <v>353</v>
      </c>
      <c r="C6623" s="2" t="s">
        <v>353</v>
      </c>
      <c r="D6623" s="2" t="s">
        <v>354</v>
      </c>
      <c r="E6623" s="2" t="s">
        <v>5133</v>
      </c>
      <c r="F6623" s="2">
        <v>90111503</v>
      </c>
      <c r="G6623" s="2" t="s">
        <v>330</v>
      </c>
      <c r="H6623" s="2">
        <v>1</v>
      </c>
      <c r="I6623" s="2">
        <v>12</v>
      </c>
      <c r="J6623" s="2">
        <v>10</v>
      </c>
      <c r="K6623" s="2">
        <v>1</v>
      </c>
      <c r="L6623" s="3">
        <v>228000</v>
      </c>
      <c r="M6623" s="2" t="s">
        <v>20</v>
      </c>
      <c r="N6623" s="4" t="s">
        <v>21</v>
      </c>
    </row>
    <row r="6624" spans="1:14" x14ac:dyDescent="0.25">
      <c r="A6624" s="1" t="s">
        <v>361</v>
      </c>
      <c r="B6624" s="2" t="s">
        <v>353</v>
      </c>
      <c r="C6624" s="2" t="s">
        <v>353</v>
      </c>
      <c r="D6624" s="2" t="s">
        <v>354</v>
      </c>
      <c r="E6624" s="2" t="s">
        <v>5134</v>
      </c>
      <c r="F6624" s="2">
        <v>90111503</v>
      </c>
      <c r="G6624" s="2" t="s">
        <v>330</v>
      </c>
      <c r="H6624" s="2">
        <v>1</v>
      </c>
      <c r="I6624" s="2">
        <v>12</v>
      </c>
      <c r="J6624" s="2">
        <v>10</v>
      </c>
      <c r="K6624" s="2">
        <v>1</v>
      </c>
      <c r="L6624" s="3">
        <v>2736000</v>
      </c>
      <c r="M6624" s="2" t="s">
        <v>20</v>
      </c>
      <c r="N6624" s="4" t="s">
        <v>21</v>
      </c>
    </row>
    <row r="6625" spans="1:14" x14ac:dyDescent="0.25">
      <c r="A6625" s="1" t="s">
        <v>361</v>
      </c>
      <c r="B6625" s="2" t="s">
        <v>353</v>
      </c>
      <c r="C6625" s="2" t="s">
        <v>353</v>
      </c>
      <c r="D6625" s="2" t="s">
        <v>354</v>
      </c>
      <c r="E6625" s="2" t="s">
        <v>18487</v>
      </c>
      <c r="F6625" s="2">
        <v>90111503</v>
      </c>
      <c r="G6625" s="2" t="s">
        <v>330</v>
      </c>
      <c r="H6625" s="2">
        <v>1</v>
      </c>
      <c r="I6625" s="2">
        <v>12</v>
      </c>
      <c r="J6625" s="2">
        <v>10</v>
      </c>
      <c r="K6625" s="2">
        <v>1</v>
      </c>
      <c r="L6625" s="3">
        <v>2052000</v>
      </c>
      <c r="M6625" s="2" t="s">
        <v>20</v>
      </c>
      <c r="N6625" s="4" t="s">
        <v>21</v>
      </c>
    </row>
    <row r="6626" spans="1:14" x14ac:dyDescent="0.25">
      <c r="A6626" s="1" t="s">
        <v>361</v>
      </c>
      <c r="B6626" s="2" t="s">
        <v>353</v>
      </c>
      <c r="C6626" s="2" t="s">
        <v>353</v>
      </c>
      <c r="D6626" s="2" t="s">
        <v>354</v>
      </c>
      <c r="E6626" s="2" t="s">
        <v>5135</v>
      </c>
      <c r="F6626" s="2">
        <v>90111503</v>
      </c>
      <c r="G6626" s="2" t="s">
        <v>330</v>
      </c>
      <c r="H6626" s="2">
        <v>1</v>
      </c>
      <c r="I6626" s="2">
        <v>12</v>
      </c>
      <c r="J6626" s="2">
        <v>10</v>
      </c>
      <c r="K6626" s="2">
        <v>1</v>
      </c>
      <c r="L6626" s="3">
        <v>2964000</v>
      </c>
      <c r="M6626" s="2" t="s">
        <v>20</v>
      </c>
      <c r="N6626" s="4" t="s">
        <v>21</v>
      </c>
    </row>
    <row r="6627" spans="1:14" x14ac:dyDescent="0.25">
      <c r="A6627" s="1" t="s">
        <v>361</v>
      </c>
      <c r="B6627" s="2" t="s">
        <v>353</v>
      </c>
      <c r="C6627" s="2" t="s">
        <v>353</v>
      </c>
      <c r="D6627" s="2" t="s">
        <v>354</v>
      </c>
      <c r="E6627" s="2" t="s">
        <v>5136</v>
      </c>
      <c r="F6627" s="2">
        <v>90111503</v>
      </c>
      <c r="G6627" s="2" t="s">
        <v>330</v>
      </c>
      <c r="H6627" s="2">
        <v>1</v>
      </c>
      <c r="I6627" s="2">
        <v>12</v>
      </c>
      <c r="J6627" s="2">
        <v>10</v>
      </c>
      <c r="K6627" s="2">
        <v>1</v>
      </c>
      <c r="L6627" s="3">
        <v>456000</v>
      </c>
      <c r="M6627" s="2" t="s">
        <v>20</v>
      </c>
      <c r="N6627" s="4" t="s">
        <v>21</v>
      </c>
    </row>
    <row r="6628" spans="1:14" x14ac:dyDescent="0.25">
      <c r="A6628" s="1" t="s">
        <v>361</v>
      </c>
      <c r="B6628" s="2" t="s">
        <v>353</v>
      </c>
      <c r="C6628" s="2" t="s">
        <v>353</v>
      </c>
      <c r="D6628" s="2" t="s">
        <v>354</v>
      </c>
      <c r="E6628" s="2" t="s">
        <v>5137</v>
      </c>
      <c r="F6628" s="2">
        <v>90111503</v>
      </c>
      <c r="G6628" s="2" t="s">
        <v>330</v>
      </c>
      <c r="H6628" s="2">
        <v>1</v>
      </c>
      <c r="I6628" s="2">
        <v>12</v>
      </c>
      <c r="J6628" s="2">
        <v>10</v>
      </c>
      <c r="K6628" s="2">
        <v>1</v>
      </c>
      <c r="L6628" s="3">
        <v>608000</v>
      </c>
      <c r="M6628" s="2" t="s">
        <v>20</v>
      </c>
      <c r="N6628" s="4" t="s">
        <v>21</v>
      </c>
    </row>
    <row r="6629" spans="1:14" x14ac:dyDescent="0.25">
      <c r="A6629" s="1" t="s">
        <v>361</v>
      </c>
      <c r="B6629" s="2" t="s">
        <v>353</v>
      </c>
      <c r="C6629" s="2" t="s">
        <v>353</v>
      </c>
      <c r="D6629" s="2" t="s">
        <v>354</v>
      </c>
      <c r="E6629" s="2" t="s">
        <v>5138</v>
      </c>
      <c r="F6629" s="2">
        <v>90111503</v>
      </c>
      <c r="G6629" s="2" t="s">
        <v>330</v>
      </c>
      <c r="H6629" s="2">
        <v>1</v>
      </c>
      <c r="I6629" s="2">
        <v>12</v>
      </c>
      <c r="J6629" s="2">
        <v>10</v>
      </c>
      <c r="K6629" s="2">
        <v>1</v>
      </c>
      <c r="L6629" s="3">
        <v>304000</v>
      </c>
      <c r="M6629" s="2" t="s">
        <v>20</v>
      </c>
      <c r="N6629" s="4" t="s">
        <v>21</v>
      </c>
    </row>
    <row r="6630" spans="1:14" x14ac:dyDescent="0.25">
      <c r="A6630" s="1" t="s">
        <v>361</v>
      </c>
      <c r="B6630" s="2" t="s">
        <v>353</v>
      </c>
      <c r="C6630" s="2" t="s">
        <v>353</v>
      </c>
      <c r="D6630" s="2" t="s">
        <v>354</v>
      </c>
      <c r="E6630" s="2" t="s">
        <v>5139</v>
      </c>
      <c r="F6630" s="2">
        <v>90111503</v>
      </c>
      <c r="G6630" s="2" t="s">
        <v>330</v>
      </c>
      <c r="H6630" s="2">
        <v>1</v>
      </c>
      <c r="I6630" s="2">
        <v>12</v>
      </c>
      <c r="J6630" s="2">
        <v>10</v>
      </c>
      <c r="K6630" s="2">
        <v>1</v>
      </c>
      <c r="L6630" s="3">
        <v>228000</v>
      </c>
      <c r="M6630" s="2" t="s">
        <v>20</v>
      </c>
      <c r="N6630" s="4" t="s">
        <v>21</v>
      </c>
    </row>
    <row r="6631" spans="1:14" x14ac:dyDescent="0.25">
      <c r="A6631" s="1" t="s">
        <v>361</v>
      </c>
      <c r="B6631" s="2" t="s">
        <v>353</v>
      </c>
      <c r="C6631" s="2" t="s">
        <v>353</v>
      </c>
      <c r="D6631" s="2" t="s">
        <v>354</v>
      </c>
      <c r="E6631" s="2" t="s">
        <v>5140</v>
      </c>
      <c r="F6631" s="2">
        <v>90111503</v>
      </c>
      <c r="G6631" s="2" t="s">
        <v>330</v>
      </c>
      <c r="H6631" s="2">
        <v>1</v>
      </c>
      <c r="I6631" s="2">
        <v>12</v>
      </c>
      <c r="J6631" s="2">
        <v>10</v>
      </c>
      <c r="K6631" s="2">
        <v>1</v>
      </c>
      <c r="L6631" s="3">
        <v>760000</v>
      </c>
      <c r="M6631" s="2" t="s">
        <v>20</v>
      </c>
      <c r="N6631" s="4" t="s">
        <v>21</v>
      </c>
    </row>
    <row r="6632" spans="1:14" x14ac:dyDescent="0.25">
      <c r="A6632" s="1" t="s">
        <v>361</v>
      </c>
      <c r="B6632" s="2" t="s">
        <v>353</v>
      </c>
      <c r="C6632" s="2" t="s">
        <v>353</v>
      </c>
      <c r="D6632" s="2" t="s">
        <v>354</v>
      </c>
      <c r="E6632" s="2" t="s">
        <v>5141</v>
      </c>
      <c r="F6632" s="2">
        <v>90111503</v>
      </c>
      <c r="G6632" s="2" t="s">
        <v>330</v>
      </c>
      <c r="H6632" s="2">
        <v>1</v>
      </c>
      <c r="I6632" s="2">
        <v>12</v>
      </c>
      <c r="J6632" s="2">
        <v>10</v>
      </c>
      <c r="K6632" s="2">
        <v>1</v>
      </c>
      <c r="L6632" s="3">
        <v>608000</v>
      </c>
      <c r="M6632" s="2" t="s">
        <v>20</v>
      </c>
      <c r="N6632" s="4" t="s">
        <v>21</v>
      </c>
    </row>
    <row r="6633" spans="1:14" x14ac:dyDescent="0.25">
      <c r="A6633" s="1" t="s">
        <v>361</v>
      </c>
      <c r="B6633" s="2" t="s">
        <v>353</v>
      </c>
      <c r="C6633" s="2" t="s">
        <v>353</v>
      </c>
      <c r="D6633" s="2" t="s">
        <v>354</v>
      </c>
      <c r="E6633" s="2" t="s">
        <v>5142</v>
      </c>
      <c r="F6633" s="2">
        <v>90111503</v>
      </c>
      <c r="G6633" s="2" t="s">
        <v>330</v>
      </c>
      <c r="H6633" s="2">
        <v>1</v>
      </c>
      <c r="I6633" s="2">
        <v>12</v>
      </c>
      <c r="J6633" s="2">
        <v>10</v>
      </c>
      <c r="K6633" s="2">
        <v>1</v>
      </c>
      <c r="L6633" s="3">
        <v>380000</v>
      </c>
      <c r="M6633" s="2" t="s">
        <v>20</v>
      </c>
      <c r="N6633" s="4" t="s">
        <v>21</v>
      </c>
    </row>
    <row r="6634" spans="1:14" x14ac:dyDescent="0.25">
      <c r="A6634" s="1" t="s">
        <v>361</v>
      </c>
      <c r="B6634" s="2" t="s">
        <v>353</v>
      </c>
      <c r="C6634" s="2" t="s">
        <v>353</v>
      </c>
      <c r="D6634" s="2" t="s">
        <v>354</v>
      </c>
      <c r="E6634" s="2" t="s">
        <v>5143</v>
      </c>
      <c r="F6634" s="2">
        <v>90111503</v>
      </c>
      <c r="G6634" s="2" t="s">
        <v>330</v>
      </c>
      <c r="H6634" s="2">
        <v>1</v>
      </c>
      <c r="I6634" s="2">
        <v>12</v>
      </c>
      <c r="J6634" s="2">
        <v>10</v>
      </c>
      <c r="K6634" s="2">
        <v>1</v>
      </c>
      <c r="L6634" s="3">
        <v>5060000</v>
      </c>
      <c r="M6634" s="2" t="s">
        <v>20</v>
      </c>
      <c r="N6634" s="4" t="s">
        <v>21</v>
      </c>
    </row>
    <row r="6635" spans="1:14" x14ac:dyDescent="0.25">
      <c r="A6635" s="1" t="s">
        <v>361</v>
      </c>
      <c r="B6635" s="2" t="s">
        <v>353</v>
      </c>
      <c r="C6635" s="2" t="s">
        <v>353</v>
      </c>
      <c r="D6635" s="2" t="s">
        <v>354</v>
      </c>
      <c r="E6635" s="2" t="s">
        <v>5144</v>
      </c>
      <c r="F6635" s="2">
        <v>90111503</v>
      </c>
      <c r="G6635" s="2" t="s">
        <v>330</v>
      </c>
      <c r="H6635" s="2">
        <v>1</v>
      </c>
      <c r="I6635" s="2">
        <v>12</v>
      </c>
      <c r="J6635" s="2">
        <v>10</v>
      </c>
      <c r="K6635" s="2">
        <v>1</v>
      </c>
      <c r="L6635" s="3">
        <v>1368000</v>
      </c>
      <c r="M6635" s="2" t="s">
        <v>20</v>
      </c>
      <c r="N6635" s="4" t="s">
        <v>21</v>
      </c>
    </row>
    <row r="6636" spans="1:14" x14ac:dyDescent="0.25">
      <c r="A6636" s="1" t="s">
        <v>361</v>
      </c>
      <c r="B6636" s="2" t="s">
        <v>353</v>
      </c>
      <c r="C6636" s="2" t="s">
        <v>353</v>
      </c>
      <c r="D6636" s="2" t="s">
        <v>354</v>
      </c>
      <c r="E6636" s="2" t="s">
        <v>5145</v>
      </c>
      <c r="F6636" s="2">
        <v>90111503</v>
      </c>
      <c r="G6636" s="2" t="s">
        <v>330</v>
      </c>
      <c r="H6636" s="2">
        <v>1</v>
      </c>
      <c r="I6636" s="2">
        <v>12</v>
      </c>
      <c r="J6636" s="2">
        <v>10</v>
      </c>
      <c r="K6636" s="2">
        <v>1</v>
      </c>
      <c r="L6636" s="3">
        <v>912000</v>
      </c>
      <c r="M6636" s="2" t="s">
        <v>20</v>
      </c>
      <c r="N6636" s="4" t="s">
        <v>21</v>
      </c>
    </row>
    <row r="6637" spans="1:14" x14ac:dyDescent="0.25">
      <c r="A6637" s="1" t="s">
        <v>361</v>
      </c>
      <c r="B6637" s="2" t="s">
        <v>353</v>
      </c>
      <c r="C6637" s="2" t="s">
        <v>353</v>
      </c>
      <c r="D6637" s="2" t="s">
        <v>354</v>
      </c>
      <c r="E6637" s="2" t="s">
        <v>5146</v>
      </c>
      <c r="F6637" s="2">
        <v>90111503</v>
      </c>
      <c r="G6637" s="2" t="s">
        <v>330</v>
      </c>
      <c r="H6637" s="2">
        <v>1</v>
      </c>
      <c r="I6637" s="2">
        <v>12</v>
      </c>
      <c r="J6637" s="2">
        <v>10</v>
      </c>
      <c r="K6637" s="2">
        <v>1</v>
      </c>
      <c r="L6637" s="3">
        <v>304000</v>
      </c>
      <c r="M6637" s="2" t="s">
        <v>20</v>
      </c>
      <c r="N6637" s="4" t="s">
        <v>21</v>
      </c>
    </row>
    <row r="6638" spans="1:14" x14ac:dyDescent="0.25">
      <c r="A6638" s="1" t="s">
        <v>361</v>
      </c>
      <c r="B6638" s="2" t="s">
        <v>353</v>
      </c>
      <c r="C6638" s="2" t="s">
        <v>353</v>
      </c>
      <c r="D6638" s="2" t="s">
        <v>354</v>
      </c>
      <c r="E6638" s="2" t="s">
        <v>5147</v>
      </c>
      <c r="F6638" s="2">
        <v>90111503</v>
      </c>
      <c r="G6638" s="2" t="s">
        <v>330</v>
      </c>
      <c r="H6638" s="2">
        <v>1</v>
      </c>
      <c r="I6638" s="2">
        <v>12</v>
      </c>
      <c r="J6638" s="2">
        <v>10</v>
      </c>
      <c r="K6638" s="2">
        <v>1</v>
      </c>
      <c r="L6638" s="3">
        <v>304000</v>
      </c>
      <c r="M6638" s="2" t="s">
        <v>20</v>
      </c>
      <c r="N6638" s="4" t="s">
        <v>21</v>
      </c>
    </row>
    <row r="6639" spans="1:14" x14ac:dyDescent="0.25">
      <c r="A6639" s="1" t="s">
        <v>361</v>
      </c>
      <c r="B6639" s="2" t="s">
        <v>353</v>
      </c>
      <c r="C6639" s="2" t="s">
        <v>353</v>
      </c>
      <c r="D6639" s="2" t="s">
        <v>354</v>
      </c>
      <c r="E6639" s="2" t="s">
        <v>5148</v>
      </c>
      <c r="F6639" s="2">
        <v>90111503</v>
      </c>
      <c r="G6639" s="2" t="s">
        <v>330</v>
      </c>
      <c r="H6639" s="2">
        <v>1</v>
      </c>
      <c r="I6639" s="2">
        <v>12</v>
      </c>
      <c r="J6639" s="2">
        <v>10</v>
      </c>
      <c r="K6639" s="2">
        <v>1</v>
      </c>
      <c r="L6639" s="3">
        <v>760000</v>
      </c>
      <c r="M6639" s="2" t="s">
        <v>20</v>
      </c>
      <c r="N6639" s="4" t="s">
        <v>21</v>
      </c>
    </row>
    <row r="6640" spans="1:14" x14ac:dyDescent="0.25">
      <c r="A6640" s="1" t="s">
        <v>361</v>
      </c>
      <c r="B6640" s="2" t="s">
        <v>353</v>
      </c>
      <c r="C6640" s="2" t="s">
        <v>353</v>
      </c>
      <c r="D6640" s="2" t="s">
        <v>354</v>
      </c>
      <c r="E6640" s="2" t="s">
        <v>5149</v>
      </c>
      <c r="F6640" s="2">
        <v>90111503</v>
      </c>
      <c r="G6640" s="2" t="s">
        <v>330</v>
      </c>
      <c r="H6640" s="2">
        <v>1</v>
      </c>
      <c r="I6640" s="2">
        <v>12</v>
      </c>
      <c r="J6640" s="2">
        <v>10</v>
      </c>
      <c r="K6640" s="2">
        <v>1</v>
      </c>
      <c r="L6640" s="3">
        <v>152000</v>
      </c>
      <c r="M6640" s="2" t="s">
        <v>20</v>
      </c>
      <c r="N6640" s="4" t="s">
        <v>21</v>
      </c>
    </row>
    <row r="6641" spans="1:14" x14ac:dyDescent="0.25">
      <c r="A6641" s="1" t="s">
        <v>361</v>
      </c>
      <c r="B6641" s="2" t="s">
        <v>353</v>
      </c>
      <c r="C6641" s="2" t="s">
        <v>353</v>
      </c>
      <c r="D6641" s="2" t="s">
        <v>354</v>
      </c>
      <c r="E6641" s="2" t="s">
        <v>5150</v>
      </c>
      <c r="F6641" s="2">
        <v>90111503</v>
      </c>
      <c r="G6641" s="2" t="s">
        <v>330</v>
      </c>
      <c r="H6641" s="2">
        <v>1</v>
      </c>
      <c r="I6641" s="2">
        <v>12</v>
      </c>
      <c r="J6641" s="2">
        <v>10</v>
      </c>
      <c r="K6641" s="2">
        <v>1</v>
      </c>
      <c r="L6641" s="3">
        <v>2128000</v>
      </c>
      <c r="M6641" s="2" t="s">
        <v>20</v>
      </c>
      <c r="N6641" s="4" t="s">
        <v>21</v>
      </c>
    </row>
    <row r="6642" spans="1:14" x14ac:dyDescent="0.25">
      <c r="A6642" s="1" t="s">
        <v>361</v>
      </c>
      <c r="B6642" s="2" t="s">
        <v>353</v>
      </c>
      <c r="C6642" s="2" t="s">
        <v>353</v>
      </c>
      <c r="D6642" s="2" t="s">
        <v>354</v>
      </c>
      <c r="E6642" s="2" t="s">
        <v>5151</v>
      </c>
      <c r="F6642" s="2">
        <v>90111503</v>
      </c>
      <c r="G6642" s="2" t="s">
        <v>330</v>
      </c>
      <c r="H6642" s="2">
        <v>1</v>
      </c>
      <c r="I6642" s="2">
        <v>12</v>
      </c>
      <c r="J6642" s="2">
        <v>10</v>
      </c>
      <c r="K6642" s="2">
        <v>1</v>
      </c>
      <c r="L6642" s="3">
        <v>408000</v>
      </c>
      <c r="M6642" s="2" t="s">
        <v>20</v>
      </c>
      <c r="N6642" s="4" t="s">
        <v>21</v>
      </c>
    </row>
    <row r="6643" spans="1:14" x14ac:dyDescent="0.25">
      <c r="A6643" s="1" t="s">
        <v>361</v>
      </c>
      <c r="B6643" s="2" t="s">
        <v>353</v>
      </c>
      <c r="C6643" s="2" t="s">
        <v>353</v>
      </c>
      <c r="D6643" s="2" t="s">
        <v>354</v>
      </c>
      <c r="E6643" s="2" t="s">
        <v>5152</v>
      </c>
      <c r="F6643" s="2">
        <v>90111503</v>
      </c>
      <c r="G6643" s="2" t="s">
        <v>330</v>
      </c>
      <c r="H6643" s="2">
        <v>1</v>
      </c>
      <c r="I6643" s="2">
        <v>12</v>
      </c>
      <c r="J6643" s="2">
        <v>10</v>
      </c>
      <c r="K6643" s="2">
        <v>1</v>
      </c>
      <c r="L6643" s="3">
        <v>136000</v>
      </c>
      <c r="M6643" s="2" t="s">
        <v>20</v>
      </c>
      <c r="N6643" s="4" t="s">
        <v>21</v>
      </c>
    </row>
    <row r="6644" spans="1:14" x14ac:dyDescent="0.25">
      <c r="A6644" s="1" t="s">
        <v>361</v>
      </c>
      <c r="B6644" s="2" t="s">
        <v>353</v>
      </c>
      <c r="C6644" s="2" t="s">
        <v>353</v>
      </c>
      <c r="D6644" s="2" t="s">
        <v>354</v>
      </c>
      <c r="E6644" s="2" t="s">
        <v>5153</v>
      </c>
      <c r="F6644" s="2">
        <v>90111503</v>
      </c>
      <c r="G6644" s="2" t="s">
        <v>330</v>
      </c>
      <c r="H6644" s="2">
        <v>1</v>
      </c>
      <c r="I6644" s="2">
        <v>12</v>
      </c>
      <c r="J6644" s="2">
        <v>10</v>
      </c>
      <c r="K6644" s="2">
        <v>1</v>
      </c>
      <c r="L6644" s="3">
        <v>760000</v>
      </c>
      <c r="M6644" s="2" t="s">
        <v>20</v>
      </c>
      <c r="N6644" s="4" t="s">
        <v>21</v>
      </c>
    </row>
    <row r="6645" spans="1:14" x14ac:dyDescent="0.25">
      <c r="A6645" s="1" t="s">
        <v>361</v>
      </c>
      <c r="B6645" s="2" t="s">
        <v>353</v>
      </c>
      <c r="C6645" s="2" t="s">
        <v>353</v>
      </c>
      <c r="D6645" s="2" t="s">
        <v>354</v>
      </c>
      <c r="E6645" s="2" t="s">
        <v>5154</v>
      </c>
      <c r="F6645" s="2">
        <v>90111503</v>
      </c>
      <c r="G6645" s="2" t="s">
        <v>330</v>
      </c>
      <c r="H6645" s="2">
        <v>1</v>
      </c>
      <c r="I6645" s="2">
        <v>12</v>
      </c>
      <c r="J6645" s="2">
        <v>10</v>
      </c>
      <c r="K6645" s="2">
        <v>1</v>
      </c>
      <c r="L6645" s="3">
        <v>152000</v>
      </c>
      <c r="M6645" s="2" t="s">
        <v>20</v>
      </c>
      <c r="N6645" s="4" t="s">
        <v>21</v>
      </c>
    </row>
    <row r="6646" spans="1:14" x14ac:dyDescent="0.25">
      <c r="A6646" s="1" t="s">
        <v>361</v>
      </c>
      <c r="B6646" s="2" t="s">
        <v>353</v>
      </c>
      <c r="C6646" s="2" t="s">
        <v>353</v>
      </c>
      <c r="D6646" s="2" t="s">
        <v>354</v>
      </c>
      <c r="E6646" s="2" t="s">
        <v>5155</v>
      </c>
      <c r="F6646" s="2">
        <v>90111503</v>
      </c>
      <c r="G6646" s="2" t="s">
        <v>330</v>
      </c>
      <c r="H6646" s="2">
        <v>1</v>
      </c>
      <c r="I6646" s="2">
        <v>12</v>
      </c>
      <c r="J6646" s="2">
        <v>10</v>
      </c>
      <c r="K6646" s="2">
        <v>1</v>
      </c>
      <c r="L6646" s="3">
        <v>1824000</v>
      </c>
      <c r="M6646" s="2" t="s">
        <v>20</v>
      </c>
      <c r="N6646" s="4" t="s">
        <v>21</v>
      </c>
    </row>
    <row r="6647" spans="1:14" x14ac:dyDescent="0.25">
      <c r="A6647" s="1" t="s">
        <v>361</v>
      </c>
      <c r="B6647" s="2" t="s">
        <v>353</v>
      </c>
      <c r="C6647" s="2" t="s">
        <v>353</v>
      </c>
      <c r="D6647" s="2" t="s">
        <v>354</v>
      </c>
      <c r="E6647" s="2" t="s">
        <v>5156</v>
      </c>
      <c r="F6647" s="2">
        <v>90111503</v>
      </c>
      <c r="G6647" s="2" t="s">
        <v>330</v>
      </c>
      <c r="H6647" s="2">
        <v>1</v>
      </c>
      <c r="I6647" s="2">
        <v>12</v>
      </c>
      <c r="J6647" s="2">
        <v>10</v>
      </c>
      <c r="K6647" s="2">
        <v>1</v>
      </c>
      <c r="L6647" s="3">
        <v>152000</v>
      </c>
      <c r="M6647" s="2" t="s">
        <v>20</v>
      </c>
      <c r="N6647" s="4" t="s">
        <v>21</v>
      </c>
    </row>
    <row r="6648" spans="1:14" x14ac:dyDescent="0.25">
      <c r="A6648" s="1" t="s">
        <v>361</v>
      </c>
      <c r="B6648" s="2" t="s">
        <v>353</v>
      </c>
      <c r="C6648" s="2" t="s">
        <v>353</v>
      </c>
      <c r="D6648" s="2" t="s">
        <v>354</v>
      </c>
      <c r="E6648" s="2" t="s">
        <v>5157</v>
      </c>
      <c r="F6648" s="2">
        <v>90111503</v>
      </c>
      <c r="G6648" s="2" t="s">
        <v>330</v>
      </c>
      <c r="H6648" s="2">
        <v>1</v>
      </c>
      <c r="I6648" s="2">
        <v>12</v>
      </c>
      <c r="J6648" s="2">
        <v>10</v>
      </c>
      <c r="K6648" s="2">
        <v>1</v>
      </c>
      <c r="L6648" s="3">
        <v>152000</v>
      </c>
      <c r="M6648" s="2" t="s">
        <v>20</v>
      </c>
      <c r="N6648" s="4" t="s">
        <v>21</v>
      </c>
    </row>
    <row r="6649" spans="1:14" x14ac:dyDescent="0.25">
      <c r="A6649" s="1" t="s">
        <v>361</v>
      </c>
      <c r="B6649" s="2" t="s">
        <v>353</v>
      </c>
      <c r="C6649" s="2" t="s">
        <v>353</v>
      </c>
      <c r="D6649" s="2" t="s">
        <v>354</v>
      </c>
      <c r="E6649" s="2" t="s">
        <v>5158</v>
      </c>
      <c r="F6649" s="2">
        <v>90111503</v>
      </c>
      <c r="G6649" s="2" t="s">
        <v>330</v>
      </c>
      <c r="H6649" s="2">
        <v>1</v>
      </c>
      <c r="I6649" s="2">
        <v>12</v>
      </c>
      <c r="J6649" s="2">
        <v>10</v>
      </c>
      <c r="K6649" s="2">
        <v>1</v>
      </c>
      <c r="L6649" s="3">
        <v>1976000</v>
      </c>
      <c r="M6649" s="2" t="s">
        <v>20</v>
      </c>
      <c r="N6649" s="4" t="s">
        <v>21</v>
      </c>
    </row>
    <row r="6650" spans="1:14" x14ac:dyDescent="0.25">
      <c r="A6650" s="1" t="s">
        <v>361</v>
      </c>
      <c r="B6650" s="2" t="s">
        <v>353</v>
      </c>
      <c r="C6650" s="2" t="s">
        <v>353</v>
      </c>
      <c r="D6650" s="2" t="s">
        <v>354</v>
      </c>
      <c r="E6650" s="2" t="s">
        <v>5159</v>
      </c>
      <c r="F6650" s="2">
        <v>90111503</v>
      </c>
      <c r="G6650" s="2" t="s">
        <v>330</v>
      </c>
      <c r="H6650" s="2">
        <v>1</v>
      </c>
      <c r="I6650" s="2">
        <v>12</v>
      </c>
      <c r="J6650" s="2">
        <v>10</v>
      </c>
      <c r="K6650" s="2">
        <v>1</v>
      </c>
      <c r="L6650" s="3">
        <v>152000</v>
      </c>
      <c r="M6650" s="2" t="s">
        <v>20</v>
      </c>
      <c r="N6650" s="4" t="s">
        <v>21</v>
      </c>
    </row>
    <row r="6651" spans="1:14" x14ac:dyDescent="0.25">
      <c r="A6651" s="1" t="s">
        <v>361</v>
      </c>
      <c r="B6651" s="2" t="s">
        <v>353</v>
      </c>
      <c r="C6651" s="2" t="s">
        <v>353</v>
      </c>
      <c r="D6651" s="2" t="s">
        <v>354</v>
      </c>
      <c r="E6651" s="2" t="s">
        <v>5160</v>
      </c>
      <c r="F6651" s="2">
        <v>90111503</v>
      </c>
      <c r="G6651" s="2" t="s">
        <v>330</v>
      </c>
      <c r="H6651" s="2">
        <v>1</v>
      </c>
      <c r="I6651" s="2">
        <v>12</v>
      </c>
      <c r="J6651" s="2">
        <v>10</v>
      </c>
      <c r="K6651" s="2">
        <v>1</v>
      </c>
      <c r="L6651" s="3">
        <v>304000</v>
      </c>
      <c r="M6651" s="2" t="s">
        <v>20</v>
      </c>
      <c r="N6651" s="4" t="s">
        <v>21</v>
      </c>
    </row>
    <row r="6652" spans="1:14" x14ac:dyDescent="0.25">
      <c r="A6652" s="1" t="s">
        <v>361</v>
      </c>
      <c r="B6652" s="2" t="s">
        <v>353</v>
      </c>
      <c r="C6652" s="2" t="s">
        <v>353</v>
      </c>
      <c r="D6652" s="2" t="s">
        <v>354</v>
      </c>
      <c r="E6652" s="2" t="s">
        <v>5161</v>
      </c>
      <c r="F6652" s="2">
        <v>90111503</v>
      </c>
      <c r="G6652" s="2" t="s">
        <v>330</v>
      </c>
      <c r="H6652" s="2">
        <v>1</v>
      </c>
      <c r="I6652" s="2">
        <v>12</v>
      </c>
      <c r="J6652" s="2">
        <v>10</v>
      </c>
      <c r="K6652" s="2">
        <v>1</v>
      </c>
      <c r="L6652" s="3">
        <v>304000</v>
      </c>
      <c r="M6652" s="2" t="s">
        <v>20</v>
      </c>
      <c r="N6652" s="4" t="s">
        <v>21</v>
      </c>
    </row>
    <row r="6653" spans="1:14" x14ac:dyDescent="0.25">
      <c r="A6653" s="1" t="s">
        <v>361</v>
      </c>
      <c r="B6653" s="2" t="s">
        <v>353</v>
      </c>
      <c r="C6653" s="2" t="s">
        <v>353</v>
      </c>
      <c r="D6653" s="2" t="s">
        <v>354</v>
      </c>
      <c r="E6653" s="2" t="s">
        <v>5162</v>
      </c>
      <c r="F6653" s="2">
        <v>90111503</v>
      </c>
      <c r="G6653" s="2" t="s">
        <v>330</v>
      </c>
      <c r="H6653" s="2">
        <v>1</v>
      </c>
      <c r="I6653" s="2">
        <v>12</v>
      </c>
      <c r="J6653" s="2">
        <v>10</v>
      </c>
      <c r="K6653" s="2">
        <v>1</v>
      </c>
      <c r="L6653" s="3">
        <v>152000</v>
      </c>
      <c r="M6653" s="2" t="s">
        <v>20</v>
      </c>
      <c r="N6653" s="4" t="s">
        <v>21</v>
      </c>
    </row>
    <row r="6654" spans="1:14" x14ac:dyDescent="0.25">
      <c r="A6654" s="1" t="s">
        <v>361</v>
      </c>
      <c r="B6654" s="2" t="s">
        <v>353</v>
      </c>
      <c r="C6654" s="2" t="s">
        <v>353</v>
      </c>
      <c r="D6654" s="2" t="s">
        <v>354</v>
      </c>
      <c r="E6654" s="2" t="s">
        <v>5163</v>
      </c>
      <c r="F6654" s="2">
        <v>90111503</v>
      </c>
      <c r="G6654" s="2" t="s">
        <v>330</v>
      </c>
      <c r="H6654" s="2">
        <v>1</v>
      </c>
      <c r="I6654" s="2">
        <v>12</v>
      </c>
      <c r="J6654" s="2">
        <v>10</v>
      </c>
      <c r="K6654" s="2">
        <v>1</v>
      </c>
      <c r="L6654" s="3">
        <v>1064000</v>
      </c>
      <c r="M6654" s="2" t="s">
        <v>20</v>
      </c>
      <c r="N6654" s="4" t="s">
        <v>21</v>
      </c>
    </row>
    <row r="6655" spans="1:14" x14ac:dyDescent="0.25">
      <c r="A6655" s="1" t="s">
        <v>361</v>
      </c>
      <c r="B6655" s="2" t="s">
        <v>353</v>
      </c>
      <c r="C6655" s="2" t="s">
        <v>353</v>
      </c>
      <c r="D6655" s="2" t="s">
        <v>354</v>
      </c>
      <c r="E6655" s="2" t="s">
        <v>5164</v>
      </c>
      <c r="F6655" s="2">
        <v>90111503</v>
      </c>
      <c r="G6655" s="2" t="s">
        <v>330</v>
      </c>
      <c r="H6655" s="2">
        <v>1</v>
      </c>
      <c r="I6655" s="2">
        <v>12</v>
      </c>
      <c r="J6655" s="2">
        <v>10</v>
      </c>
      <c r="K6655" s="2">
        <v>1</v>
      </c>
      <c r="L6655" s="3">
        <v>2951000</v>
      </c>
      <c r="M6655" s="2" t="s">
        <v>20</v>
      </c>
      <c r="N6655" s="4" t="s">
        <v>21</v>
      </c>
    </row>
    <row r="6656" spans="1:14" x14ac:dyDescent="0.25">
      <c r="A6656" s="1" t="s">
        <v>361</v>
      </c>
      <c r="B6656" s="2" t="s">
        <v>353</v>
      </c>
      <c r="C6656" s="2" t="s">
        <v>353</v>
      </c>
      <c r="D6656" s="2" t="s">
        <v>354</v>
      </c>
      <c r="E6656" s="2" t="s">
        <v>5165</v>
      </c>
      <c r="F6656" s="2">
        <v>90111503</v>
      </c>
      <c r="G6656" s="2" t="s">
        <v>330</v>
      </c>
      <c r="H6656" s="2">
        <v>1</v>
      </c>
      <c r="I6656" s="2">
        <v>12</v>
      </c>
      <c r="J6656" s="2">
        <v>10</v>
      </c>
      <c r="K6656" s="2">
        <v>1</v>
      </c>
      <c r="L6656" s="3">
        <v>152000</v>
      </c>
      <c r="M6656" s="2" t="s">
        <v>20</v>
      </c>
      <c r="N6656" s="4" t="s">
        <v>21</v>
      </c>
    </row>
    <row r="6657" spans="1:14" x14ac:dyDescent="0.25">
      <c r="A6657" s="1" t="s">
        <v>361</v>
      </c>
      <c r="B6657" s="2" t="s">
        <v>353</v>
      </c>
      <c r="C6657" s="2" t="s">
        <v>353</v>
      </c>
      <c r="D6657" s="2" t="s">
        <v>354</v>
      </c>
      <c r="E6657" s="2" t="s">
        <v>5166</v>
      </c>
      <c r="F6657" s="2">
        <v>90111503</v>
      </c>
      <c r="G6657" s="2" t="s">
        <v>330</v>
      </c>
      <c r="H6657" s="2">
        <v>1</v>
      </c>
      <c r="I6657" s="2">
        <v>12</v>
      </c>
      <c r="J6657" s="2">
        <v>10</v>
      </c>
      <c r="K6657" s="2">
        <v>1</v>
      </c>
      <c r="L6657" s="3">
        <v>228000</v>
      </c>
      <c r="M6657" s="2" t="s">
        <v>20</v>
      </c>
      <c r="N6657" s="4" t="s">
        <v>21</v>
      </c>
    </row>
    <row r="6658" spans="1:14" x14ac:dyDescent="0.25">
      <c r="A6658" s="1" t="s">
        <v>361</v>
      </c>
      <c r="B6658" s="2" t="s">
        <v>353</v>
      </c>
      <c r="C6658" s="2" t="s">
        <v>353</v>
      </c>
      <c r="D6658" s="2" t="s">
        <v>354</v>
      </c>
      <c r="E6658" s="2" t="s">
        <v>5167</v>
      </c>
      <c r="F6658" s="2">
        <v>90111503</v>
      </c>
      <c r="G6658" s="2" t="s">
        <v>330</v>
      </c>
      <c r="H6658" s="2">
        <v>1</v>
      </c>
      <c r="I6658" s="2">
        <v>12</v>
      </c>
      <c r="J6658" s="2">
        <v>10</v>
      </c>
      <c r="K6658" s="2">
        <v>1</v>
      </c>
      <c r="L6658" s="3">
        <v>76000</v>
      </c>
      <c r="M6658" s="2" t="s">
        <v>20</v>
      </c>
      <c r="N6658" s="4" t="s">
        <v>21</v>
      </c>
    </row>
    <row r="6659" spans="1:14" x14ac:dyDescent="0.25">
      <c r="A6659" s="1" t="s">
        <v>361</v>
      </c>
      <c r="B6659" s="2" t="s">
        <v>353</v>
      </c>
      <c r="C6659" s="2" t="s">
        <v>353</v>
      </c>
      <c r="D6659" s="2" t="s">
        <v>354</v>
      </c>
      <c r="E6659" s="2" t="s">
        <v>5168</v>
      </c>
      <c r="F6659" s="2">
        <v>90111503</v>
      </c>
      <c r="G6659" s="2" t="s">
        <v>330</v>
      </c>
      <c r="H6659" s="2">
        <v>1</v>
      </c>
      <c r="I6659" s="2">
        <v>12</v>
      </c>
      <c r="J6659" s="2">
        <v>10</v>
      </c>
      <c r="K6659" s="2">
        <v>1</v>
      </c>
      <c r="L6659" s="3">
        <v>456000</v>
      </c>
      <c r="M6659" s="2" t="s">
        <v>20</v>
      </c>
      <c r="N6659" s="4" t="s">
        <v>21</v>
      </c>
    </row>
    <row r="6660" spans="1:14" x14ac:dyDescent="0.25">
      <c r="A6660" s="1" t="s">
        <v>361</v>
      </c>
      <c r="B6660" s="2" t="s">
        <v>353</v>
      </c>
      <c r="C6660" s="2" t="s">
        <v>353</v>
      </c>
      <c r="D6660" s="2" t="s">
        <v>354</v>
      </c>
      <c r="E6660" s="2" t="s">
        <v>5169</v>
      </c>
      <c r="F6660" s="2">
        <v>90111503</v>
      </c>
      <c r="G6660" s="2" t="s">
        <v>330</v>
      </c>
      <c r="H6660" s="2">
        <v>1</v>
      </c>
      <c r="I6660" s="2">
        <v>12</v>
      </c>
      <c r="J6660" s="2">
        <v>10</v>
      </c>
      <c r="K6660" s="2">
        <v>1</v>
      </c>
      <c r="L6660" s="3">
        <v>1976000</v>
      </c>
      <c r="M6660" s="2" t="s">
        <v>20</v>
      </c>
      <c r="N6660" s="4" t="s">
        <v>21</v>
      </c>
    </row>
    <row r="6661" spans="1:14" x14ac:dyDescent="0.25">
      <c r="A6661" s="1" t="s">
        <v>361</v>
      </c>
      <c r="B6661" s="2" t="s">
        <v>353</v>
      </c>
      <c r="C6661" s="2" t="s">
        <v>353</v>
      </c>
      <c r="D6661" s="2" t="s">
        <v>354</v>
      </c>
      <c r="E6661" s="2" t="s">
        <v>5170</v>
      </c>
      <c r="F6661" s="2">
        <v>90111503</v>
      </c>
      <c r="G6661" s="2" t="s">
        <v>330</v>
      </c>
      <c r="H6661" s="2">
        <v>1</v>
      </c>
      <c r="I6661" s="2">
        <v>12</v>
      </c>
      <c r="J6661" s="2">
        <v>10</v>
      </c>
      <c r="K6661" s="2">
        <v>1</v>
      </c>
      <c r="L6661" s="3">
        <v>1216000</v>
      </c>
      <c r="M6661" s="2" t="s">
        <v>20</v>
      </c>
      <c r="N6661" s="4" t="s">
        <v>21</v>
      </c>
    </row>
    <row r="6662" spans="1:14" x14ac:dyDescent="0.25">
      <c r="A6662" s="1" t="s">
        <v>361</v>
      </c>
      <c r="B6662" s="2" t="s">
        <v>353</v>
      </c>
      <c r="C6662" s="2" t="s">
        <v>353</v>
      </c>
      <c r="D6662" s="2" t="s">
        <v>354</v>
      </c>
      <c r="E6662" s="2" t="s">
        <v>5171</v>
      </c>
      <c r="F6662" s="2">
        <v>90111503</v>
      </c>
      <c r="G6662" s="2" t="s">
        <v>330</v>
      </c>
      <c r="H6662" s="2">
        <v>1</v>
      </c>
      <c r="I6662" s="2">
        <v>12</v>
      </c>
      <c r="J6662" s="2">
        <v>10</v>
      </c>
      <c r="K6662" s="2">
        <v>1</v>
      </c>
      <c r="L6662" s="3">
        <v>304000</v>
      </c>
      <c r="M6662" s="2" t="s">
        <v>20</v>
      </c>
      <c r="N6662" s="4" t="s">
        <v>21</v>
      </c>
    </row>
    <row r="6663" spans="1:14" x14ac:dyDescent="0.25">
      <c r="A6663" s="1" t="s">
        <v>361</v>
      </c>
      <c r="B6663" s="2" t="s">
        <v>353</v>
      </c>
      <c r="C6663" s="2" t="s">
        <v>353</v>
      </c>
      <c r="D6663" s="2" t="s">
        <v>354</v>
      </c>
      <c r="E6663" s="2" t="s">
        <v>5172</v>
      </c>
      <c r="F6663" s="2">
        <v>90111503</v>
      </c>
      <c r="G6663" s="2" t="s">
        <v>330</v>
      </c>
      <c r="H6663" s="2">
        <v>1</v>
      </c>
      <c r="I6663" s="2">
        <v>12</v>
      </c>
      <c r="J6663" s="2">
        <v>10</v>
      </c>
      <c r="K6663" s="2">
        <v>1</v>
      </c>
      <c r="L6663" s="3">
        <v>304000</v>
      </c>
      <c r="M6663" s="2" t="s">
        <v>20</v>
      </c>
      <c r="N6663" s="4" t="s">
        <v>21</v>
      </c>
    </row>
    <row r="6664" spans="1:14" x14ac:dyDescent="0.25">
      <c r="A6664" s="1" t="s">
        <v>361</v>
      </c>
      <c r="B6664" s="2" t="s">
        <v>353</v>
      </c>
      <c r="C6664" s="2" t="s">
        <v>353</v>
      </c>
      <c r="D6664" s="2" t="s">
        <v>354</v>
      </c>
      <c r="E6664" s="2" t="s">
        <v>5173</v>
      </c>
      <c r="F6664" s="2">
        <v>90111503</v>
      </c>
      <c r="G6664" s="2" t="s">
        <v>330</v>
      </c>
      <c r="H6664" s="2">
        <v>1</v>
      </c>
      <c r="I6664" s="2">
        <v>12</v>
      </c>
      <c r="J6664" s="2">
        <v>10</v>
      </c>
      <c r="K6664" s="2">
        <v>1</v>
      </c>
      <c r="L6664" s="3">
        <v>152000</v>
      </c>
      <c r="M6664" s="2" t="s">
        <v>20</v>
      </c>
      <c r="N6664" s="4" t="s">
        <v>21</v>
      </c>
    </row>
    <row r="6665" spans="1:14" x14ac:dyDescent="0.25">
      <c r="A6665" s="1" t="s">
        <v>361</v>
      </c>
      <c r="B6665" s="2" t="s">
        <v>353</v>
      </c>
      <c r="C6665" s="2" t="s">
        <v>353</v>
      </c>
      <c r="D6665" s="2" t="s">
        <v>354</v>
      </c>
      <c r="E6665" s="2" t="s">
        <v>5174</v>
      </c>
      <c r="F6665" s="2">
        <v>90111503</v>
      </c>
      <c r="G6665" s="2" t="s">
        <v>330</v>
      </c>
      <c r="H6665" s="2">
        <v>1</v>
      </c>
      <c r="I6665" s="2">
        <v>12</v>
      </c>
      <c r="J6665" s="2">
        <v>10</v>
      </c>
      <c r="K6665" s="2">
        <v>1</v>
      </c>
      <c r="L6665" s="3">
        <v>152000</v>
      </c>
      <c r="M6665" s="2" t="s">
        <v>20</v>
      </c>
      <c r="N6665" s="4" t="s">
        <v>21</v>
      </c>
    </row>
    <row r="6666" spans="1:14" x14ac:dyDescent="0.25">
      <c r="A6666" s="1" t="s">
        <v>361</v>
      </c>
      <c r="B6666" s="2" t="s">
        <v>353</v>
      </c>
      <c r="C6666" s="2" t="s">
        <v>353</v>
      </c>
      <c r="D6666" s="2" t="s">
        <v>354</v>
      </c>
      <c r="E6666" s="2" t="s">
        <v>5175</v>
      </c>
      <c r="F6666" s="2">
        <v>90111503</v>
      </c>
      <c r="G6666" s="2" t="s">
        <v>330</v>
      </c>
      <c r="H6666" s="2">
        <v>1</v>
      </c>
      <c r="I6666" s="2">
        <v>12</v>
      </c>
      <c r="J6666" s="2">
        <v>10</v>
      </c>
      <c r="K6666" s="2">
        <v>1</v>
      </c>
      <c r="L6666" s="3">
        <v>3648000</v>
      </c>
      <c r="M6666" s="2" t="s">
        <v>20</v>
      </c>
      <c r="N6666" s="4" t="s">
        <v>21</v>
      </c>
    </row>
    <row r="6667" spans="1:14" x14ac:dyDescent="0.25">
      <c r="A6667" s="1" t="s">
        <v>361</v>
      </c>
      <c r="B6667" s="2" t="s">
        <v>353</v>
      </c>
      <c r="C6667" s="2" t="s">
        <v>353</v>
      </c>
      <c r="D6667" s="2" t="s">
        <v>354</v>
      </c>
      <c r="E6667" s="2" t="s">
        <v>5176</v>
      </c>
      <c r="F6667" s="2">
        <v>90111503</v>
      </c>
      <c r="G6667" s="2" t="s">
        <v>330</v>
      </c>
      <c r="H6667" s="2">
        <v>1</v>
      </c>
      <c r="I6667" s="2">
        <v>12</v>
      </c>
      <c r="J6667" s="2">
        <v>10</v>
      </c>
      <c r="K6667" s="2">
        <v>1</v>
      </c>
      <c r="L6667" s="3">
        <v>4712000</v>
      </c>
      <c r="M6667" s="2" t="s">
        <v>20</v>
      </c>
      <c r="N6667" s="4" t="s">
        <v>21</v>
      </c>
    </row>
    <row r="6668" spans="1:14" x14ac:dyDescent="0.25">
      <c r="A6668" s="1" t="s">
        <v>361</v>
      </c>
      <c r="B6668" s="2" t="s">
        <v>353</v>
      </c>
      <c r="C6668" s="2" t="s">
        <v>353</v>
      </c>
      <c r="D6668" s="2" t="s">
        <v>354</v>
      </c>
      <c r="E6668" s="2" t="s">
        <v>5177</v>
      </c>
      <c r="F6668" s="2">
        <v>90111503</v>
      </c>
      <c r="G6668" s="2" t="s">
        <v>330</v>
      </c>
      <c r="H6668" s="2">
        <v>1</v>
      </c>
      <c r="I6668" s="2">
        <v>12</v>
      </c>
      <c r="J6668" s="2">
        <v>10</v>
      </c>
      <c r="K6668" s="2">
        <v>1</v>
      </c>
      <c r="L6668" s="3">
        <v>152000</v>
      </c>
      <c r="M6668" s="2" t="s">
        <v>20</v>
      </c>
      <c r="N6668" s="4" t="s">
        <v>21</v>
      </c>
    </row>
    <row r="6669" spans="1:14" x14ac:dyDescent="0.25">
      <c r="A6669" s="1" t="s">
        <v>361</v>
      </c>
      <c r="B6669" s="2" t="s">
        <v>353</v>
      </c>
      <c r="C6669" s="2" t="s">
        <v>353</v>
      </c>
      <c r="D6669" s="2" t="s">
        <v>354</v>
      </c>
      <c r="E6669" s="2" t="s">
        <v>5178</v>
      </c>
      <c r="F6669" s="2">
        <v>90111503</v>
      </c>
      <c r="G6669" s="2" t="s">
        <v>330</v>
      </c>
      <c r="H6669" s="2">
        <v>1</v>
      </c>
      <c r="I6669" s="2">
        <v>12</v>
      </c>
      <c r="J6669" s="2">
        <v>10</v>
      </c>
      <c r="K6669" s="2">
        <v>1</v>
      </c>
      <c r="L6669" s="3">
        <v>228000</v>
      </c>
      <c r="M6669" s="2" t="s">
        <v>20</v>
      </c>
      <c r="N6669" s="4" t="s">
        <v>21</v>
      </c>
    </row>
    <row r="6670" spans="1:14" x14ac:dyDescent="0.25">
      <c r="A6670" s="1" t="s">
        <v>361</v>
      </c>
      <c r="B6670" s="2" t="s">
        <v>353</v>
      </c>
      <c r="C6670" s="2" t="s">
        <v>353</v>
      </c>
      <c r="D6670" s="2" t="s">
        <v>354</v>
      </c>
      <c r="E6670" s="2" t="s">
        <v>5179</v>
      </c>
      <c r="F6670" s="2">
        <v>90111503</v>
      </c>
      <c r="G6670" s="2" t="s">
        <v>330</v>
      </c>
      <c r="H6670" s="2">
        <v>1</v>
      </c>
      <c r="I6670" s="2">
        <v>12</v>
      </c>
      <c r="J6670" s="2">
        <v>10</v>
      </c>
      <c r="K6670" s="2">
        <v>1</v>
      </c>
      <c r="L6670" s="3">
        <v>304000</v>
      </c>
      <c r="M6670" s="2" t="s">
        <v>20</v>
      </c>
      <c r="N6670" s="4" t="s">
        <v>21</v>
      </c>
    </row>
    <row r="6671" spans="1:14" x14ac:dyDescent="0.25">
      <c r="A6671" s="1" t="s">
        <v>361</v>
      </c>
      <c r="B6671" s="2" t="s">
        <v>353</v>
      </c>
      <c r="C6671" s="2" t="s">
        <v>353</v>
      </c>
      <c r="D6671" s="2" t="s">
        <v>354</v>
      </c>
      <c r="E6671" s="2" t="s">
        <v>5180</v>
      </c>
      <c r="F6671" s="2">
        <v>90111503</v>
      </c>
      <c r="G6671" s="2" t="s">
        <v>330</v>
      </c>
      <c r="H6671" s="2">
        <v>1</v>
      </c>
      <c r="I6671" s="2">
        <v>12</v>
      </c>
      <c r="J6671" s="2">
        <v>10</v>
      </c>
      <c r="K6671" s="2">
        <v>1</v>
      </c>
      <c r="L6671" s="3">
        <v>304000</v>
      </c>
      <c r="M6671" s="2" t="s">
        <v>20</v>
      </c>
      <c r="N6671" s="4" t="s">
        <v>21</v>
      </c>
    </row>
    <row r="6672" spans="1:14" x14ac:dyDescent="0.25">
      <c r="A6672" s="1" t="s">
        <v>361</v>
      </c>
      <c r="B6672" s="2" t="s">
        <v>353</v>
      </c>
      <c r="C6672" s="2" t="s">
        <v>353</v>
      </c>
      <c r="D6672" s="2" t="s">
        <v>354</v>
      </c>
      <c r="E6672" s="2" t="s">
        <v>5181</v>
      </c>
      <c r="F6672" s="2">
        <v>90111503</v>
      </c>
      <c r="G6672" s="2" t="s">
        <v>330</v>
      </c>
      <c r="H6672" s="2">
        <v>1</v>
      </c>
      <c r="I6672" s="2">
        <v>12</v>
      </c>
      <c r="J6672" s="2">
        <v>10</v>
      </c>
      <c r="K6672" s="2">
        <v>1</v>
      </c>
      <c r="L6672" s="3">
        <v>228000</v>
      </c>
      <c r="M6672" s="2" t="s">
        <v>20</v>
      </c>
      <c r="N6672" s="4" t="s">
        <v>21</v>
      </c>
    </row>
    <row r="6673" spans="1:14" x14ac:dyDescent="0.25">
      <c r="A6673" s="1" t="s">
        <v>361</v>
      </c>
      <c r="B6673" s="2" t="s">
        <v>353</v>
      </c>
      <c r="C6673" s="2" t="s">
        <v>353</v>
      </c>
      <c r="D6673" s="2" t="s">
        <v>354</v>
      </c>
      <c r="E6673" s="2" t="s">
        <v>5182</v>
      </c>
      <c r="F6673" s="2">
        <v>90111503</v>
      </c>
      <c r="G6673" s="2" t="s">
        <v>330</v>
      </c>
      <c r="H6673" s="2">
        <v>1</v>
      </c>
      <c r="I6673" s="2">
        <v>12</v>
      </c>
      <c r="J6673" s="2">
        <v>10</v>
      </c>
      <c r="K6673" s="2">
        <v>1</v>
      </c>
      <c r="L6673" s="3">
        <v>1140000</v>
      </c>
      <c r="M6673" s="2" t="s">
        <v>20</v>
      </c>
      <c r="N6673" s="4" t="s">
        <v>21</v>
      </c>
    </row>
    <row r="6674" spans="1:14" x14ac:dyDescent="0.25">
      <c r="A6674" s="1" t="s">
        <v>361</v>
      </c>
      <c r="B6674" s="2" t="s">
        <v>353</v>
      </c>
      <c r="C6674" s="2" t="s">
        <v>353</v>
      </c>
      <c r="D6674" s="2" t="s">
        <v>354</v>
      </c>
      <c r="E6674" s="2" t="s">
        <v>5183</v>
      </c>
      <c r="F6674" s="2">
        <v>90111503</v>
      </c>
      <c r="G6674" s="2" t="s">
        <v>330</v>
      </c>
      <c r="H6674" s="2">
        <v>1</v>
      </c>
      <c r="I6674" s="2">
        <v>12</v>
      </c>
      <c r="J6674" s="2">
        <v>10</v>
      </c>
      <c r="K6674" s="2">
        <v>1</v>
      </c>
      <c r="L6674" s="3">
        <v>532000</v>
      </c>
      <c r="M6674" s="2" t="s">
        <v>20</v>
      </c>
      <c r="N6674" s="4" t="s">
        <v>21</v>
      </c>
    </row>
    <row r="6675" spans="1:14" x14ac:dyDescent="0.25">
      <c r="A6675" s="1" t="s">
        <v>361</v>
      </c>
      <c r="B6675" s="2" t="s">
        <v>353</v>
      </c>
      <c r="C6675" s="2" t="s">
        <v>353</v>
      </c>
      <c r="D6675" s="2" t="s">
        <v>354</v>
      </c>
      <c r="E6675" s="2" t="s">
        <v>5184</v>
      </c>
      <c r="F6675" s="2">
        <v>90111503</v>
      </c>
      <c r="G6675" s="2" t="s">
        <v>330</v>
      </c>
      <c r="H6675" s="2">
        <v>1</v>
      </c>
      <c r="I6675" s="2">
        <v>12</v>
      </c>
      <c r="J6675" s="2">
        <v>10</v>
      </c>
      <c r="K6675" s="2">
        <v>1</v>
      </c>
      <c r="L6675" s="3">
        <v>4560000</v>
      </c>
      <c r="M6675" s="2" t="s">
        <v>20</v>
      </c>
      <c r="N6675" s="4" t="s">
        <v>21</v>
      </c>
    </row>
    <row r="6676" spans="1:14" x14ac:dyDescent="0.25">
      <c r="A6676" s="1" t="s">
        <v>361</v>
      </c>
      <c r="B6676" s="2" t="s">
        <v>353</v>
      </c>
      <c r="C6676" s="2" t="s">
        <v>353</v>
      </c>
      <c r="D6676" s="2" t="s">
        <v>354</v>
      </c>
      <c r="E6676" s="2" t="s">
        <v>5185</v>
      </c>
      <c r="F6676" s="2">
        <v>90111503</v>
      </c>
      <c r="G6676" s="2" t="s">
        <v>330</v>
      </c>
      <c r="H6676" s="2">
        <v>1</v>
      </c>
      <c r="I6676" s="2">
        <v>12</v>
      </c>
      <c r="J6676" s="2">
        <v>10</v>
      </c>
      <c r="K6676" s="2">
        <v>1</v>
      </c>
      <c r="L6676" s="3">
        <v>1216000</v>
      </c>
      <c r="M6676" s="2" t="s">
        <v>20</v>
      </c>
      <c r="N6676" s="4" t="s">
        <v>21</v>
      </c>
    </row>
    <row r="6677" spans="1:14" x14ac:dyDescent="0.25">
      <c r="A6677" s="1" t="s">
        <v>361</v>
      </c>
      <c r="B6677" s="2" t="s">
        <v>353</v>
      </c>
      <c r="C6677" s="2" t="s">
        <v>353</v>
      </c>
      <c r="D6677" s="2" t="s">
        <v>354</v>
      </c>
      <c r="E6677" s="2" t="s">
        <v>5186</v>
      </c>
      <c r="F6677" s="2">
        <v>90111503</v>
      </c>
      <c r="G6677" s="2" t="s">
        <v>330</v>
      </c>
      <c r="H6677" s="2">
        <v>1</v>
      </c>
      <c r="I6677" s="2">
        <v>12</v>
      </c>
      <c r="J6677" s="2">
        <v>10</v>
      </c>
      <c r="K6677" s="2">
        <v>1</v>
      </c>
      <c r="L6677" s="3">
        <v>2508000</v>
      </c>
      <c r="M6677" s="2" t="s">
        <v>20</v>
      </c>
      <c r="N6677" s="4" t="s">
        <v>21</v>
      </c>
    </row>
    <row r="6678" spans="1:14" x14ac:dyDescent="0.25">
      <c r="A6678" s="1" t="s">
        <v>361</v>
      </c>
      <c r="B6678" s="2" t="s">
        <v>353</v>
      </c>
      <c r="C6678" s="2" t="s">
        <v>353</v>
      </c>
      <c r="D6678" s="2" t="s">
        <v>354</v>
      </c>
      <c r="E6678" s="2" t="s">
        <v>5187</v>
      </c>
      <c r="F6678" s="2">
        <v>90111503</v>
      </c>
      <c r="G6678" s="2" t="s">
        <v>330</v>
      </c>
      <c r="H6678" s="2">
        <v>1</v>
      </c>
      <c r="I6678" s="2">
        <v>12</v>
      </c>
      <c r="J6678" s="2">
        <v>10</v>
      </c>
      <c r="K6678" s="2">
        <v>1</v>
      </c>
      <c r="L6678" s="3">
        <v>456000</v>
      </c>
      <c r="M6678" s="2" t="s">
        <v>20</v>
      </c>
      <c r="N6678" s="4" t="s">
        <v>21</v>
      </c>
    </row>
    <row r="6679" spans="1:14" x14ac:dyDescent="0.25">
      <c r="A6679" s="1" t="s">
        <v>361</v>
      </c>
      <c r="B6679" s="2" t="s">
        <v>353</v>
      </c>
      <c r="C6679" s="2" t="s">
        <v>353</v>
      </c>
      <c r="D6679" s="2" t="s">
        <v>354</v>
      </c>
      <c r="E6679" s="2" t="s">
        <v>5188</v>
      </c>
      <c r="F6679" s="2">
        <v>90111503</v>
      </c>
      <c r="G6679" s="2" t="s">
        <v>330</v>
      </c>
      <c r="H6679" s="2">
        <v>1</v>
      </c>
      <c r="I6679" s="2">
        <v>12</v>
      </c>
      <c r="J6679" s="2">
        <v>10</v>
      </c>
      <c r="K6679" s="2">
        <v>1</v>
      </c>
      <c r="L6679" s="3">
        <v>2100000</v>
      </c>
      <c r="M6679" s="2" t="s">
        <v>20</v>
      </c>
      <c r="N6679" s="4" t="s">
        <v>21</v>
      </c>
    </row>
    <row r="6680" spans="1:14" x14ac:dyDescent="0.25">
      <c r="A6680" s="1" t="s">
        <v>361</v>
      </c>
      <c r="B6680" s="2" t="s">
        <v>353</v>
      </c>
      <c r="C6680" s="2" t="s">
        <v>353</v>
      </c>
      <c r="D6680" s="2" t="s">
        <v>354</v>
      </c>
      <c r="E6680" s="2" t="s">
        <v>5189</v>
      </c>
      <c r="F6680" s="2">
        <v>90111503</v>
      </c>
      <c r="G6680" s="2" t="s">
        <v>330</v>
      </c>
      <c r="H6680" s="2">
        <v>1</v>
      </c>
      <c r="I6680" s="2">
        <v>12</v>
      </c>
      <c r="J6680" s="2">
        <v>10</v>
      </c>
      <c r="K6680" s="2">
        <v>1</v>
      </c>
      <c r="L6680" s="3">
        <v>420000</v>
      </c>
      <c r="M6680" s="2" t="s">
        <v>20</v>
      </c>
      <c r="N6680" s="4" t="s">
        <v>21</v>
      </c>
    </row>
    <row r="6681" spans="1:14" x14ac:dyDescent="0.25">
      <c r="A6681" s="1" t="s">
        <v>361</v>
      </c>
      <c r="B6681" s="2" t="s">
        <v>353</v>
      </c>
      <c r="C6681" s="2" t="s">
        <v>353</v>
      </c>
      <c r="D6681" s="2" t="s">
        <v>354</v>
      </c>
      <c r="E6681" s="2" t="s">
        <v>5190</v>
      </c>
      <c r="F6681" s="2">
        <v>90111503</v>
      </c>
      <c r="G6681" s="2" t="s">
        <v>330</v>
      </c>
      <c r="H6681" s="2">
        <v>1</v>
      </c>
      <c r="I6681" s="2">
        <v>12</v>
      </c>
      <c r="J6681" s="2">
        <v>10</v>
      </c>
      <c r="K6681" s="2">
        <v>1</v>
      </c>
      <c r="L6681" s="3">
        <v>1680000</v>
      </c>
      <c r="M6681" s="2" t="s">
        <v>20</v>
      </c>
      <c r="N6681" s="4" t="s">
        <v>21</v>
      </c>
    </row>
    <row r="6682" spans="1:14" x14ac:dyDescent="0.25">
      <c r="A6682" s="1" t="s">
        <v>361</v>
      </c>
      <c r="B6682" s="2" t="s">
        <v>353</v>
      </c>
      <c r="C6682" s="2" t="s">
        <v>353</v>
      </c>
      <c r="D6682" s="2" t="s">
        <v>354</v>
      </c>
      <c r="E6682" s="2" t="s">
        <v>5191</v>
      </c>
      <c r="F6682" s="2">
        <v>90111503</v>
      </c>
      <c r="G6682" s="2" t="s">
        <v>330</v>
      </c>
      <c r="H6682" s="2">
        <v>1</v>
      </c>
      <c r="I6682" s="2">
        <v>12</v>
      </c>
      <c r="J6682" s="2">
        <v>10</v>
      </c>
      <c r="K6682" s="2">
        <v>1</v>
      </c>
      <c r="L6682" s="3">
        <v>140000</v>
      </c>
      <c r="M6682" s="2" t="s">
        <v>20</v>
      </c>
      <c r="N6682" s="4" t="s">
        <v>21</v>
      </c>
    </row>
    <row r="6683" spans="1:14" x14ac:dyDescent="0.25">
      <c r="A6683" s="1" t="s">
        <v>361</v>
      </c>
      <c r="B6683" s="2" t="s">
        <v>353</v>
      </c>
      <c r="C6683" s="2" t="s">
        <v>353</v>
      </c>
      <c r="D6683" s="2" t="s">
        <v>354</v>
      </c>
      <c r="E6683" s="2" t="s">
        <v>5192</v>
      </c>
      <c r="F6683" s="2">
        <v>90111503</v>
      </c>
      <c r="G6683" s="2" t="s">
        <v>330</v>
      </c>
      <c r="H6683" s="2">
        <v>1</v>
      </c>
      <c r="I6683" s="2">
        <v>12</v>
      </c>
      <c r="J6683" s="2">
        <v>10</v>
      </c>
      <c r="K6683" s="2">
        <v>1</v>
      </c>
      <c r="L6683" s="3">
        <v>2280000</v>
      </c>
      <c r="M6683" s="2" t="s">
        <v>20</v>
      </c>
      <c r="N6683" s="4" t="s">
        <v>21</v>
      </c>
    </row>
    <row r="6684" spans="1:14" x14ac:dyDescent="0.25">
      <c r="A6684" s="1" t="s">
        <v>361</v>
      </c>
      <c r="B6684" s="2" t="s">
        <v>353</v>
      </c>
      <c r="C6684" s="2" t="s">
        <v>353</v>
      </c>
      <c r="D6684" s="2" t="s">
        <v>354</v>
      </c>
      <c r="E6684" s="2" t="s">
        <v>5193</v>
      </c>
      <c r="F6684" s="2">
        <v>90111503</v>
      </c>
      <c r="G6684" s="2" t="s">
        <v>330</v>
      </c>
      <c r="H6684" s="2">
        <v>1</v>
      </c>
      <c r="I6684" s="2">
        <v>12</v>
      </c>
      <c r="J6684" s="2">
        <v>10</v>
      </c>
      <c r="K6684" s="2">
        <v>1</v>
      </c>
      <c r="L6684" s="3">
        <v>1520000</v>
      </c>
      <c r="M6684" s="2" t="s">
        <v>20</v>
      </c>
      <c r="N6684" s="4" t="s">
        <v>21</v>
      </c>
    </row>
    <row r="6685" spans="1:14" x14ac:dyDescent="0.25">
      <c r="A6685" s="1" t="s">
        <v>361</v>
      </c>
      <c r="B6685" s="2" t="s">
        <v>353</v>
      </c>
      <c r="C6685" s="2" t="s">
        <v>353</v>
      </c>
      <c r="D6685" s="2" t="s">
        <v>354</v>
      </c>
      <c r="E6685" s="2" t="s">
        <v>5194</v>
      </c>
      <c r="F6685" s="2">
        <v>90111503</v>
      </c>
      <c r="G6685" s="2" t="s">
        <v>330</v>
      </c>
      <c r="H6685" s="2">
        <v>1</v>
      </c>
      <c r="I6685" s="2">
        <v>12</v>
      </c>
      <c r="J6685" s="2">
        <v>10</v>
      </c>
      <c r="K6685" s="2">
        <v>1</v>
      </c>
      <c r="L6685" s="3">
        <v>152000</v>
      </c>
      <c r="M6685" s="2" t="s">
        <v>20</v>
      </c>
      <c r="N6685" s="4" t="s">
        <v>21</v>
      </c>
    </row>
    <row r="6686" spans="1:14" x14ac:dyDescent="0.25">
      <c r="A6686" s="1" t="s">
        <v>361</v>
      </c>
      <c r="B6686" s="2" t="s">
        <v>353</v>
      </c>
      <c r="C6686" s="2" t="s">
        <v>353</v>
      </c>
      <c r="D6686" s="2" t="s">
        <v>354</v>
      </c>
      <c r="E6686" s="2" t="s">
        <v>5195</v>
      </c>
      <c r="F6686" s="2">
        <v>90111503</v>
      </c>
      <c r="G6686" s="2" t="s">
        <v>330</v>
      </c>
      <c r="H6686" s="2">
        <v>1</v>
      </c>
      <c r="I6686" s="2">
        <v>12</v>
      </c>
      <c r="J6686" s="2">
        <v>10</v>
      </c>
      <c r="K6686" s="2">
        <v>1</v>
      </c>
      <c r="L6686" s="3">
        <v>608000</v>
      </c>
      <c r="M6686" s="2" t="s">
        <v>20</v>
      </c>
      <c r="N6686" s="4" t="s">
        <v>21</v>
      </c>
    </row>
    <row r="6687" spans="1:14" x14ac:dyDescent="0.25">
      <c r="A6687" s="1" t="s">
        <v>361</v>
      </c>
      <c r="B6687" s="2" t="s">
        <v>353</v>
      </c>
      <c r="C6687" s="2" t="s">
        <v>353</v>
      </c>
      <c r="D6687" s="2" t="s">
        <v>354</v>
      </c>
      <c r="E6687" s="2" t="s">
        <v>5196</v>
      </c>
      <c r="F6687" s="2">
        <v>90111503</v>
      </c>
      <c r="G6687" s="2" t="s">
        <v>330</v>
      </c>
      <c r="H6687" s="2">
        <v>1</v>
      </c>
      <c r="I6687" s="2">
        <v>12</v>
      </c>
      <c r="J6687" s="2">
        <v>10</v>
      </c>
      <c r="K6687" s="2">
        <v>1</v>
      </c>
      <c r="L6687" s="3">
        <v>1900000</v>
      </c>
      <c r="M6687" s="2" t="s">
        <v>20</v>
      </c>
      <c r="N6687" s="4" t="s">
        <v>21</v>
      </c>
    </row>
    <row r="6688" spans="1:14" x14ac:dyDescent="0.25">
      <c r="A6688" s="1" t="s">
        <v>361</v>
      </c>
      <c r="B6688" s="2" t="s">
        <v>353</v>
      </c>
      <c r="C6688" s="2" t="s">
        <v>353</v>
      </c>
      <c r="D6688" s="2" t="s">
        <v>354</v>
      </c>
      <c r="E6688" s="2" t="s">
        <v>5197</v>
      </c>
      <c r="F6688" s="2">
        <v>90111503</v>
      </c>
      <c r="G6688" s="2" t="s">
        <v>330</v>
      </c>
      <c r="H6688" s="2">
        <v>1</v>
      </c>
      <c r="I6688" s="2">
        <v>12</v>
      </c>
      <c r="J6688" s="2">
        <v>10</v>
      </c>
      <c r="K6688" s="2">
        <v>1</v>
      </c>
      <c r="L6688" s="3">
        <v>608000</v>
      </c>
      <c r="M6688" s="2" t="s">
        <v>20</v>
      </c>
      <c r="N6688" s="4" t="s">
        <v>21</v>
      </c>
    </row>
    <row r="6689" spans="1:14" x14ac:dyDescent="0.25">
      <c r="A6689" s="1" t="s">
        <v>361</v>
      </c>
      <c r="B6689" s="2" t="s">
        <v>353</v>
      </c>
      <c r="C6689" s="2" t="s">
        <v>353</v>
      </c>
      <c r="D6689" s="2" t="s">
        <v>354</v>
      </c>
      <c r="E6689" s="2" t="s">
        <v>5198</v>
      </c>
      <c r="F6689" s="2">
        <v>90111503</v>
      </c>
      <c r="G6689" s="2" t="s">
        <v>330</v>
      </c>
      <c r="H6689" s="2">
        <v>1</v>
      </c>
      <c r="I6689" s="2">
        <v>12</v>
      </c>
      <c r="J6689" s="2">
        <v>10</v>
      </c>
      <c r="K6689" s="2">
        <v>1</v>
      </c>
      <c r="L6689" s="3">
        <v>912000</v>
      </c>
      <c r="M6689" s="2" t="s">
        <v>20</v>
      </c>
      <c r="N6689" s="4" t="s">
        <v>21</v>
      </c>
    </row>
    <row r="6690" spans="1:14" x14ac:dyDescent="0.25">
      <c r="A6690" s="1" t="s">
        <v>361</v>
      </c>
      <c r="B6690" s="2" t="s">
        <v>353</v>
      </c>
      <c r="C6690" s="2" t="s">
        <v>353</v>
      </c>
      <c r="D6690" s="2" t="s">
        <v>354</v>
      </c>
      <c r="E6690" s="2" t="s">
        <v>5199</v>
      </c>
      <c r="F6690" s="2">
        <v>90111503</v>
      </c>
      <c r="G6690" s="2" t="s">
        <v>330</v>
      </c>
      <c r="H6690" s="2">
        <v>1</v>
      </c>
      <c r="I6690" s="2">
        <v>12</v>
      </c>
      <c r="J6690" s="2">
        <v>10</v>
      </c>
      <c r="K6690" s="2">
        <v>1</v>
      </c>
      <c r="L6690" s="3">
        <v>380000</v>
      </c>
      <c r="M6690" s="2" t="s">
        <v>20</v>
      </c>
      <c r="N6690" s="4" t="s">
        <v>21</v>
      </c>
    </row>
    <row r="6691" spans="1:14" x14ac:dyDescent="0.25">
      <c r="A6691" s="1" t="s">
        <v>361</v>
      </c>
      <c r="B6691" s="2" t="s">
        <v>353</v>
      </c>
      <c r="C6691" s="2" t="s">
        <v>353</v>
      </c>
      <c r="D6691" s="2" t="s">
        <v>354</v>
      </c>
      <c r="E6691" s="2" t="s">
        <v>5200</v>
      </c>
      <c r="F6691" s="2">
        <v>90111503</v>
      </c>
      <c r="G6691" s="2" t="s">
        <v>330</v>
      </c>
      <c r="H6691" s="2">
        <v>1</v>
      </c>
      <c r="I6691" s="2">
        <v>12</v>
      </c>
      <c r="J6691" s="2">
        <v>10</v>
      </c>
      <c r="K6691" s="2">
        <v>1</v>
      </c>
      <c r="L6691" s="3">
        <v>836000</v>
      </c>
      <c r="M6691" s="2" t="s">
        <v>20</v>
      </c>
      <c r="N6691" s="4" t="s">
        <v>21</v>
      </c>
    </row>
    <row r="6692" spans="1:14" x14ac:dyDescent="0.25">
      <c r="A6692" s="1" t="s">
        <v>361</v>
      </c>
      <c r="B6692" s="2" t="s">
        <v>353</v>
      </c>
      <c r="C6692" s="2" t="s">
        <v>353</v>
      </c>
      <c r="D6692" s="2" t="s">
        <v>354</v>
      </c>
      <c r="E6692" s="2" t="s">
        <v>5201</v>
      </c>
      <c r="F6692" s="2">
        <v>90111503</v>
      </c>
      <c r="G6692" s="2" t="s">
        <v>330</v>
      </c>
      <c r="H6692" s="2">
        <v>1</v>
      </c>
      <c r="I6692" s="2">
        <v>12</v>
      </c>
      <c r="J6692" s="2">
        <v>10</v>
      </c>
      <c r="K6692" s="2">
        <v>1</v>
      </c>
      <c r="L6692" s="3">
        <v>2935000</v>
      </c>
      <c r="M6692" s="2" t="s">
        <v>20</v>
      </c>
      <c r="N6692" s="4" t="s">
        <v>21</v>
      </c>
    </row>
    <row r="6693" spans="1:14" x14ac:dyDescent="0.25">
      <c r="A6693" s="1" t="s">
        <v>361</v>
      </c>
      <c r="B6693" s="2" t="s">
        <v>353</v>
      </c>
      <c r="C6693" s="2" t="s">
        <v>353</v>
      </c>
      <c r="D6693" s="2" t="s">
        <v>354</v>
      </c>
      <c r="E6693" s="2" t="s">
        <v>5202</v>
      </c>
      <c r="F6693" s="2">
        <v>90111503</v>
      </c>
      <c r="G6693" s="2" t="s">
        <v>330</v>
      </c>
      <c r="H6693" s="2">
        <v>1</v>
      </c>
      <c r="I6693" s="2">
        <v>12</v>
      </c>
      <c r="J6693" s="2">
        <v>10</v>
      </c>
      <c r="K6693" s="2">
        <v>1</v>
      </c>
      <c r="L6693" s="3">
        <v>76000</v>
      </c>
      <c r="M6693" s="2" t="s">
        <v>20</v>
      </c>
      <c r="N6693" s="4" t="s">
        <v>21</v>
      </c>
    </row>
    <row r="6694" spans="1:14" x14ac:dyDescent="0.25">
      <c r="A6694" s="1" t="s">
        <v>361</v>
      </c>
      <c r="B6694" s="2" t="s">
        <v>353</v>
      </c>
      <c r="C6694" s="2" t="s">
        <v>353</v>
      </c>
      <c r="D6694" s="2" t="s">
        <v>354</v>
      </c>
      <c r="E6694" s="2" t="s">
        <v>5203</v>
      </c>
      <c r="F6694" s="2">
        <v>90111503</v>
      </c>
      <c r="G6694" s="2" t="s">
        <v>330</v>
      </c>
      <c r="H6694" s="2">
        <v>1</v>
      </c>
      <c r="I6694" s="2">
        <v>12</v>
      </c>
      <c r="J6694" s="2">
        <v>10</v>
      </c>
      <c r="K6694" s="2">
        <v>1</v>
      </c>
      <c r="L6694" s="3">
        <v>228000</v>
      </c>
      <c r="M6694" s="2" t="s">
        <v>20</v>
      </c>
      <c r="N6694" s="4" t="s">
        <v>21</v>
      </c>
    </row>
    <row r="6695" spans="1:14" x14ac:dyDescent="0.25">
      <c r="A6695" s="1" t="s">
        <v>361</v>
      </c>
      <c r="B6695" s="2" t="s">
        <v>353</v>
      </c>
      <c r="C6695" s="2" t="s">
        <v>353</v>
      </c>
      <c r="D6695" s="2" t="s">
        <v>354</v>
      </c>
      <c r="E6695" s="2" t="s">
        <v>5204</v>
      </c>
      <c r="F6695" s="2">
        <v>90111503</v>
      </c>
      <c r="G6695" s="2" t="s">
        <v>330</v>
      </c>
      <c r="H6695" s="2">
        <v>1</v>
      </c>
      <c r="I6695" s="2">
        <v>12</v>
      </c>
      <c r="J6695" s="2">
        <v>10</v>
      </c>
      <c r="K6695" s="2">
        <v>1</v>
      </c>
      <c r="L6695" s="3">
        <v>988000</v>
      </c>
      <c r="M6695" s="2" t="s">
        <v>20</v>
      </c>
      <c r="N6695" s="4" t="s">
        <v>21</v>
      </c>
    </row>
    <row r="6696" spans="1:14" x14ac:dyDescent="0.25">
      <c r="A6696" s="1" t="s">
        <v>361</v>
      </c>
      <c r="B6696" s="2" t="s">
        <v>353</v>
      </c>
      <c r="C6696" s="2" t="s">
        <v>353</v>
      </c>
      <c r="D6696" s="2" t="s">
        <v>354</v>
      </c>
      <c r="E6696" s="2" t="s">
        <v>5205</v>
      </c>
      <c r="F6696" s="2">
        <v>90111503</v>
      </c>
      <c r="G6696" s="2" t="s">
        <v>330</v>
      </c>
      <c r="H6696" s="2">
        <v>1</v>
      </c>
      <c r="I6696" s="2">
        <v>12</v>
      </c>
      <c r="J6696" s="2">
        <v>10</v>
      </c>
      <c r="K6696" s="2">
        <v>1</v>
      </c>
      <c r="L6696" s="3">
        <v>532000</v>
      </c>
      <c r="M6696" s="2" t="s">
        <v>20</v>
      </c>
      <c r="N6696" s="4" t="s">
        <v>21</v>
      </c>
    </row>
    <row r="6697" spans="1:14" x14ac:dyDescent="0.25">
      <c r="A6697" s="1" t="s">
        <v>361</v>
      </c>
      <c r="B6697" s="2" t="s">
        <v>353</v>
      </c>
      <c r="C6697" s="2" t="s">
        <v>353</v>
      </c>
      <c r="D6697" s="2" t="s">
        <v>354</v>
      </c>
      <c r="E6697" s="2" t="s">
        <v>5206</v>
      </c>
      <c r="F6697" s="2">
        <v>90111503</v>
      </c>
      <c r="G6697" s="2" t="s">
        <v>330</v>
      </c>
      <c r="H6697" s="2">
        <v>1</v>
      </c>
      <c r="I6697" s="2">
        <v>12</v>
      </c>
      <c r="J6697" s="2">
        <v>10</v>
      </c>
      <c r="K6697" s="2">
        <v>1</v>
      </c>
      <c r="L6697" s="3">
        <v>608000</v>
      </c>
      <c r="M6697" s="2" t="s">
        <v>20</v>
      </c>
      <c r="N6697" s="4" t="s">
        <v>21</v>
      </c>
    </row>
    <row r="6698" spans="1:14" x14ac:dyDescent="0.25">
      <c r="A6698" s="1" t="s">
        <v>361</v>
      </c>
      <c r="B6698" s="2" t="s">
        <v>353</v>
      </c>
      <c r="C6698" s="2" t="s">
        <v>353</v>
      </c>
      <c r="D6698" s="2" t="s">
        <v>354</v>
      </c>
      <c r="E6698" s="2" t="s">
        <v>5207</v>
      </c>
      <c r="F6698" s="2">
        <v>90111503</v>
      </c>
      <c r="G6698" s="2" t="s">
        <v>330</v>
      </c>
      <c r="H6698" s="2">
        <v>1</v>
      </c>
      <c r="I6698" s="2">
        <v>12</v>
      </c>
      <c r="J6698" s="2">
        <v>10</v>
      </c>
      <c r="K6698" s="2">
        <v>1</v>
      </c>
      <c r="L6698" s="3">
        <v>608000</v>
      </c>
      <c r="M6698" s="2" t="s">
        <v>20</v>
      </c>
      <c r="N6698" s="4" t="s">
        <v>21</v>
      </c>
    </row>
    <row r="6699" spans="1:14" x14ac:dyDescent="0.25">
      <c r="A6699" s="1" t="s">
        <v>361</v>
      </c>
      <c r="B6699" s="2" t="s">
        <v>353</v>
      </c>
      <c r="C6699" s="2" t="s">
        <v>353</v>
      </c>
      <c r="D6699" s="2" t="s">
        <v>354</v>
      </c>
      <c r="E6699" s="2" t="s">
        <v>5208</v>
      </c>
      <c r="F6699" s="2">
        <v>90111503</v>
      </c>
      <c r="G6699" s="2" t="s">
        <v>330</v>
      </c>
      <c r="H6699" s="2">
        <v>1</v>
      </c>
      <c r="I6699" s="2">
        <v>12</v>
      </c>
      <c r="J6699" s="2">
        <v>10</v>
      </c>
      <c r="K6699" s="2">
        <v>1</v>
      </c>
      <c r="L6699" s="3">
        <v>420000</v>
      </c>
      <c r="M6699" s="2" t="s">
        <v>20</v>
      </c>
      <c r="N6699" s="4" t="s">
        <v>21</v>
      </c>
    </row>
    <row r="6700" spans="1:14" x14ac:dyDescent="0.25">
      <c r="A6700" s="1" t="s">
        <v>361</v>
      </c>
      <c r="B6700" s="2" t="s">
        <v>353</v>
      </c>
      <c r="C6700" s="2" t="s">
        <v>353</v>
      </c>
      <c r="D6700" s="2" t="s">
        <v>354</v>
      </c>
      <c r="E6700" s="2" t="s">
        <v>5209</v>
      </c>
      <c r="F6700" s="2">
        <v>90111503</v>
      </c>
      <c r="G6700" s="2" t="s">
        <v>330</v>
      </c>
      <c r="H6700" s="2">
        <v>1</v>
      </c>
      <c r="I6700" s="2">
        <v>12</v>
      </c>
      <c r="J6700" s="2">
        <v>10</v>
      </c>
      <c r="K6700" s="2">
        <v>1</v>
      </c>
      <c r="L6700" s="3">
        <v>1096000</v>
      </c>
      <c r="M6700" s="2" t="s">
        <v>20</v>
      </c>
      <c r="N6700" s="4" t="s">
        <v>21</v>
      </c>
    </row>
    <row r="6701" spans="1:14" x14ac:dyDescent="0.25">
      <c r="A6701" s="1" t="s">
        <v>361</v>
      </c>
      <c r="B6701" s="2" t="s">
        <v>353</v>
      </c>
      <c r="C6701" s="2" t="s">
        <v>353</v>
      </c>
      <c r="D6701" s="2" t="s">
        <v>354</v>
      </c>
      <c r="E6701" s="2" t="s">
        <v>5210</v>
      </c>
      <c r="F6701" s="2">
        <v>90111503</v>
      </c>
      <c r="G6701" s="2" t="s">
        <v>330</v>
      </c>
      <c r="H6701" s="2">
        <v>1</v>
      </c>
      <c r="I6701" s="2">
        <v>12</v>
      </c>
      <c r="J6701" s="2">
        <v>10</v>
      </c>
      <c r="K6701" s="2">
        <v>1</v>
      </c>
      <c r="L6701" s="3">
        <v>140000</v>
      </c>
      <c r="M6701" s="2" t="s">
        <v>20</v>
      </c>
      <c r="N6701" s="4" t="s">
        <v>21</v>
      </c>
    </row>
    <row r="6702" spans="1:14" x14ac:dyDescent="0.25">
      <c r="A6702" s="1" t="s">
        <v>361</v>
      </c>
      <c r="B6702" s="2" t="s">
        <v>353</v>
      </c>
      <c r="C6702" s="2" t="s">
        <v>353</v>
      </c>
      <c r="D6702" s="2" t="s">
        <v>354</v>
      </c>
      <c r="E6702" s="2" t="s">
        <v>5211</v>
      </c>
      <c r="F6702" s="2">
        <v>90111503</v>
      </c>
      <c r="G6702" s="2" t="s">
        <v>330</v>
      </c>
      <c r="H6702" s="2">
        <v>1</v>
      </c>
      <c r="I6702" s="2">
        <v>12</v>
      </c>
      <c r="J6702" s="2">
        <v>10</v>
      </c>
      <c r="K6702" s="2">
        <v>1</v>
      </c>
      <c r="L6702" s="3">
        <v>608000</v>
      </c>
      <c r="M6702" s="2" t="s">
        <v>20</v>
      </c>
      <c r="N6702" s="4" t="s">
        <v>21</v>
      </c>
    </row>
    <row r="6703" spans="1:14" x14ac:dyDescent="0.25">
      <c r="A6703" s="1" t="s">
        <v>361</v>
      </c>
      <c r="B6703" s="2" t="s">
        <v>353</v>
      </c>
      <c r="C6703" s="2" t="s">
        <v>353</v>
      </c>
      <c r="D6703" s="2" t="s">
        <v>354</v>
      </c>
      <c r="E6703" s="2" t="s">
        <v>5212</v>
      </c>
      <c r="F6703" s="2">
        <v>90111503</v>
      </c>
      <c r="G6703" s="2" t="s">
        <v>330</v>
      </c>
      <c r="H6703" s="2">
        <v>1</v>
      </c>
      <c r="I6703" s="2">
        <v>12</v>
      </c>
      <c r="J6703" s="2">
        <v>10</v>
      </c>
      <c r="K6703" s="2">
        <v>1</v>
      </c>
      <c r="L6703" s="3">
        <v>304000</v>
      </c>
      <c r="M6703" s="2" t="s">
        <v>20</v>
      </c>
      <c r="N6703" s="4" t="s">
        <v>21</v>
      </c>
    </row>
    <row r="6704" spans="1:14" x14ac:dyDescent="0.25">
      <c r="A6704" s="1" t="s">
        <v>361</v>
      </c>
      <c r="B6704" s="2" t="s">
        <v>353</v>
      </c>
      <c r="C6704" s="2" t="s">
        <v>353</v>
      </c>
      <c r="D6704" s="2" t="s">
        <v>354</v>
      </c>
      <c r="E6704" s="2" t="s">
        <v>18488</v>
      </c>
      <c r="F6704" s="2">
        <v>90111503</v>
      </c>
      <c r="G6704" s="2" t="s">
        <v>330</v>
      </c>
      <c r="H6704" s="2">
        <v>1</v>
      </c>
      <c r="I6704" s="2">
        <v>12</v>
      </c>
      <c r="J6704" s="2">
        <v>10</v>
      </c>
      <c r="K6704" s="2">
        <v>1</v>
      </c>
      <c r="L6704" s="3">
        <v>228000</v>
      </c>
      <c r="M6704" s="2" t="s">
        <v>20</v>
      </c>
      <c r="N6704" s="4" t="s">
        <v>21</v>
      </c>
    </row>
    <row r="6705" spans="1:14" x14ac:dyDescent="0.25">
      <c r="A6705" s="1" t="s">
        <v>361</v>
      </c>
      <c r="B6705" s="2" t="s">
        <v>353</v>
      </c>
      <c r="C6705" s="2" t="s">
        <v>353</v>
      </c>
      <c r="D6705" s="2" t="s">
        <v>354</v>
      </c>
      <c r="E6705" s="2" t="s">
        <v>5213</v>
      </c>
      <c r="F6705" s="2">
        <v>90111503</v>
      </c>
      <c r="G6705" s="2" t="s">
        <v>330</v>
      </c>
      <c r="H6705" s="2">
        <v>1</v>
      </c>
      <c r="I6705" s="2">
        <v>12</v>
      </c>
      <c r="J6705" s="2">
        <v>10</v>
      </c>
      <c r="K6705" s="2">
        <v>1</v>
      </c>
      <c r="L6705" s="3">
        <v>2344000</v>
      </c>
      <c r="M6705" s="2" t="s">
        <v>20</v>
      </c>
      <c r="N6705" s="4" t="s">
        <v>21</v>
      </c>
    </row>
    <row r="6706" spans="1:14" x14ac:dyDescent="0.25">
      <c r="A6706" s="1" t="s">
        <v>361</v>
      </c>
      <c r="B6706" s="2" t="s">
        <v>353</v>
      </c>
      <c r="C6706" s="2" t="s">
        <v>353</v>
      </c>
      <c r="D6706" s="2" t="s">
        <v>354</v>
      </c>
      <c r="E6706" s="2" t="s">
        <v>5214</v>
      </c>
      <c r="F6706" s="2">
        <v>90111503</v>
      </c>
      <c r="G6706" s="2" t="s">
        <v>330</v>
      </c>
      <c r="H6706" s="2">
        <v>1</v>
      </c>
      <c r="I6706" s="2">
        <v>12</v>
      </c>
      <c r="J6706" s="2">
        <v>10</v>
      </c>
      <c r="K6706" s="2">
        <v>1</v>
      </c>
      <c r="L6706" s="3">
        <v>76000</v>
      </c>
      <c r="M6706" s="2" t="s">
        <v>20</v>
      </c>
      <c r="N6706" s="4" t="s">
        <v>21</v>
      </c>
    </row>
    <row r="6707" spans="1:14" x14ac:dyDescent="0.25">
      <c r="A6707" s="1" t="s">
        <v>361</v>
      </c>
      <c r="B6707" s="2" t="s">
        <v>353</v>
      </c>
      <c r="C6707" s="2" t="s">
        <v>353</v>
      </c>
      <c r="D6707" s="2" t="s">
        <v>354</v>
      </c>
      <c r="E6707" s="2" t="s">
        <v>5215</v>
      </c>
      <c r="F6707" s="2">
        <v>90111503</v>
      </c>
      <c r="G6707" s="2" t="s">
        <v>330</v>
      </c>
      <c r="H6707" s="2">
        <v>1</v>
      </c>
      <c r="I6707" s="2">
        <v>12</v>
      </c>
      <c r="J6707" s="2">
        <v>10</v>
      </c>
      <c r="K6707" s="2">
        <v>1</v>
      </c>
      <c r="L6707" s="3">
        <v>76000</v>
      </c>
      <c r="M6707" s="2" t="s">
        <v>20</v>
      </c>
      <c r="N6707" s="4" t="s">
        <v>21</v>
      </c>
    </row>
    <row r="6708" spans="1:14" x14ac:dyDescent="0.25">
      <c r="A6708" s="1" t="s">
        <v>361</v>
      </c>
      <c r="B6708" s="2" t="s">
        <v>353</v>
      </c>
      <c r="C6708" s="2" t="s">
        <v>353</v>
      </c>
      <c r="D6708" s="2" t="s">
        <v>354</v>
      </c>
      <c r="E6708" s="2" t="s">
        <v>5216</v>
      </c>
      <c r="F6708" s="2">
        <v>90111503</v>
      </c>
      <c r="G6708" s="2" t="s">
        <v>330</v>
      </c>
      <c r="H6708" s="2">
        <v>1</v>
      </c>
      <c r="I6708" s="2">
        <v>12</v>
      </c>
      <c r="J6708" s="2">
        <v>10</v>
      </c>
      <c r="K6708" s="2">
        <v>1</v>
      </c>
      <c r="L6708" s="3">
        <v>76000</v>
      </c>
      <c r="M6708" s="2" t="s">
        <v>20</v>
      </c>
      <c r="N6708" s="4" t="s">
        <v>21</v>
      </c>
    </row>
    <row r="6709" spans="1:14" x14ac:dyDescent="0.25">
      <c r="A6709" s="1" t="s">
        <v>361</v>
      </c>
      <c r="B6709" s="2" t="s">
        <v>353</v>
      </c>
      <c r="C6709" s="2" t="s">
        <v>353</v>
      </c>
      <c r="D6709" s="2" t="s">
        <v>354</v>
      </c>
      <c r="E6709" s="2" t="s">
        <v>5217</v>
      </c>
      <c r="F6709" s="2">
        <v>90111503</v>
      </c>
      <c r="G6709" s="2" t="s">
        <v>330</v>
      </c>
      <c r="H6709" s="2">
        <v>1</v>
      </c>
      <c r="I6709" s="2">
        <v>12</v>
      </c>
      <c r="J6709" s="2">
        <v>10</v>
      </c>
      <c r="K6709" s="2">
        <v>1</v>
      </c>
      <c r="L6709" s="3">
        <v>228000</v>
      </c>
      <c r="M6709" s="2" t="s">
        <v>20</v>
      </c>
      <c r="N6709" s="4" t="s">
        <v>21</v>
      </c>
    </row>
    <row r="6710" spans="1:14" x14ac:dyDescent="0.25">
      <c r="A6710" s="1" t="s">
        <v>361</v>
      </c>
      <c r="B6710" s="2" t="s">
        <v>353</v>
      </c>
      <c r="C6710" s="2" t="s">
        <v>353</v>
      </c>
      <c r="D6710" s="2" t="s">
        <v>354</v>
      </c>
      <c r="E6710" s="2" t="s">
        <v>5218</v>
      </c>
      <c r="F6710" s="2">
        <v>90111503</v>
      </c>
      <c r="G6710" s="2" t="s">
        <v>330</v>
      </c>
      <c r="H6710" s="2">
        <v>1</v>
      </c>
      <c r="I6710" s="2">
        <v>12</v>
      </c>
      <c r="J6710" s="2">
        <v>10</v>
      </c>
      <c r="K6710" s="2">
        <v>1</v>
      </c>
      <c r="L6710" s="3">
        <v>532000</v>
      </c>
      <c r="M6710" s="2" t="s">
        <v>20</v>
      </c>
      <c r="N6710" s="4" t="s">
        <v>21</v>
      </c>
    </row>
    <row r="6711" spans="1:14" x14ac:dyDescent="0.25">
      <c r="A6711" s="1" t="s">
        <v>361</v>
      </c>
      <c r="B6711" s="2" t="s">
        <v>353</v>
      </c>
      <c r="C6711" s="2" t="s">
        <v>353</v>
      </c>
      <c r="D6711" s="2" t="s">
        <v>354</v>
      </c>
      <c r="E6711" s="2" t="s">
        <v>5219</v>
      </c>
      <c r="F6711" s="2">
        <v>90111503</v>
      </c>
      <c r="G6711" s="2" t="s">
        <v>330</v>
      </c>
      <c r="H6711" s="2">
        <v>1</v>
      </c>
      <c r="I6711" s="2">
        <v>12</v>
      </c>
      <c r="J6711" s="2">
        <v>10</v>
      </c>
      <c r="K6711" s="2">
        <v>1</v>
      </c>
      <c r="L6711" s="3">
        <v>76000</v>
      </c>
      <c r="M6711" s="2" t="s">
        <v>20</v>
      </c>
      <c r="N6711" s="4" t="s">
        <v>21</v>
      </c>
    </row>
    <row r="6712" spans="1:14" x14ac:dyDescent="0.25">
      <c r="A6712" s="1" t="s">
        <v>361</v>
      </c>
      <c r="B6712" s="2" t="s">
        <v>353</v>
      </c>
      <c r="C6712" s="2" t="s">
        <v>353</v>
      </c>
      <c r="D6712" s="2" t="s">
        <v>354</v>
      </c>
      <c r="E6712" s="2" t="s">
        <v>5220</v>
      </c>
      <c r="F6712" s="2">
        <v>90111503</v>
      </c>
      <c r="G6712" s="2" t="s">
        <v>330</v>
      </c>
      <c r="H6712" s="2">
        <v>1</v>
      </c>
      <c r="I6712" s="2">
        <v>12</v>
      </c>
      <c r="J6712" s="2">
        <v>10</v>
      </c>
      <c r="K6712" s="2">
        <v>1</v>
      </c>
      <c r="L6712" s="3">
        <v>2204000</v>
      </c>
      <c r="M6712" s="2" t="s">
        <v>20</v>
      </c>
      <c r="N6712" s="4" t="s">
        <v>21</v>
      </c>
    </row>
    <row r="6713" spans="1:14" x14ac:dyDescent="0.25">
      <c r="A6713" s="1" t="s">
        <v>361</v>
      </c>
      <c r="B6713" s="2" t="s">
        <v>353</v>
      </c>
      <c r="C6713" s="2" t="s">
        <v>353</v>
      </c>
      <c r="D6713" s="2" t="s">
        <v>354</v>
      </c>
      <c r="E6713" s="2" t="s">
        <v>5221</v>
      </c>
      <c r="F6713" s="2">
        <v>90111503</v>
      </c>
      <c r="G6713" s="2" t="s">
        <v>330</v>
      </c>
      <c r="H6713" s="2">
        <v>1</v>
      </c>
      <c r="I6713" s="2">
        <v>12</v>
      </c>
      <c r="J6713" s="2">
        <v>10</v>
      </c>
      <c r="K6713" s="2">
        <v>1</v>
      </c>
      <c r="L6713" s="3">
        <v>152000</v>
      </c>
      <c r="M6713" s="2" t="s">
        <v>20</v>
      </c>
      <c r="N6713" s="4" t="s">
        <v>21</v>
      </c>
    </row>
    <row r="6714" spans="1:14" x14ac:dyDescent="0.25">
      <c r="A6714" s="1" t="s">
        <v>361</v>
      </c>
      <c r="B6714" s="2" t="s">
        <v>353</v>
      </c>
      <c r="C6714" s="2" t="s">
        <v>353</v>
      </c>
      <c r="D6714" s="2" t="s">
        <v>354</v>
      </c>
      <c r="E6714" s="2" t="s">
        <v>5222</v>
      </c>
      <c r="F6714" s="2">
        <v>90111503</v>
      </c>
      <c r="G6714" s="2" t="s">
        <v>330</v>
      </c>
      <c r="H6714" s="2">
        <v>1</v>
      </c>
      <c r="I6714" s="2">
        <v>12</v>
      </c>
      <c r="J6714" s="2">
        <v>10</v>
      </c>
      <c r="K6714" s="2">
        <v>1</v>
      </c>
      <c r="L6714" s="3">
        <v>76000</v>
      </c>
      <c r="M6714" s="2" t="s">
        <v>20</v>
      </c>
      <c r="N6714" s="4" t="s">
        <v>21</v>
      </c>
    </row>
    <row r="6715" spans="1:14" x14ac:dyDescent="0.25">
      <c r="A6715" s="1" t="s">
        <v>361</v>
      </c>
      <c r="B6715" s="2" t="s">
        <v>353</v>
      </c>
      <c r="C6715" s="2" t="s">
        <v>353</v>
      </c>
      <c r="D6715" s="2" t="s">
        <v>354</v>
      </c>
      <c r="E6715" s="2" t="s">
        <v>5223</v>
      </c>
      <c r="F6715" s="2">
        <v>90111503</v>
      </c>
      <c r="G6715" s="2" t="s">
        <v>330</v>
      </c>
      <c r="H6715" s="2">
        <v>1</v>
      </c>
      <c r="I6715" s="2">
        <v>12</v>
      </c>
      <c r="J6715" s="2">
        <v>10</v>
      </c>
      <c r="K6715" s="2">
        <v>1</v>
      </c>
      <c r="L6715" s="3">
        <v>2280000</v>
      </c>
      <c r="M6715" s="2" t="s">
        <v>20</v>
      </c>
      <c r="N6715" s="4" t="s">
        <v>21</v>
      </c>
    </row>
    <row r="6716" spans="1:14" x14ac:dyDescent="0.25">
      <c r="A6716" s="1" t="s">
        <v>361</v>
      </c>
      <c r="B6716" s="2" t="s">
        <v>353</v>
      </c>
      <c r="C6716" s="2" t="s">
        <v>353</v>
      </c>
      <c r="D6716" s="2" t="s">
        <v>354</v>
      </c>
      <c r="E6716" s="2" t="s">
        <v>5224</v>
      </c>
      <c r="F6716" s="2">
        <v>90111503</v>
      </c>
      <c r="G6716" s="2" t="s">
        <v>330</v>
      </c>
      <c r="H6716" s="2">
        <v>1</v>
      </c>
      <c r="I6716" s="2">
        <v>12</v>
      </c>
      <c r="J6716" s="2">
        <v>10</v>
      </c>
      <c r="K6716" s="2">
        <v>1</v>
      </c>
      <c r="L6716" s="3">
        <v>2356000</v>
      </c>
      <c r="M6716" s="2" t="s">
        <v>20</v>
      </c>
      <c r="N6716" s="4" t="s">
        <v>21</v>
      </c>
    </row>
    <row r="6717" spans="1:14" x14ac:dyDescent="0.25">
      <c r="A6717" s="1" t="s">
        <v>361</v>
      </c>
      <c r="B6717" s="2" t="s">
        <v>353</v>
      </c>
      <c r="C6717" s="2" t="s">
        <v>353</v>
      </c>
      <c r="D6717" s="2" t="s">
        <v>354</v>
      </c>
      <c r="E6717" s="2" t="s">
        <v>5225</v>
      </c>
      <c r="F6717" s="2">
        <v>90111503</v>
      </c>
      <c r="G6717" s="2" t="s">
        <v>330</v>
      </c>
      <c r="H6717" s="2">
        <v>1</v>
      </c>
      <c r="I6717" s="2">
        <v>12</v>
      </c>
      <c r="J6717" s="2">
        <v>10</v>
      </c>
      <c r="K6717" s="2">
        <v>1</v>
      </c>
      <c r="L6717" s="3">
        <v>228000</v>
      </c>
      <c r="M6717" s="2" t="s">
        <v>20</v>
      </c>
      <c r="N6717" s="4" t="s">
        <v>21</v>
      </c>
    </row>
    <row r="6718" spans="1:14" x14ac:dyDescent="0.25">
      <c r="A6718" s="1" t="s">
        <v>361</v>
      </c>
      <c r="B6718" s="2" t="s">
        <v>353</v>
      </c>
      <c r="C6718" s="2" t="s">
        <v>353</v>
      </c>
      <c r="D6718" s="2" t="s">
        <v>354</v>
      </c>
      <c r="E6718" s="2" t="s">
        <v>5226</v>
      </c>
      <c r="F6718" s="2">
        <v>90111503</v>
      </c>
      <c r="G6718" s="2" t="s">
        <v>330</v>
      </c>
      <c r="H6718" s="2">
        <v>1</v>
      </c>
      <c r="I6718" s="2">
        <v>12</v>
      </c>
      <c r="J6718" s="2">
        <v>10</v>
      </c>
      <c r="K6718" s="2">
        <v>1</v>
      </c>
      <c r="L6718" s="3">
        <v>912000</v>
      </c>
      <c r="M6718" s="2" t="s">
        <v>20</v>
      </c>
      <c r="N6718" s="4" t="s">
        <v>21</v>
      </c>
    </row>
    <row r="6719" spans="1:14" x14ac:dyDescent="0.25">
      <c r="A6719" s="1" t="s">
        <v>361</v>
      </c>
      <c r="B6719" s="2" t="s">
        <v>353</v>
      </c>
      <c r="C6719" s="2" t="s">
        <v>353</v>
      </c>
      <c r="D6719" s="2" t="s">
        <v>354</v>
      </c>
      <c r="E6719" s="2" t="s">
        <v>5227</v>
      </c>
      <c r="F6719" s="2">
        <v>90111503</v>
      </c>
      <c r="G6719" s="2" t="s">
        <v>330</v>
      </c>
      <c r="H6719" s="2">
        <v>1</v>
      </c>
      <c r="I6719" s="2">
        <v>12</v>
      </c>
      <c r="J6719" s="2">
        <v>10</v>
      </c>
      <c r="K6719" s="2">
        <v>1</v>
      </c>
      <c r="L6719" s="3">
        <v>608000</v>
      </c>
      <c r="M6719" s="2" t="s">
        <v>20</v>
      </c>
      <c r="N6719" s="4" t="s">
        <v>21</v>
      </c>
    </row>
    <row r="6720" spans="1:14" x14ac:dyDescent="0.25">
      <c r="A6720" s="1" t="s">
        <v>361</v>
      </c>
      <c r="B6720" s="2" t="s">
        <v>353</v>
      </c>
      <c r="C6720" s="2" t="s">
        <v>353</v>
      </c>
      <c r="D6720" s="2" t="s">
        <v>354</v>
      </c>
      <c r="E6720" s="2" t="s">
        <v>5228</v>
      </c>
      <c r="F6720" s="2">
        <v>90111503</v>
      </c>
      <c r="G6720" s="2" t="s">
        <v>330</v>
      </c>
      <c r="H6720" s="2">
        <v>1</v>
      </c>
      <c r="I6720" s="2">
        <v>12</v>
      </c>
      <c r="J6720" s="2">
        <v>10</v>
      </c>
      <c r="K6720" s="2">
        <v>1</v>
      </c>
      <c r="L6720" s="3">
        <v>456000</v>
      </c>
      <c r="M6720" s="2" t="s">
        <v>20</v>
      </c>
      <c r="N6720" s="4" t="s">
        <v>21</v>
      </c>
    </row>
    <row r="6721" spans="1:14" x14ac:dyDescent="0.25">
      <c r="A6721" s="1" t="s">
        <v>361</v>
      </c>
      <c r="B6721" s="2" t="s">
        <v>353</v>
      </c>
      <c r="C6721" s="2" t="s">
        <v>353</v>
      </c>
      <c r="D6721" s="2" t="s">
        <v>354</v>
      </c>
      <c r="E6721" s="2" t="s">
        <v>5229</v>
      </c>
      <c r="F6721" s="2">
        <v>90111503</v>
      </c>
      <c r="G6721" s="2" t="s">
        <v>330</v>
      </c>
      <c r="H6721" s="2">
        <v>1</v>
      </c>
      <c r="I6721" s="2">
        <v>12</v>
      </c>
      <c r="J6721" s="2">
        <v>10</v>
      </c>
      <c r="K6721" s="2">
        <v>1</v>
      </c>
      <c r="L6721" s="3">
        <v>532000</v>
      </c>
      <c r="M6721" s="2" t="s">
        <v>20</v>
      </c>
      <c r="N6721" s="4" t="s">
        <v>21</v>
      </c>
    </row>
    <row r="6722" spans="1:14" x14ac:dyDescent="0.25">
      <c r="A6722" s="1" t="s">
        <v>361</v>
      </c>
      <c r="B6722" s="2" t="s">
        <v>353</v>
      </c>
      <c r="C6722" s="2" t="s">
        <v>353</v>
      </c>
      <c r="D6722" s="2" t="s">
        <v>354</v>
      </c>
      <c r="E6722" s="2" t="s">
        <v>5230</v>
      </c>
      <c r="F6722" s="2">
        <v>90111503</v>
      </c>
      <c r="G6722" s="2" t="s">
        <v>330</v>
      </c>
      <c r="H6722" s="2">
        <v>1</v>
      </c>
      <c r="I6722" s="2">
        <v>12</v>
      </c>
      <c r="J6722" s="2">
        <v>10</v>
      </c>
      <c r="K6722" s="2">
        <v>1</v>
      </c>
      <c r="L6722" s="3">
        <v>532000</v>
      </c>
      <c r="M6722" s="2" t="s">
        <v>20</v>
      </c>
      <c r="N6722" s="4" t="s">
        <v>21</v>
      </c>
    </row>
    <row r="6723" spans="1:14" x14ac:dyDescent="0.25">
      <c r="A6723" s="1" t="s">
        <v>361</v>
      </c>
      <c r="B6723" s="2" t="s">
        <v>353</v>
      </c>
      <c r="C6723" s="2" t="s">
        <v>353</v>
      </c>
      <c r="D6723" s="2" t="s">
        <v>354</v>
      </c>
      <c r="E6723" s="2" t="s">
        <v>5231</v>
      </c>
      <c r="F6723" s="2">
        <v>90111503</v>
      </c>
      <c r="G6723" s="2" t="s">
        <v>330</v>
      </c>
      <c r="H6723" s="2">
        <v>1</v>
      </c>
      <c r="I6723" s="2">
        <v>12</v>
      </c>
      <c r="J6723" s="2">
        <v>10</v>
      </c>
      <c r="K6723" s="2">
        <v>1</v>
      </c>
      <c r="L6723" s="3">
        <v>280000</v>
      </c>
      <c r="M6723" s="2" t="s">
        <v>20</v>
      </c>
      <c r="N6723" s="4" t="s">
        <v>21</v>
      </c>
    </row>
    <row r="6724" spans="1:14" x14ac:dyDescent="0.25">
      <c r="A6724" s="1" t="s">
        <v>361</v>
      </c>
      <c r="B6724" s="2" t="s">
        <v>353</v>
      </c>
      <c r="C6724" s="2" t="s">
        <v>353</v>
      </c>
      <c r="D6724" s="2" t="s">
        <v>354</v>
      </c>
      <c r="E6724" s="2" t="s">
        <v>5232</v>
      </c>
      <c r="F6724" s="2">
        <v>90111503</v>
      </c>
      <c r="G6724" s="2" t="s">
        <v>330</v>
      </c>
      <c r="H6724" s="2">
        <v>1</v>
      </c>
      <c r="I6724" s="2">
        <v>12</v>
      </c>
      <c r="J6724" s="2">
        <v>10</v>
      </c>
      <c r="K6724" s="2">
        <v>1</v>
      </c>
      <c r="L6724" s="3">
        <v>456000</v>
      </c>
      <c r="M6724" s="2" t="s">
        <v>20</v>
      </c>
      <c r="N6724" s="4" t="s">
        <v>21</v>
      </c>
    </row>
    <row r="6725" spans="1:14" x14ac:dyDescent="0.25">
      <c r="A6725" s="1" t="s">
        <v>361</v>
      </c>
      <c r="B6725" s="2" t="s">
        <v>353</v>
      </c>
      <c r="C6725" s="2" t="s">
        <v>353</v>
      </c>
      <c r="D6725" s="2" t="s">
        <v>354</v>
      </c>
      <c r="E6725" s="2" t="s">
        <v>5233</v>
      </c>
      <c r="F6725" s="2">
        <v>90111503</v>
      </c>
      <c r="G6725" s="2" t="s">
        <v>330</v>
      </c>
      <c r="H6725" s="2">
        <v>1</v>
      </c>
      <c r="I6725" s="2">
        <v>12</v>
      </c>
      <c r="J6725" s="2">
        <v>10</v>
      </c>
      <c r="K6725" s="2">
        <v>1</v>
      </c>
      <c r="L6725" s="3">
        <v>836000</v>
      </c>
      <c r="M6725" s="2" t="s">
        <v>20</v>
      </c>
      <c r="N6725" s="4" t="s">
        <v>21</v>
      </c>
    </row>
    <row r="6726" spans="1:14" x14ac:dyDescent="0.25">
      <c r="A6726" s="1" t="s">
        <v>361</v>
      </c>
      <c r="B6726" s="2" t="s">
        <v>353</v>
      </c>
      <c r="C6726" s="2" t="s">
        <v>353</v>
      </c>
      <c r="D6726" s="2" t="s">
        <v>354</v>
      </c>
      <c r="E6726" s="2" t="s">
        <v>5234</v>
      </c>
      <c r="F6726" s="2">
        <v>90111503</v>
      </c>
      <c r="G6726" s="2" t="s">
        <v>330</v>
      </c>
      <c r="H6726" s="2">
        <v>1</v>
      </c>
      <c r="I6726" s="2">
        <v>12</v>
      </c>
      <c r="J6726" s="2">
        <v>10</v>
      </c>
      <c r="K6726" s="2">
        <v>1</v>
      </c>
      <c r="L6726" s="3">
        <v>419000</v>
      </c>
      <c r="M6726" s="2" t="s">
        <v>20</v>
      </c>
      <c r="N6726" s="4" t="s">
        <v>21</v>
      </c>
    </row>
    <row r="6727" spans="1:14" x14ac:dyDescent="0.25">
      <c r="A6727" s="1" t="s">
        <v>361</v>
      </c>
      <c r="B6727" s="2" t="s">
        <v>353</v>
      </c>
      <c r="C6727" s="2" t="s">
        <v>353</v>
      </c>
      <c r="D6727" s="2" t="s">
        <v>354</v>
      </c>
      <c r="E6727" s="2" t="s">
        <v>5235</v>
      </c>
      <c r="F6727" s="2">
        <v>90111503</v>
      </c>
      <c r="G6727" s="2" t="s">
        <v>330</v>
      </c>
      <c r="H6727" s="2">
        <v>1</v>
      </c>
      <c r="I6727" s="2">
        <v>12</v>
      </c>
      <c r="J6727" s="2">
        <v>10</v>
      </c>
      <c r="K6727" s="2">
        <v>1</v>
      </c>
      <c r="L6727" s="3">
        <v>419000</v>
      </c>
      <c r="M6727" s="2" t="s">
        <v>20</v>
      </c>
      <c r="N6727" s="4" t="s">
        <v>21</v>
      </c>
    </row>
    <row r="6728" spans="1:14" x14ac:dyDescent="0.25">
      <c r="A6728" s="1" t="s">
        <v>361</v>
      </c>
      <c r="B6728" s="2" t="s">
        <v>353</v>
      </c>
      <c r="C6728" s="2" t="s">
        <v>353</v>
      </c>
      <c r="D6728" s="2" t="s">
        <v>354</v>
      </c>
      <c r="E6728" s="2" t="s">
        <v>5236</v>
      </c>
      <c r="F6728" s="2">
        <v>90111503</v>
      </c>
      <c r="G6728" s="2" t="s">
        <v>330</v>
      </c>
      <c r="H6728" s="2">
        <v>1</v>
      </c>
      <c r="I6728" s="2">
        <v>12</v>
      </c>
      <c r="J6728" s="2">
        <v>10</v>
      </c>
      <c r="K6728" s="2">
        <v>1</v>
      </c>
      <c r="L6728" s="3">
        <v>280000</v>
      </c>
      <c r="M6728" s="2" t="s">
        <v>20</v>
      </c>
      <c r="N6728" s="4" t="s">
        <v>21</v>
      </c>
    </row>
    <row r="6729" spans="1:14" x14ac:dyDescent="0.25">
      <c r="A6729" s="1" t="s">
        <v>361</v>
      </c>
      <c r="B6729" s="2" t="s">
        <v>353</v>
      </c>
      <c r="C6729" s="2" t="s">
        <v>353</v>
      </c>
      <c r="D6729" s="2" t="s">
        <v>354</v>
      </c>
      <c r="E6729" s="2" t="s">
        <v>5237</v>
      </c>
      <c r="F6729" s="2">
        <v>90111503</v>
      </c>
      <c r="G6729" s="2" t="s">
        <v>330</v>
      </c>
      <c r="H6729" s="2">
        <v>1</v>
      </c>
      <c r="I6729" s="2">
        <v>12</v>
      </c>
      <c r="J6729" s="2">
        <v>10</v>
      </c>
      <c r="K6729" s="2">
        <v>1</v>
      </c>
      <c r="L6729" s="3">
        <v>456000</v>
      </c>
      <c r="M6729" s="2" t="s">
        <v>20</v>
      </c>
      <c r="N6729" s="4" t="s">
        <v>21</v>
      </c>
    </row>
    <row r="6730" spans="1:14" x14ac:dyDescent="0.25">
      <c r="A6730" s="1" t="s">
        <v>361</v>
      </c>
      <c r="B6730" s="2" t="s">
        <v>353</v>
      </c>
      <c r="C6730" s="2" t="s">
        <v>353</v>
      </c>
      <c r="D6730" s="2" t="s">
        <v>354</v>
      </c>
      <c r="E6730" s="2" t="s">
        <v>5238</v>
      </c>
      <c r="F6730" s="2">
        <v>90111503</v>
      </c>
      <c r="G6730" s="2" t="s">
        <v>330</v>
      </c>
      <c r="H6730" s="2">
        <v>1</v>
      </c>
      <c r="I6730" s="2">
        <v>12</v>
      </c>
      <c r="J6730" s="2">
        <v>10</v>
      </c>
      <c r="K6730" s="2">
        <v>1</v>
      </c>
      <c r="L6730" s="3">
        <v>140000</v>
      </c>
      <c r="M6730" s="2" t="s">
        <v>20</v>
      </c>
      <c r="N6730" s="4" t="s">
        <v>21</v>
      </c>
    </row>
    <row r="6731" spans="1:14" x14ac:dyDescent="0.25">
      <c r="A6731" s="1" t="s">
        <v>361</v>
      </c>
      <c r="B6731" s="2" t="s">
        <v>353</v>
      </c>
      <c r="C6731" s="2" t="s">
        <v>353</v>
      </c>
      <c r="D6731" s="2" t="s">
        <v>354</v>
      </c>
      <c r="E6731" s="2" t="s">
        <v>5239</v>
      </c>
      <c r="F6731" s="2">
        <v>90111503</v>
      </c>
      <c r="G6731" s="2" t="s">
        <v>330</v>
      </c>
      <c r="H6731" s="2">
        <v>1</v>
      </c>
      <c r="I6731" s="2">
        <v>12</v>
      </c>
      <c r="J6731" s="2">
        <v>10</v>
      </c>
      <c r="K6731" s="2">
        <v>1</v>
      </c>
      <c r="L6731" s="3">
        <v>280000</v>
      </c>
      <c r="M6731" s="2" t="s">
        <v>20</v>
      </c>
      <c r="N6731" s="4" t="s">
        <v>21</v>
      </c>
    </row>
    <row r="6732" spans="1:14" x14ac:dyDescent="0.25">
      <c r="A6732" s="1" t="s">
        <v>361</v>
      </c>
      <c r="B6732" s="2" t="s">
        <v>353</v>
      </c>
      <c r="C6732" s="2" t="s">
        <v>353</v>
      </c>
      <c r="D6732" s="2" t="s">
        <v>354</v>
      </c>
      <c r="E6732" s="2" t="s">
        <v>5240</v>
      </c>
      <c r="F6732" s="2">
        <v>90111503</v>
      </c>
      <c r="G6732" s="2" t="s">
        <v>330</v>
      </c>
      <c r="H6732" s="2">
        <v>1</v>
      </c>
      <c r="I6732" s="2">
        <v>12</v>
      </c>
      <c r="J6732" s="2">
        <v>10</v>
      </c>
      <c r="K6732" s="2">
        <v>1</v>
      </c>
      <c r="L6732" s="3">
        <v>560000</v>
      </c>
      <c r="M6732" s="2" t="s">
        <v>20</v>
      </c>
      <c r="N6732" s="4" t="s">
        <v>21</v>
      </c>
    </row>
    <row r="6733" spans="1:14" x14ac:dyDescent="0.25">
      <c r="A6733" s="1" t="s">
        <v>361</v>
      </c>
      <c r="B6733" s="2" t="s">
        <v>353</v>
      </c>
      <c r="C6733" s="2" t="s">
        <v>353</v>
      </c>
      <c r="D6733" s="2" t="s">
        <v>354</v>
      </c>
      <c r="E6733" s="2" t="s">
        <v>5241</v>
      </c>
      <c r="F6733" s="2">
        <v>90111503</v>
      </c>
      <c r="G6733" s="2" t="s">
        <v>330</v>
      </c>
      <c r="H6733" s="2">
        <v>1</v>
      </c>
      <c r="I6733" s="2">
        <v>12</v>
      </c>
      <c r="J6733" s="2">
        <v>10</v>
      </c>
      <c r="K6733" s="2">
        <v>1</v>
      </c>
      <c r="L6733" s="3">
        <v>152000</v>
      </c>
      <c r="M6733" s="2" t="s">
        <v>20</v>
      </c>
      <c r="N6733" s="4" t="s">
        <v>21</v>
      </c>
    </row>
    <row r="6734" spans="1:14" x14ac:dyDescent="0.25">
      <c r="A6734" s="1" t="s">
        <v>361</v>
      </c>
      <c r="B6734" s="2" t="s">
        <v>353</v>
      </c>
      <c r="C6734" s="2" t="s">
        <v>353</v>
      </c>
      <c r="D6734" s="2" t="s">
        <v>354</v>
      </c>
      <c r="E6734" s="2" t="s">
        <v>5242</v>
      </c>
      <c r="F6734" s="2">
        <v>90111503</v>
      </c>
      <c r="G6734" s="2" t="s">
        <v>330</v>
      </c>
      <c r="H6734" s="2">
        <v>1</v>
      </c>
      <c r="I6734" s="2">
        <v>12</v>
      </c>
      <c r="J6734" s="2">
        <v>10</v>
      </c>
      <c r="K6734" s="2">
        <v>1</v>
      </c>
      <c r="L6734" s="3">
        <v>912000</v>
      </c>
      <c r="M6734" s="2" t="s">
        <v>20</v>
      </c>
      <c r="N6734" s="4" t="s">
        <v>21</v>
      </c>
    </row>
    <row r="6735" spans="1:14" x14ac:dyDescent="0.25">
      <c r="A6735" s="1" t="s">
        <v>361</v>
      </c>
      <c r="B6735" s="2" t="s">
        <v>353</v>
      </c>
      <c r="C6735" s="2" t="s">
        <v>353</v>
      </c>
      <c r="D6735" s="2" t="s">
        <v>354</v>
      </c>
      <c r="E6735" s="2" t="s">
        <v>5243</v>
      </c>
      <c r="F6735" s="2">
        <v>90111503</v>
      </c>
      <c r="G6735" s="2" t="s">
        <v>330</v>
      </c>
      <c r="H6735" s="2">
        <v>1</v>
      </c>
      <c r="I6735" s="2">
        <v>12</v>
      </c>
      <c r="J6735" s="2">
        <v>10</v>
      </c>
      <c r="K6735" s="2">
        <v>1</v>
      </c>
      <c r="L6735" s="3">
        <v>1292000</v>
      </c>
      <c r="M6735" s="2" t="s">
        <v>20</v>
      </c>
      <c r="N6735" s="4" t="s">
        <v>21</v>
      </c>
    </row>
    <row r="6736" spans="1:14" x14ac:dyDescent="0.25">
      <c r="A6736" s="1" t="s">
        <v>361</v>
      </c>
      <c r="B6736" s="2" t="s">
        <v>353</v>
      </c>
      <c r="C6736" s="2" t="s">
        <v>353</v>
      </c>
      <c r="D6736" s="2" t="s">
        <v>354</v>
      </c>
      <c r="E6736" s="2" t="s">
        <v>5244</v>
      </c>
      <c r="F6736" s="2">
        <v>90111503</v>
      </c>
      <c r="G6736" s="2" t="s">
        <v>330</v>
      </c>
      <c r="H6736" s="2">
        <v>1</v>
      </c>
      <c r="I6736" s="2">
        <v>12</v>
      </c>
      <c r="J6736" s="2">
        <v>10</v>
      </c>
      <c r="K6736" s="2">
        <v>1</v>
      </c>
      <c r="L6736" s="3">
        <v>608000</v>
      </c>
      <c r="M6736" s="2" t="s">
        <v>20</v>
      </c>
      <c r="N6736" s="4" t="s">
        <v>21</v>
      </c>
    </row>
    <row r="6737" spans="1:14" x14ac:dyDescent="0.25">
      <c r="A6737" s="1" t="s">
        <v>361</v>
      </c>
      <c r="B6737" s="2" t="s">
        <v>353</v>
      </c>
      <c r="C6737" s="2" t="s">
        <v>353</v>
      </c>
      <c r="D6737" s="2" t="s">
        <v>354</v>
      </c>
      <c r="E6737" s="2" t="s">
        <v>5245</v>
      </c>
      <c r="F6737" s="2">
        <v>90111503</v>
      </c>
      <c r="G6737" s="2" t="s">
        <v>330</v>
      </c>
      <c r="H6737" s="2">
        <v>1</v>
      </c>
      <c r="I6737" s="2">
        <v>12</v>
      </c>
      <c r="J6737" s="2">
        <v>10</v>
      </c>
      <c r="K6737" s="2">
        <v>1</v>
      </c>
      <c r="L6737" s="3">
        <v>76000</v>
      </c>
      <c r="M6737" s="2" t="s">
        <v>20</v>
      </c>
      <c r="N6737" s="4" t="s">
        <v>21</v>
      </c>
    </row>
    <row r="6738" spans="1:14" x14ac:dyDescent="0.25">
      <c r="A6738" s="1" t="s">
        <v>361</v>
      </c>
      <c r="B6738" s="2" t="s">
        <v>353</v>
      </c>
      <c r="C6738" s="2" t="s">
        <v>353</v>
      </c>
      <c r="D6738" s="2" t="s">
        <v>354</v>
      </c>
      <c r="E6738" s="2" t="s">
        <v>5246</v>
      </c>
      <c r="F6738" s="2">
        <v>90111503</v>
      </c>
      <c r="G6738" s="2" t="s">
        <v>330</v>
      </c>
      <c r="H6738" s="2">
        <v>1</v>
      </c>
      <c r="I6738" s="2">
        <v>12</v>
      </c>
      <c r="J6738" s="2">
        <v>10</v>
      </c>
      <c r="K6738" s="2">
        <v>1</v>
      </c>
      <c r="L6738" s="3">
        <v>304000</v>
      </c>
      <c r="M6738" s="2" t="s">
        <v>20</v>
      </c>
      <c r="N6738" s="4" t="s">
        <v>21</v>
      </c>
    </row>
    <row r="6739" spans="1:14" x14ac:dyDescent="0.25">
      <c r="A6739" s="1" t="s">
        <v>361</v>
      </c>
      <c r="B6739" s="2" t="s">
        <v>353</v>
      </c>
      <c r="C6739" s="2" t="s">
        <v>353</v>
      </c>
      <c r="D6739" s="2" t="s">
        <v>354</v>
      </c>
      <c r="E6739" s="2" t="s">
        <v>5247</v>
      </c>
      <c r="F6739" s="2">
        <v>90111503</v>
      </c>
      <c r="G6739" s="2" t="s">
        <v>330</v>
      </c>
      <c r="H6739" s="2">
        <v>1</v>
      </c>
      <c r="I6739" s="2">
        <v>12</v>
      </c>
      <c r="J6739" s="2">
        <v>10</v>
      </c>
      <c r="K6739" s="2">
        <v>1</v>
      </c>
      <c r="L6739" s="3">
        <v>76000</v>
      </c>
      <c r="M6739" s="2" t="s">
        <v>20</v>
      </c>
      <c r="N6739" s="4" t="s">
        <v>21</v>
      </c>
    </row>
    <row r="6740" spans="1:14" x14ac:dyDescent="0.25">
      <c r="A6740" s="1" t="s">
        <v>361</v>
      </c>
      <c r="B6740" s="2" t="s">
        <v>353</v>
      </c>
      <c r="C6740" s="2" t="s">
        <v>353</v>
      </c>
      <c r="D6740" s="2" t="s">
        <v>354</v>
      </c>
      <c r="E6740" s="2" t="s">
        <v>5248</v>
      </c>
      <c r="F6740" s="2">
        <v>90111503</v>
      </c>
      <c r="G6740" s="2" t="s">
        <v>330</v>
      </c>
      <c r="H6740" s="2">
        <v>1</v>
      </c>
      <c r="I6740" s="2">
        <v>12</v>
      </c>
      <c r="J6740" s="2">
        <v>10</v>
      </c>
      <c r="K6740" s="2">
        <v>1</v>
      </c>
      <c r="L6740" s="3">
        <v>304000</v>
      </c>
      <c r="M6740" s="2" t="s">
        <v>20</v>
      </c>
      <c r="N6740" s="4" t="s">
        <v>21</v>
      </c>
    </row>
    <row r="6741" spans="1:14" x14ac:dyDescent="0.25">
      <c r="A6741" s="1" t="s">
        <v>361</v>
      </c>
      <c r="B6741" s="2" t="s">
        <v>353</v>
      </c>
      <c r="C6741" s="2" t="s">
        <v>353</v>
      </c>
      <c r="D6741" s="2" t="s">
        <v>354</v>
      </c>
      <c r="E6741" s="2" t="s">
        <v>5249</v>
      </c>
      <c r="F6741" s="2">
        <v>90111503</v>
      </c>
      <c r="G6741" s="2" t="s">
        <v>330</v>
      </c>
      <c r="H6741" s="2">
        <v>1</v>
      </c>
      <c r="I6741" s="2">
        <v>12</v>
      </c>
      <c r="J6741" s="2">
        <v>10</v>
      </c>
      <c r="K6741" s="2">
        <v>1</v>
      </c>
      <c r="L6741" s="3">
        <v>456000</v>
      </c>
      <c r="M6741" s="2" t="s">
        <v>20</v>
      </c>
      <c r="N6741" s="4" t="s">
        <v>21</v>
      </c>
    </row>
    <row r="6742" spans="1:14" x14ac:dyDescent="0.25">
      <c r="A6742" s="1" t="s">
        <v>361</v>
      </c>
      <c r="B6742" s="2" t="s">
        <v>353</v>
      </c>
      <c r="C6742" s="2" t="s">
        <v>353</v>
      </c>
      <c r="D6742" s="2" t="s">
        <v>354</v>
      </c>
      <c r="E6742" s="2" t="s">
        <v>5250</v>
      </c>
      <c r="F6742" s="2">
        <v>90111503</v>
      </c>
      <c r="G6742" s="2" t="s">
        <v>330</v>
      </c>
      <c r="H6742" s="2">
        <v>1</v>
      </c>
      <c r="I6742" s="2">
        <v>12</v>
      </c>
      <c r="J6742" s="2">
        <v>10</v>
      </c>
      <c r="K6742" s="2">
        <v>1</v>
      </c>
      <c r="L6742" s="3">
        <v>560000</v>
      </c>
      <c r="M6742" s="2" t="s">
        <v>20</v>
      </c>
      <c r="N6742" s="4" t="s">
        <v>21</v>
      </c>
    </row>
    <row r="6743" spans="1:14" x14ac:dyDescent="0.25">
      <c r="A6743" s="1" t="s">
        <v>361</v>
      </c>
      <c r="B6743" s="2" t="s">
        <v>353</v>
      </c>
      <c r="C6743" s="2" t="s">
        <v>353</v>
      </c>
      <c r="D6743" s="2" t="s">
        <v>354</v>
      </c>
      <c r="E6743" s="2" t="s">
        <v>5251</v>
      </c>
      <c r="F6743" s="2">
        <v>90111503</v>
      </c>
      <c r="G6743" s="2" t="s">
        <v>330</v>
      </c>
      <c r="H6743" s="2">
        <v>1</v>
      </c>
      <c r="I6743" s="2">
        <v>12</v>
      </c>
      <c r="J6743" s="2">
        <v>10</v>
      </c>
      <c r="K6743" s="2">
        <v>1</v>
      </c>
      <c r="L6743" s="3">
        <v>76000</v>
      </c>
      <c r="M6743" s="2" t="s">
        <v>20</v>
      </c>
      <c r="N6743" s="4" t="s">
        <v>21</v>
      </c>
    </row>
    <row r="6744" spans="1:14" x14ac:dyDescent="0.25">
      <c r="A6744" s="1" t="s">
        <v>361</v>
      </c>
      <c r="B6744" s="2" t="s">
        <v>353</v>
      </c>
      <c r="C6744" s="2" t="s">
        <v>353</v>
      </c>
      <c r="D6744" s="2" t="s">
        <v>354</v>
      </c>
      <c r="E6744" s="2" t="s">
        <v>5252</v>
      </c>
      <c r="F6744" s="2">
        <v>90111503</v>
      </c>
      <c r="G6744" s="2" t="s">
        <v>330</v>
      </c>
      <c r="H6744" s="2">
        <v>1</v>
      </c>
      <c r="I6744" s="2">
        <v>12</v>
      </c>
      <c r="J6744" s="2">
        <v>10</v>
      </c>
      <c r="K6744" s="2">
        <v>1</v>
      </c>
      <c r="L6744" s="3">
        <v>1368000</v>
      </c>
      <c r="M6744" s="2" t="s">
        <v>20</v>
      </c>
      <c r="N6744" s="4" t="s">
        <v>21</v>
      </c>
    </row>
    <row r="6745" spans="1:14" x14ac:dyDescent="0.25">
      <c r="A6745" s="1" t="s">
        <v>361</v>
      </c>
      <c r="B6745" s="2" t="s">
        <v>353</v>
      </c>
      <c r="C6745" s="2" t="s">
        <v>353</v>
      </c>
      <c r="D6745" s="2" t="s">
        <v>354</v>
      </c>
      <c r="E6745" s="2" t="s">
        <v>5253</v>
      </c>
      <c r="F6745" s="2">
        <v>90111503</v>
      </c>
      <c r="G6745" s="2" t="s">
        <v>330</v>
      </c>
      <c r="H6745" s="2">
        <v>1</v>
      </c>
      <c r="I6745" s="2">
        <v>12</v>
      </c>
      <c r="J6745" s="2">
        <v>10</v>
      </c>
      <c r="K6745" s="2">
        <v>1</v>
      </c>
      <c r="L6745" s="3">
        <v>6080000</v>
      </c>
      <c r="M6745" s="2" t="s">
        <v>20</v>
      </c>
      <c r="N6745" s="4" t="s">
        <v>21</v>
      </c>
    </row>
    <row r="6746" spans="1:14" x14ac:dyDescent="0.25">
      <c r="A6746" s="1" t="s">
        <v>361</v>
      </c>
      <c r="B6746" s="2" t="s">
        <v>353</v>
      </c>
      <c r="C6746" s="2" t="s">
        <v>353</v>
      </c>
      <c r="D6746" s="2" t="s">
        <v>354</v>
      </c>
      <c r="E6746" s="2" t="s">
        <v>5254</v>
      </c>
      <c r="F6746" s="2">
        <v>90111503</v>
      </c>
      <c r="G6746" s="2" t="s">
        <v>330</v>
      </c>
      <c r="H6746" s="2">
        <v>1</v>
      </c>
      <c r="I6746" s="2">
        <v>12</v>
      </c>
      <c r="J6746" s="2">
        <v>10</v>
      </c>
      <c r="K6746" s="2">
        <v>1</v>
      </c>
      <c r="L6746" s="3">
        <v>1748000</v>
      </c>
      <c r="M6746" s="2" t="s">
        <v>20</v>
      </c>
      <c r="N6746" s="4" t="s">
        <v>21</v>
      </c>
    </row>
    <row r="6747" spans="1:14" x14ac:dyDescent="0.25">
      <c r="A6747" s="1" t="s">
        <v>361</v>
      </c>
      <c r="B6747" s="2" t="s">
        <v>353</v>
      </c>
      <c r="C6747" s="2" t="s">
        <v>353</v>
      </c>
      <c r="D6747" s="2" t="s">
        <v>354</v>
      </c>
      <c r="E6747" s="2" t="s">
        <v>5255</v>
      </c>
      <c r="F6747" s="2">
        <v>90111503</v>
      </c>
      <c r="G6747" s="2" t="s">
        <v>330</v>
      </c>
      <c r="H6747" s="2">
        <v>1</v>
      </c>
      <c r="I6747" s="2">
        <v>12</v>
      </c>
      <c r="J6747" s="2">
        <v>10</v>
      </c>
      <c r="K6747" s="2">
        <v>1</v>
      </c>
      <c r="L6747" s="3">
        <v>140000</v>
      </c>
      <c r="M6747" s="2" t="s">
        <v>20</v>
      </c>
      <c r="N6747" s="4" t="s">
        <v>21</v>
      </c>
    </row>
    <row r="6748" spans="1:14" x14ac:dyDescent="0.25">
      <c r="A6748" s="1" t="s">
        <v>361</v>
      </c>
      <c r="B6748" s="2" t="s">
        <v>353</v>
      </c>
      <c r="C6748" s="2" t="s">
        <v>353</v>
      </c>
      <c r="D6748" s="2" t="s">
        <v>354</v>
      </c>
      <c r="E6748" s="2" t="s">
        <v>5256</v>
      </c>
      <c r="F6748" s="2">
        <v>90111503</v>
      </c>
      <c r="G6748" s="2" t="s">
        <v>330</v>
      </c>
      <c r="H6748" s="2">
        <v>1</v>
      </c>
      <c r="I6748" s="2">
        <v>12</v>
      </c>
      <c r="J6748" s="2">
        <v>10</v>
      </c>
      <c r="K6748" s="2">
        <v>1</v>
      </c>
      <c r="L6748" s="3">
        <v>38000</v>
      </c>
      <c r="M6748" s="2" t="s">
        <v>20</v>
      </c>
      <c r="N6748" s="4" t="s">
        <v>21</v>
      </c>
    </row>
    <row r="6749" spans="1:14" x14ac:dyDescent="0.25">
      <c r="A6749" s="1" t="s">
        <v>361</v>
      </c>
      <c r="B6749" s="2" t="s">
        <v>353</v>
      </c>
      <c r="C6749" s="2" t="s">
        <v>353</v>
      </c>
      <c r="D6749" s="2" t="s">
        <v>354</v>
      </c>
      <c r="E6749" s="2" t="s">
        <v>5257</v>
      </c>
      <c r="F6749" s="2">
        <v>90111503</v>
      </c>
      <c r="G6749" s="2" t="s">
        <v>330</v>
      </c>
      <c r="H6749" s="2">
        <v>1</v>
      </c>
      <c r="I6749" s="2">
        <v>12</v>
      </c>
      <c r="J6749" s="2">
        <v>10</v>
      </c>
      <c r="K6749" s="2">
        <v>1</v>
      </c>
      <c r="L6749" s="3">
        <v>152000</v>
      </c>
      <c r="M6749" s="2" t="s">
        <v>20</v>
      </c>
      <c r="N6749" s="4" t="s">
        <v>21</v>
      </c>
    </row>
    <row r="6750" spans="1:14" x14ac:dyDescent="0.25">
      <c r="A6750" s="1" t="s">
        <v>361</v>
      </c>
      <c r="B6750" s="2" t="s">
        <v>353</v>
      </c>
      <c r="C6750" s="2" t="s">
        <v>353</v>
      </c>
      <c r="D6750" s="2" t="s">
        <v>354</v>
      </c>
      <c r="E6750" s="2" t="s">
        <v>5258</v>
      </c>
      <c r="F6750" s="2">
        <v>90111503</v>
      </c>
      <c r="G6750" s="2" t="s">
        <v>330</v>
      </c>
      <c r="H6750" s="2">
        <v>1</v>
      </c>
      <c r="I6750" s="2">
        <v>12</v>
      </c>
      <c r="J6750" s="2">
        <v>10</v>
      </c>
      <c r="K6750" s="2">
        <v>1</v>
      </c>
      <c r="L6750" s="3">
        <v>152000</v>
      </c>
      <c r="M6750" s="2" t="s">
        <v>20</v>
      </c>
      <c r="N6750" s="4" t="s">
        <v>21</v>
      </c>
    </row>
    <row r="6751" spans="1:14" x14ac:dyDescent="0.25">
      <c r="A6751" s="1" t="s">
        <v>361</v>
      </c>
      <c r="B6751" s="2" t="s">
        <v>353</v>
      </c>
      <c r="C6751" s="2" t="s">
        <v>353</v>
      </c>
      <c r="D6751" s="2" t="s">
        <v>354</v>
      </c>
      <c r="E6751" s="2" t="s">
        <v>5259</v>
      </c>
      <c r="F6751" s="2">
        <v>90111503</v>
      </c>
      <c r="G6751" s="2" t="s">
        <v>330</v>
      </c>
      <c r="H6751" s="2">
        <v>1</v>
      </c>
      <c r="I6751" s="2">
        <v>12</v>
      </c>
      <c r="J6751" s="2">
        <v>10</v>
      </c>
      <c r="K6751" s="2">
        <v>1</v>
      </c>
      <c r="L6751" s="3">
        <v>228000</v>
      </c>
      <c r="M6751" s="2" t="s">
        <v>20</v>
      </c>
      <c r="N6751" s="4" t="s">
        <v>21</v>
      </c>
    </row>
    <row r="6752" spans="1:14" x14ac:dyDescent="0.25">
      <c r="A6752" s="1" t="s">
        <v>361</v>
      </c>
      <c r="B6752" s="2" t="s">
        <v>353</v>
      </c>
      <c r="C6752" s="2" t="s">
        <v>353</v>
      </c>
      <c r="D6752" s="2" t="s">
        <v>354</v>
      </c>
      <c r="E6752" s="2" t="s">
        <v>5260</v>
      </c>
      <c r="F6752" s="2">
        <v>90111503</v>
      </c>
      <c r="G6752" s="2" t="s">
        <v>330</v>
      </c>
      <c r="H6752" s="2">
        <v>1</v>
      </c>
      <c r="I6752" s="2">
        <v>12</v>
      </c>
      <c r="J6752" s="2">
        <v>10</v>
      </c>
      <c r="K6752" s="2">
        <v>1</v>
      </c>
      <c r="L6752" s="3">
        <v>280000</v>
      </c>
      <c r="M6752" s="2" t="s">
        <v>20</v>
      </c>
      <c r="N6752" s="4" t="s">
        <v>21</v>
      </c>
    </row>
    <row r="6753" spans="1:14" x14ac:dyDescent="0.25">
      <c r="A6753" s="1" t="s">
        <v>361</v>
      </c>
      <c r="B6753" s="2" t="s">
        <v>353</v>
      </c>
      <c r="C6753" s="2" t="s">
        <v>353</v>
      </c>
      <c r="D6753" s="2" t="s">
        <v>354</v>
      </c>
      <c r="E6753" s="2" t="s">
        <v>5261</v>
      </c>
      <c r="F6753" s="2">
        <v>90111503</v>
      </c>
      <c r="G6753" s="2" t="s">
        <v>330</v>
      </c>
      <c r="H6753" s="2">
        <v>1</v>
      </c>
      <c r="I6753" s="2">
        <v>12</v>
      </c>
      <c r="J6753" s="2">
        <v>10</v>
      </c>
      <c r="K6753" s="2">
        <v>1</v>
      </c>
      <c r="L6753" s="3">
        <v>152000</v>
      </c>
      <c r="M6753" s="2" t="s">
        <v>20</v>
      </c>
      <c r="N6753" s="4" t="s">
        <v>21</v>
      </c>
    </row>
    <row r="6754" spans="1:14" x14ac:dyDescent="0.25">
      <c r="A6754" s="1" t="s">
        <v>361</v>
      </c>
      <c r="B6754" s="2" t="s">
        <v>353</v>
      </c>
      <c r="C6754" s="2" t="s">
        <v>353</v>
      </c>
      <c r="D6754" s="2" t="s">
        <v>354</v>
      </c>
      <c r="E6754" s="2" t="s">
        <v>5262</v>
      </c>
      <c r="F6754" s="2">
        <v>90111503</v>
      </c>
      <c r="G6754" s="2" t="s">
        <v>330</v>
      </c>
      <c r="H6754" s="2">
        <v>1</v>
      </c>
      <c r="I6754" s="2">
        <v>12</v>
      </c>
      <c r="J6754" s="2">
        <v>10</v>
      </c>
      <c r="K6754" s="2">
        <v>1</v>
      </c>
      <c r="L6754" s="3">
        <v>700000</v>
      </c>
      <c r="M6754" s="2" t="s">
        <v>20</v>
      </c>
      <c r="N6754" s="4" t="s">
        <v>21</v>
      </c>
    </row>
    <row r="6755" spans="1:14" x14ac:dyDescent="0.25">
      <c r="A6755" s="1" t="s">
        <v>361</v>
      </c>
      <c r="B6755" s="2" t="s">
        <v>353</v>
      </c>
      <c r="C6755" s="2" t="s">
        <v>353</v>
      </c>
      <c r="D6755" s="2" t="s">
        <v>354</v>
      </c>
      <c r="E6755" s="2" t="s">
        <v>5263</v>
      </c>
      <c r="F6755" s="2">
        <v>90111503</v>
      </c>
      <c r="G6755" s="2" t="s">
        <v>330</v>
      </c>
      <c r="H6755" s="2">
        <v>1</v>
      </c>
      <c r="I6755" s="2">
        <v>12</v>
      </c>
      <c r="J6755" s="2">
        <v>10</v>
      </c>
      <c r="K6755" s="2">
        <v>1</v>
      </c>
      <c r="L6755" s="3">
        <v>228000</v>
      </c>
      <c r="M6755" s="2" t="s">
        <v>20</v>
      </c>
      <c r="N6755" s="4" t="s">
        <v>21</v>
      </c>
    </row>
    <row r="6756" spans="1:14" x14ac:dyDescent="0.25">
      <c r="A6756" s="1" t="s">
        <v>361</v>
      </c>
      <c r="B6756" s="2" t="s">
        <v>353</v>
      </c>
      <c r="C6756" s="2" t="s">
        <v>353</v>
      </c>
      <c r="D6756" s="2" t="s">
        <v>354</v>
      </c>
      <c r="E6756" s="2" t="s">
        <v>5264</v>
      </c>
      <c r="F6756" s="2">
        <v>90111503</v>
      </c>
      <c r="G6756" s="2" t="s">
        <v>330</v>
      </c>
      <c r="H6756" s="2">
        <v>1</v>
      </c>
      <c r="I6756" s="2">
        <v>12</v>
      </c>
      <c r="J6756" s="2">
        <v>10</v>
      </c>
      <c r="K6756" s="2">
        <v>1</v>
      </c>
      <c r="L6756" s="3">
        <v>3192000</v>
      </c>
      <c r="M6756" s="2" t="s">
        <v>20</v>
      </c>
      <c r="N6756" s="4" t="s">
        <v>21</v>
      </c>
    </row>
    <row r="6757" spans="1:14" x14ac:dyDescent="0.25">
      <c r="A6757" s="1" t="s">
        <v>361</v>
      </c>
      <c r="B6757" s="2" t="s">
        <v>353</v>
      </c>
      <c r="C6757" s="2" t="s">
        <v>353</v>
      </c>
      <c r="D6757" s="2" t="s">
        <v>354</v>
      </c>
      <c r="E6757" s="2" t="s">
        <v>5265</v>
      </c>
      <c r="F6757" s="2">
        <v>90111503</v>
      </c>
      <c r="G6757" s="2" t="s">
        <v>330</v>
      </c>
      <c r="H6757" s="2">
        <v>1</v>
      </c>
      <c r="I6757" s="2">
        <v>12</v>
      </c>
      <c r="J6757" s="2">
        <v>10</v>
      </c>
      <c r="K6757" s="2">
        <v>1</v>
      </c>
      <c r="L6757" s="3">
        <v>140000</v>
      </c>
      <c r="M6757" s="2" t="s">
        <v>20</v>
      </c>
      <c r="N6757" s="4" t="s">
        <v>21</v>
      </c>
    </row>
    <row r="6758" spans="1:14" x14ac:dyDescent="0.25">
      <c r="A6758" s="1" t="s">
        <v>361</v>
      </c>
      <c r="B6758" s="2" t="s">
        <v>353</v>
      </c>
      <c r="C6758" s="2" t="s">
        <v>353</v>
      </c>
      <c r="D6758" s="2" t="s">
        <v>354</v>
      </c>
      <c r="E6758" s="2" t="s">
        <v>5266</v>
      </c>
      <c r="F6758" s="2">
        <v>90111503</v>
      </c>
      <c r="G6758" s="2" t="s">
        <v>330</v>
      </c>
      <c r="H6758" s="2">
        <v>1</v>
      </c>
      <c r="I6758" s="2">
        <v>12</v>
      </c>
      <c r="J6758" s="2">
        <v>10</v>
      </c>
      <c r="K6758" s="2">
        <v>1</v>
      </c>
      <c r="L6758" s="3">
        <v>532000</v>
      </c>
      <c r="M6758" s="2" t="s">
        <v>20</v>
      </c>
      <c r="N6758" s="4" t="s">
        <v>21</v>
      </c>
    </row>
    <row r="6759" spans="1:14" x14ac:dyDescent="0.25">
      <c r="A6759" s="1" t="s">
        <v>361</v>
      </c>
      <c r="B6759" s="2" t="s">
        <v>353</v>
      </c>
      <c r="C6759" s="2" t="s">
        <v>353</v>
      </c>
      <c r="D6759" s="2" t="s">
        <v>354</v>
      </c>
      <c r="E6759" s="2" t="s">
        <v>5267</v>
      </c>
      <c r="F6759" s="2">
        <v>90111503</v>
      </c>
      <c r="G6759" s="2" t="s">
        <v>330</v>
      </c>
      <c r="H6759" s="2">
        <v>1</v>
      </c>
      <c r="I6759" s="2">
        <v>12</v>
      </c>
      <c r="J6759" s="2">
        <v>10</v>
      </c>
      <c r="K6759" s="2">
        <v>1</v>
      </c>
      <c r="L6759" s="3">
        <v>608000</v>
      </c>
      <c r="M6759" s="2" t="s">
        <v>20</v>
      </c>
      <c r="N6759" s="4" t="s">
        <v>21</v>
      </c>
    </row>
    <row r="6760" spans="1:14" x14ac:dyDescent="0.25">
      <c r="A6760" s="1" t="s">
        <v>361</v>
      </c>
      <c r="B6760" s="2" t="s">
        <v>353</v>
      </c>
      <c r="C6760" s="2" t="s">
        <v>353</v>
      </c>
      <c r="D6760" s="2" t="s">
        <v>354</v>
      </c>
      <c r="E6760" s="2" t="s">
        <v>5268</v>
      </c>
      <c r="F6760" s="2">
        <v>90111503</v>
      </c>
      <c r="G6760" s="2" t="s">
        <v>330</v>
      </c>
      <c r="H6760" s="2">
        <v>1</v>
      </c>
      <c r="I6760" s="2">
        <v>12</v>
      </c>
      <c r="J6760" s="2">
        <v>10</v>
      </c>
      <c r="K6760" s="2">
        <v>1</v>
      </c>
      <c r="L6760" s="3">
        <v>76000</v>
      </c>
      <c r="M6760" s="2" t="s">
        <v>20</v>
      </c>
      <c r="N6760" s="4" t="s">
        <v>21</v>
      </c>
    </row>
    <row r="6761" spans="1:14" x14ac:dyDescent="0.25">
      <c r="A6761" s="1" t="s">
        <v>361</v>
      </c>
      <c r="B6761" s="2" t="s">
        <v>353</v>
      </c>
      <c r="C6761" s="2" t="s">
        <v>353</v>
      </c>
      <c r="D6761" s="2" t="s">
        <v>354</v>
      </c>
      <c r="E6761" s="2" t="s">
        <v>5269</v>
      </c>
      <c r="F6761" s="2">
        <v>90111503</v>
      </c>
      <c r="G6761" s="2" t="s">
        <v>330</v>
      </c>
      <c r="H6761" s="2">
        <v>1</v>
      </c>
      <c r="I6761" s="2">
        <v>12</v>
      </c>
      <c r="J6761" s="2">
        <v>10</v>
      </c>
      <c r="K6761" s="2">
        <v>1</v>
      </c>
      <c r="L6761" s="3">
        <v>228000</v>
      </c>
      <c r="M6761" s="2" t="s">
        <v>20</v>
      </c>
      <c r="N6761" s="4" t="s">
        <v>21</v>
      </c>
    </row>
    <row r="6762" spans="1:14" x14ac:dyDescent="0.25">
      <c r="A6762" s="1" t="s">
        <v>361</v>
      </c>
      <c r="B6762" s="2" t="s">
        <v>353</v>
      </c>
      <c r="C6762" s="2" t="s">
        <v>353</v>
      </c>
      <c r="D6762" s="2" t="s">
        <v>354</v>
      </c>
      <c r="E6762" s="2" t="s">
        <v>5270</v>
      </c>
      <c r="F6762" s="2">
        <v>90111503</v>
      </c>
      <c r="G6762" s="2" t="s">
        <v>330</v>
      </c>
      <c r="H6762" s="2">
        <v>1</v>
      </c>
      <c r="I6762" s="2">
        <v>12</v>
      </c>
      <c r="J6762" s="2">
        <v>10</v>
      </c>
      <c r="K6762" s="2">
        <v>1</v>
      </c>
      <c r="L6762" s="3">
        <v>276000</v>
      </c>
      <c r="M6762" s="2" t="s">
        <v>20</v>
      </c>
      <c r="N6762" s="4" t="s">
        <v>21</v>
      </c>
    </row>
    <row r="6763" spans="1:14" x14ac:dyDescent="0.25">
      <c r="A6763" s="1" t="s">
        <v>361</v>
      </c>
      <c r="B6763" s="2" t="s">
        <v>353</v>
      </c>
      <c r="C6763" s="2" t="s">
        <v>353</v>
      </c>
      <c r="D6763" s="2" t="s">
        <v>354</v>
      </c>
      <c r="E6763" s="2" t="s">
        <v>5271</v>
      </c>
      <c r="F6763" s="2">
        <v>90111503</v>
      </c>
      <c r="G6763" s="2" t="s">
        <v>330</v>
      </c>
      <c r="H6763" s="2">
        <v>1</v>
      </c>
      <c r="I6763" s="2">
        <v>12</v>
      </c>
      <c r="J6763" s="2">
        <v>10</v>
      </c>
      <c r="K6763" s="2">
        <v>1</v>
      </c>
      <c r="L6763" s="3">
        <v>140000</v>
      </c>
      <c r="M6763" s="2" t="s">
        <v>20</v>
      </c>
      <c r="N6763" s="4" t="s">
        <v>21</v>
      </c>
    </row>
    <row r="6764" spans="1:14" x14ac:dyDescent="0.25">
      <c r="A6764" s="1" t="s">
        <v>361</v>
      </c>
      <c r="B6764" s="2" t="s">
        <v>353</v>
      </c>
      <c r="C6764" s="2" t="s">
        <v>353</v>
      </c>
      <c r="D6764" s="2" t="s">
        <v>354</v>
      </c>
      <c r="E6764" s="2" t="s">
        <v>5272</v>
      </c>
      <c r="F6764" s="2">
        <v>90111503</v>
      </c>
      <c r="G6764" s="2" t="s">
        <v>330</v>
      </c>
      <c r="H6764" s="2">
        <v>1</v>
      </c>
      <c r="I6764" s="2">
        <v>12</v>
      </c>
      <c r="J6764" s="2">
        <v>10</v>
      </c>
      <c r="K6764" s="2">
        <v>1</v>
      </c>
      <c r="L6764" s="3">
        <v>76000</v>
      </c>
      <c r="M6764" s="2" t="s">
        <v>20</v>
      </c>
      <c r="N6764" s="4" t="s">
        <v>21</v>
      </c>
    </row>
    <row r="6765" spans="1:14" x14ac:dyDescent="0.25">
      <c r="A6765" s="1" t="s">
        <v>361</v>
      </c>
      <c r="B6765" s="2" t="s">
        <v>353</v>
      </c>
      <c r="C6765" s="2" t="s">
        <v>353</v>
      </c>
      <c r="D6765" s="2" t="s">
        <v>354</v>
      </c>
      <c r="E6765" s="2" t="s">
        <v>5273</v>
      </c>
      <c r="F6765" s="2">
        <v>90111503</v>
      </c>
      <c r="G6765" s="2" t="s">
        <v>330</v>
      </c>
      <c r="H6765" s="2">
        <v>1</v>
      </c>
      <c r="I6765" s="2">
        <v>12</v>
      </c>
      <c r="J6765" s="2">
        <v>10</v>
      </c>
      <c r="K6765" s="2">
        <v>1</v>
      </c>
      <c r="L6765" s="3">
        <v>556000</v>
      </c>
      <c r="M6765" s="2" t="s">
        <v>20</v>
      </c>
      <c r="N6765" s="4" t="s">
        <v>21</v>
      </c>
    </row>
    <row r="6766" spans="1:14" x14ac:dyDescent="0.25">
      <c r="A6766" s="1" t="s">
        <v>361</v>
      </c>
      <c r="B6766" s="2" t="s">
        <v>353</v>
      </c>
      <c r="C6766" s="2" t="s">
        <v>353</v>
      </c>
      <c r="D6766" s="2" t="s">
        <v>354</v>
      </c>
      <c r="E6766" s="2" t="s">
        <v>5274</v>
      </c>
      <c r="F6766" s="2">
        <v>90111503</v>
      </c>
      <c r="G6766" s="2" t="s">
        <v>330</v>
      </c>
      <c r="H6766" s="2">
        <v>1</v>
      </c>
      <c r="I6766" s="2">
        <v>12</v>
      </c>
      <c r="J6766" s="2">
        <v>10</v>
      </c>
      <c r="K6766" s="2">
        <v>1</v>
      </c>
      <c r="L6766" s="3">
        <v>456000</v>
      </c>
      <c r="M6766" s="2" t="s">
        <v>20</v>
      </c>
      <c r="N6766" s="4" t="s">
        <v>21</v>
      </c>
    </row>
    <row r="6767" spans="1:14" x14ac:dyDescent="0.25">
      <c r="A6767" s="1" t="s">
        <v>361</v>
      </c>
      <c r="B6767" s="2" t="s">
        <v>353</v>
      </c>
      <c r="C6767" s="2" t="s">
        <v>353</v>
      </c>
      <c r="D6767" s="2" t="s">
        <v>354</v>
      </c>
      <c r="E6767" s="2" t="s">
        <v>5275</v>
      </c>
      <c r="F6767" s="2">
        <v>90111503</v>
      </c>
      <c r="G6767" s="2" t="s">
        <v>330</v>
      </c>
      <c r="H6767" s="2">
        <v>1</v>
      </c>
      <c r="I6767" s="2">
        <v>12</v>
      </c>
      <c r="J6767" s="2">
        <v>10</v>
      </c>
      <c r="K6767" s="2">
        <v>1</v>
      </c>
      <c r="L6767" s="3">
        <v>76000</v>
      </c>
      <c r="M6767" s="2" t="s">
        <v>20</v>
      </c>
      <c r="N6767" s="4" t="s">
        <v>21</v>
      </c>
    </row>
    <row r="6768" spans="1:14" x14ac:dyDescent="0.25">
      <c r="A6768" s="1" t="s">
        <v>361</v>
      </c>
      <c r="B6768" s="2" t="s">
        <v>353</v>
      </c>
      <c r="C6768" s="2" t="s">
        <v>353</v>
      </c>
      <c r="D6768" s="2" t="s">
        <v>354</v>
      </c>
      <c r="E6768" s="2" t="s">
        <v>5276</v>
      </c>
      <c r="F6768" s="2">
        <v>90111503</v>
      </c>
      <c r="G6768" s="2" t="s">
        <v>330</v>
      </c>
      <c r="H6768" s="2">
        <v>1</v>
      </c>
      <c r="I6768" s="2">
        <v>12</v>
      </c>
      <c r="J6768" s="2">
        <v>10</v>
      </c>
      <c r="K6768" s="2">
        <v>1</v>
      </c>
      <c r="L6768" s="3">
        <v>114000</v>
      </c>
      <c r="M6768" s="2" t="s">
        <v>20</v>
      </c>
      <c r="N6768" s="4" t="s">
        <v>21</v>
      </c>
    </row>
    <row r="6769" spans="1:14" x14ac:dyDescent="0.25">
      <c r="A6769" s="1" t="s">
        <v>361</v>
      </c>
      <c r="B6769" s="2" t="s">
        <v>353</v>
      </c>
      <c r="C6769" s="2" t="s">
        <v>353</v>
      </c>
      <c r="D6769" s="2" t="s">
        <v>354</v>
      </c>
      <c r="E6769" s="2" t="s">
        <v>5277</v>
      </c>
      <c r="F6769" s="2">
        <v>90111503</v>
      </c>
      <c r="G6769" s="2" t="s">
        <v>330</v>
      </c>
      <c r="H6769" s="2">
        <v>1</v>
      </c>
      <c r="I6769" s="2">
        <v>12</v>
      </c>
      <c r="J6769" s="2">
        <v>10</v>
      </c>
      <c r="K6769" s="2">
        <v>1</v>
      </c>
      <c r="L6769" s="3">
        <v>456000</v>
      </c>
      <c r="M6769" s="2" t="s">
        <v>20</v>
      </c>
      <c r="N6769" s="4" t="s">
        <v>21</v>
      </c>
    </row>
    <row r="6770" spans="1:14" x14ac:dyDescent="0.25">
      <c r="A6770" s="1" t="s">
        <v>361</v>
      </c>
      <c r="B6770" s="2" t="s">
        <v>353</v>
      </c>
      <c r="C6770" s="2" t="s">
        <v>353</v>
      </c>
      <c r="D6770" s="2" t="s">
        <v>354</v>
      </c>
      <c r="E6770" s="2" t="s">
        <v>5278</v>
      </c>
      <c r="F6770" s="2">
        <v>90111503</v>
      </c>
      <c r="G6770" s="2" t="s">
        <v>330</v>
      </c>
      <c r="H6770" s="2">
        <v>1</v>
      </c>
      <c r="I6770" s="2">
        <v>12</v>
      </c>
      <c r="J6770" s="2">
        <v>10</v>
      </c>
      <c r="K6770" s="2">
        <v>1</v>
      </c>
      <c r="L6770" s="3">
        <v>456000</v>
      </c>
      <c r="M6770" s="2" t="s">
        <v>20</v>
      </c>
      <c r="N6770" s="4" t="s">
        <v>21</v>
      </c>
    </row>
    <row r="6771" spans="1:14" x14ac:dyDescent="0.25">
      <c r="A6771" s="1" t="s">
        <v>361</v>
      </c>
      <c r="B6771" s="2" t="s">
        <v>353</v>
      </c>
      <c r="C6771" s="2" t="s">
        <v>353</v>
      </c>
      <c r="D6771" s="2" t="s">
        <v>354</v>
      </c>
      <c r="E6771" s="2" t="s">
        <v>5279</v>
      </c>
      <c r="F6771" s="2">
        <v>90111503</v>
      </c>
      <c r="G6771" s="2" t="s">
        <v>330</v>
      </c>
      <c r="H6771" s="2">
        <v>1</v>
      </c>
      <c r="I6771" s="2">
        <v>12</v>
      </c>
      <c r="J6771" s="2">
        <v>10</v>
      </c>
      <c r="K6771" s="2">
        <v>1</v>
      </c>
      <c r="L6771" s="3">
        <v>152000</v>
      </c>
      <c r="M6771" s="2" t="s">
        <v>20</v>
      </c>
      <c r="N6771" s="4" t="s">
        <v>21</v>
      </c>
    </row>
    <row r="6772" spans="1:14" x14ac:dyDescent="0.25">
      <c r="A6772" s="1" t="s">
        <v>361</v>
      </c>
      <c r="B6772" s="2" t="s">
        <v>353</v>
      </c>
      <c r="C6772" s="2" t="s">
        <v>353</v>
      </c>
      <c r="D6772" s="2" t="s">
        <v>354</v>
      </c>
      <c r="E6772" s="2" t="s">
        <v>5280</v>
      </c>
      <c r="F6772" s="2">
        <v>90111503</v>
      </c>
      <c r="G6772" s="2" t="s">
        <v>330</v>
      </c>
      <c r="H6772" s="2">
        <v>1</v>
      </c>
      <c r="I6772" s="2">
        <v>12</v>
      </c>
      <c r="J6772" s="2">
        <v>10</v>
      </c>
      <c r="K6772" s="2">
        <v>1</v>
      </c>
      <c r="L6772" s="3">
        <v>76000</v>
      </c>
      <c r="M6772" s="2" t="s">
        <v>20</v>
      </c>
      <c r="N6772" s="4" t="s">
        <v>21</v>
      </c>
    </row>
    <row r="6773" spans="1:14" x14ac:dyDescent="0.25">
      <c r="A6773" s="1" t="s">
        <v>361</v>
      </c>
      <c r="B6773" s="2" t="s">
        <v>353</v>
      </c>
      <c r="C6773" s="2" t="s">
        <v>353</v>
      </c>
      <c r="D6773" s="2" t="s">
        <v>354</v>
      </c>
      <c r="E6773" s="2" t="s">
        <v>18489</v>
      </c>
      <c r="F6773" s="2">
        <v>90111503</v>
      </c>
      <c r="G6773" s="2" t="s">
        <v>330</v>
      </c>
      <c r="H6773" s="2">
        <v>1</v>
      </c>
      <c r="I6773" s="2">
        <v>12</v>
      </c>
      <c r="J6773" s="2">
        <v>10</v>
      </c>
      <c r="K6773" s="2">
        <v>1</v>
      </c>
      <c r="L6773" s="3">
        <v>228000</v>
      </c>
      <c r="M6773" s="2" t="s">
        <v>20</v>
      </c>
      <c r="N6773" s="4" t="s">
        <v>21</v>
      </c>
    </row>
    <row r="6774" spans="1:14" x14ac:dyDescent="0.25">
      <c r="A6774" s="1" t="s">
        <v>361</v>
      </c>
      <c r="B6774" s="2" t="s">
        <v>353</v>
      </c>
      <c r="C6774" s="2" t="s">
        <v>353</v>
      </c>
      <c r="D6774" s="2" t="s">
        <v>354</v>
      </c>
      <c r="E6774" s="2" t="s">
        <v>5281</v>
      </c>
      <c r="F6774" s="2">
        <v>90111503</v>
      </c>
      <c r="G6774" s="2" t="s">
        <v>330</v>
      </c>
      <c r="H6774" s="2">
        <v>1</v>
      </c>
      <c r="I6774" s="2">
        <v>12</v>
      </c>
      <c r="J6774" s="2">
        <v>10</v>
      </c>
      <c r="K6774" s="2">
        <v>1</v>
      </c>
      <c r="L6774" s="3">
        <v>304000</v>
      </c>
      <c r="M6774" s="2" t="s">
        <v>20</v>
      </c>
      <c r="N6774" s="4" t="s">
        <v>21</v>
      </c>
    </row>
    <row r="6775" spans="1:14" x14ac:dyDescent="0.25">
      <c r="A6775" s="1" t="s">
        <v>361</v>
      </c>
      <c r="B6775" s="2" t="s">
        <v>353</v>
      </c>
      <c r="C6775" s="2" t="s">
        <v>353</v>
      </c>
      <c r="D6775" s="2" t="s">
        <v>354</v>
      </c>
      <c r="E6775" s="2" t="s">
        <v>5282</v>
      </c>
      <c r="F6775" s="2">
        <v>90111503</v>
      </c>
      <c r="G6775" s="2" t="s">
        <v>330</v>
      </c>
      <c r="H6775" s="2">
        <v>1</v>
      </c>
      <c r="I6775" s="2">
        <v>12</v>
      </c>
      <c r="J6775" s="2">
        <v>10</v>
      </c>
      <c r="K6775" s="2">
        <v>1</v>
      </c>
      <c r="L6775" s="3">
        <v>292000</v>
      </c>
      <c r="M6775" s="2" t="s">
        <v>20</v>
      </c>
      <c r="N6775" s="4" t="s">
        <v>21</v>
      </c>
    </row>
    <row r="6776" spans="1:14" x14ac:dyDescent="0.25">
      <c r="A6776" s="1" t="s">
        <v>361</v>
      </c>
      <c r="B6776" s="2" t="s">
        <v>353</v>
      </c>
      <c r="C6776" s="2" t="s">
        <v>353</v>
      </c>
      <c r="D6776" s="2" t="s">
        <v>354</v>
      </c>
      <c r="E6776" s="2" t="s">
        <v>5283</v>
      </c>
      <c r="F6776" s="2">
        <v>90111503</v>
      </c>
      <c r="G6776" s="2" t="s">
        <v>330</v>
      </c>
      <c r="H6776" s="2">
        <v>1</v>
      </c>
      <c r="I6776" s="2">
        <v>12</v>
      </c>
      <c r="J6776" s="2">
        <v>10</v>
      </c>
      <c r="K6776" s="2">
        <v>1</v>
      </c>
      <c r="L6776" s="3">
        <v>304000</v>
      </c>
      <c r="M6776" s="2" t="s">
        <v>20</v>
      </c>
      <c r="N6776" s="4" t="s">
        <v>21</v>
      </c>
    </row>
    <row r="6777" spans="1:14" x14ac:dyDescent="0.25">
      <c r="A6777" s="1" t="s">
        <v>361</v>
      </c>
      <c r="B6777" s="2" t="s">
        <v>353</v>
      </c>
      <c r="C6777" s="2" t="s">
        <v>353</v>
      </c>
      <c r="D6777" s="2" t="s">
        <v>354</v>
      </c>
      <c r="E6777" s="2" t="s">
        <v>5284</v>
      </c>
      <c r="F6777" s="2">
        <v>90111503</v>
      </c>
      <c r="G6777" s="2" t="s">
        <v>330</v>
      </c>
      <c r="H6777" s="2">
        <v>1</v>
      </c>
      <c r="I6777" s="2">
        <v>12</v>
      </c>
      <c r="J6777" s="2">
        <v>10</v>
      </c>
      <c r="K6777" s="2">
        <v>1</v>
      </c>
      <c r="L6777" s="3">
        <v>76000</v>
      </c>
      <c r="M6777" s="2" t="s">
        <v>20</v>
      </c>
      <c r="N6777" s="4" t="s">
        <v>21</v>
      </c>
    </row>
    <row r="6778" spans="1:14" x14ac:dyDescent="0.25">
      <c r="A6778" s="1" t="s">
        <v>361</v>
      </c>
      <c r="B6778" s="2" t="s">
        <v>353</v>
      </c>
      <c r="C6778" s="2" t="s">
        <v>353</v>
      </c>
      <c r="D6778" s="2" t="s">
        <v>354</v>
      </c>
      <c r="E6778" s="2" t="s">
        <v>5285</v>
      </c>
      <c r="F6778" s="2">
        <v>90111503</v>
      </c>
      <c r="G6778" s="2" t="s">
        <v>330</v>
      </c>
      <c r="H6778" s="2">
        <v>1</v>
      </c>
      <c r="I6778" s="2">
        <v>12</v>
      </c>
      <c r="J6778" s="2">
        <v>10</v>
      </c>
      <c r="K6778" s="2">
        <v>1</v>
      </c>
      <c r="L6778" s="3">
        <v>152000</v>
      </c>
      <c r="M6778" s="2" t="s">
        <v>20</v>
      </c>
      <c r="N6778" s="4" t="s">
        <v>21</v>
      </c>
    </row>
    <row r="6779" spans="1:14" x14ac:dyDescent="0.25">
      <c r="A6779" s="1" t="s">
        <v>361</v>
      </c>
      <c r="B6779" s="2" t="s">
        <v>353</v>
      </c>
      <c r="C6779" s="2" t="s">
        <v>353</v>
      </c>
      <c r="D6779" s="2" t="s">
        <v>354</v>
      </c>
      <c r="E6779" s="2" t="s">
        <v>5286</v>
      </c>
      <c r="F6779" s="2">
        <v>90111503</v>
      </c>
      <c r="G6779" s="2" t="s">
        <v>330</v>
      </c>
      <c r="H6779" s="2">
        <v>1</v>
      </c>
      <c r="I6779" s="2">
        <v>12</v>
      </c>
      <c r="J6779" s="2">
        <v>10</v>
      </c>
      <c r="K6779" s="2">
        <v>1</v>
      </c>
      <c r="L6779" s="3">
        <v>608000</v>
      </c>
      <c r="M6779" s="2" t="s">
        <v>20</v>
      </c>
      <c r="N6779" s="4" t="s">
        <v>21</v>
      </c>
    </row>
    <row r="6780" spans="1:14" x14ac:dyDescent="0.25">
      <c r="A6780" s="1" t="s">
        <v>361</v>
      </c>
      <c r="B6780" s="2" t="s">
        <v>353</v>
      </c>
      <c r="C6780" s="2" t="s">
        <v>353</v>
      </c>
      <c r="D6780" s="2" t="s">
        <v>354</v>
      </c>
      <c r="E6780" s="2" t="s">
        <v>5287</v>
      </c>
      <c r="F6780" s="2">
        <v>90111503</v>
      </c>
      <c r="G6780" s="2" t="s">
        <v>330</v>
      </c>
      <c r="H6780" s="2">
        <v>1</v>
      </c>
      <c r="I6780" s="2">
        <v>12</v>
      </c>
      <c r="J6780" s="2">
        <v>10</v>
      </c>
      <c r="K6780" s="2">
        <v>1</v>
      </c>
      <c r="L6780" s="3">
        <v>304000</v>
      </c>
      <c r="M6780" s="2" t="s">
        <v>20</v>
      </c>
      <c r="N6780" s="4" t="s">
        <v>21</v>
      </c>
    </row>
    <row r="6781" spans="1:14" x14ac:dyDescent="0.25">
      <c r="A6781" s="1" t="s">
        <v>361</v>
      </c>
      <c r="B6781" s="2" t="s">
        <v>353</v>
      </c>
      <c r="C6781" s="2" t="s">
        <v>353</v>
      </c>
      <c r="D6781" s="2" t="s">
        <v>354</v>
      </c>
      <c r="E6781" s="2" t="s">
        <v>5288</v>
      </c>
      <c r="F6781" s="2">
        <v>90111503</v>
      </c>
      <c r="G6781" s="2" t="s">
        <v>330</v>
      </c>
      <c r="H6781" s="2">
        <v>1</v>
      </c>
      <c r="I6781" s="2">
        <v>12</v>
      </c>
      <c r="J6781" s="2">
        <v>10</v>
      </c>
      <c r="K6781" s="2">
        <v>1</v>
      </c>
      <c r="L6781" s="3">
        <v>38000</v>
      </c>
      <c r="M6781" s="2" t="s">
        <v>20</v>
      </c>
      <c r="N6781" s="4" t="s">
        <v>21</v>
      </c>
    </row>
    <row r="6782" spans="1:14" x14ac:dyDescent="0.25">
      <c r="A6782" s="1" t="s">
        <v>361</v>
      </c>
      <c r="B6782" s="2" t="s">
        <v>353</v>
      </c>
      <c r="C6782" s="2" t="s">
        <v>353</v>
      </c>
      <c r="D6782" s="2" t="s">
        <v>354</v>
      </c>
      <c r="E6782" s="2" t="s">
        <v>5289</v>
      </c>
      <c r="F6782" s="2">
        <v>90111503</v>
      </c>
      <c r="G6782" s="2" t="s">
        <v>330</v>
      </c>
      <c r="H6782" s="2">
        <v>1</v>
      </c>
      <c r="I6782" s="2">
        <v>12</v>
      </c>
      <c r="J6782" s="2">
        <v>10</v>
      </c>
      <c r="K6782" s="2">
        <v>1</v>
      </c>
      <c r="L6782" s="3">
        <v>228000</v>
      </c>
      <c r="M6782" s="2" t="s">
        <v>20</v>
      </c>
      <c r="N6782" s="4" t="s">
        <v>21</v>
      </c>
    </row>
    <row r="6783" spans="1:14" x14ac:dyDescent="0.25">
      <c r="A6783" s="1" t="s">
        <v>361</v>
      </c>
      <c r="B6783" s="2" t="s">
        <v>353</v>
      </c>
      <c r="C6783" s="2" t="s">
        <v>353</v>
      </c>
      <c r="D6783" s="2" t="s">
        <v>354</v>
      </c>
      <c r="E6783" s="2" t="s">
        <v>5290</v>
      </c>
      <c r="F6783" s="2">
        <v>90111503</v>
      </c>
      <c r="G6783" s="2" t="s">
        <v>330</v>
      </c>
      <c r="H6783" s="2">
        <v>1</v>
      </c>
      <c r="I6783" s="2">
        <v>12</v>
      </c>
      <c r="J6783" s="2">
        <v>10</v>
      </c>
      <c r="K6783" s="2">
        <v>1</v>
      </c>
      <c r="L6783" s="3">
        <v>76000</v>
      </c>
      <c r="M6783" s="2" t="s">
        <v>20</v>
      </c>
      <c r="N6783" s="4" t="s">
        <v>21</v>
      </c>
    </row>
    <row r="6784" spans="1:14" x14ac:dyDescent="0.25">
      <c r="A6784" s="1" t="s">
        <v>361</v>
      </c>
      <c r="B6784" s="2" t="s">
        <v>353</v>
      </c>
      <c r="C6784" s="2" t="s">
        <v>353</v>
      </c>
      <c r="D6784" s="2" t="s">
        <v>354</v>
      </c>
      <c r="E6784" s="2" t="s">
        <v>5291</v>
      </c>
      <c r="F6784" s="2">
        <v>90111503</v>
      </c>
      <c r="G6784" s="2" t="s">
        <v>330</v>
      </c>
      <c r="H6784" s="2">
        <v>1</v>
      </c>
      <c r="I6784" s="2">
        <v>12</v>
      </c>
      <c r="J6784" s="2">
        <v>10</v>
      </c>
      <c r="K6784" s="2">
        <v>1</v>
      </c>
      <c r="L6784" s="3">
        <v>76000</v>
      </c>
      <c r="M6784" s="2" t="s">
        <v>20</v>
      </c>
      <c r="N6784" s="4" t="s">
        <v>21</v>
      </c>
    </row>
    <row r="6785" spans="1:14" x14ac:dyDescent="0.25">
      <c r="A6785" s="1" t="s">
        <v>361</v>
      </c>
      <c r="B6785" s="2" t="s">
        <v>353</v>
      </c>
      <c r="C6785" s="2" t="s">
        <v>353</v>
      </c>
      <c r="D6785" s="2" t="s">
        <v>354</v>
      </c>
      <c r="E6785" s="2" t="s">
        <v>5292</v>
      </c>
      <c r="F6785" s="2">
        <v>90111503</v>
      </c>
      <c r="G6785" s="2" t="s">
        <v>330</v>
      </c>
      <c r="H6785" s="2">
        <v>1</v>
      </c>
      <c r="I6785" s="2">
        <v>12</v>
      </c>
      <c r="J6785" s="2">
        <v>10</v>
      </c>
      <c r="K6785" s="2">
        <v>1</v>
      </c>
      <c r="L6785" s="3">
        <v>76000</v>
      </c>
      <c r="M6785" s="2" t="s">
        <v>20</v>
      </c>
      <c r="N6785" s="4" t="s">
        <v>21</v>
      </c>
    </row>
    <row r="6786" spans="1:14" x14ac:dyDescent="0.25">
      <c r="A6786" s="1" t="s">
        <v>361</v>
      </c>
      <c r="B6786" s="2" t="s">
        <v>353</v>
      </c>
      <c r="C6786" s="2" t="s">
        <v>353</v>
      </c>
      <c r="D6786" s="2" t="s">
        <v>354</v>
      </c>
      <c r="E6786" s="2" t="s">
        <v>5293</v>
      </c>
      <c r="F6786" s="2">
        <v>90111503</v>
      </c>
      <c r="G6786" s="2" t="s">
        <v>330</v>
      </c>
      <c r="H6786" s="2">
        <v>1</v>
      </c>
      <c r="I6786" s="2">
        <v>12</v>
      </c>
      <c r="J6786" s="2">
        <v>10</v>
      </c>
      <c r="K6786" s="2">
        <v>1</v>
      </c>
      <c r="L6786" s="3">
        <v>76000</v>
      </c>
      <c r="M6786" s="2" t="s">
        <v>20</v>
      </c>
      <c r="N6786" s="4" t="s">
        <v>21</v>
      </c>
    </row>
    <row r="6787" spans="1:14" x14ac:dyDescent="0.25">
      <c r="A6787" s="1" t="s">
        <v>361</v>
      </c>
      <c r="B6787" s="2" t="s">
        <v>353</v>
      </c>
      <c r="C6787" s="2" t="s">
        <v>353</v>
      </c>
      <c r="D6787" s="2" t="s">
        <v>354</v>
      </c>
      <c r="E6787" s="2" t="s">
        <v>5294</v>
      </c>
      <c r="F6787" s="2">
        <v>90111503</v>
      </c>
      <c r="G6787" s="2" t="s">
        <v>330</v>
      </c>
      <c r="H6787" s="2">
        <v>1</v>
      </c>
      <c r="I6787" s="2">
        <v>12</v>
      </c>
      <c r="J6787" s="2">
        <v>10</v>
      </c>
      <c r="K6787" s="2">
        <v>1</v>
      </c>
      <c r="L6787" s="3">
        <v>152000</v>
      </c>
      <c r="M6787" s="2" t="s">
        <v>20</v>
      </c>
      <c r="N6787" s="4" t="s">
        <v>21</v>
      </c>
    </row>
    <row r="6788" spans="1:14" x14ac:dyDescent="0.25">
      <c r="A6788" s="1" t="s">
        <v>361</v>
      </c>
      <c r="B6788" s="2" t="s">
        <v>353</v>
      </c>
      <c r="C6788" s="2" t="s">
        <v>353</v>
      </c>
      <c r="D6788" s="2" t="s">
        <v>354</v>
      </c>
      <c r="E6788" s="2" t="s">
        <v>5295</v>
      </c>
      <c r="F6788" s="2">
        <v>90111503</v>
      </c>
      <c r="G6788" s="2" t="s">
        <v>330</v>
      </c>
      <c r="H6788" s="2">
        <v>1</v>
      </c>
      <c r="I6788" s="2">
        <v>12</v>
      </c>
      <c r="J6788" s="2">
        <v>10</v>
      </c>
      <c r="K6788" s="2">
        <v>1</v>
      </c>
      <c r="L6788" s="3">
        <v>304000</v>
      </c>
      <c r="M6788" s="2" t="s">
        <v>20</v>
      </c>
      <c r="N6788" s="4" t="s">
        <v>21</v>
      </c>
    </row>
    <row r="6789" spans="1:14" x14ac:dyDescent="0.25">
      <c r="A6789" s="1" t="s">
        <v>361</v>
      </c>
      <c r="B6789" s="2" t="s">
        <v>353</v>
      </c>
      <c r="C6789" s="2" t="s">
        <v>353</v>
      </c>
      <c r="D6789" s="2" t="s">
        <v>354</v>
      </c>
      <c r="E6789" s="2" t="s">
        <v>5296</v>
      </c>
      <c r="F6789" s="2">
        <v>90111503</v>
      </c>
      <c r="G6789" s="2" t="s">
        <v>330</v>
      </c>
      <c r="H6789" s="2">
        <v>1</v>
      </c>
      <c r="I6789" s="2">
        <v>12</v>
      </c>
      <c r="J6789" s="2">
        <v>10</v>
      </c>
      <c r="K6789" s="2">
        <v>1</v>
      </c>
      <c r="L6789" s="3">
        <v>456000</v>
      </c>
      <c r="M6789" s="2" t="s">
        <v>20</v>
      </c>
      <c r="N6789" s="4" t="s">
        <v>21</v>
      </c>
    </row>
    <row r="6790" spans="1:14" x14ac:dyDescent="0.25">
      <c r="A6790" s="1" t="s">
        <v>361</v>
      </c>
      <c r="B6790" s="2" t="s">
        <v>353</v>
      </c>
      <c r="C6790" s="2" t="s">
        <v>353</v>
      </c>
      <c r="D6790" s="2" t="s">
        <v>354</v>
      </c>
      <c r="E6790" s="2" t="s">
        <v>5297</v>
      </c>
      <c r="F6790" s="2">
        <v>90111503</v>
      </c>
      <c r="G6790" s="2" t="s">
        <v>330</v>
      </c>
      <c r="H6790" s="2">
        <v>1</v>
      </c>
      <c r="I6790" s="2">
        <v>12</v>
      </c>
      <c r="J6790" s="2">
        <v>10</v>
      </c>
      <c r="K6790" s="2">
        <v>1</v>
      </c>
      <c r="L6790" s="3">
        <v>304000</v>
      </c>
      <c r="M6790" s="2" t="s">
        <v>20</v>
      </c>
      <c r="N6790" s="4" t="s">
        <v>21</v>
      </c>
    </row>
    <row r="6791" spans="1:14" x14ac:dyDescent="0.25">
      <c r="A6791" s="1" t="s">
        <v>361</v>
      </c>
      <c r="B6791" s="2" t="s">
        <v>353</v>
      </c>
      <c r="C6791" s="2" t="s">
        <v>353</v>
      </c>
      <c r="D6791" s="2" t="s">
        <v>354</v>
      </c>
      <c r="E6791" s="2" t="s">
        <v>5298</v>
      </c>
      <c r="F6791" s="2">
        <v>90111503</v>
      </c>
      <c r="G6791" s="2" t="s">
        <v>330</v>
      </c>
      <c r="H6791" s="2">
        <v>1</v>
      </c>
      <c r="I6791" s="2">
        <v>12</v>
      </c>
      <c r="J6791" s="2">
        <v>10</v>
      </c>
      <c r="K6791" s="2">
        <v>1</v>
      </c>
      <c r="L6791" s="3">
        <v>76000</v>
      </c>
      <c r="M6791" s="2" t="s">
        <v>20</v>
      </c>
      <c r="N6791" s="4" t="s">
        <v>21</v>
      </c>
    </row>
    <row r="6792" spans="1:14" x14ac:dyDescent="0.25">
      <c r="A6792" s="1" t="s">
        <v>361</v>
      </c>
      <c r="B6792" s="2" t="s">
        <v>353</v>
      </c>
      <c r="C6792" s="2" t="s">
        <v>353</v>
      </c>
      <c r="D6792" s="2" t="s">
        <v>354</v>
      </c>
      <c r="E6792" s="2" t="s">
        <v>5299</v>
      </c>
      <c r="F6792" s="2">
        <v>90111503</v>
      </c>
      <c r="G6792" s="2" t="s">
        <v>330</v>
      </c>
      <c r="H6792" s="2">
        <v>1</v>
      </c>
      <c r="I6792" s="2">
        <v>12</v>
      </c>
      <c r="J6792" s="2">
        <v>10</v>
      </c>
      <c r="K6792" s="2">
        <v>1</v>
      </c>
      <c r="L6792" s="3">
        <v>76000</v>
      </c>
      <c r="M6792" s="2" t="s">
        <v>20</v>
      </c>
      <c r="N6792" s="4" t="s">
        <v>21</v>
      </c>
    </row>
    <row r="6793" spans="1:14" x14ac:dyDescent="0.25">
      <c r="A6793" s="1" t="s">
        <v>361</v>
      </c>
      <c r="B6793" s="2" t="s">
        <v>353</v>
      </c>
      <c r="C6793" s="2" t="s">
        <v>353</v>
      </c>
      <c r="D6793" s="2" t="s">
        <v>354</v>
      </c>
      <c r="E6793" s="2" t="s">
        <v>5300</v>
      </c>
      <c r="F6793" s="2">
        <v>90111503</v>
      </c>
      <c r="G6793" s="2" t="s">
        <v>330</v>
      </c>
      <c r="H6793" s="2">
        <v>1</v>
      </c>
      <c r="I6793" s="2">
        <v>12</v>
      </c>
      <c r="J6793" s="2">
        <v>10</v>
      </c>
      <c r="K6793" s="2">
        <v>1</v>
      </c>
      <c r="L6793" s="3">
        <v>152000</v>
      </c>
      <c r="M6793" s="2" t="s">
        <v>20</v>
      </c>
      <c r="N6793" s="4" t="s">
        <v>21</v>
      </c>
    </row>
    <row r="6794" spans="1:14" x14ac:dyDescent="0.25">
      <c r="A6794" s="1" t="s">
        <v>361</v>
      </c>
      <c r="B6794" s="2" t="s">
        <v>353</v>
      </c>
      <c r="C6794" s="2" t="s">
        <v>353</v>
      </c>
      <c r="D6794" s="2" t="s">
        <v>354</v>
      </c>
      <c r="E6794" s="2" t="s">
        <v>5301</v>
      </c>
      <c r="F6794" s="2">
        <v>90111503</v>
      </c>
      <c r="G6794" s="2" t="s">
        <v>330</v>
      </c>
      <c r="H6794" s="2">
        <v>1</v>
      </c>
      <c r="I6794" s="2">
        <v>12</v>
      </c>
      <c r="J6794" s="2">
        <v>10</v>
      </c>
      <c r="K6794" s="2">
        <v>1</v>
      </c>
      <c r="L6794" s="3">
        <v>380000</v>
      </c>
      <c r="M6794" s="2" t="s">
        <v>20</v>
      </c>
      <c r="N6794" s="4" t="s">
        <v>21</v>
      </c>
    </row>
    <row r="6795" spans="1:14" x14ac:dyDescent="0.25">
      <c r="A6795" s="1" t="s">
        <v>361</v>
      </c>
      <c r="B6795" s="2" t="s">
        <v>353</v>
      </c>
      <c r="C6795" s="2" t="s">
        <v>353</v>
      </c>
      <c r="D6795" s="2" t="s">
        <v>354</v>
      </c>
      <c r="E6795" s="2" t="s">
        <v>5302</v>
      </c>
      <c r="F6795" s="2">
        <v>90111503</v>
      </c>
      <c r="G6795" s="2" t="s">
        <v>330</v>
      </c>
      <c r="H6795" s="2">
        <v>1</v>
      </c>
      <c r="I6795" s="2">
        <v>12</v>
      </c>
      <c r="J6795" s="2">
        <v>10</v>
      </c>
      <c r="K6795" s="2">
        <v>1</v>
      </c>
      <c r="L6795" s="3">
        <v>76000</v>
      </c>
      <c r="M6795" s="2" t="s">
        <v>20</v>
      </c>
      <c r="N6795" s="4" t="s">
        <v>21</v>
      </c>
    </row>
    <row r="6796" spans="1:14" x14ac:dyDescent="0.25">
      <c r="A6796" s="1" t="s">
        <v>361</v>
      </c>
      <c r="B6796" s="2" t="s">
        <v>353</v>
      </c>
      <c r="C6796" s="2" t="s">
        <v>353</v>
      </c>
      <c r="D6796" s="2" t="s">
        <v>354</v>
      </c>
      <c r="E6796" s="2" t="s">
        <v>5303</v>
      </c>
      <c r="F6796" s="2">
        <v>90111503</v>
      </c>
      <c r="G6796" s="2" t="s">
        <v>330</v>
      </c>
      <c r="H6796" s="2">
        <v>1</v>
      </c>
      <c r="I6796" s="2">
        <v>12</v>
      </c>
      <c r="J6796" s="2">
        <v>10</v>
      </c>
      <c r="K6796" s="2">
        <v>1</v>
      </c>
      <c r="L6796" s="3">
        <v>76000</v>
      </c>
      <c r="M6796" s="2" t="s">
        <v>20</v>
      </c>
      <c r="N6796" s="4" t="s">
        <v>21</v>
      </c>
    </row>
    <row r="6797" spans="1:14" x14ac:dyDescent="0.25">
      <c r="A6797" s="1" t="s">
        <v>361</v>
      </c>
      <c r="B6797" s="2" t="s">
        <v>353</v>
      </c>
      <c r="C6797" s="2" t="s">
        <v>353</v>
      </c>
      <c r="D6797" s="2" t="s">
        <v>354</v>
      </c>
      <c r="E6797" s="2" t="s">
        <v>5304</v>
      </c>
      <c r="F6797" s="2">
        <v>90111503</v>
      </c>
      <c r="G6797" s="2" t="s">
        <v>330</v>
      </c>
      <c r="H6797" s="2">
        <v>1</v>
      </c>
      <c r="I6797" s="2">
        <v>12</v>
      </c>
      <c r="J6797" s="2">
        <v>10</v>
      </c>
      <c r="K6797" s="2">
        <v>1</v>
      </c>
      <c r="L6797" s="3">
        <v>228000</v>
      </c>
      <c r="M6797" s="2" t="s">
        <v>20</v>
      </c>
      <c r="N6797" s="4" t="s">
        <v>21</v>
      </c>
    </row>
    <row r="6798" spans="1:14" x14ac:dyDescent="0.25">
      <c r="A6798" s="1" t="s">
        <v>361</v>
      </c>
      <c r="B6798" s="2" t="s">
        <v>353</v>
      </c>
      <c r="C6798" s="2" t="s">
        <v>353</v>
      </c>
      <c r="D6798" s="2" t="s">
        <v>354</v>
      </c>
      <c r="E6798" s="2" t="s">
        <v>5305</v>
      </c>
      <c r="F6798" s="2">
        <v>90111503</v>
      </c>
      <c r="G6798" s="2" t="s">
        <v>330</v>
      </c>
      <c r="H6798" s="2">
        <v>1</v>
      </c>
      <c r="I6798" s="2">
        <v>12</v>
      </c>
      <c r="J6798" s="2">
        <v>10</v>
      </c>
      <c r="K6798" s="2">
        <v>1</v>
      </c>
      <c r="L6798" s="3">
        <v>456000</v>
      </c>
      <c r="M6798" s="2" t="s">
        <v>20</v>
      </c>
      <c r="N6798" s="4" t="s">
        <v>21</v>
      </c>
    </row>
    <row r="6799" spans="1:14" x14ac:dyDescent="0.25">
      <c r="A6799" s="1" t="s">
        <v>361</v>
      </c>
      <c r="B6799" s="2" t="s">
        <v>353</v>
      </c>
      <c r="C6799" s="2" t="s">
        <v>353</v>
      </c>
      <c r="D6799" s="2" t="s">
        <v>354</v>
      </c>
      <c r="E6799" s="2" t="s">
        <v>5306</v>
      </c>
      <c r="F6799" s="2">
        <v>90111503</v>
      </c>
      <c r="G6799" s="2" t="s">
        <v>330</v>
      </c>
      <c r="H6799" s="2">
        <v>1</v>
      </c>
      <c r="I6799" s="2">
        <v>12</v>
      </c>
      <c r="J6799" s="2">
        <v>10</v>
      </c>
      <c r="K6799" s="2">
        <v>1</v>
      </c>
      <c r="L6799" s="3">
        <v>76000</v>
      </c>
      <c r="M6799" s="2" t="s">
        <v>20</v>
      </c>
      <c r="N6799" s="4" t="s">
        <v>21</v>
      </c>
    </row>
    <row r="6800" spans="1:14" x14ac:dyDescent="0.25">
      <c r="A6800" s="1" t="s">
        <v>361</v>
      </c>
      <c r="B6800" s="2" t="s">
        <v>353</v>
      </c>
      <c r="C6800" s="2" t="s">
        <v>353</v>
      </c>
      <c r="D6800" s="2" t="s">
        <v>354</v>
      </c>
      <c r="E6800" s="2" t="s">
        <v>5307</v>
      </c>
      <c r="F6800" s="2">
        <v>90111503</v>
      </c>
      <c r="G6800" s="2" t="s">
        <v>330</v>
      </c>
      <c r="H6800" s="2">
        <v>1</v>
      </c>
      <c r="I6800" s="2">
        <v>12</v>
      </c>
      <c r="J6800" s="2">
        <v>10</v>
      </c>
      <c r="K6800" s="2">
        <v>1</v>
      </c>
      <c r="L6800" s="3">
        <v>228000</v>
      </c>
      <c r="M6800" s="2" t="s">
        <v>20</v>
      </c>
      <c r="N6800" s="4" t="s">
        <v>21</v>
      </c>
    </row>
    <row r="6801" spans="1:14" x14ac:dyDescent="0.25">
      <c r="A6801" s="1" t="s">
        <v>361</v>
      </c>
      <c r="B6801" s="2" t="s">
        <v>353</v>
      </c>
      <c r="C6801" s="2" t="s">
        <v>353</v>
      </c>
      <c r="D6801" s="2" t="s">
        <v>354</v>
      </c>
      <c r="E6801" s="2" t="s">
        <v>5308</v>
      </c>
      <c r="F6801" s="2">
        <v>90111503</v>
      </c>
      <c r="G6801" s="2" t="s">
        <v>330</v>
      </c>
      <c r="H6801" s="2">
        <v>1</v>
      </c>
      <c r="I6801" s="2">
        <v>12</v>
      </c>
      <c r="J6801" s="2">
        <v>10</v>
      </c>
      <c r="K6801" s="2">
        <v>1</v>
      </c>
      <c r="L6801" s="3">
        <v>152000</v>
      </c>
      <c r="M6801" s="2" t="s">
        <v>20</v>
      </c>
      <c r="N6801" s="4" t="s">
        <v>21</v>
      </c>
    </row>
    <row r="6802" spans="1:14" x14ac:dyDescent="0.25">
      <c r="A6802" s="1" t="s">
        <v>361</v>
      </c>
      <c r="B6802" s="2" t="s">
        <v>353</v>
      </c>
      <c r="C6802" s="2" t="s">
        <v>353</v>
      </c>
      <c r="D6802" s="2" t="s">
        <v>354</v>
      </c>
      <c r="E6802" s="2" t="s">
        <v>5309</v>
      </c>
      <c r="F6802" s="2">
        <v>90111503</v>
      </c>
      <c r="G6802" s="2" t="s">
        <v>330</v>
      </c>
      <c r="H6802" s="2">
        <v>1</v>
      </c>
      <c r="I6802" s="2">
        <v>12</v>
      </c>
      <c r="J6802" s="2">
        <v>10</v>
      </c>
      <c r="K6802" s="2">
        <v>1</v>
      </c>
      <c r="L6802" s="3">
        <v>304000</v>
      </c>
      <c r="M6802" s="2" t="s">
        <v>20</v>
      </c>
      <c r="N6802" s="4" t="s">
        <v>21</v>
      </c>
    </row>
    <row r="6803" spans="1:14" x14ac:dyDescent="0.25">
      <c r="A6803" s="1" t="s">
        <v>361</v>
      </c>
      <c r="B6803" s="2" t="s">
        <v>353</v>
      </c>
      <c r="C6803" s="2" t="s">
        <v>353</v>
      </c>
      <c r="D6803" s="2" t="s">
        <v>354</v>
      </c>
      <c r="E6803" s="2" t="s">
        <v>5310</v>
      </c>
      <c r="F6803" s="2">
        <v>90111503</v>
      </c>
      <c r="G6803" s="2" t="s">
        <v>330</v>
      </c>
      <c r="H6803" s="2">
        <v>1</v>
      </c>
      <c r="I6803" s="2">
        <v>12</v>
      </c>
      <c r="J6803" s="2">
        <v>10</v>
      </c>
      <c r="K6803" s="2">
        <v>1</v>
      </c>
      <c r="L6803" s="3">
        <v>76000</v>
      </c>
      <c r="M6803" s="2" t="s">
        <v>20</v>
      </c>
      <c r="N6803" s="4" t="s">
        <v>21</v>
      </c>
    </row>
    <row r="6804" spans="1:14" x14ac:dyDescent="0.25">
      <c r="A6804" s="1" t="s">
        <v>361</v>
      </c>
      <c r="B6804" s="2" t="s">
        <v>353</v>
      </c>
      <c r="C6804" s="2" t="s">
        <v>353</v>
      </c>
      <c r="D6804" s="2" t="s">
        <v>354</v>
      </c>
      <c r="E6804" s="2" t="s">
        <v>5311</v>
      </c>
      <c r="F6804" s="2">
        <v>90111503</v>
      </c>
      <c r="G6804" s="2" t="s">
        <v>330</v>
      </c>
      <c r="H6804" s="2">
        <v>1</v>
      </c>
      <c r="I6804" s="2">
        <v>12</v>
      </c>
      <c r="J6804" s="2">
        <v>10</v>
      </c>
      <c r="K6804" s="2">
        <v>1</v>
      </c>
      <c r="L6804" s="3">
        <v>76000</v>
      </c>
      <c r="M6804" s="2" t="s">
        <v>20</v>
      </c>
      <c r="N6804" s="4" t="s">
        <v>21</v>
      </c>
    </row>
    <row r="6805" spans="1:14" x14ac:dyDescent="0.25">
      <c r="A6805" s="1" t="s">
        <v>361</v>
      </c>
      <c r="B6805" s="2" t="s">
        <v>353</v>
      </c>
      <c r="C6805" s="2" t="s">
        <v>353</v>
      </c>
      <c r="D6805" s="2" t="s">
        <v>354</v>
      </c>
      <c r="E6805" s="2" t="s">
        <v>18490</v>
      </c>
      <c r="F6805" s="2">
        <v>90111503</v>
      </c>
      <c r="G6805" s="2" t="s">
        <v>330</v>
      </c>
      <c r="H6805" s="2">
        <v>1</v>
      </c>
      <c r="I6805" s="2">
        <v>12</v>
      </c>
      <c r="J6805" s="2">
        <v>10</v>
      </c>
      <c r="K6805" s="2">
        <v>1</v>
      </c>
      <c r="L6805" s="3">
        <v>38000</v>
      </c>
      <c r="M6805" s="2" t="s">
        <v>20</v>
      </c>
      <c r="N6805" s="4" t="s">
        <v>21</v>
      </c>
    </row>
    <row r="6806" spans="1:14" x14ac:dyDescent="0.25">
      <c r="A6806" s="1" t="s">
        <v>361</v>
      </c>
      <c r="B6806" s="2" t="s">
        <v>353</v>
      </c>
      <c r="C6806" s="2" t="s">
        <v>353</v>
      </c>
      <c r="D6806" s="2" t="s">
        <v>354</v>
      </c>
      <c r="E6806" s="2" t="s">
        <v>5312</v>
      </c>
      <c r="F6806" s="2">
        <v>90111503</v>
      </c>
      <c r="G6806" s="2" t="s">
        <v>330</v>
      </c>
      <c r="H6806" s="2">
        <v>1</v>
      </c>
      <c r="I6806" s="2">
        <v>12</v>
      </c>
      <c r="J6806" s="2">
        <v>10</v>
      </c>
      <c r="K6806" s="2">
        <v>1</v>
      </c>
      <c r="L6806" s="3">
        <v>152000</v>
      </c>
      <c r="M6806" s="2" t="s">
        <v>20</v>
      </c>
      <c r="N6806" s="4" t="s">
        <v>21</v>
      </c>
    </row>
    <row r="6807" spans="1:14" x14ac:dyDescent="0.25">
      <c r="A6807" s="1" t="s">
        <v>361</v>
      </c>
      <c r="B6807" s="2" t="s">
        <v>353</v>
      </c>
      <c r="C6807" s="2" t="s">
        <v>353</v>
      </c>
      <c r="D6807" s="2" t="s">
        <v>354</v>
      </c>
      <c r="E6807" s="2" t="s">
        <v>5313</v>
      </c>
      <c r="F6807" s="2">
        <v>90111503</v>
      </c>
      <c r="G6807" s="2" t="s">
        <v>330</v>
      </c>
      <c r="H6807" s="2">
        <v>1</v>
      </c>
      <c r="I6807" s="2">
        <v>12</v>
      </c>
      <c r="J6807" s="2">
        <v>10</v>
      </c>
      <c r="K6807" s="2">
        <v>1</v>
      </c>
      <c r="L6807" s="3">
        <v>2100000</v>
      </c>
      <c r="M6807" s="2" t="s">
        <v>20</v>
      </c>
      <c r="N6807" s="4" t="s">
        <v>21</v>
      </c>
    </row>
    <row r="6808" spans="1:14" x14ac:dyDescent="0.25">
      <c r="A6808" s="1" t="s">
        <v>361</v>
      </c>
      <c r="B6808" s="2" t="s">
        <v>353</v>
      </c>
      <c r="C6808" s="2" t="s">
        <v>353</v>
      </c>
      <c r="D6808" s="2" t="s">
        <v>354</v>
      </c>
      <c r="E6808" s="2" t="s">
        <v>5314</v>
      </c>
      <c r="F6808" s="2">
        <v>90111503</v>
      </c>
      <c r="G6808" s="2" t="s">
        <v>330</v>
      </c>
      <c r="H6808" s="2">
        <v>1</v>
      </c>
      <c r="I6808" s="2">
        <v>12</v>
      </c>
      <c r="J6808" s="2">
        <v>10</v>
      </c>
      <c r="K6808" s="2">
        <v>1</v>
      </c>
      <c r="L6808" s="3">
        <v>380000</v>
      </c>
      <c r="M6808" s="2" t="s">
        <v>20</v>
      </c>
      <c r="N6808" s="4" t="s">
        <v>21</v>
      </c>
    </row>
    <row r="6809" spans="1:14" x14ac:dyDescent="0.25">
      <c r="A6809" s="1" t="s">
        <v>361</v>
      </c>
      <c r="B6809" s="2" t="s">
        <v>353</v>
      </c>
      <c r="C6809" s="2" t="s">
        <v>353</v>
      </c>
      <c r="D6809" s="2" t="s">
        <v>354</v>
      </c>
      <c r="E6809" s="2" t="s">
        <v>5315</v>
      </c>
      <c r="F6809" s="2">
        <v>90111503</v>
      </c>
      <c r="G6809" s="2" t="s">
        <v>330</v>
      </c>
      <c r="H6809" s="2">
        <v>1</v>
      </c>
      <c r="I6809" s="2">
        <v>12</v>
      </c>
      <c r="J6809" s="2">
        <v>10</v>
      </c>
      <c r="K6809" s="2">
        <v>1</v>
      </c>
      <c r="L6809" s="3">
        <v>152000</v>
      </c>
      <c r="M6809" s="2" t="s">
        <v>20</v>
      </c>
      <c r="N6809" s="4" t="s">
        <v>21</v>
      </c>
    </row>
    <row r="6810" spans="1:14" x14ac:dyDescent="0.25">
      <c r="A6810" s="1" t="s">
        <v>361</v>
      </c>
      <c r="B6810" s="2" t="s">
        <v>353</v>
      </c>
      <c r="C6810" s="2" t="s">
        <v>353</v>
      </c>
      <c r="D6810" s="2" t="s">
        <v>354</v>
      </c>
      <c r="E6810" s="2" t="s">
        <v>5316</v>
      </c>
      <c r="F6810" s="2">
        <v>90111503</v>
      </c>
      <c r="G6810" s="2" t="s">
        <v>330</v>
      </c>
      <c r="H6810" s="2">
        <v>1</v>
      </c>
      <c r="I6810" s="2">
        <v>12</v>
      </c>
      <c r="J6810" s="2">
        <v>10</v>
      </c>
      <c r="K6810" s="2">
        <v>1</v>
      </c>
      <c r="L6810" s="3">
        <v>1064000</v>
      </c>
      <c r="M6810" s="2" t="s">
        <v>20</v>
      </c>
      <c r="N6810" s="4" t="s">
        <v>21</v>
      </c>
    </row>
    <row r="6811" spans="1:14" x14ac:dyDescent="0.25">
      <c r="A6811" s="1" t="s">
        <v>361</v>
      </c>
      <c r="B6811" s="2" t="s">
        <v>353</v>
      </c>
      <c r="C6811" s="2" t="s">
        <v>353</v>
      </c>
      <c r="D6811" s="2" t="s">
        <v>354</v>
      </c>
      <c r="E6811" s="2" t="s">
        <v>5317</v>
      </c>
      <c r="F6811" s="2">
        <v>90111503</v>
      </c>
      <c r="G6811" s="2" t="s">
        <v>330</v>
      </c>
      <c r="H6811" s="2">
        <v>1</v>
      </c>
      <c r="I6811" s="2">
        <v>12</v>
      </c>
      <c r="J6811" s="2">
        <v>10</v>
      </c>
      <c r="K6811" s="2">
        <v>1</v>
      </c>
      <c r="L6811" s="3">
        <v>1476000</v>
      </c>
      <c r="M6811" s="2" t="s">
        <v>20</v>
      </c>
      <c r="N6811" s="4" t="s">
        <v>21</v>
      </c>
    </row>
    <row r="6812" spans="1:14" x14ac:dyDescent="0.25">
      <c r="A6812" s="1" t="s">
        <v>361</v>
      </c>
      <c r="B6812" s="2" t="s">
        <v>353</v>
      </c>
      <c r="C6812" s="2" t="s">
        <v>353</v>
      </c>
      <c r="D6812" s="2" t="s">
        <v>354</v>
      </c>
      <c r="E6812" s="2" t="s">
        <v>5318</v>
      </c>
      <c r="F6812" s="2">
        <v>90111503</v>
      </c>
      <c r="G6812" s="2" t="s">
        <v>330</v>
      </c>
      <c r="H6812" s="2">
        <v>1</v>
      </c>
      <c r="I6812" s="2">
        <v>12</v>
      </c>
      <c r="J6812" s="2">
        <v>10</v>
      </c>
      <c r="K6812" s="2">
        <v>1</v>
      </c>
      <c r="L6812" s="3">
        <v>38000</v>
      </c>
      <c r="M6812" s="2" t="s">
        <v>20</v>
      </c>
      <c r="N6812" s="4" t="s">
        <v>21</v>
      </c>
    </row>
    <row r="6813" spans="1:14" x14ac:dyDescent="0.25">
      <c r="A6813" s="1" t="s">
        <v>361</v>
      </c>
      <c r="B6813" s="2" t="s">
        <v>353</v>
      </c>
      <c r="C6813" s="2" t="s">
        <v>353</v>
      </c>
      <c r="D6813" s="2" t="s">
        <v>354</v>
      </c>
      <c r="E6813" s="2" t="s">
        <v>5319</v>
      </c>
      <c r="F6813" s="2">
        <v>90111503</v>
      </c>
      <c r="G6813" s="2" t="s">
        <v>330</v>
      </c>
      <c r="H6813" s="2">
        <v>1</v>
      </c>
      <c r="I6813" s="2">
        <v>12</v>
      </c>
      <c r="J6813" s="2">
        <v>10</v>
      </c>
      <c r="K6813" s="2">
        <v>1</v>
      </c>
      <c r="L6813" s="3">
        <v>38000</v>
      </c>
      <c r="M6813" s="2" t="s">
        <v>20</v>
      </c>
      <c r="N6813" s="4" t="s">
        <v>21</v>
      </c>
    </row>
    <row r="6814" spans="1:14" x14ac:dyDescent="0.25">
      <c r="A6814" s="1" t="s">
        <v>361</v>
      </c>
      <c r="B6814" s="2" t="s">
        <v>353</v>
      </c>
      <c r="C6814" s="2" t="s">
        <v>353</v>
      </c>
      <c r="D6814" s="2" t="s">
        <v>354</v>
      </c>
      <c r="E6814" s="2" t="s">
        <v>5320</v>
      </c>
      <c r="F6814" s="2">
        <v>90111503</v>
      </c>
      <c r="G6814" s="2" t="s">
        <v>330</v>
      </c>
      <c r="H6814" s="2">
        <v>1</v>
      </c>
      <c r="I6814" s="2">
        <v>12</v>
      </c>
      <c r="J6814" s="2">
        <v>10</v>
      </c>
      <c r="K6814" s="2">
        <v>1</v>
      </c>
      <c r="L6814" s="3">
        <v>1368000</v>
      </c>
      <c r="M6814" s="2" t="s">
        <v>20</v>
      </c>
      <c r="N6814" s="4" t="s">
        <v>21</v>
      </c>
    </row>
    <row r="6815" spans="1:14" x14ac:dyDescent="0.25">
      <c r="A6815" s="1" t="s">
        <v>361</v>
      </c>
      <c r="B6815" s="2" t="s">
        <v>353</v>
      </c>
      <c r="C6815" s="2" t="s">
        <v>353</v>
      </c>
      <c r="D6815" s="2" t="s">
        <v>354</v>
      </c>
      <c r="E6815" s="2" t="s">
        <v>5321</v>
      </c>
      <c r="F6815" s="2">
        <v>90111503</v>
      </c>
      <c r="G6815" s="2" t="s">
        <v>330</v>
      </c>
      <c r="H6815" s="2">
        <v>1</v>
      </c>
      <c r="I6815" s="2">
        <v>12</v>
      </c>
      <c r="J6815" s="2">
        <v>10</v>
      </c>
      <c r="K6815" s="2">
        <v>1</v>
      </c>
      <c r="L6815" s="3">
        <v>2160000</v>
      </c>
      <c r="M6815" s="2" t="s">
        <v>20</v>
      </c>
      <c r="N6815" s="4" t="s">
        <v>21</v>
      </c>
    </row>
    <row r="6816" spans="1:14" x14ac:dyDescent="0.25">
      <c r="A6816" s="1" t="s">
        <v>361</v>
      </c>
      <c r="B6816" s="2" t="s">
        <v>353</v>
      </c>
      <c r="C6816" s="2" t="s">
        <v>353</v>
      </c>
      <c r="D6816" s="2" t="s">
        <v>354</v>
      </c>
      <c r="E6816" s="2" t="s">
        <v>5322</v>
      </c>
      <c r="F6816" s="2">
        <v>90111503</v>
      </c>
      <c r="G6816" s="2" t="s">
        <v>330</v>
      </c>
      <c r="H6816" s="2">
        <v>1</v>
      </c>
      <c r="I6816" s="2">
        <v>12</v>
      </c>
      <c r="J6816" s="2">
        <v>10</v>
      </c>
      <c r="K6816" s="2">
        <v>1</v>
      </c>
      <c r="L6816" s="3">
        <v>38000</v>
      </c>
      <c r="M6816" s="2" t="s">
        <v>20</v>
      </c>
      <c r="N6816" s="4" t="s">
        <v>21</v>
      </c>
    </row>
    <row r="6817" spans="1:14" x14ac:dyDescent="0.25">
      <c r="A6817" s="1" t="s">
        <v>361</v>
      </c>
      <c r="B6817" s="2" t="s">
        <v>353</v>
      </c>
      <c r="C6817" s="2" t="s">
        <v>353</v>
      </c>
      <c r="D6817" s="2" t="s">
        <v>354</v>
      </c>
      <c r="E6817" s="2" t="s">
        <v>5323</v>
      </c>
      <c r="F6817" s="2">
        <v>90111503</v>
      </c>
      <c r="G6817" s="2" t="s">
        <v>330</v>
      </c>
      <c r="H6817" s="2">
        <v>1</v>
      </c>
      <c r="I6817" s="2">
        <v>12</v>
      </c>
      <c r="J6817" s="2">
        <v>10</v>
      </c>
      <c r="K6817" s="2">
        <v>1</v>
      </c>
      <c r="L6817" s="3">
        <v>38000</v>
      </c>
      <c r="M6817" s="2" t="s">
        <v>20</v>
      </c>
      <c r="N6817" s="4" t="s">
        <v>21</v>
      </c>
    </row>
    <row r="6818" spans="1:14" x14ac:dyDescent="0.25">
      <c r="A6818" s="1" t="s">
        <v>361</v>
      </c>
      <c r="B6818" s="2" t="s">
        <v>353</v>
      </c>
      <c r="C6818" s="2" t="s">
        <v>353</v>
      </c>
      <c r="D6818" s="2" t="s">
        <v>354</v>
      </c>
      <c r="E6818" s="2" t="s">
        <v>5324</v>
      </c>
      <c r="F6818" s="2">
        <v>90111503</v>
      </c>
      <c r="G6818" s="2" t="s">
        <v>330</v>
      </c>
      <c r="H6818" s="2">
        <v>1</v>
      </c>
      <c r="I6818" s="2">
        <v>12</v>
      </c>
      <c r="J6818" s="2">
        <v>10</v>
      </c>
      <c r="K6818" s="2">
        <v>1</v>
      </c>
      <c r="L6818" s="3">
        <v>456000</v>
      </c>
      <c r="M6818" s="2" t="s">
        <v>20</v>
      </c>
      <c r="N6818" s="4" t="s">
        <v>21</v>
      </c>
    </row>
    <row r="6819" spans="1:14" x14ac:dyDescent="0.25">
      <c r="A6819" s="1" t="s">
        <v>361</v>
      </c>
      <c r="B6819" s="2" t="s">
        <v>353</v>
      </c>
      <c r="C6819" s="2" t="s">
        <v>353</v>
      </c>
      <c r="D6819" s="2" t="s">
        <v>354</v>
      </c>
      <c r="E6819" s="2" t="s">
        <v>5325</v>
      </c>
      <c r="F6819" s="2">
        <v>90111503</v>
      </c>
      <c r="G6819" s="2" t="s">
        <v>330</v>
      </c>
      <c r="H6819" s="2">
        <v>1</v>
      </c>
      <c r="I6819" s="2">
        <v>12</v>
      </c>
      <c r="J6819" s="2">
        <v>10</v>
      </c>
      <c r="K6819" s="2">
        <v>1</v>
      </c>
      <c r="L6819" s="3">
        <v>1800000</v>
      </c>
      <c r="M6819" s="2" t="s">
        <v>20</v>
      </c>
      <c r="N6819" s="4" t="s">
        <v>21</v>
      </c>
    </row>
    <row r="6820" spans="1:14" x14ac:dyDescent="0.25">
      <c r="A6820" s="1" t="s">
        <v>361</v>
      </c>
      <c r="B6820" s="2" t="s">
        <v>353</v>
      </c>
      <c r="C6820" s="2" t="s">
        <v>353</v>
      </c>
      <c r="D6820" s="2" t="s">
        <v>354</v>
      </c>
      <c r="E6820" s="2" t="s">
        <v>5326</v>
      </c>
      <c r="F6820" s="2">
        <v>90111503</v>
      </c>
      <c r="G6820" s="2" t="s">
        <v>330</v>
      </c>
      <c r="H6820" s="2">
        <v>1</v>
      </c>
      <c r="I6820" s="2">
        <v>12</v>
      </c>
      <c r="J6820" s="2">
        <v>10</v>
      </c>
      <c r="K6820" s="2">
        <v>1</v>
      </c>
      <c r="L6820" s="3">
        <v>2432000</v>
      </c>
      <c r="M6820" s="2" t="s">
        <v>20</v>
      </c>
      <c r="N6820" s="4" t="s">
        <v>21</v>
      </c>
    </row>
    <row r="6821" spans="1:14" x14ac:dyDescent="0.25">
      <c r="A6821" s="1" t="s">
        <v>361</v>
      </c>
      <c r="B6821" s="2" t="s">
        <v>353</v>
      </c>
      <c r="C6821" s="2" t="s">
        <v>353</v>
      </c>
      <c r="D6821" s="2" t="s">
        <v>354</v>
      </c>
      <c r="E6821" s="2" t="s">
        <v>5327</v>
      </c>
      <c r="F6821" s="2">
        <v>90111503</v>
      </c>
      <c r="G6821" s="2" t="s">
        <v>330</v>
      </c>
      <c r="H6821" s="2">
        <v>1</v>
      </c>
      <c r="I6821" s="2">
        <v>12</v>
      </c>
      <c r="J6821" s="2">
        <v>10</v>
      </c>
      <c r="K6821" s="2">
        <v>1</v>
      </c>
      <c r="L6821" s="3">
        <v>76000</v>
      </c>
      <c r="M6821" s="2" t="s">
        <v>20</v>
      </c>
      <c r="N6821" s="4" t="s">
        <v>21</v>
      </c>
    </row>
    <row r="6822" spans="1:14" x14ac:dyDescent="0.25">
      <c r="A6822" s="1" t="s">
        <v>361</v>
      </c>
      <c r="B6822" s="2" t="s">
        <v>353</v>
      </c>
      <c r="C6822" s="2" t="s">
        <v>353</v>
      </c>
      <c r="D6822" s="2" t="s">
        <v>354</v>
      </c>
      <c r="E6822" s="2" t="s">
        <v>5328</v>
      </c>
      <c r="F6822" s="2">
        <v>90111503</v>
      </c>
      <c r="G6822" s="2" t="s">
        <v>330</v>
      </c>
      <c r="H6822" s="2">
        <v>1</v>
      </c>
      <c r="I6822" s="2">
        <v>12</v>
      </c>
      <c r="J6822" s="2">
        <v>10</v>
      </c>
      <c r="K6822" s="2">
        <v>1</v>
      </c>
      <c r="L6822" s="3">
        <v>456000</v>
      </c>
      <c r="M6822" s="2" t="s">
        <v>20</v>
      </c>
      <c r="N6822" s="4" t="s">
        <v>21</v>
      </c>
    </row>
    <row r="6823" spans="1:14" x14ac:dyDescent="0.25">
      <c r="A6823" s="1" t="s">
        <v>361</v>
      </c>
      <c r="B6823" s="2" t="s">
        <v>353</v>
      </c>
      <c r="C6823" s="2" t="s">
        <v>353</v>
      </c>
      <c r="D6823" s="2" t="s">
        <v>354</v>
      </c>
      <c r="E6823" s="2" t="s">
        <v>5329</v>
      </c>
      <c r="F6823" s="2">
        <v>90111503</v>
      </c>
      <c r="G6823" s="2" t="s">
        <v>330</v>
      </c>
      <c r="H6823" s="2">
        <v>1</v>
      </c>
      <c r="I6823" s="2">
        <v>12</v>
      </c>
      <c r="J6823" s="2">
        <v>10</v>
      </c>
      <c r="K6823" s="2">
        <v>1</v>
      </c>
      <c r="L6823" s="3">
        <v>152000</v>
      </c>
      <c r="M6823" s="2" t="s">
        <v>20</v>
      </c>
      <c r="N6823" s="4" t="s">
        <v>21</v>
      </c>
    </row>
    <row r="6824" spans="1:14" x14ac:dyDescent="0.25">
      <c r="A6824" s="1" t="s">
        <v>361</v>
      </c>
      <c r="B6824" s="2" t="s">
        <v>353</v>
      </c>
      <c r="C6824" s="2" t="s">
        <v>353</v>
      </c>
      <c r="D6824" s="2" t="s">
        <v>354</v>
      </c>
      <c r="E6824" s="2" t="s">
        <v>5330</v>
      </c>
      <c r="F6824" s="2">
        <v>90111503</v>
      </c>
      <c r="G6824" s="2" t="s">
        <v>330</v>
      </c>
      <c r="H6824" s="2">
        <v>1</v>
      </c>
      <c r="I6824" s="2">
        <v>12</v>
      </c>
      <c r="J6824" s="2">
        <v>10</v>
      </c>
      <c r="K6824" s="2">
        <v>1</v>
      </c>
      <c r="L6824" s="3">
        <v>76000</v>
      </c>
      <c r="M6824" s="2" t="s">
        <v>20</v>
      </c>
      <c r="N6824" s="4" t="s">
        <v>21</v>
      </c>
    </row>
    <row r="6825" spans="1:14" x14ac:dyDescent="0.25">
      <c r="A6825" s="1" t="s">
        <v>361</v>
      </c>
      <c r="B6825" s="2" t="s">
        <v>353</v>
      </c>
      <c r="C6825" s="2" t="s">
        <v>353</v>
      </c>
      <c r="D6825" s="2" t="s">
        <v>354</v>
      </c>
      <c r="E6825" s="2" t="s">
        <v>5331</v>
      </c>
      <c r="F6825" s="2">
        <v>90111503</v>
      </c>
      <c r="G6825" s="2" t="s">
        <v>330</v>
      </c>
      <c r="H6825" s="2">
        <v>1</v>
      </c>
      <c r="I6825" s="2">
        <v>12</v>
      </c>
      <c r="J6825" s="2">
        <v>10</v>
      </c>
      <c r="K6825" s="2">
        <v>1</v>
      </c>
      <c r="L6825" s="3">
        <v>1064000</v>
      </c>
      <c r="M6825" s="2" t="s">
        <v>20</v>
      </c>
      <c r="N6825" s="4" t="s">
        <v>21</v>
      </c>
    </row>
    <row r="6826" spans="1:14" x14ac:dyDescent="0.25">
      <c r="A6826" s="1" t="s">
        <v>361</v>
      </c>
      <c r="B6826" s="2" t="s">
        <v>353</v>
      </c>
      <c r="C6826" s="2" t="s">
        <v>353</v>
      </c>
      <c r="D6826" s="2" t="s">
        <v>354</v>
      </c>
      <c r="E6826" s="2" t="s">
        <v>5332</v>
      </c>
      <c r="F6826" s="2">
        <v>90111503</v>
      </c>
      <c r="G6826" s="2" t="s">
        <v>330</v>
      </c>
      <c r="H6826" s="2">
        <v>1</v>
      </c>
      <c r="I6826" s="2">
        <v>12</v>
      </c>
      <c r="J6826" s="2">
        <v>10</v>
      </c>
      <c r="K6826" s="2">
        <v>1</v>
      </c>
      <c r="L6826" s="3">
        <v>532000</v>
      </c>
      <c r="M6826" s="2" t="s">
        <v>20</v>
      </c>
      <c r="N6826" s="4" t="s">
        <v>21</v>
      </c>
    </row>
    <row r="6827" spans="1:14" x14ac:dyDescent="0.25">
      <c r="A6827" s="1" t="s">
        <v>361</v>
      </c>
      <c r="B6827" s="2" t="s">
        <v>353</v>
      </c>
      <c r="C6827" s="2" t="s">
        <v>353</v>
      </c>
      <c r="D6827" s="2" t="s">
        <v>354</v>
      </c>
      <c r="E6827" s="2" t="s">
        <v>5333</v>
      </c>
      <c r="F6827" s="2">
        <v>90111503</v>
      </c>
      <c r="G6827" s="2" t="s">
        <v>330</v>
      </c>
      <c r="H6827" s="2">
        <v>1</v>
      </c>
      <c r="I6827" s="2">
        <v>12</v>
      </c>
      <c r="J6827" s="2">
        <v>10</v>
      </c>
      <c r="K6827" s="2">
        <v>1</v>
      </c>
      <c r="L6827" s="3">
        <v>532000</v>
      </c>
      <c r="M6827" s="2" t="s">
        <v>20</v>
      </c>
      <c r="N6827" s="4" t="s">
        <v>21</v>
      </c>
    </row>
    <row r="6828" spans="1:14" x14ac:dyDescent="0.25">
      <c r="A6828" s="1" t="s">
        <v>361</v>
      </c>
      <c r="B6828" s="2" t="s">
        <v>353</v>
      </c>
      <c r="C6828" s="2" t="s">
        <v>353</v>
      </c>
      <c r="D6828" s="2" t="s">
        <v>354</v>
      </c>
      <c r="E6828" s="2" t="s">
        <v>5334</v>
      </c>
      <c r="F6828" s="2">
        <v>90111503</v>
      </c>
      <c r="G6828" s="2" t="s">
        <v>330</v>
      </c>
      <c r="H6828" s="2">
        <v>1</v>
      </c>
      <c r="I6828" s="2">
        <v>12</v>
      </c>
      <c r="J6828" s="2">
        <v>10</v>
      </c>
      <c r="K6828" s="2">
        <v>1</v>
      </c>
      <c r="L6828" s="3">
        <v>532000</v>
      </c>
      <c r="M6828" s="2" t="s">
        <v>20</v>
      </c>
      <c r="N6828" s="4" t="s">
        <v>21</v>
      </c>
    </row>
    <row r="6829" spans="1:14" x14ac:dyDescent="0.25">
      <c r="A6829" s="1" t="s">
        <v>361</v>
      </c>
      <c r="B6829" s="2" t="s">
        <v>353</v>
      </c>
      <c r="C6829" s="2" t="s">
        <v>353</v>
      </c>
      <c r="D6829" s="2" t="s">
        <v>354</v>
      </c>
      <c r="E6829" s="2" t="s">
        <v>5335</v>
      </c>
      <c r="F6829" s="2">
        <v>90111503</v>
      </c>
      <c r="G6829" s="2" t="s">
        <v>330</v>
      </c>
      <c r="H6829" s="2">
        <v>1</v>
      </c>
      <c r="I6829" s="2">
        <v>12</v>
      </c>
      <c r="J6829" s="2">
        <v>10</v>
      </c>
      <c r="K6829" s="2">
        <v>1</v>
      </c>
      <c r="L6829" s="3">
        <v>456000</v>
      </c>
      <c r="M6829" s="2" t="s">
        <v>20</v>
      </c>
      <c r="N6829" s="4" t="s">
        <v>21</v>
      </c>
    </row>
    <row r="6830" spans="1:14" x14ac:dyDescent="0.25">
      <c r="A6830" s="1" t="s">
        <v>361</v>
      </c>
      <c r="B6830" s="2" t="s">
        <v>353</v>
      </c>
      <c r="C6830" s="2" t="s">
        <v>353</v>
      </c>
      <c r="D6830" s="2" t="s">
        <v>354</v>
      </c>
      <c r="E6830" s="2" t="s">
        <v>5336</v>
      </c>
      <c r="F6830" s="2">
        <v>90111503</v>
      </c>
      <c r="G6830" s="2" t="s">
        <v>330</v>
      </c>
      <c r="H6830" s="2">
        <v>1</v>
      </c>
      <c r="I6830" s="2">
        <v>12</v>
      </c>
      <c r="J6830" s="2">
        <v>10</v>
      </c>
      <c r="K6830" s="2">
        <v>1</v>
      </c>
      <c r="L6830" s="3">
        <v>532000</v>
      </c>
      <c r="M6830" s="2" t="s">
        <v>20</v>
      </c>
      <c r="N6830" s="4" t="s">
        <v>21</v>
      </c>
    </row>
    <row r="6831" spans="1:14" x14ac:dyDescent="0.25">
      <c r="A6831" s="1" t="s">
        <v>361</v>
      </c>
      <c r="B6831" s="2" t="s">
        <v>353</v>
      </c>
      <c r="C6831" s="2" t="s">
        <v>353</v>
      </c>
      <c r="D6831" s="2" t="s">
        <v>354</v>
      </c>
      <c r="E6831" s="2" t="s">
        <v>18491</v>
      </c>
      <c r="F6831" s="2">
        <v>90111503</v>
      </c>
      <c r="G6831" s="2" t="s">
        <v>330</v>
      </c>
      <c r="H6831" s="2">
        <v>1</v>
      </c>
      <c r="I6831" s="2">
        <v>12</v>
      </c>
      <c r="J6831" s="2">
        <v>10</v>
      </c>
      <c r="K6831" s="2">
        <v>1</v>
      </c>
      <c r="L6831" s="3">
        <v>76000</v>
      </c>
      <c r="M6831" s="2" t="s">
        <v>20</v>
      </c>
      <c r="N6831" s="4" t="s">
        <v>21</v>
      </c>
    </row>
    <row r="6832" spans="1:14" x14ac:dyDescent="0.25">
      <c r="A6832" s="1" t="s">
        <v>361</v>
      </c>
      <c r="B6832" s="2" t="s">
        <v>353</v>
      </c>
      <c r="C6832" s="2" t="s">
        <v>353</v>
      </c>
      <c r="D6832" s="2" t="s">
        <v>354</v>
      </c>
      <c r="E6832" s="2" t="s">
        <v>5337</v>
      </c>
      <c r="F6832" s="2">
        <v>90111503</v>
      </c>
      <c r="G6832" s="2" t="s">
        <v>330</v>
      </c>
      <c r="H6832" s="2">
        <v>1</v>
      </c>
      <c r="I6832" s="2">
        <v>12</v>
      </c>
      <c r="J6832" s="2">
        <v>10</v>
      </c>
      <c r="K6832" s="2">
        <v>1</v>
      </c>
      <c r="L6832" s="3">
        <v>76000</v>
      </c>
      <c r="M6832" s="2" t="s">
        <v>20</v>
      </c>
      <c r="N6832" s="4" t="s">
        <v>21</v>
      </c>
    </row>
    <row r="6833" spans="1:14" x14ac:dyDescent="0.25">
      <c r="A6833" s="1" t="s">
        <v>361</v>
      </c>
      <c r="B6833" s="2" t="s">
        <v>353</v>
      </c>
      <c r="C6833" s="2" t="s">
        <v>353</v>
      </c>
      <c r="D6833" s="2" t="s">
        <v>354</v>
      </c>
      <c r="E6833" s="2" t="s">
        <v>5338</v>
      </c>
      <c r="F6833" s="2">
        <v>90111503</v>
      </c>
      <c r="G6833" s="2" t="s">
        <v>330</v>
      </c>
      <c r="H6833" s="2">
        <v>1</v>
      </c>
      <c r="I6833" s="2">
        <v>12</v>
      </c>
      <c r="J6833" s="2">
        <v>10</v>
      </c>
      <c r="K6833" s="2">
        <v>1</v>
      </c>
      <c r="L6833" s="3">
        <v>76000</v>
      </c>
      <c r="M6833" s="2" t="s">
        <v>20</v>
      </c>
      <c r="N6833" s="4" t="s">
        <v>21</v>
      </c>
    </row>
    <row r="6834" spans="1:14" x14ac:dyDescent="0.25">
      <c r="A6834" s="1" t="s">
        <v>361</v>
      </c>
      <c r="B6834" s="2" t="s">
        <v>353</v>
      </c>
      <c r="C6834" s="2" t="s">
        <v>353</v>
      </c>
      <c r="D6834" s="2" t="s">
        <v>354</v>
      </c>
      <c r="E6834" s="2" t="s">
        <v>5339</v>
      </c>
      <c r="F6834" s="2">
        <v>90111503</v>
      </c>
      <c r="G6834" s="2" t="s">
        <v>330</v>
      </c>
      <c r="H6834" s="2">
        <v>1</v>
      </c>
      <c r="I6834" s="2">
        <v>12</v>
      </c>
      <c r="J6834" s="2">
        <v>10</v>
      </c>
      <c r="K6834" s="2">
        <v>1</v>
      </c>
      <c r="L6834" s="3">
        <v>456000</v>
      </c>
      <c r="M6834" s="2" t="s">
        <v>20</v>
      </c>
      <c r="N6834" s="4" t="s">
        <v>21</v>
      </c>
    </row>
    <row r="6835" spans="1:14" x14ac:dyDescent="0.25">
      <c r="A6835" s="1" t="s">
        <v>361</v>
      </c>
      <c r="B6835" s="2" t="s">
        <v>353</v>
      </c>
      <c r="C6835" s="2" t="s">
        <v>353</v>
      </c>
      <c r="D6835" s="2" t="s">
        <v>354</v>
      </c>
      <c r="E6835" s="2" t="s">
        <v>5340</v>
      </c>
      <c r="F6835" s="2">
        <v>90111503</v>
      </c>
      <c r="G6835" s="2" t="s">
        <v>330</v>
      </c>
      <c r="H6835" s="2">
        <v>1</v>
      </c>
      <c r="I6835" s="2">
        <v>12</v>
      </c>
      <c r="J6835" s="2">
        <v>10</v>
      </c>
      <c r="K6835" s="2">
        <v>1</v>
      </c>
      <c r="L6835" s="3">
        <v>456000</v>
      </c>
      <c r="M6835" s="2" t="s">
        <v>20</v>
      </c>
      <c r="N6835" s="4" t="s">
        <v>21</v>
      </c>
    </row>
    <row r="6836" spans="1:14" x14ac:dyDescent="0.25">
      <c r="A6836" s="1" t="s">
        <v>361</v>
      </c>
      <c r="B6836" s="2" t="s">
        <v>353</v>
      </c>
      <c r="C6836" s="2" t="s">
        <v>353</v>
      </c>
      <c r="D6836" s="2" t="s">
        <v>354</v>
      </c>
      <c r="E6836" s="2" t="s">
        <v>5341</v>
      </c>
      <c r="F6836" s="2">
        <v>90111503</v>
      </c>
      <c r="G6836" s="2" t="s">
        <v>330</v>
      </c>
      <c r="H6836" s="2">
        <v>1</v>
      </c>
      <c r="I6836" s="2">
        <v>12</v>
      </c>
      <c r="J6836" s="2">
        <v>10</v>
      </c>
      <c r="K6836" s="2">
        <v>1</v>
      </c>
      <c r="L6836" s="3">
        <v>76000</v>
      </c>
      <c r="M6836" s="2" t="s">
        <v>20</v>
      </c>
      <c r="N6836" s="4" t="s">
        <v>21</v>
      </c>
    </row>
    <row r="6837" spans="1:14" x14ac:dyDescent="0.25">
      <c r="A6837" s="1" t="s">
        <v>361</v>
      </c>
      <c r="B6837" s="2" t="s">
        <v>353</v>
      </c>
      <c r="C6837" s="2" t="s">
        <v>353</v>
      </c>
      <c r="D6837" s="2" t="s">
        <v>354</v>
      </c>
      <c r="E6837" s="2" t="s">
        <v>5342</v>
      </c>
      <c r="F6837" s="2">
        <v>90111503</v>
      </c>
      <c r="G6837" s="2" t="s">
        <v>330</v>
      </c>
      <c r="H6837" s="2">
        <v>1</v>
      </c>
      <c r="I6837" s="2">
        <v>12</v>
      </c>
      <c r="J6837" s="2">
        <v>10</v>
      </c>
      <c r="K6837" s="2">
        <v>1</v>
      </c>
      <c r="L6837" s="3">
        <v>152000</v>
      </c>
      <c r="M6837" s="2" t="s">
        <v>20</v>
      </c>
      <c r="N6837" s="4" t="s">
        <v>21</v>
      </c>
    </row>
    <row r="6838" spans="1:14" x14ac:dyDescent="0.25">
      <c r="A6838" s="1" t="s">
        <v>361</v>
      </c>
      <c r="B6838" s="2" t="s">
        <v>353</v>
      </c>
      <c r="C6838" s="2" t="s">
        <v>353</v>
      </c>
      <c r="D6838" s="2" t="s">
        <v>354</v>
      </c>
      <c r="E6838" s="2" t="s">
        <v>5343</v>
      </c>
      <c r="F6838" s="2">
        <v>90111503</v>
      </c>
      <c r="G6838" s="2" t="s">
        <v>330</v>
      </c>
      <c r="H6838" s="2">
        <v>1</v>
      </c>
      <c r="I6838" s="2">
        <v>12</v>
      </c>
      <c r="J6838" s="2">
        <v>10</v>
      </c>
      <c r="K6838" s="2">
        <v>1</v>
      </c>
      <c r="L6838" s="3">
        <v>140000</v>
      </c>
      <c r="M6838" s="2" t="s">
        <v>20</v>
      </c>
      <c r="N6838" s="4" t="s">
        <v>21</v>
      </c>
    </row>
    <row r="6839" spans="1:14" x14ac:dyDescent="0.25">
      <c r="A6839" s="1" t="s">
        <v>361</v>
      </c>
      <c r="B6839" s="2" t="s">
        <v>353</v>
      </c>
      <c r="C6839" s="2" t="s">
        <v>353</v>
      </c>
      <c r="D6839" s="2" t="s">
        <v>354</v>
      </c>
      <c r="E6839" s="2" t="s">
        <v>5344</v>
      </c>
      <c r="F6839" s="2">
        <v>90111503</v>
      </c>
      <c r="G6839" s="2" t="s">
        <v>330</v>
      </c>
      <c r="H6839" s="2">
        <v>1</v>
      </c>
      <c r="I6839" s="2">
        <v>12</v>
      </c>
      <c r="J6839" s="2">
        <v>10</v>
      </c>
      <c r="K6839" s="2">
        <v>1</v>
      </c>
      <c r="L6839" s="3">
        <v>280000</v>
      </c>
      <c r="M6839" s="2" t="s">
        <v>20</v>
      </c>
      <c r="N6839" s="4" t="s">
        <v>21</v>
      </c>
    </row>
    <row r="6840" spans="1:14" x14ac:dyDescent="0.25">
      <c r="A6840" s="1" t="s">
        <v>361</v>
      </c>
      <c r="B6840" s="2" t="s">
        <v>353</v>
      </c>
      <c r="C6840" s="2" t="s">
        <v>353</v>
      </c>
      <c r="D6840" s="2" t="s">
        <v>354</v>
      </c>
      <c r="E6840" s="2" t="s">
        <v>18492</v>
      </c>
      <c r="F6840" s="2">
        <v>90111503</v>
      </c>
      <c r="G6840" s="2" t="s">
        <v>330</v>
      </c>
      <c r="H6840" s="2">
        <v>1</v>
      </c>
      <c r="I6840" s="2">
        <v>12</v>
      </c>
      <c r="J6840" s="2">
        <v>10</v>
      </c>
      <c r="K6840" s="2">
        <v>1</v>
      </c>
      <c r="L6840" s="3">
        <v>152000</v>
      </c>
      <c r="M6840" s="2" t="s">
        <v>20</v>
      </c>
      <c r="N6840" s="4" t="s">
        <v>21</v>
      </c>
    </row>
    <row r="6841" spans="1:14" x14ac:dyDescent="0.25">
      <c r="A6841" s="1" t="s">
        <v>361</v>
      </c>
      <c r="B6841" s="2" t="s">
        <v>353</v>
      </c>
      <c r="C6841" s="2" t="s">
        <v>353</v>
      </c>
      <c r="D6841" s="2" t="s">
        <v>354</v>
      </c>
      <c r="E6841" s="2" t="s">
        <v>5345</v>
      </c>
      <c r="F6841" s="2">
        <v>90111503</v>
      </c>
      <c r="G6841" s="2" t="s">
        <v>330</v>
      </c>
      <c r="H6841" s="2">
        <v>1</v>
      </c>
      <c r="I6841" s="2">
        <v>12</v>
      </c>
      <c r="J6841" s="2">
        <v>10</v>
      </c>
      <c r="K6841" s="2">
        <v>1</v>
      </c>
      <c r="L6841" s="3">
        <v>1216000</v>
      </c>
      <c r="M6841" s="2" t="s">
        <v>20</v>
      </c>
      <c r="N6841" s="4" t="s">
        <v>21</v>
      </c>
    </row>
    <row r="6842" spans="1:14" x14ac:dyDescent="0.25">
      <c r="A6842" s="1" t="s">
        <v>361</v>
      </c>
      <c r="B6842" s="2" t="s">
        <v>353</v>
      </c>
      <c r="C6842" s="2" t="s">
        <v>353</v>
      </c>
      <c r="D6842" s="2" t="s">
        <v>354</v>
      </c>
      <c r="E6842" s="2" t="s">
        <v>18493</v>
      </c>
      <c r="F6842" s="2">
        <v>90111503</v>
      </c>
      <c r="G6842" s="2" t="s">
        <v>330</v>
      </c>
      <c r="H6842" s="2">
        <v>1</v>
      </c>
      <c r="I6842" s="2">
        <v>12</v>
      </c>
      <c r="J6842" s="2">
        <v>10</v>
      </c>
      <c r="K6842" s="2">
        <v>1</v>
      </c>
      <c r="L6842" s="3">
        <v>152000</v>
      </c>
      <c r="M6842" s="2" t="s">
        <v>20</v>
      </c>
      <c r="N6842" s="4" t="s">
        <v>21</v>
      </c>
    </row>
    <row r="6843" spans="1:14" x14ac:dyDescent="0.25">
      <c r="A6843" s="1" t="s">
        <v>361</v>
      </c>
      <c r="B6843" s="2" t="s">
        <v>353</v>
      </c>
      <c r="C6843" s="2" t="s">
        <v>353</v>
      </c>
      <c r="D6843" s="2" t="s">
        <v>354</v>
      </c>
      <c r="E6843" s="2" t="s">
        <v>5346</v>
      </c>
      <c r="F6843" s="2">
        <v>90111503</v>
      </c>
      <c r="G6843" s="2" t="s">
        <v>330</v>
      </c>
      <c r="H6843" s="2">
        <v>1</v>
      </c>
      <c r="I6843" s="2">
        <v>12</v>
      </c>
      <c r="J6843" s="2">
        <v>10</v>
      </c>
      <c r="K6843" s="2">
        <v>1</v>
      </c>
      <c r="L6843" s="3">
        <v>560000</v>
      </c>
      <c r="M6843" s="2" t="s">
        <v>20</v>
      </c>
      <c r="N6843" s="4" t="s">
        <v>21</v>
      </c>
    </row>
    <row r="6844" spans="1:14" x14ac:dyDescent="0.25">
      <c r="A6844" s="1" t="s">
        <v>361</v>
      </c>
      <c r="B6844" s="2" t="s">
        <v>353</v>
      </c>
      <c r="C6844" s="2" t="s">
        <v>353</v>
      </c>
      <c r="D6844" s="2" t="s">
        <v>354</v>
      </c>
      <c r="E6844" s="2" t="s">
        <v>5347</v>
      </c>
      <c r="F6844" s="2">
        <v>90111503</v>
      </c>
      <c r="G6844" s="2" t="s">
        <v>330</v>
      </c>
      <c r="H6844" s="2">
        <v>1</v>
      </c>
      <c r="I6844" s="2">
        <v>12</v>
      </c>
      <c r="J6844" s="2">
        <v>10</v>
      </c>
      <c r="K6844" s="2">
        <v>1</v>
      </c>
      <c r="L6844" s="3">
        <v>840000</v>
      </c>
      <c r="M6844" s="2" t="s">
        <v>20</v>
      </c>
      <c r="N6844" s="4" t="s">
        <v>21</v>
      </c>
    </row>
    <row r="6845" spans="1:14" x14ac:dyDescent="0.25">
      <c r="A6845" s="1" t="s">
        <v>361</v>
      </c>
      <c r="B6845" s="2" t="s">
        <v>353</v>
      </c>
      <c r="C6845" s="2" t="s">
        <v>353</v>
      </c>
      <c r="D6845" s="2" t="s">
        <v>354</v>
      </c>
      <c r="E6845" s="2" t="s">
        <v>5348</v>
      </c>
      <c r="F6845" s="2">
        <v>90111503</v>
      </c>
      <c r="G6845" s="2" t="s">
        <v>330</v>
      </c>
      <c r="H6845" s="2">
        <v>1</v>
      </c>
      <c r="I6845" s="2">
        <v>12</v>
      </c>
      <c r="J6845" s="2">
        <v>10</v>
      </c>
      <c r="K6845" s="2">
        <v>1</v>
      </c>
      <c r="L6845" s="3">
        <v>2490000</v>
      </c>
      <c r="M6845" s="2" t="s">
        <v>20</v>
      </c>
      <c r="N6845" s="4" t="s">
        <v>21</v>
      </c>
    </row>
    <row r="6846" spans="1:14" x14ac:dyDescent="0.25">
      <c r="A6846" s="1" t="s">
        <v>361</v>
      </c>
      <c r="B6846" s="2" t="s">
        <v>353</v>
      </c>
      <c r="C6846" s="2" t="s">
        <v>353</v>
      </c>
      <c r="D6846" s="2" t="s">
        <v>354</v>
      </c>
      <c r="E6846" s="2" t="s">
        <v>5349</v>
      </c>
      <c r="F6846" s="2">
        <v>90111503</v>
      </c>
      <c r="G6846" s="2" t="s">
        <v>330</v>
      </c>
      <c r="H6846" s="2">
        <v>1</v>
      </c>
      <c r="I6846" s="2">
        <v>12</v>
      </c>
      <c r="J6846" s="2">
        <v>10</v>
      </c>
      <c r="K6846" s="2">
        <v>1</v>
      </c>
      <c r="L6846" s="3">
        <v>152000</v>
      </c>
      <c r="M6846" s="2" t="s">
        <v>20</v>
      </c>
      <c r="N6846" s="4" t="s">
        <v>21</v>
      </c>
    </row>
    <row r="6847" spans="1:14" x14ac:dyDescent="0.25">
      <c r="A6847" s="1" t="s">
        <v>361</v>
      </c>
      <c r="B6847" s="2" t="s">
        <v>353</v>
      </c>
      <c r="C6847" s="2" t="s">
        <v>353</v>
      </c>
      <c r="D6847" s="2" t="s">
        <v>354</v>
      </c>
      <c r="E6847" s="2" t="s">
        <v>18494</v>
      </c>
      <c r="F6847" s="2">
        <v>90111503</v>
      </c>
      <c r="G6847" s="2" t="s">
        <v>330</v>
      </c>
      <c r="H6847" s="2">
        <v>1</v>
      </c>
      <c r="I6847" s="2">
        <v>12</v>
      </c>
      <c r="J6847" s="2">
        <v>10</v>
      </c>
      <c r="K6847" s="2">
        <v>1</v>
      </c>
      <c r="L6847" s="3">
        <v>76000</v>
      </c>
      <c r="M6847" s="2" t="s">
        <v>20</v>
      </c>
      <c r="N6847" s="4" t="s">
        <v>21</v>
      </c>
    </row>
    <row r="6848" spans="1:14" x14ac:dyDescent="0.25">
      <c r="A6848" s="1" t="s">
        <v>361</v>
      </c>
      <c r="B6848" s="2" t="s">
        <v>353</v>
      </c>
      <c r="C6848" s="2" t="s">
        <v>353</v>
      </c>
      <c r="D6848" s="2" t="s">
        <v>354</v>
      </c>
      <c r="E6848" s="2" t="s">
        <v>18495</v>
      </c>
      <c r="F6848" s="2">
        <v>90111503</v>
      </c>
      <c r="G6848" s="2" t="s">
        <v>330</v>
      </c>
      <c r="H6848" s="2">
        <v>1</v>
      </c>
      <c r="I6848" s="2">
        <v>12</v>
      </c>
      <c r="J6848" s="2">
        <v>10</v>
      </c>
      <c r="K6848" s="2">
        <v>1</v>
      </c>
      <c r="L6848" s="3">
        <v>76000</v>
      </c>
      <c r="M6848" s="2" t="s">
        <v>20</v>
      </c>
      <c r="N6848" s="4" t="s">
        <v>21</v>
      </c>
    </row>
    <row r="6849" spans="1:14" x14ac:dyDescent="0.25">
      <c r="A6849" s="1" t="s">
        <v>361</v>
      </c>
      <c r="B6849" s="2" t="s">
        <v>353</v>
      </c>
      <c r="C6849" s="2" t="s">
        <v>353</v>
      </c>
      <c r="D6849" s="2" t="s">
        <v>354</v>
      </c>
      <c r="E6849" s="2" t="s">
        <v>5350</v>
      </c>
      <c r="F6849" s="2">
        <v>90111503</v>
      </c>
      <c r="G6849" s="2" t="s">
        <v>330</v>
      </c>
      <c r="H6849" s="2">
        <v>1</v>
      </c>
      <c r="I6849" s="2">
        <v>12</v>
      </c>
      <c r="J6849" s="2">
        <v>10</v>
      </c>
      <c r="K6849" s="2">
        <v>1</v>
      </c>
      <c r="L6849" s="3">
        <v>76000</v>
      </c>
      <c r="M6849" s="2" t="s">
        <v>20</v>
      </c>
      <c r="N6849" s="4" t="s">
        <v>21</v>
      </c>
    </row>
    <row r="6850" spans="1:14" x14ac:dyDescent="0.25">
      <c r="A6850" s="1" t="s">
        <v>361</v>
      </c>
      <c r="B6850" s="2" t="s">
        <v>353</v>
      </c>
      <c r="C6850" s="2" t="s">
        <v>353</v>
      </c>
      <c r="D6850" s="2" t="s">
        <v>354</v>
      </c>
      <c r="E6850" s="2" t="s">
        <v>5351</v>
      </c>
      <c r="F6850" s="2">
        <v>90111503</v>
      </c>
      <c r="G6850" s="2" t="s">
        <v>330</v>
      </c>
      <c r="H6850" s="2">
        <v>1</v>
      </c>
      <c r="I6850" s="2">
        <v>12</v>
      </c>
      <c r="J6850" s="2">
        <v>10</v>
      </c>
      <c r="K6850" s="2">
        <v>1</v>
      </c>
      <c r="L6850" s="3">
        <v>152000</v>
      </c>
      <c r="M6850" s="2" t="s">
        <v>20</v>
      </c>
      <c r="N6850" s="4" t="s">
        <v>21</v>
      </c>
    </row>
    <row r="6851" spans="1:14" x14ac:dyDescent="0.25">
      <c r="A6851" s="1" t="s">
        <v>361</v>
      </c>
      <c r="B6851" s="2" t="s">
        <v>353</v>
      </c>
      <c r="C6851" s="2" t="s">
        <v>353</v>
      </c>
      <c r="D6851" s="2" t="s">
        <v>354</v>
      </c>
      <c r="E6851" s="2" t="s">
        <v>5352</v>
      </c>
      <c r="F6851" s="2">
        <v>90111503</v>
      </c>
      <c r="G6851" s="2" t="s">
        <v>330</v>
      </c>
      <c r="H6851" s="2">
        <v>1</v>
      </c>
      <c r="I6851" s="2">
        <v>12</v>
      </c>
      <c r="J6851" s="2">
        <v>10</v>
      </c>
      <c r="K6851" s="2">
        <v>1</v>
      </c>
      <c r="L6851" s="3">
        <v>152000</v>
      </c>
      <c r="M6851" s="2" t="s">
        <v>20</v>
      </c>
      <c r="N6851" s="4" t="s">
        <v>21</v>
      </c>
    </row>
    <row r="6852" spans="1:14" x14ac:dyDescent="0.25">
      <c r="A6852" s="1" t="s">
        <v>361</v>
      </c>
      <c r="B6852" s="2" t="s">
        <v>353</v>
      </c>
      <c r="C6852" s="2" t="s">
        <v>353</v>
      </c>
      <c r="D6852" s="2" t="s">
        <v>354</v>
      </c>
      <c r="E6852" s="2" t="s">
        <v>5353</v>
      </c>
      <c r="F6852" s="2">
        <v>90111503</v>
      </c>
      <c r="G6852" s="2" t="s">
        <v>330</v>
      </c>
      <c r="H6852" s="2">
        <v>1</v>
      </c>
      <c r="I6852" s="2">
        <v>12</v>
      </c>
      <c r="J6852" s="2">
        <v>10</v>
      </c>
      <c r="K6852" s="2">
        <v>1</v>
      </c>
      <c r="L6852" s="3">
        <v>1368000</v>
      </c>
      <c r="M6852" s="2" t="s">
        <v>20</v>
      </c>
      <c r="N6852" s="4" t="s">
        <v>21</v>
      </c>
    </row>
    <row r="6853" spans="1:14" x14ac:dyDescent="0.25">
      <c r="A6853" s="1" t="s">
        <v>361</v>
      </c>
      <c r="B6853" s="2" t="s">
        <v>353</v>
      </c>
      <c r="C6853" s="2" t="s">
        <v>353</v>
      </c>
      <c r="D6853" s="2" t="s">
        <v>354</v>
      </c>
      <c r="E6853" s="2" t="s">
        <v>5354</v>
      </c>
      <c r="F6853" s="2">
        <v>90111503</v>
      </c>
      <c r="G6853" s="2" t="s">
        <v>330</v>
      </c>
      <c r="H6853" s="2">
        <v>1</v>
      </c>
      <c r="I6853" s="2">
        <v>12</v>
      </c>
      <c r="J6853" s="2">
        <v>10</v>
      </c>
      <c r="K6853" s="2">
        <v>1</v>
      </c>
      <c r="L6853" s="3">
        <v>1368000</v>
      </c>
      <c r="M6853" s="2" t="s">
        <v>20</v>
      </c>
      <c r="N6853" s="4" t="s">
        <v>21</v>
      </c>
    </row>
    <row r="6854" spans="1:14" x14ac:dyDescent="0.25">
      <c r="A6854" s="1" t="s">
        <v>361</v>
      </c>
      <c r="B6854" s="2" t="s">
        <v>353</v>
      </c>
      <c r="C6854" s="2" t="s">
        <v>353</v>
      </c>
      <c r="D6854" s="2" t="s">
        <v>354</v>
      </c>
      <c r="E6854" s="2" t="s">
        <v>5355</v>
      </c>
      <c r="F6854" s="2">
        <v>90111503</v>
      </c>
      <c r="G6854" s="2" t="s">
        <v>330</v>
      </c>
      <c r="H6854" s="2">
        <v>1</v>
      </c>
      <c r="I6854" s="2">
        <v>12</v>
      </c>
      <c r="J6854" s="2">
        <v>10</v>
      </c>
      <c r="K6854" s="2">
        <v>1</v>
      </c>
      <c r="L6854" s="3">
        <v>76000</v>
      </c>
      <c r="M6854" s="2" t="s">
        <v>20</v>
      </c>
      <c r="N6854" s="4" t="s">
        <v>21</v>
      </c>
    </row>
    <row r="6855" spans="1:14" x14ac:dyDescent="0.25">
      <c r="A6855" s="1" t="s">
        <v>361</v>
      </c>
      <c r="B6855" s="2" t="s">
        <v>353</v>
      </c>
      <c r="C6855" s="2" t="s">
        <v>353</v>
      </c>
      <c r="D6855" s="2" t="s">
        <v>354</v>
      </c>
      <c r="E6855" s="2" t="s">
        <v>18496</v>
      </c>
      <c r="F6855" s="2">
        <v>90111503</v>
      </c>
      <c r="G6855" s="2" t="s">
        <v>330</v>
      </c>
      <c r="H6855" s="2">
        <v>1</v>
      </c>
      <c r="I6855" s="2">
        <v>12</v>
      </c>
      <c r="J6855" s="2">
        <v>10</v>
      </c>
      <c r="K6855" s="2">
        <v>1</v>
      </c>
      <c r="L6855" s="3">
        <v>38000</v>
      </c>
      <c r="M6855" s="2" t="s">
        <v>20</v>
      </c>
      <c r="N6855" s="4" t="s">
        <v>21</v>
      </c>
    </row>
    <row r="6856" spans="1:14" x14ac:dyDescent="0.25">
      <c r="A6856" s="1" t="s">
        <v>361</v>
      </c>
      <c r="B6856" s="2" t="s">
        <v>353</v>
      </c>
      <c r="C6856" s="2" t="s">
        <v>353</v>
      </c>
      <c r="D6856" s="2" t="s">
        <v>354</v>
      </c>
      <c r="E6856" s="2" t="s">
        <v>5356</v>
      </c>
      <c r="F6856" s="2">
        <v>90111503</v>
      </c>
      <c r="G6856" s="2" t="s">
        <v>330</v>
      </c>
      <c r="H6856" s="2">
        <v>1</v>
      </c>
      <c r="I6856" s="2">
        <v>12</v>
      </c>
      <c r="J6856" s="2">
        <v>10</v>
      </c>
      <c r="K6856" s="2">
        <v>1</v>
      </c>
      <c r="L6856" s="3">
        <v>304000</v>
      </c>
      <c r="M6856" s="2" t="s">
        <v>20</v>
      </c>
      <c r="N6856" s="4" t="s">
        <v>21</v>
      </c>
    </row>
    <row r="6857" spans="1:14" x14ac:dyDescent="0.25">
      <c r="A6857" s="1" t="s">
        <v>361</v>
      </c>
      <c r="B6857" s="2" t="s">
        <v>353</v>
      </c>
      <c r="C6857" s="2" t="s">
        <v>353</v>
      </c>
      <c r="D6857" s="2" t="s">
        <v>354</v>
      </c>
      <c r="E6857" s="2" t="s">
        <v>18497</v>
      </c>
      <c r="F6857" s="2">
        <v>90111503</v>
      </c>
      <c r="G6857" s="2" t="s">
        <v>330</v>
      </c>
      <c r="H6857" s="2">
        <v>1</v>
      </c>
      <c r="I6857" s="2">
        <v>12</v>
      </c>
      <c r="J6857" s="2">
        <v>10</v>
      </c>
      <c r="K6857" s="2">
        <v>1</v>
      </c>
      <c r="L6857" s="3">
        <v>76000</v>
      </c>
      <c r="M6857" s="2" t="s">
        <v>20</v>
      </c>
      <c r="N6857" s="4" t="s">
        <v>21</v>
      </c>
    </row>
    <row r="6858" spans="1:14" x14ac:dyDescent="0.25">
      <c r="A6858" s="1" t="s">
        <v>361</v>
      </c>
      <c r="B6858" s="2" t="s">
        <v>353</v>
      </c>
      <c r="C6858" s="2" t="s">
        <v>353</v>
      </c>
      <c r="D6858" s="2" t="s">
        <v>354</v>
      </c>
      <c r="E6858" s="2" t="s">
        <v>5357</v>
      </c>
      <c r="F6858" s="2">
        <v>90111503</v>
      </c>
      <c r="G6858" s="2" t="s">
        <v>330</v>
      </c>
      <c r="H6858" s="2">
        <v>1</v>
      </c>
      <c r="I6858" s="2">
        <v>12</v>
      </c>
      <c r="J6858" s="2">
        <v>10</v>
      </c>
      <c r="K6858" s="2">
        <v>1</v>
      </c>
      <c r="L6858" s="3">
        <v>38000</v>
      </c>
      <c r="M6858" s="2" t="s">
        <v>20</v>
      </c>
      <c r="N6858" s="4" t="s">
        <v>21</v>
      </c>
    </row>
    <row r="6859" spans="1:14" x14ac:dyDescent="0.25">
      <c r="A6859" s="1" t="s">
        <v>361</v>
      </c>
      <c r="B6859" s="2" t="s">
        <v>353</v>
      </c>
      <c r="C6859" s="2" t="s">
        <v>353</v>
      </c>
      <c r="D6859" s="2" t="s">
        <v>354</v>
      </c>
      <c r="E6859" s="2" t="s">
        <v>5358</v>
      </c>
      <c r="F6859" s="2">
        <v>90111503</v>
      </c>
      <c r="G6859" s="2" t="s">
        <v>330</v>
      </c>
      <c r="H6859" s="2">
        <v>1</v>
      </c>
      <c r="I6859" s="2">
        <v>12</v>
      </c>
      <c r="J6859" s="2">
        <v>10</v>
      </c>
      <c r="K6859" s="2">
        <v>1</v>
      </c>
      <c r="L6859" s="3">
        <v>38000</v>
      </c>
      <c r="M6859" s="2" t="s">
        <v>20</v>
      </c>
      <c r="N6859" s="4" t="s">
        <v>21</v>
      </c>
    </row>
    <row r="6860" spans="1:14" x14ac:dyDescent="0.25">
      <c r="A6860" s="1" t="s">
        <v>361</v>
      </c>
      <c r="B6860" s="2" t="s">
        <v>353</v>
      </c>
      <c r="C6860" s="2" t="s">
        <v>353</v>
      </c>
      <c r="D6860" s="2" t="s">
        <v>354</v>
      </c>
      <c r="E6860" s="2" t="s">
        <v>5359</v>
      </c>
      <c r="F6860" s="2">
        <v>90111503</v>
      </c>
      <c r="G6860" s="2" t="s">
        <v>330</v>
      </c>
      <c r="H6860" s="2">
        <v>1</v>
      </c>
      <c r="I6860" s="2">
        <v>12</v>
      </c>
      <c r="J6860" s="2">
        <v>10</v>
      </c>
      <c r="K6860" s="2">
        <v>1</v>
      </c>
      <c r="L6860" s="3">
        <v>532000</v>
      </c>
      <c r="M6860" s="2" t="s">
        <v>20</v>
      </c>
      <c r="N6860" s="4" t="s">
        <v>21</v>
      </c>
    </row>
    <row r="6861" spans="1:14" x14ac:dyDescent="0.25">
      <c r="A6861" s="1" t="s">
        <v>361</v>
      </c>
      <c r="B6861" s="2" t="s">
        <v>353</v>
      </c>
      <c r="C6861" s="2" t="s">
        <v>353</v>
      </c>
      <c r="D6861" s="2" t="s">
        <v>354</v>
      </c>
      <c r="E6861" s="2" t="s">
        <v>5360</v>
      </c>
      <c r="F6861" s="2">
        <v>90111503</v>
      </c>
      <c r="G6861" s="2" t="s">
        <v>330</v>
      </c>
      <c r="H6861" s="2">
        <v>1</v>
      </c>
      <c r="I6861" s="2">
        <v>12</v>
      </c>
      <c r="J6861" s="2">
        <v>10</v>
      </c>
      <c r="K6861" s="2">
        <v>1</v>
      </c>
      <c r="L6861" s="3">
        <v>38000</v>
      </c>
      <c r="M6861" s="2" t="s">
        <v>20</v>
      </c>
      <c r="N6861" s="4" t="s">
        <v>21</v>
      </c>
    </row>
    <row r="6862" spans="1:14" x14ac:dyDescent="0.25">
      <c r="A6862" s="1" t="s">
        <v>361</v>
      </c>
      <c r="B6862" s="2" t="s">
        <v>353</v>
      </c>
      <c r="C6862" s="2" t="s">
        <v>353</v>
      </c>
      <c r="D6862" s="2" t="s">
        <v>354</v>
      </c>
      <c r="E6862" s="2" t="s">
        <v>5361</v>
      </c>
      <c r="F6862" s="2">
        <v>90111503</v>
      </c>
      <c r="G6862" s="2" t="s">
        <v>330</v>
      </c>
      <c r="H6862" s="2">
        <v>1</v>
      </c>
      <c r="I6862" s="2">
        <v>12</v>
      </c>
      <c r="J6862" s="2">
        <v>10</v>
      </c>
      <c r="K6862" s="2">
        <v>1</v>
      </c>
      <c r="L6862" s="3">
        <v>988000</v>
      </c>
      <c r="M6862" s="2" t="s">
        <v>20</v>
      </c>
      <c r="N6862" s="4" t="s">
        <v>21</v>
      </c>
    </row>
    <row r="6863" spans="1:14" x14ac:dyDescent="0.25">
      <c r="A6863" s="1" t="s">
        <v>361</v>
      </c>
      <c r="B6863" s="2" t="s">
        <v>353</v>
      </c>
      <c r="C6863" s="2" t="s">
        <v>353</v>
      </c>
      <c r="D6863" s="2" t="s">
        <v>354</v>
      </c>
      <c r="E6863" s="2" t="s">
        <v>5362</v>
      </c>
      <c r="F6863" s="2">
        <v>90111503</v>
      </c>
      <c r="G6863" s="2" t="s">
        <v>330</v>
      </c>
      <c r="H6863" s="2">
        <v>1</v>
      </c>
      <c r="I6863" s="2">
        <v>12</v>
      </c>
      <c r="J6863" s="2">
        <v>10</v>
      </c>
      <c r="K6863" s="2">
        <v>1</v>
      </c>
      <c r="L6863" s="3">
        <v>988000</v>
      </c>
      <c r="M6863" s="2" t="s">
        <v>20</v>
      </c>
      <c r="N6863" s="4" t="s">
        <v>21</v>
      </c>
    </row>
    <row r="6864" spans="1:14" x14ac:dyDescent="0.25">
      <c r="A6864" s="1" t="s">
        <v>361</v>
      </c>
      <c r="B6864" s="2" t="s">
        <v>353</v>
      </c>
      <c r="C6864" s="2" t="s">
        <v>353</v>
      </c>
      <c r="D6864" s="2" t="s">
        <v>354</v>
      </c>
      <c r="E6864" s="2" t="s">
        <v>5363</v>
      </c>
      <c r="F6864" s="2">
        <v>90111503</v>
      </c>
      <c r="G6864" s="2" t="s">
        <v>330</v>
      </c>
      <c r="H6864" s="2">
        <v>1</v>
      </c>
      <c r="I6864" s="2">
        <v>12</v>
      </c>
      <c r="J6864" s="2">
        <v>10</v>
      </c>
      <c r="K6864" s="2">
        <v>1</v>
      </c>
      <c r="L6864" s="3">
        <v>1064000</v>
      </c>
      <c r="M6864" s="2" t="s">
        <v>20</v>
      </c>
      <c r="N6864" s="4" t="s">
        <v>21</v>
      </c>
    </row>
    <row r="6865" spans="1:14" x14ac:dyDescent="0.25">
      <c r="A6865" s="1" t="s">
        <v>361</v>
      </c>
      <c r="B6865" s="2" t="s">
        <v>353</v>
      </c>
      <c r="C6865" s="2" t="s">
        <v>353</v>
      </c>
      <c r="D6865" s="2" t="s">
        <v>354</v>
      </c>
      <c r="E6865" s="2" t="s">
        <v>5364</v>
      </c>
      <c r="F6865" s="2">
        <v>90111503</v>
      </c>
      <c r="G6865" s="2" t="s">
        <v>330</v>
      </c>
      <c r="H6865" s="2">
        <v>1</v>
      </c>
      <c r="I6865" s="2">
        <v>12</v>
      </c>
      <c r="J6865" s="2">
        <v>10</v>
      </c>
      <c r="K6865" s="2">
        <v>1</v>
      </c>
      <c r="L6865" s="3">
        <v>532000</v>
      </c>
      <c r="M6865" s="2" t="s">
        <v>20</v>
      </c>
      <c r="N6865" s="4" t="s">
        <v>21</v>
      </c>
    </row>
    <row r="6866" spans="1:14" x14ac:dyDescent="0.25">
      <c r="A6866" s="1" t="s">
        <v>361</v>
      </c>
      <c r="B6866" s="2" t="s">
        <v>353</v>
      </c>
      <c r="C6866" s="2" t="s">
        <v>353</v>
      </c>
      <c r="D6866" s="2" t="s">
        <v>354</v>
      </c>
      <c r="E6866" s="2" t="s">
        <v>5365</v>
      </c>
      <c r="F6866" s="2">
        <v>90111503</v>
      </c>
      <c r="G6866" s="2" t="s">
        <v>330</v>
      </c>
      <c r="H6866" s="2">
        <v>1</v>
      </c>
      <c r="I6866" s="2">
        <v>12</v>
      </c>
      <c r="J6866" s="2">
        <v>10</v>
      </c>
      <c r="K6866" s="2">
        <v>1</v>
      </c>
      <c r="L6866" s="3">
        <v>76000</v>
      </c>
      <c r="M6866" s="2" t="s">
        <v>20</v>
      </c>
      <c r="N6866" s="4" t="s">
        <v>21</v>
      </c>
    </row>
    <row r="6867" spans="1:14" x14ac:dyDescent="0.25">
      <c r="A6867" s="1" t="s">
        <v>361</v>
      </c>
      <c r="B6867" s="2" t="s">
        <v>353</v>
      </c>
      <c r="C6867" s="2" t="s">
        <v>353</v>
      </c>
      <c r="D6867" s="2" t="s">
        <v>354</v>
      </c>
      <c r="E6867" s="2" t="s">
        <v>5366</v>
      </c>
      <c r="F6867" s="2">
        <v>90111503</v>
      </c>
      <c r="G6867" s="2" t="s">
        <v>330</v>
      </c>
      <c r="H6867" s="2">
        <v>1</v>
      </c>
      <c r="I6867" s="2">
        <v>12</v>
      </c>
      <c r="J6867" s="2">
        <v>10</v>
      </c>
      <c r="K6867" s="2">
        <v>1</v>
      </c>
      <c r="L6867" s="3">
        <v>76000</v>
      </c>
      <c r="M6867" s="2" t="s">
        <v>20</v>
      </c>
      <c r="N6867" s="4" t="s">
        <v>21</v>
      </c>
    </row>
    <row r="6868" spans="1:14" x14ac:dyDescent="0.25">
      <c r="A6868" s="1" t="s">
        <v>361</v>
      </c>
      <c r="B6868" s="2" t="s">
        <v>353</v>
      </c>
      <c r="C6868" s="2" t="s">
        <v>353</v>
      </c>
      <c r="D6868" s="2" t="s">
        <v>354</v>
      </c>
      <c r="E6868" s="2" t="s">
        <v>5367</v>
      </c>
      <c r="F6868" s="2">
        <v>90111503</v>
      </c>
      <c r="G6868" s="2" t="s">
        <v>330</v>
      </c>
      <c r="H6868" s="2">
        <v>1</v>
      </c>
      <c r="I6868" s="2">
        <v>12</v>
      </c>
      <c r="J6868" s="2">
        <v>10</v>
      </c>
      <c r="K6868" s="2">
        <v>1</v>
      </c>
      <c r="L6868" s="3">
        <v>3664000</v>
      </c>
      <c r="M6868" s="2" t="s">
        <v>20</v>
      </c>
      <c r="N6868" s="4" t="s">
        <v>21</v>
      </c>
    </row>
    <row r="6869" spans="1:14" x14ac:dyDescent="0.25">
      <c r="A6869" s="1" t="s">
        <v>361</v>
      </c>
      <c r="B6869" s="2" t="s">
        <v>353</v>
      </c>
      <c r="C6869" s="2" t="s">
        <v>353</v>
      </c>
      <c r="D6869" s="2" t="s">
        <v>354</v>
      </c>
      <c r="E6869" s="2" t="s">
        <v>5368</v>
      </c>
      <c r="F6869" s="2">
        <v>90111503</v>
      </c>
      <c r="G6869" s="2" t="s">
        <v>330</v>
      </c>
      <c r="H6869" s="2">
        <v>1</v>
      </c>
      <c r="I6869" s="2">
        <v>12</v>
      </c>
      <c r="J6869" s="2">
        <v>10</v>
      </c>
      <c r="K6869" s="2">
        <v>1</v>
      </c>
      <c r="L6869" s="3">
        <v>76000</v>
      </c>
      <c r="M6869" s="2" t="s">
        <v>20</v>
      </c>
      <c r="N6869" s="4" t="s">
        <v>21</v>
      </c>
    </row>
    <row r="6870" spans="1:14" x14ac:dyDescent="0.25">
      <c r="A6870" s="1" t="s">
        <v>361</v>
      </c>
      <c r="B6870" s="2" t="s">
        <v>353</v>
      </c>
      <c r="C6870" s="2" t="s">
        <v>353</v>
      </c>
      <c r="D6870" s="2" t="s">
        <v>354</v>
      </c>
      <c r="E6870" s="2" t="s">
        <v>5369</v>
      </c>
      <c r="F6870" s="2">
        <v>90111503</v>
      </c>
      <c r="G6870" s="2" t="s">
        <v>330</v>
      </c>
      <c r="H6870" s="2">
        <v>1</v>
      </c>
      <c r="I6870" s="2">
        <v>12</v>
      </c>
      <c r="J6870" s="2">
        <v>10</v>
      </c>
      <c r="K6870" s="2">
        <v>1</v>
      </c>
      <c r="L6870" s="3">
        <v>76000</v>
      </c>
      <c r="M6870" s="2" t="s">
        <v>20</v>
      </c>
      <c r="N6870" s="4" t="s">
        <v>21</v>
      </c>
    </row>
    <row r="6871" spans="1:14" x14ac:dyDescent="0.25">
      <c r="A6871" s="1" t="s">
        <v>361</v>
      </c>
      <c r="B6871" s="2" t="s">
        <v>353</v>
      </c>
      <c r="C6871" s="2" t="s">
        <v>353</v>
      </c>
      <c r="D6871" s="2" t="s">
        <v>354</v>
      </c>
      <c r="E6871" s="2" t="s">
        <v>18498</v>
      </c>
      <c r="F6871" s="2">
        <v>90111503</v>
      </c>
      <c r="G6871" s="2" t="s">
        <v>330</v>
      </c>
      <c r="H6871" s="2">
        <v>1</v>
      </c>
      <c r="I6871" s="2">
        <v>12</v>
      </c>
      <c r="J6871" s="2">
        <v>10</v>
      </c>
      <c r="K6871" s="2">
        <v>1</v>
      </c>
      <c r="L6871" s="3">
        <v>1064000</v>
      </c>
      <c r="M6871" s="2" t="s">
        <v>20</v>
      </c>
      <c r="N6871" s="4" t="s">
        <v>21</v>
      </c>
    </row>
    <row r="6872" spans="1:14" x14ac:dyDescent="0.25">
      <c r="A6872" s="1" t="s">
        <v>361</v>
      </c>
      <c r="B6872" s="2" t="s">
        <v>353</v>
      </c>
      <c r="C6872" s="2" t="s">
        <v>353</v>
      </c>
      <c r="D6872" s="2" t="s">
        <v>354</v>
      </c>
      <c r="E6872" s="2" t="s">
        <v>5370</v>
      </c>
      <c r="F6872" s="2">
        <v>90111503</v>
      </c>
      <c r="G6872" s="2" t="s">
        <v>330</v>
      </c>
      <c r="H6872" s="2">
        <v>1</v>
      </c>
      <c r="I6872" s="2">
        <v>12</v>
      </c>
      <c r="J6872" s="2">
        <v>10</v>
      </c>
      <c r="K6872" s="2">
        <v>1</v>
      </c>
      <c r="L6872" s="3">
        <v>1064000</v>
      </c>
      <c r="M6872" s="2" t="s">
        <v>20</v>
      </c>
      <c r="N6872" s="4" t="s">
        <v>21</v>
      </c>
    </row>
    <row r="6873" spans="1:14" x14ac:dyDescent="0.25">
      <c r="A6873" s="1" t="s">
        <v>361</v>
      </c>
      <c r="B6873" s="2" t="s">
        <v>353</v>
      </c>
      <c r="C6873" s="2" t="s">
        <v>353</v>
      </c>
      <c r="D6873" s="2" t="s">
        <v>354</v>
      </c>
      <c r="E6873" s="2" t="s">
        <v>5371</v>
      </c>
      <c r="F6873" s="2">
        <v>90111503</v>
      </c>
      <c r="G6873" s="2" t="s">
        <v>330</v>
      </c>
      <c r="H6873" s="2">
        <v>1</v>
      </c>
      <c r="I6873" s="2">
        <v>12</v>
      </c>
      <c r="J6873" s="2">
        <v>10</v>
      </c>
      <c r="K6873" s="2">
        <v>1</v>
      </c>
      <c r="L6873" s="3">
        <v>6612000</v>
      </c>
      <c r="M6873" s="2" t="s">
        <v>20</v>
      </c>
      <c r="N6873" s="4" t="s">
        <v>21</v>
      </c>
    </row>
    <row r="6874" spans="1:14" x14ac:dyDescent="0.25">
      <c r="A6874" s="1" t="s">
        <v>361</v>
      </c>
      <c r="B6874" s="2" t="s">
        <v>353</v>
      </c>
      <c r="C6874" s="2" t="s">
        <v>353</v>
      </c>
      <c r="D6874" s="2" t="s">
        <v>354</v>
      </c>
      <c r="E6874" s="2" t="s">
        <v>5372</v>
      </c>
      <c r="F6874" s="2">
        <v>90111503</v>
      </c>
      <c r="G6874" s="2" t="s">
        <v>330</v>
      </c>
      <c r="H6874" s="2">
        <v>1</v>
      </c>
      <c r="I6874" s="2">
        <v>12</v>
      </c>
      <c r="J6874" s="2">
        <v>10</v>
      </c>
      <c r="K6874" s="2">
        <v>1</v>
      </c>
      <c r="L6874" s="3">
        <v>76000</v>
      </c>
      <c r="M6874" s="2" t="s">
        <v>20</v>
      </c>
      <c r="N6874" s="4" t="s">
        <v>21</v>
      </c>
    </row>
    <row r="6875" spans="1:14" x14ac:dyDescent="0.25">
      <c r="A6875" s="1" t="s">
        <v>361</v>
      </c>
      <c r="B6875" s="2" t="s">
        <v>353</v>
      </c>
      <c r="C6875" s="2" t="s">
        <v>353</v>
      </c>
      <c r="D6875" s="2" t="s">
        <v>354</v>
      </c>
      <c r="E6875" s="2" t="s">
        <v>5373</v>
      </c>
      <c r="F6875" s="2">
        <v>90111503</v>
      </c>
      <c r="G6875" s="2" t="s">
        <v>330</v>
      </c>
      <c r="H6875" s="2">
        <v>1</v>
      </c>
      <c r="I6875" s="2">
        <v>12</v>
      </c>
      <c r="J6875" s="2">
        <v>10</v>
      </c>
      <c r="K6875" s="2">
        <v>1</v>
      </c>
      <c r="L6875" s="3">
        <v>684000</v>
      </c>
      <c r="M6875" s="2" t="s">
        <v>20</v>
      </c>
      <c r="N6875" s="4" t="s">
        <v>21</v>
      </c>
    </row>
    <row r="6876" spans="1:14" x14ac:dyDescent="0.25">
      <c r="A6876" s="1" t="s">
        <v>361</v>
      </c>
      <c r="B6876" s="2" t="s">
        <v>353</v>
      </c>
      <c r="C6876" s="2" t="s">
        <v>353</v>
      </c>
      <c r="D6876" s="2" t="s">
        <v>354</v>
      </c>
      <c r="E6876" s="2" t="s">
        <v>5374</v>
      </c>
      <c r="F6876" s="2">
        <v>90111503</v>
      </c>
      <c r="G6876" s="2" t="s">
        <v>330</v>
      </c>
      <c r="H6876" s="2">
        <v>1</v>
      </c>
      <c r="I6876" s="2">
        <v>12</v>
      </c>
      <c r="J6876" s="2">
        <v>10</v>
      </c>
      <c r="K6876" s="2">
        <v>1</v>
      </c>
      <c r="L6876" s="3">
        <v>684000</v>
      </c>
      <c r="M6876" s="2" t="s">
        <v>20</v>
      </c>
      <c r="N6876" s="4" t="s">
        <v>21</v>
      </c>
    </row>
    <row r="6877" spans="1:14" x14ac:dyDescent="0.25">
      <c r="A6877" s="1" t="s">
        <v>361</v>
      </c>
      <c r="B6877" s="2" t="s">
        <v>353</v>
      </c>
      <c r="C6877" s="2" t="s">
        <v>353</v>
      </c>
      <c r="D6877" s="2" t="s">
        <v>354</v>
      </c>
      <c r="E6877" s="2" t="s">
        <v>5375</v>
      </c>
      <c r="F6877" s="2">
        <v>90111503</v>
      </c>
      <c r="G6877" s="2" t="s">
        <v>330</v>
      </c>
      <c r="H6877" s="2">
        <v>1</v>
      </c>
      <c r="I6877" s="2">
        <v>12</v>
      </c>
      <c r="J6877" s="2">
        <v>10</v>
      </c>
      <c r="K6877" s="2">
        <v>1</v>
      </c>
      <c r="L6877" s="3">
        <v>532000</v>
      </c>
      <c r="M6877" s="2" t="s">
        <v>20</v>
      </c>
      <c r="N6877" s="4" t="s">
        <v>21</v>
      </c>
    </row>
    <row r="6878" spans="1:14" x14ac:dyDescent="0.25">
      <c r="A6878" s="1" t="s">
        <v>361</v>
      </c>
      <c r="B6878" s="2" t="s">
        <v>353</v>
      </c>
      <c r="C6878" s="2" t="s">
        <v>353</v>
      </c>
      <c r="D6878" s="2" t="s">
        <v>354</v>
      </c>
      <c r="E6878" s="2" t="s">
        <v>5376</v>
      </c>
      <c r="F6878" s="2">
        <v>90111503</v>
      </c>
      <c r="G6878" s="2" t="s">
        <v>330</v>
      </c>
      <c r="H6878" s="2">
        <v>1</v>
      </c>
      <c r="I6878" s="2">
        <v>12</v>
      </c>
      <c r="J6878" s="2">
        <v>10</v>
      </c>
      <c r="K6878" s="2">
        <v>1</v>
      </c>
      <c r="L6878" s="3">
        <v>532000</v>
      </c>
      <c r="M6878" s="2" t="s">
        <v>20</v>
      </c>
      <c r="N6878" s="4" t="s">
        <v>21</v>
      </c>
    </row>
    <row r="6879" spans="1:14" x14ac:dyDescent="0.25">
      <c r="A6879" s="1" t="s">
        <v>361</v>
      </c>
      <c r="B6879" s="2" t="s">
        <v>353</v>
      </c>
      <c r="C6879" s="2" t="s">
        <v>353</v>
      </c>
      <c r="D6879" s="2" t="s">
        <v>354</v>
      </c>
      <c r="E6879" s="2" t="s">
        <v>5377</v>
      </c>
      <c r="F6879" s="2">
        <v>90111503</v>
      </c>
      <c r="G6879" s="2" t="s">
        <v>330</v>
      </c>
      <c r="H6879" s="2">
        <v>1</v>
      </c>
      <c r="I6879" s="2">
        <v>12</v>
      </c>
      <c r="J6879" s="2">
        <v>10</v>
      </c>
      <c r="K6879" s="2">
        <v>1</v>
      </c>
      <c r="L6879" s="3">
        <v>532000</v>
      </c>
      <c r="M6879" s="2" t="s">
        <v>20</v>
      </c>
      <c r="N6879" s="4" t="s">
        <v>21</v>
      </c>
    </row>
    <row r="6880" spans="1:14" x14ac:dyDescent="0.25">
      <c r="A6880" s="1" t="s">
        <v>361</v>
      </c>
      <c r="B6880" s="2" t="s">
        <v>353</v>
      </c>
      <c r="C6880" s="2" t="s">
        <v>353</v>
      </c>
      <c r="D6880" s="2" t="s">
        <v>354</v>
      </c>
      <c r="E6880" s="2" t="s">
        <v>5378</v>
      </c>
      <c r="F6880" s="2">
        <v>90111503</v>
      </c>
      <c r="G6880" s="2" t="s">
        <v>330</v>
      </c>
      <c r="H6880" s="2">
        <v>1</v>
      </c>
      <c r="I6880" s="2">
        <v>12</v>
      </c>
      <c r="J6880" s="2">
        <v>10</v>
      </c>
      <c r="K6880" s="2">
        <v>1</v>
      </c>
      <c r="L6880" s="3">
        <v>532000</v>
      </c>
      <c r="M6880" s="2" t="s">
        <v>20</v>
      </c>
      <c r="N6880" s="4" t="s">
        <v>21</v>
      </c>
    </row>
    <row r="6881" spans="1:14" x14ac:dyDescent="0.25">
      <c r="A6881" s="1" t="s">
        <v>361</v>
      </c>
      <c r="B6881" s="2" t="s">
        <v>353</v>
      </c>
      <c r="C6881" s="2" t="s">
        <v>353</v>
      </c>
      <c r="D6881" s="2" t="s">
        <v>354</v>
      </c>
      <c r="E6881" s="2" t="s">
        <v>5379</v>
      </c>
      <c r="F6881" s="2">
        <v>90111503</v>
      </c>
      <c r="G6881" s="2" t="s">
        <v>330</v>
      </c>
      <c r="H6881" s="2">
        <v>1</v>
      </c>
      <c r="I6881" s="2">
        <v>12</v>
      </c>
      <c r="J6881" s="2">
        <v>10</v>
      </c>
      <c r="K6881" s="2">
        <v>1</v>
      </c>
      <c r="L6881" s="3">
        <v>1064000</v>
      </c>
      <c r="M6881" s="2" t="s">
        <v>20</v>
      </c>
      <c r="N6881" s="4" t="s">
        <v>21</v>
      </c>
    </row>
    <row r="6882" spans="1:14" x14ac:dyDescent="0.25">
      <c r="A6882" s="1" t="s">
        <v>361</v>
      </c>
      <c r="B6882" s="2" t="s">
        <v>353</v>
      </c>
      <c r="C6882" s="2" t="s">
        <v>353</v>
      </c>
      <c r="D6882" s="2" t="s">
        <v>354</v>
      </c>
      <c r="E6882" s="2" t="s">
        <v>5380</v>
      </c>
      <c r="F6882" s="2">
        <v>90111503</v>
      </c>
      <c r="G6882" s="2" t="s">
        <v>330</v>
      </c>
      <c r="H6882" s="2">
        <v>1</v>
      </c>
      <c r="I6882" s="2">
        <v>12</v>
      </c>
      <c r="J6882" s="2">
        <v>10</v>
      </c>
      <c r="K6882" s="2">
        <v>1</v>
      </c>
      <c r="L6882" s="3">
        <v>76000</v>
      </c>
      <c r="M6882" s="2" t="s">
        <v>20</v>
      </c>
      <c r="N6882" s="4" t="s">
        <v>21</v>
      </c>
    </row>
    <row r="6883" spans="1:14" x14ac:dyDescent="0.25">
      <c r="A6883" s="1" t="s">
        <v>361</v>
      </c>
      <c r="B6883" s="2" t="s">
        <v>353</v>
      </c>
      <c r="C6883" s="2" t="s">
        <v>353</v>
      </c>
      <c r="D6883" s="2" t="s">
        <v>354</v>
      </c>
      <c r="E6883" s="2" t="s">
        <v>5381</v>
      </c>
      <c r="F6883" s="2">
        <v>90111503</v>
      </c>
      <c r="G6883" s="2" t="s">
        <v>330</v>
      </c>
      <c r="H6883" s="2">
        <v>1</v>
      </c>
      <c r="I6883" s="2">
        <v>12</v>
      </c>
      <c r="J6883" s="2">
        <v>10</v>
      </c>
      <c r="K6883" s="2">
        <v>1</v>
      </c>
      <c r="L6883" s="3">
        <v>1064000</v>
      </c>
      <c r="M6883" s="2" t="s">
        <v>20</v>
      </c>
      <c r="N6883" s="4" t="s">
        <v>21</v>
      </c>
    </row>
    <row r="6884" spans="1:14" x14ac:dyDescent="0.25">
      <c r="A6884" s="1" t="s">
        <v>361</v>
      </c>
      <c r="B6884" s="2" t="s">
        <v>353</v>
      </c>
      <c r="C6884" s="2" t="s">
        <v>353</v>
      </c>
      <c r="D6884" s="2" t="s">
        <v>354</v>
      </c>
      <c r="E6884" s="2" t="s">
        <v>5382</v>
      </c>
      <c r="F6884" s="2">
        <v>90111503</v>
      </c>
      <c r="G6884" s="2" t="s">
        <v>330</v>
      </c>
      <c r="H6884" s="2">
        <v>1</v>
      </c>
      <c r="I6884" s="2">
        <v>12</v>
      </c>
      <c r="J6884" s="2">
        <v>10</v>
      </c>
      <c r="K6884" s="2">
        <v>1</v>
      </c>
      <c r="L6884" s="3">
        <v>988000</v>
      </c>
      <c r="M6884" s="2" t="s">
        <v>20</v>
      </c>
      <c r="N6884" s="4" t="s">
        <v>21</v>
      </c>
    </row>
    <row r="6885" spans="1:14" x14ac:dyDescent="0.25">
      <c r="A6885" s="1" t="s">
        <v>361</v>
      </c>
      <c r="B6885" s="2" t="s">
        <v>353</v>
      </c>
      <c r="C6885" s="2" t="s">
        <v>353</v>
      </c>
      <c r="D6885" s="2" t="s">
        <v>354</v>
      </c>
      <c r="E6885" s="2" t="s">
        <v>5383</v>
      </c>
      <c r="F6885" s="2">
        <v>90111503</v>
      </c>
      <c r="G6885" s="2" t="s">
        <v>330</v>
      </c>
      <c r="H6885" s="2">
        <v>1</v>
      </c>
      <c r="I6885" s="2">
        <v>12</v>
      </c>
      <c r="J6885" s="2">
        <v>10</v>
      </c>
      <c r="K6885" s="2">
        <v>1</v>
      </c>
      <c r="L6885" s="3">
        <v>1140000</v>
      </c>
      <c r="M6885" s="2" t="s">
        <v>20</v>
      </c>
      <c r="N6885" s="4" t="s">
        <v>21</v>
      </c>
    </row>
    <row r="6886" spans="1:14" x14ac:dyDescent="0.25">
      <c r="A6886" s="1" t="s">
        <v>361</v>
      </c>
      <c r="B6886" s="2" t="s">
        <v>353</v>
      </c>
      <c r="C6886" s="2" t="s">
        <v>353</v>
      </c>
      <c r="D6886" s="2" t="s">
        <v>354</v>
      </c>
      <c r="E6886" s="2" t="s">
        <v>5384</v>
      </c>
      <c r="F6886" s="2">
        <v>90111503</v>
      </c>
      <c r="G6886" s="2" t="s">
        <v>330</v>
      </c>
      <c r="H6886" s="2">
        <v>1</v>
      </c>
      <c r="I6886" s="2">
        <v>12</v>
      </c>
      <c r="J6886" s="2">
        <v>10</v>
      </c>
      <c r="K6886" s="2">
        <v>1</v>
      </c>
      <c r="L6886" s="3">
        <v>988000</v>
      </c>
      <c r="M6886" s="2" t="s">
        <v>20</v>
      </c>
      <c r="N6886" s="4" t="s">
        <v>21</v>
      </c>
    </row>
    <row r="6887" spans="1:14" x14ac:dyDescent="0.25">
      <c r="A6887" s="1" t="s">
        <v>361</v>
      </c>
      <c r="B6887" s="2" t="s">
        <v>353</v>
      </c>
      <c r="C6887" s="2" t="s">
        <v>353</v>
      </c>
      <c r="D6887" s="2" t="s">
        <v>354</v>
      </c>
      <c r="E6887" s="2" t="s">
        <v>5385</v>
      </c>
      <c r="F6887" s="2">
        <v>90111503</v>
      </c>
      <c r="G6887" s="2" t="s">
        <v>330</v>
      </c>
      <c r="H6887" s="2">
        <v>1</v>
      </c>
      <c r="I6887" s="2">
        <v>12</v>
      </c>
      <c r="J6887" s="2">
        <v>10</v>
      </c>
      <c r="K6887" s="2">
        <v>1</v>
      </c>
      <c r="L6887" s="3">
        <v>76000</v>
      </c>
      <c r="M6887" s="2" t="s">
        <v>20</v>
      </c>
      <c r="N6887" s="4" t="s">
        <v>21</v>
      </c>
    </row>
    <row r="6888" spans="1:14" x14ac:dyDescent="0.25">
      <c r="A6888" s="1" t="s">
        <v>361</v>
      </c>
      <c r="B6888" s="2" t="s">
        <v>353</v>
      </c>
      <c r="C6888" s="2" t="s">
        <v>353</v>
      </c>
      <c r="D6888" s="2" t="s">
        <v>354</v>
      </c>
      <c r="E6888" s="2" t="s">
        <v>5386</v>
      </c>
      <c r="F6888" s="2">
        <v>90111503</v>
      </c>
      <c r="G6888" s="2" t="s">
        <v>330</v>
      </c>
      <c r="H6888" s="2">
        <v>1</v>
      </c>
      <c r="I6888" s="2">
        <v>12</v>
      </c>
      <c r="J6888" s="2">
        <v>10</v>
      </c>
      <c r="K6888" s="2">
        <v>1</v>
      </c>
      <c r="L6888" s="3">
        <v>532000</v>
      </c>
      <c r="M6888" s="2" t="s">
        <v>20</v>
      </c>
      <c r="N6888" s="4" t="s">
        <v>21</v>
      </c>
    </row>
    <row r="6889" spans="1:14" x14ac:dyDescent="0.25">
      <c r="A6889" s="1" t="s">
        <v>361</v>
      </c>
      <c r="B6889" s="2" t="s">
        <v>353</v>
      </c>
      <c r="C6889" s="2" t="s">
        <v>353</v>
      </c>
      <c r="D6889" s="2" t="s">
        <v>354</v>
      </c>
      <c r="E6889" s="2" t="s">
        <v>5387</v>
      </c>
      <c r="F6889" s="2">
        <v>90111503</v>
      </c>
      <c r="G6889" s="2" t="s">
        <v>330</v>
      </c>
      <c r="H6889" s="2">
        <v>1</v>
      </c>
      <c r="I6889" s="2">
        <v>12</v>
      </c>
      <c r="J6889" s="2">
        <v>10</v>
      </c>
      <c r="K6889" s="2">
        <v>1</v>
      </c>
      <c r="L6889" s="3">
        <v>532000</v>
      </c>
      <c r="M6889" s="2" t="s">
        <v>20</v>
      </c>
      <c r="N6889" s="4" t="s">
        <v>21</v>
      </c>
    </row>
    <row r="6890" spans="1:14" x14ac:dyDescent="0.25">
      <c r="A6890" s="1" t="s">
        <v>361</v>
      </c>
      <c r="B6890" s="2" t="s">
        <v>353</v>
      </c>
      <c r="C6890" s="2" t="s">
        <v>353</v>
      </c>
      <c r="D6890" s="2" t="s">
        <v>354</v>
      </c>
      <c r="E6890" s="2" t="s">
        <v>5388</v>
      </c>
      <c r="F6890" s="2">
        <v>90111503</v>
      </c>
      <c r="G6890" s="2" t="s">
        <v>330</v>
      </c>
      <c r="H6890" s="2">
        <v>1</v>
      </c>
      <c r="I6890" s="2">
        <v>12</v>
      </c>
      <c r="J6890" s="2">
        <v>10</v>
      </c>
      <c r="K6890" s="2">
        <v>1</v>
      </c>
      <c r="L6890" s="3">
        <v>76000</v>
      </c>
      <c r="M6890" s="2" t="s">
        <v>20</v>
      </c>
      <c r="N6890" s="4" t="s">
        <v>21</v>
      </c>
    </row>
    <row r="6891" spans="1:14" x14ac:dyDescent="0.25">
      <c r="A6891" s="1" t="s">
        <v>361</v>
      </c>
      <c r="B6891" s="2" t="s">
        <v>353</v>
      </c>
      <c r="C6891" s="2" t="s">
        <v>353</v>
      </c>
      <c r="D6891" s="2" t="s">
        <v>354</v>
      </c>
      <c r="E6891" s="2" t="s">
        <v>5389</v>
      </c>
      <c r="F6891" s="2">
        <v>90111503</v>
      </c>
      <c r="G6891" s="2" t="s">
        <v>330</v>
      </c>
      <c r="H6891" s="2">
        <v>1</v>
      </c>
      <c r="I6891" s="2">
        <v>12</v>
      </c>
      <c r="J6891" s="2">
        <v>10</v>
      </c>
      <c r="K6891" s="2">
        <v>1</v>
      </c>
      <c r="L6891" s="3">
        <v>38000</v>
      </c>
      <c r="M6891" s="2" t="s">
        <v>20</v>
      </c>
      <c r="N6891" s="4" t="s">
        <v>21</v>
      </c>
    </row>
    <row r="6892" spans="1:14" x14ac:dyDescent="0.25">
      <c r="A6892" s="1" t="s">
        <v>361</v>
      </c>
      <c r="B6892" s="2" t="s">
        <v>353</v>
      </c>
      <c r="C6892" s="2" t="s">
        <v>353</v>
      </c>
      <c r="D6892" s="2" t="s">
        <v>354</v>
      </c>
      <c r="E6892" s="2" t="s">
        <v>18499</v>
      </c>
      <c r="F6892" s="2">
        <v>90111503</v>
      </c>
      <c r="G6892" s="2" t="s">
        <v>330</v>
      </c>
      <c r="H6892" s="2">
        <v>1</v>
      </c>
      <c r="I6892" s="2">
        <v>12</v>
      </c>
      <c r="J6892" s="2">
        <v>10</v>
      </c>
      <c r="K6892" s="2">
        <v>1</v>
      </c>
      <c r="L6892" s="3">
        <v>380000</v>
      </c>
      <c r="M6892" s="2" t="s">
        <v>20</v>
      </c>
      <c r="N6892" s="4" t="s">
        <v>21</v>
      </c>
    </row>
    <row r="6893" spans="1:14" x14ac:dyDescent="0.25">
      <c r="A6893" s="1" t="s">
        <v>361</v>
      </c>
      <c r="B6893" s="2" t="s">
        <v>353</v>
      </c>
      <c r="C6893" s="2" t="s">
        <v>353</v>
      </c>
      <c r="D6893" s="2" t="s">
        <v>354</v>
      </c>
      <c r="E6893" s="2" t="s">
        <v>5390</v>
      </c>
      <c r="F6893" s="2">
        <v>90111503</v>
      </c>
      <c r="G6893" s="2" t="s">
        <v>330</v>
      </c>
      <c r="H6893" s="2">
        <v>1</v>
      </c>
      <c r="I6893" s="2">
        <v>12</v>
      </c>
      <c r="J6893" s="2">
        <v>10</v>
      </c>
      <c r="K6893" s="2">
        <v>1</v>
      </c>
      <c r="L6893" s="3">
        <v>304000</v>
      </c>
      <c r="M6893" s="2" t="s">
        <v>20</v>
      </c>
      <c r="N6893" s="4" t="s">
        <v>21</v>
      </c>
    </row>
    <row r="6894" spans="1:14" x14ac:dyDescent="0.25">
      <c r="A6894" s="1" t="s">
        <v>361</v>
      </c>
      <c r="B6894" s="2" t="s">
        <v>353</v>
      </c>
      <c r="C6894" s="2" t="s">
        <v>353</v>
      </c>
      <c r="D6894" s="2" t="s">
        <v>354</v>
      </c>
      <c r="E6894" s="2" t="s">
        <v>5391</v>
      </c>
      <c r="F6894" s="2">
        <v>90111503</v>
      </c>
      <c r="G6894" s="2" t="s">
        <v>330</v>
      </c>
      <c r="H6894" s="2">
        <v>1</v>
      </c>
      <c r="I6894" s="2">
        <v>12</v>
      </c>
      <c r="J6894" s="2">
        <v>10</v>
      </c>
      <c r="K6894" s="2">
        <v>1</v>
      </c>
      <c r="L6894" s="3">
        <v>38000</v>
      </c>
      <c r="M6894" s="2" t="s">
        <v>20</v>
      </c>
      <c r="N6894" s="4" t="s">
        <v>21</v>
      </c>
    </row>
    <row r="6895" spans="1:14" x14ac:dyDescent="0.25">
      <c r="A6895" s="1" t="s">
        <v>361</v>
      </c>
      <c r="B6895" s="2" t="s">
        <v>353</v>
      </c>
      <c r="C6895" s="2" t="s">
        <v>353</v>
      </c>
      <c r="D6895" s="2" t="s">
        <v>354</v>
      </c>
      <c r="E6895" s="2" t="s">
        <v>5392</v>
      </c>
      <c r="F6895" s="2">
        <v>90111503</v>
      </c>
      <c r="G6895" s="2" t="s">
        <v>330</v>
      </c>
      <c r="H6895" s="2">
        <v>1</v>
      </c>
      <c r="I6895" s="2">
        <v>12</v>
      </c>
      <c r="J6895" s="2">
        <v>10</v>
      </c>
      <c r="K6895" s="2">
        <v>1</v>
      </c>
      <c r="L6895" s="3">
        <v>532000</v>
      </c>
      <c r="M6895" s="2" t="s">
        <v>20</v>
      </c>
      <c r="N6895" s="4" t="s">
        <v>21</v>
      </c>
    </row>
    <row r="6896" spans="1:14" x14ac:dyDescent="0.25">
      <c r="A6896" s="1" t="s">
        <v>361</v>
      </c>
      <c r="B6896" s="2" t="s">
        <v>353</v>
      </c>
      <c r="C6896" s="2" t="s">
        <v>353</v>
      </c>
      <c r="D6896" s="2" t="s">
        <v>354</v>
      </c>
      <c r="E6896" s="2" t="s">
        <v>18500</v>
      </c>
      <c r="F6896" s="2">
        <v>90111503</v>
      </c>
      <c r="G6896" s="2" t="s">
        <v>330</v>
      </c>
      <c r="H6896" s="2">
        <v>1</v>
      </c>
      <c r="I6896" s="2">
        <v>12</v>
      </c>
      <c r="J6896" s="2">
        <v>10</v>
      </c>
      <c r="K6896" s="2">
        <v>1</v>
      </c>
      <c r="L6896" s="3">
        <v>380000</v>
      </c>
      <c r="M6896" s="2" t="s">
        <v>20</v>
      </c>
      <c r="N6896" s="4" t="s">
        <v>21</v>
      </c>
    </row>
    <row r="6897" spans="1:14" x14ac:dyDescent="0.25">
      <c r="A6897" s="1" t="s">
        <v>361</v>
      </c>
      <c r="B6897" s="2" t="s">
        <v>353</v>
      </c>
      <c r="C6897" s="2" t="s">
        <v>353</v>
      </c>
      <c r="D6897" s="2" t="s">
        <v>354</v>
      </c>
      <c r="E6897" s="2" t="s">
        <v>5393</v>
      </c>
      <c r="F6897" s="2">
        <v>90111503</v>
      </c>
      <c r="G6897" s="2" t="s">
        <v>330</v>
      </c>
      <c r="H6897" s="2">
        <v>1</v>
      </c>
      <c r="I6897" s="2">
        <v>12</v>
      </c>
      <c r="J6897" s="2">
        <v>10</v>
      </c>
      <c r="K6897" s="2">
        <v>1</v>
      </c>
      <c r="L6897" s="3">
        <v>76000</v>
      </c>
      <c r="M6897" s="2" t="s">
        <v>20</v>
      </c>
      <c r="N6897" s="4" t="s">
        <v>21</v>
      </c>
    </row>
    <row r="6898" spans="1:14" x14ac:dyDescent="0.25">
      <c r="A6898" s="1" t="s">
        <v>361</v>
      </c>
      <c r="B6898" s="2" t="s">
        <v>353</v>
      </c>
      <c r="C6898" s="2" t="s">
        <v>353</v>
      </c>
      <c r="D6898" s="2" t="s">
        <v>354</v>
      </c>
      <c r="E6898" s="2" t="s">
        <v>5394</v>
      </c>
      <c r="F6898" s="2">
        <v>90111503</v>
      </c>
      <c r="G6898" s="2" t="s">
        <v>330</v>
      </c>
      <c r="H6898" s="2">
        <v>1</v>
      </c>
      <c r="I6898" s="2">
        <v>12</v>
      </c>
      <c r="J6898" s="2">
        <v>10</v>
      </c>
      <c r="K6898" s="2">
        <v>1</v>
      </c>
      <c r="L6898" s="3">
        <v>76000</v>
      </c>
      <c r="M6898" s="2" t="s">
        <v>20</v>
      </c>
      <c r="N6898" s="4" t="s">
        <v>21</v>
      </c>
    </row>
    <row r="6899" spans="1:14" x14ac:dyDescent="0.25">
      <c r="A6899" s="1" t="s">
        <v>361</v>
      </c>
      <c r="B6899" s="2" t="s">
        <v>353</v>
      </c>
      <c r="C6899" s="2" t="s">
        <v>353</v>
      </c>
      <c r="D6899" s="2" t="s">
        <v>354</v>
      </c>
      <c r="E6899" s="2" t="s">
        <v>5395</v>
      </c>
      <c r="F6899" s="2">
        <v>90111503</v>
      </c>
      <c r="G6899" s="2" t="s">
        <v>330</v>
      </c>
      <c r="H6899" s="2">
        <v>1</v>
      </c>
      <c r="I6899" s="2">
        <v>12</v>
      </c>
      <c r="J6899" s="2">
        <v>10</v>
      </c>
      <c r="K6899" s="2">
        <v>1</v>
      </c>
      <c r="L6899" s="3">
        <v>988000</v>
      </c>
      <c r="M6899" s="2" t="s">
        <v>20</v>
      </c>
      <c r="N6899" s="4" t="s">
        <v>21</v>
      </c>
    </row>
    <row r="6900" spans="1:14" x14ac:dyDescent="0.25">
      <c r="A6900" s="1" t="s">
        <v>361</v>
      </c>
      <c r="B6900" s="2" t="s">
        <v>353</v>
      </c>
      <c r="C6900" s="2" t="s">
        <v>353</v>
      </c>
      <c r="D6900" s="2" t="s">
        <v>354</v>
      </c>
      <c r="E6900" s="2" t="s">
        <v>5396</v>
      </c>
      <c r="F6900" s="2">
        <v>90111503</v>
      </c>
      <c r="G6900" s="2" t="s">
        <v>330</v>
      </c>
      <c r="H6900" s="2">
        <v>1</v>
      </c>
      <c r="I6900" s="2">
        <v>12</v>
      </c>
      <c r="J6900" s="2">
        <v>10</v>
      </c>
      <c r="K6900" s="2">
        <v>1</v>
      </c>
      <c r="L6900" s="3">
        <v>76000</v>
      </c>
      <c r="M6900" s="2" t="s">
        <v>20</v>
      </c>
      <c r="N6900" s="4" t="s">
        <v>21</v>
      </c>
    </row>
    <row r="6901" spans="1:14" x14ac:dyDescent="0.25">
      <c r="A6901" s="1" t="s">
        <v>361</v>
      </c>
      <c r="B6901" s="2" t="s">
        <v>353</v>
      </c>
      <c r="C6901" s="2" t="s">
        <v>353</v>
      </c>
      <c r="D6901" s="2" t="s">
        <v>354</v>
      </c>
      <c r="E6901" s="2" t="s">
        <v>5397</v>
      </c>
      <c r="F6901" s="2">
        <v>90111503</v>
      </c>
      <c r="G6901" s="2" t="s">
        <v>330</v>
      </c>
      <c r="H6901" s="2">
        <v>1</v>
      </c>
      <c r="I6901" s="2">
        <v>12</v>
      </c>
      <c r="J6901" s="2">
        <v>10</v>
      </c>
      <c r="K6901" s="2">
        <v>1</v>
      </c>
      <c r="L6901" s="3">
        <v>38000</v>
      </c>
      <c r="M6901" s="2" t="s">
        <v>20</v>
      </c>
      <c r="N6901" s="4" t="s">
        <v>21</v>
      </c>
    </row>
    <row r="6902" spans="1:14" x14ac:dyDescent="0.25">
      <c r="A6902" s="1" t="s">
        <v>361</v>
      </c>
      <c r="B6902" s="2" t="s">
        <v>353</v>
      </c>
      <c r="C6902" s="2" t="s">
        <v>353</v>
      </c>
      <c r="D6902" s="2" t="s">
        <v>354</v>
      </c>
      <c r="E6902" s="2" t="s">
        <v>5398</v>
      </c>
      <c r="F6902" s="2">
        <v>90111503</v>
      </c>
      <c r="G6902" s="2" t="s">
        <v>330</v>
      </c>
      <c r="H6902" s="2">
        <v>1</v>
      </c>
      <c r="I6902" s="2">
        <v>12</v>
      </c>
      <c r="J6902" s="2">
        <v>10</v>
      </c>
      <c r="K6902" s="2">
        <v>1</v>
      </c>
      <c r="L6902" s="3">
        <v>440000</v>
      </c>
      <c r="M6902" s="2" t="s">
        <v>20</v>
      </c>
      <c r="N6902" s="4" t="s">
        <v>21</v>
      </c>
    </row>
    <row r="6903" spans="1:14" x14ac:dyDescent="0.25">
      <c r="A6903" s="1" t="s">
        <v>361</v>
      </c>
      <c r="B6903" s="2" t="s">
        <v>353</v>
      </c>
      <c r="C6903" s="2" t="s">
        <v>353</v>
      </c>
      <c r="D6903" s="2" t="s">
        <v>354</v>
      </c>
      <c r="E6903" s="2" t="s">
        <v>5399</v>
      </c>
      <c r="F6903" s="2">
        <v>90111503</v>
      </c>
      <c r="G6903" s="2" t="s">
        <v>330</v>
      </c>
      <c r="H6903" s="2">
        <v>1</v>
      </c>
      <c r="I6903" s="2">
        <v>12</v>
      </c>
      <c r="J6903" s="2">
        <v>10</v>
      </c>
      <c r="K6903" s="2">
        <v>1</v>
      </c>
      <c r="L6903" s="3">
        <v>304000</v>
      </c>
      <c r="M6903" s="2" t="s">
        <v>20</v>
      </c>
      <c r="N6903" s="4" t="s">
        <v>21</v>
      </c>
    </row>
    <row r="6904" spans="1:14" x14ac:dyDescent="0.25">
      <c r="A6904" s="1" t="s">
        <v>361</v>
      </c>
      <c r="B6904" s="2" t="s">
        <v>353</v>
      </c>
      <c r="C6904" s="2" t="s">
        <v>353</v>
      </c>
      <c r="D6904" s="2" t="s">
        <v>354</v>
      </c>
      <c r="E6904" s="2" t="s">
        <v>5400</v>
      </c>
      <c r="F6904" s="2">
        <v>90111503</v>
      </c>
      <c r="G6904" s="2" t="s">
        <v>330</v>
      </c>
      <c r="H6904" s="2">
        <v>1</v>
      </c>
      <c r="I6904" s="2">
        <v>12</v>
      </c>
      <c r="J6904" s="2">
        <v>10</v>
      </c>
      <c r="K6904" s="2">
        <v>1</v>
      </c>
      <c r="L6904" s="3">
        <v>836000</v>
      </c>
      <c r="M6904" s="2" t="s">
        <v>20</v>
      </c>
      <c r="N6904" s="4" t="s">
        <v>21</v>
      </c>
    </row>
    <row r="6905" spans="1:14" x14ac:dyDescent="0.25">
      <c r="A6905" s="1" t="s">
        <v>361</v>
      </c>
      <c r="B6905" s="2" t="s">
        <v>353</v>
      </c>
      <c r="C6905" s="2" t="s">
        <v>353</v>
      </c>
      <c r="D6905" s="2" t="s">
        <v>354</v>
      </c>
      <c r="E6905" s="2" t="s">
        <v>5401</v>
      </c>
      <c r="F6905" s="2">
        <v>90111503</v>
      </c>
      <c r="G6905" s="2" t="s">
        <v>330</v>
      </c>
      <c r="H6905" s="2">
        <v>1</v>
      </c>
      <c r="I6905" s="2">
        <v>12</v>
      </c>
      <c r="J6905" s="2">
        <v>10</v>
      </c>
      <c r="K6905" s="2">
        <v>1</v>
      </c>
      <c r="L6905" s="3">
        <v>3040000</v>
      </c>
      <c r="M6905" s="2" t="s">
        <v>20</v>
      </c>
      <c r="N6905" s="4" t="s">
        <v>21</v>
      </c>
    </row>
    <row r="6906" spans="1:14" x14ac:dyDescent="0.25">
      <c r="A6906" s="1" t="s">
        <v>361</v>
      </c>
      <c r="B6906" s="2" t="s">
        <v>353</v>
      </c>
      <c r="C6906" s="2" t="s">
        <v>353</v>
      </c>
      <c r="D6906" s="2" t="s">
        <v>354</v>
      </c>
      <c r="E6906" s="2" t="s">
        <v>5402</v>
      </c>
      <c r="F6906" s="2">
        <v>90111503</v>
      </c>
      <c r="G6906" s="2" t="s">
        <v>330</v>
      </c>
      <c r="H6906" s="2">
        <v>1</v>
      </c>
      <c r="I6906" s="2">
        <v>12</v>
      </c>
      <c r="J6906" s="2">
        <v>10</v>
      </c>
      <c r="K6906" s="2">
        <v>1</v>
      </c>
      <c r="L6906" s="3">
        <v>8816000</v>
      </c>
      <c r="M6906" s="2" t="s">
        <v>20</v>
      </c>
      <c r="N6906" s="4" t="s">
        <v>21</v>
      </c>
    </row>
    <row r="6907" spans="1:14" x14ac:dyDescent="0.25">
      <c r="A6907" s="1" t="s">
        <v>361</v>
      </c>
      <c r="B6907" s="2" t="s">
        <v>353</v>
      </c>
      <c r="C6907" s="2" t="s">
        <v>353</v>
      </c>
      <c r="D6907" s="2" t="s">
        <v>354</v>
      </c>
      <c r="E6907" s="2" t="s">
        <v>5403</v>
      </c>
      <c r="F6907" s="2">
        <v>90111503</v>
      </c>
      <c r="G6907" s="2" t="s">
        <v>330</v>
      </c>
      <c r="H6907" s="2">
        <v>1</v>
      </c>
      <c r="I6907" s="2">
        <v>12</v>
      </c>
      <c r="J6907" s="2">
        <v>10</v>
      </c>
      <c r="K6907" s="2">
        <v>1</v>
      </c>
      <c r="L6907" s="3">
        <v>560000</v>
      </c>
      <c r="M6907" s="2" t="s">
        <v>20</v>
      </c>
      <c r="N6907" s="4" t="s">
        <v>21</v>
      </c>
    </row>
    <row r="6908" spans="1:14" x14ac:dyDescent="0.25">
      <c r="A6908" s="1" t="s">
        <v>361</v>
      </c>
      <c r="B6908" s="2" t="s">
        <v>353</v>
      </c>
      <c r="C6908" s="2" t="s">
        <v>353</v>
      </c>
      <c r="D6908" s="2" t="s">
        <v>354</v>
      </c>
      <c r="E6908" s="2" t="s">
        <v>5404</v>
      </c>
      <c r="F6908" s="2">
        <v>90111503</v>
      </c>
      <c r="G6908" s="2" t="s">
        <v>330</v>
      </c>
      <c r="H6908" s="2">
        <v>1</v>
      </c>
      <c r="I6908" s="2">
        <v>12</v>
      </c>
      <c r="J6908" s="2">
        <v>10</v>
      </c>
      <c r="K6908" s="2">
        <v>1</v>
      </c>
      <c r="L6908" s="3">
        <v>304000</v>
      </c>
      <c r="M6908" s="2" t="s">
        <v>20</v>
      </c>
      <c r="N6908" s="4" t="s">
        <v>21</v>
      </c>
    </row>
    <row r="6909" spans="1:14" x14ac:dyDescent="0.25">
      <c r="A6909" s="1" t="s">
        <v>361</v>
      </c>
      <c r="B6909" s="2" t="s">
        <v>353</v>
      </c>
      <c r="C6909" s="2" t="s">
        <v>353</v>
      </c>
      <c r="D6909" s="2" t="s">
        <v>354</v>
      </c>
      <c r="E6909" s="2" t="s">
        <v>5405</v>
      </c>
      <c r="F6909" s="2">
        <v>90111503</v>
      </c>
      <c r="G6909" s="2" t="s">
        <v>330</v>
      </c>
      <c r="H6909" s="2">
        <v>1</v>
      </c>
      <c r="I6909" s="2">
        <v>12</v>
      </c>
      <c r="J6909" s="2">
        <v>10</v>
      </c>
      <c r="K6909" s="2">
        <v>1</v>
      </c>
      <c r="L6909" s="3">
        <v>76000</v>
      </c>
      <c r="M6909" s="2" t="s">
        <v>20</v>
      </c>
      <c r="N6909" s="4" t="s">
        <v>21</v>
      </c>
    </row>
    <row r="6910" spans="1:14" x14ac:dyDescent="0.25">
      <c r="A6910" s="1" t="s">
        <v>361</v>
      </c>
      <c r="B6910" s="2" t="s">
        <v>353</v>
      </c>
      <c r="C6910" s="2" t="s">
        <v>353</v>
      </c>
      <c r="D6910" s="2" t="s">
        <v>354</v>
      </c>
      <c r="E6910" s="2" t="s">
        <v>18501</v>
      </c>
      <c r="F6910" s="2">
        <v>90111503</v>
      </c>
      <c r="G6910" s="2" t="s">
        <v>330</v>
      </c>
      <c r="H6910" s="2">
        <v>1</v>
      </c>
      <c r="I6910" s="2">
        <v>12</v>
      </c>
      <c r="J6910" s="2">
        <v>10</v>
      </c>
      <c r="K6910" s="2">
        <v>1</v>
      </c>
      <c r="L6910" s="3">
        <v>76000</v>
      </c>
      <c r="M6910" s="2" t="s">
        <v>20</v>
      </c>
      <c r="N6910" s="4" t="s">
        <v>21</v>
      </c>
    </row>
    <row r="6911" spans="1:14" x14ac:dyDescent="0.25">
      <c r="A6911" s="1" t="s">
        <v>361</v>
      </c>
      <c r="B6911" s="2" t="s">
        <v>353</v>
      </c>
      <c r="C6911" s="2" t="s">
        <v>353</v>
      </c>
      <c r="D6911" s="2" t="s">
        <v>354</v>
      </c>
      <c r="E6911" s="2" t="s">
        <v>5406</v>
      </c>
      <c r="F6911" s="2">
        <v>90111503</v>
      </c>
      <c r="G6911" s="2" t="s">
        <v>330</v>
      </c>
      <c r="H6911" s="2">
        <v>1</v>
      </c>
      <c r="I6911" s="2">
        <v>12</v>
      </c>
      <c r="J6911" s="2">
        <v>10</v>
      </c>
      <c r="K6911" s="2">
        <v>1</v>
      </c>
      <c r="L6911" s="3">
        <v>76000</v>
      </c>
      <c r="M6911" s="2" t="s">
        <v>20</v>
      </c>
      <c r="N6911" s="4" t="s">
        <v>21</v>
      </c>
    </row>
    <row r="6912" spans="1:14" x14ac:dyDescent="0.25">
      <c r="A6912" s="1" t="s">
        <v>361</v>
      </c>
      <c r="B6912" s="2" t="s">
        <v>353</v>
      </c>
      <c r="C6912" s="2" t="s">
        <v>353</v>
      </c>
      <c r="D6912" s="2" t="s">
        <v>354</v>
      </c>
      <c r="E6912" s="2" t="s">
        <v>5407</v>
      </c>
      <c r="F6912" s="2">
        <v>90111503</v>
      </c>
      <c r="G6912" s="2" t="s">
        <v>330</v>
      </c>
      <c r="H6912" s="2">
        <v>1</v>
      </c>
      <c r="I6912" s="2">
        <v>12</v>
      </c>
      <c r="J6912" s="2">
        <v>10</v>
      </c>
      <c r="K6912" s="2">
        <v>1</v>
      </c>
      <c r="L6912" s="3">
        <v>76000</v>
      </c>
      <c r="M6912" s="2" t="s">
        <v>20</v>
      </c>
      <c r="N6912" s="4" t="s">
        <v>21</v>
      </c>
    </row>
    <row r="6913" spans="1:14" x14ac:dyDescent="0.25">
      <c r="A6913" s="1" t="s">
        <v>361</v>
      </c>
      <c r="B6913" s="2" t="s">
        <v>353</v>
      </c>
      <c r="C6913" s="2" t="s">
        <v>353</v>
      </c>
      <c r="D6913" s="2" t="s">
        <v>354</v>
      </c>
      <c r="E6913" s="2" t="s">
        <v>5408</v>
      </c>
      <c r="F6913" s="2">
        <v>90111503</v>
      </c>
      <c r="G6913" s="2" t="s">
        <v>330</v>
      </c>
      <c r="H6913" s="2">
        <v>1</v>
      </c>
      <c r="I6913" s="2">
        <v>12</v>
      </c>
      <c r="J6913" s="2">
        <v>10</v>
      </c>
      <c r="K6913" s="2">
        <v>1</v>
      </c>
      <c r="L6913" s="3">
        <v>304000</v>
      </c>
      <c r="M6913" s="2" t="s">
        <v>20</v>
      </c>
      <c r="N6913" s="4" t="s">
        <v>21</v>
      </c>
    </row>
    <row r="6914" spans="1:14" x14ac:dyDescent="0.25">
      <c r="A6914" s="1" t="s">
        <v>361</v>
      </c>
      <c r="B6914" s="2" t="s">
        <v>353</v>
      </c>
      <c r="C6914" s="2" t="s">
        <v>353</v>
      </c>
      <c r="D6914" s="2" t="s">
        <v>354</v>
      </c>
      <c r="E6914" s="2" t="s">
        <v>5409</v>
      </c>
      <c r="F6914" s="2">
        <v>90111503</v>
      </c>
      <c r="G6914" s="2" t="s">
        <v>330</v>
      </c>
      <c r="H6914" s="2">
        <v>1</v>
      </c>
      <c r="I6914" s="2">
        <v>12</v>
      </c>
      <c r="J6914" s="2">
        <v>10</v>
      </c>
      <c r="K6914" s="2">
        <v>1</v>
      </c>
      <c r="L6914" s="3">
        <v>304000</v>
      </c>
      <c r="M6914" s="2" t="s">
        <v>20</v>
      </c>
      <c r="N6914" s="4" t="s">
        <v>21</v>
      </c>
    </row>
    <row r="6915" spans="1:14" x14ac:dyDescent="0.25">
      <c r="A6915" s="1" t="s">
        <v>361</v>
      </c>
      <c r="B6915" s="2" t="s">
        <v>353</v>
      </c>
      <c r="C6915" s="2" t="s">
        <v>353</v>
      </c>
      <c r="D6915" s="2" t="s">
        <v>354</v>
      </c>
      <c r="E6915" s="2" t="s">
        <v>5410</v>
      </c>
      <c r="F6915" s="2">
        <v>90111503</v>
      </c>
      <c r="G6915" s="2" t="s">
        <v>330</v>
      </c>
      <c r="H6915" s="2">
        <v>1</v>
      </c>
      <c r="I6915" s="2">
        <v>12</v>
      </c>
      <c r="J6915" s="2">
        <v>10</v>
      </c>
      <c r="K6915" s="2">
        <v>1</v>
      </c>
      <c r="L6915" s="3">
        <v>532000</v>
      </c>
      <c r="M6915" s="2" t="s">
        <v>20</v>
      </c>
      <c r="N6915" s="4" t="s">
        <v>21</v>
      </c>
    </row>
    <row r="6916" spans="1:14" x14ac:dyDescent="0.25">
      <c r="A6916" s="1" t="s">
        <v>361</v>
      </c>
      <c r="B6916" s="2" t="s">
        <v>353</v>
      </c>
      <c r="C6916" s="2" t="s">
        <v>353</v>
      </c>
      <c r="D6916" s="2" t="s">
        <v>354</v>
      </c>
      <c r="E6916" s="2" t="s">
        <v>5411</v>
      </c>
      <c r="F6916" s="2">
        <v>90111503</v>
      </c>
      <c r="G6916" s="2" t="s">
        <v>330</v>
      </c>
      <c r="H6916" s="2">
        <v>1</v>
      </c>
      <c r="I6916" s="2">
        <v>12</v>
      </c>
      <c r="J6916" s="2">
        <v>10</v>
      </c>
      <c r="K6916" s="2">
        <v>1</v>
      </c>
      <c r="L6916" s="3">
        <v>152000</v>
      </c>
      <c r="M6916" s="2" t="s">
        <v>20</v>
      </c>
      <c r="N6916" s="4" t="s">
        <v>21</v>
      </c>
    </row>
    <row r="6917" spans="1:14" x14ac:dyDescent="0.25">
      <c r="A6917" s="1" t="s">
        <v>361</v>
      </c>
      <c r="B6917" s="2" t="s">
        <v>353</v>
      </c>
      <c r="C6917" s="2" t="s">
        <v>353</v>
      </c>
      <c r="D6917" s="2" t="s">
        <v>354</v>
      </c>
      <c r="E6917" s="2" t="s">
        <v>5412</v>
      </c>
      <c r="F6917" s="2">
        <v>90111503</v>
      </c>
      <c r="G6917" s="2" t="s">
        <v>330</v>
      </c>
      <c r="H6917" s="2">
        <v>1</v>
      </c>
      <c r="I6917" s="2">
        <v>12</v>
      </c>
      <c r="J6917" s="2">
        <v>10</v>
      </c>
      <c r="K6917" s="2">
        <v>1</v>
      </c>
      <c r="L6917" s="3">
        <v>1064000</v>
      </c>
      <c r="M6917" s="2" t="s">
        <v>20</v>
      </c>
      <c r="N6917" s="4" t="s">
        <v>21</v>
      </c>
    </row>
    <row r="6918" spans="1:14" x14ac:dyDescent="0.25">
      <c r="A6918" s="1" t="s">
        <v>361</v>
      </c>
      <c r="B6918" s="2" t="s">
        <v>353</v>
      </c>
      <c r="C6918" s="2" t="s">
        <v>353</v>
      </c>
      <c r="D6918" s="2" t="s">
        <v>354</v>
      </c>
      <c r="E6918" s="2" t="s">
        <v>5413</v>
      </c>
      <c r="F6918" s="2">
        <v>90111503</v>
      </c>
      <c r="G6918" s="2" t="s">
        <v>330</v>
      </c>
      <c r="H6918" s="2">
        <v>1</v>
      </c>
      <c r="I6918" s="2">
        <v>12</v>
      </c>
      <c r="J6918" s="2">
        <v>10</v>
      </c>
      <c r="K6918" s="2">
        <v>1</v>
      </c>
      <c r="L6918" s="3">
        <v>152000</v>
      </c>
      <c r="M6918" s="2" t="s">
        <v>20</v>
      </c>
      <c r="N6918" s="4" t="s">
        <v>21</v>
      </c>
    </row>
    <row r="6919" spans="1:14" x14ac:dyDescent="0.25">
      <c r="A6919" s="1" t="s">
        <v>361</v>
      </c>
      <c r="B6919" s="2" t="s">
        <v>353</v>
      </c>
      <c r="C6919" s="2" t="s">
        <v>353</v>
      </c>
      <c r="D6919" s="2" t="s">
        <v>354</v>
      </c>
      <c r="E6919" s="2" t="s">
        <v>5414</v>
      </c>
      <c r="F6919" s="2">
        <v>90111503</v>
      </c>
      <c r="G6919" s="2" t="s">
        <v>330</v>
      </c>
      <c r="H6919" s="2">
        <v>1</v>
      </c>
      <c r="I6919" s="2">
        <v>12</v>
      </c>
      <c r="J6919" s="2">
        <v>10</v>
      </c>
      <c r="K6919" s="2">
        <v>1</v>
      </c>
      <c r="L6919" s="3">
        <v>304000</v>
      </c>
      <c r="M6919" s="2" t="s">
        <v>20</v>
      </c>
      <c r="N6919" s="4" t="s">
        <v>21</v>
      </c>
    </row>
    <row r="6920" spans="1:14" x14ac:dyDescent="0.25">
      <c r="A6920" s="1" t="s">
        <v>361</v>
      </c>
      <c r="B6920" s="2" t="s">
        <v>353</v>
      </c>
      <c r="C6920" s="2" t="s">
        <v>353</v>
      </c>
      <c r="D6920" s="2" t="s">
        <v>354</v>
      </c>
      <c r="E6920" s="2" t="s">
        <v>5415</v>
      </c>
      <c r="F6920" s="2">
        <v>90111503</v>
      </c>
      <c r="G6920" s="2" t="s">
        <v>330</v>
      </c>
      <c r="H6920" s="2">
        <v>1</v>
      </c>
      <c r="I6920" s="2">
        <v>12</v>
      </c>
      <c r="J6920" s="2">
        <v>10</v>
      </c>
      <c r="K6920" s="2">
        <v>1</v>
      </c>
      <c r="L6920" s="3">
        <v>760000</v>
      </c>
      <c r="M6920" s="2" t="s">
        <v>20</v>
      </c>
      <c r="N6920" s="4" t="s">
        <v>21</v>
      </c>
    </row>
    <row r="6921" spans="1:14" x14ac:dyDescent="0.25">
      <c r="A6921" s="1" t="s">
        <v>361</v>
      </c>
      <c r="B6921" s="2" t="s">
        <v>353</v>
      </c>
      <c r="C6921" s="2" t="s">
        <v>353</v>
      </c>
      <c r="D6921" s="2" t="s">
        <v>354</v>
      </c>
      <c r="E6921" s="2" t="s">
        <v>5416</v>
      </c>
      <c r="F6921" s="2">
        <v>90111503</v>
      </c>
      <c r="G6921" s="2" t="s">
        <v>330</v>
      </c>
      <c r="H6921" s="2">
        <v>1</v>
      </c>
      <c r="I6921" s="2">
        <v>12</v>
      </c>
      <c r="J6921" s="2">
        <v>10</v>
      </c>
      <c r="K6921" s="2">
        <v>1</v>
      </c>
      <c r="L6921" s="3">
        <v>420000</v>
      </c>
      <c r="M6921" s="2" t="s">
        <v>20</v>
      </c>
      <c r="N6921" s="4" t="s">
        <v>21</v>
      </c>
    </row>
    <row r="6922" spans="1:14" x14ac:dyDescent="0.25">
      <c r="A6922" s="1" t="s">
        <v>361</v>
      </c>
      <c r="B6922" s="2" t="s">
        <v>353</v>
      </c>
      <c r="C6922" s="2" t="s">
        <v>353</v>
      </c>
      <c r="D6922" s="2" t="s">
        <v>354</v>
      </c>
      <c r="E6922" s="2" t="s">
        <v>5417</v>
      </c>
      <c r="F6922" s="2">
        <v>90111503</v>
      </c>
      <c r="G6922" s="2" t="s">
        <v>330</v>
      </c>
      <c r="H6922" s="2">
        <v>1</v>
      </c>
      <c r="I6922" s="2">
        <v>12</v>
      </c>
      <c r="J6922" s="2">
        <v>10</v>
      </c>
      <c r="K6922" s="2">
        <v>1</v>
      </c>
      <c r="L6922" s="3">
        <v>76000</v>
      </c>
      <c r="M6922" s="2" t="s">
        <v>20</v>
      </c>
      <c r="N6922" s="4" t="s">
        <v>21</v>
      </c>
    </row>
    <row r="6923" spans="1:14" x14ac:dyDescent="0.25">
      <c r="A6923" s="1" t="s">
        <v>361</v>
      </c>
      <c r="B6923" s="2" t="s">
        <v>353</v>
      </c>
      <c r="C6923" s="2" t="s">
        <v>353</v>
      </c>
      <c r="D6923" s="2" t="s">
        <v>354</v>
      </c>
      <c r="E6923" s="2" t="s">
        <v>5418</v>
      </c>
      <c r="F6923" s="2">
        <v>90111503</v>
      </c>
      <c r="G6923" s="2" t="s">
        <v>330</v>
      </c>
      <c r="H6923" s="2">
        <v>1</v>
      </c>
      <c r="I6923" s="2">
        <v>12</v>
      </c>
      <c r="J6923" s="2">
        <v>10</v>
      </c>
      <c r="K6923" s="2">
        <v>1</v>
      </c>
      <c r="L6923" s="3">
        <v>76000</v>
      </c>
      <c r="M6923" s="2" t="s">
        <v>20</v>
      </c>
      <c r="N6923" s="4" t="s">
        <v>21</v>
      </c>
    </row>
    <row r="6924" spans="1:14" x14ac:dyDescent="0.25">
      <c r="A6924" s="1" t="s">
        <v>361</v>
      </c>
      <c r="B6924" s="2" t="s">
        <v>353</v>
      </c>
      <c r="C6924" s="2" t="s">
        <v>353</v>
      </c>
      <c r="D6924" s="2" t="s">
        <v>354</v>
      </c>
      <c r="E6924" s="2" t="s">
        <v>5419</v>
      </c>
      <c r="F6924" s="2">
        <v>90111503</v>
      </c>
      <c r="G6924" s="2" t="s">
        <v>330</v>
      </c>
      <c r="H6924" s="2">
        <v>1</v>
      </c>
      <c r="I6924" s="2">
        <v>12</v>
      </c>
      <c r="J6924" s="2">
        <v>10</v>
      </c>
      <c r="K6924" s="2">
        <v>1</v>
      </c>
      <c r="L6924" s="3">
        <v>1508000</v>
      </c>
      <c r="M6924" s="2" t="s">
        <v>20</v>
      </c>
      <c r="N6924" s="4" t="s">
        <v>21</v>
      </c>
    </row>
    <row r="6925" spans="1:14" x14ac:dyDescent="0.25">
      <c r="A6925" s="1" t="s">
        <v>361</v>
      </c>
      <c r="B6925" s="2" t="s">
        <v>353</v>
      </c>
      <c r="C6925" s="2" t="s">
        <v>353</v>
      </c>
      <c r="D6925" s="2" t="s">
        <v>354</v>
      </c>
      <c r="E6925" s="2" t="s">
        <v>5420</v>
      </c>
      <c r="F6925" s="2">
        <v>90111503</v>
      </c>
      <c r="G6925" s="2" t="s">
        <v>330</v>
      </c>
      <c r="H6925" s="2">
        <v>1</v>
      </c>
      <c r="I6925" s="2">
        <v>12</v>
      </c>
      <c r="J6925" s="2">
        <v>10</v>
      </c>
      <c r="K6925" s="2">
        <v>1</v>
      </c>
      <c r="L6925" s="3">
        <v>532000</v>
      </c>
      <c r="M6925" s="2" t="s">
        <v>20</v>
      </c>
      <c r="N6925" s="4" t="s">
        <v>21</v>
      </c>
    </row>
    <row r="6926" spans="1:14" x14ac:dyDescent="0.25">
      <c r="A6926" s="1" t="s">
        <v>361</v>
      </c>
      <c r="B6926" s="2" t="s">
        <v>353</v>
      </c>
      <c r="C6926" s="2" t="s">
        <v>353</v>
      </c>
      <c r="D6926" s="2" t="s">
        <v>354</v>
      </c>
      <c r="E6926" s="2" t="s">
        <v>5421</v>
      </c>
      <c r="F6926" s="2">
        <v>90111503</v>
      </c>
      <c r="G6926" s="2" t="s">
        <v>330</v>
      </c>
      <c r="H6926" s="2">
        <v>1</v>
      </c>
      <c r="I6926" s="2">
        <v>12</v>
      </c>
      <c r="J6926" s="2">
        <v>10</v>
      </c>
      <c r="K6926" s="2">
        <v>1</v>
      </c>
      <c r="L6926" s="3">
        <v>684000</v>
      </c>
      <c r="M6926" s="2" t="s">
        <v>20</v>
      </c>
      <c r="N6926" s="4" t="s">
        <v>21</v>
      </c>
    </row>
    <row r="6927" spans="1:14" x14ac:dyDescent="0.25">
      <c r="A6927" s="1" t="s">
        <v>361</v>
      </c>
      <c r="B6927" s="2" t="s">
        <v>353</v>
      </c>
      <c r="C6927" s="2" t="s">
        <v>353</v>
      </c>
      <c r="D6927" s="2" t="s">
        <v>354</v>
      </c>
      <c r="E6927" s="2" t="s">
        <v>5422</v>
      </c>
      <c r="F6927" s="2">
        <v>90111503</v>
      </c>
      <c r="G6927" s="2" t="s">
        <v>330</v>
      </c>
      <c r="H6927" s="2">
        <v>1</v>
      </c>
      <c r="I6927" s="2">
        <v>12</v>
      </c>
      <c r="J6927" s="2">
        <v>10</v>
      </c>
      <c r="K6927" s="2">
        <v>1</v>
      </c>
      <c r="L6927" s="3">
        <v>380000</v>
      </c>
      <c r="M6927" s="2" t="s">
        <v>20</v>
      </c>
      <c r="N6927" s="4" t="s">
        <v>21</v>
      </c>
    </row>
    <row r="6928" spans="1:14" x14ac:dyDescent="0.25">
      <c r="A6928" s="1" t="s">
        <v>361</v>
      </c>
      <c r="B6928" s="2" t="s">
        <v>353</v>
      </c>
      <c r="C6928" s="2" t="s">
        <v>353</v>
      </c>
      <c r="D6928" s="2" t="s">
        <v>354</v>
      </c>
      <c r="E6928" s="2" t="s">
        <v>5423</v>
      </c>
      <c r="F6928" s="2">
        <v>90111503</v>
      </c>
      <c r="G6928" s="2" t="s">
        <v>330</v>
      </c>
      <c r="H6928" s="2">
        <v>1</v>
      </c>
      <c r="I6928" s="2">
        <v>12</v>
      </c>
      <c r="J6928" s="2">
        <v>10</v>
      </c>
      <c r="K6928" s="2">
        <v>1</v>
      </c>
      <c r="L6928" s="3">
        <v>304000</v>
      </c>
      <c r="M6928" s="2" t="s">
        <v>20</v>
      </c>
      <c r="N6928" s="4" t="s">
        <v>21</v>
      </c>
    </row>
    <row r="6929" spans="1:14" x14ac:dyDescent="0.25">
      <c r="A6929" s="1" t="s">
        <v>361</v>
      </c>
      <c r="B6929" s="2" t="s">
        <v>353</v>
      </c>
      <c r="C6929" s="2" t="s">
        <v>353</v>
      </c>
      <c r="D6929" s="2" t="s">
        <v>354</v>
      </c>
      <c r="E6929" s="2" t="s">
        <v>5424</v>
      </c>
      <c r="F6929" s="2">
        <v>90111503</v>
      </c>
      <c r="G6929" s="2" t="s">
        <v>330</v>
      </c>
      <c r="H6929" s="2">
        <v>1</v>
      </c>
      <c r="I6929" s="2">
        <v>12</v>
      </c>
      <c r="J6929" s="2">
        <v>10</v>
      </c>
      <c r="K6929" s="2">
        <v>1</v>
      </c>
      <c r="L6929" s="3">
        <v>76000</v>
      </c>
      <c r="M6929" s="2" t="s">
        <v>20</v>
      </c>
      <c r="N6929" s="4" t="s">
        <v>21</v>
      </c>
    </row>
    <row r="6930" spans="1:14" x14ac:dyDescent="0.25">
      <c r="A6930" s="1" t="s">
        <v>361</v>
      </c>
      <c r="B6930" s="2" t="s">
        <v>353</v>
      </c>
      <c r="C6930" s="2" t="s">
        <v>353</v>
      </c>
      <c r="D6930" s="2" t="s">
        <v>354</v>
      </c>
      <c r="E6930" s="2" t="s">
        <v>5425</v>
      </c>
      <c r="F6930" s="2">
        <v>90111503</v>
      </c>
      <c r="G6930" s="2" t="s">
        <v>330</v>
      </c>
      <c r="H6930" s="2">
        <v>1</v>
      </c>
      <c r="I6930" s="2">
        <v>12</v>
      </c>
      <c r="J6930" s="2">
        <v>10</v>
      </c>
      <c r="K6930" s="2">
        <v>1</v>
      </c>
      <c r="L6930" s="3">
        <v>560000</v>
      </c>
      <c r="M6930" s="2" t="s">
        <v>20</v>
      </c>
      <c r="N6930" s="4" t="s">
        <v>21</v>
      </c>
    </row>
    <row r="6931" spans="1:14" x14ac:dyDescent="0.25">
      <c r="A6931" s="1" t="s">
        <v>361</v>
      </c>
      <c r="B6931" s="2" t="s">
        <v>353</v>
      </c>
      <c r="C6931" s="2" t="s">
        <v>353</v>
      </c>
      <c r="D6931" s="2" t="s">
        <v>354</v>
      </c>
      <c r="E6931" s="2" t="s">
        <v>5426</v>
      </c>
      <c r="F6931" s="2">
        <v>90111503</v>
      </c>
      <c r="G6931" s="2" t="s">
        <v>330</v>
      </c>
      <c r="H6931" s="2">
        <v>1</v>
      </c>
      <c r="I6931" s="2">
        <v>12</v>
      </c>
      <c r="J6931" s="2">
        <v>10</v>
      </c>
      <c r="K6931" s="2">
        <v>1</v>
      </c>
      <c r="L6931" s="3">
        <v>76000</v>
      </c>
      <c r="M6931" s="2" t="s">
        <v>20</v>
      </c>
      <c r="N6931" s="4" t="s">
        <v>21</v>
      </c>
    </row>
    <row r="6932" spans="1:14" x14ac:dyDescent="0.25">
      <c r="A6932" s="1" t="s">
        <v>361</v>
      </c>
      <c r="B6932" s="2" t="s">
        <v>353</v>
      </c>
      <c r="C6932" s="2" t="s">
        <v>353</v>
      </c>
      <c r="D6932" s="2" t="s">
        <v>354</v>
      </c>
      <c r="E6932" s="2" t="s">
        <v>5427</v>
      </c>
      <c r="F6932" s="2">
        <v>90111503</v>
      </c>
      <c r="G6932" s="2" t="s">
        <v>330</v>
      </c>
      <c r="H6932" s="2">
        <v>1</v>
      </c>
      <c r="I6932" s="2">
        <v>12</v>
      </c>
      <c r="J6932" s="2">
        <v>10</v>
      </c>
      <c r="K6932" s="2">
        <v>1</v>
      </c>
      <c r="L6932" s="3">
        <v>76000</v>
      </c>
      <c r="M6932" s="2" t="s">
        <v>20</v>
      </c>
      <c r="N6932" s="4" t="s">
        <v>21</v>
      </c>
    </row>
    <row r="6933" spans="1:14" x14ac:dyDescent="0.25">
      <c r="A6933" s="1" t="s">
        <v>361</v>
      </c>
      <c r="B6933" s="2" t="s">
        <v>353</v>
      </c>
      <c r="C6933" s="2" t="s">
        <v>353</v>
      </c>
      <c r="D6933" s="2" t="s">
        <v>354</v>
      </c>
      <c r="E6933" s="2" t="s">
        <v>5428</v>
      </c>
      <c r="F6933" s="2">
        <v>90111503</v>
      </c>
      <c r="G6933" s="2" t="s">
        <v>330</v>
      </c>
      <c r="H6933" s="2">
        <v>1</v>
      </c>
      <c r="I6933" s="2">
        <v>12</v>
      </c>
      <c r="J6933" s="2">
        <v>10</v>
      </c>
      <c r="K6933" s="2">
        <v>1</v>
      </c>
      <c r="L6933" s="3">
        <v>2140000</v>
      </c>
      <c r="M6933" s="2" t="s">
        <v>20</v>
      </c>
      <c r="N6933" s="4" t="s">
        <v>21</v>
      </c>
    </row>
    <row r="6934" spans="1:14" x14ac:dyDescent="0.25">
      <c r="A6934" s="1" t="s">
        <v>361</v>
      </c>
      <c r="B6934" s="2" t="s">
        <v>353</v>
      </c>
      <c r="C6934" s="2" t="s">
        <v>353</v>
      </c>
      <c r="D6934" s="2" t="s">
        <v>354</v>
      </c>
      <c r="E6934" s="2" t="s">
        <v>5429</v>
      </c>
      <c r="F6934" s="2">
        <v>90111503</v>
      </c>
      <c r="G6934" s="2" t="s">
        <v>330</v>
      </c>
      <c r="H6934" s="2">
        <v>1</v>
      </c>
      <c r="I6934" s="2">
        <v>12</v>
      </c>
      <c r="J6934" s="2">
        <v>10</v>
      </c>
      <c r="K6934" s="2">
        <v>1</v>
      </c>
      <c r="L6934" s="3">
        <v>1100000</v>
      </c>
      <c r="M6934" s="2" t="s">
        <v>20</v>
      </c>
      <c r="N6934" s="4" t="s">
        <v>21</v>
      </c>
    </row>
    <row r="6935" spans="1:14" x14ac:dyDescent="0.25">
      <c r="A6935" s="1" t="s">
        <v>361</v>
      </c>
      <c r="B6935" s="2" t="s">
        <v>353</v>
      </c>
      <c r="C6935" s="2" t="s">
        <v>353</v>
      </c>
      <c r="D6935" s="2" t="s">
        <v>354</v>
      </c>
      <c r="E6935" s="2" t="s">
        <v>5430</v>
      </c>
      <c r="F6935" s="2">
        <v>90111503</v>
      </c>
      <c r="G6935" s="2" t="s">
        <v>330</v>
      </c>
      <c r="H6935" s="2">
        <v>1</v>
      </c>
      <c r="I6935" s="2">
        <v>12</v>
      </c>
      <c r="J6935" s="2">
        <v>10</v>
      </c>
      <c r="K6935" s="2">
        <v>1</v>
      </c>
      <c r="L6935" s="3">
        <v>1380000</v>
      </c>
      <c r="M6935" s="2" t="s">
        <v>20</v>
      </c>
      <c r="N6935" s="4" t="s">
        <v>21</v>
      </c>
    </row>
    <row r="6936" spans="1:14" x14ac:dyDescent="0.25">
      <c r="A6936" s="1" t="s">
        <v>361</v>
      </c>
      <c r="B6936" s="2" t="s">
        <v>353</v>
      </c>
      <c r="C6936" s="2" t="s">
        <v>353</v>
      </c>
      <c r="D6936" s="2" t="s">
        <v>354</v>
      </c>
      <c r="E6936" s="2" t="s">
        <v>5431</v>
      </c>
      <c r="F6936" s="2">
        <v>90111503</v>
      </c>
      <c r="G6936" s="2" t="s">
        <v>330</v>
      </c>
      <c r="H6936" s="2">
        <v>1</v>
      </c>
      <c r="I6936" s="2">
        <v>12</v>
      </c>
      <c r="J6936" s="2">
        <v>10</v>
      </c>
      <c r="K6936" s="2">
        <v>1</v>
      </c>
      <c r="L6936" s="3">
        <v>304000</v>
      </c>
      <c r="M6936" s="2" t="s">
        <v>20</v>
      </c>
      <c r="N6936" s="4" t="s">
        <v>21</v>
      </c>
    </row>
    <row r="6937" spans="1:14" x14ac:dyDescent="0.25">
      <c r="A6937" s="1" t="s">
        <v>361</v>
      </c>
      <c r="B6937" s="2" t="s">
        <v>353</v>
      </c>
      <c r="C6937" s="2" t="s">
        <v>353</v>
      </c>
      <c r="D6937" s="2" t="s">
        <v>354</v>
      </c>
      <c r="E6937" s="2" t="s">
        <v>5432</v>
      </c>
      <c r="F6937" s="2">
        <v>90111503</v>
      </c>
      <c r="G6937" s="2" t="s">
        <v>330</v>
      </c>
      <c r="H6937" s="2">
        <v>1</v>
      </c>
      <c r="I6937" s="2">
        <v>12</v>
      </c>
      <c r="J6937" s="2">
        <v>10</v>
      </c>
      <c r="K6937" s="2">
        <v>1</v>
      </c>
      <c r="L6937" s="3">
        <v>76000</v>
      </c>
      <c r="M6937" s="2" t="s">
        <v>20</v>
      </c>
      <c r="N6937" s="4" t="s">
        <v>21</v>
      </c>
    </row>
    <row r="6938" spans="1:14" x14ac:dyDescent="0.25">
      <c r="A6938" s="1" t="s">
        <v>361</v>
      </c>
      <c r="B6938" s="2" t="s">
        <v>353</v>
      </c>
      <c r="C6938" s="2" t="s">
        <v>353</v>
      </c>
      <c r="D6938" s="2" t="s">
        <v>354</v>
      </c>
      <c r="E6938" s="2" t="s">
        <v>5433</v>
      </c>
      <c r="F6938" s="2">
        <v>90111503</v>
      </c>
      <c r="G6938" s="2" t="s">
        <v>330</v>
      </c>
      <c r="H6938" s="2">
        <v>1</v>
      </c>
      <c r="I6938" s="2">
        <v>12</v>
      </c>
      <c r="J6938" s="2">
        <v>10</v>
      </c>
      <c r="K6938" s="2">
        <v>1</v>
      </c>
      <c r="L6938" s="3">
        <v>380000</v>
      </c>
      <c r="M6938" s="2" t="s">
        <v>20</v>
      </c>
      <c r="N6938" s="4" t="s">
        <v>21</v>
      </c>
    </row>
    <row r="6939" spans="1:14" x14ac:dyDescent="0.25">
      <c r="A6939" s="1" t="s">
        <v>361</v>
      </c>
      <c r="B6939" s="2" t="s">
        <v>353</v>
      </c>
      <c r="C6939" s="2" t="s">
        <v>353</v>
      </c>
      <c r="D6939" s="2" t="s">
        <v>354</v>
      </c>
      <c r="E6939" s="2" t="s">
        <v>5434</v>
      </c>
      <c r="F6939" s="2">
        <v>90111503</v>
      </c>
      <c r="G6939" s="2" t="s">
        <v>330</v>
      </c>
      <c r="H6939" s="2">
        <v>1</v>
      </c>
      <c r="I6939" s="2">
        <v>12</v>
      </c>
      <c r="J6939" s="2">
        <v>10</v>
      </c>
      <c r="K6939" s="2">
        <v>1</v>
      </c>
      <c r="L6939" s="3">
        <v>228000</v>
      </c>
      <c r="M6939" s="2" t="s">
        <v>20</v>
      </c>
      <c r="N6939" s="4" t="s">
        <v>21</v>
      </c>
    </row>
    <row r="6940" spans="1:14" x14ac:dyDescent="0.25">
      <c r="A6940" s="1" t="s">
        <v>361</v>
      </c>
      <c r="B6940" s="2" t="s">
        <v>353</v>
      </c>
      <c r="C6940" s="2" t="s">
        <v>353</v>
      </c>
      <c r="D6940" s="2" t="s">
        <v>354</v>
      </c>
      <c r="E6940" s="2" t="s">
        <v>5435</v>
      </c>
      <c r="F6940" s="2">
        <v>90111503</v>
      </c>
      <c r="G6940" s="2" t="s">
        <v>330</v>
      </c>
      <c r="H6940" s="2">
        <v>1</v>
      </c>
      <c r="I6940" s="2">
        <v>12</v>
      </c>
      <c r="J6940" s="2">
        <v>10</v>
      </c>
      <c r="K6940" s="2">
        <v>1</v>
      </c>
      <c r="L6940" s="3">
        <v>76000</v>
      </c>
      <c r="M6940" s="2" t="s">
        <v>20</v>
      </c>
      <c r="N6940" s="4" t="s">
        <v>21</v>
      </c>
    </row>
    <row r="6941" spans="1:14" x14ac:dyDescent="0.25">
      <c r="A6941" s="1" t="s">
        <v>361</v>
      </c>
      <c r="B6941" s="2" t="s">
        <v>353</v>
      </c>
      <c r="C6941" s="2" t="s">
        <v>353</v>
      </c>
      <c r="D6941" s="2" t="s">
        <v>354</v>
      </c>
      <c r="E6941" s="2" t="s">
        <v>5436</v>
      </c>
      <c r="F6941" s="2">
        <v>90111503</v>
      </c>
      <c r="G6941" s="2" t="s">
        <v>330</v>
      </c>
      <c r="H6941" s="2">
        <v>1</v>
      </c>
      <c r="I6941" s="2">
        <v>12</v>
      </c>
      <c r="J6941" s="2">
        <v>10</v>
      </c>
      <c r="K6941" s="2">
        <v>1</v>
      </c>
      <c r="L6941" s="3">
        <v>6916000</v>
      </c>
      <c r="M6941" s="2" t="s">
        <v>20</v>
      </c>
      <c r="N6941" s="4" t="s">
        <v>21</v>
      </c>
    </row>
    <row r="6942" spans="1:14" x14ac:dyDescent="0.25">
      <c r="A6942" s="1" t="s">
        <v>361</v>
      </c>
      <c r="B6942" s="2" t="s">
        <v>353</v>
      </c>
      <c r="C6942" s="2" t="s">
        <v>353</v>
      </c>
      <c r="D6942" s="2" t="s">
        <v>354</v>
      </c>
      <c r="E6942" s="2" t="s">
        <v>5437</v>
      </c>
      <c r="F6942" s="2">
        <v>90111503</v>
      </c>
      <c r="G6942" s="2" t="s">
        <v>330</v>
      </c>
      <c r="H6942" s="2">
        <v>1</v>
      </c>
      <c r="I6942" s="2">
        <v>12</v>
      </c>
      <c r="J6942" s="2">
        <v>10</v>
      </c>
      <c r="K6942" s="2">
        <v>1</v>
      </c>
      <c r="L6942" s="3">
        <v>684000</v>
      </c>
      <c r="M6942" s="2" t="s">
        <v>20</v>
      </c>
      <c r="N6942" s="4" t="s">
        <v>21</v>
      </c>
    </row>
    <row r="6943" spans="1:14" x14ac:dyDescent="0.25">
      <c r="A6943" s="1" t="s">
        <v>361</v>
      </c>
      <c r="B6943" s="2" t="s">
        <v>353</v>
      </c>
      <c r="C6943" s="2" t="s">
        <v>353</v>
      </c>
      <c r="D6943" s="2" t="s">
        <v>354</v>
      </c>
      <c r="E6943" s="2" t="s">
        <v>5438</v>
      </c>
      <c r="F6943" s="2">
        <v>90111503</v>
      </c>
      <c r="G6943" s="2" t="s">
        <v>330</v>
      </c>
      <c r="H6943" s="2">
        <v>1</v>
      </c>
      <c r="I6943" s="2">
        <v>12</v>
      </c>
      <c r="J6943" s="2">
        <v>10</v>
      </c>
      <c r="K6943" s="2">
        <v>1</v>
      </c>
      <c r="L6943" s="3">
        <v>1824000</v>
      </c>
      <c r="M6943" s="2" t="s">
        <v>20</v>
      </c>
      <c r="N6943" s="4" t="s">
        <v>21</v>
      </c>
    </row>
    <row r="6944" spans="1:14" x14ac:dyDescent="0.25">
      <c r="A6944" s="1" t="s">
        <v>361</v>
      </c>
      <c r="B6944" s="2" t="s">
        <v>353</v>
      </c>
      <c r="C6944" s="2" t="s">
        <v>353</v>
      </c>
      <c r="D6944" s="2" t="s">
        <v>354</v>
      </c>
      <c r="E6944" s="2" t="s">
        <v>5439</v>
      </c>
      <c r="F6944" s="2">
        <v>90111503</v>
      </c>
      <c r="G6944" s="2" t="s">
        <v>330</v>
      </c>
      <c r="H6944" s="2">
        <v>1</v>
      </c>
      <c r="I6944" s="2">
        <v>12</v>
      </c>
      <c r="J6944" s="2">
        <v>10</v>
      </c>
      <c r="K6944" s="2">
        <v>1</v>
      </c>
      <c r="L6944" s="3">
        <v>304000</v>
      </c>
      <c r="M6944" s="2" t="s">
        <v>20</v>
      </c>
      <c r="N6944" s="4" t="s">
        <v>21</v>
      </c>
    </row>
    <row r="6945" spans="1:14" x14ac:dyDescent="0.25">
      <c r="A6945" s="1" t="s">
        <v>361</v>
      </c>
      <c r="B6945" s="2" t="s">
        <v>353</v>
      </c>
      <c r="C6945" s="2" t="s">
        <v>353</v>
      </c>
      <c r="D6945" s="2" t="s">
        <v>354</v>
      </c>
      <c r="E6945" s="2" t="s">
        <v>5440</v>
      </c>
      <c r="F6945" s="2">
        <v>90111503</v>
      </c>
      <c r="G6945" s="2" t="s">
        <v>330</v>
      </c>
      <c r="H6945" s="2">
        <v>1</v>
      </c>
      <c r="I6945" s="2">
        <v>12</v>
      </c>
      <c r="J6945" s="2">
        <v>10</v>
      </c>
      <c r="K6945" s="2">
        <v>1</v>
      </c>
      <c r="L6945" s="3">
        <v>228000</v>
      </c>
      <c r="M6945" s="2" t="s">
        <v>20</v>
      </c>
      <c r="N6945" s="4" t="s">
        <v>21</v>
      </c>
    </row>
    <row r="6946" spans="1:14" x14ac:dyDescent="0.25">
      <c r="A6946" s="1" t="s">
        <v>361</v>
      </c>
      <c r="B6946" s="2" t="s">
        <v>353</v>
      </c>
      <c r="C6946" s="2" t="s">
        <v>353</v>
      </c>
      <c r="D6946" s="2" t="s">
        <v>354</v>
      </c>
      <c r="E6946" s="2" t="s">
        <v>5441</v>
      </c>
      <c r="F6946" s="2">
        <v>90111503</v>
      </c>
      <c r="G6946" s="2" t="s">
        <v>330</v>
      </c>
      <c r="H6946" s="2">
        <v>1</v>
      </c>
      <c r="I6946" s="2">
        <v>12</v>
      </c>
      <c r="J6946" s="2">
        <v>10</v>
      </c>
      <c r="K6946" s="2">
        <v>1</v>
      </c>
      <c r="L6946" s="3">
        <v>152000</v>
      </c>
      <c r="M6946" s="2" t="s">
        <v>20</v>
      </c>
      <c r="N6946" s="4" t="s">
        <v>21</v>
      </c>
    </row>
    <row r="6947" spans="1:14" x14ac:dyDescent="0.25">
      <c r="A6947" s="1" t="s">
        <v>361</v>
      </c>
      <c r="B6947" s="2" t="s">
        <v>353</v>
      </c>
      <c r="C6947" s="2" t="s">
        <v>353</v>
      </c>
      <c r="D6947" s="2" t="s">
        <v>354</v>
      </c>
      <c r="E6947" s="2" t="s">
        <v>5442</v>
      </c>
      <c r="F6947" s="2">
        <v>90111503</v>
      </c>
      <c r="G6947" s="2" t="s">
        <v>330</v>
      </c>
      <c r="H6947" s="2">
        <v>1</v>
      </c>
      <c r="I6947" s="2">
        <v>12</v>
      </c>
      <c r="J6947" s="2">
        <v>10</v>
      </c>
      <c r="K6947" s="2">
        <v>1</v>
      </c>
      <c r="L6947" s="3">
        <v>76000</v>
      </c>
      <c r="M6947" s="2" t="s">
        <v>20</v>
      </c>
      <c r="N6947" s="4" t="s">
        <v>21</v>
      </c>
    </row>
    <row r="6948" spans="1:14" x14ac:dyDescent="0.25">
      <c r="A6948" s="1" t="s">
        <v>361</v>
      </c>
      <c r="B6948" s="2" t="s">
        <v>353</v>
      </c>
      <c r="C6948" s="2" t="s">
        <v>353</v>
      </c>
      <c r="D6948" s="2" t="s">
        <v>354</v>
      </c>
      <c r="E6948" s="2" t="s">
        <v>5443</v>
      </c>
      <c r="F6948" s="2">
        <v>90111503</v>
      </c>
      <c r="G6948" s="2" t="s">
        <v>330</v>
      </c>
      <c r="H6948" s="2">
        <v>1</v>
      </c>
      <c r="I6948" s="2">
        <v>12</v>
      </c>
      <c r="J6948" s="2">
        <v>10</v>
      </c>
      <c r="K6948" s="2">
        <v>1</v>
      </c>
      <c r="L6948" s="3">
        <v>76000</v>
      </c>
      <c r="M6948" s="2" t="s">
        <v>20</v>
      </c>
      <c r="N6948" s="4" t="s">
        <v>21</v>
      </c>
    </row>
    <row r="6949" spans="1:14" x14ac:dyDescent="0.25">
      <c r="A6949" s="1" t="s">
        <v>361</v>
      </c>
      <c r="B6949" s="2" t="s">
        <v>353</v>
      </c>
      <c r="C6949" s="2" t="s">
        <v>353</v>
      </c>
      <c r="D6949" s="2" t="s">
        <v>354</v>
      </c>
      <c r="E6949" s="2" t="s">
        <v>5444</v>
      </c>
      <c r="F6949" s="2">
        <v>90111503</v>
      </c>
      <c r="G6949" s="2" t="s">
        <v>330</v>
      </c>
      <c r="H6949" s="2">
        <v>1</v>
      </c>
      <c r="I6949" s="2">
        <v>12</v>
      </c>
      <c r="J6949" s="2">
        <v>10</v>
      </c>
      <c r="K6949" s="2">
        <v>1</v>
      </c>
      <c r="L6949" s="3">
        <v>152000</v>
      </c>
      <c r="M6949" s="2" t="s">
        <v>20</v>
      </c>
      <c r="N6949" s="4" t="s">
        <v>21</v>
      </c>
    </row>
    <row r="6950" spans="1:14" x14ac:dyDescent="0.25">
      <c r="A6950" s="1" t="s">
        <v>361</v>
      </c>
      <c r="B6950" s="2" t="s">
        <v>353</v>
      </c>
      <c r="C6950" s="2" t="s">
        <v>353</v>
      </c>
      <c r="D6950" s="2" t="s">
        <v>354</v>
      </c>
      <c r="E6950" s="2" t="s">
        <v>5445</v>
      </c>
      <c r="F6950" s="2">
        <v>90111503</v>
      </c>
      <c r="G6950" s="2" t="s">
        <v>330</v>
      </c>
      <c r="H6950" s="2">
        <v>1</v>
      </c>
      <c r="I6950" s="2">
        <v>12</v>
      </c>
      <c r="J6950" s="2">
        <v>10</v>
      </c>
      <c r="K6950" s="2">
        <v>1</v>
      </c>
      <c r="L6950" s="3">
        <v>276000</v>
      </c>
      <c r="M6950" s="2" t="s">
        <v>20</v>
      </c>
      <c r="N6950" s="4" t="s">
        <v>21</v>
      </c>
    </row>
    <row r="6951" spans="1:14" x14ac:dyDescent="0.25">
      <c r="A6951" s="1" t="s">
        <v>361</v>
      </c>
      <c r="B6951" s="2" t="s">
        <v>353</v>
      </c>
      <c r="C6951" s="2" t="s">
        <v>353</v>
      </c>
      <c r="D6951" s="2" t="s">
        <v>354</v>
      </c>
      <c r="E6951" s="2" t="s">
        <v>18502</v>
      </c>
      <c r="F6951" s="2">
        <v>90111503</v>
      </c>
      <c r="G6951" s="2" t="s">
        <v>330</v>
      </c>
      <c r="H6951" s="2">
        <v>1</v>
      </c>
      <c r="I6951" s="2">
        <v>12</v>
      </c>
      <c r="J6951" s="2">
        <v>10</v>
      </c>
      <c r="K6951" s="2">
        <v>1</v>
      </c>
      <c r="L6951" s="3">
        <v>750000</v>
      </c>
      <c r="M6951" s="2" t="s">
        <v>20</v>
      </c>
      <c r="N6951" s="4" t="s">
        <v>21</v>
      </c>
    </row>
    <row r="6952" spans="1:14" x14ac:dyDescent="0.25">
      <c r="A6952" s="1" t="s">
        <v>361</v>
      </c>
      <c r="B6952" s="2" t="s">
        <v>353</v>
      </c>
      <c r="C6952" s="2" t="s">
        <v>353</v>
      </c>
      <c r="D6952" s="2" t="s">
        <v>354</v>
      </c>
      <c r="E6952" s="2" t="s">
        <v>5446</v>
      </c>
      <c r="F6952" s="2">
        <v>90111503</v>
      </c>
      <c r="G6952" s="2" t="s">
        <v>330</v>
      </c>
      <c r="H6952" s="2">
        <v>1</v>
      </c>
      <c r="I6952" s="2">
        <v>12</v>
      </c>
      <c r="J6952" s="2">
        <v>10</v>
      </c>
      <c r="K6952" s="2">
        <v>1</v>
      </c>
      <c r="L6952" s="3">
        <v>152000</v>
      </c>
      <c r="M6952" s="2" t="s">
        <v>20</v>
      </c>
      <c r="N6952" s="4" t="s">
        <v>21</v>
      </c>
    </row>
    <row r="6953" spans="1:14" x14ac:dyDescent="0.25">
      <c r="A6953" s="1" t="s">
        <v>361</v>
      </c>
      <c r="B6953" s="2" t="s">
        <v>353</v>
      </c>
      <c r="C6953" s="2" t="s">
        <v>353</v>
      </c>
      <c r="D6953" s="2" t="s">
        <v>354</v>
      </c>
      <c r="E6953" s="2" t="s">
        <v>5447</v>
      </c>
      <c r="F6953" s="2">
        <v>90111503</v>
      </c>
      <c r="G6953" s="2" t="s">
        <v>330</v>
      </c>
      <c r="H6953" s="2">
        <v>1</v>
      </c>
      <c r="I6953" s="2">
        <v>12</v>
      </c>
      <c r="J6953" s="2">
        <v>10</v>
      </c>
      <c r="K6953" s="2">
        <v>1</v>
      </c>
      <c r="L6953" s="3">
        <v>76000</v>
      </c>
      <c r="M6953" s="2" t="s">
        <v>20</v>
      </c>
      <c r="N6953" s="4" t="s">
        <v>21</v>
      </c>
    </row>
    <row r="6954" spans="1:14" x14ac:dyDescent="0.25">
      <c r="A6954" s="1" t="s">
        <v>361</v>
      </c>
      <c r="B6954" s="2" t="s">
        <v>353</v>
      </c>
      <c r="C6954" s="2" t="s">
        <v>353</v>
      </c>
      <c r="D6954" s="2" t="s">
        <v>354</v>
      </c>
      <c r="E6954" s="2" t="s">
        <v>5448</v>
      </c>
      <c r="F6954" s="2">
        <v>90111503</v>
      </c>
      <c r="G6954" s="2" t="s">
        <v>330</v>
      </c>
      <c r="H6954" s="2">
        <v>1</v>
      </c>
      <c r="I6954" s="2">
        <v>12</v>
      </c>
      <c r="J6954" s="2">
        <v>10</v>
      </c>
      <c r="K6954" s="2">
        <v>1</v>
      </c>
      <c r="L6954" s="3">
        <v>152000</v>
      </c>
      <c r="M6954" s="2" t="s">
        <v>20</v>
      </c>
      <c r="N6954" s="4" t="s">
        <v>21</v>
      </c>
    </row>
    <row r="6955" spans="1:14" x14ac:dyDescent="0.25">
      <c r="A6955" s="1" t="s">
        <v>361</v>
      </c>
      <c r="B6955" s="2" t="s">
        <v>353</v>
      </c>
      <c r="C6955" s="2" t="s">
        <v>353</v>
      </c>
      <c r="D6955" s="2" t="s">
        <v>354</v>
      </c>
      <c r="E6955" s="2" t="s">
        <v>5449</v>
      </c>
      <c r="F6955" s="2">
        <v>90111503</v>
      </c>
      <c r="G6955" s="2" t="s">
        <v>330</v>
      </c>
      <c r="H6955" s="2">
        <v>1</v>
      </c>
      <c r="I6955" s="2">
        <v>12</v>
      </c>
      <c r="J6955" s="2">
        <v>10</v>
      </c>
      <c r="K6955" s="2">
        <v>1</v>
      </c>
      <c r="L6955" s="3">
        <v>152000</v>
      </c>
      <c r="M6955" s="2" t="s">
        <v>20</v>
      </c>
      <c r="N6955" s="4" t="s">
        <v>21</v>
      </c>
    </row>
    <row r="6956" spans="1:14" x14ac:dyDescent="0.25">
      <c r="A6956" s="1" t="s">
        <v>361</v>
      </c>
      <c r="B6956" s="2" t="s">
        <v>353</v>
      </c>
      <c r="C6956" s="2" t="s">
        <v>353</v>
      </c>
      <c r="D6956" s="2" t="s">
        <v>354</v>
      </c>
      <c r="E6956" s="2" t="s">
        <v>5450</v>
      </c>
      <c r="F6956" s="2">
        <v>90111503</v>
      </c>
      <c r="G6956" s="2" t="s">
        <v>330</v>
      </c>
      <c r="H6956" s="2">
        <v>1</v>
      </c>
      <c r="I6956" s="2">
        <v>12</v>
      </c>
      <c r="J6956" s="2">
        <v>10</v>
      </c>
      <c r="K6956" s="2">
        <v>1</v>
      </c>
      <c r="L6956" s="3">
        <v>4104000</v>
      </c>
      <c r="M6956" s="2" t="s">
        <v>20</v>
      </c>
      <c r="N6956" s="4" t="s">
        <v>21</v>
      </c>
    </row>
    <row r="6957" spans="1:14" x14ac:dyDescent="0.25">
      <c r="A6957" s="1" t="s">
        <v>361</v>
      </c>
      <c r="B6957" s="2" t="s">
        <v>353</v>
      </c>
      <c r="C6957" s="2" t="s">
        <v>353</v>
      </c>
      <c r="D6957" s="2" t="s">
        <v>354</v>
      </c>
      <c r="E6957" s="2" t="s">
        <v>5451</v>
      </c>
      <c r="F6957" s="2">
        <v>90111503</v>
      </c>
      <c r="G6957" s="2" t="s">
        <v>330</v>
      </c>
      <c r="H6957" s="2">
        <v>1</v>
      </c>
      <c r="I6957" s="2">
        <v>12</v>
      </c>
      <c r="J6957" s="2">
        <v>10</v>
      </c>
      <c r="K6957" s="2">
        <v>1</v>
      </c>
      <c r="L6957" s="3">
        <v>228000</v>
      </c>
      <c r="M6957" s="2" t="s">
        <v>20</v>
      </c>
      <c r="N6957" s="4" t="s">
        <v>21</v>
      </c>
    </row>
    <row r="6958" spans="1:14" x14ac:dyDescent="0.25">
      <c r="A6958" s="1" t="s">
        <v>361</v>
      </c>
      <c r="B6958" s="2" t="s">
        <v>353</v>
      </c>
      <c r="C6958" s="2" t="s">
        <v>353</v>
      </c>
      <c r="D6958" s="2" t="s">
        <v>354</v>
      </c>
      <c r="E6958" s="2" t="s">
        <v>5452</v>
      </c>
      <c r="F6958" s="2">
        <v>90111503</v>
      </c>
      <c r="G6958" s="2" t="s">
        <v>330</v>
      </c>
      <c r="H6958" s="2">
        <v>1</v>
      </c>
      <c r="I6958" s="2">
        <v>12</v>
      </c>
      <c r="J6958" s="2">
        <v>10</v>
      </c>
      <c r="K6958" s="2">
        <v>1</v>
      </c>
      <c r="L6958" s="3">
        <v>304000</v>
      </c>
      <c r="M6958" s="2" t="s">
        <v>20</v>
      </c>
      <c r="N6958" s="4" t="s">
        <v>21</v>
      </c>
    </row>
    <row r="6959" spans="1:14" x14ac:dyDescent="0.25">
      <c r="A6959" s="1" t="s">
        <v>361</v>
      </c>
      <c r="B6959" s="2" t="s">
        <v>353</v>
      </c>
      <c r="C6959" s="2" t="s">
        <v>353</v>
      </c>
      <c r="D6959" s="2" t="s">
        <v>354</v>
      </c>
      <c r="E6959" s="2" t="s">
        <v>5453</v>
      </c>
      <c r="F6959" s="2">
        <v>90111503</v>
      </c>
      <c r="G6959" s="2" t="s">
        <v>330</v>
      </c>
      <c r="H6959" s="2">
        <v>1</v>
      </c>
      <c r="I6959" s="2">
        <v>12</v>
      </c>
      <c r="J6959" s="2">
        <v>10</v>
      </c>
      <c r="K6959" s="2">
        <v>1</v>
      </c>
      <c r="L6959" s="3">
        <v>304000</v>
      </c>
      <c r="M6959" s="2" t="s">
        <v>20</v>
      </c>
      <c r="N6959" s="4" t="s">
        <v>21</v>
      </c>
    </row>
    <row r="6960" spans="1:14" x14ac:dyDescent="0.25">
      <c r="A6960" s="1" t="s">
        <v>361</v>
      </c>
      <c r="B6960" s="2" t="s">
        <v>353</v>
      </c>
      <c r="C6960" s="2" t="s">
        <v>353</v>
      </c>
      <c r="D6960" s="2" t="s">
        <v>354</v>
      </c>
      <c r="E6960" s="2" t="s">
        <v>5454</v>
      </c>
      <c r="F6960" s="2">
        <v>90111503</v>
      </c>
      <c r="G6960" s="2" t="s">
        <v>330</v>
      </c>
      <c r="H6960" s="2">
        <v>1</v>
      </c>
      <c r="I6960" s="2">
        <v>12</v>
      </c>
      <c r="J6960" s="2">
        <v>10</v>
      </c>
      <c r="K6960" s="2">
        <v>1</v>
      </c>
      <c r="L6960" s="3">
        <v>152000</v>
      </c>
      <c r="M6960" s="2" t="s">
        <v>20</v>
      </c>
      <c r="N6960" s="4" t="s">
        <v>21</v>
      </c>
    </row>
    <row r="6961" spans="1:14" x14ac:dyDescent="0.25">
      <c r="A6961" s="1" t="s">
        <v>361</v>
      </c>
      <c r="B6961" s="2" t="s">
        <v>353</v>
      </c>
      <c r="C6961" s="2" t="s">
        <v>353</v>
      </c>
      <c r="D6961" s="2" t="s">
        <v>354</v>
      </c>
      <c r="E6961" s="2" t="s">
        <v>5455</v>
      </c>
      <c r="F6961" s="2">
        <v>90111503</v>
      </c>
      <c r="G6961" s="2" t="s">
        <v>330</v>
      </c>
      <c r="H6961" s="2">
        <v>1</v>
      </c>
      <c r="I6961" s="2">
        <v>12</v>
      </c>
      <c r="J6961" s="2">
        <v>10</v>
      </c>
      <c r="K6961" s="2">
        <v>1</v>
      </c>
      <c r="L6961" s="3">
        <v>1064000</v>
      </c>
      <c r="M6961" s="2" t="s">
        <v>20</v>
      </c>
      <c r="N6961" s="4" t="s">
        <v>21</v>
      </c>
    </row>
    <row r="6962" spans="1:14" x14ac:dyDescent="0.25">
      <c r="A6962" s="1" t="s">
        <v>361</v>
      </c>
      <c r="B6962" s="2" t="s">
        <v>353</v>
      </c>
      <c r="C6962" s="2" t="s">
        <v>353</v>
      </c>
      <c r="D6962" s="2" t="s">
        <v>354</v>
      </c>
      <c r="E6962" s="2" t="s">
        <v>5456</v>
      </c>
      <c r="F6962" s="2">
        <v>90111503</v>
      </c>
      <c r="G6962" s="2" t="s">
        <v>330</v>
      </c>
      <c r="H6962" s="2">
        <v>1</v>
      </c>
      <c r="I6962" s="2">
        <v>12</v>
      </c>
      <c r="J6962" s="2">
        <v>10</v>
      </c>
      <c r="K6962" s="2">
        <v>1</v>
      </c>
      <c r="L6962" s="3">
        <v>304000</v>
      </c>
      <c r="M6962" s="2" t="s">
        <v>20</v>
      </c>
      <c r="N6962" s="4" t="s">
        <v>21</v>
      </c>
    </row>
    <row r="6963" spans="1:14" x14ac:dyDescent="0.25">
      <c r="A6963" s="1" t="s">
        <v>361</v>
      </c>
      <c r="B6963" s="2" t="s">
        <v>353</v>
      </c>
      <c r="C6963" s="2" t="s">
        <v>353</v>
      </c>
      <c r="D6963" s="2" t="s">
        <v>354</v>
      </c>
      <c r="E6963" s="2" t="s">
        <v>5457</v>
      </c>
      <c r="F6963" s="2">
        <v>90111503</v>
      </c>
      <c r="G6963" s="2" t="s">
        <v>330</v>
      </c>
      <c r="H6963" s="2">
        <v>1</v>
      </c>
      <c r="I6963" s="2">
        <v>12</v>
      </c>
      <c r="J6963" s="2">
        <v>10</v>
      </c>
      <c r="K6963" s="2">
        <v>1</v>
      </c>
      <c r="L6963" s="3">
        <v>76000</v>
      </c>
      <c r="M6963" s="2" t="s">
        <v>20</v>
      </c>
      <c r="N6963" s="4" t="s">
        <v>21</v>
      </c>
    </row>
    <row r="6964" spans="1:14" x14ac:dyDescent="0.25">
      <c r="A6964" s="1" t="s">
        <v>361</v>
      </c>
      <c r="B6964" s="2" t="s">
        <v>353</v>
      </c>
      <c r="C6964" s="2" t="s">
        <v>353</v>
      </c>
      <c r="D6964" s="2" t="s">
        <v>354</v>
      </c>
      <c r="E6964" s="2" t="s">
        <v>5458</v>
      </c>
      <c r="F6964" s="2">
        <v>90111503</v>
      </c>
      <c r="G6964" s="2" t="s">
        <v>330</v>
      </c>
      <c r="H6964" s="2">
        <v>1</v>
      </c>
      <c r="I6964" s="2">
        <v>12</v>
      </c>
      <c r="J6964" s="2">
        <v>10</v>
      </c>
      <c r="K6964" s="2">
        <v>1</v>
      </c>
      <c r="L6964" s="3">
        <v>608000</v>
      </c>
      <c r="M6964" s="2" t="s">
        <v>20</v>
      </c>
      <c r="N6964" s="4" t="s">
        <v>21</v>
      </c>
    </row>
    <row r="6965" spans="1:14" x14ac:dyDescent="0.25">
      <c r="A6965" s="1" t="s">
        <v>361</v>
      </c>
      <c r="B6965" s="2" t="s">
        <v>353</v>
      </c>
      <c r="C6965" s="2" t="s">
        <v>353</v>
      </c>
      <c r="D6965" s="2" t="s">
        <v>354</v>
      </c>
      <c r="E6965" s="2" t="s">
        <v>5459</v>
      </c>
      <c r="F6965" s="2">
        <v>90111503</v>
      </c>
      <c r="G6965" s="2" t="s">
        <v>330</v>
      </c>
      <c r="H6965" s="2">
        <v>1</v>
      </c>
      <c r="I6965" s="2">
        <v>12</v>
      </c>
      <c r="J6965" s="2">
        <v>10</v>
      </c>
      <c r="K6965" s="2">
        <v>1</v>
      </c>
      <c r="L6965" s="3">
        <v>279000</v>
      </c>
      <c r="M6965" s="2" t="s">
        <v>20</v>
      </c>
      <c r="N6965" s="4" t="s">
        <v>21</v>
      </c>
    </row>
    <row r="6966" spans="1:14" x14ac:dyDescent="0.25">
      <c r="A6966" s="1" t="s">
        <v>361</v>
      </c>
      <c r="B6966" s="2" t="s">
        <v>353</v>
      </c>
      <c r="C6966" s="2" t="s">
        <v>353</v>
      </c>
      <c r="D6966" s="2" t="s">
        <v>354</v>
      </c>
      <c r="E6966" s="2" t="s">
        <v>5460</v>
      </c>
      <c r="F6966" s="2">
        <v>90111503</v>
      </c>
      <c r="G6966" s="2" t="s">
        <v>330</v>
      </c>
      <c r="H6966" s="2">
        <v>1</v>
      </c>
      <c r="I6966" s="2">
        <v>12</v>
      </c>
      <c r="J6966" s="2">
        <v>10</v>
      </c>
      <c r="K6966" s="2">
        <v>1</v>
      </c>
      <c r="L6966" s="3">
        <v>276000</v>
      </c>
      <c r="M6966" s="2" t="s">
        <v>20</v>
      </c>
      <c r="N6966" s="4" t="s">
        <v>21</v>
      </c>
    </row>
    <row r="6967" spans="1:14" x14ac:dyDescent="0.25">
      <c r="A6967" s="1" t="s">
        <v>361</v>
      </c>
      <c r="B6967" s="2" t="s">
        <v>353</v>
      </c>
      <c r="C6967" s="2" t="s">
        <v>353</v>
      </c>
      <c r="D6967" s="2" t="s">
        <v>354</v>
      </c>
      <c r="E6967" s="2" t="s">
        <v>5461</v>
      </c>
      <c r="F6967" s="2">
        <v>90111503</v>
      </c>
      <c r="G6967" s="2" t="s">
        <v>330</v>
      </c>
      <c r="H6967" s="2">
        <v>1</v>
      </c>
      <c r="I6967" s="2">
        <v>12</v>
      </c>
      <c r="J6967" s="2">
        <v>10</v>
      </c>
      <c r="K6967" s="2">
        <v>1</v>
      </c>
      <c r="L6967" s="3">
        <v>380000</v>
      </c>
      <c r="M6967" s="2" t="s">
        <v>20</v>
      </c>
      <c r="N6967" s="4" t="s">
        <v>21</v>
      </c>
    </row>
    <row r="6968" spans="1:14" x14ac:dyDescent="0.25">
      <c r="A6968" s="1" t="s">
        <v>361</v>
      </c>
      <c r="B6968" s="2" t="s">
        <v>353</v>
      </c>
      <c r="C6968" s="2" t="s">
        <v>353</v>
      </c>
      <c r="D6968" s="2" t="s">
        <v>354</v>
      </c>
      <c r="E6968" s="2" t="s">
        <v>5462</v>
      </c>
      <c r="F6968" s="2">
        <v>90111503</v>
      </c>
      <c r="G6968" s="2" t="s">
        <v>330</v>
      </c>
      <c r="H6968" s="2">
        <v>1</v>
      </c>
      <c r="I6968" s="2">
        <v>12</v>
      </c>
      <c r="J6968" s="2">
        <v>10</v>
      </c>
      <c r="K6968" s="2">
        <v>1</v>
      </c>
      <c r="L6968" s="3">
        <v>216000</v>
      </c>
      <c r="M6968" s="2" t="s">
        <v>20</v>
      </c>
      <c r="N6968" s="4" t="s">
        <v>21</v>
      </c>
    </row>
    <row r="6969" spans="1:14" x14ac:dyDescent="0.25">
      <c r="A6969" s="1" t="s">
        <v>361</v>
      </c>
      <c r="B6969" s="2" t="s">
        <v>353</v>
      </c>
      <c r="C6969" s="2" t="s">
        <v>353</v>
      </c>
      <c r="D6969" s="2" t="s">
        <v>354</v>
      </c>
      <c r="E6969" s="2" t="s">
        <v>5463</v>
      </c>
      <c r="F6969" s="2">
        <v>90111503</v>
      </c>
      <c r="G6969" s="2" t="s">
        <v>330</v>
      </c>
      <c r="H6969" s="2">
        <v>1</v>
      </c>
      <c r="I6969" s="2">
        <v>12</v>
      </c>
      <c r="J6969" s="2">
        <v>10</v>
      </c>
      <c r="K6969" s="2">
        <v>1</v>
      </c>
      <c r="L6969" s="3">
        <v>608000</v>
      </c>
      <c r="M6969" s="2" t="s">
        <v>20</v>
      </c>
      <c r="N6969" s="4" t="s">
        <v>21</v>
      </c>
    </row>
    <row r="6970" spans="1:14" x14ac:dyDescent="0.25">
      <c r="A6970" s="1" t="s">
        <v>361</v>
      </c>
      <c r="B6970" s="2" t="s">
        <v>353</v>
      </c>
      <c r="C6970" s="2" t="s">
        <v>353</v>
      </c>
      <c r="D6970" s="2" t="s">
        <v>354</v>
      </c>
      <c r="E6970" s="2" t="s">
        <v>5464</v>
      </c>
      <c r="F6970" s="2">
        <v>90111503</v>
      </c>
      <c r="G6970" s="2" t="s">
        <v>330</v>
      </c>
      <c r="H6970" s="2">
        <v>1</v>
      </c>
      <c r="I6970" s="2">
        <v>12</v>
      </c>
      <c r="J6970" s="2">
        <v>10</v>
      </c>
      <c r="K6970" s="2">
        <v>1</v>
      </c>
      <c r="L6970" s="3">
        <v>76000</v>
      </c>
      <c r="M6970" s="2" t="s">
        <v>20</v>
      </c>
      <c r="N6970" s="4" t="s">
        <v>21</v>
      </c>
    </row>
    <row r="6971" spans="1:14" x14ac:dyDescent="0.25">
      <c r="A6971" s="1" t="s">
        <v>361</v>
      </c>
      <c r="B6971" s="2" t="s">
        <v>353</v>
      </c>
      <c r="C6971" s="2" t="s">
        <v>353</v>
      </c>
      <c r="D6971" s="2" t="s">
        <v>354</v>
      </c>
      <c r="E6971" s="2" t="s">
        <v>5465</v>
      </c>
      <c r="F6971" s="2">
        <v>90111503</v>
      </c>
      <c r="G6971" s="2" t="s">
        <v>330</v>
      </c>
      <c r="H6971" s="2">
        <v>1</v>
      </c>
      <c r="I6971" s="2">
        <v>12</v>
      </c>
      <c r="J6971" s="2">
        <v>10</v>
      </c>
      <c r="K6971" s="2">
        <v>1</v>
      </c>
      <c r="L6971" s="3">
        <v>76000</v>
      </c>
      <c r="M6971" s="2" t="s">
        <v>20</v>
      </c>
      <c r="N6971" s="4" t="s">
        <v>21</v>
      </c>
    </row>
    <row r="6972" spans="1:14" x14ac:dyDescent="0.25">
      <c r="A6972" s="1" t="s">
        <v>361</v>
      </c>
      <c r="B6972" s="2" t="s">
        <v>353</v>
      </c>
      <c r="C6972" s="2" t="s">
        <v>353</v>
      </c>
      <c r="D6972" s="2" t="s">
        <v>354</v>
      </c>
      <c r="E6972" s="2" t="s">
        <v>5466</v>
      </c>
      <c r="F6972" s="2">
        <v>90111503</v>
      </c>
      <c r="G6972" s="2" t="s">
        <v>330</v>
      </c>
      <c r="H6972" s="2">
        <v>1</v>
      </c>
      <c r="I6972" s="2">
        <v>12</v>
      </c>
      <c r="J6972" s="2">
        <v>10</v>
      </c>
      <c r="K6972" s="2">
        <v>1</v>
      </c>
      <c r="L6972" s="3">
        <v>76000</v>
      </c>
      <c r="M6972" s="2" t="s">
        <v>20</v>
      </c>
      <c r="N6972" s="4" t="s">
        <v>21</v>
      </c>
    </row>
    <row r="6973" spans="1:14" x14ac:dyDescent="0.25">
      <c r="A6973" s="1" t="s">
        <v>361</v>
      </c>
      <c r="B6973" s="2" t="s">
        <v>353</v>
      </c>
      <c r="C6973" s="2" t="s">
        <v>353</v>
      </c>
      <c r="D6973" s="2" t="s">
        <v>354</v>
      </c>
      <c r="E6973" s="2" t="s">
        <v>5467</v>
      </c>
      <c r="F6973" s="2">
        <v>90111503</v>
      </c>
      <c r="G6973" s="2" t="s">
        <v>330</v>
      </c>
      <c r="H6973" s="2">
        <v>1</v>
      </c>
      <c r="I6973" s="2">
        <v>12</v>
      </c>
      <c r="J6973" s="2">
        <v>10</v>
      </c>
      <c r="K6973" s="2">
        <v>1</v>
      </c>
      <c r="L6973" s="3">
        <v>76000</v>
      </c>
      <c r="M6973" s="2" t="s">
        <v>20</v>
      </c>
      <c r="N6973" s="4" t="s">
        <v>21</v>
      </c>
    </row>
    <row r="6974" spans="1:14" x14ac:dyDescent="0.25">
      <c r="A6974" s="1" t="s">
        <v>361</v>
      </c>
      <c r="B6974" s="2" t="s">
        <v>353</v>
      </c>
      <c r="C6974" s="2" t="s">
        <v>353</v>
      </c>
      <c r="D6974" s="2" t="s">
        <v>354</v>
      </c>
      <c r="E6974" s="2" t="s">
        <v>5468</v>
      </c>
      <c r="F6974" s="2">
        <v>90111503</v>
      </c>
      <c r="G6974" s="2" t="s">
        <v>330</v>
      </c>
      <c r="H6974" s="2">
        <v>1</v>
      </c>
      <c r="I6974" s="2">
        <v>12</v>
      </c>
      <c r="J6974" s="2">
        <v>10</v>
      </c>
      <c r="K6974" s="2">
        <v>1</v>
      </c>
      <c r="L6974" s="3">
        <v>76000</v>
      </c>
      <c r="M6974" s="2" t="s">
        <v>20</v>
      </c>
      <c r="N6974" s="4" t="s">
        <v>21</v>
      </c>
    </row>
    <row r="6975" spans="1:14" x14ac:dyDescent="0.25">
      <c r="A6975" s="1" t="s">
        <v>361</v>
      </c>
      <c r="B6975" s="2" t="s">
        <v>353</v>
      </c>
      <c r="C6975" s="2" t="s">
        <v>353</v>
      </c>
      <c r="D6975" s="2" t="s">
        <v>354</v>
      </c>
      <c r="E6975" s="2" t="s">
        <v>5469</v>
      </c>
      <c r="F6975" s="2">
        <v>90111503</v>
      </c>
      <c r="G6975" s="2" t="s">
        <v>330</v>
      </c>
      <c r="H6975" s="2">
        <v>1</v>
      </c>
      <c r="I6975" s="2">
        <v>12</v>
      </c>
      <c r="J6975" s="2">
        <v>10</v>
      </c>
      <c r="K6975" s="2">
        <v>1</v>
      </c>
      <c r="L6975" s="3">
        <v>76000</v>
      </c>
      <c r="M6975" s="2" t="s">
        <v>20</v>
      </c>
      <c r="N6975" s="4" t="s">
        <v>21</v>
      </c>
    </row>
    <row r="6976" spans="1:14" x14ac:dyDescent="0.25">
      <c r="A6976" s="1" t="s">
        <v>361</v>
      </c>
      <c r="B6976" s="2" t="s">
        <v>353</v>
      </c>
      <c r="C6976" s="2" t="s">
        <v>353</v>
      </c>
      <c r="D6976" s="2" t="s">
        <v>354</v>
      </c>
      <c r="E6976" s="2" t="s">
        <v>5470</v>
      </c>
      <c r="F6976" s="2">
        <v>90111503</v>
      </c>
      <c r="G6976" s="2" t="s">
        <v>330</v>
      </c>
      <c r="H6976" s="2">
        <v>1</v>
      </c>
      <c r="I6976" s="2">
        <v>12</v>
      </c>
      <c r="J6976" s="2">
        <v>10</v>
      </c>
      <c r="K6976" s="2">
        <v>1</v>
      </c>
      <c r="L6976" s="3">
        <v>76000</v>
      </c>
      <c r="M6976" s="2" t="s">
        <v>20</v>
      </c>
      <c r="N6976" s="4" t="s">
        <v>21</v>
      </c>
    </row>
    <row r="6977" spans="1:14" x14ac:dyDescent="0.25">
      <c r="A6977" s="1" t="s">
        <v>361</v>
      </c>
      <c r="B6977" s="2" t="s">
        <v>353</v>
      </c>
      <c r="C6977" s="2" t="s">
        <v>353</v>
      </c>
      <c r="D6977" s="2" t="s">
        <v>354</v>
      </c>
      <c r="E6977" s="2" t="s">
        <v>5471</v>
      </c>
      <c r="F6977" s="2">
        <v>90111503</v>
      </c>
      <c r="G6977" s="2" t="s">
        <v>330</v>
      </c>
      <c r="H6977" s="2">
        <v>1</v>
      </c>
      <c r="I6977" s="2">
        <v>12</v>
      </c>
      <c r="J6977" s="2">
        <v>10</v>
      </c>
      <c r="K6977" s="2">
        <v>1</v>
      </c>
      <c r="L6977" s="3">
        <v>76000</v>
      </c>
      <c r="M6977" s="2" t="s">
        <v>20</v>
      </c>
      <c r="N6977" s="4" t="s">
        <v>21</v>
      </c>
    </row>
    <row r="6978" spans="1:14" x14ac:dyDescent="0.25">
      <c r="A6978" s="1" t="s">
        <v>361</v>
      </c>
      <c r="B6978" s="2" t="s">
        <v>353</v>
      </c>
      <c r="C6978" s="2" t="s">
        <v>353</v>
      </c>
      <c r="D6978" s="2" t="s">
        <v>354</v>
      </c>
      <c r="E6978" s="2" t="s">
        <v>5472</v>
      </c>
      <c r="F6978" s="2">
        <v>90111503</v>
      </c>
      <c r="G6978" s="2" t="s">
        <v>330</v>
      </c>
      <c r="H6978" s="2">
        <v>1</v>
      </c>
      <c r="I6978" s="2">
        <v>12</v>
      </c>
      <c r="J6978" s="2">
        <v>10</v>
      </c>
      <c r="K6978" s="2">
        <v>1</v>
      </c>
      <c r="L6978" s="3">
        <v>76000</v>
      </c>
      <c r="M6978" s="2" t="s">
        <v>20</v>
      </c>
      <c r="N6978" s="4" t="s">
        <v>21</v>
      </c>
    </row>
    <row r="6979" spans="1:14" x14ac:dyDescent="0.25">
      <c r="A6979" s="1" t="s">
        <v>361</v>
      </c>
      <c r="B6979" s="2" t="s">
        <v>353</v>
      </c>
      <c r="C6979" s="2" t="s">
        <v>353</v>
      </c>
      <c r="D6979" s="2" t="s">
        <v>354</v>
      </c>
      <c r="E6979" s="2" t="s">
        <v>5473</v>
      </c>
      <c r="F6979" s="2">
        <v>90111503</v>
      </c>
      <c r="G6979" s="2" t="s">
        <v>330</v>
      </c>
      <c r="H6979" s="2">
        <v>1</v>
      </c>
      <c r="I6979" s="2">
        <v>12</v>
      </c>
      <c r="J6979" s="2">
        <v>10</v>
      </c>
      <c r="K6979" s="2">
        <v>1</v>
      </c>
      <c r="L6979" s="3">
        <v>76000</v>
      </c>
      <c r="M6979" s="2" t="s">
        <v>20</v>
      </c>
      <c r="N6979" s="4" t="s">
        <v>21</v>
      </c>
    </row>
    <row r="6980" spans="1:14" x14ac:dyDescent="0.25">
      <c r="A6980" s="1" t="s">
        <v>361</v>
      </c>
      <c r="B6980" s="2" t="s">
        <v>353</v>
      </c>
      <c r="C6980" s="2" t="s">
        <v>353</v>
      </c>
      <c r="D6980" s="2" t="s">
        <v>354</v>
      </c>
      <c r="E6980" s="2" t="s">
        <v>5474</v>
      </c>
      <c r="F6980" s="2">
        <v>90111503</v>
      </c>
      <c r="G6980" s="2" t="s">
        <v>330</v>
      </c>
      <c r="H6980" s="2">
        <v>1</v>
      </c>
      <c r="I6980" s="2">
        <v>12</v>
      </c>
      <c r="J6980" s="2">
        <v>10</v>
      </c>
      <c r="K6980" s="2">
        <v>1</v>
      </c>
      <c r="L6980" s="3">
        <v>76000</v>
      </c>
      <c r="M6980" s="2" t="s">
        <v>20</v>
      </c>
      <c r="N6980" s="4" t="s">
        <v>21</v>
      </c>
    </row>
    <row r="6981" spans="1:14" x14ac:dyDescent="0.25">
      <c r="A6981" s="1" t="s">
        <v>361</v>
      </c>
      <c r="B6981" s="2" t="s">
        <v>353</v>
      </c>
      <c r="C6981" s="2" t="s">
        <v>353</v>
      </c>
      <c r="D6981" s="2" t="s">
        <v>354</v>
      </c>
      <c r="E6981" s="2" t="s">
        <v>5475</v>
      </c>
      <c r="F6981" s="2">
        <v>90111503</v>
      </c>
      <c r="G6981" s="2" t="s">
        <v>330</v>
      </c>
      <c r="H6981" s="2">
        <v>1</v>
      </c>
      <c r="I6981" s="2">
        <v>12</v>
      </c>
      <c r="J6981" s="2">
        <v>10</v>
      </c>
      <c r="K6981" s="2">
        <v>1</v>
      </c>
      <c r="L6981" s="3">
        <v>76000</v>
      </c>
      <c r="M6981" s="2" t="s">
        <v>20</v>
      </c>
      <c r="N6981" s="4" t="s">
        <v>21</v>
      </c>
    </row>
    <row r="6982" spans="1:14" x14ac:dyDescent="0.25">
      <c r="A6982" s="1" t="s">
        <v>361</v>
      </c>
      <c r="B6982" s="2" t="s">
        <v>353</v>
      </c>
      <c r="C6982" s="2" t="s">
        <v>353</v>
      </c>
      <c r="D6982" s="2" t="s">
        <v>354</v>
      </c>
      <c r="E6982" s="2" t="s">
        <v>5476</v>
      </c>
      <c r="F6982" s="2">
        <v>90111503</v>
      </c>
      <c r="G6982" s="2" t="s">
        <v>330</v>
      </c>
      <c r="H6982" s="2">
        <v>1</v>
      </c>
      <c r="I6982" s="2">
        <v>12</v>
      </c>
      <c r="J6982" s="2">
        <v>10</v>
      </c>
      <c r="K6982" s="2">
        <v>1</v>
      </c>
      <c r="L6982" s="3">
        <v>76000</v>
      </c>
      <c r="M6982" s="2" t="s">
        <v>20</v>
      </c>
      <c r="N6982" s="4" t="s">
        <v>21</v>
      </c>
    </row>
    <row r="6983" spans="1:14" x14ac:dyDescent="0.25">
      <c r="A6983" s="1" t="s">
        <v>361</v>
      </c>
      <c r="B6983" s="2" t="s">
        <v>353</v>
      </c>
      <c r="C6983" s="2" t="s">
        <v>353</v>
      </c>
      <c r="D6983" s="2" t="s">
        <v>354</v>
      </c>
      <c r="E6983" s="2" t="s">
        <v>5477</v>
      </c>
      <c r="F6983" s="2">
        <v>90111503</v>
      </c>
      <c r="G6983" s="2" t="s">
        <v>330</v>
      </c>
      <c r="H6983" s="2">
        <v>1</v>
      </c>
      <c r="I6983" s="2">
        <v>12</v>
      </c>
      <c r="J6983" s="2">
        <v>10</v>
      </c>
      <c r="K6983" s="2">
        <v>1</v>
      </c>
      <c r="L6983" s="3">
        <v>152000</v>
      </c>
      <c r="M6983" s="2" t="s">
        <v>20</v>
      </c>
      <c r="N6983" s="4" t="s">
        <v>21</v>
      </c>
    </row>
    <row r="6984" spans="1:14" x14ac:dyDescent="0.25">
      <c r="A6984" s="1" t="s">
        <v>361</v>
      </c>
      <c r="B6984" s="2" t="s">
        <v>353</v>
      </c>
      <c r="C6984" s="2" t="s">
        <v>353</v>
      </c>
      <c r="D6984" s="2" t="s">
        <v>354</v>
      </c>
      <c r="E6984" s="2" t="s">
        <v>5478</v>
      </c>
      <c r="F6984" s="2">
        <v>90111503</v>
      </c>
      <c r="G6984" s="2" t="s">
        <v>330</v>
      </c>
      <c r="H6984" s="2">
        <v>1</v>
      </c>
      <c r="I6984" s="2">
        <v>12</v>
      </c>
      <c r="J6984" s="2">
        <v>10</v>
      </c>
      <c r="K6984" s="2">
        <v>1</v>
      </c>
      <c r="L6984" s="3">
        <v>76000</v>
      </c>
      <c r="M6984" s="2" t="s">
        <v>20</v>
      </c>
      <c r="N6984" s="4" t="s">
        <v>21</v>
      </c>
    </row>
    <row r="6985" spans="1:14" x14ac:dyDescent="0.25">
      <c r="A6985" s="1" t="s">
        <v>361</v>
      </c>
      <c r="B6985" s="2" t="s">
        <v>353</v>
      </c>
      <c r="C6985" s="2" t="s">
        <v>353</v>
      </c>
      <c r="D6985" s="2" t="s">
        <v>354</v>
      </c>
      <c r="E6985" s="2" t="s">
        <v>5479</v>
      </c>
      <c r="F6985" s="2">
        <v>90111503</v>
      </c>
      <c r="G6985" s="2" t="s">
        <v>330</v>
      </c>
      <c r="H6985" s="2">
        <v>1</v>
      </c>
      <c r="I6985" s="2">
        <v>12</v>
      </c>
      <c r="J6985" s="2">
        <v>10</v>
      </c>
      <c r="K6985" s="2">
        <v>1</v>
      </c>
      <c r="L6985" s="3">
        <v>76000</v>
      </c>
      <c r="M6985" s="2" t="s">
        <v>20</v>
      </c>
      <c r="N6985" s="4" t="s">
        <v>21</v>
      </c>
    </row>
    <row r="6986" spans="1:14" x14ac:dyDescent="0.25">
      <c r="A6986" s="1" t="s">
        <v>361</v>
      </c>
      <c r="B6986" s="2" t="s">
        <v>353</v>
      </c>
      <c r="C6986" s="2" t="s">
        <v>353</v>
      </c>
      <c r="D6986" s="2" t="s">
        <v>354</v>
      </c>
      <c r="E6986" s="2" t="s">
        <v>5480</v>
      </c>
      <c r="F6986" s="2">
        <v>90111503</v>
      </c>
      <c r="G6986" s="2" t="s">
        <v>330</v>
      </c>
      <c r="H6986" s="2">
        <v>1</v>
      </c>
      <c r="I6986" s="2">
        <v>12</v>
      </c>
      <c r="J6986" s="2">
        <v>10</v>
      </c>
      <c r="K6986" s="2">
        <v>1</v>
      </c>
      <c r="L6986" s="3">
        <v>76000</v>
      </c>
      <c r="M6986" s="2" t="s">
        <v>20</v>
      </c>
      <c r="N6986" s="4" t="s">
        <v>21</v>
      </c>
    </row>
    <row r="6987" spans="1:14" x14ac:dyDescent="0.25">
      <c r="A6987" s="1" t="s">
        <v>361</v>
      </c>
      <c r="B6987" s="2" t="s">
        <v>353</v>
      </c>
      <c r="C6987" s="2" t="s">
        <v>353</v>
      </c>
      <c r="D6987" s="2" t="s">
        <v>354</v>
      </c>
      <c r="E6987" s="2" t="s">
        <v>5481</v>
      </c>
      <c r="F6987" s="2">
        <v>90111503</v>
      </c>
      <c r="G6987" s="2" t="s">
        <v>330</v>
      </c>
      <c r="H6987" s="2">
        <v>1</v>
      </c>
      <c r="I6987" s="2">
        <v>12</v>
      </c>
      <c r="J6987" s="2">
        <v>10</v>
      </c>
      <c r="K6987" s="2">
        <v>1</v>
      </c>
      <c r="L6987" s="3">
        <v>76000</v>
      </c>
      <c r="M6987" s="2" t="s">
        <v>20</v>
      </c>
      <c r="N6987" s="4" t="s">
        <v>21</v>
      </c>
    </row>
    <row r="6988" spans="1:14" x14ac:dyDescent="0.25">
      <c r="A6988" s="1" t="s">
        <v>361</v>
      </c>
      <c r="B6988" s="2" t="s">
        <v>353</v>
      </c>
      <c r="C6988" s="2" t="s">
        <v>353</v>
      </c>
      <c r="D6988" s="2" t="s">
        <v>354</v>
      </c>
      <c r="E6988" s="2" t="s">
        <v>5482</v>
      </c>
      <c r="F6988" s="2">
        <v>90111503</v>
      </c>
      <c r="G6988" s="2" t="s">
        <v>330</v>
      </c>
      <c r="H6988" s="2">
        <v>1</v>
      </c>
      <c r="I6988" s="2">
        <v>12</v>
      </c>
      <c r="J6988" s="2">
        <v>10</v>
      </c>
      <c r="K6988" s="2">
        <v>1</v>
      </c>
      <c r="L6988" s="3">
        <v>380000</v>
      </c>
      <c r="M6988" s="2" t="s">
        <v>20</v>
      </c>
      <c r="N6988" s="4" t="s">
        <v>21</v>
      </c>
    </row>
    <row r="6989" spans="1:14" x14ac:dyDescent="0.25">
      <c r="A6989" s="1" t="s">
        <v>361</v>
      </c>
      <c r="B6989" s="2" t="s">
        <v>353</v>
      </c>
      <c r="C6989" s="2" t="s">
        <v>353</v>
      </c>
      <c r="D6989" s="2" t="s">
        <v>354</v>
      </c>
      <c r="E6989" s="2" t="s">
        <v>5483</v>
      </c>
      <c r="F6989" s="2">
        <v>90111503</v>
      </c>
      <c r="G6989" s="2" t="s">
        <v>330</v>
      </c>
      <c r="H6989" s="2">
        <v>1</v>
      </c>
      <c r="I6989" s="2">
        <v>12</v>
      </c>
      <c r="J6989" s="2">
        <v>10</v>
      </c>
      <c r="K6989" s="2">
        <v>1</v>
      </c>
      <c r="L6989" s="3">
        <v>276000</v>
      </c>
      <c r="M6989" s="2" t="s">
        <v>20</v>
      </c>
      <c r="N6989" s="4" t="s">
        <v>21</v>
      </c>
    </row>
    <row r="6990" spans="1:14" x14ac:dyDescent="0.25">
      <c r="A6990" s="1" t="s">
        <v>361</v>
      </c>
      <c r="B6990" s="2" t="s">
        <v>353</v>
      </c>
      <c r="C6990" s="2" t="s">
        <v>353</v>
      </c>
      <c r="D6990" s="2" t="s">
        <v>354</v>
      </c>
      <c r="E6990" s="2" t="s">
        <v>5484</v>
      </c>
      <c r="F6990" s="2">
        <v>90111503</v>
      </c>
      <c r="G6990" s="2" t="s">
        <v>330</v>
      </c>
      <c r="H6990" s="2">
        <v>1</v>
      </c>
      <c r="I6990" s="2">
        <v>12</v>
      </c>
      <c r="J6990" s="2">
        <v>10</v>
      </c>
      <c r="K6990" s="2">
        <v>1</v>
      </c>
      <c r="L6990" s="3">
        <v>760000</v>
      </c>
      <c r="M6990" s="2" t="s">
        <v>20</v>
      </c>
      <c r="N6990" s="4" t="s">
        <v>21</v>
      </c>
    </row>
    <row r="6991" spans="1:14" x14ac:dyDescent="0.25">
      <c r="A6991" s="1" t="s">
        <v>361</v>
      </c>
      <c r="B6991" s="2" t="s">
        <v>353</v>
      </c>
      <c r="C6991" s="2" t="s">
        <v>353</v>
      </c>
      <c r="D6991" s="2" t="s">
        <v>354</v>
      </c>
      <c r="E6991" s="2" t="s">
        <v>5485</v>
      </c>
      <c r="F6991" s="2">
        <v>90111503</v>
      </c>
      <c r="G6991" s="2" t="s">
        <v>330</v>
      </c>
      <c r="H6991" s="2">
        <v>1</v>
      </c>
      <c r="I6991" s="2">
        <v>12</v>
      </c>
      <c r="J6991" s="2">
        <v>10</v>
      </c>
      <c r="K6991" s="2">
        <v>1</v>
      </c>
      <c r="L6991" s="3">
        <v>76000</v>
      </c>
      <c r="M6991" s="2" t="s">
        <v>20</v>
      </c>
      <c r="N6991" s="4" t="s">
        <v>21</v>
      </c>
    </row>
    <row r="6992" spans="1:14" x14ac:dyDescent="0.25">
      <c r="A6992" s="1" t="s">
        <v>361</v>
      </c>
      <c r="B6992" s="2" t="s">
        <v>353</v>
      </c>
      <c r="C6992" s="2" t="s">
        <v>353</v>
      </c>
      <c r="D6992" s="2" t="s">
        <v>354</v>
      </c>
      <c r="E6992" s="2" t="s">
        <v>5486</v>
      </c>
      <c r="F6992" s="2">
        <v>90111503</v>
      </c>
      <c r="G6992" s="2" t="s">
        <v>330</v>
      </c>
      <c r="H6992" s="2">
        <v>1</v>
      </c>
      <c r="I6992" s="2">
        <v>12</v>
      </c>
      <c r="J6992" s="2">
        <v>10</v>
      </c>
      <c r="K6992" s="2">
        <v>1</v>
      </c>
      <c r="L6992" s="3">
        <v>2790000</v>
      </c>
      <c r="M6992" s="2" t="s">
        <v>20</v>
      </c>
      <c r="N6992" s="4" t="s">
        <v>21</v>
      </c>
    </row>
    <row r="6993" spans="1:14" x14ac:dyDescent="0.25">
      <c r="A6993" s="1" t="s">
        <v>361</v>
      </c>
      <c r="B6993" s="2" t="s">
        <v>353</v>
      </c>
      <c r="C6993" s="2" t="s">
        <v>353</v>
      </c>
      <c r="D6993" s="2" t="s">
        <v>354</v>
      </c>
      <c r="E6993" s="2" t="s">
        <v>5487</v>
      </c>
      <c r="F6993" s="2">
        <v>90111503</v>
      </c>
      <c r="G6993" s="2" t="s">
        <v>330</v>
      </c>
      <c r="H6993" s="2">
        <v>1</v>
      </c>
      <c r="I6993" s="2">
        <v>12</v>
      </c>
      <c r="J6993" s="2">
        <v>10</v>
      </c>
      <c r="K6993" s="2">
        <v>1</v>
      </c>
      <c r="L6993" s="3">
        <v>1116000</v>
      </c>
      <c r="M6993" s="2" t="s">
        <v>20</v>
      </c>
      <c r="N6993" s="4" t="s">
        <v>21</v>
      </c>
    </row>
    <row r="6994" spans="1:14" x14ac:dyDescent="0.25">
      <c r="A6994" s="1" t="s">
        <v>361</v>
      </c>
      <c r="B6994" s="2" t="s">
        <v>353</v>
      </c>
      <c r="C6994" s="2" t="s">
        <v>353</v>
      </c>
      <c r="D6994" s="2" t="s">
        <v>354</v>
      </c>
      <c r="E6994" s="2" t="s">
        <v>5488</v>
      </c>
      <c r="F6994" s="2">
        <v>90111503</v>
      </c>
      <c r="G6994" s="2" t="s">
        <v>330</v>
      </c>
      <c r="H6994" s="2">
        <v>1</v>
      </c>
      <c r="I6994" s="2">
        <v>12</v>
      </c>
      <c r="J6994" s="2">
        <v>10</v>
      </c>
      <c r="K6994" s="2">
        <v>1</v>
      </c>
      <c r="L6994" s="3">
        <v>140000</v>
      </c>
      <c r="M6994" s="2" t="s">
        <v>20</v>
      </c>
      <c r="N6994" s="4" t="s">
        <v>21</v>
      </c>
    </row>
    <row r="6995" spans="1:14" x14ac:dyDescent="0.25">
      <c r="A6995" s="1" t="s">
        <v>361</v>
      </c>
      <c r="B6995" s="2" t="s">
        <v>353</v>
      </c>
      <c r="C6995" s="2" t="s">
        <v>353</v>
      </c>
      <c r="D6995" s="2" t="s">
        <v>354</v>
      </c>
      <c r="E6995" s="2" t="s">
        <v>5489</v>
      </c>
      <c r="F6995" s="2">
        <v>90111503</v>
      </c>
      <c r="G6995" s="2" t="s">
        <v>330</v>
      </c>
      <c r="H6995" s="2">
        <v>1</v>
      </c>
      <c r="I6995" s="2">
        <v>12</v>
      </c>
      <c r="J6995" s="2">
        <v>10</v>
      </c>
      <c r="K6995" s="2">
        <v>1</v>
      </c>
      <c r="L6995" s="3">
        <v>534000</v>
      </c>
      <c r="M6995" s="2" t="s">
        <v>20</v>
      </c>
      <c r="N6995" s="4" t="s">
        <v>21</v>
      </c>
    </row>
    <row r="6996" spans="1:14" x14ac:dyDescent="0.25">
      <c r="A6996" s="1" t="s">
        <v>361</v>
      </c>
      <c r="B6996" s="2" t="s">
        <v>353</v>
      </c>
      <c r="C6996" s="2" t="s">
        <v>353</v>
      </c>
      <c r="D6996" s="2" t="s">
        <v>354</v>
      </c>
      <c r="E6996" s="2" t="s">
        <v>5490</v>
      </c>
      <c r="F6996" s="2">
        <v>90111503</v>
      </c>
      <c r="G6996" s="2" t="s">
        <v>330</v>
      </c>
      <c r="H6996" s="2">
        <v>1</v>
      </c>
      <c r="I6996" s="2">
        <v>12</v>
      </c>
      <c r="J6996" s="2">
        <v>10</v>
      </c>
      <c r="K6996" s="2">
        <v>1</v>
      </c>
      <c r="L6996" s="3">
        <v>3952000</v>
      </c>
      <c r="M6996" s="2" t="s">
        <v>20</v>
      </c>
      <c r="N6996" s="4" t="s">
        <v>21</v>
      </c>
    </row>
    <row r="6997" spans="1:14" x14ac:dyDescent="0.25">
      <c r="A6997" s="1" t="s">
        <v>361</v>
      </c>
      <c r="B6997" s="2" t="s">
        <v>353</v>
      </c>
      <c r="C6997" s="2" t="s">
        <v>353</v>
      </c>
      <c r="D6997" s="2" t="s">
        <v>354</v>
      </c>
      <c r="E6997" s="2" t="s">
        <v>5491</v>
      </c>
      <c r="F6997" s="2">
        <v>90111503</v>
      </c>
      <c r="G6997" s="2" t="s">
        <v>330</v>
      </c>
      <c r="H6997" s="2">
        <v>1</v>
      </c>
      <c r="I6997" s="2">
        <v>12</v>
      </c>
      <c r="J6997" s="2">
        <v>10</v>
      </c>
      <c r="K6997" s="2">
        <v>1</v>
      </c>
      <c r="L6997" s="3">
        <v>695000</v>
      </c>
      <c r="M6997" s="2" t="s">
        <v>20</v>
      </c>
      <c r="N6997" s="4" t="s">
        <v>21</v>
      </c>
    </row>
    <row r="6998" spans="1:14" x14ac:dyDescent="0.25">
      <c r="A6998" s="1" t="s">
        <v>361</v>
      </c>
      <c r="B6998" s="2" t="s">
        <v>353</v>
      </c>
      <c r="C6998" s="2" t="s">
        <v>353</v>
      </c>
      <c r="D6998" s="2" t="s">
        <v>354</v>
      </c>
      <c r="E6998" s="2" t="s">
        <v>5492</v>
      </c>
      <c r="F6998" s="2">
        <v>90111503</v>
      </c>
      <c r="G6998" s="2" t="s">
        <v>330</v>
      </c>
      <c r="H6998" s="2">
        <v>1</v>
      </c>
      <c r="I6998" s="2">
        <v>12</v>
      </c>
      <c r="J6998" s="2">
        <v>10</v>
      </c>
      <c r="K6998" s="2">
        <v>1</v>
      </c>
      <c r="L6998" s="3">
        <v>304000</v>
      </c>
      <c r="M6998" s="2" t="s">
        <v>20</v>
      </c>
      <c r="N6998" s="4" t="s">
        <v>21</v>
      </c>
    </row>
    <row r="6999" spans="1:14" x14ac:dyDescent="0.25">
      <c r="A6999" s="1" t="s">
        <v>361</v>
      </c>
      <c r="B6999" s="2" t="s">
        <v>353</v>
      </c>
      <c r="C6999" s="2" t="s">
        <v>353</v>
      </c>
      <c r="D6999" s="2" t="s">
        <v>354</v>
      </c>
      <c r="E6999" s="2" t="s">
        <v>5493</v>
      </c>
      <c r="F6999" s="2">
        <v>90111503</v>
      </c>
      <c r="G6999" s="2" t="s">
        <v>330</v>
      </c>
      <c r="H6999" s="2">
        <v>1</v>
      </c>
      <c r="I6999" s="2">
        <v>12</v>
      </c>
      <c r="J6999" s="2">
        <v>10</v>
      </c>
      <c r="K6999" s="2">
        <v>1</v>
      </c>
      <c r="L6999" s="3">
        <v>1286000</v>
      </c>
      <c r="M6999" s="2" t="s">
        <v>20</v>
      </c>
      <c r="N6999" s="4" t="s">
        <v>21</v>
      </c>
    </row>
    <row r="7000" spans="1:14" x14ac:dyDescent="0.25">
      <c r="A7000" s="1" t="s">
        <v>361</v>
      </c>
      <c r="B7000" s="2" t="s">
        <v>353</v>
      </c>
      <c r="C7000" s="2" t="s">
        <v>353</v>
      </c>
      <c r="D7000" s="2" t="s">
        <v>354</v>
      </c>
      <c r="E7000" s="2" t="s">
        <v>5494</v>
      </c>
      <c r="F7000" s="2">
        <v>90111503</v>
      </c>
      <c r="G7000" s="2" t="s">
        <v>330</v>
      </c>
      <c r="H7000" s="2">
        <v>1</v>
      </c>
      <c r="I7000" s="2">
        <v>12</v>
      </c>
      <c r="J7000" s="2">
        <v>10</v>
      </c>
      <c r="K7000" s="2">
        <v>1</v>
      </c>
      <c r="L7000" s="3">
        <v>76000</v>
      </c>
      <c r="M7000" s="2" t="s">
        <v>20</v>
      </c>
      <c r="N7000" s="4" t="s">
        <v>21</v>
      </c>
    </row>
    <row r="7001" spans="1:14" x14ac:dyDescent="0.25">
      <c r="A7001" s="1" t="s">
        <v>361</v>
      </c>
      <c r="B7001" s="2" t="s">
        <v>353</v>
      </c>
      <c r="C7001" s="2" t="s">
        <v>353</v>
      </c>
      <c r="D7001" s="2" t="s">
        <v>354</v>
      </c>
      <c r="E7001" s="2" t="s">
        <v>5495</v>
      </c>
      <c r="F7001" s="2">
        <v>90111503</v>
      </c>
      <c r="G7001" s="2" t="s">
        <v>330</v>
      </c>
      <c r="H7001" s="2">
        <v>1</v>
      </c>
      <c r="I7001" s="2">
        <v>12</v>
      </c>
      <c r="J7001" s="2">
        <v>10</v>
      </c>
      <c r="K7001" s="2">
        <v>1</v>
      </c>
      <c r="L7001" s="3">
        <v>76000</v>
      </c>
      <c r="M7001" s="2" t="s">
        <v>20</v>
      </c>
      <c r="N7001" s="4" t="s">
        <v>21</v>
      </c>
    </row>
    <row r="7002" spans="1:14" x14ac:dyDescent="0.25">
      <c r="A7002" s="1" t="s">
        <v>361</v>
      </c>
      <c r="B7002" s="2" t="s">
        <v>353</v>
      </c>
      <c r="C7002" s="2" t="s">
        <v>353</v>
      </c>
      <c r="D7002" s="2" t="s">
        <v>354</v>
      </c>
      <c r="E7002" s="2" t="s">
        <v>5496</v>
      </c>
      <c r="F7002" s="2">
        <v>90111503</v>
      </c>
      <c r="G7002" s="2" t="s">
        <v>330</v>
      </c>
      <c r="H7002" s="2">
        <v>1</v>
      </c>
      <c r="I7002" s="2">
        <v>12</v>
      </c>
      <c r="J7002" s="2">
        <v>10</v>
      </c>
      <c r="K7002" s="2">
        <v>1</v>
      </c>
      <c r="L7002" s="3">
        <v>8208000</v>
      </c>
      <c r="M7002" s="2" t="s">
        <v>20</v>
      </c>
      <c r="N7002" s="4" t="s">
        <v>21</v>
      </c>
    </row>
    <row r="7003" spans="1:14" x14ac:dyDescent="0.25">
      <c r="A7003" s="1" t="s">
        <v>361</v>
      </c>
      <c r="B7003" s="2" t="s">
        <v>353</v>
      </c>
      <c r="C7003" s="2" t="s">
        <v>353</v>
      </c>
      <c r="D7003" s="2" t="s">
        <v>354</v>
      </c>
      <c r="E7003" s="2" t="s">
        <v>5497</v>
      </c>
      <c r="F7003" s="2">
        <v>90111503</v>
      </c>
      <c r="G7003" s="2" t="s">
        <v>330</v>
      </c>
      <c r="H7003" s="2">
        <v>1</v>
      </c>
      <c r="I7003" s="2">
        <v>12</v>
      </c>
      <c r="J7003" s="2">
        <v>10</v>
      </c>
      <c r="K7003" s="2">
        <v>1</v>
      </c>
      <c r="L7003" s="3">
        <v>7296000</v>
      </c>
      <c r="M7003" s="2" t="s">
        <v>20</v>
      </c>
      <c r="N7003" s="4" t="s">
        <v>21</v>
      </c>
    </row>
    <row r="7004" spans="1:14" x14ac:dyDescent="0.25">
      <c r="A7004" s="1" t="s">
        <v>361</v>
      </c>
      <c r="B7004" s="2" t="s">
        <v>353</v>
      </c>
      <c r="C7004" s="2" t="s">
        <v>353</v>
      </c>
      <c r="D7004" s="2" t="s">
        <v>354</v>
      </c>
      <c r="E7004" s="2" t="s">
        <v>5498</v>
      </c>
      <c r="F7004" s="2">
        <v>90111503</v>
      </c>
      <c r="G7004" s="2" t="s">
        <v>330</v>
      </c>
      <c r="H7004" s="2">
        <v>1</v>
      </c>
      <c r="I7004" s="2">
        <v>12</v>
      </c>
      <c r="J7004" s="2">
        <v>10</v>
      </c>
      <c r="K7004" s="2">
        <v>1</v>
      </c>
      <c r="L7004" s="3">
        <v>1216000</v>
      </c>
      <c r="M7004" s="2" t="s">
        <v>20</v>
      </c>
      <c r="N7004" s="4" t="s">
        <v>21</v>
      </c>
    </row>
    <row r="7005" spans="1:14" x14ac:dyDescent="0.25">
      <c r="A7005" s="1" t="s">
        <v>361</v>
      </c>
      <c r="B7005" s="2" t="s">
        <v>353</v>
      </c>
      <c r="C7005" s="2" t="s">
        <v>353</v>
      </c>
      <c r="D7005" s="2" t="s">
        <v>354</v>
      </c>
      <c r="E7005" s="2" t="s">
        <v>5499</v>
      </c>
      <c r="F7005" s="2">
        <v>90111503</v>
      </c>
      <c r="G7005" s="2" t="s">
        <v>330</v>
      </c>
      <c r="H7005" s="2">
        <v>1</v>
      </c>
      <c r="I7005" s="2">
        <v>12</v>
      </c>
      <c r="J7005" s="2">
        <v>10</v>
      </c>
      <c r="K7005" s="2">
        <v>1</v>
      </c>
      <c r="L7005" s="3">
        <v>13680000</v>
      </c>
      <c r="M7005" s="2" t="s">
        <v>20</v>
      </c>
      <c r="N7005" s="4" t="s">
        <v>21</v>
      </c>
    </row>
    <row r="7006" spans="1:14" x14ac:dyDescent="0.25">
      <c r="A7006" s="1" t="s">
        <v>361</v>
      </c>
      <c r="B7006" s="2" t="s">
        <v>353</v>
      </c>
      <c r="C7006" s="2" t="s">
        <v>353</v>
      </c>
      <c r="D7006" s="2" t="s">
        <v>354</v>
      </c>
      <c r="E7006" s="2" t="s">
        <v>5500</v>
      </c>
      <c r="F7006" s="2">
        <v>90111503</v>
      </c>
      <c r="G7006" s="2" t="s">
        <v>330</v>
      </c>
      <c r="H7006" s="2">
        <v>1</v>
      </c>
      <c r="I7006" s="2">
        <v>12</v>
      </c>
      <c r="J7006" s="2">
        <v>10</v>
      </c>
      <c r="K7006" s="2">
        <v>1</v>
      </c>
      <c r="L7006" s="3">
        <v>2280000</v>
      </c>
      <c r="M7006" s="2" t="s">
        <v>20</v>
      </c>
      <c r="N7006" s="4" t="s">
        <v>21</v>
      </c>
    </row>
    <row r="7007" spans="1:14" x14ac:dyDescent="0.25">
      <c r="A7007" s="1" t="s">
        <v>361</v>
      </c>
      <c r="B7007" s="2" t="s">
        <v>353</v>
      </c>
      <c r="C7007" s="2" t="s">
        <v>353</v>
      </c>
      <c r="D7007" s="2" t="s">
        <v>354</v>
      </c>
      <c r="E7007" s="2" t="s">
        <v>5501</v>
      </c>
      <c r="F7007" s="2">
        <v>90111503</v>
      </c>
      <c r="G7007" s="2" t="s">
        <v>330</v>
      </c>
      <c r="H7007" s="2">
        <v>1</v>
      </c>
      <c r="I7007" s="2">
        <v>12</v>
      </c>
      <c r="J7007" s="2">
        <v>10</v>
      </c>
      <c r="K7007" s="2">
        <v>1</v>
      </c>
      <c r="L7007" s="3">
        <v>304000</v>
      </c>
      <c r="M7007" s="2" t="s">
        <v>20</v>
      </c>
      <c r="N7007" s="4" t="s">
        <v>21</v>
      </c>
    </row>
    <row r="7008" spans="1:14" x14ac:dyDescent="0.25">
      <c r="A7008" s="1" t="s">
        <v>361</v>
      </c>
      <c r="B7008" s="2" t="s">
        <v>353</v>
      </c>
      <c r="C7008" s="2" t="s">
        <v>353</v>
      </c>
      <c r="D7008" s="2" t="s">
        <v>354</v>
      </c>
      <c r="E7008" s="2" t="s">
        <v>5502</v>
      </c>
      <c r="F7008" s="2">
        <v>90111503</v>
      </c>
      <c r="G7008" s="2" t="s">
        <v>330</v>
      </c>
      <c r="H7008" s="2">
        <v>1</v>
      </c>
      <c r="I7008" s="2">
        <v>12</v>
      </c>
      <c r="J7008" s="2">
        <v>10</v>
      </c>
      <c r="K7008" s="2">
        <v>1</v>
      </c>
      <c r="L7008" s="3">
        <v>152000</v>
      </c>
      <c r="M7008" s="2" t="s">
        <v>20</v>
      </c>
      <c r="N7008" s="4" t="s">
        <v>21</v>
      </c>
    </row>
    <row r="7009" spans="1:14" x14ac:dyDescent="0.25">
      <c r="A7009" s="1" t="s">
        <v>361</v>
      </c>
      <c r="B7009" s="2" t="s">
        <v>353</v>
      </c>
      <c r="C7009" s="2" t="s">
        <v>353</v>
      </c>
      <c r="D7009" s="2" t="s">
        <v>354</v>
      </c>
      <c r="E7009" s="2" t="s">
        <v>5503</v>
      </c>
      <c r="F7009" s="2">
        <v>90111503</v>
      </c>
      <c r="G7009" s="2" t="s">
        <v>330</v>
      </c>
      <c r="H7009" s="2">
        <v>1</v>
      </c>
      <c r="I7009" s="2">
        <v>12</v>
      </c>
      <c r="J7009" s="2">
        <v>10</v>
      </c>
      <c r="K7009" s="2">
        <v>1</v>
      </c>
      <c r="L7009" s="3">
        <v>152000</v>
      </c>
      <c r="M7009" s="2" t="s">
        <v>20</v>
      </c>
      <c r="N7009" s="4" t="s">
        <v>21</v>
      </c>
    </row>
    <row r="7010" spans="1:14" x14ac:dyDescent="0.25">
      <c r="A7010" s="1" t="s">
        <v>361</v>
      </c>
      <c r="B7010" s="2" t="s">
        <v>353</v>
      </c>
      <c r="C7010" s="2" t="s">
        <v>353</v>
      </c>
      <c r="D7010" s="2" t="s">
        <v>354</v>
      </c>
      <c r="E7010" s="2" t="s">
        <v>5504</v>
      </c>
      <c r="F7010" s="2">
        <v>90111503</v>
      </c>
      <c r="G7010" s="2" t="s">
        <v>330</v>
      </c>
      <c r="H7010" s="2">
        <v>1</v>
      </c>
      <c r="I7010" s="2">
        <v>12</v>
      </c>
      <c r="J7010" s="2">
        <v>10</v>
      </c>
      <c r="K7010" s="2">
        <v>1</v>
      </c>
      <c r="L7010" s="3">
        <v>304000</v>
      </c>
      <c r="M7010" s="2" t="s">
        <v>20</v>
      </c>
      <c r="N7010" s="4" t="s">
        <v>21</v>
      </c>
    </row>
    <row r="7011" spans="1:14" x14ac:dyDescent="0.25">
      <c r="A7011" s="1" t="s">
        <v>361</v>
      </c>
      <c r="B7011" s="2" t="s">
        <v>353</v>
      </c>
      <c r="C7011" s="2" t="s">
        <v>353</v>
      </c>
      <c r="D7011" s="2" t="s">
        <v>354</v>
      </c>
      <c r="E7011" s="2" t="s">
        <v>5505</v>
      </c>
      <c r="F7011" s="2">
        <v>90111503</v>
      </c>
      <c r="G7011" s="2" t="s">
        <v>330</v>
      </c>
      <c r="H7011" s="2">
        <v>1</v>
      </c>
      <c r="I7011" s="2">
        <v>12</v>
      </c>
      <c r="J7011" s="2">
        <v>10</v>
      </c>
      <c r="K7011" s="2">
        <v>1</v>
      </c>
      <c r="L7011" s="3">
        <v>76000</v>
      </c>
      <c r="M7011" s="2" t="s">
        <v>20</v>
      </c>
      <c r="N7011" s="4" t="s">
        <v>21</v>
      </c>
    </row>
    <row r="7012" spans="1:14" x14ac:dyDescent="0.25">
      <c r="A7012" s="1" t="s">
        <v>361</v>
      </c>
      <c r="B7012" s="2" t="s">
        <v>353</v>
      </c>
      <c r="C7012" s="2" t="s">
        <v>353</v>
      </c>
      <c r="D7012" s="2" t="s">
        <v>354</v>
      </c>
      <c r="E7012" s="2" t="s">
        <v>5506</v>
      </c>
      <c r="F7012" s="2">
        <v>90111503</v>
      </c>
      <c r="G7012" s="2" t="s">
        <v>330</v>
      </c>
      <c r="H7012" s="2">
        <v>1</v>
      </c>
      <c r="I7012" s="2">
        <v>12</v>
      </c>
      <c r="J7012" s="2">
        <v>10</v>
      </c>
      <c r="K7012" s="2">
        <v>1</v>
      </c>
      <c r="L7012" s="3">
        <v>304000</v>
      </c>
      <c r="M7012" s="2" t="s">
        <v>20</v>
      </c>
      <c r="N7012" s="4" t="s">
        <v>21</v>
      </c>
    </row>
    <row r="7013" spans="1:14" x14ac:dyDescent="0.25">
      <c r="A7013" s="1" t="s">
        <v>361</v>
      </c>
      <c r="B7013" s="2" t="s">
        <v>353</v>
      </c>
      <c r="C7013" s="2" t="s">
        <v>353</v>
      </c>
      <c r="D7013" s="2" t="s">
        <v>354</v>
      </c>
      <c r="E7013" s="2" t="s">
        <v>5507</v>
      </c>
      <c r="F7013" s="2">
        <v>90111503</v>
      </c>
      <c r="G7013" s="2" t="s">
        <v>330</v>
      </c>
      <c r="H7013" s="2">
        <v>1</v>
      </c>
      <c r="I7013" s="2">
        <v>12</v>
      </c>
      <c r="J7013" s="2">
        <v>10</v>
      </c>
      <c r="K7013" s="2">
        <v>1</v>
      </c>
      <c r="L7013" s="3">
        <v>76000</v>
      </c>
      <c r="M7013" s="2" t="s">
        <v>20</v>
      </c>
      <c r="N7013" s="4" t="s">
        <v>21</v>
      </c>
    </row>
    <row r="7014" spans="1:14" x14ac:dyDescent="0.25">
      <c r="A7014" s="1" t="s">
        <v>361</v>
      </c>
      <c r="B7014" s="2" t="s">
        <v>353</v>
      </c>
      <c r="C7014" s="2" t="s">
        <v>353</v>
      </c>
      <c r="D7014" s="2" t="s">
        <v>354</v>
      </c>
      <c r="E7014" s="2" t="s">
        <v>5508</v>
      </c>
      <c r="F7014" s="2">
        <v>90111503</v>
      </c>
      <c r="G7014" s="2" t="s">
        <v>330</v>
      </c>
      <c r="H7014" s="2">
        <v>1</v>
      </c>
      <c r="I7014" s="2">
        <v>12</v>
      </c>
      <c r="J7014" s="2">
        <v>10</v>
      </c>
      <c r="K7014" s="2">
        <v>1</v>
      </c>
      <c r="L7014" s="3">
        <v>76000</v>
      </c>
      <c r="M7014" s="2" t="s">
        <v>20</v>
      </c>
      <c r="N7014" s="4" t="s">
        <v>21</v>
      </c>
    </row>
    <row r="7015" spans="1:14" x14ac:dyDescent="0.25">
      <c r="A7015" s="1" t="s">
        <v>361</v>
      </c>
      <c r="B7015" s="2" t="s">
        <v>353</v>
      </c>
      <c r="C7015" s="2" t="s">
        <v>353</v>
      </c>
      <c r="D7015" s="2" t="s">
        <v>354</v>
      </c>
      <c r="E7015" s="2" t="s">
        <v>5509</v>
      </c>
      <c r="F7015" s="2">
        <v>90111503</v>
      </c>
      <c r="G7015" s="2" t="s">
        <v>330</v>
      </c>
      <c r="H7015" s="2">
        <v>1</v>
      </c>
      <c r="I7015" s="2">
        <v>12</v>
      </c>
      <c r="J7015" s="2">
        <v>10</v>
      </c>
      <c r="K7015" s="2">
        <v>1</v>
      </c>
      <c r="L7015" s="3">
        <v>76000</v>
      </c>
      <c r="M7015" s="2" t="s">
        <v>20</v>
      </c>
      <c r="N7015" s="4" t="s">
        <v>21</v>
      </c>
    </row>
    <row r="7016" spans="1:14" x14ac:dyDescent="0.25">
      <c r="A7016" s="1" t="s">
        <v>361</v>
      </c>
      <c r="B7016" s="2" t="s">
        <v>353</v>
      </c>
      <c r="C7016" s="2" t="s">
        <v>353</v>
      </c>
      <c r="D7016" s="2" t="s">
        <v>354</v>
      </c>
      <c r="E7016" s="2" t="s">
        <v>5510</v>
      </c>
      <c r="F7016" s="2">
        <v>90111503</v>
      </c>
      <c r="G7016" s="2" t="s">
        <v>330</v>
      </c>
      <c r="H7016" s="2">
        <v>1</v>
      </c>
      <c r="I7016" s="2">
        <v>12</v>
      </c>
      <c r="J7016" s="2">
        <v>10</v>
      </c>
      <c r="K7016" s="2">
        <v>1</v>
      </c>
      <c r="L7016" s="3">
        <v>228000</v>
      </c>
      <c r="M7016" s="2" t="s">
        <v>20</v>
      </c>
      <c r="N7016" s="4" t="s">
        <v>21</v>
      </c>
    </row>
    <row r="7017" spans="1:14" x14ac:dyDescent="0.25">
      <c r="A7017" s="1" t="s">
        <v>361</v>
      </c>
      <c r="B7017" s="2" t="s">
        <v>353</v>
      </c>
      <c r="C7017" s="2" t="s">
        <v>353</v>
      </c>
      <c r="D7017" s="2" t="s">
        <v>354</v>
      </c>
      <c r="E7017" s="2" t="s">
        <v>5511</v>
      </c>
      <c r="F7017" s="2">
        <v>90111503</v>
      </c>
      <c r="G7017" s="2" t="s">
        <v>330</v>
      </c>
      <c r="H7017" s="2">
        <v>1</v>
      </c>
      <c r="I7017" s="2">
        <v>12</v>
      </c>
      <c r="J7017" s="2">
        <v>10</v>
      </c>
      <c r="K7017" s="2">
        <v>1</v>
      </c>
      <c r="L7017" s="3">
        <v>76000</v>
      </c>
      <c r="M7017" s="2" t="s">
        <v>20</v>
      </c>
      <c r="N7017" s="4" t="s">
        <v>21</v>
      </c>
    </row>
    <row r="7018" spans="1:14" x14ac:dyDescent="0.25">
      <c r="A7018" s="1" t="s">
        <v>361</v>
      </c>
      <c r="B7018" s="2" t="s">
        <v>353</v>
      </c>
      <c r="C7018" s="2" t="s">
        <v>353</v>
      </c>
      <c r="D7018" s="2" t="s">
        <v>354</v>
      </c>
      <c r="E7018" s="2" t="s">
        <v>5512</v>
      </c>
      <c r="F7018" s="2">
        <v>90111503</v>
      </c>
      <c r="G7018" s="2" t="s">
        <v>330</v>
      </c>
      <c r="H7018" s="2">
        <v>1</v>
      </c>
      <c r="I7018" s="2">
        <v>12</v>
      </c>
      <c r="J7018" s="2">
        <v>10</v>
      </c>
      <c r="K7018" s="2">
        <v>1</v>
      </c>
      <c r="L7018" s="3">
        <v>380000</v>
      </c>
      <c r="M7018" s="2" t="s">
        <v>20</v>
      </c>
      <c r="N7018" s="4" t="s">
        <v>21</v>
      </c>
    </row>
    <row r="7019" spans="1:14" x14ac:dyDescent="0.25">
      <c r="A7019" s="1" t="s">
        <v>361</v>
      </c>
      <c r="B7019" s="2" t="s">
        <v>353</v>
      </c>
      <c r="C7019" s="2" t="s">
        <v>353</v>
      </c>
      <c r="D7019" s="2" t="s">
        <v>354</v>
      </c>
      <c r="E7019" s="2" t="s">
        <v>5513</v>
      </c>
      <c r="F7019" s="2">
        <v>90111503</v>
      </c>
      <c r="G7019" s="2" t="s">
        <v>330</v>
      </c>
      <c r="H7019" s="2">
        <v>1</v>
      </c>
      <c r="I7019" s="2">
        <v>12</v>
      </c>
      <c r="J7019" s="2">
        <v>10</v>
      </c>
      <c r="K7019" s="2">
        <v>1</v>
      </c>
      <c r="L7019" s="3">
        <v>228000</v>
      </c>
      <c r="M7019" s="2" t="s">
        <v>20</v>
      </c>
      <c r="N7019" s="4" t="s">
        <v>21</v>
      </c>
    </row>
    <row r="7020" spans="1:14" x14ac:dyDescent="0.25">
      <c r="A7020" s="1" t="s">
        <v>361</v>
      </c>
      <c r="B7020" s="2" t="s">
        <v>353</v>
      </c>
      <c r="C7020" s="2" t="s">
        <v>353</v>
      </c>
      <c r="D7020" s="2" t="s">
        <v>354</v>
      </c>
      <c r="E7020" s="2" t="s">
        <v>5514</v>
      </c>
      <c r="F7020" s="2">
        <v>90111503</v>
      </c>
      <c r="G7020" s="2" t="s">
        <v>330</v>
      </c>
      <c r="H7020" s="2">
        <v>1</v>
      </c>
      <c r="I7020" s="2">
        <v>12</v>
      </c>
      <c r="J7020" s="2">
        <v>10</v>
      </c>
      <c r="K7020" s="2">
        <v>1</v>
      </c>
      <c r="L7020" s="3">
        <v>152000</v>
      </c>
      <c r="M7020" s="2" t="s">
        <v>20</v>
      </c>
      <c r="N7020" s="4" t="s">
        <v>21</v>
      </c>
    </row>
    <row r="7021" spans="1:14" x14ac:dyDescent="0.25">
      <c r="A7021" s="1" t="s">
        <v>361</v>
      </c>
      <c r="B7021" s="2" t="s">
        <v>353</v>
      </c>
      <c r="C7021" s="2" t="s">
        <v>353</v>
      </c>
      <c r="D7021" s="2" t="s">
        <v>354</v>
      </c>
      <c r="E7021" s="2" t="s">
        <v>5515</v>
      </c>
      <c r="F7021" s="2">
        <v>90111503</v>
      </c>
      <c r="G7021" s="2" t="s">
        <v>330</v>
      </c>
      <c r="H7021" s="2">
        <v>1</v>
      </c>
      <c r="I7021" s="2">
        <v>12</v>
      </c>
      <c r="J7021" s="2">
        <v>10</v>
      </c>
      <c r="K7021" s="2">
        <v>1</v>
      </c>
      <c r="L7021" s="3">
        <v>304000</v>
      </c>
      <c r="M7021" s="2" t="s">
        <v>20</v>
      </c>
      <c r="N7021" s="4" t="s">
        <v>21</v>
      </c>
    </row>
    <row r="7022" spans="1:14" x14ac:dyDescent="0.25">
      <c r="A7022" s="1" t="s">
        <v>361</v>
      </c>
      <c r="B7022" s="2" t="s">
        <v>353</v>
      </c>
      <c r="C7022" s="2" t="s">
        <v>353</v>
      </c>
      <c r="D7022" s="2" t="s">
        <v>354</v>
      </c>
      <c r="E7022" s="2" t="s">
        <v>5516</v>
      </c>
      <c r="F7022" s="2">
        <v>90111503</v>
      </c>
      <c r="G7022" s="2" t="s">
        <v>330</v>
      </c>
      <c r="H7022" s="2">
        <v>1</v>
      </c>
      <c r="I7022" s="2">
        <v>12</v>
      </c>
      <c r="J7022" s="2">
        <v>10</v>
      </c>
      <c r="K7022" s="2">
        <v>1</v>
      </c>
      <c r="L7022" s="3">
        <v>228000</v>
      </c>
      <c r="M7022" s="2" t="s">
        <v>20</v>
      </c>
      <c r="N7022" s="4" t="s">
        <v>21</v>
      </c>
    </row>
    <row r="7023" spans="1:14" x14ac:dyDescent="0.25">
      <c r="A7023" s="1" t="s">
        <v>361</v>
      </c>
      <c r="B7023" s="2" t="s">
        <v>353</v>
      </c>
      <c r="C7023" s="2" t="s">
        <v>353</v>
      </c>
      <c r="D7023" s="2" t="s">
        <v>354</v>
      </c>
      <c r="E7023" s="2" t="s">
        <v>5517</v>
      </c>
      <c r="F7023" s="2">
        <v>90111503</v>
      </c>
      <c r="G7023" s="2" t="s">
        <v>330</v>
      </c>
      <c r="H7023" s="2">
        <v>1</v>
      </c>
      <c r="I7023" s="2">
        <v>12</v>
      </c>
      <c r="J7023" s="2">
        <v>10</v>
      </c>
      <c r="K7023" s="2">
        <v>1</v>
      </c>
      <c r="L7023" s="3">
        <v>76000</v>
      </c>
      <c r="M7023" s="2" t="s">
        <v>20</v>
      </c>
      <c r="N7023" s="4" t="s">
        <v>21</v>
      </c>
    </row>
    <row r="7024" spans="1:14" x14ac:dyDescent="0.25">
      <c r="A7024" s="1" t="s">
        <v>361</v>
      </c>
      <c r="B7024" s="2" t="s">
        <v>353</v>
      </c>
      <c r="C7024" s="2" t="s">
        <v>353</v>
      </c>
      <c r="D7024" s="2" t="s">
        <v>354</v>
      </c>
      <c r="E7024" s="2" t="s">
        <v>5518</v>
      </c>
      <c r="F7024" s="2">
        <v>90111503</v>
      </c>
      <c r="G7024" s="2" t="s">
        <v>330</v>
      </c>
      <c r="H7024" s="2">
        <v>1</v>
      </c>
      <c r="I7024" s="2">
        <v>12</v>
      </c>
      <c r="J7024" s="2">
        <v>10</v>
      </c>
      <c r="K7024" s="2">
        <v>1</v>
      </c>
      <c r="L7024" s="3">
        <v>76000</v>
      </c>
      <c r="M7024" s="2" t="s">
        <v>20</v>
      </c>
      <c r="N7024" s="4" t="s">
        <v>21</v>
      </c>
    </row>
    <row r="7025" spans="1:14" x14ac:dyDescent="0.25">
      <c r="A7025" s="1" t="s">
        <v>361</v>
      </c>
      <c r="B7025" s="2" t="s">
        <v>353</v>
      </c>
      <c r="C7025" s="2" t="s">
        <v>353</v>
      </c>
      <c r="D7025" s="2" t="s">
        <v>354</v>
      </c>
      <c r="E7025" s="2" t="s">
        <v>5519</v>
      </c>
      <c r="F7025" s="2">
        <v>90111503</v>
      </c>
      <c r="G7025" s="2" t="s">
        <v>330</v>
      </c>
      <c r="H7025" s="2">
        <v>1</v>
      </c>
      <c r="I7025" s="2">
        <v>12</v>
      </c>
      <c r="J7025" s="2">
        <v>10</v>
      </c>
      <c r="K7025" s="2">
        <v>1</v>
      </c>
      <c r="L7025" s="3">
        <v>76000</v>
      </c>
      <c r="M7025" s="2" t="s">
        <v>20</v>
      </c>
      <c r="N7025" s="4" t="s">
        <v>21</v>
      </c>
    </row>
    <row r="7026" spans="1:14" x14ac:dyDescent="0.25">
      <c r="A7026" s="1" t="s">
        <v>361</v>
      </c>
      <c r="B7026" s="2" t="s">
        <v>353</v>
      </c>
      <c r="C7026" s="2" t="s">
        <v>353</v>
      </c>
      <c r="D7026" s="2" t="s">
        <v>354</v>
      </c>
      <c r="E7026" s="2" t="s">
        <v>5520</v>
      </c>
      <c r="F7026" s="2">
        <v>90111503</v>
      </c>
      <c r="G7026" s="2" t="s">
        <v>330</v>
      </c>
      <c r="H7026" s="2">
        <v>1</v>
      </c>
      <c r="I7026" s="2">
        <v>12</v>
      </c>
      <c r="J7026" s="2">
        <v>10</v>
      </c>
      <c r="K7026" s="2">
        <v>1</v>
      </c>
      <c r="L7026" s="3">
        <v>76000</v>
      </c>
      <c r="M7026" s="2" t="s">
        <v>20</v>
      </c>
      <c r="N7026" s="4" t="s">
        <v>21</v>
      </c>
    </row>
    <row r="7027" spans="1:14" x14ac:dyDescent="0.25">
      <c r="A7027" s="1" t="s">
        <v>361</v>
      </c>
      <c r="B7027" s="2" t="s">
        <v>353</v>
      </c>
      <c r="C7027" s="2" t="s">
        <v>353</v>
      </c>
      <c r="D7027" s="2" t="s">
        <v>354</v>
      </c>
      <c r="E7027" s="2" t="s">
        <v>18503</v>
      </c>
      <c r="F7027" s="2">
        <v>90111503</v>
      </c>
      <c r="G7027" s="2" t="s">
        <v>330</v>
      </c>
      <c r="H7027" s="2">
        <v>1</v>
      </c>
      <c r="I7027" s="2">
        <v>12</v>
      </c>
      <c r="J7027" s="2">
        <v>10</v>
      </c>
      <c r="K7027" s="2">
        <v>1</v>
      </c>
      <c r="L7027" s="3">
        <v>304000</v>
      </c>
      <c r="M7027" s="2" t="s">
        <v>20</v>
      </c>
      <c r="N7027" s="4" t="s">
        <v>21</v>
      </c>
    </row>
    <row r="7028" spans="1:14" x14ac:dyDescent="0.25">
      <c r="A7028" s="1" t="s">
        <v>361</v>
      </c>
      <c r="B7028" s="2" t="s">
        <v>353</v>
      </c>
      <c r="C7028" s="2" t="s">
        <v>353</v>
      </c>
      <c r="D7028" s="2" t="s">
        <v>354</v>
      </c>
      <c r="E7028" s="2" t="s">
        <v>18504</v>
      </c>
      <c r="F7028" s="2">
        <v>90111503</v>
      </c>
      <c r="G7028" s="2" t="s">
        <v>330</v>
      </c>
      <c r="H7028" s="2">
        <v>1</v>
      </c>
      <c r="I7028" s="2">
        <v>12</v>
      </c>
      <c r="J7028" s="2">
        <v>10</v>
      </c>
      <c r="K7028" s="2">
        <v>1</v>
      </c>
      <c r="L7028" s="3">
        <v>304000</v>
      </c>
      <c r="M7028" s="2" t="s">
        <v>20</v>
      </c>
      <c r="N7028" s="4" t="s">
        <v>21</v>
      </c>
    </row>
    <row r="7029" spans="1:14" x14ac:dyDescent="0.25">
      <c r="A7029" s="1" t="s">
        <v>361</v>
      </c>
      <c r="B7029" s="2" t="s">
        <v>353</v>
      </c>
      <c r="C7029" s="2" t="s">
        <v>353</v>
      </c>
      <c r="D7029" s="2" t="s">
        <v>354</v>
      </c>
      <c r="E7029" s="2" t="s">
        <v>18505</v>
      </c>
      <c r="F7029" s="2">
        <v>90111503</v>
      </c>
      <c r="G7029" s="2" t="s">
        <v>330</v>
      </c>
      <c r="H7029" s="2">
        <v>1</v>
      </c>
      <c r="I7029" s="2">
        <v>12</v>
      </c>
      <c r="J7029" s="2">
        <v>10</v>
      </c>
      <c r="K7029" s="2">
        <v>1</v>
      </c>
      <c r="L7029" s="3">
        <v>1216000</v>
      </c>
      <c r="M7029" s="2" t="s">
        <v>20</v>
      </c>
      <c r="N7029" s="4" t="s">
        <v>21</v>
      </c>
    </row>
    <row r="7030" spans="1:14" x14ac:dyDescent="0.25">
      <c r="A7030" s="1" t="s">
        <v>361</v>
      </c>
      <c r="B7030" s="2" t="s">
        <v>353</v>
      </c>
      <c r="C7030" s="2" t="s">
        <v>353</v>
      </c>
      <c r="D7030" s="2" t="s">
        <v>354</v>
      </c>
      <c r="E7030" s="2" t="s">
        <v>5521</v>
      </c>
      <c r="F7030" s="2">
        <v>90111503</v>
      </c>
      <c r="G7030" s="2" t="s">
        <v>330</v>
      </c>
      <c r="H7030" s="2">
        <v>1</v>
      </c>
      <c r="I7030" s="2">
        <v>12</v>
      </c>
      <c r="J7030" s="2">
        <v>10</v>
      </c>
      <c r="K7030" s="2">
        <v>1</v>
      </c>
      <c r="L7030" s="3">
        <v>76000</v>
      </c>
      <c r="M7030" s="2" t="s">
        <v>20</v>
      </c>
      <c r="N7030" s="4" t="s">
        <v>21</v>
      </c>
    </row>
    <row r="7031" spans="1:14" x14ac:dyDescent="0.25">
      <c r="A7031" s="1" t="s">
        <v>361</v>
      </c>
      <c r="B7031" s="2" t="s">
        <v>353</v>
      </c>
      <c r="C7031" s="2" t="s">
        <v>353</v>
      </c>
      <c r="D7031" s="2" t="s">
        <v>354</v>
      </c>
      <c r="E7031" s="2" t="s">
        <v>18506</v>
      </c>
      <c r="F7031" s="2">
        <v>90111503</v>
      </c>
      <c r="G7031" s="2" t="s">
        <v>330</v>
      </c>
      <c r="H7031" s="2">
        <v>1</v>
      </c>
      <c r="I7031" s="2">
        <v>12</v>
      </c>
      <c r="J7031" s="2">
        <v>10</v>
      </c>
      <c r="K7031" s="2">
        <v>1</v>
      </c>
      <c r="L7031" s="3">
        <v>6004000</v>
      </c>
      <c r="M7031" s="2" t="s">
        <v>20</v>
      </c>
      <c r="N7031" s="4" t="s">
        <v>21</v>
      </c>
    </row>
    <row r="7032" spans="1:14" x14ac:dyDescent="0.25">
      <c r="A7032" s="1" t="s">
        <v>361</v>
      </c>
      <c r="B7032" s="2" t="s">
        <v>353</v>
      </c>
      <c r="C7032" s="2" t="s">
        <v>353</v>
      </c>
      <c r="D7032" s="2" t="s">
        <v>354</v>
      </c>
      <c r="E7032" s="2" t="s">
        <v>18507</v>
      </c>
      <c r="F7032" s="2">
        <v>90111503</v>
      </c>
      <c r="G7032" s="2" t="s">
        <v>330</v>
      </c>
      <c r="H7032" s="2">
        <v>1</v>
      </c>
      <c r="I7032" s="2">
        <v>12</v>
      </c>
      <c r="J7032" s="2">
        <v>10</v>
      </c>
      <c r="K7032" s="2">
        <v>1</v>
      </c>
      <c r="L7032" s="3">
        <v>76000</v>
      </c>
      <c r="M7032" s="2" t="s">
        <v>20</v>
      </c>
      <c r="N7032" s="4" t="s">
        <v>21</v>
      </c>
    </row>
    <row r="7033" spans="1:14" x14ac:dyDescent="0.25">
      <c r="A7033" s="1" t="s">
        <v>361</v>
      </c>
      <c r="B7033" s="2" t="s">
        <v>353</v>
      </c>
      <c r="C7033" s="2" t="s">
        <v>353</v>
      </c>
      <c r="D7033" s="2" t="s">
        <v>354</v>
      </c>
      <c r="E7033" s="2" t="s">
        <v>5522</v>
      </c>
      <c r="F7033" s="2">
        <v>90111503</v>
      </c>
      <c r="G7033" s="2" t="s">
        <v>330</v>
      </c>
      <c r="H7033" s="2">
        <v>1</v>
      </c>
      <c r="I7033" s="2">
        <v>12</v>
      </c>
      <c r="J7033" s="2">
        <v>10</v>
      </c>
      <c r="K7033" s="2">
        <v>1</v>
      </c>
      <c r="L7033" s="3">
        <v>444000</v>
      </c>
      <c r="M7033" s="2" t="s">
        <v>20</v>
      </c>
      <c r="N7033" s="4" t="s">
        <v>21</v>
      </c>
    </row>
    <row r="7034" spans="1:14" x14ac:dyDescent="0.25">
      <c r="A7034" s="1" t="s">
        <v>361</v>
      </c>
      <c r="B7034" s="2" t="s">
        <v>353</v>
      </c>
      <c r="C7034" s="2" t="s">
        <v>353</v>
      </c>
      <c r="D7034" s="2" t="s">
        <v>354</v>
      </c>
      <c r="E7034" s="2" t="s">
        <v>18508</v>
      </c>
      <c r="F7034" s="2">
        <v>90111503</v>
      </c>
      <c r="G7034" s="2" t="s">
        <v>330</v>
      </c>
      <c r="H7034" s="2">
        <v>1</v>
      </c>
      <c r="I7034" s="2">
        <v>12</v>
      </c>
      <c r="J7034" s="2">
        <v>10</v>
      </c>
      <c r="K7034" s="2">
        <v>1</v>
      </c>
      <c r="L7034" s="3">
        <v>280000</v>
      </c>
      <c r="M7034" s="2" t="s">
        <v>20</v>
      </c>
      <c r="N7034" s="4" t="s">
        <v>21</v>
      </c>
    </row>
    <row r="7035" spans="1:14" x14ac:dyDescent="0.25">
      <c r="A7035" s="1" t="s">
        <v>361</v>
      </c>
      <c r="B7035" s="2" t="s">
        <v>353</v>
      </c>
      <c r="C7035" s="2" t="s">
        <v>353</v>
      </c>
      <c r="D7035" s="2" t="s">
        <v>354</v>
      </c>
      <c r="E7035" s="2" t="s">
        <v>18509</v>
      </c>
      <c r="F7035" s="2">
        <v>90111503</v>
      </c>
      <c r="G7035" s="2" t="s">
        <v>330</v>
      </c>
      <c r="H7035" s="2">
        <v>1</v>
      </c>
      <c r="I7035" s="2">
        <v>12</v>
      </c>
      <c r="J7035" s="2">
        <v>10</v>
      </c>
      <c r="K7035" s="2">
        <v>1</v>
      </c>
      <c r="L7035" s="3">
        <v>280000</v>
      </c>
      <c r="M7035" s="2" t="s">
        <v>20</v>
      </c>
      <c r="N7035" s="4" t="s">
        <v>21</v>
      </c>
    </row>
    <row r="7036" spans="1:14" x14ac:dyDescent="0.25">
      <c r="A7036" s="1" t="s">
        <v>361</v>
      </c>
      <c r="B7036" s="2" t="s">
        <v>353</v>
      </c>
      <c r="C7036" s="2" t="s">
        <v>353</v>
      </c>
      <c r="D7036" s="2" t="s">
        <v>354</v>
      </c>
      <c r="E7036" s="2" t="s">
        <v>18510</v>
      </c>
      <c r="F7036" s="2">
        <v>90111503</v>
      </c>
      <c r="G7036" s="2" t="s">
        <v>330</v>
      </c>
      <c r="H7036" s="2">
        <v>1</v>
      </c>
      <c r="I7036" s="2">
        <v>12</v>
      </c>
      <c r="J7036" s="2">
        <v>10</v>
      </c>
      <c r="K7036" s="2">
        <v>1</v>
      </c>
      <c r="L7036" s="3">
        <v>70000</v>
      </c>
      <c r="M7036" s="2" t="s">
        <v>20</v>
      </c>
      <c r="N7036" s="4" t="s">
        <v>21</v>
      </c>
    </row>
    <row r="7037" spans="1:14" x14ac:dyDescent="0.25">
      <c r="A7037" s="1" t="s">
        <v>361</v>
      </c>
      <c r="B7037" s="2" t="s">
        <v>353</v>
      </c>
      <c r="C7037" s="2" t="s">
        <v>353</v>
      </c>
      <c r="D7037" s="2" t="s">
        <v>354</v>
      </c>
      <c r="E7037" s="2" t="s">
        <v>5523</v>
      </c>
      <c r="F7037" s="2">
        <v>90111503</v>
      </c>
      <c r="G7037" s="2" t="s">
        <v>330</v>
      </c>
      <c r="H7037" s="2">
        <v>1</v>
      </c>
      <c r="I7037" s="2">
        <v>12</v>
      </c>
      <c r="J7037" s="2">
        <v>10</v>
      </c>
      <c r="K7037" s="2">
        <v>1</v>
      </c>
      <c r="L7037" s="3">
        <v>456000</v>
      </c>
      <c r="M7037" s="2" t="s">
        <v>20</v>
      </c>
      <c r="N7037" s="4" t="s">
        <v>21</v>
      </c>
    </row>
    <row r="7038" spans="1:14" x14ac:dyDescent="0.25">
      <c r="A7038" s="1" t="s">
        <v>361</v>
      </c>
      <c r="B7038" s="2" t="s">
        <v>353</v>
      </c>
      <c r="C7038" s="2" t="s">
        <v>353</v>
      </c>
      <c r="D7038" s="2" t="s">
        <v>354</v>
      </c>
      <c r="E7038" s="2" t="s">
        <v>5524</v>
      </c>
      <c r="F7038" s="2">
        <v>90111503</v>
      </c>
      <c r="G7038" s="2" t="s">
        <v>330</v>
      </c>
      <c r="H7038" s="2">
        <v>1</v>
      </c>
      <c r="I7038" s="2">
        <v>12</v>
      </c>
      <c r="J7038" s="2">
        <v>10</v>
      </c>
      <c r="K7038" s="2">
        <v>1</v>
      </c>
      <c r="L7038" s="3">
        <v>980000</v>
      </c>
      <c r="M7038" s="2" t="s">
        <v>20</v>
      </c>
      <c r="N7038" s="4" t="s">
        <v>21</v>
      </c>
    </row>
    <row r="7039" spans="1:14" x14ac:dyDescent="0.25">
      <c r="A7039" s="1" t="s">
        <v>361</v>
      </c>
      <c r="B7039" s="2" t="s">
        <v>353</v>
      </c>
      <c r="C7039" s="2" t="s">
        <v>353</v>
      </c>
      <c r="D7039" s="2" t="s">
        <v>354</v>
      </c>
      <c r="E7039" s="2" t="s">
        <v>5525</v>
      </c>
      <c r="F7039" s="2">
        <v>90111503</v>
      </c>
      <c r="G7039" s="2" t="s">
        <v>330</v>
      </c>
      <c r="H7039" s="2">
        <v>1</v>
      </c>
      <c r="I7039" s="2">
        <v>12</v>
      </c>
      <c r="J7039" s="2">
        <v>10</v>
      </c>
      <c r="K7039" s="2">
        <v>1</v>
      </c>
      <c r="L7039" s="3">
        <v>70000</v>
      </c>
      <c r="M7039" s="2" t="s">
        <v>20</v>
      </c>
      <c r="N7039" s="4" t="s">
        <v>21</v>
      </c>
    </row>
    <row r="7040" spans="1:14" x14ac:dyDescent="0.25">
      <c r="A7040" s="1" t="s">
        <v>361</v>
      </c>
      <c r="B7040" s="2" t="s">
        <v>353</v>
      </c>
      <c r="C7040" s="2" t="s">
        <v>353</v>
      </c>
      <c r="D7040" s="2" t="s">
        <v>354</v>
      </c>
      <c r="E7040" s="2" t="s">
        <v>5526</v>
      </c>
      <c r="F7040" s="2">
        <v>90111503</v>
      </c>
      <c r="G7040" s="2" t="s">
        <v>330</v>
      </c>
      <c r="H7040" s="2">
        <v>1</v>
      </c>
      <c r="I7040" s="2">
        <v>12</v>
      </c>
      <c r="J7040" s="2">
        <v>10</v>
      </c>
      <c r="K7040" s="2">
        <v>1</v>
      </c>
      <c r="L7040" s="3">
        <v>280000</v>
      </c>
      <c r="M7040" s="2" t="s">
        <v>20</v>
      </c>
      <c r="N7040" s="4" t="s">
        <v>21</v>
      </c>
    </row>
    <row r="7041" spans="1:14" x14ac:dyDescent="0.25">
      <c r="A7041" s="1" t="s">
        <v>361</v>
      </c>
      <c r="B7041" s="2" t="s">
        <v>353</v>
      </c>
      <c r="C7041" s="2" t="s">
        <v>353</v>
      </c>
      <c r="D7041" s="2" t="s">
        <v>354</v>
      </c>
      <c r="E7041" s="2" t="s">
        <v>5527</v>
      </c>
      <c r="F7041" s="2">
        <v>90111503</v>
      </c>
      <c r="G7041" s="2" t="s">
        <v>330</v>
      </c>
      <c r="H7041" s="2">
        <v>1</v>
      </c>
      <c r="I7041" s="2">
        <v>12</v>
      </c>
      <c r="J7041" s="2">
        <v>10</v>
      </c>
      <c r="K7041" s="2">
        <v>1</v>
      </c>
      <c r="L7041" s="3">
        <v>152000</v>
      </c>
      <c r="M7041" s="2" t="s">
        <v>20</v>
      </c>
      <c r="N7041" s="4" t="s">
        <v>21</v>
      </c>
    </row>
    <row r="7042" spans="1:14" x14ac:dyDescent="0.25">
      <c r="A7042" s="1" t="s">
        <v>361</v>
      </c>
      <c r="B7042" s="2" t="s">
        <v>353</v>
      </c>
      <c r="C7042" s="2" t="s">
        <v>353</v>
      </c>
      <c r="D7042" s="2" t="s">
        <v>354</v>
      </c>
      <c r="E7042" s="2" t="s">
        <v>5528</v>
      </c>
      <c r="F7042" s="2">
        <v>90111503</v>
      </c>
      <c r="G7042" s="2" t="s">
        <v>330</v>
      </c>
      <c r="H7042" s="2">
        <v>1</v>
      </c>
      <c r="I7042" s="2">
        <v>12</v>
      </c>
      <c r="J7042" s="2">
        <v>10</v>
      </c>
      <c r="K7042" s="2">
        <v>1</v>
      </c>
      <c r="L7042" s="3">
        <v>5880000</v>
      </c>
      <c r="M7042" s="2" t="s">
        <v>20</v>
      </c>
      <c r="N7042" s="4" t="s">
        <v>21</v>
      </c>
    </row>
    <row r="7043" spans="1:14" x14ac:dyDescent="0.25">
      <c r="A7043" s="1" t="s">
        <v>361</v>
      </c>
      <c r="B7043" s="2" t="s">
        <v>353</v>
      </c>
      <c r="C7043" s="2" t="s">
        <v>353</v>
      </c>
      <c r="D7043" s="2" t="s">
        <v>354</v>
      </c>
      <c r="E7043" s="2" t="s">
        <v>5529</v>
      </c>
      <c r="F7043" s="2">
        <v>90111503</v>
      </c>
      <c r="G7043" s="2" t="s">
        <v>330</v>
      </c>
      <c r="H7043" s="2">
        <v>1</v>
      </c>
      <c r="I7043" s="2">
        <v>12</v>
      </c>
      <c r="J7043" s="2">
        <v>10</v>
      </c>
      <c r="K7043" s="2">
        <v>1</v>
      </c>
      <c r="L7043" s="3">
        <v>1890000</v>
      </c>
      <c r="M7043" s="2" t="s">
        <v>20</v>
      </c>
      <c r="N7043" s="4" t="s">
        <v>21</v>
      </c>
    </row>
    <row r="7044" spans="1:14" x14ac:dyDescent="0.25">
      <c r="A7044" s="1" t="s">
        <v>361</v>
      </c>
      <c r="B7044" s="2" t="s">
        <v>353</v>
      </c>
      <c r="C7044" s="2" t="s">
        <v>353</v>
      </c>
      <c r="D7044" s="2" t="s">
        <v>354</v>
      </c>
      <c r="E7044" s="2" t="s">
        <v>5530</v>
      </c>
      <c r="F7044" s="2">
        <v>90111503</v>
      </c>
      <c r="G7044" s="2" t="s">
        <v>330</v>
      </c>
      <c r="H7044" s="2">
        <v>1</v>
      </c>
      <c r="I7044" s="2">
        <v>12</v>
      </c>
      <c r="J7044" s="2">
        <v>10</v>
      </c>
      <c r="K7044" s="2">
        <v>1</v>
      </c>
      <c r="L7044" s="3">
        <v>8536000</v>
      </c>
      <c r="M7044" s="2" t="s">
        <v>20</v>
      </c>
      <c r="N7044" s="4" t="s">
        <v>21</v>
      </c>
    </row>
    <row r="7045" spans="1:14" x14ac:dyDescent="0.25">
      <c r="A7045" s="1" t="s">
        <v>361</v>
      </c>
      <c r="B7045" s="2" t="s">
        <v>353</v>
      </c>
      <c r="C7045" s="2" t="s">
        <v>353</v>
      </c>
      <c r="D7045" s="2" t="s">
        <v>354</v>
      </c>
      <c r="E7045" s="2" t="s">
        <v>5531</v>
      </c>
      <c r="F7045" s="2">
        <v>90111503</v>
      </c>
      <c r="G7045" s="2" t="s">
        <v>330</v>
      </c>
      <c r="H7045" s="2">
        <v>1</v>
      </c>
      <c r="I7045" s="2">
        <v>12</v>
      </c>
      <c r="J7045" s="2">
        <v>10</v>
      </c>
      <c r="K7045" s="2">
        <v>1</v>
      </c>
      <c r="L7045" s="3">
        <v>8512000</v>
      </c>
      <c r="M7045" s="2" t="s">
        <v>20</v>
      </c>
      <c r="N7045" s="4" t="s">
        <v>21</v>
      </c>
    </row>
    <row r="7046" spans="1:14" x14ac:dyDescent="0.25">
      <c r="A7046" s="1" t="s">
        <v>361</v>
      </c>
      <c r="B7046" s="2" t="s">
        <v>353</v>
      </c>
      <c r="C7046" s="2" t="s">
        <v>353</v>
      </c>
      <c r="D7046" s="2" t="s">
        <v>354</v>
      </c>
      <c r="E7046" s="2" t="s">
        <v>5532</v>
      </c>
      <c r="F7046" s="2">
        <v>90111503</v>
      </c>
      <c r="G7046" s="2" t="s">
        <v>330</v>
      </c>
      <c r="H7046" s="2">
        <v>1</v>
      </c>
      <c r="I7046" s="2">
        <v>12</v>
      </c>
      <c r="J7046" s="2">
        <v>10</v>
      </c>
      <c r="K7046" s="2">
        <v>1</v>
      </c>
      <c r="L7046" s="3">
        <v>668000</v>
      </c>
      <c r="M7046" s="2" t="s">
        <v>20</v>
      </c>
      <c r="N7046" s="4" t="s">
        <v>21</v>
      </c>
    </row>
    <row r="7047" spans="1:14" x14ac:dyDescent="0.25">
      <c r="A7047" s="1" t="s">
        <v>361</v>
      </c>
      <c r="B7047" s="2" t="s">
        <v>353</v>
      </c>
      <c r="C7047" s="2" t="s">
        <v>353</v>
      </c>
      <c r="D7047" s="2" t="s">
        <v>354</v>
      </c>
      <c r="E7047" s="2" t="s">
        <v>5533</v>
      </c>
      <c r="F7047" s="2">
        <v>90111503</v>
      </c>
      <c r="G7047" s="2" t="s">
        <v>330</v>
      </c>
      <c r="H7047" s="2">
        <v>1</v>
      </c>
      <c r="I7047" s="2">
        <v>12</v>
      </c>
      <c r="J7047" s="2">
        <v>10</v>
      </c>
      <c r="K7047" s="2">
        <v>1</v>
      </c>
      <c r="L7047" s="3">
        <v>2240000</v>
      </c>
      <c r="M7047" s="2" t="s">
        <v>20</v>
      </c>
      <c r="N7047" s="4" t="s">
        <v>21</v>
      </c>
    </row>
    <row r="7048" spans="1:14" x14ac:dyDescent="0.25">
      <c r="A7048" s="1" t="s">
        <v>361</v>
      </c>
      <c r="B7048" s="2" t="s">
        <v>353</v>
      </c>
      <c r="C7048" s="2" t="s">
        <v>353</v>
      </c>
      <c r="D7048" s="2" t="s">
        <v>354</v>
      </c>
      <c r="E7048" s="2" t="s">
        <v>5534</v>
      </c>
      <c r="F7048" s="2">
        <v>90111503</v>
      </c>
      <c r="G7048" s="2" t="s">
        <v>330</v>
      </c>
      <c r="H7048" s="2">
        <v>1</v>
      </c>
      <c r="I7048" s="2">
        <v>12</v>
      </c>
      <c r="J7048" s="2">
        <v>10</v>
      </c>
      <c r="K7048" s="2">
        <v>1</v>
      </c>
      <c r="L7048" s="3">
        <v>152000</v>
      </c>
      <c r="M7048" s="2" t="s">
        <v>20</v>
      </c>
      <c r="N7048" s="4" t="s">
        <v>21</v>
      </c>
    </row>
    <row r="7049" spans="1:14" x14ac:dyDescent="0.25">
      <c r="A7049" s="1" t="s">
        <v>361</v>
      </c>
      <c r="B7049" s="2" t="s">
        <v>353</v>
      </c>
      <c r="C7049" s="2" t="s">
        <v>353</v>
      </c>
      <c r="D7049" s="2" t="s">
        <v>354</v>
      </c>
      <c r="E7049" s="2" t="s">
        <v>5535</v>
      </c>
      <c r="F7049" s="2">
        <v>90111503</v>
      </c>
      <c r="G7049" s="2" t="s">
        <v>330</v>
      </c>
      <c r="H7049" s="2">
        <v>1</v>
      </c>
      <c r="I7049" s="2">
        <v>12</v>
      </c>
      <c r="J7049" s="2">
        <v>10</v>
      </c>
      <c r="K7049" s="2">
        <v>1</v>
      </c>
      <c r="L7049" s="3">
        <v>210000</v>
      </c>
      <c r="M7049" s="2" t="s">
        <v>20</v>
      </c>
      <c r="N7049" s="4" t="s">
        <v>21</v>
      </c>
    </row>
    <row r="7050" spans="1:14" x14ac:dyDescent="0.25">
      <c r="A7050" s="1" t="s">
        <v>361</v>
      </c>
      <c r="B7050" s="2" t="s">
        <v>353</v>
      </c>
      <c r="C7050" s="2" t="s">
        <v>353</v>
      </c>
      <c r="D7050" s="2" t="s">
        <v>354</v>
      </c>
      <c r="E7050" s="2" t="s">
        <v>5536</v>
      </c>
      <c r="F7050" s="2">
        <v>90111503</v>
      </c>
      <c r="G7050" s="2" t="s">
        <v>330</v>
      </c>
      <c r="H7050" s="2">
        <v>1</v>
      </c>
      <c r="I7050" s="2">
        <v>12</v>
      </c>
      <c r="J7050" s="2">
        <v>10</v>
      </c>
      <c r="K7050" s="2">
        <v>1</v>
      </c>
      <c r="L7050" s="3">
        <v>210000</v>
      </c>
      <c r="M7050" s="2" t="s">
        <v>20</v>
      </c>
      <c r="N7050" s="4" t="s">
        <v>21</v>
      </c>
    </row>
    <row r="7051" spans="1:14" x14ac:dyDescent="0.25">
      <c r="A7051" s="1" t="s">
        <v>361</v>
      </c>
      <c r="B7051" s="2" t="s">
        <v>353</v>
      </c>
      <c r="C7051" s="2" t="s">
        <v>353</v>
      </c>
      <c r="D7051" s="2" t="s">
        <v>354</v>
      </c>
      <c r="E7051" s="2" t="s">
        <v>5537</v>
      </c>
      <c r="F7051" s="2">
        <v>90111503</v>
      </c>
      <c r="G7051" s="2" t="s">
        <v>330</v>
      </c>
      <c r="H7051" s="2">
        <v>1</v>
      </c>
      <c r="I7051" s="2">
        <v>12</v>
      </c>
      <c r="J7051" s="2">
        <v>10</v>
      </c>
      <c r="K7051" s="2">
        <v>1</v>
      </c>
      <c r="L7051" s="3">
        <v>3500000</v>
      </c>
      <c r="M7051" s="2" t="s">
        <v>20</v>
      </c>
      <c r="N7051" s="4" t="s">
        <v>21</v>
      </c>
    </row>
    <row r="7052" spans="1:14" x14ac:dyDescent="0.25">
      <c r="A7052" s="1" t="s">
        <v>361</v>
      </c>
      <c r="B7052" s="2" t="s">
        <v>353</v>
      </c>
      <c r="C7052" s="2" t="s">
        <v>353</v>
      </c>
      <c r="D7052" s="2" t="s">
        <v>354</v>
      </c>
      <c r="E7052" s="2" t="s">
        <v>5538</v>
      </c>
      <c r="F7052" s="2">
        <v>90111503</v>
      </c>
      <c r="G7052" s="2" t="s">
        <v>330</v>
      </c>
      <c r="H7052" s="2">
        <v>1</v>
      </c>
      <c r="I7052" s="2">
        <v>12</v>
      </c>
      <c r="J7052" s="2">
        <v>10</v>
      </c>
      <c r="K7052" s="2">
        <v>1</v>
      </c>
      <c r="L7052" s="3">
        <v>280000</v>
      </c>
      <c r="M7052" s="2" t="s">
        <v>20</v>
      </c>
      <c r="N7052" s="4" t="s">
        <v>21</v>
      </c>
    </row>
    <row r="7053" spans="1:14" x14ac:dyDescent="0.25">
      <c r="A7053" s="1" t="s">
        <v>361</v>
      </c>
      <c r="B7053" s="2" t="s">
        <v>353</v>
      </c>
      <c r="C7053" s="2" t="s">
        <v>353</v>
      </c>
      <c r="D7053" s="2" t="s">
        <v>354</v>
      </c>
      <c r="E7053" s="2" t="s">
        <v>5539</v>
      </c>
      <c r="F7053" s="2">
        <v>90111503</v>
      </c>
      <c r="G7053" s="2" t="s">
        <v>330</v>
      </c>
      <c r="H7053" s="2">
        <v>1</v>
      </c>
      <c r="I7053" s="2">
        <v>12</v>
      </c>
      <c r="J7053" s="2">
        <v>10</v>
      </c>
      <c r="K7053" s="2">
        <v>1</v>
      </c>
      <c r="L7053" s="3">
        <v>140000</v>
      </c>
      <c r="M7053" s="2" t="s">
        <v>20</v>
      </c>
      <c r="N7053" s="4" t="s">
        <v>21</v>
      </c>
    </row>
    <row r="7054" spans="1:14" x14ac:dyDescent="0.25">
      <c r="A7054" s="1" t="s">
        <v>361</v>
      </c>
      <c r="B7054" s="2" t="s">
        <v>353</v>
      </c>
      <c r="C7054" s="2" t="s">
        <v>353</v>
      </c>
      <c r="D7054" s="2" t="s">
        <v>354</v>
      </c>
      <c r="E7054" s="2" t="s">
        <v>5540</v>
      </c>
      <c r="F7054" s="2">
        <v>90111503</v>
      </c>
      <c r="G7054" s="2" t="s">
        <v>330</v>
      </c>
      <c r="H7054" s="2">
        <v>1</v>
      </c>
      <c r="I7054" s="2">
        <v>12</v>
      </c>
      <c r="J7054" s="2">
        <v>10</v>
      </c>
      <c r="K7054" s="2">
        <v>1</v>
      </c>
      <c r="L7054" s="3">
        <v>630000</v>
      </c>
      <c r="M7054" s="2" t="s">
        <v>20</v>
      </c>
      <c r="N7054" s="4" t="s">
        <v>21</v>
      </c>
    </row>
    <row r="7055" spans="1:14" x14ac:dyDescent="0.25">
      <c r="A7055" s="1" t="s">
        <v>361</v>
      </c>
      <c r="B7055" s="2" t="s">
        <v>353</v>
      </c>
      <c r="C7055" s="2" t="s">
        <v>353</v>
      </c>
      <c r="D7055" s="2" t="s">
        <v>354</v>
      </c>
      <c r="E7055" s="2" t="s">
        <v>5541</v>
      </c>
      <c r="F7055" s="2">
        <v>90111503</v>
      </c>
      <c r="G7055" s="2" t="s">
        <v>330</v>
      </c>
      <c r="H7055" s="2">
        <v>1</v>
      </c>
      <c r="I7055" s="2">
        <v>12</v>
      </c>
      <c r="J7055" s="2">
        <v>10</v>
      </c>
      <c r="K7055" s="2">
        <v>1</v>
      </c>
      <c r="L7055" s="3">
        <v>608000</v>
      </c>
      <c r="M7055" s="2" t="s">
        <v>20</v>
      </c>
      <c r="N7055" s="4" t="s">
        <v>21</v>
      </c>
    </row>
    <row r="7056" spans="1:14" x14ac:dyDescent="0.25">
      <c r="A7056" s="1" t="s">
        <v>361</v>
      </c>
      <c r="B7056" s="2" t="s">
        <v>353</v>
      </c>
      <c r="C7056" s="2" t="s">
        <v>353</v>
      </c>
      <c r="D7056" s="2" t="s">
        <v>354</v>
      </c>
      <c r="E7056" s="2" t="s">
        <v>5542</v>
      </c>
      <c r="F7056" s="2">
        <v>90111503</v>
      </c>
      <c r="G7056" s="2" t="s">
        <v>330</v>
      </c>
      <c r="H7056" s="2">
        <v>1</v>
      </c>
      <c r="I7056" s="2">
        <v>12</v>
      </c>
      <c r="J7056" s="2">
        <v>10</v>
      </c>
      <c r="K7056" s="2">
        <v>1</v>
      </c>
      <c r="L7056" s="3">
        <v>556000</v>
      </c>
      <c r="M7056" s="2" t="s">
        <v>20</v>
      </c>
      <c r="N7056" s="4" t="s">
        <v>21</v>
      </c>
    </row>
    <row r="7057" spans="1:14" x14ac:dyDescent="0.25">
      <c r="A7057" s="1" t="s">
        <v>361</v>
      </c>
      <c r="B7057" s="2" t="s">
        <v>353</v>
      </c>
      <c r="C7057" s="2" t="s">
        <v>353</v>
      </c>
      <c r="D7057" s="2" t="s">
        <v>354</v>
      </c>
      <c r="E7057" s="2" t="s">
        <v>5543</v>
      </c>
      <c r="F7057" s="2">
        <v>90111503</v>
      </c>
      <c r="G7057" s="2" t="s">
        <v>330</v>
      </c>
      <c r="H7057" s="2">
        <v>1</v>
      </c>
      <c r="I7057" s="2">
        <v>12</v>
      </c>
      <c r="J7057" s="2">
        <v>10</v>
      </c>
      <c r="K7057" s="2">
        <v>1</v>
      </c>
      <c r="L7057" s="3">
        <v>556000</v>
      </c>
      <c r="M7057" s="2" t="s">
        <v>20</v>
      </c>
      <c r="N7057" s="4" t="s">
        <v>21</v>
      </c>
    </row>
    <row r="7058" spans="1:14" x14ac:dyDescent="0.25">
      <c r="A7058" s="1" t="s">
        <v>361</v>
      </c>
      <c r="B7058" s="2" t="s">
        <v>353</v>
      </c>
      <c r="C7058" s="2" t="s">
        <v>353</v>
      </c>
      <c r="D7058" s="2" t="s">
        <v>354</v>
      </c>
      <c r="E7058" s="2" t="s">
        <v>5544</v>
      </c>
      <c r="F7058" s="2">
        <v>90111503</v>
      </c>
      <c r="G7058" s="2" t="s">
        <v>330</v>
      </c>
      <c r="H7058" s="2">
        <v>1</v>
      </c>
      <c r="I7058" s="2">
        <v>12</v>
      </c>
      <c r="J7058" s="2">
        <v>10</v>
      </c>
      <c r="K7058" s="2">
        <v>1</v>
      </c>
      <c r="L7058" s="3">
        <v>1120000</v>
      </c>
      <c r="M7058" s="2" t="s">
        <v>20</v>
      </c>
      <c r="N7058" s="4" t="s">
        <v>21</v>
      </c>
    </row>
    <row r="7059" spans="1:14" x14ac:dyDescent="0.25">
      <c r="A7059" s="1" t="s">
        <v>361</v>
      </c>
      <c r="B7059" s="2" t="s">
        <v>353</v>
      </c>
      <c r="C7059" s="2" t="s">
        <v>353</v>
      </c>
      <c r="D7059" s="2" t="s">
        <v>354</v>
      </c>
      <c r="E7059" s="2" t="s">
        <v>5545</v>
      </c>
      <c r="F7059" s="2">
        <v>90111503</v>
      </c>
      <c r="G7059" s="2" t="s">
        <v>330</v>
      </c>
      <c r="H7059" s="2">
        <v>1</v>
      </c>
      <c r="I7059" s="2">
        <v>12</v>
      </c>
      <c r="J7059" s="2">
        <v>10</v>
      </c>
      <c r="K7059" s="2">
        <v>1</v>
      </c>
      <c r="L7059" s="3">
        <v>304000</v>
      </c>
      <c r="M7059" s="2" t="s">
        <v>20</v>
      </c>
      <c r="N7059" s="4" t="s">
        <v>21</v>
      </c>
    </row>
    <row r="7060" spans="1:14" x14ac:dyDescent="0.25">
      <c r="A7060" s="1" t="s">
        <v>361</v>
      </c>
      <c r="B7060" s="2" t="s">
        <v>353</v>
      </c>
      <c r="C7060" s="2" t="s">
        <v>353</v>
      </c>
      <c r="D7060" s="2" t="s">
        <v>354</v>
      </c>
      <c r="E7060" s="2" t="s">
        <v>5546</v>
      </c>
      <c r="F7060" s="2">
        <v>90111503</v>
      </c>
      <c r="G7060" s="2" t="s">
        <v>330</v>
      </c>
      <c r="H7060" s="2">
        <v>1</v>
      </c>
      <c r="I7060" s="2">
        <v>12</v>
      </c>
      <c r="J7060" s="2">
        <v>10</v>
      </c>
      <c r="K7060" s="2">
        <v>1</v>
      </c>
      <c r="L7060" s="3">
        <v>980000</v>
      </c>
      <c r="M7060" s="2" t="s">
        <v>20</v>
      </c>
      <c r="N7060" s="4" t="s">
        <v>21</v>
      </c>
    </row>
    <row r="7061" spans="1:14" x14ac:dyDescent="0.25">
      <c r="A7061" s="1" t="s">
        <v>361</v>
      </c>
      <c r="B7061" s="2" t="s">
        <v>353</v>
      </c>
      <c r="C7061" s="2" t="s">
        <v>353</v>
      </c>
      <c r="D7061" s="2" t="s">
        <v>354</v>
      </c>
      <c r="E7061" s="2" t="s">
        <v>5547</v>
      </c>
      <c r="F7061" s="2">
        <v>90111503</v>
      </c>
      <c r="G7061" s="2" t="s">
        <v>330</v>
      </c>
      <c r="H7061" s="2">
        <v>1</v>
      </c>
      <c r="I7061" s="2">
        <v>12</v>
      </c>
      <c r="J7061" s="2">
        <v>10</v>
      </c>
      <c r="K7061" s="2">
        <v>1</v>
      </c>
      <c r="L7061" s="3">
        <v>1120000</v>
      </c>
      <c r="M7061" s="2" t="s">
        <v>20</v>
      </c>
      <c r="N7061" s="4" t="s">
        <v>21</v>
      </c>
    </row>
    <row r="7062" spans="1:14" x14ac:dyDescent="0.25">
      <c r="A7062" s="1" t="s">
        <v>361</v>
      </c>
      <c r="B7062" s="2" t="s">
        <v>353</v>
      </c>
      <c r="C7062" s="2" t="s">
        <v>353</v>
      </c>
      <c r="D7062" s="2" t="s">
        <v>354</v>
      </c>
      <c r="E7062" s="2" t="s">
        <v>5548</v>
      </c>
      <c r="F7062" s="2">
        <v>90111503</v>
      </c>
      <c r="G7062" s="2" t="s">
        <v>330</v>
      </c>
      <c r="H7062" s="2">
        <v>1</v>
      </c>
      <c r="I7062" s="2">
        <v>12</v>
      </c>
      <c r="J7062" s="2">
        <v>10</v>
      </c>
      <c r="K7062" s="2">
        <v>1</v>
      </c>
      <c r="L7062" s="3">
        <v>980000</v>
      </c>
      <c r="M7062" s="2" t="s">
        <v>20</v>
      </c>
      <c r="N7062" s="4" t="s">
        <v>21</v>
      </c>
    </row>
    <row r="7063" spans="1:14" x14ac:dyDescent="0.25">
      <c r="A7063" s="1" t="s">
        <v>361</v>
      </c>
      <c r="B7063" s="2" t="s">
        <v>353</v>
      </c>
      <c r="C7063" s="2" t="s">
        <v>353</v>
      </c>
      <c r="D7063" s="2" t="s">
        <v>354</v>
      </c>
      <c r="E7063" s="2" t="s">
        <v>5549</v>
      </c>
      <c r="F7063" s="2">
        <v>90111503</v>
      </c>
      <c r="G7063" s="2" t="s">
        <v>330</v>
      </c>
      <c r="H7063" s="2">
        <v>1</v>
      </c>
      <c r="I7063" s="2">
        <v>12</v>
      </c>
      <c r="J7063" s="2">
        <v>10</v>
      </c>
      <c r="K7063" s="2">
        <v>1</v>
      </c>
      <c r="L7063" s="3">
        <v>1916000</v>
      </c>
      <c r="M7063" s="2" t="s">
        <v>20</v>
      </c>
      <c r="N7063" s="4" t="s">
        <v>21</v>
      </c>
    </row>
    <row r="7064" spans="1:14" x14ac:dyDescent="0.25">
      <c r="A7064" s="1" t="s">
        <v>361</v>
      </c>
      <c r="B7064" s="2" t="s">
        <v>353</v>
      </c>
      <c r="C7064" s="2" t="s">
        <v>353</v>
      </c>
      <c r="D7064" s="2" t="s">
        <v>354</v>
      </c>
      <c r="E7064" s="2" t="s">
        <v>5550</v>
      </c>
      <c r="F7064" s="2">
        <v>90111503</v>
      </c>
      <c r="G7064" s="2" t="s">
        <v>330</v>
      </c>
      <c r="H7064" s="2">
        <v>1</v>
      </c>
      <c r="I7064" s="2">
        <v>12</v>
      </c>
      <c r="J7064" s="2">
        <v>10</v>
      </c>
      <c r="K7064" s="2">
        <v>1</v>
      </c>
      <c r="L7064" s="3">
        <v>140000</v>
      </c>
      <c r="M7064" s="2" t="s">
        <v>20</v>
      </c>
      <c r="N7064" s="4" t="s">
        <v>21</v>
      </c>
    </row>
    <row r="7065" spans="1:14" x14ac:dyDescent="0.25">
      <c r="A7065" s="1" t="s">
        <v>361</v>
      </c>
      <c r="B7065" s="2" t="s">
        <v>353</v>
      </c>
      <c r="C7065" s="2" t="s">
        <v>353</v>
      </c>
      <c r="D7065" s="2" t="s">
        <v>354</v>
      </c>
      <c r="E7065" s="2" t="s">
        <v>5551</v>
      </c>
      <c r="F7065" s="2">
        <v>90111503</v>
      </c>
      <c r="G7065" s="2" t="s">
        <v>330</v>
      </c>
      <c r="H7065" s="2">
        <v>1</v>
      </c>
      <c r="I7065" s="2">
        <v>12</v>
      </c>
      <c r="J7065" s="2">
        <v>10</v>
      </c>
      <c r="K7065" s="2">
        <v>1</v>
      </c>
      <c r="L7065" s="3">
        <v>420000</v>
      </c>
      <c r="M7065" s="2" t="s">
        <v>20</v>
      </c>
      <c r="N7065" s="4" t="s">
        <v>21</v>
      </c>
    </row>
    <row r="7066" spans="1:14" x14ac:dyDescent="0.25">
      <c r="A7066" s="1" t="s">
        <v>361</v>
      </c>
      <c r="B7066" s="2" t="s">
        <v>353</v>
      </c>
      <c r="C7066" s="2" t="s">
        <v>353</v>
      </c>
      <c r="D7066" s="2" t="s">
        <v>354</v>
      </c>
      <c r="E7066" s="2" t="s">
        <v>5552</v>
      </c>
      <c r="F7066" s="2">
        <v>90111503</v>
      </c>
      <c r="G7066" s="2" t="s">
        <v>330</v>
      </c>
      <c r="H7066" s="2">
        <v>1</v>
      </c>
      <c r="I7066" s="2">
        <v>12</v>
      </c>
      <c r="J7066" s="2">
        <v>10</v>
      </c>
      <c r="K7066" s="2">
        <v>1</v>
      </c>
      <c r="L7066" s="3">
        <v>105000</v>
      </c>
      <c r="M7066" s="2" t="s">
        <v>20</v>
      </c>
      <c r="N7066" s="4" t="s">
        <v>21</v>
      </c>
    </row>
    <row r="7067" spans="1:14" x14ac:dyDescent="0.25">
      <c r="A7067" s="1" t="s">
        <v>361</v>
      </c>
      <c r="B7067" s="2" t="s">
        <v>353</v>
      </c>
      <c r="C7067" s="2" t="s">
        <v>353</v>
      </c>
      <c r="D7067" s="2" t="s">
        <v>354</v>
      </c>
      <c r="E7067" s="2" t="s">
        <v>5553</v>
      </c>
      <c r="F7067" s="2">
        <v>90111503</v>
      </c>
      <c r="G7067" s="2" t="s">
        <v>330</v>
      </c>
      <c r="H7067" s="2">
        <v>1</v>
      </c>
      <c r="I7067" s="2">
        <v>12</v>
      </c>
      <c r="J7067" s="2">
        <v>10</v>
      </c>
      <c r="K7067" s="2">
        <v>1</v>
      </c>
      <c r="L7067" s="3">
        <v>76000</v>
      </c>
      <c r="M7067" s="2" t="s">
        <v>20</v>
      </c>
      <c r="N7067" s="4" t="s">
        <v>21</v>
      </c>
    </row>
    <row r="7068" spans="1:14" x14ac:dyDescent="0.25">
      <c r="A7068" s="1" t="s">
        <v>361</v>
      </c>
      <c r="B7068" s="2" t="s">
        <v>353</v>
      </c>
      <c r="C7068" s="2" t="s">
        <v>353</v>
      </c>
      <c r="D7068" s="2" t="s">
        <v>354</v>
      </c>
      <c r="E7068" s="2" t="s">
        <v>5554</v>
      </c>
      <c r="F7068" s="2">
        <v>90111503</v>
      </c>
      <c r="G7068" s="2" t="s">
        <v>330</v>
      </c>
      <c r="H7068" s="2">
        <v>1</v>
      </c>
      <c r="I7068" s="2">
        <v>12</v>
      </c>
      <c r="J7068" s="2">
        <v>10</v>
      </c>
      <c r="K7068" s="2">
        <v>1</v>
      </c>
      <c r="L7068" s="3">
        <v>76000</v>
      </c>
      <c r="M7068" s="2" t="s">
        <v>20</v>
      </c>
      <c r="N7068" s="4" t="s">
        <v>21</v>
      </c>
    </row>
    <row r="7069" spans="1:14" x14ac:dyDescent="0.25">
      <c r="A7069" s="1" t="s">
        <v>361</v>
      </c>
      <c r="B7069" s="2" t="s">
        <v>353</v>
      </c>
      <c r="C7069" s="2" t="s">
        <v>353</v>
      </c>
      <c r="D7069" s="2" t="s">
        <v>354</v>
      </c>
      <c r="E7069" s="2" t="s">
        <v>5555</v>
      </c>
      <c r="F7069" s="2">
        <v>90111503</v>
      </c>
      <c r="G7069" s="2" t="s">
        <v>330</v>
      </c>
      <c r="H7069" s="2">
        <v>1</v>
      </c>
      <c r="I7069" s="2">
        <v>12</v>
      </c>
      <c r="J7069" s="2">
        <v>10</v>
      </c>
      <c r="K7069" s="2">
        <v>1</v>
      </c>
      <c r="L7069" s="3">
        <v>228000</v>
      </c>
      <c r="M7069" s="2" t="s">
        <v>20</v>
      </c>
      <c r="N7069" s="4" t="s">
        <v>21</v>
      </c>
    </row>
    <row r="7070" spans="1:14" x14ac:dyDescent="0.25">
      <c r="A7070" s="1" t="s">
        <v>361</v>
      </c>
      <c r="B7070" s="2" t="s">
        <v>353</v>
      </c>
      <c r="C7070" s="2" t="s">
        <v>353</v>
      </c>
      <c r="D7070" s="2" t="s">
        <v>354</v>
      </c>
      <c r="E7070" s="2" t="s">
        <v>5556</v>
      </c>
      <c r="F7070" s="2">
        <v>90111503</v>
      </c>
      <c r="G7070" s="2" t="s">
        <v>330</v>
      </c>
      <c r="H7070" s="2">
        <v>1</v>
      </c>
      <c r="I7070" s="2">
        <v>12</v>
      </c>
      <c r="J7070" s="2">
        <v>10</v>
      </c>
      <c r="K7070" s="2">
        <v>1</v>
      </c>
      <c r="L7070" s="3">
        <v>380000</v>
      </c>
      <c r="M7070" s="2" t="s">
        <v>20</v>
      </c>
      <c r="N7070" s="4" t="s">
        <v>21</v>
      </c>
    </row>
    <row r="7071" spans="1:14" x14ac:dyDescent="0.25">
      <c r="A7071" s="1" t="s">
        <v>361</v>
      </c>
      <c r="B7071" s="2" t="s">
        <v>353</v>
      </c>
      <c r="C7071" s="2" t="s">
        <v>353</v>
      </c>
      <c r="D7071" s="2" t="s">
        <v>354</v>
      </c>
      <c r="E7071" s="2" t="s">
        <v>5557</v>
      </c>
      <c r="F7071" s="2">
        <v>90111503</v>
      </c>
      <c r="G7071" s="2" t="s">
        <v>330</v>
      </c>
      <c r="H7071" s="2">
        <v>1</v>
      </c>
      <c r="I7071" s="2">
        <v>12</v>
      </c>
      <c r="J7071" s="2">
        <v>10</v>
      </c>
      <c r="K7071" s="2">
        <v>1</v>
      </c>
      <c r="L7071" s="3">
        <v>836000</v>
      </c>
      <c r="M7071" s="2" t="s">
        <v>20</v>
      </c>
      <c r="N7071" s="4" t="s">
        <v>21</v>
      </c>
    </row>
    <row r="7072" spans="1:14" x14ac:dyDescent="0.25">
      <c r="A7072" s="1" t="s">
        <v>361</v>
      </c>
      <c r="B7072" s="2" t="s">
        <v>353</v>
      </c>
      <c r="C7072" s="2" t="s">
        <v>353</v>
      </c>
      <c r="D7072" s="2" t="s">
        <v>354</v>
      </c>
      <c r="E7072" s="2" t="s">
        <v>5558</v>
      </c>
      <c r="F7072" s="2">
        <v>90111503</v>
      </c>
      <c r="G7072" s="2" t="s">
        <v>330</v>
      </c>
      <c r="H7072" s="2">
        <v>1</v>
      </c>
      <c r="I7072" s="2">
        <v>12</v>
      </c>
      <c r="J7072" s="2">
        <v>10</v>
      </c>
      <c r="K7072" s="2">
        <v>1</v>
      </c>
      <c r="L7072" s="3">
        <v>3570000</v>
      </c>
      <c r="M7072" s="2" t="s">
        <v>20</v>
      </c>
      <c r="N7072" s="4" t="s">
        <v>21</v>
      </c>
    </row>
    <row r="7073" spans="1:14" x14ac:dyDescent="0.25">
      <c r="A7073" s="1" t="s">
        <v>361</v>
      </c>
      <c r="B7073" s="2" t="s">
        <v>353</v>
      </c>
      <c r="C7073" s="2" t="s">
        <v>353</v>
      </c>
      <c r="D7073" s="2" t="s">
        <v>354</v>
      </c>
      <c r="E7073" s="2" t="s">
        <v>5559</v>
      </c>
      <c r="F7073" s="2">
        <v>90111503</v>
      </c>
      <c r="G7073" s="2" t="s">
        <v>330</v>
      </c>
      <c r="H7073" s="2">
        <v>1</v>
      </c>
      <c r="I7073" s="2">
        <v>12</v>
      </c>
      <c r="J7073" s="2">
        <v>10</v>
      </c>
      <c r="K7073" s="2">
        <v>1</v>
      </c>
      <c r="L7073" s="3">
        <v>420000</v>
      </c>
      <c r="M7073" s="2" t="s">
        <v>20</v>
      </c>
      <c r="N7073" s="4" t="s">
        <v>21</v>
      </c>
    </row>
    <row r="7074" spans="1:14" x14ac:dyDescent="0.25">
      <c r="A7074" s="1" t="s">
        <v>361</v>
      </c>
      <c r="B7074" s="2" t="s">
        <v>353</v>
      </c>
      <c r="C7074" s="2" t="s">
        <v>353</v>
      </c>
      <c r="D7074" s="2" t="s">
        <v>354</v>
      </c>
      <c r="E7074" s="2" t="s">
        <v>5560</v>
      </c>
      <c r="F7074" s="2">
        <v>90111503</v>
      </c>
      <c r="G7074" s="2" t="s">
        <v>330</v>
      </c>
      <c r="H7074" s="2">
        <v>1</v>
      </c>
      <c r="I7074" s="2">
        <v>12</v>
      </c>
      <c r="J7074" s="2">
        <v>10</v>
      </c>
      <c r="K7074" s="2">
        <v>1</v>
      </c>
      <c r="L7074" s="3">
        <v>1576000</v>
      </c>
      <c r="M7074" s="2" t="s">
        <v>20</v>
      </c>
      <c r="N7074" s="4" t="s">
        <v>21</v>
      </c>
    </row>
    <row r="7075" spans="1:14" x14ac:dyDescent="0.25">
      <c r="A7075" s="1" t="s">
        <v>361</v>
      </c>
      <c r="B7075" s="2" t="s">
        <v>353</v>
      </c>
      <c r="C7075" s="2" t="s">
        <v>353</v>
      </c>
      <c r="D7075" s="2" t="s">
        <v>354</v>
      </c>
      <c r="E7075" s="2" t="s">
        <v>5561</v>
      </c>
      <c r="F7075" s="2">
        <v>90111503</v>
      </c>
      <c r="G7075" s="2" t="s">
        <v>330</v>
      </c>
      <c r="H7075" s="2">
        <v>1</v>
      </c>
      <c r="I7075" s="2">
        <v>12</v>
      </c>
      <c r="J7075" s="2">
        <v>10</v>
      </c>
      <c r="K7075" s="2">
        <v>1</v>
      </c>
      <c r="L7075" s="3">
        <v>420000</v>
      </c>
      <c r="M7075" s="2" t="s">
        <v>20</v>
      </c>
      <c r="N7075" s="4" t="s">
        <v>21</v>
      </c>
    </row>
    <row r="7076" spans="1:14" x14ac:dyDescent="0.25">
      <c r="A7076" s="1" t="s">
        <v>361</v>
      </c>
      <c r="B7076" s="2" t="s">
        <v>353</v>
      </c>
      <c r="C7076" s="2" t="s">
        <v>353</v>
      </c>
      <c r="D7076" s="2" t="s">
        <v>354</v>
      </c>
      <c r="E7076" s="2" t="s">
        <v>5562</v>
      </c>
      <c r="F7076" s="2">
        <v>90111503</v>
      </c>
      <c r="G7076" s="2" t="s">
        <v>330</v>
      </c>
      <c r="H7076" s="2">
        <v>1</v>
      </c>
      <c r="I7076" s="2">
        <v>12</v>
      </c>
      <c r="J7076" s="2">
        <v>10</v>
      </c>
      <c r="K7076" s="2">
        <v>1</v>
      </c>
      <c r="L7076" s="3">
        <v>280000</v>
      </c>
      <c r="M7076" s="2" t="s">
        <v>20</v>
      </c>
      <c r="N7076" s="4" t="s">
        <v>21</v>
      </c>
    </row>
    <row r="7077" spans="1:14" x14ac:dyDescent="0.25">
      <c r="A7077" s="1" t="s">
        <v>361</v>
      </c>
      <c r="B7077" s="2" t="s">
        <v>353</v>
      </c>
      <c r="C7077" s="2" t="s">
        <v>353</v>
      </c>
      <c r="D7077" s="2" t="s">
        <v>354</v>
      </c>
      <c r="E7077" s="2" t="s">
        <v>5563</v>
      </c>
      <c r="F7077" s="2">
        <v>90111503</v>
      </c>
      <c r="G7077" s="2" t="s">
        <v>330</v>
      </c>
      <c r="H7077" s="2">
        <v>1</v>
      </c>
      <c r="I7077" s="2">
        <v>12</v>
      </c>
      <c r="J7077" s="2">
        <v>10</v>
      </c>
      <c r="K7077" s="2">
        <v>1</v>
      </c>
      <c r="L7077" s="3">
        <v>2736000</v>
      </c>
      <c r="M7077" s="2" t="s">
        <v>20</v>
      </c>
      <c r="N7077" s="4" t="s">
        <v>21</v>
      </c>
    </row>
    <row r="7078" spans="1:14" x14ac:dyDescent="0.25">
      <c r="A7078" s="1" t="s">
        <v>361</v>
      </c>
      <c r="B7078" s="2" t="s">
        <v>353</v>
      </c>
      <c r="C7078" s="2" t="s">
        <v>353</v>
      </c>
      <c r="D7078" s="2" t="s">
        <v>354</v>
      </c>
      <c r="E7078" s="2" t="s">
        <v>5564</v>
      </c>
      <c r="F7078" s="2">
        <v>90111503</v>
      </c>
      <c r="G7078" s="2" t="s">
        <v>330</v>
      </c>
      <c r="H7078" s="2">
        <v>1</v>
      </c>
      <c r="I7078" s="2">
        <v>12</v>
      </c>
      <c r="J7078" s="2">
        <v>10</v>
      </c>
      <c r="K7078" s="2">
        <v>1</v>
      </c>
      <c r="L7078" s="3">
        <v>2940000</v>
      </c>
      <c r="M7078" s="2" t="s">
        <v>20</v>
      </c>
      <c r="N7078" s="4" t="s">
        <v>21</v>
      </c>
    </row>
    <row r="7079" spans="1:14" x14ac:dyDescent="0.25">
      <c r="A7079" s="1" t="s">
        <v>361</v>
      </c>
      <c r="B7079" s="2" t="s">
        <v>353</v>
      </c>
      <c r="C7079" s="2" t="s">
        <v>353</v>
      </c>
      <c r="D7079" s="2" t="s">
        <v>354</v>
      </c>
      <c r="E7079" s="2" t="s">
        <v>5565</v>
      </c>
      <c r="F7079" s="2">
        <v>90111503</v>
      </c>
      <c r="G7079" s="2" t="s">
        <v>330</v>
      </c>
      <c r="H7079" s="2">
        <v>1</v>
      </c>
      <c r="I7079" s="2">
        <v>12</v>
      </c>
      <c r="J7079" s="2">
        <v>10</v>
      </c>
      <c r="K7079" s="2">
        <v>1</v>
      </c>
      <c r="L7079" s="3">
        <v>152000</v>
      </c>
      <c r="M7079" s="2" t="s">
        <v>20</v>
      </c>
      <c r="N7079" s="4" t="s">
        <v>21</v>
      </c>
    </row>
    <row r="7080" spans="1:14" x14ac:dyDescent="0.25">
      <c r="A7080" s="1" t="s">
        <v>361</v>
      </c>
      <c r="B7080" s="2" t="s">
        <v>353</v>
      </c>
      <c r="C7080" s="2" t="s">
        <v>353</v>
      </c>
      <c r="D7080" s="2" t="s">
        <v>354</v>
      </c>
      <c r="E7080" s="2" t="s">
        <v>5566</v>
      </c>
      <c r="F7080" s="2">
        <v>90111503</v>
      </c>
      <c r="G7080" s="2" t="s">
        <v>330</v>
      </c>
      <c r="H7080" s="2">
        <v>1</v>
      </c>
      <c r="I7080" s="2">
        <v>12</v>
      </c>
      <c r="J7080" s="2">
        <v>10</v>
      </c>
      <c r="K7080" s="2">
        <v>1</v>
      </c>
      <c r="L7080" s="3">
        <v>76000</v>
      </c>
      <c r="M7080" s="2" t="s">
        <v>20</v>
      </c>
      <c r="N7080" s="4" t="s">
        <v>21</v>
      </c>
    </row>
    <row r="7081" spans="1:14" x14ac:dyDescent="0.25">
      <c r="A7081" s="1" t="s">
        <v>361</v>
      </c>
      <c r="B7081" s="2" t="s">
        <v>353</v>
      </c>
      <c r="C7081" s="2" t="s">
        <v>353</v>
      </c>
      <c r="D7081" s="2" t="s">
        <v>354</v>
      </c>
      <c r="E7081" s="2" t="s">
        <v>5567</v>
      </c>
      <c r="F7081" s="2">
        <v>90111503</v>
      </c>
      <c r="G7081" s="2" t="s">
        <v>330</v>
      </c>
      <c r="H7081" s="2">
        <v>1</v>
      </c>
      <c r="I7081" s="2">
        <v>12</v>
      </c>
      <c r="J7081" s="2">
        <v>10</v>
      </c>
      <c r="K7081" s="2">
        <v>1</v>
      </c>
      <c r="L7081" s="3">
        <v>152000</v>
      </c>
      <c r="M7081" s="2" t="s">
        <v>20</v>
      </c>
      <c r="N7081" s="4" t="s">
        <v>21</v>
      </c>
    </row>
    <row r="7082" spans="1:14" x14ac:dyDescent="0.25">
      <c r="A7082" s="1" t="s">
        <v>361</v>
      </c>
      <c r="B7082" s="2" t="s">
        <v>353</v>
      </c>
      <c r="C7082" s="2" t="s">
        <v>353</v>
      </c>
      <c r="D7082" s="2" t="s">
        <v>354</v>
      </c>
      <c r="E7082" s="2" t="s">
        <v>5568</v>
      </c>
      <c r="F7082" s="2">
        <v>90111503</v>
      </c>
      <c r="G7082" s="2" t="s">
        <v>330</v>
      </c>
      <c r="H7082" s="2">
        <v>1</v>
      </c>
      <c r="I7082" s="2">
        <v>12</v>
      </c>
      <c r="J7082" s="2">
        <v>10</v>
      </c>
      <c r="K7082" s="2">
        <v>1</v>
      </c>
      <c r="L7082" s="3">
        <v>560000</v>
      </c>
      <c r="M7082" s="2" t="s">
        <v>20</v>
      </c>
      <c r="N7082" s="4" t="s">
        <v>21</v>
      </c>
    </row>
    <row r="7083" spans="1:14" x14ac:dyDescent="0.25">
      <c r="A7083" s="1" t="s">
        <v>361</v>
      </c>
      <c r="B7083" s="2" t="s">
        <v>353</v>
      </c>
      <c r="C7083" s="2" t="s">
        <v>353</v>
      </c>
      <c r="D7083" s="2" t="s">
        <v>354</v>
      </c>
      <c r="E7083" s="2" t="s">
        <v>5569</v>
      </c>
      <c r="F7083" s="2">
        <v>90111503</v>
      </c>
      <c r="G7083" s="2" t="s">
        <v>330</v>
      </c>
      <c r="H7083" s="2">
        <v>1</v>
      </c>
      <c r="I7083" s="2">
        <v>12</v>
      </c>
      <c r="J7083" s="2">
        <v>10</v>
      </c>
      <c r="K7083" s="2">
        <v>1</v>
      </c>
      <c r="L7083" s="3">
        <v>560000</v>
      </c>
      <c r="M7083" s="2" t="s">
        <v>20</v>
      </c>
      <c r="N7083" s="4" t="s">
        <v>21</v>
      </c>
    </row>
    <row r="7084" spans="1:14" x14ac:dyDescent="0.25">
      <c r="A7084" s="1" t="s">
        <v>361</v>
      </c>
      <c r="B7084" s="2" t="s">
        <v>353</v>
      </c>
      <c r="C7084" s="2" t="s">
        <v>353</v>
      </c>
      <c r="D7084" s="2" t="s">
        <v>354</v>
      </c>
      <c r="E7084" s="2" t="s">
        <v>5570</v>
      </c>
      <c r="F7084" s="2">
        <v>90111503</v>
      </c>
      <c r="G7084" s="2" t="s">
        <v>330</v>
      </c>
      <c r="H7084" s="2">
        <v>1</v>
      </c>
      <c r="I7084" s="2">
        <v>12</v>
      </c>
      <c r="J7084" s="2">
        <v>10</v>
      </c>
      <c r="K7084" s="2">
        <v>1</v>
      </c>
      <c r="L7084" s="3">
        <v>304000</v>
      </c>
      <c r="M7084" s="2" t="s">
        <v>20</v>
      </c>
      <c r="N7084" s="4" t="s">
        <v>21</v>
      </c>
    </row>
    <row r="7085" spans="1:14" x14ac:dyDescent="0.25">
      <c r="A7085" s="1" t="s">
        <v>361</v>
      </c>
      <c r="B7085" s="2" t="s">
        <v>353</v>
      </c>
      <c r="C7085" s="2" t="s">
        <v>353</v>
      </c>
      <c r="D7085" s="2" t="s">
        <v>354</v>
      </c>
      <c r="E7085" s="2" t="s">
        <v>5571</v>
      </c>
      <c r="F7085" s="2">
        <v>90111503</v>
      </c>
      <c r="G7085" s="2" t="s">
        <v>330</v>
      </c>
      <c r="H7085" s="2">
        <v>1</v>
      </c>
      <c r="I7085" s="2">
        <v>12</v>
      </c>
      <c r="J7085" s="2">
        <v>10</v>
      </c>
      <c r="K7085" s="2">
        <v>1</v>
      </c>
      <c r="L7085" s="3">
        <v>456000</v>
      </c>
      <c r="M7085" s="2" t="s">
        <v>20</v>
      </c>
      <c r="N7085" s="4" t="s">
        <v>21</v>
      </c>
    </row>
    <row r="7086" spans="1:14" x14ac:dyDescent="0.25">
      <c r="A7086" s="1" t="s">
        <v>361</v>
      </c>
      <c r="B7086" s="2" t="s">
        <v>353</v>
      </c>
      <c r="C7086" s="2" t="s">
        <v>353</v>
      </c>
      <c r="D7086" s="2" t="s">
        <v>354</v>
      </c>
      <c r="E7086" s="2" t="s">
        <v>5572</v>
      </c>
      <c r="F7086" s="2">
        <v>90111503</v>
      </c>
      <c r="G7086" s="2" t="s">
        <v>330</v>
      </c>
      <c r="H7086" s="2">
        <v>1</v>
      </c>
      <c r="I7086" s="2">
        <v>12</v>
      </c>
      <c r="J7086" s="2">
        <v>10</v>
      </c>
      <c r="K7086" s="2">
        <v>1</v>
      </c>
      <c r="L7086" s="3">
        <v>292000</v>
      </c>
      <c r="M7086" s="2" t="s">
        <v>20</v>
      </c>
      <c r="N7086" s="4" t="s">
        <v>21</v>
      </c>
    </row>
    <row r="7087" spans="1:14" x14ac:dyDescent="0.25">
      <c r="A7087" s="1" t="s">
        <v>361</v>
      </c>
      <c r="B7087" s="2" t="s">
        <v>353</v>
      </c>
      <c r="C7087" s="2" t="s">
        <v>353</v>
      </c>
      <c r="D7087" s="2" t="s">
        <v>354</v>
      </c>
      <c r="E7087" s="2" t="s">
        <v>5573</v>
      </c>
      <c r="F7087" s="2">
        <v>90111503</v>
      </c>
      <c r="G7087" s="2" t="s">
        <v>330</v>
      </c>
      <c r="H7087" s="2">
        <v>1</v>
      </c>
      <c r="I7087" s="2">
        <v>12</v>
      </c>
      <c r="J7087" s="2">
        <v>10</v>
      </c>
      <c r="K7087" s="2">
        <v>1</v>
      </c>
      <c r="L7087" s="3">
        <v>1692000</v>
      </c>
      <c r="M7087" s="2" t="s">
        <v>20</v>
      </c>
      <c r="N7087" s="4" t="s">
        <v>21</v>
      </c>
    </row>
    <row r="7088" spans="1:14" x14ac:dyDescent="0.25">
      <c r="A7088" s="1" t="s">
        <v>361</v>
      </c>
      <c r="B7088" s="2" t="s">
        <v>353</v>
      </c>
      <c r="C7088" s="2" t="s">
        <v>353</v>
      </c>
      <c r="D7088" s="2" t="s">
        <v>354</v>
      </c>
      <c r="E7088" s="2" t="s">
        <v>5574</v>
      </c>
      <c r="F7088" s="2">
        <v>90111503</v>
      </c>
      <c r="G7088" s="2" t="s">
        <v>330</v>
      </c>
      <c r="H7088" s="2">
        <v>1</v>
      </c>
      <c r="I7088" s="2">
        <v>12</v>
      </c>
      <c r="J7088" s="2">
        <v>10</v>
      </c>
      <c r="K7088" s="2">
        <v>1</v>
      </c>
      <c r="L7088" s="3">
        <v>228000</v>
      </c>
      <c r="M7088" s="2" t="s">
        <v>20</v>
      </c>
      <c r="N7088" s="4" t="s">
        <v>21</v>
      </c>
    </row>
    <row r="7089" spans="1:14" x14ac:dyDescent="0.25">
      <c r="A7089" s="1" t="s">
        <v>361</v>
      </c>
      <c r="B7089" s="2" t="s">
        <v>353</v>
      </c>
      <c r="C7089" s="2" t="s">
        <v>353</v>
      </c>
      <c r="D7089" s="2" t="s">
        <v>354</v>
      </c>
      <c r="E7089" s="2" t="s">
        <v>5575</v>
      </c>
      <c r="F7089" s="2">
        <v>90111503</v>
      </c>
      <c r="G7089" s="2" t="s">
        <v>330</v>
      </c>
      <c r="H7089" s="2">
        <v>1</v>
      </c>
      <c r="I7089" s="2">
        <v>12</v>
      </c>
      <c r="J7089" s="2">
        <v>10</v>
      </c>
      <c r="K7089" s="2">
        <v>1</v>
      </c>
      <c r="L7089" s="3">
        <v>76000</v>
      </c>
      <c r="M7089" s="2" t="s">
        <v>20</v>
      </c>
      <c r="N7089" s="4" t="s">
        <v>21</v>
      </c>
    </row>
    <row r="7090" spans="1:14" x14ac:dyDescent="0.25">
      <c r="A7090" s="1" t="s">
        <v>361</v>
      </c>
      <c r="B7090" s="2" t="s">
        <v>353</v>
      </c>
      <c r="C7090" s="2" t="s">
        <v>353</v>
      </c>
      <c r="D7090" s="2" t="s">
        <v>354</v>
      </c>
      <c r="E7090" s="2" t="s">
        <v>5576</v>
      </c>
      <c r="F7090" s="2">
        <v>90111503</v>
      </c>
      <c r="G7090" s="2" t="s">
        <v>330</v>
      </c>
      <c r="H7090" s="2">
        <v>1</v>
      </c>
      <c r="I7090" s="2">
        <v>12</v>
      </c>
      <c r="J7090" s="2">
        <v>10</v>
      </c>
      <c r="K7090" s="2">
        <v>1</v>
      </c>
      <c r="L7090" s="3">
        <v>1984000</v>
      </c>
      <c r="M7090" s="2" t="s">
        <v>20</v>
      </c>
      <c r="N7090" s="4" t="s">
        <v>21</v>
      </c>
    </row>
    <row r="7091" spans="1:14" x14ac:dyDescent="0.25">
      <c r="A7091" s="1" t="s">
        <v>361</v>
      </c>
      <c r="B7091" s="2" t="s">
        <v>353</v>
      </c>
      <c r="C7091" s="2" t="s">
        <v>353</v>
      </c>
      <c r="D7091" s="2" t="s">
        <v>354</v>
      </c>
      <c r="E7091" s="2" t="s">
        <v>5577</v>
      </c>
      <c r="F7091" s="2">
        <v>90111503</v>
      </c>
      <c r="G7091" s="2" t="s">
        <v>330</v>
      </c>
      <c r="H7091" s="2">
        <v>1</v>
      </c>
      <c r="I7091" s="2">
        <v>12</v>
      </c>
      <c r="J7091" s="2">
        <v>10</v>
      </c>
      <c r="K7091" s="2">
        <v>1</v>
      </c>
      <c r="L7091" s="3">
        <v>824000</v>
      </c>
      <c r="M7091" s="2" t="s">
        <v>20</v>
      </c>
      <c r="N7091" s="4" t="s">
        <v>21</v>
      </c>
    </row>
    <row r="7092" spans="1:14" x14ac:dyDescent="0.25">
      <c r="A7092" s="1" t="s">
        <v>361</v>
      </c>
      <c r="B7092" s="2" t="s">
        <v>353</v>
      </c>
      <c r="C7092" s="2" t="s">
        <v>353</v>
      </c>
      <c r="D7092" s="2" t="s">
        <v>354</v>
      </c>
      <c r="E7092" s="2" t="s">
        <v>5578</v>
      </c>
      <c r="F7092" s="2">
        <v>90111503</v>
      </c>
      <c r="G7092" s="2" t="s">
        <v>330</v>
      </c>
      <c r="H7092" s="2">
        <v>1</v>
      </c>
      <c r="I7092" s="2">
        <v>12</v>
      </c>
      <c r="J7092" s="2">
        <v>10</v>
      </c>
      <c r="K7092" s="2">
        <v>1</v>
      </c>
      <c r="L7092" s="3">
        <v>910000</v>
      </c>
      <c r="M7092" s="2" t="s">
        <v>20</v>
      </c>
      <c r="N7092" s="4" t="s">
        <v>21</v>
      </c>
    </row>
    <row r="7093" spans="1:14" x14ac:dyDescent="0.25">
      <c r="A7093" s="1" t="s">
        <v>361</v>
      </c>
      <c r="B7093" s="2" t="s">
        <v>353</v>
      </c>
      <c r="C7093" s="2" t="s">
        <v>353</v>
      </c>
      <c r="D7093" s="2" t="s">
        <v>354</v>
      </c>
      <c r="E7093" s="2" t="s">
        <v>5579</v>
      </c>
      <c r="F7093" s="2">
        <v>90111503</v>
      </c>
      <c r="G7093" s="2" t="s">
        <v>330</v>
      </c>
      <c r="H7093" s="2">
        <v>1</v>
      </c>
      <c r="I7093" s="2">
        <v>12</v>
      </c>
      <c r="J7093" s="2">
        <v>10</v>
      </c>
      <c r="K7093" s="2">
        <v>1</v>
      </c>
      <c r="L7093" s="3">
        <v>1748000</v>
      </c>
      <c r="M7093" s="2" t="s">
        <v>20</v>
      </c>
      <c r="N7093" s="4" t="s">
        <v>21</v>
      </c>
    </row>
    <row r="7094" spans="1:14" x14ac:dyDescent="0.25">
      <c r="A7094" s="1" t="s">
        <v>361</v>
      </c>
      <c r="B7094" s="2" t="s">
        <v>353</v>
      </c>
      <c r="C7094" s="2" t="s">
        <v>353</v>
      </c>
      <c r="D7094" s="2" t="s">
        <v>354</v>
      </c>
      <c r="E7094" s="2" t="s">
        <v>5580</v>
      </c>
      <c r="F7094" s="2">
        <v>90111503</v>
      </c>
      <c r="G7094" s="2" t="s">
        <v>330</v>
      </c>
      <c r="H7094" s="2">
        <v>1</v>
      </c>
      <c r="I7094" s="2">
        <v>12</v>
      </c>
      <c r="J7094" s="2">
        <v>10</v>
      </c>
      <c r="K7094" s="2">
        <v>1</v>
      </c>
      <c r="L7094" s="3">
        <v>70000</v>
      </c>
      <c r="M7094" s="2" t="s">
        <v>20</v>
      </c>
      <c r="N7094" s="4" t="s">
        <v>21</v>
      </c>
    </row>
    <row r="7095" spans="1:14" x14ac:dyDescent="0.25">
      <c r="A7095" s="1" t="s">
        <v>361</v>
      </c>
      <c r="B7095" s="2" t="s">
        <v>353</v>
      </c>
      <c r="C7095" s="2" t="s">
        <v>353</v>
      </c>
      <c r="D7095" s="2" t="s">
        <v>354</v>
      </c>
      <c r="E7095" s="2" t="s">
        <v>5581</v>
      </c>
      <c r="F7095" s="2">
        <v>90111503</v>
      </c>
      <c r="G7095" s="2" t="s">
        <v>330</v>
      </c>
      <c r="H7095" s="2">
        <v>1</v>
      </c>
      <c r="I7095" s="2">
        <v>12</v>
      </c>
      <c r="J7095" s="2">
        <v>10</v>
      </c>
      <c r="K7095" s="2">
        <v>1</v>
      </c>
      <c r="L7095" s="3">
        <v>70000</v>
      </c>
      <c r="M7095" s="2" t="s">
        <v>20</v>
      </c>
      <c r="N7095" s="4" t="s">
        <v>21</v>
      </c>
    </row>
    <row r="7096" spans="1:14" x14ac:dyDescent="0.25">
      <c r="A7096" s="1" t="s">
        <v>361</v>
      </c>
      <c r="B7096" s="2" t="s">
        <v>353</v>
      </c>
      <c r="C7096" s="2" t="s">
        <v>353</v>
      </c>
      <c r="D7096" s="2" t="s">
        <v>354</v>
      </c>
      <c r="E7096" s="2" t="s">
        <v>5582</v>
      </c>
      <c r="F7096" s="2">
        <v>90111503</v>
      </c>
      <c r="G7096" s="2" t="s">
        <v>330</v>
      </c>
      <c r="H7096" s="2">
        <v>1</v>
      </c>
      <c r="I7096" s="2">
        <v>12</v>
      </c>
      <c r="J7096" s="2">
        <v>10</v>
      </c>
      <c r="K7096" s="2">
        <v>1</v>
      </c>
      <c r="L7096" s="3">
        <v>1908000</v>
      </c>
      <c r="M7096" s="2" t="s">
        <v>20</v>
      </c>
      <c r="N7096" s="4" t="s">
        <v>21</v>
      </c>
    </row>
    <row r="7097" spans="1:14" x14ac:dyDescent="0.25">
      <c r="A7097" s="1" t="s">
        <v>361</v>
      </c>
      <c r="B7097" s="2" t="s">
        <v>353</v>
      </c>
      <c r="C7097" s="2" t="s">
        <v>353</v>
      </c>
      <c r="D7097" s="2" t="s">
        <v>354</v>
      </c>
      <c r="E7097" s="2" t="s">
        <v>5583</v>
      </c>
      <c r="F7097" s="2">
        <v>90111503</v>
      </c>
      <c r="G7097" s="2" t="s">
        <v>330</v>
      </c>
      <c r="H7097" s="2">
        <v>1</v>
      </c>
      <c r="I7097" s="2">
        <v>12</v>
      </c>
      <c r="J7097" s="2">
        <v>10</v>
      </c>
      <c r="K7097" s="2">
        <v>1</v>
      </c>
      <c r="L7097" s="3">
        <v>105000</v>
      </c>
      <c r="M7097" s="2" t="s">
        <v>20</v>
      </c>
      <c r="N7097" s="4" t="s">
        <v>21</v>
      </c>
    </row>
    <row r="7098" spans="1:14" x14ac:dyDescent="0.25">
      <c r="A7098" s="1" t="s">
        <v>361</v>
      </c>
      <c r="B7098" s="2" t="s">
        <v>353</v>
      </c>
      <c r="C7098" s="2" t="s">
        <v>353</v>
      </c>
      <c r="D7098" s="2" t="s">
        <v>354</v>
      </c>
      <c r="E7098" s="2" t="s">
        <v>5584</v>
      </c>
      <c r="F7098" s="2">
        <v>90111503</v>
      </c>
      <c r="G7098" s="2" t="s">
        <v>330</v>
      </c>
      <c r="H7098" s="2">
        <v>1</v>
      </c>
      <c r="I7098" s="2">
        <v>12</v>
      </c>
      <c r="J7098" s="2">
        <v>10</v>
      </c>
      <c r="K7098" s="2">
        <v>1</v>
      </c>
      <c r="L7098" s="3">
        <v>105000</v>
      </c>
      <c r="M7098" s="2" t="s">
        <v>20</v>
      </c>
      <c r="N7098" s="4" t="s">
        <v>21</v>
      </c>
    </row>
    <row r="7099" spans="1:14" x14ac:dyDescent="0.25">
      <c r="A7099" s="1" t="s">
        <v>361</v>
      </c>
      <c r="B7099" s="2" t="s">
        <v>353</v>
      </c>
      <c r="C7099" s="2" t="s">
        <v>353</v>
      </c>
      <c r="D7099" s="2" t="s">
        <v>354</v>
      </c>
      <c r="E7099" s="2" t="s">
        <v>5585</v>
      </c>
      <c r="F7099" s="2">
        <v>90111503</v>
      </c>
      <c r="G7099" s="2" t="s">
        <v>330</v>
      </c>
      <c r="H7099" s="2">
        <v>1</v>
      </c>
      <c r="I7099" s="2">
        <v>12</v>
      </c>
      <c r="J7099" s="2">
        <v>10</v>
      </c>
      <c r="K7099" s="2">
        <v>1</v>
      </c>
      <c r="L7099" s="3">
        <v>76000</v>
      </c>
      <c r="M7099" s="2" t="s">
        <v>20</v>
      </c>
      <c r="N7099" s="4" t="s">
        <v>21</v>
      </c>
    </row>
    <row r="7100" spans="1:14" x14ac:dyDescent="0.25">
      <c r="A7100" s="1" t="s">
        <v>361</v>
      </c>
      <c r="B7100" s="2" t="s">
        <v>353</v>
      </c>
      <c r="C7100" s="2" t="s">
        <v>353</v>
      </c>
      <c r="D7100" s="2" t="s">
        <v>354</v>
      </c>
      <c r="E7100" s="2" t="s">
        <v>5586</v>
      </c>
      <c r="F7100" s="2">
        <v>90111503</v>
      </c>
      <c r="G7100" s="2" t="s">
        <v>330</v>
      </c>
      <c r="H7100" s="2">
        <v>1</v>
      </c>
      <c r="I7100" s="2">
        <v>12</v>
      </c>
      <c r="J7100" s="2">
        <v>10</v>
      </c>
      <c r="K7100" s="2">
        <v>1</v>
      </c>
      <c r="L7100" s="3">
        <v>114000</v>
      </c>
      <c r="M7100" s="2" t="s">
        <v>20</v>
      </c>
      <c r="N7100" s="4" t="s">
        <v>21</v>
      </c>
    </row>
    <row r="7101" spans="1:14" x14ac:dyDescent="0.25">
      <c r="A7101" s="1" t="s">
        <v>361</v>
      </c>
      <c r="B7101" s="2" t="s">
        <v>353</v>
      </c>
      <c r="C7101" s="2" t="s">
        <v>353</v>
      </c>
      <c r="D7101" s="2" t="s">
        <v>354</v>
      </c>
      <c r="E7101" s="2" t="s">
        <v>5587</v>
      </c>
      <c r="F7101" s="2">
        <v>90111503</v>
      </c>
      <c r="G7101" s="2" t="s">
        <v>330</v>
      </c>
      <c r="H7101" s="2">
        <v>1</v>
      </c>
      <c r="I7101" s="2">
        <v>12</v>
      </c>
      <c r="J7101" s="2">
        <v>10</v>
      </c>
      <c r="K7101" s="2">
        <v>1</v>
      </c>
      <c r="L7101" s="3">
        <v>228000</v>
      </c>
      <c r="M7101" s="2" t="s">
        <v>20</v>
      </c>
      <c r="N7101" s="4" t="s">
        <v>21</v>
      </c>
    </row>
    <row r="7102" spans="1:14" x14ac:dyDescent="0.25">
      <c r="A7102" s="1" t="s">
        <v>361</v>
      </c>
      <c r="B7102" s="2" t="s">
        <v>353</v>
      </c>
      <c r="C7102" s="2" t="s">
        <v>353</v>
      </c>
      <c r="D7102" s="2" t="s">
        <v>354</v>
      </c>
      <c r="E7102" s="2" t="s">
        <v>5588</v>
      </c>
      <c r="F7102" s="2">
        <v>90111503</v>
      </c>
      <c r="G7102" s="2" t="s">
        <v>330</v>
      </c>
      <c r="H7102" s="2">
        <v>1</v>
      </c>
      <c r="I7102" s="2">
        <v>12</v>
      </c>
      <c r="J7102" s="2">
        <v>10</v>
      </c>
      <c r="K7102" s="2">
        <v>1</v>
      </c>
      <c r="L7102" s="3">
        <v>76000</v>
      </c>
      <c r="M7102" s="2" t="s">
        <v>20</v>
      </c>
      <c r="N7102" s="4" t="s">
        <v>21</v>
      </c>
    </row>
    <row r="7103" spans="1:14" x14ac:dyDescent="0.25">
      <c r="A7103" s="1" t="s">
        <v>361</v>
      </c>
      <c r="B7103" s="2" t="s">
        <v>353</v>
      </c>
      <c r="C7103" s="2" t="s">
        <v>353</v>
      </c>
      <c r="D7103" s="2" t="s">
        <v>354</v>
      </c>
      <c r="E7103" s="2" t="s">
        <v>5589</v>
      </c>
      <c r="F7103" s="2">
        <v>90111503</v>
      </c>
      <c r="G7103" s="2" t="s">
        <v>330</v>
      </c>
      <c r="H7103" s="2">
        <v>1</v>
      </c>
      <c r="I7103" s="2">
        <v>12</v>
      </c>
      <c r="J7103" s="2">
        <v>10</v>
      </c>
      <c r="K7103" s="2">
        <v>1</v>
      </c>
      <c r="L7103" s="3">
        <v>6864000</v>
      </c>
      <c r="M7103" s="2" t="s">
        <v>20</v>
      </c>
      <c r="N7103" s="4" t="s">
        <v>21</v>
      </c>
    </row>
    <row r="7104" spans="1:14" x14ac:dyDescent="0.25">
      <c r="A7104" s="1" t="s">
        <v>361</v>
      </c>
      <c r="B7104" s="2" t="s">
        <v>353</v>
      </c>
      <c r="C7104" s="2" t="s">
        <v>353</v>
      </c>
      <c r="D7104" s="2" t="s">
        <v>354</v>
      </c>
      <c r="E7104" s="2" t="s">
        <v>5590</v>
      </c>
      <c r="F7104" s="2">
        <v>90111503</v>
      </c>
      <c r="G7104" s="2" t="s">
        <v>330</v>
      </c>
      <c r="H7104" s="2">
        <v>1</v>
      </c>
      <c r="I7104" s="2">
        <v>12</v>
      </c>
      <c r="J7104" s="2">
        <v>10</v>
      </c>
      <c r="K7104" s="2">
        <v>1</v>
      </c>
      <c r="L7104" s="3">
        <v>912000</v>
      </c>
      <c r="M7104" s="2" t="s">
        <v>20</v>
      </c>
      <c r="N7104" s="4" t="s">
        <v>21</v>
      </c>
    </row>
    <row r="7105" spans="1:14" x14ac:dyDescent="0.25">
      <c r="A7105" s="1" t="s">
        <v>361</v>
      </c>
      <c r="B7105" s="2" t="s">
        <v>353</v>
      </c>
      <c r="C7105" s="2" t="s">
        <v>353</v>
      </c>
      <c r="D7105" s="2" t="s">
        <v>354</v>
      </c>
      <c r="E7105" s="2" t="s">
        <v>5591</v>
      </c>
      <c r="F7105" s="2">
        <v>90111503</v>
      </c>
      <c r="G7105" s="2" t="s">
        <v>330</v>
      </c>
      <c r="H7105" s="2">
        <v>1</v>
      </c>
      <c r="I7105" s="2">
        <v>12</v>
      </c>
      <c r="J7105" s="2">
        <v>10</v>
      </c>
      <c r="K7105" s="2">
        <v>1</v>
      </c>
      <c r="L7105" s="3">
        <v>1824000</v>
      </c>
      <c r="M7105" s="2" t="s">
        <v>20</v>
      </c>
      <c r="N7105" s="4" t="s">
        <v>21</v>
      </c>
    </row>
    <row r="7106" spans="1:14" x14ac:dyDescent="0.25">
      <c r="A7106" s="1" t="s">
        <v>361</v>
      </c>
      <c r="B7106" s="2" t="s">
        <v>353</v>
      </c>
      <c r="C7106" s="2" t="s">
        <v>353</v>
      </c>
      <c r="D7106" s="2" t="s">
        <v>354</v>
      </c>
      <c r="E7106" s="2" t="s">
        <v>5592</v>
      </c>
      <c r="F7106" s="2">
        <v>90111503</v>
      </c>
      <c r="G7106" s="2" t="s">
        <v>330</v>
      </c>
      <c r="H7106" s="2">
        <v>1</v>
      </c>
      <c r="I7106" s="2">
        <v>12</v>
      </c>
      <c r="J7106" s="2">
        <v>10</v>
      </c>
      <c r="K7106" s="2">
        <v>1</v>
      </c>
      <c r="L7106" s="3">
        <v>38000</v>
      </c>
      <c r="M7106" s="2" t="s">
        <v>20</v>
      </c>
      <c r="N7106" s="4" t="s">
        <v>21</v>
      </c>
    </row>
    <row r="7107" spans="1:14" x14ac:dyDescent="0.25">
      <c r="A7107" s="1" t="s">
        <v>361</v>
      </c>
      <c r="B7107" s="2" t="s">
        <v>353</v>
      </c>
      <c r="C7107" s="2" t="s">
        <v>353</v>
      </c>
      <c r="D7107" s="2" t="s">
        <v>354</v>
      </c>
      <c r="E7107" s="2" t="s">
        <v>5593</v>
      </c>
      <c r="F7107" s="2">
        <v>90111503</v>
      </c>
      <c r="G7107" s="2" t="s">
        <v>330</v>
      </c>
      <c r="H7107" s="2">
        <v>1</v>
      </c>
      <c r="I7107" s="2">
        <v>12</v>
      </c>
      <c r="J7107" s="2">
        <v>10</v>
      </c>
      <c r="K7107" s="2">
        <v>1</v>
      </c>
      <c r="L7107" s="3">
        <v>114000</v>
      </c>
      <c r="M7107" s="2" t="s">
        <v>20</v>
      </c>
      <c r="N7107" s="4" t="s">
        <v>21</v>
      </c>
    </row>
    <row r="7108" spans="1:14" x14ac:dyDescent="0.25">
      <c r="A7108" s="1" t="s">
        <v>361</v>
      </c>
      <c r="B7108" s="2" t="s">
        <v>353</v>
      </c>
      <c r="C7108" s="2" t="s">
        <v>353</v>
      </c>
      <c r="D7108" s="2" t="s">
        <v>354</v>
      </c>
      <c r="E7108" s="2" t="s">
        <v>18511</v>
      </c>
      <c r="F7108" s="2">
        <v>90111503</v>
      </c>
      <c r="G7108" s="2" t="s">
        <v>330</v>
      </c>
      <c r="H7108" s="2">
        <v>1</v>
      </c>
      <c r="I7108" s="2">
        <v>12</v>
      </c>
      <c r="J7108" s="2">
        <v>10</v>
      </c>
      <c r="K7108" s="2">
        <v>1</v>
      </c>
      <c r="L7108" s="3">
        <v>228000</v>
      </c>
      <c r="M7108" s="2" t="s">
        <v>20</v>
      </c>
      <c r="N7108" s="4" t="s">
        <v>21</v>
      </c>
    </row>
    <row r="7109" spans="1:14" x14ac:dyDescent="0.25">
      <c r="A7109" s="1" t="s">
        <v>361</v>
      </c>
      <c r="B7109" s="2" t="s">
        <v>353</v>
      </c>
      <c r="C7109" s="2" t="s">
        <v>353</v>
      </c>
      <c r="D7109" s="2" t="s">
        <v>354</v>
      </c>
      <c r="E7109" s="2" t="s">
        <v>5594</v>
      </c>
      <c r="F7109" s="2">
        <v>90111503</v>
      </c>
      <c r="G7109" s="2" t="s">
        <v>330</v>
      </c>
      <c r="H7109" s="2">
        <v>1</v>
      </c>
      <c r="I7109" s="2">
        <v>12</v>
      </c>
      <c r="J7109" s="2">
        <v>10</v>
      </c>
      <c r="K7109" s="2">
        <v>1</v>
      </c>
      <c r="L7109" s="3">
        <v>76000</v>
      </c>
      <c r="M7109" s="2" t="s">
        <v>20</v>
      </c>
      <c r="N7109" s="4" t="s">
        <v>21</v>
      </c>
    </row>
    <row r="7110" spans="1:14" x14ac:dyDescent="0.25">
      <c r="A7110" s="1" t="s">
        <v>361</v>
      </c>
      <c r="B7110" s="2" t="s">
        <v>353</v>
      </c>
      <c r="C7110" s="2" t="s">
        <v>353</v>
      </c>
      <c r="D7110" s="2" t="s">
        <v>354</v>
      </c>
      <c r="E7110" s="2" t="s">
        <v>5595</v>
      </c>
      <c r="F7110" s="2">
        <v>90111503</v>
      </c>
      <c r="G7110" s="2" t="s">
        <v>330</v>
      </c>
      <c r="H7110" s="2">
        <v>1</v>
      </c>
      <c r="I7110" s="2">
        <v>12</v>
      </c>
      <c r="J7110" s="2">
        <v>10</v>
      </c>
      <c r="K7110" s="2">
        <v>1</v>
      </c>
      <c r="L7110" s="3">
        <v>76000</v>
      </c>
      <c r="M7110" s="2" t="s">
        <v>20</v>
      </c>
      <c r="N7110" s="4" t="s">
        <v>21</v>
      </c>
    </row>
    <row r="7111" spans="1:14" x14ac:dyDescent="0.25">
      <c r="A7111" s="1" t="s">
        <v>361</v>
      </c>
      <c r="B7111" s="2" t="s">
        <v>353</v>
      </c>
      <c r="C7111" s="2" t="s">
        <v>353</v>
      </c>
      <c r="D7111" s="2" t="s">
        <v>354</v>
      </c>
      <c r="E7111" s="2" t="s">
        <v>5596</v>
      </c>
      <c r="F7111" s="2">
        <v>90111503</v>
      </c>
      <c r="G7111" s="2" t="s">
        <v>330</v>
      </c>
      <c r="H7111" s="2">
        <v>1</v>
      </c>
      <c r="I7111" s="2">
        <v>12</v>
      </c>
      <c r="J7111" s="2">
        <v>10</v>
      </c>
      <c r="K7111" s="2">
        <v>1</v>
      </c>
      <c r="L7111" s="3">
        <v>38000</v>
      </c>
      <c r="M7111" s="2" t="s">
        <v>20</v>
      </c>
      <c r="N7111" s="4" t="s">
        <v>21</v>
      </c>
    </row>
    <row r="7112" spans="1:14" x14ac:dyDescent="0.25">
      <c r="A7112" s="1" t="s">
        <v>361</v>
      </c>
      <c r="B7112" s="2" t="s">
        <v>353</v>
      </c>
      <c r="C7112" s="2" t="s">
        <v>353</v>
      </c>
      <c r="D7112" s="2" t="s">
        <v>354</v>
      </c>
      <c r="E7112" s="2" t="s">
        <v>5597</v>
      </c>
      <c r="F7112" s="2">
        <v>90111503</v>
      </c>
      <c r="G7112" s="2" t="s">
        <v>330</v>
      </c>
      <c r="H7112" s="2">
        <v>1</v>
      </c>
      <c r="I7112" s="2">
        <v>12</v>
      </c>
      <c r="J7112" s="2">
        <v>10</v>
      </c>
      <c r="K7112" s="2">
        <v>1</v>
      </c>
      <c r="L7112" s="3">
        <v>76000</v>
      </c>
      <c r="M7112" s="2" t="s">
        <v>20</v>
      </c>
      <c r="N7112" s="4" t="s">
        <v>21</v>
      </c>
    </row>
    <row r="7113" spans="1:14" x14ac:dyDescent="0.25">
      <c r="A7113" s="1" t="s">
        <v>361</v>
      </c>
      <c r="B7113" s="2" t="s">
        <v>353</v>
      </c>
      <c r="C7113" s="2" t="s">
        <v>353</v>
      </c>
      <c r="D7113" s="2" t="s">
        <v>354</v>
      </c>
      <c r="E7113" s="2" t="s">
        <v>5598</v>
      </c>
      <c r="F7113" s="2">
        <v>90111503</v>
      </c>
      <c r="G7113" s="2" t="s">
        <v>330</v>
      </c>
      <c r="H7113" s="2">
        <v>1</v>
      </c>
      <c r="I7113" s="2">
        <v>12</v>
      </c>
      <c r="J7113" s="2">
        <v>10</v>
      </c>
      <c r="K7113" s="2">
        <v>1</v>
      </c>
      <c r="L7113" s="3">
        <v>76000</v>
      </c>
      <c r="M7113" s="2" t="s">
        <v>20</v>
      </c>
      <c r="N7113" s="4" t="s">
        <v>21</v>
      </c>
    </row>
    <row r="7114" spans="1:14" x14ac:dyDescent="0.25">
      <c r="A7114" s="1" t="s">
        <v>361</v>
      </c>
      <c r="B7114" s="2" t="s">
        <v>353</v>
      </c>
      <c r="C7114" s="2" t="s">
        <v>353</v>
      </c>
      <c r="D7114" s="2" t="s">
        <v>354</v>
      </c>
      <c r="E7114" s="2" t="s">
        <v>5599</v>
      </c>
      <c r="F7114" s="2">
        <v>90111503</v>
      </c>
      <c r="G7114" s="2" t="s">
        <v>330</v>
      </c>
      <c r="H7114" s="2">
        <v>1</v>
      </c>
      <c r="I7114" s="2">
        <v>12</v>
      </c>
      <c r="J7114" s="2">
        <v>10</v>
      </c>
      <c r="K7114" s="2">
        <v>1</v>
      </c>
      <c r="L7114" s="3">
        <v>76000</v>
      </c>
      <c r="M7114" s="2" t="s">
        <v>20</v>
      </c>
      <c r="N7114" s="4" t="s">
        <v>21</v>
      </c>
    </row>
    <row r="7115" spans="1:14" x14ac:dyDescent="0.25">
      <c r="A7115" s="1" t="s">
        <v>361</v>
      </c>
      <c r="B7115" s="2" t="s">
        <v>353</v>
      </c>
      <c r="C7115" s="2" t="s">
        <v>353</v>
      </c>
      <c r="D7115" s="2" t="s">
        <v>354</v>
      </c>
      <c r="E7115" s="2" t="s">
        <v>5600</v>
      </c>
      <c r="F7115" s="2">
        <v>90111503</v>
      </c>
      <c r="G7115" s="2" t="s">
        <v>330</v>
      </c>
      <c r="H7115" s="2">
        <v>1</v>
      </c>
      <c r="I7115" s="2">
        <v>12</v>
      </c>
      <c r="J7115" s="2">
        <v>10</v>
      </c>
      <c r="K7115" s="2">
        <v>1</v>
      </c>
      <c r="L7115" s="3">
        <v>3420000</v>
      </c>
      <c r="M7115" s="2" t="s">
        <v>20</v>
      </c>
      <c r="N7115" s="4" t="s">
        <v>21</v>
      </c>
    </row>
    <row r="7116" spans="1:14" x14ac:dyDescent="0.25">
      <c r="A7116" s="1" t="s">
        <v>361</v>
      </c>
      <c r="B7116" s="2" t="s">
        <v>353</v>
      </c>
      <c r="C7116" s="2" t="s">
        <v>353</v>
      </c>
      <c r="D7116" s="2" t="s">
        <v>354</v>
      </c>
      <c r="E7116" s="2" t="s">
        <v>18512</v>
      </c>
      <c r="F7116" s="2">
        <v>90111503</v>
      </c>
      <c r="G7116" s="2" t="s">
        <v>330</v>
      </c>
      <c r="H7116" s="2">
        <v>1</v>
      </c>
      <c r="I7116" s="2">
        <v>12</v>
      </c>
      <c r="J7116" s="2">
        <v>10</v>
      </c>
      <c r="K7116" s="2">
        <v>1</v>
      </c>
      <c r="L7116" s="3">
        <v>76000</v>
      </c>
      <c r="M7116" s="2" t="s">
        <v>20</v>
      </c>
      <c r="N7116" s="4" t="s">
        <v>21</v>
      </c>
    </row>
    <row r="7117" spans="1:14" x14ac:dyDescent="0.25">
      <c r="A7117" s="1" t="s">
        <v>361</v>
      </c>
      <c r="B7117" s="2" t="s">
        <v>353</v>
      </c>
      <c r="C7117" s="2" t="s">
        <v>353</v>
      </c>
      <c r="D7117" s="2" t="s">
        <v>354</v>
      </c>
      <c r="E7117" s="2" t="s">
        <v>18513</v>
      </c>
      <c r="F7117" s="2">
        <v>90111503</v>
      </c>
      <c r="G7117" s="2" t="s">
        <v>330</v>
      </c>
      <c r="H7117" s="2">
        <v>1</v>
      </c>
      <c r="I7117" s="2">
        <v>12</v>
      </c>
      <c r="J7117" s="2">
        <v>10</v>
      </c>
      <c r="K7117" s="2">
        <v>1</v>
      </c>
      <c r="L7117" s="3">
        <v>76000</v>
      </c>
      <c r="M7117" s="2" t="s">
        <v>20</v>
      </c>
      <c r="N7117" s="4" t="s">
        <v>21</v>
      </c>
    </row>
    <row r="7118" spans="1:14" x14ac:dyDescent="0.25">
      <c r="A7118" s="1" t="s">
        <v>361</v>
      </c>
      <c r="B7118" s="2" t="s">
        <v>353</v>
      </c>
      <c r="C7118" s="2" t="s">
        <v>353</v>
      </c>
      <c r="D7118" s="2" t="s">
        <v>354</v>
      </c>
      <c r="E7118" s="2" t="s">
        <v>18514</v>
      </c>
      <c r="F7118" s="2">
        <v>90111503</v>
      </c>
      <c r="G7118" s="2" t="s">
        <v>330</v>
      </c>
      <c r="H7118" s="2">
        <v>1</v>
      </c>
      <c r="I7118" s="2">
        <v>12</v>
      </c>
      <c r="J7118" s="2">
        <v>10</v>
      </c>
      <c r="K7118" s="2">
        <v>1</v>
      </c>
      <c r="L7118" s="3">
        <v>38000</v>
      </c>
      <c r="M7118" s="2" t="s">
        <v>20</v>
      </c>
      <c r="N7118" s="4" t="s">
        <v>21</v>
      </c>
    </row>
    <row r="7119" spans="1:14" x14ac:dyDescent="0.25">
      <c r="A7119" s="1" t="s">
        <v>361</v>
      </c>
      <c r="B7119" s="2" t="s">
        <v>353</v>
      </c>
      <c r="C7119" s="2" t="s">
        <v>353</v>
      </c>
      <c r="D7119" s="2" t="s">
        <v>354</v>
      </c>
      <c r="E7119" s="2" t="s">
        <v>18515</v>
      </c>
      <c r="F7119" s="2">
        <v>90111503</v>
      </c>
      <c r="G7119" s="2" t="s">
        <v>330</v>
      </c>
      <c r="H7119" s="2">
        <v>1</v>
      </c>
      <c r="I7119" s="2">
        <v>12</v>
      </c>
      <c r="J7119" s="2">
        <v>10</v>
      </c>
      <c r="K7119" s="2">
        <v>1</v>
      </c>
      <c r="L7119" s="3">
        <v>38000</v>
      </c>
      <c r="M7119" s="2" t="s">
        <v>20</v>
      </c>
      <c r="N7119" s="4" t="s">
        <v>21</v>
      </c>
    </row>
    <row r="7120" spans="1:14" x14ac:dyDescent="0.25">
      <c r="A7120" s="1" t="s">
        <v>361</v>
      </c>
      <c r="B7120" s="2" t="s">
        <v>353</v>
      </c>
      <c r="C7120" s="2" t="s">
        <v>353</v>
      </c>
      <c r="D7120" s="2" t="s">
        <v>354</v>
      </c>
      <c r="E7120" s="2" t="s">
        <v>18516</v>
      </c>
      <c r="F7120" s="2">
        <v>90111503</v>
      </c>
      <c r="G7120" s="2" t="s">
        <v>330</v>
      </c>
      <c r="H7120" s="2">
        <v>1</v>
      </c>
      <c r="I7120" s="2">
        <v>12</v>
      </c>
      <c r="J7120" s="2">
        <v>10</v>
      </c>
      <c r="K7120" s="2">
        <v>1</v>
      </c>
      <c r="L7120" s="3">
        <v>38000</v>
      </c>
      <c r="M7120" s="2" t="s">
        <v>20</v>
      </c>
      <c r="N7120" s="4" t="s">
        <v>21</v>
      </c>
    </row>
    <row r="7121" spans="1:14" x14ac:dyDescent="0.25">
      <c r="A7121" s="1" t="s">
        <v>361</v>
      </c>
      <c r="B7121" s="2" t="s">
        <v>353</v>
      </c>
      <c r="C7121" s="2" t="s">
        <v>353</v>
      </c>
      <c r="D7121" s="2" t="s">
        <v>354</v>
      </c>
      <c r="E7121" s="2" t="s">
        <v>5601</v>
      </c>
      <c r="F7121" s="2">
        <v>90111503</v>
      </c>
      <c r="G7121" s="2" t="s">
        <v>330</v>
      </c>
      <c r="H7121" s="2">
        <v>1</v>
      </c>
      <c r="I7121" s="2">
        <v>12</v>
      </c>
      <c r="J7121" s="2">
        <v>10</v>
      </c>
      <c r="K7121" s="2">
        <v>1</v>
      </c>
      <c r="L7121" s="3">
        <v>76000</v>
      </c>
      <c r="M7121" s="2" t="s">
        <v>20</v>
      </c>
      <c r="N7121" s="4" t="s">
        <v>21</v>
      </c>
    </row>
    <row r="7122" spans="1:14" x14ac:dyDescent="0.25">
      <c r="A7122" s="1" t="s">
        <v>361</v>
      </c>
      <c r="B7122" s="2" t="s">
        <v>353</v>
      </c>
      <c r="C7122" s="2" t="s">
        <v>353</v>
      </c>
      <c r="D7122" s="2" t="s">
        <v>354</v>
      </c>
      <c r="E7122" s="2" t="s">
        <v>5602</v>
      </c>
      <c r="F7122" s="2">
        <v>90111503</v>
      </c>
      <c r="G7122" s="2" t="s">
        <v>330</v>
      </c>
      <c r="H7122" s="2">
        <v>1</v>
      </c>
      <c r="I7122" s="2">
        <v>12</v>
      </c>
      <c r="J7122" s="2">
        <v>10</v>
      </c>
      <c r="K7122" s="2">
        <v>1</v>
      </c>
      <c r="L7122" s="3">
        <v>152000</v>
      </c>
      <c r="M7122" s="2" t="s">
        <v>20</v>
      </c>
      <c r="N7122" s="4" t="s">
        <v>21</v>
      </c>
    </row>
    <row r="7123" spans="1:14" x14ac:dyDescent="0.25">
      <c r="A7123" s="1" t="s">
        <v>361</v>
      </c>
      <c r="B7123" s="2" t="s">
        <v>353</v>
      </c>
      <c r="C7123" s="2" t="s">
        <v>353</v>
      </c>
      <c r="D7123" s="2" t="s">
        <v>354</v>
      </c>
      <c r="E7123" s="2" t="s">
        <v>5603</v>
      </c>
      <c r="F7123" s="2">
        <v>90111503</v>
      </c>
      <c r="G7123" s="2" t="s">
        <v>330</v>
      </c>
      <c r="H7123" s="2">
        <v>1</v>
      </c>
      <c r="I7123" s="2">
        <v>12</v>
      </c>
      <c r="J7123" s="2">
        <v>10</v>
      </c>
      <c r="K7123" s="2">
        <v>1</v>
      </c>
      <c r="L7123" s="3">
        <v>165000</v>
      </c>
      <c r="M7123" s="2" t="s">
        <v>20</v>
      </c>
      <c r="N7123" s="4" t="s">
        <v>21</v>
      </c>
    </row>
    <row r="7124" spans="1:14" x14ac:dyDescent="0.25">
      <c r="A7124" s="1" t="s">
        <v>361</v>
      </c>
      <c r="B7124" s="2" t="s">
        <v>353</v>
      </c>
      <c r="C7124" s="2" t="s">
        <v>353</v>
      </c>
      <c r="D7124" s="2" t="s">
        <v>354</v>
      </c>
      <c r="E7124" s="2" t="s">
        <v>5604</v>
      </c>
      <c r="F7124" s="2">
        <v>90111503</v>
      </c>
      <c r="G7124" s="2" t="s">
        <v>330</v>
      </c>
      <c r="H7124" s="2">
        <v>1</v>
      </c>
      <c r="I7124" s="2">
        <v>12</v>
      </c>
      <c r="J7124" s="2">
        <v>10</v>
      </c>
      <c r="K7124" s="2">
        <v>1</v>
      </c>
      <c r="L7124" s="3">
        <v>38000</v>
      </c>
      <c r="M7124" s="2" t="s">
        <v>20</v>
      </c>
      <c r="N7124" s="4" t="s">
        <v>21</v>
      </c>
    </row>
    <row r="7125" spans="1:14" x14ac:dyDescent="0.25">
      <c r="A7125" s="1" t="s">
        <v>361</v>
      </c>
      <c r="B7125" s="2" t="s">
        <v>353</v>
      </c>
      <c r="C7125" s="2" t="s">
        <v>353</v>
      </c>
      <c r="D7125" s="2" t="s">
        <v>354</v>
      </c>
      <c r="E7125" s="2" t="s">
        <v>18517</v>
      </c>
      <c r="F7125" s="2">
        <v>90111503</v>
      </c>
      <c r="G7125" s="2" t="s">
        <v>330</v>
      </c>
      <c r="H7125" s="2">
        <v>1</v>
      </c>
      <c r="I7125" s="2">
        <v>12</v>
      </c>
      <c r="J7125" s="2">
        <v>10</v>
      </c>
      <c r="K7125" s="2">
        <v>1</v>
      </c>
      <c r="L7125" s="3">
        <v>38000</v>
      </c>
      <c r="M7125" s="2" t="s">
        <v>20</v>
      </c>
      <c r="N7125" s="4" t="s">
        <v>21</v>
      </c>
    </row>
    <row r="7126" spans="1:14" x14ac:dyDescent="0.25">
      <c r="A7126" s="1" t="s">
        <v>361</v>
      </c>
      <c r="B7126" s="2" t="s">
        <v>353</v>
      </c>
      <c r="C7126" s="2" t="s">
        <v>353</v>
      </c>
      <c r="D7126" s="2" t="s">
        <v>354</v>
      </c>
      <c r="E7126" s="2" t="s">
        <v>5605</v>
      </c>
      <c r="F7126" s="2">
        <v>90111503</v>
      </c>
      <c r="G7126" s="2" t="s">
        <v>330</v>
      </c>
      <c r="H7126" s="2">
        <v>1</v>
      </c>
      <c r="I7126" s="2">
        <v>12</v>
      </c>
      <c r="J7126" s="2">
        <v>10</v>
      </c>
      <c r="K7126" s="2">
        <v>1</v>
      </c>
      <c r="L7126" s="3">
        <v>152000</v>
      </c>
      <c r="M7126" s="2" t="s">
        <v>20</v>
      </c>
      <c r="N7126" s="4" t="s">
        <v>21</v>
      </c>
    </row>
    <row r="7127" spans="1:14" x14ac:dyDescent="0.25">
      <c r="A7127" s="1" t="s">
        <v>361</v>
      </c>
      <c r="B7127" s="2" t="s">
        <v>353</v>
      </c>
      <c r="C7127" s="2" t="s">
        <v>353</v>
      </c>
      <c r="D7127" s="2" t="s">
        <v>354</v>
      </c>
      <c r="E7127" s="2" t="s">
        <v>18518</v>
      </c>
      <c r="F7127" s="2">
        <v>90111503</v>
      </c>
      <c r="G7127" s="2" t="s">
        <v>330</v>
      </c>
      <c r="H7127" s="2">
        <v>1</v>
      </c>
      <c r="I7127" s="2">
        <v>12</v>
      </c>
      <c r="J7127" s="2">
        <v>10</v>
      </c>
      <c r="K7127" s="2">
        <v>1</v>
      </c>
      <c r="L7127" s="3">
        <v>304000</v>
      </c>
      <c r="M7127" s="2" t="s">
        <v>20</v>
      </c>
      <c r="N7127" s="4" t="s">
        <v>21</v>
      </c>
    </row>
    <row r="7128" spans="1:14" x14ac:dyDescent="0.25">
      <c r="A7128" s="1" t="s">
        <v>361</v>
      </c>
      <c r="B7128" s="2" t="s">
        <v>353</v>
      </c>
      <c r="C7128" s="2" t="s">
        <v>353</v>
      </c>
      <c r="D7128" s="2" t="s">
        <v>354</v>
      </c>
      <c r="E7128" s="2" t="s">
        <v>18519</v>
      </c>
      <c r="F7128" s="2">
        <v>90111503</v>
      </c>
      <c r="G7128" s="2" t="s">
        <v>330</v>
      </c>
      <c r="H7128" s="2">
        <v>1</v>
      </c>
      <c r="I7128" s="2">
        <v>12</v>
      </c>
      <c r="J7128" s="2">
        <v>10</v>
      </c>
      <c r="K7128" s="2">
        <v>1</v>
      </c>
      <c r="L7128" s="3">
        <v>228000</v>
      </c>
      <c r="M7128" s="2" t="s">
        <v>20</v>
      </c>
      <c r="N7128" s="4" t="s">
        <v>21</v>
      </c>
    </row>
    <row r="7129" spans="1:14" x14ac:dyDescent="0.25">
      <c r="A7129" s="1" t="s">
        <v>361</v>
      </c>
      <c r="B7129" s="2" t="s">
        <v>353</v>
      </c>
      <c r="C7129" s="2" t="s">
        <v>353</v>
      </c>
      <c r="D7129" s="2" t="s">
        <v>354</v>
      </c>
      <c r="E7129" s="2" t="s">
        <v>18520</v>
      </c>
      <c r="F7129" s="2">
        <v>90111503</v>
      </c>
      <c r="G7129" s="2" t="s">
        <v>330</v>
      </c>
      <c r="H7129" s="2">
        <v>1</v>
      </c>
      <c r="I7129" s="2">
        <v>12</v>
      </c>
      <c r="J7129" s="2">
        <v>10</v>
      </c>
      <c r="K7129" s="2">
        <v>1</v>
      </c>
      <c r="L7129" s="3">
        <v>76000</v>
      </c>
      <c r="M7129" s="2" t="s">
        <v>20</v>
      </c>
      <c r="N7129" s="4" t="s">
        <v>21</v>
      </c>
    </row>
    <row r="7130" spans="1:14" x14ac:dyDescent="0.25">
      <c r="A7130" s="1" t="s">
        <v>361</v>
      </c>
      <c r="B7130" s="2" t="s">
        <v>353</v>
      </c>
      <c r="C7130" s="2" t="s">
        <v>353</v>
      </c>
      <c r="D7130" s="2" t="s">
        <v>354</v>
      </c>
      <c r="E7130" s="2" t="s">
        <v>18521</v>
      </c>
      <c r="F7130" s="2">
        <v>90111503</v>
      </c>
      <c r="G7130" s="2" t="s">
        <v>330</v>
      </c>
      <c r="H7130" s="2">
        <v>1</v>
      </c>
      <c r="I7130" s="2">
        <v>12</v>
      </c>
      <c r="J7130" s="2">
        <v>10</v>
      </c>
      <c r="K7130" s="2">
        <v>1</v>
      </c>
      <c r="L7130" s="3">
        <v>140000</v>
      </c>
      <c r="M7130" s="2" t="s">
        <v>20</v>
      </c>
      <c r="N7130" s="4" t="s">
        <v>21</v>
      </c>
    </row>
    <row r="7131" spans="1:14" x14ac:dyDescent="0.25">
      <c r="A7131" s="1" t="s">
        <v>361</v>
      </c>
      <c r="B7131" s="2" t="s">
        <v>353</v>
      </c>
      <c r="C7131" s="2" t="s">
        <v>353</v>
      </c>
      <c r="D7131" s="2" t="s">
        <v>354</v>
      </c>
      <c r="E7131" s="2" t="s">
        <v>18522</v>
      </c>
      <c r="F7131" s="2">
        <v>90111503</v>
      </c>
      <c r="G7131" s="2" t="s">
        <v>330</v>
      </c>
      <c r="H7131" s="2">
        <v>1</v>
      </c>
      <c r="I7131" s="2">
        <v>12</v>
      </c>
      <c r="J7131" s="2">
        <v>10</v>
      </c>
      <c r="K7131" s="2">
        <v>1</v>
      </c>
      <c r="L7131" s="3">
        <v>76000</v>
      </c>
      <c r="M7131" s="2" t="s">
        <v>20</v>
      </c>
      <c r="N7131" s="4" t="s">
        <v>21</v>
      </c>
    </row>
    <row r="7132" spans="1:14" x14ac:dyDescent="0.25">
      <c r="A7132" s="1" t="s">
        <v>361</v>
      </c>
      <c r="B7132" s="2" t="s">
        <v>353</v>
      </c>
      <c r="C7132" s="2" t="s">
        <v>353</v>
      </c>
      <c r="D7132" s="2" t="s">
        <v>354</v>
      </c>
      <c r="E7132" s="2" t="s">
        <v>18523</v>
      </c>
      <c r="F7132" s="2">
        <v>90111503</v>
      </c>
      <c r="G7132" s="2" t="s">
        <v>330</v>
      </c>
      <c r="H7132" s="2">
        <v>1</v>
      </c>
      <c r="I7132" s="2">
        <v>12</v>
      </c>
      <c r="J7132" s="2">
        <v>10</v>
      </c>
      <c r="K7132" s="2">
        <v>1</v>
      </c>
      <c r="L7132" s="3">
        <v>76000</v>
      </c>
      <c r="M7132" s="2" t="s">
        <v>20</v>
      </c>
      <c r="N7132" s="4" t="s">
        <v>21</v>
      </c>
    </row>
    <row r="7133" spans="1:14" x14ac:dyDescent="0.25">
      <c r="A7133" s="1" t="s">
        <v>361</v>
      </c>
      <c r="B7133" s="2" t="s">
        <v>353</v>
      </c>
      <c r="C7133" s="2" t="s">
        <v>353</v>
      </c>
      <c r="D7133" s="2" t="s">
        <v>354</v>
      </c>
      <c r="E7133" s="2" t="s">
        <v>5606</v>
      </c>
      <c r="F7133" s="2">
        <v>90111503</v>
      </c>
      <c r="G7133" s="2" t="s">
        <v>330</v>
      </c>
      <c r="H7133" s="2">
        <v>1</v>
      </c>
      <c r="I7133" s="2">
        <v>12</v>
      </c>
      <c r="J7133" s="2">
        <v>10</v>
      </c>
      <c r="K7133" s="2">
        <v>1</v>
      </c>
      <c r="L7133" s="3">
        <v>38000</v>
      </c>
      <c r="M7133" s="2" t="s">
        <v>20</v>
      </c>
      <c r="N7133" s="4" t="s">
        <v>21</v>
      </c>
    </row>
    <row r="7134" spans="1:14" x14ac:dyDescent="0.25">
      <c r="A7134" s="1" t="s">
        <v>361</v>
      </c>
      <c r="B7134" s="2" t="s">
        <v>353</v>
      </c>
      <c r="C7134" s="2" t="s">
        <v>353</v>
      </c>
      <c r="D7134" s="2" t="s">
        <v>354</v>
      </c>
      <c r="E7134" s="2" t="s">
        <v>5607</v>
      </c>
      <c r="F7134" s="2">
        <v>90111503</v>
      </c>
      <c r="G7134" s="2" t="s">
        <v>330</v>
      </c>
      <c r="H7134" s="2">
        <v>1</v>
      </c>
      <c r="I7134" s="2">
        <v>12</v>
      </c>
      <c r="J7134" s="2">
        <v>10</v>
      </c>
      <c r="K7134" s="2">
        <v>1</v>
      </c>
      <c r="L7134" s="3">
        <v>76000</v>
      </c>
      <c r="M7134" s="2" t="s">
        <v>20</v>
      </c>
      <c r="N7134" s="4" t="s">
        <v>21</v>
      </c>
    </row>
    <row r="7135" spans="1:14" x14ac:dyDescent="0.25">
      <c r="A7135" s="1" t="s">
        <v>361</v>
      </c>
      <c r="B7135" s="2" t="s">
        <v>353</v>
      </c>
      <c r="C7135" s="2" t="s">
        <v>353</v>
      </c>
      <c r="D7135" s="2" t="s">
        <v>354</v>
      </c>
      <c r="E7135" s="2" t="s">
        <v>5608</v>
      </c>
      <c r="F7135" s="2">
        <v>90111503</v>
      </c>
      <c r="G7135" s="2" t="s">
        <v>330</v>
      </c>
      <c r="H7135" s="2">
        <v>1</v>
      </c>
      <c r="I7135" s="2">
        <v>12</v>
      </c>
      <c r="J7135" s="2">
        <v>10</v>
      </c>
      <c r="K7135" s="2">
        <v>1</v>
      </c>
      <c r="L7135" s="3">
        <v>152000</v>
      </c>
      <c r="M7135" s="2" t="s">
        <v>20</v>
      </c>
      <c r="N7135" s="4" t="s">
        <v>21</v>
      </c>
    </row>
    <row r="7136" spans="1:14" x14ac:dyDescent="0.25">
      <c r="A7136" s="1" t="s">
        <v>361</v>
      </c>
      <c r="B7136" s="2" t="s">
        <v>353</v>
      </c>
      <c r="C7136" s="2" t="s">
        <v>353</v>
      </c>
      <c r="D7136" s="2" t="s">
        <v>354</v>
      </c>
      <c r="E7136" s="2" t="s">
        <v>5609</v>
      </c>
      <c r="F7136" s="2">
        <v>90111503</v>
      </c>
      <c r="G7136" s="2" t="s">
        <v>330</v>
      </c>
      <c r="H7136" s="2">
        <v>1</v>
      </c>
      <c r="I7136" s="2">
        <v>12</v>
      </c>
      <c r="J7136" s="2">
        <v>10</v>
      </c>
      <c r="K7136" s="2">
        <v>1</v>
      </c>
      <c r="L7136" s="3">
        <v>152000</v>
      </c>
      <c r="M7136" s="2" t="s">
        <v>20</v>
      </c>
      <c r="N7136" s="4" t="s">
        <v>21</v>
      </c>
    </row>
    <row r="7137" spans="1:14" x14ac:dyDescent="0.25">
      <c r="A7137" s="1" t="s">
        <v>361</v>
      </c>
      <c r="B7137" s="2" t="s">
        <v>353</v>
      </c>
      <c r="C7137" s="2" t="s">
        <v>353</v>
      </c>
      <c r="D7137" s="2" t="s">
        <v>354</v>
      </c>
      <c r="E7137" s="2" t="s">
        <v>5610</v>
      </c>
      <c r="F7137" s="2">
        <v>90111503</v>
      </c>
      <c r="G7137" s="2" t="s">
        <v>330</v>
      </c>
      <c r="H7137" s="2">
        <v>1</v>
      </c>
      <c r="I7137" s="2">
        <v>12</v>
      </c>
      <c r="J7137" s="2">
        <v>10</v>
      </c>
      <c r="K7137" s="2">
        <v>1</v>
      </c>
      <c r="L7137" s="3">
        <v>152000</v>
      </c>
      <c r="M7137" s="2" t="s">
        <v>20</v>
      </c>
      <c r="N7137" s="4" t="s">
        <v>21</v>
      </c>
    </row>
    <row r="7138" spans="1:14" x14ac:dyDescent="0.25">
      <c r="A7138" s="1" t="s">
        <v>361</v>
      </c>
      <c r="B7138" s="2" t="s">
        <v>353</v>
      </c>
      <c r="C7138" s="2" t="s">
        <v>353</v>
      </c>
      <c r="D7138" s="2" t="s">
        <v>354</v>
      </c>
      <c r="E7138" s="2" t="s">
        <v>5611</v>
      </c>
      <c r="F7138" s="2">
        <v>90111503</v>
      </c>
      <c r="G7138" s="2" t="s">
        <v>330</v>
      </c>
      <c r="H7138" s="2">
        <v>1</v>
      </c>
      <c r="I7138" s="2">
        <v>12</v>
      </c>
      <c r="J7138" s="2">
        <v>10</v>
      </c>
      <c r="K7138" s="2">
        <v>1</v>
      </c>
      <c r="L7138" s="3">
        <v>532000</v>
      </c>
      <c r="M7138" s="2" t="s">
        <v>20</v>
      </c>
      <c r="N7138" s="4" t="s">
        <v>21</v>
      </c>
    </row>
    <row r="7139" spans="1:14" x14ac:dyDescent="0.25">
      <c r="A7139" s="1" t="s">
        <v>361</v>
      </c>
      <c r="B7139" s="2" t="s">
        <v>353</v>
      </c>
      <c r="C7139" s="2" t="s">
        <v>353</v>
      </c>
      <c r="D7139" s="2" t="s">
        <v>354</v>
      </c>
      <c r="E7139" s="2" t="s">
        <v>18524</v>
      </c>
      <c r="F7139" s="2">
        <v>90111503</v>
      </c>
      <c r="G7139" s="2" t="s">
        <v>330</v>
      </c>
      <c r="H7139" s="2">
        <v>1</v>
      </c>
      <c r="I7139" s="2">
        <v>12</v>
      </c>
      <c r="J7139" s="2">
        <v>10</v>
      </c>
      <c r="K7139" s="2">
        <v>1</v>
      </c>
      <c r="L7139" s="3">
        <v>532000</v>
      </c>
      <c r="M7139" s="2" t="s">
        <v>20</v>
      </c>
      <c r="N7139" s="4" t="s">
        <v>21</v>
      </c>
    </row>
    <row r="7140" spans="1:14" x14ac:dyDescent="0.25">
      <c r="A7140" s="1" t="s">
        <v>361</v>
      </c>
      <c r="B7140" s="2" t="s">
        <v>353</v>
      </c>
      <c r="C7140" s="2" t="s">
        <v>353</v>
      </c>
      <c r="D7140" s="2" t="s">
        <v>354</v>
      </c>
      <c r="E7140" s="2" t="s">
        <v>18525</v>
      </c>
      <c r="F7140" s="2">
        <v>90111503</v>
      </c>
      <c r="G7140" s="2" t="s">
        <v>330</v>
      </c>
      <c r="H7140" s="2">
        <v>1</v>
      </c>
      <c r="I7140" s="2">
        <v>12</v>
      </c>
      <c r="J7140" s="2">
        <v>10</v>
      </c>
      <c r="K7140" s="2">
        <v>1</v>
      </c>
      <c r="L7140" s="3">
        <v>532000</v>
      </c>
      <c r="M7140" s="2" t="s">
        <v>20</v>
      </c>
      <c r="N7140" s="4" t="s">
        <v>21</v>
      </c>
    </row>
    <row r="7141" spans="1:14" x14ac:dyDescent="0.25">
      <c r="A7141" s="1" t="s">
        <v>361</v>
      </c>
      <c r="B7141" s="2" t="s">
        <v>353</v>
      </c>
      <c r="C7141" s="2" t="s">
        <v>353</v>
      </c>
      <c r="D7141" s="2" t="s">
        <v>354</v>
      </c>
      <c r="E7141" s="2" t="s">
        <v>18526</v>
      </c>
      <c r="F7141" s="2">
        <v>90111503</v>
      </c>
      <c r="G7141" s="2" t="s">
        <v>330</v>
      </c>
      <c r="H7141" s="2">
        <v>1</v>
      </c>
      <c r="I7141" s="2">
        <v>12</v>
      </c>
      <c r="J7141" s="2">
        <v>10</v>
      </c>
      <c r="K7141" s="2">
        <v>1</v>
      </c>
      <c r="L7141" s="3">
        <v>532000</v>
      </c>
      <c r="M7141" s="2" t="s">
        <v>20</v>
      </c>
      <c r="N7141" s="4" t="s">
        <v>21</v>
      </c>
    </row>
    <row r="7142" spans="1:14" x14ac:dyDescent="0.25">
      <c r="A7142" s="1" t="s">
        <v>361</v>
      </c>
      <c r="B7142" s="2" t="s">
        <v>353</v>
      </c>
      <c r="C7142" s="2" t="s">
        <v>353</v>
      </c>
      <c r="D7142" s="2" t="s">
        <v>354</v>
      </c>
      <c r="E7142" s="2" t="s">
        <v>18527</v>
      </c>
      <c r="F7142" s="2">
        <v>90111503</v>
      </c>
      <c r="G7142" s="2" t="s">
        <v>330</v>
      </c>
      <c r="H7142" s="2">
        <v>1</v>
      </c>
      <c r="I7142" s="2">
        <v>12</v>
      </c>
      <c r="J7142" s="2">
        <v>10</v>
      </c>
      <c r="K7142" s="2">
        <v>1</v>
      </c>
      <c r="L7142" s="3">
        <v>228000</v>
      </c>
      <c r="M7142" s="2" t="s">
        <v>20</v>
      </c>
      <c r="N7142" s="4" t="s">
        <v>21</v>
      </c>
    </row>
    <row r="7143" spans="1:14" x14ac:dyDescent="0.25">
      <c r="A7143" s="1" t="s">
        <v>361</v>
      </c>
      <c r="B7143" s="2" t="s">
        <v>353</v>
      </c>
      <c r="C7143" s="2" t="s">
        <v>353</v>
      </c>
      <c r="D7143" s="2" t="s">
        <v>354</v>
      </c>
      <c r="E7143" s="2" t="s">
        <v>18528</v>
      </c>
      <c r="F7143" s="2">
        <v>90111503</v>
      </c>
      <c r="G7143" s="2" t="s">
        <v>330</v>
      </c>
      <c r="H7143" s="2">
        <v>1</v>
      </c>
      <c r="I7143" s="2">
        <v>12</v>
      </c>
      <c r="J7143" s="2">
        <v>10</v>
      </c>
      <c r="K7143" s="2">
        <v>1</v>
      </c>
      <c r="L7143" s="3">
        <v>152000</v>
      </c>
      <c r="M7143" s="2" t="s">
        <v>20</v>
      </c>
      <c r="N7143" s="4" t="s">
        <v>21</v>
      </c>
    </row>
    <row r="7144" spans="1:14" x14ac:dyDescent="0.25">
      <c r="A7144" s="1" t="s">
        <v>361</v>
      </c>
      <c r="B7144" s="2" t="s">
        <v>353</v>
      </c>
      <c r="C7144" s="2" t="s">
        <v>353</v>
      </c>
      <c r="D7144" s="2" t="s">
        <v>354</v>
      </c>
      <c r="E7144" s="2" t="s">
        <v>5612</v>
      </c>
      <c r="F7144" s="2">
        <v>90111503</v>
      </c>
      <c r="G7144" s="2" t="s">
        <v>330</v>
      </c>
      <c r="H7144" s="2">
        <v>1</v>
      </c>
      <c r="I7144" s="2">
        <v>12</v>
      </c>
      <c r="J7144" s="2">
        <v>10</v>
      </c>
      <c r="K7144" s="2">
        <v>1</v>
      </c>
      <c r="L7144" s="3">
        <v>35000</v>
      </c>
      <c r="M7144" s="2" t="s">
        <v>20</v>
      </c>
      <c r="N7144" s="4" t="s">
        <v>21</v>
      </c>
    </row>
    <row r="7145" spans="1:14" x14ac:dyDescent="0.25">
      <c r="A7145" s="1" t="s">
        <v>361</v>
      </c>
      <c r="B7145" s="2" t="s">
        <v>353</v>
      </c>
      <c r="C7145" s="2" t="s">
        <v>353</v>
      </c>
      <c r="D7145" s="2" t="s">
        <v>354</v>
      </c>
      <c r="E7145" s="2" t="s">
        <v>5613</v>
      </c>
      <c r="F7145" s="2">
        <v>90111503</v>
      </c>
      <c r="G7145" s="2" t="s">
        <v>330</v>
      </c>
      <c r="H7145" s="2">
        <v>1</v>
      </c>
      <c r="I7145" s="2">
        <v>12</v>
      </c>
      <c r="J7145" s="2">
        <v>10</v>
      </c>
      <c r="K7145" s="2">
        <v>1</v>
      </c>
      <c r="L7145" s="3">
        <v>1064000</v>
      </c>
      <c r="M7145" s="2" t="s">
        <v>20</v>
      </c>
      <c r="N7145" s="4" t="s">
        <v>21</v>
      </c>
    </row>
    <row r="7146" spans="1:14" x14ac:dyDescent="0.25">
      <c r="A7146" s="1" t="s">
        <v>361</v>
      </c>
      <c r="B7146" s="2" t="s">
        <v>353</v>
      </c>
      <c r="C7146" s="2" t="s">
        <v>353</v>
      </c>
      <c r="D7146" s="2" t="s">
        <v>354</v>
      </c>
      <c r="E7146" s="2" t="s">
        <v>5614</v>
      </c>
      <c r="F7146" s="2">
        <v>90111503</v>
      </c>
      <c r="G7146" s="2" t="s">
        <v>330</v>
      </c>
      <c r="H7146" s="2">
        <v>1</v>
      </c>
      <c r="I7146" s="2">
        <v>12</v>
      </c>
      <c r="J7146" s="2">
        <v>10</v>
      </c>
      <c r="K7146" s="2">
        <v>1</v>
      </c>
      <c r="L7146" s="3">
        <v>228000</v>
      </c>
      <c r="M7146" s="2" t="s">
        <v>20</v>
      </c>
      <c r="N7146" s="4" t="s">
        <v>21</v>
      </c>
    </row>
    <row r="7147" spans="1:14" x14ac:dyDescent="0.25">
      <c r="A7147" s="1" t="s">
        <v>361</v>
      </c>
      <c r="B7147" s="2" t="s">
        <v>353</v>
      </c>
      <c r="C7147" s="2" t="s">
        <v>353</v>
      </c>
      <c r="D7147" s="2" t="s">
        <v>354</v>
      </c>
      <c r="E7147" s="2" t="s">
        <v>5615</v>
      </c>
      <c r="F7147" s="2">
        <v>90111503</v>
      </c>
      <c r="G7147" s="2" t="s">
        <v>330</v>
      </c>
      <c r="H7147" s="2">
        <v>1</v>
      </c>
      <c r="I7147" s="2">
        <v>12</v>
      </c>
      <c r="J7147" s="2">
        <v>10</v>
      </c>
      <c r="K7147" s="2">
        <v>1</v>
      </c>
      <c r="L7147" s="3">
        <v>228000</v>
      </c>
      <c r="M7147" s="2" t="s">
        <v>20</v>
      </c>
      <c r="N7147" s="4" t="s">
        <v>21</v>
      </c>
    </row>
    <row r="7148" spans="1:14" x14ac:dyDescent="0.25">
      <c r="A7148" s="1" t="s">
        <v>361</v>
      </c>
      <c r="B7148" s="2" t="s">
        <v>353</v>
      </c>
      <c r="C7148" s="2" t="s">
        <v>353</v>
      </c>
      <c r="D7148" s="2" t="s">
        <v>354</v>
      </c>
      <c r="E7148" s="2" t="s">
        <v>5616</v>
      </c>
      <c r="F7148" s="2">
        <v>90111503</v>
      </c>
      <c r="G7148" s="2" t="s">
        <v>330</v>
      </c>
      <c r="H7148" s="2">
        <v>1</v>
      </c>
      <c r="I7148" s="2">
        <v>12</v>
      </c>
      <c r="J7148" s="2">
        <v>10</v>
      </c>
      <c r="K7148" s="2">
        <v>1</v>
      </c>
      <c r="L7148" s="3">
        <v>38000</v>
      </c>
      <c r="M7148" s="2" t="s">
        <v>20</v>
      </c>
      <c r="N7148" s="4" t="s">
        <v>21</v>
      </c>
    </row>
    <row r="7149" spans="1:14" x14ac:dyDescent="0.25">
      <c r="A7149" s="1" t="s">
        <v>361</v>
      </c>
      <c r="B7149" s="2" t="s">
        <v>353</v>
      </c>
      <c r="C7149" s="2" t="s">
        <v>353</v>
      </c>
      <c r="D7149" s="2" t="s">
        <v>354</v>
      </c>
      <c r="E7149" s="2" t="s">
        <v>5617</v>
      </c>
      <c r="F7149" s="2">
        <v>90111503</v>
      </c>
      <c r="G7149" s="2" t="s">
        <v>330</v>
      </c>
      <c r="H7149" s="2">
        <v>1</v>
      </c>
      <c r="I7149" s="2">
        <v>12</v>
      </c>
      <c r="J7149" s="2">
        <v>10</v>
      </c>
      <c r="K7149" s="2">
        <v>1</v>
      </c>
      <c r="L7149" s="3">
        <v>38000</v>
      </c>
      <c r="M7149" s="2" t="s">
        <v>20</v>
      </c>
      <c r="N7149" s="4" t="s">
        <v>21</v>
      </c>
    </row>
    <row r="7150" spans="1:14" x14ac:dyDescent="0.25">
      <c r="A7150" s="1" t="s">
        <v>361</v>
      </c>
      <c r="B7150" s="2" t="s">
        <v>353</v>
      </c>
      <c r="C7150" s="2" t="s">
        <v>353</v>
      </c>
      <c r="D7150" s="2" t="s">
        <v>354</v>
      </c>
      <c r="E7150" s="2" t="s">
        <v>5618</v>
      </c>
      <c r="F7150" s="2">
        <v>90111503</v>
      </c>
      <c r="G7150" s="2" t="s">
        <v>330</v>
      </c>
      <c r="H7150" s="2">
        <v>1</v>
      </c>
      <c r="I7150" s="2">
        <v>12</v>
      </c>
      <c r="J7150" s="2">
        <v>10</v>
      </c>
      <c r="K7150" s="2">
        <v>1</v>
      </c>
      <c r="L7150" s="3">
        <v>210000</v>
      </c>
      <c r="M7150" s="2" t="s">
        <v>20</v>
      </c>
      <c r="N7150" s="4" t="s">
        <v>21</v>
      </c>
    </row>
    <row r="7151" spans="1:14" x14ac:dyDescent="0.25">
      <c r="A7151" s="1" t="s">
        <v>361</v>
      </c>
      <c r="B7151" s="2" t="s">
        <v>353</v>
      </c>
      <c r="C7151" s="2" t="s">
        <v>353</v>
      </c>
      <c r="D7151" s="2" t="s">
        <v>354</v>
      </c>
      <c r="E7151" s="2" t="s">
        <v>5619</v>
      </c>
      <c r="F7151" s="2">
        <v>90111503</v>
      </c>
      <c r="G7151" s="2" t="s">
        <v>330</v>
      </c>
      <c r="H7151" s="2">
        <v>1</v>
      </c>
      <c r="I7151" s="2">
        <v>12</v>
      </c>
      <c r="J7151" s="2">
        <v>10</v>
      </c>
      <c r="K7151" s="2">
        <v>1</v>
      </c>
      <c r="L7151" s="3">
        <v>152000</v>
      </c>
      <c r="M7151" s="2" t="s">
        <v>20</v>
      </c>
      <c r="N7151" s="4" t="s">
        <v>21</v>
      </c>
    </row>
    <row r="7152" spans="1:14" x14ac:dyDescent="0.25">
      <c r="A7152" s="1" t="s">
        <v>361</v>
      </c>
      <c r="B7152" s="2" t="s">
        <v>353</v>
      </c>
      <c r="C7152" s="2" t="s">
        <v>353</v>
      </c>
      <c r="D7152" s="2" t="s">
        <v>354</v>
      </c>
      <c r="E7152" s="2" t="s">
        <v>5620</v>
      </c>
      <c r="F7152" s="2">
        <v>90111503</v>
      </c>
      <c r="G7152" s="2" t="s">
        <v>330</v>
      </c>
      <c r="H7152" s="2">
        <v>1</v>
      </c>
      <c r="I7152" s="2">
        <v>12</v>
      </c>
      <c r="J7152" s="2">
        <v>10</v>
      </c>
      <c r="K7152" s="2">
        <v>1</v>
      </c>
      <c r="L7152" s="3">
        <v>70000</v>
      </c>
      <c r="M7152" s="2" t="s">
        <v>20</v>
      </c>
      <c r="N7152" s="4" t="s">
        <v>21</v>
      </c>
    </row>
    <row r="7153" spans="1:14" x14ac:dyDescent="0.25">
      <c r="A7153" s="1" t="s">
        <v>361</v>
      </c>
      <c r="B7153" s="2" t="s">
        <v>353</v>
      </c>
      <c r="C7153" s="2" t="s">
        <v>353</v>
      </c>
      <c r="D7153" s="2" t="s">
        <v>354</v>
      </c>
      <c r="E7153" s="2" t="s">
        <v>5621</v>
      </c>
      <c r="F7153" s="2">
        <v>90111503</v>
      </c>
      <c r="G7153" s="2" t="s">
        <v>330</v>
      </c>
      <c r="H7153" s="2">
        <v>1</v>
      </c>
      <c r="I7153" s="2">
        <v>12</v>
      </c>
      <c r="J7153" s="2">
        <v>10</v>
      </c>
      <c r="K7153" s="2">
        <v>1</v>
      </c>
      <c r="L7153" s="3">
        <v>76000</v>
      </c>
      <c r="M7153" s="2" t="s">
        <v>20</v>
      </c>
      <c r="N7153" s="4" t="s">
        <v>21</v>
      </c>
    </row>
    <row r="7154" spans="1:14" x14ac:dyDescent="0.25">
      <c r="A7154" s="1" t="s">
        <v>361</v>
      </c>
      <c r="B7154" s="2" t="s">
        <v>353</v>
      </c>
      <c r="C7154" s="2" t="s">
        <v>353</v>
      </c>
      <c r="D7154" s="2" t="s">
        <v>354</v>
      </c>
      <c r="E7154" s="2" t="s">
        <v>5622</v>
      </c>
      <c r="F7154" s="2">
        <v>90111503</v>
      </c>
      <c r="G7154" s="2" t="s">
        <v>330</v>
      </c>
      <c r="H7154" s="2">
        <v>1</v>
      </c>
      <c r="I7154" s="2">
        <v>12</v>
      </c>
      <c r="J7154" s="2">
        <v>10</v>
      </c>
      <c r="K7154" s="2">
        <v>1</v>
      </c>
      <c r="L7154" s="3">
        <v>152000</v>
      </c>
      <c r="M7154" s="2" t="s">
        <v>20</v>
      </c>
      <c r="N7154" s="4" t="s">
        <v>21</v>
      </c>
    </row>
    <row r="7155" spans="1:14" x14ac:dyDescent="0.25">
      <c r="A7155" s="1" t="s">
        <v>361</v>
      </c>
      <c r="B7155" s="2" t="s">
        <v>353</v>
      </c>
      <c r="C7155" s="2" t="s">
        <v>353</v>
      </c>
      <c r="D7155" s="2" t="s">
        <v>354</v>
      </c>
      <c r="E7155" s="2" t="s">
        <v>5623</v>
      </c>
      <c r="F7155" s="2">
        <v>90111503</v>
      </c>
      <c r="G7155" s="2" t="s">
        <v>330</v>
      </c>
      <c r="H7155" s="2">
        <v>1</v>
      </c>
      <c r="I7155" s="2">
        <v>12</v>
      </c>
      <c r="J7155" s="2">
        <v>10</v>
      </c>
      <c r="K7155" s="2">
        <v>1</v>
      </c>
      <c r="L7155" s="3">
        <v>70000</v>
      </c>
      <c r="M7155" s="2" t="s">
        <v>20</v>
      </c>
      <c r="N7155" s="4" t="s">
        <v>21</v>
      </c>
    </row>
    <row r="7156" spans="1:14" x14ac:dyDescent="0.25">
      <c r="A7156" s="1" t="s">
        <v>361</v>
      </c>
      <c r="B7156" s="2" t="s">
        <v>353</v>
      </c>
      <c r="C7156" s="2" t="s">
        <v>353</v>
      </c>
      <c r="D7156" s="2" t="s">
        <v>354</v>
      </c>
      <c r="E7156" s="2" t="s">
        <v>5624</v>
      </c>
      <c r="F7156" s="2">
        <v>90111503</v>
      </c>
      <c r="G7156" s="2" t="s">
        <v>330</v>
      </c>
      <c r="H7156" s="2">
        <v>1</v>
      </c>
      <c r="I7156" s="2">
        <v>12</v>
      </c>
      <c r="J7156" s="2">
        <v>10</v>
      </c>
      <c r="K7156" s="2">
        <v>1</v>
      </c>
      <c r="L7156" s="3">
        <v>304000</v>
      </c>
      <c r="M7156" s="2" t="s">
        <v>20</v>
      </c>
      <c r="N7156" s="4" t="s">
        <v>21</v>
      </c>
    </row>
    <row r="7157" spans="1:14" x14ac:dyDescent="0.25">
      <c r="A7157" s="1" t="s">
        <v>361</v>
      </c>
      <c r="B7157" s="2" t="s">
        <v>353</v>
      </c>
      <c r="C7157" s="2" t="s">
        <v>353</v>
      </c>
      <c r="D7157" s="2" t="s">
        <v>354</v>
      </c>
      <c r="E7157" s="2" t="s">
        <v>5625</v>
      </c>
      <c r="F7157" s="2">
        <v>90111503</v>
      </c>
      <c r="G7157" s="2" t="s">
        <v>330</v>
      </c>
      <c r="H7157" s="2">
        <v>1</v>
      </c>
      <c r="I7157" s="2">
        <v>12</v>
      </c>
      <c r="J7157" s="2">
        <v>10</v>
      </c>
      <c r="K7157" s="2">
        <v>1</v>
      </c>
      <c r="L7157" s="3">
        <v>304000</v>
      </c>
      <c r="M7157" s="2" t="s">
        <v>20</v>
      </c>
      <c r="N7157" s="4" t="s">
        <v>21</v>
      </c>
    </row>
    <row r="7158" spans="1:14" x14ac:dyDescent="0.25">
      <c r="A7158" s="1" t="s">
        <v>361</v>
      </c>
      <c r="B7158" s="2" t="s">
        <v>353</v>
      </c>
      <c r="C7158" s="2" t="s">
        <v>353</v>
      </c>
      <c r="D7158" s="2" t="s">
        <v>354</v>
      </c>
      <c r="E7158" s="2" t="s">
        <v>5626</v>
      </c>
      <c r="F7158" s="2">
        <v>90111503</v>
      </c>
      <c r="G7158" s="2" t="s">
        <v>330</v>
      </c>
      <c r="H7158" s="2">
        <v>1</v>
      </c>
      <c r="I7158" s="2">
        <v>12</v>
      </c>
      <c r="J7158" s="2">
        <v>10</v>
      </c>
      <c r="K7158" s="2">
        <v>1</v>
      </c>
      <c r="L7158" s="3">
        <v>380000</v>
      </c>
      <c r="M7158" s="2" t="s">
        <v>20</v>
      </c>
      <c r="N7158" s="4" t="s">
        <v>21</v>
      </c>
    </row>
    <row r="7159" spans="1:14" x14ac:dyDescent="0.25">
      <c r="A7159" s="1" t="s">
        <v>361</v>
      </c>
      <c r="B7159" s="2" t="s">
        <v>353</v>
      </c>
      <c r="C7159" s="2" t="s">
        <v>353</v>
      </c>
      <c r="D7159" s="2" t="s">
        <v>354</v>
      </c>
      <c r="E7159" s="2" t="s">
        <v>5627</v>
      </c>
      <c r="F7159" s="2">
        <v>90111503</v>
      </c>
      <c r="G7159" s="2" t="s">
        <v>330</v>
      </c>
      <c r="H7159" s="2">
        <v>1</v>
      </c>
      <c r="I7159" s="2">
        <v>12</v>
      </c>
      <c r="J7159" s="2">
        <v>10</v>
      </c>
      <c r="K7159" s="2">
        <v>1</v>
      </c>
      <c r="L7159" s="3">
        <v>304000</v>
      </c>
      <c r="M7159" s="2" t="s">
        <v>20</v>
      </c>
      <c r="N7159" s="4" t="s">
        <v>21</v>
      </c>
    </row>
    <row r="7160" spans="1:14" x14ac:dyDescent="0.25">
      <c r="A7160" s="1" t="s">
        <v>361</v>
      </c>
      <c r="B7160" s="2" t="s">
        <v>353</v>
      </c>
      <c r="C7160" s="2" t="s">
        <v>353</v>
      </c>
      <c r="D7160" s="2" t="s">
        <v>354</v>
      </c>
      <c r="E7160" s="2" t="s">
        <v>5628</v>
      </c>
      <c r="F7160" s="2">
        <v>90111503</v>
      </c>
      <c r="G7160" s="2" t="s">
        <v>330</v>
      </c>
      <c r="H7160" s="2">
        <v>1</v>
      </c>
      <c r="I7160" s="2">
        <v>12</v>
      </c>
      <c r="J7160" s="2">
        <v>10</v>
      </c>
      <c r="K7160" s="2">
        <v>1</v>
      </c>
      <c r="L7160" s="3">
        <v>350000</v>
      </c>
      <c r="M7160" s="2" t="s">
        <v>20</v>
      </c>
      <c r="N7160" s="4" t="s">
        <v>21</v>
      </c>
    </row>
    <row r="7161" spans="1:14" x14ac:dyDescent="0.25">
      <c r="A7161" s="1" t="s">
        <v>361</v>
      </c>
      <c r="B7161" s="2" t="s">
        <v>353</v>
      </c>
      <c r="C7161" s="2" t="s">
        <v>353</v>
      </c>
      <c r="D7161" s="2" t="s">
        <v>354</v>
      </c>
      <c r="E7161" s="2" t="s">
        <v>5629</v>
      </c>
      <c r="F7161" s="2">
        <v>90111503</v>
      </c>
      <c r="G7161" s="2" t="s">
        <v>330</v>
      </c>
      <c r="H7161" s="2">
        <v>1</v>
      </c>
      <c r="I7161" s="2">
        <v>12</v>
      </c>
      <c r="J7161" s="2">
        <v>10</v>
      </c>
      <c r="K7161" s="2">
        <v>1</v>
      </c>
      <c r="L7161" s="3">
        <v>35000</v>
      </c>
      <c r="M7161" s="2" t="s">
        <v>20</v>
      </c>
      <c r="N7161" s="4" t="s">
        <v>21</v>
      </c>
    </row>
    <row r="7162" spans="1:14" x14ac:dyDescent="0.25">
      <c r="A7162" s="1" t="s">
        <v>361</v>
      </c>
      <c r="B7162" s="2" t="s">
        <v>353</v>
      </c>
      <c r="C7162" s="2" t="s">
        <v>353</v>
      </c>
      <c r="D7162" s="2" t="s">
        <v>354</v>
      </c>
      <c r="E7162" s="2" t="s">
        <v>5630</v>
      </c>
      <c r="F7162" s="2">
        <v>90111503</v>
      </c>
      <c r="G7162" s="2" t="s">
        <v>330</v>
      </c>
      <c r="H7162" s="2">
        <v>1</v>
      </c>
      <c r="I7162" s="2">
        <v>12</v>
      </c>
      <c r="J7162" s="2">
        <v>10</v>
      </c>
      <c r="K7162" s="2">
        <v>1</v>
      </c>
      <c r="L7162" s="3">
        <v>280000</v>
      </c>
      <c r="M7162" s="2" t="s">
        <v>20</v>
      </c>
      <c r="N7162" s="4" t="s">
        <v>21</v>
      </c>
    </row>
    <row r="7163" spans="1:14" x14ac:dyDescent="0.25">
      <c r="A7163" s="1" t="s">
        <v>361</v>
      </c>
      <c r="B7163" s="2" t="s">
        <v>353</v>
      </c>
      <c r="C7163" s="2" t="s">
        <v>353</v>
      </c>
      <c r="D7163" s="2" t="s">
        <v>354</v>
      </c>
      <c r="E7163" s="2" t="s">
        <v>5631</v>
      </c>
      <c r="F7163" s="2">
        <v>90111503</v>
      </c>
      <c r="G7163" s="2" t="s">
        <v>330</v>
      </c>
      <c r="H7163" s="2">
        <v>1</v>
      </c>
      <c r="I7163" s="2">
        <v>12</v>
      </c>
      <c r="J7163" s="2">
        <v>10</v>
      </c>
      <c r="K7163" s="2">
        <v>1</v>
      </c>
      <c r="L7163" s="3">
        <v>140000</v>
      </c>
      <c r="M7163" s="2" t="s">
        <v>20</v>
      </c>
      <c r="N7163" s="4" t="s">
        <v>21</v>
      </c>
    </row>
    <row r="7164" spans="1:14" x14ac:dyDescent="0.25">
      <c r="A7164" s="1" t="s">
        <v>361</v>
      </c>
      <c r="B7164" s="2" t="s">
        <v>353</v>
      </c>
      <c r="C7164" s="2" t="s">
        <v>353</v>
      </c>
      <c r="D7164" s="2" t="s">
        <v>354</v>
      </c>
      <c r="E7164" s="2" t="s">
        <v>5632</v>
      </c>
      <c r="F7164" s="2">
        <v>90111503</v>
      </c>
      <c r="G7164" s="2" t="s">
        <v>330</v>
      </c>
      <c r="H7164" s="2">
        <v>1</v>
      </c>
      <c r="I7164" s="2">
        <v>12</v>
      </c>
      <c r="J7164" s="2">
        <v>10</v>
      </c>
      <c r="K7164" s="2">
        <v>1</v>
      </c>
      <c r="L7164" s="3">
        <v>456000</v>
      </c>
      <c r="M7164" s="2" t="s">
        <v>20</v>
      </c>
      <c r="N7164" s="4" t="s">
        <v>21</v>
      </c>
    </row>
    <row r="7165" spans="1:14" x14ac:dyDescent="0.25">
      <c r="A7165" s="1" t="s">
        <v>361</v>
      </c>
      <c r="B7165" s="2" t="s">
        <v>353</v>
      </c>
      <c r="C7165" s="2" t="s">
        <v>353</v>
      </c>
      <c r="D7165" s="2" t="s">
        <v>354</v>
      </c>
      <c r="E7165" s="2" t="s">
        <v>5633</v>
      </c>
      <c r="F7165" s="2">
        <v>90111503</v>
      </c>
      <c r="G7165" s="2" t="s">
        <v>330</v>
      </c>
      <c r="H7165" s="2">
        <v>1</v>
      </c>
      <c r="I7165" s="2">
        <v>12</v>
      </c>
      <c r="J7165" s="2">
        <v>10</v>
      </c>
      <c r="K7165" s="2">
        <v>1</v>
      </c>
      <c r="L7165" s="3">
        <v>1976000</v>
      </c>
      <c r="M7165" s="2" t="s">
        <v>20</v>
      </c>
      <c r="N7165" s="4" t="s">
        <v>21</v>
      </c>
    </row>
    <row r="7166" spans="1:14" x14ac:dyDescent="0.25">
      <c r="A7166" s="1" t="s">
        <v>361</v>
      </c>
      <c r="B7166" s="2" t="s">
        <v>353</v>
      </c>
      <c r="C7166" s="2" t="s">
        <v>353</v>
      </c>
      <c r="D7166" s="2" t="s">
        <v>354</v>
      </c>
      <c r="E7166" s="2" t="s">
        <v>5634</v>
      </c>
      <c r="F7166" s="2">
        <v>90111503</v>
      </c>
      <c r="G7166" s="2" t="s">
        <v>330</v>
      </c>
      <c r="H7166" s="2">
        <v>1</v>
      </c>
      <c r="I7166" s="2">
        <v>12</v>
      </c>
      <c r="J7166" s="2">
        <v>10</v>
      </c>
      <c r="K7166" s="2">
        <v>1</v>
      </c>
      <c r="L7166" s="3">
        <v>175000</v>
      </c>
      <c r="M7166" s="2" t="s">
        <v>20</v>
      </c>
      <c r="N7166" s="4" t="s">
        <v>21</v>
      </c>
    </row>
    <row r="7167" spans="1:14" x14ac:dyDescent="0.25">
      <c r="A7167" s="1" t="s">
        <v>361</v>
      </c>
      <c r="B7167" s="2" t="s">
        <v>353</v>
      </c>
      <c r="C7167" s="2" t="s">
        <v>353</v>
      </c>
      <c r="D7167" s="2" t="s">
        <v>354</v>
      </c>
      <c r="E7167" s="2" t="s">
        <v>5635</v>
      </c>
      <c r="F7167" s="2">
        <v>90111503</v>
      </c>
      <c r="G7167" s="2" t="s">
        <v>330</v>
      </c>
      <c r="H7167" s="2">
        <v>1</v>
      </c>
      <c r="I7167" s="2">
        <v>12</v>
      </c>
      <c r="J7167" s="2">
        <v>10</v>
      </c>
      <c r="K7167" s="2">
        <v>1</v>
      </c>
      <c r="L7167" s="3">
        <v>420000</v>
      </c>
      <c r="M7167" s="2" t="s">
        <v>20</v>
      </c>
      <c r="N7167" s="4" t="s">
        <v>21</v>
      </c>
    </row>
    <row r="7168" spans="1:14" x14ac:dyDescent="0.25">
      <c r="A7168" s="1" t="s">
        <v>361</v>
      </c>
      <c r="B7168" s="2" t="s">
        <v>353</v>
      </c>
      <c r="C7168" s="2" t="s">
        <v>353</v>
      </c>
      <c r="D7168" s="2" t="s">
        <v>354</v>
      </c>
      <c r="E7168" s="2" t="s">
        <v>5636</v>
      </c>
      <c r="F7168" s="2">
        <v>90111503</v>
      </c>
      <c r="G7168" s="2" t="s">
        <v>330</v>
      </c>
      <c r="H7168" s="2">
        <v>1</v>
      </c>
      <c r="I7168" s="2">
        <v>12</v>
      </c>
      <c r="J7168" s="2">
        <v>10</v>
      </c>
      <c r="K7168" s="2">
        <v>1</v>
      </c>
      <c r="L7168" s="3">
        <v>754000</v>
      </c>
      <c r="M7168" s="2" t="s">
        <v>20</v>
      </c>
      <c r="N7168" s="4" t="s">
        <v>21</v>
      </c>
    </row>
    <row r="7169" spans="1:14" x14ac:dyDescent="0.25">
      <c r="A7169" s="1" t="s">
        <v>361</v>
      </c>
      <c r="B7169" s="2" t="s">
        <v>353</v>
      </c>
      <c r="C7169" s="2" t="s">
        <v>353</v>
      </c>
      <c r="D7169" s="2" t="s">
        <v>354</v>
      </c>
      <c r="E7169" s="2" t="s">
        <v>5637</v>
      </c>
      <c r="F7169" s="2">
        <v>90111503</v>
      </c>
      <c r="G7169" s="2" t="s">
        <v>330</v>
      </c>
      <c r="H7169" s="2">
        <v>1</v>
      </c>
      <c r="I7169" s="2">
        <v>12</v>
      </c>
      <c r="J7169" s="2">
        <v>10</v>
      </c>
      <c r="K7169" s="2">
        <v>1</v>
      </c>
      <c r="L7169" s="3">
        <v>754000</v>
      </c>
      <c r="M7169" s="2" t="s">
        <v>20</v>
      </c>
      <c r="N7169" s="4" t="s">
        <v>21</v>
      </c>
    </row>
    <row r="7170" spans="1:14" x14ac:dyDescent="0.25">
      <c r="A7170" s="1" t="s">
        <v>361</v>
      </c>
      <c r="B7170" s="2" t="s">
        <v>353</v>
      </c>
      <c r="C7170" s="2" t="s">
        <v>353</v>
      </c>
      <c r="D7170" s="2" t="s">
        <v>354</v>
      </c>
      <c r="E7170" s="2" t="s">
        <v>5638</v>
      </c>
      <c r="F7170" s="2">
        <v>90111503</v>
      </c>
      <c r="G7170" s="2" t="s">
        <v>330</v>
      </c>
      <c r="H7170" s="2">
        <v>1</v>
      </c>
      <c r="I7170" s="2">
        <v>12</v>
      </c>
      <c r="J7170" s="2">
        <v>10</v>
      </c>
      <c r="K7170" s="2">
        <v>1</v>
      </c>
      <c r="L7170" s="3">
        <v>152000</v>
      </c>
      <c r="M7170" s="2" t="s">
        <v>20</v>
      </c>
      <c r="N7170" s="4" t="s">
        <v>21</v>
      </c>
    </row>
    <row r="7171" spans="1:14" x14ac:dyDescent="0.25">
      <c r="A7171" s="1" t="s">
        <v>361</v>
      </c>
      <c r="B7171" s="2" t="s">
        <v>353</v>
      </c>
      <c r="C7171" s="2" t="s">
        <v>353</v>
      </c>
      <c r="D7171" s="2" t="s">
        <v>354</v>
      </c>
      <c r="E7171" s="2" t="s">
        <v>5639</v>
      </c>
      <c r="F7171" s="2">
        <v>90111503</v>
      </c>
      <c r="G7171" s="2" t="s">
        <v>330</v>
      </c>
      <c r="H7171" s="2">
        <v>1</v>
      </c>
      <c r="I7171" s="2">
        <v>12</v>
      </c>
      <c r="J7171" s="2">
        <v>10</v>
      </c>
      <c r="K7171" s="2">
        <v>1</v>
      </c>
      <c r="L7171" s="3">
        <v>152000</v>
      </c>
      <c r="M7171" s="2" t="s">
        <v>20</v>
      </c>
      <c r="N7171" s="4" t="s">
        <v>21</v>
      </c>
    </row>
    <row r="7172" spans="1:14" x14ac:dyDescent="0.25">
      <c r="A7172" s="1" t="s">
        <v>361</v>
      </c>
      <c r="B7172" s="2" t="s">
        <v>353</v>
      </c>
      <c r="C7172" s="2" t="s">
        <v>353</v>
      </c>
      <c r="D7172" s="2" t="s">
        <v>354</v>
      </c>
      <c r="E7172" s="2" t="s">
        <v>5640</v>
      </c>
      <c r="F7172" s="2">
        <v>90111503</v>
      </c>
      <c r="G7172" s="2" t="s">
        <v>330</v>
      </c>
      <c r="H7172" s="2">
        <v>1</v>
      </c>
      <c r="I7172" s="2">
        <v>12</v>
      </c>
      <c r="J7172" s="2">
        <v>10</v>
      </c>
      <c r="K7172" s="2">
        <v>1</v>
      </c>
      <c r="L7172" s="3">
        <v>210000</v>
      </c>
      <c r="M7172" s="2" t="s">
        <v>20</v>
      </c>
      <c r="N7172" s="4" t="s">
        <v>21</v>
      </c>
    </row>
    <row r="7173" spans="1:14" x14ac:dyDescent="0.25">
      <c r="A7173" s="1" t="s">
        <v>361</v>
      </c>
      <c r="B7173" s="2" t="s">
        <v>353</v>
      </c>
      <c r="C7173" s="2" t="s">
        <v>353</v>
      </c>
      <c r="D7173" s="2" t="s">
        <v>354</v>
      </c>
      <c r="E7173" s="2" t="s">
        <v>5641</v>
      </c>
      <c r="F7173" s="2">
        <v>90111503</v>
      </c>
      <c r="G7173" s="2" t="s">
        <v>330</v>
      </c>
      <c r="H7173" s="2">
        <v>1</v>
      </c>
      <c r="I7173" s="2">
        <v>12</v>
      </c>
      <c r="J7173" s="2">
        <v>10</v>
      </c>
      <c r="K7173" s="2">
        <v>1</v>
      </c>
      <c r="L7173" s="3">
        <v>456000</v>
      </c>
      <c r="M7173" s="2" t="s">
        <v>20</v>
      </c>
      <c r="N7173" s="4" t="s">
        <v>21</v>
      </c>
    </row>
    <row r="7174" spans="1:14" x14ac:dyDescent="0.25">
      <c r="A7174" s="1" t="s">
        <v>361</v>
      </c>
      <c r="B7174" s="2" t="s">
        <v>353</v>
      </c>
      <c r="C7174" s="2" t="s">
        <v>353</v>
      </c>
      <c r="D7174" s="2" t="s">
        <v>354</v>
      </c>
      <c r="E7174" s="2" t="s">
        <v>5642</v>
      </c>
      <c r="F7174" s="2">
        <v>90111503</v>
      </c>
      <c r="G7174" s="2" t="s">
        <v>330</v>
      </c>
      <c r="H7174" s="2">
        <v>1</v>
      </c>
      <c r="I7174" s="2">
        <v>12</v>
      </c>
      <c r="J7174" s="2">
        <v>10</v>
      </c>
      <c r="K7174" s="2">
        <v>1</v>
      </c>
      <c r="L7174" s="3">
        <v>76000</v>
      </c>
      <c r="M7174" s="2" t="s">
        <v>20</v>
      </c>
      <c r="N7174" s="4" t="s">
        <v>21</v>
      </c>
    </row>
    <row r="7175" spans="1:14" x14ac:dyDescent="0.25">
      <c r="A7175" s="1" t="s">
        <v>361</v>
      </c>
      <c r="B7175" s="2" t="s">
        <v>353</v>
      </c>
      <c r="C7175" s="2" t="s">
        <v>353</v>
      </c>
      <c r="D7175" s="2" t="s">
        <v>354</v>
      </c>
      <c r="E7175" s="2" t="s">
        <v>5643</v>
      </c>
      <c r="F7175" s="2">
        <v>90111503</v>
      </c>
      <c r="G7175" s="2" t="s">
        <v>330</v>
      </c>
      <c r="H7175" s="2">
        <v>1</v>
      </c>
      <c r="I7175" s="2">
        <v>12</v>
      </c>
      <c r="J7175" s="2">
        <v>10</v>
      </c>
      <c r="K7175" s="2">
        <v>1</v>
      </c>
      <c r="L7175" s="3">
        <v>152000</v>
      </c>
      <c r="M7175" s="2" t="s">
        <v>20</v>
      </c>
      <c r="N7175" s="4" t="s">
        <v>21</v>
      </c>
    </row>
    <row r="7176" spans="1:14" x14ac:dyDescent="0.25">
      <c r="A7176" s="1" t="s">
        <v>361</v>
      </c>
      <c r="B7176" s="2" t="s">
        <v>353</v>
      </c>
      <c r="C7176" s="2" t="s">
        <v>353</v>
      </c>
      <c r="D7176" s="2" t="s">
        <v>354</v>
      </c>
      <c r="E7176" s="2" t="s">
        <v>5644</v>
      </c>
      <c r="F7176" s="2">
        <v>90111503</v>
      </c>
      <c r="G7176" s="2" t="s">
        <v>330</v>
      </c>
      <c r="H7176" s="2">
        <v>1</v>
      </c>
      <c r="I7176" s="2">
        <v>12</v>
      </c>
      <c r="J7176" s="2">
        <v>10</v>
      </c>
      <c r="K7176" s="2">
        <v>1</v>
      </c>
      <c r="L7176" s="3">
        <v>38000</v>
      </c>
      <c r="M7176" s="2" t="s">
        <v>20</v>
      </c>
      <c r="N7176" s="4" t="s">
        <v>21</v>
      </c>
    </row>
    <row r="7177" spans="1:14" x14ac:dyDescent="0.25">
      <c r="A7177" s="1" t="s">
        <v>361</v>
      </c>
      <c r="B7177" s="2" t="s">
        <v>353</v>
      </c>
      <c r="C7177" s="2" t="s">
        <v>353</v>
      </c>
      <c r="D7177" s="2" t="s">
        <v>354</v>
      </c>
      <c r="E7177" s="2" t="s">
        <v>5645</v>
      </c>
      <c r="F7177" s="2">
        <v>90111503</v>
      </c>
      <c r="G7177" s="2" t="s">
        <v>330</v>
      </c>
      <c r="H7177" s="2">
        <v>1</v>
      </c>
      <c r="I7177" s="2">
        <v>12</v>
      </c>
      <c r="J7177" s="2">
        <v>10</v>
      </c>
      <c r="K7177" s="2">
        <v>1</v>
      </c>
      <c r="L7177" s="3">
        <v>456000</v>
      </c>
      <c r="M7177" s="2" t="s">
        <v>20</v>
      </c>
      <c r="N7177" s="4" t="s">
        <v>21</v>
      </c>
    </row>
    <row r="7178" spans="1:14" x14ac:dyDescent="0.25">
      <c r="A7178" s="1" t="s">
        <v>361</v>
      </c>
      <c r="B7178" s="2" t="s">
        <v>353</v>
      </c>
      <c r="C7178" s="2" t="s">
        <v>353</v>
      </c>
      <c r="D7178" s="2" t="s">
        <v>354</v>
      </c>
      <c r="E7178" s="2" t="s">
        <v>5646</v>
      </c>
      <c r="F7178" s="2">
        <v>90111503</v>
      </c>
      <c r="G7178" s="2" t="s">
        <v>330</v>
      </c>
      <c r="H7178" s="2">
        <v>1</v>
      </c>
      <c r="I7178" s="2">
        <v>12</v>
      </c>
      <c r="J7178" s="2">
        <v>10</v>
      </c>
      <c r="K7178" s="2">
        <v>1</v>
      </c>
      <c r="L7178" s="3">
        <v>38000</v>
      </c>
      <c r="M7178" s="2" t="s">
        <v>20</v>
      </c>
      <c r="N7178" s="4" t="s">
        <v>21</v>
      </c>
    </row>
    <row r="7179" spans="1:14" x14ac:dyDescent="0.25">
      <c r="A7179" s="1" t="s">
        <v>361</v>
      </c>
      <c r="B7179" s="2" t="s">
        <v>353</v>
      </c>
      <c r="C7179" s="2" t="s">
        <v>353</v>
      </c>
      <c r="D7179" s="2" t="s">
        <v>354</v>
      </c>
      <c r="E7179" s="2" t="s">
        <v>5647</v>
      </c>
      <c r="F7179" s="2">
        <v>90111503</v>
      </c>
      <c r="G7179" s="2" t="s">
        <v>330</v>
      </c>
      <c r="H7179" s="2">
        <v>1</v>
      </c>
      <c r="I7179" s="2">
        <v>12</v>
      </c>
      <c r="J7179" s="2">
        <v>10</v>
      </c>
      <c r="K7179" s="2">
        <v>1</v>
      </c>
      <c r="L7179" s="3">
        <v>910000</v>
      </c>
      <c r="M7179" s="2" t="s">
        <v>20</v>
      </c>
      <c r="N7179" s="4" t="s">
        <v>21</v>
      </c>
    </row>
    <row r="7180" spans="1:14" x14ac:dyDescent="0.25">
      <c r="A7180" s="1" t="s">
        <v>361</v>
      </c>
      <c r="B7180" s="2" t="s">
        <v>353</v>
      </c>
      <c r="C7180" s="2" t="s">
        <v>353</v>
      </c>
      <c r="D7180" s="2" t="s">
        <v>354</v>
      </c>
      <c r="E7180" s="2" t="s">
        <v>5648</v>
      </c>
      <c r="F7180" s="2">
        <v>90111503</v>
      </c>
      <c r="G7180" s="2" t="s">
        <v>330</v>
      </c>
      <c r="H7180" s="2">
        <v>1</v>
      </c>
      <c r="I7180" s="2">
        <v>12</v>
      </c>
      <c r="J7180" s="2">
        <v>10</v>
      </c>
      <c r="K7180" s="2">
        <v>1</v>
      </c>
      <c r="L7180" s="3">
        <v>70000</v>
      </c>
      <c r="M7180" s="2" t="s">
        <v>20</v>
      </c>
      <c r="N7180" s="4" t="s">
        <v>21</v>
      </c>
    </row>
    <row r="7181" spans="1:14" x14ac:dyDescent="0.25">
      <c r="A7181" s="1" t="s">
        <v>361</v>
      </c>
      <c r="B7181" s="2" t="s">
        <v>353</v>
      </c>
      <c r="C7181" s="2" t="s">
        <v>353</v>
      </c>
      <c r="D7181" s="2" t="s">
        <v>354</v>
      </c>
      <c r="E7181" s="2" t="s">
        <v>5649</v>
      </c>
      <c r="F7181" s="2">
        <v>90111503</v>
      </c>
      <c r="G7181" s="2" t="s">
        <v>330</v>
      </c>
      <c r="H7181" s="2">
        <v>1</v>
      </c>
      <c r="I7181" s="2">
        <v>12</v>
      </c>
      <c r="J7181" s="2">
        <v>10</v>
      </c>
      <c r="K7181" s="2">
        <v>1</v>
      </c>
      <c r="L7181" s="3">
        <v>35000</v>
      </c>
      <c r="M7181" s="2" t="s">
        <v>20</v>
      </c>
      <c r="N7181" s="4" t="s">
        <v>21</v>
      </c>
    </row>
    <row r="7182" spans="1:14" x14ac:dyDescent="0.25">
      <c r="A7182" s="1" t="s">
        <v>361</v>
      </c>
      <c r="B7182" s="2" t="s">
        <v>353</v>
      </c>
      <c r="C7182" s="2" t="s">
        <v>353</v>
      </c>
      <c r="D7182" s="2" t="s">
        <v>354</v>
      </c>
      <c r="E7182" s="2" t="s">
        <v>5650</v>
      </c>
      <c r="F7182" s="2">
        <v>90111503</v>
      </c>
      <c r="G7182" s="2" t="s">
        <v>330</v>
      </c>
      <c r="H7182" s="2">
        <v>1</v>
      </c>
      <c r="I7182" s="2">
        <v>12</v>
      </c>
      <c r="J7182" s="2">
        <v>10</v>
      </c>
      <c r="K7182" s="2">
        <v>1</v>
      </c>
      <c r="L7182" s="3">
        <v>502000</v>
      </c>
      <c r="M7182" s="2" t="s">
        <v>20</v>
      </c>
      <c r="N7182" s="4" t="s">
        <v>21</v>
      </c>
    </row>
    <row r="7183" spans="1:14" x14ac:dyDescent="0.25">
      <c r="A7183" s="1" t="s">
        <v>361</v>
      </c>
      <c r="B7183" s="2" t="s">
        <v>353</v>
      </c>
      <c r="C7183" s="2" t="s">
        <v>353</v>
      </c>
      <c r="D7183" s="2" t="s">
        <v>354</v>
      </c>
      <c r="E7183" s="2" t="s">
        <v>5651</v>
      </c>
      <c r="F7183" s="2">
        <v>90111503</v>
      </c>
      <c r="G7183" s="2" t="s">
        <v>330</v>
      </c>
      <c r="H7183" s="2">
        <v>1</v>
      </c>
      <c r="I7183" s="2">
        <v>12</v>
      </c>
      <c r="J7183" s="2">
        <v>10</v>
      </c>
      <c r="K7183" s="2">
        <v>1</v>
      </c>
      <c r="L7183" s="3">
        <v>490000</v>
      </c>
      <c r="M7183" s="2" t="s">
        <v>20</v>
      </c>
      <c r="N7183" s="4" t="s">
        <v>21</v>
      </c>
    </row>
    <row r="7184" spans="1:14" x14ac:dyDescent="0.25">
      <c r="A7184" s="1" t="s">
        <v>361</v>
      </c>
      <c r="B7184" s="2" t="s">
        <v>353</v>
      </c>
      <c r="C7184" s="2" t="s">
        <v>353</v>
      </c>
      <c r="D7184" s="2" t="s">
        <v>354</v>
      </c>
      <c r="E7184" s="2" t="s">
        <v>5652</v>
      </c>
      <c r="F7184" s="2">
        <v>90111503</v>
      </c>
      <c r="G7184" s="2" t="s">
        <v>330</v>
      </c>
      <c r="H7184" s="2">
        <v>1</v>
      </c>
      <c r="I7184" s="2">
        <v>12</v>
      </c>
      <c r="J7184" s="2">
        <v>10</v>
      </c>
      <c r="K7184" s="2">
        <v>1</v>
      </c>
      <c r="L7184" s="3">
        <v>980000</v>
      </c>
      <c r="M7184" s="2" t="s">
        <v>20</v>
      </c>
      <c r="N7184" s="4" t="s">
        <v>21</v>
      </c>
    </row>
    <row r="7185" spans="1:14" x14ac:dyDescent="0.25">
      <c r="A7185" s="1" t="s">
        <v>361</v>
      </c>
      <c r="B7185" s="2" t="s">
        <v>353</v>
      </c>
      <c r="C7185" s="2" t="s">
        <v>353</v>
      </c>
      <c r="D7185" s="2" t="s">
        <v>354</v>
      </c>
      <c r="E7185" s="2" t="s">
        <v>5653</v>
      </c>
      <c r="F7185" s="2">
        <v>90111503</v>
      </c>
      <c r="G7185" s="2" t="s">
        <v>330</v>
      </c>
      <c r="H7185" s="2">
        <v>1</v>
      </c>
      <c r="I7185" s="2">
        <v>12</v>
      </c>
      <c r="J7185" s="2">
        <v>10</v>
      </c>
      <c r="K7185" s="2">
        <v>1</v>
      </c>
      <c r="L7185" s="3">
        <v>490000</v>
      </c>
      <c r="M7185" s="2" t="s">
        <v>20</v>
      </c>
      <c r="N7185" s="4" t="s">
        <v>21</v>
      </c>
    </row>
    <row r="7186" spans="1:14" x14ac:dyDescent="0.25">
      <c r="A7186" s="1" t="s">
        <v>361</v>
      </c>
      <c r="B7186" s="2" t="s">
        <v>353</v>
      </c>
      <c r="C7186" s="2" t="s">
        <v>353</v>
      </c>
      <c r="D7186" s="2" t="s">
        <v>354</v>
      </c>
      <c r="E7186" s="2" t="s">
        <v>5654</v>
      </c>
      <c r="F7186" s="2">
        <v>90111503</v>
      </c>
      <c r="G7186" s="2" t="s">
        <v>330</v>
      </c>
      <c r="H7186" s="2">
        <v>1</v>
      </c>
      <c r="I7186" s="2">
        <v>12</v>
      </c>
      <c r="J7186" s="2">
        <v>10</v>
      </c>
      <c r="K7186" s="2">
        <v>1</v>
      </c>
      <c r="L7186" s="3">
        <v>532000</v>
      </c>
      <c r="M7186" s="2" t="s">
        <v>20</v>
      </c>
      <c r="N7186" s="4" t="s">
        <v>21</v>
      </c>
    </row>
    <row r="7187" spans="1:14" x14ac:dyDescent="0.25">
      <c r="A7187" s="1" t="s">
        <v>361</v>
      </c>
      <c r="B7187" s="2" t="s">
        <v>353</v>
      </c>
      <c r="C7187" s="2" t="s">
        <v>353</v>
      </c>
      <c r="D7187" s="2" t="s">
        <v>354</v>
      </c>
      <c r="E7187" s="2" t="s">
        <v>5655</v>
      </c>
      <c r="F7187" s="2">
        <v>90111503</v>
      </c>
      <c r="G7187" s="2" t="s">
        <v>330</v>
      </c>
      <c r="H7187" s="2">
        <v>1</v>
      </c>
      <c r="I7187" s="2">
        <v>12</v>
      </c>
      <c r="J7187" s="2">
        <v>10</v>
      </c>
      <c r="K7187" s="2">
        <v>1</v>
      </c>
      <c r="L7187" s="3">
        <v>532000</v>
      </c>
      <c r="M7187" s="2" t="s">
        <v>20</v>
      </c>
      <c r="N7187" s="4" t="s">
        <v>21</v>
      </c>
    </row>
    <row r="7188" spans="1:14" x14ac:dyDescent="0.25">
      <c r="A7188" s="1" t="s">
        <v>361</v>
      </c>
      <c r="B7188" s="2" t="s">
        <v>353</v>
      </c>
      <c r="C7188" s="2" t="s">
        <v>353</v>
      </c>
      <c r="D7188" s="2" t="s">
        <v>354</v>
      </c>
      <c r="E7188" s="2" t="s">
        <v>5656</v>
      </c>
      <c r="F7188" s="2">
        <v>90111503</v>
      </c>
      <c r="G7188" s="2" t="s">
        <v>330</v>
      </c>
      <c r="H7188" s="2">
        <v>1</v>
      </c>
      <c r="I7188" s="2">
        <v>12</v>
      </c>
      <c r="J7188" s="2">
        <v>10</v>
      </c>
      <c r="K7188" s="2">
        <v>1</v>
      </c>
      <c r="L7188" s="3">
        <v>420000</v>
      </c>
      <c r="M7188" s="2" t="s">
        <v>20</v>
      </c>
      <c r="N7188" s="4" t="s">
        <v>21</v>
      </c>
    </row>
    <row r="7189" spans="1:14" x14ac:dyDescent="0.25">
      <c r="A7189" s="1" t="s">
        <v>361</v>
      </c>
      <c r="B7189" s="2" t="s">
        <v>353</v>
      </c>
      <c r="C7189" s="2" t="s">
        <v>353</v>
      </c>
      <c r="D7189" s="2" t="s">
        <v>354</v>
      </c>
      <c r="E7189" s="2" t="s">
        <v>5657</v>
      </c>
      <c r="F7189" s="2">
        <v>90111503</v>
      </c>
      <c r="G7189" s="2" t="s">
        <v>330</v>
      </c>
      <c r="H7189" s="2">
        <v>1</v>
      </c>
      <c r="I7189" s="2">
        <v>12</v>
      </c>
      <c r="J7189" s="2">
        <v>10</v>
      </c>
      <c r="K7189" s="2">
        <v>1</v>
      </c>
      <c r="L7189" s="3">
        <v>70000</v>
      </c>
      <c r="M7189" s="2" t="s">
        <v>20</v>
      </c>
      <c r="N7189" s="4" t="s">
        <v>21</v>
      </c>
    </row>
    <row r="7190" spans="1:14" x14ac:dyDescent="0.25">
      <c r="A7190" s="1" t="s">
        <v>361</v>
      </c>
      <c r="B7190" s="2" t="s">
        <v>353</v>
      </c>
      <c r="C7190" s="2" t="s">
        <v>353</v>
      </c>
      <c r="D7190" s="2" t="s">
        <v>354</v>
      </c>
      <c r="E7190" s="2" t="s">
        <v>5658</v>
      </c>
      <c r="F7190" s="2">
        <v>90111503</v>
      </c>
      <c r="G7190" s="2" t="s">
        <v>330</v>
      </c>
      <c r="H7190" s="2">
        <v>1</v>
      </c>
      <c r="I7190" s="2">
        <v>12</v>
      </c>
      <c r="J7190" s="2">
        <v>10</v>
      </c>
      <c r="K7190" s="2">
        <v>1</v>
      </c>
      <c r="L7190" s="3">
        <v>840000</v>
      </c>
      <c r="M7190" s="2" t="s">
        <v>20</v>
      </c>
      <c r="N7190" s="4" t="s">
        <v>21</v>
      </c>
    </row>
    <row r="7191" spans="1:14" x14ac:dyDescent="0.25">
      <c r="A7191" s="1" t="s">
        <v>361</v>
      </c>
      <c r="B7191" s="2" t="s">
        <v>353</v>
      </c>
      <c r="C7191" s="2" t="s">
        <v>353</v>
      </c>
      <c r="D7191" s="2" t="s">
        <v>354</v>
      </c>
      <c r="E7191" s="2" t="s">
        <v>5659</v>
      </c>
      <c r="F7191" s="2">
        <v>90111503</v>
      </c>
      <c r="G7191" s="2" t="s">
        <v>330</v>
      </c>
      <c r="H7191" s="2">
        <v>1</v>
      </c>
      <c r="I7191" s="2">
        <v>12</v>
      </c>
      <c r="J7191" s="2">
        <v>10</v>
      </c>
      <c r="K7191" s="2">
        <v>1</v>
      </c>
      <c r="L7191" s="3">
        <v>70000</v>
      </c>
      <c r="M7191" s="2" t="s">
        <v>20</v>
      </c>
      <c r="N7191" s="4" t="s">
        <v>21</v>
      </c>
    </row>
    <row r="7192" spans="1:14" x14ac:dyDescent="0.25">
      <c r="A7192" s="1" t="s">
        <v>361</v>
      </c>
      <c r="B7192" s="2" t="s">
        <v>353</v>
      </c>
      <c r="C7192" s="2" t="s">
        <v>353</v>
      </c>
      <c r="D7192" s="2" t="s">
        <v>354</v>
      </c>
      <c r="E7192" s="2" t="s">
        <v>5660</v>
      </c>
      <c r="F7192" s="2">
        <v>90111503</v>
      </c>
      <c r="G7192" s="2" t="s">
        <v>330</v>
      </c>
      <c r="H7192" s="2">
        <v>1</v>
      </c>
      <c r="I7192" s="2">
        <v>12</v>
      </c>
      <c r="J7192" s="2">
        <v>10</v>
      </c>
      <c r="K7192" s="2">
        <v>1</v>
      </c>
      <c r="L7192" s="3">
        <v>152000</v>
      </c>
      <c r="M7192" s="2" t="s">
        <v>20</v>
      </c>
      <c r="N7192" s="4" t="s">
        <v>21</v>
      </c>
    </row>
    <row r="7193" spans="1:14" x14ac:dyDescent="0.25">
      <c r="A7193" s="1" t="s">
        <v>361</v>
      </c>
      <c r="B7193" s="2" t="s">
        <v>353</v>
      </c>
      <c r="C7193" s="2" t="s">
        <v>353</v>
      </c>
      <c r="D7193" s="2" t="s">
        <v>354</v>
      </c>
      <c r="E7193" s="2" t="s">
        <v>5661</v>
      </c>
      <c r="F7193" s="2">
        <v>90111503</v>
      </c>
      <c r="G7193" s="2" t="s">
        <v>330</v>
      </c>
      <c r="H7193" s="2">
        <v>1</v>
      </c>
      <c r="I7193" s="2">
        <v>12</v>
      </c>
      <c r="J7193" s="2">
        <v>10</v>
      </c>
      <c r="K7193" s="2">
        <v>1</v>
      </c>
      <c r="L7193" s="3">
        <v>350000</v>
      </c>
      <c r="M7193" s="2" t="s">
        <v>20</v>
      </c>
      <c r="N7193" s="4" t="s">
        <v>21</v>
      </c>
    </row>
    <row r="7194" spans="1:14" x14ac:dyDescent="0.25">
      <c r="A7194" s="1" t="s">
        <v>361</v>
      </c>
      <c r="B7194" s="2" t="s">
        <v>353</v>
      </c>
      <c r="C7194" s="2" t="s">
        <v>353</v>
      </c>
      <c r="D7194" s="2" t="s">
        <v>354</v>
      </c>
      <c r="E7194" s="2" t="s">
        <v>5662</v>
      </c>
      <c r="F7194" s="2">
        <v>90111503</v>
      </c>
      <c r="G7194" s="2" t="s">
        <v>330</v>
      </c>
      <c r="H7194" s="2">
        <v>1</v>
      </c>
      <c r="I7194" s="2">
        <v>12</v>
      </c>
      <c r="J7194" s="2">
        <v>10</v>
      </c>
      <c r="K7194" s="2">
        <v>1</v>
      </c>
      <c r="L7194" s="3">
        <v>35000</v>
      </c>
      <c r="M7194" s="2" t="s">
        <v>20</v>
      </c>
      <c r="N7194" s="4" t="s">
        <v>21</v>
      </c>
    </row>
    <row r="7195" spans="1:14" x14ac:dyDescent="0.25">
      <c r="A7195" s="1" t="s">
        <v>361</v>
      </c>
      <c r="B7195" s="2" t="s">
        <v>353</v>
      </c>
      <c r="C7195" s="2" t="s">
        <v>353</v>
      </c>
      <c r="D7195" s="2" t="s">
        <v>354</v>
      </c>
      <c r="E7195" s="2" t="s">
        <v>5663</v>
      </c>
      <c r="F7195" s="2">
        <v>90111503</v>
      </c>
      <c r="G7195" s="2" t="s">
        <v>330</v>
      </c>
      <c r="H7195" s="2">
        <v>1</v>
      </c>
      <c r="I7195" s="2">
        <v>12</v>
      </c>
      <c r="J7195" s="2">
        <v>10</v>
      </c>
      <c r="K7195" s="2">
        <v>1</v>
      </c>
      <c r="L7195" s="3">
        <v>35000</v>
      </c>
      <c r="M7195" s="2" t="s">
        <v>20</v>
      </c>
      <c r="N7195" s="4" t="s">
        <v>21</v>
      </c>
    </row>
    <row r="7196" spans="1:14" x14ac:dyDescent="0.25">
      <c r="A7196" s="1" t="s">
        <v>361</v>
      </c>
      <c r="B7196" s="2" t="s">
        <v>353</v>
      </c>
      <c r="C7196" s="2" t="s">
        <v>353</v>
      </c>
      <c r="D7196" s="2" t="s">
        <v>354</v>
      </c>
      <c r="E7196" s="2" t="s">
        <v>5664</v>
      </c>
      <c r="F7196" s="2">
        <v>90111503</v>
      </c>
      <c r="G7196" s="2" t="s">
        <v>330</v>
      </c>
      <c r="H7196" s="2">
        <v>1</v>
      </c>
      <c r="I7196" s="2">
        <v>12</v>
      </c>
      <c r="J7196" s="2">
        <v>10</v>
      </c>
      <c r="K7196" s="2">
        <v>1</v>
      </c>
      <c r="L7196" s="3">
        <v>70000</v>
      </c>
      <c r="M7196" s="2" t="s">
        <v>20</v>
      </c>
      <c r="N7196" s="4" t="s">
        <v>21</v>
      </c>
    </row>
    <row r="7197" spans="1:14" x14ac:dyDescent="0.25">
      <c r="A7197" s="1" t="s">
        <v>361</v>
      </c>
      <c r="B7197" s="2" t="s">
        <v>353</v>
      </c>
      <c r="C7197" s="2" t="s">
        <v>353</v>
      </c>
      <c r="D7197" s="2" t="s">
        <v>354</v>
      </c>
      <c r="E7197" s="2" t="s">
        <v>5665</v>
      </c>
      <c r="F7197" s="2">
        <v>90111503</v>
      </c>
      <c r="G7197" s="2" t="s">
        <v>330</v>
      </c>
      <c r="H7197" s="2">
        <v>1</v>
      </c>
      <c r="I7197" s="2">
        <v>12</v>
      </c>
      <c r="J7197" s="2">
        <v>10</v>
      </c>
      <c r="K7197" s="2">
        <v>1</v>
      </c>
      <c r="L7197" s="3">
        <v>456000</v>
      </c>
      <c r="M7197" s="2" t="s">
        <v>20</v>
      </c>
      <c r="N7197" s="4" t="s">
        <v>21</v>
      </c>
    </row>
    <row r="7198" spans="1:14" x14ac:dyDescent="0.25">
      <c r="A7198" s="1" t="s">
        <v>361</v>
      </c>
      <c r="B7198" s="2" t="s">
        <v>353</v>
      </c>
      <c r="C7198" s="2" t="s">
        <v>353</v>
      </c>
      <c r="D7198" s="2" t="s">
        <v>354</v>
      </c>
      <c r="E7198" s="2" t="s">
        <v>5666</v>
      </c>
      <c r="F7198" s="2">
        <v>90111503</v>
      </c>
      <c r="G7198" s="2" t="s">
        <v>330</v>
      </c>
      <c r="H7198" s="2">
        <v>1</v>
      </c>
      <c r="I7198" s="2">
        <v>12</v>
      </c>
      <c r="J7198" s="2">
        <v>10</v>
      </c>
      <c r="K7198" s="2">
        <v>1</v>
      </c>
      <c r="L7198" s="3">
        <v>38000</v>
      </c>
      <c r="M7198" s="2" t="s">
        <v>20</v>
      </c>
      <c r="N7198" s="4" t="s">
        <v>21</v>
      </c>
    </row>
    <row r="7199" spans="1:14" x14ac:dyDescent="0.25">
      <c r="A7199" s="1" t="s">
        <v>361</v>
      </c>
      <c r="B7199" s="2" t="s">
        <v>353</v>
      </c>
      <c r="C7199" s="2" t="s">
        <v>353</v>
      </c>
      <c r="D7199" s="2" t="s">
        <v>354</v>
      </c>
      <c r="E7199" s="2" t="s">
        <v>5667</v>
      </c>
      <c r="F7199" s="2">
        <v>90111503</v>
      </c>
      <c r="G7199" s="2" t="s">
        <v>330</v>
      </c>
      <c r="H7199" s="2">
        <v>1</v>
      </c>
      <c r="I7199" s="2">
        <v>12</v>
      </c>
      <c r="J7199" s="2">
        <v>10</v>
      </c>
      <c r="K7199" s="2">
        <v>1</v>
      </c>
      <c r="L7199" s="3">
        <v>76000</v>
      </c>
      <c r="M7199" s="2" t="s">
        <v>20</v>
      </c>
      <c r="N7199" s="4" t="s">
        <v>21</v>
      </c>
    </row>
    <row r="7200" spans="1:14" x14ac:dyDescent="0.25">
      <c r="A7200" s="1" t="s">
        <v>361</v>
      </c>
      <c r="B7200" s="2" t="s">
        <v>353</v>
      </c>
      <c r="C7200" s="2" t="s">
        <v>353</v>
      </c>
      <c r="D7200" s="2" t="s">
        <v>354</v>
      </c>
      <c r="E7200" s="2" t="s">
        <v>5668</v>
      </c>
      <c r="F7200" s="2">
        <v>90111503</v>
      </c>
      <c r="G7200" s="2" t="s">
        <v>330</v>
      </c>
      <c r="H7200" s="2">
        <v>1</v>
      </c>
      <c r="I7200" s="2">
        <v>12</v>
      </c>
      <c r="J7200" s="2">
        <v>10</v>
      </c>
      <c r="K7200" s="2">
        <v>1</v>
      </c>
      <c r="L7200" s="3">
        <v>76000</v>
      </c>
      <c r="M7200" s="2" t="s">
        <v>20</v>
      </c>
      <c r="N7200" s="4" t="s">
        <v>21</v>
      </c>
    </row>
    <row r="7201" spans="1:14" x14ac:dyDescent="0.25">
      <c r="A7201" s="1" t="s">
        <v>361</v>
      </c>
      <c r="B7201" s="2" t="s">
        <v>353</v>
      </c>
      <c r="C7201" s="2" t="s">
        <v>353</v>
      </c>
      <c r="D7201" s="2" t="s">
        <v>354</v>
      </c>
      <c r="E7201" s="2" t="s">
        <v>5669</v>
      </c>
      <c r="F7201" s="2">
        <v>90111503</v>
      </c>
      <c r="G7201" s="2" t="s">
        <v>330</v>
      </c>
      <c r="H7201" s="2">
        <v>1</v>
      </c>
      <c r="I7201" s="2">
        <v>12</v>
      </c>
      <c r="J7201" s="2">
        <v>10</v>
      </c>
      <c r="K7201" s="2">
        <v>1</v>
      </c>
      <c r="L7201" s="3">
        <v>76000</v>
      </c>
      <c r="M7201" s="2" t="s">
        <v>20</v>
      </c>
      <c r="N7201" s="4" t="s">
        <v>21</v>
      </c>
    </row>
    <row r="7202" spans="1:14" x14ac:dyDescent="0.25">
      <c r="A7202" s="1" t="s">
        <v>361</v>
      </c>
      <c r="B7202" s="2" t="s">
        <v>353</v>
      </c>
      <c r="C7202" s="2" t="s">
        <v>353</v>
      </c>
      <c r="D7202" s="2" t="s">
        <v>354</v>
      </c>
      <c r="E7202" s="2" t="s">
        <v>5670</v>
      </c>
      <c r="F7202" s="2">
        <v>90111503</v>
      </c>
      <c r="G7202" s="2" t="s">
        <v>330</v>
      </c>
      <c r="H7202" s="2">
        <v>1</v>
      </c>
      <c r="I7202" s="2">
        <v>12</v>
      </c>
      <c r="J7202" s="2">
        <v>10</v>
      </c>
      <c r="K7202" s="2">
        <v>1</v>
      </c>
      <c r="L7202" s="3">
        <v>35000</v>
      </c>
      <c r="M7202" s="2" t="s">
        <v>20</v>
      </c>
      <c r="N7202" s="4" t="s">
        <v>21</v>
      </c>
    </row>
    <row r="7203" spans="1:14" x14ac:dyDescent="0.25">
      <c r="A7203" s="1" t="s">
        <v>361</v>
      </c>
      <c r="B7203" s="2" t="s">
        <v>353</v>
      </c>
      <c r="C7203" s="2" t="s">
        <v>353</v>
      </c>
      <c r="D7203" s="2" t="s">
        <v>354</v>
      </c>
      <c r="E7203" s="2" t="s">
        <v>5671</v>
      </c>
      <c r="F7203" s="2">
        <v>90111503</v>
      </c>
      <c r="G7203" s="2" t="s">
        <v>330</v>
      </c>
      <c r="H7203" s="2">
        <v>1</v>
      </c>
      <c r="I7203" s="2">
        <v>12</v>
      </c>
      <c r="J7203" s="2">
        <v>10</v>
      </c>
      <c r="K7203" s="2">
        <v>1</v>
      </c>
      <c r="L7203" s="3">
        <v>35000</v>
      </c>
      <c r="M7203" s="2" t="s">
        <v>20</v>
      </c>
      <c r="N7203" s="4" t="s">
        <v>21</v>
      </c>
    </row>
    <row r="7204" spans="1:14" x14ac:dyDescent="0.25">
      <c r="A7204" s="1" t="s">
        <v>361</v>
      </c>
      <c r="B7204" s="2" t="s">
        <v>353</v>
      </c>
      <c r="C7204" s="2" t="s">
        <v>353</v>
      </c>
      <c r="D7204" s="2" t="s">
        <v>354</v>
      </c>
      <c r="E7204" s="2" t="s">
        <v>5672</v>
      </c>
      <c r="F7204" s="2">
        <v>90111503</v>
      </c>
      <c r="G7204" s="2" t="s">
        <v>330</v>
      </c>
      <c r="H7204" s="2">
        <v>1</v>
      </c>
      <c r="I7204" s="2">
        <v>12</v>
      </c>
      <c r="J7204" s="2">
        <v>10</v>
      </c>
      <c r="K7204" s="2">
        <v>1</v>
      </c>
      <c r="L7204" s="3">
        <v>70000</v>
      </c>
      <c r="M7204" s="2" t="s">
        <v>20</v>
      </c>
      <c r="N7204" s="4" t="s">
        <v>21</v>
      </c>
    </row>
    <row r="7205" spans="1:14" x14ac:dyDescent="0.25">
      <c r="A7205" s="1" t="s">
        <v>361</v>
      </c>
      <c r="B7205" s="2" t="s">
        <v>353</v>
      </c>
      <c r="C7205" s="2" t="s">
        <v>353</v>
      </c>
      <c r="D7205" s="2" t="s">
        <v>354</v>
      </c>
      <c r="E7205" s="2" t="s">
        <v>5673</v>
      </c>
      <c r="F7205" s="2">
        <v>90111503</v>
      </c>
      <c r="G7205" s="2" t="s">
        <v>330</v>
      </c>
      <c r="H7205" s="2">
        <v>1</v>
      </c>
      <c r="I7205" s="2">
        <v>12</v>
      </c>
      <c r="J7205" s="2">
        <v>10</v>
      </c>
      <c r="K7205" s="2">
        <v>1</v>
      </c>
      <c r="L7205" s="3">
        <v>70000</v>
      </c>
      <c r="M7205" s="2" t="s">
        <v>20</v>
      </c>
      <c r="N7205" s="4" t="s">
        <v>21</v>
      </c>
    </row>
    <row r="7206" spans="1:14" x14ac:dyDescent="0.25">
      <c r="A7206" s="1" t="s">
        <v>361</v>
      </c>
      <c r="B7206" s="2" t="s">
        <v>353</v>
      </c>
      <c r="C7206" s="2" t="s">
        <v>353</v>
      </c>
      <c r="D7206" s="2" t="s">
        <v>354</v>
      </c>
      <c r="E7206" s="2" t="s">
        <v>5674</v>
      </c>
      <c r="F7206" s="2">
        <v>90111503</v>
      </c>
      <c r="G7206" s="2" t="s">
        <v>330</v>
      </c>
      <c r="H7206" s="2">
        <v>1</v>
      </c>
      <c r="I7206" s="2">
        <v>12</v>
      </c>
      <c r="J7206" s="2">
        <v>10</v>
      </c>
      <c r="K7206" s="2">
        <v>1</v>
      </c>
      <c r="L7206" s="3">
        <v>70000</v>
      </c>
      <c r="M7206" s="2" t="s">
        <v>20</v>
      </c>
      <c r="N7206" s="4" t="s">
        <v>21</v>
      </c>
    </row>
    <row r="7207" spans="1:14" x14ac:dyDescent="0.25">
      <c r="A7207" s="1" t="s">
        <v>361</v>
      </c>
      <c r="B7207" s="2" t="s">
        <v>353</v>
      </c>
      <c r="C7207" s="2" t="s">
        <v>353</v>
      </c>
      <c r="D7207" s="2" t="s">
        <v>354</v>
      </c>
      <c r="E7207" s="2" t="s">
        <v>5675</v>
      </c>
      <c r="F7207" s="2">
        <v>90111503</v>
      </c>
      <c r="G7207" s="2" t="s">
        <v>330</v>
      </c>
      <c r="H7207" s="2">
        <v>1</v>
      </c>
      <c r="I7207" s="2">
        <v>12</v>
      </c>
      <c r="J7207" s="2">
        <v>10</v>
      </c>
      <c r="K7207" s="2">
        <v>1</v>
      </c>
      <c r="L7207" s="3">
        <v>70000</v>
      </c>
      <c r="M7207" s="2" t="s">
        <v>20</v>
      </c>
      <c r="N7207" s="4" t="s">
        <v>21</v>
      </c>
    </row>
    <row r="7208" spans="1:14" x14ac:dyDescent="0.25">
      <c r="A7208" s="1" t="s">
        <v>361</v>
      </c>
      <c r="B7208" s="2" t="s">
        <v>353</v>
      </c>
      <c r="C7208" s="2" t="s">
        <v>353</v>
      </c>
      <c r="D7208" s="2" t="s">
        <v>354</v>
      </c>
      <c r="E7208" s="2" t="s">
        <v>5676</v>
      </c>
      <c r="F7208" s="2">
        <v>90111503</v>
      </c>
      <c r="G7208" s="2" t="s">
        <v>330</v>
      </c>
      <c r="H7208" s="2">
        <v>1</v>
      </c>
      <c r="I7208" s="2">
        <v>12</v>
      </c>
      <c r="J7208" s="2">
        <v>10</v>
      </c>
      <c r="K7208" s="2">
        <v>1</v>
      </c>
      <c r="L7208" s="3">
        <v>70000</v>
      </c>
      <c r="M7208" s="2" t="s">
        <v>20</v>
      </c>
      <c r="N7208" s="4" t="s">
        <v>21</v>
      </c>
    </row>
    <row r="7209" spans="1:14" x14ac:dyDescent="0.25">
      <c r="A7209" s="1" t="s">
        <v>361</v>
      </c>
      <c r="B7209" s="2" t="s">
        <v>353</v>
      </c>
      <c r="C7209" s="2" t="s">
        <v>353</v>
      </c>
      <c r="D7209" s="2" t="s">
        <v>354</v>
      </c>
      <c r="E7209" s="2" t="s">
        <v>5677</v>
      </c>
      <c r="F7209" s="2">
        <v>90111503</v>
      </c>
      <c r="G7209" s="2" t="s">
        <v>330</v>
      </c>
      <c r="H7209" s="2">
        <v>1</v>
      </c>
      <c r="I7209" s="2">
        <v>12</v>
      </c>
      <c r="J7209" s="2">
        <v>10</v>
      </c>
      <c r="K7209" s="2">
        <v>1</v>
      </c>
      <c r="L7209" s="3">
        <v>82000</v>
      </c>
      <c r="M7209" s="2" t="s">
        <v>20</v>
      </c>
      <c r="N7209" s="4" t="s">
        <v>21</v>
      </c>
    </row>
    <row r="7210" spans="1:14" x14ac:dyDescent="0.25">
      <c r="A7210" s="1" t="s">
        <v>361</v>
      </c>
      <c r="B7210" s="2" t="s">
        <v>353</v>
      </c>
      <c r="C7210" s="2" t="s">
        <v>353</v>
      </c>
      <c r="D7210" s="2" t="s">
        <v>354</v>
      </c>
      <c r="E7210" s="2" t="s">
        <v>5678</v>
      </c>
      <c r="F7210" s="2">
        <v>90111503</v>
      </c>
      <c r="G7210" s="2" t="s">
        <v>330</v>
      </c>
      <c r="H7210" s="2">
        <v>1</v>
      </c>
      <c r="I7210" s="2">
        <v>12</v>
      </c>
      <c r="J7210" s="2">
        <v>10</v>
      </c>
      <c r="K7210" s="2">
        <v>1</v>
      </c>
      <c r="L7210" s="3">
        <v>76000</v>
      </c>
      <c r="M7210" s="2" t="s">
        <v>20</v>
      </c>
      <c r="N7210" s="4" t="s">
        <v>21</v>
      </c>
    </row>
    <row r="7211" spans="1:14" x14ac:dyDescent="0.25">
      <c r="A7211" s="1" t="s">
        <v>361</v>
      </c>
      <c r="B7211" s="2" t="s">
        <v>353</v>
      </c>
      <c r="C7211" s="2" t="s">
        <v>353</v>
      </c>
      <c r="D7211" s="2" t="s">
        <v>354</v>
      </c>
      <c r="E7211" s="2" t="s">
        <v>5679</v>
      </c>
      <c r="F7211" s="2">
        <v>90111503</v>
      </c>
      <c r="G7211" s="2" t="s">
        <v>330</v>
      </c>
      <c r="H7211" s="2">
        <v>1</v>
      </c>
      <c r="I7211" s="2">
        <v>12</v>
      </c>
      <c r="J7211" s="2">
        <v>10</v>
      </c>
      <c r="K7211" s="2">
        <v>1</v>
      </c>
      <c r="L7211" s="3">
        <v>38000</v>
      </c>
      <c r="M7211" s="2" t="s">
        <v>20</v>
      </c>
      <c r="N7211" s="4" t="s">
        <v>21</v>
      </c>
    </row>
    <row r="7212" spans="1:14" x14ac:dyDescent="0.25">
      <c r="A7212" s="1" t="s">
        <v>361</v>
      </c>
      <c r="B7212" s="2" t="s">
        <v>353</v>
      </c>
      <c r="C7212" s="2" t="s">
        <v>353</v>
      </c>
      <c r="D7212" s="2" t="s">
        <v>354</v>
      </c>
      <c r="E7212" s="2" t="s">
        <v>5680</v>
      </c>
      <c r="F7212" s="2">
        <v>90111503</v>
      </c>
      <c r="G7212" s="2" t="s">
        <v>330</v>
      </c>
      <c r="H7212" s="2">
        <v>1</v>
      </c>
      <c r="I7212" s="2">
        <v>12</v>
      </c>
      <c r="J7212" s="2">
        <v>10</v>
      </c>
      <c r="K7212" s="2">
        <v>1</v>
      </c>
      <c r="L7212" s="3">
        <v>76000</v>
      </c>
      <c r="M7212" s="2" t="s">
        <v>20</v>
      </c>
      <c r="N7212" s="4" t="s">
        <v>21</v>
      </c>
    </row>
    <row r="7213" spans="1:14" x14ac:dyDescent="0.25">
      <c r="A7213" s="1" t="s">
        <v>361</v>
      </c>
      <c r="B7213" s="2" t="s">
        <v>353</v>
      </c>
      <c r="C7213" s="2" t="s">
        <v>353</v>
      </c>
      <c r="D7213" s="2" t="s">
        <v>354</v>
      </c>
      <c r="E7213" s="2" t="s">
        <v>5681</v>
      </c>
      <c r="F7213" s="2">
        <v>90111503</v>
      </c>
      <c r="G7213" s="2" t="s">
        <v>330</v>
      </c>
      <c r="H7213" s="2">
        <v>1</v>
      </c>
      <c r="I7213" s="2">
        <v>12</v>
      </c>
      <c r="J7213" s="2">
        <v>10</v>
      </c>
      <c r="K7213" s="2">
        <v>1</v>
      </c>
      <c r="L7213" s="3">
        <v>38000</v>
      </c>
      <c r="M7213" s="2" t="s">
        <v>20</v>
      </c>
      <c r="N7213" s="4" t="s">
        <v>21</v>
      </c>
    </row>
    <row r="7214" spans="1:14" x14ac:dyDescent="0.25">
      <c r="A7214" s="1" t="s">
        <v>361</v>
      </c>
      <c r="B7214" s="2" t="s">
        <v>353</v>
      </c>
      <c r="C7214" s="2" t="s">
        <v>353</v>
      </c>
      <c r="D7214" s="2" t="s">
        <v>354</v>
      </c>
      <c r="E7214" s="2" t="s">
        <v>5682</v>
      </c>
      <c r="F7214" s="2">
        <v>90111503</v>
      </c>
      <c r="G7214" s="2" t="s">
        <v>330</v>
      </c>
      <c r="H7214" s="2">
        <v>1</v>
      </c>
      <c r="I7214" s="2">
        <v>12</v>
      </c>
      <c r="J7214" s="2">
        <v>10</v>
      </c>
      <c r="K7214" s="2">
        <v>1</v>
      </c>
      <c r="L7214" s="3">
        <v>35000</v>
      </c>
      <c r="M7214" s="2" t="s">
        <v>20</v>
      </c>
      <c r="N7214" s="4" t="s">
        <v>21</v>
      </c>
    </row>
    <row r="7215" spans="1:14" x14ac:dyDescent="0.25">
      <c r="A7215" s="1" t="s">
        <v>361</v>
      </c>
      <c r="B7215" s="2" t="s">
        <v>353</v>
      </c>
      <c r="C7215" s="2" t="s">
        <v>353</v>
      </c>
      <c r="D7215" s="2" t="s">
        <v>354</v>
      </c>
      <c r="E7215" s="2" t="s">
        <v>5683</v>
      </c>
      <c r="F7215" s="2">
        <v>90111503</v>
      </c>
      <c r="G7215" s="2" t="s">
        <v>330</v>
      </c>
      <c r="H7215" s="2">
        <v>1</v>
      </c>
      <c r="I7215" s="2">
        <v>12</v>
      </c>
      <c r="J7215" s="2">
        <v>10</v>
      </c>
      <c r="K7215" s="2">
        <v>1</v>
      </c>
      <c r="L7215" s="3">
        <v>38000</v>
      </c>
      <c r="M7215" s="2" t="s">
        <v>20</v>
      </c>
      <c r="N7215" s="4" t="s">
        <v>21</v>
      </c>
    </row>
    <row r="7216" spans="1:14" x14ac:dyDescent="0.25">
      <c r="A7216" s="1" t="s">
        <v>361</v>
      </c>
      <c r="B7216" s="2" t="s">
        <v>353</v>
      </c>
      <c r="C7216" s="2" t="s">
        <v>353</v>
      </c>
      <c r="D7216" s="2" t="s">
        <v>354</v>
      </c>
      <c r="E7216" s="2" t="s">
        <v>5684</v>
      </c>
      <c r="F7216" s="2">
        <v>90111503</v>
      </c>
      <c r="G7216" s="2" t="s">
        <v>330</v>
      </c>
      <c r="H7216" s="2">
        <v>1</v>
      </c>
      <c r="I7216" s="2">
        <v>12</v>
      </c>
      <c r="J7216" s="2">
        <v>10</v>
      </c>
      <c r="K7216" s="2">
        <v>1</v>
      </c>
      <c r="L7216" s="3">
        <v>76000</v>
      </c>
      <c r="M7216" s="2" t="s">
        <v>20</v>
      </c>
      <c r="N7216" s="4" t="s">
        <v>21</v>
      </c>
    </row>
    <row r="7217" spans="1:14" x14ac:dyDescent="0.25">
      <c r="A7217" s="1" t="s">
        <v>361</v>
      </c>
      <c r="B7217" s="2" t="s">
        <v>353</v>
      </c>
      <c r="C7217" s="2" t="s">
        <v>353</v>
      </c>
      <c r="D7217" s="2" t="s">
        <v>354</v>
      </c>
      <c r="E7217" s="2" t="s">
        <v>5685</v>
      </c>
      <c r="F7217" s="2">
        <v>90111503</v>
      </c>
      <c r="G7217" s="2" t="s">
        <v>330</v>
      </c>
      <c r="H7217" s="2">
        <v>1</v>
      </c>
      <c r="I7217" s="2">
        <v>12</v>
      </c>
      <c r="J7217" s="2">
        <v>10</v>
      </c>
      <c r="K7217" s="2">
        <v>1</v>
      </c>
      <c r="L7217" s="3">
        <v>35000</v>
      </c>
      <c r="M7217" s="2" t="s">
        <v>20</v>
      </c>
      <c r="N7217" s="4" t="s">
        <v>21</v>
      </c>
    </row>
    <row r="7218" spans="1:14" x14ac:dyDescent="0.25">
      <c r="A7218" s="1" t="s">
        <v>361</v>
      </c>
      <c r="B7218" s="2" t="s">
        <v>353</v>
      </c>
      <c r="C7218" s="2" t="s">
        <v>353</v>
      </c>
      <c r="D7218" s="2" t="s">
        <v>354</v>
      </c>
      <c r="E7218" s="2" t="s">
        <v>5686</v>
      </c>
      <c r="F7218" s="2">
        <v>90111503</v>
      </c>
      <c r="G7218" s="2" t="s">
        <v>330</v>
      </c>
      <c r="H7218" s="2">
        <v>1</v>
      </c>
      <c r="I7218" s="2">
        <v>12</v>
      </c>
      <c r="J7218" s="2">
        <v>10</v>
      </c>
      <c r="K7218" s="2">
        <v>1</v>
      </c>
      <c r="L7218" s="3">
        <v>105000</v>
      </c>
      <c r="M7218" s="2" t="s">
        <v>20</v>
      </c>
      <c r="N7218" s="4" t="s">
        <v>21</v>
      </c>
    </row>
    <row r="7219" spans="1:14" x14ac:dyDescent="0.25">
      <c r="A7219" s="1" t="s">
        <v>361</v>
      </c>
      <c r="B7219" s="2" t="s">
        <v>353</v>
      </c>
      <c r="C7219" s="2" t="s">
        <v>353</v>
      </c>
      <c r="D7219" s="2" t="s">
        <v>354</v>
      </c>
      <c r="E7219" s="2" t="s">
        <v>5687</v>
      </c>
      <c r="F7219" s="2">
        <v>90111503</v>
      </c>
      <c r="G7219" s="2" t="s">
        <v>330</v>
      </c>
      <c r="H7219" s="2">
        <v>1</v>
      </c>
      <c r="I7219" s="2">
        <v>12</v>
      </c>
      <c r="J7219" s="2">
        <v>10</v>
      </c>
      <c r="K7219" s="2">
        <v>1</v>
      </c>
      <c r="L7219" s="3">
        <v>70000</v>
      </c>
      <c r="M7219" s="2" t="s">
        <v>20</v>
      </c>
      <c r="N7219" s="4" t="s">
        <v>21</v>
      </c>
    </row>
    <row r="7220" spans="1:14" x14ac:dyDescent="0.25">
      <c r="A7220" s="1" t="s">
        <v>361</v>
      </c>
      <c r="B7220" s="2" t="s">
        <v>353</v>
      </c>
      <c r="C7220" s="2" t="s">
        <v>353</v>
      </c>
      <c r="D7220" s="2" t="s">
        <v>354</v>
      </c>
      <c r="E7220" s="2" t="s">
        <v>5688</v>
      </c>
      <c r="F7220" s="2">
        <v>90111503</v>
      </c>
      <c r="G7220" s="2" t="s">
        <v>330</v>
      </c>
      <c r="H7220" s="2">
        <v>1</v>
      </c>
      <c r="I7220" s="2">
        <v>12</v>
      </c>
      <c r="J7220" s="2">
        <v>10</v>
      </c>
      <c r="K7220" s="2">
        <v>1</v>
      </c>
      <c r="L7220" s="3">
        <v>35000</v>
      </c>
      <c r="M7220" s="2" t="s">
        <v>20</v>
      </c>
      <c r="N7220" s="4" t="s">
        <v>21</v>
      </c>
    </row>
    <row r="7221" spans="1:14" x14ac:dyDescent="0.25">
      <c r="A7221" s="1" t="s">
        <v>361</v>
      </c>
      <c r="B7221" s="2" t="s">
        <v>353</v>
      </c>
      <c r="C7221" s="2" t="s">
        <v>353</v>
      </c>
      <c r="D7221" s="2" t="s">
        <v>354</v>
      </c>
      <c r="E7221" s="2" t="s">
        <v>5689</v>
      </c>
      <c r="F7221" s="2">
        <v>90111503</v>
      </c>
      <c r="G7221" s="2" t="s">
        <v>330</v>
      </c>
      <c r="H7221" s="2">
        <v>1</v>
      </c>
      <c r="I7221" s="2">
        <v>12</v>
      </c>
      <c r="J7221" s="2">
        <v>10</v>
      </c>
      <c r="K7221" s="2">
        <v>1</v>
      </c>
      <c r="L7221" s="3">
        <v>70000</v>
      </c>
      <c r="M7221" s="2" t="s">
        <v>20</v>
      </c>
      <c r="N7221" s="4" t="s">
        <v>21</v>
      </c>
    </row>
    <row r="7222" spans="1:14" x14ac:dyDescent="0.25">
      <c r="A7222" s="1" t="s">
        <v>361</v>
      </c>
      <c r="B7222" s="2" t="s">
        <v>353</v>
      </c>
      <c r="C7222" s="2" t="s">
        <v>353</v>
      </c>
      <c r="D7222" s="2" t="s">
        <v>354</v>
      </c>
      <c r="E7222" s="2" t="s">
        <v>5690</v>
      </c>
      <c r="F7222" s="2">
        <v>90111503</v>
      </c>
      <c r="G7222" s="2" t="s">
        <v>330</v>
      </c>
      <c r="H7222" s="2">
        <v>1</v>
      </c>
      <c r="I7222" s="2">
        <v>12</v>
      </c>
      <c r="J7222" s="2">
        <v>10</v>
      </c>
      <c r="K7222" s="2">
        <v>1</v>
      </c>
      <c r="L7222" s="3">
        <v>35000</v>
      </c>
      <c r="M7222" s="2" t="s">
        <v>20</v>
      </c>
      <c r="N7222" s="4" t="s">
        <v>21</v>
      </c>
    </row>
    <row r="7223" spans="1:14" x14ac:dyDescent="0.25">
      <c r="A7223" s="1" t="s">
        <v>361</v>
      </c>
      <c r="B7223" s="2" t="s">
        <v>353</v>
      </c>
      <c r="C7223" s="2" t="s">
        <v>353</v>
      </c>
      <c r="D7223" s="2" t="s">
        <v>354</v>
      </c>
      <c r="E7223" s="2" t="s">
        <v>5691</v>
      </c>
      <c r="F7223" s="2">
        <v>90111503</v>
      </c>
      <c r="G7223" s="2" t="s">
        <v>330</v>
      </c>
      <c r="H7223" s="2">
        <v>1</v>
      </c>
      <c r="I7223" s="2">
        <v>12</v>
      </c>
      <c r="J7223" s="2">
        <v>10</v>
      </c>
      <c r="K7223" s="2">
        <v>1</v>
      </c>
      <c r="L7223" s="3">
        <v>38000</v>
      </c>
      <c r="M7223" s="2" t="s">
        <v>20</v>
      </c>
      <c r="N7223" s="4" t="s">
        <v>21</v>
      </c>
    </row>
    <row r="7224" spans="1:14" x14ac:dyDescent="0.25">
      <c r="A7224" s="1" t="s">
        <v>361</v>
      </c>
      <c r="B7224" s="2" t="s">
        <v>353</v>
      </c>
      <c r="C7224" s="2" t="s">
        <v>353</v>
      </c>
      <c r="D7224" s="2" t="s">
        <v>354</v>
      </c>
      <c r="E7224" s="2" t="s">
        <v>5692</v>
      </c>
      <c r="F7224" s="2">
        <v>90111503</v>
      </c>
      <c r="G7224" s="2" t="s">
        <v>330</v>
      </c>
      <c r="H7224" s="2">
        <v>1</v>
      </c>
      <c r="I7224" s="2">
        <v>12</v>
      </c>
      <c r="J7224" s="2">
        <v>10</v>
      </c>
      <c r="K7224" s="2">
        <v>1</v>
      </c>
      <c r="L7224" s="3">
        <v>38000</v>
      </c>
      <c r="M7224" s="2" t="s">
        <v>20</v>
      </c>
      <c r="N7224" s="4" t="s">
        <v>21</v>
      </c>
    </row>
    <row r="7225" spans="1:14" x14ac:dyDescent="0.25">
      <c r="A7225" s="1" t="s">
        <v>361</v>
      </c>
      <c r="B7225" s="2" t="s">
        <v>353</v>
      </c>
      <c r="C7225" s="2" t="s">
        <v>353</v>
      </c>
      <c r="D7225" s="2" t="s">
        <v>354</v>
      </c>
      <c r="E7225" s="2" t="s">
        <v>5693</v>
      </c>
      <c r="F7225" s="2">
        <v>90111503</v>
      </c>
      <c r="G7225" s="2" t="s">
        <v>330</v>
      </c>
      <c r="H7225" s="2">
        <v>1</v>
      </c>
      <c r="I7225" s="2">
        <v>12</v>
      </c>
      <c r="J7225" s="2">
        <v>10</v>
      </c>
      <c r="K7225" s="2">
        <v>1</v>
      </c>
      <c r="L7225" s="3">
        <v>76000</v>
      </c>
      <c r="M7225" s="2" t="s">
        <v>20</v>
      </c>
      <c r="N7225" s="4" t="s">
        <v>21</v>
      </c>
    </row>
    <row r="7226" spans="1:14" x14ac:dyDescent="0.25">
      <c r="A7226" s="1" t="s">
        <v>361</v>
      </c>
      <c r="B7226" s="2" t="s">
        <v>353</v>
      </c>
      <c r="C7226" s="2" t="s">
        <v>353</v>
      </c>
      <c r="D7226" s="2" t="s">
        <v>354</v>
      </c>
      <c r="E7226" s="2" t="s">
        <v>5694</v>
      </c>
      <c r="F7226" s="2">
        <v>90111503</v>
      </c>
      <c r="G7226" s="2" t="s">
        <v>330</v>
      </c>
      <c r="H7226" s="2">
        <v>1</v>
      </c>
      <c r="I7226" s="2">
        <v>12</v>
      </c>
      <c r="J7226" s="2">
        <v>10</v>
      </c>
      <c r="K7226" s="2">
        <v>1</v>
      </c>
      <c r="L7226" s="3">
        <v>70000</v>
      </c>
      <c r="M7226" s="2" t="s">
        <v>20</v>
      </c>
      <c r="N7226" s="4" t="s">
        <v>21</v>
      </c>
    </row>
    <row r="7227" spans="1:14" x14ac:dyDescent="0.25">
      <c r="A7227" s="1" t="s">
        <v>361</v>
      </c>
      <c r="B7227" s="2" t="s">
        <v>353</v>
      </c>
      <c r="C7227" s="2" t="s">
        <v>353</v>
      </c>
      <c r="D7227" s="2" t="s">
        <v>354</v>
      </c>
      <c r="E7227" s="2" t="s">
        <v>5695</v>
      </c>
      <c r="F7227" s="2">
        <v>90111503</v>
      </c>
      <c r="G7227" s="2" t="s">
        <v>330</v>
      </c>
      <c r="H7227" s="2">
        <v>1</v>
      </c>
      <c r="I7227" s="2">
        <v>12</v>
      </c>
      <c r="J7227" s="2">
        <v>10</v>
      </c>
      <c r="K7227" s="2">
        <v>1</v>
      </c>
      <c r="L7227" s="3">
        <v>76000</v>
      </c>
      <c r="M7227" s="2" t="s">
        <v>20</v>
      </c>
      <c r="N7227" s="4" t="s">
        <v>21</v>
      </c>
    </row>
    <row r="7228" spans="1:14" x14ac:dyDescent="0.25">
      <c r="A7228" s="1" t="s">
        <v>361</v>
      </c>
      <c r="B7228" s="2" t="s">
        <v>353</v>
      </c>
      <c r="C7228" s="2" t="s">
        <v>353</v>
      </c>
      <c r="D7228" s="2" t="s">
        <v>354</v>
      </c>
      <c r="E7228" s="2" t="s">
        <v>5696</v>
      </c>
      <c r="F7228" s="2">
        <v>90111503</v>
      </c>
      <c r="G7228" s="2" t="s">
        <v>330</v>
      </c>
      <c r="H7228" s="2">
        <v>1</v>
      </c>
      <c r="I7228" s="2">
        <v>12</v>
      </c>
      <c r="J7228" s="2">
        <v>10</v>
      </c>
      <c r="K7228" s="2">
        <v>1</v>
      </c>
      <c r="L7228" s="3">
        <v>35000</v>
      </c>
      <c r="M7228" s="2" t="s">
        <v>20</v>
      </c>
      <c r="N7228" s="4" t="s">
        <v>21</v>
      </c>
    </row>
    <row r="7229" spans="1:14" x14ac:dyDescent="0.25">
      <c r="A7229" s="1" t="s">
        <v>361</v>
      </c>
      <c r="B7229" s="2" t="s">
        <v>353</v>
      </c>
      <c r="C7229" s="2" t="s">
        <v>353</v>
      </c>
      <c r="D7229" s="2" t="s">
        <v>354</v>
      </c>
      <c r="E7229" s="2" t="s">
        <v>5697</v>
      </c>
      <c r="F7229" s="2">
        <v>90111503</v>
      </c>
      <c r="G7229" s="2" t="s">
        <v>330</v>
      </c>
      <c r="H7229" s="2">
        <v>1</v>
      </c>
      <c r="I7229" s="2">
        <v>12</v>
      </c>
      <c r="J7229" s="2">
        <v>10</v>
      </c>
      <c r="K7229" s="2">
        <v>1</v>
      </c>
      <c r="L7229" s="3">
        <v>70000</v>
      </c>
      <c r="M7229" s="2" t="s">
        <v>20</v>
      </c>
      <c r="N7229" s="4" t="s">
        <v>21</v>
      </c>
    </row>
    <row r="7230" spans="1:14" x14ac:dyDescent="0.25">
      <c r="A7230" s="1" t="s">
        <v>361</v>
      </c>
      <c r="B7230" s="2" t="s">
        <v>353</v>
      </c>
      <c r="C7230" s="2" t="s">
        <v>353</v>
      </c>
      <c r="D7230" s="2" t="s">
        <v>354</v>
      </c>
      <c r="E7230" s="2" t="s">
        <v>5698</v>
      </c>
      <c r="F7230" s="2">
        <v>90111503</v>
      </c>
      <c r="G7230" s="2" t="s">
        <v>330</v>
      </c>
      <c r="H7230" s="2">
        <v>1</v>
      </c>
      <c r="I7230" s="2">
        <v>12</v>
      </c>
      <c r="J7230" s="2">
        <v>10</v>
      </c>
      <c r="K7230" s="2">
        <v>1</v>
      </c>
      <c r="L7230" s="3">
        <v>35000</v>
      </c>
      <c r="M7230" s="2" t="s">
        <v>20</v>
      </c>
      <c r="N7230" s="4" t="s">
        <v>21</v>
      </c>
    </row>
    <row r="7231" spans="1:14" x14ac:dyDescent="0.25">
      <c r="A7231" s="1" t="s">
        <v>361</v>
      </c>
      <c r="B7231" s="2" t="s">
        <v>353</v>
      </c>
      <c r="C7231" s="2" t="s">
        <v>353</v>
      </c>
      <c r="D7231" s="2" t="s">
        <v>354</v>
      </c>
      <c r="E7231" s="2" t="s">
        <v>5699</v>
      </c>
      <c r="F7231" s="2">
        <v>90111503</v>
      </c>
      <c r="G7231" s="2" t="s">
        <v>330</v>
      </c>
      <c r="H7231" s="2">
        <v>1</v>
      </c>
      <c r="I7231" s="2">
        <v>12</v>
      </c>
      <c r="J7231" s="2">
        <v>10</v>
      </c>
      <c r="K7231" s="2">
        <v>1</v>
      </c>
      <c r="L7231" s="3">
        <v>35000</v>
      </c>
      <c r="M7231" s="2" t="s">
        <v>20</v>
      </c>
      <c r="N7231" s="4" t="s">
        <v>21</v>
      </c>
    </row>
    <row r="7232" spans="1:14" x14ac:dyDescent="0.25">
      <c r="A7232" s="1" t="s">
        <v>361</v>
      </c>
      <c r="B7232" s="2" t="s">
        <v>353</v>
      </c>
      <c r="C7232" s="2" t="s">
        <v>353</v>
      </c>
      <c r="D7232" s="2" t="s">
        <v>354</v>
      </c>
      <c r="E7232" s="2" t="s">
        <v>5700</v>
      </c>
      <c r="F7232" s="2">
        <v>90111503</v>
      </c>
      <c r="G7232" s="2" t="s">
        <v>330</v>
      </c>
      <c r="H7232" s="2">
        <v>1</v>
      </c>
      <c r="I7232" s="2">
        <v>12</v>
      </c>
      <c r="J7232" s="2">
        <v>10</v>
      </c>
      <c r="K7232" s="2">
        <v>1</v>
      </c>
      <c r="L7232" s="3">
        <v>38000</v>
      </c>
      <c r="M7232" s="2" t="s">
        <v>20</v>
      </c>
      <c r="N7232" s="4" t="s">
        <v>21</v>
      </c>
    </row>
    <row r="7233" spans="1:14" x14ac:dyDescent="0.25">
      <c r="A7233" s="1" t="s">
        <v>361</v>
      </c>
      <c r="B7233" s="2" t="s">
        <v>353</v>
      </c>
      <c r="C7233" s="2" t="s">
        <v>353</v>
      </c>
      <c r="D7233" s="2" t="s">
        <v>354</v>
      </c>
      <c r="E7233" s="2" t="s">
        <v>5701</v>
      </c>
      <c r="F7233" s="2">
        <v>90111503</v>
      </c>
      <c r="G7233" s="2" t="s">
        <v>330</v>
      </c>
      <c r="H7233" s="2">
        <v>1</v>
      </c>
      <c r="I7233" s="2">
        <v>12</v>
      </c>
      <c r="J7233" s="2">
        <v>10</v>
      </c>
      <c r="K7233" s="2">
        <v>1</v>
      </c>
      <c r="L7233" s="3">
        <v>210000</v>
      </c>
      <c r="M7233" s="2" t="s">
        <v>20</v>
      </c>
      <c r="N7233" s="4" t="s">
        <v>21</v>
      </c>
    </row>
    <row r="7234" spans="1:14" x14ac:dyDescent="0.25">
      <c r="A7234" s="1" t="s">
        <v>361</v>
      </c>
      <c r="B7234" s="2" t="s">
        <v>353</v>
      </c>
      <c r="C7234" s="2" t="s">
        <v>353</v>
      </c>
      <c r="D7234" s="2" t="s">
        <v>354</v>
      </c>
      <c r="E7234" s="2" t="s">
        <v>5702</v>
      </c>
      <c r="F7234" s="2">
        <v>90111503</v>
      </c>
      <c r="G7234" s="2" t="s">
        <v>330</v>
      </c>
      <c r="H7234" s="2">
        <v>1</v>
      </c>
      <c r="I7234" s="2">
        <v>12</v>
      </c>
      <c r="J7234" s="2">
        <v>10</v>
      </c>
      <c r="K7234" s="2">
        <v>1</v>
      </c>
      <c r="L7234" s="3">
        <v>140000</v>
      </c>
      <c r="M7234" s="2" t="s">
        <v>20</v>
      </c>
      <c r="N7234" s="4" t="s">
        <v>21</v>
      </c>
    </row>
    <row r="7235" spans="1:14" x14ac:dyDescent="0.25">
      <c r="A7235" s="1" t="s">
        <v>361</v>
      </c>
      <c r="B7235" s="2" t="s">
        <v>353</v>
      </c>
      <c r="C7235" s="2" t="s">
        <v>353</v>
      </c>
      <c r="D7235" s="2" t="s">
        <v>354</v>
      </c>
      <c r="E7235" s="2" t="s">
        <v>5703</v>
      </c>
      <c r="F7235" s="2">
        <v>90111503</v>
      </c>
      <c r="G7235" s="2" t="s">
        <v>330</v>
      </c>
      <c r="H7235" s="2">
        <v>1</v>
      </c>
      <c r="I7235" s="2">
        <v>12</v>
      </c>
      <c r="J7235" s="2">
        <v>10</v>
      </c>
      <c r="K7235" s="2">
        <v>1</v>
      </c>
      <c r="L7235" s="3">
        <v>140000</v>
      </c>
      <c r="M7235" s="2" t="s">
        <v>20</v>
      </c>
      <c r="N7235" s="4" t="s">
        <v>21</v>
      </c>
    </row>
    <row r="7236" spans="1:14" x14ac:dyDescent="0.25">
      <c r="A7236" s="1" t="s">
        <v>361</v>
      </c>
      <c r="B7236" s="2" t="s">
        <v>353</v>
      </c>
      <c r="C7236" s="2" t="s">
        <v>353</v>
      </c>
      <c r="D7236" s="2" t="s">
        <v>354</v>
      </c>
      <c r="E7236" s="2" t="s">
        <v>5704</v>
      </c>
      <c r="F7236" s="2">
        <v>90111503</v>
      </c>
      <c r="G7236" s="2" t="s">
        <v>330</v>
      </c>
      <c r="H7236" s="2">
        <v>1</v>
      </c>
      <c r="I7236" s="2">
        <v>12</v>
      </c>
      <c r="J7236" s="2">
        <v>10</v>
      </c>
      <c r="K7236" s="2">
        <v>1</v>
      </c>
      <c r="L7236" s="3">
        <v>70000</v>
      </c>
      <c r="M7236" s="2" t="s">
        <v>20</v>
      </c>
      <c r="N7236" s="4" t="s">
        <v>21</v>
      </c>
    </row>
    <row r="7237" spans="1:14" x14ac:dyDescent="0.25">
      <c r="A7237" s="1" t="s">
        <v>361</v>
      </c>
      <c r="B7237" s="2" t="s">
        <v>353</v>
      </c>
      <c r="C7237" s="2" t="s">
        <v>353</v>
      </c>
      <c r="D7237" s="2" t="s">
        <v>354</v>
      </c>
      <c r="E7237" s="2" t="s">
        <v>5705</v>
      </c>
      <c r="F7237" s="2">
        <v>90111503</v>
      </c>
      <c r="G7237" s="2" t="s">
        <v>330</v>
      </c>
      <c r="H7237" s="2">
        <v>1</v>
      </c>
      <c r="I7237" s="2">
        <v>12</v>
      </c>
      <c r="J7237" s="2">
        <v>10</v>
      </c>
      <c r="K7237" s="2">
        <v>1</v>
      </c>
      <c r="L7237" s="3">
        <v>70000</v>
      </c>
      <c r="M7237" s="2" t="s">
        <v>20</v>
      </c>
      <c r="N7237" s="4" t="s">
        <v>21</v>
      </c>
    </row>
    <row r="7238" spans="1:14" x14ac:dyDescent="0.25">
      <c r="A7238" s="1" t="s">
        <v>361</v>
      </c>
      <c r="B7238" s="2" t="s">
        <v>353</v>
      </c>
      <c r="C7238" s="2" t="s">
        <v>353</v>
      </c>
      <c r="D7238" s="2" t="s">
        <v>354</v>
      </c>
      <c r="E7238" s="2" t="s">
        <v>5706</v>
      </c>
      <c r="F7238" s="2">
        <v>90111503</v>
      </c>
      <c r="G7238" s="2" t="s">
        <v>330</v>
      </c>
      <c r="H7238" s="2">
        <v>1</v>
      </c>
      <c r="I7238" s="2">
        <v>12</v>
      </c>
      <c r="J7238" s="2">
        <v>10</v>
      </c>
      <c r="K7238" s="2">
        <v>1</v>
      </c>
      <c r="L7238" s="3">
        <v>70000</v>
      </c>
      <c r="M7238" s="2" t="s">
        <v>20</v>
      </c>
      <c r="N7238" s="4" t="s">
        <v>21</v>
      </c>
    </row>
    <row r="7239" spans="1:14" x14ac:dyDescent="0.25">
      <c r="A7239" s="1" t="s">
        <v>361</v>
      </c>
      <c r="B7239" s="2" t="s">
        <v>353</v>
      </c>
      <c r="C7239" s="2" t="s">
        <v>353</v>
      </c>
      <c r="D7239" s="2" t="s">
        <v>354</v>
      </c>
      <c r="E7239" s="2" t="s">
        <v>5707</v>
      </c>
      <c r="F7239" s="2">
        <v>90111503</v>
      </c>
      <c r="G7239" s="2" t="s">
        <v>330</v>
      </c>
      <c r="H7239" s="2">
        <v>1</v>
      </c>
      <c r="I7239" s="2">
        <v>12</v>
      </c>
      <c r="J7239" s="2">
        <v>10</v>
      </c>
      <c r="K7239" s="2">
        <v>1</v>
      </c>
      <c r="L7239" s="3">
        <v>228000</v>
      </c>
      <c r="M7239" s="2" t="s">
        <v>20</v>
      </c>
      <c r="N7239" s="4" t="s">
        <v>21</v>
      </c>
    </row>
    <row r="7240" spans="1:14" x14ac:dyDescent="0.25">
      <c r="A7240" s="1" t="s">
        <v>361</v>
      </c>
      <c r="B7240" s="2" t="s">
        <v>353</v>
      </c>
      <c r="C7240" s="2" t="s">
        <v>353</v>
      </c>
      <c r="D7240" s="2" t="s">
        <v>354</v>
      </c>
      <c r="E7240" s="2" t="s">
        <v>5708</v>
      </c>
      <c r="F7240" s="2">
        <v>90111503</v>
      </c>
      <c r="G7240" s="2" t="s">
        <v>330</v>
      </c>
      <c r="H7240" s="2">
        <v>1</v>
      </c>
      <c r="I7240" s="2">
        <v>12</v>
      </c>
      <c r="J7240" s="2">
        <v>10</v>
      </c>
      <c r="K7240" s="2">
        <v>1</v>
      </c>
      <c r="L7240" s="3">
        <v>152000</v>
      </c>
      <c r="M7240" s="2" t="s">
        <v>20</v>
      </c>
      <c r="N7240" s="4" t="s">
        <v>21</v>
      </c>
    </row>
    <row r="7241" spans="1:14" x14ac:dyDescent="0.25">
      <c r="A7241" s="1" t="s">
        <v>361</v>
      </c>
      <c r="B7241" s="2" t="s">
        <v>353</v>
      </c>
      <c r="C7241" s="2" t="s">
        <v>353</v>
      </c>
      <c r="D7241" s="2" t="s">
        <v>354</v>
      </c>
      <c r="E7241" s="2" t="s">
        <v>5709</v>
      </c>
      <c r="F7241" s="2">
        <v>90111503</v>
      </c>
      <c r="G7241" s="2" t="s">
        <v>330</v>
      </c>
      <c r="H7241" s="2">
        <v>1</v>
      </c>
      <c r="I7241" s="2">
        <v>12</v>
      </c>
      <c r="J7241" s="2">
        <v>10</v>
      </c>
      <c r="K7241" s="2">
        <v>1</v>
      </c>
      <c r="L7241" s="3">
        <v>140000</v>
      </c>
      <c r="M7241" s="2" t="s">
        <v>20</v>
      </c>
      <c r="N7241" s="4" t="s">
        <v>21</v>
      </c>
    </row>
    <row r="7242" spans="1:14" x14ac:dyDescent="0.25">
      <c r="A7242" s="1" t="s">
        <v>361</v>
      </c>
      <c r="B7242" s="2" t="s">
        <v>353</v>
      </c>
      <c r="C7242" s="2" t="s">
        <v>353</v>
      </c>
      <c r="D7242" s="2" t="s">
        <v>354</v>
      </c>
      <c r="E7242" s="2" t="s">
        <v>5710</v>
      </c>
      <c r="F7242" s="2">
        <v>90111503</v>
      </c>
      <c r="G7242" s="2" t="s">
        <v>330</v>
      </c>
      <c r="H7242" s="2">
        <v>1</v>
      </c>
      <c r="I7242" s="2">
        <v>12</v>
      </c>
      <c r="J7242" s="2">
        <v>10</v>
      </c>
      <c r="K7242" s="2">
        <v>1</v>
      </c>
      <c r="L7242" s="3">
        <v>304000</v>
      </c>
      <c r="M7242" s="2" t="s">
        <v>20</v>
      </c>
      <c r="N7242" s="4" t="s">
        <v>21</v>
      </c>
    </row>
    <row r="7243" spans="1:14" x14ac:dyDescent="0.25">
      <c r="A7243" s="1" t="s">
        <v>361</v>
      </c>
      <c r="B7243" s="2" t="s">
        <v>353</v>
      </c>
      <c r="C7243" s="2" t="s">
        <v>353</v>
      </c>
      <c r="D7243" s="2" t="s">
        <v>354</v>
      </c>
      <c r="E7243" s="2" t="s">
        <v>18529</v>
      </c>
      <c r="F7243" s="2">
        <v>90111503</v>
      </c>
      <c r="G7243" s="2" t="s">
        <v>330</v>
      </c>
      <c r="H7243" s="2">
        <v>1</v>
      </c>
      <c r="I7243" s="2">
        <v>12</v>
      </c>
      <c r="J7243" s="2">
        <v>10</v>
      </c>
      <c r="K7243" s="2">
        <v>1</v>
      </c>
      <c r="L7243" s="3">
        <v>304000</v>
      </c>
      <c r="M7243" s="2" t="s">
        <v>20</v>
      </c>
      <c r="N7243" s="4" t="s">
        <v>21</v>
      </c>
    </row>
    <row r="7244" spans="1:14" x14ac:dyDescent="0.25">
      <c r="A7244" s="1" t="s">
        <v>361</v>
      </c>
      <c r="B7244" s="2" t="s">
        <v>353</v>
      </c>
      <c r="C7244" s="2" t="s">
        <v>353</v>
      </c>
      <c r="D7244" s="2" t="s">
        <v>354</v>
      </c>
      <c r="E7244" s="2" t="s">
        <v>18530</v>
      </c>
      <c r="F7244" s="2">
        <v>90111503</v>
      </c>
      <c r="G7244" s="2" t="s">
        <v>330</v>
      </c>
      <c r="H7244" s="2">
        <v>1</v>
      </c>
      <c r="I7244" s="2">
        <v>12</v>
      </c>
      <c r="J7244" s="2">
        <v>10</v>
      </c>
      <c r="K7244" s="2">
        <v>1</v>
      </c>
      <c r="L7244" s="3">
        <v>210000</v>
      </c>
      <c r="M7244" s="2" t="s">
        <v>20</v>
      </c>
      <c r="N7244" s="4" t="s">
        <v>21</v>
      </c>
    </row>
    <row r="7245" spans="1:14" x14ac:dyDescent="0.25">
      <c r="A7245" s="1" t="s">
        <v>361</v>
      </c>
      <c r="B7245" s="2" t="s">
        <v>353</v>
      </c>
      <c r="C7245" s="2" t="s">
        <v>353</v>
      </c>
      <c r="D7245" s="2" t="s">
        <v>354</v>
      </c>
      <c r="E7245" s="2" t="s">
        <v>18531</v>
      </c>
      <c r="F7245" s="2">
        <v>90111503</v>
      </c>
      <c r="G7245" s="2" t="s">
        <v>330</v>
      </c>
      <c r="H7245" s="2">
        <v>1</v>
      </c>
      <c r="I7245" s="2">
        <v>12</v>
      </c>
      <c r="J7245" s="2">
        <v>10</v>
      </c>
      <c r="K7245" s="2">
        <v>1</v>
      </c>
      <c r="L7245" s="3">
        <v>38000</v>
      </c>
      <c r="M7245" s="2" t="s">
        <v>20</v>
      </c>
      <c r="N7245" s="4" t="s">
        <v>21</v>
      </c>
    </row>
    <row r="7246" spans="1:14" x14ac:dyDescent="0.25">
      <c r="A7246" s="1" t="s">
        <v>361</v>
      </c>
      <c r="B7246" s="2" t="s">
        <v>353</v>
      </c>
      <c r="C7246" s="2" t="s">
        <v>353</v>
      </c>
      <c r="D7246" s="2" t="s">
        <v>354</v>
      </c>
      <c r="E7246" s="2" t="s">
        <v>18532</v>
      </c>
      <c r="F7246" s="2">
        <v>90111503</v>
      </c>
      <c r="G7246" s="2" t="s">
        <v>330</v>
      </c>
      <c r="H7246" s="2">
        <v>1</v>
      </c>
      <c r="I7246" s="2">
        <v>12</v>
      </c>
      <c r="J7246" s="2">
        <v>10</v>
      </c>
      <c r="K7246" s="2">
        <v>1</v>
      </c>
      <c r="L7246" s="3">
        <v>76000</v>
      </c>
      <c r="M7246" s="2" t="s">
        <v>20</v>
      </c>
      <c r="N7246" s="4" t="s">
        <v>21</v>
      </c>
    </row>
    <row r="7247" spans="1:14" x14ac:dyDescent="0.25">
      <c r="A7247" s="1" t="s">
        <v>361</v>
      </c>
      <c r="B7247" s="2" t="s">
        <v>353</v>
      </c>
      <c r="C7247" s="2" t="s">
        <v>353</v>
      </c>
      <c r="D7247" s="2" t="s">
        <v>354</v>
      </c>
      <c r="E7247" s="2" t="s">
        <v>18533</v>
      </c>
      <c r="F7247" s="2">
        <v>90111503</v>
      </c>
      <c r="G7247" s="2" t="s">
        <v>330</v>
      </c>
      <c r="H7247" s="2">
        <v>1</v>
      </c>
      <c r="I7247" s="2">
        <v>12</v>
      </c>
      <c r="J7247" s="2">
        <v>10</v>
      </c>
      <c r="K7247" s="2">
        <v>1</v>
      </c>
      <c r="L7247" s="3">
        <v>76000</v>
      </c>
      <c r="M7247" s="2" t="s">
        <v>20</v>
      </c>
      <c r="N7247" s="4" t="s">
        <v>21</v>
      </c>
    </row>
    <row r="7248" spans="1:14" x14ac:dyDescent="0.25">
      <c r="A7248" s="1" t="s">
        <v>361</v>
      </c>
      <c r="B7248" s="2" t="s">
        <v>353</v>
      </c>
      <c r="C7248" s="2" t="s">
        <v>353</v>
      </c>
      <c r="D7248" s="2" t="s">
        <v>354</v>
      </c>
      <c r="E7248" s="2" t="s">
        <v>18534</v>
      </c>
      <c r="F7248" s="2">
        <v>90111503</v>
      </c>
      <c r="G7248" s="2" t="s">
        <v>330</v>
      </c>
      <c r="H7248" s="2">
        <v>1</v>
      </c>
      <c r="I7248" s="2">
        <v>12</v>
      </c>
      <c r="J7248" s="2">
        <v>10</v>
      </c>
      <c r="K7248" s="2">
        <v>1</v>
      </c>
      <c r="L7248" s="3">
        <v>38000</v>
      </c>
      <c r="M7248" s="2" t="s">
        <v>20</v>
      </c>
      <c r="N7248" s="4" t="s">
        <v>21</v>
      </c>
    </row>
    <row r="7249" spans="1:14" x14ac:dyDescent="0.25">
      <c r="A7249" s="1" t="s">
        <v>361</v>
      </c>
      <c r="B7249" s="2" t="s">
        <v>353</v>
      </c>
      <c r="C7249" s="2" t="s">
        <v>353</v>
      </c>
      <c r="D7249" s="2" t="s">
        <v>354</v>
      </c>
      <c r="E7249" s="2" t="s">
        <v>18535</v>
      </c>
      <c r="F7249" s="2">
        <v>90111503</v>
      </c>
      <c r="G7249" s="2" t="s">
        <v>330</v>
      </c>
      <c r="H7249" s="2">
        <v>1</v>
      </c>
      <c r="I7249" s="2">
        <v>12</v>
      </c>
      <c r="J7249" s="2">
        <v>10</v>
      </c>
      <c r="K7249" s="2">
        <v>1</v>
      </c>
      <c r="L7249" s="3">
        <v>76000</v>
      </c>
      <c r="M7249" s="2" t="s">
        <v>20</v>
      </c>
      <c r="N7249" s="4" t="s">
        <v>21</v>
      </c>
    </row>
    <row r="7250" spans="1:14" x14ac:dyDescent="0.25">
      <c r="A7250" s="1" t="s">
        <v>361</v>
      </c>
      <c r="B7250" s="2" t="s">
        <v>353</v>
      </c>
      <c r="C7250" s="2" t="s">
        <v>353</v>
      </c>
      <c r="D7250" s="2" t="s">
        <v>354</v>
      </c>
      <c r="E7250" s="2" t="s">
        <v>18536</v>
      </c>
      <c r="F7250" s="2">
        <v>90111503</v>
      </c>
      <c r="G7250" s="2" t="s">
        <v>330</v>
      </c>
      <c r="H7250" s="2">
        <v>1</v>
      </c>
      <c r="I7250" s="2">
        <v>12</v>
      </c>
      <c r="J7250" s="2">
        <v>10</v>
      </c>
      <c r="K7250" s="2">
        <v>1</v>
      </c>
      <c r="L7250" s="3">
        <v>38000</v>
      </c>
      <c r="M7250" s="2" t="s">
        <v>20</v>
      </c>
      <c r="N7250" s="4" t="s">
        <v>21</v>
      </c>
    </row>
    <row r="7251" spans="1:14" x14ac:dyDescent="0.25">
      <c r="A7251" s="1" t="s">
        <v>361</v>
      </c>
      <c r="B7251" s="2" t="s">
        <v>353</v>
      </c>
      <c r="C7251" s="2" t="s">
        <v>353</v>
      </c>
      <c r="D7251" s="2" t="s">
        <v>354</v>
      </c>
      <c r="E7251" s="2" t="s">
        <v>18537</v>
      </c>
      <c r="F7251" s="2">
        <v>90111503</v>
      </c>
      <c r="G7251" s="2" t="s">
        <v>330</v>
      </c>
      <c r="H7251" s="2">
        <v>1</v>
      </c>
      <c r="I7251" s="2">
        <v>12</v>
      </c>
      <c r="J7251" s="2">
        <v>10</v>
      </c>
      <c r="K7251" s="2">
        <v>1</v>
      </c>
      <c r="L7251" s="3">
        <v>38000</v>
      </c>
      <c r="M7251" s="2" t="s">
        <v>20</v>
      </c>
      <c r="N7251" s="4" t="s">
        <v>21</v>
      </c>
    </row>
    <row r="7252" spans="1:14" x14ac:dyDescent="0.25">
      <c r="A7252" s="1" t="s">
        <v>361</v>
      </c>
      <c r="B7252" s="2" t="s">
        <v>353</v>
      </c>
      <c r="C7252" s="2" t="s">
        <v>353</v>
      </c>
      <c r="D7252" s="2" t="s">
        <v>354</v>
      </c>
      <c r="E7252" s="2" t="s">
        <v>18538</v>
      </c>
      <c r="F7252" s="2">
        <v>90111503</v>
      </c>
      <c r="G7252" s="2" t="s">
        <v>330</v>
      </c>
      <c r="H7252" s="2">
        <v>1</v>
      </c>
      <c r="I7252" s="2">
        <v>12</v>
      </c>
      <c r="J7252" s="2">
        <v>10</v>
      </c>
      <c r="K7252" s="2">
        <v>1</v>
      </c>
      <c r="L7252" s="3">
        <v>76000</v>
      </c>
      <c r="M7252" s="2" t="s">
        <v>20</v>
      </c>
      <c r="N7252" s="4" t="s">
        <v>21</v>
      </c>
    </row>
    <row r="7253" spans="1:14" x14ac:dyDescent="0.25">
      <c r="A7253" s="1" t="s">
        <v>361</v>
      </c>
      <c r="B7253" s="2" t="s">
        <v>353</v>
      </c>
      <c r="C7253" s="2" t="s">
        <v>353</v>
      </c>
      <c r="D7253" s="2" t="s">
        <v>354</v>
      </c>
      <c r="E7253" s="2" t="s">
        <v>18539</v>
      </c>
      <c r="F7253" s="2">
        <v>90111503</v>
      </c>
      <c r="G7253" s="2" t="s">
        <v>330</v>
      </c>
      <c r="H7253" s="2">
        <v>1</v>
      </c>
      <c r="I7253" s="2">
        <v>12</v>
      </c>
      <c r="J7253" s="2">
        <v>10</v>
      </c>
      <c r="K7253" s="2">
        <v>1</v>
      </c>
      <c r="L7253" s="3">
        <v>152000</v>
      </c>
      <c r="M7253" s="2" t="s">
        <v>20</v>
      </c>
      <c r="N7253" s="4" t="s">
        <v>21</v>
      </c>
    </row>
    <row r="7254" spans="1:14" x14ac:dyDescent="0.25">
      <c r="A7254" s="1" t="s">
        <v>361</v>
      </c>
      <c r="B7254" s="2" t="s">
        <v>353</v>
      </c>
      <c r="C7254" s="2" t="s">
        <v>353</v>
      </c>
      <c r="D7254" s="2" t="s">
        <v>354</v>
      </c>
      <c r="E7254" s="2" t="s">
        <v>5711</v>
      </c>
      <c r="F7254" s="2">
        <v>90111503</v>
      </c>
      <c r="G7254" s="2" t="s">
        <v>330</v>
      </c>
      <c r="H7254" s="2">
        <v>1</v>
      </c>
      <c r="I7254" s="2">
        <v>12</v>
      </c>
      <c r="J7254" s="2">
        <v>10</v>
      </c>
      <c r="K7254" s="2">
        <v>1</v>
      </c>
      <c r="L7254" s="3">
        <v>76000</v>
      </c>
      <c r="M7254" s="2" t="s">
        <v>20</v>
      </c>
      <c r="N7254" s="4" t="s">
        <v>21</v>
      </c>
    </row>
    <row r="7255" spans="1:14" x14ac:dyDescent="0.25">
      <c r="A7255" s="1" t="s">
        <v>361</v>
      </c>
      <c r="B7255" s="2" t="s">
        <v>353</v>
      </c>
      <c r="C7255" s="2" t="s">
        <v>353</v>
      </c>
      <c r="D7255" s="2" t="s">
        <v>354</v>
      </c>
      <c r="E7255" s="2" t="s">
        <v>5712</v>
      </c>
      <c r="F7255" s="2">
        <v>90111503</v>
      </c>
      <c r="G7255" s="2" t="s">
        <v>330</v>
      </c>
      <c r="H7255" s="2">
        <v>1</v>
      </c>
      <c r="I7255" s="2">
        <v>12</v>
      </c>
      <c r="J7255" s="2">
        <v>10</v>
      </c>
      <c r="K7255" s="2">
        <v>1</v>
      </c>
      <c r="L7255" s="3">
        <v>76000</v>
      </c>
      <c r="M7255" s="2" t="s">
        <v>20</v>
      </c>
      <c r="N7255" s="4" t="s">
        <v>21</v>
      </c>
    </row>
    <row r="7256" spans="1:14" x14ac:dyDescent="0.25">
      <c r="A7256" s="1" t="s">
        <v>361</v>
      </c>
      <c r="B7256" s="2" t="s">
        <v>353</v>
      </c>
      <c r="C7256" s="2" t="s">
        <v>353</v>
      </c>
      <c r="D7256" s="2" t="s">
        <v>354</v>
      </c>
      <c r="E7256" s="2" t="s">
        <v>18540</v>
      </c>
      <c r="F7256" s="2">
        <v>90111503</v>
      </c>
      <c r="G7256" s="2" t="s">
        <v>330</v>
      </c>
      <c r="H7256" s="2">
        <v>1</v>
      </c>
      <c r="I7256" s="2">
        <v>12</v>
      </c>
      <c r="J7256" s="2">
        <v>10</v>
      </c>
      <c r="K7256" s="2">
        <v>1</v>
      </c>
      <c r="L7256" s="3">
        <v>76000</v>
      </c>
      <c r="M7256" s="2" t="s">
        <v>20</v>
      </c>
      <c r="N7256" s="4" t="s">
        <v>21</v>
      </c>
    </row>
    <row r="7257" spans="1:14" x14ac:dyDescent="0.25">
      <c r="A7257" s="1" t="s">
        <v>361</v>
      </c>
      <c r="B7257" s="2" t="s">
        <v>353</v>
      </c>
      <c r="C7257" s="2" t="s">
        <v>353</v>
      </c>
      <c r="D7257" s="2" t="s">
        <v>354</v>
      </c>
      <c r="E7257" s="2" t="s">
        <v>18541</v>
      </c>
      <c r="F7257" s="2">
        <v>90111503</v>
      </c>
      <c r="G7257" s="2" t="s">
        <v>330</v>
      </c>
      <c r="H7257" s="2">
        <v>1</v>
      </c>
      <c r="I7257" s="2">
        <v>12</v>
      </c>
      <c r="J7257" s="2">
        <v>10</v>
      </c>
      <c r="K7257" s="2">
        <v>1</v>
      </c>
      <c r="L7257" s="3">
        <v>76000</v>
      </c>
      <c r="M7257" s="2" t="s">
        <v>20</v>
      </c>
      <c r="N7257" s="4" t="s">
        <v>21</v>
      </c>
    </row>
    <row r="7258" spans="1:14" x14ac:dyDescent="0.25">
      <c r="A7258" s="1" t="s">
        <v>361</v>
      </c>
      <c r="B7258" s="2" t="s">
        <v>353</v>
      </c>
      <c r="C7258" s="2" t="s">
        <v>353</v>
      </c>
      <c r="D7258" s="2" t="s">
        <v>354</v>
      </c>
      <c r="E7258" s="2" t="s">
        <v>18542</v>
      </c>
      <c r="F7258" s="2">
        <v>90111503</v>
      </c>
      <c r="G7258" s="2" t="s">
        <v>330</v>
      </c>
      <c r="H7258" s="2">
        <v>1</v>
      </c>
      <c r="I7258" s="2">
        <v>12</v>
      </c>
      <c r="J7258" s="2">
        <v>10</v>
      </c>
      <c r="K7258" s="2">
        <v>1</v>
      </c>
      <c r="L7258" s="3">
        <v>76000</v>
      </c>
      <c r="M7258" s="2" t="s">
        <v>20</v>
      </c>
      <c r="N7258" s="4" t="s">
        <v>21</v>
      </c>
    </row>
    <row r="7259" spans="1:14" x14ac:dyDescent="0.25">
      <c r="A7259" s="1" t="s">
        <v>361</v>
      </c>
      <c r="B7259" s="2" t="s">
        <v>353</v>
      </c>
      <c r="C7259" s="2" t="s">
        <v>353</v>
      </c>
      <c r="D7259" s="2" t="s">
        <v>354</v>
      </c>
      <c r="E7259" s="2" t="s">
        <v>5713</v>
      </c>
      <c r="F7259" s="2">
        <v>90111503</v>
      </c>
      <c r="G7259" s="2" t="s">
        <v>330</v>
      </c>
      <c r="H7259" s="2">
        <v>1</v>
      </c>
      <c r="I7259" s="2">
        <v>12</v>
      </c>
      <c r="J7259" s="2">
        <v>10</v>
      </c>
      <c r="K7259" s="2">
        <v>1</v>
      </c>
      <c r="L7259" s="3">
        <v>76000</v>
      </c>
      <c r="M7259" s="2" t="s">
        <v>20</v>
      </c>
      <c r="N7259" s="4" t="s">
        <v>21</v>
      </c>
    </row>
    <row r="7260" spans="1:14" x14ac:dyDescent="0.25">
      <c r="A7260" s="1" t="s">
        <v>361</v>
      </c>
      <c r="B7260" s="2" t="s">
        <v>353</v>
      </c>
      <c r="C7260" s="2" t="s">
        <v>353</v>
      </c>
      <c r="D7260" s="2" t="s">
        <v>354</v>
      </c>
      <c r="E7260" s="2" t="s">
        <v>18543</v>
      </c>
      <c r="F7260" s="2">
        <v>90111503</v>
      </c>
      <c r="G7260" s="2" t="s">
        <v>330</v>
      </c>
      <c r="H7260" s="2">
        <v>1</v>
      </c>
      <c r="I7260" s="2">
        <v>12</v>
      </c>
      <c r="J7260" s="2">
        <v>10</v>
      </c>
      <c r="K7260" s="2">
        <v>1</v>
      </c>
      <c r="L7260" s="3">
        <v>38000</v>
      </c>
      <c r="M7260" s="2" t="s">
        <v>20</v>
      </c>
      <c r="N7260" s="4" t="s">
        <v>21</v>
      </c>
    </row>
    <row r="7261" spans="1:14" x14ac:dyDescent="0.25">
      <c r="A7261" s="1" t="s">
        <v>361</v>
      </c>
      <c r="B7261" s="2" t="s">
        <v>353</v>
      </c>
      <c r="C7261" s="2" t="s">
        <v>353</v>
      </c>
      <c r="D7261" s="2" t="s">
        <v>354</v>
      </c>
      <c r="E7261" s="2" t="s">
        <v>18544</v>
      </c>
      <c r="F7261" s="2">
        <v>90111503</v>
      </c>
      <c r="G7261" s="2" t="s">
        <v>330</v>
      </c>
      <c r="H7261" s="2">
        <v>1</v>
      </c>
      <c r="I7261" s="2">
        <v>12</v>
      </c>
      <c r="J7261" s="2">
        <v>10</v>
      </c>
      <c r="K7261" s="2">
        <v>1</v>
      </c>
      <c r="L7261" s="3">
        <v>76000</v>
      </c>
      <c r="M7261" s="2" t="s">
        <v>20</v>
      </c>
      <c r="N7261" s="4" t="s">
        <v>21</v>
      </c>
    </row>
    <row r="7262" spans="1:14" x14ac:dyDescent="0.25">
      <c r="A7262" s="1" t="s">
        <v>361</v>
      </c>
      <c r="B7262" s="2" t="s">
        <v>353</v>
      </c>
      <c r="C7262" s="2" t="s">
        <v>353</v>
      </c>
      <c r="D7262" s="2" t="s">
        <v>354</v>
      </c>
      <c r="E7262" s="2" t="s">
        <v>18545</v>
      </c>
      <c r="F7262" s="2">
        <v>90111503</v>
      </c>
      <c r="G7262" s="2" t="s">
        <v>330</v>
      </c>
      <c r="H7262" s="2">
        <v>1</v>
      </c>
      <c r="I7262" s="2">
        <v>12</v>
      </c>
      <c r="J7262" s="2">
        <v>10</v>
      </c>
      <c r="K7262" s="2">
        <v>1</v>
      </c>
      <c r="L7262" s="3">
        <v>76000</v>
      </c>
      <c r="M7262" s="2" t="s">
        <v>20</v>
      </c>
      <c r="N7262" s="4" t="s">
        <v>21</v>
      </c>
    </row>
    <row r="7263" spans="1:14" x14ac:dyDescent="0.25">
      <c r="A7263" s="1" t="s">
        <v>361</v>
      </c>
      <c r="B7263" s="2" t="s">
        <v>353</v>
      </c>
      <c r="C7263" s="2" t="s">
        <v>353</v>
      </c>
      <c r="D7263" s="2" t="s">
        <v>354</v>
      </c>
      <c r="E7263" s="2" t="s">
        <v>18546</v>
      </c>
      <c r="F7263" s="2">
        <v>90111503</v>
      </c>
      <c r="G7263" s="2" t="s">
        <v>330</v>
      </c>
      <c r="H7263" s="2">
        <v>1</v>
      </c>
      <c r="I7263" s="2">
        <v>12</v>
      </c>
      <c r="J7263" s="2">
        <v>10</v>
      </c>
      <c r="K7263" s="2">
        <v>1</v>
      </c>
      <c r="L7263" s="3">
        <v>93000</v>
      </c>
      <c r="M7263" s="2" t="s">
        <v>20</v>
      </c>
      <c r="N7263" s="4" t="s">
        <v>21</v>
      </c>
    </row>
    <row r="7264" spans="1:14" x14ac:dyDescent="0.25">
      <c r="A7264" s="1" t="s">
        <v>361</v>
      </c>
      <c r="B7264" s="2" t="s">
        <v>353</v>
      </c>
      <c r="C7264" s="2" t="s">
        <v>353</v>
      </c>
      <c r="D7264" s="2" t="s">
        <v>354</v>
      </c>
      <c r="E7264" s="2" t="s">
        <v>5714</v>
      </c>
      <c r="F7264" s="2">
        <v>90111503</v>
      </c>
      <c r="G7264" s="2" t="s">
        <v>330</v>
      </c>
      <c r="H7264" s="2">
        <v>1</v>
      </c>
      <c r="I7264" s="2">
        <v>12</v>
      </c>
      <c r="J7264" s="2">
        <v>10</v>
      </c>
      <c r="K7264" s="2">
        <v>1</v>
      </c>
      <c r="L7264" s="3">
        <v>152000</v>
      </c>
      <c r="M7264" s="2" t="s">
        <v>20</v>
      </c>
      <c r="N7264" s="4" t="s">
        <v>21</v>
      </c>
    </row>
    <row r="7265" spans="1:14" x14ac:dyDescent="0.25">
      <c r="A7265" s="1" t="s">
        <v>361</v>
      </c>
      <c r="B7265" s="2" t="s">
        <v>353</v>
      </c>
      <c r="C7265" s="2" t="s">
        <v>353</v>
      </c>
      <c r="D7265" s="2" t="s">
        <v>354</v>
      </c>
      <c r="E7265" s="2" t="s">
        <v>18547</v>
      </c>
      <c r="F7265" s="2">
        <v>90111503</v>
      </c>
      <c r="G7265" s="2" t="s">
        <v>330</v>
      </c>
      <c r="H7265" s="2">
        <v>1</v>
      </c>
      <c r="I7265" s="2">
        <v>12</v>
      </c>
      <c r="J7265" s="2">
        <v>10</v>
      </c>
      <c r="K7265" s="2">
        <v>1</v>
      </c>
      <c r="L7265" s="3">
        <v>76000</v>
      </c>
      <c r="M7265" s="2" t="s">
        <v>20</v>
      </c>
      <c r="N7265" s="4" t="s">
        <v>21</v>
      </c>
    </row>
    <row r="7266" spans="1:14" x14ac:dyDescent="0.25">
      <c r="A7266" s="1" t="s">
        <v>361</v>
      </c>
      <c r="B7266" s="2" t="s">
        <v>353</v>
      </c>
      <c r="C7266" s="2" t="s">
        <v>353</v>
      </c>
      <c r="D7266" s="2" t="s">
        <v>354</v>
      </c>
      <c r="E7266" s="2" t="s">
        <v>5715</v>
      </c>
      <c r="F7266" s="2">
        <v>90111503</v>
      </c>
      <c r="G7266" s="2" t="s">
        <v>330</v>
      </c>
      <c r="H7266" s="2">
        <v>1</v>
      </c>
      <c r="I7266" s="2">
        <v>12</v>
      </c>
      <c r="J7266" s="2">
        <v>10</v>
      </c>
      <c r="K7266" s="2">
        <v>1</v>
      </c>
      <c r="L7266" s="3">
        <v>38000</v>
      </c>
      <c r="M7266" s="2" t="s">
        <v>20</v>
      </c>
      <c r="N7266" s="4" t="s">
        <v>21</v>
      </c>
    </row>
    <row r="7267" spans="1:14" x14ac:dyDescent="0.25">
      <c r="A7267" s="1" t="s">
        <v>361</v>
      </c>
      <c r="B7267" s="2" t="s">
        <v>353</v>
      </c>
      <c r="C7267" s="2" t="s">
        <v>353</v>
      </c>
      <c r="D7267" s="2" t="s">
        <v>354</v>
      </c>
      <c r="E7267" s="2" t="s">
        <v>5716</v>
      </c>
      <c r="F7267" s="2">
        <v>90111503</v>
      </c>
      <c r="G7267" s="2" t="s">
        <v>330</v>
      </c>
      <c r="H7267" s="2">
        <v>1</v>
      </c>
      <c r="I7267" s="2">
        <v>12</v>
      </c>
      <c r="J7267" s="2">
        <v>10</v>
      </c>
      <c r="K7267" s="2">
        <v>1</v>
      </c>
      <c r="L7267" s="3">
        <v>38000</v>
      </c>
      <c r="M7267" s="2" t="s">
        <v>20</v>
      </c>
      <c r="N7267" s="4" t="s">
        <v>21</v>
      </c>
    </row>
    <row r="7268" spans="1:14" x14ac:dyDescent="0.25">
      <c r="A7268" s="1" t="s">
        <v>361</v>
      </c>
      <c r="B7268" s="2" t="s">
        <v>353</v>
      </c>
      <c r="C7268" s="2" t="s">
        <v>353</v>
      </c>
      <c r="D7268" s="2" t="s">
        <v>354</v>
      </c>
      <c r="E7268" s="2" t="s">
        <v>5717</v>
      </c>
      <c r="F7268" s="2">
        <v>90111503</v>
      </c>
      <c r="G7268" s="2" t="s">
        <v>330</v>
      </c>
      <c r="H7268" s="2">
        <v>1</v>
      </c>
      <c r="I7268" s="2">
        <v>12</v>
      </c>
      <c r="J7268" s="2">
        <v>10</v>
      </c>
      <c r="K7268" s="2">
        <v>1</v>
      </c>
      <c r="L7268" s="3">
        <v>133000</v>
      </c>
      <c r="M7268" s="2" t="s">
        <v>20</v>
      </c>
      <c r="N7268" s="4" t="s">
        <v>21</v>
      </c>
    </row>
    <row r="7269" spans="1:14" x14ac:dyDescent="0.25">
      <c r="A7269" s="1" t="s">
        <v>361</v>
      </c>
      <c r="B7269" s="2" t="s">
        <v>353</v>
      </c>
      <c r="C7269" s="2" t="s">
        <v>353</v>
      </c>
      <c r="D7269" s="2" t="s">
        <v>354</v>
      </c>
      <c r="E7269" s="2" t="s">
        <v>18548</v>
      </c>
      <c r="F7269" s="2">
        <v>90111503</v>
      </c>
      <c r="G7269" s="2" t="s">
        <v>330</v>
      </c>
      <c r="H7269" s="2">
        <v>1</v>
      </c>
      <c r="I7269" s="2">
        <v>12</v>
      </c>
      <c r="J7269" s="2">
        <v>10</v>
      </c>
      <c r="K7269" s="2">
        <v>1</v>
      </c>
      <c r="L7269" s="3">
        <v>152000</v>
      </c>
      <c r="M7269" s="2" t="s">
        <v>20</v>
      </c>
      <c r="N7269" s="4" t="s">
        <v>21</v>
      </c>
    </row>
    <row r="7270" spans="1:14" x14ac:dyDescent="0.25">
      <c r="A7270" s="1" t="s">
        <v>361</v>
      </c>
      <c r="B7270" s="2" t="s">
        <v>353</v>
      </c>
      <c r="C7270" s="2" t="s">
        <v>353</v>
      </c>
      <c r="D7270" s="2" t="s">
        <v>354</v>
      </c>
      <c r="E7270" s="2" t="s">
        <v>18549</v>
      </c>
      <c r="F7270" s="2">
        <v>90111503</v>
      </c>
      <c r="G7270" s="2" t="s">
        <v>330</v>
      </c>
      <c r="H7270" s="2">
        <v>1</v>
      </c>
      <c r="I7270" s="2">
        <v>12</v>
      </c>
      <c r="J7270" s="2">
        <v>10</v>
      </c>
      <c r="K7270" s="2">
        <v>1</v>
      </c>
      <c r="L7270" s="3">
        <v>152000</v>
      </c>
      <c r="M7270" s="2" t="s">
        <v>20</v>
      </c>
      <c r="N7270" s="4" t="s">
        <v>21</v>
      </c>
    </row>
    <row r="7271" spans="1:14" x14ac:dyDescent="0.25">
      <c r="A7271" s="1" t="s">
        <v>361</v>
      </c>
      <c r="B7271" s="2" t="s">
        <v>353</v>
      </c>
      <c r="C7271" s="2" t="s">
        <v>353</v>
      </c>
      <c r="D7271" s="2" t="s">
        <v>354</v>
      </c>
      <c r="E7271" s="2" t="s">
        <v>18550</v>
      </c>
      <c r="F7271" s="2">
        <v>90111503</v>
      </c>
      <c r="G7271" s="2" t="s">
        <v>330</v>
      </c>
      <c r="H7271" s="2">
        <v>1</v>
      </c>
      <c r="I7271" s="2">
        <v>12</v>
      </c>
      <c r="J7271" s="2">
        <v>10</v>
      </c>
      <c r="K7271" s="2">
        <v>1</v>
      </c>
      <c r="L7271" s="3">
        <v>152000</v>
      </c>
      <c r="M7271" s="2" t="s">
        <v>20</v>
      </c>
      <c r="N7271" s="4" t="s">
        <v>21</v>
      </c>
    </row>
    <row r="7272" spans="1:14" x14ac:dyDescent="0.25">
      <c r="A7272" s="1" t="s">
        <v>361</v>
      </c>
      <c r="B7272" s="2" t="s">
        <v>353</v>
      </c>
      <c r="C7272" s="2" t="s">
        <v>353</v>
      </c>
      <c r="D7272" s="2" t="s">
        <v>354</v>
      </c>
      <c r="E7272" s="2" t="s">
        <v>5718</v>
      </c>
      <c r="F7272" s="2">
        <v>90111503</v>
      </c>
      <c r="G7272" s="2" t="s">
        <v>330</v>
      </c>
      <c r="H7272" s="2">
        <v>1</v>
      </c>
      <c r="I7272" s="2">
        <v>12</v>
      </c>
      <c r="J7272" s="2">
        <v>10</v>
      </c>
      <c r="K7272" s="2">
        <v>1</v>
      </c>
      <c r="L7272" s="3">
        <v>228000</v>
      </c>
      <c r="M7272" s="2" t="s">
        <v>20</v>
      </c>
      <c r="N7272" s="4" t="s">
        <v>21</v>
      </c>
    </row>
    <row r="7273" spans="1:14" x14ac:dyDescent="0.25">
      <c r="A7273" s="1" t="s">
        <v>361</v>
      </c>
      <c r="B7273" s="2" t="s">
        <v>353</v>
      </c>
      <c r="C7273" s="2" t="s">
        <v>353</v>
      </c>
      <c r="D7273" s="2" t="s">
        <v>354</v>
      </c>
      <c r="E7273" s="2" t="s">
        <v>5719</v>
      </c>
      <c r="F7273" s="2">
        <v>90111503</v>
      </c>
      <c r="G7273" s="2" t="s">
        <v>330</v>
      </c>
      <c r="H7273" s="2">
        <v>1</v>
      </c>
      <c r="I7273" s="2">
        <v>12</v>
      </c>
      <c r="J7273" s="2">
        <v>10</v>
      </c>
      <c r="K7273" s="2">
        <v>1</v>
      </c>
      <c r="L7273" s="3">
        <v>152000</v>
      </c>
      <c r="M7273" s="2" t="s">
        <v>20</v>
      </c>
      <c r="N7273" s="4" t="s">
        <v>21</v>
      </c>
    </row>
    <row r="7274" spans="1:14" x14ac:dyDescent="0.25">
      <c r="A7274" s="1" t="s">
        <v>361</v>
      </c>
      <c r="B7274" s="2" t="s">
        <v>353</v>
      </c>
      <c r="C7274" s="2" t="s">
        <v>353</v>
      </c>
      <c r="D7274" s="2" t="s">
        <v>354</v>
      </c>
      <c r="E7274" s="2" t="s">
        <v>18551</v>
      </c>
      <c r="F7274" s="2">
        <v>90111503</v>
      </c>
      <c r="G7274" s="2" t="s">
        <v>330</v>
      </c>
      <c r="H7274" s="2">
        <v>1</v>
      </c>
      <c r="I7274" s="2">
        <v>12</v>
      </c>
      <c r="J7274" s="2">
        <v>10</v>
      </c>
      <c r="K7274" s="2">
        <v>1</v>
      </c>
      <c r="L7274" s="3">
        <v>76000</v>
      </c>
      <c r="M7274" s="2" t="s">
        <v>20</v>
      </c>
      <c r="N7274" s="4" t="s">
        <v>21</v>
      </c>
    </row>
    <row r="7275" spans="1:14" x14ac:dyDescent="0.25">
      <c r="A7275" s="1" t="s">
        <v>361</v>
      </c>
      <c r="B7275" s="2" t="s">
        <v>353</v>
      </c>
      <c r="C7275" s="2" t="s">
        <v>353</v>
      </c>
      <c r="D7275" s="2" t="s">
        <v>354</v>
      </c>
      <c r="E7275" s="2" t="s">
        <v>5720</v>
      </c>
      <c r="F7275" s="2">
        <v>90111503</v>
      </c>
      <c r="G7275" s="2" t="s">
        <v>330</v>
      </c>
      <c r="H7275" s="2">
        <v>1</v>
      </c>
      <c r="I7275" s="2">
        <v>12</v>
      </c>
      <c r="J7275" s="2">
        <v>10</v>
      </c>
      <c r="K7275" s="2">
        <v>1</v>
      </c>
      <c r="L7275" s="3">
        <v>76000</v>
      </c>
      <c r="M7275" s="2" t="s">
        <v>20</v>
      </c>
      <c r="N7275" s="4" t="s">
        <v>21</v>
      </c>
    </row>
    <row r="7276" spans="1:14" x14ac:dyDescent="0.25">
      <c r="A7276" s="1" t="s">
        <v>361</v>
      </c>
      <c r="B7276" s="2" t="s">
        <v>353</v>
      </c>
      <c r="C7276" s="2" t="s">
        <v>353</v>
      </c>
      <c r="D7276" s="2" t="s">
        <v>354</v>
      </c>
      <c r="E7276" s="2" t="s">
        <v>18552</v>
      </c>
      <c r="F7276" s="2">
        <v>90111503</v>
      </c>
      <c r="G7276" s="2" t="s">
        <v>330</v>
      </c>
      <c r="H7276" s="2">
        <v>1</v>
      </c>
      <c r="I7276" s="2">
        <v>12</v>
      </c>
      <c r="J7276" s="2">
        <v>10</v>
      </c>
      <c r="K7276" s="2">
        <v>1</v>
      </c>
      <c r="L7276" s="3">
        <v>152000</v>
      </c>
      <c r="M7276" s="2" t="s">
        <v>20</v>
      </c>
      <c r="N7276" s="4" t="s">
        <v>21</v>
      </c>
    </row>
    <row r="7277" spans="1:14" x14ac:dyDescent="0.25">
      <c r="A7277" s="1" t="s">
        <v>361</v>
      </c>
      <c r="B7277" s="2" t="s">
        <v>350</v>
      </c>
      <c r="C7277" s="2" t="s">
        <v>350</v>
      </c>
      <c r="D7277" s="2" t="s">
        <v>351</v>
      </c>
      <c r="E7277" s="2" t="s">
        <v>352</v>
      </c>
      <c r="F7277" s="2" t="s">
        <v>15744</v>
      </c>
      <c r="G7277" s="2" t="s">
        <v>19</v>
      </c>
      <c r="H7277" s="2">
        <v>1</v>
      </c>
      <c r="I7277" s="2">
        <v>12</v>
      </c>
      <c r="J7277" s="2">
        <v>10</v>
      </c>
      <c r="K7277" s="2">
        <v>1</v>
      </c>
      <c r="L7277" s="3">
        <v>82462539</v>
      </c>
      <c r="M7277" s="2" t="s">
        <v>20</v>
      </c>
      <c r="N7277" s="4" t="s">
        <v>21</v>
      </c>
    </row>
    <row r="7278" spans="1:14" x14ac:dyDescent="0.25">
      <c r="A7278" s="1" t="s">
        <v>361</v>
      </c>
      <c r="B7278" s="2" t="s">
        <v>356</v>
      </c>
      <c r="C7278" s="2" t="s">
        <v>358</v>
      </c>
      <c r="D7278" s="2" t="s">
        <v>357</v>
      </c>
      <c r="E7278" s="2" t="s">
        <v>357</v>
      </c>
      <c r="F7278" s="2">
        <v>0</v>
      </c>
      <c r="G7278" s="2" t="s">
        <v>19</v>
      </c>
      <c r="H7278" s="2">
        <v>1</v>
      </c>
      <c r="I7278" s="2">
        <v>12</v>
      </c>
      <c r="J7278" s="2">
        <v>10</v>
      </c>
      <c r="K7278" s="2">
        <v>1</v>
      </c>
      <c r="L7278" s="3">
        <v>2420300</v>
      </c>
      <c r="M7278" s="2" t="s">
        <v>20</v>
      </c>
      <c r="N7278" s="4" t="s">
        <v>21</v>
      </c>
    </row>
    <row r="7279" spans="1:14" x14ac:dyDescent="0.25">
      <c r="A7279" s="1" t="s">
        <v>17442</v>
      </c>
      <c r="B7279" s="2" t="s">
        <v>17460</v>
      </c>
      <c r="C7279" s="2" t="s">
        <v>2626</v>
      </c>
      <c r="D7279" s="2" t="s">
        <v>17712</v>
      </c>
      <c r="E7279" s="2" t="s">
        <v>17519</v>
      </c>
      <c r="F7279" s="2">
        <v>72121008</v>
      </c>
      <c r="G7279" s="2" t="s">
        <v>511</v>
      </c>
      <c r="H7279" s="2">
        <v>5</v>
      </c>
      <c r="I7279" s="2">
        <v>6</v>
      </c>
      <c r="J7279" s="2">
        <v>11</v>
      </c>
      <c r="K7279" s="2">
        <v>1</v>
      </c>
      <c r="L7279" s="15">
        <v>937983562</v>
      </c>
      <c r="M7279" s="2" t="s">
        <v>20</v>
      </c>
      <c r="N7279" s="4" t="s">
        <v>21</v>
      </c>
    </row>
    <row r="7280" spans="1:14" x14ac:dyDescent="0.25">
      <c r="A7280" s="1" t="s">
        <v>17442</v>
      </c>
      <c r="B7280" s="2" t="s">
        <v>17460</v>
      </c>
      <c r="C7280" s="2" t="s">
        <v>2626</v>
      </c>
      <c r="D7280" s="2" t="s">
        <v>17712</v>
      </c>
      <c r="E7280" s="2" t="s">
        <v>17520</v>
      </c>
      <c r="F7280" s="2">
        <v>81101500</v>
      </c>
      <c r="G7280" s="2" t="s">
        <v>490</v>
      </c>
      <c r="H7280" s="2">
        <v>3</v>
      </c>
      <c r="I7280" s="2">
        <v>6</v>
      </c>
      <c r="J7280" s="2">
        <v>11</v>
      </c>
      <c r="K7280" s="2">
        <v>1</v>
      </c>
      <c r="L7280" s="15">
        <v>53766580</v>
      </c>
      <c r="M7280" s="2" t="s">
        <v>20</v>
      </c>
      <c r="N7280" s="4" t="s">
        <v>21</v>
      </c>
    </row>
    <row r="7281" spans="1:14" x14ac:dyDescent="0.25">
      <c r="A7281" s="1" t="s">
        <v>17442</v>
      </c>
      <c r="B7281" s="2" t="s">
        <v>17461</v>
      </c>
      <c r="C7281" s="2" t="s">
        <v>2626</v>
      </c>
      <c r="D7281" s="2" t="s">
        <v>17713</v>
      </c>
      <c r="E7281" s="2" t="s">
        <v>17521</v>
      </c>
      <c r="F7281" s="2">
        <v>72121100</v>
      </c>
      <c r="G7281" s="2" t="s">
        <v>496</v>
      </c>
      <c r="H7281" s="2">
        <v>5</v>
      </c>
      <c r="I7281" s="2">
        <v>6</v>
      </c>
      <c r="J7281" s="2">
        <v>11</v>
      </c>
      <c r="K7281" s="2">
        <v>1</v>
      </c>
      <c r="L7281" s="15">
        <v>782634807</v>
      </c>
      <c r="M7281" s="2" t="s">
        <v>20</v>
      </c>
      <c r="N7281" s="4" t="s">
        <v>21</v>
      </c>
    </row>
    <row r="7282" spans="1:14" x14ac:dyDescent="0.25">
      <c r="A7282" s="1" t="s">
        <v>17442</v>
      </c>
      <c r="B7282" s="2" t="s">
        <v>17460</v>
      </c>
      <c r="C7282" s="2" t="s">
        <v>29</v>
      </c>
      <c r="D7282" s="2" t="s">
        <v>17712</v>
      </c>
      <c r="E7282" s="2" t="s">
        <v>18553</v>
      </c>
      <c r="F7282" s="2">
        <v>40101700</v>
      </c>
      <c r="G7282" s="2" t="s">
        <v>490</v>
      </c>
      <c r="H7282" s="2">
        <v>9</v>
      </c>
      <c r="I7282" s="2">
        <v>6</v>
      </c>
      <c r="J7282" s="2">
        <v>11</v>
      </c>
      <c r="K7282" s="2">
        <v>3</v>
      </c>
      <c r="L7282" s="15">
        <v>22049700</v>
      </c>
      <c r="M7282" s="2" t="s">
        <v>20</v>
      </c>
      <c r="N7282" s="4" t="s">
        <v>21</v>
      </c>
    </row>
    <row r="7283" spans="1:14" x14ac:dyDescent="0.25">
      <c r="A7283" s="1" t="s">
        <v>17442</v>
      </c>
      <c r="B7283" s="2" t="s">
        <v>17460</v>
      </c>
      <c r="C7283" s="2" t="s">
        <v>29</v>
      </c>
      <c r="D7283" s="2" t="s">
        <v>17712</v>
      </c>
      <c r="E7283" s="2" t="s">
        <v>18554</v>
      </c>
      <c r="F7283" s="2">
        <v>40101700</v>
      </c>
      <c r="G7283" s="2" t="s">
        <v>490</v>
      </c>
      <c r="H7283" s="2">
        <v>9</v>
      </c>
      <c r="I7283" s="2">
        <v>6</v>
      </c>
      <c r="J7283" s="2">
        <v>11</v>
      </c>
      <c r="K7283" s="2">
        <v>10</v>
      </c>
      <c r="L7283" s="15">
        <v>34900000</v>
      </c>
      <c r="M7283" s="2" t="s">
        <v>20</v>
      </c>
      <c r="N7283" s="4" t="s">
        <v>21</v>
      </c>
    </row>
    <row r="7284" spans="1:14" x14ac:dyDescent="0.25">
      <c r="A7284" s="1" t="s">
        <v>17442</v>
      </c>
      <c r="B7284" s="2" t="s">
        <v>17460</v>
      </c>
      <c r="C7284" s="2" t="s">
        <v>29</v>
      </c>
      <c r="D7284" s="2" t="s">
        <v>17712</v>
      </c>
      <c r="E7284" s="2" t="s">
        <v>17855</v>
      </c>
      <c r="F7284" s="2">
        <v>40101700</v>
      </c>
      <c r="G7284" s="2" t="s">
        <v>490</v>
      </c>
      <c r="H7284" s="2">
        <v>9</v>
      </c>
      <c r="I7284" s="2">
        <v>6</v>
      </c>
      <c r="J7284" s="2">
        <v>11</v>
      </c>
      <c r="K7284" s="2">
        <v>1</v>
      </c>
      <c r="L7284" s="3">
        <v>1300158</v>
      </c>
      <c r="M7284" s="2" t="s">
        <v>20</v>
      </c>
      <c r="N7284" s="4" t="s">
        <v>21</v>
      </c>
    </row>
    <row r="7285" spans="1:14" x14ac:dyDescent="0.25">
      <c r="A7285" s="1" t="s">
        <v>17442</v>
      </c>
      <c r="B7285" s="2" t="s">
        <v>17462</v>
      </c>
      <c r="C7285" s="2" t="s">
        <v>2626</v>
      </c>
      <c r="D7285" s="2" t="s">
        <v>17713</v>
      </c>
      <c r="E7285" s="2" t="s">
        <v>17854</v>
      </c>
      <c r="F7285" s="2">
        <v>72151900</v>
      </c>
      <c r="G7285" s="2" t="s">
        <v>496</v>
      </c>
      <c r="H7285" s="2">
        <v>1</v>
      </c>
      <c r="I7285" s="2">
        <v>6</v>
      </c>
      <c r="J7285" s="2">
        <v>11</v>
      </c>
      <c r="K7285" s="2">
        <v>1</v>
      </c>
      <c r="L7285" s="3">
        <v>2959204.67</v>
      </c>
      <c r="M7285" s="2" t="s">
        <v>20</v>
      </c>
      <c r="N7285" s="4" t="s">
        <v>21</v>
      </c>
    </row>
    <row r="7286" spans="1:14" x14ac:dyDescent="0.25">
      <c r="A7286" s="1" t="s">
        <v>17442</v>
      </c>
      <c r="B7286" s="2" t="s">
        <v>17462</v>
      </c>
      <c r="C7286" s="2" t="s">
        <v>7992</v>
      </c>
      <c r="D7286" s="2" t="s">
        <v>17714</v>
      </c>
      <c r="E7286" s="2" t="s">
        <v>17522</v>
      </c>
      <c r="F7286" s="2">
        <v>72151900</v>
      </c>
      <c r="G7286" s="2" t="s">
        <v>496</v>
      </c>
      <c r="H7286" s="2">
        <v>1</v>
      </c>
      <c r="I7286" s="2">
        <v>6</v>
      </c>
      <c r="J7286" s="2">
        <v>11</v>
      </c>
      <c r="K7286" s="2">
        <v>1</v>
      </c>
      <c r="L7286" s="15">
        <v>473960056.32999998</v>
      </c>
      <c r="M7286" s="2" t="s">
        <v>20</v>
      </c>
      <c r="N7286" s="4" t="s">
        <v>21</v>
      </c>
    </row>
    <row r="7287" spans="1:14" x14ac:dyDescent="0.25">
      <c r="A7287" s="1" t="s">
        <v>362</v>
      </c>
      <c r="B7287" s="2" t="s">
        <v>162</v>
      </c>
      <c r="C7287" s="2" t="s">
        <v>567</v>
      </c>
      <c r="D7287" s="2" t="s">
        <v>17885</v>
      </c>
      <c r="E7287" s="2" t="s">
        <v>5721</v>
      </c>
      <c r="F7287" s="2">
        <v>72151800</v>
      </c>
      <c r="G7287" s="2" t="s">
        <v>19</v>
      </c>
      <c r="H7287" s="2">
        <v>1</v>
      </c>
      <c r="I7287" s="2">
        <v>8</v>
      </c>
      <c r="J7287" s="2">
        <v>10</v>
      </c>
      <c r="K7287" s="2">
        <v>1</v>
      </c>
      <c r="L7287" s="3">
        <v>1100000000</v>
      </c>
      <c r="M7287" s="2" t="s">
        <v>20</v>
      </c>
      <c r="N7287" s="4" t="s">
        <v>17384</v>
      </c>
    </row>
    <row r="7288" spans="1:14" x14ac:dyDescent="0.25">
      <c r="A7288" s="1" t="s">
        <v>362</v>
      </c>
      <c r="B7288" s="2" t="s">
        <v>15</v>
      </c>
      <c r="C7288" s="2" t="s">
        <v>618</v>
      </c>
      <c r="D7288" s="2" t="s">
        <v>17891</v>
      </c>
      <c r="E7288" s="2" t="s">
        <v>5722</v>
      </c>
      <c r="F7288" s="2">
        <v>49201611</v>
      </c>
      <c r="G7288" s="2" t="s">
        <v>490</v>
      </c>
      <c r="H7288" s="2">
        <v>2</v>
      </c>
      <c r="I7288" s="2">
        <v>2</v>
      </c>
      <c r="J7288" s="2">
        <v>10</v>
      </c>
      <c r="K7288" s="2">
        <v>1</v>
      </c>
      <c r="L7288" s="3">
        <v>73520580</v>
      </c>
      <c r="M7288" s="2" t="s">
        <v>0</v>
      </c>
      <c r="N7288" s="4" t="s">
        <v>21</v>
      </c>
    </row>
    <row r="7289" spans="1:14" x14ac:dyDescent="0.25">
      <c r="A7289" s="1" t="s">
        <v>362</v>
      </c>
      <c r="B7289" s="2" t="s">
        <v>76</v>
      </c>
      <c r="C7289" s="2" t="s">
        <v>83</v>
      </c>
      <c r="D7289" s="2" t="s">
        <v>84</v>
      </c>
      <c r="E7289" s="2" t="s">
        <v>5723</v>
      </c>
      <c r="F7289" s="2">
        <v>12131601</v>
      </c>
      <c r="G7289" s="2" t="s">
        <v>490</v>
      </c>
      <c r="H7289" s="2">
        <v>2</v>
      </c>
      <c r="I7289" s="2">
        <v>2</v>
      </c>
      <c r="J7289" s="2">
        <v>10</v>
      </c>
      <c r="K7289" s="2">
        <v>232</v>
      </c>
      <c r="L7289" s="3">
        <v>4640000</v>
      </c>
      <c r="M7289" s="2" t="s">
        <v>17382</v>
      </c>
      <c r="N7289" s="4" t="s">
        <v>21</v>
      </c>
    </row>
    <row r="7290" spans="1:14" x14ac:dyDescent="0.25">
      <c r="A7290" s="1" t="s">
        <v>362</v>
      </c>
      <c r="B7290" s="2" t="s">
        <v>86</v>
      </c>
      <c r="C7290" s="2" t="s">
        <v>87</v>
      </c>
      <c r="D7290" s="2" t="s">
        <v>88</v>
      </c>
      <c r="E7290" s="2" t="s">
        <v>5724</v>
      </c>
      <c r="F7290" s="2">
        <v>46161508</v>
      </c>
      <c r="G7290" s="2" t="s">
        <v>490</v>
      </c>
      <c r="H7290" s="2">
        <v>2</v>
      </c>
      <c r="I7290" s="2">
        <v>2</v>
      </c>
      <c r="J7290" s="2">
        <v>10</v>
      </c>
      <c r="K7290" s="2">
        <v>46</v>
      </c>
      <c r="L7290" s="3">
        <v>1352400</v>
      </c>
      <c r="M7290" s="2" t="s">
        <v>0</v>
      </c>
      <c r="N7290" s="4" t="s">
        <v>21</v>
      </c>
    </row>
    <row r="7291" spans="1:14" x14ac:dyDescent="0.25">
      <c r="A7291" s="1" t="s">
        <v>362</v>
      </c>
      <c r="B7291" s="2" t="s">
        <v>28</v>
      </c>
      <c r="C7291" s="2" t="s">
        <v>29</v>
      </c>
      <c r="D7291" s="2" t="s">
        <v>30</v>
      </c>
      <c r="E7291" s="2" t="s">
        <v>5725</v>
      </c>
      <c r="F7291" s="2">
        <v>27131500</v>
      </c>
      <c r="G7291" s="2" t="s">
        <v>490</v>
      </c>
      <c r="H7291" s="2">
        <v>2</v>
      </c>
      <c r="I7291" s="2">
        <v>2</v>
      </c>
      <c r="J7291" s="2">
        <v>10</v>
      </c>
      <c r="K7291" s="2">
        <v>2</v>
      </c>
      <c r="L7291" s="3">
        <v>5902400</v>
      </c>
      <c r="M7291" s="2" t="s">
        <v>0</v>
      </c>
      <c r="N7291" s="4" t="s">
        <v>21</v>
      </c>
    </row>
    <row r="7292" spans="1:14" x14ac:dyDescent="0.25">
      <c r="A7292" s="1" t="s">
        <v>362</v>
      </c>
      <c r="B7292" s="2" t="s">
        <v>353</v>
      </c>
      <c r="C7292" s="2" t="s">
        <v>353</v>
      </c>
      <c r="D7292" s="2" t="s">
        <v>354</v>
      </c>
      <c r="E7292" s="2" t="s">
        <v>3115</v>
      </c>
      <c r="F7292" s="2">
        <v>85121502</v>
      </c>
      <c r="G7292" s="2" t="s">
        <v>330</v>
      </c>
      <c r="H7292" s="2">
        <v>1</v>
      </c>
      <c r="I7292" s="2">
        <v>12</v>
      </c>
      <c r="J7292" s="2">
        <v>10</v>
      </c>
      <c r="K7292" s="2">
        <v>1</v>
      </c>
      <c r="L7292" s="3">
        <v>785264500</v>
      </c>
      <c r="M7292" s="2" t="s">
        <v>20</v>
      </c>
      <c r="N7292" s="4" t="s">
        <v>21</v>
      </c>
    </row>
    <row r="7293" spans="1:14" x14ac:dyDescent="0.25">
      <c r="A7293" s="1" t="s">
        <v>362</v>
      </c>
      <c r="B7293" s="2" t="s">
        <v>353</v>
      </c>
      <c r="C7293" s="2" t="s">
        <v>353</v>
      </c>
      <c r="D7293" s="2" t="s">
        <v>354</v>
      </c>
      <c r="E7293" s="2" t="s">
        <v>5726</v>
      </c>
      <c r="F7293" s="2">
        <v>85121502</v>
      </c>
      <c r="G7293" s="2" t="s">
        <v>330</v>
      </c>
      <c r="H7293" s="2">
        <v>1</v>
      </c>
      <c r="I7293" s="2">
        <v>12</v>
      </c>
      <c r="J7293" s="2">
        <v>10</v>
      </c>
      <c r="K7293" s="2">
        <v>1</v>
      </c>
      <c r="L7293" s="3">
        <v>18398500</v>
      </c>
      <c r="M7293" s="2" t="s">
        <v>20</v>
      </c>
      <c r="N7293" s="4" t="s">
        <v>21</v>
      </c>
    </row>
    <row r="7294" spans="1:14" x14ac:dyDescent="0.25">
      <c r="A7294" s="1" t="s">
        <v>362</v>
      </c>
      <c r="B7294" s="2" t="s">
        <v>15</v>
      </c>
      <c r="C7294" s="2" t="s">
        <v>22</v>
      </c>
      <c r="D7294" s="2" t="s">
        <v>23</v>
      </c>
      <c r="E7294" s="2" t="s">
        <v>5727</v>
      </c>
      <c r="F7294" s="2">
        <v>56121201</v>
      </c>
      <c r="G7294" s="2" t="s">
        <v>490</v>
      </c>
      <c r="H7294" s="2">
        <v>2</v>
      </c>
      <c r="I7294" s="2">
        <v>4</v>
      </c>
      <c r="J7294" s="2">
        <v>10</v>
      </c>
      <c r="K7294" s="2">
        <v>19</v>
      </c>
      <c r="L7294" s="3">
        <v>3117900</v>
      </c>
      <c r="M7294" s="2" t="s">
        <v>0</v>
      </c>
      <c r="N7294" s="4" t="s">
        <v>21</v>
      </c>
    </row>
    <row r="7295" spans="1:14" x14ac:dyDescent="0.25">
      <c r="A7295" s="1" t="s">
        <v>362</v>
      </c>
      <c r="B7295" s="2" t="s">
        <v>60</v>
      </c>
      <c r="C7295" s="2" t="s">
        <v>60</v>
      </c>
      <c r="D7295" s="2" t="s">
        <v>61</v>
      </c>
      <c r="E7295" s="2" t="s">
        <v>5728</v>
      </c>
      <c r="F7295" s="2">
        <v>46181507</v>
      </c>
      <c r="G7295" s="2" t="s">
        <v>490</v>
      </c>
      <c r="H7295" s="2">
        <v>2</v>
      </c>
      <c r="I7295" s="2">
        <v>4</v>
      </c>
      <c r="J7295" s="2">
        <v>10</v>
      </c>
      <c r="K7295" s="2">
        <v>40</v>
      </c>
      <c r="L7295" s="3">
        <v>1365960</v>
      </c>
      <c r="M7295" s="2" t="s">
        <v>0</v>
      </c>
      <c r="N7295" s="4" t="s">
        <v>21</v>
      </c>
    </row>
    <row r="7296" spans="1:14" x14ac:dyDescent="0.25">
      <c r="A7296" s="1" t="s">
        <v>362</v>
      </c>
      <c r="B7296" s="2" t="s">
        <v>86</v>
      </c>
      <c r="C7296" s="2" t="s">
        <v>93</v>
      </c>
      <c r="D7296" s="2" t="s">
        <v>94</v>
      </c>
      <c r="E7296" s="2" t="s">
        <v>5729</v>
      </c>
      <c r="F7296" s="2">
        <v>41122703</v>
      </c>
      <c r="G7296" s="2" t="s">
        <v>490</v>
      </c>
      <c r="H7296" s="2">
        <v>2</v>
      </c>
      <c r="I7296" s="2">
        <v>4</v>
      </c>
      <c r="J7296" s="2">
        <v>10</v>
      </c>
      <c r="K7296" s="2">
        <v>10</v>
      </c>
      <c r="L7296" s="3">
        <v>315500</v>
      </c>
      <c r="M7296" s="2" t="s">
        <v>0</v>
      </c>
      <c r="N7296" s="4" t="s">
        <v>21</v>
      </c>
    </row>
    <row r="7297" spans="1:14" x14ac:dyDescent="0.25">
      <c r="A7297" s="1" t="s">
        <v>362</v>
      </c>
      <c r="B7297" s="2" t="s">
        <v>86</v>
      </c>
      <c r="C7297" s="2" t="s">
        <v>93</v>
      </c>
      <c r="D7297" s="2" t="s">
        <v>94</v>
      </c>
      <c r="E7297" s="2" t="s">
        <v>5730</v>
      </c>
      <c r="F7297" s="2">
        <v>41122703</v>
      </c>
      <c r="G7297" s="2" t="s">
        <v>490</v>
      </c>
      <c r="H7297" s="2">
        <v>2</v>
      </c>
      <c r="I7297" s="2">
        <v>4</v>
      </c>
      <c r="J7297" s="2">
        <v>10</v>
      </c>
      <c r="K7297" s="2">
        <v>10</v>
      </c>
      <c r="L7297" s="3">
        <v>157500</v>
      </c>
      <c r="M7297" s="2" t="s">
        <v>0</v>
      </c>
      <c r="N7297" s="4" t="s">
        <v>21</v>
      </c>
    </row>
    <row r="7298" spans="1:14" x14ac:dyDescent="0.25">
      <c r="A7298" s="1" t="s">
        <v>362</v>
      </c>
      <c r="B7298" s="2" t="s">
        <v>177</v>
      </c>
      <c r="C7298" s="2" t="s">
        <v>177</v>
      </c>
      <c r="D7298" s="2" t="s">
        <v>178</v>
      </c>
      <c r="E7298" s="2" t="s">
        <v>5731</v>
      </c>
      <c r="F7298" s="2">
        <v>78102203</v>
      </c>
      <c r="G7298" s="2" t="s">
        <v>490</v>
      </c>
      <c r="H7298" s="2">
        <v>2</v>
      </c>
      <c r="I7298" s="2">
        <v>10</v>
      </c>
      <c r="J7298" s="2">
        <v>10</v>
      </c>
      <c r="K7298" s="2">
        <v>1</v>
      </c>
      <c r="L7298" s="3">
        <v>3690500</v>
      </c>
      <c r="M7298" s="2" t="s">
        <v>20</v>
      </c>
      <c r="N7298" s="4" t="s">
        <v>21</v>
      </c>
    </row>
    <row r="7299" spans="1:14" x14ac:dyDescent="0.25">
      <c r="A7299" s="1" t="s">
        <v>362</v>
      </c>
      <c r="B7299" s="2" t="s">
        <v>353</v>
      </c>
      <c r="C7299" s="2" t="s">
        <v>353</v>
      </c>
      <c r="D7299" s="2" t="s">
        <v>354</v>
      </c>
      <c r="E7299" s="2" t="s">
        <v>3123</v>
      </c>
      <c r="F7299" s="2">
        <v>72152000</v>
      </c>
      <c r="G7299" s="2" t="s">
        <v>330</v>
      </c>
      <c r="H7299" s="2">
        <v>1</v>
      </c>
      <c r="I7299" s="2">
        <v>12</v>
      </c>
      <c r="J7299" s="2">
        <v>10</v>
      </c>
      <c r="K7299" s="2">
        <v>1</v>
      </c>
      <c r="L7299" s="3">
        <v>13515245</v>
      </c>
      <c r="M7299" s="2" t="s">
        <v>20</v>
      </c>
      <c r="N7299" s="4" t="s">
        <v>21</v>
      </c>
    </row>
    <row r="7300" spans="1:14" x14ac:dyDescent="0.25">
      <c r="A7300" s="1" t="s">
        <v>362</v>
      </c>
      <c r="B7300" s="2" t="s">
        <v>52</v>
      </c>
      <c r="C7300" s="2" t="s">
        <v>1063</v>
      </c>
      <c r="D7300" s="2" t="s">
        <v>17928</v>
      </c>
      <c r="E7300" s="2" t="s">
        <v>5732</v>
      </c>
      <c r="F7300" s="2">
        <v>10122100</v>
      </c>
      <c r="G7300" s="2" t="s">
        <v>490</v>
      </c>
      <c r="H7300" s="2">
        <v>2</v>
      </c>
      <c r="I7300" s="2">
        <v>9</v>
      </c>
      <c r="J7300" s="2">
        <v>10</v>
      </c>
      <c r="K7300" s="2">
        <v>100</v>
      </c>
      <c r="L7300" s="3">
        <v>9599999</v>
      </c>
      <c r="M7300" s="2" t="s">
        <v>0</v>
      </c>
      <c r="N7300" s="4" t="s">
        <v>21</v>
      </c>
    </row>
    <row r="7301" spans="1:14" x14ac:dyDescent="0.25">
      <c r="A7301" s="1" t="s">
        <v>362</v>
      </c>
      <c r="B7301" s="2" t="s">
        <v>52</v>
      </c>
      <c r="C7301" s="2" t="s">
        <v>1063</v>
      </c>
      <c r="D7301" s="2" t="s">
        <v>17928</v>
      </c>
      <c r="E7301" s="2" t="s">
        <v>5733</v>
      </c>
      <c r="F7301" s="2">
        <v>10121802</v>
      </c>
      <c r="G7301" s="2" t="s">
        <v>490</v>
      </c>
      <c r="H7301" s="2">
        <v>2</v>
      </c>
      <c r="I7301" s="2">
        <v>9</v>
      </c>
      <c r="J7301" s="2">
        <v>10</v>
      </c>
      <c r="K7301" s="2">
        <v>30</v>
      </c>
      <c r="L7301" s="3">
        <v>449999.7</v>
      </c>
      <c r="M7301" s="2" t="s">
        <v>0</v>
      </c>
      <c r="N7301" s="4" t="s">
        <v>21</v>
      </c>
    </row>
    <row r="7302" spans="1:14" x14ac:dyDescent="0.25">
      <c r="A7302" s="1" t="s">
        <v>362</v>
      </c>
      <c r="B7302" s="2" t="s">
        <v>52</v>
      </c>
      <c r="C7302" s="2" t="s">
        <v>1063</v>
      </c>
      <c r="D7302" s="2" t="s">
        <v>17928</v>
      </c>
      <c r="E7302" s="2" t="s">
        <v>5734</v>
      </c>
      <c r="F7302" s="2">
        <v>10122100</v>
      </c>
      <c r="G7302" s="2" t="s">
        <v>490</v>
      </c>
      <c r="H7302" s="2">
        <v>2</v>
      </c>
      <c r="I7302" s="2">
        <v>9</v>
      </c>
      <c r="J7302" s="2">
        <v>10</v>
      </c>
      <c r="K7302" s="2">
        <v>20</v>
      </c>
      <c r="L7302" s="3">
        <v>1779999.8</v>
      </c>
      <c r="M7302" s="2" t="s">
        <v>0</v>
      </c>
      <c r="N7302" s="4" t="s">
        <v>21</v>
      </c>
    </row>
    <row r="7303" spans="1:14" x14ac:dyDescent="0.25">
      <c r="A7303" s="1" t="s">
        <v>362</v>
      </c>
      <c r="B7303" s="2" t="s">
        <v>1035</v>
      </c>
      <c r="C7303" s="2" t="s">
        <v>5735</v>
      </c>
      <c r="D7303" s="2" t="s">
        <v>18009</v>
      </c>
      <c r="E7303" s="2" t="s">
        <v>5736</v>
      </c>
      <c r="F7303" s="2">
        <v>51102702</v>
      </c>
      <c r="G7303" s="2" t="s">
        <v>490</v>
      </c>
      <c r="H7303" s="2">
        <v>2</v>
      </c>
      <c r="I7303" s="2">
        <v>9</v>
      </c>
      <c r="J7303" s="2">
        <v>10</v>
      </c>
      <c r="K7303" s="2">
        <v>30</v>
      </c>
      <c r="L7303" s="3">
        <v>135000</v>
      </c>
      <c r="M7303" s="2" t="s">
        <v>0</v>
      </c>
      <c r="N7303" s="4" t="s">
        <v>21</v>
      </c>
    </row>
    <row r="7304" spans="1:14" x14ac:dyDescent="0.25">
      <c r="A7304" s="1" t="s">
        <v>362</v>
      </c>
      <c r="B7304" s="2" t="s">
        <v>1035</v>
      </c>
      <c r="C7304" s="2" t="s">
        <v>5735</v>
      </c>
      <c r="D7304" s="2" t="s">
        <v>18009</v>
      </c>
      <c r="E7304" s="2" t="s">
        <v>5737</v>
      </c>
      <c r="F7304" s="2">
        <v>51191906</v>
      </c>
      <c r="G7304" s="2" t="s">
        <v>490</v>
      </c>
      <c r="H7304" s="2">
        <v>2</v>
      </c>
      <c r="I7304" s="2">
        <v>9</v>
      </c>
      <c r="J7304" s="2">
        <v>10</v>
      </c>
      <c r="K7304" s="2">
        <v>15</v>
      </c>
      <c r="L7304" s="3">
        <v>72000</v>
      </c>
      <c r="M7304" s="2" t="s">
        <v>0</v>
      </c>
      <c r="N7304" s="4" t="s">
        <v>21</v>
      </c>
    </row>
    <row r="7305" spans="1:14" x14ac:dyDescent="0.25">
      <c r="A7305" s="1" t="s">
        <v>362</v>
      </c>
      <c r="B7305" s="2" t="s">
        <v>497</v>
      </c>
      <c r="C7305" s="2" t="s">
        <v>2573</v>
      </c>
      <c r="D7305" s="2" t="s">
        <v>17958</v>
      </c>
      <c r="E7305" s="2" t="s">
        <v>5738</v>
      </c>
      <c r="F7305" s="2">
        <v>42142609</v>
      </c>
      <c r="G7305" s="2" t="s">
        <v>490</v>
      </c>
      <c r="H7305" s="2">
        <v>2</v>
      </c>
      <c r="I7305" s="2">
        <v>9</v>
      </c>
      <c r="J7305" s="2">
        <v>10</v>
      </c>
      <c r="K7305" s="2">
        <v>30</v>
      </c>
      <c r="L7305" s="3">
        <v>45000</v>
      </c>
      <c r="M7305" s="2" t="s">
        <v>0</v>
      </c>
      <c r="N7305" s="4" t="s">
        <v>21</v>
      </c>
    </row>
    <row r="7306" spans="1:14" x14ac:dyDescent="0.25">
      <c r="A7306" s="1" t="s">
        <v>362</v>
      </c>
      <c r="B7306" s="2" t="s">
        <v>497</v>
      </c>
      <c r="C7306" s="2" t="s">
        <v>2573</v>
      </c>
      <c r="D7306" s="2" t="s">
        <v>17958</v>
      </c>
      <c r="E7306" s="2" t="s">
        <v>5739</v>
      </c>
      <c r="F7306" s="2">
        <v>42142604</v>
      </c>
      <c r="G7306" s="2" t="s">
        <v>490</v>
      </c>
      <c r="H7306" s="2">
        <v>2</v>
      </c>
      <c r="I7306" s="2">
        <v>9</v>
      </c>
      <c r="J7306" s="2">
        <v>10</v>
      </c>
      <c r="K7306" s="2">
        <v>15</v>
      </c>
      <c r="L7306" s="3">
        <v>57000</v>
      </c>
      <c r="M7306" s="2" t="s">
        <v>0</v>
      </c>
      <c r="N7306" s="4" t="s">
        <v>21</v>
      </c>
    </row>
    <row r="7307" spans="1:14" x14ac:dyDescent="0.25">
      <c r="A7307" s="1" t="s">
        <v>362</v>
      </c>
      <c r="B7307" s="2" t="s">
        <v>497</v>
      </c>
      <c r="C7307" s="2" t="s">
        <v>2573</v>
      </c>
      <c r="D7307" s="2" t="s">
        <v>17958</v>
      </c>
      <c r="E7307" s="2" t="s">
        <v>5740</v>
      </c>
      <c r="F7307" s="2">
        <v>42142604</v>
      </c>
      <c r="G7307" s="2" t="s">
        <v>490</v>
      </c>
      <c r="H7307" s="2">
        <v>2</v>
      </c>
      <c r="I7307" s="2">
        <v>9</v>
      </c>
      <c r="J7307" s="2">
        <v>10</v>
      </c>
      <c r="K7307" s="2">
        <v>15</v>
      </c>
      <c r="L7307" s="3">
        <v>63000</v>
      </c>
      <c r="M7307" s="2" t="s">
        <v>0</v>
      </c>
      <c r="N7307" s="4" t="s">
        <v>21</v>
      </c>
    </row>
    <row r="7308" spans="1:14" x14ac:dyDescent="0.25">
      <c r="A7308" s="1" t="s">
        <v>362</v>
      </c>
      <c r="B7308" s="2" t="s">
        <v>60</v>
      </c>
      <c r="C7308" s="2" t="s">
        <v>60</v>
      </c>
      <c r="D7308" s="2" t="s">
        <v>61</v>
      </c>
      <c r="E7308" s="2" t="s">
        <v>5741</v>
      </c>
      <c r="F7308" s="2">
        <v>10141607</v>
      </c>
      <c r="G7308" s="2" t="s">
        <v>490</v>
      </c>
      <c r="H7308" s="2">
        <v>2</v>
      </c>
      <c r="I7308" s="2">
        <v>9</v>
      </c>
      <c r="J7308" s="2">
        <v>10</v>
      </c>
      <c r="K7308" s="2">
        <v>4</v>
      </c>
      <c r="L7308" s="3">
        <v>719999.96</v>
      </c>
      <c r="M7308" s="2" t="s">
        <v>0</v>
      </c>
      <c r="N7308" s="4" t="s">
        <v>21</v>
      </c>
    </row>
    <row r="7309" spans="1:14" x14ac:dyDescent="0.25">
      <c r="A7309" s="1" t="s">
        <v>362</v>
      </c>
      <c r="B7309" s="2" t="s">
        <v>60</v>
      </c>
      <c r="C7309" s="2" t="s">
        <v>60</v>
      </c>
      <c r="D7309" s="2" t="s">
        <v>61</v>
      </c>
      <c r="E7309" s="2" t="s">
        <v>5742</v>
      </c>
      <c r="F7309" s="2">
        <v>10131604</v>
      </c>
      <c r="G7309" s="2" t="s">
        <v>490</v>
      </c>
      <c r="H7309" s="2">
        <v>2</v>
      </c>
      <c r="I7309" s="2">
        <v>9</v>
      </c>
      <c r="J7309" s="2">
        <v>10</v>
      </c>
      <c r="K7309" s="2">
        <v>4</v>
      </c>
      <c r="L7309" s="3">
        <v>600000</v>
      </c>
      <c r="M7309" s="2" t="s">
        <v>0</v>
      </c>
      <c r="N7309" s="4" t="s">
        <v>21</v>
      </c>
    </row>
    <row r="7310" spans="1:14" x14ac:dyDescent="0.25">
      <c r="A7310" s="1" t="s">
        <v>362</v>
      </c>
      <c r="B7310" s="2" t="s">
        <v>60</v>
      </c>
      <c r="C7310" s="2" t="s">
        <v>60</v>
      </c>
      <c r="D7310" s="2" t="s">
        <v>61</v>
      </c>
      <c r="E7310" s="2" t="s">
        <v>5743</v>
      </c>
      <c r="F7310" s="2">
        <v>10141501</v>
      </c>
      <c r="G7310" s="2" t="s">
        <v>490</v>
      </c>
      <c r="H7310" s="2">
        <v>2</v>
      </c>
      <c r="I7310" s="2">
        <v>9</v>
      </c>
      <c r="J7310" s="2">
        <v>10</v>
      </c>
      <c r="K7310" s="2">
        <v>5</v>
      </c>
      <c r="L7310" s="3">
        <v>700000</v>
      </c>
      <c r="M7310" s="2" t="s">
        <v>0</v>
      </c>
      <c r="N7310" s="4" t="s">
        <v>21</v>
      </c>
    </row>
    <row r="7311" spans="1:14" x14ac:dyDescent="0.25">
      <c r="A7311" s="1" t="s">
        <v>362</v>
      </c>
      <c r="B7311" s="2" t="s">
        <v>60</v>
      </c>
      <c r="C7311" s="2" t="s">
        <v>60</v>
      </c>
      <c r="D7311" s="2" t="s">
        <v>61</v>
      </c>
      <c r="E7311" s="2" t="s">
        <v>5744</v>
      </c>
      <c r="F7311" s="2">
        <v>10141608</v>
      </c>
      <c r="G7311" s="2" t="s">
        <v>490</v>
      </c>
      <c r="H7311" s="2">
        <v>2</v>
      </c>
      <c r="I7311" s="2">
        <v>9</v>
      </c>
      <c r="J7311" s="2">
        <v>10</v>
      </c>
      <c r="K7311" s="2">
        <v>4</v>
      </c>
      <c r="L7311" s="3">
        <v>719999.96</v>
      </c>
      <c r="M7311" s="2" t="s">
        <v>0</v>
      </c>
      <c r="N7311" s="4" t="s">
        <v>21</v>
      </c>
    </row>
    <row r="7312" spans="1:14" x14ac:dyDescent="0.25">
      <c r="A7312" s="1" t="s">
        <v>362</v>
      </c>
      <c r="B7312" s="2" t="s">
        <v>60</v>
      </c>
      <c r="C7312" s="2" t="s">
        <v>60</v>
      </c>
      <c r="D7312" s="2" t="s">
        <v>61</v>
      </c>
      <c r="E7312" s="2" t="s">
        <v>5745</v>
      </c>
      <c r="F7312" s="2">
        <v>10141610</v>
      </c>
      <c r="G7312" s="2" t="s">
        <v>490</v>
      </c>
      <c r="H7312" s="2">
        <v>2</v>
      </c>
      <c r="I7312" s="2">
        <v>9</v>
      </c>
      <c r="J7312" s="2">
        <v>10</v>
      </c>
      <c r="K7312" s="2">
        <v>5</v>
      </c>
      <c r="L7312" s="3">
        <v>290000</v>
      </c>
      <c r="M7312" s="2" t="s">
        <v>0</v>
      </c>
      <c r="N7312" s="4" t="s">
        <v>21</v>
      </c>
    </row>
    <row r="7313" spans="1:14" x14ac:dyDescent="0.25">
      <c r="A7313" s="1" t="s">
        <v>362</v>
      </c>
      <c r="B7313" s="2" t="s">
        <v>60</v>
      </c>
      <c r="C7313" s="2" t="s">
        <v>60</v>
      </c>
      <c r="D7313" s="2" t="s">
        <v>61</v>
      </c>
      <c r="E7313" s="2" t="s">
        <v>5746</v>
      </c>
      <c r="F7313" s="2">
        <v>10141610</v>
      </c>
      <c r="G7313" s="2" t="s">
        <v>490</v>
      </c>
      <c r="H7313" s="2">
        <v>2</v>
      </c>
      <c r="I7313" s="2">
        <v>9</v>
      </c>
      <c r="J7313" s="2">
        <v>10</v>
      </c>
      <c r="K7313" s="2">
        <v>5</v>
      </c>
      <c r="L7313" s="3">
        <v>175000</v>
      </c>
      <c r="M7313" s="2" t="s">
        <v>0</v>
      </c>
      <c r="N7313" s="4" t="s">
        <v>21</v>
      </c>
    </row>
    <row r="7314" spans="1:14" x14ac:dyDescent="0.25">
      <c r="A7314" s="1" t="s">
        <v>362</v>
      </c>
      <c r="B7314" s="2" t="s">
        <v>60</v>
      </c>
      <c r="C7314" s="2" t="s">
        <v>60</v>
      </c>
      <c r="D7314" s="2" t="s">
        <v>61</v>
      </c>
      <c r="E7314" s="2" t="s">
        <v>5747</v>
      </c>
      <c r="F7314" s="2">
        <v>10111301</v>
      </c>
      <c r="G7314" s="2" t="s">
        <v>490</v>
      </c>
      <c r="H7314" s="2">
        <v>2</v>
      </c>
      <c r="I7314" s="2">
        <v>9</v>
      </c>
      <c r="J7314" s="2">
        <v>10</v>
      </c>
      <c r="K7314" s="2">
        <v>3</v>
      </c>
      <c r="L7314" s="3">
        <v>749999.97</v>
      </c>
      <c r="M7314" s="2" t="s">
        <v>0</v>
      </c>
      <c r="N7314" s="4" t="s">
        <v>21</v>
      </c>
    </row>
    <row r="7315" spans="1:14" x14ac:dyDescent="0.25">
      <c r="A7315" s="1" t="s">
        <v>362</v>
      </c>
      <c r="B7315" s="2" t="s">
        <v>60</v>
      </c>
      <c r="C7315" s="2" t="s">
        <v>60</v>
      </c>
      <c r="D7315" s="2" t="s">
        <v>61</v>
      </c>
      <c r="E7315" s="2" t="s">
        <v>5748</v>
      </c>
      <c r="F7315" s="2">
        <v>10141609</v>
      </c>
      <c r="G7315" s="2" t="s">
        <v>490</v>
      </c>
      <c r="H7315" s="2">
        <v>2</v>
      </c>
      <c r="I7315" s="2">
        <v>9</v>
      </c>
      <c r="J7315" s="2">
        <v>10</v>
      </c>
      <c r="K7315" s="2">
        <v>3</v>
      </c>
      <c r="L7315" s="3">
        <v>299999.97000000003</v>
      </c>
      <c r="M7315" s="2" t="s">
        <v>0</v>
      </c>
      <c r="N7315" s="4" t="s">
        <v>21</v>
      </c>
    </row>
    <row r="7316" spans="1:14" x14ac:dyDescent="0.25">
      <c r="A7316" s="1" t="s">
        <v>362</v>
      </c>
      <c r="B7316" s="2" t="s">
        <v>72</v>
      </c>
      <c r="C7316" s="2" t="s">
        <v>5749</v>
      </c>
      <c r="D7316" s="2" t="s">
        <v>18010</v>
      </c>
      <c r="E7316" s="2" t="s">
        <v>5750</v>
      </c>
      <c r="F7316" s="2">
        <v>42121606</v>
      </c>
      <c r="G7316" s="2" t="s">
        <v>490</v>
      </c>
      <c r="H7316" s="2">
        <v>2</v>
      </c>
      <c r="I7316" s="2">
        <v>9</v>
      </c>
      <c r="J7316" s="2">
        <v>10</v>
      </c>
      <c r="K7316" s="2">
        <v>5</v>
      </c>
      <c r="L7316" s="3">
        <v>440000</v>
      </c>
      <c r="M7316" s="2" t="s">
        <v>0</v>
      </c>
      <c r="N7316" s="4" t="s">
        <v>21</v>
      </c>
    </row>
    <row r="7317" spans="1:14" x14ac:dyDescent="0.25">
      <c r="A7317" s="1" t="s">
        <v>362</v>
      </c>
      <c r="B7317" s="2" t="s">
        <v>60</v>
      </c>
      <c r="C7317" s="2" t="s">
        <v>60</v>
      </c>
      <c r="D7317" s="2" t="s">
        <v>61</v>
      </c>
      <c r="E7317" s="2" t="s">
        <v>5751</v>
      </c>
      <c r="F7317" s="2">
        <v>39121719</v>
      </c>
      <c r="G7317" s="2" t="s">
        <v>490</v>
      </c>
      <c r="H7317" s="2">
        <v>2</v>
      </c>
      <c r="I7317" s="2">
        <v>9</v>
      </c>
      <c r="J7317" s="2">
        <v>10</v>
      </c>
      <c r="K7317" s="2">
        <v>4</v>
      </c>
      <c r="L7317" s="3">
        <v>1359998.64</v>
      </c>
      <c r="M7317" s="2" t="s">
        <v>0</v>
      </c>
      <c r="N7317" s="4" t="s">
        <v>21</v>
      </c>
    </row>
    <row r="7318" spans="1:14" x14ac:dyDescent="0.25">
      <c r="A7318" s="1" t="s">
        <v>362</v>
      </c>
      <c r="B7318" s="2" t="s">
        <v>76</v>
      </c>
      <c r="C7318" s="2" t="s">
        <v>1365</v>
      </c>
      <c r="D7318" s="2" t="s">
        <v>17940</v>
      </c>
      <c r="E7318" s="2" t="s">
        <v>5752</v>
      </c>
      <c r="F7318" s="2">
        <v>42121606</v>
      </c>
      <c r="G7318" s="2" t="s">
        <v>490</v>
      </c>
      <c r="H7318" s="2">
        <v>2</v>
      </c>
      <c r="I7318" s="2">
        <v>9</v>
      </c>
      <c r="J7318" s="2">
        <v>10</v>
      </c>
      <c r="K7318" s="2">
        <v>5</v>
      </c>
      <c r="L7318" s="3">
        <v>300000</v>
      </c>
      <c r="M7318" s="2" t="s">
        <v>17383</v>
      </c>
      <c r="N7318" s="4" t="s">
        <v>21</v>
      </c>
    </row>
    <row r="7319" spans="1:14" x14ac:dyDescent="0.25">
      <c r="A7319" s="1" t="s">
        <v>362</v>
      </c>
      <c r="B7319" s="2" t="s">
        <v>76</v>
      </c>
      <c r="C7319" s="2" t="s">
        <v>1365</v>
      </c>
      <c r="D7319" s="2" t="s">
        <v>17940</v>
      </c>
      <c r="E7319" s="2" t="s">
        <v>5753</v>
      </c>
      <c r="F7319" s="2">
        <v>51251001</v>
      </c>
      <c r="G7319" s="2" t="s">
        <v>490</v>
      </c>
      <c r="H7319" s="2">
        <v>2</v>
      </c>
      <c r="I7319" s="2">
        <v>9</v>
      </c>
      <c r="J7319" s="2">
        <v>10</v>
      </c>
      <c r="K7319" s="2">
        <v>8</v>
      </c>
      <c r="L7319" s="3">
        <v>624000</v>
      </c>
      <c r="M7319" s="2" t="s">
        <v>0</v>
      </c>
      <c r="N7319" s="4" t="s">
        <v>21</v>
      </c>
    </row>
    <row r="7320" spans="1:14" x14ac:dyDescent="0.25">
      <c r="A7320" s="1" t="s">
        <v>362</v>
      </c>
      <c r="B7320" s="2" t="s">
        <v>76</v>
      </c>
      <c r="C7320" s="2" t="s">
        <v>1365</v>
      </c>
      <c r="D7320" s="2" t="s">
        <v>17940</v>
      </c>
      <c r="E7320" s="2" t="s">
        <v>5754</v>
      </c>
      <c r="F7320" s="2">
        <v>51191905</v>
      </c>
      <c r="G7320" s="2" t="s">
        <v>490</v>
      </c>
      <c r="H7320" s="2">
        <v>2</v>
      </c>
      <c r="I7320" s="2">
        <v>9</v>
      </c>
      <c r="J7320" s="2">
        <v>10</v>
      </c>
      <c r="K7320" s="2">
        <v>10</v>
      </c>
      <c r="L7320" s="3">
        <v>650000</v>
      </c>
      <c r="M7320" s="2" t="s">
        <v>0</v>
      </c>
      <c r="N7320" s="4" t="s">
        <v>21</v>
      </c>
    </row>
    <row r="7321" spans="1:14" x14ac:dyDescent="0.25">
      <c r="A7321" s="1" t="s">
        <v>362</v>
      </c>
      <c r="B7321" s="2" t="s">
        <v>76</v>
      </c>
      <c r="C7321" s="2" t="s">
        <v>1365</v>
      </c>
      <c r="D7321" s="2" t="s">
        <v>17940</v>
      </c>
      <c r="E7321" s="2" t="s">
        <v>5755</v>
      </c>
      <c r="F7321" s="2">
        <v>42121606</v>
      </c>
      <c r="G7321" s="2" t="s">
        <v>490</v>
      </c>
      <c r="H7321" s="2">
        <v>2</v>
      </c>
      <c r="I7321" s="2">
        <v>9</v>
      </c>
      <c r="J7321" s="2">
        <v>10</v>
      </c>
      <c r="K7321" s="2">
        <v>15</v>
      </c>
      <c r="L7321" s="3">
        <v>525000</v>
      </c>
      <c r="M7321" s="2" t="s">
        <v>0</v>
      </c>
      <c r="N7321" s="4" t="s">
        <v>21</v>
      </c>
    </row>
    <row r="7322" spans="1:14" x14ac:dyDescent="0.25">
      <c r="A7322" s="1" t="s">
        <v>362</v>
      </c>
      <c r="B7322" s="2" t="s">
        <v>76</v>
      </c>
      <c r="C7322" s="2" t="s">
        <v>1365</v>
      </c>
      <c r="D7322" s="2" t="s">
        <v>17940</v>
      </c>
      <c r="E7322" s="2" t="s">
        <v>5756</v>
      </c>
      <c r="F7322" s="2">
        <v>42121601</v>
      </c>
      <c r="G7322" s="2" t="s">
        <v>490</v>
      </c>
      <c r="H7322" s="2">
        <v>2</v>
      </c>
      <c r="I7322" s="2">
        <v>9</v>
      </c>
      <c r="J7322" s="2">
        <v>10</v>
      </c>
      <c r="K7322" s="2">
        <v>68</v>
      </c>
      <c r="L7322" s="3">
        <v>5440000</v>
      </c>
      <c r="M7322" s="2" t="s">
        <v>0</v>
      </c>
      <c r="N7322" s="4" t="s">
        <v>21</v>
      </c>
    </row>
    <row r="7323" spans="1:14" x14ac:dyDescent="0.25">
      <c r="A7323" s="1" t="s">
        <v>362</v>
      </c>
      <c r="B7323" s="2" t="s">
        <v>76</v>
      </c>
      <c r="C7323" s="2" t="s">
        <v>1365</v>
      </c>
      <c r="D7323" s="2" t="s">
        <v>17940</v>
      </c>
      <c r="E7323" s="2" t="s">
        <v>5757</v>
      </c>
      <c r="F7323" s="2">
        <v>42121606</v>
      </c>
      <c r="G7323" s="2" t="s">
        <v>490</v>
      </c>
      <c r="H7323" s="2">
        <v>2</v>
      </c>
      <c r="I7323" s="2">
        <v>9</v>
      </c>
      <c r="J7323" s="2">
        <v>10</v>
      </c>
      <c r="K7323" s="2">
        <v>8</v>
      </c>
      <c r="L7323" s="3">
        <v>240000</v>
      </c>
      <c r="M7323" s="2" t="s">
        <v>0</v>
      </c>
      <c r="N7323" s="4" t="s">
        <v>21</v>
      </c>
    </row>
    <row r="7324" spans="1:14" x14ac:dyDescent="0.25">
      <c r="A7324" s="1" t="s">
        <v>362</v>
      </c>
      <c r="B7324" s="2" t="s">
        <v>76</v>
      </c>
      <c r="C7324" s="2" t="s">
        <v>1365</v>
      </c>
      <c r="D7324" s="2" t="s">
        <v>17940</v>
      </c>
      <c r="E7324" s="2" t="s">
        <v>5758</v>
      </c>
      <c r="F7324" s="2">
        <v>42121601</v>
      </c>
      <c r="G7324" s="2" t="s">
        <v>490</v>
      </c>
      <c r="H7324" s="2">
        <v>2</v>
      </c>
      <c r="I7324" s="2">
        <v>9</v>
      </c>
      <c r="J7324" s="2">
        <v>10</v>
      </c>
      <c r="K7324" s="2">
        <v>4</v>
      </c>
      <c r="L7324" s="3">
        <v>320000</v>
      </c>
      <c r="M7324" s="2" t="s">
        <v>0</v>
      </c>
      <c r="N7324" s="4" t="s">
        <v>21</v>
      </c>
    </row>
    <row r="7325" spans="1:14" x14ac:dyDescent="0.25">
      <c r="A7325" s="1" t="s">
        <v>362</v>
      </c>
      <c r="B7325" s="2" t="s">
        <v>76</v>
      </c>
      <c r="C7325" s="2" t="s">
        <v>1365</v>
      </c>
      <c r="D7325" s="2" t="s">
        <v>17940</v>
      </c>
      <c r="E7325" s="2" t="s">
        <v>5759</v>
      </c>
      <c r="F7325" s="2">
        <v>42121601</v>
      </c>
      <c r="G7325" s="2" t="s">
        <v>490</v>
      </c>
      <c r="H7325" s="2">
        <v>2</v>
      </c>
      <c r="I7325" s="2">
        <v>9</v>
      </c>
      <c r="J7325" s="2">
        <v>10</v>
      </c>
      <c r="K7325" s="2">
        <v>42</v>
      </c>
      <c r="L7325" s="3">
        <v>1470000</v>
      </c>
      <c r="M7325" s="2" t="s">
        <v>0</v>
      </c>
      <c r="N7325" s="4" t="s">
        <v>21</v>
      </c>
    </row>
    <row r="7326" spans="1:14" x14ac:dyDescent="0.25">
      <c r="A7326" s="1" t="s">
        <v>362</v>
      </c>
      <c r="B7326" s="2" t="s">
        <v>76</v>
      </c>
      <c r="C7326" s="2" t="s">
        <v>1365</v>
      </c>
      <c r="D7326" s="2" t="s">
        <v>17940</v>
      </c>
      <c r="E7326" s="2" t="s">
        <v>5760</v>
      </c>
      <c r="F7326" s="2">
        <v>42121606</v>
      </c>
      <c r="G7326" s="2" t="s">
        <v>490</v>
      </c>
      <c r="H7326" s="2">
        <v>2</v>
      </c>
      <c r="I7326" s="2">
        <v>9</v>
      </c>
      <c r="J7326" s="2">
        <v>10</v>
      </c>
      <c r="K7326" s="2">
        <v>6</v>
      </c>
      <c r="L7326" s="3">
        <v>300000</v>
      </c>
      <c r="M7326" s="2" t="s">
        <v>0</v>
      </c>
      <c r="N7326" s="4" t="s">
        <v>21</v>
      </c>
    </row>
    <row r="7327" spans="1:14" x14ac:dyDescent="0.25">
      <c r="A7327" s="1" t="s">
        <v>362</v>
      </c>
      <c r="B7327" s="2" t="s">
        <v>76</v>
      </c>
      <c r="C7327" s="2" t="s">
        <v>80</v>
      </c>
      <c r="D7327" s="2" t="s">
        <v>81</v>
      </c>
      <c r="E7327" s="2" t="s">
        <v>5761</v>
      </c>
      <c r="F7327" s="2">
        <v>42121606</v>
      </c>
      <c r="G7327" s="2" t="s">
        <v>490</v>
      </c>
      <c r="H7327" s="2">
        <v>2</v>
      </c>
      <c r="I7327" s="2">
        <v>9</v>
      </c>
      <c r="J7327" s="2">
        <v>10</v>
      </c>
      <c r="K7327" s="2">
        <v>30</v>
      </c>
      <c r="L7327" s="3">
        <v>600000</v>
      </c>
      <c r="M7327" s="2" t="s">
        <v>0</v>
      </c>
      <c r="N7327" s="4" t="s">
        <v>21</v>
      </c>
    </row>
    <row r="7328" spans="1:14" x14ac:dyDescent="0.25">
      <c r="A7328" s="1" t="s">
        <v>362</v>
      </c>
      <c r="B7328" s="2" t="s">
        <v>76</v>
      </c>
      <c r="C7328" s="2" t="s">
        <v>80</v>
      </c>
      <c r="D7328" s="2" t="s">
        <v>81</v>
      </c>
      <c r="E7328" s="2" t="s">
        <v>5762</v>
      </c>
      <c r="F7328" s="2">
        <v>42121606</v>
      </c>
      <c r="G7328" s="2" t="s">
        <v>490</v>
      </c>
      <c r="H7328" s="2">
        <v>2</v>
      </c>
      <c r="I7328" s="2">
        <v>9</v>
      </c>
      <c r="J7328" s="2">
        <v>10</v>
      </c>
      <c r="K7328" s="2">
        <v>40</v>
      </c>
      <c r="L7328" s="3">
        <v>1000000</v>
      </c>
      <c r="M7328" s="2" t="s">
        <v>0</v>
      </c>
      <c r="N7328" s="4" t="s">
        <v>21</v>
      </c>
    </row>
    <row r="7329" spans="1:14" x14ac:dyDescent="0.25">
      <c r="A7329" s="1" t="s">
        <v>362</v>
      </c>
      <c r="B7329" s="2" t="s">
        <v>76</v>
      </c>
      <c r="C7329" s="2" t="s">
        <v>80</v>
      </c>
      <c r="D7329" s="2" t="s">
        <v>81</v>
      </c>
      <c r="E7329" s="2" t="s">
        <v>5763</v>
      </c>
      <c r="F7329" s="2">
        <v>42121606</v>
      </c>
      <c r="G7329" s="2" t="s">
        <v>490</v>
      </c>
      <c r="H7329" s="2">
        <v>2</v>
      </c>
      <c r="I7329" s="2">
        <v>9</v>
      </c>
      <c r="J7329" s="2">
        <v>10</v>
      </c>
      <c r="K7329" s="2">
        <v>15</v>
      </c>
      <c r="L7329" s="3">
        <v>450000</v>
      </c>
      <c r="M7329" s="2" t="s">
        <v>0</v>
      </c>
      <c r="N7329" s="4" t="s">
        <v>21</v>
      </c>
    </row>
    <row r="7330" spans="1:14" x14ac:dyDescent="0.25">
      <c r="A7330" s="1" t="s">
        <v>362</v>
      </c>
      <c r="B7330" s="2" t="s">
        <v>76</v>
      </c>
      <c r="C7330" s="2" t="s">
        <v>80</v>
      </c>
      <c r="D7330" s="2" t="s">
        <v>81</v>
      </c>
      <c r="E7330" s="2" t="s">
        <v>5764</v>
      </c>
      <c r="F7330" s="2">
        <v>42121606</v>
      </c>
      <c r="G7330" s="2" t="s">
        <v>490</v>
      </c>
      <c r="H7330" s="2">
        <v>2</v>
      </c>
      <c r="I7330" s="2">
        <v>9</v>
      </c>
      <c r="J7330" s="2">
        <v>10</v>
      </c>
      <c r="K7330" s="2">
        <v>7</v>
      </c>
      <c r="L7330" s="3">
        <v>315000</v>
      </c>
      <c r="M7330" s="2" t="s">
        <v>0</v>
      </c>
      <c r="N7330" s="4" t="s">
        <v>21</v>
      </c>
    </row>
    <row r="7331" spans="1:14" x14ac:dyDescent="0.25">
      <c r="A7331" s="1" t="s">
        <v>362</v>
      </c>
      <c r="B7331" s="2" t="s">
        <v>76</v>
      </c>
      <c r="C7331" s="2" t="s">
        <v>1365</v>
      </c>
      <c r="D7331" s="2" t="s">
        <v>17940</v>
      </c>
      <c r="E7331" s="2" t="s">
        <v>5765</v>
      </c>
      <c r="F7331" s="2">
        <v>42121606</v>
      </c>
      <c r="G7331" s="2" t="s">
        <v>490</v>
      </c>
      <c r="H7331" s="2">
        <v>2</v>
      </c>
      <c r="I7331" s="2">
        <v>9</v>
      </c>
      <c r="J7331" s="2">
        <v>10</v>
      </c>
      <c r="K7331" s="2">
        <v>10</v>
      </c>
      <c r="L7331" s="3">
        <v>980000</v>
      </c>
      <c r="M7331" s="2" t="s">
        <v>0</v>
      </c>
      <c r="N7331" s="4" t="s">
        <v>21</v>
      </c>
    </row>
    <row r="7332" spans="1:14" x14ac:dyDescent="0.25">
      <c r="A7332" s="1" t="s">
        <v>362</v>
      </c>
      <c r="B7332" s="2" t="s">
        <v>60</v>
      </c>
      <c r="C7332" s="2" t="s">
        <v>60</v>
      </c>
      <c r="D7332" s="2" t="s">
        <v>61</v>
      </c>
      <c r="E7332" s="2" t="s">
        <v>5766</v>
      </c>
      <c r="F7332" s="2">
        <v>10141605</v>
      </c>
      <c r="G7332" s="2" t="s">
        <v>490</v>
      </c>
      <c r="H7332" s="2">
        <v>2</v>
      </c>
      <c r="I7332" s="2">
        <v>9</v>
      </c>
      <c r="J7332" s="2">
        <v>10</v>
      </c>
      <c r="K7332" s="2">
        <v>2</v>
      </c>
      <c r="L7332" s="3">
        <v>459999.98</v>
      </c>
      <c r="M7332" s="2" t="s">
        <v>0</v>
      </c>
      <c r="N7332" s="4" t="s">
        <v>21</v>
      </c>
    </row>
    <row r="7333" spans="1:14" x14ac:dyDescent="0.25">
      <c r="A7333" s="1" t="s">
        <v>362</v>
      </c>
      <c r="B7333" s="2" t="s">
        <v>113</v>
      </c>
      <c r="C7333" s="2" t="s">
        <v>113</v>
      </c>
      <c r="D7333" s="2" t="s">
        <v>114</v>
      </c>
      <c r="E7333" s="2" t="s">
        <v>5767</v>
      </c>
      <c r="F7333" s="2">
        <v>21101909</v>
      </c>
      <c r="G7333" s="2" t="s">
        <v>490</v>
      </c>
      <c r="H7333" s="2">
        <v>2</v>
      </c>
      <c r="I7333" s="2">
        <v>9</v>
      </c>
      <c r="J7333" s="2">
        <v>10</v>
      </c>
      <c r="K7333" s="2">
        <v>2</v>
      </c>
      <c r="L7333" s="3">
        <v>130000</v>
      </c>
      <c r="M7333" s="2" t="s">
        <v>0</v>
      </c>
      <c r="N7333" s="4" t="s">
        <v>21</v>
      </c>
    </row>
    <row r="7334" spans="1:14" x14ac:dyDescent="0.25">
      <c r="A7334" s="1" t="s">
        <v>362</v>
      </c>
      <c r="B7334" s="2" t="s">
        <v>76</v>
      </c>
      <c r="C7334" s="2" t="s">
        <v>1365</v>
      </c>
      <c r="D7334" s="2" t="s">
        <v>17940</v>
      </c>
      <c r="E7334" s="2" t="s">
        <v>5768</v>
      </c>
      <c r="F7334" s="2">
        <v>42121606</v>
      </c>
      <c r="G7334" s="2" t="s">
        <v>490</v>
      </c>
      <c r="H7334" s="2">
        <v>2</v>
      </c>
      <c r="I7334" s="2">
        <v>9</v>
      </c>
      <c r="J7334" s="2">
        <v>10</v>
      </c>
      <c r="K7334" s="2">
        <v>6</v>
      </c>
      <c r="L7334" s="3">
        <v>420000</v>
      </c>
      <c r="M7334" s="2" t="s">
        <v>0</v>
      </c>
      <c r="N7334" s="4" t="s">
        <v>21</v>
      </c>
    </row>
    <row r="7335" spans="1:14" x14ac:dyDescent="0.25">
      <c r="A7335" s="1" t="s">
        <v>362</v>
      </c>
      <c r="B7335" s="2" t="s">
        <v>76</v>
      </c>
      <c r="C7335" s="2" t="s">
        <v>1365</v>
      </c>
      <c r="D7335" s="2" t="s">
        <v>17940</v>
      </c>
      <c r="E7335" s="2" t="s">
        <v>5769</v>
      </c>
      <c r="F7335" s="2">
        <v>42121606</v>
      </c>
      <c r="G7335" s="2" t="s">
        <v>490</v>
      </c>
      <c r="H7335" s="2">
        <v>2</v>
      </c>
      <c r="I7335" s="2">
        <v>9</v>
      </c>
      <c r="J7335" s="2">
        <v>10</v>
      </c>
      <c r="K7335" s="2">
        <v>5</v>
      </c>
      <c r="L7335" s="3">
        <v>275000</v>
      </c>
      <c r="M7335" s="2" t="s">
        <v>0</v>
      </c>
      <c r="N7335" s="4" t="s">
        <v>21</v>
      </c>
    </row>
    <row r="7336" spans="1:14" x14ac:dyDescent="0.25">
      <c r="A7336" s="1" t="s">
        <v>362</v>
      </c>
      <c r="B7336" s="2" t="s">
        <v>60</v>
      </c>
      <c r="C7336" s="2" t="s">
        <v>60</v>
      </c>
      <c r="D7336" s="2" t="s">
        <v>61</v>
      </c>
      <c r="E7336" s="2" t="s">
        <v>5770</v>
      </c>
      <c r="F7336" s="2">
        <v>10141605</v>
      </c>
      <c r="G7336" s="2" t="s">
        <v>490</v>
      </c>
      <c r="H7336" s="2">
        <v>2</v>
      </c>
      <c r="I7336" s="2">
        <v>9</v>
      </c>
      <c r="J7336" s="2">
        <v>10</v>
      </c>
      <c r="K7336" s="2">
        <v>3</v>
      </c>
      <c r="L7336" s="3">
        <v>1139999.97</v>
      </c>
      <c r="M7336" s="2" t="s">
        <v>0</v>
      </c>
      <c r="N7336" s="4" t="s">
        <v>21</v>
      </c>
    </row>
    <row r="7337" spans="1:14" x14ac:dyDescent="0.25">
      <c r="A7337" s="1" t="s">
        <v>362</v>
      </c>
      <c r="B7337" s="2" t="s">
        <v>60</v>
      </c>
      <c r="C7337" s="2" t="s">
        <v>60</v>
      </c>
      <c r="D7337" s="2" t="s">
        <v>61</v>
      </c>
      <c r="E7337" s="2" t="s">
        <v>5771</v>
      </c>
      <c r="F7337" s="2">
        <v>52101502</v>
      </c>
      <c r="G7337" s="2" t="s">
        <v>490</v>
      </c>
      <c r="H7337" s="2">
        <v>2</v>
      </c>
      <c r="I7337" s="2">
        <v>9</v>
      </c>
      <c r="J7337" s="2">
        <v>10</v>
      </c>
      <c r="K7337" s="2">
        <v>5</v>
      </c>
      <c r="L7337" s="3">
        <v>399999.95</v>
      </c>
      <c r="M7337" s="2" t="s">
        <v>0</v>
      </c>
      <c r="N7337" s="4" t="s">
        <v>21</v>
      </c>
    </row>
    <row r="7338" spans="1:14" x14ac:dyDescent="0.25">
      <c r="A7338" s="1" t="s">
        <v>362</v>
      </c>
      <c r="B7338" s="2" t="s">
        <v>86</v>
      </c>
      <c r="C7338" s="2" t="s">
        <v>87</v>
      </c>
      <c r="D7338" s="2" t="s">
        <v>88</v>
      </c>
      <c r="E7338" s="2" t="s">
        <v>5772</v>
      </c>
      <c r="F7338" s="2">
        <v>10111306</v>
      </c>
      <c r="G7338" s="2" t="s">
        <v>490</v>
      </c>
      <c r="H7338" s="2">
        <v>2</v>
      </c>
      <c r="I7338" s="2">
        <v>9</v>
      </c>
      <c r="J7338" s="2">
        <v>10</v>
      </c>
      <c r="K7338" s="2">
        <v>6</v>
      </c>
      <c r="L7338" s="3">
        <v>149999.94</v>
      </c>
      <c r="M7338" s="2" t="s">
        <v>0</v>
      </c>
      <c r="N7338" s="4" t="s">
        <v>21</v>
      </c>
    </row>
    <row r="7339" spans="1:14" x14ac:dyDescent="0.25">
      <c r="A7339" s="1" t="s">
        <v>362</v>
      </c>
      <c r="B7339" s="2" t="s">
        <v>86</v>
      </c>
      <c r="C7339" s="2" t="s">
        <v>93</v>
      </c>
      <c r="D7339" s="2" t="s">
        <v>94</v>
      </c>
      <c r="E7339" s="2" t="s">
        <v>5773</v>
      </c>
      <c r="F7339" s="2">
        <v>10131507</v>
      </c>
      <c r="G7339" s="2" t="s">
        <v>490</v>
      </c>
      <c r="H7339" s="2">
        <v>2</v>
      </c>
      <c r="I7339" s="2">
        <v>9</v>
      </c>
      <c r="J7339" s="2">
        <v>10</v>
      </c>
      <c r="K7339" s="2">
        <v>1</v>
      </c>
      <c r="L7339" s="3">
        <v>337000</v>
      </c>
      <c r="M7339" s="2" t="s">
        <v>0</v>
      </c>
      <c r="N7339" s="4" t="s">
        <v>21</v>
      </c>
    </row>
    <row r="7340" spans="1:14" x14ac:dyDescent="0.25">
      <c r="A7340" s="1" t="s">
        <v>362</v>
      </c>
      <c r="B7340" s="2" t="s">
        <v>622</v>
      </c>
      <c r="C7340" s="2" t="s">
        <v>622</v>
      </c>
      <c r="D7340" s="2" t="s">
        <v>17893</v>
      </c>
      <c r="E7340" s="2" t="s">
        <v>5774</v>
      </c>
      <c r="F7340" s="2">
        <v>46181504</v>
      </c>
      <c r="G7340" s="2" t="s">
        <v>490</v>
      </c>
      <c r="H7340" s="2">
        <v>2</v>
      </c>
      <c r="I7340" s="2">
        <v>9</v>
      </c>
      <c r="J7340" s="2">
        <v>10</v>
      </c>
      <c r="K7340" s="2">
        <v>30</v>
      </c>
      <c r="L7340" s="3">
        <v>210000</v>
      </c>
      <c r="M7340" s="2" t="s">
        <v>0</v>
      </c>
      <c r="N7340" s="4" t="s">
        <v>21</v>
      </c>
    </row>
    <row r="7341" spans="1:14" x14ac:dyDescent="0.25">
      <c r="A7341" s="1" t="s">
        <v>362</v>
      </c>
      <c r="B7341" s="2" t="s">
        <v>529</v>
      </c>
      <c r="C7341" s="2" t="s">
        <v>837</v>
      </c>
      <c r="D7341" s="2" t="s">
        <v>17905</v>
      </c>
      <c r="E7341" s="2" t="s">
        <v>5775</v>
      </c>
      <c r="F7341" s="2">
        <v>27112006</v>
      </c>
      <c r="G7341" s="2" t="s">
        <v>490</v>
      </c>
      <c r="H7341" s="2">
        <v>2</v>
      </c>
      <c r="I7341" s="2">
        <v>9</v>
      </c>
      <c r="J7341" s="2">
        <v>10</v>
      </c>
      <c r="K7341" s="2">
        <v>7</v>
      </c>
      <c r="L7341" s="3">
        <v>10745000</v>
      </c>
      <c r="M7341" s="2" t="s">
        <v>0</v>
      </c>
      <c r="N7341" s="4" t="s">
        <v>21</v>
      </c>
    </row>
    <row r="7342" spans="1:14" x14ac:dyDescent="0.25">
      <c r="A7342" s="1" t="s">
        <v>362</v>
      </c>
      <c r="B7342" s="2" t="s">
        <v>113</v>
      </c>
      <c r="C7342" s="2" t="s">
        <v>113</v>
      </c>
      <c r="D7342" s="2" t="s">
        <v>114</v>
      </c>
      <c r="E7342" s="2" t="s">
        <v>5776</v>
      </c>
      <c r="F7342" s="2">
        <v>31161505</v>
      </c>
      <c r="G7342" s="2" t="s">
        <v>490</v>
      </c>
      <c r="H7342" s="2">
        <v>2</v>
      </c>
      <c r="I7342" s="2">
        <v>9</v>
      </c>
      <c r="J7342" s="2">
        <v>10</v>
      </c>
      <c r="K7342" s="2">
        <v>20</v>
      </c>
      <c r="L7342" s="3">
        <v>278000</v>
      </c>
      <c r="M7342" s="2" t="s">
        <v>0</v>
      </c>
      <c r="N7342" s="4" t="s">
        <v>21</v>
      </c>
    </row>
    <row r="7343" spans="1:14" x14ac:dyDescent="0.25">
      <c r="A7343" s="1" t="s">
        <v>362</v>
      </c>
      <c r="B7343" s="2" t="s">
        <v>624</v>
      </c>
      <c r="C7343" s="2" t="s">
        <v>2383</v>
      </c>
      <c r="D7343" s="2" t="s">
        <v>17951</v>
      </c>
      <c r="E7343" s="2" t="s">
        <v>5777</v>
      </c>
      <c r="F7343" s="2">
        <v>31171500</v>
      </c>
      <c r="G7343" s="2" t="s">
        <v>490</v>
      </c>
      <c r="H7343" s="2">
        <v>2</v>
      </c>
      <c r="I7343" s="2">
        <v>9</v>
      </c>
      <c r="J7343" s="2">
        <v>10</v>
      </c>
      <c r="K7343" s="2">
        <v>5</v>
      </c>
      <c r="L7343" s="3">
        <v>2521455</v>
      </c>
      <c r="M7343" s="2" t="s">
        <v>0</v>
      </c>
      <c r="N7343" s="4" t="s">
        <v>21</v>
      </c>
    </row>
    <row r="7344" spans="1:14" x14ac:dyDescent="0.25">
      <c r="A7344" s="1" t="s">
        <v>362</v>
      </c>
      <c r="B7344" s="2" t="s">
        <v>624</v>
      </c>
      <c r="C7344" s="2" t="s">
        <v>2383</v>
      </c>
      <c r="D7344" s="2" t="s">
        <v>17951</v>
      </c>
      <c r="E7344" s="2" t="s">
        <v>5778</v>
      </c>
      <c r="F7344" s="2">
        <v>26101736</v>
      </c>
      <c r="G7344" s="2" t="s">
        <v>490</v>
      </c>
      <c r="H7344" s="2">
        <v>2</v>
      </c>
      <c r="I7344" s="2">
        <v>9</v>
      </c>
      <c r="J7344" s="2">
        <v>10</v>
      </c>
      <c r="K7344" s="2">
        <v>8</v>
      </c>
      <c r="L7344" s="3">
        <v>1036000</v>
      </c>
      <c r="M7344" s="2" t="s">
        <v>0</v>
      </c>
      <c r="N7344" s="4" t="s">
        <v>21</v>
      </c>
    </row>
    <row r="7345" spans="1:14" x14ac:dyDescent="0.25">
      <c r="A7345" s="1" t="s">
        <v>362</v>
      </c>
      <c r="B7345" s="2" t="s">
        <v>624</v>
      </c>
      <c r="C7345" s="2" t="s">
        <v>2383</v>
      </c>
      <c r="D7345" s="2" t="s">
        <v>17951</v>
      </c>
      <c r="E7345" s="2" t="s">
        <v>5779</v>
      </c>
      <c r="F7345" s="2">
        <v>26101710</v>
      </c>
      <c r="G7345" s="2" t="s">
        <v>490</v>
      </c>
      <c r="H7345" s="2">
        <v>2</v>
      </c>
      <c r="I7345" s="2">
        <v>9</v>
      </c>
      <c r="J7345" s="2">
        <v>10</v>
      </c>
      <c r="K7345" s="2">
        <v>9</v>
      </c>
      <c r="L7345" s="3">
        <v>2430000</v>
      </c>
      <c r="M7345" s="2" t="s">
        <v>0</v>
      </c>
      <c r="N7345" s="4" t="s">
        <v>21</v>
      </c>
    </row>
    <row r="7346" spans="1:14" x14ac:dyDescent="0.25">
      <c r="A7346" s="1" t="s">
        <v>362</v>
      </c>
      <c r="B7346" s="2" t="s">
        <v>624</v>
      </c>
      <c r="C7346" s="2" t="s">
        <v>2383</v>
      </c>
      <c r="D7346" s="2" t="s">
        <v>17951</v>
      </c>
      <c r="E7346" s="2" t="s">
        <v>5780</v>
      </c>
      <c r="F7346" s="2">
        <v>23153100</v>
      </c>
      <c r="G7346" s="2" t="s">
        <v>490</v>
      </c>
      <c r="H7346" s="2">
        <v>2</v>
      </c>
      <c r="I7346" s="2">
        <v>9</v>
      </c>
      <c r="J7346" s="2">
        <v>10</v>
      </c>
      <c r="K7346" s="2">
        <v>7</v>
      </c>
      <c r="L7346" s="3">
        <v>703500</v>
      </c>
      <c r="M7346" s="2" t="s">
        <v>0</v>
      </c>
      <c r="N7346" s="4" t="s">
        <v>21</v>
      </c>
    </row>
    <row r="7347" spans="1:14" x14ac:dyDescent="0.25">
      <c r="A7347" s="1" t="s">
        <v>362</v>
      </c>
      <c r="B7347" s="2" t="s">
        <v>624</v>
      </c>
      <c r="C7347" s="2" t="s">
        <v>2383</v>
      </c>
      <c r="D7347" s="2" t="s">
        <v>17951</v>
      </c>
      <c r="E7347" s="2" t="s">
        <v>5781</v>
      </c>
      <c r="F7347" s="2">
        <v>23153138</v>
      </c>
      <c r="G7347" s="2" t="s">
        <v>490</v>
      </c>
      <c r="H7347" s="2">
        <v>2</v>
      </c>
      <c r="I7347" s="2">
        <v>9</v>
      </c>
      <c r="J7347" s="2">
        <v>10</v>
      </c>
      <c r="K7347" s="2">
        <v>10</v>
      </c>
      <c r="L7347" s="3">
        <v>540000</v>
      </c>
      <c r="M7347" s="2" t="s">
        <v>0</v>
      </c>
      <c r="N7347" s="4" t="s">
        <v>21</v>
      </c>
    </row>
    <row r="7348" spans="1:14" x14ac:dyDescent="0.25">
      <c r="A7348" s="1" t="s">
        <v>362</v>
      </c>
      <c r="B7348" s="2" t="s">
        <v>624</v>
      </c>
      <c r="C7348" s="2" t="s">
        <v>2383</v>
      </c>
      <c r="D7348" s="2" t="s">
        <v>17951</v>
      </c>
      <c r="E7348" s="2" t="s">
        <v>5782</v>
      </c>
      <c r="F7348" s="2">
        <v>22101703</v>
      </c>
      <c r="G7348" s="2" t="s">
        <v>490</v>
      </c>
      <c r="H7348" s="2">
        <v>2</v>
      </c>
      <c r="I7348" s="2">
        <v>9</v>
      </c>
      <c r="J7348" s="2">
        <v>10</v>
      </c>
      <c r="K7348" s="2">
        <v>150</v>
      </c>
      <c r="L7348" s="3">
        <v>1170000</v>
      </c>
      <c r="M7348" s="2" t="s">
        <v>0</v>
      </c>
      <c r="N7348" s="4" t="s">
        <v>21</v>
      </c>
    </row>
    <row r="7349" spans="1:14" x14ac:dyDescent="0.25">
      <c r="A7349" s="1" t="s">
        <v>362</v>
      </c>
      <c r="B7349" s="2" t="s">
        <v>624</v>
      </c>
      <c r="C7349" s="2" t="s">
        <v>2383</v>
      </c>
      <c r="D7349" s="2" t="s">
        <v>17951</v>
      </c>
      <c r="E7349" s="2" t="s">
        <v>5783</v>
      </c>
      <c r="F7349" s="2">
        <v>23153138</v>
      </c>
      <c r="G7349" s="2" t="s">
        <v>490</v>
      </c>
      <c r="H7349" s="2">
        <v>2</v>
      </c>
      <c r="I7349" s="2">
        <v>9</v>
      </c>
      <c r="J7349" s="2">
        <v>10</v>
      </c>
      <c r="K7349" s="2">
        <v>20</v>
      </c>
      <c r="L7349" s="3">
        <v>1080000</v>
      </c>
      <c r="M7349" s="2" t="s">
        <v>0</v>
      </c>
      <c r="N7349" s="4" t="s">
        <v>21</v>
      </c>
    </row>
    <row r="7350" spans="1:14" x14ac:dyDescent="0.25">
      <c r="A7350" s="1" t="s">
        <v>362</v>
      </c>
      <c r="B7350" s="2" t="s">
        <v>624</v>
      </c>
      <c r="C7350" s="2" t="s">
        <v>2383</v>
      </c>
      <c r="D7350" s="2" t="s">
        <v>17951</v>
      </c>
      <c r="E7350" s="2" t="s">
        <v>5784</v>
      </c>
      <c r="F7350" s="2">
        <v>22101703</v>
      </c>
      <c r="G7350" s="2" t="s">
        <v>490</v>
      </c>
      <c r="H7350" s="2">
        <v>2</v>
      </c>
      <c r="I7350" s="2">
        <v>9</v>
      </c>
      <c r="J7350" s="2">
        <v>10</v>
      </c>
      <c r="K7350" s="2">
        <v>6</v>
      </c>
      <c r="L7350" s="3">
        <v>1435200</v>
      </c>
      <c r="M7350" s="2" t="s">
        <v>0</v>
      </c>
      <c r="N7350" s="4" t="s">
        <v>21</v>
      </c>
    </row>
    <row r="7351" spans="1:14" x14ac:dyDescent="0.25">
      <c r="A7351" s="1" t="s">
        <v>362</v>
      </c>
      <c r="B7351" s="2" t="s">
        <v>113</v>
      </c>
      <c r="C7351" s="2" t="s">
        <v>113</v>
      </c>
      <c r="D7351" s="2" t="s">
        <v>114</v>
      </c>
      <c r="E7351" s="2" t="s">
        <v>5785</v>
      </c>
      <c r="F7351" s="2">
        <v>22101703</v>
      </c>
      <c r="G7351" s="2" t="s">
        <v>490</v>
      </c>
      <c r="H7351" s="2">
        <v>2</v>
      </c>
      <c r="I7351" s="2">
        <v>9</v>
      </c>
      <c r="J7351" s="2">
        <v>10</v>
      </c>
      <c r="K7351" s="2">
        <v>15</v>
      </c>
      <c r="L7351" s="3">
        <v>208500</v>
      </c>
      <c r="M7351" s="2" t="s">
        <v>0</v>
      </c>
      <c r="N7351" s="4" t="s">
        <v>21</v>
      </c>
    </row>
    <row r="7352" spans="1:14" x14ac:dyDescent="0.25">
      <c r="A7352" s="1" t="s">
        <v>362</v>
      </c>
      <c r="B7352" s="2" t="s">
        <v>529</v>
      </c>
      <c r="C7352" s="2" t="s">
        <v>837</v>
      </c>
      <c r="D7352" s="2" t="s">
        <v>17905</v>
      </c>
      <c r="E7352" s="2" t="s">
        <v>5786</v>
      </c>
      <c r="F7352" s="2">
        <v>27112000</v>
      </c>
      <c r="G7352" s="2" t="s">
        <v>490</v>
      </c>
      <c r="H7352" s="2">
        <v>2</v>
      </c>
      <c r="I7352" s="2">
        <v>9</v>
      </c>
      <c r="J7352" s="2">
        <v>10</v>
      </c>
      <c r="K7352" s="2">
        <v>3</v>
      </c>
      <c r="L7352" s="3">
        <v>5054100</v>
      </c>
      <c r="M7352" s="2" t="s">
        <v>0</v>
      </c>
      <c r="N7352" s="4" t="s">
        <v>21</v>
      </c>
    </row>
    <row r="7353" spans="1:14" x14ac:dyDescent="0.25">
      <c r="A7353" s="1" t="s">
        <v>362</v>
      </c>
      <c r="B7353" s="2" t="s">
        <v>408</v>
      </c>
      <c r="C7353" s="2" t="s">
        <v>1234</v>
      </c>
      <c r="D7353" s="2" t="s">
        <v>17939</v>
      </c>
      <c r="E7353" s="2" t="s">
        <v>5787</v>
      </c>
      <c r="F7353" s="2">
        <v>31151504</v>
      </c>
      <c r="G7353" s="2" t="s">
        <v>490</v>
      </c>
      <c r="H7353" s="2">
        <v>2</v>
      </c>
      <c r="I7353" s="2">
        <v>9</v>
      </c>
      <c r="J7353" s="2">
        <v>10</v>
      </c>
      <c r="K7353" s="2">
        <v>6</v>
      </c>
      <c r="L7353" s="3">
        <v>1424430</v>
      </c>
      <c r="M7353" s="2" t="s">
        <v>0</v>
      </c>
      <c r="N7353" s="4" t="s">
        <v>21</v>
      </c>
    </row>
    <row r="7354" spans="1:14" x14ac:dyDescent="0.25">
      <c r="A7354" s="1" t="s">
        <v>362</v>
      </c>
      <c r="B7354" s="2" t="s">
        <v>624</v>
      </c>
      <c r="C7354" s="2" t="s">
        <v>2383</v>
      </c>
      <c r="D7354" s="2" t="s">
        <v>17951</v>
      </c>
      <c r="E7354" s="2" t="s">
        <v>5788</v>
      </c>
      <c r="F7354" s="2">
        <v>26111804</v>
      </c>
      <c r="G7354" s="2" t="s">
        <v>490</v>
      </c>
      <c r="H7354" s="2">
        <v>2</v>
      </c>
      <c r="I7354" s="2">
        <v>9</v>
      </c>
      <c r="J7354" s="2">
        <v>10</v>
      </c>
      <c r="K7354" s="2">
        <v>4</v>
      </c>
      <c r="L7354" s="3">
        <v>1936800</v>
      </c>
      <c r="M7354" s="2" t="s">
        <v>0</v>
      </c>
      <c r="N7354" s="4" t="s">
        <v>21</v>
      </c>
    </row>
    <row r="7355" spans="1:14" x14ac:dyDescent="0.25">
      <c r="A7355" s="1" t="s">
        <v>362</v>
      </c>
      <c r="B7355" s="2" t="s">
        <v>624</v>
      </c>
      <c r="C7355" s="2" t="s">
        <v>2383</v>
      </c>
      <c r="D7355" s="2" t="s">
        <v>17951</v>
      </c>
      <c r="E7355" s="2" t="s">
        <v>5789</v>
      </c>
      <c r="F7355" s="2">
        <v>26111802</v>
      </c>
      <c r="G7355" s="2" t="s">
        <v>490</v>
      </c>
      <c r="H7355" s="2">
        <v>2</v>
      </c>
      <c r="I7355" s="2">
        <v>9</v>
      </c>
      <c r="J7355" s="2">
        <v>10</v>
      </c>
      <c r="K7355" s="2">
        <v>4</v>
      </c>
      <c r="L7355" s="3">
        <v>1072800</v>
      </c>
      <c r="M7355" s="2" t="s">
        <v>0</v>
      </c>
      <c r="N7355" s="4" t="s">
        <v>21</v>
      </c>
    </row>
    <row r="7356" spans="1:14" x14ac:dyDescent="0.25">
      <c r="A7356" s="1" t="s">
        <v>362</v>
      </c>
      <c r="B7356" s="2" t="s">
        <v>624</v>
      </c>
      <c r="C7356" s="2" t="s">
        <v>2383</v>
      </c>
      <c r="D7356" s="2" t="s">
        <v>17951</v>
      </c>
      <c r="E7356" s="2" t="s">
        <v>5790</v>
      </c>
      <c r="F7356" s="2">
        <v>27112746</v>
      </c>
      <c r="G7356" s="2" t="s">
        <v>490</v>
      </c>
      <c r="H7356" s="2">
        <v>2</v>
      </c>
      <c r="I7356" s="2">
        <v>9</v>
      </c>
      <c r="J7356" s="2">
        <v>10</v>
      </c>
      <c r="K7356" s="2">
        <v>3</v>
      </c>
      <c r="L7356" s="3">
        <v>333900</v>
      </c>
      <c r="M7356" s="2" t="s">
        <v>0</v>
      </c>
      <c r="N7356" s="4" t="s">
        <v>21</v>
      </c>
    </row>
    <row r="7357" spans="1:14" x14ac:dyDescent="0.25">
      <c r="A7357" s="1" t="s">
        <v>362</v>
      </c>
      <c r="B7357" s="2" t="s">
        <v>113</v>
      </c>
      <c r="C7357" s="2" t="s">
        <v>113</v>
      </c>
      <c r="D7357" s="2" t="s">
        <v>114</v>
      </c>
      <c r="E7357" s="2" t="s">
        <v>5791</v>
      </c>
      <c r="F7357" s="2">
        <v>27111923</v>
      </c>
      <c r="G7357" s="2" t="s">
        <v>490</v>
      </c>
      <c r="H7357" s="2">
        <v>2</v>
      </c>
      <c r="I7357" s="2">
        <v>9</v>
      </c>
      <c r="J7357" s="2">
        <v>10</v>
      </c>
      <c r="K7357" s="2">
        <v>10</v>
      </c>
      <c r="L7357" s="3">
        <v>65000</v>
      </c>
      <c r="M7357" s="2" t="s">
        <v>0</v>
      </c>
      <c r="N7357" s="4" t="s">
        <v>21</v>
      </c>
    </row>
    <row r="7358" spans="1:14" x14ac:dyDescent="0.25">
      <c r="A7358" s="1" t="s">
        <v>362</v>
      </c>
      <c r="B7358" s="2" t="s">
        <v>624</v>
      </c>
      <c r="C7358" s="2" t="s">
        <v>2383</v>
      </c>
      <c r="D7358" s="2" t="s">
        <v>17951</v>
      </c>
      <c r="E7358" s="2" t="s">
        <v>5792</v>
      </c>
      <c r="F7358" s="2">
        <v>31211903</v>
      </c>
      <c r="G7358" s="2" t="s">
        <v>490</v>
      </c>
      <c r="H7358" s="2">
        <v>2</v>
      </c>
      <c r="I7358" s="2">
        <v>9</v>
      </c>
      <c r="J7358" s="2">
        <v>10</v>
      </c>
      <c r="K7358" s="2">
        <v>10</v>
      </c>
      <c r="L7358" s="3">
        <v>585000</v>
      </c>
      <c r="M7358" s="2" t="s">
        <v>0</v>
      </c>
      <c r="N7358" s="4" t="s">
        <v>21</v>
      </c>
    </row>
    <row r="7359" spans="1:14" x14ac:dyDescent="0.25">
      <c r="A7359" s="1" t="s">
        <v>362</v>
      </c>
      <c r="B7359" s="2" t="s">
        <v>624</v>
      </c>
      <c r="C7359" s="2" t="s">
        <v>2383</v>
      </c>
      <c r="D7359" s="2" t="s">
        <v>17951</v>
      </c>
      <c r="E7359" s="2" t="s">
        <v>5793</v>
      </c>
      <c r="F7359" s="2">
        <v>26101757</v>
      </c>
      <c r="G7359" s="2" t="s">
        <v>490</v>
      </c>
      <c r="H7359" s="2">
        <v>2</v>
      </c>
      <c r="I7359" s="2">
        <v>9</v>
      </c>
      <c r="J7359" s="2">
        <v>10</v>
      </c>
      <c r="K7359" s="2">
        <v>20</v>
      </c>
      <c r="L7359" s="3">
        <v>346000</v>
      </c>
      <c r="M7359" s="2" t="s">
        <v>0</v>
      </c>
      <c r="N7359" s="4" t="s">
        <v>21</v>
      </c>
    </row>
    <row r="7360" spans="1:14" x14ac:dyDescent="0.25">
      <c r="A7360" s="1" t="s">
        <v>362</v>
      </c>
      <c r="B7360" s="2" t="s">
        <v>408</v>
      </c>
      <c r="C7360" s="2" t="s">
        <v>411</v>
      </c>
      <c r="D7360" s="2" t="s">
        <v>17859</v>
      </c>
      <c r="E7360" s="2" t="s">
        <v>5794</v>
      </c>
      <c r="F7360" s="2">
        <v>70141604</v>
      </c>
      <c r="G7360" s="2" t="s">
        <v>490</v>
      </c>
      <c r="H7360" s="2">
        <v>2</v>
      </c>
      <c r="I7360" s="2">
        <v>9</v>
      </c>
      <c r="J7360" s="2">
        <v>10</v>
      </c>
      <c r="K7360" s="2">
        <v>20</v>
      </c>
      <c r="L7360" s="3">
        <v>1282000</v>
      </c>
      <c r="M7360" s="2" t="s">
        <v>0</v>
      </c>
      <c r="N7360" s="4" t="s">
        <v>21</v>
      </c>
    </row>
    <row r="7361" spans="1:14" x14ac:dyDescent="0.25">
      <c r="A7361" s="1" t="s">
        <v>362</v>
      </c>
      <c r="B7361" s="2" t="s">
        <v>113</v>
      </c>
      <c r="C7361" s="2" t="s">
        <v>113</v>
      </c>
      <c r="D7361" s="2" t="s">
        <v>114</v>
      </c>
      <c r="E7361" s="2" t="s">
        <v>5795</v>
      </c>
      <c r="F7361" s="2">
        <v>31161500</v>
      </c>
      <c r="G7361" s="2" t="s">
        <v>490</v>
      </c>
      <c r="H7361" s="2">
        <v>2</v>
      </c>
      <c r="I7361" s="2">
        <v>9</v>
      </c>
      <c r="J7361" s="2">
        <v>10</v>
      </c>
      <c r="K7361" s="2">
        <v>40</v>
      </c>
      <c r="L7361" s="3">
        <v>128000</v>
      </c>
      <c r="M7361" s="2" t="s">
        <v>0</v>
      </c>
      <c r="N7361" s="4" t="s">
        <v>21</v>
      </c>
    </row>
    <row r="7362" spans="1:14" x14ac:dyDescent="0.25">
      <c r="A7362" s="1" t="s">
        <v>362</v>
      </c>
      <c r="B7362" s="2" t="s">
        <v>86</v>
      </c>
      <c r="C7362" s="2" t="s">
        <v>87</v>
      </c>
      <c r="D7362" s="2" t="s">
        <v>88</v>
      </c>
      <c r="E7362" s="2" t="s">
        <v>5796</v>
      </c>
      <c r="F7362" s="2">
        <v>23153130</v>
      </c>
      <c r="G7362" s="2" t="s">
        <v>490</v>
      </c>
      <c r="H7362" s="2">
        <v>2</v>
      </c>
      <c r="I7362" s="2">
        <v>9</v>
      </c>
      <c r="J7362" s="2">
        <v>10</v>
      </c>
      <c r="K7362" s="2">
        <v>8</v>
      </c>
      <c r="L7362" s="3">
        <v>100912</v>
      </c>
      <c r="M7362" s="2" t="s">
        <v>0</v>
      </c>
      <c r="N7362" s="4" t="s">
        <v>21</v>
      </c>
    </row>
    <row r="7363" spans="1:14" x14ac:dyDescent="0.25">
      <c r="A7363" s="1" t="s">
        <v>362</v>
      </c>
      <c r="B7363" s="2" t="s">
        <v>378</v>
      </c>
      <c r="C7363" s="2" t="s">
        <v>2425</v>
      </c>
      <c r="D7363" s="2" t="s">
        <v>17954</v>
      </c>
      <c r="E7363" s="2" t="s">
        <v>5797</v>
      </c>
      <c r="F7363" s="2">
        <v>26111612</v>
      </c>
      <c r="G7363" s="2" t="s">
        <v>490</v>
      </c>
      <c r="H7363" s="2">
        <v>2</v>
      </c>
      <c r="I7363" s="2">
        <v>9</v>
      </c>
      <c r="J7363" s="2">
        <v>10</v>
      </c>
      <c r="K7363" s="2">
        <v>3</v>
      </c>
      <c r="L7363" s="3">
        <v>89250</v>
      </c>
      <c r="M7363" s="2" t="s">
        <v>0</v>
      </c>
      <c r="N7363" s="4" t="s">
        <v>21</v>
      </c>
    </row>
    <row r="7364" spans="1:14" x14ac:dyDescent="0.25">
      <c r="A7364" s="1" t="s">
        <v>362</v>
      </c>
      <c r="B7364" s="2" t="s">
        <v>113</v>
      </c>
      <c r="C7364" s="2" t="s">
        <v>113</v>
      </c>
      <c r="D7364" s="2" t="s">
        <v>114</v>
      </c>
      <c r="E7364" s="2" t="s">
        <v>5798</v>
      </c>
      <c r="F7364" s="2">
        <v>39122109</v>
      </c>
      <c r="G7364" s="2" t="s">
        <v>490</v>
      </c>
      <c r="H7364" s="2">
        <v>2</v>
      </c>
      <c r="I7364" s="2">
        <v>9</v>
      </c>
      <c r="J7364" s="2">
        <v>10</v>
      </c>
      <c r="K7364" s="2">
        <v>2</v>
      </c>
      <c r="L7364" s="3">
        <v>138130</v>
      </c>
      <c r="M7364" s="2" t="s">
        <v>0</v>
      </c>
      <c r="N7364" s="4" t="s">
        <v>21</v>
      </c>
    </row>
    <row r="7365" spans="1:14" x14ac:dyDescent="0.25">
      <c r="A7365" s="1" t="s">
        <v>362</v>
      </c>
      <c r="B7365" s="2" t="s">
        <v>624</v>
      </c>
      <c r="C7365" s="2" t="s">
        <v>2383</v>
      </c>
      <c r="D7365" s="2" t="s">
        <v>17951</v>
      </c>
      <c r="E7365" s="2" t="s">
        <v>5799</v>
      </c>
      <c r="F7365" s="2">
        <v>23151604</v>
      </c>
      <c r="G7365" s="2" t="s">
        <v>490</v>
      </c>
      <c r="H7365" s="2">
        <v>2</v>
      </c>
      <c r="I7365" s="2">
        <v>9</v>
      </c>
      <c r="J7365" s="2">
        <v>10</v>
      </c>
      <c r="K7365" s="2">
        <v>10</v>
      </c>
      <c r="L7365" s="3">
        <v>139000</v>
      </c>
      <c r="M7365" s="2" t="s">
        <v>0</v>
      </c>
      <c r="N7365" s="4" t="s">
        <v>21</v>
      </c>
    </row>
    <row r="7366" spans="1:14" x14ac:dyDescent="0.25">
      <c r="A7366" s="1" t="s">
        <v>362</v>
      </c>
      <c r="B7366" s="2" t="s">
        <v>113</v>
      </c>
      <c r="C7366" s="2" t="s">
        <v>113</v>
      </c>
      <c r="D7366" s="2" t="s">
        <v>114</v>
      </c>
      <c r="E7366" s="2" t="s">
        <v>5800</v>
      </c>
      <c r="F7366" s="2">
        <v>23101510</v>
      </c>
      <c r="G7366" s="2" t="s">
        <v>490</v>
      </c>
      <c r="H7366" s="2">
        <v>2</v>
      </c>
      <c r="I7366" s="2">
        <v>9</v>
      </c>
      <c r="J7366" s="2">
        <v>10</v>
      </c>
      <c r="K7366" s="2">
        <v>10</v>
      </c>
      <c r="L7366" s="3">
        <v>200000</v>
      </c>
      <c r="M7366" s="2" t="s">
        <v>0</v>
      </c>
      <c r="N7366" s="4" t="s">
        <v>21</v>
      </c>
    </row>
    <row r="7367" spans="1:14" x14ac:dyDescent="0.25">
      <c r="A7367" s="1" t="s">
        <v>362</v>
      </c>
      <c r="B7367" s="2" t="s">
        <v>113</v>
      </c>
      <c r="C7367" s="2" t="s">
        <v>113</v>
      </c>
      <c r="D7367" s="2" t="s">
        <v>114</v>
      </c>
      <c r="E7367" s="2" t="s">
        <v>5801</v>
      </c>
      <c r="F7367" s="2">
        <v>27111933</v>
      </c>
      <c r="G7367" s="2" t="s">
        <v>490</v>
      </c>
      <c r="H7367" s="2">
        <v>2</v>
      </c>
      <c r="I7367" s="2">
        <v>9</v>
      </c>
      <c r="J7367" s="2">
        <v>10</v>
      </c>
      <c r="K7367" s="2">
        <v>5</v>
      </c>
      <c r="L7367" s="3">
        <v>30500</v>
      </c>
      <c r="M7367" s="2" t="s">
        <v>0</v>
      </c>
      <c r="N7367" s="4" t="s">
        <v>21</v>
      </c>
    </row>
    <row r="7368" spans="1:14" x14ac:dyDescent="0.25">
      <c r="A7368" s="1" t="s">
        <v>362</v>
      </c>
      <c r="B7368" s="2" t="s">
        <v>103</v>
      </c>
      <c r="C7368" s="2" t="s">
        <v>104</v>
      </c>
      <c r="D7368" s="2" t="s">
        <v>105</v>
      </c>
      <c r="E7368" s="2" t="s">
        <v>5802</v>
      </c>
      <c r="F7368" s="2">
        <v>31211903</v>
      </c>
      <c r="G7368" s="2" t="s">
        <v>490</v>
      </c>
      <c r="H7368" s="2">
        <v>2</v>
      </c>
      <c r="I7368" s="2">
        <v>9</v>
      </c>
      <c r="J7368" s="2">
        <v>10</v>
      </c>
      <c r="K7368" s="2">
        <v>20</v>
      </c>
      <c r="L7368" s="3">
        <v>368900</v>
      </c>
      <c r="M7368" s="2" t="s">
        <v>0</v>
      </c>
      <c r="N7368" s="4" t="s">
        <v>21</v>
      </c>
    </row>
    <row r="7369" spans="1:14" x14ac:dyDescent="0.25">
      <c r="A7369" s="1" t="s">
        <v>362</v>
      </c>
      <c r="B7369" s="2" t="s">
        <v>408</v>
      </c>
      <c r="C7369" s="2" t="s">
        <v>1234</v>
      </c>
      <c r="D7369" s="2" t="s">
        <v>17939</v>
      </c>
      <c r="E7369" s="2" t="s">
        <v>5803</v>
      </c>
      <c r="F7369" s="2">
        <v>32141021</v>
      </c>
      <c r="G7369" s="2" t="s">
        <v>490</v>
      </c>
      <c r="H7369" s="2">
        <v>2</v>
      </c>
      <c r="I7369" s="2">
        <v>9</v>
      </c>
      <c r="J7369" s="2">
        <v>10</v>
      </c>
      <c r="K7369" s="2">
        <v>5</v>
      </c>
      <c r="L7369" s="3">
        <v>1933750</v>
      </c>
      <c r="M7369" s="2" t="s">
        <v>0</v>
      </c>
      <c r="N7369" s="4" t="s">
        <v>21</v>
      </c>
    </row>
    <row r="7370" spans="1:14" x14ac:dyDescent="0.25">
      <c r="A7370" s="1" t="s">
        <v>362</v>
      </c>
      <c r="B7370" s="2" t="s">
        <v>624</v>
      </c>
      <c r="C7370" s="2" t="s">
        <v>2383</v>
      </c>
      <c r="D7370" s="2" t="s">
        <v>17951</v>
      </c>
      <c r="E7370" s="2" t="s">
        <v>5804</v>
      </c>
      <c r="F7370" s="2">
        <v>27113301</v>
      </c>
      <c r="G7370" s="2" t="s">
        <v>490</v>
      </c>
      <c r="H7370" s="2">
        <v>2</v>
      </c>
      <c r="I7370" s="2">
        <v>9</v>
      </c>
      <c r="J7370" s="2">
        <v>10</v>
      </c>
      <c r="K7370" s="2">
        <v>8</v>
      </c>
      <c r="L7370" s="3">
        <v>54400</v>
      </c>
      <c r="M7370" s="2" t="s">
        <v>0</v>
      </c>
      <c r="N7370" s="4" t="s">
        <v>21</v>
      </c>
    </row>
    <row r="7371" spans="1:14" x14ac:dyDescent="0.25">
      <c r="A7371" s="1" t="s">
        <v>362</v>
      </c>
      <c r="B7371" s="2" t="s">
        <v>624</v>
      </c>
      <c r="C7371" s="2" t="s">
        <v>2383</v>
      </c>
      <c r="D7371" s="2" t="s">
        <v>17951</v>
      </c>
      <c r="E7371" s="2" t="s">
        <v>5805</v>
      </c>
      <c r="F7371" s="2">
        <v>26111903</v>
      </c>
      <c r="G7371" s="2" t="s">
        <v>490</v>
      </c>
      <c r="H7371" s="2">
        <v>2</v>
      </c>
      <c r="I7371" s="2">
        <v>9</v>
      </c>
      <c r="J7371" s="2">
        <v>10</v>
      </c>
      <c r="K7371" s="2">
        <v>8</v>
      </c>
      <c r="L7371" s="3">
        <v>702400</v>
      </c>
      <c r="M7371" s="2" t="s">
        <v>0</v>
      </c>
      <c r="N7371" s="4" t="s">
        <v>21</v>
      </c>
    </row>
    <row r="7372" spans="1:14" x14ac:dyDescent="0.25">
      <c r="A7372" s="1" t="s">
        <v>362</v>
      </c>
      <c r="B7372" s="2" t="s">
        <v>162</v>
      </c>
      <c r="C7372" s="2" t="s">
        <v>567</v>
      </c>
      <c r="D7372" s="2" t="s">
        <v>17885</v>
      </c>
      <c r="E7372" s="2" t="s">
        <v>5806</v>
      </c>
      <c r="F7372" s="2">
        <v>25102100</v>
      </c>
      <c r="G7372" s="2" t="s">
        <v>490</v>
      </c>
      <c r="H7372" s="2">
        <v>2</v>
      </c>
      <c r="I7372" s="2">
        <v>9</v>
      </c>
      <c r="J7372" s="2">
        <v>10</v>
      </c>
      <c r="K7372" s="2">
        <v>1</v>
      </c>
      <c r="L7372" s="3">
        <v>5950000</v>
      </c>
      <c r="M7372" s="2" t="s">
        <v>20</v>
      </c>
      <c r="N7372" s="4" t="s">
        <v>21</v>
      </c>
    </row>
    <row r="7373" spans="1:14" x14ac:dyDescent="0.25">
      <c r="A7373" s="1" t="s">
        <v>362</v>
      </c>
      <c r="B7373" s="2" t="s">
        <v>113</v>
      </c>
      <c r="C7373" s="2" t="s">
        <v>113</v>
      </c>
      <c r="D7373" s="2" t="s">
        <v>114</v>
      </c>
      <c r="E7373" s="2" t="s">
        <v>5807</v>
      </c>
      <c r="F7373" s="2">
        <v>27112006</v>
      </c>
      <c r="G7373" s="2" t="s">
        <v>490</v>
      </c>
      <c r="H7373" s="2">
        <v>2</v>
      </c>
      <c r="I7373" s="2">
        <v>9</v>
      </c>
      <c r="J7373" s="2">
        <v>10</v>
      </c>
      <c r="K7373" s="2">
        <v>3</v>
      </c>
      <c r="L7373" s="3">
        <v>416100</v>
      </c>
      <c r="M7373" s="2" t="s">
        <v>0</v>
      </c>
      <c r="N7373" s="4" t="s">
        <v>21</v>
      </c>
    </row>
    <row r="7374" spans="1:14" x14ac:dyDescent="0.25">
      <c r="A7374" s="1" t="s">
        <v>362</v>
      </c>
      <c r="B7374" s="2" t="s">
        <v>15</v>
      </c>
      <c r="C7374" s="2" t="s">
        <v>5808</v>
      </c>
      <c r="D7374" s="2" t="s">
        <v>18011</v>
      </c>
      <c r="E7374" s="2" t="s">
        <v>5809</v>
      </c>
      <c r="F7374" s="2">
        <v>60131406</v>
      </c>
      <c r="G7374" s="2" t="s">
        <v>490</v>
      </c>
      <c r="H7374" s="2">
        <v>2</v>
      </c>
      <c r="I7374" s="2">
        <v>9</v>
      </c>
      <c r="J7374" s="2">
        <v>10</v>
      </c>
      <c r="K7374" s="2">
        <v>5</v>
      </c>
      <c r="L7374" s="3">
        <v>1740005</v>
      </c>
      <c r="M7374" s="2" t="s">
        <v>0</v>
      </c>
      <c r="N7374" s="4" t="s">
        <v>21</v>
      </c>
    </row>
    <row r="7375" spans="1:14" x14ac:dyDescent="0.25">
      <c r="A7375" s="1" t="s">
        <v>362</v>
      </c>
      <c r="B7375" s="2" t="s">
        <v>15</v>
      </c>
      <c r="C7375" s="2" t="s">
        <v>5808</v>
      </c>
      <c r="D7375" s="2" t="s">
        <v>18011</v>
      </c>
      <c r="E7375" s="2" t="s">
        <v>5810</v>
      </c>
      <c r="F7375" s="2">
        <v>60131400</v>
      </c>
      <c r="G7375" s="2" t="s">
        <v>490</v>
      </c>
      <c r="H7375" s="2">
        <v>2</v>
      </c>
      <c r="I7375" s="2">
        <v>9</v>
      </c>
      <c r="J7375" s="2">
        <v>10</v>
      </c>
      <c r="K7375" s="2">
        <v>5</v>
      </c>
      <c r="L7375" s="3">
        <v>1200000</v>
      </c>
      <c r="M7375" s="2" t="s">
        <v>0</v>
      </c>
      <c r="N7375" s="4" t="s">
        <v>21</v>
      </c>
    </row>
    <row r="7376" spans="1:14" x14ac:dyDescent="0.25">
      <c r="A7376" s="1" t="s">
        <v>362</v>
      </c>
      <c r="B7376" s="2" t="s">
        <v>103</v>
      </c>
      <c r="C7376" s="2" t="s">
        <v>5811</v>
      </c>
      <c r="D7376" s="2" t="s">
        <v>18012</v>
      </c>
      <c r="E7376" s="2" t="s">
        <v>5812</v>
      </c>
      <c r="F7376" s="2">
        <v>60131500</v>
      </c>
      <c r="G7376" s="2" t="s">
        <v>490</v>
      </c>
      <c r="H7376" s="2">
        <v>2</v>
      </c>
      <c r="I7376" s="2">
        <v>9</v>
      </c>
      <c r="J7376" s="2">
        <v>10</v>
      </c>
      <c r="K7376" s="2">
        <v>20</v>
      </c>
      <c r="L7376" s="3">
        <v>280000</v>
      </c>
      <c r="M7376" s="2" t="s">
        <v>0</v>
      </c>
      <c r="N7376" s="4" t="s">
        <v>21</v>
      </c>
    </row>
    <row r="7377" spans="1:14" x14ac:dyDescent="0.25">
      <c r="A7377" s="1" t="s">
        <v>362</v>
      </c>
      <c r="B7377" s="2" t="s">
        <v>15</v>
      </c>
      <c r="C7377" s="2" t="s">
        <v>5808</v>
      </c>
      <c r="D7377" s="2" t="s">
        <v>18011</v>
      </c>
      <c r="E7377" s="2" t="s">
        <v>5813</v>
      </c>
      <c r="F7377" s="2">
        <v>60131400</v>
      </c>
      <c r="G7377" s="2" t="s">
        <v>490</v>
      </c>
      <c r="H7377" s="2">
        <v>2</v>
      </c>
      <c r="I7377" s="2">
        <v>9</v>
      </c>
      <c r="J7377" s="2">
        <v>10</v>
      </c>
      <c r="K7377" s="2">
        <v>5</v>
      </c>
      <c r="L7377" s="3">
        <v>1100000</v>
      </c>
      <c r="M7377" s="2" t="s">
        <v>0</v>
      </c>
      <c r="N7377" s="4" t="s">
        <v>21</v>
      </c>
    </row>
    <row r="7378" spans="1:14" x14ac:dyDescent="0.25">
      <c r="A7378" s="1" t="s">
        <v>362</v>
      </c>
      <c r="B7378" s="2" t="s">
        <v>15</v>
      </c>
      <c r="C7378" s="2" t="s">
        <v>5808</v>
      </c>
      <c r="D7378" s="2" t="s">
        <v>18011</v>
      </c>
      <c r="E7378" s="2" t="s">
        <v>5814</v>
      </c>
      <c r="F7378" s="2">
        <v>60131400</v>
      </c>
      <c r="G7378" s="2" t="s">
        <v>490</v>
      </c>
      <c r="H7378" s="2">
        <v>2</v>
      </c>
      <c r="I7378" s="2">
        <v>9</v>
      </c>
      <c r="J7378" s="2">
        <v>10</v>
      </c>
      <c r="K7378" s="2">
        <v>5</v>
      </c>
      <c r="L7378" s="3">
        <v>1050000</v>
      </c>
      <c r="M7378" s="2" t="s">
        <v>0</v>
      </c>
      <c r="N7378" s="4" t="s">
        <v>21</v>
      </c>
    </row>
    <row r="7379" spans="1:14" x14ac:dyDescent="0.25">
      <c r="A7379" s="1" t="s">
        <v>362</v>
      </c>
      <c r="B7379" s="2" t="s">
        <v>15</v>
      </c>
      <c r="C7379" s="2" t="s">
        <v>5808</v>
      </c>
      <c r="D7379" s="2" t="s">
        <v>18011</v>
      </c>
      <c r="E7379" s="2" t="s">
        <v>5815</v>
      </c>
      <c r="F7379" s="2">
        <v>60131205</v>
      </c>
      <c r="G7379" s="2" t="s">
        <v>490</v>
      </c>
      <c r="H7379" s="2">
        <v>2</v>
      </c>
      <c r="I7379" s="2">
        <v>9</v>
      </c>
      <c r="J7379" s="2">
        <v>10</v>
      </c>
      <c r="K7379" s="2">
        <v>5</v>
      </c>
      <c r="L7379" s="3">
        <v>1000000</v>
      </c>
      <c r="M7379" s="2" t="s">
        <v>0</v>
      </c>
      <c r="N7379" s="4" t="s">
        <v>21</v>
      </c>
    </row>
    <row r="7380" spans="1:14" x14ac:dyDescent="0.25">
      <c r="A7380" s="1" t="s">
        <v>362</v>
      </c>
      <c r="B7380" s="2" t="s">
        <v>103</v>
      </c>
      <c r="C7380" s="2" t="s">
        <v>5811</v>
      </c>
      <c r="D7380" s="2" t="s">
        <v>18012</v>
      </c>
      <c r="E7380" s="2" t="s">
        <v>5816</v>
      </c>
      <c r="F7380" s="2">
        <v>60131500</v>
      </c>
      <c r="G7380" s="2" t="s">
        <v>490</v>
      </c>
      <c r="H7380" s="2">
        <v>2</v>
      </c>
      <c r="I7380" s="2">
        <v>9</v>
      </c>
      <c r="J7380" s="2">
        <v>10</v>
      </c>
      <c r="K7380" s="2">
        <v>10</v>
      </c>
      <c r="L7380" s="3">
        <v>88000</v>
      </c>
      <c r="M7380" s="2" t="s">
        <v>0</v>
      </c>
      <c r="N7380" s="4" t="s">
        <v>21</v>
      </c>
    </row>
    <row r="7381" spans="1:14" x14ac:dyDescent="0.25">
      <c r="A7381" s="1" t="s">
        <v>362</v>
      </c>
      <c r="B7381" s="2" t="s">
        <v>103</v>
      </c>
      <c r="C7381" s="2" t="s">
        <v>5811</v>
      </c>
      <c r="D7381" s="2" t="s">
        <v>18012</v>
      </c>
      <c r="E7381" s="2" t="s">
        <v>5817</v>
      </c>
      <c r="F7381" s="2">
        <v>60131500</v>
      </c>
      <c r="G7381" s="2" t="s">
        <v>490</v>
      </c>
      <c r="H7381" s="2">
        <v>2</v>
      </c>
      <c r="I7381" s="2">
        <v>9</v>
      </c>
      <c r="J7381" s="2">
        <v>10</v>
      </c>
      <c r="K7381" s="2">
        <v>10</v>
      </c>
      <c r="L7381" s="3">
        <v>600000</v>
      </c>
      <c r="M7381" s="2" t="s">
        <v>0</v>
      </c>
      <c r="N7381" s="4" t="s">
        <v>21</v>
      </c>
    </row>
    <row r="7382" spans="1:14" x14ac:dyDescent="0.25">
      <c r="A7382" s="1" t="s">
        <v>362</v>
      </c>
      <c r="B7382" s="2" t="s">
        <v>103</v>
      </c>
      <c r="C7382" s="2" t="s">
        <v>5811</v>
      </c>
      <c r="D7382" s="2" t="s">
        <v>18012</v>
      </c>
      <c r="E7382" s="2" t="s">
        <v>5818</v>
      </c>
      <c r="F7382" s="2">
        <v>60131500</v>
      </c>
      <c r="G7382" s="2" t="s">
        <v>490</v>
      </c>
      <c r="H7382" s="2">
        <v>2</v>
      </c>
      <c r="I7382" s="2">
        <v>9</v>
      </c>
      <c r="J7382" s="2">
        <v>10</v>
      </c>
      <c r="K7382" s="2">
        <v>9</v>
      </c>
      <c r="L7382" s="3">
        <v>243000</v>
      </c>
      <c r="M7382" s="2" t="s">
        <v>0</v>
      </c>
      <c r="N7382" s="4" t="s">
        <v>21</v>
      </c>
    </row>
    <row r="7383" spans="1:14" x14ac:dyDescent="0.25">
      <c r="A7383" s="1" t="s">
        <v>362</v>
      </c>
      <c r="B7383" s="2" t="s">
        <v>103</v>
      </c>
      <c r="C7383" s="2" t="s">
        <v>5811</v>
      </c>
      <c r="D7383" s="2" t="s">
        <v>18012</v>
      </c>
      <c r="E7383" s="2" t="s">
        <v>5819</v>
      </c>
      <c r="F7383" s="2">
        <v>60131500</v>
      </c>
      <c r="G7383" s="2" t="s">
        <v>490</v>
      </c>
      <c r="H7383" s="2">
        <v>2</v>
      </c>
      <c r="I7383" s="2">
        <v>9</v>
      </c>
      <c r="J7383" s="2">
        <v>10</v>
      </c>
      <c r="K7383" s="2">
        <v>15</v>
      </c>
      <c r="L7383" s="3">
        <v>525000</v>
      </c>
      <c r="M7383" s="2" t="s">
        <v>0</v>
      </c>
      <c r="N7383" s="4" t="s">
        <v>21</v>
      </c>
    </row>
    <row r="7384" spans="1:14" x14ac:dyDescent="0.25">
      <c r="A7384" s="1" t="s">
        <v>362</v>
      </c>
      <c r="B7384" s="2" t="s">
        <v>60</v>
      </c>
      <c r="C7384" s="2" t="s">
        <v>60</v>
      </c>
      <c r="D7384" s="2" t="s">
        <v>61</v>
      </c>
      <c r="E7384" s="2" t="s">
        <v>5820</v>
      </c>
      <c r="F7384" s="2">
        <v>11161503</v>
      </c>
      <c r="G7384" s="2" t="s">
        <v>490</v>
      </c>
      <c r="H7384" s="2">
        <v>2</v>
      </c>
      <c r="I7384" s="2">
        <v>9</v>
      </c>
      <c r="J7384" s="2">
        <v>10</v>
      </c>
      <c r="K7384" s="2">
        <v>5</v>
      </c>
      <c r="L7384" s="3">
        <v>150000</v>
      </c>
      <c r="M7384" s="2" t="s">
        <v>0</v>
      </c>
      <c r="N7384" s="4" t="s">
        <v>21</v>
      </c>
    </row>
    <row r="7385" spans="1:14" x14ac:dyDescent="0.25">
      <c r="A7385" s="1" t="s">
        <v>362</v>
      </c>
      <c r="B7385" s="2" t="s">
        <v>72</v>
      </c>
      <c r="C7385" s="2" t="s">
        <v>73</v>
      </c>
      <c r="D7385" s="2" t="s">
        <v>74</v>
      </c>
      <c r="E7385" s="2" t="s">
        <v>5821</v>
      </c>
      <c r="F7385" s="2">
        <v>12181600</v>
      </c>
      <c r="G7385" s="2" t="s">
        <v>490</v>
      </c>
      <c r="H7385" s="2">
        <v>2</v>
      </c>
      <c r="I7385" s="2">
        <v>9</v>
      </c>
      <c r="J7385" s="2">
        <v>10</v>
      </c>
      <c r="K7385" s="2">
        <v>15</v>
      </c>
      <c r="L7385" s="3">
        <v>420000</v>
      </c>
      <c r="M7385" s="2" t="s">
        <v>0</v>
      </c>
      <c r="N7385" s="4" t="s">
        <v>21</v>
      </c>
    </row>
    <row r="7386" spans="1:14" x14ac:dyDescent="0.25">
      <c r="A7386" s="1" t="s">
        <v>362</v>
      </c>
      <c r="B7386" s="2" t="s">
        <v>72</v>
      </c>
      <c r="C7386" s="2" t="s">
        <v>73</v>
      </c>
      <c r="D7386" s="2" t="s">
        <v>74</v>
      </c>
      <c r="E7386" s="2" t="s">
        <v>5822</v>
      </c>
      <c r="F7386" s="2">
        <v>12181600</v>
      </c>
      <c r="G7386" s="2" t="s">
        <v>490</v>
      </c>
      <c r="H7386" s="2">
        <v>2</v>
      </c>
      <c r="I7386" s="2">
        <v>9</v>
      </c>
      <c r="J7386" s="2">
        <v>10</v>
      </c>
      <c r="K7386" s="2">
        <v>5</v>
      </c>
      <c r="L7386" s="3">
        <v>117500</v>
      </c>
      <c r="M7386" s="2" t="s">
        <v>0</v>
      </c>
      <c r="N7386" s="4" t="s">
        <v>21</v>
      </c>
    </row>
    <row r="7387" spans="1:14" x14ac:dyDescent="0.25">
      <c r="A7387" s="1" t="s">
        <v>362</v>
      </c>
      <c r="B7387" s="2" t="s">
        <v>278</v>
      </c>
      <c r="C7387" s="2" t="s">
        <v>2783</v>
      </c>
      <c r="D7387" s="2" t="s">
        <v>17976</v>
      </c>
      <c r="E7387" s="2" t="s">
        <v>5823</v>
      </c>
      <c r="F7387" s="2">
        <v>70122005</v>
      </c>
      <c r="G7387" s="2" t="s">
        <v>490</v>
      </c>
      <c r="H7387" s="2">
        <v>2</v>
      </c>
      <c r="I7387" s="2">
        <v>9</v>
      </c>
      <c r="J7387" s="2">
        <v>10</v>
      </c>
      <c r="K7387" s="2">
        <v>1</v>
      </c>
      <c r="L7387" s="3">
        <v>4108000</v>
      </c>
      <c r="M7387" s="2" t="s">
        <v>20</v>
      </c>
      <c r="N7387" s="4" t="s">
        <v>21</v>
      </c>
    </row>
    <row r="7388" spans="1:14" x14ac:dyDescent="0.25">
      <c r="A7388" s="1" t="s">
        <v>362</v>
      </c>
      <c r="B7388" s="2" t="s">
        <v>278</v>
      </c>
      <c r="C7388" s="2" t="s">
        <v>2783</v>
      </c>
      <c r="D7388" s="2" t="s">
        <v>17976</v>
      </c>
      <c r="E7388" s="2" t="s">
        <v>5824</v>
      </c>
      <c r="F7388" s="2">
        <v>72154024</v>
      </c>
      <c r="G7388" s="2" t="s">
        <v>490</v>
      </c>
      <c r="H7388" s="2">
        <v>2</v>
      </c>
      <c r="I7388" s="2">
        <v>9</v>
      </c>
      <c r="J7388" s="2">
        <v>10</v>
      </c>
      <c r="K7388" s="2">
        <v>1</v>
      </c>
      <c r="L7388" s="3">
        <v>4200000</v>
      </c>
      <c r="M7388" s="2" t="s">
        <v>20</v>
      </c>
      <c r="N7388" s="4" t="s">
        <v>21</v>
      </c>
    </row>
    <row r="7389" spans="1:14" x14ac:dyDescent="0.25">
      <c r="A7389" s="1" t="s">
        <v>362</v>
      </c>
      <c r="B7389" s="2" t="s">
        <v>278</v>
      </c>
      <c r="C7389" s="2" t="s">
        <v>2783</v>
      </c>
      <c r="D7389" s="2" t="s">
        <v>17976</v>
      </c>
      <c r="E7389" s="2" t="s">
        <v>5825</v>
      </c>
      <c r="F7389" s="2">
        <v>70122005</v>
      </c>
      <c r="G7389" s="2" t="s">
        <v>490</v>
      </c>
      <c r="H7389" s="2">
        <v>2</v>
      </c>
      <c r="I7389" s="2">
        <v>9</v>
      </c>
      <c r="J7389" s="2">
        <v>10</v>
      </c>
      <c r="K7389" s="2">
        <v>1</v>
      </c>
      <c r="L7389" s="3">
        <v>2717000</v>
      </c>
      <c r="M7389" s="2" t="s">
        <v>20</v>
      </c>
      <c r="N7389" s="4" t="s">
        <v>21</v>
      </c>
    </row>
    <row r="7390" spans="1:14" x14ac:dyDescent="0.25">
      <c r="A7390" s="1" t="s">
        <v>362</v>
      </c>
      <c r="B7390" s="2" t="s">
        <v>545</v>
      </c>
      <c r="C7390" s="2" t="s">
        <v>2666</v>
      </c>
      <c r="D7390" s="2" t="s">
        <v>17965</v>
      </c>
      <c r="E7390" s="2" t="s">
        <v>5826</v>
      </c>
      <c r="F7390" s="2">
        <v>78101802</v>
      </c>
      <c r="G7390" s="2" t="s">
        <v>490</v>
      </c>
      <c r="H7390" s="2">
        <v>1</v>
      </c>
      <c r="I7390" s="2">
        <v>10</v>
      </c>
      <c r="J7390" s="2">
        <v>10</v>
      </c>
      <c r="K7390" s="2">
        <v>1</v>
      </c>
      <c r="L7390" s="3">
        <v>29000000</v>
      </c>
      <c r="M7390" s="2" t="s">
        <v>20</v>
      </c>
      <c r="N7390" s="4" t="s">
        <v>17384</v>
      </c>
    </row>
    <row r="7391" spans="1:14" x14ac:dyDescent="0.25">
      <c r="A7391" s="1" t="s">
        <v>362</v>
      </c>
      <c r="B7391" s="2" t="s">
        <v>545</v>
      </c>
      <c r="C7391" s="2" t="s">
        <v>2666</v>
      </c>
      <c r="D7391" s="2" t="s">
        <v>17965</v>
      </c>
      <c r="E7391" s="2" t="s">
        <v>5827</v>
      </c>
      <c r="F7391" s="2">
        <v>78101802</v>
      </c>
      <c r="G7391" s="2" t="s">
        <v>490</v>
      </c>
      <c r="H7391" s="2">
        <v>11</v>
      </c>
      <c r="I7391" s="2">
        <v>2</v>
      </c>
      <c r="J7391" s="2">
        <v>10</v>
      </c>
      <c r="K7391" s="2">
        <v>1</v>
      </c>
      <c r="L7391" s="3">
        <v>5200000</v>
      </c>
      <c r="M7391" s="2" t="s">
        <v>20</v>
      </c>
      <c r="N7391" s="4" t="s">
        <v>21</v>
      </c>
    </row>
    <row r="7392" spans="1:14" x14ac:dyDescent="0.25">
      <c r="A7392" s="1" t="s">
        <v>362</v>
      </c>
      <c r="B7392" s="2" t="s">
        <v>340</v>
      </c>
      <c r="C7392" s="2" t="s">
        <v>341</v>
      </c>
      <c r="D7392" s="2" t="s">
        <v>342</v>
      </c>
      <c r="E7392" s="2" t="s">
        <v>5828</v>
      </c>
      <c r="F7392" s="2">
        <v>86101810</v>
      </c>
      <c r="G7392" s="2" t="s">
        <v>490</v>
      </c>
      <c r="H7392" s="2">
        <v>2</v>
      </c>
      <c r="I7392" s="2">
        <v>9</v>
      </c>
      <c r="J7392" s="2">
        <v>10</v>
      </c>
      <c r="K7392" s="2">
        <v>1</v>
      </c>
      <c r="L7392" s="3">
        <v>5000000</v>
      </c>
      <c r="M7392" s="2" t="s">
        <v>20</v>
      </c>
      <c r="N7392" s="4" t="s">
        <v>21</v>
      </c>
    </row>
    <row r="7393" spans="1:14" x14ac:dyDescent="0.25">
      <c r="A7393" s="1" t="s">
        <v>362</v>
      </c>
      <c r="B7393" s="2" t="s">
        <v>162</v>
      </c>
      <c r="C7393" s="2" t="s">
        <v>567</v>
      </c>
      <c r="D7393" s="2" t="s">
        <v>17885</v>
      </c>
      <c r="E7393" s="2" t="s">
        <v>5829</v>
      </c>
      <c r="F7393" s="2">
        <v>73151500</v>
      </c>
      <c r="G7393" s="2" t="s">
        <v>490</v>
      </c>
      <c r="H7393" s="2">
        <v>2</v>
      </c>
      <c r="I7393" s="2">
        <v>9</v>
      </c>
      <c r="J7393" s="2">
        <v>10</v>
      </c>
      <c r="K7393" s="2">
        <v>1</v>
      </c>
      <c r="L7393" s="3">
        <v>2000000</v>
      </c>
      <c r="M7393" s="2" t="s">
        <v>20</v>
      </c>
      <c r="N7393" s="4" t="s">
        <v>21</v>
      </c>
    </row>
    <row r="7394" spans="1:14" x14ac:dyDescent="0.25">
      <c r="A7394" s="1" t="s">
        <v>362</v>
      </c>
      <c r="B7394" s="2" t="s">
        <v>56</v>
      </c>
      <c r="C7394" s="2" t="s">
        <v>56</v>
      </c>
      <c r="D7394" s="2" t="s">
        <v>57</v>
      </c>
      <c r="E7394" s="2" t="s">
        <v>5830</v>
      </c>
      <c r="F7394" s="2">
        <v>55121715</v>
      </c>
      <c r="G7394" s="2" t="s">
        <v>490</v>
      </c>
      <c r="H7394" s="2">
        <v>2</v>
      </c>
      <c r="I7394" s="2">
        <v>9</v>
      </c>
      <c r="J7394" s="2">
        <v>10</v>
      </c>
      <c r="K7394" s="2">
        <v>14</v>
      </c>
      <c r="L7394" s="3">
        <v>2800000</v>
      </c>
      <c r="M7394" s="2" t="s">
        <v>0</v>
      </c>
      <c r="N7394" s="4" t="s">
        <v>21</v>
      </c>
    </row>
    <row r="7395" spans="1:14" x14ac:dyDescent="0.25">
      <c r="A7395" s="1" t="s">
        <v>362</v>
      </c>
      <c r="B7395" s="2" t="s">
        <v>56</v>
      </c>
      <c r="C7395" s="2" t="s">
        <v>56</v>
      </c>
      <c r="D7395" s="2" t="s">
        <v>57</v>
      </c>
      <c r="E7395" s="2" t="s">
        <v>5831</v>
      </c>
      <c r="F7395" s="2">
        <v>55121715</v>
      </c>
      <c r="G7395" s="2" t="s">
        <v>490</v>
      </c>
      <c r="H7395" s="2">
        <v>2</v>
      </c>
      <c r="I7395" s="2">
        <v>9</v>
      </c>
      <c r="J7395" s="2">
        <v>10</v>
      </c>
      <c r="K7395" s="2">
        <v>14</v>
      </c>
      <c r="L7395" s="3">
        <v>1120000</v>
      </c>
      <c r="M7395" s="2" t="s">
        <v>0</v>
      </c>
      <c r="N7395" s="4" t="s">
        <v>21</v>
      </c>
    </row>
    <row r="7396" spans="1:14" x14ac:dyDescent="0.25">
      <c r="A7396" s="1" t="s">
        <v>362</v>
      </c>
      <c r="B7396" s="2" t="s">
        <v>113</v>
      </c>
      <c r="C7396" s="2" t="s">
        <v>113</v>
      </c>
      <c r="D7396" s="2" t="s">
        <v>114</v>
      </c>
      <c r="E7396" s="2" t="s">
        <v>5832</v>
      </c>
      <c r="F7396" s="2">
        <v>41122808</v>
      </c>
      <c r="G7396" s="2" t="s">
        <v>490</v>
      </c>
      <c r="H7396" s="2">
        <v>2</v>
      </c>
      <c r="I7396" s="2">
        <v>9</v>
      </c>
      <c r="J7396" s="2">
        <v>10</v>
      </c>
      <c r="K7396" s="2">
        <v>4</v>
      </c>
      <c r="L7396" s="3">
        <v>560000</v>
      </c>
      <c r="M7396" s="2" t="s">
        <v>0</v>
      </c>
      <c r="N7396" s="4" t="s">
        <v>21</v>
      </c>
    </row>
    <row r="7397" spans="1:14" x14ac:dyDescent="0.25">
      <c r="A7397" s="1" t="s">
        <v>362</v>
      </c>
      <c r="B7397" s="2" t="s">
        <v>56</v>
      </c>
      <c r="C7397" s="2" t="s">
        <v>56</v>
      </c>
      <c r="D7397" s="2" t="s">
        <v>57</v>
      </c>
      <c r="E7397" s="2" t="s">
        <v>5833</v>
      </c>
      <c r="F7397" s="2">
        <v>55121715</v>
      </c>
      <c r="G7397" s="2" t="s">
        <v>490</v>
      </c>
      <c r="H7397" s="2">
        <v>2</v>
      </c>
      <c r="I7397" s="2">
        <v>9</v>
      </c>
      <c r="J7397" s="2">
        <v>10</v>
      </c>
      <c r="K7397" s="2">
        <v>40</v>
      </c>
      <c r="L7397" s="3">
        <v>400000</v>
      </c>
      <c r="M7397" s="2" t="s">
        <v>0</v>
      </c>
      <c r="N7397" s="4" t="s">
        <v>21</v>
      </c>
    </row>
    <row r="7398" spans="1:14" x14ac:dyDescent="0.25">
      <c r="A7398" s="1" t="s">
        <v>362</v>
      </c>
      <c r="B7398" s="2" t="s">
        <v>56</v>
      </c>
      <c r="C7398" s="2" t="s">
        <v>56</v>
      </c>
      <c r="D7398" s="2" t="s">
        <v>57</v>
      </c>
      <c r="E7398" s="2" t="s">
        <v>5834</v>
      </c>
      <c r="F7398" s="2">
        <v>55121715</v>
      </c>
      <c r="G7398" s="2" t="s">
        <v>490</v>
      </c>
      <c r="H7398" s="2">
        <v>2</v>
      </c>
      <c r="I7398" s="2">
        <v>9</v>
      </c>
      <c r="J7398" s="2">
        <v>10</v>
      </c>
      <c r="K7398" s="2">
        <v>7</v>
      </c>
      <c r="L7398" s="3">
        <v>455000</v>
      </c>
      <c r="M7398" s="2" t="s">
        <v>0</v>
      </c>
      <c r="N7398" s="4" t="s">
        <v>21</v>
      </c>
    </row>
    <row r="7399" spans="1:14" x14ac:dyDescent="0.25">
      <c r="A7399" s="1" t="s">
        <v>362</v>
      </c>
      <c r="B7399" s="2" t="s">
        <v>56</v>
      </c>
      <c r="C7399" s="2" t="s">
        <v>56</v>
      </c>
      <c r="D7399" s="2" t="s">
        <v>57</v>
      </c>
      <c r="E7399" s="2" t="s">
        <v>5835</v>
      </c>
      <c r="F7399" s="2">
        <v>55121715</v>
      </c>
      <c r="G7399" s="2" t="s">
        <v>490</v>
      </c>
      <c r="H7399" s="2">
        <v>2</v>
      </c>
      <c r="I7399" s="2">
        <v>9</v>
      </c>
      <c r="J7399" s="2">
        <v>10</v>
      </c>
      <c r="K7399" s="2">
        <v>6</v>
      </c>
      <c r="L7399" s="3">
        <v>1080000</v>
      </c>
      <c r="M7399" s="2" t="s">
        <v>0</v>
      </c>
      <c r="N7399" s="4" t="s">
        <v>21</v>
      </c>
    </row>
    <row r="7400" spans="1:14" x14ac:dyDescent="0.25">
      <c r="A7400" s="1" t="s">
        <v>362</v>
      </c>
      <c r="B7400" s="2" t="s">
        <v>56</v>
      </c>
      <c r="C7400" s="2" t="s">
        <v>56</v>
      </c>
      <c r="D7400" s="2" t="s">
        <v>57</v>
      </c>
      <c r="E7400" s="2" t="s">
        <v>5836</v>
      </c>
      <c r="F7400" s="2">
        <v>55121715</v>
      </c>
      <c r="G7400" s="2" t="s">
        <v>490</v>
      </c>
      <c r="H7400" s="2">
        <v>2</v>
      </c>
      <c r="I7400" s="2">
        <v>9</v>
      </c>
      <c r="J7400" s="2">
        <v>10</v>
      </c>
      <c r="K7400" s="2">
        <v>7</v>
      </c>
      <c r="L7400" s="3">
        <v>2660000</v>
      </c>
      <c r="M7400" s="2" t="s">
        <v>0</v>
      </c>
      <c r="N7400" s="4" t="s">
        <v>21</v>
      </c>
    </row>
    <row r="7401" spans="1:14" x14ac:dyDescent="0.25">
      <c r="A7401" s="1" t="s">
        <v>362</v>
      </c>
      <c r="B7401" s="2" t="s">
        <v>60</v>
      </c>
      <c r="C7401" s="2" t="s">
        <v>60</v>
      </c>
      <c r="D7401" s="2" t="s">
        <v>61</v>
      </c>
      <c r="E7401" s="2" t="s">
        <v>5837</v>
      </c>
      <c r="F7401" s="2">
        <v>46182306</v>
      </c>
      <c r="G7401" s="2" t="s">
        <v>490</v>
      </c>
      <c r="H7401" s="2">
        <v>2</v>
      </c>
      <c r="I7401" s="2">
        <v>9</v>
      </c>
      <c r="J7401" s="2">
        <v>10</v>
      </c>
      <c r="K7401" s="2">
        <v>10</v>
      </c>
      <c r="L7401" s="3">
        <v>3500000</v>
      </c>
      <c r="M7401" s="2" t="s">
        <v>0</v>
      </c>
      <c r="N7401" s="4" t="s">
        <v>21</v>
      </c>
    </row>
    <row r="7402" spans="1:14" x14ac:dyDescent="0.25">
      <c r="A7402" s="1" t="s">
        <v>362</v>
      </c>
      <c r="B7402" s="2" t="s">
        <v>60</v>
      </c>
      <c r="C7402" s="2" t="s">
        <v>60</v>
      </c>
      <c r="D7402" s="2" t="s">
        <v>61</v>
      </c>
      <c r="E7402" s="2" t="s">
        <v>5838</v>
      </c>
      <c r="F7402" s="2">
        <v>46182314</v>
      </c>
      <c r="G7402" s="2" t="s">
        <v>490</v>
      </c>
      <c r="H7402" s="2">
        <v>2</v>
      </c>
      <c r="I7402" s="2">
        <v>9</v>
      </c>
      <c r="J7402" s="2">
        <v>10</v>
      </c>
      <c r="K7402" s="2">
        <v>10</v>
      </c>
      <c r="L7402" s="3">
        <v>2626700</v>
      </c>
      <c r="M7402" s="2" t="s">
        <v>0</v>
      </c>
      <c r="N7402" s="4" t="s">
        <v>21</v>
      </c>
    </row>
    <row r="7403" spans="1:14" x14ac:dyDescent="0.25">
      <c r="A7403" s="1" t="s">
        <v>362</v>
      </c>
      <c r="B7403" s="2" t="s">
        <v>622</v>
      </c>
      <c r="C7403" s="2" t="s">
        <v>622</v>
      </c>
      <c r="D7403" s="2" t="s">
        <v>17893</v>
      </c>
      <c r="E7403" s="2" t="s">
        <v>5774</v>
      </c>
      <c r="F7403" s="2">
        <v>46181504</v>
      </c>
      <c r="G7403" s="2" t="s">
        <v>490</v>
      </c>
      <c r="H7403" s="2">
        <v>2</v>
      </c>
      <c r="I7403" s="2">
        <v>9</v>
      </c>
      <c r="J7403" s="2">
        <v>10</v>
      </c>
      <c r="K7403" s="2">
        <v>50</v>
      </c>
      <c r="L7403" s="3">
        <v>325000</v>
      </c>
      <c r="M7403" s="2" t="s">
        <v>0</v>
      </c>
      <c r="N7403" s="4" t="s">
        <v>21</v>
      </c>
    </row>
    <row r="7404" spans="1:14" x14ac:dyDescent="0.25">
      <c r="A7404" s="1" t="s">
        <v>362</v>
      </c>
      <c r="B7404" s="2" t="s">
        <v>76</v>
      </c>
      <c r="C7404" s="2" t="s">
        <v>1365</v>
      </c>
      <c r="D7404" s="2" t="s">
        <v>17940</v>
      </c>
      <c r="E7404" s="2" t="s">
        <v>5839</v>
      </c>
      <c r="F7404" s="2">
        <v>39121719</v>
      </c>
      <c r="G7404" s="2" t="s">
        <v>490</v>
      </c>
      <c r="H7404" s="2">
        <v>2</v>
      </c>
      <c r="I7404" s="2">
        <v>9</v>
      </c>
      <c r="J7404" s="2">
        <v>10</v>
      </c>
      <c r="K7404" s="2">
        <v>1200</v>
      </c>
      <c r="L7404" s="3">
        <v>600000</v>
      </c>
      <c r="M7404" s="2" t="s">
        <v>0</v>
      </c>
      <c r="N7404" s="4" t="s">
        <v>21</v>
      </c>
    </row>
    <row r="7405" spans="1:14" x14ac:dyDescent="0.25">
      <c r="A7405" s="1" t="s">
        <v>362</v>
      </c>
      <c r="B7405" s="2" t="s">
        <v>86</v>
      </c>
      <c r="C7405" s="2" t="s">
        <v>93</v>
      </c>
      <c r="D7405" s="2" t="s">
        <v>94</v>
      </c>
      <c r="E7405" s="2" t="s">
        <v>5840</v>
      </c>
      <c r="F7405" s="2">
        <v>46181704</v>
      </c>
      <c r="G7405" s="2" t="s">
        <v>490</v>
      </c>
      <c r="H7405" s="2">
        <v>2</v>
      </c>
      <c r="I7405" s="2">
        <v>9</v>
      </c>
      <c r="J7405" s="2">
        <v>10</v>
      </c>
      <c r="K7405" s="2">
        <v>20</v>
      </c>
      <c r="L7405" s="3">
        <v>400000</v>
      </c>
      <c r="M7405" s="2" t="s">
        <v>0</v>
      </c>
      <c r="N7405" s="4" t="s">
        <v>21</v>
      </c>
    </row>
    <row r="7406" spans="1:14" x14ac:dyDescent="0.25">
      <c r="A7406" s="1" t="s">
        <v>362</v>
      </c>
      <c r="B7406" s="2" t="s">
        <v>86</v>
      </c>
      <c r="C7406" s="2" t="s">
        <v>93</v>
      </c>
      <c r="D7406" s="2" t="s">
        <v>94</v>
      </c>
      <c r="E7406" s="2" t="s">
        <v>5841</v>
      </c>
      <c r="F7406" s="2">
        <v>46181705</v>
      </c>
      <c r="G7406" s="2" t="s">
        <v>490</v>
      </c>
      <c r="H7406" s="2">
        <v>2</v>
      </c>
      <c r="I7406" s="2">
        <v>9</v>
      </c>
      <c r="J7406" s="2">
        <v>10</v>
      </c>
      <c r="K7406" s="2">
        <v>30</v>
      </c>
      <c r="L7406" s="3">
        <v>4105500</v>
      </c>
      <c r="M7406" s="2" t="s">
        <v>0</v>
      </c>
      <c r="N7406" s="4" t="s">
        <v>21</v>
      </c>
    </row>
    <row r="7407" spans="1:14" x14ac:dyDescent="0.25">
      <c r="A7407" s="1" t="s">
        <v>362</v>
      </c>
      <c r="B7407" s="2" t="s">
        <v>103</v>
      </c>
      <c r="C7407" s="2" t="s">
        <v>104</v>
      </c>
      <c r="D7407" s="2" t="s">
        <v>105</v>
      </c>
      <c r="E7407" s="2" t="s">
        <v>5842</v>
      </c>
      <c r="F7407" s="2">
        <v>24141500</v>
      </c>
      <c r="G7407" s="2" t="s">
        <v>490</v>
      </c>
      <c r="H7407" s="2">
        <v>2</v>
      </c>
      <c r="I7407" s="2">
        <v>9</v>
      </c>
      <c r="J7407" s="2">
        <v>10</v>
      </c>
      <c r="K7407" s="2">
        <v>20</v>
      </c>
      <c r="L7407" s="3">
        <v>2618000</v>
      </c>
      <c r="M7407" s="2" t="s">
        <v>0</v>
      </c>
      <c r="N7407" s="4" t="s">
        <v>21</v>
      </c>
    </row>
    <row r="7408" spans="1:14" x14ac:dyDescent="0.25">
      <c r="A7408" s="1" t="s">
        <v>362</v>
      </c>
      <c r="B7408" s="2" t="s">
        <v>60</v>
      </c>
      <c r="C7408" s="2" t="s">
        <v>60</v>
      </c>
      <c r="D7408" s="2" t="s">
        <v>61</v>
      </c>
      <c r="E7408" s="2" t="s">
        <v>5843</v>
      </c>
      <c r="F7408" s="2">
        <v>46181507</v>
      </c>
      <c r="G7408" s="2" t="s">
        <v>490</v>
      </c>
      <c r="H7408" s="2">
        <v>2</v>
      </c>
      <c r="I7408" s="2">
        <v>9</v>
      </c>
      <c r="J7408" s="2">
        <v>10</v>
      </c>
      <c r="K7408" s="2">
        <v>15</v>
      </c>
      <c r="L7408" s="3">
        <v>600000</v>
      </c>
      <c r="M7408" s="2" t="s">
        <v>0</v>
      </c>
      <c r="N7408" s="4" t="s">
        <v>21</v>
      </c>
    </row>
    <row r="7409" spans="1:14" x14ac:dyDescent="0.25">
      <c r="A7409" s="1" t="s">
        <v>362</v>
      </c>
      <c r="B7409" s="2" t="s">
        <v>103</v>
      </c>
      <c r="C7409" s="2" t="s">
        <v>104</v>
      </c>
      <c r="D7409" s="2" t="s">
        <v>105</v>
      </c>
      <c r="E7409" s="2" t="s">
        <v>5844</v>
      </c>
      <c r="F7409" s="2">
        <v>46181902</v>
      </c>
      <c r="G7409" s="2" t="s">
        <v>490</v>
      </c>
      <c r="H7409" s="2">
        <v>2</v>
      </c>
      <c r="I7409" s="2">
        <v>9</v>
      </c>
      <c r="J7409" s="2">
        <v>10</v>
      </c>
      <c r="K7409" s="2">
        <v>33</v>
      </c>
      <c r="L7409" s="3">
        <v>594000</v>
      </c>
      <c r="M7409" s="2" t="s">
        <v>0</v>
      </c>
      <c r="N7409" s="4" t="s">
        <v>21</v>
      </c>
    </row>
    <row r="7410" spans="1:14" x14ac:dyDescent="0.25">
      <c r="A7410" s="1" t="s">
        <v>362</v>
      </c>
      <c r="B7410" s="2" t="s">
        <v>86</v>
      </c>
      <c r="C7410" s="2" t="s">
        <v>93</v>
      </c>
      <c r="D7410" s="2" t="s">
        <v>94</v>
      </c>
      <c r="E7410" s="2" t="s">
        <v>5845</v>
      </c>
      <c r="F7410" s="2">
        <v>46181520</v>
      </c>
      <c r="G7410" s="2" t="s">
        <v>490</v>
      </c>
      <c r="H7410" s="2">
        <v>2</v>
      </c>
      <c r="I7410" s="2">
        <v>9</v>
      </c>
      <c r="J7410" s="2">
        <v>10</v>
      </c>
      <c r="K7410" s="2">
        <v>30</v>
      </c>
      <c r="L7410" s="3">
        <v>1500000</v>
      </c>
      <c r="M7410" s="2" t="s">
        <v>0</v>
      </c>
      <c r="N7410" s="4" t="s">
        <v>21</v>
      </c>
    </row>
    <row r="7411" spans="1:14" x14ac:dyDescent="0.25">
      <c r="A7411" s="1" t="s">
        <v>362</v>
      </c>
      <c r="B7411" s="2" t="s">
        <v>60</v>
      </c>
      <c r="C7411" s="2" t="s">
        <v>60</v>
      </c>
      <c r="D7411" s="2" t="s">
        <v>61</v>
      </c>
      <c r="E7411" s="2" t="s">
        <v>5846</v>
      </c>
      <c r="F7411" s="2">
        <v>46181548</v>
      </c>
      <c r="G7411" s="2" t="s">
        <v>490</v>
      </c>
      <c r="H7411" s="2">
        <v>2</v>
      </c>
      <c r="I7411" s="2">
        <v>9</v>
      </c>
      <c r="J7411" s="2">
        <v>10</v>
      </c>
      <c r="K7411" s="2">
        <v>10</v>
      </c>
      <c r="L7411" s="3">
        <v>400000</v>
      </c>
      <c r="M7411" s="2" t="s">
        <v>0</v>
      </c>
      <c r="N7411" s="4" t="s">
        <v>21</v>
      </c>
    </row>
    <row r="7412" spans="1:14" x14ac:dyDescent="0.25">
      <c r="A7412" s="1" t="s">
        <v>362</v>
      </c>
      <c r="B7412" s="2" t="s">
        <v>60</v>
      </c>
      <c r="C7412" s="2" t="s">
        <v>60</v>
      </c>
      <c r="D7412" s="2" t="s">
        <v>61</v>
      </c>
      <c r="E7412" s="2" t="s">
        <v>5847</v>
      </c>
      <c r="F7412" s="2">
        <v>46181504</v>
      </c>
      <c r="G7412" s="2" t="s">
        <v>490</v>
      </c>
      <c r="H7412" s="2">
        <v>2</v>
      </c>
      <c r="I7412" s="2">
        <v>9</v>
      </c>
      <c r="J7412" s="2">
        <v>10</v>
      </c>
      <c r="K7412" s="2">
        <v>20</v>
      </c>
      <c r="L7412" s="3">
        <v>1700000</v>
      </c>
      <c r="M7412" s="2" t="s">
        <v>0</v>
      </c>
      <c r="N7412" s="4" t="s">
        <v>21</v>
      </c>
    </row>
    <row r="7413" spans="1:14" x14ac:dyDescent="0.25">
      <c r="A7413" s="1" t="s">
        <v>362</v>
      </c>
      <c r="B7413" s="2" t="s">
        <v>103</v>
      </c>
      <c r="C7413" s="2" t="s">
        <v>104</v>
      </c>
      <c r="D7413" s="2" t="s">
        <v>105</v>
      </c>
      <c r="E7413" s="2" t="s">
        <v>5848</v>
      </c>
      <c r="F7413" s="2">
        <v>23141607</v>
      </c>
      <c r="G7413" s="2" t="s">
        <v>490</v>
      </c>
      <c r="H7413" s="2">
        <v>2</v>
      </c>
      <c r="I7413" s="2">
        <v>9</v>
      </c>
      <c r="J7413" s="2">
        <v>10</v>
      </c>
      <c r="K7413" s="2">
        <v>21</v>
      </c>
      <c r="L7413" s="3">
        <v>1874250</v>
      </c>
      <c r="M7413" s="2" t="s">
        <v>0</v>
      </c>
      <c r="N7413" s="4" t="s">
        <v>21</v>
      </c>
    </row>
    <row r="7414" spans="1:14" x14ac:dyDescent="0.25">
      <c r="A7414" s="1" t="s">
        <v>362</v>
      </c>
      <c r="B7414" s="2" t="s">
        <v>86</v>
      </c>
      <c r="C7414" s="2" t="s">
        <v>87</v>
      </c>
      <c r="D7414" s="2" t="s">
        <v>88</v>
      </c>
      <c r="E7414" s="2" t="s">
        <v>5849</v>
      </c>
      <c r="F7414" s="2">
        <v>46161508</v>
      </c>
      <c r="G7414" s="2" t="s">
        <v>490</v>
      </c>
      <c r="H7414" s="2">
        <v>2</v>
      </c>
      <c r="I7414" s="2">
        <v>9</v>
      </c>
      <c r="J7414" s="2">
        <v>10</v>
      </c>
      <c r="K7414" s="2">
        <v>30</v>
      </c>
      <c r="L7414" s="3">
        <v>1384530</v>
      </c>
      <c r="M7414" s="2" t="s">
        <v>0</v>
      </c>
      <c r="N7414" s="4" t="s">
        <v>21</v>
      </c>
    </row>
    <row r="7415" spans="1:14" x14ac:dyDescent="0.25">
      <c r="A7415" s="1" t="s">
        <v>362</v>
      </c>
      <c r="B7415" s="2" t="s">
        <v>122</v>
      </c>
      <c r="C7415" s="2" t="s">
        <v>257</v>
      </c>
      <c r="D7415" s="2" t="s">
        <v>258</v>
      </c>
      <c r="E7415" s="2" t="s">
        <v>5850</v>
      </c>
      <c r="F7415" s="2">
        <v>44103112</v>
      </c>
      <c r="G7415" s="2" t="s">
        <v>490</v>
      </c>
      <c r="H7415" s="2">
        <v>2</v>
      </c>
      <c r="I7415" s="2">
        <v>9</v>
      </c>
      <c r="J7415" s="2">
        <v>16</v>
      </c>
      <c r="K7415" s="2">
        <v>10</v>
      </c>
      <c r="L7415" s="3">
        <v>3558100</v>
      </c>
      <c r="M7415" s="2" t="s">
        <v>0</v>
      </c>
      <c r="N7415" s="4" t="s">
        <v>21</v>
      </c>
    </row>
    <row r="7416" spans="1:14" x14ac:dyDescent="0.25">
      <c r="A7416" s="1" t="s">
        <v>362</v>
      </c>
      <c r="B7416" s="2" t="s">
        <v>128</v>
      </c>
      <c r="C7416" s="2" t="s">
        <v>5851</v>
      </c>
      <c r="D7416" s="2" t="s">
        <v>18013</v>
      </c>
      <c r="E7416" s="2" t="s">
        <v>5852</v>
      </c>
      <c r="F7416" s="2">
        <v>55121802</v>
      </c>
      <c r="G7416" s="2" t="s">
        <v>490</v>
      </c>
      <c r="H7416" s="2">
        <v>2</v>
      </c>
      <c r="I7416" s="2">
        <v>9</v>
      </c>
      <c r="J7416" s="2">
        <v>16</v>
      </c>
      <c r="K7416" s="2">
        <v>500</v>
      </c>
      <c r="L7416" s="3">
        <v>2006244.8</v>
      </c>
      <c r="M7416" s="2" t="s">
        <v>0</v>
      </c>
      <c r="N7416" s="4" t="s">
        <v>21</v>
      </c>
    </row>
    <row r="7417" spans="1:14" x14ac:dyDescent="0.25">
      <c r="A7417" s="1" t="s">
        <v>362</v>
      </c>
      <c r="B7417" s="2" t="s">
        <v>86</v>
      </c>
      <c r="C7417" s="2" t="s">
        <v>93</v>
      </c>
      <c r="D7417" s="2" t="s">
        <v>94</v>
      </c>
      <c r="E7417" s="2" t="s">
        <v>5853</v>
      </c>
      <c r="F7417" s="2">
        <v>60101405</v>
      </c>
      <c r="G7417" s="2" t="s">
        <v>490</v>
      </c>
      <c r="H7417" s="2">
        <v>2</v>
      </c>
      <c r="I7417" s="2">
        <v>9</v>
      </c>
      <c r="J7417" s="2">
        <v>16</v>
      </c>
      <c r="K7417" s="2">
        <v>1000</v>
      </c>
      <c r="L7417" s="3">
        <v>247520</v>
      </c>
      <c r="M7417" s="2" t="s">
        <v>0</v>
      </c>
      <c r="N7417" s="4" t="s">
        <v>21</v>
      </c>
    </row>
    <row r="7418" spans="1:14" x14ac:dyDescent="0.25">
      <c r="A7418" s="1" t="s">
        <v>362</v>
      </c>
      <c r="B7418" s="2" t="s">
        <v>86</v>
      </c>
      <c r="C7418" s="2" t="s">
        <v>93</v>
      </c>
      <c r="D7418" s="2" t="s">
        <v>94</v>
      </c>
      <c r="E7418" s="2" t="s">
        <v>5854</v>
      </c>
      <c r="F7418" s="2">
        <v>60101405</v>
      </c>
      <c r="G7418" s="2" t="s">
        <v>490</v>
      </c>
      <c r="H7418" s="2">
        <v>2</v>
      </c>
      <c r="I7418" s="2">
        <v>9</v>
      </c>
      <c r="J7418" s="2">
        <v>16</v>
      </c>
      <c r="K7418" s="2">
        <v>1000</v>
      </c>
      <c r="L7418" s="3">
        <v>247520</v>
      </c>
      <c r="M7418" s="2" t="s">
        <v>0</v>
      </c>
      <c r="N7418" s="4" t="s">
        <v>21</v>
      </c>
    </row>
    <row r="7419" spans="1:14" x14ac:dyDescent="0.25">
      <c r="A7419" s="1" t="s">
        <v>362</v>
      </c>
      <c r="B7419" s="2" t="s">
        <v>122</v>
      </c>
      <c r="C7419" s="2" t="s">
        <v>257</v>
      </c>
      <c r="D7419" s="2" t="s">
        <v>258</v>
      </c>
      <c r="E7419" s="2" t="s">
        <v>5855</v>
      </c>
      <c r="F7419" s="2">
        <v>44103112</v>
      </c>
      <c r="G7419" s="2" t="s">
        <v>490</v>
      </c>
      <c r="H7419" s="2">
        <v>2</v>
      </c>
      <c r="I7419" s="2">
        <v>9</v>
      </c>
      <c r="J7419" s="2">
        <v>16</v>
      </c>
      <c r="K7419" s="2">
        <v>5</v>
      </c>
      <c r="L7419" s="3">
        <v>2570400</v>
      </c>
      <c r="M7419" s="2" t="s">
        <v>0</v>
      </c>
      <c r="N7419" s="4" t="s">
        <v>21</v>
      </c>
    </row>
    <row r="7420" spans="1:14" x14ac:dyDescent="0.25">
      <c r="A7420" s="1" t="s">
        <v>362</v>
      </c>
      <c r="B7420" s="2" t="s">
        <v>86</v>
      </c>
      <c r="C7420" s="2" t="s">
        <v>93</v>
      </c>
      <c r="D7420" s="2" t="s">
        <v>94</v>
      </c>
      <c r="E7420" s="2" t="s">
        <v>5856</v>
      </c>
      <c r="F7420" s="2">
        <v>60101405</v>
      </c>
      <c r="G7420" s="2" t="s">
        <v>490</v>
      </c>
      <c r="H7420" s="2">
        <v>2</v>
      </c>
      <c r="I7420" s="2">
        <v>9</v>
      </c>
      <c r="J7420" s="2">
        <v>16</v>
      </c>
      <c r="K7420" s="2">
        <v>1500</v>
      </c>
      <c r="L7420" s="3">
        <v>446250</v>
      </c>
      <c r="M7420" s="2" t="s">
        <v>0</v>
      </c>
      <c r="N7420" s="4" t="s">
        <v>21</v>
      </c>
    </row>
    <row r="7421" spans="1:14" x14ac:dyDescent="0.25">
      <c r="A7421" s="1" t="s">
        <v>362</v>
      </c>
      <c r="B7421" s="2" t="s">
        <v>113</v>
      </c>
      <c r="C7421" s="2" t="s">
        <v>113</v>
      </c>
      <c r="D7421" s="2" t="s">
        <v>114</v>
      </c>
      <c r="E7421" s="2" t="s">
        <v>5857</v>
      </c>
      <c r="F7421" s="2">
        <v>48101800</v>
      </c>
      <c r="G7421" s="2" t="s">
        <v>490</v>
      </c>
      <c r="H7421" s="2">
        <v>2</v>
      </c>
      <c r="I7421" s="2">
        <v>3</v>
      </c>
      <c r="J7421" s="2">
        <v>10</v>
      </c>
      <c r="K7421" s="2">
        <v>3</v>
      </c>
      <c r="L7421" s="3">
        <v>54000</v>
      </c>
      <c r="M7421" s="2" t="s">
        <v>0</v>
      </c>
      <c r="N7421" s="4" t="s">
        <v>21</v>
      </c>
    </row>
    <row r="7422" spans="1:14" x14ac:dyDescent="0.25">
      <c r="A7422" s="1" t="s">
        <v>362</v>
      </c>
      <c r="B7422" s="2" t="s">
        <v>113</v>
      </c>
      <c r="C7422" s="2" t="s">
        <v>113</v>
      </c>
      <c r="D7422" s="2" t="s">
        <v>114</v>
      </c>
      <c r="E7422" s="2" t="s">
        <v>5858</v>
      </c>
      <c r="F7422" s="2">
        <v>52151702</v>
      </c>
      <c r="G7422" s="2" t="s">
        <v>490</v>
      </c>
      <c r="H7422" s="2">
        <v>2</v>
      </c>
      <c r="I7422" s="2">
        <v>3</v>
      </c>
      <c r="J7422" s="2">
        <v>10</v>
      </c>
      <c r="K7422" s="2">
        <v>3</v>
      </c>
      <c r="L7422" s="3">
        <v>285000</v>
      </c>
      <c r="M7422" s="2" t="s">
        <v>0</v>
      </c>
      <c r="N7422" s="4" t="s">
        <v>21</v>
      </c>
    </row>
    <row r="7423" spans="1:14" x14ac:dyDescent="0.25">
      <c r="A7423" s="1" t="s">
        <v>362</v>
      </c>
      <c r="B7423" s="2" t="s">
        <v>113</v>
      </c>
      <c r="C7423" s="2" t="s">
        <v>113</v>
      </c>
      <c r="D7423" s="2" t="s">
        <v>114</v>
      </c>
      <c r="E7423" s="2" t="s">
        <v>5859</v>
      </c>
      <c r="F7423" s="2">
        <v>52151702</v>
      </c>
      <c r="G7423" s="2" t="s">
        <v>490</v>
      </c>
      <c r="H7423" s="2">
        <v>2</v>
      </c>
      <c r="I7423" s="2">
        <v>3</v>
      </c>
      <c r="J7423" s="2">
        <v>10</v>
      </c>
      <c r="K7423" s="2">
        <v>2</v>
      </c>
      <c r="L7423" s="3">
        <v>120000</v>
      </c>
      <c r="M7423" s="2" t="s">
        <v>0</v>
      </c>
      <c r="N7423" s="4" t="s">
        <v>21</v>
      </c>
    </row>
    <row r="7424" spans="1:14" x14ac:dyDescent="0.25">
      <c r="A7424" s="1" t="s">
        <v>362</v>
      </c>
      <c r="B7424" s="2" t="s">
        <v>86</v>
      </c>
      <c r="C7424" s="2" t="s">
        <v>93</v>
      </c>
      <c r="D7424" s="2" t="s">
        <v>94</v>
      </c>
      <c r="E7424" s="2" t="s">
        <v>5860</v>
      </c>
      <c r="F7424" s="2">
        <v>52151606</v>
      </c>
      <c r="G7424" s="2" t="s">
        <v>490</v>
      </c>
      <c r="H7424" s="2">
        <v>2</v>
      </c>
      <c r="I7424" s="2">
        <v>3</v>
      </c>
      <c r="J7424" s="2">
        <v>10</v>
      </c>
      <c r="K7424" s="2">
        <v>2</v>
      </c>
      <c r="L7424" s="3">
        <v>200000</v>
      </c>
      <c r="M7424" s="2" t="s">
        <v>0</v>
      </c>
      <c r="N7424" s="4" t="s">
        <v>21</v>
      </c>
    </row>
    <row r="7425" spans="1:14" x14ac:dyDescent="0.25">
      <c r="A7425" s="1" t="s">
        <v>362</v>
      </c>
      <c r="B7425" s="2" t="s">
        <v>113</v>
      </c>
      <c r="C7425" s="2" t="s">
        <v>113</v>
      </c>
      <c r="D7425" s="2" t="s">
        <v>114</v>
      </c>
      <c r="E7425" s="2" t="s">
        <v>5861</v>
      </c>
      <c r="F7425" s="2">
        <v>52151807</v>
      </c>
      <c r="G7425" s="2" t="s">
        <v>490</v>
      </c>
      <c r="H7425" s="2">
        <v>2</v>
      </c>
      <c r="I7425" s="2">
        <v>3</v>
      </c>
      <c r="J7425" s="2">
        <v>10</v>
      </c>
      <c r="K7425" s="2">
        <v>1</v>
      </c>
      <c r="L7425" s="3">
        <v>71000</v>
      </c>
      <c r="M7425" s="2" t="s">
        <v>0</v>
      </c>
      <c r="N7425" s="4" t="s">
        <v>21</v>
      </c>
    </row>
    <row r="7426" spans="1:14" x14ac:dyDescent="0.25">
      <c r="A7426" s="1" t="s">
        <v>362</v>
      </c>
      <c r="B7426" s="2" t="s">
        <v>113</v>
      </c>
      <c r="C7426" s="2" t="s">
        <v>113</v>
      </c>
      <c r="D7426" s="2" t="s">
        <v>114</v>
      </c>
      <c r="E7426" s="2" t="s">
        <v>5862</v>
      </c>
      <c r="F7426" s="2">
        <v>52151807</v>
      </c>
      <c r="G7426" s="2" t="s">
        <v>490</v>
      </c>
      <c r="H7426" s="2">
        <v>2</v>
      </c>
      <c r="I7426" s="2">
        <v>3</v>
      </c>
      <c r="J7426" s="2">
        <v>10</v>
      </c>
      <c r="K7426" s="2">
        <v>3</v>
      </c>
      <c r="L7426" s="3">
        <v>180000</v>
      </c>
      <c r="M7426" s="2" t="s">
        <v>0</v>
      </c>
      <c r="N7426" s="4" t="s">
        <v>21</v>
      </c>
    </row>
    <row r="7427" spans="1:14" x14ac:dyDescent="0.25">
      <c r="A7427" s="1" t="s">
        <v>362</v>
      </c>
      <c r="B7427" s="2" t="s">
        <v>113</v>
      </c>
      <c r="C7427" s="2" t="s">
        <v>113</v>
      </c>
      <c r="D7427" s="2" t="s">
        <v>114</v>
      </c>
      <c r="E7427" s="2" t="s">
        <v>5863</v>
      </c>
      <c r="F7427" s="2">
        <v>52151807</v>
      </c>
      <c r="G7427" s="2" t="s">
        <v>490</v>
      </c>
      <c r="H7427" s="2">
        <v>2</v>
      </c>
      <c r="I7427" s="2">
        <v>3</v>
      </c>
      <c r="J7427" s="2">
        <v>10</v>
      </c>
      <c r="K7427" s="2">
        <v>2</v>
      </c>
      <c r="L7427" s="3">
        <v>200000</v>
      </c>
      <c r="M7427" s="2" t="s">
        <v>0</v>
      </c>
      <c r="N7427" s="4" t="s">
        <v>21</v>
      </c>
    </row>
    <row r="7428" spans="1:14" x14ac:dyDescent="0.25">
      <c r="A7428" s="1" t="s">
        <v>362</v>
      </c>
      <c r="B7428" s="2" t="s">
        <v>529</v>
      </c>
      <c r="C7428" s="2" t="s">
        <v>903</v>
      </c>
      <c r="D7428" s="2" t="s">
        <v>17908</v>
      </c>
      <c r="E7428" s="2" t="s">
        <v>5864</v>
      </c>
      <c r="F7428" s="2">
        <v>52141524</v>
      </c>
      <c r="G7428" s="2" t="s">
        <v>490</v>
      </c>
      <c r="H7428" s="2">
        <v>2</v>
      </c>
      <c r="I7428" s="2">
        <v>3</v>
      </c>
      <c r="J7428" s="2">
        <v>10</v>
      </c>
      <c r="K7428" s="2">
        <v>1</v>
      </c>
      <c r="L7428" s="3">
        <v>659376</v>
      </c>
      <c r="M7428" s="2" t="s">
        <v>0</v>
      </c>
      <c r="N7428" s="4" t="s">
        <v>21</v>
      </c>
    </row>
    <row r="7429" spans="1:14" x14ac:dyDescent="0.25">
      <c r="A7429" s="1" t="s">
        <v>362</v>
      </c>
      <c r="B7429" s="2" t="s">
        <v>1112</v>
      </c>
      <c r="C7429" s="2" t="s">
        <v>1112</v>
      </c>
      <c r="D7429" s="2" t="s">
        <v>17931</v>
      </c>
      <c r="E7429" s="2" t="s">
        <v>5865</v>
      </c>
      <c r="F7429" s="2">
        <v>56101518</v>
      </c>
      <c r="G7429" s="2" t="s">
        <v>490</v>
      </c>
      <c r="H7429" s="2">
        <v>2</v>
      </c>
      <c r="I7429" s="2">
        <v>3</v>
      </c>
      <c r="J7429" s="2">
        <v>10</v>
      </c>
      <c r="K7429" s="2">
        <v>1</v>
      </c>
      <c r="L7429" s="3">
        <v>260800</v>
      </c>
      <c r="M7429" s="2" t="s">
        <v>0</v>
      </c>
      <c r="N7429" s="4" t="s">
        <v>21</v>
      </c>
    </row>
    <row r="7430" spans="1:14" x14ac:dyDescent="0.25">
      <c r="A7430" s="1" t="s">
        <v>362</v>
      </c>
      <c r="B7430" s="2" t="s">
        <v>86</v>
      </c>
      <c r="C7430" s="2" t="s">
        <v>93</v>
      </c>
      <c r="D7430" s="2" t="s">
        <v>94</v>
      </c>
      <c r="E7430" s="2" t="s">
        <v>5866</v>
      </c>
      <c r="F7430" s="2">
        <v>48101907</v>
      </c>
      <c r="G7430" s="2" t="s">
        <v>490</v>
      </c>
      <c r="H7430" s="2">
        <v>2</v>
      </c>
      <c r="I7430" s="2">
        <v>3</v>
      </c>
      <c r="J7430" s="2">
        <v>10</v>
      </c>
      <c r="K7430" s="2">
        <v>3</v>
      </c>
      <c r="L7430" s="3">
        <v>75000</v>
      </c>
      <c r="M7430" s="2" t="s">
        <v>0</v>
      </c>
      <c r="N7430" s="4" t="s">
        <v>21</v>
      </c>
    </row>
    <row r="7431" spans="1:14" x14ac:dyDescent="0.25">
      <c r="A7431" s="1" t="s">
        <v>362</v>
      </c>
      <c r="B7431" s="2" t="s">
        <v>624</v>
      </c>
      <c r="C7431" s="2" t="s">
        <v>625</v>
      </c>
      <c r="D7431" s="2" t="s">
        <v>17894</v>
      </c>
      <c r="E7431" s="2" t="s">
        <v>5867</v>
      </c>
      <c r="F7431" s="2">
        <v>48101509</v>
      </c>
      <c r="G7431" s="2" t="s">
        <v>490</v>
      </c>
      <c r="H7431" s="2">
        <v>2</v>
      </c>
      <c r="I7431" s="2">
        <v>3</v>
      </c>
      <c r="J7431" s="2">
        <v>10</v>
      </c>
      <c r="K7431" s="2">
        <v>1</v>
      </c>
      <c r="L7431" s="3">
        <v>1900000</v>
      </c>
      <c r="M7431" s="2" t="s">
        <v>0</v>
      </c>
      <c r="N7431" s="4" t="s">
        <v>21</v>
      </c>
    </row>
    <row r="7432" spans="1:14" x14ac:dyDescent="0.25">
      <c r="A7432" s="1" t="s">
        <v>362</v>
      </c>
      <c r="B7432" s="2" t="s">
        <v>113</v>
      </c>
      <c r="C7432" s="2" t="s">
        <v>113</v>
      </c>
      <c r="D7432" s="2" t="s">
        <v>114</v>
      </c>
      <c r="E7432" s="2" t="s">
        <v>5868</v>
      </c>
      <c r="F7432" s="2">
        <v>52151808</v>
      </c>
      <c r="G7432" s="2" t="s">
        <v>490</v>
      </c>
      <c r="H7432" s="2">
        <v>2</v>
      </c>
      <c r="I7432" s="2">
        <v>3</v>
      </c>
      <c r="J7432" s="2">
        <v>10</v>
      </c>
      <c r="K7432" s="2">
        <v>1</v>
      </c>
      <c r="L7432" s="3">
        <v>278000</v>
      </c>
      <c r="M7432" s="2" t="s">
        <v>0</v>
      </c>
      <c r="N7432" s="4" t="s">
        <v>21</v>
      </c>
    </row>
    <row r="7433" spans="1:14" x14ac:dyDescent="0.25">
      <c r="A7433" s="1" t="s">
        <v>362</v>
      </c>
      <c r="B7433" s="2" t="s">
        <v>113</v>
      </c>
      <c r="C7433" s="2" t="s">
        <v>113</v>
      </c>
      <c r="D7433" s="2" t="s">
        <v>114</v>
      </c>
      <c r="E7433" s="2" t="s">
        <v>5869</v>
      </c>
      <c r="F7433" s="2">
        <v>52151604</v>
      </c>
      <c r="G7433" s="2" t="s">
        <v>490</v>
      </c>
      <c r="H7433" s="2">
        <v>2</v>
      </c>
      <c r="I7433" s="2">
        <v>3</v>
      </c>
      <c r="J7433" s="2">
        <v>10</v>
      </c>
      <c r="K7433" s="2">
        <v>3</v>
      </c>
      <c r="L7433" s="3">
        <v>90000</v>
      </c>
      <c r="M7433" s="2" t="s">
        <v>0</v>
      </c>
      <c r="N7433" s="4" t="s">
        <v>21</v>
      </c>
    </row>
    <row r="7434" spans="1:14" x14ac:dyDescent="0.25">
      <c r="A7434" s="1" t="s">
        <v>362</v>
      </c>
      <c r="B7434" s="2" t="s">
        <v>113</v>
      </c>
      <c r="C7434" s="2" t="s">
        <v>113</v>
      </c>
      <c r="D7434" s="2" t="s">
        <v>114</v>
      </c>
      <c r="E7434" s="2" t="s">
        <v>5870</v>
      </c>
      <c r="F7434" s="2">
        <v>52151603</v>
      </c>
      <c r="G7434" s="2" t="s">
        <v>490</v>
      </c>
      <c r="H7434" s="2">
        <v>2</v>
      </c>
      <c r="I7434" s="2">
        <v>3</v>
      </c>
      <c r="J7434" s="2">
        <v>10</v>
      </c>
      <c r="K7434" s="2">
        <v>1</v>
      </c>
      <c r="L7434" s="3">
        <v>60000</v>
      </c>
      <c r="M7434" s="2" t="s">
        <v>0</v>
      </c>
      <c r="N7434" s="4" t="s">
        <v>21</v>
      </c>
    </row>
    <row r="7435" spans="1:14" x14ac:dyDescent="0.25">
      <c r="A7435" s="1" t="s">
        <v>362</v>
      </c>
      <c r="B7435" s="2" t="s">
        <v>86</v>
      </c>
      <c r="C7435" s="2" t="s">
        <v>93</v>
      </c>
      <c r="D7435" s="2" t="s">
        <v>94</v>
      </c>
      <c r="E7435" s="2" t="s">
        <v>5871</v>
      </c>
      <c r="F7435" s="2">
        <v>52151606</v>
      </c>
      <c r="G7435" s="2" t="s">
        <v>490</v>
      </c>
      <c r="H7435" s="2">
        <v>2</v>
      </c>
      <c r="I7435" s="2">
        <v>3</v>
      </c>
      <c r="J7435" s="2">
        <v>10</v>
      </c>
      <c r="K7435" s="2">
        <v>1</v>
      </c>
      <c r="L7435" s="3">
        <v>66000</v>
      </c>
      <c r="M7435" s="2" t="s">
        <v>0</v>
      </c>
      <c r="N7435" s="4" t="s">
        <v>21</v>
      </c>
    </row>
    <row r="7436" spans="1:14" x14ac:dyDescent="0.25">
      <c r="A7436" s="1" t="s">
        <v>362</v>
      </c>
      <c r="B7436" s="2" t="s">
        <v>86</v>
      </c>
      <c r="C7436" s="2" t="s">
        <v>93</v>
      </c>
      <c r="D7436" s="2" t="s">
        <v>94</v>
      </c>
      <c r="E7436" s="2" t="s">
        <v>5872</v>
      </c>
      <c r="F7436" s="2">
        <v>13101723</v>
      </c>
      <c r="G7436" s="2" t="s">
        <v>490</v>
      </c>
      <c r="H7436" s="2">
        <v>2</v>
      </c>
      <c r="I7436" s="2">
        <v>3</v>
      </c>
      <c r="J7436" s="2">
        <v>10</v>
      </c>
      <c r="K7436" s="2">
        <v>4</v>
      </c>
      <c r="L7436" s="3">
        <v>320000</v>
      </c>
      <c r="M7436" s="2" t="s">
        <v>0</v>
      </c>
      <c r="N7436" s="4" t="s">
        <v>21</v>
      </c>
    </row>
    <row r="7437" spans="1:14" x14ac:dyDescent="0.25">
      <c r="A7437" s="1" t="s">
        <v>362</v>
      </c>
      <c r="B7437" s="2" t="s">
        <v>86</v>
      </c>
      <c r="C7437" s="2" t="s">
        <v>93</v>
      </c>
      <c r="D7437" s="2" t="s">
        <v>94</v>
      </c>
      <c r="E7437" s="2" t="s">
        <v>5873</v>
      </c>
      <c r="F7437" s="2">
        <v>13101723</v>
      </c>
      <c r="G7437" s="2" t="s">
        <v>490</v>
      </c>
      <c r="H7437" s="2">
        <v>2</v>
      </c>
      <c r="I7437" s="2">
        <v>3</v>
      </c>
      <c r="J7437" s="2">
        <v>10</v>
      </c>
      <c r="K7437" s="2">
        <v>2</v>
      </c>
      <c r="L7437" s="3">
        <v>263000</v>
      </c>
      <c r="M7437" s="2" t="s">
        <v>0</v>
      </c>
      <c r="N7437" s="4" t="s">
        <v>21</v>
      </c>
    </row>
    <row r="7438" spans="1:14" x14ac:dyDescent="0.25">
      <c r="A7438" s="1" t="s">
        <v>362</v>
      </c>
      <c r="B7438" s="2" t="s">
        <v>113</v>
      </c>
      <c r="C7438" s="2" t="s">
        <v>113</v>
      </c>
      <c r="D7438" s="2" t="s">
        <v>114</v>
      </c>
      <c r="E7438" s="2" t="s">
        <v>5874</v>
      </c>
      <c r="F7438" s="2">
        <v>45111802</v>
      </c>
      <c r="G7438" s="2" t="s">
        <v>490</v>
      </c>
      <c r="H7438" s="2">
        <v>2</v>
      </c>
      <c r="I7438" s="2">
        <v>3</v>
      </c>
      <c r="J7438" s="2">
        <v>10</v>
      </c>
      <c r="K7438" s="2">
        <v>1</v>
      </c>
      <c r="L7438" s="3">
        <v>119900</v>
      </c>
      <c r="M7438" s="2" t="s">
        <v>0</v>
      </c>
      <c r="N7438" s="4" t="s">
        <v>21</v>
      </c>
    </row>
    <row r="7439" spans="1:14" x14ac:dyDescent="0.25">
      <c r="A7439" s="1" t="s">
        <v>362</v>
      </c>
      <c r="B7439" s="2" t="s">
        <v>128</v>
      </c>
      <c r="C7439" s="2" t="s">
        <v>5875</v>
      </c>
      <c r="D7439" s="2" t="s">
        <v>18014</v>
      </c>
      <c r="E7439" s="2" t="s">
        <v>5876</v>
      </c>
      <c r="F7439" s="2">
        <v>52161505</v>
      </c>
      <c r="G7439" s="2" t="s">
        <v>490</v>
      </c>
      <c r="H7439" s="2">
        <v>2</v>
      </c>
      <c r="I7439" s="2">
        <v>3</v>
      </c>
      <c r="J7439" s="2">
        <v>10</v>
      </c>
      <c r="K7439" s="2">
        <v>1</v>
      </c>
      <c r="L7439" s="3">
        <v>1785000</v>
      </c>
      <c r="M7439" s="2" t="s">
        <v>0</v>
      </c>
      <c r="N7439" s="4" t="s">
        <v>21</v>
      </c>
    </row>
    <row r="7440" spans="1:14" x14ac:dyDescent="0.25">
      <c r="A7440" s="1" t="s">
        <v>362</v>
      </c>
      <c r="B7440" s="2" t="s">
        <v>128</v>
      </c>
      <c r="C7440" s="2" t="s">
        <v>5875</v>
      </c>
      <c r="D7440" s="2" t="s">
        <v>18014</v>
      </c>
      <c r="E7440" s="2" t="s">
        <v>5877</v>
      </c>
      <c r="F7440" s="2">
        <v>52161512</v>
      </c>
      <c r="G7440" s="2" t="s">
        <v>490</v>
      </c>
      <c r="H7440" s="2">
        <v>2</v>
      </c>
      <c r="I7440" s="2">
        <v>3</v>
      </c>
      <c r="J7440" s="2">
        <v>10</v>
      </c>
      <c r="K7440" s="2">
        <v>1</v>
      </c>
      <c r="L7440" s="3">
        <v>727000</v>
      </c>
      <c r="M7440" s="2" t="s">
        <v>0</v>
      </c>
      <c r="N7440" s="4" t="s">
        <v>21</v>
      </c>
    </row>
    <row r="7441" spans="1:14" x14ac:dyDescent="0.25">
      <c r="A7441" s="1" t="s">
        <v>362</v>
      </c>
      <c r="B7441" s="2" t="s">
        <v>253</v>
      </c>
      <c r="C7441" s="2" t="s">
        <v>254</v>
      </c>
      <c r="D7441" s="2" t="s">
        <v>255</v>
      </c>
      <c r="E7441" s="2" t="s">
        <v>5878</v>
      </c>
      <c r="F7441" s="2">
        <v>52141525</v>
      </c>
      <c r="G7441" s="2" t="s">
        <v>490</v>
      </c>
      <c r="H7441" s="2">
        <v>2</v>
      </c>
      <c r="I7441" s="2">
        <v>3</v>
      </c>
      <c r="J7441" s="2">
        <v>10</v>
      </c>
      <c r="K7441" s="2">
        <v>1</v>
      </c>
      <c r="L7441" s="3">
        <v>2400000</v>
      </c>
      <c r="M7441" s="2" t="s">
        <v>0</v>
      </c>
      <c r="N7441" s="4" t="s">
        <v>21</v>
      </c>
    </row>
    <row r="7442" spans="1:14" x14ac:dyDescent="0.25">
      <c r="A7442" s="1" t="s">
        <v>362</v>
      </c>
      <c r="B7442" s="2" t="s">
        <v>529</v>
      </c>
      <c r="C7442" s="2" t="s">
        <v>882</v>
      </c>
      <c r="D7442" s="2" t="s">
        <v>17907</v>
      </c>
      <c r="E7442" s="2" t="s">
        <v>5879</v>
      </c>
      <c r="F7442" s="2">
        <v>52141501</v>
      </c>
      <c r="G7442" s="2" t="s">
        <v>490</v>
      </c>
      <c r="H7442" s="2">
        <v>2</v>
      </c>
      <c r="I7442" s="2">
        <v>3</v>
      </c>
      <c r="J7442" s="2">
        <v>10</v>
      </c>
      <c r="K7442" s="2">
        <v>1</v>
      </c>
      <c r="L7442" s="3">
        <v>1429900</v>
      </c>
      <c r="M7442" s="2" t="s">
        <v>0</v>
      </c>
      <c r="N7442" s="4" t="s">
        <v>21</v>
      </c>
    </row>
    <row r="7443" spans="1:14" x14ac:dyDescent="0.25">
      <c r="A7443" s="1" t="s">
        <v>362</v>
      </c>
      <c r="B7443" s="2" t="s">
        <v>113</v>
      </c>
      <c r="C7443" s="2" t="s">
        <v>113</v>
      </c>
      <c r="D7443" s="2" t="s">
        <v>114</v>
      </c>
      <c r="E7443" s="2" t="s">
        <v>5880</v>
      </c>
      <c r="F7443" s="2">
        <v>52151807</v>
      </c>
      <c r="G7443" s="2" t="s">
        <v>490</v>
      </c>
      <c r="H7443" s="2">
        <v>2</v>
      </c>
      <c r="I7443" s="2">
        <v>3</v>
      </c>
      <c r="J7443" s="2">
        <v>10</v>
      </c>
      <c r="K7443" s="2">
        <v>4</v>
      </c>
      <c r="L7443" s="3">
        <v>720000</v>
      </c>
      <c r="M7443" s="2" t="s">
        <v>0</v>
      </c>
      <c r="N7443" s="4" t="s">
        <v>21</v>
      </c>
    </row>
    <row r="7444" spans="1:14" x14ac:dyDescent="0.25">
      <c r="A7444" s="1" t="s">
        <v>362</v>
      </c>
      <c r="B7444" s="2" t="s">
        <v>3132</v>
      </c>
      <c r="C7444" s="2" t="s">
        <v>3132</v>
      </c>
      <c r="D7444" s="2" t="s">
        <v>17992</v>
      </c>
      <c r="E7444" s="2" t="s">
        <v>5881</v>
      </c>
      <c r="F7444" s="2">
        <v>93161701</v>
      </c>
      <c r="G7444" s="2" t="s">
        <v>19</v>
      </c>
      <c r="H7444" s="2">
        <v>2</v>
      </c>
      <c r="I7444" s="2">
        <v>2</v>
      </c>
      <c r="J7444" s="2">
        <v>10</v>
      </c>
      <c r="K7444" s="2">
        <v>1</v>
      </c>
      <c r="L7444" s="3">
        <v>32237018</v>
      </c>
      <c r="M7444" s="2" t="s">
        <v>20</v>
      </c>
      <c r="N7444" s="4" t="s">
        <v>21</v>
      </c>
    </row>
    <row r="7445" spans="1:14" x14ac:dyDescent="0.25">
      <c r="A7445" s="1" t="s">
        <v>362</v>
      </c>
      <c r="B7445" s="2" t="s">
        <v>207</v>
      </c>
      <c r="C7445" s="2" t="s">
        <v>207</v>
      </c>
      <c r="D7445" s="2" t="s">
        <v>208</v>
      </c>
      <c r="E7445" s="2" t="s">
        <v>5882</v>
      </c>
      <c r="F7445" s="2">
        <v>78111800</v>
      </c>
      <c r="G7445" s="2" t="s">
        <v>490</v>
      </c>
      <c r="H7445" s="2">
        <v>1</v>
      </c>
      <c r="I7445" s="2">
        <v>9</v>
      </c>
      <c r="J7445" s="2">
        <v>10</v>
      </c>
      <c r="K7445" s="2">
        <v>1</v>
      </c>
      <c r="L7445" s="3">
        <v>18989000</v>
      </c>
      <c r="M7445" s="2" t="s">
        <v>20</v>
      </c>
      <c r="N7445" s="4" t="s">
        <v>21</v>
      </c>
    </row>
    <row r="7446" spans="1:14" x14ac:dyDescent="0.25">
      <c r="A7446" s="1" t="s">
        <v>362</v>
      </c>
      <c r="B7446" s="2" t="s">
        <v>162</v>
      </c>
      <c r="C7446" s="2" t="s">
        <v>459</v>
      </c>
      <c r="D7446" s="2" t="s">
        <v>17869</v>
      </c>
      <c r="E7446" s="2" t="s">
        <v>5883</v>
      </c>
      <c r="F7446" s="2">
        <v>46191601</v>
      </c>
      <c r="G7446" s="2" t="s">
        <v>490</v>
      </c>
      <c r="H7446" s="2">
        <v>4</v>
      </c>
      <c r="I7446" s="2">
        <v>7</v>
      </c>
      <c r="J7446" s="2">
        <v>10</v>
      </c>
      <c r="K7446" s="2">
        <v>1</v>
      </c>
      <c r="L7446" s="3">
        <v>2101440</v>
      </c>
      <c r="M7446" s="2" t="s">
        <v>20</v>
      </c>
      <c r="N7446" s="4" t="s">
        <v>21</v>
      </c>
    </row>
    <row r="7447" spans="1:14" x14ac:dyDescent="0.25">
      <c r="A7447" s="1" t="s">
        <v>362</v>
      </c>
      <c r="B7447" s="2" t="s">
        <v>3066</v>
      </c>
      <c r="C7447" s="2" t="s">
        <v>5884</v>
      </c>
      <c r="D7447" s="2" t="s">
        <v>18015</v>
      </c>
      <c r="E7447" s="2" t="s">
        <v>5885</v>
      </c>
      <c r="F7447" s="2">
        <v>77101504</v>
      </c>
      <c r="G7447" s="2" t="s">
        <v>490</v>
      </c>
      <c r="H7447" s="2">
        <v>3</v>
      </c>
      <c r="I7447" s="2">
        <v>2</v>
      </c>
      <c r="J7447" s="2">
        <v>10</v>
      </c>
      <c r="K7447" s="2">
        <v>1</v>
      </c>
      <c r="L7447" s="3">
        <v>38000000</v>
      </c>
      <c r="M7447" s="2" t="s">
        <v>20</v>
      </c>
      <c r="N7447" s="4" t="s">
        <v>21</v>
      </c>
    </row>
    <row r="7448" spans="1:14" x14ac:dyDescent="0.25">
      <c r="A7448" s="1" t="s">
        <v>362</v>
      </c>
      <c r="B7448" s="2" t="s">
        <v>181</v>
      </c>
      <c r="C7448" s="2" t="s">
        <v>182</v>
      </c>
      <c r="D7448" s="2" t="s">
        <v>183</v>
      </c>
      <c r="E7448" s="2" t="s">
        <v>5886</v>
      </c>
      <c r="F7448" s="2">
        <v>76111501</v>
      </c>
      <c r="G7448" s="2" t="s">
        <v>490</v>
      </c>
      <c r="H7448" s="2">
        <v>12</v>
      </c>
      <c r="I7448" s="2">
        <v>1</v>
      </c>
      <c r="J7448" s="2">
        <v>10</v>
      </c>
      <c r="K7448" s="2">
        <v>1</v>
      </c>
      <c r="L7448" s="3">
        <v>14477539.98</v>
      </c>
      <c r="M7448" s="2" t="s">
        <v>20</v>
      </c>
      <c r="N7448" s="4" t="s">
        <v>21</v>
      </c>
    </row>
    <row r="7449" spans="1:14" x14ac:dyDescent="0.25">
      <c r="A7449" s="1" t="s">
        <v>362</v>
      </c>
      <c r="B7449" s="2" t="s">
        <v>477</v>
      </c>
      <c r="C7449" s="2" t="s">
        <v>478</v>
      </c>
      <c r="D7449" s="2" t="s">
        <v>17875</v>
      </c>
      <c r="E7449" s="2" t="s">
        <v>5887</v>
      </c>
      <c r="F7449" s="2">
        <v>83101803</v>
      </c>
      <c r="G7449" s="2" t="s">
        <v>19</v>
      </c>
      <c r="H7449" s="2">
        <v>1</v>
      </c>
      <c r="I7449" s="2">
        <v>12</v>
      </c>
      <c r="J7449" s="2">
        <v>10</v>
      </c>
      <c r="K7449" s="2">
        <v>1</v>
      </c>
      <c r="L7449" s="3">
        <v>80000000</v>
      </c>
      <c r="M7449" s="2" t="s">
        <v>20</v>
      </c>
      <c r="N7449" s="4" t="s">
        <v>21</v>
      </c>
    </row>
    <row r="7450" spans="1:14" x14ac:dyDescent="0.25">
      <c r="A7450" s="1" t="s">
        <v>362</v>
      </c>
      <c r="B7450" s="2" t="s">
        <v>477</v>
      </c>
      <c r="C7450" s="2" t="s">
        <v>478</v>
      </c>
      <c r="D7450" s="2" t="s">
        <v>17875</v>
      </c>
      <c r="E7450" s="2" t="s">
        <v>5888</v>
      </c>
      <c r="F7450" s="2">
        <v>83101803</v>
      </c>
      <c r="G7450" s="2" t="s">
        <v>19</v>
      </c>
      <c r="H7450" s="2">
        <v>1</v>
      </c>
      <c r="I7450" s="2">
        <v>12</v>
      </c>
      <c r="J7450" s="2">
        <v>10</v>
      </c>
      <c r="K7450" s="2">
        <v>1</v>
      </c>
      <c r="L7450" s="3">
        <v>694714429</v>
      </c>
      <c r="M7450" s="2" t="s">
        <v>20</v>
      </c>
      <c r="N7450" s="4" t="s">
        <v>21</v>
      </c>
    </row>
    <row r="7451" spans="1:14" x14ac:dyDescent="0.25">
      <c r="A7451" s="1" t="s">
        <v>362</v>
      </c>
      <c r="B7451" s="2" t="s">
        <v>477</v>
      </c>
      <c r="C7451" s="2" t="s">
        <v>478</v>
      </c>
      <c r="D7451" s="2" t="s">
        <v>17875</v>
      </c>
      <c r="E7451" s="2" t="s">
        <v>5888</v>
      </c>
      <c r="F7451" s="2">
        <v>83101803</v>
      </c>
      <c r="G7451" s="2" t="s">
        <v>19</v>
      </c>
      <c r="H7451" s="2">
        <v>1</v>
      </c>
      <c r="I7451" s="2">
        <v>12</v>
      </c>
      <c r="J7451" s="2">
        <v>16</v>
      </c>
      <c r="K7451" s="2">
        <v>1</v>
      </c>
      <c r="L7451" s="3">
        <v>1044609495</v>
      </c>
      <c r="M7451" s="2" t="s">
        <v>20</v>
      </c>
      <c r="N7451" s="4" t="s">
        <v>21</v>
      </c>
    </row>
    <row r="7452" spans="1:14" x14ac:dyDescent="0.25">
      <c r="A7452" s="1" t="s">
        <v>362</v>
      </c>
      <c r="B7452" s="2" t="s">
        <v>477</v>
      </c>
      <c r="C7452" s="2" t="s">
        <v>478</v>
      </c>
      <c r="D7452" s="2" t="s">
        <v>17875</v>
      </c>
      <c r="E7452" s="2" t="s">
        <v>5889</v>
      </c>
      <c r="F7452" s="2">
        <v>83101601</v>
      </c>
      <c r="G7452" s="2" t="s">
        <v>19</v>
      </c>
      <c r="H7452" s="2">
        <v>1</v>
      </c>
      <c r="I7452" s="2">
        <v>12</v>
      </c>
      <c r="J7452" s="2">
        <v>10</v>
      </c>
      <c r="K7452" s="2">
        <v>1</v>
      </c>
      <c r="L7452" s="3">
        <v>34000000</v>
      </c>
      <c r="M7452" s="2" t="s">
        <v>20</v>
      </c>
      <c r="N7452" s="4" t="s">
        <v>21</v>
      </c>
    </row>
    <row r="7453" spans="1:14" x14ac:dyDescent="0.25">
      <c r="A7453" s="1" t="s">
        <v>362</v>
      </c>
      <c r="B7453" s="2" t="s">
        <v>477</v>
      </c>
      <c r="C7453" s="2" t="s">
        <v>478</v>
      </c>
      <c r="D7453" s="2" t="s">
        <v>17875</v>
      </c>
      <c r="E7453" s="2" t="s">
        <v>5889</v>
      </c>
      <c r="F7453" s="2">
        <v>83101601</v>
      </c>
      <c r="G7453" s="2" t="s">
        <v>19</v>
      </c>
      <c r="H7453" s="2">
        <v>1</v>
      </c>
      <c r="I7453" s="2">
        <v>12</v>
      </c>
      <c r="J7453" s="2">
        <v>16</v>
      </c>
      <c r="K7453" s="2">
        <v>1</v>
      </c>
      <c r="L7453" s="3">
        <v>54312561</v>
      </c>
      <c r="M7453" s="2" t="s">
        <v>20</v>
      </c>
      <c r="N7453" s="4" t="s">
        <v>21</v>
      </c>
    </row>
    <row r="7454" spans="1:14" x14ac:dyDescent="0.25">
      <c r="A7454" s="1" t="s">
        <v>362</v>
      </c>
      <c r="B7454" s="2" t="s">
        <v>477</v>
      </c>
      <c r="C7454" s="2" t="s">
        <v>478</v>
      </c>
      <c r="D7454" s="2" t="s">
        <v>17875</v>
      </c>
      <c r="E7454" s="2" t="s">
        <v>5890</v>
      </c>
      <c r="F7454" s="2">
        <v>83101601</v>
      </c>
      <c r="G7454" s="2" t="s">
        <v>19</v>
      </c>
      <c r="H7454" s="2">
        <v>1</v>
      </c>
      <c r="I7454" s="2">
        <v>12</v>
      </c>
      <c r="J7454" s="2">
        <v>16</v>
      </c>
      <c r="K7454" s="2">
        <v>1</v>
      </c>
      <c r="L7454" s="3">
        <v>6947200</v>
      </c>
      <c r="M7454" s="2" t="s">
        <v>20</v>
      </c>
      <c r="N7454" s="4" t="s">
        <v>21</v>
      </c>
    </row>
    <row r="7455" spans="1:14" x14ac:dyDescent="0.25">
      <c r="A7455" s="1" t="s">
        <v>362</v>
      </c>
      <c r="B7455" s="2" t="s">
        <v>189</v>
      </c>
      <c r="C7455" s="2" t="s">
        <v>5891</v>
      </c>
      <c r="D7455" s="2" t="s">
        <v>18016</v>
      </c>
      <c r="E7455" s="2" t="s">
        <v>5892</v>
      </c>
      <c r="F7455" s="2">
        <v>72101500</v>
      </c>
      <c r="G7455" s="2" t="s">
        <v>490</v>
      </c>
      <c r="H7455" s="2">
        <v>4</v>
      </c>
      <c r="I7455" s="2">
        <v>11</v>
      </c>
      <c r="J7455" s="2">
        <v>10</v>
      </c>
      <c r="K7455" s="2">
        <v>1</v>
      </c>
      <c r="L7455" s="3">
        <v>9000000</v>
      </c>
      <c r="M7455" s="2" t="s">
        <v>20</v>
      </c>
      <c r="N7455" s="4" t="s">
        <v>21</v>
      </c>
    </row>
    <row r="7456" spans="1:14" x14ac:dyDescent="0.25">
      <c r="A7456" s="1" t="s">
        <v>362</v>
      </c>
      <c r="B7456" s="2" t="s">
        <v>189</v>
      </c>
      <c r="C7456" s="2" t="s">
        <v>5891</v>
      </c>
      <c r="D7456" s="2" t="s">
        <v>18016</v>
      </c>
      <c r="E7456" s="2" t="s">
        <v>5892</v>
      </c>
      <c r="F7456" s="2">
        <v>72101500</v>
      </c>
      <c r="G7456" s="2" t="s">
        <v>490</v>
      </c>
      <c r="H7456" s="2">
        <v>4</v>
      </c>
      <c r="I7456" s="2">
        <v>11</v>
      </c>
      <c r="J7456" s="2">
        <v>10</v>
      </c>
      <c r="K7456" s="2">
        <v>1</v>
      </c>
      <c r="L7456" s="3">
        <v>51000000</v>
      </c>
      <c r="M7456" s="2" t="s">
        <v>20</v>
      </c>
      <c r="N7456" s="4" t="s">
        <v>21</v>
      </c>
    </row>
    <row r="7457" spans="1:14" x14ac:dyDescent="0.25">
      <c r="A7457" s="1" t="s">
        <v>362</v>
      </c>
      <c r="B7457" s="2" t="s">
        <v>189</v>
      </c>
      <c r="C7457" s="2" t="s">
        <v>2639</v>
      </c>
      <c r="D7457" s="2" t="s">
        <v>17963</v>
      </c>
      <c r="E7457" s="2" t="s">
        <v>5893</v>
      </c>
      <c r="F7457" s="2">
        <v>95121805</v>
      </c>
      <c r="G7457" s="2" t="s">
        <v>490</v>
      </c>
      <c r="H7457" s="2">
        <v>4</v>
      </c>
      <c r="I7457" s="2">
        <v>11</v>
      </c>
      <c r="J7457" s="2">
        <v>10</v>
      </c>
      <c r="K7457" s="2">
        <v>1</v>
      </c>
      <c r="L7457" s="3">
        <v>21120000</v>
      </c>
      <c r="M7457" s="2" t="s">
        <v>20</v>
      </c>
      <c r="N7457" s="4" t="s">
        <v>21</v>
      </c>
    </row>
    <row r="7458" spans="1:14" x14ac:dyDescent="0.25">
      <c r="A7458" s="1" t="s">
        <v>362</v>
      </c>
      <c r="B7458" s="2" t="s">
        <v>162</v>
      </c>
      <c r="C7458" s="2" t="s">
        <v>567</v>
      </c>
      <c r="D7458" s="2" t="s">
        <v>17885</v>
      </c>
      <c r="E7458" s="2" t="s">
        <v>5894</v>
      </c>
      <c r="F7458" s="2">
        <v>73152108</v>
      </c>
      <c r="G7458" s="2" t="s">
        <v>496</v>
      </c>
      <c r="H7458" s="2">
        <v>5</v>
      </c>
      <c r="I7458" s="2">
        <v>3</v>
      </c>
      <c r="J7458" s="2">
        <v>10</v>
      </c>
      <c r="K7458" s="2">
        <v>1</v>
      </c>
      <c r="L7458" s="3">
        <v>131309375.69</v>
      </c>
      <c r="M7458" s="2" t="s">
        <v>20</v>
      </c>
      <c r="N7458" s="4" t="s">
        <v>21</v>
      </c>
    </row>
    <row r="7459" spans="1:14" x14ac:dyDescent="0.25">
      <c r="A7459" s="1" t="s">
        <v>362</v>
      </c>
      <c r="B7459" s="2" t="s">
        <v>189</v>
      </c>
      <c r="C7459" s="2" t="s">
        <v>2639</v>
      </c>
      <c r="D7459" s="2" t="s">
        <v>17963</v>
      </c>
      <c r="E7459" s="2" t="s">
        <v>5895</v>
      </c>
      <c r="F7459" s="2">
        <v>83101506</v>
      </c>
      <c r="G7459" s="2" t="s">
        <v>496</v>
      </c>
      <c r="H7459" s="2">
        <v>1</v>
      </c>
      <c r="I7459" s="2">
        <v>11</v>
      </c>
      <c r="J7459" s="2">
        <v>10</v>
      </c>
      <c r="K7459" s="2">
        <v>1</v>
      </c>
      <c r="L7459" s="3">
        <v>180464000</v>
      </c>
      <c r="M7459" s="2" t="s">
        <v>20</v>
      </c>
      <c r="N7459" s="4" t="s">
        <v>17384</v>
      </c>
    </row>
    <row r="7460" spans="1:14" x14ac:dyDescent="0.25">
      <c r="A7460" s="1" t="s">
        <v>362</v>
      </c>
      <c r="B7460" s="2" t="s">
        <v>189</v>
      </c>
      <c r="C7460" s="2" t="s">
        <v>2639</v>
      </c>
      <c r="D7460" s="2" t="s">
        <v>17963</v>
      </c>
      <c r="E7460" s="2" t="s">
        <v>5896</v>
      </c>
      <c r="F7460" s="2">
        <v>83101506</v>
      </c>
      <c r="G7460" s="2" t="s">
        <v>490</v>
      </c>
      <c r="H7460" s="2">
        <v>12</v>
      </c>
      <c r="I7460" s="2">
        <v>1</v>
      </c>
      <c r="J7460" s="2">
        <v>10</v>
      </c>
      <c r="K7460" s="2">
        <v>1</v>
      </c>
      <c r="L7460" s="3">
        <v>35436610</v>
      </c>
      <c r="M7460" s="2" t="s">
        <v>20</v>
      </c>
      <c r="N7460" s="4" t="s">
        <v>21</v>
      </c>
    </row>
    <row r="7461" spans="1:14" x14ac:dyDescent="0.25">
      <c r="A7461" s="1" t="s">
        <v>362</v>
      </c>
      <c r="B7461" s="2" t="s">
        <v>3066</v>
      </c>
      <c r="C7461" s="2" t="s">
        <v>3067</v>
      </c>
      <c r="D7461" s="2" t="s">
        <v>17985</v>
      </c>
      <c r="E7461" s="2" t="s">
        <v>5897</v>
      </c>
      <c r="F7461" s="2">
        <v>24101510</v>
      </c>
      <c r="G7461" s="2" t="s">
        <v>19</v>
      </c>
      <c r="H7461" s="2">
        <v>1</v>
      </c>
      <c r="I7461" s="2">
        <v>12</v>
      </c>
      <c r="J7461" s="2">
        <v>10</v>
      </c>
      <c r="K7461" s="2">
        <v>1</v>
      </c>
      <c r="L7461" s="3">
        <v>9942881</v>
      </c>
      <c r="M7461" s="2" t="s">
        <v>20</v>
      </c>
      <c r="N7461" s="4" t="s">
        <v>21</v>
      </c>
    </row>
    <row r="7462" spans="1:14" x14ac:dyDescent="0.25">
      <c r="A7462" s="1" t="s">
        <v>362</v>
      </c>
      <c r="B7462" s="2" t="s">
        <v>3066</v>
      </c>
      <c r="C7462" s="2" t="s">
        <v>3067</v>
      </c>
      <c r="D7462" s="2" t="s">
        <v>17985</v>
      </c>
      <c r="E7462" s="2" t="s">
        <v>5897</v>
      </c>
      <c r="F7462" s="2">
        <v>24101510</v>
      </c>
      <c r="G7462" s="2" t="s">
        <v>19</v>
      </c>
      <c r="H7462" s="2">
        <v>1</v>
      </c>
      <c r="I7462" s="2">
        <v>12</v>
      </c>
      <c r="J7462" s="2">
        <v>16</v>
      </c>
      <c r="K7462" s="2">
        <v>1</v>
      </c>
      <c r="L7462" s="3">
        <v>50320000</v>
      </c>
      <c r="M7462" s="2" t="s">
        <v>20</v>
      </c>
      <c r="N7462" s="4" t="s">
        <v>21</v>
      </c>
    </row>
    <row r="7463" spans="1:14" x14ac:dyDescent="0.25">
      <c r="A7463" s="1" t="s">
        <v>362</v>
      </c>
      <c r="B7463" s="2" t="s">
        <v>151</v>
      </c>
      <c r="C7463" s="2" t="s">
        <v>152</v>
      </c>
      <c r="D7463" s="2" t="s">
        <v>153</v>
      </c>
      <c r="E7463" s="2" t="s">
        <v>5898</v>
      </c>
      <c r="F7463" s="2">
        <v>83111501</v>
      </c>
      <c r="G7463" s="2" t="s">
        <v>19</v>
      </c>
      <c r="H7463" s="2">
        <v>1</v>
      </c>
      <c r="I7463" s="2">
        <v>12</v>
      </c>
      <c r="J7463" s="2">
        <v>10</v>
      </c>
      <c r="K7463" s="2">
        <v>1</v>
      </c>
      <c r="L7463" s="3">
        <v>10186902</v>
      </c>
      <c r="M7463" s="2" t="s">
        <v>20</v>
      </c>
      <c r="N7463" s="4" t="s">
        <v>21</v>
      </c>
    </row>
    <row r="7464" spans="1:14" x14ac:dyDescent="0.25">
      <c r="A7464" s="1" t="s">
        <v>362</v>
      </c>
      <c r="B7464" s="2" t="s">
        <v>151</v>
      </c>
      <c r="C7464" s="2" t="s">
        <v>152</v>
      </c>
      <c r="D7464" s="2" t="s">
        <v>153</v>
      </c>
      <c r="E7464" s="2" t="s">
        <v>5899</v>
      </c>
      <c r="F7464" s="2">
        <v>81112100</v>
      </c>
      <c r="G7464" s="2" t="s">
        <v>19</v>
      </c>
      <c r="H7464" s="2">
        <v>1</v>
      </c>
      <c r="I7464" s="2">
        <v>12</v>
      </c>
      <c r="J7464" s="2">
        <v>16</v>
      </c>
      <c r="K7464" s="2">
        <v>1</v>
      </c>
      <c r="L7464" s="3">
        <v>19063880</v>
      </c>
      <c r="M7464" s="2" t="s">
        <v>20</v>
      </c>
      <c r="N7464" s="4" t="s">
        <v>21</v>
      </c>
    </row>
    <row r="7465" spans="1:14" x14ac:dyDescent="0.25">
      <c r="A7465" s="1" t="s">
        <v>362</v>
      </c>
      <c r="B7465" s="2" t="s">
        <v>181</v>
      </c>
      <c r="C7465" s="2" t="s">
        <v>182</v>
      </c>
      <c r="D7465" s="2" t="s">
        <v>183</v>
      </c>
      <c r="E7465" s="2" t="s">
        <v>5900</v>
      </c>
      <c r="F7465" s="2">
        <v>70111712</v>
      </c>
      <c r="G7465" s="2" t="s">
        <v>490</v>
      </c>
      <c r="H7465" s="2">
        <v>3</v>
      </c>
      <c r="I7465" s="2">
        <v>9</v>
      </c>
      <c r="J7465" s="2">
        <v>10</v>
      </c>
      <c r="K7465" s="2">
        <v>1</v>
      </c>
      <c r="L7465" s="3">
        <v>6642361</v>
      </c>
      <c r="M7465" s="2" t="s">
        <v>20</v>
      </c>
      <c r="N7465" s="4" t="s">
        <v>21</v>
      </c>
    </row>
    <row r="7466" spans="1:14" x14ac:dyDescent="0.25">
      <c r="A7466" s="1" t="s">
        <v>362</v>
      </c>
      <c r="B7466" s="2" t="s">
        <v>3066</v>
      </c>
      <c r="C7466" s="2" t="s">
        <v>3091</v>
      </c>
      <c r="D7466" s="2" t="s">
        <v>17987</v>
      </c>
      <c r="E7466" s="2" t="s">
        <v>5901</v>
      </c>
      <c r="F7466" s="2">
        <v>76122202</v>
      </c>
      <c r="G7466" s="2" t="s">
        <v>490</v>
      </c>
      <c r="H7466" s="2">
        <v>4</v>
      </c>
      <c r="I7466" s="2">
        <v>7</v>
      </c>
      <c r="J7466" s="2">
        <v>10</v>
      </c>
      <c r="K7466" s="2">
        <v>1</v>
      </c>
      <c r="L7466" s="3">
        <v>7498000</v>
      </c>
      <c r="M7466" s="2" t="s">
        <v>20</v>
      </c>
      <c r="N7466" s="4" t="s">
        <v>21</v>
      </c>
    </row>
    <row r="7467" spans="1:14" x14ac:dyDescent="0.25">
      <c r="A7467" s="1" t="s">
        <v>362</v>
      </c>
      <c r="B7467" s="2" t="s">
        <v>189</v>
      </c>
      <c r="C7467" s="2" t="s">
        <v>2615</v>
      </c>
      <c r="D7467" s="2" t="s">
        <v>17960</v>
      </c>
      <c r="E7467" s="2" t="s">
        <v>5902</v>
      </c>
      <c r="F7467" s="2">
        <v>72102900</v>
      </c>
      <c r="G7467" s="2" t="s">
        <v>496</v>
      </c>
      <c r="H7467" s="2">
        <v>4</v>
      </c>
      <c r="I7467" s="2">
        <v>11</v>
      </c>
      <c r="J7467" s="2">
        <v>16</v>
      </c>
      <c r="K7467" s="2">
        <v>1</v>
      </c>
      <c r="L7467" s="3">
        <v>410823839</v>
      </c>
      <c r="M7467" s="2" t="s">
        <v>20</v>
      </c>
      <c r="N7467" s="4" t="s">
        <v>21</v>
      </c>
    </row>
    <row r="7468" spans="1:14" x14ac:dyDescent="0.25">
      <c r="A7468" s="1" t="s">
        <v>362</v>
      </c>
      <c r="B7468" s="2" t="s">
        <v>189</v>
      </c>
      <c r="C7468" s="2" t="s">
        <v>2626</v>
      </c>
      <c r="D7468" s="2" t="s">
        <v>17961</v>
      </c>
      <c r="E7468" s="2" t="s">
        <v>5903</v>
      </c>
      <c r="F7468" s="2">
        <v>72101507</v>
      </c>
      <c r="G7468" s="2" t="s">
        <v>490</v>
      </c>
      <c r="H7468" s="2">
        <v>4</v>
      </c>
      <c r="I7468" s="2">
        <v>11</v>
      </c>
      <c r="J7468" s="2">
        <v>10</v>
      </c>
      <c r="K7468" s="2">
        <v>1</v>
      </c>
      <c r="L7468" s="3">
        <v>537310088.00999999</v>
      </c>
      <c r="M7468" s="2" t="s">
        <v>20</v>
      </c>
      <c r="N7468" s="4" t="s">
        <v>21</v>
      </c>
    </row>
    <row r="7469" spans="1:14" x14ac:dyDescent="0.25">
      <c r="A7469" s="1" t="s">
        <v>362</v>
      </c>
      <c r="B7469" s="2" t="s">
        <v>189</v>
      </c>
      <c r="C7469" s="2" t="s">
        <v>190</v>
      </c>
      <c r="D7469" s="2" t="s">
        <v>191</v>
      </c>
      <c r="E7469" s="2" t="s">
        <v>3473</v>
      </c>
      <c r="F7469" s="2">
        <v>72151502</v>
      </c>
      <c r="G7469" s="2" t="s">
        <v>490</v>
      </c>
      <c r="H7469" s="2">
        <v>4</v>
      </c>
      <c r="I7469" s="2">
        <v>3</v>
      </c>
      <c r="J7469" s="2">
        <v>10</v>
      </c>
      <c r="K7469" s="2">
        <v>1</v>
      </c>
      <c r="L7469" s="3">
        <v>218.51</v>
      </c>
      <c r="M7469" s="2" t="s">
        <v>20</v>
      </c>
      <c r="N7469" s="4" t="s">
        <v>21</v>
      </c>
    </row>
    <row r="7470" spans="1:14" x14ac:dyDescent="0.25">
      <c r="A7470" s="1" t="s">
        <v>362</v>
      </c>
      <c r="B7470" s="2" t="s">
        <v>162</v>
      </c>
      <c r="C7470" s="2" t="s">
        <v>567</v>
      </c>
      <c r="D7470" s="2" t="s">
        <v>17885</v>
      </c>
      <c r="E7470" s="2" t="s">
        <v>5904</v>
      </c>
      <c r="F7470" s="2">
        <v>72151704</v>
      </c>
      <c r="G7470" s="2" t="s">
        <v>490</v>
      </c>
      <c r="H7470" s="2">
        <v>4</v>
      </c>
      <c r="I7470" s="2">
        <v>2</v>
      </c>
      <c r="J7470" s="2">
        <v>10</v>
      </c>
      <c r="K7470" s="2">
        <v>1</v>
      </c>
      <c r="L7470" s="3">
        <v>20000000</v>
      </c>
      <c r="M7470" s="2" t="s">
        <v>20</v>
      </c>
      <c r="N7470" s="4" t="s">
        <v>21</v>
      </c>
    </row>
    <row r="7471" spans="1:14" x14ac:dyDescent="0.25">
      <c r="A7471" s="1" t="s">
        <v>362</v>
      </c>
      <c r="B7471" s="2" t="s">
        <v>181</v>
      </c>
      <c r="C7471" s="2" t="s">
        <v>2889</v>
      </c>
      <c r="D7471" s="2" t="s">
        <v>17981</v>
      </c>
      <c r="E7471" s="2" t="s">
        <v>5905</v>
      </c>
      <c r="F7471" s="2">
        <v>70111500</v>
      </c>
      <c r="G7471" s="2" t="s">
        <v>496</v>
      </c>
      <c r="H7471" s="2">
        <v>12</v>
      </c>
      <c r="I7471" s="2">
        <v>11</v>
      </c>
      <c r="J7471" s="2">
        <v>10</v>
      </c>
      <c r="K7471" s="2">
        <v>1</v>
      </c>
      <c r="L7471" s="3">
        <v>157080000</v>
      </c>
      <c r="M7471" s="2" t="s">
        <v>20</v>
      </c>
      <c r="N7471" s="4" t="s">
        <v>17384</v>
      </c>
    </row>
    <row r="7472" spans="1:14" x14ac:dyDescent="0.25">
      <c r="A7472" s="1" t="s">
        <v>362</v>
      </c>
      <c r="B7472" s="2" t="s">
        <v>181</v>
      </c>
      <c r="C7472" s="2" t="s">
        <v>2889</v>
      </c>
      <c r="D7472" s="2" t="s">
        <v>17981</v>
      </c>
      <c r="E7472" s="2" t="s">
        <v>5906</v>
      </c>
      <c r="F7472" s="2">
        <v>70111500</v>
      </c>
      <c r="G7472" s="2" t="s">
        <v>490</v>
      </c>
      <c r="H7472" s="2">
        <v>12</v>
      </c>
      <c r="I7472" s="2">
        <v>1</v>
      </c>
      <c r="J7472" s="2">
        <v>10</v>
      </c>
      <c r="K7472" s="2">
        <v>1</v>
      </c>
      <c r="L7472" s="3">
        <v>15565000</v>
      </c>
      <c r="M7472" s="2" t="s">
        <v>20</v>
      </c>
      <c r="N7472" s="4" t="s">
        <v>21</v>
      </c>
    </row>
    <row r="7473" spans="1:14" x14ac:dyDescent="0.25">
      <c r="A7473" s="1" t="s">
        <v>362</v>
      </c>
      <c r="B7473" s="2" t="s">
        <v>181</v>
      </c>
      <c r="C7473" s="2" t="s">
        <v>321</v>
      </c>
      <c r="D7473" s="2" t="s">
        <v>322</v>
      </c>
      <c r="E7473" s="2" t="s">
        <v>5907</v>
      </c>
      <c r="F7473" s="2">
        <v>80161801</v>
      </c>
      <c r="G7473" s="2" t="s">
        <v>490</v>
      </c>
      <c r="H7473" s="2">
        <v>1</v>
      </c>
      <c r="I7473" s="2">
        <v>11</v>
      </c>
      <c r="J7473" s="2">
        <v>10</v>
      </c>
      <c r="K7473" s="2">
        <v>1</v>
      </c>
      <c r="L7473" s="3">
        <v>39228362</v>
      </c>
      <c r="M7473" s="2" t="s">
        <v>20</v>
      </c>
      <c r="N7473" s="4" t="s">
        <v>17384</v>
      </c>
    </row>
    <row r="7474" spans="1:14" x14ac:dyDescent="0.25">
      <c r="A7474" s="1" t="s">
        <v>362</v>
      </c>
      <c r="B7474" s="2" t="s">
        <v>181</v>
      </c>
      <c r="C7474" s="2" t="s">
        <v>321</v>
      </c>
      <c r="D7474" s="2" t="s">
        <v>322</v>
      </c>
      <c r="E7474" s="2" t="s">
        <v>5908</v>
      </c>
      <c r="F7474" s="2">
        <v>80161801</v>
      </c>
      <c r="G7474" s="2" t="s">
        <v>490</v>
      </c>
      <c r="H7474" s="2">
        <v>12</v>
      </c>
      <c r="I7474" s="2">
        <v>1</v>
      </c>
      <c r="J7474" s="2">
        <v>10</v>
      </c>
      <c r="K7474" s="2">
        <v>1</v>
      </c>
      <c r="L7474" s="3">
        <v>5861238</v>
      </c>
      <c r="M7474" s="2" t="s">
        <v>20</v>
      </c>
      <c r="N7474" s="4" t="s">
        <v>21</v>
      </c>
    </row>
    <row r="7475" spans="1:14" x14ac:dyDescent="0.25">
      <c r="A7475" s="1" t="s">
        <v>362</v>
      </c>
      <c r="B7475" s="2" t="s">
        <v>3145</v>
      </c>
      <c r="C7475" s="2" t="s">
        <v>3145</v>
      </c>
      <c r="D7475" s="2" t="s">
        <v>17994</v>
      </c>
      <c r="E7475" s="2" t="s">
        <v>5909</v>
      </c>
      <c r="F7475" s="2">
        <v>93151510</v>
      </c>
      <c r="G7475" s="2" t="s">
        <v>490</v>
      </c>
      <c r="H7475" s="2">
        <v>3</v>
      </c>
      <c r="I7475" s="2">
        <v>9</v>
      </c>
      <c r="J7475" s="2">
        <v>10</v>
      </c>
      <c r="K7475" s="2">
        <v>1</v>
      </c>
      <c r="L7475" s="3">
        <v>1695782</v>
      </c>
      <c r="M7475" s="2" t="s">
        <v>20</v>
      </c>
      <c r="N7475" s="4" t="s">
        <v>21</v>
      </c>
    </row>
    <row r="7476" spans="1:14" x14ac:dyDescent="0.25">
      <c r="A7476" s="1" t="s">
        <v>362</v>
      </c>
      <c r="B7476" s="2" t="s">
        <v>162</v>
      </c>
      <c r="C7476" s="2" t="s">
        <v>457</v>
      </c>
      <c r="D7476" s="2" t="s">
        <v>17868</v>
      </c>
      <c r="E7476" s="2" t="s">
        <v>5910</v>
      </c>
      <c r="F7476" s="2">
        <v>78181507</v>
      </c>
      <c r="G7476" s="2" t="s">
        <v>496</v>
      </c>
      <c r="H7476" s="2">
        <v>1</v>
      </c>
      <c r="I7476" s="2">
        <v>6</v>
      </c>
      <c r="J7476" s="2">
        <v>10</v>
      </c>
      <c r="K7476" s="2">
        <v>1</v>
      </c>
      <c r="L7476" s="3">
        <v>80000000</v>
      </c>
      <c r="M7476" s="2" t="s">
        <v>20</v>
      </c>
      <c r="N7476" s="4" t="s">
        <v>21</v>
      </c>
    </row>
    <row r="7477" spans="1:14" x14ac:dyDescent="0.25">
      <c r="A7477" s="1" t="s">
        <v>362</v>
      </c>
      <c r="B7477" s="2" t="s">
        <v>162</v>
      </c>
      <c r="C7477" s="2" t="s">
        <v>457</v>
      </c>
      <c r="D7477" s="2" t="s">
        <v>17868</v>
      </c>
      <c r="E7477" s="2" t="s">
        <v>5911</v>
      </c>
      <c r="F7477" s="2">
        <v>78181507</v>
      </c>
      <c r="G7477" s="2" t="s">
        <v>490</v>
      </c>
      <c r="H7477" s="2">
        <v>12</v>
      </c>
      <c r="I7477" s="2">
        <v>1</v>
      </c>
      <c r="J7477" s="2">
        <v>10</v>
      </c>
      <c r="K7477" s="2">
        <v>1</v>
      </c>
      <c r="L7477" s="3">
        <v>80000000</v>
      </c>
      <c r="M7477" s="2" t="s">
        <v>20</v>
      </c>
      <c r="N7477" s="4" t="s">
        <v>17384</v>
      </c>
    </row>
    <row r="7478" spans="1:14" x14ac:dyDescent="0.25">
      <c r="A7478" s="1" t="s">
        <v>362</v>
      </c>
      <c r="B7478" s="2" t="s">
        <v>278</v>
      </c>
      <c r="C7478" s="2" t="s">
        <v>606</v>
      </c>
      <c r="D7478" s="2" t="s">
        <v>17890</v>
      </c>
      <c r="E7478" s="2" t="s">
        <v>5912</v>
      </c>
      <c r="F7478" s="2">
        <v>77121707</v>
      </c>
      <c r="G7478" s="2" t="s">
        <v>490</v>
      </c>
      <c r="H7478" s="2">
        <v>10</v>
      </c>
      <c r="I7478" s="2">
        <v>11</v>
      </c>
      <c r="J7478" s="2">
        <v>10</v>
      </c>
      <c r="K7478" s="2">
        <v>1</v>
      </c>
      <c r="L7478" s="3">
        <v>5958330</v>
      </c>
      <c r="M7478" s="2" t="s">
        <v>20</v>
      </c>
      <c r="N7478" s="4" t="s">
        <v>17384</v>
      </c>
    </row>
    <row r="7479" spans="1:14" x14ac:dyDescent="0.25">
      <c r="A7479" s="1" t="s">
        <v>362</v>
      </c>
      <c r="B7479" s="2" t="s">
        <v>278</v>
      </c>
      <c r="C7479" s="2" t="s">
        <v>606</v>
      </c>
      <c r="D7479" s="2" t="s">
        <v>17890</v>
      </c>
      <c r="E7479" s="2" t="s">
        <v>5913</v>
      </c>
      <c r="F7479" s="2">
        <v>77121707</v>
      </c>
      <c r="G7479" s="2" t="s">
        <v>490</v>
      </c>
      <c r="H7479" s="2">
        <v>11</v>
      </c>
      <c r="I7479" s="2">
        <v>2</v>
      </c>
      <c r="J7479" s="2">
        <v>10</v>
      </c>
      <c r="K7479" s="2">
        <v>1</v>
      </c>
      <c r="L7479" s="3">
        <v>1499400</v>
      </c>
      <c r="M7479" s="2" t="s">
        <v>20</v>
      </c>
      <c r="N7479" s="4" t="s">
        <v>21</v>
      </c>
    </row>
    <row r="7480" spans="1:14" x14ac:dyDescent="0.25">
      <c r="A7480" s="1" t="s">
        <v>362</v>
      </c>
      <c r="B7480" s="2" t="s">
        <v>181</v>
      </c>
      <c r="C7480" s="2" t="s">
        <v>182</v>
      </c>
      <c r="D7480" s="2" t="s">
        <v>183</v>
      </c>
      <c r="E7480" s="2" t="s">
        <v>5914</v>
      </c>
      <c r="F7480" s="2">
        <v>76111501</v>
      </c>
      <c r="G7480" s="2" t="s">
        <v>496</v>
      </c>
      <c r="H7480" s="2">
        <v>1</v>
      </c>
      <c r="I7480" s="2">
        <v>11</v>
      </c>
      <c r="J7480" s="2">
        <v>10</v>
      </c>
      <c r="K7480" s="2">
        <v>1</v>
      </c>
      <c r="L7480" s="3">
        <v>167892339.06</v>
      </c>
      <c r="M7480" s="2" t="s">
        <v>20</v>
      </c>
      <c r="N7480" s="4" t="s">
        <v>17384</v>
      </c>
    </row>
    <row r="7481" spans="1:14" x14ac:dyDescent="0.25">
      <c r="A7481" s="1" t="s">
        <v>362</v>
      </c>
      <c r="B7481" s="2" t="s">
        <v>162</v>
      </c>
      <c r="C7481" s="2" t="s">
        <v>567</v>
      </c>
      <c r="D7481" s="2" t="s">
        <v>17885</v>
      </c>
      <c r="E7481" s="2" t="s">
        <v>5915</v>
      </c>
      <c r="F7481" s="2">
        <v>73152108</v>
      </c>
      <c r="G7481" s="2" t="s">
        <v>490</v>
      </c>
      <c r="H7481" s="2">
        <v>4</v>
      </c>
      <c r="I7481" s="2">
        <v>2</v>
      </c>
      <c r="J7481" s="2">
        <v>10</v>
      </c>
      <c r="K7481" s="2">
        <v>1</v>
      </c>
      <c r="L7481" s="3">
        <v>4307800</v>
      </c>
      <c r="M7481" s="2" t="s">
        <v>20</v>
      </c>
      <c r="N7481" s="4" t="s">
        <v>21</v>
      </c>
    </row>
    <row r="7482" spans="1:14" x14ac:dyDescent="0.25">
      <c r="A7482" s="1" t="s">
        <v>362</v>
      </c>
      <c r="B7482" s="2" t="s">
        <v>278</v>
      </c>
      <c r="C7482" s="2" t="s">
        <v>606</v>
      </c>
      <c r="D7482" s="2" t="s">
        <v>17890</v>
      </c>
      <c r="E7482" s="2" t="s">
        <v>5916</v>
      </c>
      <c r="F7482" s="2">
        <v>77111501</v>
      </c>
      <c r="G7482" s="2" t="s">
        <v>490</v>
      </c>
      <c r="H7482" s="2">
        <v>5</v>
      </c>
      <c r="I7482" s="2">
        <v>7</v>
      </c>
      <c r="J7482" s="2">
        <v>10</v>
      </c>
      <c r="K7482" s="2">
        <v>1</v>
      </c>
      <c r="L7482" s="3">
        <v>11709293</v>
      </c>
      <c r="M7482" s="2" t="s">
        <v>20</v>
      </c>
      <c r="N7482" s="4" t="s">
        <v>21</v>
      </c>
    </row>
    <row r="7483" spans="1:14" x14ac:dyDescent="0.25">
      <c r="A7483" s="1" t="s">
        <v>362</v>
      </c>
      <c r="B7483" s="2" t="s">
        <v>162</v>
      </c>
      <c r="C7483" s="2" t="s">
        <v>567</v>
      </c>
      <c r="D7483" s="2" t="s">
        <v>17885</v>
      </c>
      <c r="E7483" s="2" t="s">
        <v>5917</v>
      </c>
      <c r="F7483" s="2">
        <v>73152101</v>
      </c>
      <c r="G7483" s="2" t="s">
        <v>490</v>
      </c>
      <c r="H7483" s="2">
        <v>4</v>
      </c>
      <c r="I7483" s="2">
        <v>5</v>
      </c>
      <c r="J7483" s="2">
        <v>10</v>
      </c>
      <c r="K7483" s="2">
        <v>1</v>
      </c>
      <c r="L7483" s="3">
        <v>49675262.239999995</v>
      </c>
      <c r="M7483" s="2" t="s">
        <v>20</v>
      </c>
      <c r="N7483" s="4" t="s">
        <v>21</v>
      </c>
    </row>
    <row r="7484" spans="1:14" x14ac:dyDescent="0.25">
      <c r="A7484" s="1" t="s">
        <v>362</v>
      </c>
      <c r="B7484" s="2" t="s">
        <v>28</v>
      </c>
      <c r="C7484" s="2" t="s">
        <v>29</v>
      </c>
      <c r="D7484" s="2" t="s">
        <v>30</v>
      </c>
      <c r="E7484" s="2" t="s">
        <v>5918</v>
      </c>
      <c r="F7484" s="2">
        <v>72101511</v>
      </c>
      <c r="G7484" s="2" t="s">
        <v>490</v>
      </c>
      <c r="H7484" s="2">
        <v>4</v>
      </c>
      <c r="I7484" s="2">
        <v>5</v>
      </c>
      <c r="J7484" s="2">
        <v>10</v>
      </c>
      <c r="K7484" s="2">
        <v>1</v>
      </c>
      <c r="L7484" s="3">
        <v>31498400</v>
      </c>
      <c r="M7484" s="2" t="s">
        <v>20</v>
      </c>
      <c r="N7484" s="4" t="s">
        <v>21</v>
      </c>
    </row>
    <row r="7485" spans="1:14" x14ac:dyDescent="0.25">
      <c r="A7485" s="1" t="s">
        <v>362</v>
      </c>
      <c r="B7485" s="2" t="s">
        <v>162</v>
      </c>
      <c r="C7485" s="2" t="s">
        <v>567</v>
      </c>
      <c r="D7485" s="2" t="s">
        <v>17885</v>
      </c>
      <c r="E7485" s="2" t="s">
        <v>5917</v>
      </c>
      <c r="F7485" s="2">
        <v>72101511</v>
      </c>
      <c r="G7485" s="2" t="s">
        <v>490</v>
      </c>
      <c r="H7485" s="2">
        <v>4</v>
      </c>
      <c r="I7485" s="2">
        <v>5</v>
      </c>
      <c r="J7485" s="2">
        <v>16</v>
      </c>
      <c r="K7485" s="2">
        <v>1</v>
      </c>
      <c r="L7485" s="3">
        <v>7497318</v>
      </c>
      <c r="M7485" s="2" t="s">
        <v>20</v>
      </c>
      <c r="N7485" s="4" t="s">
        <v>21</v>
      </c>
    </row>
    <row r="7486" spans="1:14" x14ac:dyDescent="0.25">
      <c r="A7486" s="1" t="s">
        <v>362</v>
      </c>
      <c r="B7486" s="2" t="s">
        <v>162</v>
      </c>
      <c r="C7486" s="2" t="s">
        <v>567</v>
      </c>
      <c r="D7486" s="2" t="s">
        <v>17885</v>
      </c>
      <c r="E7486" s="2" t="s">
        <v>5919</v>
      </c>
      <c r="F7486" s="2">
        <v>72151001</v>
      </c>
      <c r="G7486" s="2" t="s">
        <v>490</v>
      </c>
      <c r="H7486" s="2">
        <v>3</v>
      </c>
      <c r="I7486" s="2">
        <v>7</v>
      </c>
      <c r="J7486" s="2">
        <v>10</v>
      </c>
      <c r="K7486" s="2">
        <v>1</v>
      </c>
      <c r="L7486" s="3">
        <v>7861000</v>
      </c>
      <c r="M7486" s="2" t="s">
        <v>20</v>
      </c>
      <c r="N7486" s="4" t="s">
        <v>21</v>
      </c>
    </row>
    <row r="7487" spans="1:14" x14ac:dyDescent="0.25">
      <c r="A7487" s="1" t="s">
        <v>362</v>
      </c>
      <c r="B7487" s="2" t="s">
        <v>162</v>
      </c>
      <c r="C7487" s="2" t="s">
        <v>567</v>
      </c>
      <c r="D7487" s="2" t="s">
        <v>17885</v>
      </c>
      <c r="E7487" s="2" t="s">
        <v>5920</v>
      </c>
      <c r="F7487" s="2">
        <v>24131605</v>
      </c>
      <c r="G7487" s="2" t="s">
        <v>490</v>
      </c>
      <c r="H7487" s="2">
        <v>3</v>
      </c>
      <c r="I7487" s="2">
        <v>7</v>
      </c>
      <c r="J7487" s="2">
        <v>10</v>
      </c>
      <c r="K7487" s="2">
        <v>1</v>
      </c>
      <c r="L7487" s="3">
        <v>12000000</v>
      </c>
      <c r="M7487" s="2" t="s">
        <v>20</v>
      </c>
      <c r="N7487" s="4" t="s">
        <v>21</v>
      </c>
    </row>
    <row r="7488" spans="1:14" x14ac:dyDescent="0.25">
      <c r="A7488" s="1" t="s">
        <v>362</v>
      </c>
      <c r="B7488" s="2" t="s">
        <v>162</v>
      </c>
      <c r="C7488" s="2" t="s">
        <v>567</v>
      </c>
      <c r="D7488" s="2" t="s">
        <v>17885</v>
      </c>
      <c r="E7488" s="2" t="s">
        <v>5921</v>
      </c>
      <c r="F7488" s="2">
        <v>27111517</v>
      </c>
      <c r="G7488" s="2" t="s">
        <v>490</v>
      </c>
      <c r="H7488" s="2">
        <v>3</v>
      </c>
      <c r="I7488" s="2">
        <v>7</v>
      </c>
      <c r="J7488" s="2">
        <v>10</v>
      </c>
      <c r="K7488" s="2">
        <v>1</v>
      </c>
      <c r="L7488" s="3">
        <v>1000000</v>
      </c>
      <c r="M7488" s="2" t="s">
        <v>20</v>
      </c>
      <c r="N7488" s="4" t="s">
        <v>21</v>
      </c>
    </row>
    <row r="7489" spans="1:14" x14ac:dyDescent="0.25">
      <c r="A7489" s="1" t="s">
        <v>362</v>
      </c>
      <c r="B7489" s="2" t="s">
        <v>162</v>
      </c>
      <c r="C7489" s="2" t="s">
        <v>567</v>
      </c>
      <c r="D7489" s="2" t="s">
        <v>17885</v>
      </c>
      <c r="E7489" s="2" t="s">
        <v>5922</v>
      </c>
      <c r="F7489" s="2">
        <v>72151001</v>
      </c>
      <c r="G7489" s="2" t="s">
        <v>490</v>
      </c>
      <c r="H7489" s="2">
        <v>3</v>
      </c>
      <c r="I7489" s="2">
        <v>7</v>
      </c>
      <c r="J7489" s="2">
        <v>10</v>
      </c>
      <c r="K7489" s="2">
        <v>1</v>
      </c>
      <c r="L7489" s="3">
        <v>4000000</v>
      </c>
      <c r="M7489" s="2" t="s">
        <v>20</v>
      </c>
      <c r="N7489" s="4" t="s">
        <v>21</v>
      </c>
    </row>
    <row r="7490" spans="1:14" x14ac:dyDescent="0.25">
      <c r="A7490" s="1" t="s">
        <v>362</v>
      </c>
      <c r="B7490" s="2" t="s">
        <v>189</v>
      </c>
      <c r="C7490" s="2" t="s">
        <v>2626</v>
      </c>
      <c r="D7490" s="2" t="s">
        <v>17961</v>
      </c>
      <c r="E7490" s="2" t="s">
        <v>18555</v>
      </c>
      <c r="F7490" s="2">
        <v>15111511</v>
      </c>
      <c r="G7490" s="2" t="s">
        <v>490</v>
      </c>
      <c r="H7490" s="2">
        <v>3</v>
      </c>
      <c r="I7490" s="2">
        <v>2</v>
      </c>
      <c r="J7490" s="2">
        <v>16</v>
      </c>
      <c r="K7490" s="2">
        <v>1</v>
      </c>
      <c r="L7490" s="3">
        <v>6000000</v>
      </c>
      <c r="M7490" s="2" t="s">
        <v>20</v>
      </c>
      <c r="N7490" s="4" t="s">
        <v>21</v>
      </c>
    </row>
    <row r="7491" spans="1:14" x14ac:dyDescent="0.25">
      <c r="A7491" s="1" t="s">
        <v>362</v>
      </c>
      <c r="B7491" s="2" t="s">
        <v>712</v>
      </c>
      <c r="C7491" s="2" t="s">
        <v>915</v>
      </c>
      <c r="D7491" s="2" t="s">
        <v>17910</v>
      </c>
      <c r="E7491" s="2" t="s">
        <v>5923</v>
      </c>
      <c r="F7491" s="2">
        <v>39121004</v>
      </c>
      <c r="G7491" s="2" t="s">
        <v>490</v>
      </c>
      <c r="H7491" s="2">
        <v>2</v>
      </c>
      <c r="I7491" s="2">
        <v>1</v>
      </c>
      <c r="J7491" s="2">
        <v>10</v>
      </c>
      <c r="K7491" s="2">
        <v>1</v>
      </c>
      <c r="L7491" s="3">
        <v>18980449.280000001</v>
      </c>
      <c r="M7491" s="2" t="s">
        <v>0</v>
      </c>
      <c r="N7491" s="4" t="s">
        <v>21</v>
      </c>
    </row>
    <row r="7492" spans="1:14" x14ac:dyDescent="0.25">
      <c r="A7492" s="1" t="s">
        <v>362</v>
      </c>
      <c r="B7492" s="2" t="s">
        <v>712</v>
      </c>
      <c r="C7492" s="2" t="s">
        <v>915</v>
      </c>
      <c r="D7492" s="2" t="s">
        <v>17910</v>
      </c>
      <c r="E7492" s="2" t="s">
        <v>5924</v>
      </c>
      <c r="F7492" s="2">
        <v>39121004</v>
      </c>
      <c r="G7492" s="2" t="s">
        <v>490</v>
      </c>
      <c r="H7492" s="2">
        <v>1</v>
      </c>
      <c r="I7492" s="2">
        <v>6</v>
      </c>
      <c r="J7492" s="2">
        <v>10</v>
      </c>
      <c r="K7492" s="2">
        <v>3</v>
      </c>
      <c r="L7492" s="3">
        <v>17814300</v>
      </c>
      <c r="M7492" s="2" t="s">
        <v>0</v>
      </c>
      <c r="N7492" s="4" t="s">
        <v>21</v>
      </c>
    </row>
    <row r="7493" spans="1:14" x14ac:dyDescent="0.25">
      <c r="A7493" s="1" t="s">
        <v>362</v>
      </c>
      <c r="B7493" s="2" t="s">
        <v>408</v>
      </c>
      <c r="C7493" s="2" t="s">
        <v>409</v>
      </c>
      <c r="D7493" s="2" t="s">
        <v>17858</v>
      </c>
      <c r="E7493" s="2" t="s">
        <v>5925</v>
      </c>
      <c r="F7493" s="2">
        <v>47131831</v>
      </c>
      <c r="G7493" s="2" t="s">
        <v>490</v>
      </c>
      <c r="H7493" s="2">
        <v>3</v>
      </c>
      <c r="I7493" s="2">
        <v>3</v>
      </c>
      <c r="J7493" s="2">
        <v>16</v>
      </c>
      <c r="K7493" s="2">
        <v>20</v>
      </c>
      <c r="L7493" s="3">
        <v>699720</v>
      </c>
      <c r="M7493" s="2" t="s">
        <v>17383</v>
      </c>
      <c r="N7493" s="4" t="s">
        <v>21</v>
      </c>
    </row>
    <row r="7494" spans="1:14" x14ac:dyDescent="0.25">
      <c r="A7494" s="1" t="s">
        <v>362</v>
      </c>
      <c r="B7494" s="2" t="s">
        <v>408</v>
      </c>
      <c r="C7494" s="2" t="s">
        <v>1186</v>
      </c>
      <c r="D7494" s="2" t="s">
        <v>17937</v>
      </c>
      <c r="E7494" s="2" t="s">
        <v>5926</v>
      </c>
      <c r="F7494" s="2">
        <v>12352104</v>
      </c>
      <c r="G7494" s="2" t="s">
        <v>490</v>
      </c>
      <c r="H7494" s="2">
        <v>3</v>
      </c>
      <c r="I7494" s="2">
        <v>3</v>
      </c>
      <c r="J7494" s="2">
        <v>16</v>
      </c>
      <c r="K7494" s="2">
        <v>28</v>
      </c>
      <c r="L7494" s="3">
        <v>545999.72000000009</v>
      </c>
      <c r="M7494" s="2" t="s">
        <v>17383</v>
      </c>
      <c r="N7494" s="4" t="s">
        <v>21</v>
      </c>
    </row>
    <row r="7495" spans="1:14" x14ac:dyDescent="0.25">
      <c r="A7495" s="1" t="s">
        <v>362</v>
      </c>
      <c r="B7495" s="2" t="s">
        <v>408</v>
      </c>
      <c r="C7495" s="2" t="s">
        <v>1186</v>
      </c>
      <c r="D7495" s="2" t="s">
        <v>17937</v>
      </c>
      <c r="E7495" s="2" t="s">
        <v>5927</v>
      </c>
      <c r="F7495" s="2">
        <v>12352104</v>
      </c>
      <c r="G7495" s="2" t="s">
        <v>490</v>
      </c>
      <c r="H7495" s="2">
        <v>3</v>
      </c>
      <c r="I7495" s="2">
        <v>3</v>
      </c>
      <c r="J7495" s="2">
        <v>16</v>
      </c>
      <c r="K7495" s="2">
        <v>30</v>
      </c>
      <c r="L7495" s="3">
        <v>150000</v>
      </c>
      <c r="M7495" s="2" t="s">
        <v>0</v>
      </c>
      <c r="N7495" s="4" t="s">
        <v>21</v>
      </c>
    </row>
    <row r="7496" spans="1:14" x14ac:dyDescent="0.25">
      <c r="A7496" s="1" t="s">
        <v>362</v>
      </c>
      <c r="B7496" s="2" t="s">
        <v>76</v>
      </c>
      <c r="C7496" s="2" t="s">
        <v>80</v>
      </c>
      <c r="D7496" s="2" t="s">
        <v>81</v>
      </c>
      <c r="E7496" s="2" t="s">
        <v>5928</v>
      </c>
      <c r="F7496" s="2">
        <v>47131816</v>
      </c>
      <c r="G7496" s="2" t="s">
        <v>490</v>
      </c>
      <c r="H7496" s="2">
        <v>3</v>
      </c>
      <c r="I7496" s="2">
        <v>3</v>
      </c>
      <c r="J7496" s="2">
        <v>16</v>
      </c>
      <c r="K7496" s="2">
        <v>30</v>
      </c>
      <c r="L7496" s="3">
        <v>323070</v>
      </c>
      <c r="M7496" s="2" t="s">
        <v>0</v>
      </c>
      <c r="N7496" s="4" t="s">
        <v>21</v>
      </c>
    </row>
    <row r="7497" spans="1:14" x14ac:dyDescent="0.25">
      <c r="A7497" s="1" t="s">
        <v>362</v>
      </c>
      <c r="B7497" s="2" t="s">
        <v>76</v>
      </c>
      <c r="C7497" s="2" t="s">
        <v>80</v>
      </c>
      <c r="D7497" s="2" t="s">
        <v>81</v>
      </c>
      <c r="E7497" s="2" t="s">
        <v>5929</v>
      </c>
      <c r="F7497" s="2">
        <v>47131816</v>
      </c>
      <c r="G7497" s="2" t="s">
        <v>490</v>
      </c>
      <c r="H7497" s="2">
        <v>3</v>
      </c>
      <c r="I7497" s="2">
        <v>3</v>
      </c>
      <c r="J7497" s="2">
        <v>16</v>
      </c>
      <c r="K7497" s="2">
        <v>24</v>
      </c>
      <c r="L7497" s="3">
        <v>156000</v>
      </c>
      <c r="M7497" s="2" t="s">
        <v>0</v>
      </c>
      <c r="N7497" s="4" t="s">
        <v>21</v>
      </c>
    </row>
    <row r="7498" spans="1:14" x14ac:dyDescent="0.25">
      <c r="A7498" s="1" t="s">
        <v>362</v>
      </c>
      <c r="B7498" s="2" t="s">
        <v>113</v>
      </c>
      <c r="C7498" s="2" t="s">
        <v>113</v>
      </c>
      <c r="D7498" s="2" t="s">
        <v>114</v>
      </c>
      <c r="E7498" s="2" t="s">
        <v>5930</v>
      </c>
      <c r="F7498" s="2">
        <v>40141742</v>
      </c>
      <c r="G7498" s="2" t="s">
        <v>490</v>
      </c>
      <c r="H7498" s="2">
        <v>3</v>
      </c>
      <c r="I7498" s="2">
        <v>3</v>
      </c>
      <c r="J7498" s="2">
        <v>16</v>
      </c>
      <c r="K7498" s="2">
        <v>2</v>
      </c>
      <c r="L7498" s="3">
        <v>40000</v>
      </c>
      <c r="M7498" s="2" t="s">
        <v>0</v>
      </c>
      <c r="N7498" s="4" t="s">
        <v>21</v>
      </c>
    </row>
    <row r="7499" spans="1:14" x14ac:dyDescent="0.25">
      <c r="A7499" s="1" t="s">
        <v>362</v>
      </c>
      <c r="B7499" s="2" t="s">
        <v>86</v>
      </c>
      <c r="C7499" s="2" t="s">
        <v>93</v>
      </c>
      <c r="D7499" s="2" t="s">
        <v>94</v>
      </c>
      <c r="E7499" s="2" t="s">
        <v>5931</v>
      </c>
      <c r="F7499" s="2">
        <v>47121804</v>
      </c>
      <c r="G7499" s="2" t="s">
        <v>490</v>
      </c>
      <c r="H7499" s="2">
        <v>3</v>
      </c>
      <c r="I7499" s="2">
        <v>3</v>
      </c>
      <c r="J7499" s="2">
        <v>16</v>
      </c>
      <c r="K7499" s="2">
        <v>10</v>
      </c>
      <c r="L7499" s="3">
        <v>80003.7</v>
      </c>
      <c r="M7499" s="2" t="s">
        <v>0</v>
      </c>
      <c r="N7499" s="4" t="s">
        <v>21</v>
      </c>
    </row>
    <row r="7500" spans="1:14" x14ac:dyDescent="0.25">
      <c r="A7500" s="1" t="s">
        <v>362</v>
      </c>
      <c r="B7500" s="2" t="s">
        <v>113</v>
      </c>
      <c r="C7500" s="2" t="s">
        <v>113</v>
      </c>
      <c r="D7500" s="2" t="s">
        <v>114</v>
      </c>
      <c r="E7500" s="2" t="s">
        <v>5932</v>
      </c>
      <c r="F7500" s="2">
        <v>27111502</v>
      </c>
      <c r="G7500" s="2" t="s">
        <v>490</v>
      </c>
      <c r="H7500" s="2">
        <v>3</v>
      </c>
      <c r="I7500" s="2">
        <v>3</v>
      </c>
      <c r="J7500" s="2">
        <v>16</v>
      </c>
      <c r="K7500" s="2">
        <v>2</v>
      </c>
      <c r="L7500" s="3">
        <v>32000</v>
      </c>
      <c r="M7500" s="2" t="s">
        <v>0</v>
      </c>
      <c r="N7500" s="4" t="s">
        <v>21</v>
      </c>
    </row>
    <row r="7501" spans="1:14" x14ac:dyDescent="0.25">
      <c r="A7501" s="1" t="s">
        <v>362</v>
      </c>
      <c r="B7501" s="2" t="s">
        <v>60</v>
      </c>
      <c r="C7501" s="2" t="s">
        <v>60</v>
      </c>
      <c r="D7501" s="2" t="s">
        <v>61</v>
      </c>
      <c r="E7501" s="2" t="s">
        <v>5933</v>
      </c>
      <c r="F7501" s="2">
        <v>47131501</v>
      </c>
      <c r="G7501" s="2" t="s">
        <v>490</v>
      </c>
      <c r="H7501" s="2">
        <v>3</v>
      </c>
      <c r="I7501" s="2">
        <v>3</v>
      </c>
      <c r="J7501" s="2">
        <v>16</v>
      </c>
      <c r="K7501" s="2">
        <v>40</v>
      </c>
      <c r="L7501" s="3">
        <v>119000</v>
      </c>
      <c r="M7501" s="2" t="s">
        <v>0</v>
      </c>
      <c r="N7501" s="4" t="s">
        <v>21</v>
      </c>
    </row>
    <row r="7502" spans="1:14" x14ac:dyDescent="0.25">
      <c r="A7502" s="1" t="s">
        <v>362</v>
      </c>
      <c r="B7502" s="2" t="s">
        <v>76</v>
      </c>
      <c r="C7502" s="2" t="s">
        <v>80</v>
      </c>
      <c r="D7502" s="2" t="s">
        <v>81</v>
      </c>
      <c r="E7502" s="2" t="s">
        <v>5934</v>
      </c>
      <c r="F7502" s="2">
        <v>47131803</v>
      </c>
      <c r="G7502" s="2" t="s">
        <v>490</v>
      </c>
      <c r="H7502" s="2">
        <v>3</v>
      </c>
      <c r="I7502" s="2">
        <v>3</v>
      </c>
      <c r="J7502" s="2">
        <v>16</v>
      </c>
      <c r="K7502" s="2">
        <v>125</v>
      </c>
      <c r="L7502" s="3">
        <v>899250</v>
      </c>
      <c r="M7502" s="2" t="s">
        <v>17383</v>
      </c>
      <c r="N7502" s="4" t="s">
        <v>21</v>
      </c>
    </row>
    <row r="7503" spans="1:14" x14ac:dyDescent="0.25">
      <c r="A7503" s="1" t="s">
        <v>362</v>
      </c>
      <c r="B7503" s="2" t="s">
        <v>76</v>
      </c>
      <c r="C7503" s="2" t="s">
        <v>80</v>
      </c>
      <c r="D7503" s="2" t="s">
        <v>81</v>
      </c>
      <c r="E7503" s="2" t="s">
        <v>5935</v>
      </c>
      <c r="F7503" s="2">
        <v>47131803</v>
      </c>
      <c r="G7503" s="2" t="s">
        <v>490</v>
      </c>
      <c r="H7503" s="2">
        <v>3</v>
      </c>
      <c r="I7503" s="2">
        <v>3</v>
      </c>
      <c r="J7503" s="2">
        <v>16</v>
      </c>
      <c r="K7503" s="2">
        <v>19</v>
      </c>
      <c r="L7503" s="3">
        <v>1045000</v>
      </c>
      <c r="M7503" s="2" t="s">
        <v>17383</v>
      </c>
      <c r="N7503" s="4" t="s">
        <v>21</v>
      </c>
    </row>
    <row r="7504" spans="1:14" x14ac:dyDescent="0.25">
      <c r="A7504" s="1" t="s">
        <v>362</v>
      </c>
      <c r="B7504" s="2" t="s">
        <v>86</v>
      </c>
      <c r="C7504" s="2" t="s">
        <v>246</v>
      </c>
      <c r="D7504" s="2" t="s">
        <v>247</v>
      </c>
      <c r="E7504" s="2" t="s">
        <v>5936</v>
      </c>
      <c r="F7504" s="2">
        <v>47121701</v>
      </c>
      <c r="G7504" s="2" t="s">
        <v>490</v>
      </c>
      <c r="H7504" s="2">
        <v>3</v>
      </c>
      <c r="I7504" s="2">
        <v>3</v>
      </c>
      <c r="J7504" s="2">
        <v>16</v>
      </c>
      <c r="K7504" s="2">
        <v>361</v>
      </c>
      <c r="L7504" s="3">
        <v>794311.91</v>
      </c>
      <c r="M7504" s="2" t="s">
        <v>0</v>
      </c>
      <c r="N7504" s="4" t="s">
        <v>21</v>
      </c>
    </row>
    <row r="7505" spans="1:14" x14ac:dyDescent="0.25">
      <c r="A7505" s="1" t="s">
        <v>362</v>
      </c>
      <c r="B7505" s="2" t="s">
        <v>86</v>
      </c>
      <c r="C7505" s="2" t="s">
        <v>246</v>
      </c>
      <c r="D7505" s="2" t="s">
        <v>247</v>
      </c>
      <c r="E7505" s="2" t="s">
        <v>5937</v>
      </c>
      <c r="F7505" s="2">
        <v>47121701</v>
      </c>
      <c r="G7505" s="2" t="s">
        <v>490</v>
      </c>
      <c r="H7505" s="2">
        <v>3</v>
      </c>
      <c r="I7505" s="2">
        <v>3</v>
      </c>
      <c r="J7505" s="2">
        <v>16</v>
      </c>
      <c r="K7505" s="2">
        <v>220</v>
      </c>
      <c r="L7505" s="3">
        <v>219911.99999999997</v>
      </c>
      <c r="M7505" s="2" t="s">
        <v>0</v>
      </c>
      <c r="N7505" s="4" t="s">
        <v>21</v>
      </c>
    </row>
    <row r="7506" spans="1:14" x14ac:dyDescent="0.25">
      <c r="A7506" s="1" t="s">
        <v>362</v>
      </c>
      <c r="B7506" s="2" t="s">
        <v>86</v>
      </c>
      <c r="C7506" s="2" t="s">
        <v>246</v>
      </c>
      <c r="D7506" s="2" t="s">
        <v>247</v>
      </c>
      <c r="E7506" s="2" t="s">
        <v>5938</v>
      </c>
      <c r="F7506" s="2">
        <v>47121701</v>
      </c>
      <c r="G7506" s="2" t="s">
        <v>490</v>
      </c>
      <c r="H7506" s="2">
        <v>3</v>
      </c>
      <c r="I7506" s="2">
        <v>3</v>
      </c>
      <c r="J7506" s="2">
        <v>16</v>
      </c>
      <c r="K7506" s="2">
        <v>150</v>
      </c>
      <c r="L7506" s="3">
        <v>149940</v>
      </c>
      <c r="M7506" s="2" t="s">
        <v>0</v>
      </c>
      <c r="N7506" s="4" t="s">
        <v>21</v>
      </c>
    </row>
    <row r="7507" spans="1:14" x14ac:dyDescent="0.25">
      <c r="A7507" s="1" t="s">
        <v>362</v>
      </c>
      <c r="B7507" s="2" t="s">
        <v>86</v>
      </c>
      <c r="C7507" s="2" t="s">
        <v>246</v>
      </c>
      <c r="D7507" s="2" t="s">
        <v>247</v>
      </c>
      <c r="E7507" s="2" t="s">
        <v>5939</v>
      </c>
      <c r="F7507" s="2">
        <v>47121701</v>
      </c>
      <c r="G7507" s="2" t="s">
        <v>490</v>
      </c>
      <c r="H7507" s="2">
        <v>3</v>
      </c>
      <c r="I7507" s="2">
        <v>3</v>
      </c>
      <c r="J7507" s="2">
        <v>16</v>
      </c>
      <c r="K7507" s="2">
        <v>121</v>
      </c>
      <c r="L7507" s="3">
        <v>120951.59999999999</v>
      </c>
      <c r="M7507" s="2" t="s">
        <v>0</v>
      </c>
      <c r="N7507" s="4" t="s">
        <v>21</v>
      </c>
    </row>
    <row r="7508" spans="1:14" x14ac:dyDescent="0.25">
      <c r="A7508" s="1" t="s">
        <v>362</v>
      </c>
      <c r="B7508" s="2" t="s">
        <v>103</v>
      </c>
      <c r="C7508" s="2" t="s">
        <v>104</v>
      </c>
      <c r="D7508" s="2" t="s">
        <v>105</v>
      </c>
      <c r="E7508" s="2" t="s">
        <v>5940</v>
      </c>
      <c r="F7508" s="2">
        <v>47131605</v>
      </c>
      <c r="G7508" s="2" t="s">
        <v>490</v>
      </c>
      <c r="H7508" s="2">
        <v>3</v>
      </c>
      <c r="I7508" s="2">
        <v>3</v>
      </c>
      <c r="J7508" s="2">
        <v>16</v>
      </c>
      <c r="K7508" s="2">
        <v>70</v>
      </c>
      <c r="L7508" s="3">
        <v>700000</v>
      </c>
      <c r="M7508" s="2" t="s">
        <v>0</v>
      </c>
      <c r="N7508" s="4" t="s">
        <v>21</v>
      </c>
    </row>
    <row r="7509" spans="1:14" x14ac:dyDescent="0.25">
      <c r="A7509" s="1" t="s">
        <v>362</v>
      </c>
      <c r="B7509" s="2" t="s">
        <v>103</v>
      </c>
      <c r="C7509" s="2" t="s">
        <v>104</v>
      </c>
      <c r="D7509" s="2" t="s">
        <v>105</v>
      </c>
      <c r="E7509" s="2" t="s">
        <v>5941</v>
      </c>
      <c r="F7509" s="2">
        <v>47131605</v>
      </c>
      <c r="G7509" s="2" t="s">
        <v>490</v>
      </c>
      <c r="H7509" s="2">
        <v>3</v>
      </c>
      <c r="I7509" s="2">
        <v>3</v>
      </c>
      <c r="J7509" s="2">
        <v>16</v>
      </c>
      <c r="K7509" s="2">
        <v>30</v>
      </c>
      <c r="L7509" s="3">
        <v>507000</v>
      </c>
      <c r="M7509" s="2" t="s">
        <v>0</v>
      </c>
      <c r="N7509" s="4" t="s">
        <v>21</v>
      </c>
    </row>
    <row r="7510" spans="1:14" x14ac:dyDescent="0.25">
      <c r="A7510" s="1" t="s">
        <v>362</v>
      </c>
      <c r="B7510" s="2" t="s">
        <v>103</v>
      </c>
      <c r="C7510" s="2" t="s">
        <v>104</v>
      </c>
      <c r="D7510" s="2" t="s">
        <v>105</v>
      </c>
      <c r="E7510" s="2" t="s">
        <v>5942</v>
      </c>
      <c r="F7510" s="2">
        <v>47131605</v>
      </c>
      <c r="G7510" s="2" t="s">
        <v>490</v>
      </c>
      <c r="H7510" s="2">
        <v>3</v>
      </c>
      <c r="I7510" s="2">
        <v>3</v>
      </c>
      <c r="J7510" s="2">
        <v>16</v>
      </c>
      <c r="K7510" s="2">
        <v>10</v>
      </c>
      <c r="L7510" s="3">
        <v>85500</v>
      </c>
      <c r="M7510" s="2" t="s">
        <v>0</v>
      </c>
      <c r="N7510" s="4" t="s">
        <v>21</v>
      </c>
    </row>
    <row r="7511" spans="1:14" x14ac:dyDescent="0.25">
      <c r="A7511" s="1" t="s">
        <v>362</v>
      </c>
      <c r="B7511" s="2" t="s">
        <v>103</v>
      </c>
      <c r="C7511" s="2" t="s">
        <v>104</v>
      </c>
      <c r="D7511" s="2" t="s">
        <v>105</v>
      </c>
      <c r="E7511" s="2" t="s">
        <v>5943</v>
      </c>
      <c r="F7511" s="2">
        <v>47131605</v>
      </c>
      <c r="G7511" s="2" t="s">
        <v>490</v>
      </c>
      <c r="H7511" s="2">
        <v>3</v>
      </c>
      <c r="I7511" s="2">
        <v>3</v>
      </c>
      <c r="J7511" s="2">
        <v>16</v>
      </c>
      <c r="K7511" s="2">
        <v>1</v>
      </c>
      <c r="L7511" s="3">
        <v>977.84</v>
      </c>
      <c r="M7511" s="2" t="s">
        <v>0</v>
      </c>
      <c r="N7511" s="4" t="s">
        <v>21</v>
      </c>
    </row>
    <row r="7512" spans="1:14" x14ac:dyDescent="0.25">
      <c r="A7512" s="1" t="s">
        <v>362</v>
      </c>
      <c r="B7512" s="2" t="s">
        <v>76</v>
      </c>
      <c r="C7512" s="2" t="s">
        <v>80</v>
      </c>
      <c r="D7512" s="2" t="s">
        <v>81</v>
      </c>
      <c r="E7512" s="2" t="s">
        <v>5944</v>
      </c>
      <c r="F7512" s="2">
        <v>47131802</v>
      </c>
      <c r="G7512" s="2" t="s">
        <v>490</v>
      </c>
      <c r="H7512" s="2">
        <v>3</v>
      </c>
      <c r="I7512" s="2">
        <v>3</v>
      </c>
      <c r="J7512" s="2">
        <v>16</v>
      </c>
      <c r="K7512" s="2">
        <v>58</v>
      </c>
      <c r="L7512" s="3">
        <v>1798000</v>
      </c>
      <c r="M7512" s="2" t="s">
        <v>17383</v>
      </c>
      <c r="N7512" s="4" t="s">
        <v>21</v>
      </c>
    </row>
    <row r="7513" spans="1:14" x14ac:dyDescent="0.25">
      <c r="A7513" s="1" t="s">
        <v>362</v>
      </c>
      <c r="B7513" s="2" t="s">
        <v>76</v>
      </c>
      <c r="C7513" s="2" t="s">
        <v>80</v>
      </c>
      <c r="D7513" s="2" t="s">
        <v>81</v>
      </c>
      <c r="E7513" s="2" t="s">
        <v>5945</v>
      </c>
      <c r="F7513" s="2">
        <v>47131802</v>
      </c>
      <c r="G7513" s="2" t="s">
        <v>490</v>
      </c>
      <c r="H7513" s="2">
        <v>3</v>
      </c>
      <c r="I7513" s="2">
        <v>3</v>
      </c>
      <c r="J7513" s="2">
        <v>16</v>
      </c>
      <c r="K7513" s="2">
        <v>10</v>
      </c>
      <c r="L7513" s="3">
        <v>310000</v>
      </c>
      <c r="M7513" s="2" t="s">
        <v>17383</v>
      </c>
      <c r="N7513" s="4" t="s">
        <v>21</v>
      </c>
    </row>
    <row r="7514" spans="1:14" x14ac:dyDescent="0.25">
      <c r="A7514" s="1" t="s">
        <v>362</v>
      </c>
      <c r="B7514" s="2" t="s">
        <v>86</v>
      </c>
      <c r="C7514" s="2" t="s">
        <v>87</v>
      </c>
      <c r="D7514" s="2" t="s">
        <v>88</v>
      </c>
      <c r="E7514" s="2" t="s">
        <v>5946</v>
      </c>
      <c r="F7514" s="2">
        <v>47131600</v>
      </c>
      <c r="G7514" s="2" t="s">
        <v>490</v>
      </c>
      <c r="H7514" s="2">
        <v>3</v>
      </c>
      <c r="I7514" s="2">
        <v>3</v>
      </c>
      <c r="J7514" s="2">
        <v>16</v>
      </c>
      <c r="K7514" s="2">
        <v>20</v>
      </c>
      <c r="L7514" s="3">
        <v>79991.8</v>
      </c>
      <c r="M7514" s="2" t="s">
        <v>0</v>
      </c>
      <c r="N7514" s="4" t="s">
        <v>21</v>
      </c>
    </row>
    <row r="7515" spans="1:14" x14ac:dyDescent="0.25">
      <c r="A7515" s="1" t="s">
        <v>362</v>
      </c>
      <c r="B7515" s="2" t="s">
        <v>408</v>
      </c>
      <c r="C7515" s="2" t="s">
        <v>409</v>
      </c>
      <c r="D7515" s="2" t="s">
        <v>17858</v>
      </c>
      <c r="E7515" s="2" t="s">
        <v>5947</v>
      </c>
      <c r="F7515" s="2">
        <v>47131800</v>
      </c>
      <c r="G7515" s="2" t="s">
        <v>490</v>
      </c>
      <c r="H7515" s="2">
        <v>3</v>
      </c>
      <c r="I7515" s="2">
        <v>3</v>
      </c>
      <c r="J7515" s="2">
        <v>16</v>
      </c>
      <c r="K7515" s="2">
        <v>19</v>
      </c>
      <c r="L7515" s="3">
        <v>664734</v>
      </c>
      <c r="M7515" s="2" t="s">
        <v>17383</v>
      </c>
      <c r="N7515" s="4" t="s">
        <v>21</v>
      </c>
    </row>
    <row r="7516" spans="1:14" x14ac:dyDescent="0.25">
      <c r="A7516" s="1" t="s">
        <v>362</v>
      </c>
      <c r="B7516" s="2" t="s">
        <v>76</v>
      </c>
      <c r="C7516" s="2" t="s">
        <v>80</v>
      </c>
      <c r="D7516" s="2" t="s">
        <v>81</v>
      </c>
      <c r="E7516" s="2" t="s">
        <v>5948</v>
      </c>
      <c r="F7516" s="2">
        <v>47131800</v>
      </c>
      <c r="G7516" s="2" t="s">
        <v>490</v>
      </c>
      <c r="H7516" s="2">
        <v>3</v>
      </c>
      <c r="I7516" s="2">
        <v>3</v>
      </c>
      <c r="J7516" s="2">
        <v>16</v>
      </c>
      <c r="K7516" s="2">
        <v>50</v>
      </c>
      <c r="L7516" s="3">
        <v>350000</v>
      </c>
      <c r="M7516" s="2" t="s">
        <v>0</v>
      </c>
      <c r="N7516" s="4" t="s">
        <v>21</v>
      </c>
    </row>
    <row r="7517" spans="1:14" x14ac:dyDescent="0.25">
      <c r="A7517" s="1" t="s">
        <v>362</v>
      </c>
      <c r="B7517" s="2" t="s">
        <v>76</v>
      </c>
      <c r="C7517" s="2" t="s">
        <v>80</v>
      </c>
      <c r="D7517" s="2" t="s">
        <v>81</v>
      </c>
      <c r="E7517" s="2" t="s">
        <v>5949</v>
      </c>
      <c r="F7517" s="2">
        <v>47131800</v>
      </c>
      <c r="G7517" s="2" t="s">
        <v>490</v>
      </c>
      <c r="H7517" s="2">
        <v>3</v>
      </c>
      <c r="I7517" s="2">
        <v>3</v>
      </c>
      <c r="J7517" s="2">
        <v>16</v>
      </c>
      <c r="K7517" s="2">
        <v>449</v>
      </c>
      <c r="L7517" s="3">
        <v>3427666</v>
      </c>
      <c r="M7517" s="2" t="s">
        <v>0</v>
      </c>
      <c r="N7517" s="4" t="s">
        <v>21</v>
      </c>
    </row>
    <row r="7518" spans="1:14" x14ac:dyDescent="0.25">
      <c r="A7518" s="1" t="s">
        <v>362</v>
      </c>
      <c r="B7518" s="2" t="s">
        <v>86</v>
      </c>
      <c r="C7518" s="2" t="s">
        <v>93</v>
      </c>
      <c r="D7518" s="2" t="s">
        <v>94</v>
      </c>
      <c r="E7518" s="2" t="s">
        <v>5950</v>
      </c>
      <c r="F7518" s="2">
        <v>47131702</v>
      </c>
      <c r="G7518" s="2" t="s">
        <v>490</v>
      </c>
      <c r="H7518" s="2">
        <v>3</v>
      </c>
      <c r="I7518" s="2">
        <v>3</v>
      </c>
      <c r="J7518" s="2">
        <v>16</v>
      </c>
      <c r="K7518" s="2">
        <v>15</v>
      </c>
      <c r="L7518" s="3">
        <v>59993.85</v>
      </c>
      <c r="M7518" s="2" t="s">
        <v>0</v>
      </c>
      <c r="N7518" s="4" t="s">
        <v>21</v>
      </c>
    </row>
    <row r="7519" spans="1:14" x14ac:dyDescent="0.25">
      <c r="A7519" s="1" t="s">
        <v>362</v>
      </c>
      <c r="B7519" s="2" t="s">
        <v>86</v>
      </c>
      <c r="C7519" s="2" t="s">
        <v>93</v>
      </c>
      <c r="D7519" s="2" t="s">
        <v>94</v>
      </c>
      <c r="E7519" s="2" t="s">
        <v>5951</v>
      </c>
      <c r="F7519" s="2">
        <v>47131701</v>
      </c>
      <c r="G7519" s="2" t="s">
        <v>490</v>
      </c>
      <c r="H7519" s="2">
        <v>3</v>
      </c>
      <c r="I7519" s="2">
        <v>3</v>
      </c>
      <c r="J7519" s="2">
        <v>16</v>
      </c>
      <c r="K7519" s="2">
        <v>15</v>
      </c>
      <c r="L7519" s="3">
        <v>44999.85</v>
      </c>
      <c r="M7519" s="2" t="s">
        <v>0</v>
      </c>
      <c r="N7519" s="4" t="s">
        <v>21</v>
      </c>
    </row>
    <row r="7520" spans="1:14" x14ac:dyDescent="0.25">
      <c r="A7520" s="1" t="s">
        <v>362</v>
      </c>
      <c r="B7520" s="2" t="s">
        <v>103</v>
      </c>
      <c r="C7520" s="2" t="s">
        <v>104</v>
      </c>
      <c r="D7520" s="2" t="s">
        <v>105</v>
      </c>
      <c r="E7520" s="2" t="s">
        <v>5952</v>
      </c>
      <c r="F7520" s="2">
        <v>47131604</v>
      </c>
      <c r="G7520" s="2" t="s">
        <v>490</v>
      </c>
      <c r="H7520" s="2">
        <v>3</v>
      </c>
      <c r="I7520" s="2">
        <v>3</v>
      </c>
      <c r="J7520" s="2">
        <v>16</v>
      </c>
      <c r="K7520" s="2">
        <v>150</v>
      </c>
      <c r="L7520" s="3">
        <v>978900</v>
      </c>
      <c r="M7520" s="2" t="s">
        <v>0</v>
      </c>
      <c r="N7520" s="4" t="s">
        <v>21</v>
      </c>
    </row>
    <row r="7521" spans="1:14" x14ac:dyDescent="0.25">
      <c r="A7521" s="1" t="s">
        <v>362</v>
      </c>
      <c r="B7521" s="2" t="s">
        <v>86</v>
      </c>
      <c r="C7521" s="2" t="s">
        <v>93</v>
      </c>
      <c r="D7521" s="2" t="s">
        <v>94</v>
      </c>
      <c r="E7521" s="2" t="s">
        <v>5953</v>
      </c>
      <c r="F7521" s="2">
        <v>13101504</v>
      </c>
      <c r="G7521" s="2" t="s">
        <v>490</v>
      </c>
      <c r="H7521" s="2">
        <v>3</v>
      </c>
      <c r="I7521" s="2">
        <v>3</v>
      </c>
      <c r="J7521" s="2">
        <v>16</v>
      </c>
      <c r="K7521" s="2">
        <v>3</v>
      </c>
      <c r="L7521" s="3">
        <v>8999.9699999999993</v>
      </c>
      <c r="M7521" s="2" t="s">
        <v>0</v>
      </c>
      <c r="N7521" s="4" t="s">
        <v>21</v>
      </c>
    </row>
    <row r="7522" spans="1:14" x14ac:dyDescent="0.25">
      <c r="A7522" s="1" t="s">
        <v>362</v>
      </c>
      <c r="B7522" s="2" t="s">
        <v>76</v>
      </c>
      <c r="C7522" s="2" t="s">
        <v>80</v>
      </c>
      <c r="D7522" s="2" t="s">
        <v>81</v>
      </c>
      <c r="E7522" s="2" t="s">
        <v>5954</v>
      </c>
      <c r="F7522" s="2">
        <v>53131602</v>
      </c>
      <c r="G7522" s="2" t="s">
        <v>490</v>
      </c>
      <c r="H7522" s="2">
        <v>3</v>
      </c>
      <c r="I7522" s="2">
        <v>3</v>
      </c>
      <c r="J7522" s="2">
        <v>16</v>
      </c>
      <c r="K7522" s="2">
        <v>1</v>
      </c>
      <c r="L7522" s="3">
        <v>6271.01</v>
      </c>
      <c r="M7522" s="2" t="s">
        <v>0</v>
      </c>
      <c r="N7522" s="4" t="s">
        <v>21</v>
      </c>
    </row>
    <row r="7523" spans="1:14" x14ac:dyDescent="0.25">
      <c r="A7523" s="1" t="s">
        <v>362</v>
      </c>
      <c r="B7523" s="2" t="s">
        <v>86</v>
      </c>
      <c r="C7523" s="2" t="s">
        <v>87</v>
      </c>
      <c r="D7523" s="2" t="s">
        <v>88</v>
      </c>
      <c r="E7523" s="2" t="s">
        <v>5955</v>
      </c>
      <c r="F7523" s="2">
        <v>46181504</v>
      </c>
      <c r="G7523" s="2" t="s">
        <v>490</v>
      </c>
      <c r="H7523" s="2">
        <v>3</v>
      </c>
      <c r="I7523" s="2">
        <v>3</v>
      </c>
      <c r="J7523" s="2">
        <v>16</v>
      </c>
      <c r="K7523" s="2">
        <v>90</v>
      </c>
      <c r="L7523" s="3">
        <v>359963.10000000003</v>
      </c>
      <c r="M7523" s="2" t="s">
        <v>0</v>
      </c>
      <c r="N7523" s="4" t="s">
        <v>21</v>
      </c>
    </row>
    <row r="7524" spans="1:14" x14ac:dyDescent="0.25">
      <c r="A7524" s="1" t="s">
        <v>362</v>
      </c>
      <c r="B7524" s="2" t="s">
        <v>86</v>
      </c>
      <c r="C7524" s="2" t="s">
        <v>87</v>
      </c>
      <c r="D7524" s="2" t="s">
        <v>88</v>
      </c>
      <c r="E7524" s="2" t="s">
        <v>5956</v>
      </c>
      <c r="F7524" s="2">
        <v>42132205</v>
      </c>
      <c r="G7524" s="2" t="s">
        <v>490</v>
      </c>
      <c r="H7524" s="2">
        <v>3</v>
      </c>
      <c r="I7524" s="2">
        <v>3</v>
      </c>
      <c r="J7524" s="2">
        <v>16</v>
      </c>
      <c r="K7524" s="2">
        <v>31</v>
      </c>
      <c r="L7524" s="3">
        <v>681985.42999999993</v>
      </c>
      <c r="M7524" s="2" t="s">
        <v>0</v>
      </c>
      <c r="N7524" s="4" t="s">
        <v>21</v>
      </c>
    </row>
    <row r="7525" spans="1:14" x14ac:dyDescent="0.25">
      <c r="A7525" s="1" t="s">
        <v>362</v>
      </c>
      <c r="B7525" s="2" t="s">
        <v>86</v>
      </c>
      <c r="C7525" s="2" t="s">
        <v>93</v>
      </c>
      <c r="D7525" s="2" t="s">
        <v>94</v>
      </c>
      <c r="E7525" s="2" t="s">
        <v>5957</v>
      </c>
      <c r="F7525" s="2">
        <v>42142531</v>
      </c>
      <c r="G7525" s="2" t="s">
        <v>490</v>
      </c>
      <c r="H7525" s="2">
        <v>3</v>
      </c>
      <c r="I7525" s="2">
        <v>3</v>
      </c>
      <c r="J7525" s="2">
        <v>16</v>
      </c>
      <c r="K7525" s="2">
        <v>4</v>
      </c>
      <c r="L7525" s="3">
        <v>22000.719999999998</v>
      </c>
      <c r="M7525" s="2" t="s">
        <v>0</v>
      </c>
      <c r="N7525" s="4" t="s">
        <v>21</v>
      </c>
    </row>
    <row r="7526" spans="1:14" x14ac:dyDescent="0.25">
      <c r="A7526" s="1" t="s">
        <v>362</v>
      </c>
      <c r="B7526" s="2" t="s">
        <v>408</v>
      </c>
      <c r="C7526" s="2" t="s">
        <v>411</v>
      </c>
      <c r="D7526" s="2" t="s">
        <v>17859</v>
      </c>
      <c r="E7526" s="2" t="s">
        <v>5958</v>
      </c>
      <c r="F7526" s="2">
        <v>10191500</v>
      </c>
      <c r="G7526" s="2" t="s">
        <v>490</v>
      </c>
      <c r="H7526" s="2">
        <v>3</v>
      </c>
      <c r="I7526" s="2">
        <v>3</v>
      </c>
      <c r="J7526" s="2">
        <v>16</v>
      </c>
      <c r="K7526" s="2">
        <v>35</v>
      </c>
      <c r="L7526" s="3">
        <v>276500</v>
      </c>
      <c r="M7526" s="2" t="s">
        <v>0</v>
      </c>
      <c r="N7526" s="4" t="s">
        <v>21</v>
      </c>
    </row>
    <row r="7527" spans="1:14" x14ac:dyDescent="0.25">
      <c r="A7527" s="1" t="s">
        <v>362</v>
      </c>
      <c r="B7527" s="2" t="s">
        <v>76</v>
      </c>
      <c r="C7527" s="2" t="s">
        <v>80</v>
      </c>
      <c r="D7527" s="2" t="s">
        <v>81</v>
      </c>
      <c r="E7527" s="2" t="s">
        <v>5959</v>
      </c>
      <c r="F7527" s="2">
        <v>47131704</v>
      </c>
      <c r="G7527" s="2" t="s">
        <v>490</v>
      </c>
      <c r="H7527" s="2">
        <v>3</v>
      </c>
      <c r="I7527" s="2">
        <v>3</v>
      </c>
      <c r="J7527" s="2">
        <v>16</v>
      </c>
      <c r="K7527" s="2">
        <v>30</v>
      </c>
      <c r="L7527" s="3">
        <v>116640</v>
      </c>
      <c r="M7527" s="2" t="s">
        <v>0</v>
      </c>
      <c r="N7527" s="4" t="s">
        <v>21</v>
      </c>
    </row>
    <row r="7528" spans="1:14" x14ac:dyDescent="0.25">
      <c r="A7528" s="1" t="s">
        <v>362</v>
      </c>
      <c r="B7528" s="2" t="s">
        <v>76</v>
      </c>
      <c r="C7528" s="2" t="s">
        <v>80</v>
      </c>
      <c r="D7528" s="2" t="s">
        <v>81</v>
      </c>
      <c r="E7528" s="2" t="s">
        <v>5960</v>
      </c>
      <c r="F7528" s="2">
        <v>47131704</v>
      </c>
      <c r="G7528" s="2" t="s">
        <v>490</v>
      </c>
      <c r="H7528" s="2">
        <v>3</v>
      </c>
      <c r="I7528" s="2">
        <v>3</v>
      </c>
      <c r="J7528" s="2">
        <v>16</v>
      </c>
      <c r="K7528" s="2">
        <v>30</v>
      </c>
      <c r="L7528" s="3">
        <v>360000</v>
      </c>
      <c r="M7528" s="2" t="s">
        <v>0</v>
      </c>
      <c r="N7528" s="4" t="s">
        <v>21</v>
      </c>
    </row>
    <row r="7529" spans="1:14" x14ac:dyDescent="0.25">
      <c r="A7529" s="1" t="s">
        <v>362</v>
      </c>
      <c r="B7529" s="2" t="s">
        <v>76</v>
      </c>
      <c r="C7529" s="2" t="s">
        <v>80</v>
      </c>
      <c r="D7529" s="2" t="s">
        <v>81</v>
      </c>
      <c r="E7529" s="2" t="s">
        <v>5961</v>
      </c>
      <c r="F7529" s="2">
        <v>47131704</v>
      </c>
      <c r="G7529" s="2" t="s">
        <v>490</v>
      </c>
      <c r="H7529" s="2">
        <v>3</v>
      </c>
      <c r="I7529" s="2">
        <v>3</v>
      </c>
      <c r="J7529" s="2">
        <v>16</v>
      </c>
      <c r="K7529" s="2">
        <v>50</v>
      </c>
      <c r="L7529" s="3">
        <v>303450</v>
      </c>
      <c r="M7529" s="2" t="s">
        <v>0</v>
      </c>
      <c r="N7529" s="4" t="s">
        <v>21</v>
      </c>
    </row>
    <row r="7530" spans="1:14" x14ac:dyDescent="0.25">
      <c r="A7530" s="1" t="s">
        <v>362</v>
      </c>
      <c r="B7530" s="2" t="s">
        <v>103</v>
      </c>
      <c r="C7530" s="2" t="s">
        <v>104</v>
      </c>
      <c r="D7530" s="2" t="s">
        <v>105</v>
      </c>
      <c r="E7530" s="2" t="s">
        <v>5962</v>
      </c>
      <c r="F7530" s="2">
        <v>47131905</v>
      </c>
      <c r="G7530" s="2" t="s">
        <v>490</v>
      </c>
      <c r="H7530" s="2">
        <v>3</v>
      </c>
      <c r="I7530" s="2">
        <v>3</v>
      </c>
      <c r="J7530" s="2">
        <v>16</v>
      </c>
      <c r="K7530" s="2">
        <v>4</v>
      </c>
      <c r="L7530" s="3">
        <v>72000</v>
      </c>
      <c r="M7530" s="2" t="s">
        <v>0</v>
      </c>
      <c r="N7530" s="4" t="s">
        <v>21</v>
      </c>
    </row>
    <row r="7531" spans="1:14" x14ac:dyDescent="0.25">
      <c r="A7531" s="1" t="s">
        <v>362</v>
      </c>
      <c r="B7531" s="2" t="s">
        <v>76</v>
      </c>
      <c r="C7531" s="2" t="s">
        <v>80</v>
      </c>
      <c r="D7531" s="2" t="s">
        <v>81</v>
      </c>
      <c r="E7531" s="2" t="s">
        <v>5963</v>
      </c>
      <c r="F7531" s="2">
        <v>47131803</v>
      </c>
      <c r="G7531" s="2" t="s">
        <v>490</v>
      </c>
      <c r="H7531" s="2">
        <v>3</v>
      </c>
      <c r="I7531" s="2">
        <v>3</v>
      </c>
      <c r="J7531" s="2">
        <v>16</v>
      </c>
      <c r="K7531" s="2">
        <v>173</v>
      </c>
      <c r="L7531" s="3">
        <v>2058181</v>
      </c>
      <c r="M7531" s="2" t="s">
        <v>17383</v>
      </c>
      <c r="N7531" s="4" t="s">
        <v>21</v>
      </c>
    </row>
    <row r="7532" spans="1:14" x14ac:dyDescent="0.25">
      <c r="A7532" s="1" t="s">
        <v>362</v>
      </c>
      <c r="B7532" s="2" t="s">
        <v>76</v>
      </c>
      <c r="C7532" s="2" t="s">
        <v>80</v>
      </c>
      <c r="D7532" s="2" t="s">
        <v>81</v>
      </c>
      <c r="E7532" s="2" t="s">
        <v>5964</v>
      </c>
      <c r="F7532" s="2">
        <v>47131800</v>
      </c>
      <c r="G7532" s="2" t="s">
        <v>490</v>
      </c>
      <c r="H7532" s="2">
        <v>3</v>
      </c>
      <c r="I7532" s="2">
        <v>3</v>
      </c>
      <c r="J7532" s="2">
        <v>16</v>
      </c>
      <c r="K7532" s="2">
        <v>41</v>
      </c>
      <c r="L7532" s="3">
        <v>179990</v>
      </c>
      <c r="M7532" s="2" t="s">
        <v>0</v>
      </c>
      <c r="N7532" s="4" t="s">
        <v>21</v>
      </c>
    </row>
    <row r="7533" spans="1:14" x14ac:dyDescent="0.25">
      <c r="A7533" s="1" t="s">
        <v>362</v>
      </c>
      <c r="B7533" s="2" t="s">
        <v>60</v>
      </c>
      <c r="C7533" s="2" t="s">
        <v>60</v>
      </c>
      <c r="D7533" s="2" t="s">
        <v>61</v>
      </c>
      <c r="E7533" s="2" t="s">
        <v>5965</v>
      </c>
      <c r="F7533" s="2">
        <v>47131500</v>
      </c>
      <c r="G7533" s="2" t="s">
        <v>490</v>
      </c>
      <c r="H7533" s="2">
        <v>3</v>
      </c>
      <c r="I7533" s="2">
        <v>3</v>
      </c>
      <c r="J7533" s="2">
        <v>16</v>
      </c>
      <c r="K7533" s="2">
        <v>80</v>
      </c>
      <c r="L7533" s="3">
        <v>637840</v>
      </c>
      <c r="M7533" s="2" t="s">
        <v>0</v>
      </c>
      <c r="N7533" s="4" t="s">
        <v>21</v>
      </c>
    </row>
    <row r="7534" spans="1:14" x14ac:dyDescent="0.25">
      <c r="A7534" s="1" t="s">
        <v>362</v>
      </c>
      <c r="B7534" s="2" t="s">
        <v>60</v>
      </c>
      <c r="C7534" s="2" t="s">
        <v>60</v>
      </c>
      <c r="D7534" s="2" t="s">
        <v>61</v>
      </c>
      <c r="E7534" s="2" t="s">
        <v>5966</v>
      </c>
      <c r="F7534" s="2">
        <v>14111703</v>
      </c>
      <c r="G7534" s="2" t="s">
        <v>490</v>
      </c>
      <c r="H7534" s="2">
        <v>3</v>
      </c>
      <c r="I7534" s="2">
        <v>3</v>
      </c>
      <c r="J7534" s="2">
        <v>16</v>
      </c>
      <c r="K7534" s="2">
        <v>24</v>
      </c>
      <c r="L7534" s="3">
        <v>599760</v>
      </c>
      <c r="M7534" s="2" t="s">
        <v>0</v>
      </c>
      <c r="N7534" s="4" t="s">
        <v>21</v>
      </c>
    </row>
    <row r="7535" spans="1:14" x14ac:dyDescent="0.25">
      <c r="A7535" s="1" t="s">
        <v>362</v>
      </c>
      <c r="B7535" s="2" t="s">
        <v>408</v>
      </c>
      <c r="C7535" s="2" t="s">
        <v>1186</v>
      </c>
      <c r="D7535" s="2" t="s">
        <v>17937</v>
      </c>
      <c r="E7535" s="2" t="s">
        <v>5967</v>
      </c>
      <c r="F7535" s="2">
        <v>42281603</v>
      </c>
      <c r="G7535" s="2" t="s">
        <v>490</v>
      </c>
      <c r="H7535" s="2">
        <v>3</v>
      </c>
      <c r="I7535" s="2">
        <v>3</v>
      </c>
      <c r="J7535" s="2">
        <v>16</v>
      </c>
      <c r="K7535" s="2">
        <v>10</v>
      </c>
      <c r="L7535" s="3">
        <v>139230</v>
      </c>
      <c r="M7535" s="2" t="s">
        <v>0</v>
      </c>
      <c r="N7535" s="4" t="s">
        <v>21</v>
      </c>
    </row>
    <row r="7536" spans="1:14" x14ac:dyDescent="0.25">
      <c r="A7536" s="1" t="s">
        <v>362</v>
      </c>
      <c r="B7536" s="2" t="s">
        <v>76</v>
      </c>
      <c r="C7536" s="2" t="s">
        <v>80</v>
      </c>
      <c r="D7536" s="2" t="s">
        <v>81</v>
      </c>
      <c r="E7536" s="2" t="s">
        <v>5968</v>
      </c>
      <c r="F7536" s="2">
        <v>47131806</v>
      </c>
      <c r="G7536" s="2" t="s">
        <v>490</v>
      </c>
      <c r="H7536" s="2">
        <v>3</v>
      </c>
      <c r="I7536" s="2">
        <v>3</v>
      </c>
      <c r="J7536" s="2">
        <v>16</v>
      </c>
      <c r="K7536" s="2">
        <v>30</v>
      </c>
      <c r="L7536" s="3">
        <v>117810</v>
      </c>
      <c r="M7536" s="2" t="s">
        <v>0</v>
      </c>
      <c r="N7536" s="4" t="s">
        <v>21</v>
      </c>
    </row>
    <row r="7537" spans="1:14" x14ac:dyDescent="0.25">
      <c r="A7537" s="1" t="s">
        <v>362</v>
      </c>
      <c r="B7537" s="2" t="s">
        <v>63</v>
      </c>
      <c r="C7537" s="2" t="s">
        <v>64</v>
      </c>
      <c r="D7537" s="2" t="s">
        <v>65</v>
      </c>
      <c r="E7537" s="2" t="s">
        <v>5969</v>
      </c>
      <c r="F7537" s="2">
        <v>14111701</v>
      </c>
      <c r="G7537" s="2" t="s">
        <v>490</v>
      </c>
      <c r="H7537" s="2">
        <v>3</v>
      </c>
      <c r="I7537" s="2">
        <v>3</v>
      </c>
      <c r="J7537" s="2">
        <v>16</v>
      </c>
      <c r="K7537" s="2">
        <v>20</v>
      </c>
      <c r="L7537" s="3">
        <v>127480</v>
      </c>
      <c r="M7537" s="2" t="s">
        <v>0</v>
      </c>
      <c r="N7537" s="4" t="s">
        <v>21</v>
      </c>
    </row>
    <row r="7538" spans="1:14" x14ac:dyDescent="0.25">
      <c r="A7538" s="1" t="s">
        <v>362</v>
      </c>
      <c r="B7538" s="2" t="s">
        <v>63</v>
      </c>
      <c r="C7538" s="2" t="s">
        <v>64</v>
      </c>
      <c r="D7538" s="2" t="s">
        <v>65</v>
      </c>
      <c r="E7538" s="2" t="s">
        <v>5970</v>
      </c>
      <c r="F7538" s="2">
        <v>14111704</v>
      </c>
      <c r="G7538" s="2" t="s">
        <v>490</v>
      </c>
      <c r="H7538" s="2">
        <v>3</v>
      </c>
      <c r="I7538" s="2">
        <v>3</v>
      </c>
      <c r="J7538" s="2">
        <v>16</v>
      </c>
      <c r="K7538" s="2">
        <v>195</v>
      </c>
      <c r="L7538" s="3">
        <v>2369250</v>
      </c>
      <c r="M7538" s="2" t="s">
        <v>0</v>
      </c>
      <c r="N7538" s="4" t="s">
        <v>21</v>
      </c>
    </row>
    <row r="7539" spans="1:14" x14ac:dyDescent="0.25">
      <c r="A7539" s="1" t="s">
        <v>362</v>
      </c>
      <c r="B7539" s="2" t="s">
        <v>63</v>
      </c>
      <c r="C7539" s="2" t="s">
        <v>64</v>
      </c>
      <c r="D7539" s="2" t="s">
        <v>65</v>
      </c>
      <c r="E7539" s="2" t="s">
        <v>5971</v>
      </c>
      <c r="F7539" s="2">
        <v>14111704</v>
      </c>
      <c r="G7539" s="2" t="s">
        <v>490</v>
      </c>
      <c r="H7539" s="2">
        <v>3</v>
      </c>
      <c r="I7539" s="2">
        <v>3</v>
      </c>
      <c r="J7539" s="2">
        <v>16</v>
      </c>
      <c r="K7539" s="2">
        <v>1</v>
      </c>
      <c r="L7539" s="3">
        <v>9226</v>
      </c>
      <c r="M7539" s="2" t="s">
        <v>0</v>
      </c>
      <c r="N7539" s="4" t="s">
        <v>21</v>
      </c>
    </row>
    <row r="7540" spans="1:14" x14ac:dyDescent="0.25">
      <c r="A7540" s="1" t="s">
        <v>362</v>
      </c>
      <c r="B7540" s="2" t="s">
        <v>103</v>
      </c>
      <c r="C7540" s="2" t="s">
        <v>104</v>
      </c>
      <c r="D7540" s="2" t="s">
        <v>105</v>
      </c>
      <c r="E7540" s="2" t="s">
        <v>5972</v>
      </c>
      <c r="F7540" s="2">
        <v>53131604</v>
      </c>
      <c r="G7540" s="2" t="s">
        <v>490</v>
      </c>
      <c r="H7540" s="2">
        <v>3</v>
      </c>
      <c r="I7540" s="2">
        <v>3</v>
      </c>
      <c r="J7540" s="2">
        <v>16</v>
      </c>
      <c r="K7540" s="2">
        <v>6</v>
      </c>
      <c r="L7540" s="3">
        <v>66372</v>
      </c>
      <c r="M7540" s="2" t="s">
        <v>0</v>
      </c>
      <c r="N7540" s="4" t="s">
        <v>21</v>
      </c>
    </row>
    <row r="7541" spans="1:14" x14ac:dyDescent="0.25">
      <c r="A7541" s="1" t="s">
        <v>362</v>
      </c>
      <c r="B7541" s="2" t="s">
        <v>103</v>
      </c>
      <c r="C7541" s="2" t="s">
        <v>104</v>
      </c>
      <c r="D7541" s="2" t="s">
        <v>105</v>
      </c>
      <c r="E7541" s="2" t="s">
        <v>5973</v>
      </c>
      <c r="F7541" s="2">
        <v>47131613</v>
      </c>
      <c r="G7541" s="2" t="s">
        <v>490</v>
      </c>
      <c r="H7541" s="2">
        <v>3</v>
      </c>
      <c r="I7541" s="2">
        <v>3</v>
      </c>
      <c r="J7541" s="2">
        <v>16</v>
      </c>
      <c r="K7541" s="2">
        <v>10</v>
      </c>
      <c r="L7541" s="3">
        <v>10500</v>
      </c>
      <c r="M7541" s="2" t="s">
        <v>0</v>
      </c>
      <c r="N7541" s="4" t="s">
        <v>21</v>
      </c>
    </row>
    <row r="7542" spans="1:14" x14ac:dyDescent="0.25">
      <c r="A7542" s="1" t="s">
        <v>362</v>
      </c>
      <c r="B7542" s="2" t="s">
        <v>103</v>
      </c>
      <c r="C7542" s="2" t="s">
        <v>104</v>
      </c>
      <c r="D7542" s="2" t="s">
        <v>105</v>
      </c>
      <c r="E7542" s="2" t="s">
        <v>5974</v>
      </c>
      <c r="F7542" s="2">
        <v>47131608</v>
      </c>
      <c r="G7542" s="2" t="s">
        <v>490</v>
      </c>
      <c r="H7542" s="2">
        <v>3</v>
      </c>
      <c r="I7542" s="2">
        <v>3</v>
      </c>
      <c r="J7542" s="2">
        <v>16</v>
      </c>
      <c r="K7542" s="2">
        <v>60</v>
      </c>
      <c r="L7542" s="3">
        <v>660000</v>
      </c>
      <c r="M7542" s="2" t="s">
        <v>0</v>
      </c>
      <c r="N7542" s="4" t="s">
        <v>21</v>
      </c>
    </row>
    <row r="7543" spans="1:14" x14ac:dyDescent="0.25">
      <c r="A7543" s="1" t="s">
        <v>362</v>
      </c>
      <c r="B7543" s="2" t="s">
        <v>103</v>
      </c>
      <c r="C7543" s="2" t="s">
        <v>104</v>
      </c>
      <c r="D7543" s="2" t="s">
        <v>105</v>
      </c>
      <c r="E7543" s="2" t="s">
        <v>5975</v>
      </c>
      <c r="F7543" s="2">
        <v>47131611</v>
      </c>
      <c r="G7543" s="2" t="s">
        <v>490</v>
      </c>
      <c r="H7543" s="2">
        <v>3</v>
      </c>
      <c r="I7543" s="2">
        <v>3</v>
      </c>
      <c r="J7543" s="2">
        <v>16</v>
      </c>
      <c r="K7543" s="2">
        <v>78</v>
      </c>
      <c r="L7543" s="3">
        <v>280800</v>
      </c>
      <c r="M7543" s="2" t="s">
        <v>0</v>
      </c>
      <c r="N7543" s="4" t="s">
        <v>21</v>
      </c>
    </row>
    <row r="7544" spans="1:14" x14ac:dyDescent="0.25">
      <c r="A7544" s="1" t="s">
        <v>362</v>
      </c>
      <c r="B7544" s="2" t="s">
        <v>113</v>
      </c>
      <c r="C7544" s="2" t="s">
        <v>113</v>
      </c>
      <c r="D7544" s="2" t="s">
        <v>114</v>
      </c>
      <c r="E7544" s="2" t="s">
        <v>5976</v>
      </c>
      <c r="F7544" s="2">
        <v>42294957</v>
      </c>
      <c r="G7544" s="2" t="s">
        <v>490</v>
      </c>
      <c r="H7544" s="2">
        <v>3</v>
      </c>
      <c r="I7544" s="2">
        <v>3</v>
      </c>
      <c r="J7544" s="2">
        <v>16</v>
      </c>
      <c r="K7544" s="2">
        <v>5</v>
      </c>
      <c r="L7544" s="3">
        <v>325000</v>
      </c>
      <c r="M7544" s="2" t="s">
        <v>0</v>
      </c>
      <c r="N7544" s="4" t="s">
        <v>21</v>
      </c>
    </row>
    <row r="7545" spans="1:14" x14ac:dyDescent="0.25">
      <c r="A7545" s="1" t="s">
        <v>362</v>
      </c>
      <c r="B7545" s="2" t="s">
        <v>76</v>
      </c>
      <c r="C7545" s="2" t="s">
        <v>80</v>
      </c>
      <c r="D7545" s="2" t="s">
        <v>81</v>
      </c>
      <c r="E7545" s="2" t="s">
        <v>5977</v>
      </c>
      <c r="F7545" s="2">
        <v>47131816</v>
      </c>
      <c r="G7545" s="2" t="s">
        <v>490</v>
      </c>
      <c r="H7545" s="2">
        <v>3</v>
      </c>
      <c r="I7545" s="2">
        <v>3</v>
      </c>
      <c r="J7545" s="2">
        <v>16</v>
      </c>
      <c r="K7545" s="2">
        <v>28</v>
      </c>
      <c r="L7545" s="3">
        <v>590968</v>
      </c>
      <c r="M7545" s="2" t="s">
        <v>0</v>
      </c>
      <c r="N7545" s="4" t="s">
        <v>21</v>
      </c>
    </row>
    <row r="7546" spans="1:14" x14ac:dyDescent="0.25">
      <c r="A7546" s="1" t="s">
        <v>362</v>
      </c>
      <c r="B7546" s="2" t="s">
        <v>76</v>
      </c>
      <c r="C7546" s="2" t="s">
        <v>80</v>
      </c>
      <c r="D7546" s="2" t="s">
        <v>81</v>
      </c>
      <c r="E7546" s="2" t="s">
        <v>5978</v>
      </c>
      <c r="F7546" s="2">
        <v>53131602</v>
      </c>
      <c r="G7546" s="2" t="s">
        <v>490</v>
      </c>
      <c r="H7546" s="2">
        <v>3</v>
      </c>
      <c r="I7546" s="2">
        <v>3</v>
      </c>
      <c r="J7546" s="2">
        <v>16</v>
      </c>
      <c r="K7546" s="2">
        <v>4</v>
      </c>
      <c r="L7546" s="3">
        <v>172000</v>
      </c>
      <c r="M7546" s="2" t="s">
        <v>17383</v>
      </c>
      <c r="N7546" s="4" t="s">
        <v>21</v>
      </c>
    </row>
    <row r="7547" spans="1:14" x14ac:dyDescent="0.25">
      <c r="A7547" s="1" t="s">
        <v>362</v>
      </c>
      <c r="B7547" s="2" t="s">
        <v>76</v>
      </c>
      <c r="C7547" s="2" t="s">
        <v>80</v>
      </c>
      <c r="D7547" s="2" t="s">
        <v>81</v>
      </c>
      <c r="E7547" s="2" t="s">
        <v>5979</v>
      </c>
      <c r="F7547" s="2">
        <v>53131602</v>
      </c>
      <c r="G7547" s="2" t="s">
        <v>490</v>
      </c>
      <c r="H7547" s="2">
        <v>3</v>
      </c>
      <c r="I7547" s="2">
        <v>3</v>
      </c>
      <c r="J7547" s="2">
        <v>16</v>
      </c>
      <c r="K7547" s="2">
        <v>7</v>
      </c>
      <c r="L7547" s="3">
        <v>147000</v>
      </c>
      <c r="M7547" s="2" t="s">
        <v>17383</v>
      </c>
      <c r="N7547" s="4" t="s">
        <v>21</v>
      </c>
    </row>
    <row r="7548" spans="1:14" x14ac:dyDescent="0.25">
      <c r="A7548" s="1" t="s">
        <v>362</v>
      </c>
      <c r="B7548" s="2" t="s">
        <v>76</v>
      </c>
      <c r="C7548" s="2" t="s">
        <v>80</v>
      </c>
      <c r="D7548" s="2" t="s">
        <v>81</v>
      </c>
      <c r="E7548" s="2" t="s">
        <v>5980</v>
      </c>
      <c r="F7548" s="2">
        <v>47131811</v>
      </c>
      <c r="G7548" s="2" t="s">
        <v>490</v>
      </c>
      <c r="H7548" s="2">
        <v>3</v>
      </c>
      <c r="I7548" s="2">
        <v>3</v>
      </c>
      <c r="J7548" s="2">
        <v>16</v>
      </c>
      <c r="K7548" s="2">
        <v>53</v>
      </c>
      <c r="L7548" s="3">
        <v>1325000</v>
      </c>
      <c r="M7548" s="2" t="s">
        <v>0</v>
      </c>
      <c r="N7548" s="4" t="s">
        <v>21</v>
      </c>
    </row>
    <row r="7549" spans="1:14" x14ac:dyDescent="0.25">
      <c r="A7549" s="1" t="s">
        <v>362</v>
      </c>
      <c r="B7549" s="2" t="s">
        <v>113</v>
      </c>
      <c r="C7549" s="2" t="s">
        <v>113</v>
      </c>
      <c r="D7549" s="2" t="s">
        <v>114</v>
      </c>
      <c r="E7549" s="2" t="s">
        <v>1959</v>
      </c>
      <c r="F7549" s="2">
        <v>44121618</v>
      </c>
      <c r="G7549" s="2" t="s">
        <v>490</v>
      </c>
      <c r="H7549" s="2">
        <v>3</v>
      </c>
      <c r="I7549" s="2">
        <v>3</v>
      </c>
      <c r="J7549" s="2">
        <v>16</v>
      </c>
      <c r="K7549" s="2">
        <v>20</v>
      </c>
      <c r="L7549" s="3">
        <v>300000</v>
      </c>
      <c r="M7549" s="2" t="s">
        <v>0</v>
      </c>
      <c r="N7549" s="4" t="s">
        <v>21</v>
      </c>
    </row>
    <row r="7550" spans="1:14" x14ac:dyDescent="0.25">
      <c r="A7550" s="1" t="s">
        <v>362</v>
      </c>
      <c r="B7550" s="2" t="s">
        <v>113</v>
      </c>
      <c r="C7550" s="2" t="s">
        <v>113</v>
      </c>
      <c r="D7550" s="2" t="s">
        <v>114</v>
      </c>
      <c r="E7550" s="2" t="s">
        <v>5981</v>
      </c>
      <c r="F7550" s="2">
        <v>27111531</v>
      </c>
      <c r="G7550" s="2" t="s">
        <v>490</v>
      </c>
      <c r="H7550" s="2">
        <v>3</v>
      </c>
      <c r="I7550" s="2">
        <v>3</v>
      </c>
      <c r="J7550" s="2">
        <v>16</v>
      </c>
      <c r="K7550" s="2">
        <v>2</v>
      </c>
      <c r="L7550" s="3">
        <v>136422</v>
      </c>
      <c r="M7550" s="2" t="s">
        <v>0</v>
      </c>
      <c r="N7550" s="4" t="s">
        <v>21</v>
      </c>
    </row>
    <row r="7551" spans="1:14" x14ac:dyDescent="0.25">
      <c r="A7551" s="1" t="s">
        <v>362</v>
      </c>
      <c r="B7551" s="2" t="s">
        <v>113</v>
      </c>
      <c r="C7551" s="2" t="s">
        <v>113</v>
      </c>
      <c r="D7551" s="2" t="s">
        <v>114</v>
      </c>
      <c r="E7551" s="2" t="s">
        <v>5982</v>
      </c>
      <c r="F7551" s="2">
        <v>27111531</v>
      </c>
      <c r="G7551" s="2" t="s">
        <v>490</v>
      </c>
      <c r="H7551" s="2">
        <v>3</v>
      </c>
      <c r="I7551" s="2">
        <v>3</v>
      </c>
      <c r="J7551" s="2">
        <v>16</v>
      </c>
      <c r="K7551" s="2">
        <v>2</v>
      </c>
      <c r="L7551" s="3">
        <v>145710</v>
      </c>
      <c r="M7551" s="2" t="s">
        <v>0</v>
      </c>
      <c r="N7551" s="4" t="s">
        <v>21</v>
      </c>
    </row>
    <row r="7552" spans="1:14" x14ac:dyDescent="0.25">
      <c r="A7552" s="1" t="s">
        <v>362</v>
      </c>
      <c r="B7552" s="2" t="s">
        <v>63</v>
      </c>
      <c r="C7552" s="2" t="s">
        <v>64</v>
      </c>
      <c r="D7552" s="2" t="s">
        <v>65</v>
      </c>
      <c r="E7552" s="2" t="s">
        <v>5983</v>
      </c>
      <c r="F7552" s="2">
        <v>14111703</v>
      </c>
      <c r="G7552" s="2" t="s">
        <v>490</v>
      </c>
      <c r="H7552" s="2">
        <v>3</v>
      </c>
      <c r="I7552" s="2">
        <v>3</v>
      </c>
      <c r="J7552" s="2">
        <v>16</v>
      </c>
      <c r="K7552" s="2">
        <v>20</v>
      </c>
      <c r="L7552" s="3">
        <v>252000</v>
      </c>
      <c r="M7552" s="2" t="s">
        <v>0</v>
      </c>
      <c r="N7552" s="4" t="s">
        <v>21</v>
      </c>
    </row>
    <row r="7553" spans="1:14" x14ac:dyDescent="0.25">
      <c r="A7553" s="1" t="s">
        <v>362</v>
      </c>
      <c r="B7553" s="2" t="s">
        <v>63</v>
      </c>
      <c r="C7553" s="2" t="s">
        <v>64</v>
      </c>
      <c r="D7553" s="2" t="s">
        <v>65</v>
      </c>
      <c r="E7553" s="2" t="s">
        <v>5984</v>
      </c>
      <c r="F7553" s="2">
        <v>14111703</v>
      </c>
      <c r="G7553" s="2" t="s">
        <v>490</v>
      </c>
      <c r="H7553" s="2">
        <v>3</v>
      </c>
      <c r="I7553" s="2">
        <v>3</v>
      </c>
      <c r="J7553" s="2">
        <v>16</v>
      </c>
      <c r="K7553" s="2">
        <v>28</v>
      </c>
      <c r="L7553" s="3">
        <v>219324</v>
      </c>
      <c r="M7553" s="2" t="s">
        <v>0</v>
      </c>
      <c r="N7553" s="4" t="s">
        <v>21</v>
      </c>
    </row>
    <row r="7554" spans="1:14" x14ac:dyDescent="0.25">
      <c r="A7554" s="1" t="s">
        <v>362</v>
      </c>
      <c r="B7554" s="2" t="s">
        <v>63</v>
      </c>
      <c r="C7554" s="2" t="s">
        <v>64</v>
      </c>
      <c r="D7554" s="2" t="s">
        <v>65</v>
      </c>
      <c r="E7554" s="2" t="s">
        <v>5985</v>
      </c>
      <c r="F7554" s="2">
        <v>14111703</v>
      </c>
      <c r="G7554" s="2" t="s">
        <v>490</v>
      </c>
      <c r="H7554" s="2">
        <v>3</v>
      </c>
      <c r="I7554" s="2">
        <v>3</v>
      </c>
      <c r="J7554" s="2">
        <v>16</v>
      </c>
      <c r="K7554" s="2">
        <v>23</v>
      </c>
      <c r="L7554" s="3">
        <v>618700</v>
      </c>
      <c r="M7554" s="2" t="s">
        <v>0</v>
      </c>
      <c r="N7554" s="4" t="s">
        <v>21</v>
      </c>
    </row>
    <row r="7555" spans="1:14" x14ac:dyDescent="0.25">
      <c r="A7555" s="1" t="s">
        <v>362</v>
      </c>
      <c r="B7555" s="2" t="s">
        <v>63</v>
      </c>
      <c r="C7555" s="2" t="s">
        <v>64</v>
      </c>
      <c r="D7555" s="2" t="s">
        <v>65</v>
      </c>
      <c r="E7555" s="2" t="s">
        <v>5986</v>
      </c>
      <c r="F7555" s="2">
        <v>14111703</v>
      </c>
      <c r="G7555" s="2" t="s">
        <v>490</v>
      </c>
      <c r="H7555" s="2">
        <v>3</v>
      </c>
      <c r="I7555" s="2">
        <v>3</v>
      </c>
      <c r="J7555" s="2">
        <v>16</v>
      </c>
      <c r="K7555" s="2">
        <v>18</v>
      </c>
      <c r="L7555" s="3">
        <v>738000</v>
      </c>
      <c r="M7555" s="2" t="s">
        <v>0</v>
      </c>
      <c r="N7555" s="4" t="s">
        <v>21</v>
      </c>
    </row>
    <row r="7556" spans="1:14" x14ac:dyDescent="0.25">
      <c r="A7556" s="1" t="s">
        <v>362</v>
      </c>
      <c r="B7556" s="2" t="s">
        <v>103</v>
      </c>
      <c r="C7556" s="2" t="s">
        <v>104</v>
      </c>
      <c r="D7556" s="2" t="s">
        <v>105</v>
      </c>
      <c r="E7556" s="2" t="s">
        <v>5987</v>
      </c>
      <c r="F7556" s="2">
        <v>47131618</v>
      </c>
      <c r="G7556" s="2" t="s">
        <v>490</v>
      </c>
      <c r="H7556" s="2">
        <v>3</v>
      </c>
      <c r="I7556" s="2">
        <v>3</v>
      </c>
      <c r="J7556" s="2">
        <v>16</v>
      </c>
      <c r="K7556" s="2">
        <v>107</v>
      </c>
      <c r="L7556" s="3">
        <v>2782000</v>
      </c>
      <c r="M7556" s="2" t="s">
        <v>0</v>
      </c>
      <c r="N7556" s="4" t="s">
        <v>21</v>
      </c>
    </row>
    <row r="7557" spans="1:14" x14ac:dyDescent="0.25">
      <c r="A7557" s="1" t="s">
        <v>362</v>
      </c>
      <c r="B7557" s="2" t="s">
        <v>103</v>
      </c>
      <c r="C7557" s="2" t="s">
        <v>104</v>
      </c>
      <c r="D7557" s="2" t="s">
        <v>105</v>
      </c>
      <c r="E7557" s="2" t="s">
        <v>5988</v>
      </c>
      <c r="F7557" s="2">
        <v>47131618</v>
      </c>
      <c r="G7557" s="2" t="s">
        <v>490</v>
      </c>
      <c r="H7557" s="2">
        <v>3</v>
      </c>
      <c r="I7557" s="2">
        <v>3</v>
      </c>
      <c r="J7557" s="2">
        <v>16</v>
      </c>
      <c r="K7557" s="2">
        <v>8</v>
      </c>
      <c r="L7557" s="3">
        <v>800000</v>
      </c>
      <c r="M7557" s="2" t="s">
        <v>0</v>
      </c>
      <c r="N7557" s="4" t="s">
        <v>21</v>
      </c>
    </row>
    <row r="7558" spans="1:14" x14ac:dyDescent="0.25">
      <c r="A7558" s="1" t="s">
        <v>362</v>
      </c>
      <c r="B7558" s="2" t="s">
        <v>72</v>
      </c>
      <c r="C7558" s="2" t="s">
        <v>73</v>
      </c>
      <c r="D7558" s="2" t="s">
        <v>74</v>
      </c>
      <c r="E7558" s="2" t="s">
        <v>5989</v>
      </c>
      <c r="F7558" s="2">
        <v>42281604</v>
      </c>
      <c r="G7558" s="2" t="s">
        <v>490</v>
      </c>
      <c r="H7558" s="2">
        <v>2</v>
      </c>
      <c r="I7558" s="2">
        <v>1</v>
      </c>
      <c r="J7558" s="2">
        <v>16</v>
      </c>
      <c r="K7558" s="2">
        <v>24</v>
      </c>
      <c r="L7558" s="3">
        <v>442680</v>
      </c>
      <c r="M7558" s="2" t="s">
        <v>17383</v>
      </c>
      <c r="N7558" s="4" t="s">
        <v>21</v>
      </c>
    </row>
    <row r="7559" spans="1:14" x14ac:dyDescent="0.25">
      <c r="A7559" s="1" t="s">
        <v>362</v>
      </c>
      <c r="B7559" s="2" t="s">
        <v>52</v>
      </c>
      <c r="C7559" s="2" t="s">
        <v>445</v>
      </c>
      <c r="D7559" s="2" t="s">
        <v>17867</v>
      </c>
      <c r="E7559" s="2" t="s">
        <v>5990</v>
      </c>
      <c r="F7559" s="2">
        <v>50201713</v>
      </c>
      <c r="G7559" s="2" t="s">
        <v>490</v>
      </c>
      <c r="H7559" s="2">
        <v>2</v>
      </c>
      <c r="I7559" s="2">
        <v>1</v>
      </c>
      <c r="J7559" s="2">
        <v>16</v>
      </c>
      <c r="K7559" s="2">
        <v>132</v>
      </c>
      <c r="L7559" s="3">
        <v>455400</v>
      </c>
      <c r="M7559" s="2" t="s">
        <v>0</v>
      </c>
      <c r="N7559" s="4" t="s">
        <v>21</v>
      </c>
    </row>
    <row r="7560" spans="1:14" x14ac:dyDescent="0.25">
      <c r="A7560" s="1" t="s">
        <v>362</v>
      </c>
      <c r="B7560" s="2" t="s">
        <v>52</v>
      </c>
      <c r="C7560" s="2" t="s">
        <v>53</v>
      </c>
      <c r="D7560" s="2" t="s">
        <v>54</v>
      </c>
      <c r="E7560" s="2" t="s">
        <v>5991</v>
      </c>
      <c r="F7560" s="2">
        <v>50161509</v>
      </c>
      <c r="G7560" s="2" t="s">
        <v>490</v>
      </c>
      <c r="H7560" s="2">
        <v>2</v>
      </c>
      <c r="I7560" s="2">
        <v>1</v>
      </c>
      <c r="J7560" s="2">
        <v>16</v>
      </c>
      <c r="K7560" s="2">
        <v>21</v>
      </c>
      <c r="L7560" s="3">
        <v>316050</v>
      </c>
      <c r="M7560" s="2" t="s">
        <v>0</v>
      </c>
      <c r="N7560" s="4" t="s">
        <v>21</v>
      </c>
    </row>
    <row r="7561" spans="1:14" x14ac:dyDescent="0.25">
      <c r="A7561" s="1" t="s">
        <v>362</v>
      </c>
      <c r="B7561" s="2" t="s">
        <v>52</v>
      </c>
      <c r="C7561" s="2" t="s">
        <v>53</v>
      </c>
      <c r="D7561" s="2" t="s">
        <v>54</v>
      </c>
      <c r="E7561" s="2" t="s">
        <v>5992</v>
      </c>
      <c r="F7561" s="2">
        <v>50161509</v>
      </c>
      <c r="G7561" s="2" t="s">
        <v>490</v>
      </c>
      <c r="H7561" s="2">
        <v>2</v>
      </c>
      <c r="I7561" s="2">
        <v>1</v>
      </c>
      <c r="J7561" s="2">
        <v>16</v>
      </c>
      <c r="K7561" s="2">
        <v>50</v>
      </c>
      <c r="L7561" s="3">
        <v>218000</v>
      </c>
      <c r="M7561" s="2" t="s">
        <v>0</v>
      </c>
      <c r="N7561" s="4" t="s">
        <v>21</v>
      </c>
    </row>
    <row r="7562" spans="1:14" x14ac:dyDescent="0.25">
      <c r="A7562" s="1" t="s">
        <v>362</v>
      </c>
      <c r="B7562" s="2" t="s">
        <v>52</v>
      </c>
      <c r="C7562" s="2" t="s">
        <v>53</v>
      </c>
      <c r="D7562" s="2" t="s">
        <v>54</v>
      </c>
      <c r="E7562" s="2" t="s">
        <v>5993</v>
      </c>
      <c r="F7562" s="2">
        <v>50161509</v>
      </c>
      <c r="G7562" s="2" t="s">
        <v>490</v>
      </c>
      <c r="H7562" s="2">
        <v>2</v>
      </c>
      <c r="I7562" s="2">
        <v>1</v>
      </c>
      <c r="J7562" s="2">
        <v>16</v>
      </c>
      <c r="K7562" s="2">
        <v>50</v>
      </c>
      <c r="L7562" s="3">
        <v>162500</v>
      </c>
      <c r="M7562" s="2" t="s">
        <v>17387</v>
      </c>
      <c r="N7562" s="4" t="s">
        <v>21</v>
      </c>
    </row>
    <row r="7563" spans="1:14" x14ac:dyDescent="0.25">
      <c r="A7563" s="1" t="s">
        <v>362</v>
      </c>
      <c r="B7563" s="2" t="s">
        <v>52</v>
      </c>
      <c r="C7563" s="2" t="s">
        <v>443</v>
      </c>
      <c r="D7563" s="2" t="s">
        <v>17866</v>
      </c>
      <c r="E7563" s="2" t="s">
        <v>5994</v>
      </c>
      <c r="F7563" s="2">
        <v>50201706</v>
      </c>
      <c r="G7563" s="2" t="s">
        <v>490</v>
      </c>
      <c r="H7563" s="2">
        <v>2</v>
      </c>
      <c r="I7563" s="2">
        <v>1</v>
      </c>
      <c r="J7563" s="2">
        <v>16</v>
      </c>
      <c r="K7563" s="2">
        <v>360</v>
      </c>
      <c r="L7563" s="3">
        <v>3013200</v>
      </c>
      <c r="M7563" s="2" t="s">
        <v>0</v>
      </c>
      <c r="N7563" s="4" t="s">
        <v>21</v>
      </c>
    </row>
    <row r="7564" spans="1:14" x14ac:dyDescent="0.25">
      <c r="A7564" s="1" t="s">
        <v>362</v>
      </c>
      <c r="B7564" s="2" t="s">
        <v>52</v>
      </c>
      <c r="C7564" s="2" t="s">
        <v>443</v>
      </c>
      <c r="D7564" s="2" t="s">
        <v>17866</v>
      </c>
      <c r="E7564" s="2" t="s">
        <v>5995</v>
      </c>
      <c r="F7564" s="2">
        <v>50201706</v>
      </c>
      <c r="G7564" s="2" t="s">
        <v>490</v>
      </c>
      <c r="H7564" s="2">
        <v>2</v>
      </c>
      <c r="I7564" s="2">
        <v>1</v>
      </c>
      <c r="J7564" s="2">
        <v>16</v>
      </c>
      <c r="K7564" s="2">
        <v>50</v>
      </c>
      <c r="L7564" s="3">
        <v>635000</v>
      </c>
      <c r="M7564" s="2" t="s">
        <v>0</v>
      </c>
      <c r="N7564" s="4" t="s">
        <v>21</v>
      </c>
    </row>
    <row r="7565" spans="1:14" x14ac:dyDescent="0.25">
      <c r="A7565" s="1" t="s">
        <v>362</v>
      </c>
      <c r="B7565" s="2" t="s">
        <v>52</v>
      </c>
      <c r="C7565" s="2" t="s">
        <v>445</v>
      </c>
      <c r="D7565" s="2" t="s">
        <v>17867</v>
      </c>
      <c r="E7565" s="2" t="s">
        <v>5996</v>
      </c>
      <c r="F7565" s="2">
        <v>50201714</v>
      </c>
      <c r="G7565" s="2" t="s">
        <v>490</v>
      </c>
      <c r="H7565" s="2">
        <v>3</v>
      </c>
      <c r="I7565" s="2">
        <v>2</v>
      </c>
      <c r="J7565" s="2">
        <v>16</v>
      </c>
      <c r="K7565" s="2">
        <v>35</v>
      </c>
      <c r="L7565" s="3">
        <v>189700</v>
      </c>
      <c r="M7565" s="2" t="s">
        <v>0</v>
      </c>
      <c r="N7565" s="4" t="s">
        <v>21</v>
      </c>
    </row>
    <row r="7566" spans="1:14" x14ac:dyDescent="0.25">
      <c r="A7566" s="1" t="s">
        <v>362</v>
      </c>
      <c r="B7566" s="2" t="s">
        <v>518</v>
      </c>
      <c r="C7566" s="2" t="s">
        <v>2603</v>
      </c>
      <c r="D7566" s="2" t="s">
        <v>17959</v>
      </c>
      <c r="E7566" s="2" t="s">
        <v>5997</v>
      </c>
      <c r="F7566" s="2">
        <v>20101805</v>
      </c>
      <c r="G7566" s="2" t="s">
        <v>496</v>
      </c>
      <c r="H7566" s="2">
        <v>2</v>
      </c>
      <c r="I7566" s="2">
        <v>3</v>
      </c>
      <c r="J7566" s="2">
        <v>10</v>
      </c>
      <c r="K7566" s="2">
        <v>1</v>
      </c>
      <c r="L7566" s="3">
        <v>15720000</v>
      </c>
      <c r="M7566" s="2" t="s">
        <v>20</v>
      </c>
      <c r="N7566" s="4" t="s">
        <v>21</v>
      </c>
    </row>
    <row r="7567" spans="1:14" x14ac:dyDescent="0.25">
      <c r="A7567" s="1" t="s">
        <v>362</v>
      </c>
      <c r="B7567" s="2" t="s">
        <v>28</v>
      </c>
      <c r="C7567" s="2" t="s">
        <v>5998</v>
      </c>
      <c r="D7567" s="2" t="s">
        <v>18017</v>
      </c>
      <c r="E7567" s="2" t="s">
        <v>5999</v>
      </c>
      <c r="F7567" s="2">
        <v>48101716</v>
      </c>
      <c r="G7567" s="2" t="s">
        <v>490</v>
      </c>
      <c r="H7567" s="2">
        <v>5</v>
      </c>
      <c r="I7567" s="2">
        <v>2</v>
      </c>
      <c r="J7567" s="2">
        <v>10</v>
      </c>
      <c r="K7567" s="2">
        <v>1</v>
      </c>
      <c r="L7567" s="3">
        <v>2600003</v>
      </c>
      <c r="M7567" s="2" t="s">
        <v>0</v>
      </c>
      <c r="N7567" s="4" t="s">
        <v>21</v>
      </c>
    </row>
    <row r="7568" spans="1:14" x14ac:dyDescent="0.25">
      <c r="A7568" s="1" t="s">
        <v>362</v>
      </c>
      <c r="B7568" s="2" t="s">
        <v>491</v>
      </c>
      <c r="C7568" s="2" t="s">
        <v>492</v>
      </c>
      <c r="D7568" s="2" t="s">
        <v>17878</v>
      </c>
      <c r="E7568" s="2" t="s">
        <v>6000</v>
      </c>
      <c r="F7568" s="2">
        <v>52151648</v>
      </c>
      <c r="G7568" s="2" t="s">
        <v>490</v>
      </c>
      <c r="H7568" s="2">
        <v>5</v>
      </c>
      <c r="I7568" s="2">
        <v>2</v>
      </c>
      <c r="J7568" s="2">
        <v>10</v>
      </c>
      <c r="K7568" s="2">
        <v>1</v>
      </c>
      <c r="L7568" s="3">
        <v>85000</v>
      </c>
      <c r="M7568" s="2" t="s">
        <v>0</v>
      </c>
      <c r="N7568" s="4" t="s">
        <v>21</v>
      </c>
    </row>
    <row r="7569" spans="1:14" x14ac:dyDescent="0.25">
      <c r="A7569" s="1" t="s">
        <v>362</v>
      </c>
      <c r="B7569" s="2" t="s">
        <v>28</v>
      </c>
      <c r="C7569" s="2" t="s">
        <v>29</v>
      </c>
      <c r="D7569" s="2" t="s">
        <v>30</v>
      </c>
      <c r="E7569" s="2" t="s">
        <v>6001</v>
      </c>
      <c r="F7569" s="2">
        <v>41111507</v>
      </c>
      <c r="G7569" s="2" t="s">
        <v>490</v>
      </c>
      <c r="H7569" s="2">
        <v>5</v>
      </c>
      <c r="I7569" s="2">
        <v>2</v>
      </c>
      <c r="J7569" s="2">
        <v>10</v>
      </c>
      <c r="K7569" s="2">
        <v>2</v>
      </c>
      <c r="L7569" s="3">
        <v>320000</v>
      </c>
      <c r="M7569" s="2" t="s">
        <v>0</v>
      </c>
      <c r="N7569" s="4" t="s">
        <v>21</v>
      </c>
    </row>
    <row r="7570" spans="1:14" x14ac:dyDescent="0.25">
      <c r="A7570" s="1" t="s">
        <v>362</v>
      </c>
      <c r="B7570" s="2" t="s">
        <v>28</v>
      </c>
      <c r="C7570" s="2" t="s">
        <v>29</v>
      </c>
      <c r="D7570" s="2" t="s">
        <v>30</v>
      </c>
      <c r="E7570" s="2" t="s">
        <v>6002</v>
      </c>
      <c r="F7570" s="2">
        <v>41111509</v>
      </c>
      <c r="G7570" s="2" t="s">
        <v>490</v>
      </c>
      <c r="H7570" s="2">
        <v>5</v>
      </c>
      <c r="I7570" s="2">
        <v>2</v>
      </c>
      <c r="J7570" s="2">
        <v>10</v>
      </c>
      <c r="K7570" s="2">
        <v>1</v>
      </c>
      <c r="L7570" s="3">
        <v>410000</v>
      </c>
      <c r="M7570" s="2" t="s">
        <v>0</v>
      </c>
      <c r="N7570" s="4" t="s">
        <v>21</v>
      </c>
    </row>
    <row r="7571" spans="1:14" x14ac:dyDescent="0.25">
      <c r="A7571" s="1" t="s">
        <v>362</v>
      </c>
      <c r="B7571" s="2" t="s">
        <v>113</v>
      </c>
      <c r="C7571" s="2" t="s">
        <v>113</v>
      </c>
      <c r="D7571" s="2" t="s">
        <v>114</v>
      </c>
      <c r="E7571" s="2" t="s">
        <v>6003</v>
      </c>
      <c r="F7571" s="2">
        <v>52152002</v>
      </c>
      <c r="G7571" s="2" t="s">
        <v>490</v>
      </c>
      <c r="H7571" s="2">
        <v>5</v>
      </c>
      <c r="I7571" s="2">
        <v>2</v>
      </c>
      <c r="J7571" s="2">
        <v>10</v>
      </c>
      <c r="K7571" s="2">
        <v>60</v>
      </c>
      <c r="L7571" s="3">
        <v>750000</v>
      </c>
      <c r="M7571" s="2" t="s">
        <v>0</v>
      </c>
      <c r="N7571" s="4" t="s">
        <v>21</v>
      </c>
    </row>
    <row r="7572" spans="1:14" x14ac:dyDescent="0.25">
      <c r="A7572" s="1" t="s">
        <v>362</v>
      </c>
      <c r="B7572" s="2" t="s">
        <v>86</v>
      </c>
      <c r="C7572" s="2" t="s">
        <v>93</v>
      </c>
      <c r="D7572" s="2" t="s">
        <v>94</v>
      </c>
      <c r="E7572" s="2" t="s">
        <v>6004</v>
      </c>
      <c r="F7572" s="2">
        <v>13101723</v>
      </c>
      <c r="G7572" s="2" t="s">
        <v>490</v>
      </c>
      <c r="H7572" s="2">
        <v>5</v>
      </c>
      <c r="I7572" s="2">
        <v>2</v>
      </c>
      <c r="J7572" s="2">
        <v>10</v>
      </c>
      <c r="K7572" s="2">
        <v>8</v>
      </c>
      <c r="L7572" s="3">
        <v>640000</v>
      </c>
      <c r="M7572" s="2" t="s">
        <v>0</v>
      </c>
      <c r="N7572" s="4" t="s">
        <v>21</v>
      </c>
    </row>
    <row r="7573" spans="1:14" x14ac:dyDescent="0.25">
      <c r="A7573" s="1" t="s">
        <v>362</v>
      </c>
      <c r="B7573" s="2" t="s">
        <v>86</v>
      </c>
      <c r="C7573" s="2" t="s">
        <v>93</v>
      </c>
      <c r="D7573" s="2" t="s">
        <v>94</v>
      </c>
      <c r="E7573" s="2" t="s">
        <v>6005</v>
      </c>
      <c r="F7573" s="2">
        <v>24121807</v>
      </c>
      <c r="G7573" s="2" t="s">
        <v>490</v>
      </c>
      <c r="H7573" s="2">
        <v>5</v>
      </c>
      <c r="I7573" s="2">
        <v>2</v>
      </c>
      <c r="J7573" s="2">
        <v>10</v>
      </c>
      <c r="K7573" s="2">
        <v>4</v>
      </c>
      <c r="L7573" s="3">
        <v>400000</v>
      </c>
      <c r="M7573" s="2" t="s">
        <v>0</v>
      </c>
      <c r="N7573" s="4" t="s">
        <v>21</v>
      </c>
    </row>
    <row r="7574" spans="1:14" x14ac:dyDescent="0.25">
      <c r="A7574" s="1" t="s">
        <v>362</v>
      </c>
      <c r="B7574" s="2" t="s">
        <v>86</v>
      </c>
      <c r="C7574" s="2" t="s">
        <v>93</v>
      </c>
      <c r="D7574" s="2" t="s">
        <v>94</v>
      </c>
      <c r="E7574" s="2" t="s">
        <v>6006</v>
      </c>
      <c r="F7574" s="2">
        <v>13101723</v>
      </c>
      <c r="G7574" s="2" t="s">
        <v>490</v>
      </c>
      <c r="H7574" s="2">
        <v>5</v>
      </c>
      <c r="I7574" s="2">
        <v>2</v>
      </c>
      <c r="J7574" s="2">
        <v>10</v>
      </c>
      <c r="K7574" s="2">
        <v>4</v>
      </c>
      <c r="L7574" s="3">
        <v>600000</v>
      </c>
      <c r="M7574" s="2" t="s">
        <v>0</v>
      </c>
      <c r="N7574" s="4" t="s">
        <v>21</v>
      </c>
    </row>
    <row r="7575" spans="1:14" x14ac:dyDescent="0.25">
      <c r="A7575" s="1" t="s">
        <v>362</v>
      </c>
      <c r="B7575" s="2" t="s">
        <v>529</v>
      </c>
      <c r="C7575" s="2" t="s">
        <v>882</v>
      </c>
      <c r="D7575" s="2" t="s">
        <v>17907</v>
      </c>
      <c r="E7575" s="2" t="s">
        <v>6007</v>
      </c>
      <c r="F7575" s="2">
        <v>52141501</v>
      </c>
      <c r="G7575" s="2" t="s">
        <v>490</v>
      </c>
      <c r="H7575" s="2">
        <v>3</v>
      </c>
      <c r="I7575" s="2">
        <v>2</v>
      </c>
      <c r="J7575" s="2">
        <v>10</v>
      </c>
      <c r="K7575" s="2">
        <v>1</v>
      </c>
      <c r="L7575" s="3">
        <v>1950000</v>
      </c>
      <c r="M7575" s="2" t="s">
        <v>0</v>
      </c>
      <c r="N7575" s="4" t="s">
        <v>21</v>
      </c>
    </row>
    <row r="7576" spans="1:14" x14ac:dyDescent="0.25">
      <c r="A7576" s="1" t="s">
        <v>362</v>
      </c>
      <c r="B7576" s="2" t="s">
        <v>529</v>
      </c>
      <c r="C7576" s="2" t="s">
        <v>903</v>
      </c>
      <c r="D7576" s="2" t="s">
        <v>17908</v>
      </c>
      <c r="E7576" s="2" t="s">
        <v>6008</v>
      </c>
      <c r="F7576" s="2">
        <v>47121604</v>
      </c>
      <c r="G7576" s="2" t="s">
        <v>490</v>
      </c>
      <c r="H7576" s="2">
        <v>3</v>
      </c>
      <c r="I7576" s="2">
        <v>2</v>
      </c>
      <c r="J7576" s="2">
        <v>10</v>
      </c>
      <c r="K7576" s="2">
        <v>1</v>
      </c>
      <c r="L7576" s="3">
        <v>830000</v>
      </c>
      <c r="M7576" s="2" t="s">
        <v>0</v>
      </c>
      <c r="N7576" s="4" t="s">
        <v>21</v>
      </c>
    </row>
    <row r="7577" spans="1:14" x14ac:dyDescent="0.25">
      <c r="A7577" s="1" t="s">
        <v>362</v>
      </c>
      <c r="B7577" s="2" t="s">
        <v>103</v>
      </c>
      <c r="C7577" s="2" t="s">
        <v>104</v>
      </c>
      <c r="D7577" s="2" t="s">
        <v>105</v>
      </c>
      <c r="E7577" s="2" t="s">
        <v>6009</v>
      </c>
      <c r="F7577" s="2">
        <v>44121905</v>
      </c>
      <c r="G7577" s="2" t="s">
        <v>490</v>
      </c>
      <c r="H7577" s="2">
        <v>4</v>
      </c>
      <c r="I7577" s="2">
        <v>2</v>
      </c>
      <c r="J7577" s="2">
        <v>10</v>
      </c>
      <c r="K7577" s="2">
        <v>1</v>
      </c>
      <c r="L7577" s="3">
        <v>39966.58</v>
      </c>
      <c r="M7577" s="2" t="s">
        <v>0</v>
      </c>
      <c r="N7577" s="4" t="s">
        <v>21</v>
      </c>
    </row>
    <row r="7578" spans="1:14" x14ac:dyDescent="0.25">
      <c r="A7578" s="1" t="s">
        <v>362</v>
      </c>
      <c r="B7578" s="2" t="s">
        <v>86</v>
      </c>
      <c r="C7578" s="2" t="s">
        <v>93</v>
      </c>
      <c r="D7578" s="2" t="s">
        <v>94</v>
      </c>
      <c r="E7578" s="2" t="s">
        <v>6010</v>
      </c>
      <c r="F7578" s="2">
        <v>14111616</v>
      </c>
      <c r="G7578" s="2" t="s">
        <v>490</v>
      </c>
      <c r="H7578" s="2">
        <v>4</v>
      </c>
      <c r="I7578" s="2">
        <v>2</v>
      </c>
      <c r="J7578" s="2">
        <v>10</v>
      </c>
      <c r="K7578" s="2">
        <v>15</v>
      </c>
      <c r="L7578" s="3">
        <v>692580</v>
      </c>
      <c r="M7578" s="2" t="s">
        <v>0</v>
      </c>
      <c r="N7578" s="4" t="s">
        <v>21</v>
      </c>
    </row>
    <row r="7579" spans="1:14" x14ac:dyDescent="0.25">
      <c r="A7579" s="1" t="s">
        <v>362</v>
      </c>
      <c r="B7579" s="2" t="s">
        <v>63</v>
      </c>
      <c r="C7579" s="2" t="s">
        <v>64</v>
      </c>
      <c r="D7579" s="2" t="s">
        <v>65</v>
      </c>
      <c r="E7579" s="2" t="s">
        <v>6011</v>
      </c>
      <c r="F7579" s="2">
        <v>55121616</v>
      </c>
      <c r="G7579" s="2" t="s">
        <v>490</v>
      </c>
      <c r="H7579" s="2">
        <v>4</v>
      </c>
      <c r="I7579" s="2">
        <v>2</v>
      </c>
      <c r="J7579" s="2">
        <v>10</v>
      </c>
      <c r="K7579" s="2">
        <v>50</v>
      </c>
      <c r="L7579" s="3">
        <v>135000</v>
      </c>
      <c r="M7579" s="2" t="s">
        <v>0</v>
      </c>
      <c r="N7579" s="4" t="s">
        <v>21</v>
      </c>
    </row>
    <row r="7580" spans="1:14" x14ac:dyDescent="0.25">
      <c r="A7580" s="1" t="s">
        <v>362</v>
      </c>
      <c r="B7580" s="2" t="s">
        <v>86</v>
      </c>
      <c r="C7580" s="2" t="s">
        <v>93</v>
      </c>
      <c r="D7580" s="2" t="s">
        <v>94</v>
      </c>
      <c r="E7580" s="2" t="s">
        <v>6012</v>
      </c>
      <c r="F7580" s="2">
        <v>44102001</v>
      </c>
      <c r="G7580" s="2" t="s">
        <v>490</v>
      </c>
      <c r="H7580" s="2">
        <v>4</v>
      </c>
      <c r="I7580" s="2">
        <v>2</v>
      </c>
      <c r="J7580" s="2">
        <v>10</v>
      </c>
      <c r="K7580" s="2">
        <v>20</v>
      </c>
      <c r="L7580" s="3">
        <v>3467660</v>
      </c>
      <c r="M7580" s="2" t="s">
        <v>0</v>
      </c>
      <c r="N7580" s="4" t="s">
        <v>21</v>
      </c>
    </row>
    <row r="7581" spans="1:14" x14ac:dyDescent="0.25">
      <c r="A7581" s="1" t="s">
        <v>362</v>
      </c>
      <c r="B7581" s="2" t="s">
        <v>63</v>
      </c>
      <c r="C7581" s="2" t="s">
        <v>64</v>
      </c>
      <c r="D7581" s="2" t="s">
        <v>65</v>
      </c>
      <c r="E7581" s="2" t="s">
        <v>6013</v>
      </c>
      <c r="F7581" s="2">
        <v>14121810</v>
      </c>
      <c r="G7581" s="2" t="s">
        <v>490</v>
      </c>
      <c r="H7581" s="2">
        <v>4</v>
      </c>
      <c r="I7581" s="2">
        <v>2</v>
      </c>
      <c r="J7581" s="2">
        <v>10</v>
      </c>
      <c r="K7581" s="2">
        <v>2</v>
      </c>
      <c r="L7581" s="3">
        <v>28200</v>
      </c>
      <c r="M7581" s="2" t="s">
        <v>0</v>
      </c>
      <c r="N7581" s="4" t="s">
        <v>21</v>
      </c>
    </row>
    <row r="7582" spans="1:14" x14ac:dyDescent="0.25">
      <c r="A7582" s="1" t="s">
        <v>362</v>
      </c>
      <c r="B7582" s="2" t="s">
        <v>63</v>
      </c>
      <c r="C7582" s="2" t="s">
        <v>64</v>
      </c>
      <c r="D7582" s="2" t="s">
        <v>65</v>
      </c>
      <c r="E7582" s="2" t="s">
        <v>6014</v>
      </c>
      <c r="F7582" s="2">
        <v>14121812</v>
      </c>
      <c r="G7582" s="2" t="s">
        <v>490</v>
      </c>
      <c r="H7582" s="2">
        <v>4</v>
      </c>
      <c r="I7582" s="2">
        <v>2</v>
      </c>
      <c r="J7582" s="2">
        <v>10</v>
      </c>
      <c r="K7582" s="2">
        <v>1</v>
      </c>
      <c r="L7582" s="3">
        <v>244838</v>
      </c>
      <c r="M7582" s="2" t="s">
        <v>0</v>
      </c>
      <c r="N7582" s="4" t="s">
        <v>21</v>
      </c>
    </row>
    <row r="7583" spans="1:14" x14ac:dyDescent="0.25">
      <c r="A7583" s="1" t="s">
        <v>362</v>
      </c>
      <c r="B7583" s="2" t="s">
        <v>76</v>
      </c>
      <c r="C7583" s="2" t="s">
        <v>83</v>
      </c>
      <c r="D7583" s="2" t="s">
        <v>84</v>
      </c>
      <c r="E7583" s="2" t="s">
        <v>6015</v>
      </c>
      <c r="F7583" s="2">
        <v>60105704</v>
      </c>
      <c r="G7583" s="2" t="s">
        <v>490</v>
      </c>
      <c r="H7583" s="2">
        <v>4</v>
      </c>
      <c r="I7583" s="2">
        <v>2</v>
      </c>
      <c r="J7583" s="2">
        <v>10</v>
      </c>
      <c r="K7583" s="2">
        <v>31</v>
      </c>
      <c r="L7583" s="3">
        <v>84847</v>
      </c>
      <c r="M7583" s="2" t="s">
        <v>0</v>
      </c>
      <c r="N7583" s="4" t="s">
        <v>21</v>
      </c>
    </row>
    <row r="7584" spans="1:14" x14ac:dyDescent="0.25">
      <c r="A7584" s="1" t="s">
        <v>362</v>
      </c>
      <c r="B7584" s="2" t="s">
        <v>113</v>
      </c>
      <c r="C7584" s="2" t="s">
        <v>113</v>
      </c>
      <c r="D7584" s="2" t="s">
        <v>114</v>
      </c>
      <c r="E7584" s="2" t="s">
        <v>6016</v>
      </c>
      <c r="F7584" s="2">
        <v>27111503</v>
      </c>
      <c r="G7584" s="2" t="s">
        <v>490</v>
      </c>
      <c r="H7584" s="2">
        <v>4</v>
      </c>
      <c r="I7584" s="2">
        <v>2</v>
      </c>
      <c r="J7584" s="2">
        <v>10</v>
      </c>
      <c r="K7584" s="2">
        <v>30</v>
      </c>
      <c r="L7584" s="3">
        <v>30000</v>
      </c>
      <c r="M7584" s="2" t="s">
        <v>0</v>
      </c>
      <c r="N7584" s="4" t="s">
        <v>21</v>
      </c>
    </row>
    <row r="7585" spans="1:14" x14ac:dyDescent="0.25">
      <c r="A7585" s="1" t="s">
        <v>362</v>
      </c>
      <c r="B7585" s="2" t="s">
        <v>86</v>
      </c>
      <c r="C7585" s="2" t="s">
        <v>87</v>
      </c>
      <c r="D7585" s="2" t="s">
        <v>88</v>
      </c>
      <c r="E7585" s="2" t="s">
        <v>3343</v>
      </c>
      <c r="F7585" s="2">
        <v>60121534</v>
      </c>
      <c r="G7585" s="2" t="s">
        <v>490</v>
      </c>
      <c r="H7585" s="2">
        <v>4</v>
      </c>
      <c r="I7585" s="2">
        <v>2</v>
      </c>
      <c r="J7585" s="2">
        <v>10</v>
      </c>
      <c r="K7585" s="2">
        <v>62</v>
      </c>
      <c r="L7585" s="3">
        <v>23622</v>
      </c>
      <c r="M7585" s="2" t="s">
        <v>0</v>
      </c>
      <c r="N7585" s="4" t="s">
        <v>21</v>
      </c>
    </row>
    <row r="7586" spans="1:14" x14ac:dyDescent="0.25">
      <c r="A7586" s="1" t="s">
        <v>362</v>
      </c>
      <c r="B7586" s="2" t="s">
        <v>103</v>
      </c>
      <c r="C7586" s="2" t="s">
        <v>104</v>
      </c>
      <c r="D7586" s="2" t="s">
        <v>105</v>
      </c>
      <c r="E7586" s="2" t="s">
        <v>6017</v>
      </c>
      <c r="F7586" s="2">
        <v>44111912</v>
      </c>
      <c r="G7586" s="2" t="s">
        <v>490</v>
      </c>
      <c r="H7586" s="2">
        <v>4</v>
      </c>
      <c r="I7586" s="2">
        <v>2</v>
      </c>
      <c r="J7586" s="2">
        <v>10</v>
      </c>
      <c r="K7586" s="2">
        <v>10</v>
      </c>
      <c r="L7586" s="3">
        <v>17850</v>
      </c>
      <c r="M7586" s="2" t="s">
        <v>0</v>
      </c>
      <c r="N7586" s="4" t="s">
        <v>21</v>
      </c>
    </row>
    <row r="7587" spans="1:14" x14ac:dyDescent="0.25">
      <c r="A7587" s="1" t="s">
        <v>362</v>
      </c>
      <c r="B7587" s="2" t="s">
        <v>103</v>
      </c>
      <c r="C7587" s="2" t="s">
        <v>104</v>
      </c>
      <c r="D7587" s="2" t="s">
        <v>105</v>
      </c>
      <c r="E7587" s="2" t="s">
        <v>6018</v>
      </c>
      <c r="F7587" s="2">
        <v>44103113</v>
      </c>
      <c r="G7587" s="2" t="s">
        <v>490</v>
      </c>
      <c r="H7587" s="2">
        <v>4</v>
      </c>
      <c r="I7587" s="2">
        <v>2</v>
      </c>
      <c r="J7587" s="2">
        <v>10</v>
      </c>
      <c r="K7587" s="2">
        <v>20</v>
      </c>
      <c r="L7587" s="3">
        <v>100000</v>
      </c>
      <c r="M7587" s="2" t="s">
        <v>0</v>
      </c>
      <c r="N7587" s="4" t="s">
        <v>21</v>
      </c>
    </row>
    <row r="7588" spans="1:14" x14ac:dyDescent="0.25">
      <c r="A7588" s="1" t="s">
        <v>362</v>
      </c>
      <c r="B7588" s="2" t="s">
        <v>63</v>
      </c>
      <c r="C7588" s="2" t="s">
        <v>64</v>
      </c>
      <c r="D7588" s="2" t="s">
        <v>65</v>
      </c>
      <c r="E7588" s="2" t="s">
        <v>6019</v>
      </c>
      <c r="F7588" s="2">
        <v>44111515</v>
      </c>
      <c r="G7588" s="2" t="s">
        <v>490</v>
      </c>
      <c r="H7588" s="2">
        <v>4</v>
      </c>
      <c r="I7588" s="2">
        <v>2</v>
      </c>
      <c r="J7588" s="2">
        <v>10</v>
      </c>
      <c r="K7588" s="2">
        <v>1800</v>
      </c>
      <c r="L7588" s="3">
        <v>5569200</v>
      </c>
      <c r="M7588" s="2" t="s">
        <v>0</v>
      </c>
      <c r="N7588" s="4" t="s">
        <v>21</v>
      </c>
    </row>
    <row r="7589" spans="1:14" x14ac:dyDescent="0.25">
      <c r="A7589" s="1" t="s">
        <v>362</v>
      </c>
      <c r="B7589" s="2" t="s">
        <v>63</v>
      </c>
      <c r="C7589" s="2" t="s">
        <v>64</v>
      </c>
      <c r="D7589" s="2" t="s">
        <v>65</v>
      </c>
      <c r="E7589" s="2" t="s">
        <v>6020</v>
      </c>
      <c r="F7589" s="2">
        <v>44122003</v>
      </c>
      <c r="G7589" s="2" t="s">
        <v>490</v>
      </c>
      <c r="H7589" s="2">
        <v>4</v>
      </c>
      <c r="I7589" s="2">
        <v>2</v>
      </c>
      <c r="J7589" s="2">
        <v>10</v>
      </c>
      <c r="K7589" s="2">
        <v>7931</v>
      </c>
      <c r="L7589" s="3">
        <v>17931991</v>
      </c>
      <c r="M7589" s="2" t="s">
        <v>0</v>
      </c>
      <c r="N7589" s="4" t="s">
        <v>21</v>
      </c>
    </row>
    <row r="7590" spans="1:14" x14ac:dyDescent="0.25">
      <c r="A7590" s="1" t="s">
        <v>362</v>
      </c>
      <c r="B7590" s="2" t="s">
        <v>63</v>
      </c>
      <c r="C7590" s="2" t="s">
        <v>64</v>
      </c>
      <c r="D7590" s="2" t="s">
        <v>65</v>
      </c>
      <c r="E7590" s="2" t="s">
        <v>6021</v>
      </c>
      <c r="F7590" s="2">
        <v>44122003</v>
      </c>
      <c r="G7590" s="2" t="s">
        <v>490</v>
      </c>
      <c r="H7590" s="2">
        <v>4</v>
      </c>
      <c r="I7590" s="2">
        <v>2</v>
      </c>
      <c r="J7590" s="2">
        <v>10</v>
      </c>
      <c r="K7590" s="2">
        <v>15</v>
      </c>
      <c r="L7590" s="3">
        <v>150000</v>
      </c>
      <c r="M7590" s="2" t="s">
        <v>0</v>
      </c>
      <c r="N7590" s="4" t="s">
        <v>21</v>
      </c>
    </row>
    <row r="7591" spans="1:14" x14ac:dyDescent="0.25">
      <c r="A7591" s="1" t="s">
        <v>362</v>
      </c>
      <c r="B7591" s="2" t="s">
        <v>72</v>
      </c>
      <c r="C7591" s="2" t="s">
        <v>1183</v>
      </c>
      <c r="D7591" s="2" t="s">
        <v>17936</v>
      </c>
      <c r="E7591" s="2" t="s">
        <v>6022</v>
      </c>
      <c r="F7591" s="2">
        <v>46151702</v>
      </c>
      <c r="G7591" s="2" t="s">
        <v>490</v>
      </c>
      <c r="H7591" s="2">
        <v>4</v>
      </c>
      <c r="I7591" s="2">
        <v>2</v>
      </c>
      <c r="J7591" s="2">
        <v>10</v>
      </c>
      <c r="K7591" s="2">
        <v>5</v>
      </c>
      <c r="L7591" s="3">
        <v>12435</v>
      </c>
      <c r="M7591" s="2" t="s">
        <v>0</v>
      </c>
      <c r="N7591" s="4" t="s">
        <v>21</v>
      </c>
    </row>
    <row r="7592" spans="1:14" x14ac:dyDescent="0.25">
      <c r="A7592" s="1" t="s">
        <v>362</v>
      </c>
      <c r="B7592" s="2" t="s">
        <v>113</v>
      </c>
      <c r="C7592" s="2" t="s">
        <v>113</v>
      </c>
      <c r="D7592" s="2" t="s">
        <v>114</v>
      </c>
      <c r="E7592" s="2" t="s">
        <v>6023</v>
      </c>
      <c r="F7592" s="2">
        <v>31162001</v>
      </c>
      <c r="G7592" s="2" t="s">
        <v>490</v>
      </c>
      <c r="H7592" s="2">
        <v>4</v>
      </c>
      <c r="I7592" s="2">
        <v>2</v>
      </c>
      <c r="J7592" s="2">
        <v>10</v>
      </c>
      <c r="K7592" s="2">
        <v>20</v>
      </c>
      <c r="L7592" s="3">
        <v>24760</v>
      </c>
      <c r="M7592" s="2" t="s">
        <v>0</v>
      </c>
      <c r="N7592" s="4" t="s">
        <v>21</v>
      </c>
    </row>
    <row r="7593" spans="1:14" x14ac:dyDescent="0.25">
      <c r="A7593" s="1" t="s">
        <v>362</v>
      </c>
      <c r="B7593" s="2" t="s">
        <v>86</v>
      </c>
      <c r="C7593" s="2" t="s">
        <v>93</v>
      </c>
      <c r="D7593" s="2" t="s">
        <v>94</v>
      </c>
      <c r="E7593" s="2" t="s">
        <v>6024</v>
      </c>
      <c r="F7593" s="2">
        <v>31201512</v>
      </c>
      <c r="G7593" s="2" t="s">
        <v>490</v>
      </c>
      <c r="H7593" s="2">
        <v>4</v>
      </c>
      <c r="I7593" s="2">
        <v>2</v>
      </c>
      <c r="J7593" s="2">
        <v>10</v>
      </c>
      <c r="K7593" s="2">
        <v>30</v>
      </c>
      <c r="L7593" s="3">
        <v>146370</v>
      </c>
      <c r="M7593" s="2" t="s">
        <v>0</v>
      </c>
      <c r="N7593" s="4" t="s">
        <v>21</v>
      </c>
    </row>
    <row r="7594" spans="1:14" x14ac:dyDescent="0.25">
      <c r="A7594" s="1" t="s">
        <v>362</v>
      </c>
      <c r="B7594" s="2" t="s">
        <v>86</v>
      </c>
      <c r="C7594" s="2" t="s">
        <v>93</v>
      </c>
      <c r="D7594" s="2" t="s">
        <v>94</v>
      </c>
      <c r="E7594" s="2" t="s">
        <v>6025</v>
      </c>
      <c r="F7594" s="2">
        <v>31201512</v>
      </c>
      <c r="G7594" s="2" t="s">
        <v>490</v>
      </c>
      <c r="H7594" s="2">
        <v>4</v>
      </c>
      <c r="I7594" s="2">
        <v>2</v>
      </c>
      <c r="J7594" s="2">
        <v>10</v>
      </c>
      <c r="K7594" s="2">
        <v>30</v>
      </c>
      <c r="L7594" s="3">
        <v>32130</v>
      </c>
      <c r="M7594" s="2" t="s">
        <v>0</v>
      </c>
      <c r="N7594" s="4" t="s">
        <v>21</v>
      </c>
    </row>
    <row r="7595" spans="1:14" x14ac:dyDescent="0.25">
      <c r="A7595" s="1" t="s">
        <v>362</v>
      </c>
      <c r="B7595" s="2" t="s">
        <v>63</v>
      </c>
      <c r="C7595" s="2" t="s">
        <v>64</v>
      </c>
      <c r="D7595" s="2" t="s">
        <v>65</v>
      </c>
      <c r="E7595" s="2" t="s">
        <v>6026</v>
      </c>
      <c r="F7595" s="2">
        <v>31201503</v>
      </c>
      <c r="G7595" s="2" t="s">
        <v>490</v>
      </c>
      <c r="H7595" s="2">
        <v>4</v>
      </c>
      <c r="I7595" s="2">
        <v>2</v>
      </c>
      <c r="J7595" s="2">
        <v>10</v>
      </c>
      <c r="K7595" s="2">
        <v>31</v>
      </c>
      <c r="L7595" s="3">
        <v>248000</v>
      </c>
      <c r="M7595" s="2" t="s">
        <v>0</v>
      </c>
      <c r="N7595" s="4" t="s">
        <v>21</v>
      </c>
    </row>
    <row r="7596" spans="1:14" x14ac:dyDescent="0.25">
      <c r="A7596" s="1" t="s">
        <v>362</v>
      </c>
      <c r="B7596" s="2" t="s">
        <v>113</v>
      </c>
      <c r="C7596" s="2" t="s">
        <v>113</v>
      </c>
      <c r="D7596" s="2" t="s">
        <v>114</v>
      </c>
      <c r="E7596" s="2" t="s">
        <v>6027</v>
      </c>
      <c r="F7596" s="2">
        <v>44122104</v>
      </c>
      <c r="G7596" s="2" t="s">
        <v>490</v>
      </c>
      <c r="H7596" s="2">
        <v>4</v>
      </c>
      <c r="I7596" s="2">
        <v>2</v>
      </c>
      <c r="J7596" s="2">
        <v>10</v>
      </c>
      <c r="K7596" s="2">
        <v>20</v>
      </c>
      <c r="L7596" s="3">
        <v>49740</v>
      </c>
      <c r="M7596" s="2" t="s">
        <v>0</v>
      </c>
      <c r="N7596" s="4" t="s">
        <v>21</v>
      </c>
    </row>
    <row r="7597" spans="1:14" x14ac:dyDescent="0.25">
      <c r="A7597" s="1" t="s">
        <v>362</v>
      </c>
      <c r="B7597" s="2" t="s">
        <v>113</v>
      </c>
      <c r="C7597" s="2" t="s">
        <v>113</v>
      </c>
      <c r="D7597" s="2" t="s">
        <v>114</v>
      </c>
      <c r="E7597" s="2" t="s">
        <v>6028</v>
      </c>
      <c r="F7597" s="2">
        <v>44122104</v>
      </c>
      <c r="G7597" s="2" t="s">
        <v>490</v>
      </c>
      <c r="H7597" s="2">
        <v>4</v>
      </c>
      <c r="I7597" s="2">
        <v>2</v>
      </c>
      <c r="J7597" s="2">
        <v>10</v>
      </c>
      <c r="K7597" s="2">
        <v>40</v>
      </c>
      <c r="L7597" s="3">
        <v>64280</v>
      </c>
      <c r="M7597" s="2" t="s">
        <v>0</v>
      </c>
      <c r="N7597" s="4" t="s">
        <v>21</v>
      </c>
    </row>
    <row r="7598" spans="1:14" x14ac:dyDescent="0.25">
      <c r="A7598" s="1" t="s">
        <v>362</v>
      </c>
      <c r="B7598" s="2" t="s">
        <v>113</v>
      </c>
      <c r="C7598" s="2" t="s">
        <v>113</v>
      </c>
      <c r="D7598" s="2" t="s">
        <v>114</v>
      </c>
      <c r="E7598" s="2" t="s">
        <v>6029</v>
      </c>
      <c r="F7598" s="2">
        <v>44122104</v>
      </c>
      <c r="G7598" s="2" t="s">
        <v>490</v>
      </c>
      <c r="H7598" s="2">
        <v>4</v>
      </c>
      <c r="I7598" s="2">
        <v>2</v>
      </c>
      <c r="J7598" s="2">
        <v>10</v>
      </c>
      <c r="K7598" s="2">
        <v>44</v>
      </c>
      <c r="L7598" s="3">
        <v>38236</v>
      </c>
      <c r="M7598" s="2" t="s">
        <v>0</v>
      </c>
      <c r="N7598" s="4" t="s">
        <v>21</v>
      </c>
    </row>
    <row r="7599" spans="1:14" x14ac:dyDescent="0.25">
      <c r="A7599" s="1" t="s">
        <v>362</v>
      </c>
      <c r="B7599" s="2" t="s">
        <v>103</v>
      </c>
      <c r="C7599" s="2" t="s">
        <v>104</v>
      </c>
      <c r="D7599" s="2" t="s">
        <v>105</v>
      </c>
      <c r="E7599" s="2" t="s">
        <v>6030</v>
      </c>
      <c r="F7599" s="2">
        <v>46151702</v>
      </c>
      <c r="G7599" s="2" t="s">
        <v>490</v>
      </c>
      <c r="H7599" s="2">
        <v>4</v>
      </c>
      <c r="I7599" s="2">
        <v>2</v>
      </c>
      <c r="J7599" s="2">
        <v>10</v>
      </c>
      <c r="K7599" s="2">
        <v>10</v>
      </c>
      <c r="L7599" s="3">
        <v>47600</v>
      </c>
      <c r="M7599" s="2" t="s">
        <v>0</v>
      </c>
      <c r="N7599" s="4" t="s">
        <v>21</v>
      </c>
    </row>
    <row r="7600" spans="1:14" x14ac:dyDescent="0.25">
      <c r="A7600" s="1" t="s">
        <v>362</v>
      </c>
      <c r="B7600" s="2" t="s">
        <v>103</v>
      </c>
      <c r="C7600" s="2" t="s">
        <v>104</v>
      </c>
      <c r="D7600" s="2" t="s">
        <v>105</v>
      </c>
      <c r="E7600" s="2" t="s">
        <v>6031</v>
      </c>
      <c r="F7600" s="2">
        <v>44121702</v>
      </c>
      <c r="G7600" s="2" t="s">
        <v>490</v>
      </c>
      <c r="H7600" s="2">
        <v>4</v>
      </c>
      <c r="I7600" s="2">
        <v>2</v>
      </c>
      <c r="J7600" s="2">
        <v>10</v>
      </c>
      <c r="K7600" s="2">
        <v>1500</v>
      </c>
      <c r="L7600" s="3">
        <v>714000</v>
      </c>
      <c r="M7600" s="2" t="s">
        <v>0</v>
      </c>
      <c r="N7600" s="4" t="s">
        <v>21</v>
      </c>
    </row>
    <row r="7601" spans="1:14" x14ac:dyDescent="0.25">
      <c r="A7601" s="1" t="s">
        <v>362</v>
      </c>
      <c r="B7601" s="2" t="s">
        <v>103</v>
      </c>
      <c r="C7601" s="2" t="s">
        <v>104</v>
      </c>
      <c r="D7601" s="2" t="s">
        <v>105</v>
      </c>
      <c r="E7601" s="2" t="s">
        <v>6032</v>
      </c>
      <c r="F7601" s="2">
        <v>44121702</v>
      </c>
      <c r="G7601" s="2" t="s">
        <v>490</v>
      </c>
      <c r="H7601" s="2">
        <v>4</v>
      </c>
      <c r="I7601" s="2">
        <v>2</v>
      </c>
      <c r="J7601" s="2">
        <v>10</v>
      </c>
      <c r="K7601" s="2">
        <v>30</v>
      </c>
      <c r="L7601" s="3">
        <v>14280</v>
      </c>
      <c r="M7601" s="2" t="s">
        <v>0</v>
      </c>
      <c r="N7601" s="4" t="s">
        <v>21</v>
      </c>
    </row>
    <row r="7602" spans="1:14" x14ac:dyDescent="0.25">
      <c r="A7602" s="1" t="s">
        <v>362</v>
      </c>
      <c r="B7602" s="2" t="s">
        <v>63</v>
      </c>
      <c r="C7602" s="2" t="s">
        <v>1164</v>
      </c>
      <c r="D7602" s="2" t="s">
        <v>17933</v>
      </c>
      <c r="E7602" s="2" t="s">
        <v>6033</v>
      </c>
      <c r="F7602" s="2">
        <v>44122017</v>
      </c>
      <c r="G7602" s="2" t="s">
        <v>490</v>
      </c>
      <c r="H7602" s="2">
        <v>4</v>
      </c>
      <c r="I7602" s="2">
        <v>2</v>
      </c>
      <c r="J7602" s="2">
        <v>10</v>
      </c>
      <c r="K7602" s="2">
        <v>50</v>
      </c>
      <c r="L7602" s="3">
        <v>59500</v>
      </c>
      <c r="M7602" s="2" t="s">
        <v>0</v>
      </c>
      <c r="N7602" s="4" t="s">
        <v>21</v>
      </c>
    </row>
    <row r="7603" spans="1:14" x14ac:dyDescent="0.25">
      <c r="A7603" s="1" t="s">
        <v>362</v>
      </c>
      <c r="B7603" s="2" t="s">
        <v>103</v>
      </c>
      <c r="C7603" s="2" t="s">
        <v>104</v>
      </c>
      <c r="D7603" s="2" t="s">
        <v>105</v>
      </c>
      <c r="E7603" s="2" t="s">
        <v>6034</v>
      </c>
      <c r="F7603" s="2">
        <v>44121702</v>
      </c>
      <c r="G7603" s="2" t="s">
        <v>490</v>
      </c>
      <c r="H7603" s="2">
        <v>4</v>
      </c>
      <c r="I7603" s="2">
        <v>2</v>
      </c>
      <c r="J7603" s="2">
        <v>10</v>
      </c>
      <c r="K7603" s="2">
        <v>200</v>
      </c>
      <c r="L7603" s="3">
        <v>186600</v>
      </c>
      <c r="M7603" s="2" t="s">
        <v>0</v>
      </c>
      <c r="N7603" s="4" t="s">
        <v>21</v>
      </c>
    </row>
    <row r="7604" spans="1:14" x14ac:dyDescent="0.25">
      <c r="A7604" s="1" t="s">
        <v>362</v>
      </c>
      <c r="B7604" s="2" t="s">
        <v>63</v>
      </c>
      <c r="C7604" s="2" t="s">
        <v>1164</v>
      </c>
      <c r="D7604" s="2" t="s">
        <v>17933</v>
      </c>
      <c r="E7604" s="2" t="s">
        <v>6035</v>
      </c>
      <c r="F7604" s="2">
        <v>14111823</v>
      </c>
      <c r="G7604" s="2" t="s">
        <v>490</v>
      </c>
      <c r="H7604" s="2">
        <v>4</v>
      </c>
      <c r="I7604" s="2">
        <v>2</v>
      </c>
      <c r="J7604" s="2">
        <v>10</v>
      </c>
      <c r="K7604" s="2">
        <v>20</v>
      </c>
      <c r="L7604" s="3">
        <v>159460</v>
      </c>
      <c r="M7604" s="2" t="s">
        <v>0</v>
      </c>
      <c r="N7604" s="4" t="s">
        <v>21</v>
      </c>
    </row>
    <row r="7605" spans="1:14" x14ac:dyDescent="0.25">
      <c r="A7605" s="1" t="s">
        <v>362</v>
      </c>
      <c r="B7605" s="2" t="s">
        <v>63</v>
      </c>
      <c r="C7605" s="2" t="s">
        <v>1164</v>
      </c>
      <c r="D7605" s="2" t="s">
        <v>17933</v>
      </c>
      <c r="E7605" s="2" t="s">
        <v>6036</v>
      </c>
      <c r="F7605" s="2">
        <v>14111823</v>
      </c>
      <c r="G7605" s="2" t="s">
        <v>490</v>
      </c>
      <c r="H7605" s="2">
        <v>4</v>
      </c>
      <c r="I7605" s="2">
        <v>2</v>
      </c>
      <c r="J7605" s="2">
        <v>10</v>
      </c>
      <c r="K7605" s="2">
        <v>110</v>
      </c>
      <c r="L7605" s="3">
        <v>1361360</v>
      </c>
      <c r="M7605" s="2" t="s">
        <v>0</v>
      </c>
      <c r="N7605" s="4" t="s">
        <v>21</v>
      </c>
    </row>
    <row r="7606" spans="1:14" x14ac:dyDescent="0.25">
      <c r="A7606" s="1" t="s">
        <v>362</v>
      </c>
      <c r="B7606" s="2" t="s">
        <v>63</v>
      </c>
      <c r="C7606" s="2" t="s">
        <v>1164</v>
      </c>
      <c r="D7606" s="2" t="s">
        <v>17933</v>
      </c>
      <c r="E7606" s="2" t="s">
        <v>6037</v>
      </c>
      <c r="F7606" s="2">
        <v>14111823</v>
      </c>
      <c r="G7606" s="2" t="s">
        <v>490</v>
      </c>
      <c r="H7606" s="2">
        <v>4</v>
      </c>
      <c r="I7606" s="2">
        <v>2</v>
      </c>
      <c r="J7606" s="2">
        <v>10</v>
      </c>
      <c r="K7606" s="2">
        <v>100</v>
      </c>
      <c r="L7606" s="3">
        <v>2415700</v>
      </c>
      <c r="M7606" s="2" t="s">
        <v>0</v>
      </c>
      <c r="N7606" s="4" t="s">
        <v>21</v>
      </c>
    </row>
    <row r="7607" spans="1:14" x14ac:dyDescent="0.25">
      <c r="A7607" s="1" t="s">
        <v>362</v>
      </c>
      <c r="B7607" s="2" t="s">
        <v>63</v>
      </c>
      <c r="C7607" s="2" t="s">
        <v>1164</v>
      </c>
      <c r="D7607" s="2" t="s">
        <v>17933</v>
      </c>
      <c r="E7607" s="2" t="s">
        <v>6038</v>
      </c>
      <c r="F7607" s="2">
        <v>14111823</v>
      </c>
      <c r="G7607" s="2" t="s">
        <v>490</v>
      </c>
      <c r="H7607" s="2">
        <v>4</v>
      </c>
      <c r="I7607" s="2">
        <v>2</v>
      </c>
      <c r="J7607" s="2">
        <v>10</v>
      </c>
      <c r="K7607" s="2">
        <v>1</v>
      </c>
      <c r="L7607" s="3">
        <v>255226</v>
      </c>
      <c r="M7607" s="2" t="s">
        <v>0</v>
      </c>
      <c r="N7607" s="4" t="s">
        <v>21</v>
      </c>
    </row>
    <row r="7608" spans="1:14" x14ac:dyDescent="0.25">
      <c r="A7608" s="1" t="s">
        <v>362</v>
      </c>
      <c r="B7608" s="2" t="s">
        <v>63</v>
      </c>
      <c r="C7608" s="2" t="s">
        <v>1164</v>
      </c>
      <c r="D7608" s="2" t="s">
        <v>17933</v>
      </c>
      <c r="E7608" s="2" t="s">
        <v>6039</v>
      </c>
      <c r="F7608" s="2">
        <v>14111514</v>
      </c>
      <c r="G7608" s="2" t="s">
        <v>490</v>
      </c>
      <c r="H7608" s="2">
        <v>4</v>
      </c>
      <c r="I7608" s="2">
        <v>2</v>
      </c>
      <c r="J7608" s="2">
        <v>10</v>
      </c>
      <c r="K7608" s="2">
        <v>60</v>
      </c>
      <c r="L7608" s="3">
        <v>138180</v>
      </c>
      <c r="M7608" s="2" t="s">
        <v>0</v>
      </c>
      <c r="N7608" s="4" t="s">
        <v>21</v>
      </c>
    </row>
    <row r="7609" spans="1:14" x14ac:dyDescent="0.25">
      <c r="A7609" s="1" t="s">
        <v>362</v>
      </c>
      <c r="B7609" s="2" t="s">
        <v>86</v>
      </c>
      <c r="C7609" s="2" t="s">
        <v>93</v>
      </c>
      <c r="D7609" s="2" t="s">
        <v>94</v>
      </c>
      <c r="E7609" s="2" t="s">
        <v>6040</v>
      </c>
      <c r="F7609" s="2">
        <v>44122016</v>
      </c>
      <c r="G7609" s="2" t="s">
        <v>490</v>
      </c>
      <c r="H7609" s="2">
        <v>4</v>
      </c>
      <c r="I7609" s="2">
        <v>2</v>
      </c>
      <c r="J7609" s="2">
        <v>10</v>
      </c>
      <c r="K7609" s="2">
        <v>40</v>
      </c>
      <c r="L7609" s="3">
        <v>114240</v>
      </c>
      <c r="M7609" s="2" t="s">
        <v>0</v>
      </c>
      <c r="N7609" s="4" t="s">
        <v>21</v>
      </c>
    </row>
    <row r="7610" spans="1:14" x14ac:dyDescent="0.25">
      <c r="A7610" s="1" t="s">
        <v>362</v>
      </c>
      <c r="B7610" s="2" t="s">
        <v>103</v>
      </c>
      <c r="C7610" s="2" t="s">
        <v>104</v>
      </c>
      <c r="D7610" s="2" t="s">
        <v>105</v>
      </c>
      <c r="E7610" s="2" t="s">
        <v>6041</v>
      </c>
      <c r="F7610" s="2">
        <v>44121708</v>
      </c>
      <c r="G7610" s="2" t="s">
        <v>490</v>
      </c>
      <c r="H7610" s="2">
        <v>4</v>
      </c>
      <c r="I7610" s="2">
        <v>2</v>
      </c>
      <c r="J7610" s="2">
        <v>10</v>
      </c>
      <c r="K7610" s="2">
        <v>50</v>
      </c>
      <c r="L7610" s="3">
        <v>101150</v>
      </c>
      <c r="M7610" s="2" t="s">
        <v>0</v>
      </c>
      <c r="N7610" s="4" t="s">
        <v>21</v>
      </c>
    </row>
    <row r="7611" spans="1:14" x14ac:dyDescent="0.25">
      <c r="A7611" s="1" t="s">
        <v>362</v>
      </c>
      <c r="B7611" s="2" t="s">
        <v>103</v>
      </c>
      <c r="C7611" s="2" t="s">
        <v>104</v>
      </c>
      <c r="D7611" s="2" t="s">
        <v>105</v>
      </c>
      <c r="E7611" s="2" t="s">
        <v>3357</v>
      </c>
      <c r="F7611" s="2">
        <v>44121708</v>
      </c>
      <c r="G7611" s="2" t="s">
        <v>490</v>
      </c>
      <c r="H7611" s="2">
        <v>4</v>
      </c>
      <c r="I7611" s="2">
        <v>2</v>
      </c>
      <c r="J7611" s="2">
        <v>10</v>
      </c>
      <c r="K7611" s="2">
        <v>60</v>
      </c>
      <c r="L7611" s="3">
        <v>71400</v>
      </c>
      <c r="M7611" s="2" t="s">
        <v>0</v>
      </c>
      <c r="N7611" s="4" t="s">
        <v>21</v>
      </c>
    </row>
    <row r="7612" spans="1:14" x14ac:dyDescent="0.25">
      <c r="A7612" s="1" t="s">
        <v>362</v>
      </c>
      <c r="B7612" s="2" t="s">
        <v>103</v>
      </c>
      <c r="C7612" s="2" t="s">
        <v>104</v>
      </c>
      <c r="D7612" s="2" t="s">
        <v>105</v>
      </c>
      <c r="E7612" s="2" t="s">
        <v>6042</v>
      </c>
      <c r="F7612" s="2">
        <v>44121708</v>
      </c>
      <c r="G7612" s="2" t="s">
        <v>810</v>
      </c>
      <c r="H7612" s="2">
        <v>4</v>
      </c>
      <c r="I7612" s="2">
        <v>2</v>
      </c>
      <c r="J7612" s="2">
        <v>10</v>
      </c>
      <c r="K7612" s="2">
        <v>35</v>
      </c>
      <c r="L7612" s="3">
        <v>79135</v>
      </c>
      <c r="M7612" s="2" t="s">
        <v>0</v>
      </c>
      <c r="N7612" s="4" t="s">
        <v>21</v>
      </c>
    </row>
    <row r="7613" spans="1:14" x14ac:dyDescent="0.25">
      <c r="A7613" s="1" t="s">
        <v>362</v>
      </c>
      <c r="B7613" s="2" t="s">
        <v>122</v>
      </c>
      <c r="C7613" s="2" t="s">
        <v>123</v>
      </c>
      <c r="D7613" s="2" t="s">
        <v>124</v>
      </c>
      <c r="E7613" s="2" t="s">
        <v>6043</v>
      </c>
      <c r="F7613" s="2">
        <v>60121301</v>
      </c>
      <c r="G7613" s="2" t="s">
        <v>490</v>
      </c>
      <c r="H7613" s="2">
        <v>4</v>
      </c>
      <c r="I7613" s="2">
        <v>2</v>
      </c>
      <c r="J7613" s="2">
        <v>10</v>
      </c>
      <c r="K7613" s="2">
        <v>1</v>
      </c>
      <c r="L7613" s="3">
        <v>85505</v>
      </c>
      <c r="M7613" s="2" t="s">
        <v>0</v>
      </c>
      <c r="N7613" s="4" t="s">
        <v>21</v>
      </c>
    </row>
    <row r="7614" spans="1:14" x14ac:dyDescent="0.25">
      <c r="A7614" s="1" t="s">
        <v>362</v>
      </c>
      <c r="B7614" s="2" t="s">
        <v>63</v>
      </c>
      <c r="C7614" s="2" t="s">
        <v>64</v>
      </c>
      <c r="D7614" s="2" t="s">
        <v>65</v>
      </c>
      <c r="E7614" s="2" t="s">
        <v>6044</v>
      </c>
      <c r="F7614" s="2">
        <v>14111519</v>
      </c>
      <c r="G7614" s="2" t="s">
        <v>490</v>
      </c>
      <c r="H7614" s="2">
        <v>4</v>
      </c>
      <c r="I7614" s="2">
        <v>2</v>
      </c>
      <c r="J7614" s="2">
        <v>10</v>
      </c>
      <c r="K7614" s="2">
        <v>15</v>
      </c>
      <c r="L7614" s="3">
        <v>449820</v>
      </c>
      <c r="M7614" s="2" t="s">
        <v>0</v>
      </c>
      <c r="N7614" s="4" t="s">
        <v>21</v>
      </c>
    </row>
    <row r="7615" spans="1:14" x14ac:dyDescent="0.25">
      <c r="A7615" s="1" t="s">
        <v>362</v>
      </c>
      <c r="B7615" s="2" t="s">
        <v>76</v>
      </c>
      <c r="C7615" s="2" t="s">
        <v>83</v>
      </c>
      <c r="D7615" s="2" t="s">
        <v>84</v>
      </c>
      <c r="E7615" s="2" t="s">
        <v>6045</v>
      </c>
      <c r="F7615" s="2">
        <v>60105704</v>
      </c>
      <c r="G7615" s="2" t="s">
        <v>490</v>
      </c>
      <c r="H7615" s="2">
        <v>4</v>
      </c>
      <c r="I7615" s="2">
        <v>2</v>
      </c>
      <c r="J7615" s="2">
        <v>10</v>
      </c>
      <c r="K7615" s="2">
        <v>40</v>
      </c>
      <c r="L7615" s="3">
        <v>212760</v>
      </c>
      <c r="M7615" s="2" t="s">
        <v>0</v>
      </c>
      <c r="N7615" s="4" t="s">
        <v>21</v>
      </c>
    </row>
    <row r="7616" spans="1:14" x14ac:dyDescent="0.25">
      <c r="A7616" s="1" t="s">
        <v>362</v>
      </c>
      <c r="B7616" s="2" t="s">
        <v>122</v>
      </c>
      <c r="C7616" s="2" t="s">
        <v>123</v>
      </c>
      <c r="D7616" s="2" t="s">
        <v>124</v>
      </c>
      <c r="E7616" s="2" t="s">
        <v>6046</v>
      </c>
      <c r="F7616" s="2">
        <v>44101602</v>
      </c>
      <c r="G7616" s="2" t="s">
        <v>490</v>
      </c>
      <c r="H7616" s="2">
        <v>4</v>
      </c>
      <c r="I7616" s="2">
        <v>2</v>
      </c>
      <c r="J7616" s="2">
        <v>10</v>
      </c>
      <c r="K7616" s="2">
        <v>1</v>
      </c>
      <c r="L7616" s="3">
        <v>99561</v>
      </c>
      <c r="M7616" s="2" t="s">
        <v>0</v>
      </c>
      <c r="N7616" s="4" t="s">
        <v>21</v>
      </c>
    </row>
    <row r="7617" spans="1:14" x14ac:dyDescent="0.25">
      <c r="A7617" s="1" t="s">
        <v>362</v>
      </c>
      <c r="B7617" s="2" t="s">
        <v>497</v>
      </c>
      <c r="C7617" s="2" t="s">
        <v>498</v>
      </c>
      <c r="D7617" s="2" t="s">
        <v>17879</v>
      </c>
      <c r="E7617" s="2" t="s">
        <v>6047</v>
      </c>
      <c r="F7617" s="2">
        <v>41111604</v>
      </c>
      <c r="G7617" s="2" t="s">
        <v>490</v>
      </c>
      <c r="H7617" s="2">
        <v>4</v>
      </c>
      <c r="I7617" s="2">
        <v>2</v>
      </c>
      <c r="J7617" s="2">
        <v>10</v>
      </c>
      <c r="K7617" s="2">
        <v>18</v>
      </c>
      <c r="L7617" s="3">
        <v>24642</v>
      </c>
      <c r="M7617" s="2" t="s">
        <v>0</v>
      </c>
      <c r="N7617" s="4" t="s">
        <v>21</v>
      </c>
    </row>
    <row r="7618" spans="1:14" x14ac:dyDescent="0.25">
      <c r="A7618" s="1" t="s">
        <v>362</v>
      </c>
      <c r="B7618" s="2" t="s">
        <v>103</v>
      </c>
      <c r="C7618" s="2" t="s">
        <v>104</v>
      </c>
      <c r="D7618" s="2" t="s">
        <v>105</v>
      </c>
      <c r="E7618" s="2" t="s">
        <v>6048</v>
      </c>
      <c r="F7618" s="2">
        <v>44121716</v>
      </c>
      <c r="G7618" s="2" t="s">
        <v>490</v>
      </c>
      <c r="H7618" s="2">
        <v>4</v>
      </c>
      <c r="I7618" s="2">
        <v>2</v>
      </c>
      <c r="J7618" s="2">
        <v>10</v>
      </c>
      <c r="K7618" s="2">
        <v>60</v>
      </c>
      <c r="L7618" s="3">
        <v>78540</v>
      </c>
      <c r="M7618" s="2" t="s">
        <v>0</v>
      </c>
      <c r="N7618" s="4" t="s">
        <v>21</v>
      </c>
    </row>
    <row r="7619" spans="1:14" x14ac:dyDescent="0.25">
      <c r="A7619" s="1" t="s">
        <v>362</v>
      </c>
      <c r="B7619" s="2" t="s">
        <v>63</v>
      </c>
      <c r="C7619" s="2" t="s">
        <v>64</v>
      </c>
      <c r="D7619" s="2" t="s">
        <v>65</v>
      </c>
      <c r="E7619" s="2" t="s">
        <v>6049</v>
      </c>
      <c r="F7619" s="2">
        <v>60121124</v>
      </c>
      <c r="G7619" s="2" t="s">
        <v>490</v>
      </c>
      <c r="H7619" s="2">
        <v>4</v>
      </c>
      <c r="I7619" s="2">
        <v>2</v>
      </c>
      <c r="J7619" s="2">
        <v>10</v>
      </c>
      <c r="K7619" s="2">
        <v>2</v>
      </c>
      <c r="L7619" s="3">
        <v>125188</v>
      </c>
      <c r="M7619" s="2" t="s">
        <v>0</v>
      </c>
      <c r="N7619" s="4" t="s">
        <v>21</v>
      </c>
    </row>
    <row r="7620" spans="1:14" x14ac:dyDescent="0.25">
      <c r="A7620" s="1" t="s">
        <v>362</v>
      </c>
      <c r="B7620" s="2" t="s">
        <v>122</v>
      </c>
      <c r="C7620" s="2" t="s">
        <v>123</v>
      </c>
      <c r="D7620" s="2" t="s">
        <v>124</v>
      </c>
      <c r="E7620" s="2" t="s">
        <v>6050</v>
      </c>
      <c r="F7620" s="2">
        <v>44121613</v>
      </c>
      <c r="G7620" s="2" t="s">
        <v>490</v>
      </c>
      <c r="H7620" s="2">
        <v>4</v>
      </c>
      <c r="I7620" s="2">
        <v>2</v>
      </c>
      <c r="J7620" s="2">
        <v>10</v>
      </c>
      <c r="K7620" s="2">
        <v>38</v>
      </c>
      <c r="L7620" s="3">
        <v>54264</v>
      </c>
      <c r="M7620" s="2" t="s">
        <v>0</v>
      </c>
      <c r="N7620" s="4" t="s">
        <v>21</v>
      </c>
    </row>
    <row r="7621" spans="1:14" x14ac:dyDescent="0.25">
      <c r="A7621" s="1" t="s">
        <v>362</v>
      </c>
      <c r="B7621" s="2" t="s">
        <v>86</v>
      </c>
      <c r="C7621" s="2" t="s">
        <v>93</v>
      </c>
      <c r="D7621" s="2" t="s">
        <v>94</v>
      </c>
      <c r="E7621" s="2" t="s">
        <v>3348</v>
      </c>
      <c r="F7621" s="2">
        <v>44122010</v>
      </c>
      <c r="G7621" s="2" t="s">
        <v>490</v>
      </c>
      <c r="H7621" s="2">
        <v>4</v>
      </c>
      <c r="I7621" s="2">
        <v>2</v>
      </c>
      <c r="J7621" s="2">
        <v>10</v>
      </c>
      <c r="K7621" s="2">
        <v>1</v>
      </c>
      <c r="L7621" s="3">
        <v>1479</v>
      </c>
      <c r="M7621" s="2" t="s">
        <v>0</v>
      </c>
      <c r="N7621" s="4" t="s">
        <v>21</v>
      </c>
    </row>
    <row r="7622" spans="1:14" x14ac:dyDescent="0.25">
      <c r="A7622" s="1" t="s">
        <v>362</v>
      </c>
      <c r="B7622" s="2" t="s">
        <v>86</v>
      </c>
      <c r="C7622" s="2" t="s">
        <v>93</v>
      </c>
      <c r="D7622" s="2" t="s">
        <v>94</v>
      </c>
      <c r="E7622" s="2" t="s">
        <v>6051</v>
      </c>
      <c r="F7622" s="2">
        <v>44122010</v>
      </c>
      <c r="G7622" s="2" t="s">
        <v>810</v>
      </c>
      <c r="H7622" s="2">
        <v>1</v>
      </c>
      <c r="I7622" s="2">
        <v>8</v>
      </c>
      <c r="J7622" s="2">
        <v>10</v>
      </c>
      <c r="K7622" s="2">
        <v>1</v>
      </c>
      <c r="L7622" s="3">
        <v>1800</v>
      </c>
      <c r="M7622" s="2" t="s">
        <v>0</v>
      </c>
      <c r="N7622" s="4" t="s">
        <v>21</v>
      </c>
    </row>
    <row r="7623" spans="1:14" x14ac:dyDescent="0.25">
      <c r="A7623" s="1" t="s">
        <v>362</v>
      </c>
      <c r="B7623" s="2" t="s">
        <v>63</v>
      </c>
      <c r="C7623" s="2" t="s">
        <v>64</v>
      </c>
      <c r="D7623" s="2" t="s">
        <v>65</v>
      </c>
      <c r="E7623" s="2" t="s">
        <v>6052</v>
      </c>
      <c r="F7623" s="2">
        <v>44121503</v>
      </c>
      <c r="G7623" s="2" t="s">
        <v>490</v>
      </c>
      <c r="H7623" s="2">
        <v>4</v>
      </c>
      <c r="I7623" s="2">
        <v>2</v>
      </c>
      <c r="J7623" s="2">
        <v>10</v>
      </c>
      <c r="K7623" s="2">
        <v>15</v>
      </c>
      <c r="L7623" s="3">
        <v>375000</v>
      </c>
      <c r="M7623" s="2" t="s">
        <v>0</v>
      </c>
      <c r="N7623" s="4" t="s">
        <v>21</v>
      </c>
    </row>
    <row r="7624" spans="1:14" x14ac:dyDescent="0.25">
      <c r="A7624" s="1" t="s">
        <v>362</v>
      </c>
      <c r="B7624" s="2" t="s">
        <v>122</v>
      </c>
      <c r="C7624" s="2" t="s">
        <v>123</v>
      </c>
      <c r="D7624" s="2" t="s">
        <v>124</v>
      </c>
      <c r="E7624" s="2" t="s">
        <v>6053</v>
      </c>
      <c r="F7624" s="2">
        <v>44111914</v>
      </c>
      <c r="G7624" s="2" t="s">
        <v>490</v>
      </c>
      <c r="H7624" s="2">
        <v>4</v>
      </c>
      <c r="I7624" s="2">
        <v>2</v>
      </c>
      <c r="J7624" s="2">
        <v>10</v>
      </c>
      <c r="K7624" s="2">
        <v>5</v>
      </c>
      <c r="L7624" s="3">
        <v>50000</v>
      </c>
      <c r="M7624" s="2" t="s">
        <v>0</v>
      </c>
      <c r="N7624" s="4" t="s">
        <v>21</v>
      </c>
    </row>
    <row r="7625" spans="1:14" x14ac:dyDescent="0.25">
      <c r="A7625" s="1" t="s">
        <v>362</v>
      </c>
      <c r="B7625" s="2" t="s">
        <v>122</v>
      </c>
      <c r="C7625" s="2" t="s">
        <v>123</v>
      </c>
      <c r="D7625" s="2" t="s">
        <v>124</v>
      </c>
      <c r="E7625" s="2" t="s">
        <v>6054</v>
      </c>
      <c r="F7625" s="2">
        <v>44121619</v>
      </c>
      <c r="G7625" s="2" t="s">
        <v>490</v>
      </c>
      <c r="H7625" s="2">
        <v>4</v>
      </c>
      <c r="I7625" s="2">
        <v>2</v>
      </c>
      <c r="J7625" s="2">
        <v>10</v>
      </c>
      <c r="K7625" s="2">
        <v>60</v>
      </c>
      <c r="L7625" s="3">
        <v>35700</v>
      </c>
      <c r="M7625" s="2" t="s">
        <v>0</v>
      </c>
      <c r="N7625" s="4" t="s">
        <v>21</v>
      </c>
    </row>
    <row r="7626" spans="1:14" x14ac:dyDescent="0.25">
      <c r="A7626" s="1" t="s">
        <v>362</v>
      </c>
      <c r="B7626" s="2" t="s">
        <v>113</v>
      </c>
      <c r="C7626" s="2" t="s">
        <v>113</v>
      </c>
      <c r="D7626" s="2" t="s">
        <v>114</v>
      </c>
      <c r="E7626" s="2" t="s">
        <v>6055</v>
      </c>
      <c r="F7626" s="2">
        <v>44121618</v>
      </c>
      <c r="G7626" s="2" t="s">
        <v>490</v>
      </c>
      <c r="H7626" s="2">
        <v>4</v>
      </c>
      <c r="I7626" s="2">
        <v>2</v>
      </c>
      <c r="J7626" s="2">
        <v>10</v>
      </c>
      <c r="K7626" s="2">
        <v>32</v>
      </c>
      <c r="L7626" s="3">
        <v>95200</v>
      </c>
      <c r="M7626" s="2" t="s">
        <v>0</v>
      </c>
      <c r="N7626" s="4" t="s">
        <v>21</v>
      </c>
    </row>
    <row r="7627" spans="1:14" x14ac:dyDescent="0.25">
      <c r="A7627" s="1" t="s">
        <v>362</v>
      </c>
      <c r="B7627" s="2" t="s">
        <v>15</v>
      </c>
      <c r="C7627" s="2" t="s">
        <v>22</v>
      </c>
      <c r="D7627" s="2" t="s">
        <v>23</v>
      </c>
      <c r="E7627" s="2" t="s">
        <v>6056</v>
      </c>
      <c r="F7627" s="2">
        <v>25172608</v>
      </c>
      <c r="G7627" s="2" t="s">
        <v>490</v>
      </c>
      <c r="H7627" s="2">
        <v>4</v>
      </c>
      <c r="I7627" s="2">
        <v>2</v>
      </c>
      <c r="J7627" s="2">
        <v>10</v>
      </c>
      <c r="K7627" s="2">
        <v>2</v>
      </c>
      <c r="L7627" s="3">
        <v>261704</v>
      </c>
      <c r="M7627" s="2" t="s">
        <v>0</v>
      </c>
      <c r="N7627" s="4" t="s">
        <v>21</v>
      </c>
    </row>
    <row r="7628" spans="1:14" x14ac:dyDescent="0.25">
      <c r="A7628" s="1" t="s">
        <v>362</v>
      </c>
      <c r="B7628" s="2" t="s">
        <v>76</v>
      </c>
      <c r="C7628" s="2" t="s">
        <v>77</v>
      </c>
      <c r="D7628" s="2" t="s">
        <v>78</v>
      </c>
      <c r="E7628" s="2" t="s">
        <v>6057</v>
      </c>
      <c r="F7628" s="2">
        <v>12171703</v>
      </c>
      <c r="G7628" s="2" t="s">
        <v>490</v>
      </c>
      <c r="H7628" s="2">
        <v>4</v>
      </c>
      <c r="I7628" s="2">
        <v>2</v>
      </c>
      <c r="J7628" s="2">
        <v>10</v>
      </c>
      <c r="K7628" s="2">
        <v>1</v>
      </c>
      <c r="L7628" s="3">
        <v>28917</v>
      </c>
      <c r="M7628" s="2" t="s">
        <v>0</v>
      </c>
      <c r="N7628" s="4" t="s">
        <v>21</v>
      </c>
    </row>
    <row r="7629" spans="1:14" x14ac:dyDescent="0.25">
      <c r="A7629" s="1" t="s">
        <v>362</v>
      </c>
      <c r="B7629" s="2" t="s">
        <v>15</v>
      </c>
      <c r="C7629" s="2" t="s">
        <v>22</v>
      </c>
      <c r="D7629" s="2" t="s">
        <v>23</v>
      </c>
      <c r="E7629" s="2" t="s">
        <v>6058</v>
      </c>
      <c r="F7629" s="2">
        <v>72154066</v>
      </c>
      <c r="G7629" s="2" t="s">
        <v>490</v>
      </c>
      <c r="H7629" s="2">
        <v>3</v>
      </c>
      <c r="I7629" s="2">
        <v>2</v>
      </c>
      <c r="J7629" s="2">
        <v>10</v>
      </c>
      <c r="K7629" s="2">
        <v>1</v>
      </c>
      <c r="L7629" s="3">
        <v>18009460</v>
      </c>
      <c r="M7629" s="2" t="s">
        <v>0</v>
      </c>
      <c r="N7629" s="4" t="s">
        <v>21</v>
      </c>
    </row>
    <row r="7630" spans="1:14" x14ac:dyDescent="0.25">
      <c r="A7630" s="1" t="s">
        <v>362</v>
      </c>
      <c r="B7630" s="2" t="s">
        <v>86</v>
      </c>
      <c r="C7630" s="2" t="s">
        <v>90</v>
      </c>
      <c r="D7630" s="2" t="s">
        <v>91</v>
      </c>
      <c r="E7630" s="2" t="s">
        <v>6059</v>
      </c>
      <c r="F7630" s="2">
        <v>39131707</v>
      </c>
      <c r="G7630" s="2" t="s">
        <v>496</v>
      </c>
      <c r="H7630" s="2">
        <v>3</v>
      </c>
      <c r="I7630" s="2">
        <v>3</v>
      </c>
      <c r="J7630" s="2">
        <v>10</v>
      </c>
      <c r="K7630" s="2">
        <v>40</v>
      </c>
      <c r="L7630" s="3">
        <v>12000</v>
      </c>
      <c r="M7630" s="2" t="s">
        <v>0</v>
      </c>
      <c r="N7630" s="4" t="s">
        <v>21</v>
      </c>
    </row>
    <row r="7631" spans="1:14" x14ac:dyDescent="0.25">
      <c r="A7631" s="1" t="s">
        <v>362</v>
      </c>
      <c r="B7631" s="2" t="s">
        <v>378</v>
      </c>
      <c r="C7631" s="2" t="s">
        <v>2425</v>
      </c>
      <c r="D7631" s="2" t="s">
        <v>17954</v>
      </c>
      <c r="E7631" s="2" t="s">
        <v>6060</v>
      </c>
      <c r="F7631" s="2">
        <v>39111616</v>
      </c>
      <c r="G7631" s="2" t="s">
        <v>496</v>
      </c>
      <c r="H7631" s="2">
        <v>3</v>
      </c>
      <c r="I7631" s="2">
        <v>3</v>
      </c>
      <c r="J7631" s="2">
        <v>10</v>
      </c>
      <c r="K7631" s="2">
        <v>20</v>
      </c>
      <c r="L7631" s="3">
        <v>160000</v>
      </c>
      <c r="M7631" s="2" t="s">
        <v>0</v>
      </c>
      <c r="N7631" s="4" t="s">
        <v>21</v>
      </c>
    </row>
    <row r="7632" spans="1:14" x14ac:dyDescent="0.25">
      <c r="A7632" s="1" t="s">
        <v>362</v>
      </c>
      <c r="B7632" s="2" t="s">
        <v>378</v>
      </c>
      <c r="C7632" s="2" t="s">
        <v>379</v>
      </c>
      <c r="D7632" s="2" t="s">
        <v>17857</v>
      </c>
      <c r="E7632" s="2" t="s">
        <v>6061</v>
      </c>
      <c r="F7632" s="2">
        <v>26111701</v>
      </c>
      <c r="G7632" s="2" t="s">
        <v>496</v>
      </c>
      <c r="H7632" s="2">
        <v>3</v>
      </c>
      <c r="I7632" s="2">
        <v>3</v>
      </c>
      <c r="J7632" s="2">
        <v>10</v>
      </c>
      <c r="K7632" s="2">
        <v>4</v>
      </c>
      <c r="L7632" s="3">
        <v>60000</v>
      </c>
      <c r="M7632" s="2" t="s">
        <v>17386</v>
      </c>
      <c r="N7632" s="4" t="s">
        <v>21</v>
      </c>
    </row>
    <row r="7633" spans="1:14" x14ac:dyDescent="0.25">
      <c r="A7633" s="1" t="s">
        <v>362</v>
      </c>
      <c r="B7633" s="2" t="s">
        <v>378</v>
      </c>
      <c r="C7633" s="2" t="s">
        <v>2536</v>
      </c>
      <c r="D7633" s="2" t="s">
        <v>17956</v>
      </c>
      <c r="E7633" s="2" t="s">
        <v>6062</v>
      </c>
      <c r="F7633" s="2">
        <v>39101600</v>
      </c>
      <c r="G7633" s="2" t="s">
        <v>496</v>
      </c>
      <c r="H7633" s="2">
        <v>3</v>
      </c>
      <c r="I7633" s="2">
        <v>3</v>
      </c>
      <c r="J7633" s="2">
        <v>10</v>
      </c>
      <c r="K7633" s="2">
        <v>10</v>
      </c>
      <c r="L7633" s="3">
        <v>100000</v>
      </c>
      <c r="M7633" s="2" t="s">
        <v>0</v>
      </c>
      <c r="N7633" s="4" t="s">
        <v>21</v>
      </c>
    </row>
    <row r="7634" spans="1:14" x14ac:dyDescent="0.25">
      <c r="A7634" s="1" t="s">
        <v>362</v>
      </c>
      <c r="B7634" s="2" t="s">
        <v>378</v>
      </c>
      <c r="C7634" s="2" t="s">
        <v>2536</v>
      </c>
      <c r="D7634" s="2" t="s">
        <v>17956</v>
      </c>
      <c r="E7634" s="2" t="s">
        <v>6063</v>
      </c>
      <c r="F7634" s="2">
        <v>39101600</v>
      </c>
      <c r="G7634" s="2" t="s">
        <v>496</v>
      </c>
      <c r="H7634" s="2">
        <v>3</v>
      </c>
      <c r="I7634" s="2">
        <v>3</v>
      </c>
      <c r="J7634" s="2">
        <v>10</v>
      </c>
      <c r="K7634" s="2">
        <v>4</v>
      </c>
      <c r="L7634" s="3">
        <v>140000</v>
      </c>
      <c r="M7634" s="2" t="s">
        <v>0</v>
      </c>
      <c r="N7634" s="4" t="s">
        <v>21</v>
      </c>
    </row>
    <row r="7635" spans="1:14" x14ac:dyDescent="0.25">
      <c r="A7635" s="1" t="s">
        <v>362</v>
      </c>
      <c r="B7635" s="2" t="s">
        <v>378</v>
      </c>
      <c r="C7635" s="2" t="s">
        <v>2536</v>
      </c>
      <c r="D7635" s="2" t="s">
        <v>17956</v>
      </c>
      <c r="E7635" s="2" t="s">
        <v>6064</v>
      </c>
      <c r="F7635" s="2">
        <v>39101600</v>
      </c>
      <c r="G7635" s="2" t="s">
        <v>496</v>
      </c>
      <c r="H7635" s="2">
        <v>3</v>
      </c>
      <c r="I7635" s="2">
        <v>3</v>
      </c>
      <c r="J7635" s="2">
        <v>10</v>
      </c>
      <c r="K7635" s="2">
        <v>8</v>
      </c>
      <c r="L7635" s="3">
        <v>120000</v>
      </c>
      <c r="M7635" s="2" t="s">
        <v>0</v>
      </c>
      <c r="N7635" s="4" t="s">
        <v>21</v>
      </c>
    </row>
    <row r="7636" spans="1:14" x14ac:dyDescent="0.25">
      <c r="A7636" s="1" t="s">
        <v>362</v>
      </c>
      <c r="B7636" s="2" t="s">
        <v>378</v>
      </c>
      <c r="C7636" s="2" t="s">
        <v>2536</v>
      </c>
      <c r="D7636" s="2" t="s">
        <v>17956</v>
      </c>
      <c r="E7636" s="2" t="s">
        <v>6065</v>
      </c>
      <c r="F7636" s="2">
        <v>39101600</v>
      </c>
      <c r="G7636" s="2" t="s">
        <v>496</v>
      </c>
      <c r="H7636" s="2">
        <v>3</v>
      </c>
      <c r="I7636" s="2">
        <v>3</v>
      </c>
      <c r="J7636" s="2">
        <v>10</v>
      </c>
      <c r="K7636" s="2">
        <v>8</v>
      </c>
      <c r="L7636" s="3">
        <v>120000</v>
      </c>
      <c r="M7636" s="2" t="s">
        <v>0</v>
      </c>
      <c r="N7636" s="4" t="s">
        <v>21</v>
      </c>
    </row>
    <row r="7637" spans="1:14" x14ac:dyDescent="0.25">
      <c r="A7637" s="1" t="s">
        <v>362</v>
      </c>
      <c r="B7637" s="2" t="s">
        <v>378</v>
      </c>
      <c r="C7637" s="2" t="s">
        <v>2536</v>
      </c>
      <c r="D7637" s="2" t="s">
        <v>17956</v>
      </c>
      <c r="E7637" s="2" t="s">
        <v>6066</v>
      </c>
      <c r="F7637" s="2">
        <v>39101600</v>
      </c>
      <c r="G7637" s="2" t="s">
        <v>496</v>
      </c>
      <c r="H7637" s="2">
        <v>3</v>
      </c>
      <c r="I7637" s="2">
        <v>3</v>
      </c>
      <c r="J7637" s="2">
        <v>10</v>
      </c>
      <c r="K7637" s="2">
        <v>8</v>
      </c>
      <c r="L7637" s="3">
        <v>96000</v>
      </c>
      <c r="M7637" s="2" t="s">
        <v>0</v>
      </c>
      <c r="N7637" s="4" t="s">
        <v>21</v>
      </c>
    </row>
    <row r="7638" spans="1:14" x14ac:dyDescent="0.25">
      <c r="A7638" s="1" t="s">
        <v>362</v>
      </c>
      <c r="B7638" s="2" t="s">
        <v>378</v>
      </c>
      <c r="C7638" s="2" t="s">
        <v>2425</v>
      </c>
      <c r="D7638" s="2" t="s">
        <v>17954</v>
      </c>
      <c r="E7638" s="2" t="s">
        <v>6067</v>
      </c>
      <c r="F7638" s="2">
        <v>39121601</v>
      </c>
      <c r="G7638" s="2" t="s">
        <v>496</v>
      </c>
      <c r="H7638" s="2">
        <v>3</v>
      </c>
      <c r="I7638" s="2">
        <v>3</v>
      </c>
      <c r="J7638" s="2">
        <v>10</v>
      </c>
      <c r="K7638" s="2">
        <v>2</v>
      </c>
      <c r="L7638" s="3">
        <v>40000</v>
      </c>
      <c r="M7638" s="2" t="s">
        <v>0</v>
      </c>
      <c r="N7638" s="4" t="s">
        <v>21</v>
      </c>
    </row>
    <row r="7639" spans="1:14" x14ac:dyDescent="0.25">
      <c r="A7639" s="1" t="s">
        <v>362</v>
      </c>
      <c r="B7639" s="2" t="s">
        <v>378</v>
      </c>
      <c r="C7639" s="2" t="s">
        <v>2425</v>
      </c>
      <c r="D7639" s="2" t="s">
        <v>17954</v>
      </c>
      <c r="E7639" s="2" t="s">
        <v>6068</v>
      </c>
      <c r="F7639" s="2">
        <v>39121601</v>
      </c>
      <c r="G7639" s="2" t="s">
        <v>496</v>
      </c>
      <c r="H7639" s="2">
        <v>3</v>
      </c>
      <c r="I7639" s="2">
        <v>3</v>
      </c>
      <c r="J7639" s="2">
        <v>10</v>
      </c>
      <c r="K7639" s="2">
        <v>2</v>
      </c>
      <c r="L7639" s="3">
        <v>40000</v>
      </c>
      <c r="M7639" s="2" t="s">
        <v>0</v>
      </c>
      <c r="N7639" s="4" t="s">
        <v>21</v>
      </c>
    </row>
    <row r="7640" spans="1:14" x14ac:dyDescent="0.25">
      <c r="A7640" s="1" t="s">
        <v>362</v>
      </c>
      <c r="B7640" s="2" t="s">
        <v>378</v>
      </c>
      <c r="C7640" s="2" t="s">
        <v>2425</v>
      </c>
      <c r="D7640" s="2" t="s">
        <v>17954</v>
      </c>
      <c r="E7640" s="2" t="s">
        <v>6069</v>
      </c>
      <c r="F7640" s="2">
        <v>39121529</v>
      </c>
      <c r="G7640" s="2" t="s">
        <v>496</v>
      </c>
      <c r="H7640" s="2">
        <v>3</v>
      </c>
      <c r="I7640" s="2">
        <v>3</v>
      </c>
      <c r="J7640" s="2">
        <v>10</v>
      </c>
      <c r="K7640" s="2">
        <v>2</v>
      </c>
      <c r="L7640" s="3">
        <v>120000</v>
      </c>
      <c r="M7640" s="2" t="s">
        <v>0</v>
      </c>
      <c r="N7640" s="4" t="s">
        <v>21</v>
      </c>
    </row>
    <row r="7641" spans="1:14" x14ac:dyDescent="0.25">
      <c r="A7641" s="1" t="s">
        <v>362</v>
      </c>
      <c r="B7641" s="2" t="s">
        <v>378</v>
      </c>
      <c r="C7641" s="2" t="s">
        <v>2425</v>
      </c>
      <c r="D7641" s="2" t="s">
        <v>17954</v>
      </c>
      <c r="E7641" s="2" t="s">
        <v>6070</v>
      </c>
      <c r="F7641" s="2">
        <v>39121601</v>
      </c>
      <c r="G7641" s="2" t="s">
        <v>496</v>
      </c>
      <c r="H7641" s="2">
        <v>3</v>
      </c>
      <c r="I7641" s="2">
        <v>3</v>
      </c>
      <c r="J7641" s="2">
        <v>10</v>
      </c>
      <c r="K7641" s="2">
        <v>3</v>
      </c>
      <c r="L7641" s="3">
        <v>120000</v>
      </c>
      <c r="M7641" s="2" t="s">
        <v>0</v>
      </c>
      <c r="N7641" s="4" t="s">
        <v>21</v>
      </c>
    </row>
    <row r="7642" spans="1:14" x14ac:dyDescent="0.25">
      <c r="A7642" s="1" t="s">
        <v>362</v>
      </c>
      <c r="B7642" s="2" t="s">
        <v>378</v>
      </c>
      <c r="C7642" s="2" t="s">
        <v>2425</v>
      </c>
      <c r="D7642" s="2" t="s">
        <v>17954</v>
      </c>
      <c r="E7642" s="2" t="s">
        <v>6071</v>
      </c>
      <c r="F7642" s="2">
        <v>39121601</v>
      </c>
      <c r="G7642" s="2" t="s">
        <v>496</v>
      </c>
      <c r="H7642" s="2">
        <v>3</v>
      </c>
      <c r="I7642" s="2">
        <v>3</v>
      </c>
      <c r="J7642" s="2">
        <v>10</v>
      </c>
      <c r="K7642" s="2">
        <v>8</v>
      </c>
      <c r="L7642" s="3">
        <v>62400</v>
      </c>
      <c r="M7642" s="2" t="s">
        <v>0</v>
      </c>
      <c r="N7642" s="4" t="s">
        <v>21</v>
      </c>
    </row>
    <row r="7643" spans="1:14" x14ac:dyDescent="0.25">
      <c r="A7643" s="1" t="s">
        <v>362</v>
      </c>
      <c r="B7643" s="2" t="s">
        <v>378</v>
      </c>
      <c r="C7643" s="2" t="s">
        <v>2488</v>
      </c>
      <c r="D7643" s="2" t="s">
        <v>17955</v>
      </c>
      <c r="E7643" s="2" t="s">
        <v>6072</v>
      </c>
      <c r="F7643" s="2">
        <v>26121613</v>
      </c>
      <c r="G7643" s="2" t="s">
        <v>496</v>
      </c>
      <c r="H7643" s="2">
        <v>3</v>
      </c>
      <c r="I7643" s="2">
        <v>3</v>
      </c>
      <c r="J7643" s="2">
        <v>10</v>
      </c>
      <c r="K7643" s="2">
        <v>100</v>
      </c>
      <c r="L7643" s="3">
        <v>180000</v>
      </c>
      <c r="M7643" s="2" t="s">
        <v>17389</v>
      </c>
      <c r="N7643" s="4" t="s">
        <v>21</v>
      </c>
    </row>
    <row r="7644" spans="1:14" x14ac:dyDescent="0.25">
      <c r="A7644" s="1" t="s">
        <v>362</v>
      </c>
      <c r="B7644" s="2" t="s">
        <v>378</v>
      </c>
      <c r="C7644" s="2" t="s">
        <v>2488</v>
      </c>
      <c r="D7644" s="2" t="s">
        <v>17955</v>
      </c>
      <c r="E7644" s="2" t="s">
        <v>6073</v>
      </c>
      <c r="F7644" s="2">
        <v>26121613</v>
      </c>
      <c r="G7644" s="2" t="s">
        <v>496</v>
      </c>
      <c r="H7644" s="2">
        <v>3</v>
      </c>
      <c r="I7644" s="2">
        <v>3</v>
      </c>
      <c r="J7644" s="2">
        <v>10</v>
      </c>
      <c r="K7644" s="2">
        <v>100</v>
      </c>
      <c r="L7644" s="3">
        <v>250000</v>
      </c>
      <c r="M7644" s="2" t="s">
        <v>17389</v>
      </c>
      <c r="N7644" s="4" t="s">
        <v>21</v>
      </c>
    </row>
    <row r="7645" spans="1:14" x14ac:dyDescent="0.25">
      <c r="A7645" s="1" t="s">
        <v>362</v>
      </c>
      <c r="B7645" s="2" t="s">
        <v>378</v>
      </c>
      <c r="C7645" s="2" t="s">
        <v>2488</v>
      </c>
      <c r="D7645" s="2" t="s">
        <v>17955</v>
      </c>
      <c r="E7645" s="2" t="s">
        <v>6074</v>
      </c>
      <c r="F7645" s="2">
        <v>26121613</v>
      </c>
      <c r="G7645" s="2" t="s">
        <v>496</v>
      </c>
      <c r="H7645" s="2">
        <v>3</v>
      </c>
      <c r="I7645" s="2">
        <v>3</v>
      </c>
      <c r="J7645" s="2">
        <v>10</v>
      </c>
      <c r="K7645" s="2">
        <v>100</v>
      </c>
      <c r="L7645" s="3">
        <v>130000</v>
      </c>
      <c r="M7645" s="2" t="s">
        <v>17389</v>
      </c>
      <c r="N7645" s="4" t="s">
        <v>21</v>
      </c>
    </row>
    <row r="7646" spans="1:14" x14ac:dyDescent="0.25">
      <c r="A7646" s="1" t="s">
        <v>362</v>
      </c>
      <c r="B7646" s="2" t="s">
        <v>378</v>
      </c>
      <c r="C7646" s="2" t="s">
        <v>2488</v>
      </c>
      <c r="D7646" s="2" t="s">
        <v>17955</v>
      </c>
      <c r="E7646" s="2" t="s">
        <v>6075</v>
      </c>
      <c r="F7646" s="2">
        <v>26121613</v>
      </c>
      <c r="G7646" s="2" t="s">
        <v>496</v>
      </c>
      <c r="H7646" s="2">
        <v>3</v>
      </c>
      <c r="I7646" s="2">
        <v>3</v>
      </c>
      <c r="J7646" s="2">
        <v>10</v>
      </c>
      <c r="K7646" s="2">
        <v>100</v>
      </c>
      <c r="L7646" s="3">
        <v>350000</v>
      </c>
      <c r="M7646" s="2" t="s">
        <v>17389</v>
      </c>
      <c r="N7646" s="4" t="s">
        <v>21</v>
      </c>
    </row>
    <row r="7647" spans="1:14" x14ac:dyDescent="0.25">
      <c r="A7647" s="1" t="s">
        <v>362</v>
      </c>
      <c r="B7647" s="2" t="s">
        <v>378</v>
      </c>
      <c r="C7647" s="2" t="s">
        <v>2488</v>
      </c>
      <c r="D7647" s="2" t="s">
        <v>17955</v>
      </c>
      <c r="E7647" s="2" t="s">
        <v>6076</v>
      </c>
      <c r="F7647" s="2">
        <v>26121613</v>
      </c>
      <c r="G7647" s="2" t="s">
        <v>496</v>
      </c>
      <c r="H7647" s="2">
        <v>3</v>
      </c>
      <c r="I7647" s="2">
        <v>3</v>
      </c>
      <c r="J7647" s="2">
        <v>10</v>
      </c>
      <c r="K7647" s="2">
        <v>50</v>
      </c>
      <c r="L7647" s="3">
        <v>135000</v>
      </c>
      <c r="M7647" s="2" t="s">
        <v>17389</v>
      </c>
      <c r="N7647" s="4" t="s">
        <v>21</v>
      </c>
    </row>
    <row r="7648" spans="1:14" x14ac:dyDescent="0.25">
      <c r="A7648" s="1" t="s">
        <v>362</v>
      </c>
      <c r="B7648" s="2" t="s">
        <v>86</v>
      </c>
      <c r="C7648" s="2" t="s">
        <v>90</v>
      </c>
      <c r="D7648" s="2" t="s">
        <v>91</v>
      </c>
      <c r="E7648" s="2" t="s">
        <v>6077</v>
      </c>
      <c r="F7648" s="2">
        <v>39131713</v>
      </c>
      <c r="G7648" s="2" t="s">
        <v>496</v>
      </c>
      <c r="H7648" s="2">
        <v>3</v>
      </c>
      <c r="I7648" s="2">
        <v>3</v>
      </c>
      <c r="J7648" s="2">
        <v>10</v>
      </c>
      <c r="K7648" s="2">
        <v>12</v>
      </c>
      <c r="L7648" s="3">
        <v>18000</v>
      </c>
      <c r="M7648" s="2" t="s">
        <v>0</v>
      </c>
      <c r="N7648" s="4" t="s">
        <v>21</v>
      </c>
    </row>
    <row r="7649" spans="1:14" x14ac:dyDescent="0.25">
      <c r="A7649" s="1" t="s">
        <v>362</v>
      </c>
      <c r="B7649" s="2" t="s">
        <v>86</v>
      </c>
      <c r="C7649" s="2" t="s">
        <v>90</v>
      </c>
      <c r="D7649" s="2" t="s">
        <v>91</v>
      </c>
      <c r="E7649" s="2" t="s">
        <v>6078</v>
      </c>
      <c r="F7649" s="2">
        <v>39131713</v>
      </c>
      <c r="G7649" s="2" t="s">
        <v>496</v>
      </c>
      <c r="H7649" s="2">
        <v>3</v>
      </c>
      <c r="I7649" s="2">
        <v>3</v>
      </c>
      <c r="J7649" s="2">
        <v>10</v>
      </c>
      <c r="K7649" s="2">
        <v>12</v>
      </c>
      <c r="L7649" s="3">
        <v>12000</v>
      </c>
      <c r="M7649" s="2" t="s">
        <v>0</v>
      </c>
      <c r="N7649" s="4" t="s">
        <v>21</v>
      </c>
    </row>
    <row r="7650" spans="1:14" x14ac:dyDescent="0.25">
      <c r="A7650" s="1" t="s">
        <v>362</v>
      </c>
      <c r="B7650" s="2" t="s">
        <v>86</v>
      </c>
      <c r="C7650" s="2" t="s">
        <v>90</v>
      </c>
      <c r="D7650" s="2" t="s">
        <v>91</v>
      </c>
      <c r="E7650" s="2" t="s">
        <v>6079</v>
      </c>
      <c r="F7650" s="2">
        <v>39131713</v>
      </c>
      <c r="G7650" s="2" t="s">
        <v>496</v>
      </c>
      <c r="H7650" s="2">
        <v>3</v>
      </c>
      <c r="I7650" s="2">
        <v>3</v>
      </c>
      <c r="J7650" s="2">
        <v>10</v>
      </c>
      <c r="K7650" s="2">
        <v>10</v>
      </c>
      <c r="L7650" s="3">
        <v>15000</v>
      </c>
      <c r="M7650" s="2" t="s">
        <v>0</v>
      </c>
      <c r="N7650" s="4" t="s">
        <v>21</v>
      </c>
    </row>
    <row r="7651" spans="1:14" x14ac:dyDescent="0.25">
      <c r="A7651" s="1" t="s">
        <v>362</v>
      </c>
      <c r="B7651" s="2" t="s">
        <v>86</v>
      </c>
      <c r="C7651" s="2" t="s">
        <v>246</v>
      </c>
      <c r="D7651" s="2" t="s">
        <v>247</v>
      </c>
      <c r="E7651" s="2" t="s">
        <v>6080</v>
      </c>
      <c r="F7651" s="2">
        <v>39131714</v>
      </c>
      <c r="G7651" s="2" t="s">
        <v>496</v>
      </c>
      <c r="H7651" s="2">
        <v>3</v>
      </c>
      <c r="I7651" s="2">
        <v>3</v>
      </c>
      <c r="J7651" s="2">
        <v>10</v>
      </c>
      <c r="K7651" s="2">
        <v>5</v>
      </c>
      <c r="L7651" s="3">
        <v>30000</v>
      </c>
      <c r="M7651" s="2" t="s">
        <v>0</v>
      </c>
      <c r="N7651" s="4" t="s">
        <v>21</v>
      </c>
    </row>
    <row r="7652" spans="1:14" x14ac:dyDescent="0.25">
      <c r="A7652" s="1" t="s">
        <v>362</v>
      </c>
      <c r="B7652" s="2" t="s">
        <v>378</v>
      </c>
      <c r="C7652" s="2" t="s">
        <v>379</v>
      </c>
      <c r="D7652" s="2" t="s">
        <v>17857</v>
      </c>
      <c r="E7652" s="2" t="s">
        <v>6081</v>
      </c>
      <c r="F7652" s="2">
        <v>26111704</v>
      </c>
      <c r="G7652" s="2" t="s">
        <v>496</v>
      </c>
      <c r="H7652" s="2">
        <v>3</v>
      </c>
      <c r="I7652" s="2">
        <v>3</v>
      </c>
      <c r="J7652" s="2">
        <v>10</v>
      </c>
      <c r="K7652" s="2">
        <v>1</v>
      </c>
      <c r="L7652" s="3">
        <v>90000</v>
      </c>
      <c r="M7652" s="2" t="s">
        <v>0</v>
      </c>
      <c r="N7652" s="4" t="s">
        <v>21</v>
      </c>
    </row>
    <row r="7653" spans="1:14" x14ac:dyDescent="0.25">
      <c r="A7653" s="1" t="s">
        <v>362</v>
      </c>
      <c r="B7653" s="2" t="s">
        <v>86</v>
      </c>
      <c r="C7653" s="2" t="s">
        <v>93</v>
      </c>
      <c r="D7653" s="2" t="s">
        <v>94</v>
      </c>
      <c r="E7653" s="2" t="s">
        <v>6082</v>
      </c>
      <c r="F7653" s="2">
        <v>31201502</v>
      </c>
      <c r="G7653" s="2" t="s">
        <v>496</v>
      </c>
      <c r="H7653" s="2">
        <v>3</v>
      </c>
      <c r="I7653" s="2">
        <v>3</v>
      </c>
      <c r="J7653" s="2">
        <v>10</v>
      </c>
      <c r="K7653" s="2">
        <v>12</v>
      </c>
      <c r="L7653" s="3">
        <v>204000</v>
      </c>
      <c r="M7653" s="2" t="s">
        <v>0</v>
      </c>
      <c r="N7653" s="4" t="s">
        <v>21</v>
      </c>
    </row>
    <row r="7654" spans="1:14" x14ac:dyDescent="0.25">
      <c r="A7654" s="1" t="s">
        <v>362</v>
      </c>
      <c r="B7654" s="2" t="s">
        <v>378</v>
      </c>
      <c r="C7654" s="2" t="s">
        <v>2425</v>
      </c>
      <c r="D7654" s="2" t="s">
        <v>17954</v>
      </c>
      <c r="E7654" s="2" t="s">
        <v>6083</v>
      </c>
      <c r="F7654" s="2">
        <v>39121700</v>
      </c>
      <c r="G7654" s="2" t="s">
        <v>496</v>
      </c>
      <c r="H7654" s="2">
        <v>3</v>
      </c>
      <c r="I7654" s="2">
        <v>3</v>
      </c>
      <c r="J7654" s="2">
        <v>10</v>
      </c>
      <c r="K7654" s="2">
        <v>4</v>
      </c>
      <c r="L7654" s="3">
        <v>30996</v>
      </c>
      <c r="M7654" s="2" t="s">
        <v>0</v>
      </c>
      <c r="N7654" s="4" t="s">
        <v>21</v>
      </c>
    </row>
    <row r="7655" spans="1:14" x14ac:dyDescent="0.25">
      <c r="A7655" s="1" t="s">
        <v>362</v>
      </c>
      <c r="B7655" s="2" t="s">
        <v>378</v>
      </c>
      <c r="C7655" s="2" t="s">
        <v>2425</v>
      </c>
      <c r="D7655" s="2" t="s">
        <v>17954</v>
      </c>
      <c r="E7655" s="2" t="s">
        <v>6084</v>
      </c>
      <c r="F7655" s="2">
        <v>39121700</v>
      </c>
      <c r="G7655" s="2" t="s">
        <v>496</v>
      </c>
      <c r="H7655" s="2">
        <v>3</v>
      </c>
      <c r="I7655" s="2">
        <v>3</v>
      </c>
      <c r="J7655" s="2">
        <v>10</v>
      </c>
      <c r="K7655" s="2">
        <v>6</v>
      </c>
      <c r="L7655" s="3">
        <v>33564</v>
      </c>
      <c r="M7655" s="2" t="s">
        <v>0</v>
      </c>
      <c r="N7655" s="4" t="s">
        <v>21</v>
      </c>
    </row>
    <row r="7656" spans="1:14" x14ac:dyDescent="0.25">
      <c r="A7656" s="1" t="s">
        <v>362</v>
      </c>
      <c r="B7656" s="2" t="s">
        <v>378</v>
      </c>
      <c r="C7656" s="2" t="s">
        <v>2425</v>
      </c>
      <c r="D7656" s="2" t="s">
        <v>17954</v>
      </c>
      <c r="E7656" s="2" t="s">
        <v>6085</v>
      </c>
      <c r="F7656" s="2">
        <v>39121705</v>
      </c>
      <c r="G7656" s="2" t="s">
        <v>496</v>
      </c>
      <c r="H7656" s="2">
        <v>3</v>
      </c>
      <c r="I7656" s="2">
        <v>3</v>
      </c>
      <c r="J7656" s="2">
        <v>10</v>
      </c>
      <c r="K7656" s="2">
        <v>6</v>
      </c>
      <c r="L7656" s="3">
        <v>10800</v>
      </c>
      <c r="M7656" s="2" t="s">
        <v>0</v>
      </c>
      <c r="N7656" s="4" t="s">
        <v>21</v>
      </c>
    </row>
    <row r="7657" spans="1:14" x14ac:dyDescent="0.25">
      <c r="A7657" s="1" t="s">
        <v>362</v>
      </c>
      <c r="B7657" s="2" t="s">
        <v>378</v>
      </c>
      <c r="C7657" s="2" t="s">
        <v>2425</v>
      </c>
      <c r="D7657" s="2" t="s">
        <v>17954</v>
      </c>
      <c r="E7657" s="2" t="s">
        <v>6086</v>
      </c>
      <c r="F7657" s="2">
        <v>39121529</v>
      </c>
      <c r="G7657" s="2" t="s">
        <v>496</v>
      </c>
      <c r="H7657" s="2">
        <v>3</v>
      </c>
      <c r="I7657" s="2">
        <v>3</v>
      </c>
      <c r="J7657" s="2">
        <v>10</v>
      </c>
      <c r="K7657" s="2">
        <v>4</v>
      </c>
      <c r="L7657" s="3">
        <v>180000</v>
      </c>
      <c r="M7657" s="2" t="s">
        <v>0</v>
      </c>
      <c r="N7657" s="4" t="s">
        <v>21</v>
      </c>
    </row>
    <row r="7658" spans="1:14" x14ac:dyDescent="0.25">
      <c r="A7658" s="1" t="s">
        <v>362</v>
      </c>
      <c r="B7658" s="2" t="s">
        <v>378</v>
      </c>
      <c r="C7658" s="2" t="s">
        <v>2425</v>
      </c>
      <c r="D7658" s="2" t="s">
        <v>17954</v>
      </c>
      <c r="E7658" s="2" t="s">
        <v>6087</v>
      </c>
      <c r="F7658" s="2">
        <v>39121625</v>
      </c>
      <c r="G7658" s="2" t="s">
        <v>496</v>
      </c>
      <c r="H7658" s="2">
        <v>3</v>
      </c>
      <c r="I7658" s="2">
        <v>3</v>
      </c>
      <c r="J7658" s="2">
        <v>10</v>
      </c>
      <c r="K7658" s="2">
        <v>4</v>
      </c>
      <c r="L7658" s="3">
        <v>18000</v>
      </c>
      <c r="M7658" s="2" t="s">
        <v>0</v>
      </c>
      <c r="N7658" s="4" t="s">
        <v>21</v>
      </c>
    </row>
    <row r="7659" spans="1:14" x14ac:dyDescent="0.25">
      <c r="A7659" s="1" t="s">
        <v>362</v>
      </c>
      <c r="B7659" s="2" t="s">
        <v>378</v>
      </c>
      <c r="C7659" s="2" t="s">
        <v>2425</v>
      </c>
      <c r="D7659" s="2" t="s">
        <v>17954</v>
      </c>
      <c r="E7659" s="2" t="s">
        <v>6088</v>
      </c>
      <c r="F7659" s="2">
        <v>39121625</v>
      </c>
      <c r="G7659" s="2" t="s">
        <v>496</v>
      </c>
      <c r="H7659" s="2">
        <v>3</v>
      </c>
      <c r="I7659" s="2">
        <v>3</v>
      </c>
      <c r="J7659" s="2">
        <v>10</v>
      </c>
      <c r="K7659" s="2">
        <v>4</v>
      </c>
      <c r="L7659" s="3">
        <v>20000</v>
      </c>
      <c r="M7659" s="2" t="s">
        <v>0</v>
      </c>
      <c r="N7659" s="4" t="s">
        <v>21</v>
      </c>
    </row>
    <row r="7660" spans="1:14" x14ac:dyDescent="0.25">
      <c r="A7660" s="1" t="s">
        <v>362</v>
      </c>
      <c r="B7660" s="2" t="s">
        <v>378</v>
      </c>
      <c r="C7660" s="2" t="s">
        <v>2425</v>
      </c>
      <c r="D7660" s="2" t="s">
        <v>17954</v>
      </c>
      <c r="E7660" s="2" t="s">
        <v>6089</v>
      </c>
      <c r="F7660" s="2">
        <v>39121625</v>
      </c>
      <c r="G7660" s="2" t="s">
        <v>496</v>
      </c>
      <c r="H7660" s="2">
        <v>3</v>
      </c>
      <c r="I7660" s="2">
        <v>3</v>
      </c>
      <c r="J7660" s="2">
        <v>10</v>
      </c>
      <c r="K7660" s="2">
        <v>4</v>
      </c>
      <c r="L7660" s="3">
        <v>18000</v>
      </c>
      <c r="M7660" s="2" t="s">
        <v>0</v>
      </c>
      <c r="N7660" s="4" t="s">
        <v>21</v>
      </c>
    </row>
    <row r="7661" spans="1:14" x14ac:dyDescent="0.25">
      <c r="A7661" s="1" t="s">
        <v>362</v>
      </c>
      <c r="B7661" s="2" t="s">
        <v>378</v>
      </c>
      <c r="C7661" s="2" t="s">
        <v>2425</v>
      </c>
      <c r="D7661" s="2" t="s">
        <v>17954</v>
      </c>
      <c r="E7661" s="2" t="s">
        <v>6090</v>
      </c>
      <c r="F7661" s="2">
        <v>39121625</v>
      </c>
      <c r="G7661" s="2" t="s">
        <v>496</v>
      </c>
      <c r="H7661" s="2">
        <v>3</v>
      </c>
      <c r="I7661" s="2">
        <v>3</v>
      </c>
      <c r="J7661" s="2">
        <v>10</v>
      </c>
      <c r="K7661" s="2">
        <v>4</v>
      </c>
      <c r="L7661" s="3">
        <v>24000</v>
      </c>
      <c r="M7661" s="2" t="s">
        <v>0</v>
      </c>
      <c r="N7661" s="4" t="s">
        <v>21</v>
      </c>
    </row>
    <row r="7662" spans="1:14" x14ac:dyDescent="0.25">
      <c r="A7662" s="1" t="s">
        <v>362</v>
      </c>
      <c r="B7662" s="2" t="s">
        <v>378</v>
      </c>
      <c r="C7662" s="2" t="s">
        <v>2425</v>
      </c>
      <c r="D7662" s="2" t="s">
        <v>17954</v>
      </c>
      <c r="E7662" s="2" t="s">
        <v>6091</v>
      </c>
      <c r="F7662" s="2">
        <v>39121625</v>
      </c>
      <c r="G7662" s="2" t="s">
        <v>496</v>
      </c>
      <c r="H7662" s="2">
        <v>3</v>
      </c>
      <c r="I7662" s="2">
        <v>3</v>
      </c>
      <c r="J7662" s="2">
        <v>10</v>
      </c>
      <c r="K7662" s="2">
        <v>4</v>
      </c>
      <c r="L7662" s="3">
        <v>18000</v>
      </c>
      <c r="M7662" s="2" t="s">
        <v>0</v>
      </c>
      <c r="N7662" s="4" t="s">
        <v>21</v>
      </c>
    </row>
    <row r="7663" spans="1:14" x14ac:dyDescent="0.25">
      <c r="A7663" s="1" t="s">
        <v>362</v>
      </c>
      <c r="B7663" s="2" t="s">
        <v>378</v>
      </c>
      <c r="C7663" s="2" t="s">
        <v>2425</v>
      </c>
      <c r="D7663" s="2" t="s">
        <v>17954</v>
      </c>
      <c r="E7663" s="2" t="s">
        <v>6092</v>
      </c>
      <c r="F7663" s="2">
        <v>39121625</v>
      </c>
      <c r="G7663" s="2" t="s">
        <v>496</v>
      </c>
      <c r="H7663" s="2">
        <v>3</v>
      </c>
      <c r="I7663" s="2">
        <v>3</v>
      </c>
      <c r="J7663" s="2">
        <v>10</v>
      </c>
      <c r="K7663" s="2">
        <v>4</v>
      </c>
      <c r="L7663" s="3">
        <v>24000</v>
      </c>
      <c r="M7663" s="2" t="s">
        <v>0</v>
      </c>
      <c r="N7663" s="4" t="s">
        <v>21</v>
      </c>
    </row>
    <row r="7664" spans="1:14" x14ac:dyDescent="0.25">
      <c r="A7664" s="1" t="s">
        <v>362</v>
      </c>
      <c r="B7664" s="2" t="s">
        <v>378</v>
      </c>
      <c r="C7664" s="2" t="s">
        <v>2425</v>
      </c>
      <c r="D7664" s="2" t="s">
        <v>17954</v>
      </c>
      <c r="E7664" s="2" t="s">
        <v>6093</v>
      </c>
      <c r="F7664" s="2">
        <v>39121625</v>
      </c>
      <c r="G7664" s="2" t="s">
        <v>496</v>
      </c>
      <c r="H7664" s="2">
        <v>3</v>
      </c>
      <c r="I7664" s="2">
        <v>3</v>
      </c>
      <c r="J7664" s="2">
        <v>10</v>
      </c>
      <c r="K7664" s="2">
        <v>4</v>
      </c>
      <c r="L7664" s="3">
        <v>18000</v>
      </c>
      <c r="M7664" s="2" t="s">
        <v>0</v>
      </c>
      <c r="N7664" s="4" t="s">
        <v>21</v>
      </c>
    </row>
    <row r="7665" spans="1:14" x14ac:dyDescent="0.25">
      <c r="A7665" s="1" t="s">
        <v>362</v>
      </c>
      <c r="B7665" s="2" t="s">
        <v>378</v>
      </c>
      <c r="C7665" s="2" t="s">
        <v>2425</v>
      </c>
      <c r="D7665" s="2" t="s">
        <v>17954</v>
      </c>
      <c r="E7665" s="2" t="s">
        <v>6094</v>
      </c>
      <c r="F7665" s="2">
        <v>39121625</v>
      </c>
      <c r="G7665" s="2" t="s">
        <v>496</v>
      </c>
      <c r="H7665" s="2">
        <v>3</v>
      </c>
      <c r="I7665" s="2">
        <v>3</v>
      </c>
      <c r="J7665" s="2">
        <v>10</v>
      </c>
      <c r="K7665" s="2">
        <v>4</v>
      </c>
      <c r="L7665" s="3">
        <v>24000</v>
      </c>
      <c r="M7665" s="2" t="s">
        <v>0</v>
      </c>
      <c r="N7665" s="4" t="s">
        <v>21</v>
      </c>
    </row>
    <row r="7666" spans="1:14" x14ac:dyDescent="0.25">
      <c r="A7666" s="1" t="s">
        <v>362</v>
      </c>
      <c r="B7666" s="2" t="s">
        <v>378</v>
      </c>
      <c r="C7666" s="2" t="s">
        <v>2425</v>
      </c>
      <c r="D7666" s="2" t="s">
        <v>17954</v>
      </c>
      <c r="E7666" s="2" t="s">
        <v>6095</v>
      </c>
      <c r="F7666" s="2">
        <v>39122233</v>
      </c>
      <c r="G7666" s="2" t="s">
        <v>496</v>
      </c>
      <c r="H7666" s="2">
        <v>3</v>
      </c>
      <c r="I7666" s="2">
        <v>3</v>
      </c>
      <c r="J7666" s="2">
        <v>10</v>
      </c>
      <c r="K7666" s="2">
        <v>6</v>
      </c>
      <c r="L7666" s="3">
        <v>42000</v>
      </c>
      <c r="M7666" s="2" t="s">
        <v>0</v>
      </c>
      <c r="N7666" s="4" t="s">
        <v>21</v>
      </c>
    </row>
    <row r="7667" spans="1:14" x14ac:dyDescent="0.25">
      <c r="A7667" s="1" t="s">
        <v>362</v>
      </c>
      <c r="B7667" s="2" t="s">
        <v>378</v>
      </c>
      <c r="C7667" s="2" t="s">
        <v>2425</v>
      </c>
      <c r="D7667" s="2" t="s">
        <v>17954</v>
      </c>
      <c r="E7667" s="2" t="s">
        <v>6096</v>
      </c>
      <c r="F7667" s="2">
        <v>39122233</v>
      </c>
      <c r="G7667" s="2" t="s">
        <v>496</v>
      </c>
      <c r="H7667" s="2">
        <v>3</v>
      </c>
      <c r="I7667" s="2">
        <v>3</v>
      </c>
      <c r="J7667" s="2">
        <v>10</v>
      </c>
      <c r="K7667" s="2">
        <v>8</v>
      </c>
      <c r="L7667" s="3">
        <v>40000</v>
      </c>
      <c r="M7667" s="2" t="s">
        <v>0</v>
      </c>
      <c r="N7667" s="4" t="s">
        <v>21</v>
      </c>
    </row>
    <row r="7668" spans="1:14" x14ac:dyDescent="0.25">
      <c r="A7668" s="1" t="s">
        <v>362</v>
      </c>
      <c r="B7668" s="2" t="s">
        <v>378</v>
      </c>
      <c r="C7668" s="2" t="s">
        <v>2425</v>
      </c>
      <c r="D7668" s="2" t="s">
        <v>17954</v>
      </c>
      <c r="E7668" s="2" t="s">
        <v>2467</v>
      </c>
      <c r="F7668" s="2">
        <v>39122233</v>
      </c>
      <c r="G7668" s="2" t="s">
        <v>496</v>
      </c>
      <c r="H7668" s="2">
        <v>3</v>
      </c>
      <c r="I7668" s="2">
        <v>3</v>
      </c>
      <c r="J7668" s="2">
        <v>10</v>
      </c>
      <c r="K7668" s="2">
        <v>8</v>
      </c>
      <c r="L7668" s="3">
        <v>60000</v>
      </c>
      <c r="M7668" s="2" t="s">
        <v>0</v>
      </c>
      <c r="N7668" s="4" t="s">
        <v>21</v>
      </c>
    </row>
    <row r="7669" spans="1:14" x14ac:dyDescent="0.25">
      <c r="A7669" s="1" t="s">
        <v>362</v>
      </c>
      <c r="B7669" s="2" t="s">
        <v>378</v>
      </c>
      <c r="C7669" s="2" t="s">
        <v>2536</v>
      </c>
      <c r="D7669" s="2" t="s">
        <v>17956</v>
      </c>
      <c r="E7669" s="2" t="s">
        <v>6097</v>
      </c>
      <c r="F7669" s="2">
        <v>39101600</v>
      </c>
      <c r="G7669" s="2" t="s">
        <v>496</v>
      </c>
      <c r="H7669" s="2">
        <v>3</v>
      </c>
      <c r="I7669" s="2">
        <v>3</v>
      </c>
      <c r="J7669" s="2">
        <v>10</v>
      </c>
      <c r="K7669" s="2">
        <v>3</v>
      </c>
      <c r="L7669" s="3">
        <v>210000</v>
      </c>
      <c r="M7669" s="2" t="s">
        <v>0</v>
      </c>
      <c r="N7669" s="4" t="s">
        <v>21</v>
      </c>
    </row>
    <row r="7670" spans="1:14" x14ac:dyDescent="0.25">
      <c r="A7670" s="1" t="s">
        <v>362</v>
      </c>
      <c r="B7670" s="2" t="s">
        <v>378</v>
      </c>
      <c r="C7670" s="2" t="s">
        <v>2536</v>
      </c>
      <c r="D7670" s="2" t="s">
        <v>17956</v>
      </c>
      <c r="E7670" s="2" t="s">
        <v>6098</v>
      </c>
      <c r="F7670" s="2">
        <v>39101600</v>
      </c>
      <c r="G7670" s="2" t="s">
        <v>496</v>
      </c>
      <c r="H7670" s="2">
        <v>3</v>
      </c>
      <c r="I7670" s="2">
        <v>3</v>
      </c>
      <c r="J7670" s="2">
        <v>10</v>
      </c>
      <c r="K7670" s="2">
        <v>6</v>
      </c>
      <c r="L7670" s="3">
        <v>570000</v>
      </c>
      <c r="M7670" s="2" t="s">
        <v>0</v>
      </c>
      <c r="N7670" s="4" t="s">
        <v>21</v>
      </c>
    </row>
    <row r="7671" spans="1:14" x14ac:dyDescent="0.25">
      <c r="A7671" s="1" t="s">
        <v>362</v>
      </c>
      <c r="B7671" s="2" t="s">
        <v>378</v>
      </c>
      <c r="C7671" s="2" t="s">
        <v>2536</v>
      </c>
      <c r="D7671" s="2" t="s">
        <v>17956</v>
      </c>
      <c r="E7671" s="2" t="s">
        <v>6099</v>
      </c>
      <c r="F7671" s="2">
        <v>39101600</v>
      </c>
      <c r="G7671" s="2" t="s">
        <v>496</v>
      </c>
      <c r="H7671" s="2">
        <v>3</v>
      </c>
      <c r="I7671" s="2">
        <v>3</v>
      </c>
      <c r="J7671" s="2">
        <v>10</v>
      </c>
      <c r="K7671" s="2">
        <v>4</v>
      </c>
      <c r="L7671" s="3">
        <v>100000</v>
      </c>
      <c r="M7671" s="2" t="s">
        <v>0</v>
      </c>
      <c r="N7671" s="4" t="s">
        <v>21</v>
      </c>
    </row>
    <row r="7672" spans="1:14" x14ac:dyDescent="0.25">
      <c r="A7672" s="1" t="s">
        <v>362</v>
      </c>
      <c r="B7672" s="2" t="s">
        <v>378</v>
      </c>
      <c r="C7672" s="2" t="s">
        <v>2536</v>
      </c>
      <c r="D7672" s="2" t="s">
        <v>17956</v>
      </c>
      <c r="E7672" s="2" t="s">
        <v>6100</v>
      </c>
      <c r="F7672" s="2">
        <v>39101600</v>
      </c>
      <c r="G7672" s="2" t="s">
        <v>496</v>
      </c>
      <c r="H7672" s="2">
        <v>3</v>
      </c>
      <c r="I7672" s="2">
        <v>3</v>
      </c>
      <c r="J7672" s="2">
        <v>10</v>
      </c>
      <c r="K7672" s="2">
        <v>4</v>
      </c>
      <c r="L7672" s="3">
        <v>80000</v>
      </c>
      <c r="M7672" s="2" t="s">
        <v>0</v>
      </c>
      <c r="N7672" s="4" t="s">
        <v>21</v>
      </c>
    </row>
    <row r="7673" spans="1:14" x14ac:dyDescent="0.25">
      <c r="A7673" s="1" t="s">
        <v>362</v>
      </c>
      <c r="B7673" s="2" t="s">
        <v>378</v>
      </c>
      <c r="C7673" s="2" t="s">
        <v>2536</v>
      </c>
      <c r="D7673" s="2" t="s">
        <v>17956</v>
      </c>
      <c r="E7673" s="2" t="s">
        <v>6101</v>
      </c>
      <c r="F7673" s="2">
        <v>39101600</v>
      </c>
      <c r="G7673" s="2" t="s">
        <v>496</v>
      </c>
      <c r="H7673" s="2">
        <v>3</v>
      </c>
      <c r="I7673" s="2">
        <v>3</v>
      </c>
      <c r="J7673" s="2">
        <v>10</v>
      </c>
      <c r="K7673" s="2">
        <v>4</v>
      </c>
      <c r="L7673" s="3">
        <v>112000</v>
      </c>
      <c r="M7673" s="2" t="s">
        <v>0</v>
      </c>
      <c r="N7673" s="4" t="s">
        <v>21</v>
      </c>
    </row>
    <row r="7674" spans="1:14" x14ac:dyDescent="0.25">
      <c r="A7674" s="1" t="s">
        <v>362</v>
      </c>
      <c r="B7674" s="2" t="s">
        <v>378</v>
      </c>
      <c r="C7674" s="2" t="s">
        <v>2536</v>
      </c>
      <c r="D7674" s="2" t="s">
        <v>17956</v>
      </c>
      <c r="E7674" s="2" t="s">
        <v>6102</v>
      </c>
      <c r="F7674" s="2">
        <v>39101600</v>
      </c>
      <c r="G7674" s="2" t="s">
        <v>496</v>
      </c>
      <c r="H7674" s="2">
        <v>3</v>
      </c>
      <c r="I7674" s="2">
        <v>3</v>
      </c>
      <c r="J7674" s="2">
        <v>10</v>
      </c>
      <c r="K7674" s="2">
        <v>4</v>
      </c>
      <c r="L7674" s="3">
        <v>112000</v>
      </c>
      <c r="M7674" s="2" t="s">
        <v>0</v>
      </c>
      <c r="N7674" s="4" t="s">
        <v>21</v>
      </c>
    </row>
    <row r="7675" spans="1:14" x14ac:dyDescent="0.25">
      <c r="A7675" s="1" t="s">
        <v>362</v>
      </c>
      <c r="B7675" s="2" t="s">
        <v>378</v>
      </c>
      <c r="C7675" s="2" t="s">
        <v>2536</v>
      </c>
      <c r="D7675" s="2" t="s">
        <v>17956</v>
      </c>
      <c r="E7675" s="2" t="s">
        <v>6103</v>
      </c>
      <c r="F7675" s="2">
        <v>39101600</v>
      </c>
      <c r="G7675" s="2" t="s">
        <v>496</v>
      </c>
      <c r="H7675" s="2">
        <v>3</v>
      </c>
      <c r="I7675" s="2">
        <v>3</v>
      </c>
      <c r="J7675" s="2">
        <v>10</v>
      </c>
      <c r="K7675" s="2">
        <v>4</v>
      </c>
      <c r="L7675" s="3">
        <v>72000</v>
      </c>
      <c r="M7675" s="2" t="s">
        <v>0</v>
      </c>
      <c r="N7675" s="4" t="s">
        <v>21</v>
      </c>
    </row>
    <row r="7676" spans="1:14" x14ac:dyDescent="0.25">
      <c r="A7676" s="1" t="s">
        <v>362</v>
      </c>
      <c r="B7676" s="2" t="s">
        <v>378</v>
      </c>
      <c r="C7676" s="2" t="s">
        <v>2536</v>
      </c>
      <c r="D7676" s="2" t="s">
        <v>17956</v>
      </c>
      <c r="E7676" s="2" t="s">
        <v>6104</v>
      </c>
      <c r="F7676" s="2">
        <v>39101600</v>
      </c>
      <c r="G7676" s="2" t="s">
        <v>496</v>
      </c>
      <c r="H7676" s="2">
        <v>3</v>
      </c>
      <c r="I7676" s="2">
        <v>3</v>
      </c>
      <c r="J7676" s="2">
        <v>10</v>
      </c>
      <c r="K7676" s="2">
        <v>4</v>
      </c>
      <c r="L7676" s="3">
        <v>320000</v>
      </c>
      <c r="M7676" s="2" t="s">
        <v>0</v>
      </c>
      <c r="N7676" s="4" t="s">
        <v>21</v>
      </c>
    </row>
    <row r="7677" spans="1:14" x14ac:dyDescent="0.25">
      <c r="A7677" s="1" t="s">
        <v>362</v>
      </c>
      <c r="B7677" s="2" t="s">
        <v>378</v>
      </c>
      <c r="C7677" s="2" t="s">
        <v>2536</v>
      </c>
      <c r="D7677" s="2" t="s">
        <v>17956</v>
      </c>
      <c r="E7677" s="2" t="s">
        <v>6105</v>
      </c>
      <c r="F7677" s="2">
        <v>39101600</v>
      </c>
      <c r="G7677" s="2" t="s">
        <v>496</v>
      </c>
      <c r="H7677" s="2">
        <v>3</v>
      </c>
      <c r="I7677" s="2">
        <v>3</v>
      </c>
      <c r="J7677" s="2">
        <v>10</v>
      </c>
      <c r="K7677" s="2">
        <v>4</v>
      </c>
      <c r="L7677" s="3">
        <v>320000</v>
      </c>
      <c r="M7677" s="2" t="s">
        <v>0</v>
      </c>
      <c r="N7677" s="4" t="s">
        <v>21</v>
      </c>
    </row>
    <row r="7678" spans="1:14" x14ac:dyDescent="0.25">
      <c r="A7678" s="1" t="s">
        <v>362</v>
      </c>
      <c r="B7678" s="2" t="s">
        <v>378</v>
      </c>
      <c r="C7678" s="2" t="s">
        <v>2425</v>
      </c>
      <c r="D7678" s="2" t="s">
        <v>17954</v>
      </c>
      <c r="E7678" s="2" t="s">
        <v>6106</v>
      </c>
      <c r="F7678" s="2">
        <v>39121634</v>
      </c>
      <c r="G7678" s="2" t="s">
        <v>496</v>
      </c>
      <c r="H7678" s="2">
        <v>3</v>
      </c>
      <c r="I7678" s="2">
        <v>3</v>
      </c>
      <c r="J7678" s="2">
        <v>10</v>
      </c>
      <c r="K7678" s="2">
        <v>3</v>
      </c>
      <c r="L7678" s="3">
        <v>285000</v>
      </c>
      <c r="M7678" s="2" t="s">
        <v>0</v>
      </c>
      <c r="N7678" s="4" t="s">
        <v>21</v>
      </c>
    </row>
    <row r="7679" spans="1:14" x14ac:dyDescent="0.25">
      <c r="A7679" s="1" t="s">
        <v>362</v>
      </c>
      <c r="B7679" s="2" t="s">
        <v>378</v>
      </c>
      <c r="C7679" s="2" t="s">
        <v>2425</v>
      </c>
      <c r="D7679" s="2" t="s">
        <v>17954</v>
      </c>
      <c r="E7679" s="2" t="s">
        <v>6107</v>
      </c>
      <c r="F7679" s="2">
        <v>39112402</v>
      </c>
      <c r="G7679" s="2" t="s">
        <v>496</v>
      </c>
      <c r="H7679" s="2">
        <v>3</v>
      </c>
      <c r="I7679" s="2">
        <v>3</v>
      </c>
      <c r="J7679" s="2">
        <v>10</v>
      </c>
      <c r="K7679" s="2">
        <v>2</v>
      </c>
      <c r="L7679" s="3">
        <v>50000</v>
      </c>
      <c r="M7679" s="2" t="s">
        <v>0</v>
      </c>
      <c r="N7679" s="4" t="s">
        <v>21</v>
      </c>
    </row>
    <row r="7680" spans="1:14" x14ac:dyDescent="0.25">
      <c r="A7680" s="1" t="s">
        <v>362</v>
      </c>
      <c r="B7680" s="2" t="s">
        <v>378</v>
      </c>
      <c r="C7680" s="2" t="s">
        <v>2536</v>
      </c>
      <c r="D7680" s="2" t="s">
        <v>17956</v>
      </c>
      <c r="E7680" s="2" t="s">
        <v>6108</v>
      </c>
      <c r="F7680" s="2">
        <v>39101600</v>
      </c>
      <c r="G7680" s="2" t="s">
        <v>496</v>
      </c>
      <c r="H7680" s="2">
        <v>3</v>
      </c>
      <c r="I7680" s="2">
        <v>3</v>
      </c>
      <c r="J7680" s="2">
        <v>10</v>
      </c>
      <c r="K7680" s="2">
        <v>2</v>
      </c>
      <c r="L7680" s="3">
        <v>130000</v>
      </c>
      <c r="M7680" s="2" t="s">
        <v>0</v>
      </c>
      <c r="N7680" s="4" t="s">
        <v>21</v>
      </c>
    </row>
    <row r="7681" spans="1:14" x14ac:dyDescent="0.25">
      <c r="A7681" s="1" t="s">
        <v>362</v>
      </c>
      <c r="B7681" s="2" t="s">
        <v>378</v>
      </c>
      <c r="C7681" s="2" t="s">
        <v>2536</v>
      </c>
      <c r="D7681" s="2" t="s">
        <v>17956</v>
      </c>
      <c r="E7681" s="2" t="s">
        <v>6109</v>
      </c>
      <c r="F7681" s="2">
        <v>39101600</v>
      </c>
      <c r="G7681" s="2" t="s">
        <v>496</v>
      </c>
      <c r="H7681" s="2">
        <v>3</v>
      </c>
      <c r="I7681" s="2">
        <v>3</v>
      </c>
      <c r="J7681" s="2">
        <v>10</v>
      </c>
      <c r="K7681" s="2">
        <v>1</v>
      </c>
      <c r="L7681" s="3">
        <v>1500000</v>
      </c>
      <c r="M7681" s="2" t="s">
        <v>0</v>
      </c>
      <c r="N7681" s="4" t="s">
        <v>21</v>
      </c>
    </row>
    <row r="7682" spans="1:14" x14ac:dyDescent="0.25">
      <c r="A7682" s="1" t="s">
        <v>362</v>
      </c>
      <c r="B7682" s="2" t="s">
        <v>378</v>
      </c>
      <c r="C7682" s="2" t="s">
        <v>2425</v>
      </c>
      <c r="D7682" s="2" t="s">
        <v>17954</v>
      </c>
      <c r="E7682" s="2" t="s">
        <v>6110</v>
      </c>
      <c r="F7682" s="2">
        <v>39122236</v>
      </c>
      <c r="G7682" s="2" t="s">
        <v>496</v>
      </c>
      <c r="H7682" s="2">
        <v>3</v>
      </c>
      <c r="I7682" s="2">
        <v>3</v>
      </c>
      <c r="J7682" s="2">
        <v>10</v>
      </c>
      <c r="K7682" s="2">
        <v>2</v>
      </c>
      <c r="L7682" s="3">
        <v>60000</v>
      </c>
      <c r="M7682" s="2" t="s">
        <v>0</v>
      </c>
      <c r="N7682" s="4" t="s">
        <v>21</v>
      </c>
    </row>
    <row r="7683" spans="1:14" x14ac:dyDescent="0.25">
      <c r="A7683" s="1" t="s">
        <v>362</v>
      </c>
      <c r="B7683" s="2" t="s">
        <v>378</v>
      </c>
      <c r="C7683" s="2" t="s">
        <v>2425</v>
      </c>
      <c r="D7683" s="2" t="s">
        <v>17954</v>
      </c>
      <c r="E7683" s="2" t="s">
        <v>6111</v>
      </c>
      <c r="F7683" s="2">
        <v>39101803</v>
      </c>
      <c r="G7683" s="2" t="s">
        <v>496</v>
      </c>
      <c r="H7683" s="2">
        <v>3</v>
      </c>
      <c r="I7683" s="2">
        <v>3</v>
      </c>
      <c r="J7683" s="2">
        <v>10</v>
      </c>
      <c r="K7683" s="2">
        <v>6</v>
      </c>
      <c r="L7683" s="3">
        <v>9000</v>
      </c>
      <c r="M7683" s="2" t="s">
        <v>0</v>
      </c>
      <c r="N7683" s="4" t="s">
        <v>21</v>
      </c>
    </row>
    <row r="7684" spans="1:14" x14ac:dyDescent="0.25">
      <c r="A7684" s="1" t="s">
        <v>362</v>
      </c>
      <c r="B7684" s="2" t="s">
        <v>378</v>
      </c>
      <c r="C7684" s="2" t="s">
        <v>2425</v>
      </c>
      <c r="D7684" s="2" t="s">
        <v>17954</v>
      </c>
      <c r="E7684" s="2" t="s">
        <v>6112</v>
      </c>
      <c r="F7684" s="2">
        <v>39101803</v>
      </c>
      <c r="G7684" s="2" t="s">
        <v>496</v>
      </c>
      <c r="H7684" s="2">
        <v>3</v>
      </c>
      <c r="I7684" s="2">
        <v>3</v>
      </c>
      <c r="J7684" s="2">
        <v>10</v>
      </c>
      <c r="K7684" s="2">
        <v>6</v>
      </c>
      <c r="L7684" s="3">
        <v>9000</v>
      </c>
      <c r="M7684" s="2" t="s">
        <v>0</v>
      </c>
      <c r="N7684" s="4" t="s">
        <v>21</v>
      </c>
    </row>
    <row r="7685" spans="1:14" x14ac:dyDescent="0.25">
      <c r="A7685" s="1" t="s">
        <v>362</v>
      </c>
      <c r="B7685" s="2" t="s">
        <v>378</v>
      </c>
      <c r="C7685" s="2" t="s">
        <v>2425</v>
      </c>
      <c r="D7685" s="2" t="s">
        <v>17954</v>
      </c>
      <c r="E7685" s="2" t="s">
        <v>6113</v>
      </c>
      <c r="F7685" s="2">
        <v>39101803</v>
      </c>
      <c r="G7685" s="2" t="s">
        <v>496</v>
      </c>
      <c r="H7685" s="2">
        <v>3</v>
      </c>
      <c r="I7685" s="2">
        <v>3</v>
      </c>
      <c r="J7685" s="2">
        <v>10</v>
      </c>
      <c r="K7685" s="2">
        <v>4</v>
      </c>
      <c r="L7685" s="3">
        <v>10000</v>
      </c>
      <c r="M7685" s="2" t="s">
        <v>0</v>
      </c>
      <c r="N7685" s="4" t="s">
        <v>21</v>
      </c>
    </row>
    <row r="7686" spans="1:14" x14ac:dyDescent="0.25">
      <c r="A7686" s="1" t="s">
        <v>362</v>
      </c>
      <c r="B7686" s="2" t="s">
        <v>86</v>
      </c>
      <c r="C7686" s="2" t="s">
        <v>90</v>
      </c>
      <c r="D7686" s="2" t="s">
        <v>91</v>
      </c>
      <c r="E7686" s="2" t="s">
        <v>6114</v>
      </c>
      <c r="F7686" s="2">
        <v>39131713</v>
      </c>
      <c r="G7686" s="2" t="s">
        <v>496</v>
      </c>
      <c r="H7686" s="2">
        <v>3</v>
      </c>
      <c r="I7686" s="2">
        <v>3</v>
      </c>
      <c r="J7686" s="2">
        <v>10</v>
      </c>
      <c r="K7686" s="2">
        <v>12</v>
      </c>
      <c r="L7686" s="3">
        <v>6000</v>
      </c>
      <c r="M7686" s="2" t="s">
        <v>0</v>
      </c>
      <c r="N7686" s="4" t="s">
        <v>21</v>
      </c>
    </row>
    <row r="7687" spans="1:14" x14ac:dyDescent="0.25">
      <c r="A7687" s="1" t="s">
        <v>362</v>
      </c>
      <c r="B7687" s="2" t="s">
        <v>86</v>
      </c>
      <c r="C7687" s="2" t="s">
        <v>90</v>
      </c>
      <c r="D7687" s="2" t="s">
        <v>91</v>
      </c>
      <c r="E7687" s="2" t="s">
        <v>6115</v>
      </c>
      <c r="F7687" s="2">
        <v>39131713</v>
      </c>
      <c r="G7687" s="2" t="s">
        <v>496</v>
      </c>
      <c r="H7687" s="2">
        <v>3</v>
      </c>
      <c r="I7687" s="2">
        <v>3</v>
      </c>
      <c r="J7687" s="2">
        <v>10</v>
      </c>
      <c r="K7687" s="2">
        <v>12</v>
      </c>
      <c r="L7687" s="3">
        <v>12000</v>
      </c>
      <c r="M7687" s="2" t="s">
        <v>0</v>
      </c>
      <c r="N7687" s="4" t="s">
        <v>21</v>
      </c>
    </row>
    <row r="7688" spans="1:14" x14ac:dyDescent="0.25">
      <c r="A7688" s="1" t="s">
        <v>362</v>
      </c>
      <c r="B7688" s="2" t="s">
        <v>86</v>
      </c>
      <c r="C7688" s="2" t="s">
        <v>90</v>
      </c>
      <c r="D7688" s="2" t="s">
        <v>91</v>
      </c>
      <c r="E7688" s="2" t="s">
        <v>6116</v>
      </c>
      <c r="F7688" s="2">
        <v>39131713</v>
      </c>
      <c r="G7688" s="2" t="s">
        <v>496</v>
      </c>
      <c r="H7688" s="2">
        <v>3</v>
      </c>
      <c r="I7688" s="2">
        <v>3</v>
      </c>
      <c r="J7688" s="2">
        <v>10</v>
      </c>
      <c r="K7688" s="2">
        <v>12</v>
      </c>
      <c r="L7688" s="3">
        <v>9600</v>
      </c>
      <c r="M7688" s="2" t="s">
        <v>0</v>
      </c>
      <c r="N7688" s="4" t="s">
        <v>21</v>
      </c>
    </row>
    <row r="7689" spans="1:14" x14ac:dyDescent="0.25">
      <c r="A7689" s="1" t="s">
        <v>362</v>
      </c>
      <c r="B7689" s="2" t="s">
        <v>86</v>
      </c>
      <c r="C7689" s="2" t="s">
        <v>90</v>
      </c>
      <c r="D7689" s="2" t="s">
        <v>91</v>
      </c>
      <c r="E7689" s="2" t="s">
        <v>6117</v>
      </c>
      <c r="F7689" s="2">
        <v>39131713</v>
      </c>
      <c r="G7689" s="2" t="s">
        <v>496</v>
      </c>
      <c r="H7689" s="2">
        <v>3</v>
      </c>
      <c r="I7689" s="2">
        <v>3</v>
      </c>
      <c r="J7689" s="2">
        <v>10</v>
      </c>
      <c r="K7689" s="2">
        <v>12</v>
      </c>
      <c r="L7689" s="3">
        <v>9600</v>
      </c>
      <c r="M7689" s="2" t="s">
        <v>0</v>
      </c>
      <c r="N7689" s="4" t="s">
        <v>21</v>
      </c>
    </row>
    <row r="7690" spans="1:14" x14ac:dyDescent="0.25">
      <c r="A7690" s="1" t="s">
        <v>362</v>
      </c>
      <c r="B7690" s="2" t="s">
        <v>378</v>
      </c>
      <c r="C7690" s="2" t="s">
        <v>2425</v>
      </c>
      <c r="D7690" s="2" t="s">
        <v>17954</v>
      </c>
      <c r="E7690" s="2" t="s">
        <v>6118</v>
      </c>
      <c r="F7690" s="2">
        <v>39121523</v>
      </c>
      <c r="G7690" s="2" t="s">
        <v>496</v>
      </c>
      <c r="H7690" s="2">
        <v>3</v>
      </c>
      <c r="I7690" s="2">
        <v>3</v>
      </c>
      <c r="J7690" s="2">
        <v>10</v>
      </c>
      <c r="K7690" s="2">
        <v>1</v>
      </c>
      <c r="L7690" s="3">
        <v>90000</v>
      </c>
      <c r="M7690" s="2" t="s">
        <v>0</v>
      </c>
      <c r="N7690" s="4" t="s">
        <v>21</v>
      </c>
    </row>
    <row r="7691" spans="1:14" x14ac:dyDescent="0.25">
      <c r="A7691" s="1" t="s">
        <v>362</v>
      </c>
      <c r="B7691" s="2" t="s">
        <v>378</v>
      </c>
      <c r="C7691" s="2" t="s">
        <v>2425</v>
      </c>
      <c r="D7691" s="2" t="s">
        <v>17954</v>
      </c>
      <c r="E7691" s="2" t="s">
        <v>6119</v>
      </c>
      <c r="F7691" s="2">
        <v>39121523</v>
      </c>
      <c r="G7691" s="2" t="s">
        <v>496</v>
      </c>
      <c r="H7691" s="2">
        <v>3</v>
      </c>
      <c r="I7691" s="2">
        <v>3</v>
      </c>
      <c r="J7691" s="2">
        <v>10</v>
      </c>
      <c r="K7691" s="2">
        <v>1</v>
      </c>
      <c r="L7691" s="3">
        <v>227612</v>
      </c>
      <c r="M7691" s="2" t="s">
        <v>0</v>
      </c>
      <c r="N7691" s="4" t="s">
        <v>21</v>
      </c>
    </row>
    <row r="7692" spans="1:14" x14ac:dyDescent="0.25">
      <c r="A7692" s="1" t="s">
        <v>362</v>
      </c>
      <c r="B7692" s="2" t="s">
        <v>378</v>
      </c>
      <c r="C7692" s="2" t="s">
        <v>2425</v>
      </c>
      <c r="D7692" s="2" t="s">
        <v>17954</v>
      </c>
      <c r="E7692" s="2" t="s">
        <v>6120</v>
      </c>
      <c r="F7692" s="2">
        <v>39121700</v>
      </c>
      <c r="G7692" s="2" t="s">
        <v>496</v>
      </c>
      <c r="H7692" s="2">
        <v>3</v>
      </c>
      <c r="I7692" s="2">
        <v>3</v>
      </c>
      <c r="J7692" s="2">
        <v>10</v>
      </c>
      <c r="K7692" s="2">
        <v>4</v>
      </c>
      <c r="L7692" s="3">
        <v>36000</v>
      </c>
      <c r="M7692" s="2" t="s">
        <v>0</v>
      </c>
      <c r="N7692" s="4" t="s">
        <v>21</v>
      </c>
    </row>
    <row r="7693" spans="1:14" x14ac:dyDescent="0.25">
      <c r="A7693" s="1" t="s">
        <v>362</v>
      </c>
      <c r="B7693" s="2" t="s">
        <v>378</v>
      </c>
      <c r="C7693" s="2" t="s">
        <v>2425</v>
      </c>
      <c r="D7693" s="2" t="s">
        <v>17954</v>
      </c>
      <c r="E7693" s="2" t="s">
        <v>6121</v>
      </c>
      <c r="F7693" s="2">
        <v>39121700</v>
      </c>
      <c r="G7693" s="2" t="s">
        <v>496</v>
      </c>
      <c r="H7693" s="2">
        <v>3</v>
      </c>
      <c r="I7693" s="2">
        <v>3</v>
      </c>
      <c r="J7693" s="2">
        <v>10</v>
      </c>
      <c r="K7693" s="2">
        <v>3</v>
      </c>
      <c r="L7693" s="3">
        <v>20115</v>
      </c>
      <c r="M7693" s="2" t="s">
        <v>0</v>
      </c>
      <c r="N7693" s="4" t="s">
        <v>21</v>
      </c>
    </row>
    <row r="7694" spans="1:14" x14ac:dyDescent="0.25">
      <c r="A7694" s="1" t="s">
        <v>362</v>
      </c>
      <c r="B7694" s="2" t="s">
        <v>378</v>
      </c>
      <c r="C7694" s="2" t="s">
        <v>2536</v>
      </c>
      <c r="D7694" s="2" t="s">
        <v>17956</v>
      </c>
      <c r="E7694" s="2" t="s">
        <v>6122</v>
      </c>
      <c r="F7694" s="2">
        <v>39101600</v>
      </c>
      <c r="G7694" s="2" t="s">
        <v>496</v>
      </c>
      <c r="H7694" s="2">
        <v>3</v>
      </c>
      <c r="I7694" s="2">
        <v>3</v>
      </c>
      <c r="J7694" s="2">
        <v>10</v>
      </c>
      <c r="K7694" s="2">
        <v>12</v>
      </c>
      <c r="L7694" s="3">
        <v>180000</v>
      </c>
      <c r="M7694" s="2" t="s">
        <v>0</v>
      </c>
      <c r="N7694" s="4" t="s">
        <v>21</v>
      </c>
    </row>
    <row r="7695" spans="1:14" x14ac:dyDescent="0.25">
      <c r="A7695" s="1" t="s">
        <v>362</v>
      </c>
      <c r="B7695" s="2" t="s">
        <v>378</v>
      </c>
      <c r="C7695" s="2" t="s">
        <v>2536</v>
      </c>
      <c r="D7695" s="2" t="s">
        <v>17956</v>
      </c>
      <c r="E7695" s="2" t="s">
        <v>6123</v>
      </c>
      <c r="F7695" s="2">
        <v>39101600</v>
      </c>
      <c r="G7695" s="2" t="s">
        <v>496</v>
      </c>
      <c r="H7695" s="2">
        <v>3</v>
      </c>
      <c r="I7695" s="2">
        <v>3</v>
      </c>
      <c r="J7695" s="2">
        <v>10</v>
      </c>
      <c r="K7695" s="2">
        <v>4</v>
      </c>
      <c r="L7695" s="3">
        <v>40000</v>
      </c>
      <c r="M7695" s="2" t="s">
        <v>0</v>
      </c>
      <c r="N7695" s="4" t="s">
        <v>21</v>
      </c>
    </row>
    <row r="7696" spans="1:14" x14ac:dyDescent="0.25">
      <c r="A7696" s="1" t="s">
        <v>362</v>
      </c>
      <c r="B7696" s="2" t="s">
        <v>113</v>
      </c>
      <c r="C7696" s="2" t="s">
        <v>113</v>
      </c>
      <c r="D7696" s="2" t="s">
        <v>114</v>
      </c>
      <c r="E7696" s="2" t="s">
        <v>6124</v>
      </c>
      <c r="F7696" s="2">
        <v>31191500</v>
      </c>
      <c r="G7696" s="2" t="s">
        <v>496</v>
      </c>
      <c r="H7696" s="2">
        <v>3</v>
      </c>
      <c r="I7696" s="2">
        <v>3</v>
      </c>
      <c r="J7696" s="2">
        <v>10</v>
      </c>
      <c r="K7696" s="2">
        <v>4</v>
      </c>
      <c r="L7696" s="3">
        <v>20000</v>
      </c>
      <c r="M7696" s="2" t="s">
        <v>0</v>
      </c>
      <c r="N7696" s="4" t="s">
        <v>21</v>
      </c>
    </row>
    <row r="7697" spans="1:14" x14ac:dyDescent="0.25">
      <c r="A7697" s="1" t="s">
        <v>362</v>
      </c>
      <c r="B7697" s="2" t="s">
        <v>378</v>
      </c>
      <c r="C7697" s="2" t="s">
        <v>2536</v>
      </c>
      <c r="D7697" s="2" t="s">
        <v>17956</v>
      </c>
      <c r="E7697" s="2" t="s">
        <v>6125</v>
      </c>
      <c r="F7697" s="2">
        <v>39101600</v>
      </c>
      <c r="G7697" s="2" t="s">
        <v>496</v>
      </c>
      <c r="H7697" s="2">
        <v>3</v>
      </c>
      <c r="I7697" s="2">
        <v>3</v>
      </c>
      <c r="J7697" s="2">
        <v>10</v>
      </c>
      <c r="K7697" s="2">
        <v>4</v>
      </c>
      <c r="L7697" s="3">
        <v>180000</v>
      </c>
      <c r="M7697" s="2" t="s">
        <v>0</v>
      </c>
      <c r="N7697" s="4" t="s">
        <v>21</v>
      </c>
    </row>
    <row r="7698" spans="1:14" x14ac:dyDescent="0.25">
      <c r="A7698" s="1" t="s">
        <v>362</v>
      </c>
      <c r="B7698" s="2" t="s">
        <v>113</v>
      </c>
      <c r="C7698" s="2" t="s">
        <v>113</v>
      </c>
      <c r="D7698" s="2" t="s">
        <v>114</v>
      </c>
      <c r="E7698" s="2" t="s">
        <v>6126</v>
      </c>
      <c r="F7698" s="2" t="s">
        <v>6127</v>
      </c>
      <c r="G7698" s="2" t="s">
        <v>496</v>
      </c>
      <c r="H7698" s="2">
        <v>3</v>
      </c>
      <c r="I7698" s="2">
        <v>3</v>
      </c>
      <c r="J7698" s="2">
        <v>10</v>
      </c>
      <c r="K7698" s="2">
        <v>2</v>
      </c>
      <c r="L7698" s="3">
        <v>34000</v>
      </c>
      <c r="M7698" s="2" t="s">
        <v>17387</v>
      </c>
      <c r="N7698" s="4" t="s">
        <v>21</v>
      </c>
    </row>
    <row r="7699" spans="1:14" x14ac:dyDescent="0.25">
      <c r="A7699" s="1" t="s">
        <v>362</v>
      </c>
      <c r="B7699" s="2" t="s">
        <v>378</v>
      </c>
      <c r="C7699" s="2" t="s">
        <v>2536</v>
      </c>
      <c r="D7699" s="2" t="s">
        <v>17956</v>
      </c>
      <c r="E7699" s="2" t="s">
        <v>6128</v>
      </c>
      <c r="F7699" s="2">
        <v>39101600</v>
      </c>
      <c r="G7699" s="2" t="s">
        <v>496</v>
      </c>
      <c r="H7699" s="2">
        <v>3</v>
      </c>
      <c r="I7699" s="2">
        <v>3</v>
      </c>
      <c r="J7699" s="2">
        <v>10</v>
      </c>
      <c r="K7699" s="2">
        <v>2</v>
      </c>
      <c r="L7699" s="3">
        <v>419800</v>
      </c>
      <c r="M7699" s="2" t="s">
        <v>0</v>
      </c>
      <c r="N7699" s="4" t="s">
        <v>21</v>
      </c>
    </row>
    <row r="7700" spans="1:14" x14ac:dyDescent="0.25">
      <c r="A7700" s="1" t="s">
        <v>362</v>
      </c>
      <c r="B7700" s="2" t="s">
        <v>712</v>
      </c>
      <c r="C7700" s="2" t="s">
        <v>915</v>
      </c>
      <c r="D7700" s="2" t="s">
        <v>17910</v>
      </c>
      <c r="E7700" s="2" t="s">
        <v>6129</v>
      </c>
      <c r="F7700" s="2">
        <v>39121004</v>
      </c>
      <c r="G7700" s="2" t="s">
        <v>496</v>
      </c>
      <c r="H7700" s="2">
        <v>3</v>
      </c>
      <c r="I7700" s="2">
        <v>3</v>
      </c>
      <c r="J7700" s="2">
        <v>10</v>
      </c>
      <c r="K7700" s="2">
        <v>20</v>
      </c>
      <c r="L7700" s="3">
        <v>2200000</v>
      </c>
      <c r="M7700" s="2" t="s">
        <v>0</v>
      </c>
      <c r="N7700" s="4" t="s">
        <v>21</v>
      </c>
    </row>
    <row r="7701" spans="1:14" x14ac:dyDescent="0.25">
      <c r="A7701" s="1" t="s">
        <v>362</v>
      </c>
      <c r="B7701" s="2" t="s">
        <v>378</v>
      </c>
      <c r="C7701" s="2" t="s">
        <v>661</v>
      </c>
      <c r="D7701" s="2" t="s">
        <v>17898</v>
      </c>
      <c r="E7701" s="2" t="s">
        <v>6130</v>
      </c>
      <c r="F7701" s="2">
        <v>40101600</v>
      </c>
      <c r="G7701" s="2" t="s">
        <v>496</v>
      </c>
      <c r="H7701" s="2">
        <v>3</v>
      </c>
      <c r="I7701" s="2">
        <v>3</v>
      </c>
      <c r="J7701" s="2">
        <v>10</v>
      </c>
      <c r="K7701" s="2">
        <v>1</v>
      </c>
      <c r="L7701" s="3">
        <v>147000</v>
      </c>
      <c r="M7701" s="2" t="s">
        <v>0</v>
      </c>
      <c r="N7701" s="4" t="s">
        <v>21</v>
      </c>
    </row>
    <row r="7702" spans="1:14" x14ac:dyDescent="0.25">
      <c r="A7702" s="1" t="s">
        <v>362</v>
      </c>
      <c r="B7702" s="2" t="s">
        <v>378</v>
      </c>
      <c r="C7702" s="2" t="s">
        <v>661</v>
      </c>
      <c r="D7702" s="2" t="s">
        <v>17898</v>
      </c>
      <c r="E7702" s="2" t="s">
        <v>6131</v>
      </c>
      <c r="F7702" s="2">
        <v>40101600</v>
      </c>
      <c r="G7702" s="2" t="s">
        <v>496</v>
      </c>
      <c r="H7702" s="2">
        <v>3</v>
      </c>
      <c r="I7702" s="2">
        <v>3</v>
      </c>
      <c r="J7702" s="2">
        <v>10</v>
      </c>
      <c r="K7702" s="2">
        <v>1</v>
      </c>
      <c r="L7702" s="3">
        <v>135000</v>
      </c>
      <c r="M7702" s="2" t="s">
        <v>0</v>
      </c>
      <c r="N7702" s="4" t="s">
        <v>21</v>
      </c>
    </row>
    <row r="7703" spans="1:14" x14ac:dyDescent="0.25">
      <c r="A7703" s="1" t="s">
        <v>362</v>
      </c>
      <c r="B7703" s="2" t="s">
        <v>378</v>
      </c>
      <c r="C7703" s="2" t="s">
        <v>661</v>
      </c>
      <c r="D7703" s="2" t="s">
        <v>17898</v>
      </c>
      <c r="E7703" s="2" t="s">
        <v>6132</v>
      </c>
      <c r="F7703" s="2">
        <v>40101600</v>
      </c>
      <c r="G7703" s="2" t="s">
        <v>496</v>
      </c>
      <c r="H7703" s="2">
        <v>3</v>
      </c>
      <c r="I7703" s="2">
        <v>3</v>
      </c>
      <c r="J7703" s="2">
        <v>10</v>
      </c>
      <c r="K7703" s="2">
        <v>1</v>
      </c>
      <c r="L7703" s="3">
        <v>135000</v>
      </c>
      <c r="M7703" s="2" t="s">
        <v>0</v>
      </c>
      <c r="N7703" s="4" t="s">
        <v>21</v>
      </c>
    </row>
    <row r="7704" spans="1:14" x14ac:dyDescent="0.25">
      <c r="A7704" s="1" t="s">
        <v>362</v>
      </c>
      <c r="B7704" s="2" t="s">
        <v>378</v>
      </c>
      <c r="C7704" s="2" t="s">
        <v>661</v>
      </c>
      <c r="D7704" s="2" t="s">
        <v>17898</v>
      </c>
      <c r="E7704" s="2" t="s">
        <v>6133</v>
      </c>
      <c r="F7704" s="2">
        <v>30266501</v>
      </c>
      <c r="G7704" s="2" t="s">
        <v>496</v>
      </c>
      <c r="H7704" s="2">
        <v>3</v>
      </c>
      <c r="I7704" s="2">
        <v>3</v>
      </c>
      <c r="J7704" s="2">
        <v>10</v>
      </c>
      <c r="K7704" s="2">
        <v>3</v>
      </c>
      <c r="L7704" s="3">
        <v>75000</v>
      </c>
      <c r="M7704" s="2" t="s">
        <v>0</v>
      </c>
      <c r="N7704" s="4" t="s">
        <v>21</v>
      </c>
    </row>
    <row r="7705" spans="1:14" x14ac:dyDescent="0.25">
      <c r="A7705" s="1" t="s">
        <v>362</v>
      </c>
      <c r="B7705" s="2" t="s">
        <v>378</v>
      </c>
      <c r="C7705" s="2" t="s">
        <v>661</v>
      </c>
      <c r="D7705" s="2" t="s">
        <v>17898</v>
      </c>
      <c r="E7705" s="2" t="s">
        <v>6134</v>
      </c>
      <c r="F7705" s="2">
        <v>40151606</v>
      </c>
      <c r="G7705" s="2" t="s">
        <v>496</v>
      </c>
      <c r="H7705" s="2">
        <v>3</v>
      </c>
      <c r="I7705" s="2">
        <v>3</v>
      </c>
      <c r="J7705" s="2">
        <v>10</v>
      </c>
      <c r="K7705" s="2">
        <v>2</v>
      </c>
      <c r="L7705" s="3">
        <v>900000</v>
      </c>
      <c r="M7705" s="2" t="s">
        <v>0</v>
      </c>
      <c r="N7705" s="4" t="s">
        <v>21</v>
      </c>
    </row>
    <row r="7706" spans="1:14" x14ac:dyDescent="0.25">
      <c r="A7706" s="1" t="s">
        <v>362</v>
      </c>
      <c r="B7706" s="2" t="s">
        <v>378</v>
      </c>
      <c r="C7706" s="2" t="s">
        <v>661</v>
      </c>
      <c r="D7706" s="2" t="s">
        <v>17898</v>
      </c>
      <c r="E7706" s="2" t="s">
        <v>6135</v>
      </c>
      <c r="F7706" s="2">
        <v>40151608</v>
      </c>
      <c r="G7706" s="2" t="s">
        <v>496</v>
      </c>
      <c r="H7706" s="2">
        <v>3</v>
      </c>
      <c r="I7706" s="2">
        <v>3</v>
      </c>
      <c r="J7706" s="2">
        <v>10</v>
      </c>
      <c r="K7706" s="2">
        <v>2</v>
      </c>
      <c r="L7706" s="3">
        <v>930000</v>
      </c>
      <c r="M7706" s="2" t="s">
        <v>0</v>
      </c>
      <c r="N7706" s="4" t="s">
        <v>21</v>
      </c>
    </row>
    <row r="7707" spans="1:14" x14ac:dyDescent="0.25">
      <c r="A7707" s="1" t="s">
        <v>362</v>
      </c>
      <c r="B7707" s="2" t="s">
        <v>378</v>
      </c>
      <c r="C7707" s="2" t="s">
        <v>661</v>
      </c>
      <c r="D7707" s="2" t="s">
        <v>17898</v>
      </c>
      <c r="E7707" s="2" t="s">
        <v>6136</v>
      </c>
      <c r="F7707" s="2">
        <v>40151608</v>
      </c>
      <c r="G7707" s="2" t="s">
        <v>496</v>
      </c>
      <c r="H7707" s="2">
        <v>3</v>
      </c>
      <c r="I7707" s="2">
        <v>3</v>
      </c>
      <c r="J7707" s="2">
        <v>10</v>
      </c>
      <c r="K7707" s="2">
        <v>2</v>
      </c>
      <c r="L7707" s="3">
        <v>2000000</v>
      </c>
      <c r="M7707" s="2" t="s">
        <v>0</v>
      </c>
      <c r="N7707" s="4" t="s">
        <v>21</v>
      </c>
    </row>
    <row r="7708" spans="1:14" x14ac:dyDescent="0.25">
      <c r="A7708" s="1" t="s">
        <v>362</v>
      </c>
      <c r="B7708" s="2" t="s">
        <v>378</v>
      </c>
      <c r="C7708" s="2" t="s">
        <v>661</v>
      </c>
      <c r="D7708" s="2" t="s">
        <v>17898</v>
      </c>
      <c r="E7708" s="2" t="s">
        <v>6137</v>
      </c>
      <c r="F7708" s="2">
        <v>32121500</v>
      </c>
      <c r="G7708" s="2" t="s">
        <v>496</v>
      </c>
      <c r="H7708" s="2">
        <v>3</v>
      </c>
      <c r="I7708" s="2">
        <v>3</v>
      </c>
      <c r="J7708" s="2">
        <v>10</v>
      </c>
      <c r="K7708" s="2">
        <v>3</v>
      </c>
      <c r="L7708" s="3">
        <v>45000</v>
      </c>
      <c r="M7708" s="2" t="s">
        <v>0</v>
      </c>
      <c r="N7708" s="4" t="s">
        <v>21</v>
      </c>
    </row>
    <row r="7709" spans="1:14" x14ac:dyDescent="0.25">
      <c r="A7709" s="1" t="s">
        <v>362</v>
      </c>
      <c r="B7709" s="2" t="s">
        <v>378</v>
      </c>
      <c r="C7709" s="2" t="s">
        <v>661</v>
      </c>
      <c r="D7709" s="2" t="s">
        <v>17898</v>
      </c>
      <c r="E7709" s="2" t="s">
        <v>6138</v>
      </c>
      <c r="F7709" s="2">
        <v>32121500</v>
      </c>
      <c r="G7709" s="2" t="s">
        <v>496</v>
      </c>
      <c r="H7709" s="2">
        <v>3</v>
      </c>
      <c r="I7709" s="2">
        <v>3</v>
      </c>
      <c r="J7709" s="2">
        <v>10</v>
      </c>
      <c r="K7709" s="2">
        <v>3</v>
      </c>
      <c r="L7709" s="3">
        <v>55500</v>
      </c>
      <c r="M7709" s="2" t="s">
        <v>0</v>
      </c>
      <c r="N7709" s="4" t="s">
        <v>21</v>
      </c>
    </row>
    <row r="7710" spans="1:14" x14ac:dyDescent="0.25">
      <c r="A7710" s="1" t="s">
        <v>362</v>
      </c>
      <c r="B7710" s="2" t="s">
        <v>378</v>
      </c>
      <c r="C7710" s="2" t="s">
        <v>661</v>
      </c>
      <c r="D7710" s="2" t="s">
        <v>17898</v>
      </c>
      <c r="E7710" s="2" t="s">
        <v>6139</v>
      </c>
      <c r="F7710" s="2">
        <v>32121500</v>
      </c>
      <c r="G7710" s="2" t="s">
        <v>496</v>
      </c>
      <c r="H7710" s="2">
        <v>3</v>
      </c>
      <c r="I7710" s="2">
        <v>3</v>
      </c>
      <c r="J7710" s="2">
        <v>10</v>
      </c>
      <c r="K7710" s="2">
        <v>3</v>
      </c>
      <c r="L7710" s="3">
        <v>22500</v>
      </c>
      <c r="M7710" s="2" t="s">
        <v>0</v>
      </c>
      <c r="N7710" s="4" t="s">
        <v>21</v>
      </c>
    </row>
    <row r="7711" spans="1:14" x14ac:dyDescent="0.25">
      <c r="A7711" s="1" t="s">
        <v>362</v>
      </c>
      <c r="B7711" s="2" t="s">
        <v>378</v>
      </c>
      <c r="C7711" s="2" t="s">
        <v>661</v>
      </c>
      <c r="D7711" s="2" t="s">
        <v>17898</v>
      </c>
      <c r="E7711" s="2" t="s">
        <v>6140</v>
      </c>
      <c r="F7711" s="2">
        <v>32121500</v>
      </c>
      <c r="G7711" s="2" t="s">
        <v>496</v>
      </c>
      <c r="H7711" s="2">
        <v>3</v>
      </c>
      <c r="I7711" s="2">
        <v>3</v>
      </c>
      <c r="J7711" s="2">
        <v>10</v>
      </c>
      <c r="K7711" s="2">
        <v>3</v>
      </c>
      <c r="L7711" s="3">
        <v>70845</v>
      </c>
      <c r="M7711" s="2" t="s">
        <v>0</v>
      </c>
      <c r="N7711" s="4" t="s">
        <v>21</v>
      </c>
    </row>
    <row r="7712" spans="1:14" x14ac:dyDescent="0.25">
      <c r="A7712" s="1" t="s">
        <v>362</v>
      </c>
      <c r="B7712" s="2" t="s">
        <v>378</v>
      </c>
      <c r="C7712" s="2" t="s">
        <v>661</v>
      </c>
      <c r="D7712" s="2" t="s">
        <v>17898</v>
      </c>
      <c r="E7712" s="2" t="s">
        <v>6141</v>
      </c>
      <c r="F7712" s="2">
        <v>32121500</v>
      </c>
      <c r="G7712" s="2" t="s">
        <v>496</v>
      </c>
      <c r="H7712" s="2">
        <v>3</v>
      </c>
      <c r="I7712" s="2">
        <v>3</v>
      </c>
      <c r="J7712" s="2">
        <v>10</v>
      </c>
      <c r="K7712" s="2">
        <v>20</v>
      </c>
      <c r="L7712" s="3">
        <v>510000</v>
      </c>
      <c r="M7712" s="2" t="s">
        <v>0</v>
      </c>
      <c r="N7712" s="4" t="s">
        <v>21</v>
      </c>
    </row>
    <row r="7713" spans="1:14" x14ac:dyDescent="0.25">
      <c r="A7713" s="1" t="s">
        <v>362</v>
      </c>
      <c r="B7713" s="2" t="s">
        <v>378</v>
      </c>
      <c r="C7713" s="2" t="s">
        <v>661</v>
      </c>
      <c r="D7713" s="2" t="s">
        <v>17898</v>
      </c>
      <c r="E7713" s="2" t="s">
        <v>6142</v>
      </c>
      <c r="F7713" s="2">
        <v>32121500</v>
      </c>
      <c r="G7713" s="2" t="s">
        <v>496</v>
      </c>
      <c r="H7713" s="2">
        <v>3</v>
      </c>
      <c r="I7713" s="2">
        <v>3</v>
      </c>
      <c r="J7713" s="2">
        <v>10</v>
      </c>
      <c r="K7713" s="2">
        <v>5</v>
      </c>
      <c r="L7713" s="3">
        <v>131775</v>
      </c>
      <c r="M7713" s="2" t="s">
        <v>0</v>
      </c>
      <c r="N7713" s="4" t="s">
        <v>21</v>
      </c>
    </row>
    <row r="7714" spans="1:14" x14ac:dyDescent="0.25">
      <c r="A7714" s="1" t="s">
        <v>362</v>
      </c>
      <c r="B7714" s="2" t="s">
        <v>408</v>
      </c>
      <c r="C7714" s="2" t="s">
        <v>1186</v>
      </c>
      <c r="D7714" s="2" t="s">
        <v>17937</v>
      </c>
      <c r="E7714" s="2" t="s">
        <v>6143</v>
      </c>
      <c r="F7714" s="2">
        <v>15111509</v>
      </c>
      <c r="G7714" s="2" t="s">
        <v>496</v>
      </c>
      <c r="H7714" s="2">
        <v>3</v>
      </c>
      <c r="I7714" s="2">
        <v>3</v>
      </c>
      <c r="J7714" s="2">
        <v>10</v>
      </c>
      <c r="K7714" s="2">
        <v>5</v>
      </c>
      <c r="L7714" s="3">
        <v>193750</v>
      </c>
      <c r="M7714" s="2" t="s">
        <v>0</v>
      </c>
      <c r="N7714" s="4" t="s">
        <v>21</v>
      </c>
    </row>
    <row r="7715" spans="1:14" x14ac:dyDescent="0.25">
      <c r="A7715" s="1" t="s">
        <v>362</v>
      </c>
      <c r="B7715" s="2" t="s">
        <v>408</v>
      </c>
      <c r="C7715" s="2" t="s">
        <v>1186</v>
      </c>
      <c r="D7715" s="2" t="s">
        <v>17937</v>
      </c>
      <c r="E7715" s="2" t="s">
        <v>6144</v>
      </c>
      <c r="F7715" s="2">
        <v>24131513</v>
      </c>
      <c r="G7715" s="2" t="s">
        <v>496</v>
      </c>
      <c r="H7715" s="2">
        <v>3</v>
      </c>
      <c r="I7715" s="2">
        <v>3</v>
      </c>
      <c r="J7715" s="2">
        <v>10</v>
      </c>
      <c r="K7715" s="2">
        <v>2</v>
      </c>
      <c r="L7715" s="3">
        <v>730000</v>
      </c>
      <c r="M7715" s="2" t="s">
        <v>0</v>
      </c>
      <c r="N7715" s="4" t="s">
        <v>21</v>
      </c>
    </row>
    <row r="7716" spans="1:14" x14ac:dyDescent="0.25">
      <c r="A7716" s="1" t="s">
        <v>362</v>
      </c>
      <c r="B7716" s="2" t="s">
        <v>408</v>
      </c>
      <c r="C7716" s="2" t="s">
        <v>1186</v>
      </c>
      <c r="D7716" s="2" t="s">
        <v>17937</v>
      </c>
      <c r="E7716" s="2" t="s">
        <v>1205</v>
      </c>
      <c r="F7716" s="2">
        <v>24131513</v>
      </c>
      <c r="G7716" s="2" t="s">
        <v>496</v>
      </c>
      <c r="H7716" s="2">
        <v>3</v>
      </c>
      <c r="I7716" s="2">
        <v>3</v>
      </c>
      <c r="J7716" s="2">
        <v>10</v>
      </c>
      <c r="K7716" s="2">
        <v>9</v>
      </c>
      <c r="L7716" s="3">
        <v>2612160</v>
      </c>
      <c r="M7716" s="2" t="s">
        <v>0</v>
      </c>
      <c r="N7716" s="4" t="s">
        <v>21</v>
      </c>
    </row>
    <row r="7717" spans="1:14" x14ac:dyDescent="0.25">
      <c r="A7717" s="1" t="s">
        <v>362</v>
      </c>
      <c r="B7717" s="2" t="s">
        <v>408</v>
      </c>
      <c r="C7717" s="2" t="s">
        <v>1186</v>
      </c>
      <c r="D7717" s="2" t="s">
        <v>17937</v>
      </c>
      <c r="E7717" s="2" t="s">
        <v>6145</v>
      </c>
      <c r="F7717" s="2">
        <v>24131513</v>
      </c>
      <c r="G7717" s="2" t="s">
        <v>496</v>
      </c>
      <c r="H7717" s="2">
        <v>3</v>
      </c>
      <c r="I7717" s="2">
        <v>3</v>
      </c>
      <c r="J7717" s="2">
        <v>10</v>
      </c>
      <c r="K7717" s="2">
        <v>2</v>
      </c>
      <c r="L7717" s="3">
        <v>620000</v>
      </c>
      <c r="M7717" s="2" t="s">
        <v>0</v>
      </c>
      <c r="N7717" s="4" t="s">
        <v>21</v>
      </c>
    </row>
    <row r="7718" spans="1:14" x14ac:dyDescent="0.25">
      <c r="A7718" s="1" t="s">
        <v>362</v>
      </c>
      <c r="B7718" s="2" t="s">
        <v>408</v>
      </c>
      <c r="C7718" s="2" t="s">
        <v>1186</v>
      </c>
      <c r="D7718" s="2" t="s">
        <v>17937</v>
      </c>
      <c r="E7718" s="2" t="s">
        <v>1206</v>
      </c>
      <c r="F7718" s="2">
        <v>24131513</v>
      </c>
      <c r="G7718" s="2" t="s">
        <v>496</v>
      </c>
      <c r="H7718" s="2">
        <v>3</v>
      </c>
      <c r="I7718" s="2">
        <v>3</v>
      </c>
      <c r="J7718" s="2">
        <v>10</v>
      </c>
      <c r="K7718" s="2">
        <v>2</v>
      </c>
      <c r="L7718" s="3">
        <v>750000</v>
      </c>
      <c r="M7718" s="2" t="s">
        <v>0</v>
      </c>
      <c r="N7718" s="4" t="s">
        <v>21</v>
      </c>
    </row>
    <row r="7719" spans="1:14" x14ac:dyDescent="0.25">
      <c r="A7719" s="1" t="s">
        <v>362</v>
      </c>
      <c r="B7719" s="2" t="s">
        <v>408</v>
      </c>
      <c r="C7719" s="2" t="s">
        <v>1186</v>
      </c>
      <c r="D7719" s="2" t="s">
        <v>17937</v>
      </c>
      <c r="E7719" s="2" t="s">
        <v>6146</v>
      </c>
      <c r="F7719" s="2">
        <v>47131800</v>
      </c>
      <c r="G7719" s="2" t="s">
        <v>496</v>
      </c>
      <c r="H7719" s="2">
        <v>3</v>
      </c>
      <c r="I7719" s="2">
        <v>3</v>
      </c>
      <c r="J7719" s="2">
        <v>10</v>
      </c>
      <c r="K7719" s="2">
        <v>3</v>
      </c>
      <c r="L7719" s="3">
        <v>270000</v>
      </c>
      <c r="M7719" s="2" t="s">
        <v>0</v>
      </c>
      <c r="N7719" s="4" t="s">
        <v>21</v>
      </c>
    </row>
    <row r="7720" spans="1:14" x14ac:dyDescent="0.25">
      <c r="A7720" s="1" t="s">
        <v>362</v>
      </c>
      <c r="B7720" s="2" t="s">
        <v>408</v>
      </c>
      <c r="C7720" s="2" t="s">
        <v>1186</v>
      </c>
      <c r="D7720" s="2" t="s">
        <v>17937</v>
      </c>
      <c r="E7720" s="2" t="s">
        <v>6147</v>
      </c>
      <c r="F7720" s="2">
        <v>47131821</v>
      </c>
      <c r="G7720" s="2" t="s">
        <v>496</v>
      </c>
      <c r="H7720" s="2">
        <v>3</v>
      </c>
      <c r="I7720" s="2">
        <v>3</v>
      </c>
      <c r="J7720" s="2">
        <v>10</v>
      </c>
      <c r="K7720" s="2">
        <v>2</v>
      </c>
      <c r="L7720" s="3">
        <v>240000</v>
      </c>
      <c r="M7720" s="2" t="s">
        <v>17383</v>
      </c>
      <c r="N7720" s="4" t="s">
        <v>21</v>
      </c>
    </row>
    <row r="7721" spans="1:14" x14ac:dyDescent="0.25">
      <c r="A7721" s="1" t="s">
        <v>362</v>
      </c>
      <c r="B7721" s="2" t="s">
        <v>86</v>
      </c>
      <c r="C7721" s="2" t="s">
        <v>93</v>
      </c>
      <c r="D7721" s="2" t="s">
        <v>94</v>
      </c>
      <c r="E7721" s="2" t="s">
        <v>6148</v>
      </c>
      <c r="F7721" s="2">
        <v>40142008</v>
      </c>
      <c r="G7721" s="2" t="s">
        <v>496</v>
      </c>
      <c r="H7721" s="2">
        <v>3</v>
      </c>
      <c r="I7721" s="2">
        <v>3</v>
      </c>
      <c r="J7721" s="2">
        <v>10</v>
      </c>
      <c r="K7721" s="2">
        <v>10</v>
      </c>
      <c r="L7721" s="3">
        <v>5000</v>
      </c>
      <c r="M7721" s="2" t="s">
        <v>17389</v>
      </c>
      <c r="N7721" s="4" t="s">
        <v>21</v>
      </c>
    </row>
    <row r="7722" spans="1:14" x14ac:dyDescent="0.25">
      <c r="A7722" s="1" t="s">
        <v>362</v>
      </c>
      <c r="B7722" s="2" t="s">
        <v>378</v>
      </c>
      <c r="C7722" s="2" t="s">
        <v>661</v>
      </c>
      <c r="D7722" s="2" t="s">
        <v>17898</v>
      </c>
      <c r="E7722" s="2" t="s">
        <v>6149</v>
      </c>
      <c r="F7722" s="2">
        <v>40101721</v>
      </c>
      <c r="G7722" s="2" t="s">
        <v>496</v>
      </c>
      <c r="H7722" s="2">
        <v>3</v>
      </c>
      <c r="I7722" s="2">
        <v>3</v>
      </c>
      <c r="J7722" s="2">
        <v>10</v>
      </c>
      <c r="K7722" s="2">
        <v>2</v>
      </c>
      <c r="L7722" s="3">
        <v>400000</v>
      </c>
      <c r="M7722" s="2" t="s">
        <v>0</v>
      </c>
      <c r="N7722" s="4" t="s">
        <v>21</v>
      </c>
    </row>
    <row r="7723" spans="1:14" x14ac:dyDescent="0.25">
      <c r="A7723" s="1" t="s">
        <v>362</v>
      </c>
      <c r="B7723" s="2" t="s">
        <v>113</v>
      </c>
      <c r="C7723" s="2" t="s">
        <v>113</v>
      </c>
      <c r="D7723" s="2" t="s">
        <v>114</v>
      </c>
      <c r="E7723" s="2" t="s">
        <v>6150</v>
      </c>
      <c r="F7723" s="2">
        <v>40171511</v>
      </c>
      <c r="G7723" s="2" t="s">
        <v>496</v>
      </c>
      <c r="H7723" s="2">
        <v>3</v>
      </c>
      <c r="I7723" s="2">
        <v>3</v>
      </c>
      <c r="J7723" s="2">
        <v>10</v>
      </c>
      <c r="K7723" s="2">
        <v>3</v>
      </c>
      <c r="L7723" s="3">
        <v>39060</v>
      </c>
      <c r="M7723" s="2" t="s">
        <v>17389</v>
      </c>
      <c r="N7723" s="4" t="s">
        <v>21</v>
      </c>
    </row>
    <row r="7724" spans="1:14" x14ac:dyDescent="0.25">
      <c r="A7724" s="1" t="s">
        <v>362</v>
      </c>
      <c r="B7724" s="2" t="s">
        <v>378</v>
      </c>
      <c r="C7724" s="2" t="s">
        <v>661</v>
      </c>
      <c r="D7724" s="2" t="s">
        <v>17898</v>
      </c>
      <c r="E7724" s="2" t="s">
        <v>6151</v>
      </c>
      <c r="F7724" s="2">
        <v>41113001</v>
      </c>
      <c r="G7724" s="2" t="s">
        <v>496</v>
      </c>
      <c r="H7724" s="2">
        <v>3</v>
      </c>
      <c r="I7724" s="2">
        <v>3</v>
      </c>
      <c r="J7724" s="2">
        <v>10</v>
      </c>
      <c r="K7724" s="2">
        <v>1</v>
      </c>
      <c r="L7724" s="3">
        <v>100000</v>
      </c>
      <c r="M7724" s="2" t="s">
        <v>0</v>
      </c>
      <c r="N7724" s="4" t="s">
        <v>21</v>
      </c>
    </row>
    <row r="7725" spans="1:14" x14ac:dyDescent="0.25">
      <c r="A7725" s="1" t="s">
        <v>362</v>
      </c>
      <c r="B7725" s="2" t="s">
        <v>113</v>
      </c>
      <c r="C7725" s="2" t="s">
        <v>113</v>
      </c>
      <c r="D7725" s="2" t="s">
        <v>114</v>
      </c>
      <c r="E7725" s="2" t="s">
        <v>6152</v>
      </c>
      <c r="F7725" s="2">
        <v>27111728</v>
      </c>
      <c r="G7725" s="2" t="s">
        <v>496</v>
      </c>
      <c r="H7725" s="2">
        <v>3</v>
      </c>
      <c r="I7725" s="2">
        <v>3</v>
      </c>
      <c r="J7725" s="2">
        <v>10</v>
      </c>
      <c r="K7725" s="2">
        <v>2</v>
      </c>
      <c r="L7725" s="3">
        <v>90000</v>
      </c>
      <c r="M7725" s="2" t="s">
        <v>0</v>
      </c>
      <c r="N7725" s="4" t="s">
        <v>21</v>
      </c>
    </row>
    <row r="7726" spans="1:14" x14ac:dyDescent="0.25">
      <c r="A7726" s="1" t="s">
        <v>362</v>
      </c>
      <c r="B7726" s="2" t="s">
        <v>497</v>
      </c>
      <c r="C7726" s="2" t="s">
        <v>498</v>
      </c>
      <c r="D7726" s="2" t="s">
        <v>17879</v>
      </c>
      <c r="E7726" s="2" t="s">
        <v>6153</v>
      </c>
      <c r="F7726" s="2">
        <v>27112105</v>
      </c>
      <c r="G7726" s="2" t="s">
        <v>496</v>
      </c>
      <c r="H7726" s="2">
        <v>3</v>
      </c>
      <c r="I7726" s="2">
        <v>3</v>
      </c>
      <c r="J7726" s="2">
        <v>10</v>
      </c>
      <c r="K7726" s="2">
        <v>1</v>
      </c>
      <c r="L7726" s="3">
        <v>792989</v>
      </c>
      <c r="M7726" s="2" t="s">
        <v>0</v>
      </c>
      <c r="N7726" s="4" t="s">
        <v>21</v>
      </c>
    </row>
    <row r="7727" spans="1:14" x14ac:dyDescent="0.25">
      <c r="A7727" s="1" t="s">
        <v>362</v>
      </c>
      <c r="B7727" s="2" t="s">
        <v>497</v>
      </c>
      <c r="C7727" s="2" t="s">
        <v>498</v>
      </c>
      <c r="D7727" s="2" t="s">
        <v>17879</v>
      </c>
      <c r="E7727" s="2" t="s">
        <v>6154</v>
      </c>
      <c r="F7727" s="2">
        <v>41113602</v>
      </c>
      <c r="G7727" s="2" t="s">
        <v>496</v>
      </c>
      <c r="H7727" s="2">
        <v>3</v>
      </c>
      <c r="I7727" s="2">
        <v>3</v>
      </c>
      <c r="J7727" s="2">
        <v>10</v>
      </c>
      <c r="K7727" s="2">
        <v>1</v>
      </c>
      <c r="L7727" s="3">
        <v>350000</v>
      </c>
      <c r="M7727" s="2" t="s">
        <v>0</v>
      </c>
      <c r="N7727" s="4" t="s">
        <v>21</v>
      </c>
    </row>
    <row r="7728" spans="1:14" x14ac:dyDescent="0.25">
      <c r="A7728" s="1" t="s">
        <v>362</v>
      </c>
      <c r="B7728" s="2" t="s">
        <v>378</v>
      </c>
      <c r="C7728" s="2" t="s">
        <v>2536</v>
      </c>
      <c r="D7728" s="2" t="s">
        <v>17956</v>
      </c>
      <c r="E7728" s="2" t="s">
        <v>6155</v>
      </c>
      <c r="F7728" s="2">
        <v>39111610</v>
      </c>
      <c r="G7728" s="2" t="s">
        <v>496</v>
      </c>
      <c r="H7728" s="2">
        <v>3</v>
      </c>
      <c r="I7728" s="2">
        <v>3</v>
      </c>
      <c r="J7728" s="2">
        <v>10</v>
      </c>
      <c r="K7728" s="2">
        <v>1</v>
      </c>
      <c r="L7728" s="3">
        <v>100000</v>
      </c>
      <c r="M7728" s="2" t="s">
        <v>0</v>
      </c>
      <c r="N7728" s="4" t="s">
        <v>21</v>
      </c>
    </row>
    <row r="7729" spans="1:14" x14ac:dyDescent="0.25">
      <c r="A7729" s="1" t="s">
        <v>362</v>
      </c>
      <c r="B7729" s="2" t="s">
        <v>113</v>
      </c>
      <c r="C7729" s="2" t="s">
        <v>113</v>
      </c>
      <c r="D7729" s="2" t="s">
        <v>114</v>
      </c>
      <c r="E7729" s="2" t="s">
        <v>6156</v>
      </c>
      <c r="F7729" s="2">
        <v>27111711</v>
      </c>
      <c r="G7729" s="2" t="s">
        <v>496</v>
      </c>
      <c r="H7729" s="2">
        <v>3</v>
      </c>
      <c r="I7729" s="2">
        <v>3</v>
      </c>
      <c r="J7729" s="2">
        <v>10</v>
      </c>
      <c r="K7729" s="2">
        <v>1</v>
      </c>
      <c r="L7729" s="3">
        <v>78106</v>
      </c>
      <c r="M7729" s="2" t="s">
        <v>0</v>
      </c>
      <c r="N7729" s="4" t="s">
        <v>21</v>
      </c>
    </row>
    <row r="7730" spans="1:14" x14ac:dyDescent="0.25">
      <c r="A7730" s="1" t="s">
        <v>362</v>
      </c>
      <c r="B7730" s="2" t="s">
        <v>28</v>
      </c>
      <c r="C7730" s="2" t="s">
        <v>532</v>
      </c>
      <c r="D7730" s="2" t="s">
        <v>17882</v>
      </c>
      <c r="E7730" s="2" t="s">
        <v>6157</v>
      </c>
      <c r="F7730" s="2">
        <v>30191501</v>
      </c>
      <c r="G7730" s="2" t="s">
        <v>496</v>
      </c>
      <c r="H7730" s="2">
        <v>3</v>
      </c>
      <c r="I7730" s="2">
        <v>3</v>
      </c>
      <c r="J7730" s="2">
        <v>10</v>
      </c>
      <c r="K7730" s="2">
        <v>1</v>
      </c>
      <c r="L7730" s="3">
        <v>700000</v>
      </c>
      <c r="M7730" s="2" t="s">
        <v>0</v>
      </c>
      <c r="N7730" s="4" t="s">
        <v>21</v>
      </c>
    </row>
    <row r="7731" spans="1:14" x14ac:dyDescent="0.25">
      <c r="A7731" s="1" t="s">
        <v>362</v>
      </c>
      <c r="B7731" s="2" t="s">
        <v>28</v>
      </c>
      <c r="C7731" s="2" t="s">
        <v>532</v>
      </c>
      <c r="D7731" s="2" t="s">
        <v>17882</v>
      </c>
      <c r="E7731" s="2" t="s">
        <v>6158</v>
      </c>
      <c r="F7731" s="2">
        <v>30191501</v>
      </c>
      <c r="G7731" s="2" t="s">
        <v>496</v>
      </c>
      <c r="H7731" s="2">
        <v>3</v>
      </c>
      <c r="I7731" s="2">
        <v>3</v>
      </c>
      <c r="J7731" s="2">
        <v>10</v>
      </c>
      <c r="K7731" s="2">
        <v>1</v>
      </c>
      <c r="L7731" s="3">
        <v>650000</v>
      </c>
      <c r="M7731" s="2" t="s">
        <v>0</v>
      </c>
      <c r="N7731" s="4" t="s">
        <v>21</v>
      </c>
    </row>
    <row r="7732" spans="1:14" x14ac:dyDescent="0.25">
      <c r="A7732" s="1" t="s">
        <v>362</v>
      </c>
      <c r="B7732" s="2" t="s">
        <v>113</v>
      </c>
      <c r="C7732" s="2" t="s">
        <v>113</v>
      </c>
      <c r="D7732" s="2" t="s">
        <v>114</v>
      </c>
      <c r="E7732" s="2" t="s">
        <v>6159</v>
      </c>
      <c r="F7732" s="2">
        <v>27111543</v>
      </c>
      <c r="G7732" s="2" t="s">
        <v>496</v>
      </c>
      <c r="H7732" s="2">
        <v>3</v>
      </c>
      <c r="I7732" s="2">
        <v>3</v>
      </c>
      <c r="J7732" s="2">
        <v>10</v>
      </c>
      <c r="K7732" s="2">
        <v>2</v>
      </c>
      <c r="L7732" s="3">
        <v>100000</v>
      </c>
      <c r="M7732" s="2" t="s">
        <v>0</v>
      </c>
      <c r="N7732" s="4" t="s">
        <v>21</v>
      </c>
    </row>
    <row r="7733" spans="1:14" x14ac:dyDescent="0.25">
      <c r="A7733" s="1" t="s">
        <v>362</v>
      </c>
      <c r="B7733" s="2" t="s">
        <v>113</v>
      </c>
      <c r="C7733" s="2" t="s">
        <v>113</v>
      </c>
      <c r="D7733" s="2" t="s">
        <v>114</v>
      </c>
      <c r="E7733" s="2" t="s">
        <v>6160</v>
      </c>
      <c r="F7733" s="2" t="s">
        <v>6161</v>
      </c>
      <c r="G7733" s="2" t="s">
        <v>496</v>
      </c>
      <c r="H7733" s="2">
        <v>3</v>
      </c>
      <c r="I7733" s="2">
        <v>3</v>
      </c>
      <c r="J7733" s="2">
        <v>10</v>
      </c>
      <c r="K7733" s="2">
        <v>2</v>
      </c>
      <c r="L7733" s="3">
        <v>200000</v>
      </c>
      <c r="M7733" s="2" t="s">
        <v>0</v>
      </c>
      <c r="N7733" s="4" t="s">
        <v>21</v>
      </c>
    </row>
    <row r="7734" spans="1:14" x14ac:dyDescent="0.25">
      <c r="A7734" s="1" t="s">
        <v>362</v>
      </c>
      <c r="B7734" s="2" t="s">
        <v>113</v>
      </c>
      <c r="C7734" s="2" t="s">
        <v>113</v>
      </c>
      <c r="D7734" s="2" t="s">
        <v>114</v>
      </c>
      <c r="E7734" s="2" t="s">
        <v>6162</v>
      </c>
      <c r="F7734" s="2">
        <v>27111519</v>
      </c>
      <c r="G7734" s="2" t="s">
        <v>496</v>
      </c>
      <c r="H7734" s="2">
        <v>3</v>
      </c>
      <c r="I7734" s="2">
        <v>3</v>
      </c>
      <c r="J7734" s="2">
        <v>10</v>
      </c>
      <c r="K7734" s="2">
        <v>1</v>
      </c>
      <c r="L7734" s="3">
        <v>250000</v>
      </c>
      <c r="M7734" s="2" t="s">
        <v>0</v>
      </c>
      <c r="N7734" s="4" t="s">
        <v>21</v>
      </c>
    </row>
    <row r="7735" spans="1:14" x14ac:dyDescent="0.25">
      <c r="A7735" s="1" t="s">
        <v>362</v>
      </c>
      <c r="B7735" s="2" t="s">
        <v>529</v>
      </c>
      <c r="C7735" s="2" t="s">
        <v>530</v>
      </c>
      <c r="D7735" s="2" t="s">
        <v>17881</v>
      </c>
      <c r="E7735" s="2" t="s">
        <v>6163</v>
      </c>
      <c r="F7735" s="2">
        <v>23241411</v>
      </c>
      <c r="G7735" s="2" t="s">
        <v>496</v>
      </c>
      <c r="H7735" s="2">
        <v>3</v>
      </c>
      <c r="I7735" s="2">
        <v>3</v>
      </c>
      <c r="J7735" s="2">
        <v>10</v>
      </c>
      <c r="K7735" s="2">
        <v>1</v>
      </c>
      <c r="L7735" s="3">
        <v>150000</v>
      </c>
      <c r="M7735" s="2" t="s">
        <v>0</v>
      </c>
      <c r="N7735" s="4" t="s">
        <v>21</v>
      </c>
    </row>
    <row r="7736" spans="1:14" x14ac:dyDescent="0.25">
      <c r="A7736" s="1" t="s">
        <v>362</v>
      </c>
      <c r="B7736" s="2" t="s">
        <v>113</v>
      </c>
      <c r="C7736" s="2" t="s">
        <v>113</v>
      </c>
      <c r="D7736" s="2" t="s">
        <v>114</v>
      </c>
      <c r="E7736" s="2" t="s">
        <v>6164</v>
      </c>
      <c r="F7736" s="2">
        <v>27111508</v>
      </c>
      <c r="G7736" s="2" t="s">
        <v>496</v>
      </c>
      <c r="H7736" s="2">
        <v>3</v>
      </c>
      <c r="I7736" s="2">
        <v>3</v>
      </c>
      <c r="J7736" s="2">
        <v>10</v>
      </c>
      <c r="K7736" s="2">
        <v>1</v>
      </c>
      <c r="L7736" s="3">
        <v>20000</v>
      </c>
      <c r="M7736" s="2" t="s">
        <v>0</v>
      </c>
      <c r="N7736" s="4" t="s">
        <v>21</v>
      </c>
    </row>
    <row r="7737" spans="1:14" x14ac:dyDescent="0.25">
      <c r="A7737" s="1" t="s">
        <v>362</v>
      </c>
      <c r="B7737" s="2" t="s">
        <v>113</v>
      </c>
      <c r="C7737" s="2" t="s">
        <v>113</v>
      </c>
      <c r="D7737" s="2" t="s">
        <v>114</v>
      </c>
      <c r="E7737" s="2" t="s">
        <v>6165</v>
      </c>
      <c r="F7737" s="2" t="s">
        <v>6166</v>
      </c>
      <c r="G7737" s="2" t="s">
        <v>496</v>
      </c>
      <c r="H7737" s="2">
        <v>3</v>
      </c>
      <c r="I7737" s="2">
        <v>3</v>
      </c>
      <c r="J7737" s="2">
        <v>10</v>
      </c>
      <c r="K7737" s="2">
        <v>1</v>
      </c>
      <c r="L7737" s="3">
        <v>20000</v>
      </c>
      <c r="M7737" s="2" t="s">
        <v>0</v>
      </c>
      <c r="N7737" s="4" t="s">
        <v>21</v>
      </c>
    </row>
    <row r="7738" spans="1:14" x14ac:dyDescent="0.25">
      <c r="A7738" s="1" t="s">
        <v>362</v>
      </c>
      <c r="B7738" s="2" t="s">
        <v>113</v>
      </c>
      <c r="C7738" s="2" t="s">
        <v>113</v>
      </c>
      <c r="D7738" s="2" t="s">
        <v>114</v>
      </c>
      <c r="E7738" s="2" t="s">
        <v>6167</v>
      </c>
      <c r="F7738" s="2">
        <v>31171804</v>
      </c>
      <c r="G7738" s="2" t="s">
        <v>496</v>
      </c>
      <c r="H7738" s="2">
        <v>3</v>
      </c>
      <c r="I7738" s="2">
        <v>3</v>
      </c>
      <c r="J7738" s="2">
        <v>10</v>
      </c>
      <c r="K7738" s="2">
        <v>1</v>
      </c>
      <c r="L7738" s="3">
        <v>60000</v>
      </c>
      <c r="M7738" s="2" t="s">
        <v>0</v>
      </c>
      <c r="N7738" s="4" t="s">
        <v>21</v>
      </c>
    </row>
    <row r="7739" spans="1:14" x14ac:dyDescent="0.25">
      <c r="A7739" s="1" t="s">
        <v>362</v>
      </c>
      <c r="B7739" s="2" t="s">
        <v>624</v>
      </c>
      <c r="C7739" s="2" t="s">
        <v>2386</v>
      </c>
      <c r="D7739" s="2" t="s">
        <v>17952</v>
      </c>
      <c r="E7739" s="2" t="s">
        <v>6168</v>
      </c>
      <c r="F7739" s="2">
        <v>23271806</v>
      </c>
      <c r="G7739" s="2" t="s">
        <v>496</v>
      </c>
      <c r="H7739" s="2">
        <v>3</v>
      </c>
      <c r="I7739" s="2">
        <v>3</v>
      </c>
      <c r="J7739" s="2">
        <v>10</v>
      </c>
      <c r="K7739" s="2">
        <v>1</v>
      </c>
      <c r="L7739" s="3">
        <v>20538</v>
      </c>
      <c r="M7739" s="2" t="s">
        <v>0</v>
      </c>
      <c r="N7739" s="4" t="s">
        <v>21</v>
      </c>
    </row>
    <row r="7740" spans="1:14" x14ac:dyDescent="0.25">
      <c r="A7740" s="1" t="s">
        <v>362</v>
      </c>
      <c r="B7740" s="2" t="s">
        <v>529</v>
      </c>
      <c r="C7740" s="2" t="s">
        <v>530</v>
      </c>
      <c r="D7740" s="2" t="s">
        <v>17881</v>
      </c>
      <c r="E7740" s="2" t="s">
        <v>6169</v>
      </c>
      <c r="F7740" s="2">
        <v>23101502</v>
      </c>
      <c r="G7740" s="2" t="s">
        <v>496</v>
      </c>
      <c r="H7740" s="2">
        <v>3</v>
      </c>
      <c r="I7740" s="2">
        <v>3</v>
      </c>
      <c r="J7740" s="2">
        <v>10</v>
      </c>
      <c r="K7740" s="2">
        <v>1</v>
      </c>
      <c r="L7740" s="3">
        <v>450000</v>
      </c>
      <c r="M7740" s="2" t="s">
        <v>0</v>
      </c>
      <c r="N7740" s="4" t="s">
        <v>21</v>
      </c>
    </row>
    <row r="7741" spans="1:14" x14ac:dyDescent="0.25">
      <c r="A7741" s="1" t="s">
        <v>362</v>
      </c>
      <c r="B7741" s="2" t="s">
        <v>113</v>
      </c>
      <c r="C7741" s="2" t="s">
        <v>113</v>
      </c>
      <c r="D7741" s="2" t="s">
        <v>114</v>
      </c>
      <c r="E7741" s="2" t="s">
        <v>6170</v>
      </c>
      <c r="F7741" s="2">
        <v>44121612</v>
      </c>
      <c r="G7741" s="2" t="s">
        <v>496</v>
      </c>
      <c r="H7741" s="2">
        <v>3</v>
      </c>
      <c r="I7741" s="2">
        <v>3</v>
      </c>
      <c r="J7741" s="2">
        <v>10</v>
      </c>
      <c r="K7741" s="2">
        <v>5</v>
      </c>
      <c r="L7741" s="3">
        <v>75000</v>
      </c>
      <c r="M7741" s="2" t="s">
        <v>0</v>
      </c>
      <c r="N7741" s="4" t="s">
        <v>21</v>
      </c>
    </row>
    <row r="7742" spans="1:14" x14ac:dyDescent="0.25">
      <c r="A7742" s="1" t="s">
        <v>362</v>
      </c>
      <c r="B7742" s="2" t="s">
        <v>113</v>
      </c>
      <c r="C7742" s="2" t="s">
        <v>113</v>
      </c>
      <c r="D7742" s="2" t="s">
        <v>114</v>
      </c>
      <c r="E7742" s="2" t="s">
        <v>6171</v>
      </c>
      <c r="F7742" s="2">
        <v>27111753</v>
      </c>
      <c r="G7742" s="2" t="s">
        <v>496</v>
      </c>
      <c r="H7742" s="2">
        <v>3</v>
      </c>
      <c r="I7742" s="2">
        <v>3</v>
      </c>
      <c r="J7742" s="2">
        <v>10</v>
      </c>
      <c r="K7742" s="2">
        <v>1</v>
      </c>
      <c r="L7742" s="3">
        <v>400000</v>
      </c>
      <c r="M7742" s="2" t="s">
        <v>0</v>
      </c>
      <c r="N7742" s="4" t="s">
        <v>21</v>
      </c>
    </row>
    <row r="7743" spans="1:14" x14ac:dyDescent="0.25">
      <c r="A7743" s="1" t="s">
        <v>362</v>
      </c>
      <c r="B7743" s="2" t="s">
        <v>113</v>
      </c>
      <c r="C7743" s="2" t="s">
        <v>113</v>
      </c>
      <c r="D7743" s="2" t="s">
        <v>114</v>
      </c>
      <c r="E7743" s="2" t="s">
        <v>6172</v>
      </c>
      <c r="F7743" s="2">
        <v>27111710</v>
      </c>
      <c r="G7743" s="2" t="s">
        <v>496</v>
      </c>
      <c r="H7743" s="2">
        <v>3</v>
      </c>
      <c r="I7743" s="2">
        <v>3</v>
      </c>
      <c r="J7743" s="2">
        <v>10</v>
      </c>
      <c r="K7743" s="2">
        <v>1</v>
      </c>
      <c r="L7743" s="3">
        <v>50198</v>
      </c>
      <c r="M7743" s="2" t="s">
        <v>0</v>
      </c>
      <c r="N7743" s="4" t="s">
        <v>21</v>
      </c>
    </row>
    <row r="7744" spans="1:14" x14ac:dyDescent="0.25">
      <c r="A7744" s="1" t="s">
        <v>362</v>
      </c>
      <c r="B7744" s="2" t="s">
        <v>60</v>
      </c>
      <c r="C7744" s="2" t="s">
        <v>60</v>
      </c>
      <c r="D7744" s="2" t="s">
        <v>61</v>
      </c>
      <c r="E7744" s="2" t="s">
        <v>6173</v>
      </c>
      <c r="F7744" s="2">
        <v>31151504</v>
      </c>
      <c r="G7744" s="2" t="s">
        <v>496</v>
      </c>
      <c r="H7744" s="2">
        <v>3</v>
      </c>
      <c r="I7744" s="2">
        <v>3</v>
      </c>
      <c r="J7744" s="2">
        <v>10</v>
      </c>
      <c r="K7744" s="2">
        <v>50</v>
      </c>
      <c r="L7744" s="3">
        <v>88583</v>
      </c>
      <c r="M7744" s="2" t="s">
        <v>0</v>
      </c>
      <c r="N7744" s="4" t="s">
        <v>21</v>
      </c>
    </row>
    <row r="7745" spans="1:14" x14ac:dyDescent="0.25">
      <c r="A7745" s="1" t="s">
        <v>362</v>
      </c>
      <c r="B7745" s="2" t="s">
        <v>113</v>
      </c>
      <c r="C7745" s="2" t="s">
        <v>113</v>
      </c>
      <c r="D7745" s="2" t="s">
        <v>114</v>
      </c>
      <c r="E7745" s="2" t="s">
        <v>6174</v>
      </c>
      <c r="F7745" s="2" t="s">
        <v>6161</v>
      </c>
      <c r="G7745" s="2" t="s">
        <v>496</v>
      </c>
      <c r="H7745" s="2">
        <v>3</v>
      </c>
      <c r="I7745" s="2">
        <v>3</v>
      </c>
      <c r="J7745" s="2">
        <v>10</v>
      </c>
      <c r="K7745" s="2">
        <v>1</v>
      </c>
      <c r="L7745" s="3">
        <v>230000</v>
      </c>
      <c r="M7745" s="2" t="s">
        <v>0</v>
      </c>
      <c r="N7745" s="4" t="s">
        <v>21</v>
      </c>
    </row>
    <row r="7746" spans="1:14" x14ac:dyDescent="0.25">
      <c r="A7746" s="1" t="s">
        <v>362</v>
      </c>
      <c r="B7746" s="2" t="s">
        <v>497</v>
      </c>
      <c r="C7746" s="2" t="s">
        <v>498</v>
      </c>
      <c r="D7746" s="2" t="s">
        <v>17879</v>
      </c>
      <c r="E7746" s="2" t="s">
        <v>6175</v>
      </c>
      <c r="F7746" s="2">
        <v>31201521</v>
      </c>
      <c r="G7746" s="2" t="s">
        <v>496</v>
      </c>
      <c r="H7746" s="2">
        <v>3</v>
      </c>
      <c r="I7746" s="2">
        <v>3</v>
      </c>
      <c r="J7746" s="2">
        <v>10</v>
      </c>
      <c r="K7746" s="2">
        <v>5</v>
      </c>
      <c r="L7746" s="3">
        <v>125000</v>
      </c>
      <c r="M7746" s="2" t="s">
        <v>0</v>
      </c>
      <c r="N7746" s="4" t="s">
        <v>21</v>
      </c>
    </row>
    <row r="7747" spans="1:14" x14ac:dyDescent="0.25">
      <c r="A7747" s="1" t="s">
        <v>362</v>
      </c>
      <c r="B7747" s="2" t="s">
        <v>113</v>
      </c>
      <c r="C7747" s="2" t="s">
        <v>113</v>
      </c>
      <c r="D7747" s="2" t="s">
        <v>114</v>
      </c>
      <c r="E7747" s="2" t="s">
        <v>6176</v>
      </c>
      <c r="F7747" s="2">
        <v>27111919</v>
      </c>
      <c r="G7747" s="2" t="s">
        <v>496</v>
      </c>
      <c r="H7747" s="2">
        <v>3</v>
      </c>
      <c r="I7747" s="2">
        <v>3</v>
      </c>
      <c r="J7747" s="2">
        <v>10</v>
      </c>
      <c r="K7747" s="2">
        <v>1</v>
      </c>
      <c r="L7747" s="3">
        <v>15000</v>
      </c>
      <c r="M7747" s="2" t="s">
        <v>0</v>
      </c>
      <c r="N7747" s="4" t="s">
        <v>21</v>
      </c>
    </row>
    <row r="7748" spans="1:14" x14ac:dyDescent="0.25">
      <c r="A7748" s="1" t="s">
        <v>362</v>
      </c>
      <c r="B7748" s="2" t="s">
        <v>113</v>
      </c>
      <c r="C7748" s="2" t="s">
        <v>113</v>
      </c>
      <c r="D7748" s="2" t="s">
        <v>114</v>
      </c>
      <c r="E7748" s="2" t="s">
        <v>6177</v>
      </c>
      <c r="F7748" s="2">
        <v>27111919</v>
      </c>
      <c r="G7748" s="2" t="s">
        <v>496</v>
      </c>
      <c r="H7748" s="2">
        <v>3</v>
      </c>
      <c r="I7748" s="2">
        <v>3</v>
      </c>
      <c r="J7748" s="2">
        <v>10</v>
      </c>
      <c r="K7748" s="2">
        <v>1</v>
      </c>
      <c r="L7748" s="3">
        <v>15000</v>
      </c>
      <c r="M7748" s="2" t="s">
        <v>0</v>
      </c>
      <c r="N7748" s="4" t="s">
        <v>21</v>
      </c>
    </row>
    <row r="7749" spans="1:14" x14ac:dyDescent="0.25">
      <c r="A7749" s="1" t="s">
        <v>362</v>
      </c>
      <c r="B7749" s="2" t="s">
        <v>529</v>
      </c>
      <c r="C7749" s="2" t="s">
        <v>530</v>
      </c>
      <c r="D7749" s="2" t="s">
        <v>17881</v>
      </c>
      <c r="E7749" s="2" t="s">
        <v>6178</v>
      </c>
      <c r="F7749" s="2">
        <v>31162400</v>
      </c>
      <c r="G7749" s="2" t="s">
        <v>496</v>
      </c>
      <c r="H7749" s="2">
        <v>3</v>
      </c>
      <c r="I7749" s="2">
        <v>3</v>
      </c>
      <c r="J7749" s="2">
        <v>10</v>
      </c>
      <c r="K7749" s="2">
        <v>1</v>
      </c>
      <c r="L7749" s="3">
        <v>250000</v>
      </c>
      <c r="M7749" s="2" t="s">
        <v>0</v>
      </c>
      <c r="N7749" s="4" t="s">
        <v>21</v>
      </c>
    </row>
    <row r="7750" spans="1:14" x14ac:dyDescent="0.25">
      <c r="A7750" s="1" t="s">
        <v>362</v>
      </c>
      <c r="B7750" s="2" t="s">
        <v>1032</v>
      </c>
      <c r="C7750" s="2" t="s">
        <v>1032</v>
      </c>
      <c r="D7750" s="2" t="s">
        <v>17923</v>
      </c>
      <c r="E7750" s="2" t="s">
        <v>6179</v>
      </c>
      <c r="F7750" s="2">
        <v>11111700</v>
      </c>
      <c r="G7750" s="2" t="s">
        <v>496</v>
      </c>
      <c r="H7750" s="2">
        <v>3</v>
      </c>
      <c r="I7750" s="2">
        <v>3</v>
      </c>
      <c r="J7750" s="2">
        <v>10</v>
      </c>
      <c r="K7750" s="2">
        <v>2</v>
      </c>
      <c r="L7750" s="3">
        <v>577150</v>
      </c>
      <c r="M7750" s="2" t="s">
        <v>0</v>
      </c>
      <c r="N7750" s="4" t="s">
        <v>21</v>
      </c>
    </row>
    <row r="7751" spans="1:14" x14ac:dyDescent="0.25">
      <c r="A7751" s="1" t="s">
        <v>362</v>
      </c>
      <c r="B7751" s="2" t="s">
        <v>1032</v>
      </c>
      <c r="C7751" s="2" t="s">
        <v>1032</v>
      </c>
      <c r="D7751" s="2" t="s">
        <v>17923</v>
      </c>
      <c r="E7751" s="2" t="s">
        <v>6180</v>
      </c>
      <c r="F7751" s="2">
        <v>27111908</v>
      </c>
      <c r="G7751" s="2" t="s">
        <v>496</v>
      </c>
      <c r="H7751" s="2">
        <v>3</v>
      </c>
      <c r="I7751" s="2">
        <v>3</v>
      </c>
      <c r="J7751" s="2">
        <v>10</v>
      </c>
      <c r="K7751" s="2">
        <v>1</v>
      </c>
      <c r="L7751" s="3">
        <v>190552</v>
      </c>
      <c r="M7751" s="2" t="s">
        <v>0</v>
      </c>
      <c r="N7751" s="4" t="s">
        <v>21</v>
      </c>
    </row>
    <row r="7752" spans="1:14" x14ac:dyDescent="0.25">
      <c r="A7752" s="1" t="s">
        <v>362</v>
      </c>
      <c r="B7752" s="2" t="s">
        <v>76</v>
      </c>
      <c r="C7752" s="2" t="s">
        <v>6181</v>
      </c>
      <c r="D7752" s="2" t="s">
        <v>18018</v>
      </c>
      <c r="E7752" s="2" t="s">
        <v>6182</v>
      </c>
      <c r="F7752" s="2">
        <v>11162116</v>
      </c>
      <c r="G7752" s="2" t="s">
        <v>496</v>
      </c>
      <c r="H7752" s="2">
        <v>3</v>
      </c>
      <c r="I7752" s="2">
        <v>3</v>
      </c>
      <c r="J7752" s="2">
        <v>10</v>
      </c>
      <c r="K7752" s="2">
        <v>20</v>
      </c>
      <c r="L7752" s="3">
        <v>186380</v>
      </c>
      <c r="M7752" s="2" t="s">
        <v>0</v>
      </c>
      <c r="N7752" s="4" t="s">
        <v>21</v>
      </c>
    </row>
    <row r="7753" spans="1:14" x14ac:dyDescent="0.25">
      <c r="A7753" s="1" t="s">
        <v>362</v>
      </c>
      <c r="B7753" s="2" t="s">
        <v>1112</v>
      </c>
      <c r="C7753" s="2" t="s">
        <v>1112</v>
      </c>
      <c r="D7753" s="2" t="s">
        <v>17931</v>
      </c>
      <c r="E7753" s="2" t="s">
        <v>6183</v>
      </c>
      <c r="F7753" s="2">
        <v>13111220</v>
      </c>
      <c r="G7753" s="2" t="s">
        <v>496</v>
      </c>
      <c r="H7753" s="2">
        <v>3</v>
      </c>
      <c r="I7753" s="2">
        <v>3</v>
      </c>
      <c r="J7753" s="2">
        <v>10</v>
      </c>
      <c r="K7753" s="2">
        <v>1</v>
      </c>
      <c r="L7753" s="3">
        <v>267802.31</v>
      </c>
      <c r="M7753" s="2" t="s">
        <v>0</v>
      </c>
      <c r="N7753" s="4" t="s">
        <v>21</v>
      </c>
    </row>
    <row r="7754" spans="1:14" x14ac:dyDescent="0.25">
      <c r="A7754" s="1" t="s">
        <v>362</v>
      </c>
      <c r="B7754" s="2" t="s">
        <v>1112</v>
      </c>
      <c r="C7754" s="2" t="s">
        <v>1112</v>
      </c>
      <c r="D7754" s="2" t="s">
        <v>17931</v>
      </c>
      <c r="E7754" s="2" t="s">
        <v>6184</v>
      </c>
      <c r="F7754" s="2">
        <v>13111029</v>
      </c>
      <c r="G7754" s="2" t="s">
        <v>496</v>
      </c>
      <c r="H7754" s="2">
        <v>3</v>
      </c>
      <c r="I7754" s="2">
        <v>3</v>
      </c>
      <c r="J7754" s="2">
        <v>10</v>
      </c>
      <c r="K7754" s="2">
        <v>50</v>
      </c>
      <c r="L7754" s="3">
        <v>14500000</v>
      </c>
      <c r="M7754" s="2" t="s">
        <v>0</v>
      </c>
      <c r="N7754" s="4" t="s">
        <v>21</v>
      </c>
    </row>
    <row r="7755" spans="1:14" x14ac:dyDescent="0.25">
      <c r="A7755" s="1" t="s">
        <v>362</v>
      </c>
      <c r="B7755" s="2" t="s">
        <v>1112</v>
      </c>
      <c r="C7755" s="2" t="s">
        <v>1112</v>
      </c>
      <c r="D7755" s="2" t="s">
        <v>17931</v>
      </c>
      <c r="E7755" s="2" t="s">
        <v>6185</v>
      </c>
      <c r="F7755" s="2">
        <v>13111029</v>
      </c>
      <c r="G7755" s="2" t="s">
        <v>496</v>
      </c>
      <c r="H7755" s="2">
        <v>3</v>
      </c>
      <c r="I7755" s="2">
        <v>3</v>
      </c>
      <c r="J7755" s="2">
        <v>10</v>
      </c>
      <c r="K7755" s="2">
        <v>6</v>
      </c>
      <c r="L7755" s="3">
        <v>1170000</v>
      </c>
      <c r="M7755" s="2" t="s">
        <v>0</v>
      </c>
      <c r="N7755" s="4" t="s">
        <v>21</v>
      </c>
    </row>
    <row r="7756" spans="1:14" x14ac:dyDescent="0.25">
      <c r="A7756" s="1" t="s">
        <v>362</v>
      </c>
      <c r="B7756" s="2" t="s">
        <v>1112</v>
      </c>
      <c r="C7756" s="2" t="s">
        <v>1112</v>
      </c>
      <c r="D7756" s="2" t="s">
        <v>17931</v>
      </c>
      <c r="E7756" s="2" t="s">
        <v>6186</v>
      </c>
      <c r="F7756" s="2">
        <v>30103605</v>
      </c>
      <c r="G7756" s="2" t="s">
        <v>496</v>
      </c>
      <c r="H7756" s="2">
        <v>3</v>
      </c>
      <c r="I7756" s="2">
        <v>3</v>
      </c>
      <c r="J7756" s="2">
        <v>10</v>
      </c>
      <c r="K7756" s="2">
        <v>20</v>
      </c>
      <c r="L7756" s="3">
        <v>799680</v>
      </c>
      <c r="M7756" s="2" t="s">
        <v>0</v>
      </c>
      <c r="N7756" s="4" t="s">
        <v>21</v>
      </c>
    </row>
    <row r="7757" spans="1:14" x14ac:dyDescent="0.25">
      <c r="A7757" s="1" t="s">
        <v>362</v>
      </c>
      <c r="B7757" s="2" t="s">
        <v>1112</v>
      </c>
      <c r="C7757" s="2" t="s">
        <v>1112</v>
      </c>
      <c r="D7757" s="2" t="s">
        <v>17931</v>
      </c>
      <c r="E7757" s="2" t="s">
        <v>6187</v>
      </c>
      <c r="F7757" s="2">
        <v>11122001</v>
      </c>
      <c r="G7757" s="2" t="s">
        <v>496</v>
      </c>
      <c r="H7757" s="2">
        <v>3</v>
      </c>
      <c r="I7757" s="2">
        <v>3</v>
      </c>
      <c r="J7757" s="2">
        <v>10</v>
      </c>
      <c r="K7757" s="2">
        <v>3</v>
      </c>
      <c r="L7757" s="3">
        <v>336186</v>
      </c>
      <c r="M7757" s="2" t="s">
        <v>0</v>
      </c>
      <c r="N7757" s="4" t="s">
        <v>21</v>
      </c>
    </row>
    <row r="7758" spans="1:14" x14ac:dyDescent="0.25">
      <c r="A7758" s="1" t="s">
        <v>362</v>
      </c>
      <c r="B7758" s="2" t="s">
        <v>1112</v>
      </c>
      <c r="C7758" s="2" t="s">
        <v>1112</v>
      </c>
      <c r="D7758" s="2" t="s">
        <v>17931</v>
      </c>
      <c r="E7758" s="2" t="s">
        <v>6188</v>
      </c>
      <c r="F7758" s="2">
        <v>11122001</v>
      </c>
      <c r="G7758" s="2" t="s">
        <v>496</v>
      </c>
      <c r="H7758" s="2">
        <v>3</v>
      </c>
      <c r="I7758" s="2">
        <v>3</v>
      </c>
      <c r="J7758" s="2">
        <v>10</v>
      </c>
      <c r="K7758" s="2">
        <v>10</v>
      </c>
      <c r="L7758" s="3">
        <v>378990</v>
      </c>
      <c r="M7758" s="2" t="s">
        <v>0</v>
      </c>
      <c r="N7758" s="4" t="s">
        <v>21</v>
      </c>
    </row>
    <row r="7759" spans="1:14" x14ac:dyDescent="0.25">
      <c r="A7759" s="1" t="s">
        <v>362</v>
      </c>
      <c r="B7759" s="2" t="s">
        <v>1112</v>
      </c>
      <c r="C7759" s="2" t="s">
        <v>1112</v>
      </c>
      <c r="D7759" s="2" t="s">
        <v>17931</v>
      </c>
      <c r="E7759" s="2" t="s">
        <v>6189</v>
      </c>
      <c r="F7759" s="2">
        <v>11122001</v>
      </c>
      <c r="G7759" s="2" t="s">
        <v>496</v>
      </c>
      <c r="H7759" s="2">
        <v>3</v>
      </c>
      <c r="I7759" s="2">
        <v>3</v>
      </c>
      <c r="J7759" s="2">
        <v>10</v>
      </c>
      <c r="K7759" s="2">
        <v>5</v>
      </c>
      <c r="L7759" s="3">
        <v>383570</v>
      </c>
      <c r="M7759" s="2" t="s">
        <v>0</v>
      </c>
      <c r="N7759" s="4" t="s">
        <v>21</v>
      </c>
    </row>
    <row r="7760" spans="1:14" x14ac:dyDescent="0.25">
      <c r="A7760" s="1" t="s">
        <v>362</v>
      </c>
      <c r="B7760" s="2" t="s">
        <v>1112</v>
      </c>
      <c r="C7760" s="2" t="s">
        <v>1112</v>
      </c>
      <c r="D7760" s="2" t="s">
        <v>17931</v>
      </c>
      <c r="E7760" s="2" t="s">
        <v>6185</v>
      </c>
      <c r="F7760" s="2">
        <v>13111029</v>
      </c>
      <c r="G7760" s="2" t="s">
        <v>496</v>
      </c>
      <c r="H7760" s="2">
        <v>3</v>
      </c>
      <c r="I7760" s="2">
        <v>3</v>
      </c>
      <c r="J7760" s="2">
        <v>10</v>
      </c>
      <c r="K7760" s="2">
        <v>4</v>
      </c>
      <c r="L7760" s="3">
        <v>780000</v>
      </c>
      <c r="M7760" s="2" t="s">
        <v>0</v>
      </c>
      <c r="N7760" s="4" t="s">
        <v>21</v>
      </c>
    </row>
    <row r="7761" spans="1:14" x14ac:dyDescent="0.25">
      <c r="A7761" s="1" t="s">
        <v>362</v>
      </c>
      <c r="B7761" s="2" t="s">
        <v>1112</v>
      </c>
      <c r="C7761" s="2" t="s">
        <v>1112</v>
      </c>
      <c r="D7761" s="2" t="s">
        <v>17931</v>
      </c>
      <c r="E7761" s="2" t="s">
        <v>6190</v>
      </c>
      <c r="F7761" s="2">
        <v>13111029</v>
      </c>
      <c r="G7761" s="2" t="s">
        <v>496</v>
      </c>
      <c r="H7761" s="2">
        <v>3</v>
      </c>
      <c r="I7761" s="2">
        <v>3</v>
      </c>
      <c r="J7761" s="2">
        <v>10</v>
      </c>
      <c r="K7761" s="2">
        <v>5</v>
      </c>
      <c r="L7761" s="3">
        <v>900000</v>
      </c>
      <c r="M7761" s="2" t="s">
        <v>0</v>
      </c>
      <c r="N7761" s="4" t="s">
        <v>21</v>
      </c>
    </row>
    <row r="7762" spans="1:14" x14ac:dyDescent="0.25">
      <c r="A7762" s="1" t="s">
        <v>362</v>
      </c>
      <c r="B7762" s="2" t="s">
        <v>1112</v>
      </c>
      <c r="C7762" s="2" t="s">
        <v>1112</v>
      </c>
      <c r="D7762" s="2" t="s">
        <v>17931</v>
      </c>
      <c r="E7762" s="2" t="s">
        <v>6191</v>
      </c>
      <c r="F7762" s="2">
        <v>13111029</v>
      </c>
      <c r="G7762" s="2" t="s">
        <v>496</v>
      </c>
      <c r="H7762" s="2">
        <v>3</v>
      </c>
      <c r="I7762" s="2">
        <v>3</v>
      </c>
      <c r="J7762" s="2">
        <v>10</v>
      </c>
      <c r="K7762" s="2">
        <v>5</v>
      </c>
      <c r="L7762" s="3">
        <v>900000</v>
      </c>
      <c r="M7762" s="2" t="s">
        <v>0</v>
      </c>
      <c r="N7762" s="4" t="s">
        <v>21</v>
      </c>
    </row>
    <row r="7763" spans="1:14" x14ac:dyDescent="0.25">
      <c r="A7763" s="1" t="s">
        <v>362</v>
      </c>
      <c r="B7763" s="2" t="s">
        <v>1112</v>
      </c>
      <c r="C7763" s="2" t="s">
        <v>1112</v>
      </c>
      <c r="D7763" s="2" t="s">
        <v>17931</v>
      </c>
      <c r="E7763" s="2" t="s">
        <v>6192</v>
      </c>
      <c r="F7763" s="2">
        <v>30103606</v>
      </c>
      <c r="G7763" s="2" t="s">
        <v>496</v>
      </c>
      <c r="H7763" s="2">
        <v>3</v>
      </c>
      <c r="I7763" s="2">
        <v>3</v>
      </c>
      <c r="J7763" s="2">
        <v>10</v>
      </c>
      <c r="K7763" s="2">
        <v>15</v>
      </c>
      <c r="L7763" s="3">
        <v>216384</v>
      </c>
      <c r="M7763" s="2" t="s">
        <v>0</v>
      </c>
      <c r="N7763" s="4" t="s">
        <v>21</v>
      </c>
    </row>
    <row r="7764" spans="1:14" x14ac:dyDescent="0.25">
      <c r="A7764" s="1" t="s">
        <v>362</v>
      </c>
      <c r="B7764" s="2" t="s">
        <v>63</v>
      </c>
      <c r="C7764" s="2" t="s">
        <v>64</v>
      </c>
      <c r="D7764" s="2" t="s">
        <v>65</v>
      </c>
      <c r="E7764" s="2" t="s">
        <v>6193</v>
      </c>
      <c r="F7764" s="2">
        <v>31201503</v>
      </c>
      <c r="G7764" s="2" t="s">
        <v>496</v>
      </c>
      <c r="H7764" s="2">
        <v>3</v>
      </c>
      <c r="I7764" s="2">
        <v>3</v>
      </c>
      <c r="J7764" s="2">
        <v>10</v>
      </c>
      <c r="K7764" s="2">
        <v>15</v>
      </c>
      <c r="L7764" s="3">
        <v>78945</v>
      </c>
      <c r="M7764" s="2" t="s">
        <v>0</v>
      </c>
      <c r="N7764" s="4" t="s">
        <v>21</v>
      </c>
    </row>
    <row r="7765" spans="1:14" x14ac:dyDescent="0.25">
      <c r="A7765" s="1" t="s">
        <v>362</v>
      </c>
      <c r="B7765" s="2" t="s">
        <v>63</v>
      </c>
      <c r="C7765" s="2" t="s">
        <v>64</v>
      </c>
      <c r="D7765" s="2" t="s">
        <v>65</v>
      </c>
      <c r="E7765" s="2" t="s">
        <v>6194</v>
      </c>
      <c r="F7765" s="2">
        <v>31201503</v>
      </c>
      <c r="G7765" s="2" t="s">
        <v>496</v>
      </c>
      <c r="H7765" s="2">
        <v>3</v>
      </c>
      <c r="I7765" s="2">
        <v>3</v>
      </c>
      <c r="J7765" s="2">
        <v>10</v>
      </c>
      <c r="K7765" s="2">
        <v>8</v>
      </c>
      <c r="L7765" s="3">
        <v>55292</v>
      </c>
      <c r="M7765" s="2" t="s">
        <v>0</v>
      </c>
      <c r="N7765" s="4" t="s">
        <v>21</v>
      </c>
    </row>
    <row r="7766" spans="1:14" x14ac:dyDescent="0.25">
      <c r="A7766" s="1" t="s">
        <v>362</v>
      </c>
      <c r="B7766" s="2" t="s">
        <v>63</v>
      </c>
      <c r="C7766" s="2" t="s">
        <v>64</v>
      </c>
      <c r="D7766" s="2" t="s">
        <v>65</v>
      </c>
      <c r="E7766" s="2" t="s">
        <v>6195</v>
      </c>
      <c r="F7766" s="2">
        <v>31201503</v>
      </c>
      <c r="G7766" s="2" t="s">
        <v>496</v>
      </c>
      <c r="H7766" s="2">
        <v>3</v>
      </c>
      <c r="I7766" s="2">
        <v>3</v>
      </c>
      <c r="J7766" s="2">
        <v>10</v>
      </c>
      <c r="K7766" s="2">
        <v>15</v>
      </c>
      <c r="L7766" s="3">
        <v>98190</v>
      </c>
      <c r="M7766" s="2" t="s">
        <v>0</v>
      </c>
      <c r="N7766" s="4" t="s">
        <v>21</v>
      </c>
    </row>
    <row r="7767" spans="1:14" x14ac:dyDescent="0.25">
      <c r="A7767" s="1" t="s">
        <v>362</v>
      </c>
      <c r="B7767" s="2" t="s">
        <v>63</v>
      </c>
      <c r="C7767" s="2" t="s">
        <v>64</v>
      </c>
      <c r="D7767" s="2" t="s">
        <v>65</v>
      </c>
      <c r="E7767" s="2" t="s">
        <v>6196</v>
      </c>
      <c r="F7767" s="2">
        <v>31201503</v>
      </c>
      <c r="G7767" s="2" t="s">
        <v>496</v>
      </c>
      <c r="H7767" s="2">
        <v>3</v>
      </c>
      <c r="I7767" s="2">
        <v>3</v>
      </c>
      <c r="J7767" s="2">
        <v>10</v>
      </c>
      <c r="K7767" s="2">
        <v>5</v>
      </c>
      <c r="L7767" s="3">
        <v>30000</v>
      </c>
      <c r="M7767" s="2" t="s">
        <v>0</v>
      </c>
      <c r="N7767" s="4" t="s">
        <v>21</v>
      </c>
    </row>
    <row r="7768" spans="1:14" x14ac:dyDescent="0.25">
      <c r="A7768" s="1" t="s">
        <v>362</v>
      </c>
      <c r="B7768" s="2" t="s">
        <v>1851</v>
      </c>
      <c r="C7768" s="2" t="s">
        <v>1895</v>
      </c>
      <c r="D7768" s="2" t="s">
        <v>17946</v>
      </c>
      <c r="E7768" s="2" t="s">
        <v>6197</v>
      </c>
      <c r="F7768" s="2">
        <v>27111918</v>
      </c>
      <c r="G7768" s="2" t="s">
        <v>496</v>
      </c>
      <c r="H7768" s="2">
        <v>3</v>
      </c>
      <c r="I7768" s="2">
        <v>3</v>
      </c>
      <c r="J7768" s="2">
        <v>10</v>
      </c>
      <c r="K7768" s="2">
        <v>2</v>
      </c>
      <c r="L7768" s="3">
        <v>32704</v>
      </c>
      <c r="M7768" s="2" t="s">
        <v>0</v>
      </c>
      <c r="N7768" s="4" t="s">
        <v>21</v>
      </c>
    </row>
    <row r="7769" spans="1:14" x14ac:dyDescent="0.25">
      <c r="A7769" s="1" t="s">
        <v>362</v>
      </c>
      <c r="B7769" s="2" t="s">
        <v>1851</v>
      </c>
      <c r="C7769" s="2" t="s">
        <v>1895</v>
      </c>
      <c r="D7769" s="2" t="s">
        <v>17946</v>
      </c>
      <c r="E7769" s="2" t="s">
        <v>6198</v>
      </c>
      <c r="F7769" s="2">
        <v>27111918</v>
      </c>
      <c r="G7769" s="2" t="s">
        <v>496</v>
      </c>
      <c r="H7769" s="2">
        <v>3</v>
      </c>
      <c r="I7769" s="2">
        <v>3</v>
      </c>
      <c r="J7769" s="2">
        <v>10</v>
      </c>
      <c r="K7769" s="2">
        <v>1</v>
      </c>
      <c r="L7769" s="3">
        <v>71399.41</v>
      </c>
      <c r="M7769" s="2" t="s">
        <v>0</v>
      </c>
      <c r="N7769" s="4" t="s">
        <v>21</v>
      </c>
    </row>
    <row r="7770" spans="1:14" x14ac:dyDescent="0.25">
      <c r="A7770" s="1" t="s">
        <v>362</v>
      </c>
      <c r="B7770" s="2" t="s">
        <v>1851</v>
      </c>
      <c r="C7770" s="2" t="s">
        <v>1895</v>
      </c>
      <c r="D7770" s="2" t="s">
        <v>17946</v>
      </c>
      <c r="E7770" s="2" t="s">
        <v>6199</v>
      </c>
      <c r="F7770" s="2">
        <v>27111918</v>
      </c>
      <c r="G7770" s="2" t="s">
        <v>496</v>
      </c>
      <c r="H7770" s="2">
        <v>3</v>
      </c>
      <c r="I7770" s="2">
        <v>3</v>
      </c>
      <c r="J7770" s="2">
        <v>10</v>
      </c>
      <c r="K7770" s="2">
        <v>12</v>
      </c>
      <c r="L7770" s="3">
        <v>28800</v>
      </c>
      <c r="M7770" s="2" t="s">
        <v>0</v>
      </c>
      <c r="N7770" s="4" t="s">
        <v>21</v>
      </c>
    </row>
    <row r="7771" spans="1:14" x14ac:dyDescent="0.25">
      <c r="A7771" s="1" t="s">
        <v>362</v>
      </c>
      <c r="B7771" s="2" t="s">
        <v>1851</v>
      </c>
      <c r="C7771" s="2" t="s">
        <v>1895</v>
      </c>
      <c r="D7771" s="2" t="s">
        <v>17946</v>
      </c>
      <c r="E7771" s="2" t="s">
        <v>6200</v>
      </c>
      <c r="F7771" s="2">
        <v>27111918</v>
      </c>
      <c r="G7771" s="2" t="s">
        <v>496</v>
      </c>
      <c r="H7771" s="2">
        <v>3</v>
      </c>
      <c r="I7771" s="2">
        <v>3</v>
      </c>
      <c r="J7771" s="2">
        <v>10</v>
      </c>
      <c r="K7771" s="2">
        <v>10</v>
      </c>
      <c r="L7771" s="3">
        <v>24370</v>
      </c>
      <c r="M7771" s="2" t="s">
        <v>0</v>
      </c>
      <c r="N7771" s="4" t="s">
        <v>21</v>
      </c>
    </row>
    <row r="7772" spans="1:14" x14ac:dyDescent="0.25">
      <c r="A7772" s="1" t="s">
        <v>362</v>
      </c>
      <c r="B7772" s="2" t="s">
        <v>1851</v>
      </c>
      <c r="C7772" s="2" t="s">
        <v>1895</v>
      </c>
      <c r="D7772" s="2" t="s">
        <v>17946</v>
      </c>
      <c r="E7772" s="2" t="s">
        <v>6201</v>
      </c>
      <c r="F7772" s="2">
        <v>27111918</v>
      </c>
      <c r="G7772" s="2" t="s">
        <v>496</v>
      </c>
      <c r="H7772" s="2">
        <v>3</v>
      </c>
      <c r="I7772" s="2">
        <v>3</v>
      </c>
      <c r="J7772" s="2">
        <v>10</v>
      </c>
      <c r="K7772" s="2">
        <v>5</v>
      </c>
      <c r="L7772" s="3">
        <v>5380</v>
      </c>
      <c r="M7772" s="2" t="s">
        <v>0</v>
      </c>
      <c r="N7772" s="4" t="s">
        <v>21</v>
      </c>
    </row>
    <row r="7773" spans="1:14" x14ac:dyDescent="0.25">
      <c r="A7773" s="1" t="s">
        <v>362</v>
      </c>
      <c r="B7773" s="2" t="s">
        <v>1851</v>
      </c>
      <c r="C7773" s="2" t="s">
        <v>1895</v>
      </c>
      <c r="D7773" s="2" t="s">
        <v>17946</v>
      </c>
      <c r="E7773" s="2" t="s">
        <v>6202</v>
      </c>
      <c r="F7773" s="2">
        <v>27111918</v>
      </c>
      <c r="G7773" s="2" t="s">
        <v>496</v>
      </c>
      <c r="H7773" s="2">
        <v>3</v>
      </c>
      <c r="I7773" s="2">
        <v>3</v>
      </c>
      <c r="J7773" s="2">
        <v>10</v>
      </c>
      <c r="K7773" s="2">
        <v>5</v>
      </c>
      <c r="L7773" s="3">
        <v>7345</v>
      </c>
      <c r="M7773" s="2" t="s">
        <v>0</v>
      </c>
      <c r="N7773" s="4" t="s">
        <v>21</v>
      </c>
    </row>
    <row r="7774" spans="1:14" x14ac:dyDescent="0.25">
      <c r="A7774" s="1" t="s">
        <v>362</v>
      </c>
      <c r="B7774" s="2" t="s">
        <v>1851</v>
      </c>
      <c r="C7774" s="2" t="s">
        <v>1895</v>
      </c>
      <c r="D7774" s="2" t="s">
        <v>17946</v>
      </c>
      <c r="E7774" s="2" t="s">
        <v>6203</v>
      </c>
      <c r="F7774" s="2">
        <v>27111918</v>
      </c>
      <c r="G7774" s="2" t="s">
        <v>496</v>
      </c>
      <c r="H7774" s="2">
        <v>3</v>
      </c>
      <c r="I7774" s="2">
        <v>3</v>
      </c>
      <c r="J7774" s="2">
        <v>10</v>
      </c>
      <c r="K7774" s="2">
        <v>10</v>
      </c>
      <c r="L7774" s="3">
        <v>13170</v>
      </c>
      <c r="M7774" s="2" t="s">
        <v>0</v>
      </c>
      <c r="N7774" s="4" t="s">
        <v>21</v>
      </c>
    </row>
    <row r="7775" spans="1:14" x14ac:dyDescent="0.25">
      <c r="A7775" s="1" t="s">
        <v>362</v>
      </c>
      <c r="B7775" s="2" t="s">
        <v>1851</v>
      </c>
      <c r="C7775" s="2" t="s">
        <v>1895</v>
      </c>
      <c r="D7775" s="2" t="s">
        <v>17946</v>
      </c>
      <c r="E7775" s="2" t="s">
        <v>6204</v>
      </c>
      <c r="F7775" s="2">
        <v>27111918</v>
      </c>
      <c r="G7775" s="2" t="s">
        <v>496</v>
      </c>
      <c r="H7775" s="2">
        <v>3</v>
      </c>
      <c r="I7775" s="2">
        <v>3</v>
      </c>
      <c r="J7775" s="2">
        <v>10</v>
      </c>
      <c r="K7775" s="2">
        <v>10</v>
      </c>
      <c r="L7775" s="3">
        <v>15120</v>
      </c>
      <c r="M7775" s="2" t="s">
        <v>0</v>
      </c>
      <c r="N7775" s="4" t="s">
        <v>21</v>
      </c>
    </row>
    <row r="7776" spans="1:14" x14ac:dyDescent="0.25">
      <c r="A7776" s="1" t="s">
        <v>362</v>
      </c>
      <c r="B7776" s="2" t="s">
        <v>1851</v>
      </c>
      <c r="C7776" s="2" t="s">
        <v>1895</v>
      </c>
      <c r="D7776" s="2" t="s">
        <v>17946</v>
      </c>
      <c r="E7776" s="2" t="s">
        <v>6205</v>
      </c>
      <c r="F7776" s="2">
        <v>27111918</v>
      </c>
      <c r="G7776" s="2" t="s">
        <v>496</v>
      </c>
      <c r="H7776" s="2">
        <v>3</v>
      </c>
      <c r="I7776" s="2">
        <v>3</v>
      </c>
      <c r="J7776" s="2">
        <v>10</v>
      </c>
      <c r="K7776" s="2">
        <v>10</v>
      </c>
      <c r="L7776" s="3">
        <v>15160</v>
      </c>
      <c r="M7776" s="2" t="s">
        <v>0</v>
      </c>
      <c r="N7776" s="4" t="s">
        <v>21</v>
      </c>
    </row>
    <row r="7777" spans="1:14" x14ac:dyDescent="0.25">
      <c r="A7777" s="1" t="s">
        <v>362</v>
      </c>
      <c r="B7777" s="2" t="s">
        <v>1851</v>
      </c>
      <c r="C7777" s="2" t="s">
        <v>1895</v>
      </c>
      <c r="D7777" s="2" t="s">
        <v>17946</v>
      </c>
      <c r="E7777" s="2" t="s">
        <v>6206</v>
      </c>
      <c r="F7777" s="2">
        <v>27111918</v>
      </c>
      <c r="G7777" s="2" t="s">
        <v>496</v>
      </c>
      <c r="H7777" s="2">
        <v>3</v>
      </c>
      <c r="I7777" s="2">
        <v>3</v>
      </c>
      <c r="J7777" s="2">
        <v>10</v>
      </c>
      <c r="K7777" s="2">
        <v>10</v>
      </c>
      <c r="L7777" s="3">
        <v>12420</v>
      </c>
      <c r="M7777" s="2" t="s">
        <v>0</v>
      </c>
      <c r="N7777" s="4" t="s">
        <v>21</v>
      </c>
    </row>
    <row r="7778" spans="1:14" x14ac:dyDescent="0.25">
      <c r="A7778" s="1" t="s">
        <v>362</v>
      </c>
      <c r="B7778" s="2" t="s">
        <v>1851</v>
      </c>
      <c r="C7778" s="2" t="s">
        <v>1895</v>
      </c>
      <c r="D7778" s="2" t="s">
        <v>17946</v>
      </c>
      <c r="E7778" s="2" t="s">
        <v>6207</v>
      </c>
      <c r="F7778" s="2">
        <v>27111918</v>
      </c>
      <c r="G7778" s="2" t="s">
        <v>496</v>
      </c>
      <c r="H7778" s="2">
        <v>3</v>
      </c>
      <c r="I7778" s="2">
        <v>3</v>
      </c>
      <c r="J7778" s="2">
        <v>10</v>
      </c>
      <c r="K7778" s="2">
        <v>10</v>
      </c>
      <c r="L7778" s="3">
        <v>163520</v>
      </c>
      <c r="M7778" s="2" t="s">
        <v>0</v>
      </c>
      <c r="N7778" s="4" t="s">
        <v>21</v>
      </c>
    </row>
    <row r="7779" spans="1:14" x14ac:dyDescent="0.25">
      <c r="A7779" s="1" t="s">
        <v>362</v>
      </c>
      <c r="B7779" s="2" t="s">
        <v>408</v>
      </c>
      <c r="C7779" s="2" t="s">
        <v>6208</v>
      </c>
      <c r="D7779" s="2" t="s">
        <v>18019</v>
      </c>
      <c r="E7779" s="2" t="s">
        <v>6209</v>
      </c>
      <c r="F7779" s="2">
        <v>12352310</v>
      </c>
      <c r="G7779" s="2" t="s">
        <v>496</v>
      </c>
      <c r="H7779" s="2">
        <v>3</v>
      </c>
      <c r="I7779" s="2">
        <v>3</v>
      </c>
      <c r="J7779" s="2">
        <v>10</v>
      </c>
      <c r="K7779" s="2">
        <v>3</v>
      </c>
      <c r="L7779" s="3">
        <v>177000</v>
      </c>
      <c r="M7779" s="2" t="s">
        <v>0</v>
      </c>
      <c r="N7779" s="4" t="s">
        <v>21</v>
      </c>
    </row>
    <row r="7780" spans="1:14" x14ac:dyDescent="0.25">
      <c r="A7780" s="1" t="s">
        <v>362</v>
      </c>
      <c r="B7780" s="2" t="s">
        <v>408</v>
      </c>
      <c r="C7780" s="2" t="s">
        <v>409</v>
      </c>
      <c r="D7780" s="2" t="s">
        <v>17858</v>
      </c>
      <c r="E7780" s="2" t="s">
        <v>6210</v>
      </c>
      <c r="F7780" s="2">
        <v>31201616</v>
      </c>
      <c r="G7780" s="2" t="s">
        <v>496</v>
      </c>
      <c r="H7780" s="2">
        <v>3</v>
      </c>
      <c r="I7780" s="2">
        <v>3</v>
      </c>
      <c r="J7780" s="2">
        <v>10</v>
      </c>
      <c r="K7780" s="2">
        <v>5</v>
      </c>
      <c r="L7780" s="3">
        <v>238000</v>
      </c>
      <c r="M7780" s="2" t="s">
        <v>0</v>
      </c>
      <c r="N7780" s="4" t="s">
        <v>21</v>
      </c>
    </row>
    <row r="7781" spans="1:14" x14ac:dyDescent="0.25">
      <c r="A7781" s="1" t="s">
        <v>362</v>
      </c>
      <c r="B7781" s="2" t="s">
        <v>408</v>
      </c>
      <c r="C7781" s="2" t="s">
        <v>409</v>
      </c>
      <c r="D7781" s="2" t="s">
        <v>17858</v>
      </c>
      <c r="E7781" s="2" t="s">
        <v>6211</v>
      </c>
      <c r="F7781" s="2">
        <v>31201616</v>
      </c>
      <c r="G7781" s="2" t="s">
        <v>496</v>
      </c>
      <c r="H7781" s="2">
        <v>3</v>
      </c>
      <c r="I7781" s="2">
        <v>3</v>
      </c>
      <c r="J7781" s="2">
        <v>10</v>
      </c>
      <c r="K7781" s="2">
        <v>3</v>
      </c>
      <c r="L7781" s="3">
        <v>85680</v>
      </c>
      <c r="M7781" s="2" t="s">
        <v>0</v>
      </c>
      <c r="N7781" s="4" t="s">
        <v>21</v>
      </c>
    </row>
    <row r="7782" spans="1:14" x14ac:dyDescent="0.25">
      <c r="A7782" s="1" t="s">
        <v>362</v>
      </c>
      <c r="B7782" s="2" t="s">
        <v>76</v>
      </c>
      <c r="C7782" s="2" t="s">
        <v>77</v>
      </c>
      <c r="D7782" s="2" t="s">
        <v>78</v>
      </c>
      <c r="E7782" s="2" t="s">
        <v>6212</v>
      </c>
      <c r="F7782" s="2">
        <v>31211604</v>
      </c>
      <c r="G7782" s="2" t="s">
        <v>496</v>
      </c>
      <c r="H7782" s="2">
        <v>3</v>
      </c>
      <c r="I7782" s="2">
        <v>3</v>
      </c>
      <c r="J7782" s="2">
        <v>10</v>
      </c>
      <c r="K7782" s="2">
        <v>1</v>
      </c>
      <c r="L7782" s="3">
        <v>200000</v>
      </c>
      <c r="M7782" s="2" t="s">
        <v>17383</v>
      </c>
      <c r="N7782" s="4" t="s">
        <v>21</v>
      </c>
    </row>
    <row r="7783" spans="1:14" x14ac:dyDescent="0.25">
      <c r="A7783" s="1" t="s">
        <v>362</v>
      </c>
      <c r="B7783" s="2" t="s">
        <v>76</v>
      </c>
      <c r="C7783" s="2" t="s">
        <v>77</v>
      </c>
      <c r="D7783" s="2" t="s">
        <v>78</v>
      </c>
      <c r="E7783" s="2" t="s">
        <v>6213</v>
      </c>
      <c r="F7783" s="2">
        <v>31211604</v>
      </c>
      <c r="G7783" s="2" t="s">
        <v>496</v>
      </c>
      <c r="H7783" s="2">
        <v>3</v>
      </c>
      <c r="I7783" s="2">
        <v>3</v>
      </c>
      <c r="J7783" s="2">
        <v>10</v>
      </c>
      <c r="K7783" s="2">
        <v>1</v>
      </c>
      <c r="L7783" s="3">
        <v>90606</v>
      </c>
      <c r="M7783" s="2" t="s">
        <v>17383</v>
      </c>
      <c r="N7783" s="4" t="s">
        <v>21</v>
      </c>
    </row>
    <row r="7784" spans="1:14" x14ac:dyDescent="0.25">
      <c r="A7784" s="1" t="s">
        <v>362</v>
      </c>
      <c r="B7784" s="2" t="s">
        <v>76</v>
      </c>
      <c r="C7784" s="2" t="s">
        <v>77</v>
      </c>
      <c r="D7784" s="2" t="s">
        <v>78</v>
      </c>
      <c r="E7784" s="2" t="s">
        <v>6214</v>
      </c>
      <c r="F7784" s="2">
        <v>31211604</v>
      </c>
      <c r="G7784" s="2" t="s">
        <v>496</v>
      </c>
      <c r="H7784" s="2">
        <v>3</v>
      </c>
      <c r="I7784" s="2">
        <v>3</v>
      </c>
      <c r="J7784" s="2">
        <v>10</v>
      </c>
      <c r="K7784" s="2">
        <v>1</v>
      </c>
      <c r="L7784" s="3">
        <v>48110</v>
      </c>
      <c r="M7784" s="2" t="s">
        <v>17383</v>
      </c>
      <c r="N7784" s="4" t="s">
        <v>21</v>
      </c>
    </row>
    <row r="7785" spans="1:14" x14ac:dyDescent="0.25">
      <c r="A7785" s="1" t="s">
        <v>362</v>
      </c>
      <c r="B7785" s="2" t="s">
        <v>76</v>
      </c>
      <c r="C7785" s="2" t="s">
        <v>77</v>
      </c>
      <c r="D7785" s="2" t="s">
        <v>78</v>
      </c>
      <c r="E7785" s="2" t="s">
        <v>6215</v>
      </c>
      <c r="F7785" s="2">
        <v>30151800</v>
      </c>
      <c r="G7785" s="2" t="s">
        <v>496</v>
      </c>
      <c r="H7785" s="2">
        <v>3</v>
      </c>
      <c r="I7785" s="2">
        <v>3</v>
      </c>
      <c r="J7785" s="2">
        <v>10</v>
      </c>
      <c r="K7785" s="2">
        <v>20</v>
      </c>
      <c r="L7785" s="3">
        <v>1899240</v>
      </c>
      <c r="M7785" s="2" t="s">
        <v>0</v>
      </c>
      <c r="N7785" s="4" t="s">
        <v>21</v>
      </c>
    </row>
    <row r="7786" spans="1:14" x14ac:dyDescent="0.25">
      <c r="A7786" s="1" t="s">
        <v>362</v>
      </c>
      <c r="B7786" s="2" t="s">
        <v>76</v>
      </c>
      <c r="C7786" s="2" t="s">
        <v>77</v>
      </c>
      <c r="D7786" s="2" t="s">
        <v>78</v>
      </c>
      <c r="E7786" s="2" t="s">
        <v>6216</v>
      </c>
      <c r="F7786" s="2">
        <v>30151800</v>
      </c>
      <c r="G7786" s="2" t="s">
        <v>496</v>
      </c>
      <c r="H7786" s="2">
        <v>3</v>
      </c>
      <c r="I7786" s="2">
        <v>3</v>
      </c>
      <c r="J7786" s="2">
        <v>10</v>
      </c>
      <c r="K7786" s="2">
        <v>12</v>
      </c>
      <c r="L7786" s="3">
        <v>615348</v>
      </c>
      <c r="M7786" s="2" t="s">
        <v>0</v>
      </c>
      <c r="N7786" s="4" t="s">
        <v>21</v>
      </c>
    </row>
    <row r="7787" spans="1:14" x14ac:dyDescent="0.25">
      <c r="A7787" s="1" t="s">
        <v>362</v>
      </c>
      <c r="B7787" s="2" t="s">
        <v>76</v>
      </c>
      <c r="C7787" s="2" t="s">
        <v>77</v>
      </c>
      <c r="D7787" s="2" t="s">
        <v>78</v>
      </c>
      <c r="E7787" s="2" t="s">
        <v>6217</v>
      </c>
      <c r="F7787" s="2">
        <v>31211604</v>
      </c>
      <c r="G7787" s="2" t="s">
        <v>496</v>
      </c>
      <c r="H7787" s="2">
        <v>3</v>
      </c>
      <c r="I7787" s="2">
        <v>3</v>
      </c>
      <c r="J7787" s="2">
        <v>10</v>
      </c>
      <c r="K7787" s="2">
        <v>1</v>
      </c>
      <c r="L7787" s="3">
        <v>13556</v>
      </c>
      <c r="M7787" s="2" t="s">
        <v>239</v>
      </c>
      <c r="N7787" s="4" t="s">
        <v>21</v>
      </c>
    </row>
    <row r="7788" spans="1:14" x14ac:dyDescent="0.25">
      <c r="A7788" s="1" t="s">
        <v>362</v>
      </c>
      <c r="B7788" s="2" t="s">
        <v>76</v>
      </c>
      <c r="C7788" s="2" t="s">
        <v>77</v>
      </c>
      <c r="D7788" s="2" t="s">
        <v>78</v>
      </c>
      <c r="E7788" s="2" t="s">
        <v>6218</v>
      </c>
      <c r="F7788" s="2">
        <v>31211604</v>
      </c>
      <c r="G7788" s="2" t="s">
        <v>496</v>
      </c>
      <c r="H7788" s="2">
        <v>3</v>
      </c>
      <c r="I7788" s="2">
        <v>3</v>
      </c>
      <c r="J7788" s="2">
        <v>10</v>
      </c>
      <c r="K7788" s="2">
        <v>1</v>
      </c>
      <c r="L7788" s="3">
        <v>13933</v>
      </c>
      <c r="M7788" s="2" t="s">
        <v>0</v>
      </c>
      <c r="N7788" s="4" t="s">
        <v>21</v>
      </c>
    </row>
    <row r="7789" spans="1:14" x14ac:dyDescent="0.25">
      <c r="A7789" s="1" t="s">
        <v>362</v>
      </c>
      <c r="B7789" s="2" t="s">
        <v>76</v>
      </c>
      <c r="C7789" s="2" t="s">
        <v>77</v>
      </c>
      <c r="D7789" s="2" t="s">
        <v>78</v>
      </c>
      <c r="E7789" s="2" t="s">
        <v>6219</v>
      </c>
      <c r="F7789" s="2">
        <v>12164900</v>
      </c>
      <c r="G7789" s="2" t="s">
        <v>496</v>
      </c>
      <c r="H7789" s="2">
        <v>3</v>
      </c>
      <c r="I7789" s="2">
        <v>3</v>
      </c>
      <c r="J7789" s="2">
        <v>10</v>
      </c>
      <c r="K7789" s="2">
        <v>20</v>
      </c>
      <c r="L7789" s="3">
        <v>438240</v>
      </c>
      <c r="M7789" s="2" t="s">
        <v>0</v>
      </c>
      <c r="N7789" s="4" t="s">
        <v>21</v>
      </c>
    </row>
    <row r="7790" spans="1:14" x14ac:dyDescent="0.25">
      <c r="A7790" s="1" t="s">
        <v>362</v>
      </c>
      <c r="B7790" s="2" t="s">
        <v>76</v>
      </c>
      <c r="C7790" s="2" t="s">
        <v>77</v>
      </c>
      <c r="D7790" s="2" t="s">
        <v>78</v>
      </c>
      <c r="E7790" s="2" t="s">
        <v>6220</v>
      </c>
      <c r="F7790" s="2">
        <v>12164900</v>
      </c>
      <c r="G7790" s="2" t="s">
        <v>496</v>
      </c>
      <c r="H7790" s="2">
        <v>3</v>
      </c>
      <c r="I7790" s="2">
        <v>3</v>
      </c>
      <c r="J7790" s="2">
        <v>10</v>
      </c>
      <c r="K7790" s="2">
        <v>10</v>
      </c>
      <c r="L7790" s="3">
        <v>2950000</v>
      </c>
      <c r="M7790" s="2" t="s">
        <v>0</v>
      </c>
      <c r="N7790" s="4" t="s">
        <v>21</v>
      </c>
    </row>
    <row r="7791" spans="1:14" x14ac:dyDescent="0.25">
      <c r="A7791" s="1" t="s">
        <v>362</v>
      </c>
      <c r="B7791" s="2" t="s">
        <v>76</v>
      </c>
      <c r="C7791" s="2" t="s">
        <v>77</v>
      </c>
      <c r="D7791" s="2" t="s">
        <v>78</v>
      </c>
      <c r="E7791" s="2" t="s">
        <v>6221</v>
      </c>
      <c r="F7791" s="2">
        <v>12164900</v>
      </c>
      <c r="G7791" s="2" t="s">
        <v>496</v>
      </c>
      <c r="H7791" s="2">
        <v>3</v>
      </c>
      <c r="I7791" s="2">
        <v>3</v>
      </c>
      <c r="J7791" s="2">
        <v>10</v>
      </c>
      <c r="K7791" s="2">
        <v>25</v>
      </c>
      <c r="L7791" s="3">
        <v>3103900</v>
      </c>
      <c r="M7791" s="2" t="s">
        <v>0</v>
      </c>
      <c r="N7791" s="4" t="s">
        <v>21</v>
      </c>
    </row>
    <row r="7792" spans="1:14" x14ac:dyDescent="0.25">
      <c r="A7792" s="1" t="s">
        <v>362</v>
      </c>
      <c r="B7792" s="2" t="s">
        <v>76</v>
      </c>
      <c r="C7792" s="2" t="s">
        <v>77</v>
      </c>
      <c r="D7792" s="2" t="s">
        <v>78</v>
      </c>
      <c r="E7792" s="2" t="s">
        <v>6222</v>
      </c>
      <c r="F7792" s="2">
        <v>12164900</v>
      </c>
      <c r="G7792" s="2" t="s">
        <v>496</v>
      </c>
      <c r="H7792" s="2">
        <v>3</v>
      </c>
      <c r="I7792" s="2">
        <v>3</v>
      </c>
      <c r="J7792" s="2">
        <v>10</v>
      </c>
      <c r="K7792" s="2">
        <v>10</v>
      </c>
      <c r="L7792" s="3">
        <v>3179600</v>
      </c>
      <c r="M7792" s="2" t="s">
        <v>0</v>
      </c>
      <c r="N7792" s="4" t="s">
        <v>21</v>
      </c>
    </row>
    <row r="7793" spans="1:14" x14ac:dyDescent="0.25">
      <c r="A7793" s="1" t="s">
        <v>362</v>
      </c>
      <c r="B7793" s="2" t="s">
        <v>76</v>
      </c>
      <c r="C7793" s="2" t="s">
        <v>77</v>
      </c>
      <c r="D7793" s="2" t="s">
        <v>78</v>
      </c>
      <c r="E7793" s="2" t="s">
        <v>6223</v>
      </c>
      <c r="F7793" s="2">
        <v>12164900</v>
      </c>
      <c r="G7793" s="2" t="s">
        <v>496</v>
      </c>
      <c r="H7793" s="2">
        <v>3</v>
      </c>
      <c r="I7793" s="2">
        <v>3</v>
      </c>
      <c r="J7793" s="2">
        <v>10</v>
      </c>
      <c r="K7793" s="2">
        <v>1</v>
      </c>
      <c r="L7793" s="3">
        <v>298409</v>
      </c>
      <c r="M7793" s="2" t="s">
        <v>0</v>
      </c>
      <c r="N7793" s="4" t="s">
        <v>21</v>
      </c>
    </row>
    <row r="7794" spans="1:14" x14ac:dyDescent="0.25">
      <c r="A7794" s="1" t="s">
        <v>362</v>
      </c>
      <c r="B7794" s="2" t="s">
        <v>76</v>
      </c>
      <c r="C7794" s="2" t="s">
        <v>77</v>
      </c>
      <c r="D7794" s="2" t="s">
        <v>78</v>
      </c>
      <c r="E7794" s="2" t="s">
        <v>6224</v>
      </c>
      <c r="F7794" s="2">
        <v>31201605</v>
      </c>
      <c r="G7794" s="2" t="s">
        <v>496</v>
      </c>
      <c r="H7794" s="2">
        <v>3</v>
      </c>
      <c r="I7794" s="2">
        <v>3</v>
      </c>
      <c r="J7794" s="2">
        <v>10</v>
      </c>
      <c r="K7794" s="2">
        <v>1</v>
      </c>
      <c r="L7794" s="3">
        <v>59976</v>
      </c>
      <c r="M7794" s="2" t="s">
        <v>0</v>
      </c>
      <c r="N7794" s="4" t="s">
        <v>21</v>
      </c>
    </row>
    <row r="7795" spans="1:14" x14ac:dyDescent="0.25">
      <c r="A7795" s="1" t="s">
        <v>362</v>
      </c>
      <c r="B7795" s="2" t="s">
        <v>76</v>
      </c>
      <c r="C7795" s="2" t="s">
        <v>77</v>
      </c>
      <c r="D7795" s="2" t="s">
        <v>78</v>
      </c>
      <c r="E7795" s="2" t="s">
        <v>6225</v>
      </c>
      <c r="F7795" s="2">
        <v>31201605</v>
      </c>
      <c r="G7795" s="2" t="s">
        <v>496</v>
      </c>
      <c r="H7795" s="2">
        <v>3</v>
      </c>
      <c r="I7795" s="2">
        <v>3</v>
      </c>
      <c r="J7795" s="2">
        <v>10</v>
      </c>
      <c r="K7795" s="2">
        <v>1</v>
      </c>
      <c r="L7795" s="3">
        <v>15793</v>
      </c>
      <c r="M7795" s="2" t="s">
        <v>17383</v>
      </c>
      <c r="N7795" s="4" t="s">
        <v>21</v>
      </c>
    </row>
    <row r="7796" spans="1:14" x14ac:dyDescent="0.25">
      <c r="A7796" s="1" t="s">
        <v>362</v>
      </c>
      <c r="B7796" s="2" t="s">
        <v>76</v>
      </c>
      <c r="C7796" s="2" t="s">
        <v>77</v>
      </c>
      <c r="D7796" s="2" t="s">
        <v>78</v>
      </c>
      <c r="E7796" s="2" t="s">
        <v>6226</v>
      </c>
      <c r="F7796" s="2">
        <v>31201605</v>
      </c>
      <c r="G7796" s="2" t="s">
        <v>496</v>
      </c>
      <c r="H7796" s="2">
        <v>3</v>
      </c>
      <c r="I7796" s="2">
        <v>3</v>
      </c>
      <c r="J7796" s="2">
        <v>10</v>
      </c>
      <c r="K7796" s="2">
        <v>2</v>
      </c>
      <c r="L7796" s="3">
        <v>140000</v>
      </c>
      <c r="M7796" s="2" t="s">
        <v>0</v>
      </c>
      <c r="N7796" s="4" t="s">
        <v>21</v>
      </c>
    </row>
    <row r="7797" spans="1:14" x14ac:dyDescent="0.25">
      <c r="A7797" s="1" t="s">
        <v>362</v>
      </c>
      <c r="B7797" s="2" t="s">
        <v>76</v>
      </c>
      <c r="C7797" s="2" t="s">
        <v>77</v>
      </c>
      <c r="D7797" s="2" t="s">
        <v>78</v>
      </c>
      <c r="E7797" s="2" t="s">
        <v>6227</v>
      </c>
      <c r="F7797" s="2">
        <v>31201605</v>
      </c>
      <c r="G7797" s="2" t="s">
        <v>496</v>
      </c>
      <c r="H7797" s="2">
        <v>3</v>
      </c>
      <c r="I7797" s="2">
        <v>3</v>
      </c>
      <c r="J7797" s="2">
        <v>10</v>
      </c>
      <c r="K7797" s="2">
        <v>2</v>
      </c>
      <c r="L7797" s="3">
        <v>64046</v>
      </c>
      <c r="M7797" s="2" t="s">
        <v>0</v>
      </c>
      <c r="N7797" s="4" t="s">
        <v>21</v>
      </c>
    </row>
    <row r="7798" spans="1:14" x14ac:dyDescent="0.25">
      <c r="A7798" s="1" t="s">
        <v>362</v>
      </c>
      <c r="B7798" s="2" t="s">
        <v>76</v>
      </c>
      <c r="C7798" s="2" t="s">
        <v>77</v>
      </c>
      <c r="D7798" s="2" t="s">
        <v>78</v>
      </c>
      <c r="E7798" s="2" t="s">
        <v>6228</v>
      </c>
      <c r="F7798" s="2">
        <v>31211502</v>
      </c>
      <c r="G7798" s="2" t="s">
        <v>496</v>
      </c>
      <c r="H7798" s="2">
        <v>3</v>
      </c>
      <c r="I7798" s="2">
        <v>3</v>
      </c>
      <c r="J7798" s="2">
        <v>10</v>
      </c>
      <c r="K7798" s="2">
        <v>20</v>
      </c>
      <c r="L7798" s="3">
        <v>6397440</v>
      </c>
      <c r="M7798" s="2" t="s">
        <v>0</v>
      </c>
      <c r="N7798" s="4" t="s">
        <v>21</v>
      </c>
    </row>
    <row r="7799" spans="1:14" x14ac:dyDescent="0.25">
      <c r="A7799" s="1" t="s">
        <v>362</v>
      </c>
      <c r="B7799" s="2" t="s">
        <v>76</v>
      </c>
      <c r="C7799" s="2" t="s">
        <v>77</v>
      </c>
      <c r="D7799" s="2" t="s">
        <v>78</v>
      </c>
      <c r="E7799" s="2" t="s">
        <v>6229</v>
      </c>
      <c r="F7799" s="2">
        <v>31211518</v>
      </c>
      <c r="G7799" s="2" t="s">
        <v>496</v>
      </c>
      <c r="H7799" s="2">
        <v>3</v>
      </c>
      <c r="I7799" s="2">
        <v>3</v>
      </c>
      <c r="J7799" s="2">
        <v>10</v>
      </c>
      <c r="K7799" s="2">
        <v>5</v>
      </c>
      <c r="L7799" s="3">
        <v>233370</v>
      </c>
      <c r="M7799" s="2" t="s">
        <v>0</v>
      </c>
      <c r="N7799" s="4" t="s">
        <v>21</v>
      </c>
    </row>
    <row r="7800" spans="1:14" x14ac:dyDescent="0.25">
      <c r="A7800" s="1" t="s">
        <v>362</v>
      </c>
      <c r="B7800" s="2" t="s">
        <v>76</v>
      </c>
      <c r="C7800" s="2" t="s">
        <v>77</v>
      </c>
      <c r="D7800" s="2" t="s">
        <v>78</v>
      </c>
      <c r="E7800" s="2" t="s">
        <v>6230</v>
      </c>
      <c r="F7800" s="2">
        <v>31211502</v>
      </c>
      <c r="G7800" s="2" t="s">
        <v>496</v>
      </c>
      <c r="H7800" s="2">
        <v>3</v>
      </c>
      <c r="I7800" s="2">
        <v>3</v>
      </c>
      <c r="J7800" s="2">
        <v>10</v>
      </c>
      <c r="K7800" s="2">
        <v>1</v>
      </c>
      <c r="L7800" s="3">
        <v>85000</v>
      </c>
      <c r="M7800" s="2" t="s">
        <v>17383</v>
      </c>
      <c r="N7800" s="4" t="s">
        <v>21</v>
      </c>
    </row>
    <row r="7801" spans="1:14" x14ac:dyDescent="0.25">
      <c r="A7801" s="1" t="s">
        <v>362</v>
      </c>
      <c r="B7801" s="2" t="s">
        <v>76</v>
      </c>
      <c r="C7801" s="2" t="s">
        <v>77</v>
      </c>
      <c r="D7801" s="2" t="s">
        <v>78</v>
      </c>
      <c r="E7801" s="2" t="s">
        <v>6231</v>
      </c>
      <c r="F7801" s="2">
        <v>31211502</v>
      </c>
      <c r="G7801" s="2" t="s">
        <v>496</v>
      </c>
      <c r="H7801" s="2">
        <v>3</v>
      </c>
      <c r="I7801" s="2">
        <v>3</v>
      </c>
      <c r="J7801" s="2">
        <v>10</v>
      </c>
      <c r="K7801" s="2">
        <v>20</v>
      </c>
      <c r="L7801" s="3">
        <v>1376800</v>
      </c>
      <c r="M7801" s="2" t="s">
        <v>17383</v>
      </c>
      <c r="N7801" s="4" t="s">
        <v>21</v>
      </c>
    </row>
    <row r="7802" spans="1:14" x14ac:dyDescent="0.25">
      <c r="A7802" s="1" t="s">
        <v>362</v>
      </c>
      <c r="B7802" s="2" t="s">
        <v>76</v>
      </c>
      <c r="C7802" s="2" t="s">
        <v>77</v>
      </c>
      <c r="D7802" s="2" t="s">
        <v>78</v>
      </c>
      <c r="E7802" s="2" t="s">
        <v>6232</v>
      </c>
      <c r="F7802" s="2">
        <v>31211522</v>
      </c>
      <c r="G7802" s="2" t="s">
        <v>496</v>
      </c>
      <c r="H7802" s="2">
        <v>3</v>
      </c>
      <c r="I7802" s="2">
        <v>3</v>
      </c>
      <c r="J7802" s="2">
        <v>10</v>
      </c>
      <c r="K7802" s="2">
        <v>10</v>
      </c>
      <c r="L7802" s="3">
        <v>1131300</v>
      </c>
      <c r="M7802" s="2" t="s">
        <v>17383</v>
      </c>
      <c r="N7802" s="4" t="s">
        <v>21</v>
      </c>
    </row>
    <row r="7803" spans="1:14" x14ac:dyDescent="0.25">
      <c r="A7803" s="1" t="s">
        <v>362</v>
      </c>
      <c r="B7803" s="2" t="s">
        <v>76</v>
      </c>
      <c r="C7803" s="2" t="s">
        <v>77</v>
      </c>
      <c r="D7803" s="2" t="s">
        <v>78</v>
      </c>
      <c r="E7803" s="2" t="s">
        <v>6233</v>
      </c>
      <c r="F7803" s="2">
        <v>31211522</v>
      </c>
      <c r="G7803" s="2" t="s">
        <v>496</v>
      </c>
      <c r="H7803" s="2">
        <v>3</v>
      </c>
      <c r="I7803" s="2">
        <v>3</v>
      </c>
      <c r="J7803" s="2">
        <v>10</v>
      </c>
      <c r="K7803" s="2">
        <v>5</v>
      </c>
      <c r="L7803" s="3">
        <v>1814750</v>
      </c>
      <c r="M7803" s="2" t="s">
        <v>0</v>
      </c>
      <c r="N7803" s="4" t="s">
        <v>21</v>
      </c>
    </row>
    <row r="7804" spans="1:14" x14ac:dyDescent="0.25">
      <c r="A7804" s="1" t="s">
        <v>362</v>
      </c>
      <c r="B7804" s="2" t="s">
        <v>76</v>
      </c>
      <c r="C7804" s="2" t="s">
        <v>77</v>
      </c>
      <c r="D7804" s="2" t="s">
        <v>78</v>
      </c>
      <c r="E7804" s="2" t="s">
        <v>6234</v>
      </c>
      <c r="F7804" s="2">
        <v>31211522</v>
      </c>
      <c r="G7804" s="2" t="s">
        <v>496</v>
      </c>
      <c r="H7804" s="2">
        <v>3</v>
      </c>
      <c r="I7804" s="2">
        <v>3</v>
      </c>
      <c r="J7804" s="2">
        <v>10</v>
      </c>
      <c r="K7804" s="2">
        <v>20</v>
      </c>
      <c r="L7804" s="3">
        <v>6412420</v>
      </c>
      <c r="M7804" s="2" t="s">
        <v>0</v>
      </c>
      <c r="N7804" s="4" t="s">
        <v>21</v>
      </c>
    </row>
    <row r="7805" spans="1:14" x14ac:dyDescent="0.25">
      <c r="A7805" s="1" t="s">
        <v>362</v>
      </c>
      <c r="B7805" s="2" t="s">
        <v>76</v>
      </c>
      <c r="C7805" s="2" t="s">
        <v>77</v>
      </c>
      <c r="D7805" s="2" t="s">
        <v>78</v>
      </c>
      <c r="E7805" s="2" t="s">
        <v>6235</v>
      </c>
      <c r="F7805" s="2">
        <v>60121001</v>
      </c>
      <c r="G7805" s="2" t="s">
        <v>496</v>
      </c>
      <c r="H7805" s="2">
        <v>3</v>
      </c>
      <c r="I7805" s="2">
        <v>3</v>
      </c>
      <c r="J7805" s="2">
        <v>10</v>
      </c>
      <c r="K7805" s="2">
        <v>1</v>
      </c>
      <c r="L7805" s="3">
        <v>141102</v>
      </c>
      <c r="M7805" s="2" t="s">
        <v>17383</v>
      </c>
      <c r="N7805" s="4" t="s">
        <v>21</v>
      </c>
    </row>
    <row r="7806" spans="1:14" x14ac:dyDescent="0.25">
      <c r="A7806" s="1" t="s">
        <v>362</v>
      </c>
      <c r="B7806" s="2" t="s">
        <v>76</v>
      </c>
      <c r="C7806" s="2" t="s">
        <v>77</v>
      </c>
      <c r="D7806" s="2" t="s">
        <v>78</v>
      </c>
      <c r="E7806" s="2" t="s">
        <v>6236</v>
      </c>
      <c r="F7806" s="2">
        <v>60121001</v>
      </c>
      <c r="G7806" s="2" t="s">
        <v>496</v>
      </c>
      <c r="H7806" s="2">
        <v>3</v>
      </c>
      <c r="I7806" s="2">
        <v>3</v>
      </c>
      <c r="J7806" s="2">
        <v>10</v>
      </c>
      <c r="K7806" s="2">
        <v>1</v>
      </c>
      <c r="L7806" s="3">
        <v>139366</v>
      </c>
      <c r="M7806" s="2" t="s">
        <v>17383</v>
      </c>
      <c r="N7806" s="4" t="s">
        <v>21</v>
      </c>
    </row>
    <row r="7807" spans="1:14" x14ac:dyDescent="0.25">
      <c r="A7807" s="1" t="s">
        <v>362</v>
      </c>
      <c r="B7807" s="2" t="s">
        <v>76</v>
      </c>
      <c r="C7807" s="2" t="s">
        <v>77</v>
      </c>
      <c r="D7807" s="2" t="s">
        <v>78</v>
      </c>
      <c r="E7807" s="2" t="s">
        <v>6237</v>
      </c>
      <c r="F7807" s="2">
        <v>31211502</v>
      </c>
      <c r="G7807" s="2" t="s">
        <v>496</v>
      </c>
      <c r="H7807" s="2">
        <v>3</v>
      </c>
      <c r="I7807" s="2">
        <v>3</v>
      </c>
      <c r="J7807" s="2">
        <v>10</v>
      </c>
      <c r="K7807" s="2">
        <v>20</v>
      </c>
      <c r="L7807" s="3">
        <v>6300000</v>
      </c>
      <c r="M7807" s="2" t="s">
        <v>0</v>
      </c>
      <c r="N7807" s="4" t="s">
        <v>21</v>
      </c>
    </row>
    <row r="7808" spans="1:14" x14ac:dyDescent="0.25">
      <c r="A7808" s="1" t="s">
        <v>362</v>
      </c>
      <c r="B7808" s="2" t="s">
        <v>76</v>
      </c>
      <c r="C7808" s="2" t="s">
        <v>77</v>
      </c>
      <c r="D7808" s="2" t="s">
        <v>78</v>
      </c>
      <c r="E7808" s="2" t="s">
        <v>6238</v>
      </c>
      <c r="F7808" s="2">
        <v>31211604</v>
      </c>
      <c r="G7808" s="2" t="s">
        <v>496</v>
      </c>
      <c r="H7808" s="2">
        <v>3</v>
      </c>
      <c r="I7808" s="2">
        <v>3</v>
      </c>
      <c r="J7808" s="2">
        <v>10</v>
      </c>
      <c r="K7808" s="2">
        <v>2</v>
      </c>
      <c r="L7808" s="3">
        <v>189864</v>
      </c>
      <c r="M7808" s="2" t="s">
        <v>17383</v>
      </c>
      <c r="N7808" s="4" t="s">
        <v>21</v>
      </c>
    </row>
    <row r="7809" spans="1:14" x14ac:dyDescent="0.25">
      <c r="A7809" s="1" t="s">
        <v>362</v>
      </c>
      <c r="B7809" s="2" t="s">
        <v>76</v>
      </c>
      <c r="C7809" s="2" t="s">
        <v>77</v>
      </c>
      <c r="D7809" s="2" t="s">
        <v>78</v>
      </c>
      <c r="E7809" s="2" t="s">
        <v>6239</v>
      </c>
      <c r="F7809" s="2">
        <v>31211604</v>
      </c>
      <c r="G7809" s="2" t="s">
        <v>496</v>
      </c>
      <c r="H7809" s="2">
        <v>3</v>
      </c>
      <c r="I7809" s="2">
        <v>3</v>
      </c>
      <c r="J7809" s="2">
        <v>10</v>
      </c>
      <c r="K7809" s="2">
        <v>2</v>
      </c>
      <c r="L7809" s="3">
        <v>206452</v>
      </c>
      <c r="M7809" s="2" t="s">
        <v>17383</v>
      </c>
      <c r="N7809" s="4" t="s">
        <v>21</v>
      </c>
    </row>
    <row r="7810" spans="1:14" x14ac:dyDescent="0.25">
      <c r="A7810" s="1" t="s">
        <v>362</v>
      </c>
      <c r="B7810" s="2" t="s">
        <v>76</v>
      </c>
      <c r="C7810" s="2" t="s">
        <v>77</v>
      </c>
      <c r="D7810" s="2" t="s">
        <v>78</v>
      </c>
      <c r="E7810" s="2" t="s">
        <v>6240</v>
      </c>
      <c r="F7810" s="2">
        <v>31201619</v>
      </c>
      <c r="G7810" s="2" t="s">
        <v>496</v>
      </c>
      <c r="H7810" s="2">
        <v>3</v>
      </c>
      <c r="I7810" s="2">
        <v>3</v>
      </c>
      <c r="J7810" s="2">
        <v>10</v>
      </c>
      <c r="K7810" s="2">
        <v>10</v>
      </c>
      <c r="L7810" s="3">
        <v>609480</v>
      </c>
      <c r="M7810" s="2" t="s">
        <v>0</v>
      </c>
      <c r="N7810" s="4" t="s">
        <v>21</v>
      </c>
    </row>
    <row r="7811" spans="1:14" x14ac:dyDescent="0.25">
      <c r="A7811" s="1" t="s">
        <v>362</v>
      </c>
      <c r="B7811" s="2" t="s">
        <v>76</v>
      </c>
      <c r="C7811" s="2" t="s">
        <v>77</v>
      </c>
      <c r="D7811" s="2" t="s">
        <v>78</v>
      </c>
      <c r="E7811" s="2" t="s">
        <v>6241</v>
      </c>
      <c r="F7811" s="2">
        <v>31201605</v>
      </c>
      <c r="G7811" s="2" t="s">
        <v>496</v>
      </c>
      <c r="H7811" s="2">
        <v>3</v>
      </c>
      <c r="I7811" s="2">
        <v>3</v>
      </c>
      <c r="J7811" s="2">
        <v>10</v>
      </c>
      <c r="K7811" s="2">
        <v>1</v>
      </c>
      <c r="L7811" s="3">
        <v>14695</v>
      </c>
      <c r="M7811" s="2" t="s">
        <v>0</v>
      </c>
      <c r="N7811" s="4" t="s">
        <v>21</v>
      </c>
    </row>
    <row r="7812" spans="1:14" x14ac:dyDescent="0.25">
      <c r="A7812" s="1" t="s">
        <v>362</v>
      </c>
      <c r="B7812" s="2" t="s">
        <v>76</v>
      </c>
      <c r="C7812" s="2" t="s">
        <v>77</v>
      </c>
      <c r="D7812" s="2" t="s">
        <v>78</v>
      </c>
      <c r="E7812" s="2" t="s">
        <v>6242</v>
      </c>
      <c r="F7812" s="2">
        <v>31201619</v>
      </c>
      <c r="G7812" s="2" t="s">
        <v>496</v>
      </c>
      <c r="H7812" s="2">
        <v>3</v>
      </c>
      <c r="I7812" s="2">
        <v>3</v>
      </c>
      <c r="J7812" s="2">
        <v>10</v>
      </c>
      <c r="K7812" s="2">
        <v>30</v>
      </c>
      <c r="L7812" s="3">
        <v>840000</v>
      </c>
      <c r="M7812" s="2" t="s">
        <v>0</v>
      </c>
      <c r="N7812" s="4" t="s">
        <v>21</v>
      </c>
    </row>
    <row r="7813" spans="1:14" x14ac:dyDescent="0.25">
      <c r="A7813" s="1" t="s">
        <v>362</v>
      </c>
      <c r="B7813" s="2" t="s">
        <v>76</v>
      </c>
      <c r="C7813" s="2" t="s">
        <v>77</v>
      </c>
      <c r="D7813" s="2" t="s">
        <v>78</v>
      </c>
      <c r="E7813" s="2" t="s">
        <v>6243</v>
      </c>
      <c r="F7813" s="2">
        <v>31201619</v>
      </c>
      <c r="G7813" s="2" t="s">
        <v>496</v>
      </c>
      <c r="H7813" s="2">
        <v>3</v>
      </c>
      <c r="I7813" s="2">
        <v>3</v>
      </c>
      <c r="J7813" s="2">
        <v>10</v>
      </c>
      <c r="K7813" s="2">
        <v>40</v>
      </c>
      <c r="L7813" s="3">
        <v>1120000</v>
      </c>
      <c r="M7813" s="2" t="s">
        <v>0</v>
      </c>
      <c r="N7813" s="4" t="s">
        <v>21</v>
      </c>
    </row>
    <row r="7814" spans="1:14" x14ac:dyDescent="0.25">
      <c r="A7814" s="1" t="s">
        <v>362</v>
      </c>
      <c r="B7814" s="2" t="s">
        <v>72</v>
      </c>
      <c r="C7814" s="2" t="s">
        <v>73</v>
      </c>
      <c r="D7814" s="2" t="s">
        <v>74</v>
      </c>
      <c r="E7814" s="2" t="s">
        <v>3911</v>
      </c>
      <c r="F7814" s="2">
        <v>31211803</v>
      </c>
      <c r="G7814" s="2" t="s">
        <v>496</v>
      </c>
      <c r="H7814" s="2">
        <v>3</v>
      </c>
      <c r="I7814" s="2">
        <v>3</v>
      </c>
      <c r="J7814" s="2">
        <v>10</v>
      </c>
      <c r="K7814" s="2">
        <v>50</v>
      </c>
      <c r="L7814" s="3">
        <v>2000000</v>
      </c>
      <c r="M7814" s="2" t="s">
        <v>17383</v>
      </c>
      <c r="N7814" s="4" t="s">
        <v>21</v>
      </c>
    </row>
    <row r="7815" spans="1:14" x14ac:dyDescent="0.25">
      <c r="A7815" s="1" t="s">
        <v>362</v>
      </c>
      <c r="B7815" s="2" t="s">
        <v>76</v>
      </c>
      <c r="C7815" s="2" t="s">
        <v>77</v>
      </c>
      <c r="D7815" s="2" t="s">
        <v>78</v>
      </c>
      <c r="E7815" s="2" t="s">
        <v>6244</v>
      </c>
      <c r="F7815" s="2">
        <v>31211510</v>
      </c>
      <c r="G7815" s="2" t="s">
        <v>496</v>
      </c>
      <c r="H7815" s="2">
        <v>3</v>
      </c>
      <c r="I7815" s="2">
        <v>3</v>
      </c>
      <c r="J7815" s="2">
        <v>10</v>
      </c>
      <c r="K7815" s="2">
        <v>2</v>
      </c>
      <c r="L7815" s="3">
        <v>68638</v>
      </c>
      <c r="M7815" s="2" t="s">
        <v>0</v>
      </c>
      <c r="N7815" s="4" t="s">
        <v>21</v>
      </c>
    </row>
    <row r="7816" spans="1:14" x14ac:dyDescent="0.25">
      <c r="A7816" s="1" t="s">
        <v>362</v>
      </c>
      <c r="B7816" s="2" t="s">
        <v>76</v>
      </c>
      <c r="C7816" s="2" t="s">
        <v>77</v>
      </c>
      <c r="D7816" s="2" t="s">
        <v>78</v>
      </c>
      <c r="E7816" s="2" t="s">
        <v>6245</v>
      </c>
      <c r="F7816" s="2">
        <v>31211604</v>
      </c>
      <c r="G7816" s="2" t="s">
        <v>496</v>
      </c>
      <c r="H7816" s="2">
        <v>3</v>
      </c>
      <c r="I7816" s="2">
        <v>3</v>
      </c>
      <c r="J7816" s="2">
        <v>10</v>
      </c>
      <c r="K7816" s="2">
        <v>1</v>
      </c>
      <c r="L7816" s="3">
        <v>166690</v>
      </c>
      <c r="M7816" s="2" t="s">
        <v>17383</v>
      </c>
      <c r="N7816" s="4" t="s">
        <v>21</v>
      </c>
    </row>
    <row r="7817" spans="1:14" x14ac:dyDescent="0.25">
      <c r="A7817" s="1" t="s">
        <v>362</v>
      </c>
      <c r="B7817" s="2" t="s">
        <v>76</v>
      </c>
      <c r="C7817" s="2" t="s">
        <v>77</v>
      </c>
      <c r="D7817" s="2" t="s">
        <v>78</v>
      </c>
      <c r="E7817" s="2" t="s">
        <v>6246</v>
      </c>
      <c r="F7817" s="2">
        <v>31211502</v>
      </c>
      <c r="G7817" s="2" t="s">
        <v>496</v>
      </c>
      <c r="H7817" s="2">
        <v>3</v>
      </c>
      <c r="I7817" s="2">
        <v>3</v>
      </c>
      <c r="J7817" s="2">
        <v>10</v>
      </c>
      <c r="K7817" s="2">
        <v>90</v>
      </c>
      <c r="L7817" s="3">
        <v>28598310</v>
      </c>
      <c r="M7817" s="2" t="s">
        <v>0</v>
      </c>
      <c r="N7817" s="4" t="s">
        <v>21</v>
      </c>
    </row>
    <row r="7818" spans="1:14" x14ac:dyDescent="0.25">
      <c r="A7818" s="1" t="s">
        <v>362</v>
      </c>
      <c r="B7818" s="2" t="s">
        <v>76</v>
      </c>
      <c r="C7818" s="2" t="s">
        <v>77</v>
      </c>
      <c r="D7818" s="2" t="s">
        <v>78</v>
      </c>
      <c r="E7818" s="2" t="s">
        <v>6247</v>
      </c>
      <c r="F7818" s="2">
        <v>31211704</v>
      </c>
      <c r="G7818" s="2" t="s">
        <v>496</v>
      </c>
      <c r="H7818" s="2">
        <v>3</v>
      </c>
      <c r="I7818" s="2">
        <v>3</v>
      </c>
      <c r="J7818" s="2">
        <v>10</v>
      </c>
      <c r="K7818" s="2">
        <v>2</v>
      </c>
      <c r="L7818" s="3">
        <v>109956</v>
      </c>
      <c r="M7818" s="2" t="s">
        <v>0</v>
      </c>
      <c r="N7818" s="4" t="s">
        <v>21</v>
      </c>
    </row>
    <row r="7819" spans="1:14" x14ac:dyDescent="0.25">
      <c r="A7819" s="1" t="s">
        <v>362</v>
      </c>
      <c r="B7819" s="2" t="s">
        <v>76</v>
      </c>
      <c r="C7819" s="2" t="s">
        <v>77</v>
      </c>
      <c r="D7819" s="2" t="s">
        <v>78</v>
      </c>
      <c r="E7819" s="2" t="s">
        <v>6248</v>
      </c>
      <c r="F7819" s="2">
        <v>31211704</v>
      </c>
      <c r="G7819" s="2" t="s">
        <v>496</v>
      </c>
      <c r="H7819" s="2">
        <v>3</v>
      </c>
      <c r="I7819" s="2">
        <v>3</v>
      </c>
      <c r="J7819" s="2">
        <v>10</v>
      </c>
      <c r="K7819" s="2">
        <v>4</v>
      </c>
      <c r="L7819" s="3">
        <v>243792</v>
      </c>
      <c r="M7819" s="2" t="s">
        <v>0</v>
      </c>
      <c r="N7819" s="4" t="s">
        <v>21</v>
      </c>
    </row>
    <row r="7820" spans="1:14" x14ac:dyDescent="0.25">
      <c r="A7820" s="1" t="s">
        <v>362</v>
      </c>
      <c r="B7820" s="2" t="s">
        <v>76</v>
      </c>
      <c r="C7820" s="2" t="s">
        <v>77</v>
      </c>
      <c r="D7820" s="2" t="s">
        <v>78</v>
      </c>
      <c r="E7820" s="2" t="s">
        <v>6249</v>
      </c>
      <c r="F7820" s="2">
        <v>31211704</v>
      </c>
      <c r="G7820" s="2" t="s">
        <v>496</v>
      </c>
      <c r="H7820" s="2">
        <v>3</v>
      </c>
      <c r="I7820" s="2">
        <v>3</v>
      </c>
      <c r="J7820" s="2">
        <v>10</v>
      </c>
      <c r="K7820" s="2">
        <v>10</v>
      </c>
      <c r="L7820" s="3">
        <v>615340</v>
      </c>
      <c r="M7820" s="2" t="s">
        <v>0</v>
      </c>
      <c r="N7820" s="4" t="s">
        <v>21</v>
      </c>
    </row>
    <row r="7821" spans="1:14" x14ac:dyDescent="0.25">
      <c r="A7821" s="1" t="s">
        <v>362</v>
      </c>
      <c r="B7821" s="2" t="s">
        <v>76</v>
      </c>
      <c r="C7821" s="2" t="s">
        <v>77</v>
      </c>
      <c r="D7821" s="2" t="s">
        <v>78</v>
      </c>
      <c r="E7821" s="2" t="s">
        <v>6248</v>
      </c>
      <c r="F7821" s="2">
        <v>31211704</v>
      </c>
      <c r="G7821" s="2" t="s">
        <v>496</v>
      </c>
      <c r="H7821" s="2">
        <v>3</v>
      </c>
      <c r="I7821" s="2">
        <v>3</v>
      </c>
      <c r="J7821" s="2">
        <v>10</v>
      </c>
      <c r="K7821" s="2">
        <v>10</v>
      </c>
      <c r="L7821" s="3">
        <v>609480</v>
      </c>
      <c r="M7821" s="2" t="s">
        <v>0</v>
      </c>
      <c r="N7821" s="4" t="s">
        <v>21</v>
      </c>
    </row>
    <row r="7822" spans="1:14" x14ac:dyDescent="0.25">
      <c r="A7822" s="1" t="s">
        <v>362</v>
      </c>
      <c r="B7822" s="2" t="s">
        <v>76</v>
      </c>
      <c r="C7822" s="2" t="s">
        <v>77</v>
      </c>
      <c r="D7822" s="2" t="s">
        <v>78</v>
      </c>
      <c r="E7822" s="2" t="s">
        <v>6240</v>
      </c>
      <c r="F7822" s="2">
        <v>31201619</v>
      </c>
      <c r="G7822" s="2" t="s">
        <v>496</v>
      </c>
      <c r="H7822" s="2">
        <v>3</v>
      </c>
      <c r="I7822" s="2">
        <v>3</v>
      </c>
      <c r="J7822" s="2">
        <v>10</v>
      </c>
      <c r="K7822" s="2">
        <v>10</v>
      </c>
      <c r="L7822" s="3">
        <v>609480</v>
      </c>
      <c r="M7822" s="2" t="s">
        <v>0</v>
      </c>
      <c r="N7822" s="4" t="s">
        <v>21</v>
      </c>
    </row>
    <row r="7823" spans="1:14" x14ac:dyDescent="0.25">
      <c r="A7823" s="1" t="s">
        <v>362</v>
      </c>
      <c r="B7823" s="2" t="s">
        <v>76</v>
      </c>
      <c r="C7823" s="2" t="s">
        <v>83</v>
      </c>
      <c r="D7823" s="2" t="s">
        <v>84</v>
      </c>
      <c r="E7823" s="2" t="s">
        <v>6250</v>
      </c>
      <c r="F7823" s="2">
        <v>31201610</v>
      </c>
      <c r="G7823" s="2" t="s">
        <v>496</v>
      </c>
      <c r="H7823" s="2">
        <v>3</v>
      </c>
      <c r="I7823" s="2">
        <v>3</v>
      </c>
      <c r="J7823" s="2">
        <v>10</v>
      </c>
      <c r="K7823" s="2">
        <v>10</v>
      </c>
      <c r="L7823" s="3">
        <v>779680</v>
      </c>
      <c r="M7823" s="2" t="s">
        <v>0</v>
      </c>
      <c r="N7823" s="4" t="s">
        <v>21</v>
      </c>
    </row>
    <row r="7824" spans="1:14" x14ac:dyDescent="0.25">
      <c r="A7824" s="1" t="s">
        <v>362</v>
      </c>
      <c r="B7824" s="2" t="s">
        <v>76</v>
      </c>
      <c r="C7824" s="2" t="s">
        <v>83</v>
      </c>
      <c r="D7824" s="2" t="s">
        <v>84</v>
      </c>
      <c r="E7824" s="2" t="s">
        <v>6251</v>
      </c>
      <c r="F7824" s="2">
        <v>31201610</v>
      </c>
      <c r="G7824" s="2" t="s">
        <v>496</v>
      </c>
      <c r="H7824" s="2">
        <v>3</v>
      </c>
      <c r="I7824" s="2">
        <v>3</v>
      </c>
      <c r="J7824" s="2">
        <v>10</v>
      </c>
      <c r="K7824" s="2">
        <v>2</v>
      </c>
      <c r="L7824" s="3">
        <v>343902</v>
      </c>
      <c r="M7824" s="2" t="s">
        <v>0</v>
      </c>
      <c r="N7824" s="4" t="s">
        <v>21</v>
      </c>
    </row>
    <row r="7825" spans="1:14" x14ac:dyDescent="0.25">
      <c r="A7825" s="1" t="s">
        <v>362</v>
      </c>
      <c r="B7825" s="2" t="s">
        <v>76</v>
      </c>
      <c r="C7825" s="2" t="s">
        <v>83</v>
      </c>
      <c r="D7825" s="2" t="s">
        <v>84</v>
      </c>
      <c r="E7825" s="2" t="s">
        <v>6252</v>
      </c>
      <c r="F7825" s="2">
        <v>31201632</v>
      </c>
      <c r="G7825" s="2" t="s">
        <v>496</v>
      </c>
      <c r="H7825" s="2">
        <v>3</v>
      </c>
      <c r="I7825" s="2">
        <v>3</v>
      </c>
      <c r="J7825" s="2">
        <v>10</v>
      </c>
      <c r="K7825" s="2">
        <v>50</v>
      </c>
      <c r="L7825" s="3">
        <v>1599350</v>
      </c>
      <c r="M7825" s="2" t="s">
        <v>0</v>
      </c>
      <c r="N7825" s="4" t="s">
        <v>21</v>
      </c>
    </row>
    <row r="7826" spans="1:14" x14ac:dyDescent="0.25">
      <c r="A7826" s="1" t="s">
        <v>362</v>
      </c>
      <c r="B7826" s="2" t="s">
        <v>76</v>
      </c>
      <c r="C7826" s="2" t="s">
        <v>83</v>
      </c>
      <c r="D7826" s="2" t="s">
        <v>84</v>
      </c>
      <c r="E7826" s="2" t="s">
        <v>6253</v>
      </c>
      <c r="F7826" s="2">
        <v>31201610</v>
      </c>
      <c r="G7826" s="2" t="s">
        <v>496</v>
      </c>
      <c r="H7826" s="2">
        <v>3</v>
      </c>
      <c r="I7826" s="2">
        <v>3</v>
      </c>
      <c r="J7826" s="2">
        <v>10</v>
      </c>
      <c r="K7826" s="2">
        <v>1</v>
      </c>
      <c r="L7826" s="3">
        <v>560000</v>
      </c>
      <c r="M7826" s="2" t="s">
        <v>0</v>
      </c>
      <c r="N7826" s="4" t="s">
        <v>21</v>
      </c>
    </row>
    <row r="7827" spans="1:14" x14ac:dyDescent="0.25">
      <c r="A7827" s="1" t="s">
        <v>362</v>
      </c>
      <c r="B7827" s="2" t="s">
        <v>86</v>
      </c>
      <c r="C7827" s="2" t="s">
        <v>93</v>
      </c>
      <c r="D7827" s="2" t="s">
        <v>94</v>
      </c>
      <c r="E7827" s="2" t="s">
        <v>6254</v>
      </c>
      <c r="F7827" s="2">
        <v>11162110</v>
      </c>
      <c r="G7827" s="2" t="s">
        <v>496</v>
      </c>
      <c r="H7827" s="2">
        <v>3</v>
      </c>
      <c r="I7827" s="2">
        <v>3</v>
      </c>
      <c r="J7827" s="2">
        <v>10</v>
      </c>
      <c r="K7827" s="2">
        <v>1</v>
      </c>
      <c r="L7827" s="3">
        <v>131503</v>
      </c>
      <c r="M7827" s="2" t="s">
        <v>0</v>
      </c>
      <c r="N7827" s="4" t="s">
        <v>21</v>
      </c>
    </row>
    <row r="7828" spans="1:14" x14ac:dyDescent="0.25">
      <c r="A7828" s="1" t="s">
        <v>362</v>
      </c>
      <c r="B7828" s="2" t="s">
        <v>86</v>
      </c>
      <c r="C7828" s="2" t="s">
        <v>90</v>
      </c>
      <c r="D7828" s="2" t="s">
        <v>91</v>
      </c>
      <c r="E7828" s="2" t="s">
        <v>6255</v>
      </c>
      <c r="F7828" s="2">
        <v>14111702</v>
      </c>
      <c r="G7828" s="2" t="s">
        <v>496</v>
      </c>
      <c r="H7828" s="2">
        <v>3</v>
      </c>
      <c r="I7828" s="2">
        <v>3</v>
      </c>
      <c r="J7828" s="2">
        <v>10</v>
      </c>
      <c r="K7828" s="2">
        <v>15</v>
      </c>
      <c r="L7828" s="3">
        <v>367350</v>
      </c>
      <c r="M7828" s="2" t="s">
        <v>0</v>
      </c>
      <c r="N7828" s="4" t="s">
        <v>21</v>
      </c>
    </row>
    <row r="7829" spans="1:14" x14ac:dyDescent="0.25">
      <c r="A7829" s="1" t="s">
        <v>362</v>
      </c>
      <c r="B7829" s="2" t="s">
        <v>86</v>
      </c>
      <c r="C7829" s="2" t="s">
        <v>90</v>
      </c>
      <c r="D7829" s="2" t="s">
        <v>91</v>
      </c>
      <c r="E7829" s="2" t="s">
        <v>6256</v>
      </c>
      <c r="F7829" s="2">
        <v>13111220</v>
      </c>
      <c r="G7829" s="2" t="s">
        <v>496</v>
      </c>
      <c r="H7829" s="2">
        <v>3</v>
      </c>
      <c r="I7829" s="2">
        <v>3</v>
      </c>
      <c r="J7829" s="2">
        <v>10</v>
      </c>
      <c r="K7829" s="2">
        <v>5</v>
      </c>
      <c r="L7829" s="3">
        <v>958930</v>
      </c>
      <c r="M7829" s="2" t="s">
        <v>0</v>
      </c>
      <c r="N7829" s="4" t="s">
        <v>21</v>
      </c>
    </row>
    <row r="7830" spans="1:14" x14ac:dyDescent="0.25">
      <c r="A7830" s="1" t="s">
        <v>362</v>
      </c>
      <c r="B7830" s="2" t="s">
        <v>86</v>
      </c>
      <c r="C7830" s="2" t="s">
        <v>90</v>
      </c>
      <c r="D7830" s="2" t="s">
        <v>91</v>
      </c>
      <c r="E7830" s="2" t="s">
        <v>6257</v>
      </c>
      <c r="F7830" s="2">
        <v>31163230</v>
      </c>
      <c r="G7830" s="2" t="s">
        <v>496</v>
      </c>
      <c r="H7830" s="2">
        <v>3</v>
      </c>
      <c r="I7830" s="2">
        <v>3</v>
      </c>
      <c r="J7830" s="2">
        <v>10</v>
      </c>
      <c r="K7830" s="2">
        <v>1</v>
      </c>
      <c r="L7830" s="3">
        <v>112624</v>
      </c>
      <c r="M7830" s="2" t="s">
        <v>0</v>
      </c>
      <c r="N7830" s="4" t="s">
        <v>21</v>
      </c>
    </row>
    <row r="7831" spans="1:14" x14ac:dyDescent="0.25">
      <c r="A7831" s="1" t="s">
        <v>362</v>
      </c>
      <c r="B7831" s="2" t="s">
        <v>86</v>
      </c>
      <c r="C7831" s="2" t="s">
        <v>93</v>
      </c>
      <c r="D7831" s="2" t="s">
        <v>94</v>
      </c>
      <c r="E7831" s="2" t="s">
        <v>6258</v>
      </c>
      <c r="F7831" s="2">
        <v>31201532</v>
      </c>
      <c r="G7831" s="2" t="s">
        <v>496</v>
      </c>
      <c r="H7831" s="2">
        <v>3</v>
      </c>
      <c r="I7831" s="2">
        <v>3</v>
      </c>
      <c r="J7831" s="2">
        <v>10</v>
      </c>
      <c r="K7831" s="2">
        <v>20</v>
      </c>
      <c r="L7831" s="3">
        <v>108020</v>
      </c>
      <c r="M7831" s="2" t="s">
        <v>0</v>
      </c>
      <c r="N7831" s="4" t="s">
        <v>21</v>
      </c>
    </row>
    <row r="7832" spans="1:14" x14ac:dyDescent="0.25">
      <c r="A7832" s="1" t="s">
        <v>362</v>
      </c>
      <c r="B7832" s="2" t="s">
        <v>86</v>
      </c>
      <c r="C7832" s="2" t="s">
        <v>93</v>
      </c>
      <c r="D7832" s="2" t="s">
        <v>94</v>
      </c>
      <c r="E7832" s="2" t="s">
        <v>6259</v>
      </c>
      <c r="F7832" s="2">
        <v>31201500</v>
      </c>
      <c r="G7832" s="2" t="s">
        <v>496</v>
      </c>
      <c r="H7832" s="2">
        <v>3</v>
      </c>
      <c r="I7832" s="2">
        <v>3</v>
      </c>
      <c r="J7832" s="2">
        <v>10</v>
      </c>
      <c r="K7832" s="2">
        <v>5</v>
      </c>
      <c r="L7832" s="3">
        <v>399840</v>
      </c>
      <c r="M7832" s="2" t="s">
        <v>0</v>
      </c>
      <c r="N7832" s="4" t="s">
        <v>21</v>
      </c>
    </row>
    <row r="7833" spans="1:14" x14ac:dyDescent="0.25">
      <c r="A7833" s="1" t="s">
        <v>362</v>
      </c>
      <c r="B7833" s="2" t="s">
        <v>86</v>
      </c>
      <c r="C7833" s="2" t="s">
        <v>90</v>
      </c>
      <c r="D7833" s="2" t="s">
        <v>91</v>
      </c>
      <c r="E7833" s="2" t="s">
        <v>6260</v>
      </c>
      <c r="F7833" s="2">
        <v>30181605</v>
      </c>
      <c r="G7833" s="2" t="s">
        <v>496</v>
      </c>
      <c r="H7833" s="2">
        <v>3</v>
      </c>
      <c r="I7833" s="2">
        <v>3</v>
      </c>
      <c r="J7833" s="2">
        <v>10</v>
      </c>
      <c r="K7833" s="2">
        <v>30</v>
      </c>
      <c r="L7833" s="3">
        <v>1500000</v>
      </c>
      <c r="M7833" s="2" t="s">
        <v>0</v>
      </c>
      <c r="N7833" s="4" t="s">
        <v>21</v>
      </c>
    </row>
    <row r="7834" spans="1:14" x14ac:dyDescent="0.25">
      <c r="A7834" s="1" t="s">
        <v>362</v>
      </c>
      <c r="B7834" s="2" t="s">
        <v>86</v>
      </c>
      <c r="C7834" s="2" t="s">
        <v>90</v>
      </c>
      <c r="D7834" s="2" t="s">
        <v>91</v>
      </c>
      <c r="E7834" s="2" t="s">
        <v>6261</v>
      </c>
      <c r="F7834" s="2">
        <v>30181605</v>
      </c>
      <c r="G7834" s="2" t="s">
        <v>496</v>
      </c>
      <c r="H7834" s="2">
        <v>3</v>
      </c>
      <c r="I7834" s="2">
        <v>3</v>
      </c>
      <c r="J7834" s="2">
        <v>10</v>
      </c>
      <c r="K7834" s="2">
        <v>30</v>
      </c>
      <c r="L7834" s="3">
        <v>782730</v>
      </c>
      <c r="M7834" s="2" t="s">
        <v>0</v>
      </c>
      <c r="N7834" s="4" t="s">
        <v>21</v>
      </c>
    </row>
    <row r="7835" spans="1:14" x14ac:dyDescent="0.25">
      <c r="A7835" s="1" t="s">
        <v>362</v>
      </c>
      <c r="B7835" s="2" t="s">
        <v>86</v>
      </c>
      <c r="C7835" s="2" t="s">
        <v>90</v>
      </c>
      <c r="D7835" s="2" t="s">
        <v>91</v>
      </c>
      <c r="E7835" s="2" t="s">
        <v>6262</v>
      </c>
      <c r="F7835" s="2">
        <v>30181804</v>
      </c>
      <c r="G7835" s="2" t="s">
        <v>496</v>
      </c>
      <c r="H7835" s="2">
        <v>3</v>
      </c>
      <c r="I7835" s="2">
        <v>3</v>
      </c>
      <c r="J7835" s="2">
        <v>10</v>
      </c>
      <c r="K7835" s="2">
        <v>40</v>
      </c>
      <c r="L7835" s="3">
        <v>807520</v>
      </c>
      <c r="M7835" s="2" t="s">
        <v>0</v>
      </c>
      <c r="N7835" s="4" t="s">
        <v>21</v>
      </c>
    </row>
    <row r="7836" spans="1:14" x14ac:dyDescent="0.25">
      <c r="A7836" s="1" t="s">
        <v>362</v>
      </c>
      <c r="B7836" s="2" t="s">
        <v>86</v>
      </c>
      <c r="C7836" s="2" t="s">
        <v>90</v>
      </c>
      <c r="D7836" s="2" t="s">
        <v>91</v>
      </c>
      <c r="E7836" s="2" t="s">
        <v>6263</v>
      </c>
      <c r="F7836" s="2">
        <v>30181804</v>
      </c>
      <c r="G7836" s="2" t="s">
        <v>496</v>
      </c>
      <c r="H7836" s="2">
        <v>3</v>
      </c>
      <c r="I7836" s="2">
        <v>3</v>
      </c>
      <c r="J7836" s="2">
        <v>10</v>
      </c>
      <c r="K7836" s="2">
        <v>20</v>
      </c>
      <c r="L7836" s="3">
        <v>1600000</v>
      </c>
      <c r="M7836" s="2" t="s">
        <v>0</v>
      </c>
      <c r="N7836" s="4" t="s">
        <v>21</v>
      </c>
    </row>
    <row r="7837" spans="1:14" x14ac:dyDescent="0.25">
      <c r="A7837" s="1" t="s">
        <v>362</v>
      </c>
      <c r="B7837" s="2" t="s">
        <v>86</v>
      </c>
      <c r="C7837" s="2" t="s">
        <v>90</v>
      </c>
      <c r="D7837" s="2" t="s">
        <v>91</v>
      </c>
      <c r="E7837" s="2" t="s">
        <v>6264</v>
      </c>
      <c r="F7837" s="2">
        <v>30181804</v>
      </c>
      <c r="G7837" s="2" t="s">
        <v>496</v>
      </c>
      <c r="H7837" s="2">
        <v>3</v>
      </c>
      <c r="I7837" s="2">
        <v>3</v>
      </c>
      <c r="J7837" s="2">
        <v>10</v>
      </c>
      <c r="K7837" s="2">
        <v>40</v>
      </c>
      <c r="L7837" s="3">
        <v>2680000</v>
      </c>
      <c r="M7837" s="2" t="s">
        <v>0</v>
      </c>
      <c r="N7837" s="4" t="s">
        <v>21</v>
      </c>
    </row>
    <row r="7838" spans="1:14" x14ac:dyDescent="0.25">
      <c r="A7838" s="1" t="s">
        <v>362</v>
      </c>
      <c r="B7838" s="2" t="s">
        <v>86</v>
      </c>
      <c r="C7838" s="2" t="s">
        <v>90</v>
      </c>
      <c r="D7838" s="2" t="s">
        <v>91</v>
      </c>
      <c r="E7838" s="2" t="s">
        <v>6265</v>
      </c>
      <c r="F7838" s="2">
        <v>30181804</v>
      </c>
      <c r="G7838" s="2" t="s">
        <v>496</v>
      </c>
      <c r="H7838" s="2">
        <v>3</v>
      </c>
      <c r="I7838" s="2">
        <v>3</v>
      </c>
      <c r="J7838" s="2">
        <v>10</v>
      </c>
      <c r="K7838" s="2">
        <v>40</v>
      </c>
      <c r="L7838" s="3">
        <v>5096000</v>
      </c>
      <c r="M7838" s="2" t="s">
        <v>0</v>
      </c>
      <c r="N7838" s="4" t="s">
        <v>21</v>
      </c>
    </row>
    <row r="7839" spans="1:14" x14ac:dyDescent="0.25">
      <c r="A7839" s="1" t="s">
        <v>362</v>
      </c>
      <c r="B7839" s="2" t="s">
        <v>86</v>
      </c>
      <c r="C7839" s="2" t="s">
        <v>90</v>
      </c>
      <c r="D7839" s="2" t="s">
        <v>91</v>
      </c>
      <c r="E7839" s="2" t="s">
        <v>6266</v>
      </c>
      <c r="F7839" s="2">
        <v>30181804</v>
      </c>
      <c r="G7839" s="2" t="s">
        <v>496</v>
      </c>
      <c r="H7839" s="2">
        <v>3</v>
      </c>
      <c r="I7839" s="2">
        <v>3</v>
      </c>
      <c r="J7839" s="2">
        <v>10</v>
      </c>
      <c r="K7839" s="2">
        <v>30</v>
      </c>
      <c r="L7839" s="3">
        <v>2384040</v>
      </c>
      <c r="M7839" s="2" t="s">
        <v>0</v>
      </c>
      <c r="N7839" s="4" t="s">
        <v>21</v>
      </c>
    </row>
    <row r="7840" spans="1:14" x14ac:dyDescent="0.25">
      <c r="A7840" s="1" t="s">
        <v>362</v>
      </c>
      <c r="B7840" s="2" t="s">
        <v>86</v>
      </c>
      <c r="C7840" s="2" t="s">
        <v>87</v>
      </c>
      <c r="D7840" s="2" t="s">
        <v>88</v>
      </c>
      <c r="E7840" s="2" t="s">
        <v>6267</v>
      </c>
      <c r="F7840" s="2">
        <v>30181804</v>
      </c>
      <c r="G7840" s="2" t="s">
        <v>496</v>
      </c>
      <c r="H7840" s="2">
        <v>3</v>
      </c>
      <c r="I7840" s="2">
        <v>3</v>
      </c>
      <c r="J7840" s="2">
        <v>10</v>
      </c>
      <c r="K7840" s="2">
        <v>10</v>
      </c>
      <c r="L7840" s="3">
        <v>775850</v>
      </c>
      <c r="M7840" s="2" t="s">
        <v>0</v>
      </c>
      <c r="N7840" s="4" t="s">
        <v>21</v>
      </c>
    </row>
    <row r="7841" spans="1:14" x14ac:dyDescent="0.25">
      <c r="A7841" s="1" t="s">
        <v>362</v>
      </c>
      <c r="B7841" s="2" t="s">
        <v>86</v>
      </c>
      <c r="C7841" s="2" t="s">
        <v>87</v>
      </c>
      <c r="D7841" s="2" t="s">
        <v>88</v>
      </c>
      <c r="E7841" s="2" t="s">
        <v>6268</v>
      </c>
      <c r="F7841" s="2">
        <v>30181804</v>
      </c>
      <c r="G7841" s="2" t="s">
        <v>496</v>
      </c>
      <c r="H7841" s="2">
        <v>3</v>
      </c>
      <c r="I7841" s="2">
        <v>3</v>
      </c>
      <c r="J7841" s="2">
        <v>10</v>
      </c>
      <c r="K7841" s="2">
        <v>30</v>
      </c>
      <c r="L7841" s="3">
        <v>2384040</v>
      </c>
      <c r="M7841" s="2" t="s">
        <v>0</v>
      </c>
      <c r="N7841" s="4" t="s">
        <v>21</v>
      </c>
    </row>
    <row r="7842" spans="1:14" x14ac:dyDescent="0.25">
      <c r="A7842" s="1" t="s">
        <v>362</v>
      </c>
      <c r="B7842" s="2" t="s">
        <v>86</v>
      </c>
      <c r="C7842" s="2" t="s">
        <v>90</v>
      </c>
      <c r="D7842" s="2" t="s">
        <v>91</v>
      </c>
      <c r="E7842" s="2" t="s">
        <v>6269</v>
      </c>
      <c r="F7842" s="2">
        <v>30181804</v>
      </c>
      <c r="G7842" s="2" t="s">
        <v>496</v>
      </c>
      <c r="H7842" s="2">
        <v>3</v>
      </c>
      <c r="I7842" s="2">
        <v>3</v>
      </c>
      <c r="J7842" s="2">
        <v>10</v>
      </c>
      <c r="K7842" s="2">
        <v>20</v>
      </c>
      <c r="L7842" s="3">
        <v>1000000</v>
      </c>
      <c r="M7842" s="2" t="s">
        <v>0</v>
      </c>
      <c r="N7842" s="4" t="s">
        <v>21</v>
      </c>
    </row>
    <row r="7843" spans="1:14" x14ac:dyDescent="0.25">
      <c r="A7843" s="1" t="s">
        <v>362</v>
      </c>
      <c r="B7843" s="2" t="s">
        <v>113</v>
      </c>
      <c r="C7843" s="2" t="s">
        <v>113</v>
      </c>
      <c r="D7843" s="2" t="s">
        <v>114</v>
      </c>
      <c r="E7843" s="2" t="s">
        <v>6270</v>
      </c>
      <c r="F7843" s="2">
        <v>30181804</v>
      </c>
      <c r="G7843" s="2" t="s">
        <v>496</v>
      </c>
      <c r="H7843" s="2">
        <v>3</v>
      </c>
      <c r="I7843" s="2">
        <v>3</v>
      </c>
      <c r="J7843" s="2">
        <v>10</v>
      </c>
      <c r="K7843" s="2">
        <v>20</v>
      </c>
      <c r="L7843" s="3">
        <v>629860</v>
      </c>
      <c r="M7843" s="2" t="s">
        <v>0</v>
      </c>
      <c r="N7843" s="4" t="s">
        <v>21</v>
      </c>
    </row>
    <row r="7844" spans="1:14" x14ac:dyDescent="0.25">
      <c r="A7844" s="1" t="s">
        <v>362</v>
      </c>
      <c r="B7844" s="2" t="s">
        <v>86</v>
      </c>
      <c r="C7844" s="2" t="s">
        <v>90</v>
      </c>
      <c r="D7844" s="2" t="s">
        <v>91</v>
      </c>
      <c r="E7844" s="2" t="s">
        <v>6271</v>
      </c>
      <c r="F7844" s="2">
        <v>30181503</v>
      </c>
      <c r="G7844" s="2" t="s">
        <v>496</v>
      </c>
      <c r="H7844" s="2">
        <v>3</v>
      </c>
      <c r="I7844" s="2">
        <v>3</v>
      </c>
      <c r="J7844" s="2">
        <v>10</v>
      </c>
      <c r="K7844" s="2">
        <v>20</v>
      </c>
      <c r="L7844" s="3">
        <v>829660</v>
      </c>
      <c r="M7844" s="2" t="s">
        <v>0</v>
      </c>
      <c r="N7844" s="4" t="s">
        <v>21</v>
      </c>
    </row>
    <row r="7845" spans="1:14" x14ac:dyDescent="0.25">
      <c r="A7845" s="1" t="s">
        <v>362</v>
      </c>
      <c r="B7845" s="2" t="s">
        <v>86</v>
      </c>
      <c r="C7845" s="2" t="s">
        <v>93</v>
      </c>
      <c r="D7845" s="2" t="s">
        <v>94</v>
      </c>
      <c r="E7845" s="2" t="s">
        <v>6272</v>
      </c>
      <c r="F7845" s="2">
        <v>40142008</v>
      </c>
      <c r="G7845" s="2" t="s">
        <v>496</v>
      </c>
      <c r="H7845" s="2">
        <v>3</v>
      </c>
      <c r="I7845" s="2">
        <v>3</v>
      </c>
      <c r="J7845" s="2">
        <v>10</v>
      </c>
      <c r="K7845" s="2">
        <v>1</v>
      </c>
      <c r="L7845" s="3">
        <v>23681</v>
      </c>
      <c r="M7845" s="2" t="s">
        <v>0</v>
      </c>
      <c r="N7845" s="4" t="s">
        <v>21</v>
      </c>
    </row>
    <row r="7846" spans="1:14" x14ac:dyDescent="0.25">
      <c r="A7846" s="1" t="s">
        <v>362</v>
      </c>
      <c r="B7846" s="2" t="s">
        <v>86</v>
      </c>
      <c r="C7846" s="2" t="s">
        <v>90</v>
      </c>
      <c r="D7846" s="2" t="s">
        <v>91</v>
      </c>
      <c r="E7846" s="2" t="s">
        <v>6273</v>
      </c>
      <c r="F7846" s="2">
        <v>30181605</v>
      </c>
      <c r="G7846" s="2" t="s">
        <v>496</v>
      </c>
      <c r="H7846" s="2">
        <v>3</v>
      </c>
      <c r="I7846" s="2">
        <v>3</v>
      </c>
      <c r="J7846" s="2">
        <v>10</v>
      </c>
      <c r="K7846" s="2">
        <v>15</v>
      </c>
      <c r="L7846" s="3">
        <v>452805</v>
      </c>
      <c r="M7846" s="2" t="s">
        <v>0</v>
      </c>
      <c r="N7846" s="4" t="s">
        <v>21</v>
      </c>
    </row>
    <row r="7847" spans="1:14" x14ac:dyDescent="0.25">
      <c r="A7847" s="1" t="s">
        <v>362</v>
      </c>
      <c r="B7847" s="2" t="s">
        <v>86</v>
      </c>
      <c r="C7847" s="2" t="s">
        <v>90</v>
      </c>
      <c r="D7847" s="2" t="s">
        <v>91</v>
      </c>
      <c r="E7847" s="2" t="s">
        <v>6274</v>
      </c>
      <c r="F7847" s="2">
        <v>30181605</v>
      </c>
      <c r="G7847" s="2" t="s">
        <v>496</v>
      </c>
      <c r="H7847" s="2">
        <v>3</v>
      </c>
      <c r="I7847" s="2">
        <v>3</v>
      </c>
      <c r="J7847" s="2">
        <v>10</v>
      </c>
      <c r="K7847" s="2">
        <v>4</v>
      </c>
      <c r="L7847" s="3">
        <v>30280</v>
      </c>
      <c r="M7847" s="2" t="s">
        <v>0</v>
      </c>
      <c r="N7847" s="4" t="s">
        <v>21</v>
      </c>
    </row>
    <row r="7848" spans="1:14" x14ac:dyDescent="0.25">
      <c r="A7848" s="1" t="s">
        <v>362</v>
      </c>
      <c r="B7848" s="2" t="s">
        <v>113</v>
      </c>
      <c r="C7848" s="2" t="s">
        <v>113</v>
      </c>
      <c r="D7848" s="2" t="s">
        <v>114</v>
      </c>
      <c r="E7848" s="2" t="s">
        <v>6275</v>
      </c>
      <c r="F7848" s="2">
        <v>30241701</v>
      </c>
      <c r="G7848" s="2" t="s">
        <v>496</v>
      </c>
      <c r="H7848" s="2">
        <v>3</v>
      </c>
      <c r="I7848" s="2">
        <v>3</v>
      </c>
      <c r="J7848" s="2">
        <v>10</v>
      </c>
      <c r="K7848" s="2">
        <v>20</v>
      </c>
      <c r="L7848" s="3">
        <v>774580</v>
      </c>
      <c r="M7848" s="2" t="s">
        <v>0</v>
      </c>
      <c r="N7848" s="4" t="s">
        <v>21</v>
      </c>
    </row>
    <row r="7849" spans="1:14" x14ac:dyDescent="0.25">
      <c r="A7849" s="1" t="s">
        <v>362</v>
      </c>
      <c r="B7849" s="2" t="s">
        <v>86</v>
      </c>
      <c r="C7849" s="2" t="s">
        <v>90</v>
      </c>
      <c r="D7849" s="2" t="s">
        <v>91</v>
      </c>
      <c r="E7849" s="2" t="s">
        <v>6276</v>
      </c>
      <c r="F7849" s="2">
        <v>39121728</v>
      </c>
      <c r="G7849" s="2" t="s">
        <v>496</v>
      </c>
      <c r="H7849" s="2">
        <v>3</v>
      </c>
      <c r="I7849" s="2">
        <v>3</v>
      </c>
      <c r="J7849" s="2">
        <v>10</v>
      </c>
      <c r="K7849" s="2">
        <v>20</v>
      </c>
      <c r="L7849" s="3">
        <v>140000</v>
      </c>
      <c r="M7849" s="2" t="s">
        <v>0</v>
      </c>
      <c r="N7849" s="4" t="s">
        <v>21</v>
      </c>
    </row>
    <row r="7850" spans="1:14" x14ac:dyDescent="0.25">
      <c r="A7850" s="1" t="s">
        <v>362</v>
      </c>
      <c r="B7850" s="2" t="s">
        <v>86</v>
      </c>
      <c r="C7850" s="2" t="s">
        <v>90</v>
      </c>
      <c r="D7850" s="2" t="s">
        <v>91</v>
      </c>
      <c r="E7850" s="2" t="s">
        <v>6277</v>
      </c>
      <c r="F7850" s="2">
        <v>39121728</v>
      </c>
      <c r="G7850" s="2" t="s">
        <v>496</v>
      </c>
      <c r="H7850" s="2">
        <v>3</v>
      </c>
      <c r="I7850" s="2">
        <v>3</v>
      </c>
      <c r="J7850" s="2">
        <v>10</v>
      </c>
      <c r="K7850" s="2">
        <v>6</v>
      </c>
      <c r="L7850" s="3">
        <v>72000</v>
      </c>
      <c r="M7850" s="2" t="s">
        <v>0</v>
      </c>
      <c r="N7850" s="4" t="s">
        <v>21</v>
      </c>
    </row>
    <row r="7851" spans="1:14" x14ac:dyDescent="0.25">
      <c r="A7851" s="1" t="s">
        <v>362</v>
      </c>
      <c r="B7851" s="2" t="s">
        <v>86</v>
      </c>
      <c r="C7851" s="2" t="s">
        <v>90</v>
      </c>
      <c r="D7851" s="2" t="s">
        <v>91</v>
      </c>
      <c r="E7851" s="2" t="s">
        <v>6278</v>
      </c>
      <c r="F7851" s="2">
        <v>39121728</v>
      </c>
      <c r="G7851" s="2" t="s">
        <v>496</v>
      </c>
      <c r="H7851" s="2">
        <v>3</v>
      </c>
      <c r="I7851" s="2">
        <v>3</v>
      </c>
      <c r="J7851" s="2">
        <v>10</v>
      </c>
      <c r="K7851" s="2">
        <v>20</v>
      </c>
      <c r="L7851" s="3">
        <v>70000</v>
      </c>
      <c r="M7851" s="2" t="s">
        <v>0</v>
      </c>
      <c r="N7851" s="4" t="s">
        <v>21</v>
      </c>
    </row>
    <row r="7852" spans="1:14" x14ac:dyDescent="0.25">
      <c r="A7852" s="1" t="s">
        <v>362</v>
      </c>
      <c r="B7852" s="2" t="s">
        <v>86</v>
      </c>
      <c r="C7852" s="2" t="s">
        <v>90</v>
      </c>
      <c r="D7852" s="2" t="s">
        <v>91</v>
      </c>
      <c r="E7852" s="2" t="s">
        <v>6279</v>
      </c>
      <c r="F7852" s="2">
        <v>39121728</v>
      </c>
      <c r="G7852" s="2" t="s">
        <v>496</v>
      </c>
      <c r="H7852" s="2">
        <v>3</v>
      </c>
      <c r="I7852" s="2">
        <v>3</v>
      </c>
      <c r="J7852" s="2">
        <v>10</v>
      </c>
      <c r="K7852" s="2">
        <v>10</v>
      </c>
      <c r="L7852" s="3">
        <v>60000</v>
      </c>
      <c r="M7852" s="2" t="s">
        <v>0</v>
      </c>
      <c r="N7852" s="4" t="s">
        <v>21</v>
      </c>
    </row>
    <row r="7853" spans="1:14" x14ac:dyDescent="0.25">
      <c r="A7853" s="1" t="s">
        <v>362</v>
      </c>
      <c r="B7853" s="2" t="s">
        <v>86</v>
      </c>
      <c r="C7853" s="2" t="s">
        <v>87</v>
      </c>
      <c r="D7853" s="2" t="s">
        <v>88</v>
      </c>
      <c r="E7853" s="2" t="s">
        <v>6280</v>
      </c>
      <c r="F7853" s="2">
        <v>40172608</v>
      </c>
      <c r="G7853" s="2" t="s">
        <v>496</v>
      </c>
      <c r="H7853" s="2">
        <v>3</v>
      </c>
      <c r="I7853" s="2">
        <v>3</v>
      </c>
      <c r="J7853" s="2">
        <v>10</v>
      </c>
      <c r="K7853" s="2">
        <v>20</v>
      </c>
      <c r="L7853" s="3">
        <v>568820</v>
      </c>
      <c r="M7853" s="2" t="s">
        <v>0</v>
      </c>
      <c r="N7853" s="4" t="s">
        <v>21</v>
      </c>
    </row>
    <row r="7854" spans="1:14" x14ac:dyDescent="0.25">
      <c r="A7854" s="1" t="s">
        <v>362</v>
      </c>
      <c r="B7854" s="2" t="s">
        <v>86</v>
      </c>
      <c r="C7854" s="2" t="s">
        <v>87</v>
      </c>
      <c r="D7854" s="2" t="s">
        <v>88</v>
      </c>
      <c r="E7854" s="2" t="s">
        <v>6281</v>
      </c>
      <c r="F7854" s="2">
        <v>40172608</v>
      </c>
      <c r="G7854" s="2" t="s">
        <v>496</v>
      </c>
      <c r="H7854" s="2">
        <v>3</v>
      </c>
      <c r="I7854" s="2">
        <v>3</v>
      </c>
      <c r="J7854" s="2">
        <v>10</v>
      </c>
      <c r="K7854" s="2">
        <v>20</v>
      </c>
      <c r="L7854" s="3">
        <v>647360</v>
      </c>
      <c r="M7854" s="2" t="s">
        <v>0</v>
      </c>
      <c r="N7854" s="4" t="s">
        <v>21</v>
      </c>
    </row>
    <row r="7855" spans="1:14" x14ac:dyDescent="0.25">
      <c r="A7855" s="1" t="s">
        <v>362</v>
      </c>
      <c r="B7855" s="2" t="s">
        <v>113</v>
      </c>
      <c r="C7855" s="2" t="s">
        <v>113</v>
      </c>
      <c r="D7855" s="2" t="s">
        <v>114</v>
      </c>
      <c r="E7855" s="2" t="s">
        <v>6282</v>
      </c>
      <c r="F7855" s="2">
        <v>40172608</v>
      </c>
      <c r="G7855" s="2" t="s">
        <v>496</v>
      </c>
      <c r="H7855" s="2">
        <v>3</v>
      </c>
      <c r="I7855" s="2">
        <v>3</v>
      </c>
      <c r="J7855" s="2">
        <v>10</v>
      </c>
      <c r="K7855" s="2">
        <v>30</v>
      </c>
      <c r="L7855" s="3">
        <v>1025100</v>
      </c>
      <c r="M7855" s="2" t="s">
        <v>0</v>
      </c>
      <c r="N7855" s="4" t="s">
        <v>21</v>
      </c>
    </row>
    <row r="7856" spans="1:14" x14ac:dyDescent="0.25">
      <c r="A7856" s="1" t="s">
        <v>362</v>
      </c>
      <c r="B7856" s="2" t="s">
        <v>86</v>
      </c>
      <c r="C7856" s="2" t="s">
        <v>90</v>
      </c>
      <c r="D7856" s="2" t="s">
        <v>91</v>
      </c>
      <c r="E7856" s="2" t="s">
        <v>6283</v>
      </c>
      <c r="F7856" s="2">
        <v>40172608</v>
      </c>
      <c r="G7856" s="2" t="s">
        <v>496</v>
      </c>
      <c r="H7856" s="2">
        <v>3</v>
      </c>
      <c r="I7856" s="2">
        <v>3</v>
      </c>
      <c r="J7856" s="2">
        <v>10</v>
      </c>
      <c r="K7856" s="2">
        <v>30</v>
      </c>
      <c r="L7856" s="3">
        <v>456060</v>
      </c>
      <c r="M7856" s="2" t="s">
        <v>0</v>
      </c>
      <c r="N7856" s="4" t="s">
        <v>21</v>
      </c>
    </row>
    <row r="7857" spans="1:14" x14ac:dyDescent="0.25">
      <c r="A7857" s="1" t="s">
        <v>362</v>
      </c>
      <c r="B7857" s="2" t="s">
        <v>86</v>
      </c>
      <c r="C7857" s="2" t="s">
        <v>90</v>
      </c>
      <c r="D7857" s="2" t="s">
        <v>91</v>
      </c>
      <c r="E7857" s="2" t="s">
        <v>6284</v>
      </c>
      <c r="F7857" s="2">
        <v>40171708</v>
      </c>
      <c r="G7857" s="2" t="s">
        <v>496</v>
      </c>
      <c r="H7857" s="2">
        <v>3</v>
      </c>
      <c r="I7857" s="2">
        <v>3</v>
      </c>
      <c r="J7857" s="2">
        <v>10</v>
      </c>
      <c r="K7857" s="2">
        <v>10</v>
      </c>
      <c r="L7857" s="3">
        <v>61930</v>
      </c>
      <c r="M7857" s="2" t="s">
        <v>0</v>
      </c>
      <c r="N7857" s="4" t="s">
        <v>21</v>
      </c>
    </row>
    <row r="7858" spans="1:14" x14ac:dyDescent="0.25">
      <c r="A7858" s="1" t="s">
        <v>362</v>
      </c>
      <c r="B7858" s="2" t="s">
        <v>86</v>
      </c>
      <c r="C7858" s="2" t="s">
        <v>90</v>
      </c>
      <c r="D7858" s="2" t="s">
        <v>91</v>
      </c>
      <c r="E7858" s="2" t="s">
        <v>6285</v>
      </c>
      <c r="F7858" s="2">
        <v>40171708</v>
      </c>
      <c r="G7858" s="2" t="s">
        <v>496</v>
      </c>
      <c r="H7858" s="2">
        <v>3</v>
      </c>
      <c r="I7858" s="2">
        <v>3</v>
      </c>
      <c r="J7858" s="2">
        <v>10</v>
      </c>
      <c r="K7858" s="2">
        <v>60</v>
      </c>
      <c r="L7858" s="3">
        <v>152400</v>
      </c>
      <c r="M7858" s="2" t="s">
        <v>0</v>
      </c>
      <c r="N7858" s="4" t="s">
        <v>21</v>
      </c>
    </row>
    <row r="7859" spans="1:14" x14ac:dyDescent="0.25">
      <c r="A7859" s="1" t="s">
        <v>362</v>
      </c>
      <c r="B7859" s="2" t="s">
        <v>86</v>
      </c>
      <c r="C7859" s="2" t="s">
        <v>90</v>
      </c>
      <c r="D7859" s="2" t="s">
        <v>91</v>
      </c>
      <c r="E7859" s="2" t="s">
        <v>6286</v>
      </c>
      <c r="F7859" s="2">
        <v>40171708</v>
      </c>
      <c r="G7859" s="2" t="s">
        <v>496</v>
      </c>
      <c r="H7859" s="2">
        <v>3</v>
      </c>
      <c r="I7859" s="2">
        <v>3</v>
      </c>
      <c r="J7859" s="2">
        <v>10</v>
      </c>
      <c r="K7859" s="2">
        <v>50</v>
      </c>
      <c r="L7859" s="3">
        <v>200800</v>
      </c>
      <c r="M7859" s="2" t="s">
        <v>0</v>
      </c>
      <c r="N7859" s="4" t="s">
        <v>21</v>
      </c>
    </row>
    <row r="7860" spans="1:14" x14ac:dyDescent="0.25">
      <c r="A7860" s="1" t="s">
        <v>362</v>
      </c>
      <c r="B7860" s="2" t="s">
        <v>86</v>
      </c>
      <c r="C7860" s="2" t="s">
        <v>90</v>
      </c>
      <c r="D7860" s="2" t="s">
        <v>91</v>
      </c>
      <c r="E7860" s="2" t="s">
        <v>6287</v>
      </c>
      <c r="F7860" s="2">
        <v>40171708</v>
      </c>
      <c r="G7860" s="2" t="s">
        <v>496</v>
      </c>
      <c r="H7860" s="2">
        <v>3</v>
      </c>
      <c r="I7860" s="2">
        <v>3</v>
      </c>
      <c r="J7860" s="2">
        <v>10</v>
      </c>
      <c r="K7860" s="2">
        <v>5</v>
      </c>
      <c r="L7860" s="3">
        <v>30975</v>
      </c>
      <c r="M7860" s="2" t="s">
        <v>0</v>
      </c>
      <c r="N7860" s="4" t="s">
        <v>21</v>
      </c>
    </row>
    <row r="7861" spans="1:14" x14ac:dyDescent="0.25">
      <c r="A7861" s="1" t="s">
        <v>362</v>
      </c>
      <c r="B7861" s="2" t="s">
        <v>86</v>
      </c>
      <c r="C7861" s="2" t="s">
        <v>90</v>
      </c>
      <c r="D7861" s="2" t="s">
        <v>91</v>
      </c>
      <c r="E7861" s="2" t="s">
        <v>6288</v>
      </c>
      <c r="F7861" s="2">
        <v>40171708</v>
      </c>
      <c r="G7861" s="2" t="s">
        <v>496</v>
      </c>
      <c r="H7861" s="2">
        <v>3</v>
      </c>
      <c r="I7861" s="2">
        <v>3</v>
      </c>
      <c r="J7861" s="2">
        <v>10</v>
      </c>
      <c r="K7861" s="2">
        <v>50</v>
      </c>
      <c r="L7861" s="3">
        <v>130000</v>
      </c>
      <c r="M7861" s="2" t="s">
        <v>0</v>
      </c>
      <c r="N7861" s="4" t="s">
        <v>21</v>
      </c>
    </row>
    <row r="7862" spans="1:14" x14ac:dyDescent="0.25">
      <c r="A7862" s="1" t="s">
        <v>362</v>
      </c>
      <c r="B7862" s="2" t="s">
        <v>86</v>
      </c>
      <c r="C7862" s="2" t="s">
        <v>90</v>
      </c>
      <c r="D7862" s="2" t="s">
        <v>91</v>
      </c>
      <c r="E7862" s="2" t="s">
        <v>6289</v>
      </c>
      <c r="F7862" s="2">
        <v>40171708</v>
      </c>
      <c r="G7862" s="2" t="s">
        <v>496</v>
      </c>
      <c r="H7862" s="2">
        <v>3</v>
      </c>
      <c r="I7862" s="2">
        <v>3</v>
      </c>
      <c r="J7862" s="2">
        <v>10</v>
      </c>
      <c r="K7862" s="2">
        <v>90</v>
      </c>
      <c r="L7862" s="3">
        <v>63540</v>
      </c>
      <c r="M7862" s="2" t="s">
        <v>0</v>
      </c>
      <c r="N7862" s="4" t="s">
        <v>21</v>
      </c>
    </row>
    <row r="7863" spans="1:14" x14ac:dyDescent="0.25">
      <c r="A7863" s="1" t="s">
        <v>362</v>
      </c>
      <c r="B7863" s="2" t="s">
        <v>86</v>
      </c>
      <c r="C7863" s="2" t="s">
        <v>90</v>
      </c>
      <c r="D7863" s="2" t="s">
        <v>91</v>
      </c>
      <c r="E7863" s="2" t="s">
        <v>6290</v>
      </c>
      <c r="F7863" s="2">
        <v>40171708</v>
      </c>
      <c r="G7863" s="2" t="s">
        <v>496</v>
      </c>
      <c r="H7863" s="2">
        <v>3</v>
      </c>
      <c r="I7863" s="2">
        <v>3</v>
      </c>
      <c r="J7863" s="2">
        <v>10</v>
      </c>
      <c r="K7863" s="2">
        <v>10</v>
      </c>
      <c r="L7863" s="3">
        <v>19560</v>
      </c>
      <c r="M7863" s="2" t="s">
        <v>0</v>
      </c>
      <c r="N7863" s="4" t="s">
        <v>21</v>
      </c>
    </row>
    <row r="7864" spans="1:14" x14ac:dyDescent="0.25">
      <c r="A7864" s="1" t="s">
        <v>362</v>
      </c>
      <c r="B7864" s="2" t="s">
        <v>86</v>
      </c>
      <c r="C7864" s="2" t="s">
        <v>93</v>
      </c>
      <c r="D7864" s="2" t="s">
        <v>94</v>
      </c>
      <c r="E7864" s="2" t="s">
        <v>6291</v>
      </c>
      <c r="F7864" s="2">
        <v>41122703</v>
      </c>
      <c r="G7864" s="2" t="s">
        <v>496</v>
      </c>
      <c r="H7864" s="2">
        <v>3</v>
      </c>
      <c r="I7864" s="2">
        <v>3</v>
      </c>
      <c r="J7864" s="2">
        <v>10</v>
      </c>
      <c r="K7864" s="2">
        <v>5</v>
      </c>
      <c r="L7864" s="3">
        <v>142175</v>
      </c>
      <c r="M7864" s="2" t="s">
        <v>0</v>
      </c>
      <c r="N7864" s="4" t="s">
        <v>21</v>
      </c>
    </row>
    <row r="7865" spans="1:14" x14ac:dyDescent="0.25">
      <c r="A7865" s="1" t="s">
        <v>362</v>
      </c>
      <c r="B7865" s="2" t="s">
        <v>86</v>
      </c>
      <c r="C7865" s="2" t="s">
        <v>93</v>
      </c>
      <c r="D7865" s="2" t="s">
        <v>94</v>
      </c>
      <c r="E7865" s="2" t="s">
        <v>6292</v>
      </c>
      <c r="F7865" s="2">
        <v>31201500</v>
      </c>
      <c r="G7865" s="2" t="s">
        <v>496</v>
      </c>
      <c r="H7865" s="2">
        <v>3</v>
      </c>
      <c r="I7865" s="2">
        <v>3</v>
      </c>
      <c r="J7865" s="2">
        <v>10</v>
      </c>
      <c r="K7865" s="2">
        <v>1</v>
      </c>
      <c r="L7865" s="3">
        <v>9996</v>
      </c>
      <c r="M7865" s="2" t="s">
        <v>0</v>
      </c>
      <c r="N7865" s="4" t="s">
        <v>21</v>
      </c>
    </row>
    <row r="7866" spans="1:14" x14ac:dyDescent="0.25">
      <c r="A7866" s="1" t="s">
        <v>362</v>
      </c>
      <c r="B7866" s="2" t="s">
        <v>86</v>
      </c>
      <c r="C7866" s="2" t="s">
        <v>90</v>
      </c>
      <c r="D7866" s="2" t="s">
        <v>91</v>
      </c>
      <c r="E7866" s="2" t="s">
        <v>6293</v>
      </c>
      <c r="F7866" s="2">
        <v>40172808</v>
      </c>
      <c r="G7866" s="2" t="s">
        <v>496</v>
      </c>
      <c r="H7866" s="2">
        <v>3</v>
      </c>
      <c r="I7866" s="2">
        <v>3</v>
      </c>
      <c r="J7866" s="2">
        <v>10</v>
      </c>
      <c r="K7866" s="2">
        <v>20</v>
      </c>
      <c r="L7866" s="3">
        <v>11900</v>
      </c>
      <c r="M7866" s="2" t="s">
        <v>0</v>
      </c>
      <c r="N7866" s="4" t="s">
        <v>21</v>
      </c>
    </row>
    <row r="7867" spans="1:14" x14ac:dyDescent="0.25">
      <c r="A7867" s="1" t="s">
        <v>362</v>
      </c>
      <c r="B7867" s="2" t="s">
        <v>86</v>
      </c>
      <c r="C7867" s="2" t="s">
        <v>90</v>
      </c>
      <c r="D7867" s="2" t="s">
        <v>91</v>
      </c>
      <c r="E7867" s="2" t="s">
        <v>6294</v>
      </c>
      <c r="F7867" s="2">
        <v>40172808</v>
      </c>
      <c r="G7867" s="2" t="s">
        <v>496</v>
      </c>
      <c r="H7867" s="2">
        <v>3</v>
      </c>
      <c r="I7867" s="2">
        <v>3</v>
      </c>
      <c r="J7867" s="2">
        <v>10</v>
      </c>
      <c r="K7867" s="2">
        <v>1</v>
      </c>
      <c r="L7867" s="3">
        <v>4046</v>
      </c>
      <c r="M7867" s="2" t="s">
        <v>0</v>
      </c>
      <c r="N7867" s="4" t="s">
        <v>21</v>
      </c>
    </row>
    <row r="7868" spans="1:14" x14ac:dyDescent="0.25">
      <c r="A7868" s="1" t="s">
        <v>362</v>
      </c>
      <c r="B7868" s="2" t="s">
        <v>86</v>
      </c>
      <c r="C7868" s="2" t="s">
        <v>90</v>
      </c>
      <c r="D7868" s="2" t="s">
        <v>91</v>
      </c>
      <c r="E7868" s="2" t="s">
        <v>6295</v>
      </c>
      <c r="F7868" s="2">
        <v>40172808</v>
      </c>
      <c r="G7868" s="2" t="s">
        <v>496</v>
      </c>
      <c r="H7868" s="2">
        <v>3</v>
      </c>
      <c r="I7868" s="2">
        <v>3</v>
      </c>
      <c r="J7868" s="2">
        <v>10</v>
      </c>
      <c r="K7868" s="2">
        <v>35</v>
      </c>
      <c r="L7868" s="3">
        <v>39550</v>
      </c>
      <c r="M7868" s="2" t="s">
        <v>0</v>
      </c>
      <c r="N7868" s="4" t="s">
        <v>21</v>
      </c>
    </row>
    <row r="7869" spans="1:14" x14ac:dyDescent="0.25">
      <c r="A7869" s="1" t="s">
        <v>362</v>
      </c>
      <c r="B7869" s="2" t="s">
        <v>86</v>
      </c>
      <c r="C7869" s="2" t="s">
        <v>90</v>
      </c>
      <c r="D7869" s="2" t="s">
        <v>91</v>
      </c>
      <c r="E7869" s="2" t="s">
        <v>6296</v>
      </c>
      <c r="F7869" s="2">
        <v>40172808</v>
      </c>
      <c r="G7869" s="2" t="s">
        <v>496</v>
      </c>
      <c r="H7869" s="2">
        <v>3</v>
      </c>
      <c r="I7869" s="2">
        <v>3</v>
      </c>
      <c r="J7869" s="2">
        <v>10</v>
      </c>
      <c r="K7869" s="2">
        <v>90</v>
      </c>
      <c r="L7869" s="3">
        <v>53010</v>
      </c>
      <c r="M7869" s="2" t="s">
        <v>0</v>
      </c>
      <c r="N7869" s="4" t="s">
        <v>21</v>
      </c>
    </row>
    <row r="7870" spans="1:14" x14ac:dyDescent="0.25">
      <c r="A7870" s="1" t="s">
        <v>362</v>
      </c>
      <c r="B7870" s="2" t="s">
        <v>86</v>
      </c>
      <c r="C7870" s="2" t="s">
        <v>90</v>
      </c>
      <c r="D7870" s="2" t="s">
        <v>91</v>
      </c>
      <c r="E7870" s="2" t="s">
        <v>6297</v>
      </c>
      <c r="F7870" s="2">
        <v>47131705</v>
      </c>
      <c r="G7870" s="2" t="s">
        <v>496</v>
      </c>
      <c r="H7870" s="2">
        <v>3</v>
      </c>
      <c r="I7870" s="2">
        <v>3</v>
      </c>
      <c r="J7870" s="2">
        <v>10</v>
      </c>
      <c r="K7870" s="2">
        <v>5</v>
      </c>
      <c r="L7870" s="3">
        <v>44030</v>
      </c>
      <c r="M7870" s="2" t="s">
        <v>0</v>
      </c>
      <c r="N7870" s="4" t="s">
        <v>21</v>
      </c>
    </row>
    <row r="7871" spans="1:14" x14ac:dyDescent="0.25">
      <c r="A7871" s="1" t="s">
        <v>362</v>
      </c>
      <c r="B7871" s="2" t="s">
        <v>86</v>
      </c>
      <c r="C7871" s="2" t="s">
        <v>93</v>
      </c>
      <c r="D7871" s="2" t="s">
        <v>94</v>
      </c>
      <c r="E7871" s="2" t="s">
        <v>6298</v>
      </c>
      <c r="F7871" s="2">
        <v>40142008</v>
      </c>
      <c r="G7871" s="2" t="s">
        <v>496</v>
      </c>
      <c r="H7871" s="2">
        <v>3</v>
      </c>
      <c r="I7871" s="2">
        <v>3</v>
      </c>
      <c r="J7871" s="2">
        <v>10</v>
      </c>
      <c r="K7871" s="2">
        <v>1</v>
      </c>
      <c r="L7871" s="3">
        <v>95549</v>
      </c>
      <c r="M7871" s="2" t="s">
        <v>0</v>
      </c>
      <c r="N7871" s="4" t="s">
        <v>21</v>
      </c>
    </row>
    <row r="7872" spans="1:14" x14ac:dyDescent="0.25">
      <c r="A7872" s="1" t="s">
        <v>362</v>
      </c>
      <c r="B7872" s="2" t="s">
        <v>86</v>
      </c>
      <c r="C7872" s="2" t="s">
        <v>90</v>
      </c>
      <c r="D7872" s="2" t="s">
        <v>91</v>
      </c>
      <c r="E7872" s="2" t="s">
        <v>6299</v>
      </c>
      <c r="F7872" s="2">
        <v>40141751</v>
      </c>
      <c r="G7872" s="2" t="s">
        <v>496</v>
      </c>
      <c r="H7872" s="2">
        <v>3</v>
      </c>
      <c r="I7872" s="2">
        <v>3</v>
      </c>
      <c r="J7872" s="2">
        <v>10</v>
      </c>
      <c r="K7872" s="2">
        <v>4</v>
      </c>
      <c r="L7872" s="3">
        <v>30680</v>
      </c>
      <c r="M7872" s="2" t="s">
        <v>17383</v>
      </c>
      <c r="N7872" s="4" t="s">
        <v>21</v>
      </c>
    </row>
    <row r="7873" spans="1:14" x14ac:dyDescent="0.25">
      <c r="A7873" s="1" t="s">
        <v>362</v>
      </c>
      <c r="B7873" s="2" t="s">
        <v>86</v>
      </c>
      <c r="C7873" s="2" t="s">
        <v>90</v>
      </c>
      <c r="D7873" s="2" t="s">
        <v>91</v>
      </c>
      <c r="E7873" s="2" t="s">
        <v>6300</v>
      </c>
      <c r="F7873" s="2">
        <v>30181605</v>
      </c>
      <c r="G7873" s="2" t="s">
        <v>496</v>
      </c>
      <c r="H7873" s="2">
        <v>3</v>
      </c>
      <c r="I7873" s="2">
        <v>3</v>
      </c>
      <c r="J7873" s="2">
        <v>10</v>
      </c>
      <c r="K7873" s="2">
        <v>5</v>
      </c>
      <c r="L7873" s="3">
        <v>22930</v>
      </c>
      <c r="M7873" s="2" t="s">
        <v>0</v>
      </c>
      <c r="N7873" s="4" t="s">
        <v>21</v>
      </c>
    </row>
    <row r="7874" spans="1:14" x14ac:dyDescent="0.25">
      <c r="A7874" s="1" t="s">
        <v>362</v>
      </c>
      <c r="B7874" s="2" t="s">
        <v>86</v>
      </c>
      <c r="C7874" s="2" t="s">
        <v>90</v>
      </c>
      <c r="D7874" s="2" t="s">
        <v>91</v>
      </c>
      <c r="E7874" s="2" t="s">
        <v>6301</v>
      </c>
      <c r="F7874" s="2">
        <v>40171708</v>
      </c>
      <c r="G7874" s="2" t="s">
        <v>496</v>
      </c>
      <c r="H7874" s="2">
        <v>3</v>
      </c>
      <c r="I7874" s="2">
        <v>3</v>
      </c>
      <c r="J7874" s="2">
        <v>10</v>
      </c>
      <c r="K7874" s="2">
        <v>40</v>
      </c>
      <c r="L7874" s="3">
        <v>23880</v>
      </c>
      <c r="M7874" s="2" t="s">
        <v>0</v>
      </c>
      <c r="N7874" s="4" t="s">
        <v>21</v>
      </c>
    </row>
    <row r="7875" spans="1:14" x14ac:dyDescent="0.25">
      <c r="A7875" s="1" t="s">
        <v>362</v>
      </c>
      <c r="B7875" s="2" t="s">
        <v>86</v>
      </c>
      <c r="C7875" s="2" t="s">
        <v>90</v>
      </c>
      <c r="D7875" s="2" t="s">
        <v>91</v>
      </c>
      <c r="E7875" s="2" t="s">
        <v>6302</v>
      </c>
      <c r="F7875" s="2">
        <v>40141758</v>
      </c>
      <c r="G7875" s="2" t="s">
        <v>496</v>
      </c>
      <c r="H7875" s="2">
        <v>3</v>
      </c>
      <c r="I7875" s="2">
        <v>3</v>
      </c>
      <c r="J7875" s="2">
        <v>10</v>
      </c>
      <c r="K7875" s="2">
        <v>2</v>
      </c>
      <c r="L7875" s="3">
        <v>28812</v>
      </c>
      <c r="M7875" s="2" t="s">
        <v>0</v>
      </c>
      <c r="N7875" s="4" t="s">
        <v>21</v>
      </c>
    </row>
    <row r="7876" spans="1:14" x14ac:dyDescent="0.25">
      <c r="A7876" s="1" t="s">
        <v>362</v>
      </c>
      <c r="B7876" s="2" t="s">
        <v>86</v>
      </c>
      <c r="C7876" s="2" t="s">
        <v>90</v>
      </c>
      <c r="D7876" s="2" t="s">
        <v>91</v>
      </c>
      <c r="E7876" s="2" t="s">
        <v>6303</v>
      </c>
      <c r="F7876" s="2">
        <v>40174908</v>
      </c>
      <c r="G7876" s="2" t="s">
        <v>496</v>
      </c>
      <c r="H7876" s="2">
        <v>3</v>
      </c>
      <c r="I7876" s="2">
        <v>3</v>
      </c>
      <c r="J7876" s="2">
        <v>10</v>
      </c>
      <c r="K7876" s="2">
        <v>90</v>
      </c>
      <c r="L7876" s="3">
        <v>36000</v>
      </c>
      <c r="M7876" s="2" t="s">
        <v>0</v>
      </c>
      <c r="N7876" s="4" t="s">
        <v>21</v>
      </c>
    </row>
    <row r="7877" spans="1:14" x14ac:dyDescent="0.25">
      <c r="A7877" s="1" t="s">
        <v>362</v>
      </c>
      <c r="B7877" s="2" t="s">
        <v>86</v>
      </c>
      <c r="C7877" s="2" t="s">
        <v>90</v>
      </c>
      <c r="D7877" s="2" t="s">
        <v>91</v>
      </c>
      <c r="E7877" s="2" t="s">
        <v>6304</v>
      </c>
      <c r="F7877" s="2">
        <v>40171708</v>
      </c>
      <c r="G7877" s="2" t="s">
        <v>496</v>
      </c>
      <c r="H7877" s="2">
        <v>3</v>
      </c>
      <c r="I7877" s="2">
        <v>3</v>
      </c>
      <c r="J7877" s="2">
        <v>10</v>
      </c>
      <c r="K7877" s="2">
        <v>20</v>
      </c>
      <c r="L7877" s="3">
        <v>30000</v>
      </c>
      <c r="M7877" s="2" t="s">
        <v>0</v>
      </c>
      <c r="N7877" s="4" t="s">
        <v>21</v>
      </c>
    </row>
    <row r="7878" spans="1:14" x14ac:dyDescent="0.25">
      <c r="A7878" s="1" t="s">
        <v>362</v>
      </c>
      <c r="B7878" s="2" t="s">
        <v>86</v>
      </c>
      <c r="C7878" s="2" t="s">
        <v>90</v>
      </c>
      <c r="D7878" s="2" t="s">
        <v>91</v>
      </c>
      <c r="E7878" s="2" t="s">
        <v>6305</v>
      </c>
      <c r="F7878" s="2">
        <v>40174908</v>
      </c>
      <c r="G7878" s="2" t="s">
        <v>496</v>
      </c>
      <c r="H7878" s="2">
        <v>3</v>
      </c>
      <c r="I7878" s="2">
        <v>3</v>
      </c>
      <c r="J7878" s="2">
        <v>10</v>
      </c>
      <c r="K7878" s="2">
        <v>40</v>
      </c>
      <c r="L7878" s="3">
        <v>138600</v>
      </c>
      <c r="M7878" s="2" t="s">
        <v>0</v>
      </c>
      <c r="N7878" s="4" t="s">
        <v>21</v>
      </c>
    </row>
    <row r="7879" spans="1:14" x14ac:dyDescent="0.25">
      <c r="A7879" s="1" t="s">
        <v>362</v>
      </c>
      <c r="B7879" s="2" t="s">
        <v>86</v>
      </c>
      <c r="C7879" s="2" t="s">
        <v>90</v>
      </c>
      <c r="D7879" s="2" t="s">
        <v>91</v>
      </c>
      <c r="E7879" s="2" t="s">
        <v>6306</v>
      </c>
      <c r="F7879" s="2">
        <v>40174908</v>
      </c>
      <c r="G7879" s="2" t="s">
        <v>496</v>
      </c>
      <c r="H7879" s="2">
        <v>3</v>
      </c>
      <c r="I7879" s="2">
        <v>3</v>
      </c>
      <c r="J7879" s="2">
        <v>10</v>
      </c>
      <c r="K7879" s="2">
        <v>40</v>
      </c>
      <c r="L7879" s="3">
        <v>91960</v>
      </c>
      <c r="M7879" s="2" t="s">
        <v>0</v>
      </c>
      <c r="N7879" s="4" t="s">
        <v>21</v>
      </c>
    </row>
    <row r="7880" spans="1:14" x14ac:dyDescent="0.25">
      <c r="A7880" s="1" t="s">
        <v>362</v>
      </c>
      <c r="B7880" s="2" t="s">
        <v>86</v>
      </c>
      <c r="C7880" s="2" t="s">
        <v>90</v>
      </c>
      <c r="D7880" s="2" t="s">
        <v>91</v>
      </c>
      <c r="E7880" s="2" t="s">
        <v>6307</v>
      </c>
      <c r="F7880" s="2">
        <v>40174908</v>
      </c>
      <c r="G7880" s="2" t="s">
        <v>496</v>
      </c>
      <c r="H7880" s="2">
        <v>3</v>
      </c>
      <c r="I7880" s="2">
        <v>3</v>
      </c>
      <c r="J7880" s="2">
        <v>10</v>
      </c>
      <c r="K7880" s="2">
        <v>10</v>
      </c>
      <c r="L7880" s="3">
        <v>15440</v>
      </c>
      <c r="M7880" s="2" t="s">
        <v>0</v>
      </c>
      <c r="N7880" s="4" t="s">
        <v>21</v>
      </c>
    </row>
    <row r="7881" spans="1:14" x14ac:dyDescent="0.25">
      <c r="A7881" s="1" t="s">
        <v>362</v>
      </c>
      <c r="B7881" s="2" t="s">
        <v>86</v>
      </c>
      <c r="C7881" s="2" t="s">
        <v>90</v>
      </c>
      <c r="D7881" s="2" t="s">
        <v>91</v>
      </c>
      <c r="E7881" s="2" t="s">
        <v>6308</v>
      </c>
      <c r="F7881" s="2">
        <v>40174908</v>
      </c>
      <c r="G7881" s="2" t="s">
        <v>496</v>
      </c>
      <c r="H7881" s="2">
        <v>3</v>
      </c>
      <c r="I7881" s="2">
        <v>3</v>
      </c>
      <c r="J7881" s="2">
        <v>10</v>
      </c>
      <c r="K7881" s="2">
        <v>1</v>
      </c>
      <c r="L7881" s="3">
        <v>2933</v>
      </c>
      <c r="M7881" s="2" t="s">
        <v>0</v>
      </c>
      <c r="N7881" s="4" t="s">
        <v>21</v>
      </c>
    </row>
    <row r="7882" spans="1:14" x14ac:dyDescent="0.25">
      <c r="A7882" s="1" t="s">
        <v>362</v>
      </c>
      <c r="B7882" s="2" t="s">
        <v>86</v>
      </c>
      <c r="C7882" s="2" t="s">
        <v>90</v>
      </c>
      <c r="D7882" s="2" t="s">
        <v>91</v>
      </c>
      <c r="E7882" s="2" t="s">
        <v>6309</v>
      </c>
      <c r="F7882" s="2">
        <v>40174908</v>
      </c>
      <c r="G7882" s="2" t="s">
        <v>496</v>
      </c>
      <c r="H7882" s="2">
        <v>3</v>
      </c>
      <c r="I7882" s="2">
        <v>3</v>
      </c>
      <c r="J7882" s="2">
        <v>10</v>
      </c>
      <c r="K7882" s="2">
        <v>2</v>
      </c>
      <c r="L7882" s="3">
        <v>4076</v>
      </c>
      <c r="M7882" s="2" t="s">
        <v>0</v>
      </c>
      <c r="N7882" s="4" t="s">
        <v>21</v>
      </c>
    </row>
    <row r="7883" spans="1:14" x14ac:dyDescent="0.25">
      <c r="A7883" s="1" t="s">
        <v>362</v>
      </c>
      <c r="B7883" s="2" t="s">
        <v>86</v>
      </c>
      <c r="C7883" s="2" t="s">
        <v>90</v>
      </c>
      <c r="D7883" s="2" t="s">
        <v>91</v>
      </c>
      <c r="E7883" s="2" t="s">
        <v>6310</v>
      </c>
      <c r="F7883" s="2">
        <v>40141600</v>
      </c>
      <c r="G7883" s="2" t="s">
        <v>496</v>
      </c>
      <c r="H7883" s="2">
        <v>3</v>
      </c>
      <c r="I7883" s="2">
        <v>3</v>
      </c>
      <c r="J7883" s="2">
        <v>10</v>
      </c>
      <c r="K7883" s="2">
        <v>60</v>
      </c>
      <c r="L7883" s="3">
        <v>838320</v>
      </c>
      <c r="M7883" s="2" t="s">
        <v>0</v>
      </c>
      <c r="N7883" s="4" t="s">
        <v>21</v>
      </c>
    </row>
    <row r="7884" spans="1:14" x14ac:dyDescent="0.25">
      <c r="A7884" s="1" t="s">
        <v>362</v>
      </c>
      <c r="B7884" s="2" t="s">
        <v>86</v>
      </c>
      <c r="C7884" s="2" t="s">
        <v>90</v>
      </c>
      <c r="D7884" s="2" t="s">
        <v>91</v>
      </c>
      <c r="E7884" s="2" t="s">
        <v>6311</v>
      </c>
      <c r="F7884" s="2">
        <v>40141600</v>
      </c>
      <c r="G7884" s="2" t="s">
        <v>496</v>
      </c>
      <c r="H7884" s="2">
        <v>3</v>
      </c>
      <c r="I7884" s="2">
        <v>3</v>
      </c>
      <c r="J7884" s="2">
        <v>10</v>
      </c>
      <c r="K7884" s="2">
        <v>10</v>
      </c>
      <c r="L7884" s="3">
        <v>319970</v>
      </c>
      <c r="M7884" s="2" t="s">
        <v>0</v>
      </c>
      <c r="N7884" s="4" t="s">
        <v>21</v>
      </c>
    </row>
    <row r="7885" spans="1:14" x14ac:dyDescent="0.25">
      <c r="A7885" s="1" t="s">
        <v>362</v>
      </c>
      <c r="B7885" s="2" t="s">
        <v>86</v>
      </c>
      <c r="C7885" s="2" t="s">
        <v>90</v>
      </c>
      <c r="D7885" s="2" t="s">
        <v>91</v>
      </c>
      <c r="E7885" s="2" t="s">
        <v>6312</v>
      </c>
      <c r="F7885" s="2">
        <v>30181701</v>
      </c>
      <c r="G7885" s="2" t="s">
        <v>496</v>
      </c>
      <c r="H7885" s="2">
        <v>3</v>
      </c>
      <c r="I7885" s="2">
        <v>3</v>
      </c>
      <c r="J7885" s="2">
        <v>10</v>
      </c>
      <c r="K7885" s="2">
        <v>40</v>
      </c>
      <c r="L7885" s="3">
        <v>440000</v>
      </c>
      <c r="M7885" s="2" t="s">
        <v>0</v>
      </c>
      <c r="N7885" s="4" t="s">
        <v>21</v>
      </c>
    </row>
    <row r="7886" spans="1:14" x14ac:dyDescent="0.25">
      <c r="A7886" s="1" t="s">
        <v>362</v>
      </c>
      <c r="B7886" s="2" t="s">
        <v>86</v>
      </c>
      <c r="C7886" s="2" t="s">
        <v>90</v>
      </c>
      <c r="D7886" s="2" t="s">
        <v>91</v>
      </c>
      <c r="E7886" s="2" t="s">
        <v>6313</v>
      </c>
      <c r="F7886" s="2">
        <v>30181701</v>
      </c>
      <c r="G7886" s="2" t="s">
        <v>496</v>
      </c>
      <c r="H7886" s="2">
        <v>3</v>
      </c>
      <c r="I7886" s="2">
        <v>3</v>
      </c>
      <c r="J7886" s="2">
        <v>10</v>
      </c>
      <c r="K7886" s="2">
        <v>40</v>
      </c>
      <c r="L7886" s="3">
        <v>520000</v>
      </c>
      <c r="M7886" s="2" t="s">
        <v>0</v>
      </c>
      <c r="N7886" s="4" t="s">
        <v>21</v>
      </c>
    </row>
    <row r="7887" spans="1:14" x14ac:dyDescent="0.25">
      <c r="A7887" s="1" t="s">
        <v>362</v>
      </c>
      <c r="B7887" s="2" t="s">
        <v>86</v>
      </c>
      <c r="C7887" s="2" t="s">
        <v>90</v>
      </c>
      <c r="D7887" s="2" t="s">
        <v>91</v>
      </c>
      <c r="E7887" s="2" t="s">
        <v>6314</v>
      </c>
      <c r="F7887" s="2">
        <v>40171708</v>
      </c>
      <c r="G7887" s="2" t="s">
        <v>496</v>
      </c>
      <c r="H7887" s="2">
        <v>3</v>
      </c>
      <c r="I7887" s="2">
        <v>3</v>
      </c>
      <c r="J7887" s="2">
        <v>10</v>
      </c>
      <c r="K7887" s="2">
        <v>20</v>
      </c>
      <c r="L7887" s="3">
        <v>10000</v>
      </c>
      <c r="M7887" s="2" t="s">
        <v>0</v>
      </c>
      <c r="N7887" s="4" t="s">
        <v>21</v>
      </c>
    </row>
    <row r="7888" spans="1:14" x14ac:dyDescent="0.25">
      <c r="A7888" s="1" t="s">
        <v>362</v>
      </c>
      <c r="B7888" s="2" t="s">
        <v>86</v>
      </c>
      <c r="C7888" s="2" t="s">
        <v>90</v>
      </c>
      <c r="D7888" s="2" t="s">
        <v>91</v>
      </c>
      <c r="E7888" s="2" t="s">
        <v>6315</v>
      </c>
      <c r="F7888" s="2">
        <v>40171708</v>
      </c>
      <c r="G7888" s="2" t="s">
        <v>496</v>
      </c>
      <c r="H7888" s="2">
        <v>3</v>
      </c>
      <c r="I7888" s="2">
        <v>3</v>
      </c>
      <c r="J7888" s="2">
        <v>10</v>
      </c>
      <c r="K7888" s="2">
        <v>20</v>
      </c>
      <c r="L7888" s="3">
        <v>38000</v>
      </c>
      <c r="M7888" s="2" t="s">
        <v>0</v>
      </c>
      <c r="N7888" s="4" t="s">
        <v>21</v>
      </c>
    </row>
    <row r="7889" spans="1:14" x14ac:dyDescent="0.25">
      <c r="A7889" s="1" t="s">
        <v>362</v>
      </c>
      <c r="B7889" s="2" t="s">
        <v>86</v>
      </c>
      <c r="C7889" s="2" t="s">
        <v>90</v>
      </c>
      <c r="D7889" s="2" t="s">
        <v>91</v>
      </c>
      <c r="E7889" s="2" t="s">
        <v>6316</v>
      </c>
      <c r="F7889" s="2">
        <v>40171708</v>
      </c>
      <c r="G7889" s="2" t="s">
        <v>496</v>
      </c>
      <c r="H7889" s="2">
        <v>3</v>
      </c>
      <c r="I7889" s="2">
        <v>3</v>
      </c>
      <c r="J7889" s="2">
        <v>10</v>
      </c>
      <c r="K7889" s="2">
        <v>20</v>
      </c>
      <c r="L7889" s="3">
        <v>58000</v>
      </c>
      <c r="M7889" s="2" t="s">
        <v>0</v>
      </c>
      <c r="N7889" s="4" t="s">
        <v>21</v>
      </c>
    </row>
    <row r="7890" spans="1:14" x14ac:dyDescent="0.25">
      <c r="A7890" s="1" t="s">
        <v>362</v>
      </c>
      <c r="B7890" s="2" t="s">
        <v>86</v>
      </c>
      <c r="C7890" s="2" t="s">
        <v>90</v>
      </c>
      <c r="D7890" s="2" t="s">
        <v>91</v>
      </c>
      <c r="E7890" s="2" t="s">
        <v>6317</v>
      </c>
      <c r="F7890" s="2">
        <v>40171708</v>
      </c>
      <c r="G7890" s="2" t="s">
        <v>496</v>
      </c>
      <c r="H7890" s="2">
        <v>3</v>
      </c>
      <c r="I7890" s="2">
        <v>3</v>
      </c>
      <c r="J7890" s="2">
        <v>10</v>
      </c>
      <c r="K7890" s="2">
        <v>20</v>
      </c>
      <c r="L7890" s="3">
        <v>10000</v>
      </c>
      <c r="M7890" s="2" t="s">
        <v>0</v>
      </c>
      <c r="N7890" s="4" t="s">
        <v>21</v>
      </c>
    </row>
    <row r="7891" spans="1:14" x14ac:dyDescent="0.25">
      <c r="A7891" s="1" t="s">
        <v>362</v>
      </c>
      <c r="B7891" s="2" t="s">
        <v>86</v>
      </c>
      <c r="C7891" s="2" t="s">
        <v>90</v>
      </c>
      <c r="D7891" s="2" t="s">
        <v>91</v>
      </c>
      <c r="E7891" s="2" t="s">
        <v>6318</v>
      </c>
      <c r="F7891" s="2">
        <v>40172608</v>
      </c>
      <c r="G7891" s="2" t="s">
        <v>496</v>
      </c>
      <c r="H7891" s="2">
        <v>3</v>
      </c>
      <c r="I7891" s="2">
        <v>3</v>
      </c>
      <c r="J7891" s="2">
        <v>10</v>
      </c>
      <c r="K7891" s="2">
        <v>10</v>
      </c>
      <c r="L7891" s="3">
        <v>313970</v>
      </c>
      <c r="M7891" s="2" t="s">
        <v>0</v>
      </c>
      <c r="N7891" s="4" t="s">
        <v>21</v>
      </c>
    </row>
    <row r="7892" spans="1:14" x14ac:dyDescent="0.25">
      <c r="A7892" s="1" t="s">
        <v>362</v>
      </c>
      <c r="B7892" s="2" t="s">
        <v>86</v>
      </c>
      <c r="C7892" s="2" t="s">
        <v>93</v>
      </c>
      <c r="D7892" s="2" t="s">
        <v>94</v>
      </c>
      <c r="E7892" s="2" t="s">
        <v>6082</v>
      </c>
      <c r="F7892" s="2">
        <v>31201502</v>
      </c>
      <c r="G7892" s="2" t="s">
        <v>496</v>
      </c>
      <c r="H7892" s="2">
        <v>3</v>
      </c>
      <c r="I7892" s="2">
        <v>3</v>
      </c>
      <c r="J7892" s="2">
        <v>10</v>
      </c>
      <c r="K7892" s="2">
        <v>10</v>
      </c>
      <c r="L7892" s="3">
        <v>150000</v>
      </c>
      <c r="M7892" s="2" t="s">
        <v>0</v>
      </c>
      <c r="N7892" s="4" t="s">
        <v>21</v>
      </c>
    </row>
    <row r="7893" spans="1:14" x14ac:dyDescent="0.25">
      <c r="A7893" s="1" t="s">
        <v>362</v>
      </c>
      <c r="B7893" s="2" t="s">
        <v>1851</v>
      </c>
      <c r="C7893" s="2" t="s">
        <v>1867</v>
      </c>
      <c r="D7893" s="2" t="s">
        <v>17942</v>
      </c>
      <c r="E7893" s="2" t="s">
        <v>6319</v>
      </c>
      <c r="F7893" s="2">
        <v>30181505</v>
      </c>
      <c r="G7893" s="2" t="s">
        <v>496</v>
      </c>
      <c r="H7893" s="2">
        <v>3</v>
      </c>
      <c r="I7893" s="2">
        <v>3</v>
      </c>
      <c r="J7893" s="2">
        <v>10</v>
      </c>
      <c r="K7893" s="2">
        <v>2</v>
      </c>
      <c r="L7893" s="3">
        <v>590000</v>
      </c>
      <c r="M7893" s="2" t="s">
        <v>0</v>
      </c>
      <c r="N7893" s="4" t="s">
        <v>21</v>
      </c>
    </row>
    <row r="7894" spans="1:14" x14ac:dyDescent="0.25">
      <c r="A7894" s="1" t="s">
        <v>362</v>
      </c>
      <c r="B7894" s="2" t="s">
        <v>1851</v>
      </c>
      <c r="C7894" s="2" t="s">
        <v>1867</v>
      </c>
      <c r="D7894" s="2" t="s">
        <v>17942</v>
      </c>
      <c r="E7894" s="2" t="s">
        <v>6320</v>
      </c>
      <c r="F7894" s="2">
        <v>30181504</v>
      </c>
      <c r="G7894" s="2" t="s">
        <v>496</v>
      </c>
      <c r="H7894" s="2">
        <v>3</v>
      </c>
      <c r="I7894" s="2">
        <v>3</v>
      </c>
      <c r="J7894" s="2">
        <v>10</v>
      </c>
      <c r="K7894" s="2">
        <v>5</v>
      </c>
      <c r="L7894" s="3">
        <v>445000</v>
      </c>
      <c r="M7894" s="2" t="s">
        <v>0</v>
      </c>
      <c r="N7894" s="4" t="s">
        <v>21</v>
      </c>
    </row>
    <row r="7895" spans="1:14" x14ac:dyDescent="0.25">
      <c r="A7895" s="1" t="s">
        <v>362</v>
      </c>
      <c r="B7895" s="2" t="s">
        <v>1851</v>
      </c>
      <c r="C7895" s="2" t="s">
        <v>1867</v>
      </c>
      <c r="D7895" s="2" t="s">
        <v>17942</v>
      </c>
      <c r="E7895" s="2" t="s">
        <v>6321</v>
      </c>
      <c r="F7895" s="2">
        <v>30131704</v>
      </c>
      <c r="G7895" s="2" t="s">
        <v>496</v>
      </c>
      <c r="H7895" s="2">
        <v>3</v>
      </c>
      <c r="I7895" s="2">
        <v>3</v>
      </c>
      <c r="J7895" s="2">
        <v>10</v>
      </c>
      <c r="K7895" s="2">
        <v>20</v>
      </c>
      <c r="L7895" s="3">
        <v>1565446</v>
      </c>
      <c r="M7895" s="2" t="s">
        <v>17390</v>
      </c>
      <c r="N7895" s="4" t="s">
        <v>21</v>
      </c>
    </row>
    <row r="7896" spans="1:14" x14ac:dyDescent="0.25">
      <c r="A7896" s="1" t="s">
        <v>362</v>
      </c>
      <c r="B7896" s="2" t="s">
        <v>1851</v>
      </c>
      <c r="C7896" s="2" t="s">
        <v>1867</v>
      </c>
      <c r="D7896" s="2" t="s">
        <v>17942</v>
      </c>
      <c r="E7896" s="2" t="s">
        <v>6322</v>
      </c>
      <c r="F7896" s="2">
        <v>30131704</v>
      </c>
      <c r="G7896" s="2" t="s">
        <v>496</v>
      </c>
      <c r="H7896" s="2">
        <v>3</v>
      </c>
      <c r="I7896" s="2">
        <v>3</v>
      </c>
      <c r="J7896" s="2">
        <v>10</v>
      </c>
      <c r="K7896" s="2">
        <v>25</v>
      </c>
      <c r="L7896" s="3">
        <v>910625</v>
      </c>
      <c r="M7896" s="2" t="s">
        <v>17390</v>
      </c>
      <c r="N7896" s="4" t="s">
        <v>21</v>
      </c>
    </row>
    <row r="7897" spans="1:14" x14ac:dyDescent="0.25">
      <c r="A7897" s="1" t="s">
        <v>362</v>
      </c>
      <c r="B7897" s="2" t="s">
        <v>1851</v>
      </c>
      <c r="C7897" s="2" t="s">
        <v>1867</v>
      </c>
      <c r="D7897" s="2" t="s">
        <v>17942</v>
      </c>
      <c r="E7897" s="2" t="s">
        <v>6323</v>
      </c>
      <c r="F7897" s="2">
        <v>30131704</v>
      </c>
      <c r="G7897" s="2" t="s">
        <v>496</v>
      </c>
      <c r="H7897" s="2">
        <v>3</v>
      </c>
      <c r="I7897" s="2">
        <v>3</v>
      </c>
      <c r="J7897" s="2">
        <v>10</v>
      </c>
      <c r="K7897" s="2">
        <v>100</v>
      </c>
      <c r="L7897" s="3">
        <v>5100000</v>
      </c>
      <c r="M7897" s="2" t="s">
        <v>17390</v>
      </c>
      <c r="N7897" s="4" t="s">
        <v>21</v>
      </c>
    </row>
    <row r="7898" spans="1:14" x14ac:dyDescent="0.25">
      <c r="A7898" s="1" t="s">
        <v>362</v>
      </c>
      <c r="B7898" s="2" t="s">
        <v>1851</v>
      </c>
      <c r="C7898" s="2" t="s">
        <v>1867</v>
      </c>
      <c r="D7898" s="2" t="s">
        <v>17942</v>
      </c>
      <c r="E7898" s="2" t="s">
        <v>6324</v>
      </c>
      <c r="F7898" s="2">
        <v>30131607</v>
      </c>
      <c r="G7898" s="2" t="s">
        <v>496</v>
      </c>
      <c r="H7898" s="2">
        <v>3</v>
      </c>
      <c r="I7898" s="2">
        <v>3</v>
      </c>
      <c r="J7898" s="2">
        <v>10</v>
      </c>
      <c r="K7898" s="2">
        <v>50</v>
      </c>
      <c r="L7898" s="3">
        <v>55000</v>
      </c>
      <c r="M7898" s="2" t="s">
        <v>0</v>
      </c>
      <c r="N7898" s="4" t="s">
        <v>21</v>
      </c>
    </row>
    <row r="7899" spans="1:14" x14ac:dyDescent="0.25">
      <c r="A7899" s="1" t="s">
        <v>362</v>
      </c>
      <c r="B7899" s="2" t="s">
        <v>1851</v>
      </c>
      <c r="C7899" s="2" t="s">
        <v>1867</v>
      </c>
      <c r="D7899" s="2" t="s">
        <v>17942</v>
      </c>
      <c r="E7899" s="2" t="s">
        <v>6325</v>
      </c>
      <c r="F7899" s="2">
        <v>30131608</v>
      </c>
      <c r="G7899" s="2" t="s">
        <v>496</v>
      </c>
      <c r="H7899" s="2">
        <v>3</v>
      </c>
      <c r="I7899" s="2">
        <v>3</v>
      </c>
      <c r="J7899" s="2">
        <v>10</v>
      </c>
      <c r="K7899" s="2">
        <v>200</v>
      </c>
      <c r="L7899" s="3">
        <v>190000</v>
      </c>
      <c r="M7899" s="2" t="s">
        <v>0</v>
      </c>
      <c r="N7899" s="4" t="s">
        <v>21</v>
      </c>
    </row>
    <row r="7900" spans="1:14" x14ac:dyDescent="0.25">
      <c r="A7900" s="1" t="s">
        <v>362</v>
      </c>
      <c r="B7900" s="2" t="s">
        <v>1851</v>
      </c>
      <c r="C7900" s="2" t="s">
        <v>1879</v>
      </c>
      <c r="D7900" s="2" t="s">
        <v>17943</v>
      </c>
      <c r="E7900" s="2" t="s">
        <v>6326</v>
      </c>
      <c r="F7900" s="2">
        <v>31201600</v>
      </c>
      <c r="G7900" s="2" t="s">
        <v>496</v>
      </c>
      <c r="H7900" s="2">
        <v>3</v>
      </c>
      <c r="I7900" s="2">
        <v>3</v>
      </c>
      <c r="J7900" s="2">
        <v>10</v>
      </c>
      <c r="K7900" s="2">
        <v>50</v>
      </c>
      <c r="L7900" s="3">
        <v>1600000</v>
      </c>
      <c r="M7900" s="2" t="s">
        <v>0</v>
      </c>
      <c r="N7900" s="4" t="s">
        <v>21</v>
      </c>
    </row>
    <row r="7901" spans="1:14" x14ac:dyDescent="0.25">
      <c r="A7901" s="1" t="s">
        <v>362</v>
      </c>
      <c r="B7901" s="2" t="s">
        <v>1851</v>
      </c>
      <c r="C7901" s="2" t="s">
        <v>1883</v>
      </c>
      <c r="D7901" s="2" t="s">
        <v>17944</v>
      </c>
      <c r="E7901" s="2" t="s">
        <v>6327</v>
      </c>
      <c r="F7901" s="2">
        <v>30111601</v>
      </c>
      <c r="G7901" s="2" t="s">
        <v>496</v>
      </c>
      <c r="H7901" s="2">
        <v>3</v>
      </c>
      <c r="I7901" s="2">
        <v>3</v>
      </c>
      <c r="J7901" s="2">
        <v>10</v>
      </c>
      <c r="K7901" s="2">
        <v>10</v>
      </c>
      <c r="L7901" s="3">
        <v>243270</v>
      </c>
      <c r="M7901" s="2" t="s">
        <v>0</v>
      </c>
      <c r="N7901" s="4" t="s">
        <v>21</v>
      </c>
    </row>
    <row r="7902" spans="1:14" x14ac:dyDescent="0.25">
      <c r="A7902" s="1" t="s">
        <v>362</v>
      </c>
      <c r="B7902" s="2" t="s">
        <v>1851</v>
      </c>
      <c r="C7902" s="2" t="s">
        <v>1883</v>
      </c>
      <c r="D7902" s="2" t="s">
        <v>17944</v>
      </c>
      <c r="E7902" s="2" t="s">
        <v>6328</v>
      </c>
      <c r="F7902" s="2">
        <v>30111601</v>
      </c>
      <c r="G7902" s="2" t="s">
        <v>496</v>
      </c>
      <c r="H7902" s="2">
        <v>3</v>
      </c>
      <c r="I7902" s="2">
        <v>3</v>
      </c>
      <c r="J7902" s="2">
        <v>10</v>
      </c>
      <c r="K7902" s="2">
        <v>60</v>
      </c>
      <c r="L7902" s="3">
        <v>1740600</v>
      </c>
      <c r="M7902" s="2" t="s">
        <v>0</v>
      </c>
      <c r="N7902" s="4" t="s">
        <v>21</v>
      </c>
    </row>
    <row r="7903" spans="1:14" x14ac:dyDescent="0.25">
      <c r="A7903" s="1" t="s">
        <v>362</v>
      </c>
      <c r="B7903" s="2" t="s">
        <v>1851</v>
      </c>
      <c r="C7903" s="2" t="s">
        <v>1879</v>
      </c>
      <c r="D7903" s="2" t="s">
        <v>17943</v>
      </c>
      <c r="E7903" s="2" t="s">
        <v>6329</v>
      </c>
      <c r="F7903" s="2">
        <v>30151800</v>
      </c>
      <c r="G7903" s="2" t="s">
        <v>496</v>
      </c>
      <c r="H7903" s="2">
        <v>3</v>
      </c>
      <c r="I7903" s="2">
        <v>3</v>
      </c>
      <c r="J7903" s="2">
        <v>10</v>
      </c>
      <c r="K7903" s="2">
        <v>2</v>
      </c>
      <c r="L7903" s="3">
        <v>226058</v>
      </c>
      <c r="M7903" s="2" t="s">
        <v>0</v>
      </c>
      <c r="N7903" s="4" t="s">
        <v>21</v>
      </c>
    </row>
    <row r="7904" spans="1:14" x14ac:dyDescent="0.25">
      <c r="A7904" s="1" t="s">
        <v>362</v>
      </c>
      <c r="B7904" s="2" t="s">
        <v>1851</v>
      </c>
      <c r="C7904" s="2" t="s">
        <v>1891</v>
      </c>
      <c r="D7904" s="2" t="s">
        <v>17945</v>
      </c>
      <c r="E7904" s="2" t="s">
        <v>6330</v>
      </c>
      <c r="F7904" s="2">
        <v>30161503</v>
      </c>
      <c r="G7904" s="2" t="s">
        <v>496</v>
      </c>
      <c r="H7904" s="2">
        <v>3</v>
      </c>
      <c r="I7904" s="2">
        <v>3</v>
      </c>
      <c r="J7904" s="2">
        <v>10</v>
      </c>
      <c r="K7904" s="2">
        <v>2</v>
      </c>
      <c r="L7904" s="3">
        <v>56776</v>
      </c>
      <c r="M7904" s="2" t="s">
        <v>0</v>
      </c>
      <c r="N7904" s="4" t="s">
        <v>21</v>
      </c>
    </row>
    <row r="7905" spans="1:14" x14ac:dyDescent="0.25">
      <c r="A7905" s="1" t="s">
        <v>362</v>
      </c>
      <c r="B7905" s="2" t="s">
        <v>1851</v>
      </c>
      <c r="C7905" s="2" t="s">
        <v>1883</v>
      </c>
      <c r="D7905" s="2" t="s">
        <v>17944</v>
      </c>
      <c r="E7905" s="2" t="s">
        <v>6331</v>
      </c>
      <c r="F7905" s="2">
        <v>11111601</v>
      </c>
      <c r="G7905" s="2" t="s">
        <v>496</v>
      </c>
      <c r="H7905" s="2">
        <v>3</v>
      </c>
      <c r="I7905" s="2">
        <v>3</v>
      </c>
      <c r="J7905" s="2">
        <v>10</v>
      </c>
      <c r="K7905" s="2">
        <v>3</v>
      </c>
      <c r="L7905" s="3">
        <v>76611</v>
      </c>
      <c r="M7905" s="2" t="s">
        <v>0</v>
      </c>
      <c r="N7905" s="4" t="s">
        <v>21</v>
      </c>
    </row>
    <row r="7906" spans="1:14" x14ac:dyDescent="0.25">
      <c r="A7906" s="1" t="s">
        <v>362</v>
      </c>
      <c r="B7906" s="2" t="s">
        <v>1851</v>
      </c>
      <c r="C7906" s="2" t="s">
        <v>1891</v>
      </c>
      <c r="D7906" s="2" t="s">
        <v>17945</v>
      </c>
      <c r="E7906" s="2" t="s">
        <v>6332</v>
      </c>
      <c r="F7906" s="2">
        <v>30151511</v>
      </c>
      <c r="G7906" s="2" t="s">
        <v>496</v>
      </c>
      <c r="H7906" s="2">
        <v>3</v>
      </c>
      <c r="I7906" s="2">
        <v>3</v>
      </c>
      <c r="J7906" s="2">
        <v>10</v>
      </c>
      <c r="K7906" s="2">
        <v>15</v>
      </c>
      <c r="L7906" s="3">
        <v>277380</v>
      </c>
      <c r="M7906" s="2" t="s">
        <v>0</v>
      </c>
      <c r="N7906" s="4" t="s">
        <v>21</v>
      </c>
    </row>
    <row r="7907" spans="1:14" x14ac:dyDescent="0.25">
      <c r="A7907" s="1" t="s">
        <v>362</v>
      </c>
      <c r="B7907" s="2" t="s">
        <v>1851</v>
      </c>
      <c r="C7907" s="2" t="s">
        <v>1891</v>
      </c>
      <c r="D7907" s="2" t="s">
        <v>17945</v>
      </c>
      <c r="E7907" s="2" t="s">
        <v>6333</v>
      </c>
      <c r="F7907" s="2">
        <v>30151511</v>
      </c>
      <c r="G7907" s="2" t="s">
        <v>496</v>
      </c>
      <c r="H7907" s="2">
        <v>3</v>
      </c>
      <c r="I7907" s="2">
        <v>3</v>
      </c>
      <c r="J7907" s="2">
        <v>10</v>
      </c>
      <c r="K7907" s="2">
        <v>20</v>
      </c>
      <c r="L7907" s="3">
        <v>441820</v>
      </c>
      <c r="M7907" s="2" t="s">
        <v>0</v>
      </c>
      <c r="N7907" s="4" t="s">
        <v>21</v>
      </c>
    </row>
    <row r="7908" spans="1:14" x14ac:dyDescent="0.25">
      <c r="A7908" s="1" t="s">
        <v>362</v>
      </c>
      <c r="B7908" s="2" t="s">
        <v>1851</v>
      </c>
      <c r="C7908" s="2" t="s">
        <v>1891</v>
      </c>
      <c r="D7908" s="2" t="s">
        <v>17945</v>
      </c>
      <c r="E7908" s="2" t="s">
        <v>6334</v>
      </c>
      <c r="F7908" s="2">
        <v>30151511</v>
      </c>
      <c r="G7908" s="2" t="s">
        <v>496</v>
      </c>
      <c r="H7908" s="2">
        <v>3</v>
      </c>
      <c r="I7908" s="2">
        <v>3</v>
      </c>
      <c r="J7908" s="2">
        <v>10</v>
      </c>
      <c r="K7908" s="2">
        <v>50</v>
      </c>
      <c r="L7908" s="3">
        <v>1296500</v>
      </c>
      <c r="M7908" s="2" t="s">
        <v>0</v>
      </c>
      <c r="N7908" s="4" t="s">
        <v>21</v>
      </c>
    </row>
    <row r="7909" spans="1:14" x14ac:dyDescent="0.25">
      <c r="A7909" s="1" t="s">
        <v>362</v>
      </c>
      <c r="B7909" s="2" t="s">
        <v>1032</v>
      </c>
      <c r="C7909" s="2" t="s">
        <v>1032</v>
      </c>
      <c r="D7909" s="2" t="s">
        <v>17923</v>
      </c>
      <c r="E7909" s="2" t="s">
        <v>6335</v>
      </c>
      <c r="F7909" s="2">
        <v>11111611</v>
      </c>
      <c r="G7909" s="2" t="s">
        <v>496</v>
      </c>
      <c r="H7909" s="2">
        <v>3</v>
      </c>
      <c r="I7909" s="2">
        <v>3</v>
      </c>
      <c r="J7909" s="2">
        <v>10</v>
      </c>
      <c r="K7909" s="2">
        <v>1</v>
      </c>
      <c r="L7909" s="3">
        <v>322439</v>
      </c>
      <c r="M7909" s="2" t="s">
        <v>0</v>
      </c>
      <c r="N7909" s="4" t="s">
        <v>21</v>
      </c>
    </row>
    <row r="7910" spans="1:14" x14ac:dyDescent="0.25">
      <c r="A7910" s="1" t="s">
        <v>362</v>
      </c>
      <c r="B7910" s="2" t="s">
        <v>103</v>
      </c>
      <c r="C7910" s="2" t="s">
        <v>104</v>
      </c>
      <c r="D7910" s="2" t="s">
        <v>105</v>
      </c>
      <c r="E7910" s="2" t="s">
        <v>6336</v>
      </c>
      <c r="F7910" s="2">
        <v>47131605</v>
      </c>
      <c r="G7910" s="2" t="s">
        <v>496</v>
      </c>
      <c r="H7910" s="2">
        <v>3</v>
      </c>
      <c r="I7910" s="2">
        <v>3</v>
      </c>
      <c r="J7910" s="2">
        <v>10</v>
      </c>
      <c r="K7910" s="2">
        <v>2</v>
      </c>
      <c r="L7910" s="3">
        <v>52000</v>
      </c>
      <c r="M7910" s="2" t="s">
        <v>0</v>
      </c>
      <c r="N7910" s="4" t="s">
        <v>21</v>
      </c>
    </row>
    <row r="7911" spans="1:14" x14ac:dyDescent="0.25">
      <c r="A7911" s="1" t="s">
        <v>362</v>
      </c>
      <c r="B7911" s="2" t="s">
        <v>103</v>
      </c>
      <c r="C7911" s="2" t="s">
        <v>104</v>
      </c>
      <c r="D7911" s="2" t="s">
        <v>105</v>
      </c>
      <c r="E7911" s="2" t="s">
        <v>6337</v>
      </c>
      <c r="F7911" s="2">
        <v>31211906</v>
      </c>
      <c r="G7911" s="2" t="s">
        <v>496</v>
      </c>
      <c r="H7911" s="2">
        <v>3</v>
      </c>
      <c r="I7911" s="2">
        <v>3</v>
      </c>
      <c r="J7911" s="2">
        <v>10</v>
      </c>
      <c r="K7911" s="2">
        <v>15</v>
      </c>
      <c r="L7911" s="3">
        <v>211980</v>
      </c>
      <c r="M7911" s="2" t="s">
        <v>0</v>
      </c>
      <c r="N7911" s="4" t="s">
        <v>21</v>
      </c>
    </row>
    <row r="7912" spans="1:14" x14ac:dyDescent="0.25">
      <c r="A7912" s="1" t="s">
        <v>362</v>
      </c>
      <c r="B7912" s="2" t="s">
        <v>103</v>
      </c>
      <c r="C7912" s="2" t="s">
        <v>104</v>
      </c>
      <c r="D7912" s="2" t="s">
        <v>105</v>
      </c>
      <c r="E7912" s="2" t="s">
        <v>6338</v>
      </c>
      <c r="F7912" s="2">
        <v>31211906</v>
      </c>
      <c r="G7912" s="2" t="s">
        <v>496</v>
      </c>
      <c r="H7912" s="2">
        <v>3</v>
      </c>
      <c r="I7912" s="2">
        <v>3</v>
      </c>
      <c r="J7912" s="2">
        <v>10</v>
      </c>
      <c r="K7912" s="2">
        <v>150</v>
      </c>
      <c r="L7912" s="3">
        <v>2302650</v>
      </c>
      <c r="M7912" s="2" t="s">
        <v>0</v>
      </c>
      <c r="N7912" s="4" t="s">
        <v>21</v>
      </c>
    </row>
    <row r="7913" spans="1:14" x14ac:dyDescent="0.25">
      <c r="A7913" s="1" t="s">
        <v>362</v>
      </c>
      <c r="B7913" s="2" t="s">
        <v>103</v>
      </c>
      <c r="C7913" s="2" t="s">
        <v>104</v>
      </c>
      <c r="D7913" s="2" t="s">
        <v>105</v>
      </c>
      <c r="E7913" s="2" t="s">
        <v>6339</v>
      </c>
      <c r="F7913" s="2">
        <v>31211906</v>
      </c>
      <c r="G7913" s="2" t="s">
        <v>496</v>
      </c>
      <c r="H7913" s="2">
        <v>3</v>
      </c>
      <c r="I7913" s="2">
        <v>3</v>
      </c>
      <c r="J7913" s="2">
        <v>10</v>
      </c>
      <c r="K7913" s="2">
        <v>70</v>
      </c>
      <c r="L7913" s="3">
        <v>502950</v>
      </c>
      <c r="M7913" s="2" t="s">
        <v>0</v>
      </c>
      <c r="N7913" s="4" t="s">
        <v>21</v>
      </c>
    </row>
    <row r="7914" spans="1:14" x14ac:dyDescent="0.25">
      <c r="A7914" s="1" t="s">
        <v>362</v>
      </c>
      <c r="B7914" s="2" t="s">
        <v>103</v>
      </c>
      <c r="C7914" s="2" t="s">
        <v>104</v>
      </c>
      <c r="D7914" s="2" t="s">
        <v>105</v>
      </c>
      <c r="E7914" s="2" t="s">
        <v>6340</v>
      </c>
      <c r="F7914" s="2">
        <v>31211904</v>
      </c>
      <c r="G7914" s="2" t="s">
        <v>496</v>
      </c>
      <c r="H7914" s="2">
        <v>3</v>
      </c>
      <c r="I7914" s="2">
        <v>3</v>
      </c>
      <c r="J7914" s="2">
        <v>10</v>
      </c>
      <c r="K7914" s="2">
        <v>90</v>
      </c>
      <c r="L7914" s="3">
        <v>1080000</v>
      </c>
      <c r="M7914" s="2" t="s">
        <v>0</v>
      </c>
      <c r="N7914" s="4" t="s">
        <v>21</v>
      </c>
    </row>
    <row r="7915" spans="1:14" x14ac:dyDescent="0.25">
      <c r="A7915" s="1" t="s">
        <v>362</v>
      </c>
      <c r="B7915" s="2" t="s">
        <v>2048</v>
      </c>
      <c r="C7915" s="2" t="s">
        <v>2048</v>
      </c>
      <c r="D7915" s="2" t="s">
        <v>17948</v>
      </c>
      <c r="E7915" s="2" t="s">
        <v>6341</v>
      </c>
      <c r="F7915" s="2">
        <v>23271812</v>
      </c>
      <c r="G7915" s="2" t="s">
        <v>496</v>
      </c>
      <c r="H7915" s="2">
        <v>3</v>
      </c>
      <c r="I7915" s="2">
        <v>3</v>
      </c>
      <c r="J7915" s="2">
        <v>10</v>
      </c>
      <c r="K7915" s="2">
        <v>15</v>
      </c>
      <c r="L7915" s="3">
        <v>190035</v>
      </c>
      <c r="M7915" s="2" t="s">
        <v>17387</v>
      </c>
      <c r="N7915" s="4" t="s">
        <v>21</v>
      </c>
    </row>
    <row r="7916" spans="1:14" x14ac:dyDescent="0.25">
      <c r="A7916" s="1" t="s">
        <v>362</v>
      </c>
      <c r="B7916" s="2" t="s">
        <v>113</v>
      </c>
      <c r="C7916" s="2" t="s">
        <v>113</v>
      </c>
      <c r="D7916" s="2" t="s">
        <v>114</v>
      </c>
      <c r="E7916" s="2" t="s">
        <v>6342</v>
      </c>
      <c r="F7916" s="2">
        <v>27111500</v>
      </c>
      <c r="G7916" s="2" t="s">
        <v>496</v>
      </c>
      <c r="H7916" s="2">
        <v>3</v>
      </c>
      <c r="I7916" s="2">
        <v>3</v>
      </c>
      <c r="J7916" s="2">
        <v>10</v>
      </c>
      <c r="K7916" s="2">
        <v>10</v>
      </c>
      <c r="L7916" s="3">
        <v>571200</v>
      </c>
      <c r="M7916" s="2" t="s">
        <v>0</v>
      </c>
      <c r="N7916" s="4" t="s">
        <v>21</v>
      </c>
    </row>
    <row r="7917" spans="1:14" x14ac:dyDescent="0.25">
      <c r="A7917" s="1" t="s">
        <v>362</v>
      </c>
      <c r="B7917" s="2" t="s">
        <v>113</v>
      </c>
      <c r="C7917" s="2" t="s">
        <v>113</v>
      </c>
      <c r="D7917" s="2" t="s">
        <v>114</v>
      </c>
      <c r="E7917" s="2" t="s">
        <v>6343</v>
      </c>
      <c r="F7917" s="2">
        <v>27111500</v>
      </c>
      <c r="G7917" s="2" t="s">
        <v>496</v>
      </c>
      <c r="H7917" s="2">
        <v>3</v>
      </c>
      <c r="I7917" s="2">
        <v>3</v>
      </c>
      <c r="J7917" s="2">
        <v>10</v>
      </c>
      <c r="K7917" s="2">
        <v>5</v>
      </c>
      <c r="L7917" s="3">
        <v>249900</v>
      </c>
      <c r="M7917" s="2" t="s">
        <v>0</v>
      </c>
      <c r="N7917" s="4" t="s">
        <v>21</v>
      </c>
    </row>
    <row r="7918" spans="1:14" x14ac:dyDescent="0.25">
      <c r="A7918" s="1" t="s">
        <v>362</v>
      </c>
      <c r="B7918" s="2" t="s">
        <v>113</v>
      </c>
      <c r="C7918" s="2" t="s">
        <v>113</v>
      </c>
      <c r="D7918" s="2" t="s">
        <v>114</v>
      </c>
      <c r="E7918" s="2" t="s">
        <v>6344</v>
      </c>
      <c r="F7918" s="2">
        <v>27111615</v>
      </c>
      <c r="G7918" s="2" t="s">
        <v>496</v>
      </c>
      <c r="H7918" s="2">
        <v>3</v>
      </c>
      <c r="I7918" s="2">
        <v>3</v>
      </c>
      <c r="J7918" s="2">
        <v>10</v>
      </c>
      <c r="K7918" s="2">
        <v>4</v>
      </c>
      <c r="L7918" s="3">
        <v>151844</v>
      </c>
      <c r="M7918" s="2" t="s">
        <v>0</v>
      </c>
      <c r="N7918" s="4" t="s">
        <v>21</v>
      </c>
    </row>
    <row r="7919" spans="1:14" x14ac:dyDescent="0.25">
      <c r="A7919" s="1" t="s">
        <v>362</v>
      </c>
      <c r="B7919" s="2" t="s">
        <v>113</v>
      </c>
      <c r="C7919" s="2" t="s">
        <v>113</v>
      </c>
      <c r="D7919" s="2" t="s">
        <v>114</v>
      </c>
      <c r="E7919" s="2" t="s">
        <v>6345</v>
      </c>
      <c r="F7919" s="2">
        <v>30161808</v>
      </c>
      <c r="G7919" s="2" t="s">
        <v>496</v>
      </c>
      <c r="H7919" s="2">
        <v>3</v>
      </c>
      <c r="I7919" s="2">
        <v>3</v>
      </c>
      <c r="J7919" s="2">
        <v>10</v>
      </c>
      <c r="K7919" s="2">
        <v>40</v>
      </c>
      <c r="L7919" s="3">
        <v>670840</v>
      </c>
      <c r="M7919" s="2" t="s">
        <v>0</v>
      </c>
      <c r="N7919" s="4" t="s">
        <v>21</v>
      </c>
    </row>
    <row r="7920" spans="1:14" x14ac:dyDescent="0.25">
      <c r="A7920" s="1" t="s">
        <v>362</v>
      </c>
      <c r="B7920" s="2" t="s">
        <v>113</v>
      </c>
      <c r="C7920" s="2" t="s">
        <v>113</v>
      </c>
      <c r="D7920" s="2" t="s">
        <v>114</v>
      </c>
      <c r="E7920" s="2" t="s">
        <v>6346</v>
      </c>
      <c r="F7920" s="2">
        <v>27111710</v>
      </c>
      <c r="G7920" s="2" t="s">
        <v>496</v>
      </c>
      <c r="H7920" s="2">
        <v>3</v>
      </c>
      <c r="I7920" s="2">
        <v>3</v>
      </c>
      <c r="J7920" s="2">
        <v>10</v>
      </c>
      <c r="K7920" s="2">
        <v>3</v>
      </c>
      <c r="L7920" s="3">
        <v>81753</v>
      </c>
      <c r="M7920" s="2" t="s">
        <v>0</v>
      </c>
      <c r="N7920" s="4" t="s">
        <v>21</v>
      </c>
    </row>
    <row r="7921" spans="1:14" x14ac:dyDescent="0.25">
      <c r="A7921" s="1" t="s">
        <v>362</v>
      </c>
      <c r="B7921" s="2" t="s">
        <v>113</v>
      </c>
      <c r="C7921" s="2" t="s">
        <v>113</v>
      </c>
      <c r="D7921" s="2" t="s">
        <v>114</v>
      </c>
      <c r="E7921" s="2" t="s">
        <v>6347</v>
      </c>
      <c r="F7921" s="2">
        <v>27111800</v>
      </c>
      <c r="G7921" s="2" t="s">
        <v>496</v>
      </c>
      <c r="H7921" s="2">
        <v>3</v>
      </c>
      <c r="I7921" s="2">
        <v>3</v>
      </c>
      <c r="J7921" s="2">
        <v>10</v>
      </c>
      <c r="K7921" s="2">
        <v>2</v>
      </c>
      <c r="L7921" s="3">
        <v>78302</v>
      </c>
      <c r="M7921" s="2" t="s">
        <v>0</v>
      </c>
      <c r="N7921" s="4" t="s">
        <v>21</v>
      </c>
    </row>
    <row r="7922" spans="1:14" x14ac:dyDescent="0.25">
      <c r="A7922" s="1" t="s">
        <v>362</v>
      </c>
      <c r="B7922" s="2" t="s">
        <v>113</v>
      </c>
      <c r="C7922" s="2" t="s">
        <v>113</v>
      </c>
      <c r="D7922" s="2" t="s">
        <v>114</v>
      </c>
      <c r="E7922" s="2" t="s">
        <v>6348</v>
      </c>
      <c r="F7922" s="2">
        <v>23101509</v>
      </c>
      <c r="G7922" s="2" t="s">
        <v>496</v>
      </c>
      <c r="H7922" s="2">
        <v>3</v>
      </c>
      <c r="I7922" s="2">
        <v>3</v>
      </c>
      <c r="J7922" s="2">
        <v>10</v>
      </c>
      <c r="K7922" s="2">
        <v>1</v>
      </c>
      <c r="L7922" s="3">
        <v>341149</v>
      </c>
      <c r="M7922" s="2" t="s">
        <v>0</v>
      </c>
      <c r="N7922" s="4" t="s">
        <v>21</v>
      </c>
    </row>
    <row r="7923" spans="1:14" x14ac:dyDescent="0.25">
      <c r="A7923" s="1" t="s">
        <v>362</v>
      </c>
      <c r="B7923" s="2" t="s">
        <v>113</v>
      </c>
      <c r="C7923" s="2" t="s">
        <v>113</v>
      </c>
      <c r="D7923" s="2" t="s">
        <v>114</v>
      </c>
      <c r="E7923" s="2" t="s">
        <v>6349</v>
      </c>
      <c r="F7923" s="2">
        <v>27111919</v>
      </c>
      <c r="G7923" s="2" t="s">
        <v>496</v>
      </c>
      <c r="H7923" s="2">
        <v>3</v>
      </c>
      <c r="I7923" s="2">
        <v>3</v>
      </c>
      <c r="J7923" s="2">
        <v>10</v>
      </c>
      <c r="K7923" s="2">
        <v>1</v>
      </c>
      <c r="L7923" s="3">
        <v>119300</v>
      </c>
      <c r="M7923" s="2" t="s">
        <v>0</v>
      </c>
      <c r="N7923" s="4" t="s">
        <v>21</v>
      </c>
    </row>
    <row r="7924" spans="1:14" x14ac:dyDescent="0.25">
      <c r="A7924" s="1" t="s">
        <v>362</v>
      </c>
      <c r="B7924" s="2" t="s">
        <v>113</v>
      </c>
      <c r="C7924" s="2" t="s">
        <v>113</v>
      </c>
      <c r="D7924" s="2" t="s">
        <v>114</v>
      </c>
      <c r="E7924" s="2" t="s">
        <v>6350</v>
      </c>
      <c r="F7924" s="2">
        <v>27111908</v>
      </c>
      <c r="G7924" s="2" t="s">
        <v>496</v>
      </c>
      <c r="H7924" s="2">
        <v>3</v>
      </c>
      <c r="I7924" s="2">
        <v>3</v>
      </c>
      <c r="J7924" s="2">
        <v>10</v>
      </c>
      <c r="K7924" s="2">
        <v>2</v>
      </c>
      <c r="L7924" s="3">
        <v>35700</v>
      </c>
      <c r="M7924" s="2" t="s">
        <v>0</v>
      </c>
      <c r="N7924" s="4" t="s">
        <v>21</v>
      </c>
    </row>
    <row r="7925" spans="1:14" x14ac:dyDescent="0.25">
      <c r="A7925" s="1" t="s">
        <v>362</v>
      </c>
      <c r="B7925" s="2" t="s">
        <v>113</v>
      </c>
      <c r="C7925" s="2" t="s">
        <v>113</v>
      </c>
      <c r="D7925" s="2" t="s">
        <v>114</v>
      </c>
      <c r="E7925" s="2" t="s">
        <v>6351</v>
      </c>
      <c r="F7925" s="2">
        <v>27111908</v>
      </c>
      <c r="G7925" s="2" t="s">
        <v>496</v>
      </c>
      <c r="H7925" s="2">
        <v>3</v>
      </c>
      <c r="I7925" s="2">
        <v>3</v>
      </c>
      <c r="J7925" s="2">
        <v>10</v>
      </c>
      <c r="K7925" s="2">
        <v>2</v>
      </c>
      <c r="L7925" s="3">
        <v>23800</v>
      </c>
      <c r="M7925" s="2" t="s">
        <v>0</v>
      </c>
      <c r="N7925" s="4" t="s">
        <v>21</v>
      </c>
    </row>
    <row r="7926" spans="1:14" x14ac:dyDescent="0.25">
      <c r="A7926" s="1" t="s">
        <v>362</v>
      </c>
      <c r="B7926" s="2" t="s">
        <v>113</v>
      </c>
      <c r="C7926" s="2" t="s">
        <v>113</v>
      </c>
      <c r="D7926" s="2" t="s">
        <v>114</v>
      </c>
      <c r="E7926" s="2" t="s">
        <v>6352</v>
      </c>
      <c r="F7926" s="2">
        <v>27111723</v>
      </c>
      <c r="G7926" s="2" t="s">
        <v>496</v>
      </c>
      <c r="H7926" s="2">
        <v>3</v>
      </c>
      <c r="I7926" s="2">
        <v>3</v>
      </c>
      <c r="J7926" s="2">
        <v>10</v>
      </c>
      <c r="K7926" s="2">
        <v>1</v>
      </c>
      <c r="L7926" s="3">
        <v>42840</v>
      </c>
      <c r="M7926" s="2" t="s">
        <v>0</v>
      </c>
      <c r="N7926" s="4" t="s">
        <v>21</v>
      </c>
    </row>
    <row r="7927" spans="1:14" x14ac:dyDescent="0.25">
      <c r="A7927" s="1" t="s">
        <v>362</v>
      </c>
      <c r="B7927" s="2" t="s">
        <v>113</v>
      </c>
      <c r="C7927" s="2" t="s">
        <v>113</v>
      </c>
      <c r="D7927" s="2" t="s">
        <v>114</v>
      </c>
      <c r="E7927" s="2" t="s">
        <v>6353</v>
      </c>
      <c r="F7927" s="2">
        <v>27111707</v>
      </c>
      <c r="G7927" s="2" t="s">
        <v>496</v>
      </c>
      <c r="H7927" s="2">
        <v>3</v>
      </c>
      <c r="I7927" s="2">
        <v>3</v>
      </c>
      <c r="J7927" s="2">
        <v>10</v>
      </c>
      <c r="K7927" s="2">
        <v>2</v>
      </c>
      <c r="L7927" s="3">
        <v>134476</v>
      </c>
      <c r="M7927" s="2" t="s">
        <v>0</v>
      </c>
      <c r="N7927" s="4" t="s">
        <v>21</v>
      </c>
    </row>
    <row r="7928" spans="1:14" x14ac:dyDescent="0.25">
      <c r="A7928" s="1" t="s">
        <v>362</v>
      </c>
      <c r="B7928" s="2" t="s">
        <v>113</v>
      </c>
      <c r="C7928" s="2" t="s">
        <v>113</v>
      </c>
      <c r="D7928" s="2" t="s">
        <v>114</v>
      </c>
      <c r="E7928" s="2" t="s">
        <v>6354</v>
      </c>
      <c r="F7928" s="2">
        <v>27111723</v>
      </c>
      <c r="G7928" s="2" t="s">
        <v>496</v>
      </c>
      <c r="H7928" s="2">
        <v>3</v>
      </c>
      <c r="I7928" s="2">
        <v>3</v>
      </c>
      <c r="J7928" s="2">
        <v>10</v>
      </c>
      <c r="K7928" s="2">
        <v>2</v>
      </c>
      <c r="L7928" s="3">
        <v>160000</v>
      </c>
      <c r="M7928" s="2" t="s">
        <v>0</v>
      </c>
      <c r="N7928" s="4" t="s">
        <v>21</v>
      </c>
    </row>
    <row r="7929" spans="1:14" x14ac:dyDescent="0.25">
      <c r="A7929" s="1" t="s">
        <v>362</v>
      </c>
      <c r="B7929" s="2" t="s">
        <v>113</v>
      </c>
      <c r="C7929" s="2" t="s">
        <v>113</v>
      </c>
      <c r="D7929" s="2" t="s">
        <v>114</v>
      </c>
      <c r="E7929" s="2" t="s">
        <v>6355</v>
      </c>
      <c r="F7929" s="2">
        <v>27111602</v>
      </c>
      <c r="G7929" s="2" t="s">
        <v>496</v>
      </c>
      <c r="H7929" s="2">
        <v>3</v>
      </c>
      <c r="I7929" s="2">
        <v>3</v>
      </c>
      <c r="J7929" s="2">
        <v>10</v>
      </c>
      <c r="K7929" s="2">
        <v>3</v>
      </c>
      <c r="L7929" s="3">
        <v>71043</v>
      </c>
      <c r="M7929" s="2" t="s">
        <v>0</v>
      </c>
      <c r="N7929" s="4" t="s">
        <v>21</v>
      </c>
    </row>
    <row r="7930" spans="1:14" x14ac:dyDescent="0.25">
      <c r="A7930" s="1" t="s">
        <v>362</v>
      </c>
      <c r="B7930" s="2" t="s">
        <v>113</v>
      </c>
      <c r="C7930" s="2" t="s">
        <v>113</v>
      </c>
      <c r="D7930" s="2" t="s">
        <v>114</v>
      </c>
      <c r="E7930" s="2" t="s">
        <v>6356</v>
      </c>
      <c r="F7930" s="2">
        <v>41111950</v>
      </c>
      <c r="G7930" s="2" t="s">
        <v>496</v>
      </c>
      <c r="H7930" s="2">
        <v>3</v>
      </c>
      <c r="I7930" s="2">
        <v>3</v>
      </c>
      <c r="J7930" s="2">
        <v>10</v>
      </c>
      <c r="K7930" s="2">
        <v>4</v>
      </c>
      <c r="L7930" s="3">
        <v>160000</v>
      </c>
      <c r="M7930" s="2" t="s">
        <v>0</v>
      </c>
      <c r="N7930" s="4" t="s">
        <v>21</v>
      </c>
    </row>
    <row r="7931" spans="1:14" x14ac:dyDescent="0.25">
      <c r="A7931" s="1" t="s">
        <v>362</v>
      </c>
      <c r="B7931" s="2" t="s">
        <v>113</v>
      </c>
      <c r="C7931" s="2" t="s">
        <v>113</v>
      </c>
      <c r="D7931" s="2" t="s">
        <v>114</v>
      </c>
      <c r="E7931" s="2" t="s">
        <v>6357</v>
      </c>
      <c r="F7931" s="2">
        <v>27112004</v>
      </c>
      <c r="G7931" s="2" t="s">
        <v>496</v>
      </c>
      <c r="H7931" s="2">
        <v>3</v>
      </c>
      <c r="I7931" s="2">
        <v>3</v>
      </c>
      <c r="J7931" s="2">
        <v>10</v>
      </c>
      <c r="K7931" s="2">
        <v>2</v>
      </c>
      <c r="L7931" s="3">
        <v>69972</v>
      </c>
      <c r="M7931" s="2" t="s">
        <v>0</v>
      </c>
      <c r="N7931" s="4" t="s">
        <v>21</v>
      </c>
    </row>
    <row r="7932" spans="1:14" x14ac:dyDescent="0.25">
      <c r="A7932" s="1" t="s">
        <v>362</v>
      </c>
      <c r="B7932" s="2" t="s">
        <v>113</v>
      </c>
      <c r="C7932" s="2" t="s">
        <v>113</v>
      </c>
      <c r="D7932" s="2" t="s">
        <v>114</v>
      </c>
      <c r="E7932" s="2" t="s">
        <v>6358</v>
      </c>
      <c r="F7932" s="2">
        <v>31162403</v>
      </c>
      <c r="G7932" s="2" t="s">
        <v>496</v>
      </c>
      <c r="H7932" s="2">
        <v>3</v>
      </c>
      <c r="I7932" s="2">
        <v>3</v>
      </c>
      <c r="J7932" s="2">
        <v>10</v>
      </c>
      <c r="K7932" s="2">
        <v>40</v>
      </c>
      <c r="L7932" s="3">
        <v>380000</v>
      </c>
      <c r="M7932" s="2" t="s">
        <v>0</v>
      </c>
      <c r="N7932" s="4" t="s">
        <v>21</v>
      </c>
    </row>
    <row r="7933" spans="1:14" x14ac:dyDescent="0.25">
      <c r="A7933" s="1" t="s">
        <v>362</v>
      </c>
      <c r="B7933" s="2" t="s">
        <v>113</v>
      </c>
      <c r="C7933" s="2" t="s">
        <v>113</v>
      </c>
      <c r="D7933" s="2" t="s">
        <v>114</v>
      </c>
      <c r="E7933" s="2" t="s">
        <v>6359</v>
      </c>
      <c r="F7933" s="2">
        <v>31161528</v>
      </c>
      <c r="G7933" s="2" t="s">
        <v>496</v>
      </c>
      <c r="H7933" s="2">
        <v>3</v>
      </c>
      <c r="I7933" s="2">
        <v>3</v>
      </c>
      <c r="J7933" s="2">
        <v>10</v>
      </c>
      <c r="K7933" s="2">
        <v>4</v>
      </c>
      <c r="L7933" s="3">
        <v>153000</v>
      </c>
      <c r="M7933" s="2" t="s">
        <v>0</v>
      </c>
      <c r="N7933" s="4" t="s">
        <v>21</v>
      </c>
    </row>
    <row r="7934" spans="1:14" x14ac:dyDescent="0.25">
      <c r="A7934" s="1" t="s">
        <v>362</v>
      </c>
      <c r="B7934" s="2" t="s">
        <v>113</v>
      </c>
      <c r="C7934" s="2" t="s">
        <v>113</v>
      </c>
      <c r="D7934" s="2" t="s">
        <v>114</v>
      </c>
      <c r="E7934" s="2" t="s">
        <v>6360</v>
      </c>
      <c r="F7934" s="2">
        <v>31161528</v>
      </c>
      <c r="G7934" s="2" t="s">
        <v>496</v>
      </c>
      <c r="H7934" s="2">
        <v>3</v>
      </c>
      <c r="I7934" s="2">
        <v>3</v>
      </c>
      <c r="J7934" s="2">
        <v>10</v>
      </c>
      <c r="K7934" s="2">
        <v>4</v>
      </c>
      <c r="L7934" s="3">
        <v>405596</v>
      </c>
      <c r="M7934" s="2" t="s">
        <v>0</v>
      </c>
      <c r="N7934" s="4" t="s">
        <v>21</v>
      </c>
    </row>
    <row r="7935" spans="1:14" x14ac:dyDescent="0.25">
      <c r="A7935" s="1" t="s">
        <v>362</v>
      </c>
      <c r="B7935" s="2" t="s">
        <v>113</v>
      </c>
      <c r="C7935" s="2" t="s">
        <v>113</v>
      </c>
      <c r="D7935" s="2" t="s">
        <v>114</v>
      </c>
      <c r="E7935" s="2" t="s">
        <v>6361</v>
      </c>
      <c r="F7935" s="2">
        <v>31162400</v>
      </c>
      <c r="G7935" s="2" t="s">
        <v>496</v>
      </c>
      <c r="H7935" s="2">
        <v>3</v>
      </c>
      <c r="I7935" s="2">
        <v>3</v>
      </c>
      <c r="J7935" s="2">
        <v>10</v>
      </c>
      <c r="K7935" s="2">
        <v>40</v>
      </c>
      <c r="L7935" s="3">
        <v>290360</v>
      </c>
      <c r="M7935" s="2" t="s">
        <v>0</v>
      </c>
      <c r="N7935" s="4" t="s">
        <v>21</v>
      </c>
    </row>
    <row r="7936" spans="1:14" x14ac:dyDescent="0.25">
      <c r="A7936" s="1" t="s">
        <v>362</v>
      </c>
      <c r="B7936" s="2" t="s">
        <v>113</v>
      </c>
      <c r="C7936" s="2" t="s">
        <v>113</v>
      </c>
      <c r="D7936" s="2" t="s">
        <v>114</v>
      </c>
      <c r="E7936" s="2" t="s">
        <v>6362</v>
      </c>
      <c r="F7936" s="2">
        <v>31161528</v>
      </c>
      <c r="G7936" s="2" t="s">
        <v>496</v>
      </c>
      <c r="H7936" s="2">
        <v>3</v>
      </c>
      <c r="I7936" s="2">
        <v>3</v>
      </c>
      <c r="J7936" s="2">
        <v>10</v>
      </c>
      <c r="K7936" s="2">
        <v>1</v>
      </c>
      <c r="L7936" s="3">
        <v>120012</v>
      </c>
      <c r="M7936" s="2" t="s">
        <v>0</v>
      </c>
      <c r="N7936" s="4" t="s">
        <v>21</v>
      </c>
    </row>
    <row r="7937" spans="1:14" x14ac:dyDescent="0.25">
      <c r="A7937" s="1" t="s">
        <v>362</v>
      </c>
      <c r="B7937" s="2" t="s">
        <v>113</v>
      </c>
      <c r="C7937" s="2" t="s">
        <v>113</v>
      </c>
      <c r="D7937" s="2" t="s">
        <v>114</v>
      </c>
      <c r="E7937" s="2" t="s">
        <v>6363</v>
      </c>
      <c r="F7937" s="2">
        <v>31162400</v>
      </c>
      <c r="G7937" s="2" t="s">
        <v>496</v>
      </c>
      <c r="H7937" s="2">
        <v>3</v>
      </c>
      <c r="I7937" s="2">
        <v>3</v>
      </c>
      <c r="J7937" s="2">
        <v>10</v>
      </c>
      <c r="K7937" s="2">
        <v>8</v>
      </c>
      <c r="L7937" s="3">
        <v>160000</v>
      </c>
      <c r="M7937" s="2" t="s">
        <v>0</v>
      </c>
      <c r="N7937" s="4" t="s">
        <v>21</v>
      </c>
    </row>
    <row r="7938" spans="1:14" x14ac:dyDescent="0.25">
      <c r="A7938" s="1" t="s">
        <v>362</v>
      </c>
      <c r="B7938" s="2" t="s">
        <v>113</v>
      </c>
      <c r="C7938" s="2" t="s">
        <v>113</v>
      </c>
      <c r="D7938" s="2" t="s">
        <v>114</v>
      </c>
      <c r="E7938" s="2" t="s">
        <v>6364</v>
      </c>
      <c r="F7938" s="2">
        <v>31162400</v>
      </c>
      <c r="G7938" s="2" t="s">
        <v>496</v>
      </c>
      <c r="H7938" s="2">
        <v>3</v>
      </c>
      <c r="I7938" s="2">
        <v>3</v>
      </c>
      <c r="J7938" s="2">
        <v>10</v>
      </c>
      <c r="K7938" s="2">
        <v>30</v>
      </c>
      <c r="L7938" s="3">
        <v>600000</v>
      </c>
      <c r="M7938" s="2" t="s">
        <v>0</v>
      </c>
      <c r="N7938" s="4" t="s">
        <v>21</v>
      </c>
    </row>
    <row r="7939" spans="1:14" x14ac:dyDescent="0.25">
      <c r="A7939" s="1" t="s">
        <v>362</v>
      </c>
      <c r="B7939" s="2" t="s">
        <v>113</v>
      </c>
      <c r="C7939" s="2" t="s">
        <v>113</v>
      </c>
      <c r="D7939" s="2" t="s">
        <v>114</v>
      </c>
      <c r="E7939" s="2" t="s">
        <v>6365</v>
      </c>
      <c r="F7939" s="2">
        <v>27111537</v>
      </c>
      <c r="G7939" s="2" t="s">
        <v>496</v>
      </c>
      <c r="H7939" s="2">
        <v>3</v>
      </c>
      <c r="I7939" s="2">
        <v>3</v>
      </c>
      <c r="J7939" s="2">
        <v>10</v>
      </c>
      <c r="K7939" s="2">
        <v>2</v>
      </c>
      <c r="L7939" s="3">
        <v>80000</v>
      </c>
      <c r="M7939" s="2" t="s">
        <v>0</v>
      </c>
      <c r="N7939" s="4" t="s">
        <v>21</v>
      </c>
    </row>
    <row r="7940" spans="1:14" x14ac:dyDescent="0.25">
      <c r="A7940" s="1" t="s">
        <v>362</v>
      </c>
      <c r="B7940" s="2" t="s">
        <v>113</v>
      </c>
      <c r="C7940" s="2" t="s">
        <v>113</v>
      </c>
      <c r="D7940" s="2" t="s">
        <v>114</v>
      </c>
      <c r="E7940" s="2" t="s">
        <v>6366</v>
      </c>
      <c r="F7940" s="2">
        <v>39111616</v>
      </c>
      <c r="G7940" s="2" t="s">
        <v>496</v>
      </c>
      <c r="H7940" s="2">
        <v>3</v>
      </c>
      <c r="I7940" s="2">
        <v>3</v>
      </c>
      <c r="J7940" s="2">
        <v>10</v>
      </c>
      <c r="K7940" s="2">
        <v>3</v>
      </c>
      <c r="L7940" s="3">
        <v>57444</v>
      </c>
      <c r="M7940" s="2" t="s">
        <v>0</v>
      </c>
      <c r="N7940" s="4" t="s">
        <v>21</v>
      </c>
    </row>
    <row r="7941" spans="1:14" x14ac:dyDescent="0.25">
      <c r="A7941" s="1" t="s">
        <v>362</v>
      </c>
      <c r="B7941" s="2" t="s">
        <v>113</v>
      </c>
      <c r="C7941" s="2" t="s">
        <v>113</v>
      </c>
      <c r="D7941" s="2" t="s">
        <v>114</v>
      </c>
      <c r="E7941" s="2" t="s">
        <v>6367</v>
      </c>
      <c r="F7941" s="2">
        <v>30101500</v>
      </c>
      <c r="G7941" s="2" t="s">
        <v>496</v>
      </c>
      <c r="H7941" s="2">
        <v>3</v>
      </c>
      <c r="I7941" s="2">
        <v>3</v>
      </c>
      <c r="J7941" s="2">
        <v>10</v>
      </c>
      <c r="K7941" s="2">
        <v>1</v>
      </c>
      <c r="L7941" s="3">
        <v>45491</v>
      </c>
      <c r="M7941" s="2" t="s">
        <v>0</v>
      </c>
      <c r="N7941" s="4" t="s">
        <v>21</v>
      </c>
    </row>
    <row r="7942" spans="1:14" x14ac:dyDescent="0.25">
      <c r="A7942" s="1" t="s">
        <v>362</v>
      </c>
      <c r="B7942" s="2" t="s">
        <v>113</v>
      </c>
      <c r="C7942" s="2" t="s">
        <v>113</v>
      </c>
      <c r="D7942" s="2" t="s">
        <v>114</v>
      </c>
      <c r="E7942" s="2" t="s">
        <v>6368</v>
      </c>
      <c r="F7942" s="2">
        <v>30101500</v>
      </c>
      <c r="G7942" s="2" t="s">
        <v>496</v>
      </c>
      <c r="H7942" s="2">
        <v>3</v>
      </c>
      <c r="I7942" s="2">
        <v>3</v>
      </c>
      <c r="J7942" s="2">
        <v>10</v>
      </c>
      <c r="K7942" s="2">
        <v>8</v>
      </c>
      <c r="L7942" s="3">
        <v>200000</v>
      </c>
      <c r="M7942" s="2" t="s">
        <v>0</v>
      </c>
      <c r="N7942" s="4" t="s">
        <v>21</v>
      </c>
    </row>
    <row r="7943" spans="1:14" x14ac:dyDescent="0.25">
      <c r="A7943" s="1" t="s">
        <v>362</v>
      </c>
      <c r="B7943" s="2" t="s">
        <v>113</v>
      </c>
      <c r="C7943" s="2" t="s">
        <v>113</v>
      </c>
      <c r="D7943" s="2" t="s">
        <v>114</v>
      </c>
      <c r="E7943" s="2" t="s">
        <v>6369</v>
      </c>
      <c r="F7943" s="2">
        <v>30101500</v>
      </c>
      <c r="G7943" s="2" t="s">
        <v>496</v>
      </c>
      <c r="H7943" s="2">
        <v>3</v>
      </c>
      <c r="I7943" s="2">
        <v>3</v>
      </c>
      <c r="J7943" s="2">
        <v>10</v>
      </c>
      <c r="K7943" s="2">
        <v>1</v>
      </c>
      <c r="L7943" s="3">
        <v>49234</v>
      </c>
      <c r="M7943" s="2" t="s">
        <v>0</v>
      </c>
      <c r="N7943" s="4" t="s">
        <v>21</v>
      </c>
    </row>
    <row r="7944" spans="1:14" x14ac:dyDescent="0.25">
      <c r="A7944" s="1" t="s">
        <v>362</v>
      </c>
      <c r="B7944" s="2" t="s">
        <v>113</v>
      </c>
      <c r="C7944" s="2" t="s">
        <v>113</v>
      </c>
      <c r="D7944" s="2" t="s">
        <v>114</v>
      </c>
      <c r="E7944" s="2" t="s">
        <v>6370</v>
      </c>
      <c r="F7944" s="2">
        <v>30101500</v>
      </c>
      <c r="G7944" s="2" t="s">
        <v>496</v>
      </c>
      <c r="H7944" s="2">
        <v>3</v>
      </c>
      <c r="I7944" s="2">
        <v>3</v>
      </c>
      <c r="J7944" s="2">
        <v>10</v>
      </c>
      <c r="K7944" s="2">
        <v>1</v>
      </c>
      <c r="L7944" s="3">
        <v>34000</v>
      </c>
      <c r="M7944" s="2" t="s">
        <v>0</v>
      </c>
      <c r="N7944" s="4" t="s">
        <v>21</v>
      </c>
    </row>
    <row r="7945" spans="1:14" x14ac:dyDescent="0.25">
      <c r="A7945" s="1" t="s">
        <v>362</v>
      </c>
      <c r="B7945" s="2" t="s">
        <v>113</v>
      </c>
      <c r="C7945" s="2" t="s">
        <v>113</v>
      </c>
      <c r="D7945" s="2" t="s">
        <v>114</v>
      </c>
      <c r="E7945" s="2" t="s">
        <v>6371</v>
      </c>
      <c r="F7945" s="2">
        <v>31231116</v>
      </c>
      <c r="G7945" s="2" t="s">
        <v>496</v>
      </c>
      <c r="H7945" s="2">
        <v>3</v>
      </c>
      <c r="I7945" s="2">
        <v>3</v>
      </c>
      <c r="J7945" s="2">
        <v>10</v>
      </c>
      <c r="K7945" s="2">
        <v>1</v>
      </c>
      <c r="L7945" s="3">
        <v>16536</v>
      </c>
      <c r="M7945" s="2" t="s">
        <v>0</v>
      </c>
      <c r="N7945" s="4" t="s">
        <v>21</v>
      </c>
    </row>
    <row r="7946" spans="1:14" x14ac:dyDescent="0.25">
      <c r="A7946" s="1" t="s">
        <v>362</v>
      </c>
      <c r="B7946" s="2" t="s">
        <v>113</v>
      </c>
      <c r="C7946" s="2" t="s">
        <v>113</v>
      </c>
      <c r="D7946" s="2" t="s">
        <v>114</v>
      </c>
      <c r="E7946" s="2" t="s">
        <v>6372</v>
      </c>
      <c r="F7946" s="2">
        <v>30263700</v>
      </c>
      <c r="G7946" s="2" t="s">
        <v>496</v>
      </c>
      <c r="H7946" s="2">
        <v>3</v>
      </c>
      <c r="I7946" s="2">
        <v>3</v>
      </c>
      <c r="J7946" s="2">
        <v>10</v>
      </c>
      <c r="K7946" s="2">
        <v>1</v>
      </c>
      <c r="L7946" s="3">
        <v>20394</v>
      </c>
      <c r="M7946" s="2" t="s">
        <v>0</v>
      </c>
      <c r="N7946" s="4" t="s">
        <v>21</v>
      </c>
    </row>
    <row r="7947" spans="1:14" x14ac:dyDescent="0.25">
      <c r="A7947" s="1" t="s">
        <v>362</v>
      </c>
      <c r="B7947" s="2" t="s">
        <v>113</v>
      </c>
      <c r="C7947" s="2" t="s">
        <v>113</v>
      </c>
      <c r="D7947" s="2" t="s">
        <v>114</v>
      </c>
      <c r="E7947" s="2" t="s">
        <v>6373</v>
      </c>
      <c r="F7947" s="2">
        <v>31162403</v>
      </c>
      <c r="G7947" s="2" t="s">
        <v>496</v>
      </c>
      <c r="H7947" s="2">
        <v>3</v>
      </c>
      <c r="I7947" s="2">
        <v>3</v>
      </c>
      <c r="J7947" s="2">
        <v>10</v>
      </c>
      <c r="K7947" s="2">
        <v>12</v>
      </c>
      <c r="L7947" s="3">
        <v>72384</v>
      </c>
      <c r="M7947" s="2" t="s">
        <v>0</v>
      </c>
      <c r="N7947" s="4" t="s">
        <v>21</v>
      </c>
    </row>
    <row r="7948" spans="1:14" x14ac:dyDescent="0.25">
      <c r="A7948" s="1" t="s">
        <v>362</v>
      </c>
      <c r="B7948" s="2" t="s">
        <v>113</v>
      </c>
      <c r="C7948" s="2" t="s">
        <v>113</v>
      </c>
      <c r="D7948" s="2" t="s">
        <v>114</v>
      </c>
      <c r="E7948" s="2" t="s">
        <v>6374</v>
      </c>
      <c r="F7948" s="2">
        <v>40141731</v>
      </c>
      <c r="G7948" s="2" t="s">
        <v>496</v>
      </c>
      <c r="H7948" s="2">
        <v>3</v>
      </c>
      <c r="I7948" s="2">
        <v>3</v>
      </c>
      <c r="J7948" s="2">
        <v>10</v>
      </c>
      <c r="K7948" s="2">
        <v>20</v>
      </c>
      <c r="L7948" s="3">
        <v>445180</v>
      </c>
      <c r="M7948" s="2" t="s">
        <v>0</v>
      </c>
      <c r="N7948" s="4" t="s">
        <v>21</v>
      </c>
    </row>
    <row r="7949" spans="1:14" x14ac:dyDescent="0.25">
      <c r="A7949" s="1" t="s">
        <v>362</v>
      </c>
      <c r="B7949" s="2" t="s">
        <v>113</v>
      </c>
      <c r="C7949" s="2" t="s">
        <v>113</v>
      </c>
      <c r="D7949" s="2" t="s">
        <v>114</v>
      </c>
      <c r="E7949" s="2" t="s">
        <v>6375</v>
      </c>
      <c r="F7949" s="2">
        <v>27111537</v>
      </c>
      <c r="G7949" s="2" t="s">
        <v>496</v>
      </c>
      <c r="H7949" s="2">
        <v>3</v>
      </c>
      <c r="I7949" s="2">
        <v>3</v>
      </c>
      <c r="J7949" s="2">
        <v>10</v>
      </c>
      <c r="K7949" s="2">
        <v>2</v>
      </c>
      <c r="L7949" s="3">
        <v>15298</v>
      </c>
      <c r="M7949" s="2" t="s">
        <v>0</v>
      </c>
      <c r="N7949" s="4" t="s">
        <v>21</v>
      </c>
    </row>
    <row r="7950" spans="1:14" x14ac:dyDescent="0.25">
      <c r="A7950" s="1" t="s">
        <v>362</v>
      </c>
      <c r="B7950" s="2" t="s">
        <v>113</v>
      </c>
      <c r="C7950" s="2" t="s">
        <v>113</v>
      </c>
      <c r="D7950" s="2" t="s">
        <v>114</v>
      </c>
      <c r="E7950" s="2" t="s">
        <v>6376</v>
      </c>
      <c r="F7950" s="2">
        <v>27111537</v>
      </c>
      <c r="G7950" s="2" t="s">
        <v>496</v>
      </c>
      <c r="H7950" s="2">
        <v>3</v>
      </c>
      <c r="I7950" s="2">
        <v>3</v>
      </c>
      <c r="J7950" s="2">
        <v>10</v>
      </c>
      <c r="K7950" s="2">
        <v>2</v>
      </c>
      <c r="L7950" s="3">
        <v>18360</v>
      </c>
      <c r="M7950" s="2" t="s">
        <v>0</v>
      </c>
      <c r="N7950" s="4" t="s">
        <v>21</v>
      </c>
    </row>
    <row r="7951" spans="1:14" x14ac:dyDescent="0.25">
      <c r="A7951" s="1" t="s">
        <v>362</v>
      </c>
      <c r="B7951" s="2" t="s">
        <v>113</v>
      </c>
      <c r="C7951" s="2" t="s">
        <v>113</v>
      </c>
      <c r="D7951" s="2" t="s">
        <v>114</v>
      </c>
      <c r="E7951" s="2" t="s">
        <v>6377</v>
      </c>
      <c r="F7951" s="2">
        <v>27112845</v>
      </c>
      <c r="G7951" s="2" t="s">
        <v>496</v>
      </c>
      <c r="H7951" s="2">
        <v>3</v>
      </c>
      <c r="I7951" s="2">
        <v>3</v>
      </c>
      <c r="J7951" s="2">
        <v>10</v>
      </c>
      <c r="K7951" s="2">
        <v>3</v>
      </c>
      <c r="L7951" s="3">
        <v>7500</v>
      </c>
      <c r="M7951" s="2" t="s">
        <v>0</v>
      </c>
      <c r="N7951" s="4" t="s">
        <v>21</v>
      </c>
    </row>
    <row r="7952" spans="1:14" x14ac:dyDescent="0.25">
      <c r="A7952" s="1" t="s">
        <v>362</v>
      </c>
      <c r="B7952" s="2" t="s">
        <v>113</v>
      </c>
      <c r="C7952" s="2" t="s">
        <v>113</v>
      </c>
      <c r="D7952" s="2" t="s">
        <v>114</v>
      </c>
      <c r="E7952" s="2" t="s">
        <v>6378</v>
      </c>
      <c r="F7952" s="2">
        <v>27112845</v>
      </c>
      <c r="G7952" s="2" t="s">
        <v>496</v>
      </c>
      <c r="H7952" s="2">
        <v>3</v>
      </c>
      <c r="I7952" s="2">
        <v>3</v>
      </c>
      <c r="J7952" s="2">
        <v>10</v>
      </c>
      <c r="K7952" s="2">
        <v>2</v>
      </c>
      <c r="L7952" s="3">
        <v>14830</v>
      </c>
      <c r="M7952" s="2" t="s">
        <v>0</v>
      </c>
      <c r="N7952" s="4" t="s">
        <v>21</v>
      </c>
    </row>
    <row r="7953" spans="1:14" x14ac:dyDescent="0.25">
      <c r="A7953" s="1" t="s">
        <v>362</v>
      </c>
      <c r="B7953" s="2" t="s">
        <v>113</v>
      </c>
      <c r="C7953" s="2" t="s">
        <v>113</v>
      </c>
      <c r="D7953" s="2" t="s">
        <v>114</v>
      </c>
      <c r="E7953" s="2" t="s">
        <v>6379</v>
      </c>
      <c r="F7953" s="2">
        <v>27112845</v>
      </c>
      <c r="G7953" s="2" t="s">
        <v>496</v>
      </c>
      <c r="H7953" s="2">
        <v>3</v>
      </c>
      <c r="I7953" s="2">
        <v>3</v>
      </c>
      <c r="J7953" s="2">
        <v>10</v>
      </c>
      <c r="K7953" s="2">
        <v>2</v>
      </c>
      <c r="L7953" s="3">
        <v>14482</v>
      </c>
      <c r="M7953" s="2" t="s">
        <v>0</v>
      </c>
      <c r="N7953" s="4" t="s">
        <v>21</v>
      </c>
    </row>
    <row r="7954" spans="1:14" x14ac:dyDescent="0.25">
      <c r="A7954" s="1" t="s">
        <v>362</v>
      </c>
      <c r="B7954" s="2" t="s">
        <v>113</v>
      </c>
      <c r="C7954" s="2" t="s">
        <v>113</v>
      </c>
      <c r="D7954" s="2" t="s">
        <v>114</v>
      </c>
      <c r="E7954" s="2" t="s">
        <v>6380</v>
      </c>
      <c r="F7954" s="2">
        <v>27112845</v>
      </c>
      <c r="G7954" s="2" t="s">
        <v>496</v>
      </c>
      <c r="H7954" s="2">
        <v>3</v>
      </c>
      <c r="I7954" s="2">
        <v>3</v>
      </c>
      <c r="J7954" s="2">
        <v>10</v>
      </c>
      <c r="K7954" s="2">
        <v>2</v>
      </c>
      <c r="L7954" s="3">
        <v>28140</v>
      </c>
      <c r="M7954" s="2" t="s">
        <v>0</v>
      </c>
      <c r="N7954" s="4" t="s">
        <v>21</v>
      </c>
    </row>
    <row r="7955" spans="1:14" x14ac:dyDescent="0.25">
      <c r="A7955" s="1" t="s">
        <v>362</v>
      </c>
      <c r="B7955" s="2" t="s">
        <v>113</v>
      </c>
      <c r="C7955" s="2" t="s">
        <v>113</v>
      </c>
      <c r="D7955" s="2" t="s">
        <v>114</v>
      </c>
      <c r="E7955" s="2" t="s">
        <v>6381</v>
      </c>
      <c r="F7955" s="2">
        <v>27112845</v>
      </c>
      <c r="G7955" s="2" t="s">
        <v>496</v>
      </c>
      <c r="H7955" s="2">
        <v>3</v>
      </c>
      <c r="I7955" s="2">
        <v>3</v>
      </c>
      <c r="J7955" s="2">
        <v>10</v>
      </c>
      <c r="K7955" s="2">
        <v>2</v>
      </c>
      <c r="L7955" s="3">
        <v>14944</v>
      </c>
      <c r="M7955" s="2" t="s">
        <v>0</v>
      </c>
      <c r="N7955" s="4" t="s">
        <v>21</v>
      </c>
    </row>
    <row r="7956" spans="1:14" x14ac:dyDescent="0.25">
      <c r="A7956" s="1" t="s">
        <v>362</v>
      </c>
      <c r="B7956" s="2" t="s">
        <v>113</v>
      </c>
      <c r="C7956" s="2" t="s">
        <v>113</v>
      </c>
      <c r="D7956" s="2" t="s">
        <v>114</v>
      </c>
      <c r="E7956" s="2" t="s">
        <v>6382</v>
      </c>
      <c r="F7956" s="2">
        <v>27112845</v>
      </c>
      <c r="G7956" s="2" t="s">
        <v>496</v>
      </c>
      <c r="H7956" s="2">
        <v>3</v>
      </c>
      <c r="I7956" s="2">
        <v>3</v>
      </c>
      <c r="J7956" s="2">
        <v>10</v>
      </c>
      <c r="K7956" s="2">
        <v>1</v>
      </c>
      <c r="L7956" s="3">
        <v>29103</v>
      </c>
      <c r="M7956" s="2" t="s">
        <v>0</v>
      </c>
      <c r="N7956" s="4" t="s">
        <v>21</v>
      </c>
    </row>
    <row r="7957" spans="1:14" x14ac:dyDescent="0.25">
      <c r="A7957" s="1" t="s">
        <v>362</v>
      </c>
      <c r="B7957" s="2" t="s">
        <v>113</v>
      </c>
      <c r="C7957" s="2" t="s">
        <v>113</v>
      </c>
      <c r="D7957" s="2" t="s">
        <v>114</v>
      </c>
      <c r="E7957" s="2" t="s">
        <v>6383</v>
      </c>
      <c r="F7957" s="2">
        <v>46171501</v>
      </c>
      <c r="G7957" s="2" t="s">
        <v>496</v>
      </c>
      <c r="H7957" s="2">
        <v>3</v>
      </c>
      <c r="I7957" s="2">
        <v>3</v>
      </c>
      <c r="J7957" s="2">
        <v>10</v>
      </c>
      <c r="K7957" s="2">
        <v>2</v>
      </c>
      <c r="L7957" s="3">
        <v>90000</v>
      </c>
      <c r="M7957" s="2" t="s">
        <v>0</v>
      </c>
      <c r="N7957" s="4" t="s">
        <v>21</v>
      </c>
    </row>
    <row r="7958" spans="1:14" x14ac:dyDescent="0.25">
      <c r="A7958" s="1" t="s">
        <v>362</v>
      </c>
      <c r="B7958" s="2" t="s">
        <v>113</v>
      </c>
      <c r="C7958" s="2" t="s">
        <v>113</v>
      </c>
      <c r="D7958" s="2" t="s">
        <v>114</v>
      </c>
      <c r="E7958" s="2" t="s">
        <v>6384</v>
      </c>
      <c r="F7958" s="2">
        <v>31162402</v>
      </c>
      <c r="G7958" s="2" t="s">
        <v>496</v>
      </c>
      <c r="H7958" s="2">
        <v>3</v>
      </c>
      <c r="I7958" s="2">
        <v>3</v>
      </c>
      <c r="J7958" s="2">
        <v>10</v>
      </c>
      <c r="K7958" s="2">
        <v>80</v>
      </c>
      <c r="L7958" s="3">
        <v>3375920</v>
      </c>
      <c r="M7958" s="2" t="s">
        <v>0</v>
      </c>
      <c r="N7958" s="4" t="s">
        <v>21</v>
      </c>
    </row>
    <row r="7959" spans="1:14" x14ac:dyDescent="0.25">
      <c r="A7959" s="1" t="s">
        <v>362</v>
      </c>
      <c r="B7959" s="2" t="s">
        <v>113</v>
      </c>
      <c r="C7959" s="2" t="s">
        <v>113</v>
      </c>
      <c r="D7959" s="2" t="s">
        <v>114</v>
      </c>
      <c r="E7959" s="2" t="s">
        <v>6385</v>
      </c>
      <c r="F7959" s="2">
        <v>31162402</v>
      </c>
      <c r="G7959" s="2" t="s">
        <v>496</v>
      </c>
      <c r="H7959" s="2">
        <v>3</v>
      </c>
      <c r="I7959" s="2">
        <v>3</v>
      </c>
      <c r="J7959" s="2">
        <v>10</v>
      </c>
      <c r="K7959" s="2">
        <v>2</v>
      </c>
      <c r="L7959" s="3">
        <v>169728</v>
      </c>
      <c r="M7959" s="2" t="s">
        <v>0</v>
      </c>
      <c r="N7959" s="4" t="s">
        <v>21</v>
      </c>
    </row>
    <row r="7960" spans="1:14" x14ac:dyDescent="0.25">
      <c r="A7960" s="1" t="s">
        <v>362</v>
      </c>
      <c r="B7960" s="2" t="s">
        <v>113</v>
      </c>
      <c r="C7960" s="2" t="s">
        <v>113</v>
      </c>
      <c r="D7960" s="2" t="s">
        <v>114</v>
      </c>
      <c r="E7960" s="2" t="s">
        <v>6386</v>
      </c>
      <c r="F7960" s="2">
        <v>31191506</v>
      </c>
      <c r="G7960" s="2" t="s">
        <v>496</v>
      </c>
      <c r="H7960" s="2">
        <v>3</v>
      </c>
      <c r="I7960" s="2">
        <v>3</v>
      </c>
      <c r="J7960" s="2">
        <v>10</v>
      </c>
      <c r="K7960" s="2">
        <v>7</v>
      </c>
      <c r="L7960" s="3">
        <v>42000</v>
      </c>
      <c r="M7960" s="2" t="s">
        <v>0</v>
      </c>
      <c r="N7960" s="4" t="s">
        <v>21</v>
      </c>
    </row>
    <row r="7961" spans="1:14" x14ac:dyDescent="0.25">
      <c r="A7961" s="1" t="s">
        <v>362</v>
      </c>
      <c r="B7961" s="2" t="s">
        <v>113</v>
      </c>
      <c r="C7961" s="2" t="s">
        <v>113</v>
      </c>
      <c r="D7961" s="2" t="s">
        <v>114</v>
      </c>
      <c r="E7961" s="2" t="s">
        <v>6387</v>
      </c>
      <c r="F7961" s="2">
        <v>31191509</v>
      </c>
      <c r="G7961" s="2" t="s">
        <v>496</v>
      </c>
      <c r="H7961" s="2">
        <v>3</v>
      </c>
      <c r="I7961" s="2">
        <v>3</v>
      </c>
      <c r="J7961" s="2">
        <v>10</v>
      </c>
      <c r="K7961" s="2">
        <v>4</v>
      </c>
      <c r="L7961" s="3">
        <v>168916</v>
      </c>
      <c r="M7961" s="2" t="s">
        <v>0</v>
      </c>
      <c r="N7961" s="4" t="s">
        <v>21</v>
      </c>
    </row>
    <row r="7962" spans="1:14" x14ac:dyDescent="0.25">
      <c r="A7962" s="1" t="s">
        <v>362</v>
      </c>
      <c r="B7962" s="2" t="s">
        <v>113</v>
      </c>
      <c r="C7962" s="2" t="s">
        <v>113</v>
      </c>
      <c r="D7962" s="2" t="s">
        <v>114</v>
      </c>
      <c r="E7962" s="2" t="s">
        <v>6388</v>
      </c>
      <c r="F7962" s="2">
        <v>31191509</v>
      </c>
      <c r="G7962" s="2" t="s">
        <v>496</v>
      </c>
      <c r="H7962" s="2">
        <v>3</v>
      </c>
      <c r="I7962" s="2">
        <v>3</v>
      </c>
      <c r="J7962" s="2">
        <v>10</v>
      </c>
      <c r="K7962" s="2">
        <v>4</v>
      </c>
      <c r="L7962" s="3">
        <v>285600</v>
      </c>
      <c r="M7962" s="2" t="s">
        <v>0</v>
      </c>
      <c r="N7962" s="4" t="s">
        <v>21</v>
      </c>
    </row>
    <row r="7963" spans="1:14" x14ac:dyDescent="0.25">
      <c r="A7963" s="1" t="s">
        <v>362</v>
      </c>
      <c r="B7963" s="2" t="s">
        <v>113</v>
      </c>
      <c r="C7963" s="2" t="s">
        <v>113</v>
      </c>
      <c r="D7963" s="2" t="s">
        <v>114</v>
      </c>
      <c r="E7963" s="2" t="s">
        <v>6389</v>
      </c>
      <c r="F7963" s="2">
        <v>31191509</v>
      </c>
      <c r="G7963" s="2" t="s">
        <v>496</v>
      </c>
      <c r="H7963" s="2">
        <v>3</v>
      </c>
      <c r="I7963" s="2">
        <v>3</v>
      </c>
      <c r="J7963" s="2">
        <v>10</v>
      </c>
      <c r="K7963" s="2">
        <v>3</v>
      </c>
      <c r="L7963" s="3">
        <v>30885</v>
      </c>
      <c r="M7963" s="2" t="s">
        <v>0</v>
      </c>
      <c r="N7963" s="4" t="s">
        <v>21</v>
      </c>
    </row>
    <row r="7964" spans="1:14" x14ac:dyDescent="0.25">
      <c r="A7964" s="1" t="s">
        <v>362</v>
      </c>
      <c r="B7964" s="2" t="s">
        <v>113</v>
      </c>
      <c r="C7964" s="2" t="s">
        <v>113</v>
      </c>
      <c r="D7964" s="2" t="s">
        <v>114</v>
      </c>
      <c r="E7964" s="2" t="s">
        <v>6390</v>
      </c>
      <c r="F7964" s="2">
        <v>31191509</v>
      </c>
      <c r="G7964" s="2" t="s">
        <v>496</v>
      </c>
      <c r="H7964" s="2">
        <v>3</v>
      </c>
      <c r="I7964" s="2">
        <v>3</v>
      </c>
      <c r="J7964" s="2">
        <v>10</v>
      </c>
      <c r="K7964" s="2">
        <v>4</v>
      </c>
      <c r="L7964" s="3">
        <v>76000</v>
      </c>
      <c r="M7964" s="2" t="s">
        <v>0</v>
      </c>
      <c r="N7964" s="4" t="s">
        <v>21</v>
      </c>
    </row>
    <row r="7965" spans="1:14" x14ac:dyDescent="0.25">
      <c r="A7965" s="1" t="s">
        <v>362</v>
      </c>
      <c r="B7965" s="2" t="s">
        <v>113</v>
      </c>
      <c r="C7965" s="2" t="s">
        <v>113</v>
      </c>
      <c r="D7965" s="2" t="s">
        <v>114</v>
      </c>
      <c r="E7965" s="2" t="s">
        <v>6391</v>
      </c>
      <c r="F7965" s="2">
        <v>27111552</v>
      </c>
      <c r="G7965" s="2" t="s">
        <v>496</v>
      </c>
      <c r="H7965" s="2">
        <v>3</v>
      </c>
      <c r="I7965" s="2">
        <v>3</v>
      </c>
      <c r="J7965" s="2">
        <v>10</v>
      </c>
      <c r="K7965" s="2">
        <v>10</v>
      </c>
      <c r="L7965" s="3">
        <v>489600</v>
      </c>
      <c r="M7965" s="2" t="s">
        <v>0</v>
      </c>
      <c r="N7965" s="4" t="s">
        <v>21</v>
      </c>
    </row>
    <row r="7966" spans="1:14" x14ac:dyDescent="0.25">
      <c r="A7966" s="1" t="s">
        <v>362</v>
      </c>
      <c r="B7966" s="2" t="s">
        <v>113</v>
      </c>
      <c r="C7966" s="2" t="s">
        <v>113</v>
      </c>
      <c r="D7966" s="2" t="s">
        <v>114</v>
      </c>
      <c r="E7966" s="2" t="s">
        <v>6392</v>
      </c>
      <c r="F7966" s="2">
        <v>27112845</v>
      </c>
      <c r="G7966" s="2" t="s">
        <v>496</v>
      </c>
      <c r="H7966" s="2">
        <v>3</v>
      </c>
      <c r="I7966" s="2">
        <v>3</v>
      </c>
      <c r="J7966" s="2">
        <v>10</v>
      </c>
      <c r="K7966" s="2">
        <v>2</v>
      </c>
      <c r="L7966" s="3">
        <v>88580</v>
      </c>
      <c r="M7966" s="2" t="s">
        <v>0</v>
      </c>
      <c r="N7966" s="4" t="s">
        <v>21</v>
      </c>
    </row>
    <row r="7967" spans="1:14" x14ac:dyDescent="0.25">
      <c r="A7967" s="1" t="s">
        <v>362</v>
      </c>
      <c r="B7967" s="2" t="s">
        <v>113</v>
      </c>
      <c r="C7967" s="2" t="s">
        <v>113</v>
      </c>
      <c r="D7967" s="2" t="s">
        <v>114</v>
      </c>
      <c r="E7967" s="2" t="s">
        <v>6393</v>
      </c>
      <c r="F7967" s="2">
        <v>27112845</v>
      </c>
      <c r="G7967" s="2" t="s">
        <v>496</v>
      </c>
      <c r="H7967" s="2">
        <v>3</v>
      </c>
      <c r="I7967" s="2">
        <v>3</v>
      </c>
      <c r="J7967" s="2">
        <v>10</v>
      </c>
      <c r="K7967" s="2">
        <v>2</v>
      </c>
      <c r="L7967" s="3">
        <v>45492</v>
      </c>
      <c r="M7967" s="2" t="s">
        <v>0</v>
      </c>
      <c r="N7967" s="4" t="s">
        <v>21</v>
      </c>
    </row>
    <row r="7968" spans="1:14" x14ac:dyDescent="0.25">
      <c r="A7968" s="1" t="s">
        <v>362</v>
      </c>
      <c r="B7968" s="2" t="s">
        <v>113</v>
      </c>
      <c r="C7968" s="2" t="s">
        <v>113</v>
      </c>
      <c r="D7968" s="2" t="s">
        <v>114</v>
      </c>
      <c r="E7968" s="2" t="s">
        <v>6394</v>
      </c>
      <c r="F7968" s="2">
        <v>30264100</v>
      </c>
      <c r="G7968" s="2" t="s">
        <v>496</v>
      </c>
      <c r="H7968" s="2">
        <v>3</v>
      </c>
      <c r="I7968" s="2">
        <v>3</v>
      </c>
      <c r="J7968" s="2">
        <v>10</v>
      </c>
      <c r="K7968" s="2">
        <v>1</v>
      </c>
      <c r="L7968" s="3">
        <v>78000</v>
      </c>
      <c r="M7968" s="2" t="s">
        <v>0</v>
      </c>
      <c r="N7968" s="4" t="s">
        <v>21</v>
      </c>
    </row>
    <row r="7969" spans="1:14" x14ac:dyDescent="0.25">
      <c r="A7969" s="1" t="s">
        <v>362</v>
      </c>
      <c r="B7969" s="2" t="s">
        <v>113</v>
      </c>
      <c r="C7969" s="2" t="s">
        <v>113</v>
      </c>
      <c r="D7969" s="2" t="s">
        <v>114</v>
      </c>
      <c r="E7969" s="2" t="s">
        <v>6395</v>
      </c>
      <c r="F7969" s="2">
        <v>30264100</v>
      </c>
      <c r="G7969" s="2" t="s">
        <v>496</v>
      </c>
      <c r="H7969" s="2">
        <v>3</v>
      </c>
      <c r="I7969" s="2">
        <v>3</v>
      </c>
      <c r="J7969" s="2">
        <v>10</v>
      </c>
      <c r="K7969" s="2">
        <v>1</v>
      </c>
      <c r="L7969" s="3">
        <v>44686</v>
      </c>
      <c r="M7969" s="2" t="s">
        <v>0</v>
      </c>
      <c r="N7969" s="4" t="s">
        <v>21</v>
      </c>
    </row>
    <row r="7970" spans="1:14" x14ac:dyDescent="0.25">
      <c r="A7970" s="1" t="s">
        <v>362</v>
      </c>
      <c r="B7970" s="2" t="s">
        <v>113</v>
      </c>
      <c r="C7970" s="2" t="s">
        <v>113</v>
      </c>
      <c r="D7970" s="2" t="s">
        <v>114</v>
      </c>
      <c r="E7970" s="2" t="s">
        <v>6396</v>
      </c>
      <c r="F7970" s="2">
        <v>31162400</v>
      </c>
      <c r="G7970" s="2" t="s">
        <v>496</v>
      </c>
      <c r="H7970" s="2">
        <v>3</v>
      </c>
      <c r="I7970" s="2">
        <v>3</v>
      </c>
      <c r="J7970" s="2">
        <v>10</v>
      </c>
      <c r="K7970" s="2">
        <v>30</v>
      </c>
      <c r="L7970" s="3">
        <v>217770</v>
      </c>
      <c r="M7970" s="2" t="s">
        <v>0</v>
      </c>
      <c r="N7970" s="4" t="s">
        <v>21</v>
      </c>
    </row>
    <row r="7971" spans="1:14" x14ac:dyDescent="0.25">
      <c r="A7971" s="1" t="s">
        <v>362</v>
      </c>
      <c r="B7971" s="2" t="s">
        <v>113</v>
      </c>
      <c r="C7971" s="2" t="s">
        <v>113</v>
      </c>
      <c r="D7971" s="2" t="s">
        <v>114</v>
      </c>
      <c r="E7971" s="2" t="s">
        <v>6397</v>
      </c>
      <c r="F7971" s="2">
        <v>40141720</v>
      </c>
      <c r="G7971" s="2" t="s">
        <v>496</v>
      </c>
      <c r="H7971" s="2">
        <v>3</v>
      </c>
      <c r="I7971" s="2">
        <v>3</v>
      </c>
      <c r="J7971" s="2">
        <v>10</v>
      </c>
      <c r="K7971" s="2">
        <v>5</v>
      </c>
      <c r="L7971" s="3">
        <v>5775</v>
      </c>
      <c r="M7971" s="2" t="s">
        <v>0</v>
      </c>
      <c r="N7971" s="4" t="s">
        <v>21</v>
      </c>
    </row>
    <row r="7972" spans="1:14" x14ac:dyDescent="0.25">
      <c r="A7972" s="1" t="s">
        <v>362</v>
      </c>
      <c r="B7972" s="2" t="s">
        <v>113</v>
      </c>
      <c r="C7972" s="2" t="s">
        <v>113</v>
      </c>
      <c r="D7972" s="2" t="s">
        <v>114</v>
      </c>
      <c r="E7972" s="2" t="s">
        <v>6398</v>
      </c>
      <c r="F7972" s="2">
        <v>40141720</v>
      </c>
      <c r="G7972" s="2" t="s">
        <v>496</v>
      </c>
      <c r="H7972" s="2">
        <v>3</v>
      </c>
      <c r="I7972" s="2">
        <v>3</v>
      </c>
      <c r="J7972" s="2">
        <v>10</v>
      </c>
      <c r="K7972" s="2">
        <v>1</v>
      </c>
      <c r="L7972" s="3">
        <v>1469</v>
      </c>
      <c r="M7972" s="2" t="s">
        <v>0</v>
      </c>
      <c r="N7972" s="4" t="s">
        <v>21</v>
      </c>
    </row>
    <row r="7973" spans="1:14" x14ac:dyDescent="0.25">
      <c r="A7973" s="1" t="s">
        <v>362</v>
      </c>
      <c r="B7973" s="2" t="s">
        <v>113</v>
      </c>
      <c r="C7973" s="2" t="s">
        <v>113</v>
      </c>
      <c r="D7973" s="2" t="s">
        <v>114</v>
      </c>
      <c r="E7973" s="2" t="s">
        <v>6399</v>
      </c>
      <c r="F7973" s="2">
        <v>40141720</v>
      </c>
      <c r="G7973" s="2" t="s">
        <v>496</v>
      </c>
      <c r="H7973" s="2">
        <v>3</v>
      </c>
      <c r="I7973" s="2">
        <v>3</v>
      </c>
      <c r="J7973" s="2">
        <v>10</v>
      </c>
      <c r="K7973" s="2">
        <v>1</v>
      </c>
      <c r="L7973" s="3">
        <v>2059</v>
      </c>
      <c r="M7973" s="2" t="s">
        <v>0</v>
      </c>
      <c r="N7973" s="4" t="s">
        <v>21</v>
      </c>
    </row>
    <row r="7974" spans="1:14" x14ac:dyDescent="0.25">
      <c r="A7974" s="1" t="s">
        <v>362</v>
      </c>
      <c r="B7974" s="2" t="s">
        <v>113</v>
      </c>
      <c r="C7974" s="2" t="s">
        <v>113</v>
      </c>
      <c r="D7974" s="2" t="s">
        <v>114</v>
      </c>
      <c r="E7974" s="2" t="s">
        <v>6400</v>
      </c>
      <c r="F7974" s="2">
        <v>40141720</v>
      </c>
      <c r="G7974" s="2" t="s">
        <v>496</v>
      </c>
      <c r="H7974" s="2">
        <v>3</v>
      </c>
      <c r="I7974" s="2">
        <v>3</v>
      </c>
      <c r="J7974" s="2">
        <v>10</v>
      </c>
      <c r="K7974" s="2">
        <v>5</v>
      </c>
      <c r="L7974" s="3">
        <v>12235</v>
      </c>
      <c r="M7974" s="2" t="s">
        <v>0</v>
      </c>
      <c r="N7974" s="4" t="s">
        <v>21</v>
      </c>
    </row>
    <row r="7975" spans="1:14" x14ac:dyDescent="0.25">
      <c r="A7975" s="1" t="s">
        <v>362</v>
      </c>
      <c r="B7975" s="2" t="s">
        <v>113</v>
      </c>
      <c r="C7975" s="2" t="s">
        <v>113</v>
      </c>
      <c r="D7975" s="2" t="s">
        <v>114</v>
      </c>
      <c r="E7975" s="2" t="s">
        <v>6401</v>
      </c>
      <c r="F7975" s="2">
        <v>40141700</v>
      </c>
      <c r="G7975" s="2" t="s">
        <v>496</v>
      </c>
      <c r="H7975" s="2">
        <v>3</v>
      </c>
      <c r="I7975" s="2">
        <v>3</v>
      </c>
      <c r="J7975" s="2">
        <v>10</v>
      </c>
      <c r="K7975" s="2">
        <v>1</v>
      </c>
      <c r="L7975" s="3">
        <v>45276</v>
      </c>
      <c r="M7975" s="2" t="s">
        <v>0</v>
      </c>
      <c r="N7975" s="4" t="s">
        <v>21</v>
      </c>
    </row>
    <row r="7976" spans="1:14" x14ac:dyDescent="0.25">
      <c r="A7976" s="1" t="s">
        <v>362</v>
      </c>
      <c r="B7976" s="2" t="s">
        <v>113</v>
      </c>
      <c r="C7976" s="2" t="s">
        <v>113</v>
      </c>
      <c r="D7976" s="2" t="s">
        <v>114</v>
      </c>
      <c r="E7976" s="2" t="s">
        <v>6402</v>
      </c>
      <c r="F7976" s="2">
        <v>40141700</v>
      </c>
      <c r="G7976" s="2" t="s">
        <v>496</v>
      </c>
      <c r="H7976" s="2">
        <v>3</v>
      </c>
      <c r="I7976" s="2">
        <v>3</v>
      </c>
      <c r="J7976" s="2">
        <v>10</v>
      </c>
      <c r="K7976" s="2">
        <v>1</v>
      </c>
      <c r="L7976" s="3">
        <v>12694</v>
      </c>
      <c r="M7976" s="2" t="s">
        <v>0</v>
      </c>
      <c r="N7976" s="4" t="s">
        <v>21</v>
      </c>
    </row>
    <row r="7977" spans="1:14" x14ac:dyDescent="0.25">
      <c r="A7977" s="1" t="s">
        <v>362</v>
      </c>
      <c r="B7977" s="2" t="s">
        <v>113</v>
      </c>
      <c r="C7977" s="2" t="s">
        <v>113</v>
      </c>
      <c r="D7977" s="2" t="s">
        <v>114</v>
      </c>
      <c r="E7977" s="2" t="s">
        <v>6403</v>
      </c>
      <c r="F7977" s="2">
        <v>30181701</v>
      </c>
      <c r="G7977" s="2" t="s">
        <v>496</v>
      </c>
      <c r="H7977" s="2">
        <v>3</v>
      </c>
      <c r="I7977" s="2">
        <v>3</v>
      </c>
      <c r="J7977" s="2">
        <v>10</v>
      </c>
      <c r="K7977" s="2">
        <v>35</v>
      </c>
      <c r="L7977" s="3">
        <v>1074290</v>
      </c>
      <c r="M7977" s="2" t="s">
        <v>0</v>
      </c>
      <c r="N7977" s="4" t="s">
        <v>21</v>
      </c>
    </row>
    <row r="7978" spans="1:14" x14ac:dyDescent="0.25">
      <c r="A7978" s="1" t="s">
        <v>362</v>
      </c>
      <c r="B7978" s="2" t="s">
        <v>113</v>
      </c>
      <c r="C7978" s="2" t="s">
        <v>113</v>
      </c>
      <c r="D7978" s="2" t="s">
        <v>114</v>
      </c>
      <c r="E7978" s="2" t="s">
        <v>6404</v>
      </c>
      <c r="F7978" s="2">
        <v>30103203</v>
      </c>
      <c r="G7978" s="2" t="s">
        <v>496</v>
      </c>
      <c r="H7978" s="2">
        <v>3</v>
      </c>
      <c r="I7978" s="2">
        <v>3</v>
      </c>
      <c r="J7978" s="2">
        <v>10</v>
      </c>
      <c r="K7978" s="2">
        <v>1</v>
      </c>
      <c r="L7978" s="3">
        <v>12950</v>
      </c>
      <c r="M7978" s="2" t="s">
        <v>0</v>
      </c>
      <c r="N7978" s="4" t="s">
        <v>21</v>
      </c>
    </row>
    <row r="7979" spans="1:14" x14ac:dyDescent="0.25">
      <c r="A7979" s="1" t="s">
        <v>362</v>
      </c>
      <c r="B7979" s="2" t="s">
        <v>113</v>
      </c>
      <c r="C7979" s="2" t="s">
        <v>113</v>
      </c>
      <c r="D7979" s="2" t="s">
        <v>114</v>
      </c>
      <c r="E7979" s="2" t="s">
        <v>6405</v>
      </c>
      <c r="F7979" s="2">
        <v>30103203</v>
      </c>
      <c r="G7979" s="2" t="s">
        <v>496</v>
      </c>
      <c r="H7979" s="2">
        <v>3</v>
      </c>
      <c r="I7979" s="2">
        <v>3</v>
      </c>
      <c r="J7979" s="2">
        <v>10</v>
      </c>
      <c r="K7979" s="2">
        <v>1</v>
      </c>
      <c r="L7979" s="3">
        <v>8652</v>
      </c>
      <c r="M7979" s="2" t="s">
        <v>0</v>
      </c>
      <c r="N7979" s="4" t="s">
        <v>21</v>
      </c>
    </row>
    <row r="7980" spans="1:14" x14ac:dyDescent="0.25">
      <c r="A7980" s="1" t="s">
        <v>362</v>
      </c>
      <c r="B7980" s="2" t="s">
        <v>113</v>
      </c>
      <c r="C7980" s="2" t="s">
        <v>113</v>
      </c>
      <c r="D7980" s="2" t="s">
        <v>114</v>
      </c>
      <c r="E7980" s="2" t="s">
        <v>6406</v>
      </c>
      <c r="F7980" s="2">
        <v>40141758</v>
      </c>
      <c r="G7980" s="2" t="s">
        <v>496</v>
      </c>
      <c r="H7980" s="2">
        <v>3</v>
      </c>
      <c r="I7980" s="2">
        <v>3</v>
      </c>
      <c r="J7980" s="2">
        <v>10</v>
      </c>
      <c r="K7980" s="2">
        <v>9</v>
      </c>
      <c r="L7980" s="3">
        <v>23850</v>
      </c>
      <c r="M7980" s="2" t="s">
        <v>0</v>
      </c>
      <c r="N7980" s="4" t="s">
        <v>21</v>
      </c>
    </row>
    <row r="7981" spans="1:14" x14ac:dyDescent="0.25">
      <c r="A7981" s="1" t="s">
        <v>362</v>
      </c>
      <c r="B7981" s="2" t="s">
        <v>113</v>
      </c>
      <c r="C7981" s="2" t="s">
        <v>113</v>
      </c>
      <c r="D7981" s="2" t="s">
        <v>114</v>
      </c>
      <c r="E7981" s="2" t="s">
        <v>6407</v>
      </c>
      <c r="F7981" s="2">
        <v>31161528</v>
      </c>
      <c r="G7981" s="2" t="s">
        <v>496</v>
      </c>
      <c r="H7981" s="2">
        <v>3</v>
      </c>
      <c r="I7981" s="2">
        <v>3</v>
      </c>
      <c r="J7981" s="2">
        <v>10</v>
      </c>
      <c r="K7981" s="2">
        <v>1</v>
      </c>
      <c r="L7981" s="3">
        <v>13468</v>
      </c>
      <c r="M7981" s="2" t="s">
        <v>0</v>
      </c>
      <c r="N7981" s="4" t="s">
        <v>21</v>
      </c>
    </row>
    <row r="7982" spans="1:14" x14ac:dyDescent="0.25">
      <c r="A7982" s="1" t="s">
        <v>362</v>
      </c>
      <c r="B7982" s="2" t="s">
        <v>113</v>
      </c>
      <c r="C7982" s="2" t="s">
        <v>113</v>
      </c>
      <c r="D7982" s="2" t="s">
        <v>114</v>
      </c>
      <c r="E7982" s="2" t="s">
        <v>6408</v>
      </c>
      <c r="F7982" s="2">
        <v>31161528</v>
      </c>
      <c r="G7982" s="2" t="s">
        <v>496</v>
      </c>
      <c r="H7982" s="2">
        <v>3</v>
      </c>
      <c r="I7982" s="2">
        <v>3</v>
      </c>
      <c r="J7982" s="2">
        <v>10</v>
      </c>
      <c r="K7982" s="2">
        <v>6</v>
      </c>
      <c r="L7982" s="3">
        <v>229500</v>
      </c>
      <c r="M7982" s="2" t="s">
        <v>0</v>
      </c>
      <c r="N7982" s="4" t="s">
        <v>21</v>
      </c>
    </row>
    <row r="7983" spans="1:14" x14ac:dyDescent="0.25">
      <c r="A7983" s="1" t="s">
        <v>362</v>
      </c>
      <c r="B7983" s="2" t="s">
        <v>113</v>
      </c>
      <c r="C7983" s="2" t="s">
        <v>113</v>
      </c>
      <c r="D7983" s="2" t="s">
        <v>114</v>
      </c>
      <c r="E7983" s="2" t="s">
        <v>6409</v>
      </c>
      <c r="F7983" s="2">
        <v>31161528</v>
      </c>
      <c r="G7983" s="2" t="s">
        <v>496</v>
      </c>
      <c r="H7983" s="2">
        <v>3</v>
      </c>
      <c r="I7983" s="2">
        <v>3</v>
      </c>
      <c r="J7983" s="2">
        <v>10</v>
      </c>
      <c r="K7983" s="2">
        <v>5</v>
      </c>
      <c r="L7983" s="3">
        <v>506995</v>
      </c>
      <c r="M7983" s="2" t="s">
        <v>0</v>
      </c>
      <c r="N7983" s="4" t="s">
        <v>21</v>
      </c>
    </row>
    <row r="7984" spans="1:14" x14ac:dyDescent="0.25">
      <c r="A7984" s="1" t="s">
        <v>362</v>
      </c>
      <c r="B7984" s="2" t="s">
        <v>113</v>
      </c>
      <c r="C7984" s="2" t="s">
        <v>113</v>
      </c>
      <c r="D7984" s="2" t="s">
        <v>114</v>
      </c>
      <c r="E7984" s="2" t="s">
        <v>6410</v>
      </c>
      <c r="F7984" s="2">
        <v>31161528</v>
      </c>
      <c r="G7984" s="2" t="s">
        <v>496</v>
      </c>
      <c r="H7984" s="2">
        <v>3</v>
      </c>
      <c r="I7984" s="2">
        <v>3</v>
      </c>
      <c r="J7984" s="2">
        <v>10</v>
      </c>
      <c r="K7984" s="2">
        <v>1</v>
      </c>
      <c r="L7984" s="3">
        <v>11844</v>
      </c>
      <c r="M7984" s="2" t="s">
        <v>0</v>
      </c>
      <c r="N7984" s="4" t="s">
        <v>21</v>
      </c>
    </row>
    <row r="7985" spans="1:14" x14ac:dyDescent="0.25">
      <c r="A7985" s="1" t="s">
        <v>362</v>
      </c>
      <c r="B7985" s="2" t="s">
        <v>113</v>
      </c>
      <c r="C7985" s="2" t="s">
        <v>113</v>
      </c>
      <c r="D7985" s="2" t="s">
        <v>114</v>
      </c>
      <c r="E7985" s="2" t="s">
        <v>6411</v>
      </c>
      <c r="F7985" s="2">
        <v>40141600</v>
      </c>
      <c r="G7985" s="2" t="s">
        <v>496</v>
      </c>
      <c r="H7985" s="2">
        <v>3</v>
      </c>
      <c r="I7985" s="2">
        <v>3</v>
      </c>
      <c r="J7985" s="2">
        <v>10</v>
      </c>
      <c r="K7985" s="2">
        <v>1</v>
      </c>
      <c r="L7985" s="3">
        <v>160000</v>
      </c>
      <c r="M7985" s="2" t="s">
        <v>0</v>
      </c>
      <c r="N7985" s="4" t="s">
        <v>21</v>
      </c>
    </row>
    <row r="7986" spans="1:14" x14ac:dyDescent="0.25">
      <c r="A7986" s="1" t="s">
        <v>362</v>
      </c>
      <c r="B7986" s="2" t="s">
        <v>113</v>
      </c>
      <c r="C7986" s="2" t="s">
        <v>113</v>
      </c>
      <c r="D7986" s="2" t="s">
        <v>114</v>
      </c>
      <c r="E7986" s="2" t="s">
        <v>6412</v>
      </c>
      <c r="F7986" s="2">
        <v>40141600</v>
      </c>
      <c r="G7986" s="2" t="s">
        <v>496</v>
      </c>
      <c r="H7986" s="2">
        <v>3</v>
      </c>
      <c r="I7986" s="2">
        <v>3</v>
      </c>
      <c r="J7986" s="2">
        <v>10</v>
      </c>
      <c r="K7986" s="2">
        <v>10</v>
      </c>
      <c r="L7986" s="3">
        <v>1100000</v>
      </c>
      <c r="M7986" s="2" t="s">
        <v>0</v>
      </c>
      <c r="N7986" s="4" t="s">
        <v>21</v>
      </c>
    </row>
    <row r="7987" spans="1:14" x14ac:dyDescent="0.25">
      <c r="A7987" s="1" t="s">
        <v>362</v>
      </c>
      <c r="B7987" s="2" t="s">
        <v>113</v>
      </c>
      <c r="C7987" s="2" t="s">
        <v>113</v>
      </c>
      <c r="D7987" s="2" t="s">
        <v>114</v>
      </c>
      <c r="E7987" s="2" t="s">
        <v>6413</v>
      </c>
      <c r="F7987" s="2">
        <v>40141600</v>
      </c>
      <c r="G7987" s="2" t="s">
        <v>496</v>
      </c>
      <c r="H7987" s="2">
        <v>3</v>
      </c>
      <c r="I7987" s="2">
        <v>3</v>
      </c>
      <c r="J7987" s="2">
        <v>10</v>
      </c>
      <c r="K7987" s="2">
        <v>30</v>
      </c>
      <c r="L7987" s="3">
        <v>900000</v>
      </c>
      <c r="M7987" s="2" t="s">
        <v>0</v>
      </c>
      <c r="N7987" s="4" t="s">
        <v>21</v>
      </c>
    </row>
    <row r="7988" spans="1:14" x14ac:dyDescent="0.25">
      <c r="A7988" s="1" t="s">
        <v>362</v>
      </c>
      <c r="B7988" s="2" t="s">
        <v>113</v>
      </c>
      <c r="C7988" s="2" t="s">
        <v>113</v>
      </c>
      <c r="D7988" s="2" t="s">
        <v>114</v>
      </c>
      <c r="E7988" s="2" t="s">
        <v>6414</v>
      </c>
      <c r="F7988" s="2">
        <v>40141600</v>
      </c>
      <c r="G7988" s="2" t="s">
        <v>496</v>
      </c>
      <c r="H7988" s="2">
        <v>3</v>
      </c>
      <c r="I7988" s="2">
        <v>3</v>
      </c>
      <c r="J7988" s="2">
        <v>10</v>
      </c>
      <c r="K7988" s="2">
        <v>3</v>
      </c>
      <c r="L7988" s="3">
        <v>294000</v>
      </c>
      <c r="M7988" s="2" t="s">
        <v>0</v>
      </c>
      <c r="N7988" s="4" t="s">
        <v>21</v>
      </c>
    </row>
    <row r="7989" spans="1:14" x14ac:dyDescent="0.25">
      <c r="A7989" s="1" t="s">
        <v>362</v>
      </c>
      <c r="B7989" s="2" t="s">
        <v>113</v>
      </c>
      <c r="C7989" s="2" t="s">
        <v>113</v>
      </c>
      <c r="D7989" s="2" t="s">
        <v>114</v>
      </c>
      <c r="E7989" s="2" t="s">
        <v>6415</v>
      </c>
      <c r="F7989" s="2">
        <v>40141600</v>
      </c>
      <c r="G7989" s="2" t="s">
        <v>496</v>
      </c>
      <c r="H7989" s="2">
        <v>3</v>
      </c>
      <c r="I7989" s="2">
        <v>3</v>
      </c>
      <c r="J7989" s="2">
        <v>10</v>
      </c>
      <c r="K7989" s="2">
        <v>15</v>
      </c>
      <c r="L7989" s="3">
        <v>900000</v>
      </c>
      <c r="M7989" s="2" t="s">
        <v>0</v>
      </c>
      <c r="N7989" s="4" t="s">
        <v>21</v>
      </c>
    </row>
    <row r="7990" spans="1:14" x14ac:dyDescent="0.25">
      <c r="A7990" s="1" t="s">
        <v>362</v>
      </c>
      <c r="B7990" s="2" t="s">
        <v>113</v>
      </c>
      <c r="C7990" s="2" t="s">
        <v>113</v>
      </c>
      <c r="D7990" s="2" t="s">
        <v>114</v>
      </c>
      <c r="E7990" s="2" t="s">
        <v>6416</v>
      </c>
      <c r="F7990" s="2">
        <v>40141600</v>
      </c>
      <c r="G7990" s="2" t="s">
        <v>496</v>
      </c>
      <c r="H7990" s="2">
        <v>3</v>
      </c>
      <c r="I7990" s="2">
        <v>3</v>
      </c>
      <c r="J7990" s="2">
        <v>10</v>
      </c>
      <c r="K7990" s="2">
        <v>1</v>
      </c>
      <c r="L7990" s="3">
        <v>120000</v>
      </c>
      <c r="M7990" s="2" t="s">
        <v>0</v>
      </c>
      <c r="N7990" s="4" t="s">
        <v>21</v>
      </c>
    </row>
    <row r="7991" spans="1:14" x14ac:dyDescent="0.25">
      <c r="A7991" s="1" t="s">
        <v>362</v>
      </c>
      <c r="B7991" s="2" t="s">
        <v>113</v>
      </c>
      <c r="C7991" s="2" t="s">
        <v>113</v>
      </c>
      <c r="D7991" s="2" t="s">
        <v>114</v>
      </c>
      <c r="E7991" s="2" t="s">
        <v>6417</v>
      </c>
      <c r="F7991" s="2">
        <v>40141600</v>
      </c>
      <c r="G7991" s="2" t="s">
        <v>496</v>
      </c>
      <c r="H7991" s="2">
        <v>3</v>
      </c>
      <c r="I7991" s="2">
        <v>3</v>
      </c>
      <c r="J7991" s="2">
        <v>10</v>
      </c>
      <c r="K7991" s="2">
        <v>3</v>
      </c>
      <c r="L7991" s="3">
        <v>114000</v>
      </c>
      <c r="M7991" s="2" t="s">
        <v>0</v>
      </c>
      <c r="N7991" s="4" t="s">
        <v>21</v>
      </c>
    </row>
    <row r="7992" spans="1:14" x14ac:dyDescent="0.25">
      <c r="A7992" s="1" t="s">
        <v>362</v>
      </c>
      <c r="B7992" s="2" t="s">
        <v>113</v>
      </c>
      <c r="C7992" s="2" t="s">
        <v>113</v>
      </c>
      <c r="D7992" s="2" t="s">
        <v>114</v>
      </c>
      <c r="E7992" s="2" t="s">
        <v>6418</v>
      </c>
      <c r="F7992" s="2">
        <v>40141600</v>
      </c>
      <c r="G7992" s="2" t="s">
        <v>496</v>
      </c>
      <c r="H7992" s="2">
        <v>3</v>
      </c>
      <c r="I7992" s="2">
        <v>3</v>
      </c>
      <c r="J7992" s="2">
        <v>10</v>
      </c>
      <c r="K7992" s="2">
        <v>20</v>
      </c>
      <c r="L7992" s="3">
        <v>1800000</v>
      </c>
      <c r="M7992" s="2" t="s">
        <v>0</v>
      </c>
      <c r="N7992" s="4" t="s">
        <v>21</v>
      </c>
    </row>
    <row r="7993" spans="1:14" x14ac:dyDescent="0.25">
      <c r="A7993" s="1" t="s">
        <v>362</v>
      </c>
      <c r="B7993" s="2" t="s">
        <v>113</v>
      </c>
      <c r="C7993" s="2" t="s">
        <v>113</v>
      </c>
      <c r="D7993" s="2" t="s">
        <v>114</v>
      </c>
      <c r="E7993" s="2" t="s">
        <v>6419</v>
      </c>
      <c r="F7993" s="2">
        <v>40141600</v>
      </c>
      <c r="G7993" s="2" t="s">
        <v>496</v>
      </c>
      <c r="H7993" s="2">
        <v>3</v>
      </c>
      <c r="I7993" s="2">
        <v>3</v>
      </c>
      <c r="J7993" s="2">
        <v>10</v>
      </c>
      <c r="K7993" s="2">
        <v>5</v>
      </c>
      <c r="L7993" s="3">
        <v>650000</v>
      </c>
      <c r="M7993" s="2" t="s">
        <v>0</v>
      </c>
      <c r="N7993" s="4" t="s">
        <v>21</v>
      </c>
    </row>
    <row r="7994" spans="1:14" x14ac:dyDescent="0.25">
      <c r="A7994" s="1" t="s">
        <v>362</v>
      </c>
      <c r="B7994" s="2" t="s">
        <v>113</v>
      </c>
      <c r="C7994" s="2" t="s">
        <v>113</v>
      </c>
      <c r="D7994" s="2" t="s">
        <v>114</v>
      </c>
      <c r="E7994" s="2" t="s">
        <v>6420</v>
      </c>
      <c r="F7994" s="2">
        <v>40141600</v>
      </c>
      <c r="G7994" s="2" t="s">
        <v>496</v>
      </c>
      <c r="H7994" s="2">
        <v>3</v>
      </c>
      <c r="I7994" s="2">
        <v>3</v>
      </c>
      <c r="J7994" s="2">
        <v>10</v>
      </c>
      <c r="K7994" s="2">
        <v>1</v>
      </c>
      <c r="L7994" s="3">
        <v>100000</v>
      </c>
      <c r="M7994" s="2" t="s">
        <v>0</v>
      </c>
      <c r="N7994" s="4" t="s">
        <v>21</v>
      </c>
    </row>
    <row r="7995" spans="1:14" x14ac:dyDescent="0.25">
      <c r="A7995" s="1" t="s">
        <v>362</v>
      </c>
      <c r="B7995" s="2" t="s">
        <v>113</v>
      </c>
      <c r="C7995" s="2" t="s">
        <v>113</v>
      </c>
      <c r="D7995" s="2" t="s">
        <v>114</v>
      </c>
      <c r="E7995" s="2" t="s">
        <v>6421</v>
      </c>
      <c r="F7995" s="2">
        <v>30263700</v>
      </c>
      <c r="G7995" s="2" t="s">
        <v>496</v>
      </c>
      <c r="H7995" s="2">
        <v>3</v>
      </c>
      <c r="I7995" s="2">
        <v>3</v>
      </c>
      <c r="J7995" s="2">
        <v>10</v>
      </c>
      <c r="K7995" s="2">
        <v>2</v>
      </c>
      <c r="L7995" s="3">
        <v>32134</v>
      </c>
      <c r="M7995" s="2" t="s">
        <v>0</v>
      </c>
      <c r="N7995" s="4" t="s">
        <v>21</v>
      </c>
    </row>
    <row r="7996" spans="1:14" x14ac:dyDescent="0.25">
      <c r="A7996" s="1" t="s">
        <v>362</v>
      </c>
      <c r="B7996" s="2" t="s">
        <v>113</v>
      </c>
      <c r="C7996" s="2" t="s">
        <v>113</v>
      </c>
      <c r="D7996" s="2" t="s">
        <v>114</v>
      </c>
      <c r="E7996" s="2" t="s">
        <v>6422</v>
      </c>
      <c r="F7996" s="2">
        <v>30263700</v>
      </c>
      <c r="G7996" s="2" t="s">
        <v>496</v>
      </c>
      <c r="H7996" s="2">
        <v>3</v>
      </c>
      <c r="I7996" s="2">
        <v>3</v>
      </c>
      <c r="J7996" s="2">
        <v>10</v>
      </c>
      <c r="K7996" s="2">
        <v>2</v>
      </c>
      <c r="L7996" s="3">
        <v>48880</v>
      </c>
      <c r="M7996" s="2" t="s">
        <v>0</v>
      </c>
      <c r="N7996" s="4" t="s">
        <v>21</v>
      </c>
    </row>
    <row r="7997" spans="1:14" x14ac:dyDescent="0.25">
      <c r="A7997" s="1" t="s">
        <v>362</v>
      </c>
      <c r="B7997" s="2" t="s">
        <v>113</v>
      </c>
      <c r="C7997" s="2" t="s">
        <v>113</v>
      </c>
      <c r="D7997" s="2" t="s">
        <v>114</v>
      </c>
      <c r="E7997" s="2" t="s">
        <v>6423</v>
      </c>
      <c r="F7997" s="2">
        <v>31211904</v>
      </c>
      <c r="G7997" s="2" t="s">
        <v>496</v>
      </c>
      <c r="H7997" s="2">
        <v>3</v>
      </c>
      <c r="I7997" s="2">
        <v>3</v>
      </c>
      <c r="J7997" s="2">
        <v>10</v>
      </c>
      <c r="K7997" s="2">
        <v>4</v>
      </c>
      <c r="L7997" s="3">
        <v>100000</v>
      </c>
      <c r="M7997" s="2" t="s">
        <v>0</v>
      </c>
      <c r="N7997" s="4" t="s">
        <v>21</v>
      </c>
    </row>
    <row r="7998" spans="1:14" x14ac:dyDescent="0.25">
      <c r="A7998" s="1" t="s">
        <v>362</v>
      </c>
      <c r="B7998" s="2" t="s">
        <v>113</v>
      </c>
      <c r="C7998" s="2" t="s">
        <v>113</v>
      </c>
      <c r="D7998" s="2" t="s">
        <v>114</v>
      </c>
      <c r="E7998" s="2" t="s">
        <v>6424</v>
      </c>
      <c r="F7998" s="2">
        <v>31211904</v>
      </c>
      <c r="G7998" s="2" t="s">
        <v>496</v>
      </c>
      <c r="H7998" s="2">
        <v>3</v>
      </c>
      <c r="I7998" s="2">
        <v>3</v>
      </c>
      <c r="J7998" s="2">
        <v>10</v>
      </c>
      <c r="K7998" s="2">
        <v>8</v>
      </c>
      <c r="L7998" s="3">
        <v>240000</v>
      </c>
      <c r="M7998" s="2" t="s">
        <v>0</v>
      </c>
      <c r="N7998" s="4" t="s">
        <v>21</v>
      </c>
    </row>
    <row r="7999" spans="1:14" x14ac:dyDescent="0.25">
      <c r="A7999" s="1" t="s">
        <v>362</v>
      </c>
      <c r="B7999" s="2" t="s">
        <v>113</v>
      </c>
      <c r="C7999" s="2" t="s">
        <v>113</v>
      </c>
      <c r="D7999" s="2" t="s">
        <v>114</v>
      </c>
      <c r="E7999" s="2" t="s">
        <v>6425</v>
      </c>
      <c r="F7999" s="2">
        <v>30181701</v>
      </c>
      <c r="G7999" s="2" t="s">
        <v>496</v>
      </c>
      <c r="H7999" s="2">
        <v>3</v>
      </c>
      <c r="I7999" s="2">
        <v>3</v>
      </c>
      <c r="J7999" s="2">
        <v>10</v>
      </c>
      <c r="K7999" s="2">
        <v>30</v>
      </c>
      <c r="L7999" s="3">
        <v>895500</v>
      </c>
      <c r="M7999" s="2" t="s">
        <v>0</v>
      </c>
      <c r="N7999" s="4" t="s">
        <v>21</v>
      </c>
    </row>
    <row r="8000" spans="1:14" x14ac:dyDescent="0.25">
      <c r="A8000" s="1" t="s">
        <v>362</v>
      </c>
      <c r="B8000" s="2" t="s">
        <v>113</v>
      </c>
      <c r="C8000" s="2" t="s">
        <v>113</v>
      </c>
      <c r="D8000" s="2" t="s">
        <v>114</v>
      </c>
      <c r="E8000" s="2" t="s">
        <v>6426</v>
      </c>
      <c r="F8000" s="2">
        <v>30181701</v>
      </c>
      <c r="G8000" s="2" t="s">
        <v>496</v>
      </c>
      <c r="H8000" s="2">
        <v>3</v>
      </c>
      <c r="I8000" s="2">
        <v>3</v>
      </c>
      <c r="J8000" s="2">
        <v>10</v>
      </c>
      <c r="K8000" s="2">
        <v>10</v>
      </c>
      <c r="L8000" s="3">
        <v>550000</v>
      </c>
      <c r="M8000" s="2" t="s">
        <v>0</v>
      </c>
      <c r="N8000" s="4" t="s">
        <v>21</v>
      </c>
    </row>
    <row r="8001" spans="1:14" x14ac:dyDescent="0.25">
      <c r="A8001" s="1" t="s">
        <v>362</v>
      </c>
      <c r="B8001" s="2" t="s">
        <v>113</v>
      </c>
      <c r="C8001" s="2" t="s">
        <v>113</v>
      </c>
      <c r="D8001" s="2" t="s">
        <v>114</v>
      </c>
      <c r="E8001" s="2" t="s">
        <v>6427</v>
      </c>
      <c r="F8001" s="2">
        <v>27112040</v>
      </c>
      <c r="G8001" s="2" t="s">
        <v>496</v>
      </c>
      <c r="H8001" s="2">
        <v>3</v>
      </c>
      <c r="I8001" s="2">
        <v>3</v>
      </c>
      <c r="J8001" s="2">
        <v>10</v>
      </c>
      <c r="K8001" s="2">
        <v>1</v>
      </c>
      <c r="L8001" s="3">
        <v>42900</v>
      </c>
      <c r="M8001" s="2" t="s">
        <v>0</v>
      </c>
      <c r="N8001" s="4" t="s">
        <v>21</v>
      </c>
    </row>
    <row r="8002" spans="1:14" x14ac:dyDescent="0.25">
      <c r="A8002" s="1" t="s">
        <v>362</v>
      </c>
      <c r="B8002" s="2" t="s">
        <v>113</v>
      </c>
      <c r="C8002" s="2" t="s">
        <v>113</v>
      </c>
      <c r="D8002" s="2" t="s">
        <v>114</v>
      </c>
      <c r="E8002" s="2" t="s">
        <v>6428</v>
      </c>
      <c r="F8002" s="2">
        <v>40141600</v>
      </c>
      <c r="G8002" s="2" t="s">
        <v>496</v>
      </c>
      <c r="H8002" s="2">
        <v>3</v>
      </c>
      <c r="I8002" s="2">
        <v>3</v>
      </c>
      <c r="J8002" s="2">
        <v>10</v>
      </c>
      <c r="K8002" s="2">
        <v>5</v>
      </c>
      <c r="L8002" s="3">
        <v>350000</v>
      </c>
      <c r="M8002" s="2" t="s">
        <v>0</v>
      </c>
      <c r="N8002" s="4" t="s">
        <v>21</v>
      </c>
    </row>
    <row r="8003" spans="1:14" x14ac:dyDescent="0.25">
      <c r="A8003" s="1" t="s">
        <v>362</v>
      </c>
      <c r="B8003" s="2" t="s">
        <v>113</v>
      </c>
      <c r="C8003" s="2" t="s">
        <v>113</v>
      </c>
      <c r="D8003" s="2" t="s">
        <v>114</v>
      </c>
      <c r="E8003" s="2" t="s">
        <v>6429</v>
      </c>
      <c r="F8003" s="2">
        <v>30102306</v>
      </c>
      <c r="G8003" s="2" t="s">
        <v>496</v>
      </c>
      <c r="H8003" s="2">
        <v>3</v>
      </c>
      <c r="I8003" s="2">
        <v>3</v>
      </c>
      <c r="J8003" s="2">
        <v>10</v>
      </c>
      <c r="K8003" s="2">
        <v>3</v>
      </c>
      <c r="L8003" s="3">
        <v>78000</v>
      </c>
      <c r="M8003" s="2" t="s">
        <v>0</v>
      </c>
      <c r="N8003" s="4" t="s">
        <v>21</v>
      </c>
    </row>
    <row r="8004" spans="1:14" x14ac:dyDescent="0.25">
      <c r="A8004" s="1" t="s">
        <v>362</v>
      </c>
      <c r="B8004" s="2" t="s">
        <v>113</v>
      </c>
      <c r="C8004" s="2" t="s">
        <v>113</v>
      </c>
      <c r="D8004" s="2" t="s">
        <v>114</v>
      </c>
      <c r="E8004" s="2" t="s">
        <v>6430</v>
      </c>
      <c r="F8004" s="2">
        <v>40171603</v>
      </c>
      <c r="G8004" s="2" t="s">
        <v>496</v>
      </c>
      <c r="H8004" s="2">
        <v>3</v>
      </c>
      <c r="I8004" s="2">
        <v>3</v>
      </c>
      <c r="J8004" s="2">
        <v>10</v>
      </c>
      <c r="K8004" s="2">
        <v>5</v>
      </c>
      <c r="L8004" s="3">
        <v>425000</v>
      </c>
      <c r="M8004" s="2" t="s">
        <v>0</v>
      </c>
      <c r="N8004" s="4" t="s">
        <v>21</v>
      </c>
    </row>
    <row r="8005" spans="1:14" x14ac:dyDescent="0.25">
      <c r="A8005" s="1" t="s">
        <v>362</v>
      </c>
      <c r="B8005" s="2" t="s">
        <v>113</v>
      </c>
      <c r="C8005" s="2" t="s">
        <v>113</v>
      </c>
      <c r="D8005" s="2" t="s">
        <v>114</v>
      </c>
      <c r="E8005" s="2" t="s">
        <v>6431</v>
      </c>
      <c r="F8005" s="2">
        <v>30103623</v>
      </c>
      <c r="G8005" s="2" t="s">
        <v>496</v>
      </c>
      <c r="H8005" s="2">
        <v>3</v>
      </c>
      <c r="I8005" s="2">
        <v>3</v>
      </c>
      <c r="J8005" s="2">
        <v>10</v>
      </c>
      <c r="K8005" s="2">
        <v>1</v>
      </c>
      <c r="L8005" s="3">
        <v>160000</v>
      </c>
      <c r="M8005" s="2" t="s">
        <v>0</v>
      </c>
      <c r="N8005" s="4" t="s">
        <v>21</v>
      </c>
    </row>
    <row r="8006" spans="1:14" x14ac:dyDescent="0.25">
      <c r="A8006" s="1" t="s">
        <v>362</v>
      </c>
      <c r="B8006" s="2" t="s">
        <v>113</v>
      </c>
      <c r="C8006" s="2" t="s">
        <v>113</v>
      </c>
      <c r="D8006" s="2" t="s">
        <v>114</v>
      </c>
      <c r="E8006" s="2" t="s">
        <v>6432</v>
      </c>
      <c r="F8006" s="2">
        <v>40141720</v>
      </c>
      <c r="G8006" s="2" t="s">
        <v>496</v>
      </c>
      <c r="H8006" s="2">
        <v>3</v>
      </c>
      <c r="I8006" s="2">
        <v>3</v>
      </c>
      <c r="J8006" s="2">
        <v>10</v>
      </c>
      <c r="K8006" s="2">
        <v>10</v>
      </c>
      <c r="L8006" s="3">
        <v>30000</v>
      </c>
      <c r="M8006" s="2" t="s">
        <v>0</v>
      </c>
      <c r="N8006" s="4" t="s">
        <v>21</v>
      </c>
    </row>
    <row r="8007" spans="1:14" x14ac:dyDescent="0.25">
      <c r="A8007" s="1" t="s">
        <v>362</v>
      </c>
      <c r="B8007" s="2" t="s">
        <v>113</v>
      </c>
      <c r="C8007" s="2" t="s">
        <v>113</v>
      </c>
      <c r="D8007" s="2" t="s">
        <v>114</v>
      </c>
      <c r="E8007" s="2" t="s">
        <v>6433</v>
      </c>
      <c r="F8007" s="2">
        <v>30161808</v>
      </c>
      <c r="G8007" s="2" t="s">
        <v>496</v>
      </c>
      <c r="H8007" s="2">
        <v>3</v>
      </c>
      <c r="I8007" s="2">
        <v>3</v>
      </c>
      <c r="J8007" s="2">
        <v>10</v>
      </c>
      <c r="K8007" s="2">
        <v>12</v>
      </c>
      <c r="L8007" s="3">
        <v>201252</v>
      </c>
      <c r="M8007" s="2" t="s">
        <v>0</v>
      </c>
      <c r="N8007" s="4" t="s">
        <v>21</v>
      </c>
    </row>
    <row r="8008" spans="1:14" x14ac:dyDescent="0.25">
      <c r="A8008" s="1" t="s">
        <v>362</v>
      </c>
      <c r="B8008" s="2" t="s">
        <v>113</v>
      </c>
      <c r="C8008" s="2" t="s">
        <v>113</v>
      </c>
      <c r="D8008" s="2" t="s">
        <v>114</v>
      </c>
      <c r="E8008" s="2" t="s">
        <v>6434</v>
      </c>
      <c r="F8008" s="2">
        <v>31162400</v>
      </c>
      <c r="G8008" s="2" t="s">
        <v>496</v>
      </c>
      <c r="H8008" s="2">
        <v>3</v>
      </c>
      <c r="I8008" s="2">
        <v>3</v>
      </c>
      <c r="J8008" s="2">
        <v>10</v>
      </c>
      <c r="K8008" s="2">
        <v>5</v>
      </c>
      <c r="L8008" s="3">
        <v>36295</v>
      </c>
      <c r="M8008" s="2" t="s">
        <v>0</v>
      </c>
      <c r="N8008" s="4" t="s">
        <v>21</v>
      </c>
    </row>
    <row r="8009" spans="1:14" x14ac:dyDescent="0.25">
      <c r="A8009" s="1" t="s">
        <v>362</v>
      </c>
      <c r="B8009" s="2" t="s">
        <v>113</v>
      </c>
      <c r="C8009" s="2" t="s">
        <v>113</v>
      </c>
      <c r="D8009" s="2" t="s">
        <v>114</v>
      </c>
      <c r="E8009" s="2" t="s">
        <v>6362</v>
      </c>
      <c r="F8009" s="2">
        <v>31161528</v>
      </c>
      <c r="G8009" s="2" t="s">
        <v>496</v>
      </c>
      <c r="H8009" s="2">
        <v>3</v>
      </c>
      <c r="I8009" s="2">
        <v>3</v>
      </c>
      <c r="J8009" s="2">
        <v>10</v>
      </c>
      <c r="K8009" s="2">
        <v>2</v>
      </c>
      <c r="L8009" s="3">
        <v>240024</v>
      </c>
      <c r="M8009" s="2" t="s">
        <v>0</v>
      </c>
      <c r="N8009" s="4" t="s">
        <v>21</v>
      </c>
    </row>
    <row r="8010" spans="1:14" x14ac:dyDescent="0.25">
      <c r="A8010" s="1" t="s">
        <v>362</v>
      </c>
      <c r="B8010" s="2" t="s">
        <v>977</v>
      </c>
      <c r="C8010" s="2" t="s">
        <v>980</v>
      </c>
      <c r="D8010" s="2" t="s">
        <v>17916</v>
      </c>
      <c r="E8010" s="2" t="s">
        <v>6435</v>
      </c>
      <c r="F8010" s="2">
        <v>24101507</v>
      </c>
      <c r="G8010" s="2" t="s">
        <v>496</v>
      </c>
      <c r="H8010" s="2">
        <v>3</v>
      </c>
      <c r="I8010" s="2">
        <v>3</v>
      </c>
      <c r="J8010" s="2">
        <v>10</v>
      </c>
      <c r="K8010" s="2">
        <v>1</v>
      </c>
      <c r="L8010" s="3">
        <v>119555.34</v>
      </c>
      <c r="M8010" s="2" t="s">
        <v>0</v>
      </c>
      <c r="N8010" s="4" t="s">
        <v>21</v>
      </c>
    </row>
    <row r="8011" spans="1:14" x14ac:dyDescent="0.25">
      <c r="A8011" s="1" t="s">
        <v>362</v>
      </c>
      <c r="B8011" s="2" t="s">
        <v>497</v>
      </c>
      <c r="C8011" s="2" t="s">
        <v>498</v>
      </c>
      <c r="D8011" s="2" t="s">
        <v>17879</v>
      </c>
      <c r="E8011" s="2" t="s">
        <v>6436</v>
      </c>
      <c r="F8011" s="2">
        <v>27111801</v>
      </c>
      <c r="G8011" s="2" t="s">
        <v>496</v>
      </c>
      <c r="H8011" s="2">
        <v>3</v>
      </c>
      <c r="I8011" s="2">
        <v>3</v>
      </c>
      <c r="J8011" s="2">
        <v>10</v>
      </c>
      <c r="K8011" s="2">
        <v>4</v>
      </c>
      <c r="L8011" s="3">
        <v>105004</v>
      </c>
      <c r="M8011" s="2" t="s">
        <v>0</v>
      </c>
      <c r="N8011" s="4" t="s">
        <v>21</v>
      </c>
    </row>
    <row r="8012" spans="1:14" x14ac:dyDescent="0.25">
      <c r="A8012" s="1" t="s">
        <v>362</v>
      </c>
      <c r="B8012" s="2" t="s">
        <v>28</v>
      </c>
      <c r="C8012" s="2" t="s">
        <v>532</v>
      </c>
      <c r="D8012" s="2" t="s">
        <v>17882</v>
      </c>
      <c r="E8012" s="2" t="s">
        <v>6437</v>
      </c>
      <c r="F8012" s="2">
        <v>30191501</v>
      </c>
      <c r="G8012" s="2" t="s">
        <v>496</v>
      </c>
      <c r="H8012" s="2">
        <v>3</v>
      </c>
      <c r="I8012" s="2">
        <v>3</v>
      </c>
      <c r="J8012" s="2">
        <v>10</v>
      </c>
      <c r="K8012" s="2">
        <v>1</v>
      </c>
      <c r="L8012" s="3">
        <v>378000</v>
      </c>
      <c r="M8012" s="2" t="s">
        <v>0</v>
      </c>
      <c r="N8012" s="4" t="s">
        <v>21</v>
      </c>
    </row>
    <row r="8013" spans="1:14" x14ac:dyDescent="0.25">
      <c r="A8013" s="1" t="s">
        <v>362</v>
      </c>
      <c r="B8013" s="2" t="s">
        <v>28</v>
      </c>
      <c r="C8013" s="2" t="s">
        <v>532</v>
      </c>
      <c r="D8013" s="2" t="s">
        <v>17882</v>
      </c>
      <c r="E8013" s="2" t="s">
        <v>6438</v>
      </c>
      <c r="F8013" s="2">
        <v>30191501</v>
      </c>
      <c r="G8013" s="2" t="s">
        <v>496</v>
      </c>
      <c r="H8013" s="2">
        <v>3</v>
      </c>
      <c r="I8013" s="2">
        <v>3</v>
      </c>
      <c r="J8013" s="2">
        <v>10</v>
      </c>
      <c r="K8013" s="2">
        <v>1</v>
      </c>
      <c r="L8013" s="3">
        <v>450000</v>
      </c>
      <c r="M8013" s="2" t="s">
        <v>0</v>
      </c>
      <c r="N8013" s="4" t="s">
        <v>21</v>
      </c>
    </row>
    <row r="8014" spans="1:14" x14ac:dyDescent="0.25">
      <c r="A8014" s="1" t="s">
        <v>362</v>
      </c>
      <c r="B8014" s="2" t="s">
        <v>253</v>
      </c>
      <c r="C8014" s="2" t="s">
        <v>254</v>
      </c>
      <c r="D8014" s="2" t="s">
        <v>255</v>
      </c>
      <c r="E8014" s="2" t="s">
        <v>6439</v>
      </c>
      <c r="F8014" s="2">
        <v>31211908</v>
      </c>
      <c r="G8014" s="2" t="s">
        <v>496</v>
      </c>
      <c r="H8014" s="2">
        <v>3</v>
      </c>
      <c r="I8014" s="2">
        <v>3</v>
      </c>
      <c r="J8014" s="2">
        <v>10</v>
      </c>
      <c r="K8014" s="2">
        <v>1</v>
      </c>
      <c r="L8014" s="3">
        <v>83423</v>
      </c>
      <c r="M8014" s="2" t="s">
        <v>0</v>
      </c>
      <c r="N8014" s="4" t="s">
        <v>21</v>
      </c>
    </row>
    <row r="8015" spans="1:14" x14ac:dyDescent="0.25">
      <c r="A8015" s="1" t="s">
        <v>362</v>
      </c>
      <c r="B8015" s="2" t="s">
        <v>253</v>
      </c>
      <c r="C8015" s="2" t="s">
        <v>254</v>
      </c>
      <c r="D8015" s="2" t="s">
        <v>255</v>
      </c>
      <c r="E8015" s="2" t="s">
        <v>6440</v>
      </c>
      <c r="F8015" s="2">
        <v>31201606</v>
      </c>
      <c r="G8015" s="2" t="s">
        <v>496</v>
      </c>
      <c r="H8015" s="2">
        <v>3</v>
      </c>
      <c r="I8015" s="2">
        <v>3</v>
      </c>
      <c r="J8015" s="2">
        <v>10</v>
      </c>
      <c r="K8015" s="2">
        <v>1</v>
      </c>
      <c r="L8015" s="3">
        <v>23990</v>
      </c>
      <c r="M8015" s="2" t="s">
        <v>0</v>
      </c>
      <c r="N8015" s="4" t="s">
        <v>21</v>
      </c>
    </row>
    <row r="8016" spans="1:14" x14ac:dyDescent="0.25">
      <c r="A8016" s="1" t="s">
        <v>362</v>
      </c>
      <c r="B8016" s="2" t="s">
        <v>253</v>
      </c>
      <c r="C8016" s="2" t="s">
        <v>254</v>
      </c>
      <c r="D8016" s="2" t="s">
        <v>255</v>
      </c>
      <c r="E8016" s="2" t="s">
        <v>6441</v>
      </c>
      <c r="F8016" s="2">
        <v>31211908</v>
      </c>
      <c r="G8016" s="2" t="s">
        <v>496</v>
      </c>
      <c r="H8016" s="2">
        <v>3</v>
      </c>
      <c r="I8016" s="2">
        <v>3</v>
      </c>
      <c r="J8016" s="2">
        <v>10</v>
      </c>
      <c r="K8016" s="2">
        <v>1</v>
      </c>
      <c r="L8016" s="3">
        <v>109549</v>
      </c>
      <c r="M8016" s="2" t="s">
        <v>0</v>
      </c>
      <c r="N8016" s="4" t="s">
        <v>21</v>
      </c>
    </row>
    <row r="8017" spans="1:14" x14ac:dyDescent="0.25">
      <c r="A8017" s="1" t="s">
        <v>362</v>
      </c>
      <c r="B8017" s="2" t="s">
        <v>253</v>
      </c>
      <c r="C8017" s="2" t="s">
        <v>254</v>
      </c>
      <c r="D8017" s="2" t="s">
        <v>255</v>
      </c>
      <c r="E8017" s="2" t="s">
        <v>6442</v>
      </c>
      <c r="F8017" s="2">
        <v>31211908</v>
      </c>
      <c r="G8017" s="2" t="s">
        <v>496</v>
      </c>
      <c r="H8017" s="2">
        <v>3</v>
      </c>
      <c r="I8017" s="2">
        <v>3</v>
      </c>
      <c r="J8017" s="2">
        <v>10</v>
      </c>
      <c r="K8017" s="2">
        <v>1</v>
      </c>
      <c r="L8017" s="3">
        <v>96478</v>
      </c>
      <c r="M8017" s="2" t="s">
        <v>0</v>
      </c>
      <c r="N8017" s="4" t="s">
        <v>21</v>
      </c>
    </row>
    <row r="8018" spans="1:14" x14ac:dyDescent="0.25">
      <c r="A8018" s="1" t="s">
        <v>362</v>
      </c>
      <c r="B8018" s="2" t="s">
        <v>113</v>
      </c>
      <c r="C8018" s="2" t="s">
        <v>113</v>
      </c>
      <c r="D8018" s="2" t="s">
        <v>114</v>
      </c>
      <c r="E8018" s="2" t="s">
        <v>6443</v>
      </c>
      <c r="F8018" s="2">
        <v>27111804</v>
      </c>
      <c r="G8018" s="2" t="s">
        <v>496</v>
      </c>
      <c r="H8018" s="2">
        <v>3</v>
      </c>
      <c r="I8018" s="2">
        <v>3</v>
      </c>
      <c r="J8018" s="2">
        <v>10</v>
      </c>
      <c r="K8018" s="2">
        <v>1</v>
      </c>
      <c r="L8018" s="3">
        <v>16065</v>
      </c>
      <c r="M8018" s="2" t="s">
        <v>0</v>
      </c>
      <c r="N8018" s="4" t="s">
        <v>21</v>
      </c>
    </row>
    <row r="8019" spans="1:14" x14ac:dyDescent="0.25">
      <c r="A8019" s="1" t="s">
        <v>362</v>
      </c>
      <c r="B8019" s="2" t="s">
        <v>113</v>
      </c>
      <c r="C8019" s="2" t="s">
        <v>113</v>
      </c>
      <c r="D8019" s="2" t="s">
        <v>114</v>
      </c>
      <c r="E8019" s="2" t="s">
        <v>6444</v>
      </c>
      <c r="F8019" s="2">
        <v>31162801</v>
      </c>
      <c r="G8019" s="2" t="s">
        <v>496</v>
      </c>
      <c r="H8019" s="2">
        <v>3</v>
      </c>
      <c r="I8019" s="2">
        <v>3</v>
      </c>
      <c r="J8019" s="2">
        <v>10</v>
      </c>
      <c r="K8019" s="2">
        <v>1</v>
      </c>
      <c r="L8019" s="3">
        <v>140000</v>
      </c>
      <c r="M8019" s="2" t="s">
        <v>0</v>
      </c>
      <c r="N8019" s="4" t="s">
        <v>21</v>
      </c>
    </row>
    <row r="8020" spans="1:14" x14ac:dyDescent="0.25">
      <c r="A8020" s="1" t="s">
        <v>362</v>
      </c>
      <c r="B8020" s="2" t="s">
        <v>529</v>
      </c>
      <c r="C8020" s="2" t="s">
        <v>530</v>
      </c>
      <c r="D8020" s="2" t="s">
        <v>17881</v>
      </c>
      <c r="E8020" s="2" t="s">
        <v>6445</v>
      </c>
      <c r="F8020" s="2">
        <v>27112702</v>
      </c>
      <c r="G8020" s="2" t="s">
        <v>496</v>
      </c>
      <c r="H8020" s="2">
        <v>3</v>
      </c>
      <c r="I8020" s="2">
        <v>3</v>
      </c>
      <c r="J8020" s="2">
        <v>10</v>
      </c>
      <c r="K8020" s="2">
        <v>1</v>
      </c>
      <c r="L8020" s="3">
        <v>445443</v>
      </c>
      <c r="M8020" s="2" t="s">
        <v>0</v>
      </c>
      <c r="N8020" s="4" t="s">
        <v>21</v>
      </c>
    </row>
    <row r="8021" spans="1:14" x14ac:dyDescent="0.25">
      <c r="A8021" s="1" t="s">
        <v>362</v>
      </c>
      <c r="B8021" s="2" t="s">
        <v>253</v>
      </c>
      <c r="C8021" s="2" t="s">
        <v>254</v>
      </c>
      <c r="D8021" s="2" t="s">
        <v>255</v>
      </c>
      <c r="E8021" s="2" t="s">
        <v>6446</v>
      </c>
      <c r="F8021" s="2">
        <v>20102104</v>
      </c>
      <c r="G8021" s="2" t="s">
        <v>496</v>
      </c>
      <c r="H8021" s="2">
        <v>3</v>
      </c>
      <c r="I8021" s="2">
        <v>3</v>
      </c>
      <c r="J8021" s="2">
        <v>10</v>
      </c>
      <c r="K8021" s="2">
        <v>1</v>
      </c>
      <c r="L8021" s="3">
        <v>23684</v>
      </c>
      <c r="M8021" s="2" t="s">
        <v>0</v>
      </c>
      <c r="N8021" s="4" t="s">
        <v>21</v>
      </c>
    </row>
    <row r="8022" spans="1:14" x14ac:dyDescent="0.25">
      <c r="A8022" s="1" t="s">
        <v>362</v>
      </c>
      <c r="B8022" s="2" t="s">
        <v>253</v>
      </c>
      <c r="C8022" s="2" t="s">
        <v>254</v>
      </c>
      <c r="D8022" s="2" t="s">
        <v>255</v>
      </c>
      <c r="E8022" s="2" t="s">
        <v>6447</v>
      </c>
      <c r="F8022" s="2">
        <v>23101500</v>
      </c>
      <c r="G8022" s="2" t="s">
        <v>496</v>
      </c>
      <c r="H8022" s="2">
        <v>3</v>
      </c>
      <c r="I8022" s="2">
        <v>3</v>
      </c>
      <c r="J8022" s="2">
        <v>10</v>
      </c>
      <c r="K8022" s="2">
        <v>1</v>
      </c>
      <c r="L8022" s="3">
        <v>54014</v>
      </c>
      <c r="M8022" s="2" t="s">
        <v>0</v>
      </c>
      <c r="N8022" s="4" t="s">
        <v>21</v>
      </c>
    </row>
    <row r="8023" spans="1:14" x14ac:dyDescent="0.25">
      <c r="A8023" s="1" t="s">
        <v>362</v>
      </c>
      <c r="B8023" s="2" t="s">
        <v>253</v>
      </c>
      <c r="C8023" s="2" t="s">
        <v>254</v>
      </c>
      <c r="D8023" s="2" t="s">
        <v>255</v>
      </c>
      <c r="E8023" s="2" t="s">
        <v>6448</v>
      </c>
      <c r="F8023" s="2">
        <v>23101508</v>
      </c>
      <c r="G8023" s="2" t="s">
        <v>496</v>
      </c>
      <c r="H8023" s="2">
        <v>3</v>
      </c>
      <c r="I8023" s="2">
        <v>3</v>
      </c>
      <c r="J8023" s="2">
        <v>10</v>
      </c>
      <c r="K8023" s="2">
        <v>1</v>
      </c>
      <c r="L8023" s="3">
        <v>61399</v>
      </c>
      <c r="M8023" s="2" t="s">
        <v>0</v>
      </c>
      <c r="N8023" s="4" t="s">
        <v>21</v>
      </c>
    </row>
    <row r="8024" spans="1:14" x14ac:dyDescent="0.25">
      <c r="A8024" s="1" t="s">
        <v>362</v>
      </c>
      <c r="B8024" s="2" t="s">
        <v>253</v>
      </c>
      <c r="C8024" s="2" t="s">
        <v>254</v>
      </c>
      <c r="D8024" s="2" t="s">
        <v>255</v>
      </c>
      <c r="E8024" s="2" t="s">
        <v>6449</v>
      </c>
      <c r="F8024" s="2">
        <v>27112703</v>
      </c>
      <c r="G8024" s="2" t="s">
        <v>496</v>
      </c>
      <c r="H8024" s="2">
        <v>3</v>
      </c>
      <c r="I8024" s="2">
        <v>3</v>
      </c>
      <c r="J8024" s="2">
        <v>10</v>
      </c>
      <c r="K8024" s="2">
        <v>1</v>
      </c>
      <c r="L8024" s="3">
        <v>418450</v>
      </c>
      <c r="M8024" s="2" t="s">
        <v>0</v>
      </c>
      <c r="N8024" s="4" t="s">
        <v>21</v>
      </c>
    </row>
    <row r="8025" spans="1:14" x14ac:dyDescent="0.25">
      <c r="A8025" s="1" t="s">
        <v>362</v>
      </c>
      <c r="B8025" s="2" t="s">
        <v>253</v>
      </c>
      <c r="C8025" s="2" t="s">
        <v>254</v>
      </c>
      <c r="D8025" s="2" t="s">
        <v>255</v>
      </c>
      <c r="E8025" s="2" t="s">
        <v>6450</v>
      </c>
      <c r="F8025" s="2">
        <v>27111803</v>
      </c>
      <c r="G8025" s="2" t="s">
        <v>496</v>
      </c>
      <c r="H8025" s="2">
        <v>3</v>
      </c>
      <c r="I8025" s="2">
        <v>3</v>
      </c>
      <c r="J8025" s="2">
        <v>10</v>
      </c>
      <c r="K8025" s="2">
        <v>1</v>
      </c>
      <c r="L8025" s="3">
        <v>17419.900000000001</v>
      </c>
      <c r="M8025" s="2" t="s">
        <v>0</v>
      </c>
      <c r="N8025" s="4" t="s">
        <v>21</v>
      </c>
    </row>
    <row r="8026" spans="1:14" x14ac:dyDescent="0.25">
      <c r="A8026" s="1" t="s">
        <v>362</v>
      </c>
      <c r="B8026" s="2" t="s">
        <v>28</v>
      </c>
      <c r="C8026" s="2" t="s">
        <v>659</v>
      </c>
      <c r="D8026" s="2" t="s">
        <v>17897</v>
      </c>
      <c r="E8026" s="2" t="s">
        <v>6451</v>
      </c>
      <c r="F8026" s="2">
        <v>40151513</v>
      </c>
      <c r="G8026" s="2" t="s">
        <v>490</v>
      </c>
      <c r="H8026" s="2">
        <v>3</v>
      </c>
      <c r="I8026" s="2">
        <v>3</v>
      </c>
      <c r="J8026" s="2">
        <v>10</v>
      </c>
      <c r="K8026" s="2">
        <v>1</v>
      </c>
      <c r="L8026" s="3">
        <v>2600000</v>
      </c>
      <c r="M8026" s="2" t="s">
        <v>0</v>
      </c>
      <c r="N8026" s="4" t="s">
        <v>21</v>
      </c>
    </row>
    <row r="8027" spans="1:14" x14ac:dyDescent="0.25">
      <c r="A8027" s="1" t="s">
        <v>362</v>
      </c>
      <c r="B8027" s="2" t="s">
        <v>28</v>
      </c>
      <c r="C8027" s="2" t="s">
        <v>659</v>
      </c>
      <c r="D8027" s="2" t="s">
        <v>17897</v>
      </c>
      <c r="E8027" s="2" t="s">
        <v>6452</v>
      </c>
      <c r="F8027" s="2">
        <v>40151505</v>
      </c>
      <c r="G8027" s="2" t="s">
        <v>490</v>
      </c>
      <c r="H8027" s="2">
        <v>3</v>
      </c>
      <c r="I8027" s="2">
        <v>3</v>
      </c>
      <c r="J8027" s="2">
        <v>10</v>
      </c>
      <c r="K8027" s="2">
        <v>1</v>
      </c>
      <c r="L8027" s="3">
        <v>3400000</v>
      </c>
      <c r="M8027" s="2" t="s">
        <v>0</v>
      </c>
      <c r="N8027" s="4" t="s">
        <v>21</v>
      </c>
    </row>
    <row r="8028" spans="1:14" x14ac:dyDescent="0.25">
      <c r="A8028" s="1" t="s">
        <v>362</v>
      </c>
      <c r="B8028" s="2" t="s">
        <v>162</v>
      </c>
      <c r="C8028" s="2" t="s">
        <v>6453</v>
      </c>
      <c r="D8028" s="2" t="s">
        <v>18020</v>
      </c>
      <c r="E8028" s="2" t="s">
        <v>6454</v>
      </c>
      <c r="F8028" s="2">
        <v>72154066</v>
      </c>
      <c r="G8028" s="2" t="s">
        <v>490</v>
      </c>
      <c r="H8028" s="2">
        <v>4</v>
      </c>
      <c r="I8028" s="2">
        <v>2</v>
      </c>
      <c r="J8028" s="2">
        <v>10</v>
      </c>
      <c r="K8028" s="2">
        <v>1</v>
      </c>
      <c r="L8028" s="3">
        <v>9994810</v>
      </c>
      <c r="M8028" s="2" t="s">
        <v>20</v>
      </c>
      <c r="N8028" s="4" t="s">
        <v>21</v>
      </c>
    </row>
    <row r="8029" spans="1:14" x14ac:dyDescent="0.25">
      <c r="A8029" s="1" t="s">
        <v>362</v>
      </c>
      <c r="B8029" s="2" t="s">
        <v>86</v>
      </c>
      <c r="C8029" s="2" t="s">
        <v>93</v>
      </c>
      <c r="D8029" s="2" t="s">
        <v>94</v>
      </c>
      <c r="E8029" s="2" t="s">
        <v>6455</v>
      </c>
      <c r="F8029" s="2">
        <v>30181614</v>
      </c>
      <c r="G8029" s="2" t="s">
        <v>490</v>
      </c>
      <c r="H8029" s="2">
        <v>2</v>
      </c>
      <c r="I8029" s="2">
        <v>3</v>
      </c>
      <c r="J8029" s="2">
        <v>10</v>
      </c>
      <c r="K8029" s="2">
        <v>3</v>
      </c>
      <c r="L8029" s="3">
        <v>210001.68</v>
      </c>
      <c r="M8029" s="2" t="s">
        <v>0</v>
      </c>
      <c r="N8029" s="4" t="s">
        <v>21</v>
      </c>
    </row>
    <row r="8030" spans="1:14" x14ac:dyDescent="0.25">
      <c r="A8030" s="1" t="s">
        <v>362</v>
      </c>
      <c r="B8030" s="2" t="s">
        <v>408</v>
      </c>
      <c r="C8030" s="2" t="s">
        <v>1186</v>
      </c>
      <c r="D8030" s="2" t="s">
        <v>17937</v>
      </c>
      <c r="E8030" s="2" t="s">
        <v>6456</v>
      </c>
      <c r="F8030" s="2">
        <v>12352104</v>
      </c>
      <c r="G8030" s="2" t="s">
        <v>490</v>
      </c>
      <c r="H8030" s="2">
        <v>2</v>
      </c>
      <c r="I8030" s="2">
        <v>3</v>
      </c>
      <c r="J8030" s="2">
        <v>10</v>
      </c>
      <c r="K8030" s="2">
        <v>30</v>
      </c>
      <c r="L8030" s="3">
        <v>210000</v>
      </c>
      <c r="M8030" s="2" t="s">
        <v>0</v>
      </c>
      <c r="N8030" s="4" t="s">
        <v>21</v>
      </c>
    </row>
    <row r="8031" spans="1:14" x14ac:dyDescent="0.25">
      <c r="A8031" s="1" t="s">
        <v>362</v>
      </c>
      <c r="B8031" s="2" t="s">
        <v>103</v>
      </c>
      <c r="C8031" s="2" t="s">
        <v>104</v>
      </c>
      <c r="D8031" s="2" t="s">
        <v>105</v>
      </c>
      <c r="E8031" s="2" t="s">
        <v>6457</v>
      </c>
      <c r="F8031" s="2">
        <v>47131605</v>
      </c>
      <c r="G8031" s="2" t="s">
        <v>490</v>
      </c>
      <c r="H8031" s="2">
        <v>2</v>
      </c>
      <c r="I8031" s="2">
        <v>3</v>
      </c>
      <c r="J8031" s="2">
        <v>10</v>
      </c>
      <c r="K8031" s="2">
        <v>12</v>
      </c>
      <c r="L8031" s="3">
        <v>90006.84</v>
      </c>
      <c r="M8031" s="2" t="s">
        <v>0</v>
      </c>
      <c r="N8031" s="4" t="s">
        <v>21</v>
      </c>
    </row>
    <row r="8032" spans="1:14" x14ac:dyDescent="0.25">
      <c r="A8032" s="1" t="s">
        <v>362</v>
      </c>
      <c r="B8032" s="2" t="s">
        <v>86</v>
      </c>
      <c r="C8032" s="2" t="s">
        <v>87</v>
      </c>
      <c r="D8032" s="2" t="s">
        <v>88</v>
      </c>
      <c r="E8032" s="2" t="s">
        <v>5946</v>
      </c>
      <c r="F8032" s="2">
        <v>47131600</v>
      </c>
      <c r="G8032" s="2" t="s">
        <v>490</v>
      </c>
      <c r="H8032" s="2">
        <v>2</v>
      </c>
      <c r="I8032" s="2">
        <v>3</v>
      </c>
      <c r="J8032" s="2">
        <v>10</v>
      </c>
      <c r="K8032" s="2">
        <v>8</v>
      </c>
      <c r="L8032" s="3">
        <v>31996.719999999998</v>
      </c>
      <c r="M8032" s="2" t="s">
        <v>0</v>
      </c>
      <c r="N8032" s="4" t="s">
        <v>21</v>
      </c>
    </row>
    <row r="8033" spans="1:14" x14ac:dyDescent="0.25">
      <c r="A8033" s="1" t="s">
        <v>362</v>
      </c>
      <c r="B8033" s="2" t="s">
        <v>63</v>
      </c>
      <c r="C8033" s="2" t="s">
        <v>64</v>
      </c>
      <c r="D8033" s="2" t="s">
        <v>65</v>
      </c>
      <c r="E8033" s="2" t="s">
        <v>5970</v>
      </c>
      <c r="F8033" s="2">
        <v>14111704</v>
      </c>
      <c r="G8033" s="2" t="s">
        <v>490</v>
      </c>
      <c r="H8033" s="2">
        <v>2</v>
      </c>
      <c r="I8033" s="2">
        <v>3</v>
      </c>
      <c r="J8033" s="2">
        <v>10</v>
      </c>
      <c r="K8033" s="2">
        <v>90</v>
      </c>
      <c r="L8033" s="3">
        <v>899640</v>
      </c>
      <c r="M8033" s="2" t="s">
        <v>0</v>
      </c>
      <c r="N8033" s="4" t="s">
        <v>21</v>
      </c>
    </row>
    <row r="8034" spans="1:14" x14ac:dyDescent="0.25">
      <c r="A8034" s="1" t="s">
        <v>362</v>
      </c>
      <c r="B8034" s="2" t="s">
        <v>624</v>
      </c>
      <c r="C8034" s="2" t="s">
        <v>625</v>
      </c>
      <c r="D8034" s="2" t="s">
        <v>17894</v>
      </c>
      <c r="E8034" s="2" t="s">
        <v>4158</v>
      </c>
      <c r="F8034" s="2">
        <v>53131603</v>
      </c>
      <c r="G8034" s="2" t="s">
        <v>490</v>
      </c>
      <c r="H8034" s="2">
        <v>2</v>
      </c>
      <c r="I8034" s="2">
        <v>3</v>
      </c>
      <c r="J8034" s="2">
        <v>10</v>
      </c>
      <c r="K8034" s="2">
        <v>180</v>
      </c>
      <c r="L8034" s="3">
        <v>364140</v>
      </c>
      <c r="M8034" s="2" t="s">
        <v>0</v>
      </c>
      <c r="N8034" s="4" t="s">
        <v>21</v>
      </c>
    </row>
    <row r="8035" spans="1:14" x14ac:dyDescent="0.25">
      <c r="A8035" s="1" t="s">
        <v>362</v>
      </c>
      <c r="B8035" s="2" t="s">
        <v>76</v>
      </c>
      <c r="C8035" s="2" t="s">
        <v>80</v>
      </c>
      <c r="D8035" s="2" t="s">
        <v>81</v>
      </c>
      <c r="E8035" s="2" t="s">
        <v>6458</v>
      </c>
      <c r="F8035" s="2">
        <v>53131600</v>
      </c>
      <c r="G8035" s="2" t="s">
        <v>490</v>
      </c>
      <c r="H8035" s="2">
        <v>2</v>
      </c>
      <c r="I8035" s="2">
        <v>3</v>
      </c>
      <c r="J8035" s="2">
        <v>10</v>
      </c>
      <c r="K8035" s="2">
        <v>100</v>
      </c>
      <c r="L8035" s="3">
        <v>130000</v>
      </c>
      <c r="M8035" s="2" t="s">
        <v>0</v>
      </c>
      <c r="N8035" s="4" t="s">
        <v>21</v>
      </c>
    </row>
    <row r="8036" spans="1:14" x14ac:dyDescent="0.25">
      <c r="A8036" s="1" t="s">
        <v>362</v>
      </c>
      <c r="B8036" s="2" t="s">
        <v>76</v>
      </c>
      <c r="C8036" s="2" t="s">
        <v>80</v>
      </c>
      <c r="D8036" s="2" t="s">
        <v>81</v>
      </c>
      <c r="E8036" s="2" t="s">
        <v>6459</v>
      </c>
      <c r="F8036" s="2">
        <v>53131606</v>
      </c>
      <c r="G8036" s="2" t="s">
        <v>490</v>
      </c>
      <c r="H8036" s="2">
        <v>2</v>
      </c>
      <c r="I8036" s="2">
        <v>3</v>
      </c>
      <c r="J8036" s="2">
        <v>10</v>
      </c>
      <c r="K8036" s="2">
        <v>100</v>
      </c>
      <c r="L8036" s="3">
        <v>500000</v>
      </c>
      <c r="M8036" s="2" t="s">
        <v>0</v>
      </c>
      <c r="N8036" s="4" t="s">
        <v>21</v>
      </c>
    </row>
    <row r="8037" spans="1:14" x14ac:dyDescent="0.25">
      <c r="A8037" s="1" t="s">
        <v>362</v>
      </c>
      <c r="B8037" s="2" t="s">
        <v>103</v>
      </c>
      <c r="C8037" s="2" t="s">
        <v>104</v>
      </c>
      <c r="D8037" s="2" t="s">
        <v>105</v>
      </c>
      <c r="E8037" s="2" t="s">
        <v>6460</v>
      </c>
      <c r="F8037" s="2">
        <v>53131503</v>
      </c>
      <c r="G8037" s="2" t="s">
        <v>490</v>
      </c>
      <c r="H8037" s="2">
        <v>2</v>
      </c>
      <c r="I8037" s="2">
        <v>3</v>
      </c>
      <c r="J8037" s="2">
        <v>10</v>
      </c>
      <c r="K8037" s="2">
        <v>100</v>
      </c>
      <c r="L8037" s="3">
        <v>150059</v>
      </c>
      <c r="M8037" s="2" t="s">
        <v>0</v>
      </c>
      <c r="N8037" s="4" t="s">
        <v>21</v>
      </c>
    </row>
    <row r="8038" spans="1:14" x14ac:dyDescent="0.25">
      <c r="A8038" s="1" t="s">
        <v>362</v>
      </c>
      <c r="B8038" s="2" t="s">
        <v>76</v>
      </c>
      <c r="C8038" s="2" t="s">
        <v>80</v>
      </c>
      <c r="D8038" s="2" t="s">
        <v>81</v>
      </c>
      <c r="E8038" s="2" t="s">
        <v>4107</v>
      </c>
      <c r="F8038" s="2">
        <v>53131500</v>
      </c>
      <c r="G8038" s="2" t="s">
        <v>490</v>
      </c>
      <c r="H8038" s="2">
        <v>2</v>
      </c>
      <c r="I8038" s="2">
        <v>3</v>
      </c>
      <c r="J8038" s="2">
        <v>10</v>
      </c>
      <c r="K8038" s="2">
        <v>100</v>
      </c>
      <c r="L8038" s="3">
        <v>300000</v>
      </c>
      <c r="M8038" s="2" t="s">
        <v>0</v>
      </c>
      <c r="N8038" s="4" t="s">
        <v>21</v>
      </c>
    </row>
    <row r="8039" spans="1:14" x14ac:dyDescent="0.25">
      <c r="A8039" s="1" t="s">
        <v>362</v>
      </c>
      <c r="B8039" s="2" t="s">
        <v>76</v>
      </c>
      <c r="C8039" s="2" t="s">
        <v>80</v>
      </c>
      <c r="D8039" s="2" t="s">
        <v>81</v>
      </c>
      <c r="E8039" s="2" t="s">
        <v>6461</v>
      </c>
      <c r="F8039" s="2">
        <v>53131600</v>
      </c>
      <c r="G8039" s="2" t="s">
        <v>490</v>
      </c>
      <c r="H8039" s="2">
        <v>2</v>
      </c>
      <c r="I8039" s="2">
        <v>3</v>
      </c>
      <c r="J8039" s="2">
        <v>10</v>
      </c>
      <c r="K8039" s="2">
        <v>1</v>
      </c>
      <c r="L8039" s="3">
        <v>667216.6</v>
      </c>
      <c r="M8039" s="2" t="s">
        <v>0</v>
      </c>
      <c r="N8039" s="4" t="s">
        <v>21</v>
      </c>
    </row>
    <row r="8040" spans="1:14" x14ac:dyDescent="0.25">
      <c r="A8040" s="1" t="s">
        <v>362</v>
      </c>
      <c r="B8040" s="2" t="s">
        <v>76</v>
      </c>
      <c r="C8040" s="2" t="s">
        <v>80</v>
      </c>
      <c r="D8040" s="2" t="s">
        <v>81</v>
      </c>
      <c r="E8040" s="2" t="s">
        <v>6462</v>
      </c>
      <c r="F8040" s="2">
        <v>53131614</v>
      </c>
      <c r="G8040" s="2" t="s">
        <v>490</v>
      </c>
      <c r="H8040" s="2">
        <v>2</v>
      </c>
      <c r="I8040" s="2">
        <v>3</v>
      </c>
      <c r="J8040" s="2">
        <v>10</v>
      </c>
      <c r="K8040" s="2">
        <v>80</v>
      </c>
      <c r="L8040" s="3">
        <v>800000</v>
      </c>
      <c r="M8040" s="2" t="s">
        <v>0</v>
      </c>
      <c r="N8040" s="4" t="s">
        <v>21</v>
      </c>
    </row>
    <row r="8041" spans="1:14" x14ac:dyDescent="0.25">
      <c r="A8041" s="1" t="s">
        <v>362</v>
      </c>
      <c r="B8041" s="2" t="s">
        <v>76</v>
      </c>
      <c r="C8041" s="2" t="s">
        <v>80</v>
      </c>
      <c r="D8041" s="2" t="s">
        <v>81</v>
      </c>
      <c r="E8041" s="2" t="s">
        <v>6463</v>
      </c>
      <c r="F8041" s="2">
        <v>47131704</v>
      </c>
      <c r="G8041" s="2" t="s">
        <v>490</v>
      </c>
      <c r="H8041" s="2">
        <v>2</v>
      </c>
      <c r="I8041" s="2">
        <v>3</v>
      </c>
      <c r="J8041" s="2">
        <v>10</v>
      </c>
      <c r="K8041" s="2">
        <v>40</v>
      </c>
      <c r="L8041" s="3">
        <v>242760</v>
      </c>
      <c r="M8041" s="2" t="s">
        <v>0</v>
      </c>
      <c r="N8041" s="4" t="s">
        <v>21</v>
      </c>
    </row>
    <row r="8042" spans="1:14" x14ac:dyDescent="0.25">
      <c r="A8042" s="1" t="s">
        <v>362</v>
      </c>
      <c r="B8042" s="2" t="s">
        <v>86</v>
      </c>
      <c r="C8042" s="2" t="s">
        <v>87</v>
      </c>
      <c r="D8042" s="2" t="s">
        <v>88</v>
      </c>
      <c r="E8042" s="2" t="s">
        <v>6464</v>
      </c>
      <c r="F8042" s="2">
        <v>52101508</v>
      </c>
      <c r="G8042" s="2" t="s">
        <v>490</v>
      </c>
      <c r="H8042" s="2">
        <v>2</v>
      </c>
      <c r="I8042" s="2">
        <v>3</v>
      </c>
      <c r="J8042" s="2">
        <v>10</v>
      </c>
      <c r="K8042" s="2">
        <v>3</v>
      </c>
      <c r="L8042" s="3">
        <v>240000.38999999996</v>
      </c>
      <c r="M8042" s="2" t="s">
        <v>0</v>
      </c>
      <c r="N8042" s="4" t="s">
        <v>21</v>
      </c>
    </row>
    <row r="8043" spans="1:14" x14ac:dyDescent="0.25">
      <c r="A8043" s="1" t="s">
        <v>362</v>
      </c>
      <c r="B8043" s="2" t="s">
        <v>408</v>
      </c>
      <c r="C8043" s="2" t="s">
        <v>1186</v>
      </c>
      <c r="D8043" s="2" t="s">
        <v>17937</v>
      </c>
      <c r="E8043" s="2" t="s">
        <v>6465</v>
      </c>
      <c r="F8043" s="2">
        <v>12352104</v>
      </c>
      <c r="G8043" s="2" t="s">
        <v>490</v>
      </c>
      <c r="H8043" s="2">
        <v>2</v>
      </c>
      <c r="I8043" s="2">
        <v>3</v>
      </c>
      <c r="J8043" s="2">
        <v>10</v>
      </c>
      <c r="K8043" s="2">
        <v>25</v>
      </c>
      <c r="L8043" s="3">
        <v>125000</v>
      </c>
      <c r="M8043" s="2" t="s">
        <v>0</v>
      </c>
      <c r="N8043" s="4" t="s">
        <v>21</v>
      </c>
    </row>
    <row r="8044" spans="1:14" x14ac:dyDescent="0.25">
      <c r="A8044" s="1" t="s">
        <v>362</v>
      </c>
      <c r="B8044" s="2" t="s">
        <v>624</v>
      </c>
      <c r="C8044" s="2" t="s">
        <v>625</v>
      </c>
      <c r="D8044" s="2" t="s">
        <v>17894</v>
      </c>
      <c r="E8044" s="2" t="s">
        <v>6466</v>
      </c>
      <c r="F8044" s="2">
        <v>53131643</v>
      </c>
      <c r="G8044" s="2" t="s">
        <v>490</v>
      </c>
      <c r="H8044" s="2">
        <v>2</v>
      </c>
      <c r="I8044" s="2">
        <v>3</v>
      </c>
      <c r="J8044" s="2">
        <v>10</v>
      </c>
      <c r="K8044" s="2">
        <v>1</v>
      </c>
      <c r="L8044" s="3">
        <v>209915.2</v>
      </c>
      <c r="M8044" s="2" t="s">
        <v>0</v>
      </c>
      <c r="N8044" s="4" t="s">
        <v>21</v>
      </c>
    </row>
    <row r="8045" spans="1:14" x14ac:dyDescent="0.25">
      <c r="A8045" s="1" t="s">
        <v>362</v>
      </c>
      <c r="B8045" s="2" t="s">
        <v>86</v>
      </c>
      <c r="C8045" s="2" t="s">
        <v>93</v>
      </c>
      <c r="D8045" s="2" t="s">
        <v>94</v>
      </c>
      <c r="E8045" s="2" t="s">
        <v>6467</v>
      </c>
      <c r="F8045" s="2">
        <v>47121702</v>
      </c>
      <c r="G8045" s="2" t="s">
        <v>490</v>
      </c>
      <c r="H8045" s="2">
        <v>2</v>
      </c>
      <c r="I8045" s="2">
        <v>3</v>
      </c>
      <c r="J8045" s="2">
        <v>10</v>
      </c>
      <c r="K8045" s="2">
        <v>1</v>
      </c>
      <c r="L8045" s="3">
        <v>149999.5</v>
      </c>
      <c r="M8045" s="2" t="s">
        <v>0</v>
      </c>
      <c r="N8045" s="4" t="s">
        <v>21</v>
      </c>
    </row>
    <row r="8046" spans="1:14" x14ac:dyDescent="0.25">
      <c r="A8046" s="1" t="s">
        <v>362</v>
      </c>
      <c r="B8046" s="2" t="s">
        <v>622</v>
      </c>
      <c r="C8046" s="2" t="s">
        <v>622</v>
      </c>
      <c r="D8046" s="2" t="s">
        <v>17893</v>
      </c>
      <c r="E8046" s="2" t="s">
        <v>3978</v>
      </c>
      <c r="F8046" s="2">
        <v>46181504</v>
      </c>
      <c r="G8046" s="2" t="s">
        <v>490</v>
      </c>
      <c r="H8046" s="2">
        <v>2</v>
      </c>
      <c r="I8046" s="2">
        <v>3</v>
      </c>
      <c r="J8046" s="2">
        <v>10</v>
      </c>
      <c r="K8046" s="2">
        <v>10</v>
      </c>
      <c r="L8046" s="3">
        <v>209440</v>
      </c>
      <c r="M8046" s="2" t="s">
        <v>0</v>
      </c>
      <c r="N8046" s="4" t="s">
        <v>21</v>
      </c>
    </row>
    <row r="8047" spans="1:14" x14ac:dyDescent="0.25">
      <c r="A8047" s="1" t="s">
        <v>362</v>
      </c>
      <c r="B8047" s="2" t="s">
        <v>103</v>
      </c>
      <c r="C8047" s="2" t="s">
        <v>6468</v>
      </c>
      <c r="D8047" s="2" t="s">
        <v>18021</v>
      </c>
      <c r="E8047" s="2" t="s">
        <v>6469</v>
      </c>
      <c r="F8047" s="2" t="s">
        <v>6470</v>
      </c>
      <c r="G8047" s="2" t="s">
        <v>490</v>
      </c>
      <c r="H8047" s="2">
        <v>2</v>
      </c>
      <c r="I8047" s="2">
        <v>3</v>
      </c>
      <c r="J8047" s="2">
        <v>10</v>
      </c>
      <c r="K8047" s="2">
        <v>3</v>
      </c>
      <c r="L8047" s="3">
        <v>365211</v>
      </c>
      <c r="M8047" s="2" t="s">
        <v>0</v>
      </c>
      <c r="N8047" s="4" t="s">
        <v>21</v>
      </c>
    </row>
    <row r="8048" spans="1:14" x14ac:dyDescent="0.25">
      <c r="A8048" s="1" t="s">
        <v>362</v>
      </c>
      <c r="B8048" s="2" t="s">
        <v>15</v>
      </c>
      <c r="C8048" s="2" t="s">
        <v>16</v>
      </c>
      <c r="D8048" s="2" t="s">
        <v>17</v>
      </c>
      <c r="E8048" s="2" t="s">
        <v>6471</v>
      </c>
      <c r="F8048" s="2">
        <v>48102001</v>
      </c>
      <c r="G8048" s="2" t="s">
        <v>490</v>
      </c>
      <c r="H8048" s="2">
        <v>2</v>
      </c>
      <c r="I8048" s="2">
        <v>3</v>
      </c>
      <c r="J8048" s="2">
        <v>10</v>
      </c>
      <c r="K8048" s="2">
        <v>12</v>
      </c>
      <c r="L8048" s="3">
        <v>443880</v>
      </c>
      <c r="M8048" s="2" t="s">
        <v>0</v>
      </c>
      <c r="N8048" s="4" t="s">
        <v>21</v>
      </c>
    </row>
    <row r="8049" spans="1:14" x14ac:dyDescent="0.25">
      <c r="A8049" s="1" t="s">
        <v>362</v>
      </c>
      <c r="B8049" s="2" t="s">
        <v>63</v>
      </c>
      <c r="C8049" s="2" t="s">
        <v>64</v>
      </c>
      <c r="D8049" s="2" t="s">
        <v>65</v>
      </c>
      <c r="E8049" s="2" t="s">
        <v>6472</v>
      </c>
      <c r="F8049" s="2">
        <v>14111703</v>
      </c>
      <c r="G8049" s="2" t="s">
        <v>490</v>
      </c>
      <c r="H8049" s="2">
        <v>2</v>
      </c>
      <c r="I8049" s="2">
        <v>3</v>
      </c>
      <c r="J8049" s="2">
        <v>10</v>
      </c>
      <c r="K8049" s="2">
        <v>40</v>
      </c>
      <c r="L8049" s="3">
        <v>238000</v>
      </c>
      <c r="M8049" s="2" t="s">
        <v>0</v>
      </c>
      <c r="N8049" s="4" t="s">
        <v>21</v>
      </c>
    </row>
    <row r="8050" spans="1:14" x14ac:dyDescent="0.25">
      <c r="A8050" s="1" t="s">
        <v>362</v>
      </c>
      <c r="B8050" s="2" t="s">
        <v>60</v>
      </c>
      <c r="C8050" s="2" t="s">
        <v>60</v>
      </c>
      <c r="D8050" s="2" t="s">
        <v>61</v>
      </c>
      <c r="E8050" s="2" t="s">
        <v>402</v>
      </c>
      <c r="F8050" s="2">
        <v>46181500</v>
      </c>
      <c r="G8050" s="2" t="s">
        <v>490</v>
      </c>
      <c r="H8050" s="2">
        <v>2</v>
      </c>
      <c r="I8050" s="2">
        <v>3</v>
      </c>
      <c r="J8050" s="2">
        <v>10</v>
      </c>
      <c r="K8050" s="2">
        <v>8</v>
      </c>
      <c r="L8050" s="3">
        <v>76000</v>
      </c>
      <c r="M8050" s="2" t="s">
        <v>0</v>
      </c>
      <c r="N8050" s="4" t="s">
        <v>21</v>
      </c>
    </row>
    <row r="8051" spans="1:14" x14ac:dyDescent="0.25">
      <c r="A8051" s="1" t="s">
        <v>362</v>
      </c>
      <c r="B8051" s="2" t="s">
        <v>162</v>
      </c>
      <c r="C8051" s="2" t="s">
        <v>457</v>
      </c>
      <c r="D8051" s="2" t="s">
        <v>17868</v>
      </c>
      <c r="E8051" s="2" t="s">
        <v>6473</v>
      </c>
      <c r="F8051" s="2">
        <v>78181507</v>
      </c>
      <c r="G8051" s="2" t="s">
        <v>490</v>
      </c>
      <c r="H8051" s="2">
        <v>2</v>
      </c>
      <c r="I8051" s="2">
        <v>3</v>
      </c>
      <c r="J8051" s="2">
        <v>10</v>
      </c>
      <c r="K8051" s="2">
        <v>1</v>
      </c>
      <c r="L8051" s="3">
        <v>10000000</v>
      </c>
      <c r="M8051" s="2" t="s">
        <v>20</v>
      </c>
      <c r="N8051" s="4" t="s">
        <v>21</v>
      </c>
    </row>
    <row r="8052" spans="1:14" x14ac:dyDescent="0.25">
      <c r="A8052" s="1" t="s">
        <v>362</v>
      </c>
      <c r="B8052" s="2" t="s">
        <v>189</v>
      </c>
      <c r="C8052" s="2" t="s">
        <v>2626</v>
      </c>
      <c r="D8052" s="2" t="s">
        <v>17961</v>
      </c>
      <c r="E8052" s="2" t="s">
        <v>6474</v>
      </c>
      <c r="F8052" s="2">
        <v>72101500</v>
      </c>
      <c r="G8052" s="2" t="s">
        <v>490</v>
      </c>
      <c r="H8052" s="2">
        <v>2</v>
      </c>
      <c r="I8052" s="2">
        <v>3</v>
      </c>
      <c r="J8052" s="2">
        <v>10</v>
      </c>
      <c r="K8052" s="2">
        <v>1</v>
      </c>
      <c r="L8052" s="3">
        <v>10000000</v>
      </c>
      <c r="M8052" s="2" t="s">
        <v>20</v>
      </c>
      <c r="N8052" s="4" t="s">
        <v>21</v>
      </c>
    </row>
    <row r="8053" spans="1:14" x14ac:dyDescent="0.25">
      <c r="A8053" s="1" t="s">
        <v>362</v>
      </c>
      <c r="B8053" s="2" t="s">
        <v>189</v>
      </c>
      <c r="C8053" s="2" t="s">
        <v>2639</v>
      </c>
      <c r="D8053" s="2" t="s">
        <v>17963</v>
      </c>
      <c r="E8053" s="2" t="s">
        <v>6475</v>
      </c>
      <c r="F8053" s="2">
        <v>83101506</v>
      </c>
      <c r="G8053" s="2" t="s">
        <v>490</v>
      </c>
      <c r="H8053" s="2">
        <v>2</v>
      </c>
      <c r="I8053" s="2">
        <v>3</v>
      </c>
      <c r="J8053" s="2">
        <v>10</v>
      </c>
      <c r="K8053" s="2">
        <v>1</v>
      </c>
      <c r="L8053" s="3">
        <v>1000000</v>
      </c>
      <c r="M8053" s="2" t="s">
        <v>20</v>
      </c>
      <c r="N8053" s="4" t="s">
        <v>21</v>
      </c>
    </row>
    <row r="8054" spans="1:14" x14ac:dyDescent="0.25">
      <c r="A8054" s="1" t="s">
        <v>362</v>
      </c>
      <c r="B8054" s="2" t="s">
        <v>162</v>
      </c>
      <c r="C8054" s="2" t="s">
        <v>567</v>
      </c>
      <c r="D8054" s="2" t="s">
        <v>17885</v>
      </c>
      <c r="E8054" s="2" t="s">
        <v>6476</v>
      </c>
      <c r="F8054" s="2">
        <v>72101511</v>
      </c>
      <c r="G8054" s="2" t="s">
        <v>490</v>
      </c>
      <c r="H8054" s="2">
        <v>2</v>
      </c>
      <c r="I8054" s="2">
        <v>3</v>
      </c>
      <c r="J8054" s="2">
        <v>10</v>
      </c>
      <c r="K8054" s="2">
        <v>1</v>
      </c>
      <c r="L8054" s="3">
        <v>4000000</v>
      </c>
      <c r="M8054" s="2" t="s">
        <v>20</v>
      </c>
      <c r="N8054" s="4" t="s">
        <v>21</v>
      </c>
    </row>
    <row r="8055" spans="1:14" x14ac:dyDescent="0.25">
      <c r="A8055" s="1" t="s">
        <v>362</v>
      </c>
      <c r="B8055" s="2" t="s">
        <v>181</v>
      </c>
      <c r="C8055" s="2" t="s">
        <v>2889</v>
      </c>
      <c r="D8055" s="2" t="s">
        <v>17981</v>
      </c>
      <c r="E8055" s="2" t="s">
        <v>6477</v>
      </c>
      <c r="F8055" s="2">
        <v>70111500</v>
      </c>
      <c r="G8055" s="2" t="s">
        <v>490</v>
      </c>
      <c r="H8055" s="2">
        <v>2</v>
      </c>
      <c r="I8055" s="2">
        <v>3</v>
      </c>
      <c r="J8055" s="2">
        <v>10</v>
      </c>
      <c r="K8055" s="2">
        <v>1</v>
      </c>
      <c r="L8055" s="3">
        <v>500000</v>
      </c>
      <c r="M8055" s="2" t="s">
        <v>20</v>
      </c>
      <c r="N8055" s="4" t="s">
        <v>21</v>
      </c>
    </row>
    <row r="8056" spans="1:14" x14ac:dyDescent="0.25">
      <c r="A8056" s="1" t="s">
        <v>362</v>
      </c>
      <c r="B8056" s="2" t="s">
        <v>477</v>
      </c>
      <c r="C8056" s="2" t="s">
        <v>478</v>
      </c>
      <c r="D8056" s="2" t="s">
        <v>17875</v>
      </c>
      <c r="E8056" s="2" t="s">
        <v>6478</v>
      </c>
      <c r="F8056" s="2">
        <v>83101803</v>
      </c>
      <c r="G8056" s="2" t="s">
        <v>490</v>
      </c>
      <c r="H8056" s="2">
        <v>2</v>
      </c>
      <c r="I8056" s="2">
        <v>3</v>
      </c>
      <c r="J8056" s="2">
        <v>10</v>
      </c>
      <c r="K8056" s="2">
        <v>1</v>
      </c>
      <c r="L8056" s="3">
        <v>15000000</v>
      </c>
      <c r="M8056" s="2" t="s">
        <v>20</v>
      </c>
      <c r="N8056" s="4" t="s">
        <v>21</v>
      </c>
    </row>
    <row r="8057" spans="1:14" x14ac:dyDescent="0.25">
      <c r="A8057" s="1" t="s">
        <v>362</v>
      </c>
      <c r="B8057" s="2" t="s">
        <v>181</v>
      </c>
      <c r="C8057" s="2" t="s">
        <v>182</v>
      </c>
      <c r="D8057" s="2" t="s">
        <v>183</v>
      </c>
      <c r="E8057" s="2" t="s">
        <v>6479</v>
      </c>
      <c r="F8057" s="2">
        <v>70111712</v>
      </c>
      <c r="G8057" s="2" t="s">
        <v>490</v>
      </c>
      <c r="H8057" s="2">
        <v>2</v>
      </c>
      <c r="I8057" s="2">
        <v>3</v>
      </c>
      <c r="J8057" s="2">
        <v>10</v>
      </c>
      <c r="K8057" s="2">
        <v>1</v>
      </c>
      <c r="L8057" s="3">
        <v>557139</v>
      </c>
      <c r="M8057" s="2" t="s">
        <v>20</v>
      </c>
      <c r="N8057" s="4" t="s">
        <v>21</v>
      </c>
    </row>
    <row r="8058" spans="1:14" x14ac:dyDescent="0.25">
      <c r="A8058" s="1" t="s">
        <v>362</v>
      </c>
      <c r="B8058" s="2" t="s">
        <v>181</v>
      </c>
      <c r="C8058" s="2" t="s">
        <v>321</v>
      </c>
      <c r="D8058" s="2" t="s">
        <v>322</v>
      </c>
      <c r="E8058" s="2" t="s">
        <v>6480</v>
      </c>
      <c r="F8058" s="2">
        <v>80161801</v>
      </c>
      <c r="G8058" s="2" t="s">
        <v>490</v>
      </c>
      <c r="H8058" s="2">
        <v>2</v>
      </c>
      <c r="I8058" s="2">
        <v>3</v>
      </c>
      <c r="J8058" s="2">
        <v>10</v>
      </c>
      <c r="K8058" s="2">
        <v>1</v>
      </c>
      <c r="L8058" s="3">
        <v>2347681</v>
      </c>
      <c r="M8058" s="2" t="s">
        <v>20</v>
      </c>
      <c r="N8058" s="4" t="s">
        <v>21</v>
      </c>
    </row>
    <row r="8059" spans="1:14" x14ac:dyDescent="0.25">
      <c r="A8059" s="1" t="s">
        <v>362</v>
      </c>
      <c r="B8059" s="2" t="s">
        <v>162</v>
      </c>
      <c r="C8059" s="2" t="s">
        <v>459</v>
      </c>
      <c r="D8059" s="2" t="s">
        <v>17869</v>
      </c>
      <c r="E8059" s="2" t="s">
        <v>6481</v>
      </c>
      <c r="F8059" s="2">
        <v>46191601</v>
      </c>
      <c r="G8059" s="2" t="s">
        <v>490</v>
      </c>
      <c r="H8059" s="2">
        <v>2</v>
      </c>
      <c r="I8059" s="2">
        <v>3</v>
      </c>
      <c r="J8059" s="2">
        <v>10</v>
      </c>
      <c r="K8059" s="2">
        <v>1</v>
      </c>
      <c r="L8059" s="3">
        <v>700000</v>
      </c>
      <c r="M8059" s="2" t="s">
        <v>20</v>
      </c>
      <c r="N8059" s="4" t="s">
        <v>21</v>
      </c>
    </row>
    <row r="8060" spans="1:14" x14ac:dyDescent="0.25">
      <c r="A8060" s="1" t="s">
        <v>362</v>
      </c>
      <c r="B8060" s="2" t="s">
        <v>151</v>
      </c>
      <c r="C8060" s="2" t="s">
        <v>152</v>
      </c>
      <c r="D8060" s="2" t="s">
        <v>153</v>
      </c>
      <c r="E8060" s="2" t="s">
        <v>6482</v>
      </c>
      <c r="F8060" s="2">
        <v>81112100</v>
      </c>
      <c r="G8060" s="2" t="s">
        <v>490</v>
      </c>
      <c r="H8060" s="2">
        <v>2</v>
      </c>
      <c r="I8060" s="2">
        <v>3</v>
      </c>
      <c r="J8060" s="2">
        <v>10</v>
      </c>
      <c r="K8060" s="2">
        <v>1</v>
      </c>
      <c r="L8060" s="3">
        <v>1500000</v>
      </c>
      <c r="M8060" s="2" t="s">
        <v>20</v>
      </c>
      <c r="N8060" s="4" t="s">
        <v>21</v>
      </c>
    </row>
    <row r="8061" spans="1:14" x14ac:dyDescent="0.25">
      <c r="A8061" s="1" t="s">
        <v>362</v>
      </c>
      <c r="B8061" s="2" t="s">
        <v>177</v>
      </c>
      <c r="C8061" s="2" t="s">
        <v>177</v>
      </c>
      <c r="D8061" s="2" t="s">
        <v>178</v>
      </c>
      <c r="E8061" s="2" t="s">
        <v>223</v>
      </c>
      <c r="F8061" s="2">
        <v>78102200</v>
      </c>
      <c r="G8061" s="2" t="s">
        <v>490</v>
      </c>
      <c r="H8061" s="2">
        <v>2</v>
      </c>
      <c r="I8061" s="2">
        <v>3</v>
      </c>
      <c r="J8061" s="2">
        <v>10</v>
      </c>
      <c r="K8061" s="2">
        <v>1</v>
      </c>
      <c r="L8061" s="3">
        <v>300000</v>
      </c>
      <c r="M8061" s="2" t="s">
        <v>20</v>
      </c>
      <c r="N8061" s="4" t="s">
        <v>21</v>
      </c>
    </row>
    <row r="8062" spans="1:14" x14ac:dyDescent="0.25">
      <c r="A8062" s="1" t="s">
        <v>362</v>
      </c>
      <c r="B8062" s="2" t="s">
        <v>103</v>
      </c>
      <c r="C8062" s="2" t="s">
        <v>104</v>
      </c>
      <c r="D8062" s="2" t="s">
        <v>105</v>
      </c>
      <c r="E8062" s="2" t="s">
        <v>6483</v>
      </c>
      <c r="F8062" s="2">
        <v>31211904</v>
      </c>
      <c r="G8062" s="2" t="s">
        <v>490</v>
      </c>
      <c r="H8062" s="2">
        <v>2</v>
      </c>
      <c r="I8062" s="2">
        <v>3</v>
      </c>
      <c r="J8062" s="2">
        <v>10</v>
      </c>
      <c r="K8062" s="2">
        <v>5</v>
      </c>
      <c r="L8062" s="3">
        <v>25000</v>
      </c>
      <c r="M8062" s="2" t="s">
        <v>0</v>
      </c>
      <c r="N8062" s="4" t="s">
        <v>21</v>
      </c>
    </row>
    <row r="8063" spans="1:14" x14ac:dyDescent="0.25">
      <c r="A8063" s="1" t="s">
        <v>362</v>
      </c>
      <c r="B8063" s="2" t="s">
        <v>103</v>
      </c>
      <c r="C8063" s="2" t="s">
        <v>104</v>
      </c>
      <c r="D8063" s="2" t="s">
        <v>105</v>
      </c>
      <c r="E8063" s="2" t="s">
        <v>6484</v>
      </c>
      <c r="F8063" s="2">
        <v>31211904</v>
      </c>
      <c r="G8063" s="2" t="s">
        <v>490</v>
      </c>
      <c r="H8063" s="2">
        <v>2</v>
      </c>
      <c r="I8063" s="2">
        <v>3</v>
      </c>
      <c r="J8063" s="2">
        <v>10</v>
      </c>
      <c r="K8063" s="2">
        <v>5</v>
      </c>
      <c r="L8063" s="3">
        <v>35000</v>
      </c>
      <c r="M8063" s="2" t="s">
        <v>0</v>
      </c>
      <c r="N8063" s="4" t="s">
        <v>21</v>
      </c>
    </row>
    <row r="8064" spans="1:14" x14ac:dyDescent="0.25">
      <c r="A8064" s="1" t="s">
        <v>362</v>
      </c>
      <c r="B8064" s="2" t="s">
        <v>103</v>
      </c>
      <c r="C8064" s="2" t="s">
        <v>104</v>
      </c>
      <c r="D8064" s="2" t="s">
        <v>105</v>
      </c>
      <c r="E8064" s="2" t="s">
        <v>6485</v>
      </c>
      <c r="F8064" s="2">
        <v>31211904</v>
      </c>
      <c r="G8064" s="2" t="s">
        <v>490</v>
      </c>
      <c r="H8064" s="2">
        <v>2</v>
      </c>
      <c r="I8064" s="2">
        <v>3</v>
      </c>
      <c r="J8064" s="2">
        <v>10</v>
      </c>
      <c r="K8064" s="2">
        <v>5</v>
      </c>
      <c r="L8064" s="3">
        <v>50000</v>
      </c>
      <c r="M8064" s="2" t="s">
        <v>0</v>
      </c>
      <c r="N8064" s="4" t="s">
        <v>21</v>
      </c>
    </row>
    <row r="8065" spans="1:14" x14ac:dyDescent="0.25">
      <c r="A8065" s="1" t="s">
        <v>362</v>
      </c>
      <c r="B8065" s="2" t="s">
        <v>28</v>
      </c>
      <c r="C8065" s="2" t="s">
        <v>659</v>
      </c>
      <c r="D8065" s="2" t="s">
        <v>17897</v>
      </c>
      <c r="E8065" s="2" t="s">
        <v>6486</v>
      </c>
      <c r="F8065" s="2">
        <v>40151600</v>
      </c>
      <c r="G8065" s="2" t="s">
        <v>490</v>
      </c>
      <c r="H8065" s="2">
        <v>2</v>
      </c>
      <c r="I8065" s="2">
        <v>3</v>
      </c>
      <c r="J8065" s="2">
        <v>10</v>
      </c>
      <c r="K8065" s="2">
        <v>1</v>
      </c>
      <c r="L8065" s="3">
        <v>500000</v>
      </c>
      <c r="M8065" s="2" t="s">
        <v>0</v>
      </c>
      <c r="N8065" s="4" t="s">
        <v>21</v>
      </c>
    </row>
    <row r="8066" spans="1:14" x14ac:dyDescent="0.25">
      <c r="A8066" s="1" t="s">
        <v>362</v>
      </c>
      <c r="B8066" s="2" t="s">
        <v>378</v>
      </c>
      <c r="C8066" s="2" t="s">
        <v>2536</v>
      </c>
      <c r="D8066" s="2" t="s">
        <v>17956</v>
      </c>
      <c r="E8066" s="2" t="s">
        <v>6487</v>
      </c>
      <c r="F8066" s="2">
        <v>39101600</v>
      </c>
      <c r="G8066" s="2" t="s">
        <v>490</v>
      </c>
      <c r="H8066" s="2">
        <v>2</v>
      </c>
      <c r="I8066" s="2">
        <v>3</v>
      </c>
      <c r="J8066" s="2">
        <v>10</v>
      </c>
      <c r="K8066" s="2">
        <v>15</v>
      </c>
      <c r="L8066" s="3">
        <v>300000</v>
      </c>
      <c r="M8066" s="2" t="s">
        <v>0</v>
      </c>
      <c r="N8066" s="4" t="s">
        <v>21</v>
      </c>
    </row>
    <row r="8067" spans="1:14" x14ac:dyDescent="0.25">
      <c r="A8067" s="1" t="s">
        <v>362</v>
      </c>
      <c r="B8067" s="2" t="s">
        <v>86</v>
      </c>
      <c r="C8067" s="2" t="s">
        <v>93</v>
      </c>
      <c r="D8067" s="2" t="s">
        <v>94</v>
      </c>
      <c r="E8067" s="2" t="s">
        <v>6488</v>
      </c>
      <c r="F8067" s="2">
        <v>40142008</v>
      </c>
      <c r="G8067" s="2" t="s">
        <v>490</v>
      </c>
      <c r="H8067" s="2">
        <v>2</v>
      </c>
      <c r="I8067" s="2">
        <v>3</v>
      </c>
      <c r="J8067" s="2">
        <v>10</v>
      </c>
      <c r="K8067" s="2">
        <v>1</v>
      </c>
      <c r="L8067" s="3">
        <v>797830</v>
      </c>
      <c r="M8067" s="2" t="s">
        <v>0</v>
      </c>
      <c r="N8067" s="4" t="s">
        <v>21</v>
      </c>
    </row>
    <row r="8068" spans="1:14" x14ac:dyDescent="0.25">
      <c r="A8068" s="1" t="s">
        <v>362</v>
      </c>
      <c r="B8068" s="2" t="s">
        <v>76</v>
      </c>
      <c r="C8068" s="2" t="s">
        <v>77</v>
      </c>
      <c r="D8068" s="2" t="s">
        <v>78</v>
      </c>
      <c r="E8068" s="2" t="s">
        <v>6489</v>
      </c>
      <c r="F8068" s="2">
        <v>31211505</v>
      </c>
      <c r="G8068" s="2" t="s">
        <v>490</v>
      </c>
      <c r="H8068" s="2">
        <v>2</v>
      </c>
      <c r="I8068" s="2">
        <v>3</v>
      </c>
      <c r="J8068" s="2">
        <v>10</v>
      </c>
      <c r="K8068" s="2">
        <v>10</v>
      </c>
      <c r="L8068" s="3">
        <v>800000</v>
      </c>
      <c r="M8068" s="2" t="s">
        <v>0</v>
      </c>
      <c r="N8068" s="4" t="s">
        <v>21</v>
      </c>
    </row>
    <row r="8069" spans="1:14" x14ac:dyDescent="0.25">
      <c r="A8069" s="1" t="s">
        <v>362</v>
      </c>
      <c r="B8069" s="2" t="s">
        <v>76</v>
      </c>
      <c r="C8069" s="2" t="s">
        <v>77</v>
      </c>
      <c r="D8069" s="2" t="s">
        <v>78</v>
      </c>
      <c r="E8069" s="2" t="s">
        <v>6490</v>
      </c>
      <c r="F8069" s="2">
        <v>31211502</v>
      </c>
      <c r="G8069" s="2" t="s">
        <v>490</v>
      </c>
      <c r="H8069" s="2">
        <v>2</v>
      </c>
      <c r="I8069" s="2">
        <v>3</v>
      </c>
      <c r="J8069" s="2">
        <v>10</v>
      </c>
      <c r="K8069" s="2">
        <v>3</v>
      </c>
      <c r="L8069" s="3">
        <v>990000</v>
      </c>
      <c r="M8069" s="2" t="s">
        <v>0</v>
      </c>
      <c r="N8069" s="4" t="s">
        <v>21</v>
      </c>
    </row>
    <row r="8070" spans="1:14" x14ac:dyDescent="0.25">
      <c r="A8070" s="1" t="s">
        <v>362</v>
      </c>
      <c r="B8070" s="2" t="s">
        <v>72</v>
      </c>
      <c r="C8070" s="2" t="s">
        <v>73</v>
      </c>
      <c r="D8070" s="2" t="s">
        <v>74</v>
      </c>
      <c r="E8070" s="2" t="s">
        <v>6491</v>
      </c>
      <c r="F8070" s="2">
        <v>31211803</v>
      </c>
      <c r="G8070" s="2" t="s">
        <v>490</v>
      </c>
      <c r="H8070" s="2">
        <v>2</v>
      </c>
      <c r="I8070" s="2">
        <v>3</v>
      </c>
      <c r="J8070" s="2">
        <v>10</v>
      </c>
      <c r="K8070" s="2">
        <v>3</v>
      </c>
      <c r="L8070" s="3">
        <v>51000</v>
      </c>
      <c r="M8070" s="2" t="s">
        <v>0</v>
      </c>
      <c r="N8070" s="4" t="s">
        <v>21</v>
      </c>
    </row>
    <row r="8071" spans="1:14" x14ac:dyDescent="0.25">
      <c r="A8071" s="1" t="s">
        <v>362</v>
      </c>
      <c r="B8071" s="2" t="s">
        <v>86</v>
      </c>
      <c r="C8071" s="2" t="s">
        <v>93</v>
      </c>
      <c r="D8071" s="2" t="s">
        <v>94</v>
      </c>
      <c r="E8071" s="2" t="s">
        <v>6492</v>
      </c>
      <c r="F8071" s="2">
        <v>31201513</v>
      </c>
      <c r="G8071" s="2" t="s">
        <v>490</v>
      </c>
      <c r="H8071" s="2">
        <v>2</v>
      </c>
      <c r="I8071" s="2">
        <v>3</v>
      </c>
      <c r="J8071" s="2">
        <v>10</v>
      </c>
      <c r="K8071" s="2">
        <v>80</v>
      </c>
      <c r="L8071" s="3">
        <v>1040000</v>
      </c>
      <c r="M8071" s="2" t="s">
        <v>0</v>
      </c>
      <c r="N8071" s="4" t="s">
        <v>21</v>
      </c>
    </row>
    <row r="8072" spans="1:14" x14ac:dyDescent="0.25">
      <c r="A8072" s="1" t="s">
        <v>362</v>
      </c>
      <c r="B8072" s="2" t="s">
        <v>529</v>
      </c>
      <c r="C8072" s="2" t="s">
        <v>837</v>
      </c>
      <c r="D8072" s="2" t="s">
        <v>17905</v>
      </c>
      <c r="E8072" s="2" t="s">
        <v>6493</v>
      </c>
      <c r="F8072" s="2">
        <v>27112006</v>
      </c>
      <c r="G8072" s="2" t="s">
        <v>490</v>
      </c>
      <c r="H8072" s="2">
        <v>2</v>
      </c>
      <c r="I8072" s="2">
        <v>3</v>
      </c>
      <c r="J8072" s="2">
        <v>10</v>
      </c>
      <c r="K8072" s="2">
        <v>1</v>
      </c>
      <c r="L8072" s="3">
        <v>1997350</v>
      </c>
      <c r="M8072" s="2" t="s">
        <v>0</v>
      </c>
      <c r="N8072" s="4" t="s">
        <v>21</v>
      </c>
    </row>
    <row r="8073" spans="1:14" x14ac:dyDescent="0.25">
      <c r="A8073" s="1" t="s">
        <v>362</v>
      </c>
      <c r="B8073" s="2" t="s">
        <v>113</v>
      </c>
      <c r="C8073" s="2" t="s">
        <v>113</v>
      </c>
      <c r="D8073" s="2" t="s">
        <v>114</v>
      </c>
      <c r="E8073" s="2" t="s">
        <v>3182</v>
      </c>
      <c r="F8073" s="2">
        <v>22101703</v>
      </c>
      <c r="G8073" s="2" t="s">
        <v>490</v>
      </c>
      <c r="H8073" s="2">
        <v>2</v>
      </c>
      <c r="I8073" s="2">
        <v>3</v>
      </c>
      <c r="J8073" s="2">
        <v>10</v>
      </c>
      <c r="K8073" s="2">
        <v>6</v>
      </c>
      <c r="L8073" s="3">
        <v>83400</v>
      </c>
      <c r="M8073" s="2" t="s">
        <v>0</v>
      </c>
      <c r="N8073" s="4" t="s">
        <v>21</v>
      </c>
    </row>
    <row r="8074" spans="1:14" x14ac:dyDescent="0.25">
      <c r="A8074" s="1" t="s">
        <v>362</v>
      </c>
      <c r="B8074" s="2" t="s">
        <v>15</v>
      </c>
      <c r="C8074" s="2" t="s">
        <v>618</v>
      </c>
      <c r="D8074" s="2" t="s">
        <v>17891</v>
      </c>
      <c r="E8074" s="2" t="s">
        <v>6494</v>
      </c>
      <c r="F8074" s="2">
        <v>49181507</v>
      </c>
      <c r="G8074" s="2" t="s">
        <v>490</v>
      </c>
      <c r="H8074" s="2">
        <v>2</v>
      </c>
      <c r="I8074" s="2">
        <v>3</v>
      </c>
      <c r="J8074" s="2">
        <v>10</v>
      </c>
      <c r="K8074" s="2">
        <v>1</v>
      </c>
      <c r="L8074" s="3">
        <v>1160250</v>
      </c>
      <c r="M8074" s="2" t="s">
        <v>0</v>
      </c>
      <c r="N8074" s="4" t="s">
        <v>21</v>
      </c>
    </row>
    <row r="8075" spans="1:14" x14ac:dyDescent="0.25">
      <c r="A8075" s="1" t="s">
        <v>362</v>
      </c>
      <c r="B8075" s="2" t="s">
        <v>103</v>
      </c>
      <c r="C8075" s="2" t="s">
        <v>3214</v>
      </c>
      <c r="D8075" s="2" t="s">
        <v>18000</v>
      </c>
      <c r="E8075" s="2" t="s">
        <v>6495</v>
      </c>
      <c r="F8075" s="2">
        <v>49201512</v>
      </c>
      <c r="G8075" s="2" t="s">
        <v>490</v>
      </c>
      <c r="H8075" s="2">
        <v>2</v>
      </c>
      <c r="I8075" s="2">
        <v>3</v>
      </c>
      <c r="J8075" s="2">
        <v>10</v>
      </c>
      <c r="K8075" s="2">
        <v>9</v>
      </c>
      <c r="L8075" s="3">
        <v>139230</v>
      </c>
      <c r="M8075" s="2" t="s">
        <v>0</v>
      </c>
      <c r="N8075" s="4" t="s">
        <v>21</v>
      </c>
    </row>
    <row r="8076" spans="1:14" x14ac:dyDescent="0.25">
      <c r="A8076" s="1" t="s">
        <v>362</v>
      </c>
      <c r="B8076" s="2" t="s">
        <v>103</v>
      </c>
      <c r="C8076" s="2" t="s">
        <v>1925</v>
      </c>
      <c r="D8076" s="2" t="s">
        <v>17947</v>
      </c>
      <c r="E8076" s="2" t="s">
        <v>6496</v>
      </c>
      <c r="F8076" s="2">
        <v>60141102</v>
      </c>
      <c r="G8076" s="2" t="s">
        <v>490</v>
      </c>
      <c r="H8076" s="2">
        <v>2</v>
      </c>
      <c r="I8076" s="2">
        <v>3</v>
      </c>
      <c r="J8076" s="2">
        <v>10</v>
      </c>
      <c r="K8076" s="2">
        <v>3</v>
      </c>
      <c r="L8076" s="3">
        <v>46410</v>
      </c>
      <c r="M8076" s="2" t="s">
        <v>0</v>
      </c>
      <c r="N8076" s="4" t="s">
        <v>21</v>
      </c>
    </row>
    <row r="8077" spans="1:14" x14ac:dyDescent="0.25">
      <c r="A8077" s="1" t="s">
        <v>362</v>
      </c>
      <c r="B8077" s="2" t="s">
        <v>103</v>
      </c>
      <c r="C8077" s="2" t="s">
        <v>1925</v>
      </c>
      <c r="D8077" s="2" t="s">
        <v>17947</v>
      </c>
      <c r="E8077" s="2" t="s">
        <v>6497</v>
      </c>
      <c r="F8077" s="2">
        <v>60141102</v>
      </c>
      <c r="G8077" s="2" t="s">
        <v>490</v>
      </c>
      <c r="H8077" s="2">
        <v>2</v>
      </c>
      <c r="I8077" s="2">
        <v>3</v>
      </c>
      <c r="J8077" s="2">
        <v>10</v>
      </c>
      <c r="K8077" s="2">
        <v>2</v>
      </c>
      <c r="L8077" s="3">
        <v>108290</v>
      </c>
      <c r="M8077" s="2" t="s">
        <v>0</v>
      </c>
      <c r="N8077" s="4" t="s">
        <v>21</v>
      </c>
    </row>
    <row r="8078" spans="1:14" x14ac:dyDescent="0.25">
      <c r="A8078" s="1" t="s">
        <v>362</v>
      </c>
      <c r="B8078" s="2" t="s">
        <v>103</v>
      </c>
      <c r="C8078" s="2" t="s">
        <v>104</v>
      </c>
      <c r="D8078" s="2" t="s">
        <v>105</v>
      </c>
      <c r="E8078" s="2" t="s">
        <v>3217</v>
      </c>
      <c r="F8078" s="2">
        <v>49161504</v>
      </c>
      <c r="G8078" s="2" t="s">
        <v>490</v>
      </c>
      <c r="H8078" s="2">
        <v>2</v>
      </c>
      <c r="I8078" s="2">
        <v>3</v>
      </c>
      <c r="J8078" s="2">
        <v>10</v>
      </c>
      <c r="K8078" s="2">
        <v>5</v>
      </c>
      <c r="L8078" s="3">
        <v>252280</v>
      </c>
      <c r="M8078" s="2" t="s">
        <v>0</v>
      </c>
      <c r="N8078" s="4" t="s">
        <v>21</v>
      </c>
    </row>
    <row r="8079" spans="1:14" x14ac:dyDescent="0.25">
      <c r="A8079" s="1" t="s">
        <v>362</v>
      </c>
      <c r="B8079" s="2" t="s">
        <v>103</v>
      </c>
      <c r="C8079" s="2" t="s">
        <v>3214</v>
      </c>
      <c r="D8079" s="2" t="s">
        <v>18000</v>
      </c>
      <c r="E8079" s="2" t="s">
        <v>6498</v>
      </c>
      <c r="F8079" s="2">
        <v>49161603</v>
      </c>
      <c r="G8079" s="2" t="s">
        <v>490</v>
      </c>
      <c r="H8079" s="2">
        <v>2</v>
      </c>
      <c r="I8079" s="2">
        <v>3</v>
      </c>
      <c r="J8079" s="2">
        <v>10</v>
      </c>
      <c r="K8079" s="2">
        <v>4</v>
      </c>
      <c r="L8079" s="3">
        <v>247520</v>
      </c>
      <c r="M8079" s="2" t="s">
        <v>0</v>
      </c>
      <c r="N8079" s="4" t="s">
        <v>21</v>
      </c>
    </row>
    <row r="8080" spans="1:14" x14ac:dyDescent="0.25">
      <c r="A8080" s="1" t="s">
        <v>362</v>
      </c>
      <c r="B8080" s="2" t="s">
        <v>103</v>
      </c>
      <c r="C8080" s="2" t="s">
        <v>3214</v>
      </c>
      <c r="D8080" s="2" t="s">
        <v>18000</v>
      </c>
      <c r="E8080" s="2" t="s">
        <v>6499</v>
      </c>
      <c r="F8080" s="2">
        <v>49161608</v>
      </c>
      <c r="G8080" s="2" t="s">
        <v>490</v>
      </c>
      <c r="H8080" s="2">
        <v>2</v>
      </c>
      <c r="I8080" s="2">
        <v>3</v>
      </c>
      <c r="J8080" s="2">
        <v>10</v>
      </c>
      <c r="K8080" s="2">
        <v>3</v>
      </c>
      <c r="L8080" s="3">
        <v>162435</v>
      </c>
      <c r="M8080" s="2" t="s">
        <v>0</v>
      </c>
      <c r="N8080" s="4" t="s">
        <v>21</v>
      </c>
    </row>
    <row r="8081" spans="1:14" x14ac:dyDescent="0.25">
      <c r="A8081" s="1" t="s">
        <v>362</v>
      </c>
      <c r="B8081" s="2" t="s">
        <v>15</v>
      </c>
      <c r="C8081" s="2" t="s">
        <v>22</v>
      </c>
      <c r="D8081" s="2" t="s">
        <v>23</v>
      </c>
      <c r="E8081" s="2" t="s">
        <v>6500</v>
      </c>
      <c r="F8081" s="2">
        <v>49121503</v>
      </c>
      <c r="G8081" s="2" t="s">
        <v>490</v>
      </c>
      <c r="H8081" s="2">
        <v>2</v>
      </c>
      <c r="I8081" s="2">
        <v>3</v>
      </c>
      <c r="J8081" s="2">
        <v>10</v>
      </c>
      <c r="K8081" s="2">
        <v>1</v>
      </c>
      <c r="L8081" s="3">
        <v>3094000</v>
      </c>
      <c r="M8081" s="2" t="s">
        <v>0</v>
      </c>
      <c r="N8081" s="4" t="s">
        <v>21</v>
      </c>
    </row>
    <row r="8082" spans="1:14" x14ac:dyDescent="0.25">
      <c r="A8082" s="1" t="s">
        <v>362</v>
      </c>
      <c r="B8082" s="2" t="s">
        <v>63</v>
      </c>
      <c r="C8082" s="2" t="s">
        <v>1164</v>
      </c>
      <c r="D8082" s="2" t="s">
        <v>17933</v>
      </c>
      <c r="E8082" s="2" t="s">
        <v>6033</v>
      </c>
      <c r="F8082" s="2">
        <v>44122017</v>
      </c>
      <c r="G8082" s="2" t="s">
        <v>490</v>
      </c>
      <c r="H8082" s="2">
        <v>2</v>
      </c>
      <c r="I8082" s="2">
        <v>3</v>
      </c>
      <c r="J8082" s="2">
        <v>10</v>
      </c>
      <c r="K8082" s="2">
        <v>100</v>
      </c>
      <c r="L8082" s="3">
        <v>120000</v>
      </c>
      <c r="M8082" s="2" t="s">
        <v>0</v>
      </c>
      <c r="N8082" s="4" t="s">
        <v>21</v>
      </c>
    </row>
    <row r="8083" spans="1:14" x14ac:dyDescent="0.25">
      <c r="A8083" s="1" t="s">
        <v>362</v>
      </c>
      <c r="B8083" s="2" t="s">
        <v>63</v>
      </c>
      <c r="C8083" s="2" t="s">
        <v>64</v>
      </c>
      <c r="D8083" s="2" t="s">
        <v>65</v>
      </c>
      <c r="E8083" s="2" t="s">
        <v>390</v>
      </c>
      <c r="F8083" s="2">
        <v>31201503</v>
      </c>
      <c r="G8083" s="2" t="s">
        <v>490</v>
      </c>
      <c r="H8083" s="2">
        <v>2</v>
      </c>
      <c r="I8083" s="2">
        <v>3</v>
      </c>
      <c r="J8083" s="2">
        <v>10</v>
      </c>
      <c r="K8083" s="2">
        <v>10</v>
      </c>
      <c r="L8083" s="3">
        <v>84000</v>
      </c>
      <c r="M8083" s="2" t="s">
        <v>0</v>
      </c>
      <c r="N8083" s="4" t="s">
        <v>21</v>
      </c>
    </row>
    <row r="8084" spans="1:14" x14ac:dyDescent="0.25">
      <c r="A8084" s="1" t="s">
        <v>362</v>
      </c>
      <c r="B8084" s="2" t="s">
        <v>86</v>
      </c>
      <c r="C8084" s="2" t="s">
        <v>93</v>
      </c>
      <c r="D8084" s="2" t="s">
        <v>94</v>
      </c>
      <c r="E8084" s="2" t="s">
        <v>6501</v>
      </c>
      <c r="F8084" s="2">
        <v>31201505</v>
      </c>
      <c r="G8084" s="2" t="s">
        <v>490</v>
      </c>
      <c r="H8084" s="2">
        <v>2</v>
      </c>
      <c r="I8084" s="2">
        <v>3</v>
      </c>
      <c r="J8084" s="2">
        <v>10</v>
      </c>
      <c r="K8084" s="2">
        <v>10</v>
      </c>
      <c r="L8084" s="3">
        <v>144600</v>
      </c>
      <c r="M8084" s="2" t="s">
        <v>0</v>
      </c>
      <c r="N8084" s="4" t="s">
        <v>21</v>
      </c>
    </row>
    <row r="8085" spans="1:14" x14ac:dyDescent="0.25">
      <c r="A8085" s="1" t="s">
        <v>362</v>
      </c>
      <c r="B8085" s="2" t="s">
        <v>86</v>
      </c>
      <c r="C8085" s="2" t="s">
        <v>93</v>
      </c>
      <c r="D8085" s="2" t="s">
        <v>94</v>
      </c>
      <c r="E8085" s="2" t="s">
        <v>6502</v>
      </c>
      <c r="F8085" s="2">
        <v>31201512</v>
      </c>
      <c r="G8085" s="2" t="s">
        <v>490</v>
      </c>
      <c r="H8085" s="2">
        <v>2</v>
      </c>
      <c r="I8085" s="2">
        <v>3</v>
      </c>
      <c r="J8085" s="2">
        <v>10</v>
      </c>
      <c r="K8085" s="2">
        <v>10</v>
      </c>
      <c r="L8085" s="3">
        <v>150000</v>
      </c>
      <c r="M8085" s="2" t="s">
        <v>0</v>
      </c>
      <c r="N8085" s="4" t="s">
        <v>21</v>
      </c>
    </row>
    <row r="8086" spans="1:14" x14ac:dyDescent="0.25">
      <c r="A8086" s="1" t="s">
        <v>362</v>
      </c>
      <c r="B8086" s="2" t="s">
        <v>86</v>
      </c>
      <c r="C8086" s="2" t="s">
        <v>93</v>
      </c>
      <c r="D8086" s="2" t="s">
        <v>94</v>
      </c>
      <c r="E8086" s="2" t="s">
        <v>6040</v>
      </c>
      <c r="F8086" s="2">
        <v>44122016</v>
      </c>
      <c r="G8086" s="2" t="s">
        <v>490</v>
      </c>
      <c r="H8086" s="2">
        <v>2</v>
      </c>
      <c r="I8086" s="2">
        <v>3</v>
      </c>
      <c r="J8086" s="2">
        <v>10</v>
      </c>
      <c r="K8086" s="2">
        <v>6</v>
      </c>
      <c r="L8086" s="3">
        <v>21000</v>
      </c>
      <c r="M8086" s="2" t="s">
        <v>0</v>
      </c>
      <c r="N8086" s="4" t="s">
        <v>21</v>
      </c>
    </row>
    <row r="8087" spans="1:14" x14ac:dyDescent="0.25">
      <c r="A8087" s="1" t="s">
        <v>362</v>
      </c>
      <c r="B8087" s="2" t="s">
        <v>86</v>
      </c>
      <c r="C8087" s="2" t="s">
        <v>93</v>
      </c>
      <c r="D8087" s="2" t="s">
        <v>94</v>
      </c>
      <c r="E8087" s="2" t="s">
        <v>6010</v>
      </c>
      <c r="F8087" s="2">
        <v>14111616</v>
      </c>
      <c r="G8087" s="2" t="s">
        <v>490</v>
      </c>
      <c r="H8087" s="2">
        <v>2</v>
      </c>
      <c r="I8087" s="2">
        <v>3</v>
      </c>
      <c r="J8087" s="2">
        <v>10</v>
      </c>
      <c r="K8087" s="2">
        <v>6</v>
      </c>
      <c r="L8087" s="3">
        <v>277032</v>
      </c>
      <c r="M8087" s="2" t="s">
        <v>0</v>
      </c>
      <c r="N8087" s="4" t="s">
        <v>21</v>
      </c>
    </row>
    <row r="8088" spans="1:14" x14ac:dyDescent="0.25">
      <c r="A8088" s="1" t="s">
        <v>362</v>
      </c>
      <c r="B8088" s="2" t="s">
        <v>15</v>
      </c>
      <c r="C8088" s="2" t="s">
        <v>22</v>
      </c>
      <c r="D8088" s="2" t="s">
        <v>23</v>
      </c>
      <c r="E8088" s="2" t="s">
        <v>6503</v>
      </c>
      <c r="F8088" s="2">
        <v>24102004</v>
      </c>
      <c r="G8088" s="2" t="s">
        <v>490</v>
      </c>
      <c r="H8088" s="2">
        <v>2</v>
      </c>
      <c r="I8088" s="2">
        <v>3</v>
      </c>
      <c r="J8088" s="2">
        <v>10</v>
      </c>
      <c r="K8088" s="2">
        <v>1</v>
      </c>
      <c r="L8088" s="3">
        <v>566986.21</v>
      </c>
      <c r="M8088" s="2" t="s">
        <v>0</v>
      </c>
      <c r="N8088" s="4" t="s">
        <v>21</v>
      </c>
    </row>
    <row r="8089" spans="1:14" x14ac:dyDescent="0.25">
      <c r="A8089" s="1" t="s">
        <v>362</v>
      </c>
      <c r="B8089" s="2" t="s">
        <v>15</v>
      </c>
      <c r="C8089" s="2" t="s">
        <v>22</v>
      </c>
      <c r="D8089" s="2" t="s">
        <v>23</v>
      </c>
      <c r="E8089" s="2" t="s">
        <v>6504</v>
      </c>
      <c r="F8089" s="2">
        <v>56101520</v>
      </c>
      <c r="G8089" s="2" t="s">
        <v>490</v>
      </c>
      <c r="H8089" s="2">
        <v>2</v>
      </c>
      <c r="I8089" s="2">
        <v>3</v>
      </c>
      <c r="J8089" s="2">
        <v>10</v>
      </c>
      <c r="K8089" s="2">
        <v>1</v>
      </c>
      <c r="L8089" s="3">
        <v>793437.26</v>
      </c>
      <c r="M8089" s="2" t="s">
        <v>0</v>
      </c>
      <c r="N8089" s="4" t="s">
        <v>21</v>
      </c>
    </row>
    <row r="8090" spans="1:14" x14ac:dyDescent="0.25">
      <c r="A8090" s="1" t="s">
        <v>362</v>
      </c>
      <c r="B8090" s="2" t="s">
        <v>207</v>
      </c>
      <c r="C8090" s="2" t="s">
        <v>207</v>
      </c>
      <c r="D8090" s="2" t="s">
        <v>208</v>
      </c>
      <c r="E8090" s="2" t="s">
        <v>3170</v>
      </c>
      <c r="F8090" s="2">
        <v>78111800</v>
      </c>
      <c r="G8090" s="2" t="s">
        <v>490</v>
      </c>
      <c r="H8090" s="2">
        <v>2</v>
      </c>
      <c r="I8090" s="2">
        <v>3</v>
      </c>
      <c r="J8090" s="2">
        <v>10</v>
      </c>
      <c r="K8090" s="2">
        <v>1</v>
      </c>
      <c r="L8090" s="3">
        <v>1000000</v>
      </c>
      <c r="M8090" s="2" t="s">
        <v>20</v>
      </c>
      <c r="N8090" s="4" t="s">
        <v>21</v>
      </c>
    </row>
    <row r="8091" spans="1:14" x14ac:dyDescent="0.25">
      <c r="A8091" s="1" t="s">
        <v>362</v>
      </c>
      <c r="B8091" s="2" t="s">
        <v>353</v>
      </c>
      <c r="C8091" s="2" t="s">
        <v>353</v>
      </c>
      <c r="D8091" s="2" t="s">
        <v>354</v>
      </c>
      <c r="E8091" s="2" t="s">
        <v>3115</v>
      </c>
      <c r="F8091" s="2">
        <v>72152000</v>
      </c>
      <c r="G8091" s="2" t="s">
        <v>490</v>
      </c>
      <c r="H8091" s="2">
        <v>2</v>
      </c>
      <c r="I8091" s="2">
        <v>3</v>
      </c>
      <c r="J8091" s="2">
        <v>10</v>
      </c>
      <c r="K8091" s="2">
        <v>1</v>
      </c>
      <c r="L8091" s="3">
        <v>1000000</v>
      </c>
      <c r="M8091" s="2" t="s">
        <v>20</v>
      </c>
      <c r="N8091" s="4" t="s">
        <v>21</v>
      </c>
    </row>
    <row r="8092" spans="1:14" x14ac:dyDescent="0.25">
      <c r="A8092" s="1" t="s">
        <v>362</v>
      </c>
      <c r="B8092" s="2" t="s">
        <v>28</v>
      </c>
      <c r="C8092" s="2" t="s">
        <v>29</v>
      </c>
      <c r="D8092" s="2" t="s">
        <v>30</v>
      </c>
      <c r="E8092" s="2" t="s">
        <v>6505</v>
      </c>
      <c r="F8092" s="2">
        <v>40101604</v>
      </c>
      <c r="G8092" s="2" t="s">
        <v>490</v>
      </c>
      <c r="H8092" s="2">
        <v>2</v>
      </c>
      <c r="I8092" s="2">
        <v>3</v>
      </c>
      <c r="J8092" s="2">
        <v>10</v>
      </c>
      <c r="K8092" s="2">
        <v>5</v>
      </c>
      <c r="L8092" s="3">
        <v>679500</v>
      </c>
      <c r="M8092" s="2" t="s">
        <v>0</v>
      </c>
      <c r="N8092" s="4" t="s">
        <v>21</v>
      </c>
    </row>
    <row r="8093" spans="1:14" x14ac:dyDescent="0.25">
      <c r="A8093" s="1" t="s">
        <v>362</v>
      </c>
      <c r="B8093" s="2" t="s">
        <v>189</v>
      </c>
      <c r="C8093" s="2" t="s">
        <v>2615</v>
      </c>
      <c r="D8093" s="2" t="s">
        <v>17960</v>
      </c>
      <c r="E8093" s="2" t="s">
        <v>6506</v>
      </c>
      <c r="F8093" s="2">
        <v>72102900</v>
      </c>
      <c r="G8093" s="2" t="s">
        <v>496</v>
      </c>
      <c r="H8093" s="2">
        <v>4</v>
      </c>
      <c r="I8093" s="2">
        <v>11</v>
      </c>
      <c r="J8093" s="2">
        <v>10</v>
      </c>
      <c r="K8093" s="2">
        <v>1</v>
      </c>
      <c r="L8093" s="3">
        <v>95000000</v>
      </c>
      <c r="M8093" s="2" t="s">
        <v>20</v>
      </c>
      <c r="N8093" s="4" t="s">
        <v>21</v>
      </c>
    </row>
    <row r="8094" spans="1:14" x14ac:dyDescent="0.25">
      <c r="A8094" s="1" t="s">
        <v>362</v>
      </c>
      <c r="B8094" s="2" t="s">
        <v>189</v>
      </c>
      <c r="C8094" s="2" t="s">
        <v>2626</v>
      </c>
      <c r="D8094" s="2" t="s">
        <v>17961</v>
      </c>
      <c r="E8094" s="2" t="s">
        <v>6507</v>
      </c>
      <c r="F8094" s="2">
        <v>72102900</v>
      </c>
      <c r="G8094" s="2" t="s">
        <v>496</v>
      </c>
      <c r="H8094" s="2">
        <v>4</v>
      </c>
      <c r="I8094" s="2">
        <v>11</v>
      </c>
      <c r="J8094" s="2">
        <v>10</v>
      </c>
      <c r="K8094" s="2">
        <v>1</v>
      </c>
      <c r="L8094" s="3">
        <v>280000000</v>
      </c>
      <c r="M8094" s="2" t="s">
        <v>20</v>
      </c>
      <c r="N8094" s="4" t="s">
        <v>21</v>
      </c>
    </row>
    <row r="8095" spans="1:14" x14ac:dyDescent="0.25">
      <c r="A8095" s="1" t="s">
        <v>362</v>
      </c>
      <c r="B8095" s="2" t="s">
        <v>189</v>
      </c>
      <c r="C8095" s="2" t="s">
        <v>2626</v>
      </c>
      <c r="D8095" s="2" t="s">
        <v>17961</v>
      </c>
      <c r="E8095" s="2" t="s">
        <v>6508</v>
      </c>
      <c r="F8095" s="2">
        <v>72102900</v>
      </c>
      <c r="G8095" s="2" t="s">
        <v>496</v>
      </c>
      <c r="H8095" s="2">
        <v>4</v>
      </c>
      <c r="I8095" s="2">
        <v>11</v>
      </c>
      <c r="J8095" s="2">
        <v>10</v>
      </c>
      <c r="K8095" s="2">
        <v>1</v>
      </c>
      <c r="L8095" s="3">
        <v>25000000</v>
      </c>
      <c r="M8095" s="2" t="s">
        <v>20</v>
      </c>
      <c r="N8095" s="4" t="s">
        <v>21</v>
      </c>
    </row>
    <row r="8096" spans="1:14" x14ac:dyDescent="0.25">
      <c r="A8096" s="1" t="s">
        <v>362</v>
      </c>
      <c r="B8096" s="2" t="s">
        <v>332</v>
      </c>
      <c r="C8096" s="2" t="s">
        <v>333</v>
      </c>
      <c r="D8096" s="2" t="s">
        <v>334</v>
      </c>
      <c r="E8096" s="2" t="s">
        <v>6509</v>
      </c>
      <c r="F8096" s="2">
        <v>85121502</v>
      </c>
      <c r="G8096" s="2" t="s">
        <v>490</v>
      </c>
      <c r="H8096" s="2">
        <v>2</v>
      </c>
      <c r="I8096" s="2">
        <v>8</v>
      </c>
      <c r="J8096" s="2">
        <v>10</v>
      </c>
      <c r="K8096" s="2">
        <v>1</v>
      </c>
      <c r="L8096" s="3">
        <v>17000000</v>
      </c>
      <c r="M8096" s="2" t="s">
        <v>20</v>
      </c>
      <c r="N8096" s="4" t="s">
        <v>21</v>
      </c>
    </row>
    <row r="8097" spans="1:14" x14ac:dyDescent="0.25">
      <c r="A8097" s="1" t="s">
        <v>362</v>
      </c>
      <c r="B8097" s="2" t="s">
        <v>189</v>
      </c>
      <c r="C8097" s="2" t="s">
        <v>6510</v>
      </c>
      <c r="D8097" s="2" t="s">
        <v>18022</v>
      </c>
      <c r="E8097" s="2" t="s">
        <v>6511</v>
      </c>
      <c r="F8097" s="2">
        <v>72101507</v>
      </c>
      <c r="G8097" s="2" t="s">
        <v>490</v>
      </c>
      <c r="H8097" s="2">
        <v>3</v>
      </c>
      <c r="I8097" s="2">
        <v>8</v>
      </c>
      <c r="J8097" s="2">
        <v>10</v>
      </c>
      <c r="K8097" s="2">
        <v>1</v>
      </c>
      <c r="L8097" s="3">
        <v>10000000</v>
      </c>
      <c r="M8097" s="2" t="s">
        <v>20</v>
      </c>
      <c r="N8097" s="4" t="s">
        <v>21</v>
      </c>
    </row>
    <row r="8098" spans="1:14" x14ac:dyDescent="0.25">
      <c r="A8098" s="1" t="s">
        <v>362</v>
      </c>
      <c r="B8098" s="2" t="s">
        <v>189</v>
      </c>
      <c r="C8098" s="2" t="s">
        <v>190</v>
      </c>
      <c r="D8098" s="2" t="s">
        <v>191</v>
      </c>
      <c r="E8098" s="2" t="s">
        <v>6512</v>
      </c>
      <c r="F8098" s="2">
        <v>30191617</v>
      </c>
      <c r="G8098" s="2" t="s">
        <v>490</v>
      </c>
      <c r="H8098" s="2">
        <v>6</v>
      </c>
      <c r="I8098" s="2">
        <v>6</v>
      </c>
      <c r="J8098" s="2">
        <v>10</v>
      </c>
      <c r="K8098" s="2">
        <v>1</v>
      </c>
      <c r="L8098" s="3">
        <v>34606791</v>
      </c>
      <c r="M8098" s="2" t="s">
        <v>20</v>
      </c>
      <c r="N8098" s="4" t="s">
        <v>21</v>
      </c>
    </row>
    <row r="8099" spans="1:14" x14ac:dyDescent="0.25">
      <c r="A8099" s="1" t="s">
        <v>362</v>
      </c>
      <c r="B8099" s="2" t="s">
        <v>529</v>
      </c>
      <c r="C8099" s="2" t="s">
        <v>530</v>
      </c>
      <c r="D8099" s="2" t="s">
        <v>17881</v>
      </c>
      <c r="E8099" s="2" t="s">
        <v>6513</v>
      </c>
      <c r="F8099" s="2">
        <v>24101630</v>
      </c>
      <c r="G8099" s="2" t="s">
        <v>810</v>
      </c>
      <c r="H8099" s="2">
        <v>2</v>
      </c>
      <c r="I8099" s="2">
        <v>9</v>
      </c>
      <c r="J8099" s="2">
        <v>10</v>
      </c>
      <c r="K8099" s="2">
        <v>1</v>
      </c>
      <c r="L8099" s="3">
        <v>119952164.06999999</v>
      </c>
      <c r="M8099" s="2" t="s">
        <v>0</v>
      </c>
      <c r="N8099" s="4" t="s">
        <v>21</v>
      </c>
    </row>
    <row r="8100" spans="1:14" x14ac:dyDescent="0.25">
      <c r="A8100" s="1" t="s">
        <v>362</v>
      </c>
      <c r="B8100" s="2" t="s">
        <v>529</v>
      </c>
      <c r="C8100" s="2" t="s">
        <v>530</v>
      </c>
      <c r="D8100" s="2" t="s">
        <v>17881</v>
      </c>
      <c r="E8100" s="2" t="s">
        <v>6514</v>
      </c>
      <c r="F8100" s="2">
        <v>40141736</v>
      </c>
      <c r="G8100" s="2" t="s">
        <v>810</v>
      </c>
      <c r="H8100" s="2">
        <v>2</v>
      </c>
      <c r="I8100" s="2">
        <v>9</v>
      </c>
      <c r="J8100" s="2">
        <v>10</v>
      </c>
      <c r="K8100" s="2">
        <v>1</v>
      </c>
      <c r="L8100" s="3">
        <v>3332000</v>
      </c>
      <c r="M8100" s="2" t="s">
        <v>0</v>
      </c>
      <c r="N8100" s="4" t="s">
        <v>21</v>
      </c>
    </row>
    <row r="8101" spans="1:14" x14ac:dyDescent="0.25">
      <c r="A8101" s="1" t="s">
        <v>362</v>
      </c>
      <c r="B8101" s="2" t="s">
        <v>529</v>
      </c>
      <c r="C8101" s="2" t="s">
        <v>530</v>
      </c>
      <c r="D8101" s="2" t="s">
        <v>17881</v>
      </c>
      <c r="E8101" s="2" t="s">
        <v>6515</v>
      </c>
      <c r="F8101" s="2">
        <v>27112105</v>
      </c>
      <c r="G8101" s="2" t="s">
        <v>810</v>
      </c>
      <c r="H8101" s="2">
        <v>2</v>
      </c>
      <c r="I8101" s="2">
        <v>9</v>
      </c>
      <c r="J8101" s="2">
        <v>10</v>
      </c>
      <c r="K8101" s="2">
        <v>1</v>
      </c>
      <c r="L8101" s="3">
        <v>12376000</v>
      </c>
      <c r="M8101" s="2" t="s">
        <v>0</v>
      </c>
      <c r="N8101" s="4" t="s">
        <v>21</v>
      </c>
    </row>
    <row r="8102" spans="1:14" x14ac:dyDescent="0.25">
      <c r="A8102" s="1" t="s">
        <v>362</v>
      </c>
      <c r="B8102" s="2" t="s">
        <v>529</v>
      </c>
      <c r="C8102" s="2" t="s">
        <v>903</v>
      </c>
      <c r="D8102" s="2" t="s">
        <v>17908</v>
      </c>
      <c r="E8102" s="2" t="s">
        <v>6516</v>
      </c>
      <c r="F8102" s="2">
        <v>41113600</v>
      </c>
      <c r="G8102" s="2" t="s">
        <v>810</v>
      </c>
      <c r="H8102" s="2">
        <v>2</v>
      </c>
      <c r="I8102" s="2">
        <v>9</v>
      </c>
      <c r="J8102" s="2">
        <v>10</v>
      </c>
      <c r="K8102" s="2">
        <v>1</v>
      </c>
      <c r="L8102" s="3">
        <v>41650000</v>
      </c>
      <c r="M8102" s="2" t="s">
        <v>0</v>
      </c>
      <c r="N8102" s="4" t="s">
        <v>21</v>
      </c>
    </row>
    <row r="8103" spans="1:14" x14ac:dyDescent="0.25">
      <c r="A8103" s="1" t="s">
        <v>362</v>
      </c>
      <c r="B8103" s="2" t="s">
        <v>529</v>
      </c>
      <c r="C8103" s="2" t="s">
        <v>530</v>
      </c>
      <c r="D8103" s="2" t="s">
        <v>17881</v>
      </c>
      <c r="E8103" s="2" t="s">
        <v>6517</v>
      </c>
      <c r="F8103" s="2">
        <v>23271806</v>
      </c>
      <c r="G8103" s="2" t="s">
        <v>810</v>
      </c>
      <c r="H8103" s="2">
        <v>2</v>
      </c>
      <c r="I8103" s="2">
        <v>9</v>
      </c>
      <c r="J8103" s="2">
        <v>10</v>
      </c>
      <c r="K8103" s="2">
        <v>8</v>
      </c>
      <c r="L8103" s="3">
        <v>6854400</v>
      </c>
      <c r="M8103" s="2" t="s">
        <v>0</v>
      </c>
      <c r="N8103" s="4" t="s">
        <v>21</v>
      </c>
    </row>
    <row r="8104" spans="1:14" x14ac:dyDescent="0.25">
      <c r="A8104" s="1" t="s">
        <v>362</v>
      </c>
      <c r="B8104" s="2" t="s">
        <v>529</v>
      </c>
      <c r="C8104" s="2" t="s">
        <v>530</v>
      </c>
      <c r="D8104" s="2" t="s">
        <v>17881</v>
      </c>
      <c r="E8104" s="2" t="s">
        <v>6518</v>
      </c>
      <c r="F8104" s="2">
        <v>27111518</v>
      </c>
      <c r="G8104" s="2" t="s">
        <v>810</v>
      </c>
      <c r="H8104" s="2">
        <v>2</v>
      </c>
      <c r="I8104" s="2">
        <v>9</v>
      </c>
      <c r="J8104" s="2">
        <v>10</v>
      </c>
      <c r="K8104" s="2">
        <v>1</v>
      </c>
      <c r="L8104" s="3">
        <v>2427600</v>
      </c>
      <c r="M8104" s="2" t="s">
        <v>0</v>
      </c>
      <c r="N8104" s="4" t="s">
        <v>21</v>
      </c>
    </row>
    <row r="8105" spans="1:14" x14ac:dyDescent="0.25">
      <c r="A8105" s="1" t="s">
        <v>362</v>
      </c>
      <c r="B8105" s="2" t="s">
        <v>529</v>
      </c>
      <c r="C8105" s="2" t="s">
        <v>530</v>
      </c>
      <c r="D8105" s="2" t="s">
        <v>17881</v>
      </c>
      <c r="E8105" s="2" t="s">
        <v>6519</v>
      </c>
      <c r="F8105" s="2">
        <v>27112719</v>
      </c>
      <c r="G8105" s="2" t="s">
        <v>810</v>
      </c>
      <c r="H8105" s="2">
        <v>2</v>
      </c>
      <c r="I8105" s="2">
        <v>9</v>
      </c>
      <c r="J8105" s="2">
        <v>10</v>
      </c>
      <c r="K8105" s="2">
        <v>4</v>
      </c>
      <c r="L8105" s="3">
        <v>142800</v>
      </c>
      <c r="M8105" s="2" t="s">
        <v>0</v>
      </c>
      <c r="N8105" s="4" t="s">
        <v>21</v>
      </c>
    </row>
    <row r="8106" spans="1:14" x14ac:dyDescent="0.25">
      <c r="A8106" s="1" t="s">
        <v>362</v>
      </c>
      <c r="B8106" s="2" t="s">
        <v>529</v>
      </c>
      <c r="C8106" s="2" t="s">
        <v>530</v>
      </c>
      <c r="D8106" s="2" t="s">
        <v>17881</v>
      </c>
      <c r="E8106" s="2" t="s">
        <v>6520</v>
      </c>
      <c r="F8106" s="2">
        <v>39101601</v>
      </c>
      <c r="G8106" s="2" t="s">
        <v>810</v>
      </c>
      <c r="H8106" s="2">
        <v>2</v>
      </c>
      <c r="I8106" s="2">
        <v>9</v>
      </c>
      <c r="J8106" s="2">
        <v>10</v>
      </c>
      <c r="K8106" s="2">
        <v>6</v>
      </c>
      <c r="L8106" s="3">
        <v>1428000</v>
      </c>
      <c r="M8106" s="2" t="s">
        <v>0</v>
      </c>
      <c r="N8106" s="4" t="s">
        <v>21</v>
      </c>
    </row>
    <row r="8107" spans="1:14" x14ac:dyDescent="0.25">
      <c r="A8107" s="1" t="s">
        <v>362</v>
      </c>
      <c r="B8107" s="2" t="s">
        <v>529</v>
      </c>
      <c r="C8107" s="2" t="s">
        <v>530</v>
      </c>
      <c r="D8107" s="2" t="s">
        <v>17881</v>
      </c>
      <c r="E8107" s="2" t="s">
        <v>6521</v>
      </c>
      <c r="F8107" s="2">
        <v>41114524</v>
      </c>
      <c r="G8107" s="2" t="s">
        <v>810</v>
      </c>
      <c r="H8107" s="2">
        <v>2</v>
      </c>
      <c r="I8107" s="2">
        <v>9</v>
      </c>
      <c r="J8107" s="2">
        <v>10</v>
      </c>
      <c r="K8107" s="2">
        <v>1</v>
      </c>
      <c r="L8107" s="3">
        <v>14280000</v>
      </c>
      <c r="M8107" s="2" t="s">
        <v>0</v>
      </c>
      <c r="N8107" s="4" t="s">
        <v>21</v>
      </c>
    </row>
    <row r="8108" spans="1:14" x14ac:dyDescent="0.25">
      <c r="A8108" s="1" t="s">
        <v>362</v>
      </c>
      <c r="B8108" s="2" t="s">
        <v>529</v>
      </c>
      <c r="C8108" s="2" t="s">
        <v>530</v>
      </c>
      <c r="D8108" s="2" t="s">
        <v>17881</v>
      </c>
      <c r="E8108" s="2" t="s">
        <v>6522</v>
      </c>
      <c r="F8108" s="2">
        <v>26111729</v>
      </c>
      <c r="G8108" s="2" t="s">
        <v>810</v>
      </c>
      <c r="H8108" s="2">
        <v>2</v>
      </c>
      <c r="I8108" s="2">
        <v>9</v>
      </c>
      <c r="J8108" s="2">
        <v>10</v>
      </c>
      <c r="K8108" s="2">
        <v>1</v>
      </c>
      <c r="L8108" s="3">
        <v>666400</v>
      </c>
      <c r="M8108" s="2" t="s">
        <v>0</v>
      </c>
      <c r="N8108" s="4" t="s">
        <v>21</v>
      </c>
    </row>
    <row r="8109" spans="1:14" x14ac:dyDescent="0.25">
      <c r="A8109" s="1" t="s">
        <v>362</v>
      </c>
      <c r="B8109" s="2" t="s">
        <v>529</v>
      </c>
      <c r="C8109" s="2" t="s">
        <v>530</v>
      </c>
      <c r="D8109" s="2" t="s">
        <v>17881</v>
      </c>
      <c r="E8109" s="2" t="s">
        <v>6523</v>
      </c>
      <c r="F8109" s="2">
        <v>27111715</v>
      </c>
      <c r="G8109" s="2" t="s">
        <v>810</v>
      </c>
      <c r="H8109" s="2">
        <v>2</v>
      </c>
      <c r="I8109" s="2">
        <v>9</v>
      </c>
      <c r="J8109" s="2">
        <v>10</v>
      </c>
      <c r="K8109" s="2">
        <v>5</v>
      </c>
      <c r="L8109" s="3">
        <v>571200</v>
      </c>
      <c r="M8109" s="2" t="s">
        <v>0</v>
      </c>
      <c r="N8109" s="4" t="s">
        <v>21</v>
      </c>
    </row>
    <row r="8110" spans="1:14" x14ac:dyDescent="0.25">
      <c r="A8110" s="1" t="s">
        <v>362</v>
      </c>
      <c r="B8110" s="2" t="s">
        <v>529</v>
      </c>
      <c r="C8110" s="2" t="s">
        <v>530</v>
      </c>
      <c r="D8110" s="2" t="s">
        <v>17881</v>
      </c>
      <c r="E8110" s="2" t="s">
        <v>6524</v>
      </c>
      <c r="F8110" s="2">
        <v>39121700</v>
      </c>
      <c r="G8110" s="2" t="s">
        <v>810</v>
      </c>
      <c r="H8110" s="2">
        <v>2</v>
      </c>
      <c r="I8110" s="2">
        <v>9</v>
      </c>
      <c r="J8110" s="2">
        <v>10</v>
      </c>
      <c r="K8110" s="2">
        <v>1</v>
      </c>
      <c r="L8110" s="3">
        <v>14280000</v>
      </c>
      <c r="M8110" s="2" t="s">
        <v>0</v>
      </c>
      <c r="N8110" s="4" t="s">
        <v>21</v>
      </c>
    </row>
    <row r="8111" spans="1:14" x14ac:dyDescent="0.25">
      <c r="A8111" s="1" t="s">
        <v>362</v>
      </c>
      <c r="B8111" s="2" t="s">
        <v>529</v>
      </c>
      <c r="C8111" s="2" t="s">
        <v>530</v>
      </c>
      <c r="D8111" s="2" t="s">
        <v>17881</v>
      </c>
      <c r="E8111" s="2" t="s">
        <v>6525</v>
      </c>
      <c r="F8111" s="2">
        <v>24112401</v>
      </c>
      <c r="G8111" s="2" t="s">
        <v>810</v>
      </c>
      <c r="H8111" s="2">
        <v>2</v>
      </c>
      <c r="I8111" s="2">
        <v>9</v>
      </c>
      <c r="J8111" s="2">
        <v>10</v>
      </c>
      <c r="K8111" s="2">
        <v>3</v>
      </c>
      <c r="L8111" s="3">
        <v>14280000</v>
      </c>
      <c r="M8111" s="2" t="s">
        <v>0</v>
      </c>
      <c r="N8111" s="4" t="s">
        <v>21</v>
      </c>
    </row>
    <row r="8112" spans="1:14" x14ac:dyDescent="0.25">
      <c r="A8112" s="1" t="s">
        <v>362</v>
      </c>
      <c r="B8112" s="2" t="s">
        <v>529</v>
      </c>
      <c r="C8112" s="2" t="s">
        <v>903</v>
      </c>
      <c r="D8112" s="2" t="s">
        <v>17908</v>
      </c>
      <c r="E8112" s="2" t="s">
        <v>6526</v>
      </c>
      <c r="F8112" s="2">
        <v>41112223</v>
      </c>
      <c r="G8112" s="2" t="s">
        <v>810</v>
      </c>
      <c r="H8112" s="2">
        <v>2</v>
      </c>
      <c r="I8112" s="2">
        <v>9</v>
      </c>
      <c r="J8112" s="2">
        <v>10</v>
      </c>
      <c r="K8112" s="2">
        <v>1</v>
      </c>
      <c r="L8112" s="3">
        <v>3332000</v>
      </c>
      <c r="M8112" s="2" t="s">
        <v>0</v>
      </c>
      <c r="N8112" s="4" t="s">
        <v>21</v>
      </c>
    </row>
    <row r="8113" spans="1:14" x14ac:dyDescent="0.25">
      <c r="A8113" s="1" t="s">
        <v>362</v>
      </c>
      <c r="B8113" s="2" t="s">
        <v>529</v>
      </c>
      <c r="C8113" s="2" t="s">
        <v>530</v>
      </c>
      <c r="D8113" s="2" t="s">
        <v>17881</v>
      </c>
      <c r="E8113" s="2" t="s">
        <v>6527</v>
      </c>
      <c r="F8113" s="2">
        <v>44121618</v>
      </c>
      <c r="G8113" s="2" t="s">
        <v>810</v>
      </c>
      <c r="H8113" s="2">
        <v>2</v>
      </c>
      <c r="I8113" s="2">
        <v>9</v>
      </c>
      <c r="J8113" s="2">
        <v>10</v>
      </c>
      <c r="K8113" s="2">
        <v>1</v>
      </c>
      <c r="L8113" s="3">
        <v>190400</v>
      </c>
      <c r="M8113" s="2" t="s">
        <v>0</v>
      </c>
      <c r="N8113" s="4" t="s">
        <v>21</v>
      </c>
    </row>
    <row r="8114" spans="1:14" x14ac:dyDescent="0.25">
      <c r="A8114" s="1" t="s">
        <v>362</v>
      </c>
      <c r="B8114" s="2" t="s">
        <v>529</v>
      </c>
      <c r="C8114" s="2" t="s">
        <v>530</v>
      </c>
      <c r="D8114" s="2" t="s">
        <v>17881</v>
      </c>
      <c r="E8114" s="2" t="s">
        <v>6528</v>
      </c>
      <c r="F8114" s="2">
        <v>44121618</v>
      </c>
      <c r="G8114" s="2" t="s">
        <v>810</v>
      </c>
      <c r="H8114" s="2">
        <v>2</v>
      </c>
      <c r="I8114" s="2">
        <v>9</v>
      </c>
      <c r="J8114" s="2">
        <v>10</v>
      </c>
      <c r="K8114" s="2">
        <v>1</v>
      </c>
      <c r="L8114" s="3">
        <v>190400</v>
      </c>
      <c r="M8114" s="2" t="s">
        <v>0</v>
      </c>
      <c r="N8114" s="4" t="s">
        <v>21</v>
      </c>
    </row>
    <row r="8115" spans="1:14" x14ac:dyDescent="0.25">
      <c r="A8115" s="1" t="s">
        <v>362</v>
      </c>
      <c r="B8115" s="2" t="s">
        <v>529</v>
      </c>
      <c r="C8115" s="2" t="s">
        <v>530</v>
      </c>
      <c r="D8115" s="2" t="s">
        <v>17881</v>
      </c>
      <c r="E8115" s="2" t="s">
        <v>6529</v>
      </c>
      <c r="F8115" s="2">
        <v>27131525</v>
      </c>
      <c r="G8115" s="2" t="s">
        <v>810</v>
      </c>
      <c r="H8115" s="2">
        <v>2</v>
      </c>
      <c r="I8115" s="2">
        <v>9</v>
      </c>
      <c r="J8115" s="2">
        <v>10</v>
      </c>
      <c r="K8115" s="2">
        <v>1</v>
      </c>
      <c r="L8115" s="3">
        <v>2380000</v>
      </c>
      <c r="M8115" s="2" t="s">
        <v>0</v>
      </c>
      <c r="N8115" s="4" t="s">
        <v>21</v>
      </c>
    </row>
    <row r="8116" spans="1:14" x14ac:dyDescent="0.25">
      <c r="A8116" s="1" t="s">
        <v>362</v>
      </c>
      <c r="B8116" s="2" t="s">
        <v>529</v>
      </c>
      <c r="C8116" s="2" t="s">
        <v>530</v>
      </c>
      <c r="D8116" s="2" t="s">
        <v>17881</v>
      </c>
      <c r="E8116" s="2" t="s">
        <v>6530</v>
      </c>
      <c r="F8116" s="2">
        <v>27112409</v>
      </c>
      <c r="G8116" s="2" t="s">
        <v>810</v>
      </c>
      <c r="H8116" s="2">
        <v>2</v>
      </c>
      <c r="I8116" s="2">
        <v>9</v>
      </c>
      <c r="J8116" s="2">
        <v>10</v>
      </c>
      <c r="K8116" s="2">
        <v>1</v>
      </c>
      <c r="L8116" s="3">
        <v>3332000</v>
      </c>
      <c r="M8116" s="2" t="s">
        <v>0</v>
      </c>
      <c r="N8116" s="4" t="s">
        <v>21</v>
      </c>
    </row>
    <row r="8117" spans="1:14" x14ac:dyDescent="0.25">
      <c r="A8117" s="1" t="s">
        <v>362</v>
      </c>
      <c r="B8117" s="2" t="s">
        <v>529</v>
      </c>
      <c r="C8117" s="2" t="s">
        <v>530</v>
      </c>
      <c r="D8117" s="2" t="s">
        <v>17881</v>
      </c>
      <c r="E8117" s="2" t="s">
        <v>6531</v>
      </c>
      <c r="F8117" s="2">
        <v>27111552</v>
      </c>
      <c r="G8117" s="2" t="s">
        <v>810</v>
      </c>
      <c r="H8117" s="2">
        <v>2</v>
      </c>
      <c r="I8117" s="2">
        <v>9</v>
      </c>
      <c r="J8117" s="2">
        <v>10</v>
      </c>
      <c r="K8117" s="2">
        <v>1</v>
      </c>
      <c r="L8117" s="3">
        <v>119000</v>
      </c>
      <c r="M8117" s="2" t="s">
        <v>0</v>
      </c>
      <c r="N8117" s="4" t="s">
        <v>21</v>
      </c>
    </row>
    <row r="8118" spans="1:14" x14ac:dyDescent="0.25">
      <c r="A8118" s="1" t="s">
        <v>362</v>
      </c>
      <c r="B8118" s="2" t="s">
        <v>529</v>
      </c>
      <c r="C8118" s="2" t="s">
        <v>530</v>
      </c>
      <c r="D8118" s="2" t="s">
        <v>17881</v>
      </c>
      <c r="E8118" s="2" t="s">
        <v>6532</v>
      </c>
      <c r="F8118" s="2">
        <v>27111602</v>
      </c>
      <c r="G8118" s="2" t="s">
        <v>810</v>
      </c>
      <c r="H8118" s="2">
        <v>2</v>
      </c>
      <c r="I8118" s="2">
        <v>9</v>
      </c>
      <c r="J8118" s="2">
        <v>10</v>
      </c>
      <c r="K8118" s="2">
        <v>1</v>
      </c>
      <c r="L8118" s="3">
        <v>171360</v>
      </c>
      <c r="M8118" s="2" t="s">
        <v>0</v>
      </c>
      <c r="N8118" s="4" t="s">
        <v>21</v>
      </c>
    </row>
    <row r="8119" spans="1:14" x14ac:dyDescent="0.25">
      <c r="A8119" s="1" t="s">
        <v>362</v>
      </c>
      <c r="B8119" s="2" t="s">
        <v>529</v>
      </c>
      <c r="C8119" s="2" t="s">
        <v>530</v>
      </c>
      <c r="D8119" s="2" t="s">
        <v>17881</v>
      </c>
      <c r="E8119" s="2" t="s">
        <v>6533</v>
      </c>
      <c r="F8119" s="2">
        <v>47121602</v>
      </c>
      <c r="G8119" s="2" t="s">
        <v>810</v>
      </c>
      <c r="H8119" s="2">
        <v>2</v>
      </c>
      <c r="I8119" s="2">
        <v>9</v>
      </c>
      <c r="J8119" s="2">
        <v>10</v>
      </c>
      <c r="K8119" s="2">
        <v>2</v>
      </c>
      <c r="L8119" s="3">
        <v>4284000</v>
      </c>
      <c r="M8119" s="2" t="s">
        <v>0</v>
      </c>
      <c r="N8119" s="4" t="s">
        <v>21</v>
      </c>
    </row>
    <row r="8120" spans="1:14" x14ac:dyDescent="0.25">
      <c r="A8120" s="1" t="s">
        <v>362</v>
      </c>
      <c r="B8120" s="2" t="s">
        <v>529</v>
      </c>
      <c r="C8120" s="2" t="s">
        <v>530</v>
      </c>
      <c r="D8120" s="2" t="s">
        <v>17881</v>
      </c>
      <c r="E8120" s="2" t="s">
        <v>6534</v>
      </c>
      <c r="F8120" s="2">
        <v>27112409</v>
      </c>
      <c r="G8120" s="2" t="s">
        <v>810</v>
      </c>
      <c r="H8120" s="2">
        <v>2</v>
      </c>
      <c r="I8120" s="2">
        <v>9</v>
      </c>
      <c r="J8120" s="2">
        <v>10</v>
      </c>
      <c r="K8120" s="2">
        <v>1</v>
      </c>
      <c r="L8120" s="3">
        <v>7140000</v>
      </c>
      <c r="M8120" s="2" t="s">
        <v>0</v>
      </c>
      <c r="N8120" s="4" t="s">
        <v>21</v>
      </c>
    </row>
    <row r="8121" spans="1:14" x14ac:dyDescent="0.25">
      <c r="A8121" s="1" t="s">
        <v>362</v>
      </c>
      <c r="B8121" s="2" t="s">
        <v>529</v>
      </c>
      <c r="C8121" s="2" t="s">
        <v>530</v>
      </c>
      <c r="D8121" s="2" t="s">
        <v>17881</v>
      </c>
      <c r="E8121" s="2" t="s">
        <v>6535</v>
      </c>
      <c r="F8121" s="2">
        <v>41114501</v>
      </c>
      <c r="G8121" s="2" t="s">
        <v>810</v>
      </c>
      <c r="H8121" s="2">
        <v>2</v>
      </c>
      <c r="I8121" s="2">
        <v>9</v>
      </c>
      <c r="J8121" s="2">
        <v>10</v>
      </c>
      <c r="K8121" s="2">
        <v>1</v>
      </c>
      <c r="L8121" s="3">
        <v>2380000</v>
      </c>
      <c r="M8121" s="2" t="s">
        <v>0</v>
      </c>
      <c r="N8121" s="4" t="s">
        <v>21</v>
      </c>
    </row>
    <row r="8122" spans="1:14" x14ac:dyDescent="0.25">
      <c r="A8122" s="1" t="s">
        <v>362</v>
      </c>
      <c r="B8122" s="2" t="s">
        <v>529</v>
      </c>
      <c r="C8122" s="2" t="s">
        <v>530</v>
      </c>
      <c r="D8122" s="2" t="s">
        <v>17881</v>
      </c>
      <c r="E8122" s="2" t="s">
        <v>6536</v>
      </c>
      <c r="F8122" s="2">
        <v>41114501</v>
      </c>
      <c r="G8122" s="2" t="s">
        <v>810</v>
      </c>
      <c r="H8122" s="2">
        <v>2</v>
      </c>
      <c r="I8122" s="2">
        <v>9</v>
      </c>
      <c r="J8122" s="2">
        <v>10</v>
      </c>
      <c r="K8122" s="2">
        <v>1</v>
      </c>
      <c r="L8122" s="3">
        <v>2380000</v>
      </c>
      <c r="M8122" s="2" t="s">
        <v>0</v>
      </c>
      <c r="N8122" s="4" t="s">
        <v>21</v>
      </c>
    </row>
    <row r="8123" spans="1:14" x14ac:dyDescent="0.25">
      <c r="A8123" s="1" t="s">
        <v>362</v>
      </c>
      <c r="B8123" s="2" t="s">
        <v>529</v>
      </c>
      <c r="C8123" s="2" t="s">
        <v>530</v>
      </c>
      <c r="D8123" s="2" t="s">
        <v>17881</v>
      </c>
      <c r="E8123" s="2" t="s">
        <v>6537</v>
      </c>
      <c r="F8123" s="2">
        <v>41114509</v>
      </c>
      <c r="G8123" s="2" t="s">
        <v>810</v>
      </c>
      <c r="H8123" s="2">
        <v>2</v>
      </c>
      <c r="I8123" s="2">
        <v>9</v>
      </c>
      <c r="J8123" s="2">
        <v>10</v>
      </c>
      <c r="K8123" s="2">
        <v>1</v>
      </c>
      <c r="L8123" s="3">
        <v>22020394.539999999</v>
      </c>
      <c r="M8123" s="2" t="s">
        <v>0</v>
      </c>
      <c r="N8123" s="4" t="s">
        <v>21</v>
      </c>
    </row>
    <row r="8124" spans="1:14" x14ac:dyDescent="0.25">
      <c r="A8124" s="1" t="s">
        <v>362</v>
      </c>
      <c r="B8124" s="2" t="s">
        <v>529</v>
      </c>
      <c r="C8124" s="2" t="s">
        <v>530</v>
      </c>
      <c r="D8124" s="2" t="s">
        <v>17881</v>
      </c>
      <c r="E8124" s="2" t="s">
        <v>6538</v>
      </c>
      <c r="F8124" s="2">
        <v>27111712</v>
      </c>
      <c r="G8124" s="2" t="s">
        <v>810</v>
      </c>
      <c r="H8124" s="2">
        <v>2</v>
      </c>
      <c r="I8124" s="2">
        <v>9</v>
      </c>
      <c r="J8124" s="2">
        <v>10</v>
      </c>
      <c r="K8124" s="2">
        <v>1</v>
      </c>
      <c r="L8124" s="3">
        <v>523600</v>
      </c>
      <c r="M8124" s="2" t="s">
        <v>0</v>
      </c>
      <c r="N8124" s="4" t="s">
        <v>21</v>
      </c>
    </row>
    <row r="8125" spans="1:14" x14ac:dyDescent="0.25">
      <c r="A8125" s="1" t="s">
        <v>362</v>
      </c>
      <c r="B8125" s="2" t="s">
        <v>529</v>
      </c>
      <c r="C8125" s="2" t="s">
        <v>530</v>
      </c>
      <c r="D8125" s="2" t="s">
        <v>17881</v>
      </c>
      <c r="E8125" s="2" t="s">
        <v>348</v>
      </c>
      <c r="F8125" s="2">
        <v>41114509</v>
      </c>
      <c r="G8125" s="2" t="s">
        <v>810</v>
      </c>
      <c r="H8125" s="2">
        <v>2</v>
      </c>
      <c r="I8125" s="2">
        <v>9</v>
      </c>
      <c r="J8125" s="2">
        <v>10</v>
      </c>
      <c r="K8125" s="2">
        <v>1</v>
      </c>
      <c r="L8125" s="3">
        <v>0.03</v>
      </c>
      <c r="M8125" s="2" t="s">
        <v>0</v>
      </c>
      <c r="N8125" s="4" t="s">
        <v>21</v>
      </c>
    </row>
    <row r="8126" spans="1:14" x14ac:dyDescent="0.25">
      <c r="A8126" s="1" t="s">
        <v>362</v>
      </c>
      <c r="B8126" s="2" t="s">
        <v>529</v>
      </c>
      <c r="C8126" s="2" t="s">
        <v>903</v>
      </c>
      <c r="D8126" s="2" t="s">
        <v>17908</v>
      </c>
      <c r="E8126" s="2" t="s">
        <v>6539</v>
      </c>
      <c r="F8126" s="2">
        <v>41111617</v>
      </c>
      <c r="G8126" s="2" t="s">
        <v>810</v>
      </c>
      <c r="H8126" s="2">
        <v>2</v>
      </c>
      <c r="I8126" s="2">
        <v>9</v>
      </c>
      <c r="J8126" s="2">
        <v>10</v>
      </c>
      <c r="K8126" s="2">
        <v>1</v>
      </c>
      <c r="L8126" s="3">
        <v>2856000</v>
      </c>
      <c r="M8126" s="2" t="s">
        <v>0</v>
      </c>
      <c r="N8126" s="4" t="s">
        <v>21</v>
      </c>
    </row>
    <row r="8127" spans="1:14" x14ac:dyDescent="0.25">
      <c r="A8127" s="1" t="s">
        <v>362</v>
      </c>
      <c r="B8127" s="2" t="s">
        <v>529</v>
      </c>
      <c r="C8127" s="2" t="s">
        <v>530</v>
      </c>
      <c r="D8127" s="2" t="s">
        <v>17881</v>
      </c>
      <c r="E8127" s="2" t="s">
        <v>6540</v>
      </c>
      <c r="F8127" s="2">
        <v>27111702</v>
      </c>
      <c r="G8127" s="2" t="s">
        <v>810</v>
      </c>
      <c r="H8127" s="2">
        <v>2</v>
      </c>
      <c r="I8127" s="2">
        <v>9</v>
      </c>
      <c r="J8127" s="2">
        <v>10</v>
      </c>
      <c r="K8127" s="2">
        <v>1</v>
      </c>
      <c r="L8127" s="3">
        <v>228480</v>
      </c>
      <c r="M8127" s="2" t="s">
        <v>0</v>
      </c>
      <c r="N8127" s="4" t="s">
        <v>21</v>
      </c>
    </row>
    <row r="8128" spans="1:14" x14ac:dyDescent="0.25">
      <c r="A8128" s="1" t="s">
        <v>362</v>
      </c>
      <c r="B8128" s="2" t="s">
        <v>529</v>
      </c>
      <c r="C8128" s="2" t="s">
        <v>530</v>
      </c>
      <c r="D8128" s="2" t="s">
        <v>17881</v>
      </c>
      <c r="E8128" s="2" t="s">
        <v>6541</v>
      </c>
      <c r="F8128" s="2">
        <v>27111702</v>
      </c>
      <c r="G8128" s="2" t="s">
        <v>810</v>
      </c>
      <c r="H8128" s="2">
        <v>2</v>
      </c>
      <c r="I8128" s="2">
        <v>9</v>
      </c>
      <c r="J8128" s="2">
        <v>10</v>
      </c>
      <c r="K8128" s="2">
        <v>1</v>
      </c>
      <c r="L8128" s="3">
        <v>228480</v>
      </c>
      <c r="M8128" s="2" t="s">
        <v>0</v>
      </c>
      <c r="N8128" s="4" t="s">
        <v>21</v>
      </c>
    </row>
    <row r="8129" spans="1:14" x14ac:dyDescent="0.25">
      <c r="A8129" s="1" t="s">
        <v>362</v>
      </c>
      <c r="B8129" s="2" t="s">
        <v>529</v>
      </c>
      <c r="C8129" s="2" t="s">
        <v>530</v>
      </c>
      <c r="D8129" s="2" t="s">
        <v>17881</v>
      </c>
      <c r="E8129" s="2" t="s">
        <v>6542</v>
      </c>
      <c r="F8129" s="2">
        <v>27111702</v>
      </c>
      <c r="G8129" s="2" t="s">
        <v>810</v>
      </c>
      <c r="H8129" s="2">
        <v>2</v>
      </c>
      <c r="I8129" s="2">
        <v>9</v>
      </c>
      <c r="J8129" s="2">
        <v>10</v>
      </c>
      <c r="K8129" s="2">
        <v>1</v>
      </c>
      <c r="L8129" s="3">
        <v>228480</v>
      </c>
      <c r="M8129" s="2" t="s">
        <v>0</v>
      </c>
      <c r="N8129" s="4" t="s">
        <v>21</v>
      </c>
    </row>
    <row r="8130" spans="1:14" x14ac:dyDescent="0.25">
      <c r="A8130" s="1" t="s">
        <v>362</v>
      </c>
      <c r="B8130" s="2" t="s">
        <v>529</v>
      </c>
      <c r="C8130" s="2" t="s">
        <v>530</v>
      </c>
      <c r="D8130" s="2" t="s">
        <v>17881</v>
      </c>
      <c r="E8130" s="2" t="s">
        <v>6543</v>
      </c>
      <c r="F8130" s="2">
        <v>27111702</v>
      </c>
      <c r="G8130" s="2" t="s">
        <v>810</v>
      </c>
      <c r="H8130" s="2">
        <v>2</v>
      </c>
      <c r="I8130" s="2">
        <v>9</v>
      </c>
      <c r="J8130" s="2">
        <v>10</v>
      </c>
      <c r="K8130" s="2">
        <v>1</v>
      </c>
      <c r="L8130" s="3">
        <v>228480</v>
      </c>
      <c r="M8130" s="2" t="s">
        <v>0</v>
      </c>
      <c r="N8130" s="4" t="s">
        <v>21</v>
      </c>
    </row>
    <row r="8131" spans="1:14" x14ac:dyDescent="0.25">
      <c r="A8131" s="1" t="s">
        <v>362</v>
      </c>
      <c r="B8131" s="2" t="s">
        <v>529</v>
      </c>
      <c r="C8131" s="2" t="s">
        <v>530</v>
      </c>
      <c r="D8131" s="2" t="s">
        <v>17881</v>
      </c>
      <c r="E8131" s="2" t="s">
        <v>6544</v>
      </c>
      <c r="F8131" s="2">
        <v>27111702</v>
      </c>
      <c r="G8131" s="2" t="s">
        <v>810</v>
      </c>
      <c r="H8131" s="2">
        <v>2</v>
      </c>
      <c r="I8131" s="2">
        <v>9</v>
      </c>
      <c r="J8131" s="2">
        <v>10</v>
      </c>
      <c r="K8131" s="2">
        <v>1</v>
      </c>
      <c r="L8131" s="3">
        <v>228480</v>
      </c>
      <c r="M8131" s="2" t="s">
        <v>0</v>
      </c>
      <c r="N8131" s="4" t="s">
        <v>21</v>
      </c>
    </row>
    <row r="8132" spans="1:14" x14ac:dyDescent="0.25">
      <c r="A8132" s="1" t="s">
        <v>362</v>
      </c>
      <c r="B8132" s="2" t="s">
        <v>529</v>
      </c>
      <c r="C8132" s="2" t="s">
        <v>530</v>
      </c>
      <c r="D8132" s="2" t="s">
        <v>17881</v>
      </c>
      <c r="E8132" s="2" t="s">
        <v>6545</v>
      </c>
      <c r="F8132" s="2">
        <v>27111702</v>
      </c>
      <c r="G8132" s="2" t="s">
        <v>810</v>
      </c>
      <c r="H8132" s="2">
        <v>2</v>
      </c>
      <c r="I8132" s="2">
        <v>9</v>
      </c>
      <c r="J8132" s="2">
        <v>10</v>
      </c>
      <c r="K8132" s="2">
        <v>1</v>
      </c>
      <c r="L8132" s="3">
        <v>228480</v>
      </c>
      <c r="M8132" s="2" t="s">
        <v>0</v>
      </c>
      <c r="N8132" s="4" t="s">
        <v>21</v>
      </c>
    </row>
    <row r="8133" spans="1:14" x14ac:dyDescent="0.25">
      <c r="A8133" s="1" t="s">
        <v>362</v>
      </c>
      <c r="B8133" s="2" t="s">
        <v>529</v>
      </c>
      <c r="C8133" s="2" t="s">
        <v>530</v>
      </c>
      <c r="D8133" s="2" t="s">
        <v>17881</v>
      </c>
      <c r="E8133" s="2" t="s">
        <v>6546</v>
      </c>
      <c r="F8133" s="2">
        <v>27111702</v>
      </c>
      <c r="G8133" s="2" t="s">
        <v>810</v>
      </c>
      <c r="H8133" s="2">
        <v>2</v>
      </c>
      <c r="I8133" s="2">
        <v>9</v>
      </c>
      <c r="J8133" s="2">
        <v>10</v>
      </c>
      <c r="K8133" s="2">
        <v>1</v>
      </c>
      <c r="L8133" s="3">
        <v>261800</v>
      </c>
      <c r="M8133" s="2" t="s">
        <v>0</v>
      </c>
      <c r="N8133" s="4" t="s">
        <v>21</v>
      </c>
    </row>
    <row r="8134" spans="1:14" x14ac:dyDescent="0.25">
      <c r="A8134" s="1" t="s">
        <v>362</v>
      </c>
      <c r="B8134" s="2" t="s">
        <v>529</v>
      </c>
      <c r="C8134" s="2" t="s">
        <v>530</v>
      </c>
      <c r="D8134" s="2" t="s">
        <v>17881</v>
      </c>
      <c r="E8134" s="2" t="s">
        <v>6547</v>
      </c>
      <c r="F8134" s="2">
        <v>27111702</v>
      </c>
      <c r="G8134" s="2" t="s">
        <v>810</v>
      </c>
      <c r="H8134" s="2">
        <v>2</v>
      </c>
      <c r="I8134" s="2">
        <v>9</v>
      </c>
      <c r="J8134" s="2">
        <v>10</v>
      </c>
      <c r="K8134" s="2">
        <v>1</v>
      </c>
      <c r="L8134" s="3">
        <v>285600</v>
      </c>
      <c r="M8134" s="2" t="s">
        <v>0</v>
      </c>
      <c r="N8134" s="4" t="s">
        <v>21</v>
      </c>
    </row>
    <row r="8135" spans="1:14" x14ac:dyDescent="0.25">
      <c r="A8135" s="1" t="s">
        <v>362</v>
      </c>
      <c r="B8135" s="2" t="s">
        <v>529</v>
      </c>
      <c r="C8135" s="2" t="s">
        <v>530</v>
      </c>
      <c r="D8135" s="2" t="s">
        <v>17881</v>
      </c>
      <c r="E8135" s="2" t="s">
        <v>6548</v>
      </c>
      <c r="F8135" s="2">
        <v>27111702</v>
      </c>
      <c r="G8135" s="2" t="s">
        <v>810</v>
      </c>
      <c r="H8135" s="2">
        <v>2</v>
      </c>
      <c r="I8135" s="2">
        <v>9</v>
      </c>
      <c r="J8135" s="2">
        <v>10</v>
      </c>
      <c r="K8135" s="2">
        <v>1</v>
      </c>
      <c r="L8135" s="3">
        <v>285600</v>
      </c>
      <c r="M8135" s="2" t="s">
        <v>0</v>
      </c>
      <c r="N8135" s="4" t="s">
        <v>21</v>
      </c>
    </row>
    <row r="8136" spans="1:14" x14ac:dyDescent="0.25">
      <c r="A8136" s="1" t="s">
        <v>362</v>
      </c>
      <c r="B8136" s="2" t="s">
        <v>529</v>
      </c>
      <c r="C8136" s="2" t="s">
        <v>903</v>
      </c>
      <c r="D8136" s="2" t="s">
        <v>17908</v>
      </c>
      <c r="E8136" s="2" t="s">
        <v>6549</v>
      </c>
      <c r="F8136" s="2">
        <v>41113630</v>
      </c>
      <c r="G8136" s="2" t="s">
        <v>810</v>
      </c>
      <c r="H8136" s="2">
        <v>2</v>
      </c>
      <c r="I8136" s="2">
        <v>9</v>
      </c>
      <c r="J8136" s="2">
        <v>10</v>
      </c>
      <c r="K8136" s="2">
        <v>1</v>
      </c>
      <c r="L8136" s="3">
        <v>7140000</v>
      </c>
      <c r="M8136" s="2" t="s">
        <v>0</v>
      </c>
      <c r="N8136" s="4" t="s">
        <v>21</v>
      </c>
    </row>
    <row r="8137" spans="1:14" x14ac:dyDescent="0.25">
      <c r="A8137" s="1" t="s">
        <v>362</v>
      </c>
      <c r="B8137" s="2" t="s">
        <v>529</v>
      </c>
      <c r="C8137" s="2" t="s">
        <v>530</v>
      </c>
      <c r="D8137" s="2" t="s">
        <v>17881</v>
      </c>
      <c r="E8137" s="2" t="s">
        <v>6550</v>
      </c>
      <c r="F8137" s="2">
        <v>27112406</v>
      </c>
      <c r="G8137" s="2" t="s">
        <v>810</v>
      </c>
      <c r="H8137" s="2">
        <v>2</v>
      </c>
      <c r="I8137" s="2">
        <v>9</v>
      </c>
      <c r="J8137" s="2">
        <v>10</v>
      </c>
      <c r="K8137" s="2">
        <v>1</v>
      </c>
      <c r="L8137" s="3">
        <v>1904000</v>
      </c>
      <c r="M8137" s="2" t="s">
        <v>0</v>
      </c>
      <c r="N8137" s="4" t="s">
        <v>21</v>
      </c>
    </row>
    <row r="8138" spans="1:14" x14ac:dyDescent="0.25">
      <c r="A8138" s="1" t="s">
        <v>362</v>
      </c>
      <c r="B8138" s="2" t="s">
        <v>529</v>
      </c>
      <c r="C8138" s="2" t="s">
        <v>530</v>
      </c>
      <c r="D8138" s="2" t="s">
        <v>17881</v>
      </c>
      <c r="E8138" s="2" t="s">
        <v>6551</v>
      </c>
      <c r="F8138" s="2">
        <v>24101612</v>
      </c>
      <c r="G8138" s="2" t="s">
        <v>810</v>
      </c>
      <c r="H8138" s="2">
        <v>2</v>
      </c>
      <c r="I8138" s="2">
        <v>9</v>
      </c>
      <c r="J8138" s="2">
        <v>10</v>
      </c>
      <c r="K8138" s="2">
        <v>1</v>
      </c>
      <c r="L8138" s="3">
        <v>29000000</v>
      </c>
      <c r="M8138" s="2" t="s">
        <v>0</v>
      </c>
      <c r="N8138" s="4" t="s">
        <v>21</v>
      </c>
    </row>
    <row r="8139" spans="1:14" x14ac:dyDescent="0.25">
      <c r="A8139" s="1" t="s">
        <v>362</v>
      </c>
      <c r="B8139" s="2" t="s">
        <v>408</v>
      </c>
      <c r="C8139" s="2" t="s">
        <v>409</v>
      </c>
      <c r="D8139" s="2" t="s">
        <v>17858</v>
      </c>
      <c r="E8139" s="2" t="s">
        <v>6552</v>
      </c>
      <c r="F8139" s="2">
        <v>12141904</v>
      </c>
      <c r="G8139" s="2" t="s">
        <v>490</v>
      </c>
      <c r="H8139" s="2">
        <v>1</v>
      </c>
      <c r="I8139" s="2">
        <v>11</v>
      </c>
      <c r="J8139" s="2">
        <v>10</v>
      </c>
      <c r="K8139" s="2">
        <v>1</v>
      </c>
      <c r="L8139" s="3">
        <v>12553455</v>
      </c>
      <c r="M8139" s="2" t="s">
        <v>17388</v>
      </c>
      <c r="N8139" s="4" t="s">
        <v>17384</v>
      </c>
    </row>
    <row r="8140" spans="1:14" x14ac:dyDescent="0.25">
      <c r="A8140" s="1" t="s">
        <v>362</v>
      </c>
      <c r="B8140" s="2" t="s">
        <v>408</v>
      </c>
      <c r="C8140" s="2" t="s">
        <v>409</v>
      </c>
      <c r="D8140" s="2" t="s">
        <v>17858</v>
      </c>
      <c r="E8140" s="2" t="s">
        <v>6553</v>
      </c>
      <c r="F8140" s="2">
        <v>12141903</v>
      </c>
      <c r="G8140" s="2" t="s">
        <v>490</v>
      </c>
      <c r="H8140" s="2">
        <v>1</v>
      </c>
      <c r="I8140" s="2">
        <v>11</v>
      </c>
      <c r="J8140" s="2">
        <v>10</v>
      </c>
      <c r="K8140" s="2">
        <v>1</v>
      </c>
      <c r="L8140" s="3">
        <v>4243465</v>
      </c>
      <c r="M8140" s="2" t="s">
        <v>17388</v>
      </c>
      <c r="N8140" s="4" t="s">
        <v>17384</v>
      </c>
    </row>
    <row r="8141" spans="1:14" x14ac:dyDescent="0.25">
      <c r="A8141" s="1" t="s">
        <v>362</v>
      </c>
      <c r="B8141" s="2" t="s">
        <v>408</v>
      </c>
      <c r="C8141" s="2" t="s">
        <v>1186</v>
      </c>
      <c r="D8141" s="2" t="s">
        <v>17937</v>
      </c>
      <c r="E8141" s="2" t="s">
        <v>6554</v>
      </c>
      <c r="F8141" s="2">
        <v>15111506</v>
      </c>
      <c r="G8141" s="2" t="s">
        <v>490</v>
      </c>
      <c r="H8141" s="2">
        <v>1</v>
      </c>
      <c r="I8141" s="2">
        <v>11</v>
      </c>
      <c r="J8141" s="2">
        <v>10</v>
      </c>
      <c r="K8141" s="2">
        <v>2</v>
      </c>
      <c r="L8141" s="3">
        <v>72472</v>
      </c>
      <c r="M8141" s="2" t="s">
        <v>17387</v>
      </c>
      <c r="N8141" s="4" t="s">
        <v>17384</v>
      </c>
    </row>
    <row r="8142" spans="1:14" x14ac:dyDescent="0.25">
      <c r="A8142" s="1" t="s">
        <v>362</v>
      </c>
      <c r="B8142" s="2" t="s">
        <v>408</v>
      </c>
      <c r="C8142" s="2" t="s">
        <v>409</v>
      </c>
      <c r="D8142" s="2" t="s">
        <v>17858</v>
      </c>
      <c r="E8142" s="2" t="s">
        <v>6555</v>
      </c>
      <c r="F8142" s="2">
        <v>12141904</v>
      </c>
      <c r="G8142" s="2" t="s">
        <v>490</v>
      </c>
      <c r="H8142" s="2">
        <v>11</v>
      </c>
      <c r="I8142" s="2">
        <v>2</v>
      </c>
      <c r="J8142" s="2">
        <v>10</v>
      </c>
      <c r="K8142" s="2">
        <v>528</v>
      </c>
      <c r="L8142" s="3">
        <v>4488000</v>
      </c>
      <c r="M8142" s="2" t="s">
        <v>17388</v>
      </c>
      <c r="N8142" s="4" t="s">
        <v>21</v>
      </c>
    </row>
    <row r="8143" spans="1:14" x14ac:dyDescent="0.25">
      <c r="A8143" s="1" t="s">
        <v>362</v>
      </c>
      <c r="B8143" s="2" t="s">
        <v>408</v>
      </c>
      <c r="C8143" s="2" t="s">
        <v>409</v>
      </c>
      <c r="D8143" s="2" t="s">
        <v>17858</v>
      </c>
      <c r="E8143" s="2" t="s">
        <v>6556</v>
      </c>
      <c r="F8143" s="2">
        <v>12141903</v>
      </c>
      <c r="G8143" s="2" t="s">
        <v>490</v>
      </c>
      <c r="H8143" s="2">
        <v>11</v>
      </c>
      <c r="I8143" s="2">
        <v>2</v>
      </c>
      <c r="J8143" s="2">
        <v>10</v>
      </c>
      <c r="K8143" s="2">
        <v>256</v>
      </c>
      <c r="L8143" s="3">
        <v>2380800</v>
      </c>
      <c r="M8143" s="2" t="s">
        <v>17388</v>
      </c>
      <c r="N8143" s="4" t="s">
        <v>21</v>
      </c>
    </row>
    <row r="8144" spans="1:14" x14ac:dyDescent="0.25">
      <c r="A8144" s="1" t="s">
        <v>362</v>
      </c>
      <c r="B8144" s="2" t="s">
        <v>408</v>
      </c>
      <c r="C8144" s="2" t="s">
        <v>1186</v>
      </c>
      <c r="D8144" s="2" t="s">
        <v>17937</v>
      </c>
      <c r="E8144" s="2" t="s">
        <v>6557</v>
      </c>
      <c r="F8144" s="2">
        <v>15111506</v>
      </c>
      <c r="G8144" s="2" t="s">
        <v>490</v>
      </c>
      <c r="H8144" s="2">
        <v>11</v>
      </c>
      <c r="I8144" s="2">
        <v>2</v>
      </c>
      <c r="J8144" s="2">
        <v>10</v>
      </c>
      <c r="K8144" s="2">
        <v>5</v>
      </c>
      <c r="L8144" s="3">
        <v>132340</v>
      </c>
      <c r="M8144" s="2" t="s">
        <v>17387</v>
      </c>
      <c r="N8144" s="4" t="s">
        <v>21</v>
      </c>
    </row>
    <row r="8145" spans="1:14" x14ac:dyDescent="0.25">
      <c r="A8145" s="1" t="s">
        <v>362</v>
      </c>
      <c r="B8145" s="2" t="s">
        <v>518</v>
      </c>
      <c r="C8145" s="2" t="s">
        <v>2603</v>
      </c>
      <c r="D8145" s="2" t="s">
        <v>17959</v>
      </c>
      <c r="E8145" s="2" t="s">
        <v>6558</v>
      </c>
      <c r="F8145" s="2">
        <v>40161504</v>
      </c>
      <c r="G8145" s="2" t="s">
        <v>810</v>
      </c>
      <c r="H8145" s="2">
        <v>2</v>
      </c>
      <c r="I8145" s="2">
        <v>9</v>
      </c>
      <c r="J8145" s="2">
        <v>10</v>
      </c>
      <c r="K8145" s="2">
        <v>3</v>
      </c>
      <c r="L8145" s="3">
        <v>60000</v>
      </c>
      <c r="M8145" s="2" t="s">
        <v>0</v>
      </c>
      <c r="N8145" s="4" t="s">
        <v>21</v>
      </c>
    </row>
    <row r="8146" spans="1:14" x14ac:dyDescent="0.25">
      <c r="A8146" s="1" t="s">
        <v>362</v>
      </c>
      <c r="B8146" s="2" t="s">
        <v>518</v>
      </c>
      <c r="C8146" s="2" t="s">
        <v>2603</v>
      </c>
      <c r="D8146" s="2" t="s">
        <v>17959</v>
      </c>
      <c r="E8146" s="2" t="s">
        <v>6559</v>
      </c>
      <c r="F8146" s="2">
        <v>40161513</v>
      </c>
      <c r="G8146" s="2" t="s">
        <v>810</v>
      </c>
      <c r="H8146" s="2">
        <v>2</v>
      </c>
      <c r="I8146" s="2">
        <v>9</v>
      </c>
      <c r="J8146" s="2">
        <v>10</v>
      </c>
      <c r="K8146" s="2">
        <v>2</v>
      </c>
      <c r="L8146" s="3">
        <v>218960</v>
      </c>
      <c r="M8146" s="2" t="s">
        <v>0</v>
      </c>
      <c r="N8146" s="4" t="s">
        <v>21</v>
      </c>
    </row>
    <row r="8147" spans="1:14" x14ac:dyDescent="0.25">
      <c r="A8147" s="1" t="s">
        <v>362</v>
      </c>
      <c r="B8147" s="2" t="s">
        <v>518</v>
      </c>
      <c r="C8147" s="2" t="s">
        <v>2603</v>
      </c>
      <c r="D8147" s="2" t="s">
        <v>17959</v>
      </c>
      <c r="E8147" s="2" t="s">
        <v>6560</v>
      </c>
      <c r="F8147" s="2">
        <v>40161504</v>
      </c>
      <c r="G8147" s="2" t="s">
        <v>810</v>
      </c>
      <c r="H8147" s="2">
        <v>2</v>
      </c>
      <c r="I8147" s="2">
        <v>9</v>
      </c>
      <c r="J8147" s="2">
        <v>10</v>
      </c>
      <c r="K8147" s="2">
        <v>2</v>
      </c>
      <c r="L8147" s="3">
        <v>218960</v>
      </c>
      <c r="M8147" s="2" t="s">
        <v>0</v>
      </c>
      <c r="N8147" s="4" t="s">
        <v>21</v>
      </c>
    </row>
    <row r="8148" spans="1:14" x14ac:dyDescent="0.25">
      <c r="A8148" s="1" t="s">
        <v>362</v>
      </c>
      <c r="B8148" s="2" t="s">
        <v>518</v>
      </c>
      <c r="C8148" s="2" t="s">
        <v>2603</v>
      </c>
      <c r="D8148" s="2" t="s">
        <v>17959</v>
      </c>
      <c r="E8148" s="2" t="s">
        <v>6561</v>
      </c>
      <c r="F8148" s="2">
        <v>40161513</v>
      </c>
      <c r="G8148" s="2" t="s">
        <v>810</v>
      </c>
      <c r="H8148" s="2">
        <v>2</v>
      </c>
      <c r="I8148" s="2">
        <v>9</v>
      </c>
      <c r="J8148" s="2">
        <v>10</v>
      </c>
      <c r="K8148" s="2">
        <v>3</v>
      </c>
      <c r="L8148" s="3">
        <v>328440</v>
      </c>
      <c r="M8148" s="2" t="s">
        <v>0</v>
      </c>
      <c r="N8148" s="4" t="s">
        <v>21</v>
      </c>
    </row>
    <row r="8149" spans="1:14" x14ac:dyDescent="0.25">
      <c r="A8149" s="1" t="s">
        <v>362</v>
      </c>
      <c r="B8149" s="2" t="s">
        <v>518</v>
      </c>
      <c r="C8149" s="2" t="s">
        <v>2603</v>
      </c>
      <c r="D8149" s="2" t="s">
        <v>17959</v>
      </c>
      <c r="E8149" s="2" t="s">
        <v>6562</v>
      </c>
      <c r="F8149" s="2">
        <v>40161505</v>
      </c>
      <c r="G8149" s="2" t="s">
        <v>810</v>
      </c>
      <c r="H8149" s="2">
        <v>2</v>
      </c>
      <c r="I8149" s="2">
        <v>9</v>
      </c>
      <c r="J8149" s="2">
        <v>10</v>
      </c>
      <c r="K8149" s="2">
        <v>3</v>
      </c>
      <c r="L8149" s="3">
        <v>300000</v>
      </c>
      <c r="M8149" s="2" t="s">
        <v>0</v>
      </c>
      <c r="N8149" s="4" t="s">
        <v>21</v>
      </c>
    </row>
    <row r="8150" spans="1:14" x14ac:dyDescent="0.25">
      <c r="A8150" s="1" t="s">
        <v>362</v>
      </c>
      <c r="B8150" s="2" t="s">
        <v>518</v>
      </c>
      <c r="C8150" s="2" t="s">
        <v>2603</v>
      </c>
      <c r="D8150" s="2" t="s">
        <v>17959</v>
      </c>
      <c r="E8150" s="2" t="s">
        <v>6563</v>
      </c>
      <c r="F8150" s="2">
        <v>40161504</v>
      </c>
      <c r="G8150" s="2" t="s">
        <v>810</v>
      </c>
      <c r="H8150" s="2">
        <v>2</v>
      </c>
      <c r="I8150" s="2">
        <v>9</v>
      </c>
      <c r="J8150" s="2">
        <v>10</v>
      </c>
      <c r="K8150" s="2">
        <v>3</v>
      </c>
      <c r="L8150" s="3">
        <v>34050</v>
      </c>
      <c r="M8150" s="2" t="s">
        <v>0</v>
      </c>
      <c r="N8150" s="4" t="s">
        <v>21</v>
      </c>
    </row>
    <row r="8151" spans="1:14" x14ac:dyDescent="0.25">
      <c r="A8151" s="1" t="s">
        <v>362</v>
      </c>
      <c r="B8151" s="2" t="s">
        <v>518</v>
      </c>
      <c r="C8151" s="2" t="s">
        <v>2603</v>
      </c>
      <c r="D8151" s="2" t="s">
        <v>17959</v>
      </c>
      <c r="E8151" s="2" t="s">
        <v>6564</v>
      </c>
      <c r="F8151" s="2">
        <v>40161513</v>
      </c>
      <c r="G8151" s="2" t="s">
        <v>810</v>
      </c>
      <c r="H8151" s="2">
        <v>2</v>
      </c>
      <c r="I8151" s="2">
        <v>9</v>
      </c>
      <c r="J8151" s="2">
        <v>10</v>
      </c>
      <c r="K8151" s="2">
        <v>3</v>
      </c>
      <c r="L8151" s="3">
        <v>267000</v>
      </c>
      <c r="M8151" s="2" t="s">
        <v>0</v>
      </c>
      <c r="N8151" s="4" t="s">
        <v>21</v>
      </c>
    </row>
    <row r="8152" spans="1:14" x14ac:dyDescent="0.25">
      <c r="A8152" s="1" t="s">
        <v>362</v>
      </c>
      <c r="B8152" s="2" t="s">
        <v>518</v>
      </c>
      <c r="C8152" s="2" t="s">
        <v>2603</v>
      </c>
      <c r="D8152" s="2" t="s">
        <v>17959</v>
      </c>
      <c r="E8152" s="2" t="s">
        <v>6565</v>
      </c>
      <c r="F8152" s="2">
        <v>40161513</v>
      </c>
      <c r="G8152" s="2" t="s">
        <v>810</v>
      </c>
      <c r="H8152" s="2">
        <v>2</v>
      </c>
      <c r="I8152" s="2">
        <v>9</v>
      </c>
      <c r="J8152" s="2">
        <v>10</v>
      </c>
      <c r="K8152" s="2">
        <v>4</v>
      </c>
      <c r="L8152" s="3">
        <v>280000</v>
      </c>
      <c r="M8152" s="2" t="s">
        <v>0</v>
      </c>
      <c r="N8152" s="4" t="s">
        <v>21</v>
      </c>
    </row>
    <row r="8153" spans="1:14" x14ac:dyDescent="0.25">
      <c r="A8153" s="1" t="s">
        <v>362</v>
      </c>
      <c r="B8153" s="2" t="s">
        <v>518</v>
      </c>
      <c r="C8153" s="2" t="s">
        <v>2603</v>
      </c>
      <c r="D8153" s="2" t="s">
        <v>17959</v>
      </c>
      <c r="E8153" s="2" t="s">
        <v>6566</v>
      </c>
      <c r="F8153" s="2">
        <v>40161513</v>
      </c>
      <c r="G8153" s="2" t="s">
        <v>810</v>
      </c>
      <c r="H8153" s="2">
        <v>2</v>
      </c>
      <c r="I8153" s="2">
        <v>9</v>
      </c>
      <c r="J8153" s="2">
        <v>10</v>
      </c>
      <c r="K8153" s="2">
        <v>6</v>
      </c>
      <c r="L8153" s="3">
        <v>300000</v>
      </c>
      <c r="M8153" s="2" t="s">
        <v>0</v>
      </c>
      <c r="N8153" s="4" t="s">
        <v>21</v>
      </c>
    </row>
    <row r="8154" spans="1:14" x14ac:dyDescent="0.25">
      <c r="A8154" s="1" t="s">
        <v>362</v>
      </c>
      <c r="B8154" s="2" t="s">
        <v>518</v>
      </c>
      <c r="C8154" s="2" t="s">
        <v>2603</v>
      </c>
      <c r="D8154" s="2" t="s">
        <v>17959</v>
      </c>
      <c r="E8154" s="2" t="s">
        <v>6567</v>
      </c>
      <c r="F8154" s="2">
        <v>40161505</v>
      </c>
      <c r="G8154" s="2" t="s">
        <v>810</v>
      </c>
      <c r="H8154" s="2">
        <v>2</v>
      </c>
      <c r="I8154" s="2">
        <v>9</v>
      </c>
      <c r="J8154" s="2">
        <v>10</v>
      </c>
      <c r="K8154" s="2">
        <v>2</v>
      </c>
      <c r="L8154" s="3">
        <v>900000</v>
      </c>
      <c r="M8154" s="2" t="s">
        <v>0</v>
      </c>
      <c r="N8154" s="4" t="s">
        <v>21</v>
      </c>
    </row>
    <row r="8155" spans="1:14" x14ac:dyDescent="0.25">
      <c r="A8155" s="1" t="s">
        <v>362</v>
      </c>
      <c r="B8155" s="2" t="s">
        <v>518</v>
      </c>
      <c r="C8155" s="2" t="s">
        <v>2603</v>
      </c>
      <c r="D8155" s="2" t="s">
        <v>17959</v>
      </c>
      <c r="E8155" s="2" t="s">
        <v>6568</v>
      </c>
      <c r="F8155" s="2">
        <v>40161504</v>
      </c>
      <c r="G8155" s="2" t="s">
        <v>810</v>
      </c>
      <c r="H8155" s="2">
        <v>2</v>
      </c>
      <c r="I8155" s="2">
        <v>9</v>
      </c>
      <c r="J8155" s="2">
        <v>10</v>
      </c>
      <c r="K8155" s="2">
        <v>12</v>
      </c>
      <c r="L8155" s="3">
        <v>180000</v>
      </c>
      <c r="M8155" s="2" t="s">
        <v>0</v>
      </c>
      <c r="N8155" s="4" t="s">
        <v>21</v>
      </c>
    </row>
    <row r="8156" spans="1:14" x14ac:dyDescent="0.25">
      <c r="A8156" s="1" t="s">
        <v>362</v>
      </c>
      <c r="B8156" s="2" t="s">
        <v>518</v>
      </c>
      <c r="C8156" s="2" t="s">
        <v>2603</v>
      </c>
      <c r="D8156" s="2" t="s">
        <v>17959</v>
      </c>
      <c r="E8156" s="2" t="s">
        <v>6569</v>
      </c>
      <c r="F8156" s="2">
        <v>40161505</v>
      </c>
      <c r="G8156" s="2" t="s">
        <v>810</v>
      </c>
      <c r="H8156" s="2">
        <v>2</v>
      </c>
      <c r="I8156" s="2">
        <v>9</v>
      </c>
      <c r="J8156" s="2">
        <v>10</v>
      </c>
      <c r="K8156" s="2">
        <v>2</v>
      </c>
      <c r="L8156" s="3">
        <v>180000</v>
      </c>
      <c r="M8156" s="2" t="s">
        <v>0</v>
      </c>
      <c r="N8156" s="4" t="s">
        <v>21</v>
      </c>
    </row>
    <row r="8157" spans="1:14" x14ac:dyDescent="0.25">
      <c r="A8157" s="1" t="s">
        <v>362</v>
      </c>
      <c r="B8157" s="2" t="s">
        <v>518</v>
      </c>
      <c r="C8157" s="2" t="s">
        <v>2603</v>
      </c>
      <c r="D8157" s="2" t="s">
        <v>17959</v>
      </c>
      <c r="E8157" s="2" t="s">
        <v>6570</v>
      </c>
      <c r="F8157" s="2">
        <v>40161515</v>
      </c>
      <c r="G8157" s="2" t="s">
        <v>810</v>
      </c>
      <c r="H8157" s="2">
        <v>2</v>
      </c>
      <c r="I8157" s="2">
        <v>9</v>
      </c>
      <c r="J8157" s="2">
        <v>10</v>
      </c>
      <c r="K8157" s="2">
        <v>3</v>
      </c>
      <c r="L8157" s="3">
        <v>1050000</v>
      </c>
      <c r="M8157" s="2" t="s">
        <v>0</v>
      </c>
      <c r="N8157" s="4" t="s">
        <v>21</v>
      </c>
    </row>
    <row r="8158" spans="1:14" x14ac:dyDescent="0.25">
      <c r="A8158" s="1" t="s">
        <v>362</v>
      </c>
      <c r="B8158" s="2" t="s">
        <v>518</v>
      </c>
      <c r="C8158" s="2" t="s">
        <v>2603</v>
      </c>
      <c r="D8158" s="2" t="s">
        <v>17959</v>
      </c>
      <c r="E8158" s="2" t="s">
        <v>6571</v>
      </c>
      <c r="F8158" s="2">
        <v>40161513</v>
      </c>
      <c r="G8158" s="2" t="s">
        <v>810</v>
      </c>
      <c r="H8158" s="2">
        <v>2</v>
      </c>
      <c r="I8158" s="2">
        <v>9</v>
      </c>
      <c r="J8158" s="2">
        <v>10</v>
      </c>
      <c r="K8158" s="2">
        <v>2</v>
      </c>
      <c r="L8158" s="3">
        <v>360000</v>
      </c>
      <c r="M8158" s="2" t="s">
        <v>0</v>
      </c>
      <c r="N8158" s="4" t="s">
        <v>21</v>
      </c>
    </row>
    <row r="8159" spans="1:14" x14ac:dyDescent="0.25">
      <c r="A8159" s="1" t="s">
        <v>362</v>
      </c>
      <c r="B8159" s="2" t="s">
        <v>518</v>
      </c>
      <c r="C8159" s="2" t="s">
        <v>2603</v>
      </c>
      <c r="D8159" s="2" t="s">
        <v>17959</v>
      </c>
      <c r="E8159" s="2" t="s">
        <v>6572</v>
      </c>
      <c r="F8159" s="2">
        <v>40161505</v>
      </c>
      <c r="G8159" s="2" t="s">
        <v>810</v>
      </c>
      <c r="H8159" s="2">
        <v>2</v>
      </c>
      <c r="I8159" s="2">
        <v>9</v>
      </c>
      <c r="J8159" s="2">
        <v>10</v>
      </c>
      <c r="K8159" s="2">
        <v>2</v>
      </c>
      <c r="L8159" s="3">
        <v>560000</v>
      </c>
      <c r="M8159" s="2" t="s">
        <v>0</v>
      </c>
      <c r="N8159" s="4" t="s">
        <v>21</v>
      </c>
    </row>
    <row r="8160" spans="1:14" x14ac:dyDescent="0.25">
      <c r="A8160" s="1" t="s">
        <v>362</v>
      </c>
      <c r="B8160" s="2" t="s">
        <v>518</v>
      </c>
      <c r="C8160" s="2" t="s">
        <v>2603</v>
      </c>
      <c r="D8160" s="2" t="s">
        <v>17959</v>
      </c>
      <c r="E8160" s="2" t="s">
        <v>6573</v>
      </c>
      <c r="F8160" s="2">
        <v>40161515</v>
      </c>
      <c r="G8160" s="2" t="s">
        <v>810</v>
      </c>
      <c r="H8160" s="2">
        <v>2</v>
      </c>
      <c r="I8160" s="2">
        <v>9</v>
      </c>
      <c r="J8160" s="2">
        <v>10</v>
      </c>
      <c r="K8160" s="2">
        <v>2</v>
      </c>
      <c r="L8160" s="3">
        <v>1200000</v>
      </c>
      <c r="M8160" s="2" t="s">
        <v>0</v>
      </c>
      <c r="N8160" s="4" t="s">
        <v>21</v>
      </c>
    </row>
    <row r="8161" spans="1:14" x14ac:dyDescent="0.25">
      <c r="A8161" s="1" t="s">
        <v>362</v>
      </c>
      <c r="B8161" s="2" t="s">
        <v>518</v>
      </c>
      <c r="C8161" s="2" t="s">
        <v>2603</v>
      </c>
      <c r="D8161" s="2" t="s">
        <v>17959</v>
      </c>
      <c r="E8161" s="2" t="s">
        <v>6574</v>
      </c>
      <c r="F8161" s="2">
        <v>40161515</v>
      </c>
      <c r="G8161" s="2" t="s">
        <v>810</v>
      </c>
      <c r="H8161" s="2">
        <v>2</v>
      </c>
      <c r="I8161" s="2">
        <v>9</v>
      </c>
      <c r="J8161" s="2">
        <v>10</v>
      </c>
      <c r="K8161" s="2">
        <v>2</v>
      </c>
      <c r="L8161" s="3">
        <v>1200000</v>
      </c>
      <c r="M8161" s="2" t="s">
        <v>0</v>
      </c>
      <c r="N8161" s="4" t="s">
        <v>21</v>
      </c>
    </row>
    <row r="8162" spans="1:14" x14ac:dyDescent="0.25">
      <c r="A8162" s="1" t="s">
        <v>362</v>
      </c>
      <c r="B8162" s="2" t="s">
        <v>518</v>
      </c>
      <c r="C8162" s="2" t="s">
        <v>2603</v>
      </c>
      <c r="D8162" s="2" t="s">
        <v>17959</v>
      </c>
      <c r="E8162" s="2" t="s">
        <v>6575</v>
      </c>
      <c r="F8162" s="2">
        <v>40161515</v>
      </c>
      <c r="G8162" s="2" t="s">
        <v>810</v>
      </c>
      <c r="H8162" s="2">
        <v>2</v>
      </c>
      <c r="I8162" s="2">
        <v>9</v>
      </c>
      <c r="J8162" s="2">
        <v>10</v>
      </c>
      <c r="K8162" s="2">
        <v>2</v>
      </c>
      <c r="L8162" s="3">
        <v>1600000</v>
      </c>
      <c r="M8162" s="2" t="s">
        <v>0</v>
      </c>
      <c r="N8162" s="4" t="s">
        <v>21</v>
      </c>
    </row>
    <row r="8163" spans="1:14" x14ac:dyDescent="0.25">
      <c r="A8163" s="1" t="s">
        <v>362</v>
      </c>
      <c r="B8163" s="2" t="s">
        <v>518</v>
      </c>
      <c r="C8163" s="2" t="s">
        <v>2603</v>
      </c>
      <c r="D8163" s="2" t="s">
        <v>17959</v>
      </c>
      <c r="E8163" s="2" t="s">
        <v>6576</v>
      </c>
      <c r="F8163" s="2">
        <v>40161515</v>
      </c>
      <c r="G8163" s="2" t="s">
        <v>810</v>
      </c>
      <c r="H8163" s="2">
        <v>2</v>
      </c>
      <c r="I8163" s="2">
        <v>9</v>
      </c>
      <c r="J8163" s="2">
        <v>10</v>
      </c>
      <c r="K8163" s="2">
        <v>2</v>
      </c>
      <c r="L8163" s="3">
        <v>3600000</v>
      </c>
      <c r="M8163" s="2" t="s">
        <v>0</v>
      </c>
      <c r="N8163" s="4" t="s">
        <v>21</v>
      </c>
    </row>
    <row r="8164" spans="1:14" x14ac:dyDescent="0.25">
      <c r="A8164" s="1" t="s">
        <v>362</v>
      </c>
      <c r="B8164" s="2" t="s">
        <v>518</v>
      </c>
      <c r="C8164" s="2" t="s">
        <v>2603</v>
      </c>
      <c r="D8164" s="2" t="s">
        <v>17959</v>
      </c>
      <c r="E8164" s="2" t="s">
        <v>6577</v>
      </c>
      <c r="F8164" s="2">
        <v>40161515</v>
      </c>
      <c r="G8164" s="2" t="s">
        <v>810</v>
      </c>
      <c r="H8164" s="2">
        <v>2</v>
      </c>
      <c r="I8164" s="2">
        <v>9</v>
      </c>
      <c r="J8164" s="2">
        <v>10</v>
      </c>
      <c r="K8164" s="2">
        <v>2</v>
      </c>
      <c r="L8164" s="3">
        <v>1200000</v>
      </c>
      <c r="M8164" s="2" t="s">
        <v>0</v>
      </c>
      <c r="N8164" s="4" t="s">
        <v>21</v>
      </c>
    </row>
    <row r="8165" spans="1:14" x14ac:dyDescent="0.25">
      <c r="A8165" s="1" t="s">
        <v>362</v>
      </c>
      <c r="B8165" s="2" t="s">
        <v>518</v>
      </c>
      <c r="C8165" s="2" t="s">
        <v>2603</v>
      </c>
      <c r="D8165" s="2" t="s">
        <v>17959</v>
      </c>
      <c r="E8165" s="2" t="s">
        <v>6578</v>
      </c>
      <c r="F8165" s="2">
        <v>40161515</v>
      </c>
      <c r="G8165" s="2" t="s">
        <v>810</v>
      </c>
      <c r="H8165" s="2">
        <v>2</v>
      </c>
      <c r="I8165" s="2">
        <v>9</v>
      </c>
      <c r="J8165" s="2">
        <v>10</v>
      </c>
      <c r="K8165" s="2">
        <v>2</v>
      </c>
      <c r="L8165" s="3">
        <v>4000000</v>
      </c>
      <c r="M8165" s="2" t="s">
        <v>0</v>
      </c>
      <c r="N8165" s="4" t="s">
        <v>21</v>
      </c>
    </row>
    <row r="8166" spans="1:14" x14ac:dyDescent="0.25">
      <c r="A8166" s="1" t="s">
        <v>362</v>
      </c>
      <c r="B8166" s="2" t="s">
        <v>76</v>
      </c>
      <c r="C8166" s="2" t="s">
        <v>83</v>
      </c>
      <c r="D8166" s="2" t="s">
        <v>84</v>
      </c>
      <c r="E8166" s="2" t="s">
        <v>6579</v>
      </c>
      <c r="F8166" s="2">
        <v>31211704</v>
      </c>
      <c r="G8166" s="2" t="s">
        <v>810</v>
      </c>
      <c r="H8166" s="2">
        <v>2</v>
      </c>
      <c r="I8166" s="2">
        <v>9</v>
      </c>
      <c r="J8166" s="2">
        <v>10</v>
      </c>
      <c r="K8166" s="2">
        <v>12</v>
      </c>
      <c r="L8166" s="3">
        <v>6960000</v>
      </c>
      <c r="M8166" s="2" t="s">
        <v>0</v>
      </c>
      <c r="N8166" s="4" t="s">
        <v>21</v>
      </c>
    </row>
    <row r="8167" spans="1:14" x14ac:dyDescent="0.25">
      <c r="A8167" s="1" t="s">
        <v>362</v>
      </c>
      <c r="B8167" s="2" t="s">
        <v>76</v>
      </c>
      <c r="C8167" s="2" t="s">
        <v>83</v>
      </c>
      <c r="D8167" s="2" t="s">
        <v>84</v>
      </c>
      <c r="E8167" s="2" t="s">
        <v>6580</v>
      </c>
      <c r="F8167" s="2">
        <v>31211704</v>
      </c>
      <c r="G8167" s="2" t="s">
        <v>810</v>
      </c>
      <c r="H8167" s="2">
        <v>2</v>
      </c>
      <c r="I8167" s="2">
        <v>9</v>
      </c>
      <c r="J8167" s="2">
        <v>10</v>
      </c>
      <c r="K8167" s="2">
        <v>12</v>
      </c>
      <c r="L8167" s="3">
        <v>6960000</v>
      </c>
      <c r="M8167" s="2" t="s">
        <v>0</v>
      </c>
      <c r="N8167" s="4" t="s">
        <v>21</v>
      </c>
    </row>
    <row r="8168" spans="1:14" x14ac:dyDescent="0.25">
      <c r="A8168" s="1" t="s">
        <v>362</v>
      </c>
      <c r="B8168" s="2" t="s">
        <v>76</v>
      </c>
      <c r="C8168" s="2" t="s">
        <v>83</v>
      </c>
      <c r="D8168" s="2" t="s">
        <v>84</v>
      </c>
      <c r="E8168" s="2" t="s">
        <v>6581</v>
      </c>
      <c r="F8168" s="2">
        <v>31211704</v>
      </c>
      <c r="G8168" s="2" t="s">
        <v>810</v>
      </c>
      <c r="H8168" s="2">
        <v>2</v>
      </c>
      <c r="I8168" s="2">
        <v>9</v>
      </c>
      <c r="J8168" s="2">
        <v>10</v>
      </c>
      <c r="K8168" s="2">
        <v>12</v>
      </c>
      <c r="L8168" s="3">
        <v>5400000</v>
      </c>
      <c r="M8168" s="2" t="s">
        <v>0</v>
      </c>
      <c r="N8168" s="4" t="s">
        <v>21</v>
      </c>
    </row>
    <row r="8169" spans="1:14" x14ac:dyDescent="0.25">
      <c r="A8169" s="1" t="s">
        <v>362</v>
      </c>
      <c r="B8169" s="2" t="s">
        <v>76</v>
      </c>
      <c r="C8169" s="2" t="s">
        <v>83</v>
      </c>
      <c r="D8169" s="2" t="s">
        <v>84</v>
      </c>
      <c r="E8169" s="2" t="s">
        <v>6582</v>
      </c>
      <c r="F8169" s="2">
        <v>31211704</v>
      </c>
      <c r="G8169" s="2" t="s">
        <v>810</v>
      </c>
      <c r="H8169" s="2">
        <v>2</v>
      </c>
      <c r="I8169" s="2">
        <v>9</v>
      </c>
      <c r="J8169" s="2">
        <v>10</v>
      </c>
      <c r="K8169" s="2">
        <v>6</v>
      </c>
      <c r="L8169" s="3">
        <v>3720000</v>
      </c>
      <c r="M8169" s="2" t="s">
        <v>0</v>
      </c>
      <c r="N8169" s="4" t="s">
        <v>21</v>
      </c>
    </row>
    <row r="8170" spans="1:14" x14ac:dyDescent="0.25">
      <c r="A8170" s="1" t="s">
        <v>362</v>
      </c>
      <c r="B8170" s="2" t="s">
        <v>76</v>
      </c>
      <c r="C8170" s="2" t="s">
        <v>83</v>
      </c>
      <c r="D8170" s="2" t="s">
        <v>84</v>
      </c>
      <c r="E8170" s="2" t="s">
        <v>6583</v>
      </c>
      <c r="F8170" s="2">
        <v>31211704</v>
      </c>
      <c r="G8170" s="2" t="s">
        <v>810</v>
      </c>
      <c r="H8170" s="2">
        <v>2</v>
      </c>
      <c r="I8170" s="2">
        <v>9</v>
      </c>
      <c r="J8170" s="2">
        <v>10</v>
      </c>
      <c r="K8170" s="2">
        <v>7</v>
      </c>
      <c r="L8170" s="3">
        <v>3640000</v>
      </c>
      <c r="M8170" s="2" t="s">
        <v>0</v>
      </c>
      <c r="N8170" s="4" t="s">
        <v>21</v>
      </c>
    </row>
    <row r="8171" spans="1:14" x14ac:dyDescent="0.25">
      <c r="A8171" s="1" t="s">
        <v>362</v>
      </c>
      <c r="B8171" s="2" t="s">
        <v>76</v>
      </c>
      <c r="C8171" s="2" t="s">
        <v>83</v>
      </c>
      <c r="D8171" s="2" t="s">
        <v>84</v>
      </c>
      <c r="E8171" s="2" t="s">
        <v>6584</v>
      </c>
      <c r="F8171" s="2">
        <v>31211704</v>
      </c>
      <c r="G8171" s="2" t="s">
        <v>810</v>
      </c>
      <c r="H8171" s="2">
        <v>2</v>
      </c>
      <c r="I8171" s="2">
        <v>9</v>
      </c>
      <c r="J8171" s="2">
        <v>10</v>
      </c>
      <c r="K8171" s="2">
        <v>15</v>
      </c>
      <c r="L8171" s="3">
        <v>10200000</v>
      </c>
      <c r="M8171" s="2" t="s">
        <v>0</v>
      </c>
      <c r="N8171" s="4" t="s">
        <v>21</v>
      </c>
    </row>
    <row r="8172" spans="1:14" x14ac:dyDescent="0.25">
      <c r="A8172" s="1" t="s">
        <v>362</v>
      </c>
      <c r="B8172" s="2" t="s">
        <v>76</v>
      </c>
      <c r="C8172" s="2" t="s">
        <v>83</v>
      </c>
      <c r="D8172" s="2" t="s">
        <v>84</v>
      </c>
      <c r="E8172" s="2" t="s">
        <v>6585</v>
      </c>
      <c r="F8172" s="2">
        <v>31211704</v>
      </c>
      <c r="G8172" s="2" t="s">
        <v>810</v>
      </c>
      <c r="H8172" s="2">
        <v>2</v>
      </c>
      <c r="I8172" s="2">
        <v>9</v>
      </c>
      <c r="J8172" s="2">
        <v>10</v>
      </c>
      <c r="K8172" s="2">
        <v>12</v>
      </c>
      <c r="L8172" s="3">
        <v>8160000</v>
      </c>
      <c r="M8172" s="2" t="s">
        <v>0</v>
      </c>
      <c r="N8172" s="4" t="s">
        <v>21</v>
      </c>
    </row>
    <row r="8173" spans="1:14" x14ac:dyDescent="0.25">
      <c r="A8173" s="1" t="s">
        <v>362</v>
      </c>
      <c r="B8173" s="2" t="s">
        <v>76</v>
      </c>
      <c r="C8173" s="2" t="s">
        <v>83</v>
      </c>
      <c r="D8173" s="2" t="s">
        <v>84</v>
      </c>
      <c r="E8173" s="2" t="s">
        <v>6586</v>
      </c>
      <c r="F8173" s="2">
        <v>27112742</v>
      </c>
      <c r="G8173" s="2" t="s">
        <v>810</v>
      </c>
      <c r="H8173" s="2">
        <v>2</v>
      </c>
      <c r="I8173" s="2">
        <v>9</v>
      </c>
      <c r="J8173" s="2">
        <v>10</v>
      </c>
      <c r="K8173" s="2">
        <v>100</v>
      </c>
      <c r="L8173" s="3">
        <v>595000</v>
      </c>
      <c r="M8173" s="2" t="s">
        <v>0</v>
      </c>
      <c r="N8173" s="4" t="s">
        <v>21</v>
      </c>
    </row>
    <row r="8174" spans="1:14" x14ac:dyDescent="0.25">
      <c r="A8174" s="1" t="s">
        <v>362</v>
      </c>
      <c r="B8174" s="2" t="s">
        <v>76</v>
      </c>
      <c r="C8174" s="2" t="s">
        <v>83</v>
      </c>
      <c r="D8174" s="2" t="s">
        <v>84</v>
      </c>
      <c r="E8174" s="2" t="s">
        <v>6587</v>
      </c>
      <c r="F8174" s="2">
        <v>27112742</v>
      </c>
      <c r="G8174" s="2" t="s">
        <v>810</v>
      </c>
      <c r="H8174" s="2">
        <v>2</v>
      </c>
      <c r="I8174" s="2">
        <v>9</v>
      </c>
      <c r="J8174" s="2">
        <v>10</v>
      </c>
      <c r="K8174" s="2">
        <v>100</v>
      </c>
      <c r="L8174" s="3">
        <v>833000</v>
      </c>
      <c r="M8174" s="2" t="s">
        <v>0</v>
      </c>
      <c r="N8174" s="4" t="s">
        <v>21</v>
      </c>
    </row>
    <row r="8175" spans="1:14" x14ac:dyDescent="0.25">
      <c r="A8175" s="1" t="s">
        <v>362</v>
      </c>
      <c r="B8175" s="2" t="s">
        <v>76</v>
      </c>
      <c r="C8175" s="2" t="s">
        <v>83</v>
      </c>
      <c r="D8175" s="2" t="s">
        <v>84</v>
      </c>
      <c r="E8175" s="2" t="s">
        <v>6588</v>
      </c>
      <c r="F8175" s="2">
        <v>27112742</v>
      </c>
      <c r="G8175" s="2" t="s">
        <v>810</v>
      </c>
      <c r="H8175" s="2">
        <v>2</v>
      </c>
      <c r="I8175" s="2">
        <v>9</v>
      </c>
      <c r="J8175" s="2">
        <v>10</v>
      </c>
      <c r="K8175" s="2">
        <v>100</v>
      </c>
      <c r="L8175" s="3">
        <v>833000</v>
      </c>
      <c r="M8175" s="2" t="s">
        <v>0</v>
      </c>
      <c r="N8175" s="4" t="s">
        <v>21</v>
      </c>
    </row>
    <row r="8176" spans="1:14" x14ac:dyDescent="0.25">
      <c r="A8176" s="1" t="s">
        <v>362</v>
      </c>
      <c r="B8176" s="2" t="s">
        <v>76</v>
      </c>
      <c r="C8176" s="2" t="s">
        <v>83</v>
      </c>
      <c r="D8176" s="2" t="s">
        <v>84</v>
      </c>
      <c r="E8176" s="2" t="s">
        <v>6589</v>
      </c>
      <c r="F8176" s="2">
        <v>27112742</v>
      </c>
      <c r="G8176" s="2" t="s">
        <v>810</v>
      </c>
      <c r="H8176" s="2">
        <v>2</v>
      </c>
      <c r="I8176" s="2">
        <v>9</v>
      </c>
      <c r="J8176" s="2">
        <v>10</v>
      </c>
      <c r="K8176" s="2">
        <v>100</v>
      </c>
      <c r="L8176" s="3">
        <v>833000</v>
      </c>
      <c r="M8176" s="2" t="s">
        <v>0</v>
      </c>
      <c r="N8176" s="4" t="s">
        <v>21</v>
      </c>
    </row>
    <row r="8177" spans="1:14" x14ac:dyDescent="0.25">
      <c r="A8177" s="1" t="s">
        <v>362</v>
      </c>
      <c r="B8177" s="2" t="s">
        <v>76</v>
      </c>
      <c r="C8177" s="2" t="s">
        <v>83</v>
      </c>
      <c r="D8177" s="2" t="s">
        <v>84</v>
      </c>
      <c r="E8177" s="2" t="s">
        <v>6590</v>
      </c>
      <c r="F8177" s="2">
        <v>31211510</v>
      </c>
      <c r="G8177" s="2" t="s">
        <v>810</v>
      </c>
      <c r="H8177" s="2">
        <v>2</v>
      </c>
      <c r="I8177" s="2">
        <v>9</v>
      </c>
      <c r="J8177" s="2">
        <v>10</v>
      </c>
      <c r="K8177" s="2">
        <v>1</v>
      </c>
      <c r="L8177" s="3">
        <v>2200000</v>
      </c>
      <c r="M8177" s="2" t="s">
        <v>17383</v>
      </c>
      <c r="N8177" s="4" t="s">
        <v>21</v>
      </c>
    </row>
    <row r="8178" spans="1:14" x14ac:dyDescent="0.25">
      <c r="A8178" s="1" t="s">
        <v>362</v>
      </c>
      <c r="B8178" s="2" t="s">
        <v>76</v>
      </c>
      <c r="C8178" s="2" t="s">
        <v>83</v>
      </c>
      <c r="D8178" s="2" t="s">
        <v>84</v>
      </c>
      <c r="E8178" s="2" t="s">
        <v>6591</v>
      </c>
      <c r="F8178" s="2">
        <v>31211510</v>
      </c>
      <c r="G8178" s="2" t="s">
        <v>810</v>
      </c>
      <c r="H8178" s="2">
        <v>2</v>
      </c>
      <c r="I8178" s="2">
        <v>9</v>
      </c>
      <c r="J8178" s="2">
        <v>10</v>
      </c>
      <c r="K8178" s="2">
        <v>1</v>
      </c>
      <c r="L8178" s="3">
        <v>1801320</v>
      </c>
      <c r="M8178" s="2" t="s">
        <v>17383</v>
      </c>
      <c r="N8178" s="4" t="s">
        <v>21</v>
      </c>
    </row>
    <row r="8179" spans="1:14" x14ac:dyDescent="0.25">
      <c r="A8179" s="1" t="s">
        <v>362</v>
      </c>
      <c r="B8179" s="2" t="s">
        <v>76</v>
      </c>
      <c r="C8179" s="2" t="s">
        <v>83</v>
      </c>
      <c r="D8179" s="2" t="s">
        <v>84</v>
      </c>
      <c r="E8179" s="2" t="s">
        <v>6592</v>
      </c>
      <c r="F8179" s="2">
        <v>31211510</v>
      </c>
      <c r="G8179" s="2" t="s">
        <v>810</v>
      </c>
      <c r="H8179" s="2">
        <v>2</v>
      </c>
      <c r="I8179" s="2">
        <v>9</v>
      </c>
      <c r="J8179" s="2">
        <v>10</v>
      </c>
      <c r="K8179" s="2">
        <v>2</v>
      </c>
      <c r="L8179" s="3">
        <v>3800000</v>
      </c>
      <c r="M8179" s="2" t="s">
        <v>17383</v>
      </c>
      <c r="N8179" s="4" t="s">
        <v>21</v>
      </c>
    </row>
    <row r="8180" spans="1:14" x14ac:dyDescent="0.25">
      <c r="A8180" s="1" t="s">
        <v>362</v>
      </c>
      <c r="B8180" s="2" t="s">
        <v>76</v>
      </c>
      <c r="C8180" s="2" t="s">
        <v>83</v>
      </c>
      <c r="D8180" s="2" t="s">
        <v>84</v>
      </c>
      <c r="E8180" s="2" t="s">
        <v>6593</v>
      </c>
      <c r="F8180" s="2">
        <v>31211510</v>
      </c>
      <c r="G8180" s="2" t="s">
        <v>810</v>
      </c>
      <c r="H8180" s="2">
        <v>2</v>
      </c>
      <c r="I8180" s="2">
        <v>9</v>
      </c>
      <c r="J8180" s="2">
        <v>10</v>
      </c>
      <c r="K8180" s="2">
        <v>1</v>
      </c>
      <c r="L8180" s="3">
        <v>1900000</v>
      </c>
      <c r="M8180" s="2" t="s">
        <v>17383</v>
      </c>
      <c r="N8180" s="4" t="s">
        <v>21</v>
      </c>
    </row>
    <row r="8181" spans="1:14" x14ac:dyDescent="0.25">
      <c r="A8181" s="1" t="s">
        <v>362</v>
      </c>
      <c r="B8181" s="2" t="s">
        <v>76</v>
      </c>
      <c r="C8181" s="2" t="s">
        <v>83</v>
      </c>
      <c r="D8181" s="2" t="s">
        <v>84</v>
      </c>
      <c r="E8181" s="2" t="s">
        <v>6594</v>
      </c>
      <c r="F8181" s="2">
        <v>31211510</v>
      </c>
      <c r="G8181" s="2" t="s">
        <v>810</v>
      </c>
      <c r="H8181" s="2">
        <v>2</v>
      </c>
      <c r="I8181" s="2">
        <v>9</v>
      </c>
      <c r="J8181" s="2">
        <v>10</v>
      </c>
      <c r="K8181" s="2">
        <v>2</v>
      </c>
      <c r="L8181" s="3">
        <v>2900000</v>
      </c>
      <c r="M8181" s="2" t="s">
        <v>17383</v>
      </c>
      <c r="N8181" s="4" t="s">
        <v>21</v>
      </c>
    </row>
    <row r="8182" spans="1:14" x14ac:dyDescent="0.25">
      <c r="A8182" s="1" t="s">
        <v>362</v>
      </c>
      <c r="B8182" s="2" t="s">
        <v>76</v>
      </c>
      <c r="C8182" s="2" t="s">
        <v>83</v>
      </c>
      <c r="D8182" s="2" t="s">
        <v>84</v>
      </c>
      <c r="E8182" s="2" t="s">
        <v>6595</v>
      </c>
      <c r="F8182" s="2">
        <v>31211510</v>
      </c>
      <c r="G8182" s="2" t="s">
        <v>810</v>
      </c>
      <c r="H8182" s="2">
        <v>2</v>
      </c>
      <c r="I8182" s="2">
        <v>9</v>
      </c>
      <c r="J8182" s="2">
        <v>10</v>
      </c>
      <c r="K8182" s="2">
        <v>2</v>
      </c>
      <c r="L8182" s="3">
        <v>2200000</v>
      </c>
      <c r="M8182" s="2" t="s">
        <v>17383</v>
      </c>
      <c r="N8182" s="4" t="s">
        <v>21</v>
      </c>
    </row>
    <row r="8183" spans="1:14" x14ac:dyDescent="0.25">
      <c r="A8183" s="1" t="s">
        <v>362</v>
      </c>
      <c r="B8183" s="2" t="s">
        <v>76</v>
      </c>
      <c r="C8183" s="2" t="s">
        <v>83</v>
      </c>
      <c r="D8183" s="2" t="s">
        <v>84</v>
      </c>
      <c r="E8183" s="2" t="s">
        <v>6596</v>
      </c>
      <c r="F8183" s="2">
        <v>31211510</v>
      </c>
      <c r="G8183" s="2" t="s">
        <v>810</v>
      </c>
      <c r="H8183" s="2">
        <v>2</v>
      </c>
      <c r="I8183" s="2">
        <v>9</v>
      </c>
      <c r="J8183" s="2">
        <v>10</v>
      </c>
      <c r="K8183" s="2">
        <v>1</v>
      </c>
      <c r="L8183" s="3">
        <v>1589340</v>
      </c>
      <c r="M8183" s="2" t="s">
        <v>17383</v>
      </c>
      <c r="N8183" s="4" t="s">
        <v>21</v>
      </c>
    </row>
    <row r="8184" spans="1:14" x14ac:dyDescent="0.25">
      <c r="A8184" s="1" t="s">
        <v>362</v>
      </c>
      <c r="B8184" s="2" t="s">
        <v>76</v>
      </c>
      <c r="C8184" s="2" t="s">
        <v>83</v>
      </c>
      <c r="D8184" s="2" t="s">
        <v>84</v>
      </c>
      <c r="E8184" s="2" t="s">
        <v>6597</v>
      </c>
      <c r="F8184" s="2">
        <v>31211510</v>
      </c>
      <c r="G8184" s="2" t="s">
        <v>810</v>
      </c>
      <c r="H8184" s="2">
        <v>2</v>
      </c>
      <c r="I8184" s="2">
        <v>9</v>
      </c>
      <c r="J8184" s="2">
        <v>10</v>
      </c>
      <c r="K8184" s="2">
        <v>2</v>
      </c>
      <c r="L8184" s="3">
        <v>3808000</v>
      </c>
      <c r="M8184" s="2" t="s">
        <v>17383</v>
      </c>
      <c r="N8184" s="4" t="s">
        <v>21</v>
      </c>
    </row>
    <row r="8185" spans="1:14" x14ac:dyDescent="0.25">
      <c r="A8185" s="1" t="s">
        <v>362</v>
      </c>
      <c r="B8185" s="2" t="s">
        <v>76</v>
      </c>
      <c r="C8185" s="2" t="s">
        <v>83</v>
      </c>
      <c r="D8185" s="2" t="s">
        <v>84</v>
      </c>
      <c r="E8185" s="2" t="s">
        <v>6598</v>
      </c>
      <c r="F8185" s="2">
        <v>31211510</v>
      </c>
      <c r="G8185" s="2" t="s">
        <v>810</v>
      </c>
      <c r="H8185" s="2">
        <v>2</v>
      </c>
      <c r="I8185" s="2">
        <v>9</v>
      </c>
      <c r="J8185" s="2">
        <v>10</v>
      </c>
      <c r="K8185" s="2">
        <v>3</v>
      </c>
      <c r="L8185" s="3">
        <v>6000000</v>
      </c>
      <c r="M8185" s="2" t="s">
        <v>17383</v>
      </c>
      <c r="N8185" s="4" t="s">
        <v>21</v>
      </c>
    </row>
    <row r="8186" spans="1:14" x14ac:dyDescent="0.25">
      <c r="A8186" s="1" t="s">
        <v>362</v>
      </c>
      <c r="B8186" s="2" t="s">
        <v>76</v>
      </c>
      <c r="C8186" s="2" t="s">
        <v>83</v>
      </c>
      <c r="D8186" s="2" t="s">
        <v>84</v>
      </c>
      <c r="E8186" s="2" t="s">
        <v>6599</v>
      </c>
      <c r="F8186" s="2">
        <v>31211510</v>
      </c>
      <c r="G8186" s="2" t="s">
        <v>810</v>
      </c>
      <c r="H8186" s="2">
        <v>2</v>
      </c>
      <c r="I8186" s="2">
        <v>9</v>
      </c>
      <c r="J8186" s="2">
        <v>10</v>
      </c>
      <c r="K8186" s="2">
        <v>1</v>
      </c>
      <c r="L8186" s="3">
        <v>2485550.9900000002</v>
      </c>
      <c r="M8186" s="2" t="s">
        <v>17383</v>
      </c>
      <c r="N8186" s="4" t="s">
        <v>21</v>
      </c>
    </row>
    <row r="8187" spans="1:14" x14ac:dyDescent="0.25">
      <c r="A8187" s="1" t="s">
        <v>362</v>
      </c>
      <c r="B8187" s="2" t="s">
        <v>76</v>
      </c>
      <c r="C8187" s="2" t="s">
        <v>83</v>
      </c>
      <c r="D8187" s="2" t="s">
        <v>84</v>
      </c>
      <c r="E8187" s="2" t="s">
        <v>6600</v>
      </c>
      <c r="F8187" s="2">
        <v>31211510</v>
      </c>
      <c r="G8187" s="2" t="s">
        <v>810</v>
      </c>
      <c r="H8187" s="2">
        <v>2</v>
      </c>
      <c r="I8187" s="2">
        <v>9</v>
      </c>
      <c r="J8187" s="2">
        <v>10</v>
      </c>
      <c r="K8187" s="2">
        <v>1</v>
      </c>
      <c r="L8187" s="3">
        <v>2486245</v>
      </c>
      <c r="M8187" s="2" t="s">
        <v>17383</v>
      </c>
      <c r="N8187" s="4" t="s">
        <v>21</v>
      </c>
    </row>
    <row r="8188" spans="1:14" x14ac:dyDescent="0.25">
      <c r="A8188" s="1" t="s">
        <v>362</v>
      </c>
      <c r="B8188" s="2" t="s">
        <v>76</v>
      </c>
      <c r="C8188" s="2" t="s">
        <v>83</v>
      </c>
      <c r="D8188" s="2" t="s">
        <v>84</v>
      </c>
      <c r="E8188" s="2" t="s">
        <v>6601</v>
      </c>
      <c r="F8188" s="2">
        <v>31211510</v>
      </c>
      <c r="G8188" s="2" t="s">
        <v>810</v>
      </c>
      <c r="H8188" s="2">
        <v>2</v>
      </c>
      <c r="I8188" s="2">
        <v>9</v>
      </c>
      <c r="J8188" s="2">
        <v>10</v>
      </c>
      <c r="K8188" s="2">
        <v>1</v>
      </c>
      <c r="L8188" s="3">
        <v>2500000</v>
      </c>
      <c r="M8188" s="2" t="s">
        <v>17383</v>
      </c>
      <c r="N8188" s="4" t="s">
        <v>21</v>
      </c>
    </row>
    <row r="8189" spans="1:14" x14ac:dyDescent="0.25">
      <c r="A8189" s="1" t="s">
        <v>362</v>
      </c>
      <c r="B8189" s="2" t="s">
        <v>76</v>
      </c>
      <c r="C8189" s="2" t="s">
        <v>83</v>
      </c>
      <c r="D8189" s="2" t="s">
        <v>84</v>
      </c>
      <c r="E8189" s="2" t="s">
        <v>6602</v>
      </c>
      <c r="F8189" s="2">
        <v>31211510</v>
      </c>
      <c r="G8189" s="2" t="s">
        <v>810</v>
      </c>
      <c r="H8189" s="2">
        <v>2</v>
      </c>
      <c r="I8189" s="2">
        <v>9</v>
      </c>
      <c r="J8189" s="2">
        <v>10</v>
      </c>
      <c r="K8189" s="2">
        <v>2</v>
      </c>
      <c r="L8189" s="3">
        <v>5200000</v>
      </c>
      <c r="M8189" s="2" t="s">
        <v>17383</v>
      </c>
      <c r="N8189" s="4" t="s">
        <v>21</v>
      </c>
    </row>
    <row r="8190" spans="1:14" x14ac:dyDescent="0.25">
      <c r="A8190" s="1" t="s">
        <v>362</v>
      </c>
      <c r="B8190" s="2" t="s">
        <v>113</v>
      </c>
      <c r="C8190" s="2" t="s">
        <v>113</v>
      </c>
      <c r="D8190" s="2" t="s">
        <v>114</v>
      </c>
      <c r="E8190" s="2" t="s">
        <v>6603</v>
      </c>
      <c r="F8190" s="2">
        <v>31191506</v>
      </c>
      <c r="G8190" s="2" t="s">
        <v>810</v>
      </c>
      <c r="H8190" s="2">
        <v>2</v>
      </c>
      <c r="I8190" s="2">
        <v>9</v>
      </c>
      <c r="J8190" s="2">
        <v>10</v>
      </c>
      <c r="K8190" s="2">
        <v>1</v>
      </c>
      <c r="L8190" s="3">
        <v>297500</v>
      </c>
      <c r="M8190" s="2" t="s">
        <v>0</v>
      </c>
      <c r="N8190" s="4" t="s">
        <v>21</v>
      </c>
    </row>
    <row r="8191" spans="1:14" x14ac:dyDescent="0.25">
      <c r="A8191" s="1" t="s">
        <v>362</v>
      </c>
      <c r="B8191" s="2" t="s">
        <v>113</v>
      </c>
      <c r="C8191" s="2" t="s">
        <v>113</v>
      </c>
      <c r="D8191" s="2" t="s">
        <v>114</v>
      </c>
      <c r="E8191" s="2" t="s">
        <v>6604</v>
      </c>
      <c r="F8191" s="2">
        <v>31191506</v>
      </c>
      <c r="G8191" s="2" t="s">
        <v>810</v>
      </c>
      <c r="H8191" s="2">
        <v>2</v>
      </c>
      <c r="I8191" s="2">
        <v>9</v>
      </c>
      <c r="J8191" s="2">
        <v>10</v>
      </c>
      <c r="K8191" s="2">
        <v>1</v>
      </c>
      <c r="L8191" s="3">
        <v>297500</v>
      </c>
      <c r="M8191" s="2" t="s">
        <v>0</v>
      </c>
      <c r="N8191" s="4" t="s">
        <v>21</v>
      </c>
    </row>
    <row r="8192" spans="1:14" x14ac:dyDescent="0.25">
      <c r="A8192" s="1" t="s">
        <v>362</v>
      </c>
      <c r="B8192" s="2" t="s">
        <v>113</v>
      </c>
      <c r="C8192" s="2" t="s">
        <v>113</v>
      </c>
      <c r="D8192" s="2" t="s">
        <v>114</v>
      </c>
      <c r="E8192" s="2" t="s">
        <v>6605</v>
      </c>
      <c r="F8192" s="2">
        <v>44121618</v>
      </c>
      <c r="G8192" s="2" t="s">
        <v>810</v>
      </c>
      <c r="H8192" s="2">
        <v>2</v>
      </c>
      <c r="I8192" s="2">
        <v>9</v>
      </c>
      <c r="J8192" s="2">
        <v>10</v>
      </c>
      <c r="K8192" s="2">
        <v>1</v>
      </c>
      <c r="L8192" s="3">
        <v>297500</v>
      </c>
      <c r="M8192" s="2" t="s">
        <v>0</v>
      </c>
      <c r="N8192" s="4" t="s">
        <v>21</v>
      </c>
    </row>
    <row r="8193" spans="1:14" x14ac:dyDescent="0.25">
      <c r="A8193" s="1" t="s">
        <v>362</v>
      </c>
      <c r="B8193" s="2" t="s">
        <v>113</v>
      </c>
      <c r="C8193" s="2" t="s">
        <v>113</v>
      </c>
      <c r="D8193" s="2" t="s">
        <v>114</v>
      </c>
      <c r="E8193" s="2" t="s">
        <v>6606</v>
      </c>
      <c r="F8193" s="2">
        <v>11121502</v>
      </c>
      <c r="G8193" s="2" t="s">
        <v>810</v>
      </c>
      <c r="H8193" s="2">
        <v>2</v>
      </c>
      <c r="I8193" s="2">
        <v>9</v>
      </c>
      <c r="J8193" s="2">
        <v>10</v>
      </c>
      <c r="K8193" s="2">
        <v>2</v>
      </c>
      <c r="L8193" s="3">
        <v>1200000</v>
      </c>
      <c r="M8193" s="2" t="s">
        <v>17383</v>
      </c>
      <c r="N8193" s="4" t="s">
        <v>21</v>
      </c>
    </row>
    <row r="8194" spans="1:14" x14ac:dyDescent="0.25">
      <c r="A8194" s="1" t="s">
        <v>362</v>
      </c>
      <c r="B8194" s="2" t="s">
        <v>497</v>
      </c>
      <c r="C8194" s="2" t="s">
        <v>676</v>
      </c>
      <c r="D8194" s="2" t="s">
        <v>17899</v>
      </c>
      <c r="E8194" s="2" t="s">
        <v>6607</v>
      </c>
      <c r="F8194" s="2">
        <v>41111714</v>
      </c>
      <c r="G8194" s="2" t="s">
        <v>810</v>
      </c>
      <c r="H8194" s="2">
        <v>2</v>
      </c>
      <c r="I8194" s="2">
        <v>9</v>
      </c>
      <c r="J8194" s="2">
        <v>10</v>
      </c>
      <c r="K8194" s="2">
        <v>2</v>
      </c>
      <c r="L8194" s="3">
        <v>952000</v>
      </c>
      <c r="M8194" s="2" t="s">
        <v>0</v>
      </c>
      <c r="N8194" s="4" t="s">
        <v>21</v>
      </c>
    </row>
    <row r="8195" spans="1:14" x14ac:dyDescent="0.25">
      <c r="A8195" s="1" t="s">
        <v>362</v>
      </c>
      <c r="B8195" s="2" t="s">
        <v>86</v>
      </c>
      <c r="C8195" s="2" t="s">
        <v>93</v>
      </c>
      <c r="D8195" s="2" t="s">
        <v>94</v>
      </c>
      <c r="E8195" s="2" t="s">
        <v>6608</v>
      </c>
      <c r="F8195" s="2">
        <v>40142000</v>
      </c>
      <c r="G8195" s="2" t="s">
        <v>810</v>
      </c>
      <c r="H8195" s="2">
        <v>2</v>
      </c>
      <c r="I8195" s="2">
        <v>9</v>
      </c>
      <c r="J8195" s="2">
        <v>10</v>
      </c>
      <c r="K8195" s="2">
        <v>1</v>
      </c>
      <c r="L8195" s="3">
        <v>554799.30000000005</v>
      </c>
      <c r="M8195" s="2" t="s">
        <v>0</v>
      </c>
      <c r="N8195" s="4" t="s">
        <v>21</v>
      </c>
    </row>
    <row r="8196" spans="1:14" x14ac:dyDescent="0.25">
      <c r="A8196" s="1" t="s">
        <v>362</v>
      </c>
      <c r="B8196" s="2" t="s">
        <v>72</v>
      </c>
      <c r="C8196" s="2" t="s">
        <v>73</v>
      </c>
      <c r="D8196" s="2" t="s">
        <v>74</v>
      </c>
      <c r="E8196" s="2" t="s">
        <v>6609</v>
      </c>
      <c r="F8196" s="2">
        <v>15121806</v>
      </c>
      <c r="G8196" s="2" t="s">
        <v>810</v>
      </c>
      <c r="H8196" s="2">
        <v>2</v>
      </c>
      <c r="I8196" s="2">
        <v>9</v>
      </c>
      <c r="J8196" s="2">
        <v>10</v>
      </c>
      <c r="K8196" s="2">
        <v>2</v>
      </c>
      <c r="L8196" s="3">
        <v>2142000</v>
      </c>
      <c r="M8196" s="2" t="s">
        <v>0</v>
      </c>
      <c r="N8196" s="4" t="s">
        <v>21</v>
      </c>
    </row>
    <row r="8197" spans="1:14" x14ac:dyDescent="0.25">
      <c r="A8197" s="1" t="s">
        <v>362</v>
      </c>
      <c r="B8197" s="2" t="s">
        <v>72</v>
      </c>
      <c r="C8197" s="2" t="s">
        <v>73</v>
      </c>
      <c r="D8197" s="2" t="s">
        <v>74</v>
      </c>
      <c r="E8197" s="2" t="s">
        <v>6610</v>
      </c>
      <c r="F8197" s="2">
        <v>15121806</v>
      </c>
      <c r="G8197" s="2" t="s">
        <v>810</v>
      </c>
      <c r="H8197" s="2">
        <v>2</v>
      </c>
      <c r="I8197" s="2">
        <v>9</v>
      </c>
      <c r="J8197" s="2">
        <v>10</v>
      </c>
      <c r="K8197" s="2">
        <v>1</v>
      </c>
      <c r="L8197" s="3">
        <v>1071000</v>
      </c>
      <c r="M8197" s="2" t="s">
        <v>0</v>
      </c>
      <c r="N8197" s="4" t="s">
        <v>21</v>
      </c>
    </row>
    <row r="8198" spans="1:14" x14ac:dyDescent="0.25">
      <c r="A8198" s="1" t="s">
        <v>362</v>
      </c>
      <c r="B8198" s="2" t="s">
        <v>72</v>
      </c>
      <c r="C8198" s="2" t="s">
        <v>73</v>
      </c>
      <c r="D8198" s="2" t="s">
        <v>74</v>
      </c>
      <c r="E8198" s="2" t="s">
        <v>6611</v>
      </c>
      <c r="F8198" s="2">
        <v>15121806</v>
      </c>
      <c r="G8198" s="2" t="s">
        <v>810</v>
      </c>
      <c r="H8198" s="2">
        <v>2</v>
      </c>
      <c r="I8198" s="2">
        <v>9</v>
      </c>
      <c r="J8198" s="2">
        <v>10</v>
      </c>
      <c r="K8198" s="2">
        <v>2</v>
      </c>
      <c r="L8198" s="3">
        <v>2142000</v>
      </c>
      <c r="M8198" s="2" t="s">
        <v>0</v>
      </c>
      <c r="N8198" s="4" t="s">
        <v>21</v>
      </c>
    </row>
    <row r="8199" spans="1:14" x14ac:dyDescent="0.25">
      <c r="A8199" s="1" t="s">
        <v>362</v>
      </c>
      <c r="B8199" s="2" t="s">
        <v>72</v>
      </c>
      <c r="C8199" s="2" t="s">
        <v>73</v>
      </c>
      <c r="D8199" s="2" t="s">
        <v>74</v>
      </c>
      <c r="E8199" s="2" t="s">
        <v>6612</v>
      </c>
      <c r="F8199" s="2">
        <v>15121806</v>
      </c>
      <c r="G8199" s="2" t="s">
        <v>810</v>
      </c>
      <c r="H8199" s="2">
        <v>2</v>
      </c>
      <c r="I8199" s="2">
        <v>9</v>
      </c>
      <c r="J8199" s="2">
        <v>10</v>
      </c>
      <c r="K8199" s="2">
        <v>2</v>
      </c>
      <c r="L8199" s="3">
        <v>2142000</v>
      </c>
      <c r="M8199" s="2" t="s">
        <v>0</v>
      </c>
      <c r="N8199" s="4" t="s">
        <v>21</v>
      </c>
    </row>
    <row r="8200" spans="1:14" x14ac:dyDescent="0.25">
      <c r="A8200" s="1" t="s">
        <v>362</v>
      </c>
      <c r="B8200" s="2" t="s">
        <v>378</v>
      </c>
      <c r="C8200" s="2" t="s">
        <v>661</v>
      </c>
      <c r="D8200" s="2" t="s">
        <v>17898</v>
      </c>
      <c r="E8200" s="2" t="s">
        <v>6613</v>
      </c>
      <c r="F8200" s="2">
        <v>11101507</v>
      </c>
      <c r="G8200" s="2" t="s">
        <v>810</v>
      </c>
      <c r="H8200" s="2">
        <v>2</v>
      </c>
      <c r="I8200" s="2">
        <v>9</v>
      </c>
      <c r="J8200" s="2">
        <v>10</v>
      </c>
      <c r="K8200" s="2">
        <v>2</v>
      </c>
      <c r="L8200" s="3">
        <v>2856000</v>
      </c>
      <c r="M8200" s="2" t="s">
        <v>0</v>
      </c>
      <c r="N8200" s="4" t="s">
        <v>21</v>
      </c>
    </row>
    <row r="8201" spans="1:14" x14ac:dyDescent="0.25">
      <c r="A8201" s="1" t="s">
        <v>362</v>
      </c>
      <c r="B8201" s="2" t="s">
        <v>378</v>
      </c>
      <c r="C8201" s="2" t="s">
        <v>661</v>
      </c>
      <c r="D8201" s="2" t="s">
        <v>17898</v>
      </c>
      <c r="E8201" s="2" t="s">
        <v>6614</v>
      </c>
      <c r="F8201" s="2">
        <v>11101507</v>
      </c>
      <c r="G8201" s="2" t="s">
        <v>810</v>
      </c>
      <c r="H8201" s="2">
        <v>2</v>
      </c>
      <c r="I8201" s="2">
        <v>9</v>
      </c>
      <c r="J8201" s="2">
        <v>10</v>
      </c>
      <c r="K8201" s="2">
        <v>2</v>
      </c>
      <c r="L8201" s="3">
        <v>2856000</v>
      </c>
      <c r="M8201" s="2" t="s">
        <v>0</v>
      </c>
      <c r="N8201" s="4" t="s">
        <v>21</v>
      </c>
    </row>
    <row r="8202" spans="1:14" x14ac:dyDescent="0.25">
      <c r="A8202" s="1" t="s">
        <v>362</v>
      </c>
      <c r="B8202" s="2" t="s">
        <v>63</v>
      </c>
      <c r="C8202" s="2" t="s">
        <v>64</v>
      </c>
      <c r="D8202" s="2" t="s">
        <v>65</v>
      </c>
      <c r="E8202" s="2" t="s">
        <v>6615</v>
      </c>
      <c r="F8202" s="2">
        <v>47131502</v>
      </c>
      <c r="G8202" s="2" t="s">
        <v>810</v>
      </c>
      <c r="H8202" s="2">
        <v>2</v>
      </c>
      <c r="I8202" s="2">
        <v>9</v>
      </c>
      <c r="J8202" s="2">
        <v>10</v>
      </c>
      <c r="K8202" s="2">
        <v>2</v>
      </c>
      <c r="L8202" s="3">
        <v>172550</v>
      </c>
      <c r="M8202" s="2" t="s">
        <v>0</v>
      </c>
      <c r="N8202" s="4" t="s">
        <v>21</v>
      </c>
    </row>
    <row r="8203" spans="1:14" x14ac:dyDescent="0.25">
      <c r="A8203" s="1" t="s">
        <v>362</v>
      </c>
      <c r="B8203" s="2" t="s">
        <v>63</v>
      </c>
      <c r="C8203" s="2" t="s">
        <v>64</v>
      </c>
      <c r="D8203" s="2" t="s">
        <v>65</v>
      </c>
      <c r="E8203" s="2" t="s">
        <v>6616</v>
      </c>
      <c r="F8203" s="2">
        <v>47131502</v>
      </c>
      <c r="G8203" s="2" t="s">
        <v>810</v>
      </c>
      <c r="H8203" s="2">
        <v>2</v>
      </c>
      <c r="I8203" s="2">
        <v>9</v>
      </c>
      <c r="J8203" s="2">
        <v>10</v>
      </c>
      <c r="K8203" s="2">
        <v>500</v>
      </c>
      <c r="L8203" s="3">
        <v>35700000</v>
      </c>
      <c r="M8203" s="2" t="s">
        <v>0</v>
      </c>
      <c r="N8203" s="4" t="s">
        <v>21</v>
      </c>
    </row>
    <row r="8204" spans="1:14" x14ac:dyDescent="0.25">
      <c r="A8204" s="1" t="s">
        <v>362</v>
      </c>
      <c r="B8204" s="2" t="s">
        <v>76</v>
      </c>
      <c r="C8204" s="2" t="s">
        <v>83</v>
      </c>
      <c r="D8204" s="2" t="s">
        <v>84</v>
      </c>
      <c r="E8204" s="2" t="s">
        <v>6617</v>
      </c>
      <c r="F8204" s="2">
        <v>15121806</v>
      </c>
      <c r="G8204" s="2" t="s">
        <v>810</v>
      </c>
      <c r="H8204" s="2">
        <v>2</v>
      </c>
      <c r="I8204" s="2">
        <v>9</v>
      </c>
      <c r="J8204" s="2">
        <v>10</v>
      </c>
      <c r="K8204" s="2">
        <v>2</v>
      </c>
      <c r="L8204" s="3">
        <v>2900000</v>
      </c>
      <c r="M8204" s="2" t="s">
        <v>0</v>
      </c>
      <c r="N8204" s="4" t="s">
        <v>21</v>
      </c>
    </row>
    <row r="8205" spans="1:14" x14ac:dyDescent="0.25">
      <c r="A8205" s="1" t="s">
        <v>362</v>
      </c>
      <c r="B8205" s="2" t="s">
        <v>408</v>
      </c>
      <c r="C8205" s="2" t="s">
        <v>1186</v>
      </c>
      <c r="D8205" s="2" t="s">
        <v>17937</v>
      </c>
      <c r="E8205" s="2" t="s">
        <v>6618</v>
      </c>
      <c r="F8205" s="2">
        <v>15121806</v>
      </c>
      <c r="G8205" s="2" t="s">
        <v>810</v>
      </c>
      <c r="H8205" s="2">
        <v>2</v>
      </c>
      <c r="I8205" s="2">
        <v>9</v>
      </c>
      <c r="J8205" s="2">
        <v>10</v>
      </c>
      <c r="K8205" s="2">
        <v>2</v>
      </c>
      <c r="L8205" s="3">
        <v>3570000</v>
      </c>
      <c r="M8205" s="2" t="s">
        <v>0</v>
      </c>
      <c r="N8205" s="4" t="s">
        <v>21</v>
      </c>
    </row>
    <row r="8206" spans="1:14" x14ac:dyDescent="0.25">
      <c r="A8206" s="1" t="s">
        <v>362</v>
      </c>
      <c r="B8206" s="2" t="s">
        <v>408</v>
      </c>
      <c r="C8206" s="2" t="s">
        <v>1186</v>
      </c>
      <c r="D8206" s="2" t="s">
        <v>17937</v>
      </c>
      <c r="E8206" s="2" t="s">
        <v>6619</v>
      </c>
      <c r="F8206" s="2">
        <v>42201708</v>
      </c>
      <c r="G8206" s="2" t="s">
        <v>810</v>
      </c>
      <c r="H8206" s="2">
        <v>2</v>
      </c>
      <c r="I8206" s="2">
        <v>9</v>
      </c>
      <c r="J8206" s="2">
        <v>10</v>
      </c>
      <c r="K8206" s="2">
        <v>1</v>
      </c>
      <c r="L8206" s="3">
        <v>363199.48</v>
      </c>
      <c r="M8206" s="2" t="s">
        <v>17383</v>
      </c>
      <c r="N8206" s="4" t="s">
        <v>21</v>
      </c>
    </row>
    <row r="8207" spans="1:14" x14ac:dyDescent="0.25">
      <c r="A8207" s="1" t="s">
        <v>362</v>
      </c>
      <c r="B8207" s="2" t="s">
        <v>378</v>
      </c>
      <c r="C8207" s="2" t="s">
        <v>661</v>
      </c>
      <c r="D8207" s="2" t="s">
        <v>17898</v>
      </c>
      <c r="E8207" s="2" t="s">
        <v>6620</v>
      </c>
      <c r="F8207" s="2">
        <v>12141747</v>
      </c>
      <c r="G8207" s="2" t="s">
        <v>810</v>
      </c>
      <c r="H8207" s="2">
        <v>2</v>
      </c>
      <c r="I8207" s="2">
        <v>9</v>
      </c>
      <c r="J8207" s="2">
        <v>10</v>
      </c>
      <c r="K8207" s="2">
        <v>4</v>
      </c>
      <c r="L8207" s="3">
        <v>9163000</v>
      </c>
      <c r="M8207" s="2" t="s">
        <v>0</v>
      </c>
      <c r="N8207" s="4" t="s">
        <v>21</v>
      </c>
    </row>
    <row r="8208" spans="1:14" x14ac:dyDescent="0.25">
      <c r="A8208" s="1" t="s">
        <v>362</v>
      </c>
      <c r="B8208" s="2" t="s">
        <v>103</v>
      </c>
      <c r="C8208" s="2" t="s">
        <v>104</v>
      </c>
      <c r="D8208" s="2" t="s">
        <v>105</v>
      </c>
      <c r="E8208" s="2" t="s">
        <v>6621</v>
      </c>
      <c r="F8208" s="2">
        <v>27111907</v>
      </c>
      <c r="G8208" s="2" t="s">
        <v>810</v>
      </c>
      <c r="H8208" s="2">
        <v>2</v>
      </c>
      <c r="I8208" s="2">
        <v>9</v>
      </c>
      <c r="J8208" s="2">
        <v>10</v>
      </c>
      <c r="K8208" s="2">
        <v>20</v>
      </c>
      <c r="L8208" s="3">
        <v>1071000</v>
      </c>
      <c r="M8208" s="2" t="s">
        <v>0</v>
      </c>
      <c r="N8208" s="4" t="s">
        <v>21</v>
      </c>
    </row>
    <row r="8209" spans="1:14" x14ac:dyDescent="0.25">
      <c r="A8209" s="1" t="s">
        <v>362</v>
      </c>
      <c r="B8209" s="2" t="s">
        <v>408</v>
      </c>
      <c r="C8209" s="2" t="s">
        <v>409</v>
      </c>
      <c r="D8209" s="2" t="s">
        <v>17858</v>
      </c>
      <c r="E8209" s="2" t="s">
        <v>6622</v>
      </c>
      <c r="F8209" s="2">
        <v>24131513</v>
      </c>
      <c r="G8209" s="2" t="s">
        <v>810</v>
      </c>
      <c r="H8209" s="2">
        <v>2</v>
      </c>
      <c r="I8209" s="2">
        <v>9</v>
      </c>
      <c r="J8209" s="2">
        <v>10</v>
      </c>
      <c r="K8209" s="2">
        <v>11</v>
      </c>
      <c r="L8209" s="3">
        <v>5105100</v>
      </c>
      <c r="M8209" s="2" t="s">
        <v>0</v>
      </c>
      <c r="N8209" s="4" t="s">
        <v>21</v>
      </c>
    </row>
    <row r="8210" spans="1:14" x14ac:dyDescent="0.25">
      <c r="A8210" s="1" t="s">
        <v>362</v>
      </c>
      <c r="B8210" s="2" t="s">
        <v>72</v>
      </c>
      <c r="C8210" s="2" t="s">
        <v>73</v>
      </c>
      <c r="D8210" s="2" t="s">
        <v>74</v>
      </c>
      <c r="E8210" s="2" t="s">
        <v>6623</v>
      </c>
      <c r="F8210" s="2">
        <v>15121520</v>
      </c>
      <c r="G8210" s="2" t="s">
        <v>810</v>
      </c>
      <c r="H8210" s="2">
        <v>2</v>
      </c>
      <c r="I8210" s="2">
        <v>9</v>
      </c>
      <c r="J8210" s="2">
        <v>10</v>
      </c>
      <c r="K8210" s="2">
        <v>600</v>
      </c>
      <c r="L8210" s="3">
        <v>14280000</v>
      </c>
      <c r="M8210" s="2" t="s">
        <v>0</v>
      </c>
      <c r="N8210" s="4" t="s">
        <v>21</v>
      </c>
    </row>
    <row r="8211" spans="1:14" x14ac:dyDescent="0.25">
      <c r="A8211" s="1" t="s">
        <v>362</v>
      </c>
      <c r="B8211" s="2" t="s">
        <v>518</v>
      </c>
      <c r="C8211" s="2" t="s">
        <v>2603</v>
      </c>
      <c r="D8211" s="2" t="s">
        <v>17959</v>
      </c>
      <c r="E8211" s="2" t="s">
        <v>6624</v>
      </c>
      <c r="F8211" s="2">
        <v>40161505</v>
      </c>
      <c r="G8211" s="2" t="s">
        <v>810</v>
      </c>
      <c r="H8211" s="2">
        <v>2</v>
      </c>
      <c r="I8211" s="2">
        <v>9</v>
      </c>
      <c r="J8211" s="2">
        <v>10</v>
      </c>
      <c r="K8211" s="2">
        <v>5</v>
      </c>
      <c r="L8211" s="3">
        <v>3250000</v>
      </c>
      <c r="M8211" s="2" t="s">
        <v>0</v>
      </c>
      <c r="N8211" s="4" t="s">
        <v>21</v>
      </c>
    </row>
    <row r="8212" spans="1:14" x14ac:dyDescent="0.25">
      <c r="A8212" s="1" t="s">
        <v>362</v>
      </c>
      <c r="B8212" s="2" t="s">
        <v>103</v>
      </c>
      <c r="C8212" s="2" t="s">
        <v>104</v>
      </c>
      <c r="D8212" s="2" t="s">
        <v>105</v>
      </c>
      <c r="E8212" s="2" t="s">
        <v>6625</v>
      </c>
      <c r="F8212" s="2">
        <v>40141742</v>
      </c>
      <c r="G8212" s="2" t="s">
        <v>810</v>
      </c>
      <c r="H8212" s="2">
        <v>2</v>
      </c>
      <c r="I8212" s="2">
        <v>9</v>
      </c>
      <c r="J8212" s="2">
        <v>10</v>
      </c>
      <c r="K8212" s="2">
        <v>60</v>
      </c>
      <c r="L8212" s="3">
        <v>1071000</v>
      </c>
      <c r="M8212" s="2" t="s">
        <v>0</v>
      </c>
      <c r="N8212" s="4" t="s">
        <v>21</v>
      </c>
    </row>
    <row r="8213" spans="1:14" x14ac:dyDescent="0.25">
      <c r="A8213" s="1" t="s">
        <v>362</v>
      </c>
      <c r="B8213" s="2" t="s">
        <v>76</v>
      </c>
      <c r="C8213" s="2" t="s">
        <v>83</v>
      </c>
      <c r="D8213" s="2" t="s">
        <v>84</v>
      </c>
      <c r="E8213" s="2" t="s">
        <v>6626</v>
      </c>
      <c r="F8213" s="2">
        <v>31201616</v>
      </c>
      <c r="G8213" s="2" t="s">
        <v>810</v>
      </c>
      <c r="H8213" s="2">
        <v>2</v>
      </c>
      <c r="I8213" s="2">
        <v>9</v>
      </c>
      <c r="J8213" s="2">
        <v>10</v>
      </c>
      <c r="K8213" s="2">
        <v>6</v>
      </c>
      <c r="L8213" s="3">
        <v>2325000</v>
      </c>
      <c r="M8213" s="2" t="s">
        <v>0</v>
      </c>
      <c r="N8213" s="4" t="s">
        <v>21</v>
      </c>
    </row>
    <row r="8214" spans="1:14" x14ac:dyDescent="0.25">
      <c r="A8214" s="1" t="s">
        <v>362</v>
      </c>
      <c r="B8214" s="2" t="s">
        <v>76</v>
      </c>
      <c r="C8214" s="2" t="s">
        <v>83</v>
      </c>
      <c r="D8214" s="2" t="s">
        <v>84</v>
      </c>
      <c r="E8214" s="2" t="s">
        <v>6627</v>
      </c>
      <c r="F8214" s="2">
        <v>31201616</v>
      </c>
      <c r="G8214" s="2" t="s">
        <v>810</v>
      </c>
      <c r="H8214" s="2">
        <v>2</v>
      </c>
      <c r="I8214" s="2">
        <v>9</v>
      </c>
      <c r="J8214" s="2">
        <v>10</v>
      </c>
      <c r="K8214" s="2">
        <v>30</v>
      </c>
      <c r="L8214" s="3">
        <v>3000000</v>
      </c>
      <c r="M8214" s="2" t="s">
        <v>0</v>
      </c>
      <c r="N8214" s="4" t="s">
        <v>21</v>
      </c>
    </row>
    <row r="8215" spans="1:14" x14ac:dyDescent="0.25">
      <c r="A8215" s="1" t="s">
        <v>362</v>
      </c>
      <c r="B8215" s="2" t="s">
        <v>86</v>
      </c>
      <c r="C8215" s="2" t="s">
        <v>93</v>
      </c>
      <c r="D8215" s="2" t="s">
        <v>94</v>
      </c>
      <c r="E8215" s="2" t="s">
        <v>6628</v>
      </c>
      <c r="F8215" s="2">
        <v>31201514</v>
      </c>
      <c r="G8215" s="2" t="s">
        <v>810</v>
      </c>
      <c r="H8215" s="2">
        <v>2</v>
      </c>
      <c r="I8215" s="2">
        <v>9</v>
      </c>
      <c r="J8215" s="2">
        <v>10</v>
      </c>
      <c r="K8215" s="2">
        <v>60</v>
      </c>
      <c r="L8215" s="3">
        <v>635460</v>
      </c>
      <c r="M8215" s="2" t="s">
        <v>0</v>
      </c>
      <c r="N8215" s="4" t="s">
        <v>21</v>
      </c>
    </row>
    <row r="8216" spans="1:14" x14ac:dyDescent="0.25">
      <c r="A8216" s="1" t="s">
        <v>362</v>
      </c>
      <c r="B8216" s="2" t="s">
        <v>76</v>
      </c>
      <c r="C8216" s="2" t="s">
        <v>80</v>
      </c>
      <c r="D8216" s="2" t="s">
        <v>81</v>
      </c>
      <c r="E8216" s="2" t="s">
        <v>6629</v>
      </c>
      <c r="F8216" s="2">
        <v>53131608</v>
      </c>
      <c r="G8216" s="2" t="s">
        <v>810</v>
      </c>
      <c r="H8216" s="2">
        <v>2</v>
      </c>
      <c r="I8216" s="2">
        <v>9</v>
      </c>
      <c r="J8216" s="2">
        <v>10</v>
      </c>
      <c r="K8216" s="2">
        <v>60</v>
      </c>
      <c r="L8216" s="3">
        <v>3213000</v>
      </c>
      <c r="M8216" s="2" t="s">
        <v>17383</v>
      </c>
      <c r="N8216" s="4" t="s">
        <v>21</v>
      </c>
    </row>
    <row r="8217" spans="1:14" x14ac:dyDescent="0.25">
      <c r="A8217" s="1" t="s">
        <v>362</v>
      </c>
      <c r="B8217" s="2" t="s">
        <v>103</v>
      </c>
      <c r="C8217" s="2" t="s">
        <v>104</v>
      </c>
      <c r="D8217" s="2" t="s">
        <v>105</v>
      </c>
      <c r="E8217" s="2" t="s">
        <v>6630</v>
      </c>
      <c r="F8217" s="2">
        <v>30264700</v>
      </c>
      <c r="G8217" s="2" t="s">
        <v>810</v>
      </c>
      <c r="H8217" s="2">
        <v>2</v>
      </c>
      <c r="I8217" s="2">
        <v>9</v>
      </c>
      <c r="J8217" s="2">
        <v>10</v>
      </c>
      <c r="K8217" s="2">
        <v>10</v>
      </c>
      <c r="L8217" s="3">
        <v>654500</v>
      </c>
      <c r="M8217" s="2" t="s">
        <v>0</v>
      </c>
      <c r="N8217" s="4" t="s">
        <v>21</v>
      </c>
    </row>
    <row r="8218" spans="1:14" x14ac:dyDescent="0.25">
      <c r="A8218" s="1" t="s">
        <v>362</v>
      </c>
      <c r="B8218" s="2" t="s">
        <v>103</v>
      </c>
      <c r="C8218" s="2" t="s">
        <v>104</v>
      </c>
      <c r="D8218" s="2" t="s">
        <v>105</v>
      </c>
      <c r="E8218" s="2" t="s">
        <v>6631</v>
      </c>
      <c r="F8218" s="2">
        <v>30264700</v>
      </c>
      <c r="G8218" s="2" t="s">
        <v>810</v>
      </c>
      <c r="H8218" s="2">
        <v>2</v>
      </c>
      <c r="I8218" s="2">
        <v>9</v>
      </c>
      <c r="J8218" s="2">
        <v>10</v>
      </c>
      <c r="K8218" s="2">
        <v>8</v>
      </c>
      <c r="L8218" s="3">
        <v>523600</v>
      </c>
      <c r="M8218" s="2" t="s">
        <v>0</v>
      </c>
      <c r="N8218" s="4" t="s">
        <v>21</v>
      </c>
    </row>
    <row r="8219" spans="1:14" x14ac:dyDescent="0.25">
      <c r="A8219" s="1" t="s">
        <v>362</v>
      </c>
      <c r="B8219" s="2" t="s">
        <v>103</v>
      </c>
      <c r="C8219" s="2" t="s">
        <v>104</v>
      </c>
      <c r="D8219" s="2" t="s">
        <v>105</v>
      </c>
      <c r="E8219" s="2" t="s">
        <v>6632</v>
      </c>
      <c r="F8219" s="2">
        <v>24141504</v>
      </c>
      <c r="G8219" s="2" t="s">
        <v>810</v>
      </c>
      <c r="H8219" s="2">
        <v>2</v>
      </c>
      <c r="I8219" s="2">
        <v>9</v>
      </c>
      <c r="J8219" s="2">
        <v>10</v>
      </c>
      <c r="K8219" s="2">
        <v>80</v>
      </c>
      <c r="L8219" s="3">
        <v>1428000</v>
      </c>
      <c r="M8219" s="2" t="s">
        <v>0</v>
      </c>
      <c r="N8219" s="4" t="s">
        <v>21</v>
      </c>
    </row>
    <row r="8220" spans="1:14" x14ac:dyDescent="0.25">
      <c r="A8220" s="1" t="s">
        <v>362</v>
      </c>
      <c r="B8220" s="2" t="s">
        <v>76</v>
      </c>
      <c r="C8220" s="2" t="s">
        <v>83</v>
      </c>
      <c r="D8220" s="2" t="s">
        <v>84</v>
      </c>
      <c r="E8220" s="2" t="s">
        <v>6633</v>
      </c>
      <c r="F8220" s="2">
        <v>12352310</v>
      </c>
      <c r="G8220" s="2" t="s">
        <v>810</v>
      </c>
      <c r="H8220" s="2">
        <v>2</v>
      </c>
      <c r="I8220" s="2">
        <v>9</v>
      </c>
      <c r="J8220" s="2">
        <v>10</v>
      </c>
      <c r="K8220" s="2">
        <v>200</v>
      </c>
      <c r="L8220" s="3">
        <v>5950000</v>
      </c>
      <c r="M8220" s="2" t="s">
        <v>0</v>
      </c>
      <c r="N8220" s="4" t="s">
        <v>21</v>
      </c>
    </row>
    <row r="8221" spans="1:14" x14ac:dyDescent="0.25">
      <c r="A8221" s="1" t="s">
        <v>362</v>
      </c>
      <c r="B8221" s="2" t="s">
        <v>76</v>
      </c>
      <c r="C8221" s="2" t="s">
        <v>83</v>
      </c>
      <c r="D8221" s="2" t="s">
        <v>84</v>
      </c>
      <c r="E8221" s="2" t="s">
        <v>6634</v>
      </c>
      <c r="F8221" s="2">
        <v>12161803</v>
      </c>
      <c r="G8221" s="2" t="s">
        <v>810</v>
      </c>
      <c r="H8221" s="2">
        <v>2</v>
      </c>
      <c r="I8221" s="2">
        <v>9</v>
      </c>
      <c r="J8221" s="2">
        <v>10</v>
      </c>
      <c r="K8221" s="2">
        <v>100</v>
      </c>
      <c r="L8221" s="3">
        <v>6188000</v>
      </c>
      <c r="M8221" s="2" t="s">
        <v>0</v>
      </c>
      <c r="N8221" s="4" t="s">
        <v>21</v>
      </c>
    </row>
    <row r="8222" spans="1:14" x14ac:dyDescent="0.25">
      <c r="A8222" s="1" t="s">
        <v>362</v>
      </c>
      <c r="B8222" s="2" t="s">
        <v>113</v>
      </c>
      <c r="C8222" s="2" t="s">
        <v>113</v>
      </c>
      <c r="D8222" s="2" t="s">
        <v>114</v>
      </c>
      <c r="E8222" s="2" t="s">
        <v>6635</v>
      </c>
      <c r="F8222" s="2">
        <v>27112603</v>
      </c>
      <c r="G8222" s="2" t="s">
        <v>810</v>
      </c>
      <c r="H8222" s="2">
        <v>2</v>
      </c>
      <c r="I8222" s="2">
        <v>9</v>
      </c>
      <c r="J8222" s="2">
        <v>10</v>
      </c>
      <c r="K8222" s="2">
        <v>50</v>
      </c>
      <c r="L8222" s="3">
        <v>3500000</v>
      </c>
      <c r="M8222" s="2" t="s">
        <v>0</v>
      </c>
      <c r="N8222" s="4" t="s">
        <v>21</v>
      </c>
    </row>
    <row r="8223" spans="1:14" x14ac:dyDescent="0.25">
      <c r="A8223" s="1" t="s">
        <v>362</v>
      </c>
      <c r="B8223" s="2" t="s">
        <v>113</v>
      </c>
      <c r="C8223" s="2" t="s">
        <v>113</v>
      </c>
      <c r="D8223" s="2" t="s">
        <v>114</v>
      </c>
      <c r="E8223" s="2" t="s">
        <v>6636</v>
      </c>
      <c r="F8223" s="2">
        <v>27112603</v>
      </c>
      <c r="G8223" s="2" t="s">
        <v>810</v>
      </c>
      <c r="H8223" s="2">
        <v>2</v>
      </c>
      <c r="I8223" s="2">
        <v>9</v>
      </c>
      <c r="J8223" s="2">
        <v>10</v>
      </c>
      <c r="K8223" s="2">
        <v>50</v>
      </c>
      <c r="L8223" s="3">
        <v>3500000</v>
      </c>
      <c r="M8223" s="2" t="s">
        <v>0</v>
      </c>
      <c r="N8223" s="4" t="s">
        <v>21</v>
      </c>
    </row>
    <row r="8224" spans="1:14" x14ac:dyDescent="0.25">
      <c r="A8224" s="1" t="s">
        <v>362</v>
      </c>
      <c r="B8224" s="2" t="s">
        <v>113</v>
      </c>
      <c r="C8224" s="2" t="s">
        <v>113</v>
      </c>
      <c r="D8224" s="2" t="s">
        <v>114</v>
      </c>
      <c r="E8224" s="2" t="s">
        <v>6637</v>
      </c>
      <c r="F8224" s="2">
        <v>27112603</v>
      </c>
      <c r="G8224" s="2" t="s">
        <v>810</v>
      </c>
      <c r="H8224" s="2">
        <v>2</v>
      </c>
      <c r="I8224" s="2">
        <v>9</v>
      </c>
      <c r="J8224" s="2">
        <v>10</v>
      </c>
      <c r="K8224" s="2">
        <v>50</v>
      </c>
      <c r="L8224" s="3">
        <v>250000</v>
      </c>
      <c r="M8224" s="2" t="s">
        <v>0</v>
      </c>
      <c r="N8224" s="4" t="s">
        <v>21</v>
      </c>
    </row>
    <row r="8225" spans="1:14" x14ac:dyDescent="0.25">
      <c r="A8225" s="1" t="s">
        <v>362</v>
      </c>
      <c r="B8225" s="2" t="s">
        <v>103</v>
      </c>
      <c r="C8225" s="2" t="s">
        <v>104</v>
      </c>
      <c r="D8225" s="2" t="s">
        <v>105</v>
      </c>
      <c r="E8225" s="2" t="s">
        <v>6638</v>
      </c>
      <c r="F8225" s="2">
        <v>26121508</v>
      </c>
      <c r="G8225" s="2" t="s">
        <v>810</v>
      </c>
      <c r="H8225" s="2">
        <v>2</v>
      </c>
      <c r="I8225" s="2">
        <v>9</v>
      </c>
      <c r="J8225" s="2">
        <v>10</v>
      </c>
      <c r="K8225" s="2">
        <v>2</v>
      </c>
      <c r="L8225" s="3">
        <v>1338750</v>
      </c>
      <c r="M8225" s="2" t="s">
        <v>0</v>
      </c>
      <c r="N8225" s="4" t="s">
        <v>21</v>
      </c>
    </row>
    <row r="8226" spans="1:14" x14ac:dyDescent="0.25">
      <c r="A8226" s="1" t="s">
        <v>362</v>
      </c>
      <c r="B8226" s="2" t="s">
        <v>408</v>
      </c>
      <c r="C8226" s="2" t="s">
        <v>1186</v>
      </c>
      <c r="D8226" s="2" t="s">
        <v>17937</v>
      </c>
      <c r="E8226" s="2" t="s">
        <v>6639</v>
      </c>
      <c r="F8226" s="2">
        <v>12352104</v>
      </c>
      <c r="G8226" s="2" t="s">
        <v>810</v>
      </c>
      <c r="H8226" s="2">
        <v>2</v>
      </c>
      <c r="I8226" s="2">
        <v>9</v>
      </c>
      <c r="J8226" s="2">
        <v>10</v>
      </c>
      <c r="K8226" s="2">
        <v>15</v>
      </c>
      <c r="L8226" s="3">
        <v>26775000</v>
      </c>
      <c r="M8226" s="2" t="s">
        <v>0</v>
      </c>
      <c r="N8226" s="4" t="s">
        <v>21</v>
      </c>
    </row>
    <row r="8227" spans="1:14" x14ac:dyDescent="0.25">
      <c r="A8227" s="1" t="s">
        <v>362</v>
      </c>
      <c r="B8227" s="2" t="s">
        <v>76</v>
      </c>
      <c r="C8227" s="2" t="s">
        <v>80</v>
      </c>
      <c r="D8227" s="2" t="s">
        <v>81</v>
      </c>
      <c r="E8227" s="2" t="s">
        <v>6640</v>
      </c>
      <c r="F8227" s="2">
        <v>47131824</v>
      </c>
      <c r="G8227" s="2" t="s">
        <v>810</v>
      </c>
      <c r="H8227" s="2">
        <v>2</v>
      </c>
      <c r="I8227" s="2">
        <v>9</v>
      </c>
      <c r="J8227" s="2">
        <v>10</v>
      </c>
      <c r="K8227" s="2">
        <v>200</v>
      </c>
      <c r="L8227" s="3">
        <v>9520000</v>
      </c>
      <c r="M8227" s="2" t="s">
        <v>0</v>
      </c>
      <c r="N8227" s="4" t="s">
        <v>21</v>
      </c>
    </row>
    <row r="8228" spans="1:14" x14ac:dyDescent="0.25">
      <c r="A8228" s="1" t="s">
        <v>362</v>
      </c>
      <c r="B8228" s="2" t="s">
        <v>113</v>
      </c>
      <c r="C8228" s="2" t="s">
        <v>113</v>
      </c>
      <c r="D8228" s="2" t="s">
        <v>114</v>
      </c>
      <c r="E8228" s="2" t="s">
        <v>6641</v>
      </c>
      <c r="F8228" s="2">
        <v>27112830</v>
      </c>
      <c r="G8228" s="2" t="s">
        <v>810</v>
      </c>
      <c r="H8228" s="2">
        <v>2</v>
      </c>
      <c r="I8228" s="2">
        <v>9</v>
      </c>
      <c r="J8228" s="2">
        <v>10</v>
      </c>
      <c r="K8228" s="2">
        <v>150</v>
      </c>
      <c r="L8228" s="3">
        <v>750000</v>
      </c>
      <c r="M8228" s="2" t="s">
        <v>0</v>
      </c>
      <c r="N8228" s="4" t="s">
        <v>21</v>
      </c>
    </row>
    <row r="8229" spans="1:14" x14ac:dyDescent="0.25">
      <c r="A8229" s="1" t="s">
        <v>362</v>
      </c>
      <c r="B8229" s="2" t="s">
        <v>76</v>
      </c>
      <c r="C8229" s="2" t="s">
        <v>83</v>
      </c>
      <c r="D8229" s="2" t="s">
        <v>84</v>
      </c>
      <c r="E8229" s="2" t="s">
        <v>6642</v>
      </c>
      <c r="F8229" s="2">
        <v>15121802</v>
      </c>
      <c r="G8229" s="2" t="s">
        <v>810</v>
      </c>
      <c r="H8229" s="2">
        <v>2</v>
      </c>
      <c r="I8229" s="2">
        <v>9</v>
      </c>
      <c r="J8229" s="2">
        <v>10</v>
      </c>
      <c r="K8229" s="2">
        <v>50</v>
      </c>
      <c r="L8229" s="3">
        <v>3867500</v>
      </c>
      <c r="M8229" s="2" t="s">
        <v>0</v>
      </c>
      <c r="N8229" s="4" t="s">
        <v>21</v>
      </c>
    </row>
    <row r="8230" spans="1:14" x14ac:dyDescent="0.25">
      <c r="A8230" s="1" t="s">
        <v>362</v>
      </c>
      <c r="B8230" s="2" t="s">
        <v>76</v>
      </c>
      <c r="C8230" s="2" t="s">
        <v>83</v>
      </c>
      <c r="D8230" s="2" t="s">
        <v>84</v>
      </c>
      <c r="E8230" s="2" t="s">
        <v>6643</v>
      </c>
      <c r="F8230" s="2">
        <v>12352310</v>
      </c>
      <c r="G8230" s="2" t="s">
        <v>810</v>
      </c>
      <c r="H8230" s="2">
        <v>2</v>
      </c>
      <c r="I8230" s="2">
        <v>9</v>
      </c>
      <c r="J8230" s="2">
        <v>10</v>
      </c>
      <c r="K8230" s="2">
        <v>10</v>
      </c>
      <c r="L8230" s="3">
        <v>1725500</v>
      </c>
      <c r="M8230" s="2" t="s">
        <v>0</v>
      </c>
      <c r="N8230" s="4" t="s">
        <v>21</v>
      </c>
    </row>
    <row r="8231" spans="1:14" x14ac:dyDescent="0.25">
      <c r="A8231" s="1" t="s">
        <v>362</v>
      </c>
      <c r="B8231" s="2" t="s">
        <v>103</v>
      </c>
      <c r="C8231" s="2" t="s">
        <v>104</v>
      </c>
      <c r="D8231" s="2" t="s">
        <v>105</v>
      </c>
      <c r="E8231" s="2" t="s">
        <v>6644</v>
      </c>
      <c r="F8231" s="2">
        <v>31211904</v>
      </c>
      <c r="G8231" s="2" t="s">
        <v>810</v>
      </c>
      <c r="H8231" s="2">
        <v>2</v>
      </c>
      <c r="I8231" s="2">
        <v>9</v>
      </c>
      <c r="J8231" s="2">
        <v>10</v>
      </c>
      <c r="K8231" s="2">
        <v>100</v>
      </c>
      <c r="L8231" s="3">
        <v>380800</v>
      </c>
      <c r="M8231" s="2" t="s">
        <v>0</v>
      </c>
      <c r="N8231" s="4" t="s">
        <v>21</v>
      </c>
    </row>
    <row r="8232" spans="1:14" x14ac:dyDescent="0.25">
      <c r="A8232" s="1" t="s">
        <v>362</v>
      </c>
      <c r="B8232" s="2" t="s">
        <v>103</v>
      </c>
      <c r="C8232" s="2" t="s">
        <v>104</v>
      </c>
      <c r="D8232" s="2" t="s">
        <v>105</v>
      </c>
      <c r="E8232" s="2" t="s">
        <v>6645</v>
      </c>
      <c r="F8232" s="2">
        <v>31211904</v>
      </c>
      <c r="G8232" s="2" t="s">
        <v>810</v>
      </c>
      <c r="H8232" s="2">
        <v>2</v>
      </c>
      <c r="I8232" s="2">
        <v>9</v>
      </c>
      <c r="J8232" s="2">
        <v>10</v>
      </c>
      <c r="K8232" s="2">
        <v>200</v>
      </c>
      <c r="L8232" s="3">
        <v>999600</v>
      </c>
      <c r="M8232" s="2" t="s">
        <v>0</v>
      </c>
      <c r="N8232" s="4" t="s">
        <v>21</v>
      </c>
    </row>
    <row r="8233" spans="1:14" x14ac:dyDescent="0.25">
      <c r="A8233" s="1" t="s">
        <v>362</v>
      </c>
      <c r="B8233" s="2" t="s">
        <v>103</v>
      </c>
      <c r="C8233" s="2" t="s">
        <v>104</v>
      </c>
      <c r="D8233" s="2" t="s">
        <v>105</v>
      </c>
      <c r="E8233" s="2" t="s">
        <v>6646</v>
      </c>
      <c r="F8233" s="2">
        <v>31211904</v>
      </c>
      <c r="G8233" s="2" t="s">
        <v>810</v>
      </c>
      <c r="H8233" s="2">
        <v>2</v>
      </c>
      <c r="I8233" s="2">
        <v>9</v>
      </c>
      <c r="J8233" s="2">
        <v>10</v>
      </c>
      <c r="K8233" s="2">
        <v>100</v>
      </c>
      <c r="L8233" s="3">
        <v>618800</v>
      </c>
      <c r="M8233" s="2" t="s">
        <v>0</v>
      </c>
      <c r="N8233" s="4" t="s">
        <v>21</v>
      </c>
    </row>
    <row r="8234" spans="1:14" x14ac:dyDescent="0.25">
      <c r="A8234" s="1" t="s">
        <v>362</v>
      </c>
      <c r="B8234" s="2" t="s">
        <v>76</v>
      </c>
      <c r="C8234" s="2" t="s">
        <v>83</v>
      </c>
      <c r="D8234" s="2" t="s">
        <v>84</v>
      </c>
      <c r="E8234" s="2" t="s">
        <v>6647</v>
      </c>
      <c r="F8234" s="2">
        <v>12164001</v>
      </c>
      <c r="G8234" s="2" t="s">
        <v>810</v>
      </c>
      <c r="H8234" s="2">
        <v>2</v>
      </c>
      <c r="I8234" s="2">
        <v>9</v>
      </c>
      <c r="J8234" s="2">
        <v>10</v>
      </c>
      <c r="K8234" s="2">
        <v>1</v>
      </c>
      <c r="L8234" s="3">
        <v>800000</v>
      </c>
      <c r="M8234" s="2" t="s">
        <v>0</v>
      </c>
      <c r="N8234" s="4" t="s">
        <v>21</v>
      </c>
    </row>
    <row r="8235" spans="1:14" x14ac:dyDescent="0.25">
      <c r="A8235" s="1" t="s">
        <v>362</v>
      </c>
      <c r="B8235" s="2" t="s">
        <v>76</v>
      </c>
      <c r="C8235" s="2" t="s">
        <v>83</v>
      </c>
      <c r="D8235" s="2" t="s">
        <v>84</v>
      </c>
      <c r="E8235" s="2" t="s">
        <v>6648</v>
      </c>
      <c r="F8235" s="2">
        <v>47131828</v>
      </c>
      <c r="G8235" s="2" t="s">
        <v>810</v>
      </c>
      <c r="H8235" s="2">
        <v>2</v>
      </c>
      <c r="I8235" s="2">
        <v>9</v>
      </c>
      <c r="J8235" s="2">
        <v>10</v>
      </c>
      <c r="K8235" s="2">
        <v>10</v>
      </c>
      <c r="L8235" s="3">
        <v>2975000</v>
      </c>
      <c r="M8235" s="2" t="s">
        <v>17383</v>
      </c>
      <c r="N8235" s="4" t="s">
        <v>21</v>
      </c>
    </row>
    <row r="8236" spans="1:14" x14ac:dyDescent="0.25">
      <c r="A8236" s="1" t="s">
        <v>362</v>
      </c>
      <c r="B8236" s="2" t="s">
        <v>86</v>
      </c>
      <c r="C8236" s="2" t="s">
        <v>93</v>
      </c>
      <c r="D8236" s="2" t="s">
        <v>94</v>
      </c>
      <c r="E8236" s="2" t="s">
        <v>6649</v>
      </c>
      <c r="F8236" s="2">
        <v>31201501</v>
      </c>
      <c r="G8236" s="2" t="s">
        <v>810</v>
      </c>
      <c r="H8236" s="2">
        <v>2</v>
      </c>
      <c r="I8236" s="2">
        <v>9</v>
      </c>
      <c r="J8236" s="2">
        <v>10</v>
      </c>
      <c r="K8236" s="2">
        <v>25</v>
      </c>
      <c r="L8236" s="3">
        <v>1933750</v>
      </c>
      <c r="M8236" s="2" t="s">
        <v>0</v>
      </c>
      <c r="N8236" s="4" t="s">
        <v>21</v>
      </c>
    </row>
    <row r="8237" spans="1:14" x14ac:dyDescent="0.25">
      <c r="A8237" s="1" t="s">
        <v>362</v>
      </c>
      <c r="B8237" s="2" t="s">
        <v>86</v>
      </c>
      <c r="C8237" s="2" t="s">
        <v>93</v>
      </c>
      <c r="D8237" s="2" t="s">
        <v>94</v>
      </c>
      <c r="E8237" s="2" t="s">
        <v>6650</v>
      </c>
      <c r="F8237" s="2">
        <v>31201500</v>
      </c>
      <c r="G8237" s="2" t="s">
        <v>810</v>
      </c>
      <c r="H8237" s="2">
        <v>2</v>
      </c>
      <c r="I8237" s="2">
        <v>9</v>
      </c>
      <c r="J8237" s="2">
        <v>10</v>
      </c>
      <c r="K8237" s="2">
        <v>1</v>
      </c>
      <c r="L8237" s="3">
        <v>77350</v>
      </c>
      <c r="M8237" s="2" t="s">
        <v>0</v>
      </c>
      <c r="N8237" s="4" t="s">
        <v>21</v>
      </c>
    </row>
    <row r="8238" spans="1:14" x14ac:dyDescent="0.25">
      <c r="A8238" s="1" t="s">
        <v>362</v>
      </c>
      <c r="B8238" s="2" t="s">
        <v>408</v>
      </c>
      <c r="C8238" s="2" t="s">
        <v>1186</v>
      </c>
      <c r="D8238" s="2" t="s">
        <v>17937</v>
      </c>
      <c r="E8238" s="2" t="s">
        <v>6651</v>
      </c>
      <c r="F8238" s="2">
        <v>41111932</v>
      </c>
      <c r="G8238" s="2" t="s">
        <v>810</v>
      </c>
      <c r="H8238" s="2">
        <v>2</v>
      </c>
      <c r="I8238" s="2">
        <v>9</v>
      </c>
      <c r="J8238" s="2">
        <v>10</v>
      </c>
      <c r="K8238" s="2">
        <v>10</v>
      </c>
      <c r="L8238" s="3">
        <v>952000</v>
      </c>
      <c r="M8238" s="2" t="s">
        <v>0</v>
      </c>
      <c r="N8238" s="4" t="s">
        <v>21</v>
      </c>
    </row>
    <row r="8239" spans="1:14" x14ac:dyDescent="0.25">
      <c r="A8239" s="1" t="s">
        <v>362</v>
      </c>
      <c r="B8239" s="2" t="s">
        <v>378</v>
      </c>
      <c r="C8239" s="2" t="s">
        <v>379</v>
      </c>
      <c r="D8239" s="2" t="s">
        <v>17857</v>
      </c>
      <c r="E8239" s="2" t="s">
        <v>6652</v>
      </c>
      <c r="F8239" s="2">
        <v>26111703</v>
      </c>
      <c r="G8239" s="2" t="s">
        <v>810</v>
      </c>
      <c r="H8239" s="2">
        <v>2</v>
      </c>
      <c r="I8239" s="2">
        <v>9</v>
      </c>
      <c r="J8239" s="2">
        <v>10</v>
      </c>
      <c r="K8239" s="2">
        <v>6</v>
      </c>
      <c r="L8239" s="3">
        <v>6961500</v>
      </c>
      <c r="M8239" s="2" t="s">
        <v>0</v>
      </c>
      <c r="N8239" s="4" t="s">
        <v>21</v>
      </c>
    </row>
    <row r="8240" spans="1:14" x14ac:dyDescent="0.25">
      <c r="A8240" s="1" t="s">
        <v>362</v>
      </c>
      <c r="B8240" s="2" t="s">
        <v>378</v>
      </c>
      <c r="C8240" s="2" t="s">
        <v>379</v>
      </c>
      <c r="D8240" s="2" t="s">
        <v>17857</v>
      </c>
      <c r="E8240" s="2" t="s">
        <v>6653</v>
      </c>
      <c r="F8240" s="2">
        <v>26111703</v>
      </c>
      <c r="G8240" s="2" t="s">
        <v>810</v>
      </c>
      <c r="H8240" s="2">
        <v>2</v>
      </c>
      <c r="I8240" s="2">
        <v>9</v>
      </c>
      <c r="J8240" s="2">
        <v>10</v>
      </c>
      <c r="K8240" s="2">
        <v>2</v>
      </c>
      <c r="L8240" s="3">
        <v>1785000</v>
      </c>
      <c r="M8240" s="2" t="s">
        <v>0</v>
      </c>
      <c r="N8240" s="4" t="s">
        <v>21</v>
      </c>
    </row>
    <row r="8241" spans="1:14" x14ac:dyDescent="0.25">
      <c r="A8241" s="1" t="s">
        <v>362</v>
      </c>
      <c r="B8241" s="2" t="s">
        <v>378</v>
      </c>
      <c r="C8241" s="2" t="s">
        <v>379</v>
      </c>
      <c r="D8241" s="2" t="s">
        <v>17857</v>
      </c>
      <c r="E8241" s="2" t="s">
        <v>6654</v>
      </c>
      <c r="F8241" s="2">
        <v>26111703</v>
      </c>
      <c r="G8241" s="2" t="s">
        <v>810</v>
      </c>
      <c r="H8241" s="2">
        <v>2</v>
      </c>
      <c r="I8241" s="2">
        <v>9</v>
      </c>
      <c r="J8241" s="2">
        <v>10</v>
      </c>
      <c r="K8241" s="2">
        <v>2</v>
      </c>
      <c r="L8241" s="3">
        <v>952000</v>
      </c>
      <c r="M8241" s="2" t="s">
        <v>0</v>
      </c>
      <c r="N8241" s="4" t="s">
        <v>21</v>
      </c>
    </row>
    <row r="8242" spans="1:14" x14ac:dyDescent="0.25">
      <c r="A8242" s="1" t="s">
        <v>362</v>
      </c>
      <c r="B8242" s="2" t="s">
        <v>378</v>
      </c>
      <c r="C8242" s="2" t="s">
        <v>379</v>
      </c>
      <c r="D8242" s="2" t="s">
        <v>17857</v>
      </c>
      <c r="E8242" s="2" t="s">
        <v>6655</v>
      </c>
      <c r="F8242" s="2">
        <v>26111703</v>
      </c>
      <c r="G8242" s="2" t="s">
        <v>810</v>
      </c>
      <c r="H8242" s="2">
        <v>2</v>
      </c>
      <c r="I8242" s="2">
        <v>9</v>
      </c>
      <c r="J8242" s="2">
        <v>10</v>
      </c>
      <c r="K8242" s="2">
        <v>6</v>
      </c>
      <c r="L8242" s="3">
        <v>3927000</v>
      </c>
      <c r="M8242" s="2" t="s">
        <v>0</v>
      </c>
      <c r="N8242" s="4" t="s">
        <v>21</v>
      </c>
    </row>
    <row r="8243" spans="1:14" x14ac:dyDescent="0.25">
      <c r="A8243" s="1" t="s">
        <v>362</v>
      </c>
      <c r="B8243" s="2" t="s">
        <v>86</v>
      </c>
      <c r="C8243" s="2" t="s">
        <v>90</v>
      </c>
      <c r="D8243" s="2" t="s">
        <v>91</v>
      </c>
      <c r="E8243" s="2" t="s">
        <v>6656</v>
      </c>
      <c r="F8243" s="2">
        <v>13102008</v>
      </c>
      <c r="G8243" s="2" t="s">
        <v>810</v>
      </c>
      <c r="H8243" s="2">
        <v>2</v>
      </c>
      <c r="I8243" s="2">
        <v>9</v>
      </c>
      <c r="J8243" s="2">
        <v>10</v>
      </c>
      <c r="K8243" s="2">
        <v>2</v>
      </c>
      <c r="L8243" s="3">
        <v>107100</v>
      </c>
      <c r="M8243" s="2" t="s">
        <v>17389</v>
      </c>
      <c r="N8243" s="4" t="s">
        <v>21</v>
      </c>
    </row>
    <row r="8244" spans="1:14" x14ac:dyDescent="0.25">
      <c r="A8244" s="1" t="s">
        <v>362</v>
      </c>
      <c r="B8244" s="2" t="s">
        <v>86</v>
      </c>
      <c r="C8244" s="2" t="s">
        <v>90</v>
      </c>
      <c r="D8244" s="2" t="s">
        <v>91</v>
      </c>
      <c r="E8244" s="2" t="s">
        <v>6657</v>
      </c>
      <c r="F8244" s="2">
        <v>13102008</v>
      </c>
      <c r="G8244" s="2" t="s">
        <v>810</v>
      </c>
      <c r="H8244" s="2">
        <v>2</v>
      </c>
      <c r="I8244" s="2">
        <v>9</v>
      </c>
      <c r="J8244" s="2">
        <v>10</v>
      </c>
      <c r="K8244" s="2">
        <v>2</v>
      </c>
      <c r="L8244" s="3">
        <v>154700</v>
      </c>
      <c r="M8244" s="2" t="s">
        <v>17389</v>
      </c>
      <c r="N8244" s="4" t="s">
        <v>21</v>
      </c>
    </row>
    <row r="8245" spans="1:14" x14ac:dyDescent="0.25">
      <c r="A8245" s="1" t="s">
        <v>362</v>
      </c>
      <c r="B8245" s="2" t="s">
        <v>86</v>
      </c>
      <c r="C8245" s="2" t="s">
        <v>90</v>
      </c>
      <c r="D8245" s="2" t="s">
        <v>91</v>
      </c>
      <c r="E8245" s="2" t="s">
        <v>6658</v>
      </c>
      <c r="F8245" s="2">
        <v>13102008</v>
      </c>
      <c r="G8245" s="2" t="s">
        <v>810</v>
      </c>
      <c r="H8245" s="2">
        <v>2</v>
      </c>
      <c r="I8245" s="2">
        <v>9</v>
      </c>
      <c r="J8245" s="2">
        <v>10</v>
      </c>
      <c r="K8245" s="2">
        <v>2</v>
      </c>
      <c r="L8245" s="3">
        <v>321300</v>
      </c>
      <c r="M8245" s="2" t="s">
        <v>17389</v>
      </c>
      <c r="N8245" s="4" t="s">
        <v>21</v>
      </c>
    </row>
    <row r="8246" spans="1:14" x14ac:dyDescent="0.25">
      <c r="A8246" s="1" t="s">
        <v>362</v>
      </c>
      <c r="B8246" s="2" t="s">
        <v>86</v>
      </c>
      <c r="C8246" s="2" t="s">
        <v>90</v>
      </c>
      <c r="D8246" s="2" t="s">
        <v>91</v>
      </c>
      <c r="E8246" s="2" t="s">
        <v>6659</v>
      </c>
      <c r="F8246" s="2">
        <v>13102008</v>
      </c>
      <c r="G8246" s="2" t="s">
        <v>810</v>
      </c>
      <c r="H8246" s="2">
        <v>2</v>
      </c>
      <c r="I8246" s="2">
        <v>9</v>
      </c>
      <c r="J8246" s="2">
        <v>10</v>
      </c>
      <c r="K8246" s="2">
        <v>2</v>
      </c>
      <c r="L8246" s="3">
        <v>833000</v>
      </c>
      <c r="M8246" s="2" t="s">
        <v>17389</v>
      </c>
      <c r="N8246" s="4" t="s">
        <v>21</v>
      </c>
    </row>
    <row r="8247" spans="1:14" x14ac:dyDescent="0.25">
      <c r="A8247" s="1" t="s">
        <v>362</v>
      </c>
      <c r="B8247" s="2" t="s">
        <v>86</v>
      </c>
      <c r="C8247" s="2" t="s">
        <v>90</v>
      </c>
      <c r="D8247" s="2" t="s">
        <v>91</v>
      </c>
      <c r="E8247" s="2" t="s">
        <v>6660</v>
      </c>
      <c r="F8247" s="2">
        <v>13102008</v>
      </c>
      <c r="G8247" s="2" t="s">
        <v>810</v>
      </c>
      <c r="H8247" s="2">
        <v>2</v>
      </c>
      <c r="I8247" s="2">
        <v>9</v>
      </c>
      <c r="J8247" s="2">
        <v>10</v>
      </c>
      <c r="K8247" s="2">
        <v>2</v>
      </c>
      <c r="L8247" s="3">
        <v>1547000</v>
      </c>
      <c r="M8247" s="2" t="s">
        <v>17389</v>
      </c>
      <c r="N8247" s="4" t="s">
        <v>21</v>
      </c>
    </row>
    <row r="8248" spans="1:14" x14ac:dyDescent="0.25">
      <c r="A8248" s="1" t="s">
        <v>362</v>
      </c>
      <c r="B8248" s="2" t="s">
        <v>86</v>
      </c>
      <c r="C8248" s="2" t="s">
        <v>90</v>
      </c>
      <c r="D8248" s="2" t="s">
        <v>91</v>
      </c>
      <c r="E8248" s="2" t="s">
        <v>6661</v>
      </c>
      <c r="F8248" s="2">
        <v>13102029</v>
      </c>
      <c r="G8248" s="2" t="s">
        <v>810</v>
      </c>
      <c r="H8248" s="2">
        <v>2</v>
      </c>
      <c r="I8248" s="2">
        <v>9</v>
      </c>
      <c r="J8248" s="2">
        <v>10</v>
      </c>
      <c r="K8248" s="2">
        <v>2</v>
      </c>
      <c r="L8248" s="3">
        <v>261800</v>
      </c>
      <c r="M8248" s="2" t="s">
        <v>17389</v>
      </c>
      <c r="N8248" s="4" t="s">
        <v>21</v>
      </c>
    </row>
    <row r="8249" spans="1:14" x14ac:dyDescent="0.25">
      <c r="A8249" s="1" t="s">
        <v>362</v>
      </c>
      <c r="B8249" s="2" t="s">
        <v>86</v>
      </c>
      <c r="C8249" s="2" t="s">
        <v>90</v>
      </c>
      <c r="D8249" s="2" t="s">
        <v>91</v>
      </c>
      <c r="E8249" s="2" t="s">
        <v>6662</v>
      </c>
      <c r="F8249" s="2">
        <v>13102029</v>
      </c>
      <c r="G8249" s="2" t="s">
        <v>810</v>
      </c>
      <c r="H8249" s="2">
        <v>2</v>
      </c>
      <c r="I8249" s="2">
        <v>9</v>
      </c>
      <c r="J8249" s="2">
        <v>10</v>
      </c>
      <c r="K8249" s="2">
        <v>2</v>
      </c>
      <c r="L8249" s="3">
        <v>833000</v>
      </c>
      <c r="M8249" s="2" t="s">
        <v>17389</v>
      </c>
      <c r="N8249" s="4" t="s">
        <v>21</v>
      </c>
    </row>
    <row r="8250" spans="1:14" x14ac:dyDescent="0.25">
      <c r="A8250" s="1" t="s">
        <v>362</v>
      </c>
      <c r="B8250" s="2" t="s">
        <v>113</v>
      </c>
      <c r="C8250" s="2" t="s">
        <v>113</v>
      </c>
      <c r="D8250" s="2" t="s">
        <v>114</v>
      </c>
      <c r="E8250" s="2" t="s">
        <v>6663</v>
      </c>
      <c r="F8250" s="2">
        <v>27111910</v>
      </c>
      <c r="G8250" s="2" t="s">
        <v>810</v>
      </c>
      <c r="H8250" s="2">
        <v>2</v>
      </c>
      <c r="I8250" s="2">
        <v>9</v>
      </c>
      <c r="J8250" s="2">
        <v>10</v>
      </c>
      <c r="K8250" s="2">
        <v>10</v>
      </c>
      <c r="L8250" s="3">
        <v>110000</v>
      </c>
      <c r="M8250" s="2" t="s">
        <v>0</v>
      </c>
      <c r="N8250" s="4" t="s">
        <v>21</v>
      </c>
    </row>
    <row r="8251" spans="1:14" x14ac:dyDescent="0.25">
      <c r="A8251" s="1" t="s">
        <v>362</v>
      </c>
      <c r="B8251" s="2" t="s">
        <v>113</v>
      </c>
      <c r="C8251" s="2" t="s">
        <v>113</v>
      </c>
      <c r="D8251" s="2" t="s">
        <v>114</v>
      </c>
      <c r="E8251" s="2" t="s">
        <v>6664</v>
      </c>
      <c r="F8251" s="2">
        <v>27111910</v>
      </c>
      <c r="G8251" s="2" t="s">
        <v>810</v>
      </c>
      <c r="H8251" s="2">
        <v>2</v>
      </c>
      <c r="I8251" s="2">
        <v>9</v>
      </c>
      <c r="J8251" s="2">
        <v>10</v>
      </c>
      <c r="K8251" s="2">
        <v>5</v>
      </c>
      <c r="L8251" s="3">
        <v>200000</v>
      </c>
      <c r="M8251" s="2" t="s">
        <v>0</v>
      </c>
      <c r="N8251" s="4" t="s">
        <v>21</v>
      </c>
    </row>
    <row r="8252" spans="1:14" x14ac:dyDescent="0.25">
      <c r="A8252" s="1" t="s">
        <v>362</v>
      </c>
      <c r="B8252" s="2" t="s">
        <v>113</v>
      </c>
      <c r="C8252" s="2" t="s">
        <v>113</v>
      </c>
      <c r="D8252" s="2" t="s">
        <v>114</v>
      </c>
      <c r="E8252" s="2" t="s">
        <v>6665</v>
      </c>
      <c r="F8252" s="2">
        <v>27111910</v>
      </c>
      <c r="G8252" s="2" t="s">
        <v>810</v>
      </c>
      <c r="H8252" s="2">
        <v>2</v>
      </c>
      <c r="I8252" s="2">
        <v>9</v>
      </c>
      <c r="J8252" s="2">
        <v>10</v>
      </c>
      <c r="K8252" s="2">
        <v>5</v>
      </c>
      <c r="L8252" s="3">
        <v>150000</v>
      </c>
      <c r="M8252" s="2" t="s">
        <v>0</v>
      </c>
      <c r="N8252" s="4" t="s">
        <v>21</v>
      </c>
    </row>
    <row r="8253" spans="1:14" x14ac:dyDescent="0.25">
      <c r="A8253" s="1" t="s">
        <v>362</v>
      </c>
      <c r="B8253" s="2" t="s">
        <v>113</v>
      </c>
      <c r="C8253" s="2" t="s">
        <v>113</v>
      </c>
      <c r="D8253" s="2" t="s">
        <v>114</v>
      </c>
      <c r="E8253" s="2" t="s">
        <v>6666</v>
      </c>
      <c r="F8253" s="2">
        <v>27111910</v>
      </c>
      <c r="G8253" s="2" t="s">
        <v>810</v>
      </c>
      <c r="H8253" s="2">
        <v>2</v>
      </c>
      <c r="I8253" s="2">
        <v>9</v>
      </c>
      <c r="J8253" s="2">
        <v>10</v>
      </c>
      <c r="K8253" s="2">
        <v>5</v>
      </c>
      <c r="L8253" s="3">
        <v>150000</v>
      </c>
      <c r="M8253" s="2" t="s">
        <v>0</v>
      </c>
      <c r="N8253" s="4" t="s">
        <v>21</v>
      </c>
    </row>
    <row r="8254" spans="1:14" x14ac:dyDescent="0.25">
      <c r="A8254" s="1" t="s">
        <v>362</v>
      </c>
      <c r="B8254" s="2" t="s">
        <v>113</v>
      </c>
      <c r="C8254" s="2" t="s">
        <v>113</v>
      </c>
      <c r="D8254" s="2" t="s">
        <v>114</v>
      </c>
      <c r="E8254" s="2" t="s">
        <v>6667</v>
      </c>
      <c r="F8254" s="2">
        <v>27111910</v>
      </c>
      <c r="G8254" s="2" t="s">
        <v>810</v>
      </c>
      <c r="H8254" s="2">
        <v>2</v>
      </c>
      <c r="I8254" s="2">
        <v>9</v>
      </c>
      <c r="J8254" s="2">
        <v>10</v>
      </c>
      <c r="K8254" s="2">
        <v>10</v>
      </c>
      <c r="L8254" s="3">
        <v>350000</v>
      </c>
      <c r="M8254" s="2" t="s">
        <v>0</v>
      </c>
      <c r="N8254" s="4" t="s">
        <v>21</v>
      </c>
    </row>
    <row r="8255" spans="1:14" x14ac:dyDescent="0.25">
      <c r="A8255" s="1" t="s">
        <v>362</v>
      </c>
      <c r="B8255" s="2" t="s">
        <v>497</v>
      </c>
      <c r="C8255" s="2" t="s">
        <v>498</v>
      </c>
      <c r="D8255" s="2" t="s">
        <v>17879</v>
      </c>
      <c r="E8255" s="2" t="s">
        <v>6668</v>
      </c>
      <c r="F8255" s="2">
        <v>41103311</v>
      </c>
      <c r="G8255" s="2" t="s">
        <v>810</v>
      </c>
      <c r="H8255" s="2">
        <v>2</v>
      </c>
      <c r="I8255" s="2">
        <v>9</v>
      </c>
      <c r="J8255" s="2">
        <v>10</v>
      </c>
      <c r="K8255" s="2">
        <v>2</v>
      </c>
      <c r="L8255" s="3">
        <v>2856000</v>
      </c>
      <c r="M8255" s="2" t="s">
        <v>0</v>
      </c>
      <c r="N8255" s="4" t="s">
        <v>21</v>
      </c>
    </row>
    <row r="8256" spans="1:14" x14ac:dyDescent="0.25">
      <c r="A8256" s="1" t="s">
        <v>362</v>
      </c>
      <c r="B8256" s="2" t="s">
        <v>253</v>
      </c>
      <c r="C8256" s="2" t="s">
        <v>2331</v>
      </c>
      <c r="D8256" s="2" t="s">
        <v>17949</v>
      </c>
      <c r="E8256" s="2" t="s">
        <v>6669</v>
      </c>
      <c r="F8256" s="2">
        <v>40151532</v>
      </c>
      <c r="G8256" s="2" t="s">
        <v>810</v>
      </c>
      <c r="H8256" s="2">
        <v>2</v>
      </c>
      <c r="I8256" s="2">
        <v>9</v>
      </c>
      <c r="J8256" s="2">
        <v>10</v>
      </c>
      <c r="K8256" s="2">
        <v>2</v>
      </c>
      <c r="L8256" s="3">
        <v>1428000</v>
      </c>
      <c r="M8256" s="2" t="s">
        <v>0</v>
      </c>
      <c r="N8256" s="4" t="s">
        <v>21</v>
      </c>
    </row>
    <row r="8257" spans="1:14" x14ac:dyDescent="0.25">
      <c r="A8257" s="1" t="s">
        <v>362</v>
      </c>
      <c r="B8257" s="2" t="s">
        <v>408</v>
      </c>
      <c r="C8257" s="2" t="s">
        <v>6208</v>
      </c>
      <c r="D8257" s="2" t="s">
        <v>18019</v>
      </c>
      <c r="E8257" s="2" t="s">
        <v>6670</v>
      </c>
      <c r="F8257" s="2">
        <v>31181701</v>
      </c>
      <c r="G8257" s="2" t="s">
        <v>810</v>
      </c>
      <c r="H8257" s="2">
        <v>2</v>
      </c>
      <c r="I8257" s="2">
        <v>9</v>
      </c>
      <c r="J8257" s="2">
        <v>10</v>
      </c>
      <c r="K8257" s="2">
        <v>1</v>
      </c>
      <c r="L8257" s="3">
        <v>93936</v>
      </c>
      <c r="M8257" s="2" t="s">
        <v>0</v>
      </c>
      <c r="N8257" s="4" t="s">
        <v>21</v>
      </c>
    </row>
    <row r="8258" spans="1:14" x14ac:dyDescent="0.25">
      <c r="A8258" s="1" t="s">
        <v>362</v>
      </c>
      <c r="B8258" s="2" t="s">
        <v>408</v>
      </c>
      <c r="C8258" s="2" t="s">
        <v>6208</v>
      </c>
      <c r="D8258" s="2" t="s">
        <v>18019</v>
      </c>
      <c r="E8258" s="2" t="s">
        <v>6671</v>
      </c>
      <c r="F8258" s="2">
        <v>31181701</v>
      </c>
      <c r="G8258" s="2" t="s">
        <v>810</v>
      </c>
      <c r="H8258" s="2">
        <v>2</v>
      </c>
      <c r="I8258" s="2">
        <v>9</v>
      </c>
      <c r="J8258" s="2">
        <v>10</v>
      </c>
      <c r="K8258" s="2">
        <v>1</v>
      </c>
      <c r="L8258" s="3">
        <v>142800</v>
      </c>
      <c r="M8258" s="2" t="s">
        <v>0</v>
      </c>
      <c r="N8258" s="4" t="s">
        <v>21</v>
      </c>
    </row>
    <row r="8259" spans="1:14" x14ac:dyDescent="0.25">
      <c r="A8259" s="1" t="s">
        <v>362</v>
      </c>
      <c r="B8259" s="2" t="s">
        <v>72</v>
      </c>
      <c r="C8259" s="2" t="s">
        <v>73</v>
      </c>
      <c r="D8259" s="2" t="s">
        <v>74</v>
      </c>
      <c r="E8259" s="2" t="s">
        <v>6672</v>
      </c>
      <c r="F8259" s="2">
        <v>15121501</v>
      </c>
      <c r="G8259" s="2" t="s">
        <v>810</v>
      </c>
      <c r="H8259" s="2">
        <v>2</v>
      </c>
      <c r="I8259" s="2">
        <v>9</v>
      </c>
      <c r="J8259" s="2">
        <v>10</v>
      </c>
      <c r="K8259" s="2">
        <v>10</v>
      </c>
      <c r="L8259" s="3">
        <v>1428000</v>
      </c>
      <c r="M8259" s="2" t="s">
        <v>17383</v>
      </c>
      <c r="N8259" s="4" t="s">
        <v>21</v>
      </c>
    </row>
    <row r="8260" spans="1:14" x14ac:dyDescent="0.25">
      <c r="A8260" s="1" t="s">
        <v>362</v>
      </c>
      <c r="B8260" s="2" t="s">
        <v>72</v>
      </c>
      <c r="C8260" s="2" t="s">
        <v>73</v>
      </c>
      <c r="D8260" s="2" t="s">
        <v>74</v>
      </c>
      <c r="E8260" s="2" t="s">
        <v>6673</v>
      </c>
      <c r="F8260" s="2">
        <v>15121501</v>
      </c>
      <c r="G8260" s="2" t="s">
        <v>810</v>
      </c>
      <c r="H8260" s="2">
        <v>2</v>
      </c>
      <c r="I8260" s="2">
        <v>9</v>
      </c>
      <c r="J8260" s="2">
        <v>10</v>
      </c>
      <c r="K8260" s="2">
        <v>1</v>
      </c>
      <c r="L8260" s="3">
        <v>2499000</v>
      </c>
      <c r="M8260" s="2" t="s">
        <v>0</v>
      </c>
      <c r="N8260" s="4" t="s">
        <v>21</v>
      </c>
    </row>
    <row r="8261" spans="1:14" x14ac:dyDescent="0.25">
      <c r="A8261" s="1" t="s">
        <v>362</v>
      </c>
      <c r="B8261" s="2" t="s">
        <v>72</v>
      </c>
      <c r="C8261" s="2" t="s">
        <v>73</v>
      </c>
      <c r="D8261" s="2" t="s">
        <v>74</v>
      </c>
      <c r="E8261" s="2" t="s">
        <v>6674</v>
      </c>
      <c r="F8261" s="2">
        <v>15121501</v>
      </c>
      <c r="G8261" s="2" t="s">
        <v>810</v>
      </c>
      <c r="H8261" s="2">
        <v>2</v>
      </c>
      <c r="I8261" s="2">
        <v>9</v>
      </c>
      <c r="J8261" s="2">
        <v>10</v>
      </c>
      <c r="K8261" s="2">
        <v>1</v>
      </c>
      <c r="L8261" s="3">
        <v>2499000</v>
      </c>
      <c r="M8261" s="2" t="s">
        <v>0</v>
      </c>
      <c r="N8261" s="4" t="s">
        <v>21</v>
      </c>
    </row>
    <row r="8262" spans="1:14" x14ac:dyDescent="0.25">
      <c r="A8262" s="1" t="s">
        <v>362</v>
      </c>
      <c r="B8262" s="2" t="s">
        <v>72</v>
      </c>
      <c r="C8262" s="2" t="s">
        <v>73</v>
      </c>
      <c r="D8262" s="2" t="s">
        <v>74</v>
      </c>
      <c r="E8262" s="2" t="s">
        <v>6675</v>
      </c>
      <c r="F8262" s="2">
        <v>15121504</v>
      </c>
      <c r="G8262" s="2" t="s">
        <v>810</v>
      </c>
      <c r="H8262" s="2">
        <v>2</v>
      </c>
      <c r="I8262" s="2">
        <v>9</v>
      </c>
      <c r="J8262" s="2">
        <v>10</v>
      </c>
      <c r="K8262" s="2">
        <v>55</v>
      </c>
      <c r="L8262" s="3">
        <v>6414100</v>
      </c>
      <c r="M8262" s="2" t="s">
        <v>17383</v>
      </c>
      <c r="N8262" s="4" t="s">
        <v>21</v>
      </c>
    </row>
    <row r="8263" spans="1:14" x14ac:dyDescent="0.25">
      <c r="A8263" s="1" t="s">
        <v>362</v>
      </c>
      <c r="B8263" s="2" t="s">
        <v>408</v>
      </c>
      <c r="C8263" s="2" t="s">
        <v>1186</v>
      </c>
      <c r="D8263" s="2" t="s">
        <v>17937</v>
      </c>
      <c r="E8263" s="2" t="s">
        <v>6676</v>
      </c>
      <c r="F8263" s="2">
        <v>15121509</v>
      </c>
      <c r="G8263" s="2" t="s">
        <v>810</v>
      </c>
      <c r="H8263" s="2">
        <v>2</v>
      </c>
      <c r="I8263" s="2">
        <v>9</v>
      </c>
      <c r="J8263" s="2">
        <v>10</v>
      </c>
      <c r="K8263" s="2">
        <v>10</v>
      </c>
      <c r="L8263" s="3">
        <v>339150</v>
      </c>
      <c r="M8263" s="2" t="s">
        <v>0</v>
      </c>
      <c r="N8263" s="4" t="s">
        <v>21</v>
      </c>
    </row>
    <row r="8264" spans="1:14" x14ac:dyDescent="0.25">
      <c r="A8264" s="1" t="s">
        <v>362</v>
      </c>
      <c r="B8264" s="2" t="s">
        <v>113</v>
      </c>
      <c r="C8264" s="2" t="s">
        <v>113</v>
      </c>
      <c r="D8264" s="2" t="s">
        <v>114</v>
      </c>
      <c r="E8264" s="2" t="s">
        <v>6677</v>
      </c>
      <c r="F8264" s="2">
        <v>47121804</v>
      </c>
      <c r="G8264" s="2" t="s">
        <v>810</v>
      </c>
      <c r="H8264" s="2">
        <v>2</v>
      </c>
      <c r="I8264" s="2">
        <v>9</v>
      </c>
      <c r="J8264" s="2">
        <v>10</v>
      </c>
      <c r="K8264" s="2">
        <v>5</v>
      </c>
      <c r="L8264" s="3">
        <v>195000</v>
      </c>
      <c r="M8264" s="2" t="s">
        <v>0</v>
      </c>
      <c r="N8264" s="4" t="s">
        <v>21</v>
      </c>
    </row>
    <row r="8265" spans="1:14" x14ac:dyDescent="0.25">
      <c r="A8265" s="1" t="s">
        <v>362</v>
      </c>
      <c r="B8265" s="2" t="s">
        <v>63</v>
      </c>
      <c r="C8265" s="2" t="s">
        <v>64</v>
      </c>
      <c r="D8265" s="2" t="s">
        <v>65</v>
      </c>
      <c r="E8265" s="2" t="s">
        <v>6678</v>
      </c>
      <c r="F8265" s="2">
        <v>47131910</v>
      </c>
      <c r="G8265" s="2" t="s">
        <v>810</v>
      </c>
      <c r="H8265" s="2">
        <v>2</v>
      </c>
      <c r="I8265" s="2">
        <v>9</v>
      </c>
      <c r="J8265" s="2">
        <v>10</v>
      </c>
      <c r="K8265" s="2">
        <v>5</v>
      </c>
      <c r="L8265" s="3">
        <v>3123750</v>
      </c>
      <c r="M8265" s="2" t="s">
        <v>0</v>
      </c>
      <c r="N8265" s="4" t="s">
        <v>21</v>
      </c>
    </row>
    <row r="8266" spans="1:14" x14ac:dyDescent="0.25">
      <c r="A8266" s="1" t="s">
        <v>362</v>
      </c>
      <c r="B8266" s="2" t="s">
        <v>1851</v>
      </c>
      <c r="C8266" s="2" t="s">
        <v>1895</v>
      </c>
      <c r="D8266" s="2" t="s">
        <v>17946</v>
      </c>
      <c r="E8266" s="2" t="s">
        <v>6679</v>
      </c>
      <c r="F8266" s="2">
        <v>47131902</v>
      </c>
      <c r="G8266" s="2" t="s">
        <v>810</v>
      </c>
      <c r="H8266" s="2">
        <v>2</v>
      </c>
      <c r="I8266" s="2">
        <v>9</v>
      </c>
      <c r="J8266" s="2">
        <v>10</v>
      </c>
      <c r="K8266" s="2">
        <v>20</v>
      </c>
      <c r="L8266" s="3">
        <v>1666000</v>
      </c>
      <c r="M8266" s="2" t="s">
        <v>0</v>
      </c>
      <c r="N8266" s="4" t="s">
        <v>21</v>
      </c>
    </row>
    <row r="8267" spans="1:14" x14ac:dyDescent="0.25">
      <c r="A8267" s="1" t="s">
        <v>362</v>
      </c>
      <c r="B8267" s="2" t="s">
        <v>624</v>
      </c>
      <c r="C8267" s="2" t="s">
        <v>2386</v>
      </c>
      <c r="D8267" s="2" t="s">
        <v>17952</v>
      </c>
      <c r="E8267" s="2" t="s">
        <v>6680</v>
      </c>
      <c r="F8267" s="2">
        <v>25191506</v>
      </c>
      <c r="G8267" s="2" t="s">
        <v>810</v>
      </c>
      <c r="H8267" s="2">
        <v>2</v>
      </c>
      <c r="I8267" s="2">
        <v>9</v>
      </c>
      <c r="J8267" s="2">
        <v>10</v>
      </c>
      <c r="K8267" s="2">
        <v>1</v>
      </c>
      <c r="L8267" s="3">
        <v>6128500</v>
      </c>
      <c r="M8267" s="2" t="s">
        <v>0</v>
      </c>
      <c r="N8267" s="4" t="s">
        <v>21</v>
      </c>
    </row>
    <row r="8268" spans="1:14" x14ac:dyDescent="0.25">
      <c r="A8268" s="1" t="s">
        <v>362</v>
      </c>
      <c r="B8268" s="2" t="s">
        <v>624</v>
      </c>
      <c r="C8268" s="2" t="s">
        <v>2386</v>
      </c>
      <c r="D8268" s="2" t="s">
        <v>17952</v>
      </c>
      <c r="E8268" s="2" t="s">
        <v>6681</v>
      </c>
      <c r="F8268" s="2">
        <v>25191506</v>
      </c>
      <c r="G8268" s="2" t="s">
        <v>810</v>
      </c>
      <c r="H8268" s="2">
        <v>2</v>
      </c>
      <c r="I8268" s="2">
        <v>9</v>
      </c>
      <c r="J8268" s="2">
        <v>10</v>
      </c>
      <c r="K8268" s="2">
        <v>1</v>
      </c>
      <c r="L8268" s="3">
        <v>9282000</v>
      </c>
      <c r="M8268" s="2" t="s">
        <v>0</v>
      </c>
      <c r="N8268" s="4" t="s">
        <v>21</v>
      </c>
    </row>
    <row r="8269" spans="1:14" x14ac:dyDescent="0.25">
      <c r="A8269" s="1" t="s">
        <v>362</v>
      </c>
      <c r="B8269" s="2" t="s">
        <v>378</v>
      </c>
      <c r="C8269" s="2" t="s">
        <v>2536</v>
      </c>
      <c r="D8269" s="2" t="s">
        <v>17956</v>
      </c>
      <c r="E8269" s="2" t="s">
        <v>6682</v>
      </c>
      <c r="F8269" s="2">
        <v>39111610</v>
      </c>
      <c r="G8269" s="2" t="s">
        <v>810</v>
      </c>
      <c r="H8269" s="2">
        <v>2</v>
      </c>
      <c r="I8269" s="2">
        <v>9</v>
      </c>
      <c r="J8269" s="2">
        <v>10</v>
      </c>
      <c r="K8269" s="2">
        <v>6</v>
      </c>
      <c r="L8269" s="3">
        <v>1785000</v>
      </c>
      <c r="M8269" s="2" t="s">
        <v>0</v>
      </c>
      <c r="N8269" s="4" t="s">
        <v>21</v>
      </c>
    </row>
    <row r="8270" spans="1:14" x14ac:dyDescent="0.25">
      <c r="A8270" s="1" t="s">
        <v>362</v>
      </c>
      <c r="B8270" s="2" t="s">
        <v>86</v>
      </c>
      <c r="C8270" s="2" t="s">
        <v>684</v>
      </c>
      <c r="D8270" s="2" t="s">
        <v>17900</v>
      </c>
      <c r="E8270" s="2" t="s">
        <v>6683</v>
      </c>
      <c r="F8270" s="2">
        <v>25172503</v>
      </c>
      <c r="G8270" s="2" t="s">
        <v>810</v>
      </c>
      <c r="H8270" s="2">
        <v>2</v>
      </c>
      <c r="I8270" s="2">
        <v>9</v>
      </c>
      <c r="J8270" s="2">
        <v>10</v>
      </c>
      <c r="K8270" s="2">
        <v>2</v>
      </c>
      <c r="L8270" s="3">
        <v>3570000</v>
      </c>
      <c r="M8270" s="2" t="s">
        <v>0</v>
      </c>
      <c r="N8270" s="4" t="s">
        <v>21</v>
      </c>
    </row>
    <row r="8271" spans="1:14" x14ac:dyDescent="0.25">
      <c r="A8271" s="1" t="s">
        <v>362</v>
      </c>
      <c r="B8271" s="2" t="s">
        <v>86</v>
      </c>
      <c r="C8271" s="2" t="s">
        <v>246</v>
      </c>
      <c r="D8271" s="2" t="s">
        <v>247</v>
      </c>
      <c r="E8271" s="2" t="s">
        <v>6684</v>
      </c>
      <c r="F8271" s="2">
        <v>24111514</v>
      </c>
      <c r="G8271" s="2" t="s">
        <v>810</v>
      </c>
      <c r="H8271" s="2">
        <v>2</v>
      </c>
      <c r="I8271" s="2">
        <v>9</v>
      </c>
      <c r="J8271" s="2">
        <v>10</v>
      </c>
      <c r="K8271" s="2">
        <v>330</v>
      </c>
      <c r="L8271" s="3">
        <v>98175</v>
      </c>
      <c r="M8271" s="2" t="s">
        <v>0</v>
      </c>
      <c r="N8271" s="4" t="s">
        <v>21</v>
      </c>
    </row>
    <row r="8272" spans="1:14" x14ac:dyDescent="0.25">
      <c r="A8272" s="1" t="s">
        <v>362</v>
      </c>
      <c r="B8272" s="2" t="s">
        <v>253</v>
      </c>
      <c r="C8272" s="2" t="s">
        <v>2331</v>
      </c>
      <c r="D8272" s="2" t="s">
        <v>17949</v>
      </c>
      <c r="E8272" s="2" t="s">
        <v>6685</v>
      </c>
      <c r="F8272" s="2">
        <v>40151506</v>
      </c>
      <c r="G8272" s="2" t="s">
        <v>810</v>
      </c>
      <c r="H8272" s="2">
        <v>2</v>
      </c>
      <c r="I8272" s="2">
        <v>9</v>
      </c>
      <c r="J8272" s="2">
        <v>10</v>
      </c>
      <c r="K8272" s="2">
        <v>2</v>
      </c>
      <c r="L8272" s="3">
        <v>714000</v>
      </c>
      <c r="M8272" s="2" t="s">
        <v>0</v>
      </c>
      <c r="N8272" s="4" t="s">
        <v>21</v>
      </c>
    </row>
    <row r="8273" spans="1:14" x14ac:dyDescent="0.25">
      <c r="A8273" s="1" t="s">
        <v>362</v>
      </c>
      <c r="B8273" s="2" t="s">
        <v>86</v>
      </c>
      <c r="C8273" s="2" t="s">
        <v>93</v>
      </c>
      <c r="D8273" s="2" t="s">
        <v>94</v>
      </c>
      <c r="E8273" s="2" t="s">
        <v>6686</v>
      </c>
      <c r="F8273" s="2">
        <v>31201512</v>
      </c>
      <c r="G8273" s="2" t="s">
        <v>810</v>
      </c>
      <c r="H8273" s="2">
        <v>2</v>
      </c>
      <c r="I8273" s="2">
        <v>9</v>
      </c>
      <c r="J8273" s="2">
        <v>10</v>
      </c>
      <c r="K8273" s="2">
        <v>200</v>
      </c>
      <c r="L8273" s="3">
        <v>1071000</v>
      </c>
      <c r="M8273" s="2" t="s">
        <v>0</v>
      </c>
      <c r="N8273" s="4" t="s">
        <v>21</v>
      </c>
    </row>
    <row r="8274" spans="1:14" x14ac:dyDescent="0.25">
      <c r="A8274" s="1" t="s">
        <v>362</v>
      </c>
      <c r="B8274" s="2" t="s">
        <v>86</v>
      </c>
      <c r="C8274" s="2" t="s">
        <v>90</v>
      </c>
      <c r="D8274" s="2" t="s">
        <v>91</v>
      </c>
      <c r="E8274" s="2" t="s">
        <v>6687</v>
      </c>
      <c r="F8274" s="2">
        <v>24141601</v>
      </c>
      <c r="G8274" s="2" t="s">
        <v>810</v>
      </c>
      <c r="H8274" s="2">
        <v>2</v>
      </c>
      <c r="I8274" s="2">
        <v>9</v>
      </c>
      <c r="J8274" s="2">
        <v>10</v>
      </c>
      <c r="K8274" s="2">
        <v>5</v>
      </c>
      <c r="L8274" s="3">
        <v>654500</v>
      </c>
      <c r="M8274" s="2" t="s">
        <v>0</v>
      </c>
      <c r="N8274" s="4" t="s">
        <v>21</v>
      </c>
    </row>
    <row r="8275" spans="1:14" x14ac:dyDescent="0.25">
      <c r="A8275" s="1" t="s">
        <v>362</v>
      </c>
      <c r="B8275" s="2" t="s">
        <v>86</v>
      </c>
      <c r="C8275" s="2" t="s">
        <v>90</v>
      </c>
      <c r="D8275" s="2" t="s">
        <v>91</v>
      </c>
      <c r="E8275" s="2" t="s">
        <v>6688</v>
      </c>
      <c r="F8275" s="2">
        <v>24141601</v>
      </c>
      <c r="G8275" s="2" t="s">
        <v>810</v>
      </c>
      <c r="H8275" s="2">
        <v>2</v>
      </c>
      <c r="I8275" s="2">
        <v>9</v>
      </c>
      <c r="J8275" s="2">
        <v>10</v>
      </c>
      <c r="K8275" s="2">
        <v>5</v>
      </c>
      <c r="L8275" s="3">
        <v>208250</v>
      </c>
      <c r="M8275" s="2" t="s">
        <v>0</v>
      </c>
      <c r="N8275" s="4" t="s">
        <v>21</v>
      </c>
    </row>
    <row r="8276" spans="1:14" x14ac:dyDescent="0.25">
      <c r="A8276" s="1" t="s">
        <v>362</v>
      </c>
      <c r="B8276" s="2" t="s">
        <v>86</v>
      </c>
      <c r="C8276" s="2" t="s">
        <v>90</v>
      </c>
      <c r="D8276" s="2" t="s">
        <v>91</v>
      </c>
      <c r="E8276" s="2" t="s">
        <v>6689</v>
      </c>
      <c r="F8276" s="2">
        <v>24112902</v>
      </c>
      <c r="G8276" s="2" t="s">
        <v>810</v>
      </c>
      <c r="H8276" s="2">
        <v>2</v>
      </c>
      <c r="I8276" s="2">
        <v>9</v>
      </c>
      <c r="J8276" s="2">
        <v>10</v>
      </c>
      <c r="K8276" s="2">
        <v>30</v>
      </c>
      <c r="L8276" s="3">
        <v>1606500</v>
      </c>
      <c r="M8276" s="2" t="s">
        <v>0</v>
      </c>
      <c r="N8276" s="4" t="s">
        <v>21</v>
      </c>
    </row>
    <row r="8277" spans="1:14" x14ac:dyDescent="0.25">
      <c r="A8277" s="1" t="s">
        <v>362</v>
      </c>
      <c r="B8277" s="2" t="s">
        <v>86</v>
      </c>
      <c r="C8277" s="2" t="s">
        <v>90</v>
      </c>
      <c r="D8277" s="2" t="s">
        <v>91</v>
      </c>
      <c r="E8277" s="2" t="s">
        <v>6690</v>
      </c>
      <c r="F8277" s="2">
        <v>24112902</v>
      </c>
      <c r="G8277" s="2" t="s">
        <v>810</v>
      </c>
      <c r="H8277" s="2">
        <v>2</v>
      </c>
      <c r="I8277" s="2">
        <v>9</v>
      </c>
      <c r="J8277" s="2">
        <v>10</v>
      </c>
      <c r="K8277" s="2">
        <v>30</v>
      </c>
      <c r="L8277" s="3">
        <v>89250</v>
      </c>
      <c r="M8277" s="2" t="s">
        <v>0</v>
      </c>
      <c r="N8277" s="4" t="s">
        <v>21</v>
      </c>
    </row>
    <row r="8278" spans="1:14" x14ac:dyDescent="0.25">
      <c r="A8278" s="1" t="s">
        <v>362</v>
      </c>
      <c r="B8278" s="2" t="s">
        <v>63</v>
      </c>
      <c r="C8278" s="2" t="s">
        <v>64</v>
      </c>
      <c r="D8278" s="2" t="s">
        <v>65</v>
      </c>
      <c r="E8278" s="2" t="s">
        <v>6691</v>
      </c>
      <c r="F8278" s="2">
        <v>44121503</v>
      </c>
      <c r="G8278" s="2" t="s">
        <v>810</v>
      </c>
      <c r="H8278" s="2">
        <v>2</v>
      </c>
      <c r="I8278" s="2">
        <v>9</v>
      </c>
      <c r="J8278" s="2">
        <v>10</v>
      </c>
      <c r="K8278" s="2">
        <v>200</v>
      </c>
      <c r="L8278" s="3">
        <v>71400</v>
      </c>
      <c r="M8278" s="2" t="s">
        <v>0</v>
      </c>
      <c r="N8278" s="4" t="s">
        <v>21</v>
      </c>
    </row>
    <row r="8279" spans="1:14" x14ac:dyDescent="0.25">
      <c r="A8279" s="1" t="s">
        <v>362</v>
      </c>
      <c r="B8279" s="2" t="s">
        <v>86</v>
      </c>
      <c r="C8279" s="2" t="s">
        <v>246</v>
      </c>
      <c r="D8279" s="2" t="s">
        <v>247</v>
      </c>
      <c r="E8279" s="2" t="s">
        <v>6692</v>
      </c>
      <c r="F8279" s="2">
        <v>24111514</v>
      </c>
      <c r="G8279" s="2" t="s">
        <v>810</v>
      </c>
      <c r="H8279" s="2">
        <v>2</v>
      </c>
      <c r="I8279" s="2">
        <v>9</v>
      </c>
      <c r="J8279" s="2">
        <v>10</v>
      </c>
      <c r="K8279" s="2">
        <v>330</v>
      </c>
      <c r="L8279" s="3">
        <v>98175</v>
      </c>
      <c r="M8279" s="2" t="s">
        <v>0</v>
      </c>
      <c r="N8279" s="4" t="s">
        <v>21</v>
      </c>
    </row>
    <row r="8280" spans="1:14" x14ac:dyDescent="0.25">
      <c r="A8280" s="1" t="s">
        <v>362</v>
      </c>
      <c r="B8280" s="2" t="s">
        <v>86</v>
      </c>
      <c r="C8280" s="2" t="s">
        <v>246</v>
      </c>
      <c r="D8280" s="2" t="s">
        <v>247</v>
      </c>
      <c r="E8280" s="2" t="s">
        <v>6693</v>
      </c>
      <c r="F8280" s="2">
        <v>24111514</v>
      </c>
      <c r="G8280" s="2" t="s">
        <v>810</v>
      </c>
      <c r="H8280" s="2">
        <v>2</v>
      </c>
      <c r="I8280" s="2">
        <v>9</v>
      </c>
      <c r="J8280" s="2">
        <v>10</v>
      </c>
      <c r="K8280" s="2">
        <v>330</v>
      </c>
      <c r="L8280" s="3">
        <v>98175</v>
      </c>
      <c r="M8280" s="2" t="s">
        <v>0</v>
      </c>
      <c r="N8280" s="4" t="s">
        <v>21</v>
      </c>
    </row>
    <row r="8281" spans="1:14" x14ac:dyDescent="0.25">
      <c r="A8281" s="1" t="s">
        <v>362</v>
      </c>
      <c r="B8281" s="2" t="s">
        <v>86</v>
      </c>
      <c r="C8281" s="2" t="s">
        <v>246</v>
      </c>
      <c r="D8281" s="2" t="s">
        <v>247</v>
      </c>
      <c r="E8281" s="2" t="s">
        <v>6694</v>
      </c>
      <c r="F8281" s="2">
        <v>24111514</v>
      </c>
      <c r="G8281" s="2" t="s">
        <v>810</v>
      </c>
      <c r="H8281" s="2">
        <v>2</v>
      </c>
      <c r="I8281" s="2">
        <v>9</v>
      </c>
      <c r="J8281" s="2">
        <v>10</v>
      </c>
      <c r="K8281" s="2">
        <v>330</v>
      </c>
      <c r="L8281" s="3">
        <v>98175</v>
      </c>
      <c r="M8281" s="2" t="s">
        <v>0</v>
      </c>
      <c r="N8281" s="4" t="s">
        <v>21</v>
      </c>
    </row>
    <row r="8282" spans="1:14" x14ac:dyDescent="0.25">
      <c r="A8282" s="1" t="s">
        <v>362</v>
      </c>
      <c r="B8282" s="2" t="s">
        <v>113</v>
      </c>
      <c r="C8282" s="2" t="s">
        <v>113</v>
      </c>
      <c r="D8282" s="2" t="s">
        <v>114</v>
      </c>
      <c r="E8282" s="2" t="s">
        <v>6695</v>
      </c>
      <c r="F8282" s="2">
        <v>27111503</v>
      </c>
      <c r="G8282" s="2" t="s">
        <v>810</v>
      </c>
      <c r="H8282" s="2">
        <v>2</v>
      </c>
      <c r="I8282" s="2">
        <v>9</v>
      </c>
      <c r="J8282" s="2">
        <v>10</v>
      </c>
      <c r="K8282" s="2">
        <v>10</v>
      </c>
      <c r="L8282" s="3">
        <v>180000</v>
      </c>
      <c r="M8282" s="2" t="s">
        <v>0</v>
      </c>
      <c r="N8282" s="4" t="s">
        <v>21</v>
      </c>
    </row>
    <row r="8283" spans="1:14" x14ac:dyDescent="0.25">
      <c r="A8283" s="1" t="s">
        <v>362</v>
      </c>
      <c r="B8283" s="2" t="s">
        <v>113</v>
      </c>
      <c r="C8283" s="2" t="s">
        <v>113</v>
      </c>
      <c r="D8283" s="2" t="s">
        <v>114</v>
      </c>
      <c r="E8283" s="2" t="s">
        <v>6696</v>
      </c>
      <c r="F8283" s="2">
        <v>27112309</v>
      </c>
      <c r="G8283" s="2" t="s">
        <v>810</v>
      </c>
      <c r="H8283" s="2">
        <v>2</v>
      </c>
      <c r="I8283" s="2">
        <v>9</v>
      </c>
      <c r="J8283" s="2">
        <v>10</v>
      </c>
      <c r="K8283" s="2">
        <v>2</v>
      </c>
      <c r="L8283" s="3">
        <v>340000</v>
      </c>
      <c r="M8283" s="2" t="s">
        <v>0</v>
      </c>
      <c r="N8283" s="4" t="s">
        <v>21</v>
      </c>
    </row>
    <row r="8284" spans="1:14" x14ac:dyDescent="0.25">
      <c r="A8284" s="1" t="s">
        <v>362</v>
      </c>
      <c r="B8284" s="2" t="s">
        <v>378</v>
      </c>
      <c r="C8284" s="2" t="s">
        <v>379</v>
      </c>
      <c r="D8284" s="2" t="s">
        <v>17857</v>
      </c>
      <c r="E8284" s="2" t="s">
        <v>6697</v>
      </c>
      <c r="F8284" s="2">
        <v>26111702</v>
      </c>
      <c r="G8284" s="2" t="s">
        <v>810</v>
      </c>
      <c r="H8284" s="2">
        <v>2</v>
      </c>
      <c r="I8284" s="2">
        <v>9</v>
      </c>
      <c r="J8284" s="2">
        <v>10</v>
      </c>
      <c r="K8284" s="2">
        <v>12</v>
      </c>
      <c r="L8284" s="3">
        <v>285600</v>
      </c>
      <c r="M8284" s="2" t="s">
        <v>0</v>
      </c>
      <c r="N8284" s="4" t="s">
        <v>21</v>
      </c>
    </row>
    <row r="8285" spans="1:14" x14ac:dyDescent="0.25">
      <c r="A8285" s="1" t="s">
        <v>362</v>
      </c>
      <c r="B8285" s="2" t="s">
        <v>624</v>
      </c>
      <c r="C8285" s="2" t="s">
        <v>2386</v>
      </c>
      <c r="D8285" s="2" t="s">
        <v>17952</v>
      </c>
      <c r="E8285" s="2" t="s">
        <v>6698</v>
      </c>
      <c r="F8285" s="2">
        <v>31151906</v>
      </c>
      <c r="G8285" s="2" t="s">
        <v>810</v>
      </c>
      <c r="H8285" s="2">
        <v>2</v>
      </c>
      <c r="I8285" s="2">
        <v>9</v>
      </c>
      <c r="J8285" s="2">
        <v>10</v>
      </c>
      <c r="K8285" s="2">
        <v>3</v>
      </c>
      <c r="L8285" s="3">
        <v>2677500</v>
      </c>
      <c r="M8285" s="2" t="s">
        <v>0</v>
      </c>
      <c r="N8285" s="4" t="s">
        <v>21</v>
      </c>
    </row>
    <row r="8286" spans="1:14" x14ac:dyDescent="0.25">
      <c r="A8286" s="1" t="s">
        <v>362</v>
      </c>
      <c r="B8286" s="2" t="s">
        <v>378</v>
      </c>
      <c r="C8286" s="2" t="s">
        <v>2536</v>
      </c>
      <c r="D8286" s="2" t="s">
        <v>17956</v>
      </c>
      <c r="E8286" s="2" t="s">
        <v>6699</v>
      </c>
      <c r="F8286" s="2">
        <v>39101601</v>
      </c>
      <c r="G8286" s="2" t="s">
        <v>810</v>
      </c>
      <c r="H8286" s="2">
        <v>2</v>
      </c>
      <c r="I8286" s="2">
        <v>9</v>
      </c>
      <c r="J8286" s="2">
        <v>10</v>
      </c>
      <c r="K8286" s="2">
        <v>3</v>
      </c>
      <c r="L8286" s="3">
        <v>714000</v>
      </c>
      <c r="M8286" s="2" t="s">
        <v>0</v>
      </c>
      <c r="N8286" s="4" t="s">
        <v>21</v>
      </c>
    </row>
    <row r="8287" spans="1:14" x14ac:dyDescent="0.25">
      <c r="A8287" s="1" t="s">
        <v>362</v>
      </c>
      <c r="B8287" s="2" t="s">
        <v>378</v>
      </c>
      <c r="C8287" s="2" t="s">
        <v>2536</v>
      </c>
      <c r="D8287" s="2" t="s">
        <v>17956</v>
      </c>
      <c r="E8287" s="2" t="s">
        <v>6700</v>
      </c>
      <c r="F8287" s="2">
        <v>39111611</v>
      </c>
      <c r="G8287" s="2" t="s">
        <v>810</v>
      </c>
      <c r="H8287" s="2">
        <v>2</v>
      </c>
      <c r="I8287" s="2">
        <v>9</v>
      </c>
      <c r="J8287" s="2">
        <v>10</v>
      </c>
      <c r="K8287" s="2">
        <v>2</v>
      </c>
      <c r="L8287" s="3">
        <v>226100</v>
      </c>
      <c r="M8287" s="2" t="s">
        <v>0</v>
      </c>
      <c r="N8287" s="4" t="s">
        <v>21</v>
      </c>
    </row>
    <row r="8288" spans="1:14" x14ac:dyDescent="0.25">
      <c r="A8288" s="1" t="s">
        <v>362</v>
      </c>
      <c r="B8288" s="2" t="s">
        <v>408</v>
      </c>
      <c r="C8288" s="2" t="s">
        <v>1186</v>
      </c>
      <c r="D8288" s="2" t="s">
        <v>17937</v>
      </c>
      <c r="E8288" s="2" t="s">
        <v>6701</v>
      </c>
      <c r="F8288" s="2" t="s">
        <v>6702</v>
      </c>
      <c r="G8288" s="2" t="s">
        <v>810</v>
      </c>
      <c r="H8288" s="2">
        <v>2</v>
      </c>
      <c r="I8288" s="2">
        <v>9</v>
      </c>
      <c r="J8288" s="2">
        <v>10</v>
      </c>
      <c r="K8288" s="2">
        <v>12</v>
      </c>
      <c r="L8288" s="3">
        <v>714000</v>
      </c>
      <c r="M8288" s="2" t="s">
        <v>0</v>
      </c>
      <c r="N8288" s="4" t="s">
        <v>21</v>
      </c>
    </row>
    <row r="8289" spans="1:14" x14ac:dyDescent="0.25">
      <c r="A8289" s="1" t="s">
        <v>362</v>
      </c>
      <c r="B8289" s="2" t="s">
        <v>76</v>
      </c>
      <c r="C8289" s="2" t="s">
        <v>83</v>
      </c>
      <c r="D8289" s="2" t="s">
        <v>84</v>
      </c>
      <c r="E8289" s="2" t="s">
        <v>6703</v>
      </c>
      <c r="F8289" s="2">
        <v>12352310</v>
      </c>
      <c r="G8289" s="2" t="s">
        <v>810</v>
      </c>
      <c r="H8289" s="2">
        <v>2</v>
      </c>
      <c r="I8289" s="2">
        <v>9</v>
      </c>
      <c r="J8289" s="2">
        <v>10</v>
      </c>
      <c r="K8289" s="2">
        <v>30</v>
      </c>
      <c r="L8289" s="3">
        <v>642600</v>
      </c>
      <c r="M8289" s="2" t="s">
        <v>0</v>
      </c>
      <c r="N8289" s="4" t="s">
        <v>21</v>
      </c>
    </row>
    <row r="8290" spans="1:14" x14ac:dyDescent="0.25">
      <c r="A8290" s="1" t="s">
        <v>362</v>
      </c>
      <c r="B8290" s="2" t="s">
        <v>408</v>
      </c>
      <c r="C8290" s="2" t="s">
        <v>1186</v>
      </c>
      <c r="D8290" s="2" t="s">
        <v>17937</v>
      </c>
      <c r="E8290" s="2" t="s">
        <v>6704</v>
      </c>
      <c r="F8290" s="2">
        <v>15121807</v>
      </c>
      <c r="G8290" s="2" t="s">
        <v>810</v>
      </c>
      <c r="H8290" s="2">
        <v>2</v>
      </c>
      <c r="I8290" s="2">
        <v>9</v>
      </c>
      <c r="J8290" s="2">
        <v>10</v>
      </c>
      <c r="K8290" s="2">
        <v>20</v>
      </c>
      <c r="L8290" s="3">
        <v>5950000</v>
      </c>
      <c r="M8290" s="2" t="s">
        <v>0</v>
      </c>
      <c r="N8290" s="4" t="s">
        <v>21</v>
      </c>
    </row>
    <row r="8291" spans="1:14" x14ac:dyDescent="0.25">
      <c r="A8291" s="1" t="s">
        <v>362</v>
      </c>
      <c r="B8291" s="2" t="s">
        <v>76</v>
      </c>
      <c r="C8291" s="2" t="s">
        <v>83</v>
      </c>
      <c r="D8291" s="2" t="s">
        <v>84</v>
      </c>
      <c r="E8291" s="2" t="s">
        <v>6705</v>
      </c>
      <c r="F8291" s="2">
        <v>31211704</v>
      </c>
      <c r="G8291" s="2" t="s">
        <v>810</v>
      </c>
      <c r="H8291" s="2">
        <v>2</v>
      </c>
      <c r="I8291" s="2">
        <v>9</v>
      </c>
      <c r="J8291" s="2">
        <v>10</v>
      </c>
      <c r="K8291" s="2">
        <v>5</v>
      </c>
      <c r="L8291" s="3">
        <v>8925000</v>
      </c>
      <c r="M8291" s="2" t="s">
        <v>0</v>
      </c>
      <c r="N8291" s="4" t="s">
        <v>21</v>
      </c>
    </row>
    <row r="8292" spans="1:14" x14ac:dyDescent="0.25">
      <c r="A8292" s="1" t="s">
        <v>362</v>
      </c>
      <c r="B8292" s="2" t="s">
        <v>76</v>
      </c>
      <c r="C8292" s="2" t="s">
        <v>83</v>
      </c>
      <c r="D8292" s="2" t="s">
        <v>84</v>
      </c>
      <c r="E8292" s="2" t="s">
        <v>6706</v>
      </c>
      <c r="F8292" s="2">
        <v>31211704</v>
      </c>
      <c r="G8292" s="2" t="s">
        <v>810</v>
      </c>
      <c r="H8292" s="2">
        <v>2</v>
      </c>
      <c r="I8292" s="2">
        <v>9</v>
      </c>
      <c r="J8292" s="2">
        <v>10</v>
      </c>
      <c r="K8292" s="2">
        <v>2</v>
      </c>
      <c r="L8292" s="3">
        <v>3570000</v>
      </c>
      <c r="M8292" s="2" t="s">
        <v>0</v>
      </c>
      <c r="N8292" s="4" t="s">
        <v>21</v>
      </c>
    </row>
    <row r="8293" spans="1:14" x14ac:dyDescent="0.25">
      <c r="A8293" s="1" t="s">
        <v>362</v>
      </c>
      <c r="B8293" s="2" t="s">
        <v>76</v>
      </c>
      <c r="C8293" s="2" t="s">
        <v>83</v>
      </c>
      <c r="D8293" s="2" t="s">
        <v>84</v>
      </c>
      <c r="E8293" s="2" t="s">
        <v>6707</v>
      </c>
      <c r="F8293" s="2">
        <v>31211704</v>
      </c>
      <c r="G8293" s="2" t="s">
        <v>810</v>
      </c>
      <c r="H8293" s="2">
        <v>2</v>
      </c>
      <c r="I8293" s="2">
        <v>9</v>
      </c>
      <c r="J8293" s="2">
        <v>10</v>
      </c>
      <c r="K8293" s="2">
        <v>3</v>
      </c>
      <c r="L8293" s="3">
        <v>4462500</v>
      </c>
      <c r="M8293" s="2" t="s">
        <v>0</v>
      </c>
      <c r="N8293" s="4" t="s">
        <v>21</v>
      </c>
    </row>
    <row r="8294" spans="1:14" x14ac:dyDescent="0.25">
      <c r="A8294" s="1" t="s">
        <v>362</v>
      </c>
      <c r="B8294" s="2" t="s">
        <v>76</v>
      </c>
      <c r="C8294" s="2" t="s">
        <v>83</v>
      </c>
      <c r="D8294" s="2" t="s">
        <v>84</v>
      </c>
      <c r="E8294" s="2" t="s">
        <v>6708</v>
      </c>
      <c r="F8294" s="2">
        <v>31211704</v>
      </c>
      <c r="G8294" s="2" t="s">
        <v>810</v>
      </c>
      <c r="H8294" s="2">
        <v>2</v>
      </c>
      <c r="I8294" s="2">
        <v>9</v>
      </c>
      <c r="J8294" s="2">
        <v>10</v>
      </c>
      <c r="K8294" s="2">
        <v>2</v>
      </c>
      <c r="L8294" s="3">
        <v>2000000</v>
      </c>
      <c r="M8294" s="2" t="s">
        <v>0</v>
      </c>
      <c r="N8294" s="4" t="s">
        <v>21</v>
      </c>
    </row>
    <row r="8295" spans="1:14" x14ac:dyDescent="0.25">
      <c r="A8295" s="1" t="s">
        <v>362</v>
      </c>
      <c r="B8295" s="2" t="s">
        <v>76</v>
      </c>
      <c r="C8295" s="2" t="s">
        <v>83</v>
      </c>
      <c r="D8295" s="2" t="s">
        <v>84</v>
      </c>
      <c r="E8295" s="2" t="s">
        <v>6709</v>
      </c>
      <c r="F8295" s="2">
        <v>31211704</v>
      </c>
      <c r="G8295" s="2" t="s">
        <v>810</v>
      </c>
      <c r="H8295" s="2">
        <v>2</v>
      </c>
      <c r="I8295" s="2">
        <v>9</v>
      </c>
      <c r="J8295" s="2">
        <v>10</v>
      </c>
      <c r="K8295" s="2">
        <v>2</v>
      </c>
      <c r="L8295" s="3">
        <v>1800000</v>
      </c>
      <c r="M8295" s="2" t="s">
        <v>0</v>
      </c>
      <c r="N8295" s="4" t="s">
        <v>21</v>
      </c>
    </row>
    <row r="8296" spans="1:14" x14ac:dyDescent="0.25">
      <c r="A8296" s="1" t="s">
        <v>362</v>
      </c>
      <c r="B8296" s="2" t="s">
        <v>63</v>
      </c>
      <c r="C8296" s="2" t="s">
        <v>64</v>
      </c>
      <c r="D8296" s="2" t="s">
        <v>65</v>
      </c>
      <c r="E8296" s="2" t="s">
        <v>6710</v>
      </c>
      <c r="F8296" s="2">
        <v>23271706</v>
      </c>
      <c r="G8296" s="2" t="s">
        <v>810</v>
      </c>
      <c r="H8296" s="2">
        <v>2</v>
      </c>
      <c r="I8296" s="2">
        <v>9</v>
      </c>
      <c r="J8296" s="2">
        <v>10</v>
      </c>
      <c r="K8296" s="2">
        <v>500</v>
      </c>
      <c r="L8296" s="3">
        <v>7140000</v>
      </c>
      <c r="M8296" s="2" t="s">
        <v>0</v>
      </c>
      <c r="N8296" s="4" t="s">
        <v>21</v>
      </c>
    </row>
    <row r="8297" spans="1:14" x14ac:dyDescent="0.25">
      <c r="A8297" s="1" t="s">
        <v>362</v>
      </c>
      <c r="B8297" s="2" t="s">
        <v>76</v>
      </c>
      <c r="C8297" s="2" t="s">
        <v>83</v>
      </c>
      <c r="D8297" s="2" t="s">
        <v>84</v>
      </c>
      <c r="E8297" s="2" t="s">
        <v>6711</v>
      </c>
      <c r="F8297" s="2">
        <v>47101606</v>
      </c>
      <c r="G8297" s="2" t="s">
        <v>810</v>
      </c>
      <c r="H8297" s="2">
        <v>2</v>
      </c>
      <c r="I8297" s="2">
        <v>9</v>
      </c>
      <c r="J8297" s="2">
        <v>10</v>
      </c>
      <c r="K8297" s="2">
        <v>8</v>
      </c>
      <c r="L8297" s="3">
        <v>3046400</v>
      </c>
      <c r="M8297" s="2" t="s">
        <v>17383</v>
      </c>
      <c r="N8297" s="4" t="s">
        <v>21</v>
      </c>
    </row>
    <row r="8298" spans="1:14" x14ac:dyDescent="0.25">
      <c r="A8298" s="1" t="s">
        <v>362</v>
      </c>
      <c r="B8298" s="2" t="s">
        <v>76</v>
      </c>
      <c r="C8298" s="2" t="s">
        <v>83</v>
      </c>
      <c r="D8298" s="2" t="s">
        <v>84</v>
      </c>
      <c r="E8298" s="2" t="s">
        <v>6712</v>
      </c>
      <c r="F8298" s="2">
        <v>47101606</v>
      </c>
      <c r="G8298" s="2" t="s">
        <v>810</v>
      </c>
      <c r="H8298" s="2">
        <v>2</v>
      </c>
      <c r="I8298" s="2">
        <v>9</v>
      </c>
      <c r="J8298" s="2">
        <v>10</v>
      </c>
      <c r="K8298" s="2">
        <v>6</v>
      </c>
      <c r="L8298" s="3">
        <v>1892100</v>
      </c>
      <c r="M8298" s="2" t="s">
        <v>17383</v>
      </c>
      <c r="N8298" s="4" t="s">
        <v>21</v>
      </c>
    </row>
    <row r="8299" spans="1:14" x14ac:dyDescent="0.25">
      <c r="A8299" s="1" t="s">
        <v>362</v>
      </c>
      <c r="B8299" s="2" t="s">
        <v>103</v>
      </c>
      <c r="C8299" s="2" t="s">
        <v>104</v>
      </c>
      <c r="D8299" s="2" t="s">
        <v>105</v>
      </c>
      <c r="E8299" s="2" t="s">
        <v>6713</v>
      </c>
      <c r="F8299" s="2">
        <v>47131600</v>
      </c>
      <c r="G8299" s="2" t="s">
        <v>810</v>
      </c>
      <c r="H8299" s="2">
        <v>2</v>
      </c>
      <c r="I8299" s="2">
        <v>9</v>
      </c>
      <c r="J8299" s="2">
        <v>10</v>
      </c>
      <c r="K8299" s="2">
        <v>20</v>
      </c>
      <c r="L8299" s="3">
        <v>285600</v>
      </c>
      <c r="M8299" s="2" t="s">
        <v>0</v>
      </c>
      <c r="N8299" s="4" t="s">
        <v>21</v>
      </c>
    </row>
    <row r="8300" spans="1:14" x14ac:dyDescent="0.25">
      <c r="A8300" s="1" t="s">
        <v>362</v>
      </c>
      <c r="B8300" s="2" t="s">
        <v>408</v>
      </c>
      <c r="C8300" s="2" t="s">
        <v>1186</v>
      </c>
      <c r="D8300" s="2" t="s">
        <v>17937</v>
      </c>
      <c r="E8300" s="2" t="s">
        <v>6714</v>
      </c>
      <c r="F8300" s="2">
        <v>31211800</v>
      </c>
      <c r="G8300" s="2" t="s">
        <v>810</v>
      </c>
      <c r="H8300" s="2">
        <v>2</v>
      </c>
      <c r="I8300" s="2">
        <v>9</v>
      </c>
      <c r="J8300" s="2">
        <v>10</v>
      </c>
      <c r="K8300" s="2">
        <v>2</v>
      </c>
      <c r="L8300" s="3">
        <v>1785000</v>
      </c>
      <c r="M8300" s="2" t="s">
        <v>0</v>
      </c>
      <c r="N8300" s="4" t="s">
        <v>21</v>
      </c>
    </row>
    <row r="8301" spans="1:14" x14ac:dyDescent="0.25">
      <c r="A8301" s="1" t="s">
        <v>362</v>
      </c>
      <c r="B8301" s="2" t="s">
        <v>103</v>
      </c>
      <c r="C8301" s="2" t="s">
        <v>104</v>
      </c>
      <c r="D8301" s="2" t="s">
        <v>105</v>
      </c>
      <c r="E8301" s="2" t="s">
        <v>6715</v>
      </c>
      <c r="F8301" s="2">
        <v>27111907</v>
      </c>
      <c r="G8301" s="2" t="s">
        <v>810</v>
      </c>
      <c r="H8301" s="2">
        <v>2</v>
      </c>
      <c r="I8301" s="2">
        <v>9</v>
      </c>
      <c r="J8301" s="2">
        <v>10</v>
      </c>
      <c r="K8301" s="2">
        <v>30</v>
      </c>
      <c r="L8301" s="3">
        <v>535500</v>
      </c>
      <c r="M8301" s="2" t="s">
        <v>0</v>
      </c>
      <c r="N8301" s="4" t="s">
        <v>21</v>
      </c>
    </row>
    <row r="8302" spans="1:14" x14ac:dyDescent="0.25">
      <c r="A8302" s="1" t="s">
        <v>362</v>
      </c>
      <c r="B8302" s="2" t="s">
        <v>76</v>
      </c>
      <c r="C8302" s="2" t="s">
        <v>83</v>
      </c>
      <c r="D8302" s="2" t="s">
        <v>84</v>
      </c>
      <c r="E8302" s="2" t="s">
        <v>6716</v>
      </c>
      <c r="F8302" s="2">
        <v>44102912</v>
      </c>
      <c r="G8302" s="2" t="s">
        <v>810</v>
      </c>
      <c r="H8302" s="2">
        <v>2</v>
      </c>
      <c r="I8302" s="2">
        <v>9</v>
      </c>
      <c r="J8302" s="2">
        <v>10</v>
      </c>
      <c r="K8302" s="2">
        <v>12</v>
      </c>
      <c r="L8302" s="3">
        <v>1785000</v>
      </c>
      <c r="M8302" s="2" t="s">
        <v>0</v>
      </c>
      <c r="N8302" s="4" t="s">
        <v>21</v>
      </c>
    </row>
    <row r="8303" spans="1:14" x14ac:dyDescent="0.25">
      <c r="A8303" s="1" t="s">
        <v>362</v>
      </c>
      <c r="B8303" s="2" t="s">
        <v>60</v>
      </c>
      <c r="C8303" s="2" t="s">
        <v>60</v>
      </c>
      <c r="D8303" s="2" t="s">
        <v>61</v>
      </c>
      <c r="E8303" s="2" t="s">
        <v>6717</v>
      </c>
      <c r="F8303" s="2">
        <v>47121803</v>
      </c>
      <c r="G8303" s="2" t="s">
        <v>810</v>
      </c>
      <c r="H8303" s="2">
        <v>2</v>
      </c>
      <c r="I8303" s="2">
        <v>9</v>
      </c>
      <c r="J8303" s="2">
        <v>10</v>
      </c>
      <c r="K8303" s="2">
        <v>24</v>
      </c>
      <c r="L8303" s="3">
        <v>1713600</v>
      </c>
      <c r="M8303" s="2" t="s">
        <v>0</v>
      </c>
      <c r="N8303" s="4" t="s">
        <v>21</v>
      </c>
    </row>
    <row r="8304" spans="1:14" x14ac:dyDescent="0.25">
      <c r="A8304" s="1" t="s">
        <v>362</v>
      </c>
      <c r="B8304" s="2" t="s">
        <v>378</v>
      </c>
      <c r="C8304" s="2" t="s">
        <v>379</v>
      </c>
      <c r="D8304" s="2" t="s">
        <v>17857</v>
      </c>
      <c r="E8304" s="2" t="s">
        <v>6718</v>
      </c>
      <c r="F8304" s="2">
        <v>26111702</v>
      </c>
      <c r="G8304" s="2" t="s">
        <v>810</v>
      </c>
      <c r="H8304" s="2">
        <v>2</v>
      </c>
      <c r="I8304" s="2">
        <v>9</v>
      </c>
      <c r="J8304" s="2">
        <v>10</v>
      </c>
      <c r="K8304" s="2">
        <v>500</v>
      </c>
      <c r="L8304" s="3">
        <v>5057500</v>
      </c>
      <c r="M8304" s="2" t="s">
        <v>0</v>
      </c>
      <c r="N8304" s="4" t="s">
        <v>21</v>
      </c>
    </row>
    <row r="8305" spans="1:14" x14ac:dyDescent="0.25">
      <c r="A8305" s="1" t="s">
        <v>362</v>
      </c>
      <c r="B8305" s="2" t="s">
        <v>622</v>
      </c>
      <c r="C8305" s="2" t="s">
        <v>622</v>
      </c>
      <c r="D8305" s="2" t="s">
        <v>17893</v>
      </c>
      <c r="E8305" s="2" t="s">
        <v>6719</v>
      </c>
      <c r="F8305" s="2">
        <v>46181504</v>
      </c>
      <c r="G8305" s="2" t="s">
        <v>810</v>
      </c>
      <c r="H8305" s="2">
        <v>2</v>
      </c>
      <c r="I8305" s="2">
        <v>9</v>
      </c>
      <c r="J8305" s="2">
        <v>10</v>
      </c>
      <c r="K8305" s="2">
        <v>63</v>
      </c>
      <c r="L8305" s="3">
        <v>5997600</v>
      </c>
      <c r="M8305" s="2" t="s">
        <v>0</v>
      </c>
      <c r="N8305" s="4" t="s">
        <v>21</v>
      </c>
    </row>
    <row r="8306" spans="1:14" x14ac:dyDescent="0.25">
      <c r="A8306" s="1" t="s">
        <v>362</v>
      </c>
      <c r="B8306" s="2" t="s">
        <v>378</v>
      </c>
      <c r="C8306" s="2" t="s">
        <v>2536</v>
      </c>
      <c r="D8306" s="2" t="s">
        <v>17956</v>
      </c>
      <c r="E8306" s="2" t="s">
        <v>6720</v>
      </c>
      <c r="F8306" s="2">
        <v>39111610</v>
      </c>
      <c r="G8306" s="2" t="s">
        <v>810</v>
      </c>
      <c r="H8306" s="2">
        <v>2</v>
      </c>
      <c r="I8306" s="2">
        <v>9</v>
      </c>
      <c r="J8306" s="2">
        <v>10</v>
      </c>
      <c r="K8306" s="2">
        <v>6</v>
      </c>
      <c r="L8306" s="3">
        <v>1428000</v>
      </c>
      <c r="M8306" s="2" t="s">
        <v>0</v>
      </c>
      <c r="N8306" s="4" t="s">
        <v>21</v>
      </c>
    </row>
    <row r="8307" spans="1:14" x14ac:dyDescent="0.25">
      <c r="A8307" s="1" t="s">
        <v>362</v>
      </c>
      <c r="B8307" s="2" t="s">
        <v>86</v>
      </c>
      <c r="C8307" s="2" t="s">
        <v>90</v>
      </c>
      <c r="D8307" s="2" t="s">
        <v>91</v>
      </c>
      <c r="E8307" s="2" t="s">
        <v>6721</v>
      </c>
      <c r="F8307" s="2">
        <v>13111304</v>
      </c>
      <c r="G8307" s="2" t="s">
        <v>810</v>
      </c>
      <c r="H8307" s="2">
        <v>2</v>
      </c>
      <c r="I8307" s="2">
        <v>9</v>
      </c>
      <c r="J8307" s="2">
        <v>10</v>
      </c>
      <c r="K8307" s="2">
        <v>20</v>
      </c>
      <c r="L8307" s="3">
        <v>3927000</v>
      </c>
      <c r="M8307" s="2" t="s">
        <v>0</v>
      </c>
      <c r="N8307" s="4" t="s">
        <v>21</v>
      </c>
    </row>
    <row r="8308" spans="1:14" x14ac:dyDescent="0.25">
      <c r="A8308" s="1" t="s">
        <v>362</v>
      </c>
      <c r="B8308" s="2" t="s">
        <v>378</v>
      </c>
      <c r="C8308" s="2" t="s">
        <v>379</v>
      </c>
      <c r="D8308" s="2" t="s">
        <v>17857</v>
      </c>
      <c r="E8308" s="2" t="s">
        <v>6722</v>
      </c>
      <c r="F8308" s="2">
        <v>26111711</v>
      </c>
      <c r="G8308" s="2" t="s">
        <v>810</v>
      </c>
      <c r="H8308" s="2">
        <v>2</v>
      </c>
      <c r="I8308" s="2">
        <v>9</v>
      </c>
      <c r="J8308" s="2">
        <v>10</v>
      </c>
      <c r="K8308" s="2">
        <v>2</v>
      </c>
      <c r="L8308" s="3">
        <v>3522400</v>
      </c>
      <c r="M8308" s="2" t="s">
        <v>0</v>
      </c>
      <c r="N8308" s="4" t="s">
        <v>21</v>
      </c>
    </row>
    <row r="8309" spans="1:14" x14ac:dyDescent="0.25">
      <c r="A8309" s="1" t="s">
        <v>362</v>
      </c>
      <c r="B8309" s="2" t="s">
        <v>378</v>
      </c>
      <c r="C8309" s="2" t="s">
        <v>379</v>
      </c>
      <c r="D8309" s="2" t="s">
        <v>17857</v>
      </c>
      <c r="E8309" s="2" t="s">
        <v>6723</v>
      </c>
      <c r="F8309" s="2">
        <v>26111711</v>
      </c>
      <c r="G8309" s="2" t="s">
        <v>810</v>
      </c>
      <c r="H8309" s="2">
        <v>2</v>
      </c>
      <c r="I8309" s="2">
        <v>9</v>
      </c>
      <c r="J8309" s="2">
        <v>10</v>
      </c>
      <c r="K8309" s="2">
        <v>1</v>
      </c>
      <c r="L8309" s="3">
        <v>948459.96</v>
      </c>
      <c r="M8309" s="2" t="s">
        <v>0</v>
      </c>
      <c r="N8309" s="4" t="s">
        <v>21</v>
      </c>
    </row>
    <row r="8310" spans="1:14" x14ac:dyDescent="0.25">
      <c r="A8310" s="1" t="s">
        <v>362</v>
      </c>
      <c r="B8310" s="2" t="s">
        <v>76</v>
      </c>
      <c r="C8310" s="2" t="s">
        <v>80</v>
      </c>
      <c r="D8310" s="2" t="s">
        <v>81</v>
      </c>
      <c r="E8310" s="2" t="s">
        <v>6724</v>
      </c>
      <c r="F8310" s="2">
        <v>47131805</v>
      </c>
      <c r="G8310" s="2" t="s">
        <v>810</v>
      </c>
      <c r="H8310" s="2">
        <v>2</v>
      </c>
      <c r="I8310" s="2">
        <v>9</v>
      </c>
      <c r="J8310" s="2">
        <v>10</v>
      </c>
      <c r="K8310" s="2">
        <v>1</v>
      </c>
      <c r="L8310" s="3">
        <v>3332000</v>
      </c>
      <c r="M8310" s="2" t="s">
        <v>0</v>
      </c>
      <c r="N8310" s="4" t="s">
        <v>21</v>
      </c>
    </row>
    <row r="8311" spans="1:14" x14ac:dyDescent="0.25">
      <c r="A8311" s="1" t="s">
        <v>362</v>
      </c>
      <c r="B8311" s="2" t="s">
        <v>76</v>
      </c>
      <c r="C8311" s="2" t="s">
        <v>80</v>
      </c>
      <c r="D8311" s="2" t="s">
        <v>81</v>
      </c>
      <c r="E8311" s="2" t="s">
        <v>6725</v>
      </c>
      <c r="F8311" s="2">
        <v>47131805</v>
      </c>
      <c r="G8311" s="2" t="s">
        <v>810</v>
      </c>
      <c r="H8311" s="2">
        <v>2</v>
      </c>
      <c r="I8311" s="2">
        <v>9</v>
      </c>
      <c r="J8311" s="2">
        <v>10</v>
      </c>
      <c r="K8311" s="2">
        <v>8</v>
      </c>
      <c r="L8311" s="3">
        <v>26656000</v>
      </c>
      <c r="M8311" s="2" t="s">
        <v>0</v>
      </c>
      <c r="N8311" s="4" t="s">
        <v>21</v>
      </c>
    </row>
    <row r="8312" spans="1:14" x14ac:dyDescent="0.25">
      <c r="A8312" s="1" t="s">
        <v>362</v>
      </c>
      <c r="B8312" s="2" t="s">
        <v>76</v>
      </c>
      <c r="C8312" s="2" t="s">
        <v>80</v>
      </c>
      <c r="D8312" s="2" t="s">
        <v>81</v>
      </c>
      <c r="E8312" s="2" t="s">
        <v>6726</v>
      </c>
      <c r="F8312" s="2">
        <v>47131821</v>
      </c>
      <c r="G8312" s="2" t="s">
        <v>810</v>
      </c>
      <c r="H8312" s="2">
        <v>2</v>
      </c>
      <c r="I8312" s="2">
        <v>9</v>
      </c>
      <c r="J8312" s="2">
        <v>10</v>
      </c>
      <c r="K8312" s="2">
        <v>4</v>
      </c>
      <c r="L8312" s="3">
        <v>8092000</v>
      </c>
      <c r="M8312" s="2" t="s">
        <v>0</v>
      </c>
      <c r="N8312" s="4" t="s">
        <v>21</v>
      </c>
    </row>
    <row r="8313" spans="1:14" x14ac:dyDescent="0.25">
      <c r="A8313" s="1" t="s">
        <v>362</v>
      </c>
      <c r="B8313" s="2" t="s">
        <v>624</v>
      </c>
      <c r="C8313" s="2" t="s">
        <v>2386</v>
      </c>
      <c r="D8313" s="2" t="s">
        <v>17952</v>
      </c>
      <c r="E8313" s="2" t="s">
        <v>6727</v>
      </c>
      <c r="F8313" s="2">
        <v>31191506</v>
      </c>
      <c r="G8313" s="2" t="s">
        <v>810</v>
      </c>
      <c r="H8313" s="2">
        <v>2</v>
      </c>
      <c r="I8313" s="2">
        <v>9</v>
      </c>
      <c r="J8313" s="2">
        <v>10</v>
      </c>
      <c r="K8313" s="2">
        <v>1</v>
      </c>
      <c r="L8313" s="3">
        <v>892500</v>
      </c>
      <c r="M8313" s="2" t="s">
        <v>0</v>
      </c>
      <c r="N8313" s="4" t="s">
        <v>21</v>
      </c>
    </row>
    <row r="8314" spans="1:14" x14ac:dyDescent="0.25">
      <c r="A8314" s="1" t="s">
        <v>362</v>
      </c>
      <c r="B8314" s="2" t="s">
        <v>518</v>
      </c>
      <c r="C8314" s="2" t="s">
        <v>2603</v>
      </c>
      <c r="D8314" s="2" t="s">
        <v>17959</v>
      </c>
      <c r="E8314" s="2" t="s">
        <v>6728</v>
      </c>
      <c r="F8314" s="2">
        <v>40161505</v>
      </c>
      <c r="G8314" s="2" t="s">
        <v>810</v>
      </c>
      <c r="H8314" s="2">
        <v>2</v>
      </c>
      <c r="I8314" s="2">
        <v>9</v>
      </c>
      <c r="J8314" s="2">
        <v>10</v>
      </c>
      <c r="K8314" s="2">
        <v>1</v>
      </c>
      <c r="L8314" s="3">
        <v>700847.24</v>
      </c>
      <c r="M8314" s="2" t="s">
        <v>0</v>
      </c>
      <c r="N8314" s="4" t="s">
        <v>21</v>
      </c>
    </row>
    <row r="8315" spans="1:14" x14ac:dyDescent="0.25">
      <c r="A8315" s="1" t="s">
        <v>362</v>
      </c>
      <c r="B8315" s="2" t="s">
        <v>113</v>
      </c>
      <c r="C8315" s="2" t="s">
        <v>113</v>
      </c>
      <c r="D8315" s="2" t="s">
        <v>114</v>
      </c>
      <c r="E8315" s="2" t="s">
        <v>6729</v>
      </c>
      <c r="F8315" s="2">
        <v>27112845</v>
      </c>
      <c r="G8315" s="2" t="s">
        <v>810</v>
      </c>
      <c r="H8315" s="2">
        <v>2</v>
      </c>
      <c r="I8315" s="2">
        <v>9</v>
      </c>
      <c r="J8315" s="2">
        <v>10</v>
      </c>
      <c r="K8315" s="2">
        <v>1</v>
      </c>
      <c r="L8315" s="3">
        <v>569350</v>
      </c>
      <c r="M8315" s="2" t="s">
        <v>0</v>
      </c>
      <c r="N8315" s="4" t="s">
        <v>21</v>
      </c>
    </row>
    <row r="8316" spans="1:14" x14ac:dyDescent="0.25">
      <c r="A8316" s="1" t="s">
        <v>362</v>
      </c>
      <c r="B8316" s="2" t="s">
        <v>113</v>
      </c>
      <c r="C8316" s="2" t="s">
        <v>113</v>
      </c>
      <c r="D8316" s="2" t="s">
        <v>114</v>
      </c>
      <c r="E8316" s="2" t="s">
        <v>6730</v>
      </c>
      <c r="F8316" s="2">
        <v>27112845</v>
      </c>
      <c r="G8316" s="2" t="s">
        <v>810</v>
      </c>
      <c r="H8316" s="2">
        <v>2</v>
      </c>
      <c r="I8316" s="2">
        <v>9</v>
      </c>
      <c r="J8316" s="2">
        <v>10</v>
      </c>
      <c r="K8316" s="2">
        <v>1</v>
      </c>
      <c r="L8316" s="3">
        <v>300000</v>
      </c>
      <c r="M8316" s="2" t="s">
        <v>0</v>
      </c>
      <c r="N8316" s="4" t="s">
        <v>21</v>
      </c>
    </row>
    <row r="8317" spans="1:14" x14ac:dyDescent="0.25">
      <c r="A8317" s="1" t="s">
        <v>362</v>
      </c>
      <c r="B8317" s="2" t="s">
        <v>497</v>
      </c>
      <c r="C8317" s="2" t="s">
        <v>676</v>
      </c>
      <c r="D8317" s="2" t="s">
        <v>17899</v>
      </c>
      <c r="E8317" s="2" t="s">
        <v>6731</v>
      </c>
      <c r="F8317" s="2">
        <v>31241501</v>
      </c>
      <c r="G8317" s="2" t="s">
        <v>810</v>
      </c>
      <c r="H8317" s="2">
        <v>2</v>
      </c>
      <c r="I8317" s="2">
        <v>9</v>
      </c>
      <c r="J8317" s="2">
        <v>10</v>
      </c>
      <c r="K8317" s="2">
        <v>1</v>
      </c>
      <c r="L8317" s="3">
        <v>3569999.46</v>
      </c>
      <c r="M8317" s="2" t="s">
        <v>0</v>
      </c>
      <c r="N8317" s="4" t="s">
        <v>21</v>
      </c>
    </row>
    <row r="8318" spans="1:14" x14ac:dyDescent="0.25">
      <c r="A8318" s="1" t="s">
        <v>362</v>
      </c>
      <c r="B8318" s="2" t="s">
        <v>624</v>
      </c>
      <c r="C8318" s="2" t="s">
        <v>2386</v>
      </c>
      <c r="D8318" s="2" t="s">
        <v>17952</v>
      </c>
      <c r="E8318" s="2" t="s">
        <v>6732</v>
      </c>
      <c r="F8318" s="2">
        <v>27112409</v>
      </c>
      <c r="G8318" s="2" t="s">
        <v>810</v>
      </c>
      <c r="H8318" s="2">
        <v>2</v>
      </c>
      <c r="I8318" s="2">
        <v>9</v>
      </c>
      <c r="J8318" s="2">
        <v>10</v>
      </c>
      <c r="K8318" s="2">
        <v>1</v>
      </c>
      <c r="L8318" s="3">
        <v>2459850</v>
      </c>
      <c r="M8318" s="2" t="s">
        <v>0</v>
      </c>
      <c r="N8318" s="4" t="s">
        <v>21</v>
      </c>
    </row>
    <row r="8319" spans="1:14" x14ac:dyDescent="0.25">
      <c r="A8319" s="1" t="s">
        <v>362</v>
      </c>
      <c r="B8319" s="2" t="s">
        <v>624</v>
      </c>
      <c r="C8319" s="2" t="s">
        <v>2386</v>
      </c>
      <c r="D8319" s="2" t="s">
        <v>17952</v>
      </c>
      <c r="E8319" s="2" t="s">
        <v>6733</v>
      </c>
      <c r="F8319" s="2">
        <v>26121545</v>
      </c>
      <c r="G8319" s="2" t="s">
        <v>810</v>
      </c>
      <c r="H8319" s="2">
        <v>2</v>
      </c>
      <c r="I8319" s="2">
        <v>9</v>
      </c>
      <c r="J8319" s="2">
        <v>10</v>
      </c>
      <c r="K8319" s="2">
        <v>1</v>
      </c>
      <c r="L8319" s="3">
        <v>3665200</v>
      </c>
      <c r="M8319" s="2" t="s">
        <v>0</v>
      </c>
      <c r="N8319" s="4" t="s">
        <v>21</v>
      </c>
    </row>
    <row r="8320" spans="1:14" x14ac:dyDescent="0.25">
      <c r="A8320" s="1" t="s">
        <v>362</v>
      </c>
      <c r="B8320" s="2" t="s">
        <v>624</v>
      </c>
      <c r="C8320" s="2" t="s">
        <v>2386</v>
      </c>
      <c r="D8320" s="2" t="s">
        <v>17952</v>
      </c>
      <c r="E8320" s="2" t="s">
        <v>6734</v>
      </c>
      <c r="F8320" s="2">
        <v>25201709</v>
      </c>
      <c r="G8320" s="2" t="s">
        <v>810</v>
      </c>
      <c r="H8320" s="2">
        <v>2</v>
      </c>
      <c r="I8320" s="2">
        <v>9</v>
      </c>
      <c r="J8320" s="2">
        <v>10</v>
      </c>
      <c r="K8320" s="2">
        <v>1</v>
      </c>
      <c r="L8320" s="3">
        <v>18400000</v>
      </c>
      <c r="M8320" s="2" t="s">
        <v>0</v>
      </c>
      <c r="N8320" s="4" t="s">
        <v>21</v>
      </c>
    </row>
    <row r="8321" spans="1:14" x14ac:dyDescent="0.25">
      <c r="A8321" s="1" t="s">
        <v>362</v>
      </c>
      <c r="B8321" s="2" t="s">
        <v>86</v>
      </c>
      <c r="C8321" s="2" t="s">
        <v>93</v>
      </c>
      <c r="D8321" s="2" t="s">
        <v>94</v>
      </c>
      <c r="E8321" s="2" t="s">
        <v>6735</v>
      </c>
      <c r="F8321" s="2">
        <v>40142002</v>
      </c>
      <c r="G8321" s="2" t="s">
        <v>810</v>
      </c>
      <c r="H8321" s="2">
        <v>2</v>
      </c>
      <c r="I8321" s="2">
        <v>9</v>
      </c>
      <c r="J8321" s="2">
        <v>10</v>
      </c>
      <c r="K8321" s="2">
        <v>2</v>
      </c>
      <c r="L8321" s="3">
        <v>1428000</v>
      </c>
      <c r="M8321" s="2" t="s">
        <v>0</v>
      </c>
      <c r="N8321" s="4" t="s">
        <v>21</v>
      </c>
    </row>
    <row r="8322" spans="1:14" x14ac:dyDescent="0.25">
      <c r="A8322" s="1" t="s">
        <v>362</v>
      </c>
      <c r="B8322" s="2" t="s">
        <v>624</v>
      </c>
      <c r="C8322" s="2" t="s">
        <v>2386</v>
      </c>
      <c r="D8322" s="2" t="s">
        <v>17952</v>
      </c>
      <c r="E8322" s="2" t="s">
        <v>6736</v>
      </c>
      <c r="F8322" s="2">
        <v>55121612</v>
      </c>
      <c r="G8322" s="2" t="s">
        <v>810</v>
      </c>
      <c r="H8322" s="2">
        <v>2</v>
      </c>
      <c r="I8322" s="2">
        <v>9</v>
      </c>
      <c r="J8322" s="2">
        <v>10</v>
      </c>
      <c r="K8322" s="2">
        <v>2</v>
      </c>
      <c r="L8322" s="3">
        <v>1380400</v>
      </c>
      <c r="M8322" s="2" t="s">
        <v>0</v>
      </c>
      <c r="N8322" s="4" t="s">
        <v>21</v>
      </c>
    </row>
    <row r="8323" spans="1:14" x14ac:dyDescent="0.25">
      <c r="A8323" s="1" t="s">
        <v>362</v>
      </c>
      <c r="B8323" s="2" t="s">
        <v>408</v>
      </c>
      <c r="C8323" s="2" t="s">
        <v>1186</v>
      </c>
      <c r="D8323" s="2" t="s">
        <v>17937</v>
      </c>
      <c r="E8323" s="2" t="s">
        <v>6737</v>
      </c>
      <c r="F8323" s="2">
        <v>12191601</v>
      </c>
      <c r="G8323" s="2" t="s">
        <v>810</v>
      </c>
      <c r="H8323" s="2">
        <v>2</v>
      </c>
      <c r="I8323" s="2">
        <v>9</v>
      </c>
      <c r="J8323" s="2">
        <v>10</v>
      </c>
      <c r="K8323" s="2">
        <v>15</v>
      </c>
      <c r="L8323" s="3">
        <v>446250</v>
      </c>
      <c r="M8323" s="2" t="s">
        <v>0</v>
      </c>
      <c r="N8323" s="4" t="s">
        <v>21</v>
      </c>
    </row>
    <row r="8324" spans="1:14" x14ac:dyDescent="0.25">
      <c r="A8324" s="1" t="s">
        <v>362</v>
      </c>
      <c r="B8324" s="2" t="s">
        <v>76</v>
      </c>
      <c r="C8324" s="2" t="s">
        <v>1365</v>
      </c>
      <c r="D8324" s="2" t="s">
        <v>17940</v>
      </c>
      <c r="E8324" s="2" t="s">
        <v>6738</v>
      </c>
      <c r="F8324" s="2">
        <v>42281600</v>
      </c>
      <c r="G8324" s="2" t="s">
        <v>810</v>
      </c>
      <c r="H8324" s="2">
        <v>2</v>
      </c>
      <c r="I8324" s="2">
        <v>9</v>
      </c>
      <c r="J8324" s="2">
        <v>10</v>
      </c>
      <c r="K8324" s="2">
        <v>6</v>
      </c>
      <c r="L8324" s="3">
        <v>1785000</v>
      </c>
      <c r="M8324" s="2" t="s">
        <v>0</v>
      </c>
      <c r="N8324" s="4" t="s">
        <v>21</v>
      </c>
    </row>
    <row r="8325" spans="1:14" x14ac:dyDescent="0.25">
      <c r="A8325" s="1" t="s">
        <v>362</v>
      </c>
      <c r="B8325" s="2" t="s">
        <v>76</v>
      </c>
      <c r="C8325" s="2" t="s">
        <v>1365</v>
      </c>
      <c r="D8325" s="2" t="s">
        <v>17940</v>
      </c>
      <c r="E8325" s="2" t="s">
        <v>6739</v>
      </c>
      <c r="F8325" s="2">
        <v>41113035</v>
      </c>
      <c r="G8325" s="2" t="s">
        <v>810</v>
      </c>
      <c r="H8325" s="2">
        <v>2</v>
      </c>
      <c r="I8325" s="2">
        <v>9</v>
      </c>
      <c r="J8325" s="2">
        <v>10</v>
      </c>
      <c r="K8325" s="2">
        <v>2</v>
      </c>
      <c r="L8325" s="3">
        <v>1190000</v>
      </c>
      <c r="M8325" s="2" t="s">
        <v>0</v>
      </c>
      <c r="N8325" s="4" t="s">
        <v>21</v>
      </c>
    </row>
    <row r="8326" spans="1:14" x14ac:dyDescent="0.25">
      <c r="A8326" s="1" t="s">
        <v>362</v>
      </c>
      <c r="B8326" s="2" t="s">
        <v>378</v>
      </c>
      <c r="C8326" s="2" t="s">
        <v>379</v>
      </c>
      <c r="D8326" s="2" t="s">
        <v>17857</v>
      </c>
      <c r="E8326" s="2" t="s">
        <v>6740</v>
      </c>
      <c r="F8326" s="2">
        <v>26111702</v>
      </c>
      <c r="G8326" s="2" t="s">
        <v>810</v>
      </c>
      <c r="H8326" s="2">
        <v>2</v>
      </c>
      <c r="I8326" s="2">
        <v>9</v>
      </c>
      <c r="J8326" s="2">
        <v>10</v>
      </c>
      <c r="K8326" s="2">
        <v>1</v>
      </c>
      <c r="L8326" s="3">
        <v>97145</v>
      </c>
      <c r="M8326" s="2" t="s">
        <v>0</v>
      </c>
      <c r="N8326" s="4" t="s">
        <v>21</v>
      </c>
    </row>
    <row r="8327" spans="1:14" x14ac:dyDescent="0.25">
      <c r="A8327" s="1" t="s">
        <v>362</v>
      </c>
      <c r="B8327" s="2" t="s">
        <v>378</v>
      </c>
      <c r="C8327" s="2" t="s">
        <v>2536</v>
      </c>
      <c r="D8327" s="2" t="s">
        <v>17956</v>
      </c>
      <c r="E8327" s="2" t="s">
        <v>6741</v>
      </c>
      <c r="F8327" s="2">
        <v>39121534</v>
      </c>
      <c r="G8327" s="2" t="s">
        <v>810</v>
      </c>
      <c r="H8327" s="2">
        <v>2</v>
      </c>
      <c r="I8327" s="2">
        <v>9</v>
      </c>
      <c r="J8327" s="2">
        <v>10</v>
      </c>
      <c r="K8327" s="2">
        <v>4</v>
      </c>
      <c r="L8327" s="3">
        <v>714000</v>
      </c>
      <c r="M8327" s="2" t="s">
        <v>0</v>
      </c>
      <c r="N8327" s="4" t="s">
        <v>21</v>
      </c>
    </row>
    <row r="8328" spans="1:14" x14ac:dyDescent="0.25">
      <c r="A8328" s="1" t="s">
        <v>362</v>
      </c>
      <c r="B8328" s="2" t="s">
        <v>86</v>
      </c>
      <c r="C8328" s="2" t="s">
        <v>246</v>
      </c>
      <c r="D8328" s="2" t="s">
        <v>247</v>
      </c>
      <c r="E8328" s="2" t="s">
        <v>6742</v>
      </c>
      <c r="F8328" s="2">
        <v>24112602</v>
      </c>
      <c r="G8328" s="2" t="s">
        <v>810</v>
      </c>
      <c r="H8328" s="2">
        <v>2</v>
      </c>
      <c r="I8328" s="2">
        <v>9</v>
      </c>
      <c r="J8328" s="2">
        <v>10</v>
      </c>
      <c r="K8328" s="2">
        <v>320</v>
      </c>
      <c r="L8328" s="3">
        <v>152320</v>
      </c>
      <c r="M8328" s="2" t="s">
        <v>0</v>
      </c>
      <c r="N8328" s="4" t="s">
        <v>21</v>
      </c>
    </row>
    <row r="8329" spans="1:14" x14ac:dyDescent="0.25">
      <c r="A8329" s="1" t="s">
        <v>362</v>
      </c>
      <c r="B8329" s="2" t="s">
        <v>113</v>
      </c>
      <c r="C8329" s="2" t="s">
        <v>113</v>
      </c>
      <c r="D8329" s="2" t="s">
        <v>114</v>
      </c>
      <c r="E8329" s="2" t="s">
        <v>6743</v>
      </c>
      <c r="F8329" s="2">
        <v>31162203</v>
      </c>
      <c r="G8329" s="2" t="s">
        <v>810</v>
      </c>
      <c r="H8329" s="2">
        <v>2</v>
      </c>
      <c r="I8329" s="2">
        <v>9</v>
      </c>
      <c r="J8329" s="2">
        <v>10</v>
      </c>
      <c r="K8329" s="2">
        <v>100</v>
      </c>
      <c r="L8329" s="3">
        <v>40000</v>
      </c>
      <c r="M8329" s="2" t="s">
        <v>0</v>
      </c>
      <c r="N8329" s="4" t="s">
        <v>21</v>
      </c>
    </row>
    <row r="8330" spans="1:14" x14ac:dyDescent="0.25">
      <c r="A8330" s="1" t="s">
        <v>362</v>
      </c>
      <c r="B8330" s="2" t="s">
        <v>113</v>
      </c>
      <c r="C8330" s="2" t="s">
        <v>113</v>
      </c>
      <c r="D8330" s="2" t="s">
        <v>114</v>
      </c>
      <c r="E8330" s="2" t="s">
        <v>6744</v>
      </c>
      <c r="F8330" s="2">
        <v>31162203</v>
      </c>
      <c r="G8330" s="2" t="s">
        <v>810</v>
      </c>
      <c r="H8330" s="2">
        <v>2</v>
      </c>
      <c r="I8330" s="2">
        <v>9</v>
      </c>
      <c r="J8330" s="2">
        <v>10</v>
      </c>
      <c r="K8330" s="2">
        <v>600</v>
      </c>
      <c r="L8330" s="3">
        <v>900000</v>
      </c>
      <c r="M8330" s="2" t="s">
        <v>0</v>
      </c>
      <c r="N8330" s="4" t="s">
        <v>21</v>
      </c>
    </row>
    <row r="8331" spans="1:14" x14ac:dyDescent="0.25">
      <c r="A8331" s="1" t="s">
        <v>362</v>
      </c>
      <c r="B8331" s="2" t="s">
        <v>113</v>
      </c>
      <c r="C8331" s="2" t="s">
        <v>113</v>
      </c>
      <c r="D8331" s="2" t="s">
        <v>114</v>
      </c>
      <c r="E8331" s="2" t="s">
        <v>6745</v>
      </c>
      <c r="F8331" s="2">
        <v>31162203</v>
      </c>
      <c r="G8331" s="2" t="s">
        <v>810</v>
      </c>
      <c r="H8331" s="2">
        <v>2</v>
      </c>
      <c r="I8331" s="2">
        <v>9</v>
      </c>
      <c r="J8331" s="2">
        <v>10</v>
      </c>
      <c r="K8331" s="2">
        <v>600</v>
      </c>
      <c r="L8331" s="3">
        <v>960000</v>
      </c>
      <c r="M8331" s="2" t="s">
        <v>0</v>
      </c>
      <c r="N8331" s="4" t="s">
        <v>21</v>
      </c>
    </row>
    <row r="8332" spans="1:14" x14ac:dyDescent="0.25">
      <c r="A8332" s="1" t="s">
        <v>362</v>
      </c>
      <c r="B8332" s="2" t="s">
        <v>113</v>
      </c>
      <c r="C8332" s="2" t="s">
        <v>113</v>
      </c>
      <c r="D8332" s="2" t="s">
        <v>114</v>
      </c>
      <c r="E8332" s="2" t="s">
        <v>6746</v>
      </c>
      <c r="F8332" s="2">
        <v>31162203</v>
      </c>
      <c r="G8332" s="2" t="s">
        <v>810</v>
      </c>
      <c r="H8332" s="2">
        <v>2</v>
      </c>
      <c r="I8332" s="2">
        <v>9</v>
      </c>
      <c r="J8332" s="2">
        <v>10</v>
      </c>
      <c r="K8332" s="2">
        <v>600</v>
      </c>
      <c r="L8332" s="3">
        <v>960000</v>
      </c>
      <c r="M8332" s="2" t="s">
        <v>0</v>
      </c>
      <c r="N8332" s="4" t="s">
        <v>21</v>
      </c>
    </row>
    <row r="8333" spans="1:14" x14ac:dyDescent="0.25">
      <c r="A8333" s="1" t="s">
        <v>362</v>
      </c>
      <c r="B8333" s="2" t="s">
        <v>113</v>
      </c>
      <c r="C8333" s="2" t="s">
        <v>113</v>
      </c>
      <c r="D8333" s="2" t="s">
        <v>114</v>
      </c>
      <c r="E8333" s="2" t="s">
        <v>6747</v>
      </c>
      <c r="F8333" s="2">
        <v>31162203</v>
      </c>
      <c r="G8333" s="2" t="s">
        <v>810</v>
      </c>
      <c r="H8333" s="2">
        <v>2</v>
      </c>
      <c r="I8333" s="2">
        <v>9</v>
      </c>
      <c r="J8333" s="2">
        <v>10</v>
      </c>
      <c r="K8333" s="2">
        <v>200</v>
      </c>
      <c r="L8333" s="3">
        <v>320000</v>
      </c>
      <c r="M8333" s="2" t="s">
        <v>0</v>
      </c>
      <c r="N8333" s="4" t="s">
        <v>21</v>
      </c>
    </row>
    <row r="8334" spans="1:14" x14ac:dyDescent="0.25">
      <c r="A8334" s="1" t="s">
        <v>362</v>
      </c>
      <c r="B8334" s="2" t="s">
        <v>113</v>
      </c>
      <c r="C8334" s="2" t="s">
        <v>113</v>
      </c>
      <c r="D8334" s="2" t="s">
        <v>114</v>
      </c>
      <c r="E8334" s="2" t="s">
        <v>6748</v>
      </c>
      <c r="F8334" s="2">
        <v>31162203</v>
      </c>
      <c r="G8334" s="2" t="s">
        <v>810</v>
      </c>
      <c r="H8334" s="2">
        <v>2</v>
      </c>
      <c r="I8334" s="2">
        <v>9</v>
      </c>
      <c r="J8334" s="2">
        <v>10</v>
      </c>
      <c r="K8334" s="2">
        <v>300</v>
      </c>
      <c r="L8334" s="3">
        <v>870000</v>
      </c>
      <c r="M8334" s="2" t="s">
        <v>0</v>
      </c>
      <c r="N8334" s="4" t="s">
        <v>21</v>
      </c>
    </row>
    <row r="8335" spans="1:14" x14ac:dyDescent="0.25">
      <c r="A8335" s="1" t="s">
        <v>362</v>
      </c>
      <c r="B8335" s="2" t="s">
        <v>113</v>
      </c>
      <c r="C8335" s="2" t="s">
        <v>113</v>
      </c>
      <c r="D8335" s="2" t="s">
        <v>114</v>
      </c>
      <c r="E8335" s="2" t="s">
        <v>6749</v>
      </c>
      <c r="F8335" s="2">
        <v>31162203</v>
      </c>
      <c r="G8335" s="2" t="s">
        <v>810</v>
      </c>
      <c r="H8335" s="2">
        <v>2</v>
      </c>
      <c r="I8335" s="2">
        <v>9</v>
      </c>
      <c r="J8335" s="2">
        <v>10</v>
      </c>
      <c r="K8335" s="2">
        <v>200</v>
      </c>
      <c r="L8335" s="3">
        <v>1780000</v>
      </c>
      <c r="M8335" s="2" t="s">
        <v>0</v>
      </c>
      <c r="N8335" s="4" t="s">
        <v>21</v>
      </c>
    </row>
    <row r="8336" spans="1:14" x14ac:dyDescent="0.25">
      <c r="A8336" s="1" t="s">
        <v>362</v>
      </c>
      <c r="B8336" s="2" t="s">
        <v>113</v>
      </c>
      <c r="C8336" s="2" t="s">
        <v>113</v>
      </c>
      <c r="D8336" s="2" t="s">
        <v>114</v>
      </c>
      <c r="E8336" s="2" t="s">
        <v>6750</v>
      </c>
      <c r="F8336" s="2">
        <v>31162203</v>
      </c>
      <c r="G8336" s="2" t="s">
        <v>810</v>
      </c>
      <c r="H8336" s="2">
        <v>2</v>
      </c>
      <c r="I8336" s="2">
        <v>9</v>
      </c>
      <c r="J8336" s="2">
        <v>10</v>
      </c>
      <c r="K8336" s="2">
        <v>500</v>
      </c>
      <c r="L8336" s="3">
        <v>1309000</v>
      </c>
      <c r="M8336" s="2" t="s">
        <v>0</v>
      </c>
      <c r="N8336" s="4" t="s">
        <v>21</v>
      </c>
    </row>
    <row r="8337" spans="1:14" x14ac:dyDescent="0.25">
      <c r="A8337" s="1" t="s">
        <v>362</v>
      </c>
      <c r="B8337" s="2" t="s">
        <v>113</v>
      </c>
      <c r="C8337" s="2" t="s">
        <v>113</v>
      </c>
      <c r="D8337" s="2" t="s">
        <v>114</v>
      </c>
      <c r="E8337" s="2" t="s">
        <v>6751</v>
      </c>
      <c r="F8337" s="2">
        <v>31162203</v>
      </c>
      <c r="G8337" s="2" t="s">
        <v>810</v>
      </c>
      <c r="H8337" s="2">
        <v>2</v>
      </c>
      <c r="I8337" s="2">
        <v>9</v>
      </c>
      <c r="J8337" s="2">
        <v>10</v>
      </c>
      <c r="K8337" s="2">
        <v>500</v>
      </c>
      <c r="L8337" s="3">
        <v>1000000</v>
      </c>
      <c r="M8337" s="2" t="s">
        <v>0</v>
      </c>
      <c r="N8337" s="4" t="s">
        <v>21</v>
      </c>
    </row>
    <row r="8338" spans="1:14" x14ac:dyDescent="0.25">
      <c r="A8338" s="1" t="s">
        <v>362</v>
      </c>
      <c r="B8338" s="2" t="s">
        <v>113</v>
      </c>
      <c r="C8338" s="2" t="s">
        <v>113</v>
      </c>
      <c r="D8338" s="2" t="s">
        <v>114</v>
      </c>
      <c r="E8338" s="2" t="s">
        <v>6752</v>
      </c>
      <c r="F8338" s="2">
        <v>31162203</v>
      </c>
      <c r="G8338" s="2" t="s">
        <v>810</v>
      </c>
      <c r="H8338" s="2">
        <v>2</v>
      </c>
      <c r="I8338" s="2">
        <v>9</v>
      </c>
      <c r="J8338" s="2">
        <v>10</v>
      </c>
      <c r="K8338" s="2">
        <v>500</v>
      </c>
      <c r="L8338" s="3">
        <v>1000000</v>
      </c>
      <c r="M8338" s="2" t="s">
        <v>0</v>
      </c>
      <c r="N8338" s="4" t="s">
        <v>21</v>
      </c>
    </row>
    <row r="8339" spans="1:14" x14ac:dyDescent="0.25">
      <c r="A8339" s="1" t="s">
        <v>362</v>
      </c>
      <c r="B8339" s="2" t="s">
        <v>113</v>
      </c>
      <c r="C8339" s="2" t="s">
        <v>113</v>
      </c>
      <c r="D8339" s="2" t="s">
        <v>114</v>
      </c>
      <c r="E8339" s="2" t="s">
        <v>6753</v>
      </c>
      <c r="F8339" s="2">
        <v>31162203</v>
      </c>
      <c r="G8339" s="2" t="s">
        <v>810</v>
      </c>
      <c r="H8339" s="2">
        <v>2</v>
      </c>
      <c r="I8339" s="2">
        <v>9</v>
      </c>
      <c r="J8339" s="2">
        <v>10</v>
      </c>
      <c r="K8339" s="2">
        <v>200</v>
      </c>
      <c r="L8339" s="3">
        <v>400000</v>
      </c>
      <c r="M8339" s="2" t="s">
        <v>0</v>
      </c>
      <c r="N8339" s="4" t="s">
        <v>21</v>
      </c>
    </row>
    <row r="8340" spans="1:14" x14ac:dyDescent="0.25">
      <c r="A8340" s="1" t="s">
        <v>362</v>
      </c>
      <c r="B8340" s="2" t="s">
        <v>113</v>
      </c>
      <c r="C8340" s="2" t="s">
        <v>113</v>
      </c>
      <c r="D8340" s="2" t="s">
        <v>114</v>
      </c>
      <c r="E8340" s="2" t="s">
        <v>6754</v>
      </c>
      <c r="F8340" s="2">
        <v>31162203</v>
      </c>
      <c r="G8340" s="2" t="s">
        <v>810</v>
      </c>
      <c r="H8340" s="2">
        <v>2</v>
      </c>
      <c r="I8340" s="2">
        <v>9</v>
      </c>
      <c r="J8340" s="2">
        <v>10</v>
      </c>
      <c r="K8340" s="2">
        <v>300</v>
      </c>
      <c r="L8340" s="3">
        <v>600000</v>
      </c>
      <c r="M8340" s="2" t="s">
        <v>0</v>
      </c>
      <c r="N8340" s="4" t="s">
        <v>21</v>
      </c>
    </row>
    <row r="8341" spans="1:14" x14ac:dyDescent="0.25">
      <c r="A8341" s="1" t="s">
        <v>362</v>
      </c>
      <c r="B8341" s="2" t="s">
        <v>113</v>
      </c>
      <c r="C8341" s="2" t="s">
        <v>113</v>
      </c>
      <c r="D8341" s="2" t="s">
        <v>114</v>
      </c>
      <c r="E8341" s="2" t="s">
        <v>6755</v>
      </c>
      <c r="F8341" s="2">
        <v>31162203</v>
      </c>
      <c r="G8341" s="2" t="s">
        <v>810</v>
      </c>
      <c r="H8341" s="2">
        <v>2</v>
      </c>
      <c r="I8341" s="2">
        <v>9</v>
      </c>
      <c r="J8341" s="2">
        <v>10</v>
      </c>
      <c r="K8341" s="2">
        <v>500</v>
      </c>
      <c r="L8341" s="3">
        <v>1000000</v>
      </c>
      <c r="M8341" s="2" t="s">
        <v>0</v>
      </c>
      <c r="N8341" s="4" t="s">
        <v>21</v>
      </c>
    </row>
    <row r="8342" spans="1:14" x14ac:dyDescent="0.25">
      <c r="A8342" s="1" t="s">
        <v>362</v>
      </c>
      <c r="B8342" s="2" t="s">
        <v>113</v>
      </c>
      <c r="C8342" s="2" t="s">
        <v>113</v>
      </c>
      <c r="D8342" s="2" t="s">
        <v>114</v>
      </c>
      <c r="E8342" s="2" t="s">
        <v>6756</v>
      </c>
      <c r="F8342" s="2">
        <v>31162203</v>
      </c>
      <c r="G8342" s="2" t="s">
        <v>810</v>
      </c>
      <c r="H8342" s="2">
        <v>2</v>
      </c>
      <c r="I8342" s="2">
        <v>9</v>
      </c>
      <c r="J8342" s="2">
        <v>10</v>
      </c>
      <c r="K8342" s="2">
        <v>600</v>
      </c>
      <c r="L8342" s="3">
        <v>1200000</v>
      </c>
      <c r="M8342" s="2" t="s">
        <v>0</v>
      </c>
      <c r="N8342" s="4" t="s">
        <v>21</v>
      </c>
    </row>
    <row r="8343" spans="1:14" x14ac:dyDescent="0.25">
      <c r="A8343" s="1" t="s">
        <v>362</v>
      </c>
      <c r="B8343" s="2" t="s">
        <v>113</v>
      </c>
      <c r="C8343" s="2" t="s">
        <v>113</v>
      </c>
      <c r="D8343" s="2" t="s">
        <v>114</v>
      </c>
      <c r="E8343" s="2" t="s">
        <v>6757</v>
      </c>
      <c r="F8343" s="2">
        <v>31162203</v>
      </c>
      <c r="G8343" s="2" t="s">
        <v>810</v>
      </c>
      <c r="H8343" s="2">
        <v>2</v>
      </c>
      <c r="I8343" s="2">
        <v>9</v>
      </c>
      <c r="J8343" s="2">
        <v>10</v>
      </c>
      <c r="K8343" s="2">
        <v>100</v>
      </c>
      <c r="L8343" s="3">
        <v>200000</v>
      </c>
      <c r="M8343" s="2" t="s">
        <v>0</v>
      </c>
      <c r="N8343" s="4" t="s">
        <v>21</v>
      </c>
    </row>
    <row r="8344" spans="1:14" x14ac:dyDescent="0.25">
      <c r="A8344" s="1" t="s">
        <v>362</v>
      </c>
      <c r="B8344" s="2" t="s">
        <v>113</v>
      </c>
      <c r="C8344" s="2" t="s">
        <v>113</v>
      </c>
      <c r="D8344" s="2" t="s">
        <v>114</v>
      </c>
      <c r="E8344" s="2" t="s">
        <v>6758</v>
      </c>
      <c r="F8344" s="2">
        <v>31162203</v>
      </c>
      <c r="G8344" s="2" t="s">
        <v>810</v>
      </c>
      <c r="H8344" s="2">
        <v>2</v>
      </c>
      <c r="I8344" s="2">
        <v>9</v>
      </c>
      <c r="J8344" s="2">
        <v>10</v>
      </c>
      <c r="K8344" s="2">
        <v>200</v>
      </c>
      <c r="L8344" s="3">
        <v>40000</v>
      </c>
      <c r="M8344" s="2" t="s">
        <v>0</v>
      </c>
      <c r="N8344" s="4" t="s">
        <v>21</v>
      </c>
    </row>
    <row r="8345" spans="1:14" x14ac:dyDescent="0.25">
      <c r="A8345" s="1" t="s">
        <v>362</v>
      </c>
      <c r="B8345" s="2" t="s">
        <v>113</v>
      </c>
      <c r="C8345" s="2" t="s">
        <v>113</v>
      </c>
      <c r="D8345" s="2" t="s">
        <v>114</v>
      </c>
      <c r="E8345" s="2" t="s">
        <v>6759</v>
      </c>
      <c r="F8345" s="2">
        <v>31162203</v>
      </c>
      <c r="G8345" s="2" t="s">
        <v>810</v>
      </c>
      <c r="H8345" s="2">
        <v>2</v>
      </c>
      <c r="I8345" s="2">
        <v>9</v>
      </c>
      <c r="J8345" s="2">
        <v>10</v>
      </c>
      <c r="K8345" s="2">
        <v>1</v>
      </c>
      <c r="L8345" s="3">
        <v>297000</v>
      </c>
      <c r="M8345" s="2" t="s">
        <v>0</v>
      </c>
      <c r="N8345" s="4" t="s">
        <v>21</v>
      </c>
    </row>
    <row r="8346" spans="1:14" x14ac:dyDescent="0.25">
      <c r="A8346" s="1" t="s">
        <v>362</v>
      </c>
      <c r="B8346" s="2" t="s">
        <v>113</v>
      </c>
      <c r="C8346" s="2" t="s">
        <v>113</v>
      </c>
      <c r="D8346" s="2" t="s">
        <v>114</v>
      </c>
      <c r="E8346" s="2" t="s">
        <v>6760</v>
      </c>
      <c r="F8346" s="2">
        <v>31162203</v>
      </c>
      <c r="G8346" s="2" t="s">
        <v>810</v>
      </c>
      <c r="H8346" s="2">
        <v>2</v>
      </c>
      <c r="I8346" s="2">
        <v>9</v>
      </c>
      <c r="J8346" s="2">
        <v>10</v>
      </c>
      <c r="K8346" s="2">
        <v>1</v>
      </c>
      <c r="L8346" s="3">
        <v>234000</v>
      </c>
      <c r="M8346" s="2" t="s">
        <v>0</v>
      </c>
      <c r="N8346" s="4" t="s">
        <v>21</v>
      </c>
    </row>
    <row r="8347" spans="1:14" x14ac:dyDescent="0.25">
      <c r="A8347" s="1" t="s">
        <v>362</v>
      </c>
      <c r="B8347" s="2" t="s">
        <v>113</v>
      </c>
      <c r="C8347" s="2" t="s">
        <v>113</v>
      </c>
      <c r="D8347" s="2" t="s">
        <v>114</v>
      </c>
      <c r="E8347" s="2" t="s">
        <v>6761</v>
      </c>
      <c r="F8347" s="2">
        <v>31162203</v>
      </c>
      <c r="G8347" s="2" t="s">
        <v>810</v>
      </c>
      <c r="H8347" s="2">
        <v>2</v>
      </c>
      <c r="I8347" s="2">
        <v>9</v>
      </c>
      <c r="J8347" s="2">
        <v>10</v>
      </c>
      <c r="K8347" s="2">
        <v>1</v>
      </c>
      <c r="L8347" s="3">
        <v>250000</v>
      </c>
      <c r="M8347" s="2" t="s">
        <v>0</v>
      </c>
      <c r="N8347" s="4" t="s">
        <v>21</v>
      </c>
    </row>
    <row r="8348" spans="1:14" x14ac:dyDescent="0.25">
      <c r="A8348" s="1" t="s">
        <v>362</v>
      </c>
      <c r="B8348" s="2" t="s">
        <v>113</v>
      </c>
      <c r="C8348" s="2" t="s">
        <v>113</v>
      </c>
      <c r="D8348" s="2" t="s">
        <v>114</v>
      </c>
      <c r="E8348" s="2" t="s">
        <v>6762</v>
      </c>
      <c r="F8348" s="2">
        <v>31162203</v>
      </c>
      <c r="G8348" s="2" t="s">
        <v>810</v>
      </c>
      <c r="H8348" s="2">
        <v>2</v>
      </c>
      <c r="I8348" s="2">
        <v>9</v>
      </c>
      <c r="J8348" s="2">
        <v>10</v>
      </c>
      <c r="K8348" s="2">
        <v>1</v>
      </c>
      <c r="L8348" s="3">
        <v>250000</v>
      </c>
      <c r="M8348" s="2" t="s">
        <v>0</v>
      </c>
      <c r="N8348" s="4" t="s">
        <v>21</v>
      </c>
    </row>
    <row r="8349" spans="1:14" x14ac:dyDescent="0.25">
      <c r="A8349" s="1" t="s">
        <v>362</v>
      </c>
      <c r="B8349" s="2" t="s">
        <v>113</v>
      </c>
      <c r="C8349" s="2" t="s">
        <v>113</v>
      </c>
      <c r="D8349" s="2" t="s">
        <v>114</v>
      </c>
      <c r="E8349" s="2" t="s">
        <v>6763</v>
      </c>
      <c r="F8349" s="2">
        <v>31162203</v>
      </c>
      <c r="G8349" s="2" t="s">
        <v>810</v>
      </c>
      <c r="H8349" s="2">
        <v>2</v>
      </c>
      <c r="I8349" s="2">
        <v>9</v>
      </c>
      <c r="J8349" s="2">
        <v>10</v>
      </c>
      <c r="K8349" s="2">
        <v>1</v>
      </c>
      <c r="L8349" s="3">
        <v>260000</v>
      </c>
      <c r="M8349" s="2" t="s">
        <v>0</v>
      </c>
      <c r="N8349" s="4" t="s">
        <v>21</v>
      </c>
    </row>
    <row r="8350" spans="1:14" x14ac:dyDescent="0.25">
      <c r="A8350" s="1" t="s">
        <v>362</v>
      </c>
      <c r="B8350" s="2" t="s">
        <v>113</v>
      </c>
      <c r="C8350" s="2" t="s">
        <v>113</v>
      </c>
      <c r="D8350" s="2" t="s">
        <v>114</v>
      </c>
      <c r="E8350" s="2" t="s">
        <v>6764</v>
      </c>
      <c r="F8350" s="2">
        <v>31162203</v>
      </c>
      <c r="G8350" s="2" t="s">
        <v>810</v>
      </c>
      <c r="H8350" s="2">
        <v>2</v>
      </c>
      <c r="I8350" s="2">
        <v>9</v>
      </c>
      <c r="J8350" s="2">
        <v>10</v>
      </c>
      <c r="K8350" s="2">
        <v>2</v>
      </c>
      <c r="L8350" s="3">
        <v>280000</v>
      </c>
      <c r="M8350" s="2" t="s">
        <v>0</v>
      </c>
      <c r="N8350" s="4" t="s">
        <v>21</v>
      </c>
    </row>
    <row r="8351" spans="1:14" x14ac:dyDescent="0.25">
      <c r="A8351" s="1" t="s">
        <v>362</v>
      </c>
      <c r="B8351" s="2" t="s">
        <v>113</v>
      </c>
      <c r="C8351" s="2" t="s">
        <v>113</v>
      </c>
      <c r="D8351" s="2" t="s">
        <v>114</v>
      </c>
      <c r="E8351" s="2" t="s">
        <v>6765</v>
      </c>
      <c r="F8351" s="2">
        <v>31162203</v>
      </c>
      <c r="G8351" s="2" t="s">
        <v>810</v>
      </c>
      <c r="H8351" s="2">
        <v>2</v>
      </c>
      <c r="I8351" s="2">
        <v>9</v>
      </c>
      <c r="J8351" s="2">
        <v>10</v>
      </c>
      <c r="K8351" s="2">
        <v>2</v>
      </c>
      <c r="L8351" s="3">
        <v>240000</v>
      </c>
      <c r="M8351" s="2" t="s">
        <v>0</v>
      </c>
      <c r="N8351" s="4" t="s">
        <v>21</v>
      </c>
    </row>
    <row r="8352" spans="1:14" x14ac:dyDescent="0.25">
      <c r="A8352" s="1" t="s">
        <v>362</v>
      </c>
      <c r="B8352" s="2" t="s">
        <v>113</v>
      </c>
      <c r="C8352" s="2" t="s">
        <v>113</v>
      </c>
      <c r="D8352" s="2" t="s">
        <v>114</v>
      </c>
      <c r="E8352" s="2" t="s">
        <v>6766</v>
      </c>
      <c r="F8352" s="2">
        <v>31162203</v>
      </c>
      <c r="G8352" s="2" t="s">
        <v>810</v>
      </c>
      <c r="H8352" s="2">
        <v>2</v>
      </c>
      <c r="I8352" s="2">
        <v>9</v>
      </c>
      <c r="J8352" s="2">
        <v>10</v>
      </c>
      <c r="K8352" s="2">
        <v>1</v>
      </c>
      <c r="L8352" s="3">
        <v>120000</v>
      </c>
      <c r="M8352" s="2" t="s">
        <v>0</v>
      </c>
      <c r="N8352" s="4" t="s">
        <v>21</v>
      </c>
    </row>
    <row r="8353" spans="1:14" x14ac:dyDescent="0.25">
      <c r="A8353" s="1" t="s">
        <v>362</v>
      </c>
      <c r="B8353" s="2" t="s">
        <v>113</v>
      </c>
      <c r="C8353" s="2" t="s">
        <v>113</v>
      </c>
      <c r="D8353" s="2" t="s">
        <v>114</v>
      </c>
      <c r="E8353" s="2" t="s">
        <v>6767</v>
      </c>
      <c r="F8353" s="2">
        <v>31162203</v>
      </c>
      <c r="G8353" s="2" t="s">
        <v>810</v>
      </c>
      <c r="H8353" s="2">
        <v>2</v>
      </c>
      <c r="I8353" s="2">
        <v>9</v>
      </c>
      <c r="J8353" s="2">
        <v>10</v>
      </c>
      <c r="K8353" s="2">
        <v>1</v>
      </c>
      <c r="L8353" s="3">
        <v>120000</v>
      </c>
      <c r="M8353" s="2" t="s">
        <v>0</v>
      </c>
      <c r="N8353" s="4" t="s">
        <v>21</v>
      </c>
    </row>
    <row r="8354" spans="1:14" x14ac:dyDescent="0.25">
      <c r="A8354" s="1" t="s">
        <v>362</v>
      </c>
      <c r="B8354" s="2" t="s">
        <v>113</v>
      </c>
      <c r="C8354" s="2" t="s">
        <v>113</v>
      </c>
      <c r="D8354" s="2" t="s">
        <v>114</v>
      </c>
      <c r="E8354" s="2" t="s">
        <v>6768</v>
      </c>
      <c r="F8354" s="2">
        <v>31162203</v>
      </c>
      <c r="G8354" s="2" t="s">
        <v>810</v>
      </c>
      <c r="H8354" s="2">
        <v>2</v>
      </c>
      <c r="I8354" s="2">
        <v>9</v>
      </c>
      <c r="J8354" s="2">
        <v>10</v>
      </c>
      <c r="K8354" s="2">
        <v>1</v>
      </c>
      <c r="L8354" s="3">
        <v>120000</v>
      </c>
      <c r="M8354" s="2" t="s">
        <v>0</v>
      </c>
      <c r="N8354" s="4" t="s">
        <v>21</v>
      </c>
    </row>
    <row r="8355" spans="1:14" x14ac:dyDescent="0.25">
      <c r="A8355" s="1" t="s">
        <v>362</v>
      </c>
      <c r="B8355" s="2" t="s">
        <v>113</v>
      </c>
      <c r="C8355" s="2" t="s">
        <v>113</v>
      </c>
      <c r="D8355" s="2" t="s">
        <v>114</v>
      </c>
      <c r="E8355" s="2" t="s">
        <v>6769</v>
      </c>
      <c r="F8355" s="2">
        <v>31162203</v>
      </c>
      <c r="G8355" s="2" t="s">
        <v>810</v>
      </c>
      <c r="H8355" s="2">
        <v>2</v>
      </c>
      <c r="I8355" s="2">
        <v>9</v>
      </c>
      <c r="J8355" s="2">
        <v>10</v>
      </c>
      <c r="K8355" s="2">
        <v>1</v>
      </c>
      <c r="L8355" s="3">
        <v>120000</v>
      </c>
      <c r="M8355" s="2" t="s">
        <v>0</v>
      </c>
      <c r="N8355" s="4" t="s">
        <v>21</v>
      </c>
    </row>
    <row r="8356" spans="1:14" x14ac:dyDescent="0.25">
      <c r="A8356" s="1" t="s">
        <v>362</v>
      </c>
      <c r="B8356" s="2" t="s">
        <v>378</v>
      </c>
      <c r="C8356" s="2" t="s">
        <v>379</v>
      </c>
      <c r="D8356" s="2" t="s">
        <v>17857</v>
      </c>
      <c r="E8356" s="2" t="s">
        <v>6770</v>
      </c>
      <c r="F8356" s="2">
        <v>26111701</v>
      </c>
      <c r="G8356" s="2" t="s">
        <v>810</v>
      </c>
      <c r="H8356" s="2">
        <v>2</v>
      </c>
      <c r="I8356" s="2">
        <v>9</v>
      </c>
      <c r="J8356" s="2">
        <v>10</v>
      </c>
      <c r="K8356" s="2">
        <v>1</v>
      </c>
      <c r="L8356" s="3">
        <v>1307825</v>
      </c>
      <c r="M8356" s="2" t="s">
        <v>0</v>
      </c>
      <c r="N8356" s="4" t="s">
        <v>21</v>
      </c>
    </row>
    <row r="8357" spans="1:14" x14ac:dyDescent="0.25">
      <c r="A8357" s="1" t="s">
        <v>362</v>
      </c>
      <c r="B8357" s="2" t="s">
        <v>624</v>
      </c>
      <c r="C8357" s="2" t="s">
        <v>2386</v>
      </c>
      <c r="D8357" s="2" t="s">
        <v>17952</v>
      </c>
      <c r="E8357" s="2" t="s">
        <v>6771</v>
      </c>
      <c r="F8357" s="2">
        <v>25201709</v>
      </c>
      <c r="G8357" s="2" t="s">
        <v>810</v>
      </c>
      <c r="H8357" s="2">
        <v>2</v>
      </c>
      <c r="I8357" s="2">
        <v>9</v>
      </c>
      <c r="J8357" s="2">
        <v>10</v>
      </c>
      <c r="K8357" s="2">
        <v>2</v>
      </c>
      <c r="L8357" s="3">
        <v>28000000</v>
      </c>
      <c r="M8357" s="2" t="s">
        <v>0</v>
      </c>
      <c r="N8357" s="4" t="s">
        <v>21</v>
      </c>
    </row>
    <row r="8358" spans="1:14" x14ac:dyDescent="0.25">
      <c r="A8358" s="1" t="s">
        <v>362</v>
      </c>
      <c r="B8358" s="2" t="s">
        <v>624</v>
      </c>
      <c r="C8358" s="2" t="s">
        <v>2386</v>
      </c>
      <c r="D8358" s="2" t="s">
        <v>17952</v>
      </c>
      <c r="E8358" s="2" t="s">
        <v>6772</v>
      </c>
      <c r="F8358" s="2">
        <v>24101611</v>
      </c>
      <c r="G8358" s="2" t="s">
        <v>810</v>
      </c>
      <c r="H8358" s="2">
        <v>2</v>
      </c>
      <c r="I8358" s="2">
        <v>9</v>
      </c>
      <c r="J8358" s="2">
        <v>10</v>
      </c>
      <c r="K8358" s="2">
        <v>2</v>
      </c>
      <c r="L8358" s="3">
        <v>1852000</v>
      </c>
      <c r="M8358" s="2" t="s">
        <v>0</v>
      </c>
      <c r="N8358" s="4" t="s">
        <v>21</v>
      </c>
    </row>
    <row r="8359" spans="1:14" x14ac:dyDescent="0.25">
      <c r="A8359" s="1" t="s">
        <v>362</v>
      </c>
      <c r="B8359" s="2" t="s">
        <v>2048</v>
      </c>
      <c r="C8359" s="2" t="s">
        <v>2048</v>
      </c>
      <c r="D8359" s="2" t="s">
        <v>17948</v>
      </c>
      <c r="E8359" s="2" t="s">
        <v>6773</v>
      </c>
      <c r="F8359" s="2">
        <v>30263601</v>
      </c>
      <c r="G8359" s="2" t="s">
        <v>810</v>
      </c>
      <c r="H8359" s="2">
        <v>2</v>
      </c>
      <c r="I8359" s="2">
        <v>9</v>
      </c>
      <c r="J8359" s="2">
        <v>10</v>
      </c>
      <c r="K8359" s="2">
        <v>1</v>
      </c>
      <c r="L8359" s="3">
        <v>29749.13</v>
      </c>
      <c r="M8359" s="2" t="s">
        <v>0</v>
      </c>
      <c r="N8359" s="4" t="s">
        <v>21</v>
      </c>
    </row>
    <row r="8360" spans="1:14" x14ac:dyDescent="0.25">
      <c r="A8360" s="1" t="s">
        <v>362</v>
      </c>
      <c r="B8360" s="2" t="s">
        <v>2048</v>
      </c>
      <c r="C8360" s="2" t="s">
        <v>2048</v>
      </c>
      <c r="D8360" s="2" t="s">
        <v>17948</v>
      </c>
      <c r="E8360" s="2" t="s">
        <v>6774</v>
      </c>
      <c r="F8360" s="2">
        <v>30263601</v>
      </c>
      <c r="G8360" s="2" t="s">
        <v>810</v>
      </c>
      <c r="H8360" s="2">
        <v>2</v>
      </c>
      <c r="I8360" s="2">
        <v>9</v>
      </c>
      <c r="J8360" s="2">
        <v>10</v>
      </c>
      <c r="K8360" s="2">
        <v>1</v>
      </c>
      <c r="L8360" s="3">
        <v>40835</v>
      </c>
      <c r="M8360" s="2" t="s">
        <v>0</v>
      </c>
      <c r="N8360" s="4" t="s">
        <v>21</v>
      </c>
    </row>
    <row r="8361" spans="1:14" x14ac:dyDescent="0.25">
      <c r="A8361" s="1" t="s">
        <v>362</v>
      </c>
      <c r="B8361" s="2" t="s">
        <v>15</v>
      </c>
      <c r="C8361" s="2" t="s">
        <v>22</v>
      </c>
      <c r="D8361" s="2" t="s">
        <v>23</v>
      </c>
      <c r="E8361" s="2" t="s">
        <v>6775</v>
      </c>
      <c r="F8361" s="2">
        <v>24102000</v>
      </c>
      <c r="G8361" s="2" t="s">
        <v>490</v>
      </c>
      <c r="H8361" s="2">
        <v>2</v>
      </c>
      <c r="I8361" s="2">
        <v>9</v>
      </c>
      <c r="J8361" s="2">
        <v>10</v>
      </c>
      <c r="K8361" s="2">
        <v>1</v>
      </c>
      <c r="L8361" s="3">
        <v>25048561.09</v>
      </c>
      <c r="M8361" s="2" t="s">
        <v>20</v>
      </c>
      <c r="N8361" s="4" t="s">
        <v>21</v>
      </c>
    </row>
    <row r="8362" spans="1:14" x14ac:dyDescent="0.25">
      <c r="A8362" s="1" t="s">
        <v>362</v>
      </c>
      <c r="B8362" s="2" t="s">
        <v>162</v>
      </c>
      <c r="C8362" s="2" t="s">
        <v>567</v>
      </c>
      <c r="D8362" s="2" t="s">
        <v>17885</v>
      </c>
      <c r="E8362" s="2" t="s">
        <v>6776</v>
      </c>
      <c r="F8362" s="2">
        <v>72101511</v>
      </c>
      <c r="G8362" s="2" t="s">
        <v>496</v>
      </c>
      <c r="H8362" s="2">
        <v>3</v>
      </c>
      <c r="I8362" s="2">
        <v>7</v>
      </c>
      <c r="J8362" s="2">
        <v>10</v>
      </c>
      <c r="K8362" s="2">
        <v>1</v>
      </c>
      <c r="L8362" s="3">
        <v>1422248.73</v>
      </c>
      <c r="M8362" s="2" t="s">
        <v>20</v>
      </c>
      <c r="N8362" s="4" t="s">
        <v>21</v>
      </c>
    </row>
    <row r="8363" spans="1:14" x14ac:dyDescent="0.25">
      <c r="A8363" s="1" t="s">
        <v>362</v>
      </c>
      <c r="B8363" s="2" t="s">
        <v>162</v>
      </c>
      <c r="C8363" s="2" t="s">
        <v>567</v>
      </c>
      <c r="D8363" s="2" t="s">
        <v>17885</v>
      </c>
      <c r="E8363" s="2" t="s">
        <v>6777</v>
      </c>
      <c r="F8363" s="2">
        <v>72101511</v>
      </c>
      <c r="G8363" s="2" t="s">
        <v>496</v>
      </c>
      <c r="H8363" s="2">
        <v>3</v>
      </c>
      <c r="I8363" s="2">
        <v>7</v>
      </c>
      <c r="J8363" s="2">
        <v>10</v>
      </c>
      <c r="K8363" s="2">
        <v>1</v>
      </c>
      <c r="L8363" s="3">
        <v>1422248.73</v>
      </c>
      <c r="M8363" s="2" t="s">
        <v>20</v>
      </c>
      <c r="N8363" s="4" t="s">
        <v>21</v>
      </c>
    </row>
    <row r="8364" spans="1:14" x14ac:dyDescent="0.25">
      <c r="A8364" s="1" t="s">
        <v>362</v>
      </c>
      <c r="B8364" s="2" t="s">
        <v>162</v>
      </c>
      <c r="C8364" s="2" t="s">
        <v>567</v>
      </c>
      <c r="D8364" s="2" t="s">
        <v>17885</v>
      </c>
      <c r="E8364" s="2" t="s">
        <v>6778</v>
      </c>
      <c r="F8364" s="2">
        <v>72101511</v>
      </c>
      <c r="G8364" s="2" t="s">
        <v>496</v>
      </c>
      <c r="H8364" s="2">
        <v>3</v>
      </c>
      <c r="I8364" s="2">
        <v>7</v>
      </c>
      <c r="J8364" s="2">
        <v>10</v>
      </c>
      <c r="K8364" s="2">
        <v>1</v>
      </c>
      <c r="L8364" s="3">
        <v>1422248.73</v>
      </c>
      <c r="M8364" s="2" t="s">
        <v>20</v>
      </c>
      <c r="N8364" s="4" t="s">
        <v>21</v>
      </c>
    </row>
    <row r="8365" spans="1:14" x14ac:dyDescent="0.25">
      <c r="A8365" s="1" t="s">
        <v>362</v>
      </c>
      <c r="B8365" s="2" t="s">
        <v>162</v>
      </c>
      <c r="C8365" s="2" t="s">
        <v>567</v>
      </c>
      <c r="D8365" s="2" t="s">
        <v>17885</v>
      </c>
      <c r="E8365" s="2" t="s">
        <v>6779</v>
      </c>
      <c r="F8365" s="2">
        <v>72101511</v>
      </c>
      <c r="G8365" s="2" t="s">
        <v>496</v>
      </c>
      <c r="H8365" s="2">
        <v>3</v>
      </c>
      <c r="I8365" s="2">
        <v>7</v>
      </c>
      <c r="J8365" s="2">
        <v>10</v>
      </c>
      <c r="K8365" s="2">
        <v>1</v>
      </c>
      <c r="L8365" s="3">
        <v>1819174.0034999999</v>
      </c>
      <c r="M8365" s="2" t="s">
        <v>20</v>
      </c>
      <c r="N8365" s="4" t="s">
        <v>21</v>
      </c>
    </row>
    <row r="8366" spans="1:14" x14ac:dyDescent="0.25">
      <c r="A8366" s="1" t="s">
        <v>362</v>
      </c>
      <c r="B8366" s="2" t="s">
        <v>162</v>
      </c>
      <c r="C8366" s="2" t="s">
        <v>567</v>
      </c>
      <c r="D8366" s="2" t="s">
        <v>17885</v>
      </c>
      <c r="E8366" s="2" t="s">
        <v>6780</v>
      </c>
      <c r="F8366" s="2">
        <v>72101511</v>
      </c>
      <c r="G8366" s="2" t="s">
        <v>496</v>
      </c>
      <c r="H8366" s="2">
        <v>3</v>
      </c>
      <c r="I8366" s="2">
        <v>7</v>
      </c>
      <c r="J8366" s="2">
        <v>10</v>
      </c>
      <c r="K8366" s="2">
        <v>1</v>
      </c>
      <c r="L8366" s="3">
        <v>2207650.0033</v>
      </c>
      <c r="M8366" s="2" t="s">
        <v>20</v>
      </c>
      <c r="N8366" s="4" t="s">
        <v>21</v>
      </c>
    </row>
    <row r="8367" spans="1:14" x14ac:dyDescent="0.25">
      <c r="A8367" s="1" t="s">
        <v>362</v>
      </c>
      <c r="B8367" s="2" t="s">
        <v>162</v>
      </c>
      <c r="C8367" s="2" t="s">
        <v>567</v>
      </c>
      <c r="D8367" s="2" t="s">
        <v>17885</v>
      </c>
      <c r="E8367" s="2" t="s">
        <v>6781</v>
      </c>
      <c r="F8367" s="2">
        <v>72101511</v>
      </c>
      <c r="G8367" s="2" t="s">
        <v>496</v>
      </c>
      <c r="H8367" s="2">
        <v>3</v>
      </c>
      <c r="I8367" s="2">
        <v>7</v>
      </c>
      <c r="J8367" s="2">
        <v>10</v>
      </c>
      <c r="K8367" s="2">
        <v>1</v>
      </c>
      <c r="L8367" s="3">
        <v>2207650.0033</v>
      </c>
      <c r="M8367" s="2" t="s">
        <v>20</v>
      </c>
      <c r="N8367" s="4" t="s">
        <v>21</v>
      </c>
    </row>
    <row r="8368" spans="1:14" x14ac:dyDescent="0.25">
      <c r="A8368" s="1" t="s">
        <v>362</v>
      </c>
      <c r="B8368" s="2" t="s">
        <v>162</v>
      </c>
      <c r="C8368" s="2" t="s">
        <v>567</v>
      </c>
      <c r="D8368" s="2" t="s">
        <v>17885</v>
      </c>
      <c r="E8368" s="2" t="s">
        <v>6782</v>
      </c>
      <c r="F8368" s="2">
        <v>72101511</v>
      </c>
      <c r="G8368" s="2" t="s">
        <v>496</v>
      </c>
      <c r="H8368" s="2">
        <v>3</v>
      </c>
      <c r="I8368" s="2">
        <v>7</v>
      </c>
      <c r="J8368" s="2">
        <v>10</v>
      </c>
      <c r="K8368" s="2">
        <v>1</v>
      </c>
      <c r="L8368" s="3">
        <v>2207650.0033</v>
      </c>
      <c r="M8368" s="2" t="s">
        <v>20</v>
      </c>
      <c r="N8368" s="4" t="s">
        <v>21</v>
      </c>
    </row>
    <row r="8369" spans="1:14" x14ac:dyDescent="0.25">
      <c r="A8369" s="1" t="s">
        <v>362</v>
      </c>
      <c r="B8369" s="2" t="s">
        <v>162</v>
      </c>
      <c r="C8369" s="2" t="s">
        <v>567</v>
      </c>
      <c r="D8369" s="2" t="s">
        <v>17885</v>
      </c>
      <c r="E8369" s="2" t="s">
        <v>6783</v>
      </c>
      <c r="F8369" s="2">
        <v>72101511</v>
      </c>
      <c r="G8369" s="2" t="s">
        <v>496</v>
      </c>
      <c r="H8369" s="2">
        <v>3</v>
      </c>
      <c r="I8369" s="2">
        <v>7</v>
      </c>
      <c r="J8369" s="2">
        <v>10</v>
      </c>
      <c r="K8369" s="2">
        <v>1</v>
      </c>
      <c r="L8369" s="3">
        <v>2267650.0055999998</v>
      </c>
      <c r="M8369" s="2" t="s">
        <v>20</v>
      </c>
      <c r="N8369" s="4" t="s">
        <v>21</v>
      </c>
    </row>
    <row r="8370" spans="1:14" x14ac:dyDescent="0.25">
      <c r="A8370" s="1" t="s">
        <v>362</v>
      </c>
      <c r="B8370" s="2" t="s">
        <v>162</v>
      </c>
      <c r="C8370" s="2" t="s">
        <v>567</v>
      </c>
      <c r="D8370" s="2" t="s">
        <v>17885</v>
      </c>
      <c r="E8370" s="2" t="s">
        <v>6784</v>
      </c>
      <c r="F8370" s="2">
        <v>72101511</v>
      </c>
      <c r="G8370" s="2" t="s">
        <v>496</v>
      </c>
      <c r="H8370" s="2">
        <v>3</v>
      </c>
      <c r="I8370" s="2">
        <v>7</v>
      </c>
      <c r="J8370" s="2">
        <v>10</v>
      </c>
      <c r="K8370" s="2">
        <v>1</v>
      </c>
      <c r="L8370" s="3">
        <v>2267650.0055999998</v>
      </c>
      <c r="M8370" s="2" t="s">
        <v>20</v>
      </c>
      <c r="N8370" s="4" t="s">
        <v>21</v>
      </c>
    </row>
    <row r="8371" spans="1:14" x14ac:dyDescent="0.25">
      <c r="A8371" s="1" t="s">
        <v>362</v>
      </c>
      <c r="B8371" s="2" t="s">
        <v>162</v>
      </c>
      <c r="C8371" s="2" t="s">
        <v>567</v>
      </c>
      <c r="D8371" s="2" t="s">
        <v>17885</v>
      </c>
      <c r="E8371" s="2" t="s">
        <v>6785</v>
      </c>
      <c r="F8371" s="2">
        <v>72101511</v>
      </c>
      <c r="G8371" s="2" t="s">
        <v>496</v>
      </c>
      <c r="H8371" s="2">
        <v>3</v>
      </c>
      <c r="I8371" s="2">
        <v>7</v>
      </c>
      <c r="J8371" s="2">
        <v>10</v>
      </c>
      <c r="K8371" s="2">
        <v>1</v>
      </c>
      <c r="L8371" s="3">
        <v>16917249.999299999</v>
      </c>
      <c r="M8371" s="2" t="s">
        <v>20</v>
      </c>
      <c r="N8371" s="4" t="s">
        <v>21</v>
      </c>
    </row>
    <row r="8372" spans="1:14" x14ac:dyDescent="0.25">
      <c r="A8372" s="1" t="s">
        <v>362</v>
      </c>
      <c r="B8372" s="2" t="s">
        <v>162</v>
      </c>
      <c r="C8372" s="2" t="s">
        <v>567</v>
      </c>
      <c r="D8372" s="2" t="s">
        <v>17885</v>
      </c>
      <c r="E8372" s="2" t="s">
        <v>6786</v>
      </c>
      <c r="F8372" s="2">
        <v>72101511</v>
      </c>
      <c r="G8372" s="2" t="s">
        <v>496</v>
      </c>
      <c r="H8372" s="2">
        <v>3</v>
      </c>
      <c r="I8372" s="2">
        <v>7</v>
      </c>
      <c r="J8372" s="2">
        <v>10</v>
      </c>
      <c r="K8372" s="2">
        <v>1</v>
      </c>
      <c r="L8372" s="3">
        <v>14977750.002599999</v>
      </c>
      <c r="M8372" s="2" t="s">
        <v>20</v>
      </c>
      <c r="N8372" s="4" t="s">
        <v>21</v>
      </c>
    </row>
    <row r="8373" spans="1:14" x14ac:dyDescent="0.25">
      <c r="A8373" s="1" t="s">
        <v>362</v>
      </c>
      <c r="B8373" s="2" t="s">
        <v>162</v>
      </c>
      <c r="C8373" s="2" t="s">
        <v>567</v>
      </c>
      <c r="D8373" s="2" t="s">
        <v>17885</v>
      </c>
      <c r="E8373" s="2" t="s">
        <v>6787</v>
      </c>
      <c r="F8373" s="2">
        <v>72101511</v>
      </c>
      <c r="G8373" s="2" t="s">
        <v>496</v>
      </c>
      <c r="H8373" s="2">
        <v>3</v>
      </c>
      <c r="I8373" s="2">
        <v>7</v>
      </c>
      <c r="J8373" s="2">
        <v>10</v>
      </c>
      <c r="K8373" s="2">
        <v>1</v>
      </c>
      <c r="L8373" s="3">
        <v>2207650.0033</v>
      </c>
      <c r="M8373" s="2" t="s">
        <v>20</v>
      </c>
      <c r="N8373" s="4" t="s">
        <v>21</v>
      </c>
    </row>
    <row r="8374" spans="1:14" x14ac:dyDescent="0.25">
      <c r="A8374" s="1" t="s">
        <v>362</v>
      </c>
      <c r="B8374" s="2" t="s">
        <v>162</v>
      </c>
      <c r="C8374" s="2" t="s">
        <v>567</v>
      </c>
      <c r="D8374" s="2" t="s">
        <v>17885</v>
      </c>
      <c r="E8374" s="2" t="s">
        <v>6788</v>
      </c>
      <c r="F8374" s="2">
        <v>72101511</v>
      </c>
      <c r="G8374" s="2" t="s">
        <v>496</v>
      </c>
      <c r="H8374" s="2">
        <v>3</v>
      </c>
      <c r="I8374" s="2">
        <v>7</v>
      </c>
      <c r="J8374" s="2">
        <v>10</v>
      </c>
      <c r="K8374" s="2">
        <v>1</v>
      </c>
      <c r="L8374" s="3">
        <v>2207650.0033</v>
      </c>
      <c r="M8374" s="2" t="s">
        <v>20</v>
      </c>
      <c r="N8374" s="4" t="s">
        <v>21</v>
      </c>
    </row>
    <row r="8375" spans="1:14" x14ac:dyDescent="0.25">
      <c r="A8375" s="1" t="s">
        <v>362</v>
      </c>
      <c r="B8375" s="2" t="s">
        <v>162</v>
      </c>
      <c r="C8375" s="2" t="s">
        <v>567</v>
      </c>
      <c r="D8375" s="2" t="s">
        <v>17885</v>
      </c>
      <c r="E8375" s="2" t="s">
        <v>6789</v>
      </c>
      <c r="F8375" s="2">
        <v>72101511</v>
      </c>
      <c r="G8375" s="2" t="s">
        <v>496</v>
      </c>
      <c r="H8375" s="2">
        <v>3</v>
      </c>
      <c r="I8375" s="2">
        <v>7</v>
      </c>
      <c r="J8375" s="2">
        <v>10</v>
      </c>
      <c r="K8375" s="2">
        <v>1</v>
      </c>
      <c r="L8375" s="3">
        <v>2207650.0033</v>
      </c>
      <c r="M8375" s="2" t="s">
        <v>20</v>
      </c>
      <c r="N8375" s="4" t="s">
        <v>21</v>
      </c>
    </row>
    <row r="8376" spans="1:14" x14ac:dyDescent="0.25">
      <c r="A8376" s="1" t="s">
        <v>362</v>
      </c>
      <c r="B8376" s="2" t="s">
        <v>162</v>
      </c>
      <c r="C8376" s="2" t="s">
        <v>567</v>
      </c>
      <c r="D8376" s="2" t="s">
        <v>17885</v>
      </c>
      <c r="E8376" s="2" t="s">
        <v>6790</v>
      </c>
      <c r="F8376" s="2">
        <v>72101511</v>
      </c>
      <c r="G8376" s="2" t="s">
        <v>496</v>
      </c>
      <c r="H8376" s="2">
        <v>3</v>
      </c>
      <c r="I8376" s="2">
        <v>7</v>
      </c>
      <c r="J8376" s="2">
        <v>10</v>
      </c>
      <c r="K8376" s="2">
        <v>1</v>
      </c>
      <c r="L8376" s="3">
        <v>2207650.0033</v>
      </c>
      <c r="M8376" s="2" t="s">
        <v>20</v>
      </c>
      <c r="N8376" s="4" t="s">
        <v>21</v>
      </c>
    </row>
    <row r="8377" spans="1:14" x14ac:dyDescent="0.25">
      <c r="A8377" s="1" t="s">
        <v>362</v>
      </c>
      <c r="B8377" s="2" t="s">
        <v>162</v>
      </c>
      <c r="C8377" s="2" t="s">
        <v>567</v>
      </c>
      <c r="D8377" s="2" t="s">
        <v>17885</v>
      </c>
      <c r="E8377" s="2" t="s">
        <v>6791</v>
      </c>
      <c r="F8377" s="2">
        <v>72101511</v>
      </c>
      <c r="G8377" s="2" t="s">
        <v>496</v>
      </c>
      <c r="H8377" s="2">
        <v>3</v>
      </c>
      <c r="I8377" s="2">
        <v>7</v>
      </c>
      <c r="J8377" s="2">
        <v>10</v>
      </c>
      <c r="K8377" s="2">
        <v>1</v>
      </c>
      <c r="L8377" s="3">
        <v>13645803.779999999</v>
      </c>
      <c r="M8377" s="2" t="s">
        <v>20</v>
      </c>
      <c r="N8377" s="4" t="s">
        <v>21</v>
      </c>
    </row>
    <row r="8378" spans="1:14" x14ac:dyDescent="0.25">
      <c r="A8378" s="1" t="s">
        <v>362</v>
      </c>
      <c r="B8378" s="2" t="s">
        <v>162</v>
      </c>
      <c r="C8378" s="2" t="s">
        <v>567</v>
      </c>
      <c r="D8378" s="2" t="s">
        <v>17885</v>
      </c>
      <c r="E8378" s="2" t="s">
        <v>6792</v>
      </c>
      <c r="F8378" s="2">
        <v>72101511</v>
      </c>
      <c r="G8378" s="2" t="s">
        <v>496</v>
      </c>
      <c r="H8378" s="2">
        <v>3</v>
      </c>
      <c r="I8378" s="2">
        <v>7</v>
      </c>
      <c r="J8378" s="2">
        <v>10</v>
      </c>
      <c r="K8378" s="2">
        <v>1</v>
      </c>
      <c r="L8378" s="3">
        <v>11770098.41</v>
      </c>
      <c r="M8378" s="2" t="s">
        <v>20</v>
      </c>
      <c r="N8378" s="4" t="s">
        <v>21</v>
      </c>
    </row>
    <row r="8379" spans="1:14" x14ac:dyDescent="0.25">
      <c r="A8379" s="1" t="s">
        <v>362</v>
      </c>
      <c r="B8379" s="2" t="s">
        <v>162</v>
      </c>
      <c r="C8379" s="2" t="s">
        <v>567</v>
      </c>
      <c r="D8379" s="2" t="s">
        <v>17885</v>
      </c>
      <c r="E8379" s="2" t="s">
        <v>6793</v>
      </c>
      <c r="F8379" s="2">
        <v>72101511</v>
      </c>
      <c r="G8379" s="2" t="s">
        <v>496</v>
      </c>
      <c r="H8379" s="2">
        <v>3</v>
      </c>
      <c r="I8379" s="2">
        <v>7</v>
      </c>
      <c r="J8379" s="2">
        <v>10</v>
      </c>
      <c r="K8379" s="2">
        <v>1</v>
      </c>
      <c r="L8379" s="3">
        <v>16917242.300000001</v>
      </c>
      <c r="M8379" s="2" t="s">
        <v>20</v>
      </c>
      <c r="N8379" s="4" t="s">
        <v>21</v>
      </c>
    </row>
    <row r="8380" spans="1:14" x14ac:dyDescent="0.25">
      <c r="A8380" s="1" t="s">
        <v>362</v>
      </c>
      <c r="B8380" s="2" t="s">
        <v>162</v>
      </c>
      <c r="C8380" s="2" t="s">
        <v>567</v>
      </c>
      <c r="D8380" s="2" t="s">
        <v>17885</v>
      </c>
      <c r="E8380" s="2" t="s">
        <v>6794</v>
      </c>
      <c r="F8380" s="2">
        <v>72101511</v>
      </c>
      <c r="G8380" s="2" t="s">
        <v>496</v>
      </c>
      <c r="H8380" s="2">
        <v>3</v>
      </c>
      <c r="I8380" s="2">
        <v>7</v>
      </c>
      <c r="J8380" s="2">
        <v>10</v>
      </c>
      <c r="K8380" s="2">
        <v>1</v>
      </c>
      <c r="L8380" s="3">
        <v>16917242.300000001</v>
      </c>
      <c r="M8380" s="2" t="s">
        <v>20</v>
      </c>
      <c r="N8380" s="4" t="s">
        <v>21</v>
      </c>
    </row>
    <row r="8381" spans="1:14" x14ac:dyDescent="0.25">
      <c r="A8381" s="1" t="s">
        <v>362</v>
      </c>
      <c r="B8381" s="2" t="s">
        <v>162</v>
      </c>
      <c r="C8381" s="2" t="s">
        <v>567</v>
      </c>
      <c r="D8381" s="2" t="s">
        <v>17885</v>
      </c>
      <c r="E8381" s="2" t="s">
        <v>6795</v>
      </c>
      <c r="F8381" s="2">
        <v>72101511</v>
      </c>
      <c r="G8381" s="2" t="s">
        <v>496</v>
      </c>
      <c r="H8381" s="2">
        <v>3</v>
      </c>
      <c r="I8381" s="2">
        <v>7</v>
      </c>
      <c r="J8381" s="2">
        <v>10</v>
      </c>
      <c r="K8381" s="2">
        <v>1</v>
      </c>
      <c r="L8381" s="3">
        <v>15477749.280000001</v>
      </c>
      <c r="M8381" s="2" t="s">
        <v>20</v>
      </c>
      <c r="N8381" s="4" t="s">
        <v>21</v>
      </c>
    </row>
    <row r="8382" spans="1:14" x14ac:dyDescent="0.25">
      <c r="A8382" s="1" t="s">
        <v>362</v>
      </c>
      <c r="B8382" s="2" t="s">
        <v>162</v>
      </c>
      <c r="C8382" s="2" t="s">
        <v>567</v>
      </c>
      <c r="D8382" s="2" t="s">
        <v>17885</v>
      </c>
      <c r="E8382" s="2" t="s">
        <v>6796</v>
      </c>
      <c r="F8382" s="2">
        <v>72101511</v>
      </c>
      <c r="G8382" s="2" t="s">
        <v>496</v>
      </c>
      <c r="H8382" s="2">
        <v>3</v>
      </c>
      <c r="I8382" s="2">
        <v>7</v>
      </c>
      <c r="J8382" s="2">
        <v>10</v>
      </c>
      <c r="K8382" s="2">
        <v>1</v>
      </c>
      <c r="L8382" s="3">
        <v>7378998.4100000001</v>
      </c>
      <c r="M8382" s="2" t="s">
        <v>20</v>
      </c>
      <c r="N8382" s="4" t="s">
        <v>21</v>
      </c>
    </row>
    <row r="8383" spans="1:14" x14ac:dyDescent="0.25">
      <c r="A8383" s="1" t="s">
        <v>362</v>
      </c>
      <c r="B8383" s="2" t="s">
        <v>162</v>
      </c>
      <c r="C8383" s="2" t="s">
        <v>567</v>
      </c>
      <c r="D8383" s="2" t="s">
        <v>17885</v>
      </c>
      <c r="E8383" s="2" t="s">
        <v>6797</v>
      </c>
      <c r="F8383" s="2">
        <v>72101511</v>
      </c>
      <c r="G8383" s="2" t="s">
        <v>496</v>
      </c>
      <c r="H8383" s="2">
        <v>3</v>
      </c>
      <c r="I8383" s="2">
        <v>7</v>
      </c>
      <c r="J8383" s="2">
        <v>10</v>
      </c>
      <c r="K8383" s="2">
        <v>1</v>
      </c>
      <c r="L8383" s="3">
        <v>6301368.9199999999</v>
      </c>
      <c r="M8383" s="2" t="s">
        <v>20</v>
      </c>
      <c r="N8383" s="4" t="s">
        <v>21</v>
      </c>
    </row>
    <row r="8384" spans="1:14" x14ac:dyDescent="0.25">
      <c r="A8384" s="1" t="s">
        <v>362</v>
      </c>
      <c r="B8384" s="2" t="s">
        <v>162</v>
      </c>
      <c r="C8384" s="2" t="s">
        <v>567</v>
      </c>
      <c r="D8384" s="2" t="s">
        <v>17885</v>
      </c>
      <c r="E8384" s="2" t="s">
        <v>6798</v>
      </c>
      <c r="F8384" s="2">
        <v>72101511</v>
      </c>
      <c r="G8384" s="2" t="s">
        <v>496</v>
      </c>
      <c r="H8384" s="2">
        <v>3</v>
      </c>
      <c r="I8384" s="2">
        <v>7</v>
      </c>
      <c r="J8384" s="2">
        <v>10</v>
      </c>
      <c r="K8384" s="2">
        <v>1</v>
      </c>
      <c r="L8384" s="3">
        <v>4077436.23</v>
      </c>
      <c r="M8384" s="2" t="s">
        <v>20</v>
      </c>
      <c r="N8384" s="4" t="s">
        <v>21</v>
      </c>
    </row>
    <row r="8385" spans="1:14" x14ac:dyDescent="0.25">
      <c r="A8385" s="1" t="s">
        <v>362</v>
      </c>
      <c r="B8385" s="2" t="s">
        <v>162</v>
      </c>
      <c r="C8385" s="2" t="s">
        <v>567</v>
      </c>
      <c r="D8385" s="2" t="s">
        <v>17885</v>
      </c>
      <c r="E8385" s="2" t="s">
        <v>6799</v>
      </c>
      <c r="F8385" s="2">
        <v>72101511</v>
      </c>
      <c r="G8385" s="2" t="s">
        <v>496</v>
      </c>
      <c r="H8385" s="2">
        <v>3</v>
      </c>
      <c r="I8385" s="2">
        <v>7</v>
      </c>
      <c r="J8385" s="2">
        <v>10</v>
      </c>
      <c r="K8385" s="2">
        <v>1</v>
      </c>
      <c r="L8385" s="3">
        <v>4077436.23</v>
      </c>
      <c r="M8385" s="2" t="s">
        <v>20</v>
      </c>
      <c r="N8385" s="4" t="s">
        <v>21</v>
      </c>
    </row>
    <row r="8386" spans="1:14" x14ac:dyDescent="0.25">
      <c r="A8386" s="1" t="s">
        <v>362</v>
      </c>
      <c r="B8386" s="2" t="s">
        <v>162</v>
      </c>
      <c r="C8386" s="2" t="s">
        <v>567</v>
      </c>
      <c r="D8386" s="2" t="s">
        <v>17885</v>
      </c>
      <c r="E8386" s="2" t="s">
        <v>6800</v>
      </c>
      <c r="F8386" s="2">
        <v>72101511</v>
      </c>
      <c r="G8386" s="2" t="s">
        <v>496</v>
      </c>
      <c r="H8386" s="2">
        <v>3</v>
      </c>
      <c r="I8386" s="2">
        <v>7</v>
      </c>
      <c r="J8386" s="2">
        <v>10</v>
      </c>
      <c r="K8386" s="2">
        <v>1</v>
      </c>
      <c r="L8386" s="3">
        <v>1850748.69</v>
      </c>
      <c r="M8386" s="2" t="s">
        <v>20</v>
      </c>
      <c r="N8386" s="4" t="s">
        <v>21</v>
      </c>
    </row>
    <row r="8387" spans="1:14" x14ac:dyDescent="0.25">
      <c r="A8387" s="1" t="s">
        <v>362</v>
      </c>
      <c r="B8387" s="2" t="s">
        <v>162</v>
      </c>
      <c r="C8387" s="2" t="s">
        <v>567</v>
      </c>
      <c r="D8387" s="2" t="s">
        <v>17885</v>
      </c>
      <c r="E8387" s="2" t="s">
        <v>6801</v>
      </c>
      <c r="F8387" s="2">
        <v>72101511</v>
      </c>
      <c r="G8387" s="2" t="s">
        <v>496</v>
      </c>
      <c r="H8387" s="2">
        <v>3</v>
      </c>
      <c r="I8387" s="2">
        <v>7</v>
      </c>
      <c r="J8387" s="2">
        <v>10</v>
      </c>
      <c r="K8387" s="2">
        <v>1</v>
      </c>
      <c r="L8387" s="3">
        <v>2763698.84</v>
      </c>
      <c r="M8387" s="2" t="s">
        <v>20</v>
      </c>
      <c r="N8387" s="4" t="s">
        <v>21</v>
      </c>
    </row>
    <row r="8388" spans="1:14" x14ac:dyDescent="0.25">
      <c r="A8388" s="1" t="s">
        <v>362</v>
      </c>
      <c r="B8388" s="2" t="s">
        <v>162</v>
      </c>
      <c r="C8388" s="2" t="s">
        <v>567</v>
      </c>
      <c r="D8388" s="2" t="s">
        <v>17885</v>
      </c>
      <c r="E8388" s="2" t="s">
        <v>6802</v>
      </c>
      <c r="F8388" s="2">
        <v>72101511</v>
      </c>
      <c r="G8388" s="2" t="s">
        <v>496</v>
      </c>
      <c r="H8388" s="2">
        <v>3</v>
      </c>
      <c r="I8388" s="2">
        <v>7</v>
      </c>
      <c r="J8388" s="2">
        <v>10</v>
      </c>
      <c r="K8388" s="2">
        <v>1</v>
      </c>
      <c r="L8388" s="3">
        <v>1550748.5</v>
      </c>
      <c r="M8388" s="2" t="s">
        <v>20</v>
      </c>
      <c r="N8388" s="4" t="s">
        <v>21</v>
      </c>
    </row>
    <row r="8389" spans="1:14" x14ac:dyDescent="0.25">
      <c r="A8389" s="1" t="s">
        <v>362</v>
      </c>
      <c r="B8389" s="2" t="s">
        <v>162</v>
      </c>
      <c r="C8389" s="2" t="s">
        <v>567</v>
      </c>
      <c r="D8389" s="2" t="s">
        <v>17885</v>
      </c>
      <c r="E8389" s="2" t="s">
        <v>6803</v>
      </c>
      <c r="F8389" s="2">
        <v>72101511</v>
      </c>
      <c r="G8389" s="2" t="s">
        <v>496</v>
      </c>
      <c r="H8389" s="2">
        <v>3</v>
      </c>
      <c r="I8389" s="2">
        <v>7</v>
      </c>
      <c r="J8389" s="2">
        <v>10</v>
      </c>
      <c r="K8389" s="2">
        <v>1</v>
      </c>
      <c r="L8389" s="3">
        <v>1760249.19</v>
      </c>
      <c r="M8389" s="2" t="s">
        <v>20</v>
      </c>
      <c r="N8389" s="4" t="s">
        <v>21</v>
      </c>
    </row>
    <row r="8390" spans="1:14" x14ac:dyDescent="0.25">
      <c r="A8390" s="1" t="s">
        <v>362</v>
      </c>
      <c r="B8390" s="2" t="s">
        <v>162</v>
      </c>
      <c r="C8390" s="2" t="s">
        <v>567</v>
      </c>
      <c r="D8390" s="2" t="s">
        <v>17885</v>
      </c>
      <c r="E8390" s="2" t="s">
        <v>6804</v>
      </c>
      <c r="F8390" s="2">
        <v>72101511</v>
      </c>
      <c r="G8390" s="2" t="s">
        <v>496</v>
      </c>
      <c r="H8390" s="2">
        <v>3</v>
      </c>
      <c r="I8390" s="2">
        <v>7</v>
      </c>
      <c r="J8390" s="2">
        <v>10</v>
      </c>
      <c r="K8390" s="2">
        <v>1</v>
      </c>
      <c r="L8390" s="3">
        <v>2072624.19</v>
      </c>
      <c r="M8390" s="2" t="s">
        <v>20</v>
      </c>
      <c r="N8390" s="4" t="s">
        <v>21</v>
      </c>
    </row>
    <row r="8391" spans="1:14" x14ac:dyDescent="0.25">
      <c r="A8391" s="1" t="s">
        <v>362</v>
      </c>
      <c r="B8391" s="2" t="s">
        <v>76</v>
      </c>
      <c r="C8391" s="2" t="s">
        <v>77</v>
      </c>
      <c r="D8391" s="2" t="s">
        <v>78</v>
      </c>
      <c r="E8391" s="2" t="s">
        <v>6805</v>
      </c>
      <c r="F8391" s="2">
        <v>31211518</v>
      </c>
      <c r="G8391" s="2" t="s">
        <v>496</v>
      </c>
      <c r="H8391" s="2">
        <v>3</v>
      </c>
      <c r="I8391" s="2">
        <v>6</v>
      </c>
      <c r="J8391" s="2">
        <v>10</v>
      </c>
      <c r="K8391" s="2">
        <v>1</v>
      </c>
      <c r="L8391" s="3">
        <v>3790000</v>
      </c>
      <c r="M8391" s="2" t="s">
        <v>20</v>
      </c>
      <c r="N8391" s="4" t="s">
        <v>21</v>
      </c>
    </row>
    <row r="8392" spans="1:14" x14ac:dyDescent="0.25">
      <c r="A8392" s="1" t="s">
        <v>362</v>
      </c>
      <c r="B8392" s="2" t="s">
        <v>103</v>
      </c>
      <c r="C8392" s="2" t="s">
        <v>104</v>
      </c>
      <c r="D8392" s="2" t="s">
        <v>105</v>
      </c>
      <c r="E8392" s="2" t="s">
        <v>6806</v>
      </c>
      <c r="F8392" s="2">
        <v>31211906</v>
      </c>
      <c r="G8392" s="2" t="s">
        <v>496</v>
      </c>
      <c r="H8392" s="2">
        <v>3</v>
      </c>
      <c r="I8392" s="2">
        <v>6</v>
      </c>
      <c r="J8392" s="2">
        <v>10</v>
      </c>
      <c r="K8392" s="2">
        <v>6</v>
      </c>
      <c r="L8392" s="3">
        <v>204000</v>
      </c>
      <c r="M8392" s="2" t="s">
        <v>0</v>
      </c>
      <c r="N8392" s="4" t="s">
        <v>21</v>
      </c>
    </row>
    <row r="8393" spans="1:14" x14ac:dyDescent="0.25">
      <c r="A8393" s="1" t="s">
        <v>362</v>
      </c>
      <c r="B8393" s="2" t="s">
        <v>378</v>
      </c>
      <c r="C8393" s="2" t="s">
        <v>2536</v>
      </c>
      <c r="D8393" s="2" t="s">
        <v>17956</v>
      </c>
      <c r="E8393" s="2" t="s">
        <v>6807</v>
      </c>
      <c r="F8393" s="2">
        <v>39111611</v>
      </c>
      <c r="G8393" s="2" t="s">
        <v>496</v>
      </c>
      <c r="H8393" s="2">
        <v>3</v>
      </c>
      <c r="I8393" s="2">
        <v>6</v>
      </c>
      <c r="J8393" s="2">
        <v>10</v>
      </c>
      <c r="K8393" s="2">
        <v>1</v>
      </c>
      <c r="L8393" s="3">
        <v>1190000</v>
      </c>
      <c r="M8393" s="2" t="s">
        <v>20</v>
      </c>
      <c r="N8393" s="4" t="s">
        <v>21</v>
      </c>
    </row>
    <row r="8394" spans="1:14" x14ac:dyDescent="0.25">
      <c r="A8394" s="1" t="s">
        <v>362</v>
      </c>
      <c r="B8394" s="2" t="s">
        <v>86</v>
      </c>
      <c r="C8394" s="2" t="s">
        <v>87</v>
      </c>
      <c r="D8394" s="2" t="s">
        <v>88</v>
      </c>
      <c r="E8394" s="2" t="s">
        <v>6808</v>
      </c>
      <c r="F8394" s="2">
        <v>40142008</v>
      </c>
      <c r="G8394" s="2" t="s">
        <v>496</v>
      </c>
      <c r="H8394" s="2">
        <v>3</v>
      </c>
      <c r="I8394" s="2">
        <v>6</v>
      </c>
      <c r="J8394" s="2">
        <v>10</v>
      </c>
      <c r="K8394" s="2">
        <v>2</v>
      </c>
      <c r="L8394" s="3">
        <v>196000</v>
      </c>
      <c r="M8394" s="2" t="s">
        <v>0</v>
      </c>
      <c r="N8394" s="4" t="s">
        <v>21</v>
      </c>
    </row>
    <row r="8395" spans="1:14" x14ac:dyDescent="0.25">
      <c r="A8395" s="1" t="s">
        <v>362</v>
      </c>
      <c r="B8395" s="2" t="s">
        <v>28</v>
      </c>
      <c r="C8395" s="2" t="s">
        <v>29</v>
      </c>
      <c r="D8395" s="2" t="s">
        <v>30</v>
      </c>
      <c r="E8395" s="2" t="s">
        <v>6809</v>
      </c>
      <c r="F8395" s="2">
        <v>40101701</v>
      </c>
      <c r="G8395" s="2" t="s">
        <v>496</v>
      </c>
      <c r="H8395" s="2">
        <v>3</v>
      </c>
      <c r="I8395" s="2">
        <v>6</v>
      </c>
      <c r="J8395" s="2">
        <v>10</v>
      </c>
      <c r="K8395" s="2">
        <v>6</v>
      </c>
      <c r="L8395" s="3">
        <v>8999400</v>
      </c>
      <c r="M8395" s="2" t="s">
        <v>0</v>
      </c>
      <c r="N8395" s="4" t="s">
        <v>21</v>
      </c>
    </row>
    <row r="8396" spans="1:14" x14ac:dyDescent="0.25">
      <c r="A8396" s="1" t="s">
        <v>362</v>
      </c>
      <c r="B8396" s="2" t="s">
        <v>189</v>
      </c>
      <c r="C8396" s="2" t="s">
        <v>2626</v>
      </c>
      <c r="D8396" s="2" t="s">
        <v>17961</v>
      </c>
      <c r="E8396" s="2" t="s">
        <v>6810</v>
      </c>
      <c r="F8396" s="2">
        <v>72101507</v>
      </c>
      <c r="G8396" s="2" t="s">
        <v>496</v>
      </c>
      <c r="H8396" s="2">
        <v>3</v>
      </c>
      <c r="I8396" s="2">
        <v>6</v>
      </c>
      <c r="J8396" s="2">
        <v>10</v>
      </c>
      <c r="K8396" s="2">
        <v>1</v>
      </c>
      <c r="L8396" s="3">
        <v>71690000</v>
      </c>
      <c r="M8396" s="2" t="s">
        <v>20</v>
      </c>
      <c r="N8396" s="4" t="s">
        <v>21</v>
      </c>
    </row>
    <row r="8397" spans="1:14" x14ac:dyDescent="0.25">
      <c r="A8397" s="1" t="s">
        <v>362</v>
      </c>
      <c r="B8397" s="2" t="s">
        <v>162</v>
      </c>
      <c r="C8397" s="2" t="s">
        <v>457</v>
      </c>
      <c r="D8397" s="2" t="s">
        <v>17868</v>
      </c>
      <c r="E8397" s="2" t="s">
        <v>6811</v>
      </c>
      <c r="F8397" s="2">
        <v>78181507</v>
      </c>
      <c r="G8397" s="2" t="s">
        <v>496</v>
      </c>
      <c r="H8397" s="2">
        <v>3</v>
      </c>
      <c r="I8397" s="2">
        <v>6</v>
      </c>
      <c r="J8397" s="2">
        <v>10</v>
      </c>
      <c r="K8397" s="2">
        <v>1</v>
      </c>
      <c r="L8397" s="3">
        <v>5000000</v>
      </c>
      <c r="M8397" s="2" t="s">
        <v>20</v>
      </c>
      <c r="N8397" s="4" t="s">
        <v>21</v>
      </c>
    </row>
    <row r="8398" spans="1:14" x14ac:dyDescent="0.25">
      <c r="A8398" s="1" t="s">
        <v>362</v>
      </c>
      <c r="B8398" s="2" t="s">
        <v>162</v>
      </c>
      <c r="C8398" s="2" t="s">
        <v>457</v>
      </c>
      <c r="D8398" s="2" t="s">
        <v>17868</v>
      </c>
      <c r="E8398" s="2" t="s">
        <v>6812</v>
      </c>
      <c r="F8398" s="2">
        <v>78181508</v>
      </c>
      <c r="G8398" s="2" t="s">
        <v>496</v>
      </c>
      <c r="H8398" s="2">
        <v>3</v>
      </c>
      <c r="I8398" s="2">
        <v>6</v>
      </c>
      <c r="J8398" s="2">
        <v>10</v>
      </c>
      <c r="K8398" s="2">
        <v>1</v>
      </c>
      <c r="L8398" s="3">
        <v>3353898.38</v>
      </c>
      <c r="M8398" s="2" t="s">
        <v>20</v>
      </c>
      <c r="N8398" s="4" t="s">
        <v>21</v>
      </c>
    </row>
    <row r="8399" spans="1:14" x14ac:dyDescent="0.25">
      <c r="A8399" s="1" t="s">
        <v>362</v>
      </c>
      <c r="B8399" s="2" t="s">
        <v>162</v>
      </c>
      <c r="C8399" s="2" t="s">
        <v>567</v>
      </c>
      <c r="D8399" s="2" t="s">
        <v>17885</v>
      </c>
      <c r="E8399" s="2" t="s">
        <v>6813</v>
      </c>
      <c r="F8399" s="2">
        <v>73152108</v>
      </c>
      <c r="G8399" s="2" t="s">
        <v>496</v>
      </c>
      <c r="H8399" s="2">
        <v>3</v>
      </c>
      <c r="I8399" s="2">
        <v>6</v>
      </c>
      <c r="J8399" s="2">
        <v>10</v>
      </c>
      <c r="K8399" s="2">
        <v>1</v>
      </c>
      <c r="L8399" s="3">
        <v>1200000</v>
      </c>
      <c r="M8399" s="2" t="s">
        <v>20</v>
      </c>
      <c r="N8399" s="4" t="s">
        <v>21</v>
      </c>
    </row>
    <row r="8400" spans="1:14" x14ac:dyDescent="0.25">
      <c r="A8400" s="1" t="s">
        <v>362</v>
      </c>
      <c r="B8400" s="2" t="s">
        <v>162</v>
      </c>
      <c r="C8400" s="2" t="s">
        <v>567</v>
      </c>
      <c r="D8400" s="2" t="s">
        <v>17885</v>
      </c>
      <c r="E8400" s="2" t="s">
        <v>6814</v>
      </c>
      <c r="F8400" s="2">
        <v>72154302</v>
      </c>
      <c r="G8400" s="2" t="s">
        <v>496</v>
      </c>
      <c r="H8400" s="2">
        <v>3</v>
      </c>
      <c r="I8400" s="2">
        <v>6</v>
      </c>
      <c r="J8400" s="2">
        <v>10</v>
      </c>
      <c r="K8400" s="2">
        <v>1</v>
      </c>
      <c r="L8400" s="3">
        <v>833000</v>
      </c>
      <c r="M8400" s="2" t="s">
        <v>20</v>
      </c>
      <c r="N8400" s="4" t="s">
        <v>21</v>
      </c>
    </row>
    <row r="8401" spans="1:14" x14ac:dyDescent="0.25">
      <c r="A8401" s="1" t="s">
        <v>362</v>
      </c>
      <c r="B8401" s="2" t="s">
        <v>162</v>
      </c>
      <c r="C8401" s="2" t="s">
        <v>567</v>
      </c>
      <c r="D8401" s="2" t="s">
        <v>17885</v>
      </c>
      <c r="E8401" s="2" t="s">
        <v>6815</v>
      </c>
      <c r="F8401" s="2">
        <v>72101511</v>
      </c>
      <c r="G8401" s="2" t="s">
        <v>496</v>
      </c>
      <c r="H8401" s="2">
        <v>3</v>
      </c>
      <c r="I8401" s="2">
        <v>6</v>
      </c>
      <c r="J8401" s="2">
        <v>10</v>
      </c>
      <c r="K8401" s="2">
        <v>1</v>
      </c>
      <c r="L8401" s="3">
        <v>13000000</v>
      </c>
      <c r="M8401" s="2" t="s">
        <v>20</v>
      </c>
      <c r="N8401" s="4" t="s">
        <v>21</v>
      </c>
    </row>
    <row r="8402" spans="1:14" x14ac:dyDescent="0.25">
      <c r="A8402" s="1" t="s">
        <v>362</v>
      </c>
      <c r="B8402" s="2" t="s">
        <v>162</v>
      </c>
      <c r="C8402" s="2" t="s">
        <v>567</v>
      </c>
      <c r="D8402" s="2" t="s">
        <v>17885</v>
      </c>
      <c r="E8402" s="2" t="s">
        <v>6816</v>
      </c>
      <c r="F8402" s="2">
        <v>72154101</v>
      </c>
      <c r="G8402" s="2" t="s">
        <v>496</v>
      </c>
      <c r="H8402" s="2">
        <v>3</v>
      </c>
      <c r="I8402" s="2">
        <v>6</v>
      </c>
      <c r="J8402" s="2">
        <v>10</v>
      </c>
      <c r="K8402" s="2">
        <v>1</v>
      </c>
      <c r="L8402" s="3">
        <v>833000</v>
      </c>
      <c r="M8402" s="2" t="s">
        <v>20</v>
      </c>
      <c r="N8402" s="4" t="s">
        <v>21</v>
      </c>
    </row>
    <row r="8403" spans="1:14" x14ac:dyDescent="0.25">
      <c r="A8403" s="1" t="s">
        <v>362</v>
      </c>
      <c r="B8403" s="2" t="s">
        <v>162</v>
      </c>
      <c r="C8403" s="2" t="s">
        <v>567</v>
      </c>
      <c r="D8403" s="2" t="s">
        <v>17885</v>
      </c>
      <c r="E8403" s="2" t="s">
        <v>6817</v>
      </c>
      <c r="F8403" s="2">
        <v>72154302</v>
      </c>
      <c r="G8403" s="2" t="s">
        <v>496</v>
      </c>
      <c r="H8403" s="2">
        <v>3</v>
      </c>
      <c r="I8403" s="2">
        <v>6</v>
      </c>
      <c r="J8403" s="2">
        <v>10</v>
      </c>
      <c r="K8403" s="2">
        <v>1</v>
      </c>
      <c r="L8403" s="3">
        <v>833000</v>
      </c>
      <c r="M8403" s="2" t="s">
        <v>20</v>
      </c>
      <c r="N8403" s="4" t="s">
        <v>21</v>
      </c>
    </row>
    <row r="8404" spans="1:14" x14ac:dyDescent="0.25">
      <c r="A8404" s="1" t="s">
        <v>362</v>
      </c>
      <c r="B8404" s="2" t="s">
        <v>162</v>
      </c>
      <c r="C8404" s="2" t="s">
        <v>567</v>
      </c>
      <c r="D8404" s="2" t="s">
        <v>17885</v>
      </c>
      <c r="E8404" s="2" t="s">
        <v>6818</v>
      </c>
      <c r="F8404" s="2">
        <v>72154109</v>
      </c>
      <c r="G8404" s="2" t="s">
        <v>496</v>
      </c>
      <c r="H8404" s="2">
        <v>3</v>
      </c>
      <c r="I8404" s="2">
        <v>6</v>
      </c>
      <c r="J8404" s="2">
        <v>10</v>
      </c>
      <c r="K8404" s="2">
        <v>1</v>
      </c>
      <c r="L8404" s="3">
        <v>1190000</v>
      </c>
      <c r="M8404" s="2" t="s">
        <v>20</v>
      </c>
      <c r="N8404" s="4" t="s">
        <v>21</v>
      </c>
    </row>
    <row r="8405" spans="1:14" x14ac:dyDescent="0.25">
      <c r="A8405" s="1" t="s">
        <v>362</v>
      </c>
      <c r="B8405" s="2" t="s">
        <v>162</v>
      </c>
      <c r="C8405" s="2" t="s">
        <v>567</v>
      </c>
      <c r="D8405" s="2" t="s">
        <v>17885</v>
      </c>
      <c r="E8405" s="2" t="s">
        <v>6819</v>
      </c>
      <c r="F8405" s="2">
        <v>72101511</v>
      </c>
      <c r="G8405" s="2" t="s">
        <v>496</v>
      </c>
      <c r="H8405" s="2">
        <v>3</v>
      </c>
      <c r="I8405" s="2">
        <v>6</v>
      </c>
      <c r="J8405" s="2">
        <v>10</v>
      </c>
      <c r="K8405" s="2">
        <v>1</v>
      </c>
      <c r="L8405" s="3">
        <v>6000000</v>
      </c>
      <c r="M8405" s="2" t="s">
        <v>20</v>
      </c>
      <c r="N8405" s="4" t="s">
        <v>21</v>
      </c>
    </row>
    <row r="8406" spans="1:14" x14ac:dyDescent="0.25">
      <c r="A8406" s="1" t="s">
        <v>362</v>
      </c>
      <c r="B8406" s="2" t="s">
        <v>477</v>
      </c>
      <c r="C8406" s="2" t="s">
        <v>478</v>
      </c>
      <c r="D8406" s="2" t="s">
        <v>17875</v>
      </c>
      <c r="E8406" s="2" t="s">
        <v>6820</v>
      </c>
      <c r="F8406" s="2">
        <v>83101803</v>
      </c>
      <c r="G8406" s="2" t="s">
        <v>496</v>
      </c>
      <c r="H8406" s="2">
        <v>3</v>
      </c>
      <c r="I8406" s="2">
        <v>6</v>
      </c>
      <c r="J8406" s="2">
        <v>10</v>
      </c>
      <c r="K8406" s="2">
        <v>1</v>
      </c>
      <c r="L8406" s="3">
        <v>230000000</v>
      </c>
      <c r="M8406" s="2" t="s">
        <v>20</v>
      </c>
      <c r="N8406" s="4" t="s">
        <v>21</v>
      </c>
    </row>
    <row r="8407" spans="1:14" x14ac:dyDescent="0.25">
      <c r="A8407" s="1" t="s">
        <v>362</v>
      </c>
      <c r="B8407" s="2" t="s">
        <v>162</v>
      </c>
      <c r="C8407" s="2" t="s">
        <v>567</v>
      </c>
      <c r="D8407" s="2" t="s">
        <v>17885</v>
      </c>
      <c r="E8407" s="2" t="s">
        <v>6821</v>
      </c>
      <c r="F8407" s="2">
        <v>0</v>
      </c>
      <c r="G8407" s="2" t="s">
        <v>496</v>
      </c>
      <c r="H8407" s="2">
        <v>1</v>
      </c>
      <c r="I8407" s="2">
        <v>6</v>
      </c>
      <c r="J8407" s="2">
        <v>10</v>
      </c>
      <c r="K8407" s="2">
        <v>1</v>
      </c>
      <c r="L8407" s="3">
        <v>200000000</v>
      </c>
      <c r="M8407" s="2" t="s">
        <v>20</v>
      </c>
      <c r="N8407" s="4" t="s">
        <v>21</v>
      </c>
    </row>
    <row r="8408" spans="1:14" x14ac:dyDescent="0.25">
      <c r="A8408" s="1" t="s">
        <v>362</v>
      </c>
      <c r="B8408" s="2" t="s">
        <v>3321</v>
      </c>
      <c r="C8408" s="2" t="s">
        <v>3322</v>
      </c>
      <c r="D8408" s="2" t="s">
        <v>18002</v>
      </c>
      <c r="E8408" s="2" t="s">
        <v>6822</v>
      </c>
      <c r="F8408" s="2">
        <v>72102900</v>
      </c>
      <c r="G8408" s="2" t="s">
        <v>496</v>
      </c>
      <c r="H8408" s="2">
        <v>1</v>
      </c>
      <c r="I8408" s="2">
        <v>6</v>
      </c>
      <c r="J8408" s="2">
        <v>10</v>
      </c>
      <c r="K8408" s="2">
        <v>1</v>
      </c>
      <c r="L8408" s="3">
        <v>65727710.030000001</v>
      </c>
      <c r="M8408" s="2" t="s">
        <v>20</v>
      </c>
      <c r="N8408" s="4" t="s">
        <v>21</v>
      </c>
    </row>
    <row r="8409" spans="1:14" x14ac:dyDescent="0.25">
      <c r="A8409" s="1" t="s">
        <v>362</v>
      </c>
      <c r="B8409" s="2" t="s">
        <v>76</v>
      </c>
      <c r="C8409" s="2" t="s">
        <v>83</v>
      </c>
      <c r="D8409" s="2" t="s">
        <v>84</v>
      </c>
      <c r="E8409" s="2" t="s">
        <v>6823</v>
      </c>
      <c r="F8409" s="2">
        <v>0</v>
      </c>
      <c r="G8409" s="2" t="s">
        <v>17856</v>
      </c>
      <c r="H8409" s="2">
        <v>1</v>
      </c>
      <c r="I8409" s="2">
        <v>6</v>
      </c>
      <c r="J8409" s="2">
        <v>10</v>
      </c>
      <c r="K8409" s="2">
        <v>1</v>
      </c>
      <c r="L8409" s="3">
        <v>0.13</v>
      </c>
      <c r="M8409" s="2" t="s">
        <v>20</v>
      </c>
      <c r="N8409" s="4" t="s">
        <v>21</v>
      </c>
    </row>
    <row r="8410" spans="1:14" x14ac:dyDescent="0.25">
      <c r="A8410" s="1" t="s">
        <v>362</v>
      </c>
      <c r="B8410" s="2" t="s">
        <v>103</v>
      </c>
      <c r="C8410" s="2" t="s">
        <v>104</v>
      </c>
      <c r="D8410" s="2" t="s">
        <v>105</v>
      </c>
      <c r="E8410" s="2" t="s">
        <v>6824</v>
      </c>
      <c r="F8410" s="2">
        <v>0</v>
      </c>
      <c r="G8410" s="2" t="s">
        <v>17856</v>
      </c>
      <c r="H8410" s="2">
        <v>1</v>
      </c>
      <c r="I8410" s="2">
        <v>6</v>
      </c>
      <c r="J8410" s="2">
        <v>10</v>
      </c>
      <c r="K8410" s="2">
        <v>1</v>
      </c>
      <c r="L8410" s="3">
        <v>0.42</v>
      </c>
      <c r="M8410" s="2" t="s">
        <v>20</v>
      </c>
      <c r="N8410" s="4" t="s">
        <v>21</v>
      </c>
    </row>
    <row r="8411" spans="1:14" x14ac:dyDescent="0.25">
      <c r="A8411" s="1" t="s">
        <v>362</v>
      </c>
      <c r="B8411" s="2" t="s">
        <v>63</v>
      </c>
      <c r="C8411" s="2" t="s">
        <v>64</v>
      </c>
      <c r="D8411" s="2" t="s">
        <v>65</v>
      </c>
      <c r="E8411" s="2" t="s">
        <v>6825</v>
      </c>
      <c r="F8411" s="2">
        <v>0</v>
      </c>
      <c r="G8411" s="2" t="s">
        <v>17856</v>
      </c>
      <c r="H8411" s="2">
        <v>1</v>
      </c>
      <c r="I8411" s="2">
        <v>6</v>
      </c>
      <c r="J8411" s="2">
        <v>10</v>
      </c>
      <c r="K8411" s="2">
        <v>1</v>
      </c>
      <c r="L8411" s="3">
        <v>0.72</v>
      </c>
      <c r="M8411" s="2" t="s">
        <v>20</v>
      </c>
      <c r="N8411" s="4" t="s">
        <v>21</v>
      </c>
    </row>
    <row r="8412" spans="1:14" x14ac:dyDescent="0.25">
      <c r="A8412" s="1" t="s">
        <v>362</v>
      </c>
      <c r="B8412" s="2" t="s">
        <v>497</v>
      </c>
      <c r="C8412" s="2" t="s">
        <v>498</v>
      </c>
      <c r="D8412" s="2" t="s">
        <v>17879</v>
      </c>
      <c r="E8412" s="2" t="s">
        <v>6825</v>
      </c>
      <c r="F8412" s="2">
        <v>0</v>
      </c>
      <c r="G8412" s="2" t="s">
        <v>17856</v>
      </c>
      <c r="H8412" s="2">
        <v>1</v>
      </c>
      <c r="I8412" s="2">
        <v>6</v>
      </c>
      <c r="J8412" s="2">
        <v>10</v>
      </c>
      <c r="K8412" s="2">
        <v>1</v>
      </c>
      <c r="L8412" s="3">
        <v>0.54</v>
      </c>
      <c r="M8412" s="2" t="s">
        <v>20</v>
      </c>
      <c r="N8412" s="4" t="s">
        <v>21</v>
      </c>
    </row>
    <row r="8413" spans="1:14" x14ac:dyDescent="0.25">
      <c r="A8413" s="1" t="s">
        <v>362</v>
      </c>
      <c r="B8413" s="2" t="s">
        <v>15</v>
      </c>
      <c r="C8413" s="2" t="s">
        <v>16</v>
      </c>
      <c r="D8413" s="2" t="s">
        <v>17</v>
      </c>
      <c r="E8413" s="2" t="s">
        <v>18556</v>
      </c>
      <c r="F8413" s="2">
        <v>0</v>
      </c>
      <c r="G8413" s="2" t="s">
        <v>17856</v>
      </c>
      <c r="H8413" s="2">
        <v>1</v>
      </c>
      <c r="I8413" s="2">
        <v>6</v>
      </c>
      <c r="J8413" s="2">
        <v>10</v>
      </c>
      <c r="K8413" s="2">
        <v>1</v>
      </c>
      <c r="L8413" s="3">
        <v>174516</v>
      </c>
      <c r="M8413" s="2" t="s">
        <v>20</v>
      </c>
      <c r="N8413" s="4" t="s">
        <v>21</v>
      </c>
    </row>
    <row r="8414" spans="1:14" x14ac:dyDescent="0.25">
      <c r="A8414" s="1" t="s">
        <v>362</v>
      </c>
      <c r="B8414" s="2" t="s">
        <v>28</v>
      </c>
      <c r="C8414" s="2" t="s">
        <v>29</v>
      </c>
      <c r="D8414" s="2" t="s">
        <v>30</v>
      </c>
      <c r="E8414" s="2" t="s">
        <v>6826</v>
      </c>
      <c r="F8414" s="2">
        <v>0</v>
      </c>
      <c r="G8414" s="2" t="s">
        <v>17856</v>
      </c>
      <c r="H8414" s="2">
        <v>1</v>
      </c>
      <c r="I8414" s="2">
        <v>6</v>
      </c>
      <c r="J8414" s="2">
        <v>16</v>
      </c>
      <c r="K8414" s="2">
        <v>1</v>
      </c>
      <c r="L8414" s="3">
        <v>130</v>
      </c>
      <c r="M8414" s="2" t="s">
        <v>20</v>
      </c>
      <c r="N8414" s="4" t="s">
        <v>21</v>
      </c>
    </row>
    <row r="8415" spans="1:14" x14ac:dyDescent="0.25">
      <c r="A8415" s="1" t="s">
        <v>362</v>
      </c>
      <c r="B8415" s="2" t="s">
        <v>52</v>
      </c>
      <c r="C8415" s="2" t="s">
        <v>53</v>
      </c>
      <c r="D8415" s="2" t="s">
        <v>54</v>
      </c>
      <c r="E8415" s="2" t="s">
        <v>6827</v>
      </c>
      <c r="F8415" s="2">
        <v>0</v>
      </c>
      <c r="G8415" s="2" t="s">
        <v>17856</v>
      </c>
      <c r="H8415" s="2">
        <v>1</v>
      </c>
      <c r="I8415" s="2">
        <v>6</v>
      </c>
      <c r="J8415" s="2">
        <v>16</v>
      </c>
      <c r="K8415" s="2">
        <v>1</v>
      </c>
      <c r="L8415" s="3">
        <v>452</v>
      </c>
      <c r="M8415" s="2" t="s">
        <v>20</v>
      </c>
      <c r="N8415" s="4" t="s">
        <v>21</v>
      </c>
    </row>
    <row r="8416" spans="1:14" x14ac:dyDescent="0.25">
      <c r="A8416" s="1" t="s">
        <v>362</v>
      </c>
      <c r="B8416" s="2" t="s">
        <v>712</v>
      </c>
      <c r="C8416" s="2" t="s">
        <v>915</v>
      </c>
      <c r="D8416" s="2" t="s">
        <v>17910</v>
      </c>
      <c r="E8416" s="2" t="s">
        <v>6828</v>
      </c>
      <c r="F8416" s="2">
        <v>0</v>
      </c>
      <c r="G8416" s="2" t="s">
        <v>17856</v>
      </c>
      <c r="H8416" s="2">
        <v>1</v>
      </c>
      <c r="I8416" s="2">
        <v>6</v>
      </c>
      <c r="J8416" s="2">
        <v>10</v>
      </c>
      <c r="K8416" s="2">
        <v>1</v>
      </c>
      <c r="L8416" s="3">
        <v>0.02</v>
      </c>
      <c r="M8416" s="2" t="s">
        <v>20</v>
      </c>
      <c r="N8416" s="4" t="s">
        <v>21</v>
      </c>
    </row>
    <row r="8417" spans="1:14" x14ac:dyDescent="0.25">
      <c r="A8417" s="1" t="s">
        <v>362</v>
      </c>
      <c r="B8417" s="2" t="s">
        <v>52</v>
      </c>
      <c r="C8417" s="2" t="s">
        <v>1063</v>
      </c>
      <c r="D8417" s="2" t="s">
        <v>17928</v>
      </c>
      <c r="E8417" s="2" t="s">
        <v>6829</v>
      </c>
      <c r="F8417" s="2">
        <v>0</v>
      </c>
      <c r="G8417" s="2" t="s">
        <v>17856</v>
      </c>
      <c r="H8417" s="2">
        <v>1</v>
      </c>
      <c r="I8417" s="2">
        <v>6</v>
      </c>
      <c r="J8417" s="2">
        <v>10</v>
      </c>
      <c r="K8417" s="2">
        <v>1</v>
      </c>
      <c r="L8417" s="3">
        <v>0.24</v>
      </c>
      <c r="M8417" s="2" t="s">
        <v>20</v>
      </c>
      <c r="N8417" s="4" t="s">
        <v>21</v>
      </c>
    </row>
    <row r="8418" spans="1:14" x14ac:dyDescent="0.25">
      <c r="A8418" s="1" t="s">
        <v>362</v>
      </c>
      <c r="B8418" s="2" t="s">
        <v>60</v>
      </c>
      <c r="C8418" s="2" t="s">
        <v>60</v>
      </c>
      <c r="D8418" s="2" t="s">
        <v>61</v>
      </c>
      <c r="E8418" s="2" t="s">
        <v>6829</v>
      </c>
      <c r="F8418" s="2">
        <v>0</v>
      </c>
      <c r="G8418" s="2" t="s">
        <v>17856</v>
      </c>
      <c r="H8418" s="2">
        <v>1</v>
      </c>
      <c r="I8418" s="2">
        <v>6</v>
      </c>
      <c r="J8418" s="2">
        <v>10</v>
      </c>
      <c r="K8418" s="2">
        <v>1</v>
      </c>
      <c r="L8418" s="3">
        <v>0.76</v>
      </c>
      <c r="M8418" s="2" t="s">
        <v>20</v>
      </c>
      <c r="N8418" s="4" t="s">
        <v>21</v>
      </c>
    </row>
    <row r="8419" spans="1:14" x14ac:dyDescent="0.25">
      <c r="A8419" s="1" t="s">
        <v>362</v>
      </c>
      <c r="B8419" s="2" t="s">
        <v>1112</v>
      </c>
      <c r="C8419" s="2" t="s">
        <v>1112</v>
      </c>
      <c r="D8419" s="2" t="s">
        <v>17931</v>
      </c>
      <c r="E8419" s="2" t="s">
        <v>6830</v>
      </c>
      <c r="F8419" s="2">
        <v>0</v>
      </c>
      <c r="G8419" s="2" t="s">
        <v>17856</v>
      </c>
      <c r="H8419" s="2">
        <v>1</v>
      </c>
      <c r="I8419" s="2">
        <v>6</v>
      </c>
      <c r="J8419" s="2">
        <v>10</v>
      </c>
      <c r="K8419" s="2">
        <v>1</v>
      </c>
      <c r="L8419" s="3">
        <v>0.69</v>
      </c>
      <c r="M8419" s="2" t="s">
        <v>20</v>
      </c>
      <c r="N8419" s="4" t="s">
        <v>21</v>
      </c>
    </row>
    <row r="8420" spans="1:14" x14ac:dyDescent="0.25">
      <c r="A8420" s="1" t="s">
        <v>362</v>
      </c>
      <c r="B8420" s="2" t="s">
        <v>15</v>
      </c>
      <c r="C8420" s="2" t="s">
        <v>16</v>
      </c>
      <c r="D8420" s="2" t="s">
        <v>17</v>
      </c>
      <c r="E8420" s="2" t="s">
        <v>6831</v>
      </c>
      <c r="F8420" s="2">
        <v>0</v>
      </c>
      <c r="G8420" s="2" t="s">
        <v>17856</v>
      </c>
      <c r="H8420" s="2">
        <v>1</v>
      </c>
      <c r="I8420" s="2">
        <v>6</v>
      </c>
      <c r="J8420" s="2">
        <v>16</v>
      </c>
      <c r="K8420" s="2">
        <v>1</v>
      </c>
      <c r="L8420" s="3">
        <v>30</v>
      </c>
      <c r="M8420" s="2" t="s">
        <v>20</v>
      </c>
      <c r="N8420" s="4" t="s">
        <v>21</v>
      </c>
    </row>
    <row r="8421" spans="1:14" x14ac:dyDescent="0.25">
      <c r="A8421" s="1" t="s">
        <v>362</v>
      </c>
      <c r="B8421" s="2" t="s">
        <v>128</v>
      </c>
      <c r="C8421" s="2" t="s">
        <v>5875</v>
      </c>
      <c r="D8421" s="2" t="s">
        <v>18014</v>
      </c>
      <c r="E8421" s="2" t="s">
        <v>6831</v>
      </c>
      <c r="F8421" s="2">
        <v>0</v>
      </c>
      <c r="G8421" s="2" t="s">
        <v>17856</v>
      </c>
      <c r="H8421" s="2">
        <v>1</v>
      </c>
      <c r="I8421" s="2">
        <v>6</v>
      </c>
      <c r="J8421" s="2">
        <v>16</v>
      </c>
      <c r="K8421" s="2">
        <v>1</v>
      </c>
      <c r="L8421" s="3">
        <v>255.2</v>
      </c>
      <c r="M8421" s="2" t="s">
        <v>20</v>
      </c>
      <c r="N8421" s="4" t="s">
        <v>21</v>
      </c>
    </row>
    <row r="8422" spans="1:14" x14ac:dyDescent="0.25">
      <c r="A8422" s="1" t="s">
        <v>362</v>
      </c>
      <c r="B8422" s="2" t="s">
        <v>15</v>
      </c>
      <c r="C8422" s="2" t="s">
        <v>16</v>
      </c>
      <c r="D8422" s="2" t="s">
        <v>17</v>
      </c>
      <c r="E8422" s="2" t="s">
        <v>18556</v>
      </c>
      <c r="F8422" s="2">
        <v>56121502</v>
      </c>
      <c r="G8422" s="2" t="s">
        <v>490</v>
      </c>
      <c r="H8422" s="2">
        <v>4</v>
      </c>
      <c r="I8422" s="2">
        <v>2</v>
      </c>
      <c r="J8422" s="2">
        <v>10</v>
      </c>
      <c r="K8422" s="2">
        <v>10</v>
      </c>
      <c r="L8422" s="3">
        <v>3000000</v>
      </c>
      <c r="M8422" s="2" t="s">
        <v>0</v>
      </c>
      <c r="N8422" s="4" t="s">
        <v>21</v>
      </c>
    </row>
    <row r="8423" spans="1:14" x14ac:dyDescent="0.25">
      <c r="A8423" s="1" t="s">
        <v>362</v>
      </c>
      <c r="B8423" s="2" t="s">
        <v>189</v>
      </c>
      <c r="C8423" s="2" t="s">
        <v>2626</v>
      </c>
      <c r="D8423" s="2" t="s">
        <v>17961</v>
      </c>
      <c r="E8423" s="2" t="s">
        <v>18557</v>
      </c>
      <c r="F8423" s="2">
        <v>72151600</v>
      </c>
      <c r="G8423" s="2" t="s">
        <v>490</v>
      </c>
      <c r="H8423" s="2">
        <v>4</v>
      </c>
      <c r="I8423" s="2">
        <v>2</v>
      </c>
      <c r="J8423" s="2">
        <v>10</v>
      </c>
      <c r="K8423" s="2">
        <v>1</v>
      </c>
      <c r="L8423" s="3">
        <v>40000000</v>
      </c>
      <c r="M8423" s="2" t="s">
        <v>20</v>
      </c>
      <c r="N8423" s="4" t="s">
        <v>21</v>
      </c>
    </row>
    <row r="8424" spans="1:14" x14ac:dyDescent="0.25">
      <c r="A8424" s="1" t="s">
        <v>362</v>
      </c>
      <c r="B8424" s="2" t="s">
        <v>529</v>
      </c>
      <c r="C8424" s="2" t="s">
        <v>882</v>
      </c>
      <c r="D8424" s="2" t="s">
        <v>17907</v>
      </c>
      <c r="E8424" s="2" t="s">
        <v>3272</v>
      </c>
      <c r="F8424" s="2">
        <v>52141501</v>
      </c>
      <c r="G8424" s="2" t="s">
        <v>17856</v>
      </c>
      <c r="H8424" s="2">
        <v>1</v>
      </c>
      <c r="I8424" s="2">
        <v>6</v>
      </c>
      <c r="J8424" s="2">
        <v>10</v>
      </c>
      <c r="K8424" s="2">
        <v>1</v>
      </c>
      <c r="L8424" s="3">
        <v>1779435</v>
      </c>
      <c r="M8424" s="2" t="s">
        <v>0</v>
      </c>
      <c r="N8424" s="4" t="s">
        <v>21</v>
      </c>
    </row>
    <row r="8425" spans="1:14" x14ac:dyDescent="0.25">
      <c r="A8425" s="1" t="s">
        <v>362</v>
      </c>
      <c r="B8425" s="2" t="s">
        <v>529</v>
      </c>
      <c r="C8425" s="2" t="s">
        <v>882</v>
      </c>
      <c r="D8425" s="2" t="s">
        <v>17907</v>
      </c>
      <c r="E8425" s="2" t="s">
        <v>899</v>
      </c>
      <c r="F8425" s="2">
        <v>52141502</v>
      </c>
      <c r="G8425" s="2" t="s">
        <v>17856</v>
      </c>
      <c r="H8425" s="2">
        <v>1</v>
      </c>
      <c r="I8425" s="2">
        <v>6</v>
      </c>
      <c r="J8425" s="2">
        <v>10</v>
      </c>
      <c r="K8425" s="2">
        <v>1</v>
      </c>
      <c r="L8425" s="3">
        <v>369899.97</v>
      </c>
      <c r="M8425" s="2" t="s">
        <v>0</v>
      </c>
      <c r="N8425" s="4" t="s">
        <v>21</v>
      </c>
    </row>
    <row r="8426" spans="1:14" x14ac:dyDescent="0.25">
      <c r="A8426" s="1" t="s">
        <v>362</v>
      </c>
      <c r="B8426" s="2" t="s">
        <v>113</v>
      </c>
      <c r="C8426" s="2" t="s">
        <v>113</v>
      </c>
      <c r="D8426" s="2" t="s">
        <v>114</v>
      </c>
      <c r="E8426" s="2" t="s">
        <v>18558</v>
      </c>
      <c r="F8426" s="2">
        <v>41122808</v>
      </c>
      <c r="G8426" s="2" t="s">
        <v>17856</v>
      </c>
      <c r="H8426" s="2">
        <v>1</v>
      </c>
      <c r="I8426" s="2">
        <v>6</v>
      </c>
      <c r="J8426" s="2">
        <v>10</v>
      </c>
      <c r="K8426" s="2">
        <v>2</v>
      </c>
      <c r="L8426" s="3">
        <v>74999.88</v>
      </c>
      <c r="M8426" s="2" t="s">
        <v>0</v>
      </c>
      <c r="N8426" s="4" t="s">
        <v>21</v>
      </c>
    </row>
    <row r="8427" spans="1:14" x14ac:dyDescent="0.25">
      <c r="A8427" s="1" t="s">
        <v>362</v>
      </c>
      <c r="B8427" s="2" t="s">
        <v>378</v>
      </c>
      <c r="C8427" s="2" t="s">
        <v>2425</v>
      </c>
      <c r="D8427" s="2" t="s">
        <v>17954</v>
      </c>
      <c r="E8427" s="2" t="s">
        <v>18559</v>
      </c>
      <c r="F8427" s="2">
        <v>26121545</v>
      </c>
      <c r="G8427" s="2" t="s">
        <v>17856</v>
      </c>
      <c r="H8427" s="2">
        <v>1</v>
      </c>
      <c r="I8427" s="2">
        <v>6</v>
      </c>
      <c r="J8427" s="2">
        <v>10</v>
      </c>
      <c r="K8427" s="2">
        <v>2</v>
      </c>
      <c r="L8427" s="3">
        <v>600000</v>
      </c>
      <c r="M8427" s="2" t="s">
        <v>0</v>
      </c>
      <c r="N8427" s="4" t="s">
        <v>21</v>
      </c>
    </row>
    <row r="8428" spans="1:14" x14ac:dyDescent="0.25">
      <c r="A8428" s="1" t="s">
        <v>362</v>
      </c>
      <c r="B8428" s="2" t="s">
        <v>529</v>
      </c>
      <c r="C8428" s="2" t="s">
        <v>903</v>
      </c>
      <c r="D8428" s="2" t="s">
        <v>17908</v>
      </c>
      <c r="E8428" s="2" t="s">
        <v>6964</v>
      </c>
      <c r="F8428" s="2">
        <v>47121805</v>
      </c>
      <c r="G8428" s="2" t="s">
        <v>17856</v>
      </c>
      <c r="H8428" s="2">
        <v>1</v>
      </c>
      <c r="I8428" s="2">
        <v>6</v>
      </c>
      <c r="J8428" s="2">
        <v>10</v>
      </c>
      <c r="K8428" s="2">
        <v>1</v>
      </c>
      <c r="L8428" s="3">
        <v>1800000</v>
      </c>
      <c r="M8428" s="2" t="s">
        <v>0</v>
      </c>
      <c r="N8428" s="4" t="s">
        <v>21</v>
      </c>
    </row>
    <row r="8429" spans="1:14" x14ac:dyDescent="0.25">
      <c r="A8429" s="1" t="s">
        <v>362</v>
      </c>
      <c r="B8429" s="2" t="s">
        <v>113</v>
      </c>
      <c r="C8429" s="2" t="s">
        <v>113</v>
      </c>
      <c r="D8429" s="2" t="s">
        <v>114</v>
      </c>
      <c r="E8429" s="2" t="s">
        <v>18560</v>
      </c>
      <c r="F8429" s="2">
        <v>52152002</v>
      </c>
      <c r="G8429" s="2" t="s">
        <v>17856</v>
      </c>
      <c r="H8429" s="2">
        <v>1</v>
      </c>
      <c r="I8429" s="2">
        <v>6</v>
      </c>
      <c r="J8429" s="2">
        <v>10</v>
      </c>
      <c r="K8429" s="2">
        <v>34</v>
      </c>
      <c r="L8429" s="3">
        <v>425000</v>
      </c>
      <c r="M8429" s="2" t="s">
        <v>0</v>
      </c>
      <c r="N8429" s="4" t="s">
        <v>21</v>
      </c>
    </row>
    <row r="8430" spans="1:14" x14ac:dyDescent="0.25">
      <c r="A8430" s="1" t="s">
        <v>362</v>
      </c>
      <c r="B8430" s="2" t="s">
        <v>189</v>
      </c>
      <c r="C8430" s="2" t="s">
        <v>2626</v>
      </c>
      <c r="D8430" s="2" t="s">
        <v>17961</v>
      </c>
      <c r="E8430" s="2" t="s">
        <v>18561</v>
      </c>
      <c r="F8430" s="2">
        <v>72101500</v>
      </c>
      <c r="G8430" s="2" t="s">
        <v>17856</v>
      </c>
      <c r="H8430" s="2">
        <v>1</v>
      </c>
      <c r="I8430" s="2">
        <v>6</v>
      </c>
      <c r="J8430" s="2">
        <v>10</v>
      </c>
      <c r="K8430" s="2">
        <v>1</v>
      </c>
      <c r="L8430" s="3">
        <v>3500000</v>
      </c>
      <c r="M8430" s="2" t="s">
        <v>20</v>
      </c>
      <c r="N8430" s="4" t="s">
        <v>21</v>
      </c>
    </row>
    <row r="8431" spans="1:14" x14ac:dyDescent="0.25">
      <c r="A8431" s="1" t="s">
        <v>362</v>
      </c>
      <c r="B8431" s="2" t="s">
        <v>189</v>
      </c>
      <c r="C8431" s="2" t="s">
        <v>5891</v>
      </c>
      <c r="D8431" s="2" t="s">
        <v>18016</v>
      </c>
      <c r="E8431" s="2" t="s">
        <v>18562</v>
      </c>
      <c r="F8431" s="2">
        <v>72101507</v>
      </c>
      <c r="G8431" s="2" t="s">
        <v>17856</v>
      </c>
      <c r="H8431" s="2">
        <v>1</v>
      </c>
      <c r="I8431" s="2">
        <v>6</v>
      </c>
      <c r="J8431" s="2">
        <v>10</v>
      </c>
      <c r="K8431" s="2">
        <v>1</v>
      </c>
      <c r="L8431" s="3">
        <v>10230000</v>
      </c>
      <c r="M8431" s="2" t="s">
        <v>20</v>
      </c>
      <c r="N8431" s="4" t="s">
        <v>21</v>
      </c>
    </row>
    <row r="8432" spans="1:14" x14ac:dyDescent="0.25">
      <c r="A8432" s="1" t="s">
        <v>362</v>
      </c>
      <c r="B8432" s="2" t="s">
        <v>113</v>
      </c>
      <c r="C8432" s="2" t="s">
        <v>113</v>
      </c>
      <c r="D8432" s="2" t="s">
        <v>114</v>
      </c>
      <c r="E8432" s="2" t="s">
        <v>6832</v>
      </c>
      <c r="F8432" s="2">
        <v>0</v>
      </c>
      <c r="G8432" s="2" t="s">
        <v>17856</v>
      </c>
      <c r="H8432" s="2">
        <v>1</v>
      </c>
      <c r="I8432" s="2">
        <v>6</v>
      </c>
      <c r="J8432" s="2">
        <v>10</v>
      </c>
      <c r="K8432" s="2">
        <v>1</v>
      </c>
      <c r="L8432" s="3">
        <v>0.12</v>
      </c>
      <c r="M8432" s="2" t="s">
        <v>20</v>
      </c>
      <c r="N8432" s="4" t="s">
        <v>21</v>
      </c>
    </row>
    <row r="8433" spans="1:14" x14ac:dyDescent="0.25">
      <c r="A8433" s="1" t="s">
        <v>362</v>
      </c>
      <c r="B8433" s="2" t="s">
        <v>15</v>
      </c>
      <c r="C8433" s="2" t="s">
        <v>22</v>
      </c>
      <c r="D8433" s="2" t="s">
        <v>23</v>
      </c>
      <c r="E8433" s="2" t="s">
        <v>18563</v>
      </c>
      <c r="F8433" s="2">
        <v>56101520</v>
      </c>
      <c r="G8433" s="2" t="s">
        <v>17856</v>
      </c>
      <c r="H8433" s="2">
        <v>1</v>
      </c>
      <c r="I8433" s="2">
        <v>6</v>
      </c>
      <c r="J8433" s="2">
        <v>10</v>
      </c>
      <c r="K8433" s="2">
        <v>28</v>
      </c>
      <c r="L8433" s="3">
        <v>26119314.760000002</v>
      </c>
      <c r="M8433" s="2" t="s">
        <v>0</v>
      </c>
      <c r="N8433" s="4" t="s">
        <v>21</v>
      </c>
    </row>
    <row r="8434" spans="1:14" x14ac:dyDescent="0.25">
      <c r="A8434" s="1" t="s">
        <v>362</v>
      </c>
      <c r="B8434" s="2" t="s">
        <v>408</v>
      </c>
      <c r="C8434" s="2" t="s">
        <v>409</v>
      </c>
      <c r="D8434" s="2" t="s">
        <v>17858</v>
      </c>
      <c r="E8434" s="2" t="s">
        <v>6833</v>
      </c>
      <c r="F8434" s="2">
        <v>0</v>
      </c>
      <c r="G8434" s="2" t="s">
        <v>17856</v>
      </c>
      <c r="H8434" s="2">
        <v>1</v>
      </c>
      <c r="I8434" s="2">
        <v>6</v>
      </c>
      <c r="J8434" s="2">
        <v>16</v>
      </c>
      <c r="K8434" s="2">
        <v>1</v>
      </c>
      <c r="L8434" s="3">
        <v>7712.74</v>
      </c>
      <c r="M8434" s="2" t="s">
        <v>20</v>
      </c>
      <c r="N8434" s="4" t="s">
        <v>21</v>
      </c>
    </row>
    <row r="8435" spans="1:14" x14ac:dyDescent="0.25">
      <c r="A8435" s="1" t="s">
        <v>362</v>
      </c>
      <c r="B8435" s="2" t="s">
        <v>2048</v>
      </c>
      <c r="C8435" s="2" t="s">
        <v>2048</v>
      </c>
      <c r="D8435" s="2" t="s">
        <v>17948</v>
      </c>
      <c r="E8435" s="2" t="s">
        <v>6833</v>
      </c>
      <c r="F8435" s="2">
        <v>0</v>
      </c>
      <c r="G8435" s="2" t="s">
        <v>17856</v>
      </c>
      <c r="H8435" s="2">
        <v>1</v>
      </c>
      <c r="I8435" s="2">
        <v>6</v>
      </c>
      <c r="J8435" s="2">
        <v>10</v>
      </c>
      <c r="K8435" s="2">
        <v>1</v>
      </c>
      <c r="L8435" s="3">
        <v>0.87</v>
      </c>
      <c r="M8435" s="2" t="s">
        <v>20</v>
      </c>
      <c r="N8435" s="4" t="s">
        <v>21</v>
      </c>
    </row>
    <row r="8436" spans="1:14" x14ac:dyDescent="0.25">
      <c r="A8436" s="1" t="s">
        <v>362</v>
      </c>
      <c r="B8436" s="2" t="s">
        <v>253</v>
      </c>
      <c r="C8436" s="2" t="s">
        <v>2331</v>
      </c>
      <c r="D8436" s="2" t="s">
        <v>17949</v>
      </c>
      <c r="E8436" s="2" t="s">
        <v>6833</v>
      </c>
      <c r="F8436" s="2">
        <v>0</v>
      </c>
      <c r="G8436" s="2" t="s">
        <v>17856</v>
      </c>
      <c r="H8436" s="2">
        <v>1</v>
      </c>
      <c r="I8436" s="2">
        <v>6</v>
      </c>
      <c r="J8436" s="2">
        <v>10</v>
      </c>
      <c r="K8436" s="2">
        <v>1</v>
      </c>
      <c r="L8436" s="3">
        <v>0.1</v>
      </c>
      <c r="M8436" s="2" t="s">
        <v>20</v>
      </c>
      <c r="N8436" s="4" t="s">
        <v>21</v>
      </c>
    </row>
    <row r="8437" spans="1:14" x14ac:dyDescent="0.25">
      <c r="A8437" s="1" t="s">
        <v>362</v>
      </c>
      <c r="B8437" s="2" t="s">
        <v>624</v>
      </c>
      <c r="C8437" s="2" t="s">
        <v>2386</v>
      </c>
      <c r="D8437" s="2" t="s">
        <v>17952</v>
      </c>
      <c r="E8437" s="2" t="s">
        <v>6833</v>
      </c>
      <c r="F8437" s="2">
        <v>0</v>
      </c>
      <c r="G8437" s="2" t="s">
        <v>17856</v>
      </c>
      <c r="H8437" s="2">
        <v>1</v>
      </c>
      <c r="I8437" s="2">
        <v>6</v>
      </c>
      <c r="J8437" s="2">
        <v>10</v>
      </c>
      <c r="K8437" s="2">
        <v>1</v>
      </c>
      <c r="L8437" s="3">
        <v>0.8</v>
      </c>
      <c r="M8437" s="2" t="s">
        <v>20</v>
      </c>
      <c r="N8437" s="4" t="s">
        <v>21</v>
      </c>
    </row>
    <row r="8438" spans="1:14" x14ac:dyDescent="0.25">
      <c r="A8438" s="1" t="s">
        <v>362</v>
      </c>
      <c r="B8438" s="2" t="s">
        <v>378</v>
      </c>
      <c r="C8438" s="2" t="s">
        <v>379</v>
      </c>
      <c r="D8438" s="2" t="s">
        <v>17857</v>
      </c>
      <c r="E8438" s="2" t="s">
        <v>6833</v>
      </c>
      <c r="F8438" s="2">
        <v>0</v>
      </c>
      <c r="G8438" s="2" t="s">
        <v>17856</v>
      </c>
      <c r="H8438" s="2">
        <v>1</v>
      </c>
      <c r="I8438" s="2">
        <v>6</v>
      </c>
      <c r="J8438" s="2">
        <v>10</v>
      </c>
      <c r="K8438" s="2">
        <v>1</v>
      </c>
      <c r="L8438" s="3">
        <v>0.04</v>
      </c>
      <c r="M8438" s="2" t="s">
        <v>20</v>
      </c>
      <c r="N8438" s="4" t="s">
        <v>21</v>
      </c>
    </row>
    <row r="8439" spans="1:14" x14ac:dyDescent="0.25">
      <c r="A8439" s="1" t="s">
        <v>362</v>
      </c>
      <c r="B8439" s="2" t="s">
        <v>189</v>
      </c>
      <c r="C8439" s="2" t="s">
        <v>2615</v>
      </c>
      <c r="D8439" s="2" t="s">
        <v>17960</v>
      </c>
      <c r="E8439" s="2" t="s">
        <v>6834</v>
      </c>
      <c r="F8439" s="2">
        <v>0</v>
      </c>
      <c r="G8439" s="2" t="s">
        <v>17856</v>
      </c>
      <c r="H8439" s="2">
        <v>1</v>
      </c>
      <c r="I8439" s="2">
        <v>6</v>
      </c>
      <c r="J8439" s="2">
        <v>10</v>
      </c>
      <c r="K8439" s="2">
        <v>1</v>
      </c>
      <c r="L8439" s="3">
        <v>43391908.480000004</v>
      </c>
      <c r="M8439" s="2" t="s">
        <v>20</v>
      </c>
      <c r="N8439" s="4" t="s">
        <v>21</v>
      </c>
    </row>
    <row r="8440" spans="1:14" x14ac:dyDescent="0.25">
      <c r="A8440" s="1" t="s">
        <v>362</v>
      </c>
      <c r="B8440" s="2" t="s">
        <v>189</v>
      </c>
      <c r="C8440" s="2" t="s">
        <v>190</v>
      </c>
      <c r="D8440" s="2" t="s">
        <v>191</v>
      </c>
      <c r="E8440" s="2" t="s">
        <v>18564</v>
      </c>
      <c r="F8440" s="2">
        <v>0</v>
      </c>
      <c r="G8440" s="2" t="s">
        <v>17856</v>
      </c>
      <c r="H8440" s="2">
        <v>1</v>
      </c>
      <c r="I8440" s="2">
        <v>6</v>
      </c>
      <c r="J8440" s="2">
        <v>10</v>
      </c>
      <c r="K8440" s="2">
        <v>1</v>
      </c>
      <c r="L8440" s="3">
        <v>20000000</v>
      </c>
      <c r="M8440" s="2" t="s">
        <v>20</v>
      </c>
      <c r="N8440" s="4" t="s">
        <v>21</v>
      </c>
    </row>
    <row r="8441" spans="1:14" x14ac:dyDescent="0.25">
      <c r="A8441" s="1" t="s">
        <v>362</v>
      </c>
      <c r="B8441" s="2" t="s">
        <v>189</v>
      </c>
      <c r="C8441" s="2" t="s">
        <v>2626</v>
      </c>
      <c r="D8441" s="2" t="s">
        <v>17961</v>
      </c>
      <c r="E8441" s="2" t="s">
        <v>18565</v>
      </c>
      <c r="F8441" s="2">
        <v>0</v>
      </c>
      <c r="G8441" s="2" t="s">
        <v>17856</v>
      </c>
      <c r="H8441" s="2">
        <v>1</v>
      </c>
      <c r="I8441" s="2">
        <v>6</v>
      </c>
      <c r="J8441" s="2">
        <v>10</v>
      </c>
      <c r="K8441" s="2">
        <v>1</v>
      </c>
      <c r="L8441" s="3">
        <v>10000000</v>
      </c>
      <c r="M8441" s="2" t="s">
        <v>20</v>
      </c>
      <c r="N8441" s="4" t="s">
        <v>21</v>
      </c>
    </row>
    <row r="8442" spans="1:14" x14ac:dyDescent="0.25">
      <c r="A8442" s="1" t="s">
        <v>362</v>
      </c>
      <c r="B8442" s="2" t="s">
        <v>162</v>
      </c>
      <c r="C8442" s="2" t="s">
        <v>567</v>
      </c>
      <c r="D8442" s="2" t="s">
        <v>17885</v>
      </c>
      <c r="E8442" s="2" t="s">
        <v>6835</v>
      </c>
      <c r="F8442" s="2">
        <v>0</v>
      </c>
      <c r="G8442" s="2" t="s">
        <v>17856</v>
      </c>
      <c r="H8442" s="2">
        <v>1</v>
      </c>
      <c r="I8442" s="2">
        <v>6</v>
      </c>
      <c r="J8442" s="2">
        <v>16</v>
      </c>
      <c r="K8442" s="2">
        <v>1</v>
      </c>
      <c r="L8442" s="3">
        <v>4499340</v>
      </c>
      <c r="M8442" s="2" t="s">
        <v>20</v>
      </c>
      <c r="N8442" s="4" t="s">
        <v>21</v>
      </c>
    </row>
    <row r="8443" spans="1:14" x14ac:dyDescent="0.25">
      <c r="A8443" s="1" t="s">
        <v>362</v>
      </c>
      <c r="B8443" s="2" t="s">
        <v>86</v>
      </c>
      <c r="C8443" s="2" t="s">
        <v>93</v>
      </c>
      <c r="D8443" s="2" t="s">
        <v>94</v>
      </c>
      <c r="E8443" s="2" t="s">
        <v>18566</v>
      </c>
      <c r="F8443" s="2">
        <v>52151650</v>
      </c>
      <c r="G8443" s="2" t="s">
        <v>17856</v>
      </c>
      <c r="H8443" s="2">
        <v>1</v>
      </c>
      <c r="I8443" s="2">
        <v>6</v>
      </c>
      <c r="J8443" s="2">
        <v>10</v>
      </c>
      <c r="K8443" s="2">
        <v>1</v>
      </c>
      <c r="L8443" s="3">
        <v>164899.49</v>
      </c>
      <c r="M8443" s="2" t="s">
        <v>20</v>
      </c>
      <c r="N8443" s="4" t="s">
        <v>21</v>
      </c>
    </row>
    <row r="8444" spans="1:14" x14ac:dyDescent="0.25">
      <c r="A8444" s="1" t="s">
        <v>362</v>
      </c>
      <c r="B8444" s="2" t="s">
        <v>86</v>
      </c>
      <c r="C8444" s="2" t="s">
        <v>93</v>
      </c>
      <c r="D8444" s="2" t="s">
        <v>94</v>
      </c>
      <c r="E8444" s="2" t="s">
        <v>18567</v>
      </c>
      <c r="F8444" s="2">
        <v>48101534</v>
      </c>
      <c r="G8444" s="2" t="s">
        <v>17856</v>
      </c>
      <c r="H8444" s="2">
        <v>1</v>
      </c>
      <c r="I8444" s="2">
        <v>6</v>
      </c>
      <c r="J8444" s="2">
        <v>10</v>
      </c>
      <c r="K8444" s="2">
        <v>2</v>
      </c>
      <c r="L8444" s="3">
        <v>78000</v>
      </c>
      <c r="M8444" s="2" t="s">
        <v>20</v>
      </c>
      <c r="N8444" s="4" t="s">
        <v>21</v>
      </c>
    </row>
    <row r="8445" spans="1:14" x14ac:dyDescent="0.25">
      <c r="A8445" s="1" t="s">
        <v>362</v>
      </c>
      <c r="B8445" s="2" t="s">
        <v>86</v>
      </c>
      <c r="C8445" s="2" t="s">
        <v>93</v>
      </c>
      <c r="D8445" s="2" t="s">
        <v>94</v>
      </c>
      <c r="E8445" s="2" t="s">
        <v>18568</v>
      </c>
      <c r="F8445" s="2">
        <v>47121804</v>
      </c>
      <c r="G8445" s="2" t="s">
        <v>17856</v>
      </c>
      <c r="H8445" s="2">
        <v>1</v>
      </c>
      <c r="I8445" s="2">
        <v>6</v>
      </c>
      <c r="J8445" s="2">
        <v>10</v>
      </c>
      <c r="K8445" s="2">
        <v>5</v>
      </c>
      <c r="L8445" s="3">
        <v>43000</v>
      </c>
      <c r="M8445" s="2" t="s">
        <v>20</v>
      </c>
      <c r="N8445" s="4" t="s">
        <v>21</v>
      </c>
    </row>
    <row r="8446" spans="1:14" x14ac:dyDescent="0.25">
      <c r="A8446" s="1" t="s">
        <v>362</v>
      </c>
      <c r="B8446" s="2" t="s">
        <v>86</v>
      </c>
      <c r="C8446" s="2" t="s">
        <v>93</v>
      </c>
      <c r="D8446" s="2" t="s">
        <v>94</v>
      </c>
      <c r="E8446" s="2" t="s">
        <v>18569</v>
      </c>
      <c r="F8446" s="2">
        <v>23181603</v>
      </c>
      <c r="G8446" s="2" t="s">
        <v>17856</v>
      </c>
      <c r="H8446" s="2">
        <v>1</v>
      </c>
      <c r="I8446" s="2">
        <v>6</v>
      </c>
      <c r="J8446" s="2">
        <v>10</v>
      </c>
      <c r="K8446" s="2">
        <v>1</v>
      </c>
      <c r="L8446" s="3">
        <v>260080.77</v>
      </c>
      <c r="M8446" s="2" t="s">
        <v>20</v>
      </c>
      <c r="N8446" s="4" t="s">
        <v>21</v>
      </c>
    </row>
    <row r="8447" spans="1:14" x14ac:dyDescent="0.25">
      <c r="A8447" s="1" t="s">
        <v>362</v>
      </c>
      <c r="B8447" s="2" t="s">
        <v>86</v>
      </c>
      <c r="C8447" s="2" t="s">
        <v>93</v>
      </c>
      <c r="D8447" s="2" t="s">
        <v>94</v>
      </c>
      <c r="E8447" s="2" t="s">
        <v>12323</v>
      </c>
      <c r="F8447" s="2">
        <v>24112601</v>
      </c>
      <c r="G8447" s="2" t="s">
        <v>17856</v>
      </c>
      <c r="H8447" s="2">
        <v>1</v>
      </c>
      <c r="I8447" s="2">
        <v>6</v>
      </c>
      <c r="J8447" s="2">
        <v>10</v>
      </c>
      <c r="K8447" s="2">
        <v>6</v>
      </c>
      <c r="L8447" s="3">
        <v>72000</v>
      </c>
      <c r="M8447" s="2" t="s">
        <v>20</v>
      </c>
      <c r="N8447" s="4" t="s">
        <v>21</v>
      </c>
    </row>
    <row r="8448" spans="1:14" x14ac:dyDescent="0.25">
      <c r="A8448" s="1" t="s">
        <v>362</v>
      </c>
      <c r="B8448" s="2" t="s">
        <v>86</v>
      </c>
      <c r="C8448" s="2" t="s">
        <v>93</v>
      </c>
      <c r="D8448" s="2" t="s">
        <v>94</v>
      </c>
      <c r="E8448" s="2" t="s">
        <v>12323</v>
      </c>
      <c r="F8448" s="2">
        <v>24112601</v>
      </c>
      <c r="G8448" s="2" t="s">
        <v>17856</v>
      </c>
      <c r="H8448" s="2">
        <v>1</v>
      </c>
      <c r="I8448" s="2">
        <v>6</v>
      </c>
      <c r="J8448" s="2">
        <v>10</v>
      </c>
      <c r="K8448" s="2">
        <v>5</v>
      </c>
      <c r="L8448" s="3">
        <v>60000</v>
      </c>
      <c r="M8448" s="2" t="s">
        <v>20</v>
      </c>
      <c r="N8448" s="4" t="s">
        <v>21</v>
      </c>
    </row>
    <row r="8449" spans="1:14" x14ac:dyDescent="0.25">
      <c r="A8449" s="1" t="s">
        <v>362</v>
      </c>
      <c r="B8449" s="2" t="s">
        <v>86</v>
      </c>
      <c r="C8449" s="2" t="s">
        <v>93</v>
      </c>
      <c r="D8449" s="2" t="s">
        <v>94</v>
      </c>
      <c r="E8449" s="2" t="s">
        <v>18570</v>
      </c>
      <c r="F8449" s="2">
        <v>48101909</v>
      </c>
      <c r="G8449" s="2" t="s">
        <v>17856</v>
      </c>
      <c r="H8449" s="2">
        <v>1</v>
      </c>
      <c r="I8449" s="2">
        <v>6</v>
      </c>
      <c r="J8449" s="2">
        <v>10</v>
      </c>
      <c r="K8449" s="2">
        <v>3</v>
      </c>
      <c r="L8449" s="3">
        <v>125700</v>
      </c>
      <c r="M8449" s="2" t="s">
        <v>20</v>
      </c>
      <c r="N8449" s="4" t="s">
        <v>21</v>
      </c>
    </row>
    <row r="8450" spans="1:14" x14ac:dyDescent="0.25">
      <c r="A8450" s="1" t="s">
        <v>362</v>
      </c>
      <c r="B8450" s="2" t="s">
        <v>86</v>
      </c>
      <c r="C8450" s="2" t="s">
        <v>93</v>
      </c>
      <c r="D8450" s="2" t="s">
        <v>94</v>
      </c>
      <c r="E8450" s="2" t="s">
        <v>18571</v>
      </c>
      <c r="F8450" s="2">
        <v>48101903</v>
      </c>
      <c r="G8450" s="2" t="s">
        <v>17856</v>
      </c>
      <c r="H8450" s="2">
        <v>1</v>
      </c>
      <c r="I8450" s="2">
        <v>6</v>
      </c>
      <c r="J8450" s="2">
        <v>10</v>
      </c>
      <c r="K8450" s="2">
        <v>60</v>
      </c>
      <c r="L8450" s="3">
        <v>174000</v>
      </c>
      <c r="M8450" s="2" t="s">
        <v>20</v>
      </c>
      <c r="N8450" s="4" t="s">
        <v>21</v>
      </c>
    </row>
    <row r="8451" spans="1:14" x14ac:dyDescent="0.25">
      <c r="A8451" s="1" t="s">
        <v>362</v>
      </c>
      <c r="B8451" s="2" t="s">
        <v>63</v>
      </c>
      <c r="C8451" s="2" t="s">
        <v>64</v>
      </c>
      <c r="D8451" s="2" t="s">
        <v>65</v>
      </c>
      <c r="E8451" s="2" t="s">
        <v>6836</v>
      </c>
      <c r="F8451" s="2">
        <v>0</v>
      </c>
      <c r="G8451" s="2" t="s">
        <v>17856</v>
      </c>
      <c r="H8451" s="2">
        <v>1</v>
      </c>
      <c r="I8451" s="2">
        <v>6</v>
      </c>
      <c r="J8451" s="2">
        <v>16</v>
      </c>
      <c r="K8451" s="2">
        <v>1</v>
      </c>
      <c r="L8451" s="3">
        <v>10</v>
      </c>
      <c r="M8451" s="2" t="s">
        <v>20</v>
      </c>
      <c r="N8451" s="4" t="s">
        <v>21</v>
      </c>
    </row>
    <row r="8452" spans="1:14" x14ac:dyDescent="0.25">
      <c r="A8452" s="1" t="s">
        <v>362</v>
      </c>
      <c r="B8452" s="2" t="s">
        <v>72</v>
      </c>
      <c r="C8452" s="2" t="s">
        <v>73</v>
      </c>
      <c r="D8452" s="2" t="s">
        <v>74</v>
      </c>
      <c r="E8452" s="2" t="s">
        <v>6836</v>
      </c>
      <c r="F8452" s="2">
        <v>0</v>
      </c>
      <c r="G8452" s="2" t="s">
        <v>17856</v>
      </c>
      <c r="H8452" s="2">
        <v>1</v>
      </c>
      <c r="I8452" s="2">
        <v>6</v>
      </c>
      <c r="J8452" s="2">
        <v>16</v>
      </c>
      <c r="K8452" s="2">
        <v>1</v>
      </c>
      <c r="L8452" s="3">
        <v>18862.560000000001</v>
      </c>
      <c r="M8452" s="2" t="s">
        <v>20</v>
      </c>
      <c r="N8452" s="4" t="s">
        <v>21</v>
      </c>
    </row>
    <row r="8453" spans="1:14" x14ac:dyDescent="0.25">
      <c r="A8453" s="1" t="s">
        <v>362</v>
      </c>
      <c r="B8453" s="2" t="s">
        <v>76</v>
      </c>
      <c r="C8453" s="2" t="s">
        <v>80</v>
      </c>
      <c r="D8453" s="2" t="s">
        <v>81</v>
      </c>
      <c r="E8453" s="2" t="s">
        <v>6836</v>
      </c>
      <c r="F8453" s="2">
        <v>0</v>
      </c>
      <c r="G8453" s="2" t="s">
        <v>17856</v>
      </c>
      <c r="H8453" s="2">
        <v>1</v>
      </c>
      <c r="I8453" s="2">
        <v>6</v>
      </c>
      <c r="J8453" s="2">
        <v>16</v>
      </c>
      <c r="K8453" s="2">
        <v>1</v>
      </c>
      <c r="L8453" s="3">
        <v>4769.9399999999996</v>
      </c>
      <c r="M8453" s="2" t="s">
        <v>20</v>
      </c>
      <c r="N8453" s="4" t="s">
        <v>21</v>
      </c>
    </row>
    <row r="8454" spans="1:14" x14ac:dyDescent="0.25">
      <c r="A8454" s="1" t="s">
        <v>362</v>
      </c>
      <c r="B8454" s="2" t="s">
        <v>86</v>
      </c>
      <c r="C8454" s="2" t="s">
        <v>87</v>
      </c>
      <c r="D8454" s="2" t="s">
        <v>88</v>
      </c>
      <c r="E8454" s="2" t="s">
        <v>6836</v>
      </c>
      <c r="F8454" s="2">
        <v>0</v>
      </c>
      <c r="G8454" s="2" t="s">
        <v>17856</v>
      </c>
      <c r="H8454" s="2">
        <v>1</v>
      </c>
      <c r="I8454" s="2">
        <v>6</v>
      </c>
      <c r="J8454" s="2">
        <v>16</v>
      </c>
      <c r="K8454" s="2">
        <v>1</v>
      </c>
      <c r="L8454" s="3">
        <v>2231.09</v>
      </c>
      <c r="M8454" s="2" t="s">
        <v>20</v>
      </c>
      <c r="N8454" s="4" t="s">
        <v>21</v>
      </c>
    </row>
    <row r="8455" spans="1:14" x14ac:dyDescent="0.25">
      <c r="A8455" s="1" t="s">
        <v>362</v>
      </c>
      <c r="B8455" s="2" t="s">
        <v>103</v>
      </c>
      <c r="C8455" s="2" t="s">
        <v>104</v>
      </c>
      <c r="D8455" s="2" t="s">
        <v>105</v>
      </c>
      <c r="E8455" s="2" t="s">
        <v>6836</v>
      </c>
      <c r="F8455" s="2">
        <v>0</v>
      </c>
      <c r="G8455" s="2" t="s">
        <v>17856</v>
      </c>
      <c r="H8455" s="2">
        <v>1</v>
      </c>
      <c r="I8455" s="2">
        <v>6</v>
      </c>
      <c r="J8455" s="2">
        <v>16</v>
      </c>
      <c r="K8455" s="2">
        <v>1</v>
      </c>
      <c r="L8455" s="3">
        <v>3270.1600000000003</v>
      </c>
      <c r="M8455" s="2" t="s">
        <v>20</v>
      </c>
      <c r="N8455" s="4" t="s">
        <v>21</v>
      </c>
    </row>
    <row r="8456" spans="1:14" x14ac:dyDescent="0.25">
      <c r="A8456" s="1" t="s">
        <v>362</v>
      </c>
      <c r="B8456" s="2" t="s">
        <v>15</v>
      </c>
      <c r="C8456" s="2" t="s">
        <v>22</v>
      </c>
      <c r="D8456" s="2" t="s">
        <v>23</v>
      </c>
      <c r="E8456" s="2" t="s">
        <v>6775</v>
      </c>
      <c r="F8456" s="2">
        <v>0</v>
      </c>
      <c r="G8456" s="2" t="s">
        <v>17856</v>
      </c>
      <c r="H8456" s="2">
        <v>1</v>
      </c>
      <c r="I8456" s="2">
        <v>6</v>
      </c>
      <c r="J8456" s="2">
        <v>10</v>
      </c>
      <c r="K8456" s="2">
        <v>1</v>
      </c>
      <c r="L8456" s="3">
        <v>4951438.91</v>
      </c>
      <c r="M8456" s="2" t="s">
        <v>20</v>
      </c>
      <c r="N8456" s="4" t="s">
        <v>21</v>
      </c>
    </row>
    <row r="8457" spans="1:14" x14ac:dyDescent="0.25">
      <c r="A8457" s="1" t="s">
        <v>362</v>
      </c>
      <c r="B8457" s="2" t="s">
        <v>15</v>
      </c>
      <c r="C8457" s="2" t="s">
        <v>22</v>
      </c>
      <c r="D8457" s="2" t="s">
        <v>23</v>
      </c>
      <c r="E8457" s="2" t="s">
        <v>18563</v>
      </c>
      <c r="F8457" s="2">
        <v>0</v>
      </c>
      <c r="G8457" s="2" t="s">
        <v>17856</v>
      </c>
      <c r="H8457" s="2">
        <v>1</v>
      </c>
      <c r="I8457" s="2">
        <v>6</v>
      </c>
      <c r="J8457" s="2">
        <v>10</v>
      </c>
      <c r="K8457" s="2">
        <v>1</v>
      </c>
      <c r="L8457" s="3">
        <v>553498.11</v>
      </c>
      <c r="M8457" s="2" t="s">
        <v>20</v>
      </c>
      <c r="N8457" s="4" t="s">
        <v>21</v>
      </c>
    </row>
    <row r="8458" spans="1:14" x14ac:dyDescent="0.25">
      <c r="A8458" s="1" t="s">
        <v>362</v>
      </c>
      <c r="B8458" s="2" t="s">
        <v>189</v>
      </c>
      <c r="C8458" s="2" t="s">
        <v>2626</v>
      </c>
      <c r="D8458" s="2" t="s">
        <v>17961</v>
      </c>
      <c r="E8458" s="2" t="s">
        <v>6928</v>
      </c>
      <c r="F8458" s="2">
        <v>0</v>
      </c>
      <c r="G8458" s="2" t="s">
        <v>17856</v>
      </c>
      <c r="H8458" s="2">
        <v>1</v>
      </c>
      <c r="I8458" s="2">
        <v>6</v>
      </c>
      <c r="J8458" s="2">
        <v>10</v>
      </c>
      <c r="K8458" s="2">
        <v>1</v>
      </c>
      <c r="L8458" s="3">
        <v>6155993</v>
      </c>
      <c r="M8458" s="2" t="s">
        <v>20</v>
      </c>
      <c r="N8458" s="4" t="s">
        <v>21</v>
      </c>
    </row>
    <row r="8459" spans="1:14" x14ac:dyDescent="0.25">
      <c r="A8459" s="1" t="s">
        <v>362</v>
      </c>
      <c r="B8459" s="2" t="s">
        <v>189</v>
      </c>
      <c r="C8459" s="2" t="s">
        <v>2626</v>
      </c>
      <c r="D8459" s="2" t="s">
        <v>17961</v>
      </c>
      <c r="E8459" s="2" t="s">
        <v>6837</v>
      </c>
      <c r="F8459" s="2">
        <v>0</v>
      </c>
      <c r="G8459" s="2" t="s">
        <v>17856</v>
      </c>
      <c r="H8459" s="2">
        <v>1</v>
      </c>
      <c r="I8459" s="2">
        <v>6</v>
      </c>
      <c r="J8459" s="2">
        <v>10</v>
      </c>
      <c r="K8459" s="2">
        <v>1</v>
      </c>
      <c r="L8459" s="3">
        <v>106047029.03</v>
      </c>
      <c r="M8459" s="2" t="s">
        <v>20</v>
      </c>
      <c r="N8459" s="4" t="s">
        <v>21</v>
      </c>
    </row>
    <row r="8460" spans="1:14" x14ac:dyDescent="0.25">
      <c r="A8460" s="1" t="s">
        <v>362</v>
      </c>
      <c r="B8460" s="2" t="s">
        <v>189</v>
      </c>
      <c r="C8460" s="2" t="s">
        <v>2626</v>
      </c>
      <c r="D8460" s="2" t="s">
        <v>17961</v>
      </c>
      <c r="E8460" s="2" t="s">
        <v>6474</v>
      </c>
      <c r="F8460" s="2">
        <v>0</v>
      </c>
      <c r="G8460" s="2" t="s">
        <v>17856</v>
      </c>
      <c r="H8460" s="2">
        <v>1</v>
      </c>
      <c r="I8460" s="2">
        <v>6</v>
      </c>
      <c r="J8460" s="2">
        <v>10</v>
      </c>
      <c r="K8460" s="2">
        <v>1</v>
      </c>
      <c r="L8460" s="3">
        <v>15000000</v>
      </c>
      <c r="M8460" s="2" t="s">
        <v>20</v>
      </c>
      <c r="N8460" s="4" t="s">
        <v>21</v>
      </c>
    </row>
    <row r="8461" spans="1:14" x14ac:dyDescent="0.25">
      <c r="A8461" s="1" t="s">
        <v>362</v>
      </c>
      <c r="B8461" s="2" t="s">
        <v>38</v>
      </c>
      <c r="C8461" s="2" t="s">
        <v>926</v>
      </c>
      <c r="D8461" s="2" t="s">
        <v>17912</v>
      </c>
      <c r="E8461" s="2" t="s">
        <v>6838</v>
      </c>
      <c r="F8461" s="2">
        <v>0</v>
      </c>
      <c r="G8461" s="2" t="s">
        <v>17856</v>
      </c>
      <c r="H8461" s="2">
        <v>1</v>
      </c>
      <c r="I8461" s="2">
        <v>6</v>
      </c>
      <c r="J8461" s="2">
        <v>10</v>
      </c>
      <c r="K8461" s="2">
        <v>4</v>
      </c>
      <c r="L8461" s="3">
        <v>71451000</v>
      </c>
      <c r="M8461" s="2" t="s">
        <v>0</v>
      </c>
      <c r="N8461" s="4" t="s">
        <v>21</v>
      </c>
    </row>
    <row r="8462" spans="1:14" x14ac:dyDescent="0.25">
      <c r="A8462" s="1" t="s">
        <v>362</v>
      </c>
      <c r="B8462" s="2" t="s">
        <v>162</v>
      </c>
      <c r="C8462" s="2" t="s">
        <v>459</v>
      </c>
      <c r="D8462" s="2" t="s">
        <v>17869</v>
      </c>
      <c r="E8462" s="2" t="s">
        <v>6839</v>
      </c>
      <c r="F8462" s="2">
        <v>0</v>
      </c>
      <c r="G8462" s="2" t="s">
        <v>17856</v>
      </c>
      <c r="H8462" s="2">
        <v>1</v>
      </c>
      <c r="I8462" s="2">
        <v>6</v>
      </c>
      <c r="J8462" s="2">
        <v>10</v>
      </c>
      <c r="K8462" s="2">
        <v>1</v>
      </c>
      <c r="L8462" s="3">
        <v>100507833.73999999</v>
      </c>
      <c r="M8462" s="2" t="s">
        <v>20</v>
      </c>
      <c r="N8462" s="4" t="s">
        <v>21</v>
      </c>
    </row>
    <row r="8463" spans="1:14" x14ac:dyDescent="0.25">
      <c r="A8463" s="1" t="s">
        <v>362</v>
      </c>
      <c r="B8463" s="2" t="s">
        <v>189</v>
      </c>
      <c r="C8463" s="2" t="s">
        <v>2615</v>
      </c>
      <c r="D8463" s="2" t="s">
        <v>17960</v>
      </c>
      <c r="E8463" s="2" t="s">
        <v>6840</v>
      </c>
      <c r="F8463" s="2">
        <v>0</v>
      </c>
      <c r="G8463" s="2" t="s">
        <v>17856</v>
      </c>
      <c r="H8463" s="2">
        <v>1</v>
      </c>
      <c r="I8463" s="2">
        <v>6</v>
      </c>
      <c r="J8463" s="2">
        <v>10</v>
      </c>
      <c r="K8463" s="2">
        <v>1</v>
      </c>
      <c r="L8463" s="3">
        <v>60000000</v>
      </c>
      <c r="M8463" s="2" t="s">
        <v>20</v>
      </c>
      <c r="N8463" s="4" t="s">
        <v>21</v>
      </c>
    </row>
    <row r="8464" spans="1:14" x14ac:dyDescent="0.25">
      <c r="A8464" s="1" t="s">
        <v>362</v>
      </c>
      <c r="B8464" s="2" t="s">
        <v>128</v>
      </c>
      <c r="C8464" s="2" t="s">
        <v>5875</v>
      </c>
      <c r="D8464" s="2" t="s">
        <v>18014</v>
      </c>
      <c r="E8464" s="2" t="s">
        <v>6841</v>
      </c>
      <c r="F8464" s="2">
        <v>0</v>
      </c>
      <c r="G8464" s="2" t="s">
        <v>17856</v>
      </c>
      <c r="H8464" s="2">
        <v>1</v>
      </c>
      <c r="I8464" s="2">
        <v>6</v>
      </c>
      <c r="J8464" s="2">
        <v>10</v>
      </c>
      <c r="K8464" s="2">
        <v>2</v>
      </c>
      <c r="L8464" s="3">
        <v>600000</v>
      </c>
      <c r="M8464" s="2" t="s">
        <v>20</v>
      </c>
      <c r="N8464" s="4" t="s">
        <v>21</v>
      </c>
    </row>
    <row r="8465" spans="1:14" x14ac:dyDescent="0.25">
      <c r="A8465" s="1" t="s">
        <v>362</v>
      </c>
      <c r="B8465" s="2" t="s">
        <v>189</v>
      </c>
      <c r="C8465" s="2" t="s">
        <v>2615</v>
      </c>
      <c r="D8465" s="2" t="s">
        <v>17960</v>
      </c>
      <c r="E8465" s="2" t="s">
        <v>6842</v>
      </c>
      <c r="F8465" s="2">
        <v>0</v>
      </c>
      <c r="G8465" s="2" t="s">
        <v>17856</v>
      </c>
      <c r="H8465" s="2">
        <v>1</v>
      </c>
      <c r="I8465" s="2">
        <v>6</v>
      </c>
      <c r="J8465" s="2">
        <v>10</v>
      </c>
      <c r="K8465" s="2">
        <v>1</v>
      </c>
      <c r="L8465" s="3">
        <v>25000000</v>
      </c>
      <c r="M8465" s="2" t="s">
        <v>20</v>
      </c>
      <c r="N8465" s="4" t="s">
        <v>21</v>
      </c>
    </row>
    <row r="8466" spans="1:14" x14ac:dyDescent="0.25">
      <c r="A8466" s="1" t="s">
        <v>362</v>
      </c>
      <c r="B8466" s="2" t="s">
        <v>162</v>
      </c>
      <c r="C8466" s="2" t="s">
        <v>567</v>
      </c>
      <c r="D8466" s="2" t="s">
        <v>17885</v>
      </c>
      <c r="E8466" s="2" t="s">
        <v>6843</v>
      </c>
      <c r="F8466" s="2">
        <v>0</v>
      </c>
      <c r="G8466" s="2" t="s">
        <v>17856</v>
      </c>
      <c r="H8466" s="2">
        <v>1</v>
      </c>
      <c r="I8466" s="2">
        <v>6</v>
      </c>
      <c r="J8466" s="2">
        <v>10</v>
      </c>
      <c r="K8466" s="2">
        <v>1</v>
      </c>
      <c r="L8466" s="3">
        <v>5994564</v>
      </c>
      <c r="M8466" s="2" t="s">
        <v>20</v>
      </c>
      <c r="N8466" s="4" t="s">
        <v>21</v>
      </c>
    </row>
    <row r="8467" spans="1:14" x14ac:dyDescent="0.25">
      <c r="A8467" s="1" t="s">
        <v>362</v>
      </c>
      <c r="B8467" s="2" t="s">
        <v>189</v>
      </c>
      <c r="C8467" s="2" t="s">
        <v>5891</v>
      </c>
      <c r="D8467" s="2" t="s">
        <v>18016</v>
      </c>
      <c r="E8467" s="2" t="s">
        <v>6844</v>
      </c>
      <c r="F8467" s="2">
        <v>0</v>
      </c>
      <c r="G8467" s="2" t="s">
        <v>17856</v>
      </c>
      <c r="H8467" s="2">
        <v>1</v>
      </c>
      <c r="I8467" s="2">
        <v>6</v>
      </c>
      <c r="J8467" s="2">
        <v>16</v>
      </c>
      <c r="K8467" s="2">
        <v>1</v>
      </c>
      <c r="L8467" s="3">
        <v>1936435.04</v>
      </c>
      <c r="M8467" s="2" t="s">
        <v>20</v>
      </c>
      <c r="N8467" s="4" t="s">
        <v>21</v>
      </c>
    </row>
    <row r="8468" spans="1:14" x14ac:dyDescent="0.25">
      <c r="A8468" s="1" t="s">
        <v>362</v>
      </c>
      <c r="B8468" s="2" t="s">
        <v>15</v>
      </c>
      <c r="C8468" s="2" t="s">
        <v>25</v>
      </c>
      <c r="D8468" s="2" t="s">
        <v>26</v>
      </c>
      <c r="E8468" s="2" t="s">
        <v>6845</v>
      </c>
      <c r="F8468" s="2">
        <v>0</v>
      </c>
      <c r="G8468" s="2" t="s">
        <v>17856</v>
      </c>
      <c r="H8468" s="2">
        <v>1</v>
      </c>
      <c r="I8468" s="2">
        <v>6</v>
      </c>
      <c r="J8468" s="2">
        <v>10</v>
      </c>
      <c r="K8468" s="2">
        <v>13</v>
      </c>
      <c r="L8468" s="3">
        <v>12040301</v>
      </c>
      <c r="M8468" s="2" t="s">
        <v>20</v>
      </c>
      <c r="N8468" s="4" t="s">
        <v>21</v>
      </c>
    </row>
    <row r="8469" spans="1:14" x14ac:dyDescent="0.25">
      <c r="A8469" s="1" t="s">
        <v>362</v>
      </c>
      <c r="B8469" s="2" t="s">
        <v>529</v>
      </c>
      <c r="C8469" s="2" t="s">
        <v>530</v>
      </c>
      <c r="D8469" s="2" t="s">
        <v>17881</v>
      </c>
      <c r="E8469" s="2" t="s">
        <v>6846</v>
      </c>
      <c r="F8469" s="2">
        <v>0</v>
      </c>
      <c r="G8469" s="2" t="s">
        <v>17856</v>
      </c>
      <c r="H8469" s="2">
        <v>1</v>
      </c>
      <c r="I8469" s="2">
        <v>6</v>
      </c>
      <c r="J8469" s="2">
        <v>10</v>
      </c>
      <c r="K8469" s="2">
        <v>1</v>
      </c>
      <c r="L8469" s="3">
        <v>9969094.6600000001</v>
      </c>
      <c r="M8469" s="2" t="s">
        <v>20</v>
      </c>
      <c r="N8469" s="4" t="s">
        <v>21</v>
      </c>
    </row>
    <row r="8470" spans="1:14" x14ac:dyDescent="0.25">
      <c r="A8470" s="1" t="s">
        <v>362</v>
      </c>
      <c r="B8470" s="2" t="s">
        <v>977</v>
      </c>
      <c r="C8470" s="2" t="s">
        <v>6847</v>
      </c>
      <c r="D8470" s="2" t="s">
        <v>18023</v>
      </c>
      <c r="E8470" s="2" t="s">
        <v>6848</v>
      </c>
      <c r="F8470" s="2">
        <v>0</v>
      </c>
      <c r="G8470" s="2" t="s">
        <v>17856</v>
      </c>
      <c r="H8470" s="2">
        <v>1</v>
      </c>
      <c r="I8470" s="2">
        <v>6</v>
      </c>
      <c r="J8470" s="2">
        <v>10</v>
      </c>
      <c r="K8470" s="2">
        <v>4</v>
      </c>
      <c r="L8470" s="3">
        <v>12396000</v>
      </c>
      <c r="M8470" s="2" t="s">
        <v>0</v>
      </c>
      <c r="N8470" s="4" t="s">
        <v>21</v>
      </c>
    </row>
    <row r="8471" spans="1:14" x14ac:dyDescent="0.25">
      <c r="A8471" s="1" t="s">
        <v>362</v>
      </c>
      <c r="B8471" s="2" t="s">
        <v>977</v>
      </c>
      <c r="C8471" s="2" t="s">
        <v>3207</v>
      </c>
      <c r="D8471" s="2" t="s">
        <v>17999</v>
      </c>
      <c r="E8471" s="2" t="s">
        <v>6849</v>
      </c>
      <c r="F8471" s="2">
        <v>0</v>
      </c>
      <c r="G8471" s="2" t="s">
        <v>17856</v>
      </c>
      <c r="H8471" s="2">
        <v>1</v>
      </c>
      <c r="I8471" s="2">
        <v>6</v>
      </c>
      <c r="J8471" s="2">
        <v>10</v>
      </c>
      <c r="K8471" s="2">
        <v>4</v>
      </c>
      <c r="L8471" s="3">
        <v>7199960</v>
      </c>
      <c r="M8471" s="2" t="s">
        <v>0</v>
      </c>
      <c r="N8471" s="4" t="s">
        <v>21</v>
      </c>
    </row>
    <row r="8472" spans="1:14" x14ac:dyDescent="0.25">
      <c r="A8472" s="1" t="s">
        <v>362</v>
      </c>
      <c r="B8472" s="2" t="s">
        <v>353</v>
      </c>
      <c r="C8472" s="2" t="s">
        <v>353</v>
      </c>
      <c r="D8472" s="2" t="s">
        <v>354</v>
      </c>
      <c r="E8472" s="2" t="s">
        <v>3115</v>
      </c>
      <c r="F8472" s="2">
        <v>0</v>
      </c>
      <c r="G8472" s="2" t="s">
        <v>17856</v>
      </c>
      <c r="H8472" s="2">
        <v>1</v>
      </c>
      <c r="I8472" s="2">
        <v>6</v>
      </c>
      <c r="J8472" s="2">
        <v>16</v>
      </c>
      <c r="K8472" s="2">
        <v>1</v>
      </c>
      <c r="L8472" s="3">
        <v>200000000</v>
      </c>
      <c r="M8472" s="2" t="s">
        <v>20</v>
      </c>
      <c r="N8472" s="4" t="s">
        <v>21</v>
      </c>
    </row>
    <row r="8473" spans="1:14" x14ac:dyDescent="0.25">
      <c r="A8473" s="1" t="s">
        <v>362</v>
      </c>
      <c r="B8473" s="2" t="s">
        <v>162</v>
      </c>
      <c r="C8473" s="2" t="s">
        <v>567</v>
      </c>
      <c r="D8473" s="2" t="s">
        <v>17885</v>
      </c>
      <c r="E8473" s="2" t="s">
        <v>6850</v>
      </c>
      <c r="F8473" s="2">
        <v>0</v>
      </c>
      <c r="G8473" s="2" t="s">
        <v>17856</v>
      </c>
      <c r="H8473" s="2">
        <v>1</v>
      </c>
      <c r="I8473" s="2">
        <v>6</v>
      </c>
      <c r="J8473" s="2">
        <v>10</v>
      </c>
      <c r="K8473" s="2">
        <v>1</v>
      </c>
      <c r="L8473" s="3">
        <v>4403000</v>
      </c>
      <c r="M8473" s="2" t="s">
        <v>20</v>
      </c>
      <c r="N8473" s="4" t="s">
        <v>21</v>
      </c>
    </row>
    <row r="8474" spans="1:14" x14ac:dyDescent="0.25">
      <c r="A8474" s="1" t="s">
        <v>362</v>
      </c>
      <c r="B8474" s="2" t="s">
        <v>1032</v>
      </c>
      <c r="C8474" s="2" t="s">
        <v>1032</v>
      </c>
      <c r="D8474" s="2" t="s">
        <v>17923</v>
      </c>
      <c r="E8474" s="2" t="s">
        <v>3312</v>
      </c>
      <c r="F8474" s="2">
        <v>0</v>
      </c>
      <c r="G8474" s="2" t="s">
        <v>17856</v>
      </c>
      <c r="H8474" s="2">
        <v>1</v>
      </c>
      <c r="I8474" s="2">
        <v>6</v>
      </c>
      <c r="J8474" s="2">
        <v>16</v>
      </c>
      <c r="K8474" s="2">
        <v>1</v>
      </c>
      <c r="L8474" s="3">
        <v>12424138.470000001</v>
      </c>
      <c r="M8474" s="2" t="s">
        <v>20</v>
      </c>
      <c r="N8474" s="4" t="s">
        <v>21</v>
      </c>
    </row>
    <row r="8475" spans="1:14" x14ac:dyDescent="0.25">
      <c r="A8475" s="1" t="s">
        <v>362</v>
      </c>
      <c r="B8475" s="2" t="s">
        <v>1112</v>
      </c>
      <c r="C8475" s="2" t="s">
        <v>1112</v>
      </c>
      <c r="D8475" s="2" t="s">
        <v>17931</v>
      </c>
      <c r="E8475" s="2" t="s">
        <v>3312</v>
      </c>
      <c r="F8475" s="2">
        <v>0</v>
      </c>
      <c r="G8475" s="2" t="s">
        <v>17856</v>
      </c>
      <c r="H8475" s="2">
        <v>1</v>
      </c>
      <c r="I8475" s="2">
        <v>6</v>
      </c>
      <c r="J8475" s="2">
        <v>16</v>
      </c>
      <c r="K8475" s="2">
        <v>1</v>
      </c>
      <c r="L8475" s="3">
        <v>13230690</v>
      </c>
      <c r="M8475" s="2" t="s">
        <v>20</v>
      </c>
      <c r="N8475" s="4" t="s">
        <v>21</v>
      </c>
    </row>
    <row r="8476" spans="1:14" x14ac:dyDescent="0.25">
      <c r="A8476" s="1" t="s">
        <v>362</v>
      </c>
      <c r="B8476" s="2" t="s">
        <v>72</v>
      </c>
      <c r="C8476" s="2" t="s">
        <v>73</v>
      </c>
      <c r="D8476" s="2" t="s">
        <v>74</v>
      </c>
      <c r="E8476" s="2" t="s">
        <v>3312</v>
      </c>
      <c r="F8476" s="2">
        <v>0</v>
      </c>
      <c r="G8476" s="2" t="s">
        <v>17856</v>
      </c>
      <c r="H8476" s="2">
        <v>1</v>
      </c>
      <c r="I8476" s="2">
        <v>6</v>
      </c>
      <c r="J8476" s="2">
        <v>16</v>
      </c>
      <c r="K8476" s="2">
        <v>1</v>
      </c>
      <c r="L8476" s="3">
        <v>4950107.4400000004</v>
      </c>
      <c r="M8476" s="2" t="s">
        <v>20</v>
      </c>
      <c r="N8476" s="4" t="s">
        <v>21</v>
      </c>
    </row>
    <row r="8477" spans="1:14" x14ac:dyDescent="0.25">
      <c r="A8477" s="1" t="s">
        <v>362</v>
      </c>
      <c r="B8477" s="2" t="s">
        <v>408</v>
      </c>
      <c r="C8477" s="2" t="s">
        <v>409</v>
      </c>
      <c r="D8477" s="2" t="s">
        <v>17858</v>
      </c>
      <c r="E8477" s="2" t="s">
        <v>3312</v>
      </c>
      <c r="F8477" s="2">
        <v>0</v>
      </c>
      <c r="G8477" s="2" t="s">
        <v>17856</v>
      </c>
      <c r="H8477" s="2">
        <v>1</v>
      </c>
      <c r="I8477" s="2">
        <v>6</v>
      </c>
      <c r="J8477" s="2">
        <v>16</v>
      </c>
      <c r="K8477" s="2">
        <v>1</v>
      </c>
      <c r="L8477" s="3">
        <v>507719.54</v>
      </c>
      <c r="M8477" s="2" t="s">
        <v>20</v>
      </c>
      <c r="N8477" s="4" t="s">
        <v>21</v>
      </c>
    </row>
    <row r="8478" spans="1:14" x14ac:dyDescent="0.25">
      <c r="A8478" s="1" t="s">
        <v>362</v>
      </c>
      <c r="B8478" s="2" t="s">
        <v>76</v>
      </c>
      <c r="C8478" s="2" t="s">
        <v>77</v>
      </c>
      <c r="D8478" s="2" t="s">
        <v>78</v>
      </c>
      <c r="E8478" s="2" t="s">
        <v>3312</v>
      </c>
      <c r="F8478" s="2">
        <v>0</v>
      </c>
      <c r="G8478" s="2" t="s">
        <v>17856</v>
      </c>
      <c r="H8478" s="2">
        <v>1</v>
      </c>
      <c r="I8478" s="2">
        <v>6</v>
      </c>
      <c r="J8478" s="2">
        <v>16</v>
      </c>
      <c r="K8478" s="2">
        <v>1</v>
      </c>
      <c r="L8478" s="3">
        <v>27995231.049999997</v>
      </c>
      <c r="M8478" s="2" t="s">
        <v>20</v>
      </c>
      <c r="N8478" s="4" t="s">
        <v>21</v>
      </c>
    </row>
    <row r="8479" spans="1:14" x14ac:dyDescent="0.25">
      <c r="A8479" s="1" t="s">
        <v>362</v>
      </c>
      <c r="B8479" s="2" t="s">
        <v>1851</v>
      </c>
      <c r="C8479" s="2" t="s">
        <v>1852</v>
      </c>
      <c r="D8479" s="2" t="s">
        <v>17941</v>
      </c>
      <c r="E8479" s="2" t="s">
        <v>3312</v>
      </c>
      <c r="F8479" s="2">
        <v>0</v>
      </c>
      <c r="G8479" s="2" t="s">
        <v>17856</v>
      </c>
      <c r="H8479" s="2">
        <v>1</v>
      </c>
      <c r="I8479" s="2">
        <v>6</v>
      </c>
      <c r="J8479" s="2">
        <v>16</v>
      </c>
      <c r="K8479" s="2">
        <v>1</v>
      </c>
      <c r="L8479" s="3">
        <v>3948722.96</v>
      </c>
      <c r="M8479" s="2" t="s">
        <v>20</v>
      </c>
      <c r="N8479" s="4" t="s">
        <v>21</v>
      </c>
    </row>
    <row r="8480" spans="1:14" x14ac:dyDescent="0.25">
      <c r="A8480" s="1" t="s">
        <v>362</v>
      </c>
      <c r="B8480" s="2" t="s">
        <v>1851</v>
      </c>
      <c r="C8480" s="2" t="s">
        <v>1879</v>
      </c>
      <c r="D8480" s="2" t="s">
        <v>17943</v>
      </c>
      <c r="E8480" s="2" t="s">
        <v>3312</v>
      </c>
      <c r="F8480" s="2">
        <v>0</v>
      </c>
      <c r="G8480" s="2" t="s">
        <v>17856</v>
      </c>
      <c r="H8480" s="2">
        <v>1</v>
      </c>
      <c r="I8480" s="2">
        <v>6</v>
      </c>
      <c r="J8480" s="2">
        <v>16</v>
      </c>
      <c r="K8480" s="2">
        <v>1</v>
      </c>
      <c r="L8480" s="3">
        <v>8862774</v>
      </c>
      <c r="M8480" s="2" t="s">
        <v>20</v>
      </c>
      <c r="N8480" s="4" t="s">
        <v>21</v>
      </c>
    </row>
    <row r="8481" spans="1:14" x14ac:dyDescent="0.25">
      <c r="A8481" s="1" t="s">
        <v>362</v>
      </c>
      <c r="B8481" s="2" t="s">
        <v>86</v>
      </c>
      <c r="C8481" s="2" t="s">
        <v>90</v>
      </c>
      <c r="D8481" s="2" t="s">
        <v>91</v>
      </c>
      <c r="E8481" s="2" t="s">
        <v>3312</v>
      </c>
      <c r="F8481" s="2">
        <v>0</v>
      </c>
      <c r="G8481" s="2" t="s">
        <v>17856</v>
      </c>
      <c r="H8481" s="2">
        <v>1</v>
      </c>
      <c r="I8481" s="2">
        <v>6</v>
      </c>
      <c r="J8481" s="2">
        <v>16</v>
      </c>
      <c r="K8481" s="2">
        <v>1</v>
      </c>
      <c r="L8481" s="3">
        <v>25997768.98</v>
      </c>
      <c r="M8481" s="2" t="s">
        <v>20</v>
      </c>
      <c r="N8481" s="4" t="s">
        <v>21</v>
      </c>
    </row>
    <row r="8482" spans="1:14" x14ac:dyDescent="0.25">
      <c r="A8482" s="1" t="s">
        <v>362</v>
      </c>
      <c r="B8482" s="2" t="s">
        <v>1851</v>
      </c>
      <c r="C8482" s="2" t="s">
        <v>1883</v>
      </c>
      <c r="D8482" s="2" t="s">
        <v>17944</v>
      </c>
      <c r="E8482" s="2" t="s">
        <v>3312</v>
      </c>
      <c r="F8482" s="2">
        <v>0</v>
      </c>
      <c r="G8482" s="2" t="s">
        <v>17856</v>
      </c>
      <c r="H8482" s="2">
        <v>1</v>
      </c>
      <c r="I8482" s="2">
        <v>6</v>
      </c>
      <c r="J8482" s="2">
        <v>16</v>
      </c>
      <c r="K8482" s="2">
        <v>1</v>
      </c>
      <c r="L8482" s="3">
        <v>7000000</v>
      </c>
      <c r="M8482" s="2" t="s">
        <v>20</v>
      </c>
      <c r="N8482" s="4" t="s">
        <v>21</v>
      </c>
    </row>
    <row r="8483" spans="1:14" x14ac:dyDescent="0.25">
      <c r="A8483" s="1" t="s">
        <v>362</v>
      </c>
      <c r="B8483" s="2" t="s">
        <v>113</v>
      </c>
      <c r="C8483" s="2" t="s">
        <v>113</v>
      </c>
      <c r="D8483" s="2" t="s">
        <v>114</v>
      </c>
      <c r="E8483" s="2" t="s">
        <v>3312</v>
      </c>
      <c r="F8483" s="2">
        <v>0</v>
      </c>
      <c r="G8483" s="2" t="s">
        <v>17856</v>
      </c>
      <c r="H8483" s="2">
        <v>1</v>
      </c>
      <c r="I8483" s="2">
        <v>6</v>
      </c>
      <c r="J8483" s="2">
        <v>16</v>
      </c>
      <c r="K8483" s="2">
        <v>1</v>
      </c>
      <c r="L8483" s="3">
        <v>5000000</v>
      </c>
      <c r="M8483" s="2" t="s">
        <v>20</v>
      </c>
      <c r="N8483" s="4" t="s">
        <v>21</v>
      </c>
    </row>
    <row r="8484" spans="1:14" x14ac:dyDescent="0.25">
      <c r="A8484" s="1" t="s">
        <v>362</v>
      </c>
      <c r="B8484" s="2" t="s">
        <v>189</v>
      </c>
      <c r="C8484" s="2" t="s">
        <v>5891</v>
      </c>
      <c r="D8484" s="2" t="s">
        <v>18016</v>
      </c>
      <c r="E8484" s="2" t="s">
        <v>6844</v>
      </c>
      <c r="F8484" s="2">
        <v>0</v>
      </c>
      <c r="G8484" s="2" t="s">
        <v>17856</v>
      </c>
      <c r="H8484" s="2">
        <v>1</v>
      </c>
      <c r="I8484" s="2">
        <v>6</v>
      </c>
      <c r="J8484" s="2">
        <v>16</v>
      </c>
      <c r="K8484" s="2">
        <v>1</v>
      </c>
      <c r="L8484" s="3">
        <v>15000000</v>
      </c>
      <c r="M8484" s="2" t="s">
        <v>20</v>
      </c>
      <c r="N8484" s="4" t="s">
        <v>21</v>
      </c>
    </row>
    <row r="8485" spans="1:14" x14ac:dyDescent="0.25">
      <c r="A8485" s="1" t="s">
        <v>362</v>
      </c>
      <c r="B8485" s="2" t="s">
        <v>189</v>
      </c>
      <c r="C8485" s="2" t="s">
        <v>2615</v>
      </c>
      <c r="D8485" s="2" t="s">
        <v>17960</v>
      </c>
      <c r="E8485" s="2" t="s">
        <v>6834</v>
      </c>
      <c r="F8485" s="2">
        <v>0</v>
      </c>
      <c r="G8485" s="2" t="s">
        <v>17856</v>
      </c>
      <c r="H8485" s="2">
        <v>1</v>
      </c>
      <c r="I8485" s="2">
        <v>6</v>
      </c>
      <c r="J8485" s="2">
        <v>16</v>
      </c>
      <c r="K8485" s="2">
        <v>1</v>
      </c>
      <c r="L8485" s="3">
        <v>23999070.009999998</v>
      </c>
      <c r="M8485" s="2" t="s">
        <v>20</v>
      </c>
      <c r="N8485" s="4" t="s">
        <v>21</v>
      </c>
    </row>
    <row r="8486" spans="1:14" x14ac:dyDescent="0.25">
      <c r="A8486" s="1" t="s">
        <v>362</v>
      </c>
      <c r="B8486" s="2" t="s">
        <v>189</v>
      </c>
      <c r="C8486" s="2" t="s">
        <v>6851</v>
      </c>
      <c r="D8486" s="2" t="s">
        <v>18024</v>
      </c>
      <c r="E8486" s="2" t="s">
        <v>6852</v>
      </c>
      <c r="F8486" s="2">
        <v>0</v>
      </c>
      <c r="G8486" s="2" t="s">
        <v>17856</v>
      </c>
      <c r="H8486" s="2">
        <v>1</v>
      </c>
      <c r="I8486" s="2">
        <v>6</v>
      </c>
      <c r="J8486" s="2">
        <v>10</v>
      </c>
      <c r="K8486" s="2">
        <v>1</v>
      </c>
      <c r="L8486" s="3">
        <v>79999982.969999999</v>
      </c>
      <c r="M8486" s="2" t="s">
        <v>20</v>
      </c>
      <c r="N8486" s="4" t="s">
        <v>21</v>
      </c>
    </row>
    <row r="8487" spans="1:14" x14ac:dyDescent="0.25">
      <c r="A8487" s="1" t="s">
        <v>362</v>
      </c>
      <c r="B8487" s="2" t="s">
        <v>15</v>
      </c>
      <c r="C8487" s="2" t="s">
        <v>6853</v>
      </c>
      <c r="D8487" s="2" t="s">
        <v>18025</v>
      </c>
      <c r="E8487" s="2" t="s">
        <v>6854</v>
      </c>
      <c r="F8487" s="2">
        <v>0</v>
      </c>
      <c r="G8487" s="2" t="s">
        <v>17856</v>
      </c>
      <c r="H8487" s="2">
        <v>1</v>
      </c>
      <c r="I8487" s="2">
        <v>6</v>
      </c>
      <c r="J8487" s="2">
        <v>16</v>
      </c>
      <c r="K8487" s="2">
        <v>30</v>
      </c>
      <c r="L8487" s="3">
        <v>19708362</v>
      </c>
      <c r="M8487" s="2" t="s">
        <v>20</v>
      </c>
      <c r="N8487" s="4" t="s">
        <v>21</v>
      </c>
    </row>
    <row r="8488" spans="1:14" x14ac:dyDescent="0.25">
      <c r="A8488" s="1" t="s">
        <v>362</v>
      </c>
      <c r="B8488" s="2" t="s">
        <v>28</v>
      </c>
      <c r="C8488" s="2" t="s">
        <v>29</v>
      </c>
      <c r="D8488" s="2" t="s">
        <v>30</v>
      </c>
      <c r="E8488" s="2" t="s">
        <v>6855</v>
      </c>
      <c r="F8488" s="2">
        <v>0</v>
      </c>
      <c r="G8488" s="2" t="s">
        <v>17856</v>
      </c>
      <c r="H8488" s="2">
        <v>1</v>
      </c>
      <c r="I8488" s="2">
        <v>6</v>
      </c>
      <c r="J8488" s="2">
        <v>16</v>
      </c>
      <c r="K8488" s="2">
        <v>1</v>
      </c>
      <c r="L8488" s="3">
        <v>4026350</v>
      </c>
      <c r="M8488" s="2" t="s">
        <v>20</v>
      </c>
      <c r="N8488" s="4" t="s">
        <v>21</v>
      </c>
    </row>
    <row r="8489" spans="1:14" x14ac:dyDescent="0.25">
      <c r="A8489" s="1" t="s">
        <v>362</v>
      </c>
      <c r="B8489" s="2" t="s">
        <v>491</v>
      </c>
      <c r="C8489" s="2" t="s">
        <v>492</v>
      </c>
      <c r="D8489" s="2" t="s">
        <v>17878</v>
      </c>
      <c r="E8489" s="2" t="s">
        <v>6856</v>
      </c>
      <c r="F8489" s="2">
        <v>0</v>
      </c>
      <c r="G8489" s="2" t="s">
        <v>17856</v>
      </c>
      <c r="H8489" s="2">
        <v>1</v>
      </c>
      <c r="I8489" s="2">
        <v>6</v>
      </c>
      <c r="J8489" s="2">
        <v>16</v>
      </c>
      <c r="K8489" s="2">
        <v>1</v>
      </c>
      <c r="L8489" s="3">
        <v>265000</v>
      </c>
      <c r="M8489" s="2" t="s">
        <v>20</v>
      </c>
      <c r="N8489" s="4" t="s">
        <v>21</v>
      </c>
    </row>
    <row r="8490" spans="1:14" x14ac:dyDescent="0.25">
      <c r="A8490" s="1" t="s">
        <v>362</v>
      </c>
      <c r="B8490" s="2" t="s">
        <v>491</v>
      </c>
      <c r="C8490" s="2" t="s">
        <v>492</v>
      </c>
      <c r="D8490" s="2" t="s">
        <v>17878</v>
      </c>
      <c r="E8490" s="2" t="s">
        <v>6857</v>
      </c>
      <c r="F8490" s="2">
        <v>0</v>
      </c>
      <c r="G8490" s="2" t="s">
        <v>17856</v>
      </c>
      <c r="H8490" s="2">
        <v>1</v>
      </c>
      <c r="I8490" s="2">
        <v>6</v>
      </c>
      <c r="J8490" s="2">
        <v>16</v>
      </c>
      <c r="K8490" s="2">
        <v>1</v>
      </c>
      <c r="L8490" s="3">
        <v>500000</v>
      </c>
      <c r="M8490" s="2" t="s">
        <v>20</v>
      </c>
      <c r="N8490" s="4" t="s">
        <v>21</v>
      </c>
    </row>
    <row r="8491" spans="1:14" x14ac:dyDescent="0.25">
      <c r="A8491" s="1" t="s">
        <v>362</v>
      </c>
      <c r="B8491" s="2" t="s">
        <v>15</v>
      </c>
      <c r="C8491" s="2" t="s">
        <v>25</v>
      </c>
      <c r="D8491" s="2" t="s">
        <v>26</v>
      </c>
      <c r="E8491" s="2" t="s">
        <v>6845</v>
      </c>
      <c r="F8491" s="2">
        <v>0</v>
      </c>
      <c r="G8491" s="2" t="s">
        <v>17856</v>
      </c>
      <c r="H8491" s="2">
        <v>1</v>
      </c>
      <c r="I8491" s="2">
        <v>6</v>
      </c>
      <c r="J8491" s="2">
        <v>16</v>
      </c>
      <c r="K8491" s="2">
        <v>9</v>
      </c>
      <c r="L8491" s="3">
        <v>8335593</v>
      </c>
      <c r="M8491" s="2" t="s">
        <v>20</v>
      </c>
      <c r="N8491" s="4" t="s">
        <v>21</v>
      </c>
    </row>
    <row r="8492" spans="1:14" x14ac:dyDescent="0.25">
      <c r="A8492" s="1" t="s">
        <v>362</v>
      </c>
      <c r="B8492" s="2" t="s">
        <v>28</v>
      </c>
      <c r="C8492" s="2" t="s">
        <v>29</v>
      </c>
      <c r="D8492" s="2" t="s">
        <v>30</v>
      </c>
      <c r="E8492" s="2" t="s">
        <v>6855</v>
      </c>
      <c r="F8492" s="2">
        <v>0</v>
      </c>
      <c r="G8492" s="2" t="s">
        <v>17856</v>
      </c>
      <c r="H8492" s="2">
        <v>1</v>
      </c>
      <c r="I8492" s="2">
        <v>6</v>
      </c>
      <c r="J8492" s="2">
        <v>16</v>
      </c>
      <c r="K8492" s="2">
        <v>1</v>
      </c>
      <c r="L8492" s="3">
        <v>10469029</v>
      </c>
      <c r="M8492" s="2" t="s">
        <v>20</v>
      </c>
      <c r="N8492" s="4" t="s">
        <v>21</v>
      </c>
    </row>
    <row r="8493" spans="1:14" x14ac:dyDescent="0.25">
      <c r="A8493" s="1" t="s">
        <v>362</v>
      </c>
      <c r="B8493" s="2" t="s">
        <v>76</v>
      </c>
      <c r="C8493" s="2" t="s">
        <v>77</v>
      </c>
      <c r="D8493" s="2" t="s">
        <v>78</v>
      </c>
      <c r="E8493" s="2" t="s">
        <v>6858</v>
      </c>
      <c r="F8493" s="2">
        <v>0</v>
      </c>
      <c r="G8493" s="2" t="s">
        <v>17856</v>
      </c>
      <c r="H8493" s="2">
        <v>1</v>
      </c>
      <c r="I8493" s="2">
        <v>6</v>
      </c>
      <c r="J8493" s="2">
        <v>10</v>
      </c>
      <c r="K8493" s="2">
        <v>8</v>
      </c>
      <c r="L8493" s="3">
        <v>1880000</v>
      </c>
      <c r="M8493" s="2" t="s">
        <v>20</v>
      </c>
      <c r="N8493" s="4" t="s">
        <v>21</v>
      </c>
    </row>
    <row r="8494" spans="1:14" x14ac:dyDescent="0.25">
      <c r="A8494" s="1" t="s">
        <v>362</v>
      </c>
      <c r="B8494" s="2" t="s">
        <v>76</v>
      </c>
      <c r="C8494" s="2" t="s">
        <v>77</v>
      </c>
      <c r="D8494" s="2" t="s">
        <v>78</v>
      </c>
      <c r="E8494" s="2" t="s">
        <v>6859</v>
      </c>
      <c r="F8494" s="2">
        <v>0</v>
      </c>
      <c r="G8494" s="2" t="s">
        <v>17856</v>
      </c>
      <c r="H8494" s="2">
        <v>1</v>
      </c>
      <c r="I8494" s="2">
        <v>6</v>
      </c>
      <c r="J8494" s="2">
        <v>10</v>
      </c>
      <c r="K8494" s="2">
        <v>10</v>
      </c>
      <c r="L8494" s="3">
        <v>1750000</v>
      </c>
      <c r="M8494" s="2" t="s">
        <v>20</v>
      </c>
      <c r="N8494" s="4" t="s">
        <v>21</v>
      </c>
    </row>
    <row r="8495" spans="1:14" x14ac:dyDescent="0.25">
      <c r="A8495" s="1" t="s">
        <v>362</v>
      </c>
      <c r="B8495" s="2" t="s">
        <v>1851</v>
      </c>
      <c r="C8495" s="2" t="s">
        <v>1895</v>
      </c>
      <c r="D8495" s="2" t="s">
        <v>17946</v>
      </c>
      <c r="E8495" s="2" t="s">
        <v>6860</v>
      </c>
      <c r="F8495" s="2">
        <v>0</v>
      </c>
      <c r="G8495" s="2" t="s">
        <v>17856</v>
      </c>
      <c r="H8495" s="2">
        <v>1</v>
      </c>
      <c r="I8495" s="2">
        <v>6</v>
      </c>
      <c r="J8495" s="2">
        <v>10</v>
      </c>
      <c r="K8495" s="2">
        <v>70</v>
      </c>
      <c r="L8495" s="3">
        <v>266000</v>
      </c>
      <c r="M8495" s="2" t="s">
        <v>20</v>
      </c>
      <c r="N8495" s="4" t="s">
        <v>21</v>
      </c>
    </row>
    <row r="8496" spans="1:14" x14ac:dyDescent="0.25">
      <c r="A8496" s="1" t="s">
        <v>362</v>
      </c>
      <c r="B8496" s="2" t="s">
        <v>1851</v>
      </c>
      <c r="C8496" s="2" t="s">
        <v>1895</v>
      </c>
      <c r="D8496" s="2" t="s">
        <v>17946</v>
      </c>
      <c r="E8496" s="2" t="s">
        <v>6861</v>
      </c>
      <c r="F8496" s="2">
        <v>0</v>
      </c>
      <c r="G8496" s="2" t="s">
        <v>17856</v>
      </c>
      <c r="H8496" s="2">
        <v>1</v>
      </c>
      <c r="I8496" s="2">
        <v>6</v>
      </c>
      <c r="J8496" s="2">
        <v>10</v>
      </c>
      <c r="K8496" s="2">
        <v>50</v>
      </c>
      <c r="L8496" s="3">
        <v>150000</v>
      </c>
      <c r="M8496" s="2" t="s">
        <v>20</v>
      </c>
      <c r="N8496" s="4" t="s">
        <v>21</v>
      </c>
    </row>
    <row r="8497" spans="1:14" x14ac:dyDescent="0.25">
      <c r="A8497" s="1" t="s">
        <v>362</v>
      </c>
      <c r="B8497" s="2" t="s">
        <v>1851</v>
      </c>
      <c r="C8497" s="2" t="s">
        <v>1895</v>
      </c>
      <c r="D8497" s="2" t="s">
        <v>17946</v>
      </c>
      <c r="E8497" s="2" t="s">
        <v>6862</v>
      </c>
      <c r="F8497" s="2">
        <v>0</v>
      </c>
      <c r="G8497" s="2" t="s">
        <v>17856</v>
      </c>
      <c r="H8497" s="2">
        <v>1</v>
      </c>
      <c r="I8497" s="2">
        <v>6</v>
      </c>
      <c r="J8497" s="2">
        <v>10</v>
      </c>
      <c r="K8497" s="2">
        <v>70</v>
      </c>
      <c r="L8497" s="3">
        <v>266000</v>
      </c>
      <c r="M8497" s="2" t="s">
        <v>20</v>
      </c>
      <c r="N8497" s="4" t="s">
        <v>21</v>
      </c>
    </row>
    <row r="8498" spans="1:14" x14ac:dyDescent="0.25">
      <c r="A8498" s="1" t="s">
        <v>362</v>
      </c>
      <c r="B8498" s="2" t="s">
        <v>1851</v>
      </c>
      <c r="C8498" s="2" t="s">
        <v>1895</v>
      </c>
      <c r="D8498" s="2" t="s">
        <v>17946</v>
      </c>
      <c r="E8498" s="2" t="s">
        <v>6863</v>
      </c>
      <c r="F8498" s="2">
        <v>0</v>
      </c>
      <c r="G8498" s="2" t="s">
        <v>17856</v>
      </c>
      <c r="H8498" s="2">
        <v>1</v>
      </c>
      <c r="I8498" s="2">
        <v>6</v>
      </c>
      <c r="J8498" s="2">
        <v>10</v>
      </c>
      <c r="K8498" s="2">
        <v>80</v>
      </c>
      <c r="L8498" s="3">
        <v>264000</v>
      </c>
      <c r="M8498" s="2" t="s">
        <v>20</v>
      </c>
      <c r="N8498" s="4" t="s">
        <v>21</v>
      </c>
    </row>
    <row r="8499" spans="1:14" x14ac:dyDescent="0.25">
      <c r="A8499" s="1" t="s">
        <v>362</v>
      </c>
      <c r="B8499" s="2" t="s">
        <v>72</v>
      </c>
      <c r="C8499" s="2" t="s">
        <v>73</v>
      </c>
      <c r="D8499" s="2" t="s">
        <v>74</v>
      </c>
      <c r="E8499" s="2" t="s">
        <v>6864</v>
      </c>
      <c r="F8499" s="2">
        <v>0</v>
      </c>
      <c r="G8499" s="2" t="s">
        <v>17856</v>
      </c>
      <c r="H8499" s="2">
        <v>1</v>
      </c>
      <c r="I8499" s="2">
        <v>6</v>
      </c>
      <c r="J8499" s="2">
        <v>10</v>
      </c>
      <c r="K8499" s="2">
        <v>33</v>
      </c>
      <c r="L8499" s="3">
        <v>620400</v>
      </c>
      <c r="M8499" s="2" t="s">
        <v>20</v>
      </c>
      <c r="N8499" s="4" t="s">
        <v>21</v>
      </c>
    </row>
    <row r="8500" spans="1:14" x14ac:dyDescent="0.25">
      <c r="A8500" s="1" t="s">
        <v>362</v>
      </c>
      <c r="B8500" s="2" t="s">
        <v>76</v>
      </c>
      <c r="C8500" s="2" t="s">
        <v>77</v>
      </c>
      <c r="D8500" s="2" t="s">
        <v>78</v>
      </c>
      <c r="E8500" s="2" t="s">
        <v>6865</v>
      </c>
      <c r="F8500" s="2">
        <v>0</v>
      </c>
      <c r="G8500" s="2" t="s">
        <v>17856</v>
      </c>
      <c r="H8500" s="2">
        <v>1</v>
      </c>
      <c r="I8500" s="2">
        <v>6</v>
      </c>
      <c r="J8500" s="2">
        <v>10</v>
      </c>
      <c r="K8500" s="2">
        <v>1</v>
      </c>
      <c r="L8500" s="3">
        <v>171998.88</v>
      </c>
      <c r="M8500" s="2" t="s">
        <v>20</v>
      </c>
      <c r="N8500" s="4" t="s">
        <v>21</v>
      </c>
    </row>
    <row r="8501" spans="1:14" x14ac:dyDescent="0.25">
      <c r="A8501" s="1" t="s">
        <v>362</v>
      </c>
      <c r="B8501" s="2" t="s">
        <v>76</v>
      </c>
      <c r="C8501" s="2" t="s">
        <v>77</v>
      </c>
      <c r="D8501" s="2" t="s">
        <v>78</v>
      </c>
      <c r="E8501" s="2" t="s">
        <v>6866</v>
      </c>
      <c r="F8501" s="2">
        <v>0</v>
      </c>
      <c r="G8501" s="2" t="s">
        <v>17856</v>
      </c>
      <c r="H8501" s="2">
        <v>1</v>
      </c>
      <c r="I8501" s="2">
        <v>6</v>
      </c>
      <c r="J8501" s="2">
        <v>10</v>
      </c>
      <c r="K8501" s="2">
        <v>1</v>
      </c>
      <c r="L8501" s="3">
        <v>60913</v>
      </c>
      <c r="M8501" s="2" t="s">
        <v>20</v>
      </c>
      <c r="N8501" s="4" t="s">
        <v>21</v>
      </c>
    </row>
    <row r="8502" spans="1:14" x14ac:dyDescent="0.25">
      <c r="A8502" s="1" t="s">
        <v>362</v>
      </c>
      <c r="B8502" s="2" t="s">
        <v>113</v>
      </c>
      <c r="C8502" s="2" t="s">
        <v>113</v>
      </c>
      <c r="D8502" s="2" t="s">
        <v>114</v>
      </c>
      <c r="E8502" s="2" t="s">
        <v>6867</v>
      </c>
      <c r="F8502" s="2">
        <v>0</v>
      </c>
      <c r="G8502" s="2" t="s">
        <v>17856</v>
      </c>
      <c r="H8502" s="2">
        <v>1</v>
      </c>
      <c r="I8502" s="2">
        <v>6</v>
      </c>
      <c r="J8502" s="2">
        <v>10</v>
      </c>
      <c r="K8502" s="2">
        <v>4</v>
      </c>
      <c r="L8502" s="3">
        <v>40000</v>
      </c>
      <c r="M8502" s="2" t="s">
        <v>20</v>
      </c>
      <c r="N8502" s="4" t="s">
        <v>21</v>
      </c>
    </row>
    <row r="8503" spans="1:14" x14ac:dyDescent="0.25">
      <c r="A8503" s="1" t="s">
        <v>362</v>
      </c>
      <c r="B8503" s="2" t="s">
        <v>1851</v>
      </c>
      <c r="C8503" s="2" t="s">
        <v>1895</v>
      </c>
      <c r="D8503" s="2" t="s">
        <v>17946</v>
      </c>
      <c r="E8503" s="2" t="s">
        <v>6868</v>
      </c>
      <c r="F8503" s="2">
        <v>0</v>
      </c>
      <c r="G8503" s="2" t="s">
        <v>17856</v>
      </c>
      <c r="H8503" s="2">
        <v>1</v>
      </c>
      <c r="I8503" s="2">
        <v>6</v>
      </c>
      <c r="J8503" s="2">
        <v>10</v>
      </c>
      <c r="K8503" s="2">
        <v>20</v>
      </c>
      <c r="L8503" s="3">
        <v>300000</v>
      </c>
      <c r="M8503" s="2" t="s">
        <v>20</v>
      </c>
      <c r="N8503" s="4" t="s">
        <v>21</v>
      </c>
    </row>
    <row r="8504" spans="1:14" x14ac:dyDescent="0.25">
      <c r="A8504" s="1" t="s">
        <v>362</v>
      </c>
      <c r="B8504" s="2" t="s">
        <v>1851</v>
      </c>
      <c r="C8504" s="2" t="s">
        <v>1895</v>
      </c>
      <c r="D8504" s="2" t="s">
        <v>17946</v>
      </c>
      <c r="E8504" s="2" t="s">
        <v>6869</v>
      </c>
      <c r="F8504" s="2">
        <v>0</v>
      </c>
      <c r="G8504" s="2" t="s">
        <v>17856</v>
      </c>
      <c r="H8504" s="2">
        <v>1</v>
      </c>
      <c r="I8504" s="2">
        <v>6</v>
      </c>
      <c r="J8504" s="2">
        <v>10</v>
      </c>
      <c r="K8504" s="2">
        <v>20</v>
      </c>
      <c r="L8504" s="3">
        <v>300000</v>
      </c>
      <c r="M8504" s="2" t="s">
        <v>20</v>
      </c>
      <c r="N8504" s="4" t="s">
        <v>21</v>
      </c>
    </row>
    <row r="8505" spans="1:14" x14ac:dyDescent="0.25">
      <c r="A8505" s="1" t="s">
        <v>362</v>
      </c>
      <c r="B8505" s="2" t="s">
        <v>60</v>
      </c>
      <c r="C8505" s="2" t="s">
        <v>60</v>
      </c>
      <c r="D8505" s="2" t="s">
        <v>61</v>
      </c>
      <c r="E8505" s="2" t="s">
        <v>6870</v>
      </c>
      <c r="F8505" s="2">
        <v>0</v>
      </c>
      <c r="G8505" s="2" t="s">
        <v>17856</v>
      </c>
      <c r="H8505" s="2">
        <v>1</v>
      </c>
      <c r="I8505" s="2">
        <v>6</v>
      </c>
      <c r="J8505" s="2">
        <v>10</v>
      </c>
      <c r="K8505" s="2">
        <v>2</v>
      </c>
      <c r="L8505" s="3">
        <v>160000</v>
      </c>
      <c r="M8505" s="2" t="s">
        <v>20</v>
      </c>
      <c r="N8505" s="4" t="s">
        <v>21</v>
      </c>
    </row>
    <row r="8506" spans="1:14" x14ac:dyDescent="0.25">
      <c r="A8506" s="1" t="s">
        <v>362</v>
      </c>
      <c r="B8506" s="2" t="s">
        <v>63</v>
      </c>
      <c r="C8506" s="2" t="s">
        <v>1162</v>
      </c>
      <c r="D8506" s="2" t="s">
        <v>17932</v>
      </c>
      <c r="E8506" s="2" t="s">
        <v>6871</v>
      </c>
      <c r="F8506" s="2">
        <v>0</v>
      </c>
      <c r="G8506" s="2" t="s">
        <v>17856</v>
      </c>
      <c r="H8506" s="2">
        <v>1</v>
      </c>
      <c r="I8506" s="2">
        <v>6</v>
      </c>
      <c r="J8506" s="2">
        <v>10</v>
      </c>
      <c r="K8506" s="2">
        <v>1</v>
      </c>
      <c r="L8506" s="3">
        <v>489504.28</v>
      </c>
      <c r="M8506" s="2" t="s">
        <v>20</v>
      </c>
      <c r="N8506" s="4" t="s">
        <v>21</v>
      </c>
    </row>
    <row r="8507" spans="1:14" x14ac:dyDescent="0.25">
      <c r="A8507" s="1" t="s">
        <v>362</v>
      </c>
      <c r="B8507" s="2" t="s">
        <v>624</v>
      </c>
      <c r="C8507" s="2" t="s">
        <v>2386</v>
      </c>
      <c r="D8507" s="2" t="s">
        <v>17952</v>
      </c>
      <c r="E8507" s="2" t="s">
        <v>6872</v>
      </c>
      <c r="F8507" s="2">
        <v>0</v>
      </c>
      <c r="G8507" s="2" t="s">
        <v>17856</v>
      </c>
      <c r="H8507" s="2">
        <v>1</v>
      </c>
      <c r="I8507" s="2">
        <v>6</v>
      </c>
      <c r="J8507" s="2">
        <v>10</v>
      </c>
      <c r="K8507" s="2">
        <v>1</v>
      </c>
      <c r="L8507" s="3">
        <v>867600</v>
      </c>
      <c r="M8507" s="2" t="s">
        <v>20</v>
      </c>
      <c r="N8507" s="4" t="s">
        <v>21</v>
      </c>
    </row>
    <row r="8508" spans="1:14" x14ac:dyDescent="0.25">
      <c r="A8508" s="1" t="s">
        <v>362</v>
      </c>
      <c r="B8508" s="2" t="s">
        <v>76</v>
      </c>
      <c r="C8508" s="2" t="s">
        <v>1365</v>
      </c>
      <c r="D8508" s="2" t="s">
        <v>17940</v>
      </c>
      <c r="E8508" s="2" t="s">
        <v>18572</v>
      </c>
      <c r="F8508" s="2">
        <v>0</v>
      </c>
      <c r="G8508" s="2" t="s">
        <v>17856</v>
      </c>
      <c r="H8508" s="2">
        <v>1</v>
      </c>
      <c r="I8508" s="2">
        <v>6</v>
      </c>
      <c r="J8508" s="2">
        <v>10</v>
      </c>
      <c r="K8508" s="2">
        <v>21</v>
      </c>
      <c r="L8508" s="3">
        <v>3998400</v>
      </c>
      <c r="M8508" s="2" t="s">
        <v>20</v>
      </c>
      <c r="N8508" s="4" t="s">
        <v>21</v>
      </c>
    </row>
    <row r="8509" spans="1:14" x14ac:dyDescent="0.25">
      <c r="A8509" s="1" t="s">
        <v>362</v>
      </c>
      <c r="B8509" s="2" t="s">
        <v>76</v>
      </c>
      <c r="C8509" s="2" t="s">
        <v>1365</v>
      </c>
      <c r="D8509" s="2" t="s">
        <v>17940</v>
      </c>
      <c r="E8509" s="2" t="s">
        <v>18573</v>
      </c>
      <c r="F8509" s="2">
        <v>0</v>
      </c>
      <c r="G8509" s="2" t="s">
        <v>17856</v>
      </c>
      <c r="H8509" s="2">
        <v>1</v>
      </c>
      <c r="I8509" s="2">
        <v>6</v>
      </c>
      <c r="J8509" s="2">
        <v>10</v>
      </c>
      <c r="K8509" s="2">
        <v>49</v>
      </c>
      <c r="L8509" s="3">
        <v>1457750</v>
      </c>
      <c r="M8509" s="2" t="s">
        <v>20</v>
      </c>
      <c r="N8509" s="4" t="s">
        <v>21</v>
      </c>
    </row>
    <row r="8510" spans="1:14" x14ac:dyDescent="0.25">
      <c r="A8510" s="1" t="s">
        <v>362</v>
      </c>
      <c r="B8510" s="2" t="s">
        <v>76</v>
      </c>
      <c r="C8510" s="2" t="s">
        <v>1365</v>
      </c>
      <c r="D8510" s="2" t="s">
        <v>17940</v>
      </c>
      <c r="E8510" s="2" t="s">
        <v>18574</v>
      </c>
      <c r="F8510" s="2">
        <v>0</v>
      </c>
      <c r="G8510" s="2" t="s">
        <v>17856</v>
      </c>
      <c r="H8510" s="2">
        <v>1</v>
      </c>
      <c r="I8510" s="2">
        <v>6</v>
      </c>
      <c r="J8510" s="2">
        <v>10</v>
      </c>
      <c r="K8510" s="2">
        <v>10</v>
      </c>
      <c r="L8510" s="3">
        <v>1547000</v>
      </c>
      <c r="M8510" s="2" t="s">
        <v>20</v>
      </c>
      <c r="N8510" s="4" t="s">
        <v>21</v>
      </c>
    </row>
    <row r="8511" spans="1:14" x14ac:dyDescent="0.25">
      <c r="A8511" s="1" t="s">
        <v>362</v>
      </c>
      <c r="B8511" s="2" t="s">
        <v>162</v>
      </c>
      <c r="C8511" s="2" t="s">
        <v>567</v>
      </c>
      <c r="D8511" s="2" t="s">
        <v>17885</v>
      </c>
      <c r="E8511" s="2" t="s">
        <v>18575</v>
      </c>
      <c r="F8511" s="2">
        <v>0</v>
      </c>
      <c r="G8511" s="2" t="s">
        <v>17856</v>
      </c>
      <c r="H8511" s="2">
        <v>1</v>
      </c>
      <c r="I8511" s="2">
        <v>6</v>
      </c>
      <c r="J8511" s="2">
        <v>10</v>
      </c>
      <c r="K8511" s="2">
        <v>1</v>
      </c>
      <c r="L8511" s="3">
        <v>15000000</v>
      </c>
      <c r="M8511" s="2" t="s">
        <v>20</v>
      </c>
      <c r="N8511" s="4" t="s">
        <v>21</v>
      </c>
    </row>
    <row r="8512" spans="1:14" x14ac:dyDescent="0.25">
      <c r="A8512" s="1" t="s">
        <v>362</v>
      </c>
      <c r="B8512" s="2" t="s">
        <v>52</v>
      </c>
      <c r="C8512" s="2" t="s">
        <v>6873</v>
      </c>
      <c r="D8512" s="2" t="s">
        <v>18026</v>
      </c>
      <c r="E8512" s="2" t="s">
        <v>6874</v>
      </c>
      <c r="F8512" s="2">
        <v>0</v>
      </c>
      <c r="G8512" s="2" t="s">
        <v>17856</v>
      </c>
      <c r="H8512" s="2">
        <v>1</v>
      </c>
      <c r="I8512" s="2">
        <v>6</v>
      </c>
      <c r="J8512" s="2">
        <v>10</v>
      </c>
      <c r="K8512" s="2">
        <v>87</v>
      </c>
      <c r="L8512" s="3">
        <v>11979898.260000002</v>
      </c>
      <c r="M8512" s="2" t="s">
        <v>20</v>
      </c>
      <c r="N8512" s="4" t="s">
        <v>21</v>
      </c>
    </row>
    <row r="8513" spans="1:14" x14ac:dyDescent="0.25">
      <c r="A8513" s="1" t="s">
        <v>362</v>
      </c>
      <c r="B8513" s="2" t="s">
        <v>60</v>
      </c>
      <c r="C8513" s="2" t="s">
        <v>60</v>
      </c>
      <c r="D8513" s="2" t="s">
        <v>61</v>
      </c>
      <c r="E8513" s="2" t="s">
        <v>6926</v>
      </c>
      <c r="F8513" s="2">
        <v>0</v>
      </c>
      <c r="G8513" s="2" t="s">
        <v>17856</v>
      </c>
      <c r="H8513" s="2">
        <v>1</v>
      </c>
      <c r="I8513" s="2">
        <v>6</v>
      </c>
      <c r="J8513" s="2">
        <v>10</v>
      </c>
      <c r="K8513" s="2">
        <v>1</v>
      </c>
      <c r="L8513" s="3">
        <v>28000000</v>
      </c>
      <c r="M8513" s="2" t="s">
        <v>20</v>
      </c>
      <c r="N8513" s="4" t="s">
        <v>21</v>
      </c>
    </row>
    <row r="8514" spans="1:14" x14ac:dyDescent="0.25">
      <c r="A8514" s="1" t="s">
        <v>362</v>
      </c>
      <c r="B8514" s="2" t="s">
        <v>86</v>
      </c>
      <c r="C8514" s="2" t="s">
        <v>93</v>
      </c>
      <c r="D8514" s="2" t="s">
        <v>94</v>
      </c>
      <c r="E8514" s="2" t="s">
        <v>18576</v>
      </c>
      <c r="F8514" s="2">
        <v>0</v>
      </c>
      <c r="G8514" s="2" t="s">
        <v>17856</v>
      </c>
      <c r="H8514" s="2">
        <v>1</v>
      </c>
      <c r="I8514" s="2">
        <v>6</v>
      </c>
      <c r="J8514" s="2">
        <v>10</v>
      </c>
      <c r="K8514" s="2">
        <v>100</v>
      </c>
      <c r="L8514" s="3">
        <v>1999900</v>
      </c>
      <c r="M8514" s="2" t="s">
        <v>20</v>
      </c>
      <c r="N8514" s="4" t="s">
        <v>21</v>
      </c>
    </row>
    <row r="8515" spans="1:14" x14ac:dyDescent="0.25">
      <c r="A8515" s="1" t="s">
        <v>362</v>
      </c>
      <c r="B8515" s="2" t="s">
        <v>624</v>
      </c>
      <c r="C8515" s="2" t="s">
        <v>2386</v>
      </c>
      <c r="D8515" s="2" t="s">
        <v>17952</v>
      </c>
      <c r="E8515" s="2" t="s">
        <v>6875</v>
      </c>
      <c r="F8515" s="2">
        <v>0</v>
      </c>
      <c r="G8515" s="2" t="s">
        <v>17856</v>
      </c>
      <c r="H8515" s="2">
        <v>1</v>
      </c>
      <c r="I8515" s="2">
        <v>6</v>
      </c>
      <c r="J8515" s="2">
        <v>10</v>
      </c>
      <c r="K8515" s="2">
        <v>1</v>
      </c>
      <c r="L8515" s="3">
        <v>190650</v>
      </c>
      <c r="M8515" s="2" t="s">
        <v>20</v>
      </c>
      <c r="N8515" s="4" t="s">
        <v>21</v>
      </c>
    </row>
    <row r="8516" spans="1:14" x14ac:dyDescent="0.25">
      <c r="A8516" s="1" t="s">
        <v>362</v>
      </c>
      <c r="B8516" s="2" t="s">
        <v>378</v>
      </c>
      <c r="C8516" s="2" t="s">
        <v>2488</v>
      </c>
      <c r="D8516" s="2" t="s">
        <v>17955</v>
      </c>
      <c r="E8516" s="2" t="s">
        <v>6876</v>
      </c>
      <c r="F8516" s="2">
        <v>0</v>
      </c>
      <c r="G8516" s="2" t="s">
        <v>17856</v>
      </c>
      <c r="H8516" s="2">
        <v>1</v>
      </c>
      <c r="I8516" s="2">
        <v>6</v>
      </c>
      <c r="J8516" s="2">
        <v>10</v>
      </c>
      <c r="K8516" s="2">
        <v>30</v>
      </c>
      <c r="L8516" s="3">
        <v>1275000</v>
      </c>
      <c r="M8516" s="2" t="s">
        <v>20</v>
      </c>
      <c r="N8516" s="4" t="s">
        <v>21</v>
      </c>
    </row>
    <row r="8517" spans="1:14" x14ac:dyDescent="0.25">
      <c r="A8517" s="1" t="s">
        <v>362</v>
      </c>
      <c r="B8517" s="2" t="s">
        <v>378</v>
      </c>
      <c r="C8517" s="2" t="s">
        <v>2425</v>
      </c>
      <c r="D8517" s="2" t="s">
        <v>17954</v>
      </c>
      <c r="E8517" s="2" t="s">
        <v>6877</v>
      </c>
      <c r="F8517" s="2">
        <v>0</v>
      </c>
      <c r="G8517" s="2" t="s">
        <v>17856</v>
      </c>
      <c r="H8517" s="2">
        <v>1</v>
      </c>
      <c r="I8517" s="2">
        <v>6</v>
      </c>
      <c r="J8517" s="2">
        <v>10</v>
      </c>
      <c r="K8517" s="2">
        <v>1</v>
      </c>
      <c r="L8517" s="3">
        <v>96750</v>
      </c>
      <c r="M8517" s="2" t="s">
        <v>20</v>
      </c>
      <c r="N8517" s="4" t="s">
        <v>21</v>
      </c>
    </row>
    <row r="8518" spans="1:14" x14ac:dyDescent="0.25">
      <c r="A8518" s="1" t="s">
        <v>362</v>
      </c>
      <c r="B8518" s="2" t="s">
        <v>378</v>
      </c>
      <c r="C8518" s="2" t="s">
        <v>2488</v>
      </c>
      <c r="D8518" s="2" t="s">
        <v>17955</v>
      </c>
      <c r="E8518" s="2" t="s">
        <v>6878</v>
      </c>
      <c r="F8518" s="2">
        <v>0</v>
      </c>
      <c r="G8518" s="2" t="s">
        <v>17856</v>
      </c>
      <c r="H8518" s="2">
        <v>1</v>
      </c>
      <c r="I8518" s="2">
        <v>6</v>
      </c>
      <c r="J8518" s="2">
        <v>10</v>
      </c>
      <c r="K8518" s="2">
        <v>3</v>
      </c>
      <c r="L8518" s="3">
        <v>223125</v>
      </c>
      <c r="M8518" s="2" t="s">
        <v>20</v>
      </c>
      <c r="N8518" s="4" t="s">
        <v>21</v>
      </c>
    </row>
    <row r="8519" spans="1:14" x14ac:dyDescent="0.25">
      <c r="A8519" s="1" t="s">
        <v>362</v>
      </c>
      <c r="B8519" s="2" t="s">
        <v>378</v>
      </c>
      <c r="C8519" s="2" t="s">
        <v>2488</v>
      </c>
      <c r="D8519" s="2" t="s">
        <v>17955</v>
      </c>
      <c r="E8519" s="2" t="s">
        <v>6879</v>
      </c>
      <c r="F8519" s="2">
        <v>0</v>
      </c>
      <c r="G8519" s="2" t="s">
        <v>17856</v>
      </c>
      <c r="H8519" s="2">
        <v>1</v>
      </c>
      <c r="I8519" s="2">
        <v>6</v>
      </c>
      <c r="J8519" s="2">
        <v>10</v>
      </c>
      <c r="K8519" s="2">
        <v>3</v>
      </c>
      <c r="L8519" s="3">
        <v>21900</v>
      </c>
      <c r="M8519" s="2" t="s">
        <v>20</v>
      </c>
      <c r="N8519" s="4" t="s">
        <v>21</v>
      </c>
    </row>
    <row r="8520" spans="1:14" x14ac:dyDescent="0.25">
      <c r="A8520" s="1" t="s">
        <v>362</v>
      </c>
      <c r="B8520" s="2" t="s">
        <v>378</v>
      </c>
      <c r="C8520" s="2" t="s">
        <v>2488</v>
      </c>
      <c r="D8520" s="2" t="s">
        <v>17955</v>
      </c>
      <c r="E8520" s="2" t="s">
        <v>6880</v>
      </c>
      <c r="F8520" s="2">
        <v>0</v>
      </c>
      <c r="G8520" s="2" t="s">
        <v>17856</v>
      </c>
      <c r="H8520" s="2">
        <v>1</v>
      </c>
      <c r="I8520" s="2">
        <v>6</v>
      </c>
      <c r="J8520" s="2">
        <v>10</v>
      </c>
      <c r="K8520" s="2">
        <v>6</v>
      </c>
      <c r="L8520" s="3">
        <v>1402500</v>
      </c>
      <c r="M8520" s="2" t="s">
        <v>20</v>
      </c>
      <c r="N8520" s="4" t="s">
        <v>21</v>
      </c>
    </row>
    <row r="8521" spans="1:14" x14ac:dyDescent="0.25">
      <c r="A8521" s="1" t="s">
        <v>362</v>
      </c>
      <c r="B8521" s="2" t="s">
        <v>378</v>
      </c>
      <c r="C8521" s="2" t="s">
        <v>2488</v>
      </c>
      <c r="D8521" s="2" t="s">
        <v>17955</v>
      </c>
      <c r="E8521" s="2" t="s">
        <v>6881</v>
      </c>
      <c r="F8521" s="2">
        <v>0</v>
      </c>
      <c r="G8521" s="2" t="s">
        <v>17856</v>
      </c>
      <c r="H8521" s="2">
        <v>1</v>
      </c>
      <c r="I8521" s="2">
        <v>6</v>
      </c>
      <c r="J8521" s="2">
        <v>10</v>
      </c>
      <c r="K8521" s="2">
        <v>2</v>
      </c>
      <c r="L8521" s="3">
        <v>212500</v>
      </c>
      <c r="M8521" s="2" t="s">
        <v>20</v>
      </c>
      <c r="N8521" s="4" t="s">
        <v>21</v>
      </c>
    </row>
    <row r="8522" spans="1:14" x14ac:dyDescent="0.25">
      <c r="A8522" s="1" t="s">
        <v>362</v>
      </c>
      <c r="B8522" s="2" t="s">
        <v>378</v>
      </c>
      <c r="C8522" s="2" t="s">
        <v>2488</v>
      </c>
      <c r="D8522" s="2" t="s">
        <v>17955</v>
      </c>
      <c r="E8522" s="2" t="s">
        <v>6882</v>
      </c>
      <c r="F8522" s="2">
        <v>0</v>
      </c>
      <c r="G8522" s="2" t="s">
        <v>17856</v>
      </c>
      <c r="H8522" s="2">
        <v>1</v>
      </c>
      <c r="I8522" s="2">
        <v>6</v>
      </c>
      <c r="J8522" s="2">
        <v>10</v>
      </c>
      <c r="K8522" s="2">
        <v>2</v>
      </c>
      <c r="L8522" s="3">
        <v>340000</v>
      </c>
      <c r="M8522" s="2" t="s">
        <v>20</v>
      </c>
      <c r="N8522" s="4" t="s">
        <v>21</v>
      </c>
    </row>
    <row r="8523" spans="1:14" x14ac:dyDescent="0.25">
      <c r="A8523" s="1" t="s">
        <v>362</v>
      </c>
      <c r="B8523" s="2" t="s">
        <v>378</v>
      </c>
      <c r="C8523" s="2" t="s">
        <v>2488</v>
      </c>
      <c r="D8523" s="2" t="s">
        <v>17955</v>
      </c>
      <c r="E8523" s="2" t="s">
        <v>6883</v>
      </c>
      <c r="F8523" s="2">
        <v>0</v>
      </c>
      <c r="G8523" s="2" t="s">
        <v>17856</v>
      </c>
      <c r="H8523" s="2">
        <v>1</v>
      </c>
      <c r="I8523" s="2">
        <v>6</v>
      </c>
      <c r="J8523" s="2">
        <v>10</v>
      </c>
      <c r="K8523" s="2">
        <v>1</v>
      </c>
      <c r="L8523" s="3">
        <v>691084</v>
      </c>
      <c r="M8523" s="2" t="s">
        <v>20</v>
      </c>
      <c r="N8523" s="4" t="s">
        <v>21</v>
      </c>
    </row>
    <row r="8524" spans="1:14" x14ac:dyDescent="0.25">
      <c r="A8524" s="1" t="s">
        <v>362</v>
      </c>
      <c r="B8524" s="2" t="s">
        <v>28</v>
      </c>
      <c r="C8524" s="2" t="s">
        <v>29</v>
      </c>
      <c r="D8524" s="2" t="s">
        <v>30</v>
      </c>
      <c r="E8524" s="2" t="s">
        <v>18577</v>
      </c>
      <c r="F8524" s="2">
        <v>0</v>
      </c>
      <c r="G8524" s="2" t="s">
        <v>17856</v>
      </c>
      <c r="H8524" s="2">
        <v>1</v>
      </c>
      <c r="I8524" s="2">
        <v>6</v>
      </c>
      <c r="J8524" s="2">
        <v>10</v>
      </c>
      <c r="K8524" s="2">
        <v>1</v>
      </c>
      <c r="L8524" s="3">
        <v>13009619.439999999</v>
      </c>
      <c r="M8524" s="2" t="s">
        <v>20</v>
      </c>
      <c r="N8524" s="4" t="s">
        <v>21</v>
      </c>
    </row>
    <row r="8525" spans="1:14" x14ac:dyDescent="0.25">
      <c r="A8525" s="1" t="s">
        <v>362</v>
      </c>
      <c r="B8525" s="2" t="s">
        <v>253</v>
      </c>
      <c r="C8525" s="2" t="s">
        <v>254</v>
      </c>
      <c r="D8525" s="2" t="s">
        <v>255</v>
      </c>
      <c r="E8525" s="2" t="s">
        <v>18578</v>
      </c>
      <c r="F8525" s="2">
        <v>0</v>
      </c>
      <c r="G8525" s="2" t="s">
        <v>17856</v>
      </c>
      <c r="H8525" s="2">
        <v>1</v>
      </c>
      <c r="I8525" s="2">
        <v>6</v>
      </c>
      <c r="J8525" s="2">
        <v>10</v>
      </c>
      <c r="K8525" s="2">
        <v>100</v>
      </c>
      <c r="L8525" s="3">
        <v>7000000</v>
      </c>
      <c r="M8525" s="2" t="s">
        <v>20</v>
      </c>
      <c r="N8525" s="4" t="s">
        <v>21</v>
      </c>
    </row>
    <row r="8526" spans="1:14" x14ac:dyDescent="0.25">
      <c r="A8526" s="1" t="s">
        <v>362</v>
      </c>
      <c r="B8526" s="2" t="s">
        <v>162</v>
      </c>
      <c r="C8526" s="2" t="s">
        <v>567</v>
      </c>
      <c r="D8526" s="2" t="s">
        <v>17885</v>
      </c>
      <c r="E8526" s="2" t="s">
        <v>18579</v>
      </c>
      <c r="F8526" s="2">
        <v>0</v>
      </c>
      <c r="G8526" s="2" t="s">
        <v>17856</v>
      </c>
      <c r="H8526" s="2">
        <v>1</v>
      </c>
      <c r="I8526" s="2">
        <v>6</v>
      </c>
      <c r="J8526" s="2">
        <v>10</v>
      </c>
      <c r="K8526" s="2">
        <v>1</v>
      </c>
      <c r="L8526" s="3">
        <v>20999997</v>
      </c>
      <c r="M8526" s="2" t="s">
        <v>20</v>
      </c>
      <c r="N8526" s="4" t="s">
        <v>21</v>
      </c>
    </row>
    <row r="8527" spans="1:14" x14ac:dyDescent="0.25">
      <c r="A8527" s="1" t="s">
        <v>362</v>
      </c>
      <c r="B8527" s="2" t="s">
        <v>15</v>
      </c>
      <c r="C8527" s="2" t="s">
        <v>16</v>
      </c>
      <c r="D8527" s="2" t="s">
        <v>17</v>
      </c>
      <c r="E8527" s="2" t="s">
        <v>6884</v>
      </c>
      <c r="F8527" s="2">
        <v>0</v>
      </c>
      <c r="G8527" s="2" t="s">
        <v>17856</v>
      </c>
      <c r="H8527" s="2">
        <v>1</v>
      </c>
      <c r="I8527" s="2">
        <v>6</v>
      </c>
      <c r="J8527" s="2">
        <v>16</v>
      </c>
      <c r="K8527" s="2">
        <v>10</v>
      </c>
      <c r="L8527" s="3">
        <v>14999970</v>
      </c>
      <c r="M8527" s="2" t="s">
        <v>20</v>
      </c>
      <c r="N8527" s="4" t="s">
        <v>21</v>
      </c>
    </row>
    <row r="8528" spans="1:14" x14ac:dyDescent="0.25">
      <c r="A8528" s="1" t="s">
        <v>362</v>
      </c>
      <c r="B8528" s="2" t="s">
        <v>76</v>
      </c>
      <c r="C8528" s="2" t="s">
        <v>77</v>
      </c>
      <c r="D8528" s="2" t="s">
        <v>78</v>
      </c>
      <c r="E8528" s="2" t="s">
        <v>6858</v>
      </c>
      <c r="F8528" s="2">
        <v>0</v>
      </c>
      <c r="G8528" s="2" t="s">
        <v>17856</v>
      </c>
      <c r="H8528" s="2">
        <v>1</v>
      </c>
      <c r="I8528" s="2">
        <v>6</v>
      </c>
      <c r="J8528" s="2">
        <v>10</v>
      </c>
      <c r="K8528" s="2">
        <v>5</v>
      </c>
      <c r="L8528" s="3">
        <v>1817725</v>
      </c>
      <c r="M8528" s="2" t="s">
        <v>20</v>
      </c>
      <c r="N8528" s="4" t="s">
        <v>21</v>
      </c>
    </row>
    <row r="8529" spans="1:14" x14ac:dyDescent="0.25">
      <c r="A8529" s="1" t="s">
        <v>362</v>
      </c>
      <c r="B8529" s="2" t="s">
        <v>76</v>
      </c>
      <c r="C8529" s="2" t="s">
        <v>77</v>
      </c>
      <c r="D8529" s="2" t="s">
        <v>78</v>
      </c>
      <c r="E8529" s="2" t="s">
        <v>6859</v>
      </c>
      <c r="F8529" s="2">
        <v>0</v>
      </c>
      <c r="G8529" s="2" t="s">
        <v>17856</v>
      </c>
      <c r="H8529" s="2">
        <v>1</v>
      </c>
      <c r="I8529" s="2">
        <v>6</v>
      </c>
      <c r="J8529" s="2">
        <v>10</v>
      </c>
      <c r="K8529" s="2">
        <v>8</v>
      </c>
      <c r="L8529" s="3">
        <v>2165800</v>
      </c>
      <c r="M8529" s="2" t="s">
        <v>20</v>
      </c>
      <c r="N8529" s="4" t="s">
        <v>21</v>
      </c>
    </row>
    <row r="8530" spans="1:14" x14ac:dyDescent="0.25">
      <c r="A8530" s="1" t="s">
        <v>362</v>
      </c>
      <c r="B8530" s="2" t="s">
        <v>1851</v>
      </c>
      <c r="C8530" s="2" t="s">
        <v>1895</v>
      </c>
      <c r="D8530" s="2" t="s">
        <v>17946</v>
      </c>
      <c r="E8530" s="2" t="s">
        <v>6860</v>
      </c>
      <c r="F8530" s="2">
        <v>0</v>
      </c>
      <c r="G8530" s="2" t="s">
        <v>17856</v>
      </c>
      <c r="H8530" s="2">
        <v>1</v>
      </c>
      <c r="I8530" s="2">
        <v>6</v>
      </c>
      <c r="J8530" s="2">
        <v>10</v>
      </c>
      <c r="K8530" s="2">
        <v>36</v>
      </c>
      <c r="L8530" s="3">
        <v>266310</v>
      </c>
      <c r="M8530" s="2" t="s">
        <v>20</v>
      </c>
      <c r="N8530" s="4" t="s">
        <v>21</v>
      </c>
    </row>
    <row r="8531" spans="1:14" x14ac:dyDescent="0.25">
      <c r="A8531" s="1" t="s">
        <v>362</v>
      </c>
      <c r="B8531" s="2" t="s">
        <v>1851</v>
      </c>
      <c r="C8531" s="2" t="s">
        <v>1895</v>
      </c>
      <c r="D8531" s="2" t="s">
        <v>17946</v>
      </c>
      <c r="E8531" s="2" t="s">
        <v>6861</v>
      </c>
      <c r="F8531" s="2">
        <v>0</v>
      </c>
      <c r="G8531" s="2" t="s">
        <v>17856</v>
      </c>
      <c r="H8531" s="2">
        <v>1</v>
      </c>
      <c r="I8531" s="2">
        <v>6</v>
      </c>
      <c r="J8531" s="2">
        <v>10</v>
      </c>
      <c r="K8531" s="2">
        <v>36</v>
      </c>
      <c r="L8531" s="3">
        <v>276660</v>
      </c>
      <c r="M8531" s="2" t="s">
        <v>20</v>
      </c>
      <c r="N8531" s="4" t="s">
        <v>21</v>
      </c>
    </row>
    <row r="8532" spans="1:14" x14ac:dyDescent="0.25">
      <c r="A8532" s="1" t="s">
        <v>362</v>
      </c>
      <c r="B8532" s="2" t="s">
        <v>1851</v>
      </c>
      <c r="C8532" s="2" t="s">
        <v>1895</v>
      </c>
      <c r="D8532" s="2" t="s">
        <v>17946</v>
      </c>
      <c r="E8532" s="2" t="s">
        <v>6862</v>
      </c>
      <c r="F8532" s="2">
        <v>0</v>
      </c>
      <c r="G8532" s="2" t="s">
        <v>17856</v>
      </c>
      <c r="H8532" s="2">
        <v>1</v>
      </c>
      <c r="I8532" s="2">
        <v>6</v>
      </c>
      <c r="J8532" s="2">
        <v>10</v>
      </c>
      <c r="K8532" s="2">
        <v>36</v>
      </c>
      <c r="L8532" s="3">
        <v>276660</v>
      </c>
      <c r="M8532" s="2" t="s">
        <v>20</v>
      </c>
      <c r="N8532" s="4" t="s">
        <v>21</v>
      </c>
    </row>
    <row r="8533" spans="1:14" x14ac:dyDescent="0.25">
      <c r="A8533" s="1" t="s">
        <v>362</v>
      </c>
      <c r="B8533" s="2" t="s">
        <v>72</v>
      </c>
      <c r="C8533" s="2" t="s">
        <v>73</v>
      </c>
      <c r="D8533" s="2" t="s">
        <v>74</v>
      </c>
      <c r="E8533" s="2" t="s">
        <v>6864</v>
      </c>
      <c r="F8533" s="2">
        <v>0</v>
      </c>
      <c r="G8533" s="2" t="s">
        <v>17856</v>
      </c>
      <c r="H8533" s="2">
        <v>1</v>
      </c>
      <c r="I8533" s="2">
        <v>6</v>
      </c>
      <c r="J8533" s="2">
        <v>10</v>
      </c>
      <c r="K8533" s="2">
        <v>5</v>
      </c>
      <c r="L8533" s="3">
        <v>148155</v>
      </c>
      <c r="M8533" s="2" t="s">
        <v>20</v>
      </c>
      <c r="N8533" s="4" t="s">
        <v>21</v>
      </c>
    </row>
    <row r="8534" spans="1:14" x14ac:dyDescent="0.25">
      <c r="A8534" s="1" t="s">
        <v>362</v>
      </c>
      <c r="B8534" s="2" t="s">
        <v>76</v>
      </c>
      <c r="C8534" s="2" t="s">
        <v>77</v>
      </c>
      <c r="D8534" s="2" t="s">
        <v>78</v>
      </c>
      <c r="E8534" s="2" t="s">
        <v>6865</v>
      </c>
      <c r="F8534" s="2">
        <v>0</v>
      </c>
      <c r="G8534" s="2" t="s">
        <v>17856</v>
      </c>
      <c r="H8534" s="2">
        <v>1</v>
      </c>
      <c r="I8534" s="2">
        <v>6</v>
      </c>
      <c r="J8534" s="2">
        <v>10</v>
      </c>
      <c r="K8534" s="2">
        <v>2</v>
      </c>
      <c r="L8534" s="3">
        <v>595000</v>
      </c>
      <c r="M8534" s="2" t="s">
        <v>20</v>
      </c>
      <c r="N8534" s="4" t="s">
        <v>21</v>
      </c>
    </row>
    <row r="8535" spans="1:14" x14ac:dyDescent="0.25">
      <c r="A8535" s="1" t="s">
        <v>362</v>
      </c>
      <c r="B8535" s="2" t="s">
        <v>76</v>
      </c>
      <c r="C8535" s="2" t="s">
        <v>77</v>
      </c>
      <c r="D8535" s="2" t="s">
        <v>78</v>
      </c>
      <c r="E8535" s="2" t="s">
        <v>6885</v>
      </c>
      <c r="F8535" s="2">
        <v>0</v>
      </c>
      <c r="G8535" s="2" t="s">
        <v>17856</v>
      </c>
      <c r="H8535" s="2">
        <v>1</v>
      </c>
      <c r="I8535" s="2">
        <v>6</v>
      </c>
      <c r="J8535" s="2">
        <v>10</v>
      </c>
      <c r="K8535" s="2">
        <v>4</v>
      </c>
      <c r="L8535" s="3">
        <v>1454180</v>
      </c>
      <c r="M8535" s="2" t="s">
        <v>20</v>
      </c>
      <c r="N8535" s="4" t="s">
        <v>21</v>
      </c>
    </row>
    <row r="8536" spans="1:14" x14ac:dyDescent="0.25">
      <c r="A8536" s="1" t="s">
        <v>362</v>
      </c>
      <c r="B8536" s="2" t="s">
        <v>76</v>
      </c>
      <c r="C8536" s="2" t="s">
        <v>77</v>
      </c>
      <c r="D8536" s="2" t="s">
        <v>78</v>
      </c>
      <c r="E8536" s="2" t="s">
        <v>6886</v>
      </c>
      <c r="F8536" s="2">
        <v>0</v>
      </c>
      <c r="G8536" s="2" t="s">
        <v>17856</v>
      </c>
      <c r="H8536" s="2">
        <v>1</v>
      </c>
      <c r="I8536" s="2">
        <v>6</v>
      </c>
      <c r="J8536" s="2">
        <v>10</v>
      </c>
      <c r="K8536" s="2">
        <v>1</v>
      </c>
      <c r="L8536" s="3">
        <v>297458</v>
      </c>
      <c r="M8536" s="2" t="s">
        <v>20</v>
      </c>
      <c r="N8536" s="4" t="s">
        <v>21</v>
      </c>
    </row>
    <row r="8537" spans="1:14" x14ac:dyDescent="0.25">
      <c r="A8537" s="1" t="s">
        <v>362</v>
      </c>
      <c r="B8537" s="2" t="s">
        <v>76</v>
      </c>
      <c r="C8537" s="2" t="s">
        <v>77</v>
      </c>
      <c r="D8537" s="2" t="s">
        <v>78</v>
      </c>
      <c r="E8537" s="2" t="s">
        <v>6887</v>
      </c>
      <c r="F8537" s="2">
        <v>0</v>
      </c>
      <c r="G8537" s="2" t="s">
        <v>17856</v>
      </c>
      <c r="H8537" s="2">
        <v>1</v>
      </c>
      <c r="I8537" s="2">
        <v>6</v>
      </c>
      <c r="J8537" s="2">
        <v>10</v>
      </c>
      <c r="K8537" s="2">
        <v>1</v>
      </c>
      <c r="L8537" s="3">
        <v>297500</v>
      </c>
      <c r="M8537" s="2" t="s">
        <v>20</v>
      </c>
      <c r="N8537" s="4" t="s">
        <v>21</v>
      </c>
    </row>
    <row r="8538" spans="1:14" x14ac:dyDescent="0.25">
      <c r="A8538" s="1" t="s">
        <v>362</v>
      </c>
      <c r="B8538" s="2" t="s">
        <v>76</v>
      </c>
      <c r="C8538" s="2" t="s">
        <v>77</v>
      </c>
      <c r="D8538" s="2" t="s">
        <v>78</v>
      </c>
      <c r="E8538" s="2" t="s">
        <v>6888</v>
      </c>
      <c r="F8538" s="2">
        <v>0</v>
      </c>
      <c r="G8538" s="2" t="s">
        <v>17856</v>
      </c>
      <c r="H8538" s="2">
        <v>1</v>
      </c>
      <c r="I8538" s="2">
        <v>6</v>
      </c>
      <c r="J8538" s="2">
        <v>10</v>
      </c>
      <c r="K8538" s="2">
        <v>2</v>
      </c>
      <c r="L8538" s="3">
        <v>595000</v>
      </c>
      <c r="M8538" s="2" t="s">
        <v>20</v>
      </c>
      <c r="N8538" s="4" t="s">
        <v>21</v>
      </c>
    </row>
    <row r="8539" spans="1:14" x14ac:dyDescent="0.25">
      <c r="A8539" s="1" t="s">
        <v>362</v>
      </c>
      <c r="B8539" s="2" t="s">
        <v>76</v>
      </c>
      <c r="C8539" s="2" t="s">
        <v>77</v>
      </c>
      <c r="D8539" s="2" t="s">
        <v>78</v>
      </c>
      <c r="E8539" s="2" t="s">
        <v>6889</v>
      </c>
      <c r="F8539" s="2">
        <v>0</v>
      </c>
      <c r="G8539" s="2" t="s">
        <v>17856</v>
      </c>
      <c r="H8539" s="2">
        <v>1</v>
      </c>
      <c r="I8539" s="2">
        <v>6</v>
      </c>
      <c r="J8539" s="2">
        <v>10</v>
      </c>
      <c r="K8539" s="2">
        <v>15</v>
      </c>
      <c r="L8539" s="3">
        <v>1044225</v>
      </c>
      <c r="M8539" s="2" t="s">
        <v>20</v>
      </c>
      <c r="N8539" s="4" t="s">
        <v>21</v>
      </c>
    </row>
    <row r="8540" spans="1:14" x14ac:dyDescent="0.25">
      <c r="A8540" s="1" t="s">
        <v>362</v>
      </c>
      <c r="B8540" s="2" t="s">
        <v>86</v>
      </c>
      <c r="C8540" s="2" t="s">
        <v>93</v>
      </c>
      <c r="D8540" s="2" t="s">
        <v>94</v>
      </c>
      <c r="E8540" s="2" t="s">
        <v>6890</v>
      </c>
      <c r="F8540" s="2">
        <v>0</v>
      </c>
      <c r="G8540" s="2" t="s">
        <v>17856</v>
      </c>
      <c r="H8540" s="2">
        <v>1</v>
      </c>
      <c r="I8540" s="2">
        <v>6</v>
      </c>
      <c r="J8540" s="2">
        <v>10</v>
      </c>
      <c r="K8540" s="2">
        <v>10</v>
      </c>
      <c r="L8540" s="3">
        <v>119000</v>
      </c>
      <c r="M8540" s="2" t="s">
        <v>20</v>
      </c>
      <c r="N8540" s="4" t="s">
        <v>21</v>
      </c>
    </row>
    <row r="8541" spans="1:14" x14ac:dyDescent="0.25">
      <c r="A8541" s="1" t="s">
        <v>362</v>
      </c>
      <c r="B8541" s="2" t="s">
        <v>86</v>
      </c>
      <c r="C8541" s="2" t="s">
        <v>93</v>
      </c>
      <c r="D8541" s="2" t="s">
        <v>94</v>
      </c>
      <c r="E8541" s="2" t="s">
        <v>6891</v>
      </c>
      <c r="F8541" s="2">
        <v>0</v>
      </c>
      <c r="G8541" s="2" t="s">
        <v>17856</v>
      </c>
      <c r="H8541" s="2">
        <v>1</v>
      </c>
      <c r="I8541" s="2">
        <v>6</v>
      </c>
      <c r="J8541" s="2">
        <v>10</v>
      </c>
      <c r="K8541" s="2">
        <v>11</v>
      </c>
      <c r="L8541" s="3">
        <v>128282</v>
      </c>
      <c r="M8541" s="2" t="s">
        <v>20</v>
      </c>
      <c r="N8541" s="4" t="s">
        <v>21</v>
      </c>
    </row>
    <row r="8542" spans="1:14" x14ac:dyDescent="0.25">
      <c r="A8542" s="1" t="s">
        <v>362</v>
      </c>
      <c r="B8542" s="2" t="s">
        <v>86</v>
      </c>
      <c r="C8542" s="2" t="s">
        <v>93</v>
      </c>
      <c r="D8542" s="2" t="s">
        <v>94</v>
      </c>
      <c r="E8542" s="2" t="s">
        <v>6892</v>
      </c>
      <c r="F8542" s="2">
        <v>0</v>
      </c>
      <c r="G8542" s="2" t="s">
        <v>17856</v>
      </c>
      <c r="H8542" s="2">
        <v>1</v>
      </c>
      <c r="I8542" s="2">
        <v>6</v>
      </c>
      <c r="J8542" s="2">
        <v>10</v>
      </c>
      <c r="K8542" s="2">
        <v>10</v>
      </c>
      <c r="L8542" s="3">
        <v>107100</v>
      </c>
      <c r="M8542" s="2" t="s">
        <v>20</v>
      </c>
      <c r="N8542" s="4" t="s">
        <v>21</v>
      </c>
    </row>
    <row r="8543" spans="1:14" x14ac:dyDescent="0.25">
      <c r="A8543" s="1" t="s">
        <v>362</v>
      </c>
      <c r="B8543" s="2" t="s">
        <v>189</v>
      </c>
      <c r="C8543" s="2" t="s">
        <v>5891</v>
      </c>
      <c r="D8543" s="2" t="s">
        <v>18016</v>
      </c>
      <c r="E8543" s="2" t="s">
        <v>6844</v>
      </c>
      <c r="F8543" s="2">
        <v>0</v>
      </c>
      <c r="G8543" s="2" t="s">
        <v>17856</v>
      </c>
      <c r="H8543" s="2">
        <v>1</v>
      </c>
      <c r="I8543" s="2">
        <v>6</v>
      </c>
      <c r="J8543" s="2">
        <v>16</v>
      </c>
      <c r="K8543" s="2">
        <v>1</v>
      </c>
      <c r="L8543" s="3">
        <v>6000000</v>
      </c>
      <c r="M8543" s="2" t="s">
        <v>20</v>
      </c>
      <c r="N8543" s="4" t="s">
        <v>21</v>
      </c>
    </row>
    <row r="8544" spans="1:14" x14ac:dyDescent="0.25">
      <c r="A8544" s="1" t="s">
        <v>362</v>
      </c>
      <c r="B8544" s="2" t="s">
        <v>38</v>
      </c>
      <c r="C8544" s="2" t="s">
        <v>926</v>
      </c>
      <c r="D8544" s="2" t="s">
        <v>17912</v>
      </c>
      <c r="E8544" s="2" t="s">
        <v>6838</v>
      </c>
      <c r="F8544" s="2">
        <v>0</v>
      </c>
      <c r="G8544" s="2" t="s">
        <v>17856</v>
      </c>
      <c r="H8544" s="2">
        <v>1</v>
      </c>
      <c r="I8544" s="2">
        <v>6</v>
      </c>
      <c r="J8544" s="2">
        <v>10</v>
      </c>
      <c r="K8544" s="2">
        <v>1</v>
      </c>
      <c r="L8544" s="3">
        <v>8427200</v>
      </c>
      <c r="M8544" s="2" t="s">
        <v>20</v>
      </c>
      <c r="N8544" s="4" t="s">
        <v>21</v>
      </c>
    </row>
    <row r="8545" spans="1:14" x14ac:dyDescent="0.25">
      <c r="A8545" s="1" t="s">
        <v>362</v>
      </c>
      <c r="B8545" s="2" t="s">
        <v>28</v>
      </c>
      <c r="C8545" s="2" t="s">
        <v>29</v>
      </c>
      <c r="D8545" s="2" t="s">
        <v>30</v>
      </c>
      <c r="E8545" s="2" t="s">
        <v>6855</v>
      </c>
      <c r="F8545" s="2">
        <v>0</v>
      </c>
      <c r="G8545" s="2" t="s">
        <v>17856</v>
      </c>
      <c r="H8545" s="2">
        <v>1</v>
      </c>
      <c r="I8545" s="2">
        <v>6</v>
      </c>
      <c r="J8545" s="2">
        <v>10</v>
      </c>
      <c r="K8545" s="2">
        <v>1</v>
      </c>
      <c r="L8545" s="3">
        <v>1506677</v>
      </c>
      <c r="M8545" s="2" t="s">
        <v>20</v>
      </c>
      <c r="N8545" s="4" t="s">
        <v>21</v>
      </c>
    </row>
    <row r="8546" spans="1:14" x14ac:dyDescent="0.25">
      <c r="A8546" s="1" t="s">
        <v>362</v>
      </c>
      <c r="B8546" s="2" t="s">
        <v>408</v>
      </c>
      <c r="C8546" s="2" t="s">
        <v>1186</v>
      </c>
      <c r="D8546" s="2" t="s">
        <v>17937</v>
      </c>
      <c r="E8546" s="2" t="s">
        <v>6893</v>
      </c>
      <c r="F8546" s="2">
        <v>0</v>
      </c>
      <c r="G8546" s="2" t="s">
        <v>17856</v>
      </c>
      <c r="H8546" s="2">
        <v>1</v>
      </c>
      <c r="I8546" s="2">
        <v>6</v>
      </c>
      <c r="J8546" s="2">
        <v>10</v>
      </c>
      <c r="K8546" s="2">
        <v>1</v>
      </c>
      <c r="L8546" s="3">
        <v>197540</v>
      </c>
      <c r="M8546" s="2" t="s">
        <v>20</v>
      </c>
      <c r="N8546" s="4" t="s">
        <v>21</v>
      </c>
    </row>
    <row r="8547" spans="1:14" x14ac:dyDescent="0.25">
      <c r="A8547" s="1" t="s">
        <v>362</v>
      </c>
      <c r="B8547" s="2" t="s">
        <v>60</v>
      </c>
      <c r="C8547" s="2" t="s">
        <v>60</v>
      </c>
      <c r="D8547" s="2" t="s">
        <v>61</v>
      </c>
      <c r="E8547" s="2" t="s">
        <v>6894</v>
      </c>
      <c r="F8547" s="2">
        <v>0</v>
      </c>
      <c r="G8547" s="2" t="s">
        <v>17856</v>
      </c>
      <c r="H8547" s="2">
        <v>1</v>
      </c>
      <c r="I8547" s="2">
        <v>6</v>
      </c>
      <c r="J8547" s="2">
        <v>10</v>
      </c>
      <c r="K8547" s="2">
        <v>30</v>
      </c>
      <c r="L8547" s="3">
        <v>3744930</v>
      </c>
      <c r="M8547" s="2" t="s">
        <v>20</v>
      </c>
      <c r="N8547" s="4" t="s">
        <v>21</v>
      </c>
    </row>
    <row r="8548" spans="1:14" x14ac:dyDescent="0.25">
      <c r="A8548" s="1" t="s">
        <v>362</v>
      </c>
      <c r="B8548" s="2" t="s">
        <v>86</v>
      </c>
      <c r="C8548" s="2" t="s">
        <v>93</v>
      </c>
      <c r="D8548" s="2" t="s">
        <v>94</v>
      </c>
      <c r="E8548" s="2" t="s">
        <v>6895</v>
      </c>
      <c r="F8548" s="2">
        <v>0</v>
      </c>
      <c r="G8548" s="2" t="s">
        <v>17856</v>
      </c>
      <c r="H8548" s="2">
        <v>1</v>
      </c>
      <c r="I8548" s="2">
        <v>6</v>
      </c>
      <c r="J8548" s="2">
        <v>10</v>
      </c>
      <c r="K8548" s="2">
        <v>1</v>
      </c>
      <c r="L8548" s="3">
        <v>276556</v>
      </c>
      <c r="M8548" s="2" t="s">
        <v>20</v>
      </c>
      <c r="N8548" s="4" t="s">
        <v>21</v>
      </c>
    </row>
    <row r="8549" spans="1:14" x14ac:dyDescent="0.25">
      <c r="A8549" s="1" t="s">
        <v>362</v>
      </c>
      <c r="B8549" s="2" t="s">
        <v>86</v>
      </c>
      <c r="C8549" s="2" t="s">
        <v>93</v>
      </c>
      <c r="D8549" s="2" t="s">
        <v>94</v>
      </c>
      <c r="E8549" s="2" t="s">
        <v>6896</v>
      </c>
      <c r="F8549" s="2">
        <v>0</v>
      </c>
      <c r="G8549" s="2" t="s">
        <v>17856</v>
      </c>
      <c r="H8549" s="2">
        <v>1</v>
      </c>
      <c r="I8549" s="2">
        <v>6</v>
      </c>
      <c r="J8549" s="2">
        <v>10</v>
      </c>
      <c r="K8549" s="2">
        <v>1</v>
      </c>
      <c r="L8549" s="3">
        <v>605353</v>
      </c>
      <c r="M8549" s="2" t="s">
        <v>20</v>
      </c>
      <c r="N8549" s="4" t="s">
        <v>21</v>
      </c>
    </row>
    <row r="8550" spans="1:14" x14ac:dyDescent="0.25">
      <c r="A8550" s="1" t="s">
        <v>362</v>
      </c>
      <c r="B8550" s="2" t="s">
        <v>86</v>
      </c>
      <c r="C8550" s="2" t="s">
        <v>93</v>
      </c>
      <c r="D8550" s="2" t="s">
        <v>94</v>
      </c>
      <c r="E8550" s="2" t="s">
        <v>6897</v>
      </c>
      <c r="F8550" s="2">
        <v>0</v>
      </c>
      <c r="G8550" s="2" t="s">
        <v>17856</v>
      </c>
      <c r="H8550" s="2">
        <v>1</v>
      </c>
      <c r="I8550" s="2">
        <v>6</v>
      </c>
      <c r="J8550" s="2">
        <v>10</v>
      </c>
      <c r="K8550" s="2">
        <v>1</v>
      </c>
      <c r="L8550" s="3">
        <v>589407</v>
      </c>
      <c r="M8550" s="2" t="s">
        <v>20</v>
      </c>
      <c r="N8550" s="4" t="s">
        <v>21</v>
      </c>
    </row>
    <row r="8551" spans="1:14" x14ac:dyDescent="0.25">
      <c r="A8551" s="1" t="s">
        <v>362</v>
      </c>
      <c r="B8551" s="2" t="s">
        <v>86</v>
      </c>
      <c r="C8551" s="2" t="s">
        <v>93</v>
      </c>
      <c r="D8551" s="2" t="s">
        <v>94</v>
      </c>
      <c r="E8551" s="2" t="s">
        <v>6898</v>
      </c>
      <c r="F8551" s="2">
        <v>0</v>
      </c>
      <c r="G8551" s="2" t="s">
        <v>17856</v>
      </c>
      <c r="H8551" s="2">
        <v>1</v>
      </c>
      <c r="I8551" s="2">
        <v>6</v>
      </c>
      <c r="J8551" s="2">
        <v>10</v>
      </c>
      <c r="K8551" s="2">
        <v>1</v>
      </c>
      <c r="L8551" s="3">
        <v>333200</v>
      </c>
      <c r="M8551" s="2" t="s">
        <v>20</v>
      </c>
      <c r="N8551" s="4" t="s">
        <v>21</v>
      </c>
    </row>
    <row r="8552" spans="1:14" x14ac:dyDescent="0.25">
      <c r="A8552" s="1" t="s">
        <v>362</v>
      </c>
      <c r="B8552" s="2" t="s">
        <v>86</v>
      </c>
      <c r="C8552" s="2" t="s">
        <v>93</v>
      </c>
      <c r="D8552" s="2" t="s">
        <v>94</v>
      </c>
      <c r="E8552" s="2" t="s">
        <v>6899</v>
      </c>
      <c r="F8552" s="2">
        <v>0</v>
      </c>
      <c r="G8552" s="2" t="s">
        <v>17856</v>
      </c>
      <c r="H8552" s="2">
        <v>1</v>
      </c>
      <c r="I8552" s="2">
        <v>6</v>
      </c>
      <c r="J8552" s="2">
        <v>10</v>
      </c>
      <c r="K8552" s="2">
        <v>1</v>
      </c>
      <c r="L8552" s="3">
        <v>416500</v>
      </c>
      <c r="M8552" s="2" t="s">
        <v>20</v>
      </c>
      <c r="N8552" s="4" t="s">
        <v>21</v>
      </c>
    </row>
    <row r="8553" spans="1:14" x14ac:dyDescent="0.25">
      <c r="A8553" s="1" t="s">
        <v>362</v>
      </c>
      <c r="B8553" s="2" t="s">
        <v>56</v>
      </c>
      <c r="C8553" s="2" t="s">
        <v>56</v>
      </c>
      <c r="D8553" s="2" t="s">
        <v>57</v>
      </c>
      <c r="E8553" s="2" t="s">
        <v>6900</v>
      </c>
      <c r="F8553" s="2">
        <v>0</v>
      </c>
      <c r="G8553" s="2" t="s">
        <v>17856</v>
      </c>
      <c r="H8553" s="2">
        <v>1</v>
      </c>
      <c r="I8553" s="2">
        <v>6</v>
      </c>
      <c r="J8553" s="2">
        <v>10</v>
      </c>
      <c r="K8553" s="2">
        <v>1</v>
      </c>
      <c r="L8553" s="3">
        <v>124831</v>
      </c>
      <c r="M8553" s="2" t="s">
        <v>20</v>
      </c>
      <c r="N8553" s="4" t="s">
        <v>21</v>
      </c>
    </row>
    <row r="8554" spans="1:14" x14ac:dyDescent="0.25">
      <c r="A8554" s="1" t="s">
        <v>362</v>
      </c>
      <c r="B8554" s="2" t="s">
        <v>113</v>
      </c>
      <c r="C8554" s="2" t="s">
        <v>113</v>
      </c>
      <c r="D8554" s="2" t="s">
        <v>114</v>
      </c>
      <c r="E8554" s="2" t="s">
        <v>6901</v>
      </c>
      <c r="F8554" s="2">
        <v>0</v>
      </c>
      <c r="G8554" s="2" t="s">
        <v>17856</v>
      </c>
      <c r="H8554" s="2">
        <v>1</v>
      </c>
      <c r="I8554" s="2">
        <v>6</v>
      </c>
      <c r="J8554" s="2">
        <v>10</v>
      </c>
      <c r="K8554" s="2">
        <v>2</v>
      </c>
      <c r="L8554" s="3">
        <v>555968</v>
      </c>
      <c r="M8554" s="2" t="s">
        <v>20</v>
      </c>
      <c r="N8554" s="4" t="s">
        <v>21</v>
      </c>
    </row>
    <row r="8555" spans="1:14" x14ac:dyDescent="0.25">
      <c r="A8555" s="1" t="s">
        <v>362</v>
      </c>
      <c r="B8555" s="2" t="s">
        <v>113</v>
      </c>
      <c r="C8555" s="2" t="s">
        <v>113</v>
      </c>
      <c r="D8555" s="2" t="s">
        <v>114</v>
      </c>
      <c r="E8555" s="2" t="s">
        <v>6902</v>
      </c>
      <c r="F8555" s="2">
        <v>0</v>
      </c>
      <c r="G8555" s="2" t="s">
        <v>17856</v>
      </c>
      <c r="H8555" s="2">
        <v>1</v>
      </c>
      <c r="I8555" s="2">
        <v>6</v>
      </c>
      <c r="J8555" s="2">
        <v>10</v>
      </c>
      <c r="K8555" s="2">
        <v>2</v>
      </c>
      <c r="L8555" s="3">
        <v>548114</v>
      </c>
      <c r="M8555" s="2" t="s">
        <v>20</v>
      </c>
      <c r="N8555" s="4" t="s">
        <v>21</v>
      </c>
    </row>
    <row r="8556" spans="1:14" x14ac:dyDescent="0.25">
      <c r="A8556" s="1" t="s">
        <v>362</v>
      </c>
      <c r="B8556" s="2" t="s">
        <v>113</v>
      </c>
      <c r="C8556" s="2" t="s">
        <v>113</v>
      </c>
      <c r="D8556" s="2" t="s">
        <v>114</v>
      </c>
      <c r="E8556" s="2" t="s">
        <v>6903</v>
      </c>
      <c r="F8556" s="2">
        <v>0</v>
      </c>
      <c r="G8556" s="2" t="s">
        <v>17856</v>
      </c>
      <c r="H8556" s="2">
        <v>1</v>
      </c>
      <c r="I8556" s="2">
        <v>6</v>
      </c>
      <c r="J8556" s="2">
        <v>10</v>
      </c>
      <c r="K8556" s="2">
        <v>2</v>
      </c>
      <c r="L8556" s="3">
        <v>80920</v>
      </c>
      <c r="M8556" s="2" t="s">
        <v>20</v>
      </c>
      <c r="N8556" s="4" t="s">
        <v>21</v>
      </c>
    </row>
    <row r="8557" spans="1:14" x14ac:dyDescent="0.25">
      <c r="A8557" s="1" t="s">
        <v>362</v>
      </c>
      <c r="B8557" s="2" t="s">
        <v>76</v>
      </c>
      <c r="C8557" s="2" t="s">
        <v>77</v>
      </c>
      <c r="D8557" s="2" t="s">
        <v>78</v>
      </c>
      <c r="E8557" s="2" t="s">
        <v>6858</v>
      </c>
      <c r="F8557" s="2">
        <v>0</v>
      </c>
      <c r="G8557" s="2" t="s">
        <v>17856</v>
      </c>
      <c r="H8557" s="2">
        <v>1</v>
      </c>
      <c r="I8557" s="2">
        <v>6</v>
      </c>
      <c r="J8557" s="2">
        <v>10</v>
      </c>
      <c r="K8557" s="2">
        <v>3</v>
      </c>
      <c r="L8557" s="3">
        <v>1090635</v>
      </c>
      <c r="M8557" s="2" t="s">
        <v>20</v>
      </c>
      <c r="N8557" s="4" t="s">
        <v>21</v>
      </c>
    </row>
    <row r="8558" spans="1:14" x14ac:dyDescent="0.25">
      <c r="A8558" s="1" t="s">
        <v>362</v>
      </c>
      <c r="B8558" s="2" t="s">
        <v>76</v>
      </c>
      <c r="C8558" s="2" t="s">
        <v>77</v>
      </c>
      <c r="D8558" s="2" t="s">
        <v>78</v>
      </c>
      <c r="E8558" s="2" t="s">
        <v>6859</v>
      </c>
      <c r="F8558" s="2">
        <v>0</v>
      </c>
      <c r="G8558" s="2" t="s">
        <v>17856</v>
      </c>
      <c r="H8558" s="2">
        <v>1</v>
      </c>
      <c r="I8558" s="2">
        <v>6</v>
      </c>
      <c r="J8558" s="2">
        <v>10</v>
      </c>
      <c r="K8558" s="2">
        <v>2</v>
      </c>
      <c r="L8558" s="3">
        <v>541450</v>
      </c>
      <c r="M8558" s="2" t="s">
        <v>20</v>
      </c>
      <c r="N8558" s="4" t="s">
        <v>21</v>
      </c>
    </row>
    <row r="8559" spans="1:14" x14ac:dyDescent="0.25">
      <c r="A8559" s="1" t="s">
        <v>362</v>
      </c>
      <c r="B8559" s="2" t="s">
        <v>1851</v>
      </c>
      <c r="C8559" s="2" t="s">
        <v>1895</v>
      </c>
      <c r="D8559" s="2" t="s">
        <v>17946</v>
      </c>
      <c r="E8559" s="2" t="s">
        <v>6860</v>
      </c>
      <c r="F8559" s="2">
        <v>0</v>
      </c>
      <c r="G8559" s="2" t="s">
        <v>17856</v>
      </c>
      <c r="H8559" s="2">
        <v>1</v>
      </c>
      <c r="I8559" s="2">
        <v>6</v>
      </c>
      <c r="J8559" s="2">
        <v>10</v>
      </c>
      <c r="K8559" s="2">
        <v>14</v>
      </c>
      <c r="L8559" s="3">
        <v>107590</v>
      </c>
      <c r="M8559" s="2" t="s">
        <v>20</v>
      </c>
      <c r="N8559" s="4" t="s">
        <v>21</v>
      </c>
    </row>
    <row r="8560" spans="1:14" x14ac:dyDescent="0.25">
      <c r="A8560" s="1" t="s">
        <v>362</v>
      </c>
      <c r="B8560" s="2" t="s">
        <v>1851</v>
      </c>
      <c r="C8560" s="2" t="s">
        <v>1895</v>
      </c>
      <c r="D8560" s="2" t="s">
        <v>17946</v>
      </c>
      <c r="E8560" s="2" t="s">
        <v>6861</v>
      </c>
      <c r="F8560" s="2">
        <v>0</v>
      </c>
      <c r="G8560" s="2" t="s">
        <v>17856</v>
      </c>
      <c r="H8560" s="2">
        <v>1</v>
      </c>
      <c r="I8560" s="2">
        <v>6</v>
      </c>
      <c r="J8560" s="2">
        <v>10</v>
      </c>
      <c r="K8560" s="2">
        <v>14</v>
      </c>
      <c r="L8560" s="3">
        <v>107590</v>
      </c>
      <c r="M8560" s="2" t="s">
        <v>20</v>
      </c>
      <c r="N8560" s="4" t="s">
        <v>21</v>
      </c>
    </row>
    <row r="8561" spans="1:14" x14ac:dyDescent="0.25">
      <c r="A8561" s="1" t="s">
        <v>362</v>
      </c>
      <c r="B8561" s="2" t="s">
        <v>1851</v>
      </c>
      <c r="C8561" s="2" t="s">
        <v>1895</v>
      </c>
      <c r="D8561" s="2" t="s">
        <v>17946</v>
      </c>
      <c r="E8561" s="2" t="s">
        <v>6862</v>
      </c>
      <c r="F8561" s="2">
        <v>0</v>
      </c>
      <c r="G8561" s="2" t="s">
        <v>17856</v>
      </c>
      <c r="H8561" s="2">
        <v>1</v>
      </c>
      <c r="I8561" s="2">
        <v>6</v>
      </c>
      <c r="J8561" s="2">
        <v>10</v>
      </c>
      <c r="K8561" s="2">
        <v>14</v>
      </c>
      <c r="L8561" s="3">
        <v>107590</v>
      </c>
      <c r="M8561" s="2" t="s">
        <v>20</v>
      </c>
      <c r="N8561" s="4" t="s">
        <v>21</v>
      </c>
    </row>
    <row r="8562" spans="1:14" x14ac:dyDescent="0.25">
      <c r="A8562" s="1" t="s">
        <v>362</v>
      </c>
      <c r="B8562" s="2" t="s">
        <v>76</v>
      </c>
      <c r="C8562" s="2" t="s">
        <v>77</v>
      </c>
      <c r="D8562" s="2" t="s">
        <v>78</v>
      </c>
      <c r="E8562" s="2" t="s">
        <v>6885</v>
      </c>
      <c r="F8562" s="2">
        <v>0</v>
      </c>
      <c r="G8562" s="2" t="s">
        <v>17856</v>
      </c>
      <c r="H8562" s="2">
        <v>1</v>
      </c>
      <c r="I8562" s="2">
        <v>6</v>
      </c>
      <c r="J8562" s="2">
        <v>10</v>
      </c>
      <c r="K8562" s="2">
        <v>1</v>
      </c>
      <c r="L8562" s="3">
        <v>207102</v>
      </c>
      <c r="M8562" s="2" t="s">
        <v>20</v>
      </c>
      <c r="N8562" s="4" t="s">
        <v>21</v>
      </c>
    </row>
    <row r="8563" spans="1:14" x14ac:dyDescent="0.25">
      <c r="A8563" s="1" t="s">
        <v>362</v>
      </c>
      <c r="B8563" s="2" t="s">
        <v>76</v>
      </c>
      <c r="C8563" s="2" t="s">
        <v>77</v>
      </c>
      <c r="D8563" s="2" t="s">
        <v>78</v>
      </c>
      <c r="E8563" s="2" t="s">
        <v>6888</v>
      </c>
      <c r="F8563" s="2">
        <v>0</v>
      </c>
      <c r="G8563" s="2" t="s">
        <v>17856</v>
      </c>
      <c r="H8563" s="2">
        <v>1</v>
      </c>
      <c r="I8563" s="2">
        <v>6</v>
      </c>
      <c r="J8563" s="2">
        <v>10</v>
      </c>
      <c r="K8563" s="2">
        <v>1</v>
      </c>
      <c r="L8563" s="3">
        <v>297500</v>
      </c>
      <c r="M8563" s="2" t="s">
        <v>20</v>
      </c>
      <c r="N8563" s="4" t="s">
        <v>21</v>
      </c>
    </row>
    <row r="8564" spans="1:14" x14ac:dyDescent="0.25">
      <c r="A8564" s="1" t="s">
        <v>362</v>
      </c>
      <c r="B8564" s="2" t="s">
        <v>76</v>
      </c>
      <c r="C8564" s="2" t="s">
        <v>77</v>
      </c>
      <c r="D8564" s="2" t="s">
        <v>78</v>
      </c>
      <c r="E8564" s="2" t="s">
        <v>6889</v>
      </c>
      <c r="F8564" s="2">
        <v>0</v>
      </c>
      <c r="G8564" s="2" t="s">
        <v>17856</v>
      </c>
      <c r="H8564" s="2">
        <v>1</v>
      </c>
      <c r="I8564" s="2">
        <v>6</v>
      </c>
      <c r="J8564" s="2">
        <v>10</v>
      </c>
      <c r="K8564" s="2">
        <v>3</v>
      </c>
      <c r="L8564" s="3">
        <v>208845</v>
      </c>
      <c r="M8564" s="2" t="s">
        <v>20</v>
      </c>
      <c r="N8564" s="4" t="s">
        <v>21</v>
      </c>
    </row>
    <row r="8565" spans="1:14" x14ac:dyDescent="0.25">
      <c r="A8565" s="1" t="s">
        <v>362</v>
      </c>
      <c r="B8565" s="2" t="s">
        <v>86</v>
      </c>
      <c r="C8565" s="2" t="s">
        <v>93</v>
      </c>
      <c r="D8565" s="2" t="s">
        <v>94</v>
      </c>
      <c r="E8565" s="2" t="s">
        <v>6904</v>
      </c>
      <c r="F8565" s="2">
        <v>0</v>
      </c>
      <c r="G8565" s="2" t="s">
        <v>17856</v>
      </c>
      <c r="H8565" s="2">
        <v>1</v>
      </c>
      <c r="I8565" s="2">
        <v>6</v>
      </c>
      <c r="J8565" s="2">
        <v>10</v>
      </c>
      <c r="K8565" s="2">
        <v>5</v>
      </c>
      <c r="L8565" s="3">
        <v>59500</v>
      </c>
      <c r="M8565" s="2" t="s">
        <v>20</v>
      </c>
      <c r="N8565" s="4" t="s">
        <v>21</v>
      </c>
    </row>
    <row r="8566" spans="1:14" x14ac:dyDescent="0.25">
      <c r="A8566" s="1" t="s">
        <v>362</v>
      </c>
      <c r="B8566" s="2" t="s">
        <v>86</v>
      </c>
      <c r="C8566" s="2" t="s">
        <v>93</v>
      </c>
      <c r="D8566" s="2" t="s">
        <v>94</v>
      </c>
      <c r="E8566" s="2" t="s">
        <v>6905</v>
      </c>
      <c r="F8566" s="2">
        <v>0</v>
      </c>
      <c r="G8566" s="2" t="s">
        <v>17856</v>
      </c>
      <c r="H8566" s="2">
        <v>1</v>
      </c>
      <c r="I8566" s="2">
        <v>6</v>
      </c>
      <c r="J8566" s="2">
        <v>10</v>
      </c>
      <c r="K8566" s="2">
        <v>1</v>
      </c>
      <c r="L8566" s="3">
        <v>11662</v>
      </c>
      <c r="M8566" s="2" t="s">
        <v>20</v>
      </c>
      <c r="N8566" s="4" t="s">
        <v>21</v>
      </c>
    </row>
    <row r="8567" spans="1:14" x14ac:dyDescent="0.25">
      <c r="A8567" s="1" t="s">
        <v>362</v>
      </c>
      <c r="B8567" s="2" t="s">
        <v>86</v>
      </c>
      <c r="C8567" s="2" t="s">
        <v>93</v>
      </c>
      <c r="D8567" s="2" t="s">
        <v>94</v>
      </c>
      <c r="E8567" s="2" t="s">
        <v>6906</v>
      </c>
      <c r="F8567" s="2">
        <v>0</v>
      </c>
      <c r="G8567" s="2" t="s">
        <v>17856</v>
      </c>
      <c r="H8567" s="2">
        <v>1</v>
      </c>
      <c r="I8567" s="2">
        <v>6</v>
      </c>
      <c r="J8567" s="2">
        <v>10</v>
      </c>
      <c r="K8567" s="2">
        <v>2</v>
      </c>
      <c r="L8567" s="3">
        <v>21420</v>
      </c>
      <c r="M8567" s="2" t="s">
        <v>20</v>
      </c>
      <c r="N8567" s="4" t="s">
        <v>21</v>
      </c>
    </row>
    <row r="8568" spans="1:14" x14ac:dyDescent="0.25">
      <c r="A8568" s="1" t="s">
        <v>362</v>
      </c>
      <c r="B8568" s="2" t="s">
        <v>162</v>
      </c>
      <c r="C8568" s="2" t="s">
        <v>567</v>
      </c>
      <c r="D8568" s="2" t="s">
        <v>17885</v>
      </c>
      <c r="E8568" s="2" t="s">
        <v>6907</v>
      </c>
      <c r="F8568" s="2">
        <v>0</v>
      </c>
      <c r="G8568" s="2" t="s">
        <v>17856</v>
      </c>
      <c r="H8568" s="2">
        <v>1</v>
      </c>
      <c r="I8568" s="2">
        <v>6</v>
      </c>
      <c r="J8568" s="2">
        <v>10</v>
      </c>
      <c r="K8568" s="2">
        <v>1</v>
      </c>
      <c r="L8568" s="3">
        <v>53088837.259999998</v>
      </c>
      <c r="M8568" s="2" t="s">
        <v>20</v>
      </c>
      <c r="N8568" s="4" t="s">
        <v>21</v>
      </c>
    </row>
    <row r="8569" spans="1:14" x14ac:dyDescent="0.25">
      <c r="A8569" s="1" t="s">
        <v>362</v>
      </c>
      <c r="B8569" s="2" t="s">
        <v>76</v>
      </c>
      <c r="C8569" s="2" t="s">
        <v>80</v>
      </c>
      <c r="D8569" s="2" t="s">
        <v>81</v>
      </c>
      <c r="E8569" s="2" t="s">
        <v>6908</v>
      </c>
      <c r="F8569" s="2">
        <v>0</v>
      </c>
      <c r="G8569" s="2" t="s">
        <v>17856</v>
      </c>
      <c r="H8569" s="2">
        <v>1</v>
      </c>
      <c r="I8569" s="2">
        <v>6</v>
      </c>
      <c r="J8569" s="2">
        <v>10</v>
      </c>
      <c r="K8569" s="2">
        <v>10</v>
      </c>
      <c r="L8569" s="3">
        <v>273000</v>
      </c>
      <c r="M8569" s="2" t="s">
        <v>20</v>
      </c>
      <c r="N8569" s="4" t="s">
        <v>21</v>
      </c>
    </row>
    <row r="8570" spans="1:14" x14ac:dyDescent="0.25">
      <c r="A8570" s="1" t="s">
        <v>362</v>
      </c>
      <c r="B8570" s="2" t="s">
        <v>63</v>
      </c>
      <c r="C8570" s="2" t="s">
        <v>64</v>
      </c>
      <c r="D8570" s="2" t="s">
        <v>65</v>
      </c>
      <c r="E8570" s="2" t="s">
        <v>6909</v>
      </c>
      <c r="F8570" s="2">
        <v>0</v>
      </c>
      <c r="G8570" s="2" t="s">
        <v>17856</v>
      </c>
      <c r="H8570" s="2">
        <v>1</v>
      </c>
      <c r="I8570" s="2">
        <v>6</v>
      </c>
      <c r="J8570" s="2">
        <v>10</v>
      </c>
      <c r="K8570" s="2">
        <v>5</v>
      </c>
      <c r="L8570" s="3">
        <v>414500</v>
      </c>
      <c r="M8570" s="2" t="s">
        <v>20</v>
      </c>
      <c r="N8570" s="4" t="s">
        <v>21</v>
      </c>
    </row>
    <row r="8571" spans="1:14" x14ac:dyDescent="0.25">
      <c r="A8571" s="1" t="s">
        <v>362</v>
      </c>
      <c r="B8571" s="2" t="s">
        <v>103</v>
      </c>
      <c r="C8571" s="2" t="s">
        <v>104</v>
      </c>
      <c r="D8571" s="2" t="s">
        <v>105</v>
      </c>
      <c r="E8571" s="2" t="s">
        <v>6910</v>
      </c>
      <c r="F8571" s="2">
        <v>0</v>
      </c>
      <c r="G8571" s="2" t="s">
        <v>17856</v>
      </c>
      <c r="H8571" s="2">
        <v>1</v>
      </c>
      <c r="I8571" s="2">
        <v>6</v>
      </c>
      <c r="J8571" s="2">
        <v>10</v>
      </c>
      <c r="K8571" s="2">
        <v>10</v>
      </c>
      <c r="L8571" s="3">
        <v>110000</v>
      </c>
      <c r="M8571" s="2" t="s">
        <v>20</v>
      </c>
      <c r="N8571" s="4" t="s">
        <v>21</v>
      </c>
    </row>
    <row r="8572" spans="1:14" x14ac:dyDescent="0.25">
      <c r="A8572" s="1" t="s">
        <v>362</v>
      </c>
      <c r="B8572" s="2" t="s">
        <v>103</v>
      </c>
      <c r="C8572" s="2" t="s">
        <v>104</v>
      </c>
      <c r="D8572" s="2" t="s">
        <v>105</v>
      </c>
      <c r="E8572" s="2" t="s">
        <v>6911</v>
      </c>
      <c r="F8572" s="2">
        <v>0</v>
      </c>
      <c r="G8572" s="2" t="s">
        <v>17856</v>
      </c>
      <c r="H8572" s="2">
        <v>1</v>
      </c>
      <c r="I8572" s="2">
        <v>6</v>
      </c>
      <c r="J8572" s="2">
        <v>10</v>
      </c>
      <c r="K8572" s="2">
        <v>40</v>
      </c>
      <c r="L8572" s="3">
        <v>184000</v>
      </c>
      <c r="M8572" s="2" t="s">
        <v>20</v>
      </c>
      <c r="N8572" s="4" t="s">
        <v>21</v>
      </c>
    </row>
    <row r="8573" spans="1:14" x14ac:dyDescent="0.25">
      <c r="A8573" s="1" t="s">
        <v>362</v>
      </c>
      <c r="B8573" s="2" t="s">
        <v>60</v>
      </c>
      <c r="C8573" s="2" t="s">
        <v>60</v>
      </c>
      <c r="D8573" s="2" t="s">
        <v>61</v>
      </c>
      <c r="E8573" s="2" t="s">
        <v>6912</v>
      </c>
      <c r="F8573" s="2">
        <v>0</v>
      </c>
      <c r="G8573" s="2" t="s">
        <v>17856</v>
      </c>
      <c r="H8573" s="2">
        <v>1</v>
      </c>
      <c r="I8573" s="2">
        <v>6</v>
      </c>
      <c r="J8573" s="2">
        <v>10</v>
      </c>
      <c r="K8573" s="2">
        <v>40</v>
      </c>
      <c r="L8573" s="3">
        <v>548000</v>
      </c>
      <c r="M8573" s="2" t="s">
        <v>20</v>
      </c>
      <c r="N8573" s="4" t="s">
        <v>21</v>
      </c>
    </row>
    <row r="8574" spans="1:14" x14ac:dyDescent="0.25">
      <c r="A8574" s="1" t="s">
        <v>362</v>
      </c>
      <c r="B8574" s="2" t="s">
        <v>86</v>
      </c>
      <c r="C8574" s="2" t="s">
        <v>246</v>
      </c>
      <c r="D8574" s="2" t="s">
        <v>247</v>
      </c>
      <c r="E8574" s="2" t="s">
        <v>6913</v>
      </c>
      <c r="F8574" s="2">
        <v>0</v>
      </c>
      <c r="G8574" s="2" t="s">
        <v>17856</v>
      </c>
      <c r="H8574" s="2">
        <v>1</v>
      </c>
      <c r="I8574" s="2">
        <v>6</v>
      </c>
      <c r="J8574" s="2">
        <v>10</v>
      </c>
      <c r="K8574" s="2">
        <v>62</v>
      </c>
      <c r="L8574" s="3">
        <v>620000</v>
      </c>
      <c r="M8574" s="2" t="s">
        <v>20</v>
      </c>
      <c r="N8574" s="4" t="s">
        <v>21</v>
      </c>
    </row>
    <row r="8575" spans="1:14" x14ac:dyDescent="0.25">
      <c r="A8575" s="1" t="s">
        <v>362</v>
      </c>
      <c r="B8575" s="2" t="s">
        <v>103</v>
      </c>
      <c r="C8575" s="2" t="s">
        <v>104</v>
      </c>
      <c r="D8575" s="2" t="s">
        <v>105</v>
      </c>
      <c r="E8575" s="2" t="s">
        <v>299</v>
      </c>
      <c r="F8575" s="2">
        <v>0</v>
      </c>
      <c r="G8575" s="2" t="s">
        <v>17856</v>
      </c>
      <c r="H8575" s="2">
        <v>1</v>
      </c>
      <c r="I8575" s="2">
        <v>6</v>
      </c>
      <c r="J8575" s="2">
        <v>10</v>
      </c>
      <c r="K8575" s="2">
        <v>34</v>
      </c>
      <c r="L8575" s="3">
        <v>295800</v>
      </c>
      <c r="M8575" s="2" t="s">
        <v>20</v>
      </c>
      <c r="N8575" s="4" t="s">
        <v>21</v>
      </c>
    </row>
    <row r="8576" spans="1:14" x14ac:dyDescent="0.25">
      <c r="A8576" s="1" t="s">
        <v>362</v>
      </c>
      <c r="B8576" s="2" t="s">
        <v>408</v>
      </c>
      <c r="C8576" s="2" t="s">
        <v>1186</v>
      </c>
      <c r="D8576" s="2" t="s">
        <v>17937</v>
      </c>
      <c r="E8576" s="2" t="s">
        <v>6914</v>
      </c>
      <c r="F8576" s="2">
        <v>0</v>
      </c>
      <c r="G8576" s="2" t="s">
        <v>17856</v>
      </c>
      <c r="H8576" s="2">
        <v>1</v>
      </c>
      <c r="I8576" s="2">
        <v>6</v>
      </c>
      <c r="J8576" s="2">
        <v>10</v>
      </c>
      <c r="K8576" s="2">
        <v>5</v>
      </c>
      <c r="L8576" s="3">
        <v>282500</v>
      </c>
      <c r="M8576" s="2" t="s">
        <v>20</v>
      </c>
      <c r="N8576" s="4" t="s">
        <v>21</v>
      </c>
    </row>
    <row r="8577" spans="1:14" x14ac:dyDescent="0.25">
      <c r="A8577" s="1" t="s">
        <v>362</v>
      </c>
      <c r="B8577" s="2" t="s">
        <v>76</v>
      </c>
      <c r="C8577" s="2" t="s">
        <v>80</v>
      </c>
      <c r="D8577" s="2" t="s">
        <v>81</v>
      </c>
      <c r="E8577" s="2" t="s">
        <v>5949</v>
      </c>
      <c r="F8577" s="2">
        <v>0</v>
      </c>
      <c r="G8577" s="2" t="s">
        <v>17856</v>
      </c>
      <c r="H8577" s="2">
        <v>1</v>
      </c>
      <c r="I8577" s="2">
        <v>6</v>
      </c>
      <c r="J8577" s="2">
        <v>10</v>
      </c>
      <c r="K8577" s="2">
        <v>80</v>
      </c>
      <c r="L8577" s="3">
        <v>608000</v>
      </c>
      <c r="M8577" s="2" t="s">
        <v>20</v>
      </c>
      <c r="N8577" s="4" t="s">
        <v>21</v>
      </c>
    </row>
    <row r="8578" spans="1:14" x14ac:dyDescent="0.25">
      <c r="A8578" s="1" t="s">
        <v>362</v>
      </c>
      <c r="B8578" s="2" t="s">
        <v>86</v>
      </c>
      <c r="C8578" s="2" t="s">
        <v>87</v>
      </c>
      <c r="D8578" s="2" t="s">
        <v>88</v>
      </c>
      <c r="E8578" s="2" t="s">
        <v>6915</v>
      </c>
      <c r="F8578" s="2">
        <v>0</v>
      </c>
      <c r="G8578" s="2" t="s">
        <v>17856</v>
      </c>
      <c r="H8578" s="2">
        <v>1</v>
      </c>
      <c r="I8578" s="2">
        <v>6</v>
      </c>
      <c r="J8578" s="2">
        <v>10</v>
      </c>
      <c r="K8578" s="2">
        <v>50</v>
      </c>
      <c r="L8578" s="3">
        <v>200000</v>
      </c>
      <c r="M8578" s="2" t="s">
        <v>20</v>
      </c>
      <c r="N8578" s="4" t="s">
        <v>21</v>
      </c>
    </row>
    <row r="8579" spans="1:14" x14ac:dyDescent="0.25">
      <c r="A8579" s="1" t="s">
        <v>362</v>
      </c>
      <c r="B8579" s="2" t="s">
        <v>60</v>
      </c>
      <c r="C8579" s="2" t="s">
        <v>60</v>
      </c>
      <c r="D8579" s="2" t="s">
        <v>61</v>
      </c>
      <c r="E8579" s="2" t="s">
        <v>6916</v>
      </c>
      <c r="F8579" s="2">
        <v>0</v>
      </c>
      <c r="G8579" s="2" t="s">
        <v>17856</v>
      </c>
      <c r="H8579" s="2">
        <v>1</v>
      </c>
      <c r="I8579" s="2">
        <v>6</v>
      </c>
      <c r="J8579" s="2">
        <v>10</v>
      </c>
      <c r="K8579" s="2">
        <v>2</v>
      </c>
      <c r="L8579" s="3">
        <v>323679.24</v>
      </c>
      <c r="M8579" s="2" t="s">
        <v>20</v>
      </c>
      <c r="N8579" s="4" t="s">
        <v>21</v>
      </c>
    </row>
    <row r="8580" spans="1:14" x14ac:dyDescent="0.25">
      <c r="A8580" s="1" t="s">
        <v>362</v>
      </c>
      <c r="B8580" s="2" t="s">
        <v>76</v>
      </c>
      <c r="C8580" s="2" t="s">
        <v>80</v>
      </c>
      <c r="D8580" s="2" t="s">
        <v>81</v>
      </c>
      <c r="E8580" s="2" t="s">
        <v>6917</v>
      </c>
      <c r="F8580" s="2">
        <v>0</v>
      </c>
      <c r="G8580" s="2" t="s">
        <v>17856</v>
      </c>
      <c r="H8580" s="2">
        <v>1</v>
      </c>
      <c r="I8580" s="2">
        <v>6</v>
      </c>
      <c r="J8580" s="2">
        <v>10</v>
      </c>
      <c r="K8580" s="2">
        <v>20</v>
      </c>
      <c r="L8580" s="3">
        <v>700000</v>
      </c>
      <c r="M8580" s="2" t="s">
        <v>20</v>
      </c>
      <c r="N8580" s="4" t="s">
        <v>21</v>
      </c>
    </row>
    <row r="8581" spans="1:14" x14ac:dyDescent="0.25">
      <c r="A8581" s="1" t="s">
        <v>362</v>
      </c>
      <c r="B8581" s="2" t="s">
        <v>76</v>
      </c>
      <c r="C8581" s="2" t="s">
        <v>80</v>
      </c>
      <c r="D8581" s="2" t="s">
        <v>81</v>
      </c>
      <c r="E8581" s="2" t="s">
        <v>6918</v>
      </c>
      <c r="F8581" s="2">
        <v>0</v>
      </c>
      <c r="G8581" s="2" t="s">
        <v>17856</v>
      </c>
      <c r="H8581" s="2">
        <v>1</v>
      </c>
      <c r="I8581" s="2">
        <v>6</v>
      </c>
      <c r="J8581" s="2">
        <v>10</v>
      </c>
      <c r="K8581" s="2">
        <v>30</v>
      </c>
      <c r="L8581" s="3">
        <v>423000</v>
      </c>
      <c r="M8581" s="2" t="s">
        <v>20</v>
      </c>
      <c r="N8581" s="4" t="s">
        <v>21</v>
      </c>
    </row>
    <row r="8582" spans="1:14" x14ac:dyDescent="0.25">
      <c r="A8582" s="1" t="s">
        <v>362</v>
      </c>
      <c r="B8582" s="2" t="s">
        <v>76</v>
      </c>
      <c r="C8582" s="2" t="s">
        <v>80</v>
      </c>
      <c r="D8582" s="2" t="s">
        <v>81</v>
      </c>
      <c r="E8582" s="2" t="s">
        <v>6919</v>
      </c>
      <c r="F8582" s="2">
        <v>0</v>
      </c>
      <c r="G8582" s="2" t="s">
        <v>17856</v>
      </c>
      <c r="H8582" s="2">
        <v>1</v>
      </c>
      <c r="I8582" s="2">
        <v>6</v>
      </c>
      <c r="J8582" s="2">
        <v>10</v>
      </c>
      <c r="K8582" s="2">
        <v>8</v>
      </c>
      <c r="L8582" s="3">
        <v>392000</v>
      </c>
      <c r="M8582" s="2" t="s">
        <v>20</v>
      </c>
      <c r="N8582" s="4" t="s">
        <v>21</v>
      </c>
    </row>
    <row r="8583" spans="1:14" x14ac:dyDescent="0.25">
      <c r="A8583" s="1" t="s">
        <v>362</v>
      </c>
      <c r="B8583" s="2" t="s">
        <v>103</v>
      </c>
      <c r="C8583" s="2" t="s">
        <v>104</v>
      </c>
      <c r="D8583" s="2" t="s">
        <v>105</v>
      </c>
      <c r="E8583" s="2" t="s">
        <v>6920</v>
      </c>
      <c r="F8583" s="2">
        <v>0</v>
      </c>
      <c r="G8583" s="2" t="s">
        <v>17856</v>
      </c>
      <c r="H8583" s="2">
        <v>1</v>
      </c>
      <c r="I8583" s="2">
        <v>6</v>
      </c>
      <c r="J8583" s="2">
        <v>10</v>
      </c>
      <c r="K8583" s="2">
        <v>40</v>
      </c>
      <c r="L8583" s="3">
        <v>125200</v>
      </c>
      <c r="M8583" s="2" t="s">
        <v>20</v>
      </c>
      <c r="N8583" s="4" t="s">
        <v>21</v>
      </c>
    </row>
    <row r="8584" spans="1:14" x14ac:dyDescent="0.25">
      <c r="A8584" s="1" t="s">
        <v>362</v>
      </c>
      <c r="B8584" s="2" t="s">
        <v>378</v>
      </c>
      <c r="C8584" s="2" t="s">
        <v>379</v>
      </c>
      <c r="D8584" s="2" t="s">
        <v>17857</v>
      </c>
      <c r="E8584" s="2" t="s">
        <v>6921</v>
      </c>
      <c r="F8584" s="2">
        <v>0</v>
      </c>
      <c r="G8584" s="2" t="s">
        <v>17856</v>
      </c>
      <c r="H8584" s="2">
        <v>1</v>
      </c>
      <c r="I8584" s="2">
        <v>6</v>
      </c>
      <c r="J8584" s="2">
        <v>10</v>
      </c>
      <c r="K8584" s="2">
        <v>2000</v>
      </c>
      <c r="L8584" s="3">
        <v>5000000</v>
      </c>
      <c r="M8584" s="2" t="s">
        <v>20</v>
      </c>
      <c r="N8584" s="4" t="s">
        <v>21</v>
      </c>
    </row>
    <row r="8585" spans="1:14" x14ac:dyDescent="0.25">
      <c r="A8585" s="1" t="s">
        <v>362</v>
      </c>
      <c r="B8585" s="2" t="s">
        <v>28</v>
      </c>
      <c r="C8585" s="2" t="s">
        <v>29</v>
      </c>
      <c r="D8585" s="2" t="s">
        <v>30</v>
      </c>
      <c r="E8585" s="2" t="s">
        <v>6855</v>
      </c>
      <c r="F8585" s="2">
        <v>0</v>
      </c>
      <c r="G8585" s="2" t="s">
        <v>17856</v>
      </c>
      <c r="H8585" s="2">
        <v>1</v>
      </c>
      <c r="I8585" s="2">
        <v>6</v>
      </c>
      <c r="J8585" s="2">
        <v>10</v>
      </c>
      <c r="K8585" s="2">
        <v>1</v>
      </c>
      <c r="L8585" s="3">
        <v>559699</v>
      </c>
      <c r="M8585" s="2" t="s">
        <v>20</v>
      </c>
      <c r="N8585" s="4" t="s">
        <v>21</v>
      </c>
    </row>
    <row r="8586" spans="1:14" x14ac:dyDescent="0.25">
      <c r="A8586" s="1" t="s">
        <v>362</v>
      </c>
      <c r="B8586" s="2" t="s">
        <v>28</v>
      </c>
      <c r="C8586" s="2" t="s">
        <v>29</v>
      </c>
      <c r="D8586" s="2" t="s">
        <v>30</v>
      </c>
      <c r="E8586" s="2" t="s">
        <v>6855</v>
      </c>
      <c r="F8586" s="2">
        <v>0</v>
      </c>
      <c r="G8586" s="2" t="s">
        <v>17856</v>
      </c>
      <c r="H8586" s="2">
        <v>1</v>
      </c>
      <c r="I8586" s="2">
        <v>6</v>
      </c>
      <c r="J8586" s="2">
        <v>16</v>
      </c>
      <c r="K8586" s="2">
        <v>1</v>
      </c>
      <c r="L8586" s="3">
        <v>664695</v>
      </c>
      <c r="M8586" s="2" t="s">
        <v>20</v>
      </c>
      <c r="N8586" s="4" t="s">
        <v>21</v>
      </c>
    </row>
    <row r="8587" spans="1:14" x14ac:dyDescent="0.25">
      <c r="A8587" s="1" t="s">
        <v>362</v>
      </c>
      <c r="B8587" s="2" t="s">
        <v>189</v>
      </c>
      <c r="C8587" s="2" t="s">
        <v>2639</v>
      </c>
      <c r="D8587" s="2" t="s">
        <v>17963</v>
      </c>
      <c r="E8587" s="2" t="s">
        <v>6922</v>
      </c>
      <c r="F8587" s="2">
        <v>0</v>
      </c>
      <c r="G8587" s="2" t="s">
        <v>17856</v>
      </c>
      <c r="H8587" s="2">
        <v>1</v>
      </c>
      <c r="I8587" s="2">
        <v>6</v>
      </c>
      <c r="J8587" s="2">
        <v>16</v>
      </c>
      <c r="K8587" s="2">
        <v>1</v>
      </c>
      <c r="L8587" s="3">
        <v>2182.13</v>
      </c>
      <c r="M8587" s="2" t="s">
        <v>20</v>
      </c>
      <c r="N8587" s="4" t="s">
        <v>21</v>
      </c>
    </row>
    <row r="8588" spans="1:14" x14ac:dyDescent="0.25">
      <c r="A8588" s="1" t="s">
        <v>362</v>
      </c>
      <c r="B8588" s="2" t="s">
        <v>189</v>
      </c>
      <c r="C8588" s="2" t="s">
        <v>2615</v>
      </c>
      <c r="D8588" s="2" t="s">
        <v>17960</v>
      </c>
      <c r="E8588" s="2" t="s">
        <v>3416</v>
      </c>
      <c r="F8588" s="2">
        <v>0</v>
      </c>
      <c r="G8588" s="2" t="s">
        <v>17856</v>
      </c>
      <c r="H8588" s="2">
        <v>1</v>
      </c>
      <c r="I8588" s="2">
        <v>6</v>
      </c>
      <c r="J8588" s="2">
        <v>10</v>
      </c>
      <c r="K8588" s="2">
        <v>1</v>
      </c>
      <c r="L8588" s="3">
        <v>57000000</v>
      </c>
      <c r="M8588" s="2" t="s">
        <v>20</v>
      </c>
      <c r="N8588" s="4" t="s">
        <v>21</v>
      </c>
    </row>
    <row r="8589" spans="1:14" x14ac:dyDescent="0.25">
      <c r="A8589" s="1" t="s">
        <v>362</v>
      </c>
      <c r="B8589" s="2" t="s">
        <v>1851</v>
      </c>
      <c r="C8589" s="2" t="s">
        <v>1895</v>
      </c>
      <c r="D8589" s="2" t="s">
        <v>17946</v>
      </c>
      <c r="E8589" s="2" t="s">
        <v>6923</v>
      </c>
      <c r="F8589" s="2">
        <v>0</v>
      </c>
      <c r="G8589" s="2" t="s">
        <v>17856</v>
      </c>
      <c r="H8589" s="2">
        <v>1</v>
      </c>
      <c r="I8589" s="2">
        <v>6</v>
      </c>
      <c r="J8589" s="2">
        <v>16</v>
      </c>
      <c r="K8589" s="2">
        <v>1</v>
      </c>
      <c r="L8589" s="3">
        <v>51277.04</v>
      </c>
      <c r="M8589" s="2" t="s">
        <v>20</v>
      </c>
      <c r="N8589" s="4" t="s">
        <v>21</v>
      </c>
    </row>
    <row r="8590" spans="1:14" x14ac:dyDescent="0.25">
      <c r="A8590" s="1" t="s">
        <v>362</v>
      </c>
      <c r="B8590" s="2" t="s">
        <v>162</v>
      </c>
      <c r="C8590" s="2" t="s">
        <v>567</v>
      </c>
      <c r="D8590" s="2" t="s">
        <v>17885</v>
      </c>
      <c r="E8590" s="2" t="s">
        <v>6907</v>
      </c>
      <c r="F8590" s="2">
        <v>0</v>
      </c>
      <c r="G8590" s="2" t="s">
        <v>17856</v>
      </c>
      <c r="H8590" s="2">
        <v>1</v>
      </c>
      <c r="I8590" s="2">
        <v>6</v>
      </c>
      <c r="J8590" s="2">
        <v>10</v>
      </c>
      <c r="K8590" s="2">
        <v>1</v>
      </c>
      <c r="L8590" s="3">
        <v>7.0000000000000007E-2</v>
      </c>
      <c r="M8590" s="2" t="s">
        <v>20</v>
      </c>
      <c r="N8590" s="4" t="s">
        <v>21</v>
      </c>
    </row>
    <row r="8591" spans="1:14" x14ac:dyDescent="0.25">
      <c r="A8591" s="1" t="s">
        <v>362</v>
      </c>
      <c r="B8591" s="2" t="s">
        <v>162</v>
      </c>
      <c r="C8591" s="2" t="s">
        <v>567</v>
      </c>
      <c r="D8591" s="2" t="s">
        <v>17885</v>
      </c>
      <c r="E8591" s="2" t="s">
        <v>6924</v>
      </c>
      <c r="F8591" s="2">
        <v>0</v>
      </c>
      <c r="G8591" s="2" t="s">
        <v>17856</v>
      </c>
      <c r="H8591" s="2">
        <v>1</v>
      </c>
      <c r="I8591" s="2">
        <v>6</v>
      </c>
      <c r="J8591" s="2">
        <v>16</v>
      </c>
      <c r="K8591" s="2">
        <v>1</v>
      </c>
      <c r="L8591" s="3">
        <v>2682</v>
      </c>
      <c r="M8591" s="2" t="s">
        <v>20</v>
      </c>
      <c r="N8591" s="4" t="s">
        <v>21</v>
      </c>
    </row>
    <row r="8592" spans="1:14" x14ac:dyDescent="0.25">
      <c r="A8592" s="1" t="s">
        <v>362</v>
      </c>
      <c r="B8592" s="2" t="s">
        <v>278</v>
      </c>
      <c r="C8592" s="2" t="s">
        <v>2783</v>
      </c>
      <c r="D8592" s="2" t="s">
        <v>17976</v>
      </c>
      <c r="E8592" s="2" t="s">
        <v>6829</v>
      </c>
      <c r="F8592" s="2">
        <v>0</v>
      </c>
      <c r="G8592" s="2" t="s">
        <v>17856</v>
      </c>
      <c r="H8592" s="2">
        <v>1</v>
      </c>
      <c r="I8592" s="2">
        <v>6</v>
      </c>
      <c r="J8592" s="2">
        <v>10</v>
      </c>
      <c r="K8592" s="2">
        <v>1</v>
      </c>
      <c r="L8592" s="3">
        <v>0.93</v>
      </c>
      <c r="M8592" s="2" t="s">
        <v>20</v>
      </c>
      <c r="N8592" s="4" t="s">
        <v>21</v>
      </c>
    </row>
    <row r="8593" spans="1:14" x14ac:dyDescent="0.25">
      <c r="A8593" s="1" t="s">
        <v>362</v>
      </c>
      <c r="B8593" s="2" t="s">
        <v>162</v>
      </c>
      <c r="C8593" s="2" t="s">
        <v>567</v>
      </c>
      <c r="D8593" s="2" t="s">
        <v>17885</v>
      </c>
      <c r="E8593" s="2" t="s">
        <v>6925</v>
      </c>
      <c r="F8593" s="2">
        <v>0</v>
      </c>
      <c r="G8593" s="2" t="s">
        <v>17856</v>
      </c>
      <c r="H8593" s="2">
        <v>1</v>
      </c>
      <c r="I8593" s="2">
        <v>6</v>
      </c>
      <c r="J8593" s="2">
        <v>16</v>
      </c>
      <c r="K8593" s="2">
        <v>1</v>
      </c>
      <c r="L8593" s="3">
        <v>660</v>
      </c>
      <c r="M8593" s="2" t="s">
        <v>20</v>
      </c>
      <c r="N8593" s="4" t="s">
        <v>21</v>
      </c>
    </row>
    <row r="8594" spans="1:14" x14ac:dyDescent="0.25">
      <c r="A8594" s="1" t="s">
        <v>362</v>
      </c>
      <c r="B8594" s="2" t="s">
        <v>60</v>
      </c>
      <c r="C8594" s="2" t="s">
        <v>60</v>
      </c>
      <c r="D8594" s="2" t="s">
        <v>61</v>
      </c>
      <c r="E8594" s="2" t="s">
        <v>6926</v>
      </c>
      <c r="F8594" s="2">
        <v>0</v>
      </c>
      <c r="G8594" s="2" t="s">
        <v>17856</v>
      </c>
      <c r="H8594" s="2">
        <v>1</v>
      </c>
      <c r="I8594" s="2">
        <v>6</v>
      </c>
      <c r="J8594" s="2">
        <v>10</v>
      </c>
      <c r="K8594" s="2">
        <v>100</v>
      </c>
      <c r="L8594" s="3">
        <v>15000000</v>
      </c>
      <c r="M8594" s="2" t="s">
        <v>20</v>
      </c>
      <c r="N8594" s="4" t="s">
        <v>21</v>
      </c>
    </row>
    <row r="8595" spans="1:14" x14ac:dyDescent="0.25">
      <c r="A8595" s="1" t="s">
        <v>362</v>
      </c>
      <c r="B8595" s="2" t="s">
        <v>28</v>
      </c>
      <c r="C8595" s="2" t="s">
        <v>29</v>
      </c>
      <c r="D8595" s="2" t="s">
        <v>30</v>
      </c>
      <c r="E8595" s="2" t="s">
        <v>18580</v>
      </c>
      <c r="F8595" s="2">
        <v>0</v>
      </c>
      <c r="G8595" s="2" t="s">
        <v>17856</v>
      </c>
      <c r="H8595" s="2">
        <v>1</v>
      </c>
      <c r="I8595" s="2">
        <v>6</v>
      </c>
      <c r="J8595" s="2">
        <v>10</v>
      </c>
      <c r="K8595" s="2">
        <v>1</v>
      </c>
      <c r="L8595" s="3">
        <v>1311769</v>
      </c>
      <c r="M8595" s="2" t="s">
        <v>20</v>
      </c>
      <c r="N8595" s="4" t="s">
        <v>21</v>
      </c>
    </row>
    <row r="8596" spans="1:14" x14ac:dyDescent="0.25">
      <c r="A8596" s="1" t="s">
        <v>362</v>
      </c>
      <c r="B8596" s="2" t="s">
        <v>28</v>
      </c>
      <c r="C8596" s="2" t="s">
        <v>29</v>
      </c>
      <c r="D8596" s="2" t="s">
        <v>30</v>
      </c>
      <c r="E8596" s="2" t="s">
        <v>6927</v>
      </c>
      <c r="F8596" s="2">
        <v>0</v>
      </c>
      <c r="G8596" s="2" t="s">
        <v>17856</v>
      </c>
      <c r="H8596" s="2">
        <v>1</v>
      </c>
      <c r="I8596" s="2">
        <v>6</v>
      </c>
      <c r="J8596" s="2">
        <v>16</v>
      </c>
      <c r="K8596" s="2">
        <v>1</v>
      </c>
      <c r="L8596" s="3">
        <v>475694</v>
      </c>
      <c r="M8596" s="2" t="s">
        <v>20</v>
      </c>
      <c r="N8596" s="4" t="s">
        <v>21</v>
      </c>
    </row>
    <row r="8597" spans="1:14" x14ac:dyDescent="0.25">
      <c r="A8597" s="1" t="s">
        <v>362</v>
      </c>
      <c r="B8597" s="2" t="s">
        <v>189</v>
      </c>
      <c r="C8597" s="2" t="s">
        <v>2626</v>
      </c>
      <c r="D8597" s="2" t="s">
        <v>17961</v>
      </c>
      <c r="E8597" s="2" t="s">
        <v>6928</v>
      </c>
      <c r="F8597" s="2">
        <v>0</v>
      </c>
      <c r="G8597" s="2" t="s">
        <v>17856</v>
      </c>
      <c r="H8597" s="2">
        <v>1</v>
      </c>
      <c r="I8597" s="2">
        <v>6</v>
      </c>
      <c r="J8597" s="2">
        <v>16</v>
      </c>
      <c r="K8597" s="2">
        <v>1</v>
      </c>
      <c r="L8597" s="3">
        <v>33999660.82</v>
      </c>
      <c r="M8597" s="2" t="s">
        <v>20</v>
      </c>
      <c r="N8597" s="4" t="s">
        <v>21</v>
      </c>
    </row>
    <row r="8598" spans="1:14" x14ac:dyDescent="0.25">
      <c r="A8598" s="1" t="s">
        <v>362</v>
      </c>
      <c r="B8598" s="2" t="s">
        <v>86</v>
      </c>
      <c r="C8598" s="2" t="s">
        <v>93</v>
      </c>
      <c r="D8598" s="2" t="s">
        <v>94</v>
      </c>
      <c r="E8598" s="2" t="s">
        <v>6929</v>
      </c>
      <c r="F8598" s="2">
        <v>0</v>
      </c>
      <c r="G8598" s="2" t="s">
        <v>17856</v>
      </c>
      <c r="H8598" s="2">
        <v>1</v>
      </c>
      <c r="I8598" s="2">
        <v>6</v>
      </c>
      <c r="J8598" s="2">
        <v>10</v>
      </c>
      <c r="K8598" s="2">
        <v>1</v>
      </c>
      <c r="L8598" s="3">
        <v>100.44</v>
      </c>
      <c r="M8598" s="2" t="s">
        <v>20</v>
      </c>
      <c r="N8598" s="4" t="s">
        <v>21</v>
      </c>
    </row>
    <row r="8599" spans="1:14" x14ac:dyDescent="0.25">
      <c r="A8599" s="1" t="s">
        <v>362</v>
      </c>
      <c r="B8599" s="2" t="s">
        <v>181</v>
      </c>
      <c r="C8599" s="2" t="s">
        <v>182</v>
      </c>
      <c r="D8599" s="2" t="s">
        <v>183</v>
      </c>
      <c r="E8599" s="2" t="s">
        <v>6930</v>
      </c>
      <c r="F8599" s="2">
        <v>0</v>
      </c>
      <c r="G8599" s="2" t="s">
        <v>17856</v>
      </c>
      <c r="H8599" s="2">
        <v>1</v>
      </c>
      <c r="I8599" s="2">
        <v>6</v>
      </c>
      <c r="J8599" s="2">
        <v>10</v>
      </c>
      <c r="K8599" s="2">
        <v>1</v>
      </c>
      <c r="L8599" s="3">
        <v>0.96</v>
      </c>
      <c r="M8599" s="2" t="s">
        <v>20</v>
      </c>
      <c r="N8599" s="4" t="s">
        <v>21</v>
      </c>
    </row>
    <row r="8600" spans="1:14" x14ac:dyDescent="0.25">
      <c r="A8600" s="1" t="s">
        <v>362</v>
      </c>
      <c r="B8600" s="2" t="s">
        <v>977</v>
      </c>
      <c r="C8600" s="2" t="s">
        <v>980</v>
      </c>
      <c r="D8600" s="2" t="s">
        <v>17916</v>
      </c>
      <c r="E8600" s="2" t="s">
        <v>6931</v>
      </c>
      <c r="F8600" s="2">
        <v>0</v>
      </c>
      <c r="G8600" s="2" t="s">
        <v>17856</v>
      </c>
      <c r="H8600" s="2">
        <v>1</v>
      </c>
      <c r="I8600" s="2">
        <v>6</v>
      </c>
      <c r="J8600" s="2">
        <v>10</v>
      </c>
      <c r="K8600" s="2">
        <v>1</v>
      </c>
      <c r="L8600" s="3">
        <v>0.16</v>
      </c>
      <c r="M8600" s="2" t="s">
        <v>20</v>
      </c>
      <c r="N8600" s="4" t="s">
        <v>21</v>
      </c>
    </row>
    <row r="8601" spans="1:14" x14ac:dyDescent="0.25">
      <c r="A8601" s="1" t="s">
        <v>362</v>
      </c>
      <c r="B8601" s="2" t="s">
        <v>1032</v>
      </c>
      <c r="C8601" s="2" t="s">
        <v>1032</v>
      </c>
      <c r="D8601" s="2" t="s">
        <v>17923</v>
      </c>
      <c r="E8601" s="2" t="s">
        <v>6931</v>
      </c>
      <c r="F8601" s="2">
        <v>0</v>
      </c>
      <c r="G8601" s="2" t="s">
        <v>17856</v>
      </c>
      <c r="H8601" s="2">
        <v>1</v>
      </c>
      <c r="I8601" s="2">
        <v>6</v>
      </c>
      <c r="J8601" s="2">
        <v>16</v>
      </c>
      <c r="K8601" s="2">
        <v>1</v>
      </c>
      <c r="L8601" s="3">
        <v>3315.53</v>
      </c>
      <c r="M8601" s="2" t="s">
        <v>20</v>
      </c>
      <c r="N8601" s="4" t="s">
        <v>21</v>
      </c>
    </row>
    <row r="8602" spans="1:14" x14ac:dyDescent="0.25">
      <c r="A8602" s="1" t="s">
        <v>362</v>
      </c>
      <c r="B8602" s="2" t="s">
        <v>1851</v>
      </c>
      <c r="C8602" s="2" t="s">
        <v>1895</v>
      </c>
      <c r="D8602" s="2" t="s">
        <v>17946</v>
      </c>
      <c r="E8602" s="2" t="s">
        <v>6931</v>
      </c>
      <c r="F8602" s="2">
        <v>0</v>
      </c>
      <c r="G8602" s="2" t="s">
        <v>17856</v>
      </c>
      <c r="H8602" s="2">
        <v>1</v>
      </c>
      <c r="I8602" s="2">
        <v>6</v>
      </c>
      <c r="J8602" s="2">
        <v>10</v>
      </c>
      <c r="K8602" s="2">
        <v>1</v>
      </c>
      <c r="L8602" s="3">
        <v>0.59</v>
      </c>
      <c r="M8602" s="2" t="s">
        <v>20</v>
      </c>
      <c r="N8602" s="4" t="s">
        <v>21</v>
      </c>
    </row>
    <row r="8603" spans="1:14" x14ac:dyDescent="0.25">
      <c r="A8603" s="1" t="s">
        <v>362</v>
      </c>
      <c r="B8603" s="2" t="s">
        <v>350</v>
      </c>
      <c r="C8603" s="2" t="s">
        <v>350</v>
      </c>
      <c r="D8603" s="2" t="s">
        <v>351</v>
      </c>
      <c r="E8603" s="2" t="s">
        <v>352</v>
      </c>
      <c r="F8603" s="2" t="s">
        <v>15744</v>
      </c>
      <c r="G8603" s="2" t="s">
        <v>19</v>
      </c>
      <c r="H8603" s="2">
        <v>1</v>
      </c>
      <c r="I8603" s="2">
        <v>12</v>
      </c>
      <c r="J8603" s="2">
        <v>10</v>
      </c>
      <c r="K8603" s="2">
        <v>1</v>
      </c>
      <c r="L8603" s="3">
        <v>72547726</v>
      </c>
      <c r="M8603" s="2" t="s">
        <v>20</v>
      </c>
      <c r="N8603" s="4" t="s">
        <v>21</v>
      </c>
    </row>
    <row r="8604" spans="1:14" x14ac:dyDescent="0.25">
      <c r="A8604" s="1" t="s">
        <v>362</v>
      </c>
      <c r="B8604" s="2" t="s">
        <v>356</v>
      </c>
      <c r="C8604" s="2" t="s">
        <v>358</v>
      </c>
      <c r="D8604" s="2" t="s">
        <v>357</v>
      </c>
      <c r="E8604" s="2" t="s">
        <v>357</v>
      </c>
      <c r="F8604" s="2">
        <v>0</v>
      </c>
      <c r="G8604" s="2" t="s">
        <v>19</v>
      </c>
      <c r="H8604" s="2">
        <v>1</v>
      </c>
      <c r="I8604" s="2">
        <v>12</v>
      </c>
      <c r="J8604" s="2">
        <v>10</v>
      </c>
      <c r="K8604" s="2">
        <v>1</v>
      </c>
      <c r="L8604" s="3">
        <v>296650</v>
      </c>
      <c r="M8604" s="2" t="s">
        <v>20</v>
      </c>
      <c r="N8604" s="4" t="s">
        <v>21</v>
      </c>
    </row>
    <row r="8605" spans="1:14" x14ac:dyDescent="0.25">
      <c r="A8605" s="1" t="s">
        <v>363</v>
      </c>
      <c r="B8605" s="2" t="s">
        <v>28</v>
      </c>
      <c r="C8605" s="2" t="s">
        <v>659</v>
      </c>
      <c r="D8605" s="2" t="s">
        <v>17897</v>
      </c>
      <c r="E8605" s="2" t="s">
        <v>6932</v>
      </c>
      <c r="F8605" s="2">
        <v>40151503</v>
      </c>
      <c r="G8605" s="2" t="s">
        <v>810</v>
      </c>
      <c r="H8605" s="2">
        <v>4</v>
      </c>
      <c r="I8605" s="2">
        <v>5</v>
      </c>
      <c r="J8605" s="2">
        <v>10</v>
      </c>
      <c r="K8605" s="2">
        <v>1</v>
      </c>
      <c r="L8605" s="3">
        <v>9748547.8300000001</v>
      </c>
      <c r="M8605" s="2" t="s">
        <v>0</v>
      </c>
      <c r="N8605" s="4" t="s">
        <v>21</v>
      </c>
    </row>
    <row r="8606" spans="1:14" x14ac:dyDescent="0.25">
      <c r="A8606" s="1" t="s">
        <v>363</v>
      </c>
      <c r="B8606" s="2" t="s">
        <v>28</v>
      </c>
      <c r="C8606" s="2" t="s">
        <v>659</v>
      </c>
      <c r="D8606" s="2" t="s">
        <v>17897</v>
      </c>
      <c r="E8606" s="2" t="s">
        <v>6933</v>
      </c>
      <c r="F8606" s="2">
        <v>40151505</v>
      </c>
      <c r="G8606" s="2" t="s">
        <v>810</v>
      </c>
      <c r="H8606" s="2">
        <v>4</v>
      </c>
      <c r="I8606" s="2">
        <v>5</v>
      </c>
      <c r="J8606" s="2">
        <v>10</v>
      </c>
      <c r="K8606" s="2">
        <v>1</v>
      </c>
      <c r="L8606" s="3">
        <v>320378.94</v>
      </c>
      <c r="M8606" s="2" t="s">
        <v>0</v>
      </c>
      <c r="N8606" s="4" t="s">
        <v>21</v>
      </c>
    </row>
    <row r="8607" spans="1:14" x14ac:dyDescent="0.25">
      <c r="A8607" s="1" t="s">
        <v>363</v>
      </c>
      <c r="B8607" s="2" t="s">
        <v>28</v>
      </c>
      <c r="C8607" s="2" t="s">
        <v>29</v>
      </c>
      <c r="D8607" s="2" t="s">
        <v>30</v>
      </c>
      <c r="E8607" s="2" t="s">
        <v>6934</v>
      </c>
      <c r="F8607" s="2">
        <v>40101701</v>
      </c>
      <c r="G8607" s="2" t="s">
        <v>490</v>
      </c>
      <c r="H8607" s="2">
        <v>1</v>
      </c>
      <c r="I8607" s="2">
        <v>3</v>
      </c>
      <c r="J8607" s="2">
        <v>10</v>
      </c>
      <c r="K8607" s="2">
        <v>2</v>
      </c>
      <c r="L8607" s="3">
        <v>3399998.98</v>
      </c>
      <c r="M8607" s="2" t="s">
        <v>0</v>
      </c>
      <c r="N8607" s="4" t="s">
        <v>21</v>
      </c>
    </row>
    <row r="8608" spans="1:14" x14ac:dyDescent="0.25">
      <c r="A8608" s="1" t="s">
        <v>363</v>
      </c>
      <c r="B8608" s="2" t="s">
        <v>28</v>
      </c>
      <c r="C8608" s="2" t="s">
        <v>29</v>
      </c>
      <c r="D8608" s="2" t="s">
        <v>30</v>
      </c>
      <c r="E8608" s="2" t="s">
        <v>6935</v>
      </c>
      <c r="F8608" s="2">
        <v>40101701</v>
      </c>
      <c r="G8608" s="2" t="s">
        <v>490</v>
      </c>
      <c r="H8608" s="2">
        <v>1</v>
      </c>
      <c r="I8608" s="2">
        <v>3</v>
      </c>
      <c r="J8608" s="2">
        <v>10</v>
      </c>
      <c r="K8608" s="2">
        <v>9</v>
      </c>
      <c r="L8608" s="3">
        <v>21600002.969999999</v>
      </c>
      <c r="M8608" s="2" t="s">
        <v>0</v>
      </c>
      <c r="N8608" s="4" t="s">
        <v>21</v>
      </c>
    </row>
    <row r="8609" spans="1:14" x14ac:dyDescent="0.25">
      <c r="A8609" s="1" t="s">
        <v>363</v>
      </c>
      <c r="B8609" s="2" t="s">
        <v>529</v>
      </c>
      <c r="C8609" s="2" t="s">
        <v>530</v>
      </c>
      <c r="D8609" s="2" t="s">
        <v>17881</v>
      </c>
      <c r="E8609" s="2" t="s">
        <v>6936</v>
      </c>
      <c r="F8609" s="2">
        <v>46191605</v>
      </c>
      <c r="G8609" s="2" t="s">
        <v>490</v>
      </c>
      <c r="H8609" s="2">
        <v>3</v>
      </c>
      <c r="I8609" s="2">
        <v>6</v>
      </c>
      <c r="J8609" s="2">
        <v>10</v>
      </c>
      <c r="K8609" s="2">
        <v>1</v>
      </c>
      <c r="L8609" s="3">
        <v>178500</v>
      </c>
      <c r="M8609" s="2" t="s">
        <v>0</v>
      </c>
      <c r="N8609" s="4" t="s">
        <v>21</v>
      </c>
    </row>
    <row r="8610" spans="1:14" x14ac:dyDescent="0.25">
      <c r="A8610" s="1" t="s">
        <v>363</v>
      </c>
      <c r="B8610" s="2" t="s">
        <v>529</v>
      </c>
      <c r="C8610" s="2" t="s">
        <v>530</v>
      </c>
      <c r="D8610" s="2" t="s">
        <v>17881</v>
      </c>
      <c r="E8610" s="2" t="s">
        <v>6937</v>
      </c>
      <c r="F8610" s="2" t="s">
        <v>6938</v>
      </c>
      <c r="G8610" s="2" t="s">
        <v>810</v>
      </c>
      <c r="H8610" s="2">
        <v>4</v>
      </c>
      <c r="I8610" s="2">
        <v>5</v>
      </c>
      <c r="J8610" s="2">
        <v>10</v>
      </c>
      <c r="K8610" s="2">
        <v>2</v>
      </c>
      <c r="L8610" s="3">
        <v>66392.479999999996</v>
      </c>
      <c r="M8610" s="2" t="s">
        <v>0</v>
      </c>
      <c r="N8610" s="4" t="s">
        <v>21</v>
      </c>
    </row>
    <row r="8611" spans="1:14" x14ac:dyDescent="0.25">
      <c r="A8611" s="1" t="s">
        <v>363</v>
      </c>
      <c r="B8611" s="2" t="s">
        <v>529</v>
      </c>
      <c r="C8611" s="2" t="s">
        <v>530</v>
      </c>
      <c r="D8611" s="2" t="s">
        <v>17881</v>
      </c>
      <c r="E8611" s="2" t="s">
        <v>6939</v>
      </c>
      <c r="F8611" s="2" t="s">
        <v>6940</v>
      </c>
      <c r="G8611" s="2" t="s">
        <v>810</v>
      </c>
      <c r="H8611" s="2">
        <v>4</v>
      </c>
      <c r="I8611" s="2">
        <v>5</v>
      </c>
      <c r="J8611" s="2">
        <v>10</v>
      </c>
      <c r="K8611" s="2">
        <v>2</v>
      </c>
      <c r="L8611" s="3">
        <v>48190.239999999998</v>
      </c>
      <c r="M8611" s="2" t="s">
        <v>0</v>
      </c>
      <c r="N8611" s="4" t="s">
        <v>21</v>
      </c>
    </row>
    <row r="8612" spans="1:14" x14ac:dyDescent="0.25">
      <c r="A8612" s="1" t="s">
        <v>363</v>
      </c>
      <c r="B8612" s="2" t="s">
        <v>529</v>
      </c>
      <c r="C8612" s="2" t="s">
        <v>530</v>
      </c>
      <c r="D8612" s="2" t="s">
        <v>17881</v>
      </c>
      <c r="E8612" s="2" t="s">
        <v>6941</v>
      </c>
      <c r="F8612" s="2" t="s">
        <v>6942</v>
      </c>
      <c r="G8612" s="2" t="s">
        <v>810</v>
      </c>
      <c r="H8612" s="2">
        <v>4</v>
      </c>
      <c r="I8612" s="2">
        <v>5</v>
      </c>
      <c r="J8612" s="2">
        <v>10</v>
      </c>
      <c r="K8612" s="2">
        <v>2</v>
      </c>
      <c r="L8612" s="3">
        <v>43556.38</v>
      </c>
      <c r="M8612" s="2" t="s">
        <v>0</v>
      </c>
      <c r="N8612" s="4" t="s">
        <v>21</v>
      </c>
    </row>
    <row r="8613" spans="1:14" x14ac:dyDescent="0.25">
      <c r="A8613" s="1" t="s">
        <v>363</v>
      </c>
      <c r="B8613" s="2" t="s">
        <v>529</v>
      </c>
      <c r="C8613" s="2" t="s">
        <v>530</v>
      </c>
      <c r="D8613" s="2" t="s">
        <v>17881</v>
      </c>
      <c r="E8613" s="2" t="s">
        <v>6943</v>
      </c>
      <c r="F8613" s="2">
        <v>27111909</v>
      </c>
      <c r="G8613" s="2" t="s">
        <v>810</v>
      </c>
      <c r="H8613" s="2">
        <v>4</v>
      </c>
      <c r="I8613" s="2">
        <v>5</v>
      </c>
      <c r="J8613" s="2">
        <v>10</v>
      </c>
      <c r="K8613" s="2">
        <v>4</v>
      </c>
      <c r="L8613" s="3">
        <v>30940</v>
      </c>
      <c r="M8613" s="2" t="s">
        <v>0</v>
      </c>
      <c r="N8613" s="4" t="s">
        <v>21</v>
      </c>
    </row>
    <row r="8614" spans="1:14" x14ac:dyDescent="0.25">
      <c r="A8614" s="1" t="s">
        <v>363</v>
      </c>
      <c r="B8614" s="2" t="s">
        <v>529</v>
      </c>
      <c r="C8614" s="2" t="s">
        <v>530</v>
      </c>
      <c r="D8614" s="2" t="s">
        <v>17881</v>
      </c>
      <c r="E8614" s="2" t="s">
        <v>6944</v>
      </c>
      <c r="F8614" s="2">
        <v>27111602</v>
      </c>
      <c r="G8614" s="2" t="s">
        <v>810</v>
      </c>
      <c r="H8614" s="2">
        <v>4</v>
      </c>
      <c r="I8614" s="2">
        <v>5</v>
      </c>
      <c r="J8614" s="2">
        <v>10</v>
      </c>
      <c r="K8614" s="2">
        <v>2</v>
      </c>
      <c r="L8614" s="3">
        <v>44179.94</v>
      </c>
      <c r="M8614" s="2" t="s">
        <v>0</v>
      </c>
      <c r="N8614" s="4" t="s">
        <v>21</v>
      </c>
    </row>
    <row r="8615" spans="1:14" x14ac:dyDescent="0.25">
      <c r="A8615" s="1" t="s">
        <v>363</v>
      </c>
      <c r="B8615" s="2" t="s">
        <v>529</v>
      </c>
      <c r="C8615" s="2" t="s">
        <v>530</v>
      </c>
      <c r="D8615" s="2" t="s">
        <v>17881</v>
      </c>
      <c r="E8615" s="2" t="s">
        <v>6945</v>
      </c>
      <c r="F8615" s="2">
        <v>27111602</v>
      </c>
      <c r="G8615" s="2" t="s">
        <v>810</v>
      </c>
      <c r="H8615" s="2">
        <v>4</v>
      </c>
      <c r="I8615" s="2">
        <v>5</v>
      </c>
      <c r="J8615" s="2">
        <v>10</v>
      </c>
      <c r="K8615" s="2">
        <v>2</v>
      </c>
      <c r="L8615" s="3">
        <v>34114.92</v>
      </c>
      <c r="M8615" s="2" t="s">
        <v>0</v>
      </c>
      <c r="N8615" s="4" t="s">
        <v>21</v>
      </c>
    </row>
    <row r="8616" spans="1:14" x14ac:dyDescent="0.25">
      <c r="A8616" s="1" t="s">
        <v>363</v>
      </c>
      <c r="B8616" s="2" t="s">
        <v>529</v>
      </c>
      <c r="C8616" s="2" t="s">
        <v>530</v>
      </c>
      <c r="D8616" s="2" t="s">
        <v>17881</v>
      </c>
      <c r="E8616" s="2" t="s">
        <v>6946</v>
      </c>
      <c r="F8616" s="2">
        <v>27111500</v>
      </c>
      <c r="G8616" s="2" t="s">
        <v>810</v>
      </c>
      <c r="H8616" s="2">
        <v>4</v>
      </c>
      <c r="I8616" s="2">
        <v>5</v>
      </c>
      <c r="J8616" s="2">
        <v>10</v>
      </c>
      <c r="K8616" s="2">
        <v>1</v>
      </c>
      <c r="L8616" s="3">
        <v>22880.13</v>
      </c>
      <c r="M8616" s="2" t="s">
        <v>0</v>
      </c>
      <c r="N8616" s="4" t="s">
        <v>21</v>
      </c>
    </row>
    <row r="8617" spans="1:14" x14ac:dyDescent="0.25">
      <c r="A8617" s="1" t="s">
        <v>363</v>
      </c>
      <c r="B8617" s="2" t="s">
        <v>529</v>
      </c>
      <c r="C8617" s="2" t="s">
        <v>530</v>
      </c>
      <c r="D8617" s="2" t="s">
        <v>17881</v>
      </c>
      <c r="E8617" s="2" t="s">
        <v>6947</v>
      </c>
      <c r="F8617" s="2">
        <v>27111701</v>
      </c>
      <c r="G8617" s="2" t="s">
        <v>810</v>
      </c>
      <c r="H8617" s="2">
        <v>4</v>
      </c>
      <c r="I8617" s="2">
        <v>5</v>
      </c>
      <c r="J8617" s="2">
        <v>10</v>
      </c>
      <c r="K8617" s="2">
        <v>3</v>
      </c>
      <c r="L8617" s="3">
        <v>177154.11000000002</v>
      </c>
      <c r="M8617" s="2" t="s">
        <v>0</v>
      </c>
      <c r="N8617" s="4" t="s">
        <v>21</v>
      </c>
    </row>
    <row r="8618" spans="1:14" x14ac:dyDescent="0.25">
      <c r="A8618" s="1" t="s">
        <v>363</v>
      </c>
      <c r="B8618" s="2" t="s">
        <v>529</v>
      </c>
      <c r="C8618" s="2" t="s">
        <v>530</v>
      </c>
      <c r="D8618" s="2" t="s">
        <v>17881</v>
      </c>
      <c r="E8618" s="2" t="s">
        <v>6948</v>
      </c>
      <c r="F8618" s="2">
        <v>27111701</v>
      </c>
      <c r="G8618" s="2" t="s">
        <v>810</v>
      </c>
      <c r="H8618" s="2">
        <v>4</v>
      </c>
      <c r="I8618" s="2">
        <v>5</v>
      </c>
      <c r="J8618" s="2">
        <v>10</v>
      </c>
      <c r="K8618" s="2">
        <v>4</v>
      </c>
      <c r="L8618" s="3">
        <v>218008</v>
      </c>
      <c r="M8618" s="2" t="s">
        <v>0</v>
      </c>
      <c r="N8618" s="4" t="s">
        <v>21</v>
      </c>
    </row>
    <row r="8619" spans="1:14" x14ac:dyDescent="0.25">
      <c r="A8619" s="1" t="s">
        <v>363</v>
      </c>
      <c r="B8619" s="2" t="s">
        <v>529</v>
      </c>
      <c r="C8619" s="2" t="s">
        <v>530</v>
      </c>
      <c r="D8619" s="2" t="s">
        <v>17881</v>
      </c>
      <c r="E8619" s="2" t="s">
        <v>6949</v>
      </c>
      <c r="F8619" s="2">
        <v>27111701</v>
      </c>
      <c r="G8619" s="2" t="s">
        <v>810</v>
      </c>
      <c r="H8619" s="2">
        <v>4</v>
      </c>
      <c r="I8619" s="2">
        <v>5</v>
      </c>
      <c r="J8619" s="2">
        <v>10</v>
      </c>
      <c r="K8619" s="2">
        <v>4</v>
      </c>
      <c r="L8619" s="3">
        <v>223686.68</v>
      </c>
      <c r="M8619" s="2" t="s">
        <v>0</v>
      </c>
      <c r="N8619" s="4" t="s">
        <v>21</v>
      </c>
    </row>
    <row r="8620" spans="1:14" x14ac:dyDescent="0.25">
      <c r="A8620" s="1" t="s">
        <v>363</v>
      </c>
      <c r="B8620" s="2" t="s">
        <v>529</v>
      </c>
      <c r="C8620" s="2" t="s">
        <v>530</v>
      </c>
      <c r="D8620" s="2" t="s">
        <v>17881</v>
      </c>
      <c r="E8620" s="2" t="s">
        <v>6950</v>
      </c>
      <c r="F8620" s="2">
        <v>27111552</v>
      </c>
      <c r="G8620" s="2" t="s">
        <v>810</v>
      </c>
      <c r="H8620" s="2">
        <v>4</v>
      </c>
      <c r="I8620" s="2">
        <v>5</v>
      </c>
      <c r="J8620" s="2">
        <v>10</v>
      </c>
      <c r="K8620" s="2">
        <v>4</v>
      </c>
      <c r="L8620" s="3">
        <v>87731.56</v>
      </c>
      <c r="M8620" s="2" t="s">
        <v>0</v>
      </c>
      <c r="N8620" s="4" t="s">
        <v>21</v>
      </c>
    </row>
    <row r="8621" spans="1:14" x14ac:dyDescent="0.25">
      <c r="A8621" s="1" t="s">
        <v>363</v>
      </c>
      <c r="B8621" s="2" t="s">
        <v>529</v>
      </c>
      <c r="C8621" s="2" t="s">
        <v>530</v>
      </c>
      <c r="D8621" s="2" t="s">
        <v>17881</v>
      </c>
      <c r="E8621" s="2" t="s">
        <v>6951</v>
      </c>
      <c r="F8621" s="2">
        <v>27112300</v>
      </c>
      <c r="G8621" s="2" t="s">
        <v>810</v>
      </c>
      <c r="H8621" s="2">
        <v>4</v>
      </c>
      <c r="I8621" s="2">
        <v>5</v>
      </c>
      <c r="J8621" s="2">
        <v>10</v>
      </c>
      <c r="K8621" s="2">
        <v>2</v>
      </c>
      <c r="L8621" s="3">
        <v>28495.739999999998</v>
      </c>
      <c r="M8621" s="2" t="s">
        <v>0</v>
      </c>
      <c r="N8621" s="4" t="s">
        <v>21</v>
      </c>
    </row>
    <row r="8622" spans="1:14" x14ac:dyDescent="0.25">
      <c r="A8622" s="1" t="s">
        <v>363</v>
      </c>
      <c r="B8622" s="2" t="s">
        <v>529</v>
      </c>
      <c r="C8622" s="2" t="s">
        <v>530</v>
      </c>
      <c r="D8622" s="2" t="s">
        <v>17881</v>
      </c>
      <c r="E8622" s="2" t="s">
        <v>6952</v>
      </c>
      <c r="F8622" s="2">
        <v>27131517</v>
      </c>
      <c r="G8622" s="2" t="s">
        <v>810</v>
      </c>
      <c r="H8622" s="2">
        <v>4</v>
      </c>
      <c r="I8622" s="2">
        <v>5</v>
      </c>
      <c r="J8622" s="2">
        <v>10</v>
      </c>
      <c r="K8622" s="2">
        <v>1</v>
      </c>
      <c r="L8622" s="3">
        <v>162606.35999999999</v>
      </c>
      <c r="M8622" s="2" t="s">
        <v>0</v>
      </c>
      <c r="N8622" s="4" t="s">
        <v>21</v>
      </c>
    </row>
    <row r="8623" spans="1:14" x14ac:dyDescent="0.25">
      <c r="A8623" s="1" t="s">
        <v>363</v>
      </c>
      <c r="B8623" s="2" t="s">
        <v>529</v>
      </c>
      <c r="C8623" s="2" t="s">
        <v>530</v>
      </c>
      <c r="D8623" s="2" t="s">
        <v>17881</v>
      </c>
      <c r="E8623" s="2" t="s">
        <v>6953</v>
      </c>
      <c r="F8623" s="2">
        <v>27112409</v>
      </c>
      <c r="G8623" s="2" t="s">
        <v>810</v>
      </c>
      <c r="H8623" s="2">
        <v>4</v>
      </c>
      <c r="I8623" s="2">
        <v>5</v>
      </c>
      <c r="J8623" s="2">
        <v>10</v>
      </c>
      <c r="K8623" s="2">
        <v>1</v>
      </c>
      <c r="L8623" s="3">
        <v>46889.57</v>
      </c>
      <c r="M8623" s="2" t="s">
        <v>0</v>
      </c>
      <c r="N8623" s="4" t="s">
        <v>21</v>
      </c>
    </row>
    <row r="8624" spans="1:14" x14ac:dyDescent="0.25">
      <c r="A8624" s="1" t="s">
        <v>363</v>
      </c>
      <c r="B8624" s="2" t="s">
        <v>529</v>
      </c>
      <c r="C8624" s="2" t="s">
        <v>530</v>
      </c>
      <c r="D8624" s="2" t="s">
        <v>17881</v>
      </c>
      <c r="E8624" s="2" t="s">
        <v>6954</v>
      </c>
      <c r="F8624" s="2">
        <v>23101502</v>
      </c>
      <c r="G8624" s="2" t="s">
        <v>810</v>
      </c>
      <c r="H8624" s="2">
        <v>4</v>
      </c>
      <c r="I8624" s="2">
        <v>5</v>
      </c>
      <c r="J8624" s="2">
        <v>10</v>
      </c>
      <c r="K8624" s="2">
        <v>1</v>
      </c>
      <c r="L8624" s="3">
        <v>359810.78</v>
      </c>
      <c r="M8624" s="2" t="s">
        <v>0</v>
      </c>
      <c r="N8624" s="4" t="s">
        <v>21</v>
      </c>
    </row>
    <row r="8625" spans="1:14" x14ac:dyDescent="0.25">
      <c r="A8625" s="1" t="s">
        <v>363</v>
      </c>
      <c r="B8625" s="2" t="s">
        <v>529</v>
      </c>
      <c r="C8625" s="2" t="s">
        <v>530</v>
      </c>
      <c r="D8625" s="2" t="s">
        <v>17881</v>
      </c>
      <c r="E8625" s="2" t="s">
        <v>6955</v>
      </c>
      <c r="F8625" s="2">
        <v>27131506</v>
      </c>
      <c r="G8625" s="2" t="s">
        <v>810</v>
      </c>
      <c r="H8625" s="2">
        <v>4</v>
      </c>
      <c r="I8625" s="2">
        <v>5</v>
      </c>
      <c r="J8625" s="2">
        <v>10</v>
      </c>
      <c r="K8625" s="2">
        <v>1</v>
      </c>
      <c r="L8625" s="3">
        <v>410601.17</v>
      </c>
      <c r="M8625" s="2" t="s">
        <v>0</v>
      </c>
      <c r="N8625" s="4" t="s">
        <v>21</v>
      </c>
    </row>
    <row r="8626" spans="1:14" x14ac:dyDescent="0.25">
      <c r="A8626" s="1" t="s">
        <v>363</v>
      </c>
      <c r="B8626" s="2" t="s">
        <v>529</v>
      </c>
      <c r="C8626" s="2" t="s">
        <v>530</v>
      </c>
      <c r="D8626" s="2" t="s">
        <v>17881</v>
      </c>
      <c r="E8626" s="2" t="s">
        <v>6956</v>
      </c>
      <c r="F8626" s="2">
        <v>27111929</v>
      </c>
      <c r="G8626" s="2" t="s">
        <v>810</v>
      </c>
      <c r="H8626" s="2">
        <v>4</v>
      </c>
      <c r="I8626" s="2">
        <v>5</v>
      </c>
      <c r="J8626" s="2">
        <v>10</v>
      </c>
      <c r="K8626" s="2">
        <v>3</v>
      </c>
      <c r="L8626" s="3">
        <v>28838.46</v>
      </c>
      <c r="M8626" s="2" t="s">
        <v>0</v>
      </c>
      <c r="N8626" s="4" t="s">
        <v>21</v>
      </c>
    </row>
    <row r="8627" spans="1:14" x14ac:dyDescent="0.25">
      <c r="A8627" s="1" t="s">
        <v>363</v>
      </c>
      <c r="B8627" s="2" t="s">
        <v>529</v>
      </c>
      <c r="C8627" s="2" t="s">
        <v>530</v>
      </c>
      <c r="D8627" s="2" t="s">
        <v>17881</v>
      </c>
      <c r="E8627" s="2" t="s">
        <v>6957</v>
      </c>
      <c r="F8627" s="2">
        <v>27111930</v>
      </c>
      <c r="G8627" s="2" t="s">
        <v>810</v>
      </c>
      <c r="H8627" s="2">
        <v>4</v>
      </c>
      <c r="I8627" s="2">
        <v>5</v>
      </c>
      <c r="J8627" s="2">
        <v>10</v>
      </c>
      <c r="K8627" s="2">
        <v>3</v>
      </c>
      <c r="L8627" s="3">
        <v>31944.36</v>
      </c>
      <c r="M8627" s="2" t="s">
        <v>0</v>
      </c>
      <c r="N8627" s="4" t="s">
        <v>21</v>
      </c>
    </row>
    <row r="8628" spans="1:14" x14ac:dyDescent="0.25">
      <c r="A8628" s="1" t="s">
        <v>363</v>
      </c>
      <c r="B8628" s="2" t="s">
        <v>529</v>
      </c>
      <c r="C8628" s="2" t="s">
        <v>530</v>
      </c>
      <c r="D8628" s="2" t="s">
        <v>17881</v>
      </c>
      <c r="E8628" s="2" t="s">
        <v>6958</v>
      </c>
      <c r="F8628" s="2">
        <v>27111921</v>
      </c>
      <c r="G8628" s="2" t="s">
        <v>810</v>
      </c>
      <c r="H8628" s="2">
        <v>4</v>
      </c>
      <c r="I8628" s="2">
        <v>5</v>
      </c>
      <c r="J8628" s="2">
        <v>10</v>
      </c>
      <c r="K8628" s="2">
        <v>3</v>
      </c>
      <c r="L8628" s="3">
        <v>40651.590000000004</v>
      </c>
      <c r="M8628" s="2" t="s">
        <v>0</v>
      </c>
      <c r="N8628" s="4" t="s">
        <v>21</v>
      </c>
    </row>
    <row r="8629" spans="1:14" x14ac:dyDescent="0.25">
      <c r="A8629" s="1" t="s">
        <v>363</v>
      </c>
      <c r="B8629" s="2" t="s">
        <v>529</v>
      </c>
      <c r="C8629" s="2" t="s">
        <v>530</v>
      </c>
      <c r="D8629" s="2" t="s">
        <v>17881</v>
      </c>
      <c r="E8629" s="2" t="s">
        <v>6959</v>
      </c>
      <c r="F8629" s="2">
        <v>27112100</v>
      </c>
      <c r="G8629" s="2" t="s">
        <v>810</v>
      </c>
      <c r="H8629" s="2">
        <v>4</v>
      </c>
      <c r="I8629" s="2">
        <v>5</v>
      </c>
      <c r="J8629" s="2">
        <v>10</v>
      </c>
      <c r="K8629" s="2">
        <v>2</v>
      </c>
      <c r="L8629" s="3">
        <v>126544.6</v>
      </c>
      <c r="M8629" s="2" t="s">
        <v>0</v>
      </c>
      <c r="N8629" s="4" t="s">
        <v>21</v>
      </c>
    </row>
    <row r="8630" spans="1:14" x14ac:dyDescent="0.25">
      <c r="A8630" s="1" t="s">
        <v>363</v>
      </c>
      <c r="B8630" s="2" t="s">
        <v>529</v>
      </c>
      <c r="C8630" s="2" t="s">
        <v>530</v>
      </c>
      <c r="D8630" s="2" t="s">
        <v>17881</v>
      </c>
      <c r="E8630" s="2" t="s">
        <v>6960</v>
      </c>
      <c r="F8630" s="2">
        <v>27111900</v>
      </c>
      <c r="G8630" s="2" t="s">
        <v>810</v>
      </c>
      <c r="H8630" s="2">
        <v>4</v>
      </c>
      <c r="I8630" s="2">
        <v>5</v>
      </c>
      <c r="J8630" s="2">
        <v>10</v>
      </c>
      <c r="K8630" s="2">
        <v>1</v>
      </c>
      <c r="L8630" s="3">
        <v>72075.92</v>
      </c>
      <c r="M8630" s="2" t="s">
        <v>0</v>
      </c>
      <c r="N8630" s="4" t="s">
        <v>21</v>
      </c>
    </row>
    <row r="8631" spans="1:14" x14ac:dyDescent="0.25">
      <c r="A8631" s="1" t="s">
        <v>363</v>
      </c>
      <c r="B8631" s="2" t="s">
        <v>529</v>
      </c>
      <c r="C8631" s="2" t="s">
        <v>530</v>
      </c>
      <c r="D8631" s="2" t="s">
        <v>17881</v>
      </c>
      <c r="E8631" s="2" t="s">
        <v>6961</v>
      </c>
      <c r="F8631" s="2">
        <v>27111900</v>
      </c>
      <c r="G8631" s="2" t="s">
        <v>810</v>
      </c>
      <c r="H8631" s="2">
        <v>4</v>
      </c>
      <c r="I8631" s="2">
        <v>5</v>
      </c>
      <c r="J8631" s="2">
        <v>10</v>
      </c>
      <c r="K8631" s="2">
        <v>2</v>
      </c>
      <c r="L8631" s="3">
        <v>42076.020000000004</v>
      </c>
      <c r="M8631" s="2" t="s">
        <v>0</v>
      </c>
      <c r="N8631" s="4" t="s">
        <v>21</v>
      </c>
    </row>
    <row r="8632" spans="1:14" x14ac:dyDescent="0.25">
      <c r="A8632" s="1" t="s">
        <v>363</v>
      </c>
      <c r="B8632" s="2" t="s">
        <v>529</v>
      </c>
      <c r="C8632" s="2" t="s">
        <v>530</v>
      </c>
      <c r="D8632" s="2" t="s">
        <v>17881</v>
      </c>
      <c r="E8632" s="2" t="s">
        <v>6962</v>
      </c>
      <c r="F8632" s="2" t="s">
        <v>6963</v>
      </c>
      <c r="G8632" s="2" t="s">
        <v>810</v>
      </c>
      <c r="H8632" s="2">
        <v>4</v>
      </c>
      <c r="I8632" s="2">
        <v>5</v>
      </c>
      <c r="J8632" s="2">
        <v>10</v>
      </c>
      <c r="K8632" s="2">
        <v>1</v>
      </c>
      <c r="L8632" s="3">
        <v>29127.63</v>
      </c>
      <c r="M8632" s="2" t="s">
        <v>0</v>
      </c>
      <c r="N8632" s="4" t="s">
        <v>21</v>
      </c>
    </row>
    <row r="8633" spans="1:14" x14ac:dyDescent="0.25">
      <c r="A8633" s="1" t="s">
        <v>363</v>
      </c>
      <c r="B8633" s="2" t="s">
        <v>529</v>
      </c>
      <c r="C8633" s="2" t="s">
        <v>903</v>
      </c>
      <c r="D8633" s="2" t="s">
        <v>17908</v>
      </c>
      <c r="E8633" s="2" t="s">
        <v>6964</v>
      </c>
      <c r="F8633" s="2">
        <v>23281904</v>
      </c>
      <c r="G8633" s="2" t="s">
        <v>810</v>
      </c>
      <c r="H8633" s="2">
        <v>4</v>
      </c>
      <c r="I8633" s="2">
        <v>5</v>
      </c>
      <c r="J8633" s="2">
        <v>10</v>
      </c>
      <c r="K8633" s="2">
        <v>1</v>
      </c>
      <c r="L8633" s="3">
        <v>432749.45</v>
      </c>
      <c r="M8633" s="2" t="s">
        <v>0</v>
      </c>
      <c r="N8633" s="4" t="s">
        <v>21</v>
      </c>
    </row>
    <row r="8634" spans="1:14" x14ac:dyDescent="0.25">
      <c r="A8634" s="1" t="s">
        <v>363</v>
      </c>
      <c r="B8634" s="2" t="s">
        <v>491</v>
      </c>
      <c r="C8634" s="2" t="s">
        <v>492</v>
      </c>
      <c r="D8634" s="2" t="s">
        <v>17878</v>
      </c>
      <c r="E8634" s="2" t="s">
        <v>6965</v>
      </c>
      <c r="F8634" s="2">
        <v>41111604</v>
      </c>
      <c r="G8634" s="2" t="s">
        <v>810</v>
      </c>
      <c r="H8634" s="2">
        <v>4</v>
      </c>
      <c r="I8634" s="2">
        <v>5</v>
      </c>
      <c r="J8634" s="2">
        <v>10</v>
      </c>
      <c r="K8634" s="2">
        <v>2</v>
      </c>
      <c r="L8634" s="3">
        <v>78468.600000000006</v>
      </c>
      <c r="M8634" s="2" t="s">
        <v>0</v>
      </c>
      <c r="N8634" s="4" t="s">
        <v>21</v>
      </c>
    </row>
    <row r="8635" spans="1:14" x14ac:dyDescent="0.25">
      <c r="A8635" s="1" t="s">
        <v>363</v>
      </c>
      <c r="B8635" s="2" t="s">
        <v>491</v>
      </c>
      <c r="C8635" s="2" t="s">
        <v>492</v>
      </c>
      <c r="D8635" s="2" t="s">
        <v>17878</v>
      </c>
      <c r="E8635" s="2" t="s">
        <v>6966</v>
      </c>
      <c r="F8635" s="2" t="s">
        <v>6967</v>
      </c>
      <c r="G8635" s="2" t="s">
        <v>810</v>
      </c>
      <c r="H8635" s="2">
        <v>4</v>
      </c>
      <c r="I8635" s="2">
        <v>5</v>
      </c>
      <c r="J8635" s="2">
        <v>10</v>
      </c>
      <c r="K8635" s="2">
        <v>2</v>
      </c>
      <c r="L8635" s="3">
        <v>222239.64</v>
      </c>
      <c r="M8635" s="2" t="s">
        <v>0</v>
      </c>
      <c r="N8635" s="4" t="s">
        <v>21</v>
      </c>
    </row>
    <row r="8636" spans="1:14" x14ac:dyDescent="0.25">
      <c r="A8636" s="1" t="s">
        <v>363</v>
      </c>
      <c r="B8636" s="2" t="s">
        <v>491</v>
      </c>
      <c r="C8636" s="2" t="s">
        <v>492</v>
      </c>
      <c r="D8636" s="2" t="s">
        <v>17878</v>
      </c>
      <c r="E8636" s="2" t="s">
        <v>6968</v>
      </c>
      <c r="F8636" s="2">
        <v>41111600</v>
      </c>
      <c r="G8636" s="2" t="s">
        <v>810</v>
      </c>
      <c r="H8636" s="2">
        <v>4</v>
      </c>
      <c r="I8636" s="2">
        <v>5</v>
      </c>
      <c r="J8636" s="2">
        <v>10</v>
      </c>
      <c r="K8636" s="2">
        <v>1</v>
      </c>
      <c r="L8636" s="3">
        <v>225789.41</v>
      </c>
      <c r="M8636" s="2" t="s">
        <v>0</v>
      </c>
      <c r="N8636" s="4" t="s">
        <v>21</v>
      </c>
    </row>
    <row r="8637" spans="1:14" x14ac:dyDescent="0.25">
      <c r="A8637" s="1" t="s">
        <v>363</v>
      </c>
      <c r="B8637" s="2" t="s">
        <v>491</v>
      </c>
      <c r="C8637" s="2" t="s">
        <v>492</v>
      </c>
      <c r="D8637" s="2" t="s">
        <v>17878</v>
      </c>
      <c r="E8637" s="2" t="s">
        <v>6969</v>
      </c>
      <c r="F8637" s="2">
        <v>41111900</v>
      </c>
      <c r="G8637" s="2" t="s">
        <v>810</v>
      </c>
      <c r="H8637" s="2">
        <v>4</v>
      </c>
      <c r="I8637" s="2">
        <v>5</v>
      </c>
      <c r="J8637" s="2">
        <v>10</v>
      </c>
      <c r="K8637" s="2">
        <v>1</v>
      </c>
      <c r="L8637" s="3">
        <v>12844.86</v>
      </c>
      <c r="M8637" s="2" t="s">
        <v>0</v>
      </c>
      <c r="N8637" s="4" t="s">
        <v>21</v>
      </c>
    </row>
    <row r="8638" spans="1:14" x14ac:dyDescent="0.25">
      <c r="A8638" s="1" t="s">
        <v>363</v>
      </c>
      <c r="B8638" s="2" t="s">
        <v>491</v>
      </c>
      <c r="C8638" s="2" t="s">
        <v>492</v>
      </c>
      <c r="D8638" s="2" t="s">
        <v>17878</v>
      </c>
      <c r="E8638" s="2" t="s">
        <v>6970</v>
      </c>
      <c r="F8638" s="2">
        <v>41111613</v>
      </c>
      <c r="G8638" s="2" t="s">
        <v>810</v>
      </c>
      <c r="H8638" s="2">
        <v>4</v>
      </c>
      <c r="I8638" s="2">
        <v>5</v>
      </c>
      <c r="J8638" s="2">
        <v>10</v>
      </c>
      <c r="K8638" s="2">
        <v>2</v>
      </c>
      <c r="L8638" s="3">
        <v>23540.58</v>
      </c>
      <c r="M8638" s="2" t="s">
        <v>0</v>
      </c>
      <c r="N8638" s="4" t="s">
        <v>21</v>
      </c>
    </row>
    <row r="8639" spans="1:14" x14ac:dyDescent="0.25">
      <c r="A8639" s="1" t="s">
        <v>363</v>
      </c>
      <c r="B8639" s="2" t="s">
        <v>491</v>
      </c>
      <c r="C8639" s="2" t="s">
        <v>492</v>
      </c>
      <c r="D8639" s="2" t="s">
        <v>17878</v>
      </c>
      <c r="E8639" s="2" t="s">
        <v>6971</v>
      </c>
      <c r="F8639" s="2">
        <v>41111613</v>
      </c>
      <c r="G8639" s="2" t="s">
        <v>810</v>
      </c>
      <c r="H8639" s="2">
        <v>4</v>
      </c>
      <c r="I8639" s="2">
        <v>5</v>
      </c>
      <c r="J8639" s="2">
        <v>10</v>
      </c>
      <c r="K8639" s="2">
        <v>2</v>
      </c>
      <c r="L8639" s="3">
        <v>31637.34</v>
      </c>
      <c r="M8639" s="2" t="s">
        <v>0</v>
      </c>
      <c r="N8639" s="4" t="s">
        <v>21</v>
      </c>
    </row>
    <row r="8640" spans="1:14" x14ac:dyDescent="0.25">
      <c r="A8640" s="1" t="s">
        <v>363</v>
      </c>
      <c r="B8640" s="2" t="s">
        <v>491</v>
      </c>
      <c r="C8640" s="2" t="s">
        <v>492</v>
      </c>
      <c r="D8640" s="2" t="s">
        <v>17878</v>
      </c>
      <c r="E8640" s="2" t="s">
        <v>6972</v>
      </c>
      <c r="F8640" s="2">
        <v>41111900</v>
      </c>
      <c r="G8640" s="2" t="s">
        <v>810</v>
      </c>
      <c r="H8640" s="2">
        <v>4</v>
      </c>
      <c r="I8640" s="2">
        <v>5</v>
      </c>
      <c r="J8640" s="2">
        <v>10</v>
      </c>
      <c r="K8640" s="2">
        <v>2</v>
      </c>
      <c r="L8640" s="3">
        <v>55365.94</v>
      </c>
      <c r="M8640" s="2" t="s">
        <v>0</v>
      </c>
      <c r="N8640" s="4" t="s">
        <v>21</v>
      </c>
    </row>
    <row r="8641" spans="1:14" x14ac:dyDescent="0.25">
      <c r="A8641" s="1" t="s">
        <v>363</v>
      </c>
      <c r="B8641" s="2" t="s">
        <v>491</v>
      </c>
      <c r="C8641" s="2" t="s">
        <v>492</v>
      </c>
      <c r="D8641" s="2" t="s">
        <v>17878</v>
      </c>
      <c r="E8641" s="2" t="s">
        <v>6973</v>
      </c>
      <c r="F8641" s="2">
        <v>27112040</v>
      </c>
      <c r="G8641" s="2" t="s">
        <v>810</v>
      </c>
      <c r="H8641" s="2">
        <v>4</v>
      </c>
      <c r="I8641" s="2">
        <v>5</v>
      </c>
      <c r="J8641" s="2">
        <v>10</v>
      </c>
      <c r="K8641" s="2">
        <v>1</v>
      </c>
      <c r="L8641" s="3">
        <v>845649.7</v>
      </c>
      <c r="M8641" s="2" t="s">
        <v>0</v>
      </c>
      <c r="N8641" s="4" t="s">
        <v>21</v>
      </c>
    </row>
    <row r="8642" spans="1:14" x14ac:dyDescent="0.25">
      <c r="A8642" s="1" t="s">
        <v>363</v>
      </c>
      <c r="B8642" s="2" t="s">
        <v>491</v>
      </c>
      <c r="C8642" s="2" t="s">
        <v>492</v>
      </c>
      <c r="D8642" s="2" t="s">
        <v>17878</v>
      </c>
      <c r="E8642" s="2" t="s">
        <v>6974</v>
      </c>
      <c r="F8642" s="2">
        <v>41111616</v>
      </c>
      <c r="G8642" s="2" t="s">
        <v>810</v>
      </c>
      <c r="H8642" s="2">
        <v>4</v>
      </c>
      <c r="I8642" s="2">
        <v>5</v>
      </c>
      <c r="J8642" s="2">
        <v>10</v>
      </c>
      <c r="K8642" s="2">
        <v>1</v>
      </c>
      <c r="L8642" s="3">
        <v>110245.17</v>
      </c>
      <c r="M8642" s="2" t="s">
        <v>0</v>
      </c>
      <c r="N8642" s="4" t="s">
        <v>21</v>
      </c>
    </row>
    <row r="8643" spans="1:14" x14ac:dyDescent="0.25">
      <c r="A8643" s="1" t="s">
        <v>363</v>
      </c>
      <c r="B8643" s="2" t="s">
        <v>56</v>
      </c>
      <c r="C8643" s="2" t="s">
        <v>56</v>
      </c>
      <c r="D8643" s="2" t="s">
        <v>57</v>
      </c>
      <c r="E8643" s="2" t="s">
        <v>6975</v>
      </c>
      <c r="F8643" s="2">
        <v>13111010</v>
      </c>
      <c r="G8643" s="2" t="s">
        <v>810</v>
      </c>
      <c r="H8643" s="2">
        <v>4</v>
      </c>
      <c r="I8643" s="2">
        <v>5</v>
      </c>
      <c r="J8643" s="2">
        <v>16</v>
      </c>
      <c r="K8643" s="2">
        <v>6</v>
      </c>
      <c r="L8643" s="3">
        <v>1713607.1400000001</v>
      </c>
      <c r="M8643" s="2" t="s">
        <v>0</v>
      </c>
      <c r="N8643" s="4" t="s">
        <v>21</v>
      </c>
    </row>
    <row r="8644" spans="1:14" x14ac:dyDescent="0.25">
      <c r="A8644" s="1" t="s">
        <v>363</v>
      </c>
      <c r="B8644" s="2" t="s">
        <v>1112</v>
      </c>
      <c r="C8644" s="2" t="s">
        <v>1112</v>
      </c>
      <c r="D8644" s="2" t="s">
        <v>17931</v>
      </c>
      <c r="E8644" s="2" t="s">
        <v>6976</v>
      </c>
      <c r="F8644" s="2">
        <v>30103604</v>
      </c>
      <c r="G8644" s="2" t="s">
        <v>810</v>
      </c>
      <c r="H8644" s="2">
        <v>4</v>
      </c>
      <c r="I8644" s="2">
        <v>5</v>
      </c>
      <c r="J8644" s="2">
        <v>16</v>
      </c>
      <c r="K8644" s="2">
        <v>17</v>
      </c>
      <c r="L8644" s="3">
        <v>2526099.8699999996</v>
      </c>
      <c r="M8644" s="2" t="s">
        <v>0</v>
      </c>
      <c r="N8644" s="4" t="s">
        <v>21</v>
      </c>
    </row>
    <row r="8645" spans="1:14" x14ac:dyDescent="0.25">
      <c r="A8645" s="1" t="s">
        <v>363</v>
      </c>
      <c r="B8645" s="2" t="s">
        <v>1112</v>
      </c>
      <c r="C8645" s="2" t="s">
        <v>1112</v>
      </c>
      <c r="D8645" s="2" t="s">
        <v>17931</v>
      </c>
      <c r="E8645" s="2" t="s">
        <v>6977</v>
      </c>
      <c r="F8645" s="2">
        <v>30103604</v>
      </c>
      <c r="G8645" s="2" t="s">
        <v>810</v>
      </c>
      <c r="H8645" s="2">
        <v>4</v>
      </c>
      <c r="I8645" s="2">
        <v>5</v>
      </c>
      <c r="J8645" s="2">
        <v>16</v>
      </c>
      <c r="K8645" s="2">
        <v>18</v>
      </c>
      <c r="L8645" s="3">
        <v>1198727.46</v>
      </c>
      <c r="M8645" s="2" t="s">
        <v>0</v>
      </c>
      <c r="N8645" s="4" t="s">
        <v>21</v>
      </c>
    </row>
    <row r="8646" spans="1:14" x14ac:dyDescent="0.25">
      <c r="A8646" s="1" t="s">
        <v>363</v>
      </c>
      <c r="B8646" s="2" t="s">
        <v>63</v>
      </c>
      <c r="C8646" s="2" t="s">
        <v>64</v>
      </c>
      <c r="D8646" s="2" t="s">
        <v>65</v>
      </c>
      <c r="E8646" s="2" t="s">
        <v>6978</v>
      </c>
      <c r="F8646" s="2">
        <v>14111507</v>
      </c>
      <c r="G8646" s="2" t="s">
        <v>490</v>
      </c>
      <c r="H8646" s="2">
        <v>2</v>
      </c>
      <c r="I8646" s="2">
        <v>2</v>
      </c>
      <c r="J8646" s="2">
        <v>10</v>
      </c>
      <c r="K8646" s="2">
        <v>70</v>
      </c>
      <c r="L8646" s="3">
        <v>833000</v>
      </c>
      <c r="M8646" s="2" t="s">
        <v>0</v>
      </c>
      <c r="N8646" s="4" t="s">
        <v>21</v>
      </c>
    </row>
    <row r="8647" spans="1:14" x14ac:dyDescent="0.25">
      <c r="A8647" s="1" t="s">
        <v>363</v>
      </c>
      <c r="B8647" s="2" t="s">
        <v>63</v>
      </c>
      <c r="C8647" s="2" t="s">
        <v>64</v>
      </c>
      <c r="D8647" s="2" t="s">
        <v>65</v>
      </c>
      <c r="E8647" s="2" t="s">
        <v>6979</v>
      </c>
      <c r="F8647" s="2">
        <v>44111515</v>
      </c>
      <c r="G8647" s="2" t="s">
        <v>490</v>
      </c>
      <c r="H8647" s="2">
        <v>2</v>
      </c>
      <c r="I8647" s="2">
        <v>2</v>
      </c>
      <c r="J8647" s="2">
        <v>10</v>
      </c>
      <c r="K8647" s="2">
        <v>800</v>
      </c>
      <c r="L8647" s="3">
        <v>1844800</v>
      </c>
      <c r="M8647" s="2" t="s">
        <v>0</v>
      </c>
      <c r="N8647" s="4" t="s">
        <v>21</v>
      </c>
    </row>
    <row r="8648" spans="1:14" x14ac:dyDescent="0.25">
      <c r="A8648" s="1" t="s">
        <v>363</v>
      </c>
      <c r="B8648" s="2" t="s">
        <v>63</v>
      </c>
      <c r="C8648" s="2" t="s">
        <v>64</v>
      </c>
      <c r="D8648" s="2" t="s">
        <v>65</v>
      </c>
      <c r="E8648" s="2" t="s">
        <v>6980</v>
      </c>
      <c r="F8648" s="2">
        <v>44122000</v>
      </c>
      <c r="G8648" s="2" t="s">
        <v>490</v>
      </c>
      <c r="H8648" s="2">
        <v>2</v>
      </c>
      <c r="I8648" s="2">
        <v>2</v>
      </c>
      <c r="J8648" s="2">
        <v>10</v>
      </c>
      <c r="K8648" s="2">
        <v>3500</v>
      </c>
      <c r="L8648" s="3">
        <v>4165000</v>
      </c>
      <c r="M8648" s="2" t="s">
        <v>0</v>
      </c>
      <c r="N8648" s="4" t="s">
        <v>21</v>
      </c>
    </row>
    <row r="8649" spans="1:14" x14ac:dyDescent="0.25">
      <c r="A8649" s="1" t="s">
        <v>363</v>
      </c>
      <c r="B8649" s="2" t="s">
        <v>63</v>
      </c>
      <c r="C8649" s="2" t="s">
        <v>64</v>
      </c>
      <c r="D8649" s="2" t="s">
        <v>65</v>
      </c>
      <c r="E8649" s="2" t="s">
        <v>6981</v>
      </c>
      <c r="F8649" s="2">
        <v>14111519</v>
      </c>
      <c r="G8649" s="2" t="s">
        <v>490</v>
      </c>
      <c r="H8649" s="2">
        <v>2</v>
      </c>
      <c r="I8649" s="2">
        <v>2</v>
      </c>
      <c r="J8649" s="2">
        <v>10</v>
      </c>
      <c r="K8649" s="2">
        <v>3</v>
      </c>
      <c r="L8649" s="3">
        <v>26775</v>
      </c>
      <c r="M8649" s="2" t="s">
        <v>0</v>
      </c>
      <c r="N8649" s="4" t="s">
        <v>21</v>
      </c>
    </row>
    <row r="8650" spans="1:14" x14ac:dyDescent="0.25">
      <c r="A8650" s="1" t="s">
        <v>363</v>
      </c>
      <c r="B8650" s="2" t="s">
        <v>63</v>
      </c>
      <c r="C8650" s="2" t="s">
        <v>1164</v>
      </c>
      <c r="D8650" s="2" t="s">
        <v>17933</v>
      </c>
      <c r="E8650" s="2" t="s">
        <v>6982</v>
      </c>
      <c r="F8650" s="2">
        <v>14111531</v>
      </c>
      <c r="G8650" s="2" t="s">
        <v>490</v>
      </c>
      <c r="H8650" s="2">
        <v>2</v>
      </c>
      <c r="I8650" s="2">
        <v>2</v>
      </c>
      <c r="J8650" s="2">
        <v>10</v>
      </c>
      <c r="K8650" s="2">
        <v>40</v>
      </c>
      <c r="L8650" s="3">
        <v>261800</v>
      </c>
      <c r="M8650" s="2" t="s">
        <v>0</v>
      </c>
      <c r="N8650" s="4" t="s">
        <v>21</v>
      </c>
    </row>
    <row r="8651" spans="1:14" x14ac:dyDescent="0.25">
      <c r="A8651" s="1" t="s">
        <v>363</v>
      </c>
      <c r="B8651" s="2" t="s">
        <v>63</v>
      </c>
      <c r="C8651" s="2" t="s">
        <v>1164</v>
      </c>
      <c r="D8651" s="2" t="s">
        <v>17933</v>
      </c>
      <c r="E8651" s="2" t="s">
        <v>6983</v>
      </c>
      <c r="F8651" s="2">
        <v>14111531</v>
      </c>
      <c r="G8651" s="2" t="s">
        <v>490</v>
      </c>
      <c r="H8651" s="2">
        <v>2</v>
      </c>
      <c r="I8651" s="2">
        <v>2</v>
      </c>
      <c r="J8651" s="2">
        <v>10</v>
      </c>
      <c r="K8651" s="2">
        <v>40</v>
      </c>
      <c r="L8651" s="3">
        <v>383800</v>
      </c>
      <c r="M8651" s="2" t="s">
        <v>0</v>
      </c>
      <c r="N8651" s="4" t="s">
        <v>21</v>
      </c>
    </row>
    <row r="8652" spans="1:14" x14ac:dyDescent="0.25">
      <c r="A8652" s="1" t="s">
        <v>363</v>
      </c>
      <c r="B8652" s="2" t="s">
        <v>63</v>
      </c>
      <c r="C8652" s="2" t="s">
        <v>1164</v>
      </c>
      <c r="D8652" s="2" t="s">
        <v>17933</v>
      </c>
      <c r="E8652" s="2" t="s">
        <v>6984</v>
      </c>
      <c r="F8652" s="2">
        <v>14111531</v>
      </c>
      <c r="G8652" s="2" t="s">
        <v>490</v>
      </c>
      <c r="H8652" s="2">
        <v>2</v>
      </c>
      <c r="I8652" s="2">
        <v>2</v>
      </c>
      <c r="J8652" s="2">
        <v>10</v>
      </c>
      <c r="K8652" s="2">
        <v>37</v>
      </c>
      <c r="L8652" s="3">
        <v>463536</v>
      </c>
      <c r="M8652" s="2" t="s">
        <v>0</v>
      </c>
      <c r="N8652" s="4" t="s">
        <v>21</v>
      </c>
    </row>
    <row r="8653" spans="1:14" x14ac:dyDescent="0.25">
      <c r="A8653" s="1" t="s">
        <v>363</v>
      </c>
      <c r="B8653" s="2" t="s">
        <v>72</v>
      </c>
      <c r="C8653" s="2" t="s">
        <v>73</v>
      </c>
      <c r="D8653" s="2" t="s">
        <v>74</v>
      </c>
      <c r="E8653" s="2" t="s">
        <v>6985</v>
      </c>
      <c r="F8653" s="2">
        <v>31211800</v>
      </c>
      <c r="G8653" s="2" t="s">
        <v>810</v>
      </c>
      <c r="H8653" s="2">
        <v>4</v>
      </c>
      <c r="I8653" s="2">
        <v>5</v>
      </c>
      <c r="J8653" s="2">
        <v>16</v>
      </c>
      <c r="K8653" s="2">
        <v>2</v>
      </c>
      <c r="L8653" s="3">
        <v>884791.17999999993</v>
      </c>
      <c r="M8653" s="2" t="s">
        <v>0</v>
      </c>
      <c r="N8653" s="4" t="s">
        <v>21</v>
      </c>
    </row>
    <row r="8654" spans="1:14" x14ac:dyDescent="0.25">
      <c r="A8654" s="1" t="s">
        <v>363</v>
      </c>
      <c r="B8654" s="2" t="s">
        <v>72</v>
      </c>
      <c r="C8654" s="2" t="s">
        <v>73</v>
      </c>
      <c r="D8654" s="2" t="s">
        <v>74</v>
      </c>
      <c r="E8654" s="2" t="s">
        <v>6986</v>
      </c>
      <c r="F8654" s="2">
        <v>31211800</v>
      </c>
      <c r="G8654" s="2" t="s">
        <v>810</v>
      </c>
      <c r="H8654" s="2">
        <v>4</v>
      </c>
      <c r="I8654" s="2">
        <v>5</v>
      </c>
      <c r="J8654" s="2">
        <v>16</v>
      </c>
      <c r="K8654" s="2">
        <v>25</v>
      </c>
      <c r="L8654" s="3">
        <v>481503.75000000006</v>
      </c>
      <c r="M8654" s="2" t="s">
        <v>17383</v>
      </c>
      <c r="N8654" s="4" t="s">
        <v>21</v>
      </c>
    </row>
    <row r="8655" spans="1:14" x14ac:dyDescent="0.25">
      <c r="A8655" s="1" t="s">
        <v>363</v>
      </c>
      <c r="B8655" s="2" t="s">
        <v>72</v>
      </c>
      <c r="C8655" s="2" t="s">
        <v>73</v>
      </c>
      <c r="D8655" s="2" t="s">
        <v>74</v>
      </c>
      <c r="E8655" s="2" t="s">
        <v>18581</v>
      </c>
      <c r="F8655" s="2">
        <v>15121529</v>
      </c>
      <c r="G8655" s="2" t="s">
        <v>810</v>
      </c>
      <c r="H8655" s="2">
        <v>4</v>
      </c>
      <c r="I8655" s="2">
        <v>5</v>
      </c>
      <c r="J8655" s="2">
        <v>16</v>
      </c>
      <c r="K8655" s="2">
        <v>2</v>
      </c>
      <c r="L8655" s="3">
        <v>25144.7</v>
      </c>
      <c r="M8655" s="2" t="s">
        <v>0</v>
      </c>
      <c r="N8655" s="4" t="s">
        <v>21</v>
      </c>
    </row>
    <row r="8656" spans="1:14" x14ac:dyDescent="0.25">
      <c r="A8656" s="1" t="s">
        <v>363</v>
      </c>
      <c r="B8656" s="2" t="s">
        <v>408</v>
      </c>
      <c r="C8656" s="2" t="s">
        <v>1186</v>
      </c>
      <c r="D8656" s="2" t="s">
        <v>17937</v>
      </c>
      <c r="E8656" s="2" t="s">
        <v>6987</v>
      </c>
      <c r="F8656" s="2">
        <v>24111802</v>
      </c>
      <c r="G8656" s="2" t="s">
        <v>810</v>
      </c>
      <c r="H8656" s="2">
        <v>4</v>
      </c>
      <c r="I8656" s="2">
        <v>5</v>
      </c>
      <c r="J8656" s="2">
        <v>16</v>
      </c>
      <c r="K8656" s="2">
        <v>5</v>
      </c>
      <c r="L8656" s="3">
        <v>1517226.2</v>
      </c>
      <c r="M8656" s="2" t="s">
        <v>0</v>
      </c>
      <c r="N8656" s="4" t="s">
        <v>21</v>
      </c>
    </row>
    <row r="8657" spans="1:14" x14ac:dyDescent="0.25">
      <c r="A8657" s="1" t="s">
        <v>363</v>
      </c>
      <c r="B8657" s="2" t="s">
        <v>408</v>
      </c>
      <c r="C8657" s="2" t="s">
        <v>1186</v>
      </c>
      <c r="D8657" s="2" t="s">
        <v>17937</v>
      </c>
      <c r="E8657" s="2" t="s">
        <v>6988</v>
      </c>
      <c r="F8657" s="2">
        <v>24111802</v>
      </c>
      <c r="G8657" s="2" t="s">
        <v>810</v>
      </c>
      <c r="H8657" s="2">
        <v>4</v>
      </c>
      <c r="I8657" s="2">
        <v>5</v>
      </c>
      <c r="J8657" s="2">
        <v>16</v>
      </c>
      <c r="K8657" s="2">
        <v>5</v>
      </c>
      <c r="L8657" s="3">
        <v>919572.5</v>
      </c>
      <c r="M8657" s="2" t="s">
        <v>0</v>
      </c>
      <c r="N8657" s="4" t="s">
        <v>21</v>
      </c>
    </row>
    <row r="8658" spans="1:14" x14ac:dyDescent="0.25">
      <c r="A8658" s="1" t="s">
        <v>363</v>
      </c>
      <c r="B8658" s="2" t="s">
        <v>408</v>
      </c>
      <c r="C8658" s="2" t="s">
        <v>1186</v>
      </c>
      <c r="D8658" s="2" t="s">
        <v>17937</v>
      </c>
      <c r="E8658" s="2" t="s">
        <v>6989</v>
      </c>
      <c r="F8658" s="2">
        <v>24111802</v>
      </c>
      <c r="G8658" s="2" t="s">
        <v>810</v>
      </c>
      <c r="H8658" s="2">
        <v>4</v>
      </c>
      <c r="I8658" s="2">
        <v>5</v>
      </c>
      <c r="J8658" s="2">
        <v>16</v>
      </c>
      <c r="K8658" s="2">
        <v>6</v>
      </c>
      <c r="L8658" s="3">
        <v>124792.92</v>
      </c>
      <c r="M8658" s="2" t="s">
        <v>0</v>
      </c>
      <c r="N8658" s="4" t="s">
        <v>21</v>
      </c>
    </row>
    <row r="8659" spans="1:14" x14ac:dyDescent="0.25">
      <c r="A8659" s="1" t="s">
        <v>363</v>
      </c>
      <c r="B8659" s="2" t="s">
        <v>408</v>
      </c>
      <c r="C8659" s="2" t="s">
        <v>409</v>
      </c>
      <c r="D8659" s="2" t="s">
        <v>17858</v>
      </c>
      <c r="E8659" s="2" t="s">
        <v>6990</v>
      </c>
      <c r="F8659" s="2">
        <v>47131831</v>
      </c>
      <c r="G8659" s="2" t="s">
        <v>2858</v>
      </c>
      <c r="H8659" s="2">
        <v>2</v>
      </c>
      <c r="I8659" s="2">
        <v>2</v>
      </c>
      <c r="J8659" s="2">
        <v>16</v>
      </c>
      <c r="K8659" s="2">
        <v>9</v>
      </c>
      <c r="L8659" s="3">
        <v>183573</v>
      </c>
      <c r="M8659" s="2" t="s">
        <v>17383</v>
      </c>
      <c r="N8659" s="4" t="s">
        <v>21</v>
      </c>
    </row>
    <row r="8660" spans="1:14" x14ac:dyDescent="0.25">
      <c r="A8660" s="1" t="s">
        <v>363</v>
      </c>
      <c r="B8660" s="2" t="s">
        <v>408</v>
      </c>
      <c r="C8660" s="2" t="s">
        <v>411</v>
      </c>
      <c r="D8660" s="2" t="s">
        <v>17859</v>
      </c>
      <c r="E8660" s="2" t="s">
        <v>3490</v>
      </c>
      <c r="F8660" s="2">
        <v>10171700</v>
      </c>
      <c r="G8660" s="2" t="s">
        <v>810</v>
      </c>
      <c r="H8660" s="2">
        <v>4</v>
      </c>
      <c r="I8660" s="2">
        <v>5</v>
      </c>
      <c r="J8660" s="2">
        <v>16</v>
      </c>
      <c r="K8660" s="2">
        <v>30</v>
      </c>
      <c r="L8660" s="3">
        <v>779259.6</v>
      </c>
      <c r="M8660" s="2" t="s">
        <v>239</v>
      </c>
      <c r="N8660" s="4" t="s">
        <v>21</v>
      </c>
    </row>
    <row r="8661" spans="1:14" x14ac:dyDescent="0.25">
      <c r="A8661" s="1" t="s">
        <v>363</v>
      </c>
      <c r="B8661" s="2" t="s">
        <v>408</v>
      </c>
      <c r="C8661" s="2" t="s">
        <v>411</v>
      </c>
      <c r="D8661" s="2" t="s">
        <v>17859</v>
      </c>
      <c r="E8661" s="2" t="s">
        <v>6991</v>
      </c>
      <c r="F8661" s="2">
        <v>10191509</v>
      </c>
      <c r="G8661" s="2" t="s">
        <v>810</v>
      </c>
      <c r="H8661" s="2">
        <v>4</v>
      </c>
      <c r="I8661" s="2">
        <v>5</v>
      </c>
      <c r="J8661" s="2">
        <v>16</v>
      </c>
      <c r="K8661" s="2">
        <v>15</v>
      </c>
      <c r="L8661" s="3">
        <v>763266</v>
      </c>
      <c r="M8661" s="2" t="s">
        <v>239</v>
      </c>
      <c r="N8661" s="4" t="s">
        <v>21</v>
      </c>
    </row>
    <row r="8662" spans="1:14" x14ac:dyDescent="0.25">
      <c r="A8662" s="1" t="s">
        <v>363</v>
      </c>
      <c r="B8662" s="2" t="s">
        <v>76</v>
      </c>
      <c r="C8662" s="2" t="s">
        <v>77</v>
      </c>
      <c r="D8662" s="2" t="s">
        <v>78</v>
      </c>
      <c r="E8662" s="2" t="s">
        <v>6992</v>
      </c>
      <c r="F8662" s="2">
        <v>44103103</v>
      </c>
      <c r="G8662" s="2" t="s">
        <v>490</v>
      </c>
      <c r="H8662" s="2">
        <v>2</v>
      </c>
      <c r="I8662" s="2">
        <v>2</v>
      </c>
      <c r="J8662" s="2">
        <v>10</v>
      </c>
      <c r="K8662" s="2">
        <v>2</v>
      </c>
      <c r="L8662" s="3">
        <v>639626</v>
      </c>
      <c r="M8662" s="2" t="s">
        <v>0</v>
      </c>
      <c r="N8662" s="4" t="s">
        <v>21</v>
      </c>
    </row>
    <row r="8663" spans="1:14" x14ac:dyDescent="0.25">
      <c r="A8663" s="1" t="s">
        <v>363</v>
      </c>
      <c r="B8663" s="2" t="s">
        <v>76</v>
      </c>
      <c r="C8663" s="2" t="s">
        <v>77</v>
      </c>
      <c r="D8663" s="2" t="s">
        <v>78</v>
      </c>
      <c r="E8663" s="2" t="s">
        <v>6993</v>
      </c>
      <c r="F8663" s="2">
        <v>44103103</v>
      </c>
      <c r="G8663" s="2" t="s">
        <v>490</v>
      </c>
      <c r="H8663" s="2">
        <v>2</v>
      </c>
      <c r="I8663" s="2">
        <v>2</v>
      </c>
      <c r="J8663" s="2">
        <v>10</v>
      </c>
      <c r="K8663" s="2">
        <v>1</v>
      </c>
      <c r="L8663" s="3">
        <v>520625</v>
      </c>
      <c r="M8663" s="2" t="s">
        <v>0</v>
      </c>
      <c r="N8663" s="4" t="s">
        <v>21</v>
      </c>
    </row>
    <row r="8664" spans="1:14" x14ac:dyDescent="0.25">
      <c r="A8664" s="1" t="s">
        <v>363</v>
      </c>
      <c r="B8664" s="2" t="s">
        <v>76</v>
      </c>
      <c r="C8664" s="2" t="s">
        <v>77</v>
      </c>
      <c r="D8664" s="2" t="s">
        <v>78</v>
      </c>
      <c r="E8664" s="2" t="s">
        <v>6994</v>
      </c>
      <c r="F8664" s="2">
        <v>44103103</v>
      </c>
      <c r="G8664" s="2" t="s">
        <v>490</v>
      </c>
      <c r="H8664" s="2">
        <v>2</v>
      </c>
      <c r="I8664" s="2">
        <v>2</v>
      </c>
      <c r="J8664" s="2">
        <v>10</v>
      </c>
      <c r="K8664" s="2">
        <v>8</v>
      </c>
      <c r="L8664" s="3">
        <v>3927000</v>
      </c>
      <c r="M8664" s="2" t="s">
        <v>0</v>
      </c>
      <c r="N8664" s="4" t="s">
        <v>21</v>
      </c>
    </row>
    <row r="8665" spans="1:14" x14ac:dyDescent="0.25">
      <c r="A8665" s="1" t="s">
        <v>363</v>
      </c>
      <c r="B8665" s="2" t="s">
        <v>76</v>
      </c>
      <c r="C8665" s="2" t="s">
        <v>77</v>
      </c>
      <c r="D8665" s="2" t="s">
        <v>78</v>
      </c>
      <c r="E8665" s="2" t="s">
        <v>6995</v>
      </c>
      <c r="F8665" s="2">
        <v>44103103</v>
      </c>
      <c r="G8665" s="2" t="s">
        <v>490</v>
      </c>
      <c r="H8665" s="2">
        <v>2</v>
      </c>
      <c r="I8665" s="2">
        <v>2</v>
      </c>
      <c r="J8665" s="2">
        <v>10</v>
      </c>
      <c r="K8665" s="2">
        <v>1</v>
      </c>
      <c r="L8665" s="3">
        <v>456663</v>
      </c>
      <c r="M8665" s="2" t="s">
        <v>0</v>
      </c>
      <c r="N8665" s="4" t="s">
        <v>21</v>
      </c>
    </row>
    <row r="8666" spans="1:14" x14ac:dyDescent="0.25">
      <c r="A8666" s="1" t="s">
        <v>363</v>
      </c>
      <c r="B8666" s="2" t="s">
        <v>76</v>
      </c>
      <c r="C8666" s="2" t="s">
        <v>77</v>
      </c>
      <c r="D8666" s="2" t="s">
        <v>78</v>
      </c>
      <c r="E8666" s="2" t="s">
        <v>6996</v>
      </c>
      <c r="F8666" s="2">
        <v>44103103</v>
      </c>
      <c r="G8666" s="2" t="s">
        <v>490</v>
      </c>
      <c r="H8666" s="2">
        <v>2</v>
      </c>
      <c r="I8666" s="2">
        <v>2</v>
      </c>
      <c r="J8666" s="2">
        <v>10</v>
      </c>
      <c r="K8666" s="2">
        <v>2</v>
      </c>
      <c r="L8666" s="3">
        <v>1487500</v>
      </c>
      <c r="M8666" s="2" t="s">
        <v>0</v>
      </c>
      <c r="N8666" s="4" t="s">
        <v>21</v>
      </c>
    </row>
    <row r="8667" spans="1:14" x14ac:dyDescent="0.25">
      <c r="A8667" s="1" t="s">
        <v>363</v>
      </c>
      <c r="B8667" s="2" t="s">
        <v>76</v>
      </c>
      <c r="C8667" s="2" t="s">
        <v>77</v>
      </c>
      <c r="D8667" s="2" t="s">
        <v>78</v>
      </c>
      <c r="E8667" s="2" t="s">
        <v>6997</v>
      </c>
      <c r="F8667" s="2">
        <v>44103103</v>
      </c>
      <c r="G8667" s="2" t="s">
        <v>490</v>
      </c>
      <c r="H8667" s="2">
        <v>2</v>
      </c>
      <c r="I8667" s="2">
        <v>2</v>
      </c>
      <c r="J8667" s="2">
        <v>10</v>
      </c>
      <c r="K8667" s="2">
        <v>1</v>
      </c>
      <c r="L8667" s="3">
        <v>609875</v>
      </c>
      <c r="M8667" s="2" t="s">
        <v>0</v>
      </c>
      <c r="N8667" s="4" t="s">
        <v>21</v>
      </c>
    </row>
    <row r="8668" spans="1:14" x14ac:dyDescent="0.25">
      <c r="A8668" s="1" t="s">
        <v>363</v>
      </c>
      <c r="B8668" s="2" t="s">
        <v>76</v>
      </c>
      <c r="C8668" s="2" t="s">
        <v>77</v>
      </c>
      <c r="D8668" s="2" t="s">
        <v>78</v>
      </c>
      <c r="E8668" s="2" t="s">
        <v>6998</v>
      </c>
      <c r="F8668" s="2">
        <v>44103103</v>
      </c>
      <c r="G8668" s="2" t="s">
        <v>490</v>
      </c>
      <c r="H8668" s="2">
        <v>2</v>
      </c>
      <c r="I8668" s="2">
        <v>2</v>
      </c>
      <c r="J8668" s="2">
        <v>10</v>
      </c>
      <c r="K8668" s="2">
        <v>1</v>
      </c>
      <c r="L8668" s="3">
        <v>609875</v>
      </c>
      <c r="M8668" s="2" t="s">
        <v>0</v>
      </c>
      <c r="N8668" s="4" t="s">
        <v>21</v>
      </c>
    </row>
    <row r="8669" spans="1:14" x14ac:dyDescent="0.25">
      <c r="A8669" s="1" t="s">
        <v>363</v>
      </c>
      <c r="B8669" s="2" t="s">
        <v>76</v>
      </c>
      <c r="C8669" s="2" t="s">
        <v>77</v>
      </c>
      <c r="D8669" s="2" t="s">
        <v>78</v>
      </c>
      <c r="E8669" s="2" t="s">
        <v>6999</v>
      </c>
      <c r="F8669" s="2">
        <v>44103103</v>
      </c>
      <c r="G8669" s="2" t="s">
        <v>490</v>
      </c>
      <c r="H8669" s="2">
        <v>2</v>
      </c>
      <c r="I8669" s="2">
        <v>2</v>
      </c>
      <c r="J8669" s="2">
        <v>10</v>
      </c>
      <c r="K8669" s="2">
        <v>1</v>
      </c>
      <c r="L8669" s="3">
        <v>595000</v>
      </c>
      <c r="M8669" s="2" t="s">
        <v>0</v>
      </c>
      <c r="N8669" s="4" t="s">
        <v>21</v>
      </c>
    </row>
    <row r="8670" spans="1:14" x14ac:dyDescent="0.25">
      <c r="A8670" s="1" t="s">
        <v>363</v>
      </c>
      <c r="B8670" s="2" t="s">
        <v>76</v>
      </c>
      <c r="C8670" s="2" t="s">
        <v>77</v>
      </c>
      <c r="D8670" s="2" t="s">
        <v>78</v>
      </c>
      <c r="E8670" s="2" t="s">
        <v>7000</v>
      </c>
      <c r="F8670" s="2">
        <v>44103103</v>
      </c>
      <c r="G8670" s="2" t="s">
        <v>490</v>
      </c>
      <c r="H8670" s="2">
        <v>2</v>
      </c>
      <c r="I8670" s="2">
        <v>2</v>
      </c>
      <c r="J8670" s="2">
        <v>10</v>
      </c>
      <c r="K8670" s="2">
        <v>1</v>
      </c>
      <c r="L8670" s="3">
        <v>535500</v>
      </c>
      <c r="M8670" s="2" t="s">
        <v>0</v>
      </c>
      <c r="N8670" s="4" t="s">
        <v>21</v>
      </c>
    </row>
    <row r="8671" spans="1:14" x14ac:dyDescent="0.25">
      <c r="A8671" s="1" t="s">
        <v>363</v>
      </c>
      <c r="B8671" s="2" t="s">
        <v>76</v>
      </c>
      <c r="C8671" s="2" t="s">
        <v>77</v>
      </c>
      <c r="D8671" s="2" t="s">
        <v>78</v>
      </c>
      <c r="E8671" s="2" t="s">
        <v>7001</v>
      </c>
      <c r="F8671" s="2">
        <v>44103103</v>
      </c>
      <c r="G8671" s="2" t="s">
        <v>490</v>
      </c>
      <c r="H8671" s="2">
        <v>2</v>
      </c>
      <c r="I8671" s="2">
        <v>2</v>
      </c>
      <c r="J8671" s="2">
        <v>10</v>
      </c>
      <c r="K8671" s="2">
        <v>1</v>
      </c>
      <c r="L8671" s="3">
        <v>743750</v>
      </c>
      <c r="M8671" s="2" t="s">
        <v>0</v>
      </c>
      <c r="N8671" s="4" t="s">
        <v>21</v>
      </c>
    </row>
    <row r="8672" spans="1:14" x14ac:dyDescent="0.25">
      <c r="A8672" s="1" t="s">
        <v>363</v>
      </c>
      <c r="B8672" s="2" t="s">
        <v>76</v>
      </c>
      <c r="C8672" s="2" t="s">
        <v>77</v>
      </c>
      <c r="D8672" s="2" t="s">
        <v>78</v>
      </c>
      <c r="E8672" s="2" t="s">
        <v>7002</v>
      </c>
      <c r="F8672" s="2">
        <v>44103103</v>
      </c>
      <c r="G8672" s="2" t="s">
        <v>490</v>
      </c>
      <c r="H8672" s="2">
        <v>2</v>
      </c>
      <c r="I8672" s="2">
        <v>2</v>
      </c>
      <c r="J8672" s="2">
        <v>10</v>
      </c>
      <c r="K8672" s="2">
        <v>2</v>
      </c>
      <c r="L8672" s="3">
        <v>1338750</v>
      </c>
      <c r="M8672" s="2" t="s">
        <v>0</v>
      </c>
      <c r="N8672" s="4" t="s">
        <v>21</v>
      </c>
    </row>
    <row r="8673" spans="1:14" x14ac:dyDescent="0.25">
      <c r="A8673" s="1" t="s">
        <v>363</v>
      </c>
      <c r="B8673" s="2" t="s">
        <v>76</v>
      </c>
      <c r="C8673" s="2" t="s">
        <v>77</v>
      </c>
      <c r="D8673" s="2" t="s">
        <v>78</v>
      </c>
      <c r="E8673" s="2" t="s">
        <v>7003</v>
      </c>
      <c r="F8673" s="2">
        <v>44103103</v>
      </c>
      <c r="G8673" s="2" t="s">
        <v>490</v>
      </c>
      <c r="H8673" s="2">
        <v>2</v>
      </c>
      <c r="I8673" s="2">
        <v>2</v>
      </c>
      <c r="J8673" s="2">
        <v>10</v>
      </c>
      <c r="K8673" s="2">
        <v>2</v>
      </c>
      <c r="L8673" s="3">
        <v>1190000</v>
      </c>
      <c r="M8673" s="2" t="s">
        <v>0</v>
      </c>
      <c r="N8673" s="4" t="s">
        <v>21</v>
      </c>
    </row>
    <row r="8674" spans="1:14" x14ac:dyDescent="0.25">
      <c r="A8674" s="1" t="s">
        <v>363</v>
      </c>
      <c r="B8674" s="2" t="s">
        <v>76</v>
      </c>
      <c r="C8674" s="2" t="s">
        <v>77</v>
      </c>
      <c r="D8674" s="2" t="s">
        <v>78</v>
      </c>
      <c r="E8674" s="2" t="s">
        <v>7004</v>
      </c>
      <c r="F8674" s="2">
        <v>44103103</v>
      </c>
      <c r="G8674" s="2" t="s">
        <v>490</v>
      </c>
      <c r="H8674" s="2">
        <v>2</v>
      </c>
      <c r="I8674" s="2">
        <v>2</v>
      </c>
      <c r="J8674" s="2">
        <v>10</v>
      </c>
      <c r="K8674" s="2">
        <v>2</v>
      </c>
      <c r="L8674" s="3">
        <v>1190000</v>
      </c>
      <c r="M8674" s="2" t="s">
        <v>0</v>
      </c>
      <c r="N8674" s="4" t="s">
        <v>21</v>
      </c>
    </row>
    <row r="8675" spans="1:14" x14ac:dyDescent="0.25">
      <c r="A8675" s="1" t="s">
        <v>363</v>
      </c>
      <c r="B8675" s="2" t="s">
        <v>76</v>
      </c>
      <c r="C8675" s="2" t="s">
        <v>77</v>
      </c>
      <c r="D8675" s="2" t="s">
        <v>78</v>
      </c>
      <c r="E8675" s="2" t="s">
        <v>7005</v>
      </c>
      <c r="F8675" s="2">
        <v>44103103</v>
      </c>
      <c r="G8675" s="2" t="s">
        <v>490</v>
      </c>
      <c r="H8675" s="2">
        <v>2</v>
      </c>
      <c r="I8675" s="2">
        <v>2</v>
      </c>
      <c r="J8675" s="2">
        <v>10</v>
      </c>
      <c r="K8675" s="2">
        <v>2</v>
      </c>
      <c r="L8675" s="3">
        <v>1190000</v>
      </c>
      <c r="M8675" s="2" t="s">
        <v>0</v>
      </c>
      <c r="N8675" s="4" t="s">
        <v>21</v>
      </c>
    </row>
    <row r="8676" spans="1:14" x14ac:dyDescent="0.25">
      <c r="A8676" s="1" t="s">
        <v>363</v>
      </c>
      <c r="B8676" s="2" t="s">
        <v>76</v>
      </c>
      <c r="C8676" s="2" t="s">
        <v>77</v>
      </c>
      <c r="D8676" s="2" t="s">
        <v>78</v>
      </c>
      <c r="E8676" s="2" t="s">
        <v>7006</v>
      </c>
      <c r="F8676" s="2">
        <v>44103103</v>
      </c>
      <c r="G8676" s="2" t="s">
        <v>490</v>
      </c>
      <c r="H8676" s="2">
        <v>2</v>
      </c>
      <c r="I8676" s="2">
        <v>2</v>
      </c>
      <c r="J8676" s="2">
        <v>10</v>
      </c>
      <c r="K8676" s="2">
        <v>2</v>
      </c>
      <c r="L8676" s="3">
        <v>1487500</v>
      </c>
      <c r="M8676" s="2" t="s">
        <v>0</v>
      </c>
      <c r="N8676" s="4" t="s">
        <v>21</v>
      </c>
    </row>
    <row r="8677" spans="1:14" x14ac:dyDescent="0.25">
      <c r="A8677" s="1" t="s">
        <v>363</v>
      </c>
      <c r="B8677" s="2" t="s">
        <v>76</v>
      </c>
      <c r="C8677" s="2" t="s">
        <v>77</v>
      </c>
      <c r="D8677" s="2" t="s">
        <v>78</v>
      </c>
      <c r="E8677" s="2" t="s">
        <v>7007</v>
      </c>
      <c r="F8677" s="2">
        <v>44103103</v>
      </c>
      <c r="G8677" s="2" t="s">
        <v>490</v>
      </c>
      <c r="H8677" s="2">
        <v>2</v>
      </c>
      <c r="I8677" s="2">
        <v>2</v>
      </c>
      <c r="J8677" s="2">
        <v>10</v>
      </c>
      <c r="K8677" s="2">
        <v>2</v>
      </c>
      <c r="L8677" s="3">
        <v>1487500</v>
      </c>
      <c r="M8677" s="2" t="s">
        <v>0</v>
      </c>
      <c r="N8677" s="4" t="s">
        <v>21</v>
      </c>
    </row>
    <row r="8678" spans="1:14" x14ac:dyDescent="0.25">
      <c r="A8678" s="1" t="s">
        <v>363</v>
      </c>
      <c r="B8678" s="2" t="s">
        <v>76</v>
      </c>
      <c r="C8678" s="2" t="s">
        <v>77</v>
      </c>
      <c r="D8678" s="2" t="s">
        <v>78</v>
      </c>
      <c r="E8678" s="2" t="s">
        <v>7008</v>
      </c>
      <c r="F8678" s="2">
        <v>44103103</v>
      </c>
      <c r="G8678" s="2" t="s">
        <v>490</v>
      </c>
      <c r="H8678" s="2">
        <v>2</v>
      </c>
      <c r="I8678" s="2">
        <v>2</v>
      </c>
      <c r="J8678" s="2">
        <v>10</v>
      </c>
      <c r="K8678" s="2">
        <v>2</v>
      </c>
      <c r="L8678" s="3">
        <v>1041250</v>
      </c>
      <c r="M8678" s="2" t="s">
        <v>0</v>
      </c>
      <c r="N8678" s="4" t="s">
        <v>21</v>
      </c>
    </row>
    <row r="8679" spans="1:14" x14ac:dyDescent="0.25">
      <c r="A8679" s="1" t="s">
        <v>363</v>
      </c>
      <c r="B8679" s="2" t="s">
        <v>76</v>
      </c>
      <c r="C8679" s="2" t="s">
        <v>77</v>
      </c>
      <c r="D8679" s="2" t="s">
        <v>78</v>
      </c>
      <c r="E8679" s="2" t="s">
        <v>7009</v>
      </c>
      <c r="F8679" s="2">
        <v>60121800</v>
      </c>
      <c r="G8679" s="2" t="s">
        <v>490</v>
      </c>
      <c r="H8679" s="2">
        <v>2</v>
      </c>
      <c r="I8679" s="2">
        <v>2</v>
      </c>
      <c r="J8679" s="2">
        <v>10</v>
      </c>
      <c r="K8679" s="2">
        <v>9</v>
      </c>
      <c r="L8679" s="3">
        <v>340731</v>
      </c>
      <c r="M8679" s="2" t="s">
        <v>0</v>
      </c>
      <c r="N8679" s="4" t="s">
        <v>21</v>
      </c>
    </row>
    <row r="8680" spans="1:14" x14ac:dyDescent="0.25">
      <c r="A8680" s="1" t="s">
        <v>363</v>
      </c>
      <c r="B8680" s="2" t="s">
        <v>76</v>
      </c>
      <c r="C8680" s="2" t="s">
        <v>77</v>
      </c>
      <c r="D8680" s="2" t="s">
        <v>78</v>
      </c>
      <c r="E8680" s="2" t="s">
        <v>7010</v>
      </c>
      <c r="F8680" s="2">
        <v>60121800</v>
      </c>
      <c r="G8680" s="2" t="s">
        <v>490</v>
      </c>
      <c r="H8680" s="2">
        <v>2</v>
      </c>
      <c r="I8680" s="2">
        <v>2</v>
      </c>
      <c r="J8680" s="2">
        <v>10</v>
      </c>
      <c r="K8680" s="2">
        <v>9</v>
      </c>
      <c r="L8680" s="3">
        <v>340731</v>
      </c>
      <c r="M8680" s="2" t="s">
        <v>0</v>
      </c>
      <c r="N8680" s="4" t="s">
        <v>21</v>
      </c>
    </row>
    <row r="8681" spans="1:14" x14ac:dyDescent="0.25">
      <c r="A8681" s="1" t="s">
        <v>363</v>
      </c>
      <c r="B8681" s="2" t="s">
        <v>76</v>
      </c>
      <c r="C8681" s="2" t="s">
        <v>77</v>
      </c>
      <c r="D8681" s="2" t="s">
        <v>78</v>
      </c>
      <c r="E8681" s="2" t="s">
        <v>7011</v>
      </c>
      <c r="F8681" s="2">
        <v>60121800</v>
      </c>
      <c r="G8681" s="2" t="s">
        <v>490</v>
      </c>
      <c r="H8681" s="2">
        <v>2</v>
      </c>
      <c r="I8681" s="2">
        <v>2</v>
      </c>
      <c r="J8681" s="2">
        <v>10</v>
      </c>
      <c r="K8681" s="2">
        <v>9</v>
      </c>
      <c r="L8681" s="3">
        <v>340731</v>
      </c>
      <c r="M8681" s="2" t="s">
        <v>0</v>
      </c>
      <c r="N8681" s="4" t="s">
        <v>21</v>
      </c>
    </row>
    <row r="8682" spans="1:14" x14ac:dyDescent="0.25">
      <c r="A8682" s="1" t="s">
        <v>363</v>
      </c>
      <c r="B8682" s="2" t="s">
        <v>76</v>
      </c>
      <c r="C8682" s="2" t="s">
        <v>77</v>
      </c>
      <c r="D8682" s="2" t="s">
        <v>78</v>
      </c>
      <c r="E8682" s="2" t="s">
        <v>7012</v>
      </c>
      <c r="F8682" s="2">
        <v>31211500</v>
      </c>
      <c r="G8682" s="2" t="s">
        <v>810</v>
      </c>
      <c r="H8682" s="2">
        <v>4</v>
      </c>
      <c r="I8682" s="2">
        <v>5</v>
      </c>
      <c r="J8682" s="2">
        <v>16</v>
      </c>
      <c r="K8682" s="2">
        <v>10</v>
      </c>
      <c r="L8682" s="3">
        <v>303985.5</v>
      </c>
      <c r="M8682" s="2" t="s">
        <v>17383</v>
      </c>
      <c r="N8682" s="4" t="s">
        <v>21</v>
      </c>
    </row>
    <row r="8683" spans="1:14" x14ac:dyDescent="0.25">
      <c r="A8683" s="1" t="s">
        <v>363</v>
      </c>
      <c r="B8683" s="2" t="s">
        <v>76</v>
      </c>
      <c r="C8683" s="2" t="s">
        <v>77</v>
      </c>
      <c r="D8683" s="2" t="s">
        <v>78</v>
      </c>
      <c r="E8683" s="2" t="s">
        <v>7013</v>
      </c>
      <c r="F8683" s="2">
        <v>31211500</v>
      </c>
      <c r="G8683" s="2" t="s">
        <v>810</v>
      </c>
      <c r="H8683" s="2">
        <v>4</v>
      </c>
      <c r="I8683" s="2">
        <v>5</v>
      </c>
      <c r="J8683" s="2">
        <v>16</v>
      </c>
      <c r="K8683" s="2">
        <v>4</v>
      </c>
      <c r="L8683" s="3">
        <v>121594.2</v>
      </c>
      <c r="M8683" s="2" t="s">
        <v>17383</v>
      </c>
      <c r="N8683" s="4" t="s">
        <v>21</v>
      </c>
    </row>
    <row r="8684" spans="1:14" x14ac:dyDescent="0.25">
      <c r="A8684" s="1" t="s">
        <v>363</v>
      </c>
      <c r="B8684" s="2" t="s">
        <v>76</v>
      </c>
      <c r="C8684" s="2" t="s">
        <v>77</v>
      </c>
      <c r="D8684" s="2" t="s">
        <v>78</v>
      </c>
      <c r="E8684" s="2" t="s">
        <v>7014</v>
      </c>
      <c r="F8684" s="2">
        <v>31211505</v>
      </c>
      <c r="G8684" s="2" t="s">
        <v>810</v>
      </c>
      <c r="H8684" s="2">
        <v>4</v>
      </c>
      <c r="I8684" s="2">
        <v>5</v>
      </c>
      <c r="J8684" s="2">
        <v>16</v>
      </c>
      <c r="K8684" s="2">
        <v>4</v>
      </c>
      <c r="L8684" s="3">
        <v>316102.08</v>
      </c>
      <c r="M8684" s="2" t="s">
        <v>17383</v>
      </c>
      <c r="N8684" s="4" t="s">
        <v>21</v>
      </c>
    </row>
    <row r="8685" spans="1:14" x14ac:dyDescent="0.25">
      <c r="A8685" s="1" t="s">
        <v>363</v>
      </c>
      <c r="B8685" s="2" t="s">
        <v>76</v>
      </c>
      <c r="C8685" s="2" t="s">
        <v>77</v>
      </c>
      <c r="D8685" s="2" t="s">
        <v>78</v>
      </c>
      <c r="E8685" s="2" t="s">
        <v>7015</v>
      </c>
      <c r="F8685" s="2">
        <v>31211505</v>
      </c>
      <c r="G8685" s="2" t="s">
        <v>810</v>
      </c>
      <c r="H8685" s="2">
        <v>4</v>
      </c>
      <c r="I8685" s="2">
        <v>5</v>
      </c>
      <c r="J8685" s="2">
        <v>16</v>
      </c>
      <c r="K8685" s="2">
        <v>4</v>
      </c>
      <c r="L8685" s="3">
        <v>316102.08</v>
      </c>
      <c r="M8685" s="2" t="s">
        <v>17383</v>
      </c>
      <c r="N8685" s="4" t="s">
        <v>21</v>
      </c>
    </row>
    <row r="8686" spans="1:14" x14ac:dyDescent="0.25">
      <c r="A8686" s="1" t="s">
        <v>363</v>
      </c>
      <c r="B8686" s="2" t="s">
        <v>76</v>
      </c>
      <c r="C8686" s="2" t="s">
        <v>77</v>
      </c>
      <c r="D8686" s="2" t="s">
        <v>78</v>
      </c>
      <c r="E8686" s="2" t="s">
        <v>7016</v>
      </c>
      <c r="F8686" s="2">
        <v>31211500</v>
      </c>
      <c r="G8686" s="2" t="s">
        <v>810</v>
      </c>
      <c r="H8686" s="2">
        <v>4</v>
      </c>
      <c r="I8686" s="2">
        <v>5</v>
      </c>
      <c r="J8686" s="2">
        <v>16</v>
      </c>
      <c r="K8686" s="2">
        <v>13</v>
      </c>
      <c r="L8686" s="3">
        <v>957036.08000000007</v>
      </c>
      <c r="M8686" s="2" t="s">
        <v>17383</v>
      </c>
      <c r="N8686" s="4" t="s">
        <v>21</v>
      </c>
    </row>
    <row r="8687" spans="1:14" x14ac:dyDescent="0.25">
      <c r="A8687" s="1" t="s">
        <v>363</v>
      </c>
      <c r="B8687" s="2" t="s">
        <v>76</v>
      </c>
      <c r="C8687" s="2" t="s">
        <v>77</v>
      </c>
      <c r="D8687" s="2" t="s">
        <v>78</v>
      </c>
      <c r="E8687" s="2" t="s">
        <v>7017</v>
      </c>
      <c r="F8687" s="2">
        <v>31211500</v>
      </c>
      <c r="G8687" s="2" t="s">
        <v>810</v>
      </c>
      <c r="H8687" s="2">
        <v>4</v>
      </c>
      <c r="I8687" s="2">
        <v>5</v>
      </c>
      <c r="J8687" s="2">
        <v>16</v>
      </c>
      <c r="K8687" s="2">
        <v>20</v>
      </c>
      <c r="L8687" s="3">
        <v>1472363.2000000002</v>
      </c>
      <c r="M8687" s="2" t="s">
        <v>17383</v>
      </c>
      <c r="N8687" s="4" t="s">
        <v>21</v>
      </c>
    </row>
    <row r="8688" spans="1:14" x14ac:dyDescent="0.25">
      <c r="A8688" s="1" t="s">
        <v>363</v>
      </c>
      <c r="B8688" s="2" t="s">
        <v>76</v>
      </c>
      <c r="C8688" s="2" t="s">
        <v>77</v>
      </c>
      <c r="D8688" s="2" t="s">
        <v>78</v>
      </c>
      <c r="E8688" s="2" t="s">
        <v>7018</v>
      </c>
      <c r="F8688" s="2">
        <v>31211500</v>
      </c>
      <c r="G8688" s="2" t="s">
        <v>810</v>
      </c>
      <c r="H8688" s="2">
        <v>4</v>
      </c>
      <c r="I8688" s="2">
        <v>5</v>
      </c>
      <c r="J8688" s="2">
        <v>16</v>
      </c>
      <c r="K8688" s="2">
        <v>20</v>
      </c>
      <c r="L8688" s="3">
        <v>1472363.2000000002</v>
      </c>
      <c r="M8688" s="2" t="s">
        <v>17383</v>
      </c>
      <c r="N8688" s="4" t="s">
        <v>21</v>
      </c>
    </row>
    <row r="8689" spans="1:14" x14ac:dyDescent="0.25">
      <c r="A8689" s="1" t="s">
        <v>363</v>
      </c>
      <c r="B8689" s="2" t="s">
        <v>76</v>
      </c>
      <c r="C8689" s="2" t="s">
        <v>77</v>
      </c>
      <c r="D8689" s="2" t="s">
        <v>78</v>
      </c>
      <c r="E8689" s="2" t="s">
        <v>7019</v>
      </c>
      <c r="F8689" s="2">
        <v>31211500</v>
      </c>
      <c r="G8689" s="2" t="s">
        <v>810</v>
      </c>
      <c r="H8689" s="2">
        <v>4</v>
      </c>
      <c r="I8689" s="2">
        <v>5</v>
      </c>
      <c r="J8689" s="2">
        <v>16</v>
      </c>
      <c r="K8689" s="2">
        <v>10</v>
      </c>
      <c r="L8689" s="3">
        <v>852968.20000000007</v>
      </c>
      <c r="M8689" s="2" t="s">
        <v>17383</v>
      </c>
      <c r="N8689" s="4" t="s">
        <v>21</v>
      </c>
    </row>
    <row r="8690" spans="1:14" x14ac:dyDescent="0.25">
      <c r="A8690" s="1" t="s">
        <v>363</v>
      </c>
      <c r="B8690" s="2" t="s">
        <v>76</v>
      </c>
      <c r="C8690" s="2" t="s">
        <v>77</v>
      </c>
      <c r="D8690" s="2" t="s">
        <v>78</v>
      </c>
      <c r="E8690" s="2" t="s">
        <v>7020</v>
      </c>
      <c r="F8690" s="2">
        <v>31211700</v>
      </c>
      <c r="G8690" s="2" t="s">
        <v>810</v>
      </c>
      <c r="H8690" s="2">
        <v>4</v>
      </c>
      <c r="I8690" s="2">
        <v>5</v>
      </c>
      <c r="J8690" s="2">
        <v>16</v>
      </c>
      <c r="K8690" s="2">
        <v>40</v>
      </c>
      <c r="L8690" s="3">
        <v>1026541.6000000001</v>
      </c>
      <c r="M8690" s="2" t="s">
        <v>17383</v>
      </c>
      <c r="N8690" s="4" t="s">
        <v>21</v>
      </c>
    </row>
    <row r="8691" spans="1:14" x14ac:dyDescent="0.25">
      <c r="A8691" s="1" t="s">
        <v>363</v>
      </c>
      <c r="B8691" s="2" t="s">
        <v>76</v>
      </c>
      <c r="C8691" s="2" t="s">
        <v>77</v>
      </c>
      <c r="D8691" s="2" t="s">
        <v>78</v>
      </c>
      <c r="E8691" s="2" t="s">
        <v>7021</v>
      </c>
      <c r="F8691" s="2">
        <v>31211500</v>
      </c>
      <c r="G8691" s="2" t="s">
        <v>810</v>
      </c>
      <c r="H8691" s="2">
        <v>4</v>
      </c>
      <c r="I8691" s="2">
        <v>5</v>
      </c>
      <c r="J8691" s="2">
        <v>16</v>
      </c>
      <c r="K8691" s="2">
        <v>7</v>
      </c>
      <c r="L8691" s="3">
        <v>321021.54000000004</v>
      </c>
      <c r="M8691" s="2" t="s">
        <v>17383</v>
      </c>
      <c r="N8691" s="4" t="s">
        <v>21</v>
      </c>
    </row>
    <row r="8692" spans="1:14" x14ac:dyDescent="0.25">
      <c r="A8692" s="1" t="s">
        <v>363</v>
      </c>
      <c r="B8692" s="2" t="s">
        <v>76</v>
      </c>
      <c r="C8692" s="2" t="s">
        <v>77</v>
      </c>
      <c r="D8692" s="2" t="s">
        <v>78</v>
      </c>
      <c r="E8692" s="2" t="s">
        <v>7022</v>
      </c>
      <c r="F8692" s="2">
        <v>31211502</v>
      </c>
      <c r="G8692" s="2" t="s">
        <v>810</v>
      </c>
      <c r="H8692" s="2">
        <v>4</v>
      </c>
      <c r="I8692" s="2">
        <v>5</v>
      </c>
      <c r="J8692" s="2">
        <v>16</v>
      </c>
      <c r="K8692" s="2">
        <v>45</v>
      </c>
      <c r="L8692" s="3">
        <v>7971024.6000000006</v>
      </c>
      <c r="M8692" s="2" t="s">
        <v>0</v>
      </c>
      <c r="N8692" s="4" t="s">
        <v>21</v>
      </c>
    </row>
    <row r="8693" spans="1:14" x14ac:dyDescent="0.25">
      <c r="A8693" s="1" t="s">
        <v>363</v>
      </c>
      <c r="B8693" s="2" t="s">
        <v>76</v>
      </c>
      <c r="C8693" s="2" t="s">
        <v>77</v>
      </c>
      <c r="D8693" s="2" t="s">
        <v>78</v>
      </c>
      <c r="E8693" s="2" t="s">
        <v>7023</v>
      </c>
      <c r="F8693" s="2">
        <v>31211502</v>
      </c>
      <c r="G8693" s="2" t="s">
        <v>810</v>
      </c>
      <c r="H8693" s="2">
        <v>4</v>
      </c>
      <c r="I8693" s="2">
        <v>5</v>
      </c>
      <c r="J8693" s="2">
        <v>16</v>
      </c>
      <c r="K8693" s="2">
        <v>74</v>
      </c>
      <c r="L8693" s="3">
        <v>11252042.620000001</v>
      </c>
      <c r="M8693" s="2" t="s">
        <v>0</v>
      </c>
      <c r="N8693" s="4" t="s">
        <v>21</v>
      </c>
    </row>
    <row r="8694" spans="1:14" x14ac:dyDescent="0.25">
      <c r="A8694" s="1" t="s">
        <v>363</v>
      </c>
      <c r="B8694" s="2" t="s">
        <v>76</v>
      </c>
      <c r="C8694" s="2" t="s">
        <v>77</v>
      </c>
      <c r="D8694" s="2" t="s">
        <v>78</v>
      </c>
      <c r="E8694" s="2" t="s">
        <v>7024</v>
      </c>
      <c r="F8694" s="2">
        <v>31211502</v>
      </c>
      <c r="G8694" s="2" t="s">
        <v>810</v>
      </c>
      <c r="H8694" s="2">
        <v>4</v>
      </c>
      <c r="I8694" s="2">
        <v>5</v>
      </c>
      <c r="J8694" s="2">
        <v>16</v>
      </c>
      <c r="K8694" s="2">
        <v>7</v>
      </c>
      <c r="L8694" s="3">
        <v>1064382.4100000001</v>
      </c>
      <c r="M8694" s="2" t="s">
        <v>0</v>
      </c>
      <c r="N8694" s="4" t="s">
        <v>21</v>
      </c>
    </row>
    <row r="8695" spans="1:14" x14ac:dyDescent="0.25">
      <c r="A8695" s="1" t="s">
        <v>363</v>
      </c>
      <c r="B8695" s="2" t="s">
        <v>76</v>
      </c>
      <c r="C8695" s="2" t="s">
        <v>1365</v>
      </c>
      <c r="D8695" s="2" t="s">
        <v>17940</v>
      </c>
      <c r="E8695" s="2" t="s">
        <v>7025</v>
      </c>
      <c r="F8695" s="2">
        <v>51102700</v>
      </c>
      <c r="G8695" s="2" t="s">
        <v>2858</v>
      </c>
      <c r="H8695" s="2">
        <v>2</v>
      </c>
      <c r="I8695" s="2">
        <v>2</v>
      </c>
      <c r="J8695" s="2">
        <v>16</v>
      </c>
      <c r="K8695" s="2">
        <v>24</v>
      </c>
      <c r="L8695" s="3">
        <v>465960</v>
      </c>
      <c r="M8695" s="2" t="s">
        <v>0</v>
      </c>
      <c r="N8695" s="4" t="s">
        <v>21</v>
      </c>
    </row>
    <row r="8696" spans="1:14" x14ac:dyDescent="0.25">
      <c r="A8696" s="1" t="s">
        <v>363</v>
      </c>
      <c r="B8696" s="2" t="s">
        <v>76</v>
      </c>
      <c r="C8696" s="2" t="s">
        <v>1365</v>
      </c>
      <c r="D8696" s="2" t="s">
        <v>17940</v>
      </c>
      <c r="E8696" s="2" t="s">
        <v>7026</v>
      </c>
      <c r="F8696" s="2">
        <v>51102700</v>
      </c>
      <c r="G8696" s="2" t="s">
        <v>2858</v>
      </c>
      <c r="H8696" s="2">
        <v>2</v>
      </c>
      <c r="I8696" s="2">
        <v>2</v>
      </c>
      <c r="J8696" s="2">
        <v>16</v>
      </c>
      <c r="K8696" s="2">
        <v>42</v>
      </c>
      <c r="L8696" s="3">
        <v>1923432</v>
      </c>
      <c r="M8696" s="2" t="s">
        <v>17383</v>
      </c>
      <c r="N8696" s="4" t="s">
        <v>21</v>
      </c>
    </row>
    <row r="8697" spans="1:14" x14ac:dyDescent="0.25">
      <c r="A8697" s="1" t="s">
        <v>363</v>
      </c>
      <c r="B8697" s="2" t="s">
        <v>76</v>
      </c>
      <c r="C8697" s="2" t="s">
        <v>80</v>
      </c>
      <c r="D8697" s="2" t="s">
        <v>81</v>
      </c>
      <c r="E8697" s="2" t="s">
        <v>7027</v>
      </c>
      <c r="F8697" s="2">
        <v>47131807</v>
      </c>
      <c r="G8697" s="2" t="s">
        <v>2858</v>
      </c>
      <c r="H8697" s="2">
        <v>2</v>
      </c>
      <c r="I8697" s="2">
        <v>2</v>
      </c>
      <c r="J8697" s="2">
        <v>16</v>
      </c>
      <c r="K8697" s="2">
        <v>14</v>
      </c>
      <c r="L8697" s="3">
        <v>212212</v>
      </c>
      <c r="M8697" s="2" t="s">
        <v>0</v>
      </c>
      <c r="N8697" s="4" t="s">
        <v>21</v>
      </c>
    </row>
    <row r="8698" spans="1:14" x14ac:dyDescent="0.25">
      <c r="A8698" s="1" t="s">
        <v>363</v>
      </c>
      <c r="B8698" s="2" t="s">
        <v>76</v>
      </c>
      <c r="C8698" s="2" t="s">
        <v>80</v>
      </c>
      <c r="D8698" s="2" t="s">
        <v>81</v>
      </c>
      <c r="E8698" s="2" t="s">
        <v>7028</v>
      </c>
      <c r="F8698" s="2">
        <v>47131802</v>
      </c>
      <c r="G8698" s="2" t="s">
        <v>2858</v>
      </c>
      <c r="H8698" s="2">
        <v>2</v>
      </c>
      <c r="I8698" s="2">
        <v>2</v>
      </c>
      <c r="J8698" s="2">
        <v>16</v>
      </c>
      <c r="K8698" s="2">
        <v>14</v>
      </c>
      <c r="L8698" s="3">
        <v>574266</v>
      </c>
      <c r="M8698" s="2" t="s">
        <v>0</v>
      </c>
      <c r="N8698" s="4" t="s">
        <v>21</v>
      </c>
    </row>
    <row r="8699" spans="1:14" x14ac:dyDescent="0.25">
      <c r="A8699" s="1" t="s">
        <v>363</v>
      </c>
      <c r="B8699" s="2" t="s">
        <v>76</v>
      </c>
      <c r="C8699" s="2" t="s">
        <v>80</v>
      </c>
      <c r="D8699" s="2" t="s">
        <v>81</v>
      </c>
      <c r="E8699" s="2" t="s">
        <v>7029</v>
      </c>
      <c r="F8699" s="2">
        <v>53131608</v>
      </c>
      <c r="G8699" s="2" t="s">
        <v>2858</v>
      </c>
      <c r="H8699" s="2">
        <v>2</v>
      </c>
      <c r="I8699" s="2">
        <v>2</v>
      </c>
      <c r="J8699" s="2">
        <v>16</v>
      </c>
      <c r="K8699" s="2">
        <v>28</v>
      </c>
      <c r="L8699" s="3">
        <v>116956</v>
      </c>
      <c r="M8699" s="2" t="s">
        <v>0</v>
      </c>
      <c r="N8699" s="4" t="s">
        <v>21</v>
      </c>
    </row>
    <row r="8700" spans="1:14" x14ac:dyDescent="0.25">
      <c r="A8700" s="1" t="s">
        <v>363</v>
      </c>
      <c r="B8700" s="2" t="s">
        <v>76</v>
      </c>
      <c r="C8700" s="2" t="s">
        <v>80</v>
      </c>
      <c r="D8700" s="2" t="s">
        <v>81</v>
      </c>
      <c r="E8700" s="2" t="s">
        <v>7030</v>
      </c>
      <c r="F8700" s="2">
        <v>47131803</v>
      </c>
      <c r="G8700" s="2" t="s">
        <v>2858</v>
      </c>
      <c r="H8700" s="2">
        <v>2</v>
      </c>
      <c r="I8700" s="2">
        <v>2</v>
      </c>
      <c r="J8700" s="2">
        <v>16</v>
      </c>
      <c r="K8700" s="2">
        <v>33</v>
      </c>
      <c r="L8700" s="3">
        <v>441969</v>
      </c>
      <c r="M8700" s="2" t="s">
        <v>0</v>
      </c>
      <c r="N8700" s="4" t="s">
        <v>21</v>
      </c>
    </row>
    <row r="8701" spans="1:14" x14ac:dyDescent="0.25">
      <c r="A8701" s="1" t="s">
        <v>363</v>
      </c>
      <c r="B8701" s="2" t="s">
        <v>76</v>
      </c>
      <c r="C8701" s="2" t="s">
        <v>80</v>
      </c>
      <c r="D8701" s="2" t="s">
        <v>81</v>
      </c>
      <c r="E8701" s="2" t="s">
        <v>7031</v>
      </c>
      <c r="F8701" s="2">
        <v>53131608</v>
      </c>
      <c r="G8701" s="2" t="s">
        <v>2858</v>
      </c>
      <c r="H8701" s="2">
        <v>2</v>
      </c>
      <c r="I8701" s="2">
        <v>2</v>
      </c>
      <c r="J8701" s="2">
        <v>16</v>
      </c>
      <c r="K8701" s="2">
        <v>58</v>
      </c>
      <c r="L8701" s="3">
        <v>138504</v>
      </c>
      <c r="M8701" s="2" t="s">
        <v>0</v>
      </c>
      <c r="N8701" s="4" t="s">
        <v>21</v>
      </c>
    </row>
    <row r="8702" spans="1:14" x14ac:dyDescent="0.25">
      <c r="A8702" s="1" t="s">
        <v>363</v>
      </c>
      <c r="B8702" s="2" t="s">
        <v>76</v>
      </c>
      <c r="C8702" s="2" t="s">
        <v>80</v>
      </c>
      <c r="D8702" s="2" t="s">
        <v>81</v>
      </c>
      <c r="E8702" s="2" t="s">
        <v>7032</v>
      </c>
      <c r="F8702" s="2">
        <v>47131810</v>
      </c>
      <c r="G8702" s="2" t="s">
        <v>2858</v>
      </c>
      <c r="H8702" s="2">
        <v>2</v>
      </c>
      <c r="I8702" s="2">
        <v>2</v>
      </c>
      <c r="J8702" s="2">
        <v>16</v>
      </c>
      <c r="K8702" s="2">
        <v>24</v>
      </c>
      <c r="L8702" s="3">
        <v>625440</v>
      </c>
      <c r="M8702" s="2" t="s">
        <v>17383</v>
      </c>
      <c r="N8702" s="4" t="s">
        <v>21</v>
      </c>
    </row>
    <row r="8703" spans="1:14" x14ac:dyDescent="0.25">
      <c r="A8703" s="1" t="s">
        <v>363</v>
      </c>
      <c r="B8703" s="2" t="s">
        <v>76</v>
      </c>
      <c r="C8703" s="2" t="s">
        <v>80</v>
      </c>
      <c r="D8703" s="2" t="s">
        <v>81</v>
      </c>
      <c r="E8703" s="2" t="s">
        <v>7033</v>
      </c>
      <c r="F8703" s="2">
        <v>53131608</v>
      </c>
      <c r="G8703" s="2" t="s">
        <v>2858</v>
      </c>
      <c r="H8703" s="2">
        <v>2</v>
      </c>
      <c r="I8703" s="2">
        <v>2</v>
      </c>
      <c r="J8703" s="2">
        <v>16</v>
      </c>
      <c r="K8703" s="2">
        <v>33</v>
      </c>
      <c r="L8703" s="3">
        <v>191862</v>
      </c>
      <c r="M8703" s="2" t="s">
        <v>0</v>
      </c>
      <c r="N8703" s="4" t="s">
        <v>21</v>
      </c>
    </row>
    <row r="8704" spans="1:14" x14ac:dyDescent="0.25">
      <c r="A8704" s="1" t="s">
        <v>363</v>
      </c>
      <c r="B8704" s="2" t="s">
        <v>76</v>
      </c>
      <c r="C8704" s="2" t="s">
        <v>80</v>
      </c>
      <c r="D8704" s="2" t="s">
        <v>81</v>
      </c>
      <c r="E8704" s="2" t="s">
        <v>7034</v>
      </c>
      <c r="F8704" s="2">
        <v>53131608</v>
      </c>
      <c r="G8704" s="2" t="s">
        <v>2858</v>
      </c>
      <c r="H8704" s="2">
        <v>2</v>
      </c>
      <c r="I8704" s="2">
        <v>2</v>
      </c>
      <c r="J8704" s="2">
        <v>16</v>
      </c>
      <c r="K8704" s="2">
        <v>69</v>
      </c>
      <c r="L8704" s="3">
        <v>7729863</v>
      </c>
      <c r="M8704" s="2" t="s">
        <v>0</v>
      </c>
      <c r="N8704" s="4" t="s">
        <v>21</v>
      </c>
    </row>
    <row r="8705" spans="1:14" x14ac:dyDescent="0.25">
      <c r="A8705" s="1" t="s">
        <v>363</v>
      </c>
      <c r="B8705" s="2" t="s">
        <v>76</v>
      </c>
      <c r="C8705" s="2" t="s">
        <v>83</v>
      </c>
      <c r="D8705" s="2" t="s">
        <v>84</v>
      </c>
      <c r="E8705" s="2" t="s">
        <v>7035</v>
      </c>
      <c r="F8705" s="2">
        <v>31201610</v>
      </c>
      <c r="G8705" s="2" t="s">
        <v>810</v>
      </c>
      <c r="H8705" s="2">
        <v>4</v>
      </c>
      <c r="I8705" s="2">
        <v>5</v>
      </c>
      <c r="J8705" s="2">
        <v>16</v>
      </c>
      <c r="K8705" s="2">
        <v>5</v>
      </c>
      <c r="L8705" s="3">
        <v>197266.30000000002</v>
      </c>
      <c r="M8705" s="2" t="s">
        <v>0</v>
      </c>
      <c r="N8705" s="4" t="s">
        <v>21</v>
      </c>
    </row>
    <row r="8706" spans="1:14" x14ac:dyDescent="0.25">
      <c r="A8706" s="1" t="s">
        <v>363</v>
      </c>
      <c r="B8706" s="2" t="s">
        <v>76</v>
      </c>
      <c r="C8706" s="2" t="s">
        <v>83</v>
      </c>
      <c r="D8706" s="2" t="s">
        <v>84</v>
      </c>
      <c r="E8706" s="2" t="s">
        <v>7036</v>
      </c>
      <c r="F8706" s="2">
        <v>31201610</v>
      </c>
      <c r="G8706" s="2" t="s">
        <v>810</v>
      </c>
      <c r="H8706" s="2">
        <v>4</v>
      </c>
      <c r="I8706" s="2">
        <v>5</v>
      </c>
      <c r="J8706" s="2">
        <v>16</v>
      </c>
      <c r="K8706" s="2">
        <v>4</v>
      </c>
      <c r="L8706" s="3">
        <v>237700.12</v>
      </c>
      <c r="M8706" s="2" t="s">
        <v>0</v>
      </c>
      <c r="N8706" s="4" t="s">
        <v>21</v>
      </c>
    </row>
    <row r="8707" spans="1:14" x14ac:dyDescent="0.25">
      <c r="A8707" s="1" t="s">
        <v>363</v>
      </c>
      <c r="B8707" s="2" t="s">
        <v>76</v>
      </c>
      <c r="C8707" s="2" t="s">
        <v>83</v>
      </c>
      <c r="D8707" s="2" t="s">
        <v>84</v>
      </c>
      <c r="E8707" s="2" t="s">
        <v>7037</v>
      </c>
      <c r="F8707" s="2">
        <v>31201610</v>
      </c>
      <c r="G8707" s="2" t="s">
        <v>810</v>
      </c>
      <c r="H8707" s="2">
        <v>4</v>
      </c>
      <c r="I8707" s="2">
        <v>5</v>
      </c>
      <c r="J8707" s="2">
        <v>16</v>
      </c>
      <c r="K8707" s="2">
        <v>3</v>
      </c>
      <c r="L8707" s="3">
        <v>126021</v>
      </c>
      <c r="M8707" s="2" t="s">
        <v>0</v>
      </c>
      <c r="N8707" s="4" t="s">
        <v>21</v>
      </c>
    </row>
    <row r="8708" spans="1:14" x14ac:dyDescent="0.25">
      <c r="A8708" s="1" t="s">
        <v>363</v>
      </c>
      <c r="B8708" s="2" t="s">
        <v>86</v>
      </c>
      <c r="C8708" s="2" t="s">
        <v>87</v>
      </c>
      <c r="D8708" s="2" t="s">
        <v>88</v>
      </c>
      <c r="E8708" s="2" t="s">
        <v>7038</v>
      </c>
      <c r="F8708" s="2">
        <v>39121400</v>
      </c>
      <c r="G8708" s="2" t="s">
        <v>810</v>
      </c>
      <c r="H8708" s="2">
        <v>4</v>
      </c>
      <c r="I8708" s="2">
        <v>5</v>
      </c>
      <c r="J8708" s="2">
        <v>16</v>
      </c>
      <c r="K8708" s="2">
        <v>3</v>
      </c>
      <c r="L8708" s="3">
        <v>601287.96</v>
      </c>
      <c r="M8708" s="2" t="s">
        <v>0</v>
      </c>
      <c r="N8708" s="4" t="s">
        <v>21</v>
      </c>
    </row>
    <row r="8709" spans="1:14" x14ac:dyDescent="0.25">
      <c r="A8709" s="1" t="s">
        <v>363</v>
      </c>
      <c r="B8709" s="2" t="s">
        <v>86</v>
      </c>
      <c r="C8709" s="2" t="s">
        <v>87</v>
      </c>
      <c r="D8709" s="2" t="s">
        <v>88</v>
      </c>
      <c r="E8709" s="2" t="s">
        <v>7039</v>
      </c>
      <c r="F8709" s="2">
        <v>39121400</v>
      </c>
      <c r="G8709" s="2" t="s">
        <v>810</v>
      </c>
      <c r="H8709" s="2">
        <v>4</v>
      </c>
      <c r="I8709" s="2">
        <v>5</v>
      </c>
      <c r="J8709" s="2">
        <v>16</v>
      </c>
      <c r="K8709" s="2">
        <v>2</v>
      </c>
      <c r="L8709" s="3">
        <v>465461.36</v>
      </c>
      <c r="M8709" s="2" t="s">
        <v>0</v>
      </c>
      <c r="N8709" s="4" t="s">
        <v>21</v>
      </c>
    </row>
    <row r="8710" spans="1:14" x14ac:dyDescent="0.25">
      <c r="A8710" s="1" t="s">
        <v>363</v>
      </c>
      <c r="B8710" s="2" t="s">
        <v>86</v>
      </c>
      <c r="C8710" s="2" t="s">
        <v>90</v>
      </c>
      <c r="D8710" s="2" t="s">
        <v>91</v>
      </c>
      <c r="E8710" s="2" t="s">
        <v>7040</v>
      </c>
      <c r="F8710" s="2">
        <v>40142000</v>
      </c>
      <c r="G8710" s="2" t="s">
        <v>810</v>
      </c>
      <c r="H8710" s="2">
        <v>4</v>
      </c>
      <c r="I8710" s="2">
        <v>5</v>
      </c>
      <c r="J8710" s="2">
        <v>16</v>
      </c>
      <c r="K8710" s="2">
        <v>5</v>
      </c>
      <c r="L8710" s="3">
        <v>669791.5</v>
      </c>
      <c r="M8710" s="2" t="s">
        <v>0</v>
      </c>
      <c r="N8710" s="4" t="s">
        <v>21</v>
      </c>
    </row>
    <row r="8711" spans="1:14" x14ac:dyDescent="0.25">
      <c r="A8711" s="1" t="s">
        <v>363</v>
      </c>
      <c r="B8711" s="2" t="s">
        <v>86</v>
      </c>
      <c r="C8711" s="2" t="s">
        <v>90</v>
      </c>
      <c r="D8711" s="2" t="s">
        <v>91</v>
      </c>
      <c r="E8711" s="2" t="s">
        <v>7041</v>
      </c>
      <c r="F8711" s="2">
        <v>40142000</v>
      </c>
      <c r="G8711" s="2" t="s">
        <v>810</v>
      </c>
      <c r="H8711" s="2">
        <v>4</v>
      </c>
      <c r="I8711" s="2">
        <v>5</v>
      </c>
      <c r="J8711" s="2">
        <v>16</v>
      </c>
      <c r="K8711" s="2">
        <v>4</v>
      </c>
      <c r="L8711" s="3">
        <v>275784.88</v>
      </c>
      <c r="M8711" s="2" t="s">
        <v>0</v>
      </c>
      <c r="N8711" s="4" t="s">
        <v>21</v>
      </c>
    </row>
    <row r="8712" spans="1:14" x14ac:dyDescent="0.25">
      <c r="A8712" s="1" t="s">
        <v>363</v>
      </c>
      <c r="B8712" s="2" t="s">
        <v>86</v>
      </c>
      <c r="C8712" s="2" t="s">
        <v>90</v>
      </c>
      <c r="D8712" s="2" t="s">
        <v>91</v>
      </c>
      <c r="E8712" s="2" t="s">
        <v>18582</v>
      </c>
      <c r="F8712" s="2">
        <v>40142000</v>
      </c>
      <c r="G8712" s="2" t="s">
        <v>810</v>
      </c>
      <c r="H8712" s="2">
        <v>4</v>
      </c>
      <c r="I8712" s="2">
        <v>5</v>
      </c>
      <c r="J8712" s="2">
        <v>16</v>
      </c>
      <c r="K8712" s="2">
        <v>1</v>
      </c>
      <c r="L8712" s="3">
        <v>39049.85</v>
      </c>
      <c r="M8712" s="2" t="s">
        <v>0</v>
      </c>
      <c r="N8712" s="4" t="s">
        <v>21</v>
      </c>
    </row>
    <row r="8713" spans="1:14" x14ac:dyDescent="0.25">
      <c r="A8713" s="1" t="s">
        <v>363</v>
      </c>
      <c r="B8713" s="2" t="s">
        <v>86</v>
      </c>
      <c r="C8713" s="2" t="s">
        <v>90</v>
      </c>
      <c r="D8713" s="2" t="s">
        <v>91</v>
      </c>
      <c r="E8713" s="2" t="s">
        <v>7042</v>
      </c>
      <c r="F8713" s="2">
        <v>39131700</v>
      </c>
      <c r="G8713" s="2" t="s">
        <v>810</v>
      </c>
      <c r="H8713" s="2">
        <v>4</v>
      </c>
      <c r="I8713" s="2">
        <v>5</v>
      </c>
      <c r="J8713" s="2">
        <v>16</v>
      </c>
      <c r="K8713" s="2">
        <v>40</v>
      </c>
      <c r="L8713" s="3">
        <v>154176.4</v>
      </c>
      <c r="M8713" s="2" t="s">
        <v>17389</v>
      </c>
      <c r="N8713" s="4" t="s">
        <v>21</v>
      </c>
    </row>
    <row r="8714" spans="1:14" x14ac:dyDescent="0.25">
      <c r="A8714" s="1" t="s">
        <v>363</v>
      </c>
      <c r="B8714" s="2" t="s">
        <v>86</v>
      </c>
      <c r="C8714" s="2" t="s">
        <v>90</v>
      </c>
      <c r="D8714" s="2" t="s">
        <v>91</v>
      </c>
      <c r="E8714" s="2" t="s">
        <v>7043</v>
      </c>
      <c r="F8714" s="2">
        <v>39131700</v>
      </c>
      <c r="G8714" s="2" t="s">
        <v>810</v>
      </c>
      <c r="H8714" s="2">
        <v>4</v>
      </c>
      <c r="I8714" s="2">
        <v>5</v>
      </c>
      <c r="J8714" s="2">
        <v>16</v>
      </c>
      <c r="K8714" s="2">
        <v>40</v>
      </c>
      <c r="L8714" s="3">
        <v>38508.400000000001</v>
      </c>
      <c r="M8714" s="2" t="s">
        <v>17389</v>
      </c>
      <c r="N8714" s="4" t="s">
        <v>21</v>
      </c>
    </row>
    <row r="8715" spans="1:14" x14ac:dyDescent="0.25">
      <c r="A8715" s="1" t="s">
        <v>363</v>
      </c>
      <c r="B8715" s="2" t="s">
        <v>86</v>
      </c>
      <c r="C8715" s="2" t="s">
        <v>90</v>
      </c>
      <c r="D8715" s="2" t="s">
        <v>91</v>
      </c>
      <c r="E8715" s="2" t="s">
        <v>7044</v>
      </c>
      <c r="F8715" s="2">
        <v>39131700</v>
      </c>
      <c r="G8715" s="2" t="s">
        <v>810</v>
      </c>
      <c r="H8715" s="2">
        <v>4</v>
      </c>
      <c r="I8715" s="2">
        <v>5</v>
      </c>
      <c r="J8715" s="2">
        <v>16</v>
      </c>
      <c r="K8715" s="2">
        <v>40</v>
      </c>
      <c r="L8715" s="3">
        <v>42364</v>
      </c>
      <c r="M8715" s="2" t="s">
        <v>17389</v>
      </c>
      <c r="N8715" s="4" t="s">
        <v>21</v>
      </c>
    </row>
    <row r="8716" spans="1:14" x14ac:dyDescent="0.25">
      <c r="A8716" s="1" t="s">
        <v>363</v>
      </c>
      <c r="B8716" s="2" t="s">
        <v>86</v>
      </c>
      <c r="C8716" s="2" t="s">
        <v>90</v>
      </c>
      <c r="D8716" s="2" t="s">
        <v>91</v>
      </c>
      <c r="E8716" s="2" t="s">
        <v>7045</v>
      </c>
      <c r="F8716" s="2">
        <v>39131700</v>
      </c>
      <c r="G8716" s="2" t="s">
        <v>810</v>
      </c>
      <c r="H8716" s="2">
        <v>4</v>
      </c>
      <c r="I8716" s="2">
        <v>5</v>
      </c>
      <c r="J8716" s="2">
        <v>16</v>
      </c>
      <c r="K8716" s="2">
        <v>10</v>
      </c>
      <c r="L8716" s="3">
        <v>26775</v>
      </c>
      <c r="M8716" s="2" t="s">
        <v>17389</v>
      </c>
      <c r="N8716" s="4" t="s">
        <v>21</v>
      </c>
    </row>
    <row r="8717" spans="1:14" x14ac:dyDescent="0.25">
      <c r="A8717" s="1" t="s">
        <v>363</v>
      </c>
      <c r="B8717" s="2" t="s">
        <v>86</v>
      </c>
      <c r="C8717" s="2" t="s">
        <v>90</v>
      </c>
      <c r="D8717" s="2" t="s">
        <v>91</v>
      </c>
      <c r="E8717" s="2" t="s">
        <v>7046</v>
      </c>
      <c r="F8717" s="2">
        <v>39131700</v>
      </c>
      <c r="G8717" s="2" t="s">
        <v>810</v>
      </c>
      <c r="H8717" s="2">
        <v>4</v>
      </c>
      <c r="I8717" s="2">
        <v>5</v>
      </c>
      <c r="J8717" s="2">
        <v>16</v>
      </c>
      <c r="K8717" s="2">
        <v>10</v>
      </c>
      <c r="L8717" s="3">
        <v>48801.900000000009</v>
      </c>
      <c r="M8717" s="2" t="s">
        <v>17389</v>
      </c>
      <c r="N8717" s="4" t="s">
        <v>21</v>
      </c>
    </row>
    <row r="8718" spans="1:14" x14ac:dyDescent="0.25">
      <c r="A8718" s="1" t="s">
        <v>363</v>
      </c>
      <c r="B8718" s="2" t="s">
        <v>86</v>
      </c>
      <c r="C8718" s="2" t="s">
        <v>90</v>
      </c>
      <c r="D8718" s="2" t="s">
        <v>91</v>
      </c>
      <c r="E8718" s="2" t="s">
        <v>7047</v>
      </c>
      <c r="F8718" s="2">
        <v>39131707</v>
      </c>
      <c r="G8718" s="2" t="s">
        <v>810</v>
      </c>
      <c r="H8718" s="2">
        <v>4</v>
      </c>
      <c r="I8718" s="2">
        <v>5</v>
      </c>
      <c r="J8718" s="2">
        <v>16</v>
      </c>
      <c r="K8718" s="2">
        <v>80</v>
      </c>
      <c r="L8718" s="3">
        <v>10281.6</v>
      </c>
      <c r="M8718" s="2" t="s">
        <v>0</v>
      </c>
      <c r="N8718" s="4" t="s">
        <v>21</v>
      </c>
    </row>
    <row r="8719" spans="1:14" x14ac:dyDescent="0.25">
      <c r="A8719" s="1" t="s">
        <v>363</v>
      </c>
      <c r="B8719" s="2" t="s">
        <v>86</v>
      </c>
      <c r="C8719" s="2" t="s">
        <v>90</v>
      </c>
      <c r="D8719" s="2" t="s">
        <v>91</v>
      </c>
      <c r="E8719" s="2" t="s">
        <v>7048</v>
      </c>
      <c r="F8719" s="2">
        <v>39131707</v>
      </c>
      <c r="G8719" s="2" t="s">
        <v>810</v>
      </c>
      <c r="H8719" s="2">
        <v>4</v>
      </c>
      <c r="I8719" s="2">
        <v>5</v>
      </c>
      <c r="J8719" s="2">
        <v>16</v>
      </c>
      <c r="K8719" s="2">
        <v>80</v>
      </c>
      <c r="L8719" s="3">
        <v>14470.4</v>
      </c>
      <c r="M8719" s="2" t="s">
        <v>0</v>
      </c>
      <c r="N8719" s="4" t="s">
        <v>21</v>
      </c>
    </row>
    <row r="8720" spans="1:14" x14ac:dyDescent="0.25">
      <c r="A8720" s="1" t="s">
        <v>363</v>
      </c>
      <c r="B8720" s="2" t="s">
        <v>86</v>
      </c>
      <c r="C8720" s="2" t="s">
        <v>90</v>
      </c>
      <c r="D8720" s="2" t="s">
        <v>91</v>
      </c>
      <c r="E8720" s="2" t="s">
        <v>7049</v>
      </c>
      <c r="F8720" s="2">
        <v>39131707</v>
      </c>
      <c r="G8720" s="2" t="s">
        <v>810</v>
      </c>
      <c r="H8720" s="2">
        <v>4</v>
      </c>
      <c r="I8720" s="2">
        <v>5</v>
      </c>
      <c r="J8720" s="2">
        <v>16</v>
      </c>
      <c r="K8720" s="2">
        <v>80</v>
      </c>
      <c r="L8720" s="3">
        <v>26275.200000000001</v>
      </c>
      <c r="M8720" s="2" t="s">
        <v>0</v>
      </c>
      <c r="N8720" s="4" t="s">
        <v>21</v>
      </c>
    </row>
    <row r="8721" spans="1:14" x14ac:dyDescent="0.25">
      <c r="A8721" s="1" t="s">
        <v>363</v>
      </c>
      <c r="B8721" s="2" t="s">
        <v>86</v>
      </c>
      <c r="C8721" s="2" t="s">
        <v>90</v>
      </c>
      <c r="D8721" s="2" t="s">
        <v>91</v>
      </c>
      <c r="E8721" s="2" t="s">
        <v>7050</v>
      </c>
      <c r="F8721" s="2">
        <v>39131707</v>
      </c>
      <c r="G8721" s="2" t="s">
        <v>810</v>
      </c>
      <c r="H8721" s="2">
        <v>4</v>
      </c>
      <c r="I8721" s="2">
        <v>5</v>
      </c>
      <c r="J8721" s="2">
        <v>16</v>
      </c>
      <c r="K8721" s="2">
        <v>15</v>
      </c>
      <c r="L8721" s="3">
        <v>8371.65</v>
      </c>
      <c r="M8721" s="2" t="s">
        <v>0</v>
      </c>
      <c r="N8721" s="4" t="s">
        <v>21</v>
      </c>
    </row>
    <row r="8722" spans="1:14" x14ac:dyDescent="0.25">
      <c r="A8722" s="1" t="s">
        <v>363</v>
      </c>
      <c r="B8722" s="2" t="s">
        <v>86</v>
      </c>
      <c r="C8722" s="2" t="s">
        <v>90</v>
      </c>
      <c r="D8722" s="2" t="s">
        <v>91</v>
      </c>
      <c r="E8722" s="2" t="s">
        <v>7051</v>
      </c>
      <c r="F8722" s="2">
        <v>39131707</v>
      </c>
      <c r="G8722" s="2" t="s">
        <v>810</v>
      </c>
      <c r="H8722" s="2">
        <v>4</v>
      </c>
      <c r="I8722" s="2">
        <v>5</v>
      </c>
      <c r="J8722" s="2">
        <v>16</v>
      </c>
      <c r="K8722" s="2">
        <v>15</v>
      </c>
      <c r="L8722" s="3">
        <v>20473.95</v>
      </c>
      <c r="M8722" s="2" t="s">
        <v>0</v>
      </c>
      <c r="N8722" s="4" t="s">
        <v>21</v>
      </c>
    </row>
    <row r="8723" spans="1:14" x14ac:dyDescent="0.25">
      <c r="A8723" s="1" t="s">
        <v>363</v>
      </c>
      <c r="B8723" s="2" t="s">
        <v>86</v>
      </c>
      <c r="C8723" s="2" t="s">
        <v>90</v>
      </c>
      <c r="D8723" s="2" t="s">
        <v>91</v>
      </c>
      <c r="E8723" s="2" t="s">
        <v>7052</v>
      </c>
      <c r="F8723" s="2">
        <v>39131707</v>
      </c>
      <c r="G8723" s="2" t="s">
        <v>810</v>
      </c>
      <c r="H8723" s="2">
        <v>4</v>
      </c>
      <c r="I8723" s="2">
        <v>5</v>
      </c>
      <c r="J8723" s="2">
        <v>16</v>
      </c>
      <c r="K8723" s="2">
        <v>40</v>
      </c>
      <c r="L8723" s="3">
        <v>8568</v>
      </c>
      <c r="M8723" s="2" t="s">
        <v>0</v>
      </c>
      <c r="N8723" s="4" t="s">
        <v>21</v>
      </c>
    </row>
    <row r="8724" spans="1:14" x14ac:dyDescent="0.25">
      <c r="A8724" s="1" t="s">
        <v>363</v>
      </c>
      <c r="B8724" s="2" t="s">
        <v>86</v>
      </c>
      <c r="C8724" s="2" t="s">
        <v>90</v>
      </c>
      <c r="D8724" s="2" t="s">
        <v>91</v>
      </c>
      <c r="E8724" s="2" t="s">
        <v>7053</v>
      </c>
      <c r="F8724" s="2">
        <v>39131707</v>
      </c>
      <c r="G8724" s="2" t="s">
        <v>810</v>
      </c>
      <c r="H8724" s="2">
        <v>4</v>
      </c>
      <c r="I8724" s="2">
        <v>5</v>
      </c>
      <c r="J8724" s="2">
        <v>16</v>
      </c>
      <c r="K8724" s="2">
        <v>40</v>
      </c>
      <c r="L8724" s="3">
        <v>14042</v>
      </c>
      <c r="M8724" s="2" t="s">
        <v>0</v>
      </c>
      <c r="N8724" s="4" t="s">
        <v>21</v>
      </c>
    </row>
    <row r="8725" spans="1:14" x14ac:dyDescent="0.25">
      <c r="A8725" s="1" t="s">
        <v>363</v>
      </c>
      <c r="B8725" s="2" t="s">
        <v>86</v>
      </c>
      <c r="C8725" s="2" t="s">
        <v>90</v>
      </c>
      <c r="D8725" s="2" t="s">
        <v>91</v>
      </c>
      <c r="E8725" s="2" t="s">
        <v>7054</v>
      </c>
      <c r="F8725" s="2">
        <v>39131707</v>
      </c>
      <c r="G8725" s="2" t="s">
        <v>810</v>
      </c>
      <c r="H8725" s="2">
        <v>4</v>
      </c>
      <c r="I8725" s="2">
        <v>5</v>
      </c>
      <c r="J8725" s="2">
        <v>16</v>
      </c>
      <c r="K8725" s="2">
        <v>40</v>
      </c>
      <c r="L8725" s="3">
        <v>32272.799999999996</v>
      </c>
      <c r="M8725" s="2" t="s">
        <v>0</v>
      </c>
      <c r="N8725" s="4" t="s">
        <v>21</v>
      </c>
    </row>
    <row r="8726" spans="1:14" x14ac:dyDescent="0.25">
      <c r="A8726" s="1" t="s">
        <v>363</v>
      </c>
      <c r="B8726" s="2" t="s">
        <v>86</v>
      </c>
      <c r="C8726" s="2" t="s">
        <v>90</v>
      </c>
      <c r="D8726" s="2" t="s">
        <v>91</v>
      </c>
      <c r="E8726" s="2" t="s">
        <v>7055</v>
      </c>
      <c r="F8726" s="2">
        <v>39131707</v>
      </c>
      <c r="G8726" s="2" t="s">
        <v>810</v>
      </c>
      <c r="H8726" s="2">
        <v>4</v>
      </c>
      <c r="I8726" s="2">
        <v>5</v>
      </c>
      <c r="J8726" s="2">
        <v>16</v>
      </c>
      <c r="K8726" s="2">
        <v>15</v>
      </c>
      <c r="L8726" s="3">
        <v>27310.5</v>
      </c>
      <c r="M8726" s="2" t="s">
        <v>0</v>
      </c>
      <c r="N8726" s="4" t="s">
        <v>21</v>
      </c>
    </row>
    <row r="8727" spans="1:14" x14ac:dyDescent="0.25">
      <c r="A8727" s="1" t="s">
        <v>363</v>
      </c>
      <c r="B8727" s="2" t="s">
        <v>86</v>
      </c>
      <c r="C8727" s="2" t="s">
        <v>90</v>
      </c>
      <c r="D8727" s="2" t="s">
        <v>91</v>
      </c>
      <c r="E8727" s="2" t="s">
        <v>7056</v>
      </c>
      <c r="F8727" s="2">
        <v>39131707</v>
      </c>
      <c r="G8727" s="2" t="s">
        <v>810</v>
      </c>
      <c r="H8727" s="2">
        <v>4</v>
      </c>
      <c r="I8727" s="2">
        <v>5</v>
      </c>
      <c r="J8727" s="2">
        <v>16</v>
      </c>
      <c r="K8727" s="2">
        <v>15</v>
      </c>
      <c r="L8727" s="3">
        <v>63653.1</v>
      </c>
      <c r="M8727" s="2" t="s">
        <v>0</v>
      </c>
      <c r="N8727" s="4" t="s">
        <v>21</v>
      </c>
    </row>
    <row r="8728" spans="1:14" x14ac:dyDescent="0.25">
      <c r="A8728" s="1" t="s">
        <v>363</v>
      </c>
      <c r="B8728" s="2" t="s">
        <v>86</v>
      </c>
      <c r="C8728" s="2" t="s">
        <v>90</v>
      </c>
      <c r="D8728" s="2" t="s">
        <v>91</v>
      </c>
      <c r="E8728" s="2" t="s">
        <v>7057</v>
      </c>
      <c r="F8728" s="2">
        <v>40171708</v>
      </c>
      <c r="G8728" s="2" t="s">
        <v>810</v>
      </c>
      <c r="H8728" s="2">
        <v>4</v>
      </c>
      <c r="I8728" s="2">
        <v>5</v>
      </c>
      <c r="J8728" s="2">
        <v>16</v>
      </c>
      <c r="K8728" s="2">
        <v>250</v>
      </c>
      <c r="L8728" s="3">
        <v>30940</v>
      </c>
      <c r="M8728" s="2" t="s">
        <v>0</v>
      </c>
      <c r="N8728" s="4" t="s">
        <v>21</v>
      </c>
    </row>
    <row r="8729" spans="1:14" x14ac:dyDescent="0.25">
      <c r="A8729" s="1" t="s">
        <v>363</v>
      </c>
      <c r="B8729" s="2" t="s">
        <v>86</v>
      </c>
      <c r="C8729" s="2" t="s">
        <v>90</v>
      </c>
      <c r="D8729" s="2" t="s">
        <v>91</v>
      </c>
      <c r="E8729" s="2" t="s">
        <v>7058</v>
      </c>
      <c r="F8729" s="2">
        <v>40171708</v>
      </c>
      <c r="G8729" s="2" t="s">
        <v>810</v>
      </c>
      <c r="H8729" s="2">
        <v>4</v>
      </c>
      <c r="I8729" s="2">
        <v>5</v>
      </c>
      <c r="J8729" s="2">
        <v>16</v>
      </c>
      <c r="K8729" s="2">
        <v>20</v>
      </c>
      <c r="L8729" s="3">
        <v>5926.2</v>
      </c>
      <c r="M8729" s="2" t="s">
        <v>0</v>
      </c>
      <c r="N8729" s="4" t="s">
        <v>21</v>
      </c>
    </row>
    <row r="8730" spans="1:14" x14ac:dyDescent="0.25">
      <c r="A8730" s="1" t="s">
        <v>363</v>
      </c>
      <c r="B8730" s="2" t="s">
        <v>86</v>
      </c>
      <c r="C8730" s="2" t="s">
        <v>90</v>
      </c>
      <c r="D8730" s="2" t="s">
        <v>91</v>
      </c>
      <c r="E8730" s="2" t="s">
        <v>7059</v>
      </c>
      <c r="F8730" s="2">
        <v>40173608</v>
      </c>
      <c r="G8730" s="2" t="s">
        <v>810</v>
      </c>
      <c r="H8730" s="2">
        <v>4</v>
      </c>
      <c r="I8730" s="2">
        <v>5</v>
      </c>
      <c r="J8730" s="2">
        <v>16</v>
      </c>
      <c r="K8730" s="2">
        <v>40</v>
      </c>
      <c r="L8730" s="3">
        <v>20658.400000000001</v>
      </c>
      <c r="M8730" s="2" t="s">
        <v>0</v>
      </c>
      <c r="N8730" s="4" t="s">
        <v>21</v>
      </c>
    </row>
    <row r="8731" spans="1:14" x14ac:dyDescent="0.25">
      <c r="A8731" s="1" t="s">
        <v>363</v>
      </c>
      <c r="B8731" s="2" t="s">
        <v>86</v>
      </c>
      <c r="C8731" s="2" t="s">
        <v>90</v>
      </c>
      <c r="D8731" s="2" t="s">
        <v>91</v>
      </c>
      <c r="E8731" s="2" t="s">
        <v>7060</v>
      </c>
      <c r="F8731" s="2">
        <v>40141720</v>
      </c>
      <c r="G8731" s="2" t="s">
        <v>810</v>
      </c>
      <c r="H8731" s="2">
        <v>4</v>
      </c>
      <c r="I8731" s="2">
        <v>5</v>
      </c>
      <c r="J8731" s="2">
        <v>16</v>
      </c>
      <c r="K8731" s="2">
        <v>40</v>
      </c>
      <c r="L8731" s="3">
        <v>19611.199999999997</v>
      </c>
      <c r="M8731" s="2" t="s">
        <v>0</v>
      </c>
      <c r="N8731" s="4" t="s">
        <v>21</v>
      </c>
    </row>
    <row r="8732" spans="1:14" x14ac:dyDescent="0.25">
      <c r="A8732" s="1" t="s">
        <v>363</v>
      </c>
      <c r="B8732" s="2" t="s">
        <v>86</v>
      </c>
      <c r="C8732" s="2" t="s">
        <v>90</v>
      </c>
      <c r="D8732" s="2" t="s">
        <v>91</v>
      </c>
      <c r="E8732" s="2" t="s">
        <v>7061</v>
      </c>
      <c r="F8732" s="2">
        <v>40174908</v>
      </c>
      <c r="G8732" s="2" t="s">
        <v>810</v>
      </c>
      <c r="H8732" s="2">
        <v>4</v>
      </c>
      <c r="I8732" s="2">
        <v>5</v>
      </c>
      <c r="J8732" s="2">
        <v>16</v>
      </c>
      <c r="K8732" s="2">
        <v>40</v>
      </c>
      <c r="L8732" s="3">
        <v>32748.800000000003</v>
      </c>
      <c r="M8732" s="2" t="s">
        <v>0</v>
      </c>
      <c r="N8732" s="4" t="s">
        <v>21</v>
      </c>
    </row>
    <row r="8733" spans="1:14" x14ac:dyDescent="0.25">
      <c r="A8733" s="1" t="s">
        <v>363</v>
      </c>
      <c r="B8733" s="2" t="s">
        <v>86</v>
      </c>
      <c r="C8733" s="2" t="s">
        <v>90</v>
      </c>
      <c r="D8733" s="2" t="s">
        <v>91</v>
      </c>
      <c r="E8733" s="2" t="s">
        <v>7062</v>
      </c>
      <c r="F8733" s="2">
        <v>40174908</v>
      </c>
      <c r="G8733" s="2" t="s">
        <v>810</v>
      </c>
      <c r="H8733" s="2">
        <v>4</v>
      </c>
      <c r="I8733" s="2">
        <v>5</v>
      </c>
      <c r="J8733" s="2">
        <v>16</v>
      </c>
      <c r="K8733" s="2">
        <v>20</v>
      </c>
      <c r="L8733" s="3">
        <v>43649.2</v>
      </c>
      <c r="M8733" s="2" t="s">
        <v>0</v>
      </c>
      <c r="N8733" s="4" t="s">
        <v>21</v>
      </c>
    </row>
    <row r="8734" spans="1:14" x14ac:dyDescent="0.25">
      <c r="A8734" s="1" t="s">
        <v>363</v>
      </c>
      <c r="B8734" s="2" t="s">
        <v>86</v>
      </c>
      <c r="C8734" s="2" t="s">
        <v>90</v>
      </c>
      <c r="D8734" s="2" t="s">
        <v>91</v>
      </c>
      <c r="E8734" s="2" t="s">
        <v>7063</v>
      </c>
      <c r="F8734" s="2">
        <v>40174908</v>
      </c>
      <c r="G8734" s="2" t="s">
        <v>810</v>
      </c>
      <c r="H8734" s="2">
        <v>4</v>
      </c>
      <c r="I8734" s="2">
        <v>5</v>
      </c>
      <c r="J8734" s="2">
        <v>16</v>
      </c>
      <c r="K8734" s="2">
        <v>20</v>
      </c>
      <c r="L8734" s="3">
        <v>122022.6</v>
      </c>
      <c r="M8734" s="2" t="s">
        <v>0</v>
      </c>
      <c r="N8734" s="4" t="s">
        <v>21</v>
      </c>
    </row>
    <row r="8735" spans="1:14" x14ac:dyDescent="0.25">
      <c r="A8735" s="1" t="s">
        <v>363</v>
      </c>
      <c r="B8735" s="2" t="s">
        <v>86</v>
      </c>
      <c r="C8735" s="2" t="s">
        <v>90</v>
      </c>
      <c r="D8735" s="2" t="s">
        <v>91</v>
      </c>
      <c r="E8735" s="2" t="s">
        <v>7064</v>
      </c>
      <c r="F8735" s="2">
        <v>40174908</v>
      </c>
      <c r="G8735" s="2" t="s">
        <v>810</v>
      </c>
      <c r="H8735" s="2">
        <v>4</v>
      </c>
      <c r="I8735" s="2">
        <v>5</v>
      </c>
      <c r="J8735" s="2">
        <v>16</v>
      </c>
      <c r="K8735" s="2">
        <v>150</v>
      </c>
      <c r="L8735" s="3">
        <v>11602.5</v>
      </c>
      <c r="M8735" s="2" t="s">
        <v>0</v>
      </c>
      <c r="N8735" s="4" t="s">
        <v>21</v>
      </c>
    </row>
    <row r="8736" spans="1:14" x14ac:dyDescent="0.25">
      <c r="A8736" s="1" t="s">
        <v>363</v>
      </c>
      <c r="B8736" s="2" t="s">
        <v>86</v>
      </c>
      <c r="C8736" s="2" t="s">
        <v>90</v>
      </c>
      <c r="D8736" s="2" t="s">
        <v>91</v>
      </c>
      <c r="E8736" s="2" t="s">
        <v>7065</v>
      </c>
      <c r="F8736" s="2">
        <v>40174908</v>
      </c>
      <c r="G8736" s="2" t="s">
        <v>810</v>
      </c>
      <c r="H8736" s="2">
        <v>4</v>
      </c>
      <c r="I8736" s="2">
        <v>5</v>
      </c>
      <c r="J8736" s="2">
        <v>16</v>
      </c>
      <c r="K8736" s="2">
        <v>30</v>
      </c>
      <c r="L8736" s="3">
        <v>5355</v>
      </c>
      <c r="M8736" s="2" t="s">
        <v>0</v>
      </c>
      <c r="N8736" s="4" t="s">
        <v>21</v>
      </c>
    </row>
    <row r="8737" spans="1:14" x14ac:dyDescent="0.25">
      <c r="A8737" s="1" t="s">
        <v>363</v>
      </c>
      <c r="B8737" s="2" t="s">
        <v>86</v>
      </c>
      <c r="C8737" s="2" t="s">
        <v>90</v>
      </c>
      <c r="D8737" s="2" t="s">
        <v>91</v>
      </c>
      <c r="E8737" s="2" t="s">
        <v>7066</v>
      </c>
      <c r="F8737" s="2">
        <v>40174908</v>
      </c>
      <c r="G8737" s="2" t="s">
        <v>810</v>
      </c>
      <c r="H8737" s="2">
        <v>4</v>
      </c>
      <c r="I8737" s="2">
        <v>5</v>
      </c>
      <c r="J8737" s="2">
        <v>16</v>
      </c>
      <c r="K8737" s="2">
        <v>20</v>
      </c>
      <c r="L8737" s="3">
        <v>14684.6</v>
      </c>
      <c r="M8737" s="2" t="s">
        <v>0</v>
      </c>
      <c r="N8737" s="4" t="s">
        <v>21</v>
      </c>
    </row>
    <row r="8738" spans="1:14" x14ac:dyDescent="0.25">
      <c r="A8738" s="1" t="s">
        <v>363</v>
      </c>
      <c r="B8738" s="2" t="s">
        <v>86</v>
      </c>
      <c r="C8738" s="2" t="s">
        <v>90</v>
      </c>
      <c r="D8738" s="2" t="s">
        <v>91</v>
      </c>
      <c r="E8738" s="2" t="s">
        <v>7067</v>
      </c>
      <c r="F8738" s="2">
        <v>40174608</v>
      </c>
      <c r="G8738" s="2" t="s">
        <v>810</v>
      </c>
      <c r="H8738" s="2">
        <v>4</v>
      </c>
      <c r="I8738" s="2">
        <v>5</v>
      </c>
      <c r="J8738" s="2">
        <v>16</v>
      </c>
      <c r="K8738" s="2">
        <v>170</v>
      </c>
      <c r="L8738" s="3">
        <v>37425.5</v>
      </c>
      <c r="M8738" s="2" t="s">
        <v>0</v>
      </c>
      <c r="N8738" s="4" t="s">
        <v>21</v>
      </c>
    </row>
    <row r="8739" spans="1:14" x14ac:dyDescent="0.25">
      <c r="A8739" s="1" t="s">
        <v>363</v>
      </c>
      <c r="B8739" s="2" t="s">
        <v>86</v>
      </c>
      <c r="C8739" s="2" t="s">
        <v>90</v>
      </c>
      <c r="D8739" s="2" t="s">
        <v>91</v>
      </c>
      <c r="E8739" s="2" t="s">
        <v>7068</v>
      </c>
      <c r="F8739" s="2">
        <v>40174608</v>
      </c>
      <c r="G8739" s="2" t="s">
        <v>810</v>
      </c>
      <c r="H8739" s="2">
        <v>4</v>
      </c>
      <c r="I8739" s="2">
        <v>5</v>
      </c>
      <c r="J8739" s="2">
        <v>16</v>
      </c>
      <c r="K8739" s="2">
        <v>20</v>
      </c>
      <c r="L8739" s="3">
        <v>68544</v>
      </c>
      <c r="M8739" s="2" t="s">
        <v>0</v>
      </c>
      <c r="N8739" s="4" t="s">
        <v>21</v>
      </c>
    </row>
    <row r="8740" spans="1:14" x14ac:dyDescent="0.25">
      <c r="A8740" s="1" t="s">
        <v>363</v>
      </c>
      <c r="B8740" s="2" t="s">
        <v>86</v>
      </c>
      <c r="C8740" s="2" t="s">
        <v>90</v>
      </c>
      <c r="D8740" s="2" t="s">
        <v>91</v>
      </c>
      <c r="E8740" s="2" t="s">
        <v>7069</v>
      </c>
      <c r="F8740" s="2">
        <v>40172808</v>
      </c>
      <c r="G8740" s="2" t="s">
        <v>810</v>
      </c>
      <c r="H8740" s="2">
        <v>4</v>
      </c>
      <c r="I8740" s="2">
        <v>5</v>
      </c>
      <c r="J8740" s="2">
        <v>16</v>
      </c>
      <c r="K8740" s="2">
        <v>170</v>
      </c>
      <c r="L8740" s="3">
        <v>26905.9</v>
      </c>
      <c r="M8740" s="2" t="s">
        <v>0</v>
      </c>
      <c r="N8740" s="4" t="s">
        <v>21</v>
      </c>
    </row>
    <row r="8741" spans="1:14" x14ac:dyDescent="0.25">
      <c r="A8741" s="1" t="s">
        <v>363</v>
      </c>
      <c r="B8741" s="2" t="s">
        <v>86</v>
      </c>
      <c r="C8741" s="2" t="s">
        <v>90</v>
      </c>
      <c r="D8741" s="2" t="s">
        <v>91</v>
      </c>
      <c r="E8741" s="2" t="s">
        <v>7070</v>
      </c>
      <c r="F8741" s="2">
        <v>40172808</v>
      </c>
      <c r="G8741" s="2" t="s">
        <v>810</v>
      </c>
      <c r="H8741" s="2">
        <v>4</v>
      </c>
      <c r="I8741" s="2">
        <v>5</v>
      </c>
      <c r="J8741" s="2">
        <v>16</v>
      </c>
      <c r="K8741" s="2">
        <v>80</v>
      </c>
      <c r="L8741" s="3">
        <v>14851.199999999999</v>
      </c>
      <c r="M8741" s="2" t="s">
        <v>0</v>
      </c>
      <c r="N8741" s="4" t="s">
        <v>21</v>
      </c>
    </row>
    <row r="8742" spans="1:14" x14ac:dyDescent="0.25">
      <c r="A8742" s="1" t="s">
        <v>363</v>
      </c>
      <c r="B8742" s="2" t="s">
        <v>86</v>
      </c>
      <c r="C8742" s="2" t="s">
        <v>90</v>
      </c>
      <c r="D8742" s="2" t="s">
        <v>91</v>
      </c>
      <c r="E8742" s="2" t="s">
        <v>7071</v>
      </c>
      <c r="F8742" s="2">
        <v>40172808</v>
      </c>
      <c r="G8742" s="2" t="s">
        <v>810</v>
      </c>
      <c r="H8742" s="2">
        <v>4</v>
      </c>
      <c r="I8742" s="2">
        <v>5</v>
      </c>
      <c r="J8742" s="2">
        <v>16</v>
      </c>
      <c r="K8742" s="2">
        <v>70</v>
      </c>
      <c r="L8742" s="3">
        <v>24906.7</v>
      </c>
      <c r="M8742" s="2" t="s">
        <v>0</v>
      </c>
      <c r="N8742" s="4" t="s">
        <v>21</v>
      </c>
    </row>
    <row r="8743" spans="1:14" x14ac:dyDescent="0.25">
      <c r="A8743" s="1" t="s">
        <v>363</v>
      </c>
      <c r="B8743" s="2" t="s">
        <v>86</v>
      </c>
      <c r="C8743" s="2" t="s">
        <v>90</v>
      </c>
      <c r="D8743" s="2" t="s">
        <v>91</v>
      </c>
      <c r="E8743" s="2" t="s">
        <v>7072</v>
      </c>
      <c r="F8743" s="2">
        <v>40172808</v>
      </c>
      <c r="G8743" s="2" t="s">
        <v>810</v>
      </c>
      <c r="H8743" s="2">
        <v>4</v>
      </c>
      <c r="I8743" s="2">
        <v>5</v>
      </c>
      <c r="J8743" s="2">
        <v>16</v>
      </c>
      <c r="K8743" s="2">
        <v>50</v>
      </c>
      <c r="L8743" s="3">
        <v>10115</v>
      </c>
      <c r="M8743" s="2" t="s">
        <v>0</v>
      </c>
      <c r="N8743" s="4" t="s">
        <v>21</v>
      </c>
    </row>
    <row r="8744" spans="1:14" x14ac:dyDescent="0.25">
      <c r="A8744" s="1" t="s">
        <v>363</v>
      </c>
      <c r="B8744" s="2" t="s">
        <v>86</v>
      </c>
      <c r="C8744" s="2" t="s">
        <v>90</v>
      </c>
      <c r="D8744" s="2" t="s">
        <v>91</v>
      </c>
      <c r="E8744" s="2" t="s">
        <v>7073</v>
      </c>
      <c r="F8744" s="2">
        <v>40172808</v>
      </c>
      <c r="G8744" s="2" t="s">
        <v>810</v>
      </c>
      <c r="H8744" s="2">
        <v>4</v>
      </c>
      <c r="I8744" s="2">
        <v>5</v>
      </c>
      <c r="J8744" s="2">
        <v>16</v>
      </c>
      <c r="K8744" s="2">
        <v>20</v>
      </c>
      <c r="L8744" s="3">
        <v>11828.600000000002</v>
      </c>
      <c r="M8744" s="2" t="s">
        <v>0</v>
      </c>
      <c r="N8744" s="4" t="s">
        <v>21</v>
      </c>
    </row>
    <row r="8745" spans="1:14" x14ac:dyDescent="0.25">
      <c r="A8745" s="1" t="s">
        <v>363</v>
      </c>
      <c r="B8745" s="2" t="s">
        <v>86</v>
      </c>
      <c r="C8745" s="2" t="s">
        <v>90</v>
      </c>
      <c r="D8745" s="2" t="s">
        <v>91</v>
      </c>
      <c r="E8745" s="2" t="s">
        <v>7074</v>
      </c>
      <c r="F8745" s="2">
        <v>40183002</v>
      </c>
      <c r="G8745" s="2" t="s">
        <v>810</v>
      </c>
      <c r="H8745" s="2">
        <v>4</v>
      </c>
      <c r="I8745" s="2">
        <v>5</v>
      </c>
      <c r="J8745" s="2">
        <v>16</v>
      </c>
      <c r="K8745" s="2">
        <v>20</v>
      </c>
      <c r="L8745" s="3">
        <v>59999.799999999996</v>
      </c>
      <c r="M8745" s="2" t="s">
        <v>0</v>
      </c>
      <c r="N8745" s="4" t="s">
        <v>21</v>
      </c>
    </row>
    <row r="8746" spans="1:14" x14ac:dyDescent="0.25">
      <c r="A8746" s="1" t="s">
        <v>363</v>
      </c>
      <c r="B8746" s="2" t="s">
        <v>86</v>
      </c>
      <c r="C8746" s="2" t="s">
        <v>90</v>
      </c>
      <c r="D8746" s="2" t="s">
        <v>91</v>
      </c>
      <c r="E8746" s="2" t="s">
        <v>7075</v>
      </c>
      <c r="F8746" s="2">
        <v>40183002</v>
      </c>
      <c r="G8746" s="2" t="s">
        <v>810</v>
      </c>
      <c r="H8746" s="2">
        <v>4</v>
      </c>
      <c r="I8746" s="2">
        <v>5</v>
      </c>
      <c r="J8746" s="2">
        <v>16</v>
      </c>
      <c r="K8746" s="2">
        <v>10</v>
      </c>
      <c r="L8746" s="3">
        <v>46017.299999999996</v>
      </c>
      <c r="M8746" s="2" t="s">
        <v>0</v>
      </c>
      <c r="N8746" s="4" t="s">
        <v>21</v>
      </c>
    </row>
    <row r="8747" spans="1:14" x14ac:dyDescent="0.25">
      <c r="A8747" s="1" t="s">
        <v>363</v>
      </c>
      <c r="B8747" s="2" t="s">
        <v>86</v>
      </c>
      <c r="C8747" s="2" t="s">
        <v>90</v>
      </c>
      <c r="D8747" s="2" t="s">
        <v>91</v>
      </c>
      <c r="E8747" s="2" t="s">
        <v>7076</v>
      </c>
      <c r="F8747" s="2">
        <v>40183002</v>
      </c>
      <c r="G8747" s="2" t="s">
        <v>810</v>
      </c>
      <c r="H8747" s="2">
        <v>4</v>
      </c>
      <c r="I8747" s="2">
        <v>5</v>
      </c>
      <c r="J8747" s="2">
        <v>16</v>
      </c>
      <c r="K8747" s="2">
        <v>5</v>
      </c>
      <c r="L8747" s="3">
        <v>100679.95000000001</v>
      </c>
      <c r="M8747" s="2" t="s">
        <v>0</v>
      </c>
      <c r="N8747" s="4" t="s">
        <v>21</v>
      </c>
    </row>
    <row r="8748" spans="1:14" x14ac:dyDescent="0.25">
      <c r="A8748" s="1" t="s">
        <v>363</v>
      </c>
      <c r="B8748" s="2" t="s">
        <v>86</v>
      </c>
      <c r="C8748" s="2" t="s">
        <v>90</v>
      </c>
      <c r="D8748" s="2" t="s">
        <v>91</v>
      </c>
      <c r="E8748" s="2" t="s">
        <v>7077</v>
      </c>
      <c r="F8748" s="2">
        <v>20111702</v>
      </c>
      <c r="G8748" s="2" t="s">
        <v>810</v>
      </c>
      <c r="H8748" s="2">
        <v>4</v>
      </c>
      <c r="I8748" s="2">
        <v>5</v>
      </c>
      <c r="J8748" s="2">
        <v>16</v>
      </c>
      <c r="K8748" s="2">
        <v>250</v>
      </c>
      <c r="L8748" s="3">
        <v>76160</v>
      </c>
      <c r="M8748" s="2" t="s">
        <v>0</v>
      </c>
      <c r="N8748" s="4" t="s">
        <v>21</v>
      </c>
    </row>
    <row r="8749" spans="1:14" x14ac:dyDescent="0.25">
      <c r="A8749" s="1" t="s">
        <v>363</v>
      </c>
      <c r="B8749" s="2" t="s">
        <v>86</v>
      </c>
      <c r="C8749" s="2" t="s">
        <v>90</v>
      </c>
      <c r="D8749" s="2" t="s">
        <v>91</v>
      </c>
      <c r="E8749" s="2" t="s">
        <v>7078</v>
      </c>
      <c r="F8749" s="2">
        <v>40141609</v>
      </c>
      <c r="G8749" s="2" t="s">
        <v>810</v>
      </c>
      <c r="H8749" s="2">
        <v>4</v>
      </c>
      <c r="I8749" s="2">
        <v>5</v>
      </c>
      <c r="J8749" s="2">
        <v>16</v>
      </c>
      <c r="K8749" s="2">
        <v>10</v>
      </c>
      <c r="L8749" s="3">
        <v>14494.2</v>
      </c>
      <c r="M8749" s="2" t="s">
        <v>0</v>
      </c>
      <c r="N8749" s="4" t="s">
        <v>21</v>
      </c>
    </row>
    <row r="8750" spans="1:14" x14ac:dyDescent="0.25">
      <c r="A8750" s="1" t="s">
        <v>363</v>
      </c>
      <c r="B8750" s="2" t="s">
        <v>86</v>
      </c>
      <c r="C8750" s="2" t="s">
        <v>90</v>
      </c>
      <c r="D8750" s="2" t="s">
        <v>91</v>
      </c>
      <c r="E8750" s="2" t="s">
        <v>7079</v>
      </c>
      <c r="F8750" s="2">
        <v>40141609</v>
      </c>
      <c r="G8750" s="2" t="s">
        <v>810</v>
      </c>
      <c r="H8750" s="2">
        <v>4</v>
      </c>
      <c r="I8750" s="2">
        <v>5</v>
      </c>
      <c r="J8750" s="2">
        <v>16</v>
      </c>
      <c r="K8750" s="2">
        <v>40</v>
      </c>
      <c r="L8750" s="3">
        <v>121618</v>
      </c>
      <c r="M8750" s="2" t="s">
        <v>0</v>
      </c>
      <c r="N8750" s="4" t="s">
        <v>21</v>
      </c>
    </row>
    <row r="8751" spans="1:14" x14ac:dyDescent="0.25">
      <c r="A8751" s="1" t="s">
        <v>363</v>
      </c>
      <c r="B8751" s="2" t="s">
        <v>86</v>
      </c>
      <c r="C8751" s="2" t="s">
        <v>90</v>
      </c>
      <c r="D8751" s="2" t="s">
        <v>91</v>
      </c>
      <c r="E8751" s="2" t="s">
        <v>7080</v>
      </c>
      <c r="F8751" s="2">
        <v>40141609</v>
      </c>
      <c r="G8751" s="2" t="s">
        <v>810</v>
      </c>
      <c r="H8751" s="2">
        <v>4</v>
      </c>
      <c r="I8751" s="2">
        <v>5</v>
      </c>
      <c r="J8751" s="2">
        <v>16</v>
      </c>
      <c r="K8751" s="2">
        <v>4</v>
      </c>
      <c r="L8751" s="3">
        <v>26517.96</v>
      </c>
      <c r="M8751" s="2" t="s">
        <v>0</v>
      </c>
      <c r="N8751" s="4" t="s">
        <v>21</v>
      </c>
    </row>
    <row r="8752" spans="1:14" x14ac:dyDescent="0.25">
      <c r="A8752" s="1" t="s">
        <v>363</v>
      </c>
      <c r="B8752" s="2" t="s">
        <v>86</v>
      </c>
      <c r="C8752" s="2" t="s">
        <v>90</v>
      </c>
      <c r="D8752" s="2" t="s">
        <v>91</v>
      </c>
      <c r="E8752" s="2" t="s">
        <v>7081</v>
      </c>
      <c r="F8752" s="2">
        <v>40141609</v>
      </c>
      <c r="G8752" s="2" t="s">
        <v>810</v>
      </c>
      <c r="H8752" s="2">
        <v>4</v>
      </c>
      <c r="I8752" s="2">
        <v>5</v>
      </c>
      <c r="J8752" s="2">
        <v>16</v>
      </c>
      <c r="K8752" s="2">
        <v>3</v>
      </c>
      <c r="L8752" s="3">
        <v>49251.72</v>
      </c>
      <c r="M8752" s="2" t="s">
        <v>0</v>
      </c>
      <c r="N8752" s="4" t="s">
        <v>21</v>
      </c>
    </row>
    <row r="8753" spans="1:14" x14ac:dyDescent="0.25">
      <c r="A8753" s="1" t="s">
        <v>363</v>
      </c>
      <c r="B8753" s="2" t="s">
        <v>86</v>
      </c>
      <c r="C8753" s="2" t="s">
        <v>90</v>
      </c>
      <c r="D8753" s="2" t="s">
        <v>91</v>
      </c>
      <c r="E8753" s="2" t="s">
        <v>7082</v>
      </c>
      <c r="F8753" s="2">
        <v>40141609</v>
      </c>
      <c r="G8753" s="2" t="s">
        <v>810</v>
      </c>
      <c r="H8753" s="2">
        <v>4</v>
      </c>
      <c r="I8753" s="2">
        <v>5</v>
      </c>
      <c r="J8753" s="2">
        <v>16</v>
      </c>
      <c r="K8753" s="2">
        <v>3</v>
      </c>
      <c r="L8753" s="3">
        <v>79268.28</v>
      </c>
      <c r="M8753" s="2" t="s">
        <v>0</v>
      </c>
      <c r="N8753" s="4" t="s">
        <v>21</v>
      </c>
    </row>
    <row r="8754" spans="1:14" x14ac:dyDescent="0.25">
      <c r="A8754" s="1" t="s">
        <v>363</v>
      </c>
      <c r="B8754" s="2" t="s">
        <v>86</v>
      </c>
      <c r="C8754" s="2" t="s">
        <v>90</v>
      </c>
      <c r="D8754" s="2" t="s">
        <v>91</v>
      </c>
      <c r="E8754" s="2" t="s">
        <v>7083</v>
      </c>
      <c r="F8754" s="2">
        <v>30102015</v>
      </c>
      <c r="G8754" s="2" t="s">
        <v>810</v>
      </c>
      <c r="H8754" s="2">
        <v>4</v>
      </c>
      <c r="I8754" s="2">
        <v>5</v>
      </c>
      <c r="J8754" s="2">
        <v>16</v>
      </c>
      <c r="K8754" s="2">
        <v>400</v>
      </c>
      <c r="L8754" s="3">
        <v>13000988</v>
      </c>
      <c r="M8754" s="2" t="s">
        <v>0</v>
      </c>
      <c r="N8754" s="4" t="s">
        <v>21</v>
      </c>
    </row>
    <row r="8755" spans="1:14" x14ac:dyDescent="0.25">
      <c r="A8755" s="1" t="s">
        <v>363</v>
      </c>
      <c r="B8755" s="2" t="s">
        <v>86</v>
      </c>
      <c r="C8755" s="2" t="s">
        <v>90</v>
      </c>
      <c r="D8755" s="2" t="s">
        <v>91</v>
      </c>
      <c r="E8755" s="2" t="s">
        <v>7084</v>
      </c>
      <c r="F8755" s="2">
        <v>39121416</v>
      </c>
      <c r="G8755" s="2" t="s">
        <v>810</v>
      </c>
      <c r="H8755" s="2">
        <v>4</v>
      </c>
      <c r="I8755" s="2">
        <v>5</v>
      </c>
      <c r="J8755" s="2">
        <v>16</v>
      </c>
      <c r="K8755" s="2">
        <v>30</v>
      </c>
      <c r="L8755" s="3">
        <v>42340.2</v>
      </c>
      <c r="M8755" s="2" t="s">
        <v>0</v>
      </c>
      <c r="N8755" s="4" t="s">
        <v>21</v>
      </c>
    </row>
    <row r="8756" spans="1:14" x14ac:dyDescent="0.25">
      <c r="A8756" s="1" t="s">
        <v>363</v>
      </c>
      <c r="B8756" s="2" t="s">
        <v>86</v>
      </c>
      <c r="C8756" s="2" t="s">
        <v>90</v>
      </c>
      <c r="D8756" s="2" t="s">
        <v>91</v>
      </c>
      <c r="E8756" s="2" t="s">
        <v>7085</v>
      </c>
      <c r="F8756" s="2">
        <v>39121416</v>
      </c>
      <c r="G8756" s="2" t="s">
        <v>810</v>
      </c>
      <c r="H8756" s="2">
        <v>4</v>
      </c>
      <c r="I8756" s="2">
        <v>5</v>
      </c>
      <c r="J8756" s="2">
        <v>16</v>
      </c>
      <c r="K8756" s="2">
        <v>30</v>
      </c>
      <c r="L8756" s="3">
        <v>52657.5</v>
      </c>
      <c r="M8756" s="2" t="s">
        <v>0</v>
      </c>
      <c r="N8756" s="4" t="s">
        <v>21</v>
      </c>
    </row>
    <row r="8757" spans="1:14" x14ac:dyDescent="0.25">
      <c r="A8757" s="1" t="s">
        <v>363</v>
      </c>
      <c r="B8757" s="2" t="s">
        <v>86</v>
      </c>
      <c r="C8757" s="2" t="s">
        <v>90</v>
      </c>
      <c r="D8757" s="2" t="s">
        <v>91</v>
      </c>
      <c r="E8757" s="2" t="s">
        <v>6117</v>
      </c>
      <c r="F8757" s="2">
        <v>39121416</v>
      </c>
      <c r="G8757" s="2" t="s">
        <v>810</v>
      </c>
      <c r="H8757" s="2">
        <v>4</v>
      </c>
      <c r="I8757" s="2">
        <v>5</v>
      </c>
      <c r="J8757" s="2">
        <v>16</v>
      </c>
      <c r="K8757" s="2">
        <v>10</v>
      </c>
      <c r="L8757" s="3">
        <v>5771.5</v>
      </c>
      <c r="M8757" s="2" t="s">
        <v>0</v>
      </c>
      <c r="N8757" s="4" t="s">
        <v>21</v>
      </c>
    </row>
    <row r="8758" spans="1:14" x14ac:dyDescent="0.25">
      <c r="A8758" s="1" t="s">
        <v>363</v>
      </c>
      <c r="B8758" s="2" t="s">
        <v>86</v>
      </c>
      <c r="C8758" s="2" t="s">
        <v>90</v>
      </c>
      <c r="D8758" s="2" t="s">
        <v>91</v>
      </c>
      <c r="E8758" s="2" t="s">
        <v>7086</v>
      </c>
      <c r="F8758" s="2">
        <v>39121300</v>
      </c>
      <c r="G8758" s="2" t="s">
        <v>810</v>
      </c>
      <c r="H8758" s="2">
        <v>4</v>
      </c>
      <c r="I8758" s="2">
        <v>5</v>
      </c>
      <c r="J8758" s="2">
        <v>16</v>
      </c>
      <c r="K8758" s="2">
        <v>15</v>
      </c>
      <c r="L8758" s="3">
        <v>4587.45</v>
      </c>
      <c r="M8758" s="2" t="s">
        <v>0</v>
      </c>
      <c r="N8758" s="4" t="s">
        <v>21</v>
      </c>
    </row>
    <row r="8759" spans="1:14" x14ac:dyDescent="0.25">
      <c r="A8759" s="1" t="s">
        <v>363</v>
      </c>
      <c r="B8759" s="2" t="s">
        <v>86</v>
      </c>
      <c r="C8759" s="2" t="s">
        <v>90</v>
      </c>
      <c r="D8759" s="2" t="s">
        <v>91</v>
      </c>
      <c r="E8759" s="2" t="s">
        <v>7087</v>
      </c>
      <c r="F8759" s="2">
        <v>39121416</v>
      </c>
      <c r="G8759" s="2" t="s">
        <v>810</v>
      </c>
      <c r="H8759" s="2">
        <v>4</v>
      </c>
      <c r="I8759" s="2">
        <v>5</v>
      </c>
      <c r="J8759" s="2">
        <v>16</v>
      </c>
      <c r="K8759" s="2">
        <v>25</v>
      </c>
      <c r="L8759" s="3">
        <v>91302.75</v>
      </c>
      <c r="M8759" s="2" t="s">
        <v>0</v>
      </c>
      <c r="N8759" s="4" t="s">
        <v>21</v>
      </c>
    </row>
    <row r="8760" spans="1:14" x14ac:dyDescent="0.25">
      <c r="A8760" s="1" t="s">
        <v>363</v>
      </c>
      <c r="B8760" s="2" t="s">
        <v>86</v>
      </c>
      <c r="C8760" s="2" t="s">
        <v>246</v>
      </c>
      <c r="D8760" s="2" t="s">
        <v>247</v>
      </c>
      <c r="E8760" s="2" t="s">
        <v>7088</v>
      </c>
      <c r="F8760" s="2">
        <v>24111503</v>
      </c>
      <c r="G8760" s="2" t="s">
        <v>810</v>
      </c>
      <c r="H8760" s="2">
        <v>4</v>
      </c>
      <c r="I8760" s="2">
        <v>5</v>
      </c>
      <c r="J8760" s="2">
        <v>16</v>
      </c>
      <c r="K8760" s="2">
        <v>1800</v>
      </c>
      <c r="L8760" s="3">
        <v>1878534.0000000002</v>
      </c>
      <c r="M8760" s="2" t="s">
        <v>0</v>
      </c>
      <c r="N8760" s="4" t="s">
        <v>21</v>
      </c>
    </row>
    <row r="8761" spans="1:14" x14ac:dyDescent="0.25">
      <c r="A8761" s="1" t="s">
        <v>363</v>
      </c>
      <c r="B8761" s="2" t="s">
        <v>86</v>
      </c>
      <c r="C8761" s="2" t="s">
        <v>246</v>
      </c>
      <c r="D8761" s="2" t="s">
        <v>247</v>
      </c>
      <c r="E8761" s="2" t="s">
        <v>7089</v>
      </c>
      <c r="F8761" s="2">
        <v>24111503</v>
      </c>
      <c r="G8761" s="2" t="s">
        <v>810</v>
      </c>
      <c r="H8761" s="2">
        <v>4</v>
      </c>
      <c r="I8761" s="2">
        <v>5</v>
      </c>
      <c r="J8761" s="2">
        <v>16</v>
      </c>
      <c r="K8761" s="2">
        <v>1800</v>
      </c>
      <c r="L8761" s="3">
        <v>1968498.0000000002</v>
      </c>
      <c r="M8761" s="2" t="s">
        <v>0</v>
      </c>
      <c r="N8761" s="4" t="s">
        <v>21</v>
      </c>
    </row>
    <row r="8762" spans="1:14" x14ac:dyDescent="0.25">
      <c r="A8762" s="1" t="s">
        <v>363</v>
      </c>
      <c r="B8762" s="2" t="s">
        <v>86</v>
      </c>
      <c r="C8762" s="2" t="s">
        <v>246</v>
      </c>
      <c r="D8762" s="2" t="s">
        <v>247</v>
      </c>
      <c r="E8762" s="2" t="s">
        <v>7090</v>
      </c>
      <c r="F8762" s="2">
        <v>24111503</v>
      </c>
      <c r="G8762" s="2" t="s">
        <v>810</v>
      </c>
      <c r="H8762" s="2">
        <v>4</v>
      </c>
      <c r="I8762" s="2">
        <v>5</v>
      </c>
      <c r="J8762" s="2">
        <v>16</v>
      </c>
      <c r="K8762" s="2">
        <v>1800</v>
      </c>
      <c r="L8762" s="3">
        <v>1492974</v>
      </c>
      <c r="M8762" s="2" t="s">
        <v>0</v>
      </c>
      <c r="N8762" s="4" t="s">
        <v>21</v>
      </c>
    </row>
    <row r="8763" spans="1:14" x14ac:dyDescent="0.25">
      <c r="A8763" s="1" t="s">
        <v>363</v>
      </c>
      <c r="B8763" s="2" t="s">
        <v>86</v>
      </c>
      <c r="C8763" s="2" t="s">
        <v>246</v>
      </c>
      <c r="D8763" s="2" t="s">
        <v>247</v>
      </c>
      <c r="E8763" s="2" t="s">
        <v>7091</v>
      </c>
      <c r="F8763" s="2">
        <v>24111503</v>
      </c>
      <c r="G8763" s="2" t="s">
        <v>810</v>
      </c>
      <c r="H8763" s="2">
        <v>4</v>
      </c>
      <c r="I8763" s="2">
        <v>5</v>
      </c>
      <c r="J8763" s="2">
        <v>16</v>
      </c>
      <c r="K8763" s="2">
        <v>600</v>
      </c>
      <c r="L8763" s="3">
        <v>656166.00000000012</v>
      </c>
      <c r="M8763" s="2" t="s">
        <v>0</v>
      </c>
      <c r="N8763" s="4" t="s">
        <v>21</v>
      </c>
    </row>
    <row r="8764" spans="1:14" x14ac:dyDescent="0.25">
      <c r="A8764" s="1" t="s">
        <v>363</v>
      </c>
      <c r="B8764" s="2" t="s">
        <v>86</v>
      </c>
      <c r="C8764" s="2" t="s">
        <v>93</v>
      </c>
      <c r="D8764" s="2" t="s">
        <v>94</v>
      </c>
      <c r="E8764" s="2" t="s">
        <v>7092</v>
      </c>
      <c r="F8764" s="2">
        <v>14111616</v>
      </c>
      <c r="G8764" s="2" t="s">
        <v>490</v>
      </c>
      <c r="H8764" s="2">
        <v>2</v>
      </c>
      <c r="I8764" s="2">
        <v>2</v>
      </c>
      <c r="J8764" s="2">
        <v>10</v>
      </c>
      <c r="K8764" s="2">
        <v>3</v>
      </c>
      <c r="L8764" s="3">
        <v>19215</v>
      </c>
      <c r="M8764" s="2" t="s">
        <v>0</v>
      </c>
      <c r="N8764" s="4" t="s">
        <v>21</v>
      </c>
    </row>
    <row r="8765" spans="1:14" x14ac:dyDescent="0.25">
      <c r="A8765" s="1" t="s">
        <v>363</v>
      </c>
      <c r="B8765" s="2" t="s">
        <v>86</v>
      </c>
      <c r="C8765" s="2" t="s">
        <v>93</v>
      </c>
      <c r="D8765" s="2" t="s">
        <v>94</v>
      </c>
      <c r="E8765" s="2" t="s">
        <v>7093</v>
      </c>
      <c r="F8765" s="2">
        <v>20142900</v>
      </c>
      <c r="G8765" s="2" t="s">
        <v>810</v>
      </c>
      <c r="H8765" s="2">
        <v>4</v>
      </c>
      <c r="I8765" s="2">
        <v>5</v>
      </c>
      <c r="J8765" s="2">
        <v>16</v>
      </c>
      <c r="K8765" s="2">
        <v>1</v>
      </c>
      <c r="L8765" s="3">
        <v>395949.89</v>
      </c>
      <c r="M8765" s="2" t="s">
        <v>0</v>
      </c>
      <c r="N8765" s="4" t="s">
        <v>21</v>
      </c>
    </row>
    <row r="8766" spans="1:14" x14ac:dyDescent="0.25">
      <c r="A8766" s="1" t="s">
        <v>363</v>
      </c>
      <c r="B8766" s="2" t="s">
        <v>86</v>
      </c>
      <c r="C8766" s="2" t="s">
        <v>93</v>
      </c>
      <c r="D8766" s="2" t="s">
        <v>94</v>
      </c>
      <c r="E8766" s="2" t="s">
        <v>7094</v>
      </c>
      <c r="F8766" s="2">
        <v>20142900</v>
      </c>
      <c r="G8766" s="2" t="s">
        <v>810</v>
      </c>
      <c r="H8766" s="2">
        <v>4</v>
      </c>
      <c r="I8766" s="2">
        <v>5</v>
      </c>
      <c r="J8766" s="2">
        <v>16</v>
      </c>
      <c r="K8766" s="2">
        <v>5</v>
      </c>
      <c r="L8766" s="3">
        <v>1133778.45</v>
      </c>
      <c r="M8766" s="2" t="s">
        <v>0</v>
      </c>
      <c r="N8766" s="4" t="s">
        <v>21</v>
      </c>
    </row>
    <row r="8767" spans="1:14" x14ac:dyDescent="0.25">
      <c r="A8767" s="1" t="s">
        <v>363</v>
      </c>
      <c r="B8767" s="2" t="s">
        <v>86</v>
      </c>
      <c r="C8767" s="2" t="s">
        <v>93</v>
      </c>
      <c r="D8767" s="2" t="s">
        <v>94</v>
      </c>
      <c r="E8767" s="2" t="s">
        <v>7095</v>
      </c>
      <c r="F8767" s="2">
        <v>47131611</v>
      </c>
      <c r="G8767" s="2" t="s">
        <v>2858</v>
      </c>
      <c r="H8767" s="2">
        <v>2</v>
      </c>
      <c r="I8767" s="2">
        <v>2</v>
      </c>
      <c r="J8767" s="2">
        <v>16</v>
      </c>
      <c r="K8767" s="2">
        <v>20</v>
      </c>
      <c r="L8767" s="3">
        <v>76640</v>
      </c>
      <c r="M8767" s="2" t="s">
        <v>0</v>
      </c>
      <c r="N8767" s="4" t="s">
        <v>21</v>
      </c>
    </row>
    <row r="8768" spans="1:14" x14ac:dyDescent="0.25">
      <c r="A8768" s="1" t="s">
        <v>363</v>
      </c>
      <c r="B8768" s="2" t="s">
        <v>86</v>
      </c>
      <c r="C8768" s="2" t="s">
        <v>93</v>
      </c>
      <c r="D8768" s="2" t="s">
        <v>94</v>
      </c>
      <c r="E8768" s="2" t="s">
        <v>7096</v>
      </c>
      <c r="F8768" s="2">
        <v>47121804</v>
      </c>
      <c r="G8768" s="2" t="s">
        <v>2858</v>
      </c>
      <c r="H8768" s="2">
        <v>2</v>
      </c>
      <c r="I8768" s="2">
        <v>2</v>
      </c>
      <c r="J8768" s="2">
        <v>16</v>
      </c>
      <c r="K8768" s="2">
        <v>19</v>
      </c>
      <c r="L8768" s="3">
        <v>260699</v>
      </c>
      <c r="M8768" s="2" t="s">
        <v>0</v>
      </c>
      <c r="N8768" s="4" t="s">
        <v>21</v>
      </c>
    </row>
    <row r="8769" spans="1:14" x14ac:dyDescent="0.25">
      <c r="A8769" s="1" t="s">
        <v>363</v>
      </c>
      <c r="B8769" s="2" t="s">
        <v>86</v>
      </c>
      <c r="C8769" s="2" t="s">
        <v>93</v>
      </c>
      <c r="D8769" s="2" t="s">
        <v>94</v>
      </c>
      <c r="E8769" s="2" t="s">
        <v>7097</v>
      </c>
      <c r="F8769" s="2">
        <v>24112006</v>
      </c>
      <c r="G8769" s="2" t="s">
        <v>2858</v>
      </c>
      <c r="H8769" s="2">
        <v>2</v>
      </c>
      <c r="I8769" s="2">
        <v>2</v>
      </c>
      <c r="J8769" s="2">
        <v>16</v>
      </c>
      <c r="K8769" s="2">
        <v>9</v>
      </c>
      <c r="L8769" s="3">
        <v>246690</v>
      </c>
      <c r="M8769" s="2" t="s">
        <v>0</v>
      </c>
      <c r="N8769" s="4" t="s">
        <v>21</v>
      </c>
    </row>
    <row r="8770" spans="1:14" x14ac:dyDescent="0.25">
      <c r="A8770" s="1" t="s">
        <v>363</v>
      </c>
      <c r="B8770" s="2" t="s">
        <v>86</v>
      </c>
      <c r="C8770" s="2" t="s">
        <v>93</v>
      </c>
      <c r="D8770" s="2" t="s">
        <v>94</v>
      </c>
      <c r="E8770" s="2" t="s">
        <v>7098</v>
      </c>
      <c r="F8770" s="2">
        <v>31201500</v>
      </c>
      <c r="G8770" s="2" t="s">
        <v>490</v>
      </c>
      <c r="H8770" s="2">
        <v>2</v>
      </c>
      <c r="I8770" s="2">
        <v>2</v>
      </c>
      <c r="J8770" s="2">
        <v>10</v>
      </c>
      <c r="K8770" s="2">
        <v>40</v>
      </c>
      <c r="L8770" s="3">
        <v>36000</v>
      </c>
      <c r="M8770" s="2" t="s">
        <v>0</v>
      </c>
      <c r="N8770" s="4" t="s">
        <v>21</v>
      </c>
    </row>
    <row r="8771" spans="1:14" x14ac:dyDescent="0.25">
      <c r="A8771" s="1" t="s">
        <v>363</v>
      </c>
      <c r="B8771" s="2" t="s">
        <v>86</v>
      </c>
      <c r="C8771" s="2" t="s">
        <v>93</v>
      </c>
      <c r="D8771" s="2" t="s">
        <v>94</v>
      </c>
      <c r="E8771" s="2" t="s">
        <v>7099</v>
      </c>
      <c r="F8771" s="2">
        <v>31201500</v>
      </c>
      <c r="G8771" s="2" t="s">
        <v>490</v>
      </c>
      <c r="H8771" s="2">
        <v>2</v>
      </c>
      <c r="I8771" s="2">
        <v>2</v>
      </c>
      <c r="J8771" s="2">
        <v>10</v>
      </c>
      <c r="K8771" s="2">
        <v>20</v>
      </c>
      <c r="L8771" s="3">
        <v>153580</v>
      </c>
      <c r="M8771" s="2" t="s">
        <v>0</v>
      </c>
      <c r="N8771" s="4" t="s">
        <v>21</v>
      </c>
    </row>
    <row r="8772" spans="1:14" x14ac:dyDescent="0.25">
      <c r="A8772" s="1" t="s">
        <v>363</v>
      </c>
      <c r="B8772" s="2" t="s">
        <v>86</v>
      </c>
      <c r="C8772" s="2" t="s">
        <v>93</v>
      </c>
      <c r="D8772" s="2" t="s">
        <v>94</v>
      </c>
      <c r="E8772" s="2" t="s">
        <v>7100</v>
      </c>
      <c r="F8772" s="2">
        <v>24101510</v>
      </c>
      <c r="G8772" s="2" t="s">
        <v>810</v>
      </c>
      <c r="H8772" s="2">
        <v>4</v>
      </c>
      <c r="I8772" s="2">
        <v>5</v>
      </c>
      <c r="J8772" s="2">
        <v>16</v>
      </c>
      <c r="K8772" s="2">
        <v>8</v>
      </c>
      <c r="L8772" s="3">
        <v>4852953.28</v>
      </c>
      <c r="M8772" s="2" t="s">
        <v>0</v>
      </c>
      <c r="N8772" s="4" t="s">
        <v>21</v>
      </c>
    </row>
    <row r="8773" spans="1:14" x14ac:dyDescent="0.25">
      <c r="A8773" s="1" t="s">
        <v>363</v>
      </c>
      <c r="B8773" s="2" t="s">
        <v>86</v>
      </c>
      <c r="C8773" s="2" t="s">
        <v>93</v>
      </c>
      <c r="D8773" s="2" t="s">
        <v>94</v>
      </c>
      <c r="E8773" s="2" t="s">
        <v>18583</v>
      </c>
      <c r="F8773" s="2">
        <v>24101510</v>
      </c>
      <c r="G8773" s="2" t="s">
        <v>810</v>
      </c>
      <c r="H8773" s="2">
        <v>4</v>
      </c>
      <c r="I8773" s="2">
        <v>5</v>
      </c>
      <c r="J8773" s="2">
        <v>16</v>
      </c>
      <c r="K8773" s="2">
        <v>1</v>
      </c>
      <c r="L8773" s="3">
        <v>1343355.3</v>
      </c>
      <c r="M8773" s="2" t="s">
        <v>0</v>
      </c>
      <c r="N8773" s="4" t="s">
        <v>21</v>
      </c>
    </row>
    <row r="8774" spans="1:14" x14ac:dyDescent="0.25">
      <c r="A8774" s="1" t="s">
        <v>363</v>
      </c>
      <c r="B8774" s="2" t="s">
        <v>624</v>
      </c>
      <c r="C8774" s="2" t="s">
        <v>2383</v>
      </c>
      <c r="D8774" s="2" t="s">
        <v>17951</v>
      </c>
      <c r="E8774" s="2" t="s">
        <v>2330</v>
      </c>
      <c r="F8774" s="2">
        <v>23153138</v>
      </c>
      <c r="G8774" s="2" t="s">
        <v>810</v>
      </c>
      <c r="H8774" s="2">
        <v>4</v>
      </c>
      <c r="I8774" s="2">
        <v>5</v>
      </c>
      <c r="J8774" s="2">
        <v>16</v>
      </c>
      <c r="K8774" s="2">
        <v>25</v>
      </c>
      <c r="L8774" s="3">
        <v>2499999.89</v>
      </c>
      <c r="M8774" s="2" t="s">
        <v>0</v>
      </c>
      <c r="N8774" s="4" t="s">
        <v>21</v>
      </c>
    </row>
    <row r="8775" spans="1:14" x14ac:dyDescent="0.25">
      <c r="A8775" s="1" t="s">
        <v>363</v>
      </c>
      <c r="B8775" s="2" t="s">
        <v>86</v>
      </c>
      <c r="C8775" s="2" t="s">
        <v>93</v>
      </c>
      <c r="D8775" s="2" t="s">
        <v>94</v>
      </c>
      <c r="E8775" s="2" t="s">
        <v>7101</v>
      </c>
      <c r="F8775" s="2">
        <v>31201502</v>
      </c>
      <c r="G8775" s="2" t="s">
        <v>810</v>
      </c>
      <c r="H8775" s="2">
        <v>4</v>
      </c>
      <c r="I8775" s="2">
        <v>5</v>
      </c>
      <c r="J8775" s="2">
        <v>16</v>
      </c>
      <c r="K8775" s="2">
        <v>20</v>
      </c>
      <c r="L8775" s="3">
        <v>345480.80000000005</v>
      </c>
      <c r="M8775" s="2" t="s">
        <v>0</v>
      </c>
      <c r="N8775" s="4" t="s">
        <v>21</v>
      </c>
    </row>
    <row r="8776" spans="1:14" x14ac:dyDescent="0.25">
      <c r="A8776" s="1" t="s">
        <v>363</v>
      </c>
      <c r="B8776" s="2" t="s">
        <v>86</v>
      </c>
      <c r="C8776" s="2" t="s">
        <v>93</v>
      </c>
      <c r="D8776" s="2" t="s">
        <v>94</v>
      </c>
      <c r="E8776" s="2" t="s">
        <v>7102</v>
      </c>
      <c r="F8776" s="2">
        <v>31201502</v>
      </c>
      <c r="G8776" s="2" t="s">
        <v>810</v>
      </c>
      <c r="H8776" s="2">
        <v>4</v>
      </c>
      <c r="I8776" s="2">
        <v>5</v>
      </c>
      <c r="J8776" s="2">
        <v>16</v>
      </c>
      <c r="K8776" s="2">
        <v>10</v>
      </c>
      <c r="L8776" s="3">
        <v>487745.3</v>
      </c>
      <c r="M8776" s="2" t="s">
        <v>0</v>
      </c>
      <c r="N8776" s="4" t="s">
        <v>21</v>
      </c>
    </row>
    <row r="8777" spans="1:14" x14ac:dyDescent="0.25">
      <c r="A8777" s="1" t="s">
        <v>363</v>
      </c>
      <c r="B8777" s="2" t="s">
        <v>86</v>
      </c>
      <c r="C8777" s="2" t="s">
        <v>93</v>
      </c>
      <c r="D8777" s="2" t="s">
        <v>94</v>
      </c>
      <c r="E8777" s="2" t="s">
        <v>7103</v>
      </c>
      <c r="F8777" s="2">
        <v>30141500</v>
      </c>
      <c r="G8777" s="2" t="s">
        <v>810</v>
      </c>
      <c r="H8777" s="2">
        <v>4</v>
      </c>
      <c r="I8777" s="2">
        <v>5</v>
      </c>
      <c r="J8777" s="2">
        <v>16</v>
      </c>
      <c r="K8777" s="2">
        <v>5</v>
      </c>
      <c r="L8777" s="3">
        <v>53294.15</v>
      </c>
      <c r="M8777" s="2" t="s">
        <v>0</v>
      </c>
      <c r="N8777" s="4" t="s">
        <v>21</v>
      </c>
    </row>
    <row r="8778" spans="1:14" x14ac:dyDescent="0.25">
      <c r="A8778" s="1" t="s">
        <v>363</v>
      </c>
      <c r="B8778" s="2" t="s">
        <v>86</v>
      </c>
      <c r="C8778" s="2" t="s">
        <v>93</v>
      </c>
      <c r="D8778" s="2" t="s">
        <v>94</v>
      </c>
      <c r="E8778" s="2" t="s">
        <v>7104</v>
      </c>
      <c r="F8778" s="2">
        <v>30141500</v>
      </c>
      <c r="G8778" s="2" t="s">
        <v>810</v>
      </c>
      <c r="H8778" s="2">
        <v>4</v>
      </c>
      <c r="I8778" s="2">
        <v>5</v>
      </c>
      <c r="J8778" s="2">
        <v>16</v>
      </c>
      <c r="K8778" s="2">
        <v>5</v>
      </c>
      <c r="L8778" s="3">
        <v>33742.449999999997</v>
      </c>
      <c r="M8778" s="2" t="s">
        <v>0</v>
      </c>
      <c r="N8778" s="4" t="s">
        <v>21</v>
      </c>
    </row>
    <row r="8779" spans="1:14" x14ac:dyDescent="0.25">
      <c r="A8779" s="1" t="s">
        <v>363</v>
      </c>
      <c r="B8779" s="2" t="s">
        <v>86</v>
      </c>
      <c r="C8779" s="2" t="s">
        <v>93</v>
      </c>
      <c r="D8779" s="2" t="s">
        <v>94</v>
      </c>
      <c r="E8779" s="2" t="s">
        <v>7105</v>
      </c>
      <c r="F8779" s="2">
        <v>30141500</v>
      </c>
      <c r="G8779" s="2" t="s">
        <v>810</v>
      </c>
      <c r="H8779" s="2">
        <v>4</v>
      </c>
      <c r="I8779" s="2">
        <v>5</v>
      </c>
      <c r="J8779" s="2">
        <v>16</v>
      </c>
      <c r="K8779" s="2">
        <v>20</v>
      </c>
      <c r="L8779" s="3">
        <v>139610.79999999999</v>
      </c>
      <c r="M8779" s="2" t="s">
        <v>0</v>
      </c>
      <c r="N8779" s="4" t="s">
        <v>21</v>
      </c>
    </row>
    <row r="8780" spans="1:14" x14ac:dyDescent="0.25">
      <c r="A8780" s="1" t="s">
        <v>363</v>
      </c>
      <c r="B8780" s="2" t="s">
        <v>86</v>
      </c>
      <c r="C8780" s="2" t="s">
        <v>93</v>
      </c>
      <c r="D8780" s="2" t="s">
        <v>94</v>
      </c>
      <c r="E8780" s="2" t="s">
        <v>7106</v>
      </c>
      <c r="F8780" s="2">
        <v>31201525</v>
      </c>
      <c r="G8780" s="2" t="s">
        <v>810</v>
      </c>
      <c r="H8780" s="2">
        <v>4</v>
      </c>
      <c r="I8780" s="2">
        <v>5</v>
      </c>
      <c r="J8780" s="2">
        <v>16</v>
      </c>
      <c r="K8780" s="2">
        <v>6</v>
      </c>
      <c r="L8780" s="3">
        <v>113226.12</v>
      </c>
      <c r="M8780" s="2" t="s">
        <v>0</v>
      </c>
      <c r="N8780" s="4" t="s">
        <v>21</v>
      </c>
    </row>
    <row r="8781" spans="1:14" x14ac:dyDescent="0.25">
      <c r="A8781" s="1" t="s">
        <v>363</v>
      </c>
      <c r="B8781" s="2" t="s">
        <v>86</v>
      </c>
      <c r="C8781" s="2" t="s">
        <v>93</v>
      </c>
      <c r="D8781" s="2" t="s">
        <v>94</v>
      </c>
      <c r="E8781" s="2" t="s">
        <v>7107</v>
      </c>
      <c r="F8781" s="2">
        <v>31201516</v>
      </c>
      <c r="G8781" s="2" t="s">
        <v>810</v>
      </c>
      <c r="H8781" s="2">
        <v>4</v>
      </c>
      <c r="I8781" s="2">
        <v>5</v>
      </c>
      <c r="J8781" s="2">
        <v>16</v>
      </c>
      <c r="K8781" s="2">
        <v>3</v>
      </c>
      <c r="L8781" s="3">
        <v>108745.76999999999</v>
      </c>
      <c r="M8781" s="2" t="s">
        <v>0</v>
      </c>
      <c r="N8781" s="4" t="s">
        <v>21</v>
      </c>
    </row>
    <row r="8782" spans="1:14" x14ac:dyDescent="0.25">
      <c r="A8782" s="1" t="s">
        <v>363</v>
      </c>
      <c r="B8782" s="2" t="s">
        <v>86</v>
      </c>
      <c r="C8782" s="2" t="s">
        <v>93</v>
      </c>
      <c r="D8782" s="2" t="s">
        <v>94</v>
      </c>
      <c r="E8782" s="2" t="s">
        <v>7108</v>
      </c>
      <c r="F8782" s="2">
        <v>31162400</v>
      </c>
      <c r="G8782" s="2" t="s">
        <v>810</v>
      </c>
      <c r="H8782" s="2">
        <v>4</v>
      </c>
      <c r="I8782" s="2">
        <v>5</v>
      </c>
      <c r="J8782" s="2">
        <v>16</v>
      </c>
      <c r="K8782" s="2">
        <v>10</v>
      </c>
      <c r="L8782" s="3">
        <v>292037.90000000002</v>
      </c>
      <c r="M8782" s="2" t="s">
        <v>0</v>
      </c>
      <c r="N8782" s="4" t="s">
        <v>21</v>
      </c>
    </row>
    <row r="8783" spans="1:14" x14ac:dyDescent="0.25">
      <c r="A8783" s="1" t="s">
        <v>363</v>
      </c>
      <c r="B8783" s="2" t="s">
        <v>86</v>
      </c>
      <c r="C8783" s="2" t="s">
        <v>93</v>
      </c>
      <c r="D8783" s="2" t="s">
        <v>94</v>
      </c>
      <c r="E8783" s="2" t="s">
        <v>7109</v>
      </c>
      <c r="F8783" s="2">
        <v>31162400</v>
      </c>
      <c r="G8783" s="2" t="s">
        <v>810</v>
      </c>
      <c r="H8783" s="2">
        <v>4</v>
      </c>
      <c r="I8783" s="2">
        <v>5</v>
      </c>
      <c r="J8783" s="2">
        <v>16</v>
      </c>
      <c r="K8783" s="2">
        <v>10</v>
      </c>
      <c r="L8783" s="3">
        <v>253565.2</v>
      </c>
      <c r="M8783" s="2" t="s">
        <v>0</v>
      </c>
      <c r="N8783" s="4" t="s">
        <v>21</v>
      </c>
    </row>
    <row r="8784" spans="1:14" x14ac:dyDescent="0.25">
      <c r="A8784" s="1" t="s">
        <v>363</v>
      </c>
      <c r="B8784" s="2" t="s">
        <v>86</v>
      </c>
      <c r="C8784" s="2" t="s">
        <v>93</v>
      </c>
      <c r="D8784" s="2" t="s">
        <v>94</v>
      </c>
      <c r="E8784" s="2" t="s">
        <v>7110</v>
      </c>
      <c r="F8784" s="2">
        <v>31162400</v>
      </c>
      <c r="G8784" s="2" t="s">
        <v>810</v>
      </c>
      <c r="H8784" s="2">
        <v>4</v>
      </c>
      <c r="I8784" s="2">
        <v>5</v>
      </c>
      <c r="J8784" s="2">
        <v>16</v>
      </c>
      <c r="K8784" s="2">
        <v>2</v>
      </c>
      <c r="L8784" s="3">
        <v>72816.100000000006</v>
      </c>
      <c r="M8784" s="2" t="s">
        <v>0</v>
      </c>
      <c r="N8784" s="4" t="s">
        <v>21</v>
      </c>
    </row>
    <row r="8785" spans="1:14" x14ac:dyDescent="0.25">
      <c r="A8785" s="1" t="s">
        <v>363</v>
      </c>
      <c r="B8785" s="2" t="s">
        <v>86</v>
      </c>
      <c r="C8785" s="2" t="s">
        <v>93</v>
      </c>
      <c r="D8785" s="2" t="s">
        <v>94</v>
      </c>
      <c r="E8785" s="2" t="s">
        <v>7111</v>
      </c>
      <c r="F8785" s="2">
        <v>31201519</v>
      </c>
      <c r="G8785" s="2" t="s">
        <v>810</v>
      </c>
      <c r="H8785" s="2">
        <v>4</v>
      </c>
      <c r="I8785" s="2">
        <v>5</v>
      </c>
      <c r="J8785" s="2">
        <v>16</v>
      </c>
      <c r="K8785" s="2">
        <v>24</v>
      </c>
      <c r="L8785" s="3">
        <v>123436.32</v>
      </c>
      <c r="M8785" s="2" t="s">
        <v>0</v>
      </c>
      <c r="N8785" s="4" t="s">
        <v>21</v>
      </c>
    </row>
    <row r="8786" spans="1:14" x14ac:dyDescent="0.25">
      <c r="A8786" s="1" t="s">
        <v>363</v>
      </c>
      <c r="B8786" s="2" t="s">
        <v>86</v>
      </c>
      <c r="C8786" s="2" t="s">
        <v>93</v>
      </c>
      <c r="D8786" s="2" t="s">
        <v>94</v>
      </c>
      <c r="E8786" s="2" t="s">
        <v>7112</v>
      </c>
      <c r="F8786" s="2">
        <v>30181503</v>
      </c>
      <c r="G8786" s="2" t="s">
        <v>810</v>
      </c>
      <c r="H8786" s="2">
        <v>4</v>
      </c>
      <c r="I8786" s="2">
        <v>5</v>
      </c>
      <c r="J8786" s="2">
        <v>16</v>
      </c>
      <c r="K8786" s="2">
        <v>10</v>
      </c>
      <c r="L8786" s="3">
        <v>265524.7</v>
      </c>
      <c r="M8786" s="2" t="s">
        <v>0</v>
      </c>
      <c r="N8786" s="4" t="s">
        <v>21</v>
      </c>
    </row>
    <row r="8787" spans="1:14" x14ac:dyDescent="0.25">
      <c r="A8787" s="1" t="s">
        <v>363</v>
      </c>
      <c r="B8787" s="2" t="s">
        <v>86</v>
      </c>
      <c r="C8787" s="2" t="s">
        <v>93</v>
      </c>
      <c r="D8787" s="2" t="s">
        <v>94</v>
      </c>
      <c r="E8787" s="2" t="s">
        <v>7113</v>
      </c>
      <c r="F8787" s="2">
        <v>27111751</v>
      </c>
      <c r="G8787" s="2" t="s">
        <v>810</v>
      </c>
      <c r="H8787" s="2">
        <v>4</v>
      </c>
      <c r="I8787" s="2">
        <v>5</v>
      </c>
      <c r="J8787" s="2">
        <v>16</v>
      </c>
      <c r="K8787" s="2">
        <v>10</v>
      </c>
      <c r="L8787" s="3">
        <v>294037.09999999998</v>
      </c>
      <c r="M8787" s="2" t="s">
        <v>0</v>
      </c>
      <c r="N8787" s="4" t="s">
        <v>21</v>
      </c>
    </row>
    <row r="8788" spans="1:14" x14ac:dyDescent="0.25">
      <c r="A8788" s="1" t="s">
        <v>363</v>
      </c>
      <c r="B8788" s="2" t="s">
        <v>86</v>
      </c>
      <c r="C8788" s="2" t="s">
        <v>93</v>
      </c>
      <c r="D8788" s="2" t="s">
        <v>94</v>
      </c>
      <c r="E8788" s="2" t="s">
        <v>7114</v>
      </c>
      <c r="F8788" s="2">
        <v>40141700</v>
      </c>
      <c r="G8788" s="2" t="s">
        <v>810</v>
      </c>
      <c r="H8788" s="2">
        <v>4</v>
      </c>
      <c r="I8788" s="2">
        <v>5</v>
      </c>
      <c r="J8788" s="2">
        <v>16</v>
      </c>
      <c r="K8788" s="2">
        <v>5</v>
      </c>
      <c r="L8788" s="3">
        <v>211278.55</v>
      </c>
      <c r="M8788" s="2" t="s">
        <v>0</v>
      </c>
      <c r="N8788" s="4" t="s">
        <v>21</v>
      </c>
    </row>
    <row r="8789" spans="1:14" x14ac:dyDescent="0.25">
      <c r="A8789" s="1" t="s">
        <v>363</v>
      </c>
      <c r="B8789" s="2" t="s">
        <v>86</v>
      </c>
      <c r="C8789" s="2" t="s">
        <v>93</v>
      </c>
      <c r="D8789" s="2" t="s">
        <v>94</v>
      </c>
      <c r="E8789" s="2" t="s">
        <v>7115</v>
      </c>
      <c r="F8789" s="2">
        <v>40141700</v>
      </c>
      <c r="G8789" s="2" t="s">
        <v>810</v>
      </c>
      <c r="H8789" s="2">
        <v>4</v>
      </c>
      <c r="I8789" s="2">
        <v>5</v>
      </c>
      <c r="J8789" s="2">
        <v>16</v>
      </c>
      <c r="K8789" s="2">
        <v>10</v>
      </c>
      <c r="L8789" s="3">
        <v>652881.60000000009</v>
      </c>
      <c r="M8789" s="2" t="s">
        <v>0</v>
      </c>
      <c r="N8789" s="4" t="s">
        <v>21</v>
      </c>
    </row>
    <row r="8790" spans="1:14" x14ac:dyDescent="0.25">
      <c r="A8790" s="1" t="s">
        <v>363</v>
      </c>
      <c r="B8790" s="2" t="s">
        <v>86</v>
      </c>
      <c r="C8790" s="2" t="s">
        <v>93</v>
      </c>
      <c r="D8790" s="2" t="s">
        <v>94</v>
      </c>
      <c r="E8790" s="2" t="s">
        <v>7116</v>
      </c>
      <c r="F8790" s="2">
        <v>31162400</v>
      </c>
      <c r="G8790" s="2" t="s">
        <v>810</v>
      </c>
      <c r="H8790" s="2">
        <v>4</v>
      </c>
      <c r="I8790" s="2">
        <v>5</v>
      </c>
      <c r="J8790" s="2">
        <v>16</v>
      </c>
      <c r="K8790" s="2">
        <v>10</v>
      </c>
      <c r="L8790" s="3">
        <v>809.2</v>
      </c>
      <c r="M8790" s="2" t="s">
        <v>0</v>
      </c>
      <c r="N8790" s="4" t="s">
        <v>21</v>
      </c>
    </row>
    <row r="8791" spans="1:14" x14ac:dyDescent="0.25">
      <c r="A8791" s="1" t="s">
        <v>363</v>
      </c>
      <c r="B8791" s="2" t="s">
        <v>1851</v>
      </c>
      <c r="C8791" s="2" t="s">
        <v>1852</v>
      </c>
      <c r="D8791" s="2" t="s">
        <v>17941</v>
      </c>
      <c r="E8791" s="2" t="s">
        <v>7117</v>
      </c>
      <c r="F8791" s="2">
        <v>31201507</v>
      </c>
      <c r="G8791" s="2" t="s">
        <v>810</v>
      </c>
      <c r="H8791" s="2">
        <v>4</v>
      </c>
      <c r="I8791" s="2">
        <v>5</v>
      </c>
      <c r="J8791" s="2">
        <v>16</v>
      </c>
      <c r="K8791" s="2">
        <v>10</v>
      </c>
      <c r="L8791" s="3">
        <v>404195.4</v>
      </c>
      <c r="M8791" s="2" t="s">
        <v>0</v>
      </c>
      <c r="N8791" s="4" t="s">
        <v>21</v>
      </c>
    </row>
    <row r="8792" spans="1:14" x14ac:dyDescent="0.25">
      <c r="A8792" s="1" t="s">
        <v>363</v>
      </c>
      <c r="B8792" s="2" t="s">
        <v>1851</v>
      </c>
      <c r="C8792" s="2" t="s">
        <v>1867</v>
      </c>
      <c r="D8792" s="2" t="s">
        <v>17942</v>
      </c>
      <c r="E8792" s="2" t="s">
        <v>7118</v>
      </c>
      <c r="F8792" s="2">
        <v>30181505</v>
      </c>
      <c r="G8792" s="2" t="s">
        <v>810</v>
      </c>
      <c r="H8792" s="2">
        <v>4</v>
      </c>
      <c r="I8792" s="2">
        <v>5</v>
      </c>
      <c r="J8792" s="2">
        <v>16</v>
      </c>
      <c r="K8792" s="2">
        <v>6</v>
      </c>
      <c r="L8792" s="3">
        <v>1254276.6599999999</v>
      </c>
      <c r="M8792" s="2" t="s">
        <v>0</v>
      </c>
      <c r="N8792" s="4" t="s">
        <v>21</v>
      </c>
    </row>
    <row r="8793" spans="1:14" x14ac:dyDescent="0.25">
      <c r="A8793" s="1" t="s">
        <v>363</v>
      </c>
      <c r="B8793" s="2" t="s">
        <v>1851</v>
      </c>
      <c r="C8793" s="2" t="s">
        <v>1867</v>
      </c>
      <c r="D8793" s="2" t="s">
        <v>17942</v>
      </c>
      <c r="E8793" s="2" t="s">
        <v>7119</v>
      </c>
      <c r="F8793" s="2">
        <v>30181506</v>
      </c>
      <c r="G8793" s="2" t="s">
        <v>810</v>
      </c>
      <c r="H8793" s="2">
        <v>4</v>
      </c>
      <c r="I8793" s="2">
        <v>5</v>
      </c>
      <c r="J8793" s="2">
        <v>16</v>
      </c>
      <c r="K8793" s="2">
        <v>6</v>
      </c>
      <c r="L8793" s="3">
        <v>1731814.1400000001</v>
      </c>
      <c r="M8793" s="2" t="s">
        <v>0</v>
      </c>
      <c r="N8793" s="4" t="s">
        <v>21</v>
      </c>
    </row>
    <row r="8794" spans="1:14" x14ac:dyDescent="0.25">
      <c r="A8794" s="1" t="s">
        <v>363</v>
      </c>
      <c r="B8794" s="2" t="s">
        <v>1851</v>
      </c>
      <c r="C8794" s="2" t="s">
        <v>1867</v>
      </c>
      <c r="D8794" s="2" t="s">
        <v>17942</v>
      </c>
      <c r="E8794" s="2" t="s">
        <v>7120</v>
      </c>
      <c r="F8794" s="2">
        <v>32101522</v>
      </c>
      <c r="G8794" s="2" t="s">
        <v>810</v>
      </c>
      <c r="H8794" s="2">
        <v>4</v>
      </c>
      <c r="I8794" s="2">
        <v>5</v>
      </c>
      <c r="J8794" s="2">
        <v>16</v>
      </c>
      <c r="K8794" s="2">
        <v>6</v>
      </c>
      <c r="L8794" s="3">
        <v>30873.360000000001</v>
      </c>
      <c r="M8794" s="2" t="s">
        <v>0</v>
      </c>
      <c r="N8794" s="4" t="s">
        <v>21</v>
      </c>
    </row>
    <row r="8795" spans="1:14" x14ac:dyDescent="0.25">
      <c r="A8795" s="1" t="s">
        <v>363</v>
      </c>
      <c r="B8795" s="2" t="s">
        <v>1851</v>
      </c>
      <c r="C8795" s="2" t="s">
        <v>1879</v>
      </c>
      <c r="D8795" s="2" t="s">
        <v>17943</v>
      </c>
      <c r="E8795" s="2" t="s">
        <v>18584</v>
      </c>
      <c r="F8795" s="2">
        <v>30131500</v>
      </c>
      <c r="G8795" s="2" t="s">
        <v>810</v>
      </c>
      <c r="H8795" s="2">
        <v>4</v>
      </c>
      <c r="I8795" s="2">
        <v>5</v>
      </c>
      <c r="J8795" s="2">
        <v>16</v>
      </c>
      <c r="K8795" s="2">
        <v>500</v>
      </c>
      <c r="L8795" s="3">
        <v>801465</v>
      </c>
      <c r="M8795" s="2" t="s">
        <v>0</v>
      </c>
      <c r="N8795" s="4" t="s">
        <v>21</v>
      </c>
    </row>
    <row r="8796" spans="1:14" x14ac:dyDescent="0.25">
      <c r="A8796" s="1" t="s">
        <v>363</v>
      </c>
      <c r="B8796" s="2" t="s">
        <v>1851</v>
      </c>
      <c r="C8796" s="2" t="s">
        <v>1879</v>
      </c>
      <c r="D8796" s="2" t="s">
        <v>17943</v>
      </c>
      <c r="E8796" s="2" t="s">
        <v>18585</v>
      </c>
      <c r="F8796" s="2">
        <v>30131500</v>
      </c>
      <c r="G8796" s="2" t="s">
        <v>810</v>
      </c>
      <c r="H8796" s="2">
        <v>4</v>
      </c>
      <c r="I8796" s="2">
        <v>5</v>
      </c>
      <c r="J8796" s="2">
        <v>16</v>
      </c>
      <c r="K8796" s="2">
        <v>100</v>
      </c>
      <c r="L8796" s="3">
        <v>178619</v>
      </c>
      <c r="M8796" s="2" t="s">
        <v>0</v>
      </c>
      <c r="N8796" s="4" t="s">
        <v>21</v>
      </c>
    </row>
    <row r="8797" spans="1:14" x14ac:dyDescent="0.25">
      <c r="A8797" s="1" t="s">
        <v>363</v>
      </c>
      <c r="B8797" s="2" t="s">
        <v>1851</v>
      </c>
      <c r="C8797" s="2" t="s">
        <v>1883</v>
      </c>
      <c r="D8797" s="2" t="s">
        <v>17944</v>
      </c>
      <c r="E8797" s="2" t="s">
        <v>7121</v>
      </c>
      <c r="F8797" s="2">
        <v>11111601</v>
      </c>
      <c r="G8797" s="2" t="s">
        <v>810</v>
      </c>
      <c r="H8797" s="2">
        <v>4</v>
      </c>
      <c r="I8797" s="2">
        <v>5</v>
      </c>
      <c r="J8797" s="2">
        <v>16</v>
      </c>
      <c r="K8797" s="2">
        <v>4</v>
      </c>
      <c r="L8797" s="3">
        <v>78297.240000000005</v>
      </c>
      <c r="M8797" s="2" t="s">
        <v>0</v>
      </c>
      <c r="N8797" s="4" t="s">
        <v>21</v>
      </c>
    </row>
    <row r="8798" spans="1:14" x14ac:dyDescent="0.25">
      <c r="A8798" s="1" t="s">
        <v>363</v>
      </c>
      <c r="B8798" s="2" t="s">
        <v>1851</v>
      </c>
      <c r="C8798" s="2" t="s">
        <v>1883</v>
      </c>
      <c r="D8798" s="2" t="s">
        <v>17944</v>
      </c>
      <c r="E8798" s="2" t="s">
        <v>7122</v>
      </c>
      <c r="F8798" s="2">
        <v>31201607</v>
      </c>
      <c r="G8798" s="2" t="s">
        <v>810</v>
      </c>
      <c r="H8798" s="2">
        <v>4</v>
      </c>
      <c r="I8798" s="2">
        <v>5</v>
      </c>
      <c r="J8798" s="2">
        <v>16</v>
      </c>
      <c r="K8798" s="2">
        <v>250</v>
      </c>
      <c r="L8798" s="3">
        <v>5385047.5</v>
      </c>
      <c r="M8798" s="2" t="s">
        <v>0</v>
      </c>
      <c r="N8798" s="4" t="s">
        <v>21</v>
      </c>
    </row>
    <row r="8799" spans="1:14" x14ac:dyDescent="0.25">
      <c r="A8799" s="1" t="s">
        <v>363</v>
      </c>
      <c r="B8799" s="2" t="s">
        <v>1851</v>
      </c>
      <c r="C8799" s="2" t="s">
        <v>1883</v>
      </c>
      <c r="D8799" s="2" t="s">
        <v>17944</v>
      </c>
      <c r="E8799" s="2" t="s">
        <v>7123</v>
      </c>
      <c r="F8799" s="2">
        <v>30111601</v>
      </c>
      <c r="G8799" s="2" t="s">
        <v>810</v>
      </c>
      <c r="H8799" s="2">
        <v>4</v>
      </c>
      <c r="I8799" s="2">
        <v>5</v>
      </c>
      <c r="J8799" s="2">
        <v>16</v>
      </c>
      <c r="K8799" s="2">
        <v>80</v>
      </c>
      <c r="L8799" s="3">
        <v>2257668</v>
      </c>
      <c r="M8799" s="2" t="s">
        <v>0</v>
      </c>
      <c r="N8799" s="4" t="s">
        <v>21</v>
      </c>
    </row>
    <row r="8800" spans="1:14" x14ac:dyDescent="0.25">
      <c r="A8800" s="1" t="s">
        <v>363</v>
      </c>
      <c r="B8800" s="2" t="s">
        <v>1851</v>
      </c>
      <c r="C8800" s="2" t="s">
        <v>1883</v>
      </c>
      <c r="D8800" s="2" t="s">
        <v>17944</v>
      </c>
      <c r="E8800" s="2" t="s">
        <v>7124</v>
      </c>
      <c r="F8800" s="2">
        <v>30111600</v>
      </c>
      <c r="G8800" s="2" t="s">
        <v>810</v>
      </c>
      <c r="H8800" s="2">
        <v>4</v>
      </c>
      <c r="I8800" s="2">
        <v>5</v>
      </c>
      <c r="J8800" s="2">
        <v>16</v>
      </c>
      <c r="K8800" s="2">
        <v>5</v>
      </c>
      <c r="L8800" s="3">
        <v>84644.7</v>
      </c>
      <c r="M8800" s="2" t="s">
        <v>0</v>
      </c>
      <c r="N8800" s="4" t="s">
        <v>21</v>
      </c>
    </row>
    <row r="8801" spans="1:14" x14ac:dyDescent="0.25">
      <c r="A8801" s="1" t="s">
        <v>363</v>
      </c>
      <c r="B8801" s="2" t="s">
        <v>1851</v>
      </c>
      <c r="C8801" s="2" t="s">
        <v>1891</v>
      </c>
      <c r="D8801" s="2" t="s">
        <v>17945</v>
      </c>
      <c r="E8801" s="2" t="s">
        <v>7125</v>
      </c>
      <c r="F8801" s="2">
        <v>30161503</v>
      </c>
      <c r="G8801" s="2" t="s">
        <v>810</v>
      </c>
      <c r="H8801" s="2">
        <v>4</v>
      </c>
      <c r="I8801" s="2">
        <v>5</v>
      </c>
      <c r="J8801" s="2">
        <v>16</v>
      </c>
      <c r="K8801" s="2">
        <v>20</v>
      </c>
      <c r="L8801" s="3">
        <v>602021</v>
      </c>
      <c r="M8801" s="2" t="s">
        <v>0</v>
      </c>
      <c r="N8801" s="4" t="s">
        <v>21</v>
      </c>
    </row>
    <row r="8802" spans="1:14" x14ac:dyDescent="0.25">
      <c r="A8802" s="1" t="s">
        <v>363</v>
      </c>
      <c r="B8802" s="2" t="s">
        <v>1851</v>
      </c>
      <c r="C8802" s="2" t="s">
        <v>1895</v>
      </c>
      <c r="D8802" s="2" t="s">
        <v>17946</v>
      </c>
      <c r="E8802" s="2" t="s">
        <v>18586</v>
      </c>
      <c r="F8802" s="2">
        <v>27111918</v>
      </c>
      <c r="G8802" s="2" t="s">
        <v>810</v>
      </c>
      <c r="H8802" s="2">
        <v>4</v>
      </c>
      <c r="I8802" s="2">
        <v>5</v>
      </c>
      <c r="J8802" s="2">
        <v>16</v>
      </c>
      <c r="K8802" s="2">
        <v>100</v>
      </c>
      <c r="L8802" s="3">
        <v>84490</v>
      </c>
      <c r="M8802" s="2" t="s">
        <v>0</v>
      </c>
      <c r="N8802" s="4" t="s">
        <v>21</v>
      </c>
    </row>
    <row r="8803" spans="1:14" x14ac:dyDescent="0.25">
      <c r="A8803" s="1" t="s">
        <v>363</v>
      </c>
      <c r="B8803" s="2" t="s">
        <v>1851</v>
      </c>
      <c r="C8803" s="2" t="s">
        <v>1895</v>
      </c>
      <c r="D8803" s="2" t="s">
        <v>17946</v>
      </c>
      <c r="E8803" s="2" t="s">
        <v>18587</v>
      </c>
      <c r="F8803" s="2">
        <v>27111918</v>
      </c>
      <c r="G8803" s="2" t="s">
        <v>810</v>
      </c>
      <c r="H8803" s="2">
        <v>4</v>
      </c>
      <c r="I8803" s="2">
        <v>5</v>
      </c>
      <c r="J8803" s="2">
        <v>16</v>
      </c>
      <c r="K8803" s="2">
        <v>100</v>
      </c>
      <c r="L8803" s="3">
        <v>84490</v>
      </c>
      <c r="M8803" s="2" t="s">
        <v>0</v>
      </c>
      <c r="N8803" s="4" t="s">
        <v>21</v>
      </c>
    </row>
    <row r="8804" spans="1:14" x14ac:dyDescent="0.25">
      <c r="A8804" s="1" t="s">
        <v>363</v>
      </c>
      <c r="B8804" s="2" t="s">
        <v>1851</v>
      </c>
      <c r="C8804" s="2" t="s">
        <v>1895</v>
      </c>
      <c r="D8804" s="2" t="s">
        <v>17946</v>
      </c>
      <c r="E8804" s="2" t="s">
        <v>18588</v>
      </c>
      <c r="F8804" s="2">
        <v>27111918</v>
      </c>
      <c r="G8804" s="2" t="s">
        <v>810</v>
      </c>
      <c r="H8804" s="2">
        <v>4</v>
      </c>
      <c r="I8804" s="2">
        <v>5</v>
      </c>
      <c r="J8804" s="2">
        <v>16</v>
      </c>
      <c r="K8804" s="2">
        <v>100</v>
      </c>
      <c r="L8804" s="3">
        <v>84490</v>
      </c>
      <c r="M8804" s="2" t="s">
        <v>0</v>
      </c>
      <c r="N8804" s="4" t="s">
        <v>21</v>
      </c>
    </row>
    <row r="8805" spans="1:14" x14ac:dyDescent="0.25">
      <c r="A8805" s="1" t="s">
        <v>363</v>
      </c>
      <c r="B8805" s="2" t="s">
        <v>1851</v>
      </c>
      <c r="C8805" s="2" t="s">
        <v>1895</v>
      </c>
      <c r="D8805" s="2" t="s">
        <v>17946</v>
      </c>
      <c r="E8805" s="2" t="s">
        <v>18589</v>
      </c>
      <c r="F8805" s="2">
        <v>27111918</v>
      </c>
      <c r="G8805" s="2" t="s">
        <v>810</v>
      </c>
      <c r="H8805" s="2">
        <v>4</v>
      </c>
      <c r="I8805" s="2">
        <v>5</v>
      </c>
      <c r="J8805" s="2">
        <v>16</v>
      </c>
      <c r="K8805" s="2">
        <v>150</v>
      </c>
      <c r="L8805" s="3">
        <v>126735</v>
      </c>
      <c r="M8805" s="2" t="s">
        <v>0</v>
      </c>
      <c r="N8805" s="4" t="s">
        <v>21</v>
      </c>
    </row>
    <row r="8806" spans="1:14" x14ac:dyDescent="0.25">
      <c r="A8806" s="1" t="s">
        <v>363</v>
      </c>
      <c r="B8806" s="2" t="s">
        <v>1851</v>
      </c>
      <c r="C8806" s="2" t="s">
        <v>1895</v>
      </c>
      <c r="D8806" s="2" t="s">
        <v>17946</v>
      </c>
      <c r="E8806" s="2" t="s">
        <v>18590</v>
      </c>
      <c r="F8806" s="2">
        <v>27111918</v>
      </c>
      <c r="G8806" s="2" t="s">
        <v>810</v>
      </c>
      <c r="H8806" s="2">
        <v>4</v>
      </c>
      <c r="I8806" s="2">
        <v>5</v>
      </c>
      <c r="J8806" s="2">
        <v>16</v>
      </c>
      <c r="K8806" s="2">
        <v>100</v>
      </c>
      <c r="L8806" s="3">
        <v>84490</v>
      </c>
      <c r="M8806" s="2" t="s">
        <v>0</v>
      </c>
      <c r="N8806" s="4" t="s">
        <v>21</v>
      </c>
    </row>
    <row r="8807" spans="1:14" x14ac:dyDescent="0.25">
      <c r="A8807" s="1" t="s">
        <v>363</v>
      </c>
      <c r="B8807" s="2" t="s">
        <v>1851</v>
      </c>
      <c r="C8807" s="2" t="s">
        <v>1895</v>
      </c>
      <c r="D8807" s="2" t="s">
        <v>17946</v>
      </c>
      <c r="E8807" s="2" t="s">
        <v>7126</v>
      </c>
      <c r="F8807" s="2">
        <v>12164902</v>
      </c>
      <c r="G8807" s="2" t="s">
        <v>810</v>
      </c>
      <c r="H8807" s="2">
        <v>4</v>
      </c>
      <c r="I8807" s="2">
        <v>5</v>
      </c>
      <c r="J8807" s="2">
        <v>16</v>
      </c>
      <c r="K8807" s="2">
        <v>10</v>
      </c>
      <c r="L8807" s="3">
        <v>1106521.5</v>
      </c>
      <c r="M8807" s="2" t="s">
        <v>0</v>
      </c>
      <c r="N8807" s="4" t="s">
        <v>21</v>
      </c>
    </row>
    <row r="8808" spans="1:14" x14ac:dyDescent="0.25">
      <c r="A8808" s="1" t="s">
        <v>363</v>
      </c>
      <c r="B8808" s="2" t="s">
        <v>1851</v>
      </c>
      <c r="C8808" s="2" t="s">
        <v>1895</v>
      </c>
      <c r="D8808" s="2" t="s">
        <v>17946</v>
      </c>
      <c r="E8808" s="2" t="s">
        <v>7127</v>
      </c>
      <c r="F8808" s="2" t="s">
        <v>7128</v>
      </c>
      <c r="G8808" s="2" t="s">
        <v>810</v>
      </c>
      <c r="H8808" s="2">
        <v>4</v>
      </c>
      <c r="I8808" s="2">
        <v>5</v>
      </c>
      <c r="J8808" s="2">
        <v>16</v>
      </c>
      <c r="K8808" s="2">
        <v>1</v>
      </c>
      <c r="L8808" s="3">
        <v>3329.62</v>
      </c>
      <c r="M8808" s="2" t="s">
        <v>0</v>
      </c>
      <c r="N8808" s="4" t="s">
        <v>21</v>
      </c>
    </row>
    <row r="8809" spans="1:14" x14ac:dyDescent="0.25">
      <c r="A8809" s="1" t="s">
        <v>363</v>
      </c>
      <c r="B8809" s="2" t="s">
        <v>1851</v>
      </c>
      <c r="C8809" s="2" t="s">
        <v>1895</v>
      </c>
      <c r="D8809" s="2" t="s">
        <v>17946</v>
      </c>
      <c r="E8809" s="2" t="s">
        <v>7129</v>
      </c>
      <c r="F8809" s="2" t="s">
        <v>7128</v>
      </c>
      <c r="G8809" s="2" t="s">
        <v>810</v>
      </c>
      <c r="H8809" s="2">
        <v>4</v>
      </c>
      <c r="I8809" s="2">
        <v>5</v>
      </c>
      <c r="J8809" s="2">
        <v>16</v>
      </c>
      <c r="K8809" s="2">
        <v>1</v>
      </c>
      <c r="L8809" s="3">
        <v>3259.41</v>
      </c>
      <c r="M8809" s="2" t="s">
        <v>0</v>
      </c>
      <c r="N8809" s="4" t="s">
        <v>21</v>
      </c>
    </row>
    <row r="8810" spans="1:14" x14ac:dyDescent="0.25">
      <c r="A8810" s="1" t="s">
        <v>363</v>
      </c>
      <c r="B8810" s="2" t="s">
        <v>1851</v>
      </c>
      <c r="C8810" s="2" t="s">
        <v>1895</v>
      </c>
      <c r="D8810" s="2" t="s">
        <v>17946</v>
      </c>
      <c r="E8810" s="2" t="s">
        <v>7130</v>
      </c>
      <c r="F8810" s="2" t="s">
        <v>7128</v>
      </c>
      <c r="G8810" s="2" t="s">
        <v>810</v>
      </c>
      <c r="H8810" s="2">
        <v>4</v>
      </c>
      <c r="I8810" s="2">
        <v>5</v>
      </c>
      <c r="J8810" s="2">
        <v>16</v>
      </c>
      <c r="K8810" s="2">
        <v>20</v>
      </c>
      <c r="L8810" s="3">
        <v>105267.4</v>
      </c>
      <c r="M8810" s="2" t="s">
        <v>0</v>
      </c>
      <c r="N8810" s="4" t="s">
        <v>21</v>
      </c>
    </row>
    <row r="8811" spans="1:14" x14ac:dyDescent="0.25">
      <c r="A8811" s="1" t="s">
        <v>363</v>
      </c>
      <c r="B8811" s="2" t="s">
        <v>1851</v>
      </c>
      <c r="C8811" s="2" t="s">
        <v>1895</v>
      </c>
      <c r="D8811" s="2" t="s">
        <v>17946</v>
      </c>
      <c r="E8811" s="2" t="s">
        <v>7131</v>
      </c>
      <c r="F8811" s="2" t="s">
        <v>7128</v>
      </c>
      <c r="G8811" s="2" t="s">
        <v>810</v>
      </c>
      <c r="H8811" s="2">
        <v>4</v>
      </c>
      <c r="I8811" s="2">
        <v>5</v>
      </c>
      <c r="J8811" s="2">
        <v>16</v>
      </c>
      <c r="K8811" s="2">
        <v>20</v>
      </c>
      <c r="L8811" s="3">
        <v>84109.2</v>
      </c>
      <c r="M8811" s="2" t="s">
        <v>0</v>
      </c>
      <c r="N8811" s="4" t="s">
        <v>21</v>
      </c>
    </row>
    <row r="8812" spans="1:14" x14ac:dyDescent="0.25">
      <c r="A8812" s="1" t="s">
        <v>363</v>
      </c>
      <c r="B8812" s="2" t="s">
        <v>103</v>
      </c>
      <c r="C8812" s="2" t="s">
        <v>104</v>
      </c>
      <c r="D8812" s="2" t="s">
        <v>105</v>
      </c>
      <c r="E8812" s="2" t="s">
        <v>7132</v>
      </c>
      <c r="F8812" s="2">
        <v>47131604</v>
      </c>
      <c r="G8812" s="2" t="s">
        <v>2858</v>
      </c>
      <c r="H8812" s="2">
        <v>2</v>
      </c>
      <c r="I8812" s="2">
        <v>2</v>
      </c>
      <c r="J8812" s="2">
        <v>16</v>
      </c>
      <c r="K8812" s="2">
        <v>33</v>
      </c>
      <c r="L8812" s="3">
        <v>183777</v>
      </c>
      <c r="M8812" s="2" t="s">
        <v>0</v>
      </c>
      <c r="N8812" s="4" t="s">
        <v>21</v>
      </c>
    </row>
    <row r="8813" spans="1:14" x14ac:dyDescent="0.25">
      <c r="A8813" s="1" t="s">
        <v>363</v>
      </c>
      <c r="B8813" s="2" t="s">
        <v>103</v>
      </c>
      <c r="C8813" s="2" t="s">
        <v>104</v>
      </c>
      <c r="D8813" s="2" t="s">
        <v>105</v>
      </c>
      <c r="E8813" s="2" t="s">
        <v>7133</v>
      </c>
      <c r="F8813" s="2">
        <v>47131618</v>
      </c>
      <c r="G8813" s="2" t="s">
        <v>2858</v>
      </c>
      <c r="H8813" s="2">
        <v>2</v>
      </c>
      <c r="I8813" s="2">
        <v>2</v>
      </c>
      <c r="J8813" s="2">
        <v>16</v>
      </c>
      <c r="K8813" s="2">
        <v>30</v>
      </c>
      <c r="L8813" s="3">
        <v>281730</v>
      </c>
      <c r="M8813" s="2" t="s">
        <v>0</v>
      </c>
      <c r="N8813" s="4" t="s">
        <v>21</v>
      </c>
    </row>
    <row r="8814" spans="1:14" x14ac:dyDescent="0.25">
      <c r="A8814" s="1" t="s">
        <v>363</v>
      </c>
      <c r="B8814" s="2" t="s">
        <v>103</v>
      </c>
      <c r="C8814" s="2" t="s">
        <v>104</v>
      </c>
      <c r="D8814" s="2" t="s">
        <v>105</v>
      </c>
      <c r="E8814" s="2" t="s">
        <v>7134</v>
      </c>
      <c r="F8814" s="2">
        <v>47131600</v>
      </c>
      <c r="G8814" s="2" t="s">
        <v>2858</v>
      </c>
      <c r="H8814" s="2">
        <v>2</v>
      </c>
      <c r="I8814" s="2">
        <v>2</v>
      </c>
      <c r="J8814" s="2">
        <v>16</v>
      </c>
      <c r="K8814" s="2">
        <v>43</v>
      </c>
      <c r="L8814" s="3">
        <v>1137006</v>
      </c>
      <c r="M8814" s="2" t="s">
        <v>0</v>
      </c>
      <c r="N8814" s="4" t="s">
        <v>21</v>
      </c>
    </row>
    <row r="8815" spans="1:14" x14ac:dyDescent="0.25">
      <c r="A8815" s="1" t="s">
        <v>363</v>
      </c>
      <c r="B8815" s="2" t="s">
        <v>103</v>
      </c>
      <c r="C8815" s="2" t="s">
        <v>104</v>
      </c>
      <c r="D8815" s="2" t="s">
        <v>105</v>
      </c>
      <c r="E8815" s="2" t="s">
        <v>6910</v>
      </c>
      <c r="F8815" s="2">
        <v>27112003</v>
      </c>
      <c r="G8815" s="2" t="s">
        <v>2858</v>
      </c>
      <c r="H8815" s="2">
        <v>2</v>
      </c>
      <c r="I8815" s="2">
        <v>2</v>
      </c>
      <c r="J8815" s="2">
        <v>16</v>
      </c>
      <c r="K8815" s="2">
        <v>40</v>
      </c>
      <c r="L8815" s="3">
        <v>625480</v>
      </c>
      <c r="M8815" s="2" t="s">
        <v>0</v>
      </c>
      <c r="N8815" s="4" t="s">
        <v>21</v>
      </c>
    </row>
    <row r="8816" spans="1:14" x14ac:dyDescent="0.25">
      <c r="A8816" s="1" t="s">
        <v>363</v>
      </c>
      <c r="B8816" s="2" t="s">
        <v>103</v>
      </c>
      <c r="C8816" s="2" t="s">
        <v>104</v>
      </c>
      <c r="D8816" s="2" t="s">
        <v>105</v>
      </c>
      <c r="E8816" s="2" t="s">
        <v>7135</v>
      </c>
      <c r="F8816" s="2">
        <v>44111912</v>
      </c>
      <c r="G8816" s="2" t="s">
        <v>490</v>
      </c>
      <c r="H8816" s="2">
        <v>2</v>
      </c>
      <c r="I8816" s="2">
        <v>2</v>
      </c>
      <c r="J8816" s="2">
        <v>10</v>
      </c>
      <c r="K8816" s="2">
        <v>10</v>
      </c>
      <c r="L8816" s="3">
        <v>32730</v>
      </c>
      <c r="M8816" s="2" t="s">
        <v>0</v>
      </c>
      <c r="N8816" s="4" t="s">
        <v>21</v>
      </c>
    </row>
    <row r="8817" spans="1:14" x14ac:dyDescent="0.25">
      <c r="A8817" s="1" t="s">
        <v>363</v>
      </c>
      <c r="B8817" s="2" t="s">
        <v>103</v>
      </c>
      <c r="C8817" s="2" t="s">
        <v>104</v>
      </c>
      <c r="D8817" s="2" t="s">
        <v>105</v>
      </c>
      <c r="E8817" s="2" t="s">
        <v>7136</v>
      </c>
      <c r="F8817" s="2">
        <v>44121708</v>
      </c>
      <c r="G8817" s="2" t="s">
        <v>490</v>
      </c>
      <c r="H8817" s="2">
        <v>2</v>
      </c>
      <c r="I8817" s="2">
        <v>2</v>
      </c>
      <c r="J8817" s="2">
        <v>10</v>
      </c>
      <c r="K8817" s="2">
        <v>13</v>
      </c>
      <c r="L8817" s="3">
        <v>12571</v>
      </c>
      <c r="M8817" s="2" t="s">
        <v>0</v>
      </c>
      <c r="N8817" s="4" t="s">
        <v>21</v>
      </c>
    </row>
    <row r="8818" spans="1:14" x14ac:dyDescent="0.25">
      <c r="A8818" s="1" t="s">
        <v>363</v>
      </c>
      <c r="B8818" s="2" t="s">
        <v>103</v>
      </c>
      <c r="C8818" s="2" t="s">
        <v>104</v>
      </c>
      <c r="D8818" s="2" t="s">
        <v>105</v>
      </c>
      <c r="E8818" s="2" t="s">
        <v>7137</v>
      </c>
      <c r="F8818" s="2">
        <v>44121706</v>
      </c>
      <c r="G8818" s="2" t="s">
        <v>490</v>
      </c>
      <c r="H8818" s="2">
        <v>2</v>
      </c>
      <c r="I8818" s="2">
        <v>2</v>
      </c>
      <c r="J8818" s="2">
        <v>10</v>
      </c>
      <c r="K8818" s="2">
        <v>25</v>
      </c>
      <c r="L8818" s="3">
        <v>6250</v>
      </c>
      <c r="M8818" s="2" t="s">
        <v>0</v>
      </c>
      <c r="N8818" s="4" t="s">
        <v>21</v>
      </c>
    </row>
    <row r="8819" spans="1:14" x14ac:dyDescent="0.25">
      <c r="A8819" s="1" t="s">
        <v>363</v>
      </c>
      <c r="B8819" s="2" t="s">
        <v>103</v>
      </c>
      <c r="C8819" s="2" t="s">
        <v>104</v>
      </c>
      <c r="D8819" s="2" t="s">
        <v>105</v>
      </c>
      <c r="E8819" s="2" t="s">
        <v>7138</v>
      </c>
      <c r="F8819" s="2">
        <v>44121708</v>
      </c>
      <c r="G8819" s="2" t="s">
        <v>490</v>
      </c>
      <c r="H8819" s="2">
        <v>2</v>
      </c>
      <c r="I8819" s="2">
        <v>2</v>
      </c>
      <c r="J8819" s="2">
        <v>10</v>
      </c>
      <c r="K8819" s="2">
        <v>5</v>
      </c>
      <c r="L8819" s="3">
        <v>5950</v>
      </c>
      <c r="M8819" s="2" t="s">
        <v>0</v>
      </c>
      <c r="N8819" s="4" t="s">
        <v>21</v>
      </c>
    </row>
    <row r="8820" spans="1:14" x14ac:dyDescent="0.25">
      <c r="A8820" s="1" t="s">
        <v>363</v>
      </c>
      <c r="B8820" s="2" t="s">
        <v>103</v>
      </c>
      <c r="C8820" s="2" t="s">
        <v>104</v>
      </c>
      <c r="D8820" s="2" t="s">
        <v>105</v>
      </c>
      <c r="E8820" s="2" t="s">
        <v>7139</v>
      </c>
      <c r="F8820" s="2">
        <v>31211904</v>
      </c>
      <c r="G8820" s="2" t="s">
        <v>810</v>
      </c>
      <c r="H8820" s="2">
        <v>4</v>
      </c>
      <c r="I8820" s="2">
        <v>5</v>
      </c>
      <c r="J8820" s="2">
        <v>16</v>
      </c>
      <c r="K8820" s="2">
        <v>10</v>
      </c>
      <c r="L8820" s="3">
        <v>32356.100000000002</v>
      </c>
      <c r="M8820" s="2" t="s">
        <v>0</v>
      </c>
      <c r="N8820" s="4" t="s">
        <v>21</v>
      </c>
    </row>
    <row r="8821" spans="1:14" x14ac:dyDescent="0.25">
      <c r="A8821" s="1" t="s">
        <v>363</v>
      </c>
      <c r="B8821" s="2" t="s">
        <v>103</v>
      </c>
      <c r="C8821" s="2" t="s">
        <v>104</v>
      </c>
      <c r="D8821" s="2" t="s">
        <v>105</v>
      </c>
      <c r="E8821" s="2" t="s">
        <v>7140</v>
      </c>
      <c r="F8821" s="2">
        <v>31211904</v>
      </c>
      <c r="G8821" s="2" t="s">
        <v>810</v>
      </c>
      <c r="H8821" s="2">
        <v>4</v>
      </c>
      <c r="I8821" s="2">
        <v>5</v>
      </c>
      <c r="J8821" s="2">
        <v>16</v>
      </c>
      <c r="K8821" s="2">
        <v>40</v>
      </c>
      <c r="L8821" s="3">
        <v>172978.4</v>
      </c>
      <c r="M8821" s="2" t="s">
        <v>0</v>
      </c>
      <c r="N8821" s="4" t="s">
        <v>21</v>
      </c>
    </row>
    <row r="8822" spans="1:14" x14ac:dyDescent="0.25">
      <c r="A8822" s="1" t="s">
        <v>363</v>
      </c>
      <c r="B8822" s="2" t="s">
        <v>103</v>
      </c>
      <c r="C8822" s="2" t="s">
        <v>104</v>
      </c>
      <c r="D8822" s="2" t="s">
        <v>105</v>
      </c>
      <c r="E8822" s="2" t="s">
        <v>7141</v>
      </c>
      <c r="F8822" s="2">
        <v>31211904</v>
      </c>
      <c r="G8822" s="2" t="s">
        <v>810</v>
      </c>
      <c r="H8822" s="2">
        <v>4</v>
      </c>
      <c r="I8822" s="2">
        <v>5</v>
      </c>
      <c r="J8822" s="2">
        <v>16</v>
      </c>
      <c r="K8822" s="2">
        <v>10</v>
      </c>
      <c r="L8822" s="3">
        <v>57334.2</v>
      </c>
      <c r="M8822" s="2" t="s">
        <v>0</v>
      </c>
      <c r="N8822" s="4" t="s">
        <v>21</v>
      </c>
    </row>
    <row r="8823" spans="1:14" x14ac:dyDescent="0.25">
      <c r="A8823" s="1" t="s">
        <v>363</v>
      </c>
      <c r="B8823" s="2" t="s">
        <v>103</v>
      </c>
      <c r="C8823" s="2" t="s">
        <v>104</v>
      </c>
      <c r="D8823" s="2" t="s">
        <v>105</v>
      </c>
      <c r="E8823" s="2" t="s">
        <v>7142</v>
      </c>
      <c r="F8823" s="2">
        <v>31211904</v>
      </c>
      <c r="G8823" s="2" t="s">
        <v>810</v>
      </c>
      <c r="H8823" s="2">
        <v>4</v>
      </c>
      <c r="I8823" s="2">
        <v>5</v>
      </c>
      <c r="J8823" s="2">
        <v>16</v>
      </c>
      <c r="K8823" s="2">
        <v>10</v>
      </c>
      <c r="L8823" s="3">
        <v>85989.400000000009</v>
      </c>
      <c r="M8823" s="2" t="s">
        <v>0</v>
      </c>
      <c r="N8823" s="4" t="s">
        <v>21</v>
      </c>
    </row>
    <row r="8824" spans="1:14" x14ac:dyDescent="0.25">
      <c r="A8824" s="1" t="s">
        <v>363</v>
      </c>
      <c r="B8824" s="2" t="s">
        <v>103</v>
      </c>
      <c r="C8824" s="2" t="s">
        <v>104</v>
      </c>
      <c r="D8824" s="2" t="s">
        <v>105</v>
      </c>
      <c r="E8824" s="2" t="s">
        <v>7143</v>
      </c>
      <c r="F8824" s="2">
        <v>31211906</v>
      </c>
      <c r="G8824" s="2" t="s">
        <v>810</v>
      </c>
      <c r="H8824" s="2">
        <v>4</v>
      </c>
      <c r="I8824" s="2">
        <v>5</v>
      </c>
      <c r="J8824" s="2">
        <v>16</v>
      </c>
      <c r="K8824" s="2">
        <v>100</v>
      </c>
      <c r="L8824" s="3">
        <v>759220</v>
      </c>
      <c r="M8824" s="2" t="s">
        <v>0</v>
      </c>
      <c r="N8824" s="4" t="s">
        <v>21</v>
      </c>
    </row>
    <row r="8825" spans="1:14" x14ac:dyDescent="0.25">
      <c r="A8825" s="1" t="s">
        <v>363</v>
      </c>
      <c r="B8825" s="2" t="s">
        <v>2048</v>
      </c>
      <c r="C8825" s="2" t="s">
        <v>2048</v>
      </c>
      <c r="D8825" s="2" t="s">
        <v>17948</v>
      </c>
      <c r="E8825" s="2" t="s">
        <v>2323</v>
      </c>
      <c r="F8825" s="2">
        <v>40171511</v>
      </c>
      <c r="G8825" s="2" t="s">
        <v>810</v>
      </c>
      <c r="H8825" s="2">
        <v>4</v>
      </c>
      <c r="I8825" s="2">
        <v>5</v>
      </c>
      <c r="J8825" s="2">
        <v>16</v>
      </c>
      <c r="K8825" s="2">
        <v>8</v>
      </c>
      <c r="L8825" s="3">
        <v>628091.52</v>
      </c>
      <c r="M8825" s="2" t="s">
        <v>0</v>
      </c>
      <c r="N8825" s="4" t="s">
        <v>21</v>
      </c>
    </row>
    <row r="8826" spans="1:14" x14ac:dyDescent="0.25">
      <c r="A8826" s="1" t="s">
        <v>363</v>
      </c>
      <c r="B8826" s="2" t="s">
        <v>2048</v>
      </c>
      <c r="C8826" s="2" t="s">
        <v>2048</v>
      </c>
      <c r="D8826" s="2" t="s">
        <v>17948</v>
      </c>
      <c r="E8826" s="2" t="s">
        <v>7144</v>
      </c>
      <c r="F8826" s="2">
        <v>40171511</v>
      </c>
      <c r="G8826" s="2" t="s">
        <v>810</v>
      </c>
      <c r="H8826" s="2">
        <v>4</v>
      </c>
      <c r="I8826" s="2">
        <v>5</v>
      </c>
      <c r="J8826" s="2">
        <v>16</v>
      </c>
      <c r="K8826" s="2">
        <v>5</v>
      </c>
      <c r="L8826" s="3">
        <v>967755.6</v>
      </c>
      <c r="M8826" s="2" t="s">
        <v>0</v>
      </c>
      <c r="N8826" s="4" t="s">
        <v>21</v>
      </c>
    </row>
    <row r="8827" spans="1:14" x14ac:dyDescent="0.25">
      <c r="A8827" s="1" t="s">
        <v>363</v>
      </c>
      <c r="B8827" s="2" t="s">
        <v>2048</v>
      </c>
      <c r="C8827" s="2" t="s">
        <v>2048</v>
      </c>
      <c r="D8827" s="2" t="s">
        <v>17948</v>
      </c>
      <c r="E8827" s="2" t="s">
        <v>7145</v>
      </c>
      <c r="F8827" s="2">
        <v>23271804</v>
      </c>
      <c r="G8827" s="2" t="s">
        <v>810</v>
      </c>
      <c r="H8827" s="2">
        <v>4</v>
      </c>
      <c r="I8827" s="2">
        <v>5</v>
      </c>
      <c r="J8827" s="2">
        <v>16</v>
      </c>
      <c r="K8827" s="2">
        <v>50</v>
      </c>
      <c r="L8827" s="3">
        <v>110729.5</v>
      </c>
      <c r="M8827" s="2" t="s">
        <v>0</v>
      </c>
      <c r="N8827" s="4" t="s">
        <v>21</v>
      </c>
    </row>
    <row r="8828" spans="1:14" x14ac:dyDescent="0.25">
      <c r="A8828" s="1" t="s">
        <v>363</v>
      </c>
      <c r="B8828" s="2" t="s">
        <v>2048</v>
      </c>
      <c r="C8828" s="2" t="s">
        <v>2048</v>
      </c>
      <c r="D8828" s="2" t="s">
        <v>17948</v>
      </c>
      <c r="E8828" s="2" t="s">
        <v>7146</v>
      </c>
      <c r="F8828" s="2">
        <v>31201530</v>
      </c>
      <c r="G8828" s="2" t="s">
        <v>810</v>
      </c>
      <c r="H8828" s="2">
        <v>4</v>
      </c>
      <c r="I8828" s="2">
        <v>5</v>
      </c>
      <c r="J8828" s="2">
        <v>16</v>
      </c>
      <c r="K8828" s="2">
        <v>5</v>
      </c>
      <c r="L8828" s="3">
        <v>157556</v>
      </c>
      <c r="M8828" s="2" t="s">
        <v>0</v>
      </c>
      <c r="N8828" s="4" t="s">
        <v>21</v>
      </c>
    </row>
    <row r="8829" spans="1:14" x14ac:dyDescent="0.25">
      <c r="A8829" s="1" t="s">
        <v>363</v>
      </c>
      <c r="B8829" s="2" t="s">
        <v>2048</v>
      </c>
      <c r="C8829" s="2" t="s">
        <v>2048</v>
      </c>
      <c r="D8829" s="2" t="s">
        <v>17948</v>
      </c>
      <c r="E8829" s="2" t="s">
        <v>7147</v>
      </c>
      <c r="F8829" s="2">
        <v>30102400</v>
      </c>
      <c r="G8829" s="2" t="s">
        <v>810</v>
      </c>
      <c r="H8829" s="2">
        <v>4</v>
      </c>
      <c r="I8829" s="2">
        <v>5</v>
      </c>
      <c r="J8829" s="2">
        <v>16</v>
      </c>
      <c r="K8829" s="2">
        <v>10</v>
      </c>
      <c r="L8829" s="3">
        <v>232621.19999999998</v>
      </c>
      <c r="M8829" s="2" t="s">
        <v>0</v>
      </c>
      <c r="N8829" s="4" t="s">
        <v>21</v>
      </c>
    </row>
    <row r="8830" spans="1:14" x14ac:dyDescent="0.25">
      <c r="A8830" s="1" t="s">
        <v>363</v>
      </c>
      <c r="B8830" s="2" t="s">
        <v>2048</v>
      </c>
      <c r="C8830" s="2" t="s">
        <v>2048</v>
      </c>
      <c r="D8830" s="2" t="s">
        <v>17948</v>
      </c>
      <c r="E8830" s="2" t="s">
        <v>7148</v>
      </c>
      <c r="F8830" s="2">
        <v>30102400</v>
      </c>
      <c r="G8830" s="2" t="s">
        <v>810</v>
      </c>
      <c r="H8830" s="2">
        <v>4</v>
      </c>
      <c r="I8830" s="2">
        <v>5</v>
      </c>
      <c r="J8830" s="2">
        <v>16</v>
      </c>
      <c r="K8830" s="2">
        <v>5</v>
      </c>
      <c r="L8830" s="3">
        <v>69073.549999999988</v>
      </c>
      <c r="M8830" s="2" t="s">
        <v>0</v>
      </c>
      <c r="N8830" s="4" t="s">
        <v>21</v>
      </c>
    </row>
    <row r="8831" spans="1:14" x14ac:dyDescent="0.25">
      <c r="A8831" s="1" t="s">
        <v>363</v>
      </c>
      <c r="B8831" s="2" t="s">
        <v>2048</v>
      </c>
      <c r="C8831" s="2" t="s">
        <v>2048</v>
      </c>
      <c r="D8831" s="2" t="s">
        <v>17948</v>
      </c>
      <c r="E8831" s="2" t="s">
        <v>7149</v>
      </c>
      <c r="F8831" s="2">
        <v>30102400</v>
      </c>
      <c r="G8831" s="2" t="s">
        <v>810</v>
      </c>
      <c r="H8831" s="2">
        <v>4</v>
      </c>
      <c r="I8831" s="2">
        <v>5</v>
      </c>
      <c r="J8831" s="2">
        <v>16</v>
      </c>
      <c r="K8831" s="2">
        <v>5</v>
      </c>
      <c r="L8831" s="3">
        <v>162083.95000000001</v>
      </c>
      <c r="M8831" s="2" t="s">
        <v>0</v>
      </c>
      <c r="N8831" s="4" t="s">
        <v>21</v>
      </c>
    </row>
    <row r="8832" spans="1:14" x14ac:dyDescent="0.25">
      <c r="A8832" s="1" t="s">
        <v>363</v>
      </c>
      <c r="B8832" s="2" t="s">
        <v>2048</v>
      </c>
      <c r="C8832" s="2" t="s">
        <v>2048</v>
      </c>
      <c r="D8832" s="2" t="s">
        <v>17948</v>
      </c>
      <c r="E8832" s="2" t="s">
        <v>7150</v>
      </c>
      <c r="F8832" s="2">
        <v>30101500</v>
      </c>
      <c r="G8832" s="2" t="s">
        <v>810</v>
      </c>
      <c r="H8832" s="2">
        <v>4</v>
      </c>
      <c r="I8832" s="2">
        <v>5</v>
      </c>
      <c r="J8832" s="2">
        <v>16</v>
      </c>
      <c r="K8832" s="2">
        <v>250</v>
      </c>
      <c r="L8832" s="3">
        <v>551267.5</v>
      </c>
      <c r="M8832" s="2" t="s">
        <v>0</v>
      </c>
      <c r="N8832" s="4" t="s">
        <v>21</v>
      </c>
    </row>
    <row r="8833" spans="1:14" x14ac:dyDescent="0.25">
      <c r="A8833" s="1" t="s">
        <v>363</v>
      </c>
      <c r="B8833" s="2" t="s">
        <v>2048</v>
      </c>
      <c r="C8833" s="2" t="s">
        <v>2048</v>
      </c>
      <c r="D8833" s="2" t="s">
        <v>17948</v>
      </c>
      <c r="E8833" s="2" t="s">
        <v>7151</v>
      </c>
      <c r="F8833" s="2">
        <v>30101500</v>
      </c>
      <c r="G8833" s="2" t="s">
        <v>810</v>
      </c>
      <c r="H8833" s="2">
        <v>4</v>
      </c>
      <c r="I8833" s="2">
        <v>5</v>
      </c>
      <c r="J8833" s="2">
        <v>16</v>
      </c>
      <c r="K8833" s="2">
        <v>430</v>
      </c>
      <c r="L8833" s="3">
        <v>979905.5</v>
      </c>
      <c r="M8833" s="2" t="s">
        <v>0</v>
      </c>
      <c r="N8833" s="4" t="s">
        <v>21</v>
      </c>
    </row>
    <row r="8834" spans="1:14" x14ac:dyDescent="0.25">
      <c r="A8834" s="1" t="s">
        <v>363</v>
      </c>
      <c r="B8834" s="2" t="s">
        <v>2048</v>
      </c>
      <c r="C8834" s="2" t="s">
        <v>2048</v>
      </c>
      <c r="D8834" s="2" t="s">
        <v>17948</v>
      </c>
      <c r="E8834" s="2" t="s">
        <v>7152</v>
      </c>
      <c r="F8834" s="2">
        <v>30264305</v>
      </c>
      <c r="G8834" s="2" t="s">
        <v>810</v>
      </c>
      <c r="H8834" s="2">
        <v>4</v>
      </c>
      <c r="I8834" s="2">
        <v>5</v>
      </c>
      <c r="J8834" s="2">
        <v>16</v>
      </c>
      <c r="K8834" s="2">
        <v>6</v>
      </c>
      <c r="L8834" s="3">
        <v>50751.12</v>
      </c>
      <c r="M8834" s="2" t="s">
        <v>17387</v>
      </c>
      <c r="N8834" s="4" t="s">
        <v>21</v>
      </c>
    </row>
    <row r="8835" spans="1:14" x14ac:dyDescent="0.25">
      <c r="A8835" s="1" t="s">
        <v>363</v>
      </c>
      <c r="B8835" s="2" t="s">
        <v>2048</v>
      </c>
      <c r="C8835" s="2" t="s">
        <v>2048</v>
      </c>
      <c r="D8835" s="2" t="s">
        <v>17948</v>
      </c>
      <c r="E8835" s="2" t="s">
        <v>7153</v>
      </c>
      <c r="F8835" s="2">
        <v>26121520</v>
      </c>
      <c r="G8835" s="2" t="s">
        <v>810</v>
      </c>
      <c r="H8835" s="2">
        <v>4</v>
      </c>
      <c r="I8835" s="2">
        <v>5</v>
      </c>
      <c r="J8835" s="2">
        <v>16</v>
      </c>
      <c r="K8835" s="2">
        <v>12</v>
      </c>
      <c r="L8835" s="3">
        <v>67087.44</v>
      </c>
      <c r="M8835" s="2" t="s">
        <v>17387</v>
      </c>
      <c r="N8835" s="4" t="s">
        <v>21</v>
      </c>
    </row>
    <row r="8836" spans="1:14" x14ac:dyDescent="0.25">
      <c r="A8836" s="1" t="s">
        <v>363</v>
      </c>
      <c r="B8836" s="2" t="s">
        <v>2048</v>
      </c>
      <c r="C8836" s="2" t="s">
        <v>2048</v>
      </c>
      <c r="D8836" s="2" t="s">
        <v>17948</v>
      </c>
      <c r="E8836" s="2" t="s">
        <v>7154</v>
      </c>
      <c r="F8836" s="2">
        <v>30101704</v>
      </c>
      <c r="G8836" s="2" t="s">
        <v>810</v>
      </c>
      <c r="H8836" s="2">
        <v>4</v>
      </c>
      <c r="I8836" s="2">
        <v>5</v>
      </c>
      <c r="J8836" s="2">
        <v>16</v>
      </c>
      <c r="K8836" s="2">
        <v>600</v>
      </c>
      <c r="L8836" s="3">
        <v>2034186</v>
      </c>
      <c r="M8836" s="2" t="s">
        <v>0</v>
      </c>
      <c r="N8836" s="4" t="s">
        <v>21</v>
      </c>
    </row>
    <row r="8837" spans="1:14" x14ac:dyDescent="0.25">
      <c r="A8837" s="1" t="s">
        <v>363</v>
      </c>
      <c r="B8837" s="2" t="s">
        <v>113</v>
      </c>
      <c r="C8837" s="2" t="s">
        <v>113</v>
      </c>
      <c r="D8837" s="2" t="s">
        <v>114</v>
      </c>
      <c r="E8837" s="2" t="s">
        <v>7155</v>
      </c>
      <c r="F8837" s="2" t="s">
        <v>7156</v>
      </c>
      <c r="G8837" s="2" t="s">
        <v>810</v>
      </c>
      <c r="H8837" s="2">
        <v>4</v>
      </c>
      <c r="I8837" s="2">
        <v>5</v>
      </c>
      <c r="J8837" s="2">
        <v>16</v>
      </c>
      <c r="K8837" s="2">
        <v>1</v>
      </c>
      <c r="L8837" s="3">
        <v>46117.26</v>
      </c>
      <c r="M8837" s="2" t="s">
        <v>0</v>
      </c>
      <c r="N8837" s="4" t="s">
        <v>21</v>
      </c>
    </row>
    <row r="8838" spans="1:14" x14ac:dyDescent="0.25">
      <c r="A8838" s="1" t="s">
        <v>363</v>
      </c>
      <c r="B8838" s="2" t="s">
        <v>113</v>
      </c>
      <c r="C8838" s="2" t="s">
        <v>113</v>
      </c>
      <c r="D8838" s="2" t="s">
        <v>114</v>
      </c>
      <c r="E8838" s="2" t="s">
        <v>7157</v>
      </c>
      <c r="F8838" s="2" t="s">
        <v>7156</v>
      </c>
      <c r="G8838" s="2" t="s">
        <v>810</v>
      </c>
      <c r="H8838" s="2">
        <v>4</v>
      </c>
      <c r="I8838" s="2">
        <v>5</v>
      </c>
      <c r="J8838" s="2">
        <v>16</v>
      </c>
      <c r="K8838" s="2">
        <v>1</v>
      </c>
      <c r="L8838" s="3">
        <v>21082.04</v>
      </c>
      <c r="M8838" s="2" t="s">
        <v>0</v>
      </c>
      <c r="N8838" s="4" t="s">
        <v>21</v>
      </c>
    </row>
    <row r="8839" spans="1:14" x14ac:dyDescent="0.25">
      <c r="A8839" s="1" t="s">
        <v>363</v>
      </c>
      <c r="B8839" s="2" t="s">
        <v>113</v>
      </c>
      <c r="C8839" s="2" t="s">
        <v>113</v>
      </c>
      <c r="D8839" s="2" t="s">
        <v>114</v>
      </c>
      <c r="E8839" s="2" t="s">
        <v>4206</v>
      </c>
      <c r="F8839" s="2">
        <v>23271706</v>
      </c>
      <c r="G8839" s="2" t="s">
        <v>810</v>
      </c>
      <c r="H8839" s="2">
        <v>4</v>
      </c>
      <c r="I8839" s="2">
        <v>5</v>
      </c>
      <c r="J8839" s="2">
        <v>16</v>
      </c>
      <c r="K8839" s="2">
        <v>1</v>
      </c>
      <c r="L8839" s="3">
        <v>26385.87</v>
      </c>
      <c r="M8839" s="2" t="s">
        <v>0</v>
      </c>
      <c r="N8839" s="4" t="s">
        <v>21</v>
      </c>
    </row>
    <row r="8840" spans="1:14" x14ac:dyDescent="0.25">
      <c r="A8840" s="1" t="s">
        <v>363</v>
      </c>
      <c r="B8840" s="2" t="s">
        <v>113</v>
      </c>
      <c r="C8840" s="2" t="s">
        <v>113</v>
      </c>
      <c r="D8840" s="2" t="s">
        <v>114</v>
      </c>
      <c r="E8840" s="2" t="s">
        <v>7158</v>
      </c>
      <c r="F8840" s="2">
        <v>27112845</v>
      </c>
      <c r="G8840" s="2" t="s">
        <v>810</v>
      </c>
      <c r="H8840" s="2">
        <v>4</v>
      </c>
      <c r="I8840" s="2">
        <v>5</v>
      </c>
      <c r="J8840" s="2">
        <v>16</v>
      </c>
      <c r="K8840" s="2">
        <v>6</v>
      </c>
      <c r="L8840" s="3">
        <v>91199.22</v>
      </c>
      <c r="M8840" s="2" t="s">
        <v>0</v>
      </c>
      <c r="N8840" s="4" t="s">
        <v>21</v>
      </c>
    </row>
    <row r="8841" spans="1:14" x14ac:dyDescent="0.25">
      <c r="A8841" s="1" t="s">
        <v>363</v>
      </c>
      <c r="B8841" s="2" t="s">
        <v>113</v>
      </c>
      <c r="C8841" s="2" t="s">
        <v>113</v>
      </c>
      <c r="D8841" s="2" t="s">
        <v>114</v>
      </c>
      <c r="E8841" s="2" t="s">
        <v>7159</v>
      </c>
      <c r="F8841" s="2">
        <v>27112845</v>
      </c>
      <c r="G8841" s="2" t="s">
        <v>810</v>
      </c>
      <c r="H8841" s="2">
        <v>4</v>
      </c>
      <c r="I8841" s="2">
        <v>5</v>
      </c>
      <c r="J8841" s="2">
        <v>16</v>
      </c>
      <c r="K8841" s="2">
        <v>6</v>
      </c>
      <c r="L8841" s="3">
        <v>113725.92</v>
      </c>
      <c r="M8841" s="2" t="s">
        <v>0</v>
      </c>
      <c r="N8841" s="4" t="s">
        <v>21</v>
      </c>
    </row>
    <row r="8842" spans="1:14" x14ac:dyDescent="0.25">
      <c r="A8842" s="1" t="s">
        <v>363</v>
      </c>
      <c r="B8842" s="2" t="s">
        <v>113</v>
      </c>
      <c r="C8842" s="2" t="s">
        <v>113</v>
      </c>
      <c r="D8842" s="2" t="s">
        <v>114</v>
      </c>
      <c r="E8842" s="2" t="s">
        <v>7160</v>
      </c>
      <c r="F8842" s="2">
        <v>27112845</v>
      </c>
      <c r="G8842" s="2" t="s">
        <v>810</v>
      </c>
      <c r="H8842" s="2">
        <v>4</v>
      </c>
      <c r="I8842" s="2">
        <v>5</v>
      </c>
      <c r="J8842" s="2">
        <v>16</v>
      </c>
      <c r="K8842" s="2">
        <v>6</v>
      </c>
      <c r="L8842" s="3">
        <v>139251.41999999998</v>
      </c>
      <c r="M8842" s="2" t="s">
        <v>0</v>
      </c>
      <c r="N8842" s="4" t="s">
        <v>21</v>
      </c>
    </row>
    <row r="8843" spans="1:14" x14ac:dyDescent="0.25">
      <c r="A8843" s="1" t="s">
        <v>363</v>
      </c>
      <c r="B8843" s="2" t="s">
        <v>113</v>
      </c>
      <c r="C8843" s="2" t="s">
        <v>113</v>
      </c>
      <c r="D8843" s="2" t="s">
        <v>114</v>
      </c>
      <c r="E8843" s="2" t="s">
        <v>7161</v>
      </c>
      <c r="F8843" s="2">
        <v>27112845</v>
      </c>
      <c r="G8843" s="2" t="s">
        <v>810</v>
      </c>
      <c r="H8843" s="2">
        <v>4</v>
      </c>
      <c r="I8843" s="2">
        <v>5</v>
      </c>
      <c r="J8843" s="2">
        <v>16</v>
      </c>
      <c r="K8843" s="2">
        <v>6</v>
      </c>
      <c r="L8843" s="3">
        <v>269542.14</v>
      </c>
      <c r="M8843" s="2" t="s">
        <v>0</v>
      </c>
      <c r="N8843" s="4" t="s">
        <v>21</v>
      </c>
    </row>
    <row r="8844" spans="1:14" x14ac:dyDescent="0.25">
      <c r="A8844" s="1" t="s">
        <v>363</v>
      </c>
      <c r="B8844" s="2" t="s">
        <v>113</v>
      </c>
      <c r="C8844" s="2" t="s">
        <v>113</v>
      </c>
      <c r="D8844" s="2" t="s">
        <v>114</v>
      </c>
      <c r="E8844" s="2" t="s">
        <v>7162</v>
      </c>
      <c r="F8844" s="2">
        <v>27112845</v>
      </c>
      <c r="G8844" s="2" t="s">
        <v>810</v>
      </c>
      <c r="H8844" s="2">
        <v>4</v>
      </c>
      <c r="I8844" s="2">
        <v>5</v>
      </c>
      <c r="J8844" s="2">
        <v>16</v>
      </c>
      <c r="K8844" s="2">
        <v>6</v>
      </c>
      <c r="L8844" s="3">
        <v>261988.02</v>
      </c>
      <c r="M8844" s="2" t="s">
        <v>0</v>
      </c>
      <c r="N8844" s="4" t="s">
        <v>21</v>
      </c>
    </row>
    <row r="8845" spans="1:14" x14ac:dyDescent="0.25">
      <c r="A8845" s="1" t="s">
        <v>363</v>
      </c>
      <c r="B8845" s="2" t="s">
        <v>113</v>
      </c>
      <c r="C8845" s="2" t="s">
        <v>113</v>
      </c>
      <c r="D8845" s="2" t="s">
        <v>114</v>
      </c>
      <c r="E8845" s="2" t="s">
        <v>7163</v>
      </c>
      <c r="F8845" s="2">
        <v>27112845</v>
      </c>
      <c r="G8845" s="2" t="s">
        <v>810</v>
      </c>
      <c r="H8845" s="2">
        <v>4</v>
      </c>
      <c r="I8845" s="2">
        <v>5</v>
      </c>
      <c r="J8845" s="2">
        <v>16</v>
      </c>
      <c r="K8845" s="2">
        <v>6</v>
      </c>
      <c r="L8845" s="3">
        <v>878177.15999999992</v>
      </c>
      <c r="M8845" s="2" t="s">
        <v>0</v>
      </c>
      <c r="N8845" s="4" t="s">
        <v>21</v>
      </c>
    </row>
    <row r="8846" spans="1:14" x14ac:dyDescent="0.25">
      <c r="A8846" s="1" t="s">
        <v>363</v>
      </c>
      <c r="B8846" s="2" t="s">
        <v>113</v>
      </c>
      <c r="C8846" s="2" t="s">
        <v>113</v>
      </c>
      <c r="D8846" s="2" t="s">
        <v>114</v>
      </c>
      <c r="E8846" s="2" t="s">
        <v>7164</v>
      </c>
      <c r="F8846" s="2">
        <v>27112845</v>
      </c>
      <c r="G8846" s="2" t="s">
        <v>810</v>
      </c>
      <c r="H8846" s="2">
        <v>4</v>
      </c>
      <c r="I8846" s="2">
        <v>5</v>
      </c>
      <c r="J8846" s="2">
        <v>16</v>
      </c>
      <c r="K8846" s="2">
        <v>6</v>
      </c>
      <c r="L8846" s="3">
        <v>240660.84</v>
      </c>
      <c r="M8846" s="2" t="s">
        <v>0</v>
      </c>
      <c r="N8846" s="4" t="s">
        <v>21</v>
      </c>
    </row>
    <row r="8847" spans="1:14" x14ac:dyDescent="0.25">
      <c r="A8847" s="1" t="s">
        <v>363</v>
      </c>
      <c r="B8847" s="2" t="s">
        <v>113</v>
      </c>
      <c r="C8847" s="2" t="s">
        <v>113</v>
      </c>
      <c r="D8847" s="2" t="s">
        <v>114</v>
      </c>
      <c r="E8847" s="2" t="s">
        <v>7165</v>
      </c>
      <c r="F8847" s="2">
        <v>27112845</v>
      </c>
      <c r="G8847" s="2" t="s">
        <v>810</v>
      </c>
      <c r="H8847" s="2">
        <v>4</v>
      </c>
      <c r="I8847" s="2">
        <v>5</v>
      </c>
      <c r="J8847" s="2">
        <v>16</v>
      </c>
      <c r="K8847" s="2">
        <v>6</v>
      </c>
      <c r="L8847" s="3">
        <v>146641.32</v>
      </c>
      <c r="M8847" s="2" t="s">
        <v>0</v>
      </c>
      <c r="N8847" s="4" t="s">
        <v>21</v>
      </c>
    </row>
    <row r="8848" spans="1:14" x14ac:dyDescent="0.25">
      <c r="A8848" s="1" t="s">
        <v>363</v>
      </c>
      <c r="B8848" s="2" t="s">
        <v>113</v>
      </c>
      <c r="C8848" s="2" t="s">
        <v>113</v>
      </c>
      <c r="D8848" s="2" t="s">
        <v>114</v>
      </c>
      <c r="E8848" s="2" t="s">
        <v>7166</v>
      </c>
      <c r="F8848" s="2">
        <v>27112845</v>
      </c>
      <c r="G8848" s="2" t="s">
        <v>810</v>
      </c>
      <c r="H8848" s="2">
        <v>4</v>
      </c>
      <c r="I8848" s="2">
        <v>5</v>
      </c>
      <c r="J8848" s="2">
        <v>16</v>
      </c>
      <c r="K8848" s="2">
        <v>6</v>
      </c>
      <c r="L8848" s="3">
        <v>203054.46000000002</v>
      </c>
      <c r="M8848" s="2" t="s">
        <v>0</v>
      </c>
      <c r="N8848" s="4" t="s">
        <v>21</v>
      </c>
    </row>
    <row r="8849" spans="1:14" x14ac:dyDescent="0.25">
      <c r="A8849" s="1" t="s">
        <v>363</v>
      </c>
      <c r="B8849" s="2" t="s">
        <v>113</v>
      </c>
      <c r="C8849" s="2" t="s">
        <v>113</v>
      </c>
      <c r="D8849" s="2" t="s">
        <v>114</v>
      </c>
      <c r="E8849" s="2" t="s">
        <v>7167</v>
      </c>
      <c r="F8849" s="2">
        <v>27112845</v>
      </c>
      <c r="G8849" s="2" t="s">
        <v>810</v>
      </c>
      <c r="H8849" s="2">
        <v>4</v>
      </c>
      <c r="I8849" s="2">
        <v>5</v>
      </c>
      <c r="J8849" s="2">
        <v>16</v>
      </c>
      <c r="K8849" s="2">
        <v>6</v>
      </c>
      <c r="L8849" s="3">
        <v>402010.55999999994</v>
      </c>
      <c r="M8849" s="2" t="s">
        <v>0</v>
      </c>
      <c r="N8849" s="4" t="s">
        <v>21</v>
      </c>
    </row>
    <row r="8850" spans="1:14" x14ac:dyDescent="0.25">
      <c r="A8850" s="1" t="s">
        <v>363</v>
      </c>
      <c r="B8850" s="2" t="s">
        <v>113</v>
      </c>
      <c r="C8850" s="2" t="s">
        <v>113</v>
      </c>
      <c r="D8850" s="2" t="s">
        <v>114</v>
      </c>
      <c r="E8850" s="2" t="s">
        <v>7168</v>
      </c>
      <c r="F8850" s="2">
        <v>27112845</v>
      </c>
      <c r="G8850" s="2" t="s">
        <v>810</v>
      </c>
      <c r="H8850" s="2">
        <v>4</v>
      </c>
      <c r="I8850" s="2">
        <v>5</v>
      </c>
      <c r="J8850" s="2">
        <v>16</v>
      </c>
      <c r="K8850" s="2">
        <v>6</v>
      </c>
      <c r="L8850" s="3">
        <v>340799.33999999997</v>
      </c>
      <c r="M8850" s="2" t="s">
        <v>0</v>
      </c>
      <c r="N8850" s="4" t="s">
        <v>21</v>
      </c>
    </row>
    <row r="8851" spans="1:14" x14ac:dyDescent="0.25">
      <c r="A8851" s="1" t="s">
        <v>363</v>
      </c>
      <c r="B8851" s="2" t="s">
        <v>113</v>
      </c>
      <c r="C8851" s="2" t="s">
        <v>113</v>
      </c>
      <c r="D8851" s="2" t="s">
        <v>114</v>
      </c>
      <c r="E8851" s="2" t="s">
        <v>7169</v>
      </c>
      <c r="F8851" s="2">
        <v>27112845</v>
      </c>
      <c r="G8851" s="2" t="s">
        <v>810</v>
      </c>
      <c r="H8851" s="2">
        <v>4</v>
      </c>
      <c r="I8851" s="2">
        <v>5</v>
      </c>
      <c r="J8851" s="2">
        <v>16</v>
      </c>
      <c r="K8851" s="2">
        <v>6</v>
      </c>
      <c r="L8851" s="3">
        <v>506368.80000000005</v>
      </c>
      <c r="M8851" s="2" t="s">
        <v>0</v>
      </c>
      <c r="N8851" s="4" t="s">
        <v>21</v>
      </c>
    </row>
    <row r="8852" spans="1:14" x14ac:dyDescent="0.25">
      <c r="A8852" s="1" t="s">
        <v>363</v>
      </c>
      <c r="B8852" s="2" t="s">
        <v>113</v>
      </c>
      <c r="C8852" s="2" t="s">
        <v>113</v>
      </c>
      <c r="D8852" s="2" t="s">
        <v>114</v>
      </c>
      <c r="E8852" s="2" t="s">
        <v>7170</v>
      </c>
      <c r="F8852" s="2">
        <v>27111537</v>
      </c>
      <c r="G8852" s="2" t="s">
        <v>810</v>
      </c>
      <c r="H8852" s="2">
        <v>4</v>
      </c>
      <c r="I8852" s="2">
        <v>5</v>
      </c>
      <c r="J8852" s="2">
        <v>16</v>
      </c>
      <c r="K8852" s="2">
        <v>2</v>
      </c>
      <c r="L8852" s="3">
        <v>76295.66</v>
      </c>
      <c r="M8852" s="2" t="s">
        <v>0</v>
      </c>
      <c r="N8852" s="4" t="s">
        <v>21</v>
      </c>
    </row>
    <row r="8853" spans="1:14" x14ac:dyDescent="0.25">
      <c r="A8853" s="1" t="s">
        <v>363</v>
      </c>
      <c r="B8853" s="2" t="s">
        <v>113</v>
      </c>
      <c r="C8853" s="2" t="s">
        <v>113</v>
      </c>
      <c r="D8853" s="2" t="s">
        <v>114</v>
      </c>
      <c r="E8853" s="2" t="s">
        <v>7171</v>
      </c>
      <c r="F8853" s="2">
        <v>27112812</v>
      </c>
      <c r="G8853" s="2" t="s">
        <v>810</v>
      </c>
      <c r="H8853" s="2">
        <v>4</v>
      </c>
      <c r="I8853" s="2">
        <v>5</v>
      </c>
      <c r="J8853" s="2">
        <v>16</v>
      </c>
      <c r="K8853" s="2">
        <v>2</v>
      </c>
      <c r="L8853" s="3">
        <v>38522.68</v>
      </c>
      <c r="M8853" s="2" t="s">
        <v>0</v>
      </c>
      <c r="N8853" s="4" t="s">
        <v>21</v>
      </c>
    </row>
    <row r="8854" spans="1:14" x14ac:dyDescent="0.25">
      <c r="A8854" s="1" t="s">
        <v>363</v>
      </c>
      <c r="B8854" s="2" t="s">
        <v>113</v>
      </c>
      <c r="C8854" s="2" t="s">
        <v>113</v>
      </c>
      <c r="D8854" s="2" t="s">
        <v>114</v>
      </c>
      <c r="E8854" s="2" t="s">
        <v>7172</v>
      </c>
      <c r="F8854" s="2">
        <v>27112812</v>
      </c>
      <c r="G8854" s="2" t="s">
        <v>810</v>
      </c>
      <c r="H8854" s="2">
        <v>4</v>
      </c>
      <c r="I8854" s="2">
        <v>5</v>
      </c>
      <c r="J8854" s="2">
        <v>16</v>
      </c>
      <c r="K8854" s="2">
        <v>2</v>
      </c>
      <c r="L8854" s="3">
        <v>53759.44</v>
      </c>
      <c r="M8854" s="2" t="s">
        <v>0</v>
      </c>
      <c r="N8854" s="4" t="s">
        <v>21</v>
      </c>
    </row>
    <row r="8855" spans="1:14" x14ac:dyDescent="0.25">
      <c r="A8855" s="1" t="s">
        <v>363</v>
      </c>
      <c r="B8855" s="2" t="s">
        <v>113</v>
      </c>
      <c r="C8855" s="2" t="s">
        <v>113</v>
      </c>
      <c r="D8855" s="2" t="s">
        <v>114</v>
      </c>
      <c r="E8855" s="2" t="s">
        <v>7173</v>
      </c>
      <c r="F8855" s="2">
        <v>27112812</v>
      </c>
      <c r="G8855" s="2" t="s">
        <v>810</v>
      </c>
      <c r="H8855" s="2">
        <v>4</v>
      </c>
      <c r="I8855" s="2">
        <v>5</v>
      </c>
      <c r="J8855" s="2">
        <v>16</v>
      </c>
      <c r="K8855" s="2">
        <v>2</v>
      </c>
      <c r="L8855" s="3">
        <v>69557.88</v>
      </c>
      <c r="M8855" s="2" t="s">
        <v>0</v>
      </c>
      <c r="N8855" s="4" t="s">
        <v>21</v>
      </c>
    </row>
    <row r="8856" spans="1:14" x14ac:dyDescent="0.25">
      <c r="A8856" s="1" t="s">
        <v>363</v>
      </c>
      <c r="B8856" s="2" t="s">
        <v>113</v>
      </c>
      <c r="C8856" s="2" t="s">
        <v>113</v>
      </c>
      <c r="D8856" s="2" t="s">
        <v>114</v>
      </c>
      <c r="E8856" s="2" t="s">
        <v>7174</v>
      </c>
      <c r="F8856" s="2">
        <v>27112800</v>
      </c>
      <c r="G8856" s="2" t="s">
        <v>810</v>
      </c>
      <c r="H8856" s="2">
        <v>4</v>
      </c>
      <c r="I8856" s="2">
        <v>5</v>
      </c>
      <c r="J8856" s="2">
        <v>16</v>
      </c>
      <c r="K8856" s="2">
        <v>1</v>
      </c>
      <c r="L8856" s="3">
        <v>79957.290000000008</v>
      </c>
      <c r="M8856" s="2" t="s">
        <v>0</v>
      </c>
      <c r="N8856" s="4" t="s">
        <v>21</v>
      </c>
    </row>
    <row r="8857" spans="1:14" x14ac:dyDescent="0.25">
      <c r="A8857" s="1" t="s">
        <v>363</v>
      </c>
      <c r="B8857" s="2" t="s">
        <v>113</v>
      </c>
      <c r="C8857" s="2" t="s">
        <v>113</v>
      </c>
      <c r="D8857" s="2" t="s">
        <v>114</v>
      </c>
      <c r="E8857" s="2" t="s">
        <v>7175</v>
      </c>
      <c r="F8857" s="2">
        <v>30103100</v>
      </c>
      <c r="G8857" s="2" t="s">
        <v>810</v>
      </c>
      <c r="H8857" s="2">
        <v>4</v>
      </c>
      <c r="I8857" s="2">
        <v>5</v>
      </c>
      <c r="J8857" s="2">
        <v>16</v>
      </c>
      <c r="K8857" s="2">
        <v>5</v>
      </c>
      <c r="L8857" s="3">
        <v>15017.8</v>
      </c>
      <c r="M8857" s="2" t="s">
        <v>0</v>
      </c>
      <c r="N8857" s="4" t="s">
        <v>21</v>
      </c>
    </row>
    <row r="8858" spans="1:14" x14ac:dyDescent="0.25">
      <c r="A8858" s="1" t="s">
        <v>363</v>
      </c>
      <c r="B8858" s="2" t="s">
        <v>113</v>
      </c>
      <c r="C8858" s="2" t="s">
        <v>113</v>
      </c>
      <c r="D8858" s="2" t="s">
        <v>114</v>
      </c>
      <c r="E8858" s="2" t="s">
        <v>7176</v>
      </c>
      <c r="F8858" s="2">
        <v>30103100</v>
      </c>
      <c r="G8858" s="2" t="s">
        <v>810</v>
      </c>
      <c r="H8858" s="2">
        <v>4</v>
      </c>
      <c r="I8858" s="2">
        <v>5</v>
      </c>
      <c r="J8858" s="2">
        <v>16</v>
      </c>
      <c r="K8858" s="2">
        <v>5</v>
      </c>
      <c r="L8858" s="3">
        <v>17945.2</v>
      </c>
      <c r="M8858" s="2" t="s">
        <v>0</v>
      </c>
      <c r="N8858" s="4" t="s">
        <v>21</v>
      </c>
    </row>
    <row r="8859" spans="1:14" x14ac:dyDescent="0.25">
      <c r="A8859" s="1" t="s">
        <v>363</v>
      </c>
      <c r="B8859" s="2" t="s">
        <v>113</v>
      </c>
      <c r="C8859" s="2" t="s">
        <v>113</v>
      </c>
      <c r="D8859" s="2" t="s">
        <v>114</v>
      </c>
      <c r="E8859" s="2" t="s">
        <v>7177</v>
      </c>
      <c r="F8859" s="2">
        <v>30103100</v>
      </c>
      <c r="G8859" s="2" t="s">
        <v>810</v>
      </c>
      <c r="H8859" s="2">
        <v>4</v>
      </c>
      <c r="I8859" s="2">
        <v>5</v>
      </c>
      <c r="J8859" s="2">
        <v>16</v>
      </c>
      <c r="K8859" s="2">
        <v>5</v>
      </c>
      <c r="L8859" s="3">
        <v>26602.449999999997</v>
      </c>
      <c r="M8859" s="2" t="s">
        <v>0</v>
      </c>
      <c r="N8859" s="4" t="s">
        <v>21</v>
      </c>
    </row>
    <row r="8860" spans="1:14" x14ac:dyDescent="0.25">
      <c r="A8860" s="1" t="s">
        <v>363</v>
      </c>
      <c r="B8860" s="2" t="s">
        <v>113</v>
      </c>
      <c r="C8860" s="2" t="s">
        <v>113</v>
      </c>
      <c r="D8860" s="2" t="s">
        <v>114</v>
      </c>
      <c r="E8860" s="2" t="s">
        <v>7178</v>
      </c>
      <c r="F8860" s="2">
        <v>30103100</v>
      </c>
      <c r="G8860" s="2" t="s">
        <v>810</v>
      </c>
      <c r="H8860" s="2">
        <v>4</v>
      </c>
      <c r="I8860" s="2">
        <v>5</v>
      </c>
      <c r="J8860" s="2">
        <v>16</v>
      </c>
      <c r="K8860" s="2">
        <v>5</v>
      </c>
      <c r="L8860" s="3">
        <v>37865.800000000003</v>
      </c>
      <c r="M8860" s="2" t="s">
        <v>0</v>
      </c>
      <c r="N8860" s="4" t="s">
        <v>21</v>
      </c>
    </row>
    <row r="8861" spans="1:14" x14ac:dyDescent="0.25">
      <c r="A8861" s="1" t="s">
        <v>363</v>
      </c>
      <c r="B8861" s="2" t="s">
        <v>113</v>
      </c>
      <c r="C8861" s="2" t="s">
        <v>113</v>
      </c>
      <c r="D8861" s="2" t="s">
        <v>114</v>
      </c>
      <c r="E8861" s="2" t="s">
        <v>7179</v>
      </c>
      <c r="F8861" s="2">
        <v>30103100</v>
      </c>
      <c r="G8861" s="2" t="s">
        <v>810</v>
      </c>
      <c r="H8861" s="2">
        <v>4</v>
      </c>
      <c r="I8861" s="2">
        <v>5</v>
      </c>
      <c r="J8861" s="2">
        <v>16</v>
      </c>
      <c r="K8861" s="2">
        <v>10</v>
      </c>
      <c r="L8861" s="3">
        <v>87393.600000000006</v>
      </c>
      <c r="M8861" s="2" t="s">
        <v>0</v>
      </c>
      <c r="N8861" s="4" t="s">
        <v>21</v>
      </c>
    </row>
    <row r="8862" spans="1:14" x14ac:dyDescent="0.25">
      <c r="A8862" s="1" t="s">
        <v>363</v>
      </c>
      <c r="B8862" s="2" t="s">
        <v>113</v>
      </c>
      <c r="C8862" s="2" t="s">
        <v>113</v>
      </c>
      <c r="D8862" s="2" t="s">
        <v>114</v>
      </c>
      <c r="E8862" s="2" t="s">
        <v>7180</v>
      </c>
      <c r="F8862" s="2">
        <v>44122104</v>
      </c>
      <c r="G8862" s="2" t="s">
        <v>490</v>
      </c>
      <c r="H8862" s="2">
        <v>2</v>
      </c>
      <c r="I8862" s="2">
        <v>2</v>
      </c>
      <c r="J8862" s="2">
        <v>10</v>
      </c>
      <c r="K8862" s="2">
        <v>8</v>
      </c>
      <c r="L8862" s="3">
        <v>4760</v>
      </c>
      <c r="M8862" s="2" t="s">
        <v>0</v>
      </c>
      <c r="N8862" s="4" t="s">
        <v>21</v>
      </c>
    </row>
    <row r="8863" spans="1:14" x14ac:dyDescent="0.25">
      <c r="A8863" s="1" t="s">
        <v>363</v>
      </c>
      <c r="B8863" s="2" t="s">
        <v>113</v>
      </c>
      <c r="C8863" s="2" t="s">
        <v>113</v>
      </c>
      <c r="D8863" s="2" t="s">
        <v>114</v>
      </c>
      <c r="E8863" s="2" t="s">
        <v>7181</v>
      </c>
      <c r="F8863" s="2">
        <v>44122105</v>
      </c>
      <c r="G8863" s="2" t="s">
        <v>490</v>
      </c>
      <c r="H8863" s="2">
        <v>2</v>
      </c>
      <c r="I8863" s="2">
        <v>2</v>
      </c>
      <c r="J8863" s="2">
        <v>10</v>
      </c>
      <c r="K8863" s="2">
        <v>8</v>
      </c>
      <c r="L8863" s="3">
        <v>17848</v>
      </c>
      <c r="M8863" s="2" t="s">
        <v>0</v>
      </c>
      <c r="N8863" s="4" t="s">
        <v>21</v>
      </c>
    </row>
    <row r="8864" spans="1:14" x14ac:dyDescent="0.25">
      <c r="A8864" s="1" t="s">
        <v>363</v>
      </c>
      <c r="B8864" s="2" t="s">
        <v>113</v>
      </c>
      <c r="C8864" s="2" t="s">
        <v>113</v>
      </c>
      <c r="D8864" s="2" t="s">
        <v>114</v>
      </c>
      <c r="E8864" s="2" t="s">
        <v>7182</v>
      </c>
      <c r="F8864" s="2">
        <v>22101703</v>
      </c>
      <c r="G8864" s="2" t="s">
        <v>490</v>
      </c>
      <c r="H8864" s="2">
        <v>2</v>
      </c>
      <c r="I8864" s="2">
        <v>2</v>
      </c>
      <c r="J8864" s="2">
        <v>10</v>
      </c>
      <c r="K8864" s="2">
        <v>10</v>
      </c>
      <c r="L8864" s="3">
        <v>5950</v>
      </c>
      <c r="M8864" s="2" t="s">
        <v>0</v>
      </c>
      <c r="N8864" s="4" t="s">
        <v>21</v>
      </c>
    </row>
    <row r="8865" spans="1:14" x14ac:dyDescent="0.25">
      <c r="A8865" s="1" t="s">
        <v>363</v>
      </c>
      <c r="B8865" s="2" t="s">
        <v>113</v>
      </c>
      <c r="C8865" s="2" t="s">
        <v>113</v>
      </c>
      <c r="D8865" s="2" t="s">
        <v>114</v>
      </c>
      <c r="E8865" s="2" t="s">
        <v>7183</v>
      </c>
      <c r="F8865" s="2">
        <v>27112838</v>
      </c>
      <c r="G8865" s="2" t="s">
        <v>810</v>
      </c>
      <c r="H8865" s="2">
        <v>4</v>
      </c>
      <c r="I8865" s="2">
        <v>5</v>
      </c>
      <c r="J8865" s="2">
        <v>16</v>
      </c>
      <c r="K8865" s="2">
        <v>1</v>
      </c>
      <c r="L8865" s="3">
        <v>6292.72</v>
      </c>
      <c r="M8865" s="2" t="s">
        <v>0</v>
      </c>
      <c r="N8865" s="4" t="s">
        <v>21</v>
      </c>
    </row>
    <row r="8866" spans="1:14" x14ac:dyDescent="0.25">
      <c r="A8866" s="1" t="s">
        <v>363</v>
      </c>
      <c r="B8866" s="2" t="s">
        <v>113</v>
      </c>
      <c r="C8866" s="2" t="s">
        <v>113</v>
      </c>
      <c r="D8866" s="2" t="s">
        <v>114</v>
      </c>
      <c r="E8866" s="2" t="s">
        <v>7184</v>
      </c>
      <c r="F8866" s="2" t="s">
        <v>7185</v>
      </c>
      <c r="G8866" s="2" t="s">
        <v>810</v>
      </c>
      <c r="H8866" s="2">
        <v>4</v>
      </c>
      <c r="I8866" s="2">
        <v>5</v>
      </c>
      <c r="J8866" s="2">
        <v>16</v>
      </c>
      <c r="K8866" s="2">
        <v>1</v>
      </c>
      <c r="L8866" s="3">
        <v>543.83000000000004</v>
      </c>
      <c r="M8866" s="2" t="s">
        <v>0</v>
      </c>
      <c r="N8866" s="4" t="s">
        <v>21</v>
      </c>
    </row>
    <row r="8867" spans="1:14" x14ac:dyDescent="0.25">
      <c r="A8867" s="1" t="s">
        <v>363</v>
      </c>
      <c r="B8867" s="2" t="s">
        <v>113</v>
      </c>
      <c r="C8867" s="2" t="s">
        <v>113</v>
      </c>
      <c r="D8867" s="2" t="s">
        <v>114</v>
      </c>
      <c r="E8867" s="2" t="s">
        <v>7186</v>
      </c>
      <c r="F8867" s="2">
        <v>31161500</v>
      </c>
      <c r="G8867" s="2" t="s">
        <v>810</v>
      </c>
      <c r="H8867" s="2">
        <v>4</v>
      </c>
      <c r="I8867" s="2">
        <v>5</v>
      </c>
      <c r="J8867" s="2">
        <v>16</v>
      </c>
      <c r="K8867" s="2">
        <v>2500</v>
      </c>
      <c r="L8867" s="3">
        <v>211225</v>
      </c>
      <c r="M8867" s="2" t="s">
        <v>0</v>
      </c>
      <c r="N8867" s="4" t="s">
        <v>21</v>
      </c>
    </row>
    <row r="8868" spans="1:14" x14ac:dyDescent="0.25">
      <c r="A8868" s="1" t="s">
        <v>363</v>
      </c>
      <c r="B8868" s="2" t="s">
        <v>113</v>
      </c>
      <c r="C8868" s="2" t="s">
        <v>113</v>
      </c>
      <c r="D8868" s="2" t="s">
        <v>114</v>
      </c>
      <c r="E8868" s="2" t="s">
        <v>7187</v>
      </c>
      <c r="F8868" s="2">
        <v>31161500</v>
      </c>
      <c r="G8868" s="2" t="s">
        <v>810</v>
      </c>
      <c r="H8868" s="2">
        <v>4</v>
      </c>
      <c r="I8868" s="2">
        <v>5</v>
      </c>
      <c r="J8868" s="2">
        <v>16</v>
      </c>
      <c r="K8868" s="2">
        <v>200</v>
      </c>
      <c r="L8868" s="3">
        <v>12614</v>
      </c>
      <c r="M8868" s="2" t="s">
        <v>0</v>
      </c>
      <c r="N8868" s="4" t="s">
        <v>21</v>
      </c>
    </row>
    <row r="8869" spans="1:14" x14ac:dyDescent="0.25">
      <c r="A8869" s="1" t="s">
        <v>363</v>
      </c>
      <c r="B8869" s="2" t="s">
        <v>113</v>
      </c>
      <c r="C8869" s="2" t="s">
        <v>113</v>
      </c>
      <c r="D8869" s="2" t="s">
        <v>114</v>
      </c>
      <c r="E8869" s="2" t="s">
        <v>7188</v>
      </c>
      <c r="F8869" s="2">
        <v>31161500</v>
      </c>
      <c r="G8869" s="2" t="s">
        <v>810</v>
      </c>
      <c r="H8869" s="2">
        <v>4</v>
      </c>
      <c r="I8869" s="2">
        <v>5</v>
      </c>
      <c r="J8869" s="2">
        <v>16</v>
      </c>
      <c r="K8869" s="2">
        <v>100</v>
      </c>
      <c r="L8869" s="3">
        <v>30464</v>
      </c>
      <c r="M8869" s="2" t="s">
        <v>0</v>
      </c>
      <c r="N8869" s="4" t="s">
        <v>21</v>
      </c>
    </row>
    <row r="8870" spans="1:14" x14ac:dyDescent="0.25">
      <c r="A8870" s="1" t="s">
        <v>363</v>
      </c>
      <c r="B8870" s="2" t="s">
        <v>113</v>
      </c>
      <c r="C8870" s="2" t="s">
        <v>113</v>
      </c>
      <c r="D8870" s="2" t="s">
        <v>114</v>
      </c>
      <c r="E8870" s="2" t="s">
        <v>7189</v>
      </c>
      <c r="F8870" s="2">
        <v>31161500</v>
      </c>
      <c r="G8870" s="2" t="s">
        <v>810</v>
      </c>
      <c r="H8870" s="2">
        <v>4</v>
      </c>
      <c r="I8870" s="2">
        <v>5</v>
      </c>
      <c r="J8870" s="2">
        <v>16</v>
      </c>
      <c r="K8870" s="2">
        <v>3000</v>
      </c>
      <c r="L8870" s="3">
        <v>117810.00000000001</v>
      </c>
      <c r="M8870" s="2" t="s">
        <v>0</v>
      </c>
      <c r="N8870" s="4" t="s">
        <v>21</v>
      </c>
    </row>
    <row r="8871" spans="1:14" x14ac:dyDescent="0.25">
      <c r="A8871" s="1" t="s">
        <v>363</v>
      </c>
      <c r="B8871" s="2" t="s">
        <v>113</v>
      </c>
      <c r="C8871" s="2" t="s">
        <v>113</v>
      </c>
      <c r="D8871" s="2" t="s">
        <v>114</v>
      </c>
      <c r="E8871" s="2" t="s">
        <v>7190</v>
      </c>
      <c r="F8871" s="2">
        <v>27112802</v>
      </c>
      <c r="G8871" s="2" t="s">
        <v>810</v>
      </c>
      <c r="H8871" s="2">
        <v>4</v>
      </c>
      <c r="I8871" s="2">
        <v>5</v>
      </c>
      <c r="J8871" s="2">
        <v>16</v>
      </c>
      <c r="K8871" s="2">
        <v>2</v>
      </c>
      <c r="L8871" s="3">
        <v>278536.16000000003</v>
      </c>
      <c r="M8871" s="2" t="s">
        <v>0</v>
      </c>
      <c r="N8871" s="4" t="s">
        <v>21</v>
      </c>
    </row>
    <row r="8872" spans="1:14" x14ac:dyDescent="0.25">
      <c r="A8872" s="1" t="s">
        <v>363</v>
      </c>
      <c r="B8872" s="2" t="s">
        <v>113</v>
      </c>
      <c r="C8872" s="2" t="s">
        <v>113</v>
      </c>
      <c r="D8872" s="2" t="s">
        <v>114</v>
      </c>
      <c r="E8872" s="2" t="s">
        <v>7191</v>
      </c>
      <c r="F8872" s="2">
        <v>31161509</v>
      </c>
      <c r="G8872" s="2" t="s">
        <v>810</v>
      </c>
      <c r="H8872" s="2">
        <v>4</v>
      </c>
      <c r="I8872" s="2">
        <v>5</v>
      </c>
      <c r="J8872" s="2">
        <v>16</v>
      </c>
      <c r="K8872" s="2">
        <v>10</v>
      </c>
      <c r="L8872" s="3">
        <v>57762.600000000006</v>
      </c>
      <c r="M8872" s="2" t="s">
        <v>0</v>
      </c>
      <c r="N8872" s="4" t="s">
        <v>21</v>
      </c>
    </row>
    <row r="8873" spans="1:14" x14ac:dyDescent="0.25">
      <c r="A8873" s="1" t="s">
        <v>363</v>
      </c>
      <c r="B8873" s="2" t="s">
        <v>113</v>
      </c>
      <c r="C8873" s="2" t="s">
        <v>113</v>
      </c>
      <c r="D8873" s="2" t="s">
        <v>114</v>
      </c>
      <c r="E8873" s="2" t="s">
        <v>7192</v>
      </c>
      <c r="F8873" s="2">
        <v>31161509</v>
      </c>
      <c r="G8873" s="2" t="s">
        <v>810</v>
      </c>
      <c r="H8873" s="2">
        <v>4</v>
      </c>
      <c r="I8873" s="2">
        <v>5</v>
      </c>
      <c r="J8873" s="2">
        <v>16</v>
      </c>
      <c r="K8873" s="2">
        <v>5</v>
      </c>
      <c r="L8873" s="3">
        <v>36437.799999999996</v>
      </c>
      <c r="M8873" s="2" t="s">
        <v>0</v>
      </c>
      <c r="N8873" s="4" t="s">
        <v>21</v>
      </c>
    </row>
    <row r="8874" spans="1:14" x14ac:dyDescent="0.25">
      <c r="A8874" s="1" t="s">
        <v>363</v>
      </c>
      <c r="B8874" s="2" t="s">
        <v>113</v>
      </c>
      <c r="C8874" s="2" t="s">
        <v>113</v>
      </c>
      <c r="D8874" s="2" t="s">
        <v>114</v>
      </c>
      <c r="E8874" s="2" t="s">
        <v>7193</v>
      </c>
      <c r="F8874" s="2">
        <v>31162402</v>
      </c>
      <c r="G8874" s="2" t="s">
        <v>810</v>
      </c>
      <c r="H8874" s="2">
        <v>4</v>
      </c>
      <c r="I8874" s="2">
        <v>5</v>
      </c>
      <c r="J8874" s="2">
        <v>16</v>
      </c>
      <c r="K8874" s="2">
        <v>20</v>
      </c>
      <c r="L8874" s="3">
        <v>526432.19999999995</v>
      </c>
      <c r="M8874" s="2" t="s">
        <v>0</v>
      </c>
      <c r="N8874" s="4" t="s">
        <v>21</v>
      </c>
    </row>
    <row r="8875" spans="1:14" x14ac:dyDescent="0.25">
      <c r="A8875" s="1" t="s">
        <v>363</v>
      </c>
      <c r="B8875" s="2" t="s">
        <v>113</v>
      </c>
      <c r="C8875" s="2" t="s">
        <v>113</v>
      </c>
      <c r="D8875" s="2" t="s">
        <v>114</v>
      </c>
      <c r="E8875" s="2" t="s">
        <v>7194</v>
      </c>
      <c r="F8875" s="2">
        <v>31162402</v>
      </c>
      <c r="G8875" s="2" t="s">
        <v>810</v>
      </c>
      <c r="H8875" s="2">
        <v>4</v>
      </c>
      <c r="I8875" s="2">
        <v>5</v>
      </c>
      <c r="J8875" s="2">
        <v>16</v>
      </c>
      <c r="K8875" s="2">
        <v>10</v>
      </c>
      <c r="L8875" s="3">
        <v>377027.70000000007</v>
      </c>
      <c r="M8875" s="2" t="s">
        <v>0</v>
      </c>
      <c r="N8875" s="4" t="s">
        <v>21</v>
      </c>
    </row>
    <row r="8876" spans="1:14" x14ac:dyDescent="0.25">
      <c r="A8876" s="1" t="s">
        <v>363</v>
      </c>
      <c r="B8876" s="2" t="s">
        <v>113</v>
      </c>
      <c r="C8876" s="2" t="s">
        <v>113</v>
      </c>
      <c r="D8876" s="2" t="s">
        <v>114</v>
      </c>
      <c r="E8876" s="2" t="s">
        <v>7195</v>
      </c>
      <c r="F8876" s="2">
        <v>31162600</v>
      </c>
      <c r="G8876" s="2" t="s">
        <v>810</v>
      </c>
      <c r="H8876" s="2">
        <v>4</v>
      </c>
      <c r="I8876" s="2">
        <v>5</v>
      </c>
      <c r="J8876" s="2">
        <v>16</v>
      </c>
      <c r="K8876" s="2">
        <v>100</v>
      </c>
      <c r="L8876" s="3">
        <v>64736</v>
      </c>
      <c r="M8876" s="2" t="s">
        <v>0</v>
      </c>
      <c r="N8876" s="4" t="s">
        <v>21</v>
      </c>
    </row>
    <row r="8877" spans="1:14" x14ac:dyDescent="0.25">
      <c r="A8877" s="1" t="s">
        <v>363</v>
      </c>
      <c r="B8877" s="2" t="s">
        <v>113</v>
      </c>
      <c r="C8877" s="2" t="s">
        <v>113</v>
      </c>
      <c r="D8877" s="2" t="s">
        <v>114</v>
      </c>
      <c r="E8877" s="2" t="s">
        <v>7196</v>
      </c>
      <c r="F8877" s="2">
        <v>31162403</v>
      </c>
      <c r="G8877" s="2" t="s">
        <v>810</v>
      </c>
      <c r="H8877" s="2">
        <v>4</v>
      </c>
      <c r="I8877" s="2">
        <v>5</v>
      </c>
      <c r="J8877" s="2">
        <v>16</v>
      </c>
      <c r="K8877" s="2">
        <v>30</v>
      </c>
      <c r="L8877" s="3">
        <v>68972.399999999994</v>
      </c>
      <c r="M8877" s="2" t="s">
        <v>0</v>
      </c>
      <c r="N8877" s="4" t="s">
        <v>21</v>
      </c>
    </row>
    <row r="8878" spans="1:14" x14ac:dyDescent="0.25">
      <c r="A8878" s="1" t="s">
        <v>363</v>
      </c>
      <c r="B8878" s="2" t="s">
        <v>113</v>
      </c>
      <c r="C8878" s="2" t="s">
        <v>113</v>
      </c>
      <c r="D8878" s="2" t="s">
        <v>114</v>
      </c>
      <c r="E8878" s="2" t="s">
        <v>7197</v>
      </c>
      <c r="F8878" s="2">
        <v>31162403</v>
      </c>
      <c r="G8878" s="2" t="s">
        <v>810</v>
      </c>
      <c r="H8878" s="2">
        <v>4</v>
      </c>
      <c r="I8878" s="2">
        <v>5</v>
      </c>
      <c r="J8878" s="2">
        <v>16</v>
      </c>
      <c r="K8878" s="2">
        <v>20</v>
      </c>
      <c r="L8878" s="3">
        <v>44529.799999999996</v>
      </c>
      <c r="M8878" s="2" t="s">
        <v>0</v>
      </c>
      <c r="N8878" s="4" t="s">
        <v>21</v>
      </c>
    </row>
    <row r="8879" spans="1:14" x14ac:dyDescent="0.25">
      <c r="A8879" s="1" t="s">
        <v>363</v>
      </c>
      <c r="B8879" s="2" t="s">
        <v>113</v>
      </c>
      <c r="C8879" s="2" t="s">
        <v>113</v>
      </c>
      <c r="D8879" s="2" t="s">
        <v>114</v>
      </c>
      <c r="E8879" s="2" t="s">
        <v>7198</v>
      </c>
      <c r="F8879" s="2">
        <v>30171500</v>
      </c>
      <c r="G8879" s="2" t="s">
        <v>810</v>
      </c>
      <c r="H8879" s="2">
        <v>4</v>
      </c>
      <c r="I8879" s="2">
        <v>5</v>
      </c>
      <c r="J8879" s="2">
        <v>16</v>
      </c>
      <c r="K8879" s="2">
        <v>5</v>
      </c>
      <c r="L8879" s="3">
        <v>1907808</v>
      </c>
      <c r="M8879" s="2" t="s">
        <v>0</v>
      </c>
      <c r="N8879" s="4" t="s">
        <v>21</v>
      </c>
    </row>
    <row r="8880" spans="1:14" x14ac:dyDescent="0.25">
      <c r="A8880" s="1" t="s">
        <v>363</v>
      </c>
      <c r="B8880" s="2" t="s">
        <v>113</v>
      </c>
      <c r="C8880" s="2" t="s">
        <v>113</v>
      </c>
      <c r="D8880" s="2" t="s">
        <v>114</v>
      </c>
      <c r="E8880" s="2" t="s">
        <v>7199</v>
      </c>
      <c r="F8880" s="2">
        <v>27112800</v>
      </c>
      <c r="G8880" s="2" t="s">
        <v>810</v>
      </c>
      <c r="H8880" s="2">
        <v>4</v>
      </c>
      <c r="I8880" s="2">
        <v>5</v>
      </c>
      <c r="J8880" s="2">
        <v>16</v>
      </c>
      <c r="K8880" s="2">
        <v>100</v>
      </c>
      <c r="L8880" s="3">
        <v>166005</v>
      </c>
      <c r="M8880" s="2" t="s">
        <v>0</v>
      </c>
      <c r="N8880" s="4" t="s">
        <v>21</v>
      </c>
    </row>
    <row r="8881" spans="1:14" x14ac:dyDescent="0.25">
      <c r="A8881" s="1" t="s">
        <v>363</v>
      </c>
      <c r="B8881" s="2" t="s">
        <v>113</v>
      </c>
      <c r="C8881" s="2" t="s">
        <v>113</v>
      </c>
      <c r="D8881" s="2" t="s">
        <v>114</v>
      </c>
      <c r="E8881" s="2" t="s">
        <v>7200</v>
      </c>
      <c r="F8881" s="2">
        <v>31162201</v>
      </c>
      <c r="G8881" s="2" t="s">
        <v>810</v>
      </c>
      <c r="H8881" s="2">
        <v>4</v>
      </c>
      <c r="I8881" s="2">
        <v>5</v>
      </c>
      <c r="J8881" s="2">
        <v>16</v>
      </c>
      <c r="K8881" s="2">
        <v>1000</v>
      </c>
      <c r="L8881" s="3">
        <v>35700</v>
      </c>
      <c r="M8881" s="2" t="s">
        <v>0</v>
      </c>
      <c r="N8881" s="4" t="s">
        <v>21</v>
      </c>
    </row>
    <row r="8882" spans="1:14" x14ac:dyDescent="0.25">
      <c r="A8882" s="1" t="s">
        <v>363</v>
      </c>
      <c r="B8882" s="2" t="s">
        <v>113</v>
      </c>
      <c r="C8882" s="2" t="s">
        <v>113</v>
      </c>
      <c r="D8882" s="2" t="s">
        <v>114</v>
      </c>
      <c r="E8882" s="2" t="s">
        <v>7201</v>
      </c>
      <c r="F8882" s="2">
        <v>30103614</v>
      </c>
      <c r="G8882" s="2" t="s">
        <v>810</v>
      </c>
      <c r="H8882" s="2">
        <v>4</v>
      </c>
      <c r="I8882" s="2">
        <v>5</v>
      </c>
      <c r="J8882" s="2">
        <v>16</v>
      </c>
      <c r="K8882" s="2">
        <v>450</v>
      </c>
      <c r="L8882" s="3">
        <v>1099381.5</v>
      </c>
      <c r="M8882" s="2" t="s">
        <v>0</v>
      </c>
      <c r="N8882" s="4" t="s">
        <v>21</v>
      </c>
    </row>
    <row r="8883" spans="1:14" x14ac:dyDescent="0.25">
      <c r="A8883" s="1" t="s">
        <v>363</v>
      </c>
      <c r="B8883" s="2" t="s">
        <v>113</v>
      </c>
      <c r="C8883" s="2" t="s">
        <v>113</v>
      </c>
      <c r="D8883" s="2" t="s">
        <v>114</v>
      </c>
      <c r="E8883" s="2" t="s">
        <v>7202</v>
      </c>
      <c r="F8883" s="2">
        <v>47121813</v>
      </c>
      <c r="G8883" s="2" t="s">
        <v>810</v>
      </c>
      <c r="H8883" s="2">
        <v>4</v>
      </c>
      <c r="I8883" s="2">
        <v>5</v>
      </c>
      <c r="J8883" s="2">
        <v>16</v>
      </c>
      <c r="K8883" s="2">
        <v>20</v>
      </c>
      <c r="L8883" s="3">
        <v>124521.60000000001</v>
      </c>
      <c r="M8883" s="2" t="s">
        <v>0</v>
      </c>
      <c r="N8883" s="4" t="s">
        <v>21</v>
      </c>
    </row>
    <row r="8884" spans="1:14" x14ac:dyDescent="0.25">
      <c r="A8884" s="1" t="s">
        <v>363</v>
      </c>
      <c r="B8884" s="2" t="s">
        <v>113</v>
      </c>
      <c r="C8884" s="2" t="s">
        <v>113</v>
      </c>
      <c r="D8884" s="2" t="s">
        <v>114</v>
      </c>
      <c r="E8884" s="2" t="s">
        <v>7203</v>
      </c>
      <c r="F8884" s="2">
        <v>27112802</v>
      </c>
      <c r="G8884" s="2" t="s">
        <v>810</v>
      </c>
      <c r="H8884" s="2">
        <v>4</v>
      </c>
      <c r="I8884" s="2">
        <v>5</v>
      </c>
      <c r="J8884" s="2">
        <v>16</v>
      </c>
      <c r="K8884" s="2">
        <v>5</v>
      </c>
      <c r="L8884" s="3">
        <v>23020.55</v>
      </c>
      <c r="M8884" s="2" t="s">
        <v>0</v>
      </c>
      <c r="N8884" s="4" t="s">
        <v>21</v>
      </c>
    </row>
    <row r="8885" spans="1:14" x14ac:dyDescent="0.25">
      <c r="A8885" s="1" t="s">
        <v>363</v>
      </c>
      <c r="B8885" s="2" t="s">
        <v>113</v>
      </c>
      <c r="C8885" s="2" t="s">
        <v>113</v>
      </c>
      <c r="D8885" s="2" t="s">
        <v>114</v>
      </c>
      <c r="E8885" s="2" t="s">
        <v>7204</v>
      </c>
      <c r="F8885" s="2">
        <v>27112802</v>
      </c>
      <c r="G8885" s="2" t="s">
        <v>810</v>
      </c>
      <c r="H8885" s="2">
        <v>4</v>
      </c>
      <c r="I8885" s="2">
        <v>5</v>
      </c>
      <c r="J8885" s="2">
        <v>16</v>
      </c>
      <c r="K8885" s="2">
        <v>30</v>
      </c>
      <c r="L8885" s="3">
        <v>319586.40000000002</v>
      </c>
      <c r="M8885" s="2" t="s">
        <v>0</v>
      </c>
      <c r="N8885" s="4" t="s">
        <v>21</v>
      </c>
    </row>
    <row r="8886" spans="1:14" x14ac:dyDescent="0.25">
      <c r="A8886" s="1" t="s">
        <v>363</v>
      </c>
      <c r="B8886" s="2" t="s">
        <v>113</v>
      </c>
      <c r="C8886" s="2" t="s">
        <v>113</v>
      </c>
      <c r="D8886" s="2" t="s">
        <v>114</v>
      </c>
      <c r="E8886" s="2" t="s">
        <v>7205</v>
      </c>
      <c r="F8886" s="2">
        <v>27112838</v>
      </c>
      <c r="G8886" s="2" t="s">
        <v>810</v>
      </c>
      <c r="H8886" s="2">
        <v>4</v>
      </c>
      <c r="I8886" s="2">
        <v>5</v>
      </c>
      <c r="J8886" s="2">
        <v>16</v>
      </c>
      <c r="K8886" s="2">
        <v>10</v>
      </c>
      <c r="L8886" s="3">
        <v>24252.200000000004</v>
      </c>
      <c r="M8886" s="2" t="s">
        <v>0</v>
      </c>
      <c r="N8886" s="4" t="s">
        <v>21</v>
      </c>
    </row>
    <row r="8887" spans="1:14" x14ac:dyDescent="0.25">
      <c r="A8887" s="1" t="s">
        <v>363</v>
      </c>
      <c r="B8887" s="2" t="s">
        <v>113</v>
      </c>
      <c r="C8887" s="2" t="s">
        <v>113</v>
      </c>
      <c r="D8887" s="2" t="s">
        <v>114</v>
      </c>
      <c r="E8887" s="2" t="s">
        <v>7206</v>
      </c>
      <c r="F8887" s="2">
        <v>27112838</v>
      </c>
      <c r="G8887" s="2" t="s">
        <v>810</v>
      </c>
      <c r="H8887" s="2">
        <v>4</v>
      </c>
      <c r="I8887" s="2">
        <v>5</v>
      </c>
      <c r="J8887" s="2">
        <v>16</v>
      </c>
      <c r="K8887" s="2">
        <v>10</v>
      </c>
      <c r="L8887" s="3">
        <v>61225.5</v>
      </c>
      <c r="M8887" s="2" t="s">
        <v>0</v>
      </c>
      <c r="N8887" s="4" t="s">
        <v>21</v>
      </c>
    </row>
    <row r="8888" spans="1:14" x14ac:dyDescent="0.25">
      <c r="A8888" s="1" t="s">
        <v>363</v>
      </c>
      <c r="B8888" s="2" t="s">
        <v>113</v>
      </c>
      <c r="C8888" s="2" t="s">
        <v>113</v>
      </c>
      <c r="D8888" s="2" t="s">
        <v>114</v>
      </c>
      <c r="E8888" s="2" t="s">
        <v>7207</v>
      </c>
      <c r="F8888" s="2">
        <v>39121405</v>
      </c>
      <c r="G8888" s="2" t="s">
        <v>810</v>
      </c>
      <c r="H8888" s="2">
        <v>4</v>
      </c>
      <c r="I8888" s="2">
        <v>5</v>
      </c>
      <c r="J8888" s="2">
        <v>16</v>
      </c>
      <c r="K8888" s="2">
        <v>20</v>
      </c>
      <c r="L8888" s="3">
        <v>25228</v>
      </c>
      <c r="M8888" s="2" t="s">
        <v>0</v>
      </c>
      <c r="N8888" s="4" t="s">
        <v>21</v>
      </c>
    </row>
    <row r="8889" spans="1:14" x14ac:dyDescent="0.25">
      <c r="A8889" s="1" t="s">
        <v>363</v>
      </c>
      <c r="B8889" s="2" t="s">
        <v>113</v>
      </c>
      <c r="C8889" s="2" t="s">
        <v>113</v>
      </c>
      <c r="D8889" s="2" t="s">
        <v>114</v>
      </c>
      <c r="E8889" s="2" t="s">
        <v>7208</v>
      </c>
      <c r="F8889" s="2">
        <v>39121405</v>
      </c>
      <c r="G8889" s="2" t="s">
        <v>810</v>
      </c>
      <c r="H8889" s="2">
        <v>4</v>
      </c>
      <c r="I8889" s="2">
        <v>5</v>
      </c>
      <c r="J8889" s="2">
        <v>16</v>
      </c>
      <c r="K8889" s="2">
        <v>20</v>
      </c>
      <c r="L8889" s="3">
        <v>31606.399999999998</v>
      </c>
      <c r="M8889" s="2" t="s">
        <v>0</v>
      </c>
      <c r="N8889" s="4" t="s">
        <v>21</v>
      </c>
    </row>
    <row r="8890" spans="1:14" x14ac:dyDescent="0.25">
      <c r="A8890" s="1" t="s">
        <v>363</v>
      </c>
      <c r="B8890" s="2" t="s">
        <v>113</v>
      </c>
      <c r="C8890" s="2" t="s">
        <v>113</v>
      </c>
      <c r="D8890" s="2" t="s">
        <v>114</v>
      </c>
      <c r="E8890" s="2" t="s">
        <v>7209</v>
      </c>
      <c r="F8890" s="2">
        <v>39121405</v>
      </c>
      <c r="G8890" s="2" t="s">
        <v>810</v>
      </c>
      <c r="H8890" s="2">
        <v>4</v>
      </c>
      <c r="I8890" s="2">
        <v>5</v>
      </c>
      <c r="J8890" s="2">
        <v>16</v>
      </c>
      <c r="K8890" s="2">
        <v>20</v>
      </c>
      <c r="L8890" s="3">
        <v>31606.399999999998</v>
      </c>
      <c r="M8890" s="2" t="s">
        <v>0</v>
      </c>
      <c r="N8890" s="4" t="s">
        <v>21</v>
      </c>
    </row>
    <row r="8891" spans="1:14" x14ac:dyDescent="0.25">
      <c r="A8891" s="1" t="s">
        <v>363</v>
      </c>
      <c r="B8891" s="2" t="s">
        <v>113</v>
      </c>
      <c r="C8891" s="2" t="s">
        <v>113</v>
      </c>
      <c r="D8891" s="2" t="s">
        <v>114</v>
      </c>
      <c r="E8891" s="2" t="s">
        <v>7210</v>
      </c>
      <c r="F8891" s="2">
        <v>39121405</v>
      </c>
      <c r="G8891" s="2" t="s">
        <v>810</v>
      </c>
      <c r="H8891" s="2">
        <v>4</v>
      </c>
      <c r="I8891" s="2">
        <v>5</v>
      </c>
      <c r="J8891" s="2">
        <v>16</v>
      </c>
      <c r="K8891" s="2">
        <v>20</v>
      </c>
      <c r="L8891" s="3">
        <v>45600.800000000003</v>
      </c>
      <c r="M8891" s="2" t="s">
        <v>0</v>
      </c>
      <c r="N8891" s="4" t="s">
        <v>21</v>
      </c>
    </row>
    <row r="8892" spans="1:14" x14ac:dyDescent="0.25">
      <c r="A8892" s="1" t="s">
        <v>363</v>
      </c>
      <c r="B8892" s="2" t="s">
        <v>113</v>
      </c>
      <c r="C8892" s="2" t="s">
        <v>113</v>
      </c>
      <c r="D8892" s="2" t="s">
        <v>114</v>
      </c>
      <c r="E8892" s="2" t="s">
        <v>7211</v>
      </c>
      <c r="F8892" s="2">
        <v>39121405</v>
      </c>
      <c r="G8892" s="2" t="s">
        <v>810</v>
      </c>
      <c r="H8892" s="2">
        <v>4</v>
      </c>
      <c r="I8892" s="2">
        <v>5</v>
      </c>
      <c r="J8892" s="2">
        <v>16</v>
      </c>
      <c r="K8892" s="2">
        <v>20</v>
      </c>
      <c r="L8892" s="3">
        <v>53097.799999999996</v>
      </c>
      <c r="M8892" s="2" t="s">
        <v>0</v>
      </c>
      <c r="N8892" s="4" t="s">
        <v>21</v>
      </c>
    </row>
    <row r="8893" spans="1:14" x14ac:dyDescent="0.25">
      <c r="A8893" s="1" t="s">
        <v>363</v>
      </c>
      <c r="B8893" s="2" t="s">
        <v>113</v>
      </c>
      <c r="C8893" s="2" t="s">
        <v>113</v>
      </c>
      <c r="D8893" s="2" t="s">
        <v>114</v>
      </c>
      <c r="E8893" s="2" t="s">
        <v>7212</v>
      </c>
      <c r="F8893" s="2">
        <v>39121405</v>
      </c>
      <c r="G8893" s="2" t="s">
        <v>810</v>
      </c>
      <c r="H8893" s="2">
        <v>4</v>
      </c>
      <c r="I8893" s="2">
        <v>5</v>
      </c>
      <c r="J8893" s="2">
        <v>16</v>
      </c>
      <c r="K8893" s="2">
        <v>20</v>
      </c>
      <c r="L8893" s="3">
        <v>58286.2</v>
      </c>
      <c r="M8893" s="2" t="s">
        <v>0</v>
      </c>
      <c r="N8893" s="4" t="s">
        <v>21</v>
      </c>
    </row>
    <row r="8894" spans="1:14" x14ac:dyDescent="0.25">
      <c r="A8894" s="1" t="s">
        <v>363</v>
      </c>
      <c r="B8894" s="2" t="s">
        <v>113</v>
      </c>
      <c r="C8894" s="2" t="s">
        <v>113</v>
      </c>
      <c r="D8894" s="2" t="s">
        <v>114</v>
      </c>
      <c r="E8894" s="2" t="s">
        <v>7213</v>
      </c>
      <c r="F8894" s="2">
        <v>39121405</v>
      </c>
      <c r="G8894" s="2" t="s">
        <v>810</v>
      </c>
      <c r="H8894" s="2">
        <v>4</v>
      </c>
      <c r="I8894" s="2">
        <v>5</v>
      </c>
      <c r="J8894" s="2">
        <v>16</v>
      </c>
      <c r="K8894" s="2">
        <v>20</v>
      </c>
      <c r="L8894" s="3">
        <v>68829.600000000006</v>
      </c>
      <c r="M8894" s="2" t="s">
        <v>0</v>
      </c>
      <c r="N8894" s="4" t="s">
        <v>21</v>
      </c>
    </row>
    <row r="8895" spans="1:14" x14ac:dyDescent="0.25">
      <c r="A8895" s="1" t="s">
        <v>363</v>
      </c>
      <c r="B8895" s="2" t="s">
        <v>113</v>
      </c>
      <c r="C8895" s="2" t="s">
        <v>113</v>
      </c>
      <c r="D8895" s="2" t="s">
        <v>114</v>
      </c>
      <c r="E8895" s="2" t="s">
        <v>7214</v>
      </c>
      <c r="F8895" s="2">
        <v>39121405</v>
      </c>
      <c r="G8895" s="2" t="s">
        <v>810</v>
      </c>
      <c r="H8895" s="2">
        <v>4</v>
      </c>
      <c r="I8895" s="2">
        <v>5</v>
      </c>
      <c r="J8895" s="2">
        <v>16</v>
      </c>
      <c r="K8895" s="2">
        <v>20</v>
      </c>
      <c r="L8895" s="3">
        <v>74946.2</v>
      </c>
      <c r="M8895" s="2" t="s">
        <v>0</v>
      </c>
      <c r="N8895" s="4" t="s">
        <v>21</v>
      </c>
    </row>
    <row r="8896" spans="1:14" x14ac:dyDescent="0.25">
      <c r="A8896" s="1" t="s">
        <v>363</v>
      </c>
      <c r="B8896" s="2" t="s">
        <v>253</v>
      </c>
      <c r="C8896" s="2" t="s">
        <v>2331</v>
      </c>
      <c r="D8896" s="2" t="s">
        <v>17949</v>
      </c>
      <c r="E8896" s="2" t="s">
        <v>7215</v>
      </c>
      <c r="F8896" s="2">
        <v>40141600</v>
      </c>
      <c r="G8896" s="2" t="s">
        <v>810</v>
      </c>
      <c r="H8896" s="2">
        <v>4</v>
      </c>
      <c r="I8896" s="2">
        <v>5</v>
      </c>
      <c r="J8896" s="2">
        <v>16</v>
      </c>
      <c r="K8896" s="2">
        <v>24</v>
      </c>
      <c r="L8896" s="3">
        <v>697635.12</v>
      </c>
      <c r="M8896" s="2" t="s">
        <v>0</v>
      </c>
      <c r="N8896" s="4" t="s">
        <v>21</v>
      </c>
    </row>
    <row r="8897" spans="1:14" x14ac:dyDescent="0.25">
      <c r="A8897" s="1" t="s">
        <v>363</v>
      </c>
      <c r="B8897" s="2" t="s">
        <v>253</v>
      </c>
      <c r="C8897" s="2" t="s">
        <v>2331</v>
      </c>
      <c r="D8897" s="2" t="s">
        <v>17949</v>
      </c>
      <c r="E8897" s="2" t="s">
        <v>7216</v>
      </c>
      <c r="F8897" s="2">
        <v>30181804</v>
      </c>
      <c r="G8897" s="2" t="s">
        <v>810</v>
      </c>
      <c r="H8897" s="2">
        <v>4</v>
      </c>
      <c r="I8897" s="2">
        <v>5</v>
      </c>
      <c r="J8897" s="2">
        <v>16</v>
      </c>
      <c r="K8897" s="2">
        <v>18</v>
      </c>
      <c r="L8897" s="3">
        <v>391793.22000000003</v>
      </c>
      <c r="M8897" s="2" t="s">
        <v>0</v>
      </c>
      <c r="N8897" s="4" t="s">
        <v>21</v>
      </c>
    </row>
    <row r="8898" spans="1:14" x14ac:dyDescent="0.25">
      <c r="A8898" s="1" t="s">
        <v>363</v>
      </c>
      <c r="B8898" s="2" t="s">
        <v>253</v>
      </c>
      <c r="C8898" s="2" t="s">
        <v>2331</v>
      </c>
      <c r="D8898" s="2" t="s">
        <v>17949</v>
      </c>
      <c r="E8898" s="2" t="s">
        <v>7217</v>
      </c>
      <c r="F8898" s="2">
        <v>40141600</v>
      </c>
      <c r="G8898" s="2" t="s">
        <v>810</v>
      </c>
      <c r="H8898" s="2">
        <v>4</v>
      </c>
      <c r="I8898" s="2">
        <v>5</v>
      </c>
      <c r="J8898" s="2">
        <v>16</v>
      </c>
      <c r="K8898" s="2">
        <v>6</v>
      </c>
      <c r="L8898" s="3">
        <v>570350.34</v>
      </c>
      <c r="M8898" s="2" t="s">
        <v>0</v>
      </c>
      <c r="N8898" s="4" t="s">
        <v>21</v>
      </c>
    </row>
    <row r="8899" spans="1:14" x14ac:dyDescent="0.25">
      <c r="A8899" s="1" t="s">
        <v>363</v>
      </c>
      <c r="B8899" s="2" t="s">
        <v>253</v>
      </c>
      <c r="C8899" s="2" t="s">
        <v>2331</v>
      </c>
      <c r="D8899" s="2" t="s">
        <v>17949</v>
      </c>
      <c r="E8899" s="2" t="s">
        <v>7218</v>
      </c>
      <c r="F8899" s="2">
        <v>40141600</v>
      </c>
      <c r="G8899" s="2" t="s">
        <v>810</v>
      </c>
      <c r="H8899" s="2">
        <v>4</v>
      </c>
      <c r="I8899" s="2">
        <v>5</v>
      </c>
      <c r="J8899" s="2">
        <v>16</v>
      </c>
      <c r="K8899" s="2">
        <v>2</v>
      </c>
      <c r="L8899" s="3">
        <v>293287.40000000002</v>
      </c>
      <c r="M8899" s="2" t="s">
        <v>0</v>
      </c>
      <c r="N8899" s="4" t="s">
        <v>21</v>
      </c>
    </row>
    <row r="8900" spans="1:14" x14ac:dyDescent="0.25">
      <c r="A8900" s="1" t="s">
        <v>363</v>
      </c>
      <c r="B8900" s="2" t="s">
        <v>253</v>
      </c>
      <c r="C8900" s="2" t="s">
        <v>2331</v>
      </c>
      <c r="D8900" s="2" t="s">
        <v>17949</v>
      </c>
      <c r="E8900" s="2" t="s">
        <v>7219</v>
      </c>
      <c r="F8900" s="2">
        <v>40151600</v>
      </c>
      <c r="G8900" s="2" t="s">
        <v>810</v>
      </c>
      <c r="H8900" s="2">
        <v>4</v>
      </c>
      <c r="I8900" s="2">
        <v>5</v>
      </c>
      <c r="J8900" s="2">
        <v>16</v>
      </c>
      <c r="K8900" s="2">
        <v>2</v>
      </c>
      <c r="L8900" s="3">
        <v>3221534.68</v>
      </c>
      <c r="M8900" s="2" t="s">
        <v>0</v>
      </c>
      <c r="N8900" s="4" t="s">
        <v>21</v>
      </c>
    </row>
    <row r="8901" spans="1:14" x14ac:dyDescent="0.25">
      <c r="A8901" s="1" t="s">
        <v>363</v>
      </c>
      <c r="B8901" s="2" t="s">
        <v>253</v>
      </c>
      <c r="C8901" s="2" t="s">
        <v>2331</v>
      </c>
      <c r="D8901" s="2" t="s">
        <v>17949</v>
      </c>
      <c r="E8901" s="2" t="s">
        <v>7220</v>
      </c>
      <c r="F8901" s="2">
        <v>40151600</v>
      </c>
      <c r="G8901" s="2" t="s">
        <v>810</v>
      </c>
      <c r="H8901" s="2">
        <v>4</v>
      </c>
      <c r="I8901" s="2">
        <v>5</v>
      </c>
      <c r="J8901" s="2">
        <v>16</v>
      </c>
      <c r="K8901" s="2">
        <v>1</v>
      </c>
      <c r="L8901" s="3">
        <v>1610767.34</v>
      </c>
      <c r="M8901" s="2" t="s">
        <v>0</v>
      </c>
      <c r="N8901" s="4" t="s">
        <v>21</v>
      </c>
    </row>
    <row r="8902" spans="1:14" x14ac:dyDescent="0.25">
      <c r="A8902" s="1" t="s">
        <v>363</v>
      </c>
      <c r="B8902" s="2" t="s">
        <v>253</v>
      </c>
      <c r="C8902" s="2" t="s">
        <v>2331</v>
      </c>
      <c r="D8902" s="2" t="s">
        <v>17949</v>
      </c>
      <c r="E8902" s="2" t="s">
        <v>7221</v>
      </c>
      <c r="F8902" s="2">
        <v>40151600</v>
      </c>
      <c r="G8902" s="2" t="s">
        <v>810</v>
      </c>
      <c r="H8902" s="2">
        <v>4</v>
      </c>
      <c r="I8902" s="2">
        <v>5</v>
      </c>
      <c r="J8902" s="2">
        <v>16</v>
      </c>
      <c r="K8902" s="2">
        <v>2</v>
      </c>
      <c r="L8902" s="3">
        <v>2381135.2599999998</v>
      </c>
      <c r="M8902" s="2" t="s">
        <v>0</v>
      </c>
      <c r="N8902" s="4" t="s">
        <v>21</v>
      </c>
    </row>
    <row r="8903" spans="1:14" x14ac:dyDescent="0.25">
      <c r="A8903" s="1" t="s">
        <v>363</v>
      </c>
      <c r="B8903" s="2" t="s">
        <v>253</v>
      </c>
      <c r="C8903" s="2" t="s">
        <v>2331</v>
      </c>
      <c r="D8903" s="2" t="s">
        <v>17949</v>
      </c>
      <c r="E8903" s="2" t="s">
        <v>7222</v>
      </c>
      <c r="F8903" s="2">
        <v>30181701</v>
      </c>
      <c r="G8903" s="2" t="s">
        <v>810</v>
      </c>
      <c r="H8903" s="2">
        <v>4</v>
      </c>
      <c r="I8903" s="2">
        <v>5</v>
      </c>
      <c r="J8903" s="2">
        <v>16</v>
      </c>
      <c r="K8903" s="2">
        <v>40</v>
      </c>
      <c r="L8903" s="3">
        <v>642409.6</v>
      </c>
      <c r="M8903" s="2" t="s">
        <v>0</v>
      </c>
      <c r="N8903" s="4" t="s">
        <v>21</v>
      </c>
    </row>
    <row r="8904" spans="1:14" x14ac:dyDescent="0.25">
      <c r="A8904" s="1" t="s">
        <v>363</v>
      </c>
      <c r="B8904" s="2" t="s">
        <v>253</v>
      </c>
      <c r="C8904" s="2" t="s">
        <v>2331</v>
      </c>
      <c r="D8904" s="2" t="s">
        <v>17949</v>
      </c>
      <c r="E8904" s="2" t="s">
        <v>7223</v>
      </c>
      <c r="F8904" s="2">
        <v>30181701</v>
      </c>
      <c r="G8904" s="2" t="s">
        <v>810</v>
      </c>
      <c r="H8904" s="2">
        <v>4</v>
      </c>
      <c r="I8904" s="2">
        <v>5</v>
      </c>
      <c r="J8904" s="2">
        <v>16</v>
      </c>
      <c r="K8904" s="2">
        <v>200</v>
      </c>
      <c r="L8904" s="3">
        <v>1295196</v>
      </c>
      <c r="M8904" s="2" t="s">
        <v>0</v>
      </c>
      <c r="N8904" s="4" t="s">
        <v>21</v>
      </c>
    </row>
    <row r="8905" spans="1:14" x14ac:dyDescent="0.25">
      <c r="A8905" s="1" t="s">
        <v>363</v>
      </c>
      <c r="B8905" s="2" t="s">
        <v>253</v>
      </c>
      <c r="C8905" s="2" t="s">
        <v>2331</v>
      </c>
      <c r="D8905" s="2" t="s">
        <v>17949</v>
      </c>
      <c r="E8905" s="2" t="s">
        <v>7224</v>
      </c>
      <c r="F8905" s="2">
        <v>40141609</v>
      </c>
      <c r="G8905" s="2" t="s">
        <v>810</v>
      </c>
      <c r="H8905" s="2">
        <v>4</v>
      </c>
      <c r="I8905" s="2">
        <v>5</v>
      </c>
      <c r="J8905" s="2">
        <v>16</v>
      </c>
      <c r="K8905" s="2">
        <v>15</v>
      </c>
      <c r="L8905" s="3">
        <v>673962.45000000007</v>
      </c>
      <c r="M8905" s="2" t="s">
        <v>0</v>
      </c>
      <c r="N8905" s="4" t="s">
        <v>21</v>
      </c>
    </row>
    <row r="8906" spans="1:14" x14ac:dyDescent="0.25">
      <c r="A8906" s="1" t="s">
        <v>363</v>
      </c>
      <c r="B8906" s="2" t="s">
        <v>253</v>
      </c>
      <c r="C8906" s="2" t="s">
        <v>2331</v>
      </c>
      <c r="D8906" s="2" t="s">
        <v>17949</v>
      </c>
      <c r="E8906" s="2" t="s">
        <v>7225</v>
      </c>
      <c r="F8906" s="2">
        <v>40141609</v>
      </c>
      <c r="G8906" s="2" t="s">
        <v>810</v>
      </c>
      <c r="H8906" s="2">
        <v>4</v>
      </c>
      <c r="I8906" s="2">
        <v>5</v>
      </c>
      <c r="J8906" s="2">
        <v>16</v>
      </c>
      <c r="K8906" s="2">
        <v>10</v>
      </c>
      <c r="L8906" s="3">
        <v>476166.60000000003</v>
      </c>
      <c r="M8906" s="2" t="s">
        <v>0</v>
      </c>
      <c r="N8906" s="4" t="s">
        <v>21</v>
      </c>
    </row>
    <row r="8907" spans="1:14" x14ac:dyDescent="0.25">
      <c r="A8907" s="1" t="s">
        <v>363</v>
      </c>
      <c r="B8907" s="2" t="s">
        <v>253</v>
      </c>
      <c r="C8907" s="2" t="s">
        <v>254</v>
      </c>
      <c r="D8907" s="2" t="s">
        <v>255</v>
      </c>
      <c r="E8907" s="2" t="s">
        <v>7226</v>
      </c>
      <c r="F8907" s="2" t="s">
        <v>7227</v>
      </c>
      <c r="G8907" s="2" t="s">
        <v>810</v>
      </c>
      <c r="H8907" s="2">
        <v>4</v>
      </c>
      <c r="I8907" s="2">
        <v>5</v>
      </c>
      <c r="J8907" s="2">
        <v>16</v>
      </c>
      <c r="K8907" s="2">
        <v>10</v>
      </c>
      <c r="L8907" s="3">
        <v>153986</v>
      </c>
      <c r="M8907" s="2" t="s">
        <v>0</v>
      </c>
      <c r="N8907" s="4" t="s">
        <v>21</v>
      </c>
    </row>
    <row r="8908" spans="1:14" x14ac:dyDescent="0.25">
      <c r="A8908" s="1" t="s">
        <v>363</v>
      </c>
      <c r="B8908" s="2" t="s">
        <v>253</v>
      </c>
      <c r="C8908" s="2" t="s">
        <v>254</v>
      </c>
      <c r="D8908" s="2" t="s">
        <v>255</v>
      </c>
      <c r="E8908" s="2" t="s">
        <v>7228</v>
      </c>
      <c r="F8908" s="2" t="s">
        <v>7227</v>
      </c>
      <c r="G8908" s="2" t="s">
        <v>810</v>
      </c>
      <c r="H8908" s="2">
        <v>4</v>
      </c>
      <c r="I8908" s="2">
        <v>5</v>
      </c>
      <c r="J8908" s="2">
        <v>16</v>
      </c>
      <c r="K8908" s="2">
        <v>10</v>
      </c>
      <c r="L8908" s="3">
        <v>188031.9</v>
      </c>
      <c r="M8908" s="2" t="s">
        <v>0</v>
      </c>
      <c r="N8908" s="4" t="s">
        <v>21</v>
      </c>
    </row>
    <row r="8909" spans="1:14" x14ac:dyDescent="0.25">
      <c r="A8909" s="1" t="s">
        <v>363</v>
      </c>
      <c r="B8909" s="2" t="s">
        <v>253</v>
      </c>
      <c r="C8909" s="2" t="s">
        <v>254</v>
      </c>
      <c r="D8909" s="2" t="s">
        <v>255</v>
      </c>
      <c r="E8909" s="2" t="s">
        <v>7229</v>
      </c>
      <c r="F8909" s="2">
        <v>32101617</v>
      </c>
      <c r="G8909" s="2" t="s">
        <v>810</v>
      </c>
      <c r="H8909" s="2">
        <v>4</v>
      </c>
      <c r="I8909" s="2">
        <v>5</v>
      </c>
      <c r="J8909" s="2">
        <v>16</v>
      </c>
      <c r="K8909" s="2">
        <v>10</v>
      </c>
      <c r="L8909" s="3">
        <v>698434.79999999993</v>
      </c>
      <c r="M8909" s="2" t="s">
        <v>0</v>
      </c>
      <c r="N8909" s="4" t="s">
        <v>21</v>
      </c>
    </row>
    <row r="8910" spans="1:14" x14ac:dyDescent="0.25">
      <c r="A8910" s="1" t="s">
        <v>363</v>
      </c>
      <c r="B8910" s="2" t="s">
        <v>624</v>
      </c>
      <c r="C8910" s="2" t="s">
        <v>2383</v>
      </c>
      <c r="D8910" s="2" t="s">
        <v>17951</v>
      </c>
      <c r="E8910" s="2" t="s">
        <v>7230</v>
      </c>
      <c r="F8910" s="2">
        <v>21101803</v>
      </c>
      <c r="G8910" s="2" t="s">
        <v>810</v>
      </c>
      <c r="H8910" s="2">
        <v>4</v>
      </c>
      <c r="I8910" s="2">
        <v>5</v>
      </c>
      <c r="J8910" s="2">
        <v>16</v>
      </c>
      <c r="K8910" s="2">
        <v>15</v>
      </c>
      <c r="L8910" s="3">
        <v>307020</v>
      </c>
      <c r="M8910" s="2" t="s">
        <v>0</v>
      </c>
      <c r="N8910" s="4" t="s">
        <v>21</v>
      </c>
    </row>
    <row r="8911" spans="1:14" x14ac:dyDescent="0.25">
      <c r="A8911" s="1" t="s">
        <v>363</v>
      </c>
      <c r="B8911" s="2" t="s">
        <v>122</v>
      </c>
      <c r="C8911" s="2" t="s">
        <v>257</v>
      </c>
      <c r="D8911" s="2" t="s">
        <v>258</v>
      </c>
      <c r="E8911" s="2" t="s">
        <v>7231</v>
      </c>
      <c r="F8911" s="2">
        <v>44101703</v>
      </c>
      <c r="G8911" s="2" t="s">
        <v>490</v>
      </c>
      <c r="H8911" s="2">
        <v>2</v>
      </c>
      <c r="I8911" s="2">
        <v>2</v>
      </c>
      <c r="J8911" s="2">
        <v>10</v>
      </c>
      <c r="K8911" s="2">
        <v>7</v>
      </c>
      <c r="L8911" s="3">
        <v>2444358</v>
      </c>
      <c r="M8911" s="2" t="s">
        <v>0</v>
      </c>
      <c r="N8911" s="4" t="s">
        <v>21</v>
      </c>
    </row>
    <row r="8912" spans="1:14" x14ac:dyDescent="0.25">
      <c r="A8912" s="1" t="s">
        <v>363</v>
      </c>
      <c r="B8912" s="2" t="s">
        <v>378</v>
      </c>
      <c r="C8912" s="2" t="s">
        <v>4341</v>
      </c>
      <c r="D8912" s="2" t="s">
        <v>18008</v>
      </c>
      <c r="E8912" s="2" t="s">
        <v>7232</v>
      </c>
      <c r="F8912" s="2">
        <v>25174001</v>
      </c>
      <c r="G8912" s="2" t="s">
        <v>810</v>
      </c>
      <c r="H8912" s="2">
        <v>4</v>
      </c>
      <c r="I8912" s="2">
        <v>5</v>
      </c>
      <c r="J8912" s="2">
        <v>16</v>
      </c>
      <c r="K8912" s="2">
        <v>2</v>
      </c>
      <c r="L8912" s="3">
        <v>522095.83999999997</v>
      </c>
      <c r="M8912" s="2" t="s">
        <v>0</v>
      </c>
      <c r="N8912" s="4" t="s">
        <v>21</v>
      </c>
    </row>
    <row r="8913" spans="1:14" x14ac:dyDescent="0.25">
      <c r="A8913" s="1" t="s">
        <v>363</v>
      </c>
      <c r="B8913" s="2" t="s">
        <v>378</v>
      </c>
      <c r="C8913" s="2" t="s">
        <v>4341</v>
      </c>
      <c r="D8913" s="2" t="s">
        <v>18008</v>
      </c>
      <c r="E8913" s="2" t="s">
        <v>7233</v>
      </c>
      <c r="F8913" s="2">
        <v>25174001</v>
      </c>
      <c r="G8913" s="2" t="s">
        <v>810</v>
      </c>
      <c r="H8913" s="2">
        <v>4</v>
      </c>
      <c r="I8913" s="2">
        <v>5</v>
      </c>
      <c r="J8913" s="2">
        <v>16</v>
      </c>
      <c r="K8913" s="2">
        <v>2</v>
      </c>
      <c r="L8913" s="3">
        <v>583230.9</v>
      </c>
      <c r="M8913" s="2" t="s">
        <v>0</v>
      </c>
      <c r="N8913" s="4" t="s">
        <v>21</v>
      </c>
    </row>
    <row r="8914" spans="1:14" x14ac:dyDescent="0.25">
      <c r="A8914" s="1" t="s">
        <v>363</v>
      </c>
      <c r="B8914" s="2" t="s">
        <v>378</v>
      </c>
      <c r="C8914" s="2" t="s">
        <v>4341</v>
      </c>
      <c r="D8914" s="2" t="s">
        <v>18008</v>
      </c>
      <c r="E8914" s="2" t="s">
        <v>7234</v>
      </c>
      <c r="F8914" s="2">
        <v>26101105</v>
      </c>
      <c r="G8914" s="2" t="s">
        <v>810</v>
      </c>
      <c r="H8914" s="2">
        <v>4</v>
      </c>
      <c r="I8914" s="2">
        <v>5</v>
      </c>
      <c r="J8914" s="2">
        <v>16</v>
      </c>
      <c r="K8914" s="2">
        <v>3</v>
      </c>
      <c r="L8914" s="3">
        <v>792829.17</v>
      </c>
      <c r="M8914" s="2" t="s">
        <v>0</v>
      </c>
      <c r="N8914" s="4" t="s">
        <v>21</v>
      </c>
    </row>
    <row r="8915" spans="1:14" x14ac:dyDescent="0.25">
      <c r="A8915" s="1" t="s">
        <v>363</v>
      </c>
      <c r="B8915" s="2" t="s">
        <v>378</v>
      </c>
      <c r="C8915" s="2" t="s">
        <v>2425</v>
      </c>
      <c r="D8915" s="2" t="s">
        <v>17954</v>
      </c>
      <c r="E8915" s="2" t="s">
        <v>7235</v>
      </c>
      <c r="F8915" s="2">
        <v>39121303</v>
      </c>
      <c r="G8915" s="2" t="s">
        <v>810</v>
      </c>
      <c r="H8915" s="2">
        <v>4</v>
      </c>
      <c r="I8915" s="2">
        <v>5</v>
      </c>
      <c r="J8915" s="2">
        <v>16</v>
      </c>
      <c r="K8915" s="2">
        <v>5</v>
      </c>
      <c r="L8915" s="3">
        <v>154938</v>
      </c>
      <c r="M8915" s="2" t="s">
        <v>0</v>
      </c>
      <c r="N8915" s="4" t="s">
        <v>21</v>
      </c>
    </row>
    <row r="8916" spans="1:14" x14ac:dyDescent="0.25">
      <c r="A8916" s="1" t="s">
        <v>363</v>
      </c>
      <c r="B8916" s="2" t="s">
        <v>378</v>
      </c>
      <c r="C8916" s="2" t="s">
        <v>2425</v>
      </c>
      <c r="D8916" s="2" t="s">
        <v>17954</v>
      </c>
      <c r="E8916" s="2" t="s">
        <v>7236</v>
      </c>
      <c r="F8916" s="2">
        <v>39121303</v>
      </c>
      <c r="G8916" s="2" t="s">
        <v>810</v>
      </c>
      <c r="H8916" s="2">
        <v>4</v>
      </c>
      <c r="I8916" s="2">
        <v>5</v>
      </c>
      <c r="J8916" s="2">
        <v>16</v>
      </c>
      <c r="K8916" s="2">
        <v>5</v>
      </c>
      <c r="L8916" s="3">
        <v>232585.5</v>
      </c>
      <c r="M8916" s="2" t="s">
        <v>0</v>
      </c>
      <c r="N8916" s="4" t="s">
        <v>21</v>
      </c>
    </row>
    <row r="8917" spans="1:14" x14ac:dyDescent="0.25">
      <c r="A8917" s="1" t="s">
        <v>363</v>
      </c>
      <c r="B8917" s="2" t="s">
        <v>378</v>
      </c>
      <c r="C8917" s="2" t="s">
        <v>2425</v>
      </c>
      <c r="D8917" s="2" t="s">
        <v>17954</v>
      </c>
      <c r="E8917" s="2" t="s">
        <v>7237</v>
      </c>
      <c r="F8917" s="2">
        <v>39121303</v>
      </c>
      <c r="G8917" s="2" t="s">
        <v>810</v>
      </c>
      <c r="H8917" s="2">
        <v>4</v>
      </c>
      <c r="I8917" s="2">
        <v>5</v>
      </c>
      <c r="J8917" s="2">
        <v>16</v>
      </c>
      <c r="K8917" s="2">
        <v>10</v>
      </c>
      <c r="L8917" s="3">
        <v>145667.90000000002</v>
      </c>
      <c r="M8917" s="2" t="s">
        <v>0</v>
      </c>
      <c r="N8917" s="4" t="s">
        <v>21</v>
      </c>
    </row>
    <row r="8918" spans="1:14" x14ac:dyDescent="0.25">
      <c r="A8918" s="1" t="s">
        <v>363</v>
      </c>
      <c r="B8918" s="2" t="s">
        <v>378</v>
      </c>
      <c r="C8918" s="2" t="s">
        <v>2425</v>
      </c>
      <c r="D8918" s="2" t="s">
        <v>17954</v>
      </c>
      <c r="E8918" s="2" t="s">
        <v>7238</v>
      </c>
      <c r="F8918" s="2">
        <v>39121303</v>
      </c>
      <c r="G8918" s="2" t="s">
        <v>810</v>
      </c>
      <c r="H8918" s="2">
        <v>4</v>
      </c>
      <c r="I8918" s="2">
        <v>5</v>
      </c>
      <c r="J8918" s="2">
        <v>16</v>
      </c>
      <c r="K8918" s="2">
        <v>5</v>
      </c>
      <c r="L8918" s="3">
        <v>91040.95</v>
      </c>
      <c r="M8918" s="2" t="s">
        <v>0</v>
      </c>
      <c r="N8918" s="4" t="s">
        <v>21</v>
      </c>
    </row>
    <row r="8919" spans="1:14" x14ac:dyDescent="0.25">
      <c r="A8919" s="1" t="s">
        <v>363</v>
      </c>
      <c r="B8919" s="2" t="s">
        <v>378</v>
      </c>
      <c r="C8919" s="2" t="s">
        <v>2425</v>
      </c>
      <c r="D8919" s="2" t="s">
        <v>17954</v>
      </c>
      <c r="E8919" s="2" t="s">
        <v>7239</v>
      </c>
      <c r="F8919" s="2">
        <v>39121303</v>
      </c>
      <c r="G8919" s="2" t="s">
        <v>810</v>
      </c>
      <c r="H8919" s="2">
        <v>4</v>
      </c>
      <c r="I8919" s="2">
        <v>5</v>
      </c>
      <c r="J8919" s="2">
        <v>16</v>
      </c>
      <c r="K8919" s="2">
        <v>3</v>
      </c>
      <c r="L8919" s="3">
        <v>65548.77</v>
      </c>
      <c r="M8919" s="2" t="s">
        <v>0</v>
      </c>
      <c r="N8919" s="4" t="s">
        <v>21</v>
      </c>
    </row>
    <row r="8920" spans="1:14" x14ac:dyDescent="0.25">
      <c r="A8920" s="1" t="s">
        <v>363</v>
      </c>
      <c r="B8920" s="2" t="s">
        <v>378</v>
      </c>
      <c r="C8920" s="2" t="s">
        <v>2425</v>
      </c>
      <c r="D8920" s="2" t="s">
        <v>17954</v>
      </c>
      <c r="E8920" s="2" t="s">
        <v>7240</v>
      </c>
      <c r="F8920" s="2">
        <v>39121303</v>
      </c>
      <c r="G8920" s="2" t="s">
        <v>810</v>
      </c>
      <c r="H8920" s="2">
        <v>4</v>
      </c>
      <c r="I8920" s="2">
        <v>5</v>
      </c>
      <c r="J8920" s="2">
        <v>16</v>
      </c>
      <c r="K8920" s="2">
        <v>3</v>
      </c>
      <c r="L8920" s="3">
        <v>108813.59999999999</v>
      </c>
      <c r="M8920" s="2" t="s">
        <v>0</v>
      </c>
      <c r="N8920" s="4" t="s">
        <v>21</v>
      </c>
    </row>
    <row r="8921" spans="1:14" x14ac:dyDescent="0.25">
      <c r="A8921" s="1" t="s">
        <v>363</v>
      </c>
      <c r="B8921" s="2" t="s">
        <v>378</v>
      </c>
      <c r="C8921" s="2" t="s">
        <v>2425</v>
      </c>
      <c r="D8921" s="2" t="s">
        <v>17954</v>
      </c>
      <c r="E8921" s="2" t="s">
        <v>7241</v>
      </c>
      <c r="F8921" s="2">
        <v>39121303</v>
      </c>
      <c r="G8921" s="2" t="s">
        <v>810</v>
      </c>
      <c r="H8921" s="2">
        <v>4</v>
      </c>
      <c r="I8921" s="2">
        <v>5</v>
      </c>
      <c r="J8921" s="2">
        <v>16</v>
      </c>
      <c r="K8921" s="2">
        <v>3</v>
      </c>
      <c r="L8921" s="3">
        <v>43700.37</v>
      </c>
      <c r="M8921" s="2" t="s">
        <v>0</v>
      </c>
      <c r="N8921" s="4" t="s">
        <v>21</v>
      </c>
    </row>
    <row r="8922" spans="1:14" x14ac:dyDescent="0.25">
      <c r="A8922" s="1" t="s">
        <v>363</v>
      </c>
      <c r="B8922" s="2" t="s">
        <v>378</v>
      </c>
      <c r="C8922" s="2" t="s">
        <v>2425</v>
      </c>
      <c r="D8922" s="2" t="s">
        <v>17954</v>
      </c>
      <c r="E8922" s="2" t="s">
        <v>7242</v>
      </c>
      <c r="F8922" s="2">
        <v>39121303</v>
      </c>
      <c r="G8922" s="2" t="s">
        <v>810</v>
      </c>
      <c r="H8922" s="2">
        <v>4</v>
      </c>
      <c r="I8922" s="2">
        <v>5</v>
      </c>
      <c r="J8922" s="2">
        <v>16</v>
      </c>
      <c r="K8922" s="2">
        <v>5</v>
      </c>
      <c r="L8922" s="3">
        <v>91040.95</v>
      </c>
      <c r="M8922" s="2" t="s">
        <v>0</v>
      </c>
      <c r="N8922" s="4" t="s">
        <v>21</v>
      </c>
    </row>
    <row r="8923" spans="1:14" x14ac:dyDescent="0.25">
      <c r="A8923" s="1" t="s">
        <v>363</v>
      </c>
      <c r="B8923" s="2" t="s">
        <v>378</v>
      </c>
      <c r="C8923" s="2" t="s">
        <v>2425</v>
      </c>
      <c r="D8923" s="2" t="s">
        <v>17954</v>
      </c>
      <c r="E8923" s="2" t="s">
        <v>7243</v>
      </c>
      <c r="F8923" s="2">
        <v>39121022</v>
      </c>
      <c r="G8923" s="2" t="s">
        <v>810</v>
      </c>
      <c r="H8923" s="2">
        <v>4</v>
      </c>
      <c r="I8923" s="2">
        <v>5</v>
      </c>
      <c r="J8923" s="2">
        <v>16</v>
      </c>
      <c r="K8923" s="2">
        <v>2</v>
      </c>
      <c r="L8923" s="3">
        <v>90387.64</v>
      </c>
      <c r="M8923" s="2" t="s">
        <v>0</v>
      </c>
      <c r="N8923" s="4" t="s">
        <v>21</v>
      </c>
    </row>
    <row r="8924" spans="1:14" x14ac:dyDescent="0.25">
      <c r="A8924" s="1" t="s">
        <v>363</v>
      </c>
      <c r="B8924" s="2" t="s">
        <v>378</v>
      </c>
      <c r="C8924" s="2" t="s">
        <v>2425</v>
      </c>
      <c r="D8924" s="2" t="s">
        <v>17954</v>
      </c>
      <c r="E8924" s="2" t="s">
        <v>7244</v>
      </c>
      <c r="F8924" s="2">
        <v>39121308</v>
      </c>
      <c r="G8924" s="2" t="s">
        <v>810</v>
      </c>
      <c r="H8924" s="2">
        <v>4</v>
      </c>
      <c r="I8924" s="2">
        <v>5</v>
      </c>
      <c r="J8924" s="2">
        <v>16</v>
      </c>
      <c r="K8924" s="2">
        <v>20</v>
      </c>
      <c r="L8924" s="3">
        <v>14137.2</v>
      </c>
      <c r="M8924" s="2" t="s">
        <v>0</v>
      </c>
      <c r="N8924" s="4" t="s">
        <v>21</v>
      </c>
    </row>
    <row r="8925" spans="1:14" x14ac:dyDescent="0.25">
      <c r="A8925" s="1" t="s">
        <v>363</v>
      </c>
      <c r="B8925" s="2" t="s">
        <v>378</v>
      </c>
      <c r="C8925" s="2" t="s">
        <v>2425</v>
      </c>
      <c r="D8925" s="2" t="s">
        <v>17954</v>
      </c>
      <c r="E8925" s="2" t="s">
        <v>7245</v>
      </c>
      <c r="F8925" s="2">
        <v>39121308</v>
      </c>
      <c r="G8925" s="2" t="s">
        <v>810</v>
      </c>
      <c r="H8925" s="2">
        <v>4</v>
      </c>
      <c r="I8925" s="2">
        <v>5</v>
      </c>
      <c r="J8925" s="2">
        <v>16</v>
      </c>
      <c r="K8925" s="2">
        <v>30</v>
      </c>
      <c r="L8925" s="3">
        <v>26239.5</v>
      </c>
      <c r="M8925" s="2" t="s">
        <v>0</v>
      </c>
      <c r="N8925" s="4" t="s">
        <v>21</v>
      </c>
    </row>
    <row r="8926" spans="1:14" x14ac:dyDescent="0.25">
      <c r="A8926" s="1" t="s">
        <v>363</v>
      </c>
      <c r="B8926" s="2" t="s">
        <v>378</v>
      </c>
      <c r="C8926" s="2" t="s">
        <v>2425</v>
      </c>
      <c r="D8926" s="2" t="s">
        <v>17954</v>
      </c>
      <c r="E8926" s="2" t="s">
        <v>7246</v>
      </c>
      <c r="F8926" s="2">
        <v>39121308</v>
      </c>
      <c r="G8926" s="2" t="s">
        <v>810</v>
      </c>
      <c r="H8926" s="2">
        <v>4</v>
      </c>
      <c r="I8926" s="2">
        <v>5</v>
      </c>
      <c r="J8926" s="2">
        <v>16</v>
      </c>
      <c r="K8926" s="2">
        <v>20</v>
      </c>
      <c r="L8926" s="3">
        <v>18397.400000000001</v>
      </c>
      <c r="M8926" s="2" t="s">
        <v>0</v>
      </c>
      <c r="N8926" s="4" t="s">
        <v>21</v>
      </c>
    </row>
    <row r="8927" spans="1:14" x14ac:dyDescent="0.25">
      <c r="A8927" s="1" t="s">
        <v>363</v>
      </c>
      <c r="B8927" s="2" t="s">
        <v>378</v>
      </c>
      <c r="C8927" s="2" t="s">
        <v>2425</v>
      </c>
      <c r="D8927" s="2" t="s">
        <v>17954</v>
      </c>
      <c r="E8927" s="2" t="s">
        <v>7247</v>
      </c>
      <c r="F8927" s="2">
        <v>39121730</v>
      </c>
      <c r="G8927" s="2" t="s">
        <v>810</v>
      </c>
      <c r="H8927" s="2">
        <v>4</v>
      </c>
      <c r="I8927" s="2">
        <v>5</v>
      </c>
      <c r="J8927" s="2">
        <v>16</v>
      </c>
      <c r="K8927" s="2">
        <v>15</v>
      </c>
      <c r="L8927" s="3">
        <v>23294.25</v>
      </c>
      <c r="M8927" s="2" t="s">
        <v>0</v>
      </c>
      <c r="N8927" s="4" t="s">
        <v>21</v>
      </c>
    </row>
    <row r="8928" spans="1:14" x14ac:dyDescent="0.25">
      <c r="A8928" s="1" t="s">
        <v>363</v>
      </c>
      <c r="B8928" s="2" t="s">
        <v>378</v>
      </c>
      <c r="C8928" s="2" t="s">
        <v>2425</v>
      </c>
      <c r="D8928" s="2" t="s">
        <v>17954</v>
      </c>
      <c r="E8928" s="2" t="s">
        <v>7248</v>
      </c>
      <c r="F8928" s="2">
        <v>39121640</v>
      </c>
      <c r="G8928" s="2" t="s">
        <v>810</v>
      </c>
      <c r="H8928" s="2">
        <v>4</v>
      </c>
      <c r="I8928" s="2">
        <v>5</v>
      </c>
      <c r="J8928" s="2">
        <v>16</v>
      </c>
      <c r="K8928" s="2">
        <v>10</v>
      </c>
      <c r="L8928" s="3">
        <v>88857.299999999988</v>
      </c>
      <c r="M8928" s="2" t="s">
        <v>0</v>
      </c>
      <c r="N8928" s="4" t="s">
        <v>21</v>
      </c>
    </row>
    <row r="8929" spans="1:14" x14ac:dyDescent="0.25">
      <c r="A8929" s="1" t="s">
        <v>363</v>
      </c>
      <c r="B8929" s="2" t="s">
        <v>378</v>
      </c>
      <c r="C8929" s="2" t="s">
        <v>2425</v>
      </c>
      <c r="D8929" s="2" t="s">
        <v>17954</v>
      </c>
      <c r="E8929" s="2" t="s">
        <v>7249</v>
      </c>
      <c r="F8929" s="2">
        <v>39121640</v>
      </c>
      <c r="G8929" s="2" t="s">
        <v>810</v>
      </c>
      <c r="H8929" s="2">
        <v>4</v>
      </c>
      <c r="I8929" s="2">
        <v>5</v>
      </c>
      <c r="J8929" s="2">
        <v>16</v>
      </c>
      <c r="K8929" s="2">
        <v>10</v>
      </c>
      <c r="L8929" s="3">
        <v>88857.299999999988</v>
      </c>
      <c r="M8929" s="2" t="s">
        <v>0</v>
      </c>
      <c r="N8929" s="4" t="s">
        <v>21</v>
      </c>
    </row>
    <row r="8930" spans="1:14" x14ac:dyDescent="0.25">
      <c r="A8930" s="1" t="s">
        <v>363</v>
      </c>
      <c r="B8930" s="2" t="s">
        <v>378</v>
      </c>
      <c r="C8930" s="2" t="s">
        <v>2425</v>
      </c>
      <c r="D8930" s="2" t="s">
        <v>17954</v>
      </c>
      <c r="E8930" s="2" t="s">
        <v>7250</v>
      </c>
      <c r="F8930" s="2">
        <v>39121640</v>
      </c>
      <c r="G8930" s="2" t="s">
        <v>810</v>
      </c>
      <c r="H8930" s="2">
        <v>4</v>
      </c>
      <c r="I8930" s="2">
        <v>5</v>
      </c>
      <c r="J8930" s="2">
        <v>16</v>
      </c>
      <c r="K8930" s="2">
        <v>20</v>
      </c>
      <c r="L8930" s="3">
        <v>177714.59999999998</v>
      </c>
      <c r="M8930" s="2" t="s">
        <v>0</v>
      </c>
      <c r="N8930" s="4" t="s">
        <v>21</v>
      </c>
    </row>
    <row r="8931" spans="1:14" x14ac:dyDescent="0.25">
      <c r="A8931" s="1" t="s">
        <v>363</v>
      </c>
      <c r="B8931" s="2" t="s">
        <v>378</v>
      </c>
      <c r="C8931" s="2" t="s">
        <v>2425</v>
      </c>
      <c r="D8931" s="2" t="s">
        <v>17954</v>
      </c>
      <c r="E8931" s="2" t="s">
        <v>7251</v>
      </c>
      <c r="F8931" s="2">
        <v>39121640</v>
      </c>
      <c r="G8931" s="2" t="s">
        <v>810</v>
      </c>
      <c r="H8931" s="2">
        <v>4</v>
      </c>
      <c r="I8931" s="2">
        <v>5</v>
      </c>
      <c r="J8931" s="2">
        <v>16</v>
      </c>
      <c r="K8931" s="2">
        <v>10</v>
      </c>
      <c r="L8931" s="3">
        <v>88857.299999999988</v>
      </c>
      <c r="M8931" s="2" t="s">
        <v>0</v>
      </c>
      <c r="N8931" s="4" t="s">
        <v>21</v>
      </c>
    </row>
    <row r="8932" spans="1:14" x14ac:dyDescent="0.25">
      <c r="A8932" s="1" t="s">
        <v>363</v>
      </c>
      <c r="B8932" s="2" t="s">
        <v>378</v>
      </c>
      <c r="C8932" s="2" t="s">
        <v>2425</v>
      </c>
      <c r="D8932" s="2" t="s">
        <v>17954</v>
      </c>
      <c r="E8932" s="2" t="s">
        <v>7252</v>
      </c>
      <c r="F8932" s="2">
        <v>39121640</v>
      </c>
      <c r="G8932" s="2" t="s">
        <v>810</v>
      </c>
      <c r="H8932" s="2">
        <v>4</v>
      </c>
      <c r="I8932" s="2">
        <v>5</v>
      </c>
      <c r="J8932" s="2">
        <v>16</v>
      </c>
      <c r="K8932" s="2">
        <v>5</v>
      </c>
      <c r="L8932" s="3">
        <v>44428.649999999994</v>
      </c>
      <c r="M8932" s="2" t="s">
        <v>0</v>
      </c>
      <c r="N8932" s="4" t="s">
        <v>21</v>
      </c>
    </row>
    <row r="8933" spans="1:14" x14ac:dyDescent="0.25">
      <c r="A8933" s="1" t="s">
        <v>363</v>
      </c>
      <c r="B8933" s="2" t="s">
        <v>378</v>
      </c>
      <c r="C8933" s="2" t="s">
        <v>2425</v>
      </c>
      <c r="D8933" s="2" t="s">
        <v>17954</v>
      </c>
      <c r="E8933" s="2" t="s">
        <v>7253</v>
      </c>
      <c r="F8933" s="2">
        <v>39121640</v>
      </c>
      <c r="G8933" s="2" t="s">
        <v>810</v>
      </c>
      <c r="H8933" s="2">
        <v>4</v>
      </c>
      <c r="I8933" s="2">
        <v>5</v>
      </c>
      <c r="J8933" s="2">
        <v>16</v>
      </c>
      <c r="K8933" s="2">
        <v>6</v>
      </c>
      <c r="L8933" s="3">
        <v>53314.38</v>
      </c>
      <c r="M8933" s="2" t="s">
        <v>0</v>
      </c>
      <c r="N8933" s="4" t="s">
        <v>21</v>
      </c>
    </row>
    <row r="8934" spans="1:14" x14ac:dyDescent="0.25">
      <c r="A8934" s="1" t="s">
        <v>363</v>
      </c>
      <c r="B8934" s="2" t="s">
        <v>378</v>
      </c>
      <c r="C8934" s="2" t="s">
        <v>2425</v>
      </c>
      <c r="D8934" s="2" t="s">
        <v>17954</v>
      </c>
      <c r="E8934" s="2" t="s">
        <v>7254</v>
      </c>
      <c r="F8934" s="2">
        <v>39121640</v>
      </c>
      <c r="G8934" s="2" t="s">
        <v>810</v>
      </c>
      <c r="H8934" s="2">
        <v>4</v>
      </c>
      <c r="I8934" s="2">
        <v>5</v>
      </c>
      <c r="J8934" s="2">
        <v>16</v>
      </c>
      <c r="K8934" s="2">
        <v>10</v>
      </c>
      <c r="L8934" s="3">
        <v>135588.6</v>
      </c>
      <c r="M8934" s="2" t="s">
        <v>0</v>
      </c>
      <c r="N8934" s="4" t="s">
        <v>21</v>
      </c>
    </row>
    <row r="8935" spans="1:14" x14ac:dyDescent="0.25">
      <c r="A8935" s="1" t="s">
        <v>363</v>
      </c>
      <c r="B8935" s="2" t="s">
        <v>378</v>
      </c>
      <c r="C8935" s="2" t="s">
        <v>2425</v>
      </c>
      <c r="D8935" s="2" t="s">
        <v>17954</v>
      </c>
      <c r="E8935" s="2" t="s">
        <v>7255</v>
      </c>
      <c r="F8935" s="2">
        <v>39121640</v>
      </c>
      <c r="G8935" s="2" t="s">
        <v>810</v>
      </c>
      <c r="H8935" s="2">
        <v>4</v>
      </c>
      <c r="I8935" s="2">
        <v>5</v>
      </c>
      <c r="J8935" s="2">
        <v>16</v>
      </c>
      <c r="K8935" s="2">
        <v>10</v>
      </c>
      <c r="L8935" s="3">
        <v>168277.90000000002</v>
      </c>
      <c r="M8935" s="2" t="s">
        <v>0</v>
      </c>
      <c r="N8935" s="4" t="s">
        <v>21</v>
      </c>
    </row>
    <row r="8936" spans="1:14" x14ac:dyDescent="0.25">
      <c r="A8936" s="1" t="s">
        <v>363</v>
      </c>
      <c r="B8936" s="2" t="s">
        <v>378</v>
      </c>
      <c r="C8936" s="2" t="s">
        <v>2425</v>
      </c>
      <c r="D8936" s="2" t="s">
        <v>17954</v>
      </c>
      <c r="E8936" s="2" t="s">
        <v>7256</v>
      </c>
      <c r="F8936" s="2">
        <v>39121640</v>
      </c>
      <c r="G8936" s="2" t="s">
        <v>810</v>
      </c>
      <c r="H8936" s="2">
        <v>4</v>
      </c>
      <c r="I8936" s="2">
        <v>5</v>
      </c>
      <c r="J8936" s="2">
        <v>16</v>
      </c>
      <c r="K8936" s="2">
        <v>10</v>
      </c>
      <c r="L8936" s="3">
        <v>168277.90000000002</v>
      </c>
      <c r="M8936" s="2" t="s">
        <v>0</v>
      </c>
      <c r="N8936" s="4" t="s">
        <v>21</v>
      </c>
    </row>
    <row r="8937" spans="1:14" x14ac:dyDescent="0.25">
      <c r="A8937" s="1" t="s">
        <v>363</v>
      </c>
      <c r="B8937" s="2" t="s">
        <v>378</v>
      </c>
      <c r="C8937" s="2" t="s">
        <v>2425</v>
      </c>
      <c r="D8937" s="2" t="s">
        <v>17954</v>
      </c>
      <c r="E8937" s="2" t="s">
        <v>7257</v>
      </c>
      <c r="F8937" s="2">
        <v>39121640</v>
      </c>
      <c r="G8937" s="2" t="s">
        <v>810</v>
      </c>
      <c r="H8937" s="2">
        <v>4</v>
      </c>
      <c r="I8937" s="2">
        <v>5</v>
      </c>
      <c r="J8937" s="2">
        <v>16</v>
      </c>
      <c r="K8937" s="2">
        <v>5</v>
      </c>
      <c r="L8937" s="3">
        <v>95860.45</v>
      </c>
      <c r="M8937" s="2" t="s">
        <v>0</v>
      </c>
      <c r="N8937" s="4" t="s">
        <v>21</v>
      </c>
    </row>
    <row r="8938" spans="1:14" x14ac:dyDescent="0.25">
      <c r="A8938" s="1" t="s">
        <v>363</v>
      </c>
      <c r="B8938" s="2" t="s">
        <v>378</v>
      </c>
      <c r="C8938" s="2" t="s">
        <v>2425</v>
      </c>
      <c r="D8938" s="2" t="s">
        <v>17954</v>
      </c>
      <c r="E8938" s="2" t="s">
        <v>7258</v>
      </c>
      <c r="F8938" s="2">
        <v>39121640</v>
      </c>
      <c r="G8938" s="2" t="s">
        <v>810</v>
      </c>
      <c r="H8938" s="2">
        <v>4</v>
      </c>
      <c r="I8938" s="2">
        <v>5</v>
      </c>
      <c r="J8938" s="2">
        <v>16</v>
      </c>
      <c r="K8938" s="2">
        <v>5</v>
      </c>
      <c r="L8938" s="3">
        <v>95860.45</v>
      </c>
      <c r="M8938" s="2" t="s">
        <v>0</v>
      </c>
      <c r="N8938" s="4" t="s">
        <v>21</v>
      </c>
    </row>
    <row r="8939" spans="1:14" x14ac:dyDescent="0.25">
      <c r="A8939" s="1" t="s">
        <v>363</v>
      </c>
      <c r="B8939" s="2" t="s">
        <v>378</v>
      </c>
      <c r="C8939" s="2" t="s">
        <v>2425</v>
      </c>
      <c r="D8939" s="2" t="s">
        <v>17954</v>
      </c>
      <c r="E8939" s="2" t="s">
        <v>7259</v>
      </c>
      <c r="F8939" s="2">
        <v>39121640</v>
      </c>
      <c r="G8939" s="2" t="s">
        <v>810</v>
      </c>
      <c r="H8939" s="2">
        <v>4</v>
      </c>
      <c r="I8939" s="2">
        <v>5</v>
      </c>
      <c r="J8939" s="2">
        <v>16</v>
      </c>
      <c r="K8939" s="2">
        <v>5</v>
      </c>
      <c r="L8939" s="3">
        <v>102566.1</v>
      </c>
      <c r="M8939" s="2" t="s">
        <v>0</v>
      </c>
      <c r="N8939" s="4" t="s">
        <v>21</v>
      </c>
    </row>
    <row r="8940" spans="1:14" x14ac:dyDescent="0.25">
      <c r="A8940" s="1" t="s">
        <v>363</v>
      </c>
      <c r="B8940" s="2" t="s">
        <v>378</v>
      </c>
      <c r="C8940" s="2" t="s">
        <v>2425</v>
      </c>
      <c r="D8940" s="2" t="s">
        <v>17954</v>
      </c>
      <c r="E8940" s="2" t="s">
        <v>7260</v>
      </c>
      <c r="F8940" s="2">
        <v>39121640</v>
      </c>
      <c r="G8940" s="2" t="s">
        <v>810</v>
      </c>
      <c r="H8940" s="2">
        <v>4</v>
      </c>
      <c r="I8940" s="2">
        <v>5</v>
      </c>
      <c r="J8940" s="2">
        <v>16</v>
      </c>
      <c r="K8940" s="2">
        <v>5</v>
      </c>
      <c r="L8940" s="3">
        <v>242212.60000000003</v>
      </c>
      <c r="M8940" s="2" t="s">
        <v>0</v>
      </c>
      <c r="N8940" s="4" t="s">
        <v>21</v>
      </c>
    </row>
    <row r="8941" spans="1:14" x14ac:dyDescent="0.25">
      <c r="A8941" s="1" t="s">
        <v>363</v>
      </c>
      <c r="B8941" s="2" t="s">
        <v>378</v>
      </c>
      <c r="C8941" s="2" t="s">
        <v>2425</v>
      </c>
      <c r="D8941" s="2" t="s">
        <v>17954</v>
      </c>
      <c r="E8941" s="2" t="s">
        <v>7261</v>
      </c>
      <c r="F8941" s="2">
        <v>39121640</v>
      </c>
      <c r="G8941" s="2" t="s">
        <v>810</v>
      </c>
      <c r="H8941" s="2">
        <v>4</v>
      </c>
      <c r="I8941" s="2">
        <v>5</v>
      </c>
      <c r="J8941" s="2">
        <v>16</v>
      </c>
      <c r="K8941" s="2">
        <v>5</v>
      </c>
      <c r="L8941" s="3">
        <v>242176.9</v>
      </c>
      <c r="M8941" s="2" t="s">
        <v>0</v>
      </c>
      <c r="N8941" s="4" t="s">
        <v>21</v>
      </c>
    </row>
    <row r="8942" spans="1:14" x14ac:dyDescent="0.25">
      <c r="A8942" s="1" t="s">
        <v>363</v>
      </c>
      <c r="B8942" s="2" t="s">
        <v>378</v>
      </c>
      <c r="C8942" s="2" t="s">
        <v>2425</v>
      </c>
      <c r="D8942" s="2" t="s">
        <v>17954</v>
      </c>
      <c r="E8942" s="2" t="s">
        <v>7262</v>
      </c>
      <c r="F8942" s="2">
        <v>39121640</v>
      </c>
      <c r="G8942" s="2" t="s">
        <v>810</v>
      </c>
      <c r="H8942" s="2">
        <v>4</v>
      </c>
      <c r="I8942" s="2">
        <v>5</v>
      </c>
      <c r="J8942" s="2">
        <v>16</v>
      </c>
      <c r="K8942" s="2">
        <v>5</v>
      </c>
      <c r="L8942" s="3">
        <v>242176.9</v>
      </c>
      <c r="M8942" s="2" t="s">
        <v>0</v>
      </c>
      <c r="N8942" s="4" t="s">
        <v>21</v>
      </c>
    </row>
    <row r="8943" spans="1:14" x14ac:dyDescent="0.25">
      <c r="A8943" s="1" t="s">
        <v>363</v>
      </c>
      <c r="B8943" s="2" t="s">
        <v>378</v>
      </c>
      <c r="C8943" s="2" t="s">
        <v>2425</v>
      </c>
      <c r="D8943" s="2" t="s">
        <v>17954</v>
      </c>
      <c r="E8943" s="2" t="s">
        <v>7263</v>
      </c>
      <c r="F8943" s="2">
        <v>39121640</v>
      </c>
      <c r="G8943" s="2" t="s">
        <v>810</v>
      </c>
      <c r="H8943" s="2">
        <v>4</v>
      </c>
      <c r="I8943" s="2">
        <v>5</v>
      </c>
      <c r="J8943" s="2">
        <v>16</v>
      </c>
      <c r="K8943" s="2">
        <v>5</v>
      </c>
      <c r="L8943" s="3">
        <v>242176.9</v>
      </c>
      <c r="M8943" s="2" t="s">
        <v>0</v>
      </c>
      <c r="N8943" s="4" t="s">
        <v>21</v>
      </c>
    </row>
    <row r="8944" spans="1:14" x14ac:dyDescent="0.25">
      <c r="A8944" s="1" t="s">
        <v>363</v>
      </c>
      <c r="B8944" s="2" t="s">
        <v>378</v>
      </c>
      <c r="C8944" s="2" t="s">
        <v>2425</v>
      </c>
      <c r="D8944" s="2" t="s">
        <v>17954</v>
      </c>
      <c r="E8944" s="2" t="s">
        <v>7264</v>
      </c>
      <c r="F8944" s="2">
        <v>39121640</v>
      </c>
      <c r="G8944" s="2" t="s">
        <v>810</v>
      </c>
      <c r="H8944" s="2">
        <v>4</v>
      </c>
      <c r="I8944" s="2">
        <v>5</v>
      </c>
      <c r="J8944" s="2">
        <v>16</v>
      </c>
      <c r="K8944" s="2">
        <v>5</v>
      </c>
      <c r="L8944" s="3">
        <v>242176.9</v>
      </c>
      <c r="M8944" s="2" t="s">
        <v>0</v>
      </c>
      <c r="N8944" s="4" t="s">
        <v>21</v>
      </c>
    </row>
    <row r="8945" spans="1:14" x14ac:dyDescent="0.25">
      <c r="A8945" s="1" t="s">
        <v>363</v>
      </c>
      <c r="B8945" s="2" t="s">
        <v>378</v>
      </c>
      <c r="C8945" s="2" t="s">
        <v>2425</v>
      </c>
      <c r="D8945" s="2" t="s">
        <v>17954</v>
      </c>
      <c r="E8945" s="2" t="s">
        <v>7265</v>
      </c>
      <c r="F8945" s="2">
        <v>39121640</v>
      </c>
      <c r="G8945" s="2" t="s">
        <v>810</v>
      </c>
      <c r="H8945" s="2">
        <v>4</v>
      </c>
      <c r="I8945" s="2">
        <v>5</v>
      </c>
      <c r="J8945" s="2">
        <v>16</v>
      </c>
      <c r="K8945" s="2">
        <v>5</v>
      </c>
      <c r="L8945" s="3">
        <v>1009887.55</v>
      </c>
      <c r="M8945" s="2" t="s">
        <v>0</v>
      </c>
      <c r="N8945" s="4" t="s">
        <v>21</v>
      </c>
    </row>
    <row r="8946" spans="1:14" x14ac:dyDescent="0.25">
      <c r="A8946" s="1" t="s">
        <v>363</v>
      </c>
      <c r="B8946" s="2" t="s">
        <v>378</v>
      </c>
      <c r="C8946" s="2" t="s">
        <v>2425</v>
      </c>
      <c r="D8946" s="2" t="s">
        <v>17954</v>
      </c>
      <c r="E8946" s="2" t="s">
        <v>7266</v>
      </c>
      <c r="F8946" s="2">
        <v>39121640</v>
      </c>
      <c r="G8946" s="2" t="s">
        <v>810</v>
      </c>
      <c r="H8946" s="2">
        <v>4</v>
      </c>
      <c r="I8946" s="2">
        <v>5</v>
      </c>
      <c r="J8946" s="2">
        <v>16</v>
      </c>
      <c r="K8946" s="2">
        <v>5</v>
      </c>
      <c r="L8946" s="3">
        <v>804910.05</v>
      </c>
      <c r="M8946" s="2" t="s">
        <v>0</v>
      </c>
      <c r="N8946" s="4" t="s">
        <v>21</v>
      </c>
    </row>
    <row r="8947" spans="1:14" x14ac:dyDescent="0.25">
      <c r="A8947" s="1" t="s">
        <v>363</v>
      </c>
      <c r="B8947" s="2" t="s">
        <v>378</v>
      </c>
      <c r="C8947" s="2" t="s">
        <v>2425</v>
      </c>
      <c r="D8947" s="2" t="s">
        <v>17954</v>
      </c>
      <c r="E8947" s="2" t="s">
        <v>7267</v>
      </c>
      <c r="F8947" s="2">
        <v>39121640</v>
      </c>
      <c r="G8947" s="2" t="s">
        <v>810</v>
      </c>
      <c r="H8947" s="2">
        <v>4</v>
      </c>
      <c r="I8947" s="2">
        <v>5</v>
      </c>
      <c r="J8947" s="2">
        <v>16</v>
      </c>
      <c r="K8947" s="2">
        <v>5</v>
      </c>
      <c r="L8947" s="3">
        <v>883908.20000000007</v>
      </c>
      <c r="M8947" s="2" t="s">
        <v>0</v>
      </c>
      <c r="N8947" s="4" t="s">
        <v>21</v>
      </c>
    </row>
    <row r="8948" spans="1:14" x14ac:dyDescent="0.25">
      <c r="A8948" s="1" t="s">
        <v>363</v>
      </c>
      <c r="B8948" s="2" t="s">
        <v>378</v>
      </c>
      <c r="C8948" s="2" t="s">
        <v>2425</v>
      </c>
      <c r="D8948" s="2" t="s">
        <v>17954</v>
      </c>
      <c r="E8948" s="2" t="s">
        <v>7268</v>
      </c>
      <c r="F8948" s="2">
        <v>39121640</v>
      </c>
      <c r="G8948" s="2" t="s">
        <v>810</v>
      </c>
      <c r="H8948" s="2">
        <v>4</v>
      </c>
      <c r="I8948" s="2">
        <v>5</v>
      </c>
      <c r="J8948" s="2">
        <v>16</v>
      </c>
      <c r="K8948" s="2">
        <v>5</v>
      </c>
      <c r="L8948" s="3">
        <v>874304.9</v>
      </c>
      <c r="M8948" s="2" t="s">
        <v>0</v>
      </c>
      <c r="N8948" s="4" t="s">
        <v>21</v>
      </c>
    </row>
    <row r="8949" spans="1:14" x14ac:dyDescent="0.25">
      <c r="A8949" s="1" t="s">
        <v>363</v>
      </c>
      <c r="B8949" s="2" t="s">
        <v>378</v>
      </c>
      <c r="C8949" s="2" t="s">
        <v>2425</v>
      </c>
      <c r="D8949" s="2" t="s">
        <v>17954</v>
      </c>
      <c r="E8949" s="2" t="s">
        <v>7269</v>
      </c>
      <c r="F8949" s="2">
        <v>39121640</v>
      </c>
      <c r="G8949" s="2" t="s">
        <v>810</v>
      </c>
      <c r="H8949" s="2">
        <v>4</v>
      </c>
      <c r="I8949" s="2">
        <v>5</v>
      </c>
      <c r="J8949" s="2">
        <v>16</v>
      </c>
      <c r="K8949" s="2">
        <v>5</v>
      </c>
      <c r="L8949" s="3">
        <v>973158.20000000007</v>
      </c>
      <c r="M8949" s="2" t="s">
        <v>0</v>
      </c>
      <c r="N8949" s="4" t="s">
        <v>21</v>
      </c>
    </row>
    <row r="8950" spans="1:14" x14ac:dyDescent="0.25">
      <c r="A8950" s="1" t="s">
        <v>363</v>
      </c>
      <c r="B8950" s="2" t="s">
        <v>378</v>
      </c>
      <c r="C8950" s="2" t="s">
        <v>2425</v>
      </c>
      <c r="D8950" s="2" t="s">
        <v>17954</v>
      </c>
      <c r="E8950" s="2" t="s">
        <v>7270</v>
      </c>
      <c r="F8950" s="2">
        <v>39121640</v>
      </c>
      <c r="G8950" s="2" t="s">
        <v>810</v>
      </c>
      <c r="H8950" s="2">
        <v>4</v>
      </c>
      <c r="I8950" s="2">
        <v>5</v>
      </c>
      <c r="J8950" s="2">
        <v>16</v>
      </c>
      <c r="K8950" s="2">
        <v>2</v>
      </c>
      <c r="L8950" s="3">
        <v>438693.5</v>
      </c>
      <c r="M8950" s="2" t="s">
        <v>0</v>
      </c>
      <c r="N8950" s="4" t="s">
        <v>21</v>
      </c>
    </row>
    <row r="8951" spans="1:14" x14ac:dyDescent="0.25">
      <c r="A8951" s="1" t="s">
        <v>363</v>
      </c>
      <c r="B8951" s="2" t="s">
        <v>378</v>
      </c>
      <c r="C8951" s="2" t="s">
        <v>2425</v>
      </c>
      <c r="D8951" s="2" t="s">
        <v>17954</v>
      </c>
      <c r="E8951" s="2" t="s">
        <v>7271</v>
      </c>
      <c r="F8951" s="2">
        <v>39121640</v>
      </c>
      <c r="G8951" s="2" t="s">
        <v>810</v>
      </c>
      <c r="H8951" s="2">
        <v>4</v>
      </c>
      <c r="I8951" s="2">
        <v>5</v>
      </c>
      <c r="J8951" s="2">
        <v>16</v>
      </c>
      <c r="K8951" s="2">
        <v>2</v>
      </c>
      <c r="L8951" s="3">
        <v>526889.16</v>
      </c>
      <c r="M8951" s="2" t="s">
        <v>0</v>
      </c>
      <c r="N8951" s="4" t="s">
        <v>21</v>
      </c>
    </row>
    <row r="8952" spans="1:14" x14ac:dyDescent="0.25">
      <c r="A8952" s="1" t="s">
        <v>363</v>
      </c>
      <c r="B8952" s="2" t="s">
        <v>378</v>
      </c>
      <c r="C8952" s="2" t="s">
        <v>2425</v>
      </c>
      <c r="D8952" s="2" t="s">
        <v>17954</v>
      </c>
      <c r="E8952" s="2" t="s">
        <v>7272</v>
      </c>
      <c r="F8952" s="2">
        <v>39121640</v>
      </c>
      <c r="G8952" s="2" t="s">
        <v>810</v>
      </c>
      <c r="H8952" s="2">
        <v>4</v>
      </c>
      <c r="I8952" s="2">
        <v>5</v>
      </c>
      <c r="J8952" s="2">
        <v>16</v>
      </c>
      <c r="K8952" s="2">
        <v>2</v>
      </c>
      <c r="L8952" s="3">
        <v>623586.18000000005</v>
      </c>
      <c r="M8952" s="2" t="s">
        <v>0</v>
      </c>
      <c r="N8952" s="4" t="s">
        <v>21</v>
      </c>
    </row>
    <row r="8953" spans="1:14" x14ac:dyDescent="0.25">
      <c r="A8953" s="1" t="s">
        <v>363</v>
      </c>
      <c r="B8953" s="2" t="s">
        <v>378</v>
      </c>
      <c r="C8953" s="2" t="s">
        <v>2425</v>
      </c>
      <c r="D8953" s="2" t="s">
        <v>17954</v>
      </c>
      <c r="E8953" s="2" t="s">
        <v>7273</v>
      </c>
      <c r="F8953" s="2">
        <v>39121640</v>
      </c>
      <c r="G8953" s="2" t="s">
        <v>810</v>
      </c>
      <c r="H8953" s="2">
        <v>4</v>
      </c>
      <c r="I8953" s="2">
        <v>5</v>
      </c>
      <c r="J8953" s="2">
        <v>16</v>
      </c>
      <c r="K8953" s="2">
        <v>2</v>
      </c>
      <c r="L8953" s="3">
        <v>774280.64</v>
      </c>
      <c r="M8953" s="2" t="s">
        <v>0</v>
      </c>
      <c r="N8953" s="4" t="s">
        <v>21</v>
      </c>
    </row>
    <row r="8954" spans="1:14" x14ac:dyDescent="0.25">
      <c r="A8954" s="1" t="s">
        <v>363</v>
      </c>
      <c r="B8954" s="2" t="s">
        <v>378</v>
      </c>
      <c r="C8954" s="2" t="s">
        <v>2425</v>
      </c>
      <c r="D8954" s="2" t="s">
        <v>17954</v>
      </c>
      <c r="E8954" s="2" t="s">
        <v>7274</v>
      </c>
      <c r="F8954" s="2" t="s">
        <v>7275</v>
      </c>
      <c r="G8954" s="2" t="s">
        <v>810</v>
      </c>
      <c r="H8954" s="2">
        <v>4</v>
      </c>
      <c r="I8954" s="2">
        <v>5</v>
      </c>
      <c r="J8954" s="2">
        <v>16</v>
      </c>
      <c r="K8954" s="2">
        <v>15</v>
      </c>
      <c r="L8954" s="3">
        <v>1600859.4</v>
      </c>
      <c r="M8954" s="2" t="s">
        <v>0</v>
      </c>
      <c r="N8954" s="4" t="s">
        <v>21</v>
      </c>
    </row>
    <row r="8955" spans="1:14" x14ac:dyDescent="0.25">
      <c r="A8955" s="1" t="s">
        <v>363</v>
      </c>
      <c r="B8955" s="2" t="s">
        <v>378</v>
      </c>
      <c r="C8955" s="2" t="s">
        <v>2425</v>
      </c>
      <c r="D8955" s="2" t="s">
        <v>17954</v>
      </c>
      <c r="E8955" s="2" t="s">
        <v>7276</v>
      </c>
      <c r="F8955" s="2" t="s">
        <v>7275</v>
      </c>
      <c r="G8955" s="2" t="s">
        <v>810</v>
      </c>
      <c r="H8955" s="2">
        <v>4</v>
      </c>
      <c r="I8955" s="2">
        <v>5</v>
      </c>
      <c r="J8955" s="2">
        <v>16</v>
      </c>
      <c r="K8955" s="2">
        <v>50</v>
      </c>
      <c r="L8955" s="3">
        <v>2737416.5</v>
      </c>
      <c r="M8955" s="2" t="s">
        <v>0</v>
      </c>
      <c r="N8955" s="4" t="s">
        <v>21</v>
      </c>
    </row>
    <row r="8956" spans="1:14" x14ac:dyDescent="0.25">
      <c r="A8956" s="1" t="s">
        <v>363</v>
      </c>
      <c r="B8956" s="2" t="s">
        <v>378</v>
      </c>
      <c r="C8956" s="2" t="s">
        <v>2425</v>
      </c>
      <c r="D8956" s="2" t="s">
        <v>17954</v>
      </c>
      <c r="E8956" s="2" t="s">
        <v>7277</v>
      </c>
      <c r="F8956" s="2" t="s">
        <v>7275</v>
      </c>
      <c r="G8956" s="2" t="s">
        <v>810</v>
      </c>
      <c r="H8956" s="2">
        <v>4</v>
      </c>
      <c r="I8956" s="2">
        <v>5</v>
      </c>
      <c r="J8956" s="2">
        <v>16</v>
      </c>
      <c r="K8956" s="2">
        <v>15</v>
      </c>
      <c r="L8956" s="3">
        <v>55906.2</v>
      </c>
      <c r="M8956" s="2" t="s">
        <v>0</v>
      </c>
      <c r="N8956" s="4" t="s">
        <v>21</v>
      </c>
    </row>
    <row r="8957" spans="1:14" x14ac:dyDescent="0.25">
      <c r="A8957" s="1" t="s">
        <v>363</v>
      </c>
      <c r="B8957" s="2" t="s">
        <v>378</v>
      </c>
      <c r="C8957" s="2" t="s">
        <v>2425</v>
      </c>
      <c r="D8957" s="2" t="s">
        <v>17954</v>
      </c>
      <c r="E8957" s="2" t="s">
        <v>7278</v>
      </c>
      <c r="F8957" s="2" t="s">
        <v>7275</v>
      </c>
      <c r="G8957" s="2" t="s">
        <v>810</v>
      </c>
      <c r="H8957" s="2">
        <v>4</v>
      </c>
      <c r="I8957" s="2">
        <v>5</v>
      </c>
      <c r="J8957" s="2">
        <v>16</v>
      </c>
      <c r="K8957" s="2">
        <v>15</v>
      </c>
      <c r="L8957" s="3">
        <v>65580.900000000009</v>
      </c>
      <c r="M8957" s="2" t="s">
        <v>0</v>
      </c>
      <c r="N8957" s="4" t="s">
        <v>21</v>
      </c>
    </row>
    <row r="8958" spans="1:14" x14ac:dyDescent="0.25">
      <c r="A8958" s="1" t="s">
        <v>363</v>
      </c>
      <c r="B8958" s="2" t="s">
        <v>378</v>
      </c>
      <c r="C8958" s="2" t="s">
        <v>2425</v>
      </c>
      <c r="D8958" s="2" t="s">
        <v>17954</v>
      </c>
      <c r="E8958" s="2" t="s">
        <v>7279</v>
      </c>
      <c r="F8958" s="2" t="s">
        <v>7275</v>
      </c>
      <c r="G8958" s="2" t="s">
        <v>810</v>
      </c>
      <c r="H8958" s="2">
        <v>4</v>
      </c>
      <c r="I8958" s="2">
        <v>5</v>
      </c>
      <c r="J8958" s="2">
        <v>16</v>
      </c>
      <c r="K8958" s="2">
        <v>15</v>
      </c>
      <c r="L8958" s="3">
        <v>72471</v>
      </c>
      <c r="M8958" s="2" t="s">
        <v>0</v>
      </c>
      <c r="N8958" s="4" t="s">
        <v>21</v>
      </c>
    </row>
    <row r="8959" spans="1:14" x14ac:dyDescent="0.25">
      <c r="A8959" s="1" t="s">
        <v>363</v>
      </c>
      <c r="B8959" s="2" t="s">
        <v>378</v>
      </c>
      <c r="C8959" s="2" t="s">
        <v>2425</v>
      </c>
      <c r="D8959" s="2" t="s">
        <v>17954</v>
      </c>
      <c r="E8959" s="2" t="s">
        <v>7280</v>
      </c>
      <c r="F8959" s="2" t="s">
        <v>7275</v>
      </c>
      <c r="G8959" s="2" t="s">
        <v>810</v>
      </c>
      <c r="H8959" s="2">
        <v>4</v>
      </c>
      <c r="I8959" s="2">
        <v>5</v>
      </c>
      <c r="J8959" s="2">
        <v>16</v>
      </c>
      <c r="K8959" s="2">
        <v>15</v>
      </c>
      <c r="L8959" s="3">
        <v>76112.399999999994</v>
      </c>
      <c r="M8959" s="2" t="s">
        <v>0</v>
      </c>
      <c r="N8959" s="4" t="s">
        <v>21</v>
      </c>
    </row>
    <row r="8960" spans="1:14" x14ac:dyDescent="0.25">
      <c r="A8960" s="1" t="s">
        <v>363</v>
      </c>
      <c r="B8960" s="2" t="s">
        <v>378</v>
      </c>
      <c r="C8960" s="2" t="s">
        <v>2425</v>
      </c>
      <c r="D8960" s="2" t="s">
        <v>17954</v>
      </c>
      <c r="E8960" s="2" t="s">
        <v>7281</v>
      </c>
      <c r="F8960" s="2" t="s">
        <v>7275</v>
      </c>
      <c r="G8960" s="2" t="s">
        <v>810</v>
      </c>
      <c r="H8960" s="2">
        <v>4</v>
      </c>
      <c r="I8960" s="2">
        <v>5</v>
      </c>
      <c r="J8960" s="2">
        <v>16</v>
      </c>
      <c r="K8960" s="2">
        <v>15</v>
      </c>
      <c r="L8960" s="3">
        <v>96372.15</v>
      </c>
      <c r="M8960" s="2" t="s">
        <v>0</v>
      </c>
      <c r="N8960" s="4" t="s">
        <v>21</v>
      </c>
    </row>
    <row r="8961" spans="1:14" x14ac:dyDescent="0.25">
      <c r="A8961" s="1" t="s">
        <v>363</v>
      </c>
      <c r="B8961" s="2" t="s">
        <v>378</v>
      </c>
      <c r="C8961" s="2" t="s">
        <v>2425</v>
      </c>
      <c r="D8961" s="2" t="s">
        <v>17954</v>
      </c>
      <c r="E8961" s="2" t="s">
        <v>7282</v>
      </c>
      <c r="F8961" s="2" t="s">
        <v>7275</v>
      </c>
      <c r="G8961" s="2" t="s">
        <v>810</v>
      </c>
      <c r="H8961" s="2">
        <v>4</v>
      </c>
      <c r="I8961" s="2">
        <v>5</v>
      </c>
      <c r="J8961" s="2">
        <v>16</v>
      </c>
      <c r="K8961" s="2">
        <v>15</v>
      </c>
      <c r="L8961" s="3">
        <v>101013.15</v>
      </c>
      <c r="M8961" s="2" t="s">
        <v>0</v>
      </c>
      <c r="N8961" s="4" t="s">
        <v>21</v>
      </c>
    </row>
    <row r="8962" spans="1:14" x14ac:dyDescent="0.25">
      <c r="A8962" s="1" t="s">
        <v>363</v>
      </c>
      <c r="B8962" s="2" t="s">
        <v>378</v>
      </c>
      <c r="C8962" s="2" t="s">
        <v>2425</v>
      </c>
      <c r="D8962" s="2" t="s">
        <v>17954</v>
      </c>
      <c r="E8962" s="2" t="s">
        <v>7283</v>
      </c>
      <c r="F8962" s="2" t="s">
        <v>7275</v>
      </c>
      <c r="G8962" s="2" t="s">
        <v>810</v>
      </c>
      <c r="H8962" s="2">
        <v>4</v>
      </c>
      <c r="I8962" s="2">
        <v>5</v>
      </c>
      <c r="J8962" s="2">
        <v>16</v>
      </c>
      <c r="K8962" s="2">
        <v>15</v>
      </c>
      <c r="L8962" s="3">
        <v>120790.95</v>
      </c>
      <c r="M8962" s="2" t="s">
        <v>0</v>
      </c>
      <c r="N8962" s="4" t="s">
        <v>21</v>
      </c>
    </row>
    <row r="8963" spans="1:14" x14ac:dyDescent="0.25">
      <c r="A8963" s="1" t="s">
        <v>363</v>
      </c>
      <c r="B8963" s="2" t="s">
        <v>378</v>
      </c>
      <c r="C8963" s="2" t="s">
        <v>2425</v>
      </c>
      <c r="D8963" s="2" t="s">
        <v>17954</v>
      </c>
      <c r="E8963" s="2" t="s">
        <v>7284</v>
      </c>
      <c r="F8963" s="2" t="s">
        <v>7275</v>
      </c>
      <c r="G8963" s="2" t="s">
        <v>810</v>
      </c>
      <c r="H8963" s="2">
        <v>4</v>
      </c>
      <c r="I8963" s="2">
        <v>5</v>
      </c>
      <c r="J8963" s="2">
        <v>16</v>
      </c>
      <c r="K8963" s="2">
        <v>15</v>
      </c>
      <c r="L8963" s="3">
        <v>136623.9</v>
      </c>
      <c r="M8963" s="2" t="s">
        <v>0</v>
      </c>
      <c r="N8963" s="4" t="s">
        <v>21</v>
      </c>
    </row>
    <row r="8964" spans="1:14" x14ac:dyDescent="0.25">
      <c r="A8964" s="1" t="s">
        <v>363</v>
      </c>
      <c r="B8964" s="2" t="s">
        <v>378</v>
      </c>
      <c r="C8964" s="2" t="s">
        <v>2425</v>
      </c>
      <c r="D8964" s="2" t="s">
        <v>17954</v>
      </c>
      <c r="E8964" s="2" t="s">
        <v>7285</v>
      </c>
      <c r="F8964" s="2" t="s">
        <v>7275</v>
      </c>
      <c r="G8964" s="2" t="s">
        <v>810</v>
      </c>
      <c r="H8964" s="2">
        <v>4</v>
      </c>
      <c r="I8964" s="2">
        <v>5</v>
      </c>
      <c r="J8964" s="2">
        <v>16</v>
      </c>
      <c r="K8964" s="2">
        <v>15</v>
      </c>
      <c r="L8964" s="3">
        <v>144834.9</v>
      </c>
      <c r="M8964" s="2" t="s">
        <v>0</v>
      </c>
      <c r="N8964" s="4" t="s">
        <v>21</v>
      </c>
    </row>
    <row r="8965" spans="1:14" x14ac:dyDescent="0.25">
      <c r="A8965" s="1" t="s">
        <v>363</v>
      </c>
      <c r="B8965" s="2" t="s">
        <v>378</v>
      </c>
      <c r="C8965" s="2" t="s">
        <v>2425</v>
      </c>
      <c r="D8965" s="2" t="s">
        <v>17954</v>
      </c>
      <c r="E8965" s="2" t="s">
        <v>7286</v>
      </c>
      <c r="F8965" s="2" t="s">
        <v>7275</v>
      </c>
      <c r="G8965" s="2" t="s">
        <v>810</v>
      </c>
      <c r="H8965" s="2">
        <v>4</v>
      </c>
      <c r="I8965" s="2">
        <v>5</v>
      </c>
      <c r="J8965" s="2">
        <v>16</v>
      </c>
      <c r="K8965" s="2">
        <v>15</v>
      </c>
      <c r="L8965" s="3">
        <v>161042.70000000001</v>
      </c>
      <c r="M8965" s="2" t="s">
        <v>0</v>
      </c>
      <c r="N8965" s="4" t="s">
        <v>21</v>
      </c>
    </row>
    <row r="8966" spans="1:14" x14ac:dyDescent="0.25">
      <c r="A8966" s="1" t="s">
        <v>363</v>
      </c>
      <c r="B8966" s="2" t="s">
        <v>378</v>
      </c>
      <c r="C8966" s="2" t="s">
        <v>2425</v>
      </c>
      <c r="D8966" s="2" t="s">
        <v>17954</v>
      </c>
      <c r="E8966" s="2" t="s">
        <v>7287</v>
      </c>
      <c r="F8966" s="2" t="s">
        <v>7275</v>
      </c>
      <c r="G8966" s="2" t="s">
        <v>810</v>
      </c>
      <c r="H8966" s="2">
        <v>4</v>
      </c>
      <c r="I8966" s="2">
        <v>5</v>
      </c>
      <c r="J8966" s="2">
        <v>16</v>
      </c>
      <c r="K8966" s="2">
        <v>15</v>
      </c>
      <c r="L8966" s="3">
        <v>161042.70000000001</v>
      </c>
      <c r="M8966" s="2" t="s">
        <v>0</v>
      </c>
      <c r="N8966" s="4" t="s">
        <v>21</v>
      </c>
    </row>
    <row r="8967" spans="1:14" x14ac:dyDescent="0.25">
      <c r="A8967" s="1" t="s">
        <v>363</v>
      </c>
      <c r="B8967" s="2" t="s">
        <v>378</v>
      </c>
      <c r="C8967" s="2" t="s">
        <v>2425</v>
      </c>
      <c r="D8967" s="2" t="s">
        <v>17954</v>
      </c>
      <c r="E8967" s="2" t="s">
        <v>7288</v>
      </c>
      <c r="F8967" s="2" t="s">
        <v>7275</v>
      </c>
      <c r="G8967" s="2" t="s">
        <v>810</v>
      </c>
      <c r="H8967" s="2">
        <v>4</v>
      </c>
      <c r="I8967" s="2">
        <v>5</v>
      </c>
      <c r="J8967" s="2">
        <v>16</v>
      </c>
      <c r="K8967" s="2">
        <v>15</v>
      </c>
      <c r="L8967" s="3">
        <v>242581.5</v>
      </c>
      <c r="M8967" s="2" t="s">
        <v>0</v>
      </c>
      <c r="N8967" s="4" t="s">
        <v>21</v>
      </c>
    </row>
    <row r="8968" spans="1:14" x14ac:dyDescent="0.25">
      <c r="A8968" s="1" t="s">
        <v>363</v>
      </c>
      <c r="B8968" s="2" t="s">
        <v>378</v>
      </c>
      <c r="C8968" s="2" t="s">
        <v>2425</v>
      </c>
      <c r="D8968" s="2" t="s">
        <v>17954</v>
      </c>
      <c r="E8968" s="2" t="s">
        <v>7289</v>
      </c>
      <c r="F8968" s="2" t="s">
        <v>7275</v>
      </c>
      <c r="G8968" s="2" t="s">
        <v>810</v>
      </c>
      <c r="H8968" s="2">
        <v>4</v>
      </c>
      <c r="I8968" s="2">
        <v>5</v>
      </c>
      <c r="J8968" s="2">
        <v>16</v>
      </c>
      <c r="K8968" s="2">
        <v>15</v>
      </c>
      <c r="L8968" s="3">
        <v>313713.75</v>
      </c>
      <c r="M8968" s="2" t="s">
        <v>0</v>
      </c>
      <c r="N8968" s="4" t="s">
        <v>21</v>
      </c>
    </row>
    <row r="8969" spans="1:14" x14ac:dyDescent="0.25">
      <c r="A8969" s="1" t="s">
        <v>363</v>
      </c>
      <c r="B8969" s="2" t="s">
        <v>378</v>
      </c>
      <c r="C8969" s="2" t="s">
        <v>2425</v>
      </c>
      <c r="D8969" s="2" t="s">
        <v>17954</v>
      </c>
      <c r="E8969" s="2" t="s">
        <v>7290</v>
      </c>
      <c r="F8969" s="2">
        <v>39121529</v>
      </c>
      <c r="G8969" s="2" t="s">
        <v>810</v>
      </c>
      <c r="H8969" s="2">
        <v>4</v>
      </c>
      <c r="I8969" s="2">
        <v>5</v>
      </c>
      <c r="J8969" s="2">
        <v>16</v>
      </c>
      <c r="K8969" s="2">
        <v>3</v>
      </c>
      <c r="L8969" s="3">
        <v>276014.55000000005</v>
      </c>
      <c r="M8969" s="2" t="s">
        <v>0</v>
      </c>
      <c r="N8969" s="4" t="s">
        <v>21</v>
      </c>
    </row>
    <row r="8970" spans="1:14" x14ac:dyDescent="0.25">
      <c r="A8970" s="1" t="s">
        <v>363</v>
      </c>
      <c r="B8970" s="2" t="s">
        <v>378</v>
      </c>
      <c r="C8970" s="2" t="s">
        <v>2425</v>
      </c>
      <c r="D8970" s="2" t="s">
        <v>17954</v>
      </c>
      <c r="E8970" s="2" t="s">
        <v>7291</v>
      </c>
      <c r="F8970" s="2">
        <v>39121529</v>
      </c>
      <c r="G8970" s="2" t="s">
        <v>810</v>
      </c>
      <c r="H8970" s="2">
        <v>4</v>
      </c>
      <c r="I8970" s="2">
        <v>5</v>
      </c>
      <c r="J8970" s="2">
        <v>16</v>
      </c>
      <c r="K8970" s="2">
        <v>1</v>
      </c>
      <c r="L8970" s="3">
        <v>149411.64000000001</v>
      </c>
      <c r="M8970" s="2" t="s">
        <v>0</v>
      </c>
      <c r="N8970" s="4" t="s">
        <v>21</v>
      </c>
    </row>
    <row r="8971" spans="1:14" x14ac:dyDescent="0.25">
      <c r="A8971" s="1" t="s">
        <v>363</v>
      </c>
      <c r="B8971" s="2" t="s">
        <v>378</v>
      </c>
      <c r="C8971" s="2" t="s">
        <v>2425</v>
      </c>
      <c r="D8971" s="2" t="s">
        <v>17954</v>
      </c>
      <c r="E8971" s="2" t="s">
        <v>7292</v>
      </c>
      <c r="F8971" s="2">
        <v>39121529</v>
      </c>
      <c r="G8971" s="2" t="s">
        <v>810</v>
      </c>
      <c r="H8971" s="2">
        <v>4</v>
      </c>
      <c r="I8971" s="2">
        <v>5</v>
      </c>
      <c r="J8971" s="2">
        <v>16</v>
      </c>
      <c r="K8971" s="2">
        <v>2</v>
      </c>
      <c r="L8971" s="3">
        <v>815842.58</v>
      </c>
      <c r="M8971" s="2" t="s">
        <v>0</v>
      </c>
      <c r="N8971" s="4" t="s">
        <v>21</v>
      </c>
    </row>
    <row r="8972" spans="1:14" x14ac:dyDescent="0.25">
      <c r="A8972" s="1" t="s">
        <v>363</v>
      </c>
      <c r="B8972" s="2" t="s">
        <v>378</v>
      </c>
      <c r="C8972" s="2" t="s">
        <v>2425</v>
      </c>
      <c r="D8972" s="2" t="s">
        <v>17954</v>
      </c>
      <c r="E8972" s="2" t="s">
        <v>7293</v>
      </c>
      <c r="F8972" s="2">
        <v>39121529</v>
      </c>
      <c r="G8972" s="2" t="s">
        <v>810</v>
      </c>
      <c r="H8972" s="2">
        <v>4</v>
      </c>
      <c r="I8972" s="2">
        <v>5</v>
      </c>
      <c r="J8972" s="2">
        <v>16</v>
      </c>
      <c r="K8972" s="2">
        <v>1</v>
      </c>
      <c r="L8972" s="3">
        <v>460146.82</v>
      </c>
      <c r="M8972" s="2" t="s">
        <v>0</v>
      </c>
      <c r="N8972" s="4" t="s">
        <v>21</v>
      </c>
    </row>
    <row r="8973" spans="1:14" x14ac:dyDescent="0.25">
      <c r="A8973" s="1" t="s">
        <v>363</v>
      </c>
      <c r="B8973" s="2" t="s">
        <v>378</v>
      </c>
      <c r="C8973" s="2" t="s">
        <v>2425</v>
      </c>
      <c r="D8973" s="2" t="s">
        <v>17954</v>
      </c>
      <c r="E8973" s="2" t="s">
        <v>7294</v>
      </c>
      <c r="F8973" s="2">
        <v>39121402</v>
      </c>
      <c r="G8973" s="2" t="s">
        <v>810</v>
      </c>
      <c r="H8973" s="2">
        <v>4</v>
      </c>
      <c r="I8973" s="2">
        <v>5</v>
      </c>
      <c r="J8973" s="2">
        <v>16</v>
      </c>
      <c r="K8973" s="2">
        <v>10</v>
      </c>
      <c r="L8973" s="3">
        <v>43827.700000000004</v>
      </c>
      <c r="M8973" s="2" t="s">
        <v>0</v>
      </c>
      <c r="N8973" s="4" t="s">
        <v>21</v>
      </c>
    </row>
    <row r="8974" spans="1:14" x14ac:dyDescent="0.25">
      <c r="A8974" s="1" t="s">
        <v>363</v>
      </c>
      <c r="B8974" s="2" t="s">
        <v>378</v>
      </c>
      <c r="C8974" s="2" t="s">
        <v>2425</v>
      </c>
      <c r="D8974" s="2" t="s">
        <v>17954</v>
      </c>
      <c r="E8974" s="2" t="s">
        <v>7295</v>
      </c>
      <c r="F8974" s="2">
        <v>39121402</v>
      </c>
      <c r="G8974" s="2" t="s">
        <v>810</v>
      </c>
      <c r="H8974" s="2">
        <v>4</v>
      </c>
      <c r="I8974" s="2">
        <v>5</v>
      </c>
      <c r="J8974" s="2">
        <v>16</v>
      </c>
      <c r="K8974" s="2">
        <v>10</v>
      </c>
      <c r="L8974" s="3">
        <v>112371.7</v>
      </c>
      <c r="M8974" s="2" t="s">
        <v>0</v>
      </c>
      <c r="N8974" s="4" t="s">
        <v>21</v>
      </c>
    </row>
    <row r="8975" spans="1:14" x14ac:dyDescent="0.25">
      <c r="A8975" s="1" t="s">
        <v>363</v>
      </c>
      <c r="B8975" s="2" t="s">
        <v>378</v>
      </c>
      <c r="C8975" s="2" t="s">
        <v>2425</v>
      </c>
      <c r="D8975" s="2" t="s">
        <v>17954</v>
      </c>
      <c r="E8975" s="2" t="s">
        <v>7296</v>
      </c>
      <c r="F8975" s="2">
        <v>39121402</v>
      </c>
      <c r="G8975" s="2" t="s">
        <v>810</v>
      </c>
      <c r="H8975" s="2">
        <v>4</v>
      </c>
      <c r="I8975" s="2">
        <v>5</v>
      </c>
      <c r="J8975" s="2">
        <v>16</v>
      </c>
      <c r="K8975" s="2">
        <v>10</v>
      </c>
      <c r="L8975" s="3">
        <v>162137.5</v>
      </c>
      <c r="M8975" s="2" t="s">
        <v>0</v>
      </c>
      <c r="N8975" s="4" t="s">
        <v>21</v>
      </c>
    </row>
    <row r="8976" spans="1:14" x14ac:dyDescent="0.25">
      <c r="A8976" s="1" t="s">
        <v>363</v>
      </c>
      <c r="B8976" s="2" t="s">
        <v>378</v>
      </c>
      <c r="C8976" s="2" t="s">
        <v>2425</v>
      </c>
      <c r="D8976" s="2" t="s">
        <v>17954</v>
      </c>
      <c r="E8976" s="2" t="s">
        <v>7297</v>
      </c>
      <c r="F8976" s="2">
        <v>39121400</v>
      </c>
      <c r="G8976" s="2" t="s">
        <v>810</v>
      </c>
      <c r="H8976" s="2">
        <v>4</v>
      </c>
      <c r="I8976" s="2">
        <v>5</v>
      </c>
      <c r="J8976" s="2">
        <v>16</v>
      </c>
      <c r="K8976" s="2">
        <v>20</v>
      </c>
      <c r="L8976" s="3">
        <v>116953.2</v>
      </c>
      <c r="M8976" s="2" t="s">
        <v>0</v>
      </c>
      <c r="N8976" s="4" t="s">
        <v>21</v>
      </c>
    </row>
    <row r="8977" spans="1:14" x14ac:dyDescent="0.25">
      <c r="A8977" s="1" t="s">
        <v>363</v>
      </c>
      <c r="B8977" s="2" t="s">
        <v>378</v>
      </c>
      <c r="C8977" s="2" t="s">
        <v>2425</v>
      </c>
      <c r="D8977" s="2" t="s">
        <v>17954</v>
      </c>
      <c r="E8977" s="2" t="s">
        <v>7298</v>
      </c>
      <c r="F8977" s="2">
        <v>39121400</v>
      </c>
      <c r="G8977" s="2" t="s">
        <v>810</v>
      </c>
      <c r="H8977" s="2">
        <v>4</v>
      </c>
      <c r="I8977" s="2">
        <v>5</v>
      </c>
      <c r="J8977" s="2">
        <v>16</v>
      </c>
      <c r="K8977" s="2">
        <v>20</v>
      </c>
      <c r="L8977" s="3">
        <v>118571.6</v>
      </c>
      <c r="M8977" s="2" t="s">
        <v>0</v>
      </c>
      <c r="N8977" s="4" t="s">
        <v>21</v>
      </c>
    </row>
    <row r="8978" spans="1:14" x14ac:dyDescent="0.25">
      <c r="A8978" s="1" t="s">
        <v>363</v>
      </c>
      <c r="B8978" s="2" t="s">
        <v>378</v>
      </c>
      <c r="C8978" s="2" t="s">
        <v>2425</v>
      </c>
      <c r="D8978" s="2" t="s">
        <v>17954</v>
      </c>
      <c r="E8978" s="2" t="s">
        <v>7299</v>
      </c>
      <c r="F8978" s="2">
        <v>39121400</v>
      </c>
      <c r="G8978" s="2" t="s">
        <v>810</v>
      </c>
      <c r="H8978" s="2">
        <v>4</v>
      </c>
      <c r="I8978" s="2">
        <v>5</v>
      </c>
      <c r="J8978" s="2">
        <v>16</v>
      </c>
      <c r="K8978" s="2">
        <v>20</v>
      </c>
      <c r="L8978" s="3">
        <v>296429</v>
      </c>
      <c r="M8978" s="2" t="s">
        <v>0</v>
      </c>
      <c r="N8978" s="4" t="s">
        <v>21</v>
      </c>
    </row>
    <row r="8979" spans="1:14" x14ac:dyDescent="0.25">
      <c r="A8979" s="1" t="s">
        <v>363</v>
      </c>
      <c r="B8979" s="2" t="s">
        <v>378</v>
      </c>
      <c r="C8979" s="2" t="s">
        <v>2425</v>
      </c>
      <c r="D8979" s="2" t="s">
        <v>17954</v>
      </c>
      <c r="E8979" s="2" t="s">
        <v>7300</v>
      </c>
      <c r="F8979" s="2">
        <v>39122200</v>
      </c>
      <c r="G8979" s="2" t="s">
        <v>810</v>
      </c>
      <c r="H8979" s="2">
        <v>4</v>
      </c>
      <c r="I8979" s="2">
        <v>5</v>
      </c>
      <c r="J8979" s="2">
        <v>16</v>
      </c>
      <c r="K8979" s="2">
        <v>20</v>
      </c>
      <c r="L8979" s="3">
        <v>118167</v>
      </c>
      <c r="M8979" s="2" t="s">
        <v>0</v>
      </c>
      <c r="N8979" s="4" t="s">
        <v>21</v>
      </c>
    </row>
    <row r="8980" spans="1:14" x14ac:dyDescent="0.25">
      <c r="A8980" s="1" t="s">
        <v>363</v>
      </c>
      <c r="B8980" s="2" t="s">
        <v>378</v>
      </c>
      <c r="C8980" s="2" t="s">
        <v>2425</v>
      </c>
      <c r="D8980" s="2" t="s">
        <v>17954</v>
      </c>
      <c r="E8980" s="2" t="s">
        <v>7301</v>
      </c>
      <c r="F8980" s="2">
        <v>39122200</v>
      </c>
      <c r="G8980" s="2" t="s">
        <v>810</v>
      </c>
      <c r="H8980" s="2">
        <v>4</v>
      </c>
      <c r="I8980" s="2">
        <v>5</v>
      </c>
      <c r="J8980" s="2">
        <v>16</v>
      </c>
      <c r="K8980" s="2">
        <v>10</v>
      </c>
      <c r="L8980" s="3">
        <v>79123.099999999991</v>
      </c>
      <c r="M8980" s="2" t="s">
        <v>0</v>
      </c>
      <c r="N8980" s="4" t="s">
        <v>21</v>
      </c>
    </row>
    <row r="8981" spans="1:14" x14ac:dyDescent="0.25">
      <c r="A8981" s="1" t="s">
        <v>363</v>
      </c>
      <c r="B8981" s="2" t="s">
        <v>378</v>
      </c>
      <c r="C8981" s="2" t="s">
        <v>2425</v>
      </c>
      <c r="D8981" s="2" t="s">
        <v>17954</v>
      </c>
      <c r="E8981" s="2" t="s">
        <v>7302</v>
      </c>
      <c r="F8981" s="2">
        <v>39122200</v>
      </c>
      <c r="G8981" s="2" t="s">
        <v>810</v>
      </c>
      <c r="H8981" s="2">
        <v>4</v>
      </c>
      <c r="I8981" s="2">
        <v>5</v>
      </c>
      <c r="J8981" s="2">
        <v>16</v>
      </c>
      <c r="K8981" s="2">
        <v>10</v>
      </c>
      <c r="L8981" s="3">
        <v>69150.899999999994</v>
      </c>
      <c r="M8981" s="2" t="s">
        <v>0</v>
      </c>
      <c r="N8981" s="4" t="s">
        <v>21</v>
      </c>
    </row>
    <row r="8982" spans="1:14" x14ac:dyDescent="0.25">
      <c r="A8982" s="1" t="s">
        <v>363</v>
      </c>
      <c r="B8982" s="2" t="s">
        <v>378</v>
      </c>
      <c r="C8982" s="2" t="s">
        <v>2425</v>
      </c>
      <c r="D8982" s="2" t="s">
        <v>17954</v>
      </c>
      <c r="E8982" s="2" t="s">
        <v>7303</v>
      </c>
      <c r="F8982" s="2">
        <v>39122216</v>
      </c>
      <c r="G8982" s="2" t="s">
        <v>810</v>
      </c>
      <c r="H8982" s="2">
        <v>4</v>
      </c>
      <c r="I8982" s="2">
        <v>5</v>
      </c>
      <c r="J8982" s="2">
        <v>16</v>
      </c>
      <c r="K8982" s="2">
        <v>5</v>
      </c>
      <c r="L8982" s="3">
        <v>36271.199999999997</v>
      </c>
      <c r="M8982" s="2" t="s">
        <v>0</v>
      </c>
      <c r="N8982" s="4" t="s">
        <v>21</v>
      </c>
    </row>
    <row r="8983" spans="1:14" x14ac:dyDescent="0.25">
      <c r="A8983" s="1" t="s">
        <v>363</v>
      </c>
      <c r="B8983" s="2" t="s">
        <v>378</v>
      </c>
      <c r="C8983" s="2" t="s">
        <v>2425</v>
      </c>
      <c r="D8983" s="2" t="s">
        <v>17954</v>
      </c>
      <c r="E8983" s="2" t="s">
        <v>7304</v>
      </c>
      <c r="F8983" s="2" t="s">
        <v>7305</v>
      </c>
      <c r="G8983" s="2" t="s">
        <v>810</v>
      </c>
      <c r="H8983" s="2">
        <v>4</v>
      </c>
      <c r="I8983" s="2">
        <v>5</v>
      </c>
      <c r="J8983" s="2">
        <v>16</v>
      </c>
      <c r="K8983" s="2">
        <v>10</v>
      </c>
      <c r="L8983" s="3">
        <v>85001.7</v>
      </c>
      <c r="M8983" s="2" t="s">
        <v>0</v>
      </c>
      <c r="N8983" s="4" t="s">
        <v>21</v>
      </c>
    </row>
    <row r="8984" spans="1:14" x14ac:dyDescent="0.25">
      <c r="A8984" s="1" t="s">
        <v>363</v>
      </c>
      <c r="B8984" s="2" t="s">
        <v>378</v>
      </c>
      <c r="C8984" s="2" t="s">
        <v>2425</v>
      </c>
      <c r="D8984" s="2" t="s">
        <v>17954</v>
      </c>
      <c r="E8984" s="2" t="s">
        <v>7306</v>
      </c>
      <c r="F8984" s="2" t="s">
        <v>7307</v>
      </c>
      <c r="G8984" s="2" t="s">
        <v>810</v>
      </c>
      <c r="H8984" s="2">
        <v>4</v>
      </c>
      <c r="I8984" s="2">
        <v>5</v>
      </c>
      <c r="J8984" s="2">
        <v>16</v>
      </c>
      <c r="K8984" s="2">
        <v>18</v>
      </c>
      <c r="L8984" s="3">
        <v>254126.88</v>
      </c>
      <c r="M8984" s="2" t="s">
        <v>0</v>
      </c>
      <c r="N8984" s="4" t="s">
        <v>21</v>
      </c>
    </row>
    <row r="8985" spans="1:14" x14ac:dyDescent="0.25">
      <c r="A8985" s="1" t="s">
        <v>363</v>
      </c>
      <c r="B8985" s="2" t="s">
        <v>378</v>
      </c>
      <c r="C8985" s="2" t="s">
        <v>2425</v>
      </c>
      <c r="D8985" s="2" t="s">
        <v>17954</v>
      </c>
      <c r="E8985" s="2" t="s">
        <v>7308</v>
      </c>
      <c r="F8985" s="2">
        <v>39121529</v>
      </c>
      <c r="G8985" s="2" t="s">
        <v>810</v>
      </c>
      <c r="H8985" s="2">
        <v>4</v>
      </c>
      <c r="I8985" s="2">
        <v>5</v>
      </c>
      <c r="J8985" s="2">
        <v>16</v>
      </c>
      <c r="K8985" s="2">
        <v>5</v>
      </c>
      <c r="L8985" s="3">
        <v>87399.55</v>
      </c>
      <c r="M8985" s="2" t="s">
        <v>0</v>
      </c>
      <c r="N8985" s="4" t="s">
        <v>21</v>
      </c>
    </row>
    <row r="8986" spans="1:14" x14ac:dyDescent="0.25">
      <c r="A8986" s="1" t="s">
        <v>363</v>
      </c>
      <c r="B8986" s="2" t="s">
        <v>378</v>
      </c>
      <c r="C8986" s="2" t="s">
        <v>2425</v>
      </c>
      <c r="D8986" s="2" t="s">
        <v>17954</v>
      </c>
      <c r="E8986" s="2" t="s">
        <v>7309</v>
      </c>
      <c r="F8986" s="2">
        <v>39121529</v>
      </c>
      <c r="G8986" s="2" t="s">
        <v>810</v>
      </c>
      <c r="H8986" s="2">
        <v>4</v>
      </c>
      <c r="I8986" s="2">
        <v>5</v>
      </c>
      <c r="J8986" s="2">
        <v>16</v>
      </c>
      <c r="K8986" s="2">
        <v>4</v>
      </c>
      <c r="L8986" s="3">
        <v>142752.4</v>
      </c>
      <c r="M8986" s="2" t="s">
        <v>0</v>
      </c>
      <c r="N8986" s="4" t="s">
        <v>21</v>
      </c>
    </row>
    <row r="8987" spans="1:14" x14ac:dyDescent="0.25">
      <c r="A8987" s="1" t="s">
        <v>363</v>
      </c>
      <c r="B8987" s="2" t="s">
        <v>378</v>
      </c>
      <c r="C8987" s="2" t="s">
        <v>2488</v>
      </c>
      <c r="D8987" s="2" t="s">
        <v>17955</v>
      </c>
      <c r="E8987" s="2" t="s">
        <v>7310</v>
      </c>
      <c r="F8987" s="2">
        <v>26121600</v>
      </c>
      <c r="G8987" s="2" t="s">
        <v>810</v>
      </c>
      <c r="H8987" s="2">
        <v>4</v>
      </c>
      <c r="I8987" s="2">
        <v>5</v>
      </c>
      <c r="J8987" s="2">
        <v>16</v>
      </c>
      <c r="K8987" s="2">
        <v>500</v>
      </c>
      <c r="L8987" s="3">
        <v>510510</v>
      </c>
      <c r="M8987" s="2" t="s">
        <v>17389</v>
      </c>
      <c r="N8987" s="4" t="s">
        <v>21</v>
      </c>
    </row>
    <row r="8988" spans="1:14" x14ac:dyDescent="0.25">
      <c r="A8988" s="1" t="s">
        <v>363</v>
      </c>
      <c r="B8988" s="2" t="s">
        <v>378</v>
      </c>
      <c r="C8988" s="2" t="s">
        <v>2488</v>
      </c>
      <c r="D8988" s="2" t="s">
        <v>17955</v>
      </c>
      <c r="E8988" s="2" t="s">
        <v>7311</v>
      </c>
      <c r="F8988" s="2">
        <v>26121600</v>
      </c>
      <c r="G8988" s="2" t="s">
        <v>810</v>
      </c>
      <c r="H8988" s="2">
        <v>4</v>
      </c>
      <c r="I8988" s="2">
        <v>5</v>
      </c>
      <c r="J8988" s="2">
        <v>16</v>
      </c>
      <c r="K8988" s="2">
        <v>500</v>
      </c>
      <c r="L8988" s="3">
        <v>555135</v>
      </c>
      <c r="M8988" s="2" t="s">
        <v>17389</v>
      </c>
      <c r="N8988" s="4" t="s">
        <v>21</v>
      </c>
    </row>
    <row r="8989" spans="1:14" x14ac:dyDescent="0.25">
      <c r="A8989" s="1" t="s">
        <v>363</v>
      </c>
      <c r="B8989" s="2" t="s">
        <v>378</v>
      </c>
      <c r="C8989" s="2" t="s">
        <v>2488</v>
      </c>
      <c r="D8989" s="2" t="s">
        <v>17955</v>
      </c>
      <c r="E8989" s="2" t="s">
        <v>7312</v>
      </c>
      <c r="F8989" s="2">
        <v>26121600</v>
      </c>
      <c r="G8989" s="2" t="s">
        <v>810</v>
      </c>
      <c r="H8989" s="2">
        <v>4</v>
      </c>
      <c r="I8989" s="2">
        <v>5</v>
      </c>
      <c r="J8989" s="2">
        <v>16</v>
      </c>
      <c r="K8989" s="2">
        <v>500</v>
      </c>
      <c r="L8989" s="3">
        <v>844305.00000000012</v>
      </c>
      <c r="M8989" s="2" t="s">
        <v>17389</v>
      </c>
      <c r="N8989" s="4" t="s">
        <v>21</v>
      </c>
    </row>
    <row r="8990" spans="1:14" x14ac:dyDescent="0.25">
      <c r="A8990" s="1" t="s">
        <v>363</v>
      </c>
      <c r="B8990" s="2" t="s">
        <v>378</v>
      </c>
      <c r="C8990" s="2" t="s">
        <v>2488</v>
      </c>
      <c r="D8990" s="2" t="s">
        <v>17955</v>
      </c>
      <c r="E8990" s="2" t="s">
        <v>7313</v>
      </c>
      <c r="F8990" s="2">
        <v>26121600</v>
      </c>
      <c r="G8990" s="2" t="s">
        <v>810</v>
      </c>
      <c r="H8990" s="2">
        <v>4</v>
      </c>
      <c r="I8990" s="2">
        <v>5</v>
      </c>
      <c r="J8990" s="2">
        <v>16</v>
      </c>
      <c r="K8990" s="2">
        <v>50</v>
      </c>
      <c r="L8990" s="3">
        <v>135600.5</v>
      </c>
      <c r="M8990" s="2" t="s">
        <v>17389</v>
      </c>
      <c r="N8990" s="4" t="s">
        <v>21</v>
      </c>
    </row>
    <row r="8991" spans="1:14" x14ac:dyDescent="0.25">
      <c r="A8991" s="1" t="s">
        <v>363</v>
      </c>
      <c r="B8991" s="2" t="s">
        <v>378</v>
      </c>
      <c r="C8991" s="2" t="s">
        <v>2488</v>
      </c>
      <c r="D8991" s="2" t="s">
        <v>17955</v>
      </c>
      <c r="E8991" s="2" t="s">
        <v>7314</v>
      </c>
      <c r="F8991" s="2">
        <v>26121600</v>
      </c>
      <c r="G8991" s="2" t="s">
        <v>810</v>
      </c>
      <c r="H8991" s="2">
        <v>4</v>
      </c>
      <c r="I8991" s="2">
        <v>5</v>
      </c>
      <c r="J8991" s="2">
        <v>16</v>
      </c>
      <c r="K8991" s="2">
        <v>50</v>
      </c>
      <c r="L8991" s="3">
        <v>262335.5</v>
      </c>
      <c r="M8991" s="2" t="s">
        <v>17389</v>
      </c>
      <c r="N8991" s="4" t="s">
        <v>21</v>
      </c>
    </row>
    <row r="8992" spans="1:14" x14ac:dyDescent="0.25">
      <c r="A8992" s="1" t="s">
        <v>363</v>
      </c>
      <c r="B8992" s="2" t="s">
        <v>378</v>
      </c>
      <c r="C8992" s="2" t="s">
        <v>2488</v>
      </c>
      <c r="D8992" s="2" t="s">
        <v>17955</v>
      </c>
      <c r="E8992" s="2" t="s">
        <v>7315</v>
      </c>
      <c r="F8992" s="2">
        <v>26121600</v>
      </c>
      <c r="G8992" s="2" t="s">
        <v>810</v>
      </c>
      <c r="H8992" s="2">
        <v>4</v>
      </c>
      <c r="I8992" s="2">
        <v>5</v>
      </c>
      <c r="J8992" s="2">
        <v>16</v>
      </c>
      <c r="K8992" s="2">
        <v>100</v>
      </c>
      <c r="L8992" s="3">
        <v>654381</v>
      </c>
      <c r="M8992" s="2" t="s">
        <v>17389</v>
      </c>
      <c r="N8992" s="4" t="s">
        <v>21</v>
      </c>
    </row>
    <row r="8993" spans="1:14" x14ac:dyDescent="0.25">
      <c r="A8993" s="1" t="s">
        <v>363</v>
      </c>
      <c r="B8993" s="2" t="s">
        <v>378</v>
      </c>
      <c r="C8993" s="2" t="s">
        <v>2488</v>
      </c>
      <c r="D8993" s="2" t="s">
        <v>17955</v>
      </c>
      <c r="E8993" s="2" t="s">
        <v>7316</v>
      </c>
      <c r="F8993" s="2">
        <v>26121600</v>
      </c>
      <c r="G8993" s="2" t="s">
        <v>810</v>
      </c>
      <c r="H8993" s="2">
        <v>4</v>
      </c>
      <c r="I8993" s="2">
        <v>5</v>
      </c>
      <c r="J8993" s="2">
        <v>16</v>
      </c>
      <c r="K8993" s="2">
        <v>50</v>
      </c>
      <c r="L8993" s="3">
        <v>696685.5</v>
      </c>
      <c r="M8993" s="2" t="s">
        <v>17389</v>
      </c>
      <c r="N8993" s="4" t="s">
        <v>21</v>
      </c>
    </row>
    <row r="8994" spans="1:14" x14ac:dyDescent="0.25">
      <c r="A8994" s="1" t="s">
        <v>363</v>
      </c>
      <c r="B8994" s="2" t="s">
        <v>378</v>
      </c>
      <c r="C8994" s="2" t="s">
        <v>2488</v>
      </c>
      <c r="D8994" s="2" t="s">
        <v>17955</v>
      </c>
      <c r="E8994" s="2" t="s">
        <v>7317</v>
      </c>
      <c r="F8994" s="2">
        <v>26121600</v>
      </c>
      <c r="G8994" s="2" t="s">
        <v>810</v>
      </c>
      <c r="H8994" s="2">
        <v>4</v>
      </c>
      <c r="I8994" s="2">
        <v>5</v>
      </c>
      <c r="J8994" s="2">
        <v>16</v>
      </c>
      <c r="K8994" s="2">
        <v>100</v>
      </c>
      <c r="L8994" s="3">
        <v>118405</v>
      </c>
      <c r="M8994" s="2" t="s">
        <v>17389</v>
      </c>
      <c r="N8994" s="4" t="s">
        <v>21</v>
      </c>
    </row>
    <row r="8995" spans="1:14" x14ac:dyDescent="0.25">
      <c r="A8995" s="1" t="s">
        <v>363</v>
      </c>
      <c r="B8995" s="2" t="s">
        <v>378</v>
      </c>
      <c r="C8995" s="2" t="s">
        <v>2488</v>
      </c>
      <c r="D8995" s="2" t="s">
        <v>17955</v>
      </c>
      <c r="E8995" s="2" t="s">
        <v>7318</v>
      </c>
      <c r="F8995" s="2">
        <v>26121600</v>
      </c>
      <c r="G8995" s="2" t="s">
        <v>810</v>
      </c>
      <c r="H8995" s="2">
        <v>4</v>
      </c>
      <c r="I8995" s="2">
        <v>5</v>
      </c>
      <c r="J8995" s="2">
        <v>16</v>
      </c>
      <c r="K8995" s="2">
        <v>50</v>
      </c>
      <c r="L8995" s="3">
        <v>95973.5</v>
      </c>
      <c r="M8995" s="2" t="s">
        <v>17389</v>
      </c>
      <c r="N8995" s="4" t="s">
        <v>21</v>
      </c>
    </row>
    <row r="8996" spans="1:14" x14ac:dyDescent="0.25">
      <c r="A8996" s="1" t="s">
        <v>363</v>
      </c>
      <c r="B8996" s="2" t="s">
        <v>378</v>
      </c>
      <c r="C8996" s="2" t="s">
        <v>2488</v>
      </c>
      <c r="D8996" s="2" t="s">
        <v>17955</v>
      </c>
      <c r="E8996" s="2" t="s">
        <v>7319</v>
      </c>
      <c r="F8996" s="2">
        <v>26121600</v>
      </c>
      <c r="G8996" s="2" t="s">
        <v>810</v>
      </c>
      <c r="H8996" s="2">
        <v>4</v>
      </c>
      <c r="I8996" s="2">
        <v>5</v>
      </c>
      <c r="J8996" s="2">
        <v>16</v>
      </c>
      <c r="K8996" s="2">
        <v>200</v>
      </c>
      <c r="L8996" s="3">
        <v>542164</v>
      </c>
      <c r="M8996" s="2" t="s">
        <v>17389</v>
      </c>
      <c r="N8996" s="4" t="s">
        <v>21</v>
      </c>
    </row>
    <row r="8997" spans="1:14" x14ac:dyDescent="0.25">
      <c r="A8997" s="1" t="s">
        <v>363</v>
      </c>
      <c r="B8997" s="2" t="s">
        <v>378</v>
      </c>
      <c r="C8997" s="2" t="s">
        <v>2536</v>
      </c>
      <c r="D8997" s="2" t="s">
        <v>17956</v>
      </c>
      <c r="E8997" s="2" t="s">
        <v>7320</v>
      </c>
      <c r="F8997" s="2">
        <v>39101600</v>
      </c>
      <c r="G8997" s="2" t="s">
        <v>810</v>
      </c>
      <c r="H8997" s="2">
        <v>4</v>
      </c>
      <c r="I8997" s="2">
        <v>5</v>
      </c>
      <c r="J8997" s="2">
        <v>16</v>
      </c>
      <c r="K8997" s="2">
        <v>38</v>
      </c>
      <c r="L8997" s="3">
        <v>237359.78000000003</v>
      </c>
      <c r="M8997" s="2" t="s">
        <v>0</v>
      </c>
      <c r="N8997" s="4" t="s">
        <v>21</v>
      </c>
    </row>
    <row r="8998" spans="1:14" x14ac:dyDescent="0.25">
      <c r="A8998" s="1" t="s">
        <v>363</v>
      </c>
      <c r="B8998" s="2" t="s">
        <v>378</v>
      </c>
      <c r="C8998" s="2" t="s">
        <v>2536</v>
      </c>
      <c r="D8998" s="2" t="s">
        <v>17956</v>
      </c>
      <c r="E8998" s="2" t="s">
        <v>7321</v>
      </c>
      <c r="F8998" s="2">
        <v>39101600</v>
      </c>
      <c r="G8998" s="2" t="s">
        <v>810</v>
      </c>
      <c r="H8998" s="2">
        <v>4</v>
      </c>
      <c r="I8998" s="2">
        <v>5</v>
      </c>
      <c r="J8998" s="2">
        <v>16</v>
      </c>
      <c r="K8998" s="2">
        <v>25</v>
      </c>
      <c r="L8998" s="3">
        <v>290955</v>
      </c>
      <c r="M8998" s="2" t="s">
        <v>0</v>
      </c>
      <c r="N8998" s="4" t="s">
        <v>21</v>
      </c>
    </row>
    <row r="8999" spans="1:14" x14ac:dyDescent="0.25">
      <c r="A8999" s="1" t="s">
        <v>363</v>
      </c>
      <c r="B8999" s="2" t="s">
        <v>378</v>
      </c>
      <c r="C8999" s="2" t="s">
        <v>2536</v>
      </c>
      <c r="D8999" s="2" t="s">
        <v>17956</v>
      </c>
      <c r="E8999" s="2" t="s">
        <v>7322</v>
      </c>
      <c r="F8999" s="2">
        <v>39101600</v>
      </c>
      <c r="G8999" s="2" t="s">
        <v>810</v>
      </c>
      <c r="H8999" s="2">
        <v>4</v>
      </c>
      <c r="I8999" s="2">
        <v>5</v>
      </c>
      <c r="J8999" s="2">
        <v>16</v>
      </c>
      <c r="K8999" s="2">
        <v>4</v>
      </c>
      <c r="L8999" s="3">
        <v>357476</v>
      </c>
      <c r="M8999" s="2" t="s">
        <v>0</v>
      </c>
      <c r="N8999" s="4" t="s">
        <v>21</v>
      </c>
    </row>
    <row r="9000" spans="1:14" x14ac:dyDescent="0.25">
      <c r="A9000" s="1" t="s">
        <v>363</v>
      </c>
      <c r="B9000" s="2" t="s">
        <v>378</v>
      </c>
      <c r="C9000" s="2" t="s">
        <v>2536</v>
      </c>
      <c r="D9000" s="2" t="s">
        <v>17956</v>
      </c>
      <c r="E9000" s="2" t="s">
        <v>7323</v>
      </c>
      <c r="F9000" s="2">
        <v>39101600</v>
      </c>
      <c r="G9000" s="2" t="s">
        <v>810</v>
      </c>
      <c r="H9000" s="2">
        <v>4</v>
      </c>
      <c r="I9000" s="2">
        <v>5</v>
      </c>
      <c r="J9000" s="2">
        <v>16</v>
      </c>
      <c r="K9000" s="2">
        <v>45</v>
      </c>
      <c r="L9000" s="3">
        <v>1269135</v>
      </c>
      <c r="M9000" s="2" t="s">
        <v>0</v>
      </c>
      <c r="N9000" s="4" t="s">
        <v>21</v>
      </c>
    </row>
    <row r="9001" spans="1:14" x14ac:dyDescent="0.25">
      <c r="A9001" s="1" t="s">
        <v>363</v>
      </c>
      <c r="B9001" s="2" t="s">
        <v>378</v>
      </c>
      <c r="C9001" s="2" t="s">
        <v>2536</v>
      </c>
      <c r="D9001" s="2" t="s">
        <v>17956</v>
      </c>
      <c r="E9001" s="2" t="s">
        <v>7324</v>
      </c>
      <c r="F9001" s="2">
        <v>39101600</v>
      </c>
      <c r="G9001" s="2" t="s">
        <v>810</v>
      </c>
      <c r="H9001" s="2">
        <v>4</v>
      </c>
      <c r="I9001" s="2">
        <v>5</v>
      </c>
      <c r="J9001" s="2">
        <v>16</v>
      </c>
      <c r="K9001" s="2">
        <v>15</v>
      </c>
      <c r="L9001" s="3">
        <v>338703.75</v>
      </c>
      <c r="M9001" s="2" t="s">
        <v>0</v>
      </c>
      <c r="N9001" s="4" t="s">
        <v>21</v>
      </c>
    </row>
    <row r="9002" spans="1:14" x14ac:dyDescent="0.25">
      <c r="A9002" s="1" t="s">
        <v>363</v>
      </c>
      <c r="B9002" s="2" t="s">
        <v>378</v>
      </c>
      <c r="C9002" s="2" t="s">
        <v>661</v>
      </c>
      <c r="D9002" s="2" t="s">
        <v>17898</v>
      </c>
      <c r="E9002" s="2" t="s">
        <v>7325</v>
      </c>
      <c r="F9002" s="2">
        <v>32101522</v>
      </c>
      <c r="G9002" s="2" t="s">
        <v>810</v>
      </c>
      <c r="H9002" s="2">
        <v>4</v>
      </c>
      <c r="I9002" s="2">
        <v>5</v>
      </c>
      <c r="J9002" s="2">
        <v>16</v>
      </c>
      <c r="K9002" s="2">
        <v>10</v>
      </c>
      <c r="L9002" s="3">
        <v>554242.5</v>
      </c>
      <c r="M9002" s="2" t="s">
        <v>0</v>
      </c>
      <c r="N9002" s="4" t="s">
        <v>21</v>
      </c>
    </row>
    <row r="9003" spans="1:14" x14ac:dyDescent="0.25">
      <c r="A9003" s="1" t="s">
        <v>363</v>
      </c>
      <c r="B9003" s="2" t="s">
        <v>378</v>
      </c>
      <c r="C9003" s="2" t="s">
        <v>661</v>
      </c>
      <c r="D9003" s="2" t="s">
        <v>17898</v>
      </c>
      <c r="E9003" s="2" t="s">
        <v>7326</v>
      </c>
      <c r="F9003" s="2">
        <v>31162803</v>
      </c>
      <c r="G9003" s="2" t="s">
        <v>810</v>
      </c>
      <c r="H9003" s="2">
        <v>4</v>
      </c>
      <c r="I9003" s="2">
        <v>5</v>
      </c>
      <c r="J9003" s="2">
        <v>16</v>
      </c>
      <c r="K9003" s="2">
        <v>10</v>
      </c>
      <c r="L9003" s="3">
        <v>91130.200000000012</v>
      </c>
      <c r="M9003" s="2" t="s">
        <v>0</v>
      </c>
      <c r="N9003" s="4" t="s">
        <v>21</v>
      </c>
    </row>
    <row r="9004" spans="1:14" x14ac:dyDescent="0.25">
      <c r="A9004" s="1" t="s">
        <v>363</v>
      </c>
      <c r="B9004" s="2" t="s">
        <v>378</v>
      </c>
      <c r="C9004" s="2" t="s">
        <v>661</v>
      </c>
      <c r="D9004" s="2" t="s">
        <v>17898</v>
      </c>
      <c r="E9004" s="2" t="s">
        <v>7327</v>
      </c>
      <c r="F9004" s="2" t="s">
        <v>7328</v>
      </c>
      <c r="G9004" s="2" t="s">
        <v>810</v>
      </c>
      <c r="H9004" s="2">
        <v>4</v>
      </c>
      <c r="I9004" s="2">
        <v>5</v>
      </c>
      <c r="J9004" s="2">
        <v>16</v>
      </c>
      <c r="K9004" s="2">
        <v>3</v>
      </c>
      <c r="L9004" s="3">
        <v>95965.17</v>
      </c>
      <c r="M9004" s="2" t="s">
        <v>0</v>
      </c>
      <c r="N9004" s="4" t="s">
        <v>21</v>
      </c>
    </row>
    <row r="9005" spans="1:14" x14ac:dyDescent="0.25">
      <c r="A9005" s="1" t="s">
        <v>363</v>
      </c>
      <c r="B9005" s="2" t="s">
        <v>128</v>
      </c>
      <c r="C9005" s="2" t="s">
        <v>2567</v>
      </c>
      <c r="D9005" s="2" t="s">
        <v>17957</v>
      </c>
      <c r="E9005" s="2" t="s">
        <v>7329</v>
      </c>
      <c r="F9005" s="2">
        <v>32121501</v>
      </c>
      <c r="G9005" s="2" t="s">
        <v>810</v>
      </c>
      <c r="H9005" s="2">
        <v>4</v>
      </c>
      <c r="I9005" s="2">
        <v>5</v>
      </c>
      <c r="J9005" s="2">
        <v>16</v>
      </c>
      <c r="K9005" s="2">
        <v>15</v>
      </c>
      <c r="L9005" s="3">
        <v>155330.70000000001</v>
      </c>
      <c r="M9005" s="2" t="s">
        <v>0</v>
      </c>
      <c r="N9005" s="4" t="s">
        <v>21</v>
      </c>
    </row>
    <row r="9006" spans="1:14" x14ac:dyDescent="0.25">
      <c r="A9006" s="1" t="s">
        <v>363</v>
      </c>
      <c r="B9006" s="2" t="s">
        <v>128</v>
      </c>
      <c r="C9006" s="2" t="s">
        <v>2567</v>
      </c>
      <c r="D9006" s="2" t="s">
        <v>17957</v>
      </c>
      <c r="E9006" s="2" t="s">
        <v>7330</v>
      </c>
      <c r="F9006" s="2">
        <v>39122300</v>
      </c>
      <c r="G9006" s="2" t="s">
        <v>810</v>
      </c>
      <c r="H9006" s="2">
        <v>4</v>
      </c>
      <c r="I9006" s="2">
        <v>5</v>
      </c>
      <c r="J9006" s="2">
        <v>16</v>
      </c>
      <c r="K9006" s="2">
        <v>6</v>
      </c>
      <c r="L9006" s="3">
        <v>50972.46</v>
      </c>
      <c r="M9006" s="2" t="s">
        <v>0</v>
      </c>
      <c r="N9006" s="4" t="s">
        <v>21</v>
      </c>
    </row>
    <row r="9007" spans="1:14" x14ac:dyDescent="0.25">
      <c r="A9007" s="1" t="s">
        <v>363</v>
      </c>
      <c r="B9007" s="2" t="s">
        <v>128</v>
      </c>
      <c r="C9007" s="2" t="s">
        <v>2567</v>
      </c>
      <c r="D9007" s="2" t="s">
        <v>17957</v>
      </c>
      <c r="E9007" s="2" t="s">
        <v>7331</v>
      </c>
      <c r="F9007" s="2">
        <v>32121500</v>
      </c>
      <c r="G9007" s="2" t="s">
        <v>810</v>
      </c>
      <c r="H9007" s="2">
        <v>4</v>
      </c>
      <c r="I9007" s="2">
        <v>5</v>
      </c>
      <c r="J9007" s="2">
        <v>16</v>
      </c>
      <c r="K9007" s="2">
        <v>10</v>
      </c>
      <c r="L9007" s="3">
        <v>37258.9</v>
      </c>
      <c r="M9007" s="2" t="s">
        <v>0</v>
      </c>
      <c r="N9007" s="4" t="s">
        <v>21</v>
      </c>
    </row>
    <row r="9008" spans="1:14" x14ac:dyDescent="0.25">
      <c r="A9008" s="1" t="s">
        <v>363</v>
      </c>
      <c r="B9008" s="2" t="s">
        <v>128</v>
      </c>
      <c r="C9008" s="2" t="s">
        <v>2567</v>
      </c>
      <c r="D9008" s="2" t="s">
        <v>17957</v>
      </c>
      <c r="E9008" s="2" t="s">
        <v>7332</v>
      </c>
      <c r="F9008" s="2">
        <v>32121500</v>
      </c>
      <c r="G9008" s="2" t="s">
        <v>810</v>
      </c>
      <c r="H9008" s="2">
        <v>4</v>
      </c>
      <c r="I9008" s="2">
        <v>5</v>
      </c>
      <c r="J9008" s="2">
        <v>16</v>
      </c>
      <c r="K9008" s="2">
        <v>10</v>
      </c>
      <c r="L9008" s="3">
        <v>34974.1</v>
      </c>
      <c r="M9008" s="2" t="s">
        <v>0</v>
      </c>
      <c r="N9008" s="4" t="s">
        <v>21</v>
      </c>
    </row>
    <row r="9009" spans="1:14" x14ac:dyDescent="0.25">
      <c r="A9009" s="1" t="s">
        <v>363</v>
      </c>
      <c r="B9009" s="2" t="s">
        <v>128</v>
      </c>
      <c r="C9009" s="2" t="s">
        <v>2567</v>
      </c>
      <c r="D9009" s="2" t="s">
        <v>17957</v>
      </c>
      <c r="E9009" s="2" t="s">
        <v>7333</v>
      </c>
      <c r="F9009" s="2">
        <v>32121500</v>
      </c>
      <c r="G9009" s="2" t="s">
        <v>810</v>
      </c>
      <c r="H9009" s="2">
        <v>4</v>
      </c>
      <c r="I9009" s="2">
        <v>5</v>
      </c>
      <c r="J9009" s="2">
        <v>16</v>
      </c>
      <c r="K9009" s="2">
        <v>20</v>
      </c>
      <c r="L9009" s="3">
        <v>243283.6</v>
      </c>
      <c r="M9009" s="2" t="s">
        <v>0</v>
      </c>
      <c r="N9009" s="4" t="s">
        <v>21</v>
      </c>
    </row>
    <row r="9010" spans="1:14" x14ac:dyDescent="0.25">
      <c r="A9010" s="1" t="s">
        <v>363</v>
      </c>
      <c r="B9010" s="2" t="s">
        <v>128</v>
      </c>
      <c r="C9010" s="2" t="s">
        <v>2567</v>
      </c>
      <c r="D9010" s="2" t="s">
        <v>17957</v>
      </c>
      <c r="E9010" s="2" t="s">
        <v>7334</v>
      </c>
      <c r="F9010" s="2">
        <v>32121500</v>
      </c>
      <c r="G9010" s="2" t="s">
        <v>810</v>
      </c>
      <c r="H9010" s="2">
        <v>4</v>
      </c>
      <c r="I9010" s="2">
        <v>5</v>
      </c>
      <c r="J9010" s="2">
        <v>16</v>
      </c>
      <c r="K9010" s="2">
        <v>10</v>
      </c>
      <c r="L9010" s="3">
        <v>72137.8</v>
      </c>
      <c r="M9010" s="2" t="s">
        <v>0</v>
      </c>
      <c r="N9010" s="4" t="s">
        <v>21</v>
      </c>
    </row>
    <row r="9011" spans="1:14" x14ac:dyDescent="0.25">
      <c r="A9011" s="1" t="s">
        <v>363</v>
      </c>
      <c r="B9011" s="2" t="s">
        <v>128</v>
      </c>
      <c r="C9011" s="2" t="s">
        <v>2567</v>
      </c>
      <c r="D9011" s="2" t="s">
        <v>17957</v>
      </c>
      <c r="E9011" s="2" t="s">
        <v>7335</v>
      </c>
      <c r="F9011" s="2">
        <v>32121500</v>
      </c>
      <c r="G9011" s="2" t="s">
        <v>810</v>
      </c>
      <c r="H9011" s="2">
        <v>4</v>
      </c>
      <c r="I9011" s="2">
        <v>5</v>
      </c>
      <c r="J9011" s="2">
        <v>16</v>
      </c>
      <c r="K9011" s="2">
        <v>10</v>
      </c>
      <c r="L9011" s="3">
        <v>82145.7</v>
      </c>
      <c r="M9011" s="2" t="s">
        <v>0</v>
      </c>
      <c r="N9011" s="4" t="s">
        <v>21</v>
      </c>
    </row>
    <row r="9012" spans="1:14" x14ac:dyDescent="0.25">
      <c r="A9012" s="1" t="s">
        <v>363</v>
      </c>
      <c r="B9012" s="2" t="s">
        <v>128</v>
      </c>
      <c r="C9012" s="2" t="s">
        <v>2567</v>
      </c>
      <c r="D9012" s="2" t="s">
        <v>17957</v>
      </c>
      <c r="E9012" s="2" t="s">
        <v>7336</v>
      </c>
      <c r="F9012" s="2">
        <v>32121500</v>
      </c>
      <c r="G9012" s="2" t="s">
        <v>810</v>
      </c>
      <c r="H9012" s="2">
        <v>4</v>
      </c>
      <c r="I9012" s="2">
        <v>5</v>
      </c>
      <c r="J9012" s="2">
        <v>16</v>
      </c>
      <c r="K9012" s="2">
        <v>10</v>
      </c>
      <c r="L9012" s="3">
        <v>90797</v>
      </c>
      <c r="M9012" s="2" t="s">
        <v>0</v>
      </c>
      <c r="N9012" s="4" t="s">
        <v>21</v>
      </c>
    </row>
    <row r="9013" spans="1:14" x14ac:dyDescent="0.25">
      <c r="A9013" s="1" t="s">
        <v>363</v>
      </c>
      <c r="B9013" s="2" t="s">
        <v>128</v>
      </c>
      <c r="C9013" s="2" t="s">
        <v>2567</v>
      </c>
      <c r="D9013" s="2" t="s">
        <v>17957</v>
      </c>
      <c r="E9013" s="2" t="s">
        <v>7337</v>
      </c>
      <c r="F9013" s="2">
        <v>32121500</v>
      </c>
      <c r="G9013" s="2" t="s">
        <v>810</v>
      </c>
      <c r="H9013" s="2">
        <v>4</v>
      </c>
      <c r="I9013" s="2">
        <v>5</v>
      </c>
      <c r="J9013" s="2">
        <v>16</v>
      </c>
      <c r="K9013" s="2">
        <v>10</v>
      </c>
      <c r="L9013" s="3">
        <v>111027</v>
      </c>
      <c r="M9013" s="2" t="s">
        <v>0</v>
      </c>
      <c r="N9013" s="4" t="s">
        <v>21</v>
      </c>
    </row>
    <row r="9014" spans="1:14" x14ac:dyDescent="0.25">
      <c r="A9014" s="1" t="s">
        <v>363</v>
      </c>
      <c r="B9014" s="2" t="s">
        <v>128</v>
      </c>
      <c r="C9014" s="2" t="s">
        <v>2567</v>
      </c>
      <c r="D9014" s="2" t="s">
        <v>17957</v>
      </c>
      <c r="E9014" s="2" t="s">
        <v>7338</v>
      </c>
      <c r="F9014" s="2">
        <v>32121500</v>
      </c>
      <c r="G9014" s="2" t="s">
        <v>810</v>
      </c>
      <c r="H9014" s="2">
        <v>4</v>
      </c>
      <c r="I9014" s="2">
        <v>5</v>
      </c>
      <c r="J9014" s="2">
        <v>16</v>
      </c>
      <c r="K9014" s="2">
        <v>40</v>
      </c>
      <c r="L9014" s="3">
        <v>430066</v>
      </c>
      <c r="M9014" s="2" t="s">
        <v>0</v>
      </c>
      <c r="N9014" s="4" t="s">
        <v>21</v>
      </c>
    </row>
    <row r="9015" spans="1:14" x14ac:dyDescent="0.25">
      <c r="A9015" s="1" t="s">
        <v>363</v>
      </c>
      <c r="B9015" s="2" t="s">
        <v>518</v>
      </c>
      <c r="C9015" s="2" t="s">
        <v>2603</v>
      </c>
      <c r="D9015" s="2" t="s">
        <v>17959</v>
      </c>
      <c r="E9015" s="2" t="s">
        <v>7339</v>
      </c>
      <c r="F9015" s="2">
        <v>25171700</v>
      </c>
      <c r="G9015" s="2" t="s">
        <v>490</v>
      </c>
      <c r="H9015" s="2">
        <v>1</v>
      </c>
      <c r="I9015" s="2">
        <v>3</v>
      </c>
      <c r="J9015" s="2">
        <v>10</v>
      </c>
      <c r="K9015" s="2">
        <v>1</v>
      </c>
      <c r="L9015" s="3">
        <v>2500000</v>
      </c>
      <c r="M9015" s="2" t="s">
        <v>20</v>
      </c>
      <c r="N9015" s="4" t="s">
        <v>21</v>
      </c>
    </row>
    <row r="9016" spans="1:14" x14ac:dyDescent="0.25">
      <c r="A9016" s="1" t="s">
        <v>363</v>
      </c>
      <c r="B9016" s="2" t="s">
        <v>518</v>
      </c>
      <c r="C9016" s="2" t="s">
        <v>2603</v>
      </c>
      <c r="D9016" s="2" t="s">
        <v>17959</v>
      </c>
      <c r="E9016" s="2" t="s">
        <v>7340</v>
      </c>
      <c r="F9016" s="2">
        <v>25172100</v>
      </c>
      <c r="G9016" s="2" t="s">
        <v>490</v>
      </c>
      <c r="H9016" s="2">
        <v>1</v>
      </c>
      <c r="I9016" s="2">
        <v>3</v>
      </c>
      <c r="J9016" s="2">
        <v>10</v>
      </c>
      <c r="K9016" s="2">
        <v>1</v>
      </c>
      <c r="L9016" s="3">
        <v>1200000</v>
      </c>
      <c r="M9016" s="2" t="s">
        <v>20</v>
      </c>
      <c r="N9016" s="4" t="s">
        <v>21</v>
      </c>
    </row>
    <row r="9017" spans="1:14" x14ac:dyDescent="0.25">
      <c r="A9017" s="1" t="s">
        <v>363</v>
      </c>
      <c r="B9017" s="2" t="s">
        <v>518</v>
      </c>
      <c r="C9017" s="2" t="s">
        <v>2603</v>
      </c>
      <c r="D9017" s="2" t="s">
        <v>17959</v>
      </c>
      <c r="E9017" s="2" t="s">
        <v>7341</v>
      </c>
      <c r="F9017" s="2">
        <v>25172113</v>
      </c>
      <c r="G9017" s="2" t="s">
        <v>490</v>
      </c>
      <c r="H9017" s="2">
        <v>1</v>
      </c>
      <c r="I9017" s="2">
        <v>3</v>
      </c>
      <c r="J9017" s="2">
        <v>10</v>
      </c>
      <c r="K9017" s="2">
        <v>1</v>
      </c>
      <c r="L9017" s="3">
        <v>2000000</v>
      </c>
      <c r="M9017" s="2" t="s">
        <v>20</v>
      </c>
      <c r="N9017" s="4" t="s">
        <v>21</v>
      </c>
    </row>
    <row r="9018" spans="1:14" x14ac:dyDescent="0.25">
      <c r="A9018" s="1" t="s">
        <v>363</v>
      </c>
      <c r="B9018" s="2" t="s">
        <v>518</v>
      </c>
      <c r="C9018" s="2" t="s">
        <v>2603</v>
      </c>
      <c r="D9018" s="2" t="s">
        <v>17959</v>
      </c>
      <c r="E9018" s="2" t="s">
        <v>7342</v>
      </c>
      <c r="F9018" s="2">
        <v>25175000</v>
      </c>
      <c r="G9018" s="2" t="s">
        <v>490</v>
      </c>
      <c r="H9018" s="2">
        <v>1</v>
      </c>
      <c r="I9018" s="2">
        <v>3</v>
      </c>
      <c r="J9018" s="2">
        <v>10</v>
      </c>
      <c r="K9018" s="2">
        <v>1</v>
      </c>
      <c r="L9018" s="3">
        <v>3500000</v>
      </c>
      <c r="M9018" s="2" t="s">
        <v>20</v>
      </c>
      <c r="N9018" s="4" t="s">
        <v>21</v>
      </c>
    </row>
    <row r="9019" spans="1:14" x14ac:dyDescent="0.25">
      <c r="A9019" s="1" t="s">
        <v>363</v>
      </c>
      <c r="B9019" s="2" t="s">
        <v>518</v>
      </c>
      <c r="C9019" s="2" t="s">
        <v>2603</v>
      </c>
      <c r="D9019" s="2" t="s">
        <v>17959</v>
      </c>
      <c r="E9019" s="2" t="s">
        <v>7343</v>
      </c>
      <c r="F9019" s="2">
        <v>40161500</v>
      </c>
      <c r="G9019" s="2" t="s">
        <v>490</v>
      </c>
      <c r="H9019" s="2">
        <v>1</v>
      </c>
      <c r="I9019" s="2">
        <v>3</v>
      </c>
      <c r="J9019" s="2">
        <v>10</v>
      </c>
      <c r="K9019" s="2">
        <v>1</v>
      </c>
      <c r="L9019" s="3">
        <v>11602364.77</v>
      </c>
      <c r="M9019" s="2" t="s">
        <v>20</v>
      </c>
      <c r="N9019" s="4" t="s">
        <v>21</v>
      </c>
    </row>
    <row r="9020" spans="1:14" x14ac:dyDescent="0.25">
      <c r="A9020" s="1" t="s">
        <v>363</v>
      </c>
      <c r="B9020" s="2" t="s">
        <v>518</v>
      </c>
      <c r="C9020" s="2" t="s">
        <v>2603</v>
      </c>
      <c r="D9020" s="2" t="s">
        <v>17959</v>
      </c>
      <c r="E9020" s="2" t="s">
        <v>7344</v>
      </c>
      <c r="F9020" s="2">
        <v>26101700</v>
      </c>
      <c r="G9020" s="2" t="s">
        <v>490</v>
      </c>
      <c r="H9020" s="2">
        <v>1</v>
      </c>
      <c r="I9020" s="2">
        <v>3</v>
      </c>
      <c r="J9020" s="2">
        <v>10</v>
      </c>
      <c r="K9020" s="2">
        <v>1</v>
      </c>
      <c r="L9020" s="3">
        <v>1500000</v>
      </c>
      <c r="M9020" s="2" t="s">
        <v>20</v>
      </c>
      <c r="N9020" s="4" t="s">
        <v>21</v>
      </c>
    </row>
    <row r="9021" spans="1:14" x14ac:dyDescent="0.25">
      <c r="A9021" s="1" t="s">
        <v>363</v>
      </c>
      <c r="B9021" s="2" t="s">
        <v>189</v>
      </c>
      <c r="C9021" s="2" t="s">
        <v>2615</v>
      </c>
      <c r="D9021" s="2" t="s">
        <v>17960</v>
      </c>
      <c r="E9021" s="2" t="s">
        <v>7345</v>
      </c>
      <c r="F9021" s="2">
        <v>72102900</v>
      </c>
      <c r="G9021" s="2" t="s">
        <v>496</v>
      </c>
      <c r="H9021" s="2">
        <v>5</v>
      </c>
      <c r="I9021" s="2">
        <v>4</v>
      </c>
      <c r="J9021" s="2">
        <v>16</v>
      </c>
      <c r="K9021" s="2">
        <v>1</v>
      </c>
      <c r="L9021" s="3">
        <v>63170091.531144001</v>
      </c>
      <c r="M9021" s="2" t="s">
        <v>20</v>
      </c>
      <c r="N9021" s="4" t="s">
        <v>21</v>
      </c>
    </row>
    <row r="9022" spans="1:14" x14ac:dyDescent="0.25">
      <c r="A9022" s="1" t="s">
        <v>363</v>
      </c>
      <c r="B9022" s="2" t="s">
        <v>189</v>
      </c>
      <c r="C9022" s="2" t="s">
        <v>2637</v>
      </c>
      <c r="D9022" s="2" t="s">
        <v>17962</v>
      </c>
      <c r="E9022" s="2" t="s">
        <v>7346</v>
      </c>
      <c r="F9022" s="2">
        <v>73152108</v>
      </c>
      <c r="G9022" s="2" t="s">
        <v>496</v>
      </c>
      <c r="H9022" s="2">
        <v>5</v>
      </c>
      <c r="I9022" s="2">
        <v>4</v>
      </c>
      <c r="J9022" s="2">
        <v>10</v>
      </c>
      <c r="K9022" s="2">
        <v>1</v>
      </c>
      <c r="L9022" s="3">
        <v>79900000.010000005</v>
      </c>
      <c r="M9022" s="2" t="s">
        <v>20</v>
      </c>
      <c r="N9022" s="4" t="s">
        <v>21</v>
      </c>
    </row>
    <row r="9023" spans="1:14" x14ac:dyDescent="0.25">
      <c r="A9023" s="1" t="s">
        <v>363</v>
      </c>
      <c r="B9023" s="2" t="s">
        <v>189</v>
      </c>
      <c r="C9023" s="2" t="s">
        <v>2639</v>
      </c>
      <c r="D9023" s="2" t="s">
        <v>17963</v>
      </c>
      <c r="E9023" s="2" t="s">
        <v>7347</v>
      </c>
      <c r="F9023" s="2">
        <v>72103300</v>
      </c>
      <c r="G9023" s="2" t="s">
        <v>490</v>
      </c>
      <c r="H9023" s="2">
        <v>2</v>
      </c>
      <c r="I9023" s="2">
        <v>5</v>
      </c>
      <c r="J9023" s="2">
        <v>10</v>
      </c>
      <c r="K9023" s="2">
        <v>1</v>
      </c>
      <c r="L9023" s="3">
        <v>8772529</v>
      </c>
      <c r="M9023" s="2" t="s">
        <v>20</v>
      </c>
      <c r="N9023" s="4" t="s">
        <v>21</v>
      </c>
    </row>
    <row r="9024" spans="1:14" x14ac:dyDescent="0.25">
      <c r="A9024" s="1" t="s">
        <v>363</v>
      </c>
      <c r="B9024" s="2" t="s">
        <v>189</v>
      </c>
      <c r="C9024" s="2" t="s">
        <v>2639</v>
      </c>
      <c r="D9024" s="2" t="s">
        <v>17963</v>
      </c>
      <c r="E9024" s="2" t="s">
        <v>7348</v>
      </c>
      <c r="F9024" s="2">
        <v>83101500</v>
      </c>
      <c r="G9024" s="2" t="s">
        <v>490</v>
      </c>
      <c r="H9024" s="2">
        <v>2</v>
      </c>
      <c r="I9024" s="2">
        <v>5</v>
      </c>
      <c r="J9024" s="2">
        <v>10</v>
      </c>
      <c r="K9024" s="2">
        <v>1</v>
      </c>
      <c r="L9024" s="3">
        <v>8992480</v>
      </c>
      <c r="M9024" s="2" t="s">
        <v>20</v>
      </c>
      <c r="N9024" s="4" t="s">
        <v>21</v>
      </c>
    </row>
    <row r="9025" spans="1:14" x14ac:dyDescent="0.25">
      <c r="A9025" s="1" t="s">
        <v>363</v>
      </c>
      <c r="B9025" s="2" t="s">
        <v>189</v>
      </c>
      <c r="C9025" s="2" t="s">
        <v>2639</v>
      </c>
      <c r="D9025" s="2" t="s">
        <v>17963</v>
      </c>
      <c r="E9025" s="2" t="s">
        <v>7349</v>
      </c>
      <c r="F9025" s="2">
        <v>83101506</v>
      </c>
      <c r="G9025" s="2" t="s">
        <v>496</v>
      </c>
      <c r="H9025" s="2">
        <v>3</v>
      </c>
      <c r="I9025" s="2">
        <v>9</v>
      </c>
      <c r="J9025" s="2">
        <v>10</v>
      </c>
      <c r="K9025" s="2">
        <v>1</v>
      </c>
      <c r="L9025" s="3">
        <v>98734300</v>
      </c>
      <c r="M9025" s="2" t="s">
        <v>20</v>
      </c>
      <c r="N9025" s="4" t="s">
        <v>17384</v>
      </c>
    </row>
    <row r="9026" spans="1:14" x14ac:dyDescent="0.25">
      <c r="A9026" s="1" t="s">
        <v>363</v>
      </c>
      <c r="B9026" s="2" t="s">
        <v>189</v>
      </c>
      <c r="C9026" s="2" t="s">
        <v>2639</v>
      </c>
      <c r="D9026" s="2" t="s">
        <v>17963</v>
      </c>
      <c r="E9026" s="2" t="s">
        <v>7350</v>
      </c>
      <c r="F9026" s="2">
        <v>83101506</v>
      </c>
      <c r="G9026" s="2" t="s">
        <v>496</v>
      </c>
      <c r="H9026" s="2">
        <v>3</v>
      </c>
      <c r="I9026" s="2">
        <v>9</v>
      </c>
      <c r="J9026" s="2">
        <v>10</v>
      </c>
      <c r="K9026" s="2">
        <v>1</v>
      </c>
      <c r="L9026" s="3">
        <v>16445800</v>
      </c>
      <c r="M9026" s="2" t="s">
        <v>20</v>
      </c>
      <c r="N9026" s="4" t="s">
        <v>17384</v>
      </c>
    </row>
    <row r="9027" spans="1:14" x14ac:dyDescent="0.25">
      <c r="A9027" s="1" t="s">
        <v>363</v>
      </c>
      <c r="B9027" s="2" t="s">
        <v>189</v>
      </c>
      <c r="C9027" s="2" t="s">
        <v>2639</v>
      </c>
      <c r="D9027" s="2" t="s">
        <v>17963</v>
      </c>
      <c r="E9027" s="2" t="s">
        <v>7351</v>
      </c>
      <c r="F9027" s="2">
        <v>83101506</v>
      </c>
      <c r="G9027" s="2" t="s">
        <v>496</v>
      </c>
      <c r="H9027" s="2">
        <v>3</v>
      </c>
      <c r="I9027" s="2">
        <v>9</v>
      </c>
      <c r="J9027" s="2">
        <v>10</v>
      </c>
      <c r="K9027" s="2">
        <v>1</v>
      </c>
      <c r="L9027" s="3">
        <v>18143533.329999998</v>
      </c>
      <c r="M9027" s="2" t="s">
        <v>20</v>
      </c>
      <c r="N9027" s="4" t="s">
        <v>17384</v>
      </c>
    </row>
    <row r="9028" spans="1:14" x14ac:dyDescent="0.25">
      <c r="A9028" s="1" t="s">
        <v>363</v>
      </c>
      <c r="B9028" s="2" t="s">
        <v>189</v>
      </c>
      <c r="C9028" s="2" t="s">
        <v>5891</v>
      </c>
      <c r="D9028" s="2" t="s">
        <v>18016</v>
      </c>
      <c r="E9028" s="2" t="s">
        <v>7352</v>
      </c>
      <c r="F9028" s="2">
        <v>72101500</v>
      </c>
      <c r="G9028" s="2" t="s">
        <v>496</v>
      </c>
      <c r="H9028" s="2">
        <v>3</v>
      </c>
      <c r="I9028" s="2">
        <v>9</v>
      </c>
      <c r="J9028" s="2">
        <v>10</v>
      </c>
      <c r="K9028" s="2">
        <v>1</v>
      </c>
      <c r="L9028" s="3">
        <v>110000000</v>
      </c>
      <c r="M9028" s="2" t="s">
        <v>20</v>
      </c>
      <c r="N9028" s="4" t="s">
        <v>17384</v>
      </c>
    </row>
    <row r="9029" spans="1:14" x14ac:dyDescent="0.25">
      <c r="A9029" s="1" t="s">
        <v>363</v>
      </c>
      <c r="B9029" s="2" t="s">
        <v>189</v>
      </c>
      <c r="C9029" s="2" t="s">
        <v>5891</v>
      </c>
      <c r="D9029" s="2" t="s">
        <v>18016</v>
      </c>
      <c r="E9029" s="2" t="s">
        <v>7353</v>
      </c>
      <c r="F9029" s="2">
        <v>72101500</v>
      </c>
      <c r="G9029" s="2" t="s">
        <v>496</v>
      </c>
      <c r="H9029" s="2">
        <v>3</v>
      </c>
      <c r="I9029" s="2">
        <v>9</v>
      </c>
      <c r="J9029" s="2">
        <v>10</v>
      </c>
      <c r="K9029" s="2">
        <v>1</v>
      </c>
      <c r="L9029" s="3">
        <v>30996730</v>
      </c>
      <c r="M9029" s="2" t="s">
        <v>20</v>
      </c>
      <c r="N9029" s="4" t="s">
        <v>17384</v>
      </c>
    </row>
    <row r="9030" spans="1:14" x14ac:dyDescent="0.25">
      <c r="A9030" s="1" t="s">
        <v>363</v>
      </c>
      <c r="B9030" s="2" t="s">
        <v>477</v>
      </c>
      <c r="C9030" s="2" t="s">
        <v>478</v>
      </c>
      <c r="D9030" s="2" t="s">
        <v>17875</v>
      </c>
      <c r="E9030" s="2" t="s">
        <v>7354</v>
      </c>
      <c r="F9030" s="2">
        <v>83101800</v>
      </c>
      <c r="G9030" s="2" t="s">
        <v>330</v>
      </c>
      <c r="H9030" s="2">
        <v>1</v>
      </c>
      <c r="I9030" s="2">
        <v>12</v>
      </c>
      <c r="J9030" s="2">
        <v>10</v>
      </c>
      <c r="K9030" s="2">
        <v>1</v>
      </c>
      <c r="L9030" s="3">
        <v>101997</v>
      </c>
      <c r="M9030" s="2" t="s">
        <v>20</v>
      </c>
      <c r="N9030" s="4" t="s">
        <v>21</v>
      </c>
    </row>
    <row r="9031" spans="1:14" x14ac:dyDescent="0.25">
      <c r="A9031" s="1" t="s">
        <v>363</v>
      </c>
      <c r="B9031" s="2" t="s">
        <v>477</v>
      </c>
      <c r="C9031" s="2" t="s">
        <v>478</v>
      </c>
      <c r="D9031" s="2" t="s">
        <v>17875</v>
      </c>
      <c r="E9031" s="2" t="s">
        <v>7355</v>
      </c>
      <c r="F9031" s="2">
        <v>83101800</v>
      </c>
      <c r="G9031" s="2" t="s">
        <v>330</v>
      </c>
      <c r="H9031" s="2">
        <v>1</v>
      </c>
      <c r="I9031" s="2">
        <v>12</v>
      </c>
      <c r="J9031" s="2">
        <v>10</v>
      </c>
      <c r="K9031" s="2">
        <v>1</v>
      </c>
      <c r="L9031" s="3">
        <v>119020890</v>
      </c>
      <c r="M9031" s="2" t="s">
        <v>20</v>
      </c>
      <c r="N9031" s="4" t="s">
        <v>21</v>
      </c>
    </row>
    <row r="9032" spans="1:14" x14ac:dyDescent="0.25">
      <c r="A9032" s="1" t="s">
        <v>363</v>
      </c>
      <c r="B9032" s="2" t="s">
        <v>477</v>
      </c>
      <c r="C9032" s="2" t="s">
        <v>478</v>
      </c>
      <c r="D9032" s="2" t="s">
        <v>17875</v>
      </c>
      <c r="E9032" s="2" t="s">
        <v>7356</v>
      </c>
      <c r="F9032" s="2">
        <v>83101800</v>
      </c>
      <c r="G9032" s="2" t="s">
        <v>330</v>
      </c>
      <c r="H9032" s="2">
        <v>1</v>
      </c>
      <c r="I9032" s="2">
        <v>12</v>
      </c>
      <c r="J9032" s="2">
        <v>10</v>
      </c>
      <c r="K9032" s="2">
        <v>1</v>
      </c>
      <c r="L9032" s="3">
        <v>42183608</v>
      </c>
      <c r="M9032" s="2" t="s">
        <v>20</v>
      </c>
      <c r="N9032" s="4" t="s">
        <v>21</v>
      </c>
    </row>
    <row r="9033" spans="1:14" x14ac:dyDescent="0.25">
      <c r="A9033" s="1" t="s">
        <v>363</v>
      </c>
      <c r="B9033" s="2" t="s">
        <v>477</v>
      </c>
      <c r="C9033" s="2" t="s">
        <v>478</v>
      </c>
      <c r="D9033" s="2" t="s">
        <v>17875</v>
      </c>
      <c r="E9033" s="2" t="s">
        <v>7357</v>
      </c>
      <c r="F9033" s="2">
        <v>83101800</v>
      </c>
      <c r="G9033" s="2" t="s">
        <v>330</v>
      </c>
      <c r="H9033" s="2">
        <v>1</v>
      </c>
      <c r="I9033" s="2">
        <v>12</v>
      </c>
      <c r="J9033" s="2">
        <v>10</v>
      </c>
      <c r="K9033" s="2">
        <v>1</v>
      </c>
      <c r="L9033" s="3">
        <v>112549139</v>
      </c>
      <c r="M9033" s="2" t="s">
        <v>20</v>
      </c>
      <c r="N9033" s="4" t="s">
        <v>21</v>
      </c>
    </row>
    <row r="9034" spans="1:14" x14ac:dyDescent="0.25">
      <c r="A9034" s="1" t="s">
        <v>363</v>
      </c>
      <c r="B9034" s="2" t="s">
        <v>477</v>
      </c>
      <c r="C9034" s="2" t="s">
        <v>478</v>
      </c>
      <c r="D9034" s="2" t="s">
        <v>17875</v>
      </c>
      <c r="E9034" s="2" t="s">
        <v>7357</v>
      </c>
      <c r="F9034" s="2">
        <v>83101800</v>
      </c>
      <c r="G9034" s="2" t="s">
        <v>330</v>
      </c>
      <c r="H9034" s="2">
        <v>1</v>
      </c>
      <c r="I9034" s="2">
        <v>12</v>
      </c>
      <c r="J9034" s="2">
        <v>10</v>
      </c>
      <c r="K9034" s="2">
        <v>1</v>
      </c>
      <c r="L9034" s="3">
        <v>10799787</v>
      </c>
      <c r="M9034" s="2" t="s">
        <v>20</v>
      </c>
      <c r="N9034" s="4" t="s">
        <v>21</v>
      </c>
    </row>
    <row r="9035" spans="1:14" x14ac:dyDescent="0.25">
      <c r="A9035" s="1" t="s">
        <v>363</v>
      </c>
      <c r="B9035" s="2" t="s">
        <v>477</v>
      </c>
      <c r="C9035" s="2" t="s">
        <v>478</v>
      </c>
      <c r="D9035" s="2" t="s">
        <v>17875</v>
      </c>
      <c r="E9035" s="2" t="s">
        <v>7358</v>
      </c>
      <c r="F9035" s="2">
        <v>83101800</v>
      </c>
      <c r="G9035" s="2" t="s">
        <v>330</v>
      </c>
      <c r="H9035" s="2">
        <v>1</v>
      </c>
      <c r="I9035" s="2">
        <v>12</v>
      </c>
      <c r="J9035" s="2">
        <v>10</v>
      </c>
      <c r="K9035" s="2">
        <v>1</v>
      </c>
      <c r="L9035" s="3">
        <v>21589459</v>
      </c>
      <c r="M9035" s="2" t="s">
        <v>20</v>
      </c>
      <c r="N9035" s="4" t="s">
        <v>21</v>
      </c>
    </row>
    <row r="9036" spans="1:14" x14ac:dyDescent="0.25">
      <c r="A9036" s="1" t="s">
        <v>363</v>
      </c>
      <c r="B9036" s="2" t="s">
        <v>477</v>
      </c>
      <c r="C9036" s="2" t="s">
        <v>478</v>
      </c>
      <c r="D9036" s="2" t="s">
        <v>17875</v>
      </c>
      <c r="E9036" s="2" t="s">
        <v>7359</v>
      </c>
      <c r="F9036" s="2">
        <v>83101800</v>
      </c>
      <c r="G9036" s="2" t="s">
        <v>330</v>
      </c>
      <c r="H9036" s="2">
        <v>1</v>
      </c>
      <c r="I9036" s="2">
        <v>12</v>
      </c>
      <c r="J9036" s="2">
        <v>10</v>
      </c>
      <c r="K9036" s="2">
        <v>1</v>
      </c>
      <c r="L9036" s="3">
        <v>79153544.420000002</v>
      </c>
      <c r="M9036" s="2" t="s">
        <v>20</v>
      </c>
      <c r="N9036" s="4" t="s">
        <v>21</v>
      </c>
    </row>
    <row r="9037" spans="1:14" x14ac:dyDescent="0.25">
      <c r="A9037" s="1" t="s">
        <v>363</v>
      </c>
      <c r="B9037" s="2" t="s">
        <v>477</v>
      </c>
      <c r="C9037" s="2" t="s">
        <v>478</v>
      </c>
      <c r="D9037" s="2" t="s">
        <v>17875</v>
      </c>
      <c r="E9037" s="2" t="s">
        <v>7360</v>
      </c>
      <c r="F9037" s="2">
        <v>83101800</v>
      </c>
      <c r="G9037" s="2" t="s">
        <v>330</v>
      </c>
      <c r="H9037" s="2">
        <v>1</v>
      </c>
      <c r="I9037" s="2">
        <v>12</v>
      </c>
      <c r="J9037" s="2">
        <v>10</v>
      </c>
      <c r="K9037" s="2">
        <v>1</v>
      </c>
      <c r="L9037" s="3">
        <v>83118973</v>
      </c>
      <c r="M9037" s="2" t="s">
        <v>20</v>
      </c>
      <c r="N9037" s="4" t="s">
        <v>21</v>
      </c>
    </row>
    <row r="9038" spans="1:14" x14ac:dyDescent="0.25">
      <c r="A9038" s="1" t="s">
        <v>363</v>
      </c>
      <c r="B9038" s="2" t="s">
        <v>477</v>
      </c>
      <c r="C9038" s="2" t="s">
        <v>478</v>
      </c>
      <c r="D9038" s="2" t="s">
        <v>17875</v>
      </c>
      <c r="E9038" s="2" t="s">
        <v>7361</v>
      </c>
      <c r="F9038" s="2">
        <v>83101800</v>
      </c>
      <c r="G9038" s="2" t="s">
        <v>330</v>
      </c>
      <c r="H9038" s="2">
        <v>1</v>
      </c>
      <c r="I9038" s="2">
        <v>12</v>
      </c>
      <c r="J9038" s="2">
        <v>10</v>
      </c>
      <c r="K9038" s="2">
        <v>1</v>
      </c>
      <c r="L9038" s="3">
        <v>61772588</v>
      </c>
      <c r="M9038" s="2" t="s">
        <v>20</v>
      </c>
      <c r="N9038" s="4" t="s">
        <v>21</v>
      </c>
    </row>
    <row r="9039" spans="1:14" x14ac:dyDescent="0.25">
      <c r="A9039" s="1" t="s">
        <v>363</v>
      </c>
      <c r="B9039" s="2" t="s">
        <v>477</v>
      </c>
      <c r="C9039" s="2" t="s">
        <v>478</v>
      </c>
      <c r="D9039" s="2" t="s">
        <v>17875</v>
      </c>
      <c r="E9039" s="2" t="s">
        <v>7362</v>
      </c>
      <c r="F9039" s="2">
        <v>83101800</v>
      </c>
      <c r="G9039" s="2" t="s">
        <v>330</v>
      </c>
      <c r="H9039" s="2">
        <v>1</v>
      </c>
      <c r="I9039" s="2">
        <v>12</v>
      </c>
      <c r="J9039" s="2">
        <v>10</v>
      </c>
      <c r="K9039" s="2">
        <v>1</v>
      </c>
      <c r="L9039" s="3">
        <v>98600</v>
      </c>
      <c r="M9039" s="2" t="s">
        <v>20</v>
      </c>
      <c r="N9039" s="4" t="s">
        <v>21</v>
      </c>
    </row>
    <row r="9040" spans="1:14" x14ac:dyDescent="0.25">
      <c r="A9040" s="1" t="s">
        <v>363</v>
      </c>
      <c r="B9040" s="2" t="s">
        <v>477</v>
      </c>
      <c r="C9040" s="2" t="s">
        <v>478</v>
      </c>
      <c r="D9040" s="2" t="s">
        <v>17875</v>
      </c>
      <c r="E9040" s="2" t="s">
        <v>7363</v>
      </c>
      <c r="F9040" s="2">
        <v>83101800</v>
      </c>
      <c r="G9040" s="2" t="s">
        <v>330</v>
      </c>
      <c r="H9040" s="2">
        <v>1</v>
      </c>
      <c r="I9040" s="2">
        <v>12</v>
      </c>
      <c r="J9040" s="2">
        <v>10</v>
      </c>
      <c r="K9040" s="2">
        <v>1</v>
      </c>
      <c r="L9040" s="3">
        <v>94411700</v>
      </c>
      <c r="M9040" s="2" t="s">
        <v>20</v>
      </c>
      <c r="N9040" s="4" t="s">
        <v>21</v>
      </c>
    </row>
    <row r="9041" spans="1:14" x14ac:dyDescent="0.25">
      <c r="A9041" s="1" t="s">
        <v>363</v>
      </c>
      <c r="B9041" s="2" t="s">
        <v>477</v>
      </c>
      <c r="C9041" s="2" t="s">
        <v>478</v>
      </c>
      <c r="D9041" s="2" t="s">
        <v>17875</v>
      </c>
      <c r="E9041" s="2" t="s">
        <v>7357</v>
      </c>
      <c r="F9041" s="2">
        <v>83101800</v>
      </c>
      <c r="G9041" s="2" t="s">
        <v>330</v>
      </c>
      <c r="H9041" s="2">
        <v>1</v>
      </c>
      <c r="I9041" s="2">
        <v>12</v>
      </c>
      <c r="J9041" s="2">
        <v>10</v>
      </c>
      <c r="K9041" s="2">
        <v>1</v>
      </c>
      <c r="L9041" s="3">
        <v>151850212.58000001</v>
      </c>
      <c r="M9041" s="2" t="s">
        <v>20</v>
      </c>
      <c r="N9041" s="4" t="s">
        <v>21</v>
      </c>
    </row>
    <row r="9042" spans="1:14" x14ac:dyDescent="0.25">
      <c r="A9042" s="1" t="s">
        <v>363</v>
      </c>
      <c r="B9042" s="2" t="s">
        <v>477</v>
      </c>
      <c r="C9042" s="2" t="s">
        <v>478</v>
      </c>
      <c r="D9042" s="2" t="s">
        <v>17875</v>
      </c>
      <c r="E9042" s="2" t="s">
        <v>7364</v>
      </c>
      <c r="F9042" s="2">
        <v>83101800</v>
      </c>
      <c r="G9042" s="2" t="s">
        <v>330</v>
      </c>
      <c r="H9042" s="2">
        <v>1</v>
      </c>
      <c r="I9042" s="2">
        <v>12</v>
      </c>
      <c r="J9042" s="2">
        <v>10</v>
      </c>
      <c r="K9042" s="2">
        <v>1</v>
      </c>
      <c r="L9042" s="3">
        <v>92800</v>
      </c>
      <c r="M9042" s="2" t="s">
        <v>20</v>
      </c>
      <c r="N9042" s="4" t="s">
        <v>21</v>
      </c>
    </row>
    <row r="9043" spans="1:14" x14ac:dyDescent="0.25">
      <c r="A9043" s="1" t="s">
        <v>363</v>
      </c>
      <c r="B9043" s="2" t="s">
        <v>477</v>
      </c>
      <c r="C9043" s="2" t="s">
        <v>478</v>
      </c>
      <c r="D9043" s="2" t="s">
        <v>17875</v>
      </c>
      <c r="E9043" s="2" t="s">
        <v>7365</v>
      </c>
      <c r="F9043" s="2">
        <v>83101800</v>
      </c>
      <c r="G9043" s="2" t="s">
        <v>330</v>
      </c>
      <c r="H9043" s="2">
        <v>1</v>
      </c>
      <c r="I9043" s="2">
        <v>12</v>
      </c>
      <c r="J9043" s="2">
        <v>10</v>
      </c>
      <c r="K9043" s="2">
        <v>1</v>
      </c>
      <c r="L9043" s="3">
        <v>136926582</v>
      </c>
      <c r="M9043" s="2" t="s">
        <v>20</v>
      </c>
      <c r="N9043" s="4" t="s">
        <v>21</v>
      </c>
    </row>
    <row r="9044" spans="1:14" x14ac:dyDescent="0.25">
      <c r="A9044" s="1" t="s">
        <v>363</v>
      </c>
      <c r="B9044" s="2" t="s">
        <v>477</v>
      </c>
      <c r="C9044" s="2" t="s">
        <v>478</v>
      </c>
      <c r="D9044" s="2" t="s">
        <v>17875</v>
      </c>
      <c r="E9044" s="2" t="s">
        <v>7364</v>
      </c>
      <c r="F9044" s="2">
        <v>83101800</v>
      </c>
      <c r="G9044" s="2" t="s">
        <v>330</v>
      </c>
      <c r="H9044" s="2">
        <v>1</v>
      </c>
      <c r="I9044" s="2">
        <v>12</v>
      </c>
      <c r="J9044" s="2">
        <v>10</v>
      </c>
      <c r="K9044" s="2">
        <v>1</v>
      </c>
      <c r="L9044" s="3">
        <v>92800</v>
      </c>
      <c r="M9044" s="2" t="s">
        <v>20</v>
      </c>
      <c r="N9044" s="4" t="s">
        <v>21</v>
      </c>
    </row>
    <row r="9045" spans="1:14" x14ac:dyDescent="0.25">
      <c r="A9045" s="1" t="s">
        <v>363</v>
      </c>
      <c r="B9045" s="2" t="s">
        <v>477</v>
      </c>
      <c r="C9045" s="2" t="s">
        <v>478</v>
      </c>
      <c r="D9045" s="2" t="s">
        <v>17875</v>
      </c>
      <c r="E9045" s="2" t="s">
        <v>7366</v>
      </c>
      <c r="F9045" s="2">
        <v>83101800</v>
      </c>
      <c r="G9045" s="2" t="s">
        <v>330</v>
      </c>
      <c r="H9045" s="2">
        <v>1</v>
      </c>
      <c r="I9045" s="2">
        <v>12</v>
      </c>
      <c r="J9045" s="2">
        <v>10</v>
      </c>
      <c r="K9045" s="2">
        <v>1</v>
      </c>
      <c r="L9045" s="3">
        <v>154674893</v>
      </c>
      <c r="M9045" s="2" t="s">
        <v>20</v>
      </c>
      <c r="N9045" s="4" t="s">
        <v>21</v>
      </c>
    </row>
    <row r="9046" spans="1:14" x14ac:dyDescent="0.25">
      <c r="A9046" s="1" t="s">
        <v>363</v>
      </c>
      <c r="B9046" s="2" t="s">
        <v>477</v>
      </c>
      <c r="C9046" s="2" t="s">
        <v>478</v>
      </c>
      <c r="D9046" s="2" t="s">
        <v>17875</v>
      </c>
      <c r="E9046" s="2" t="s">
        <v>7365</v>
      </c>
      <c r="F9046" s="2">
        <v>83101800</v>
      </c>
      <c r="G9046" s="2" t="s">
        <v>330</v>
      </c>
      <c r="H9046" s="2">
        <v>1</v>
      </c>
      <c r="I9046" s="2">
        <v>12</v>
      </c>
      <c r="J9046" s="2">
        <v>10</v>
      </c>
      <c r="K9046" s="2">
        <v>1</v>
      </c>
      <c r="L9046" s="3">
        <v>147230561</v>
      </c>
      <c r="M9046" s="2" t="s">
        <v>20</v>
      </c>
      <c r="N9046" s="4" t="s">
        <v>21</v>
      </c>
    </row>
    <row r="9047" spans="1:14" x14ac:dyDescent="0.25">
      <c r="A9047" s="1" t="s">
        <v>363</v>
      </c>
      <c r="B9047" s="2" t="s">
        <v>477</v>
      </c>
      <c r="C9047" s="2" t="s">
        <v>478</v>
      </c>
      <c r="D9047" s="2" t="s">
        <v>17875</v>
      </c>
      <c r="E9047" s="2" t="s">
        <v>7367</v>
      </c>
      <c r="F9047" s="2">
        <v>83101800</v>
      </c>
      <c r="G9047" s="2" t="s">
        <v>330</v>
      </c>
      <c r="H9047" s="2">
        <v>1</v>
      </c>
      <c r="I9047" s="2">
        <v>12</v>
      </c>
      <c r="J9047" s="2">
        <v>10</v>
      </c>
      <c r="K9047" s="2">
        <v>1</v>
      </c>
      <c r="L9047" s="3">
        <v>0.08</v>
      </c>
      <c r="M9047" s="2" t="s">
        <v>20</v>
      </c>
      <c r="N9047" s="4" t="s">
        <v>21</v>
      </c>
    </row>
    <row r="9048" spans="1:14" x14ac:dyDescent="0.25">
      <c r="A9048" s="1" t="s">
        <v>363</v>
      </c>
      <c r="B9048" s="2" t="s">
        <v>477</v>
      </c>
      <c r="C9048" s="2" t="s">
        <v>478</v>
      </c>
      <c r="D9048" s="2" t="s">
        <v>17875</v>
      </c>
      <c r="E9048" s="2" t="s">
        <v>7367</v>
      </c>
      <c r="F9048" s="2">
        <v>83101800</v>
      </c>
      <c r="G9048" s="2" t="s">
        <v>330</v>
      </c>
      <c r="H9048" s="2">
        <v>1</v>
      </c>
      <c r="I9048" s="2">
        <v>12</v>
      </c>
      <c r="J9048" s="2">
        <v>16</v>
      </c>
      <c r="K9048" s="2">
        <v>1</v>
      </c>
      <c r="L9048" s="3">
        <v>0.34</v>
      </c>
      <c r="M9048" s="2" t="s">
        <v>20</v>
      </c>
      <c r="N9048" s="4" t="s">
        <v>21</v>
      </c>
    </row>
    <row r="9049" spans="1:14" x14ac:dyDescent="0.25">
      <c r="A9049" s="1" t="s">
        <v>363</v>
      </c>
      <c r="B9049" s="2" t="s">
        <v>477</v>
      </c>
      <c r="C9049" s="2" t="s">
        <v>478</v>
      </c>
      <c r="D9049" s="2" t="s">
        <v>17875</v>
      </c>
      <c r="E9049" s="2" t="s">
        <v>7368</v>
      </c>
      <c r="F9049" s="2">
        <v>83101800</v>
      </c>
      <c r="G9049" s="2" t="s">
        <v>330</v>
      </c>
      <c r="H9049" s="2">
        <v>1</v>
      </c>
      <c r="I9049" s="2">
        <v>12</v>
      </c>
      <c r="J9049" s="2">
        <v>16</v>
      </c>
      <c r="K9049" s="2">
        <v>1</v>
      </c>
      <c r="L9049" s="3">
        <v>100400</v>
      </c>
      <c r="M9049" s="2" t="s">
        <v>20</v>
      </c>
      <c r="N9049" s="4" t="s">
        <v>21</v>
      </c>
    </row>
    <row r="9050" spans="1:14" x14ac:dyDescent="0.25">
      <c r="A9050" s="1" t="s">
        <v>363</v>
      </c>
      <c r="B9050" s="2" t="s">
        <v>477</v>
      </c>
      <c r="C9050" s="2" t="s">
        <v>478</v>
      </c>
      <c r="D9050" s="2" t="s">
        <v>17875</v>
      </c>
      <c r="E9050" s="2" t="s">
        <v>7356</v>
      </c>
      <c r="F9050" s="2">
        <v>83101800</v>
      </c>
      <c r="G9050" s="2" t="s">
        <v>330</v>
      </c>
      <c r="H9050" s="2">
        <v>1</v>
      </c>
      <c r="I9050" s="2">
        <v>12</v>
      </c>
      <c r="J9050" s="2">
        <v>16</v>
      </c>
      <c r="K9050" s="2">
        <v>1</v>
      </c>
      <c r="L9050" s="3">
        <v>97742352</v>
      </c>
      <c r="M9050" s="2" t="s">
        <v>20</v>
      </c>
      <c r="N9050" s="4" t="s">
        <v>21</v>
      </c>
    </row>
    <row r="9051" spans="1:14" x14ac:dyDescent="0.25">
      <c r="A9051" s="1" t="s">
        <v>363</v>
      </c>
      <c r="B9051" s="2" t="s">
        <v>477</v>
      </c>
      <c r="C9051" s="2" t="s">
        <v>478</v>
      </c>
      <c r="D9051" s="2" t="s">
        <v>17875</v>
      </c>
      <c r="E9051" s="2" t="s">
        <v>7362</v>
      </c>
      <c r="F9051" s="2">
        <v>83101800</v>
      </c>
      <c r="G9051" s="2" t="s">
        <v>330</v>
      </c>
      <c r="H9051" s="2">
        <v>1</v>
      </c>
      <c r="I9051" s="2">
        <v>12</v>
      </c>
      <c r="J9051" s="2">
        <v>16</v>
      </c>
      <c r="K9051" s="2">
        <v>1</v>
      </c>
      <c r="L9051" s="3">
        <v>92800</v>
      </c>
      <c r="M9051" s="2" t="s">
        <v>20</v>
      </c>
      <c r="N9051" s="4" t="s">
        <v>21</v>
      </c>
    </row>
    <row r="9052" spans="1:14" x14ac:dyDescent="0.25">
      <c r="A9052" s="1" t="s">
        <v>363</v>
      </c>
      <c r="B9052" s="2" t="s">
        <v>477</v>
      </c>
      <c r="C9052" s="2" t="s">
        <v>478</v>
      </c>
      <c r="D9052" s="2" t="s">
        <v>17875</v>
      </c>
      <c r="E9052" s="2" t="s">
        <v>7357</v>
      </c>
      <c r="F9052" s="2">
        <v>83101800</v>
      </c>
      <c r="G9052" s="2" t="s">
        <v>330</v>
      </c>
      <c r="H9052" s="2">
        <v>1</v>
      </c>
      <c r="I9052" s="2">
        <v>12</v>
      </c>
      <c r="J9052" s="2">
        <v>16</v>
      </c>
      <c r="K9052" s="2">
        <v>1</v>
      </c>
      <c r="L9052" s="3">
        <v>18045881</v>
      </c>
      <c r="M9052" s="2" t="s">
        <v>20</v>
      </c>
      <c r="N9052" s="4" t="s">
        <v>21</v>
      </c>
    </row>
    <row r="9053" spans="1:14" x14ac:dyDescent="0.25">
      <c r="A9053" s="1" t="s">
        <v>363</v>
      </c>
      <c r="B9053" s="2" t="s">
        <v>477</v>
      </c>
      <c r="C9053" s="2" t="s">
        <v>478</v>
      </c>
      <c r="D9053" s="2" t="s">
        <v>17875</v>
      </c>
      <c r="E9053" s="2" t="s">
        <v>7364</v>
      </c>
      <c r="F9053" s="2">
        <v>83101800</v>
      </c>
      <c r="G9053" s="2" t="s">
        <v>330</v>
      </c>
      <c r="H9053" s="2">
        <v>1</v>
      </c>
      <c r="I9053" s="2">
        <v>12</v>
      </c>
      <c r="J9053" s="2">
        <v>16</v>
      </c>
      <c r="K9053" s="2">
        <v>1</v>
      </c>
      <c r="L9053" s="3">
        <v>87000</v>
      </c>
      <c r="M9053" s="2" t="s">
        <v>20</v>
      </c>
      <c r="N9053" s="4" t="s">
        <v>21</v>
      </c>
    </row>
    <row r="9054" spans="1:14" x14ac:dyDescent="0.25">
      <c r="A9054" s="1" t="s">
        <v>363</v>
      </c>
      <c r="B9054" s="2" t="s">
        <v>477</v>
      </c>
      <c r="C9054" s="2" t="s">
        <v>478</v>
      </c>
      <c r="D9054" s="2" t="s">
        <v>17875</v>
      </c>
      <c r="E9054" s="2" t="s">
        <v>7358</v>
      </c>
      <c r="F9054" s="2">
        <v>83101800</v>
      </c>
      <c r="G9054" s="2" t="s">
        <v>330</v>
      </c>
      <c r="H9054" s="2">
        <v>1</v>
      </c>
      <c r="I9054" s="2">
        <v>12</v>
      </c>
      <c r="J9054" s="2">
        <v>16</v>
      </c>
      <c r="K9054" s="2">
        <v>1</v>
      </c>
      <c r="L9054" s="3">
        <v>106549838</v>
      </c>
      <c r="M9054" s="2" t="s">
        <v>20</v>
      </c>
      <c r="N9054" s="4" t="s">
        <v>21</v>
      </c>
    </row>
    <row r="9055" spans="1:14" x14ac:dyDescent="0.25">
      <c r="A9055" s="1" t="s">
        <v>363</v>
      </c>
      <c r="B9055" s="2" t="s">
        <v>477</v>
      </c>
      <c r="C9055" s="2" t="s">
        <v>478</v>
      </c>
      <c r="D9055" s="2" t="s">
        <v>17875</v>
      </c>
      <c r="E9055" s="2" t="s">
        <v>7369</v>
      </c>
      <c r="F9055" s="2">
        <v>83101800</v>
      </c>
      <c r="G9055" s="2" t="s">
        <v>330</v>
      </c>
      <c r="H9055" s="2">
        <v>1</v>
      </c>
      <c r="I9055" s="2">
        <v>12</v>
      </c>
      <c r="J9055" s="2">
        <v>16</v>
      </c>
      <c r="K9055" s="2">
        <v>1</v>
      </c>
      <c r="L9055" s="3">
        <v>92800</v>
      </c>
      <c r="M9055" s="2" t="s">
        <v>20</v>
      </c>
      <c r="N9055" s="4" t="s">
        <v>21</v>
      </c>
    </row>
    <row r="9056" spans="1:14" x14ac:dyDescent="0.25">
      <c r="A9056" s="1" t="s">
        <v>363</v>
      </c>
      <c r="B9056" s="2" t="s">
        <v>477</v>
      </c>
      <c r="C9056" s="2" t="s">
        <v>478</v>
      </c>
      <c r="D9056" s="2" t="s">
        <v>17875</v>
      </c>
      <c r="E9056" s="2" t="s">
        <v>7359</v>
      </c>
      <c r="F9056" s="2">
        <v>83101800</v>
      </c>
      <c r="G9056" s="2" t="s">
        <v>330</v>
      </c>
      <c r="H9056" s="2">
        <v>1</v>
      </c>
      <c r="I9056" s="2">
        <v>12</v>
      </c>
      <c r="J9056" s="2">
        <v>16</v>
      </c>
      <c r="K9056" s="2">
        <v>1</v>
      </c>
      <c r="L9056" s="3">
        <v>43120389.579999998</v>
      </c>
      <c r="M9056" s="2" t="s">
        <v>20</v>
      </c>
      <c r="N9056" s="4" t="s">
        <v>21</v>
      </c>
    </row>
    <row r="9057" spans="1:14" x14ac:dyDescent="0.25">
      <c r="A9057" s="1" t="s">
        <v>363</v>
      </c>
      <c r="B9057" s="2" t="s">
        <v>477</v>
      </c>
      <c r="C9057" s="2" t="s">
        <v>478</v>
      </c>
      <c r="D9057" s="2" t="s">
        <v>17875</v>
      </c>
      <c r="E9057" s="2" t="s">
        <v>7370</v>
      </c>
      <c r="F9057" s="2">
        <v>83101800</v>
      </c>
      <c r="G9057" s="2" t="s">
        <v>330</v>
      </c>
      <c r="H9057" s="2">
        <v>1</v>
      </c>
      <c r="I9057" s="2">
        <v>12</v>
      </c>
      <c r="J9057" s="2">
        <v>16</v>
      </c>
      <c r="K9057" s="2">
        <v>1</v>
      </c>
      <c r="L9057" s="3">
        <v>87000</v>
      </c>
      <c r="M9057" s="2" t="s">
        <v>20</v>
      </c>
      <c r="N9057" s="4" t="s">
        <v>21</v>
      </c>
    </row>
    <row r="9058" spans="1:14" x14ac:dyDescent="0.25">
      <c r="A9058" s="1" t="s">
        <v>363</v>
      </c>
      <c r="B9058" s="2" t="s">
        <v>477</v>
      </c>
      <c r="C9058" s="2" t="s">
        <v>478</v>
      </c>
      <c r="D9058" s="2" t="s">
        <v>17875</v>
      </c>
      <c r="E9058" s="2" t="s">
        <v>7360</v>
      </c>
      <c r="F9058" s="2">
        <v>83101800</v>
      </c>
      <c r="G9058" s="2" t="s">
        <v>330</v>
      </c>
      <c r="H9058" s="2">
        <v>1</v>
      </c>
      <c r="I9058" s="2">
        <v>12</v>
      </c>
      <c r="J9058" s="2">
        <v>16</v>
      </c>
      <c r="K9058" s="2">
        <v>1</v>
      </c>
      <c r="L9058" s="3">
        <v>65763418</v>
      </c>
      <c r="M9058" s="2" t="s">
        <v>20</v>
      </c>
      <c r="N9058" s="4" t="s">
        <v>21</v>
      </c>
    </row>
    <row r="9059" spans="1:14" x14ac:dyDescent="0.25">
      <c r="A9059" s="1" t="s">
        <v>363</v>
      </c>
      <c r="B9059" s="2" t="s">
        <v>477</v>
      </c>
      <c r="C9059" s="2" t="s">
        <v>478</v>
      </c>
      <c r="D9059" s="2" t="s">
        <v>17875</v>
      </c>
      <c r="E9059" s="2" t="s">
        <v>7361</v>
      </c>
      <c r="F9059" s="2">
        <v>83101800</v>
      </c>
      <c r="G9059" s="2" t="s">
        <v>330</v>
      </c>
      <c r="H9059" s="2">
        <v>1</v>
      </c>
      <c r="I9059" s="2">
        <v>12</v>
      </c>
      <c r="J9059" s="2">
        <v>16</v>
      </c>
      <c r="K9059" s="2">
        <v>1</v>
      </c>
      <c r="L9059" s="3">
        <v>61489583</v>
      </c>
      <c r="M9059" s="2" t="s">
        <v>20</v>
      </c>
      <c r="N9059" s="4" t="s">
        <v>21</v>
      </c>
    </row>
    <row r="9060" spans="1:14" x14ac:dyDescent="0.25">
      <c r="A9060" s="1" t="s">
        <v>363</v>
      </c>
      <c r="B9060" s="2" t="s">
        <v>477</v>
      </c>
      <c r="C9060" s="2" t="s">
        <v>478</v>
      </c>
      <c r="D9060" s="2" t="s">
        <v>17875</v>
      </c>
      <c r="E9060" s="2" t="s">
        <v>7364</v>
      </c>
      <c r="F9060" s="2">
        <v>83101800</v>
      </c>
      <c r="G9060" s="2" t="s">
        <v>330</v>
      </c>
      <c r="H9060" s="2">
        <v>1</v>
      </c>
      <c r="I9060" s="2">
        <v>12</v>
      </c>
      <c r="J9060" s="2">
        <v>16</v>
      </c>
      <c r="K9060" s="2">
        <v>1</v>
      </c>
      <c r="L9060" s="3">
        <v>92800</v>
      </c>
      <c r="M9060" s="2" t="s">
        <v>20</v>
      </c>
      <c r="N9060" s="4" t="s">
        <v>21</v>
      </c>
    </row>
    <row r="9061" spans="1:14" x14ac:dyDescent="0.25">
      <c r="A9061" s="1" t="s">
        <v>363</v>
      </c>
      <c r="B9061" s="2" t="s">
        <v>477</v>
      </c>
      <c r="C9061" s="2" t="s">
        <v>478</v>
      </c>
      <c r="D9061" s="2" t="s">
        <v>17875</v>
      </c>
      <c r="E9061" s="2" t="s">
        <v>7363</v>
      </c>
      <c r="F9061" s="2">
        <v>83101800</v>
      </c>
      <c r="G9061" s="2" t="s">
        <v>330</v>
      </c>
      <c r="H9061" s="2">
        <v>1</v>
      </c>
      <c r="I9061" s="2">
        <v>12</v>
      </c>
      <c r="J9061" s="2">
        <v>16</v>
      </c>
      <c r="K9061" s="2">
        <v>1</v>
      </c>
      <c r="L9061" s="3">
        <v>63286700</v>
      </c>
      <c r="M9061" s="2" t="s">
        <v>20</v>
      </c>
      <c r="N9061" s="4" t="s">
        <v>21</v>
      </c>
    </row>
    <row r="9062" spans="1:14" x14ac:dyDescent="0.25">
      <c r="A9062" s="1" t="s">
        <v>363</v>
      </c>
      <c r="B9062" s="2" t="s">
        <v>477</v>
      </c>
      <c r="C9062" s="2" t="s">
        <v>478</v>
      </c>
      <c r="D9062" s="2" t="s">
        <v>17875</v>
      </c>
      <c r="E9062" s="2" t="s">
        <v>7371</v>
      </c>
      <c r="F9062" s="2">
        <v>83101800</v>
      </c>
      <c r="G9062" s="2" t="s">
        <v>330</v>
      </c>
      <c r="H9062" s="2">
        <v>1</v>
      </c>
      <c r="I9062" s="2">
        <v>12</v>
      </c>
      <c r="J9062" s="2">
        <v>16</v>
      </c>
      <c r="K9062" s="2">
        <v>1</v>
      </c>
      <c r="L9062" s="3">
        <v>92800</v>
      </c>
      <c r="M9062" s="2" t="s">
        <v>20</v>
      </c>
      <c r="N9062" s="4" t="s">
        <v>21</v>
      </c>
    </row>
    <row r="9063" spans="1:14" x14ac:dyDescent="0.25">
      <c r="A9063" s="1" t="s">
        <v>363</v>
      </c>
      <c r="B9063" s="2" t="s">
        <v>477</v>
      </c>
      <c r="C9063" s="2" t="s">
        <v>478</v>
      </c>
      <c r="D9063" s="2" t="s">
        <v>17875</v>
      </c>
      <c r="E9063" s="2" t="s">
        <v>7357</v>
      </c>
      <c r="F9063" s="2">
        <v>83101800</v>
      </c>
      <c r="G9063" s="2" t="s">
        <v>330</v>
      </c>
      <c r="H9063" s="2">
        <v>1</v>
      </c>
      <c r="I9063" s="2">
        <v>12</v>
      </c>
      <c r="J9063" s="2">
        <v>16</v>
      </c>
      <c r="K9063" s="2">
        <v>1</v>
      </c>
      <c r="L9063" s="3">
        <v>3090420.42</v>
      </c>
      <c r="M9063" s="2" t="s">
        <v>20</v>
      </c>
      <c r="N9063" s="4" t="s">
        <v>21</v>
      </c>
    </row>
    <row r="9064" spans="1:14" x14ac:dyDescent="0.25">
      <c r="A9064" s="1" t="s">
        <v>363</v>
      </c>
      <c r="B9064" s="2" t="s">
        <v>477</v>
      </c>
      <c r="C9064" s="2" t="s">
        <v>478</v>
      </c>
      <c r="D9064" s="2" t="s">
        <v>17875</v>
      </c>
      <c r="E9064" s="2" t="s">
        <v>7365</v>
      </c>
      <c r="F9064" s="2">
        <v>83101800</v>
      </c>
      <c r="G9064" s="2" t="s">
        <v>330</v>
      </c>
      <c r="H9064" s="2">
        <v>1</v>
      </c>
      <c r="I9064" s="2">
        <v>12</v>
      </c>
      <c r="J9064" s="2">
        <v>16</v>
      </c>
      <c r="K9064" s="2">
        <v>1</v>
      </c>
      <c r="L9064" s="3">
        <v>18324761</v>
      </c>
      <c r="M9064" s="2" t="s">
        <v>20</v>
      </c>
      <c r="N9064" s="4" t="s">
        <v>21</v>
      </c>
    </row>
    <row r="9065" spans="1:14" x14ac:dyDescent="0.25">
      <c r="A9065" s="1" t="s">
        <v>363</v>
      </c>
      <c r="B9065" s="2" t="s">
        <v>477</v>
      </c>
      <c r="C9065" s="2" t="s">
        <v>478</v>
      </c>
      <c r="D9065" s="2" t="s">
        <v>17875</v>
      </c>
      <c r="E9065" s="2" t="s">
        <v>7362</v>
      </c>
      <c r="F9065" s="2">
        <v>83101800</v>
      </c>
      <c r="G9065" s="2" t="s">
        <v>330</v>
      </c>
      <c r="H9065" s="2">
        <v>1</v>
      </c>
      <c r="I9065" s="2">
        <v>12</v>
      </c>
      <c r="J9065" s="2">
        <v>16</v>
      </c>
      <c r="K9065" s="2">
        <v>1</v>
      </c>
      <c r="L9065" s="3">
        <v>92800</v>
      </c>
      <c r="M9065" s="2" t="s">
        <v>20</v>
      </c>
      <c r="N9065" s="4" t="s">
        <v>21</v>
      </c>
    </row>
    <row r="9066" spans="1:14" x14ac:dyDescent="0.25">
      <c r="A9066" s="1" t="s">
        <v>363</v>
      </c>
      <c r="B9066" s="2" t="s">
        <v>477</v>
      </c>
      <c r="C9066" s="2" t="s">
        <v>478</v>
      </c>
      <c r="D9066" s="2" t="s">
        <v>17875</v>
      </c>
      <c r="E9066" s="2" t="s">
        <v>7365</v>
      </c>
      <c r="F9066" s="2">
        <v>83101800</v>
      </c>
      <c r="G9066" s="2" t="s">
        <v>330</v>
      </c>
      <c r="H9066" s="2">
        <v>1</v>
      </c>
      <c r="I9066" s="2">
        <v>11</v>
      </c>
      <c r="J9066" s="2">
        <v>16</v>
      </c>
      <c r="K9066" s="2">
        <v>1</v>
      </c>
      <c r="L9066" s="3">
        <v>6448871</v>
      </c>
      <c r="M9066" s="2" t="s">
        <v>20</v>
      </c>
      <c r="N9066" s="4" t="s">
        <v>21</v>
      </c>
    </row>
    <row r="9067" spans="1:14" x14ac:dyDescent="0.25">
      <c r="A9067" s="1" t="s">
        <v>363</v>
      </c>
      <c r="B9067" s="2" t="s">
        <v>477</v>
      </c>
      <c r="C9067" s="2" t="s">
        <v>478</v>
      </c>
      <c r="D9067" s="2" t="s">
        <v>17875</v>
      </c>
      <c r="E9067" s="2" t="s">
        <v>18591</v>
      </c>
      <c r="F9067" s="2">
        <v>83101601</v>
      </c>
      <c r="G9067" s="2" t="s">
        <v>330</v>
      </c>
      <c r="H9067" s="2">
        <v>1</v>
      </c>
      <c r="I9067" s="2">
        <v>12</v>
      </c>
      <c r="J9067" s="2">
        <v>10</v>
      </c>
      <c r="K9067" s="2">
        <v>1</v>
      </c>
      <c r="L9067" s="3">
        <v>5486715</v>
      </c>
      <c r="M9067" s="2" t="s">
        <v>20</v>
      </c>
      <c r="N9067" s="4" t="s">
        <v>21</v>
      </c>
    </row>
    <row r="9068" spans="1:14" x14ac:dyDescent="0.25">
      <c r="A9068" s="1" t="s">
        <v>363</v>
      </c>
      <c r="B9068" s="2" t="s">
        <v>477</v>
      </c>
      <c r="C9068" s="2" t="s">
        <v>478</v>
      </c>
      <c r="D9068" s="2" t="s">
        <v>17875</v>
      </c>
      <c r="E9068" s="2" t="s">
        <v>7372</v>
      </c>
      <c r="F9068" s="2">
        <v>83101601</v>
      </c>
      <c r="G9068" s="2" t="s">
        <v>330</v>
      </c>
      <c r="H9068" s="2">
        <v>1</v>
      </c>
      <c r="I9068" s="2">
        <v>12</v>
      </c>
      <c r="J9068" s="2">
        <v>10</v>
      </c>
      <c r="K9068" s="2">
        <v>1</v>
      </c>
      <c r="L9068" s="3">
        <v>5006257</v>
      </c>
      <c r="M9068" s="2" t="s">
        <v>20</v>
      </c>
      <c r="N9068" s="4" t="s">
        <v>21</v>
      </c>
    </row>
    <row r="9069" spans="1:14" x14ac:dyDescent="0.25">
      <c r="A9069" s="1" t="s">
        <v>363</v>
      </c>
      <c r="B9069" s="2" t="s">
        <v>477</v>
      </c>
      <c r="C9069" s="2" t="s">
        <v>478</v>
      </c>
      <c r="D9069" s="2" t="s">
        <v>17875</v>
      </c>
      <c r="E9069" s="2" t="s">
        <v>7373</v>
      </c>
      <c r="F9069" s="2">
        <v>83101601</v>
      </c>
      <c r="G9069" s="2" t="s">
        <v>330</v>
      </c>
      <c r="H9069" s="2">
        <v>1</v>
      </c>
      <c r="I9069" s="2">
        <v>12</v>
      </c>
      <c r="J9069" s="2">
        <v>10</v>
      </c>
      <c r="K9069" s="2">
        <v>1</v>
      </c>
      <c r="L9069" s="3">
        <v>5012090</v>
      </c>
      <c r="M9069" s="2" t="s">
        <v>20</v>
      </c>
      <c r="N9069" s="4" t="s">
        <v>21</v>
      </c>
    </row>
    <row r="9070" spans="1:14" x14ac:dyDescent="0.25">
      <c r="A9070" s="1" t="s">
        <v>363</v>
      </c>
      <c r="B9070" s="2" t="s">
        <v>477</v>
      </c>
      <c r="C9070" s="2" t="s">
        <v>478</v>
      </c>
      <c r="D9070" s="2" t="s">
        <v>17875</v>
      </c>
      <c r="E9070" s="2" t="s">
        <v>7374</v>
      </c>
      <c r="F9070" s="2">
        <v>83101601</v>
      </c>
      <c r="G9070" s="2" t="s">
        <v>330</v>
      </c>
      <c r="H9070" s="2">
        <v>1</v>
      </c>
      <c r="I9070" s="2">
        <v>12</v>
      </c>
      <c r="J9070" s="2">
        <v>10</v>
      </c>
      <c r="K9070" s="2">
        <v>1</v>
      </c>
      <c r="L9070" s="3">
        <v>5500997</v>
      </c>
      <c r="M9070" s="2" t="s">
        <v>20</v>
      </c>
      <c r="N9070" s="4" t="s">
        <v>21</v>
      </c>
    </row>
    <row r="9071" spans="1:14" x14ac:dyDescent="0.25">
      <c r="A9071" s="1" t="s">
        <v>363</v>
      </c>
      <c r="B9071" s="2" t="s">
        <v>477</v>
      </c>
      <c r="C9071" s="2" t="s">
        <v>478</v>
      </c>
      <c r="D9071" s="2" t="s">
        <v>17875</v>
      </c>
      <c r="E9071" s="2" t="s">
        <v>7375</v>
      </c>
      <c r="F9071" s="2">
        <v>83101601</v>
      </c>
      <c r="G9071" s="2" t="s">
        <v>330</v>
      </c>
      <c r="H9071" s="2">
        <v>1</v>
      </c>
      <c r="I9071" s="2">
        <v>12</v>
      </c>
      <c r="J9071" s="2">
        <v>10</v>
      </c>
      <c r="K9071" s="2">
        <v>1</v>
      </c>
      <c r="L9071" s="3">
        <v>5399842</v>
      </c>
      <c r="M9071" s="2" t="s">
        <v>20</v>
      </c>
      <c r="N9071" s="4" t="s">
        <v>21</v>
      </c>
    </row>
    <row r="9072" spans="1:14" x14ac:dyDescent="0.25">
      <c r="A9072" s="1" t="s">
        <v>363</v>
      </c>
      <c r="B9072" s="2" t="s">
        <v>477</v>
      </c>
      <c r="C9072" s="2" t="s">
        <v>478</v>
      </c>
      <c r="D9072" s="2" t="s">
        <v>17875</v>
      </c>
      <c r="E9072" s="2" t="s">
        <v>7376</v>
      </c>
      <c r="F9072" s="2">
        <v>83101601</v>
      </c>
      <c r="G9072" s="2" t="s">
        <v>330</v>
      </c>
      <c r="H9072" s="2">
        <v>1</v>
      </c>
      <c r="I9072" s="2">
        <v>12</v>
      </c>
      <c r="J9072" s="2">
        <v>10</v>
      </c>
      <c r="K9072" s="2">
        <v>1</v>
      </c>
      <c r="L9072" s="3">
        <v>6055412</v>
      </c>
      <c r="M9072" s="2" t="s">
        <v>20</v>
      </c>
      <c r="N9072" s="4" t="s">
        <v>21</v>
      </c>
    </row>
    <row r="9073" spans="1:14" x14ac:dyDescent="0.25">
      <c r="A9073" s="1" t="s">
        <v>363</v>
      </c>
      <c r="B9073" s="2" t="s">
        <v>477</v>
      </c>
      <c r="C9073" s="2" t="s">
        <v>478</v>
      </c>
      <c r="D9073" s="2" t="s">
        <v>17875</v>
      </c>
      <c r="E9073" s="2" t="s">
        <v>7377</v>
      </c>
      <c r="F9073" s="2">
        <v>83101601</v>
      </c>
      <c r="G9073" s="2" t="s">
        <v>330</v>
      </c>
      <c r="H9073" s="2">
        <v>1</v>
      </c>
      <c r="I9073" s="2">
        <v>12</v>
      </c>
      <c r="J9073" s="2">
        <v>10</v>
      </c>
      <c r="K9073" s="2">
        <v>1</v>
      </c>
      <c r="L9073" s="3">
        <v>5566377</v>
      </c>
      <c r="M9073" s="2" t="s">
        <v>20</v>
      </c>
      <c r="N9073" s="4" t="s">
        <v>21</v>
      </c>
    </row>
    <row r="9074" spans="1:14" x14ac:dyDescent="0.25">
      <c r="A9074" s="1" t="s">
        <v>363</v>
      </c>
      <c r="B9074" s="2" t="s">
        <v>477</v>
      </c>
      <c r="C9074" s="2" t="s">
        <v>478</v>
      </c>
      <c r="D9074" s="2" t="s">
        <v>17875</v>
      </c>
      <c r="E9074" s="2" t="s">
        <v>7378</v>
      </c>
      <c r="F9074" s="2">
        <v>83101601</v>
      </c>
      <c r="G9074" s="2" t="s">
        <v>330</v>
      </c>
      <c r="H9074" s="2">
        <v>1</v>
      </c>
      <c r="I9074" s="2">
        <v>12</v>
      </c>
      <c r="J9074" s="2">
        <v>10</v>
      </c>
      <c r="K9074" s="2">
        <v>1</v>
      </c>
      <c r="L9074" s="3">
        <v>5304265</v>
      </c>
      <c r="M9074" s="2" t="s">
        <v>20</v>
      </c>
      <c r="N9074" s="4" t="s">
        <v>21</v>
      </c>
    </row>
    <row r="9075" spans="1:14" x14ac:dyDescent="0.25">
      <c r="A9075" s="1" t="s">
        <v>363</v>
      </c>
      <c r="B9075" s="2" t="s">
        <v>477</v>
      </c>
      <c r="C9075" s="2" t="s">
        <v>478</v>
      </c>
      <c r="D9075" s="2" t="s">
        <v>17875</v>
      </c>
      <c r="E9075" s="2" t="s">
        <v>7379</v>
      </c>
      <c r="F9075" s="2">
        <v>83101601</v>
      </c>
      <c r="G9075" s="2" t="s">
        <v>330</v>
      </c>
      <c r="H9075" s="2">
        <v>1</v>
      </c>
      <c r="I9075" s="2">
        <v>12</v>
      </c>
      <c r="J9075" s="2">
        <v>10</v>
      </c>
      <c r="K9075" s="2">
        <v>1</v>
      </c>
      <c r="L9075" s="3">
        <v>5975770</v>
      </c>
      <c r="M9075" s="2" t="s">
        <v>20</v>
      </c>
      <c r="N9075" s="4" t="s">
        <v>21</v>
      </c>
    </row>
    <row r="9076" spans="1:14" x14ac:dyDescent="0.25">
      <c r="A9076" s="1" t="s">
        <v>363</v>
      </c>
      <c r="B9076" s="2" t="s">
        <v>477</v>
      </c>
      <c r="C9076" s="2" t="s">
        <v>478</v>
      </c>
      <c r="D9076" s="2" t="s">
        <v>17875</v>
      </c>
      <c r="E9076" s="2" t="s">
        <v>7380</v>
      </c>
      <c r="F9076" s="2">
        <v>83101601</v>
      </c>
      <c r="G9076" s="2" t="s">
        <v>330</v>
      </c>
      <c r="H9076" s="2">
        <v>1</v>
      </c>
      <c r="I9076" s="2">
        <v>12</v>
      </c>
      <c r="J9076" s="2">
        <v>10</v>
      </c>
      <c r="K9076" s="2">
        <v>1</v>
      </c>
      <c r="L9076" s="3">
        <v>6135622</v>
      </c>
      <c r="M9076" s="2" t="s">
        <v>20</v>
      </c>
      <c r="N9076" s="4" t="s">
        <v>21</v>
      </c>
    </row>
    <row r="9077" spans="1:14" x14ac:dyDescent="0.25">
      <c r="A9077" s="1" t="s">
        <v>363</v>
      </c>
      <c r="B9077" s="2" t="s">
        <v>477</v>
      </c>
      <c r="C9077" s="2" t="s">
        <v>478</v>
      </c>
      <c r="D9077" s="2" t="s">
        <v>17875</v>
      </c>
      <c r="E9077" s="2" t="s">
        <v>7381</v>
      </c>
      <c r="F9077" s="2">
        <v>83101601</v>
      </c>
      <c r="G9077" s="2" t="s">
        <v>330</v>
      </c>
      <c r="H9077" s="2">
        <v>1</v>
      </c>
      <c r="I9077" s="2">
        <v>12</v>
      </c>
      <c r="J9077" s="2">
        <v>10</v>
      </c>
      <c r="K9077" s="2">
        <v>1</v>
      </c>
      <c r="L9077" s="3">
        <v>5751974</v>
      </c>
      <c r="M9077" s="2" t="s">
        <v>20</v>
      </c>
      <c r="N9077" s="4" t="s">
        <v>21</v>
      </c>
    </row>
    <row r="9078" spans="1:14" x14ac:dyDescent="0.25">
      <c r="A9078" s="1" t="s">
        <v>363</v>
      </c>
      <c r="B9078" s="2" t="s">
        <v>477</v>
      </c>
      <c r="C9078" s="2" t="s">
        <v>478</v>
      </c>
      <c r="D9078" s="2" t="s">
        <v>17875</v>
      </c>
      <c r="E9078" s="2" t="s">
        <v>7382</v>
      </c>
      <c r="F9078" s="2">
        <v>83101601</v>
      </c>
      <c r="G9078" s="2" t="s">
        <v>330</v>
      </c>
      <c r="H9078" s="2">
        <v>1</v>
      </c>
      <c r="I9078" s="2">
        <v>12</v>
      </c>
      <c r="J9078" s="2">
        <v>10</v>
      </c>
      <c r="K9078" s="2">
        <v>1</v>
      </c>
      <c r="L9078" s="3">
        <v>6172357</v>
      </c>
      <c r="M9078" s="2" t="s">
        <v>20</v>
      </c>
      <c r="N9078" s="4" t="s">
        <v>21</v>
      </c>
    </row>
    <row r="9079" spans="1:14" x14ac:dyDescent="0.25">
      <c r="A9079" s="1" t="s">
        <v>363</v>
      </c>
      <c r="B9079" s="2" t="s">
        <v>477</v>
      </c>
      <c r="C9079" s="2" t="s">
        <v>2700</v>
      </c>
      <c r="D9079" s="2" t="s">
        <v>17966</v>
      </c>
      <c r="E9079" s="2" t="s">
        <v>7383</v>
      </c>
      <c r="F9079" s="2">
        <v>83101500</v>
      </c>
      <c r="G9079" s="2" t="s">
        <v>330</v>
      </c>
      <c r="H9079" s="2">
        <v>1</v>
      </c>
      <c r="I9079" s="2">
        <v>12</v>
      </c>
      <c r="J9079" s="2">
        <v>16</v>
      </c>
      <c r="K9079" s="2">
        <v>1</v>
      </c>
      <c r="L9079" s="3">
        <v>17468040</v>
      </c>
      <c r="M9079" s="2" t="s">
        <v>20</v>
      </c>
      <c r="N9079" s="4" t="s">
        <v>21</v>
      </c>
    </row>
    <row r="9080" spans="1:14" x14ac:dyDescent="0.25">
      <c r="A9080" s="1" t="s">
        <v>363</v>
      </c>
      <c r="B9080" s="2" t="s">
        <v>477</v>
      </c>
      <c r="C9080" s="2" t="s">
        <v>2700</v>
      </c>
      <c r="D9080" s="2" t="s">
        <v>17966</v>
      </c>
      <c r="E9080" s="2" t="s">
        <v>7384</v>
      </c>
      <c r="F9080" s="2">
        <v>83101500</v>
      </c>
      <c r="G9080" s="2" t="s">
        <v>330</v>
      </c>
      <c r="H9080" s="2">
        <v>1</v>
      </c>
      <c r="I9080" s="2">
        <v>12</v>
      </c>
      <c r="J9080" s="2">
        <v>16</v>
      </c>
      <c r="K9080" s="2">
        <v>1</v>
      </c>
      <c r="L9080" s="3">
        <v>19157248</v>
      </c>
      <c r="M9080" s="2" t="s">
        <v>20</v>
      </c>
      <c r="N9080" s="4" t="s">
        <v>21</v>
      </c>
    </row>
    <row r="9081" spans="1:14" x14ac:dyDescent="0.25">
      <c r="A9081" s="1" t="s">
        <v>363</v>
      </c>
      <c r="B9081" s="2" t="s">
        <v>477</v>
      </c>
      <c r="C9081" s="2" t="s">
        <v>2700</v>
      </c>
      <c r="D9081" s="2" t="s">
        <v>17966</v>
      </c>
      <c r="E9081" s="2" t="s">
        <v>7385</v>
      </c>
      <c r="F9081" s="2">
        <v>83101500</v>
      </c>
      <c r="G9081" s="2" t="s">
        <v>330</v>
      </c>
      <c r="H9081" s="2">
        <v>1</v>
      </c>
      <c r="I9081" s="2">
        <v>12</v>
      </c>
      <c r="J9081" s="2">
        <v>16</v>
      </c>
      <c r="K9081" s="2">
        <v>1</v>
      </c>
      <c r="L9081" s="3">
        <v>14656584</v>
      </c>
      <c r="M9081" s="2" t="s">
        <v>20</v>
      </c>
      <c r="N9081" s="4" t="s">
        <v>21</v>
      </c>
    </row>
    <row r="9082" spans="1:14" x14ac:dyDescent="0.25">
      <c r="A9082" s="1" t="s">
        <v>363</v>
      </c>
      <c r="B9082" s="2" t="s">
        <v>477</v>
      </c>
      <c r="C9082" s="2" t="s">
        <v>2700</v>
      </c>
      <c r="D9082" s="2" t="s">
        <v>17966</v>
      </c>
      <c r="E9082" s="2" t="s">
        <v>7386</v>
      </c>
      <c r="F9082" s="2">
        <v>83101500</v>
      </c>
      <c r="G9082" s="2" t="s">
        <v>330</v>
      </c>
      <c r="H9082" s="2">
        <v>1</v>
      </c>
      <c r="I9082" s="2">
        <v>12</v>
      </c>
      <c r="J9082" s="2">
        <v>16</v>
      </c>
      <c r="K9082" s="2">
        <v>1</v>
      </c>
      <c r="L9082" s="3">
        <v>14714362</v>
      </c>
      <c r="M9082" s="2" t="s">
        <v>20</v>
      </c>
      <c r="N9082" s="4" t="s">
        <v>21</v>
      </c>
    </row>
    <row r="9083" spans="1:14" x14ac:dyDescent="0.25">
      <c r="A9083" s="1" t="s">
        <v>363</v>
      </c>
      <c r="B9083" s="2" t="s">
        <v>477</v>
      </c>
      <c r="C9083" s="2" t="s">
        <v>2700</v>
      </c>
      <c r="D9083" s="2" t="s">
        <v>17966</v>
      </c>
      <c r="E9083" s="2" t="s">
        <v>7387</v>
      </c>
      <c r="F9083" s="2">
        <v>83101500</v>
      </c>
      <c r="G9083" s="2" t="s">
        <v>330</v>
      </c>
      <c r="H9083" s="2">
        <v>1</v>
      </c>
      <c r="I9083" s="2">
        <v>12</v>
      </c>
      <c r="J9083" s="2">
        <v>16</v>
      </c>
      <c r="K9083" s="2">
        <v>1</v>
      </c>
      <c r="L9083" s="3">
        <v>13257412</v>
      </c>
      <c r="M9083" s="2" t="s">
        <v>20</v>
      </c>
      <c r="N9083" s="4" t="s">
        <v>21</v>
      </c>
    </row>
    <row r="9084" spans="1:14" x14ac:dyDescent="0.25">
      <c r="A9084" s="1" t="s">
        <v>363</v>
      </c>
      <c r="B9084" s="2" t="s">
        <v>477</v>
      </c>
      <c r="C9084" s="2" t="s">
        <v>2700</v>
      </c>
      <c r="D9084" s="2" t="s">
        <v>17966</v>
      </c>
      <c r="E9084" s="2" t="s">
        <v>7388</v>
      </c>
      <c r="F9084" s="2">
        <v>83101500</v>
      </c>
      <c r="G9084" s="2" t="s">
        <v>330</v>
      </c>
      <c r="H9084" s="2">
        <v>1</v>
      </c>
      <c r="I9084" s="2">
        <v>12</v>
      </c>
      <c r="J9084" s="2">
        <v>16</v>
      </c>
      <c r="K9084" s="2">
        <v>1</v>
      </c>
      <c r="L9084" s="3">
        <v>11149582</v>
      </c>
      <c r="M9084" s="2" t="s">
        <v>20</v>
      </c>
      <c r="N9084" s="4" t="s">
        <v>21</v>
      </c>
    </row>
    <row r="9085" spans="1:14" x14ac:dyDescent="0.25">
      <c r="A9085" s="1" t="s">
        <v>363</v>
      </c>
      <c r="B9085" s="2" t="s">
        <v>477</v>
      </c>
      <c r="C9085" s="2" t="s">
        <v>2700</v>
      </c>
      <c r="D9085" s="2" t="s">
        <v>17966</v>
      </c>
      <c r="E9085" s="2" t="s">
        <v>7389</v>
      </c>
      <c r="F9085" s="2">
        <v>83101500</v>
      </c>
      <c r="G9085" s="2" t="s">
        <v>330</v>
      </c>
      <c r="H9085" s="2">
        <v>1</v>
      </c>
      <c r="I9085" s="2">
        <v>12</v>
      </c>
      <c r="J9085" s="2">
        <v>16</v>
      </c>
      <c r="K9085" s="2">
        <v>1</v>
      </c>
      <c r="L9085" s="3">
        <v>13760417</v>
      </c>
      <c r="M9085" s="2" t="s">
        <v>20</v>
      </c>
      <c r="N9085" s="4" t="s">
        <v>21</v>
      </c>
    </row>
    <row r="9086" spans="1:14" x14ac:dyDescent="0.25">
      <c r="A9086" s="1" t="s">
        <v>363</v>
      </c>
      <c r="B9086" s="2" t="s">
        <v>477</v>
      </c>
      <c r="C9086" s="2" t="s">
        <v>2700</v>
      </c>
      <c r="D9086" s="2" t="s">
        <v>17966</v>
      </c>
      <c r="E9086" s="2" t="s">
        <v>7390</v>
      </c>
      <c r="F9086" s="2">
        <v>83101500</v>
      </c>
      <c r="G9086" s="2" t="s">
        <v>330</v>
      </c>
      <c r="H9086" s="2">
        <v>1</v>
      </c>
      <c r="I9086" s="2">
        <v>12</v>
      </c>
      <c r="J9086" s="2">
        <v>16</v>
      </c>
      <c r="K9086" s="2">
        <v>1</v>
      </c>
      <c r="L9086" s="3">
        <v>11557240</v>
      </c>
      <c r="M9086" s="2" t="s">
        <v>20</v>
      </c>
      <c r="N9086" s="4" t="s">
        <v>21</v>
      </c>
    </row>
    <row r="9087" spans="1:14" x14ac:dyDescent="0.25">
      <c r="A9087" s="1" t="s">
        <v>363</v>
      </c>
      <c r="B9087" s="2" t="s">
        <v>477</v>
      </c>
      <c r="C9087" s="2" t="s">
        <v>2700</v>
      </c>
      <c r="D9087" s="2" t="s">
        <v>17966</v>
      </c>
      <c r="E9087" s="2" t="s">
        <v>7391</v>
      </c>
      <c r="F9087" s="2">
        <v>83101500</v>
      </c>
      <c r="G9087" s="2" t="s">
        <v>330</v>
      </c>
      <c r="H9087" s="2">
        <v>1</v>
      </c>
      <c r="I9087" s="2">
        <v>12</v>
      </c>
      <c r="J9087" s="2">
        <v>10</v>
      </c>
      <c r="K9087" s="2">
        <v>1</v>
      </c>
      <c r="L9087" s="3">
        <v>10986955</v>
      </c>
      <c r="M9087" s="2" t="s">
        <v>20</v>
      </c>
      <c r="N9087" s="4" t="s">
        <v>21</v>
      </c>
    </row>
    <row r="9088" spans="1:14" x14ac:dyDescent="0.25">
      <c r="A9088" s="1" t="s">
        <v>363</v>
      </c>
      <c r="B9088" s="2" t="s">
        <v>477</v>
      </c>
      <c r="C9088" s="2" t="s">
        <v>2700</v>
      </c>
      <c r="D9088" s="2" t="s">
        <v>17966</v>
      </c>
      <c r="E9088" s="2" t="s">
        <v>7392</v>
      </c>
      <c r="F9088" s="2">
        <v>83101500</v>
      </c>
      <c r="G9088" s="2" t="s">
        <v>330</v>
      </c>
      <c r="H9088" s="2">
        <v>1</v>
      </c>
      <c r="I9088" s="2">
        <v>12</v>
      </c>
      <c r="J9088" s="2">
        <v>16</v>
      </c>
      <c r="K9088" s="2">
        <v>1</v>
      </c>
      <c r="L9088" s="3">
        <v>10781934</v>
      </c>
      <c r="M9088" s="2" t="s">
        <v>20</v>
      </c>
      <c r="N9088" s="4" t="s">
        <v>21</v>
      </c>
    </row>
    <row r="9089" spans="1:14" x14ac:dyDescent="0.25">
      <c r="A9089" s="1" t="s">
        <v>363</v>
      </c>
      <c r="B9089" s="2" t="s">
        <v>477</v>
      </c>
      <c r="C9089" s="2" t="s">
        <v>2700</v>
      </c>
      <c r="D9089" s="2" t="s">
        <v>17966</v>
      </c>
      <c r="E9089" s="2" t="s">
        <v>7391</v>
      </c>
      <c r="F9089" s="2">
        <v>83101500</v>
      </c>
      <c r="G9089" s="2" t="s">
        <v>330</v>
      </c>
      <c r="H9089" s="2">
        <v>1</v>
      </c>
      <c r="I9089" s="2">
        <v>12</v>
      </c>
      <c r="J9089" s="2">
        <v>16</v>
      </c>
      <c r="K9089" s="2">
        <v>1</v>
      </c>
      <c r="L9089" s="3">
        <v>27497181</v>
      </c>
      <c r="M9089" s="2" t="s">
        <v>20</v>
      </c>
      <c r="N9089" s="4" t="s">
        <v>21</v>
      </c>
    </row>
    <row r="9090" spans="1:14" x14ac:dyDescent="0.25">
      <c r="A9090" s="1" t="s">
        <v>363</v>
      </c>
      <c r="B9090" s="2" t="s">
        <v>591</v>
      </c>
      <c r="C9090" s="2" t="s">
        <v>2718</v>
      </c>
      <c r="D9090" s="2" t="s">
        <v>17969</v>
      </c>
      <c r="E9090" s="2" t="s">
        <v>7393</v>
      </c>
      <c r="F9090" s="2">
        <v>80131800</v>
      </c>
      <c r="G9090" s="2" t="s">
        <v>330</v>
      </c>
      <c r="H9090" s="2">
        <v>1</v>
      </c>
      <c r="I9090" s="2">
        <v>12</v>
      </c>
      <c r="J9090" s="2">
        <v>10</v>
      </c>
      <c r="K9090" s="2">
        <v>1</v>
      </c>
      <c r="L9090" s="3">
        <v>2400000</v>
      </c>
      <c r="M9090" s="2" t="s">
        <v>20</v>
      </c>
      <c r="N9090" s="4" t="s">
        <v>21</v>
      </c>
    </row>
    <row r="9091" spans="1:14" x14ac:dyDescent="0.25">
      <c r="A9091" s="1" t="s">
        <v>363</v>
      </c>
      <c r="B9091" s="2" t="s">
        <v>278</v>
      </c>
      <c r="C9091" s="2" t="s">
        <v>606</v>
      </c>
      <c r="D9091" s="2" t="s">
        <v>17890</v>
      </c>
      <c r="E9091" s="2" t="s">
        <v>5916</v>
      </c>
      <c r="F9091" s="2">
        <v>78181505</v>
      </c>
      <c r="G9091" s="2" t="s">
        <v>490</v>
      </c>
      <c r="H9091" s="2">
        <v>1</v>
      </c>
      <c r="I9091" s="2">
        <v>11</v>
      </c>
      <c r="J9091" s="2">
        <v>16</v>
      </c>
      <c r="K9091" s="2">
        <v>1</v>
      </c>
      <c r="L9091" s="3">
        <v>7586247</v>
      </c>
      <c r="M9091" s="2" t="s">
        <v>20</v>
      </c>
      <c r="N9091" s="4" t="s">
        <v>21</v>
      </c>
    </row>
    <row r="9092" spans="1:14" x14ac:dyDescent="0.25">
      <c r="A9092" s="1" t="s">
        <v>363</v>
      </c>
      <c r="B9092" s="2" t="s">
        <v>278</v>
      </c>
      <c r="C9092" s="2" t="s">
        <v>606</v>
      </c>
      <c r="D9092" s="2" t="s">
        <v>17890</v>
      </c>
      <c r="E9092" s="2" t="s">
        <v>7394</v>
      </c>
      <c r="F9092" s="2">
        <v>70171501</v>
      </c>
      <c r="G9092" s="2" t="s">
        <v>490</v>
      </c>
      <c r="H9092" s="2">
        <v>1</v>
      </c>
      <c r="I9092" s="2">
        <v>11</v>
      </c>
      <c r="J9092" s="2">
        <v>10</v>
      </c>
      <c r="K9092" s="2">
        <v>1</v>
      </c>
      <c r="L9092" s="3">
        <v>11995200</v>
      </c>
      <c r="M9092" s="2" t="s">
        <v>20</v>
      </c>
      <c r="N9092" s="4" t="s">
        <v>17384</v>
      </c>
    </row>
    <row r="9093" spans="1:14" x14ac:dyDescent="0.25">
      <c r="A9093" s="1" t="s">
        <v>363</v>
      </c>
      <c r="B9093" s="2" t="s">
        <v>278</v>
      </c>
      <c r="C9093" s="2" t="s">
        <v>606</v>
      </c>
      <c r="D9093" s="2" t="s">
        <v>17890</v>
      </c>
      <c r="E9093" s="2" t="s">
        <v>7394</v>
      </c>
      <c r="F9093" s="2">
        <v>70171501</v>
      </c>
      <c r="G9093" s="2" t="s">
        <v>810</v>
      </c>
      <c r="H9093" s="2">
        <v>5</v>
      </c>
      <c r="I9093" s="2">
        <v>11</v>
      </c>
      <c r="J9093" s="2">
        <v>16</v>
      </c>
      <c r="K9093" s="2">
        <v>1</v>
      </c>
      <c r="L9093" s="3">
        <v>598590</v>
      </c>
      <c r="M9093" s="2" t="s">
        <v>20</v>
      </c>
      <c r="N9093" s="4" t="s">
        <v>21</v>
      </c>
    </row>
    <row r="9094" spans="1:14" x14ac:dyDescent="0.25">
      <c r="A9094" s="1" t="s">
        <v>363</v>
      </c>
      <c r="B9094" s="2" t="s">
        <v>278</v>
      </c>
      <c r="C9094" s="2" t="s">
        <v>606</v>
      </c>
      <c r="D9094" s="2" t="s">
        <v>17890</v>
      </c>
      <c r="E9094" s="2" t="s">
        <v>7395</v>
      </c>
      <c r="F9094" s="2">
        <v>70171501</v>
      </c>
      <c r="G9094" s="2" t="s">
        <v>490</v>
      </c>
      <c r="H9094" s="2">
        <v>1</v>
      </c>
      <c r="I9094" s="2">
        <v>11</v>
      </c>
      <c r="J9094" s="2">
        <v>10</v>
      </c>
      <c r="K9094" s="2">
        <v>1</v>
      </c>
      <c r="L9094" s="3">
        <v>590000</v>
      </c>
      <c r="M9094" s="2" t="s">
        <v>20</v>
      </c>
      <c r="N9094" s="4" t="s">
        <v>17384</v>
      </c>
    </row>
    <row r="9095" spans="1:14" x14ac:dyDescent="0.25">
      <c r="A9095" s="1" t="s">
        <v>363</v>
      </c>
      <c r="B9095" s="2" t="s">
        <v>151</v>
      </c>
      <c r="C9095" s="2" t="s">
        <v>152</v>
      </c>
      <c r="D9095" s="2" t="s">
        <v>153</v>
      </c>
      <c r="E9095" s="2" t="s">
        <v>7396</v>
      </c>
      <c r="F9095" s="2">
        <v>83111501</v>
      </c>
      <c r="G9095" s="2" t="s">
        <v>330</v>
      </c>
      <c r="H9095" s="2">
        <v>1</v>
      </c>
      <c r="I9095" s="2">
        <v>12</v>
      </c>
      <c r="J9095" s="2">
        <v>16</v>
      </c>
      <c r="K9095" s="2">
        <v>1</v>
      </c>
      <c r="L9095" s="3">
        <v>922250</v>
      </c>
      <c r="M9095" s="2" t="s">
        <v>20</v>
      </c>
      <c r="N9095" s="4" t="s">
        <v>21</v>
      </c>
    </row>
    <row r="9096" spans="1:14" x14ac:dyDescent="0.25">
      <c r="A9096" s="1" t="s">
        <v>363</v>
      </c>
      <c r="B9096" s="2" t="s">
        <v>151</v>
      </c>
      <c r="C9096" s="2" t="s">
        <v>152</v>
      </c>
      <c r="D9096" s="2" t="s">
        <v>153</v>
      </c>
      <c r="E9096" s="2" t="s">
        <v>7397</v>
      </c>
      <c r="F9096" s="2">
        <v>83111501</v>
      </c>
      <c r="G9096" s="2" t="s">
        <v>330</v>
      </c>
      <c r="H9096" s="2">
        <v>1</v>
      </c>
      <c r="I9096" s="2">
        <v>12</v>
      </c>
      <c r="J9096" s="2">
        <v>16</v>
      </c>
      <c r="K9096" s="2">
        <v>1</v>
      </c>
      <c r="L9096" s="3">
        <v>922250</v>
      </c>
      <c r="M9096" s="2" t="s">
        <v>20</v>
      </c>
      <c r="N9096" s="4" t="s">
        <v>21</v>
      </c>
    </row>
    <row r="9097" spans="1:14" x14ac:dyDescent="0.25">
      <c r="A9097" s="1" t="s">
        <v>363</v>
      </c>
      <c r="B9097" s="2" t="s">
        <v>151</v>
      </c>
      <c r="C9097" s="2" t="s">
        <v>152</v>
      </c>
      <c r="D9097" s="2" t="s">
        <v>153</v>
      </c>
      <c r="E9097" s="2" t="s">
        <v>7398</v>
      </c>
      <c r="F9097" s="2">
        <v>83111501</v>
      </c>
      <c r="G9097" s="2" t="s">
        <v>330</v>
      </c>
      <c r="H9097" s="2">
        <v>1</v>
      </c>
      <c r="I9097" s="2">
        <v>12</v>
      </c>
      <c r="J9097" s="2">
        <v>16</v>
      </c>
      <c r="K9097" s="2">
        <v>1</v>
      </c>
      <c r="L9097" s="3">
        <v>922250</v>
      </c>
      <c r="M9097" s="2" t="s">
        <v>20</v>
      </c>
      <c r="N9097" s="4" t="s">
        <v>21</v>
      </c>
    </row>
    <row r="9098" spans="1:14" x14ac:dyDescent="0.25">
      <c r="A9098" s="1" t="s">
        <v>363</v>
      </c>
      <c r="B9098" s="2" t="s">
        <v>151</v>
      </c>
      <c r="C9098" s="2" t="s">
        <v>152</v>
      </c>
      <c r="D9098" s="2" t="s">
        <v>153</v>
      </c>
      <c r="E9098" s="2" t="s">
        <v>7399</v>
      </c>
      <c r="F9098" s="2">
        <v>83111501</v>
      </c>
      <c r="G9098" s="2" t="s">
        <v>330</v>
      </c>
      <c r="H9098" s="2">
        <v>1</v>
      </c>
      <c r="I9098" s="2">
        <v>12</v>
      </c>
      <c r="J9098" s="2">
        <v>16</v>
      </c>
      <c r="K9098" s="2">
        <v>1</v>
      </c>
      <c r="L9098" s="3">
        <v>922250</v>
      </c>
      <c r="M9098" s="2" t="s">
        <v>20</v>
      </c>
      <c r="N9098" s="4" t="s">
        <v>21</v>
      </c>
    </row>
    <row r="9099" spans="1:14" x14ac:dyDescent="0.25">
      <c r="A9099" s="1" t="s">
        <v>363</v>
      </c>
      <c r="B9099" s="2" t="s">
        <v>151</v>
      </c>
      <c r="C9099" s="2" t="s">
        <v>152</v>
      </c>
      <c r="D9099" s="2" t="s">
        <v>153</v>
      </c>
      <c r="E9099" s="2" t="s">
        <v>7400</v>
      </c>
      <c r="F9099" s="2">
        <v>83111501</v>
      </c>
      <c r="G9099" s="2" t="s">
        <v>330</v>
      </c>
      <c r="H9099" s="2">
        <v>1</v>
      </c>
      <c r="I9099" s="2">
        <v>12</v>
      </c>
      <c r="J9099" s="2">
        <v>16</v>
      </c>
      <c r="K9099" s="2">
        <v>1</v>
      </c>
      <c r="L9099" s="3">
        <v>922250</v>
      </c>
      <c r="M9099" s="2" t="s">
        <v>20</v>
      </c>
      <c r="N9099" s="4" t="s">
        <v>21</v>
      </c>
    </row>
    <row r="9100" spans="1:14" x14ac:dyDescent="0.25">
      <c r="A9100" s="1" t="s">
        <v>363</v>
      </c>
      <c r="B9100" s="2" t="s">
        <v>151</v>
      </c>
      <c r="C9100" s="2" t="s">
        <v>152</v>
      </c>
      <c r="D9100" s="2" t="s">
        <v>153</v>
      </c>
      <c r="E9100" s="2" t="s">
        <v>7401</v>
      </c>
      <c r="F9100" s="2">
        <v>83111501</v>
      </c>
      <c r="G9100" s="2" t="s">
        <v>330</v>
      </c>
      <c r="H9100" s="2">
        <v>1</v>
      </c>
      <c r="I9100" s="2">
        <v>12</v>
      </c>
      <c r="J9100" s="2">
        <v>16</v>
      </c>
      <c r="K9100" s="2">
        <v>1</v>
      </c>
      <c r="L9100" s="3">
        <v>922250</v>
      </c>
      <c r="M9100" s="2" t="s">
        <v>20</v>
      </c>
      <c r="N9100" s="4" t="s">
        <v>21</v>
      </c>
    </row>
    <row r="9101" spans="1:14" x14ac:dyDescent="0.25">
      <c r="A9101" s="1" t="s">
        <v>363</v>
      </c>
      <c r="B9101" s="2" t="s">
        <v>151</v>
      </c>
      <c r="C9101" s="2" t="s">
        <v>152</v>
      </c>
      <c r="D9101" s="2" t="s">
        <v>153</v>
      </c>
      <c r="E9101" s="2" t="s">
        <v>7402</v>
      </c>
      <c r="F9101" s="2">
        <v>83111501</v>
      </c>
      <c r="G9101" s="2" t="s">
        <v>330</v>
      </c>
      <c r="H9101" s="2">
        <v>1</v>
      </c>
      <c r="I9101" s="2">
        <v>12</v>
      </c>
      <c r="J9101" s="2">
        <v>16</v>
      </c>
      <c r="K9101" s="2">
        <v>1</v>
      </c>
      <c r="L9101" s="3">
        <v>922250</v>
      </c>
      <c r="M9101" s="2" t="s">
        <v>20</v>
      </c>
      <c r="N9101" s="4" t="s">
        <v>21</v>
      </c>
    </row>
    <row r="9102" spans="1:14" x14ac:dyDescent="0.25">
      <c r="A9102" s="1" t="s">
        <v>363</v>
      </c>
      <c r="B9102" s="2" t="s">
        <v>151</v>
      </c>
      <c r="C9102" s="2" t="s">
        <v>152</v>
      </c>
      <c r="D9102" s="2" t="s">
        <v>153</v>
      </c>
      <c r="E9102" s="2" t="s">
        <v>7403</v>
      </c>
      <c r="F9102" s="2">
        <v>83111501</v>
      </c>
      <c r="G9102" s="2" t="s">
        <v>330</v>
      </c>
      <c r="H9102" s="2">
        <v>1</v>
      </c>
      <c r="I9102" s="2">
        <v>12</v>
      </c>
      <c r="J9102" s="2">
        <v>16</v>
      </c>
      <c r="K9102" s="2">
        <v>1</v>
      </c>
      <c r="L9102" s="3">
        <v>922250</v>
      </c>
      <c r="M9102" s="2" t="s">
        <v>20</v>
      </c>
      <c r="N9102" s="4" t="s">
        <v>21</v>
      </c>
    </row>
    <row r="9103" spans="1:14" x14ac:dyDescent="0.25">
      <c r="A9103" s="1" t="s">
        <v>363</v>
      </c>
      <c r="B9103" s="2" t="s">
        <v>151</v>
      </c>
      <c r="C9103" s="2" t="s">
        <v>152</v>
      </c>
      <c r="D9103" s="2" t="s">
        <v>153</v>
      </c>
      <c r="E9103" s="2" t="s">
        <v>7404</v>
      </c>
      <c r="F9103" s="2">
        <v>83111501</v>
      </c>
      <c r="G9103" s="2" t="s">
        <v>330</v>
      </c>
      <c r="H9103" s="2">
        <v>1</v>
      </c>
      <c r="I9103" s="2">
        <v>12</v>
      </c>
      <c r="J9103" s="2">
        <v>16</v>
      </c>
      <c r="K9103" s="2">
        <v>1</v>
      </c>
      <c r="L9103" s="3">
        <v>922250</v>
      </c>
      <c r="M9103" s="2" t="s">
        <v>20</v>
      </c>
      <c r="N9103" s="4" t="s">
        <v>21</v>
      </c>
    </row>
    <row r="9104" spans="1:14" x14ac:dyDescent="0.25">
      <c r="A9104" s="1" t="s">
        <v>363</v>
      </c>
      <c r="B9104" s="2" t="s">
        <v>151</v>
      </c>
      <c r="C9104" s="2" t="s">
        <v>152</v>
      </c>
      <c r="D9104" s="2" t="s">
        <v>153</v>
      </c>
      <c r="E9104" s="2" t="s">
        <v>7404</v>
      </c>
      <c r="F9104" s="2">
        <v>83111501</v>
      </c>
      <c r="G9104" s="2" t="s">
        <v>330</v>
      </c>
      <c r="H9104" s="2">
        <v>1</v>
      </c>
      <c r="I9104" s="2">
        <v>12</v>
      </c>
      <c r="J9104" s="2">
        <v>16</v>
      </c>
      <c r="K9104" s="2">
        <v>1</v>
      </c>
      <c r="L9104" s="3">
        <v>922250</v>
      </c>
      <c r="M9104" s="2" t="s">
        <v>20</v>
      </c>
      <c r="N9104" s="4" t="s">
        <v>21</v>
      </c>
    </row>
    <row r="9105" spans="1:14" x14ac:dyDescent="0.25">
      <c r="A9105" s="1" t="s">
        <v>363</v>
      </c>
      <c r="B9105" s="2" t="s">
        <v>151</v>
      </c>
      <c r="C9105" s="2" t="s">
        <v>152</v>
      </c>
      <c r="D9105" s="2" t="s">
        <v>153</v>
      </c>
      <c r="E9105" s="2" t="s">
        <v>7405</v>
      </c>
      <c r="F9105" s="2">
        <v>83111501</v>
      </c>
      <c r="G9105" s="2" t="s">
        <v>330</v>
      </c>
      <c r="H9105" s="2">
        <v>1</v>
      </c>
      <c r="I9105" s="2">
        <v>12</v>
      </c>
      <c r="J9105" s="2">
        <v>16</v>
      </c>
      <c r="K9105" s="2">
        <v>1</v>
      </c>
      <c r="L9105" s="3">
        <v>922250</v>
      </c>
      <c r="M9105" s="2" t="s">
        <v>20</v>
      </c>
      <c r="N9105" s="4" t="s">
        <v>21</v>
      </c>
    </row>
    <row r="9106" spans="1:14" x14ac:dyDescent="0.25">
      <c r="A9106" s="1" t="s">
        <v>363</v>
      </c>
      <c r="B9106" s="2" t="s">
        <v>151</v>
      </c>
      <c r="C9106" s="2" t="s">
        <v>152</v>
      </c>
      <c r="D9106" s="2" t="s">
        <v>153</v>
      </c>
      <c r="E9106" s="2" t="s">
        <v>7406</v>
      </c>
      <c r="F9106" s="2">
        <v>83111501</v>
      </c>
      <c r="G9106" s="2" t="s">
        <v>330</v>
      </c>
      <c r="H9106" s="2">
        <v>1</v>
      </c>
      <c r="I9106" s="2">
        <v>12</v>
      </c>
      <c r="J9106" s="2">
        <v>16</v>
      </c>
      <c r="K9106" s="2">
        <v>1</v>
      </c>
      <c r="L9106" s="3">
        <v>922250</v>
      </c>
      <c r="M9106" s="2" t="s">
        <v>20</v>
      </c>
      <c r="N9106" s="4" t="s">
        <v>21</v>
      </c>
    </row>
    <row r="9107" spans="1:14" x14ac:dyDescent="0.25">
      <c r="A9107" s="1" t="s">
        <v>363</v>
      </c>
      <c r="B9107" s="2" t="s">
        <v>151</v>
      </c>
      <c r="C9107" s="2" t="s">
        <v>156</v>
      </c>
      <c r="D9107" s="2" t="s">
        <v>157</v>
      </c>
      <c r="E9107" s="2" t="s">
        <v>18592</v>
      </c>
      <c r="F9107" s="2">
        <v>81112100</v>
      </c>
      <c r="G9107" s="2" t="s">
        <v>330</v>
      </c>
      <c r="H9107" s="2">
        <v>1</v>
      </c>
      <c r="I9107" s="2">
        <v>12</v>
      </c>
      <c r="J9107" s="2">
        <v>16</v>
      </c>
      <c r="K9107" s="2">
        <v>1</v>
      </c>
      <c r="L9107" s="3">
        <v>486258</v>
      </c>
      <c r="M9107" s="2" t="s">
        <v>20</v>
      </c>
      <c r="N9107" s="4" t="s">
        <v>21</v>
      </c>
    </row>
    <row r="9108" spans="1:14" x14ac:dyDescent="0.25">
      <c r="A9108" s="1" t="s">
        <v>363</v>
      </c>
      <c r="B9108" s="2" t="s">
        <v>151</v>
      </c>
      <c r="C9108" s="2" t="s">
        <v>156</v>
      </c>
      <c r="D9108" s="2" t="s">
        <v>157</v>
      </c>
      <c r="E9108" s="2" t="s">
        <v>7407</v>
      </c>
      <c r="F9108" s="2">
        <v>81112100</v>
      </c>
      <c r="G9108" s="2" t="s">
        <v>330</v>
      </c>
      <c r="H9108" s="2">
        <v>1</v>
      </c>
      <c r="I9108" s="2">
        <v>12</v>
      </c>
      <c r="J9108" s="2">
        <v>16</v>
      </c>
      <c r="K9108" s="2">
        <v>1</v>
      </c>
      <c r="L9108" s="3">
        <v>486258</v>
      </c>
      <c r="M9108" s="2" t="s">
        <v>20</v>
      </c>
      <c r="N9108" s="4" t="s">
        <v>21</v>
      </c>
    </row>
    <row r="9109" spans="1:14" x14ac:dyDescent="0.25">
      <c r="A9109" s="1" t="s">
        <v>363</v>
      </c>
      <c r="B9109" s="2" t="s">
        <v>151</v>
      </c>
      <c r="C9109" s="2" t="s">
        <v>156</v>
      </c>
      <c r="D9109" s="2" t="s">
        <v>157</v>
      </c>
      <c r="E9109" s="2" t="s">
        <v>7408</v>
      </c>
      <c r="F9109" s="2">
        <v>81112100</v>
      </c>
      <c r="G9109" s="2" t="s">
        <v>330</v>
      </c>
      <c r="H9109" s="2">
        <v>1</v>
      </c>
      <c r="I9109" s="2">
        <v>12</v>
      </c>
      <c r="J9109" s="2">
        <v>16</v>
      </c>
      <c r="K9109" s="2">
        <v>1</v>
      </c>
      <c r="L9109" s="3">
        <v>486258</v>
      </c>
      <c r="M9109" s="2" t="s">
        <v>20</v>
      </c>
      <c r="N9109" s="4" t="s">
        <v>21</v>
      </c>
    </row>
    <row r="9110" spans="1:14" x14ac:dyDescent="0.25">
      <c r="A9110" s="1" t="s">
        <v>363</v>
      </c>
      <c r="B9110" s="2" t="s">
        <v>151</v>
      </c>
      <c r="C9110" s="2" t="s">
        <v>156</v>
      </c>
      <c r="D9110" s="2" t="s">
        <v>157</v>
      </c>
      <c r="E9110" s="2" t="s">
        <v>7409</v>
      </c>
      <c r="F9110" s="2">
        <v>81112100</v>
      </c>
      <c r="G9110" s="2" t="s">
        <v>330</v>
      </c>
      <c r="H9110" s="2">
        <v>1</v>
      </c>
      <c r="I9110" s="2">
        <v>12</v>
      </c>
      <c r="J9110" s="2">
        <v>16</v>
      </c>
      <c r="K9110" s="2">
        <v>1</v>
      </c>
      <c r="L9110" s="3">
        <v>486258</v>
      </c>
      <c r="M9110" s="2" t="s">
        <v>20</v>
      </c>
      <c r="N9110" s="4" t="s">
        <v>21</v>
      </c>
    </row>
    <row r="9111" spans="1:14" x14ac:dyDescent="0.25">
      <c r="A9111" s="1" t="s">
        <v>363</v>
      </c>
      <c r="B9111" s="2" t="s">
        <v>181</v>
      </c>
      <c r="C9111" s="2" t="s">
        <v>182</v>
      </c>
      <c r="D9111" s="2" t="s">
        <v>183</v>
      </c>
      <c r="E9111" s="2" t="s">
        <v>7410</v>
      </c>
      <c r="F9111" s="2">
        <v>72102103</v>
      </c>
      <c r="G9111" s="2" t="s">
        <v>490</v>
      </c>
      <c r="H9111" s="2">
        <v>2</v>
      </c>
      <c r="I9111" s="2">
        <v>4</v>
      </c>
      <c r="J9111" s="2">
        <v>16</v>
      </c>
      <c r="K9111" s="2">
        <v>1</v>
      </c>
      <c r="L9111" s="3">
        <v>13000000</v>
      </c>
      <c r="M9111" s="2" t="s">
        <v>20</v>
      </c>
      <c r="N9111" s="4" t="s">
        <v>21</v>
      </c>
    </row>
    <row r="9112" spans="1:14" x14ac:dyDescent="0.25">
      <c r="A9112" s="1" t="s">
        <v>363</v>
      </c>
      <c r="B9112" s="2" t="s">
        <v>181</v>
      </c>
      <c r="C9112" s="2" t="s">
        <v>182</v>
      </c>
      <c r="D9112" s="2" t="s">
        <v>183</v>
      </c>
      <c r="E9112" s="2" t="s">
        <v>7411</v>
      </c>
      <c r="F9112" s="2">
        <v>76111500</v>
      </c>
      <c r="G9112" s="2" t="s">
        <v>496</v>
      </c>
      <c r="H9112" s="2">
        <v>3</v>
      </c>
      <c r="I9112" s="2">
        <v>9</v>
      </c>
      <c r="J9112" s="2">
        <v>10</v>
      </c>
      <c r="K9112" s="2">
        <v>1</v>
      </c>
      <c r="L9112" s="3">
        <v>99708877.670000002</v>
      </c>
      <c r="M9112" s="2" t="s">
        <v>20</v>
      </c>
      <c r="N9112" s="4" t="s">
        <v>17384</v>
      </c>
    </row>
    <row r="9113" spans="1:14" x14ac:dyDescent="0.25">
      <c r="A9113" s="1" t="s">
        <v>363</v>
      </c>
      <c r="B9113" s="2" t="s">
        <v>181</v>
      </c>
      <c r="C9113" s="2" t="s">
        <v>182</v>
      </c>
      <c r="D9113" s="2" t="s">
        <v>183</v>
      </c>
      <c r="E9113" s="2" t="s">
        <v>7412</v>
      </c>
      <c r="F9113" s="2">
        <v>76111500</v>
      </c>
      <c r="G9113" s="2" t="s">
        <v>496</v>
      </c>
      <c r="H9113" s="2">
        <v>3</v>
      </c>
      <c r="I9113" s="2">
        <v>9</v>
      </c>
      <c r="J9113" s="2">
        <v>10</v>
      </c>
      <c r="K9113" s="2">
        <v>1</v>
      </c>
      <c r="L9113" s="3">
        <v>16500000</v>
      </c>
      <c r="M9113" s="2" t="s">
        <v>20</v>
      </c>
      <c r="N9113" s="4" t="s">
        <v>17384</v>
      </c>
    </row>
    <row r="9114" spans="1:14" x14ac:dyDescent="0.25">
      <c r="A9114" s="1" t="s">
        <v>363</v>
      </c>
      <c r="B9114" s="2" t="s">
        <v>181</v>
      </c>
      <c r="C9114" s="2" t="s">
        <v>182</v>
      </c>
      <c r="D9114" s="2" t="s">
        <v>183</v>
      </c>
      <c r="E9114" s="2" t="s">
        <v>7413</v>
      </c>
      <c r="F9114" s="2">
        <v>76111500</v>
      </c>
      <c r="G9114" s="2" t="s">
        <v>496</v>
      </c>
      <c r="H9114" s="2">
        <v>3</v>
      </c>
      <c r="I9114" s="2">
        <v>9</v>
      </c>
      <c r="J9114" s="2">
        <v>10</v>
      </c>
      <c r="K9114" s="2">
        <v>1</v>
      </c>
      <c r="L9114" s="3">
        <v>8140746.5199999996</v>
      </c>
      <c r="M9114" s="2" t="s">
        <v>20</v>
      </c>
      <c r="N9114" s="4" t="s">
        <v>17384</v>
      </c>
    </row>
    <row r="9115" spans="1:14" x14ac:dyDescent="0.25">
      <c r="A9115" s="1" t="s">
        <v>363</v>
      </c>
      <c r="B9115" s="2" t="s">
        <v>181</v>
      </c>
      <c r="C9115" s="2" t="s">
        <v>2889</v>
      </c>
      <c r="D9115" s="2" t="s">
        <v>17981</v>
      </c>
      <c r="E9115" s="2" t="s">
        <v>7414</v>
      </c>
      <c r="F9115" s="2">
        <v>70111703</v>
      </c>
      <c r="G9115" s="2" t="s">
        <v>496</v>
      </c>
      <c r="H9115" s="2">
        <v>3</v>
      </c>
      <c r="I9115" s="2">
        <v>9</v>
      </c>
      <c r="J9115" s="2">
        <v>10</v>
      </c>
      <c r="K9115" s="2">
        <v>1</v>
      </c>
      <c r="L9115" s="3">
        <v>75896118.419999987</v>
      </c>
      <c r="M9115" s="2" t="s">
        <v>20</v>
      </c>
      <c r="N9115" s="4" t="s">
        <v>17384</v>
      </c>
    </row>
    <row r="9116" spans="1:14" x14ac:dyDescent="0.25">
      <c r="A9116" s="1" t="s">
        <v>363</v>
      </c>
      <c r="B9116" s="2" t="s">
        <v>181</v>
      </c>
      <c r="C9116" s="2" t="s">
        <v>2889</v>
      </c>
      <c r="D9116" s="2" t="s">
        <v>17981</v>
      </c>
      <c r="E9116" s="2" t="s">
        <v>7415</v>
      </c>
      <c r="F9116" s="2">
        <v>70111703</v>
      </c>
      <c r="G9116" s="2" t="s">
        <v>496</v>
      </c>
      <c r="H9116" s="2">
        <v>3</v>
      </c>
      <c r="I9116" s="2">
        <v>9</v>
      </c>
      <c r="J9116" s="2">
        <v>16</v>
      </c>
      <c r="K9116" s="2">
        <v>1</v>
      </c>
      <c r="L9116" s="3">
        <v>7339447.7700000005</v>
      </c>
      <c r="M9116" s="2" t="s">
        <v>20</v>
      </c>
      <c r="N9116" s="4" t="s">
        <v>17384</v>
      </c>
    </row>
    <row r="9117" spans="1:14" x14ac:dyDescent="0.25">
      <c r="A9117" s="1" t="s">
        <v>363</v>
      </c>
      <c r="B9117" s="2" t="s">
        <v>162</v>
      </c>
      <c r="C9117" s="2" t="s">
        <v>457</v>
      </c>
      <c r="D9117" s="2" t="s">
        <v>17868</v>
      </c>
      <c r="E9117" s="2" t="s">
        <v>7416</v>
      </c>
      <c r="F9117" s="2">
        <v>78181507</v>
      </c>
      <c r="G9117" s="2" t="s">
        <v>496</v>
      </c>
      <c r="H9117" s="2">
        <v>3</v>
      </c>
      <c r="I9117" s="2">
        <v>9</v>
      </c>
      <c r="J9117" s="2">
        <v>10</v>
      </c>
      <c r="K9117" s="2">
        <v>1</v>
      </c>
      <c r="L9117" s="3">
        <v>55271800</v>
      </c>
      <c r="M9117" s="2" t="s">
        <v>20</v>
      </c>
      <c r="N9117" s="4" t="s">
        <v>17384</v>
      </c>
    </row>
    <row r="9118" spans="1:14" x14ac:dyDescent="0.25">
      <c r="A9118" s="1" t="s">
        <v>363</v>
      </c>
      <c r="B9118" s="2" t="s">
        <v>162</v>
      </c>
      <c r="C9118" s="2" t="s">
        <v>457</v>
      </c>
      <c r="D9118" s="2" t="s">
        <v>17868</v>
      </c>
      <c r="E9118" s="2" t="s">
        <v>7417</v>
      </c>
      <c r="F9118" s="2">
        <v>78181507</v>
      </c>
      <c r="G9118" s="2" t="s">
        <v>496</v>
      </c>
      <c r="H9118" s="2">
        <v>3</v>
      </c>
      <c r="I9118" s="2">
        <v>9</v>
      </c>
      <c r="J9118" s="2">
        <v>10</v>
      </c>
      <c r="K9118" s="2">
        <v>1</v>
      </c>
      <c r="L9118" s="3">
        <v>9000000</v>
      </c>
      <c r="M9118" s="2" t="s">
        <v>20</v>
      </c>
      <c r="N9118" s="4" t="s">
        <v>17384</v>
      </c>
    </row>
    <row r="9119" spans="1:14" x14ac:dyDescent="0.25">
      <c r="A9119" s="1" t="s">
        <v>363</v>
      </c>
      <c r="B9119" s="2" t="s">
        <v>162</v>
      </c>
      <c r="C9119" s="2" t="s">
        <v>567</v>
      </c>
      <c r="D9119" s="2" t="s">
        <v>17885</v>
      </c>
      <c r="E9119" s="2" t="s">
        <v>7418</v>
      </c>
      <c r="F9119" s="2">
        <v>72154103</v>
      </c>
      <c r="G9119" s="2" t="s">
        <v>496</v>
      </c>
      <c r="H9119" s="2">
        <v>5</v>
      </c>
      <c r="I9119" s="2">
        <v>4</v>
      </c>
      <c r="J9119" s="2">
        <v>10</v>
      </c>
      <c r="K9119" s="2">
        <v>1</v>
      </c>
      <c r="L9119" s="3">
        <v>4540000.01</v>
      </c>
      <c r="M9119" s="2" t="s">
        <v>20</v>
      </c>
      <c r="N9119" s="4" t="s">
        <v>21</v>
      </c>
    </row>
    <row r="9120" spans="1:14" x14ac:dyDescent="0.25">
      <c r="A9120" s="1" t="s">
        <v>363</v>
      </c>
      <c r="B9120" s="2" t="s">
        <v>162</v>
      </c>
      <c r="C9120" s="2" t="s">
        <v>567</v>
      </c>
      <c r="D9120" s="2" t="s">
        <v>17885</v>
      </c>
      <c r="E9120" s="2" t="s">
        <v>7419</v>
      </c>
      <c r="F9120" s="2">
        <v>73152108</v>
      </c>
      <c r="G9120" s="2" t="s">
        <v>496</v>
      </c>
      <c r="H9120" s="2">
        <v>5</v>
      </c>
      <c r="I9120" s="2">
        <v>4</v>
      </c>
      <c r="J9120" s="2">
        <v>10</v>
      </c>
      <c r="K9120" s="2">
        <v>1</v>
      </c>
      <c r="L9120" s="3">
        <v>19300000.550000001</v>
      </c>
      <c r="M9120" s="2" t="s">
        <v>20</v>
      </c>
      <c r="N9120" s="4" t="s">
        <v>21</v>
      </c>
    </row>
    <row r="9121" spans="1:14" x14ac:dyDescent="0.25">
      <c r="A9121" s="1" t="s">
        <v>363</v>
      </c>
      <c r="B9121" s="2" t="s">
        <v>162</v>
      </c>
      <c r="C9121" s="2" t="s">
        <v>567</v>
      </c>
      <c r="D9121" s="2" t="s">
        <v>17885</v>
      </c>
      <c r="E9121" s="2" t="s">
        <v>7420</v>
      </c>
      <c r="F9121" s="2">
        <v>73152101</v>
      </c>
      <c r="G9121" s="2" t="s">
        <v>490</v>
      </c>
      <c r="H9121" s="2">
        <v>4</v>
      </c>
      <c r="I9121" s="2">
        <v>4</v>
      </c>
      <c r="J9121" s="2">
        <v>16</v>
      </c>
      <c r="K9121" s="2">
        <v>1</v>
      </c>
      <c r="L9121" s="3">
        <v>535500</v>
      </c>
      <c r="M9121" s="2" t="s">
        <v>20</v>
      </c>
      <c r="N9121" s="4" t="s">
        <v>21</v>
      </c>
    </row>
    <row r="9122" spans="1:14" x14ac:dyDescent="0.25">
      <c r="A9122" s="1" t="s">
        <v>363</v>
      </c>
      <c r="B9122" s="2" t="s">
        <v>162</v>
      </c>
      <c r="C9122" s="2" t="s">
        <v>567</v>
      </c>
      <c r="D9122" s="2" t="s">
        <v>17885</v>
      </c>
      <c r="E9122" s="2" t="s">
        <v>7421</v>
      </c>
      <c r="F9122" s="2">
        <v>73152101</v>
      </c>
      <c r="G9122" s="2" t="s">
        <v>490</v>
      </c>
      <c r="H9122" s="2">
        <v>4</v>
      </c>
      <c r="I9122" s="2">
        <v>4</v>
      </c>
      <c r="J9122" s="2">
        <v>16</v>
      </c>
      <c r="K9122" s="2">
        <v>1</v>
      </c>
      <c r="L9122" s="3">
        <v>1963500</v>
      </c>
      <c r="M9122" s="2" t="s">
        <v>20</v>
      </c>
      <c r="N9122" s="4" t="s">
        <v>21</v>
      </c>
    </row>
    <row r="9123" spans="1:14" x14ac:dyDescent="0.25">
      <c r="A9123" s="1" t="s">
        <v>363</v>
      </c>
      <c r="B9123" s="2" t="s">
        <v>162</v>
      </c>
      <c r="C9123" s="2" t="s">
        <v>567</v>
      </c>
      <c r="D9123" s="2" t="s">
        <v>17885</v>
      </c>
      <c r="E9123" s="2" t="s">
        <v>7422</v>
      </c>
      <c r="F9123" s="2">
        <v>73152106</v>
      </c>
      <c r="G9123" s="2" t="s">
        <v>490</v>
      </c>
      <c r="H9123" s="2">
        <v>4</v>
      </c>
      <c r="I9123" s="2">
        <v>4</v>
      </c>
      <c r="J9123" s="2">
        <v>16</v>
      </c>
      <c r="K9123" s="2">
        <v>1</v>
      </c>
      <c r="L9123" s="3">
        <v>1142400</v>
      </c>
      <c r="M9123" s="2" t="s">
        <v>20</v>
      </c>
      <c r="N9123" s="4" t="s">
        <v>21</v>
      </c>
    </row>
    <row r="9124" spans="1:14" x14ac:dyDescent="0.25">
      <c r="A9124" s="1" t="s">
        <v>363</v>
      </c>
      <c r="B9124" s="2" t="s">
        <v>162</v>
      </c>
      <c r="C9124" s="2" t="s">
        <v>567</v>
      </c>
      <c r="D9124" s="2" t="s">
        <v>17885</v>
      </c>
      <c r="E9124" s="2" t="s">
        <v>7423</v>
      </c>
      <c r="F9124" s="2">
        <v>73152106</v>
      </c>
      <c r="G9124" s="2" t="s">
        <v>490</v>
      </c>
      <c r="H9124" s="2">
        <v>4</v>
      </c>
      <c r="I9124" s="2">
        <v>4</v>
      </c>
      <c r="J9124" s="2">
        <v>16</v>
      </c>
      <c r="K9124" s="2">
        <v>1</v>
      </c>
      <c r="L9124" s="3">
        <v>476000</v>
      </c>
      <c r="M9124" s="2" t="s">
        <v>20</v>
      </c>
      <c r="N9124" s="4" t="s">
        <v>21</v>
      </c>
    </row>
    <row r="9125" spans="1:14" x14ac:dyDescent="0.25">
      <c r="A9125" s="1" t="s">
        <v>363</v>
      </c>
      <c r="B9125" s="2" t="s">
        <v>162</v>
      </c>
      <c r="C9125" s="2" t="s">
        <v>567</v>
      </c>
      <c r="D9125" s="2" t="s">
        <v>17885</v>
      </c>
      <c r="E9125" s="2" t="s">
        <v>7424</v>
      </c>
      <c r="F9125" s="2">
        <v>73152106</v>
      </c>
      <c r="G9125" s="2" t="s">
        <v>490</v>
      </c>
      <c r="H9125" s="2">
        <v>4</v>
      </c>
      <c r="I9125" s="2">
        <v>4</v>
      </c>
      <c r="J9125" s="2">
        <v>16</v>
      </c>
      <c r="K9125" s="2">
        <v>1</v>
      </c>
      <c r="L9125" s="3">
        <v>523600</v>
      </c>
      <c r="M9125" s="2" t="s">
        <v>20</v>
      </c>
      <c r="N9125" s="4" t="s">
        <v>21</v>
      </c>
    </row>
    <row r="9126" spans="1:14" x14ac:dyDescent="0.25">
      <c r="A9126" s="1" t="s">
        <v>363</v>
      </c>
      <c r="B9126" s="2" t="s">
        <v>162</v>
      </c>
      <c r="C9126" s="2" t="s">
        <v>567</v>
      </c>
      <c r="D9126" s="2" t="s">
        <v>17885</v>
      </c>
      <c r="E9126" s="2" t="s">
        <v>7425</v>
      </c>
      <c r="F9126" s="2">
        <v>73152106</v>
      </c>
      <c r="G9126" s="2" t="s">
        <v>490</v>
      </c>
      <c r="H9126" s="2">
        <v>4</v>
      </c>
      <c r="I9126" s="2">
        <v>4</v>
      </c>
      <c r="J9126" s="2">
        <v>16</v>
      </c>
      <c r="K9126" s="2">
        <v>1</v>
      </c>
      <c r="L9126" s="3">
        <v>273700</v>
      </c>
      <c r="M9126" s="2" t="s">
        <v>20</v>
      </c>
      <c r="N9126" s="4" t="s">
        <v>21</v>
      </c>
    </row>
    <row r="9127" spans="1:14" x14ac:dyDescent="0.25">
      <c r="A9127" s="1" t="s">
        <v>363</v>
      </c>
      <c r="B9127" s="2" t="s">
        <v>162</v>
      </c>
      <c r="C9127" s="2" t="s">
        <v>567</v>
      </c>
      <c r="D9127" s="2" t="s">
        <v>17885</v>
      </c>
      <c r="E9127" s="2" t="s">
        <v>7426</v>
      </c>
      <c r="F9127" s="2">
        <v>73152106</v>
      </c>
      <c r="G9127" s="2" t="s">
        <v>490</v>
      </c>
      <c r="H9127" s="2">
        <v>4</v>
      </c>
      <c r="I9127" s="2">
        <v>4</v>
      </c>
      <c r="J9127" s="2">
        <v>16</v>
      </c>
      <c r="K9127" s="2">
        <v>1</v>
      </c>
      <c r="L9127" s="3">
        <v>678300</v>
      </c>
      <c r="M9127" s="2" t="s">
        <v>20</v>
      </c>
      <c r="N9127" s="4" t="s">
        <v>21</v>
      </c>
    </row>
    <row r="9128" spans="1:14" x14ac:dyDescent="0.25">
      <c r="A9128" s="1" t="s">
        <v>363</v>
      </c>
      <c r="B9128" s="2" t="s">
        <v>162</v>
      </c>
      <c r="C9128" s="2" t="s">
        <v>567</v>
      </c>
      <c r="D9128" s="2" t="s">
        <v>17885</v>
      </c>
      <c r="E9128" s="2" t="s">
        <v>7427</v>
      </c>
      <c r="F9128" s="2">
        <v>73152106</v>
      </c>
      <c r="G9128" s="2" t="s">
        <v>490</v>
      </c>
      <c r="H9128" s="2">
        <v>4</v>
      </c>
      <c r="I9128" s="2">
        <v>4</v>
      </c>
      <c r="J9128" s="2">
        <v>16</v>
      </c>
      <c r="K9128" s="2">
        <v>1</v>
      </c>
      <c r="L9128" s="3">
        <v>238000</v>
      </c>
      <c r="M9128" s="2" t="s">
        <v>20</v>
      </c>
      <c r="N9128" s="4" t="s">
        <v>21</v>
      </c>
    </row>
    <row r="9129" spans="1:14" x14ac:dyDescent="0.25">
      <c r="A9129" s="1" t="s">
        <v>363</v>
      </c>
      <c r="B9129" s="2" t="s">
        <v>162</v>
      </c>
      <c r="C9129" s="2" t="s">
        <v>567</v>
      </c>
      <c r="D9129" s="2" t="s">
        <v>17885</v>
      </c>
      <c r="E9129" s="2" t="s">
        <v>7428</v>
      </c>
      <c r="F9129" s="2">
        <v>73152101</v>
      </c>
      <c r="G9129" s="2" t="s">
        <v>490</v>
      </c>
      <c r="H9129" s="2">
        <v>4</v>
      </c>
      <c r="I9129" s="2">
        <v>4</v>
      </c>
      <c r="J9129" s="2">
        <v>16</v>
      </c>
      <c r="K9129" s="2">
        <v>1</v>
      </c>
      <c r="L9129" s="3">
        <v>571200</v>
      </c>
      <c r="M9129" s="2" t="s">
        <v>20</v>
      </c>
      <c r="N9129" s="4" t="s">
        <v>21</v>
      </c>
    </row>
    <row r="9130" spans="1:14" x14ac:dyDescent="0.25">
      <c r="A9130" s="1" t="s">
        <v>363</v>
      </c>
      <c r="B9130" s="2" t="s">
        <v>162</v>
      </c>
      <c r="C9130" s="2" t="s">
        <v>567</v>
      </c>
      <c r="D9130" s="2" t="s">
        <v>17885</v>
      </c>
      <c r="E9130" s="2" t="s">
        <v>7429</v>
      </c>
      <c r="F9130" s="2">
        <v>73152101</v>
      </c>
      <c r="G9130" s="2" t="s">
        <v>490</v>
      </c>
      <c r="H9130" s="2">
        <v>4</v>
      </c>
      <c r="I9130" s="2">
        <v>4</v>
      </c>
      <c r="J9130" s="2">
        <v>16</v>
      </c>
      <c r="K9130" s="2">
        <v>1</v>
      </c>
      <c r="L9130" s="3">
        <v>333200</v>
      </c>
      <c r="M9130" s="2" t="s">
        <v>20</v>
      </c>
      <c r="N9130" s="4" t="s">
        <v>21</v>
      </c>
    </row>
    <row r="9131" spans="1:14" x14ac:dyDescent="0.25">
      <c r="A9131" s="1" t="s">
        <v>363</v>
      </c>
      <c r="B9131" s="2" t="s">
        <v>162</v>
      </c>
      <c r="C9131" s="2" t="s">
        <v>567</v>
      </c>
      <c r="D9131" s="2" t="s">
        <v>17885</v>
      </c>
      <c r="E9131" s="2" t="s">
        <v>7430</v>
      </c>
      <c r="F9131" s="2">
        <v>73152101</v>
      </c>
      <c r="G9131" s="2" t="s">
        <v>490</v>
      </c>
      <c r="H9131" s="2">
        <v>4</v>
      </c>
      <c r="I9131" s="2">
        <v>4</v>
      </c>
      <c r="J9131" s="2">
        <v>16</v>
      </c>
      <c r="K9131" s="2">
        <v>1</v>
      </c>
      <c r="L9131" s="3">
        <v>499800</v>
      </c>
      <c r="M9131" s="2" t="s">
        <v>20</v>
      </c>
      <c r="N9131" s="4" t="s">
        <v>21</v>
      </c>
    </row>
    <row r="9132" spans="1:14" x14ac:dyDescent="0.25">
      <c r="A9132" s="1" t="s">
        <v>363</v>
      </c>
      <c r="B9132" s="2" t="s">
        <v>162</v>
      </c>
      <c r="C9132" s="2" t="s">
        <v>567</v>
      </c>
      <c r="D9132" s="2" t="s">
        <v>17885</v>
      </c>
      <c r="E9132" s="2" t="s">
        <v>7431</v>
      </c>
      <c r="F9132" s="2">
        <v>73152101</v>
      </c>
      <c r="G9132" s="2" t="s">
        <v>490</v>
      </c>
      <c r="H9132" s="2">
        <v>4</v>
      </c>
      <c r="I9132" s="2">
        <v>4</v>
      </c>
      <c r="J9132" s="2">
        <v>16</v>
      </c>
      <c r="K9132" s="2">
        <v>1</v>
      </c>
      <c r="L9132" s="3">
        <v>1428000</v>
      </c>
      <c r="M9132" s="2" t="s">
        <v>20</v>
      </c>
      <c r="N9132" s="4" t="s">
        <v>21</v>
      </c>
    </row>
    <row r="9133" spans="1:14" x14ac:dyDescent="0.25">
      <c r="A9133" s="1" t="s">
        <v>363</v>
      </c>
      <c r="B9133" s="2" t="s">
        <v>162</v>
      </c>
      <c r="C9133" s="2" t="s">
        <v>567</v>
      </c>
      <c r="D9133" s="2" t="s">
        <v>17885</v>
      </c>
      <c r="E9133" s="2" t="s">
        <v>3602</v>
      </c>
      <c r="F9133" s="2">
        <v>73152101</v>
      </c>
      <c r="G9133" s="2" t="s">
        <v>490</v>
      </c>
      <c r="H9133" s="2">
        <v>4</v>
      </c>
      <c r="I9133" s="2">
        <v>4</v>
      </c>
      <c r="J9133" s="2">
        <v>16</v>
      </c>
      <c r="K9133" s="2">
        <v>1</v>
      </c>
      <c r="L9133" s="3">
        <v>4165000</v>
      </c>
      <c r="M9133" s="2" t="s">
        <v>20</v>
      </c>
      <c r="N9133" s="4" t="s">
        <v>21</v>
      </c>
    </row>
    <row r="9134" spans="1:14" x14ac:dyDescent="0.25">
      <c r="A9134" s="1" t="s">
        <v>363</v>
      </c>
      <c r="B9134" s="2" t="s">
        <v>3066</v>
      </c>
      <c r="C9134" s="2" t="s">
        <v>3067</v>
      </c>
      <c r="D9134" s="2" t="s">
        <v>17985</v>
      </c>
      <c r="E9134" s="2" t="s">
        <v>7432</v>
      </c>
      <c r="F9134" s="2">
        <v>76121500</v>
      </c>
      <c r="G9134" s="2" t="s">
        <v>330</v>
      </c>
      <c r="H9134" s="2">
        <v>1</v>
      </c>
      <c r="I9134" s="2">
        <v>12</v>
      </c>
      <c r="J9134" s="2">
        <v>10</v>
      </c>
      <c r="K9134" s="2">
        <v>1</v>
      </c>
      <c r="L9134" s="3">
        <v>254336</v>
      </c>
      <c r="M9134" s="2" t="s">
        <v>20</v>
      </c>
      <c r="N9134" s="4" t="s">
        <v>21</v>
      </c>
    </row>
    <row r="9135" spans="1:14" x14ac:dyDescent="0.25">
      <c r="A9135" s="1" t="s">
        <v>363</v>
      </c>
      <c r="B9135" s="2" t="s">
        <v>3066</v>
      </c>
      <c r="C9135" s="2" t="s">
        <v>3067</v>
      </c>
      <c r="D9135" s="2" t="s">
        <v>17985</v>
      </c>
      <c r="E9135" s="2" t="s">
        <v>7433</v>
      </c>
      <c r="F9135" s="2">
        <v>76121500</v>
      </c>
      <c r="G9135" s="2" t="s">
        <v>330</v>
      </c>
      <c r="H9135" s="2">
        <v>1</v>
      </c>
      <c r="I9135" s="2">
        <v>12</v>
      </c>
      <c r="J9135" s="2">
        <v>10</v>
      </c>
      <c r="K9135" s="2">
        <v>1</v>
      </c>
      <c r="L9135" s="3">
        <v>3926540</v>
      </c>
      <c r="M9135" s="2" t="s">
        <v>20</v>
      </c>
      <c r="N9135" s="4" t="s">
        <v>21</v>
      </c>
    </row>
    <row r="9136" spans="1:14" x14ac:dyDescent="0.25">
      <c r="A9136" s="1" t="s">
        <v>363</v>
      </c>
      <c r="B9136" s="2" t="s">
        <v>3066</v>
      </c>
      <c r="C9136" s="2" t="s">
        <v>3067</v>
      </c>
      <c r="D9136" s="2" t="s">
        <v>17985</v>
      </c>
      <c r="E9136" s="2" t="s">
        <v>7434</v>
      </c>
      <c r="F9136" s="2">
        <v>76121500</v>
      </c>
      <c r="G9136" s="2" t="s">
        <v>330</v>
      </c>
      <c r="H9136" s="2">
        <v>1</v>
      </c>
      <c r="I9136" s="2">
        <v>12</v>
      </c>
      <c r="J9136" s="2">
        <v>10</v>
      </c>
      <c r="K9136" s="2">
        <v>1</v>
      </c>
      <c r="L9136" s="3">
        <v>281596</v>
      </c>
      <c r="M9136" s="2" t="s">
        <v>20</v>
      </c>
      <c r="N9136" s="4" t="s">
        <v>21</v>
      </c>
    </row>
    <row r="9137" spans="1:14" x14ac:dyDescent="0.25">
      <c r="A9137" s="1" t="s">
        <v>363</v>
      </c>
      <c r="B9137" s="2" t="s">
        <v>3066</v>
      </c>
      <c r="C9137" s="2" t="s">
        <v>3067</v>
      </c>
      <c r="D9137" s="2" t="s">
        <v>17985</v>
      </c>
      <c r="E9137" s="2" t="s">
        <v>7435</v>
      </c>
      <c r="F9137" s="2">
        <v>76121500</v>
      </c>
      <c r="G9137" s="2" t="s">
        <v>330</v>
      </c>
      <c r="H9137" s="2">
        <v>1</v>
      </c>
      <c r="I9137" s="2">
        <v>12</v>
      </c>
      <c r="J9137" s="2">
        <v>10</v>
      </c>
      <c r="K9137" s="2">
        <v>1</v>
      </c>
      <c r="L9137" s="3">
        <v>3957350</v>
      </c>
      <c r="M9137" s="2" t="s">
        <v>20</v>
      </c>
      <c r="N9137" s="4" t="s">
        <v>21</v>
      </c>
    </row>
    <row r="9138" spans="1:14" x14ac:dyDescent="0.25">
      <c r="A9138" s="1" t="s">
        <v>363</v>
      </c>
      <c r="B9138" s="2" t="s">
        <v>3066</v>
      </c>
      <c r="C9138" s="2" t="s">
        <v>3067</v>
      </c>
      <c r="D9138" s="2" t="s">
        <v>17985</v>
      </c>
      <c r="E9138" s="2" t="s">
        <v>7436</v>
      </c>
      <c r="F9138" s="2">
        <v>76121500</v>
      </c>
      <c r="G9138" s="2" t="s">
        <v>330</v>
      </c>
      <c r="H9138" s="2">
        <v>1</v>
      </c>
      <c r="I9138" s="2">
        <v>12</v>
      </c>
      <c r="J9138" s="2">
        <v>10</v>
      </c>
      <c r="K9138" s="2">
        <v>1</v>
      </c>
      <c r="L9138" s="3">
        <v>324313</v>
      </c>
      <c r="M9138" s="2" t="s">
        <v>20</v>
      </c>
      <c r="N9138" s="4" t="s">
        <v>21</v>
      </c>
    </row>
    <row r="9139" spans="1:14" x14ac:dyDescent="0.25">
      <c r="A9139" s="1" t="s">
        <v>363</v>
      </c>
      <c r="B9139" s="2" t="s">
        <v>3066</v>
      </c>
      <c r="C9139" s="2" t="s">
        <v>3067</v>
      </c>
      <c r="D9139" s="2" t="s">
        <v>17985</v>
      </c>
      <c r="E9139" s="2" t="s">
        <v>7437</v>
      </c>
      <c r="F9139" s="2">
        <v>76121500</v>
      </c>
      <c r="G9139" s="2" t="s">
        <v>330</v>
      </c>
      <c r="H9139" s="2">
        <v>1</v>
      </c>
      <c r="I9139" s="2">
        <v>12</v>
      </c>
      <c r="J9139" s="2">
        <v>10</v>
      </c>
      <c r="K9139" s="2">
        <v>1</v>
      </c>
      <c r="L9139" s="3">
        <v>3404120</v>
      </c>
      <c r="M9139" s="2" t="s">
        <v>20</v>
      </c>
      <c r="N9139" s="4" t="s">
        <v>21</v>
      </c>
    </row>
    <row r="9140" spans="1:14" x14ac:dyDescent="0.25">
      <c r="A9140" s="1" t="s">
        <v>363</v>
      </c>
      <c r="B9140" s="2" t="s">
        <v>3066</v>
      </c>
      <c r="C9140" s="2" t="s">
        <v>3067</v>
      </c>
      <c r="D9140" s="2" t="s">
        <v>17985</v>
      </c>
      <c r="E9140" s="2" t="s">
        <v>7438</v>
      </c>
      <c r="F9140" s="2">
        <v>76121500</v>
      </c>
      <c r="G9140" s="2" t="s">
        <v>330</v>
      </c>
      <c r="H9140" s="2">
        <v>1</v>
      </c>
      <c r="I9140" s="2">
        <v>12</v>
      </c>
      <c r="J9140" s="2">
        <v>10</v>
      </c>
      <c r="K9140" s="2">
        <v>1</v>
      </c>
      <c r="L9140" s="3">
        <v>351839</v>
      </c>
      <c r="M9140" s="2" t="s">
        <v>20</v>
      </c>
      <c r="N9140" s="4" t="s">
        <v>21</v>
      </c>
    </row>
    <row r="9141" spans="1:14" x14ac:dyDescent="0.25">
      <c r="A9141" s="1" t="s">
        <v>363</v>
      </c>
      <c r="B9141" s="2" t="s">
        <v>3066</v>
      </c>
      <c r="C9141" s="2" t="s">
        <v>3067</v>
      </c>
      <c r="D9141" s="2" t="s">
        <v>17985</v>
      </c>
      <c r="E9141" s="2" t="s">
        <v>7439</v>
      </c>
      <c r="F9141" s="2">
        <v>76121500</v>
      </c>
      <c r="G9141" s="2" t="s">
        <v>330</v>
      </c>
      <c r="H9141" s="2">
        <v>1</v>
      </c>
      <c r="I9141" s="2">
        <v>12</v>
      </c>
      <c r="J9141" s="2">
        <v>10</v>
      </c>
      <c r="K9141" s="2">
        <v>1</v>
      </c>
      <c r="L9141" s="3">
        <v>3411580</v>
      </c>
      <c r="M9141" s="2" t="s">
        <v>20</v>
      </c>
      <c r="N9141" s="4" t="s">
        <v>21</v>
      </c>
    </row>
    <row r="9142" spans="1:14" x14ac:dyDescent="0.25">
      <c r="A9142" s="1" t="s">
        <v>363</v>
      </c>
      <c r="B9142" s="2" t="s">
        <v>3066</v>
      </c>
      <c r="C9142" s="2" t="s">
        <v>3067</v>
      </c>
      <c r="D9142" s="2" t="s">
        <v>17985</v>
      </c>
      <c r="E9142" s="2" t="s">
        <v>7440</v>
      </c>
      <c r="F9142" s="2">
        <v>76121500</v>
      </c>
      <c r="G9142" s="2" t="s">
        <v>330</v>
      </c>
      <c r="H9142" s="2">
        <v>1</v>
      </c>
      <c r="I9142" s="2">
        <v>12</v>
      </c>
      <c r="J9142" s="2">
        <v>10</v>
      </c>
      <c r="K9142" s="2">
        <v>1</v>
      </c>
      <c r="L9142" s="3">
        <v>328726</v>
      </c>
      <c r="M9142" s="2" t="s">
        <v>20</v>
      </c>
      <c r="N9142" s="4" t="s">
        <v>21</v>
      </c>
    </row>
    <row r="9143" spans="1:14" x14ac:dyDescent="0.25">
      <c r="A9143" s="1" t="s">
        <v>363</v>
      </c>
      <c r="B9143" s="2" t="s">
        <v>3066</v>
      </c>
      <c r="C9143" s="2" t="s">
        <v>3067</v>
      </c>
      <c r="D9143" s="2" t="s">
        <v>17985</v>
      </c>
      <c r="E9143" s="2" t="s">
        <v>7441</v>
      </c>
      <c r="F9143" s="2">
        <v>76121500</v>
      </c>
      <c r="G9143" s="2" t="s">
        <v>330</v>
      </c>
      <c r="H9143" s="2">
        <v>1</v>
      </c>
      <c r="I9143" s="2">
        <v>12</v>
      </c>
      <c r="J9143" s="2">
        <v>10</v>
      </c>
      <c r="K9143" s="2">
        <v>1</v>
      </c>
      <c r="L9143" s="3">
        <v>2857540</v>
      </c>
      <c r="M9143" s="2" t="s">
        <v>20</v>
      </c>
      <c r="N9143" s="4" t="s">
        <v>21</v>
      </c>
    </row>
    <row r="9144" spans="1:14" x14ac:dyDescent="0.25">
      <c r="A9144" s="1" t="s">
        <v>363</v>
      </c>
      <c r="B9144" s="2" t="s">
        <v>3066</v>
      </c>
      <c r="C9144" s="2" t="s">
        <v>3067</v>
      </c>
      <c r="D9144" s="2" t="s">
        <v>17985</v>
      </c>
      <c r="E9144" s="2" t="s">
        <v>7442</v>
      </c>
      <c r="F9144" s="2">
        <v>76121500</v>
      </c>
      <c r="G9144" s="2" t="s">
        <v>330</v>
      </c>
      <c r="H9144" s="2">
        <v>1</v>
      </c>
      <c r="I9144" s="2">
        <v>12</v>
      </c>
      <c r="J9144" s="2">
        <v>10</v>
      </c>
      <c r="K9144" s="2">
        <v>1</v>
      </c>
      <c r="L9144" s="3">
        <v>346131</v>
      </c>
      <c r="M9144" s="2" t="s">
        <v>20</v>
      </c>
      <c r="N9144" s="4" t="s">
        <v>21</v>
      </c>
    </row>
    <row r="9145" spans="1:14" x14ac:dyDescent="0.25">
      <c r="A9145" s="1" t="s">
        <v>363</v>
      </c>
      <c r="B9145" s="2" t="s">
        <v>3066</v>
      </c>
      <c r="C9145" s="2" t="s">
        <v>3067</v>
      </c>
      <c r="D9145" s="2" t="s">
        <v>17985</v>
      </c>
      <c r="E9145" s="2" t="s">
        <v>7443</v>
      </c>
      <c r="F9145" s="2">
        <v>76121500</v>
      </c>
      <c r="G9145" s="2" t="s">
        <v>330</v>
      </c>
      <c r="H9145" s="2">
        <v>1</v>
      </c>
      <c r="I9145" s="2">
        <v>12</v>
      </c>
      <c r="J9145" s="2">
        <v>10</v>
      </c>
      <c r="K9145" s="2">
        <v>1</v>
      </c>
      <c r="L9145" s="3">
        <v>2858160</v>
      </c>
      <c r="M9145" s="2" t="s">
        <v>20</v>
      </c>
      <c r="N9145" s="4" t="s">
        <v>21</v>
      </c>
    </row>
    <row r="9146" spans="1:14" x14ac:dyDescent="0.25">
      <c r="A9146" s="1" t="s">
        <v>363</v>
      </c>
      <c r="B9146" s="2" t="s">
        <v>3066</v>
      </c>
      <c r="C9146" s="2" t="s">
        <v>3067</v>
      </c>
      <c r="D9146" s="2" t="s">
        <v>17985</v>
      </c>
      <c r="E9146" s="2" t="s">
        <v>7444</v>
      </c>
      <c r="F9146" s="2">
        <v>76121500</v>
      </c>
      <c r="G9146" s="2" t="s">
        <v>330</v>
      </c>
      <c r="H9146" s="2">
        <v>1</v>
      </c>
      <c r="I9146" s="2">
        <v>12</v>
      </c>
      <c r="J9146" s="2">
        <v>10</v>
      </c>
      <c r="K9146" s="2">
        <v>1</v>
      </c>
      <c r="L9146" s="3">
        <v>346337</v>
      </c>
      <c r="M9146" s="2" t="s">
        <v>20</v>
      </c>
      <c r="N9146" s="4" t="s">
        <v>21</v>
      </c>
    </row>
    <row r="9147" spans="1:14" x14ac:dyDescent="0.25">
      <c r="A9147" s="1" t="s">
        <v>363</v>
      </c>
      <c r="B9147" s="2" t="s">
        <v>3066</v>
      </c>
      <c r="C9147" s="2" t="s">
        <v>3067</v>
      </c>
      <c r="D9147" s="2" t="s">
        <v>17985</v>
      </c>
      <c r="E9147" s="2" t="s">
        <v>7445</v>
      </c>
      <c r="F9147" s="2">
        <v>76121500</v>
      </c>
      <c r="G9147" s="2" t="s">
        <v>330</v>
      </c>
      <c r="H9147" s="2">
        <v>1</v>
      </c>
      <c r="I9147" s="2">
        <v>12</v>
      </c>
      <c r="J9147" s="2">
        <v>10</v>
      </c>
      <c r="K9147" s="2">
        <v>1</v>
      </c>
      <c r="L9147" s="3">
        <v>3433090</v>
      </c>
      <c r="M9147" s="2" t="s">
        <v>20</v>
      </c>
      <c r="N9147" s="4" t="s">
        <v>21</v>
      </c>
    </row>
    <row r="9148" spans="1:14" x14ac:dyDescent="0.25">
      <c r="A9148" s="1" t="s">
        <v>363</v>
      </c>
      <c r="B9148" s="2" t="s">
        <v>3066</v>
      </c>
      <c r="C9148" s="2" t="s">
        <v>3067</v>
      </c>
      <c r="D9148" s="2" t="s">
        <v>17985</v>
      </c>
      <c r="E9148" s="2" t="s">
        <v>7446</v>
      </c>
      <c r="F9148" s="2">
        <v>76121500</v>
      </c>
      <c r="G9148" s="2" t="s">
        <v>330</v>
      </c>
      <c r="H9148" s="2">
        <v>1</v>
      </c>
      <c r="I9148" s="2">
        <v>12</v>
      </c>
      <c r="J9148" s="2">
        <v>10</v>
      </c>
      <c r="K9148" s="2">
        <v>1</v>
      </c>
      <c r="L9148" s="3">
        <v>327689</v>
      </c>
      <c r="M9148" s="2" t="s">
        <v>20</v>
      </c>
      <c r="N9148" s="4" t="s">
        <v>21</v>
      </c>
    </row>
    <row r="9149" spans="1:14" x14ac:dyDescent="0.25">
      <c r="A9149" s="1" t="s">
        <v>363</v>
      </c>
      <c r="B9149" s="2" t="s">
        <v>3066</v>
      </c>
      <c r="C9149" s="2" t="s">
        <v>3067</v>
      </c>
      <c r="D9149" s="2" t="s">
        <v>17985</v>
      </c>
      <c r="E9149" s="2" t="s">
        <v>7447</v>
      </c>
      <c r="F9149" s="2">
        <v>76121500</v>
      </c>
      <c r="G9149" s="2" t="s">
        <v>330</v>
      </c>
      <c r="H9149" s="2">
        <v>1</v>
      </c>
      <c r="I9149" s="2">
        <v>12</v>
      </c>
      <c r="J9149" s="2">
        <v>10</v>
      </c>
      <c r="K9149" s="2">
        <v>1</v>
      </c>
      <c r="L9149" s="3">
        <v>1125060</v>
      </c>
      <c r="M9149" s="2" t="s">
        <v>20</v>
      </c>
      <c r="N9149" s="4" t="s">
        <v>21</v>
      </c>
    </row>
    <row r="9150" spans="1:14" x14ac:dyDescent="0.25">
      <c r="A9150" s="1" t="s">
        <v>363</v>
      </c>
      <c r="B9150" s="2" t="s">
        <v>3066</v>
      </c>
      <c r="C9150" s="2" t="s">
        <v>3067</v>
      </c>
      <c r="D9150" s="2" t="s">
        <v>17985</v>
      </c>
      <c r="E9150" s="2" t="s">
        <v>7448</v>
      </c>
      <c r="F9150" s="2">
        <v>76121500</v>
      </c>
      <c r="G9150" s="2" t="s">
        <v>330</v>
      </c>
      <c r="H9150" s="2">
        <v>1</v>
      </c>
      <c r="I9150" s="2">
        <v>12</v>
      </c>
      <c r="J9150" s="2">
        <v>10</v>
      </c>
      <c r="K9150" s="2">
        <v>1</v>
      </c>
      <c r="L9150" s="3">
        <v>322436</v>
      </c>
      <c r="M9150" s="2" t="s">
        <v>20</v>
      </c>
      <c r="N9150" s="4" t="s">
        <v>21</v>
      </c>
    </row>
    <row r="9151" spans="1:14" x14ac:dyDescent="0.25">
      <c r="A9151" s="1" t="s">
        <v>363</v>
      </c>
      <c r="B9151" s="2" t="s">
        <v>3066</v>
      </c>
      <c r="C9151" s="2" t="s">
        <v>3067</v>
      </c>
      <c r="D9151" s="2" t="s">
        <v>17985</v>
      </c>
      <c r="E9151" s="2" t="s">
        <v>7438</v>
      </c>
      <c r="F9151" s="2">
        <v>76121500</v>
      </c>
      <c r="G9151" s="2" t="s">
        <v>330</v>
      </c>
      <c r="H9151" s="2">
        <v>1</v>
      </c>
      <c r="I9151" s="2">
        <v>12</v>
      </c>
      <c r="J9151" s="2">
        <v>10</v>
      </c>
      <c r="K9151" s="2">
        <v>1</v>
      </c>
      <c r="L9151" s="3">
        <v>322860</v>
      </c>
      <c r="M9151" s="2" t="s">
        <v>20</v>
      </c>
      <c r="N9151" s="4" t="s">
        <v>21</v>
      </c>
    </row>
    <row r="9152" spans="1:14" x14ac:dyDescent="0.25">
      <c r="A9152" s="1" t="s">
        <v>363</v>
      </c>
      <c r="B9152" s="2" t="s">
        <v>3066</v>
      </c>
      <c r="C9152" s="2" t="s">
        <v>3067</v>
      </c>
      <c r="D9152" s="2" t="s">
        <v>17985</v>
      </c>
      <c r="E9152" s="2" t="s">
        <v>7449</v>
      </c>
      <c r="F9152" s="2">
        <v>76121500</v>
      </c>
      <c r="G9152" s="2" t="s">
        <v>330</v>
      </c>
      <c r="H9152" s="2">
        <v>1</v>
      </c>
      <c r="I9152" s="2">
        <v>12</v>
      </c>
      <c r="J9152" s="2">
        <v>10</v>
      </c>
      <c r="K9152" s="2">
        <v>1</v>
      </c>
      <c r="L9152" s="3">
        <v>4377000</v>
      </c>
      <c r="M9152" s="2" t="s">
        <v>20</v>
      </c>
      <c r="N9152" s="4" t="s">
        <v>21</v>
      </c>
    </row>
    <row r="9153" spans="1:14" x14ac:dyDescent="0.25">
      <c r="A9153" s="1" t="s">
        <v>363</v>
      </c>
      <c r="B9153" s="2" t="s">
        <v>3066</v>
      </c>
      <c r="C9153" s="2" t="s">
        <v>3067</v>
      </c>
      <c r="D9153" s="2" t="s">
        <v>17985</v>
      </c>
      <c r="E9153" s="2" t="s">
        <v>7438</v>
      </c>
      <c r="F9153" s="2">
        <v>76121500</v>
      </c>
      <c r="G9153" s="2" t="s">
        <v>330</v>
      </c>
      <c r="H9153" s="2">
        <v>1</v>
      </c>
      <c r="I9153" s="2">
        <v>12</v>
      </c>
      <c r="J9153" s="2">
        <v>10</v>
      </c>
      <c r="K9153" s="2">
        <v>1</v>
      </c>
      <c r="L9153" s="3">
        <v>316979</v>
      </c>
      <c r="M9153" s="2" t="s">
        <v>20</v>
      </c>
      <c r="N9153" s="4" t="s">
        <v>21</v>
      </c>
    </row>
    <row r="9154" spans="1:14" x14ac:dyDescent="0.25">
      <c r="A9154" s="1" t="s">
        <v>363</v>
      </c>
      <c r="B9154" s="2" t="s">
        <v>3066</v>
      </c>
      <c r="C9154" s="2" t="s">
        <v>3067</v>
      </c>
      <c r="D9154" s="2" t="s">
        <v>17985</v>
      </c>
      <c r="E9154" s="2" t="s">
        <v>7450</v>
      </c>
      <c r="F9154" s="2">
        <v>76121500</v>
      </c>
      <c r="G9154" s="2" t="s">
        <v>330</v>
      </c>
      <c r="H9154" s="2">
        <v>1</v>
      </c>
      <c r="I9154" s="2">
        <v>12</v>
      </c>
      <c r="J9154" s="2">
        <v>10</v>
      </c>
      <c r="K9154" s="2">
        <v>1</v>
      </c>
      <c r="L9154" s="3">
        <v>4462040</v>
      </c>
      <c r="M9154" s="2" t="s">
        <v>20</v>
      </c>
      <c r="N9154" s="4" t="s">
        <v>21</v>
      </c>
    </row>
    <row r="9155" spans="1:14" x14ac:dyDescent="0.25">
      <c r="A9155" s="1" t="s">
        <v>363</v>
      </c>
      <c r="B9155" s="2" t="s">
        <v>3066</v>
      </c>
      <c r="C9155" s="2" t="s">
        <v>3067</v>
      </c>
      <c r="D9155" s="2" t="s">
        <v>17985</v>
      </c>
      <c r="E9155" s="2" t="s">
        <v>7450</v>
      </c>
      <c r="F9155" s="2">
        <v>76121500</v>
      </c>
      <c r="G9155" s="2" t="s">
        <v>330</v>
      </c>
      <c r="H9155" s="2">
        <v>1</v>
      </c>
      <c r="I9155" s="2">
        <v>12</v>
      </c>
      <c r="J9155" s="2">
        <v>10</v>
      </c>
      <c r="K9155" s="2">
        <v>1</v>
      </c>
      <c r="L9155" s="3">
        <v>2794710</v>
      </c>
      <c r="M9155" s="2" t="s">
        <v>20</v>
      </c>
      <c r="N9155" s="4" t="s">
        <v>21</v>
      </c>
    </row>
    <row r="9156" spans="1:14" x14ac:dyDescent="0.25">
      <c r="A9156" s="1" t="s">
        <v>363</v>
      </c>
      <c r="B9156" s="2" t="s">
        <v>3066</v>
      </c>
      <c r="C9156" s="2" t="s">
        <v>3067</v>
      </c>
      <c r="D9156" s="2" t="s">
        <v>17985</v>
      </c>
      <c r="E9156" s="2" t="s">
        <v>7451</v>
      </c>
      <c r="F9156" s="2">
        <v>76121500</v>
      </c>
      <c r="G9156" s="2" t="s">
        <v>330</v>
      </c>
      <c r="H9156" s="2">
        <v>1</v>
      </c>
      <c r="I9156" s="2">
        <v>12</v>
      </c>
      <c r="J9156" s="2">
        <v>10</v>
      </c>
      <c r="K9156" s="2">
        <v>1</v>
      </c>
      <c r="L9156" s="3">
        <v>317212</v>
      </c>
      <c r="M9156" s="2" t="s">
        <v>20</v>
      </c>
      <c r="N9156" s="4" t="s">
        <v>21</v>
      </c>
    </row>
    <row r="9157" spans="1:14" x14ac:dyDescent="0.25">
      <c r="A9157" s="1" t="s">
        <v>363</v>
      </c>
      <c r="B9157" s="2" t="s">
        <v>3066</v>
      </c>
      <c r="C9157" s="2" t="s">
        <v>3067</v>
      </c>
      <c r="D9157" s="2" t="s">
        <v>17985</v>
      </c>
      <c r="E9157" s="2" t="s">
        <v>7452</v>
      </c>
      <c r="F9157" s="2">
        <v>76121500</v>
      </c>
      <c r="G9157" s="2" t="s">
        <v>330</v>
      </c>
      <c r="H9157" s="2">
        <v>1</v>
      </c>
      <c r="I9157" s="2">
        <v>12</v>
      </c>
      <c r="J9157" s="2">
        <v>10</v>
      </c>
      <c r="K9157" s="2">
        <v>1</v>
      </c>
      <c r="L9157" s="3">
        <v>3345430</v>
      </c>
      <c r="M9157" s="2" t="s">
        <v>20</v>
      </c>
      <c r="N9157" s="4" t="s">
        <v>21</v>
      </c>
    </row>
    <row r="9158" spans="1:14" x14ac:dyDescent="0.25">
      <c r="A9158" s="1" t="s">
        <v>363</v>
      </c>
      <c r="B9158" s="2" t="s">
        <v>3066</v>
      </c>
      <c r="C9158" s="2" t="s">
        <v>3091</v>
      </c>
      <c r="D9158" s="2" t="s">
        <v>17987</v>
      </c>
      <c r="E9158" s="2" t="s">
        <v>7453</v>
      </c>
      <c r="F9158" s="2">
        <v>76121900</v>
      </c>
      <c r="G9158" s="2" t="s">
        <v>490</v>
      </c>
      <c r="H9158" s="2">
        <v>1</v>
      </c>
      <c r="I9158" s="2">
        <v>11</v>
      </c>
      <c r="J9158" s="2">
        <v>10</v>
      </c>
      <c r="K9158" s="2">
        <v>1</v>
      </c>
      <c r="L9158" s="3">
        <v>3162425</v>
      </c>
      <c r="M9158" s="2" t="s">
        <v>20</v>
      </c>
      <c r="N9158" s="4" t="s">
        <v>21</v>
      </c>
    </row>
    <row r="9159" spans="1:14" x14ac:dyDescent="0.25">
      <c r="A9159" s="1" t="s">
        <v>363</v>
      </c>
      <c r="B9159" s="2" t="s">
        <v>3066</v>
      </c>
      <c r="C9159" s="2" t="s">
        <v>7454</v>
      </c>
      <c r="D9159" s="2" t="s">
        <v>18027</v>
      </c>
      <c r="E9159" s="2" t="s">
        <v>7455</v>
      </c>
      <c r="F9159" s="2">
        <v>76101503</v>
      </c>
      <c r="G9159" s="2" t="s">
        <v>490</v>
      </c>
      <c r="H9159" s="2">
        <v>2</v>
      </c>
      <c r="I9159" s="2">
        <v>5</v>
      </c>
      <c r="J9159" s="2">
        <v>10</v>
      </c>
      <c r="K9159" s="2">
        <v>1</v>
      </c>
      <c r="L9159" s="3">
        <v>4326840</v>
      </c>
      <c r="M9159" s="2" t="s">
        <v>20</v>
      </c>
      <c r="N9159" s="4" t="s">
        <v>21</v>
      </c>
    </row>
    <row r="9160" spans="1:14" x14ac:dyDescent="0.25">
      <c r="A9160" s="1" t="s">
        <v>363</v>
      </c>
      <c r="B9160" s="2" t="s">
        <v>207</v>
      </c>
      <c r="C9160" s="2" t="s">
        <v>207</v>
      </c>
      <c r="D9160" s="2" t="s">
        <v>208</v>
      </c>
      <c r="E9160" s="2" t="s">
        <v>2661</v>
      </c>
      <c r="F9160" s="2">
        <v>78111800</v>
      </c>
      <c r="G9160" s="2" t="s">
        <v>490</v>
      </c>
      <c r="H9160" s="2">
        <v>1</v>
      </c>
      <c r="I9160" s="2">
        <v>11</v>
      </c>
      <c r="J9160" s="2">
        <v>16</v>
      </c>
      <c r="K9160" s="2">
        <v>1</v>
      </c>
      <c r="L9160" s="3">
        <v>15000000</v>
      </c>
      <c r="M9160" s="2" t="s">
        <v>20</v>
      </c>
      <c r="N9160" s="4" t="s">
        <v>21</v>
      </c>
    </row>
    <row r="9161" spans="1:14" x14ac:dyDescent="0.25">
      <c r="A9161" s="1" t="s">
        <v>363</v>
      </c>
      <c r="B9161" s="2" t="s">
        <v>3132</v>
      </c>
      <c r="C9161" s="2" t="s">
        <v>3132</v>
      </c>
      <c r="D9161" s="2" t="s">
        <v>17992</v>
      </c>
      <c r="E9161" s="2" t="s">
        <v>7456</v>
      </c>
      <c r="F9161" s="2">
        <v>93161602</v>
      </c>
      <c r="G9161" s="2" t="s">
        <v>330</v>
      </c>
      <c r="H9161" s="2">
        <v>1</v>
      </c>
      <c r="I9161" s="2">
        <v>3</v>
      </c>
      <c r="J9161" s="2">
        <v>10</v>
      </c>
      <c r="K9161" s="2">
        <v>1</v>
      </c>
      <c r="L9161" s="3">
        <v>214971447</v>
      </c>
      <c r="M9161" s="2" t="s">
        <v>20</v>
      </c>
      <c r="N9161" s="4" t="s">
        <v>21</v>
      </c>
    </row>
    <row r="9162" spans="1:14" x14ac:dyDescent="0.25">
      <c r="A9162" s="1" t="s">
        <v>363</v>
      </c>
      <c r="B9162" s="2" t="s">
        <v>467</v>
      </c>
      <c r="C9162" s="2" t="s">
        <v>467</v>
      </c>
      <c r="D9162" s="2" t="s">
        <v>17873</v>
      </c>
      <c r="E9162" s="2" t="s">
        <v>7457</v>
      </c>
      <c r="F9162" s="2">
        <v>93161601</v>
      </c>
      <c r="G9162" s="2" t="s">
        <v>330</v>
      </c>
      <c r="H9162" s="2">
        <v>1</v>
      </c>
      <c r="I9162" s="2">
        <v>3</v>
      </c>
      <c r="J9162" s="2">
        <v>10</v>
      </c>
      <c r="K9162" s="2">
        <v>1</v>
      </c>
      <c r="L9162" s="3">
        <v>595100</v>
      </c>
      <c r="M9162" s="2" t="s">
        <v>20</v>
      </c>
      <c r="N9162" s="4" t="s">
        <v>21</v>
      </c>
    </row>
    <row r="9163" spans="1:14" x14ac:dyDescent="0.25">
      <c r="A9163" s="1" t="s">
        <v>363</v>
      </c>
      <c r="B9163" s="2" t="s">
        <v>3145</v>
      </c>
      <c r="C9163" s="2" t="s">
        <v>3145</v>
      </c>
      <c r="D9163" s="2" t="s">
        <v>17994</v>
      </c>
      <c r="E9163" s="2" t="s">
        <v>7458</v>
      </c>
      <c r="F9163" s="2">
        <v>93151510</v>
      </c>
      <c r="G9163" s="2" t="s">
        <v>330</v>
      </c>
      <c r="H9163" s="2">
        <v>1</v>
      </c>
      <c r="I9163" s="2">
        <v>12</v>
      </c>
      <c r="J9163" s="2">
        <v>10</v>
      </c>
      <c r="K9163" s="2">
        <v>1</v>
      </c>
      <c r="L9163" s="3">
        <v>61022</v>
      </c>
      <c r="M9163" s="2" t="s">
        <v>20</v>
      </c>
      <c r="N9163" s="4" t="s">
        <v>21</v>
      </c>
    </row>
    <row r="9164" spans="1:14" x14ac:dyDescent="0.25">
      <c r="A9164" s="1" t="s">
        <v>363</v>
      </c>
      <c r="B9164" s="2" t="s">
        <v>3145</v>
      </c>
      <c r="C9164" s="2" t="s">
        <v>3145</v>
      </c>
      <c r="D9164" s="2" t="s">
        <v>17994</v>
      </c>
      <c r="E9164" s="2" t="s">
        <v>7459</v>
      </c>
      <c r="F9164" s="2">
        <v>93151510</v>
      </c>
      <c r="G9164" s="2" t="s">
        <v>330</v>
      </c>
      <c r="H9164" s="2">
        <v>1</v>
      </c>
      <c r="I9164" s="2">
        <v>12</v>
      </c>
      <c r="J9164" s="2">
        <v>10</v>
      </c>
      <c r="K9164" s="2">
        <v>1</v>
      </c>
      <c r="L9164" s="3">
        <v>6039474</v>
      </c>
      <c r="M9164" s="2" t="s">
        <v>20</v>
      </c>
      <c r="N9164" s="4" t="s">
        <v>21</v>
      </c>
    </row>
    <row r="9165" spans="1:14" x14ac:dyDescent="0.25">
      <c r="A9165" s="1" t="s">
        <v>363</v>
      </c>
      <c r="B9165" s="2" t="s">
        <v>3145</v>
      </c>
      <c r="C9165" s="2" t="s">
        <v>3145</v>
      </c>
      <c r="D9165" s="2" t="s">
        <v>17994</v>
      </c>
      <c r="E9165" s="2" t="s">
        <v>7460</v>
      </c>
      <c r="F9165" s="2">
        <v>93151510</v>
      </c>
      <c r="G9165" s="2" t="s">
        <v>330</v>
      </c>
      <c r="H9165" s="2">
        <v>1</v>
      </c>
      <c r="I9165" s="2">
        <v>12</v>
      </c>
      <c r="J9165" s="2">
        <v>10</v>
      </c>
      <c r="K9165" s="2">
        <v>1</v>
      </c>
      <c r="L9165" s="3">
        <v>3380209</v>
      </c>
      <c r="M9165" s="2" t="s">
        <v>20</v>
      </c>
      <c r="N9165" s="4" t="s">
        <v>21</v>
      </c>
    </row>
    <row r="9166" spans="1:14" x14ac:dyDescent="0.25">
      <c r="A9166" s="1" t="s">
        <v>363</v>
      </c>
      <c r="B9166" s="2" t="s">
        <v>3145</v>
      </c>
      <c r="C9166" s="2" t="s">
        <v>3145</v>
      </c>
      <c r="D9166" s="2" t="s">
        <v>17994</v>
      </c>
      <c r="E9166" s="2" t="s">
        <v>7461</v>
      </c>
      <c r="F9166" s="2">
        <v>93151510</v>
      </c>
      <c r="G9166" s="2" t="s">
        <v>330</v>
      </c>
      <c r="H9166" s="2">
        <v>1</v>
      </c>
      <c r="I9166" s="2">
        <v>12</v>
      </c>
      <c r="J9166" s="2">
        <v>10</v>
      </c>
      <c r="K9166" s="2">
        <v>1</v>
      </c>
      <c r="L9166" s="3">
        <v>8737113</v>
      </c>
      <c r="M9166" s="2" t="s">
        <v>20</v>
      </c>
      <c r="N9166" s="4" t="s">
        <v>21</v>
      </c>
    </row>
    <row r="9167" spans="1:14" x14ac:dyDescent="0.25">
      <c r="A9167" s="1" t="s">
        <v>363</v>
      </c>
      <c r="B9167" s="2" t="s">
        <v>529</v>
      </c>
      <c r="C9167" s="2" t="s">
        <v>837</v>
      </c>
      <c r="D9167" s="2" t="s">
        <v>17905</v>
      </c>
      <c r="E9167" s="2" t="s">
        <v>7462</v>
      </c>
      <c r="F9167" s="2">
        <v>27112006</v>
      </c>
      <c r="G9167" s="2" t="s">
        <v>490</v>
      </c>
      <c r="H9167" s="2">
        <v>2</v>
      </c>
      <c r="I9167" s="2">
        <v>4</v>
      </c>
      <c r="J9167" s="2">
        <v>10</v>
      </c>
      <c r="K9167" s="2">
        <v>5</v>
      </c>
      <c r="L9167" s="3">
        <v>5935000</v>
      </c>
      <c r="M9167" s="2" t="s">
        <v>0</v>
      </c>
      <c r="N9167" s="4" t="s">
        <v>21</v>
      </c>
    </row>
    <row r="9168" spans="1:14" x14ac:dyDescent="0.25">
      <c r="A9168" s="1" t="s">
        <v>363</v>
      </c>
      <c r="B9168" s="2" t="s">
        <v>60</v>
      </c>
      <c r="C9168" s="2" t="s">
        <v>60</v>
      </c>
      <c r="D9168" s="2" t="s">
        <v>61</v>
      </c>
      <c r="E9168" s="2" t="s">
        <v>7463</v>
      </c>
      <c r="F9168" s="2">
        <v>10141610</v>
      </c>
      <c r="G9168" s="2" t="s">
        <v>490</v>
      </c>
      <c r="H9168" s="2">
        <v>2</v>
      </c>
      <c r="I9168" s="2">
        <v>4</v>
      </c>
      <c r="J9168" s="2">
        <v>16</v>
      </c>
      <c r="K9168" s="2">
        <v>5</v>
      </c>
      <c r="L9168" s="3">
        <v>159995.5</v>
      </c>
      <c r="M9168" s="2" t="s">
        <v>0</v>
      </c>
      <c r="N9168" s="4" t="s">
        <v>21</v>
      </c>
    </row>
    <row r="9169" spans="1:14" x14ac:dyDescent="0.25">
      <c r="A9169" s="1" t="s">
        <v>363</v>
      </c>
      <c r="B9169" s="2" t="s">
        <v>60</v>
      </c>
      <c r="C9169" s="2" t="s">
        <v>60</v>
      </c>
      <c r="D9169" s="2" t="s">
        <v>61</v>
      </c>
      <c r="E9169" s="2" t="s">
        <v>7464</v>
      </c>
      <c r="F9169" s="2">
        <v>10141606</v>
      </c>
      <c r="G9169" s="2" t="s">
        <v>490</v>
      </c>
      <c r="H9169" s="2">
        <v>2</v>
      </c>
      <c r="I9169" s="2">
        <v>4</v>
      </c>
      <c r="J9169" s="2">
        <v>16</v>
      </c>
      <c r="K9169" s="2">
        <v>16</v>
      </c>
      <c r="L9169" s="3">
        <v>607985.28</v>
      </c>
      <c r="M9169" s="2" t="s">
        <v>0</v>
      </c>
      <c r="N9169" s="4" t="s">
        <v>21</v>
      </c>
    </row>
    <row r="9170" spans="1:14" x14ac:dyDescent="0.25">
      <c r="A9170" s="1" t="s">
        <v>363</v>
      </c>
      <c r="B9170" s="2" t="s">
        <v>408</v>
      </c>
      <c r="C9170" s="2" t="s">
        <v>409</v>
      </c>
      <c r="D9170" s="2" t="s">
        <v>17858</v>
      </c>
      <c r="E9170" s="2" t="s">
        <v>7465</v>
      </c>
      <c r="F9170" s="2">
        <v>12141916</v>
      </c>
      <c r="G9170" s="2" t="s">
        <v>490</v>
      </c>
      <c r="H9170" s="2">
        <v>2</v>
      </c>
      <c r="I9170" s="2">
        <v>4</v>
      </c>
      <c r="J9170" s="2">
        <v>16</v>
      </c>
      <c r="K9170" s="2">
        <v>7</v>
      </c>
      <c r="L9170" s="3">
        <v>70000</v>
      </c>
      <c r="M9170" s="2" t="s">
        <v>17383</v>
      </c>
      <c r="N9170" s="4" t="s">
        <v>21</v>
      </c>
    </row>
    <row r="9171" spans="1:14" x14ac:dyDescent="0.25">
      <c r="A9171" s="1" t="s">
        <v>363</v>
      </c>
      <c r="B9171" s="2" t="s">
        <v>76</v>
      </c>
      <c r="C9171" s="2" t="s">
        <v>1365</v>
      </c>
      <c r="D9171" s="2" t="s">
        <v>17940</v>
      </c>
      <c r="E9171" s="2" t="s">
        <v>7466</v>
      </c>
      <c r="F9171" s="2">
        <v>10111302</v>
      </c>
      <c r="G9171" s="2" t="s">
        <v>490</v>
      </c>
      <c r="H9171" s="2">
        <v>2</v>
      </c>
      <c r="I9171" s="2">
        <v>4</v>
      </c>
      <c r="J9171" s="2">
        <v>16</v>
      </c>
      <c r="K9171" s="2">
        <v>10</v>
      </c>
      <c r="L9171" s="3">
        <v>250000</v>
      </c>
      <c r="M9171" s="2" t="s">
        <v>0</v>
      </c>
      <c r="N9171" s="4" t="s">
        <v>21</v>
      </c>
    </row>
    <row r="9172" spans="1:14" x14ac:dyDescent="0.25">
      <c r="A9172" s="1" t="s">
        <v>363</v>
      </c>
      <c r="B9172" s="2" t="s">
        <v>76</v>
      </c>
      <c r="C9172" s="2" t="s">
        <v>1365</v>
      </c>
      <c r="D9172" s="2" t="s">
        <v>17940</v>
      </c>
      <c r="E9172" s="2" t="s">
        <v>7467</v>
      </c>
      <c r="F9172" s="2">
        <v>51102500</v>
      </c>
      <c r="G9172" s="2" t="s">
        <v>490</v>
      </c>
      <c r="H9172" s="2">
        <v>2</v>
      </c>
      <c r="I9172" s="2">
        <v>4</v>
      </c>
      <c r="J9172" s="2">
        <v>16</v>
      </c>
      <c r="K9172" s="2">
        <v>8</v>
      </c>
      <c r="L9172" s="3">
        <v>440000</v>
      </c>
      <c r="M9172" s="2" t="s">
        <v>0</v>
      </c>
      <c r="N9172" s="4" t="s">
        <v>21</v>
      </c>
    </row>
    <row r="9173" spans="1:14" x14ac:dyDescent="0.25">
      <c r="A9173" s="1" t="s">
        <v>363</v>
      </c>
      <c r="B9173" s="2" t="s">
        <v>76</v>
      </c>
      <c r="C9173" s="2" t="s">
        <v>1365</v>
      </c>
      <c r="D9173" s="2" t="s">
        <v>17940</v>
      </c>
      <c r="E9173" s="2" t="s">
        <v>18593</v>
      </c>
      <c r="F9173" s="2">
        <v>42121606</v>
      </c>
      <c r="G9173" s="2" t="s">
        <v>490</v>
      </c>
      <c r="H9173" s="2">
        <v>2</v>
      </c>
      <c r="I9173" s="2">
        <v>4</v>
      </c>
      <c r="J9173" s="2">
        <v>16</v>
      </c>
      <c r="K9173" s="2">
        <v>5</v>
      </c>
      <c r="L9173" s="3">
        <v>300000</v>
      </c>
      <c r="M9173" s="2" t="s">
        <v>0</v>
      </c>
      <c r="N9173" s="4" t="s">
        <v>21</v>
      </c>
    </row>
    <row r="9174" spans="1:14" x14ac:dyDescent="0.25">
      <c r="A9174" s="1" t="s">
        <v>363</v>
      </c>
      <c r="B9174" s="2" t="s">
        <v>76</v>
      </c>
      <c r="C9174" s="2" t="s">
        <v>1365</v>
      </c>
      <c r="D9174" s="2" t="s">
        <v>17940</v>
      </c>
      <c r="E9174" s="2" t="s">
        <v>7468</v>
      </c>
      <c r="F9174" s="2">
        <v>42312313</v>
      </c>
      <c r="G9174" s="2" t="s">
        <v>490</v>
      </c>
      <c r="H9174" s="2">
        <v>2</v>
      </c>
      <c r="I9174" s="2">
        <v>4</v>
      </c>
      <c r="J9174" s="2">
        <v>16</v>
      </c>
      <c r="K9174" s="2">
        <v>10</v>
      </c>
      <c r="L9174" s="3">
        <v>200000</v>
      </c>
      <c r="M9174" s="2" t="s">
        <v>0</v>
      </c>
      <c r="N9174" s="4" t="s">
        <v>21</v>
      </c>
    </row>
    <row r="9175" spans="1:14" x14ac:dyDescent="0.25">
      <c r="A9175" s="1" t="s">
        <v>363</v>
      </c>
      <c r="B9175" s="2" t="s">
        <v>76</v>
      </c>
      <c r="C9175" s="2" t="s">
        <v>1365</v>
      </c>
      <c r="D9175" s="2" t="s">
        <v>17940</v>
      </c>
      <c r="E9175" s="2" t="s">
        <v>7469</v>
      </c>
      <c r="F9175" s="2">
        <v>42312400</v>
      </c>
      <c r="G9175" s="2" t="s">
        <v>490</v>
      </c>
      <c r="H9175" s="2">
        <v>2</v>
      </c>
      <c r="I9175" s="2">
        <v>4</v>
      </c>
      <c r="J9175" s="2">
        <v>16</v>
      </c>
      <c r="K9175" s="2">
        <v>8</v>
      </c>
      <c r="L9175" s="3">
        <v>124000</v>
      </c>
      <c r="M9175" s="2" t="s">
        <v>0</v>
      </c>
      <c r="N9175" s="4" t="s">
        <v>21</v>
      </c>
    </row>
    <row r="9176" spans="1:14" x14ac:dyDescent="0.25">
      <c r="A9176" s="1" t="s">
        <v>363</v>
      </c>
      <c r="B9176" s="2" t="s">
        <v>76</v>
      </c>
      <c r="C9176" s="2" t="s">
        <v>1365</v>
      </c>
      <c r="D9176" s="2" t="s">
        <v>17940</v>
      </c>
      <c r="E9176" s="2" t="s">
        <v>7470</v>
      </c>
      <c r="F9176" s="2">
        <v>42312313</v>
      </c>
      <c r="G9176" s="2" t="s">
        <v>490</v>
      </c>
      <c r="H9176" s="2">
        <v>2</v>
      </c>
      <c r="I9176" s="2">
        <v>4</v>
      </c>
      <c r="J9176" s="2">
        <v>16</v>
      </c>
      <c r="K9176" s="2">
        <v>15</v>
      </c>
      <c r="L9176" s="3">
        <v>375000</v>
      </c>
      <c r="M9176" s="2" t="s">
        <v>0</v>
      </c>
      <c r="N9176" s="4" t="s">
        <v>21</v>
      </c>
    </row>
    <row r="9177" spans="1:14" x14ac:dyDescent="0.25">
      <c r="A9177" s="1" t="s">
        <v>363</v>
      </c>
      <c r="B9177" s="2" t="s">
        <v>76</v>
      </c>
      <c r="C9177" s="2" t="s">
        <v>80</v>
      </c>
      <c r="D9177" s="2" t="s">
        <v>81</v>
      </c>
      <c r="E9177" s="2" t="s">
        <v>7471</v>
      </c>
      <c r="F9177" s="2">
        <v>10111302</v>
      </c>
      <c r="G9177" s="2" t="s">
        <v>490</v>
      </c>
      <c r="H9177" s="2">
        <v>2</v>
      </c>
      <c r="I9177" s="2">
        <v>4</v>
      </c>
      <c r="J9177" s="2">
        <v>16</v>
      </c>
      <c r="K9177" s="2">
        <v>18</v>
      </c>
      <c r="L9177" s="3">
        <v>180000</v>
      </c>
      <c r="M9177" s="2" t="s">
        <v>0</v>
      </c>
      <c r="N9177" s="4" t="s">
        <v>21</v>
      </c>
    </row>
    <row r="9178" spans="1:14" x14ac:dyDescent="0.25">
      <c r="A9178" s="1" t="s">
        <v>363</v>
      </c>
      <c r="B9178" s="2" t="s">
        <v>76</v>
      </c>
      <c r="C9178" s="2" t="s">
        <v>80</v>
      </c>
      <c r="D9178" s="2" t="s">
        <v>81</v>
      </c>
      <c r="E9178" s="2" t="s">
        <v>7472</v>
      </c>
      <c r="F9178" s="2">
        <v>10111302</v>
      </c>
      <c r="G9178" s="2" t="s">
        <v>490</v>
      </c>
      <c r="H9178" s="2">
        <v>2</v>
      </c>
      <c r="I9178" s="2">
        <v>4</v>
      </c>
      <c r="J9178" s="2">
        <v>16</v>
      </c>
      <c r="K9178" s="2">
        <v>5</v>
      </c>
      <c r="L9178" s="3">
        <v>475000</v>
      </c>
      <c r="M9178" s="2" t="s">
        <v>0</v>
      </c>
      <c r="N9178" s="4" t="s">
        <v>21</v>
      </c>
    </row>
    <row r="9179" spans="1:14" x14ac:dyDescent="0.25">
      <c r="A9179" s="1" t="s">
        <v>363</v>
      </c>
      <c r="B9179" s="2" t="s">
        <v>86</v>
      </c>
      <c r="C9179" s="2" t="s">
        <v>87</v>
      </c>
      <c r="D9179" s="2" t="s">
        <v>88</v>
      </c>
      <c r="E9179" s="2" t="s">
        <v>7473</v>
      </c>
      <c r="F9179" s="2">
        <v>10111301</v>
      </c>
      <c r="G9179" s="2" t="s">
        <v>490</v>
      </c>
      <c r="H9179" s="2">
        <v>2</v>
      </c>
      <c r="I9179" s="2">
        <v>4</v>
      </c>
      <c r="J9179" s="2">
        <v>16</v>
      </c>
      <c r="K9179" s="2">
        <v>8</v>
      </c>
      <c r="L9179" s="3">
        <v>95999.679999999993</v>
      </c>
      <c r="M9179" s="2" t="s">
        <v>0</v>
      </c>
      <c r="N9179" s="4" t="s">
        <v>21</v>
      </c>
    </row>
    <row r="9180" spans="1:14" x14ac:dyDescent="0.25">
      <c r="A9180" s="1" t="s">
        <v>363</v>
      </c>
      <c r="B9180" s="2" t="s">
        <v>86</v>
      </c>
      <c r="C9180" s="2" t="s">
        <v>93</v>
      </c>
      <c r="D9180" s="2" t="s">
        <v>94</v>
      </c>
      <c r="E9180" s="2" t="s">
        <v>7474</v>
      </c>
      <c r="F9180" s="2">
        <v>10131603</v>
      </c>
      <c r="G9180" s="2" t="s">
        <v>490</v>
      </c>
      <c r="H9180" s="2">
        <v>2</v>
      </c>
      <c r="I9180" s="2">
        <v>4</v>
      </c>
      <c r="J9180" s="2">
        <v>16</v>
      </c>
      <c r="K9180" s="2">
        <v>2</v>
      </c>
      <c r="L9180" s="3">
        <v>1439999.96</v>
      </c>
      <c r="M9180" s="2" t="s">
        <v>0</v>
      </c>
      <c r="N9180" s="4" t="s">
        <v>21</v>
      </c>
    </row>
    <row r="9181" spans="1:14" x14ac:dyDescent="0.25">
      <c r="A9181" s="1" t="s">
        <v>363</v>
      </c>
      <c r="B9181" s="2" t="s">
        <v>103</v>
      </c>
      <c r="C9181" s="2" t="s">
        <v>1925</v>
      </c>
      <c r="D9181" s="2" t="s">
        <v>17947</v>
      </c>
      <c r="E9181" s="2" t="s">
        <v>7475</v>
      </c>
      <c r="F9181" s="2">
        <v>10111301</v>
      </c>
      <c r="G9181" s="2" t="s">
        <v>490</v>
      </c>
      <c r="H9181" s="2">
        <v>2</v>
      </c>
      <c r="I9181" s="2">
        <v>4</v>
      </c>
      <c r="J9181" s="2">
        <v>16</v>
      </c>
      <c r="K9181" s="2">
        <v>4</v>
      </c>
      <c r="L9181" s="3">
        <v>119999.6</v>
      </c>
      <c r="M9181" s="2" t="s">
        <v>0</v>
      </c>
      <c r="N9181" s="4" t="s">
        <v>21</v>
      </c>
    </row>
    <row r="9182" spans="1:14" x14ac:dyDescent="0.25">
      <c r="A9182" s="1" t="s">
        <v>363</v>
      </c>
      <c r="B9182" s="2" t="s">
        <v>113</v>
      </c>
      <c r="C9182" s="2" t="s">
        <v>113</v>
      </c>
      <c r="D9182" s="2" t="s">
        <v>114</v>
      </c>
      <c r="E9182" s="2" t="s">
        <v>7476</v>
      </c>
      <c r="F9182" s="2">
        <v>10111304</v>
      </c>
      <c r="G9182" s="2" t="s">
        <v>490</v>
      </c>
      <c r="H9182" s="2">
        <v>2</v>
      </c>
      <c r="I9182" s="2">
        <v>4</v>
      </c>
      <c r="J9182" s="2">
        <v>16</v>
      </c>
      <c r="K9182" s="2">
        <v>10</v>
      </c>
      <c r="L9182" s="3">
        <v>299999</v>
      </c>
      <c r="M9182" s="2" t="s">
        <v>0</v>
      </c>
      <c r="N9182" s="4" t="s">
        <v>21</v>
      </c>
    </row>
    <row r="9183" spans="1:14" x14ac:dyDescent="0.25">
      <c r="A9183" s="1" t="s">
        <v>363</v>
      </c>
      <c r="B9183" s="2" t="s">
        <v>278</v>
      </c>
      <c r="C9183" s="2" t="s">
        <v>2783</v>
      </c>
      <c r="D9183" s="2" t="s">
        <v>17976</v>
      </c>
      <c r="E9183" s="2" t="s">
        <v>7477</v>
      </c>
      <c r="F9183" s="2">
        <v>70122009</v>
      </c>
      <c r="G9183" s="2" t="s">
        <v>490</v>
      </c>
      <c r="H9183" s="2">
        <v>2</v>
      </c>
      <c r="I9183" s="2">
        <v>4</v>
      </c>
      <c r="J9183" s="2">
        <v>16</v>
      </c>
      <c r="K9183" s="2">
        <v>1</v>
      </c>
      <c r="L9183" s="3">
        <v>10000000</v>
      </c>
      <c r="M9183" s="2" t="s">
        <v>20</v>
      </c>
      <c r="N9183" s="4" t="s">
        <v>17384</v>
      </c>
    </row>
    <row r="9184" spans="1:14" x14ac:dyDescent="0.25">
      <c r="A9184" s="1" t="s">
        <v>363</v>
      </c>
      <c r="B9184" s="2" t="s">
        <v>278</v>
      </c>
      <c r="C9184" s="2" t="s">
        <v>2783</v>
      </c>
      <c r="D9184" s="2" t="s">
        <v>17976</v>
      </c>
      <c r="E9184" s="2" t="s">
        <v>7478</v>
      </c>
      <c r="F9184" s="2">
        <v>70122009</v>
      </c>
      <c r="G9184" s="2" t="s">
        <v>490</v>
      </c>
      <c r="H9184" s="2">
        <v>2</v>
      </c>
      <c r="I9184" s="2">
        <v>4</v>
      </c>
      <c r="J9184" s="2">
        <v>16</v>
      </c>
      <c r="K9184" s="2">
        <v>1</v>
      </c>
      <c r="L9184" s="3">
        <v>1500000</v>
      </c>
      <c r="M9184" s="2" t="s">
        <v>20</v>
      </c>
      <c r="N9184" s="4" t="s">
        <v>21</v>
      </c>
    </row>
    <row r="9185" spans="1:14" x14ac:dyDescent="0.25">
      <c r="A9185" s="1" t="s">
        <v>363</v>
      </c>
      <c r="B9185" s="2" t="s">
        <v>278</v>
      </c>
      <c r="C9185" s="2" t="s">
        <v>2783</v>
      </c>
      <c r="D9185" s="2" t="s">
        <v>17976</v>
      </c>
      <c r="E9185" s="2" t="s">
        <v>7479</v>
      </c>
      <c r="F9185" s="2">
        <v>70122009</v>
      </c>
      <c r="G9185" s="2" t="s">
        <v>490</v>
      </c>
      <c r="H9185" s="2">
        <v>2</v>
      </c>
      <c r="I9185" s="2">
        <v>4</v>
      </c>
      <c r="J9185" s="2">
        <v>16</v>
      </c>
      <c r="K9185" s="2">
        <v>1</v>
      </c>
      <c r="L9185" s="3">
        <v>1500000</v>
      </c>
      <c r="M9185" s="2" t="s">
        <v>20</v>
      </c>
      <c r="N9185" s="4" t="s">
        <v>21</v>
      </c>
    </row>
    <row r="9186" spans="1:14" x14ac:dyDescent="0.25">
      <c r="A9186" s="1" t="s">
        <v>363</v>
      </c>
      <c r="B9186" s="2" t="s">
        <v>162</v>
      </c>
      <c r="C9186" s="2" t="s">
        <v>567</v>
      </c>
      <c r="D9186" s="2" t="s">
        <v>17885</v>
      </c>
      <c r="E9186" s="2" t="s">
        <v>7480</v>
      </c>
      <c r="F9186" s="2">
        <v>72151800</v>
      </c>
      <c r="G9186" s="2" t="s">
        <v>490</v>
      </c>
      <c r="H9186" s="2">
        <v>2</v>
      </c>
      <c r="I9186" s="2">
        <v>4</v>
      </c>
      <c r="J9186" s="2">
        <v>16</v>
      </c>
      <c r="K9186" s="2">
        <v>1</v>
      </c>
      <c r="L9186" s="3">
        <v>1190000</v>
      </c>
      <c r="M9186" s="2" t="s">
        <v>20</v>
      </c>
      <c r="N9186" s="4" t="s">
        <v>21</v>
      </c>
    </row>
    <row r="9187" spans="1:14" x14ac:dyDescent="0.25">
      <c r="A9187" s="1" t="s">
        <v>363</v>
      </c>
      <c r="B9187" s="2" t="s">
        <v>162</v>
      </c>
      <c r="C9187" s="2" t="s">
        <v>567</v>
      </c>
      <c r="D9187" s="2" t="s">
        <v>17885</v>
      </c>
      <c r="E9187" s="2" t="s">
        <v>7481</v>
      </c>
      <c r="F9187" s="2">
        <v>73152108</v>
      </c>
      <c r="G9187" s="2" t="s">
        <v>490</v>
      </c>
      <c r="H9187" s="2">
        <v>6</v>
      </c>
      <c r="I9187" s="2">
        <v>2</v>
      </c>
      <c r="J9187" s="2">
        <v>16</v>
      </c>
      <c r="K9187" s="2">
        <v>1</v>
      </c>
      <c r="L9187" s="3">
        <v>3600000</v>
      </c>
      <c r="M9187" s="2" t="s">
        <v>20</v>
      </c>
      <c r="N9187" s="4" t="s">
        <v>21</v>
      </c>
    </row>
    <row r="9188" spans="1:14" x14ac:dyDescent="0.25">
      <c r="A9188" s="1" t="s">
        <v>363</v>
      </c>
      <c r="B9188" s="2" t="s">
        <v>177</v>
      </c>
      <c r="C9188" s="2" t="s">
        <v>177</v>
      </c>
      <c r="D9188" s="2" t="s">
        <v>178</v>
      </c>
      <c r="E9188" s="2" t="s">
        <v>18594</v>
      </c>
      <c r="F9188" s="2">
        <v>78102203</v>
      </c>
      <c r="G9188" s="2" t="s">
        <v>2858</v>
      </c>
      <c r="H9188" s="2">
        <v>1</v>
      </c>
      <c r="I9188" s="2">
        <v>11</v>
      </c>
      <c r="J9188" s="2">
        <v>16</v>
      </c>
      <c r="K9188" s="2">
        <v>1</v>
      </c>
      <c r="L9188" s="3">
        <v>443950</v>
      </c>
      <c r="M9188" s="2" t="s">
        <v>20</v>
      </c>
      <c r="N9188" s="4" t="s">
        <v>21</v>
      </c>
    </row>
    <row r="9189" spans="1:14" x14ac:dyDescent="0.25">
      <c r="A9189" s="1" t="s">
        <v>363</v>
      </c>
      <c r="B9189" s="2" t="s">
        <v>162</v>
      </c>
      <c r="C9189" s="2" t="s">
        <v>459</v>
      </c>
      <c r="D9189" s="2" t="s">
        <v>17869</v>
      </c>
      <c r="E9189" s="2" t="s">
        <v>7482</v>
      </c>
      <c r="F9189" s="2">
        <v>72101516</v>
      </c>
      <c r="G9189" s="2" t="s">
        <v>2858</v>
      </c>
      <c r="H9189" s="2">
        <v>3</v>
      </c>
      <c r="I9189" s="2">
        <v>7</v>
      </c>
      <c r="J9189" s="2">
        <v>16</v>
      </c>
      <c r="K9189" s="2">
        <v>1</v>
      </c>
      <c r="L9189" s="3">
        <v>8000000</v>
      </c>
      <c r="M9189" s="2" t="s">
        <v>20</v>
      </c>
      <c r="N9189" s="4" t="s">
        <v>21</v>
      </c>
    </row>
    <row r="9190" spans="1:14" x14ac:dyDescent="0.25">
      <c r="A9190" s="1" t="s">
        <v>363</v>
      </c>
      <c r="B9190" s="2" t="s">
        <v>162</v>
      </c>
      <c r="C9190" s="2" t="s">
        <v>459</v>
      </c>
      <c r="D9190" s="2" t="s">
        <v>17869</v>
      </c>
      <c r="E9190" s="2" t="s">
        <v>7483</v>
      </c>
      <c r="F9190" s="2">
        <v>72101509</v>
      </c>
      <c r="G9190" s="2" t="s">
        <v>2858</v>
      </c>
      <c r="H9190" s="2">
        <v>3</v>
      </c>
      <c r="I9190" s="2">
        <v>7</v>
      </c>
      <c r="J9190" s="2">
        <v>16</v>
      </c>
      <c r="K9190" s="2">
        <v>1</v>
      </c>
      <c r="L9190" s="3">
        <v>2000000</v>
      </c>
      <c r="M9190" s="2" t="s">
        <v>20</v>
      </c>
      <c r="N9190" s="4" t="s">
        <v>21</v>
      </c>
    </row>
    <row r="9191" spans="1:14" x14ac:dyDescent="0.25">
      <c r="A9191" s="1" t="s">
        <v>363</v>
      </c>
      <c r="B9191" s="2" t="s">
        <v>353</v>
      </c>
      <c r="C9191" s="2" t="s">
        <v>353</v>
      </c>
      <c r="D9191" s="2" t="s">
        <v>354</v>
      </c>
      <c r="E9191" s="2" t="s">
        <v>7484</v>
      </c>
      <c r="F9191" s="2">
        <v>90121500</v>
      </c>
      <c r="G9191" s="2" t="s">
        <v>330</v>
      </c>
      <c r="H9191" s="2">
        <v>1</v>
      </c>
      <c r="I9191" s="2">
        <v>12</v>
      </c>
      <c r="J9191" s="2">
        <v>10</v>
      </c>
      <c r="K9191" s="2">
        <v>1</v>
      </c>
      <c r="L9191" s="3">
        <v>909935000</v>
      </c>
      <c r="M9191" s="2" t="s">
        <v>20</v>
      </c>
      <c r="N9191" s="4" t="s">
        <v>21</v>
      </c>
    </row>
    <row r="9192" spans="1:14" x14ac:dyDescent="0.25">
      <c r="A9192" s="1" t="s">
        <v>363</v>
      </c>
      <c r="B9192" s="2" t="s">
        <v>529</v>
      </c>
      <c r="C9192" s="2" t="s">
        <v>903</v>
      </c>
      <c r="D9192" s="2" t="s">
        <v>17908</v>
      </c>
      <c r="E9192" s="2" t="s">
        <v>3180</v>
      </c>
      <c r="F9192" s="2">
        <v>23151601</v>
      </c>
      <c r="G9192" s="2" t="s">
        <v>490</v>
      </c>
      <c r="H9192" s="2">
        <v>4</v>
      </c>
      <c r="I9192" s="2">
        <v>3</v>
      </c>
      <c r="J9192" s="2">
        <v>10</v>
      </c>
      <c r="K9192" s="2">
        <v>2</v>
      </c>
      <c r="L9192" s="3">
        <v>2630000</v>
      </c>
      <c r="M9192" s="2" t="s">
        <v>0</v>
      </c>
      <c r="N9192" s="4" t="s">
        <v>21</v>
      </c>
    </row>
    <row r="9193" spans="1:14" x14ac:dyDescent="0.25">
      <c r="A9193" s="1" t="s">
        <v>363</v>
      </c>
      <c r="B9193" s="2" t="s">
        <v>189</v>
      </c>
      <c r="C9193" s="2" t="s">
        <v>2615</v>
      </c>
      <c r="D9193" s="2" t="s">
        <v>17960</v>
      </c>
      <c r="E9193" s="2" t="s">
        <v>7485</v>
      </c>
      <c r="F9193" s="2">
        <v>72102900</v>
      </c>
      <c r="G9193" s="2" t="s">
        <v>496</v>
      </c>
      <c r="H9193" s="2">
        <v>5</v>
      </c>
      <c r="I9193" s="2">
        <v>4</v>
      </c>
      <c r="J9193" s="2">
        <v>10</v>
      </c>
      <c r="K9193" s="2">
        <v>1</v>
      </c>
      <c r="L9193" s="3">
        <v>14119194.134538</v>
      </c>
      <c r="M9193" s="2" t="s">
        <v>20</v>
      </c>
      <c r="N9193" s="4" t="s">
        <v>21</v>
      </c>
    </row>
    <row r="9194" spans="1:14" x14ac:dyDescent="0.25">
      <c r="A9194" s="1" t="s">
        <v>363</v>
      </c>
      <c r="B9194" s="2" t="s">
        <v>353</v>
      </c>
      <c r="C9194" s="2" t="s">
        <v>353</v>
      </c>
      <c r="D9194" s="2" t="s">
        <v>354</v>
      </c>
      <c r="E9194" s="2" t="s">
        <v>3123</v>
      </c>
      <c r="F9194" s="2">
        <v>78111800</v>
      </c>
      <c r="G9194" s="2" t="s">
        <v>330</v>
      </c>
      <c r="H9194" s="2">
        <v>1</v>
      </c>
      <c r="I9194" s="2">
        <v>12</v>
      </c>
      <c r="J9194" s="2">
        <v>10</v>
      </c>
      <c r="K9194" s="2">
        <v>1</v>
      </c>
      <c r="L9194" s="3">
        <v>6594117</v>
      </c>
      <c r="M9194" s="2" t="s">
        <v>20</v>
      </c>
      <c r="N9194" s="4" t="s">
        <v>21</v>
      </c>
    </row>
    <row r="9195" spans="1:14" x14ac:dyDescent="0.25">
      <c r="A9195" s="1" t="s">
        <v>363</v>
      </c>
      <c r="B9195" s="2" t="s">
        <v>189</v>
      </c>
      <c r="C9195" s="2" t="s">
        <v>2626</v>
      </c>
      <c r="D9195" s="2" t="s">
        <v>17961</v>
      </c>
      <c r="E9195" s="2" t="s">
        <v>7486</v>
      </c>
      <c r="F9195" s="2">
        <v>72102900</v>
      </c>
      <c r="G9195" s="2" t="s">
        <v>496</v>
      </c>
      <c r="H9195" s="2">
        <v>2</v>
      </c>
      <c r="I9195" s="2">
        <v>4</v>
      </c>
      <c r="J9195" s="2">
        <v>10</v>
      </c>
      <c r="K9195" s="2">
        <v>1</v>
      </c>
      <c r="L9195" s="3">
        <v>4432018.18</v>
      </c>
      <c r="M9195" s="2" t="s">
        <v>20</v>
      </c>
      <c r="N9195" s="4" t="s">
        <v>21</v>
      </c>
    </row>
    <row r="9196" spans="1:14" x14ac:dyDescent="0.25">
      <c r="A9196" s="1" t="s">
        <v>363</v>
      </c>
      <c r="B9196" s="2" t="s">
        <v>189</v>
      </c>
      <c r="C9196" s="2" t="s">
        <v>2626</v>
      </c>
      <c r="D9196" s="2" t="s">
        <v>17961</v>
      </c>
      <c r="E9196" s="2" t="s">
        <v>7487</v>
      </c>
      <c r="F9196" s="2">
        <v>72102900</v>
      </c>
      <c r="G9196" s="2" t="s">
        <v>496</v>
      </c>
      <c r="H9196" s="2">
        <v>5</v>
      </c>
      <c r="I9196" s="2">
        <v>4</v>
      </c>
      <c r="J9196" s="2">
        <v>10</v>
      </c>
      <c r="K9196" s="2">
        <v>1</v>
      </c>
      <c r="L9196" s="3">
        <v>4671520.0599999996</v>
      </c>
      <c r="M9196" s="2" t="s">
        <v>20</v>
      </c>
      <c r="N9196" s="4" t="s">
        <v>21</v>
      </c>
    </row>
    <row r="9197" spans="1:14" x14ac:dyDescent="0.25">
      <c r="A9197" s="1" t="s">
        <v>363</v>
      </c>
      <c r="B9197" s="2" t="s">
        <v>189</v>
      </c>
      <c r="C9197" s="2" t="s">
        <v>2626</v>
      </c>
      <c r="D9197" s="2" t="s">
        <v>17961</v>
      </c>
      <c r="E9197" s="2" t="s">
        <v>7488</v>
      </c>
      <c r="F9197" s="2">
        <v>72102900</v>
      </c>
      <c r="G9197" s="2" t="s">
        <v>496</v>
      </c>
      <c r="H9197" s="2">
        <v>2</v>
      </c>
      <c r="I9197" s="2">
        <v>4</v>
      </c>
      <c r="J9197" s="2">
        <v>10</v>
      </c>
      <c r="K9197" s="2">
        <v>1</v>
      </c>
      <c r="L9197" s="3">
        <v>4244325.41</v>
      </c>
      <c r="M9197" s="2" t="s">
        <v>20</v>
      </c>
      <c r="N9197" s="4" t="s">
        <v>21</v>
      </c>
    </row>
    <row r="9198" spans="1:14" x14ac:dyDescent="0.25">
      <c r="A9198" s="1" t="s">
        <v>363</v>
      </c>
      <c r="B9198" s="2" t="s">
        <v>1851</v>
      </c>
      <c r="C9198" s="2" t="s">
        <v>1879</v>
      </c>
      <c r="D9198" s="2" t="s">
        <v>17943</v>
      </c>
      <c r="E9198" s="2" t="s">
        <v>7489</v>
      </c>
      <c r="F9198" s="2">
        <v>30131704</v>
      </c>
      <c r="G9198" s="2" t="s">
        <v>810</v>
      </c>
      <c r="H9198" s="2">
        <v>2</v>
      </c>
      <c r="I9198" s="2">
        <v>4</v>
      </c>
      <c r="J9198" s="2">
        <v>16</v>
      </c>
      <c r="K9198" s="2">
        <v>195</v>
      </c>
      <c r="L9198" s="3">
        <v>12351325.350000001</v>
      </c>
      <c r="M9198" s="2" t="s">
        <v>17390</v>
      </c>
      <c r="N9198" s="4" t="s">
        <v>21</v>
      </c>
    </row>
    <row r="9199" spans="1:14" x14ac:dyDescent="0.25">
      <c r="A9199" s="1" t="s">
        <v>363</v>
      </c>
      <c r="B9199" s="2" t="s">
        <v>378</v>
      </c>
      <c r="C9199" s="2" t="s">
        <v>379</v>
      </c>
      <c r="D9199" s="2" t="s">
        <v>17857</v>
      </c>
      <c r="E9199" s="2" t="s">
        <v>7490</v>
      </c>
      <c r="F9199" s="2">
        <v>26111701</v>
      </c>
      <c r="G9199" s="2" t="s">
        <v>810</v>
      </c>
      <c r="H9199" s="2">
        <v>2</v>
      </c>
      <c r="I9199" s="2">
        <v>4</v>
      </c>
      <c r="J9199" s="2">
        <v>10</v>
      </c>
      <c r="K9199" s="2">
        <v>10</v>
      </c>
      <c r="L9199" s="3">
        <v>131376</v>
      </c>
      <c r="M9199" s="2" t="s">
        <v>0</v>
      </c>
      <c r="N9199" s="4" t="s">
        <v>21</v>
      </c>
    </row>
    <row r="9200" spans="1:14" x14ac:dyDescent="0.25">
      <c r="A9200" s="1" t="s">
        <v>363</v>
      </c>
      <c r="B9200" s="2" t="s">
        <v>162</v>
      </c>
      <c r="C9200" s="2" t="s">
        <v>567</v>
      </c>
      <c r="D9200" s="2" t="s">
        <v>17885</v>
      </c>
      <c r="E9200" s="2" t="s">
        <v>7491</v>
      </c>
      <c r="F9200" s="2">
        <v>72101511</v>
      </c>
      <c r="G9200" s="2" t="s">
        <v>810</v>
      </c>
      <c r="H9200" s="2">
        <v>4</v>
      </c>
      <c r="I9200" s="2">
        <v>5</v>
      </c>
      <c r="J9200" s="2">
        <v>10</v>
      </c>
      <c r="K9200" s="2">
        <v>1</v>
      </c>
      <c r="L9200" s="3">
        <v>7497000</v>
      </c>
      <c r="M9200" s="2" t="s">
        <v>20</v>
      </c>
      <c r="N9200" s="4" t="s">
        <v>21</v>
      </c>
    </row>
    <row r="9201" spans="1:14" x14ac:dyDescent="0.25">
      <c r="A9201" s="1" t="s">
        <v>363</v>
      </c>
      <c r="B9201" s="2" t="s">
        <v>28</v>
      </c>
      <c r="C9201" s="2" t="s">
        <v>29</v>
      </c>
      <c r="D9201" s="2" t="s">
        <v>30</v>
      </c>
      <c r="E9201" s="2" t="s">
        <v>7492</v>
      </c>
      <c r="F9201" s="2">
        <v>40101701</v>
      </c>
      <c r="G9201" s="2" t="s">
        <v>490</v>
      </c>
      <c r="H9201" s="2">
        <v>2</v>
      </c>
      <c r="I9201" s="2">
        <v>4</v>
      </c>
      <c r="J9201" s="2">
        <v>10</v>
      </c>
      <c r="K9201" s="2">
        <v>2</v>
      </c>
      <c r="L9201" s="3">
        <v>15709999.199999999</v>
      </c>
      <c r="M9201" s="2" t="s">
        <v>0</v>
      </c>
      <c r="N9201" s="4" t="s">
        <v>21</v>
      </c>
    </row>
    <row r="9202" spans="1:14" x14ac:dyDescent="0.25">
      <c r="A9202" s="1" t="s">
        <v>363</v>
      </c>
      <c r="B9202" s="2" t="s">
        <v>7493</v>
      </c>
      <c r="C9202" s="2" t="s">
        <v>7494</v>
      </c>
      <c r="D9202" s="2" t="s">
        <v>18028</v>
      </c>
      <c r="E9202" s="2" t="s">
        <v>18595</v>
      </c>
      <c r="F9202" s="2">
        <v>72102900</v>
      </c>
      <c r="G9202" s="2" t="s">
        <v>496</v>
      </c>
      <c r="H9202" s="2">
        <v>1</v>
      </c>
      <c r="I9202" s="2">
        <v>2</v>
      </c>
      <c r="J9202" s="2">
        <v>10</v>
      </c>
      <c r="K9202" s="2">
        <v>1</v>
      </c>
      <c r="L9202" s="3">
        <v>80389715.798015982</v>
      </c>
      <c r="M9202" s="2" t="s">
        <v>20</v>
      </c>
      <c r="N9202" s="4" t="s">
        <v>21</v>
      </c>
    </row>
    <row r="9203" spans="1:14" x14ac:dyDescent="0.25">
      <c r="A9203" s="1" t="s">
        <v>363</v>
      </c>
      <c r="B9203" s="2" t="s">
        <v>3321</v>
      </c>
      <c r="C9203" s="2" t="s">
        <v>3324</v>
      </c>
      <c r="D9203" s="2" t="s">
        <v>18003</v>
      </c>
      <c r="E9203" s="2" t="s">
        <v>7495</v>
      </c>
      <c r="F9203" s="2">
        <v>72102900</v>
      </c>
      <c r="G9203" s="2" t="s">
        <v>496</v>
      </c>
      <c r="H9203" s="2">
        <v>1</v>
      </c>
      <c r="I9203" s="2">
        <v>2</v>
      </c>
      <c r="J9203" s="2">
        <v>10</v>
      </c>
      <c r="K9203" s="2">
        <v>1</v>
      </c>
      <c r="L9203" s="3">
        <v>58310345.77990561</v>
      </c>
      <c r="M9203" s="2" t="s">
        <v>20</v>
      </c>
      <c r="N9203" s="4" t="s">
        <v>21</v>
      </c>
    </row>
    <row r="9204" spans="1:14" x14ac:dyDescent="0.25">
      <c r="A9204" s="1" t="s">
        <v>363</v>
      </c>
      <c r="B9204" s="2" t="s">
        <v>189</v>
      </c>
      <c r="C9204" s="2" t="s">
        <v>2626</v>
      </c>
      <c r="D9204" s="2" t="s">
        <v>17961</v>
      </c>
      <c r="E9204" s="2" t="s">
        <v>7496</v>
      </c>
      <c r="F9204" s="2">
        <v>72102900</v>
      </c>
      <c r="G9204" s="2" t="s">
        <v>496</v>
      </c>
      <c r="H9204" s="2">
        <v>1</v>
      </c>
      <c r="I9204" s="2">
        <v>2</v>
      </c>
      <c r="J9204" s="2">
        <v>10</v>
      </c>
      <c r="K9204" s="2">
        <v>1</v>
      </c>
      <c r="L9204" s="3">
        <v>19597456.309999999</v>
      </c>
      <c r="M9204" s="2" t="s">
        <v>20</v>
      </c>
      <c r="N9204" s="4" t="s">
        <v>21</v>
      </c>
    </row>
    <row r="9205" spans="1:14" x14ac:dyDescent="0.25">
      <c r="A9205" s="1" t="s">
        <v>363</v>
      </c>
      <c r="B9205" s="2" t="s">
        <v>189</v>
      </c>
      <c r="C9205" s="2" t="s">
        <v>2626</v>
      </c>
      <c r="D9205" s="2" t="s">
        <v>17961</v>
      </c>
      <c r="E9205" s="2" t="s">
        <v>7497</v>
      </c>
      <c r="F9205" s="2">
        <v>72102900</v>
      </c>
      <c r="G9205" s="2" t="s">
        <v>496</v>
      </c>
      <c r="H9205" s="2">
        <v>1</v>
      </c>
      <c r="I9205" s="2">
        <v>2</v>
      </c>
      <c r="J9205" s="2">
        <v>10</v>
      </c>
      <c r="K9205" s="2">
        <v>1</v>
      </c>
      <c r="L9205" s="3">
        <v>25478682.02</v>
      </c>
      <c r="M9205" s="2" t="s">
        <v>20</v>
      </c>
      <c r="N9205" s="4" t="s">
        <v>21</v>
      </c>
    </row>
    <row r="9206" spans="1:14" x14ac:dyDescent="0.25">
      <c r="A9206" s="1" t="s">
        <v>363</v>
      </c>
      <c r="B9206" s="2" t="s">
        <v>189</v>
      </c>
      <c r="C9206" s="2" t="s">
        <v>2626</v>
      </c>
      <c r="D9206" s="2" t="s">
        <v>17961</v>
      </c>
      <c r="E9206" s="2" t="s">
        <v>7498</v>
      </c>
      <c r="F9206" s="2">
        <v>72102900</v>
      </c>
      <c r="G9206" s="2" t="s">
        <v>496</v>
      </c>
      <c r="H9206" s="2">
        <v>1</v>
      </c>
      <c r="I9206" s="2">
        <v>2</v>
      </c>
      <c r="J9206" s="2">
        <v>10</v>
      </c>
      <c r="K9206" s="2">
        <v>1</v>
      </c>
      <c r="L9206" s="3">
        <v>64247028.060000002</v>
      </c>
      <c r="M9206" s="2" t="s">
        <v>20</v>
      </c>
      <c r="N9206" s="4" t="s">
        <v>21</v>
      </c>
    </row>
    <row r="9207" spans="1:14" x14ac:dyDescent="0.25">
      <c r="A9207" s="1" t="s">
        <v>363</v>
      </c>
      <c r="B9207" s="2" t="s">
        <v>189</v>
      </c>
      <c r="C9207" s="2" t="s">
        <v>2615</v>
      </c>
      <c r="D9207" s="2" t="s">
        <v>17960</v>
      </c>
      <c r="E9207" s="2" t="s">
        <v>7499</v>
      </c>
      <c r="F9207" s="2">
        <v>72102900</v>
      </c>
      <c r="G9207" s="2" t="s">
        <v>496</v>
      </c>
      <c r="H9207" s="2">
        <v>1</v>
      </c>
      <c r="I9207" s="2">
        <v>2</v>
      </c>
      <c r="J9207" s="2">
        <v>10</v>
      </c>
      <c r="K9207" s="2">
        <v>1</v>
      </c>
      <c r="L9207" s="3">
        <v>11920310.147609998</v>
      </c>
      <c r="M9207" s="2" t="s">
        <v>20</v>
      </c>
      <c r="N9207" s="4" t="s">
        <v>21</v>
      </c>
    </row>
    <row r="9208" spans="1:14" x14ac:dyDescent="0.25">
      <c r="A9208" s="1" t="s">
        <v>363</v>
      </c>
      <c r="B9208" s="2" t="s">
        <v>189</v>
      </c>
      <c r="C9208" s="2" t="s">
        <v>2626</v>
      </c>
      <c r="D9208" s="2" t="s">
        <v>17961</v>
      </c>
      <c r="E9208" s="2" t="s">
        <v>7500</v>
      </c>
      <c r="F9208" s="2">
        <v>72102900</v>
      </c>
      <c r="G9208" s="2" t="s">
        <v>496</v>
      </c>
      <c r="H9208" s="2">
        <v>1</v>
      </c>
      <c r="I9208" s="2">
        <v>2</v>
      </c>
      <c r="J9208" s="2">
        <v>10</v>
      </c>
      <c r="K9208" s="2">
        <v>1</v>
      </c>
      <c r="L9208" s="3">
        <v>51311352.049999997</v>
      </c>
      <c r="M9208" s="2" t="s">
        <v>20</v>
      </c>
      <c r="N9208" s="4" t="s">
        <v>21</v>
      </c>
    </row>
    <row r="9209" spans="1:14" x14ac:dyDescent="0.25">
      <c r="A9209" s="1" t="s">
        <v>363</v>
      </c>
      <c r="B9209" s="2" t="s">
        <v>408</v>
      </c>
      <c r="C9209" s="2" t="s">
        <v>409</v>
      </c>
      <c r="D9209" s="2" t="s">
        <v>17858</v>
      </c>
      <c r="E9209" s="2" t="s">
        <v>6990</v>
      </c>
      <c r="F9209" s="2">
        <v>47131831</v>
      </c>
      <c r="G9209" s="2" t="s">
        <v>2858</v>
      </c>
      <c r="H9209" s="2">
        <v>2</v>
      </c>
      <c r="I9209" s="2">
        <v>2</v>
      </c>
      <c r="J9209" s="2">
        <v>10</v>
      </c>
      <c r="K9209" s="2">
        <v>4</v>
      </c>
      <c r="L9209" s="3">
        <v>81588</v>
      </c>
      <c r="M9209" s="2" t="s">
        <v>17383</v>
      </c>
      <c r="N9209" s="4" t="s">
        <v>21</v>
      </c>
    </row>
    <row r="9210" spans="1:14" x14ac:dyDescent="0.25">
      <c r="A9210" s="1" t="s">
        <v>363</v>
      </c>
      <c r="B9210" s="2" t="s">
        <v>76</v>
      </c>
      <c r="C9210" s="2" t="s">
        <v>80</v>
      </c>
      <c r="D9210" s="2" t="s">
        <v>81</v>
      </c>
      <c r="E9210" s="2" t="s">
        <v>7027</v>
      </c>
      <c r="F9210" s="2">
        <v>47131807</v>
      </c>
      <c r="G9210" s="2" t="s">
        <v>2858</v>
      </c>
      <c r="H9210" s="2">
        <v>2</v>
      </c>
      <c r="I9210" s="2">
        <v>2</v>
      </c>
      <c r="J9210" s="2">
        <v>10</v>
      </c>
      <c r="K9210" s="2">
        <v>3</v>
      </c>
      <c r="L9210" s="3">
        <v>45474</v>
      </c>
      <c r="M9210" s="2" t="s">
        <v>0</v>
      </c>
      <c r="N9210" s="4" t="s">
        <v>21</v>
      </c>
    </row>
    <row r="9211" spans="1:14" x14ac:dyDescent="0.25">
      <c r="A9211" s="1" t="s">
        <v>363</v>
      </c>
      <c r="B9211" s="2" t="s">
        <v>76</v>
      </c>
      <c r="C9211" s="2" t="s">
        <v>80</v>
      </c>
      <c r="D9211" s="2" t="s">
        <v>81</v>
      </c>
      <c r="E9211" s="2" t="s">
        <v>7501</v>
      </c>
      <c r="F9211" s="2">
        <v>53131608</v>
      </c>
      <c r="G9211" s="2" t="s">
        <v>2858</v>
      </c>
      <c r="H9211" s="2">
        <v>2</v>
      </c>
      <c r="I9211" s="2">
        <v>2</v>
      </c>
      <c r="J9211" s="2">
        <v>10</v>
      </c>
      <c r="K9211" s="2">
        <v>3</v>
      </c>
      <c r="L9211" s="3">
        <v>336081</v>
      </c>
      <c r="M9211" s="2" t="s">
        <v>0</v>
      </c>
      <c r="N9211" s="4" t="s">
        <v>21</v>
      </c>
    </row>
    <row r="9212" spans="1:14" x14ac:dyDescent="0.25">
      <c r="A9212" s="1" t="s">
        <v>363</v>
      </c>
      <c r="B9212" s="2" t="s">
        <v>76</v>
      </c>
      <c r="C9212" s="2" t="s">
        <v>80</v>
      </c>
      <c r="D9212" s="2" t="s">
        <v>81</v>
      </c>
      <c r="E9212" s="2" t="s">
        <v>7028</v>
      </c>
      <c r="F9212" s="2">
        <v>47131802</v>
      </c>
      <c r="G9212" s="2" t="s">
        <v>2858</v>
      </c>
      <c r="H9212" s="2">
        <v>2</v>
      </c>
      <c r="I9212" s="2">
        <v>2</v>
      </c>
      <c r="J9212" s="2">
        <v>10</v>
      </c>
      <c r="K9212" s="2">
        <v>4</v>
      </c>
      <c r="L9212" s="3">
        <v>164076</v>
      </c>
      <c r="M9212" s="2" t="s">
        <v>0</v>
      </c>
      <c r="N9212" s="4" t="s">
        <v>21</v>
      </c>
    </row>
    <row r="9213" spans="1:14" x14ac:dyDescent="0.25">
      <c r="A9213" s="1" t="s">
        <v>363</v>
      </c>
      <c r="B9213" s="2" t="s">
        <v>76</v>
      </c>
      <c r="C9213" s="2" t="s">
        <v>80</v>
      </c>
      <c r="D9213" s="2" t="s">
        <v>81</v>
      </c>
      <c r="E9213" s="2" t="s">
        <v>7502</v>
      </c>
      <c r="F9213" s="2">
        <v>53131608</v>
      </c>
      <c r="G9213" s="2" t="s">
        <v>2858</v>
      </c>
      <c r="H9213" s="2">
        <v>2</v>
      </c>
      <c r="I9213" s="2">
        <v>2</v>
      </c>
      <c r="J9213" s="2">
        <v>10</v>
      </c>
      <c r="K9213" s="2">
        <v>10</v>
      </c>
      <c r="L9213" s="3">
        <v>41770</v>
      </c>
      <c r="M9213" s="2" t="s">
        <v>0</v>
      </c>
      <c r="N9213" s="4" t="s">
        <v>21</v>
      </c>
    </row>
    <row r="9214" spans="1:14" x14ac:dyDescent="0.25">
      <c r="A9214" s="1" t="s">
        <v>363</v>
      </c>
      <c r="B9214" s="2" t="s">
        <v>76</v>
      </c>
      <c r="C9214" s="2" t="s">
        <v>80</v>
      </c>
      <c r="D9214" s="2" t="s">
        <v>81</v>
      </c>
      <c r="E9214" s="2" t="s">
        <v>7030</v>
      </c>
      <c r="F9214" s="2">
        <v>47131803</v>
      </c>
      <c r="G9214" s="2" t="s">
        <v>2858</v>
      </c>
      <c r="H9214" s="2">
        <v>2</v>
      </c>
      <c r="I9214" s="2">
        <v>2</v>
      </c>
      <c r="J9214" s="2">
        <v>10</v>
      </c>
      <c r="K9214" s="2">
        <v>18</v>
      </c>
      <c r="L9214" s="3">
        <v>241074</v>
      </c>
      <c r="M9214" s="2" t="s">
        <v>0</v>
      </c>
      <c r="N9214" s="4" t="s">
        <v>21</v>
      </c>
    </row>
    <row r="9215" spans="1:14" x14ac:dyDescent="0.25">
      <c r="A9215" s="1" t="s">
        <v>363</v>
      </c>
      <c r="B9215" s="2" t="s">
        <v>76</v>
      </c>
      <c r="C9215" s="2" t="s">
        <v>80</v>
      </c>
      <c r="D9215" s="2" t="s">
        <v>81</v>
      </c>
      <c r="E9215" s="2" t="s">
        <v>7503</v>
      </c>
      <c r="F9215" s="2">
        <v>53131608</v>
      </c>
      <c r="G9215" s="2" t="s">
        <v>2858</v>
      </c>
      <c r="H9215" s="2">
        <v>2</v>
      </c>
      <c r="I9215" s="2">
        <v>2</v>
      </c>
      <c r="J9215" s="2">
        <v>10</v>
      </c>
      <c r="K9215" s="2">
        <v>14</v>
      </c>
      <c r="L9215" s="3">
        <v>33432</v>
      </c>
      <c r="M9215" s="2" t="s">
        <v>0</v>
      </c>
      <c r="N9215" s="4" t="s">
        <v>21</v>
      </c>
    </row>
    <row r="9216" spans="1:14" x14ac:dyDescent="0.25">
      <c r="A9216" s="1" t="s">
        <v>363</v>
      </c>
      <c r="B9216" s="2" t="s">
        <v>76</v>
      </c>
      <c r="C9216" s="2" t="s">
        <v>80</v>
      </c>
      <c r="D9216" s="2" t="s">
        <v>81</v>
      </c>
      <c r="E9216" s="2" t="s">
        <v>7032</v>
      </c>
      <c r="F9216" s="2">
        <v>47131810</v>
      </c>
      <c r="G9216" s="2" t="s">
        <v>2858</v>
      </c>
      <c r="H9216" s="2">
        <v>2</v>
      </c>
      <c r="I9216" s="2">
        <v>2</v>
      </c>
      <c r="J9216" s="2">
        <v>10</v>
      </c>
      <c r="K9216" s="2">
        <v>4</v>
      </c>
      <c r="L9216" s="3">
        <v>104240</v>
      </c>
      <c r="M9216" s="2" t="s">
        <v>17383</v>
      </c>
      <c r="N9216" s="4" t="s">
        <v>21</v>
      </c>
    </row>
    <row r="9217" spans="1:14" x14ac:dyDescent="0.25">
      <c r="A9217" s="1" t="s">
        <v>363</v>
      </c>
      <c r="B9217" s="2" t="s">
        <v>76</v>
      </c>
      <c r="C9217" s="2" t="s">
        <v>80</v>
      </c>
      <c r="D9217" s="2" t="s">
        <v>81</v>
      </c>
      <c r="E9217" s="2" t="s">
        <v>7504</v>
      </c>
      <c r="F9217" s="2">
        <v>53131608</v>
      </c>
      <c r="G9217" s="2" t="s">
        <v>2858</v>
      </c>
      <c r="H9217" s="2">
        <v>2</v>
      </c>
      <c r="I9217" s="2">
        <v>2</v>
      </c>
      <c r="J9217" s="2">
        <v>10</v>
      </c>
      <c r="K9217" s="2">
        <v>4</v>
      </c>
      <c r="L9217" s="3">
        <v>23256</v>
      </c>
      <c r="M9217" s="2" t="s">
        <v>0</v>
      </c>
      <c r="N9217" s="4" t="s">
        <v>21</v>
      </c>
    </row>
    <row r="9218" spans="1:14" x14ac:dyDescent="0.25">
      <c r="A9218" s="1" t="s">
        <v>363</v>
      </c>
      <c r="B9218" s="2" t="s">
        <v>86</v>
      </c>
      <c r="C9218" s="2" t="s">
        <v>93</v>
      </c>
      <c r="D9218" s="2" t="s">
        <v>94</v>
      </c>
      <c r="E9218" s="2" t="s">
        <v>7505</v>
      </c>
      <c r="F9218" s="2">
        <v>47131611</v>
      </c>
      <c r="G9218" s="2" t="s">
        <v>2858</v>
      </c>
      <c r="H9218" s="2">
        <v>2</v>
      </c>
      <c r="I9218" s="2">
        <v>2</v>
      </c>
      <c r="J9218" s="2">
        <v>10</v>
      </c>
      <c r="K9218" s="2">
        <v>3</v>
      </c>
      <c r="L9218" s="3">
        <v>11496</v>
      </c>
      <c r="M9218" s="2" t="s">
        <v>0</v>
      </c>
      <c r="N9218" s="4" t="s">
        <v>21</v>
      </c>
    </row>
    <row r="9219" spans="1:14" x14ac:dyDescent="0.25">
      <c r="A9219" s="1" t="s">
        <v>363</v>
      </c>
      <c r="B9219" s="2" t="s">
        <v>86</v>
      </c>
      <c r="C9219" s="2" t="s">
        <v>93</v>
      </c>
      <c r="D9219" s="2" t="s">
        <v>94</v>
      </c>
      <c r="E9219" s="2" t="s">
        <v>7506</v>
      </c>
      <c r="F9219" s="2">
        <v>47121804</v>
      </c>
      <c r="G9219" s="2" t="s">
        <v>2858</v>
      </c>
      <c r="H9219" s="2">
        <v>2</v>
      </c>
      <c r="I9219" s="2">
        <v>2</v>
      </c>
      <c r="J9219" s="2">
        <v>10</v>
      </c>
      <c r="K9219" s="2">
        <v>2</v>
      </c>
      <c r="L9219" s="3">
        <v>27442</v>
      </c>
      <c r="M9219" s="2" t="s">
        <v>0</v>
      </c>
      <c r="N9219" s="4" t="s">
        <v>21</v>
      </c>
    </row>
    <row r="9220" spans="1:14" x14ac:dyDescent="0.25">
      <c r="A9220" s="1" t="s">
        <v>363</v>
      </c>
      <c r="B9220" s="2" t="s">
        <v>103</v>
      </c>
      <c r="C9220" s="2" t="s">
        <v>104</v>
      </c>
      <c r="D9220" s="2" t="s">
        <v>105</v>
      </c>
      <c r="E9220" s="2" t="s">
        <v>7507</v>
      </c>
      <c r="F9220" s="2">
        <v>47131604</v>
      </c>
      <c r="G9220" s="2" t="s">
        <v>2858</v>
      </c>
      <c r="H9220" s="2">
        <v>2</v>
      </c>
      <c r="I9220" s="2">
        <v>2</v>
      </c>
      <c r="J9220" s="2">
        <v>10</v>
      </c>
      <c r="K9220" s="2">
        <v>4</v>
      </c>
      <c r="L9220" s="3">
        <v>24504</v>
      </c>
      <c r="M9220" s="2" t="s">
        <v>0</v>
      </c>
      <c r="N9220" s="4" t="s">
        <v>21</v>
      </c>
    </row>
    <row r="9221" spans="1:14" x14ac:dyDescent="0.25">
      <c r="A9221" s="1" t="s">
        <v>363</v>
      </c>
      <c r="B9221" s="2" t="s">
        <v>103</v>
      </c>
      <c r="C9221" s="2" t="s">
        <v>104</v>
      </c>
      <c r="D9221" s="2" t="s">
        <v>105</v>
      </c>
      <c r="E9221" s="2" t="s">
        <v>7508</v>
      </c>
      <c r="F9221" s="2">
        <v>47131604</v>
      </c>
      <c r="G9221" s="2" t="s">
        <v>2858</v>
      </c>
      <c r="H9221" s="2">
        <v>2</v>
      </c>
      <c r="I9221" s="2">
        <v>2</v>
      </c>
      <c r="J9221" s="2">
        <v>10</v>
      </c>
      <c r="K9221" s="2">
        <v>4</v>
      </c>
      <c r="L9221" s="3">
        <v>22276</v>
      </c>
      <c r="M9221" s="2" t="s">
        <v>0</v>
      </c>
      <c r="N9221" s="4" t="s">
        <v>21</v>
      </c>
    </row>
    <row r="9222" spans="1:14" x14ac:dyDescent="0.25">
      <c r="A9222" s="1" t="s">
        <v>363</v>
      </c>
      <c r="B9222" s="2" t="s">
        <v>103</v>
      </c>
      <c r="C9222" s="2" t="s">
        <v>104</v>
      </c>
      <c r="D9222" s="2" t="s">
        <v>105</v>
      </c>
      <c r="E9222" s="2" t="s">
        <v>7133</v>
      </c>
      <c r="F9222" s="2">
        <v>47131618</v>
      </c>
      <c r="G9222" s="2" t="s">
        <v>2858</v>
      </c>
      <c r="H9222" s="2">
        <v>2</v>
      </c>
      <c r="I9222" s="2">
        <v>2</v>
      </c>
      <c r="J9222" s="2">
        <v>10</v>
      </c>
      <c r="K9222" s="2">
        <v>3</v>
      </c>
      <c r="L9222" s="3">
        <v>28173</v>
      </c>
      <c r="M9222" s="2" t="s">
        <v>0</v>
      </c>
      <c r="N9222" s="4" t="s">
        <v>21</v>
      </c>
    </row>
    <row r="9223" spans="1:14" x14ac:dyDescent="0.25">
      <c r="A9223" s="1" t="s">
        <v>363</v>
      </c>
      <c r="B9223" s="2" t="s">
        <v>103</v>
      </c>
      <c r="C9223" s="2" t="s">
        <v>104</v>
      </c>
      <c r="D9223" s="2" t="s">
        <v>105</v>
      </c>
      <c r="E9223" s="2" t="s">
        <v>7509</v>
      </c>
      <c r="F9223" s="2">
        <v>47131600</v>
      </c>
      <c r="G9223" s="2" t="s">
        <v>2858</v>
      </c>
      <c r="H9223" s="2">
        <v>2</v>
      </c>
      <c r="I9223" s="2">
        <v>2</v>
      </c>
      <c r="J9223" s="2">
        <v>10</v>
      </c>
      <c r="K9223" s="2">
        <v>1</v>
      </c>
      <c r="L9223" s="3">
        <v>26442</v>
      </c>
      <c r="M9223" s="2" t="s">
        <v>0</v>
      </c>
      <c r="N9223" s="4" t="s">
        <v>21</v>
      </c>
    </row>
    <row r="9224" spans="1:14" x14ac:dyDescent="0.25">
      <c r="A9224" s="1" t="s">
        <v>363</v>
      </c>
      <c r="B9224" s="2" t="s">
        <v>103</v>
      </c>
      <c r="C9224" s="2" t="s">
        <v>104</v>
      </c>
      <c r="D9224" s="2" t="s">
        <v>105</v>
      </c>
      <c r="E9224" s="2" t="s">
        <v>7135</v>
      </c>
      <c r="F9224" s="2">
        <v>44111912</v>
      </c>
      <c r="G9224" s="2" t="s">
        <v>490</v>
      </c>
      <c r="H9224" s="2">
        <v>2</v>
      </c>
      <c r="I9224" s="2">
        <v>2</v>
      </c>
      <c r="J9224" s="2">
        <v>10</v>
      </c>
      <c r="K9224" s="2">
        <v>5</v>
      </c>
      <c r="L9224" s="3">
        <v>16365</v>
      </c>
      <c r="M9224" s="2" t="s">
        <v>0</v>
      </c>
      <c r="N9224" s="4" t="s">
        <v>21</v>
      </c>
    </row>
    <row r="9225" spans="1:14" x14ac:dyDescent="0.25">
      <c r="A9225" s="1" t="s">
        <v>363</v>
      </c>
      <c r="B9225" s="2" t="s">
        <v>63</v>
      </c>
      <c r="C9225" s="2" t="s">
        <v>64</v>
      </c>
      <c r="D9225" s="2" t="s">
        <v>65</v>
      </c>
      <c r="E9225" s="2" t="s">
        <v>7510</v>
      </c>
      <c r="F9225" s="2">
        <v>14111507</v>
      </c>
      <c r="G9225" s="2" t="s">
        <v>490</v>
      </c>
      <c r="H9225" s="2">
        <v>2</v>
      </c>
      <c r="I9225" s="2">
        <v>2</v>
      </c>
      <c r="J9225" s="2">
        <v>10</v>
      </c>
      <c r="K9225" s="2">
        <v>40</v>
      </c>
      <c r="L9225" s="3">
        <v>416520</v>
      </c>
      <c r="M9225" s="2" t="s">
        <v>0</v>
      </c>
      <c r="N9225" s="4" t="s">
        <v>21</v>
      </c>
    </row>
    <row r="9226" spans="1:14" x14ac:dyDescent="0.25">
      <c r="A9226" s="1" t="s">
        <v>363</v>
      </c>
      <c r="B9226" s="2" t="s">
        <v>63</v>
      </c>
      <c r="C9226" s="2" t="s">
        <v>64</v>
      </c>
      <c r="D9226" s="2" t="s">
        <v>65</v>
      </c>
      <c r="E9226" s="2" t="s">
        <v>7511</v>
      </c>
      <c r="F9226" s="2">
        <v>14111507</v>
      </c>
      <c r="G9226" s="2" t="s">
        <v>490</v>
      </c>
      <c r="H9226" s="2">
        <v>2</v>
      </c>
      <c r="I9226" s="2">
        <v>2</v>
      </c>
      <c r="J9226" s="2">
        <v>10</v>
      </c>
      <c r="K9226" s="2">
        <v>20</v>
      </c>
      <c r="L9226" s="3">
        <v>238000</v>
      </c>
      <c r="M9226" s="2" t="s">
        <v>0</v>
      </c>
      <c r="N9226" s="4" t="s">
        <v>21</v>
      </c>
    </row>
    <row r="9227" spans="1:14" x14ac:dyDescent="0.25">
      <c r="A9227" s="1" t="s">
        <v>363</v>
      </c>
      <c r="B9227" s="2" t="s">
        <v>63</v>
      </c>
      <c r="C9227" s="2" t="s">
        <v>64</v>
      </c>
      <c r="D9227" s="2" t="s">
        <v>65</v>
      </c>
      <c r="E9227" s="2" t="s">
        <v>7512</v>
      </c>
      <c r="F9227" s="2">
        <v>14111519</v>
      </c>
      <c r="G9227" s="2" t="s">
        <v>490</v>
      </c>
      <c r="H9227" s="2">
        <v>2</v>
      </c>
      <c r="I9227" s="2">
        <v>2</v>
      </c>
      <c r="J9227" s="2">
        <v>10</v>
      </c>
      <c r="K9227" s="2">
        <v>10</v>
      </c>
      <c r="L9227" s="3">
        <v>6550</v>
      </c>
      <c r="M9227" s="2" t="s">
        <v>0</v>
      </c>
      <c r="N9227" s="4" t="s">
        <v>21</v>
      </c>
    </row>
    <row r="9228" spans="1:14" x14ac:dyDescent="0.25">
      <c r="A9228" s="1" t="s">
        <v>363</v>
      </c>
      <c r="B9228" s="2" t="s">
        <v>63</v>
      </c>
      <c r="C9228" s="2" t="s">
        <v>64</v>
      </c>
      <c r="D9228" s="2" t="s">
        <v>65</v>
      </c>
      <c r="E9228" s="2" t="s">
        <v>7513</v>
      </c>
      <c r="F9228" s="2">
        <v>44122003</v>
      </c>
      <c r="G9228" s="2" t="s">
        <v>490</v>
      </c>
      <c r="H9228" s="2">
        <v>2</v>
      </c>
      <c r="I9228" s="2">
        <v>2</v>
      </c>
      <c r="J9228" s="2">
        <v>10</v>
      </c>
      <c r="K9228" s="2">
        <v>20</v>
      </c>
      <c r="L9228" s="3">
        <v>19120</v>
      </c>
      <c r="M9228" s="2" t="s">
        <v>0</v>
      </c>
      <c r="N9228" s="4" t="s">
        <v>21</v>
      </c>
    </row>
    <row r="9229" spans="1:14" x14ac:dyDescent="0.25">
      <c r="A9229" s="1" t="s">
        <v>363</v>
      </c>
      <c r="B9229" s="2" t="s">
        <v>63</v>
      </c>
      <c r="C9229" s="2" t="s">
        <v>64</v>
      </c>
      <c r="D9229" s="2" t="s">
        <v>65</v>
      </c>
      <c r="E9229" s="2" t="s">
        <v>7514</v>
      </c>
      <c r="F9229" s="2">
        <v>44122000</v>
      </c>
      <c r="G9229" s="2" t="s">
        <v>490</v>
      </c>
      <c r="H9229" s="2">
        <v>2</v>
      </c>
      <c r="I9229" s="2">
        <v>2</v>
      </c>
      <c r="J9229" s="2">
        <v>10</v>
      </c>
      <c r="K9229" s="2">
        <v>100</v>
      </c>
      <c r="L9229" s="3">
        <v>119000</v>
      </c>
      <c r="M9229" s="2" t="s">
        <v>0</v>
      </c>
      <c r="N9229" s="4" t="s">
        <v>21</v>
      </c>
    </row>
    <row r="9230" spans="1:14" x14ac:dyDescent="0.25">
      <c r="A9230" s="1" t="s">
        <v>363</v>
      </c>
      <c r="B9230" s="2" t="s">
        <v>63</v>
      </c>
      <c r="C9230" s="2" t="s">
        <v>1164</v>
      </c>
      <c r="D9230" s="2" t="s">
        <v>17933</v>
      </c>
      <c r="E9230" s="2" t="s">
        <v>7515</v>
      </c>
      <c r="F9230" s="2">
        <v>14111530</v>
      </c>
      <c r="G9230" s="2" t="s">
        <v>490</v>
      </c>
      <c r="H9230" s="2">
        <v>2</v>
      </c>
      <c r="I9230" s="2">
        <v>2</v>
      </c>
      <c r="J9230" s="2">
        <v>10</v>
      </c>
      <c r="K9230" s="2">
        <v>10</v>
      </c>
      <c r="L9230" s="3">
        <v>62480</v>
      </c>
      <c r="M9230" s="2" t="s">
        <v>0</v>
      </c>
      <c r="N9230" s="4" t="s">
        <v>21</v>
      </c>
    </row>
    <row r="9231" spans="1:14" x14ac:dyDescent="0.25">
      <c r="A9231" s="1" t="s">
        <v>363</v>
      </c>
      <c r="B9231" s="2" t="s">
        <v>63</v>
      </c>
      <c r="C9231" s="2" t="s">
        <v>1164</v>
      </c>
      <c r="D9231" s="2" t="s">
        <v>17933</v>
      </c>
      <c r="E9231" s="2" t="s">
        <v>7516</v>
      </c>
      <c r="F9231" s="2">
        <v>14111531</v>
      </c>
      <c r="G9231" s="2" t="s">
        <v>490</v>
      </c>
      <c r="H9231" s="2">
        <v>2</v>
      </c>
      <c r="I9231" s="2">
        <v>2</v>
      </c>
      <c r="J9231" s="2">
        <v>10</v>
      </c>
      <c r="K9231" s="2">
        <v>12</v>
      </c>
      <c r="L9231" s="3">
        <v>115140</v>
      </c>
      <c r="M9231" s="2" t="s">
        <v>0</v>
      </c>
      <c r="N9231" s="4" t="s">
        <v>21</v>
      </c>
    </row>
    <row r="9232" spans="1:14" x14ac:dyDescent="0.25">
      <c r="A9232" s="1" t="s">
        <v>363</v>
      </c>
      <c r="B9232" s="2" t="s">
        <v>63</v>
      </c>
      <c r="C9232" s="2" t="s">
        <v>1164</v>
      </c>
      <c r="D9232" s="2" t="s">
        <v>17933</v>
      </c>
      <c r="E9232" s="2" t="s">
        <v>7517</v>
      </c>
      <c r="F9232" s="2">
        <v>55121616</v>
      </c>
      <c r="G9232" s="2" t="s">
        <v>490</v>
      </c>
      <c r="H9232" s="2">
        <v>2</v>
      </c>
      <c r="I9232" s="2">
        <v>2</v>
      </c>
      <c r="J9232" s="2">
        <v>10</v>
      </c>
      <c r="K9232" s="2">
        <v>50</v>
      </c>
      <c r="L9232" s="3">
        <v>91050</v>
      </c>
      <c r="M9232" s="2" t="s">
        <v>0</v>
      </c>
      <c r="N9232" s="4" t="s">
        <v>21</v>
      </c>
    </row>
    <row r="9233" spans="1:14" x14ac:dyDescent="0.25">
      <c r="A9233" s="1" t="s">
        <v>363</v>
      </c>
      <c r="B9233" s="2" t="s">
        <v>63</v>
      </c>
      <c r="C9233" s="2" t="s">
        <v>1164</v>
      </c>
      <c r="D9233" s="2" t="s">
        <v>17933</v>
      </c>
      <c r="E9233" s="2" t="s">
        <v>7518</v>
      </c>
      <c r="F9233" s="2">
        <v>14111531</v>
      </c>
      <c r="G9233" s="2" t="s">
        <v>490</v>
      </c>
      <c r="H9233" s="2">
        <v>2</v>
      </c>
      <c r="I9233" s="2">
        <v>2</v>
      </c>
      <c r="J9233" s="2">
        <v>10</v>
      </c>
      <c r="K9233" s="2">
        <v>10</v>
      </c>
      <c r="L9233" s="3">
        <v>65450</v>
      </c>
      <c r="M9233" s="2" t="s">
        <v>0</v>
      </c>
      <c r="N9233" s="4" t="s">
        <v>21</v>
      </c>
    </row>
    <row r="9234" spans="1:14" x14ac:dyDescent="0.25">
      <c r="A9234" s="1" t="s">
        <v>363</v>
      </c>
      <c r="B9234" s="2" t="s">
        <v>86</v>
      </c>
      <c r="C9234" s="2" t="s">
        <v>93</v>
      </c>
      <c r="D9234" s="2" t="s">
        <v>94</v>
      </c>
      <c r="E9234" s="2" t="s">
        <v>7092</v>
      </c>
      <c r="F9234" s="2">
        <v>14111616</v>
      </c>
      <c r="G9234" s="2" t="s">
        <v>490</v>
      </c>
      <c r="H9234" s="2">
        <v>2</v>
      </c>
      <c r="I9234" s="2">
        <v>2</v>
      </c>
      <c r="J9234" s="2">
        <v>10</v>
      </c>
      <c r="K9234" s="2">
        <v>3</v>
      </c>
      <c r="L9234" s="3">
        <v>19215</v>
      </c>
      <c r="M9234" s="2" t="s">
        <v>0</v>
      </c>
      <c r="N9234" s="4" t="s">
        <v>21</v>
      </c>
    </row>
    <row r="9235" spans="1:14" x14ac:dyDescent="0.25">
      <c r="A9235" s="1" t="s">
        <v>363</v>
      </c>
      <c r="B9235" s="2" t="s">
        <v>86</v>
      </c>
      <c r="C9235" s="2" t="s">
        <v>93</v>
      </c>
      <c r="D9235" s="2" t="s">
        <v>94</v>
      </c>
      <c r="E9235" s="2" t="s">
        <v>7519</v>
      </c>
      <c r="F9235" s="2">
        <v>31201500</v>
      </c>
      <c r="G9235" s="2" t="s">
        <v>490</v>
      </c>
      <c r="H9235" s="2">
        <v>2</v>
      </c>
      <c r="I9235" s="2">
        <v>2</v>
      </c>
      <c r="J9235" s="2">
        <v>10</v>
      </c>
      <c r="K9235" s="2">
        <v>7</v>
      </c>
      <c r="L9235" s="3">
        <v>3122</v>
      </c>
      <c r="M9235" s="2" t="s">
        <v>0</v>
      </c>
      <c r="N9235" s="4" t="s">
        <v>21</v>
      </c>
    </row>
    <row r="9236" spans="1:14" x14ac:dyDescent="0.25">
      <c r="A9236" s="1" t="s">
        <v>363</v>
      </c>
      <c r="B9236" s="2" t="s">
        <v>103</v>
      </c>
      <c r="C9236" s="2" t="s">
        <v>104</v>
      </c>
      <c r="D9236" s="2" t="s">
        <v>105</v>
      </c>
      <c r="E9236" s="2" t="s">
        <v>7520</v>
      </c>
      <c r="F9236" s="2">
        <v>44121708</v>
      </c>
      <c r="G9236" s="2" t="s">
        <v>490</v>
      </c>
      <c r="H9236" s="2">
        <v>2</v>
      </c>
      <c r="I9236" s="2">
        <v>2</v>
      </c>
      <c r="J9236" s="2">
        <v>10</v>
      </c>
      <c r="K9236" s="2">
        <v>15</v>
      </c>
      <c r="L9236" s="3">
        <v>14505</v>
      </c>
      <c r="M9236" s="2" t="s">
        <v>0</v>
      </c>
      <c r="N9236" s="4" t="s">
        <v>21</v>
      </c>
    </row>
    <row r="9237" spans="1:14" x14ac:dyDescent="0.25">
      <c r="A9237" s="1" t="s">
        <v>363</v>
      </c>
      <c r="B9237" s="2" t="s">
        <v>103</v>
      </c>
      <c r="C9237" s="2" t="s">
        <v>104</v>
      </c>
      <c r="D9237" s="2" t="s">
        <v>105</v>
      </c>
      <c r="E9237" s="2" t="s">
        <v>7521</v>
      </c>
      <c r="F9237" s="2">
        <v>44121708</v>
      </c>
      <c r="G9237" s="2" t="s">
        <v>490</v>
      </c>
      <c r="H9237" s="2">
        <v>2</v>
      </c>
      <c r="I9237" s="2">
        <v>2</v>
      </c>
      <c r="J9237" s="2">
        <v>10</v>
      </c>
      <c r="K9237" s="2">
        <v>10</v>
      </c>
      <c r="L9237" s="3">
        <v>11900</v>
      </c>
      <c r="M9237" s="2" t="s">
        <v>0</v>
      </c>
      <c r="N9237" s="4" t="s">
        <v>21</v>
      </c>
    </row>
    <row r="9238" spans="1:14" x14ac:dyDescent="0.25">
      <c r="A9238" s="1" t="s">
        <v>363</v>
      </c>
      <c r="B9238" s="2" t="s">
        <v>103</v>
      </c>
      <c r="C9238" s="2" t="s">
        <v>104</v>
      </c>
      <c r="D9238" s="2" t="s">
        <v>105</v>
      </c>
      <c r="E9238" s="2" t="s">
        <v>7522</v>
      </c>
      <c r="F9238" s="2">
        <v>44121716</v>
      </c>
      <c r="G9238" s="2" t="s">
        <v>490</v>
      </c>
      <c r="H9238" s="2">
        <v>2</v>
      </c>
      <c r="I9238" s="2">
        <v>2</v>
      </c>
      <c r="J9238" s="2">
        <v>10</v>
      </c>
      <c r="K9238" s="2">
        <v>5</v>
      </c>
      <c r="L9238" s="3">
        <v>3870</v>
      </c>
      <c r="M9238" s="2" t="s">
        <v>0</v>
      </c>
      <c r="N9238" s="4" t="s">
        <v>21</v>
      </c>
    </row>
    <row r="9239" spans="1:14" x14ac:dyDescent="0.25">
      <c r="A9239" s="1" t="s">
        <v>363</v>
      </c>
      <c r="B9239" s="2" t="s">
        <v>103</v>
      </c>
      <c r="C9239" s="2" t="s">
        <v>104</v>
      </c>
      <c r="D9239" s="2" t="s">
        <v>105</v>
      </c>
      <c r="E9239" s="2" t="s">
        <v>7523</v>
      </c>
      <c r="F9239" s="2">
        <v>44121701</v>
      </c>
      <c r="G9239" s="2" t="s">
        <v>490</v>
      </c>
      <c r="H9239" s="2">
        <v>2</v>
      </c>
      <c r="I9239" s="2">
        <v>2</v>
      </c>
      <c r="J9239" s="2">
        <v>10</v>
      </c>
      <c r="K9239" s="2">
        <v>70</v>
      </c>
      <c r="L9239" s="3">
        <v>33320</v>
      </c>
      <c r="M9239" s="2" t="s">
        <v>0</v>
      </c>
      <c r="N9239" s="4" t="s">
        <v>21</v>
      </c>
    </row>
    <row r="9240" spans="1:14" x14ac:dyDescent="0.25">
      <c r="A9240" s="1" t="s">
        <v>363</v>
      </c>
      <c r="B9240" s="2" t="s">
        <v>103</v>
      </c>
      <c r="C9240" s="2" t="s">
        <v>104</v>
      </c>
      <c r="D9240" s="2" t="s">
        <v>105</v>
      </c>
      <c r="E9240" s="2" t="s">
        <v>7524</v>
      </c>
      <c r="F9240" s="2">
        <v>44121706</v>
      </c>
      <c r="G9240" s="2" t="s">
        <v>490</v>
      </c>
      <c r="H9240" s="2">
        <v>2</v>
      </c>
      <c r="I9240" s="2">
        <v>2</v>
      </c>
      <c r="J9240" s="2">
        <v>10</v>
      </c>
      <c r="K9240" s="2">
        <v>10</v>
      </c>
      <c r="L9240" s="3">
        <v>2500</v>
      </c>
      <c r="M9240" s="2" t="s">
        <v>0</v>
      </c>
      <c r="N9240" s="4" t="s">
        <v>21</v>
      </c>
    </row>
    <row r="9241" spans="1:14" x14ac:dyDescent="0.25">
      <c r="A9241" s="1" t="s">
        <v>363</v>
      </c>
      <c r="B9241" s="2" t="s">
        <v>113</v>
      </c>
      <c r="C9241" s="2" t="s">
        <v>113</v>
      </c>
      <c r="D9241" s="2" t="s">
        <v>114</v>
      </c>
      <c r="E9241" s="2" t="s">
        <v>7525</v>
      </c>
      <c r="F9241" s="2">
        <v>22101703</v>
      </c>
      <c r="G9241" s="2" t="s">
        <v>490</v>
      </c>
      <c r="H9241" s="2">
        <v>2</v>
      </c>
      <c r="I9241" s="2">
        <v>2</v>
      </c>
      <c r="J9241" s="2">
        <v>10</v>
      </c>
      <c r="K9241" s="2">
        <v>3</v>
      </c>
      <c r="L9241" s="3">
        <v>1785</v>
      </c>
      <c r="M9241" s="2" t="s">
        <v>0</v>
      </c>
      <c r="N9241" s="4" t="s">
        <v>21</v>
      </c>
    </row>
    <row r="9242" spans="1:14" x14ac:dyDescent="0.25">
      <c r="A9242" s="1" t="s">
        <v>363</v>
      </c>
      <c r="B9242" s="2" t="s">
        <v>113</v>
      </c>
      <c r="C9242" s="2" t="s">
        <v>113</v>
      </c>
      <c r="D9242" s="2" t="s">
        <v>114</v>
      </c>
      <c r="E9242" s="2" t="s">
        <v>7526</v>
      </c>
      <c r="F9242" s="2">
        <v>44122104</v>
      </c>
      <c r="G9242" s="2" t="s">
        <v>490</v>
      </c>
      <c r="H9242" s="2">
        <v>2</v>
      </c>
      <c r="I9242" s="2">
        <v>2</v>
      </c>
      <c r="J9242" s="2">
        <v>10</v>
      </c>
      <c r="K9242" s="2">
        <v>10</v>
      </c>
      <c r="L9242" s="3">
        <v>5950</v>
      </c>
      <c r="M9242" s="2" t="s">
        <v>0</v>
      </c>
      <c r="N9242" s="4" t="s">
        <v>21</v>
      </c>
    </row>
    <row r="9243" spans="1:14" x14ac:dyDescent="0.25">
      <c r="A9243" s="1" t="s">
        <v>363</v>
      </c>
      <c r="B9243" s="2" t="s">
        <v>113</v>
      </c>
      <c r="C9243" s="2" t="s">
        <v>113</v>
      </c>
      <c r="D9243" s="2" t="s">
        <v>114</v>
      </c>
      <c r="E9243" s="2" t="s">
        <v>7527</v>
      </c>
      <c r="F9243" s="2">
        <v>44121630</v>
      </c>
      <c r="G9243" s="2" t="s">
        <v>490</v>
      </c>
      <c r="H9243" s="2">
        <v>2</v>
      </c>
      <c r="I9243" s="2">
        <v>2</v>
      </c>
      <c r="J9243" s="2">
        <v>10</v>
      </c>
      <c r="K9243" s="2">
        <v>30</v>
      </c>
      <c r="L9243" s="3">
        <v>71850</v>
      </c>
      <c r="M9243" s="2" t="s">
        <v>0</v>
      </c>
      <c r="N9243" s="4" t="s">
        <v>21</v>
      </c>
    </row>
    <row r="9244" spans="1:14" x14ac:dyDescent="0.25">
      <c r="A9244" s="1" t="s">
        <v>363</v>
      </c>
      <c r="B9244" s="2" t="s">
        <v>113</v>
      </c>
      <c r="C9244" s="2" t="s">
        <v>113</v>
      </c>
      <c r="D9244" s="2" t="s">
        <v>114</v>
      </c>
      <c r="E9244" s="2" t="s">
        <v>7528</v>
      </c>
      <c r="F9244" s="2">
        <v>44121618</v>
      </c>
      <c r="G9244" s="2" t="s">
        <v>490</v>
      </c>
      <c r="H9244" s="2">
        <v>2</v>
      </c>
      <c r="I9244" s="2">
        <v>2</v>
      </c>
      <c r="J9244" s="2">
        <v>10</v>
      </c>
      <c r="K9244" s="2">
        <v>2</v>
      </c>
      <c r="L9244" s="3">
        <v>10370</v>
      </c>
      <c r="M9244" s="2" t="s">
        <v>0</v>
      </c>
      <c r="N9244" s="4" t="s">
        <v>21</v>
      </c>
    </row>
    <row r="9245" spans="1:14" x14ac:dyDescent="0.25">
      <c r="A9245" s="1" t="s">
        <v>363</v>
      </c>
      <c r="B9245" s="2" t="s">
        <v>113</v>
      </c>
      <c r="C9245" s="2" t="s">
        <v>113</v>
      </c>
      <c r="D9245" s="2" t="s">
        <v>114</v>
      </c>
      <c r="E9245" s="2" t="s">
        <v>7529</v>
      </c>
      <c r="F9245" s="2">
        <v>44122121</v>
      </c>
      <c r="G9245" s="2" t="s">
        <v>490</v>
      </c>
      <c r="H9245" s="2">
        <v>2</v>
      </c>
      <c r="I9245" s="2">
        <v>2</v>
      </c>
      <c r="J9245" s="2">
        <v>10</v>
      </c>
      <c r="K9245" s="2">
        <v>7</v>
      </c>
      <c r="L9245" s="3">
        <v>6615</v>
      </c>
      <c r="M9245" s="2" t="s">
        <v>0</v>
      </c>
      <c r="N9245" s="4" t="s">
        <v>21</v>
      </c>
    </row>
    <row r="9246" spans="1:14" x14ac:dyDescent="0.25">
      <c r="A9246" s="1" t="s">
        <v>363</v>
      </c>
      <c r="B9246" s="2" t="s">
        <v>122</v>
      </c>
      <c r="C9246" s="2" t="s">
        <v>123</v>
      </c>
      <c r="D9246" s="2" t="s">
        <v>124</v>
      </c>
      <c r="E9246" s="2" t="s">
        <v>7530</v>
      </c>
      <c r="F9246" s="2">
        <v>44121615</v>
      </c>
      <c r="G9246" s="2" t="s">
        <v>490</v>
      </c>
      <c r="H9246" s="2">
        <v>2</v>
      </c>
      <c r="I9246" s="2">
        <v>2</v>
      </c>
      <c r="J9246" s="2">
        <v>10</v>
      </c>
      <c r="K9246" s="2">
        <v>2</v>
      </c>
      <c r="L9246" s="3">
        <v>21616</v>
      </c>
      <c r="M9246" s="2" t="s">
        <v>0</v>
      </c>
      <c r="N9246" s="4" t="s">
        <v>21</v>
      </c>
    </row>
    <row r="9247" spans="1:14" x14ac:dyDescent="0.25">
      <c r="A9247" s="1" t="s">
        <v>363</v>
      </c>
      <c r="B9247" s="2" t="s">
        <v>122</v>
      </c>
      <c r="C9247" s="2" t="s">
        <v>123</v>
      </c>
      <c r="D9247" s="2" t="s">
        <v>124</v>
      </c>
      <c r="E9247" s="2" t="s">
        <v>7531</v>
      </c>
      <c r="F9247" s="2">
        <v>45101508</v>
      </c>
      <c r="G9247" s="2" t="s">
        <v>490</v>
      </c>
      <c r="H9247" s="2">
        <v>2</v>
      </c>
      <c r="I9247" s="2">
        <v>2</v>
      </c>
      <c r="J9247" s="2">
        <v>10</v>
      </c>
      <c r="K9247" s="2">
        <v>2</v>
      </c>
      <c r="L9247" s="3">
        <v>54592</v>
      </c>
      <c r="M9247" s="2" t="s">
        <v>0</v>
      </c>
      <c r="N9247" s="4" t="s">
        <v>21</v>
      </c>
    </row>
    <row r="9248" spans="1:14" x14ac:dyDescent="0.25">
      <c r="A9248" s="1" t="s">
        <v>363</v>
      </c>
      <c r="B9248" s="2" t="s">
        <v>353</v>
      </c>
      <c r="C9248" s="2" t="s">
        <v>353</v>
      </c>
      <c r="D9248" s="2" t="s">
        <v>354</v>
      </c>
      <c r="E9248" s="2" t="s">
        <v>7532</v>
      </c>
      <c r="F9248" s="2">
        <v>90121500</v>
      </c>
      <c r="G9248" s="2" t="s">
        <v>330</v>
      </c>
      <c r="H9248" s="2">
        <v>1</v>
      </c>
      <c r="I9248" s="2">
        <v>12</v>
      </c>
      <c r="J9248" s="2">
        <v>10</v>
      </c>
      <c r="K9248" s="2">
        <v>1</v>
      </c>
      <c r="L9248" s="3">
        <v>13536000</v>
      </c>
      <c r="M9248" s="2" t="s">
        <v>20</v>
      </c>
      <c r="N9248" s="4" t="s">
        <v>21</v>
      </c>
    </row>
    <row r="9249" spans="1:14" x14ac:dyDescent="0.25">
      <c r="A9249" s="1" t="s">
        <v>363</v>
      </c>
      <c r="B9249" s="2" t="s">
        <v>162</v>
      </c>
      <c r="C9249" s="2" t="s">
        <v>457</v>
      </c>
      <c r="D9249" s="2" t="s">
        <v>17868</v>
      </c>
      <c r="E9249" s="2" t="s">
        <v>7533</v>
      </c>
      <c r="F9249" s="2">
        <v>78181507</v>
      </c>
      <c r="G9249" s="2" t="s">
        <v>496</v>
      </c>
      <c r="H9249" s="2">
        <v>3</v>
      </c>
      <c r="I9249" s="2">
        <v>9</v>
      </c>
      <c r="J9249" s="2">
        <v>10</v>
      </c>
      <c r="K9249" s="2">
        <v>1</v>
      </c>
      <c r="L9249" s="3">
        <v>4000000</v>
      </c>
      <c r="M9249" s="2" t="s">
        <v>20</v>
      </c>
      <c r="N9249" s="4" t="s">
        <v>21</v>
      </c>
    </row>
    <row r="9250" spans="1:14" x14ac:dyDescent="0.25">
      <c r="A9250" s="1" t="s">
        <v>363</v>
      </c>
      <c r="B9250" s="2" t="s">
        <v>332</v>
      </c>
      <c r="C9250" s="2" t="s">
        <v>333</v>
      </c>
      <c r="D9250" s="2" t="s">
        <v>334</v>
      </c>
      <c r="E9250" s="2" t="s">
        <v>7534</v>
      </c>
      <c r="F9250" s="2">
        <v>85121502</v>
      </c>
      <c r="G9250" s="2" t="s">
        <v>490</v>
      </c>
      <c r="H9250" s="2">
        <v>2</v>
      </c>
      <c r="I9250" s="2">
        <v>8</v>
      </c>
      <c r="J9250" s="2">
        <v>10</v>
      </c>
      <c r="K9250" s="2">
        <v>1</v>
      </c>
      <c r="L9250" s="3">
        <v>18500000</v>
      </c>
      <c r="M9250" s="2" t="s">
        <v>20</v>
      </c>
      <c r="N9250" s="4" t="s">
        <v>21</v>
      </c>
    </row>
    <row r="9251" spans="1:14" x14ac:dyDescent="0.25">
      <c r="A9251" s="1" t="s">
        <v>363</v>
      </c>
      <c r="B9251" s="2" t="s">
        <v>28</v>
      </c>
      <c r="C9251" s="2" t="s">
        <v>659</v>
      </c>
      <c r="D9251" s="2" t="s">
        <v>17897</v>
      </c>
      <c r="E9251" s="2" t="s">
        <v>7535</v>
      </c>
      <c r="F9251" s="2">
        <v>40151524</v>
      </c>
      <c r="G9251" s="2" t="s">
        <v>490</v>
      </c>
      <c r="H9251" s="2">
        <v>3</v>
      </c>
      <c r="I9251" s="2">
        <v>4</v>
      </c>
      <c r="J9251" s="2">
        <v>10</v>
      </c>
      <c r="K9251" s="2">
        <v>1</v>
      </c>
      <c r="L9251" s="3">
        <v>102637.5</v>
      </c>
      <c r="M9251" s="2" t="s">
        <v>0</v>
      </c>
      <c r="N9251" s="4" t="s">
        <v>21</v>
      </c>
    </row>
    <row r="9252" spans="1:14" x14ac:dyDescent="0.25">
      <c r="A9252" s="1" t="s">
        <v>363</v>
      </c>
      <c r="B9252" s="2" t="s">
        <v>529</v>
      </c>
      <c r="C9252" s="2" t="s">
        <v>530</v>
      </c>
      <c r="D9252" s="2" t="s">
        <v>17881</v>
      </c>
      <c r="E9252" s="2" t="s">
        <v>7536</v>
      </c>
      <c r="F9252" s="2">
        <v>27131500</v>
      </c>
      <c r="G9252" s="2" t="s">
        <v>490</v>
      </c>
      <c r="H9252" s="2">
        <v>3</v>
      </c>
      <c r="I9252" s="2">
        <v>4</v>
      </c>
      <c r="J9252" s="2">
        <v>10</v>
      </c>
      <c r="K9252" s="2">
        <v>1</v>
      </c>
      <c r="L9252" s="3">
        <v>627130</v>
      </c>
      <c r="M9252" s="2" t="s">
        <v>0</v>
      </c>
      <c r="N9252" s="4" t="s">
        <v>21</v>
      </c>
    </row>
    <row r="9253" spans="1:14" x14ac:dyDescent="0.25">
      <c r="A9253" s="1" t="s">
        <v>363</v>
      </c>
      <c r="B9253" s="2" t="s">
        <v>529</v>
      </c>
      <c r="C9253" s="2" t="s">
        <v>530</v>
      </c>
      <c r="D9253" s="2" t="s">
        <v>17881</v>
      </c>
      <c r="E9253" s="2" t="s">
        <v>7537</v>
      </c>
      <c r="F9253" s="2">
        <v>30191501</v>
      </c>
      <c r="G9253" s="2" t="s">
        <v>490</v>
      </c>
      <c r="H9253" s="2">
        <v>3</v>
      </c>
      <c r="I9253" s="2">
        <v>4</v>
      </c>
      <c r="J9253" s="2">
        <v>10</v>
      </c>
      <c r="K9253" s="2">
        <v>1</v>
      </c>
      <c r="L9253" s="3">
        <v>261728.6</v>
      </c>
      <c r="M9253" s="2" t="s">
        <v>0</v>
      </c>
      <c r="N9253" s="4" t="s">
        <v>21</v>
      </c>
    </row>
    <row r="9254" spans="1:14" x14ac:dyDescent="0.25">
      <c r="A9254" s="1" t="s">
        <v>363</v>
      </c>
      <c r="B9254" s="2" t="s">
        <v>529</v>
      </c>
      <c r="C9254" s="2" t="s">
        <v>530</v>
      </c>
      <c r="D9254" s="2" t="s">
        <v>17881</v>
      </c>
      <c r="E9254" s="2" t="s">
        <v>7538</v>
      </c>
      <c r="F9254" s="2">
        <v>27111723</v>
      </c>
      <c r="G9254" s="2" t="s">
        <v>490</v>
      </c>
      <c r="H9254" s="2">
        <v>3</v>
      </c>
      <c r="I9254" s="2">
        <v>4</v>
      </c>
      <c r="J9254" s="2">
        <v>10</v>
      </c>
      <c r="K9254" s="2">
        <v>1</v>
      </c>
      <c r="L9254" s="3">
        <v>727107.85</v>
      </c>
      <c r="M9254" s="2" t="s">
        <v>0</v>
      </c>
      <c r="N9254" s="4" t="s">
        <v>21</v>
      </c>
    </row>
    <row r="9255" spans="1:14" x14ac:dyDescent="0.25">
      <c r="A9255" s="1" t="s">
        <v>363</v>
      </c>
      <c r="B9255" s="2" t="s">
        <v>529</v>
      </c>
      <c r="C9255" s="2" t="s">
        <v>530</v>
      </c>
      <c r="D9255" s="2" t="s">
        <v>17881</v>
      </c>
      <c r="E9255" s="2" t="s">
        <v>7539</v>
      </c>
      <c r="F9255" s="2">
        <v>24112401</v>
      </c>
      <c r="G9255" s="2" t="s">
        <v>490</v>
      </c>
      <c r="H9255" s="2">
        <v>3</v>
      </c>
      <c r="I9255" s="2">
        <v>4</v>
      </c>
      <c r="J9255" s="2">
        <v>10</v>
      </c>
      <c r="K9255" s="2">
        <v>1</v>
      </c>
      <c r="L9255" s="3">
        <v>3502235.45</v>
      </c>
      <c r="M9255" s="2" t="s">
        <v>0</v>
      </c>
      <c r="N9255" s="4" t="s">
        <v>21</v>
      </c>
    </row>
    <row r="9256" spans="1:14" x14ac:dyDescent="0.25">
      <c r="A9256" s="1" t="s">
        <v>363</v>
      </c>
      <c r="B9256" s="2" t="s">
        <v>529</v>
      </c>
      <c r="C9256" s="2" t="s">
        <v>530</v>
      </c>
      <c r="D9256" s="2" t="s">
        <v>17881</v>
      </c>
      <c r="E9256" s="2" t="s">
        <v>7540</v>
      </c>
      <c r="F9256" s="2">
        <v>27111710</v>
      </c>
      <c r="G9256" s="2" t="s">
        <v>490</v>
      </c>
      <c r="H9256" s="2">
        <v>3</v>
      </c>
      <c r="I9256" s="2">
        <v>4</v>
      </c>
      <c r="J9256" s="2">
        <v>10</v>
      </c>
      <c r="K9256" s="2">
        <v>1</v>
      </c>
      <c r="L9256" s="3">
        <v>1350602.4</v>
      </c>
      <c r="M9256" s="2" t="s">
        <v>0</v>
      </c>
      <c r="N9256" s="4" t="s">
        <v>21</v>
      </c>
    </row>
    <row r="9257" spans="1:14" x14ac:dyDescent="0.25">
      <c r="A9257" s="1" t="s">
        <v>363</v>
      </c>
      <c r="B9257" s="2" t="s">
        <v>529</v>
      </c>
      <c r="C9257" s="2" t="s">
        <v>530</v>
      </c>
      <c r="D9257" s="2" t="s">
        <v>17881</v>
      </c>
      <c r="E9257" s="2" t="s">
        <v>7541</v>
      </c>
      <c r="F9257" s="2">
        <v>27112100</v>
      </c>
      <c r="G9257" s="2" t="s">
        <v>490</v>
      </c>
      <c r="H9257" s="2">
        <v>3</v>
      </c>
      <c r="I9257" s="2">
        <v>4</v>
      </c>
      <c r="J9257" s="2">
        <v>10</v>
      </c>
      <c r="K9257" s="2">
        <v>2</v>
      </c>
      <c r="L9257" s="3">
        <v>387790.06</v>
      </c>
      <c r="M9257" s="2" t="s">
        <v>0</v>
      </c>
      <c r="N9257" s="4" t="s">
        <v>21</v>
      </c>
    </row>
    <row r="9258" spans="1:14" x14ac:dyDescent="0.25">
      <c r="A9258" s="1" t="s">
        <v>363</v>
      </c>
      <c r="B9258" s="2" t="s">
        <v>529</v>
      </c>
      <c r="C9258" s="2" t="s">
        <v>530</v>
      </c>
      <c r="D9258" s="2" t="s">
        <v>17881</v>
      </c>
      <c r="E9258" s="2" t="s">
        <v>7542</v>
      </c>
      <c r="F9258" s="2">
        <v>27112100</v>
      </c>
      <c r="G9258" s="2" t="s">
        <v>490</v>
      </c>
      <c r="H9258" s="2">
        <v>3</v>
      </c>
      <c r="I9258" s="2">
        <v>4</v>
      </c>
      <c r="J9258" s="2">
        <v>10</v>
      </c>
      <c r="K9258" s="2">
        <v>2</v>
      </c>
      <c r="L9258" s="3">
        <v>545331.78</v>
      </c>
      <c r="M9258" s="2" t="s">
        <v>0</v>
      </c>
      <c r="N9258" s="4" t="s">
        <v>21</v>
      </c>
    </row>
    <row r="9259" spans="1:14" x14ac:dyDescent="0.25">
      <c r="A9259" s="1" t="s">
        <v>363</v>
      </c>
      <c r="B9259" s="2" t="s">
        <v>529</v>
      </c>
      <c r="C9259" s="2" t="s">
        <v>530</v>
      </c>
      <c r="D9259" s="2" t="s">
        <v>17881</v>
      </c>
      <c r="E9259" s="2" t="s">
        <v>7543</v>
      </c>
      <c r="F9259" s="2">
        <v>27111701</v>
      </c>
      <c r="G9259" s="2" t="s">
        <v>490</v>
      </c>
      <c r="H9259" s="2">
        <v>3</v>
      </c>
      <c r="I9259" s="2">
        <v>4</v>
      </c>
      <c r="J9259" s="2">
        <v>10</v>
      </c>
      <c r="K9259" s="2">
        <v>2</v>
      </c>
      <c r="L9259" s="3">
        <v>172081.14</v>
      </c>
      <c r="M9259" s="2" t="s">
        <v>0</v>
      </c>
      <c r="N9259" s="4" t="s">
        <v>21</v>
      </c>
    </row>
    <row r="9260" spans="1:14" x14ac:dyDescent="0.25">
      <c r="A9260" s="1" t="s">
        <v>363</v>
      </c>
      <c r="B9260" s="2" t="s">
        <v>529</v>
      </c>
      <c r="C9260" s="2" t="s">
        <v>530</v>
      </c>
      <c r="D9260" s="2" t="s">
        <v>17881</v>
      </c>
      <c r="E9260" s="2" t="s">
        <v>7544</v>
      </c>
      <c r="F9260" s="2">
        <v>30191501</v>
      </c>
      <c r="G9260" s="2" t="s">
        <v>490</v>
      </c>
      <c r="H9260" s="2">
        <v>3</v>
      </c>
      <c r="I9260" s="2">
        <v>4</v>
      </c>
      <c r="J9260" s="2">
        <v>10</v>
      </c>
      <c r="K9260" s="2">
        <v>2</v>
      </c>
      <c r="L9260" s="3">
        <v>455477.26</v>
      </c>
      <c r="M9260" s="2" t="s">
        <v>0</v>
      </c>
      <c r="N9260" s="4" t="s">
        <v>21</v>
      </c>
    </row>
    <row r="9261" spans="1:14" x14ac:dyDescent="0.25">
      <c r="A9261" s="1" t="s">
        <v>363</v>
      </c>
      <c r="B9261" s="2" t="s">
        <v>529</v>
      </c>
      <c r="C9261" s="2" t="s">
        <v>530</v>
      </c>
      <c r="D9261" s="2" t="s">
        <v>17881</v>
      </c>
      <c r="E9261" s="2" t="s">
        <v>7545</v>
      </c>
      <c r="F9261" s="2">
        <v>27111735</v>
      </c>
      <c r="G9261" s="2" t="s">
        <v>490</v>
      </c>
      <c r="H9261" s="2">
        <v>3</v>
      </c>
      <c r="I9261" s="2">
        <v>4</v>
      </c>
      <c r="J9261" s="2">
        <v>10</v>
      </c>
      <c r="K9261" s="2">
        <v>1</v>
      </c>
      <c r="L9261" s="3">
        <v>385972.93</v>
      </c>
      <c r="M9261" s="2" t="s">
        <v>0</v>
      </c>
      <c r="N9261" s="4" t="s">
        <v>21</v>
      </c>
    </row>
    <row r="9262" spans="1:14" x14ac:dyDescent="0.25">
      <c r="A9262" s="1" t="s">
        <v>363</v>
      </c>
      <c r="B9262" s="2" t="s">
        <v>529</v>
      </c>
      <c r="C9262" s="2" t="s">
        <v>530</v>
      </c>
      <c r="D9262" s="2" t="s">
        <v>17881</v>
      </c>
      <c r="E9262" s="2" t="s">
        <v>7546</v>
      </c>
      <c r="F9262" s="2">
        <v>27111705</v>
      </c>
      <c r="G9262" s="2" t="s">
        <v>490</v>
      </c>
      <c r="H9262" s="2">
        <v>3</v>
      </c>
      <c r="I9262" s="2">
        <v>4</v>
      </c>
      <c r="J9262" s="2">
        <v>10</v>
      </c>
      <c r="K9262" s="2">
        <v>1</v>
      </c>
      <c r="L9262" s="3">
        <v>212679.18</v>
      </c>
      <c r="M9262" s="2" t="s">
        <v>0</v>
      </c>
      <c r="N9262" s="4" t="s">
        <v>21</v>
      </c>
    </row>
    <row r="9263" spans="1:14" x14ac:dyDescent="0.25">
      <c r="A9263" s="1" t="s">
        <v>363</v>
      </c>
      <c r="B9263" s="2" t="s">
        <v>529</v>
      </c>
      <c r="C9263" s="2" t="s">
        <v>530</v>
      </c>
      <c r="D9263" s="2" t="s">
        <v>17881</v>
      </c>
      <c r="E9263" s="2" t="s">
        <v>7547</v>
      </c>
      <c r="F9263" s="2">
        <v>27112800</v>
      </c>
      <c r="G9263" s="2" t="s">
        <v>490</v>
      </c>
      <c r="H9263" s="2">
        <v>3</v>
      </c>
      <c r="I9263" s="2">
        <v>4</v>
      </c>
      <c r="J9263" s="2">
        <v>10</v>
      </c>
      <c r="K9263" s="2">
        <v>1</v>
      </c>
      <c r="L9263" s="3">
        <v>226009.56</v>
      </c>
      <c r="M9263" s="2" t="s">
        <v>0</v>
      </c>
      <c r="N9263" s="4" t="s">
        <v>21</v>
      </c>
    </row>
    <row r="9264" spans="1:14" x14ac:dyDescent="0.25">
      <c r="A9264" s="1" t="s">
        <v>363</v>
      </c>
      <c r="B9264" s="2" t="s">
        <v>529</v>
      </c>
      <c r="C9264" s="2" t="s">
        <v>530</v>
      </c>
      <c r="D9264" s="2" t="s">
        <v>17881</v>
      </c>
      <c r="E9264" s="2" t="s">
        <v>7548</v>
      </c>
      <c r="F9264" s="2">
        <v>27111702</v>
      </c>
      <c r="G9264" s="2" t="s">
        <v>490</v>
      </c>
      <c r="H9264" s="2">
        <v>3</v>
      </c>
      <c r="I9264" s="2">
        <v>4</v>
      </c>
      <c r="J9264" s="2">
        <v>10</v>
      </c>
      <c r="K9264" s="2">
        <v>1</v>
      </c>
      <c r="L9264" s="3">
        <v>231462.14</v>
      </c>
      <c r="M9264" s="2" t="s">
        <v>0</v>
      </c>
      <c r="N9264" s="4" t="s">
        <v>21</v>
      </c>
    </row>
    <row r="9265" spans="1:14" x14ac:dyDescent="0.25">
      <c r="A9265" s="1" t="s">
        <v>363</v>
      </c>
      <c r="B9265" s="2" t="s">
        <v>529</v>
      </c>
      <c r="C9265" s="2" t="s">
        <v>530</v>
      </c>
      <c r="D9265" s="2" t="s">
        <v>17881</v>
      </c>
      <c r="E9265" s="2" t="s">
        <v>7549</v>
      </c>
      <c r="F9265" s="2">
        <v>27112800</v>
      </c>
      <c r="G9265" s="2" t="s">
        <v>490</v>
      </c>
      <c r="H9265" s="2">
        <v>3</v>
      </c>
      <c r="I9265" s="2">
        <v>4</v>
      </c>
      <c r="J9265" s="2">
        <v>10</v>
      </c>
      <c r="K9265" s="2">
        <v>1</v>
      </c>
      <c r="L9265" s="3">
        <v>1381504.32</v>
      </c>
      <c r="M9265" s="2" t="s">
        <v>0</v>
      </c>
      <c r="N9265" s="4" t="s">
        <v>21</v>
      </c>
    </row>
    <row r="9266" spans="1:14" x14ac:dyDescent="0.25">
      <c r="A9266" s="1" t="s">
        <v>363</v>
      </c>
      <c r="B9266" s="2" t="s">
        <v>712</v>
      </c>
      <c r="C9266" s="2" t="s">
        <v>713</v>
      </c>
      <c r="D9266" s="2" t="s">
        <v>17902</v>
      </c>
      <c r="E9266" s="2" t="s">
        <v>7550</v>
      </c>
      <c r="F9266" s="2">
        <v>26111704</v>
      </c>
      <c r="G9266" s="2" t="s">
        <v>490</v>
      </c>
      <c r="H9266" s="2">
        <v>3</v>
      </c>
      <c r="I9266" s="2">
        <v>4</v>
      </c>
      <c r="J9266" s="2">
        <v>10</v>
      </c>
      <c r="K9266" s="2">
        <v>1</v>
      </c>
      <c r="L9266" s="3">
        <v>399999.46</v>
      </c>
      <c r="M9266" s="2" t="s">
        <v>0</v>
      </c>
      <c r="N9266" s="4" t="s">
        <v>21</v>
      </c>
    </row>
    <row r="9267" spans="1:14" x14ac:dyDescent="0.25">
      <c r="A9267" s="1" t="s">
        <v>363</v>
      </c>
      <c r="B9267" s="2" t="s">
        <v>712</v>
      </c>
      <c r="C9267" s="2" t="s">
        <v>738</v>
      </c>
      <c r="D9267" s="2" t="s">
        <v>17903</v>
      </c>
      <c r="E9267" s="2" t="s">
        <v>7551</v>
      </c>
      <c r="F9267" s="2">
        <v>26111724</v>
      </c>
      <c r="G9267" s="2" t="s">
        <v>490</v>
      </c>
      <c r="H9267" s="2">
        <v>3</v>
      </c>
      <c r="I9267" s="2">
        <v>4</v>
      </c>
      <c r="J9267" s="2">
        <v>10</v>
      </c>
      <c r="K9267" s="2">
        <v>1</v>
      </c>
      <c r="L9267" s="3">
        <v>3317720</v>
      </c>
      <c r="M9267" s="2" t="s">
        <v>0</v>
      </c>
      <c r="N9267" s="4" t="s">
        <v>21</v>
      </c>
    </row>
    <row r="9268" spans="1:14" x14ac:dyDescent="0.25">
      <c r="A9268" s="1" t="s">
        <v>363</v>
      </c>
      <c r="B9268" s="2" t="s">
        <v>491</v>
      </c>
      <c r="C9268" s="2" t="s">
        <v>492</v>
      </c>
      <c r="D9268" s="2" t="s">
        <v>17878</v>
      </c>
      <c r="E9268" s="2" t="s">
        <v>7552</v>
      </c>
      <c r="F9268" s="2">
        <v>27111801</v>
      </c>
      <c r="G9268" s="2" t="s">
        <v>490</v>
      </c>
      <c r="H9268" s="2">
        <v>3</v>
      </c>
      <c r="I9268" s="2">
        <v>4</v>
      </c>
      <c r="J9268" s="2">
        <v>10</v>
      </c>
      <c r="K9268" s="2">
        <v>1</v>
      </c>
      <c r="L9268" s="3">
        <v>839188</v>
      </c>
      <c r="M9268" s="2" t="s">
        <v>0</v>
      </c>
      <c r="N9268" s="4" t="s">
        <v>21</v>
      </c>
    </row>
    <row r="9269" spans="1:14" x14ac:dyDescent="0.25">
      <c r="A9269" s="1" t="s">
        <v>363</v>
      </c>
      <c r="B9269" s="2" t="s">
        <v>491</v>
      </c>
      <c r="C9269" s="2" t="s">
        <v>492</v>
      </c>
      <c r="D9269" s="2" t="s">
        <v>17878</v>
      </c>
      <c r="E9269" s="2" t="s">
        <v>7553</v>
      </c>
      <c r="F9269" s="2">
        <v>41111617</v>
      </c>
      <c r="G9269" s="2" t="s">
        <v>490</v>
      </c>
      <c r="H9269" s="2">
        <v>3</v>
      </c>
      <c r="I9269" s="2">
        <v>4</v>
      </c>
      <c r="J9269" s="2">
        <v>10</v>
      </c>
      <c r="K9269" s="2">
        <v>1</v>
      </c>
      <c r="L9269" s="3">
        <v>61963.3</v>
      </c>
      <c r="M9269" s="2" t="s">
        <v>0</v>
      </c>
      <c r="N9269" s="4" t="s">
        <v>21</v>
      </c>
    </row>
    <row r="9270" spans="1:14" x14ac:dyDescent="0.25">
      <c r="A9270" s="1" t="s">
        <v>363</v>
      </c>
      <c r="B9270" s="2" t="s">
        <v>1035</v>
      </c>
      <c r="C9270" s="2" t="s">
        <v>7554</v>
      </c>
      <c r="D9270" s="2" t="s">
        <v>18029</v>
      </c>
      <c r="E9270" s="2" t="s">
        <v>7555</v>
      </c>
      <c r="F9270" s="2">
        <v>11101518</v>
      </c>
      <c r="G9270" s="2" t="s">
        <v>810</v>
      </c>
      <c r="H9270" s="2">
        <v>4</v>
      </c>
      <c r="I9270" s="2">
        <v>4</v>
      </c>
      <c r="J9270" s="2">
        <v>10</v>
      </c>
      <c r="K9270" s="2">
        <v>1</v>
      </c>
      <c r="L9270" s="3">
        <v>14847.630000000001</v>
      </c>
      <c r="M9270" s="2" t="s">
        <v>0</v>
      </c>
      <c r="N9270" s="4" t="s">
        <v>21</v>
      </c>
    </row>
    <row r="9271" spans="1:14" x14ac:dyDescent="0.25">
      <c r="A9271" s="1" t="s">
        <v>363</v>
      </c>
      <c r="B9271" s="2" t="s">
        <v>60</v>
      </c>
      <c r="C9271" s="2" t="s">
        <v>60</v>
      </c>
      <c r="D9271" s="2" t="s">
        <v>61</v>
      </c>
      <c r="E9271" s="2" t="s">
        <v>7556</v>
      </c>
      <c r="F9271" s="2">
        <v>47131500</v>
      </c>
      <c r="G9271" s="2" t="s">
        <v>810</v>
      </c>
      <c r="H9271" s="2">
        <v>4</v>
      </c>
      <c r="I9271" s="2">
        <v>4</v>
      </c>
      <c r="J9271" s="2">
        <v>10</v>
      </c>
      <c r="K9271" s="2">
        <v>400</v>
      </c>
      <c r="L9271" s="3">
        <v>761124</v>
      </c>
      <c r="M9271" s="2" t="s">
        <v>0</v>
      </c>
      <c r="N9271" s="4" t="s">
        <v>21</v>
      </c>
    </row>
    <row r="9272" spans="1:14" x14ac:dyDescent="0.25">
      <c r="A9272" s="1" t="s">
        <v>363</v>
      </c>
      <c r="B9272" s="2" t="s">
        <v>60</v>
      </c>
      <c r="C9272" s="2" t="s">
        <v>60</v>
      </c>
      <c r="D9272" s="2" t="s">
        <v>61</v>
      </c>
      <c r="E9272" s="2" t="s">
        <v>7557</v>
      </c>
      <c r="F9272" s="2">
        <v>47131500</v>
      </c>
      <c r="G9272" s="2" t="s">
        <v>810</v>
      </c>
      <c r="H9272" s="2">
        <v>4</v>
      </c>
      <c r="I9272" s="2">
        <v>4</v>
      </c>
      <c r="J9272" s="2">
        <v>10</v>
      </c>
      <c r="K9272" s="2">
        <v>22</v>
      </c>
      <c r="L9272" s="3">
        <v>2407093.92</v>
      </c>
      <c r="M9272" s="2" t="s">
        <v>0</v>
      </c>
      <c r="N9272" s="4" t="s">
        <v>21</v>
      </c>
    </row>
    <row r="9273" spans="1:14" x14ac:dyDescent="0.25">
      <c r="A9273" s="1" t="s">
        <v>363</v>
      </c>
      <c r="B9273" s="2" t="s">
        <v>60</v>
      </c>
      <c r="C9273" s="2" t="s">
        <v>60</v>
      </c>
      <c r="D9273" s="2" t="s">
        <v>61</v>
      </c>
      <c r="E9273" s="2" t="s">
        <v>7558</v>
      </c>
      <c r="F9273" s="2">
        <v>11162114</v>
      </c>
      <c r="G9273" s="2" t="s">
        <v>810</v>
      </c>
      <c r="H9273" s="2">
        <v>4</v>
      </c>
      <c r="I9273" s="2">
        <v>4</v>
      </c>
      <c r="J9273" s="2">
        <v>10</v>
      </c>
      <c r="K9273" s="2">
        <v>1</v>
      </c>
      <c r="L9273" s="3">
        <v>1122674.56</v>
      </c>
      <c r="M9273" s="2" t="s">
        <v>0</v>
      </c>
      <c r="N9273" s="4" t="s">
        <v>21</v>
      </c>
    </row>
    <row r="9274" spans="1:14" x14ac:dyDescent="0.25">
      <c r="A9274" s="1" t="s">
        <v>363</v>
      </c>
      <c r="B9274" s="2" t="s">
        <v>63</v>
      </c>
      <c r="C9274" s="2" t="s">
        <v>64</v>
      </c>
      <c r="D9274" s="2" t="s">
        <v>65</v>
      </c>
      <c r="E9274" s="2" t="s">
        <v>7559</v>
      </c>
      <c r="F9274" s="2">
        <v>24121511</v>
      </c>
      <c r="G9274" s="2" t="s">
        <v>810</v>
      </c>
      <c r="H9274" s="2">
        <v>4</v>
      </c>
      <c r="I9274" s="2">
        <v>4</v>
      </c>
      <c r="J9274" s="2">
        <v>10</v>
      </c>
      <c r="K9274" s="2">
        <v>35</v>
      </c>
      <c r="L9274" s="3">
        <v>559151.25</v>
      </c>
      <c r="M9274" s="2" t="s">
        <v>0</v>
      </c>
      <c r="N9274" s="4" t="s">
        <v>21</v>
      </c>
    </row>
    <row r="9275" spans="1:14" x14ac:dyDescent="0.25">
      <c r="A9275" s="1" t="s">
        <v>363</v>
      </c>
      <c r="B9275" s="2" t="s">
        <v>63</v>
      </c>
      <c r="C9275" s="2" t="s">
        <v>64</v>
      </c>
      <c r="D9275" s="2" t="s">
        <v>65</v>
      </c>
      <c r="E9275" s="2" t="s">
        <v>7560</v>
      </c>
      <c r="F9275" s="2">
        <v>24121511</v>
      </c>
      <c r="G9275" s="2" t="s">
        <v>810</v>
      </c>
      <c r="H9275" s="2">
        <v>4</v>
      </c>
      <c r="I9275" s="2">
        <v>4</v>
      </c>
      <c r="J9275" s="2">
        <v>10</v>
      </c>
      <c r="K9275" s="2">
        <v>35</v>
      </c>
      <c r="L9275" s="3">
        <v>81342.450000000012</v>
      </c>
      <c r="M9275" s="2" t="s">
        <v>0</v>
      </c>
      <c r="N9275" s="4" t="s">
        <v>21</v>
      </c>
    </row>
    <row r="9276" spans="1:14" x14ac:dyDescent="0.25">
      <c r="A9276" s="1" t="s">
        <v>363</v>
      </c>
      <c r="B9276" s="2" t="s">
        <v>63</v>
      </c>
      <c r="C9276" s="2" t="s">
        <v>64</v>
      </c>
      <c r="D9276" s="2" t="s">
        <v>65</v>
      </c>
      <c r="E9276" s="2" t="s">
        <v>7561</v>
      </c>
      <c r="F9276" s="2">
        <v>24121511</v>
      </c>
      <c r="G9276" s="2" t="s">
        <v>810</v>
      </c>
      <c r="H9276" s="2">
        <v>4</v>
      </c>
      <c r="I9276" s="2">
        <v>4</v>
      </c>
      <c r="J9276" s="2">
        <v>10</v>
      </c>
      <c r="K9276" s="2">
        <v>35</v>
      </c>
      <c r="L9276" s="3">
        <v>88964.400000000009</v>
      </c>
      <c r="M9276" s="2" t="s">
        <v>0</v>
      </c>
      <c r="N9276" s="4" t="s">
        <v>21</v>
      </c>
    </row>
    <row r="9277" spans="1:14" x14ac:dyDescent="0.25">
      <c r="A9277" s="1" t="s">
        <v>363</v>
      </c>
      <c r="B9277" s="2" t="s">
        <v>63</v>
      </c>
      <c r="C9277" s="2" t="s">
        <v>64</v>
      </c>
      <c r="D9277" s="2" t="s">
        <v>65</v>
      </c>
      <c r="E9277" s="2" t="s">
        <v>7562</v>
      </c>
      <c r="F9277" s="2">
        <v>24121511</v>
      </c>
      <c r="G9277" s="2" t="s">
        <v>810</v>
      </c>
      <c r="H9277" s="2">
        <v>4</v>
      </c>
      <c r="I9277" s="2">
        <v>4</v>
      </c>
      <c r="J9277" s="2">
        <v>10</v>
      </c>
      <c r="K9277" s="2">
        <v>35</v>
      </c>
      <c r="L9277" s="3">
        <v>203335.3</v>
      </c>
      <c r="M9277" s="2" t="s">
        <v>0</v>
      </c>
      <c r="N9277" s="4" t="s">
        <v>21</v>
      </c>
    </row>
    <row r="9278" spans="1:14" x14ac:dyDescent="0.25">
      <c r="A9278" s="1" t="s">
        <v>363</v>
      </c>
      <c r="B9278" s="2" t="s">
        <v>63</v>
      </c>
      <c r="C9278" s="2" t="s">
        <v>64</v>
      </c>
      <c r="D9278" s="2" t="s">
        <v>65</v>
      </c>
      <c r="E9278" s="2" t="s">
        <v>7563</v>
      </c>
      <c r="F9278" s="2">
        <v>47131500</v>
      </c>
      <c r="G9278" s="2" t="s">
        <v>810</v>
      </c>
      <c r="H9278" s="2">
        <v>4</v>
      </c>
      <c r="I9278" s="2">
        <v>4</v>
      </c>
      <c r="J9278" s="2">
        <v>10</v>
      </c>
      <c r="K9278" s="2">
        <v>140</v>
      </c>
      <c r="L9278" s="3">
        <v>3644708.2</v>
      </c>
      <c r="M9278" s="2" t="s">
        <v>0</v>
      </c>
      <c r="N9278" s="4" t="s">
        <v>21</v>
      </c>
    </row>
    <row r="9279" spans="1:14" x14ac:dyDescent="0.25">
      <c r="A9279" s="1" t="s">
        <v>363</v>
      </c>
      <c r="B9279" s="2" t="s">
        <v>63</v>
      </c>
      <c r="C9279" s="2" t="s">
        <v>64</v>
      </c>
      <c r="D9279" s="2" t="s">
        <v>65</v>
      </c>
      <c r="E9279" s="2" t="s">
        <v>7564</v>
      </c>
      <c r="F9279" s="2">
        <v>60121124</v>
      </c>
      <c r="G9279" s="2" t="s">
        <v>810</v>
      </c>
      <c r="H9279" s="2">
        <v>4</v>
      </c>
      <c r="I9279" s="2">
        <v>4</v>
      </c>
      <c r="J9279" s="2">
        <v>10</v>
      </c>
      <c r="K9279" s="2">
        <v>5</v>
      </c>
      <c r="L9279" s="3">
        <v>1452335.5</v>
      </c>
      <c r="M9279" s="2" t="s">
        <v>0</v>
      </c>
      <c r="N9279" s="4" t="s">
        <v>21</v>
      </c>
    </row>
    <row r="9280" spans="1:14" x14ac:dyDescent="0.25">
      <c r="A9280" s="1" t="s">
        <v>363</v>
      </c>
      <c r="B9280" s="2" t="s">
        <v>63</v>
      </c>
      <c r="C9280" s="2" t="s">
        <v>64</v>
      </c>
      <c r="D9280" s="2" t="s">
        <v>65</v>
      </c>
      <c r="E9280" s="2" t="s">
        <v>7565</v>
      </c>
      <c r="F9280" s="2">
        <v>31201503</v>
      </c>
      <c r="G9280" s="2" t="s">
        <v>810</v>
      </c>
      <c r="H9280" s="2">
        <v>4</v>
      </c>
      <c r="I9280" s="2">
        <v>4</v>
      </c>
      <c r="J9280" s="2">
        <v>10</v>
      </c>
      <c r="K9280" s="2">
        <v>60</v>
      </c>
      <c r="L9280" s="3">
        <v>1045653</v>
      </c>
      <c r="M9280" s="2" t="s">
        <v>0</v>
      </c>
      <c r="N9280" s="4" t="s">
        <v>21</v>
      </c>
    </row>
    <row r="9281" spans="1:14" x14ac:dyDescent="0.25">
      <c r="A9281" s="1" t="s">
        <v>363</v>
      </c>
      <c r="B9281" s="2" t="s">
        <v>63</v>
      </c>
      <c r="C9281" s="2" t="s">
        <v>64</v>
      </c>
      <c r="D9281" s="2" t="s">
        <v>65</v>
      </c>
      <c r="E9281" s="2" t="s">
        <v>7566</v>
      </c>
      <c r="F9281" s="2">
        <v>31201503</v>
      </c>
      <c r="G9281" s="2" t="s">
        <v>810</v>
      </c>
      <c r="H9281" s="2">
        <v>4</v>
      </c>
      <c r="I9281" s="2">
        <v>4</v>
      </c>
      <c r="J9281" s="2">
        <v>10</v>
      </c>
      <c r="K9281" s="2">
        <v>35</v>
      </c>
      <c r="L9281" s="3">
        <v>213914.4</v>
      </c>
      <c r="M9281" s="2" t="s">
        <v>0</v>
      </c>
      <c r="N9281" s="4" t="s">
        <v>21</v>
      </c>
    </row>
    <row r="9282" spans="1:14" x14ac:dyDescent="0.25">
      <c r="A9282" s="1" t="s">
        <v>363</v>
      </c>
      <c r="B9282" s="2" t="s">
        <v>63</v>
      </c>
      <c r="C9282" s="2" t="s">
        <v>64</v>
      </c>
      <c r="D9282" s="2" t="s">
        <v>65</v>
      </c>
      <c r="E9282" s="2" t="s">
        <v>7567</v>
      </c>
      <c r="F9282" s="2">
        <v>31201503</v>
      </c>
      <c r="G9282" s="2" t="s">
        <v>810</v>
      </c>
      <c r="H9282" s="2">
        <v>4</v>
      </c>
      <c r="I9282" s="2">
        <v>4</v>
      </c>
      <c r="J9282" s="2">
        <v>10</v>
      </c>
      <c r="K9282" s="2">
        <v>101</v>
      </c>
      <c r="L9282" s="3">
        <v>1354661.49</v>
      </c>
      <c r="M9282" s="2" t="s">
        <v>0</v>
      </c>
      <c r="N9282" s="4" t="s">
        <v>21</v>
      </c>
    </row>
    <row r="9283" spans="1:14" x14ac:dyDescent="0.25">
      <c r="A9283" s="1" t="s">
        <v>363</v>
      </c>
      <c r="B9283" s="2" t="s">
        <v>63</v>
      </c>
      <c r="C9283" s="2" t="s">
        <v>64</v>
      </c>
      <c r="D9283" s="2" t="s">
        <v>65</v>
      </c>
      <c r="E9283" s="2" t="s">
        <v>7568</v>
      </c>
      <c r="F9283" s="2">
        <v>31201503</v>
      </c>
      <c r="G9283" s="2" t="s">
        <v>810</v>
      </c>
      <c r="H9283" s="2">
        <v>4</v>
      </c>
      <c r="I9283" s="2">
        <v>4</v>
      </c>
      <c r="J9283" s="2">
        <v>10</v>
      </c>
      <c r="K9283" s="2">
        <v>97</v>
      </c>
      <c r="L9283" s="3">
        <v>759529.4</v>
      </c>
      <c r="M9283" s="2" t="s">
        <v>0</v>
      </c>
      <c r="N9283" s="4" t="s">
        <v>21</v>
      </c>
    </row>
    <row r="9284" spans="1:14" x14ac:dyDescent="0.25">
      <c r="A9284" s="1" t="s">
        <v>363</v>
      </c>
      <c r="B9284" s="2" t="s">
        <v>63</v>
      </c>
      <c r="C9284" s="2" t="s">
        <v>64</v>
      </c>
      <c r="D9284" s="2" t="s">
        <v>65</v>
      </c>
      <c r="E9284" s="2" t="s">
        <v>7569</v>
      </c>
      <c r="F9284" s="2">
        <v>31201503</v>
      </c>
      <c r="G9284" s="2" t="s">
        <v>810</v>
      </c>
      <c r="H9284" s="2">
        <v>4</v>
      </c>
      <c r="I9284" s="2">
        <v>4</v>
      </c>
      <c r="J9284" s="2">
        <v>10</v>
      </c>
      <c r="K9284" s="2">
        <v>59</v>
      </c>
      <c r="L9284" s="3">
        <v>1539424.46</v>
      </c>
      <c r="M9284" s="2" t="s">
        <v>0</v>
      </c>
      <c r="N9284" s="4" t="s">
        <v>21</v>
      </c>
    </row>
    <row r="9285" spans="1:14" x14ac:dyDescent="0.25">
      <c r="A9285" s="1" t="s">
        <v>363</v>
      </c>
      <c r="B9285" s="2" t="s">
        <v>63</v>
      </c>
      <c r="C9285" s="2" t="s">
        <v>64</v>
      </c>
      <c r="D9285" s="2" t="s">
        <v>65</v>
      </c>
      <c r="E9285" s="2" t="s">
        <v>7570</v>
      </c>
      <c r="F9285" s="2">
        <v>47131502</v>
      </c>
      <c r="G9285" s="2" t="s">
        <v>810</v>
      </c>
      <c r="H9285" s="2">
        <v>4</v>
      </c>
      <c r="I9285" s="2">
        <v>4</v>
      </c>
      <c r="J9285" s="2">
        <v>10</v>
      </c>
      <c r="K9285" s="2">
        <v>337</v>
      </c>
      <c r="L9285" s="3">
        <v>48925.66</v>
      </c>
      <c r="M9285" s="2" t="s">
        <v>0</v>
      </c>
      <c r="N9285" s="4" t="s">
        <v>21</v>
      </c>
    </row>
    <row r="9286" spans="1:14" x14ac:dyDescent="0.25">
      <c r="A9286" s="1" t="s">
        <v>363</v>
      </c>
      <c r="B9286" s="2" t="s">
        <v>63</v>
      </c>
      <c r="C9286" s="2" t="s">
        <v>64</v>
      </c>
      <c r="D9286" s="2" t="s">
        <v>65</v>
      </c>
      <c r="E9286" s="2" t="s">
        <v>7571</v>
      </c>
      <c r="F9286" s="2">
        <v>31201503</v>
      </c>
      <c r="G9286" s="2" t="s">
        <v>810</v>
      </c>
      <c r="H9286" s="2">
        <v>4</v>
      </c>
      <c r="I9286" s="2">
        <v>4</v>
      </c>
      <c r="J9286" s="2">
        <v>10</v>
      </c>
      <c r="K9286" s="2">
        <v>20</v>
      </c>
      <c r="L9286" s="3">
        <v>197016.4</v>
      </c>
      <c r="M9286" s="2" t="s">
        <v>0</v>
      </c>
      <c r="N9286" s="4" t="s">
        <v>21</v>
      </c>
    </row>
    <row r="9287" spans="1:14" x14ac:dyDescent="0.25">
      <c r="A9287" s="1" t="s">
        <v>363</v>
      </c>
      <c r="B9287" s="2" t="s">
        <v>72</v>
      </c>
      <c r="C9287" s="2" t="s">
        <v>73</v>
      </c>
      <c r="D9287" s="2" t="s">
        <v>74</v>
      </c>
      <c r="E9287" s="2" t="s">
        <v>7572</v>
      </c>
      <c r="F9287" s="2">
        <v>15121501</v>
      </c>
      <c r="G9287" s="2" t="s">
        <v>810</v>
      </c>
      <c r="H9287" s="2">
        <v>4</v>
      </c>
      <c r="I9287" s="2">
        <v>4</v>
      </c>
      <c r="J9287" s="2">
        <v>10</v>
      </c>
      <c r="K9287" s="2">
        <v>30</v>
      </c>
      <c r="L9287" s="3">
        <v>1010060.1</v>
      </c>
      <c r="M9287" s="2" t="s">
        <v>0</v>
      </c>
      <c r="N9287" s="4" t="s">
        <v>21</v>
      </c>
    </row>
    <row r="9288" spans="1:14" x14ac:dyDescent="0.25">
      <c r="A9288" s="1" t="s">
        <v>363</v>
      </c>
      <c r="B9288" s="2" t="s">
        <v>72</v>
      </c>
      <c r="C9288" s="2" t="s">
        <v>73</v>
      </c>
      <c r="D9288" s="2" t="s">
        <v>74</v>
      </c>
      <c r="E9288" s="2" t="s">
        <v>7573</v>
      </c>
      <c r="F9288" s="2">
        <v>15121501</v>
      </c>
      <c r="G9288" s="2" t="s">
        <v>810</v>
      </c>
      <c r="H9288" s="2">
        <v>4</v>
      </c>
      <c r="I9288" s="2">
        <v>4</v>
      </c>
      <c r="J9288" s="2">
        <v>10</v>
      </c>
      <c r="K9288" s="2">
        <v>30</v>
      </c>
      <c r="L9288" s="3">
        <v>928914</v>
      </c>
      <c r="M9288" s="2" t="s">
        <v>0</v>
      </c>
      <c r="N9288" s="4" t="s">
        <v>21</v>
      </c>
    </row>
    <row r="9289" spans="1:14" x14ac:dyDescent="0.25">
      <c r="A9289" s="1" t="s">
        <v>363</v>
      </c>
      <c r="B9289" s="2" t="s">
        <v>72</v>
      </c>
      <c r="C9289" s="2" t="s">
        <v>73</v>
      </c>
      <c r="D9289" s="2" t="s">
        <v>74</v>
      </c>
      <c r="E9289" s="2" t="s">
        <v>7574</v>
      </c>
      <c r="F9289" s="2">
        <v>15121508</v>
      </c>
      <c r="G9289" s="2" t="s">
        <v>810</v>
      </c>
      <c r="H9289" s="2">
        <v>4</v>
      </c>
      <c r="I9289" s="2">
        <v>4</v>
      </c>
      <c r="J9289" s="2">
        <v>10</v>
      </c>
      <c r="K9289" s="2">
        <v>30</v>
      </c>
      <c r="L9289" s="3">
        <v>1172352.3</v>
      </c>
      <c r="M9289" s="2" t="s">
        <v>0</v>
      </c>
      <c r="N9289" s="4" t="s">
        <v>21</v>
      </c>
    </row>
    <row r="9290" spans="1:14" x14ac:dyDescent="0.25">
      <c r="A9290" s="1" t="s">
        <v>363</v>
      </c>
      <c r="B9290" s="2" t="s">
        <v>72</v>
      </c>
      <c r="C9290" s="2" t="s">
        <v>73</v>
      </c>
      <c r="D9290" s="2" t="s">
        <v>74</v>
      </c>
      <c r="E9290" s="2" t="s">
        <v>7575</v>
      </c>
      <c r="F9290" s="2">
        <v>15121520</v>
      </c>
      <c r="G9290" s="2" t="s">
        <v>810</v>
      </c>
      <c r="H9290" s="2">
        <v>4</v>
      </c>
      <c r="I9290" s="2">
        <v>4</v>
      </c>
      <c r="J9290" s="2">
        <v>10</v>
      </c>
      <c r="K9290" s="2">
        <v>32</v>
      </c>
      <c r="L9290" s="3">
        <v>1644218.24</v>
      </c>
      <c r="M9290" s="2" t="s">
        <v>17383</v>
      </c>
      <c r="N9290" s="4" t="s">
        <v>21</v>
      </c>
    </row>
    <row r="9291" spans="1:14" x14ac:dyDescent="0.25">
      <c r="A9291" s="1" t="s">
        <v>363</v>
      </c>
      <c r="B9291" s="2" t="s">
        <v>72</v>
      </c>
      <c r="C9291" s="2" t="s">
        <v>73</v>
      </c>
      <c r="D9291" s="2" t="s">
        <v>74</v>
      </c>
      <c r="E9291" s="2" t="s">
        <v>7576</v>
      </c>
      <c r="F9291" s="2">
        <v>12181601</v>
      </c>
      <c r="G9291" s="2" t="s">
        <v>810</v>
      </c>
      <c r="H9291" s="2">
        <v>4</v>
      </c>
      <c r="I9291" s="2">
        <v>4</v>
      </c>
      <c r="J9291" s="2">
        <v>10</v>
      </c>
      <c r="K9291" s="2">
        <v>30</v>
      </c>
      <c r="L9291" s="3">
        <v>1498864.5</v>
      </c>
      <c r="M9291" s="2" t="s">
        <v>0</v>
      </c>
      <c r="N9291" s="4" t="s">
        <v>21</v>
      </c>
    </row>
    <row r="9292" spans="1:14" x14ac:dyDescent="0.25">
      <c r="A9292" s="1" t="s">
        <v>363</v>
      </c>
      <c r="B9292" s="2" t="s">
        <v>72</v>
      </c>
      <c r="C9292" s="2" t="s">
        <v>73</v>
      </c>
      <c r="D9292" s="2" t="s">
        <v>74</v>
      </c>
      <c r="E9292" s="2" t="s">
        <v>7577</v>
      </c>
      <c r="F9292" s="2">
        <v>31211800</v>
      </c>
      <c r="G9292" s="2" t="s">
        <v>810</v>
      </c>
      <c r="H9292" s="2">
        <v>4</v>
      </c>
      <c r="I9292" s="2">
        <v>4</v>
      </c>
      <c r="J9292" s="2">
        <v>10</v>
      </c>
      <c r="K9292" s="2">
        <v>165</v>
      </c>
      <c r="L9292" s="3">
        <v>2286692.1</v>
      </c>
      <c r="M9292" s="2" t="s">
        <v>17383</v>
      </c>
      <c r="N9292" s="4" t="s">
        <v>21</v>
      </c>
    </row>
    <row r="9293" spans="1:14" x14ac:dyDescent="0.25">
      <c r="A9293" s="1" t="s">
        <v>363</v>
      </c>
      <c r="B9293" s="2" t="s">
        <v>72</v>
      </c>
      <c r="C9293" s="2" t="s">
        <v>73</v>
      </c>
      <c r="D9293" s="2" t="s">
        <v>74</v>
      </c>
      <c r="E9293" s="2" t="s">
        <v>7578</v>
      </c>
      <c r="F9293" s="2">
        <v>15121902</v>
      </c>
      <c r="G9293" s="2" t="s">
        <v>810</v>
      </c>
      <c r="H9293" s="2">
        <v>4</v>
      </c>
      <c r="I9293" s="2">
        <v>4</v>
      </c>
      <c r="J9293" s="2">
        <v>10</v>
      </c>
      <c r="K9293" s="2">
        <v>1</v>
      </c>
      <c r="L9293" s="3">
        <v>56436.94</v>
      </c>
      <c r="M9293" s="2" t="s">
        <v>0</v>
      </c>
      <c r="N9293" s="4" t="s">
        <v>21</v>
      </c>
    </row>
    <row r="9294" spans="1:14" x14ac:dyDescent="0.25">
      <c r="A9294" s="1" t="s">
        <v>363</v>
      </c>
      <c r="B9294" s="2" t="s">
        <v>72</v>
      </c>
      <c r="C9294" s="2" t="s">
        <v>73</v>
      </c>
      <c r="D9294" s="2" t="s">
        <v>74</v>
      </c>
      <c r="E9294" s="2" t="s">
        <v>7579</v>
      </c>
      <c r="F9294" s="2">
        <v>47131805</v>
      </c>
      <c r="G9294" s="2" t="s">
        <v>810</v>
      </c>
      <c r="H9294" s="2">
        <v>4</v>
      </c>
      <c r="I9294" s="2">
        <v>4</v>
      </c>
      <c r="J9294" s="2">
        <v>10</v>
      </c>
      <c r="K9294" s="2">
        <v>165</v>
      </c>
      <c r="L9294" s="3">
        <v>2710415.4000000004</v>
      </c>
      <c r="M9294" s="2" t="s">
        <v>17383</v>
      </c>
      <c r="N9294" s="4" t="s">
        <v>21</v>
      </c>
    </row>
    <row r="9295" spans="1:14" x14ac:dyDescent="0.25">
      <c r="A9295" s="1" t="s">
        <v>363</v>
      </c>
      <c r="B9295" s="2" t="s">
        <v>72</v>
      </c>
      <c r="C9295" s="2" t="s">
        <v>73</v>
      </c>
      <c r="D9295" s="2" t="s">
        <v>74</v>
      </c>
      <c r="E9295" s="2" t="s">
        <v>7580</v>
      </c>
      <c r="F9295" s="2">
        <v>15121514</v>
      </c>
      <c r="G9295" s="2" t="s">
        <v>810</v>
      </c>
      <c r="H9295" s="2">
        <v>4</v>
      </c>
      <c r="I9295" s="2">
        <v>4</v>
      </c>
      <c r="J9295" s="2">
        <v>10</v>
      </c>
      <c r="K9295" s="2">
        <v>10</v>
      </c>
      <c r="L9295" s="3">
        <v>1269849</v>
      </c>
      <c r="M9295" s="2" t="s">
        <v>0</v>
      </c>
      <c r="N9295" s="4" t="s">
        <v>21</v>
      </c>
    </row>
    <row r="9296" spans="1:14" x14ac:dyDescent="0.25">
      <c r="A9296" s="1" t="s">
        <v>363</v>
      </c>
      <c r="B9296" s="2" t="s">
        <v>72</v>
      </c>
      <c r="C9296" s="2" t="s">
        <v>73</v>
      </c>
      <c r="D9296" s="2" t="s">
        <v>74</v>
      </c>
      <c r="E9296" s="2" t="s">
        <v>7581</v>
      </c>
      <c r="F9296" s="2">
        <v>15121902</v>
      </c>
      <c r="G9296" s="2" t="s">
        <v>810</v>
      </c>
      <c r="H9296" s="2">
        <v>4</v>
      </c>
      <c r="I9296" s="2">
        <v>4</v>
      </c>
      <c r="J9296" s="2">
        <v>10</v>
      </c>
      <c r="K9296" s="2">
        <v>14</v>
      </c>
      <c r="L9296" s="3">
        <v>1732356.78</v>
      </c>
      <c r="M9296" s="2" t="s">
        <v>0</v>
      </c>
      <c r="N9296" s="4" t="s">
        <v>21</v>
      </c>
    </row>
    <row r="9297" spans="1:14" x14ac:dyDescent="0.25">
      <c r="A9297" s="1" t="s">
        <v>363</v>
      </c>
      <c r="B9297" s="2" t="s">
        <v>72</v>
      </c>
      <c r="C9297" s="2" t="s">
        <v>73</v>
      </c>
      <c r="D9297" s="2" t="s">
        <v>74</v>
      </c>
      <c r="E9297" s="2" t="s">
        <v>7582</v>
      </c>
      <c r="F9297" s="2">
        <v>12181601</v>
      </c>
      <c r="G9297" s="2" t="s">
        <v>810</v>
      </c>
      <c r="H9297" s="2">
        <v>4</v>
      </c>
      <c r="I9297" s="2">
        <v>4</v>
      </c>
      <c r="J9297" s="2">
        <v>10</v>
      </c>
      <c r="K9297" s="2">
        <v>40</v>
      </c>
      <c r="L9297" s="3">
        <v>3198101.2</v>
      </c>
      <c r="M9297" s="2" t="s">
        <v>0</v>
      </c>
      <c r="N9297" s="4" t="s">
        <v>21</v>
      </c>
    </row>
    <row r="9298" spans="1:14" x14ac:dyDescent="0.25">
      <c r="A9298" s="1" t="s">
        <v>363</v>
      </c>
      <c r="B9298" s="2" t="s">
        <v>72</v>
      </c>
      <c r="C9298" s="2" t="s">
        <v>73</v>
      </c>
      <c r="D9298" s="2" t="s">
        <v>74</v>
      </c>
      <c r="E9298" s="2" t="s">
        <v>7583</v>
      </c>
      <c r="F9298" s="2">
        <v>15121902</v>
      </c>
      <c r="G9298" s="2" t="s">
        <v>810</v>
      </c>
      <c r="H9298" s="2">
        <v>4</v>
      </c>
      <c r="I9298" s="2">
        <v>4</v>
      </c>
      <c r="J9298" s="2">
        <v>10</v>
      </c>
      <c r="K9298" s="2">
        <v>5</v>
      </c>
      <c r="L9298" s="3">
        <v>446797.39999999997</v>
      </c>
      <c r="M9298" s="2" t="s">
        <v>0</v>
      </c>
      <c r="N9298" s="4" t="s">
        <v>21</v>
      </c>
    </row>
    <row r="9299" spans="1:14" x14ac:dyDescent="0.25">
      <c r="A9299" s="1" t="s">
        <v>363</v>
      </c>
      <c r="B9299" s="2" t="s">
        <v>72</v>
      </c>
      <c r="C9299" s="2" t="s">
        <v>73</v>
      </c>
      <c r="D9299" s="2" t="s">
        <v>74</v>
      </c>
      <c r="E9299" s="2" t="s">
        <v>7584</v>
      </c>
      <c r="F9299" s="2">
        <v>15121902</v>
      </c>
      <c r="G9299" s="2" t="s">
        <v>810</v>
      </c>
      <c r="H9299" s="2">
        <v>4</v>
      </c>
      <c r="I9299" s="2">
        <v>4</v>
      </c>
      <c r="J9299" s="2">
        <v>10</v>
      </c>
      <c r="K9299" s="2">
        <v>2</v>
      </c>
      <c r="L9299" s="3">
        <v>198189.74</v>
      </c>
      <c r="M9299" s="2" t="s">
        <v>0</v>
      </c>
      <c r="N9299" s="4" t="s">
        <v>21</v>
      </c>
    </row>
    <row r="9300" spans="1:14" x14ac:dyDescent="0.25">
      <c r="A9300" s="1" t="s">
        <v>363</v>
      </c>
      <c r="B9300" s="2" t="s">
        <v>72</v>
      </c>
      <c r="C9300" s="2" t="s">
        <v>73</v>
      </c>
      <c r="D9300" s="2" t="s">
        <v>74</v>
      </c>
      <c r="E9300" s="2" t="s">
        <v>7585</v>
      </c>
      <c r="F9300" s="2">
        <v>15121504</v>
      </c>
      <c r="G9300" s="2" t="s">
        <v>810</v>
      </c>
      <c r="H9300" s="2">
        <v>4</v>
      </c>
      <c r="I9300" s="2">
        <v>4</v>
      </c>
      <c r="J9300" s="2">
        <v>10</v>
      </c>
      <c r="K9300" s="2">
        <v>12</v>
      </c>
      <c r="L9300" s="3">
        <v>2563402.7999999998</v>
      </c>
      <c r="M9300" s="2" t="s">
        <v>0</v>
      </c>
      <c r="N9300" s="4" t="s">
        <v>21</v>
      </c>
    </row>
    <row r="9301" spans="1:14" x14ac:dyDescent="0.25">
      <c r="A9301" s="1" t="s">
        <v>363</v>
      </c>
      <c r="B9301" s="2" t="s">
        <v>72</v>
      </c>
      <c r="C9301" s="2" t="s">
        <v>73</v>
      </c>
      <c r="D9301" s="2" t="s">
        <v>74</v>
      </c>
      <c r="E9301" s="2" t="s">
        <v>7586</v>
      </c>
      <c r="F9301" s="2">
        <v>12181601</v>
      </c>
      <c r="G9301" s="2" t="s">
        <v>810</v>
      </c>
      <c r="H9301" s="2">
        <v>4</v>
      </c>
      <c r="I9301" s="2">
        <v>4</v>
      </c>
      <c r="J9301" s="2">
        <v>10</v>
      </c>
      <c r="K9301" s="2">
        <v>10</v>
      </c>
      <c r="L9301" s="3">
        <v>587895.69999999995</v>
      </c>
      <c r="M9301" s="2" t="s">
        <v>0</v>
      </c>
      <c r="N9301" s="4" t="s">
        <v>21</v>
      </c>
    </row>
    <row r="9302" spans="1:14" x14ac:dyDescent="0.25">
      <c r="A9302" s="1" t="s">
        <v>363</v>
      </c>
      <c r="B9302" s="2" t="s">
        <v>72</v>
      </c>
      <c r="C9302" s="2" t="s">
        <v>73</v>
      </c>
      <c r="D9302" s="2" t="s">
        <v>74</v>
      </c>
      <c r="E9302" s="2" t="s">
        <v>7587</v>
      </c>
      <c r="F9302" s="2">
        <v>12181601</v>
      </c>
      <c r="G9302" s="2" t="s">
        <v>810</v>
      </c>
      <c r="H9302" s="2">
        <v>4</v>
      </c>
      <c r="I9302" s="2">
        <v>4</v>
      </c>
      <c r="J9302" s="2">
        <v>10</v>
      </c>
      <c r="K9302" s="2">
        <v>10</v>
      </c>
      <c r="L9302" s="3">
        <v>587895.69999999995</v>
      </c>
      <c r="M9302" s="2" t="s">
        <v>0</v>
      </c>
      <c r="N9302" s="4" t="s">
        <v>21</v>
      </c>
    </row>
    <row r="9303" spans="1:14" x14ac:dyDescent="0.25">
      <c r="A9303" s="1" t="s">
        <v>363</v>
      </c>
      <c r="B9303" s="2" t="s">
        <v>72</v>
      </c>
      <c r="C9303" s="2" t="s">
        <v>73</v>
      </c>
      <c r="D9303" s="2" t="s">
        <v>74</v>
      </c>
      <c r="E9303" s="2" t="s">
        <v>7588</v>
      </c>
      <c r="F9303" s="2">
        <v>15101503</v>
      </c>
      <c r="G9303" s="2" t="s">
        <v>810</v>
      </c>
      <c r="H9303" s="2">
        <v>4</v>
      </c>
      <c r="I9303" s="2">
        <v>4</v>
      </c>
      <c r="J9303" s="2">
        <v>10</v>
      </c>
      <c r="K9303" s="2">
        <v>19</v>
      </c>
      <c r="L9303" s="3">
        <v>2680799.87</v>
      </c>
      <c r="M9303" s="2" t="s">
        <v>17383</v>
      </c>
      <c r="N9303" s="4" t="s">
        <v>21</v>
      </c>
    </row>
    <row r="9304" spans="1:14" x14ac:dyDescent="0.25">
      <c r="A9304" s="1" t="s">
        <v>363</v>
      </c>
      <c r="B9304" s="2" t="s">
        <v>72</v>
      </c>
      <c r="C9304" s="2" t="s">
        <v>73</v>
      </c>
      <c r="D9304" s="2" t="s">
        <v>74</v>
      </c>
      <c r="E9304" s="2" t="s">
        <v>7589</v>
      </c>
      <c r="F9304" s="2">
        <v>12181601</v>
      </c>
      <c r="G9304" s="2" t="s">
        <v>810</v>
      </c>
      <c r="H9304" s="2">
        <v>4</v>
      </c>
      <c r="I9304" s="2">
        <v>4</v>
      </c>
      <c r="J9304" s="2">
        <v>10</v>
      </c>
      <c r="K9304" s="2">
        <v>55</v>
      </c>
      <c r="L9304" s="3">
        <v>4737271</v>
      </c>
      <c r="M9304" s="2" t="s">
        <v>17383</v>
      </c>
      <c r="N9304" s="4" t="s">
        <v>21</v>
      </c>
    </row>
    <row r="9305" spans="1:14" x14ac:dyDescent="0.25">
      <c r="A9305" s="1" t="s">
        <v>363</v>
      </c>
      <c r="B9305" s="2" t="s">
        <v>72</v>
      </c>
      <c r="C9305" s="2" t="s">
        <v>73</v>
      </c>
      <c r="D9305" s="2" t="s">
        <v>74</v>
      </c>
      <c r="E9305" s="2" t="s">
        <v>7590</v>
      </c>
      <c r="F9305" s="2">
        <v>12181601</v>
      </c>
      <c r="G9305" s="2" t="s">
        <v>810</v>
      </c>
      <c r="H9305" s="2">
        <v>4</v>
      </c>
      <c r="I9305" s="2">
        <v>4</v>
      </c>
      <c r="J9305" s="2">
        <v>10</v>
      </c>
      <c r="K9305" s="2">
        <v>30</v>
      </c>
      <c r="L9305" s="3">
        <v>1375128.3</v>
      </c>
      <c r="M9305" s="2" t="s">
        <v>0</v>
      </c>
      <c r="N9305" s="4" t="s">
        <v>21</v>
      </c>
    </row>
    <row r="9306" spans="1:14" x14ac:dyDescent="0.25">
      <c r="A9306" s="1" t="s">
        <v>363</v>
      </c>
      <c r="B9306" s="2" t="s">
        <v>72</v>
      </c>
      <c r="C9306" s="2" t="s">
        <v>73</v>
      </c>
      <c r="D9306" s="2" t="s">
        <v>74</v>
      </c>
      <c r="E9306" s="2" t="s">
        <v>7591</v>
      </c>
      <c r="F9306" s="2">
        <v>12181601</v>
      </c>
      <c r="G9306" s="2" t="s">
        <v>810</v>
      </c>
      <c r="H9306" s="2">
        <v>4</v>
      </c>
      <c r="I9306" s="2">
        <v>4</v>
      </c>
      <c r="J9306" s="2">
        <v>10</v>
      </c>
      <c r="K9306" s="2">
        <v>8</v>
      </c>
      <c r="L9306" s="3">
        <v>602006.72</v>
      </c>
      <c r="M9306" s="2" t="s">
        <v>0</v>
      </c>
      <c r="N9306" s="4" t="s">
        <v>21</v>
      </c>
    </row>
    <row r="9307" spans="1:14" x14ac:dyDescent="0.25">
      <c r="A9307" s="1" t="s">
        <v>363</v>
      </c>
      <c r="B9307" s="2" t="s">
        <v>72</v>
      </c>
      <c r="C9307" s="2" t="s">
        <v>1183</v>
      </c>
      <c r="D9307" s="2" t="s">
        <v>17936</v>
      </c>
      <c r="E9307" s="2" t="s">
        <v>7592</v>
      </c>
      <c r="F9307" s="2">
        <v>15121520</v>
      </c>
      <c r="G9307" s="2" t="s">
        <v>810</v>
      </c>
      <c r="H9307" s="2">
        <v>4</v>
      </c>
      <c r="I9307" s="2">
        <v>4</v>
      </c>
      <c r="J9307" s="2">
        <v>10</v>
      </c>
      <c r="K9307" s="2">
        <v>1</v>
      </c>
      <c r="L9307" s="3">
        <v>37405.270000000004</v>
      </c>
      <c r="M9307" s="2" t="s">
        <v>17387</v>
      </c>
      <c r="N9307" s="4" t="s">
        <v>21</v>
      </c>
    </row>
    <row r="9308" spans="1:14" x14ac:dyDescent="0.25">
      <c r="A9308" s="1" t="s">
        <v>363</v>
      </c>
      <c r="B9308" s="2" t="s">
        <v>408</v>
      </c>
      <c r="C9308" s="2" t="s">
        <v>1186</v>
      </c>
      <c r="D9308" s="2" t="s">
        <v>17937</v>
      </c>
      <c r="E9308" s="2" t="s">
        <v>7593</v>
      </c>
      <c r="F9308" s="2">
        <v>15111506</v>
      </c>
      <c r="G9308" s="2" t="s">
        <v>490</v>
      </c>
      <c r="H9308" s="2">
        <v>3</v>
      </c>
      <c r="I9308" s="2">
        <v>8</v>
      </c>
      <c r="J9308" s="2">
        <v>10</v>
      </c>
      <c r="K9308" s="2">
        <v>7</v>
      </c>
      <c r="L9308" s="3">
        <v>272807.5</v>
      </c>
      <c r="M9308" s="2" t="s">
        <v>17387</v>
      </c>
      <c r="N9308" s="4" t="s">
        <v>21</v>
      </c>
    </row>
    <row r="9309" spans="1:14" x14ac:dyDescent="0.25">
      <c r="A9309" s="1" t="s">
        <v>363</v>
      </c>
      <c r="B9309" s="2" t="s">
        <v>408</v>
      </c>
      <c r="C9309" s="2" t="s">
        <v>1186</v>
      </c>
      <c r="D9309" s="2" t="s">
        <v>17937</v>
      </c>
      <c r="E9309" s="2" t="s">
        <v>7594</v>
      </c>
      <c r="F9309" s="2">
        <v>12352104</v>
      </c>
      <c r="G9309" s="2" t="s">
        <v>810</v>
      </c>
      <c r="H9309" s="2">
        <v>4</v>
      </c>
      <c r="I9309" s="2">
        <v>4</v>
      </c>
      <c r="J9309" s="2">
        <v>10</v>
      </c>
      <c r="K9309" s="2">
        <v>715</v>
      </c>
      <c r="L9309" s="3">
        <v>39487948.5</v>
      </c>
      <c r="M9309" s="2" t="s">
        <v>17383</v>
      </c>
      <c r="N9309" s="4" t="s">
        <v>21</v>
      </c>
    </row>
    <row r="9310" spans="1:14" x14ac:dyDescent="0.25">
      <c r="A9310" s="1" t="s">
        <v>363</v>
      </c>
      <c r="B9310" s="2" t="s">
        <v>408</v>
      </c>
      <c r="C9310" s="2" t="s">
        <v>1186</v>
      </c>
      <c r="D9310" s="2" t="s">
        <v>17937</v>
      </c>
      <c r="E9310" s="2" t="s">
        <v>7595</v>
      </c>
      <c r="F9310" s="2">
        <v>12352115</v>
      </c>
      <c r="G9310" s="2" t="s">
        <v>810</v>
      </c>
      <c r="H9310" s="2">
        <v>4</v>
      </c>
      <c r="I9310" s="2">
        <v>4</v>
      </c>
      <c r="J9310" s="2">
        <v>10</v>
      </c>
      <c r="K9310" s="2">
        <v>110</v>
      </c>
      <c r="L9310" s="3">
        <v>4422194.7</v>
      </c>
      <c r="M9310" s="2" t="s">
        <v>17383</v>
      </c>
      <c r="N9310" s="4" t="s">
        <v>21</v>
      </c>
    </row>
    <row r="9311" spans="1:14" x14ac:dyDescent="0.25">
      <c r="A9311" s="1" t="s">
        <v>363</v>
      </c>
      <c r="B9311" s="2" t="s">
        <v>408</v>
      </c>
      <c r="C9311" s="2" t="s">
        <v>409</v>
      </c>
      <c r="D9311" s="2" t="s">
        <v>17858</v>
      </c>
      <c r="E9311" s="2" t="s">
        <v>7596</v>
      </c>
      <c r="F9311" s="2">
        <v>12141904</v>
      </c>
      <c r="G9311" s="2" t="s">
        <v>490</v>
      </c>
      <c r="H9311" s="2">
        <v>3</v>
      </c>
      <c r="I9311" s="2">
        <v>8</v>
      </c>
      <c r="J9311" s="2">
        <v>10</v>
      </c>
      <c r="K9311" s="2">
        <v>196</v>
      </c>
      <c r="L9311" s="3">
        <v>2682260</v>
      </c>
      <c r="M9311" s="2" t="s">
        <v>17388</v>
      </c>
      <c r="N9311" s="4" t="s">
        <v>21</v>
      </c>
    </row>
    <row r="9312" spans="1:14" x14ac:dyDescent="0.25">
      <c r="A9312" s="1" t="s">
        <v>363</v>
      </c>
      <c r="B9312" s="2" t="s">
        <v>408</v>
      </c>
      <c r="C9312" s="2" t="s">
        <v>409</v>
      </c>
      <c r="D9312" s="2" t="s">
        <v>17858</v>
      </c>
      <c r="E9312" s="2" t="s">
        <v>7597</v>
      </c>
      <c r="F9312" s="2">
        <v>12141903</v>
      </c>
      <c r="G9312" s="2" t="s">
        <v>490</v>
      </c>
      <c r="H9312" s="2">
        <v>3</v>
      </c>
      <c r="I9312" s="2">
        <v>8</v>
      </c>
      <c r="J9312" s="2">
        <v>10</v>
      </c>
      <c r="K9312" s="2">
        <v>338</v>
      </c>
      <c r="L9312" s="3">
        <v>5429970</v>
      </c>
      <c r="M9312" s="2" t="s">
        <v>17388</v>
      </c>
      <c r="N9312" s="4" t="s">
        <v>21</v>
      </c>
    </row>
    <row r="9313" spans="1:14" x14ac:dyDescent="0.25">
      <c r="A9313" s="1" t="s">
        <v>363</v>
      </c>
      <c r="B9313" s="2" t="s">
        <v>76</v>
      </c>
      <c r="C9313" s="2" t="s">
        <v>77</v>
      </c>
      <c r="D9313" s="2" t="s">
        <v>78</v>
      </c>
      <c r="E9313" s="2" t="s">
        <v>7598</v>
      </c>
      <c r="F9313" s="2">
        <v>31211504</v>
      </c>
      <c r="G9313" s="2" t="s">
        <v>810</v>
      </c>
      <c r="H9313" s="2">
        <v>4</v>
      </c>
      <c r="I9313" s="2">
        <v>4</v>
      </c>
      <c r="J9313" s="2">
        <v>10</v>
      </c>
      <c r="K9313" s="2">
        <v>5</v>
      </c>
      <c r="L9313" s="3">
        <v>5421723.2999999998</v>
      </c>
      <c r="M9313" s="2" t="s">
        <v>0</v>
      </c>
      <c r="N9313" s="4" t="s">
        <v>21</v>
      </c>
    </row>
    <row r="9314" spans="1:14" x14ac:dyDescent="0.25">
      <c r="A9314" s="1" t="s">
        <v>363</v>
      </c>
      <c r="B9314" s="2" t="s">
        <v>76</v>
      </c>
      <c r="C9314" s="2" t="s">
        <v>77</v>
      </c>
      <c r="D9314" s="2" t="s">
        <v>78</v>
      </c>
      <c r="E9314" s="2" t="s">
        <v>7599</v>
      </c>
      <c r="F9314" s="2">
        <v>31211504</v>
      </c>
      <c r="G9314" s="2" t="s">
        <v>810</v>
      </c>
      <c r="H9314" s="2">
        <v>4</v>
      </c>
      <c r="I9314" s="2">
        <v>4</v>
      </c>
      <c r="J9314" s="2">
        <v>10</v>
      </c>
      <c r="K9314" s="2">
        <v>4</v>
      </c>
      <c r="L9314" s="3">
        <v>5043467.5199999996</v>
      </c>
      <c r="M9314" s="2" t="s">
        <v>0</v>
      </c>
      <c r="N9314" s="4" t="s">
        <v>21</v>
      </c>
    </row>
    <row r="9315" spans="1:14" x14ac:dyDescent="0.25">
      <c r="A9315" s="1" t="s">
        <v>363</v>
      </c>
      <c r="B9315" s="2" t="s">
        <v>76</v>
      </c>
      <c r="C9315" s="2" t="s">
        <v>77</v>
      </c>
      <c r="D9315" s="2" t="s">
        <v>78</v>
      </c>
      <c r="E9315" s="2" t="s">
        <v>7600</v>
      </c>
      <c r="F9315" s="2">
        <v>31211504</v>
      </c>
      <c r="G9315" s="2" t="s">
        <v>810</v>
      </c>
      <c r="H9315" s="2">
        <v>4</v>
      </c>
      <c r="I9315" s="2">
        <v>4</v>
      </c>
      <c r="J9315" s="2">
        <v>10</v>
      </c>
      <c r="K9315" s="2">
        <v>2</v>
      </c>
      <c r="L9315" s="3">
        <v>2812995.7800000003</v>
      </c>
      <c r="M9315" s="2" t="s">
        <v>0</v>
      </c>
      <c r="N9315" s="4" t="s">
        <v>21</v>
      </c>
    </row>
    <row r="9316" spans="1:14" x14ac:dyDescent="0.25">
      <c r="A9316" s="1" t="s">
        <v>363</v>
      </c>
      <c r="B9316" s="2" t="s">
        <v>76</v>
      </c>
      <c r="C9316" s="2" t="s">
        <v>77</v>
      </c>
      <c r="D9316" s="2" t="s">
        <v>78</v>
      </c>
      <c r="E9316" s="2" t="s">
        <v>7601</v>
      </c>
      <c r="F9316" s="2">
        <v>31211504</v>
      </c>
      <c r="G9316" s="2" t="s">
        <v>810</v>
      </c>
      <c r="H9316" s="2">
        <v>4</v>
      </c>
      <c r="I9316" s="2">
        <v>4</v>
      </c>
      <c r="J9316" s="2">
        <v>10</v>
      </c>
      <c r="K9316" s="2">
        <v>4</v>
      </c>
      <c r="L9316" s="3">
        <v>5625991.5600000005</v>
      </c>
      <c r="M9316" s="2" t="s">
        <v>0</v>
      </c>
      <c r="N9316" s="4" t="s">
        <v>21</v>
      </c>
    </row>
    <row r="9317" spans="1:14" x14ac:dyDescent="0.25">
      <c r="A9317" s="1" t="s">
        <v>363</v>
      </c>
      <c r="B9317" s="2" t="s">
        <v>76</v>
      </c>
      <c r="C9317" s="2" t="s">
        <v>77</v>
      </c>
      <c r="D9317" s="2" t="s">
        <v>78</v>
      </c>
      <c r="E9317" s="2" t="s">
        <v>7602</v>
      </c>
      <c r="F9317" s="2">
        <v>31211504</v>
      </c>
      <c r="G9317" s="2" t="s">
        <v>810</v>
      </c>
      <c r="H9317" s="2">
        <v>4</v>
      </c>
      <c r="I9317" s="2">
        <v>4</v>
      </c>
      <c r="J9317" s="2">
        <v>10</v>
      </c>
      <c r="K9317" s="2">
        <v>8</v>
      </c>
      <c r="L9317" s="3">
        <v>11251983.120000001</v>
      </c>
      <c r="M9317" s="2" t="s">
        <v>0</v>
      </c>
      <c r="N9317" s="4" t="s">
        <v>21</v>
      </c>
    </row>
    <row r="9318" spans="1:14" x14ac:dyDescent="0.25">
      <c r="A9318" s="1" t="s">
        <v>363</v>
      </c>
      <c r="B9318" s="2" t="s">
        <v>76</v>
      </c>
      <c r="C9318" s="2" t="s">
        <v>77</v>
      </c>
      <c r="D9318" s="2" t="s">
        <v>78</v>
      </c>
      <c r="E9318" s="2" t="s">
        <v>7603</v>
      </c>
      <c r="F9318" s="2">
        <v>31211504</v>
      </c>
      <c r="G9318" s="2" t="s">
        <v>810</v>
      </c>
      <c r="H9318" s="2">
        <v>4</v>
      </c>
      <c r="I9318" s="2">
        <v>4</v>
      </c>
      <c r="J9318" s="2">
        <v>10</v>
      </c>
      <c r="K9318" s="2">
        <v>13</v>
      </c>
      <c r="L9318" s="3">
        <v>18284472.57</v>
      </c>
      <c r="M9318" s="2" t="s">
        <v>0</v>
      </c>
      <c r="N9318" s="4" t="s">
        <v>21</v>
      </c>
    </row>
    <row r="9319" spans="1:14" x14ac:dyDescent="0.25">
      <c r="A9319" s="1" t="s">
        <v>363</v>
      </c>
      <c r="B9319" s="2" t="s">
        <v>76</v>
      </c>
      <c r="C9319" s="2" t="s">
        <v>77</v>
      </c>
      <c r="D9319" s="2" t="s">
        <v>78</v>
      </c>
      <c r="E9319" s="2" t="s">
        <v>7604</v>
      </c>
      <c r="F9319" s="2">
        <v>31211504</v>
      </c>
      <c r="G9319" s="2" t="s">
        <v>810</v>
      </c>
      <c r="H9319" s="2">
        <v>4</v>
      </c>
      <c r="I9319" s="2">
        <v>4</v>
      </c>
      <c r="J9319" s="2">
        <v>10</v>
      </c>
      <c r="K9319" s="2">
        <v>4</v>
      </c>
      <c r="L9319" s="3">
        <v>5625991.5600000005</v>
      </c>
      <c r="M9319" s="2" t="s">
        <v>0</v>
      </c>
      <c r="N9319" s="4" t="s">
        <v>21</v>
      </c>
    </row>
    <row r="9320" spans="1:14" x14ac:dyDescent="0.25">
      <c r="A9320" s="1" t="s">
        <v>363</v>
      </c>
      <c r="B9320" s="2" t="s">
        <v>76</v>
      </c>
      <c r="C9320" s="2" t="s">
        <v>77</v>
      </c>
      <c r="D9320" s="2" t="s">
        <v>78</v>
      </c>
      <c r="E9320" s="2" t="s">
        <v>7605</v>
      </c>
      <c r="F9320" s="2">
        <v>31211504</v>
      </c>
      <c r="G9320" s="2" t="s">
        <v>810</v>
      </c>
      <c r="H9320" s="2">
        <v>4</v>
      </c>
      <c r="I9320" s="2">
        <v>4</v>
      </c>
      <c r="J9320" s="2">
        <v>10</v>
      </c>
      <c r="K9320" s="2">
        <v>3</v>
      </c>
      <c r="L9320" s="3">
        <v>3782600.6399999997</v>
      </c>
      <c r="M9320" s="2" t="s">
        <v>0</v>
      </c>
      <c r="N9320" s="4" t="s">
        <v>21</v>
      </c>
    </row>
    <row r="9321" spans="1:14" x14ac:dyDescent="0.25">
      <c r="A9321" s="1" t="s">
        <v>363</v>
      </c>
      <c r="B9321" s="2" t="s">
        <v>76</v>
      </c>
      <c r="C9321" s="2" t="s">
        <v>77</v>
      </c>
      <c r="D9321" s="2" t="s">
        <v>78</v>
      </c>
      <c r="E9321" s="2" t="s">
        <v>7606</v>
      </c>
      <c r="F9321" s="2">
        <v>31211504</v>
      </c>
      <c r="G9321" s="2" t="s">
        <v>810</v>
      </c>
      <c r="H9321" s="2">
        <v>4</v>
      </c>
      <c r="I9321" s="2">
        <v>4</v>
      </c>
      <c r="J9321" s="2">
        <v>10</v>
      </c>
      <c r="K9321" s="2">
        <v>2</v>
      </c>
      <c r="L9321" s="3">
        <v>2521733.7599999998</v>
      </c>
      <c r="M9321" s="2" t="s">
        <v>0</v>
      </c>
      <c r="N9321" s="4" t="s">
        <v>21</v>
      </c>
    </row>
    <row r="9322" spans="1:14" x14ac:dyDescent="0.25">
      <c r="A9322" s="1" t="s">
        <v>363</v>
      </c>
      <c r="B9322" s="2" t="s">
        <v>76</v>
      </c>
      <c r="C9322" s="2" t="s">
        <v>77</v>
      </c>
      <c r="D9322" s="2" t="s">
        <v>78</v>
      </c>
      <c r="E9322" s="2" t="s">
        <v>7607</v>
      </c>
      <c r="F9322" s="2">
        <v>31211504</v>
      </c>
      <c r="G9322" s="2" t="s">
        <v>810</v>
      </c>
      <c r="H9322" s="2">
        <v>4</v>
      </c>
      <c r="I9322" s="2">
        <v>4</v>
      </c>
      <c r="J9322" s="2">
        <v>10</v>
      </c>
      <c r="K9322" s="2">
        <v>3</v>
      </c>
      <c r="L9322" s="3">
        <v>2186342.9699999997</v>
      </c>
      <c r="M9322" s="2" t="s">
        <v>0</v>
      </c>
      <c r="N9322" s="4" t="s">
        <v>21</v>
      </c>
    </row>
    <row r="9323" spans="1:14" x14ac:dyDescent="0.25">
      <c r="A9323" s="1" t="s">
        <v>363</v>
      </c>
      <c r="B9323" s="2" t="s">
        <v>76</v>
      </c>
      <c r="C9323" s="2" t="s">
        <v>77</v>
      </c>
      <c r="D9323" s="2" t="s">
        <v>78</v>
      </c>
      <c r="E9323" s="2" t="s">
        <v>7608</v>
      </c>
      <c r="F9323" s="2">
        <v>31211504</v>
      </c>
      <c r="G9323" s="2" t="s">
        <v>810</v>
      </c>
      <c r="H9323" s="2">
        <v>4</v>
      </c>
      <c r="I9323" s="2">
        <v>4</v>
      </c>
      <c r="J9323" s="2">
        <v>10</v>
      </c>
      <c r="K9323" s="2">
        <v>1</v>
      </c>
      <c r="L9323" s="3">
        <v>630433.43999999994</v>
      </c>
      <c r="M9323" s="2" t="s">
        <v>17383</v>
      </c>
      <c r="N9323" s="4" t="s">
        <v>21</v>
      </c>
    </row>
    <row r="9324" spans="1:14" x14ac:dyDescent="0.25">
      <c r="A9324" s="1" t="s">
        <v>363</v>
      </c>
      <c r="B9324" s="2" t="s">
        <v>76</v>
      </c>
      <c r="C9324" s="2" t="s">
        <v>77</v>
      </c>
      <c r="D9324" s="2" t="s">
        <v>78</v>
      </c>
      <c r="E9324" s="2" t="s">
        <v>7609</v>
      </c>
      <c r="F9324" s="2">
        <v>31211705</v>
      </c>
      <c r="G9324" s="2" t="s">
        <v>810</v>
      </c>
      <c r="H9324" s="2">
        <v>4</v>
      </c>
      <c r="I9324" s="2">
        <v>4</v>
      </c>
      <c r="J9324" s="2">
        <v>10</v>
      </c>
      <c r="K9324" s="2">
        <v>1</v>
      </c>
      <c r="L9324" s="3">
        <v>935625.6</v>
      </c>
      <c r="M9324" s="2" t="s">
        <v>17383</v>
      </c>
      <c r="N9324" s="4" t="s">
        <v>21</v>
      </c>
    </row>
    <row r="9325" spans="1:14" x14ac:dyDescent="0.25">
      <c r="A9325" s="1" t="s">
        <v>363</v>
      </c>
      <c r="B9325" s="2" t="s">
        <v>76</v>
      </c>
      <c r="C9325" s="2" t="s">
        <v>77</v>
      </c>
      <c r="D9325" s="2" t="s">
        <v>78</v>
      </c>
      <c r="E9325" s="2" t="s">
        <v>7610</v>
      </c>
      <c r="F9325" s="2">
        <v>31211504</v>
      </c>
      <c r="G9325" s="2" t="s">
        <v>810</v>
      </c>
      <c r="H9325" s="2">
        <v>4</v>
      </c>
      <c r="I9325" s="2">
        <v>4</v>
      </c>
      <c r="J9325" s="2">
        <v>10</v>
      </c>
      <c r="K9325" s="2">
        <v>3</v>
      </c>
      <c r="L9325" s="3">
        <v>756518.7</v>
      </c>
      <c r="M9325" s="2" t="s">
        <v>0</v>
      </c>
      <c r="N9325" s="4" t="s">
        <v>21</v>
      </c>
    </row>
    <row r="9326" spans="1:14" x14ac:dyDescent="0.25">
      <c r="A9326" s="1" t="s">
        <v>363</v>
      </c>
      <c r="B9326" s="2" t="s">
        <v>76</v>
      </c>
      <c r="C9326" s="2" t="s">
        <v>77</v>
      </c>
      <c r="D9326" s="2" t="s">
        <v>78</v>
      </c>
      <c r="E9326" s="2" t="s">
        <v>7611</v>
      </c>
      <c r="F9326" s="2">
        <v>31211801</v>
      </c>
      <c r="G9326" s="2" t="s">
        <v>810</v>
      </c>
      <c r="H9326" s="2">
        <v>4</v>
      </c>
      <c r="I9326" s="2">
        <v>4</v>
      </c>
      <c r="J9326" s="2">
        <v>10</v>
      </c>
      <c r="K9326" s="2">
        <v>78</v>
      </c>
      <c r="L9326" s="3">
        <v>11875483.620000001</v>
      </c>
      <c r="M9326" s="2" t="s">
        <v>17383</v>
      </c>
      <c r="N9326" s="4" t="s">
        <v>21</v>
      </c>
    </row>
    <row r="9327" spans="1:14" x14ac:dyDescent="0.25">
      <c r="A9327" s="1" t="s">
        <v>363</v>
      </c>
      <c r="B9327" s="2" t="s">
        <v>76</v>
      </c>
      <c r="C9327" s="2" t="s">
        <v>77</v>
      </c>
      <c r="D9327" s="2" t="s">
        <v>78</v>
      </c>
      <c r="E9327" s="2" t="s">
        <v>7612</v>
      </c>
      <c r="F9327" s="2">
        <v>31211510</v>
      </c>
      <c r="G9327" s="2" t="s">
        <v>810</v>
      </c>
      <c r="H9327" s="2">
        <v>4</v>
      </c>
      <c r="I9327" s="2">
        <v>4</v>
      </c>
      <c r="J9327" s="2">
        <v>10</v>
      </c>
      <c r="K9327" s="2">
        <v>1</v>
      </c>
      <c r="L9327" s="3">
        <v>1721870.5</v>
      </c>
      <c r="M9327" s="2" t="s">
        <v>17383</v>
      </c>
      <c r="N9327" s="4" t="s">
        <v>21</v>
      </c>
    </row>
    <row r="9328" spans="1:14" x14ac:dyDescent="0.25">
      <c r="A9328" s="1" t="s">
        <v>363</v>
      </c>
      <c r="B9328" s="2" t="s">
        <v>76</v>
      </c>
      <c r="C9328" s="2" t="s">
        <v>77</v>
      </c>
      <c r="D9328" s="2" t="s">
        <v>78</v>
      </c>
      <c r="E9328" s="2" t="s">
        <v>7613</v>
      </c>
      <c r="F9328" s="2">
        <v>31211510</v>
      </c>
      <c r="G9328" s="2" t="s">
        <v>810</v>
      </c>
      <c r="H9328" s="2">
        <v>4</v>
      </c>
      <c r="I9328" s="2">
        <v>4</v>
      </c>
      <c r="J9328" s="2">
        <v>10</v>
      </c>
      <c r="K9328" s="2">
        <v>1</v>
      </c>
      <c r="L9328" s="3">
        <v>859139.54</v>
      </c>
      <c r="M9328" s="2" t="s">
        <v>17383</v>
      </c>
      <c r="N9328" s="4" t="s">
        <v>21</v>
      </c>
    </row>
    <row r="9329" spans="1:14" x14ac:dyDescent="0.25">
      <c r="A9329" s="1" t="s">
        <v>363</v>
      </c>
      <c r="B9329" s="2" t="s">
        <v>76</v>
      </c>
      <c r="C9329" s="2" t="s">
        <v>77</v>
      </c>
      <c r="D9329" s="2" t="s">
        <v>78</v>
      </c>
      <c r="E9329" s="2" t="s">
        <v>7614</v>
      </c>
      <c r="F9329" s="2">
        <v>44121906</v>
      </c>
      <c r="G9329" s="2" t="s">
        <v>810</v>
      </c>
      <c r="H9329" s="2">
        <v>4</v>
      </c>
      <c r="I9329" s="2">
        <v>4</v>
      </c>
      <c r="J9329" s="2">
        <v>10</v>
      </c>
      <c r="K9329" s="2">
        <v>2</v>
      </c>
      <c r="L9329" s="3">
        <v>65516.639999999999</v>
      </c>
      <c r="M9329" s="2" t="s">
        <v>0</v>
      </c>
      <c r="N9329" s="4" t="s">
        <v>21</v>
      </c>
    </row>
    <row r="9330" spans="1:14" x14ac:dyDescent="0.25">
      <c r="A9330" s="1" t="s">
        <v>363</v>
      </c>
      <c r="B9330" s="2" t="s">
        <v>76</v>
      </c>
      <c r="C9330" s="2" t="s">
        <v>77</v>
      </c>
      <c r="D9330" s="2" t="s">
        <v>78</v>
      </c>
      <c r="E9330" s="2" t="s">
        <v>7615</v>
      </c>
      <c r="F9330" s="2">
        <v>47131800</v>
      </c>
      <c r="G9330" s="2" t="s">
        <v>810</v>
      </c>
      <c r="H9330" s="2">
        <v>4</v>
      </c>
      <c r="I9330" s="2">
        <v>4</v>
      </c>
      <c r="J9330" s="2">
        <v>10</v>
      </c>
      <c r="K9330" s="2">
        <v>11</v>
      </c>
      <c r="L9330" s="3">
        <v>1442439.46</v>
      </c>
      <c r="M9330" s="2" t="s">
        <v>0</v>
      </c>
      <c r="N9330" s="4" t="s">
        <v>21</v>
      </c>
    </row>
    <row r="9331" spans="1:14" x14ac:dyDescent="0.25">
      <c r="A9331" s="1" t="s">
        <v>363</v>
      </c>
      <c r="B9331" s="2" t="s">
        <v>76</v>
      </c>
      <c r="C9331" s="2" t="s">
        <v>77</v>
      </c>
      <c r="D9331" s="2" t="s">
        <v>78</v>
      </c>
      <c r="E9331" s="2" t="s">
        <v>7616</v>
      </c>
      <c r="F9331" s="2">
        <v>31211504</v>
      </c>
      <c r="G9331" s="2" t="s">
        <v>810</v>
      </c>
      <c r="H9331" s="2">
        <v>4</v>
      </c>
      <c r="I9331" s="2">
        <v>4</v>
      </c>
      <c r="J9331" s="2">
        <v>10</v>
      </c>
      <c r="K9331" s="2">
        <v>1</v>
      </c>
      <c r="L9331" s="3">
        <v>1406497.8900000001</v>
      </c>
      <c r="M9331" s="2" t="s">
        <v>17383</v>
      </c>
      <c r="N9331" s="4" t="s">
        <v>21</v>
      </c>
    </row>
    <row r="9332" spans="1:14" x14ac:dyDescent="0.25">
      <c r="A9332" s="1" t="s">
        <v>363</v>
      </c>
      <c r="B9332" s="2" t="s">
        <v>76</v>
      </c>
      <c r="C9332" s="2" t="s">
        <v>77</v>
      </c>
      <c r="D9332" s="2" t="s">
        <v>78</v>
      </c>
      <c r="E9332" s="2" t="s">
        <v>7617</v>
      </c>
      <c r="F9332" s="2">
        <v>31211504</v>
      </c>
      <c r="G9332" s="2" t="s">
        <v>810</v>
      </c>
      <c r="H9332" s="2">
        <v>4</v>
      </c>
      <c r="I9332" s="2">
        <v>4</v>
      </c>
      <c r="J9332" s="2">
        <v>10</v>
      </c>
      <c r="K9332" s="2">
        <v>3</v>
      </c>
      <c r="L9332" s="3">
        <v>4894684.1999999993</v>
      </c>
      <c r="M9332" s="2" t="s">
        <v>17383</v>
      </c>
      <c r="N9332" s="4" t="s">
        <v>21</v>
      </c>
    </row>
    <row r="9333" spans="1:14" x14ac:dyDescent="0.25">
      <c r="A9333" s="1" t="s">
        <v>363</v>
      </c>
      <c r="B9333" s="2" t="s">
        <v>76</v>
      </c>
      <c r="C9333" s="2" t="s">
        <v>77</v>
      </c>
      <c r="D9333" s="2" t="s">
        <v>78</v>
      </c>
      <c r="E9333" s="2" t="s">
        <v>7618</v>
      </c>
      <c r="F9333" s="2">
        <v>31211801</v>
      </c>
      <c r="G9333" s="2" t="s">
        <v>810</v>
      </c>
      <c r="H9333" s="2">
        <v>4</v>
      </c>
      <c r="I9333" s="2">
        <v>4</v>
      </c>
      <c r="J9333" s="2">
        <v>10</v>
      </c>
      <c r="K9333" s="2">
        <v>43</v>
      </c>
      <c r="L9333" s="3">
        <v>2294462.7999999998</v>
      </c>
      <c r="M9333" s="2" t="s">
        <v>0</v>
      </c>
      <c r="N9333" s="4" t="s">
        <v>21</v>
      </c>
    </row>
    <row r="9334" spans="1:14" x14ac:dyDescent="0.25">
      <c r="A9334" s="1" t="s">
        <v>363</v>
      </c>
      <c r="B9334" s="2" t="s">
        <v>76</v>
      </c>
      <c r="C9334" s="2" t="s">
        <v>77</v>
      </c>
      <c r="D9334" s="2" t="s">
        <v>78</v>
      </c>
      <c r="E9334" s="2" t="s">
        <v>7619</v>
      </c>
      <c r="F9334" s="2">
        <v>60121508</v>
      </c>
      <c r="G9334" s="2" t="s">
        <v>810</v>
      </c>
      <c r="H9334" s="2">
        <v>4</v>
      </c>
      <c r="I9334" s="2">
        <v>4</v>
      </c>
      <c r="J9334" s="2">
        <v>10</v>
      </c>
      <c r="K9334" s="2">
        <v>8</v>
      </c>
      <c r="L9334" s="3">
        <v>4115476.96</v>
      </c>
      <c r="M9334" s="2" t="s">
        <v>0</v>
      </c>
      <c r="N9334" s="4" t="s">
        <v>21</v>
      </c>
    </row>
    <row r="9335" spans="1:14" x14ac:dyDescent="0.25">
      <c r="A9335" s="1" t="s">
        <v>363</v>
      </c>
      <c r="B9335" s="2" t="s">
        <v>76</v>
      </c>
      <c r="C9335" s="2" t="s">
        <v>1365</v>
      </c>
      <c r="D9335" s="2" t="s">
        <v>17940</v>
      </c>
      <c r="E9335" s="2" t="s">
        <v>7620</v>
      </c>
      <c r="F9335" s="2">
        <v>42141500</v>
      </c>
      <c r="G9335" s="2" t="s">
        <v>810</v>
      </c>
      <c r="H9335" s="2">
        <v>4</v>
      </c>
      <c r="I9335" s="2">
        <v>4</v>
      </c>
      <c r="J9335" s="2">
        <v>10</v>
      </c>
      <c r="K9335" s="2">
        <v>5</v>
      </c>
      <c r="L9335" s="3">
        <v>59351.25</v>
      </c>
      <c r="M9335" s="2" t="s">
        <v>0</v>
      </c>
      <c r="N9335" s="4" t="s">
        <v>21</v>
      </c>
    </row>
    <row r="9336" spans="1:14" x14ac:dyDescent="0.25">
      <c r="A9336" s="1" t="s">
        <v>363</v>
      </c>
      <c r="B9336" s="2" t="s">
        <v>76</v>
      </c>
      <c r="C9336" s="2" t="s">
        <v>80</v>
      </c>
      <c r="D9336" s="2" t="s">
        <v>81</v>
      </c>
      <c r="E9336" s="2" t="s">
        <v>7621</v>
      </c>
      <c r="F9336" s="2">
        <v>53131608</v>
      </c>
      <c r="G9336" s="2" t="s">
        <v>810</v>
      </c>
      <c r="H9336" s="2">
        <v>4</v>
      </c>
      <c r="I9336" s="2">
        <v>4</v>
      </c>
      <c r="J9336" s="2">
        <v>10</v>
      </c>
      <c r="K9336" s="2">
        <v>36</v>
      </c>
      <c r="L9336" s="3">
        <v>3971782.08</v>
      </c>
      <c r="M9336" s="2" t="s">
        <v>17383</v>
      </c>
      <c r="N9336" s="4" t="s">
        <v>21</v>
      </c>
    </row>
    <row r="9337" spans="1:14" x14ac:dyDescent="0.25">
      <c r="A9337" s="1" t="s">
        <v>363</v>
      </c>
      <c r="B9337" s="2" t="s">
        <v>76</v>
      </c>
      <c r="C9337" s="2" t="s">
        <v>80</v>
      </c>
      <c r="D9337" s="2" t="s">
        <v>81</v>
      </c>
      <c r="E9337" s="2" t="s">
        <v>7622</v>
      </c>
      <c r="F9337" s="2">
        <v>47131800</v>
      </c>
      <c r="G9337" s="2" t="s">
        <v>810</v>
      </c>
      <c r="H9337" s="2">
        <v>4</v>
      </c>
      <c r="I9337" s="2">
        <v>4</v>
      </c>
      <c r="J9337" s="2">
        <v>10</v>
      </c>
      <c r="K9337" s="2">
        <v>275</v>
      </c>
      <c r="L9337" s="3">
        <v>18699065</v>
      </c>
      <c r="M9337" s="2" t="s">
        <v>17383</v>
      </c>
      <c r="N9337" s="4" t="s">
        <v>21</v>
      </c>
    </row>
    <row r="9338" spans="1:14" x14ac:dyDescent="0.25">
      <c r="A9338" s="1" t="s">
        <v>363</v>
      </c>
      <c r="B9338" s="2" t="s">
        <v>76</v>
      </c>
      <c r="C9338" s="2" t="s">
        <v>80</v>
      </c>
      <c r="D9338" s="2" t="s">
        <v>81</v>
      </c>
      <c r="E9338" s="2" t="s">
        <v>7623</v>
      </c>
      <c r="F9338" s="2">
        <v>47131824</v>
      </c>
      <c r="G9338" s="2" t="s">
        <v>810</v>
      </c>
      <c r="H9338" s="2">
        <v>4</v>
      </c>
      <c r="I9338" s="2">
        <v>4</v>
      </c>
      <c r="J9338" s="2">
        <v>10</v>
      </c>
      <c r="K9338" s="2">
        <v>5</v>
      </c>
      <c r="L9338" s="3">
        <v>218156.75</v>
      </c>
      <c r="M9338" s="2" t="s">
        <v>0</v>
      </c>
      <c r="N9338" s="4" t="s">
        <v>21</v>
      </c>
    </row>
    <row r="9339" spans="1:14" x14ac:dyDescent="0.25">
      <c r="A9339" s="1" t="s">
        <v>363</v>
      </c>
      <c r="B9339" s="2" t="s">
        <v>76</v>
      </c>
      <c r="C9339" s="2" t="s">
        <v>80</v>
      </c>
      <c r="D9339" s="2" t="s">
        <v>81</v>
      </c>
      <c r="E9339" s="2" t="s">
        <v>7624</v>
      </c>
      <c r="F9339" s="2">
        <v>47131824</v>
      </c>
      <c r="G9339" s="2" t="s">
        <v>810</v>
      </c>
      <c r="H9339" s="2">
        <v>4</v>
      </c>
      <c r="I9339" s="2">
        <v>4</v>
      </c>
      <c r="J9339" s="2">
        <v>10</v>
      </c>
      <c r="K9339" s="2">
        <v>30</v>
      </c>
      <c r="L9339" s="3">
        <v>1300443.8999999999</v>
      </c>
      <c r="M9339" s="2" t="s">
        <v>0</v>
      </c>
      <c r="N9339" s="4" t="s">
        <v>21</v>
      </c>
    </row>
    <row r="9340" spans="1:14" x14ac:dyDescent="0.25">
      <c r="A9340" s="1" t="s">
        <v>363</v>
      </c>
      <c r="B9340" s="2" t="s">
        <v>76</v>
      </c>
      <c r="C9340" s="2" t="s">
        <v>83</v>
      </c>
      <c r="D9340" s="2" t="s">
        <v>84</v>
      </c>
      <c r="E9340" s="2" t="s">
        <v>7625</v>
      </c>
      <c r="F9340" s="2">
        <v>15121500</v>
      </c>
      <c r="G9340" s="2" t="s">
        <v>810</v>
      </c>
      <c r="H9340" s="2">
        <v>4</v>
      </c>
      <c r="I9340" s="2">
        <v>4</v>
      </c>
      <c r="J9340" s="2">
        <v>10</v>
      </c>
      <c r="K9340" s="2">
        <v>30</v>
      </c>
      <c r="L9340" s="3">
        <v>1237647.5999999999</v>
      </c>
      <c r="M9340" s="2" t="s">
        <v>0</v>
      </c>
      <c r="N9340" s="4" t="s">
        <v>21</v>
      </c>
    </row>
    <row r="9341" spans="1:14" x14ac:dyDescent="0.25">
      <c r="A9341" s="1" t="s">
        <v>363</v>
      </c>
      <c r="B9341" s="2" t="s">
        <v>76</v>
      </c>
      <c r="C9341" s="2" t="s">
        <v>83</v>
      </c>
      <c r="D9341" s="2" t="s">
        <v>84</v>
      </c>
      <c r="E9341" s="2" t="s">
        <v>7626</v>
      </c>
      <c r="F9341" s="2">
        <v>47131825</v>
      </c>
      <c r="G9341" s="2" t="s">
        <v>810</v>
      </c>
      <c r="H9341" s="2">
        <v>4</v>
      </c>
      <c r="I9341" s="2">
        <v>4</v>
      </c>
      <c r="J9341" s="2">
        <v>10</v>
      </c>
      <c r="K9341" s="2">
        <v>46</v>
      </c>
      <c r="L9341" s="3">
        <v>3864753.4800000004</v>
      </c>
      <c r="M9341" s="2" t="s">
        <v>0</v>
      </c>
      <c r="N9341" s="4" t="s">
        <v>21</v>
      </c>
    </row>
    <row r="9342" spans="1:14" x14ac:dyDescent="0.25">
      <c r="A9342" s="1" t="s">
        <v>363</v>
      </c>
      <c r="B9342" s="2" t="s">
        <v>76</v>
      </c>
      <c r="C9342" s="2" t="s">
        <v>83</v>
      </c>
      <c r="D9342" s="2" t="s">
        <v>84</v>
      </c>
      <c r="E9342" s="2" t="s">
        <v>7627</v>
      </c>
      <c r="F9342" s="2">
        <v>41113300</v>
      </c>
      <c r="G9342" s="2" t="s">
        <v>810</v>
      </c>
      <c r="H9342" s="2">
        <v>4</v>
      </c>
      <c r="I9342" s="2">
        <v>4</v>
      </c>
      <c r="J9342" s="2">
        <v>10</v>
      </c>
      <c r="K9342" s="2">
        <v>5</v>
      </c>
      <c r="L9342" s="3">
        <v>133363.29999999999</v>
      </c>
      <c r="M9342" s="2" t="s">
        <v>0</v>
      </c>
      <c r="N9342" s="4" t="s">
        <v>21</v>
      </c>
    </row>
    <row r="9343" spans="1:14" x14ac:dyDescent="0.25">
      <c r="A9343" s="1" t="s">
        <v>363</v>
      </c>
      <c r="B9343" s="2" t="s">
        <v>76</v>
      </c>
      <c r="C9343" s="2" t="s">
        <v>83</v>
      </c>
      <c r="D9343" s="2" t="s">
        <v>84</v>
      </c>
      <c r="E9343" s="2" t="s">
        <v>7628</v>
      </c>
      <c r="F9343" s="2">
        <v>41113300</v>
      </c>
      <c r="G9343" s="2" t="s">
        <v>810</v>
      </c>
      <c r="H9343" s="2">
        <v>4</v>
      </c>
      <c r="I9343" s="2">
        <v>4</v>
      </c>
      <c r="J9343" s="2">
        <v>10</v>
      </c>
      <c r="K9343" s="2">
        <v>6</v>
      </c>
      <c r="L9343" s="3">
        <v>11547943.26</v>
      </c>
      <c r="M9343" s="2" t="s">
        <v>0</v>
      </c>
      <c r="N9343" s="4" t="s">
        <v>21</v>
      </c>
    </row>
    <row r="9344" spans="1:14" x14ac:dyDescent="0.25">
      <c r="A9344" s="1" t="s">
        <v>363</v>
      </c>
      <c r="B9344" s="2" t="s">
        <v>76</v>
      </c>
      <c r="C9344" s="2" t="s">
        <v>83</v>
      </c>
      <c r="D9344" s="2" t="s">
        <v>84</v>
      </c>
      <c r="E9344" s="2" t="s">
        <v>7629</v>
      </c>
      <c r="F9344" s="2">
        <v>41113300</v>
      </c>
      <c r="G9344" s="2" t="s">
        <v>810</v>
      </c>
      <c r="H9344" s="2">
        <v>4</v>
      </c>
      <c r="I9344" s="2">
        <v>4</v>
      </c>
      <c r="J9344" s="2">
        <v>10</v>
      </c>
      <c r="K9344" s="2">
        <v>1</v>
      </c>
      <c r="L9344" s="3">
        <v>1333604.44</v>
      </c>
      <c r="M9344" s="2" t="s">
        <v>0</v>
      </c>
      <c r="N9344" s="4" t="s">
        <v>21</v>
      </c>
    </row>
    <row r="9345" spans="1:14" x14ac:dyDescent="0.25">
      <c r="A9345" s="1" t="s">
        <v>363</v>
      </c>
      <c r="B9345" s="2" t="s">
        <v>76</v>
      </c>
      <c r="C9345" s="2" t="s">
        <v>83</v>
      </c>
      <c r="D9345" s="2" t="s">
        <v>84</v>
      </c>
      <c r="E9345" s="2" t="s">
        <v>7630</v>
      </c>
      <c r="F9345" s="2">
        <v>41113300</v>
      </c>
      <c r="G9345" s="2" t="s">
        <v>810</v>
      </c>
      <c r="H9345" s="2">
        <v>4</v>
      </c>
      <c r="I9345" s="2">
        <v>4</v>
      </c>
      <c r="J9345" s="2">
        <v>10</v>
      </c>
      <c r="K9345" s="2">
        <v>8</v>
      </c>
      <c r="L9345" s="3">
        <v>4907664.72</v>
      </c>
      <c r="M9345" s="2" t="s">
        <v>0</v>
      </c>
      <c r="N9345" s="4" t="s">
        <v>21</v>
      </c>
    </row>
    <row r="9346" spans="1:14" x14ac:dyDescent="0.25">
      <c r="A9346" s="1" t="s">
        <v>363</v>
      </c>
      <c r="B9346" s="2" t="s">
        <v>76</v>
      </c>
      <c r="C9346" s="2" t="s">
        <v>83</v>
      </c>
      <c r="D9346" s="2" t="s">
        <v>84</v>
      </c>
      <c r="E9346" s="2" t="s">
        <v>7631</v>
      </c>
      <c r="F9346" s="2">
        <v>31201610</v>
      </c>
      <c r="G9346" s="2" t="s">
        <v>810</v>
      </c>
      <c r="H9346" s="2">
        <v>4</v>
      </c>
      <c r="I9346" s="2">
        <v>4</v>
      </c>
      <c r="J9346" s="2">
        <v>10</v>
      </c>
      <c r="K9346" s="2">
        <v>30</v>
      </c>
      <c r="L9346" s="3">
        <v>8921822.7000000011</v>
      </c>
      <c r="M9346" s="2" t="s">
        <v>0</v>
      </c>
      <c r="N9346" s="4" t="s">
        <v>21</v>
      </c>
    </row>
    <row r="9347" spans="1:14" x14ac:dyDescent="0.25">
      <c r="A9347" s="1" t="s">
        <v>363</v>
      </c>
      <c r="B9347" s="2" t="s">
        <v>76</v>
      </c>
      <c r="C9347" s="2" t="s">
        <v>83</v>
      </c>
      <c r="D9347" s="2" t="s">
        <v>84</v>
      </c>
      <c r="E9347" s="2" t="s">
        <v>7632</v>
      </c>
      <c r="F9347" s="2">
        <v>31201600</v>
      </c>
      <c r="G9347" s="2" t="s">
        <v>810</v>
      </c>
      <c r="H9347" s="2">
        <v>4</v>
      </c>
      <c r="I9347" s="2">
        <v>4</v>
      </c>
      <c r="J9347" s="2">
        <v>10</v>
      </c>
      <c r="K9347" s="2">
        <v>2</v>
      </c>
      <c r="L9347" s="3">
        <v>1365610.68</v>
      </c>
      <c r="M9347" s="2" t="s">
        <v>0</v>
      </c>
      <c r="N9347" s="4" t="s">
        <v>21</v>
      </c>
    </row>
    <row r="9348" spans="1:14" x14ac:dyDescent="0.25">
      <c r="A9348" s="1" t="s">
        <v>363</v>
      </c>
      <c r="B9348" s="2" t="s">
        <v>76</v>
      </c>
      <c r="C9348" s="2" t="s">
        <v>83</v>
      </c>
      <c r="D9348" s="2" t="s">
        <v>84</v>
      </c>
      <c r="E9348" s="2" t="s">
        <v>7633</v>
      </c>
      <c r="F9348" s="2">
        <v>31201600</v>
      </c>
      <c r="G9348" s="2" t="s">
        <v>810</v>
      </c>
      <c r="H9348" s="2">
        <v>4</v>
      </c>
      <c r="I9348" s="2">
        <v>4</v>
      </c>
      <c r="J9348" s="2">
        <v>10</v>
      </c>
      <c r="K9348" s="2">
        <v>2</v>
      </c>
      <c r="L9348" s="3">
        <v>1077552.1400000001</v>
      </c>
      <c r="M9348" s="2" t="s">
        <v>0</v>
      </c>
      <c r="N9348" s="4" t="s">
        <v>21</v>
      </c>
    </row>
    <row r="9349" spans="1:14" x14ac:dyDescent="0.25">
      <c r="A9349" s="1" t="s">
        <v>363</v>
      </c>
      <c r="B9349" s="2" t="s">
        <v>76</v>
      </c>
      <c r="C9349" s="2" t="s">
        <v>83</v>
      </c>
      <c r="D9349" s="2" t="s">
        <v>84</v>
      </c>
      <c r="E9349" s="2" t="s">
        <v>7634</v>
      </c>
      <c r="F9349" s="2">
        <v>31201600</v>
      </c>
      <c r="G9349" s="2" t="s">
        <v>810</v>
      </c>
      <c r="H9349" s="2">
        <v>4</v>
      </c>
      <c r="I9349" s="2">
        <v>4</v>
      </c>
      <c r="J9349" s="2">
        <v>10</v>
      </c>
      <c r="K9349" s="2">
        <v>2</v>
      </c>
      <c r="L9349" s="3">
        <v>2208447.2200000002</v>
      </c>
      <c r="M9349" s="2" t="s">
        <v>0</v>
      </c>
      <c r="N9349" s="4" t="s">
        <v>21</v>
      </c>
    </row>
    <row r="9350" spans="1:14" x14ac:dyDescent="0.25">
      <c r="A9350" s="1" t="s">
        <v>363</v>
      </c>
      <c r="B9350" s="2" t="s">
        <v>76</v>
      </c>
      <c r="C9350" s="2" t="s">
        <v>83</v>
      </c>
      <c r="D9350" s="2" t="s">
        <v>84</v>
      </c>
      <c r="E9350" s="2" t="s">
        <v>7635</v>
      </c>
      <c r="F9350" s="2">
        <v>31201600</v>
      </c>
      <c r="G9350" s="2" t="s">
        <v>810</v>
      </c>
      <c r="H9350" s="2">
        <v>4</v>
      </c>
      <c r="I9350" s="2">
        <v>4</v>
      </c>
      <c r="J9350" s="2">
        <v>10</v>
      </c>
      <c r="K9350" s="2">
        <v>2</v>
      </c>
      <c r="L9350" s="3">
        <v>2720551.82</v>
      </c>
      <c r="M9350" s="2" t="s">
        <v>0</v>
      </c>
      <c r="N9350" s="4" t="s">
        <v>21</v>
      </c>
    </row>
    <row r="9351" spans="1:14" x14ac:dyDescent="0.25">
      <c r="A9351" s="1" t="s">
        <v>363</v>
      </c>
      <c r="B9351" s="2" t="s">
        <v>76</v>
      </c>
      <c r="C9351" s="2" t="s">
        <v>83</v>
      </c>
      <c r="D9351" s="2" t="s">
        <v>84</v>
      </c>
      <c r="E9351" s="2" t="s">
        <v>7636</v>
      </c>
      <c r="F9351" s="2">
        <v>31201600</v>
      </c>
      <c r="G9351" s="2" t="s">
        <v>810</v>
      </c>
      <c r="H9351" s="2">
        <v>4</v>
      </c>
      <c r="I9351" s="2">
        <v>4</v>
      </c>
      <c r="J9351" s="2">
        <v>10</v>
      </c>
      <c r="K9351" s="2">
        <v>8</v>
      </c>
      <c r="L9351" s="3">
        <v>3854429.04</v>
      </c>
      <c r="M9351" s="2" t="s">
        <v>0</v>
      </c>
      <c r="N9351" s="4" t="s">
        <v>21</v>
      </c>
    </row>
    <row r="9352" spans="1:14" x14ac:dyDescent="0.25">
      <c r="A9352" s="1" t="s">
        <v>363</v>
      </c>
      <c r="B9352" s="2" t="s">
        <v>76</v>
      </c>
      <c r="C9352" s="2" t="s">
        <v>83</v>
      </c>
      <c r="D9352" s="2" t="s">
        <v>84</v>
      </c>
      <c r="E9352" s="2" t="s">
        <v>7637</v>
      </c>
      <c r="F9352" s="2">
        <v>31201600</v>
      </c>
      <c r="G9352" s="2" t="s">
        <v>810</v>
      </c>
      <c r="H9352" s="2">
        <v>4</v>
      </c>
      <c r="I9352" s="2">
        <v>4</v>
      </c>
      <c r="J9352" s="2">
        <v>10</v>
      </c>
      <c r="K9352" s="2">
        <v>20</v>
      </c>
      <c r="L9352" s="3">
        <v>7681545.2000000002</v>
      </c>
      <c r="M9352" s="2" t="s">
        <v>0</v>
      </c>
      <c r="N9352" s="4" t="s">
        <v>21</v>
      </c>
    </row>
    <row r="9353" spans="1:14" x14ac:dyDescent="0.25">
      <c r="A9353" s="1" t="s">
        <v>363</v>
      </c>
      <c r="B9353" s="2" t="s">
        <v>76</v>
      </c>
      <c r="C9353" s="2" t="s">
        <v>83</v>
      </c>
      <c r="D9353" s="2" t="s">
        <v>84</v>
      </c>
      <c r="E9353" s="2" t="s">
        <v>7638</v>
      </c>
      <c r="F9353" s="2">
        <v>31201600</v>
      </c>
      <c r="G9353" s="2" t="s">
        <v>810</v>
      </c>
      <c r="H9353" s="2">
        <v>4</v>
      </c>
      <c r="I9353" s="2">
        <v>4</v>
      </c>
      <c r="J9353" s="2">
        <v>10</v>
      </c>
      <c r="K9353" s="2">
        <v>14</v>
      </c>
      <c r="L9353" s="3">
        <v>5377081.6400000006</v>
      </c>
      <c r="M9353" s="2" t="s">
        <v>0</v>
      </c>
      <c r="N9353" s="4" t="s">
        <v>21</v>
      </c>
    </row>
    <row r="9354" spans="1:14" x14ac:dyDescent="0.25">
      <c r="A9354" s="1" t="s">
        <v>363</v>
      </c>
      <c r="B9354" s="2" t="s">
        <v>76</v>
      </c>
      <c r="C9354" s="2" t="s">
        <v>83</v>
      </c>
      <c r="D9354" s="2" t="s">
        <v>84</v>
      </c>
      <c r="E9354" s="2" t="s">
        <v>7639</v>
      </c>
      <c r="F9354" s="2">
        <v>31201600</v>
      </c>
      <c r="G9354" s="2" t="s">
        <v>810</v>
      </c>
      <c r="H9354" s="2">
        <v>4</v>
      </c>
      <c r="I9354" s="2">
        <v>4</v>
      </c>
      <c r="J9354" s="2">
        <v>10</v>
      </c>
      <c r="K9354" s="2">
        <v>24</v>
      </c>
      <c r="L9354" s="3">
        <v>10076881.92</v>
      </c>
      <c r="M9354" s="2" t="s">
        <v>0</v>
      </c>
      <c r="N9354" s="4" t="s">
        <v>21</v>
      </c>
    </row>
    <row r="9355" spans="1:14" x14ac:dyDescent="0.25">
      <c r="A9355" s="1" t="s">
        <v>363</v>
      </c>
      <c r="B9355" s="2" t="s">
        <v>76</v>
      </c>
      <c r="C9355" s="2" t="s">
        <v>83</v>
      </c>
      <c r="D9355" s="2" t="s">
        <v>84</v>
      </c>
      <c r="E9355" s="2" t="s">
        <v>7640</v>
      </c>
      <c r="F9355" s="2">
        <v>31201600</v>
      </c>
      <c r="G9355" s="2" t="s">
        <v>810</v>
      </c>
      <c r="H9355" s="2">
        <v>4</v>
      </c>
      <c r="I9355" s="2">
        <v>4</v>
      </c>
      <c r="J9355" s="2">
        <v>10</v>
      </c>
      <c r="K9355" s="2">
        <v>28</v>
      </c>
      <c r="L9355" s="3">
        <v>10455449.48</v>
      </c>
      <c r="M9355" s="2" t="s">
        <v>0</v>
      </c>
      <c r="N9355" s="4" t="s">
        <v>21</v>
      </c>
    </row>
    <row r="9356" spans="1:14" x14ac:dyDescent="0.25">
      <c r="A9356" s="1" t="s">
        <v>363</v>
      </c>
      <c r="B9356" s="2" t="s">
        <v>76</v>
      </c>
      <c r="C9356" s="2" t="s">
        <v>83</v>
      </c>
      <c r="D9356" s="2" t="s">
        <v>84</v>
      </c>
      <c r="E9356" s="2" t="s">
        <v>7641</v>
      </c>
      <c r="F9356" s="2">
        <v>15121800</v>
      </c>
      <c r="G9356" s="2" t="s">
        <v>810</v>
      </c>
      <c r="H9356" s="2">
        <v>4</v>
      </c>
      <c r="I9356" s="2">
        <v>4</v>
      </c>
      <c r="J9356" s="2">
        <v>10</v>
      </c>
      <c r="K9356" s="2">
        <v>19</v>
      </c>
      <c r="L9356" s="3">
        <v>6689349.3800000008</v>
      </c>
      <c r="M9356" s="2" t="s">
        <v>17383</v>
      </c>
      <c r="N9356" s="4" t="s">
        <v>21</v>
      </c>
    </row>
    <row r="9357" spans="1:14" x14ac:dyDescent="0.25">
      <c r="A9357" s="1" t="s">
        <v>363</v>
      </c>
      <c r="B9357" s="2" t="s">
        <v>76</v>
      </c>
      <c r="C9357" s="2" t="s">
        <v>83</v>
      </c>
      <c r="D9357" s="2" t="s">
        <v>84</v>
      </c>
      <c r="E9357" s="2" t="s">
        <v>7642</v>
      </c>
      <c r="F9357" s="2">
        <v>31211704</v>
      </c>
      <c r="G9357" s="2" t="s">
        <v>810</v>
      </c>
      <c r="H9357" s="2">
        <v>4</v>
      </c>
      <c r="I9357" s="2">
        <v>4</v>
      </c>
      <c r="J9357" s="2">
        <v>10</v>
      </c>
      <c r="K9357" s="2">
        <v>20</v>
      </c>
      <c r="L9357" s="3">
        <v>33212090.800000001</v>
      </c>
      <c r="M9357" s="2" t="s">
        <v>0</v>
      </c>
      <c r="N9357" s="4" t="s">
        <v>21</v>
      </c>
    </row>
    <row r="9358" spans="1:14" x14ac:dyDescent="0.25">
      <c r="A9358" s="1" t="s">
        <v>363</v>
      </c>
      <c r="B9358" s="2" t="s">
        <v>76</v>
      </c>
      <c r="C9358" s="2" t="s">
        <v>83</v>
      </c>
      <c r="D9358" s="2" t="s">
        <v>84</v>
      </c>
      <c r="E9358" s="2" t="s">
        <v>7643</v>
      </c>
      <c r="F9358" s="2">
        <v>31211704</v>
      </c>
      <c r="G9358" s="2" t="s">
        <v>810</v>
      </c>
      <c r="H9358" s="2">
        <v>4</v>
      </c>
      <c r="I9358" s="2">
        <v>4</v>
      </c>
      <c r="J9358" s="2">
        <v>10</v>
      </c>
      <c r="K9358" s="2">
        <v>1</v>
      </c>
      <c r="L9358" s="3">
        <v>1660495.06</v>
      </c>
      <c r="M9358" s="2" t="s">
        <v>17383</v>
      </c>
      <c r="N9358" s="4" t="s">
        <v>21</v>
      </c>
    </row>
    <row r="9359" spans="1:14" x14ac:dyDescent="0.25">
      <c r="A9359" s="1" t="s">
        <v>363</v>
      </c>
      <c r="B9359" s="2" t="s">
        <v>76</v>
      </c>
      <c r="C9359" s="2" t="s">
        <v>83</v>
      </c>
      <c r="D9359" s="2" t="s">
        <v>84</v>
      </c>
      <c r="E9359" s="2" t="s">
        <v>7644</v>
      </c>
      <c r="F9359" s="2">
        <v>31201602</v>
      </c>
      <c r="G9359" s="2" t="s">
        <v>810</v>
      </c>
      <c r="H9359" s="2">
        <v>4</v>
      </c>
      <c r="I9359" s="2">
        <v>4</v>
      </c>
      <c r="J9359" s="2">
        <v>10</v>
      </c>
      <c r="K9359" s="2">
        <v>60</v>
      </c>
      <c r="L9359" s="3">
        <v>1600359.6</v>
      </c>
      <c r="M9359" s="2" t="s">
        <v>0</v>
      </c>
      <c r="N9359" s="4" t="s">
        <v>21</v>
      </c>
    </row>
    <row r="9360" spans="1:14" x14ac:dyDescent="0.25">
      <c r="A9360" s="1" t="s">
        <v>363</v>
      </c>
      <c r="B9360" s="2" t="s">
        <v>76</v>
      </c>
      <c r="C9360" s="2" t="s">
        <v>83</v>
      </c>
      <c r="D9360" s="2" t="s">
        <v>84</v>
      </c>
      <c r="E9360" s="2" t="s">
        <v>7645</v>
      </c>
      <c r="F9360" s="2">
        <v>47131821</v>
      </c>
      <c r="G9360" s="2" t="s">
        <v>810</v>
      </c>
      <c r="H9360" s="2">
        <v>4</v>
      </c>
      <c r="I9360" s="2">
        <v>4</v>
      </c>
      <c r="J9360" s="2">
        <v>10</v>
      </c>
      <c r="K9360" s="2">
        <v>16</v>
      </c>
      <c r="L9360" s="3">
        <v>369718.72</v>
      </c>
      <c r="M9360" s="2" t="s">
        <v>17383</v>
      </c>
      <c r="N9360" s="4" t="s">
        <v>21</v>
      </c>
    </row>
    <row r="9361" spans="1:14" x14ac:dyDescent="0.25">
      <c r="A9361" s="1" t="s">
        <v>363</v>
      </c>
      <c r="B9361" s="2" t="s">
        <v>76</v>
      </c>
      <c r="C9361" s="2" t="s">
        <v>83</v>
      </c>
      <c r="D9361" s="2" t="s">
        <v>84</v>
      </c>
      <c r="E9361" s="2" t="s">
        <v>7646</v>
      </c>
      <c r="F9361" s="2">
        <v>31211704</v>
      </c>
      <c r="G9361" s="2" t="s">
        <v>810</v>
      </c>
      <c r="H9361" s="2">
        <v>4</v>
      </c>
      <c r="I9361" s="2">
        <v>4</v>
      </c>
      <c r="J9361" s="2">
        <v>10</v>
      </c>
      <c r="K9361" s="2">
        <v>6</v>
      </c>
      <c r="L9361" s="3">
        <v>214442.76</v>
      </c>
      <c r="M9361" s="2" t="s">
        <v>0</v>
      </c>
      <c r="N9361" s="4" t="s">
        <v>21</v>
      </c>
    </row>
    <row r="9362" spans="1:14" x14ac:dyDescent="0.25">
      <c r="A9362" s="1" t="s">
        <v>363</v>
      </c>
      <c r="B9362" s="2" t="s">
        <v>76</v>
      </c>
      <c r="C9362" s="2" t="s">
        <v>83</v>
      </c>
      <c r="D9362" s="2" t="s">
        <v>84</v>
      </c>
      <c r="E9362" s="2" t="s">
        <v>7647</v>
      </c>
      <c r="F9362" s="2">
        <v>31201619</v>
      </c>
      <c r="G9362" s="2" t="s">
        <v>810</v>
      </c>
      <c r="H9362" s="2">
        <v>4</v>
      </c>
      <c r="I9362" s="2">
        <v>4</v>
      </c>
      <c r="J9362" s="2">
        <v>10</v>
      </c>
      <c r="K9362" s="2">
        <v>40</v>
      </c>
      <c r="L9362" s="3">
        <v>1234030</v>
      </c>
      <c r="M9362" s="2" t="s">
        <v>0</v>
      </c>
      <c r="N9362" s="4" t="s">
        <v>21</v>
      </c>
    </row>
    <row r="9363" spans="1:14" x14ac:dyDescent="0.25">
      <c r="A9363" s="1" t="s">
        <v>363</v>
      </c>
      <c r="B9363" s="2" t="s">
        <v>76</v>
      </c>
      <c r="C9363" s="2" t="s">
        <v>83</v>
      </c>
      <c r="D9363" s="2" t="s">
        <v>84</v>
      </c>
      <c r="E9363" s="2" t="s">
        <v>7648</v>
      </c>
      <c r="F9363" s="2">
        <v>31133710</v>
      </c>
      <c r="G9363" s="2" t="s">
        <v>810</v>
      </c>
      <c r="H9363" s="2">
        <v>4</v>
      </c>
      <c r="I9363" s="2">
        <v>4</v>
      </c>
      <c r="J9363" s="2">
        <v>10</v>
      </c>
      <c r="K9363" s="2">
        <v>5</v>
      </c>
      <c r="L9363" s="3">
        <v>240052.75</v>
      </c>
      <c r="M9363" s="2" t="s">
        <v>0</v>
      </c>
      <c r="N9363" s="4" t="s">
        <v>21</v>
      </c>
    </row>
    <row r="9364" spans="1:14" x14ac:dyDescent="0.25">
      <c r="A9364" s="1" t="s">
        <v>363</v>
      </c>
      <c r="B9364" s="2" t="s">
        <v>76</v>
      </c>
      <c r="C9364" s="2" t="s">
        <v>83</v>
      </c>
      <c r="D9364" s="2" t="s">
        <v>84</v>
      </c>
      <c r="E9364" s="2" t="s">
        <v>7649</v>
      </c>
      <c r="F9364" s="2">
        <v>23131504</v>
      </c>
      <c r="G9364" s="2" t="s">
        <v>810</v>
      </c>
      <c r="H9364" s="2">
        <v>4</v>
      </c>
      <c r="I9364" s="2">
        <v>4</v>
      </c>
      <c r="J9364" s="2">
        <v>10</v>
      </c>
      <c r="K9364" s="2">
        <v>10</v>
      </c>
      <c r="L9364" s="3">
        <v>3147300.1</v>
      </c>
      <c r="M9364" s="2" t="s">
        <v>0</v>
      </c>
      <c r="N9364" s="4" t="s">
        <v>21</v>
      </c>
    </row>
    <row r="9365" spans="1:14" x14ac:dyDescent="0.25">
      <c r="A9365" s="1" t="s">
        <v>363</v>
      </c>
      <c r="B9365" s="2" t="s">
        <v>76</v>
      </c>
      <c r="C9365" s="2" t="s">
        <v>83</v>
      </c>
      <c r="D9365" s="2" t="s">
        <v>84</v>
      </c>
      <c r="E9365" s="2" t="s">
        <v>7650</v>
      </c>
      <c r="F9365" s="2">
        <v>12163600</v>
      </c>
      <c r="G9365" s="2" t="s">
        <v>810</v>
      </c>
      <c r="H9365" s="2">
        <v>4</v>
      </c>
      <c r="I9365" s="2">
        <v>4</v>
      </c>
      <c r="J9365" s="2">
        <v>10</v>
      </c>
      <c r="K9365" s="2">
        <v>10</v>
      </c>
      <c r="L9365" s="3">
        <v>733480.3</v>
      </c>
      <c r="M9365" s="2" t="s">
        <v>0</v>
      </c>
      <c r="N9365" s="4" t="s">
        <v>21</v>
      </c>
    </row>
    <row r="9366" spans="1:14" x14ac:dyDescent="0.25">
      <c r="A9366" s="1" t="s">
        <v>363</v>
      </c>
      <c r="B9366" s="2" t="s">
        <v>76</v>
      </c>
      <c r="C9366" s="2" t="s">
        <v>83</v>
      </c>
      <c r="D9366" s="2" t="s">
        <v>84</v>
      </c>
      <c r="E9366" s="2" t="s">
        <v>7651</v>
      </c>
      <c r="F9366" s="2">
        <v>12163600</v>
      </c>
      <c r="G9366" s="2" t="s">
        <v>810</v>
      </c>
      <c r="H9366" s="2">
        <v>4</v>
      </c>
      <c r="I9366" s="2">
        <v>4</v>
      </c>
      <c r="J9366" s="2">
        <v>10</v>
      </c>
      <c r="K9366" s="2">
        <v>15</v>
      </c>
      <c r="L9366" s="3">
        <v>672052.5</v>
      </c>
      <c r="M9366" s="2" t="s">
        <v>0</v>
      </c>
      <c r="N9366" s="4" t="s">
        <v>21</v>
      </c>
    </row>
    <row r="9367" spans="1:14" x14ac:dyDescent="0.25">
      <c r="A9367" s="1" t="s">
        <v>363</v>
      </c>
      <c r="B9367" s="2" t="s">
        <v>76</v>
      </c>
      <c r="C9367" s="2" t="s">
        <v>83</v>
      </c>
      <c r="D9367" s="2" t="s">
        <v>84</v>
      </c>
      <c r="E9367" s="2" t="s">
        <v>7652</v>
      </c>
      <c r="F9367" s="2">
        <v>31201600</v>
      </c>
      <c r="G9367" s="2" t="s">
        <v>810</v>
      </c>
      <c r="H9367" s="2">
        <v>4</v>
      </c>
      <c r="I9367" s="2">
        <v>4</v>
      </c>
      <c r="J9367" s="2">
        <v>10</v>
      </c>
      <c r="K9367" s="2">
        <v>15</v>
      </c>
      <c r="L9367" s="3">
        <v>1386677.25</v>
      </c>
      <c r="M9367" s="2" t="s">
        <v>0</v>
      </c>
      <c r="N9367" s="4" t="s">
        <v>21</v>
      </c>
    </row>
    <row r="9368" spans="1:14" x14ac:dyDescent="0.25">
      <c r="A9368" s="1" t="s">
        <v>363</v>
      </c>
      <c r="B9368" s="2" t="s">
        <v>76</v>
      </c>
      <c r="C9368" s="2" t="s">
        <v>83</v>
      </c>
      <c r="D9368" s="2" t="s">
        <v>84</v>
      </c>
      <c r="E9368" s="2" t="s">
        <v>7653</v>
      </c>
      <c r="F9368" s="2">
        <v>31133710</v>
      </c>
      <c r="G9368" s="2" t="s">
        <v>810</v>
      </c>
      <c r="H9368" s="2">
        <v>4</v>
      </c>
      <c r="I9368" s="2">
        <v>4</v>
      </c>
      <c r="J9368" s="2">
        <v>10</v>
      </c>
      <c r="K9368" s="2">
        <v>20</v>
      </c>
      <c r="L9368" s="3">
        <v>4374225.8</v>
      </c>
      <c r="M9368" s="2" t="s">
        <v>0</v>
      </c>
      <c r="N9368" s="4" t="s">
        <v>21</v>
      </c>
    </row>
    <row r="9369" spans="1:14" x14ac:dyDescent="0.25">
      <c r="A9369" s="1" t="s">
        <v>363</v>
      </c>
      <c r="B9369" s="2" t="s">
        <v>76</v>
      </c>
      <c r="C9369" s="2" t="s">
        <v>83</v>
      </c>
      <c r="D9369" s="2" t="s">
        <v>84</v>
      </c>
      <c r="E9369" s="2" t="s">
        <v>7654</v>
      </c>
      <c r="F9369" s="2">
        <v>31133710</v>
      </c>
      <c r="G9369" s="2" t="s">
        <v>810</v>
      </c>
      <c r="H9369" s="2">
        <v>4</v>
      </c>
      <c r="I9369" s="2">
        <v>4</v>
      </c>
      <c r="J9369" s="2">
        <v>10</v>
      </c>
      <c r="K9369" s="2">
        <v>28</v>
      </c>
      <c r="L9369" s="3">
        <v>4331566.68</v>
      </c>
      <c r="M9369" s="2" t="s">
        <v>0</v>
      </c>
      <c r="N9369" s="4" t="s">
        <v>21</v>
      </c>
    </row>
    <row r="9370" spans="1:14" x14ac:dyDescent="0.25">
      <c r="A9370" s="1" t="s">
        <v>363</v>
      </c>
      <c r="B9370" s="2" t="s">
        <v>76</v>
      </c>
      <c r="C9370" s="2" t="s">
        <v>83</v>
      </c>
      <c r="D9370" s="2" t="s">
        <v>84</v>
      </c>
      <c r="E9370" s="2" t="s">
        <v>7655</v>
      </c>
      <c r="F9370" s="2">
        <v>47131805</v>
      </c>
      <c r="G9370" s="2" t="s">
        <v>810</v>
      </c>
      <c r="H9370" s="2">
        <v>4</v>
      </c>
      <c r="I9370" s="2">
        <v>4</v>
      </c>
      <c r="J9370" s="2">
        <v>10</v>
      </c>
      <c r="K9370" s="2">
        <v>5</v>
      </c>
      <c r="L9370" s="3">
        <v>138028.1</v>
      </c>
      <c r="M9370" s="2" t="s">
        <v>0</v>
      </c>
      <c r="N9370" s="4" t="s">
        <v>21</v>
      </c>
    </row>
    <row r="9371" spans="1:14" x14ac:dyDescent="0.25">
      <c r="A9371" s="1" t="s">
        <v>363</v>
      </c>
      <c r="B9371" s="2" t="s">
        <v>76</v>
      </c>
      <c r="C9371" s="2" t="s">
        <v>83</v>
      </c>
      <c r="D9371" s="2" t="s">
        <v>84</v>
      </c>
      <c r="E9371" s="2" t="s">
        <v>7656</v>
      </c>
      <c r="F9371" s="2">
        <v>15121800</v>
      </c>
      <c r="G9371" s="2" t="s">
        <v>810</v>
      </c>
      <c r="H9371" s="2">
        <v>4</v>
      </c>
      <c r="I9371" s="2">
        <v>4</v>
      </c>
      <c r="J9371" s="2">
        <v>10</v>
      </c>
      <c r="K9371" s="2">
        <v>15</v>
      </c>
      <c r="L9371" s="3">
        <v>8321670</v>
      </c>
      <c r="M9371" s="2" t="s">
        <v>17383</v>
      </c>
      <c r="N9371" s="4" t="s">
        <v>21</v>
      </c>
    </row>
    <row r="9372" spans="1:14" x14ac:dyDescent="0.25">
      <c r="A9372" s="1" t="s">
        <v>363</v>
      </c>
      <c r="B9372" s="2" t="s">
        <v>76</v>
      </c>
      <c r="C9372" s="2" t="s">
        <v>83</v>
      </c>
      <c r="D9372" s="2" t="s">
        <v>84</v>
      </c>
      <c r="E9372" s="2" t="s">
        <v>7657</v>
      </c>
      <c r="F9372" s="2">
        <v>31201600</v>
      </c>
      <c r="G9372" s="2" t="s">
        <v>810</v>
      </c>
      <c r="H9372" s="2">
        <v>4</v>
      </c>
      <c r="I9372" s="2">
        <v>4</v>
      </c>
      <c r="J9372" s="2">
        <v>10</v>
      </c>
      <c r="K9372" s="2">
        <v>2</v>
      </c>
      <c r="L9372" s="3">
        <v>181370.28</v>
      </c>
      <c r="M9372" s="2" t="s">
        <v>0</v>
      </c>
      <c r="N9372" s="4" t="s">
        <v>21</v>
      </c>
    </row>
    <row r="9373" spans="1:14" x14ac:dyDescent="0.25">
      <c r="A9373" s="1" t="s">
        <v>363</v>
      </c>
      <c r="B9373" s="2" t="s">
        <v>76</v>
      </c>
      <c r="C9373" s="2" t="s">
        <v>83</v>
      </c>
      <c r="D9373" s="2" t="s">
        <v>84</v>
      </c>
      <c r="E9373" s="2" t="s">
        <v>7658</v>
      </c>
      <c r="F9373" s="2">
        <v>23271816</v>
      </c>
      <c r="G9373" s="2" t="s">
        <v>810</v>
      </c>
      <c r="H9373" s="2">
        <v>4</v>
      </c>
      <c r="I9373" s="2">
        <v>4</v>
      </c>
      <c r="J9373" s="2">
        <v>10</v>
      </c>
      <c r="K9373" s="2">
        <v>2</v>
      </c>
      <c r="L9373" s="3">
        <v>95485.6</v>
      </c>
      <c r="M9373" s="2" t="s">
        <v>0</v>
      </c>
      <c r="N9373" s="4" t="s">
        <v>21</v>
      </c>
    </row>
    <row r="9374" spans="1:14" x14ac:dyDescent="0.25">
      <c r="A9374" s="1" t="s">
        <v>363</v>
      </c>
      <c r="B9374" s="2" t="s">
        <v>76</v>
      </c>
      <c r="C9374" s="2" t="s">
        <v>83</v>
      </c>
      <c r="D9374" s="2" t="s">
        <v>84</v>
      </c>
      <c r="E9374" s="2" t="s">
        <v>7659</v>
      </c>
      <c r="F9374" s="2">
        <v>31201600</v>
      </c>
      <c r="G9374" s="2" t="s">
        <v>810</v>
      </c>
      <c r="H9374" s="2">
        <v>4</v>
      </c>
      <c r="I9374" s="2">
        <v>4</v>
      </c>
      <c r="J9374" s="2">
        <v>10</v>
      </c>
      <c r="K9374" s="2">
        <v>4</v>
      </c>
      <c r="L9374" s="3">
        <v>1173568.48</v>
      </c>
      <c r="M9374" s="2" t="s">
        <v>0</v>
      </c>
      <c r="N9374" s="4" t="s">
        <v>21</v>
      </c>
    </row>
    <row r="9375" spans="1:14" x14ac:dyDescent="0.25">
      <c r="A9375" s="1" t="s">
        <v>363</v>
      </c>
      <c r="B9375" s="2" t="s">
        <v>76</v>
      </c>
      <c r="C9375" s="2" t="s">
        <v>83</v>
      </c>
      <c r="D9375" s="2" t="s">
        <v>84</v>
      </c>
      <c r="E9375" s="2" t="s">
        <v>7660</v>
      </c>
      <c r="F9375" s="2">
        <v>31201600</v>
      </c>
      <c r="G9375" s="2" t="s">
        <v>810</v>
      </c>
      <c r="H9375" s="2">
        <v>4</v>
      </c>
      <c r="I9375" s="2">
        <v>4</v>
      </c>
      <c r="J9375" s="2">
        <v>10</v>
      </c>
      <c r="K9375" s="2">
        <v>6</v>
      </c>
      <c r="L9375" s="3">
        <v>3264665.04</v>
      </c>
      <c r="M9375" s="2" t="s">
        <v>0</v>
      </c>
      <c r="N9375" s="4" t="s">
        <v>21</v>
      </c>
    </row>
    <row r="9376" spans="1:14" x14ac:dyDescent="0.25">
      <c r="A9376" s="1" t="s">
        <v>363</v>
      </c>
      <c r="B9376" s="2" t="s">
        <v>76</v>
      </c>
      <c r="C9376" s="2" t="s">
        <v>83</v>
      </c>
      <c r="D9376" s="2" t="s">
        <v>84</v>
      </c>
      <c r="E9376" s="2" t="s">
        <v>7661</v>
      </c>
      <c r="F9376" s="2">
        <v>31133710</v>
      </c>
      <c r="G9376" s="2" t="s">
        <v>810</v>
      </c>
      <c r="H9376" s="2">
        <v>4</v>
      </c>
      <c r="I9376" s="2">
        <v>4</v>
      </c>
      <c r="J9376" s="2">
        <v>10</v>
      </c>
      <c r="K9376" s="2">
        <v>4</v>
      </c>
      <c r="L9376" s="3">
        <v>61342.12</v>
      </c>
      <c r="M9376" s="2" t="s">
        <v>0</v>
      </c>
      <c r="N9376" s="4" t="s">
        <v>21</v>
      </c>
    </row>
    <row r="9377" spans="1:14" x14ac:dyDescent="0.25">
      <c r="A9377" s="1" t="s">
        <v>363</v>
      </c>
      <c r="B9377" s="2" t="s">
        <v>76</v>
      </c>
      <c r="C9377" s="2" t="s">
        <v>83</v>
      </c>
      <c r="D9377" s="2" t="s">
        <v>84</v>
      </c>
      <c r="E9377" s="2" t="s">
        <v>7662</v>
      </c>
      <c r="F9377" s="2">
        <v>12163600</v>
      </c>
      <c r="G9377" s="2" t="s">
        <v>810</v>
      </c>
      <c r="H9377" s="2">
        <v>4</v>
      </c>
      <c r="I9377" s="2">
        <v>4</v>
      </c>
      <c r="J9377" s="2">
        <v>10</v>
      </c>
      <c r="K9377" s="2">
        <v>4</v>
      </c>
      <c r="L9377" s="3">
        <v>1071361.76</v>
      </c>
      <c r="M9377" s="2" t="s">
        <v>0</v>
      </c>
      <c r="N9377" s="4" t="s">
        <v>21</v>
      </c>
    </row>
    <row r="9378" spans="1:14" x14ac:dyDescent="0.25">
      <c r="A9378" s="1" t="s">
        <v>363</v>
      </c>
      <c r="B9378" s="2" t="s">
        <v>76</v>
      </c>
      <c r="C9378" s="2" t="s">
        <v>83</v>
      </c>
      <c r="D9378" s="2" t="s">
        <v>84</v>
      </c>
      <c r="E9378" s="2" t="s">
        <v>7663</v>
      </c>
      <c r="F9378" s="2">
        <v>31201600</v>
      </c>
      <c r="G9378" s="2" t="s">
        <v>810</v>
      </c>
      <c r="H9378" s="2">
        <v>4</v>
      </c>
      <c r="I9378" s="2">
        <v>4</v>
      </c>
      <c r="J9378" s="2">
        <v>10</v>
      </c>
      <c r="K9378" s="2">
        <v>6</v>
      </c>
      <c r="L9378" s="3">
        <v>3168646.32</v>
      </c>
      <c r="M9378" s="2" t="s">
        <v>0</v>
      </c>
      <c r="N9378" s="4" t="s">
        <v>21</v>
      </c>
    </row>
    <row r="9379" spans="1:14" x14ac:dyDescent="0.25">
      <c r="A9379" s="1" t="s">
        <v>363</v>
      </c>
      <c r="B9379" s="2" t="s">
        <v>76</v>
      </c>
      <c r="C9379" s="2" t="s">
        <v>83</v>
      </c>
      <c r="D9379" s="2" t="s">
        <v>84</v>
      </c>
      <c r="E9379" s="2" t="s">
        <v>7664</v>
      </c>
      <c r="F9379" s="2">
        <v>31201600</v>
      </c>
      <c r="G9379" s="2" t="s">
        <v>810</v>
      </c>
      <c r="H9379" s="2">
        <v>4</v>
      </c>
      <c r="I9379" s="2">
        <v>4</v>
      </c>
      <c r="J9379" s="2">
        <v>10</v>
      </c>
      <c r="K9379" s="2">
        <v>4</v>
      </c>
      <c r="L9379" s="3">
        <v>2155104.2800000003</v>
      </c>
      <c r="M9379" s="2" t="s">
        <v>0</v>
      </c>
      <c r="N9379" s="4" t="s">
        <v>21</v>
      </c>
    </row>
    <row r="9380" spans="1:14" x14ac:dyDescent="0.25">
      <c r="A9380" s="1" t="s">
        <v>363</v>
      </c>
      <c r="B9380" s="2" t="s">
        <v>76</v>
      </c>
      <c r="C9380" s="2" t="s">
        <v>83</v>
      </c>
      <c r="D9380" s="2" t="s">
        <v>84</v>
      </c>
      <c r="E9380" s="2" t="s">
        <v>7665</v>
      </c>
      <c r="F9380" s="2">
        <v>12171703</v>
      </c>
      <c r="G9380" s="2" t="s">
        <v>810</v>
      </c>
      <c r="H9380" s="2">
        <v>4</v>
      </c>
      <c r="I9380" s="2">
        <v>4</v>
      </c>
      <c r="J9380" s="2">
        <v>10</v>
      </c>
      <c r="K9380" s="2">
        <v>6</v>
      </c>
      <c r="L9380" s="3">
        <v>968833.74</v>
      </c>
      <c r="M9380" s="2" t="s">
        <v>0</v>
      </c>
      <c r="N9380" s="4" t="s">
        <v>21</v>
      </c>
    </row>
    <row r="9381" spans="1:14" x14ac:dyDescent="0.25">
      <c r="A9381" s="1" t="s">
        <v>363</v>
      </c>
      <c r="B9381" s="2" t="s">
        <v>76</v>
      </c>
      <c r="C9381" s="2" t="s">
        <v>83</v>
      </c>
      <c r="D9381" s="2" t="s">
        <v>84</v>
      </c>
      <c r="E9381" s="2" t="s">
        <v>7666</v>
      </c>
      <c r="F9381" s="2">
        <v>12171703</v>
      </c>
      <c r="G9381" s="2" t="s">
        <v>810</v>
      </c>
      <c r="H9381" s="2">
        <v>4</v>
      </c>
      <c r="I9381" s="2">
        <v>4</v>
      </c>
      <c r="J9381" s="2">
        <v>10</v>
      </c>
      <c r="K9381" s="2">
        <v>3</v>
      </c>
      <c r="L9381" s="3">
        <v>320064.77999999997</v>
      </c>
      <c r="M9381" s="2" t="s">
        <v>0</v>
      </c>
      <c r="N9381" s="4" t="s">
        <v>21</v>
      </c>
    </row>
    <row r="9382" spans="1:14" x14ac:dyDescent="0.25">
      <c r="A9382" s="1" t="s">
        <v>363</v>
      </c>
      <c r="B9382" s="2" t="s">
        <v>76</v>
      </c>
      <c r="C9382" s="2" t="s">
        <v>83</v>
      </c>
      <c r="D9382" s="2" t="s">
        <v>84</v>
      </c>
      <c r="E9382" s="2" t="s">
        <v>7667</v>
      </c>
      <c r="F9382" s="2">
        <v>12161500</v>
      </c>
      <c r="G9382" s="2" t="s">
        <v>810</v>
      </c>
      <c r="H9382" s="2">
        <v>4</v>
      </c>
      <c r="I9382" s="2">
        <v>4</v>
      </c>
      <c r="J9382" s="2">
        <v>10</v>
      </c>
      <c r="K9382" s="2">
        <v>48</v>
      </c>
      <c r="L9382" s="3">
        <v>6209229.5999999996</v>
      </c>
      <c r="M9382" s="2" t="s">
        <v>0</v>
      </c>
      <c r="N9382" s="4" t="s">
        <v>21</v>
      </c>
    </row>
    <row r="9383" spans="1:14" x14ac:dyDescent="0.25">
      <c r="A9383" s="1" t="s">
        <v>363</v>
      </c>
      <c r="B9383" s="2" t="s">
        <v>76</v>
      </c>
      <c r="C9383" s="2" t="s">
        <v>83</v>
      </c>
      <c r="D9383" s="2" t="s">
        <v>84</v>
      </c>
      <c r="E9383" s="2" t="s">
        <v>7668</v>
      </c>
      <c r="F9383" s="2">
        <v>12161500</v>
      </c>
      <c r="G9383" s="2" t="s">
        <v>810</v>
      </c>
      <c r="H9383" s="2">
        <v>4</v>
      </c>
      <c r="I9383" s="2">
        <v>4</v>
      </c>
      <c r="J9383" s="2">
        <v>10</v>
      </c>
      <c r="K9383" s="2">
        <v>5</v>
      </c>
      <c r="L9383" s="3">
        <v>1440292.7</v>
      </c>
      <c r="M9383" s="2" t="s">
        <v>17383</v>
      </c>
      <c r="N9383" s="4" t="s">
        <v>21</v>
      </c>
    </row>
    <row r="9384" spans="1:14" x14ac:dyDescent="0.25">
      <c r="A9384" s="1" t="s">
        <v>363</v>
      </c>
      <c r="B9384" s="2" t="s">
        <v>86</v>
      </c>
      <c r="C9384" s="2" t="s">
        <v>87</v>
      </c>
      <c r="D9384" s="2" t="s">
        <v>88</v>
      </c>
      <c r="E9384" s="2" t="s">
        <v>7669</v>
      </c>
      <c r="F9384" s="2">
        <v>46181541</v>
      </c>
      <c r="G9384" s="2" t="s">
        <v>810</v>
      </c>
      <c r="H9384" s="2">
        <v>4</v>
      </c>
      <c r="I9384" s="2">
        <v>4</v>
      </c>
      <c r="J9384" s="2">
        <v>10</v>
      </c>
      <c r="K9384" s="2">
        <v>141</v>
      </c>
      <c r="L9384" s="3">
        <v>906066</v>
      </c>
      <c r="M9384" s="2" t="s">
        <v>0</v>
      </c>
      <c r="N9384" s="4" t="s">
        <v>21</v>
      </c>
    </row>
    <row r="9385" spans="1:14" x14ac:dyDescent="0.25">
      <c r="A9385" s="1" t="s">
        <v>363</v>
      </c>
      <c r="B9385" s="2" t="s">
        <v>86</v>
      </c>
      <c r="C9385" s="2" t="s">
        <v>87</v>
      </c>
      <c r="D9385" s="2" t="s">
        <v>88</v>
      </c>
      <c r="E9385" s="2" t="s">
        <v>7670</v>
      </c>
      <c r="F9385" s="2">
        <v>46181541</v>
      </c>
      <c r="G9385" s="2" t="s">
        <v>810</v>
      </c>
      <c r="H9385" s="2">
        <v>4</v>
      </c>
      <c r="I9385" s="2">
        <v>4</v>
      </c>
      <c r="J9385" s="2">
        <v>10</v>
      </c>
      <c r="K9385" s="2">
        <v>200</v>
      </c>
      <c r="L9385" s="3">
        <v>652596</v>
      </c>
      <c r="M9385" s="2" t="s">
        <v>0</v>
      </c>
      <c r="N9385" s="4" t="s">
        <v>21</v>
      </c>
    </row>
    <row r="9386" spans="1:14" x14ac:dyDescent="0.25">
      <c r="A9386" s="1" t="s">
        <v>363</v>
      </c>
      <c r="B9386" s="2" t="s">
        <v>86</v>
      </c>
      <c r="C9386" s="2" t="s">
        <v>87</v>
      </c>
      <c r="D9386" s="2" t="s">
        <v>88</v>
      </c>
      <c r="E9386" s="2" t="s">
        <v>7671</v>
      </c>
      <c r="F9386" s="2">
        <v>31401500</v>
      </c>
      <c r="G9386" s="2" t="s">
        <v>810</v>
      </c>
      <c r="H9386" s="2">
        <v>4</v>
      </c>
      <c r="I9386" s="2">
        <v>4</v>
      </c>
      <c r="J9386" s="2">
        <v>10</v>
      </c>
      <c r="K9386" s="2">
        <v>80</v>
      </c>
      <c r="L9386" s="3">
        <v>495325.6</v>
      </c>
      <c r="M9386" s="2" t="s">
        <v>17389</v>
      </c>
      <c r="N9386" s="4" t="s">
        <v>21</v>
      </c>
    </row>
    <row r="9387" spans="1:14" x14ac:dyDescent="0.25">
      <c r="A9387" s="1" t="s">
        <v>363</v>
      </c>
      <c r="B9387" s="2" t="s">
        <v>86</v>
      </c>
      <c r="C9387" s="2" t="s">
        <v>87</v>
      </c>
      <c r="D9387" s="2" t="s">
        <v>88</v>
      </c>
      <c r="E9387" s="2" t="s">
        <v>7672</v>
      </c>
      <c r="F9387" s="2">
        <v>46181541</v>
      </c>
      <c r="G9387" s="2" t="s">
        <v>810</v>
      </c>
      <c r="H9387" s="2">
        <v>4</v>
      </c>
      <c r="I9387" s="2">
        <v>4</v>
      </c>
      <c r="J9387" s="2">
        <v>10</v>
      </c>
      <c r="K9387" s="2">
        <v>204</v>
      </c>
      <c r="L9387" s="3">
        <v>532615.44000000006</v>
      </c>
      <c r="M9387" s="2" t="s">
        <v>0</v>
      </c>
      <c r="N9387" s="4" t="s">
        <v>21</v>
      </c>
    </row>
    <row r="9388" spans="1:14" x14ac:dyDescent="0.25">
      <c r="A9388" s="1" t="s">
        <v>363</v>
      </c>
      <c r="B9388" s="2" t="s">
        <v>86</v>
      </c>
      <c r="C9388" s="2" t="s">
        <v>87</v>
      </c>
      <c r="D9388" s="2" t="s">
        <v>88</v>
      </c>
      <c r="E9388" s="2" t="s">
        <v>7673</v>
      </c>
      <c r="F9388" s="2">
        <v>13101606</v>
      </c>
      <c r="G9388" s="2" t="s">
        <v>810</v>
      </c>
      <c r="H9388" s="2">
        <v>4</v>
      </c>
      <c r="I9388" s="2">
        <v>4</v>
      </c>
      <c r="J9388" s="2">
        <v>10</v>
      </c>
      <c r="K9388" s="2">
        <v>5</v>
      </c>
      <c r="L9388" s="3">
        <v>21211.75</v>
      </c>
      <c r="M9388" s="2" t="s">
        <v>0</v>
      </c>
      <c r="N9388" s="4" t="s">
        <v>21</v>
      </c>
    </row>
    <row r="9389" spans="1:14" x14ac:dyDescent="0.25">
      <c r="A9389" s="1" t="s">
        <v>363</v>
      </c>
      <c r="B9389" s="2" t="s">
        <v>86</v>
      </c>
      <c r="C9389" s="2" t="s">
        <v>87</v>
      </c>
      <c r="D9389" s="2" t="s">
        <v>88</v>
      </c>
      <c r="E9389" s="2" t="s">
        <v>7674</v>
      </c>
      <c r="F9389" s="2">
        <v>13101606</v>
      </c>
      <c r="G9389" s="2" t="s">
        <v>810</v>
      </c>
      <c r="H9389" s="2">
        <v>4</v>
      </c>
      <c r="I9389" s="2">
        <v>4</v>
      </c>
      <c r="J9389" s="2">
        <v>10</v>
      </c>
      <c r="K9389" s="2">
        <v>5</v>
      </c>
      <c r="L9389" s="3">
        <v>19581.45</v>
      </c>
      <c r="M9389" s="2" t="s">
        <v>0</v>
      </c>
      <c r="N9389" s="4" t="s">
        <v>21</v>
      </c>
    </row>
    <row r="9390" spans="1:14" x14ac:dyDescent="0.25">
      <c r="A9390" s="1" t="s">
        <v>363</v>
      </c>
      <c r="B9390" s="2" t="s">
        <v>86</v>
      </c>
      <c r="C9390" s="2" t="s">
        <v>87</v>
      </c>
      <c r="D9390" s="2" t="s">
        <v>88</v>
      </c>
      <c r="E9390" s="2" t="s">
        <v>7675</v>
      </c>
      <c r="F9390" s="2">
        <v>13101606</v>
      </c>
      <c r="G9390" s="2" t="s">
        <v>810</v>
      </c>
      <c r="H9390" s="2">
        <v>4</v>
      </c>
      <c r="I9390" s="2">
        <v>4</v>
      </c>
      <c r="J9390" s="2">
        <v>10</v>
      </c>
      <c r="K9390" s="2">
        <v>5</v>
      </c>
      <c r="L9390" s="3">
        <v>29369.200000000001</v>
      </c>
      <c r="M9390" s="2" t="s">
        <v>0</v>
      </c>
      <c r="N9390" s="4" t="s">
        <v>21</v>
      </c>
    </row>
    <row r="9391" spans="1:14" x14ac:dyDescent="0.25">
      <c r="A9391" s="1" t="s">
        <v>363</v>
      </c>
      <c r="B9391" s="2" t="s">
        <v>86</v>
      </c>
      <c r="C9391" s="2" t="s">
        <v>87</v>
      </c>
      <c r="D9391" s="2" t="s">
        <v>88</v>
      </c>
      <c r="E9391" s="2" t="s">
        <v>7676</v>
      </c>
      <c r="F9391" s="2">
        <v>13101606</v>
      </c>
      <c r="G9391" s="2" t="s">
        <v>810</v>
      </c>
      <c r="H9391" s="2">
        <v>4</v>
      </c>
      <c r="I9391" s="2">
        <v>4</v>
      </c>
      <c r="J9391" s="2">
        <v>10</v>
      </c>
      <c r="K9391" s="2">
        <v>5</v>
      </c>
      <c r="L9391" s="3">
        <v>30999.5</v>
      </c>
      <c r="M9391" s="2" t="s">
        <v>0</v>
      </c>
      <c r="N9391" s="4" t="s">
        <v>21</v>
      </c>
    </row>
    <row r="9392" spans="1:14" x14ac:dyDescent="0.25">
      <c r="A9392" s="1" t="s">
        <v>363</v>
      </c>
      <c r="B9392" s="2" t="s">
        <v>86</v>
      </c>
      <c r="C9392" s="2" t="s">
        <v>87</v>
      </c>
      <c r="D9392" s="2" t="s">
        <v>88</v>
      </c>
      <c r="E9392" s="2" t="s">
        <v>7677</v>
      </c>
      <c r="F9392" s="2">
        <v>39121719</v>
      </c>
      <c r="G9392" s="2" t="s">
        <v>810</v>
      </c>
      <c r="H9392" s="2">
        <v>4</v>
      </c>
      <c r="I9392" s="2">
        <v>4</v>
      </c>
      <c r="J9392" s="2">
        <v>10</v>
      </c>
      <c r="K9392" s="2">
        <v>10</v>
      </c>
      <c r="L9392" s="3">
        <v>32629.8</v>
      </c>
      <c r="M9392" s="2" t="s">
        <v>0</v>
      </c>
      <c r="N9392" s="4" t="s">
        <v>21</v>
      </c>
    </row>
    <row r="9393" spans="1:14" x14ac:dyDescent="0.25">
      <c r="A9393" s="1" t="s">
        <v>363</v>
      </c>
      <c r="B9393" s="2" t="s">
        <v>86</v>
      </c>
      <c r="C9393" s="2" t="s">
        <v>90</v>
      </c>
      <c r="D9393" s="2" t="s">
        <v>91</v>
      </c>
      <c r="E9393" s="2" t="s">
        <v>7678</v>
      </c>
      <c r="F9393" s="2">
        <v>24141501</v>
      </c>
      <c r="G9393" s="2" t="s">
        <v>810</v>
      </c>
      <c r="H9393" s="2">
        <v>4</v>
      </c>
      <c r="I9393" s="2">
        <v>4</v>
      </c>
      <c r="J9393" s="2">
        <v>10</v>
      </c>
      <c r="K9393" s="2">
        <v>56</v>
      </c>
      <c r="L9393" s="3">
        <v>1236172</v>
      </c>
      <c r="M9393" s="2" t="s">
        <v>0</v>
      </c>
      <c r="N9393" s="4" t="s">
        <v>21</v>
      </c>
    </row>
    <row r="9394" spans="1:14" x14ac:dyDescent="0.25">
      <c r="A9394" s="1" t="s">
        <v>363</v>
      </c>
      <c r="B9394" s="2" t="s">
        <v>86</v>
      </c>
      <c r="C9394" s="2" t="s">
        <v>90</v>
      </c>
      <c r="D9394" s="2" t="s">
        <v>91</v>
      </c>
      <c r="E9394" s="2" t="s">
        <v>7679</v>
      </c>
      <c r="F9394" s="2">
        <v>40142007</v>
      </c>
      <c r="G9394" s="2" t="s">
        <v>810</v>
      </c>
      <c r="H9394" s="2">
        <v>4</v>
      </c>
      <c r="I9394" s="2">
        <v>4</v>
      </c>
      <c r="J9394" s="2">
        <v>10</v>
      </c>
      <c r="K9394" s="2">
        <v>6</v>
      </c>
      <c r="L9394" s="3">
        <v>902338.92</v>
      </c>
      <c r="M9394" s="2" t="s">
        <v>17389</v>
      </c>
      <c r="N9394" s="4" t="s">
        <v>21</v>
      </c>
    </row>
    <row r="9395" spans="1:14" x14ac:dyDescent="0.25">
      <c r="A9395" s="1" t="s">
        <v>363</v>
      </c>
      <c r="B9395" s="2" t="s">
        <v>86</v>
      </c>
      <c r="C9395" s="2" t="s">
        <v>90</v>
      </c>
      <c r="D9395" s="2" t="s">
        <v>91</v>
      </c>
      <c r="E9395" s="2" t="s">
        <v>7680</v>
      </c>
      <c r="F9395" s="2">
        <v>40142007</v>
      </c>
      <c r="G9395" s="2" t="s">
        <v>810</v>
      </c>
      <c r="H9395" s="2">
        <v>4</v>
      </c>
      <c r="I9395" s="2">
        <v>4</v>
      </c>
      <c r="J9395" s="2">
        <v>10</v>
      </c>
      <c r="K9395" s="2">
        <v>15</v>
      </c>
      <c r="L9395" s="3">
        <v>1002402.4500000001</v>
      </c>
      <c r="M9395" s="2" t="s">
        <v>17389</v>
      </c>
      <c r="N9395" s="4" t="s">
        <v>21</v>
      </c>
    </row>
    <row r="9396" spans="1:14" x14ac:dyDescent="0.25">
      <c r="A9396" s="1" t="s">
        <v>363</v>
      </c>
      <c r="B9396" s="2" t="s">
        <v>86</v>
      </c>
      <c r="C9396" s="2" t="s">
        <v>90</v>
      </c>
      <c r="D9396" s="2" t="s">
        <v>91</v>
      </c>
      <c r="E9396" s="2" t="s">
        <v>7681</v>
      </c>
      <c r="F9396" s="2">
        <v>41105341</v>
      </c>
      <c r="G9396" s="2" t="s">
        <v>810</v>
      </c>
      <c r="H9396" s="2">
        <v>4</v>
      </c>
      <c r="I9396" s="2">
        <v>4</v>
      </c>
      <c r="J9396" s="2">
        <v>10</v>
      </c>
      <c r="K9396" s="2">
        <v>2</v>
      </c>
      <c r="L9396" s="3">
        <v>1511949.74</v>
      </c>
      <c r="M9396" s="2" t="s">
        <v>0</v>
      </c>
      <c r="N9396" s="4" t="s">
        <v>21</v>
      </c>
    </row>
    <row r="9397" spans="1:14" x14ac:dyDescent="0.25">
      <c r="A9397" s="1" t="s">
        <v>363</v>
      </c>
      <c r="B9397" s="2" t="s">
        <v>86</v>
      </c>
      <c r="C9397" s="2" t="s">
        <v>90</v>
      </c>
      <c r="D9397" s="2" t="s">
        <v>91</v>
      </c>
      <c r="E9397" s="2" t="s">
        <v>7682</v>
      </c>
      <c r="F9397" s="2">
        <v>41105341</v>
      </c>
      <c r="G9397" s="2" t="s">
        <v>810</v>
      </c>
      <c r="H9397" s="2">
        <v>4</v>
      </c>
      <c r="I9397" s="2">
        <v>4</v>
      </c>
      <c r="J9397" s="2">
        <v>10</v>
      </c>
      <c r="K9397" s="2">
        <v>2</v>
      </c>
      <c r="L9397" s="3">
        <v>2887918.18</v>
      </c>
      <c r="M9397" s="2" t="s">
        <v>0</v>
      </c>
      <c r="N9397" s="4" t="s">
        <v>21</v>
      </c>
    </row>
    <row r="9398" spans="1:14" x14ac:dyDescent="0.25">
      <c r="A9398" s="1" t="s">
        <v>363</v>
      </c>
      <c r="B9398" s="2" t="s">
        <v>86</v>
      </c>
      <c r="C9398" s="2" t="s">
        <v>246</v>
      </c>
      <c r="D9398" s="2" t="s">
        <v>247</v>
      </c>
      <c r="E9398" s="2" t="s">
        <v>7683</v>
      </c>
      <c r="F9398" s="2">
        <v>31151512</v>
      </c>
      <c r="G9398" s="2" t="s">
        <v>810</v>
      </c>
      <c r="H9398" s="2">
        <v>4</v>
      </c>
      <c r="I9398" s="2">
        <v>4</v>
      </c>
      <c r="J9398" s="2">
        <v>10</v>
      </c>
      <c r="K9398" s="2">
        <v>3</v>
      </c>
      <c r="L9398" s="3">
        <v>22812.300000000003</v>
      </c>
      <c r="M9398" s="2" t="s">
        <v>0</v>
      </c>
      <c r="N9398" s="4" t="s">
        <v>21</v>
      </c>
    </row>
    <row r="9399" spans="1:14" x14ac:dyDescent="0.25">
      <c r="A9399" s="1" t="s">
        <v>363</v>
      </c>
      <c r="B9399" s="2" t="s">
        <v>86</v>
      </c>
      <c r="C9399" s="2" t="s">
        <v>246</v>
      </c>
      <c r="D9399" s="2" t="s">
        <v>247</v>
      </c>
      <c r="E9399" s="2" t="s">
        <v>7684</v>
      </c>
      <c r="F9399" s="2">
        <v>24141601</v>
      </c>
      <c r="G9399" s="2" t="s">
        <v>810</v>
      </c>
      <c r="H9399" s="2">
        <v>4</v>
      </c>
      <c r="I9399" s="2">
        <v>4</v>
      </c>
      <c r="J9399" s="2">
        <v>10</v>
      </c>
      <c r="K9399" s="2">
        <v>20</v>
      </c>
      <c r="L9399" s="3">
        <v>734253.8</v>
      </c>
      <c r="M9399" s="2" t="s">
        <v>0</v>
      </c>
      <c r="N9399" s="4" t="s">
        <v>21</v>
      </c>
    </row>
    <row r="9400" spans="1:14" x14ac:dyDescent="0.25">
      <c r="A9400" s="1" t="s">
        <v>363</v>
      </c>
      <c r="B9400" s="2" t="s">
        <v>86</v>
      </c>
      <c r="C9400" s="2" t="s">
        <v>246</v>
      </c>
      <c r="D9400" s="2" t="s">
        <v>247</v>
      </c>
      <c r="E9400" s="2" t="s">
        <v>7685</v>
      </c>
      <c r="F9400" s="2">
        <v>24111514</v>
      </c>
      <c r="G9400" s="2" t="s">
        <v>810</v>
      </c>
      <c r="H9400" s="2">
        <v>4</v>
      </c>
      <c r="I9400" s="2">
        <v>4</v>
      </c>
      <c r="J9400" s="2">
        <v>10</v>
      </c>
      <c r="K9400" s="2">
        <v>224</v>
      </c>
      <c r="L9400" s="3">
        <v>11728.64</v>
      </c>
      <c r="M9400" s="2" t="s">
        <v>0</v>
      </c>
      <c r="N9400" s="4" t="s">
        <v>21</v>
      </c>
    </row>
    <row r="9401" spans="1:14" x14ac:dyDescent="0.25">
      <c r="A9401" s="1" t="s">
        <v>363</v>
      </c>
      <c r="B9401" s="2" t="s">
        <v>86</v>
      </c>
      <c r="C9401" s="2" t="s">
        <v>246</v>
      </c>
      <c r="D9401" s="2" t="s">
        <v>247</v>
      </c>
      <c r="E9401" s="2" t="s">
        <v>7686</v>
      </c>
      <c r="F9401" s="2">
        <v>44121503</v>
      </c>
      <c r="G9401" s="2" t="s">
        <v>810</v>
      </c>
      <c r="H9401" s="2">
        <v>4</v>
      </c>
      <c r="I9401" s="2">
        <v>4</v>
      </c>
      <c r="J9401" s="2">
        <v>10</v>
      </c>
      <c r="K9401" s="2">
        <v>100</v>
      </c>
      <c r="L9401" s="3">
        <v>157318</v>
      </c>
      <c r="M9401" s="2" t="s">
        <v>0</v>
      </c>
      <c r="N9401" s="4" t="s">
        <v>21</v>
      </c>
    </row>
    <row r="9402" spans="1:14" x14ac:dyDescent="0.25">
      <c r="A9402" s="1" t="s">
        <v>363</v>
      </c>
      <c r="B9402" s="2" t="s">
        <v>86</v>
      </c>
      <c r="C9402" s="2" t="s">
        <v>246</v>
      </c>
      <c r="D9402" s="2" t="s">
        <v>247</v>
      </c>
      <c r="E9402" s="2" t="s">
        <v>7687</v>
      </c>
      <c r="F9402" s="2">
        <v>44121503</v>
      </c>
      <c r="G9402" s="2" t="s">
        <v>810</v>
      </c>
      <c r="H9402" s="2">
        <v>4</v>
      </c>
      <c r="I9402" s="2">
        <v>4</v>
      </c>
      <c r="J9402" s="2">
        <v>10</v>
      </c>
      <c r="K9402" s="2">
        <v>106</v>
      </c>
      <c r="L9402" s="3">
        <v>193372.62</v>
      </c>
      <c r="M9402" s="2" t="s">
        <v>0</v>
      </c>
      <c r="N9402" s="4" t="s">
        <v>21</v>
      </c>
    </row>
    <row r="9403" spans="1:14" x14ac:dyDescent="0.25">
      <c r="A9403" s="1" t="s">
        <v>363</v>
      </c>
      <c r="B9403" s="2" t="s">
        <v>86</v>
      </c>
      <c r="C9403" s="2" t="s">
        <v>93</v>
      </c>
      <c r="D9403" s="2" t="s">
        <v>94</v>
      </c>
      <c r="E9403" s="2" t="s">
        <v>7688</v>
      </c>
      <c r="F9403" s="2">
        <v>46181505</v>
      </c>
      <c r="G9403" s="2" t="s">
        <v>490</v>
      </c>
      <c r="H9403" s="2">
        <v>3</v>
      </c>
      <c r="I9403" s="2">
        <v>4</v>
      </c>
      <c r="J9403" s="2">
        <v>10</v>
      </c>
      <c r="K9403" s="2">
        <v>2</v>
      </c>
      <c r="L9403" s="3">
        <v>218960</v>
      </c>
      <c r="M9403" s="2" t="s">
        <v>0</v>
      </c>
      <c r="N9403" s="4" t="s">
        <v>21</v>
      </c>
    </row>
    <row r="9404" spans="1:14" x14ac:dyDescent="0.25">
      <c r="A9404" s="1" t="s">
        <v>363</v>
      </c>
      <c r="B9404" s="2" t="s">
        <v>86</v>
      </c>
      <c r="C9404" s="2" t="s">
        <v>93</v>
      </c>
      <c r="D9404" s="2" t="s">
        <v>94</v>
      </c>
      <c r="E9404" s="2" t="s">
        <v>7689</v>
      </c>
      <c r="F9404" s="2">
        <v>31201502</v>
      </c>
      <c r="G9404" s="2" t="s">
        <v>810</v>
      </c>
      <c r="H9404" s="2">
        <v>4</v>
      </c>
      <c r="I9404" s="2">
        <v>4</v>
      </c>
      <c r="J9404" s="2">
        <v>10</v>
      </c>
      <c r="K9404" s="2">
        <v>13</v>
      </c>
      <c r="L9404" s="3">
        <v>24705.59</v>
      </c>
      <c r="M9404" s="2" t="s">
        <v>0</v>
      </c>
      <c r="N9404" s="4" t="s">
        <v>21</v>
      </c>
    </row>
    <row r="9405" spans="1:14" x14ac:dyDescent="0.25">
      <c r="A9405" s="1" t="s">
        <v>363</v>
      </c>
      <c r="B9405" s="2" t="s">
        <v>86</v>
      </c>
      <c r="C9405" s="2" t="s">
        <v>93</v>
      </c>
      <c r="D9405" s="2" t="s">
        <v>94</v>
      </c>
      <c r="E9405" s="2" t="s">
        <v>7690</v>
      </c>
      <c r="F9405" s="2">
        <v>31162404</v>
      </c>
      <c r="G9405" s="2" t="s">
        <v>810</v>
      </c>
      <c r="H9405" s="2">
        <v>4</v>
      </c>
      <c r="I9405" s="2">
        <v>4</v>
      </c>
      <c r="J9405" s="2">
        <v>10</v>
      </c>
      <c r="K9405" s="2">
        <v>6</v>
      </c>
      <c r="L9405" s="3">
        <v>57798.299999999996</v>
      </c>
      <c r="M9405" s="2" t="s">
        <v>17387</v>
      </c>
      <c r="N9405" s="4" t="s">
        <v>21</v>
      </c>
    </row>
    <row r="9406" spans="1:14" x14ac:dyDescent="0.25">
      <c r="A9406" s="1" t="s">
        <v>363</v>
      </c>
      <c r="B9406" s="2" t="s">
        <v>86</v>
      </c>
      <c r="C9406" s="2" t="s">
        <v>93</v>
      </c>
      <c r="D9406" s="2" t="s">
        <v>94</v>
      </c>
      <c r="E9406" s="2" t="s">
        <v>7691</v>
      </c>
      <c r="F9406" s="2">
        <v>31201500</v>
      </c>
      <c r="G9406" s="2" t="s">
        <v>810</v>
      </c>
      <c r="H9406" s="2">
        <v>4</v>
      </c>
      <c r="I9406" s="2">
        <v>4</v>
      </c>
      <c r="J9406" s="2">
        <v>10</v>
      </c>
      <c r="K9406" s="2">
        <v>107</v>
      </c>
      <c r="L9406" s="3">
        <v>387719.85000000003</v>
      </c>
      <c r="M9406" s="2" t="s">
        <v>0</v>
      </c>
      <c r="N9406" s="4" t="s">
        <v>21</v>
      </c>
    </row>
    <row r="9407" spans="1:14" x14ac:dyDescent="0.25">
      <c r="A9407" s="1" t="s">
        <v>363</v>
      </c>
      <c r="B9407" s="2" t="s">
        <v>86</v>
      </c>
      <c r="C9407" s="2" t="s">
        <v>93</v>
      </c>
      <c r="D9407" s="2" t="s">
        <v>94</v>
      </c>
      <c r="E9407" s="2" t="s">
        <v>7692</v>
      </c>
      <c r="F9407" s="2">
        <v>41121800</v>
      </c>
      <c r="G9407" s="2" t="s">
        <v>810</v>
      </c>
      <c r="H9407" s="2">
        <v>4</v>
      </c>
      <c r="I9407" s="2">
        <v>4</v>
      </c>
      <c r="J9407" s="2">
        <v>10</v>
      </c>
      <c r="K9407" s="2">
        <v>3</v>
      </c>
      <c r="L9407" s="3">
        <v>829989.29999999993</v>
      </c>
      <c r="M9407" s="2" t="s">
        <v>0</v>
      </c>
      <c r="N9407" s="4" t="s">
        <v>21</v>
      </c>
    </row>
    <row r="9408" spans="1:14" x14ac:dyDescent="0.25">
      <c r="A9408" s="1" t="s">
        <v>363</v>
      </c>
      <c r="B9408" s="2" t="s">
        <v>86</v>
      </c>
      <c r="C9408" s="2" t="s">
        <v>93</v>
      </c>
      <c r="D9408" s="2" t="s">
        <v>94</v>
      </c>
      <c r="E9408" s="2" t="s">
        <v>7693</v>
      </c>
      <c r="F9408" s="2">
        <v>31201501</v>
      </c>
      <c r="G9408" s="2" t="s">
        <v>810</v>
      </c>
      <c r="H9408" s="2">
        <v>4</v>
      </c>
      <c r="I9408" s="2">
        <v>4</v>
      </c>
      <c r="J9408" s="2">
        <v>10</v>
      </c>
      <c r="K9408" s="2">
        <v>50</v>
      </c>
      <c r="L9408" s="3">
        <v>75148.5</v>
      </c>
      <c r="M9408" s="2" t="s">
        <v>0</v>
      </c>
      <c r="N9408" s="4" t="s">
        <v>21</v>
      </c>
    </row>
    <row r="9409" spans="1:14" x14ac:dyDescent="0.25">
      <c r="A9409" s="1" t="s">
        <v>363</v>
      </c>
      <c r="B9409" s="2" t="s">
        <v>86</v>
      </c>
      <c r="C9409" s="2" t="s">
        <v>93</v>
      </c>
      <c r="D9409" s="2" t="s">
        <v>94</v>
      </c>
      <c r="E9409" s="2" t="s">
        <v>7694</v>
      </c>
      <c r="F9409" s="2">
        <v>60121135</v>
      </c>
      <c r="G9409" s="2" t="s">
        <v>810</v>
      </c>
      <c r="H9409" s="2">
        <v>4</v>
      </c>
      <c r="I9409" s="2">
        <v>4</v>
      </c>
      <c r="J9409" s="2">
        <v>10</v>
      </c>
      <c r="K9409" s="2">
        <v>1</v>
      </c>
      <c r="L9409" s="3">
        <v>509061.77</v>
      </c>
      <c r="M9409" s="2" t="s">
        <v>0</v>
      </c>
      <c r="N9409" s="4" t="s">
        <v>21</v>
      </c>
    </row>
    <row r="9410" spans="1:14" x14ac:dyDescent="0.25">
      <c r="A9410" s="1" t="s">
        <v>363</v>
      </c>
      <c r="B9410" s="2" t="s">
        <v>86</v>
      </c>
      <c r="C9410" s="2" t="s">
        <v>93</v>
      </c>
      <c r="D9410" s="2" t="s">
        <v>94</v>
      </c>
      <c r="E9410" s="2" t="s">
        <v>7695</v>
      </c>
      <c r="F9410" s="2">
        <v>31201502</v>
      </c>
      <c r="G9410" s="2" t="s">
        <v>810</v>
      </c>
      <c r="H9410" s="2">
        <v>4</v>
      </c>
      <c r="I9410" s="2">
        <v>4</v>
      </c>
      <c r="J9410" s="2">
        <v>10</v>
      </c>
      <c r="K9410" s="2">
        <v>17</v>
      </c>
      <c r="L9410" s="3">
        <v>776043.02999999991</v>
      </c>
      <c r="M9410" s="2" t="s">
        <v>0</v>
      </c>
      <c r="N9410" s="4" t="s">
        <v>21</v>
      </c>
    </row>
    <row r="9411" spans="1:14" x14ac:dyDescent="0.25">
      <c r="A9411" s="1" t="s">
        <v>363</v>
      </c>
      <c r="B9411" s="2" t="s">
        <v>86</v>
      </c>
      <c r="C9411" s="2" t="s">
        <v>93</v>
      </c>
      <c r="D9411" s="2" t="s">
        <v>94</v>
      </c>
      <c r="E9411" s="2" t="s">
        <v>7696</v>
      </c>
      <c r="F9411" s="2">
        <v>14111616</v>
      </c>
      <c r="G9411" s="2" t="s">
        <v>810</v>
      </c>
      <c r="H9411" s="2">
        <v>4</v>
      </c>
      <c r="I9411" s="2">
        <v>4</v>
      </c>
      <c r="J9411" s="2">
        <v>10</v>
      </c>
      <c r="K9411" s="2">
        <v>1</v>
      </c>
      <c r="L9411" s="3">
        <v>13168.54</v>
      </c>
      <c r="M9411" s="2" t="s">
        <v>0</v>
      </c>
      <c r="N9411" s="4" t="s">
        <v>21</v>
      </c>
    </row>
    <row r="9412" spans="1:14" x14ac:dyDescent="0.25">
      <c r="A9412" s="1" t="s">
        <v>363</v>
      </c>
      <c r="B9412" s="2" t="s">
        <v>86</v>
      </c>
      <c r="C9412" s="2" t="s">
        <v>93</v>
      </c>
      <c r="D9412" s="2" t="s">
        <v>94</v>
      </c>
      <c r="E9412" s="2" t="s">
        <v>7697</v>
      </c>
      <c r="F9412" s="2">
        <v>31201505</v>
      </c>
      <c r="G9412" s="2" t="s">
        <v>810</v>
      </c>
      <c r="H9412" s="2">
        <v>4</v>
      </c>
      <c r="I9412" s="2">
        <v>4</v>
      </c>
      <c r="J9412" s="2">
        <v>10</v>
      </c>
      <c r="K9412" s="2">
        <v>5</v>
      </c>
      <c r="L9412" s="3">
        <v>891470.65</v>
      </c>
      <c r="M9412" s="2" t="s">
        <v>0</v>
      </c>
      <c r="N9412" s="4" t="s">
        <v>21</v>
      </c>
    </row>
    <row r="9413" spans="1:14" x14ac:dyDescent="0.25">
      <c r="A9413" s="1" t="s">
        <v>363</v>
      </c>
      <c r="B9413" s="2" t="s">
        <v>86</v>
      </c>
      <c r="C9413" s="2" t="s">
        <v>93</v>
      </c>
      <c r="D9413" s="2" t="s">
        <v>94</v>
      </c>
      <c r="E9413" s="2" t="s">
        <v>7698</v>
      </c>
      <c r="F9413" s="2">
        <v>31201501</v>
      </c>
      <c r="G9413" s="2" t="s">
        <v>810</v>
      </c>
      <c r="H9413" s="2">
        <v>4</v>
      </c>
      <c r="I9413" s="2">
        <v>4</v>
      </c>
      <c r="J9413" s="2">
        <v>10</v>
      </c>
      <c r="K9413" s="2">
        <v>10</v>
      </c>
      <c r="L9413" s="3">
        <v>565618.9</v>
      </c>
      <c r="M9413" s="2" t="s">
        <v>0</v>
      </c>
      <c r="N9413" s="4" t="s">
        <v>21</v>
      </c>
    </row>
    <row r="9414" spans="1:14" x14ac:dyDescent="0.25">
      <c r="A9414" s="1" t="s">
        <v>363</v>
      </c>
      <c r="B9414" s="2" t="s">
        <v>86</v>
      </c>
      <c r="C9414" s="2" t="s">
        <v>93</v>
      </c>
      <c r="D9414" s="2" t="s">
        <v>94</v>
      </c>
      <c r="E9414" s="2" t="s">
        <v>7699</v>
      </c>
      <c r="F9414" s="2">
        <v>10141601</v>
      </c>
      <c r="G9414" s="2" t="s">
        <v>810</v>
      </c>
      <c r="H9414" s="2">
        <v>4</v>
      </c>
      <c r="I9414" s="2">
        <v>4</v>
      </c>
      <c r="J9414" s="2">
        <v>10</v>
      </c>
      <c r="K9414" s="2">
        <v>951</v>
      </c>
      <c r="L9414" s="3">
        <v>40740.840000000004</v>
      </c>
      <c r="M9414" s="2" t="s">
        <v>0</v>
      </c>
      <c r="N9414" s="4" t="s">
        <v>21</v>
      </c>
    </row>
    <row r="9415" spans="1:14" x14ac:dyDescent="0.25">
      <c r="A9415" s="1" t="s">
        <v>363</v>
      </c>
      <c r="B9415" s="2" t="s">
        <v>86</v>
      </c>
      <c r="C9415" s="2" t="s">
        <v>93</v>
      </c>
      <c r="D9415" s="2" t="s">
        <v>94</v>
      </c>
      <c r="E9415" s="2" t="s">
        <v>7700</v>
      </c>
      <c r="F9415" s="2">
        <v>10141601</v>
      </c>
      <c r="G9415" s="2" t="s">
        <v>810</v>
      </c>
      <c r="H9415" s="2">
        <v>4</v>
      </c>
      <c r="I9415" s="2">
        <v>4</v>
      </c>
      <c r="J9415" s="2">
        <v>10</v>
      </c>
      <c r="K9415" s="2">
        <v>998</v>
      </c>
      <c r="L9415" s="3">
        <v>237524</v>
      </c>
      <c r="M9415" s="2" t="s">
        <v>0</v>
      </c>
      <c r="N9415" s="4" t="s">
        <v>21</v>
      </c>
    </row>
    <row r="9416" spans="1:14" x14ac:dyDescent="0.25">
      <c r="A9416" s="1" t="s">
        <v>363</v>
      </c>
      <c r="B9416" s="2" t="s">
        <v>86</v>
      </c>
      <c r="C9416" s="2" t="s">
        <v>93</v>
      </c>
      <c r="D9416" s="2" t="s">
        <v>94</v>
      </c>
      <c r="E9416" s="2" t="s">
        <v>7701</v>
      </c>
      <c r="F9416" s="2">
        <v>10141601</v>
      </c>
      <c r="G9416" s="2" t="s">
        <v>810</v>
      </c>
      <c r="H9416" s="2">
        <v>4</v>
      </c>
      <c r="I9416" s="2">
        <v>4</v>
      </c>
      <c r="J9416" s="2">
        <v>10</v>
      </c>
      <c r="K9416" s="2">
        <v>952</v>
      </c>
      <c r="L9416" s="3">
        <v>26056.240000000002</v>
      </c>
      <c r="M9416" s="2" t="s">
        <v>0</v>
      </c>
      <c r="N9416" s="4" t="s">
        <v>21</v>
      </c>
    </row>
    <row r="9417" spans="1:14" x14ac:dyDescent="0.25">
      <c r="A9417" s="1" t="s">
        <v>363</v>
      </c>
      <c r="B9417" s="2" t="s">
        <v>86</v>
      </c>
      <c r="C9417" s="2" t="s">
        <v>93</v>
      </c>
      <c r="D9417" s="2" t="s">
        <v>94</v>
      </c>
      <c r="E9417" s="2" t="s">
        <v>7702</v>
      </c>
      <c r="F9417" s="2">
        <v>31201531</v>
      </c>
      <c r="G9417" s="2" t="s">
        <v>810</v>
      </c>
      <c r="H9417" s="2">
        <v>4</v>
      </c>
      <c r="I9417" s="2">
        <v>4</v>
      </c>
      <c r="J9417" s="2">
        <v>10</v>
      </c>
      <c r="K9417" s="2">
        <v>15</v>
      </c>
      <c r="L9417" s="3">
        <v>714714</v>
      </c>
      <c r="M9417" s="2" t="s">
        <v>0</v>
      </c>
      <c r="N9417" s="4" t="s">
        <v>21</v>
      </c>
    </row>
    <row r="9418" spans="1:14" x14ac:dyDescent="0.25">
      <c r="A9418" s="1" t="s">
        <v>363</v>
      </c>
      <c r="B9418" s="2" t="s">
        <v>86</v>
      </c>
      <c r="C9418" s="2" t="s">
        <v>93</v>
      </c>
      <c r="D9418" s="2" t="s">
        <v>94</v>
      </c>
      <c r="E9418" s="2" t="s">
        <v>7703</v>
      </c>
      <c r="F9418" s="2">
        <v>24121807</v>
      </c>
      <c r="G9418" s="2" t="s">
        <v>810</v>
      </c>
      <c r="H9418" s="2">
        <v>4</v>
      </c>
      <c r="I9418" s="2">
        <v>4</v>
      </c>
      <c r="J9418" s="2">
        <v>10</v>
      </c>
      <c r="K9418" s="2">
        <v>50</v>
      </c>
      <c r="L9418" s="3">
        <v>97223</v>
      </c>
      <c r="M9418" s="2" t="s">
        <v>0</v>
      </c>
      <c r="N9418" s="4" t="s">
        <v>21</v>
      </c>
    </row>
    <row r="9419" spans="1:14" x14ac:dyDescent="0.25">
      <c r="A9419" s="1" t="s">
        <v>363</v>
      </c>
      <c r="B9419" s="2" t="s">
        <v>86</v>
      </c>
      <c r="C9419" s="2" t="s">
        <v>93</v>
      </c>
      <c r="D9419" s="2" t="s">
        <v>94</v>
      </c>
      <c r="E9419" s="2" t="s">
        <v>7704</v>
      </c>
      <c r="F9419" s="2">
        <v>40141735</v>
      </c>
      <c r="G9419" s="2" t="s">
        <v>810</v>
      </c>
      <c r="H9419" s="2">
        <v>4</v>
      </c>
      <c r="I9419" s="2">
        <v>4</v>
      </c>
      <c r="J9419" s="2">
        <v>10</v>
      </c>
      <c r="K9419" s="2">
        <v>2</v>
      </c>
      <c r="L9419" s="3">
        <v>3005.94</v>
      </c>
      <c r="M9419" s="2" t="s">
        <v>0</v>
      </c>
      <c r="N9419" s="4" t="s">
        <v>21</v>
      </c>
    </row>
    <row r="9420" spans="1:14" x14ac:dyDescent="0.25">
      <c r="A9420" s="1" t="s">
        <v>363</v>
      </c>
      <c r="B9420" s="2" t="s">
        <v>1851</v>
      </c>
      <c r="C9420" s="2" t="s">
        <v>1852</v>
      </c>
      <c r="D9420" s="2" t="s">
        <v>17941</v>
      </c>
      <c r="E9420" s="2" t="s">
        <v>7705</v>
      </c>
      <c r="F9420" s="2">
        <v>24112601</v>
      </c>
      <c r="G9420" s="2" t="s">
        <v>810</v>
      </c>
      <c r="H9420" s="2">
        <v>4</v>
      </c>
      <c r="I9420" s="2">
        <v>4</v>
      </c>
      <c r="J9420" s="2">
        <v>10</v>
      </c>
      <c r="K9420" s="2">
        <v>2</v>
      </c>
      <c r="L9420" s="3">
        <v>940768.78</v>
      </c>
      <c r="M9420" s="2" t="s">
        <v>0</v>
      </c>
      <c r="N9420" s="4" t="s">
        <v>21</v>
      </c>
    </row>
    <row r="9421" spans="1:14" x14ac:dyDescent="0.25">
      <c r="A9421" s="1" t="s">
        <v>363</v>
      </c>
      <c r="B9421" s="2" t="s">
        <v>1851</v>
      </c>
      <c r="C9421" s="2" t="s">
        <v>1852</v>
      </c>
      <c r="D9421" s="2" t="s">
        <v>17941</v>
      </c>
      <c r="E9421" s="2" t="s">
        <v>7706</v>
      </c>
      <c r="F9421" s="2">
        <v>31201502</v>
      </c>
      <c r="G9421" s="2" t="s">
        <v>810</v>
      </c>
      <c r="H9421" s="2">
        <v>4</v>
      </c>
      <c r="I9421" s="2">
        <v>4</v>
      </c>
      <c r="J9421" s="2">
        <v>10</v>
      </c>
      <c r="K9421" s="2">
        <v>1</v>
      </c>
      <c r="L9421" s="3">
        <v>842214.17</v>
      </c>
      <c r="M9421" s="2" t="s">
        <v>0</v>
      </c>
      <c r="N9421" s="4" t="s">
        <v>21</v>
      </c>
    </row>
    <row r="9422" spans="1:14" x14ac:dyDescent="0.25">
      <c r="A9422" s="1" t="s">
        <v>363</v>
      </c>
      <c r="B9422" s="2" t="s">
        <v>1851</v>
      </c>
      <c r="C9422" s="2" t="s">
        <v>1852</v>
      </c>
      <c r="D9422" s="2" t="s">
        <v>17941</v>
      </c>
      <c r="E9422" s="2" t="s">
        <v>7707</v>
      </c>
      <c r="F9422" s="2">
        <v>41121703</v>
      </c>
      <c r="G9422" s="2" t="s">
        <v>810</v>
      </c>
      <c r="H9422" s="2">
        <v>4</v>
      </c>
      <c r="I9422" s="2">
        <v>4</v>
      </c>
      <c r="J9422" s="2">
        <v>10</v>
      </c>
      <c r="K9422" s="2">
        <v>2</v>
      </c>
      <c r="L9422" s="3">
        <v>1899458.96</v>
      </c>
      <c r="M9422" s="2" t="s">
        <v>0</v>
      </c>
      <c r="N9422" s="4" t="s">
        <v>21</v>
      </c>
    </row>
    <row r="9423" spans="1:14" x14ac:dyDescent="0.25">
      <c r="A9423" s="1" t="s">
        <v>363</v>
      </c>
      <c r="B9423" s="2" t="s">
        <v>1851</v>
      </c>
      <c r="C9423" s="2" t="s">
        <v>1895</v>
      </c>
      <c r="D9423" s="2" t="s">
        <v>17946</v>
      </c>
      <c r="E9423" s="2" t="s">
        <v>7708</v>
      </c>
      <c r="F9423" s="2">
        <v>31191506</v>
      </c>
      <c r="G9423" s="2" t="s">
        <v>810</v>
      </c>
      <c r="H9423" s="2">
        <v>4</v>
      </c>
      <c r="I9423" s="2">
        <v>4</v>
      </c>
      <c r="J9423" s="2">
        <v>10</v>
      </c>
      <c r="K9423" s="2">
        <v>100</v>
      </c>
      <c r="L9423" s="3">
        <v>933317</v>
      </c>
      <c r="M9423" s="2" t="s">
        <v>0</v>
      </c>
      <c r="N9423" s="4" t="s">
        <v>21</v>
      </c>
    </row>
    <row r="9424" spans="1:14" x14ac:dyDescent="0.25">
      <c r="A9424" s="1" t="s">
        <v>363</v>
      </c>
      <c r="B9424" s="2" t="s">
        <v>1851</v>
      </c>
      <c r="C9424" s="2" t="s">
        <v>1895</v>
      </c>
      <c r="D9424" s="2" t="s">
        <v>17946</v>
      </c>
      <c r="E9424" s="2" t="s">
        <v>7709</v>
      </c>
      <c r="F9424" s="2">
        <v>31191506</v>
      </c>
      <c r="G9424" s="2" t="s">
        <v>810</v>
      </c>
      <c r="H9424" s="2">
        <v>4</v>
      </c>
      <c r="I9424" s="2">
        <v>4</v>
      </c>
      <c r="J9424" s="2">
        <v>10</v>
      </c>
      <c r="K9424" s="2">
        <v>100</v>
      </c>
      <c r="L9424" s="3">
        <v>1370642</v>
      </c>
      <c r="M9424" s="2" t="s">
        <v>0</v>
      </c>
      <c r="N9424" s="4" t="s">
        <v>21</v>
      </c>
    </row>
    <row r="9425" spans="1:14" x14ac:dyDescent="0.25">
      <c r="A9425" s="1" t="s">
        <v>363</v>
      </c>
      <c r="B9425" s="2" t="s">
        <v>1851</v>
      </c>
      <c r="C9425" s="2" t="s">
        <v>1895</v>
      </c>
      <c r="D9425" s="2" t="s">
        <v>17946</v>
      </c>
      <c r="E9425" s="2" t="s">
        <v>7710</v>
      </c>
      <c r="F9425" s="2">
        <v>27112742</v>
      </c>
      <c r="G9425" s="2" t="s">
        <v>810</v>
      </c>
      <c r="H9425" s="2">
        <v>4</v>
      </c>
      <c r="I9425" s="2">
        <v>4</v>
      </c>
      <c r="J9425" s="2">
        <v>10</v>
      </c>
      <c r="K9425" s="2">
        <v>988</v>
      </c>
      <c r="L9425" s="3">
        <v>1482582.92</v>
      </c>
      <c r="M9425" s="2" t="s">
        <v>0</v>
      </c>
      <c r="N9425" s="4" t="s">
        <v>21</v>
      </c>
    </row>
    <row r="9426" spans="1:14" x14ac:dyDescent="0.25">
      <c r="A9426" s="1" t="s">
        <v>363</v>
      </c>
      <c r="B9426" s="2" t="s">
        <v>1851</v>
      </c>
      <c r="C9426" s="2" t="s">
        <v>1895</v>
      </c>
      <c r="D9426" s="2" t="s">
        <v>17946</v>
      </c>
      <c r="E9426" s="2" t="s">
        <v>7711</v>
      </c>
      <c r="F9426" s="2">
        <v>23131500</v>
      </c>
      <c r="G9426" s="2" t="s">
        <v>810</v>
      </c>
      <c r="H9426" s="2">
        <v>4</v>
      </c>
      <c r="I9426" s="2">
        <v>4</v>
      </c>
      <c r="J9426" s="2">
        <v>10</v>
      </c>
      <c r="K9426" s="2">
        <v>2</v>
      </c>
      <c r="L9426" s="3">
        <v>44282.28</v>
      </c>
      <c r="M9426" s="2" t="s">
        <v>0</v>
      </c>
      <c r="N9426" s="4" t="s">
        <v>21</v>
      </c>
    </row>
    <row r="9427" spans="1:14" x14ac:dyDescent="0.25">
      <c r="A9427" s="1" t="s">
        <v>363</v>
      </c>
      <c r="B9427" s="2" t="s">
        <v>1851</v>
      </c>
      <c r="C9427" s="2" t="s">
        <v>1895</v>
      </c>
      <c r="D9427" s="2" t="s">
        <v>17946</v>
      </c>
      <c r="E9427" s="2" t="s">
        <v>7712</v>
      </c>
      <c r="F9427" s="2">
        <v>31191500</v>
      </c>
      <c r="G9427" s="2" t="s">
        <v>810</v>
      </c>
      <c r="H9427" s="2">
        <v>4</v>
      </c>
      <c r="I9427" s="2">
        <v>4</v>
      </c>
      <c r="J9427" s="2">
        <v>10</v>
      </c>
      <c r="K9427" s="2">
        <v>16</v>
      </c>
      <c r="L9427" s="3">
        <v>3195140.48</v>
      </c>
      <c r="M9427" s="2" t="s">
        <v>0</v>
      </c>
      <c r="N9427" s="4" t="s">
        <v>21</v>
      </c>
    </row>
    <row r="9428" spans="1:14" x14ac:dyDescent="0.25">
      <c r="A9428" s="1" t="s">
        <v>363</v>
      </c>
      <c r="B9428" s="2" t="s">
        <v>103</v>
      </c>
      <c r="C9428" s="2" t="s">
        <v>104</v>
      </c>
      <c r="D9428" s="2" t="s">
        <v>105</v>
      </c>
      <c r="E9428" s="2" t="s">
        <v>7713</v>
      </c>
      <c r="F9428" s="2">
        <v>47131600</v>
      </c>
      <c r="G9428" s="2" t="s">
        <v>490</v>
      </c>
      <c r="H9428" s="2">
        <v>3</v>
      </c>
      <c r="I9428" s="2">
        <v>3</v>
      </c>
      <c r="J9428" s="2">
        <v>10</v>
      </c>
      <c r="K9428" s="2">
        <v>1</v>
      </c>
      <c r="L9428" s="3">
        <v>2124150</v>
      </c>
      <c r="M9428" s="2" t="s">
        <v>0</v>
      </c>
      <c r="N9428" s="4" t="s">
        <v>21</v>
      </c>
    </row>
    <row r="9429" spans="1:14" x14ac:dyDescent="0.25">
      <c r="A9429" s="1" t="s">
        <v>363</v>
      </c>
      <c r="B9429" s="2" t="s">
        <v>103</v>
      </c>
      <c r="C9429" s="2" t="s">
        <v>104</v>
      </c>
      <c r="D9429" s="2" t="s">
        <v>105</v>
      </c>
      <c r="E9429" s="2" t="s">
        <v>7714</v>
      </c>
      <c r="F9429" s="2">
        <v>47131600</v>
      </c>
      <c r="G9429" s="2" t="s">
        <v>490</v>
      </c>
      <c r="H9429" s="2">
        <v>3</v>
      </c>
      <c r="I9429" s="2">
        <v>3</v>
      </c>
      <c r="J9429" s="2">
        <v>10</v>
      </c>
      <c r="K9429" s="2">
        <v>1</v>
      </c>
      <c r="L9429" s="3">
        <v>857157</v>
      </c>
      <c r="M9429" s="2" t="s">
        <v>0</v>
      </c>
      <c r="N9429" s="4" t="s">
        <v>21</v>
      </c>
    </row>
    <row r="9430" spans="1:14" x14ac:dyDescent="0.25">
      <c r="A9430" s="1" t="s">
        <v>363</v>
      </c>
      <c r="B9430" s="2" t="s">
        <v>103</v>
      </c>
      <c r="C9430" s="2" t="s">
        <v>104</v>
      </c>
      <c r="D9430" s="2" t="s">
        <v>105</v>
      </c>
      <c r="E9430" s="2" t="s">
        <v>7715</v>
      </c>
      <c r="F9430" s="2">
        <v>40141742</v>
      </c>
      <c r="G9430" s="2" t="s">
        <v>810</v>
      </c>
      <c r="H9430" s="2">
        <v>4</v>
      </c>
      <c r="I9430" s="2">
        <v>4</v>
      </c>
      <c r="J9430" s="2">
        <v>10</v>
      </c>
      <c r="K9430" s="2">
        <v>75</v>
      </c>
      <c r="L9430" s="3">
        <v>197867.25</v>
      </c>
      <c r="M9430" s="2" t="s">
        <v>0</v>
      </c>
      <c r="N9430" s="4" t="s">
        <v>21</v>
      </c>
    </row>
    <row r="9431" spans="1:14" x14ac:dyDescent="0.25">
      <c r="A9431" s="1" t="s">
        <v>363</v>
      </c>
      <c r="B9431" s="2" t="s">
        <v>103</v>
      </c>
      <c r="C9431" s="2" t="s">
        <v>104</v>
      </c>
      <c r="D9431" s="2" t="s">
        <v>105</v>
      </c>
      <c r="E9431" s="2" t="s">
        <v>7716</v>
      </c>
      <c r="F9431" s="2">
        <v>31211904</v>
      </c>
      <c r="G9431" s="2" t="s">
        <v>810</v>
      </c>
      <c r="H9431" s="2">
        <v>4</v>
      </c>
      <c r="I9431" s="2">
        <v>4</v>
      </c>
      <c r="J9431" s="2">
        <v>10</v>
      </c>
      <c r="K9431" s="2">
        <v>152</v>
      </c>
      <c r="L9431" s="3">
        <v>136021.76000000001</v>
      </c>
      <c r="M9431" s="2" t="s">
        <v>0</v>
      </c>
      <c r="N9431" s="4" t="s">
        <v>21</v>
      </c>
    </row>
    <row r="9432" spans="1:14" x14ac:dyDescent="0.25">
      <c r="A9432" s="1" t="s">
        <v>363</v>
      </c>
      <c r="B9432" s="2" t="s">
        <v>103</v>
      </c>
      <c r="C9432" s="2" t="s">
        <v>104</v>
      </c>
      <c r="D9432" s="2" t="s">
        <v>105</v>
      </c>
      <c r="E9432" s="2" t="s">
        <v>7717</v>
      </c>
      <c r="F9432" s="2">
        <v>31211904</v>
      </c>
      <c r="G9432" s="2" t="s">
        <v>810</v>
      </c>
      <c r="H9432" s="2">
        <v>4</v>
      </c>
      <c r="I9432" s="2">
        <v>4</v>
      </c>
      <c r="J9432" s="2">
        <v>10</v>
      </c>
      <c r="K9432" s="2">
        <v>155</v>
      </c>
      <c r="L9432" s="3">
        <v>201234.94999999998</v>
      </c>
      <c r="M9432" s="2" t="s">
        <v>0</v>
      </c>
      <c r="N9432" s="4" t="s">
        <v>21</v>
      </c>
    </row>
    <row r="9433" spans="1:14" x14ac:dyDescent="0.25">
      <c r="A9433" s="1" t="s">
        <v>363</v>
      </c>
      <c r="B9433" s="2" t="s">
        <v>103</v>
      </c>
      <c r="C9433" s="2" t="s">
        <v>104</v>
      </c>
      <c r="D9433" s="2" t="s">
        <v>105</v>
      </c>
      <c r="E9433" s="2" t="s">
        <v>7718</v>
      </c>
      <c r="F9433" s="2">
        <v>31211904</v>
      </c>
      <c r="G9433" s="2" t="s">
        <v>810</v>
      </c>
      <c r="H9433" s="2">
        <v>4</v>
      </c>
      <c r="I9433" s="2">
        <v>4</v>
      </c>
      <c r="J9433" s="2">
        <v>10</v>
      </c>
      <c r="K9433" s="2">
        <v>151</v>
      </c>
      <c r="L9433" s="3">
        <v>233956.38</v>
      </c>
      <c r="M9433" s="2" t="s">
        <v>0</v>
      </c>
      <c r="N9433" s="4" t="s">
        <v>21</v>
      </c>
    </row>
    <row r="9434" spans="1:14" x14ac:dyDescent="0.25">
      <c r="A9434" s="1" t="s">
        <v>363</v>
      </c>
      <c r="B9434" s="2" t="s">
        <v>103</v>
      </c>
      <c r="C9434" s="2" t="s">
        <v>104</v>
      </c>
      <c r="D9434" s="2" t="s">
        <v>105</v>
      </c>
      <c r="E9434" s="2" t="s">
        <v>7719</v>
      </c>
      <c r="F9434" s="2">
        <v>47131604</v>
      </c>
      <c r="G9434" s="2" t="s">
        <v>810</v>
      </c>
      <c r="H9434" s="2">
        <v>4</v>
      </c>
      <c r="I9434" s="2">
        <v>4</v>
      </c>
      <c r="J9434" s="2">
        <v>10</v>
      </c>
      <c r="K9434" s="2">
        <v>8</v>
      </c>
      <c r="L9434" s="3">
        <v>783191.36</v>
      </c>
      <c r="M9434" s="2" t="s">
        <v>0</v>
      </c>
      <c r="N9434" s="4" t="s">
        <v>21</v>
      </c>
    </row>
    <row r="9435" spans="1:14" x14ac:dyDescent="0.25">
      <c r="A9435" s="1" t="s">
        <v>363</v>
      </c>
      <c r="B9435" s="2" t="s">
        <v>103</v>
      </c>
      <c r="C9435" s="2" t="s">
        <v>104</v>
      </c>
      <c r="D9435" s="2" t="s">
        <v>105</v>
      </c>
      <c r="E9435" s="2" t="s">
        <v>7720</v>
      </c>
      <c r="F9435" s="2">
        <v>47131600</v>
      </c>
      <c r="G9435" s="2" t="s">
        <v>810</v>
      </c>
      <c r="H9435" s="2">
        <v>4</v>
      </c>
      <c r="I9435" s="2">
        <v>4</v>
      </c>
      <c r="J9435" s="2">
        <v>10</v>
      </c>
      <c r="K9435" s="2">
        <v>5</v>
      </c>
      <c r="L9435" s="3">
        <v>60690</v>
      </c>
      <c r="M9435" s="2" t="s">
        <v>0</v>
      </c>
      <c r="N9435" s="4" t="s">
        <v>21</v>
      </c>
    </row>
    <row r="9436" spans="1:14" x14ac:dyDescent="0.25">
      <c r="A9436" s="1" t="s">
        <v>363</v>
      </c>
      <c r="B9436" s="2" t="s">
        <v>103</v>
      </c>
      <c r="C9436" s="2" t="s">
        <v>104</v>
      </c>
      <c r="D9436" s="2" t="s">
        <v>105</v>
      </c>
      <c r="E9436" s="2" t="s">
        <v>7721</v>
      </c>
      <c r="F9436" s="2">
        <v>12131706</v>
      </c>
      <c r="G9436" s="2" t="s">
        <v>810</v>
      </c>
      <c r="H9436" s="2">
        <v>4</v>
      </c>
      <c r="I9436" s="2">
        <v>4</v>
      </c>
      <c r="J9436" s="2">
        <v>10</v>
      </c>
      <c r="K9436" s="2">
        <v>20</v>
      </c>
      <c r="L9436" s="3">
        <v>211106</v>
      </c>
      <c r="M9436" s="2" t="s">
        <v>0</v>
      </c>
      <c r="N9436" s="4" t="s">
        <v>21</v>
      </c>
    </row>
    <row r="9437" spans="1:14" x14ac:dyDescent="0.25">
      <c r="A9437" s="1" t="s">
        <v>363</v>
      </c>
      <c r="B9437" s="2" t="s">
        <v>103</v>
      </c>
      <c r="C9437" s="2" t="s">
        <v>104</v>
      </c>
      <c r="D9437" s="2" t="s">
        <v>105</v>
      </c>
      <c r="E9437" s="2" t="s">
        <v>7722</v>
      </c>
      <c r="F9437" s="2">
        <v>47131600</v>
      </c>
      <c r="G9437" s="2" t="s">
        <v>810</v>
      </c>
      <c r="H9437" s="2">
        <v>4</v>
      </c>
      <c r="I9437" s="2">
        <v>4</v>
      </c>
      <c r="J9437" s="2">
        <v>10</v>
      </c>
      <c r="K9437" s="2">
        <v>10</v>
      </c>
      <c r="L9437" s="3">
        <v>1101368.8</v>
      </c>
      <c r="M9437" s="2" t="s">
        <v>0</v>
      </c>
      <c r="N9437" s="4" t="s">
        <v>21</v>
      </c>
    </row>
    <row r="9438" spans="1:14" x14ac:dyDescent="0.25">
      <c r="A9438" s="1" t="s">
        <v>363</v>
      </c>
      <c r="B9438" s="2" t="s">
        <v>2048</v>
      </c>
      <c r="C9438" s="2" t="s">
        <v>2048</v>
      </c>
      <c r="D9438" s="2" t="s">
        <v>17948</v>
      </c>
      <c r="E9438" s="2" t="s">
        <v>7723</v>
      </c>
      <c r="F9438" s="2">
        <v>30102006</v>
      </c>
      <c r="G9438" s="2" t="s">
        <v>810</v>
      </c>
      <c r="H9438" s="2">
        <v>4</v>
      </c>
      <c r="I9438" s="2">
        <v>4</v>
      </c>
      <c r="J9438" s="2">
        <v>10</v>
      </c>
      <c r="K9438" s="2">
        <v>1</v>
      </c>
      <c r="L9438" s="3">
        <v>530217.59</v>
      </c>
      <c r="M9438" s="2" t="s">
        <v>0</v>
      </c>
      <c r="N9438" s="4" t="s">
        <v>21</v>
      </c>
    </row>
    <row r="9439" spans="1:14" x14ac:dyDescent="0.25">
      <c r="A9439" s="1" t="s">
        <v>363</v>
      </c>
      <c r="B9439" s="2" t="s">
        <v>2048</v>
      </c>
      <c r="C9439" s="2" t="s">
        <v>2048</v>
      </c>
      <c r="D9439" s="2" t="s">
        <v>17948</v>
      </c>
      <c r="E9439" s="2" t="s">
        <v>7724</v>
      </c>
      <c r="F9439" s="2">
        <v>30102006</v>
      </c>
      <c r="G9439" s="2" t="s">
        <v>810</v>
      </c>
      <c r="H9439" s="2">
        <v>4</v>
      </c>
      <c r="I9439" s="2">
        <v>4</v>
      </c>
      <c r="J9439" s="2">
        <v>10</v>
      </c>
      <c r="K9439" s="2">
        <v>3</v>
      </c>
      <c r="L9439" s="3">
        <v>1911488.67</v>
      </c>
      <c r="M9439" s="2" t="s">
        <v>0</v>
      </c>
      <c r="N9439" s="4" t="s">
        <v>21</v>
      </c>
    </row>
    <row r="9440" spans="1:14" x14ac:dyDescent="0.25">
      <c r="A9440" s="1" t="s">
        <v>363</v>
      </c>
      <c r="B9440" s="2" t="s">
        <v>2048</v>
      </c>
      <c r="C9440" s="2" t="s">
        <v>2048</v>
      </c>
      <c r="D9440" s="2" t="s">
        <v>17948</v>
      </c>
      <c r="E9440" s="2" t="s">
        <v>7725</v>
      </c>
      <c r="F9440" s="2">
        <v>30102006</v>
      </c>
      <c r="G9440" s="2" t="s">
        <v>810</v>
      </c>
      <c r="H9440" s="2">
        <v>4</v>
      </c>
      <c r="I9440" s="2">
        <v>4</v>
      </c>
      <c r="J9440" s="2">
        <v>10</v>
      </c>
      <c r="K9440" s="2">
        <v>2</v>
      </c>
      <c r="L9440" s="3">
        <v>1687943.6</v>
      </c>
      <c r="M9440" s="2" t="s">
        <v>0</v>
      </c>
      <c r="N9440" s="4" t="s">
        <v>21</v>
      </c>
    </row>
    <row r="9441" spans="1:14" x14ac:dyDescent="0.25">
      <c r="A9441" s="1" t="s">
        <v>363</v>
      </c>
      <c r="B9441" s="2" t="s">
        <v>2048</v>
      </c>
      <c r="C9441" s="2" t="s">
        <v>2048</v>
      </c>
      <c r="D9441" s="2" t="s">
        <v>17948</v>
      </c>
      <c r="E9441" s="2" t="s">
        <v>7726</v>
      </c>
      <c r="F9441" s="2">
        <v>30102006</v>
      </c>
      <c r="G9441" s="2" t="s">
        <v>810</v>
      </c>
      <c r="H9441" s="2">
        <v>4</v>
      </c>
      <c r="I9441" s="2">
        <v>4</v>
      </c>
      <c r="J9441" s="2">
        <v>10</v>
      </c>
      <c r="K9441" s="2">
        <v>1</v>
      </c>
      <c r="L9441" s="3">
        <v>1749190.52</v>
      </c>
      <c r="M9441" s="2" t="s">
        <v>0</v>
      </c>
      <c r="N9441" s="4" t="s">
        <v>21</v>
      </c>
    </row>
    <row r="9442" spans="1:14" x14ac:dyDescent="0.25">
      <c r="A9442" s="1" t="s">
        <v>363</v>
      </c>
      <c r="B9442" s="2" t="s">
        <v>2048</v>
      </c>
      <c r="C9442" s="2" t="s">
        <v>2048</v>
      </c>
      <c r="D9442" s="2" t="s">
        <v>17948</v>
      </c>
      <c r="E9442" s="2" t="s">
        <v>7727</v>
      </c>
      <c r="F9442" s="2">
        <v>30102006</v>
      </c>
      <c r="G9442" s="2" t="s">
        <v>810</v>
      </c>
      <c r="H9442" s="2">
        <v>4</v>
      </c>
      <c r="I9442" s="2">
        <v>4</v>
      </c>
      <c r="J9442" s="2">
        <v>10</v>
      </c>
      <c r="K9442" s="2">
        <v>1</v>
      </c>
      <c r="L9442" s="3">
        <v>1390424.56</v>
      </c>
      <c r="M9442" s="2" t="s">
        <v>0</v>
      </c>
      <c r="N9442" s="4" t="s">
        <v>21</v>
      </c>
    </row>
    <row r="9443" spans="1:14" x14ac:dyDescent="0.25">
      <c r="A9443" s="1" t="s">
        <v>363</v>
      </c>
      <c r="B9443" s="2" t="s">
        <v>2048</v>
      </c>
      <c r="C9443" s="2" t="s">
        <v>2048</v>
      </c>
      <c r="D9443" s="2" t="s">
        <v>17948</v>
      </c>
      <c r="E9443" s="2" t="s">
        <v>7728</v>
      </c>
      <c r="F9443" s="2">
        <v>30102006</v>
      </c>
      <c r="G9443" s="2" t="s">
        <v>810</v>
      </c>
      <c r="H9443" s="2">
        <v>4</v>
      </c>
      <c r="I9443" s="2">
        <v>4</v>
      </c>
      <c r="J9443" s="2">
        <v>10</v>
      </c>
      <c r="K9443" s="2">
        <v>2</v>
      </c>
      <c r="L9443" s="3">
        <v>2288998.3199999998</v>
      </c>
      <c r="M9443" s="2" t="s">
        <v>0</v>
      </c>
      <c r="N9443" s="4" t="s">
        <v>21</v>
      </c>
    </row>
    <row r="9444" spans="1:14" x14ac:dyDescent="0.25">
      <c r="A9444" s="1" t="s">
        <v>363</v>
      </c>
      <c r="B9444" s="2" t="s">
        <v>2048</v>
      </c>
      <c r="C9444" s="2" t="s">
        <v>2048</v>
      </c>
      <c r="D9444" s="2" t="s">
        <v>17948</v>
      </c>
      <c r="E9444" s="2" t="s">
        <v>7729</v>
      </c>
      <c r="F9444" s="2">
        <v>30102006</v>
      </c>
      <c r="G9444" s="2" t="s">
        <v>810</v>
      </c>
      <c r="H9444" s="2">
        <v>4</v>
      </c>
      <c r="I9444" s="2">
        <v>4</v>
      </c>
      <c r="J9444" s="2">
        <v>10</v>
      </c>
      <c r="K9444" s="2">
        <v>2</v>
      </c>
      <c r="L9444" s="3">
        <v>1874878.32</v>
      </c>
      <c r="M9444" s="2" t="s">
        <v>0</v>
      </c>
      <c r="N9444" s="4" t="s">
        <v>21</v>
      </c>
    </row>
    <row r="9445" spans="1:14" x14ac:dyDescent="0.25">
      <c r="A9445" s="1" t="s">
        <v>363</v>
      </c>
      <c r="B9445" s="2" t="s">
        <v>2048</v>
      </c>
      <c r="C9445" s="2" t="s">
        <v>2048</v>
      </c>
      <c r="D9445" s="2" t="s">
        <v>17948</v>
      </c>
      <c r="E9445" s="2" t="s">
        <v>7730</v>
      </c>
      <c r="F9445" s="2">
        <v>30102006</v>
      </c>
      <c r="G9445" s="2" t="s">
        <v>810</v>
      </c>
      <c r="H9445" s="2">
        <v>4</v>
      </c>
      <c r="I9445" s="2">
        <v>4</v>
      </c>
      <c r="J9445" s="2">
        <v>10</v>
      </c>
      <c r="K9445" s="2">
        <v>1</v>
      </c>
      <c r="L9445" s="3">
        <v>544823.65</v>
      </c>
      <c r="M9445" s="2" t="s">
        <v>0</v>
      </c>
      <c r="N9445" s="4" t="s">
        <v>21</v>
      </c>
    </row>
    <row r="9446" spans="1:14" x14ac:dyDescent="0.25">
      <c r="A9446" s="1" t="s">
        <v>363</v>
      </c>
      <c r="B9446" s="2" t="s">
        <v>2048</v>
      </c>
      <c r="C9446" s="2" t="s">
        <v>2048</v>
      </c>
      <c r="D9446" s="2" t="s">
        <v>17948</v>
      </c>
      <c r="E9446" s="2" t="s">
        <v>7731</v>
      </c>
      <c r="F9446" s="2">
        <v>26121520</v>
      </c>
      <c r="G9446" s="2" t="s">
        <v>810</v>
      </c>
      <c r="H9446" s="2">
        <v>4</v>
      </c>
      <c r="I9446" s="2">
        <v>4</v>
      </c>
      <c r="J9446" s="2">
        <v>10</v>
      </c>
      <c r="K9446" s="2">
        <v>1</v>
      </c>
      <c r="L9446" s="3">
        <v>138776.60999999999</v>
      </c>
      <c r="M9446" s="2" t="s">
        <v>0</v>
      </c>
      <c r="N9446" s="4" t="s">
        <v>21</v>
      </c>
    </row>
    <row r="9447" spans="1:14" x14ac:dyDescent="0.25">
      <c r="A9447" s="1" t="s">
        <v>363</v>
      </c>
      <c r="B9447" s="2" t="s">
        <v>2048</v>
      </c>
      <c r="C9447" s="2" t="s">
        <v>2048</v>
      </c>
      <c r="D9447" s="2" t="s">
        <v>17948</v>
      </c>
      <c r="E9447" s="2" t="s">
        <v>7732</v>
      </c>
      <c r="F9447" s="2">
        <v>40171607</v>
      </c>
      <c r="G9447" s="2" t="s">
        <v>810</v>
      </c>
      <c r="H9447" s="2">
        <v>4</v>
      </c>
      <c r="I9447" s="2">
        <v>4</v>
      </c>
      <c r="J9447" s="2">
        <v>10</v>
      </c>
      <c r="K9447" s="2">
        <v>2</v>
      </c>
      <c r="L9447" s="3">
        <v>361084.08</v>
      </c>
      <c r="M9447" s="2" t="s">
        <v>0</v>
      </c>
      <c r="N9447" s="4" t="s">
        <v>21</v>
      </c>
    </row>
    <row r="9448" spans="1:14" x14ac:dyDescent="0.25">
      <c r="A9448" s="1" t="s">
        <v>363</v>
      </c>
      <c r="B9448" s="2" t="s">
        <v>2048</v>
      </c>
      <c r="C9448" s="2" t="s">
        <v>2048</v>
      </c>
      <c r="D9448" s="2" t="s">
        <v>17948</v>
      </c>
      <c r="E9448" s="2" t="s">
        <v>7733</v>
      </c>
      <c r="F9448" s="2">
        <v>23271804</v>
      </c>
      <c r="G9448" s="2" t="s">
        <v>810</v>
      </c>
      <c r="H9448" s="2">
        <v>4</v>
      </c>
      <c r="I9448" s="2">
        <v>4</v>
      </c>
      <c r="J9448" s="2">
        <v>10</v>
      </c>
      <c r="K9448" s="2">
        <v>2</v>
      </c>
      <c r="L9448" s="3">
        <v>351054.76</v>
      </c>
      <c r="M9448" s="2" t="s">
        <v>0</v>
      </c>
      <c r="N9448" s="4" t="s">
        <v>21</v>
      </c>
    </row>
    <row r="9449" spans="1:14" x14ac:dyDescent="0.25">
      <c r="A9449" s="1" t="s">
        <v>363</v>
      </c>
      <c r="B9449" s="2" t="s">
        <v>2048</v>
      </c>
      <c r="C9449" s="2" t="s">
        <v>2048</v>
      </c>
      <c r="D9449" s="2" t="s">
        <v>17948</v>
      </c>
      <c r="E9449" s="2" t="s">
        <v>7734</v>
      </c>
      <c r="F9449" s="2">
        <v>30102209</v>
      </c>
      <c r="G9449" s="2" t="s">
        <v>810</v>
      </c>
      <c r="H9449" s="2">
        <v>4</v>
      </c>
      <c r="I9449" s="2">
        <v>4</v>
      </c>
      <c r="J9449" s="2">
        <v>10</v>
      </c>
      <c r="K9449" s="2">
        <v>2</v>
      </c>
      <c r="L9449" s="3">
        <v>752258.5</v>
      </c>
      <c r="M9449" s="2" t="s">
        <v>0</v>
      </c>
      <c r="N9449" s="4" t="s">
        <v>21</v>
      </c>
    </row>
    <row r="9450" spans="1:14" x14ac:dyDescent="0.25">
      <c r="A9450" s="1" t="s">
        <v>363</v>
      </c>
      <c r="B9450" s="2" t="s">
        <v>113</v>
      </c>
      <c r="C9450" s="2" t="s">
        <v>113</v>
      </c>
      <c r="D9450" s="2" t="s">
        <v>114</v>
      </c>
      <c r="E9450" s="2" t="s">
        <v>7735</v>
      </c>
      <c r="F9450" s="2">
        <v>27112800</v>
      </c>
      <c r="G9450" s="2" t="s">
        <v>490</v>
      </c>
      <c r="H9450" s="2">
        <v>3</v>
      </c>
      <c r="I9450" s="2">
        <v>4</v>
      </c>
      <c r="J9450" s="2">
        <v>10</v>
      </c>
      <c r="K9450" s="2">
        <v>1</v>
      </c>
      <c r="L9450" s="3">
        <v>141491</v>
      </c>
      <c r="M9450" s="2" t="s">
        <v>0</v>
      </c>
      <c r="N9450" s="4" t="s">
        <v>21</v>
      </c>
    </row>
    <row r="9451" spans="1:14" x14ac:dyDescent="0.25">
      <c r="A9451" s="1" t="s">
        <v>363</v>
      </c>
      <c r="B9451" s="2" t="s">
        <v>113</v>
      </c>
      <c r="C9451" s="2" t="s">
        <v>113</v>
      </c>
      <c r="D9451" s="2" t="s">
        <v>114</v>
      </c>
      <c r="E9451" s="2" t="s">
        <v>7736</v>
      </c>
      <c r="F9451" s="2">
        <v>27112800</v>
      </c>
      <c r="G9451" s="2" t="s">
        <v>490</v>
      </c>
      <c r="H9451" s="2">
        <v>3</v>
      </c>
      <c r="I9451" s="2">
        <v>4</v>
      </c>
      <c r="J9451" s="2">
        <v>10</v>
      </c>
      <c r="K9451" s="2">
        <v>1</v>
      </c>
      <c r="L9451" s="3">
        <v>85870.399999999994</v>
      </c>
      <c r="M9451" s="2" t="s">
        <v>0</v>
      </c>
      <c r="N9451" s="4" t="s">
        <v>21</v>
      </c>
    </row>
    <row r="9452" spans="1:14" x14ac:dyDescent="0.25">
      <c r="A9452" s="1" t="s">
        <v>363</v>
      </c>
      <c r="B9452" s="2" t="s">
        <v>113</v>
      </c>
      <c r="C9452" s="2" t="s">
        <v>113</v>
      </c>
      <c r="D9452" s="2" t="s">
        <v>114</v>
      </c>
      <c r="E9452" s="2" t="s">
        <v>7737</v>
      </c>
      <c r="F9452" s="2">
        <v>22101703</v>
      </c>
      <c r="G9452" s="2" t="s">
        <v>490</v>
      </c>
      <c r="H9452" s="2">
        <v>3</v>
      </c>
      <c r="I9452" s="2">
        <v>4</v>
      </c>
      <c r="J9452" s="2">
        <v>10</v>
      </c>
      <c r="K9452" s="2">
        <v>2</v>
      </c>
      <c r="L9452" s="3">
        <v>20710.879999999997</v>
      </c>
      <c r="M9452" s="2" t="s">
        <v>0</v>
      </c>
      <c r="N9452" s="4" t="s">
        <v>21</v>
      </c>
    </row>
    <row r="9453" spans="1:14" x14ac:dyDescent="0.25">
      <c r="A9453" s="1" t="s">
        <v>363</v>
      </c>
      <c r="B9453" s="2" t="s">
        <v>113</v>
      </c>
      <c r="C9453" s="2" t="s">
        <v>113</v>
      </c>
      <c r="D9453" s="2" t="s">
        <v>114</v>
      </c>
      <c r="E9453" s="2" t="s">
        <v>7738</v>
      </c>
      <c r="F9453" s="2">
        <v>24112600</v>
      </c>
      <c r="G9453" s="2" t="s">
        <v>810</v>
      </c>
      <c r="H9453" s="2">
        <v>4</v>
      </c>
      <c r="I9453" s="2">
        <v>4</v>
      </c>
      <c r="J9453" s="2">
        <v>10</v>
      </c>
      <c r="K9453" s="2">
        <v>1</v>
      </c>
      <c r="L9453" s="3">
        <v>277684.12</v>
      </c>
      <c r="M9453" s="2" t="s">
        <v>0</v>
      </c>
      <c r="N9453" s="4" t="s">
        <v>21</v>
      </c>
    </row>
    <row r="9454" spans="1:14" x14ac:dyDescent="0.25">
      <c r="A9454" s="1" t="s">
        <v>363</v>
      </c>
      <c r="B9454" s="2" t="s">
        <v>113</v>
      </c>
      <c r="C9454" s="2" t="s">
        <v>113</v>
      </c>
      <c r="D9454" s="2" t="s">
        <v>114</v>
      </c>
      <c r="E9454" s="2" t="s">
        <v>7739</v>
      </c>
      <c r="F9454" s="2">
        <v>24112600</v>
      </c>
      <c r="G9454" s="2" t="s">
        <v>810</v>
      </c>
      <c r="H9454" s="2">
        <v>4</v>
      </c>
      <c r="I9454" s="2">
        <v>4</v>
      </c>
      <c r="J9454" s="2">
        <v>10</v>
      </c>
      <c r="K9454" s="2">
        <v>1</v>
      </c>
      <c r="L9454" s="3">
        <v>254846.83000000002</v>
      </c>
      <c r="M9454" s="2" t="s">
        <v>0</v>
      </c>
      <c r="N9454" s="4" t="s">
        <v>21</v>
      </c>
    </row>
    <row r="9455" spans="1:14" x14ac:dyDescent="0.25">
      <c r="A9455" s="1" t="s">
        <v>363</v>
      </c>
      <c r="B9455" s="2" t="s">
        <v>113</v>
      </c>
      <c r="C9455" s="2" t="s">
        <v>113</v>
      </c>
      <c r="D9455" s="2" t="s">
        <v>114</v>
      </c>
      <c r="E9455" s="2" t="s">
        <v>7740</v>
      </c>
      <c r="F9455" s="2">
        <v>27111709</v>
      </c>
      <c r="G9455" s="2" t="s">
        <v>810</v>
      </c>
      <c r="H9455" s="2">
        <v>4</v>
      </c>
      <c r="I9455" s="2">
        <v>4</v>
      </c>
      <c r="J9455" s="2">
        <v>10</v>
      </c>
      <c r="K9455" s="2">
        <v>1</v>
      </c>
      <c r="L9455" s="3">
        <v>1001946.6799999999</v>
      </c>
      <c r="M9455" s="2" t="s">
        <v>0</v>
      </c>
      <c r="N9455" s="4" t="s">
        <v>21</v>
      </c>
    </row>
    <row r="9456" spans="1:14" x14ac:dyDescent="0.25">
      <c r="A9456" s="1" t="s">
        <v>363</v>
      </c>
      <c r="B9456" s="2" t="s">
        <v>113</v>
      </c>
      <c r="C9456" s="2" t="s">
        <v>113</v>
      </c>
      <c r="D9456" s="2" t="s">
        <v>114</v>
      </c>
      <c r="E9456" s="2" t="s">
        <v>7741</v>
      </c>
      <c r="F9456" s="2">
        <v>27111709</v>
      </c>
      <c r="G9456" s="2" t="s">
        <v>810</v>
      </c>
      <c r="H9456" s="2">
        <v>4</v>
      </c>
      <c r="I9456" s="2">
        <v>4</v>
      </c>
      <c r="J9456" s="2">
        <v>10</v>
      </c>
      <c r="K9456" s="2">
        <v>1</v>
      </c>
      <c r="L9456" s="3">
        <v>1045397.15</v>
      </c>
      <c r="M9456" s="2" t="s">
        <v>0</v>
      </c>
      <c r="N9456" s="4" t="s">
        <v>21</v>
      </c>
    </row>
    <row r="9457" spans="1:14" x14ac:dyDescent="0.25">
      <c r="A9457" s="1" t="s">
        <v>363</v>
      </c>
      <c r="B9457" s="2" t="s">
        <v>113</v>
      </c>
      <c r="C9457" s="2" t="s">
        <v>113</v>
      </c>
      <c r="D9457" s="2" t="s">
        <v>114</v>
      </c>
      <c r="E9457" s="2" t="s">
        <v>7742</v>
      </c>
      <c r="F9457" s="2">
        <v>27112841</v>
      </c>
      <c r="G9457" s="2" t="s">
        <v>810</v>
      </c>
      <c r="H9457" s="2">
        <v>4</v>
      </c>
      <c r="I9457" s="2">
        <v>4</v>
      </c>
      <c r="J9457" s="2">
        <v>10</v>
      </c>
      <c r="K9457" s="2">
        <v>100</v>
      </c>
      <c r="L9457" s="3">
        <v>1207493</v>
      </c>
      <c r="M9457" s="2" t="s">
        <v>0</v>
      </c>
      <c r="N9457" s="4" t="s">
        <v>21</v>
      </c>
    </row>
    <row r="9458" spans="1:14" x14ac:dyDescent="0.25">
      <c r="A9458" s="1" t="s">
        <v>363</v>
      </c>
      <c r="B9458" s="2" t="s">
        <v>113</v>
      </c>
      <c r="C9458" s="2" t="s">
        <v>113</v>
      </c>
      <c r="D9458" s="2" t="s">
        <v>114</v>
      </c>
      <c r="E9458" s="2" t="s">
        <v>7743</v>
      </c>
      <c r="F9458" s="2">
        <v>27112841</v>
      </c>
      <c r="G9458" s="2" t="s">
        <v>810</v>
      </c>
      <c r="H9458" s="2">
        <v>4</v>
      </c>
      <c r="I9458" s="2">
        <v>4</v>
      </c>
      <c r="J9458" s="2">
        <v>10</v>
      </c>
      <c r="K9458" s="2">
        <v>100</v>
      </c>
      <c r="L9458" s="3">
        <v>936054.00000000012</v>
      </c>
      <c r="M9458" s="2" t="s">
        <v>0</v>
      </c>
      <c r="N9458" s="4" t="s">
        <v>21</v>
      </c>
    </row>
    <row r="9459" spans="1:14" x14ac:dyDescent="0.25">
      <c r="A9459" s="1" t="s">
        <v>363</v>
      </c>
      <c r="B9459" s="2" t="s">
        <v>113</v>
      </c>
      <c r="C9459" s="2" t="s">
        <v>113</v>
      </c>
      <c r="D9459" s="2" t="s">
        <v>114</v>
      </c>
      <c r="E9459" s="2" t="s">
        <v>7744</v>
      </c>
      <c r="F9459" s="2">
        <v>27112841</v>
      </c>
      <c r="G9459" s="2" t="s">
        <v>810</v>
      </c>
      <c r="H9459" s="2">
        <v>4</v>
      </c>
      <c r="I9459" s="2">
        <v>4</v>
      </c>
      <c r="J9459" s="2">
        <v>10</v>
      </c>
      <c r="K9459" s="2">
        <v>100</v>
      </c>
      <c r="L9459" s="3">
        <v>957474</v>
      </c>
      <c r="M9459" s="2" t="s">
        <v>0</v>
      </c>
      <c r="N9459" s="4" t="s">
        <v>21</v>
      </c>
    </row>
    <row r="9460" spans="1:14" x14ac:dyDescent="0.25">
      <c r="A9460" s="1" t="s">
        <v>363</v>
      </c>
      <c r="B9460" s="2" t="s">
        <v>113</v>
      </c>
      <c r="C9460" s="2" t="s">
        <v>113</v>
      </c>
      <c r="D9460" s="2" t="s">
        <v>114</v>
      </c>
      <c r="E9460" s="2" t="s">
        <v>7745</v>
      </c>
      <c r="F9460" s="2">
        <v>27112841</v>
      </c>
      <c r="G9460" s="2" t="s">
        <v>810</v>
      </c>
      <c r="H9460" s="2">
        <v>4</v>
      </c>
      <c r="I9460" s="2">
        <v>4</v>
      </c>
      <c r="J9460" s="2">
        <v>10</v>
      </c>
      <c r="K9460" s="2">
        <v>100</v>
      </c>
      <c r="L9460" s="3">
        <v>911659</v>
      </c>
      <c r="M9460" s="2" t="s">
        <v>0</v>
      </c>
      <c r="N9460" s="4" t="s">
        <v>21</v>
      </c>
    </row>
    <row r="9461" spans="1:14" x14ac:dyDescent="0.25">
      <c r="A9461" s="1" t="s">
        <v>363</v>
      </c>
      <c r="B9461" s="2" t="s">
        <v>113</v>
      </c>
      <c r="C9461" s="2" t="s">
        <v>113</v>
      </c>
      <c r="D9461" s="2" t="s">
        <v>114</v>
      </c>
      <c r="E9461" s="2" t="s">
        <v>7746</v>
      </c>
      <c r="F9461" s="2">
        <v>27112841</v>
      </c>
      <c r="G9461" s="2" t="s">
        <v>810</v>
      </c>
      <c r="H9461" s="2">
        <v>4</v>
      </c>
      <c r="I9461" s="2">
        <v>4</v>
      </c>
      <c r="J9461" s="2">
        <v>10</v>
      </c>
      <c r="K9461" s="2">
        <v>100</v>
      </c>
      <c r="L9461" s="3">
        <v>381157</v>
      </c>
      <c r="M9461" s="2" t="s">
        <v>0</v>
      </c>
      <c r="N9461" s="4" t="s">
        <v>21</v>
      </c>
    </row>
    <row r="9462" spans="1:14" x14ac:dyDescent="0.25">
      <c r="A9462" s="1" t="s">
        <v>363</v>
      </c>
      <c r="B9462" s="2" t="s">
        <v>113</v>
      </c>
      <c r="C9462" s="2" t="s">
        <v>113</v>
      </c>
      <c r="D9462" s="2" t="s">
        <v>114</v>
      </c>
      <c r="E9462" s="2" t="s">
        <v>7747</v>
      </c>
      <c r="F9462" s="2">
        <v>27112841</v>
      </c>
      <c r="G9462" s="2" t="s">
        <v>810</v>
      </c>
      <c r="H9462" s="2">
        <v>4</v>
      </c>
      <c r="I9462" s="2">
        <v>4</v>
      </c>
      <c r="J9462" s="2">
        <v>10</v>
      </c>
      <c r="K9462" s="2">
        <v>100</v>
      </c>
      <c r="L9462" s="3">
        <v>515270</v>
      </c>
      <c r="M9462" s="2" t="s">
        <v>0</v>
      </c>
      <c r="N9462" s="4" t="s">
        <v>21</v>
      </c>
    </row>
    <row r="9463" spans="1:14" x14ac:dyDescent="0.25">
      <c r="A9463" s="1" t="s">
        <v>363</v>
      </c>
      <c r="B9463" s="2" t="s">
        <v>113</v>
      </c>
      <c r="C9463" s="2" t="s">
        <v>113</v>
      </c>
      <c r="D9463" s="2" t="s">
        <v>114</v>
      </c>
      <c r="E9463" s="2" t="s">
        <v>7748</v>
      </c>
      <c r="F9463" s="2">
        <v>27112841</v>
      </c>
      <c r="G9463" s="2" t="s">
        <v>810</v>
      </c>
      <c r="H9463" s="2">
        <v>4</v>
      </c>
      <c r="I9463" s="2">
        <v>4</v>
      </c>
      <c r="J9463" s="2">
        <v>10</v>
      </c>
      <c r="K9463" s="2">
        <v>100</v>
      </c>
      <c r="L9463" s="3">
        <v>347599</v>
      </c>
      <c r="M9463" s="2" t="s">
        <v>0</v>
      </c>
      <c r="N9463" s="4" t="s">
        <v>21</v>
      </c>
    </row>
    <row r="9464" spans="1:14" x14ac:dyDescent="0.25">
      <c r="A9464" s="1" t="s">
        <v>363</v>
      </c>
      <c r="B9464" s="2" t="s">
        <v>113</v>
      </c>
      <c r="C9464" s="2" t="s">
        <v>113</v>
      </c>
      <c r="D9464" s="2" t="s">
        <v>114</v>
      </c>
      <c r="E9464" s="2" t="s">
        <v>7749</v>
      </c>
      <c r="F9464" s="2">
        <v>27112841</v>
      </c>
      <c r="G9464" s="2" t="s">
        <v>810</v>
      </c>
      <c r="H9464" s="2">
        <v>4</v>
      </c>
      <c r="I9464" s="2">
        <v>4</v>
      </c>
      <c r="J9464" s="2">
        <v>10</v>
      </c>
      <c r="K9464" s="2">
        <v>100</v>
      </c>
      <c r="L9464" s="3">
        <v>460410.99999999994</v>
      </c>
      <c r="M9464" s="2" t="s">
        <v>0</v>
      </c>
      <c r="N9464" s="4" t="s">
        <v>21</v>
      </c>
    </row>
    <row r="9465" spans="1:14" x14ac:dyDescent="0.25">
      <c r="A9465" s="1" t="s">
        <v>363</v>
      </c>
      <c r="B9465" s="2" t="s">
        <v>113</v>
      </c>
      <c r="C9465" s="2" t="s">
        <v>113</v>
      </c>
      <c r="D9465" s="2" t="s">
        <v>114</v>
      </c>
      <c r="E9465" s="2" t="s">
        <v>7750</v>
      </c>
      <c r="F9465" s="2">
        <v>27112841</v>
      </c>
      <c r="G9465" s="2" t="s">
        <v>810</v>
      </c>
      <c r="H9465" s="2">
        <v>4</v>
      </c>
      <c r="I9465" s="2">
        <v>4</v>
      </c>
      <c r="J9465" s="2">
        <v>10</v>
      </c>
      <c r="K9465" s="2">
        <v>100</v>
      </c>
      <c r="L9465" s="3">
        <v>448272.99999999994</v>
      </c>
      <c r="M9465" s="2" t="s">
        <v>0</v>
      </c>
      <c r="N9465" s="4" t="s">
        <v>21</v>
      </c>
    </row>
    <row r="9466" spans="1:14" x14ac:dyDescent="0.25">
      <c r="A9466" s="1" t="s">
        <v>363</v>
      </c>
      <c r="B9466" s="2" t="s">
        <v>113</v>
      </c>
      <c r="C9466" s="2" t="s">
        <v>113</v>
      </c>
      <c r="D9466" s="2" t="s">
        <v>114</v>
      </c>
      <c r="E9466" s="2" t="s">
        <v>7751</v>
      </c>
      <c r="F9466" s="2">
        <v>27112841</v>
      </c>
      <c r="G9466" s="2" t="s">
        <v>810</v>
      </c>
      <c r="H9466" s="2">
        <v>4</v>
      </c>
      <c r="I9466" s="2">
        <v>4</v>
      </c>
      <c r="J9466" s="2">
        <v>10</v>
      </c>
      <c r="K9466" s="2">
        <v>100</v>
      </c>
      <c r="L9466" s="3">
        <v>430066</v>
      </c>
      <c r="M9466" s="2" t="s">
        <v>0</v>
      </c>
      <c r="N9466" s="4" t="s">
        <v>21</v>
      </c>
    </row>
    <row r="9467" spans="1:14" x14ac:dyDescent="0.25">
      <c r="A9467" s="1" t="s">
        <v>363</v>
      </c>
      <c r="B9467" s="2" t="s">
        <v>113</v>
      </c>
      <c r="C9467" s="2" t="s">
        <v>113</v>
      </c>
      <c r="D9467" s="2" t="s">
        <v>114</v>
      </c>
      <c r="E9467" s="2" t="s">
        <v>7752</v>
      </c>
      <c r="F9467" s="2">
        <v>27112841</v>
      </c>
      <c r="G9467" s="2" t="s">
        <v>810</v>
      </c>
      <c r="H9467" s="2">
        <v>4</v>
      </c>
      <c r="I9467" s="2">
        <v>4</v>
      </c>
      <c r="J9467" s="2">
        <v>10</v>
      </c>
      <c r="K9467" s="2">
        <v>108</v>
      </c>
      <c r="L9467" s="3">
        <v>405095.04000000004</v>
      </c>
      <c r="M9467" s="2" t="s">
        <v>0</v>
      </c>
      <c r="N9467" s="4" t="s">
        <v>21</v>
      </c>
    </row>
    <row r="9468" spans="1:14" x14ac:dyDescent="0.25">
      <c r="A9468" s="1" t="s">
        <v>363</v>
      </c>
      <c r="B9468" s="2" t="s">
        <v>113</v>
      </c>
      <c r="C9468" s="2" t="s">
        <v>113</v>
      </c>
      <c r="D9468" s="2" t="s">
        <v>114</v>
      </c>
      <c r="E9468" s="2" t="s">
        <v>7753</v>
      </c>
      <c r="F9468" s="2">
        <v>27112841</v>
      </c>
      <c r="G9468" s="2" t="s">
        <v>810</v>
      </c>
      <c r="H9468" s="2">
        <v>4</v>
      </c>
      <c r="I9468" s="2">
        <v>4</v>
      </c>
      <c r="J9468" s="2">
        <v>10</v>
      </c>
      <c r="K9468" s="2">
        <v>100</v>
      </c>
      <c r="L9468" s="3">
        <v>344505</v>
      </c>
      <c r="M9468" s="2" t="s">
        <v>0</v>
      </c>
      <c r="N9468" s="4" t="s">
        <v>21</v>
      </c>
    </row>
    <row r="9469" spans="1:14" x14ac:dyDescent="0.25">
      <c r="A9469" s="1" t="s">
        <v>363</v>
      </c>
      <c r="B9469" s="2" t="s">
        <v>113</v>
      </c>
      <c r="C9469" s="2" t="s">
        <v>113</v>
      </c>
      <c r="D9469" s="2" t="s">
        <v>114</v>
      </c>
      <c r="E9469" s="2" t="s">
        <v>7754</v>
      </c>
      <c r="F9469" s="2">
        <v>27112845</v>
      </c>
      <c r="G9469" s="2" t="s">
        <v>810</v>
      </c>
      <c r="H9469" s="2">
        <v>4</v>
      </c>
      <c r="I9469" s="2">
        <v>4</v>
      </c>
      <c r="J9469" s="2">
        <v>10</v>
      </c>
      <c r="K9469" s="2">
        <v>2</v>
      </c>
      <c r="L9469" s="3">
        <v>1280639.92</v>
      </c>
      <c r="M9469" s="2" t="s">
        <v>0</v>
      </c>
      <c r="N9469" s="4" t="s">
        <v>21</v>
      </c>
    </row>
    <row r="9470" spans="1:14" x14ac:dyDescent="0.25">
      <c r="A9470" s="1" t="s">
        <v>363</v>
      </c>
      <c r="B9470" s="2" t="s">
        <v>113</v>
      </c>
      <c r="C9470" s="2" t="s">
        <v>113</v>
      </c>
      <c r="D9470" s="2" t="s">
        <v>114</v>
      </c>
      <c r="E9470" s="2" t="s">
        <v>7755</v>
      </c>
      <c r="F9470" s="2">
        <v>27112845</v>
      </c>
      <c r="G9470" s="2" t="s">
        <v>810</v>
      </c>
      <c r="H9470" s="2">
        <v>4</v>
      </c>
      <c r="I9470" s="2">
        <v>4</v>
      </c>
      <c r="J9470" s="2">
        <v>10</v>
      </c>
      <c r="K9470" s="2">
        <v>2</v>
      </c>
      <c r="L9470" s="3">
        <v>823268.17999999993</v>
      </c>
      <c r="M9470" s="2" t="s">
        <v>0</v>
      </c>
      <c r="N9470" s="4" t="s">
        <v>21</v>
      </c>
    </row>
    <row r="9471" spans="1:14" x14ac:dyDescent="0.25">
      <c r="A9471" s="1" t="s">
        <v>363</v>
      </c>
      <c r="B9471" s="2" t="s">
        <v>113</v>
      </c>
      <c r="C9471" s="2" t="s">
        <v>113</v>
      </c>
      <c r="D9471" s="2" t="s">
        <v>114</v>
      </c>
      <c r="E9471" s="2" t="s">
        <v>7756</v>
      </c>
      <c r="F9471" s="2">
        <v>27112845</v>
      </c>
      <c r="G9471" s="2" t="s">
        <v>810</v>
      </c>
      <c r="H9471" s="2">
        <v>4</v>
      </c>
      <c r="I9471" s="2">
        <v>4</v>
      </c>
      <c r="J9471" s="2">
        <v>10</v>
      </c>
      <c r="K9471" s="2">
        <v>1</v>
      </c>
      <c r="L9471" s="3">
        <v>547015.63</v>
      </c>
      <c r="M9471" s="2" t="s">
        <v>0</v>
      </c>
      <c r="N9471" s="4" t="s">
        <v>21</v>
      </c>
    </row>
    <row r="9472" spans="1:14" x14ac:dyDescent="0.25">
      <c r="A9472" s="1" t="s">
        <v>363</v>
      </c>
      <c r="B9472" s="2" t="s">
        <v>113</v>
      </c>
      <c r="C9472" s="2" t="s">
        <v>113</v>
      </c>
      <c r="D9472" s="2" t="s">
        <v>114</v>
      </c>
      <c r="E9472" s="2" t="s">
        <v>7757</v>
      </c>
      <c r="F9472" s="2">
        <v>27112845</v>
      </c>
      <c r="G9472" s="2" t="s">
        <v>810</v>
      </c>
      <c r="H9472" s="2">
        <v>4</v>
      </c>
      <c r="I9472" s="2">
        <v>4</v>
      </c>
      <c r="J9472" s="2">
        <v>10</v>
      </c>
      <c r="K9472" s="2">
        <v>2</v>
      </c>
      <c r="L9472" s="3">
        <v>1280639.92</v>
      </c>
      <c r="M9472" s="2" t="s">
        <v>0</v>
      </c>
      <c r="N9472" s="4" t="s">
        <v>21</v>
      </c>
    </row>
    <row r="9473" spans="1:14" x14ac:dyDescent="0.25">
      <c r="A9473" s="1" t="s">
        <v>363</v>
      </c>
      <c r="B9473" s="2" t="s">
        <v>113</v>
      </c>
      <c r="C9473" s="2" t="s">
        <v>113</v>
      </c>
      <c r="D9473" s="2" t="s">
        <v>114</v>
      </c>
      <c r="E9473" s="2" t="s">
        <v>7758</v>
      </c>
      <c r="F9473" s="2">
        <v>27112845</v>
      </c>
      <c r="G9473" s="2" t="s">
        <v>810</v>
      </c>
      <c r="H9473" s="2">
        <v>4</v>
      </c>
      <c r="I9473" s="2">
        <v>4</v>
      </c>
      <c r="J9473" s="2">
        <v>10</v>
      </c>
      <c r="K9473" s="2">
        <v>2</v>
      </c>
      <c r="L9473" s="3">
        <v>89416.6</v>
      </c>
      <c r="M9473" s="2" t="s">
        <v>0</v>
      </c>
      <c r="N9473" s="4" t="s">
        <v>21</v>
      </c>
    </row>
    <row r="9474" spans="1:14" x14ac:dyDescent="0.25">
      <c r="A9474" s="1" t="s">
        <v>363</v>
      </c>
      <c r="B9474" s="2" t="s">
        <v>113</v>
      </c>
      <c r="C9474" s="2" t="s">
        <v>113</v>
      </c>
      <c r="D9474" s="2" t="s">
        <v>114</v>
      </c>
      <c r="E9474" s="2" t="s">
        <v>7759</v>
      </c>
      <c r="F9474" s="2">
        <v>31162204</v>
      </c>
      <c r="G9474" s="2" t="s">
        <v>810</v>
      </c>
      <c r="H9474" s="2">
        <v>4</v>
      </c>
      <c r="I9474" s="2">
        <v>4</v>
      </c>
      <c r="J9474" s="2">
        <v>10</v>
      </c>
      <c r="K9474" s="2">
        <v>5</v>
      </c>
      <c r="L9474" s="3">
        <v>686058.8</v>
      </c>
      <c r="M9474" s="2" t="s">
        <v>0</v>
      </c>
      <c r="N9474" s="4" t="s">
        <v>21</v>
      </c>
    </row>
    <row r="9475" spans="1:14" x14ac:dyDescent="0.25">
      <c r="A9475" s="1" t="s">
        <v>363</v>
      </c>
      <c r="B9475" s="2" t="s">
        <v>113</v>
      </c>
      <c r="C9475" s="2" t="s">
        <v>113</v>
      </c>
      <c r="D9475" s="2" t="s">
        <v>114</v>
      </c>
      <c r="E9475" s="2" t="s">
        <v>7760</v>
      </c>
      <c r="F9475" s="2">
        <v>31162204</v>
      </c>
      <c r="G9475" s="2" t="s">
        <v>810</v>
      </c>
      <c r="H9475" s="2">
        <v>4</v>
      </c>
      <c r="I9475" s="2">
        <v>4</v>
      </c>
      <c r="J9475" s="2">
        <v>10</v>
      </c>
      <c r="K9475" s="2">
        <v>5</v>
      </c>
      <c r="L9475" s="3">
        <v>716546.60000000009</v>
      </c>
      <c r="M9475" s="2" t="s">
        <v>0</v>
      </c>
      <c r="N9475" s="4" t="s">
        <v>21</v>
      </c>
    </row>
    <row r="9476" spans="1:14" x14ac:dyDescent="0.25">
      <c r="A9476" s="1" t="s">
        <v>363</v>
      </c>
      <c r="B9476" s="2" t="s">
        <v>113</v>
      </c>
      <c r="C9476" s="2" t="s">
        <v>113</v>
      </c>
      <c r="D9476" s="2" t="s">
        <v>114</v>
      </c>
      <c r="E9476" s="2" t="s">
        <v>7761</v>
      </c>
      <c r="F9476" s="2">
        <v>31162204</v>
      </c>
      <c r="G9476" s="2" t="s">
        <v>810</v>
      </c>
      <c r="H9476" s="2">
        <v>4</v>
      </c>
      <c r="I9476" s="2">
        <v>4</v>
      </c>
      <c r="J9476" s="2">
        <v>10</v>
      </c>
      <c r="K9476" s="2">
        <v>5</v>
      </c>
      <c r="L9476" s="3">
        <v>686308.7</v>
      </c>
      <c r="M9476" s="2" t="s">
        <v>0</v>
      </c>
      <c r="N9476" s="4" t="s">
        <v>21</v>
      </c>
    </row>
    <row r="9477" spans="1:14" x14ac:dyDescent="0.25">
      <c r="A9477" s="1" t="s">
        <v>363</v>
      </c>
      <c r="B9477" s="2" t="s">
        <v>113</v>
      </c>
      <c r="C9477" s="2" t="s">
        <v>113</v>
      </c>
      <c r="D9477" s="2" t="s">
        <v>114</v>
      </c>
      <c r="E9477" s="2" t="s">
        <v>7762</v>
      </c>
      <c r="F9477" s="2">
        <v>31162204</v>
      </c>
      <c r="G9477" s="2" t="s">
        <v>810</v>
      </c>
      <c r="H9477" s="2">
        <v>4</v>
      </c>
      <c r="I9477" s="2">
        <v>4</v>
      </c>
      <c r="J9477" s="2">
        <v>10</v>
      </c>
      <c r="K9477" s="2">
        <v>5</v>
      </c>
      <c r="L9477" s="3">
        <v>686058.8</v>
      </c>
      <c r="M9477" s="2" t="s">
        <v>0</v>
      </c>
      <c r="N9477" s="4" t="s">
        <v>21</v>
      </c>
    </row>
    <row r="9478" spans="1:14" x14ac:dyDescent="0.25">
      <c r="A9478" s="1" t="s">
        <v>363</v>
      </c>
      <c r="B9478" s="2" t="s">
        <v>113</v>
      </c>
      <c r="C9478" s="2" t="s">
        <v>113</v>
      </c>
      <c r="D9478" s="2" t="s">
        <v>114</v>
      </c>
      <c r="E9478" s="2" t="s">
        <v>7763</v>
      </c>
      <c r="F9478" s="2">
        <v>31162204</v>
      </c>
      <c r="G9478" s="2" t="s">
        <v>810</v>
      </c>
      <c r="H9478" s="2">
        <v>4</v>
      </c>
      <c r="I9478" s="2">
        <v>4</v>
      </c>
      <c r="J9478" s="2">
        <v>10</v>
      </c>
      <c r="K9478" s="2">
        <v>5</v>
      </c>
      <c r="L9478" s="3">
        <v>686635.11700000009</v>
      </c>
      <c r="M9478" s="2" t="s">
        <v>0</v>
      </c>
      <c r="N9478" s="4" t="s">
        <v>21</v>
      </c>
    </row>
    <row r="9479" spans="1:14" x14ac:dyDescent="0.25">
      <c r="A9479" s="1" t="s">
        <v>363</v>
      </c>
      <c r="B9479" s="2" t="s">
        <v>113</v>
      </c>
      <c r="C9479" s="2" t="s">
        <v>113</v>
      </c>
      <c r="D9479" s="2" t="s">
        <v>114</v>
      </c>
      <c r="E9479" s="2" t="s">
        <v>7764</v>
      </c>
      <c r="F9479" s="2">
        <v>31162204</v>
      </c>
      <c r="G9479" s="2" t="s">
        <v>810</v>
      </c>
      <c r="H9479" s="2">
        <v>4</v>
      </c>
      <c r="I9479" s="2">
        <v>4</v>
      </c>
      <c r="J9479" s="2">
        <v>10</v>
      </c>
      <c r="K9479" s="2">
        <v>5</v>
      </c>
      <c r="L9479" s="3">
        <v>731790.5</v>
      </c>
      <c r="M9479" s="2" t="s">
        <v>0</v>
      </c>
      <c r="N9479" s="4" t="s">
        <v>21</v>
      </c>
    </row>
    <row r="9480" spans="1:14" x14ac:dyDescent="0.25">
      <c r="A9480" s="1" t="s">
        <v>363</v>
      </c>
      <c r="B9480" s="2" t="s">
        <v>113</v>
      </c>
      <c r="C9480" s="2" t="s">
        <v>113</v>
      </c>
      <c r="D9480" s="2" t="s">
        <v>114</v>
      </c>
      <c r="E9480" s="2" t="s">
        <v>7765</v>
      </c>
      <c r="F9480" s="2">
        <v>27112800</v>
      </c>
      <c r="G9480" s="2" t="s">
        <v>810</v>
      </c>
      <c r="H9480" s="2">
        <v>4</v>
      </c>
      <c r="I9480" s="2">
        <v>4</v>
      </c>
      <c r="J9480" s="2">
        <v>10</v>
      </c>
      <c r="K9480" s="2">
        <v>1</v>
      </c>
      <c r="L9480" s="3">
        <v>101352.3</v>
      </c>
      <c r="M9480" s="2" t="s">
        <v>0</v>
      </c>
      <c r="N9480" s="4" t="s">
        <v>21</v>
      </c>
    </row>
    <row r="9481" spans="1:14" x14ac:dyDescent="0.25">
      <c r="A9481" s="1" t="s">
        <v>363</v>
      </c>
      <c r="B9481" s="2" t="s">
        <v>113</v>
      </c>
      <c r="C9481" s="2" t="s">
        <v>113</v>
      </c>
      <c r="D9481" s="2" t="s">
        <v>114</v>
      </c>
      <c r="E9481" s="2" t="s">
        <v>7766</v>
      </c>
      <c r="F9481" s="2">
        <v>27111907</v>
      </c>
      <c r="G9481" s="2" t="s">
        <v>810</v>
      </c>
      <c r="H9481" s="2">
        <v>4</v>
      </c>
      <c r="I9481" s="2">
        <v>4</v>
      </c>
      <c r="J9481" s="2">
        <v>10</v>
      </c>
      <c r="K9481" s="2">
        <v>1</v>
      </c>
      <c r="L9481" s="3">
        <v>22793.260000000002</v>
      </c>
      <c r="M9481" s="2" t="s">
        <v>0</v>
      </c>
      <c r="N9481" s="4" t="s">
        <v>21</v>
      </c>
    </row>
    <row r="9482" spans="1:14" x14ac:dyDescent="0.25">
      <c r="A9482" s="1" t="s">
        <v>363</v>
      </c>
      <c r="B9482" s="2" t="s">
        <v>113</v>
      </c>
      <c r="C9482" s="2" t="s">
        <v>113</v>
      </c>
      <c r="D9482" s="2" t="s">
        <v>114</v>
      </c>
      <c r="E9482" s="2" t="s">
        <v>7767</v>
      </c>
      <c r="F9482" s="2">
        <v>40183112</v>
      </c>
      <c r="G9482" s="2" t="s">
        <v>810</v>
      </c>
      <c r="H9482" s="2">
        <v>4</v>
      </c>
      <c r="I9482" s="2">
        <v>4</v>
      </c>
      <c r="J9482" s="2">
        <v>10</v>
      </c>
      <c r="K9482" s="2">
        <v>2</v>
      </c>
      <c r="L9482" s="3">
        <v>32196.639999999999</v>
      </c>
      <c r="M9482" s="2" t="s">
        <v>0</v>
      </c>
      <c r="N9482" s="4" t="s">
        <v>21</v>
      </c>
    </row>
    <row r="9483" spans="1:14" x14ac:dyDescent="0.25">
      <c r="A9483" s="1" t="s">
        <v>363</v>
      </c>
      <c r="B9483" s="2" t="s">
        <v>113</v>
      </c>
      <c r="C9483" s="2" t="s">
        <v>113</v>
      </c>
      <c r="D9483" s="2" t="s">
        <v>114</v>
      </c>
      <c r="E9483" s="2" t="s">
        <v>7768</v>
      </c>
      <c r="F9483" s="2">
        <v>40183112</v>
      </c>
      <c r="G9483" s="2" t="s">
        <v>810</v>
      </c>
      <c r="H9483" s="2">
        <v>4</v>
      </c>
      <c r="I9483" s="2">
        <v>4</v>
      </c>
      <c r="J9483" s="2">
        <v>10</v>
      </c>
      <c r="K9483" s="2">
        <v>2</v>
      </c>
      <c r="L9483" s="3">
        <v>63236.6</v>
      </c>
      <c r="M9483" s="2" t="s">
        <v>0</v>
      </c>
      <c r="N9483" s="4" t="s">
        <v>21</v>
      </c>
    </row>
    <row r="9484" spans="1:14" x14ac:dyDescent="0.25">
      <c r="A9484" s="1" t="s">
        <v>363</v>
      </c>
      <c r="B9484" s="2" t="s">
        <v>113</v>
      </c>
      <c r="C9484" s="2" t="s">
        <v>113</v>
      </c>
      <c r="D9484" s="2" t="s">
        <v>114</v>
      </c>
      <c r="E9484" s="2" t="s">
        <v>7769</v>
      </c>
      <c r="F9484" s="2">
        <v>40183112</v>
      </c>
      <c r="G9484" s="2" t="s">
        <v>810</v>
      </c>
      <c r="H9484" s="2">
        <v>4</v>
      </c>
      <c r="I9484" s="2">
        <v>4</v>
      </c>
      <c r="J9484" s="2">
        <v>10</v>
      </c>
      <c r="K9484" s="2">
        <v>2</v>
      </c>
      <c r="L9484" s="3">
        <v>79887.08</v>
      </c>
      <c r="M9484" s="2" t="s">
        <v>0</v>
      </c>
      <c r="N9484" s="4" t="s">
        <v>21</v>
      </c>
    </row>
    <row r="9485" spans="1:14" x14ac:dyDescent="0.25">
      <c r="A9485" s="1" t="s">
        <v>363</v>
      </c>
      <c r="B9485" s="2" t="s">
        <v>113</v>
      </c>
      <c r="C9485" s="2" t="s">
        <v>113</v>
      </c>
      <c r="D9485" s="2" t="s">
        <v>114</v>
      </c>
      <c r="E9485" s="2" t="s">
        <v>7770</v>
      </c>
      <c r="F9485" s="2">
        <v>40183112</v>
      </c>
      <c r="G9485" s="2" t="s">
        <v>810</v>
      </c>
      <c r="H9485" s="2">
        <v>4</v>
      </c>
      <c r="I9485" s="2">
        <v>4</v>
      </c>
      <c r="J9485" s="2">
        <v>10</v>
      </c>
      <c r="K9485" s="2">
        <v>2</v>
      </c>
      <c r="L9485" s="3">
        <v>31894.38</v>
      </c>
      <c r="M9485" s="2" t="s">
        <v>0</v>
      </c>
      <c r="N9485" s="4" t="s">
        <v>21</v>
      </c>
    </row>
    <row r="9486" spans="1:14" x14ac:dyDescent="0.25">
      <c r="A9486" s="1" t="s">
        <v>363</v>
      </c>
      <c r="B9486" s="2" t="s">
        <v>113</v>
      </c>
      <c r="C9486" s="2" t="s">
        <v>113</v>
      </c>
      <c r="D9486" s="2" t="s">
        <v>114</v>
      </c>
      <c r="E9486" s="2" t="s">
        <v>7771</v>
      </c>
      <c r="F9486" s="2">
        <v>40183112</v>
      </c>
      <c r="G9486" s="2" t="s">
        <v>810</v>
      </c>
      <c r="H9486" s="2">
        <v>4</v>
      </c>
      <c r="I9486" s="2">
        <v>4</v>
      </c>
      <c r="J9486" s="2">
        <v>10</v>
      </c>
      <c r="K9486" s="2">
        <v>2</v>
      </c>
      <c r="L9486" s="3">
        <v>76655.040000000008</v>
      </c>
      <c r="M9486" s="2" t="s">
        <v>0</v>
      </c>
      <c r="N9486" s="4" t="s">
        <v>21</v>
      </c>
    </row>
    <row r="9487" spans="1:14" x14ac:dyDescent="0.25">
      <c r="A9487" s="1" t="s">
        <v>363</v>
      </c>
      <c r="B9487" s="2" t="s">
        <v>113</v>
      </c>
      <c r="C9487" s="2" t="s">
        <v>113</v>
      </c>
      <c r="D9487" s="2" t="s">
        <v>114</v>
      </c>
      <c r="E9487" s="2" t="s">
        <v>7772</v>
      </c>
      <c r="F9487" s="2">
        <v>40183112</v>
      </c>
      <c r="G9487" s="2" t="s">
        <v>810</v>
      </c>
      <c r="H9487" s="2">
        <v>4</v>
      </c>
      <c r="I9487" s="2">
        <v>4</v>
      </c>
      <c r="J9487" s="2">
        <v>10</v>
      </c>
      <c r="K9487" s="2">
        <v>2</v>
      </c>
      <c r="L9487" s="3">
        <v>59764.18</v>
      </c>
      <c r="M9487" s="2" t="s">
        <v>0</v>
      </c>
      <c r="N9487" s="4" t="s">
        <v>21</v>
      </c>
    </row>
    <row r="9488" spans="1:14" x14ac:dyDescent="0.25">
      <c r="A9488" s="1" t="s">
        <v>363</v>
      </c>
      <c r="B9488" s="2" t="s">
        <v>113</v>
      </c>
      <c r="C9488" s="2" t="s">
        <v>113</v>
      </c>
      <c r="D9488" s="2" t="s">
        <v>114</v>
      </c>
      <c r="E9488" s="2" t="s">
        <v>7773</v>
      </c>
      <c r="F9488" s="2">
        <v>40183112</v>
      </c>
      <c r="G9488" s="2" t="s">
        <v>810</v>
      </c>
      <c r="H9488" s="2">
        <v>4</v>
      </c>
      <c r="I9488" s="2">
        <v>4</v>
      </c>
      <c r="J9488" s="2">
        <v>10</v>
      </c>
      <c r="K9488" s="2">
        <v>2</v>
      </c>
      <c r="L9488" s="3">
        <v>140258.16</v>
      </c>
      <c r="M9488" s="2" t="s">
        <v>0</v>
      </c>
      <c r="N9488" s="4" t="s">
        <v>21</v>
      </c>
    </row>
    <row r="9489" spans="1:14" x14ac:dyDescent="0.25">
      <c r="A9489" s="1" t="s">
        <v>363</v>
      </c>
      <c r="B9489" s="2" t="s">
        <v>113</v>
      </c>
      <c r="C9489" s="2" t="s">
        <v>113</v>
      </c>
      <c r="D9489" s="2" t="s">
        <v>114</v>
      </c>
      <c r="E9489" s="2" t="s">
        <v>7774</v>
      </c>
      <c r="F9489" s="2">
        <v>40183112</v>
      </c>
      <c r="G9489" s="2" t="s">
        <v>810</v>
      </c>
      <c r="H9489" s="2">
        <v>4</v>
      </c>
      <c r="I9489" s="2">
        <v>4</v>
      </c>
      <c r="J9489" s="2">
        <v>10</v>
      </c>
      <c r="K9489" s="2">
        <v>2</v>
      </c>
      <c r="L9489" s="3">
        <v>29271.62</v>
      </c>
      <c r="M9489" s="2" t="s">
        <v>0</v>
      </c>
      <c r="N9489" s="4" t="s">
        <v>21</v>
      </c>
    </row>
    <row r="9490" spans="1:14" x14ac:dyDescent="0.25">
      <c r="A9490" s="1" t="s">
        <v>363</v>
      </c>
      <c r="B9490" s="2" t="s">
        <v>113</v>
      </c>
      <c r="C9490" s="2" t="s">
        <v>113</v>
      </c>
      <c r="D9490" s="2" t="s">
        <v>114</v>
      </c>
      <c r="E9490" s="2" t="s">
        <v>7775</v>
      </c>
      <c r="F9490" s="2">
        <v>30265100</v>
      </c>
      <c r="G9490" s="2" t="s">
        <v>810</v>
      </c>
      <c r="H9490" s="2">
        <v>4</v>
      </c>
      <c r="I9490" s="2">
        <v>4</v>
      </c>
      <c r="J9490" s="2">
        <v>10</v>
      </c>
      <c r="K9490" s="2">
        <v>28</v>
      </c>
      <c r="L9490" s="3">
        <v>820438.36</v>
      </c>
      <c r="M9490" s="2" t="s">
        <v>0</v>
      </c>
      <c r="N9490" s="4" t="s">
        <v>21</v>
      </c>
    </row>
    <row r="9491" spans="1:14" x14ac:dyDescent="0.25">
      <c r="A9491" s="1" t="s">
        <v>363</v>
      </c>
      <c r="B9491" s="2" t="s">
        <v>113</v>
      </c>
      <c r="C9491" s="2" t="s">
        <v>113</v>
      </c>
      <c r="D9491" s="2" t="s">
        <v>114</v>
      </c>
      <c r="E9491" s="2" t="s">
        <v>7776</v>
      </c>
      <c r="F9491" s="2">
        <v>27112800</v>
      </c>
      <c r="G9491" s="2" t="s">
        <v>810</v>
      </c>
      <c r="H9491" s="2">
        <v>4</v>
      </c>
      <c r="I9491" s="2">
        <v>4</v>
      </c>
      <c r="J9491" s="2">
        <v>10</v>
      </c>
      <c r="K9491" s="2">
        <v>120</v>
      </c>
      <c r="L9491" s="3">
        <v>1664762.4000000001</v>
      </c>
      <c r="M9491" s="2" t="s">
        <v>0</v>
      </c>
      <c r="N9491" s="4" t="s">
        <v>21</v>
      </c>
    </row>
    <row r="9492" spans="1:14" x14ac:dyDescent="0.25">
      <c r="A9492" s="1" t="s">
        <v>363</v>
      </c>
      <c r="B9492" s="2" t="s">
        <v>113</v>
      </c>
      <c r="C9492" s="2" t="s">
        <v>113</v>
      </c>
      <c r="D9492" s="2" t="s">
        <v>114</v>
      </c>
      <c r="E9492" s="2" t="s">
        <v>7777</v>
      </c>
      <c r="F9492" s="2">
        <v>27112800</v>
      </c>
      <c r="G9492" s="2" t="s">
        <v>810</v>
      </c>
      <c r="H9492" s="2">
        <v>4</v>
      </c>
      <c r="I9492" s="2">
        <v>4</v>
      </c>
      <c r="J9492" s="2">
        <v>10</v>
      </c>
      <c r="K9492" s="2">
        <v>30</v>
      </c>
      <c r="L9492" s="3">
        <v>343041.3</v>
      </c>
      <c r="M9492" s="2" t="s">
        <v>0</v>
      </c>
      <c r="N9492" s="4" t="s">
        <v>21</v>
      </c>
    </row>
    <row r="9493" spans="1:14" x14ac:dyDescent="0.25">
      <c r="A9493" s="1" t="s">
        <v>363</v>
      </c>
      <c r="B9493" s="2" t="s">
        <v>113</v>
      </c>
      <c r="C9493" s="2" t="s">
        <v>113</v>
      </c>
      <c r="D9493" s="2" t="s">
        <v>114</v>
      </c>
      <c r="E9493" s="2" t="s">
        <v>7778</v>
      </c>
      <c r="F9493" s="2">
        <v>40174900</v>
      </c>
      <c r="G9493" s="2" t="s">
        <v>810</v>
      </c>
      <c r="H9493" s="2">
        <v>4</v>
      </c>
      <c r="I9493" s="2">
        <v>4</v>
      </c>
      <c r="J9493" s="2">
        <v>10</v>
      </c>
      <c r="K9493" s="2">
        <v>5</v>
      </c>
      <c r="L9493" s="3">
        <v>80801</v>
      </c>
      <c r="M9493" s="2" t="s">
        <v>0</v>
      </c>
      <c r="N9493" s="4" t="s">
        <v>21</v>
      </c>
    </row>
    <row r="9494" spans="1:14" x14ac:dyDescent="0.25">
      <c r="A9494" s="1" t="s">
        <v>363</v>
      </c>
      <c r="B9494" s="2" t="s">
        <v>113</v>
      </c>
      <c r="C9494" s="2" t="s">
        <v>113</v>
      </c>
      <c r="D9494" s="2" t="s">
        <v>114</v>
      </c>
      <c r="E9494" s="2" t="s">
        <v>7779</v>
      </c>
      <c r="F9494" s="2">
        <v>31201530</v>
      </c>
      <c r="G9494" s="2" t="s">
        <v>810</v>
      </c>
      <c r="H9494" s="2">
        <v>4</v>
      </c>
      <c r="I9494" s="2">
        <v>4</v>
      </c>
      <c r="J9494" s="2">
        <v>10</v>
      </c>
      <c r="K9494" s="2">
        <v>3</v>
      </c>
      <c r="L9494" s="3">
        <v>1541340.3599999999</v>
      </c>
      <c r="M9494" s="2" t="s">
        <v>0</v>
      </c>
      <c r="N9494" s="4" t="s">
        <v>21</v>
      </c>
    </row>
    <row r="9495" spans="1:14" x14ac:dyDescent="0.25">
      <c r="A9495" s="1" t="s">
        <v>363</v>
      </c>
      <c r="B9495" s="2" t="s">
        <v>113</v>
      </c>
      <c r="C9495" s="2" t="s">
        <v>113</v>
      </c>
      <c r="D9495" s="2" t="s">
        <v>114</v>
      </c>
      <c r="E9495" s="2" t="s">
        <v>7780</v>
      </c>
      <c r="F9495" s="2">
        <v>22101703</v>
      </c>
      <c r="G9495" s="2" t="s">
        <v>810</v>
      </c>
      <c r="H9495" s="2">
        <v>4</v>
      </c>
      <c r="I9495" s="2">
        <v>4</v>
      </c>
      <c r="J9495" s="2">
        <v>10</v>
      </c>
      <c r="K9495" s="2">
        <v>50</v>
      </c>
      <c r="L9495" s="3">
        <v>144823</v>
      </c>
      <c r="M9495" s="2" t="s">
        <v>0</v>
      </c>
      <c r="N9495" s="4" t="s">
        <v>21</v>
      </c>
    </row>
    <row r="9496" spans="1:14" x14ac:dyDescent="0.25">
      <c r="A9496" s="1" t="s">
        <v>363</v>
      </c>
      <c r="B9496" s="2" t="s">
        <v>113</v>
      </c>
      <c r="C9496" s="2" t="s">
        <v>113</v>
      </c>
      <c r="D9496" s="2" t="s">
        <v>114</v>
      </c>
      <c r="E9496" s="2" t="s">
        <v>7781</v>
      </c>
      <c r="F9496" s="2">
        <v>39121405</v>
      </c>
      <c r="G9496" s="2" t="s">
        <v>810</v>
      </c>
      <c r="H9496" s="2">
        <v>4</v>
      </c>
      <c r="I9496" s="2">
        <v>4</v>
      </c>
      <c r="J9496" s="2">
        <v>10</v>
      </c>
      <c r="K9496" s="2">
        <v>50</v>
      </c>
      <c r="L9496" s="3">
        <v>60987.5</v>
      </c>
      <c r="M9496" s="2" t="s">
        <v>0</v>
      </c>
      <c r="N9496" s="4" t="s">
        <v>21</v>
      </c>
    </row>
    <row r="9497" spans="1:14" x14ac:dyDescent="0.25">
      <c r="A9497" s="1" t="s">
        <v>363</v>
      </c>
      <c r="B9497" s="2" t="s">
        <v>113</v>
      </c>
      <c r="C9497" s="2" t="s">
        <v>113</v>
      </c>
      <c r="D9497" s="2" t="s">
        <v>114</v>
      </c>
      <c r="E9497" s="2" t="s">
        <v>7782</v>
      </c>
      <c r="F9497" s="2">
        <v>39121405</v>
      </c>
      <c r="G9497" s="2" t="s">
        <v>810</v>
      </c>
      <c r="H9497" s="2">
        <v>4</v>
      </c>
      <c r="I9497" s="2">
        <v>4</v>
      </c>
      <c r="J9497" s="2">
        <v>10</v>
      </c>
      <c r="K9497" s="2">
        <v>50</v>
      </c>
      <c r="L9497" s="3">
        <v>45755.5</v>
      </c>
      <c r="M9497" s="2" t="s">
        <v>0</v>
      </c>
      <c r="N9497" s="4" t="s">
        <v>21</v>
      </c>
    </row>
    <row r="9498" spans="1:14" x14ac:dyDescent="0.25">
      <c r="A9498" s="1" t="s">
        <v>363</v>
      </c>
      <c r="B9498" s="2" t="s">
        <v>113</v>
      </c>
      <c r="C9498" s="2" t="s">
        <v>113</v>
      </c>
      <c r="D9498" s="2" t="s">
        <v>114</v>
      </c>
      <c r="E9498" s="2" t="s">
        <v>7783</v>
      </c>
      <c r="F9498" s="2">
        <v>39121405</v>
      </c>
      <c r="G9498" s="2" t="s">
        <v>810</v>
      </c>
      <c r="H9498" s="2">
        <v>4</v>
      </c>
      <c r="I9498" s="2">
        <v>4</v>
      </c>
      <c r="J9498" s="2">
        <v>10</v>
      </c>
      <c r="K9498" s="2">
        <v>50</v>
      </c>
      <c r="L9498" s="3">
        <v>32011</v>
      </c>
      <c r="M9498" s="2" t="s">
        <v>0</v>
      </c>
      <c r="N9498" s="4" t="s">
        <v>21</v>
      </c>
    </row>
    <row r="9499" spans="1:14" x14ac:dyDescent="0.25">
      <c r="A9499" s="1" t="s">
        <v>363</v>
      </c>
      <c r="B9499" s="2" t="s">
        <v>113</v>
      </c>
      <c r="C9499" s="2" t="s">
        <v>113</v>
      </c>
      <c r="D9499" s="2" t="s">
        <v>114</v>
      </c>
      <c r="E9499" s="2" t="s">
        <v>7784</v>
      </c>
      <c r="F9499" s="2">
        <v>39121405</v>
      </c>
      <c r="G9499" s="2" t="s">
        <v>810</v>
      </c>
      <c r="H9499" s="2">
        <v>4</v>
      </c>
      <c r="I9499" s="2">
        <v>4</v>
      </c>
      <c r="J9499" s="2">
        <v>10</v>
      </c>
      <c r="K9499" s="2">
        <v>50</v>
      </c>
      <c r="L9499" s="3">
        <v>45755.5</v>
      </c>
      <c r="M9499" s="2" t="s">
        <v>0</v>
      </c>
      <c r="N9499" s="4" t="s">
        <v>21</v>
      </c>
    </row>
    <row r="9500" spans="1:14" x14ac:dyDescent="0.25">
      <c r="A9500" s="1" t="s">
        <v>363</v>
      </c>
      <c r="B9500" s="2" t="s">
        <v>113</v>
      </c>
      <c r="C9500" s="2" t="s">
        <v>113</v>
      </c>
      <c r="D9500" s="2" t="s">
        <v>114</v>
      </c>
      <c r="E9500" s="2" t="s">
        <v>7785</v>
      </c>
      <c r="F9500" s="2">
        <v>39121405</v>
      </c>
      <c r="G9500" s="2" t="s">
        <v>810</v>
      </c>
      <c r="H9500" s="2">
        <v>4</v>
      </c>
      <c r="I9500" s="2">
        <v>4</v>
      </c>
      <c r="J9500" s="2">
        <v>10</v>
      </c>
      <c r="K9500" s="2">
        <v>50</v>
      </c>
      <c r="L9500" s="3">
        <v>47243</v>
      </c>
      <c r="M9500" s="2" t="s">
        <v>0</v>
      </c>
      <c r="N9500" s="4" t="s">
        <v>21</v>
      </c>
    </row>
    <row r="9501" spans="1:14" x14ac:dyDescent="0.25">
      <c r="A9501" s="1" t="s">
        <v>363</v>
      </c>
      <c r="B9501" s="2" t="s">
        <v>113</v>
      </c>
      <c r="C9501" s="2" t="s">
        <v>113</v>
      </c>
      <c r="D9501" s="2" t="s">
        <v>114</v>
      </c>
      <c r="E9501" s="2" t="s">
        <v>7786</v>
      </c>
      <c r="F9501" s="2">
        <v>39121405</v>
      </c>
      <c r="G9501" s="2" t="s">
        <v>810</v>
      </c>
      <c r="H9501" s="2">
        <v>4</v>
      </c>
      <c r="I9501" s="2">
        <v>4</v>
      </c>
      <c r="J9501" s="2">
        <v>10</v>
      </c>
      <c r="K9501" s="2">
        <v>50</v>
      </c>
      <c r="L9501" s="3">
        <v>60987.5</v>
      </c>
      <c r="M9501" s="2" t="s">
        <v>0</v>
      </c>
      <c r="N9501" s="4" t="s">
        <v>21</v>
      </c>
    </row>
    <row r="9502" spans="1:14" x14ac:dyDescent="0.25">
      <c r="A9502" s="1" t="s">
        <v>363</v>
      </c>
      <c r="B9502" s="2" t="s">
        <v>113</v>
      </c>
      <c r="C9502" s="2" t="s">
        <v>113</v>
      </c>
      <c r="D9502" s="2" t="s">
        <v>114</v>
      </c>
      <c r="E9502" s="2" t="s">
        <v>7787</v>
      </c>
      <c r="F9502" s="2">
        <v>39121405</v>
      </c>
      <c r="G9502" s="2" t="s">
        <v>810</v>
      </c>
      <c r="H9502" s="2">
        <v>4</v>
      </c>
      <c r="I9502" s="2">
        <v>4</v>
      </c>
      <c r="J9502" s="2">
        <v>10</v>
      </c>
      <c r="K9502" s="2">
        <v>50</v>
      </c>
      <c r="L9502" s="3">
        <v>45755.5</v>
      </c>
      <c r="M9502" s="2" t="s">
        <v>0</v>
      </c>
      <c r="N9502" s="4" t="s">
        <v>21</v>
      </c>
    </row>
    <row r="9503" spans="1:14" x14ac:dyDescent="0.25">
      <c r="A9503" s="1" t="s">
        <v>363</v>
      </c>
      <c r="B9503" s="2" t="s">
        <v>113</v>
      </c>
      <c r="C9503" s="2" t="s">
        <v>113</v>
      </c>
      <c r="D9503" s="2" t="s">
        <v>114</v>
      </c>
      <c r="E9503" s="2" t="s">
        <v>7788</v>
      </c>
      <c r="F9503" s="2">
        <v>39121405</v>
      </c>
      <c r="G9503" s="2" t="s">
        <v>810</v>
      </c>
      <c r="H9503" s="2">
        <v>4</v>
      </c>
      <c r="I9503" s="2">
        <v>4</v>
      </c>
      <c r="J9503" s="2">
        <v>10</v>
      </c>
      <c r="K9503" s="2">
        <v>50</v>
      </c>
      <c r="L9503" s="3">
        <v>45755.5</v>
      </c>
      <c r="M9503" s="2" t="s">
        <v>0</v>
      </c>
      <c r="N9503" s="4" t="s">
        <v>21</v>
      </c>
    </row>
    <row r="9504" spans="1:14" x14ac:dyDescent="0.25">
      <c r="A9504" s="1" t="s">
        <v>363</v>
      </c>
      <c r="B9504" s="2" t="s">
        <v>113</v>
      </c>
      <c r="C9504" s="2" t="s">
        <v>113</v>
      </c>
      <c r="D9504" s="2" t="s">
        <v>114</v>
      </c>
      <c r="E9504" s="2" t="s">
        <v>7789</v>
      </c>
      <c r="F9504" s="2">
        <v>39121405</v>
      </c>
      <c r="G9504" s="2" t="s">
        <v>810</v>
      </c>
      <c r="H9504" s="2">
        <v>4</v>
      </c>
      <c r="I9504" s="2">
        <v>4</v>
      </c>
      <c r="J9504" s="2">
        <v>10</v>
      </c>
      <c r="K9504" s="2">
        <v>50</v>
      </c>
      <c r="L9504" s="3">
        <v>47243</v>
      </c>
      <c r="M9504" s="2" t="s">
        <v>0</v>
      </c>
      <c r="N9504" s="4" t="s">
        <v>21</v>
      </c>
    </row>
    <row r="9505" spans="1:14" x14ac:dyDescent="0.25">
      <c r="A9505" s="1" t="s">
        <v>363</v>
      </c>
      <c r="B9505" s="2" t="s">
        <v>113</v>
      </c>
      <c r="C9505" s="2" t="s">
        <v>113</v>
      </c>
      <c r="D9505" s="2" t="s">
        <v>114</v>
      </c>
      <c r="E9505" s="2" t="s">
        <v>7790</v>
      </c>
      <c r="F9505" s="2">
        <v>39121405</v>
      </c>
      <c r="G9505" s="2" t="s">
        <v>810</v>
      </c>
      <c r="H9505" s="2">
        <v>4</v>
      </c>
      <c r="I9505" s="2">
        <v>4</v>
      </c>
      <c r="J9505" s="2">
        <v>10</v>
      </c>
      <c r="K9505" s="2">
        <v>50</v>
      </c>
      <c r="L9505" s="3">
        <v>44208.5</v>
      </c>
      <c r="M9505" s="2" t="s">
        <v>0</v>
      </c>
      <c r="N9505" s="4" t="s">
        <v>21</v>
      </c>
    </row>
    <row r="9506" spans="1:14" x14ac:dyDescent="0.25">
      <c r="A9506" s="1" t="s">
        <v>363</v>
      </c>
      <c r="B9506" s="2" t="s">
        <v>113</v>
      </c>
      <c r="C9506" s="2" t="s">
        <v>113</v>
      </c>
      <c r="D9506" s="2" t="s">
        <v>114</v>
      </c>
      <c r="E9506" s="2" t="s">
        <v>7791</v>
      </c>
      <c r="F9506" s="2">
        <v>39121405</v>
      </c>
      <c r="G9506" s="2" t="s">
        <v>810</v>
      </c>
      <c r="H9506" s="2">
        <v>4</v>
      </c>
      <c r="I9506" s="2">
        <v>4</v>
      </c>
      <c r="J9506" s="2">
        <v>10</v>
      </c>
      <c r="K9506" s="2">
        <v>50</v>
      </c>
      <c r="L9506" s="3">
        <v>47243</v>
      </c>
      <c r="M9506" s="2" t="s">
        <v>0</v>
      </c>
      <c r="N9506" s="4" t="s">
        <v>21</v>
      </c>
    </row>
    <row r="9507" spans="1:14" x14ac:dyDescent="0.25">
      <c r="A9507" s="1" t="s">
        <v>363</v>
      </c>
      <c r="B9507" s="2" t="s">
        <v>113</v>
      </c>
      <c r="C9507" s="2" t="s">
        <v>113</v>
      </c>
      <c r="D9507" s="2" t="s">
        <v>114</v>
      </c>
      <c r="E9507" s="2" t="s">
        <v>7792</v>
      </c>
      <c r="F9507" s="2">
        <v>39121405</v>
      </c>
      <c r="G9507" s="2" t="s">
        <v>810</v>
      </c>
      <c r="H9507" s="2">
        <v>4</v>
      </c>
      <c r="I9507" s="2">
        <v>4</v>
      </c>
      <c r="J9507" s="2">
        <v>10</v>
      </c>
      <c r="K9507" s="2">
        <v>50</v>
      </c>
      <c r="L9507" s="3">
        <v>53371.5</v>
      </c>
      <c r="M9507" s="2" t="s">
        <v>0</v>
      </c>
      <c r="N9507" s="4" t="s">
        <v>21</v>
      </c>
    </row>
    <row r="9508" spans="1:14" x14ac:dyDescent="0.25">
      <c r="A9508" s="1" t="s">
        <v>363</v>
      </c>
      <c r="B9508" s="2" t="s">
        <v>113</v>
      </c>
      <c r="C9508" s="2" t="s">
        <v>113</v>
      </c>
      <c r="D9508" s="2" t="s">
        <v>114</v>
      </c>
      <c r="E9508" s="2" t="s">
        <v>7793</v>
      </c>
      <c r="F9508" s="2">
        <v>39121405</v>
      </c>
      <c r="G9508" s="2" t="s">
        <v>810</v>
      </c>
      <c r="H9508" s="2">
        <v>4</v>
      </c>
      <c r="I9508" s="2">
        <v>4</v>
      </c>
      <c r="J9508" s="2">
        <v>10</v>
      </c>
      <c r="K9508" s="2">
        <v>50</v>
      </c>
      <c r="L9508" s="3">
        <v>45755.5</v>
      </c>
      <c r="M9508" s="2" t="s">
        <v>0</v>
      </c>
      <c r="N9508" s="4" t="s">
        <v>21</v>
      </c>
    </row>
    <row r="9509" spans="1:14" x14ac:dyDescent="0.25">
      <c r="A9509" s="1" t="s">
        <v>363</v>
      </c>
      <c r="B9509" s="2" t="s">
        <v>113</v>
      </c>
      <c r="C9509" s="2" t="s">
        <v>113</v>
      </c>
      <c r="D9509" s="2" t="s">
        <v>114</v>
      </c>
      <c r="E9509" s="2" t="s">
        <v>7794</v>
      </c>
      <c r="F9509" s="2">
        <v>39121405</v>
      </c>
      <c r="G9509" s="2" t="s">
        <v>810</v>
      </c>
      <c r="H9509" s="2">
        <v>4</v>
      </c>
      <c r="I9509" s="2">
        <v>4</v>
      </c>
      <c r="J9509" s="2">
        <v>10</v>
      </c>
      <c r="K9509" s="2">
        <v>50</v>
      </c>
      <c r="L9509" s="3">
        <v>60987.5</v>
      </c>
      <c r="M9509" s="2" t="s">
        <v>0</v>
      </c>
      <c r="N9509" s="4" t="s">
        <v>21</v>
      </c>
    </row>
    <row r="9510" spans="1:14" x14ac:dyDescent="0.25">
      <c r="A9510" s="1" t="s">
        <v>363</v>
      </c>
      <c r="B9510" s="2" t="s">
        <v>113</v>
      </c>
      <c r="C9510" s="2" t="s">
        <v>113</v>
      </c>
      <c r="D9510" s="2" t="s">
        <v>114</v>
      </c>
      <c r="E9510" s="2" t="s">
        <v>7795</v>
      </c>
      <c r="F9510" s="2">
        <v>39121405</v>
      </c>
      <c r="G9510" s="2" t="s">
        <v>810</v>
      </c>
      <c r="H9510" s="2">
        <v>4</v>
      </c>
      <c r="I9510" s="2">
        <v>4</v>
      </c>
      <c r="J9510" s="2">
        <v>10</v>
      </c>
      <c r="K9510" s="2">
        <v>50</v>
      </c>
      <c r="L9510" s="3">
        <v>76279</v>
      </c>
      <c r="M9510" s="2" t="s">
        <v>0</v>
      </c>
      <c r="N9510" s="4" t="s">
        <v>21</v>
      </c>
    </row>
    <row r="9511" spans="1:14" x14ac:dyDescent="0.25">
      <c r="A9511" s="1" t="s">
        <v>363</v>
      </c>
      <c r="B9511" s="2" t="s">
        <v>113</v>
      </c>
      <c r="C9511" s="2" t="s">
        <v>113</v>
      </c>
      <c r="D9511" s="2" t="s">
        <v>114</v>
      </c>
      <c r="E9511" s="2" t="s">
        <v>7796</v>
      </c>
      <c r="F9511" s="2">
        <v>27111712</v>
      </c>
      <c r="G9511" s="2" t="s">
        <v>810</v>
      </c>
      <c r="H9511" s="2">
        <v>4</v>
      </c>
      <c r="I9511" s="2">
        <v>4</v>
      </c>
      <c r="J9511" s="2">
        <v>10</v>
      </c>
      <c r="K9511" s="2">
        <v>50</v>
      </c>
      <c r="L9511" s="3">
        <v>1147993</v>
      </c>
      <c r="M9511" s="2" t="s">
        <v>0</v>
      </c>
      <c r="N9511" s="4" t="s">
        <v>21</v>
      </c>
    </row>
    <row r="9512" spans="1:14" x14ac:dyDescent="0.25">
      <c r="A9512" s="1" t="s">
        <v>363</v>
      </c>
      <c r="B9512" s="2" t="s">
        <v>113</v>
      </c>
      <c r="C9512" s="2" t="s">
        <v>113</v>
      </c>
      <c r="D9512" s="2" t="s">
        <v>114</v>
      </c>
      <c r="E9512" s="2" t="s">
        <v>7797</v>
      </c>
      <c r="F9512" s="2">
        <v>27111712</v>
      </c>
      <c r="G9512" s="2" t="s">
        <v>810</v>
      </c>
      <c r="H9512" s="2">
        <v>4</v>
      </c>
      <c r="I9512" s="2">
        <v>4</v>
      </c>
      <c r="J9512" s="2">
        <v>10</v>
      </c>
      <c r="K9512" s="2">
        <v>50</v>
      </c>
      <c r="L9512" s="3">
        <v>1143471</v>
      </c>
      <c r="M9512" s="2" t="s">
        <v>0</v>
      </c>
      <c r="N9512" s="4" t="s">
        <v>21</v>
      </c>
    </row>
    <row r="9513" spans="1:14" x14ac:dyDescent="0.25">
      <c r="A9513" s="1" t="s">
        <v>363</v>
      </c>
      <c r="B9513" s="2" t="s">
        <v>113</v>
      </c>
      <c r="C9513" s="2" t="s">
        <v>113</v>
      </c>
      <c r="D9513" s="2" t="s">
        <v>114</v>
      </c>
      <c r="E9513" s="2" t="s">
        <v>7798</v>
      </c>
      <c r="F9513" s="2">
        <v>27111712</v>
      </c>
      <c r="G9513" s="2" t="s">
        <v>810</v>
      </c>
      <c r="H9513" s="2">
        <v>4</v>
      </c>
      <c r="I9513" s="2">
        <v>4</v>
      </c>
      <c r="J9513" s="2">
        <v>10</v>
      </c>
      <c r="K9513" s="2">
        <v>50</v>
      </c>
      <c r="L9513" s="3">
        <v>1143471</v>
      </c>
      <c r="M9513" s="2" t="s">
        <v>0</v>
      </c>
      <c r="N9513" s="4" t="s">
        <v>21</v>
      </c>
    </row>
    <row r="9514" spans="1:14" x14ac:dyDescent="0.25">
      <c r="A9514" s="1" t="s">
        <v>363</v>
      </c>
      <c r="B9514" s="2" t="s">
        <v>113</v>
      </c>
      <c r="C9514" s="2" t="s">
        <v>113</v>
      </c>
      <c r="D9514" s="2" t="s">
        <v>114</v>
      </c>
      <c r="E9514" s="2" t="s">
        <v>7799</v>
      </c>
      <c r="F9514" s="2">
        <v>27111712</v>
      </c>
      <c r="G9514" s="2" t="s">
        <v>810</v>
      </c>
      <c r="H9514" s="2">
        <v>4</v>
      </c>
      <c r="I9514" s="2">
        <v>4</v>
      </c>
      <c r="J9514" s="2">
        <v>10</v>
      </c>
      <c r="K9514" s="2">
        <v>20</v>
      </c>
      <c r="L9514" s="3">
        <v>457388.39999999997</v>
      </c>
      <c r="M9514" s="2" t="s">
        <v>0</v>
      </c>
      <c r="N9514" s="4" t="s">
        <v>21</v>
      </c>
    </row>
    <row r="9515" spans="1:14" x14ac:dyDescent="0.25">
      <c r="A9515" s="1" t="s">
        <v>363</v>
      </c>
      <c r="B9515" s="2" t="s">
        <v>113</v>
      </c>
      <c r="C9515" s="2" t="s">
        <v>113</v>
      </c>
      <c r="D9515" s="2" t="s">
        <v>114</v>
      </c>
      <c r="E9515" s="2" t="s">
        <v>7800</v>
      </c>
      <c r="F9515" s="2">
        <v>31163003</v>
      </c>
      <c r="G9515" s="2" t="s">
        <v>810</v>
      </c>
      <c r="H9515" s="2">
        <v>4</v>
      </c>
      <c r="I9515" s="2">
        <v>4</v>
      </c>
      <c r="J9515" s="2">
        <v>10</v>
      </c>
      <c r="K9515" s="2">
        <v>5</v>
      </c>
      <c r="L9515" s="3">
        <v>179898.25</v>
      </c>
      <c r="M9515" s="2" t="s">
        <v>0</v>
      </c>
      <c r="N9515" s="4" t="s">
        <v>21</v>
      </c>
    </row>
    <row r="9516" spans="1:14" x14ac:dyDescent="0.25">
      <c r="A9516" s="1" t="s">
        <v>363</v>
      </c>
      <c r="B9516" s="2" t="s">
        <v>113</v>
      </c>
      <c r="C9516" s="2" t="s">
        <v>113</v>
      </c>
      <c r="D9516" s="2" t="s">
        <v>114</v>
      </c>
      <c r="E9516" s="2" t="s">
        <v>7801</v>
      </c>
      <c r="F9516" s="2">
        <v>31163003</v>
      </c>
      <c r="G9516" s="2" t="s">
        <v>810</v>
      </c>
      <c r="H9516" s="2">
        <v>4</v>
      </c>
      <c r="I9516" s="2">
        <v>4</v>
      </c>
      <c r="J9516" s="2">
        <v>10</v>
      </c>
      <c r="K9516" s="2">
        <v>5</v>
      </c>
      <c r="L9516" s="3">
        <v>185235.40000000002</v>
      </c>
      <c r="M9516" s="2" t="s">
        <v>0</v>
      </c>
      <c r="N9516" s="4" t="s">
        <v>21</v>
      </c>
    </row>
    <row r="9517" spans="1:14" x14ac:dyDescent="0.25">
      <c r="A9517" s="1" t="s">
        <v>363</v>
      </c>
      <c r="B9517" s="2" t="s">
        <v>113</v>
      </c>
      <c r="C9517" s="2" t="s">
        <v>113</v>
      </c>
      <c r="D9517" s="2" t="s">
        <v>114</v>
      </c>
      <c r="E9517" s="2" t="s">
        <v>7802</v>
      </c>
      <c r="F9517" s="2">
        <v>31163003</v>
      </c>
      <c r="G9517" s="2" t="s">
        <v>810</v>
      </c>
      <c r="H9517" s="2">
        <v>4</v>
      </c>
      <c r="I9517" s="2">
        <v>4</v>
      </c>
      <c r="J9517" s="2">
        <v>10</v>
      </c>
      <c r="K9517" s="2">
        <v>5</v>
      </c>
      <c r="L9517" s="3">
        <v>73179.05</v>
      </c>
      <c r="M9517" s="2" t="s">
        <v>0</v>
      </c>
      <c r="N9517" s="4" t="s">
        <v>21</v>
      </c>
    </row>
    <row r="9518" spans="1:14" x14ac:dyDescent="0.25">
      <c r="A9518" s="1" t="s">
        <v>363</v>
      </c>
      <c r="B9518" s="2" t="s">
        <v>113</v>
      </c>
      <c r="C9518" s="2" t="s">
        <v>113</v>
      </c>
      <c r="D9518" s="2" t="s">
        <v>114</v>
      </c>
      <c r="E9518" s="2" t="s">
        <v>7803</v>
      </c>
      <c r="F9518" s="2">
        <v>31163003</v>
      </c>
      <c r="G9518" s="2" t="s">
        <v>810</v>
      </c>
      <c r="H9518" s="2">
        <v>4</v>
      </c>
      <c r="I9518" s="2">
        <v>4</v>
      </c>
      <c r="J9518" s="2">
        <v>10</v>
      </c>
      <c r="K9518" s="2">
        <v>5</v>
      </c>
      <c r="L9518" s="3">
        <v>70894.25</v>
      </c>
      <c r="M9518" s="2" t="s">
        <v>0</v>
      </c>
      <c r="N9518" s="4" t="s">
        <v>21</v>
      </c>
    </row>
    <row r="9519" spans="1:14" x14ac:dyDescent="0.25">
      <c r="A9519" s="1" t="s">
        <v>363</v>
      </c>
      <c r="B9519" s="2" t="s">
        <v>113</v>
      </c>
      <c r="C9519" s="2" t="s">
        <v>113</v>
      </c>
      <c r="D9519" s="2" t="s">
        <v>114</v>
      </c>
      <c r="E9519" s="2" t="s">
        <v>7804</v>
      </c>
      <c r="F9519" s="2">
        <v>31163003</v>
      </c>
      <c r="G9519" s="2" t="s">
        <v>810</v>
      </c>
      <c r="H9519" s="2">
        <v>4</v>
      </c>
      <c r="I9519" s="2">
        <v>4</v>
      </c>
      <c r="J9519" s="2">
        <v>10</v>
      </c>
      <c r="K9519" s="2">
        <v>2</v>
      </c>
      <c r="L9519" s="3">
        <v>6537350.6799999997</v>
      </c>
      <c r="M9519" s="2" t="s">
        <v>0</v>
      </c>
      <c r="N9519" s="4" t="s">
        <v>21</v>
      </c>
    </row>
    <row r="9520" spans="1:14" x14ac:dyDescent="0.25">
      <c r="A9520" s="1" t="s">
        <v>363</v>
      </c>
      <c r="B9520" s="2" t="s">
        <v>113</v>
      </c>
      <c r="C9520" s="2" t="s">
        <v>113</v>
      </c>
      <c r="D9520" s="2" t="s">
        <v>114</v>
      </c>
      <c r="E9520" s="2" t="s">
        <v>7805</v>
      </c>
      <c r="F9520" s="2">
        <v>31163003</v>
      </c>
      <c r="G9520" s="2" t="s">
        <v>810</v>
      </c>
      <c r="H9520" s="2">
        <v>4</v>
      </c>
      <c r="I9520" s="2">
        <v>4</v>
      </c>
      <c r="J9520" s="2">
        <v>10</v>
      </c>
      <c r="K9520" s="2">
        <v>2</v>
      </c>
      <c r="L9520" s="3">
        <v>140869.82</v>
      </c>
      <c r="M9520" s="2" t="s">
        <v>0</v>
      </c>
      <c r="N9520" s="4" t="s">
        <v>21</v>
      </c>
    </row>
    <row r="9521" spans="1:14" x14ac:dyDescent="0.25">
      <c r="A9521" s="1" t="s">
        <v>363</v>
      </c>
      <c r="B9521" s="2" t="s">
        <v>113</v>
      </c>
      <c r="C9521" s="2" t="s">
        <v>113</v>
      </c>
      <c r="D9521" s="2" t="s">
        <v>114</v>
      </c>
      <c r="E9521" s="2" t="s">
        <v>7806</v>
      </c>
      <c r="F9521" s="2">
        <v>40173500</v>
      </c>
      <c r="G9521" s="2" t="s">
        <v>810</v>
      </c>
      <c r="H9521" s="2">
        <v>4</v>
      </c>
      <c r="I9521" s="2">
        <v>4</v>
      </c>
      <c r="J9521" s="2">
        <v>10</v>
      </c>
      <c r="K9521" s="2">
        <v>20</v>
      </c>
      <c r="L9521" s="3">
        <v>413477.39999999997</v>
      </c>
      <c r="M9521" s="2" t="s">
        <v>0</v>
      </c>
      <c r="N9521" s="4" t="s">
        <v>21</v>
      </c>
    </row>
    <row r="9522" spans="1:14" x14ac:dyDescent="0.25">
      <c r="A9522" s="1" t="s">
        <v>363</v>
      </c>
      <c r="B9522" s="2" t="s">
        <v>113</v>
      </c>
      <c r="C9522" s="2" t="s">
        <v>113</v>
      </c>
      <c r="D9522" s="2" t="s">
        <v>114</v>
      </c>
      <c r="E9522" s="2" t="s">
        <v>7807</v>
      </c>
      <c r="F9522" s="2">
        <v>40173500</v>
      </c>
      <c r="G9522" s="2" t="s">
        <v>810</v>
      </c>
      <c r="H9522" s="2">
        <v>4</v>
      </c>
      <c r="I9522" s="2">
        <v>4</v>
      </c>
      <c r="J9522" s="2">
        <v>10</v>
      </c>
      <c r="K9522" s="2">
        <v>20</v>
      </c>
      <c r="L9522" s="3">
        <v>85370.599999999991</v>
      </c>
      <c r="M9522" s="2" t="s">
        <v>0</v>
      </c>
      <c r="N9522" s="4" t="s">
        <v>21</v>
      </c>
    </row>
    <row r="9523" spans="1:14" x14ac:dyDescent="0.25">
      <c r="A9523" s="1" t="s">
        <v>363</v>
      </c>
      <c r="B9523" s="2" t="s">
        <v>113</v>
      </c>
      <c r="C9523" s="2" t="s">
        <v>113</v>
      </c>
      <c r="D9523" s="2" t="s">
        <v>114</v>
      </c>
      <c r="E9523" s="2" t="s">
        <v>7808</v>
      </c>
      <c r="F9523" s="2">
        <v>40173500</v>
      </c>
      <c r="G9523" s="2" t="s">
        <v>810</v>
      </c>
      <c r="H9523" s="2">
        <v>4</v>
      </c>
      <c r="I9523" s="2">
        <v>4</v>
      </c>
      <c r="J9523" s="2">
        <v>10</v>
      </c>
      <c r="K9523" s="2">
        <v>20</v>
      </c>
      <c r="L9523" s="3">
        <v>134160.6</v>
      </c>
      <c r="M9523" s="2" t="s">
        <v>0</v>
      </c>
      <c r="N9523" s="4" t="s">
        <v>21</v>
      </c>
    </row>
    <row r="9524" spans="1:14" x14ac:dyDescent="0.25">
      <c r="A9524" s="1" t="s">
        <v>363</v>
      </c>
      <c r="B9524" s="2" t="s">
        <v>113</v>
      </c>
      <c r="C9524" s="2" t="s">
        <v>113</v>
      </c>
      <c r="D9524" s="2" t="s">
        <v>114</v>
      </c>
      <c r="E9524" s="2" t="s">
        <v>7809</v>
      </c>
      <c r="F9524" s="2">
        <v>40173500</v>
      </c>
      <c r="G9524" s="2" t="s">
        <v>810</v>
      </c>
      <c r="H9524" s="2">
        <v>4</v>
      </c>
      <c r="I9524" s="2">
        <v>4</v>
      </c>
      <c r="J9524" s="2">
        <v>10</v>
      </c>
      <c r="K9524" s="2">
        <v>10</v>
      </c>
      <c r="L9524" s="3">
        <v>42685.299999999996</v>
      </c>
      <c r="M9524" s="2" t="s">
        <v>0</v>
      </c>
      <c r="N9524" s="4" t="s">
        <v>21</v>
      </c>
    </row>
    <row r="9525" spans="1:14" x14ac:dyDescent="0.25">
      <c r="A9525" s="1" t="s">
        <v>363</v>
      </c>
      <c r="B9525" s="2" t="s">
        <v>113</v>
      </c>
      <c r="C9525" s="2" t="s">
        <v>113</v>
      </c>
      <c r="D9525" s="2" t="s">
        <v>114</v>
      </c>
      <c r="E9525" s="2" t="s">
        <v>7810</v>
      </c>
      <c r="F9525" s="2">
        <v>40173500</v>
      </c>
      <c r="G9525" s="2" t="s">
        <v>810</v>
      </c>
      <c r="H9525" s="2">
        <v>4</v>
      </c>
      <c r="I9525" s="2">
        <v>4</v>
      </c>
      <c r="J9525" s="2">
        <v>10</v>
      </c>
      <c r="K9525" s="2">
        <v>20</v>
      </c>
      <c r="L9525" s="3">
        <v>219531.19999999998</v>
      </c>
      <c r="M9525" s="2" t="s">
        <v>0</v>
      </c>
      <c r="N9525" s="4" t="s">
        <v>21</v>
      </c>
    </row>
    <row r="9526" spans="1:14" x14ac:dyDescent="0.25">
      <c r="A9526" s="1" t="s">
        <v>363</v>
      </c>
      <c r="B9526" s="2" t="s">
        <v>113</v>
      </c>
      <c r="C9526" s="2" t="s">
        <v>113</v>
      </c>
      <c r="D9526" s="2" t="s">
        <v>114</v>
      </c>
      <c r="E9526" s="2" t="s">
        <v>7811</v>
      </c>
      <c r="F9526" s="2">
        <v>40173500</v>
      </c>
      <c r="G9526" s="2" t="s">
        <v>810</v>
      </c>
      <c r="H9526" s="2">
        <v>4</v>
      </c>
      <c r="I9526" s="2">
        <v>4</v>
      </c>
      <c r="J9526" s="2">
        <v>10</v>
      </c>
      <c r="K9526" s="2">
        <v>5</v>
      </c>
      <c r="L9526" s="3">
        <v>103369.34999999999</v>
      </c>
      <c r="M9526" s="2" t="s">
        <v>0</v>
      </c>
      <c r="N9526" s="4" t="s">
        <v>21</v>
      </c>
    </row>
    <row r="9527" spans="1:14" x14ac:dyDescent="0.25">
      <c r="A9527" s="1" t="s">
        <v>363</v>
      </c>
      <c r="B9527" s="2" t="s">
        <v>113</v>
      </c>
      <c r="C9527" s="2" t="s">
        <v>113</v>
      </c>
      <c r="D9527" s="2" t="s">
        <v>114</v>
      </c>
      <c r="E9527" s="2" t="s">
        <v>7812</v>
      </c>
      <c r="F9527" s="2">
        <v>40173500</v>
      </c>
      <c r="G9527" s="2" t="s">
        <v>810</v>
      </c>
      <c r="H9527" s="2">
        <v>4</v>
      </c>
      <c r="I9527" s="2">
        <v>4</v>
      </c>
      <c r="J9527" s="2">
        <v>10</v>
      </c>
      <c r="K9527" s="2">
        <v>20</v>
      </c>
      <c r="L9527" s="3">
        <v>67092.2</v>
      </c>
      <c r="M9527" s="2" t="s">
        <v>0</v>
      </c>
      <c r="N9527" s="4" t="s">
        <v>21</v>
      </c>
    </row>
    <row r="9528" spans="1:14" x14ac:dyDescent="0.25">
      <c r="A9528" s="1" t="s">
        <v>363</v>
      </c>
      <c r="B9528" s="2" t="s">
        <v>113</v>
      </c>
      <c r="C9528" s="2" t="s">
        <v>113</v>
      </c>
      <c r="D9528" s="2" t="s">
        <v>114</v>
      </c>
      <c r="E9528" s="2" t="s">
        <v>7813</v>
      </c>
      <c r="F9528" s="2">
        <v>40173500</v>
      </c>
      <c r="G9528" s="2" t="s">
        <v>810</v>
      </c>
      <c r="H9528" s="2">
        <v>4</v>
      </c>
      <c r="I9528" s="2">
        <v>4</v>
      </c>
      <c r="J9528" s="2">
        <v>10</v>
      </c>
      <c r="K9528" s="2">
        <v>20</v>
      </c>
      <c r="L9528" s="3">
        <v>173787.60000000003</v>
      </c>
      <c r="M9528" s="2" t="s">
        <v>0</v>
      </c>
      <c r="N9528" s="4" t="s">
        <v>21</v>
      </c>
    </row>
    <row r="9529" spans="1:14" x14ac:dyDescent="0.25">
      <c r="A9529" s="1" t="s">
        <v>363</v>
      </c>
      <c r="B9529" s="2" t="s">
        <v>113</v>
      </c>
      <c r="C9529" s="2" t="s">
        <v>113</v>
      </c>
      <c r="D9529" s="2" t="s">
        <v>114</v>
      </c>
      <c r="E9529" s="2" t="s">
        <v>7814</v>
      </c>
      <c r="F9529" s="2">
        <v>40173500</v>
      </c>
      <c r="G9529" s="2" t="s">
        <v>810</v>
      </c>
      <c r="H9529" s="2">
        <v>4</v>
      </c>
      <c r="I9529" s="2">
        <v>4</v>
      </c>
      <c r="J9529" s="2">
        <v>10</v>
      </c>
      <c r="K9529" s="2">
        <v>20</v>
      </c>
      <c r="L9529" s="3">
        <v>140872.19999999998</v>
      </c>
      <c r="M9529" s="2" t="s">
        <v>0</v>
      </c>
      <c r="N9529" s="4" t="s">
        <v>21</v>
      </c>
    </row>
    <row r="9530" spans="1:14" x14ac:dyDescent="0.25">
      <c r="A9530" s="1" t="s">
        <v>363</v>
      </c>
      <c r="B9530" s="2" t="s">
        <v>113</v>
      </c>
      <c r="C9530" s="2" t="s">
        <v>113</v>
      </c>
      <c r="D9530" s="2" t="s">
        <v>114</v>
      </c>
      <c r="E9530" s="2" t="s">
        <v>7815</v>
      </c>
      <c r="F9530" s="2">
        <v>40173500</v>
      </c>
      <c r="G9530" s="2" t="s">
        <v>810</v>
      </c>
      <c r="H9530" s="2">
        <v>4</v>
      </c>
      <c r="I9530" s="2">
        <v>4</v>
      </c>
      <c r="J9530" s="2">
        <v>10</v>
      </c>
      <c r="K9530" s="2">
        <v>20</v>
      </c>
      <c r="L9530" s="3">
        <v>269558.8</v>
      </c>
      <c r="M9530" s="2" t="s">
        <v>0</v>
      </c>
      <c r="N9530" s="4" t="s">
        <v>21</v>
      </c>
    </row>
    <row r="9531" spans="1:14" x14ac:dyDescent="0.25">
      <c r="A9531" s="1" t="s">
        <v>363</v>
      </c>
      <c r="B9531" s="2" t="s">
        <v>113</v>
      </c>
      <c r="C9531" s="2" t="s">
        <v>113</v>
      </c>
      <c r="D9531" s="2" t="s">
        <v>114</v>
      </c>
      <c r="E9531" s="2" t="s">
        <v>7816</v>
      </c>
      <c r="F9531" s="2">
        <v>40173500</v>
      </c>
      <c r="G9531" s="2" t="s">
        <v>810</v>
      </c>
      <c r="H9531" s="2">
        <v>4</v>
      </c>
      <c r="I9531" s="2">
        <v>4</v>
      </c>
      <c r="J9531" s="2">
        <v>10</v>
      </c>
      <c r="K9531" s="2">
        <v>20</v>
      </c>
      <c r="L9531" s="3">
        <v>253065.40000000002</v>
      </c>
      <c r="M9531" s="2" t="s">
        <v>0</v>
      </c>
      <c r="N9531" s="4" t="s">
        <v>21</v>
      </c>
    </row>
    <row r="9532" spans="1:14" x14ac:dyDescent="0.25">
      <c r="A9532" s="1" t="s">
        <v>363</v>
      </c>
      <c r="B9532" s="2" t="s">
        <v>113</v>
      </c>
      <c r="C9532" s="2" t="s">
        <v>113</v>
      </c>
      <c r="D9532" s="2" t="s">
        <v>114</v>
      </c>
      <c r="E9532" s="2" t="s">
        <v>7817</v>
      </c>
      <c r="F9532" s="2">
        <v>40173500</v>
      </c>
      <c r="G9532" s="2" t="s">
        <v>810</v>
      </c>
      <c r="H9532" s="2">
        <v>4</v>
      </c>
      <c r="I9532" s="2">
        <v>4</v>
      </c>
      <c r="J9532" s="2">
        <v>10</v>
      </c>
      <c r="K9532" s="2">
        <v>5</v>
      </c>
      <c r="L9532" s="3">
        <v>76225.45</v>
      </c>
      <c r="M9532" s="2" t="s">
        <v>0</v>
      </c>
      <c r="N9532" s="4" t="s">
        <v>21</v>
      </c>
    </row>
    <row r="9533" spans="1:14" x14ac:dyDescent="0.25">
      <c r="A9533" s="1" t="s">
        <v>363</v>
      </c>
      <c r="B9533" s="2" t="s">
        <v>113</v>
      </c>
      <c r="C9533" s="2" t="s">
        <v>113</v>
      </c>
      <c r="D9533" s="2" t="s">
        <v>114</v>
      </c>
      <c r="E9533" s="2" t="s">
        <v>7818</v>
      </c>
      <c r="F9533" s="2">
        <v>40173500</v>
      </c>
      <c r="G9533" s="2" t="s">
        <v>810</v>
      </c>
      <c r="H9533" s="2">
        <v>4</v>
      </c>
      <c r="I9533" s="2">
        <v>4</v>
      </c>
      <c r="J9533" s="2">
        <v>10</v>
      </c>
      <c r="K9533" s="2">
        <v>5</v>
      </c>
      <c r="L9533" s="3">
        <v>91475.3</v>
      </c>
      <c r="M9533" s="2" t="s">
        <v>0</v>
      </c>
      <c r="N9533" s="4" t="s">
        <v>21</v>
      </c>
    </row>
    <row r="9534" spans="1:14" x14ac:dyDescent="0.25">
      <c r="A9534" s="1" t="s">
        <v>363</v>
      </c>
      <c r="B9534" s="2" t="s">
        <v>113</v>
      </c>
      <c r="C9534" s="2" t="s">
        <v>113</v>
      </c>
      <c r="D9534" s="2" t="s">
        <v>114</v>
      </c>
      <c r="E9534" s="2" t="s">
        <v>7819</v>
      </c>
      <c r="F9534" s="2">
        <v>40173500</v>
      </c>
      <c r="G9534" s="2" t="s">
        <v>810</v>
      </c>
      <c r="H9534" s="2">
        <v>4</v>
      </c>
      <c r="I9534" s="2">
        <v>4</v>
      </c>
      <c r="J9534" s="2">
        <v>10</v>
      </c>
      <c r="K9534" s="2">
        <v>5</v>
      </c>
      <c r="L9534" s="3">
        <v>113276.1</v>
      </c>
      <c r="M9534" s="2" t="s">
        <v>0</v>
      </c>
      <c r="N9534" s="4" t="s">
        <v>21</v>
      </c>
    </row>
    <row r="9535" spans="1:14" x14ac:dyDescent="0.25">
      <c r="A9535" s="1" t="s">
        <v>363</v>
      </c>
      <c r="B9535" s="2" t="s">
        <v>113</v>
      </c>
      <c r="C9535" s="2" t="s">
        <v>113</v>
      </c>
      <c r="D9535" s="2" t="s">
        <v>114</v>
      </c>
      <c r="E9535" s="2" t="s">
        <v>7820</v>
      </c>
      <c r="F9535" s="2">
        <v>40173500</v>
      </c>
      <c r="G9535" s="2" t="s">
        <v>810</v>
      </c>
      <c r="H9535" s="2">
        <v>4</v>
      </c>
      <c r="I9535" s="2">
        <v>4</v>
      </c>
      <c r="J9535" s="2">
        <v>10</v>
      </c>
      <c r="K9535" s="2">
        <v>5</v>
      </c>
      <c r="L9535" s="3">
        <v>235542.65</v>
      </c>
      <c r="M9535" s="2" t="s">
        <v>0</v>
      </c>
      <c r="N9535" s="4" t="s">
        <v>21</v>
      </c>
    </row>
    <row r="9536" spans="1:14" x14ac:dyDescent="0.25">
      <c r="A9536" s="1" t="s">
        <v>363</v>
      </c>
      <c r="B9536" s="2" t="s">
        <v>113</v>
      </c>
      <c r="C9536" s="2" t="s">
        <v>113</v>
      </c>
      <c r="D9536" s="2" t="s">
        <v>114</v>
      </c>
      <c r="E9536" s="2" t="s">
        <v>7821</v>
      </c>
      <c r="F9536" s="2">
        <v>27112800</v>
      </c>
      <c r="G9536" s="2" t="s">
        <v>810</v>
      </c>
      <c r="H9536" s="2">
        <v>4</v>
      </c>
      <c r="I9536" s="2">
        <v>4</v>
      </c>
      <c r="J9536" s="2">
        <v>10</v>
      </c>
      <c r="K9536" s="2">
        <v>100</v>
      </c>
      <c r="L9536" s="3">
        <v>195160</v>
      </c>
      <c r="M9536" s="2" t="s">
        <v>0</v>
      </c>
      <c r="N9536" s="4" t="s">
        <v>21</v>
      </c>
    </row>
    <row r="9537" spans="1:14" x14ac:dyDescent="0.25">
      <c r="A9537" s="1" t="s">
        <v>363</v>
      </c>
      <c r="B9537" s="2" t="s">
        <v>113</v>
      </c>
      <c r="C9537" s="2" t="s">
        <v>113</v>
      </c>
      <c r="D9537" s="2" t="s">
        <v>114</v>
      </c>
      <c r="E9537" s="2" t="s">
        <v>7822</v>
      </c>
      <c r="F9537" s="2">
        <v>27112800</v>
      </c>
      <c r="G9537" s="2" t="s">
        <v>810</v>
      </c>
      <c r="H9537" s="2">
        <v>4</v>
      </c>
      <c r="I9537" s="2">
        <v>4</v>
      </c>
      <c r="J9537" s="2">
        <v>10</v>
      </c>
      <c r="K9537" s="2">
        <v>100</v>
      </c>
      <c r="L9537" s="3">
        <v>185997</v>
      </c>
      <c r="M9537" s="2" t="s">
        <v>0</v>
      </c>
      <c r="N9537" s="4" t="s">
        <v>21</v>
      </c>
    </row>
    <row r="9538" spans="1:14" x14ac:dyDescent="0.25">
      <c r="A9538" s="1" t="s">
        <v>363</v>
      </c>
      <c r="B9538" s="2" t="s">
        <v>113</v>
      </c>
      <c r="C9538" s="2" t="s">
        <v>113</v>
      </c>
      <c r="D9538" s="2" t="s">
        <v>114</v>
      </c>
      <c r="E9538" s="2" t="s">
        <v>7823</v>
      </c>
      <c r="F9538" s="2">
        <v>27112800</v>
      </c>
      <c r="G9538" s="2" t="s">
        <v>810</v>
      </c>
      <c r="H9538" s="2">
        <v>4</v>
      </c>
      <c r="I9538" s="2">
        <v>4</v>
      </c>
      <c r="J9538" s="2">
        <v>10</v>
      </c>
      <c r="K9538" s="2">
        <v>100</v>
      </c>
      <c r="L9538" s="3">
        <v>2213757</v>
      </c>
      <c r="M9538" s="2" t="s">
        <v>0</v>
      </c>
      <c r="N9538" s="4" t="s">
        <v>21</v>
      </c>
    </row>
    <row r="9539" spans="1:14" x14ac:dyDescent="0.25">
      <c r="A9539" s="1" t="s">
        <v>363</v>
      </c>
      <c r="B9539" s="2" t="s">
        <v>113</v>
      </c>
      <c r="C9539" s="2" t="s">
        <v>113</v>
      </c>
      <c r="D9539" s="2" t="s">
        <v>114</v>
      </c>
      <c r="E9539" s="2" t="s">
        <v>7824</v>
      </c>
      <c r="F9539" s="2">
        <v>27112800</v>
      </c>
      <c r="G9539" s="2" t="s">
        <v>810</v>
      </c>
      <c r="H9539" s="2">
        <v>4</v>
      </c>
      <c r="I9539" s="2">
        <v>4</v>
      </c>
      <c r="J9539" s="2">
        <v>10</v>
      </c>
      <c r="K9539" s="2">
        <v>100</v>
      </c>
      <c r="L9539" s="3">
        <v>2213757</v>
      </c>
      <c r="M9539" s="2" t="s">
        <v>0</v>
      </c>
      <c r="N9539" s="4" t="s">
        <v>21</v>
      </c>
    </row>
    <row r="9540" spans="1:14" x14ac:dyDescent="0.25">
      <c r="A9540" s="1" t="s">
        <v>363</v>
      </c>
      <c r="B9540" s="2" t="s">
        <v>113</v>
      </c>
      <c r="C9540" s="2" t="s">
        <v>113</v>
      </c>
      <c r="D9540" s="2" t="s">
        <v>114</v>
      </c>
      <c r="E9540" s="2" t="s">
        <v>7825</v>
      </c>
      <c r="F9540" s="2">
        <v>27112800</v>
      </c>
      <c r="G9540" s="2" t="s">
        <v>810</v>
      </c>
      <c r="H9540" s="2">
        <v>4</v>
      </c>
      <c r="I9540" s="2">
        <v>4</v>
      </c>
      <c r="J9540" s="2">
        <v>10</v>
      </c>
      <c r="K9540" s="2">
        <v>200</v>
      </c>
      <c r="L9540" s="3">
        <v>1067192</v>
      </c>
      <c r="M9540" s="2" t="s">
        <v>0</v>
      </c>
      <c r="N9540" s="4" t="s">
        <v>21</v>
      </c>
    </row>
    <row r="9541" spans="1:14" x14ac:dyDescent="0.25">
      <c r="A9541" s="1" t="s">
        <v>363</v>
      </c>
      <c r="B9541" s="2" t="s">
        <v>113</v>
      </c>
      <c r="C9541" s="2" t="s">
        <v>113</v>
      </c>
      <c r="D9541" s="2" t="s">
        <v>114</v>
      </c>
      <c r="E9541" s="2" t="s">
        <v>7826</v>
      </c>
      <c r="F9541" s="2">
        <v>27111709</v>
      </c>
      <c r="G9541" s="2" t="s">
        <v>810</v>
      </c>
      <c r="H9541" s="2">
        <v>4</v>
      </c>
      <c r="I9541" s="2">
        <v>4</v>
      </c>
      <c r="J9541" s="2">
        <v>10</v>
      </c>
      <c r="K9541" s="2">
        <v>11</v>
      </c>
      <c r="L9541" s="3">
        <v>38576.229999999996</v>
      </c>
      <c r="M9541" s="2" t="s">
        <v>0</v>
      </c>
      <c r="N9541" s="4" t="s">
        <v>21</v>
      </c>
    </row>
    <row r="9542" spans="1:14" x14ac:dyDescent="0.25">
      <c r="A9542" s="1" t="s">
        <v>363</v>
      </c>
      <c r="B9542" s="2" t="s">
        <v>113</v>
      </c>
      <c r="C9542" s="2" t="s">
        <v>113</v>
      </c>
      <c r="D9542" s="2" t="s">
        <v>114</v>
      </c>
      <c r="E9542" s="2" t="s">
        <v>7827</v>
      </c>
      <c r="F9542" s="2">
        <v>27111709</v>
      </c>
      <c r="G9542" s="2" t="s">
        <v>810</v>
      </c>
      <c r="H9542" s="2">
        <v>4</v>
      </c>
      <c r="I9542" s="2">
        <v>4</v>
      </c>
      <c r="J9542" s="2">
        <v>10</v>
      </c>
      <c r="K9542" s="2">
        <v>11</v>
      </c>
      <c r="L9542" s="3">
        <v>38576.229999999996</v>
      </c>
      <c r="M9542" s="2" t="s">
        <v>0</v>
      </c>
      <c r="N9542" s="4" t="s">
        <v>21</v>
      </c>
    </row>
    <row r="9543" spans="1:14" x14ac:dyDescent="0.25">
      <c r="A9543" s="1" t="s">
        <v>363</v>
      </c>
      <c r="B9543" s="2" t="s">
        <v>113</v>
      </c>
      <c r="C9543" s="2" t="s">
        <v>113</v>
      </c>
      <c r="D9543" s="2" t="s">
        <v>114</v>
      </c>
      <c r="E9543" s="2" t="s">
        <v>7828</v>
      </c>
      <c r="F9543" s="2">
        <v>27111709</v>
      </c>
      <c r="G9543" s="2" t="s">
        <v>810</v>
      </c>
      <c r="H9543" s="2">
        <v>4</v>
      </c>
      <c r="I9543" s="2">
        <v>4</v>
      </c>
      <c r="J9543" s="2">
        <v>10</v>
      </c>
      <c r="K9543" s="2">
        <v>11</v>
      </c>
      <c r="L9543" s="3">
        <v>38576.229999999996</v>
      </c>
      <c r="M9543" s="2" t="s">
        <v>0</v>
      </c>
      <c r="N9543" s="4" t="s">
        <v>21</v>
      </c>
    </row>
    <row r="9544" spans="1:14" x14ac:dyDescent="0.25">
      <c r="A9544" s="1" t="s">
        <v>363</v>
      </c>
      <c r="B9544" s="2" t="s">
        <v>113</v>
      </c>
      <c r="C9544" s="2" t="s">
        <v>113</v>
      </c>
      <c r="D9544" s="2" t="s">
        <v>114</v>
      </c>
      <c r="E9544" s="2" t="s">
        <v>7829</v>
      </c>
      <c r="F9544" s="2">
        <v>30265100</v>
      </c>
      <c r="G9544" s="2" t="s">
        <v>810</v>
      </c>
      <c r="H9544" s="2">
        <v>4</v>
      </c>
      <c r="I9544" s="2">
        <v>4</v>
      </c>
      <c r="J9544" s="2">
        <v>10</v>
      </c>
      <c r="K9544" s="2">
        <v>19</v>
      </c>
      <c r="L9544" s="3">
        <v>430449.18000000005</v>
      </c>
      <c r="M9544" s="2" t="s">
        <v>0</v>
      </c>
      <c r="N9544" s="4" t="s">
        <v>21</v>
      </c>
    </row>
    <row r="9545" spans="1:14" x14ac:dyDescent="0.25">
      <c r="A9545" s="1" t="s">
        <v>363</v>
      </c>
      <c r="B9545" s="2" t="s">
        <v>253</v>
      </c>
      <c r="C9545" s="2" t="s">
        <v>2331</v>
      </c>
      <c r="D9545" s="2" t="s">
        <v>17949</v>
      </c>
      <c r="E9545" s="2" t="s">
        <v>7830</v>
      </c>
      <c r="F9545" s="2">
        <v>27131600</v>
      </c>
      <c r="G9545" s="2" t="s">
        <v>490</v>
      </c>
      <c r="H9545" s="2">
        <v>3</v>
      </c>
      <c r="I9545" s="2">
        <v>4</v>
      </c>
      <c r="J9545" s="2">
        <v>10</v>
      </c>
      <c r="K9545" s="2">
        <v>1</v>
      </c>
      <c r="L9545" s="3">
        <v>89285.7</v>
      </c>
      <c r="M9545" s="2" t="s">
        <v>0</v>
      </c>
      <c r="N9545" s="4" t="s">
        <v>21</v>
      </c>
    </row>
    <row r="9546" spans="1:14" x14ac:dyDescent="0.25">
      <c r="A9546" s="1" t="s">
        <v>363</v>
      </c>
      <c r="B9546" s="2" t="s">
        <v>253</v>
      </c>
      <c r="C9546" s="2" t="s">
        <v>2331</v>
      </c>
      <c r="D9546" s="2" t="s">
        <v>17949</v>
      </c>
      <c r="E9546" s="2" t="s">
        <v>7831</v>
      </c>
      <c r="F9546" s="2">
        <v>40151532</v>
      </c>
      <c r="G9546" s="2" t="s">
        <v>490</v>
      </c>
      <c r="H9546" s="2">
        <v>3</v>
      </c>
      <c r="I9546" s="2">
        <v>3</v>
      </c>
      <c r="J9546" s="2">
        <v>10</v>
      </c>
      <c r="K9546" s="2">
        <v>6</v>
      </c>
      <c r="L9546" s="3">
        <v>821199.96</v>
      </c>
      <c r="M9546" s="2" t="s">
        <v>0</v>
      </c>
      <c r="N9546" s="4" t="s">
        <v>21</v>
      </c>
    </row>
    <row r="9547" spans="1:14" x14ac:dyDescent="0.25">
      <c r="A9547" s="1" t="s">
        <v>363</v>
      </c>
      <c r="B9547" s="2" t="s">
        <v>253</v>
      </c>
      <c r="C9547" s="2" t="s">
        <v>254</v>
      </c>
      <c r="D9547" s="2" t="s">
        <v>255</v>
      </c>
      <c r="E9547" s="2" t="s">
        <v>7832</v>
      </c>
      <c r="F9547" s="2">
        <v>40161504</v>
      </c>
      <c r="G9547" s="2" t="s">
        <v>810</v>
      </c>
      <c r="H9547" s="2">
        <v>4</v>
      </c>
      <c r="I9547" s="2">
        <v>4</v>
      </c>
      <c r="J9547" s="2">
        <v>10</v>
      </c>
      <c r="K9547" s="2">
        <v>2</v>
      </c>
      <c r="L9547" s="3">
        <v>63638.82</v>
      </c>
      <c r="M9547" s="2" t="s">
        <v>0</v>
      </c>
      <c r="N9547" s="4" t="s">
        <v>21</v>
      </c>
    </row>
    <row r="9548" spans="1:14" x14ac:dyDescent="0.25">
      <c r="A9548" s="1" t="s">
        <v>363</v>
      </c>
      <c r="B9548" s="2" t="s">
        <v>253</v>
      </c>
      <c r="C9548" s="2" t="s">
        <v>254</v>
      </c>
      <c r="D9548" s="2" t="s">
        <v>255</v>
      </c>
      <c r="E9548" s="2" t="s">
        <v>7833</v>
      </c>
      <c r="F9548" s="2">
        <v>40161504</v>
      </c>
      <c r="G9548" s="2" t="s">
        <v>810</v>
      </c>
      <c r="H9548" s="2">
        <v>4</v>
      </c>
      <c r="I9548" s="2">
        <v>4</v>
      </c>
      <c r="J9548" s="2">
        <v>10</v>
      </c>
      <c r="K9548" s="2">
        <v>2</v>
      </c>
      <c r="L9548" s="3">
        <v>96485.2</v>
      </c>
      <c r="M9548" s="2" t="s">
        <v>0</v>
      </c>
      <c r="N9548" s="4" t="s">
        <v>21</v>
      </c>
    </row>
    <row r="9549" spans="1:14" x14ac:dyDescent="0.25">
      <c r="A9549" s="1" t="s">
        <v>363</v>
      </c>
      <c r="B9549" s="2" t="s">
        <v>253</v>
      </c>
      <c r="C9549" s="2" t="s">
        <v>254</v>
      </c>
      <c r="D9549" s="2" t="s">
        <v>255</v>
      </c>
      <c r="E9549" s="2" t="s">
        <v>7834</v>
      </c>
      <c r="F9549" s="2">
        <v>40161504</v>
      </c>
      <c r="G9549" s="2" t="s">
        <v>810</v>
      </c>
      <c r="H9549" s="2">
        <v>4</v>
      </c>
      <c r="I9549" s="2">
        <v>4</v>
      </c>
      <c r="J9549" s="2">
        <v>10</v>
      </c>
      <c r="K9549" s="2">
        <v>5</v>
      </c>
      <c r="L9549" s="3">
        <v>230949.25</v>
      </c>
      <c r="M9549" s="2" t="s">
        <v>0</v>
      </c>
      <c r="N9549" s="4" t="s">
        <v>21</v>
      </c>
    </row>
    <row r="9550" spans="1:14" x14ac:dyDescent="0.25">
      <c r="A9550" s="1" t="s">
        <v>363</v>
      </c>
      <c r="B9550" s="2" t="s">
        <v>253</v>
      </c>
      <c r="C9550" s="2" t="s">
        <v>254</v>
      </c>
      <c r="D9550" s="2" t="s">
        <v>255</v>
      </c>
      <c r="E9550" s="2" t="s">
        <v>7835</v>
      </c>
      <c r="F9550" s="2">
        <v>40161513</v>
      </c>
      <c r="G9550" s="2" t="s">
        <v>810</v>
      </c>
      <c r="H9550" s="2">
        <v>4</v>
      </c>
      <c r="I9550" s="2">
        <v>4</v>
      </c>
      <c r="J9550" s="2">
        <v>10</v>
      </c>
      <c r="K9550" s="2">
        <v>2</v>
      </c>
      <c r="L9550" s="3">
        <v>176546.02</v>
      </c>
      <c r="M9550" s="2" t="s">
        <v>0</v>
      </c>
      <c r="N9550" s="4" t="s">
        <v>21</v>
      </c>
    </row>
    <row r="9551" spans="1:14" x14ac:dyDescent="0.25">
      <c r="A9551" s="1" t="s">
        <v>363</v>
      </c>
      <c r="B9551" s="2" t="s">
        <v>253</v>
      </c>
      <c r="C9551" s="2" t="s">
        <v>254</v>
      </c>
      <c r="D9551" s="2" t="s">
        <v>255</v>
      </c>
      <c r="E9551" s="2" t="s">
        <v>7836</v>
      </c>
      <c r="F9551" s="2">
        <v>40161513</v>
      </c>
      <c r="G9551" s="2" t="s">
        <v>810</v>
      </c>
      <c r="H9551" s="2">
        <v>4</v>
      </c>
      <c r="I9551" s="2">
        <v>4</v>
      </c>
      <c r="J9551" s="2">
        <v>10</v>
      </c>
      <c r="K9551" s="2">
        <v>2</v>
      </c>
      <c r="L9551" s="3">
        <v>112907.2</v>
      </c>
      <c r="M9551" s="2" t="s">
        <v>0</v>
      </c>
      <c r="N9551" s="4" t="s">
        <v>21</v>
      </c>
    </row>
    <row r="9552" spans="1:14" x14ac:dyDescent="0.25">
      <c r="A9552" s="1" t="s">
        <v>363</v>
      </c>
      <c r="B9552" s="2" t="s">
        <v>378</v>
      </c>
      <c r="C9552" s="2" t="s">
        <v>2425</v>
      </c>
      <c r="D9552" s="2" t="s">
        <v>17954</v>
      </c>
      <c r="E9552" s="2" t="s">
        <v>7837</v>
      </c>
      <c r="F9552" s="2">
        <v>39121600</v>
      </c>
      <c r="G9552" s="2" t="s">
        <v>490</v>
      </c>
      <c r="H9552" s="2">
        <v>3</v>
      </c>
      <c r="I9552" s="2">
        <v>3</v>
      </c>
      <c r="J9552" s="2">
        <v>10</v>
      </c>
      <c r="K9552" s="2">
        <v>3</v>
      </c>
      <c r="L9552" s="3">
        <v>5247900</v>
      </c>
      <c r="M9552" s="2" t="s">
        <v>0</v>
      </c>
      <c r="N9552" s="4" t="s">
        <v>21</v>
      </c>
    </row>
    <row r="9553" spans="1:14" x14ac:dyDescent="0.25">
      <c r="A9553" s="1" t="s">
        <v>363</v>
      </c>
      <c r="B9553" s="2" t="s">
        <v>378</v>
      </c>
      <c r="C9553" s="2" t="s">
        <v>2488</v>
      </c>
      <c r="D9553" s="2" t="s">
        <v>17955</v>
      </c>
      <c r="E9553" s="2" t="s">
        <v>7838</v>
      </c>
      <c r="F9553" s="2">
        <v>26121600</v>
      </c>
      <c r="G9553" s="2" t="s">
        <v>490</v>
      </c>
      <c r="H9553" s="2">
        <v>3</v>
      </c>
      <c r="I9553" s="2">
        <v>4</v>
      </c>
      <c r="J9553" s="2">
        <v>10</v>
      </c>
      <c r="K9553" s="2">
        <v>1</v>
      </c>
      <c r="L9553" s="3">
        <v>1964907.77</v>
      </c>
      <c r="M9553" s="2" t="s">
        <v>0</v>
      </c>
      <c r="N9553" s="4" t="s">
        <v>21</v>
      </c>
    </row>
    <row r="9554" spans="1:14" x14ac:dyDescent="0.25">
      <c r="A9554" s="1" t="s">
        <v>363</v>
      </c>
      <c r="B9554" s="2" t="s">
        <v>378</v>
      </c>
      <c r="C9554" s="2" t="s">
        <v>2488</v>
      </c>
      <c r="D9554" s="2" t="s">
        <v>17955</v>
      </c>
      <c r="E9554" s="2" t="s">
        <v>7839</v>
      </c>
      <c r="F9554" s="2">
        <v>26121600</v>
      </c>
      <c r="G9554" s="2" t="s">
        <v>490</v>
      </c>
      <c r="H9554" s="2">
        <v>3</v>
      </c>
      <c r="I9554" s="2">
        <v>4</v>
      </c>
      <c r="J9554" s="2">
        <v>10</v>
      </c>
      <c r="K9554" s="2">
        <v>1</v>
      </c>
      <c r="L9554" s="3">
        <v>2463895</v>
      </c>
      <c r="M9554" s="2" t="s">
        <v>0</v>
      </c>
      <c r="N9554" s="4" t="s">
        <v>21</v>
      </c>
    </row>
    <row r="9555" spans="1:14" x14ac:dyDescent="0.25">
      <c r="A9555" s="1" t="s">
        <v>363</v>
      </c>
      <c r="B9555" s="2" t="s">
        <v>378</v>
      </c>
      <c r="C9555" s="2" t="s">
        <v>2488</v>
      </c>
      <c r="D9555" s="2" t="s">
        <v>17955</v>
      </c>
      <c r="E9555" s="2" t="s">
        <v>7840</v>
      </c>
      <c r="F9555" s="2">
        <v>26121600</v>
      </c>
      <c r="G9555" s="2" t="s">
        <v>490</v>
      </c>
      <c r="H9555" s="2">
        <v>3</v>
      </c>
      <c r="I9555" s="2">
        <v>4</v>
      </c>
      <c r="J9555" s="2">
        <v>10</v>
      </c>
      <c r="K9555" s="2">
        <v>1</v>
      </c>
      <c r="L9555" s="3">
        <v>2463895</v>
      </c>
      <c r="M9555" s="2" t="s">
        <v>0</v>
      </c>
      <c r="N9555" s="4" t="s">
        <v>21</v>
      </c>
    </row>
    <row r="9556" spans="1:14" x14ac:dyDescent="0.25">
      <c r="A9556" s="1" t="s">
        <v>363</v>
      </c>
      <c r="B9556" s="2" t="s">
        <v>378</v>
      </c>
      <c r="C9556" s="2" t="s">
        <v>2488</v>
      </c>
      <c r="D9556" s="2" t="s">
        <v>17955</v>
      </c>
      <c r="E9556" s="2" t="s">
        <v>7841</v>
      </c>
      <c r="F9556" s="2">
        <v>26121600</v>
      </c>
      <c r="G9556" s="2" t="s">
        <v>490</v>
      </c>
      <c r="H9556" s="2">
        <v>3</v>
      </c>
      <c r="I9556" s="2">
        <v>4</v>
      </c>
      <c r="J9556" s="2">
        <v>10</v>
      </c>
      <c r="K9556" s="2">
        <v>1</v>
      </c>
      <c r="L9556" s="3">
        <v>5002760</v>
      </c>
      <c r="M9556" s="2" t="s">
        <v>0</v>
      </c>
      <c r="N9556" s="4" t="s">
        <v>21</v>
      </c>
    </row>
    <row r="9557" spans="1:14" x14ac:dyDescent="0.25">
      <c r="A9557" s="1" t="s">
        <v>363</v>
      </c>
      <c r="B9557" s="2" t="s">
        <v>378</v>
      </c>
      <c r="C9557" s="2" t="s">
        <v>2488</v>
      </c>
      <c r="D9557" s="2" t="s">
        <v>17955</v>
      </c>
      <c r="E9557" s="2" t="s">
        <v>7842</v>
      </c>
      <c r="F9557" s="2">
        <v>39121409</v>
      </c>
      <c r="G9557" s="2" t="s">
        <v>810</v>
      </c>
      <c r="H9557" s="2">
        <v>4</v>
      </c>
      <c r="I9557" s="2">
        <v>4</v>
      </c>
      <c r="J9557" s="2">
        <v>10</v>
      </c>
      <c r="K9557" s="2">
        <v>20</v>
      </c>
      <c r="L9557" s="3">
        <v>603544.19999999995</v>
      </c>
      <c r="M9557" s="2" t="s">
        <v>0</v>
      </c>
      <c r="N9557" s="4" t="s">
        <v>21</v>
      </c>
    </row>
    <row r="9558" spans="1:14" x14ac:dyDescent="0.25">
      <c r="A9558" s="1" t="s">
        <v>363</v>
      </c>
      <c r="B9558" s="2" t="s">
        <v>378</v>
      </c>
      <c r="C9558" s="2" t="s">
        <v>2488</v>
      </c>
      <c r="D9558" s="2" t="s">
        <v>17955</v>
      </c>
      <c r="E9558" s="2" t="s">
        <v>7843</v>
      </c>
      <c r="F9558" s="2">
        <v>39121409</v>
      </c>
      <c r="G9558" s="2" t="s">
        <v>810</v>
      </c>
      <c r="H9558" s="2">
        <v>4</v>
      </c>
      <c r="I9558" s="2">
        <v>4</v>
      </c>
      <c r="J9558" s="2">
        <v>10</v>
      </c>
      <c r="K9558" s="2">
        <v>20</v>
      </c>
      <c r="L9558" s="3">
        <v>127520.40000000001</v>
      </c>
      <c r="M9558" s="2" t="s">
        <v>0</v>
      </c>
      <c r="N9558" s="4" t="s">
        <v>21</v>
      </c>
    </row>
    <row r="9559" spans="1:14" x14ac:dyDescent="0.25">
      <c r="A9559" s="1" t="s">
        <v>363</v>
      </c>
      <c r="B9559" s="2" t="s">
        <v>378</v>
      </c>
      <c r="C9559" s="2" t="s">
        <v>2488</v>
      </c>
      <c r="D9559" s="2" t="s">
        <v>17955</v>
      </c>
      <c r="E9559" s="2" t="s">
        <v>7844</v>
      </c>
      <c r="F9559" s="2">
        <v>39121409</v>
      </c>
      <c r="G9559" s="2" t="s">
        <v>810</v>
      </c>
      <c r="H9559" s="2">
        <v>4</v>
      </c>
      <c r="I9559" s="2">
        <v>4</v>
      </c>
      <c r="J9559" s="2">
        <v>10</v>
      </c>
      <c r="K9559" s="2">
        <v>20</v>
      </c>
      <c r="L9559" s="3">
        <v>111550.59999999999</v>
      </c>
      <c r="M9559" s="2" t="s">
        <v>0</v>
      </c>
      <c r="N9559" s="4" t="s">
        <v>21</v>
      </c>
    </row>
    <row r="9560" spans="1:14" x14ac:dyDescent="0.25">
      <c r="A9560" s="1" t="s">
        <v>363</v>
      </c>
      <c r="B9560" s="2" t="s">
        <v>378</v>
      </c>
      <c r="C9560" s="2" t="s">
        <v>2488</v>
      </c>
      <c r="D9560" s="2" t="s">
        <v>17955</v>
      </c>
      <c r="E9560" s="2" t="s">
        <v>7845</v>
      </c>
      <c r="F9560" s="2">
        <v>39121409</v>
      </c>
      <c r="G9560" s="2" t="s">
        <v>810</v>
      </c>
      <c r="H9560" s="2">
        <v>4</v>
      </c>
      <c r="I9560" s="2">
        <v>4</v>
      </c>
      <c r="J9560" s="2">
        <v>10</v>
      </c>
      <c r="K9560" s="2">
        <v>40</v>
      </c>
      <c r="L9560" s="3">
        <v>2826488</v>
      </c>
      <c r="M9560" s="2" t="s">
        <v>0</v>
      </c>
      <c r="N9560" s="4" t="s">
        <v>21</v>
      </c>
    </row>
    <row r="9561" spans="1:14" x14ac:dyDescent="0.25">
      <c r="A9561" s="1" t="s">
        <v>363</v>
      </c>
      <c r="B9561" s="2" t="s">
        <v>378</v>
      </c>
      <c r="C9561" s="2" t="s">
        <v>2488</v>
      </c>
      <c r="D9561" s="2" t="s">
        <v>17955</v>
      </c>
      <c r="E9561" s="2" t="s">
        <v>7846</v>
      </c>
      <c r="F9561" s="2">
        <v>39121409</v>
      </c>
      <c r="G9561" s="2" t="s">
        <v>810</v>
      </c>
      <c r="H9561" s="2">
        <v>4</v>
      </c>
      <c r="I9561" s="2">
        <v>4</v>
      </c>
      <c r="J9561" s="2">
        <v>10</v>
      </c>
      <c r="K9561" s="2">
        <v>10</v>
      </c>
      <c r="L9561" s="3">
        <v>1576880.9</v>
      </c>
      <c r="M9561" s="2" t="s">
        <v>0</v>
      </c>
      <c r="N9561" s="4" t="s">
        <v>21</v>
      </c>
    </row>
    <row r="9562" spans="1:14" x14ac:dyDescent="0.25">
      <c r="A9562" s="1" t="s">
        <v>363</v>
      </c>
      <c r="B9562" s="2" t="s">
        <v>378</v>
      </c>
      <c r="C9562" s="2" t="s">
        <v>2488</v>
      </c>
      <c r="D9562" s="2" t="s">
        <v>17955</v>
      </c>
      <c r="E9562" s="2" t="s">
        <v>7847</v>
      </c>
      <c r="F9562" s="2">
        <v>39121409</v>
      </c>
      <c r="G9562" s="2" t="s">
        <v>810</v>
      </c>
      <c r="H9562" s="2">
        <v>4</v>
      </c>
      <c r="I9562" s="2">
        <v>4</v>
      </c>
      <c r="J9562" s="2">
        <v>10</v>
      </c>
      <c r="K9562" s="2">
        <v>10</v>
      </c>
      <c r="L9562" s="3">
        <v>796943</v>
      </c>
      <c r="M9562" s="2" t="s">
        <v>0</v>
      </c>
      <c r="N9562" s="4" t="s">
        <v>21</v>
      </c>
    </row>
    <row r="9563" spans="1:14" x14ac:dyDescent="0.25">
      <c r="A9563" s="1" t="s">
        <v>363</v>
      </c>
      <c r="B9563" s="2" t="s">
        <v>378</v>
      </c>
      <c r="C9563" s="2" t="s">
        <v>2488</v>
      </c>
      <c r="D9563" s="2" t="s">
        <v>17955</v>
      </c>
      <c r="E9563" s="2" t="s">
        <v>7848</v>
      </c>
      <c r="F9563" s="2">
        <v>39121409</v>
      </c>
      <c r="G9563" s="2" t="s">
        <v>810</v>
      </c>
      <c r="H9563" s="2">
        <v>4</v>
      </c>
      <c r="I9563" s="2">
        <v>4</v>
      </c>
      <c r="J9563" s="2">
        <v>10</v>
      </c>
      <c r="K9563" s="2">
        <v>8</v>
      </c>
      <c r="L9563" s="3">
        <v>938910</v>
      </c>
      <c r="M9563" s="2" t="s">
        <v>0</v>
      </c>
      <c r="N9563" s="4" t="s">
        <v>21</v>
      </c>
    </row>
    <row r="9564" spans="1:14" x14ac:dyDescent="0.25">
      <c r="A9564" s="1" t="s">
        <v>363</v>
      </c>
      <c r="B9564" s="2" t="s">
        <v>378</v>
      </c>
      <c r="C9564" s="2" t="s">
        <v>2488</v>
      </c>
      <c r="D9564" s="2" t="s">
        <v>17955</v>
      </c>
      <c r="E9564" s="2" t="s">
        <v>7849</v>
      </c>
      <c r="F9564" s="2">
        <v>39121409</v>
      </c>
      <c r="G9564" s="2" t="s">
        <v>810</v>
      </c>
      <c r="H9564" s="2">
        <v>4</v>
      </c>
      <c r="I9564" s="2">
        <v>4</v>
      </c>
      <c r="J9564" s="2">
        <v>10</v>
      </c>
      <c r="K9564" s="2">
        <v>10</v>
      </c>
      <c r="L9564" s="3">
        <v>1586448.5</v>
      </c>
      <c r="M9564" s="2" t="s">
        <v>0</v>
      </c>
      <c r="N9564" s="4" t="s">
        <v>21</v>
      </c>
    </row>
    <row r="9565" spans="1:14" x14ac:dyDescent="0.25">
      <c r="A9565" s="1" t="s">
        <v>363</v>
      </c>
      <c r="B9565" s="2" t="s">
        <v>378</v>
      </c>
      <c r="C9565" s="2" t="s">
        <v>2488</v>
      </c>
      <c r="D9565" s="2" t="s">
        <v>17955</v>
      </c>
      <c r="E9565" s="2" t="s">
        <v>7850</v>
      </c>
      <c r="F9565" s="2">
        <v>39121409</v>
      </c>
      <c r="G9565" s="2" t="s">
        <v>810</v>
      </c>
      <c r="H9565" s="2">
        <v>4</v>
      </c>
      <c r="I9565" s="2">
        <v>4</v>
      </c>
      <c r="J9565" s="2">
        <v>10</v>
      </c>
      <c r="K9565" s="2">
        <v>20</v>
      </c>
      <c r="L9565" s="3">
        <v>244378.4</v>
      </c>
      <c r="M9565" s="2" t="s">
        <v>0</v>
      </c>
      <c r="N9565" s="4" t="s">
        <v>21</v>
      </c>
    </row>
    <row r="9566" spans="1:14" x14ac:dyDescent="0.25">
      <c r="A9566" s="1" t="s">
        <v>363</v>
      </c>
      <c r="B9566" s="2" t="s">
        <v>378</v>
      </c>
      <c r="C9566" s="2" t="s">
        <v>2488</v>
      </c>
      <c r="D9566" s="2" t="s">
        <v>17955</v>
      </c>
      <c r="E9566" s="2" t="s">
        <v>7851</v>
      </c>
      <c r="F9566" s="2">
        <v>39121409</v>
      </c>
      <c r="G9566" s="2" t="s">
        <v>810</v>
      </c>
      <c r="H9566" s="2">
        <v>4</v>
      </c>
      <c r="I9566" s="2">
        <v>4</v>
      </c>
      <c r="J9566" s="2">
        <v>10</v>
      </c>
      <c r="K9566" s="2">
        <v>19</v>
      </c>
      <c r="L9566" s="3">
        <v>192795.47000000003</v>
      </c>
      <c r="M9566" s="2" t="s">
        <v>0</v>
      </c>
      <c r="N9566" s="4" t="s">
        <v>21</v>
      </c>
    </row>
    <row r="9567" spans="1:14" x14ac:dyDescent="0.25">
      <c r="A9567" s="1" t="s">
        <v>363</v>
      </c>
      <c r="B9567" s="2" t="s">
        <v>378</v>
      </c>
      <c r="C9567" s="2" t="s">
        <v>2488</v>
      </c>
      <c r="D9567" s="2" t="s">
        <v>17955</v>
      </c>
      <c r="E9567" s="2" t="s">
        <v>7852</v>
      </c>
      <c r="F9567" s="2">
        <v>39121409</v>
      </c>
      <c r="G9567" s="2" t="s">
        <v>810</v>
      </c>
      <c r="H9567" s="2">
        <v>4</v>
      </c>
      <c r="I9567" s="2">
        <v>4</v>
      </c>
      <c r="J9567" s="2">
        <v>10</v>
      </c>
      <c r="K9567" s="2">
        <v>10</v>
      </c>
      <c r="L9567" s="3">
        <v>3088954.4</v>
      </c>
      <c r="M9567" s="2" t="s">
        <v>0</v>
      </c>
      <c r="N9567" s="4" t="s">
        <v>21</v>
      </c>
    </row>
    <row r="9568" spans="1:14" x14ac:dyDescent="0.25">
      <c r="A9568" s="1" t="s">
        <v>363</v>
      </c>
      <c r="B9568" s="2" t="s">
        <v>378</v>
      </c>
      <c r="C9568" s="2" t="s">
        <v>379</v>
      </c>
      <c r="D9568" s="2" t="s">
        <v>17857</v>
      </c>
      <c r="E9568" s="2" t="s">
        <v>7853</v>
      </c>
      <c r="F9568" s="2">
        <v>26111701</v>
      </c>
      <c r="G9568" s="2" t="s">
        <v>490</v>
      </c>
      <c r="H9568" s="2">
        <v>3</v>
      </c>
      <c r="I9568" s="2">
        <v>4</v>
      </c>
      <c r="J9568" s="2">
        <v>10</v>
      </c>
      <c r="K9568" s="2">
        <v>4</v>
      </c>
      <c r="L9568" s="3">
        <v>125354.6</v>
      </c>
      <c r="M9568" s="2" t="s">
        <v>0</v>
      </c>
      <c r="N9568" s="4" t="s">
        <v>21</v>
      </c>
    </row>
    <row r="9569" spans="1:14" x14ac:dyDescent="0.25">
      <c r="A9569" s="1" t="s">
        <v>363</v>
      </c>
      <c r="B9569" s="2" t="s">
        <v>378</v>
      </c>
      <c r="C9569" s="2" t="s">
        <v>379</v>
      </c>
      <c r="D9569" s="2" t="s">
        <v>17857</v>
      </c>
      <c r="E9569" s="2" t="s">
        <v>7854</v>
      </c>
      <c r="F9569" s="2">
        <v>26111701</v>
      </c>
      <c r="G9569" s="2" t="s">
        <v>490</v>
      </c>
      <c r="H9569" s="2">
        <v>3</v>
      </c>
      <c r="I9569" s="2">
        <v>4</v>
      </c>
      <c r="J9569" s="2">
        <v>10</v>
      </c>
      <c r="K9569" s="2">
        <v>2</v>
      </c>
      <c r="L9569" s="3">
        <v>1888173</v>
      </c>
      <c r="M9569" s="2" t="s">
        <v>0</v>
      </c>
      <c r="N9569" s="4" t="s">
        <v>21</v>
      </c>
    </row>
    <row r="9570" spans="1:14" x14ac:dyDescent="0.25">
      <c r="A9570" s="1" t="s">
        <v>363</v>
      </c>
      <c r="B9570" s="2" t="s">
        <v>378</v>
      </c>
      <c r="C9570" s="2" t="s">
        <v>379</v>
      </c>
      <c r="D9570" s="2" t="s">
        <v>17857</v>
      </c>
      <c r="E9570" s="2" t="s">
        <v>7855</v>
      </c>
      <c r="F9570" s="2">
        <v>26111701</v>
      </c>
      <c r="G9570" s="2" t="s">
        <v>490</v>
      </c>
      <c r="H9570" s="2">
        <v>3</v>
      </c>
      <c r="I9570" s="2">
        <v>4</v>
      </c>
      <c r="J9570" s="2">
        <v>10</v>
      </c>
      <c r="K9570" s="2">
        <v>4</v>
      </c>
      <c r="L9570" s="3">
        <v>329320.59999999998</v>
      </c>
      <c r="M9570" s="2" t="s">
        <v>0</v>
      </c>
      <c r="N9570" s="4" t="s">
        <v>21</v>
      </c>
    </row>
    <row r="9571" spans="1:14" x14ac:dyDescent="0.25">
      <c r="A9571" s="1" t="s">
        <v>363</v>
      </c>
      <c r="B9571" s="2" t="s">
        <v>378</v>
      </c>
      <c r="C9571" s="2" t="s">
        <v>379</v>
      </c>
      <c r="D9571" s="2" t="s">
        <v>17857</v>
      </c>
      <c r="E9571" s="2" t="s">
        <v>7856</v>
      </c>
      <c r="F9571" s="2">
        <v>26111700</v>
      </c>
      <c r="G9571" s="2" t="s">
        <v>490</v>
      </c>
      <c r="H9571" s="2">
        <v>3</v>
      </c>
      <c r="I9571" s="2">
        <v>3</v>
      </c>
      <c r="J9571" s="2">
        <v>10</v>
      </c>
      <c r="K9571" s="2">
        <v>3</v>
      </c>
      <c r="L9571" s="3">
        <v>1022269.5</v>
      </c>
      <c r="M9571" s="2" t="s">
        <v>0</v>
      </c>
      <c r="N9571" s="4" t="s">
        <v>21</v>
      </c>
    </row>
    <row r="9572" spans="1:14" x14ac:dyDescent="0.25">
      <c r="A9572" s="1" t="s">
        <v>363</v>
      </c>
      <c r="B9572" s="2" t="s">
        <v>378</v>
      </c>
      <c r="C9572" s="2" t="s">
        <v>379</v>
      </c>
      <c r="D9572" s="2" t="s">
        <v>17857</v>
      </c>
      <c r="E9572" s="2" t="s">
        <v>7857</v>
      </c>
      <c r="F9572" s="2">
        <v>26111700</v>
      </c>
      <c r="G9572" s="2" t="s">
        <v>490</v>
      </c>
      <c r="H9572" s="2">
        <v>3</v>
      </c>
      <c r="I9572" s="2">
        <v>3</v>
      </c>
      <c r="J9572" s="2">
        <v>10</v>
      </c>
      <c r="K9572" s="2">
        <v>3</v>
      </c>
      <c r="L9572" s="3">
        <v>5994030</v>
      </c>
      <c r="M9572" s="2" t="s">
        <v>0</v>
      </c>
      <c r="N9572" s="4" t="s">
        <v>21</v>
      </c>
    </row>
    <row r="9573" spans="1:14" x14ac:dyDescent="0.25">
      <c r="A9573" s="1" t="s">
        <v>363</v>
      </c>
      <c r="B9573" s="2" t="s">
        <v>378</v>
      </c>
      <c r="C9573" s="2" t="s">
        <v>379</v>
      </c>
      <c r="D9573" s="2" t="s">
        <v>17857</v>
      </c>
      <c r="E9573" s="2" t="s">
        <v>7858</v>
      </c>
      <c r="F9573" s="2">
        <v>26111700</v>
      </c>
      <c r="G9573" s="2" t="s">
        <v>490</v>
      </c>
      <c r="H9573" s="2">
        <v>3</v>
      </c>
      <c r="I9573" s="2">
        <v>3</v>
      </c>
      <c r="J9573" s="2">
        <v>10</v>
      </c>
      <c r="K9573" s="2">
        <v>2</v>
      </c>
      <c r="L9573" s="3">
        <v>908684</v>
      </c>
      <c r="M9573" s="2" t="s">
        <v>0</v>
      </c>
      <c r="N9573" s="4" t="s">
        <v>21</v>
      </c>
    </row>
    <row r="9574" spans="1:14" x14ac:dyDescent="0.25">
      <c r="A9574" s="1" t="s">
        <v>363</v>
      </c>
      <c r="B9574" s="2" t="s">
        <v>378</v>
      </c>
      <c r="C9574" s="2" t="s">
        <v>379</v>
      </c>
      <c r="D9574" s="2" t="s">
        <v>17857</v>
      </c>
      <c r="E9574" s="2" t="s">
        <v>7859</v>
      </c>
      <c r="F9574" s="2">
        <v>26111702</v>
      </c>
      <c r="G9574" s="2" t="s">
        <v>810</v>
      </c>
      <c r="H9574" s="2">
        <v>4</v>
      </c>
      <c r="I9574" s="2">
        <v>4</v>
      </c>
      <c r="J9574" s="2">
        <v>10</v>
      </c>
      <c r="K9574" s="2">
        <v>200</v>
      </c>
      <c r="L9574" s="3">
        <v>1056482</v>
      </c>
      <c r="M9574" s="2" t="s">
        <v>0</v>
      </c>
      <c r="N9574" s="4" t="s">
        <v>21</v>
      </c>
    </row>
    <row r="9575" spans="1:14" x14ac:dyDescent="0.25">
      <c r="A9575" s="1" t="s">
        <v>363</v>
      </c>
      <c r="B9575" s="2" t="s">
        <v>378</v>
      </c>
      <c r="C9575" s="2" t="s">
        <v>2536</v>
      </c>
      <c r="D9575" s="2" t="s">
        <v>17956</v>
      </c>
      <c r="E9575" s="2" t="s">
        <v>7860</v>
      </c>
      <c r="F9575" s="2">
        <v>39121534</v>
      </c>
      <c r="G9575" s="2" t="s">
        <v>490</v>
      </c>
      <c r="H9575" s="2">
        <v>3</v>
      </c>
      <c r="I9575" s="2">
        <v>4</v>
      </c>
      <c r="J9575" s="2">
        <v>10</v>
      </c>
      <c r="K9575" s="2">
        <v>2</v>
      </c>
      <c r="L9575" s="3">
        <v>168980</v>
      </c>
      <c r="M9575" s="2" t="s">
        <v>0</v>
      </c>
      <c r="N9575" s="4" t="s">
        <v>21</v>
      </c>
    </row>
    <row r="9576" spans="1:14" x14ac:dyDescent="0.25">
      <c r="A9576" s="1" t="s">
        <v>363</v>
      </c>
      <c r="B9576" s="2" t="s">
        <v>378</v>
      </c>
      <c r="C9576" s="2" t="s">
        <v>2536</v>
      </c>
      <c r="D9576" s="2" t="s">
        <v>17956</v>
      </c>
      <c r="E9576" s="2" t="s">
        <v>7861</v>
      </c>
      <c r="F9576" s="2">
        <v>39101600</v>
      </c>
      <c r="G9576" s="2" t="s">
        <v>810</v>
      </c>
      <c r="H9576" s="2">
        <v>4</v>
      </c>
      <c r="I9576" s="2">
        <v>4</v>
      </c>
      <c r="J9576" s="2">
        <v>10</v>
      </c>
      <c r="K9576" s="2">
        <v>4</v>
      </c>
      <c r="L9576" s="3">
        <v>218203.16</v>
      </c>
      <c r="M9576" s="2" t="s">
        <v>0</v>
      </c>
      <c r="N9576" s="4" t="s">
        <v>21</v>
      </c>
    </row>
    <row r="9577" spans="1:14" x14ac:dyDescent="0.25">
      <c r="A9577" s="1" t="s">
        <v>363</v>
      </c>
      <c r="B9577" s="2" t="s">
        <v>378</v>
      </c>
      <c r="C9577" s="2" t="s">
        <v>2536</v>
      </c>
      <c r="D9577" s="2" t="s">
        <v>17956</v>
      </c>
      <c r="E9577" s="2" t="s">
        <v>7862</v>
      </c>
      <c r="F9577" s="2">
        <v>39101600</v>
      </c>
      <c r="G9577" s="2" t="s">
        <v>810</v>
      </c>
      <c r="H9577" s="2">
        <v>4</v>
      </c>
      <c r="I9577" s="2">
        <v>4</v>
      </c>
      <c r="J9577" s="2">
        <v>10</v>
      </c>
      <c r="K9577" s="2">
        <v>4</v>
      </c>
      <c r="L9577" s="3">
        <v>218902.88</v>
      </c>
      <c r="M9577" s="2" t="s">
        <v>0</v>
      </c>
      <c r="N9577" s="4" t="s">
        <v>21</v>
      </c>
    </row>
    <row r="9578" spans="1:14" x14ac:dyDescent="0.25">
      <c r="A9578" s="1" t="s">
        <v>363</v>
      </c>
      <c r="B9578" s="2" t="s">
        <v>497</v>
      </c>
      <c r="C9578" s="2" t="s">
        <v>498</v>
      </c>
      <c r="D9578" s="2" t="s">
        <v>17879</v>
      </c>
      <c r="E9578" s="2" t="s">
        <v>7863</v>
      </c>
      <c r="F9578" s="2">
        <v>41111900</v>
      </c>
      <c r="G9578" s="2" t="s">
        <v>490</v>
      </c>
      <c r="H9578" s="2">
        <v>3</v>
      </c>
      <c r="I9578" s="2">
        <v>3</v>
      </c>
      <c r="J9578" s="2">
        <v>10</v>
      </c>
      <c r="K9578" s="2">
        <v>5</v>
      </c>
      <c r="L9578" s="3">
        <v>4824557.5</v>
      </c>
      <c r="M9578" s="2" t="s">
        <v>0</v>
      </c>
      <c r="N9578" s="4" t="s">
        <v>21</v>
      </c>
    </row>
    <row r="9579" spans="1:14" x14ac:dyDescent="0.25">
      <c r="A9579" s="1" t="s">
        <v>363</v>
      </c>
      <c r="B9579" s="2" t="s">
        <v>497</v>
      </c>
      <c r="C9579" s="2" t="s">
        <v>498</v>
      </c>
      <c r="D9579" s="2" t="s">
        <v>17879</v>
      </c>
      <c r="E9579" s="2" t="s">
        <v>7864</v>
      </c>
      <c r="F9579" s="2">
        <v>41111900</v>
      </c>
      <c r="G9579" s="2" t="s">
        <v>490</v>
      </c>
      <c r="H9579" s="2">
        <v>3</v>
      </c>
      <c r="I9579" s="2">
        <v>3</v>
      </c>
      <c r="J9579" s="2">
        <v>10</v>
      </c>
      <c r="K9579" s="2">
        <v>5</v>
      </c>
      <c r="L9579" s="3">
        <v>4824557.5</v>
      </c>
      <c r="M9579" s="2" t="s">
        <v>0</v>
      </c>
      <c r="N9579" s="4" t="s">
        <v>21</v>
      </c>
    </row>
    <row r="9580" spans="1:14" x14ac:dyDescent="0.25">
      <c r="A9580" s="1" t="s">
        <v>363</v>
      </c>
      <c r="B9580" s="2" t="s">
        <v>162</v>
      </c>
      <c r="C9580" s="2" t="s">
        <v>457</v>
      </c>
      <c r="D9580" s="2" t="s">
        <v>17868</v>
      </c>
      <c r="E9580" s="2" t="s">
        <v>7865</v>
      </c>
      <c r="F9580" s="2">
        <v>78181500</v>
      </c>
      <c r="G9580" s="2" t="s">
        <v>496</v>
      </c>
      <c r="H9580" s="2">
        <v>3</v>
      </c>
      <c r="I9580" s="2">
        <v>4</v>
      </c>
      <c r="J9580" s="2">
        <v>10</v>
      </c>
      <c r="K9580" s="2">
        <v>1</v>
      </c>
      <c r="L9580" s="3">
        <v>3412359.51</v>
      </c>
      <c r="M9580" s="2" t="s">
        <v>20</v>
      </c>
      <c r="N9580" s="4" t="s">
        <v>21</v>
      </c>
    </row>
    <row r="9581" spans="1:14" x14ac:dyDescent="0.25">
      <c r="A9581" s="1" t="s">
        <v>363</v>
      </c>
      <c r="B9581" s="2" t="s">
        <v>162</v>
      </c>
      <c r="C9581" s="2" t="s">
        <v>457</v>
      </c>
      <c r="D9581" s="2" t="s">
        <v>17868</v>
      </c>
      <c r="E9581" s="2" t="s">
        <v>7866</v>
      </c>
      <c r="F9581" s="2">
        <v>78181500</v>
      </c>
      <c r="G9581" s="2" t="s">
        <v>496</v>
      </c>
      <c r="H9581" s="2">
        <v>3</v>
      </c>
      <c r="I9581" s="2">
        <v>4</v>
      </c>
      <c r="J9581" s="2">
        <v>10</v>
      </c>
      <c r="K9581" s="2">
        <v>1</v>
      </c>
      <c r="L9581" s="3">
        <v>3412359.51</v>
      </c>
      <c r="M9581" s="2" t="s">
        <v>20</v>
      </c>
      <c r="N9581" s="4" t="s">
        <v>21</v>
      </c>
    </row>
    <row r="9582" spans="1:14" x14ac:dyDescent="0.25">
      <c r="A9582" s="1" t="s">
        <v>363</v>
      </c>
      <c r="B9582" s="2" t="s">
        <v>162</v>
      </c>
      <c r="C9582" s="2" t="s">
        <v>457</v>
      </c>
      <c r="D9582" s="2" t="s">
        <v>17868</v>
      </c>
      <c r="E9582" s="2" t="s">
        <v>7867</v>
      </c>
      <c r="F9582" s="2">
        <v>78181500</v>
      </c>
      <c r="G9582" s="2" t="s">
        <v>496</v>
      </c>
      <c r="H9582" s="2">
        <v>3</v>
      </c>
      <c r="I9582" s="2">
        <v>4</v>
      </c>
      <c r="J9582" s="2">
        <v>10</v>
      </c>
      <c r="K9582" s="2">
        <v>1</v>
      </c>
      <c r="L9582" s="3">
        <v>3412359.51</v>
      </c>
      <c r="M9582" s="2" t="s">
        <v>20</v>
      </c>
      <c r="N9582" s="4" t="s">
        <v>21</v>
      </c>
    </row>
    <row r="9583" spans="1:14" x14ac:dyDescent="0.25">
      <c r="A9583" s="1" t="s">
        <v>363</v>
      </c>
      <c r="B9583" s="2" t="s">
        <v>162</v>
      </c>
      <c r="C9583" s="2" t="s">
        <v>457</v>
      </c>
      <c r="D9583" s="2" t="s">
        <v>17868</v>
      </c>
      <c r="E9583" s="2" t="s">
        <v>7868</v>
      </c>
      <c r="F9583" s="2">
        <v>78181500</v>
      </c>
      <c r="G9583" s="2" t="s">
        <v>496</v>
      </c>
      <c r="H9583" s="2">
        <v>3</v>
      </c>
      <c r="I9583" s="2">
        <v>4</v>
      </c>
      <c r="J9583" s="2">
        <v>10</v>
      </c>
      <c r="K9583" s="2">
        <v>1</v>
      </c>
      <c r="L9583" s="3">
        <v>3149870.5</v>
      </c>
      <c r="M9583" s="2" t="s">
        <v>20</v>
      </c>
      <c r="N9583" s="4" t="s">
        <v>21</v>
      </c>
    </row>
    <row r="9584" spans="1:14" x14ac:dyDescent="0.25">
      <c r="A9584" s="1" t="s">
        <v>363</v>
      </c>
      <c r="B9584" s="2" t="s">
        <v>162</v>
      </c>
      <c r="C9584" s="2" t="s">
        <v>457</v>
      </c>
      <c r="D9584" s="2" t="s">
        <v>17868</v>
      </c>
      <c r="E9584" s="2" t="s">
        <v>7869</v>
      </c>
      <c r="F9584" s="2">
        <v>78181500</v>
      </c>
      <c r="G9584" s="2" t="s">
        <v>496</v>
      </c>
      <c r="H9584" s="2">
        <v>3</v>
      </c>
      <c r="I9584" s="2">
        <v>4</v>
      </c>
      <c r="J9584" s="2">
        <v>10</v>
      </c>
      <c r="K9584" s="2">
        <v>1</v>
      </c>
      <c r="L9584" s="3">
        <v>3149870.5</v>
      </c>
      <c r="M9584" s="2" t="s">
        <v>20</v>
      </c>
      <c r="N9584" s="4" t="s">
        <v>21</v>
      </c>
    </row>
    <row r="9585" spans="1:14" x14ac:dyDescent="0.25">
      <c r="A9585" s="1" t="s">
        <v>363</v>
      </c>
      <c r="B9585" s="2" t="s">
        <v>162</v>
      </c>
      <c r="C9585" s="2" t="s">
        <v>457</v>
      </c>
      <c r="D9585" s="2" t="s">
        <v>17868</v>
      </c>
      <c r="E9585" s="2" t="s">
        <v>7870</v>
      </c>
      <c r="F9585" s="2">
        <v>78181500</v>
      </c>
      <c r="G9585" s="2" t="s">
        <v>496</v>
      </c>
      <c r="H9585" s="2">
        <v>3</v>
      </c>
      <c r="I9585" s="2">
        <v>4</v>
      </c>
      <c r="J9585" s="2">
        <v>10</v>
      </c>
      <c r="K9585" s="2">
        <v>1</v>
      </c>
      <c r="L9585" s="3">
        <v>3149870.5</v>
      </c>
      <c r="M9585" s="2" t="s">
        <v>20</v>
      </c>
      <c r="N9585" s="4" t="s">
        <v>21</v>
      </c>
    </row>
    <row r="9586" spans="1:14" x14ac:dyDescent="0.25">
      <c r="A9586" s="1" t="s">
        <v>363</v>
      </c>
      <c r="B9586" s="2" t="s">
        <v>162</v>
      </c>
      <c r="C9586" s="2" t="s">
        <v>457</v>
      </c>
      <c r="D9586" s="2" t="s">
        <v>17868</v>
      </c>
      <c r="E9586" s="2" t="s">
        <v>7871</v>
      </c>
      <c r="F9586" s="2">
        <v>78181500</v>
      </c>
      <c r="G9586" s="2" t="s">
        <v>496</v>
      </c>
      <c r="H9586" s="2">
        <v>3</v>
      </c>
      <c r="I9586" s="2">
        <v>4</v>
      </c>
      <c r="J9586" s="2">
        <v>10</v>
      </c>
      <c r="K9586" s="2">
        <v>1</v>
      </c>
      <c r="L9586" s="3">
        <v>2099913.27</v>
      </c>
      <c r="M9586" s="2" t="s">
        <v>20</v>
      </c>
      <c r="N9586" s="4" t="s">
        <v>21</v>
      </c>
    </row>
    <row r="9587" spans="1:14" x14ac:dyDescent="0.25">
      <c r="A9587" s="1" t="s">
        <v>363</v>
      </c>
      <c r="B9587" s="2" t="s">
        <v>162</v>
      </c>
      <c r="C9587" s="2" t="s">
        <v>457</v>
      </c>
      <c r="D9587" s="2" t="s">
        <v>17868</v>
      </c>
      <c r="E9587" s="2" t="s">
        <v>7872</v>
      </c>
      <c r="F9587" s="2">
        <v>78181500</v>
      </c>
      <c r="G9587" s="2" t="s">
        <v>496</v>
      </c>
      <c r="H9587" s="2">
        <v>3</v>
      </c>
      <c r="I9587" s="2">
        <v>4</v>
      </c>
      <c r="J9587" s="2">
        <v>10</v>
      </c>
      <c r="K9587" s="2">
        <v>1</v>
      </c>
      <c r="L9587" s="3">
        <v>2099913.27</v>
      </c>
      <c r="M9587" s="2" t="s">
        <v>20</v>
      </c>
      <c r="N9587" s="4" t="s">
        <v>21</v>
      </c>
    </row>
    <row r="9588" spans="1:14" x14ac:dyDescent="0.25">
      <c r="A9588" s="1" t="s">
        <v>363</v>
      </c>
      <c r="B9588" s="2" t="s">
        <v>162</v>
      </c>
      <c r="C9588" s="2" t="s">
        <v>457</v>
      </c>
      <c r="D9588" s="2" t="s">
        <v>17868</v>
      </c>
      <c r="E9588" s="2" t="s">
        <v>7873</v>
      </c>
      <c r="F9588" s="2">
        <v>78181500</v>
      </c>
      <c r="G9588" s="2" t="s">
        <v>496</v>
      </c>
      <c r="H9588" s="2">
        <v>3</v>
      </c>
      <c r="I9588" s="2">
        <v>4</v>
      </c>
      <c r="J9588" s="2">
        <v>10</v>
      </c>
      <c r="K9588" s="2">
        <v>1</v>
      </c>
      <c r="L9588" s="3">
        <v>2449898.2199999997</v>
      </c>
      <c r="M9588" s="2" t="s">
        <v>20</v>
      </c>
      <c r="N9588" s="4" t="s">
        <v>21</v>
      </c>
    </row>
    <row r="9589" spans="1:14" x14ac:dyDescent="0.25">
      <c r="A9589" s="1" t="s">
        <v>363</v>
      </c>
      <c r="B9589" s="2" t="s">
        <v>162</v>
      </c>
      <c r="C9589" s="2" t="s">
        <v>457</v>
      </c>
      <c r="D9589" s="2" t="s">
        <v>17868</v>
      </c>
      <c r="E9589" s="2" t="s">
        <v>7874</v>
      </c>
      <c r="F9589" s="2">
        <v>78181500</v>
      </c>
      <c r="G9589" s="2" t="s">
        <v>496</v>
      </c>
      <c r="H9589" s="2">
        <v>3</v>
      </c>
      <c r="I9589" s="2">
        <v>4</v>
      </c>
      <c r="J9589" s="2">
        <v>10</v>
      </c>
      <c r="K9589" s="2">
        <v>1</v>
      </c>
      <c r="L9589" s="3">
        <v>5121830.21</v>
      </c>
      <c r="M9589" s="2" t="s">
        <v>20</v>
      </c>
      <c r="N9589" s="4" t="s">
        <v>21</v>
      </c>
    </row>
    <row r="9590" spans="1:14" x14ac:dyDescent="0.25">
      <c r="A9590" s="1" t="s">
        <v>363</v>
      </c>
      <c r="B9590" s="2" t="s">
        <v>162</v>
      </c>
      <c r="C9590" s="2" t="s">
        <v>457</v>
      </c>
      <c r="D9590" s="2" t="s">
        <v>17868</v>
      </c>
      <c r="E9590" s="2" t="s">
        <v>7875</v>
      </c>
      <c r="F9590" s="2">
        <v>78181500</v>
      </c>
      <c r="G9590" s="2" t="s">
        <v>496</v>
      </c>
      <c r="H9590" s="2">
        <v>3</v>
      </c>
      <c r="I9590" s="2">
        <v>4</v>
      </c>
      <c r="J9590" s="2">
        <v>10</v>
      </c>
      <c r="K9590" s="2">
        <v>1</v>
      </c>
      <c r="L9590" s="3">
        <v>2099913.27</v>
      </c>
      <c r="M9590" s="2" t="s">
        <v>20</v>
      </c>
      <c r="N9590" s="4" t="s">
        <v>21</v>
      </c>
    </row>
    <row r="9591" spans="1:14" x14ac:dyDescent="0.25">
      <c r="A9591" s="1" t="s">
        <v>363</v>
      </c>
      <c r="B9591" s="2" t="s">
        <v>162</v>
      </c>
      <c r="C9591" s="2" t="s">
        <v>457</v>
      </c>
      <c r="D9591" s="2" t="s">
        <v>17868</v>
      </c>
      <c r="E9591" s="2" t="s">
        <v>7876</v>
      </c>
      <c r="F9591" s="2">
        <v>78181500</v>
      </c>
      <c r="G9591" s="2" t="s">
        <v>496</v>
      </c>
      <c r="H9591" s="2">
        <v>3</v>
      </c>
      <c r="I9591" s="2">
        <v>4</v>
      </c>
      <c r="J9591" s="2">
        <v>10</v>
      </c>
      <c r="K9591" s="2">
        <v>1</v>
      </c>
      <c r="L9591" s="3">
        <v>3639851.81</v>
      </c>
      <c r="M9591" s="2" t="s">
        <v>20</v>
      </c>
      <c r="N9591" s="4" t="s">
        <v>21</v>
      </c>
    </row>
    <row r="9592" spans="1:14" x14ac:dyDescent="0.25">
      <c r="A9592" s="1" t="s">
        <v>363</v>
      </c>
      <c r="B9592" s="2" t="s">
        <v>162</v>
      </c>
      <c r="C9592" s="2" t="s">
        <v>457</v>
      </c>
      <c r="D9592" s="2" t="s">
        <v>17868</v>
      </c>
      <c r="E9592" s="2" t="s">
        <v>7877</v>
      </c>
      <c r="F9592" s="2">
        <v>78181500</v>
      </c>
      <c r="G9592" s="2" t="s">
        <v>496</v>
      </c>
      <c r="H9592" s="2">
        <v>3</v>
      </c>
      <c r="I9592" s="2">
        <v>4</v>
      </c>
      <c r="J9592" s="2">
        <v>10</v>
      </c>
      <c r="K9592" s="2">
        <v>1</v>
      </c>
      <c r="L9592" s="3">
        <v>2099913.27</v>
      </c>
      <c r="M9592" s="2" t="s">
        <v>20</v>
      </c>
      <c r="N9592" s="4" t="s">
        <v>21</v>
      </c>
    </row>
    <row r="9593" spans="1:14" x14ac:dyDescent="0.25">
      <c r="A9593" s="1" t="s">
        <v>363</v>
      </c>
      <c r="B9593" s="2" t="s">
        <v>162</v>
      </c>
      <c r="C9593" s="2" t="s">
        <v>457</v>
      </c>
      <c r="D9593" s="2" t="s">
        <v>17868</v>
      </c>
      <c r="E9593" s="2" t="s">
        <v>7878</v>
      </c>
      <c r="F9593" s="2">
        <v>78181500</v>
      </c>
      <c r="G9593" s="2" t="s">
        <v>496</v>
      </c>
      <c r="H9593" s="2">
        <v>3</v>
      </c>
      <c r="I9593" s="2">
        <v>4</v>
      </c>
      <c r="J9593" s="2">
        <v>10</v>
      </c>
      <c r="K9593" s="2">
        <v>1</v>
      </c>
      <c r="L9593" s="3">
        <v>2099913.27</v>
      </c>
      <c r="M9593" s="2" t="s">
        <v>20</v>
      </c>
      <c r="N9593" s="4" t="s">
        <v>21</v>
      </c>
    </row>
    <row r="9594" spans="1:14" x14ac:dyDescent="0.25">
      <c r="A9594" s="1" t="s">
        <v>363</v>
      </c>
      <c r="B9594" s="2" t="s">
        <v>162</v>
      </c>
      <c r="C9594" s="2" t="s">
        <v>457</v>
      </c>
      <c r="D9594" s="2" t="s">
        <v>17868</v>
      </c>
      <c r="E9594" s="2" t="s">
        <v>7879</v>
      </c>
      <c r="F9594" s="2">
        <v>78181500</v>
      </c>
      <c r="G9594" s="2" t="s">
        <v>496</v>
      </c>
      <c r="H9594" s="2">
        <v>3</v>
      </c>
      <c r="I9594" s="2">
        <v>4</v>
      </c>
      <c r="J9594" s="2">
        <v>10</v>
      </c>
      <c r="K9594" s="2">
        <v>1</v>
      </c>
      <c r="L9594" s="3">
        <v>2099913.27</v>
      </c>
      <c r="M9594" s="2" t="s">
        <v>20</v>
      </c>
      <c r="N9594" s="4" t="s">
        <v>21</v>
      </c>
    </row>
    <row r="9595" spans="1:14" x14ac:dyDescent="0.25">
      <c r="A9595" s="1" t="s">
        <v>363</v>
      </c>
      <c r="B9595" s="2" t="s">
        <v>162</v>
      </c>
      <c r="C9595" s="2" t="s">
        <v>457</v>
      </c>
      <c r="D9595" s="2" t="s">
        <v>17868</v>
      </c>
      <c r="E9595" s="2" t="s">
        <v>7880</v>
      </c>
      <c r="F9595" s="2">
        <v>78181500</v>
      </c>
      <c r="G9595" s="2" t="s">
        <v>496</v>
      </c>
      <c r="H9595" s="2">
        <v>3</v>
      </c>
      <c r="I9595" s="2">
        <v>4</v>
      </c>
      <c r="J9595" s="2">
        <v>10</v>
      </c>
      <c r="K9595" s="2">
        <v>1</v>
      </c>
      <c r="L9595" s="3">
        <v>3149870.5</v>
      </c>
      <c r="M9595" s="2" t="s">
        <v>20</v>
      </c>
      <c r="N9595" s="4" t="s">
        <v>21</v>
      </c>
    </row>
    <row r="9596" spans="1:14" x14ac:dyDescent="0.25">
      <c r="A9596" s="1" t="s">
        <v>363</v>
      </c>
      <c r="B9596" s="2" t="s">
        <v>162</v>
      </c>
      <c r="C9596" s="2" t="s">
        <v>457</v>
      </c>
      <c r="D9596" s="2" t="s">
        <v>17868</v>
      </c>
      <c r="E9596" s="2" t="s">
        <v>7881</v>
      </c>
      <c r="F9596" s="2">
        <v>78181500</v>
      </c>
      <c r="G9596" s="2" t="s">
        <v>496</v>
      </c>
      <c r="H9596" s="2">
        <v>3</v>
      </c>
      <c r="I9596" s="2">
        <v>4</v>
      </c>
      <c r="J9596" s="2">
        <v>10</v>
      </c>
      <c r="K9596" s="2">
        <v>1</v>
      </c>
      <c r="L9596" s="3">
        <v>3149870.5</v>
      </c>
      <c r="M9596" s="2" t="s">
        <v>20</v>
      </c>
      <c r="N9596" s="4" t="s">
        <v>21</v>
      </c>
    </row>
    <row r="9597" spans="1:14" x14ac:dyDescent="0.25">
      <c r="A9597" s="1" t="s">
        <v>363</v>
      </c>
      <c r="B9597" s="2" t="s">
        <v>162</v>
      </c>
      <c r="C9597" s="2" t="s">
        <v>457</v>
      </c>
      <c r="D9597" s="2" t="s">
        <v>17868</v>
      </c>
      <c r="E9597" s="2" t="s">
        <v>7882</v>
      </c>
      <c r="F9597" s="2">
        <v>72154502</v>
      </c>
      <c r="G9597" s="2" t="s">
        <v>496</v>
      </c>
      <c r="H9597" s="2">
        <v>3</v>
      </c>
      <c r="I9597" s="2">
        <v>4</v>
      </c>
      <c r="J9597" s="2">
        <v>10</v>
      </c>
      <c r="K9597" s="2">
        <v>1</v>
      </c>
      <c r="L9597" s="3">
        <v>1399942.18</v>
      </c>
      <c r="M9597" s="2" t="s">
        <v>20</v>
      </c>
      <c r="N9597" s="4" t="s">
        <v>21</v>
      </c>
    </row>
    <row r="9598" spans="1:14" x14ac:dyDescent="0.25">
      <c r="A9598" s="1" t="s">
        <v>363</v>
      </c>
      <c r="B9598" s="2" t="s">
        <v>162</v>
      </c>
      <c r="C9598" s="2" t="s">
        <v>457</v>
      </c>
      <c r="D9598" s="2" t="s">
        <v>17868</v>
      </c>
      <c r="E9598" s="2" t="s">
        <v>7883</v>
      </c>
      <c r="F9598" s="2">
        <v>78181500</v>
      </c>
      <c r="G9598" s="2" t="s">
        <v>496</v>
      </c>
      <c r="H9598" s="2">
        <v>3</v>
      </c>
      <c r="I9598" s="2">
        <v>4</v>
      </c>
      <c r="J9598" s="2">
        <v>10</v>
      </c>
      <c r="K9598" s="2">
        <v>1</v>
      </c>
      <c r="L9598" s="3">
        <v>2502396.2599999998</v>
      </c>
      <c r="M9598" s="2" t="s">
        <v>20</v>
      </c>
      <c r="N9598" s="4" t="s">
        <v>21</v>
      </c>
    </row>
    <row r="9599" spans="1:14" x14ac:dyDescent="0.25">
      <c r="A9599" s="1" t="s">
        <v>363</v>
      </c>
      <c r="B9599" s="2" t="s">
        <v>162</v>
      </c>
      <c r="C9599" s="2" t="s">
        <v>457</v>
      </c>
      <c r="D9599" s="2" t="s">
        <v>17868</v>
      </c>
      <c r="E9599" s="2" t="s">
        <v>7884</v>
      </c>
      <c r="F9599" s="2">
        <v>78181500</v>
      </c>
      <c r="G9599" s="2" t="s">
        <v>496</v>
      </c>
      <c r="H9599" s="2">
        <v>3</v>
      </c>
      <c r="I9599" s="2">
        <v>4</v>
      </c>
      <c r="J9599" s="2">
        <v>10</v>
      </c>
      <c r="K9599" s="2">
        <v>1</v>
      </c>
      <c r="L9599" s="3">
        <v>3867340.54</v>
      </c>
      <c r="M9599" s="2" t="s">
        <v>20</v>
      </c>
      <c r="N9599" s="4" t="s">
        <v>21</v>
      </c>
    </row>
    <row r="9600" spans="1:14" x14ac:dyDescent="0.25">
      <c r="A9600" s="1" t="s">
        <v>363</v>
      </c>
      <c r="B9600" s="2" t="s">
        <v>162</v>
      </c>
      <c r="C9600" s="2" t="s">
        <v>457</v>
      </c>
      <c r="D9600" s="2" t="s">
        <v>17868</v>
      </c>
      <c r="E9600" s="2" t="s">
        <v>7885</v>
      </c>
      <c r="F9600" s="2">
        <v>78181500</v>
      </c>
      <c r="G9600" s="2" t="s">
        <v>496</v>
      </c>
      <c r="H9600" s="2">
        <v>3</v>
      </c>
      <c r="I9600" s="2">
        <v>4</v>
      </c>
      <c r="J9600" s="2">
        <v>10</v>
      </c>
      <c r="K9600" s="2">
        <v>1</v>
      </c>
      <c r="L9600" s="3">
        <v>1399942.18</v>
      </c>
      <c r="M9600" s="2" t="s">
        <v>20</v>
      </c>
      <c r="N9600" s="4" t="s">
        <v>21</v>
      </c>
    </row>
    <row r="9601" spans="1:14" x14ac:dyDescent="0.25">
      <c r="A9601" s="1" t="s">
        <v>363</v>
      </c>
      <c r="B9601" s="2" t="s">
        <v>162</v>
      </c>
      <c r="C9601" s="2" t="s">
        <v>567</v>
      </c>
      <c r="D9601" s="2" t="s">
        <v>17885</v>
      </c>
      <c r="E9601" s="2" t="s">
        <v>7886</v>
      </c>
      <c r="F9601" s="2">
        <v>73152108</v>
      </c>
      <c r="G9601" s="2" t="s">
        <v>496</v>
      </c>
      <c r="H9601" s="2">
        <v>3</v>
      </c>
      <c r="I9601" s="2">
        <v>4</v>
      </c>
      <c r="J9601" s="2">
        <v>10</v>
      </c>
      <c r="K9601" s="2">
        <v>1</v>
      </c>
      <c r="L9601" s="3">
        <v>1399986.21</v>
      </c>
      <c r="M9601" s="2" t="s">
        <v>20</v>
      </c>
      <c r="N9601" s="4" t="s">
        <v>21</v>
      </c>
    </row>
    <row r="9602" spans="1:14" x14ac:dyDescent="0.25">
      <c r="A9602" s="1" t="s">
        <v>363</v>
      </c>
      <c r="B9602" s="2" t="s">
        <v>162</v>
      </c>
      <c r="C9602" s="2" t="s">
        <v>567</v>
      </c>
      <c r="D9602" s="2" t="s">
        <v>17885</v>
      </c>
      <c r="E9602" s="2" t="s">
        <v>7887</v>
      </c>
      <c r="F9602" s="2">
        <v>73152108</v>
      </c>
      <c r="G9602" s="2" t="s">
        <v>496</v>
      </c>
      <c r="H9602" s="2">
        <v>3</v>
      </c>
      <c r="I9602" s="2">
        <v>4</v>
      </c>
      <c r="J9602" s="2">
        <v>10</v>
      </c>
      <c r="K9602" s="2">
        <v>1</v>
      </c>
      <c r="L9602" s="3">
        <v>3149870.5</v>
      </c>
      <c r="M9602" s="2" t="s">
        <v>20</v>
      </c>
      <c r="N9602" s="4" t="s">
        <v>21</v>
      </c>
    </row>
    <row r="9603" spans="1:14" x14ac:dyDescent="0.25">
      <c r="A9603" s="1" t="s">
        <v>363</v>
      </c>
      <c r="B9603" s="2" t="s">
        <v>162</v>
      </c>
      <c r="C9603" s="2" t="s">
        <v>567</v>
      </c>
      <c r="D9603" s="2" t="s">
        <v>17885</v>
      </c>
      <c r="E9603" s="2" t="s">
        <v>7888</v>
      </c>
      <c r="F9603" s="2">
        <v>73152108</v>
      </c>
      <c r="G9603" s="2" t="s">
        <v>496</v>
      </c>
      <c r="H9603" s="2">
        <v>3</v>
      </c>
      <c r="I9603" s="2">
        <v>4</v>
      </c>
      <c r="J9603" s="2">
        <v>10</v>
      </c>
      <c r="K9603" s="2">
        <v>1</v>
      </c>
      <c r="L9603" s="3">
        <v>3149870.5</v>
      </c>
      <c r="M9603" s="2" t="s">
        <v>20</v>
      </c>
      <c r="N9603" s="4" t="s">
        <v>21</v>
      </c>
    </row>
    <row r="9604" spans="1:14" x14ac:dyDescent="0.25">
      <c r="A9604" s="1" t="s">
        <v>363</v>
      </c>
      <c r="B9604" s="2" t="s">
        <v>162</v>
      </c>
      <c r="C9604" s="2" t="s">
        <v>567</v>
      </c>
      <c r="D9604" s="2" t="s">
        <v>17885</v>
      </c>
      <c r="E9604" s="2" t="s">
        <v>7889</v>
      </c>
      <c r="F9604" s="2">
        <v>73152108</v>
      </c>
      <c r="G9604" s="2" t="s">
        <v>496</v>
      </c>
      <c r="H9604" s="2">
        <v>3</v>
      </c>
      <c r="I9604" s="2">
        <v>4</v>
      </c>
      <c r="J9604" s="2">
        <v>10</v>
      </c>
      <c r="K9604" s="2">
        <v>1</v>
      </c>
      <c r="L9604" s="3">
        <v>3149870.5</v>
      </c>
      <c r="M9604" s="2" t="s">
        <v>20</v>
      </c>
      <c r="N9604" s="4" t="s">
        <v>21</v>
      </c>
    </row>
    <row r="9605" spans="1:14" x14ac:dyDescent="0.25">
      <c r="A9605" s="1" t="s">
        <v>363</v>
      </c>
      <c r="B9605" s="2" t="s">
        <v>162</v>
      </c>
      <c r="C9605" s="2" t="s">
        <v>567</v>
      </c>
      <c r="D9605" s="2" t="s">
        <v>17885</v>
      </c>
      <c r="E9605" s="2" t="s">
        <v>7890</v>
      </c>
      <c r="F9605" s="2">
        <v>73152108</v>
      </c>
      <c r="G9605" s="2" t="s">
        <v>496</v>
      </c>
      <c r="H9605" s="2">
        <v>3</v>
      </c>
      <c r="I9605" s="2">
        <v>4</v>
      </c>
      <c r="J9605" s="2">
        <v>10</v>
      </c>
      <c r="K9605" s="2">
        <v>1</v>
      </c>
      <c r="L9605" s="3">
        <v>3149870.5</v>
      </c>
      <c r="M9605" s="2" t="s">
        <v>20</v>
      </c>
      <c r="N9605" s="4" t="s">
        <v>21</v>
      </c>
    </row>
    <row r="9606" spans="1:14" x14ac:dyDescent="0.25">
      <c r="A9606" s="1" t="s">
        <v>363</v>
      </c>
      <c r="B9606" s="2" t="s">
        <v>162</v>
      </c>
      <c r="C9606" s="2" t="s">
        <v>567</v>
      </c>
      <c r="D9606" s="2" t="s">
        <v>17885</v>
      </c>
      <c r="E9606" s="2" t="s">
        <v>7891</v>
      </c>
      <c r="F9606" s="2">
        <v>73152108</v>
      </c>
      <c r="G9606" s="2" t="s">
        <v>496</v>
      </c>
      <c r="H9606" s="2">
        <v>3</v>
      </c>
      <c r="I9606" s="2">
        <v>4</v>
      </c>
      <c r="J9606" s="2">
        <v>10</v>
      </c>
      <c r="K9606" s="2">
        <v>1</v>
      </c>
      <c r="L9606" s="3">
        <v>3149870.5</v>
      </c>
      <c r="M9606" s="2" t="s">
        <v>20</v>
      </c>
      <c r="N9606" s="4" t="s">
        <v>21</v>
      </c>
    </row>
    <row r="9607" spans="1:14" x14ac:dyDescent="0.25">
      <c r="A9607" s="1" t="s">
        <v>363</v>
      </c>
      <c r="B9607" s="2" t="s">
        <v>162</v>
      </c>
      <c r="C9607" s="2" t="s">
        <v>567</v>
      </c>
      <c r="D9607" s="2" t="s">
        <v>17885</v>
      </c>
      <c r="E9607" s="2" t="s">
        <v>7892</v>
      </c>
      <c r="F9607" s="2">
        <v>72154101</v>
      </c>
      <c r="G9607" s="2" t="s">
        <v>496</v>
      </c>
      <c r="H9607" s="2">
        <v>3</v>
      </c>
      <c r="I9607" s="2">
        <v>4</v>
      </c>
      <c r="J9607" s="2">
        <v>10</v>
      </c>
      <c r="K9607" s="2">
        <v>1</v>
      </c>
      <c r="L9607" s="3">
        <v>4199827.7299999995</v>
      </c>
      <c r="M9607" s="2" t="s">
        <v>20</v>
      </c>
      <c r="N9607" s="4" t="s">
        <v>21</v>
      </c>
    </row>
    <row r="9608" spans="1:14" x14ac:dyDescent="0.25">
      <c r="A9608" s="1" t="s">
        <v>363</v>
      </c>
      <c r="B9608" s="2" t="s">
        <v>162</v>
      </c>
      <c r="C9608" s="2" t="s">
        <v>567</v>
      </c>
      <c r="D9608" s="2" t="s">
        <v>17885</v>
      </c>
      <c r="E9608" s="2" t="s">
        <v>7893</v>
      </c>
      <c r="F9608" s="2">
        <v>73152101</v>
      </c>
      <c r="G9608" s="2" t="s">
        <v>496</v>
      </c>
      <c r="H9608" s="2">
        <v>3</v>
      </c>
      <c r="I9608" s="2">
        <v>4</v>
      </c>
      <c r="J9608" s="2">
        <v>10</v>
      </c>
      <c r="K9608" s="2">
        <v>1</v>
      </c>
      <c r="L9608" s="3">
        <v>3184868.4</v>
      </c>
      <c r="M9608" s="2" t="s">
        <v>20</v>
      </c>
      <c r="N9608" s="4" t="s">
        <v>21</v>
      </c>
    </row>
    <row r="9609" spans="1:14" x14ac:dyDescent="0.25">
      <c r="A9609" s="1" t="s">
        <v>363</v>
      </c>
      <c r="B9609" s="2" t="s">
        <v>162</v>
      </c>
      <c r="C9609" s="2" t="s">
        <v>567</v>
      </c>
      <c r="D9609" s="2" t="s">
        <v>17885</v>
      </c>
      <c r="E9609" s="2" t="s">
        <v>7894</v>
      </c>
      <c r="F9609" s="2">
        <v>73152101</v>
      </c>
      <c r="G9609" s="2" t="s">
        <v>496</v>
      </c>
      <c r="H9609" s="2">
        <v>3</v>
      </c>
      <c r="I9609" s="2">
        <v>4</v>
      </c>
      <c r="J9609" s="2">
        <v>10</v>
      </c>
      <c r="K9609" s="2">
        <v>1</v>
      </c>
      <c r="L9609" s="3">
        <v>2449898.2199999997</v>
      </c>
      <c r="M9609" s="2" t="s">
        <v>20</v>
      </c>
      <c r="N9609" s="4" t="s">
        <v>21</v>
      </c>
    </row>
    <row r="9610" spans="1:14" x14ac:dyDescent="0.25">
      <c r="A9610" s="1" t="s">
        <v>363</v>
      </c>
      <c r="B9610" s="2" t="s">
        <v>162</v>
      </c>
      <c r="C9610" s="2" t="s">
        <v>567</v>
      </c>
      <c r="D9610" s="2" t="s">
        <v>17885</v>
      </c>
      <c r="E9610" s="2" t="s">
        <v>7895</v>
      </c>
      <c r="F9610" s="2">
        <v>72151511</v>
      </c>
      <c r="G9610" s="2" t="s">
        <v>496</v>
      </c>
      <c r="H9610" s="2">
        <v>3</v>
      </c>
      <c r="I9610" s="2">
        <v>4</v>
      </c>
      <c r="J9610" s="2">
        <v>10</v>
      </c>
      <c r="K9610" s="2">
        <v>1</v>
      </c>
      <c r="L9610" s="3">
        <v>2099913.27</v>
      </c>
      <c r="M9610" s="2" t="s">
        <v>20</v>
      </c>
      <c r="N9610" s="4" t="s">
        <v>21</v>
      </c>
    </row>
    <row r="9611" spans="1:14" x14ac:dyDescent="0.25">
      <c r="A9611" s="1" t="s">
        <v>363</v>
      </c>
      <c r="B9611" s="2" t="s">
        <v>162</v>
      </c>
      <c r="C9611" s="2" t="s">
        <v>567</v>
      </c>
      <c r="D9611" s="2" t="s">
        <v>17885</v>
      </c>
      <c r="E9611" s="2" t="s">
        <v>7896</v>
      </c>
      <c r="F9611" s="2">
        <v>72151511</v>
      </c>
      <c r="G9611" s="2" t="s">
        <v>496</v>
      </c>
      <c r="H9611" s="2">
        <v>3</v>
      </c>
      <c r="I9611" s="2">
        <v>4</v>
      </c>
      <c r="J9611" s="2">
        <v>10</v>
      </c>
      <c r="K9611" s="2">
        <v>1</v>
      </c>
      <c r="L9611" s="3">
        <v>2099913.27</v>
      </c>
      <c r="M9611" s="2" t="s">
        <v>20</v>
      </c>
      <c r="N9611" s="4" t="s">
        <v>21</v>
      </c>
    </row>
    <row r="9612" spans="1:14" x14ac:dyDescent="0.25">
      <c r="A9612" s="1" t="s">
        <v>363</v>
      </c>
      <c r="B9612" s="2" t="s">
        <v>162</v>
      </c>
      <c r="C9612" s="2" t="s">
        <v>567</v>
      </c>
      <c r="D9612" s="2" t="s">
        <v>17885</v>
      </c>
      <c r="E9612" s="2" t="s">
        <v>7897</v>
      </c>
      <c r="F9612" s="2">
        <v>72154056</v>
      </c>
      <c r="G9612" s="2" t="s">
        <v>496</v>
      </c>
      <c r="H9612" s="2">
        <v>3</v>
      </c>
      <c r="I9612" s="2">
        <v>4</v>
      </c>
      <c r="J9612" s="2">
        <v>10</v>
      </c>
      <c r="K9612" s="2">
        <v>1</v>
      </c>
      <c r="L9612" s="3">
        <v>2638891.6399999997</v>
      </c>
      <c r="M9612" s="2" t="s">
        <v>20</v>
      </c>
      <c r="N9612" s="4" t="s">
        <v>21</v>
      </c>
    </row>
    <row r="9613" spans="1:14" x14ac:dyDescent="0.25">
      <c r="A9613" s="1" t="s">
        <v>363</v>
      </c>
      <c r="B9613" s="2" t="s">
        <v>162</v>
      </c>
      <c r="C9613" s="2" t="s">
        <v>567</v>
      </c>
      <c r="D9613" s="2" t="s">
        <v>17885</v>
      </c>
      <c r="E9613" s="2" t="s">
        <v>7898</v>
      </c>
      <c r="F9613" s="2">
        <v>73152101</v>
      </c>
      <c r="G9613" s="2" t="s">
        <v>496</v>
      </c>
      <c r="H9613" s="2">
        <v>3</v>
      </c>
      <c r="I9613" s="2">
        <v>4</v>
      </c>
      <c r="J9613" s="2">
        <v>10</v>
      </c>
      <c r="K9613" s="2">
        <v>1</v>
      </c>
      <c r="L9613" s="3">
        <v>4094831.65</v>
      </c>
      <c r="M9613" s="2" t="s">
        <v>20</v>
      </c>
      <c r="N9613" s="4" t="s">
        <v>21</v>
      </c>
    </row>
    <row r="9614" spans="1:14" x14ac:dyDescent="0.25">
      <c r="A9614" s="1" t="s">
        <v>363</v>
      </c>
      <c r="B9614" s="2" t="s">
        <v>162</v>
      </c>
      <c r="C9614" s="2" t="s">
        <v>567</v>
      </c>
      <c r="D9614" s="2" t="s">
        <v>17885</v>
      </c>
      <c r="E9614" s="2" t="s">
        <v>7899</v>
      </c>
      <c r="F9614" s="2">
        <v>73152108</v>
      </c>
      <c r="G9614" s="2" t="s">
        <v>496</v>
      </c>
      <c r="H9614" s="2">
        <v>3</v>
      </c>
      <c r="I9614" s="2">
        <v>4</v>
      </c>
      <c r="J9614" s="2">
        <v>10</v>
      </c>
      <c r="K9614" s="2">
        <v>1</v>
      </c>
      <c r="L9614" s="3">
        <v>3149870.5</v>
      </c>
      <c r="M9614" s="2" t="s">
        <v>20</v>
      </c>
      <c r="N9614" s="4" t="s">
        <v>21</v>
      </c>
    </row>
    <row r="9615" spans="1:14" x14ac:dyDescent="0.25">
      <c r="A9615" s="1" t="s">
        <v>363</v>
      </c>
      <c r="B9615" s="2" t="s">
        <v>162</v>
      </c>
      <c r="C9615" s="2" t="s">
        <v>567</v>
      </c>
      <c r="D9615" s="2" t="s">
        <v>17885</v>
      </c>
      <c r="E9615" s="2" t="s">
        <v>7900</v>
      </c>
      <c r="F9615" s="2">
        <v>73152101</v>
      </c>
      <c r="G9615" s="2" t="s">
        <v>496</v>
      </c>
      <c r="H9615" s="2">
        <v>3</v>
      </c>
      <c r="I9615" s="2">
        <v>4</v>
      </c>
      <c r="J9615" s="2">
        <v>10</v>
      </c>
      <c r="K9615" s="2">
        <v>1</v>
      </c>
      <c r="L9615" s="3">
        <v>3776344.81</v>
      </c>
      <c r="M9615" s="2" t="s">
        <v>20</v>
      </c>
      <c r="N9615" s="4" t="s">
        <v>21</v>
      </c>
    </row>
    <row r="9616" spans="1:14" x14ac:dyDescent="0.25">
      <c r="A9616" s="1" t="s">
        <v>363</v>
      </c>
      <c r="B9616" s="2" t="s">
        <v>162</v>
      </c>
      <c r="C9616" s="2" t="s">
        <v>567</v>
      </c>
      <c r="D9616" s="2" t="s">
        <v>17885</v>
      </c>
      <c r="E9616" s="2" t="s">
        <v>7901</v>
      </c>
      <c r="F9616" s="2">
        <v>73152101</v>
      </c>
      <c r="G9616" s="2" t="s">
        <v>496</v>
      </c>
      <c r="H9616" s="2">
        <v>3</v>
      </c>
      <c r="I9616" s="2">
        <v>4</v>
      </c>
      <c r="J9616" s="2">
        <v>10</v>
      </c>
      <c r="K9616" s="2">
        <v>1</v>
      </c>
      <c r="L9616" s="3">
        <v>3776344.81</v>
      </c>
      <c r="M9616" s="2" t="s">
        <v>20</v>
      </c>
      <c r="N9616" s="4" t="s">
        <v>21</v>
      </c>
    </row>
    <row r="9617" spans="1:14" x14ac:dyDescent="0.25">
      <c r="A9617" s="1" t="s">
        <v>363</v>
      </c>
      <c r="B9617" s="2" t="s">
        <v>162</v>
      </c>
      <c r="C9617" s="2" t="s">
        <v>567</v>
      </c>
      <c r="D9617" s="2" t="s">
        <v>17885</v>
      </c>
      <c r="E9617" s="2" t="s">
        <v>7902</v>
      </c>
      <c r="F9617" s="2">
        <v>73152108</v>
      </c>
      <c r="G9617" s="2" t="s">
        <v>496</v>
      </c>
      <c r="H9617" s="2">
        <v>3</v>
      </c>
      <c r="I9617" s="2">
        <v>4</v>
      </c>
      <c r="J9617" s="2">
        <v>10</v>
      </c>
      <c r="K9617" s="2">
        <v>1</v>
      </c>
      <c r="L9617" s="3">
        <v>2502396.2599999998</v>
      </c>
      <c r="M9617" s="2" t="s">
        <v>20</v>
      </c>
      <c r="N9617" s="4" t="s">
        <v>21</v>
      </c>
    </row>
    <row r="9618" spans="1:14" x14ac:dyDescent="0.25">
      <c r="A9618" s="1" t="s">
        <v>363</v>
      </c>
      <c r="B9618" s="2" t="s">
        <v>162</v>
      </c>
      <c r="C9618" s="2" t="s">
        <v>567</v>
      </c>
      <c r="D9618" s="2" t="s">
        <v>17885</v>
      </c>
      <c r="E9618" s="2" t="s">
        <v>7903</v>
      </c>
      <c r="F9618" s="2">
        <v>73152101</v>
      </c>
      <c r="G9618" s="2" t="s">
        <v>496</v>
      </c>
      <c r="H9618" s="2">
        <v>3</v>
      </c>
      <c r="I9618" s="2">
        <v>4</v>
      </c>
      <c r="J9618" s="2">
        <v>10</v>
      </c>
      <c r="K9618" s="2">
        <v>1</v>
      </c>
      <c r="L9618" s="3">
        <v>2099913.27</v>
      </c>
      <c r="M9618" s="2" t="s">
        <v>20</v>
      </c>
      <c r="N9618" s="4" t="s">
        <v>21</v>
      </c>
    </row>
    <row r="9619" spans="1:14" x14ac:dyDescent="0.25">
      <c r="A9619" s="1" t="s">
        <v>363</v>
      </c>
      <c r="B9619" s="2" t="s">
        <v>162</v>
      </c>
      <c r="C9619" s="2" t="s">
        <v>567</v>
      </c>
      <c r="D9619" s="2" t="s">
        <v>17885</v>
      </c>
      <c r="E9619" s="2" t="s">
        <v>7904</v>
      </c>
      <c r="F9619" s="2">
        <v>73152101</v>
      </c>
      <c r="G9619" s="2" t="s">
        <v>496</v>
      </c>
      <c r="H9619" s="2">
        <v>3</v>
      </c>
      <c r="I9619" s="2">
        <v>4</v>
      </c>
      <c r="J9619" s="2">
        <v>10</v>
      </c>
      <c r="K9619" s="2">
        <v>1</v>
      </c>
      <c r="L9619" s="3">
        <v>1749927.13</v>
      </c>
      <c r="M9619" s="2" t="s">
        <v>20</v>
      </c>
      <c r="N9619" s="4" t="s">
        <v>21</v>
      </c>
    </row>
    <row r="9620" spans="1:14" x14ac:dyDescent="0.25">
      <c r="A9620" s="1" t="s">
        <v>363</v>
      </c>
      <c r="B9620" s="2" t="s">
        <v>162</v>
      </c>
      <c r="C9620" s="2" t="s">
        <v>567</v>
      </c>
      <c r="D9620" s="2" t="s">
        <v>17885</v>
      </c>
      <c r="E9620" s="2" t="s">
        <v>7905</v>
      </c>
      <c r="F9620" s="2">
        <v>73152101</v>
      </c>
      <c r="G9620" s="2" t="s">
        <v>496</v>
      </c>
      <c r="H9620" s="2">
        <v>3</v>
      </c>
      <c r="I9620" s="2">
        <v>4</v>
      </c>
      <c r="J9620" s="2">
        <v>10</v>
      </c>
      <c r="K9620" s="2">
        <v>1</v>
      </c>
      <c r="L9620" s="3">
        <v>1049956.04</v>
      </c>
      <c r="M9620" s="2" t="s">
        <v>20</v>
      </c>
      <c r="N9620" s="4" t="s">
        <v>21</v>
      </c>
    </row>
    <row r="9621" spans="1:14" x14ac:dyDescent="0.25">
      <c r="A9621" s="1" t="s">
        <v>363</v>
      </c>
      <c r="B9621" s="2" t="s">
        <v>162</v>
      </c>
      <c r="C9621" s="2" t="s">
        <v>567</v>
      </c>
      <c r="D9621" s="2" t="s">
        <v>17885</v>
      </c>
      <c r="E9621" s="2" t="s">
        <v>7906</v>
      </c>
      <c r="F9621" s="2">
        <v>73152101</v>
      </c>
      <c r="G9621" s="2" t="s">
        <v>496</v>
      </c>
      <c r="H9621" s="2">
        <v>3</v>
      </c>
      <c r="I9621" s="2">
        <v>4</v>
      </c>
      <c r="J9621" s="2">
        <v>10</v>
      </c>
      <c r="K9621" s="2">
        <v>1</v>
      </c>
      <c r="L9621" s="3">
        <v>699969.9</v>
      </c>
      <c r="M9621" s="2" t="s">
        <v>20</v>
      </c>
      <c r="N9621" s="4" t="s">
        <v>21</v>
      </c>
    </row>
    <row r="9622" spans="1:14" x14ac:dyDescent="0.25">
      <c r="A9622" s="1" t="s">
        <v>363</v>
      </c>
      <c r="B9622" s="2" t="s">
        <v>162</v>
      </c>
      <c r="C9622" s="2" t="s">
        <v>567</v>
      </c>
      <c r="D9622" s="2" t="s">
        <v>17885</v>
      </c>
      <c r="E9622" s="2" t="s">
        <v>7907</v>
      </c>
      <c r="F9622" s="2">
        <v>73152101</v>
      </c>
      <c r="G9622" s="2" t="s">
        <v>496</v>
      </c>
      <c r="H9622" s="2">
        <v>3</v>
      </c>
      <c r="I9622" s="2">
        <v>4</v>
      </c>
      <c r="J9622" s="2">
        <v>10</v>
      </c>
      <c r="K9622" s="2">
        <v>1</v>
      </c>
      <c r="L9622" s="3">
        <v>699969.9</v>
      </c>
      <c r="M9622" s="2" t="s">
        <v>20</v>
      </c>
      <c r="N9622" s="4" t="s">
        <v>21</v>
      </c>
    </row>
    <row r="9623" spans="1:14" x14ac:dyDescent="0.25">
      <c r="A9623" s="1" t="s">
        <v>363</v>
      </c>
      <c r="B9623" s="2" t="s">
        <v>162</v>
      </c>
      <c r="C9623" s="2" t="s">
        <v>567</v>
      </c>
      <c r="D9623" s="2" t="s">
        <v>17885</v>
      </c>
      <c r="E9623" s="2" t="s">
        <v>7908</v>
      </c>
      <c r="F9623" s="2">
        <v>73152101</v>
      </c>
      <c r="G9623" s="2" t="s">
        <v>496</v>
      </c>
      <c r="H9623" s="2">
        <v>3</v>
      </c>
      <c r="I9623" s="2">
        <v>4</v>
      </c>
      <c r="J9623" s="2">
        <v>10</v>
      </c>
      <c r="K9623" s="2">
        <v>1</v>
      </c>
      <c r="L9623" s="3">
        <v>2099913.27</v>
      </c>
      <c r="M9623" s="2" t="s">
        <v>20</v>
      </c>
      <c r="N9623" s="4" t="s">
        <v>21</v>
      </c>
    </row>
    <row r="9624" spans="1:14" x14ac:dyDescent="0.25">
      <c r="A9624" s="1" t="s">
        <v>363</v>
      </c>
      <c r="B9624" s="2" t="s">
        <v>162</v>
      </c>
      <c r="C9624" s="2" t="s">
        <v>567</v>
      </c>
      <c r="D9624" s="2" t="s">
        <v>17885</v>
      </c>
      <c r="E9624" s="2" t="s">
        <v>7909</v>
      </c>
      <c r="F9624" s="2">
        <v>73152101</v>
      </c>
      <c r="G9624" s="2" t="s">
        <v>496</v>
      </c>
      <c r="H9624" s="2">
        <v>3</v>
      </c>
      <c r="I9624" s="2">
        <v>4</v>
      </c>
      <c r="J9624" s="2">
        <v>10</v>
      </c>
      <c r="K9624" s="2">
        <v>1</v>
      </c>
      <c r="L9624" s="3">
        <v>699969.9</v>
      </c>
      <c r="M9624" s="2" t="s">
        <v>20</v>
      </c>
      <c r="N9624" s="4" t="s">
        <v>21</v>
      </c>
    </row>
    <row r="9625" spans="1:14" x14ac:dyDescent="0.25">
      <c r="A9625" s="1" t="s">
        <v>363</v>
      </c>
      <c r="B9625" s="2" t="s">
        <v>162</v>
      </c>
      <c r="C9625" s="2" t="s">
        <v>567</v>
      </c>
      <c r="D9625" s="2" t="s">
        <v>17885</v>
      </c>
      <c r="E9625" s="2" t="s">
        <v>7910</v>
      </c>
      <c r="F9625" s="2">
        <v>73152101</v>
      </c>
      <c r="G9625" s="2" t="s">
        <v>496</v>
      </c>
      <c r="H9625" s="2">
        <v>3</v>
      </c>
      <c r="I9625" s="2">
        <v>4</v>
      </c>
      <c r="J9625" s="2">
        <v>10</v>
      </c>
      <c r="K9625" s="2">
        <v>1</v>
      </c>
      <c r="L9625" s="3">
        <v>2099913.27</v>
      </c>
      <c r="M9625" s="2" t="s">
        <v>20</v>
      </c>
      <c r="N9625" s="4" t="s">
        <v>21</v>
      </c>
    </row>
    <row r="9626" spans="1:14" x14ac:dyDescent="0.25">
      <c r="A9626" s="1" t="s">
        <v>363</v>
      </c>
      <c r="B9626" s="2" t="s">
        <v>162</v>
      </c>
      <c r="C9626" s="2" t="s">
        <v>567</v>
      </c>
      <c r="D9626" s="2" t="s">
        <v>17885</v>
      </c>
      <c r="E9626" s="2" t="s">
        <v>7911</v>
      </c>
      <c r="F9626" s="2">
        <v>73152101</v>
      </c>
      <c r="G9626" s="2" t="s">
        <v>496</v>
      </c>
      <c r="H9626" s="2">
        <v>3</v>
      </c>
      <c r="I9626" s="2">
        <v>4</v>
      </c>
      <c r="J9626" s="2">
        <v>10</v>
      </c>
      <c r="K9626" s="2">
        <v>1</v>
      </c>
      <c r="L9626" s="3">
        <v>2099913.27</v>
      </c>
      <c r="M9626" s="2" t="s">
        <v>20</v>
      </c>
      <c r="N9626" s="4" t="s">
        <v>21</v>
      </c>
    </row>
    <row r="9627" spans="1:14" x14ac:dyDescent="0.25">
      <c r="A9627" s="1" t="s">
        <v>363</v>
      </c>
      <c r="B9627" s="2" t="s">
        <v>162</v>
      </c>
      <c r="C9627" s="2" t="s">
        <v>567</v>
      </c>
      <c r="D9627" s="2" t="s">
        <v>17885</v>
      </c>
      <c r="E9627" s="2" t="s">
        <v>7912</v>
      </c>
      <c r="F9627" s="2">
        <v>73152101</v>
      </c>
      <c r="G9627" s="2" t="s">
        <v>496</v>
      </c>
      <c r="H9627" s="2">
        <v>3</v>
      </c>
      <c r="I9627" s="2">
        <v>4</v>
      </c>
      <c r="J9627" s="2">
        <v>10</v>
      </c>
      <c r="K9627" s="2">
        <v>1</v>
      </c>
      <c r="L9627" s="3">
        <v>2099913.27</v>
      </c>
      <c r="M9627" s="2" t="s">
        <v>20</v>
      </c>
      <c r="N9627" s="4" t="s">
        <v>21</v>
      </c>
    </row>
    <row r="9628" spans="1:14" x14ac:dyDescent="0.25">
      <c r="A9628" s="1" t="s">
        <v>363</v>
      </c>
      <c r="B9628" s="2" t="s">
        <v>162</v>
      </c>
      <c r="C9628" s="2" t="s">
        <v>567</v>
      </c>
      <c r="D9628" s="2" t="s">
        <v>17885</v>
      </c>
      <c r="E9628" s="2" t="s">
        <v>7913</v>
      </c>
      <c r="F9628" s="2">
        <v>73152101</v>
      </c>
      <c r="G9628" s="2" t="s">
        <v>496</v>
      </c>
      <c r="H9628" s="2">
        <v>3</v>
      </c>
      <c r="I9628" s="2">
        <v>4</v>
      </c>
      <c r="J9628" s="2">
        <v>10</v>
      </c>
      <c r="K9628" s="2">
        <v>1</v>
      </c>
      <c r="L9628" s="3">
        <v>2099929.9299999997</v>
      </c>
      <c r="M9628" s="2" t="s">
        <v>20</v>
      </c>
      <c r="N9628" s="4" t="s">
        <v>21</v>
      </c>
    </row>
    <row r="9629" spans="1:14" x14ac:dyDescent="0.25">
      <c r="A9629" s="1" t="s">
        <v>363</v>
      </c>
      <c r="B9629" s="2" t="s">
        <v>162</v>
      </c>
      <c r="C9629" s="2" t="s">
        <v>567</v>
      </c>
      <c r="D9629" s="2" t="s">
        <v>17885</v>
      </c>
      <c r="E9629" s="2" t="s">
        <v>7914</v>
      </c>
      <c r="F9629" s="2">
        <v>72154022</v>
      </c>
      <c r="G9629" s="2" t="s">
        <v>496</v>
      </c>
      <c r="H9629" s="2">
        <v>3</v>
      </c>
      <c r="I9629" s="2">
        <v>4</v>
      </c>
      <c r="J9629" s="2">
        <v>10</v>
      </c>
      <c r="K9629" s="2">
        <v>1</v>
      </c>
      <c r="L9629" s="3">
        <v>3184868.4</v>
      </c>
      <c r="M9629" s="2" t="s">
        <v>20</v>
      </c>
      <c r="N9629" s="4" t="s">
        <v>21</v>
      </c>
    </row>
    <row r="9630" spans="1:14" x14ac:dyDescent="0.25">
      <c r="A9630" s="1" t="s">
        <v>363</v>
      </c>
      <c r="B9630" s="2" t="s">
        <v>162</v>
      </c>
      <c r="C9630" s="2" t="s">
        <v>567</v>
      </c>
      <c r="D9630" s="2" t="s">
        <v>17885</v>
      </c>
      <c r="E9630" s="2" t="s">
        <v>7915</v>
      </c>
      <c r="F9630" s="2">
        <v>73152101</v>
      </c>
      <c r="G9630" s="2" t="s">
        <v>496</v>
      </c>
      <c r="H9630" s="2">
        <v>3</v>
      </c>
      <c r="I9630" s="2">
        <v>4</v>
      </c>
      <c r="J9630" s="2">
        <v>10</v>
      </c>
      <c r="K9630" s="2">
        <v>1</v>
      </c>
      <c r="L9630" s="3">
        <v>1228448.8999999999</v>
      </c>
      <c r="M9630" s="2" t="s">
        <v>20</v>
      </c>
      <c r="N9630" s="4" t="s">
        <v>21</v>
      </c>
    </row>
    <row r="9631" spans="1:14" x14ac:dyDescent="0.25">
      <c r="A9631" s="1" t="s">
        <v>363</v>
      </c>
      <c r="B9631" s="2" t="s">
        <v>162</v>
      </c>
      <c r="C9631" s="2" t="s">
        <v>567</v>
      </c>
      <c r="D9631" s="2" t="s">
        <v>17885</v>
      </c>
      <c r="E9631" s="2" t="s">
        <v>7916</v>
      </c>
      <c r="F9631" s="2">
        <v>72101511</v>
      </c>
      <c r="G9631" s="2" t="s">
        <v>496</v>
      </c>
      <c r="H9631" s="2">
        <v>3</v>
      </c>
      <c r="I9631" s="2">
        <v>4</v>
      </c>
      <c r="J9631" s="2">
        <v>10</v>
      </c>
      <c r="K9631" s="2">
        <v>1</v>
      </c>
      <c r="L9631" s="3">
        <v>839965.07</v>
      </c>
      <c r="M9631" s="2" t="s">
        <v>20</v>
      </c>
      <c r="N9631" s="4" t="s">
        <v>21</v>
      </c>
    </row>
    <row r="9632" spans="1:14" x14ac:dyDescent="0.25">
      <c r="A9632" s="1" t="s">
        <v>363</v>
      </c>
      <c r="B9632" s="2" t="s">
        <v>162</v>
      </c>
      <c r="C9632" s="2" t="s">
        <v>567</v>
      </c>
      <c r="D9632" s="2" t="s">
        <v>17885</v>
      </c>
      <c r="E9632" s="2" t="s">
        <v>7917</v>
      </c>
      <c r="F9632" s="2">
        <v>72101511</v>
      </c>
      <c r="G9632" s="2" t="s">
        <v>496</v>
      </c>
      <c r="H9632" s="2">
        <v>3</v>
      </c>
      <c r="I9632" s="2">
        <v>4</v>
      </c>
      <c r="J9632" s="2">
        <v>10</v>
      </c>
      <c r="K9632" s="2">
        <v>1</v>
      </c>
      <c r="L9632" s="3">
        <v>839965.07</v>
      </c>
      <c r="M9632" s="2" t="s">
        <v>20</v>
      </c>
      <c r="N9632" s="4" t="s">
        <v>21</v>
      </c>
    </row>
    <row r="9633" spans="1:14" x14ac:dyDescent="0.25">
      <c r="A9633" s="1" t="s">
        <v>363</v>
      </c>
      <c r="B9633" s="2" t="s">
        <v>162</v>
      </c>
      <c r="C9633" s="2" t="s">
        <v>567</v>
      </c>
      <c r="D9633" s="2" t="s">
        <v>17885</v>
      </c>
      <c r="E9633" s="2" t="s">
        <v>7918</v>
      </c>
      <c r="F9633" s="2">
        <v>72101511</v>
      </c>
      <c r="G9633" s="2" t="s">
        <v>496</v>
      </c>
      <c r="H9633" s="2">
        <v>3</v>
      </c>
      <c r="I9633" s="2">
        <v>4</v>
      </c>
      <c r="J9633" s="2">
        <v>10</v>
      </c>
      <c r="K9633" s="2">
        <v>1</v>
      </c>
      <c r="L9633" s="3">
        <v>839965.07</v>
      </c>
      <c r="M9633" s="2" t="s">
        <v>20</v>
      </c>
      <c r="N9633" s="4" t="s">
        <v>21</v>
      </c>
    </row>
    <row r="9634" spans="1:14" x14ac:dyDescent="0.25">
      <c r="A9634" s="1" t="s">
        <v>363</v>
      </c>
      <c r="B9634" s="2" t="s">
        <v>162</v>
      </c>
      <c r="C9634" s="2" t="s">
        <v>567</v>
      </c>
      <c r="D9634" s="2" t="s">
        <v>17885</v>
      </c>
      <c r="E9634" s="2" t="s">
        <v>7919</v>
      </c>
      <c r="F9634" s="2">
        <v>72101511</v>
      </c>
      <c r="G9634" s="2" t="s">
        <v>496</v>
      </c>
      <c r="H9634" s="2">
        <v>3</v>
      </c>
      <c r="I9634" s="2">
        <v>4</v>
      </c>
      <c r="J9634" s="2">
        <v>10</v>
      </c>
      <c r="K9634" s="2">
        <v>1</v>
      </c>
      <c r="L9634" s="3">
        <v>839967.45</v>
      </c>
      <c r="M9634" s="2" t="s">
        <v>20</v>
      </c>
      <c r="N9634" s="4" t="s">
        <v>21</v>
      </c>
    </row>
    <row r="9635" spans="1:14" x14ac:dyDescent="0.25">
      <c r="A9635" s="1" t="s">
        <v>363</v>
      </c>
      <c r="B9635" s="2" t="s">
        <v>162</v>
      </c>
      <c r="C9635" s="2" t="s">
        <v>567</v>
      </c>
      <c r="D9635" s="2" t="s">
        <v>17885</v>
      </c>
      <c r="E9635" s="2" t="s">
        <v>7920</v>
      </c>
      <c r="F9635" s="2">
        <v>73152101</v>
      </c>
      <c r="G9635" s="2" t="s">
        <v>496</v>
      </c>
      <c r="H9635" s="2">
        <v>3</v>
      </c>
      <c r="I9635" s="2">
        <v>4</v>
      </c>
      <c r="J9635" s="2">
        <v>10</v>
      </c>
      <c r="K9635" s="2">
        <v>1</v>
      </c>
      <c r="L9635" s="3">
        <v>1637979.0699999998</v>
      </c>
      <c r="M9635" s="2" t="s">
        <v>20</v>
      </c>
      <c r="N9635" s="4" t="s">
        <v>21</v>
      </c>
    </row>
    <row r="9636" spans="1:14" x14ac:dyDescent="0.25">
      <c r="A9636" s="1" t="s">
        <v>363</v>
      </c>
      <c r="B9636" s="2" t="s">
        <v>7921</v>
      </c>
      <c r="C9636" s="2" t="s">
        <v>7922</v>
      </c>
      <c r="D9636" s="2" t="s">
        <v>18030</v>
      </c>
      <c r="E9636" s="2" t="s">
        <v>7923</v>
      </c>
      <c r="F9636" s="2">
        <v>73141700</v>
      </c>
      <c r="G9636" s="2" t="s">
        <v>496</v>
      </c>
      <c r="H9636" s="2">
        <v>3</v>
      </c>
      <c r="I9636" s="2">
        <v>4</v>
      </c>
      <c r="J9636" s="2">
        <v>10</v>
      </c>
      <c r="K9636" s="2">
        <v>1</v>
      </c>
      <c r="L9636" s="3">
        <v>59560154.5</v>
      </c>
      <c r="M9636" s="2" t="s">
        <v>20</v>
      </c>
      <c r="N9636" s="4" t="s">
        <v>21</v>
      </c>
    </row>
    <row r="9637" spans="1:14" x14ac:dyDescent="0.25">
      <c r="A9637" s="1" t="s">
        <v>363</v>
      </c>
      <c r="B9637" s="2" t="s">
        <v>7921</v>
      </c>
      <c r="C9637" s="2" t="s">
        <v>7922</v>
      </c>
      <c r="D9637" s="2" t="s">
        <v>18030</v>
      </c>
      <c r="E9637" s="2" t="s">
        <v>7924</v>
      </c>
      <c r="F9637" s="2">
        <v>73141700</v>
      </c>
      <c r="G9637" s="2" t="s">
        <v>496</v>
      </c>
      <c r="H9637" s="2">
        <v>3</v>
      </c>
      <c r="I9637" s="2">
        <v>4</v>
      </c>
      <c r="J9637" s="2">
        <v>10</v>
      </c>
      <c r="K9637" s="2">
        <v>1</v>
      </c>
      <c r="L9637" s="3">
        <v>30813860</v>
      </c>
      <c r="M9637" s="2" t="s">
        <v>20</v>
      </c>
      <c r="N9637" s="4" t="s">
        <v>21</v>
      </c>
    </row>
    <row r="9638" spans="1:14" x14ac:dyDescent="0.25">
      <c r="A9638" s="1" t="s">
        <v>363</v>
      </c>
      <c r="B9638" s="2" t="s">
        <v>32</v>
      </c>
      <c r="C9638" s="2" t="s">
        <v>33</v>
      </c>
      <c r="D9638" s="2" t="s">
        <v>34</v>
      </c>
      <c r="E9638" s="2" t="s">
        <v>7925</v>
      </c>
      <c r="F9638" s="2">
        <v>43212108</v>
      </c>
      <c r="G9638" s="2" t="s">
        <v>496</v>
      </c>
      <c r="H9638" s="2">
        <v>3</v>
      </c>
      <c r="I9638" s="2">
        <v>6</v>
      </c>
      <c r="J9638" s="2">
        <v>10</v>
      </c>
      <c r="K9638" s="2">
        <v>1</v>
      </c>
      <c r="L9638" s="3">
        <v>476000</v>
      </c>
      <c r="M9638" s="2" t="s">
        <v>0</v>
      </c>
      <c r="N9638" s="4" t="s">
        <v>21</v>
      </c>
    </row>
    <row r="9639" spans="1:14" x14ac:dyDescent="0.25">
      <c r="A9639" s="1" t="s">
        <v>363</v>
      </c>
      <c r="B9639" s="2" t="s">
        <v>32</v>
      </c>
      <c r="C9639" s="2" t="s">
        <v>909</v>
      </c>
      <c r="D9639" s="2" t="s">
        <v>17909</v>
      </c>
      <c r="E9639" s="2" t="s">
        <v>7926</v>
      </c>
      <c r="F9639" s="2">
        <v>44101603</v>
      </c>
      <c r="G9639" s="2" t="s">
        <v>496</v>
      </c>
      <c r="H9639" s="2">
        <v>3</v>
      </c>
      <c r="I9639" s="2">
        <v>6</v>
      </c>
      <c r="J9639" s="2">
        <v>10</v>
      </c>
      <c r="K9639" s="2">
        <v>1</v>
      </c>
      <c r="L9639" s="3">
        <v>5173823</v>
      </c>
      <c r="M9639" s="2" t="s">
        <v>0</v>
      </c>
      <c r="N9639" s="4" t="s">
        <v>21</v>
      </c>
    </row>
    <row r="9640" spans="1:14" x14ac:dyDescent="0.25">
      <c r="A9640" s="1" t="s">
        <v>363</v>
      </c>
      <c r="B9640" s="2" t="s">
        <v>86</v>
      </c>
      <c r="C9640" s="2" t="s">
        <v>93</v>
      </c>
      <c r="D9640" s="2" t="s">
        <v>94</v>
      </c>
      <c r="E9640" s="2" t="s">
        <v>7927</v>
      </c>
      <c r="F9640" s="2">
        <v>55121612</v>
      </c>
      <c r="G9640" s="2" t="s">
        <v>490</v>
      </c>
      <c r="H9640" s="2">
        <v>3</v>
      </c>
      <c r="I9640" s="2">
        <v>6</v>
      </c>
      <c r="J9640" s="2">
        <v>10</v>
      </c>
      <c r="K9640" s="2">
        <v>5</v>
      </c>
      <c r="L9640" s="3">
        <v>216580</v>
      </c>
      <c r="M9640" s="2" t="s">
        <v>0</v>
      </c>
      <c r="N9640" s="4" t="s">
        <v>21</v>
      </c>
    </row>
    <row r="9641" spans="1:14" x14ac:dyDescent="0.25">
      <c r="A9641" s="1" t="s">
        <v>363</v>
      </c>
      <c r="B9641" s="2" t="s">
        <v>86</v>
      </c>
      <c r="C9641" s="2" t="s">
        <v>93</v>
      </c>
      <c r="D9641" s="2" t="s">
        <v>94</v>
      </c>
      <c r="E9641" s="2" t="s">
        <v>7928</v>
      </c>
      <c r="F9641" s="2">
        <v>55121612</v>
      </c>
      <c r="G9641" s="2" t="s">
        <v>490</v>
      </c>
      <c r="H9641" s="2">
        <v>3</v>
      </c>
      <c r="I9641" s="2">
        <v>6</v>
      </c>
      <c r="J9641" s="2">
        <v>10</v>
      </c>
      <c r="K9641" s="2">
        <v>5</v>
      </c>
      <c r="L9641" s="3">
        <v>541450</v>
      </c>
      <c r="M9641" s="2" t="s">
        <v>0</v>
      </c>
      <c r="N9641" s="4" t="s">
        <v>21</v>
      </c>
    </row>
    <row r="9642" spans="1:14" x14ac:dyDescent="0.25">
      <c r="A9642" s="1" t="s">
        <v>363</v>
      </c>
      <c r="B9642" s="2" t="s">
        <v>86</v>
      </c>
      <c r="C9642" s="2" t="s">
        <v>93</v>
      </c>
      <c r="D9642" s="2" t="s">
        <v>94</v>
      </c>
      <c r="E9642" s="2" t="s">
        <v>7929</v>
      </c>
      <c r="F9642" s="2">
        <v>55121612</v>
      </c>
      <c r="G9642" s="2" t="s">
        <v>490</v>
      </c>
      <c r="H9642" s="2">
        <v>3</v>
      </c>
      <c r="I9642" s="2">
        <v>6</v>
      </c>
      <c r="J9642" s="2">
        <v>10</v>
      </c>
      <c r="K9642" s="2">
        <v>5</v>
      </c>
      <c r="L9642" s="3">
        <v>216580</v>
      </c>
      <c r="M9642" s="2" t="s">
        <v>0</v>
      </c>
      <c r="N9642" s="4" t="s">
        <v>21</v>
      </c>
    </row>
    <row r="9643" spans="1:14" x14ac:dyDescent="0.25">
      <c r="A9643" s="1" t="s">
        <v>363</v>
      </c>
      <c r="B9643" s="2" t="s">
        <v>76</v>
      </c>
      <c r="C9643" s="2" t="s">
        <v>77</v>
      </c>
      <c r="D9643" s="2" t="s">
        <v>78</v>
      </c>
      <c r="E9643" s="2" t="s">
        <v>18596</v>
      </c>
      <c r="F9643" s="2">
        <v>31211502</v>
      </c>
      <c r="G9643" s="2" t="s">
        <v>810</v>
      </c>
      <c r="H9643" s="2">
        <v>3</v>
      </c>
      <c r="I9643" s="2">
        <v>6</v>
      </c>
      <c r="J9643" s="2">
        <v>10</v>
      </c>
      <c r="K9643" s="2">
        <v>3</v>
      </c>
      <c r="L9643" s="3">
        <v>576940.55999999994</v>
      </c>
      <c r="M9643" s="2" t="s">
        <v>0</v>
      </c>
      <c r="N9643" s="4" t="s">
        <v>21</v>
      </c>
    </row>
    <row r="9644" spans="1:14" x14ac:dyDescent="0.25">
      <c r="A9644" s="1" t="s">
        <v>363</v>
      </c>
      <c r="B9644" s="2" t="s">
        <v>76</v>
      </c>
      <c r="C9644" s="2" t="s">
        <v>77</v>
      </c>
      <c r="D9644" s="2" t="s">
        <v>78</v>
      </c>
      <c r="E9644" s="2" t="s">
        <v>18597</v>
      </c>
      <c r="F9644" s="2">
        <v>31211500</v>
      </c>
      <c r="G9644" s="2" t="s">
        <v>810</v>
      </c>
      <c r="H9644" s="2">
        <v>3</v>
      </c>
      <c r="I9644" s="2">
        <v>6</v>
      </c>
      <c r="J9644" s="2">
        <v>10</v>
      </c>
      <c r="K9644" s="2">
        <v>4</v>
      </c>
      <c r="L9644" s="3">
        <v>738185.56</v>
      </c>
      <c r="M9644" s="2" t="s">
        <v>0</v>
      </c>
      <c r="N9644" s="4" t="s">
        <v>21</v>
      </c>
    </row>
    <row r="9645" spans="1:14" x14ac:dyDescent="0.25">
      <c r="A9645" s="1" t="s">
        <v>363</v>
      </c>
      <c r="B9645" s="2" t="s">
        <v>76</v>
      </c>
      <c r="C9645" s="2" t="s">
        <v>77</v>
      </c>
      <c r="D9645" s="2" t="s">
        <v>78</v>
      </c>
      <c r="E9645" s="2" t="s">
        <v>18598</v>
      </c>
      <c r="F9645" s="2">
        <v>31211501</v>
      </c>
      <c r="G9645" s="2" t="s">
        <v>810</v>
      </c>
      <c r="H9645" s="2">
        <v>3</v>
      </c>
      <c r="I9645" s="2">
        <v>6</v>
      </c>
      <c r="J9645" s="2">
        <v>10</v>
      </c>
      <c r="K9645" s="2">
        <v>5</v>
      </c>
      <c r="L9645" s="3">
        <v>401398.9</v>
      </c>
      <c r="M9645" s="2" t="s">
        <v>0</v>
      </c>
      <c r="N9645" s="4" t="s">
        <v>21</v>
      </c>
    </row>
    <row r="9646" spans="1:14" x14ac:dyDescent="0.25">
      <c r="A9646" s="1" t="s">
        <v>363</v>
      </c>
      <c r="B9646" s="2" t="s">
        <v>76</v>
      </c>
      <c r="C9646" s="2" t="s">
        <v>77</v>
      </c>
      <c r="D9646" s="2" t="s">
        <v>78</v>
      </c>
      <c r="E9646" s="2" t="s">
        <v>18599</v>
      </c>
      <c r="F9646" s="2">
        <v>31211501</v>
      </c>
      <c r="G9646" s="2" t="s">
        <v>810</v>
      </c>
      <c r="H9646" s="2">
        <v>3</v>
      </c>
      <c r="I9646" s="2">
        <v>6</v>
      </c>
      <c r="J9646" s="2">
        <v>10</v>
      </c>
      <c r="K9646" s="2">
        <v>5</v>
      </c>
      <c r="L9646" s="3">
        <v>401398.9</v>
      </c>
      <c r="M9646" s="2" t="s">
        <v>0</v>
      </c>
      <c r="N9646" s="4" t="s">
        <v>21</v>
      </c>
    </row>
    <row r="9647" spans="1:14" x14ac:dyDescent="0.25">
      <c r="A9647" s="1" t="s">
        <v>363</v>
      </c>
      <c r="B9647" s="2" t="s">
        <v>76</v>
      </c>
      <c r="C9647" s="2" t="s">
        <v>77</v>
      </c>
      <c r="D9647" s="2" t="s">
        <v>78</v>
      </c>
      <c r="E9647" s="2" t="s">
        <v>18600</v>
      </c>
      <c r="F9647" s="2">
        <v>31211518</v>
      </c>
      <c r="G9647" s="2" t="s">
        <v>810</v>
      </c>
      <c r="H9647" s="2">
        <v>3</v>
      </c>
      <c r="I9647" s="2">
        <v>6</v>
      </c>
      <c r="J9647" s="2">
        <v>10</v>
      </c>
      <c r="K9647" s="2">
        <v>4</v>
      </c>
      <c r="L9647" s="3">
        <v>223696.2</v>
      </c>
      <c r="M9647" s="2" t="s">
        <v>0</v>
      </c>
      <c r="N9647" s="4" t="s">
        <v>21</v>
      </c>
    </row>
    <row r="9648" spans="1:14" x14ac:dyDescent="0.25">
      <c r="A9648" s="1" t="s">
        <v>363</v>
      </c>
      <c r="B9648" s="2" t="s">
        <v>76</v>
      </c>
      <c r="C9648" s="2" t="s">
        <v>77</v>
      </c>
      <c r="D9648" s="2" t="s">
        <v>78</v>
      </c>
      <c r="E9648" s="2" t="s">
        <v>18601</v>
      </c>
      <c r="F9648" s="2">
        <v>31211518</v>
      </c>
      <c r="G9648" s="2" t="s">
        <v>810</v>
      </c>
      <c r="H9648" s="2">
        <v>3</v>
      </c>
      <c r="I9648" s="2">
        <v>6</v>
      </c>
      <c r="J9648" s="2">
        <v>10</v>
      </c>
      <c r="K9648" s="2">
        <v>4</v>
      </c>
      <c r="L9648" s="3">
        <v>48504.4</v>
      </c>
      <c r="M9648" s="2" t="s">
        <v>0</v>
      </c>
      <c r="N9648" s="4" t="s">
        <v>21</v>
      </c>
    </row>
    <row r="9649" spans="1:14" x14ac:dyDescent="0.25">
      <c r="A9649" s="1" t="s">
        <v>363</v>
      </c>
      <c r="B9649" s="2" t="s">
        <v>76</v>
      </c>
      <c r="C9649" s="2" t="s">
        <v>83</v>
      </c>
      <c r="D9649" s="2" t="s">
        <v>84</v>
      </c>
      <c r="E9649" s="2" t="s">
        <v>7930</v>
      </c>
      <c r="F9649" s="2">
        <v>47101606</v>
      </c>
      <c r="G9649" s="2" t="s">
        <v>496</v>
      </c>
      <c r="H9649" s="2">
        <v>3</v>
      </c>
      <c r="I9649" s="2">
        <v>6</v>
      </c>
      <c r="J9649" s="2">
        <v>10</v>
      </c>
      <c r="K9649" s="2">
        <v>12</v>
      </c>
      <c r="L9649" s="3">
        <v>909964.44</v>
      </c>
      <c r="M9649" s="2" t="s">
        <v>0</v>
      </c>
      <c r="N9649" s="4" t="s">
        <v>21</v>
      </c>
    </row>
    <row r="9650" spans="1:14" x14ac:dyDescent="0.25">
      <c r="A9650" s="1" t="s">
        <v>363</v>
      </c>
      <c r="B9650" s="2" t="s">
        <v>76</v>
      </c>
      <c r="C9650" s="2" t="s">
        <v>83</v>
      </c>
      <c r="D9650" s="2" t="s">
        <v>84</v>
      </c>
      <c r="E9650" s="2" t="s">
        <v>7931</v>
      </c>
      <c r="F9650" s="2">
        <v>12163601</v>
      </c>
      <c r="G9650" s="2" t="s">
        <v>496</v>
      </c>
      <c r="H9650" s="2">
        <v>3</v>
      </c>
      <c r="I9650" s="2">
        <v>6</v>
      </c>
      <c r="J9650" s="2">
        <v>10</v>
      </c>
      <c r="K9650" s="2">
        <v>12</v>
      </c>
      <c r="L9650" s="3">
        <v>704575.2</v>
      </c>
      <c r="M9650" s="2" t="s">
        <v>0</v>
      </c>
      <c r="N9650" s="4" t="s">
        <v>21</v>
      </c>
    </row>
    <row r="9651" spans="1:14" x14ac:dyDescent="0.25">
      <c r="A9651" s="1" t="s">
        <v>363</v>
      </c>
      <c r="B9651" s="2" t="s">
        <v>86</v>
      </c>
      <c r="C9651" s="2" t="s">
        <v>87</v>
      </c>
      <c r="D9651" s="2" t="s">
        <v>88</v>
      </c>
      <c r="E9651" s="2" t="s">
        <v>7932</v>
      </c>
      <c r="F9651" s="2">
        <v>46191603</v>
      </c>
      <c r="G9651" s="2" t="s">
        <v>490</v>
      </c>
      <c r="H9651" s="2">
        <v>3</v>
      </c>
      <c r="I9651" s="2">
        <v>6</v>
      </c>
      <c r="J9651" s="2">
        <v>10</v>
      </c>
      <c r="K9651" s="2">
        <v>3</v>
      </c>
      <c r="L9651" s="3">
        <v>3034500</v>
      </c>
      <c r="M9651" s="2" t="s">
        <v>0</v>
      </c>
      <c r="N9651" s="4" t="s">
        <v>21</v>
      </c>
    </row>
    <row r="9652" spans="1:14" x14ac:dyDescent="0.25">
      <c r="A9652" s="1" t="s">
        <v>363</v>
      </c>
      <c r="B9652" s="2" t="s">
        <v>86</v>
      </c>
      <c r="C9652" s="2" t="s">
        <v>87</v>
      </c>
      <c r="D9652" s="2" t="s">
        <v>88</v>
      </c>
      <c r="E9652" s="2" t="s">
        <v>7933</v>
      </c>
      <c r="F9652" s="2">
        <v>46191603</v>
      </c>
      <c r="G9652" s="2" t="s">
        <v>490</v>
      </c>
      <c r="H9652" s="2">
        <v>3</v>
      </c>
      <c r="I9652" s="2">
        <v>6</v>
      </c>
      <c r="J9652" s="2">
        <v>10</v>
      </c>
      <c r="K9652" s="2">
        <v>1</v>
      </c>
      <c r="L9652" s="3">
        <v>1368500</v>
      </c>
      <c r="M9652" s="2" t="s">
        <v>0</v>
      </c>
      <c r="N9652" s="4" t="s">
        <v>21</v>
      </c>
    </row>
    <row r="9653" spans="1:14" x14ac:dyDescent="0.25">
      <c r="A9653" s="1" t="s">
        <v>363</v>
      </c>
      <c r="B9653" s="2" t="s">
        <v>86</v>
      </c>
      <c r="C9653" s="2" t="s">
        <v>93</v>
      </c>
      <c r="D9653" s="2" t="s">
        <v>94</v>
      </c>
      <c r="E9653" s="2" t="s">
        <v>7934</v>
      </c>
      <c r="F9653" s="2">
        <v>60131105</v>
      </c>
      <c r="G9653" s="2" t="s">
        <v>490</v>
      </c>
      <c r="H9653" s="2">
        <v>3</v>
      </c>
      <c r="I9653" s="2">
        <v>6</v>
      </c>
      <c r="J9653" s="2">
        <v>10</v>
      </c>
      <c r="K9653" s="2">
        <v>30</v>
      </c>
      <c r="L9653" s="3">
        <v>135660</v>
      </c>
      <c r="M9653" s="2" t="s">
        <v>0</v>
      </c>
      <c r="N9653" s="4" t="s">
        <v>21</v>
      </c>
    </row>
    <row r="9654" spans="1:14" x14ac:dyDescent="0.25">
      <c r="A9654" s="1" t="s">
        <v>363</v>
      </c>
      <c r="B9654" s="2" t="s">
        <v>86</v>
      </c>
      <c r="C9654" s="2" t="s">
        <v>93</v>
      </c>
      <c r="D9654" s="2" t="s">
        <v>94</v>
      </c>
      <c r="E9654" s="2" t="s">
        <v>7935</v>
      </c>
      <c r="F9654" s="2">
        <v>46161507</v>
      </c>
      <c r="G9654" s="2" t="s">
        <v>490</v>
      </c>
      <c r="H9654" s="2">
        <v>3</v>
      </c>
      <c r="I9654" s="2">
        <v>6</v>
      </c>
      <c r="J9654" s="2">
        <v>10</v>
      </c>
      <c r="K9654" s="2">
        <v>40</v>
      </c>
      <c r="L9654" s="3">
        <v>79968</v>
      </c>
      <c r="M9654" s="2" t="s">
        <v>0</v>
      </c>
      <c r="N9654" s="4" t="s">
        <v>21</v>
      </c>
    </row>
    <row r="9655" spans="1:14" x14ac:dyDescent="0.25">
      <c r="A9655" s="1" t="s">
        <v>363</v>
      </c>
      <c r="B9655" s="2" t="s">
        <v>86</v>
      </c>
      <c r="C9655" s="2" t="s">
        <v>93</v>
      </c>
      <c r="D9655" s="2" t="s">
        <v>94</v>
      </c>
      <c r="E9655" s="2" t="s">
        <v>7936</v>
      </c>
      <c r="F9655" s="2">
        <v>46161508</v>
      </c>
      <c r="G9655" s="2" t="s">
        <v>490</v>
      </c>
      <c r="H9655" s="2">
        <v>3</v>
      </c>
      <c r="I9655" s="2">
        <v>6</v>
      </c>
      <c r="J9655" s="2">
        <v>10</v>
      </c>
      <c r="K9655" s="2">
        <v>30</v>
      </c>
      <c r="L9655" s="3">
        <v>629997.9</v>
      </c>
      <c r="M9655" s="2" t="s">
        <v>0</v>
      </c>
      <c r="N9655" s="4" t="s">
        <v>21</v>
      </c>
    </row>
    <row r="9656" spans="1:14" x14ac:dyDescent="0.25">
      <c r="A9656" s="1" t="s">
        <v>363</v>
      </c>
      <c r="B9656" s="2" t="s">
        <v>86</v>
      </c>
      <c r="C9656" s="2" t="s">
        <v>93</v>
      </c>
      <c r="D9656" s="2" t="s">
        <v>94</v>
      </c>
      <c r="E9656" s="2" t="s">
        <v>7937</v>
      </c>
      <c r="F9656" s="2">
        <v>40141735</v>
      </c>
      <c r="G9656" s="2" t="s">
        <v>496</v>
      </c>
      <c r="H9656" s="2">
        <v>3</v>
      </c>
      <c r="I9656" s="2">
        <v>6</v>
      </c>
      <c r="J9656" s="2">
        <v>10</v>
      </c>
      <c r="K9656" s="2">
        <v>3</v>
      </c>
      <c r="L9656" s="3">
        <v>23586.989999999998</v>
      </c>
      <c r="M9656" s="2" t="s">
        <v>0</v>
      </c>
      <c r="N9656" s="4" t="s">
        <v>21</v>
      </c>
    </row>
    <row r="9657" spans="1:14" x14ac:dyDescent="0.25">
      <c r="A9657" s="1" t="s">
        <v>363</v>
      </c>
      <c r="B9657" s="2" t="s">
        <v>1851</v>
      </c>
      <c r="C9657" s="2" t="s">
        <v>1895</v>
      </c>
      <c r="D9657" s="2" t="s">
        <v>17946</v>
      </c>
      <c r="E9657" s="2" t="s">
        <v>18602</v>
      </c>
      <c r="F9657" s="2">
        <v>27111918</v>
      </c>
      <c r="G9657" s="2" t="s">
        <v>810</v>
      </c>
      <c r="H9657" s="2">
        <v>3</v>
      </c>
      <c r="I9657" s="2">
        <v>6</v>
      </c>
      <c r="J9657" s="2">
        <v>10</v>
      </c>
      <c r="K9657" s="2">
        <v>10</v>
      </c>
      <c r="L9657" s="3">
        <v>15220.1</v>
      </c>
      <c r="M9657" s="2" t="s">
        <v>0</v>
      </c>
      <c r="N9657" s="4" t="s">
        <v>21</v>
      </c>
    </row>
    <row r="9658" spans="1:14" x14ac:dyDescent="0.25">
      <c r="A9658" s="1" t="s">
        <v>363</v>
      </c>
      <c r="B9658" s="2" t="s">
        <v>1851</v>
      </c>
      <c r="C9658" s="2" t="s">
        <v>1895</v>
      </c>
      <c r="D9658" s="2" t="s">
        <v>17946</v>
      </c>
      <c r="E9658" s="2" t="s">
        <v>18603</v>
      </c>
      <c r="F9658" s="2">
        <v>27111918</v>
      </c>
      <c r="G9658" s="2" t="s">
        <v>810</v>
      </c>
      <c r="H9658" s="2">
        <v>3</v>
      </c>
      <c r="I9658" s="2">
        <v>6</v>
      </c>
      <c r="J9658" s="2">
        <v>10</v>
      </c>
      <c r="K9658" s="2">
        <v>10</v>
      </c>
      <c r="L9658" s="3">
        <v>15827</v>
      </c>
      <c r="M9658" s="2" t="s">
        <v>0</v>
      </c>
      <c r="N9658" s="4" t="s">
        <v>21</v>
      </c>
    </row>
    <row r="9659" spans="1:14" x14ac:dyDescent="0.25">
      <c r="A9659" s="1" t="s">
        <v>363</v>
      </c>
      <c r="B9659" s="2" t="s">
        <v>1851</v>
      </c>
      <c r="C9659" s="2" t="s">
        <v>1895</v>
      </c>
      <c r="D9659" s="2" t="s">
        <v>17946</v>
      </c>
      <c r="E9659" s="2" t="s">
        <v>18604</v>
      </c>
      <c r="F9659" s="2">
        <v>27111918</v>
      </c>
      <c r="G9659" s="2" t="s">
        <v>810</v>
      </c>
      <c r="H9659" s="2">
        <v>3</v>
      </c>
      <c r="I9659" s="2">
        <v>6</v>
      </c>
      <c r="J9659" s="2">
        <v>10</v>
      </c>
      <c r="K9659" s="2">
        <v>10</v>
      </c>
      <c r="L9659" s="3">
        <v>13113.800000000001</v>
      </c>
      <c r="M9659" s="2" t="s">
        <v>0</v>
      </c>
      <c r="N9659" s="4" t="s">
        <v>21</v>
      </c>
    </row>
    <row r="9660" spans="1:14" x14ac:dyDescent="0.25">
      <c r="A9660" s="1" t="s">
        <v>363</v>
      </c>
      <c r="B9660" s="2" t="s">
        <v>103</v>
      </c>
      <c r="C9660" s="2" t="s">
        <v>104</v>
      </c>
      <c r="D9660" s="2" t="s">
        <v>105</v>
      </c>
      <c r="E9660" s="2" t="s">
        <v>7938</v>
      </c>
      <c r="F9660" s="2">
        <v>27111907</v>
      </c>
      <c r="G9660" s="2" t="s">
        <v>496</v>
      </c>
      <c r="H9660" s="2">
        <v>3</v>
      </c>
      <c r="I9660" s="2">
        <v>6</v>
      </c>
      <c r="J9660" s="2">
        <v>10</v>
      </c>
      <c r="K9660" s="2">
        <v>2</v>
      </c>
      <c r="L9660" s="3">
        <v>72980.320000000007</v>
      </c>
      <c r="M9660" s="2" t="s">
        <v>0</v>
      </c>
      <c r="N9660" s="4" t="s">
        <v>21</v>
      </c>
    </row>
    <row r="9661" spans="1:14" x14ac:dyDescent="0.25">
      <c r="A9661" s="1" t="s">
        <v>363</v>
      </c>
      <c r="B9661" s="2" t="s">
        <v>103</v>
      </c>
      <c r="C9661" s="2" t="s">
        <v>104</v>
      </c>
      <c r="D9661" s="2" t="s">
        <v>105</v>
      </c>
      <c r="E9661" s="2" t="s">
        <v>7143</v>
      </c>
      <c r="F9661" s="2">
        <v>31211906</v>
      </c>
      <c r="G9661" s="2" t="s">
        <v>496</v>
      </c>
      <c r="H9661" s="2">
        <v>3</v>
      </c>
      <c r="I9661" s="2">
        <v>6</v>
      </c>
      <c r="J9661" s="2">
        <v>10</v>
      </c>
      <c r="K9661" s="2">
        <v>3</v>
      </c>
      <c r="L9661" s="3">
        <v>13637.400000000001</v>
      </c>
      <c r="M9661" s="2" t="s">
        <v>0</v>
      </c>
      <c r="N9661" s="4" t="s">
        <v>21</v>
      </c>
    </row>
    <row r="9662" spans="1:14" x14ac:dyDescent="0.25">
      <c r="A9662" s="1" t="s">
        <v>363</v>
      </c>
      <c r="B9662" s="2" t="s">
        <v>103</v>
      </c>
      <c r="C9662" s="2" t="s">
        <v>104</v>
      </c>
      <c r="D9662" s="2" t="s">
        <v>105</v>
      </c>
      <c r="E9662" s="2" t="s">
        <v>7939</v>
      </c>
      <c r="F9662" s="2">
        <v>27111907</v>
      </c>
      <c r="G9662" s="2" t="s">
        <v>496</v>
      </c>
      <c r="H9662" s="2">
        <v>3</v>
      </c>
      <c r="I9662" s="2">
        <v>6</v>
      </c>
      <c r="J9662" s="2">
        <v>10</v>
      </c>
      <c r="K9662" s="2">
        <v>3</v>
      </c>
      <c r="L9662" s="3">
        <v>74834.34</v>
      </c>
      <c r="M9662" s="2" t="s">
        <v>0</v>
      </c>
      <c r="N9662" s="4" t="s">
        <v>21</v>
      </c>
    </row>
    <row r="9663" spans="1:14" x14ac:dyDescent="0.25">
      <c r="A9663" s="1" t="s">
        <v>363</v>
      </c>
      <c r="B9663" s="2" t="s">
        <v>529</v>
      </c>
      <c r="C9663" s="2" t="s">
        <v>530</v>
      </c>
      <c r="D9663" s="2" t="s">
        <v>17881</v>
      </c>
      <c r="E9663" s="2" t="s">
        <v>6937</v>
      </c>
      <c r="F9663" s="2">
        <v>27112111</v>
      </c>
      <c r="G9663" s="2" t="s">
        <v>496</v>
      </c>
      <c r="H9663" s="2">
        <v>3</v>
      </c>
      <c r="I9663" s="2">
        <v>6</v>
      </c>
      <c r="J9663" s="2">
        <v>10</v>
      </c>
      <c r="K9663" s="2">
        <v>1</v>
      </c>
      <c r="L9663" s="3">
        <v>42127.19</v>
      </c>
      <c r="M9663" s="2" t="s">
        <v>0</v>
      </c>
      <c r="N9663" s="4" t="s">
        <v>21</v>
      </c>
    </row>
    <row r="9664" spans="1:14" x14ac:dyDescent="0.25">
      <c r="A9664" s="1" t="s">
        <v>363</v>
      </c>
      <c r="B9664" s="2" t="s">
        <v>529</v>
      </c>
      <c r="C9664" s="2" t="s">
        <v>530</v>
      </c>
      <c r="D9664" s="2" t="s">
        <v>17881</v>
      </c>
      <c r="E9664" s="2" t="s">
        <v>7940</v>
      </c>
      <c r="F9664" s="2">
        <v>27112103</v>
      </c>
      <c r="G9664" s="2" t="s">
        <v>496</v>
      </c>
      <c r="H9664" s="2">
        <v>3</v>
      </c>
      <c r="I9664" s="2">
        <v>6</v>
      </c>
      <c r="J9664" s="2">
        <v>10</v>
      </c>
      <c r="K9664" s="2">
        <v>1</v>
      </c>
      <c r="L9664" s="3">
        <v>50565.48</v>
      </c>
      <c r="M9664" s="2" t="s">
        <v>0</v>
      </c>
      <c r="N9664" s="4" t="s">
        <v>21</v>
      </c>
    </row>
    <row r="9665" spans="1:14" x14ac:dyDescent="0.25">
      <c r="A9665" s="1" t="s">
        <v>363</v>
      </c>
      <c r="B9665" s="2" t="s">
        <v>113</v>
      </c>
      <c r="C9665" s="2" t="s">
        <v>113</v>
      </c>
      <c r="D9665" s="2" t="s">
        <v>114</v>
      </c>
      <c r="E9665" s="2" t="s">
        <v>7941</v>
      </c>
      <c r="F9665" s="2">
        <v>39121419</v>
      </c>
      <c r="G9665" s="2" t="s">
        <v>496</v>
      </c>
      <c r="H9665" s="2">
        <v>3</v>
      </c>
      <c r="I9665" s="2">
        <v>6</v>
      </c>
      <c r="J9665" s="2">
        <v>10</v>
      </c>
      <c r="K9665" s="2">
        <v>1</v>
      </c>
      <c r="L9665" s="3">
        <v>316814.89</v>
      </c>
      <c r="M9665" s="2" t="s">
        <v>0</v>
      </c>
      <c r="N9665" s="4" t="s">
        <v>21</v>
      </c>
    </row>
    <row r="9666" spans="1:14" x14ac:dyDescent="0.25">
      <c r="A9666" s="1" t="s">
        <v>363</v>
      </c>
      <c r="B9666" s="2" t="s">
        <v>529</v>
      </c>
      <c r="C9666" s="2" t="s">
        <v>530</v>
      </c>
      <c r="D9666" s="2" t="s">
        <v>17881</v>
      </c>
      <c r="E9666" s="2" t="s">
        <v>7942</v>
      </c>
      <c r="F9666" s="2">
        <v>27111705</v>
      </c>
      <c r="G9666" s="2" t="s">
        <v>496</v>
      </c>
      <c r="H9666" s="2">
        <v>3</v>
      </c>
      <c r="I9666" s="2">
        <v>6</v>
      </c>
      <c r="J9666" s="2">
        <v>10</v>
      </c>
      <c r="K9666" s="2">
        <v>1</v>
      </c>
      <c r="L9666" s="3">
        <v>43856.26</v>
      </c>
      <c r="M9666" s="2" t="s">
        <v>0</v>
      </c>
      <c r="N9666" s="4" t="s">
        <v>21</v>
      </c>
    </row>
    <row r="9667" spans="1:14" x14ac:dyDescent="0.25">
      <c r="A9667" s="1" t="s">
        <v>363</v>
      </c>
      <c r="B9667" s="2" t="s">
        <v>529</v>
      </c>
      <c r="C9667" s="2" t="s">
        <v>530</v>
      </c>
      <c r="D9667" s="2" t="s">
        <v>17881</v>
      </c>
      <c r="E9667" s="2" t="s">
        <v>7943</v>
      </c>
      <c r="F9667" s="2">
        <v>27111933</v>
      </c>
      <c r="G9667" s="2" t="s">
        <v>496</v>
      </c>
      <c r="H9667" s="2">
        <v>3</v>
      </c>
      <c r="I9667" s="2">
        <v>6</v>
      </c>
      <c r="J9667" s="2">
        <v>10</v>
      </c>
      <c r="K9667" s="2">
        <v>4</v>
      </c>
      <c r="L9667" s="3">
        <v>30925.72</v>
      </c>
      <c r="M9667" s="2" t="s">
        <v>0</v>
      </c>
      <c r="N9667" s="4" t="s">
        <v>21</v>
      </c>
    </row>
    <row r="9668" spans="1:14" x14ac:dyDescent="0.25">
      <c r="A9668" s="1" t="s">
        <v>363</v>
      </c>
      <c r="B9668" s="2" t="s">
        <v>624</v>
      </c>
      <c r="C9668" s="2" t="s">
        <v>2383</v>
      </c>
      <c r="D9668" s="2" t="s">
        <v>17951</v>
      </c>
      <c r="E9668" s="2" t="s">
        <v>18605</v>
      </c>
      <c r="F9668" s="2">
        <v>23153138</v>
      </c>
      <c r="G9668" s="2" t="s">
        <v>496</v>
      </c>
      <c r="H9668" s="2">
        <v>3</v>
      </c>
      <c r="I9668" s="2">
        <v>6</v>
      </c>
      <c r="J9668" s="2">
        <v>10</v>
      </c>
      <c r="K9668" s="2">
        <v>4</v>
      </c>
      <c r="L9668" s="3">
        <v>221600</v>
      </c>
      <c r="M9668" s="2" t="s">
        <v>0</v>
      </c>
      <c r="N9668" s="4" t="s">
        <v>21</v>
      </c>
    </row>
    <row r="9669" spans="1:14" x14ac:dyDescent="0.25">
      <c r="A9669" s="1" t="s">
        <v>363</v>
      </c>
      <c r="B9669" s="2" t="s">
        <v>624</v>
      </c>
      <c r="C9669" s="2" t="s">
        <v>2383</v>
      </c>
      <c r="D9669" s="2" t="s">
        <v>17951</v>
      </c>
      <c r="E9669" s="2" t="s">
        <v>7944</v>
      </c>
      <c r="F9669" s="2">
        <v>23153138</v>
      </c>
      <c r="G9669" s="2" t="s">
        <v>810</v>
      </c>
      <c r="H9669" s="2">
        <v>4</v>
      </c>
      <c r="I9669" s="2">
        <v>4</v>
      </c>
      <c r="J9669" s="2">
        <v>10</v>
      </c>
      <c r="K9669" s="2">
        <v>2</v>
      </c>
      <c r="L9669" s="3">
        <v>117610</v>
      </c>
      <c r="M9669" s="2" t="s">
        <v>0</v>
      </c>
      <c r="N9669" s="4" t="s">
        <v>21</v>
      </c>
    </row>
    <row r="9670" spans="1:14" x14ac:dyDescent="0.25">
      <c r="A9670" s="1" t="s">
        <v>363</v>
      </c>
      <c r="B9670" s="2" t="s">
        <v>378</v>
      </c>
      <c r="C9670" s="2" t="s">
        <v>2425</v>
      </c>
      <c r="D9670" s="2" t="s">
        <v>17954</v>
      </c>
      <c r="E9670" s="2" t="s">
        <v>7945</v>
      </c>
      <c r="F9670" s="2">
        <v>39121440</v>
      </c>
      <c r="G9670" s="2" t="s">
        <v>496</v>
      </c>
      <c r="H9670" s="2">
        <v>3</v>
      </c>
      <c r="I9670" s="2">
        <v>6</v>
      </c>
      <c r="J9670" s="2">
        <v>10</v>
      </c>
      <c r="K9670" s="2">
        <v>2</v>
      </c>
      <c r="L9670" s="3">
        <v>305356.38</v>
      </c>
      <c r="M9670" s="2" t="s">
        <v>0</v>
      </c>
      <c r="N9670" s="4" t="s">
        <v>21</v>
      </c>
    </row>
    <row r="9671" spans="1:14" x14ac:dyDescent="0.25">
      <c r="A9671" s="1" t="s">
        <v>363</v>
      </c>
      <c r="B9671" s="2" t="s">
        <v>378</v>
      </c>
      <c r="C9671" s="2" t="s">
        <v>2536</v>
      </c>
      <c r="D9671" s="2" t="s">
        <v>17956</v>
      </c>
      <c r="E9671" s="2" t="s">
        <v>7946</v>
      </c>
      <c r="F9671" s="2">
        <v>39101600</v>
      </c>
      <c r="G9671" s="2" t="s">
        <v>496</v>
      </c>
      <c r="H9671" s="2">
        <v>3</v>
      </c>
      <c r="I9671" s="2">
        <v>6</v>
      </c>
      <c r="J9671" s="2">
        <v>10</v>
      </c>
      <c r="K9671" s="2">
        <v>20</v>
      </c>
      <c r="L9671" s="3">
        <v>327059.59999999998</v>
      </c>
      <c r="M9671" s="2" t="s">
        <v>0</v>
      </c>
      <c r="N9671" s="4" t="s">
        <v>21</v>
      </c>
    </row>
    <row r="9672" spans="1:14" x14ac:dyDescent="0.25">
      <c r="A9672" s="1" t="s">
        <v>363</v>
      </c>
      <c r="B9672" s="2" t="s">
        <v>378</v>
      </c>
      <c r="C9672" s="2" t="s">
        <v>2536</v>
      </c>
      <c r="D9672" s="2" t="s">
        <v>17956</v>
      </c>
      <c r="E9672" s="2" t="s">
        <v>7947</v>
      </c>
      <c r="F9672" s="2">
        <v>39101601</v>
      </c>
      <c r="G9672" s="2" t="s">
        <v>496</v>
      </c>
      <c r="H9672" s="2">
        <v>3</v>
      </c>
      <c r="I9672" s="2">
        <v>6</v>
      </c>
      <c r="J9672" s="2">
        <v>10</v>
      </c>
      <c r="K9672" s="2">
        <v>10</v>
      </c>
      <c r="L9672" s="3">
        <v>260502.90000000002</v>
      </c>
      <c r="M9672" s="2" t="s">
        <v>0</v>
      </c>
      <c r="N9672" s="4" t="s">
        <v>21</v>
      </c>
    </row>
    <row r="9673" spans="1:14" x14ac:dyDescent="0.25">
      <c r="A9673" s="1" t="s">
        <v>363</v>
      </c>
      <c r="B9673" s="2" t="s">
        <v>7493</v>
      </c>
      <c r="C9673" s="2" t="s">
        <v>7494</v>
      </c>
      <c r="D9673" s="2" t="s">
        <v>18028</v>
      </c>
      <c r="E9673" s="2" t="s">
        <v>7948</v>
      </c>
      <c r="F9673" s="2">
        <v>72101507</v>
      </c>
      <c r="G9673" s="2" t="s">
        <v>496</v>
      </c>
      <c r="H9673" s="2">
        <v>3</v>
      </c>
      <c r="I9673" s="2">
        <v>6</v>
      </c>
      <c r="J9673" s="2">
        <v>10</v>
      </c>
      <c r="K9673" s="2">
        <v>1</v>
      </c>
      <c r="L9673" s="3">
        <v>100000000</v>
      </c>
      <c r="M9673" s="2" t="s">
        <v>20</v>
      </c>
      <c r="N9673" s="4" t="s">
        <v>21</v>
      </c>
    </row>
    <row r="9674" spans="1:14" x14ac:dyDescent="0.25">
      <c r="A9674" s="1" t="s">
        <v>363</v>
      </c>
      <c r="B9674" s="2" t="s">
        <v>3321</v>
      </c>
      <c r="C9674" s="2" t="s">
        <v>3324</v>
      </c>
      <c r="D9674" s="2" t="s">
        <v>18003</v>
      </c>
      <c r="E9674" s="2" t="s">
        <v>7949</v>
      </c>
      <c r="F9674" s="2">
        <v>72101507</v>
      </c>
      <c r="G9674" s="2" t="s">
        <v>496</v>
      </c>
      <c r="H9674" s="2">
        <v>3</v>
      </c>
      <c r="I9674" s="2">
        <v>6</v>
      </c>
      <c r="J9674" s="2">
        <v>10</v>
      </c>
      <c r="K9674" s="2">
        <v>1</v>
      </c>
      <c r="L9674" s="3">
        <v>50000000</v>
      </c>
      <c r="M9674" s="2" t="s">
        <v>20</v>
      </c>
      <c r="N9674" s="4" t="s">
        <v>21</v>
      </c>
    </row>
    <row r="9675" spans="1:14" x14ac:dyDescent="0.25">
      <c r="A9675" s="1" t="s">
        <v>363</v>
      </c>
      <c r="B9675" s="2" t="s">
        <v>477</v>
      </c>
      <c r="C9675" s="2" t="s">
        <v>478</v>
      </c>
      <c r="D9675" s="2" t="s">
        <v>17875</v>
      </c>
      <c r="E9675" s="2" t="s">
        <v>7950</v>
      </c>
      <c r="F9675" s="2">
        <v>83101803</v>
      </c>
      <c r="G9675" s="2" t="s">
        <v>330</v>
      </c>
      <c r="H9675" s="2">
        <v>3</v>
      </c>
      <c r="I9675" s="2">
        <v>6</v>
      </c>
      <c r="J9675" s="2">
        <v>10</v>
      </c>
      <c r="K9675" s="2">
        <v>1</v>
      </c>
      <c r="L9675" s="3">
        <v>23241910</v>
      </c>
      <c r="M9675" s="2" t="s">
        <v>20</v>
      </c>
      <c r="N9675" s="4" t="s">
        <v>21</v>
      </c>
    </row>
    <row r="9676" spans="1:14" x14ac:dyDescent="0.25">
      <c r="A9676" s="1" t="s">
        <v>363</v>
      </c>
      <c r="B9676" s="2" t="s">
        <v>477</v>
      </c>
      <c r="C9676" s="2" t="s">
        <v>478</v>
      </c>
      <c r="D9676" s="2" t="s">
        <v>17875</v>
      </c>
      <c r="E9676" s="2" t="s">
        <v>7951</v>
      </c>
      <c r="F9676" s="2">
        <v>83101803</v>
      </c>
      <c r="G9676" s="2" t="s">
        <v>330</v>
      </c>
      <c r="H9676" s="2">
        <v>3</v>
      </c>
      <c r="I9676" s="2">
        <v>6</v>
      </c>
      <c r="J9676" s="2">
        <v>10</v>
      </c>
      <c r="K9676" s="2">
        <v>1</v>
      </c>
      <c r="L9676" s="3">
        <v>24824770</v>
      </c>
      <c r="M9676" s="2" t="s">
        <v>20</v>
      </c>
      <c r="N9676" s="4" t="s">
        <v>21</v>
      </c>
    </row>
    <row r="9677" spans="1:14" x14ac:dyDescent="0.25">
      <c r="A9677" s="1" t="s">
        <v>363</v>
      </c>
      <c r="B9677" s="2" t="s">
        <v>477</v>
      </c>
      <c r="C9677" s="2" t="s">
        <v>478</v>
      </c>
      <c r="D9677" s="2" t="s">
        <v>17875</v>
      </c>
      <c r="E9677" s="2" t="s">
        <v>7952</v>
      </c>
      <c r="F9677" s="2">
        <v>83101803</v>
      </c>
      <c r="G9677" s="2" t="s">
        <v>330</v>
      </c>
      <c r="H9677" s="2">
        <v>3</v>
      </c>
      <c r="I9677" s="2">
        <v>6</v>
      </c>
      <c r="J9677" s="2">
        <v>10</v>
      </c>
      <c r="K9677" s="2">
        <v>1</v>
      </c>
      <c r="L9677" s="3">
        <v>22296360</v>
      </c>
      <c r="M9677" s="2" t="s">
        <v>20</v>
      </c>
      <c r="N9677" s="4" t="s">
        <v>21</v>
      </c>
    </row>
    <row r="9678" spans="1:14" x14ac:dyDescent="0.25">
      <c r="A9678" s="1" t="s">
        <v>363</v>
      </c>
      <c r="B9678" s="2" t="s">
        <v>477</v>
      </c>
      <c r="C9678" s="2" t="s">
        <v>478</v>
      </c>
      <c r="D9678" s="2" t="s">
        <v>17875</v>
      </c>
      <c r="E9678" s="2" t="s">
        <v>7953</v>
      </c>
      <c r="F9678" s="2">
        <v>83101803</v>
      </c>
      <c r="G9678" s="2" t="s">
        <v>330</v>
      </c>
      <c r="H9678" s="2">
        <v>3</v>
      </c>
      <c r="I9678" s="2">
        <v>6</v>
      </c>
      <c r="J9678" s="2">
        <v>10</v>
      </c>
      <c r="K9678" s="2">
        <v>1</v>
      </c>
      <c r="L9678" s="3">
        <v>27561470</v>
      </c>
      <c r="M9678" s="2" t="s">
        <v>20</v>
      </c>
      <c r="N9678" s="4" t="s">
        <v>21</v>
      </c>
    </row>
    <row r="9679" spans="1:14" x14ac:dyDescent="0.25">
      <c r="A9679" s="1" t="s">
        <v>363</v>
      </c>
      <c r="B9679" s="2" t="s">
        <v>477</v>
      </c>
      <c r="C9679" s="2" t="s">
        <v>478</v>
      </c>
      <c r="D9679" s="2" t="s">
        <v>17875</v>
      </c>
      <c r="E9679" s="2" t="s">
        <v>7954</v>
      </c>
      <c r="F9679" s="2">
        <v>83101803</v>
      </c>
      <c r="G9679" s="2" t="s">
        <v>330</v>
      </c>
      <c r="H9679" s="2">
        <v>3</v>
      </c>
      <c r="I9679" s="2">
        <v>6</v>
      </c>
      <c r="J9679" s="2">
        <v>10</v>
      </c>
      <c r="K9679" s="2">
        <v>1</v>
      </c>
      <c r="L9679" s="3">
        <v>27242770</v>
      </c>
      <c r="M9679" s="2" t="s">
        <v>20</v>
      </c>
      <c r="N9679" s="4" t="s">
        <v>21</v>
      </c>
    </row>
    <row r="9680" spans="1:14" x14ac:dyDescent="0.25">
      <c r="A9680" s="1" t="s">
        <v>363</v>
      </c>
      <c r="B9680" s="2" t="s">
        <v>477</v>
      </c>
      <c r="C9680" s="2" t="s">
        <v>478</v>
      </c>
      <c r="D9680" s="2" t="s">
        <v>17875</v>
      </c>
      <c r="E9680" s="2" t="s">
        <v>7955</v>
      </c>
      <c r="F9680" s="2">
        <v>83101803</v>
      </c>
      <c r="G9680" s="2" t="s">
        <v>330</v>
      </c>
      <c r="H9680" s="2">
        <v>3</v>
      </c>
      <c r="I9680" s="2">
        <v>6</v>
      </c>
      <c r="J9680" s="2">
        <v>10</v>
      </c>
      <c r="K9680" s="2">
        <v>1</v>
      </c>
      <c r="L9680" s="3">
        <v>28236490</v>
      </c>
      <c r="M9680" s="2" t="s">
        <v>20</v>
      </c>
      <c r="N9680" s="4" t="s">
        <v>21</v>
      </c>
    </row>
    <row r="9681" spans="1:14" x14ac:dyDescent="0.25">
      <c r="A9681" s="1" t="s">
        <v>363</v>
      </c>
      <c r="B9681" s="2" t="s">
        <v>477</v>
      </c>
      <c r="C9681" s="2" t="s">
        <v>478</v>
      </c>
      <c r="D9681" s="2" t="s">
        <v>17875</v>
      </c>
      <c r="E9681" s="2" t="s">
        <v>7956</v>
      </c>
      <c r="F9681" s="2">
        <v>83101803</v>
      </c>
      <c r="G9681" s="2" t="s">
        <v>330</v>
      </c>
      <c r="H9681" s="2">
        <v>3</v>
      </c>
      <c r="I9681" s="2">
        <v>6</v>
      </c>
      <c r="J9681" s="2">
        <v>10</v>
      </c>
      <c r="K9681" s="2">
        <v>1</v>
      </c>
      <c r="L9681" s="3">
        <v>29106280</v>
      </c>
      <c r="M9681" s="2" t="s">
        <v>20</v>
      </c>
      <c r="N9681" s="4" t="s">
        <v>21</v>
      </c>
    </row>
    <row r="9682" spans="1:14" x14ac:dyDescent="0.25">
      <c r="A9682" s="1" t="s">
        <v>363</v>
      </c>
      <c r="B9682" s="2" t="s">
        <v>477</v>
      </c>
      <c r="C9682" s="2" t="s">
        <v>478</v>
      </c>
      <c r="D9682" s="2" t="s">
        <v>17875</v>
      </c>
      <c r="E9682" s="2" t="s">
        <v>7957</v>
      </c>
      <c r="F9682" s="2">
        <v>83101803</v>
      </c>
      <c r="G9682" s="2" t="s">
        <v>330</v>
      </c>
      <c r="H9682" s="2">
        <v>3</v>
      </c>
      <c r="I9682" s="2">
        <v>6</v>
      </c>
      <c r="J9682" s="2">
        <v>10</v>
      </c>
      <c r="K9682" s="2">
        <v>1</v>
      </c>
      <c r="L9682" s="3">
        <v>27006420</v>
      </c>
      <c r="M9682" s="2" t="s">
        <v>20</v>
      </c>
      <c r="N9682" s="4" t="s">
        <v>21</v>
      </c>
    </row>
    <row r="9683" spans="1:14" x14ac:dyDescent="0.25">
      <c r="A9683" s="1" t="s">
        <v>363</v>
      </c>
      <c r="B9683" s="2" t="s">
        <v>477</v>
      </c>
      <c r="C9683" s="2" t="s">
        <v>478</v>
      </c>
      <c r="D9683" s="2" t="s">
        <v>17875</v>
      </c>
      <c r="E9683" s="2" t="s">
        <v>7953</v>
      </c>
      <c r="F9683" s="2">
        <v>83101803</v>
      </c>
      <c r="G9683" s="2" t="s">
        <v>330</v>
      </c>
      <c r="H9683" s="2">
        <v>3</v>
      </c>
      <c r="I9683" s="2">
        <v>6</v>
      </c>
      <c r="J9683" s="2">
        <v>10</v>
      </c>
      <c r="K9683" s="2">
        <v>1</v>
      </c>
      <c r="L9683" s="3">
        <v>26323940</v>
      </c>
      <c r="M9683" s="2" t="s">
        <v>20</v>
      </c>
      <c r="N9683" s="4" t="s">
        <v>21</v>
      </c>
    </row>
    <row r="9684" spans="1:14" x14ac:dyDescent="0.25">
      <c r="A9684" s="1" t="s">
        <v>363</v>
      </c>
      <c r="B9684" s="2" t="s">
        <v>477</v>
      </c>
      <c r="C9684" s="2" t="s">
        <v>478</v>
      </c>
      <c r="D9684" s="2" t="s">
        <v>17875</v>
      </c>
      <c r="E9684" s="2" t="s">
        <v>7958</v>
      </c>
      <c r="F9684" s="2">
        <v>83101803</v>
      </c>
      <c r="G9684" s="2" t="s">
        <v>330</v>
      </c>
      <c r="H9684" s="2">
        <v>3</v>
      </c>
      <c r="I9684" s="2">
        <v>6</v>
      </c>
      <c r="J9684" s="2">
        <v>10</v>
      </c>
      <c r="K9684" s="2">
        <v>1</v>
      </c>
      <c r="L9684" s="3">
        <v>30032300</v>
      </c>
      <c r="M9684" s="2" t="s">
        <v>20</v>
      </c>
      <c r="N9684" s="4" t="s">
        <v>21</v>
      </c>
    </row>
    <row r="9685" spans="1:14" x14ac:dyDescent="0.25">
      <c r="A9685" s="1" t="s">
        <v>363</v>
      </c>
      <c r="B9685" s="2" t="s">
        <v>477</v>
      </c>
      <c r="C9685" s="2" t="s">
        <v>478</v>
      </c>
      <c r="D9685" s="2" t="s">
        <v>17875</v>
      </c>
      <c r="E9685" s="2" t="s">
        <v>7959</v>
      </c>
      <c r="F9685" s="2">
        <v>83101803</v>
      </c>
      <c r="G9685" s="2" t="s">
        <v>330</v>
      </c>
      <c r="H9685" s="2">
        <v>3</v>
      </c>
      <c r="I9685" s="2">
        <v>6</v>
      </c>
      <c r="J9685" s="2">
        <v>10</v>
      </c>
      <c r="K9685" s="2">
        <v>1</v>
      </c>
      <c r="L9685" s="3">
        <v>31217040</v>
      </c>
      <c r="M9685" s="2" t="s">
        <v>20</v>
      </c>
      <c r="N9685" s="4" t="s">
        <v>21</v>
      </c>
    </row>
    <row r="9686" spans="1:14" x14ac:dyDescent="0.25">
      <c r="A9686" s="1" t="s">
        <v>363</v>
      </c>
      <c r="B9686" s="2" t="s">
        <v>477</v>
      </c>
      <c r="C9686" s="2" t="s">
        <v>478</v>
      </c>
      <c r="D9686" s="2" t="s">
        <v>17875</v>
      </c>
      <c r="E9686" s="2" t="s">
        <v>7959</v>
      </c>
      <c r="F9686" s="2">
        <v>83101803</v>
      </c>
      <c r="G9686" s="2" t="s">
        <v>330</v>
      </c>
      <c r="H9686" s="2">
        <v>3</v>
      </c>
      <c r="I9686" s="2">
        <v>6</v>
      </c>
      <c r="J9686" s="2">
        <v>10</v>
      </c>
      <c r="K9686" s="2">
        <v>1</v>
      </c>
      <c r="L9686" s="3">
        <v>25032340</v>
      </c>
      <c r="M9686" s="2" t="s">
        <v>20</v>
      </c>
      <c r="N9686" s="4" t="s">
        <v>21</v>
      </c>
    </row>
    <row r="9687" spans="1:14" x14ac:dyDescent="0.25">
      <c r="A9687" s="1" t="s">
        <v>363</v>
      </c>
      <c r="B9687" s="2" t="s">
        <v>162</v>
      </c>
      <c r="C9687" s="2" t="s">
        <v>457</v>
      </c>
      <c r="D9687" s="2" t="s">
        <v>17868</v>
      </c>
      <c r="E9687" s="2" t="s">
        <v>7960</v>
      </c>
      <c r="F9687" s="2">
        <v>78181507</v>
      </c>
      <c r="G9687" s="2" t="s">
        <v>496</v>
      </c>
      <c r="H9687" s="2">
        <v>3</v>
      </c>
      <c r="I9687" s="2">
        <v>6</v>
      </c>
      <c r="J9687" s="2">
        <v>10</v>
      </c>
      <c r="K9687" s="2">
        <v>1</v>
      </c>
      <c r="L9687" s="3">
        <v>4792200</v>
      </c>
      <c r="M9687" s="2" t="s">
        <v>20</v>
      </c>
      <c r="N9687" s="4" t="s">
        <v>21</v>
      </c>
    </row>
    <row r="9688" spans="1:14" x14ac:dyDescent="0.25">
      <c r="A9688" s="1" t="s">
        <v>363</v>
      </c>
      <c r="B9688" s="2" t="s">
        <v>162</v>
      </c>
      <c r="C9688" s="2" t="s">
        <v>567</v>
      </c>
      <c r="D9688" s="2" t="s">
        <v>17885</v>
      </c>
      <c r="E9688" s="2" t="s">
        <v>7961</v>
      </c>
      <c r="F9688" s="2">
        <v>72101511</v>
      </c>
      <c r="G9688" s="2" t="s">
        <v>496</v>
      </c>
      <c r="H9688" s="2">
        <v>3</v>
      </c>
      <c r="I9688" s="2">
        <v>6</v>
      </c>
      <c r="J9688" s="2">
        <v>10</v>
      </c>
      <c r="K9688" s="2">
        <v>1</v>
      </c>
      <c r="L9688" s="3">
        <v>5474000</v>
      </c>
      <c r="M9688" s="2" t="s">
        <v>20</v>
      </c>
      <c r="N9688" s="4" t="s">
        <v>21</v>
      </c>
    </row>
    <row r="9689" spans="1:14" x14ac:dyDescent="0.25">
      <c r="A9689" s="1" t="s">
        <v>363</v>
      </c>
      <c r="B9689" s="2" t="s">
        <v>162</v>
      </c>
      <c r="C9689" s="2" t="s">
        <v>567</v>
      </c>
      <c r="D9689" s="2" t="s">
        <v>17885</v>
      </c>
      <c r="E9689" s="2" t="s">
        <v>7962</v>
      </c>
      <c r="F9689" s="2">
        <v>73152101</v>
      </c>
      <c r="G9689" s="2" t="s">
        <v>496</v>
      </c>
      <c r="H9689" s="2">
        <v>3</v>
      </c>
      <c r="I9689" s="2">
        <v>6</v>
      </c>
      <c r="J9689" s="2">
        <v>10</v>
      </c>
      <c r="K9689" s="2">
        <v>1</v>
      </c>
      <c r="L9689" s="3">
        <v>200000</v>
      </c>
      <c r="M9689" s="2" t="s">
        <v>20</v>
      </c>
      <c r="N9689" s="4" t="s">
        <v>21</v>
      </c>
    </row>
    <row r="9690" spans="1:14" x14ac:dyDescent="0.25">
      <c r="A9690" s="1" t="s">
        <v>363</v>
      </c>
      <c r="B9690" s="2" t="s">
        <v>162</v>
      </c>
      <c r="C9690" s="2" t="s">
        <v>567</v>
      </c>
      <c r="D9690" s="2" t="s">
        <v>17885</v>
      </c>
      <c r="E9690" s="2" t="s">
        <v>7963</v>
      </c>
      <c r="F9690" s="2">
        <v>72151802</v>
      </c>
      <c r="G9690" s="2" t="s">
        <v>496</v>
      </c>
      <c r="H9690" s="2">
        <v>3</v>
      </c>
      <c r="I9690" s="2">
        <v>6</v>
      </c>
      <c r="J9690" s="2">
        <v>10</v>
      </c>
      <c r="K9690" s="2">
        <v>1</v>
      </c>
      <c r="L9690" s="3">
        <v>790000</v>
      </c>
      <c r="M9690" s="2" t="s">
        <v>20</v>
      </c>
      <c r="N9690" s="4" t="s">
        <v>21</v>
      </c>
    </row>
    <row r="9691" spans="1:14" x14ac:dyDescent="0.25">
      <c r="A9691" s="1" t="s">
        <v>363</v>
      </c>
      <c r="B9691" s="2" t="s">
        <v>162</v>
      </c>
      <c r="C9691" s="2" t="s">
        <v>567</v>
      </c>
      <c r="D9691" s="2" t="s">
        <v>17885</v>
      </c>
      <c r="E9691" s="2" t="s">
        <v>7964</v>
      </c>
      <c r="F9691" s="2">
        <v>73152101</v>
      </c>
      <c r="G9691" s="2" t="s">
        <v>496</v>
      </c>
      <c r="H9691" s="2">
        <v>3</v>
      </c>
      <c r="I9691" s="2">
        <v>6</v>
      </c>
      <c r="J9691" s="2">
        <v>10</v>
      </c>
      <c r="K9691" s="2">
        <v>1</v>
      </c>
      <c r="L9691" s="3">
        <v>1238865</v>
      </c>
      <c r="M9691" s="2" t="s">
        <v>20</v>
      </c>
      <c r="N9691" s="4" t="s">
        <v>21</v>
      </c>
    </row>
    <row r="9692" spans="1:14" x14ac:dyDescent="0.25">
      <c r="A9692" s="1" t="s">
        <v>363</v>
      </c>
      <c r="B9692" s="2" t="s">
        <v>162</v>
      </c>
      <c r="C9692" s="2" t="s">
        <v>567</v>
      </c>
      <c r="D9692" s="2" t="s">
        <v>17885</v>
      </c>
      <c r="E9692" s="2" t="s">
        <v>7965</v>
      </c>
      <c r="F9692" s="2">
        <v>72154101</v>
      </c>
      <c r="G9692" s="2" t="s">
        <v>496</v>
      </c>
      <c r="H9692" s="2">
        <v>3</v>
      </c>
      <c r="I9692" s="2">
        <v>6</v>
      </c>
      <c r="J9692" s="2">
        <v>10</v>
      </c>
      <c r="K9692" s="2">
        <v>1</v>
      </c>
      <c r="L9692" s="3">
        <v>310000</v>
      </c>
      <c r="M9692" s="2" t="s">
        <v>20</v>
      </c>
      <c r="N9692" s="4" t="s">
        <v>21</v>
      </c>
    </row>
    <row r="9693" spans="1:14" x14ac:dyDescent="0.25">
      <c r="A9693" s="1" t="s">
        <v>363</v>
      </c>
      <c r="B9693" s="2" t="s">
        <v>28</v>
      </c>
      <c r="C9693" s="2" t="s">
        <v>29</v>
      </c>
      <c r="D9693" s="2" t="s">
        <v>30</v>
      </c>
      <c r="E9693" s="2" t="s">
        <v>7966</v>
      </c>
      <c r="F9693" s="2">
        <v>46191602</v>
      </c>
      <c r="G9693" s="2" t="s">
        <v>496</v>
      </c>
      <c r="H9693" s="2">
        <v>3</v>
      </c>
      <c r="I9693" s="2">
        <v>6</v>
      </c>
      <c r="J9693" s="2">
        <v>10</v>
      </c>
      <c r="K9693" s="2">
        <v>1</v>
      </c>
      <c r="L9693" s="3">
        <v>144040000</v>
      </c>
      <c r="M9693" s="2" t="s">
        <v>20</v>
      </c>
      <c r="N9693" s="4" t="s">
        <v>21</v>
      </c>
    </row>
    <row r="9694" spans="1:14" x14ac:dyDescent="0.25">
      <c r="A9694" s="1" t="s">
        <v>363</v>
      </c>
      <c r="B9694" s="2" t="s">
        <v>162</v>
      </c>
      <c r="C9694" s="2" t="s">
        <v>7967</v>
      </c>
      <c r="D9694" s="2" t="s">
        <v>18031</v>
      </c>
      <c r="E9694" s="2" t="s">
        <v>7968</v>
      </c>
      <c r="F9694" s="2">
        <v>72151703</v>
      </c>
      <c r="G9694" s="2" t="s">
        <v>496</v>
      </c>
      <c r="H9694" s="2">
        <v>3</v>
      </c>
      <c r="I9694" s="2">
        <v>6</v>
      </c>
      <c r="J9694" s="2">
        <v>10</v>
      </c>
      <c r="K9694" s="2">
        <v>1</v>
      </c>
      <c r="L9694" s="3">
        <v>19950000</v>
      </c>
      <c r="M9694" s="2" t="s">
        <v>20</v>
      </c>
      <c r="N9694" s="4" t="s">
        <v>21</v>
      </c>
    </row>
    <row r="9695" spans="1:14" x14ac:dyDescent="0.25">
      <c r="A9695" s="1" t="s">
        <v>363</v>
      </c>
      <c r="B9695" s="2" t="s">
        <v>529</v>
      </c>
      <c r="C9695" s="2" t="s">
        <v>530</v>
      </c>
      <c r="D9695" s="2" t="s">
        <v>17881</v>
      </c>
      <c r="E9695" s="2" t="s">
        <v>7969</v>
      </c>
      <c r="F9695" s="2">
        <v>27111734</v>
      </c>
      <c r="G9695" s="2" t="s">
        <v>496</v>
      </c>
      <c r="H9695" s="2">
        <v>3</v>
      </c>
      <c r="I9695" s="2">
        <v>6</v>
      </c>
      <c r="J9695" s="2">
        <v>10</v>
      </c>
      <c r="K9695" s="2">
        <v>1</v>
      </c>
      <c r="L9695" s="3">
        <v>56922.46</v>
      </c>
      <c r="M9695" s="2" t="s">
        <v>0</v>
      </c>
      <c r="N9695" s="4" t="s">
        <v>21</v>
      </c>
    </row>
    <row r="9696" spans="1:14" x14ac:dyDescent="0.25">
      <c r="A9696" s="1" t="s">
        <v>363</v>
      </c>
      <c r="B9696" s="2" t="s">
        <v>497</v>
      </c>
      <c r="C9696" s="2" t="s">
        <v>498</v>
      </c>
      <c r="D9696" s="2" t="s">
        <v>17879</v>
      </c>
      <c r="E9696" s="2" t="s">
        <v>7970</v>
      </c>
      <c r="F9696" s="2">
        <v>41111621</v>
      </c>
      <c r="G9696" s="2" t="s">
        <v>496</v>
      </c>
      <c r="H9696" s="2">
        <v>3</v>
      </c>
      <c r="I9696" s="2">
        <v>6</v>
      </c>
      <c r="J9696" s="2">
        <v>10</v>
      </c>
      <c r="K9696" s="2">
        <v>1</v>
      </c>
      <c r="L9696" s="3">
        <v>17759.560000000001</v>
      </c>
      <c r="M9696" s="2" t="s">
        <v>0</v>
      </c>
      <c r="N9696" s="4" t="s">
        <v>21</v>
      </c>
    </row>
    <row r="9697" spans="1:14" x14ac:dyDescent="0.25">
      <c r="A9697" s="1" t="s">
        <v>363</v>
      </c>
      <c r="B9697" s="2" t="s">
        <v>491</v>
      </c>
      <c r="C9697" s="2" t="s">
        <v>492</v>
      </c>
      <c r="D9697" s="2" t="s">
        <v>17878</v>
      </c>
      <c r="E9697" s="2" t="s">
        <v>7971</v>
      </c>
      <c r="F9697" s="2">
        <v>41103311</v>
      </c>
      <c r="G9697" s="2" t="s">
        <v>496</v>
      </c>
      <c r="H9697" s="2">
        <v>3</v>
      </c>
      <c r="I9697" s="2">
        <v>6</v>
      </c>
      <c r="J9697" s="2">
        <v>10</v>
      </c>
      <c r="K9697" s="2">
        <v>1</v>
      </c>
      <c r="L9697" s="3">
        <v>172594.03</v>
      </c>
      <c r="M9697" s="2" t="s">
        <v>0</v>
      </c>
      <c r="N9697" s="4" t="s">
        <v>21</v>
      </c>
    </row>
    <row r="9698" spans="1:14" x14ac:dyDescent="0.25">
      <c r="A9698" s="1" t="s">
        <v>363</v>
      </c>
      <c r="B9698" s="2" t="s">
        <v>113</v>
      </c>
      <c r="C9698" s="2" t="s">
        <v>113</v>
      </c>
      <c r="D9698" s="2" t="s">
        <v>114</v>
      </c>
      <c r="E9698" s="2" t="s">
        <v>7972</v>
      </c>
      <c r="F9698" s="2">
        <v>31162801</v>
      </c>
      <c r="G9698" s="2" t="s">
        <v>496</v>
      </c>
      <c r="H9698" s="2">
        <v>3</v>
      </c>
      <c r="I9698" s="2">
        <v>6</v>
      </c>
      <c r="J9698" s="2">
        <v>10</v>
      </c>
      <c r="K9698" s="2">
        <v>2</v>
      </c>
      <c r="L9698" s="3">
        <v>1574798.4</v>
      </c>
      <c r="M9698" s="2" t="s">
        <v>0</v>
      </c>
      <c r="N9698" s="4" t="s">
        <v>21</v>
      </c>
    </row>
    <row r="9699" spans="1:14" x14ac:dyDescent="0.25">
      <c r="A9699" s="1" t="s">
        <v>363</v>
      </c>
      <c r="B9699" s="2" t="s">
        <v>113</v>
      </c>
      <c r="C9699" s="2" t="s">
        <v>113</v>
      </c>
      <c r="D9699" s="2" t="s">
        <v>114</v>
      </c>
      <c r="E9699" s="2" t="s">
        <v>7973</v>
      </c>
      <c r="F9699" s="2">
        <v>32131001</v>
      </c>
      <c r="G9699" s="2" t="s">
        <v>496</v>
      </c>
      <c r="H9699" s="2">
        <v>3</v>
      </c>
      <c r="I9699" s="2">
        <v>6</v>
      </c>
      <c r="J9699" s="2">
        <v>10</v>
      </c>
      <c r="K9699" s="2">
        <v>1</v>
      </c>
      <c r="L9699" s="3">
        <v>559328.56000000006</v>
      </c>
      <c r="M9699" s="2" t="s">
        <v>0</v>
      </c>
      <c r="N9699" s="4" t="s">
        <v>21</v>
      </c>
    </row>
    <row r="9700" spans="1:14" x14ac:dyDescent="0.25">
      <c r="A9700" s="1" t="s">
        <v>363</v>
      </c>
      <c r="B9700" s="2" t="s">
        <v>113</v>
      </c>
      <c r="C9700" s="2" t="s">
        <v>113</v>
      </c>
      <c r="D9700" s="2" t="s">
        <v>114</v>
      </c>
      <c r="E9700" s="2" t="s">
        <v>7974</v>
      </c>
      <c r="F9700" s="2">
        <v>27112830</v>
      </c>
      <c r="G9700" s="2" t="s">
        <v>496</v>
      </c>
      <c r="H9700" s="2">
        <v>3</v>
      </c>
      <c r="I9700" s="2">
        <v>6</v>
      </c>
      <c r="J9700" s="2">
        <v>10</v>
      </c>
      <c r="K9700" s="2">
        <v>5</v>
      </c>
      <c r="L9700" s="3">
        <v>1394578.85</v>
      </c>
      <c r="M9700" s="2" t="s">
        <v>0</v>
      </c>
      <c r="N9700" s="4" t="s">
        <v>21</v>
      </c>
    </row>
    <row r="9701" spans="1:14" x14ac:dyDescent="0.25">
      <c r="A9701" s="1" t="s">
        <v>363</v>
      </c>
      <c r="B9701" s="2" t="s">
        <v>529</v>
      </c>
      <c r="C9701" s="2" t="s">
        <v>530</v>
      </c>
      <c r="D9701" s="2" t="s">
        <v>17881</v>
      </c>
      <c r="E9701" s="2" t="s">
        <v>7975</v>
      </c>
      <c r="F9701" s="2">
        <v>30191501</v>
      </c>
      <c r="G9701" s="2" t="s">
        <v>496</v>
      </c>
      <c r="H9701" s="2">
        <v>3</v>
      </c>
      <c r="I9701" s="2">
        <v>6</v>
      </c>
      <c r="J9701" s="2">
        <v>10</v>
      </c>
      <c r="K9701" s="2">
        <v>1</v>
      </c>
      <c r="L9701" s="3">
        <v>727861.12</v>
      </c>
      <c r="M9701" s="2" t="s">
        <v>0</v>
      </c>
      <c r="N9701" s="4" t="s">
        <v>21</v>
      </c>
    </row>
    <row r="9702" spans="1:14" x14ac:dyDescent="0.25">
      <c r="A9702" s="1" t="s">
        <v>363</v>
      </c>
      <c r="B9702" s="2" t="s">
        <v>529</v>
      </c>
      <c r="C9702" s="2" t="s">
        <v>530</v>
      </c>
      <c r="D9702" s="2" t="s">
        <v>17881</v>
      </c>
      <c r="E9702" s="2" t="s">
        <v>7976</v>
      </c>
      <c r="F9702" s="2">
        <v>30191501</v>
      </c>
      <c r="G9702" s="2" t="s">
        <v>496</v>
      </c>
      <c r="H9702" s="2">
        <v>3</v>
      </c>
      <c r="I9702" s="2">
        <v>6</v>
      </c>
      <c r="J9702" s="2">
        <v>10</v>
      </c>
      <c r="K9702" s="2">
        <v>1</v>
      </c>
      <c r="L9702" s="3">
        <v>492690.94</v>
      </c>
      <c r="M9702" s="2" t="s">
        <v>0</v>
      </c>
      <c r="N9702" s="4" t="s">
        <v>21</v>
      </c>
    </row>
    <row r="9703" spans="1:14" x14ac:dyDescent="0.25">
      <c r="A9703" s="1" t="s">
        <v>363</v>
      </c>
      <c r="B9703" s="2" t="s">
        <v>28</v>
      </c>
      <c r="C9703" s="2" t="s">
        <v>659</v>
      </c>
      <c r="D9703" s="2" t="s">
        <v>17897</v>
      </c>
      <c r="E9703" s="2" t="s">
        <v>7977</v>
      </c>
      <c r="F9703" s="2">
        <v>40151601</v>
      </c>
      <c r="G9703" s="2" t="s">
        <v>496</v>
      </c>
      <c r="H9703" s="2">
        <v>3</v>
      </c>
      <c r="I9703" s="2">
        <v>6</v>
      </c>
      <c r="J9703" s="2">
        <v>10</v>
      </c>
      <c r="K9703" s="2">
        <v>1</v>
      </c>
      <c r="L9703" s="3">
        <v>484980.66000000003</v>
      </c>
      <c r="M9703" s="2" t="s">
        <v>0</v>
      </c>
      <c r="N9703" s="4" t="s">
        <v>21</v>
      </c>
    </row>
    <row r="9704" spans="1:14" x14ac:dyDescent="0.25">
      <c r="A9704" s="1" t="s">
        <v>363</v>
      </c>
      <c r="B9704" s="2" t="s">
        <v>529</v>
      </c>
      <c r="C9704" s="2" t="s">
        <v>530</v>
      </c>
      <c r="D9704" s="2" t="s">
        <v>17881</v>
      </c>
      <c r="E9704" s="2" t="s">
        <v>7978</v>
      </c>
      <c r="F9704" s="2">
        <v>27111728</v>
      </c>
      <c r="G9704" s="2" t="s">
        <v>496</v>
      </c>
      <c r="H9704" s="2">
        <v>3</v>
      </c>
      <c r="I9704" s="2">
        <v>6</v>
      </c>
      <c r="J9704" s="2">
        <v>10</v>
      </c>
      <c r="K9704" s="2">
        <v>1</v>
      </c>
      <c r="L9704" s="3">
        <v>527368.73</v>
      </c>
      <c r="M9704" s="2" t="s">
        <v>0</v>
      </c>
      <c r="N9704" s="4" t="s">
        <v>21</v>
      </c>
    </row>
    <row r="9705" spans="1:14" x14ac:dyDescent="0.25">
      <c r="A9705" s="1" t="s">
        <v>363</v>
      </c>
      <c r="B9705" s="2" t="s">
        <v>408</v>
      </c>
      <c r="C9705" s="2" t="s">
        <v>1186</v>
      </c>
      <c r="D9705" s="2" t="s">
        <v>17937</v>
      </c>
      <c r="E9705" s="2" t="s">
        <v>7979</v>
      </c>
      <c r="F9705" s="2">
        <v>24111802</v>
      </c>
      <c r="G9705" s="2" t="s">
        <v>496</v>
      </c>
      <c r="H9705" s="2">
        <v>3</v>
      </c>
      <c r="I9705" s="2">
        <v>6</v>
      </c>
      <c r="J9705" s="2">
        <v>10</v>
      </c>
      <c r="K9705" s="2">
        <v>2</v>
      </c>
      <c r="L9705" s="3">
        <v>500806.74</v>
      </c>
      <c r="M9705" s="2" t="s">
        <v>0</v>
      </c>
      <c r="N9705" s="4" t="s">
        <v>21</v>
      </c>
    </row>
    <row r="9706" spans="1:14" x14ac:dyDescent="0.25">
      <c r="A9706" s="1" t="s">
        <v>363</v>
      </c>
      <c r="B9706" s="2" t="s">
        <v>113</v>
      </c>
      <c r="C9706" s="2" t="s">
        <v>113</v>
      </c>
      <c r="D9706" s="2" t="s">
        <v>114</v>
      </c>
      <c r="E9706" s="2" t="s">
        <v>7980</v>
      </c>
      <c r="F9706" s="2">
        <v>46191603</v>
      </c>
      <c r="G9706" s="2" t="s">
        <v>490</v>
      </c>
      <c r="H9706" s="2">
        <v>3</v>
      </c>
      <c r="I9706" s="2">
        <v>6</v>
      </c>
      <c r="J9706" s="2">
        <v>10</v>
      </c>
      <c r="K9706" s="2">
        <v>1</v>
      </c>
      <c r="L9706" s="3">
        <v>1725500</v>
      </c>
      <c r="M9706" s="2" t="s">
        <v>0</v>
      </c>
      <c r="N9706" s="4" t="s">
        <v>21</v>
      </c>
    </row>
    <row r="9707" spans="1:14" x14ac:dyDescent="0.25">
      <c r="A9707" s="1" t="s">
        <v>363</v>
      </c>
      <c r="B9707" s="2" t="s">
        <v>113</v>
      </c>
      <c r="C9707" s="2" t="s">
        <v>113</v>
      </c>
      <c r="D9707" s="2" t="s">
        <v>114</v>
      </c>
      <c r="E9707" s="2" t="s">
        <v>7182</v>
      </c>
      <c r="F9707" s="2">
        <v>22101703</v>
      </c>
      <c r="G9707" s="2" t="s">
        <v>496</v>
      </c>
      <c r="H9707" s="2">
        <v>3</v>
      </c>
      <c r="I9707" s="2">
        <v>6</v>
      </c>
      <c r="J9707" s="2">
        <v>10</v>
      </c>
      <c r="K9707" s="2">
        <v>3</v>
      </c>
      <c r="L9707" s="3">
        <v>1785</v>
      </c>
      <c r="M9707" s="2" t="s">
        <v>0</v>
      </c>
      <c r="N9707" s="4" t="s">
        <v>21</v>
      </c>
    </row>
    <row r="9708" spans="1:14" x14ac:dyDescent="0.25">
      <c r="A9708" s="1" t="s">
        <v>363</v>
      </c>
      <c r="B9708" s="2" t="s">
        <v>28</v>
      </c>
      <c r="C9708" s="2" t="s">
        <v>29</v>
      </c>
      <c r="D9708" s="2" t="s">
        <v>30</v>
      </c>
      <c r="E9708" s="2" t="s">
        <v>7981</v>
      </c>
      <c r="F9708" s="2">
        <v>40101701</v>
      </c>
      <c r="G9708" s="2" t="s">
        <v>496</v>
      </c>
      <c r="H9708" s="2">
        <v>3</v>
      </c>
      <c r="I9708" s="2">
        <v>6</v>
      </c>
      <c r="J9708" s="2">
        <v>10</v>
      </c>
      <c r="K9708" s="2">
        <v>1</v>
      </c>
      <c r="L9708" s="3">
        <v>9286250.6799999997</v>
      </c>
      <c r="M9708" s="2" t="s">
        <v>0</v>
      </c>
      <c r="N9708" s="4" t="s">
        <v>21</v>
      </c>
    </row>
    <row r="9709" spans="1:14" x14ac:dyDescent="0.25">
      <c r="A9709" s="1" t="s">
        <v>363</v>
      </c>
      <c r="B9709" s="2" t="s">
        <v>28</v>
      </c>
      <c r="C9709" s="2" t="s">
        <v>29</v>
      </c>
      <c r="D9709" s="2" t="s">
        <v>30</v>
      </c>
      <c r="E9709" s="2" t="s">
        <v>6934</v>
      </c>
      <c r="F9709" s="2">
        <v>40101701</v>
      </c>
      <c r="G9709" s="2" t="s">
        <v>496</v>
      </c>
      <c r="H9709" s="2">
        <v>3</v>
      </c>
      <c r="I9709" s="2">
        <v>6</v>
      </c>
      <c r="J9709" s="2">
        <v>10</v>
      </c>
      <c r="K9709" s="2">
        <v>5</v>
      </c>
      <c r="L9709" s="3">
        <v>8499997.4499999993</v>
      </c>
      <c r="M9709" s="2" t="s">
        <v>0</v>
      </c>
      <c r="N9709" s="4" t="s">
        <v>21</v>
      </c>
    </row>
    <row r="9710" spans="1:14" x14ac:dyDescent="0.25">
      <c r="A9710" s="1" t="s">
        <v>363</v>
      </c>
      <c r="B9710" s="2" t="s">
        <v>28</v>
      </c>
      <c r="C9710" s="2" t="s">
        <v>659</v>
      </c>
      <c r="D9710" s="2" t="s">
        <v>17897</v>
      </c>
      <c r="E9710" s="2" t="s">
        <v>7982</v>
      </c>
      <c r="F9710" s="2">
        <v>40151513</v>
      </c>
      <c r="G9710" s="2" t="s">
        <v>496</v>
      </c>
      <c r="H9710" s="2">
        <v>3</v>
      </c>
      <c r="I9710" s="2">
        <v>6</v>
      </c>
      <c r="J9710" s="2">
        <v>10</v>
      </c>
      <c r="K9710" s="2">
        <v>1</v>
      </c>
      <c r="L9710" s="3">
        <v>2975000</v>
      </c>
      <c r="M9710" s="2" t="s">
        <v>0</v>
      </c>
      <c r="N9710" s="4" t="s">
        <v>21</v>
      </c>
    </row>
    <row r="9711" spans="1:14" x14ac:dyDescent="0.25">
      <c r="A9711" s="1" t="s">
        <v>363</v>
      </c>
      <c r="B9711" s="2" t="s">
        <v>28</v>
      </c>
      <c r="C9711" s="2" t="s">
        <v>659</v>
      </c>
      <c r="D9711" s="2" t="s">
        <v>17897</v>
      </c>
      <c r="E9711" s="2" t="s">
        <v>7983</v>
      </c>
      <c r="F9711" s="2">
        <v>23151601</v>
      </c>
      <c r="G9711" s="2" t="s">
        <v>496</v>
      </c>
      <c r="H9711" s="2">
        <v>3</v>
      </c>
      <c r="I9711" s="2">
        <v>6</v>
      </c>
      <c r="J9711" s="2">
        <v>10</v>
      </c>
      <c r="K9711" s="2">
        <v>1</v>
      </c>
      <c r="L9711" s="3">
        <v>4390000</v>
      </c>
      <c r="M9711" s="2" t="s">
        <v>0</v>
      </c>
      <c r="N9711" s="4" t="s">
        <v>21</v>
      </c>
    </row>
    <row r="9712" spans="1:14" x14ac:dyDescent="0.25">
      <c r="A9712" s="1" t="s">
        <v>363</v>
      </c>
      <c r="B9712" s="2" t="s">
        <v>977</v>
      </c>
      <c r="C9712" s="2" t="s">
        <v>7984</v>
      </c>
      <c r="D9712" s="2" t="s">
        <v>18032</v>
      </c>
      <c r="E9712" s="2" t="s">
        <v>7985</v>
      </c>
      <c r="F9712" s="2">
        <v>25171901</v>
      </c>
      <c r="G9712" s="2" t="s">
        <v>496</v>
      </c>
      <c r="H9712" s="2">
        <v>3</v>
      </c>
      <c r="I9712" s="2">
        <v>6</v>
      </c>
      <c r="J9712" s="2">
        <v>10</v>
      </c>
      <c r="K9712" s="2">
        <v>4</v>
      </c>
      <c r="L9712" s="3">
        <v>1807947.96</v>
      </c>
      <c r="M9712" s="2" t="s">
        <v>0</v>
      </c>
      <c r="N9712" s="4" t="s">
        <v>21</v>
      </c>
    </row>
    <row r="9713" spans="1:14" x14ac:dyDescent="0.25">
      <c r="A9713" s="1" t="s">
        <v>363</v>
      </c>
      <c r="B9713" s="2" t="s">
        <v>977</v>
      </c>
      <c r="C9713" s="2" t="s">
        <v>7984</v>
      </c>
      <c r="D9713" s="2" t="s">
        <v>18032</v>
      </c>
      <c r="E9713" s="2" t="s">
        <v>7986</v>
      </c>
      <c r="F9713" s="2">
        <v>25172611</v>
      </c>
      <c r="G9713" s="2" t="s">
        <v>496</v>
      </c>
      <c r="H9713" s="2">
        <v>3</v>
      </c>
      <c r="I9713" s="2">
        <v>6</v>
      </c>
      <c r="J9713" s="2">
        <v>10</v>
      </c>
      <c r="K9713" s="2">
        <v>1</v>
      </c>
      <c r="L9713" s="3">
        <v>1882866.79</v>
      </c>
      <c r="M9713" s="2" t="s">
        <v>0</v>
      </c>
      <c r="N9713" s="4" t="s">
        <v>21</v>
      </c>
    </row>
    <row r="9714" spans="1:14" x14ac:dyDescent="0.25">
      <c r="A9714" s="1" t="s">
        <v>363</v>
      </c>
      <c r="B9714" s="2" t="s">
        <v>977</v>
      </c>
      <c r="C9714" s="2" t="s">
        <v>7984</v>
      </c>
      <c r="D9714" s="2" t="s">
        <v>18032</v>
      </c>
      <c r="E9714" s="2" t="s">
        <v>7987</v>
      </c>
      <c r="F9714" s="2">
        <v>24101608</v>
      </c>
      <c r="G9714" s="2" t="s">
        <v>496</v>
      </c>
      <c r="H9714" s="2">
        <v>3</v>
      </c>
      <c r="I9714" s="2">
        <v>6</v>
      </c>
      <c r="J9714" s="2">
        <v>10</v>
      </c>
      <c r="K9714" s="2">
        <v>1</v>
      </c>
      <c r="L9714" s="3">
        <v>996030</v>
      </c>
      <c r="M9714" s="2" t="s">
        <v>0</v>
      </c>
      <c r="N9714" s="4" t="s">
        <v>21</v>
      </c>
    </row>
    <row r="9715" spans="1:14" x14ac:dyDescent="0.25">
      <c r="A9715" s="1" t="s">
        <v>363</v>
      </c>
      <c r="B9715" s="2" t="s">
        <v>28</v>
      </c>
      <c r="C9715" s="2" t="s">
        <v>532</v>
      </c>
      <c r="D9715" s="2" t="s">
        <v>17882</v>
      </c>
      <c r="E9715" s="2" t="s">
        <v>7988</v>
      </c>
      <c r="F9715" s="2">
        <v>30191502</v>
      </c>
      <c r="G9715" s="2" t="s">
        <v>490</v>
      </c>
      <c r="H9715" s="2">
        <v>3</v>
      </c>
      <c r="I9715" s="2">
        <v>5</v>
      </c>
      <c r="J9715" s="2">
        <v>10</v>
      </c>
      <c r="K9715" s="2">
        <v>1</v>
      </c>
      <c r="L9715" s="3">
        <v>22572872</v>
      </c>
      <c r="M9715" s="2" t="s">
        <v>0</v>
      </c>
      <c r="N9715" s="4" t="s">
        <v>21</v>
      </c>
    </row>
    <row r="9716" spans="1:14" x14ac:dyDescent="0.25">
      <c r="A9716" s="1" t="s">
        <v>363</v>
      </c>
      <c r="B9716" s="2" t="s">
        <v>28</v>
      </c>
      <c r="C9716" s="2" t="s">
        <v>29</v>
      </c>
      <c r="D9716" s="2" t="s">
        <v>30</v>
      </c>
      <c r="E9716" s="2" t="s">
        <v>7989</v>
      </c>
      <c r="F9716" s="2">
        <v>40101701</v>
      </c>
      <c r="G9716" s="2" t="s">
        <v>490</v>
      </c>
      <c r="H9716" s="2">
        <v>3</v>
      </c>
      <c r="I9716" s="2">
        <v>3</v>
      </c>
      <c r="J9716" s="2">
        <v>10</v>
      </c>
      <c r="K9716" s="2">
        <v>2</v>
      </c>
      <c r="L9716" s="3">
        <v>18999999.34</v>
      </c>
      <c r="M9716" s="2" t="s">
        <v>0</v>
      </c>
      <c r="N9716" s="4" t="s">
        <v>21</v>
      </c>
    </row>
    <row r="9717" spans="1:14" x14ac:dyDescent="0.25">
      <c r="A9717" s="1" t="s">
        <v>363</v>
      </c>
      <c r="B9717" s="2" t="s">
        <v>181</v>
      </c>
      <c r="C9717" s="2" t="s">
        <v>629</v>
      </c>
      <c r="D9717" s="2" t="s">
        <v>17896</v>
      </c>
      <c r="E9717" s="2" t="s">
        <v>7990</v>
      </c>
      <c r="F9717" s="2">
        <v>80141607</v>
      </c>
      <c r="G9717" s="2" t="s">
        <v>490</v>
      </c>
      <c r="H9717" s="2">
        <v>2</v>
      </c>
      <c r="I9717" s="2">
        <v>2</v>
      </c>
      <c r="J9717" s="2">
        <v>10</v>
      </c>
      <c r="K9717" s="2">
        <v>1</v>
      </c>
      <c r="L9717" s="3">
        <v>6970000</v>
      </c>
      <c r="M9717" s="2" t="s">
        <v>20</v>
      </c>
      <c r="N9717" s="4" t="s">
        <v>21</v>
      </c>
    </row>
    <row r="9718" spans="1:14" x14ac:dyDescent="0.25">
      <c r="A9718" s="1" t="s">
        <v>363</v>
      </c>
      <c r="B9718" s="2" t="s">
        <v>340</v>
      </c>
      <c r="C9718" s="2" t="s">
        <v>341</v>
      </c>
      <c r="D9718" s="2" t="s">
        <v>342</v>
      </c>
      <c r="E9718" s="2" t="s">
        <v>7991</v>
      </c>
      <c r="F9718" s="2">
        <v>86141501</v>
      </c>
      <c r="G9718" s="2" t="s">
        <v>19</v>
      </c>
      <c r="H9718" s="2">
        <v>2</v>
      </c>
      <c r="I9718" s="2">
        <v>3</v>
      </c>
      <c r="J9718" s="2">
        <v>10</v>
      </c>
      <c r="K9718" s="2">
        <v>1</v>
      </c>
      <c r="L9718" s="3">
        <v>26950000</v>
      </c>
      <c r="M9718" s="2" t="s">
        <v>20</v>
      </c>
      <c r="N9718" s="4" t="s">
        <v>21</v>
      </c>
    </row>
    <row r="9719" spans="1:14" x14ac:dyDescent="0.25">
      <c r="A9719" s="1" t="s">
        <v>363</v>
      </c>
      <c r="B9719" s="2" t="s">
        <v>7992</v>
      </c>
      <c r="C9719" s="2" t="s">
        <v>7992</v>
      </c>
      <c r="D9719" s="2" t="s">
        <v>18033</v>
      </c>
      <c r="E9719" s="2" t="s">
        <v>7993</v>
      </c>
      <c r="F9719" s="2">
        <v>72103300</v>
      </c>
      <c r="G9719" s="2" t="s">
        <v>496</v>
      </c>
      <c r="H9719" s="2">
        <v>8</v>
      </c>
      <c r="I9719" s="2">
        <v>3</v>
      </c>
      <c r="J9719" s="2">
        <v>10</v>
      </c>
      <c r="K9719" s="2">
        <v>1</v>
      </c>
      <c r="L9719" s="3">
        <v>45818255.730000004</v>
      </c>
      <c r="M9719" s="2" t="s">
        <v>20</v>
      </c>
      <c r="N9719" s="4" t="s">
        <v>21</v>
      </c>
    </row>
    <row r="9720" spans="1:14" x14ac:dyDescent="0.25">
      <c r="A9720" s="1" t="s">
        <v>363</v>
      </c>
      <c r="B9720" s="2" t="s">
        <v>189</v>
      </c>
      <c r="C9720" s="2" t="s">
        <v>2626</v>
      </c>
      <c r="D9720" s="2" t="s">
        <v>17961</v>
      </c>
      <c r="E9720" s="2" t="s">
        <v>7993</v>
      </c>
      <c r="F9720" s="2">
        <v>72103300</v>
      </c>
      <c r="G9720" s="2" t="s">
        <v>496</v>
      </c>
      <c r="H9720" s="2">
        <v>8</v>
      </c>
      <c r="I9720" s="2">
        <v>3</v>
      </c>
      <c r="J9720" s="2">
        <v>10</v>
      </c>
      <c r="K9720" s="2">
        <v>1</v>
      </c>
      <c r="L9720" s="3">
        <v>22384045.629999999</v>
      </c>
      <c r="M9720" s="2" t="s">
        <v>20</v>
      </c>
      <c r="N9720" s="4" t="s">
        <v>21</v>
      </c>
    </row>
    <row r="9721" spans="1:14" x14ac:dyDescent="0.25">
      <c r="A9721" s="1" t="s">
        <v>363</v>
      </c>
      <c r="B9721" s="2" t="s">
        <v>15</v>
      </c>
      <c r="C9721" s="2" t="s">
        <v>16</v>
      </c>
      <c r="D9721" s="2" t="s">
        <v>17</v>
      </c>
      <c r="E9721" s="2" t="s">
        <v>7994</v>
      </c>
      <c r="F9721" s="2">
        <v>56112100</v>
      </c>
      <c r="G9721" s="2" t="s">
        <v>490</v>
      </c>
      <c r="H9721" s="2">
        <v>8</v>
      </c>
      <c r="I9721" s="2">
        <v>3</v>
      </c>
      <c r="J9721" s="2">
        <v>16</v>
      </c>
      <c r="K9721" s="2">
        <v>7</v>
      </c>
      <c r="L9721" s="3">
        <v>2165800</v>
      </c>
      <c r="M9721" s="2" t="s">
        <v>0</v>
      </c>
      <c r="N9721" s="4" t="s">
        <v>21</v>
      </c>
    </row>
    <row r="9722" spans="1:14" x14ac:dyDescent="0.25">
      <c r="A9722" s="1" t="s">
        <v>363</v>
      </c>
      <c r="B9722" s="2" t="s">
        <v>15</v>
      </c>
      <c r="C9722" s="2" t="s">
        <v>25</v>
      </c>
      <c r="D9722" s="2" t="s">
        <v>26</v>
      </c>
      <c r="E9722" s="2" t="s">
        <v>7995</v>
      </c>
      <c r="F9722" s="2">
        <v>56101703</v>
      </c>
      <c r="G9722" s="2" t="s">
        <v>490</v>
      </c>
      <c r="H9722" s="2">
        <v>8</v>
      </c>
      <c r="I9722" s="2">
        <v>3</v>
      </c>
      <c r="J9722" s="2">
        <v>16</v>
      </c>
      <c r="K9722" s="2">
        <v>4</v>
      </c>
      <c r="L9722" s="3">
        <v>1963500</v>
      </c>
      <c r="M9722" s="2" t="s">
        <v>0</v>
      </c>
      <c r="N9722" s="4" t="s">
        <v>21</v>
      </c>
    </row>
    <row r="9723" spans="1:14" x14ac:dyDescent="0.25">
      <c r="A9723" s="1" t="s">
        <v>363</v>
      </c>
      <c r="B9723" s="2" t="s">
        <v>15</v>
      </c>
      <c r="C9723" s="2" t="s">
        <v>22</v>
      </c>
      <c r="D9723" s="2" t="s">
        <v>23</v>
      </c>
      <c r="E9723" s="2" t="s">
        <v>7996</v>
      </c>
      <c r="F9723" s="2">
        <v>56101532</v>
      </c>
      <c r="G9723" s="2" t="s">
        <v>490</v>
      </c>
      <c r="H9723" s="2">
        <v>8</v>
      </c>
      <c r="I9723" s="2">
        <v>3</v>
      </c>
      <c r="J9723" s="2">
        <v>16</v>
      </c>
      <c r="K9723" s="2">
        <v>1</v>
      </c>
      <c r="L9723" s="3">
        <v>2058000</v>
      </c>
      <c r="M9723" s="2" t="s">
        <v>0</v>
      </c>
      <c r="N9723" s="4" t="s">
        <v>21</v>
      </c>
    </row>
    <row r="9724" spans="1:14" x14ac:dyDescent="0.25">
      <c r="A9724" s="1" t="s">
        <v>363</v>
      </c>
      <c r="B9724" s="2" t="s">
        <v>28</v>
      </c>
      <c r="C9724" s="2" t="s">
        <v>29</v>
      </c>
      <c r="D9724" s="2" t="s">
        <v>30</v>
      </c>
      <c r="E9724" s="2" t="s">
        <v>7997</v>
      </c>
      <c r="F9724" s="2">
        <v>40101701</v>
      </c>
      <c r="G9724" s="2" t="s">
        <v>490</v>
      </c>
      <c r="H9724" s="2">
        <v>8</v>
      </c>
      <c r="I9724" s="2">
        <v>3</v>
      </c>
      <c r="J9724" s="2">
        <v>16</v>
      </c>
      <c r="K9724" s="2">
        <v>2</v>
      </c>
      <c r="L9724" s="3">
        <v>1599997.84</v>
      </c>
      <c r="M9724" s="2" t="s">
        <v>0</v>
      </c>
      <c r="N9724" s="4" t="s">
        <v>21</v>
      </c>
    </row>
    <row r="9725" spans="1:14" x14ac:dyDescent="0.25">
      <c r="A9725" s="1" t="s">
        <v>363</v>
      </c>
      <c r="B9725" s="2" t="s">
        <v>28</v>
      </c>
      <c r="C9725" s="2" t="s">
        <v>29</v>
      </c>
      <c r="D9725" s="2" t="s">
        <v>30</v>
      </c>
      <c r="E9725" s="2" t="s">
        <v>6934</v>
      </c>
      <c r="F9725" s="2">
        <v>40101701</v>
      </c>
      <c r="G9725" s="2" t="s">
        <v>490</v>
      </c>
      <c r="H9725" s="2">
        <v>8</v>
      </c>
      <c r="I9725" s="2">
        <v>3</v>
      </c>
      <c r="J9725" s="2">
        <v>16</v>
      </c>
      <c r="K9725" s="2">
        <v>5</v>
      </c>
      <c r="L9725" s="3">
        <v>8499997.4499999993</v>
      </c>
      <c r="M9725" s="2" t="s">
        <v>0</v>
      </c>
      <c r="N9725" s="4" t="s">
        <v>21</v>
      </c>
    </row>
    <row r="9726" spans="1:14" x14ac:dyDescent="0.25">
      <c r="A9726" s="1" t="s">
        <v>363</v>
      </c>
      <c r="B9726" s="2" t="s">
        <v>491</v>
      </c>
      <c r="C9726" s="2" t="s">
        <v>492</v>
      </c>
      <c r="D9726" s="2" t="s">
        <v>17878</v>
      </c>
      <c r="E9726" s="2" t="s">
        <v>7998</v>
      </c>
      <c r="F9726" s="2">
        <v>41112114</v>
      </c>
      <c r="G9726" s="2" t="s">
        <v>490</v>
      </c>
      <c r="H9726" s="2">
        <v>8</v>
      </c>
      <c r="I9726" s="2">
        <v>3</v>
      </c>
      <c r="J9726" s="2">
        <v>16</v>
      </c>
      <c r="K9726" s="2">
        <v>2</v>
      </c>
      <c r="L9726" s="3">
        <v>139998.74</v>
      </c>
      <c r="M9726" s="2" t="s">
        <v>0</v>
      </c>
      <c r="N9726" s="4" t="s">
        <v>21</v>
      </c>
    </row>
    <row r="9727" spans="1:14" x14ac:dyDescent="0.25">
      <c r="A9727" s="1" t="s">
        <v>363</v>
      </c>
      <c r="B9727" s="2" t="s">
        <v>113</v>
      </c>
      <c r="C9727" s="2" t="s">
        <v>113</v>
      </c>
      <c r="D9727" s="2" t="s">
        <v>114</v>
      </c>
      <c r="E9727" s="2" t="s">
        <v>7999</v>
      </c>
      <c r="F9727" s="2">
        <v>30171500</v>
      </c>
      <c r="G9727" s="2" t="s">
        <v>490</v>
      </c>
      <c r="H9727" s="2">
        <v>8</v>
      </c>
      <c r="I9727" s="2">
        <v>3</v>
      </c>
      <c r="J9727" s="2">
        <v>16</v>
      </c>
      <c r="K9727" s="2">
        <v>1</v>
      </c>
      <c r="L9727" s="3">
        <v>2856000</v>
      </c>
      <c r="M9727" s="2" t="s">
        <v>0</v>
      </c>
      <c r="N9727" s="4" t="s">
        <v>21</v>
      </c>
    </row>
    <row r="9728" spans="1:14" x14ac:dyDescent="0.25">
      <c r="A9728" s="1" t="s">
        <v>363</v>
      </c>
      <c r="B9728" s="2" t="s">
        <v>162</v>
      </c>
      <c r="C9728" s="2" t="s">
        <v>163</v>
      </c>
      <c r="D9728" s="2" t="s">
        <v>164</v>
      </c>
      <c r="E9728" s="2" t="s">
        <v>8000</v>
      </c>
      <c r="F9728" s="2">
        <v>72152400</v>
      </c>
      <c r="G9728" s="2" t="s">
        <v>490</v>
      </c>
      <c r="H9728" s="2">
        <v>8</v>
      </c>
      <c r="I9728" s="2">
        <v>3</v>
      </c>
      <c r="J9728" s="2">
        <v>16</v>
      </c>
      <c r="K9728" s="2">
        <v>1</v>
      </c>
      <c r="L9728" s="3">
        <v>476000</v>
      </c>
      <c r="M9728" s="2" t="s">
        <v>20</v>
      </c>
      <c r="N9728" s="4" t="s">
        <v>21</v>
      </c>
    </row>
    <row r="9729" spans="1:14" x14ac:dyDescent="0.25">
      <c r="A9729" s="1" t="s">
        <v>363</v>
      </c>
      <c r="B9729" s="2" t="s">
        <v>189</v>
      </c>
      <c r="C9729" s="2" t="s">
        <v>5891</v>
      </c>
      <c r="D9729" s="2" t="s">
        <v>18016</v>
      </c>
      <c r="E9729" s="2" t="s">
        <v>8001</v>
      </c>
      <c r="F9729" s="2">
        <v>72101500</v>
      </c>
      <c r="G9729" s="2" t="s">
        <v>490</v>
      </c>
      <c r="H9729" s="2">
        <v>8</v>
      </c>
      <c r="I9729" s="2">
        <v>3</v>
      </c>
      <c r="J9729" s="2">
        <v>16</v>
      </c>
      <c r="K9729" s="2">
        <v>1</v>
      </c>
      <c r="L9729" s="3">
        <v>10000000</v>
      </c>
      <c r="M9729" s="2" t="s">
        <v>20</v>
      </c>
      <c r="N9729" s="4" t="s">
        <v>21</v>
      </c>
    </row>
    <row r="9730" spans="1:14" x14ac:dyDescent="0.25">
      <c r="A9730" s="1" t="s">
        <v>363</v>
      </c>
      <c r="B9730" s="2" t="s">
        <v>60</v>
      </c>
      <c r="C9730" s="2" t="s">
        <v>60</v>
      </c>
      <c r="D9730" s="2" t="s">
        <v>61</v>
      </c>
      <c r="E9730" s="2" t="s">
        <v>8002</v>
      </c>
      <c r="F9730" s="2">
        <v>46181507</v>
      </c>
      <c r="G9730" s="2" t="s">
        <v>490</v>
      </c>
      <c r="H9730" s="2">
        <v>3</v>
      </c>
      <c r="I9730" s="2">
        <v>6</v>
      </c>
      <c r="J9730" s="2">
        <v>16</v>
      </c>
      <c r="K9730" s="2">
        <v>28</v>
      </c>
      <c r="L9730" s="3">
        <v>423630</v>
      </c>
      <c r="M9730" s="2" t="s">
        <v>0</v>
      </c>
      <c r="N9730" s="4" t="s">
        <v>21</v>
      </c>
    </row>
    <row r="9731" spans="1:14" x14ac:dyDescent="0.25">
      <c r="A9731" s="1" t="s">
        <v>363</v>
      </c>
      <c r="B9731" s="2" t="s">
        <v>497</v>
      </c>
      <c r="C9731" s="2" t="s">
        <v>498</v>
      </c>
      <c r="D9731" s="2" t="s">
        <v>17879</v>
      </c>
      <c r="E9731" s="2" t="s">
        <v>8003</v>
      </c>
      <c r="F9731" s="2">
        <v>41114427</v>
      </c>
      <c r="G9731" s="2" t="s">
        <v>490</v>
      </c>
      <c r="H9731" s="2">
        <v>3</v>
      </c>
      <c r="I9731" s="2">
        <v>6</v>
      </c>
      <c r="J9731" s="2">
        <v>16</v>
      </c>
      <c r="K9731" s="2">
        <v>4</v>
      </c>
      <c r="L9731" s="3">
        <v>1761200</v>
      </c>
      <c r="M9731" s="2" t="s">
        <v>0</v>
      </c>
      <c r="N9731" s="4" t="s">
        <v>21</v>
      </c>
    </row>
    <row r="9732" spans="1:14" x14ac:dyDescent="0.25">
      <c r="A9732" s="1" t="s">
        <v>363</v>
      </c>
      <c r="B9732" s="2" t="s">
        <v>977</v>
      </c>
      <c r="C9732" s="2" t="s">
        <v>978</v>
      </c>
      <c r="D9732" s="2" t="s">
        <v>17915</v>
      </c>
      <c r="E9732" s="2" t="s">
        <v>8004</v>
      </c>
      <c r="F9732" s="2">
        <v>25131705</v>
      </c>
      <c r="G9732" s="2" t="s">
        <v>490</v>
      </c>
      <c r="H9732" s="2">
        <v>8</v>
      </c>
      <c r="I9732" s="2">
        <v>2</v>
      </c>
      <c r="J9732" s="2">
        <v>10</v>
      </c>
      <c r="K9732" s="2">
        <v>2</v>
      </c>
      <c r="L9732" s="3">
        <v>11691988</v>
      </c>
      <c r="M9732" s="2" t="s">
        <v>0</v>
      </c>
      <c r="N9732" s="4" t="s">
        <v>21</v>
      </c>
    </row>
    <row r="9733" spans="1:14" x14ac:dyDescent="0.25">
      <c r="A9733" s="1" t="s">
        <v>363</v>
      </c>
      <c r="B9733" s="2" t="s">
        <v>3321</v>
      </c>
      <c r="C9733" s="2" t="s">
        <v>3324</v>
      </c>
      <c r="D9733" s="2" t="s">
        <v>18003</v>
      </c>
      <c r="E9733" s="2" t="s">
        <v>8005</v>
      </c>
      <c r="F9733" s="2">
        <v>72102900</v>
      </c>
      <c r="G9733" s="2" t="s">
        <v>496</v>
      </c>
      <c r="H9733" s="2">
        <v>8</v>
      </c>
      <c r="I9733" s="2">
        <v>2</v>
      </c>
      <c r="J9733" s="2">
        <v>10</v>
      </c>
      <c r="K9733" s="2">
        <v>1</v>
      </c>
      <c r="L9733" s="3">
        <v>14789426.18</v>
      </c>
      <c r="M9733" s="2" t="s">
        <v>20</v>
      </c>
      <c r="N9733" s="4" t="s">
        <v>21</v>
      </c>
    </row>
    <row r="9734" spans="1:14" x14ac:dyDescent="0.25">
      <c r="A9734" s="1" t="s">
        <v>363</v>
      </c>
      <c r="B9734" s="2" t="s">
        <v>353</v>
      </c>
      <c r="C9734" s="2" t="s">
        <v>353</v>
      </c>
      <c r="D9734" s="2" t="s">
        <v>354</v>
      </c>
      <c r="E9734" s="2" t="s">
        <v>8006</v>
      </c>
      <c r="F9734" s="2">
        <v>90121500</v>
      </c>
      <c r="G9734" s="2" t="s">
        <v>330</v>
      </c>
      <c r="H9734" s="2">
        <v>8</v>
      </c>
      <c r="I9734" s="2">
        <v>4</v>
      </c>
      <c r="J9734" s="2">
        <v>16</v>
      </c>
      <c r="K9734" s="2">
        <v>1</v>
      </c>
      <c r="L9734" s="3">
        <v>140000000</v>
      </c>
      <c r="M9734" s="2" t="s">
        <v>20</v>
      </c>
      <c r="N9734" s="4" t="s">
        <v>21</v>
      </c>
    </row>
    <row r="9735" spans="1:14" x14ac:dyDescent="0.25">
      <c r="A9735" s="1" t="s">
        <v>363</v>
      </c>
      <c r="B9735" s="2" t="s">
        <v>28</v>
      </c>
      <c r="C9735" s="2" t="s">
        <v>29</v>
      </c>
      <c r="D9735" s="2" t="s">
        <v>30</v>
      </c>
      <c r="E9735" s="2" t="s">
        <v>8007</v>
      </c>
      <c r="F9735" s="2">
        <v>40101701</v>
      </c>
      <c r="G9735" s="2" t="s">
        <v>490</v>
      </c>
      <c r="H9735" s="2">
        <v>8</v>
      </c>
      <c r="I9735" s="2">
        <v>4</v>
      </c>
      <c r="J9735" s="2">
        <v>10</v>
      </c>
      <c r="K9735" s="2">
        <v>3</v>
      </c>
      <c r="L9735" s="3">
        <v>26771426.43</v>
      </c>
      <c r="M9735" s="2" t="s">
        <v>0</v>
      </c>
      <c r="N9735" s="4" t="s">
        <v>21</v>
      </c>
    </row>
    <row r="9736" spans="1:14" x14ac:dyDescent="0.25">
      <c r="A9736" s="1" t="s">
        <v>363</v>
      </c>
      <c r="B9736" s="2" t="s">
        <v>28</v>
      </c>
      <c r="C9736" s="2" t="s">
        <v>29</v>
      </c>
      <c r="D9736" s="2" t="s">
        <v>30</v>
      </c>
      <c r="E9736" s="2" t="s">
        <v>8008</v>
      </c>
      <c r="F9736" s="2">
        <v>40101701</v>
      </c>
      <c r="G9736" s="2" t="s">
        <v>490</v>
      </c>
      <c r="H9736" s="2">
        <v>9</v>
      </c>
      <c r="I9736" s="2">
        <v>4</v>
      </c>
      <c r="J9736" s="2">
        <v>10</v>
      </c>
      <c r="K9736" s="2">
        <v>10</v>
      </c>
      <c r="L9736" s="3">
        <v>15000000</v>
      </c>
      <c r="M9736" s="2" t="s">
        <v>0</v>
      </c>
      <c r="N9736" s="4" t="s">
        <v>21</v>
      </c>
    </row>
    <row r="9737" spans="1:14" x14ac:dyDescent="0.25">
      <c r="A9737" s="1" t="s">
        <v>363</v>
      </c>
      <c r="B9737" s="2" t="s">
        <v>28</v>
      </c>
      <c r="C9737" s="2" t="s">
        <v>29</v>
      </c>
      <c r="D9737" s="2" t="s">
        <v>30</v>
      </c>
      <c r="E9737" s="2" t="s">
        <v>8009</v>
      </c>
      <c r="F9737" s="2">
        <v>40101701</v>
      </c>
      <c r="G9737" s="2" t="s">
        <v>490</v>
      </c>
      <c r="H9737" s="2">
        <v>8</v>
      </c>
      <c r="I9737" s="2">
        <v>2</v>
      </c>
      <c r="J9737" s="2">
        <v>10</v>
      </c>
      <c r="K9737" s="2">
        <v>4</v>
      </c>
      <c r="L9737" s="3">
        <v>6799997.96</v>
      </c>
      <c r="M9737" s="2" t="s">
        <v>0</v>
      </c>
      <c r="N9737" s="4" t="s">
        <v>21</v>
      </c>
    </row>
    <row r="9738" spans="1:14" x14ac:dyDescent="0.25">
      <c r="A9738" s="1" t="s">
        <v>363</v>
      </c>
      <c r="B9738" s="2" t="s">
        <v>15</v>
      </c>
      <c r="C9738" s="2" t="s">
        <v>16</v>
      </c>
      <c r="D9738" s="2" t="s">
        <v>17</v>
      </c>
      <c r="E9738" s="2" t="s">
        <v>7994</v>
      </c>
      <c r="F9738" s="2">
        <v>56112100</v>
      </c>
      <c r="G9738" s="2" t="s">
        <v>490</v>
      </c>
      <c r="H9738" s="2">
        <v>8</v>
      </c>
      <c r="I9738" s="2">
        <v>2</v>
      </c>
      <c r="J9738" s="2">
        <v>10</v>
      </c>
      <c r="K9738" s="2">
        <v>22</v>
      </c>
      <c r="L9738" s="3">
        <v>6806800</v>
      </c>
      <c r="M9738" s="2" t="s">
        <v>0</v>
      </c>
      <c r="N9738" s="4" t="s">
        <v>21</v>
      </c>
    </row>
    <row r="9739" spans="1:14" x14ac:dyDescent="0.25">
      <c r="A9739" s="1" t="s">
        <v>363</v>
      </c>
      <c r="B9739" s="2" t="s">
        <v>15</v>
      </c>
      <c r="C9739" s="2" t="s">
        <v>25</v>
      </c>
      <c r="D9739" s="2" t="s">
        <v>26</v>
      </c>
      <c r="E9739" s="2" t="s">
        <v>8010</v>
      </c>
      <c r="F9739" s="2">
        <v>56101703</v>
      </c>
      <c r="G9739" s="2" t="s">
        <v>490</v>
      </c>
      <c r="H9739" s="2">
        <v>8</v>
      </c>
      <c r="I9739" s="2">
        <v>2</v>
      </c>
      <c r="J9739" s="2">
        <v>10</v>
      </c>
      <c r="K9739" s="2">
        <v>6</v>
      </c>
      <c r="L9739" s="3">
        <v>4212600</v>
      </c>
      <c r="M9739" s="2" t="s">
        <v>0</v>
      </c>
      <c r="N9739" s="4" t="s">
        <v>21</v>
      </c>
    </row>
    <row r="9740" spans="1:14" x14ac:dyDescent="0.25">
      <c r="A9740" s="1" t="s">
        <v>363</v>
      </c>
      <c r="B9740" s="2" t="s">
        <v>162</v>
      </c>
      <c r="C9740" s="2" t="s">
        <v>457</v>
      </c>
      <c r="D9740" s="2" t="s">
        <v>17868</v>
      </c>
      <c r="E9740" s="2" t="s">
        <v>8011</v>
      </c>
      <c r="F9740" s="2">
        <v>78181507</v>
      </c>
      <c r="G9740" s="2" t="s">
        <v>490</v>
      </c>
      <c r="H9740" s="2">
        <v>8</v>
      </c>
      <c r="I9740" s="2">
        <v>3</v>
      </c>
      <c r="J9740" s="2">
        <v>10</v>
      </c>
      <c r="K9740" s="2">
        <v>1</v>
      </c>
      <c r="L9740" s="3">
        <v>7000000</v>
      </c>
      <c r="M9740" s="2" t="s">
        <v>20</v>
      </c>
      <c r="N9740" s="4" t="s">
        <v>21</v>
      </c>
    </row>
    <row r="9741" spans="1:14" x14ac:dyDescent="0.25">
      <c r="A9741" s="1" t="s">
        <v>363</v>
      </c>
      <c r="B9741" s="2" t="s">
        <v>162</v>
      </c>
      <c r="C9741" s="2" t="s">
        <v>457</v>
      </c>
      <c r="D9741" s="2" t="s">
        <v>17868</v>
      </c>
      <c r="E9741" s="2" t="s">
        <v>8012</v>
      </c>
      <c r="F9741" s="2">
        <v>78181507</v>
      </c>
      <c r="G9741" s="2" t="s">
        <v>490</v>
      </c>
      <c r="H9741" s="2">
        <v>8</v>
      </c>
      <c r="I9741" s="2">
        <v>2</v>
      </c>
      <c r="J9741" s="2">
        <v>10</v>
      </c>
      <c r="K9741" s="2">
        <v>1</v>
      </c>
      <c r="L9741" s="3">
        <v>20000000</v>
      </c>
      <c r="M9741" s="2" t="s">
        <v>20</v>
      </c>
      <c r="N9741" s="4" t="s">
        <v>21</v>
      </c>
    </row>
    <row r="9742" spans="1:14" x14ac:dyDescent="0.25">
      <c r="A9742" s="1" t="s">
        <v>363</v>
      </c>
      <c r="B9742" s="2" t="s">
        <v>189</v>
      </c>
      <c r="C9742" s="2" t="s">
        <v>2639</v>
      </c>
      <c r="D9742" s="2" t="s">
        <v>17963</v>
      </c>
      <c r="E9742" s="2" t="s">
        <v>8013</v>
      </c>
      <c r="F9742" s="2">
        <v>83101506</v>
      </c>
      <c r="G9742" s="2" t="s">
        <v>490</v>
      </c>
      <c r="H9742" s="2">
        <v>8</v>
      </c>
      <c r="I9742" s="2">
        <v>2</v>
      </c>
      <c r="J9742" s="2">
        <v>10</v>
      </c>
      <c r="K9742" s="2">
        <v>1</v>
      </c>
      <c r="L9742" s="3">
        <v>6140400</v>
      </c>
      <c r="M9742" s="2" t="s">
        <v>20</v>
      </c>
      <c r="N9742" s="4" t="s">
        <v>21</v>
      </c>
    </row>
    <row r="9743" spans="1:14" x14ac:dyDescent="0.25">
      <c r="A9743" s="1" t="s">
        <v>363</v>
      </c>
      <c r="B9743" s="2" t="s">
        <v>28</v>
      </c>
      <c r="C9743" s="2" t="s">
        <v>659</v>
      </c>
      <c r="D9743" s="2" t="s">
        <v>17897</v>
      </c>
      <c r="E9743" s="2" t="s">
        <v>8014</v>
      </c>
      <c r="F9743" s="2">
        <v>4151510</v>
      </c>
      <c r="G9743" s="2" t="s">
        <v>810</v>
      </c>
      <c r="H9743" s="2">
        <v>8</v>
      </c>
      <c r="I9743" s="2">
        <v>2</v>
      </c>
      <c r="J9743" s="2">
        <v>10</v>
      </c>
      <c r="K9743" s="2">
        <v>1</v>
      </c>
      <c r="L9743" s="3">
        <v>3018228.35</v>
      </c>
      <c r="M9743" s="2" t="s">
        <v>0</v>
      </c>
      <c r="N9743" s="4" t="s">
        <v>21</v>
      </c>
    </row>
    <row r="9744" spans="1:14" x14ac:dyDescent="0.25">
      <c r="A9744" s="1" t="s">
        <v>363</v>
      </c>
      <c r="B9744" s="2" t="s">
        <v>76</v>
      </c>
      <c r="C9744" s="2" t="s">
        <v>77</v>
      </c>
      <c r="D9744" s="2" t="s">
        <v>78</v>
      </c>
      <c r="E9744" s="2" t="s">
        <v>8015</v>
      </c>
      <c r="F9744" s="2">
        <v>31211502</v>
      </c>
      <c r="G9744" s="2" t="s">
        <v>490</v>
      </c>
      <c r="H9744" s="2">
        <v>9</v>
      </c>
      <c r="I9744" s="2">
        <v>2</v>
      </c>
      <c r="J9744" s="2">
        <v>10</v>
      </c>
      <c r="K9744" s="2">
        <v>20</v>
      </c>
      <c r="L9744" s="3">
        <v>3582376</v>
      </c>
      <c r="M9744" s="2" t="s">
        <v>0</v>
      </c>
      <c r="N9744" s="4" t="s">
        <v>21</v>
      </c>
    </row>
    <row r="9745" spans="1:14" x14ac:dyDescent="0.25">
      <c r="A9745" s="1" t="s">
        <v>363</v>
      </c>
      <c r="B9745" s="2" t="s">
        <v>76</v>
      </c>
      <c r="C9745" s="2" t="s">
        <v>77</v>
      </c>
      <c r="D9745" s="2" t="s">
        <v>78</v>
      </c>
      <c r="E9745" s="2" t="s">
        <v>8016</v>
      </c>
      <c r="F9745" s="2">
        <v>31211502</v>
      </c>
      <c r="G9745" s="2" t="s">
        <v>490</v>
      </c>
      <c r="H9745" s="2">
        <v>9</v>
      </c>
      <c r="I9745" s="2">
        <v>2</v>
      </c>
      <c r="J9745" s="2">
        <v>10</v>
      </c>
      <c r="K9745" s="2">
        <v>17</v>
      </c>
      <c r="L9745" s="3">
        <v>2497555.34</v>
      </c>
      <c r="M9745" s="2" t="s">
        <v>0</v>
      </c>
      <c r="N9745" s="4" t="s">
        <v>21</v>
      </c>
    </row>
    <row r="9746" spans="1:14" x14ac:dyDescent="0.25">
      <c r="A9746" s="1" t="s">
        <v>363</v>
      </c>
      <c r="B9746" s="2" t="s">
        <v>76</v>
      </c>
      <c r="C9746" s="2" t="s">
        <v>77</v>
      </c>
      <c r="D9746" s="2" t="s">
        <v>78</v>
      </c>
      <c r="E9746" s="2" t="s">
        <v>7024</v>
      </c>
      <c r="F9746" s="2">
        <v>31211502</v>
      </c>
      <c r="G9746" s="2" t="s">
        <v>490</v>
      </c>
      <c r="H9746" s="2">
        <v>9</v>
      </c>
      <c r="I9746" s="2">
        <v>2</v>
      </c>
      <c r="J9746" s="2">
        <v>10</v>
      </c>
      <c r="K9746" s="2">
        <v>5</v>
      </c>
      <c r="L9746" s="3">
        <v>776594</v>
      </c>
      <c r="M9746" s="2" t="s">
        <v>0</v>
      </c>
      <c r="N9746" s="4" t="s">
        <v>21</v>
      </c>
    </row>
    <row r="9747" spans="1:14" x14ac:dyDescent="0.25">
      <c r="A9747" s="1" t="s">
        <v>363</v>
      </c>
      <c r="B9747" s="2" t="s">
        <v>86</v>
      </c>
      <c r="C9747" s="2" t="s">
        <v>90</v>
      </c>
      <c r="D9747" s="2" t="s">
        <v>91</v>
      </c>
      <c r="E9747" s="2" t="s">
        <v>8017</v>
      </c>
      <c r="F9747" s="2">
        <v>30102015</v>
      </c>
      <c r="G9747" s="2" t="s">
        <v>490</v>
      </c>
      <c r="H9747" s="2">
        <v>9</v>
      </c>
      <c r="I9747" s="2">
        <v>2</v>
      </c>
      <c r="J9747" s="2">
        <v>10</v>
      </c>
      <c r="K9747" s="2">
        <v>300</v>
      </c>
      <c r="L9747" s="3">
        <v>9746100</v>
      </c>
      <c r="M9747" s="2" t="s">
        <v>0</v>
      </c>
      <c r="N9747" s="4" t="s">
        <v>21</v>
      </c>
    </row>
    <row r="9748" spans="1:14" x14ac:dyDescent="0.25">
      <c r="A9748" s="1" t="s">
        <v>363</v>
      </c>
      <c r="B9748" s="2" t="s">
        <v>103</v>
      </c>
      <c r="C9748" s="2" t="s">
        <v>104</v>
      </c>
      <c r="D9748" s="2" t="s">
        <v>105</v>
      </c>
      <c r="E9748" s="2" t="s">
        <v>8018</v>
      </c>
      <c r="F9748" s="2">
        <v>31211904</v>
      </c>
      <c r="G9748" s="2" t="s">
        <v>490</v>
      </c>
      <c r="H9748" s="2">
        <v>9</v>
      </c>
      <c r="I9748" s="2">
        <v>2</v>
      </c>
      <c r="J9748" s="2">
        <v>10</v>
      </c>
      <c r="K9748" s="2">
        <v>25</v>
      </c>
      <c r="L9748" s="3">
        <v>151754.75</v>
      </c>
      <c r="M9748" s="2" t="s">
        <v>0</v>
      </c>
      <c r="N9748" s="4" t="s">
        <v>21</v>
      </c>
    </row>
    <row r="9749" spans="1:14" x14ac:dyDescent="0.25">
      <c r="A9749" s="1" t="s">
        <v>363</v>
      </c>
      <c r="B9749" s="2" t="s">
        <v>103</v>
      </c>
      <c r="C9749" s="2" t="s">
        <v>104</v>
      </c>
      <c r="D9749" s="2" t="s">
        <v>105</v>
      </c>
      <c r="E9749" s="2" t="s">
        <v>8019</v>
      </c>
      <c r="F9749" s="2">
        <v>31211904</v>
      </c>
      <c r="G9749" s="2" t="s">
        <v>490</v>
      </c>
      <c r="H9749" s="2">
        <v>9</v>
      </c>
      <c r="I9749" s="2">
        <v>2</v>
      </c>
      <c r="J9749" s="2">
        <v>10</v>
      </c>
      <c r="K9749" s="2">
        <v>25</v>
      </c>
      <c r="L9749" s="3">
        <v>222381.25</v>
      </c>
      <c r="M9749" s="2" t="s">
        <v>0</v>
      </c>
      <c r="N9749" s="4" t="s">
        <v>21</v>
      </c>
    </row>
    <row r="9750" spans="1:14" x14ac:dyDescent="0.25">
      <c r="A9750" s="1" t="s">
        <v>363</v>
      </c>
      <c r="B9750" s="2" t="s">
        <v>103</v>
      </c>
      <c r="C9750" s="2" t="s">
        <v>104</v>
      </c>
      <c r="D9750" s="2" t="s">
        <v>105</v>
      </c>
      <c r="E9750" s="2" t="s">
        <v>7143</v>
      </c>
      <c r="F9750" s="2">
        <v>31211906</v>
      </c>
      <c r="G9750" s="2" t="s">
        <v>490</v>
      </c>
      <c r="H9750" s="2">
        <v>9</v>
      </c>
      <c r="I9750" s="2">
        <v>2</v>
      </c>
      <c r="J9750" s="2">
        <v>10</v>
      </c>
      <c r="K9750" s="2">
        <v>48</v>
      </c>
      <c r="L9750" s="3">
        <v>331010.40000000002</v>
      </c>
      <c r="M9750" s="2" t="s">
        <v>0</v>
      </c>
      <c r="N9750" s="4" t="s">
        <v>21</v>
      </c>
    </row>
    <row r="9751" spans="1:14" x14ac:dyDescent="0.25">
      <c r="A9751" s="1" t="s">
        <v>363</v>
      </c>
      <c r="B9751" s="2" t="s">
        <v>2048</v>
      </c>
      <c r="C9751" s="2" t="s">
        <v>2048</v>
      </c>
      <c r="D9751" s="2" t="s">
        <v>17948</v>
      </c>
      <c r="E9751" s="2" t="s">
        <v>8020</v>
      </c>
      <c r="F9751" s="2">
        <v>30101500</v>
      </c>
      <c r="G9751" s="2" t="s">
        <v>490</v>
      </c>
      <c r="H9751" s="2">
        <v>9</v>
      </c>
      <c r="I9751" s="2">
        <v>2</v>
      </c>
      <c r="J9751" s="2">
        <v>10</v>
      </c>
      <c r="K9751" s="2">
        <v>700</v>
      </c>
      <c r="L9751" s="3">
        <v>1415267</v>
      </c>
      <c r="M9751" s="2" t="s">
        <v>0</v>
      </c>
      <c r="N9751" s="4" t="s">
        <v>21</v>
      </c>
    </row>
    <row r="9752" spans="1:14" x14ac:dyDescent="0.25">
      <c r="A9752" s="1" t="s">
        <v>363</v>
      </c>
      <c r="B9752" s="2" t="s">
        <v>2048</v>
      </c>
      <c r="C9752" s="2" t="s">
        <v>2048</v>
      </c>
      <c r="D9752" s="2" t="s">
        <v>17948</v>
      </c>
      <c r="E9752" s="2" t="s">
        <v>8021</v>
      </c>
      <c r="F9752" s="2">
        <v>30101704</v>
      </c>
      <c r="G9752" s="2" t="s">
        <v>490</v>
      </c>
      <c r="H9752" s="2">
        <v>9</v>
      </c>
      <c r="I9752" s="2">
        <v>2</v>
      </c>
      <c r="J9752" s="2">
        <v>10</v>
      </c>
      <c r="K9752" s="2">
        <v>101</v>
      </c>
      <c r="L9752" s="3">
        <v>468981.38</v>
      </c>
      <c r="M9752" s="2" t="s">
        <v>0</v>
      </c>
      <c r="N9752" s="4" t="s">
        <v>21</v>
      </c>
    </row>
    <row r="9753" spans="1:14" x14ac:dyDescent="0.25">
      <c r="A9753" s="1" t="s">
        <v>363</v>
      </c>
      <c r="B9753" s="2" t="s">
        <v>113</v>
      </c>
      <c r="C9753" s="2" t="s">
        <v>113</v>
      </c>
      <c r="D9753" s="2" t="s">
        <v>114</v>
      </c>
      <c r="E9753" s="2" t="s">
        <v>8022</v>
      </c>
      <c r="F9753" s="2">
        <v>31161500</v>
      </c>
      <c r="G9753" s="2" t="s">
        <v>490</v>
      </c>
      <c r="H9753" s="2">
        <v>9</v>
      </c>
      <c r="I9753" s="2">
        <v>2</v>
      </c>
      <c r="J9753" s="2">
        <v>10</v>
      </c>
      <c r="K9753" s="2">
        <v>500</v>
      </c>
      <c r="L9753" s="3">
        <v>71400</v>
      </c>
      <c r="M9753" s="2" t="s">
        <v>0</v>
      </c>
      <c r="N9753" s="4" t="s">
        <v>21</v>
      </c>
    </row>
    <row r="9754" spans="1:14" x14ac:dyDescent="0.25">
      <c r="A9754" s="1" t="s">
        <v>363</v>
      </c>
      <c r="B9754" s="2" t="s">
        <v>113</v>
      </c>
      <c r="C9754" s="2" t="s">
        <v>113</v>
      </c>
      <c r="D9754" s="2" t="s">
        <v>114</v>
      </c>
      <c r="E9754" s="2" t="s">
        <v>8023</v>
      </c>
      <c r="F9754" s="2">
        <v>31161500</v>
      </c>
      <c r="G9754" s="2" t="s">
        <v>490</v>
      </c>
      <c r="H9754" s="2">
        <v>9</v>
      </c>
      <c r="I9754" s="2">
        <v>2</v>
      </c>
      <c r="J9754" s="2">
        <v>10</v>
      </c>
      <c r="K9754" s="2">
        <v>3010</v>
      </c>
      <c r="L9754" s="3">
        <v>78801.8</v>
      </c>
      <c r="M9754" s="2" t="s">
        <v>0</v>
      </c>
      <c r="N9754" s="4" t="s">
        <v>21</v>
      </c>
    </row>
    <row r="9755" spans="1:14" x14ac:dyDescent="0.25">
      <c r="A9755" s="1" t="s">
        <v>363</v>
      </c>
      <c r="B9755" s="2" t="s">
        <v>113</v>
      </c>
      <c r="C9755" s="2" t="s">
        <v>113</v>
      </c>
      <c r="D9755" s="2" t="s">
        <v>114</v>
      </c>
      <c r="E9755" s="2" t="s">
        <v>8024</v>
      </c>
      <c r="F9755" s="2">
        <v>31161509</v>
      </c>
      <c r="G9755" s="2" t="s">
        <v>490</v>
      </c>
      <c r="H9755" s="2">
        <v>9</v>
      </c>
      <c r="I9755" s="2">
        <v>2</v>
      </c>
      <c r="J9755" s="2">
        <v>10</v>
      </c>
      <c r="K9755" s="2">
        <v>5</v>
      </c>
      <c r="L9755" s="3">
        <v>65795.100000000006</v>
      </c>
      <c r="M9755" s="2" t="s">
        <v>0</v>
      </c>
      <c r="N9755" s="4" t="s">
        <v>21</v>
      </c>
    </row>
    <row r="9756" spans="1:14" x14ac:dyDescent="0.25">
      <c r="A9756" s="1" t="s">
        <v>363</v>
      </c>
      <c r="B9756" s="2" t="s">
        <v>113</v>
      </c>
      <c r="C9756" s="2" t="s">
        <v>113</v>
      </c>
      <c r="D9756" s="2" t="s">
        <v>114</v>
      </c>
      <c r="E9756" s="2" t="s">
        <v>7192</v>
      </c>
      <c r="F9756" s="2">
        <v>31161509</v>
      </c>
      <c r="G9756" s="2" t="s">
        <v>490</v>
      </c>
      <c r="H9756" s="2">
        <v>9</v>
      </c>
      <c r="I9756" s="2">
        <v>2</v>
      </c>
      <c r="J9756" s="2">
        <v>10</v>
      </c>
      <c r="K9756" s="2">
        <v>5</v>
      </c>
      <c r="L9756" s="3">
        <v>118363.34999999999</v>
      </c>
      <c r="M9756" s="2" t="s">
        <v>0</v>
      </c>
      <c r="N9756" s="4" t="s">
        <v>21</v>
      </c>
    </row>
    <row r="9757" spans="1:14" x14ac:dyDescent="0.25">
      <c r="A9757" s="1" t="s">
        <v>363</v>
      </c>
      <c r="B9757" s="2" t="s">
        <v>378</v>
      </c>
      <c r="C9757" s="2" t="s">
        <v>2536</v>
      </c>
      <c r="D9757" s="2" t="s">
        <v>17956</v>
      </c>
      <c r="E9757" s="2" t="s">
        <v>8025</v>
      </c>
      <c r="F9757" s="2">
        <v>39101600</v>
      </c>
      <c r="G9757" s="2" t="s">
        <v>490</v>
      </c>
      <c r="H9757" s="2">
        <v>9</v>
      </c>
      <c r="I9757" s="2">
        <v>2</v>
      </c>
      <c r="J9757" s="2">
        <v>10</v>
      </c>
      <c r="K9757" s="2">
        <v>16</v>
      </c>
      <c r="L9757" s="3">
        <v>416024</v>
      </c>
      <c r="M9757" s="2" t="s">
        <v>0</v>
      </c>
      <c r="N9757" s="4" t="s">
        <v>21</v>
      </c>
    </row>
    <row r="9758" spans="1:14" x14ac:dyDescent="0.25">
      <c r="A9758" s="1" t="s">
        <v>363</v>
      </c>
      <c r="B9758" s="2" t="s">
        <v>60</v>
      </c>
      <c r="C9758" s="2" t="s">
        <v>60</v>
      </c>
      <c r="D9758" s="2" t="s">
        <v>61</v>
      </c>
      <c r="E9758" s="2" t="s">
        <v>8026</v>
      </c>
      <c r="F9758" s="2">
        <v>52121509</v>
      </c>
      <c r="G9758" s="2" t="s">
        <v>490</v>
      </c>
      <c r="H9758" s="2">
        <v>10</v>
      </c>
      <c r="I9758" s="2">
        <v>1</v>
      </c>
      <c r="J9758" s="2">
        <v>10</v>
      </c>
      <c r="K9758" s="2">
        <v>170</v>
      </c>
      <c r="L9758" s="3">
        <v>6799909.9000000004</v>
      </c>
      <c r="M9758" s="2" t="s">
        <v>0</v>
      </c>
      <c r="N9758" s="4" t="s">
        <v>21</v>
      </c>
    </row>
    <row r="9759" spans="1:14" x14ac:dyDescent="0.25">
      <c r="A9759" s="1" t="s">
        <v>363</v>
      </c>
      <c r="B9759" s="2" t="s">
        <v>60</v>
      </c>
      <c r="C9759" s="2" t="s">
        <v>60</v>
      </c>
      <c r="D9759" s="2" t="s">
        <v>61</v>
      </c>
      <c r="E9759" s="2" t="s">
        <v>8027</v>
      </c>
      <c r="F9759" s="2">
        <v>52121509</v>
      </c>
      <c r="G9759" s="2" t="s">
        <v>490</v>
      </c>
      <c r="H9759" s="2">
        <v>10</v>
      </c>
      <c r="I9759" s="2">
        <v>1</v>
      </c>
      <c r="J9759" s="2">
        <v>10</v>
      </c>
      <c r="K9759" s="2">
        <v>40</v>
      </c>
      <c r="L9759" s="3">
        <v>1880009.5999999999</v>
      </c>
      <c r="M9759" s="2" t="s">
        <v>0</v>
      </c>
      <c r="N9759" s="4" t="s">
        <v>21</v>
      </c>
    </row>
    <row r="9760" spans="1:14" x14ac:dyDescent="0.25">
      <c r="A9760" s="1" t="s">
        <v>363</v>
      </c>
      <c r="B9760" s="2" t="s">
        <v>60</v>
      </c>
      <c r="C9760" s="2" t="s">
        <v>60</v>
      </c>
      <c r="D9760" s="2" t="s">
        <v>61</v>
      </c>
      <c r="E9760" s="2" t="s">
        <v>8028</v>
      </c>
      <c r="F9760" s="2">
        <v>52121701</v>
      </c>
      <c r="G9760" s="2" t="s">
        <v>490</v>
      </c>
      <c r="H9760" s="2">
        <v>10</v>
      </c>
      <c r="I9760" s="2">
        <v>1</v>
      </c>
      <c r="J9760" s="2">
        <v>10</v>
      </c>
      <c r="K9760" s="2">
        <v>250</v>
      </c>
      <c r="L9760" s="3">
        <v>7375025</v>
      </c>
      <c r="M9760" s="2" t="s">
        <v>0</v>
      </c>
      <c r="N9760" s="4" t="s">
        <v>21</v>
      </c>
    </row>
    <row r="9761" spans="1:14" x14ac:dyDescent="0.25">
      <c r="A9761" s="1" t="s">
        <v>363</v>
      </c>
      <c r="B9761" s="2" t="s">
        <v>60</v>
      </c>
      <c r="C9761" s="2" t="s">
        <v>60</v>
      </c>
      <c r="D9761" s="2" t="s">
        <v>61</v>
      </c>
      <c r="E9761" s="2" t="s">
        <v>8029</v>
      </c>
      <c r="F9761" s="2">
        <v>52121704</v>
      </c>
      <c r="G9761" s="2" t="s">
        <v>490</v>
      </c>
      <c r="H9761" s="2">
        <v>10</v>
      </c>
      <c r="I9761" s="2">
        <v>1</v>
      </c>
      <c r="J9761" s="2">
        <v>10</v>
      </c>
      <c r="K9761" s="2">
        <v>95</v>
      </c>
      <c r="L9761" s="3">
        <v>688700.6</v>
      </c>
      <c r="M9761" s="2" t="s">
        <v>0</v>
      </c>
      <c r="N9761" s="4" t="s">
        <v>21</v>
      </c>
    </row>
    <row r="9762" spans="1:14" x14ac:dyDescent="0.25">
      <c r="A9762" s="1" t="s">
        <v>363</v>
      </c>
      <c r="B9762" s="2" t="s">
        <v>60</v>
      </c>
      <c r="C9762" s="2" t="s">
        <v>60</v>
      </c>
      <c r="D9762" s="2" t="s">
        <v>61</v>
      </c>
      <c r="E9762" s="2" t="s">
        <v>8030</v>
      </c>
      <c r="F9762" s="2">
        <v>52121505</v>
      </c>
      <c r="G9762" s="2" t="s">
        <v>490</v>
      </c>
      <c r="H9762" s="2">
        <v>10</v>
      </c>
      <c r="I9762" s="2">
        <v>1</v>
      </c>
      <c r="J9762" s="2">
        <v>10</v>
      </c>
      <c r="K9762" s="2">
        <v>80</v>
      </c>
      <c r="L9762" s="3">
        <v>1119932.8</v>
      </c>
      <c r="M9762" s="2" t="s">
        <v>0</v>
      </c>
      <c r="N9762" s="4" t="s">
        <v>21</v>
      </c>
    </row>
    <row r="9763" spans="1:14" x14ac:dyDescent="0.25">
      <c r="A9763" s="1" t="s">
        <v>363</v>
      </c>
      <c r="B9763" s="2" t="s">
        <v>60</v>
      </c>
      <c r="C9763" s="2" t="s">
        <v>60</v>
      </c>
      <c r="D9763" s="2" t="s">
        <v>61</v>
      </c>
      <c r="E9763" s="2" t="s">
        <v>8031</v>
      </c>
      <c r="F9763" s="2">
        <v>52121502</v>
      </c>
      <c r="G9763" s="2" t="s">
        <v>490</v>
      </c>
      <c r="H9763" s="2">
        <v>10</v>
      </c>
      <c r="I9763" s="2">
        <v>1</v>
      </c>
      <c r="J9763" s="2">
        <v>10</v>
      </c>
      <c r="K9763" s="2">
        <v>30</v>
      </c>
      <c r="L9763" s="3">
        <v>2137501.7999999998</v>
      </c>
      <c r="M9763" s="2" t="s">
        <v>0</v>
      </c>
      <c r="N9763" s="4" t="s">
        <v>21</v>
      </c>
    </row>
    <row r="9764" spans="1:14" x14ac:dyDescent="0.25">
      <c r="A9764" s="1" t="s">
        <v>363</v>
      </c>
      <c r="B9764" s="2" t="s">
        <v>60</v>
      </c>
      <c r="C9764" s="2" t="s">
        <v>60</v>
      </c>
      <c r="D9764" s="2" t="s">
        <v>61</v>
      </c>
      <c r="E9764" s="2" t="s">
        <v>8032</v>
      </c>
      <c r="F9764" s="2">
        <v>52121502</v>
      </c>
      <c r="G9764" s="2" t="s">
        <v>490</v>
      </c>
      <c r="H9764" s="2">
        <v>10</v>
      </c>
      <c r="I9764" s="2">
        <v>1</v>
      </c>
      <c r="J9764" s="2">
        <v>10</v>
      </c>
      <c r="K9764" s="2">
        <v>100</v>
      </c>
      <c r="L9764" s="3">
        <v>5199943</v>
      </c>
      <c r="M9764" s="2" t="s">
        <v>0</v>
      </c>
      <c r="N9764" s="4" t="s">
        <v>21</v>
      </c>
    </row>
    <row r="9765" spans="1:14" x14ac:dyDescent="0.25">
      <c r="A9765" s="1" t="s">
        <v>363</v>
      </c>
      <c r="B9765" s="2" t="s">
        <v>350</v>
      </c>
      <c r="C9765" s="2" t="s">
        <v>350</v>
      </c>
      <c r="D9765" s="2" t="s">
        <v>351</v>
      </c>
      <c r="E9765" s="2" t="s">
        <v>352</v>
      </c>
      <c r="F9765" s="2" t="s">
        <v>15744</v>
      </c>
      <c r="G9765" s="2" t="s">
        <v>19</v>
      </c>
      <c r="H9765" s="2">
        <v>1</v>
      </c>
      <c r="I9765" s="2">
        <v>12</v>
      </c>
      <c r="J9765" s="2">
        <v>10</v>
      </c>
      <c r="K9765" s="2">
        <v>1</v>
      </c>
      <c r="L9765" s="3">
        <v>36235019</v>
      </c>
      <c r="M9765" s="2" t="s">
        <v>20</v>
      </c>
      <c r="N9765" s="4" t="s">
        <v>21</v>
      </c>
    </row>
    <row r="9766" spans="1:14" x14ac:dyDescent="0.25">
      <c r="A9766" s="1" t="s">
        <v>363</v>
      </c>
      <c r="B9766" s="2" t="s">
        <v>356</v>
      </c>
      <c r="C9766" s="2" t="s">
        <v>358</v>
      </c>
      <c r="D9766" s="2" t="s">
        <v>357</v>
      </c>
      <c r="E9766" s="2" t="s">
        <v>357</v>
      </c>
      <c r="F9766" s="2">
        <v>0</v>
      </c>
      <c r="G9766" s="2" t="s">
        <v>19</v>
      </c>
      <c r="H9766" s="2">
        <v>1</v>
      </c>
      <c r="I9766" s="2">
        <v>12</v>
      </c>
      <c r="J9766" s="2">
        <v>10</v>
      </c>
      <c r="K9766" s="2">
        <v>1</v>
      </c>
      <c r="L9766" s="3">
        <v>296650</v>
      </c>
      <c r="M9766" s="2" t="s">
        <v>20</v>
      </c>
      <c r="N9766" s="4" t="s">
        <v>21</v>
      </c>
    </row>
    <row r="9767" spans="1:14" x14ac:dyDescent="0.25">
      <c r="A9767" s="1" t="s">
        <v>364</v>
      </c>
      <c r="B9767" s="2" t="s">
        <v>3145</v>
      </c>
      <c r="C9767" s="2" t="s">
        <v>3145</v>
      </c>
      <c r="D9767" s="2" t="s">
        <v>17994</v>
      </c>
      <c r="E9767" s="2" t="s">
        <v>8033</v>
      </c>
      <c r="F9767" s="2">
        <v>93161504</v>
      </c>
      <c r="G9767" s="2" t="s">
        <v>330</v>
      </c>
      <c r="H9767" s="2">
        <v>12</v>
      </c>
      <c r="I9767" s="2">
        <v>12</v>
      </c>
      <c r="J9767" s="2">
        <v>10</v>
      </c>
      <c r="K9767" s="2">
        <v>1</v>
      </c>
      <c r="L9767" s="3">
        <v>313713</v>
      </c>
      <c r="M9767" s="2" t="s">
        <v>20</v>
      </c>
      <c r="N9767" s="4" t="s">
        <v>21</v>
      </c>
    </row>
    <row r="9768" spans="1:14" x14ac:dyDescent="0.25">
      <c r="A9768" s="1" t="s">
        <v>364</v>
      </c>
      <c r="B9768" s="2" t="s">
        <v>3145</v>
      </c>
      <c r="C9768" s="2" t="s">
        <v>3145</v>
      </c>
      <c r="D9768" s="2" t="s">
        <v>17994</v>
      </c>
      <c r="E9768" s="2" t="s">
        <v>8034</v>
      </c>
      <c r="F9768" s="2">
        <v>93161504</v>
      </c>
      <c r="G9768" s="2" t="s">
        <v>330</v>
      </c>
      <c r="H9768" s="2">
        <v>12</v>
      </c>
      <c r="I9768" s="2">
        <v>12</v>
      </c>
      <c r="J9768" s="2">
        <v>10</v>
      </c>
      <c r="K9768" s="2">
        <v>1</v>
      </c>
      <c r="L9768" s="3">
        <v>139530</v>
      </c>
      <c r="M9768" s="2" t="s">
        <v>20</v>
      </c>
      <c r="N9768" s="4" t="s">
        <v>21</v>
      </c>
    </row>
    <row r="9769" spans="1:14" x14ac:dyDescent="0.25">
      <c r="A9769" s="1" t="s">
        <v>364</v>
      </c>
      <c r="B9769" s="2" t="s">
        <v>278</v>
      </c>
      <c r="C9769" s="2" t="s">
        <v>279</v>
      </c>
      <c r="D9769" s="2" t="s">
        <v>280</v>
      </c>
      <c r="E9769" s="2" t="s">
        <v>8035</v>
      </c>
      <c r="F9769" s="2">
        <v>93161504</v>
      </c>
      <c r="G9769" s="2" t="s">
        <v>330</v>
      </c>
      <c r="H9769" s="2">
        <v>2</v>
      </c>
      <c r="I9769" s="2">
        <v>11</v>
      </c>
      <c r="J9769" s="2">
        <v>10</v>
      </c>
      <c r="K9769" s="2">
        <v>1</v>
      </c>
      <c r="L9769" s="3">
        <v>2520000</v>
      </c>
      <c r="M9769" s="2" t="s">
        <v>20</v>
      </c>
      <c r="N9769" s="4" t="s">
        <v>21</v>
      </c>
    </row>
    <row r="9770" spans="1:14" x14ac:dyDescent="0.25">
      <c r="A9770" s="1" t="s">
        <v>364</v>
      </c>
      <c r="B9770" s="2" t="s">
        <v>278</v>
      </c>
      <c r="C9770" s="2" t="s">
        <v>279</v>
      </c>
      <c r="D9770" s="2" t="s">
        <v>280</v>
      </c>
      <c r="E9770" s="2" t="s">
        <v>8036</v>
      </c>
      <c r="F9770" s="2">
        <v>93161504</v>
      </c>
      <c r="G9770" s="2" t="s">
        <v>330</v>
      </c>
      <c r="H9770" s="2">
        <v>2</v>
      </c>
      <c r="I9770" s="2">
        <v>11</v>
      </c>
      <c r="J9770" s="2">
        <v>10</v>
      </c>
      <c r="K9770" s="2">
        <v>1</v>
      </c>
      <c r="L9770" s="3">
        <v>1050000</v>
      </c>
      <c r="M9770" s="2" t="s">
        <v>20</v>
      </c>
      <c r="N9770" s="4" t="s">
        <v>21</v>
      </c>
    </row>
    <row r="9771" spans="1:14" x14ac:dyDescent="0.25">
      <c r="A9771" s="1" t="s">
        <v>364</v>
      </c>
      <c r="B9771" s="2" t="s">
        <v>113</v>
      </c>
      <c r="C9771" s="2" t="s">
        <v>113</v>
      </c>
      <c r="D9771" s="2" t="s">
        <v>114</v>
      </c>
      <c r="E9771" s="2" t="s">
        <v>8037</v>
      </c>
      <c r="F9771" s="2">
        <v>27111503</v>
      </c>
      <c r="G9771" s="2" t="s">
        <v>490</v>
      </c>
      <c r="H9771" s="2">
        <v>1</v>
      </c>
      <c r="I9771" s="2">
        <v>2</v>
      </c>
      <c r="J9771" s="2">
        <v>10</v>
      </c>
      <c r="K9771" s="2">
        <v>8</v>
      </c>
      <c r="L9771" s="3">
        <v>55840</v>
      </c>
      <c r="M9771" s="2" t="s">
        <v>17382</v>
      </c>
      <c r="N9771" s="4" t="s">
        <v>21</v>
      </c>
    </row>
    <row r="9772" spans="1:14" x14ac:dyDescent="0.25">
      <c r="A9772" s="1" t="s">
        <v>364</v>
      </c>
      <c r="B9772" s="2" t="s">
        <v>103</v>
      </c>
      <c r="C9772" s="2" t="s">
        <v>104</v>
      </c>
      <c r="D9772" s="2" t="s">
        <v>105</v>
      </c>
      <c r="E9772" s="2" t="s">
        <v>8038</v>
      </c>
      <c r="F9772" s="2">
        <v>44121701</v>
      </c>
      <c r="G9772" s="2" t="s">
        <v>490</v>
      </c>
      <c r="H9772" s="2">
        <v>1</v>
      </c>
      <c r="I9772" s="2">
        <v>2</v>
      </c>
      <c r="J9772" s="2">
        <v>10</v>
      </c>
      <c r="K9772" s="2">
        <v>267</v>
      </c>
      <c r="L9772" s="3">
        <v>267000</v>
      </c>
      <c r="M9772" s="2" t="s">
        <v>0</v>
      </c>
      <c r="N9772" s="4" t="s">
        <v>21</v>
      </c>
    </row>
    <row r="9773" spans="1:14" x14ac:dyDescent="0.25">
      <c r="A9773" s="1" t="s">
        <v>364</v>
      </c>
      <c r="B9773" s="2" t="s">
        <v>86</v>
      </c>
      <c r="C9773" s="2" t="s">
        <v>246</v>
      </c>
      <c r="D9773" s="2" t="s">
        <v>247</v>
      </c>
      <c r="E9773" s="2" t="s">
        <v>8039</v>
      </c>
      <c r="F9773" s="2">
        <v>24111503</v>
      </c>
      <c r="G9773" s="2" t="s">
        <v>490</v>
      </c>
      <c r="H9773" s="2">
        <v>1</v>
      </c>
      <c r="I9773" s="2">
        <v>2</v>
      </c>
      <c r="J9773" s="2">
        <v>10</v>
      </c>
      <c r="K9773" s="2">
        <v>7</v>
      </c>
      <c r="L9773" s="3">
        <v>131530</v>
      </c>
      <c r="M9773" s="2" t="s">
        <v>0</v>
      </c>
      <c r="N9773" s="4" t="s">
        <v>21</v>
      </c>
    </row>
    <row r="9774" spans="1:14" x14ac:dyDescent="0.25">
      <c r="A9774" s="1" t="s">
        <v>364</v>
      </c>
      <c r="B9774" s="2" t="s">
        <v>86</v>
      </c>
      <c r="C9774" s="2" t="s">
        <v>93</v>
      </c>
      <c r="D9774" s="2" t="s">
        <v>94</v>
      </c>
      <c r="E9774" s="2" t="s">
        <v>8040</v>
      </c>
      <c r="F9774" s="2">
        <v>44122019</v>
      </c>
      <c r="G9774" s="2" t="s">
        <v>490</v>
      </c>
      <c r="H9774" s="2">
        <v>1</v>
      </c>
      <c r="I9774" s="2">
        <v>2</v>
      </c>
      <c r="J9774" s="2">
        <v>10</v>
      </c>
      <c r="K9774" s="2">
        <v>52</v>
      </c>
      <c r="L9774" s="3">
        <v>384800</v>
      </c>
      <c r="M9774" s="2" t="s">
        <v>0</v>
      </c>
      <c r="N9774" s="4" t="s">
        <v>21</v>
      </c>
    </row>
    <row r="9775" spans="1:14" x14ac:dyDescent="0.25">
      <c r="A9775" s="1" t="s">
        <v>364</v>
      </c>
      <c r="B9775" s="2" t="s">
        <v>103</v>
      </c>
      <c r="C9775" s="2" t="s">
        <v>104</v>
      </c>
      <c r="D9775" s="2" t="s">
        <v>105</v>
      </c>
      <c r="E9775" s="2" t="s">
        <v>3351</v>
      </c>
      <c r="F9775" s="2">
        <v>44111912</v>
      </c>
      <c r="G9775" s="2" t="s">
        <v>490</v>
      </c>
      <c r="H9775" s="2">
        <v>1</v>
      </c>
      <c r="I9775" s="2">
        <v>2</v>
      </c>
      <c r="J9775" s="2">
        <v>10</v>
      </c>
      <c r="K9775" s="2">
        <v>30</v>
      </c>
      <c r="L9775" s="3">
        <v>55680</v>
      </c>
      <c r="M9775" s="2" t="s">
        <v>0</v>
      </c>
      <c r="N9775" s="4" t="s">
        <v>21</v>
      </c>
    </row>
    <row r="9776" spans="1:14" x14ac:dyDescent="0.25">
      <c r="A9776" s="1" t="s">
        <v>364</v>
      </c>
      <c r="B9776" s="2" t="s">
        <v>103</v>
      </c>
      <c r="C9776" s="2" t="s">
        <v>104</v>
      </c>
      <c r="D9776" s="2" t="s">
        <v>105</v>
      </c>
      <c r="E9776" s="2" t="s">
        <v>8041</v>
      </c>
      <c r="F9776" s="2">
        <v>44121706</v>
      </c>
      <c r="G9776" s="2" t="s">
        <v>490</v>
      </c>
      <c r="H9776" s="2">
        <v>1</v>
      </c>
      <c r="I9776" s="2">
        <v>2</v>
      </c>
      <c r="J9776" s="2">
        <v>10</v>
      </c>
      <c r="K9776" s="2">
        <v>15</v>
      </c>
      <c r="L9776" s="3">
        <v>123600</v>
      </c>
      <c r="M9776" s="2" t="s">
        <v>0</v>
      </c>
      <c r="N9776" s="4" t="s">
        <v>21</v>
      </c>
    </row>
    <row r="9777" spans="1:14" x14ac:dyDescent="0.25">
      <c r="A9777" s="1" t="s">
        <v>364</v>
      </c>
      <c r="B9777" s="2" t="s">
        <v>63</v>
      </c>
      <c r="C9777" s="2" t="s">
        <v>64</v>
      </c>
      <c r="D9777" s="2" t="s">
        <v>65</v>
      </c>
      <c r="E9777" s="2" t="s">
        <v>8042</v>
      </c>
      <c r="F9777" s="2">
        <v>44122000</v>
      </c>
      <c r="G9777" s="2" t="s">
        <v>490</v>
      </c>
      <c r="H9777" s="2">
        <v>1</v>
      </c>
      <c r="I9777" s="2">
        <v>2</v>
      </c>
      <c r="J9777" s="2">
        <v>10</v>
      </c>
      <c r="K9777" s="2">
        <v>900</v>
      </c>
      <c r="L9777" s="3">
        <v>4284000</v>
      </c>
      <c r="M9777" s="2" t="s">
        <v>0</v>
      </c>
      <c r="N9777" s="4" t="s">
        <v>21</v>
      </c>
    </row>
    <row r="9778" spans="1:14" x14ac:dyDescent="0.25">
      <c r="A9778" s="1" t="s">
        <v>364</v>
      </c>
      <c r="B9778" s="2" t="s">
        <v>63</v>
      </c>
      <c r="C9778" s="2" t="s">
        <v>64</v>
      </c>
      <c r="D9778" s="2" t="s">
        <v>65</v>
      </c>
      <c r="E9778" s="2" t="s">
        <v>8043</v>
      </c>
      <c r="F9778" s="2">
        <v>44122003</v>
      </c>
      <c r="G9778" s="2" t="s">
        <v>490</v>
      </c>
      <c r="H9778" s="2">
        <v>1</v>
      </c>
      <c r="I9778" s="2">
        <v>2</v>
      </c>
      <c r="J9778" s="2">
        <v>10</v>
      </c>
      <c r="K9778" s="2">
        <v>838</v>
      </c>
      <c r="L9778" s="3">
        <v>1615664</v>
      </c>
      <c r="M9778" s="2" t="s">
        <v>0</v>
      </c>
      <c r="N9778" s="4" t="s">
        <v>21</v>
      </c>
    </row>
    <row r="9779" spans="1:14" x14ac:dyDescent="0.25">
      <c r="A9779" s="1" t="s">
        <v>364</v>
      </c>
      <c r="B9779" s="2" t="s">
        <v>63</v>
      </c>
      <c r="C9779" s="2" t="s">
        <v>64</v>
      </c>
      <c r="D9779" s="2" t="s">
        <v>65</v>
      </c>
      <c r="E9779" s="2" t="s">
        <v>8044</v>
      </c>
      <c r="F9779" s="2">
        <v>44122003</v>
      </c>
      <c r="G9779" s="2" t="s">
        <v>490</v>
      </c>
      <c r="H9779" s="2">
        <v>1</v>
      </c>
      <c r="I9779" s="2">
        <v>2</v>
      </c>
      <c r="J9779" s="2">
        <v>10</v>
      </c>
      <c r="K9779" s="2">
        <v>52</v>
      </c>
      <c r="L9779" s="3">
        <v>347152</v>
      </c>
      <c r="M9779" s="2" t="s">
        <v>0</v>
      </c>
      <c r="N9779" s="4" t="s">
        <v>21</v>
      </c>
    </row>
    <row r="9780" spans="1:14" x14ac:dyDescent="0.25">
      <c r="A9780" s="1" t="s">
        <v>364</v>
      </c>
      <c r="B9780" s="2" t="s">
        <v>86</v>
      </c>
      <c r="C9780" s="2" t="s">
        <v>93</v>
      </c>
      <c r="D9780" s="2" t="s">
        <v>94</v>
      </c>
      <c r="E9780" s="2" t="s">
        <v>8045</v>
      </c>
      <c r="F9780" s="2">
        <v>44122003</v>
      </c>
      <c r="G9780" s="2" t="s">
        <v>490</v>
      </c>
      <c r="H9780" s="2">
        <v>1</v>
      </c>
      <c r="I9780" s="2">
        <v>2</v>
      </c>
      <c r="J9780" s="2">
        <v>10</v>
      </c>
      <c r="K9780" s="2">
        <v>115</v>
      </c>
      <c r="L9780" s="3">
        <v>299690</v>
      </c>
      <c r="M9780" s="2" t="s">
        <v>0</v>
      </c>
      <c r="N9780" s="4" t="s">
        <v>21</v>
      </c>
    </row>
    <row r="9781" spans="1:14" x14ac:dyDescent="0.25">
      <c r="A9781" s="1" t="s">
        <v>364</v>
      </c>
      <c r="B9781" s="2" t="s">
        <v>63</v>
      </c>
      <c r="C9781" s="2" t="s">
        <v>64</v>
      </c>
      <c r="D9781" s="2" t="s">
        <v>65</v>
      </c>
      <c r="E9781" s="2" t="s">
        <v>8046</v>
      </c>
      <c r="F9781" s="2">
        <v>44122003</v>
      </c>
      <c r="G9781" s="2" t="s">
        <v>490</v>
      </c>
      <c r="H9781" s="2">
        <v>1</v>
      </c>
      <c r="I9781" s="2">
        <v>2</v>
      </c>
      <c r="J9781" s="2">
        <v>10</v>
      </c>
      <c r="K9781" s="2">
        <v>50</v>
      </c>
      <c r="L9781" s="3">
        <v>50000</v>
      </c>
      <c r="M9781" s="2" t="s">
        <v>0</v>
      </c>
      <c r="N9781" s="4" t="s">
        <v>21</v>
      </c>
    </row>
    <row r="9782" spans="1:14" x14ac:dyDescent="0.25">
      <c r="A9782" s="1" t="s">
        <v>364</v>
      </c>
      <c r="B9782" s="2" t="s">
        <v>113</v>
      </c>
      <c r="C9782" s="2" t="s">
        <v>113</v>
      </c>
      <c r="D9782" s="2" t="s">
        <v>114</v>
      </c>
      <c r="E9782" s="2" t="s">
        <v>8047</v>
      </c>
      <c r="F9782" s="2">
        <v>27111702</v>
      </c>
      <c r="G9782" s="2" t="s">
        <v>490</v>
      </c>
      <c r="H9782" s="2">
        <v>3</v>
      </c>
      <c r="I9782" s="2">
        <v>6</v>
      </c>
      <c r="J9782" s="2">
        <v>10</v>
      </c>
      <c r="K9782" s="2">
        <v>5</v>
      </c>
      <c r="L9782" s="3">
        <v>189210</v>
      </c>
      <c r="M9782" s="2" t="s">
        <v>0</v>
      </c>
      <c r="N9782" s="4" t="s">
        <v>21</v>
      </c>
    </row>
    <row r="9783" spans="1:14" x14ac:dyDescent="0.25">
      <c r="A9783" s="1" t="s">
        <v>364</v>
      </c>
      <c r="B9783" s="2" t="s">
        <v>63</v>
      </c>
      <c r="C9783" s="2" t="s">
        <v>64</v>
      </c>
      <c r="D9783" s="2" t="s">
        <v>65</v>
      </c>
      <c r="E9783" s="2" t="s">
        <v>8048</v>
      </c>
      <c r="F9783" s="2">
        <v>14111519</v>
      </c>
      <c r="G9783" s="2" t="s">
        <v>490</v>
      </c>
      <c r="H9783" s="2">
        <v>1</v>
      </c>
      <c r="I9783" s="2">
        <v>2</v>
      </c>
      <c r="J9783" s="2">
        <v>10</v>
      </c>
      <c r="K9783" s="2">
        <v>56</v>
      </c>
      <c r="L9783" s="3">
        <v>152880</v>
      </c>
      <c r="M9783" s="2" t="s">
        <v>0</v>
      </c>
      <c r="N9783" s="4" t="s">
        <v>21</v>
      </c>
    </row>
    <row r="9784" spans="1:14" x14ac:dyDescent="0.25">
      <c r="A9784" s="1" t="s">
        <v>364</v>
      </c>
      <c r="B9784" s="2" t="s">
        <v>63</v>
      </c>
      <c r="C9784" s="2" t="s">
        <v>64</v>
      </c>
      <c r="D9784" s="2" t="s">
        <v>65</v>
      </c>
      <c r="E9784" s="2" t="s">
        <v>8049</v>
      </c>
      <c r="F9784" s="2">
        <v>14111519</v>
      </c>
      <c r="G9784" s="2" t="s">
        <v>490</v>
      </c>
      <c r="H9784" s="2">
        <v>1</v>
      </c>
      <c r="I9784" s="2">
        <v>2</v>
      </c>
      <c r="J9784" s="2">
        <v>10</v>
      </c>
      <c r="K9784" s="2">
        <v>42</v>
      </c>
      <c r="L9784" s="3">
        <v>114660</v>
      </c>
      <c r="M9784" s="2" t="s">
        <v>0</v>
      </c>
      <c r="N9784" s="4" t="s">
        <v>21</v>
      </c>
    </row>
    <row r="9785" spans="1:14" x14ac:dyDescent="0.25">
      <c r="A9785" s="1" t="s">
        <v>364</v>
      </c>
      <c r="B9785" s="2" t="s">
        <v>63</v>
      </c>
      <c r="C9785" s="2" t="s">
        <v>64</v>
      </c>
      <c r="D9785" s="2" t="s">
        <v>65</v>
      </c>
      <c r="E9785" s="2" t="s">
        <v>8050</v>
      </c>
      <c r="F9785" s="2">
        <v>14111519</v>
      </c>
      <c r="G9785" s="2" t="s">
        <v>490</v>
      </c>
      <c r="H9785" s="2">
        <v>1</v>
      </c>
      <c r="I9785" s="2">
        <v>2</v>
      </c>
      <c r="J9785" s="2">
        <v>10</v>
      </c>
      <c r="K9785" s="2">
        <v>100</v>
      </c>
      <c r="L9785" s="3">
        <v>295100</v>
      </c>
      <c r="M9785" s="2" t="s">
        <v>0</v>
      </c>
      <c r="N9785" s="4" t="s">
        <v>21</v>
      </c>
    </row>
    <row r="9786" spans="1:14" x14ac:dyDescent="0.25">
      <c r="A9786" s="1" t="s">
        <v>364</v>
      </c>
      <c r="B9786" s="2" t="s">
        <v>63</v>
      </c>
      <c r="C9786" s="2" t="s">
        <v>64</v>
      </c>
      <c r="D9786" s="2" t="s">
        <v>65</v>
      </c>
      <c r="E9786" s="2" t="s">
        <v>8051</v>
      </c>
      <c r="F9786" s="2">
        <v>14111519</v>
      </c>
      <c r="G9786" s="2" t="s">
        <v>490</v>
      </c>
      <c r="H9786" s="2">
        <v>1</v>
      </c>
      <c r="I9786" s="2">
        <v>2</v>
      </c>
      <c r="J9786" s="2">
        <v>10</v>
      </c>
      <c r="K9786" s="2">
        <v>4</v>
      </c>
      <c r="L9786" s="3">
        <v>441348</v>
      </c>
      <c r="M9786" s="2" t="s">
        <v>0</v>
      </c>
      <c r="N9786" s="4" t="s">
        <v>21</v>
      </c>
    </row>
    <row r="9787" spans="1:14" x14ac:dyDescent="0.25">
      <c r="A9787" s="1" t="s">
        <v>364</v>
      </c>
      <c r="B9787" s="2" t="s">
        <v>63</v>
      </c>
      <c r="C9787" s="2" t="s">
        <v>64</v>
      </c>
      <c r="D9787" s="2" t="s">
        <v>65</v>
      </c>
      <c r="E9787" s="2" t="s">
        <v>8052</v>
      </c>
      <c r="F9787" s="2">
        <v>14111519</v>
      </c>
      <c r="G9787" s="2" t="s">
        <v>490</v>
      </c>
      <c r="H9787" s="2">
        <v>1</v>
      </c>
      <c r="I9787" s="2">
        <v>2</v>
      </c>
      <c r="J9787" s="2">
        <v>10</v>
      </c>
      <c r="K9787" s="2">
        <v>30</v>
      </c>
      <c r="L9787" s="3">
        <v>78000</v>
      </c>
      <c r="M9787" s="2" t="s">
        <v>0</v>
      </c>
      <c r="N9787" s="4" t="s">
        <v>21</v>
      </c>
    </row>
    <row r="9788" spans="1:14" x14ac:dyDescent="0.25">
      <c r="A9788" s="1" t="s">
        <v>364</v>
      </c>
      <c r="B9788" s="2" t="s">
        <v>63</v>
      </c>
      <c r="C9788" s="2" t="s">
        <v>64</v>
      </c>
      <c r="D9788" s="2" t="s">
        <v>65</v>
      </c>
      <c r="E9788" s="2" t="s">
        <v>8053</v>
      </c>
      <c r="F9788" s="2">
        <v>31201512</v>
      </c>
      <c r="G9788" s="2" t="s">
        <v>490</v>
      </c>
      <c r="H9788" s="2">
        <v>1</v>
      </c>
      <c r="I9788" s="2">
        <v>2</v>
      </c>
      <c r="J9788" s="2">
        <v>10</v>
      </c>
      <c r="K9788" s="2">
        <v>95</v>
      </c>
      <c r="L9788" s="3">
        <v>183160</v>
      </c>
      <c r="M9788" s="2" t="s">
        <v>0</v>
      </c>
      <c r="N9788" s="4" t="s">
        <v>21</v>
      </c>
    </row>
    <row r="9789" spans="1:14" x14ac:dyDescent="0.25">
      <c r="A9789" s="1" t="s">
        <v>364</v>
      </c>
      <c r="B9789" s="2" t="s">
        <v>63</v>
      </c>
      <c r="C9789" s="2" t="s">
        <v>64</v>
      </c>
      <c r="D9789" s="2" t="s">
        <v>65</v>
      </c>
      <c r="E9789" s="2" t="s">
        <v>18606</v>
      </c>
      <c r="F9789" s="2">
        <v>31201503</v>
      </c>
      <c r="G9789" s="2" t="s">
        <v>490</v>
      </c>
      <c r="H9789" s="2">
        <v>1</v>
      </c>
      <c r="I9789" s="2">
        <v>2</v>
      </c>
      <c r="J9789" s="2">
        <v>10</v>
      </c>
      <c r="K9789" s="2">
        <v>104</v>
      </c>
      <c r="L9789" s="3">
        <v>457600</v>
      </c>
      <c r="M9789" s="2" t="s">
        <v>0</v>
      </c>
      <c r="N9789" s="4" t="s">
        <v>21</v>
      </c>
    </row>
    <row r="9790" spans="1:14" x14ac:dyDescent="0.25">
      <c r="A9790" s="1" t="s">
        <v>364</v>
      </c>
      <c r="B9790" s="2" t="s">
        <v>63</v>
      </c>
      <c r="C9790" s="2" t="s">
        <v>64</v>
      </c>
      <c r="D9790" s="2" t="s">
        <v>65</v>
      </c>
      <c r="E9790" s="2" t="s">
        <v>8054</v>
      </c>
      <c r="F9790" s="2">
        <v>31201503</v>
      </c>
      <c r="G9790" s="2" t="s">
        <v>490</v>
      </c>
      <c r="H9790" s="2">
        <v>1</v>
      </c>
      <c r="I9790" s="2">
        <v>2</v>
      </c>
      <c r="J9790" s="2">
        <v>10</v>
      </c>
      <c r="K9790" s="2">
        <v>49</v>
      </c>
      <c r="L9790" s="3">
        <v>483385</v>
      </c>
      <c r="M9790" s="2" t="s">
        <v>0</v>
      </c>
      <c r="N9790" s="4" t="s">
        <v>21</v>
      </c>
    </row>
    <row r="9791" spans="1:14" x14ac:dyDescent="0.25">
      <c r="A9791" s="1" t="s">
        <v>364</v>
      </c>
      <c r="B9791" s="2" t="s">
        <v>76</v>
      </c>
      <c r="C9791" s="2" t="s">
        <v>83</v>
      </c>
      <c r="D9791" s="2" t="s">
        <v>84</v>
      </c>
      <c r="E9791" s="2" t="s">
        <v>8055</v>
      </c>
      <c r="F9791" s="2">
        <v>31201610</v>
      </c>
      <c r="G9791" s="2" t="s">
        <v>490</v>
      </c>
      <c r="H9791" s="2">
        <v>1</v>
      </c>
      <c r="I9791" s="2">
        <v>2</v>
      </c>
      <c r="J9791" s="2">
        <v>10</v>
      </c>
      <c r="K9791" s="2">
        <v>30</v>
      </c>
      <c r="L9791" s="3">
        <v>156000</v>
      </c>
      <c r="M9791" s="2" t="s">
        <v>0</v>
      </c>
      <c r="N9791" s="4" t="s">
        <v>21</v>
      </c>
    </row>
    <row r="9792" spans="1:14" x14ac:dyDescent="0.25">
      <c r="A9792" s="1" t="s">
        <v>364</v>
      </c>
      <c r="B9792" s="2" t="s">
        <v>32</v>
      </c>
      <c r="C9792" s="2" t="s">
        <v>909</v>
      </c>
      <c r="D9792" s="2" t="s">
        <v>17909</v>
      </c>
      <c r="E9792" s="2" t="s">
        <v>8056</v>
      </c>
      <c r="F9792" s="2">
        <v>44102501</v>
      </c>
      <c r="G9792" s="2" t="s">
        <v>490</v>
      </c>
      <c r="H9792" s="2">
        <v>1</v>
      </c>
      <c r="I9792" s="2">
        <v>2</v>
      </c>
      <c r="J9792" s="2">
        <v>10</v>
      </c>
      <c r="K9792" s="2">
        <v>1</v>
      </c>
      <c r="L9792" s="3">
        <v>1498329</v>
      </c>
      <c r="M9792" s="2" t="s">
        <v>0</v>
      </c>
      <c r="N9792" s="4" t="s">
        <v>21</v>
      </c>
    </row>
    <row r="9793" spans="1:14" x14ac:dyDescent="0.25">
      <c r="A9793" s="1" t="s">
        <v>364</v>
      </c>
      <c r="B9793" s="2" t="s">
        <v>122</v>
      </c>
      <c r="C9793" s="2" t="s">
        <v>123</v>
      </c>
      <c r="D9793" s="2" t="s">
        <v>124</v>
      </c>
      <c r="E9793" s="2" t="s">
        <v>8057</v>
      </c>
      <c r="F9793" s="2">
        <v>44121600</v>
      </c>
      <c r="G9793" s="2" t="s">
        <v>490</v>
      </c>
      <c r="H9793" s="2">
        <v>1</v>
      </c>
      <c r="I9793" s="2">
        <v>2</v>
      </c>
      <c r="J9793" s="2">
        <v>10</v>
      </c>
      <c r="K9793" s="2">
        <v>4</v>
      </c>
      <c r="L9793" s="3">
        <v>52884</v>
      </c>
      <c r="M9793" s="2" t="s">
        <v>0</v>
      </c>
      <c r="N9793" s="4" t="s">
        <v>21</v>
      </c>
    </row>
    <row r="9794" spans="1:14" x14ac:dyDescent="0.25">
      <c r="A9794" s="1" t="s">
        <v>364</v>
      </c>
      <c r="B9794" s="2" t="s">
        <v>113</v>
      </c>
      <c r="C9794" s="2" t="s">
        <v>113</v>
      </c>
      <c r="D9794" s="2" t="s">
        <v>114</v>
      </c>
      <c r="E9794" s="2" t="s">
        <v>8058</v>
      </c>
      <c r="F9794" s="2">
        <v>44122107</v>
      </c>
      <c r="G9794" s="2" t="s">
        <v>490</v>
      </c>
      <c r="H9794" s="2">
        <v>1</v>
      </c>
      <c r="I9794" s="2">
        <v>2</v>
      </c>
      <c r="J9794" s="2">
        <v>10</v>
      </c>
      <c r="K9794" s="2">
        <v>6</v>
      </c>
      <c r="L9794" s="3">
        <v>18564</v>
      </c>
      <c r="M9794" s="2" t="s">
        <v>0</v>
      </c>
      <c r="N9794" s="4" t="s">
        <v>21</v>
      </c>
    </row>
    <row r="9795" spans="1:14" x14ac:dyDescent="0.25">
      <c r="A9795" s="1" t="s">
        <v>364</v>
      </c>
      <c r="B9795" s="2" t="s">
        <v>122</v>
      </c>
      <c r="C9795" s="2" t="s">
        <v>123</v>
      </c>
      <c r="D9795" s="2" t="s">
        <v>124</v>
      </c>
      <c r="E9795" s="2" t="s">
        <v>8059</v>
      </c>
      <c r="F9795" s="2">
        <v>60121301</v>
      </c>
      <c r="G9795" s="2" t="s">
        <v>490</v>
      </c>
      <c r="H9795" s="2">
        <v>1</v>
      </c>
      <c r="I9795" s="2">
        <v>2</v>
      </c>
      <c r="J9795" s="2">
        <v>10</v>
      </c>
      <c r="K9795" s="2">
        <v>1</v>
      </c>
      <c r="L9795" s="3">
        <v>72800</v>
      </c>
      <c r="M9795" s="2" t="s">
        <v>0</v>
      </c>
      <c r="N9795" s="4" t="s">
        <v>21</v>
      </c>
    </row>
    <row r="9796" spans="1:14" x14ac:dyDescent="0.25">
      <c r="A9796" s="1" t="s">
        <v>364</v>
      </c>
      <c r="B9796" s="2" t="s">
        <v>122</v>
      </c>
      <c r="C9796" s="2" t="s">
        <v>123</v>
      </c>
      <c r="D9796" s="2" t="s">
        <v>124</v>
      </c>
      <c r="E9796" s="2" t="s">
        <v>8060</v>
      </c>
      <c r="F9796" s="2">
        <v>44121600</v>
      </c>
      <c r="G9796" s="2" t="s">
        <v>490</v>
      </c>
      <c r="H9796" s="2">
        <v>1</v>
      </c>
      <c r="I9796" s="2">
        <v>2</v>
      </c>
      <c r="J9796" s="2">
        <v>10</v>
      </c>
      <c r="K9796" s="2">
        <v>14</v>
      </c>
      <c r="L9796" s="3">
        <v>33600</v>
      </c>
      <c r="M9796" s="2" t="s">
        <v>0</v>
      </c>
      <c r="N9796" s="4" t="s">
        <v>21</v>
      </c>
    </row>
    <row r="9797" spans="1:14" x14ac:dyDescent="0.25">
      <c r="A9797" s="1" t="s">
        <v>364</v>
      </c>
      <c r="B9797" s="2" t="s">
        <v>113</v>
      </c>
      <c r="C9797" s="2" t="s">
        <v>113</v>
      </c>
      <c r="D9797" s="2" t="s">
        <v>114</v>
      </c>
      <c r="E9797" s="2" t="s">
        <v>8061</v>
      </c>
      <c r="F9797" s="2">
        <v>27111702</v>
      </c>
      <c r="G9797" s="2" t="s">
        <v>490</v>
      </c>
      <c r="H9797" s="2">
        <v>3</v>
      </c>
      <c r="I9797" s="2">
        <v>6</v>
      </c>
      <c r="J9797" s="2">
        <v>10</v>
      </c>
      <c r="K9797" s="2">
        <v>5</v>
      </c>
      <c r="L9797" s="3">
        <v>577745</v>
      </c>
      <c r="M9797" s="2" t="s">
        <v>0</v>
      </c>
      <c r="N9797" s="4" t="s">
        <v>21</v>
      </c>
    </row>
    <row r="9798" spans="1:14" x14ac:dyDescent="0.25">
      <c r="A9798" s="1" t="s">
        <v>364</v>
      </c>
      <c r="B9798" s="2" t="s">
        <v>28</v>
      </c>
      <c r="C9798" s="2" t="s">
        <v>29</v>
      </c>
      <c r="D9798" s="2" t="s">
        <v>30</v>
      </c>
      <c r="E9798" s="2" t="s">
        <v>8062</v>
      </c>
      <c r="F9798" s="2">
        <v>40101701</v>
      </c>
      <c r="G9798" s="2" t="s">
        <v>490</v>
      </c>
      <c r="H9798" s="2">
        <v>2</v>
      </c>
      <c r="I9798" s="2">
        <v>3</v>
      </c>
      <c r="J9798" s="2">
        <v>10</v>
      </c>
      <c r="K9798" s="2">
        <v>8</v>
      </c>
      <c r="L9798" s="3">
        <v>21668320</v>
      </c>
      <c r="M9798" s="2" t="s">
        <v>0</v>
      </c>
      <c r="N9798" s="4" t="s">
        <v>21</v>
      </c>
    </row>
    <row r="9799" spans="1:14" x14ac:dyDescent="0.25">
      <c r="A9799" s="1" t="s">
        <v>364</v>
      </c>
      <c r="B9799" s="2" t="s">
        <v>529</v>
      </c>
      <c r="C9799" s="2" t="s">
        <v>882</v>
      </c>
      <c r="D9799" s="2" t="s">
        <v>17907</v>
      </c>
      <c r="E9799" s="2" t="s">
        <v>8063</v>
      </c>
      <c r="F9799" s="2">
        <v>48101716</v>
      </c>
      <c r="G9799" s="2" t="s">
        <v>490</v>
      </c>
      <c r="H9799" s="2">
        <v>3</v>
      </c>
      <c r="I9799" s="2">
        <v>3</v>
      </c>
      <c r="J9799" s="2">
        <v>10</v>
      </c>
      <c r="K9799" s="2">
        <v>7</v>
      </c>
      <c r="L9799" s="3">
        <v>17136000.999999978</v>
      </c>
      <c r="M9799" s="2" t="s">
        <v>0</v>
      </c>
      <c r="N9799" s="4" t="s">
        <v>21</v>
      </c>
    </row>
    <row r="9800" spans="1:14" x14ac:dyDescent="0.25">
      <c r="A9800" s="1" t="s">
        <v>364</v>
      </c>
      <c r="B9800" s="2" t="s">
        <v>181</v>
      </c>
      <c r="C9800" s="2" t="s">
        <v>2889</v>
      </c>
      <c r="D9800" s="2" t="s">
        <v>17981</v>
      </c>
      <c r="E9800" s="2" t="s">
        <v>8064</v>
      </c>
      <c r="F9800" s="2">
        <v>70111706</v>
      </c>
      <c r="G9800" s="2" t="s">
        <v>496</v>
      </c>
      <c r="H9800" s="2">
        <v>1</v>
      </c>
      <c r="I9800" s="2">
        <v>12</v>
      </c>
      <c r="J9800" s="2">
        <v>10</v>
      </c>
      <c r="K9800" s="2">
        <v>1</v>
      </c>
      <c r="L9800" s="3">
        <v>9000000</v>
      </c>
      <c r="M9800" s="2" t="s">
        <v>20</v>
      </c>
      <c r="N9800" s="4" t="s">
        <v>17385</v>
      </c>
    </row>
    <row r="9801" spans="1:14" x14ac:dyDescent="0.25">
      <c r="A9801" s="1" t="s">
        <v>364</v>
      </c>
      <c r="B9801" s="2" t="s">
        <v>189</v>
      </c>
      <c r="C9801" s="2" t="s">
        <v>2639</v>
      </c>
      <c r="D9801" s="2" t="s">
        <v>17963</v>
      </c>
      <c r="E9801" s="2" t="s">
        <v>8065</v>
      </c>
      <c r="F9801" s="2">
        <v>76121701</v>
      </c>
      <c r="G9801" s="2" t="s">
        <v>496</v>
      </c>
      <c r="H9801" s="2">
        <v>2</v>
      </c>
      <c r="I9801" s="2">
        <v>4</v>
      </c>
      <c r="J9801" s="2">
        <v>10</v>
      </c>
      <c r="K9801" s="2">
        <v>1</v>
      </c>
      <c r="L9801" s="3">
        <v>8000000</v>
      </c>
      <c r="M9801" s="2" t="s">
        <v>20</v>
      </c>
      <c r="N9801" s="4" t="s">
        <v>17385</v>
      </c>
    </row>
    <row r="9802" spans="1:14" x14ac:dyDescent="0.25">
      <c r="A9802" s="1" t="s">
        <v>364</v>
      </c>
      <c r="B9802" s="2" t="s">
        <v>63</v>
      </c>
      <c r="C9802" s="2" t="s">
        <v>64</v>
      </c>
      <c r="D9802" s="2" t="s">
        <v>65</v>
      </c>
      <c r="E9802" s="2" t="s">
        <v>8066</v>
      </c>
      <c r="F9802" s="2">
        <v>14111500</v>
      </c>
      <c r="G9802" s="2" t="s">
        <v>490</v>
      </c>
      <c r="H9802" s="2">
        <v>1</v>
      </c>
      <c r="I9802" s="2">
        <v>2</v>
      </c>
      <c r="J9802" s="2">
        <v>10</v>
      </c>
      <c r="K9802" s="2">
        <v>9</v>
      </c>
      <c r="L9802" s="3">
        <v>109026</v>
      </c>
      <c r="M9802" s="2" t="s">
        <v>0</v>
      </c>
      <c r="N9802" s="4" t="s">
        <v>21</v>
      </c>
    </row>
    <row r="9803" spans="1:14" x14ac:dyDescent="0.25">
      <c r="A9803" s="1" t="s">
        <v>364</v>
      </c>
      <c r="B9803" s="2" t="s">
        <v>340</v>
      </c>
      <c r="C9803" s="2" t="s">
        <v>341</v>
      </c>
      <c r="D9803" s="2" t="s">
        <v>342</v>
      </c>
      <c r="E9803" s="2" t="s">
        <v>8067</v>
      </c>
      <c r="F9803" s="2">
        <v>86131702</v>
      </c>
      <c r="G9803" s="2" t="s">
        <v>19</v>
      </c>
      <c r="H9803" s="2">
        <v>2</v>
      </c>
      <c r="I9803" s="2">
        <v>6</v>
      </c>
      <c r="J9803" s="2">
        <v>10</v>
      </c>
      <c r="K9803" s="2">
        <v>1</v>
      </c>
      <c r="L9803" s="3">
        <v>24041380</v>
      </c>
      <c r="M9803" s="2" t="s">
        <v>20</v>
      </c>
      <c r="N9803" s="4" t="s">
        <v>17385</v>
      </c>
    </row>
    <row r="9804" spans="1:14" x14ac:dyDescent="0.25">
      <c r="A9804" s="1" t="s">
        <v>364</v>
      </c>
      <c r="B9804" s="2" t="s">
        <v>63</v>
      </c>
      <c r="C9804" s="2" t="s">
        <v>64</v>
      </c>
      <c r="D9804" s="2" t="s">
        <v>65</v>
      </c>
      <c r="E9804" s="2" t="s">
        <v>8068</v>
      </c>
      <c r="F9804" s="2">
        <v>14111507</v>
      </c>
      <c r="G9804" s="2" t="s">
        <v>490</v>
      </c>
      <c r="H9804" s="2">
        <v>1</v>
      </c>
      <c r="I9804" s="2">
        <v>2</v>
      </c>
      <c r="J9804" s="2">
        <v>10</v>
      </c>
      <c r="K9804" s="2">
        <v>200</v>
      </c>
      <c r="L9804" s="3">
        <v>3129200</v>
      </c>
      <c r="M9804" s="2" t="s">
        <v>0</v>
      </c>
      <c r="N9804" s="4" t="s">
        <v>21</v>
      </c>
    </row>
    <row r="9805" spans="1:14" x14ac:dyDescent="0.25">
      <c r="A9805" s="1" t="s">
        <v>364</v>
      </c>
      <c r="B9805" s="2" t="s">
        <v>63</v>
      </c>
      <c r="C9805" s="2" t="s">
        <v>64</v>
      </c>
      <c r="D9805" s="2" t="s">
        <v>65</v>
      </c>
      <c r="E9805" s="2" t="s">
        <v>8069</v>
      </c>
      <c r="F9805" s="2">
        <v>14121810</v>
      </c>
      <c r="G9805" s="2" t="s">
        <v>490</v>
      </c>
      <c r="H9805" s="2">
        <v>1</v>
      </c>
      <c r="I9805" s="2">
        <v>2</v>
      </c>
      <c r="J9805" s="2">
        <v>10</v>
      </c>
      <c r="K9805" s="2">
        <v>4</v>
      </c>
      <c r="L9805" s="3">
        <v>64930</v>
      </c>
      <c r="M9805" s="2" t="s">
        <v>0</v>
      </c>
      <c r="N9805" s="4" t="s">
        <v>21</v>
      </c>
    </row>
    <row r="9806" spans="1:14" x14ac:dyDescent="0.25">
      <c r="A9806" s="1" t="s">
        <v>364</v>
      </c>
      <c r="B9806" s="2" t="s">
        <v>181</v>
      </c>
      <c r="C9806" s="2" t="s">
        <v>182</v>
      </c>
      <c r="D9806" s="2" t="s">
        <v>183</v>
      </c>
      <c r="E9806" s="2" t="s">
        <v>8070</v>
      </c>
      <c r="F9806" s="2">
        <v>76111500</v>
      </c>
      <c r="G9806" s="2" t="s">
        <v>2858</v>
      </c>
      <c r="H9806" s="2">
        <v>3</v>
      </c>
      <c r="I9806" s="2">
        <v>9</v>
      </c>
      <c r="J9806" s="2">
        <v>10</v>
      </c>
      <c r="K9806" s="2">
        <v>1</v>
      </c>
      <c r="L9806" s="3">
        <v>4000000</v>
      </c>
      <c r="M9806" s="2" t="s">
        <v>20</v>
      </c>
      <c r="N9806" s="4" t="s">
        <v>17385</v>
      </c>
    </row>
    <row r="9807" spans="1:14" x14ac:dyDescent="0.25">
      <c r="A9807" s="1" t="s">
        <v>364</v>
      </c>
      <c r="B9807" s="2" t="s">
        <v>1112</v>
      </c>
      <c r="C9807" s="2" t="s">
        <v>1112</v>
      </c>
      <c r="D9807" s="2" t="s">
        <v>17931</v>
      </c>
      <c r="E9807" s="2" t="s">
        <v>8071</v>
      </c>
      <c r="F9807" s="2">
        <v>55121715</v>
      </c>
      <c r="G9807" s="2" t="s">
        <v>490</v>
      </c>
      <c r="H9807" s="2">
        <v>2</v>
      </c>
      <c r="I9807" s="2">
        <v>7</v>
      </c>
      <c r="J9807" s="2">
        <v>10</v>
      </c>
      <c r="K9807" s="2">
        <v>20</v>
      </c>
      <c r="L9807" s="3">
        <v>2023000</v>
      </c>
      <c r="M9807" s="2" t="s">
        <v>0</v>
      </c>
      <c r="N9807" s="4" t="s">
        <v>21</v>
      </c>
    </row>
    <row r="9808" spans="1:14" x14ac:dyDescent="0.25">
      <c r="A9808" s="1" t="s">
        <v>364</v>
      </c>
      <c r="B9808" s="2" t="s">
        <v>76</v>
      </c>
      <c r="C9808" s="2" t="s">
        <v>83</v>
      </c>
      <c r="D9808" s="2" t="s">
        <v>84</v>
      </c>
      <c r="E9808" s="2" t="s">
        <v>8072</v>
      </c>
      <c r="F9808" s="2">
        <v>31201610</v>
      </c>
      <c r="G9808" s="2" t="s">
        <v>490</v>
      </c>
      <c r="H9808" s="2">
        <v>1</v>
      </c>
      <c r="I9808" s="2">
        <v>2</v>
      </c>
      <c r="J9808" s="2">
        <v>10</v>
      </c>
      <c r="K9808" s="2">
        <v>11</v>
      </c>
      <c r="L9808" s="3">
        <v>74800</v>
      </c>
      <c r="M9808" s="2" t="s">
        <v>0</v>
      </c>
      <c r="N9808" s="4" t="s">
        <v>21</v>
      </c>
    </row>
    <row r="9809" spans="1:14" x14ac:dyDescent="0.25">
      <c r="A9809" s="1" t="s">
        <v>364</v>
      </c>
      <c r="B9809" s="2" t="s">
        <v>122</v>
      </c>
      <c r="C9809" s="2" t="s">
        <v>123</v>
      </c>
      <c r="D9809" s="2" t="s">
        <v>124</v>
      </c>
      <c r="E9809" s="2" t="s">
        <v>8073</v>
      </c>
      <c r="F9809" s="2">
        <v>44121600</v>
      </c>
      <c r="G9809" s="2" t="s">
        <v>490</v>
      </c>
      <c r="H9809" s="2">
        <v>1</v>
      </c>
      <c r="I9809" s="2">
        <v>2</v>
      </c>
      <c r="J9809" s="2">
        <v>10</v>
      </c>
      <c r="K9809" s="2">
        <v>4</v>
      </c>
      <c r="L9809" s="3">
        <v>55932</v>
      </c>
      <c r="M9809" s="2" t="s">
        <v>0</v>
      </c>
      <c r="N9809" s="4" t="s">
        <v>21</v>
      </c>
    </row>
    <row r="9810" spans="1:14" x14ac:dyDescent="0.25">
      <c r="A9810" s="1" t="s">
        <v>364</v>
      </c>
      <c r="B9810" s="2" t="s">
        <v>63</v>
      </c>
      <c r="C9810" s="2" t="s">
        <v>64</v>
      </c>
      <c r="D9810" s="2" t="s">
        <v>65</v>
      </c>
      <c r="E9810" s="2" t="s">
        <v>8074</v>
      </c>
      <c r="F9810" s="2">
        <v>14111530</v>
      </c>
      <c r="G9810" s="2" t="s">
        <v>490</v>
      </c>
      <c r="H9810" s="2">
        <v>1</v>
      </c>
      <c r="I9810" s="2">
        <v>2</v>
      </c>
      <c r="J9810" s="2">
        <v>10</v>
      </c>
      <c r="K9810" s="2">
        <v>5</v>
      </c>
      <c r="L9810" s="3">
        <v>167435</v>
      </c>
      <c r="M9810" s="2" t="s">
        <v>0</v>
      </c>
      <c r="N9810" s="4" t="s">
        <v>21</v>
      </c>
    </row>
    <row r="9811" spans="1:14" x14ac:dyDescent="0.25">
      <c r="A9811" s="1" t="s">
        <v>364</v>
      </c>
      <c r="B9811" s="2" t="s">
        <v>497</v>
      </c>
      <c r="C9811" s="2" t="s">
        <v>498</v>
      </c>
      <c r="D9811" s="2" t="s">
        <v>17879</v>
      </c>
      <c r="E9811" s="2" t="s">
        <v>8075</v>
      </c>
      <c r="F9811" s="2">
        <v>41111604</v>
      </c>
      <c r="G9811" s="2" t="s">
        <v>490</v>
      </c>
      <c r="H9811" s="2">
        <v>1</v>
      </c>
      <c r="I9811" s="2">
        <v>2</v>
      </c>
      <c r="J9811" s="2">
        <v>10</v>
      </c>
      <c r="K9811" s="2">
        <v>21</v>
      </c>
      <c r="L9811" s="3">
        <v>51975</v>
      </c>
      <c r="M9811" s="2" t="s">
        <v>0</v>
      </c>
      <c r="N9811" s="4" t="s">
        <v>21</v>
      </c>
    </row>
    <row r="9812" spans="1:14" x14ac:dyDescent="0.25">
      <c r="A9812" s="1" t="s">
        <v>364</v>
      </c>
      <c r="B9812" s="2" t="s">
        <v>103</v>
      </c>
      <c r="C9812" s="2" t="s">
        <v>104</v>
      </c>
      <c r="D9812" s="2" t="s">
        <v>105</v>
      </c>
      <c r="E9812" s="2" t="s">
        <v>8076</v>
      </c>
      <c r="F9812" s="2">
        <v>44121716</v>
      </c>
      <c r="G9812" s="2" t="s">
        <v>490</v>
      </c>
      <c r="H9812" s="2">
        <v>1</v>
      </c>
      <c r="I9812" s="2">
        <v>2</v>
      </c>
      <c r="J9812" s="2">
        <v>10</v>
      </c>
      <c r="K9812" s="2">
        <v>12</v>
      </c>
      <c r="L9812" s="3">
        <v>109920</v>
      </c>
      <c r="M9812" s="2" t="s">
        <v>0</v>
      </c>
      <c r="N9812" s="4" t="s">
        <v>21</v>
      </c>
    </row>
    <row r="9813" spans="1:14" x14ac:dyDescent="0.25">
      <c r="A9813" s="1" t="s">
        <v>364</v>
      </c>
      <c r="B9813" s="2" t="s">
        <v>122</v>
      </c>
      <c r="C9813" s="2" t="s">
        <v>123</v>
      </c>
      <c r="D9813" s="2" t="s">
        <v>124</v>
      </c>
      <c r="E9813" s="2" t="s">
        <v>8077</v>
      </c>
      <c r="F9813" s="2">
        <v>44121613</v>
      </c>
      <c r="G9813" s="2" t="s">
        <v>490</v>
      </c>
      <c r="H9813" s="2">
        <v>1</v>
      </c>
      <c r="I9813" s="2">
        <v>2</v>
      </c>
      <c r="J9813" s="2">
        <v>10</v>
      </c>
      <c r="K9813" s="2">
        <v>10</v>
      </c>
      <c r="L9813" s="3">
        <v>15830</v>
      </c>
      <c r="M9813" s="2" t="s">
        <v>0</v>
      </c>
      <c r="N9813" s="4" t="s">
        <v>21</v>
      </c>
    </row>
    <row r="9814" spans="1:14" x14ac:dyDescent="0.25">
      <c r="A9814" s="1" t="s">
        <v>364</v>
      </c>
      <c r="B9814" s="2" t="s">
        <v>63</v>
      </c>
      <c r="C9814" s="2" t="s">
        <v>64</v>
      </c>
      <c r="D9814" s="2" t="s">
        <v>65</v>
      </c>
      <c r="E9814" s="2" t="s">
        <v>8078</v>
      </c>
      <c r="F9814" s="2">
        <v>44121507</v>
      </c>
      <c r="G9814" s="2" t="s">
        <v>490</v>
      </c>
      <c r="H9814" s="2">
        <v>1</v>
      </c>
      <c r="I9814" s="2">
        <v>2</v>
      </c>
      <c r="J9814" s="2">
        <v>10</v>
      </c>
      <c r="K9814" s="2">
        <v>20</v>
      </c>
      <c r="L9814" s="3">
        <v>10000</v>
      </c>
      <c r="M9814" s="2" t="s">
        <v>0</v>
      </c>
      <c r="N9814" s="4" t="s">
        <v>21</v>
      </c>
    </row>
    <row r="9815" spans="1:14" x14ac:dyDescent="0.25">
      <c r="A9815" s="1" t="s">
        <v>364</v>
      </c>
      <c r="B9815" s="2" t="s">
        <v>63</v>
      </c>
      <c r="C9815" s="2" t="s">
        <v>64</v>
      </c>
      <c r="D9815" s="2" t="s">
        <v>65</v>
      </c>
      <c r="E9815" s="2" t="s">
        <v>8079</v>
      </c>
      <c r="F9815" s="2">
        <v>44121507</v>
      </c>
      <c r="G9815" s="2" t="s">
        <v>490</v>
      </c>
      <c r="H9815" s="2">
        <v>1</v>
      </c>
      <c r="I9815" s="2">
        <v>2</v>
      </c>
      <c r="J9815" s="2">
        <v>10</v>
      </c>
      <c r="K9815" s="2">
        <v>21</v>
      </c>
      <c r="L9815" s="3">
        <v>12999</v>
      </c>
      <c r="M9815" s="2" t="s">
        <v>0</v>
      </c>
      <c r="N9815" s="4" t="s">
        <v>21</v>
      </c>
    </row>
    <row r="9816" spans="1:14" x14ac:dyDescent="0.25">
      <c r="A9816" s="1" t="s">
        <v>364</v>
      </c>
      <c r="B9816" s="2" t="s">
        <v>76</v>
      </c>
      <c r="C9816" s="2" t="s">
        <v>83</v>
      </c>
      <c r="D9816" s="2" t="s">
        <v>84</v>
      </c>
      <c r="E9816" s="2" t="s">
        <v>8080</v>
      </c>
      <c r="F9816" s="2">
        <v>44121600</v>
      </c>
      <c r="G9816" s="2" t="s">
        <v>490</v>
      </c>
      <c r="H9816" s="2">
        <v>1</v>
      </c>
      <c r="I9816" s="2">
        <v>2</v>
      </c>
      <c r="J9816" s="2">
        <v>10</v>
      </c>
      <c r="K9816" s="2">
        <v>5</v>
      </c>
      <c r="L9816" s="3">
        <v>14000</v>
      </c>
      <c r="M9816" s="2" t="s">
        <v>0</v>
      </c>
      <c r="N9816" s="4" t="s">
        <v>21</v>
      </c>
    </row>
    <row r="9817" spans="1:14" x14ac:dyDescent="0.25">
      <c r="A9817" s="1" t="s">
        <v>364</v>
      </c>
      <c r="B9817" s="2" t="s">
        <v>103</v>
      </c>
      <c r="C9817" s="2" t="s">
        <v>104</v>
      </c>
      <c r="D9817" s="2" t="s">
        <v>105</v>
      </c>
      <c r="E9817" s="2" t="s">
        <v>8081</v>
      </c>
      <c r="F9817" s="2">
        <v>44111902</v>
      </c>
      <c r="G9817" s="2" t="s">
        <v>490</v>
      </c>
      <c r="H9817" s="2">
        <v>1</v>
      </c>
      <c r="I9817" s="2">
        <v>2</v>
      </c>
      <c r="J9817" s="2">
        <v>10</v>
      </c>
      <c r="K9817" s="2">
        <v>1</v>
      </c>
      <c r="L9817" s="3">
        <v>78418</v>
      </c>
      <c r="M9817" s="2" t="s">
        <v>0</v>
      </c>
      <c r="N9817" s="4" t="s">
        <v>21</v>
      </c>
    </row>
    <row r="9818" spans="1:14" x14ac:dyDescent="0.25">
      <c r="A9818" s="1" t="s">
        <v>364</v>
      </c>
      <c r="B9818" s="2" t="s">
        <v>103</v>
      </c>
      <c r="C9818" s="2" t="s">
        <v>104</v>
      </c>
      <c r="D9818" s="2" t="s">
        <v>105</v>
      </c>
      <c r="E9818" s="2" t="s">
        <v>8082</v>
      </c>
      <c r="F9818" s="2">
        <v>12352104</v>
      </c>
      <c r="G9818" s="2" t="s">
        <v>490</v>
      </c>
      <c r="H9818" s="2">
        <v>1</v>
      </c>
      <c r="I9818" s="2">
        <v>2</v>
      </c>
      <c r="J9818" s="2">
        <v>10</v>
      </c>
      <c r="K9818" s="2">
        <v>65</v>
      </c>
      <c r="L9818" s="3">
        <v>1516320</v>
      </c>
      <c r="M9818" s="2" t="s">
        <v>0</v>
      </c>
      <c r="N9818" s="4" t="s">
        <v>21</v>
      </c>
    </row>
    <row r="9819" spans="1:14" x14ac:dyDescent="0.25">
      <c r="A9819" s="1" t="s">
        <v>364</v>
      </c>
      <c r="B9819" s="2" t="s">
        <v>103</v>
      </c>
      <c r="C9819" s="2" t="s">
        <v>104</v>
      </c>
      <c r="D9819" s="2" t="s">
        <v>105</v>
      </c>
      <c r="E9819" s="2" t="s">
        <v>8083</v>
      </c>
      <c r="F9819" s="2">
        <v>47131700</v>
      </c>
      <c r="G9819" s="2" t="s">
        <v>490</v>
      </c>
      <c r="H9819" s="2">
        <v>1</v>
      </c>
      <c r="I9819" s="2">
        <v>2</v>
      </c>
      <c r="J9819" s="2">
        <v>10</v>
      </c>
      <c r="K9819" s="2">
        <v>30</v>
      </c>
      <c r="L9819" s="3">
        <v>289170</v>
      </c>
      <c r="M9819" s="2" t="s">
        <v>0</v>
      </c>
      <c r="N9819" s="4" t="s">
        <v>21</v>
      </c>
    </row>
    <row r="9820" spans="1:14" x14ac:dyDescent="0.25">
      <c r="A9820" s="1" t="s">
        <v>364</v>
      </c>
      <c r="B9820" s="2" t="s">
        <v>103</v>
      </c>
      <c r="C9820" s="2" t="s">
        <v>104</v>
      </c>
      <c r="D9820" s="2" t="s">
        <v>105</v>
      </c>
      <c r="E9820" s="2" t="s">
        <v>8084</v>
      </c>
      <c r="F9820" s="2">
        <v>47131801</v>
      </c>
      <c r="G9820" s="2" t="s">
        <v>490</v>
      </c>
      <c r="H9820" s="2">
        <v>1</v>
      </c>
      <c r="I9820" s="2">
        <v>2</v>
      </c>
      <c r="J9820" s="2">
        <v>10</v>
      </c>
      <c r="K9820" s="2">
        <v>84</v>
      </c>
      <c r="L9820" s="3">
        <v>1439424</v>
      </c>
      <c r="M9820" s="2" t="s">
        <v>0</v>
      </c>
      <c r="N9820" s="4" t="s">
        <v>21</v>
      </c>
    </row>
    <row r="9821" spans="1:14" x14ac:dyDescent="0.25">
      <c r="A9821" s="1" t="s">
        <v>364</v>
      </c>
      <c r="B9821" s="2" t="s">
        <v>103</v>
      </c>
      <c r="C9821" s="2" t="s">
        <v>104</v>
      </c>
      <c r="D9821" s="2" t="s">
        <v>105</v>
      </c>
      <c r="E9821" s="2" t="s">
        <v>8085</v>
      </c>
      <c r="F9821" s="2">
        <v>40141742</v>
      </c>
      <c r="G9821" s="2" t="s">
        <v>490</v>
      </c>
      <c r="H9821" s="2">
        <v>1</v>
      </c>
      <c r="I9821" s="2">
        <v>2</v>
      </c>
      <c r="J9821" s="2">
        <v>10</v>
      </c>
      <c r="K9821" s="2">
        <v>30</v>
      </c>
      <c r="L9821" s="3">
        <v>118890</v>
      </c>
      <c r="M9821" s="2" t="s">
        <v>0</v>
      </c>
      <c r="N9821" s="4" t="s">
        <v>21</v>
      </c>
    </row>
    <row r="9822" spans="1:14" x14ac:dyDescent="0.25">
      <c r="A9822" s="1" t="s">
        <v>364</v>
      </c>
      <c r="B9822" s="2" t="s">
        <v>86</v>
      </c>
      <c r="C9822" s="2" t="s">
        <v>93</v>
      </c>
      <c r="D9822" s="2" t="s">
        <v>94</v>
      </c>
      <c r="E9822" s="2" t="s">
        <v>8086</v>
      </c>
      <c r="F9822" s="2">
        <v>47121804</v>
      </c>
      <c r="G9822" s="2" t="s">
        <v>490</v>
      </c>
      <c r="H9822" s="2">
        <v>1</v>
      </c>
      <c r="I9822" s="2">
        <v>2</v>
      </c>
      <c r="J9822" s="2">
        <v>10</v>
      </c>
      <c r="K9822" s="2">
        <v>10</v>
      </c>
      <c r="L9822" s="3">
        <v>137210</v>
      </c>
      <c r="M9822" s="2" t="s">
        <v>0</v>
      </c>
      <c r="N9822" s="4" t="s">
        <v>21</v>
      </c>
    </row>
    <row r="9823" spans="1:14" x14ac:dyDescent="0.25">
      <c r="A9823" s="1" t="s">
        <v>364</v>
      </c>
      <c r="B9823" s="2" t="s">
        <v>60</v>
      </c>
      <c r="C9823" s="2" t="s">
        <v>60</v>
      </c>
      <c r="D9823" s="2" t="s">
        <v>61</v>
      </c>
      <c r="E9823" s="2" t="s">
        <v>8087</v>
      </c>
      <c r="F9823" s="2">
        <v>47131500</v>
      </c>
      <c r="G9823" s="2" t="s">
        <v>490</v>
      </c>
      <c r="H9823" s="2">
        <v>1</v>
      </c>
      <c r="I9823" s="2">
        <v>2</v>
      </c>
      <c r="J9823" s="2">
        <v>10</v>
      </c>
      <c r="K9823" s="2">
        <v>44</v>
      </c>
      <c r="L9823" s="3">
        <v>255508</v>
      </c>
      <c r="M9823" s="2" t="s">
        <v>0</v>
      </c>
      <c r="N9823" s="4" t="s">
        <v>21</v>
      </c>
    </row>
    <row r="9824" spans="1:14" x14ac:dyDescent="0.25">
      <c r="A9824" s="1" t="s">
        <v>364</v>
      </c>
      <c r="B9824" s="2" t="s">
        <v>76</v>
      </c>
      <c r="C9824" s="2" t="s">
        <v>80</v>
      </c>
      <c r="D9824" s="2" t="s">
        <v>81</v>
      </c>
      <c r="E9824" s="2" t="s">
        <v>8088</v>
      </c>
      <c r="F9824" s="2">
        <v>47131807</v>
      </c>
      <c r="G9824" s="2" t="s">
        <v>490</v>
      </c>
      <c r="H9824" s="2">
        <v>1</v>
      </c>
      <c r="I9824" s="2">
        <v>2</v>
      </c>
      <c r="J9824" s="2">
        <v>10</v>
      </c>
      <c r="K9824" s="2">
        <v>30</v>
      </c>
      <c r="L9824" s="3">
        <v>420000</v>
      </c>
      <c r="M9824" s="2" t="s">
        <v>0</v>
      </c>
      <c r="N9824" s="4" t="s">
        <v>21</v>
      </c>
    </row>
    <row r="9825" spans="1:14" x14ac:dyDescent="0.25">
      <c r="A9825" s="1" t="s">
        <v>364</v>
      </c>
      <c r="B9825" s="2" t="s">
        <v>103</v>
      </c>
      <c r="C9825" s="2" t="s">
        <v>104</v>
      </c>
      <c r="D9825" s="2" t="s">
        <v>105</v>
      </c>
      <c r="E9825" s="2" t="s">
        <v>8089</v>
      </c>
      <c r="F9825" s="2">
        <v>47131605</v>
      </c>
      <c r="G9825" s="2" t="s">
        <v>490</v>
      </c>
      <c r="H9825" s="2">
        <v>1</v>
      </c>
      <c r="I9825" s="2">
        <v>2</v>
      </c>
      <c r="J9825" s="2">
        <v>10</v>
      </c>
      <c r="K9825" s="2">
        <v>20</v>
      </c>
      <c r="L9825" s="3">
        <v>47120</v>
      </c>
      <c r="M9825" s="2" t="s">
        <v>0</v>
      </c>
      <c r="N9825" s="4" t="s">
        <v>21</v>
      </c>
    </row>
    <row r="9826" spans="1:14" x14ac:dyDescent="0.25">
      <c r="A9826" s="1" t="s">
        <v>364</v>
      </c>
      <c r="B9826" s="2" t="s">
        <v>103</v>
      </c>
      <c r="C9826" s="2" t="s">
        <v>104</v>
      </c>
      <c r="D9826" s="2" t="s">
        <v>105</v>
      </c>
      <c r="E9826" s="2" t="s">
        <v>8090</v>
      </c>
      <c r="F9826" s="2">
        <v>53131503</v>
      </c>
      <c r="G9826" s="2" t="s">
        <v>490</v>
      </c>
      <c r="H9826" s="2">
        <v>1</v>
      </c>
      <c r="I9826" s="2">
        <v>2</v>
      </c>
      <c r="J9826" s="2">
        <v>10</v>
      </c>
      <c r="K9826" s="2">
        <v>16</v>
      </c>
      <c r="L9826" s="3">
        <v>25600</v>
      </c>
      <c r="M9826" s="2" t="s">
        <v>0</v>
      </c>
      <c r="N9826" s="4" t="s">
        <v>21</v>
      </c>
    </row>
    <row r="9827" spans="1:14" x14ac:dyDescent="0.25">
      <c r="A9827" s="1" t="s">
        <v>364</v>
      </c>
      <c r="B9827" s="2" t="s">
        <v>103</v>
      </c>
      <c r="C9827" s="2" t="s">
        <v>104</v>
      </c>
      <c r="D9827" s="2" t="s">
        <v>105</v>
      </c>
      <c r="E9827" s="2" t="s">
        <v>8091</v>
      </c>
      <c r="F9827" s="2">
        <v>47131605</v>
      </c>
      <c r="G9827" s="2" t="s">
        <v>490</v>
      </c>
      <c r="H9827" s="2">
        <v>1</v>
      </c>
      <c r="I9827" s="2">
        <v>2</v>
      </c>
      <c r="J9827" s="2">
        <v>10</v>
      </c>
      <c r="K9827" s="2">
        <v>10</v>
      </c>
      <c r="L9827" s="3">
        <v>68580</v>
      </c>
      <c r="M9827" s="2" t="s">
        <v>0</v>
      </c>
      <c r="N9827" s="4" t="s">
        <v>21</v>
      </c>
    </row>
    <row r="9828" spans="1:14" x14ac:dyDescent="0.25">
      <c r="A9828" s="1" t="s">
        <v>364</v>
      </c>
      <c r="B9828" s="2" t="s">
        <v>103</v>
      </c>
      <c r="C9828" s="2" t="s">
        <v>104</v>
      </c>
      <c r="D9828" s="2" t="s">
        <v>105</v>
      </c>
      <c r="E9828" s="2" t="s">
        <v>5942</v>
      </c>
      <c r="F9828" s="2">
        <v>47131605</v>
      </c>
      <c r="G9828" s="2" t="s">
        <v>490</v>
      </c>
      <c r="H9828" s="2">
        <v>1</v>
      </c>
      <c r="I9828" s="2">
        <v>2</v>
      </c>
      <c r="J9828" s="2">
        <v>10</v>
      </c>
      <c r="K9828" s="2">
        <v>5</v>
      </c>
      <c r="L9828" s="3">
        <v>15500</v>
      </c>
      <c r="M9828" s="2" t="s">
        <v>0</v>
      </c>
      <c r="N9828" s="4" t="s">
        <v>21</v>
      </c>
    </row>
    <row r="9829" spans="1:14" x14ac:dyDescent="0.25">
      <c r="A9829" s="1" t="s">
        <v>364</v>
      </c>
      <c r="B9829" s="2" t="s">
        <v>76</v>
      </c>
      <c r="C9829" s="2" t="s">
        <v>80</v>
      </c>
      <c r="D9829" s="2" t="s">
        <v>81</v>
      </c>
      <c r="E9829" s="2" t="s">
        <v>8092</v>
      </c>
      <c r="F9829" s="2">
        <v>47131821</v>
      </c>
      <c r="G9829" s="2" t="s">
        <v>490</v>
      </c>
      <c r="H9829" s="2">
        <v>1</v>
      </c>
      <c r="I9829" s="2">
        <v>2</v>
      </c>
      <c r="J9829" s="2">
        <v>10</v>
      </c>
      <c r="K9829" s="2">
        <v>60</v>
      </c>
      <c r="L9829" s="3">
        <v>1186680</v>
      </c>
      <c r="M9829" s="2" t="s">
        <v>0</v>
      </c>
      <c r="N9829" s="4" t="s">
        <v>21</v>
      </c>
    </row>
    <row r="9830" spans="1:14" x14ac:dyDescent="0.25">
      <c r="A9830" s="1" t="s">
        <v>364</v>
      </c>
      <c r="B9830" s="2" t="s">
        <v>76</v>
      </c>
      <c r="C9830" s="2" t="s">
        <v>80</v>
      </c>
      <c r="D9830" s="2" t="s">
        <v>81</v>
      </c>
      <c r="E9830" s="2" t="s">
        <v>8093</v>
      </c>
      <c r="F9830" s="2">
        <v>47131821</v>
      </c>
      <c r="G9830" s="2" t="s">
        <v>490</v>
      </c>
      <c r="H9830" s="2">
        <v>1</v>
      </c>
      <c r="I9830" s="2">
        <v>2</v>
      </c>
      <c r="J9830" s="2">
        <v>10</v>
      </c>
      <c r="K9830" s="2">
        <v>30</v>
      </c>
      <c r="L9830" s="3">
        <v>570240</v>
      </c>
      <c r="M9830" s="2" t="s">
        <v>0</v>
      </c>
      <c r="N9830" s="4" t="s">
        <v>21</v>
      </c>
    </row>
    <row r="9831" spans="1:14" x14ac:dyDescent="0.25">
      <c r="A9831" s="1" t="s">
        <v>364</v>
      </c>
      <c r="B9831" s="2" t="s">
        <v>76</v>
      </c>
      <c r="C9831" s="2" t="s">
        <v>80</v>
      </c>
      <c r="D9831" s="2" t="s">
        <v>81</v>
      </c>
      <c r="E9831" s="2" t="s">
        <v>8094</v>
      </c>
      <c r="F9831" s="2">
        <v>47131811</v>
      </c>
      <c r="G9831" s="2" t="s">
        <v>490</v>
      </c>
      <c r="H9831" s="2">
        <v>1</v>
      </c>
      <c r="I9831" s="2">
        <v>2</v>
      </c>
      <c r="J9831" s="2">
        <v>16</v>
      </c>
      <c r="K9831" s="2">
        <v>94</v>
      </c>
      <c r="L9831" s="3">
        <v>1707886</v>
      </c>
      <c r="M9831" s="2" t="s">
        <v>0</v>
      </c>
      <c r="N9831" s="4" t="s">
        <v>21</v>
      </c>
    </row>
    <row r="9832" spans="1:14" x14ac:dyDescent="0.25">
      <c r="A9832" s="1" t="s">
        <v>364</v>
      </c>
      <c r="B9832" s="2" t="s">
        <v>103</v>
      </c>
      <c r="C9832" s="2" t="s">
        <v>104</v>
      </c>
      <c r="D9832" s="2" t="s">
        <v>105</v>
      </c>
      <c r="E9832" s="2" t="s">
        <v>8095</v>
      </c>
      <c r="F9832" s="2">
        <v>47131600</v>
      </c>
      <c r="G9832" s="2" t="s">
        <v>490</v>
      </c>
      <c r="H9832" s="2">
        <v>1</v>
      </c>
      <c r="I9832" s="2">
        <v>2</v>
      </c>
      <c r="J9832" s="2">
        <v>10</v>
      </c>
      <c r="K9832" s="2">
        <v>100</v>
      </c>
      <c r="L9832" s="3">
        <v>927000</v>
      </c>
      <c r="M9832" s="2" t="s">
        <v>0</v>
      </c>
      <c r="N9832" s="4" t="s">
        <v>21</v>
      </c>
    </row>
    <row r="9833" spans="1:14" x14ac:dyDescent="0.25">
      <c r="A9833" s="1" t="s">
        <v>364</v>
      </c>
      <c r="B9833" s="2" t="s">
        <v>113</v>
      </c>
      <c r="C9833" s="2" t="s">
        <v>113</v>
      </c>
      <c r="D9833" s="2" t="s">
        <v>114</v>
      </c>
      <c r="E9833" s="2" t="s">
        <v>8096</v>
      </c>
      <c r="F9833" s="2">
        <v>47121803</v>
      </c>
      <c r="G9833" s="2" t="s">
        <v>490</v>
      </c>
      <c r="H9833" s="2">
        <v>1</v>
      </c>
      <c r="I9833" s="2">
        <v>2</v>
      </c>
      <c r="J9833" s="2">
        <v>10</v>
      </c>
      <c r="K9833" s="2">
        <v>4</v>
      </c>
      <c r="L9833" s="3">
        <v>18000</v>
      </c>
      <c r="M9833" s="2" t="s">
        <v>0</v>
      </c>
      <c r="N9833" s="4" t="s">
        <v>21</v>
      </c>
    </row>
    <row r="9834" spans="1:14" x14ac:dyDescent="0.25">
      <c r="A9834" s="1" t="s">
        <v>364</v>
      </c>
      <c r="B9834" s="2" t="s">
        <v>113</v>
      </c>
      <c r="C9834" s="2" t="s">
        <v>113</v>
      </c>
      <c r="D9834" s="2" t="s">
        <v>114</v>
      </c>
      <c r="E9834" s="2" t="s">
        <v>8097</v>
      </c>
      <c r="F9834" s="2">
        <v>47121803</v>
      </c>
      <c r="G9834" s="2" t="s">
        <v>490</v>
      </c>
      <c r="H9834" s="2">
        <v>1</v>
      </c>
      <c r="I9834" s="2">
        <v>2</v>
      </c>
      <c r="J9834" s="2">
        <v>10</v>
      </c>
      <c r="K9834" s="2">
        <v>25</v>
      </c>
      <c r="L9834" s="3">
        <v>105325</v>
      </c>
      <c r="M9834" s="2" t="s">
        <v>0</v>
      </c>
      <c r="N9834" s="4" t="s">
        <v>21</v>
      </c>
    </row>
    <row r="9835" spans="1:14" x14ac:dyDescent="0.25">
      <c r="A9835" s="1" t="s">
        <v>364</v>
      </c>
      <c r="B9835" s="2" t="s">
        <v>76</v>
      </c>
      <c r="C9835" s="2" t="s">
        <v>80</v>
      </c>
      <c r="D9835" s="2" t="s">
        <v>81</v>
      </c>
      <c r="E9835" s="2" t="s">
        <v>8098</v>
      </c>
      <c r="F9835" s="2">
        <v>47131807</v>
      </c>
      <c r="G9835" s="2" t="s">
        <v>490</v>
      </c>
      <c r="H9835" s="2">
        <v>1</v>
      </c>
      <c r="I9835" s="2">
        <v>2</v>
      </c>
      <c r="J9835" s="2">
        <v>10</v>
      </c>
      <c r="K9835" s="2">
        <v>45</v>
      </c>
      <c r="L9835" s="3">
        <v>1875960</v>
      </c>
      <c r="M9835" s="2" t="s">
        <v>0</v>
      </c>
      <c r="N9835" s="4" t="s">
        <v>21</v>
      </c>
    </row>
    <row r="9836" spans="1:14" x14ac:dyDescent="0.25">
      <c r="A9836" s="1" t="s">
        <v>364</v>
      </c>
      <c r="B9836" s="2" t="s">
        <v>86</v>
      </c>
      <c r="C9836" s="2" t="s">
        <v>87</v>
      </c>
      <c r="D9836" s="2" t="s">
        <v>88</v>
      </c>
      <c r="E9836" s="2" t="s">
        <v>8099</v>
      </c>
      <c r="F9836" s="2">
        <v>46181504</v>
      </c>
      <c r="G9836" s="2" t="s">
        <v>490</v>
      </c>
      <c r="H9836" s="2">
        <v>1</v>
      </c>
      <c r="I9836" s="2">
        <v>2</v>
      </c>
      <c r="J9836" s="2">
        <v>10</v>
      </c>
      <c r="K9836" s="2">
        <v>18</v>
      </c>
      <c r="L9836" s="3">
        <v>218484</v>
      </c>
      <c r="M9836" s="2" t="s">
        <v>0</v>
      </c>
      <c r="N9836" s="4" t="s">
        <v>21</v>
      </c>
    </row>
    <row r="9837" spans="1:14" x14ac:dyDescent="0.25">
      <c r="A9837" s="1" t="s">
        <v>364</v>
      </c>
      <c r="B9837" s="2" t="s">
        <v>86</v>
      </c>
      <c r="C9837" s="2" t="s">
        <v>87</v>
      </c>
      <c r="D9837" s="2" t="s">
        <v>88</v>
      </c>
      <c r="E9837" s="2" t="s">
        <v>3978</v>
      </c>
      <c r="F9837" s="2">
        <v>46181506</v>
      </c>
      <c r="G9837" s="2" t="s">
        <v>490</v>
      </c>
      <c r="H9837" s="2">
        <v>1</v>
      </c>
      <c r="I9837" s="2">
        <v>2</v>
      </c>
      <c r="J9837" s="2">
        <v>10</v>
      </c>
      <c r="K9837" s="2">
        <v>50</v>
      </c>
      <c r="L9837" s="3">
        <v>2330850</v>
      </c>
      <c r="M9837" s="2" t="s">
        <v>0</v>
      </c>
      <c r="N9837" s="4" t="s">
        <v>21</v>
      </c>
    </row>
    <row r="9838" spans="1:14" x14ac:dyDescent="0.25">
      <c r="A9838" s="1" t="s">
        <v>364</v>
      </c>
      <c r="B9838" s="2" t="s">
        <v>477</v>
      </c>
      <c r="C9838" s="2" t="s">
        <v>478</v>
      </c>
      <c r="D9838" s="2" t="s">
        <v>17875</v>
      </c>
      <c r="E9838" s="2" t="s">
        <v>8100</v>
      </c>
      <c r="F9838" s="2">
        <v>83101803</v>
      </c>
      <c r="G9838" s="2" t="s">
        <v>330</v>
      </c>
      <c r="H9838" s="2">
        <v>1</v>
      </c>
      <c r="I9838" s="2">
        <v>12</v>
      </c>
      <c r="J9838" s="2">
        <v>10</v>
      </c>
      <c r="K9838" s="2">
        <v>1</v>
      </c>
      <c r="L9838" s="3">
        <v>129895654</v>
      </c>
      <c r="M9838" s="2" t="s">
        <v>20</v>
      </c>
      <c r="N9838" s="4" t="s">
        <v>21</v>
      </c>
    </row>
    <row r="9839" spans="1:14" x14ac:dyDescent="0.25">
      <c r="A9839" s="1" t="s">
        <v>364</v>
      </c>
      <c r="B9839" s="2" t="s">
        <v>151</v>
      </c>
      <c r="C9839" s="2" t="s">
        <v>226</v>
      </c>
      <c r="D9839" s="2" t="s">
        <v>227</v>
      </c>
      <c r="E9839" s="2" t="s">
        <v>8101</v>
      </c>
      <c r="F9839" s="2">
        <v>83111800</v>
      </c>
      <c r="G9839" s="2" t="s">
        <v>330</v>
      </c>
      <c r="H9839" s="2">
        <v>1</v>
      </c>
      <c r="I9839" s="2">
        <v>12</v>
      </c>
      <c r="J9839" s="2">
        <v>10</v>
      </c>
      <c r="K9839" s="2">
        <v>1</v>
      </c>
      <c r="L9839" s="3">
        <v>98588</v>
      </c>
      <c r="M9839" s="2" t="s">
        <v>20</v>
      </c>
      <c r="N9839" s="4" t="s">
        <v>21</v>
      </c>
    </row>
    <row r="9840" spans="1:14" x14ac:dyDescent="0.25">
      <c r="A9840" s="1" t="s">
        <v>364</v>
      </c>
      <c r="B9840" s="2" t="s">
        <v>151</v>
      </c>
      <c r="C9840" s="2" t="s">
        <v>226</v>
      </c>
      <c r="D9840" s="2" t="s">
        <v>227</v>
      </c>
      <c r="E9840" s="2" t="s">
        <v>8102</v>
      </c>
      <c r="F9840" s="2">
        <v>83111800</v>
      </c>
      <c r="G9840" s="2" t="s">
        <v>330</v>
      </c>
      <c r="H9840" s="2">
        <v>1</v>
      </c>
      <c r="I9840" s="2">
        <v>12</v>
      </c>
      <c r="J9840" s="2">
        <v>10</v>
      </c>
      <c r="K9840" s="2">
        <v>1</v>
      </c>
      <c r="L9840" s="3">
        <v>706000</v>
      </c>
      <c r="M9840" s="2" t="s">
        <v>20</v>
      </c>
      <c r="N9840" s="4" t="s">
        <v>21</v>
      </c>
    </row>
    <row r="9841" spans="1:14" x14ac:dyDescent="0.25">
      <c r="A9841" s="1" t="s">
        <v>364</v>
      </c>
      <c r="B9841" s="2" t="s">
        <v>103</v>
      </c>
      <c r="C9841" s="2" t="s">
        <v>104</v>
      </c>
      <c r="D9841" s="2" t="s">
        <v>105</v>
      </c>
      <c r="E9841" s="2" t="s">
        <v>8103</v>
      </c>
      <c r="F9841" s="2">
        <v>47131600</v>
      </c>
      <c r="G9841" s="2" t="s">
        <v>490</v>
      </c>
      <c r="H9841" s="2">
        <v>1</v>
      </c>
      <c r="I9841" s="2">
        <v>2</v>
      </c>
      <c r="J9841" s="2">
        <v>10</v>
      </c>
      <c r="K9841" s="2">
        <v>5</v>
      </c>
      <c r="L9841" s="3">
        <v>61640</v>
      </c>
      <c r="M9841" s="2" t="s">
        <v>0</v>
      </c>
      <c r="N9841" s="4" t="s">
        <v>21</v>
      </c>
    </row>
    <row r="9842" spans="1:14" x14ac:dyDescent="0.25">
      <c r="A9842" s="1" t="s">
        <v>364</v>
      </c>
      <c r="B9842" s="2" t="s">
        <v>76</v>
      </c>
      <c r="C9842" s="2" t="s">
        <v>80</v>
      </c>
      <c r="D9842" s="2" t="s">
        <v>81</v>
      </c>
      <c r="E9842" s="2" t="s">
        <v>8104</v>
      </c>
      <c r="F9842" s="2">
        <v>47131824</v>
      </c>
      <c r="G9842" s="2" t="s">
        <v>490</v>
      </c>
      <c r="H9842" s="2">
        <v>1</v>
      </c>
      <c r="I9842" s="2">
        <v>2</v>
      </c>
      <c r="J9842" s="2">
        <v>10</v>
      </c>
      <c r="K9842" s="2">
        <v>60</v>
      </c>
      <c r="L9842" s="3">
        <v>628560</v>
      </c>
      <c r="M9842" s="2" t="s">
        <v>0</v>
      </c>
      <c r="N9842" s="4" t="s">
        <v>21</v>
      </c>
    </row>
    <row r="9843" spans="1:14" x14ac:dyDescent="0.25">
      <c r="A9843" s="1" t="s">
        <v>364</v>
      </c>
      <c r="B9843" s="2" t="s">
        <v>1851</v>
      </c>
      <c r="C9843" s="2" t="s">
        <v>1895</v>
      </c>
      <c r="D9843" s="2" t="s">
        <v>17946</v>
      </c>
      <c r="E9843" s="2" t="s">
        <v>8105</v>
      </c>
      <c r="F9843" s="2">
        <v>47131603</v>
      </c>
      <c r="G9843" s="2" t="s">
        <v>490</v>
      </c>
      <c r="H9843" s="2">
        <v>1</v>
      </c>
      <c r="I9843" s="2">
        <v>2</v>
      </c>
      <c r="J9843" s="2">
        <v>10</v>
      </c>
      <c r="K9843" s="2">
        <v>361</v>
      </c>
      <c r="L9843" s="3">
        <v>337174</v>
      </c>
      <c r="M9843" s="2" t="s">
        <v>0</v>
      </c>
      <c r="N9843" s="4" t="s">
        <v>21</v>
      </c>
    </row>
    <row r="9844" spans="1:14" x14ac:dyDescent="0.25">
      <c r="A9844" s="1" t="s">
        <v>364</v>
      </c>
      <c r="B9844" s="2" t="s">
        <v>151</v>
      </c>
      <c r="C9844" s="2" t="s">
        <v>226</v>
      </c>
      <c r="D9844" s="2" t="s">
        <v>227</v>
      </c>
      <c r="E9844" s="2" t="s">
        <v>8106</v>
      </c>
      <c r="F9844" s="2">
        <v>83111800</v>
      </c>
      <c r="G9844" s="2" t="s">
        <v>330</v>
      </c>
      <c r="H9844" s="2">
        <v>1</v>
      </c>
      <c r="I9844" s="2">
        <v>12</v>
      </c>
      <c r="J9844" s="2">
        <v>10</v>
      </c>
      <c r="K9844" s="2">
        <v>1</v>
      </c>
      <c r="L9844" s="3">
        <v>803144</v>
      </c>
      <c r="M9844" s="2" t="s">
        <v>20</v>
      </c>
      <c r="N9844" s="4" t="s">
        <v>21</v>
      </c>
    </row>
    <row r="9845" spans="1:14" x14ac:dyDescent="0.25">
      <c r="A9845" s="1" t="s">
        <v>364</v>
      </c>
      <c r="B9845" s="2" t="s">
        <v>63</v>
      </c>
      <c r="C9845" s="2" t="s">
        <v>64</v>
      </c>
      <c r="D9845" s="2" t="s">
        <v>65</v>
      </c>
      <c r="E9845" s="2" t="s">
        <v>8107</v>
      </c>
      <c r="F9845" s="2">
        <v>14111704</v>
      </c>
      <c r="G9845" s="2" t="s">
        <v>490</v>
      </c>
      <c r="H9845" s="2">
        <v>1</v>
      </c>
      <c r="I9845" s="2">
        <v>2</v>
      </c>
      <c r="J9845" s="2">
        <v>16</v>
      </c>
      <c r="K9845" s="2">
        <v>45</v>
      </c>
      <c r="L9845" s="3">
        <v>3880755</v>
      </c>
      <c r="M9845" s="2" t="s">
        <v>0</v>
      </c>
      <c r="N9845" s="4" t="s">
        <v>21</v>
      </c>
    </row>
    <row r="9846" spans="1:14" x14ac:dyDescent="0.25">
      <c r="A9846" s="1" t="s">
        <v>364</v>
      </c>
      <c r="B9846" s="2" t="s">
        <v>103</v>
      </c>
      <c r="C9846" s="2" t="s">
        <v>104</v>
      </c>
      <c r="D9846" s="2" t="s">
        <v>105</v>
      </c>
      <c r="E9846" s="2" t="s">
        <v>8108</v>
      </c>
      <c r="F9846" s="2">
        <v>27112003</v>
      </c>
      <c r="G9846" s="2" t="s">
        <v>490</v>
      </c>
      <c r="H9846" s="2">
        <v>1</v>
      </c>
      <c r="I9846" s="2">
        <v>2</v>
      </c>
      <c r="J9846" s="2">
        <v>10</v>
      </c>
      <c r="K9846" s="2">
        <v>100</v>
      </c>
      <c r="L9846" s="3">
        <v>1563700</v>
      </c>
      <c r="M9846" s="2" t="s">
        <v>0</v>
      </c>
      <c r="N9846" s="4" t="s">
        <v>21</v>
      </c>
    </row>
    <row r="9847" spans="1:14" x14ac:dyDescent="0.25">
      <c r="A9847" s="1" t="s">
        <v>364</v>
      </c>
      <c r="B9847" s="2" t="s">
        <v>86</v>
      </c>
      <c r="C9847" s="2" t="s">
        <v>93</v>
      </c>
      <c r="D9847" s="2" t="s">
        <v>94</v>
      </c>
      <c r="E9847" s="2" t="s">
        <v>8109</v>
      </c>
      <c r="F9847" s="2">
        <v>47131611</v>
      </c>
      <c r="G9847" s="2" t="s">
        <v>490</v>
      </c>
      <c r="H9847" s="2">
        <v>1</v>
      </c>
      <c r="I9847" s="2">
        <v>2</v>
      </c>
      <c r="J9847" s="2">
        <v>10</v>
      </c>
      <c r="K9847" s="2">
        <v>28</v>
      </c>
      <c r="L9847" s="3">
        <v>138600</v>
      </c>
      <c r="M9847" s="2" t="s">
        <v>0</v>
      </c>
      <c r="N9847" s="4" t="s">
        <v>21</v>
      </c>
    </row>
    <row r="9848" spans="1:14" x14ac:dyDescent="0.25">
      <c r="A9848" s="1" t="s">
        <v>364</v>
      </c>
      <c r="B9848" s="2" t="s">
        <v>76</v>
      </c>
      <c r="C9848" s="2" t="s">
        <v>80</v>
      </c>
      <c r="D9848" s="2" t="s">
        <v>81</v>
      </c>
      <c r="E9848" s="2" t="s">
        <v>8110</v>
      </c>
      <c r="F9848" s="2">
        <v>47131801</v>
      </c>
      <c r="G9848" s="2" t="s">
        <v>490</v>
      </c>
      <c r="H9848" s="2">
        <v>1</v>
      </c>
      <c r="I9848" s="2">
        <v>2</v>
      </c>
      <c r="J9848" s="2">
        <v>10</v>
      </c>
      <c r="K9848" s="2">
        <v>29</v>
      </c>
      <c r="L9848" s="3">
        <v>555611</v>
      </c>
      <c r="M9848" s="2" t="s">
        <v>0</v>
      </c>
      <c r="N9848" s="4" t="s">
        <v>21</v>
      </c>
    </row>
    <row r="9849" spans="1:14" x14ac:dyDescent="0.25">
      <c r="A9849" s="1" t="s">
        <v>364</v>
      </c>
      <c r="B9849" s="2" t="s">
        <v>76</v>
      </c>
      <c r="C9849" s="2" t="s">
        <v>80</v>
      </c>
      <c r="D9849" s="2" t="s">
        <v>81</v>
      </c>
      <c r="E9849" s="2" t="s">
        <v>8111</v>
      </c>
      <c r="F9849" s="2">
        <v>47131610</v>
      </c>
      <c r="G9849" s="2" t="s">
        <v>490</v>
      </c>
      <c r="H9849" s="2">
        <v>1</v>
      </c>
      <c r="I9849" s="2">
        <v>2</v>
      </c>
      <c r="J9849" s="2">
        <v>10</v>
      </c>
      <c r="K9849" s="2">
        <v>8</v>
      </c>
      <c r="L9849" s="3">
        <v>757458</v>
      </c>
      <c r="M9849" s="2" t="s">
        <v>0</v>
      </c>
      <c r="N9849" s="4" t="s">
        <v>21</v>
      </c>
    </row>
    <row r="9850" spans="1:14" x14ac:dyDescent="0.25">
      <c r="A9850" s="1" t="s">
        <v>364</v>
      </c>
      <c r="B9850" s="2" t="s">
        <v>76</v>
      </c>
      <c r="C9850" s="2" t="s">
        <v>80</v>
      </c>
      <c r="D9850" s="2" t="s">
        <v>81</v>
      </c>
      <c r="E9850" s="2" t="s">
        <v>8112</v>
      </c>
      <c r="F9850" s="2">
        <v>47131828</v>
      </c>
      <c r="G9850" s="2" t="s">
        <v>490</v>
      </c>
      <c r="H9850" s="2">
        <v>1</v>
      </c>
      <c r="I9850" s="2">
        <v>2</v>
      </c>
      <c r="J9850" s="2">
        <v>10</v>
      </c>
      <c r="K9850" s="2">
        <v>7</v>
      </c>
      <c r="L9850" s="3">
        <v>532287</v>
      </c>
      <c r="M9850" s="2" t="s">
        <v>0</v>
      </c>
      <c r="N9850" s="4" t="s">
        <v>21</v>
      </c>
    </row>
    <row r="9851" spans="1:14" x14ac:dyDescent="0.25">
      <c r="A9851" s="1" t="s">
        <v>364</v>
      </c>
      <c r="B9851" s="2" t="s">
        <v>76</v>
      </c>
      <c r="C9851" s="2" t="s">
        <v>83</v>
      </c>
      <c r="D9851" s="2" t="s">
        <v>84</v>
      </c>
      <c r="E9851" s="2" t="s">
        <v>8113</v>
      </c>
      <c r="F9851" s="2">
        <v>12352310</v>
      </c>
      <c r="G9851" s="2" t="s">
        <v>490</v>
      </c>
      <c r="H9851" s="2">
        <v>1</v>
      </c>
      <c r="I9851" s="2">
        <v>2</v>
      </c>
      <c r="J9851" s="2">
        <v>10</v>
      </c>
      <c r="K9851" s="2">
        <v>11</v>
      </c>
      <c r="L9851" s="3">
        <v>220176</v>
      </c>
      <c r="M9851" s="2" t="s">
        <v>0</v>
      </c>
      <c r="N9851" s="4" t="s">
        <v>21</v>
      </c>
    </row>
    <row r="9852" spans="1:14" x14ac:dyDescent="0.25">
      <c r="A9852" s="1" t="s">
        <v>364</v>
      </c>
      <c r="B9852" s="2" t="s">
        <v>76</v>
      </c>
      <c r="C9852" s="2" t="s">
        <v>80</v>
      </c>
      <c r="D9852" s="2" t="s">
        <v>81</v>
      </c>
      <c r="E9852" s="2" t="s">
        <v>8114</v>
      </c>
      <c r="F9852" s="2">
        <v>47131811</v>
      </c>
      <c r="G9852" s="2" t="s">
        <v>490</v>
      </c>
      <c r="H9852" s="2">
        <v>1</v>
      </c>
      <c r="I9852" s="2">
        <v>2</v>
      </c>
      <c r="J9852" s="2">
        <v>16</v>
      </c>
      <c r="K9852" s="2">
        <v>90</v>
      </c>
      <c r="L9852" s="3">
        <v>2914200</v>
      </c>
      <c r="M9852" s="2" t="s">
        <v>0</v>
      </c>
      <c r="N9852" s="4" t="s">
        <v>21</v>
      </c>
    </row>
    <row r="9853" spans="1:14" x14ac:dyDescent="0.25">
      <c r="A9853" s="1" t="s">
        <v>364</v>
      </c>
      <c r="B9853" s="2" t="s">
        <v>60</v>
      </c>
      <c r="C9853" s="2" t="s">
        <v>60</v>
      </c>
      <c r="D9853" s="2" t="s">
        <v>61</v>
      </c>
      <c r="E9853" s="2" t="s">
        <v>8115</v>
      </c>
      <c r="F9853" s="2">
        <v>46182001</v>
      </c>
      <c r="G9853" s="2" t="s">
        <v>490</v>
      </c>
      <c r="H9853" s="2">
        <v>1</v>
      </c>
      <c r="I9853" s="2">
        <v>2</v>
      </c>
      <c r="J9853" s="2">
        <v>10</v>
      </c>
      <c r="K9853" s="2">
        <v>5</v>
      </c>
      <c r="L9853" s="3">
        <v>149250</v>
      </c>
      <c r="M9853" s="2" t="s">
        <v>0</v>
      </c>
      <c r="N9853" s="4" t="s">
        <v>21</v>
      </c>
    </row>
    <row r="9854" spans="1:14" x14ac:dyDescent="0.25">
      <c r="A9854" s="1" t="s">
        <v>364</v>
      </c>
      <c r="B9854" s="2" t="s">
        <v>63</v>
      </c>
      <c r="C9854" s="2" t="s">
        <v>64</v>
      </c>
      <c r="D9854" s="2" t="s">
        <v>65</v>
      </c>
      <c r="E9854" s="2" t="s">
        <v>8116</v>
      </c>
      <c r="F9854" s="2">
        <v>52121700</v>
      </c>
      <c r="G9854" s="2" t="s">
        <v>490</v>
      </c>
      <c r="H9854" s="2">
        <v>1</v>
      </c>
      <c r="I9854" s="2">
        <v>2</v>
      </c>
      <c r="J9854" s="2">
        <v>16</v>
      </c>
      <c r="K9854" s="2">
        <v>67</v>
      </c>
      <c r="L9854" s="3">
        <v>1520900</v>
      </c>
      <c r="M9854" s="2" t="s">
        <v>0</v>
      </c>
      <c r="N9854" s="4" t="s">
        <v>21</v>
      </c>
    </row>
    <row r="9855" spans="1:14" x14ac:dyDescent="0.25">
      <c r="A9855" s="1" t="s">
        <v>364</v>
      </c>
      <c r="B9855" s="2" t="s">
        <v>103</v>
      </c>
      <c r="C9855" s="2" t="s">
        <v>104</v>
      </c>
      <c r="D9855" s="2" t="s">
        <v>105</v>
      </c>
      <c r="E9855" s="2" t="s">
        <v>8117</v>
      </c>
      <c r="F9855" s="2">
        <v>47131600</v>
      </c>
      <c r="G9855" s="2" t="s">
        <v>490</v>
      </c>
      <c r="H9855" s="2">
        <v>1</v>
      </c>
      <c r="I9855" s="2">
        <v>2</v>
      </c>
      <c r="J9855" s="2">
        <v>10</v>
      </c>
      <c r="K9855" s="2">
        <v>100</v>
      </c>
      <c r="L9855" s="3">
        <v>939100</v>
      </c>
      <c r="M9855" s="2" t="s">
        <v>0</v>
      </c>
      <c r="N9855" s="4" t="s">
        <v>21</v>
      </c>
    </row>
    <row r="9856" spans="1:14" x14ac:dyDescent="0.25">
      <c r="A9856" s="1" t="s">
        <v>364</v>
      </c>
      <c r="B9856" s="2" t="s">
        <v>76</v>
      </c>
      <c r="C9856" s="2" t="s">
        <v>80</v>
      </c>
      <c r="D9856" s="2" t="s">
        <v>81</v>
      </c>
      <c r="E9856" s="2" t="s">
        <v>8118</v>
      </c>
      <c r="F9856" s="2">
        <v>53131602</v>
      </c>
      <c r="G9856" s="2" t="s">
        <v>490</v>
      </c>
      <c r="H9856" s="2">
        <v>1</v>
      </c>
      <c r="I9856" s="2">
        <v>2</v>
      </c>
      <c r="J9856" s="2">
        <v>16</v>
      </c>
      <c r="K9856" s="2">
        <v>84</v>
      </c>
      <c r="L9856" s="3">
        <v>218904</v>
      </c>
      <c r="M9856" s="2" t="s">
        <v>0</v>
      </c>
      <c r="N9856" s="4" t="s">
        <v>21</v>
      </c>
    </row>
    <row r="9857" spans="1:14" x14ac:dyDescent="0.25">
      <c r="A9857" s="1" t="s">
        <v>364</v>
      </c>
      <c r="B9857" s="2" t="s">
        <v>76</v>
      </c>
      <c r="C9857" s="2" t="s">
        <v>80</v>
      </c>
      <c r="D9857" s="2" t="s">
        <v>81</v>
      </c>
      <c r="E9857" s="2" t="s">
        <v>18607</v>
      </c>
      <c r="F9857" s="2">
        <v>53131602</v>
      </c>
      <c r="G9857" s="2" t="s">
        <v>490</v>
      </c>
      <c r="H9857" s="2">
        <v>1</v>
      </c>
      <c r="I9857" s="2">
        <v>2</v>
      </c>
      <c r="J9857" s="2">
        <v>16</v>
      </c>
      <c r="K9857" s="2">
        <v>30</v>
      </c>
      <c r="L9857" s="3">
        <v>381000</v>
      </c>
      <c r="M9857" s="2" t="s">
        <v>0</v>
      </c>
      <c r="N9857" s="4" t="s">
        <v>21</v>
      </c>
    </row>
    <row r="9858" spans="1:14" x14ac:dyDescent="0.25">
      <c r="A9858" s="1" t="s">
        <v>364</v>
      </c>
      <c r="B9858" s="2" t="s">
        <v>72</v>
      </c>
      <c r="C9858" s="2" t="s">
        <v>73</v>
      </c>
      <c r="D9858" s="2" t="s">
        <v>74</v>
      </c>
      <c r="E9858" s="2" t="s">
        <v>8119</v>
      </c>
      <c r="F9858" s="2">
        <v>12163800</v>
      </c>
      <c r="G9858" s="2" t="s">
        <v>490</v>
      </c>
      <c r="H9858" s="2">
        <v>1</v>
      </c>
      <c r="I9858" s="2">
        <v>2</v>
      </c>
      <c r="J9858" s="2">
        <v>10</v>
      </c>
      <c r="K9858" s="2">
        <v>3</v>
      </c>
      <c r="L9858" s="3">
        <v>88119</v>
      </c>
      <c r="M9858" s="2" t="s">
        <v>17383</v>
      </c>
      <c r="N9858" s="4" t="s">
        <v>21</v>
      </c>
    </row>
    <row r="9859" spans="1:14" x14ac:dyDescent="0.25">
      <c r="A9859" s="1" t="s">
        <v>364</v>
      </c>
      <c r="B9859" s="2" t="s">
        <v>28</v>
      </c>
      <c r="C9859" s="2" t="s">
        <v>659</v>
      </c>
      <c r="D9859" s="2" t="s">
        <v>17897</v>
      </c>
      <c r="E9859" s="2" t="s">
        <v>8120</v>
      </c>
      <c r="F9859" s="2">
        <v>40151510</v>
      </c>
      <c r="G9859" s="2" t="s">
        <v>490</v>
      </c>
      <c r="H9859" s="2">
        <v>1</v>
      </c>
      <c r="I9859" s="2">
        <v>3</v>
      </c>
      <c r="J9859" s="2">
        <v>10</v>
      </c>
      <c r="K9859" s="2">
        <v>2</v>
      </c>
      <c r="L9859" s="3">
        <v>1190000</v>
      </c>
      <c r="M9859" s="2" t="s">
        <v>0</v>
      </c>
      <c r="N9859" s="4" t="s">
        <v>21</v>
      </c>
    </row>
    <row r="9860" spans="1:14" x14ac:dyDescent="0.25">
      <c r="A9860" s="1" t="s">
        <v>364</v>
      </c>
      <c r="B9860" s="2" t="s">
        <v>28</v>
      </c>
      <c r="C9860" s="2" t="s">
        <v>659</v>
      </c>
      <c r="D9860" s="2" t="s">
        <v>17897</v>
      </c>
      <c r="E9860" s="2" t="s">
        <v>8121</v>
      </c>
      <c r="F9860" s="2">
        <v>40151510</v>
      </c>
      <c r="G9860" s="2" t="s">
        <v>490</v>
      </c>
      <c r="H9860" s="2">
        <v>1</v>
      </c>
      <c r="I9860" s="2">
        <v>3</v>
      </c>
      <c r="J9860" s="2">
        <v>10</v>
      </c>
      <c r="K9860" s="2">
        <v>2</v>
      </c>
      <c r="L9860" s="3">
        <v>4284000</v>
      </c>
      <c r="M9860" s="2" t="s">
        <v>0</v>
      </c>
      <c r="N9860" s="4" t="s">
        <v>21</v>
      </c>
    </row>
    <row r="9861" spans="1:14" x14ac:dyDescent="0.25">
      <c r="A9861" s="1" t="s">
        <v>364</v>
      </c>
      <c r="B9861" s="2" t="s">
        <v>28</v>
      </c>
      <c r="C9861" s="2" t="s">
        <v>659</v>
      </c>
      <c r="D9861" s="2" t="s">
        <v>17897</v>
      </c>
      <c r="E9861" s="2" t="s">
        <v>8122</v>
      </c>
      <c r="F9861" s="2">
        <v>40151510</v>
      </c>
      <c r="G9861" s="2" t="s">
        <v>490</v>
      </c>
      <c r="H9861" s="2">
        <v>1</v>
      </c>
      <c r="I9861" s="2">
        <v>3</v>
      </c>
      <c r="J9861" s="2">
        <v>10</v>
      </c>
      <c r="K9861" s="2">
        <v>2</v>
      </c>
      <c r="L9861" s="3">
        <v>2380000</v>
      </c>
      <c r="M9861" s="2" t="s">
        <v>0</v>
      </c>
      <c r="N9861" s="4" t="s">
        <v>21</v>
      </c>
    </row>
    <row r="9862" spans="1:14" x14ac:dyDescent="0.25">
      <c r="A9862" s="1" t="s">
        <v>364</v>
      </c>
      <c r="B9862" s="2" t="s">
        <v>28</v>
      </c>
      <c r="C9862" s="2" t="s">
        <v>659</v>
      </c>
      <c r="D9862" s="2" t="s">
        <v>17897</v>
      </c>
      <c r="E9862" s="2" t="s">
        <v>8123</v>
      </c>
      <c r="F9862" s="2">
        <v>40151510</v>
      </c>
      <c r="G9862" s="2" t="s">
        <v>490</v>
      </c>
      <c r="H9862" s="2">
        <v>1</v>
      </c>
      <c r="I9862" s="2">
        <v>3</v>
      </c>
      <c r="J9862" s="2">
        <v>10</v>
      </c>
      <c r="K9862" s="2">
        <v>1</v>
      </c>
      <c r="L9862" s="3">
        <v>1190000</v>
      </c>
      <c r="M9862" s="2" t="s">
        <v>20</v>
      </c>
      <c r="N9862" s="4" t="s">
        <v>21</v>
      </c>
    </row>
    <row r="9863" spans="1:14" x14ac:dyDescent="0.25">
      <c r="A9863" s="1" t="s">
        <v>364</v>
      </c>
      <c r="B9863" s="2" t="s">
        <v>162</v>
      </c>
      <c r="C9863" s="2" t="s">
        <v>567</v>
      </c>
      <c r="D9863" s="2" t="s">
        <v>17885</v>
      </c>
      <c r="E9863" s="2" t="s">
        <v>8124</v>
      </c>
      <c r="F9863" s="2">
        <v>72154103</v>
      </c>
      <c r="G9863" s="2" t="s">
        <v>490</v>
      </c>
      <c r="H9863" s="2">
        <v>1</v>
      </c>
      <c r="I9863" s="2">
        <v>3</v>
      </c>
      <c r="J9863" s="2">
        <v>10</v>
      </c>
      <c r="K9863" s="2">
        <v>1</v>
      </c>
      <c r="L9863" s="3">
        <v>24932880</v>
      </c>
      <c r="M9863" s="2" t="s">
        <v>20</v>
      </c>
      <c r="N9863" s="4" t="s">
        <v>21</v>
      </c>
    </row>
    <row r="9864" spans="1:14" x14ac:dyDescent="0.25">
      <c r="A9864" s="1" t="s">
        <v>364</v>
      </c>
      <c r="B9864" s="2" t="s">
        <v>712</v>
      </c>
      <c r="C9864" s="2" t="s">
        <v>713</v>
      </c>
      <c r="D9864" s="2" t="s">
        <v>17902</v>
      </c>
      <c r="E9864" s="2" t="s">
        <v>8125</v>
      </c>
      <c r="F9864" s="2">
        <v>26111601</v>
      </c>
      <c r="G9864" s="2" t="s">
        <v>496</v>
      </c>
      <c r="H9864" s="2">
        <v>2</v>
      </c>
      <c r="I9864" s="2">
        <v>3</v>
      </c>
      <c r="J9864" s="2">
        <v>10</v>
      </c>
      <c r="K9864" s="2">
        <v>1</v>
      </c>
      <c r="L9864" s="3">
        <v>137500000</v>
      </c>
      <c r="M9864" s="2" t="s">
        <v>20</v>
      </c>
      <c r="N9864" s="4" t="s">
        <v>21</v>
      </c>
    </row>
    <row r="9865" spans="1:14" x14ac:dyDescent="0.25">
      <c r="A9865" s="1" t="s">
        <v>364</v>
      </c>
      <c r="B9865" s="2" t="s">
        <v>28</v>
      </c>
      <c r="C9865" s="2" t="s">
        <v>29</v>
      </c>
      <c r="D9865" s="2" t="s">
        <v>30</v>
      </c>
      <c r="E9865" s="2" t="s">
        <v>8126</v>
      </c>
      <c r="F9865" s="2">
        <v>40101701</v>
      </c>
      <c r="G9865" s="2" t="s">
        <v>490</v>
      </c>
      <c r="H9865" s="2">
        <v>2</v>
      </c>
      <c r="I9865" s="2">
        <v>3</v>
      </c>
      <c r="J9865" s="2">
        <v>16</v>
      </c>
      <c r="K9865" s="2">
        <v>15</v>
      </c>
      <c r="L9865" s="3">
        <v>46564245</v>
      </c>
      <c r="M9865" s="2" t="s">
        <v>0</v>
      </c>
      <c r="N9865" s="4" t="s">
        <v>21</v>
      </c>
    </row>
    <row r="9866" spans="1:14" x14ac:dyDescent="0.25">
      <c r="A9866" s="1" t="s">
        <v>364</v>
      </c>
      <c r="B9866" s="2" t="s">
        <v>340</v>
      </c>
      <c r="C9866" s="2" t="s">
        <v>341</v>
      </c>
      <c r="D9866" s="2" t="s">
        <v>342</v>
      </c>
      <c r="E9866" s="2" t="s">
        <v>8127</v>
      </c>
      <c r="F9866" s="2">
        <v>86111700</v>
      </c>
      <c r="G9866" s="2" t="s">
        <v>490</v>
      </c>
      <c r="H9866" s="2">
        <v>2</v>
      </c>
      <c r="I9866" s="2">
        <v>6</v>
      </c>
      <c r="J9866" s="2">
        <v>10</v>
      </c>
      <c r="K9866" s="2">
        <v>1</v>
      </c>
      <c r="L9866" s="3">
        <v>19216000</v>
      </c>
      <c r="M9866" s="2" t="s">
        <v>20</v>
      </c>
      <c r="N9866" s="4" t="s">
        <v>21</v>
      </c>
    </row>
    <row r="9867" spans="1:14" x14ac:dyDescent="0.25">
      <c r="A9867" s="1" t="s">
        <v>364</v>
      </c>
      <c r="B9867" s="2" t="s">
        <v>28</v>
      </c>
      <c r="C9867" s="2" t="s">
        <v>29</v>
      </c>
      <c r="D9867" s="2" t="s">
        <v>30</v>
      </c>
      <c r="E9867" s="2" t="s">
        <v>8128</v>
      </c>
      <c r="F9867" s="2">
        <v>40101701</v>
      </c>
      <c r="G9867" s="2" t="s">
        <v>490</v>
      </c>
      <c r="H9867" s="2">
        <v>2</v>
      </c>
      <c r="I9867" s="2">
        <v>3</v>
      </c>
      <c r="J9867" s="2">
        <v>10</v>
      </c>
      <c r="K9867" s="2">
        <v>10</v>
      </c>
      <c r="L9867" s="3">
        <v>43338484</v>
      </c>
      <c r="M9867" s="2" t="s">
        <v>0</v>
      </c>
      <c r="N9867" s="4" t="s">
        <v>21</v>
      </c>
    </row>
    <row r="9868" spans="1:14" x14ac:dyDescent="0.25">
      <c r="A9868" s="1" t="s">
        <v>364</v>
      </c>
      <c r="B9868" s="2" t="s">
        <v>162</v>
      </c>
      <c r="C9868" s="2" t="s">
        <v>567</v>
      </c>
      <c r="D9868" s="2" t="s">
        <v>17885</v>
      </c>
      <c r="E9868" s="2" t="s">
        <v>8129</v>
      </c>
      <c r="F9868" s="2">
        <v>72151207</v>
      </c>
      <c r="G9868" s="2" t="s">
        <v>490</v>
      </c>
      <c r="H9868" s="2">
        <v>2</v>
      </c>
      <c r="I9868" s="2">
        <v>4</v>
      </c>
      <c r="J9868" s="2">
        <v>16</v>
      </c>
      <c r="K9868" s="2">
        <v>1</v>
      </c>
      <c r="L9868" s="3">
        <v>50000000</v>
      </c>
      <c r="M9868" s="2" t="s">
        <v>20</v>
      </c>
      <c r="N9868" s="4" t="s">
        <v>21</v>
      </c>
    </row>
    <row r="9869" spans="1:14" x14ac:dyDescent="0.25">
      <c r="A9869" s="1" t="s">
        <v>364</v>
      </c>
      <c r="B9869" s="2" t="s">
        <v>162</v>
      </c>
      <c r="C9869" s="2" t="s">
        <v>567</v>
      </c>
      <c r="D9869" s="2" t="s">
        <v>17885</v>
      </c>
      <c r="E9869" s="2" t="s">
        <v>8129</v>
      </c>
      <c r="F9869" s="2">
        <v>72151207</v>
      </c>
      <c r="G9869" s="2" t="s">
        <v>490</v>
      </c>
      <c r="H9869" s="2">
        <v>2</v>
      </c>
      <c r="I9869" s="2">
        <v>4</v>
      </c>
      <c r="J9869" s="2">
        <v>10</v>
      </c>
      <c r="K9869" s="2">
        <v>1</v>
      </c>
      <c r="L9869" s="3">
        <v>15000000</v>
      </c>
      <c r="M9869" s="2" t="s">
        <v>20</v>
      </c>
      <c r="N9869" s="4" t="s">
        <v>21</v>
      </c>
    </row>
    <row r="9870" spans="1:14" x14ac:dyDescent="0.25">
      <c r="A9870" s="1" t="s">
        <v>364</v>
      </c>
      <c r="B9870" s="2" t="s">
        <v>162</v>
      </c>
      <c r="C9870" s="2" t="s">
        <v>567</v>
      </c>
      <c r="D9870" s="2" t="s">
        <v>17885</v>
      </c>
      <c r="E9870" s="2" t="s">
        <v>3703</v>
      </c>
      <c r="F9870" s="2">
        <v>72154300</v>
      </c>
      <c r="G9870" s="2" t="s">
        <v>490</v>
      </c>
      <c r="H9870" s="2">
        <v>2</v>
      </c>
      <c r="I9870" s="2">
        <v>2</v>
      </c>
      <c r="J9870" s="2">
        <v>10</v>
      </c>
      <c r="K9870" s="2">
        <v>1</v>
      </c>
      <c r="L9870" s="3">
        <v>24981182.100000001</v>
      </c>
      <c r="M9870" s="2" t="s">
        <v>20</v>
      </c>
      <c r="N9870" s="4" t="s">
        <v>21</v>
      </c>
    </row>
    <row r="9871" spans="1:14" x14ac:dyDescent="0.25">
      <c r="A9871" s="1" t="s">
        <v>364</v>
      </c>
      <c r="B9871" s="2" t="s">
        <v>162</v>
      </c>
      <c r="C9871" s="2" t="s">
        <v>567</v>
      </c>
      <c r="D9871" s="2" t="s">
        <v>17885</v>
      </c>
      <c r="E9871" s="2" t="s">
        <v>8130</v>
      </c>
      <c r="F9871" s="2">
        <v>72154300</v>
      </c>
      <c r="G9871" s="2" t="s">
        <v>490</v>
      </c>
      <c r="H9871" s="2">
        <v>2</v>
      </c>
      <c r="I9871" s="2">
        <v>4</v>
      </c>
      <c r="J9871" s="2">
        <v>10</v>
      </c>
      <c r="K9871" s="2">
        <v>1</v>
      </c>
      <c r="L9871" s="3">
        <v>12792500</v>
      </c>
      <c r="M9871" s="2" t="s">
        <v>20</v>
      </c>
      <c r="N9871" s="4" t="s">
        <v>21</v>
      </c>
    </row>
    <row r="9872" spans="1:14" x14ac:dyDescent="0.25">
      <c r="A9872" s="1" t="s">
        <v>364</v>
      </c>
      <c r="B9872" s="2" t="s">
        <v>162</v>
      </c>
      <c r="C9872" s="2" t="s">
        <v>567</v>
      </c>
      <c r="D9872" s="2" t="s">
        <v>17885</v>
      </c>
      <c r="E9872" s="2" t="s">
        <v>8131</v>
      </c>
      <c r="F9872" s="2">
        <v>72154300</v>
      </c>
      <c r="G9872" s="2" t="s">
        <v>490</v>
      </c>
      <c r="H9872" s="2">
        <v>2</v>
      </c>
      <c r="I9872" s="2">
        <v>4</v>
      </c>
      <c r="J9872" s="2">
        <v>10</v>
      </c>
      <c r="K9872" s="2">
        <v>1</v>
      </c>
      <c r="L9872" s="3">
        <v>50000000</v>
      </c>
      <c r="M9872" s="2" t="s">
        <v>20</v>
      </c>
      <c r="N9872" s="4" t="s">
        <v>21</v>
      </c>
    </row>
    <row r="9873" spans="1:14" x14ac:dyDescent="0.25">
      <c r="A9873" s="1" t="s">
        <v>364</v>
      </c>
      <c r="B9873" s="2" t="s">
        <v>189</v>
      </c>
      <c r="C9873" s="2" t="s">
        <v>2637</v>
      </c>
      <c r="D9873" s="2" t="s">
        <v>17962</v>
      </c>
      <c r="E9873" s="2" t="s">
        <v>8132</v>
      </c>
      <c r="F9873" s="2">
        <v>81102402</v>
      </c>
      <c r="G9873" s="2" t="s">
        <v>490</v>
      </c>
      <c r="H9873" s="2">
        <v>2</v>
      </c>
      <c r="I9873" s="2">
        <v>4</v>
      </c>
      <c r="J9873" s="2">
        <v>10</v>
      </c>
      <c r="K9873" s="2">
        <v>1</v>
      </c>
      <c r="L9873" s="3">
        <v>29243628.739999998</v>
      </c>
      <c r="M9873" s="2" t="s">
        <v>20</v>
      </c>
      <c r="N9873" s="4" t="s">
        <v>21</v>
      </c>
    </row>
    <row r="9874" spans="1:14" x14ac:dyDescent="0.25">
      <c r="A9874" s="1" t="s">
        <v>364</v>
      </c>
      <c r="B9874" s="2" t="s">
        <v>162</v>
      </c>
      <c r="C9874" s="2" t="s">
        <v>567</v>
      </c>
      <c r="D9874" s="2" t="s">
        <v>17885</v>
      </c>
      <c r="E9874" s="2" t="s">
        <v>3475</v>
      </c>
      <c r="F9874" s="2">
        <v>81102402</v>
      </c>
      <c r="G9874" s="2" t="s">
        <v>490</v>
      </c>
      <c r="H9874" s="2">
        <v>2</v>
      </c>
      <c r="I9874" s="2">
        <v>4</v>
      </c>
      <c r="J9874" s="2">
        <v>10</v>
      </c>
      <c r="K9874" s="2">
        <v>1</v>
      </c>
      <c r="L9874" s="3">
        <v>13030500</v>
      </c>
      <c r="M9874" s="2" t="s">
        <v>20</v>
      </c>
      <c r="N9874" s="4" t="s">
        <v>21</v>
      </c>
    </row>
    <row r="9875" spans="1:14" x14ac:dyDescent="0.25">
      <c r="A9875" s="1" t="s">
        <v>364</v>
      </c>
      <c r="B9875" s="2" t="s">
        <v>189</v>
      </c>
      <c r="C9875" s="2" t="s">
        <v>5891</v>
      </c>
      <c r="D9875" s="2" t="s">
        <v>18016</v>
      </c>
      <c r="E9875" s="2" t="s">
        <v>8133</v>
      </c>
      <c r="F9875" s="2">
        <v>72101500</v>
      </c>
      <c r="G9875" s="2" t="s">
        <v>490</v>
      </c>
      <c r="H9875" s="2">
        <v>1</v>
      </c>
      <c r="I9875" s="2">
        <v>11</v>
      </c>
      <c r="J9875" s="2">
        <v>10</v>
      </c>
      <c r="K9875" s="2">
        <v>1</v>
      </c>
      <c r="L9875" s="3">
        <v>38000000</v>
      </c>
      <c r="M9875" s="2" t="s">
        <v>20</v>
      </c>
      <c r="N9875" s="4" t="s">
        <v>17385</v>
      </c>
    </row>
    <row r="9876" spans="1:14" x14ac:dyDescent="0.25">
      <c r="A9876" s="1" t="s">
        <v>364</v>
      </c>
      <c r="B9876" s="2" t="s">
        <v>162</v>
      </c>
      <c r="C9876" s="2" t="s">
        <v>567</v>
      </c>
      <c r="D9876" s="2" t="s">
        <v>17885</v>
      </c>
      <c r="E9876" s="2" t="s">
        <v>8134</v>
      </c>
      <c r="F9876" s="2">
        <v>73152101</v>
      </c>
      <c r="G9876" s="2" t="s">
        <v>490</v>
      </c>
      <c r="H9876" s="2">
        <v>3</v>
      </c>
      <c r="I9876" s="2">
        <v>3</v>
      </c>
      <c r="J9876" s="2">
        <v>10</v>
      </c>
      <c r="K9876" s="2">
        <v>1</v>
      </c>
      <c r="L9876" s="3">
        <v>4997626</v>
      </c>
      <c r="M9876" s="2" t="s">
        <v>20</v>
      </c>
      <c r="N9876" s="4" t="s">
        <v>21</v>
      </c>
    </row>
    <row r="9877" spans="1:14" x14ac:dyDescent="0.25">
      <c r="A9877" s="1" t="s">
        <v>364</v>
      </c>
      <c r="B9877" s="2" t="s">
        <v>181</v>
      </c>
      <c r="C9877" s="2" t="s">
        <v>182</v>
      </c>
      <c r="D9877" s="2" t="s">
        <v>183</v>
      </c>
      <c r="E9877" s="2" t="s">
        <v>8135</v>
      </c>
      <c r="F9877" s="2">
        <v>72154055</v>
      </c>
      <c r="G9877" s="2" t="s">
        <v>490</v>
      </c>
      <c r="H9877" s="2">
        <v>2</v>
      </c>
      <c r="I9877" s="2">
        <v>3</v>
      </c>
      <c r="J9877" s="2">
        <v>10</v>
      </c>
      <c r="K9877" s="2">
        <v>1</v>
      </c>
      <c r="L9877" s="3">
        <v>6753250</v>
      </c>
      <c r="M9877" s="2" t="s">
        <v>20</v>
      </c>
      <c r="N9877" s="4" t="s">
        <v>21</v>
      </c>
    </row>
    <row r="9878" spans="1:14" x14ac:dyDescent="0.25">
      <c r="A9878" s="1" t="s">
        <v>364</v>
      </c>
      <c r="B9878" s="2" t="s">
        <v>162</v>
      </c>
      <c r="C9878" s="2" t="s">
        <v>567</v>
      </c>
      <c r="D9878" s="2" t="s">
        <v>17885</v>
      </c>
      <c r="E9878" s="2" t="s">
        <v>8136</v>
      </c>
      <c r="F9878" s="2">
        <v>73152100</v>
      </c>
      <c r="G9878" s="2" t="s">
        <v>490</v>
      </c>
      <c r="H9878" s="2">
        <v>3</v>
      </c>
      <c r="I9878" s="2">
        <v>2</v>
      </c>
      <c r="J9878" s="2">
        <v>16</v>
      </c>
      <c r="K9878" s="2">
        <v>1</v>
      </c>
      <c r="L9878" s="3">
        <v>19992119.960000001</v>
      </c>
      <c r="M9878" s="2" t="s">
        <v>20</v>
      </c>
      <c r="N9878" s="4" t="s">
        <v>21</v>
      </c>
    </row>
    <row r="9879" spans="1:14" x14ac:dyDescent="0.25">
      <c r="A9879" s="1" t="s">
        <v>364</v>
      </c>
      <c r="B9879" s="2" t="s">
        <v>162</v>
      </c>
      <c r="C9879" s="2" t="s">
        <v>567</v>
      </c>
      <c r="D9879" s="2" t="s">
        <v>17885</v>
      </c>
      <c r="E9879" s="2" t="s">
        <v>8137</v>
      </c>
      <c r="F9879" s="2">
        <v>73152101</v>
      </c>
      <c r="G9879" s="2" t="s">
        <v>490</v>
      </c>
      <c r="H9879" s="2">
        <v>1</v>
      </c>
      <c r="I9879" s="2">
        <v>11</v>
      </c>
      <c r="J9879" s="2">
        <v>16</v>
      </c>
      <c r="K9879" s="2">
        <v>1</v>
      </c>
      <c r="L9879" s="3">
        <v>9999878</v>
      </c>
      <c r="M9879" s="2" t="s">
        <v>20</v>
      </c>
      <c r="N9879" s="4" t="s">
        <v>21</v>
      </c>
    </row>
    <row r="9880" spans="1:14" x14ac:dyDescent="0.25">
      <c r="A9880" s="1" t="s">
        <v>364</v>
      </c>
      <c r="B9880" s="2" t="s">
        <v>63</v>
      </c>
      <c r="C9880" s="2" t="s">
        <v>64</v>
      </c>
      <c r="D9880" s="2" t="s">
        <v>65</v>
      </c>
      <c r="E9880" s="2" t="s">
        <v>8138</v>
      </c>
      <c r="F9880" s="2">
        <v>14111519</v>
      </c>
      <c r="G9880" s="2" t="s">
        <v>490</v>
      </c>
      <c r="H9880" s="2">
        <v>1</v>
      </c>
      <c r="I9880" s="2">
        <v>2</v>
      </c>
      <c r="J9880" s="2">
        <v>10</v>
      </c>
      <c r="K9880" s="2">
        <v>300</v>
      </c>
      <c r="L9880" s="3">
        <v>300000</v>
      </c>
      <c r="M9880" s="2" t="s">
        <v>0</v>
      </c>
      <c r="N9880" s="4" t="s">
        <v>21</v>
      </c>
    </row>
    <row r="9881" spans="1:14" x14ac:dyDescent="0.25">
      <c r="A9881" s="1" t="s">
        <v>364</v>
      </c>
      <c r="B9881" s="2" t="s">
        <v>162</v>
      </c>
      <c r="C9881" s="2" t="s">
        <v>567</v>
      </c>
      <c r="D9881" s="2" t="s">
        <v>17885</v>
      </c>
      <c r="E9881" s="2" t="s">
        <v>8139</v>
      </c>
      <c r="F9881" s="2">
        <v>73152108</v>
      </c>
      <c r="G9881" s="2" t="s">
        <v>490</v>
      </c>
      <c r="H9881" s="2">
        <v>3</v>
      </c>
      <c r="I9881" s="2">
        <v>3</v>
      </c>
      <c r="J9881" s="2">
        <v>10</v>
      </c>
      <c r="K9881" s="2">
        <v>1</v>
      </c>
      <c r="L9881" s="3">
        <v>6061291</v>
      </c>
      <c r="M9881" s="2" t="s">
        <v>20</v>
      </c>
      <c r="N9881" s="4" t="s">
        <v>21</v>
      </c>
    </row>
    <row r="9882" spans="1:14" x14ac:dyDescent="0.25">
      <c r="A9882" s="1" t="s">
        <v>364</v>
      </c>
      <c r="B9882" s="2" t="s">
        <v>712</v>
      </c>
      <c r="C9882" s="2" t="s">
        <v>738</v>
      </c>
      <c r="D9882" s="2" t="s">
        <v>17903</v>
      </c>
      <c r="E9882" s="2" t="s">
        <v>8140</v>
      </c>
      <c r="F9882" s="2">
        <v>39121004</v>
      </c>
      <c r="G9882" s="2" t="s">
        <v>490</v>
      </c>
      <c r="H9882" s="2">
        <v>3</v>
      </c>
      <c r="I9882" s="2">
        <v>3</v>
      </c>
      <c r="J9882" s="2">
        <v>10</v>
      </c>
      <c r="K9882" s="2">
        <v>1</v>
      </c>
      <c r="L9882" s="3">
        <v>11507288</v>
      </c>
      <c r="M9882" s="2" t="s">
        <v>0</v>
      </c>
      <c r="N9882" s="4" t="s">
        <v>21</v>
      </c>
    </row>
    <row r="9883" spans="1:14" x14ac:dyDescent="0.25">
      <c r="A9883" s="1" t="s">
        <v>364</v>
      </c>
      <c r="B9883" s="2" t="s">
        <v>181</v>
      </c>
      <c r="C9883" s="2" t="s">
        <v>321</v>
      </c>
      <c r="D9883" s="2" t="s">
        <v>322</v>
      </c>
      <c r="E9883" s="2" t="s">
        <v>8141</v>
      </c>
      <c r="F9883" s="2">
        <v>80161801</v>
      </c>
      <c r="G9883" s="2" t="s">
        <v>490</v>
      </c>
      <c r="H9883" s="2">
        <v>2</v>
      </c>
      <c r="I9883" s="2">
        <v>10</v>
      </c>
      <c r="J9883" s="2">
        <v>10</v>
      </c>
      <c r="K9883" s="2">
        <v>1</v>
      </c>
      <c r="L9883" s="3">
        <v>11000000</v>
      </c>
      <c r="M9883" s="2" t="s">
        <v>20</v>
      </c>
      <c r="N9883" s="4" t="s">
        <v>17385</v>
      </c>
    </row>
    <row r="9884" spans="1:14" x14ac:dyDescent="0.25">
      <c r="A9884" s="1" t="s">
        <v>364</v>
      </c>
      <c r="B9884" s="2" t="s">
        <v>162</v>
      </c>
      <c r="C9884" s="2" t="s">
        <v>457</v>
      </c>
      <c r="D9884" s="2" t="s">
        <v>17868</v>
      </c>
      <c r="E9884" s="2" t="s">
        <v>8142</v>
      </c>
      <c r="F9884" s="2">
        <v>78181500</v>
      </c>
      <c r="G9884" s="2" t="s">
        <v>490</v>
      </c>
      <c r="H9884" s="2">
        <v>2</v>
      </c>
      <c r="I9884" s="2">
        <v>10</v>
      </c>
      <c r="J9884" s="2">
        <v>10</v>
      </c>
      <c r="K9884" s="2">
        <v>1</v>
      </c>
      <c r="L9884" s="3">
        <v>44976545.729999997</v>
      </c>
      <c r="M9884" s="2" t="s">
        <v>20</v>
      </c>
      <c r="N9884" s="4" t="s">
        <v>17385</v>
      </c>
    </row>
    <row r="9885" spans="1:14" x14ac:dyDescent="0.25">
      <c r="A9885" s="1" t="s">
        <v>364</v>
      </c>
      <c r="B9885" s="2" t="s">
        <v>518</v>
      </c>
      <c r="C9885" s="2" t="s">
        <v>2603</v>
      </c>
      <c r="D9885" s="2" t="s">
        <v>17959</v>
      </c>
      <c r="E9885" s="2" t="s">
        <v>8143</v>
      </c>
      <c r="F9885" s="2" t="s">
        <v>8144</v>
      </c>
      <c r="G9885" s="2" t="s">
        <v>490</v>
      </c>
      <c r="H9885" s="2">
        <v>2</v>
      </c>
      <c r="I9885" s="2">
        <v>9</v>
      </c>
      <c r="J9885" s="2">
        <v>10</v>
      </c>
      <c r="K9885" s="2">
        <v>1</v>
      </c>
      <c r="L9885" s="3">
        <v>59994358</v>
      </c>
      <c r="M9885" s="2" t="s">
        <v>20</v>
      </c>
      <c r="N9885" s="4" t="s">
        <v>21</v>
      </c>
    </row>
    <row r="9886" spans="1:14" x14ac:dyDescent="0.25">
      <c r="A9886" s="1" t="s">
        <v>364</v>
      </c>
      <c r="B9886" s="2" t="s">
        <v>86</v>
      </c>
      <c r="C9886" s="2" t="s">
        <v>93</v>
      </c>
      <c r="D9886" s="2" t="s">
        <v>94</v>
      </c>
      <c r="E9886" s="2" t="s">
        <v>8145</v>
      </c>
      <c r="F9886" s="2">
        <v>39121423</v>
      </c>
      <c r="G9886" s="2" t="s">
        <v>490</v>
      </c>
      <c r="H9886" s="2">
        <v>2</v>
      </c>
      <c r="I9886" s="2">
        <v>2</v>
      </c>
      <c r="J9886" s="2">
        <v>10</v>
      </c>
      <c r="K9886" s="2">
        <v>25</v>
      </c>
      <c r="L9886" s="3">
        <v>2036882.8399999999</v>
      </c>
      <c r="M9886" s="2" t="s">
        <v>0</v>
      </c>
      <c r="N9886" s="4" t="s">
        <v>21</v>
      </c>
    </row>
    <row r="9887" spans="1:14" x14ac:dyDescent="0.25">
      <c r="A9887" s="1" t="s">
        <v>364</v>
      </c>
      <c r="B9887" s="2" t="s">
        <v>86</v>
      </c>
      <c r="C9887" s="2" t="s">
        <v>93</v>
      </c>
      <c r="D9887" s="2" t="s">
        <v>94</v>
      </c>
      <c r="E9887" s="2" t="s">
        <v>8146</v>
      </c>
      <c r="F9887" s="2">
        <v>39121423</v>
      </c>
      <c r="G9887" s="2" t="s">
        <v>490</v>
      </c>
      <c r="H9887" s="2">
        <v>2</v>
      </c>
      <c r="I9887" s="2">
        <v>2</v>
      </c>
      <c r="J9887" s="2">
        <v>10</v>
      </c>
      <c r="K9887" s="2">
        <v>25</v>
      </c>
      <c r="L9887" s="3">
        <v>546549.44999999995</v>
      </c>
      <c r="M9887" s="2" t="s">
        <v>0</v>
      </c>
      <c r="N9887" s="4" t="s">
        <v>21</v>
      </c>
    </row>
    <row r="9888" spans="1:14" x14ac:dyDescent="0.25">
      <c r="A9888" s="1" t="s">
        <v>364</v>
      </c>
      <c r="B9888" s="2" t="s">
        <v>86</v>
      </c>
      <c r="C9888" s="2" t="s">
        <v>93</v>
      </c>
      <c r="D9888" s="2" t="s">
        <v>94</v>
      </c>
      <c r="E9888" s="2" t="s">
        <v>8147</v>
      </c>
      <c r="F9888" s="2">
        <v>39121423</v>
      </c>
      <c r="G9888" s="2" t="s">
        <v>490</v>
      </c>
      <c r="H9888" s="2">
        <v>2</v>
      </c>
      <c r="I9888" s="2">
        <v>2</v>
      </c>
      <c r="J9888" s="2">
        <v>10</v>
      </c>
      <c r="K9888" s="2">
        <v>50</v>
      </c>
      <c r="L9888" s="3">
        <v>1739379.5699999998</v>
      </c>
      <c r="M9888" s="2" t="s">
        <v>0</v>
      </c>
      <c r="N9888" s="4" t="s">
        <v>21</v>
      </c>
    </row>
    <row r="9889" spans="1:14" x14ac:dyDescent="0.25">
      <c r="A9889" s="1" t="s">
        <v>364</v>
      </c>
      <c r="B9889" s="2" t="s">
        <v>1851</v>
      </c>
      <c r="C9889" s="2" t="s">
        <v>1883</v>
      </c>
      <c r="D9889" s="2" t="s">
        <v>17944</v>
      </c>
      <c r="E9889" s="2" t="s">
        <v>18608</v>
      </c>
      <c r="F9889" s="2">
        <v>30111600</v>
      </c>
      <c r="G9889" s="2" t="s">
        <v>496</v>
      </c>
      <c r="H9889" s="2">
        <v>1</v>
      </c>
      <c r="I9889" s="2">
        <v>4</v>
      </c>
      <c r="J9889" s="2">
        <v>10</v>
      </c>
      <c r="K9889" s="2">
        <v>7</v>
      </c>
      <c r="L9889" s="3">
        <v>347284</v>
      </c>
      <c r="M9889" s="2" t="s">
        <v>0</v>
      </c>
      <c r="N9889" s="4" t="s">
        <v>21</v>
      </c>
    </row>
    <row r="9890" spans="1:14" x14ac:dyDescent="0.25">
      <c r="A9890" s="1" t="s">
        <v>364</v>
      </c>
      <c r="B9890" s="2" t="s">
        <v>103</v>
      </c>
      <c r="C9890" s="2" t="s">
        <v>104</v>
      </c>
      <c r="D9890" s="2" t="s">
        <v>105</v>
      </c>
      <c r="E9890" s="2" t="s">
        <v>8148</v>
      </c>
      <c r="F9890" s="2">
        <v>27111907</v>
      </c>
      <c r="G9890" s="2" t="s">
        <v>496</v>
      </c>
      <c r="H9890" s="2">
        <v>1</v>
      </c>
      <c r="I9890" s="2">
        <v>4</v>
      </c>
      <c r="J9890" s="2">
        <v>10</v>
      </c>
      <c r="K9890" s="2">
        <v>5</v>
      </c>
      <c r="L9890" s="3">
        <v>82685</v>
      </c>
      <c r="M9890" s="2" t="s">
        <v>0</v>
      </c>
      <c r="N9890" s="4" t="s">
        <v>21</v>
      </c>
    </row>
    <row r="9891" spans="1:14" x14ac:dyDescent="0.25">
      <c r="A9891" s="1" t="s">
        <v>364</v>
      </c>
      <c r="B9891" s="2" t="s">
        <v>3066</v>
      </c>
      <c r="C9891" s="2" t="s">
        <v>3067</v>
      </c>
      <c r="D9891" s="2" t="s">
        <v>17985</v>
      </c>
      <c r="E9891" s="2" t="s">
        <v>8149</v>
      </c>
      <c r="F9891" s="2">
        <v>76121501</v>
      </c>
      <c r="G9891" s="2" t="s">
        <v>330</v>
      </c>
      <c r="H9891" s="2">
        <v>12</v>
      </c>
      <c r="I9891" s="2">
        <v>12</v>
      </c>
      <c r="J9891" s="2">
        <v>16</v>
      </c>
      <c r="K9891" s="2">
        <v>1</v>
      </c>
      <c r="L9891" s="3">
        <v>655588</v>
      </c>
      <c r="M9891" s="2" t="s">
        <v>20</v>
      </c>
      <c r="N9891" s="4" t="s">
        <v>21</v>
      </c>
    </row>
    <row r="9892" spans="1:14" x14ac:dyDescent="0.25">
      <c r="A9892" s="1" t="s">
        <v>364</v>
      </c>
      <c r="B9892" s="2" t="s">
        <v>1851</v>
      </c>
      <c r="C9892" s="2" t="s">
        <v>1867</v>
      </c>
      <c r="D9892" s="2" t="s">
        <v>17942</v>
      </c>
      <c r="E9892" s="2" t="s">
        <v>8150</v>
      </c>
      <c r="F9892" s="2">
        <v>30131700</v>
      </c>
      <c r="G9892" s="2" t="s">
        <v>496</v>
      </c>
      <c r="H9892" s="2">
        <v>1</v>
      </c>
      <c r="I9892" s="2">
        <v>4</v>
      </c>
      <c r="J9892" s="2">
        <v>10</v>
      </c>
      <c r="K9892" s="2">
        <v>100</v>
      </c>
      <c r="L9892" s="3">
        <v>4961200</v>
      </c>
      <c r="M9892" s="2" t="s">
        <v>0</v>
      </c>
      <c r="N9892" s="4" t="s">
        <v>21</v>
      </c>
    </row>
    <row r="9893" spans="1:14" x14ac:dyDescent="0.25">
      <c r="A9893" s="1" t="s">
        <v>364</v>
      </c>
      <c r="B9893" s="2" t="s">
        <v>477</v>
      </c>
      <c r="C9893" s="2" t="s">
        <v>478</v>
      </c>
      <c r="D9893" s="2" t="s">
        <v>17875</v>
      </c>
      <c r="E9893" s="2" t="s">
        <v>8151</v>
      </c>
      <c r="F9893" s="2">
        <v>83101803</v>
      </c>
      <c r="G9893" s="2" t="s">
        <v>330</v>
      </c>
      <c r="H9893" s="2">
        <v>1</v>
      </c>
      <c r="I9893" s="2">
        <v>12</v>
      </c>
      <c r="J9893" s="2">
        <v>16</v>
      </c>
      <c r="K9893" s="2">
        <v>1</v>
      </c>
      <c r="L9893" s="3">
        <v>2920639.4499999406</v>
      </c>
      <c r="M9893" s="2" t="s">
        <v>20</v>
      </c>
      <c r="N9893" s="4" t="s">
        <v>21</v>
      </c>
    </row>
    <row r="9894" spans="1:14" x14ac:dyDescent="0.25">
      <c r="A9894" s="1" t="s">
        <v>364</v>
      </c>
      <c r="B9894" s="2" t="s">
        <v>181</v>
      </c>
      <c r="C9894" s="2" t="s">
        <v>182</v>
      </c>
      <c r="D9894" s="2" t="s">
        <v>183</v>
      </c>
      <c r="E9894" s="2" t="s">
        <v>8152</v>
      </c>
      <c r="F9894" s="2">
        <v>76111500</v>
      </c>
      <c r="G9894" s="2" t="s">
        <v>2858</v>
      </c>
      <c r="H9894" s="2">
        <v>3</v>
      </c>
      <c r="I9894" s="2">
        <v>9</v>
      </c>
      <c r="J9894" s="2">
        <v>16</v>
      </c>
      <c r="K9894" s="2">
        <v>1</v>
      </c>
      <c r="L9894" s="3">
        <v>80000000</v>
      </c>
      <c r="M9894" s="2" t="s">
        <v>20</v>
      </c>
      <c r="N9894" s="4" t="s">
        <v>17385</v>
      </c>
    </row>
    <row r="9895" spans="1:14" x14ac:dyDescent="0.25">
      <c r="A9895" s="1" t="s">
        <v>364</v>
      </c>
      <c r="B9895" s="2" t="s">
        <v>181</v>
      </c>
      <c r="C9895" s="2" t="s">
        <v>182</v>
      </c>
      <c r="D9895" s="2" t="s">
        <v>183</v>
      </c>
      <c r="E9895" s="2" t="s">
        <v>8152</v>
      </c>
      <c r="F9895" s="2">
        <v>76111500</v>
      </c>
      <c r="G9895" s="2" t="s">
        <v>2858</v>
      </c>
      <c r="H9895" s="2">
        <v>3</v>
      </c>
      <c r="I9895" s="2">
        <v>9</v>
      </c>
      <c r="J9895" s="2">
        <v>10</v>
      </c>
      <c r="K9895" s="2">
        <v>1</v>
      </c>
      <c r="L9895" s="3">
        <v>24000000</v>
      </c>
      <c r="M9895" s="2" t="s">
        <v>20</v>
      </c>
      <c r="N9895" s="4" t="s">
        <v>17385</v>
      </c>
    </row>
    <row r="9896" spans="1:14" x14ac:dyDescent="0.25">
      <c r="A9896" s="1" t="s">
        <v>364</v>
      </c>
      <c r="B9896" s="2" t="s">
        <v>113</v>
      </c>
      <c r="C9896" s="2" t="s">
        <v>113</v>
      </c>
      <c r="D9896" s="2" t="s">
        <v>114</v>
      </c>
      <c r="E9896" s="2" t="s">
        <v>8153</v>
      </c>
      <c r="F9896" s="2">
        <v>31162402</v>
      </c>
      <c r="G9896" s="2" t="s">
        <v>496</v>
      </c>
      <c r="H9896" s="2">
        <v>1</v>
      </c>
      <c r="I9896" s="2">
        <v>4</v>
      </c>
      <c r="J9896" s="2">
        <v>10</v>
      </c>
      <c r="K9896" s="2">
        <v>7</v>
      </c>
      <c r="L9896" s="3">
        <v>148449</v>
      </c>
      <c r="M9896" s="2" t="s">
        <v>0</v>
      </c>
      <c r="N9896" s="4" t="s">
        <v>21</v>
      </c>
    </row>
    <row r="9897" spans="1:14" x14ac:dyDescent="0.25">
      <c r="A9897" s="1" t="s">
        <v>364</v>
      </c>
      <c r="B9897" s="2" t="s">
        <v>408</v>
      </c>
      <c r="C9897" s="2" t="s">
        <v>409</v>
      </c>
      <c r="D9897" s="2" t="s">
        <v>17858</v>
      </c>
      <c r="E9897" s="2" t="s">
        <v>8154</v>
      </c>
      <c r="F9897" s="2">
        <v>47101600</v>
      </c>
      <c r="G9897" s="2" t="s">
        <v>490</v>
      </c>
      <c r="H9897" s="2">
        <v>2</v>
      </c>
      <c r="I9897" s="2">
        <v>3</v>
      </c>
      <c r="J9897" s="2">
        <v>16</v>
      </c>
      <c r="K9897" s="2">
        <v>1040</v>
      </c>
      <c r="L9897" s="3">
        <v>1989000</v>
      </c>
      <c r="M9897" s="2" t="s">
        <v>17387</v>
      </c>
      <c r="N9897" s="4" t="s">
        <v>21</v>
      </c>
    </row>
    <row r="9898" spans="1:14" x14ac:dyDescent="0.25">
      <c r="A9898" s="1" t="s">
        <v>364</v>
      </c>
      <c r="B9898" s="2" t="s">
        <v>408</v>
      </c>
      <c r="C9898" s="2" t="s">
        <v>409</v>
      </c>
      <c r="D9898" s="2" t="s">
        <v>17858</v>
      </c>
      <c r="E9898" s="2" t="s">
        <v>8155</v>
      </c>
      <c r="F9898" s="2">
        <v>47101600</v>
      </c>
      <c r="G9898" s="2" t="s">
        <v>490</v>
      </c>
      <c r="H9898" s="2">
        <v>2</v>
      </c>
      <c r="I9898" s="2">
        <v>3</v>
      </c>
      <c r="J9898" s="2">
        <v>16</v>
      </c>
      <c r="K9898" s="2">
        <v>1300</v>
      </c>
      <c r="L9898" s="3">
        <v>9912500</v>
      </c>
      <c r="M9898" s="2" t="s">
        <v>17387</v>
      </c>
      <c r="N9898" s="4" t="s">
        <v>21</v>
      </c>
    </row>
    <row r="9899" spans="1:14" x14ac:dyDescent="0.25">
      <c r="A9899" s="1" t="s">
        <v>364</v>
      </c>
      <c r="B9899" s="2" t="s">
        <v>408</v>
      </c>
      <c r="C9899" s="2" t="s">
        <v>409</v>
      </c>
      <c r="D9899" s="2" t="s">
        <v>17858</v>
      </c>
      <c r="E9899" s="2" t="s">
        <v>8156</v>
      </c>
      <c r="F9899" s="2">
        <v>47101600</v>
      </c>
      <c r="G9899" s="2" t="s">
        <v>490</v>
      </c>
      <c r="H9899" s="2">
        <v>2</v>
      </c>
      <c r="I9899" s="2">
        <v>3</v>
      </c>
      <c r="J9899" s="2">
        <v>16</v>
      </c>
      <c r="K9899" s="2">
        <v>415</v>
      </c>
      <c r="L9899" s="3">
        <v>3556550</v>
      </c>
      <c r="M9899" s="2" t="s">
        <v>17387</v>
      </c>
      <c r="N9899" s="4" t="s">
        <v>21</v>
      </c>
    </row>
    <row r="9900" spans="1:14" x14ac:dyDescent="0.25">
      <c r="A9900" s="1" t="s">
        <v>364</v>
      </c>
      <c r="B9900" s="2" t="s">
        <v>408</v>
      </c>
      <c r="C9900" s="2" t="s">
        <v>409</v>
      </c>
      <c r="D9900" s="2" t="s">
        <v>17858</v>
      </c>
      <c r="E9900" s="2" t="s">
        <v>8157</v>
      </c>
      <c r="F9900" s="2">
        <v>47101600</v>
      </c>
      <c r="G9900" s="2" t="s">
        <v>490</v>
      </c>
      <c r="H9900" s="2">
        <v>2</v>
      </c>
      <c r="I9900" s="2">
        <v>3</v>
      </c>
      <c r="J9900" s="2">
        <v>16</v>
      </c>
      <c r="K9900" s="2">
        <v>31</v>
      </c>
      <c r="L9900" s="3">
        <v>201500</v>
      </c>
      <c r="M9900" s="2" t="s">
        <v>239</v>
      </c>
      <c r="N9900" s="4" t="s">
        <v>21</v>
      </c>
    </row>
    <row r="9901" spans="1:14" x14ac:dyDescent="0.25">
      <c r="A9901" s="1" t="s">
        <v>364</v>
      </c>
      <c r="B9901" s="2" t="s">
        <v>408</v>
      </c>
      <c r="C9901" s="2" t="s">
        <v>409</v>
      </c>
      <c r="D9901" s="2" t="s">
        <v>17858</v>
      </c>
      <c r="E9901" s="2" t="s">
        <v>8158</v>
      </c>
      <c r="F9901" s="2">
        <v>47101600</v>
      </c>
      <c r="G9901" s="2" t="s">
        <v>490</v>
      </c>
      <c r="H9901" s="2">
        <v>2</v>
      </c>
      <c r="I9901" s="2">
        <v>3</v>
      </c>
      <c r="J9901" s="2">
        <v>16</v>
      </c>
      <c r="K9901" s="2">
        <v>13800</v>
      </c>
      <c r="L9901" s="3">
        <v>35019915</v>
      </c>
      <c r="M9901" s="2" t="s">
        <v>17387</v>
      </c>
      <c r="N9901" s="4" t="s">
        <v>21</v>
      </c>
    </row>
    <row r="9902" spans="1:14" x14ac:dyDescent="0.25">
      <c r="A9902" s="1" t="s">
        <v>364</v>
      </c>
      <c r="B9902" s="2" t="s">
        <v>76</v>
      </c>
      <c r="C9902" s="2" t="s">
        <v>83</v>
      </c>
      <c r="D9902" s="2" t="s">
        <v>84</v>
      </c>
      <c r="E9902" s="2" t="s">
        <v>8159</v>
      </c>
      <c r="F9902" s="2">
        <v>47101600</v>
      </c>
      <c r="G9902" s="2" t="s">
        <v>490</v>
      </c>
      <c r="H9902" s="2">
        <v>2</v>
      </c>
      <c r="I9902" s="2">
        <v>3</v>
      </c>
      <c r="J9902" s="2">
        <v>16</v>
      </c>
      <c r="K9902" s="2">
        <v>3</v>
      </c>
      <c r="L9902" s="3">
        <v>696150</v>
      </c>
      <c r="M9902" s="2" t="s">
        <v>0</v>
      </c>
      <c r="N9902" s="4" t="s">
        <v>21</v>
      </c>
    </row>
    <row r="9903" spans="1:14" x14ac:dyDescent="0.25">
      <c r="A9903" s="1" t="s">
        <v>364</v>
      </c>
      <c r="B9903" s="2" t="s">
        <v>76</v>
      </c>
      <c r="C9903" s="2" t="s">
        <v>83</v>
      </c>
      <c r="D9903" s="2" t="s">
        <v>84</v>
      </c>
      <c r="E9903" s="2" t="s">
        <v>8160</v>
      </c>
      <c r="F9903" s="2">
        <v>47101600</v>
      </c>
      <c r="G9903" s="2" t="s">
        <v>490</v>
      </c>
      <c r="H9903" s="2">
        <v>2</v>
      </c>
      <c r="I9903" s="2">
        <v>3</v>
      </c>
      <c r="J9903" s="2">
        <v>16</v>
      </c>
      <c r="K9903" s="2">
        <v>4</v>
      </c>
      <c r="L9903" s="3">
        <v>260855.44</v>
      </c>
      <c r="M9903" s="2" t="s">
        <v>0</v>
      </c>
      <c r="N9903" s="4" t="s">
        <v>21</v>
      </c>
    </row>
    <row r="9904" spans="1:14" x14ac:dyDescent="0.25">
      <c r="A9904" s="1" t="s">
        <v>364</v>
      </c>
      <c r="B9904" s="2" t="s">
        <v>76</v>
      </c>
      <c r="C9904" s="2" t="s">
        <v>83</v>
      </c>
      <c r="D9904" s="2" t="s">
        <v>84</v>
      </c>
      <c r="E9904" s="2" t="s">
        <v>8161</v>
      </c>
      <c r="F9904" s="2">
        <v>47101600</v>
      </c>
      <c r="G9904" s="2" t="s">
        <v>490</v>
      </c>
      <c r="H9904" s="2">
        <v>2</v>
      </c>
      <c r="I9904" s="2">
        <v>3</v>
      </c>
      <c r="J9904" s="2">
        <v>16</v>
      </c>
      <c r="K9904" s="2">
        <v>3</v>
      </c>
      <c r="L9904" s="3">
        <v>1079925</v>
      </c>
      <c r="M9904" s="2" t="s">
        <v>20</v>
      </c>
      <c r="N9904" s="4" t="s">
        <v>21</v>
      </c>
    </row>
    <row r="9905" spans="1:14" x14ac:dyDescent="0.25">
      <c r="A9905" s="1" t="s">
        <v>364</v>
      </c>
      <c r="B9905" s="2" t="s">
        <v>76</v>
      </c>
      <c r="C9905" s="2" t="s">
        <v>83</v>
      </c>
      <c r="D9905" s="2" t="s">
        <v>84</v>
      </c>
      <c r="E9905" s="2" t="s">
        <v>8162</v>
      </c>
      <c r="F9905" s="2">
        <v>47101600</v>
      </c>
      <c r="G9905" s="2" t="s">
        <v>490</v>
      </c>
      <c r="H9905" s="2">
        <v>2</v>
      </c>
      <c r="I9905" s="2">
        <v>3</v>
      </c>
      <c r="J9905" s="2">
        <v>16</v>
      </c>
      <c r="K9905" s="2">
        <v>4</v>
      </c>
      <c r="L9905" s="3">
        <v>369294.19</v>
      </c>
      <c r="M9905" s="2" t="s">
        <v>0</v>
      </c>
      <c r="N9905" s="4" t="s">
        <v>21</v>
      </c>
    </row>
    <row r="9906" spans="1:14" x14ac:dyDescent="0.25">
      <c r="A9906" s="1" t="s">
        <v>364</v>
      </c>
      <c r="B9906" s="2" t="s">
        <v>76</v>
      </c>
      <c r="C9906" s="2" t="s">
        <v>83</v>
      </c>
      <c r="D9906" s="2" t="s">
        <v>84</v>
      </c>
      <c r="E9906" s="2" t="s">
        <v>8163</v>
      </c>
      <c r="F9906" s="2">
        <v>47101600</v>
      </c>
      <c r="G9906" s="2" t="s">
        <v>490</v>
      </c>
      <c r="H9906" s="2">
        <v>2</v>
      </c>
      <c r="I9906" s="2">
        <v>3</v>
      </c>
      <c r="J9906" s="2">
        <v>16</v>
      </c>
      <c r="K9906" s="2">
        <v>10</v>
      </c>
      <c r="L9906" s="3">
        <v>8627500</v>
      </c>
      <c r="M9906" s="2" t="s">
        <v>0</v>
      </c>
      <c r="N9906" s="4" t="s">
        <v>21</v>
      </c>
    </row>
    <row r="9907" spans="1:14" x14ac:dyDescent="0.25">
      <c r="A9907" s="1" t="s">
        <v>364</v>
      </c>
      <c r="B9907" s="2" t="s">
        <v>408</v>
      </c>
      <c r="C9907" s="2" t="s">
        <v>1186</v>
      </c>
      <c r="D9907" s="2" t="s">
        <v>17937</v>
      </c>
      <c r="E9907" s="2" t="s">
        <v>8164</v>
      </c>
      <c r="F9907" s="2">
        <v>47101600</v>
      </c>
      <c r="G9907" s="2" t="s">
        <v>490</v>
      </c>
      <c r="H9907" s="2">
        <v>2</v>
      </c>
      <c r="I9907" s="2">
        <v>3</v>
      </c>
      <c r="J9907" s="2">
        <v>16</v>
      </c>
      <c r="K9907" s="2">
        <v>5</v>
      </c>
      <c r="L9907" s="3">
        <v>405343.75</v>
      </c>
      <c r="M9907" s="2" t="s">
        <v>239</v>
      </c>
      <c r="N9907" s="4" t="s">
        <v>21</v>
      </c>
    </row>
    <row r="9908" spans="1:14" x14ac:dyDescent="0.25">
      <c r="A9908" s="1" t="s">
        <v>364</v>
      </c>
      <c r="B9908" s="2" t="s">
        <v>408</v>
      </c>
      <c r="C9908" s="2" t="s">
        <v>1186</v>
      </c>
      <c r="D9908" s="2" t="s">
        <v>17937</v>
      </c>
      <c r="E9908" s="2" t="s">
        <v>8165</v>
      </c>
      <c r="F9908" s="2">
        <v>47101600</v>
      </c>
      <c r="G9908" s="2" t="s">
        <v>490</v>
      </c>
      <c r="H9908" s="2">
        <v>2</v>
      </c>
      <c r="I9908" s="2">
        <v>3</v>
      </c>
      <c r="J9908" s="2">
        <v>16</v>
      </c>
      <c r="K9908" s="2">
        <v>5</v>
      </c>
      <c r="L9908" s="3">
        <v>511700</v>
      </c>
      <c r="M9908" s="2" t="s">
        <v>239</v>
      </c>
      <c r="N9908" s="4" t="s">
        <v>21</v>
      </c>
    </row>
    <row r="9909" spans="1:14" x14ac:dyDescent="0.25">
      <c r="A9909" s="1" t="s">
        <v>364</v>
      </c>
      <c r="B9909" s="2" t="s">
        <v>408</v>
      </c>
      <c r="C9909" s="2" t="s">
        <v>1186</v>
      </c>
      <c r="D9909" s="2" t="s">
        <v>17937</v>
      </c>
      <c r="E9909" s="2" t="s">
        <v>8166</v>
      </c>
      <c r="F9909" s="2">
        <v>47101600</v>
      </c>
      <c r="G9909" s="2" t="s">
        <v>490</v>
      </c>
      <c r="H9909" s="2">
        <v>2</v>
      </c>
      <c r="I9909" s="2">
        <v>3</v>
      </c>
      <c r="J9909" s="2">
        <v>16</v>
      </c>
      <c r="K9909" s="2">
        <v>24</v>
      </c>
      <c r="L9909" s="3">
        <v>2226787.5</v>
      </c>
      <c r="M9909" s="2" t="s">
        <v>0</v>
      </c>
      <c r="N9909" s="4" t="s">
        <v>21</v>
      </c>
    </row>
    <row r="9910" spans="1:14" x14ac:dyDescent="0.25">
      <c r="A9910" s="1" t="s">
        <v>364</v>
      </c>
      <c r="B9910" s="2" t="s">
        <v>408</v>
      </c>
      <c r="C9910" s="2" t="s">
        <v>1186</v>
      </c>
      <c r="D9910" s="2" t="s">
        <v>17937</v>
      </c>
      <c r="E9910" s="2" t="s">
        <v>8167</v>
      </c>
      <c r="F9910" s="2">
        <v>47101600</v>
      </c>
      <c r="G9910" s="2" t="s">
        <v>490</v>
      </c>
      <c r="H9910" s="2">
        <v>2</v>
      </c>
      <c r="I9910" s="2">
        <v>3</v>
      </c>
      <c r="J9910" s="2">
        <v>16</v>
      </c>
      <c r="K9910" s="2">
        <v>35</v>
      </c>
      <c r="L9910" s="3">
        <v>840000</v>
      </c>
      <c r="M9910" s="2" t="s">
        <v>0</v>
      </c>
      <c r="N9910" s="4" t="s">
        <v>21</v>
      </c>
    </row>
    <row r="9911" spans="1:14" x14ac:dyDescent="0.25">
      <c r="A9911" s="1" t="s">
        <v>364</v>
      </c>
      <c r="B9911" s="2" t="s">
        <v>181</v>
      </c>
      <c r="C9911" s="2" t="s">
        <v>182</v>
      </c>
      <c r="D9911" s="2" t="s">
        <v>183</v>
      </c>
      <c r="E9911" s="2" t="s">
        <v>8168</v>
      </c>
      <c r="F9911" s="2">
        <v>72102103</v>
      </c>
      <c r="G9911" s="2" t="s">
        <v>490</v>
      </c>
      <c r="H9911" s="2">
        <v>2</v>
      </c>
      <c r="I9911" s="2">
        <v>10</v>
      </c>
      <c r="J9911" s="2">
        <v>10</v>
      </c>
      <c r="K9911" s="2">
        <v>1</v>
      </c>
      <c r="L9911" s="3">
        <v>5400000</v>
      </c>
      <c r="M9911" s="2" t="s">
        <v>20</v>
      </c>
      <c r="N9911" s="4" t="s">
        <v>21</v>
      </c>
    </row>
    <row r="9912" spans="1:14" x14ac:dyDescent="0.25">
      <c r="A9912" s="1" t="s">
        <v>364</v>
      </c>
      <c r="B9912" s="2" t="s">
        <v>278</v>
      </c>
      <c r="C9912" s="2" t="s">
        <v>606</v>
      </c>
      <c r="D9912" s="2" t="s">
        <v>17890</v>
      </c>
      <c r="E9912" s="2" t="s">
        <v>8169</v>
      </c>
      <c r="F9912" s="2">
        <v>70171501</v>
      </c>
      <c r="G9912" s="2" t="s">
        <v>490</v>
      </c>
      <c r="H9912" s="2">
        <v>1</v>
      </c>
      <c r="I9912" s="2">
        <v>11</v>
      </c>
      <c r="J9912" s="2">
        <v>10</v>
      </c>
      <c r="K9912" s="2">
        <v>1</v>
      </c>
      <c r="L9912" s="3">
        <v>14549318</v>
      </c>
      <c r="M9912" s="2" t="s">
        <v>20</v>
      </c>
      <c r="N9912" s="4" t="s">
        <v>17385</v>
      </c>
    </row>
    <row r="9913" spans="1:14" x14ac:dyDescent="0.25">
      <c r="A9913" s="1" t="s">
        <v>364</v>
      </c>
      <c r="B9913" s="2" t="s">
        <v>189</v>
      </c>
      <c r="C9913" s="2" t="s">
        <v>2639</v>
      </c>
      <c r="D9913" s="2" t="s">
        <v>17963</v>
      </c>
      <c r="E9913" s="2" t="s">
        <v>8170</v>
      </c>
      <c r="F9913" s="2">
        <v>76121701</v>
      </c>
      <c r="G9913" s="2" t="s">
        <v>496</v>
      </c>
      <c r="H9913" s="2">
        <v>2</v>
      </c>
      <c r="I9913" s="2">
        <v>4</v>
      </c>
      <c r="J9913" s="2">
        <v>10</v>
      </c>
      <c r="K9913" s="2">
        <v>1</v>
      </c>
      <c r="L9913" s="3">
        <v>80000000</v>
      </c>
      <c r="M9913" s="2" t="s">
        <v>20</v>
      </c>
      <c r="N9913" s="4" t="s">
        <v>17385</v>
      </c>
    </row>
    <row r="9914" spans="1:14" x14ac:dyDescent="0.25">
      <c r="A9914" s="1" t="s">
        <v>364</v>
      </c>
      <c r="B9914" s="2" t="s">
        <v>113</v>
      </c>
      <c r="C9914" s="2" t="s">
        <v>113</v>
      </c>
      <c r="D9914" s="2" t="s">
        <v>114</v>
      </c>
      <c r="E9914" s="2" t="s">
        <v>8171</v>
      </c>
      <c r="F9914" s="2">
        <v>31162402</v>
      </c>
      <c r="G9914" s="2" t="s">
        <v>496</v>
      </c>
      <c r="H9914" s="2">
        <v>1</v>
      </c>
      <c r="I9914" s="2">
        <v>4</v>
      </c>
      <c r="J9914" s="2">
        <v>10</v>
      </c>
      <c r="K9914" s="2">
        <v>15</v>
      </c>
      <c r="L9914" s="3">
        <v>992250</v>
      </c>
      <c r="M9914" s="2" t="s">
        <v>0</v>
      </c>
      <c r="N9914" s="4" t="s">
        <v>21</v>
      </c>
    </row>
    <row r="9915" spans="1:14" x14ac:dyDescent="0.25">
      <c r="A9915" s="1" t="s">
        <v>364</v>
      </c>
      <c r="B9915" s="2" t="s">
        <v>113</v>
      </c>
      <c r="C9915" s="2" t="s">
        <v>113</v>
      </c>
      <c r="D9915" s="2" t="s">
        <v>114</v>
      </c>
      <c r="E9915" s="2" t="s">
        <v>8172</v>
      </c>
      <c r="F9915" s="2">
        <v>31162402</v>
      </c>
      <c r="G9915" s="2" t="s">
        <v>496</v>
      </c>
      <c r="H9915" s="2">
        <v>1</v>
      </c>
      <c r="I9915" s="2">
        <v>4</v>
      </c>
      <c r="J9915" s="2">
        <v>10</v>
      </c>
      <c r="K9915" s="2">
        <v>5</v>
      </c>
      <c r="L9915" s="3">
        <v>441000</v>
      </c>
      <c r="M9915" s="2" t="s">
        <v>0</v>
      </c>
      <c r="N9915" s="4" t="s">
        <v>21</v>
      </c>
    </row>
    <row r="9916" spans="1:14" x14ac:dyDescent="0.25">
      <c r="A9916" s="1" t="s">
        <v>364</v>
      </c>
      <c r="B9916" s="2" t="s">
        <v>113</v>
      </c>
      <c r="C9916" s="2" t="s">
        <v>113</v>
      </c>
      <c r="D9916" s="2" t="s">
        <v>114</v>
      </c>
      <c r="E9916" s="2" t="s">
        <v>8173</v>
      </c>
      <c r="F9916" s="2">
        <v>31162402</v>
      </c>
      <c r="G9916" s="2" t="s">
        <v>496</v>
      </c>
      <c r="H9916" s="2">
        <v>1</v>
      </c>
      <c r="I9916" s="2">
        <v>4</v>
      </c>
      <c r="J9916" s="2">
        <v>10</v>
      </c>
      <c r="K9916" s="2">
        <v>7</v>
      </c>
      <c r="L9916" s="3">
        <v>887516</v>
      </c>
      <c r="M9916" s="2" t="s">
        <v>0</v>
      </c>
      <c r="N9916" s="4" t="s">
        <v>21</v>
      </c>
    </row>
    <row r="9917" spans="1:14" x14ac:dyDescent="0.25">
      <c r="A9917" s="1" t="s">
        <v>364</v>
      </c>
      <c r="B9917" s="2" t="s">
        <v>189</v>
      </c>
      <c r="C9917" s="2" t="s">
        <v>2639</v>
      </c>
      <c r="D9917" s="2" t="s">
        <v>17963</v>
      </c>
      <c r="E9917" s="2" t="s">
        <v>8174</v>
      </c>
      <c r="F9917" s="2">
        <v>70171707</v>
      </c>
      <c r="G9917" s="2" t="s">
        <v>496</v>
      </c>
      <c r="H9917" s="2">
        <v>2</v>
      </c>
      <c r="I9917" s="2">
        <v>4</v>
      </c>
      <c r="J9917" s="2">
        <v>10</v>
      </c>
      <c r="K9917" s="2">
        <v>1</v>
      </c>
      <c r="L9917" s="3">
        <v>19278000</v>
      </c>
      <c r="M9917" s="2" t="s">
        <v>20</v>
      </c>
      <c r="N9917" s="4" t="s">
        <v>17385</v>
      </c>
    </row>
    <row r="9918" spans="1:14" x14ac:dyDescent="0.25">
      <c r="A9918" s="1" t="s">
        <v>364</v>
      </c>
      <c r="B9918" s="2" t="s">
        <v>113</v>
      </c>
      <c r="C9918" s="2" t="s">
        <v>113</v>
      </c>
      <c r="D9918" s="2" t="s">
        <v>114</v>
      </c>
      <c r="E9918" s="2" t="s">
        <v>8175</v>
      </c>
      <c r="F9918" s="2">
        <v>31162402</v>
      </c>
      <c r="G9918" s="2" t="s">
        <v>496</v>
      </c>
      <c r="H9918" s="2">
        <v>1</v>
      </c>
      <c r="I9918" s="2">
        <v>4</v>
      </c>
      <c r="J9918" s="2">
        <v>10</v>
      </c>
      <c r="K9918" s="2">
        <v>7</v>
      </c>
      <c r="L9918" s="3">
        <v>501634</v>
      </c>
      <c r="M9918" s="2" t="s">
        <v>0</v>
      </c>
      <c r="N9918" s="4" t="s">
        <v>21</v>
      </c>
    </row>
    <row r="9919" spans="1:14" x14ac:dyDescent="0.25">
      <c r="A9919" s="1" t="s">
        <v>364</v>
      </c>
      <c r="B9919" s="2" t="s">
        <v>3066</v>
      </c>
      <c r="C9919" s="2" t="s">
        <v>3067</v>
      </c>
      <c r="D9919" s="2" t="s">
        <v>17985</v>
      </c>
      <c r="E9919" s="2" t="s">
        <v>8176</v>
      </c>
      <c r="F9919" s="2">
        <v>76121701</v>
      </c>
      <c r="G9919" s="2" t="s">
        <v>490</v>
      </c>
      <c r="H9919" s="2">
        <v>1</v>
      </c>
      <c r="I9919" s="2">
        <v>7</v>
      </c>
      <c r="J9919" s="2">
        <v>10</v>
      </c>
      <c r="K9919" s="2">
        <v>1</v>
      </c>
      <c r="L9919" s="3">
        <v>22998657.57</v>
      </c>
      <c r="M9919" s="2" t="s">
        <v>20</v>
      </c>
      <c r="N9919" s="4" t="s">
        <v>21</v>
      </c>
    </row>
    <row r="9920" spans="1:14" x14ac:dyDescent="0.25">
      <c r="A9920" s="1" t="s">
        <v>364</v>
      </c>
      <c r="B9920" s="2" t="s">
        <v>3066</v>
      </c>
      <c r="C9920" s="2" t="s">
        <v>3091</v>
      </c>
      <c r="D9920" s="2" t="s">
        <v>17987</v>
      </c>
      <c r="E9920" s="2" t="s">
        <v>8177</v>
      </c>
      <c r="F9920" s="2">
        <v>76121501</v>
      </c>
      <c r="G9920" s="2" t="s">
        <v>490</v>
      </c>
      <c r="H9920" s="2">
        <v>1</v>
      </c>
      <c r="I9920" s="2">
        <v>7</v>
      </c>
      <c r="J9920" s="2">
        <v>10</v>
      </c>
      <c r="K9920" s="2">
        <v>1</v>
      </c>
      <c r="L9920" s="3">
        <v>6999863.2199999997</v>
      </c>
      <c r="M9920" s="2" t="s">
        <v>20</v>
      </c>
      <c r="N9920" s="4" t="s">
        <v>21</v>
      </c>
    </row>
    <row r="9921" spans="1:14" x14ac:dyDescent="0.25">
      <c r="A9921" s="1" t="s">
        <v>364</v>
      </c>
      <c r="B9921" s="2" t="s">
        <v>86</v>
      </c>
      <c r="C9921" s="2" t="s">
        <v>93</v>
      </c>
      <c r="D9921" s="2" t="s">
        <v>94</v>
      </c>
      <c r="E9921" s="2" t="s">
        <v>8178</v>
      </c>
      <c r="F9921" s="2">
        <v>31162800</v>
      </c>
      <c r="G9921" s="2" t="s">
        <v>496</v>
      </c>
      <c r="H9921" s="2">
        <v>1</v>
      </c>
      <c r="I9921" s="2">
        <v>4</v>
      </c>
      <c r="J9921" s="2">
        <v>10</v>
      </c>
      <c r="K9921" s="2">
        <v>7</v>
      </c>
      <c r="L9921" s="3">
        <v>77175</v>
      </c>
      <c r="M9921" s="2" t="s">
        <v>0</v>
      </c>
      <c r="N9921" s="4" t="s">
        <v>21</v>
      </c>
    </row>
    <row r="9922" spans="1:14" x14ac:dyDescent="0.25">
      <c r="A9922" s="1" t="s">
        <v>364</v>
      </c>
      <c r="B9922" s="2" t="s">
        <v>181</v>
      </c>
      <c r="C9922" s="2" t="s">
        <v>2889</v>
      </c>
      <c r="D9922" s="2" t="s">
        <v>17981</v>
      </c>
      <c r="E9922" s="2" t="s">
        <v>8179</v>
      </c>
      <c r="F9922" s="2" t="s">
        <v>8180</v>
      </c>
      <c r="G9922" s="2" t="s">
        <v>496</v>
      </c>
      <c r="H9922" s="2">
        <v>1</v>
      </c>
      <c r="I9922" s="2">
        <v>12</v>
      </c>
      <c r="J9922" s="2">
        <v>10</v>
      </c>
      <c r="K9922" s="2">
        <v>1</v>
      </c>
      <c r="L9922" s="3">
        <v>38052000</v>
      </c>
      <c r="M9922" s="2" t="s">
        <v>20</v>
      </c>
      <c r="N9922" s="4" t="s">
        <v>17385</v>
      </c>
    </row>
    <row r="9923" spans="1:14" x14ac:dyDescent="0.25">
      <c r="A9923" s="1" t="s">
        <v>364</v>
      </c>
      <c r="B9923" s="2" t="s">
        <v>181</v>
      </c>
      <c r="C9923" s="2" t="s">
        <v>2889</v>
      </c>
      <c r="D9923" s="2" t="s">
        <v>17981</v>
      </c>
      <c r="E9923" s="2" t="s">
        <v>8179</v>
      </c>
      <c r="F9923" s="2" t="s">
        <v>8180</v>
      </c>
      <c r="G9923" s="2" t="s">
        <v>496</v>
      </c>
      <c r="H9923" s="2">
        <v>1</v>
      </c>
      <c r="I9923" s="2">
        <v>12</v>
      </c>
      <c r="J9923" s="2">
        <v>16</v>
      </c>
      <c r="K9923" s="2">
        <v>1</v>
      </c>
      <c r="L9923" s="3">
        <v>18000000</v>
      </c>
      <c r="M9923" s="2" t="s">
        <v>20</v>
      </c>
      <c r="N9923" s="4" t="s">
        <v>17385</v>
      </c>
    </row>
    <row r="9924" spans="1:14" x14ac:dyDescent="0.25">
      <c r="A9924" s="1" t="s">
        <v>364</v>
      </c>
      <c r="B9924" s="2" t="s">
        <v>162</v>
      </c>
      <c r="C9924" s="2" t="s">
        <v>567</v>
      </c>
      <c r="D9924" s="2" t="s">
        <v>17885</v>
      </c>
      <c r="E9924" s="2" t="s">
        <v>8181</v>
      </c>
      <c r="F9924" s="2">
        <v>73152101</v>
      </c>
      <c r="G9924" s="2" t="s">
        <v>496</v>
      </c>
      <c r="H9924" s="2">
        <v>1</v>
      </c>
      <c r="I9924" s="2">
        <v>7</v>
      </c>
      <c r="J9924" s="2">
        <v>10</v>
      </c>
      <c r="K9924" s="2">
        <v>1</v>
      </c>
      <c r="L9924" s="3">
        <v>19999524</v>
      </c>
      <c r="M9924" s="2" t="s">
        <v>20</v>
      </c>
      <c r="N9924" s="4" t="s">
        <v>21</v>
      </c>
    </row>
    <row r="9925" spans="1:14" x14ac:dyDescent="0.25">
      <c r="A9925" s="1" t="s">
        <v>364</v>
      </c>
      <c r="B9925" s="2" t="s">
        <v>28</v>
      </c>
      <c r="C9925" s="2" t="s">
        <v>29</v>
      </c>
      <c r="D9925" s="2" t="s">
        <v>30</v>
      </c>
      <c r="E9925" s="2" t="s">
        <v>8182</v>
      </c>
      <c r="F9925" s="2">
        <v>26111602</v>
      </c>
      <c r="G9925" s="2" t="s">
        <v>496</v>
      </c>
      <c r="H9925" s="2">
        <v>1</v>
      </c>
      <c r="I9925" s="2">
        <v>7</v>
      </c>
      <c r="J9925" s="2">
        <v>10</v>
      </c>
      <c r="K9925" s="2">
        <v>1</v>
      </c>
      <c r="L9925" s="3">
        <v>115020402</v>
      </c>
      <c r="M9925" s="2" t="s">
        <v>0</v>
      </c>
      <c r="N9925" s="4" t="s">
        <v>21</v>
      </c>
    </row>
    <row r="9926" spans="1:14" x14ac:dyDescent="0.25">
      <c r="A9926" s="1" t="s">
        <v>364</v>
      </c>
      <c r="B9926" s="2" t="s">
        <v>253</v>
      </c>
      <c r="C9926" s="2" t="s">
        <v>2331</v>
      </c>
      <c r="D9926" s="2" t="s">
        <v>17949</v>
      </c>
      <c r="E9926" s="2" t="s">
        <v>8183</v>
      </c>
      <c r="F9926" s="2">
        <v>40151500</v>
      </c>
      <c r="G9926" s="2" t="s">
        <v>496</v>
      </c>
      <c r="H9926" s="2">
        <v>1</v>
      </c>
      <c r="I9926" s="2">
        <v>7</v>
      </c>
      <c r="J9926" s="2">
        <v>10</v>
      </c>
      <c r="K9926" s="2">
        <v>2</v>
      </c>
      <c r="L9926" s="3">
        <v>6999818</v>
      </c>
      <c r="M9926" s="2" t="s">
        <v>0</v>
      </c>
      <c r="N9926" s="4" t="s">
        <v>21</v>
      </c>
    </row>
    <row r="9927" spans="1:14" x14ac:dyDescent="0.25">
      <c r="A9927" s="1" t="s">
        <v>364</v>
      </c>
      <c r="B9927" s="2" t="s">
        <v>132</v>
      </c>
      <c r="C9927" s="2" t="s">
        <v>136</v>
      </c>
      <c r="D9927" s="2" t="s">
        <v>137</v>
      </c>
      <c r="E9927" s="2" t="s">
        <v>8184</v>
      </c>
      <c r="F9927" s="2">
        <v>90101700</v>
      </c>
      <c r="G9927" s="2" t="s">
        <v>490</v>
      </c>
      <c r="H9927" s="2">
        <v>2</v>
      </c>
      <c r="I9927" s="2">
        <v>10</v>
      </c>
      <c r="J9927" s="2">
        <v>16</v>
      </c>
      <c r="K9927" s="2">
        <v>1</v>
      </c>
      <c r="L9927" s="3">
        <v>15000000</v>
      </c>
      <c r="M9927" s="2" t="s">
        <v>20</v>
      </c>
      <c r="N9927" s="4" t="s">
        <v>21</v>
      </c>
    </row>
    <row r="9928" spans="1:14" x14ac:dyDescent="0.25">
      <c r="A9928" s="1" t="s">
        <v>364</v>
      </c>
      <c r="B9928" s="2" t="s">
        <v>189</v>
      </c>
      <c r="C9928" s="2" t="s">
        <v>2615</v>
      </c>
      <c r="D9928" s="2" t="s">
        <v>17960</v>
      </c>
      <c r="E9928" s="2" t="s">
        <v>8185</v>
      </c>
      <c r="F9928" s="2">
        <v>72102900</v>
      </c>
      <c r="G9928" s="2" t="s">
        <v>511</v>
      </c>
      <c r="H9928" s="2">
        <v>2</v>
      </c>
      <c r="I9928" s="2">
        <v>9</v>
      </c>
      <c r="J9928" s="2">
        <v>16</v>
      </c>
      <c r="K9928" s="2">
        <v>1</v>
      </c>
      <c r="L9928" s="3">
        <v>115000000</v>
      </c>
      <c r="M9928" s="2" t="s">
        <v>20</v>
      </c>
      <c r="N9928" s="4" t="s">
        <v>21</v>
      </c>
    </row>
    <row r="9929" spans="1:14" x14ac:dyDescent="0.25">
      <c r="A9929" s="1" t="s">
        <v>364</v>
      </c>
      <c r="B9929" s="2" t="s">
        <v>86</v>
      </c>
      <c r="C9929" s="2" t="s">
        <v>93</v>
      </c>
      <c r="D9929" s="2" t="s">
        <v>94</v>
      </c>
      <c r="E9929" s="2" t="s">
        <v>8186</v>
      </c>
      <c r="F9929" s="2">
        <v>31162800</v>
      </c>
      <c r="G9929" s="2" t="s">
        <v>496</v>
      </c>
      <c r="H9929" s="2">
        <v>1</v>
      </c>
      <c r="I9929" s="2">
        <v>4</v>
      </c>
      <c r="J9929" s="2">
        <v>10</v>
      </c>
      <c r="K9929" s="2">
        <v>15</v>
      </c>
      <c r="L9929" s="3">
        <v>221130</v>
      </c>
      <c r="M9929" s="2" t="s">
        <v>0</v>
      </c>
      <c r="N9929" s="4" t="s">
        <v>21</v>
      </c>
    </row>
    <row r="9930" spans="1:14" x14ac:dyDescent="0.25">
      <c r="A9930" s="1" t="s">
        <v>364</v>
      </c>
      <c r="B9930" s="2" t="s">
        <v>86</v>
      </c>
      <c r="C9930" s="2" t="s">
        <v>93</v>
      </c>
      <c r="D9930" s="2" t="s">
        <v>94</v>
      </c>
      <c r="E9930" s="2" t="s">
        <v>8187</v>
      </c>
      <c r="F9930" s="2">
        <v>31162800</v>
      </c>
      <c r="G9930" s="2" t="s">
        <v>496</v>
      </c>
      <c r="H9930" s="2">
        <v>1</v>
      </c>
      <c r="I9930" s="2">
        <v>4</v>
      </c>
      <c r="J9930" s="2">
        <v>10</v>
      </c>
      <c r="K9930" s="2">
        <v>15</v>
      </c>
      <c r="L9930" s="3">
        <v>132300</v>
      </c>
      <c r="M9930" s="2" t="s">
        <v>0</v>
      </c>
      <c r="N9930" s="4" t="s">
        <v>21</v>
      </c>
    </row>
    <row r="9931" spans="1:14" x14ac:dyDescent="0.25">
      <c r="A9931" s="1" t="s">
        <v>364</v>
      </c>
      <c r="B9931" s="2" t="s">
        <v>189</v>
      </c>
      <c r="C9931" s="2" t="s">
        <v>2615</v>
      </c>
      <c r="D9931" s="2" t="s">
        <v>17960</v>
      </c>
      <c r="E9931" s="2" t="s">
        <v>18609</v>
      </c>
      <c r="F9931" s="2">
        <v>72102900</v>
      </c>
      <c r="G9931" s="2" t="s">
        <v>511</v>
      </c>
      <c r="H9931" s="2">
        <v>2</v>
      </c>
      <c r="I9931" s="2">
        <v>9</v>
      </c>
      <c r="J9931" s="2">
        <v>16</v>
      </c>
      <c r="K9931" s="2">
        <v>1</v>
      </c>
      <c r="L9931" s="3">
        <v>90000000</v>
      </c>
      <c r="M9931" s="2" t="s">
        <v>20</v>
      </c>
      <c r="N9931" s="4" t="s">
        <v>21</v>
      </c>
    </row>
    <row r="9932" spans="1:14" x14ac:dyDescent="0.25">
      <c r="A9932" s="1" t="s">
        <v>364</v>
      </c>
      <c r="B9932" s="2" t="s">
        <v>189</v>
      </c>
      <c r="C9932" s="2" t="s">
        <v>2615</v>
      </c>
      <c r="D9932" s="2" t="s">
        <v>17960</v>
      </c>
      <c r="E9932" s="2" t="s">
        <v>18610</v>
      </c>
      <c r="F9932" s="2">
        <v>72102900</v>
      </c>
      <c r="G9932" s="2" t="s">
        <v>511</v>
      </c>
      <c r="H9932" s="2">
        <v>2</v>
      </c>
      <c r="I9932" s="2">
        <v>9</v>
      </c>
      <c r="J9932" s="2">
        <v>16</v>
      </c>
      <c r="K9932" s="2">
        <v>1</v>
      </c>
      <c r="L9932" s="3">
        <v>115405036.98</v>
      </c>
      <c r="M9932" s="2" t="s">
        <v>20</v>
      </c>
      <c r="N9932" s="4" t="s">
        <v>21</v>
      </c>
    </row>
    <row r="9933" spans="1:14" x14ac:dyDescent="0.25">
      <c r="A9933" s="1" t="s">
        <v>364</v>
      </c>
      <c r="B9933" s="2" t="s">
        <v>189</v>
      </c>
      <c r="C9933" s="2" t="s">
        <v>2615</v>
      </c>
      <c r="D9933" s="2" t="s">
        <v>17960</v>
      </c>
      <c r="E9933" s="2" t="s">
        <v>18611</v>
      </c>
      <c r="F9933" s="2">
        <v>72102900</v>
      </c>
      <c r="G9933" s="2" t="s">
        <v>511</v>
      </c>
      <c r="H9933" s="2">
        <v>2</v>
      </c>
      <c r="I9933" s="2">
        <v>9</v>
      </c>
      <c r="J9933" s="2">
        <v>16</v>
      </c>
      <c r="K9933" s="2">
        <v>1</v>
      </c>
      <c r="L9933" s="3">
        <v>50000000</v>
      </c>
      <c r="M9933" s="2" t="s">
        <v>20</v>
      </c>
      <c r="N9933" s="4" t="s">
        <v>21</v>
      </c>
    </row>
    <row r="9934" spans="1:14" x14ac:dyDescent="0.25">
      <c r="A9934" s="1" t="s">
        <v>364</v>
      </c>
      <c r="B9934" s="2" t="s">
        <v>189</v>
      </c>
      <c r="C9934" s="2" t="s">
        <v>2626</v>
      </c>
      <c r="D9934" s="2" t="s">
        <v>17961</v>
      </c>
      <c r="E9934" s="2" t="s">
        <v>18612</v>
      </c>
      <c r="F9934" s="2">
        <v>72102900</v>
      </c>
      <c r="G9934" s="2" t="s">
        <v>511</v>
      </c>
      <c r="H9934" s="2">
        <v>2</v>
      </c>
      <c r="I9934" s="2">
        <v>9</v>
      </c>
      <c r="J9934" s="2">
        <v>16</v>
      </c>
      <c r="K9934" s="2">
        <v>1</v>
      </c>
      <c r="L9934" s="3">
        <v>50000000</v>
      </c>
      <c r="M9934" s="2" t="s">
        <v>20</v>
      </c>
      <c r="N9934" s="4" t="s">
        <v>21</v>
      </c>
    </row>
    <row r="9935" spans="1:14" x14ac:dyDescent="0.25">
      <c r="A9935" s="1" t="s">
        <v>364</v>
      </c>
      <c r="B9935" s="2" t="s">
        <v>86</v>
      </c>
      <c r="C9935" s="2" t="s">
        <v>93</v>
      </c>
      <c r="D9935" s="2" t="s">
        <v>94</v>
      </c>
      <c r="E9935" s="2" t="s">
        <v>8188</v>
      </c>
      <c r="F9935" s="2">
        <v>31162800</v>
      </c>
      <c r="G9935" s="2" t="s">
        <v>496</v>
      </c>
      <c r="H9935" s="2">
        <v>1</v>
      </c>
      <c r="I9935" s="2">
        <v>4</v>
      </c>
      <c r="J9935" s="2">
        <v>10</v>
      </c>
      <c r="K9935" s="2">
        <v>15</v>
      </c>
      <c r="L9935" s="3">
        <v>99225</v>
      </c>
      <c r="M9935" s="2" t="s">
        <v>0</v>
      </c>
      <c r="N9935" s="4" t="s">
        <v>21</v>
      </c>
    </row>
    <row r="9936" spans="1:14" x14ac:dyDescent="0.25">
      <c r="A9936" s="1" t="s">
        <v>364</v>
      </c>
      <c r="B9936" s="2" t="s">
        <v>113</v>
      </c>
      <c r="C9936" s="2" t="s">
        <v>113</v>
      </c>
      <c r="D9936" s="2" t="s">
        <v>114</v>
      </c>
      <c r="E9936" s="2" t="s">
        <v>8189</v>
      </c>
      <c r="F9936" s="2">
        <v>40141600</v>
      </c>
      <c r="G9936" s="2" t="s">
        <v>496</v>
      </c>
      <c r="H9936" s="2">
        <v>1</v>
      </c>
      <c r="I9936" s="2">
        <v>4</v>
      </c>
      <c r="J9936" s="2">
        <v>10</v>
      </c>
      <c r="K9936" s="2">
        <v>20</v>
      </c>
      <c r="L9936" s="3">
        <v>771760</v>
      </c>
      <c r="M9936" s="2" t="s">
        <v>0</v>
      </c>
      <c r="N9936" s="4" t="s">
        <v>21</v>
      </c>
    </row>
    <row r="9937" spans="1:14" x14ac:dyDescent="0.25">
      <c r="A9937" s="1" t="s">
        <v>364</v>
      </c>
      <c r="B9937" s="2" t="s">
        <v>113</v>
      </c>
      <c r="C9937" s="2" t="s">
        <v>113</v>
      </c>
      <c r="D9937" s="2" t="s">
        <v>114</v>
      </c>
      <c r="E9937" s="2" t="s">
        <v>8190</v>
      </c>
      <c r="F9937" s="2">
        <v>40141600</v>
      </c>
      <c r="G9937" s="2" t="s">
        <v>496</v>
      </c>
      <c r="H9937" s="2">
        <v>1</v>
      </c>
      <c r="I9937" s="2">
        <v>4</v>
      </c>
      <c r="J9937" s="2">
        <v>10</v>
      </c>
      <c r="K9937" s="2">
        <v>25</v>
      </c>
      <c r="L9937" s="3">
        <v>2067200</v>
      </c>
      <c r="M9937" s="2" t="s">
        <v>0</v>
      </c>
      <c r="N9937" s="4" t="s">
        <v>21</v>
      </c>
    </row>
    <row r="9938" spans="1:14" x14ac:dyDescent="0.25">
      <c r="A9938" s="1" t="s">
        <v>364</v>
      </c>
      <c r="B9938" s="2" t="s">
        <v>86</v>
      </c>
      <c r="C9938" s="2" t="s">
        <v>93</v>
      </c>
      <c r="D9938" s="2" t="s">
        <v>94</v>
      </c>
      <c r="E9938" s="2" t="s">
        <v>8191</v>
      </c>
      <c r="F9938" s="2">
        <v>30161600</v>
      </c>
      <c r="G9938" s="2" t="s">
        <v>496</v>
      </c>
      <c r="H9938" s="2">
        <v>1</v>
      </c>
      <c r="I9938" s="2">
        <v>4</v>
      </c>
      <c r="J9938" s="2">
        <v>10</v>
      </c>
      <c r="K9938" s="2">
        <v>20</v>
      </c>
      <c r="L9938" s="3">
        <v>1313400</v>
      </c>
      <c r="M9938" s="2" t="s">
        <v>0</v>
      </c>
      <c r="N9938" s="4" t="s">
        <v>21</v>
      </c>
    </row>
    <row r="9939" spans="1:14" x14ac:dyDescent="0.25">
      <c r="A9939" s="1" t="s">
        <v>364</v>
      </c>
      <c r="B9939" s="2" t="s">
        <v>113</v>
      </c>
      <c r="C9939" s="2" t="s">
        <v>113</v>
      </c>
      <c r="D9939" s="2" t="s">
        <v>114</v>
      </c>
      <c r="E9939" s="2" t="s">
        <v>8192</v>
      </c>
      <c r="F9939" s="2">
        <v>27111900</v>
      </c>
      <c r="G9939" s="2" t="s">
        <v>496</v>
      </c>
      <c r="H9939" s="2">
        <v>1</v>
      </c>
      <c r="I9939" s="2">
        <v>4</v>
      </c>
      <c r="J9939" s="2">
        <v>10</v>
      </c>
      <c r="K9939" s="2">
        <v>1</v>
      </c>
      <c r="L9939" s="3">
        <v>49613</v>
      </c>
      <c r="M9939" s="2" t="s">
        <v>0</v>
      </c>
      <c r="N9939" s="4" t="s">
        <v>21</v>
      </c>
    </row>
    <row r="9940" spans="1:14" x14ac:dyDescent="0.25">
      <c r="A9940" s="1" t="s">
        <v>364</v>
      </c>
      <c r="B9940" s="2" t="s">
        <v>113</v>
      </c>
      <c r="C9940" s="2" t="s">
        <v>113</v>
      </c>
      <c r="D9940" s="2" t="s">
        <v>114</v>
      </c>
      <c r="E9940" s="2" t="s">
        <v>8193</v>
      </c>
      <c r="F9940" s="2">
        <v>27111900</v>
      </c>
      <c r="G9940" s="2" t="s">
        <v>496</v>
      </c>
      <c r="H9940" s="2">
        <v>1</v>
      </c>
      <c r="I9940" s="2">
        <v>4</v>
      </c>
      <c r="J9940" s="2">
        <v>10</v>
      </c>
      <c r="K9940" s="2">
        <v>1</v>
      </c>
      <c r="L9940" s="3">
        <v>81078.2</v>
      </c>
      <c r="M9940" s="2" t="s">
        <v>0</v>
      </c>
      <c r="N9940" s="4" t="s">
        <v>21</v>
      </c>
    </row>
    <row r="9941" spans="1:14" x14ac:dyDescent="0.25">
      <c r="A9941" s="1" t="s">
        <v>364</v>
      </c>
      <c r="B9941" s="2" t="s">
        <v>86</v>
      </c>
      <c r="C9941" s="2" t="s">
        <v>93</v>
      </c>
      <c r="D9941" s="2" t="s">
        <v>94</v>
      </c>
      <c r="E9941" s="2" t="s">
        <v>8194</v>
      </c>
      <c r="F9941" s="2">
        <v>31201500</v>
      </c>
      <c r="G9941" s="2" t="s">
        <v>496</v>
      </c>
      <c r="H9941" s="2">
        <v>1</v>
      </c>
      <c r="I9941" s="2">
        <v>4</v>
      </c>
      <c r="J9941" s="2">
        <v>10</v>
      </c>
      <c r="K9941" s="2">
        <v>1</v>
      </c>
      <c r="L9941" s="3">
        <v>38588</v>
      </c>
      <c r="M9941" s="2" t="s">
        <v>0</v>
      </c>
      <c r="N9941" s="4" t="s">
        <v>21</v>
      </c>
    </row>
    <row r="9942" spans="1:14" x14ac:dyDescent="0.25">
      <c r="A9942" s="1" t="s">
        <v>364</v>
      </c>
      <c r="B9942" s="2" t="s">
        <v>86</v>
      </c>
      <c r="C9942" s="2" t="s">
        <v>93</v>
      </c>
      <c r="D9942" s="2" t="s">
        <v>94</v>
      </c>
      <c r="E9942" s="2" t="s">
        <v>8195</v>
      </c>
      <c r="F9942" s="2">
        <v>31201513</v>
      </c>
      <c r="G9942" s="2" t="s">
        <v>496</v>
      </c>
      <c r="H9942" s="2">
        <v>1</v>
      </c>
      <c r="I9942" s="2">
        <v>4</v>
      </c>
      <c r="J9942" s="2">
        <v>10</v>
      </c>
      <c r="K9942" s="2">
        <v>4</v>
      </c>
      <c r="L9942" s="3">
        <v>154352</v>
      </c>
      <c r="M9942" s="2" t="s">
        <v>0</v>
      </c>
      <c r="N9942" s="4" t="s">
        <v>21</v>
      </c>
    </row>
    <row r="9943" spans="1:14" x14ac:dyDescent="0.25">
      <c r="A9943" s="1" t="s">
        <v>364</v>
      </c>
      <c r="B9943" s="2" t="s">
        <v>86</v>
      </c>
      <c r="C9943" s="2" t="s">
        <v>93</v>
      </c>
      <c r="D9943" s="2" t="s">
        <v>94</v>
      </c>
      <c r="E9943" s="2" t="s">
        <v>8196</v>
      </c>
      <c r="F9943" s="2">
        <v>31201520</v>
      </c>
      <c r="G9943" s="2" t="s">
        <v>496</v>
      </c>
      <c r="H9943" s="2">
        <v>1</v>
      </c>
      <c r="I9943" s="2">
        <v>4</v>
      </c>
      <c r="J9943" s="2">
        <v>10</v>
      </c>
      <c r="K9943" s="2">
        <v>5</v>
      </c>
      <c r="L9943" s="3">
        <v>496125</v>
      </c>
      <c r="M9943" s="2" t="s">
        <v>0</v>
      </c>
      <c r="N9943" s="4" t="s">
        <v>21</v>
      </c>
    </row>
    <row r="9944" spans="1:14" x14ac:dyDescent="0.25">
      <c r="A9944" s="1" t="s">
        <v>364</v>
      </c>
      <c r="B9944" s="2" t="s">
        <v>76</v>
      </c>
      <c r="C9944" s="2" t="s">
        <v>1365</v>
      </c>
      <c r="D9944" s="2" t="s">
        <v>17940</v>
      </c>
      <c r="E9944" s="2" t="s">
        <v>8197</v>
      </c>
      <c r="F9944" s="2">
        <v>10111305</v>
      </c>
      <c r="G9944" s="2" t="s">
        <v>490</v>
      </c>
      <c r="H9944" s="2">
        <v>1</v>
      </c>
      <c r="I9944" s="2">
        <v>10</v>
      </c>
      <c r="J9944" s="2">
        <v>10</v>
      </c>
      <c r="K9944" s="2">
        <v>25</v>
      </c>
      <c r="L9944" s="3">
        <v>875000</v>
      </c>
      <c r="M9944" s="2" t="s">
        <v>0</v>
      </c>
      <c r="N9944" s="4" t="s">
        <v>17385</v>
      </c>
    </row>
    <row r="9945" spans="1:14" x14ac:dyDescent="0.25">
      <c r="A9945" s="1" t="s">
        <v>364</v>
      </c>
      <c r="B9945" s="2" t="s">
        <v>76</v>
      </c>
      <c r="C9945" s="2" t="s">
        <v>1365</v>
      </c>
      <c r="D9945" s="2" t="s">
        <v>17940</v>
      </c>
      <c r="E9945" s="2" t="s">
        <v>8198</v>
      </c>
      <c r="F9945" s="2">
        <v>10111305</v>
      </c>
      <c r="G9945" s="2" t="s">
        <v>490</v>
      </c>
      <c r="H9945" s="2">
        <v>1</v>
      </c>
      <c r="I9945" s="2">
        <v>10</v>
      </c>
      <c r="J9945" s="2">
        <v>10</v>
      </c>
      <c r="K9945" s="2">
        <v>20</v>
      </c>
      <c r="L9945" s="3">
        <v>2400000</v>
      </c>
      <c r="M9945" s="2" t="s">
        <v>0</v>
      </c>
      <c r="N9945" s="4" t="s">
        <v>17385</v>
      </c>
    </row>
    <row r="9946" spans="1:14" x14ac:dyDescent="0.25">
      <c r="A9946" s="1" t="s">
        <v>364</v>
      </c>
      <c r="B9946" s="2" t="s">
        <v>76</v>
      </c>
      <c r="C9946" s="2" t="s">
        <v>1365</v>
      </c>
      <c r="D9946" s="2" t="s">
        <v>17940</v>
      </c>
      <c r="E9946" s="2" t="s">
        <v>18613</v>
      </c>
      <c r="F9946" s="2">
        <v>12164701</v>
      </c>
      <c r="G9946" s="2" t="s">
        <v>490</v>
      </c>
      <c r="H9946" s="2">
        <v>1</v>
      </c>
      <c r="I9946" s="2">
        <v>10</v>
      </c>
      <c r="J9946" s="2">
        <v>10</v>
      </c>
      <c r="K9946" s="2">
        <v>6</v>
      </c>
      <c r="L9946" s="3">
        <v>480000</v>
      </c>
      <c r="M9946" s="2" t="s">
        <v>239</v>
      </c>
      <c r="N9946" s="4" t="s">
        <v>17385</v>
      </c>
    </row>
    <row r="9947" spans="1:14" x14ac:dyDescent="0.25">
      <c r="A9947" s="1" t="s">
        <v>364</v>
      </c>
      <c r="B9947" s="2" t="s">
        <v>76</v>
      </c>
      <c r="C9947" s="2" t="s">
        <v>1365</v>
      </c>
      <c r="D9947" s="2" t="s">
        <v>17940</v>
      </c>
      <c r="E9947" s="2" t="s">
        <v>8199</v>
      </c>
      <c r="F9947" s="2">
        <v>10111305</v>
      </c>
      <c r="G9947" s="2" t="s">
        <v>490</v>
      </c>
      <c r="H9947" s="2">
        <v>1</v>
      </c>
      <c r="I9947" s="2">
        <v>10</v>
      </c>
      <c r="J9947" s="2">
        <v>10</v>
      </c>
      <c r="K9947" s="2">
        <v>4</v>
      </c>
      <c r="L9947" s="3">
        <v>380000</v>
      </c>
      <c r="M9947" s="2" t="s">
        <v>239</v>
      </c>
      <c r="N9947" s="4" t="s">
        <v>17385</v>
      </c>
    </row>
    <row r="9948" spans="1:14" x14ac:dyDescent="0.25">
      <c r="A9948" s="1" t="s">
        <v>364</v>
      </c>
      <c r="B9948" s="2" t="s">
        <v>76</v>
      </c>
      <c r="C9948" s="2" t="s">
        <v>80</v>
      </c>
      <c r="D9948" s="2" t="s">
        <v>81</v>
      </c>
      <c r="E9948" s="2" t="s">
        <v>8200</v>
      </c>
      <c r="F9948" s="2">
        <v>10111302</v>
      </c>
      <c r="G9948" s="2" t="s">
        <v>490</v>
      </c>
      <c r="H9948" s="2">
        <v>1</v>
      </c>
      <c r="I9948" s="2">
        <v>10</v>
      </c>
      <c r="J9948" s="2">
        <v>10</v>
      </c>
      <c r="K9948" s="2">
        <v>6</v>
      </c>
      <c r="L9948" s="3">
        <v>690000</v>
      </c>
      <c r="M9948" s="2" t="s">
        <v>17383</v>
      </c>
      <c r="N9948" s="4" t="s">
        <v>17385</v>
      </c>
    </row>
    <row r="9949" spans="1:14" x14ac:dyDescent="0.25">
      <c r="A9949" s="1" t="s">
        <v>364</v>
      </c>
      <c r="B9949" s="2" t="s">
        <v>408</v>
      </c>
      <c r="C9949" s="2" t="s">
        <v>411</v>
      </c>
      <c r="D9949" s="2" t="s">
        <v>17859</v>
      </c>
      <c r="E9949" s="2" t="s">
        <v>8201</v>
      </c>
      <c r="F9949" s="2">
        <v>10111302</v>
      </c>
      <c r="G9949" s="2" t="s">
        <v>490</v>
      </c>
      <c r="H9949" s="2">
        <v>1</v>
      </c>
      <c r="I9949" s="2">
        <v>10</v>
      </c>
      <c r="J9949" s="2">
        <v>10</v>
      </c>
      <c r="K9949" s="2">
        <v>20</v>
      </c>
      <c r="L9949" s="3">
        <v>160000</v>
      </c>
      <c r="M9949" s="2" t="s">
        <v>0</v>
      </c>
      <c r="N9949" s="4" t="s">
        <v>17385</v>
      </c>
    </row>
    <row r="9950" spans="1:14" x14ac:dyDescent="0.25">
      <c r="A9950" s="1" t="s">
        <v>364</v>
      </c>
      <c r="B9950" s="2" t="s">
        <v>76</v>
      </c>
      <c r="C9950" s="2" t="s">
        <v>80</v>
      </c>
      <c r="D9950" s="2" t="s">
        <v>81</v>
      </c>
      <c r="E9950" s="2" t="s">
        <v>8202</v>
      </c>
      <c r="F9950" s="2">
        <v>10111302</v>
      </c>
      <c r="G9950" s="2" t="s">
        <v>490</v>
      </c>
      <c r="H9950" s="2">
        <v>1</v>
      </c>
      <c r="I9950" s="2">
        <v>10</v>
      </c>
      <c r="J9950" s="2">
        <v>10</v>
      </c>
      <c r="K9950" s="2">
        <v>7</v>
      </c>
      <c r="L9950" s="3">
        <v>210000</v>
      </c>
      <c r="M9950" s="2" t="s">
        <v>0</v>
      </c>
      <c r="N9950" s="4" t="s">
        <v>17385</v>
      </c>
    </row>
    <row r="9951" spans="1:14" x14ac:dyDescent="0.25">
      <c r="A9951" s="1" t="s">
        <v>364</v>
      </c>
      <c r="B9951" s="2" t="s">
        <v>76</v>
      </c>
      <c r="C9951" s="2" t="s">
        <v>80</v>
      </c>
      <c r="D9951" s="2" t="s">
        <v>81</v>
      </c>
      <c r="E9951" s="2" t="s">
        <v>8203</v>
      </c>
      <c r="F9951" s="2">
        <v>10111302</v>
      </c>
      <c r="G9951" s="2" t="s">
        <v>490</v>
      </c>
      <c r="H9951" s="2">
        <v>1</v>
      </c>
      <c r="I9951" s="2">
        <v>10</v>
      </c>
      <c r="J9951" s="2">
        <v>10</v>
      </c>
      <c r="K9951" s="2">
        <v>7</v>
      </c>
      <c r="L9951" s="3">
        <v>560000</v>
      </c>
      <c r="M9951" s="2" t="s">
        <v>239</v>
      </c>
      <c r="N9951" s="4" t="s">
        <v>17385</v>
      </c>
    </row>
    <row r="9952" spans="1:14" x14ac:dyDescent="0.25">
      <c r="A9952" s="1" t="s">
        <v>364</v>
      </c>
      <c r="B9952" s="2" t="s">
        <v>76</v>
      </c>
      <c r="C9952" s="2" t="s">
        <v>77</v>
      </c>
      <c r="D9952" s="2" t="s">
        <v>78</v>
      </c>
      <c r="E9952" s="2" t="s">
        <v>8204</v>
      </c>
      <c r="F9952" s="2">
        <v>53131626</v>
      </c>
      <c r="G9952" s="2" t="s">
        <v>490</v>
      </c>
      <c r="H9952" s="2">
        <v>1</v>
      </c>
      <c r="I9952" s="2">
        <v>10</v>
      </c>
      <c r="J9952" s="2">
        <v>10</v>
      </c>
      <c r="K9952" s="2">
        <v>6</v>
      </c>
      <c r="L9952" s="3">
        <v>570000</v>
      </c>
      <c r="M9952" s="2" t="s">
        <v>17383</v>
      </c>
      <c r="N9952" s="4" t="s">
        <v>17385</v>
      </c>
    </row>
    <row r="9953" spans="1:14" x14ac:dyDescent="0.25">
      <c r="A9953" s="1" t="s">
        <v>364</v>
      </c>
      <c r="B9953" s="2" t="s">
        <v>408</v>
      </c>
      <c r="C9953" s="2" t="s">
        <v>411</v>
      </c>
      <c r="D9953" s="2" t="s">
        <v>17859</v>
      </c>
      <c r="E9953" s="2" t="s">
        <v>8205</v>
      </c>
      <c r="F9953" s="2">
        <v>10111305</v>
      </c>
      <c r="G9953" s="2" t="s">
        <v>490</v>
      </c>
      <c r="H9953" s="2">
        <v>1</v>
      </c>
      <c r="I9953" s="2">
        <v>10</v>
      </c>
      <c r="J9953" s="2">
        <v>10</v>
      </c>
      <c r="K9953" s="2">
        <v>12</v>
      </c>
      <c r="L9953" s="3">
        <v>12000</v>
      </c>
      <c r="M9953" s="2" t="s">
        <v>0</v>
      </c>
      <c r="N9953" s="4" t="s">
        <v>17385</v>
      </c>
    </row>
    <row r="9954" spans="1:14" x14ac:dyDescent="0.25">
      <c r="A9954" s="1" t="s">
        <v>364</v>
      </c>
      <c r="B9954" s="2" t="s">
        <v>408</v>
      </c>
      <c r="C9954" s="2" t="s">
        <v>411</v>
      </c>
      <c r="D9954" s="2" t="s">
        <v>17859</v>
      </c>
      <c r="E9954" s="2" t="s">
        <v>8206</v>
      </c>
      <c r="F9954" s="2">
        <v>10111305</v>
      </c>
      <c r="G9954" s="2" t="s">
        <v>490</v>
      </c>
      <c r="H9954" s="2">
        <v>1</v>
      </c>
      <c r="I9954" s="2">
        <v>10</v>
      </c>
      <c r="J9954" s="2">
        <v>10</v>
      </c>
      <c r="K9954" s="2">
        <v>6</v>
      </c>
      <c r="L9954" s="3">
        <v>114000</v>
      </c>
      <c r="M9954" s="2" t="s">
        <v>239</v>
      </c>
      <c r="N9954" s="4" t="s">
        <v>17385</v>
      </c>
    </row>
    <row r="9955" spans="1:14" x14ac:dyDescent="0.25">
      <c r="A9955" s="1" t="s">
        <v>364</v>
      </c>
      <c r="B9955" s="2" t="s">
        <v>76</v>
      </c>
      <c r="C9955" s="2" t="s">
        <v>1365</v>
      </c>
      <c r="D9955" s="2" t="s">
        <v>17940</v>
      </c>
      <c r="E9955" s="2" t="s">
        <v>8207</v>
      </c>
      <c r="F9955" s="2">
        <v>42311511</v>
      </c>
      <c r="G9955" s="2" t="s">
        <v>490</v>
      </c>
      <c r="H9955" s="2">
        <v>1</v>
      </c>
      <c r="I9955" s="2">
        <v>10</v>
      </c>
      <c r="J9955" s="2">
        <v>10</v>
      </c>
      <c r="K9955" s="2">
        <v>160</v>
      </c>
      <c r="L9955" s="3">
        <v>480000</v>
      </c>
      <c r="M9955" s="2" t="s">
        <v>0</v>
      </c>
      <c r="N9955" s="4" t="s">
        <v>17385</v>
      </c>
    </row>
    <row r="9956" spans="1:14" x14ac:dyDescent="0.25">
      <c r="A9956" s="1" t="s">
        <v>364</v>
      </c>
      <c r="B9956" s="2" t="s">
        <v>60</v>
      </c>
      <c r="C9956" s="2" t="s">
        <v>60</v>
      </c>
      <c r="D9956" s="2" t="s">
        <v>61</v>
      </c>
      <c r="E9956" s="2" t="s">
        <v>4090</v>
      </c>
      <c r="F9956" s="2">
        <v>42121514</v>
      </c>
      <c r="G9956" s="2" t="s">
        <v>490</v>
      </c>
      <c r="H9956" s="2">
        <v>1</v>
      </c>
      <c r="I9956" s="2">
        <v>10</v>
      </c>
      <c r="J9956" s="2">
        <v>10</v>
      </c>
      <c r="K9956" s="2">
        <v>3</v>
      </c>
      <c r="L9956" s="3">
        <v>120000.0165</v>
      </c>
      <c r="M9956" s="2" t="s">
        <v>0</v>
      </c>
      <c r="N9956" s="4" t="s">
        <v>17385</v>
      </c>
    </row>
    <row r="9957" spans="1:14" x14ac:dyDescent="0.25">
      <c r="A9957" s="1" t="s">
        <v>364</v>
      </c>
      <c r="B9957" s="2" t="s">
        <v>86</v>
      </c>
      <c r="C9957" s="2" t="s">
        <v>87</v>
      </c>
      <c r="D9957" s="2" t="s">
        <v>88</v>
      </c>
      <c r="E9957" s="2" t="s">
        <v>8208</v>
      </c>
      <c r="F9957" s="2">
        <v>42132205</v>
      </c>
      <c r="G9957" s="2" t="s">
        <v>490</v>
      </c>
      <c r="H9957" s="2">
        <v>1</v>
      </c>
      <c r="I9957" s="2">
        <v>10</v>
      </c>
      <c r="J9957" s="2">
        <v>10</v>
      </c>
      <c r="K9957" s="2">
        <v>7</v>
      </c>
      <c r="L9957" s="3">
        <v>420000</v>
      </c>
      <c r="M9957" s="2" t="s">
        <v>0</v>
      </c>
      <c r="N9957" s="4" t="s">
        <v>17385</v>
      </c>
    </row>
    <row r="9958" spans="1:14" x14ac:dyDescent="0.25">
      <c r="A9958" s="1" t="s">
        <v>364</v>
      </c>
      <c r="B9958" s="2" t="s">
        <v>76</v>
      </c>
      <c r="C9958" s="2" t="s">
        <v>1365</v>
      </c>
      <c r="D9958" s="2" t="s">
        <v>17940</v>
      </c>
      <c r="E9958" s="2" t="s">
        <v>8209</v>
      </c>
      <c r="F9958" s="2">
        <v>51102707</v>
      </c>
      <c r="G9958" s="2" t="s">
        <v>490</v>
      </c>
      <c r="H9958" s="2">
        <v>1</v>
      </c>
      <c r="I9958" s="2">
        <v>10</v>
      </c>
      <c r="J9958" s="2">
        <v>10</v>
      </c>
      <c r="K9958" s="2">
        <v>25</v>
      </c>
      <c r="L9958" s="3">
        <v>750000</v>
      </c>
      <c r="M9958" s="2" t="s">
        <v>0</v>
      </c>
      <c r="N9958" s="4" t="s">
        <v>17385</v>
      </c>
    </row>
    <row r="9959" spans="1:14" x14ac:dyDescent="0.25">
      <c r="A9959" s="1" t="s">
        <v>364</v>
      </c>
      <c r="B9959" s="2" t="s">
        <v>76</v>
      </c>
      <c r="C9959" s="2" t="s">
        <v>80</v>
      </c>
      <c r="D9959" s="2" t="s">
        <v>81</v>
      </c>
      <c r="E9959" s="2" t="s">
        <v>8210</v>
      </c>
      <c r="F9959" s="2">
        <v>10111302</v>
      </c>
      <c r="G9959" s="2" t="s">
        <v>490</v>
      </c>
      <c r="H9959" s="2">
        <v>1</v>
      </c>
      <c r="I9959" s="2">
        <v>10</v>
      </c>
      <c r="J9959" s="2">
        <v>10</v>
      </c>
      <c r="K9959" s="2">
        <v>25</v>
      </c>
      <c r="L9959" s="3">
        <v>450000</v>
      </c>
      <c r="M9959" s="2" t="s">
        <v>0</v>
      </c>
      <c r="N9959" s="4" t="s">
        <v>17385</v>
      </c>
    </row>
    <row r="9960" spans="1:14" x14ac:dyDescent="0.25">
      <c r="A9960" s="1" t="s">
        <v>364</v>
      </c>
      <c r="B9960" s="2" t="s">
        <v>76</v>
      </c>
      <c r="C9960" s="2" t="s">
        <v>1365</v>
      </c>
      <c r="D9960" s="2" t="s">
        <v>17940</v>
      </c>
      <c r="E9960" s="2" t="s">
        <v>8211</v>
      </c>
      <c r="F9960" s="2">
        <v>10111302</v>
      </c>
      <c r="G9960" s="2" t="s">
        <v>490</v>
      </c>
      <c r="H9960" s="2">
        <v>1</v>
      </c>
      <c r="I9960" s="2">
        <v>10</v>
      </c>
      <c r="J9960" s="2">
        <v>10</v>
      </c>
      <c r="K9960" s="2">
        <v>2</v>
      </c>
      <c r="L9960" s="3">
        <v>70000</v>
      </c>
      <c r="M9960" s="2" t="s">
        <v>0</v>
      </c>
      <c r="N9960" s="4" t="s">
        <v>17385</v>
      </c>
    </row>
    <row r="9961" spans="1:14" x14ac:dyDescent="0.25">
      <c r="A9961" s="1" t="s">
        <v>364</v>
      </c>
      <c r="B9961" s="2" t="s">
        <v>52</v>
      </c>
      <c r="C9961" s="2" t="s">
        <v>1063</v>
      </c>
      <c r="D9961" s="2" t="s">
        <v>17928</v>
      </c>
      <c r="E9961" s="2" t="s">
        <v>8212</v>
      </c>
      <c r="F9961" s="2">
        <v>10121800</v>
      </c>
      <c r="G9961" s="2" t="s">
        <v>490</v>
      </c>
      <c r="H9961" s="2">
        <v>1</v>
      </c>
      <c r="I9961" s="2">
        <v>10</v>
      </c>
      <c r="J9961" s="2">
        <v>10</v>
      </c>
      <c r="K9961" s="2">
        <v>220</v>
      </c>
      <c r="L9961" s="3">
        <v>1980000.33</v>
      </c>
      <c r="M9961" s="2" t="s">
        <v>0</v>
      </c>
      <c r="N9961" s="4" t="s">
        <v>17385</v>
      </c>
    </row>
    <row r="9962" spans="1:14" x14ac:dyDescent="0.25">
      <c r="A9962" s="1" t="s">
        <v>364</v>
      </c>
      <c r="B9962" s="2" t="s">
        <v>86</v>
      </c>
      <c r="C9962" s="2" t="s">
        <v>93</v>
      </c>
      <c r="D9962" s="2" t="s">
        <v>94</v>
      </c>
      <c r="E9962" s="2" t="s">
        <v>8213</v>
      </c>
      <c r="F9962" s="2">
        <v>10131603</v>
      </c>
      <c r="G9962" s="2" t="s">
        <v>490</v>
      </c>
      <c r="H9962" s="2">
        <v>1</v>
      </c>
      <c r="I9962" s="2">
        <v>10</v>
      </c>
      <c r="J9962" s="2">
        <v>10</v>
      </c>
      <c r="K9962" s="2">
        <v>1</v>
      </c>
      <c r="L9962" s="3">
        <v>950000</v>
      </c>
      <c r="M9962" s="2" t="s">
        <v>0</v>
      </c>
      <c r="N9962" s="4" t="s">
        <v>17385</v>
      </c>
    </row>
    <row r="9963" spans="1:14" x14ac:dyDescent="0.25">
      <c r="A9963" s="1" t="s">
        <v>364</v>
      </c>
      <c r="B9963" s="2" t="s">
        <v>86</v>
      </c>
      <c r="C9963" s="2" t="s">
        <v>87</v>
      </c>
      <c r="D9963" s="2" t="s">
        <v>88</v>
      </c>
      <c r="E9963" s="2" t="s">
        <v>8214</v>
      </c>
      <c r="F9963" s="2">
        <v>10111301</v>
      </c>
      <c r="G9963" s="2" t="s">
        <v>490</v>
      </c>
      <c r="H9963" s="2">
        <v>1</v>
      </c>
      <c r="I9963" s="2">
        <v>10</v>
      </c>
      <c r="J9963" s="2">
        <v>10</v>
      </c>
      <c r="K9963" s="2">
        <v>18</v>
      </c>
      <c r="L9963" s="3">
        <v>360000</v>
      </c>
      <c r="M9963" s="2" t="s">
        <v>0</v>
      </c>
      <c r="N9963" s="4" t="s">
        <v>17385</v>
      </c>
    </row>
    <row r="9964" spans="1:14" x14ac:dyDescent="0.25">
      <c r="A9964" s="1" t="s">
        <v>364</v>
      </c>
      <c r="B9964" s="2" t="s">
        <v>60</v>
      </c>
      <c r="C9964" s="2" t="s">
        <v>60</v>
      </c>
      <c r="D9964" s="2" t="s">
        <v>61</v>
      </c>
      <c r="E9964" s="2" t="s">
        <v>8215</v>
      </c>
      <c r="F9964" s="2">
        <v>10141610</v>
      </c>
      <c r="G9964" s="2" t="s">
        <v>490</v>
      </c>
      <c r="H9964" s="2">
        <v>1</v>
      </c>
      <c r="I9964" s="2">
        <v>10</v>
      </c>
      <c r="J9964" s="2">
        <v>10</v>
      </c>
      <c r="K9964" s="2">
        <v>4</v>
      </c>
      <c r="L9964" s="3">
        <v>240000.0092</v>
      </c>
      <c r="M9964" s="2" t="s">
        <v>0</v>
      </c>
      <c r="N9964" s="4" t="s">
        <v>17385</v>
      </c>
    </row>
    <row r="9965" spans="1:14" x14ac:dyDescent="0.25">
      <c r="A9965" s="1" t="s">
        <v>364</v>
      </c>
      <c r="B9965" s="2" t="s">
        <v>60</v>
      </c>
      <c r="C9965" s="2" t="s">
        <v>60</v>
      </c>
      <c r="D9965" s="2" t="s">
        <v>61</v>
      </c>
      <c r="E9965" s="2" t="s">
        <v>8216</v>
      </c>
      <c r="F9965" s="2">
        <v>10141610</v>
      </c>
      <c r="G9965" s="2" t="s">
        <v>490</v>
      </c>
      <c r="H9965" s="2">
        <v>1</v>
      </c>
      <c r="I9965" s="2">
        <v>10</v>
      </c>
      <c r="J9965" s="2">
        <v>10</v>
      </c>
      <c r="K9965" s="2">
        <v>4</v>
      </c>
      <c r="L9965" s="3">
        <v>180000.01879999999</v>
      </c>
      <c r="M9965" s="2" t="s">
        <v>0</v>
      </c>
      <c r="N9965" s="4" t="s">
        <v>17385</v>
      </c>
    </row>
    <row r="9966" spans="1:14" x14ac:dyDescent="0.25">
      <c r="A9966" s="1" t="s">
        <v>364</v>
      </c>
      <c r="B9966" s="2" t="s">
        <v>60</v>
      </c>
      <c r="C9966" s="2" t="s">
        <v>60</v>
      </c>
      <c r="D9966" s="2" t="s">
        <v>61</v>
      </c>
      <c r="E9966" s="2" t="s">
        <v>8217</v>
      </c>
      <c r="F9966" s="2">
        <v>10141610</v>
      </c>
      <c r="G9966" s="2" t="s">
        <v>490</v>
      </c>
      <c r="H9966" s="2">
        <v>1</v>
      </c>
      <c r="I9966" s="2">
        <v>10</v>
      </c>
      <c r="J9966" s="2">
        <v>10</v>
      </c>
      <c r="K9966" s="2">
        <v>4</v>
      </c>
      <c r="L9966" s="3">
        <v>139999.98000000001</v>
      </c>
      <c r="M9966" s="2" t="s">
        <v>0</v>
      </c>
      <c r="N9966" s="4" t="s">
        <v>17385</v>
      </c>
    </row>
    <row r="9967" spans="1:14" x14ac:dyDescent="0.25">
      <c r="A9967" s="1" t="s">
        <v>364</v>
      </c>
      <c r="B9967" s="2" t="s">
        <v>76</v>
      </c>
      <c r="C9967" s="2" t="s">
        <v>1365</v>
      </c>
      <c r="D9967" s="2" t="s">
        <v>17940</v>
      </c>
      <c r="E9967" s="2" t="s">
        <v>8218</v>
      </c>
      <c r="F9967" s="2">
        <v>10111305</v>
      </c>
      <c r="G9967" s="2" t="s">
        <v>490</v>
      </c>
      <c r="H9967" s="2">
        <v>1</v>
      </c>
      <c r="I9967" s="2">
        <v>10</v>
      </c>
      <c r="J9967" s="2">
        <v>10</v>
      </c>
      <c r="K9967" s="2">
        <v>2</v>
      </c>
      <c r="L9967" s="3">
        <v>58000</v>
      </c>
      <c r="M9967" s="2" t="s">
        <v>0</v>
      </c>
      <c r="N9967" s="4" t="s">
        <v>17385</v>
      </c>
    </row>
    <row r="9968" spans="1:14" x14ac:dyDescent="0.25">
      <c r="A9968" s="1" t="s">
        <v>364</v>
      </c>
      <c r="B9968" s="2" t="s">
        <v>76</v>
      </c>
      <c r="C9968" s="2" t="s">
        <v>1365</v>
      </c>
      <c r="D9968" s="2" t="s">
        <v>17940</v>
      </c>
      <c r="E9968" s="2" t="s">
        <v>8219</v>
      </c>
      <c r="F9968" s="2">
        <v>10111305</v>
      </c>
      <c r="G9968" s="2" t="s">
        <v>490</v>
      </c>
      <c r="H9968" s="2">
        <v>1</v>
      </c>
      <c r="I9968" s="2">
        <v>10</v>
      </c>
      <c r="J9968" s="2">
        <v>10</v>
      </c>
      <c r="K9968" s="2">
        <v>6</v>
      </c>
      <c r="L9968" s="3">
        <v>150000</v>
      </c>
      <c r="M9968" s="2" t="s">
        <v>0</v>
      </c>
      <c r="N9968" s="4" t="s">
        <v>17385</v>
      </c>
    </row>
    <row r="9969" spans="1:14" x14ac:dyDescent="0.25">
      <c r="A9969" s="1" t="s">
        <v>364</v>
      </c>
      <c r="B9969" s="2" t="s">
        <v>76</v>
      </c>
      <c r="C9969" s="2" t="s">
        <v>1365</v>
      </c>
      <c r="D9969" s="2" t="s">
        <v>17940</v>
      </c>
      <c r="E9969" s="2" t="s">
        <v>8220</v>
      </c>
      <c r="F9969" s="2">
        <v>10111305</v>
      </c>
      <c r="G9969" s="2" t="s">
        <v>490</v>
      </c>
      <c r="H9969" s="2">
        <v>1</v>
      </c>
      <c r="I9969" s="2">
        <v>10</v>
      </c>
      <c r="J9969" s="2">
        <v>10</v>
      </c>
      <c r="K9969" s="2">
        <v>3</v>
      </c>
      <c r="L9969" s="3">
        <v>180000</v>
      </c>
      <c r="M9969" s="2" t="s">
        <v>0</v>
      </c>
      <c r="N9969" s="4" t="s">
        <v>17385</v>
      </c>
    </row>
    <row r="9970" spans="1:14" x14ac:dyDescent="0.25">
      <c r="A9970" s="1" t="s">
        <v>364</v>
      </c>
      <c r="B9970" s="2" t="s">
        <v>60</v>
      </c>
      <c r="C9970" s="2" t="s">
        <v>60</v>
      </c>
      <c r="D9970" s="2" t="s">
        <v>61</v>
      </c>
      <c r="E9970" s="2" t="s">
        <v>8221</v>
      </c>
      <c r="F9970" s="2">
        <v>10111306</v>
      </c>
      <c r="G9970" s="2" t="s">
        <v>490</v>
      </c>
      <c r="H9970" s="2">
        <v>1</v>
      </c>
      <c r="I9970" s="2">
        <v>10</v>
      </c>
      <c r="J9970" s="2">
        <v>10</v>
      </c>
      <c r="K9970" s="2">
        <v>2</v>
      </c>
      <c r="L9970" s="3">
        <v>120000.0046</v>
      </c>
      <c r="M9970" s="2" t="s">
        <v>0</v>
      </c>
      <c r="N9970" s="4" t="s">
        <v>17385</v>
      </c>
    </row>
    <row r="9971" spans="1:14" x14ac:dyDescent="0.25">
      <c r="A9971" s="1" t="s">
        <v>364</v>
      </c>
      <c r="B9971" s="2" t="s">
        <v>76</v>
      </c>
      <c r="C9971" s="2" t="s">
        <v>1365</v>
      </c>
      <c r="D9971" s="2" t="s">
        <v>17940</v>
      </c>
      <c r="E9971" s="2" t="s">
        <v>8222</v>
      </c>
      <c r="F9971" s="2">
        <v>70122005</v>
      </c>
      <c r="G9971" s="2" t="s">
        <v>490</v>
      </c>
      <c r="H9971" s="2">
        <v>1</v>
      </c>
      <c r="I9971" s="2">
        <v>10</v>
      </c>
      <c r="J9971" s="2">
        <v>10</v>
      </c>
      <c r="K9971" s="2">
        <v>14</v>
      </c>
      <c r="L9971" s="3">
        <v>1050000.1199999999</v>
      </c>
      <c r="M9971" s="2" t="s">
        <v>0</v>
      </c>
      <c r="N9971" s="4" t="s">
        <v>17385</v>
      </c>
    </row>
    <row r="9972" spans="1:14" x14ac:dyDescent="0.25">
      <c r="A9972" s="1" t="s">
        <v>364</v>
      </c>
      <c r="B9972" s="2" t="s">
        <v>60</v>
      </c>
      <c r="C9972" s="2" t="s">
        <v>60</v>
      </c>
      <c r="D9972" s="2" t="s">
        <v>61</v>
      </c>
      <c r="E9972" s="2" t="s">
        <v>8223</v>
      </c>
      <c r="F9972" s="2">
        <v>10111300</v>
      </c>
      <c r="G9972" s="2" t="s">
        <v>490</v>
      </c>
      <c r="H9972" s="2">
        <v>1</v>
      </c>
      <c r="I9972" s="2">
        <v>10</v>
      </c>
      <c r="J9972" s="2">
        <v>10</v>
      </c>
      <c r="K9972" s="2">
        <v>1</v>
      </c>
      <c r="L9972" s="3">
        <v>45000.000899999999</v>
      </c>
      <c r="M9972" s="2" t="s">
        <v>0</v>
      </c>
      <c r="N9972" s="4" t="s">
        <v>17385</v>
      </c>
    </row>
    <row r="9973" spans="1:14" x14ac:dyDescent="0.25">
      <c r="A9973" s="1" t="s">
        <v>364</v>
      </c>
      <c r="B9973" s="2" t="s">
        <v>103</v>
      </c>
      <c r="C9973" s="2" t="s">
        <v>104</v>
      </c>
      <c r="D9973" s="2" t="s">
        <v>105</v>
      </c>
      <c r="E9973" s="2" t="s">
        <v>8224</v>
      </c>
      <c r="F9973" s="2">
        <v>10111302</v>
      </c>
      <c r="G9973" s="2" t="s">
        <v>490</v>
      </c>
      <c r="H9973" s="2">
        <v>1</v>
      </c>
      <c r="I9973" s="2">
        <v>10</v>
      </c>
      <c r="J9973" s="2">
        <v>10</v>
      </c>
      <c r="K9973" s="2">
        <v>6</v>
      </c>
      <c r="L9973" s="3">
        <v>270000.02999999997</v>
      </c>
      <c r="M9973" s="2" t="s">
        <v>0</v>
      </c>
      <c r="N9973" s="4" t="s">
        <v>17385</v>
      </c>
    </row>
    <row r="9974" spans="1:14" x14ac:dyDescent="0.25">
      <c r="A9974" s="1" t="s">
        <v>364</v>
      </c>
      <c r="B9974" s="2" t="s">
        <v>76</v>
      </c>
      <c r="C9974" s="2" t="s">
        <v>1365</v>
      </c>
      <c r="D9974" s="2" t="s">
        <v>17940</v>
      </c>
      <c r="E9974" s="2" t="s">
        <v>8225</v>
      </c>
      <c r="F9974" s="2">
        <v>10111305</v>
      </c>
      <c r="G9974" s="2" t="s">
        <v>490</v>
      </c>
      <c r="H9974" s="2">
        <v>1</v>
      </c>
      <c r="I9974" s="2">
        <v>10</v>
      </c>
      <c r="J9974" s="2">
        <v>10</v>
      </c>
      <c r="K9974" s="2">
        <v>21</v>
      </c>
      <c r="L9974" s="3">
        <v>1260000</v>
      </c>
      <c r="M9974" s="2" t="s">
        <v>0</v>
      </c>
      <c r="N9974" s="4" t="s">
        <v>17385</v>
      </c>
    </row>
    <row r="9975" spans="1:14" x14ac:dyDescent="0.25">
      <c r="A9975" s="1" t="s">
        <v>364</v>
      </c>
      <c r="B9975" s="2" t="s">
        <v>76</v>
      </c>
      <c r="C9975" s="2" t="s">
        <v>1365</v>
      </c>
      <c r="D9975" s="2" t="s">
        <v>17940</v>
      </c>
      <c r="E9975" s="2" t="s">
        <v>8226</v>
      </c>
      <c r="F9975" s="2">
        <v>10111305</v>
      </c>
      <c r="G9975" s="2" t="s">
        <v>490</v>
      </c>
      <c r="H9975" s="2">
        <v>1</v>
      </c>
      <c r="I9975" s="2">
        <v>10</v>
      </c>
      <c r="J9975" s="2">
        <v>10</v>
      </c>
      <c r="K9975" s="2">
        <v>18</v>
      </c>
      <c r="L9975" s="3">
        <v>1710000</v>
      </c>
      <c r="M9975" s="2" t="s">
        <v>0</v>
      </c>
      <c r="N9975" s="4" t="s">
        <v>17385</v>
      </c>
    </row>
    <row r="9976" spans="1:14" x14ac:dyDescent="0.25">
      <c r="A9976" s="1" t="s">
        <v>364</v>
      </c>
      <c r="B9976" s="2" t="s">
        <v>86</v>
      </c>
      <c r="C9976" s="2" t="s">
        <v>246</v>
      </c>
      <c r="D9976" s="2" t="s">
        <v>247</v>
      </c>
      <c r="E9976" s="2" t="s">
        <v>8227</v>
      </c>
      <c r="F9976" s="2">
        <v>10111303</v>
      </c>
      <c r="G9976" s="2" t="s">
        <v>490</v>
      </c>
      <c r="H9976" s="2">
        <v>1</v>
      </c>
      <c r="I9976" s="2">
        <v>10</v>
      </c>
      <c r="J9976" s="2">
        <v>10</v>
      </c>
      <c r="K9976" s="2">
        <v>75</v>
      </c>
      <c r="L9976" s="3">
        <v>150000.67499999999</v>
      </c>
      <c r="M9976" s="2" t="s">
        <v>0</v>
      </c>
      <c r="N9976" s="4" t="s">
        <v>17385</v>
      </c>
    </row>
    <row r="9977" spans="1:14" x14ac:dyDescent="0.25">
      <c r="A9977" s="1" t="s">
        <v>364</v>
      </c>
      <c r="B9977" s="2" t="s">
        <v>86</v>
      </c>
      <c r="C9977" s="2" t="s">
        <v>246</v>
      </c>
      <c r="D9977" s="2" t="s">
        <v>247</v>
      </c>
      <c r="E9977" s="2" t="s">
        <v>8228</v>
      </c>
      <c r="F9977" s="2">
        <v>10111303</v>
      </c>
      <c r="G9977" s="2" t="s">
        <v>490</v>
      </c>
      <c r="H9977" s="2">
        <v>1</v>
      </c>
      <c r="I9977" s="2">
        <v>10</v>
      </c>
      <c r="J9977" s="2">
        <v>10</v>
      </c>
      <c r="K9977" s="2">
        <v>75</v>
      </c>
      <c r="L9977" s="3">
        <v>150000.67499999999</v>
      </c>
      <c r="M9977" s="2" t="s">
        <v>0</v>
      </c>
      <c r="N9977" s="4" t="s">
        <v>17385</v>
      </c>
    </row>
    <row r="9978" spans="1:14" x14ac:dyDescent="0.25">
      <c r="A9978" s="1" t="s">
        <v>364</v>
      </c>
      <c r="B9978" s="2" t="s">
        <v>86</v>
      </c>
      <c r="C9978" s="2" t="s">
        <v>93</v>
      </c>
      <c r="D9978" s="2" t="s">
        <v>94</v>
      </c>
      <c r="E9978" s="2" t="s">
        <v>8229</v>
      </c>
      <c r="F9978" s="2">
        <v>47121806</v>
      </c>
      <c r="G9978" s="2" t="s">
        <v>490</v>
      </c>
      <c r="H9978" s="2">
        <v>1</v>
      </c>
      <c r="I9978" s="2">
        <v>10</v>
      </c>
      <c r="J9978" s="2">
        <v>10</v>
      </c>
      <c r="K9978" s="2">
        <v>3</v>
      </c>
      <c r="L9978" s="3">
        <v>360000</v>
      </c>
      <c r="M9978" s="2" t="s">
        <v>0</v>
      </c>
      <c r="N9978" s="4" t="s">
        <v>17385</v>
      </c>
    </row>
    <row r="9979" spans="1:14" x14ac:dyDescent="0.25">
      <c r="A9979" s="1" t="s">
        <v>364</v>
      </c>
      <c r="B9979" s="2" t="s">
        <v>103</v>
      </c>
      <c r="C9979" s="2" t="s">
        <v>104</v>
      </c>
      <c r="D9979" s="2" t="s">
        <v>105</v>
      </c>
      <c r="E9979" s="2" t="s">
        <v>8230</v>
      </c>
      <c r="F9979" s="2">
        <v>46181504</v>
      </c>
      <c r="G9979" s="2" t="s">
        <v>490</v>
      </c>
      <c r="H9979" s="2">
        <v>1</v>
      </c>
      <c r="I9979" s="2">
        <v>10</v>
      </c>
      <c r="J9979" s="2">
        <v>10</v>
      </c>
      <c r="K9979" s="2">
        <v>5</v>
      </c>
      <c r="L9979" s="3">
        <v>25000</v>
      </c>
      <c r="M9979" s="2" t="s">
        <v>0</v>
      </c>
      <c r="N9979" s="4" t="s">
        <v>17385</v>
      </c>
    </row>
    <row r="9980" spans="1:14" x14ac:dyDescent="0.25">
      <c r="A9980" s="1" t="s">
        <v>364</v>
      </c>
      <c r="B9980" s="2" t="s">
        <v>86</v>
      </c>
      <c r="C9980" s="2" t="s">
        <v>93</v>
      </c>
      <c r="D9980" s="2" t="s">
        <v>94</v>
      </c>
      <c r="E9980" s="2" t="s">
        <v>8231</v>
      </c>
      <c r="F9980" s="2">
        <v>46182001</v>
      </c>
      <c r="G9980" s="2" t="s">
        <v>490</v>
      </c>
      <c r="H9980" s="2">
        <v>1</v>
      </c>
      <c r="I9980" s="2">
        <v>10</v>
      </c>
      <c r="J9980" s="2">
        <v>10</v>
      </c>
      <c r="K9980" s="2">
        <v>2</v>
      </c>
      <c r="L9980" s="3">
        <v>360000</v>
      </c>
      <c r="M9980" s="2" t="s">
        <v>0</v>
      </c>
      <c r="N9980" s="4" t="s">
        <v>17385</v>
      </c>
    </row>
    <row r="9981" spans="1:14" x14ac:dyDescent="0.25">
      <c r="A9981" s="1" t="s">
        <v>364</v>
      </c>
      <c r="B9981" s="2" t="s">
        <v>113</v>
      </c>
      <c r="C9981" s="2" t="s">
        <v>113</v>
      </c>
      <c r="D9981" s="2" t="s">
        <v>114</v>
      </c>
      <c r="E9981" s="2" t="s">
        <v>8232</v>
      </c>
      <c r="F9981" s="2">
        <v>10111305</v>
      </c>
      <c r="G9981" s="2" t="s">
        <v>490</v>
      </c>
      <c r="H9981" s="2">
        <v>1</v>
      </c>
      <c r="I9981" s="2">
        <v>10</v>
      </c>
      <c r="J9981" s="2">
        <v>10</v>
      </c>
      <c r="K9981" s="2">
        <v>20</v>
      </c>
      <c r="L9981" s="3">
        <v>740000.07</v>
      </c>
      <c r="M9981" s="2" t="s">
        <v>0</v>
      </c>
      <c r="N9981" s="4" t="s">
        <v>17385</v>
      </c>
    </row>
    <row r="9982" spans="1:14" x14ac:dyDescent="0.25">
      <c r="A9982" s="1" t="s">
        <v>364</v>
      </c>
      <c r="B9982" s="2" t="s">
        <v>103</v>
      </c>
      <c r="C9982" s="2" t="s">
        <v>104</v>
      </c>
      <c r="D9982" s="2" t="s">
        <v>105</v>
      </c>
      <c r="E9982" s="2" t="s">
        <v>8233</v>
      </c>
      <c r="F9982" s="2">
        <v>10141502</v>
      </c>
      <c r="G9982" s="2" t="s">
        <v>490</v>
      </c>
      <c r="H9982" s="2">
        <v>1</v>
      </c>
      <c r="I9982" s="2">
        <v>10</v>
      </c>
      <c r="J9982" s="2">
        <v>10</v>
      </c>
      <c r="K9982" s="2">
        <v>1</v>
      </c>
      <c r="L9982" s="3">
        <v>140000</v>
      </c>
      <c r="M9982" s="2" t="s">
        <v>0</v>
      </c>
      <c r="N9982" s="4" t="s">
        <v>17385</v>
      </c>
    </row>
    <row r="9983" spans="1:14" x14ac:dyDescent="0.25">
      <c r="A9983" s="1" t="s">
        <v>364</v>
      </c>
      <c r="B9983" s="2" t="s">
        <v>278</v>
      </c>
      <c r="C9983" s="2" t="s">
        <v>606</v>
      </c>
      <c r="D9983" s="2" t="s">
        <v>17890</v>
      </c>
      <c r="E9983" s="2" t="s">
        <v>8234</v>
      </c>
      <c r="F9983" s="2">
        <v>70122000</v>
      </c>
      <c r="G9983" s="2" t="s">
        <v>490</v>
      </c>
      <c r="H9983" s="2">
        <v>1</v>
      </c>
      <c r="I9983" s="2">
        <v>10</v>
      </c>
      <c r="J9983" s="2">
        <v>10</v>
      </c>
      <c r="K9983" s="2">
        <v>1</v>
      </c>
      <c r="L9983" s="3">
        <v>12900000.01</v>
      </c>
      <c r="M9983" s="2" t="s">
        <v>20</v>
      </c>
      <c r="N9983" s="4" t="s">
        <v>17385</v>
      </c>
    </row>
    <row r="9984" spans="1:14" x14ac:dyDescent="0.25">
      <c r="A9984" s="1" t="s">
        <v>364</v>
      </c>
      <c r="B9984" s="2" t="s">
        <v>529</v>
      </c>
      <c r="C9984" s="2" t="s">
        <v>837</v>
      </c>
      <c r="D9984" s="2" t="s">
        <v>17905</v>
      </c>
      <c r="E9984" s="2" t="s">
        <v>8235</v>
      </c>
      <c r="F9984" s="2">
        <v>27112006</v>
      </c>
      <c r="G9984" s="2" t="s">
        <v>490</v>
      </c>
      <c r="H9984" s="2">
        <v>1</v>
      </c>
      <c r="I9984" s="2">
        <v>10</v>
      </c>
      <c r="J9984" s="2">
        <v>10</v>
      </c>
      <c r="K9984" s="2">
        <v>4</v>
      </c>
      <c r="L9984" s="3">
        <v>5928000</v>
      </c>
      <c r="M9984" s="2" t="s">
        <v>0</v>
      </c>
      <c r="N9984" s="4" t="s">
        <v>21</v>
      </c>
    </row>
    <row r="9985" spans="1:14" x14ac:dyDescent="0.25">
      <c r="A9985" s="1" t="s">
        <v>364</v>
      </c>
      <c r="B9985" s="2" t="s">
        <v>113</v>
      </c>
      <c r="C9985" s="2" t="s">
        <v>113</v>
      </c>
      <c r="D9985" s="2" t="s">
        <v>114</v>
      </c>
      <c r="E9985" s="2" t="s">
        <v>8236</v>
      </c>
      <c r="F9985" s="2">
        <v>27112047</v>
      </c>
      <c r="G9985" s="2" t="s">
        <v>490</v>
      </c>
      <c r="H9985" s="2">
        <v>1</v>
      </c>
      <c r="I9985" s="2">
        <v>10</v>
      </c>
      <c r="J9985" s="2">
        <v>10</v>
      </c>
      <c r="K9985" s="2">
        <v>2</v>
      </c>
      <c r="L9985" s="3">
        <v>270900</v>
      </c>
      <c r="M9985" s="2" t="s">
        <v>0</v>
      </c>
      <c r="N9985" s="4" t="s">
        <v>21</v>
      </c>
    </row>
    <row r="9986" spans="1:14" x14ac:dyDescent="0.25">
      <c r="A9986" s="1" t="s">
        <v>364</v>
      </c>
      <c r="B9986" s="2" t="s">
        <v>529</v>
      </c>
      <c r="C9986" s="2" t="s">
        <v>837</v>
      </c>
      <c r="D9986" s="2" t="s">
        <v>17905</v>
      </c>
      <c r="E9986" s="2" t="s">
        <v>8237</v>
      </c>
      <c r="F9986" s="2">
        <v>27112000</v>
      </c>
      <c r="G9986" s="2" t="s">
        <v>490</v>
      </c>
      <c r="H9986" s="2">
        <v>1</v>
      </c>
      <c r="I9986" s="2">
        <v>10</v>
      </c>
      <c r="J9986" s="2">
        <v>10</v>
      </c>
      <c r="K9986" s="2">
        <v>1</v>
      </c>
      <c r="L9986" s="3">
        <v>2090949</v>
      </c>
      <c r="M9986" s="2" t="s">
        <v>0</v>
      </c>
      <c r="N9986" s="4" t="s">
        <v>21</v>
      </c>
    </row>
    <row r="9987" spans="1:14" x14ac:dyDescent="0.25">
      <c r="A9987" s="1" t="s">
        <v>364</v>
      </c>
      <c r="B9987" s="2" t="s">
        <v>529</v>
      </c>
      <c r="C9987" s="2" t="s">
        <v>837</v>
      </c>
      <c r="D9987" s="2" t="s">
        <v>17905</v>
      </c>
      <c r="E9987" s="2" t="s">
        <v>8238</v>
      </c>
      <c r="F9987" s="2">
        <v>27112019</v>
      </c>
      <c r="G9987" s="2" t="s">
        <v>490</v>
      </c>
      <c r="H9987" s="2">
        <v>1</v>
      </c>
      <c r="I9987" s="2">
        <v>10</v>
      </c>
      <c r="J9987" s="2">
        <v>10</v>
      </c>
      <c r="K9987" s="2">
        <v>1</v>
      </c>
      <c r="L9987" s="3">
        <v>2410940</v>
      </c>
      <c r="M9987" s="2" t="s">
        <v>0</v>
      </c>
      <c r="N9987" s="4" t="s">
        <v>21</v>
      </c>
    </row>
    <row r="9988" spans="1:14" x14ac:dyDescent="0.25">
      <c r="A9988" s="1" t="s">
        <v>364</v>
      </c>
      <c r="B9988" s="2" t="s">
        <v>529</v>
      </c>
      <c r="C9988" s="2" t="s">
        <v>837</v>
      </c>
      <c r="D9988" s="2" t="s">
        <v>17905</v>
      </c>
      <c r="E9988" s="2" t="s">
        <v>8239</v>
      </c>
      <c r="F9988" s="2">
        <v>27112000</v>
      </c>
      <c r="G9988" s="2" t="s">
        <v>490</v>
      </c>
      <c r="H9988" s="2">
        <v>1</v>
      </c>
      <c r="I9988" s="2">
        <v>10</v>
      </c>
      <c r="J9988" s="2">
        <v>10</v>
      </c>
      <c r="K9988" s="2">
        <v>1</v>
      </c>
      <c r="L9988" s="3">
        <v>2083690</v>
      </c>
      <c r="M9988" s="2" t="s">
        <v>0</v>
      </c>
      <c r="N9988" s="4" t="s">
        <v>21</v>
      </c>
    </row>
    <row r="9989" spans="1:14" x14ac:dyDescent="0.25">
      <c r="A9989" s="1" t="s">
        <v>364</v>
      </c>
      <c r="B9989" s="2" t="s">
        <v>113</v>
      </c>
      <c r="C9989" s="2" t="s">
        <v>113</v>
      </c>
      <c r="D9989" s="2" t="s">
        <v>114</v>
      </c>
      <c r="E9989" s="2" t="s">
        <v>8240</v>
      </c>
      <c r="F9989" s="2">
        <v>27112045</v>
      </c>
      <c r="G9989" s="2" t="s">
        <v>490</v>
      </c>
      <c r="H9989" s="2">
        <v>1</v>
      </c>
      <c r="I9989" s="2">
        <v>10</v>
      </c>
      <c r="J9989" s="2">
        <v>10</v>
      </c>
      <c r="K9989" s="2">
        <v>2</v>
      </c>
      <c r="L9989" s="3">
        <v>63000</v>
      </c>
      <c r="M9989" s="2" t="s">
        <v>0</v>
      </c>
      <c r="N9989" s="4" t="s">
        <v>21</v>
      </c>
    </row>
    <row r="9990" spans="1:14" x14ac:dyDescent="0.25">
      <c r="A9990" s="1" t="s">
        <v>364</v>
      </c>
      <c r="B9990" s="2" t="s">
        <v>113</v>
      </c>
      <c r="C9990" s="2" t="s">
        <v>113</v>
      </c>
      <c r="D9990" s="2" t="s">
        <v>114</v>
      </c>
      <c r="E9990" s="2" t="s">
        <v>8241</v>
      </c>
      <c r="F9990" s="2">
        <v>27112209</v>
      </c>
      <c r="G9990" s="2" t="s">
        <v>490</v>
      </c>
      <c r="H9990" s="2">
        <v>1</v>
      </c>
      <c r="I9990" s="2">
        <v>10</v>
      </c>
      <c r="J9990" s="2">
        <v>10</v>
      </c>
      <c r="K9990" s="2">
        <v>5</v>
      </c>
      <c r="L9990" s="3">
        <v>105000</v>
      </c>
      <c r="M9990" s="2" t="s">
        <v>0</v>
      </c>
      <c r="N9990" s="4" t="s">
        <v>21</v>
      </c>
    </row>
    <row r="9991" spans="1:14" x14ac:dyDescent="0.25">
      <c r="A9991" s="1" t="s">
        <v>364</v>
      </c>
      <c r="B9991" s="2" t="s">
        <v>113</v>
      </c>
      <c r="C9991" s="2" t="s">
        <v>113</v>
      </c>
      <c r="D9991" s="2" t="s">
        <v>114</v>
      </c>
      <c r="E9991" s="2" t="s">
        <v>8242</v>
      </c>
      <c r="F9991" s="2">
        <v>27111605</v>
      </c>
      <c r="G9991" s="2" t="s">
        <v>490</v>
      </c>
      <c r="H9991" s="2">
        <v>1</v>
      </c>
      <c r="I9991" s="2">
        <v>10</v>
      </c>
      <c r="J9991" s="2">
        <v>10</v>
      </c>
      <c r="K9991" s="2">
        <v>5</v>
      </c>
      <c r="L9991" s="3">
        <v>157500</v>
      </c>
      <c r="M9991" s="2" t="s">
        <v>0</v>
      </c>
      <c r="N9991" s="4" t="s">
        <v>21</v>
      </c>
    </row>
    <row r="9992" spans="1:14" x14ac:dyDescent="0.25">
      <c r="A9992" s="1" t="s">
        <v>364</v>
      </c>
      <c r="B9992" s="2" t="s">
        <v>113</v>
      </c>
      <c r="C9992" s="2" t="s">
        <v>113</v>
      </c>
      <c r="D9992" s="2" t="s">
        <v>114</v>
      </c>
      <c r="E9992" s="2" t="s">
        <v>8243</v>
      </c>
      <c r="F9992" s="2">
        <v>27112002</v>
      </c>
      <c r="G9992" s="2" t="s">
        <v>490</v>
      </c>
      <c r="H9992" s="2">
        <v>1</v>
      </c>
      <c r="I9992" s="2">
        <v>10</v>
      </c>
      <c r="J9992" s="2">
        <v>10</v>
      </c>
      <c r="K9992" s="2">
        <v>5</v>
      </c>
      <c r="L9992" s="3">
        <v>152250</v>
      </c>
      <c r="M9992" s="2" t="s">
        <v>0</v>
      </c>
      <c r="N9992" s="4" t="s">
        <v>21</v>
      </c>
    </row>
    <row r="9993" spans="1:14" x14ac:dyDescent="0.25">
      <c r="A9993" s="1" t="s">
        <v>364</v>
      </c>
      <c r="B9993" s="2" t="s">
        <v>113</v>
      </c>
      <c r="C9993" s="2" t="s">
        <v>113</v>
      </c>
      <c r="D9993" s="2" t="s">
        <v>114</v>
      </c>
      <c r="E9993" s="2" t="s">
        <v>8244</v>
      </c>
      <c r="F9993" s="2">
        <v>27112800</v>
      </c>
      <c r="G9993" s="2" t="s">
        <v>490</v>
      </c>
      <c r="H9993" s="2">
        <v>1</v>
      </c>
      <c r="I9993" s="2">
        <v>10</v>
      </c>
      <c r="J9993" s="2">
        <v>10</v>
      </c>
      <c r="K9993" s="2">
        <v>99</v>
      </c>
      <c r="L9993" s="3">
        <v>693000</v>
      </c>
      <c r="M9993" s="2" t="s">
        <v>0</v>
      </c>
      <c r="N9993" s="4" t="s">
        <v>21</v>
      </c>
    </row>
    <row r="9994" spans="1:14" x14ac:dyDescent="0.25">
      <c r="A9994" s="1" t="s">
        <v>364</v>
      </c>
      <c r="B9994" s="2" t="s">
        <v>56</v>
      </c>
      <c r="C9994" s="2" t="s">
        <v>56</v>
      </c>
      <c r="D9994" s="2" t="s">
        <v>57</v>
      </c>
      <c r="E9994" s="2" t="s">
        <v>8245</v>
      </c>
      <c r="F9994" s="2">
        <v>27112800</v>
      </c>
      <c r="G9994" s="2" t="s">
        <v>490</v>
      </c>
      <c r="H9994" s="2">
        <v>1</v>
      </c>
      <c r="I9994" s="2">
        <v>10</v>
      </c>
      <c r="J9994" s="2">
        <v>10</v>
      </c>
      <c r="K9994" s="2">
        <v>2</v>
      </c>
      <c r="L9994" s="3">
        <v>214200</v>
      </c>
      <c r="M9994" s="2" t="s">
        <v>0</v>
      </c>
      <c r="N9994" s="4" t="s">
        <v>21</v>
      </c>
    </row>
    <row r="9995" spans="1:14" x14ac:dyDescent="0.25">
      <c r="A9995" s="1" t="s">
        <v>364</v>
      </c>
      <c r="B9995" s="2" t="s">
        <v>113</v>
      </c>
      <c r="C9995" s="2" t="s">
        <v>113</v>
      </c>
      <c r="D9995" s="2" t="s">
        <v>114</v>
      </c>
      <c r="E9995" s="2" t="s">
        <v>18614</v>
      </c>
      <c r="F9995" s="2">
        <v>46171500</v>
      </c>
      <c r="G9995" s="2" t="s">
        <v>490</v>
      </c>
      <c r="H9995" s="2">
        <v>1</v>
      </c>
      <c r="I9995" s="2">
        <v>10</v>
      </c>
      <c r="J9995" s="2">
        <v>10</v>
      </c>
      <c r="K9995" s="2">
        <v>60</v>
      </c>
      <c r="L9995" s="3">
        <v>13566000</v>
      </c>
      <c r="M9995" s="2" t="s">
        <v>0</v>
      </c>
      <c r="N9995" s="4" t="s">
        <v>21</v>
      </c>
    </row>
    <row r="9996" spans="1:14" x14ac:dyDescent="0.25">
      <c r="A9996" s="1" t="s">
        <v>364</v>
      </c>
      <c r="B9996" s="2" t="s">
        <v>113</v>
      </c>
      <c r="C9996" s="2" t="s">
        <v>113</v>
      </c>
      <c r="D9996" s="2" t="s">
        <v>114</v>
      </c>
      <c r="E9996" s="2" t="s">
        <v>18615</v>
      </c>
      <c r="F9996" s="2">
        <v>46171500</v>
      </c>
      <c r="G9996" s="2" t="s">
        <v>490</v>
      </c>
      <c r="H9996" s="2">
        <v>1</v>
      </c>
      <c r="I9996" s="2">
        <v>10</v>
      </c>
      <c r="J9996" s="2">
        <v>10</v>
      </c>
      <c r="K9996" s="2">
        <v>76</v>
      </c>
      <c r="L9996" s="3">
        <v>6783000</v>
      </c>
      <c r="M9996" s="2" t="s">
        <v>0</v>
      </c>
      <c r="N9996" s="4" t="s">
        <v>21</v>
      </c>
    </row>
    <row r="9997" spans="1:14" x14ac:dyDescent="0.25">
      <c r="A9997" s="1" t="s">
        <v>364</v>
      </c>
      <c r="B9997" s="2" t="s">
        <v>408</v>
      </c>
      <c r="C9997" s="2" t="s">
        <v>409</v>
      </c>
      <c r="D9997" s="2" t="s">
        <v>17858</v>
      </c>
      <c r="E9997" s="2" t="s">
        <v>3490</v>
      </c>
      <c r="F9997" s="2">
        <v>10171700</v>
      </c>
      <c r="G9997" s="2" t="s">
        <v>490</v>
      </c>
      <c r="H9997" s="2">
        <v>1</v>
      </c>
      <c r="I9997" s="2">
        <v>10</v>
      </c>
      <c r="J9997" s="2">
        <v>10</v>
      </c>
      <c r="K9997" s="2">
        <v>450</v>
      </c>
      <c r="L9997" s="3">
        <v>7470000</v>
      </c>
      <c r="M9997" s="2" t="s">
        <v>239</v>
      </c>
      <c r="N9997" s="4" t="s">
        <v>21</v>
      </c>
    </row>
    <row r="9998" spans="1:14" x14ac:dyDescent="0.25">
      <c r="A9998" s="1" t="s">
        <v>364</v>
      </c>
      <c r="B9998" s="2" t="s">
        <v>60</v>
      </c>
      <c r="C9998" s="2" t="s">
        <v>60</v>
      </c>
      <c r="D9998" s="2" t="s">
        <v>61</v>
      </c>
      <c r="E9998" s="2" t="s">
        <v>8246</v>
      </c>
      <c r="F9998" s="2">
        <v>24121502</v>
      </c>
      <c r="G9998" s="2" t="s">
        <v>490</v>
      </c>
      <c r="H9998" s="2">
        <v>1</v>
      </c>
      <c r="I9998" s="2">
        <v>10</v>
      </c>
      <c r="J9998" s="2">
        <v>10</v>
      </c>
      <c r="K9998" s="2">
        <v>4962</v>
      </c>
      <c r="L9998" s="3">
        <v>6495258</v>
      </c>
      <c r="M9998" s="2" t="s">
        <v>0</v>
      </c>
      <c r="N9998" s="4" t="s">
        <v>21</v>
      </c>
    </row>
    <row r="9999" spans="1:14" x14ac:dyDescent="0.25">
      <c r="A9999" s="1" t="s">
        <v>364</v>
      </c>
      <c r="B9999" s="2" t="s">
        <v>162</v>
      </c>
      <c r="C9999" s="2" t="s">
        <v>567</v>
      </c>
      <c r="D9999" s="2" t="s">
        <v>17885</v>
      </c>
      <c r="E9999" s="2" t="s">
        <v>8247</v>
      </c>
      <c r="F9999" s="2">
        <v>72151800</v>
      </c>
      <c r="G9999" s="2" t="s">
        <v>490</v>
      </c>
      <c r="H9999" s="2">
        <v>1</v>
      </c>
      <c r="I9999" s="2">
        <v>10</v>
      </c>
      <c r="J9999" s="2">
        <v>10</v>
      </c>
      <c r="K9999" s="2">
        <v>1</v>
      </c>
      <c r="L9999" s="3">
        <v>9999808</v>
      </c>
      <c r="M9999" s="2" t="s">
        <v>20</v>
      </c>
      <c r="N9999" s="4" t="s">
        <v>21</v>
      </c>
    </row>
    <row r="10000" spans="1:14" x14ac:dyDescent="0.25">
      <c r="A10000" s="1" t="s">
        <v>364</v>
      </c>
      <c r="B10000" s="2" t="s">
        <v>162</v>
      </c>
      <c r="C10000" s="2" t="s">
        <v>2965</v>
      </c>
      <c r="D10000" s="2" t="s">
        <v>17983</v>
      </c>
      <c r="E10000" s="2" t="s">
        <v>8248</v>
      </c>
      <c r="F10000" s="2">
        <v>73152101</v>
      </c>
      <c r="G10000" s="2" t="s">
        <v>490</v>
      </c>
      <c r="H10000" s="2">
        <v>2</v>
      </c>
      <c r="I10000" s="2">
        <v>6</v>
      </c>
      <c r="J10000" s="2">
        <v>10</v>
      </c>
      <c r="K10000" s="2">
        <v>1</v>
      </c>
      <c r="L10000" s="3">
        <v>5612399.8600000003</v>
      </c>
      <c r="M10000" s="2" t="s">
        <v>20</v>
      </c>
      <c r="N10000" s="4" t="s">
        <v>21</v>
      </c>
    </row>
    <row r="10001" spans="1:14" x14ac:dyDescent="0.25">
      <c r="A10001" s="1" t="s">
        <v>364</v>
      </c>
      <c r="B10001" s="2" t="s">
        <v>38</v>
      </c>
      <c r="C10001" s="2" t="s">
        <v>39</v>
      </c>
      <c r="D10001" s="2" t="s">
        <v>40</v>
      </c>
      <c r="E10001" s="2" t="s">
        <v>8249</v>
      </c>
      <c r="F10001" s="2">
        <v>45121504</v>
      </c>
      <c r="G10001" s="2" t="s">
        <v>490</v>
      </c>
      <c r="H10001" s="2">
        <v>1</v>
      </c>
      <c r="I10001" s="2">
        <v>2</v>
      </c>
      <c r="J10001" s="2">
        <v>10</v>
      </c>
      <c r="K10001" s="2">
        <v>1</v>
      </c>
      <c r="L10001" s="3">
        <v>11384618.380000001</v>
      </c>
      <c r="M10001" s="2" t="s">
        <v>0</v>
      </c>
      <c r="N10001" s="4" t="s">
        <v>21</v>
      </c>
    </row>
    <row r="10002" spans="1:14" x14ac:dyDescent="0.25">
      <c r="A10002" s="1" t="s">
        <v>364</v>
      </c>
      <c r="B10002" s="2" t="s">
        <v>491</v>
      </c>
      <c r="C10002" s="2" t="s">
        <v>949</v>
      </c>
      <c r="D10002" s="2" t="s">
        <v>17914</v>
      </c>
      <c r="E10002" s="2" t="s">
        <v>8250</v>
      </c>
      <c r="F10002" s="2">
        <v>45121603</v>
      </c>
      <c r="G10002" s="2" t="s">
        <v>490</v>
      </c>
      <c r="H10002" s="2">
        <v>1</v>
      </c>
      <c r="I10002" s="2">
        <v>2</v>
      </c>
      <c r="J10002" s="2">
        <v>10</v>
      </c>
      <c r="K10002" s="2">
        <v>1</v>
      </c>
      <c r="L10002" s="3">
        <v>6185466.7300000004</v>
      </c>
      <c r="M10002" s="2" t="s">
        <v>0</v>
      </c>
      <c r="N10002" s="4" t="s">
        <v>21</v>
      </c>
    </row>
    <row r="10003" spans="1:14" x14ac:dyDescent="0.25">
      <c r="A10003" s="1" t="s">
        <v>364</v>
      </c>
      <c r="B10003" s="2" t="s">
        <v>38</v>
      </c>
      <c r="C10003" s="2" t="s">
        <v>39</v>
      </c>
      <c r="D10003" s="2" t="s">
        <v>40</v>
      </c>
      <c r="E10003" s="2" t="s">
        <v>9548</v>
      </c>
      <c r="F10003" s="2">
        <v>45121504</v>
      </c>
      <c r="G10003" s="2" t="s">
        <v>490</v>
      </c>
      <c r="H10003" s="2">
        <v>1</v>
      </c>
      <c r="I10003" s="2">
        <v>2</v>
      </c>
      <c r="J10003" s="2">
        <v>10</v>
      </c>
      <c r="K10003" s="2">
        <v>1</v>
      </c>
      <c r="L10003" s="3">
        <v>5471471.1500000004</v>
      </c>
      <c r="M10003" s="2" t="s">
        <v>0</v>
      </c>
      <c r="N10003" s="4" t="s">
        <v>21</v>
      </c>
    </row>
    <row r="10004" spans="1:14" x14ac:dyDescent="0.25">
      <c r="A10004" s="1" t="s">
        <v>364</v>
      </c>
      <c r="B10004" s="2" t="s">
        <v>491</v>
      </c>
      <c r="C10004" s="2" t="s">
        <v>949</v>
      </c>
      <c r="D10004" s="2" t="s">
        <v>17914</v>
      </c>
      <c r="E10004" s="2" t="s">
        <v>18616</v>
      </c>
      <c r="F10004" s="2">
        <v>45121603</v>
      </c>
      <c r="G10004" s="2" t="s">
        <v>490</v>
      </c>
      <c r="H10004" s="2">
        <v>1</v>
      </c>
      <c r="I10004" s="2">
        <v>2</v>
      </c>
      <c r="J10004" s="2">
        <v>10</v>
      </c>
      <c r="K10004" s="2">
        <v>1</v>
      </c>
      <c r="L10004" s="3">
        <v>1255724.18</v>
      </c>
      <c r="M10004" s="2" t="s">
        <v>0</v>
      </c>
      <c r="N10004" s="4" t="s">
        <v>21</v>
      </c>
    </row>
    <row r="10005" spans="1:14" x14ac:dyDescent="0.25">
      <c r="A10005" s="1" t="s">
        <v>364</v>
      </c>
      <c r="B10005" s="2" t="s">
        <v>38</v>
      </c>
      <c r="C10005" s="2" t="s">
        <v>39</v>
      </c>
      <c r="D10005" s="2" t="s">
        <v>40</v>
      </c>
      <c r="E10005" s="2" t="s">
        <v>18617</v>
      </c>
      <c r="F10005" s="2">
        <v>45121504</v>
      </c>
      <c r="G10005" s="2" t="s">
        <v>490</v>
      </c>
      <c r="H10005" s="2">
        <v>1</v>
      </c>
      <c r="I10005" s="2">
        <v>2</v>
      </c>
      <c r="J10005" s="2">
        <v>10</v>
      </c>
      <c r="K10005" s="2">
        <v>1</v>
      </c>
      <c r="L10005" s="3">
        <v>4259789.28</v>
      </c>
      <c r="M10005" s="2" t="s">
        <v>0</v>
      </c>
      <c r="N10005" s="4" t="s">
        <v>21</v>
      </c>
    </row>
    <row r="10006" spans="1:14" x14ac:dyDescent="0.25">
      <c r="A10006" s="1" t="s">
        <v>364</v>
      </c>
      <c r="B10006" s="2" t="s">
        <v>162</v>
      </c>
      <c r="C10006" s="2" t="s">
        <v>2903</v>
      </c>
      <c r="D10006" s="2" t="s">
        <v>17982</v>
      </c>
      <c r="E10006" s="2" t="s">
        <v>8251</v>
      </c>
      <c r="F10006" s="2">
        <v>81112306</v>
      </c>
      <c r="G10006" s="2" t="s">
        <v>490</v>
      </c>
      <c r="H10006" s="2">
        <v>3</v>
      </c>
      <c r="I10006" s="2">
        <v>2</v>
      </c>
      <c r="J10006" s="2">
        <v>10</v>
      </c>
      <c r="K10006" s="2">
        <v>1</v>
      </c>
      <c r="L10006" s="3">
        <v>4165000</v>
      </c>
      <c r="M10006" s="2" t="s">
        <v>20</v>
      </c>
      <c r="N10006" s="4" t="s">
        <v>21</v>
      </c>
    </row>
    <row r="10007" spans="1:14" x14ac:dyDescent="0.25">
      <c r="A10007" s="1" t="s">
        <v>364</v>
      </c>
      <c r="B10007" s="2" t="s">
        <v>15</v>
      </c>
      <c r="C10007" s="2" t="s">
        <v>618</v>
      </c>
      <c r="D10007" s="2" t="s">
        <v>17891</v>
      </c>
      <c r="E10007" s="2" t="s">
        <v>8252</v>
      </c>
      <c r="F10007" s="2">
        <v>49201501</v>
      </c>
      <c r="G10007" s="2" t="s">
        <v>490</v>
      </c>
      <c r="H10007" s="2">
        <v>2</v>
      </c>
      <c r="I10007" s="2">
        <v>2</v>
      </c>
      <c r="J10007" s="2">
        <v>16</v>
      </c>
      <c r="K10007" s="2">
        <v>2</v>
      </c>
      <c r="L10007" s="3">
        <v>20748840</v>
      </c>
      <c r="M10007" s="2" t="s">
        <v>0</v>
      </c>
      <c r="N10007" s="4" t="s">
        <v>21</v>
      </c>
    </row>
    <row r="10008" spans="1:14" x14ac:dyDescent="0.25">
      <c r="A10008" s="1" t="s">
        <v>364</v>
      </c>
      <c r="B10008" s="2" t="s">
        <v>86</v>
      </c>
      <c r="C10008" s="2" t="s">
        <v>93</v>
      </c>
      <c r="D10008" s="2" t="s">
        <v>94</v>
      </c>
      <c r="E10008" s="2" t="s">
        <v>8253</v>
      </c>
      <c r="F10008" s="2">
        <v>12164900</v>
      </c>
      <c r="G10008" s="2" t="s">
        <v>496</v>
      </c>
      <c r="H10008" s="2">
        <v>1</v>
      </c>
      <c r="I10008" s="2">
        <v>4</v>
      </c>
      <c r="J10008" s="2">
        <v>10</v>
      </c>
      <c r="K10008" s="2">
        <v>1</v>
      </c>
      <c r="L10008" s="3">
        <v>64877.13</v>
      </c>
      <c r="M10008" s="2" t="s">
        <v>0</v>
      </c>
      <c r="N10008" s="4" t="s">
        <v>21</v>
      </c>
    </row>
    <row r="10009" spans="1:14" x14ac:dyDescent="0.25">
      <c r="A10009" s="1" t="s">
        <v>364</v>
      </c>
      <c r="B10009" s="2" t="s">
        <v>63</v>
      </c>
      <c r="C10009" s="2" t="s">
        <v>64</v>
      </c>
      <c r="D10009" s="2" t="s">
        <v>65</v>
      </c>
      <c r="E10009" s="2" t="s">
        <v>8254</v>
      </c>
      <c r="F10009" s="2">
        <v>31201503</v>
      </c>
      <c r="G10009" s="2" t="s">
        <v>496</v>
      </c>
      <c r="H10009" s="2">
        <v>1</v>
      </c>
      <c r="I10009" s="2">
        <v>4</v>
      </c>
      <c r="J10009" s="2">
        <v>10</v>
      </c>
      <c r="K10009" s="2">
        <v>10</v>
      </c>
      <c r="L10009" s="3">
        <v>61800</v>
      </c>
      <c r="M10009" s="2" t="s">
        <v>0</v>
      </c>
      <c r="N10009" s="4" t="s">
        <v>21</v>
      </c>
    </row>
    <row r="10010" spans="1:14" x14ac:dyDescent="0.25">
      <c r="A10010" s="1" t="s">
        <v>364</v>
      </c>
      <c r="B10010" s="2" t="s">
        <v>63</v>
      </c>
      <c r="C10010" s="2" t="s">
        <v>64</v>
      </c>
      <c r="D10010" s="2" t="s">
        <v>65</v>
      </c>
      <c r="E10010" s="2" t="s">
        <v>18618</v>
      </c>
      <c r="F10010" s="2">
        <v>31201503</v>
      </c>
      <c r="G10010" s="2" t="s">
        <v>496</v>
      </c>
      <c r="H10010" s="2">
        <v>1</v>
      </c>
      <c r="I10010" s="2">
        <v>4</v>
      </c>
      <c r="J10010" s="2">
        <v>10</v>
      </c>
      <c r="K10010" s="2">
        <v>10</v>
      </c>
      <c r="L10010" s="3">
        <v>66529.399999999994</v>
      </c>
      <c r="M10010" s="2" t="s">
        <v>0</v>
      </c>
      <c r="N10010" s="4" t="s">
        <v>21</v>
      </c>
    </row>
    <row r="10011" spans="1:14" x14ac:dyDescent="0.25">
      <c r="A10011" s="1" t="s">
        <v>364</v>
      </c>
      <c r="B10011" s="2" t="s">
        <v>63</v>
      </c>
      <c r="C10011" s="2" t="s">
        <v>64</v>
      </c>
      <c r="D10011" s="2" t="s">
        <v>65</v>
      </c>
      <c r="E10011" s="2" t="s">
        <v>8255</v>
      </c>
      <c r="F10011" s="2">
        <v>31201503</v>
      </c>
      <c r="G10011" s="2" t="s">
        <v>496</v>
      </c>
      <c r="H10011" s="2">
        <v>1</v>
      </c>
      <c r="I10011" s="2">
        <v>4</v>
      </c>
      <c r="J10011" s="2">
        <v>10</v>
      </c>
      <c r="K10011" s="2">
        <v>10</v>
      </c>
      <c r="L10011" s="3">
        <v>69520</v>
      </c>
      <c r="M10011" s="2" t="s">
        <v>0</v>
      </c>
      <c r="N10011" s="4" t="s">
        <v>21</v>
      </c>
    </row>
    <row r="10012" spans="1:14" x14ac:dyDescent="0.25">
      <c r="A10012" s="1" t="s">
        <v>364</v>
      </c>
      <c r="B10012" s="2" t="s">
        <v>32</v>
      </c>
      <c r="C10012" s="2" t="s">
        <v>33</v>
      </c>
      <c r="D10012" s="2" t="s">
        <v>34</v>
      </c>
      <c r="E10012" s="2" t="s">
        <v>8256</v>
      </c>
      <c r="F10012" s="2">
        <v>45111616</v>
      </c>
      <c r="G10012" s="2" t="s">
        <v>490</v>
      </c>
      <c r="H10012" s="2">
        <v>2</v>
      </c>
      <c r="I10012" s="2">
        <v>4</v>
      </c>
      <c r="J10012" s="2">
        <v>10</v>
      </c>
      <c r="K10012" s="2">
        <v>1</v>
      </c>
      <c r="L10012" s="3">
        <v>1725500</v>
      </c>
      <c r="M10012" s="2" t="s">
        <v>0</v>
      </c>
      <c r="N10012" s="4" t="s">
        <v>21</v>
      </c>
    </row>
    <row r="10013" spans="1:14" x14ac:dyDescent="0.25">
      <c r="A10013" s="1" t="s">
        <v>364</v>
      </c>
      <c r="B10013" s="2" t="s">
        <v>86</v>
      </c>
      <c r="C10013" s="2" t="s">
        <v>93</v>
      </c>
      <c r="D10013" s="2" t="s">
        <v>94</v>
      </c>
      <c r="E10013" s="2" t="s">
        <v>8257</v>
      </c>
      <c r="F10013" s="2">
        <v>31201500</v>
      </c>
      <c r="G10013" s="2" t="s">
        <v>496</v>
      </c>
      <c r="H10013" s="2">
        <v>1</v>
      </c>
      <c r="I10013" s="2">
        <v>4</v>
      </c>
      <c r="J10013" s="2">
        <v>10</v>
      </c>
      <c r="K10013" s="2">
        <v>10</v>
      </c>
      <c r="L10013" s="3">
        <v>132300</v>
      </c>
      <c r="M10013" s="2" t="s">
        <v>0</v>
      </c>
      <c r="N10013" s="4" t="s">
        <v>21</v>
      </c>
    </row>
    <row r="10014" spans="1:14" x14ac:dyDescent="0.25">
      <c r="A10014" s="1" t="s">
        <v>364</v>
      </c>
      <c r="B10014" s="2" t="s">
        <v>86</v>
      </c>
      <c r="C10014" s="2" t="s">
        <v>93</v>
      </c>
      <c r="D10014" s="2" t="s">
        <v>94</v>
      </c>
      <c r="E10014" s="2" t="s">
        <v>8258</v>
      </c>
      <c r="F10014" s="2">
        <v>31201500</v>
      </c>
      <c r="G10014" s="2" t="s">
        <v>496</v>
      </c>
      <c r="H10014" s="2">
        <v>1</v>
      </c>
      <c r="I10014" s="2">
        <v>4</v>
      </c>
      <c r="J10014" s="2">
        <v>10</v>
      </c>
      <c r="K10014" s="2">
        <v>30</v>
      </c>
      <c r="L10014" s="3">
        <v>231540</v>
      </c>
      <c r="M10014" s="2" t="s">
        <v>0</v>
      </c>
      <c r="N10014" s="4" t="s">
        <v>21</v>
      </c>
    </row>
    <row r="10015" spans="1:14" x14ac:dyDescent="0.25">
      <c r="A10015" s="1" t="s">
        <v>364</v>
      </c>
      <c r="B10015" s="2" t="s">
        <v>113</v>
      </c>
      <c r="C10015" s="2" t="s">
        <v>113</v>
      </c>
      <c r="D10015" s="2" t="s">
        <v>114</v>
      </c>
      <c r="E10015" s="2" t="s">
        <v>8259</v>
      </c>
      <c r="F10015" s="2">
        <v>31162000</v>
      </c>
      <c r="G10015" s="2" t="s">
        <v>496</v>
      </c>
      <c r="H10015" s="2">
        <v>1</v>
      </c>
      <c r="I10015" s="2">
        <v>4</v>
      </c>
      <c r="J10015" s="2">
        <v>10</v>
      </c>
      <c r="K10015" s="2">
        <v>3</v>
      </c>
      <c r="L10015" s="3">
        <v>99225</v>
      </c>
      <c r="M10015" s="2" t="s">
        <v>0</v>
      </c>
      <c r="N10015" s="4" t="s">
        <v>21</v>
      </c>
    </row>
    <row r="10016" spans="1:14" x14ac:dyDescent="0.25">
      <c r="A10016" s="1" t="s">
        <v>364</v>
      </c>
      <c r="B10016" s="2" t="s">
        <v>86</v>
      </c>
      <c r="C10016" s="2" t="s">
        <v>90</v>
      </c>
      <c r="D10016" s="2" t="s">
        <v>91</v>
      </c>
      <c r="E10016" s="2" t="s">
        <v>8260</v>
      </c>
      <c r="F10016" s="2">
        <v>40172100</v>
      </c>
      <c r="G10016" s="2" t="s">
        <v>496</v>
      </c>
      <c r="H10016" s="2">
        <v>1</v>
      </c>
      <c r="I10016" s="2">
        <v>4</v>
      </c>
      <c r="J10016" s="2">
        <v>10</v>
      </c>
      <c r="K10016" s="2">
        <v>8</v>
      </c>
      <c r="L10016" s="3">
        <v>39688</v>
      </c>
      <c r="M10016" s="2" t="s">
        <v>0</v>
      </c>
      <c r="N10016" s="4" t="s">
        <v>21</v>
      </c>
    </row>
    <row r="10017" spans="1:14" x14ac:dyDescent="0.25">
      <c r="A10017" s="1" t="s">
        <v>364</v>
      </c>
      <c r="B10017" s="2" t="s">
        <v>86</v>
      </c>
      <c r="C10017" s="2" t="s">
        <v>90</v>
      </c>
      <c r="D10017" s="2" t="s">
        <v>91</v>
      </c>
      <c r="E10017" s="2" t="s">
        <v>8261</v>
      </c>
      <c r="F10017" s="2">
        <v>40172100</v>
      </c>
      <c r="G10017" s="2" t="s">
        <v>496</v>
      </c>
      <c r="H10017" s="2">
        <v>1</v>
      </c>
      <c r="I10017" s="2">
        <v>4</v>
      </c>
      <c r="J10017" s="2">
        <v>10</v>
      </c>
      <c r="K10017" s="2">
        <v>8</v>
      </c>
      <c r="L10017" s="3">
        <v>33520</v>
      </c>
      <c r="M10017" s="2" t="s">
        <v>0</v>
      </c>
      <c r="N10017" s="4" t="s">
        <v>21</v>
      </c>
    </row>
    <row r="10018" spans="1:14" x14ac:dyDescent="0.25">
      <c r="A10018" s="1" t="s">
        <v>364</v>
      </c>
      <c r="B10018" s="2" t="s">
        <v>86</v>
      </c>
      <c r="C10018" s="2" t="s">
        <v>90</v>
      </c>
      <c r="D10018" s="2" t="s">
        <v>91</v>
      </c>
      <c r="E10018" s="2" t="s">
        <v>8262</v>
      </c>
      <c r="F10018" s="2">
        <v>40172100</v>
      </c>
      <c r="G10018" s="2" t="s">
        <v>496</v>
      </c>
      <c r="H10018" s="2">
        <v>1</v>
      </c>
      <c r="I10018" s="2">
        <v>4</v>
      </c>
      <c r="J10018" s="2">
        <v>10</v>
      </c>
      <c r="K10018" s="2">
        <v>35</v>
      </c>
      <c r="L10018" s="3">
        <v>57890</v>
      </c>
      <c r="M10018" s="2" t="s">
        <v>0</v>
      </c>
      <c r="N10018" s="4" t="s">
        <v>21</v>
      </c>
    </row>
    <row r="10019" spans="1:14" x14ac:dyDescent="0.25">
      <c r="A10019" s="1" t="s">
        <v>364</v>
      </c>
      <c r="B10019" s="2" t="s">
        <v>86</v>
      </c>
      <c r="C10019" s="2" t="s">
        <v>90</v>
      </c>
      <c r="D10019" s="2" t="s">
        <v>91</v>
      </c>
      <c r="E10019" s="2" t="s">
        <v>8263</v>
      </c>
      <c r="F10019" s="2">
        <v>40172100</v>
      </c>
      <c r="G10019" s="2" t="s">
        <v>496</v>
      </c>
      <c r="H10019" s="2">
        <v>1</v>
      </c>
      <c r="I10019" s="2">
        <v>4</v>
      </c>
      <c r="J10019" s="2">
        <v>10</v>
      </c>
      <c r="K10019" s="2">
        <v>8</v>
      </c>
      <c r="L10019" s="3">
        <v>70560</v>
      </c>
      <c r="M10019" s="2" t="s">
        <v>0</v>
      </c>
      <c r="N10019" s="4" t="s">
        <v>21</v>
      </c>
    </row>
    <row r="10020" spans="1:14" x14ac:dyDescent="0.25">
      <c r="A10020" s="1" t="s">
        <v>364</v>
      </c>
      <c r="B10020" s="2" t="s">
        <v>86</v>
      </c>
      <c r="C10020" s="2" t="s">
        <v>90</v>
      </c>
      <c r="D10020" s="2" t="s">
        <v>91</v>
      </c>
      <c r="E10020" s="2" t="s">
        <v>8264</v>
      </c>
      <c r="F10020" s="2">
        <v>40172100</v>
      </c>
      <c r="G10020" s="2" t="s">
        <v>496</v>
      </c>
      <c r="H10020" s="2">
        <v>1</v>
      </c>
      <c r="I10020" s="2">
        <v>4</v>
      </c>
      <c r="J10020" s="2">
        <v>10</v>
      </c>
      <c r="K10020" s="2">
        <v>3</v>
      </c>
      <c r="L10020" s="3">
        <v>49614</v>
      </c>
      <c r="M10020" s="2" t="s">
        <v>0</v>
      </c>
      <c r="N10020" s="4" t="s">
        <v>21</v>
      </c>
    </row>
    <row r="10021" spans="1:14" x14ac:dyDescent="0.25">
      <c r="A10021" s="1" t="s">
        <v>364</v>
      </c>
      <c r="B10021" s="2" t="s">
        <v>86</v>
      </c>
      <c r="C10021" s="2" t="s">
        <v>90</v>
      </c>
      <c r="D10021" s="2" t="s">
        <v>91</v>
      </c>
      <c r="E10021" s="2" t="s">
        <v>8265</v>
      </c>
      <c r="F10021" s="2">
        <v>40172100</v>
      </c>
      <c r="G10021" s="2" t="s">
        <v>496</v>
      </c>
      <c r="H10021" s="2">
        <v>1</v>
      </c>
      <c r="I10021" s="2">
        <v>4</v>
      </c>
      <c r="J10021" s="2">
        <v>10</v>
      </c>
      <c r="K10021" s="2">
        <v>8</v>
      </c>
      <c r="L10021" s="3">
        <v>105840</v>
      </c>
      <c r="M10021" s="2" t="s">
        <v>0</v>
      </c>
      <c r="N10021" s="4" t="s">
        <v>21</v>
      </c>
    </row>
    <row r="10022" spans="1:14" x14ac:dyDescent="0.25">
      <c r="A10022" s="1" t="s">
        <v>364</v>
      </c>
      <c r="B10022" s="2" t="s">
        <v>86</v>
      </c>
      <c r="C10022" s="2" t="s">
        <v>90</v>
      </c>
      <c r="D10022" s="2" t="s">
        <v>91</v>
      </c>
      <c r="E10022" s="2" t="s">
        <v>8266</v>
      </c>
      <c r="F10022" s="2">
        <v>40172100</v>
      </c>
      <c r="G10022" s="2" t="s">
        <v>496</v>
      </c>
      <c r="H10022" s="2">
        <v>1</v>
      </c>
      <c r="I10022" s="2">
        <v>4</v>
      </c>
      <c r="J10022" s="2">
        <v>10</v>
      </c>
      <c r="K10022" s="2">
        <v>5</v>
      </c>
      <c r="L10022" s="3">
        <v>77175</v>
      </c>
      <c r="M10022" s="2" t="s">
        <v>0</v>
      </c>
      <c r="N10022" s="4" t="s">
        <v>21</v>
      </c>
    </row>
    <row r="10023" spans="1:14" x14ac:dyDescent="0.25">
      <c r="A10023" s="1" t="s">
        <v>364</v>
      </c>
      <c r="B10023" s="2" t="s">
        <v>86</v>
      </c>
      <c r="C10023" s="2" t="s">
        <v>90</v>
      </c>
      <c r="D10023" s="2" t="s">
        <v>91</v>
      </c>
      <c r="E10023" s="2" t="s">
        <v>8267</v>
      </c>
      <c r="F10023" s="2">
        <v>40172100</v>
      </c>
      <c r="G10023" s="2" t="s">
        <v>496</v>
      </c>
      <c r="H10023" s="2">
        <v>1</v>
      </c>
      <c r="I10023" s="2">
        <v>4</v>
      </c>
      <c r="J10023" s="2">
        <v>10</v>
      </c>
      <c r="K10023" s="2">
        <v>5</v>
      </c>
      <c r="L10023" s="3">
        <v>82690</v>
      </c>
      <c r="M10023" s="2" t="s">
        <v>0</v>
      </c>
      <c r="N10023" s="4" t="s">
        <v>21</v>
      </c>
    </row>
    <row r="10024" spans="1:14" x14ac:dyDescent="0.25">
      <c r="A10024" s="1" t="s">
        <v>364</v>
      </c>
      <c r="B10024" s="2" t="s">
        <v>1851</v>
      </c>
      <c r="C10024" s="2" t="s">
        <v>1867</v>
      </c>
      <c r="D10024" s="2" t="s">
        <v>17942</v>
      </c>
      <c r="E10024" s="2" t="s">
        <v>8268</v>
      </c>
      <c r="F10024" s="2">
        <v>30181500</v>
      </c>
      <c r="G10024" s="2" t="s">
        <v>496</v>
      </c>
      <c r="H10024" s="2">
        <v>1</v>
      </c>
      <c r="I10024" s="2">
        <v>4</v>
      </c>
      <c r="J10024" s="2">
        <v>10</v>
      </c>
      <c r="K10024" s="2">
        <v>1</v>
      </c>
      <c r="L10024" s="3">
        <v>372102.99</v>
      </c>
      <c r="M10024" s="2" t="s">
        <v>0</v>
      </c>
      <c r="N10024" s="4" t="s">
        <v>21</v>
      </c>
    </row>
    <row r="10025" spans="1:14" x14ac:dyDescent="0.25">
      <c r="A10025" s="1" t="s">
        <v>364</v>
      </c>
      <c r="B10025" s="2" t="s">
        <v>113</v>
      </c>
      <c r="C10025" s="2" t="s">
        <v>113</v>
      </c>
      <c r="D10025" s="2" t="s">
        <v>114</v>
      </c>
      <c r="E10025" s="2" t="s">
        <v>8269</v>
      </c>
      <c r="F10025" s="2">
        <v>30181700</v>
      </c>
      <c r="G10025" s="2" t="s">
        <v>496</v>
      </c>
      <c r="H10025" s="2">
        <v>1</v>
      </c>
      <c r="I10025" s="2">
        <v>4</v>
      </c>
      <c r="J10025" s="2">
        <v>10</v>
      </c>
      <c r="K10025" s="2">
        <v>25</v>
      </c>
      <c r="L10025" s="3">
        <v>689075</v>
      </c>
      <c r="M10025" s="2" t="s">
        <v>0</v>
      </c>
      <c r="N10025" s="4" t="s">
        <v>21</v>
      </c>
    </row>
    <row r="10026" spans="1:14" x14ac:dyDescent="0.25">
      <c r="A10026" s="1" t="s">
        <v>364</v>
      </c>
      <c r="B10026" s="2" t="s">
        <v>177</v>
      </c>
      <c r="C10026" s="2" t="s">
        <v>177</v>
      </c>
      <c r="D10026" s="2" t="s">
        <v>178</v>
      </c>
      <c r="E10026" s="2" t="s">
        <v>8270</v>
      </c>
      <c r="F10026" s="2">
        <v>78102203</v>
      </c>
      <c r="G10026" s="2" t="s">
        <v>490</v>
      </c>
      <c r="H10026" s="2">
        <v>1</v>
      </c>
      <c r="I10026" s="2">
        <v>10</v>
      </c>
      <c r="J10026" s="2">
        <v>10</v>
      </c>
      <c r="K10026" s="2">
        <v>1</v>
      </c>
      <c r="L10026" s="3">
        <v>833100</v>
      </c>
      <c r="M10026" s="2" t="s">
        <v>20</v>
      </c>
      <c r="N10026" s="4" t="s">
        <v>21</v>
      </c>
    </row>
    <row r="10027" spans="1:14" x14ac:dyDescent="0.25">
      <c r="A10027" s="1" t="s">
        <v>364</v>
      </c>
      <c r="B10027" s="2" t="s">
        <v>177</v>
      </c>
      <c r="C10027" s="2" t="s">
        <v>177</v>
      </c>
      <c r="D10027" s="2" t="s">
        <v>178</v>
      </c>
      <c r="E10027" s="2" t="s">
        <v>8271</v>
      </c>
      <c r="F10027" s="2">
        <v>78102203</v>
      </c>
      <c r="G10027" s="2" t="s">
        <v>490</v>
      </c>
      <c r="H10027" s="2">
        <v>1</v>
      </c>
      <c r="I10027" s="2">
        <v>10</v>
      </c>
      <c r="J10027" s="2">
        <v>10</v>
      </c>
      <c r="K10027" s="2">
        <v>1</v>
      </c>
      <c r="L10027" s="3">
        <v>168000</v>
      </c>
      <c r="M10027" s="2" t="s">
        <v>20</v>
      </c>
      <c r="N10027" s="4" t="s">
        <v>21</v>
      </c>
    </row>
    <row r="10028" spans="1:14" x14ac:dyDescent="0.25">
      <c r="A10028" s="1" t="s">
        <v>364</v>
      </c>
      <c r="B10028" s="2" t="s">
        <v>177</v>
      </c>
      <c r="C10028" s="2" t="s">
        <v>177</v>
      </c>
      <c r="D10028" s="2" t="s">
        <v>178</v>
      </c>
      <c r="E10028" s="2" t="s">
        <v>8272</v>
      </c>
      <c r="F10028" s="2">
        <v>78102203</v>
      </c>
      <c r="G10028" s="2" t="s">
        <v>490</v>
      </c>
      <c r="H10028" s="2">
        <v>1</v>
      </c>
      <c r="I10028" s="2">
        <v>10</v>
      </c>
      <c r="J10028" s="2">
        <v>10</v>
      </c>
      <c r="K10028" s="2">
        <v>1</v>
      </c>
      <c r="L10028" s="3">
        <v>168000</v>
      </c>
      <c r="M10028" s="2" t="s">
        <v>20</v>
      </c>
      <c r="N10028" s="4" t="s">
        <v>21</v>
      </c>
    </row>
    <row r="10029" spans="1:14" x14ac:dyDescent="0.25">
      <c r="A10029" s="1" t="s">
        <v>364</v>
      </c>
      <c r="B10029" s="2" t="s">
        <v>162</v>
      </c>
      <c r="C10029" s="2" t="s">
        <v>567</v>
      </c>
      <c r="D10029" s="2" t="s">
        <v>17885</v>
      </c>
      <c r="E10029" s="2" t="s">
        <v>8273</v>
      </c>
      <c r="F10029" s="2">
        <v>72101516</v>
      </c>
      <c r="G10029" s="2" t="s">
        <v>490</v>
      </c>
      <c r="H10029" s="2">
        <v>2</v>
      </c>
      <c r="I10029" s="2">
        <v>11</v>
      </c>
      <c r="J10029" s="2">
        <v>10</v>
      </c>
      <c r="K10029" s="2">
        <v>1</v>
      </c>
      <c r="L10029" s="3">
        <v>8653255.1699999999</v>
      </c>
      <c r="M10029" s="2" t="s">
        <v>20</v>
      </c>
      <c r="N10029" s="4" t="s">
        <v>21</v>
      </c>
    </row>
    <row r="10030" spans="1:14" x14ac:dyDescent="0.25">
      <c r="A10030" s="1" t="s">
        <v>364</v>
      </c>
      <c r="B10030" s="2" t="s">
        <v>332</v>
      </c>
      <c r="C10030" s="2" t="s">
        <v>333</v>
      </c>
      <c r="D10030" s="2" t="s">
        <v>334</v>
      </c>
      <c r="E10030" s="2" t="s">
        <v>8274</v>
      </c>
      <c r="F10030" s="2">
        <v>85121700</v>
      </c>
      <c r="G10030" s="2" t="s">
        <v>490</v>
      </c>
      <c r="H10030" s="2">
        <v>2</v>
      </c>
      <c r="I10030" s="2">
        <v>5</v>
      </c>
      <c r="J10030" s="2">
        <v>10</v>
      </c>
      <c r="K10030" s="2">
        <v>1</v>
      </c>
      <c r="L10030" s="3">
        <v>8500300</v>
      </c>
      <c r="M10030" s="2" t="s">
        <v>20</v>
      </c>
      <c r="N10030" s="4" t="s">
        <v>21</v>
      </c>
    </row>
    <row r="10031" spans="1:14" x14ac:dyDescent="0.25">
      <c r="A10031" s="1" t="s">
        <v>364</v>
      </c>
      <c r="B10031" s="2" t="s">
        <v>622</v>
      </c>
      <c r="C10031" s="2" t="s">
        <v>622</v>
      </c>
      <c r="D10031" s="2" t="s">
        <v>17893</v>
      </c>
      <c r="E10031" s="2" t="s">
        <v>8275</v>
      </c>
      <c r="F10031" s="2">
        <v>46151504</v>
      </c>
      <c r="G10031" s="2" t="s">
        <v>490</v>
      </c>
      <c r="H10031" s="2">
        <v>2</v>
      </c>
      <c r="I10031" s="2">
        <v>3</v>
      </c>
      <c r="J10031" s="2">
        <v>10</v>
      </c>
      <c r="K10031" s="2">
        <v>7</v>
      </c>
      <c r="L10031" s="3">
        <v>2100826</v>
      </c>
      <c r="M10031" s="2" t="s">
        <v>0</v>
      </c>
      <c r="N10031" s="4" t="s">
        <v>21</v>
      </c>
    </row>
    <row r="10032" spans="1:14" x14ac:dyDescent="0.25">
      <c r="A10032" s="1" t="s">
        <v>364</v>
      </c>
      <c r="B10032" s="2" t="s">
        <v>622</v>
      </c>
      <c r="C10032" s="2" t="s">
        <v>622</v>
      </c>
      <c r="D10032" s="2" t="s">
        <v>17893</v>
      </c>
      <c r="E10032" s="2" t="s">
        <v>8276</v>
      </c>
      <c r="F10032" s="2">
        <v>46181504</v>
      </c>
      <c r="G10032" s="2" t="s">
        <v>490</v>
      </c>
      <c r="H10032" s="2">
        <v>2</v>
      </c>
      <c r="I10032" s="2">
        <v>3</v>
      </c>
      <c r="J10032" s="2">
        <v>10</v>
      </c>
      <c r="K10032" s="2">
        <v>7</v>
      </c>
      <c r="L10032" s="3">
        <v>1670165</v>
      </c>
      <c r="M10032" s="2" t="s">
        <v>0</v>
      </c>
      <c r="N10032" s="4" t="s">
        <v>21</v>
      </c>
    </row>
    <row r="10033" spans="1:14" x14ac:dyDescent="0.25">
      <c r="A10033" s="1" t="s">
        <v>364</v>
      </c>
      <c r="B10033" s="2" t="s">
        <v>622</v>
      </c>
      <c r="C10033" s="2" t="s">
        <v>622</v>
      </c>
      <c r="D10033" s="2" t="s">
        <v>17893</v>
      </c>
      <c r="E10033" s="2" t="s">
        <v>8277</v>
      </c>
      <c r="F10033" s="2">
        <v>46181700</v>
      </c>
      <c r="G10033" s="2" t="s">
        <v>490</v>
      </c>
      <c r="H10033" s="2">
        <v>2</v>
      </c>
      <c r="I10033" s="2">
        <v>3</v>
      </c>
      <c r="J10033" s="2">
        <v>10</v>
      </c>
      <c r="K10033" s="2">
        <v>12</v>
      </c>
      <c r="L10033" s="3">
        <v>2373336</v>
      </c>
      <c r="M10033" s="2" t="s">
        <v>0</v>
      </c>
      <c r="N10033" s="4" t="s">
        <v>21</v>
      </c>
    </row>
    <row r="10034" spans="1:14" x14ac:dyDescent="0.25">
      <c r="A10034" s="1" t="s">
        <v>364</v>
      </c>
      <c r="B10034" s="2" t="s">
        <v>103</v>
      </c>
      <c r="C10034" s="2" t="s">
        <v>104</v>
      </c>
      <c r="D10034" s="2" t="s">
        <v>105</v>
      </c>
      <c r="E10034" s="2" t="s">
        <v>8278</v>
      </c>
      <c r="F10034" s="2">
        <v>47121709</v>
      </c>
      <c r="G10034" s="2" t="s">
        <v>490</v>
      </c>
      <c r="H10034" s="2">
        <v>2</v>
      </c>
      <c r="I10034" s="2">
        <v>3</v>
      </c>
      <c r="J10034" s="2">
        <v>10</v>
      </c>
      <c r="K10034" s="2">
        <v>6</v>
      </c>
      <c r="L10034" s="3">
        <v>3330810</v>
      </c>
      <c r="M10034" s="2" t="s">
        <v>0</v>
      </c>
      <c r="N10034" s="4" t="s">
        <v>21</v>
      </c>
    </row>
    <row r="10035" spans="1:14" x14ac:dyDescent="0.25">
      <c r="A10035" s="1" t="s">
        <v>364</v>
      </c>
      <c r="B10035" s="2" t="s">
        <v>340</v>
      </c>
      <c r="C10035" s="2" t="s">
        <v>3156</v>
      </c>
      <c r="D10035" s="2" t="s">
        <v>17995</v>
      </c>
      <c r="E10035" s="2" t="s">
        <v>8279</v>
      </c>
      <c r="F10035" s="2">
        <v>86121500</v>
      </c>
      <c r="G10035" s="2" t="s">
        <v>19</v>
      </c>
      <c r="H10035" s="2">
        <v>1</v>
      </c>
      <c r="I10035" s="2">
        <v>10</v>
      </c>
      <c r="J10035" s="2">
        <v>16</v>
      </c>
      <c r="K10035" s="2">
        <v>1</v>
      </c>
      <c r="L10035" s="3">
        <v>144343600</v>
      </c>
      <c r="M10035" s="2" t="s">
        <v>20</v>
      </c>
      <c r="N10035" s="4" t="s">
        <v>21</v>
      </c>
    </row>
    <row r="10036" spans="1:14" x14ac:dyDescent="0.25">
      <c r="A10036" s="1" t="s">
        <v>364</v>
      </c>
      <c r="B10036" s="2" t="s">
        <v>340</v>
      </c>
      <c r="C10036" s="2" t="s">
        <v>3158</v>
      </c>
      <c r="D10036" s="2" t="s">
        <v>17996</v>
      </c>
      <c r="E10036" s="2" t="s">
        <v>8279</v>
      </c>
      <c r="F10036" s="2">
        <v>86121500</v>
      </c>
      <c r="G10036" s="2" t="s">
        <v>19</v>
      </c>
      <c r="H10036" s="2">
        <v>1</v>
      </c>
      <c r="I10036" s="2">
        <v>10</v>
      </c>
      <c r="J10036" s="2">
        <v>16</v>
      </c>
      <c r="K10036" s="2">
        <v>1</v>
      </c>
      <c r="L10036" s="3">
        <v>308053911.5</v>
      </c>
      <c r="M10036" s="2" t="s">
        <v>20</v>
      </c>
      <c r="N10036" s="4" t="s">
        <v>21</v>
      </c>
    </row>
    <row r="10037" spans="1:14" x14ac:dyDescent="0.25">
      <c r="A10037" s="1" t="s">
        <v>364</v>
      </c>
      <c r="B10037" s="2" t="s">
        <v>340</v>
      </c>
      <c r="C10037" s="2" t="s">
        <v>3160</v>
      </c>
      <c r="D10037" s="2" t="s">
        <v>17997</v>
      </c>
      <c r="E10037" s="2" t="s">
        <v>8279</v>
      </c>
      <c r="F10037" s="2">
        <v>86121500</v>
      </c>
      <c r="G10037" s="2" t="s">
        <v>19</v>
      </c>
      <c r="H10037" s="2">
        <v>1</v>
      </c>
      <c r="I10037" s="2">
        <v>10</v>
      </c>
      <c r="J10037" s="2">
        <v>16</v>
      </c>
      <c r="K10037" s="2">
        <v>1</v>
      </c>
      <c r="L10037" s="3">
        <v>304502600</v>
      </c>
      <c r="M10037" s="2" t="s">
        <v>20</v>
      </c>
      <c r="N10037" s="4" t="s">
        <v>21</v>
      </c>
    </row>
    <row r="10038" spans="1:14" x14ac:dyDescent="0.25">
      <c r="A10038" s="1" t="s">
        <v>364</v>
      </c>
      <c r="B10038" s="2" t="s">
        <v>353</v>
      </c>
      <c r="C10038" s="2" t="s">
        <v>353</v>
      </c>
      <c r="D10038" s="2" t="s">
        <v>354</v>
      </c>
      <c r="E10038" s="2" t="s">
        <v>3115</v>
      </c>
      <c r="F10038" s="2">
        <v>92112300</v>
      </c>
      <c r="G10038" s="2" t="s">
        <v>330</v>
      </c>
      <c r="H10038" s="2">
        <v>1</v>
      </c>
      <c r="I10038" s="2">
        <v>11</v>
      </c>
      <c r="J10038" s="2">
        <v>10</v>
      </c>
      <c r="K10038" s="2">
        <v>1</v>
      </c>
      <c r="L10038" s="3">
        <v>4636000</v>
      </c>
      <c r="M10038" s="2" t="s">
        <v>20</v>
      </c>
      <c r="N10038" s="4" t="s">
        <v>21</v>
      </c>
    </row>
    <row r="10039" spans="1:14" x14ac:dyDescent="0.25">
      <c r="A10039" s="1" t="s">
        <v>364</v>
      </c>
      <c r="B10039" s="2" t="s">
        <v>76</v>
      </c>
      <c r="C10039" s="2" t="s">
        <v>83</v>
      </c>
      <c r="D10039" s="2" t="s">
        <v>84</v>
      </c>
      <c r="E10039" s="2" t="s">
        <v>8280</v>
      </c>
      <c r="F10039" s="2">
        <v>12131600</v>
      </c>
      <c r="G10039" s="2" t="s">
        <v>490</v>
      </c>
      <c r="H10039" s="2">
        <v>3</v>
      </c>
      <c r="I10039" s="2">
        <v>5</v>
      </c>
      <c r="J10039" s="2">
        <v>10</v>
      </c>
      <c r="K10039" s="2">
        <v>56</v>
      </c>
      <c r="L10039" s="3">
        <v>1399440</v>
      </c>
      <c r="M10039" s="2" t="s">
        <v>17382</v>
      </c>
      <c r="N10039" s="4" t="s">
        <v>21</v>
      </c>
    </row>
    <row r="10040" spans="1:14" x14ac:dyDescent="0.25">
      <c r="A10040" s="1" t="s">
        <v>364</v>
      </c>
      <c r="B10040" s="2" t="s">
        <v>86</v>
      </c>
      <c r="C10040" s="2" t="s">
        <v>93</v>
      </c>
      <c r="D10040" s="2" t="s">
        <v>94</v>
      </c>
      <c r="E10040" s="2" t="s">
        <v>8281</v>
      </c>
      <c r="F10040" s="2">
        <v>46161508</v>
      </c>
      <c r="G10040" s="2" t="s">
        <v>490</v>
      </c>
      <c r="H10040" s="2">
        <v>3</v>
      </c>
      <c r="I10040" s="2">
        <v>5</v>
      </c>
      <c r="J10040" s="2">
        <v>10</v>
      </c>
      <c r="K10040" s="2">
        <v>10</v>
      </c>
      <c r="L10040" s="3">
        <v>1130500</v>
      </c>
      <c r="M10040" s="2" t="s">
        <v>0</v>
      </c>
      <c r="N10040" s="4" t="s">
        <v>21</v>
      </c>
    </row>
    <row r="10041" spans="1:14" x14ac:dyDescent="0.25">
      <c r="A10041" s="1" t="s">
        <v>364</v>
      </c>
      <c r="B10041" s="2" t="s">
        <v>162</v>
      </c>
      <c r="C10041" s="2" t="s">
        <v>2965</v>
      </c>
      <c r="D10041" s="2" t="s">
        <v>17983</v>
      </c>
      <c r="E10041" s="2" t="s">
        <v>8282</v>
      </c>
      <c r="F10041" s="2">
        <v>56112101</v>
      </c>
      <c r="G10041" s="2" t="s">
        <v>490</v>
      </c>
      <c r="H10041" s="2">
        <v>1</v>
      </c>
      <c r="I10041" s="2">
        <v>8</v>
      </c>
      <c r="J10041" s="2">
        <v>10</v>
      </c>
      <c r="K10041" s="2">
        <v>1</v>
      </c>
      <c r="L10041" s="3">
        <v>8000000</v>
      </c>
      <c r="M10041" s="2" t="s">
        <v>20</v>
      </c>
      <c r="N10041" s="4" t="s">
        <v>21</v>
      </c>
    </row>
    <row r="10042" spans="1:14" x14ac:dyDescent="0.25">
      <c r="A10042" s="1" t="s">
        <v>364</v>
      </c>
      <c r="B10042" s="2" t="s">
        <v>207</v>
      </c>
      <c r="C10042" s="2" t="s">
        <v>207</v>
      </c>
      <c r="D10042" s="2" t="s">
        <v>208</v>
      </c>
      <c r="E10042" s="2" t="s">
        <v>4253</v>
      </c>
      <c r="F10042" s="2">
        <v>78111800</v>
      </c>
      <c r="G10042" s="2" t="s">
        <v>490</v>
      </c>
      <c r="H10042" s="2">
        <v>1</v>
      </c>
      <c r="I10042" s="2">
        <v>10</v>
      </c>
      <c r="J10042" s="2">
        <v>10</v>
      </c>
      <c r="K10042" s="2">
        <v>1</v>
      </c>
      <c r="L10042" s="3">
        <v>10000000</v>
      </c>
      <c r="M10042" s="2" t="s">
        <v>20</v>
      </c>
      <c r="N10042" s="4" t="s">
        <v>21</v>
      </c>
    </row>
    <row r="10043" spans="1:14" x14ac:dyDescent="0.25">
      <c r="A10043" s="1" t="s">
        <v>364</v>
      </c>
      <c r="B10043" s="2" t="s">
        <v>113</v>
      </c>
      <c r="C10043" s="2" t="s">
        <v>113</v>
      </c>
      <c r="D10043" s="2" t="s">
        <v>114</v>
      </c>
      <c r="E10043" s="2" t="s">
        <v>8283</v>
      </c>
      <c r="F10043" s="2">
        <v>30191500</v>
      </c>
      <c r="G10043" s="2" t="s">
        <v>496</v>
      </c>
      <c r="H10043" s="2">
        <v>1</v>
      </c>
      <c r="I10043" s="2">
        <v>4</v>
      </c>
      <c r="J10043" s="2">
        <v>16</v>
      </c>
      <c r="K10043" s="2">
        <v>1</v>
      </c>
      <c r="L10043" s="3">
        <v>9000000</v>
      </c>
      <c r="M10043" s="2" t="s">
        <v>0</v>
      </c>
      <c r="N10043" s="4" t="s">
        <v>21</v>
      </c>
    </row>
    <row r="10044" spans="1:14" x14ac:dyDescent="0.25">
      <c r="A10044" s="1" t="s">
        <v>364</v>
      </c>
      <c r="B10044" s="2" t="s">
        <v>86</v>
      </c>
      <c r="C10044" s="2" t="s">
        <v>90</v>
      </c>
      <c r="D10044" s="2" t="s">
        <v>91</v>
      </c>
      <c r="E10044" s="2" t="s">
        <v>8284</v>
      </c>
      <c r="F10044" s="2">
        <v>40172600</v>
      </c>
      <c r="G10044" s="2" t="s">
        <v>496</v>
      </c>
      <c r="H10044" s="2">
        <v>1</v>
      </c>
      <c r="I10044" s="2">
        <v>4</v>
      </c>
      <c r="J10044" s="2">
        <v>16</v>
      </c>
      <c r="K10044" s="2">
        <v>15</v>
      </c>
      <c r="L10044" s="3">
        <v>300000</v>
      </c>
      <c r="M10044" s="2" t="s">
        <v>0</v>
      </c>
      <c r="N10044" s="4" t="s">
        <v>21</v>
      </c>
    </row>
    <row r="10045" spans="1:14" x14ac:dyDescent="0.25">
      <c r="A10045" s="1" t="s">
        <v>364</v>
      </c>
      <c r="B10045" s="2" t="s">
        <v>86</v>
      </c>
      <c r="C10045" s="2" t="s">
        <v>90</v>
      </c>
      <c r="D10045" s="2" t="s">
        <v>91</v>
      </c>
      <c r="E10045" s="2" t="s">
        <v>8285</v>
      </c>
      <c r="F10045" s="2">
        <v>40172600</v>
      </c>
      <c r="G10045" s="2" t="s">
        <v>496</v>
      </c>
      <c r="H10045" s="2">
        <v>1</v>
      </c>
      <c r="I10045" s="2">
        <v>4</v>
      </c>
      <c r="J10045" s="2">
        <v>16</v>
      </c>
      <c r="K10045" s="2">
        <v>15</v>
      </c>
      <c r="L10045" s="3">
        <v>38925</v>
      </c>
      <c r="M10045" s="2" t="s">
        <v>0</v>
      </c>
      <c r="N10045" s="4" t="s">
        <v>21</v>
      </c>
    </row>
    <row r="10046" spans="1:14" x14ac:dyDescent="0.25">
      <c r="A10046" s="1" t="s">
        <v>364</v>
      </c>
      <c r="B10046" s="2" t="s">
        <v>86</v>
      </c>
      <c r="C10046" s="2" t="s">
        <v>90</v>
      </c>
      <c r="D10046" s="2" t="s">
        <v>91</v>
      </c>
      <c r="E10046" s="2" t="s">
        <v>8286</v>
      </c>
      <c r="F10046" s="2">
        <v>40172600</v>
      </c>
      <c r="G10046" s="2" t="s">
        <v>496</v>
      </c>
      <c r="H10046" s="2">
        <v>1</v>
      </c>
      <c r="I10046" s="2">
        <v>4</v>
      </c>
      <c r="J10046" s="2">
        <v>16</v>
      </c>
      <c r="K10046" s="2">
        <v>15</v>
      </c>
      <c r="L10046" s="3">
        <v>38925</v>
      </c>
      <c r="M10046" s="2" t="s">
        <v>0</v>
      </c>
      <c r="N10046" s="4" t="s">
        <v>21</v>
      </c>
    </row>
    <row r="10047" spans="1:14" x14ac:dyDescent="0.25">
      <c r="A10047" s="1" t="s">
        <v>364</v>
      </c>
      <c r="B10047" s="2" t="s">
        <v>86</v>
      </c>
      <c r="C10047" s="2" t="s">
        <v>90</v>
      </c>
      <c r="D10047" s="2" t="s">
        <v>91</v>
      </c>
      <c r="E10047" s="2" t="s">
        <v>8287</v>
      </c>
      <c r="F10047" s="2">
        <v>40141700</v>
      </c>
      <c r="G10047" s="2" t="s">
        <v>496</v>
      </c>
      <c r="H10047" s="2">
        <v>1</v>
      </c>
      <c r="I10047" s="2">
        <v>4</v>
      </c>
      <c r="J10047" s="2">
        <v>16</v>
      </c>
      <c r="K10047" s="2">
        <v>25</v>
      </c>
      <c r="L10047" s="3">
        <v>137825</v>
      </c>
      <c r="M10047" s="2" t="s">
        <v>0</v>
      </c>
      <c r="N10047" s="4" t="s">
        <v>21</v>
      </c>
    </row>
    <row r="10048" spans="1:14" x14ac:dyDescent="0.25">
      <c r="A10048" s="1" t="s">
        <v>364</v>
      </c>
      <c r="B10048" s="2" t="s">
        <v>86</v>
      </c>
      <c r="C10048" s="2" t="s">
        <v>90</v>
      </c>
      <c r="D10048" s="2" t="s">
        <v>91</v>
      </c>
      <c r="E10048" s="2" t="s">
        <v>8288</v>
      </c>
      <c r="F10048" s="2">
        <v>40141700</v>
      </c>
      <c r="G10048" s="2" t="s">
        <v>496</v>
      </c>
      <c r="H10048" s="2">
        <v>1</v>
      </c>
      <c r="I10048" s="2">
        <v>4</v>
      </c>
      <c r="J10048" s="2">
        <v>16</v>
      </c>
      <c r="K10048" s="2">
        <v>25</v>
      </c>
      <c r="L10048" s="3">
        <v>41350</v>
      </c>
      <c r="M10048" s="2" t="s">
        <v>0</v>
      </c>
      <c r="N10048" s="4" t="s">
        <v>21</v>
      </c>
    </row>
    <row r="10049" spans="1:14" x14ac:dyDescent="0.25">
      <c r="A10049" s="1" t="s">
        <v>364</v>
      </c>
      <c r="B10049" s="2" t="s">
        <v>86</v>
      </c>
      <c r="C10049" s="2" t="s">
        <v>90</v>
      </c>
      <c r="D10049" s="2" t="s">
        <v>91</v>
      </c>
      <c r="E10049" s="2" t="s">
        <v>8289</v>
      </c>
      <c r="F10049" s="2">
        <v>40141700</v>
      </c>
      <c r="G10049" s="2" t="s">
        <v>496</v>
      </c>
      <c r="H10049" s="2">
        <v>1</v>
      </c>
      <c r="I10049" s="2">
        <v>4</v>
      </c>
      <c r="J10049" s="2">
        <v>16</v>
      </c>
      <c r="K10049" s="2">
        <v>25</v>
      </c>
      <c r="L10049" s="3">
        <v>220500</v>
      </c>
      <c r="M10049" s="2" t="s">
        <v>0</v>
      </c>
      <c r="N10049" s="4" t="s">
        <v>21</v>
      </c>
    </row>
    <row r="10050" spans="1:14" x14ac:dyDescent="0.25">
      <c r="A10050" s="1" t="s">
        <v>364</v>
      </c>
      <c r="B10050" s="2" t="s">
        <v>86</v>
      </c>
      <c r="C10050" s="2" t="s">
        <v>90</v>
      </c>
      <c r="D10050" s="2" t="s">
        <v>91</v>
      </c>
      <c r="E10050" s="2" t="s">
        <v>8290</v>
      </c>
      <c r="F10050" s="2">
        <v>40141700</v>
      </c>
      <c r="G10050" s="2" t="s">
        <v>496</v>
      </c>
      <c r="H10050" s="2">
        <v>1</v>
      </c>
      <c r="I10050" s="2">
        <v>4</v>
      </c>
      <c r="J10050" s="2">
        <v>16</v>
      </c>
      <c r="K10050" s="2">
        <v>25</v>
      </c>
      <c r="L10050" s="3">
        <v>110250</v>
      </c>
      <c r="M10050" s="2" t="s">
        <v>0</v>
      </c>
      <c r="N10050" s="4" t="s">
        <v>21</v>
      </c>
    </row>
    <row r="10051" spans="1:14" x14ac:dyDescent="0.25">
      <c r="A10051" s="1" t="s">
        <v>364</v>
      </c>
      <c r="B10051" s="2" t="s">
        <v>1112</v>
      </c>
      <c r="C10051" s="2" t="s">
        <v>1112</v>
      </c>
      <c r="D10051" s="2" t="s">
        <v>17931</v>
      </c>
      <c r="E10051" s="2" t="s">
        <v>8291</v>
      </c>
      <c r="F10051" s="2">
        <v>11122000</v>
      </c>
      <c r="G10051" s="2" t="s">
        <v>496</v>
      </c>
      <c r="H10051" s="2">
        <v>1</v>
      </c>
      <c r="I10051" s="2">
        <v>4</v>
      </c>
      <c r="J10051" s="2">
        <v>16</v>
      </c>
      <c r="K10051" s="2">
        <v>15</v>
      </c>
      <c r="L10051" s="3">
        <v>444115.56</v>
      </c>
      <c r="M10051" s="2" t="s">
        <v>0</v>
      </c>
      <c r="N10051" s="4" t="s">
        <v>21</v>
      </c>
    </row>
    <row r="10052" spans="1:14" x14ac:dyDescent="0.25">
      <c r="A10052" s="1" t="s">
        <v>364</v>
      </c>
      <c r="B10052" s="2" t="s">
        <v>86</v>
      </c>
      <c r="C10052" s="2" t="s">
        <v>93</v>
      </c>
      <c r="D10052" s="2" t="s">
        <v>94</v>
      </c>
      <c r="E10052" s="2" t="s">
        <v>8292</v>
      </c>
      <c r="F10052" s="2">
        <v>26131600</v>
      </c>
      <c r="G10052" s="2" t="s">
        <v>496</v>
      </c>
      <c r="H10052" s="2">
        <v>1</v>
      </c>
      <c r="I10052" s="2">
        <v>4</v>
      </c>
      <c r="J10052" s="2">
        <v>16</v>
      </c>
      <c r="K10052" s="2">
        <v>15</v>
      </c>
      <c r="L10052" s="3">
        <v>450000</v>
      </c>
      <c r="M10052" s="2" t="s">
        <v>0</v>
      </c>
      <c r="N10052" s="4" t="s">
        <v>21</v>
      </c>
    </row>
    <row r="10053" spans="1:14" x14ac:dyDescent="0.25">
      <c r="A10053" s="1" t="s">
        <v>364</v>
      </c>
      <c r="B10053" s="2" t="s">
        <v>113</v>
      </c>
      <c r="C10053" s="2" t="s">
        <v>113</v>
      </c>
      <c r="D10053" s="2" t="s">
        <v>114</v>
      </c>
      <c r="E10053" s="2" t="s">
        <v>8293</v>
      </c>
      <c r="F10053" s="2">
        <v>26121500</v>
      </c>
      <c r="G10053" s="2" t="s">
        <v>496</v>
      </c>
      <c r="H10053" s="2">
        <v>1</v>
      </c>
      <c r="I10053" s="2">
        <v>4</v>
      </c>
      <c r="J10053" s="2">
        <v>16</v>
      </c>
      <c r="K10053" s="2">
        <v>10</v>
      </c>
      <c r="L10053" s="3">
        <v>88200</v>
      </c>
      <c r="M10053" s="2" t="s">
        <v>0</v>
      </c>
      <c r="N10053" s="4" t="s">
        <v>21</v>
      </c>
    </row>
    <row r="10054" spans="1:14" x14ac:dyDescent="0.25">
      <c r="A10054" s="1" t="s">
        <v>364</v>
      </c>
      <c r="B10054" s="2" t="s">
        <v>113</v>
      </c>
      <c r="C10054" s="2" t="s">
        <v>113</v>
      </c>
      <c r="D10054" s="2" t="s">
        <v>114</v>
      </c>
      <c r="E10054" s="2" t="s">
        <v>8294</v>
      </c>
      <c r="F10054" s="2">
        <v>26121500</v>
      </c>
      <c r="G10054" s="2" t="s">
        <v>496</v>
      </c>
      <c r="H10054" s="2">
        <v>1</v>
      </c>
      <c r="I10054" s="2">
        <v>4</v>
      </c>
      <c r="J10054" s="2">
        <v>16</v>
      </c>
      <c r="K10054" s="2">
        <v>10</v>
      </c>
      <c r="L10054" s="3">
        <v>71660</v>
      </c>
      <c r="M10054" s="2" t="s">
        <v>0</v>
      </c>
      <c r="N10054" s="4" t="s">
        <v>21</v>
      </c>
    </row>
    <row r="10055" spans="1:14" x14ac:dyDescent="0.25">
      <c r="A10055" s="1" t="s">
        <v>364</v>
      </c>
      <c r="B10055" s="2" t="s">
        <v>86</v>
      </c>
      <c r="C10055" s="2" t="s">
        <v>90</v>
      </c>
      <c r="D10055" s="2" t="s">
        <v>91</v>
      </c>
      <c r="E10055" s="2" t="s">
        <v>8295</v>
      </c>
      <c r="F10055" s="2">
        <v>31151900</v>
      </c>
      <c r="G10055" s="2" t="s">
        <v>496</v>
      </c>
      <c r="H10055" s="2">
        <v>1</v>
      </c>
      <c r="I10055" s="2">
        <v>4</v>
      </c>
      <c r="J10055" s="2">
        <v>16</v>
      </c>
      <c r="K10055" s="2">
        <v>5</v>
      </c>
      <c r="L10055" s="3">
        <v>137815</v>
      </c>
      <c r="M10055" s="2" t="s">
        <v>0</v>
      </c>
      <c r="N10055" s="4" t="s">
        <v>21</v>
      </c>
    </row>
    <row r="10056" spans="1:14" x14ac:dyDescent="0.25">
      <c r="A10056" s="1" t="s">
        <v>364</v>
      </c>
      <c r="B10056" s="2" t="s">
        <v>86</v>
      </c>
      <c r="C10056" s="2" t="s">
        <v>90</v>
      </c>
      <c r="D10056" s="2" t="s">
        <v>91</v>
      </c>
      <c r="E10056" s="2" t="s">
        <v>8296</v>
      </c>
      <c r="F10056" s="2">
        <v>31151900</v>
      </c>
      <c r="G10056" s="2" t="s">
        <v>496</v>
      </c>
      <c r="H10056" s="2">
        <v>1</v>
      </c>
      <c r="I10056" s="2">
        <v>4</v>
      </c>
      <c r="J10056" s="2">
        <v>16</v>
      </c>
      <c r="K10056" s="2">
        <v>5</v>
      </c>
      <c r="L10056" s="3">
        <v>150000</v>
      </c>
      <c r="M10056" s="2" t="s">
        <v>0</v>
      </c>
      <c r="N10056" s="4" t="s">
        <v>21</v>
      </c>
    </row>
    <row r="10057" spans="1:14" x14ac:dyDescent="0.25">
      <c r="A10057" s="1" t="s">
        <v>364</v>
      </c>
      <c r="B10057" s="2" t="s">
        <v>86</v>
      </c>
      <c r="C10057" s="2" t="s">
        <v>90</v>
      </c>
      <c r="D10057" s="2" t="s">
        <v>91</v>
      </c>
      <c r="E10057" s="2" t="s">
        <v>8297</v>
      </c>
      <c r="F10057" s="2">
        <v>31151900</v>
      </c>
      <c r="G10057" s="2" t="s">
        <v>496</v>
      </c>
      <c r="H10057" s="2">
        <v>1</v>
      </c>
      <c r="I10057" s="2">
        <v>4</v>
      </c>
      <c r="J10057" s="2">
        <v>16</v>
      </c>
      <c r="K10057" s="2">
        <v>5</v>
      </c>
      <c r="L10057" s="3">
        <v>200000</v>
      </c>
      <c r="M10057" s="2" t="s">
        <v>0</v>
      </c>
      <c r="N10057" s="4" t="s">
        <v>21</v>
      </c>
    </row>
    <row r="10058" spans="1:14" x14ac:dyDescent="0.25">
      <c r="A10058" s="1" t="s">
        <v>364</v>
      </c>
      <c r="B10058" s="2" t="s">
        <v>113</v>
      </c>
      <c r="C10058" s="2" t="s">
        <v>113</v>
      </c>
      <c r="D10058" s="2" t="s">
        <v>114</v>
      </c>
      <c r="E10058" s="2" t="s">
        <v>8298</v>
      </c>
      <c r="F10058" s="2">
        <v>30101500</v>
      </c>
      <c r="G10058" s="2" t="s">
        <v>496</v>
      </c>
      <c r="H10058" s="2">
        <v>1</v>
      </c>
      <c r="I10058" s="2">
        <v>4</v>
      </c>
      <c r="J10058" s="2">
        <v>16</v>
      </c>
      <c r="K10058" s="2">
        <v>7</v>
      </c>
      <c r="L10058" s="3">
        <v>270116</v>
      </c>
      <c r="M10058" s="2" t="s">
        <v>0</v>
      </c>
      <c r="N10058" s="4" t="s">
        <v>21</v>
      </c>
    </row>
    <row r="10059" spans="1:14" x14ac:dyDescent="0.25">
      <c r="A10059" s="1" t="s">
        <v>364</v>
      </c>
      <c r="B10059" s="2" t="s">
        <v>76</v>
      </c>
      <c r="C10059" s="2" t="s">
        <v>77</v>
      </c>
      <c r="D10059" s="2" t="s">
        <v>78</v>
      </c>
      <c r="E10059" s="2" t="s">
        <v>8299</v>
      </c>
      <c r="F10059" s="2">
        <v>31211500</v>
      </c>
      <c r="G10059" s="2" t="s">
        <v>496</v>
      </c>
      <c r="H10059" s="2">
        <v>1</v>
      </c>
      <c r="I10059" s="2">
        <v>4</v>
      </c>
      <c r="J10059" s="2">
        <v>16</v>
      </c>
      <c r="K10059" s="2">
        <v>7</v>
      </c>
      <c r="L10059" s="3">
        <v>385875</v>
      </c>
      <c r="M10059" s="2" t="s">
        <v>0</v>
      </c>
      <c r="N10059" s="4" t="s">
        <v>21</v>
      </c>
    </row>
    <row r="10060" spans="1:14" x14ac:dyDescent="0.25">
      <c r="A10060" s="1" t="s">
        <v>364</v>
      </c>
      <c r="B10060" s="2" t="s">
        <v>1032</v>
      </c>
      <c r="C10060" s="2" t="s">
        <v>1032</v>
      </c>
      <c r="D10060" s="2" t="s">
        <v>17923</v>
      </c>
      <c r="E10060" s="2" t="s">
        <v>8300</v>
      </c>
      <c r="F10060" s="2">
        <v>11111700</v>
      </c>
      <c r="G10060" s="2" t="s">
        <v>496</v>
      </c>
      <c r="H10060" s="2">
        <v>1</v>
      </c>
      <c r="I10060" s="2">
        <v>4</v>
      </c>
      <c r="J10060" s="2">
        <v>16</v>
      </c>
      <c r="K10060" s="2">
        <v>2</v>
      </c>
      <c r="L10060" s="3">
        <v>1240544.05</v>
      </c>
      <c r="M10060" s="2" t="s">
        <v>0</v>
      </c>
      <c r="N10060" s="4" t="s">
        <v>21</v>
      </c>
    </row>
    <row r="10061" spans="1:14" x14ac:dyDescent="0.25">
      <c r="A10061" s="1" t="s">
        <v>364</v>
      </c>
      <c r="B10061" s="2" t="s">
        <v>1032</v>
      </c>
      <c r="C10061" s="2" t="s">
        <v>1032</v>
      </c>
      <c r="D10061" s="2" t="s">
        <v>17923</v>
      </c>
      <c r="E10061" s="2" t="s">
        <v>8301</v>
      </c>
      <c r="F10061" s="2">
        <v>11111700</v>
      </c>
      <c r="G10061" s="2" t="s">
        <v>496</v>
      </c>
      <c r="H10061" s="2">
        <v>1</v>
      </c>
      <c r="I10061" s="2">
        <v>4</v>
      </c>
      <c r="J10061" s="2">
        <v>16</v>
      </c>
      <c r="K10061" s="2">
        <v>5</v>
      </c>
      <c r="L10061" s="3">
        <v>973445</v>
      </c>
      <c r="M10061" s="2" t="s">
        <v>0</v>
      </c>
      <c r="N10061" s="4" t="s">
        <v>21</v>
      </c>
    </row>
    <row r="10062" spans="1:14" x14ac:dyDescent="0.25">
      <c r="A10062" s="1" t="s">
        <v>364</v>
      </c>
      <c r="B10062" s="2" t="s">
        <v>86</v>
      </c>
      <c r="C10062" s="2" t="s">
        <v>93</v>
      </c>
      <c r="D10062" s="2" t="s">
        <v>94</v>
      </c>
      <c r="E10062" s="2" t="s">
        <v>8302</v>
      </c>
      <c r="F10062" s="2">
        <v>14111702</v>
      </c>
      <c r="G10062" s="2" t="s">
        <v>496</v>
      </c>
      <c r="H10062" s="2">
        <v>1</v>
      </c>
      <c r="I10062" s="2">
        <v>4</v>
      </c>
      <c r="J10062" s="2">
        <v>16</v>
      </c>
      <c r="K10062" s="2">
        <v>15</v>
      </c>
      <c r="L10062" s="3">
        <v>578820</v>
      </c>
      <c r="M10062" s="2" t="s">
        <v>0</v>
      </c>
      <c r="N10062" s="4" t="s">
        <v>21</v>
      </c>
    </row>
    <row r="10063" spans="1:14" x14ac:dyDescent="0.25">
      <c r="A10063" s="1" t="s">
        <v>364</v>
      </c>
      <c r="B10063" s="2" t="s">
        <v>86</v>
      </c>
      <c r="C10063" s="2" t="s">
        <v>93</v>
      </c>
      <c r="D10063" s="2" t="s">
        <v>94</v>
      </c>
      <c r="E10063" s="2" t="s">
        <v>8303</v>
      </c>
      <c r="F10063" s="2">
        <v>14111702</v>
      </c>
      <c r="G10063" s="2" t="s">
        <v>496</v>
      </c>
      <c r="H10063" s="2">
        <v>1</v>
      </c>
      <c r="I10063" s="2">
        <v>4</v>
      </c>
      <c r="J10063" s="2">
        <v>16</v>
      </c>
      <c r="K10063" s="2">
        <v>7</v>
      </c>
      <c r="L10063" s="3">
        <v>955500</v>
      </c>
      <c r="M10063" s="2" t="s">
        <v>0</v>
      </c>
      <c r="N10063" s="4" t="s">
        <v>21</v>
      </c>
    </row>
    <row r="10064" spans="1:14" x14ac:dyDescent="0.25">
      <c r="A10064" s="1" t="s">
        <v>364</v>
      </c>
      <c r="B10064" s="2" t="s">
        <v>86</v>
      </c>
      <c r="C10064" s="2" t="s">
        <v>93</v>
      </c>
      <c r="D10064" s="2" t="s">
        <v>94</v>
      </c>
      <c r="E10064" s="2" t="s">
        <v>8304</v>
      </c>
      <c r="F10064" s="2">
        <v>47121804</v>
      </c>
      <c r="G10064" s="2" t="s">
        <v>496</v>
      </c>
      <c r="H10064" s="2">
        <v>1</v>
      </c>
      <c r="I10064" s="2">
        <v>4</v>
      </c>
      <c r="J10064" s="2">
        <v>16</v>
      </c>
      <c r="K10064" s="2">
        <v>5</v>
      </c>
      <c r="L10064" s="3">
        <v>352800</v>
      </c>
      <c r="M10064" s="2" t="s">
        <v>0</v>
      </c>
      <c r="N10064" s="4" t="s">
        <v>21</v>
      </c>
    </row>
    <row r="10065" spans="1:14" x14ac:dyDescent="0.25">
      <c r="A10065" s="1" t="s">
        <v>364</v>
      </c>
      <c r="B10065" s="2" t="s">
        <v>76</v>
      </c>
      <c r="C10065" s="2" t="s">
        <v>77</v>
      </c>
      <c r="D10065" s="2" t="s">
        <v>78</v>
      </c>
      <c r="E10065" s="2" t="s">
        <v>8305</v>
      </c>
      <c r="F10065" s="2">
        <v>31211500</v>
      </c>
      <c r="G10065" s="2" t="s">
        <v>496</v>
      </c>
      <c r="H10065" s="2">
        <v>1</v>
      </c>
      <c r="I10065" s="2">
        <v>4</v>
      </c>
      <c r="J10065" s="2">
        <v>16</v>
      </c>
      <c r="K10065" s="2">
        <v>3</v>
      </c>
      <c r="L10065" s="3">
        <v>396900</v>
      </c>
      <c r="M10065" s="2" t="s">
        <v>0</v>
      </c>
      <c r="N10065" s="4" t="s">
        <v>21</v>
      </c>
    </row>
    <row r="10066" spans="1:14" x14ac:dyDescent="0.25">
      <c r="A10066" s="1" t="s">
        <v>364</v>
      </c>
      <c r="B10066" s="2" t="s">
        <v>76</v>
      </c>
      <c r="C10066" s="2" t="s">
        <v>77</v>
      </c>
      <c r="D10066" s="2" t="s">
        <v>78</v>
      </c>
      <c r="E10066" s="2" t="s">
        <v>8306</v>
      </c>
      <c r="F10066" s="2">
        <v>24121802</v>
      </c>
      <c r="G10066" s="2" t="s">
        <v>496</v>
      </c>
      <c r="H10066" s="2">
        <v>1</v>
      </c>
      <c r="I10066" s="2">
        <v>4</v>
      </c>
      <c r="J10066" s="2">
        <v>16</v>
      </c>
      <c r="K10066" s="2">
        <v>3</v>
      </c>
      <c r="L10066" s="3">
        <v>198450</v>
      </c>
      <c r="M10066" s="2" t="s">
        <v>0</v>
      </c>
      <c r="N10066" s="4" t="s">
        <v>21</v>
      </c>
    </row>
    <row r="10067" spans="1:14" x14ac:dyDescent="0.25">
      <c r="A10067" s="1" t="s">
        <v>364</v>
      </c>
      <c r="B10067" s="2" t="s">
        <v>2048</v>
      </c>
      <c r="C10067" s="2" t="s">
        <v>2048</v>
      </c>
      <c r="D10067" s="2" t="s">
        <v>17948</v>
      </c>
      <c r="E10067" s="2" t="s">
        <v>8307</v>
      </c>
      <c r="F10067" s="2">
        <v>30102400</v>
      </c>
      <c r="G10067" s="2" t="s">
        <v>496</v>
      </c>
      <c r="H10067" s="2">
        <v>1</v>
      </c>
      <c r="I10067" s="2">
        <v>4</v>
      </c>
      <c r="J10067" s="2">
        <v>16</v>
      </c>
      <c r="K10067" s="2">
        <v>4</v>
      </c>
      <c r="L10067" s="3">
        <v>110252</v>
      </c>
      <c r="M10067" s="2" t="s">
        <v>0</v>
      </c>
      <c r="N10067" s="4" t="s">
        <v>21</v>
      </c>
    </row>
    <row r="10068" spans="1:14" x14ac:dyDescent="0.25">
      <c r="A10068" s="1" t="s">
        <v>364</v>
      </c>
      <c r="B10068" s="2" t="s">
        <v>2048</v>
      </c>
      <c r="C10068" s="2" t="s">
        <v>2048</v>
      </c>
      <c r="D10068" s="2" t="s">
        <v>17948</v>
      </c>
      <c r="E10068" s="2" t="s">
        <v>8308</v>
      </c>
      <c r="F10068" s="2">
        <v>30102400</v>
      </c>
      <c r="G10068" s="2" t="s">
        <v>496</v>
      </c>
      <c r="H10068" s="2">
        <v>1</v>
      </c>
      <c r="I10068" s="2">
        <v>4</v>
      </c>
      <c r="J10068" s="2">
        <v>16</v>
      </c>
      <c r="K10068" s="2">
        <v>4</v>
      </c>
      <c r="L10068" s="3">
        <v>88200</v>
      </c>
      <c r="M10068" s="2" t="s">
        <v>0</v>
      </c>
      <c r="N10068" s="4" t="s">
        <v>21</v>
      </c>
    </row>
    <row r="10069" spans="1:14" x14ac:dyDescent="0.25">
      <c r="A10069" s="1" t="s">
        <v>364</v>
      </c>
      <c r="B10069" s="2" t="s">
        <v>2048</v>
      </c>
      <c r="C10069" s="2" t="s">
        <v>2048</v>
      </c>
      <c r="D10069" s="2" t="s">
        <v>17948</v>
      </c>
      <c r="E10069" s="2" t="s">
        <v>8309</v>
      </c>
      <c r="F10069" s="2">
        <v>27111900</v>
      </c>
      <c r="G10069" s="2" t="s">
        <v>496</v>
      </c>
      <c r="H10069" s="2">
        <v>1</v>
      </c>
      <c r="I10069" s="2">
        <v>4</v>
      </c>
      <c r="J10069" s="2">
        <v>16</v>
      </c>
      <c r="K10069" s="2">
        <v>3</v>
      </c>
      <c r="L10069" s="3">
        <v>1200000</v>
      </c>
      <c r="M10069" s="2" t="s">
        <v>0</v>
      </c>
      <c r="N10069" s="4" t="s">
        <v>21</v>
      </c>
    </row>
    <row r="10070" spans="1:14" x14ac:dyDescent="0.25">
      <c r="A10070" s="1" t="s">
        <v>364</v>
      </c>
      <c r="B10070" s="2" t="s">
        <v>76</v>
      </c>
      <c r="C10070" s="2" t="s">
        <v>77</v>
      </c>
      <c r="D10070" s="2" t="s">
        <v>78</v>
      </c>
      <c r="E10070" s="2" t="s">
        <v>8310</v>
      </c>
      <c r="F10070" s="2">
        <v>31211500</v>
      </c>
      <c r="G10070" s="2" t="s">
        <v>496</v>
      </c>
      <c r="H10070" s="2">
        <v>1</v>
      </c>
      <c r="I10070" s="2">
        <v>4</v>
      </c>
      <c r="J10070" s="2">
        <v>16</v>
      </c>
      <c r="K10070" s="2">
        <v>4</v>
      </c>
      <c r="L10070" s="3">
        <v>396900</v>
      </c>
      <c r="M10070" s="2" t="s">
        <v>0</v>
      </c>
      <c r="N10070" s="4" t="s">
        <v>21</v>
      </c>
    </row>
    <row r="10071" spans="1:14" x14ac:dyDescent="0.25">
      <c r="A10071" s="1" t="s">
        <v>364</v>
      </c>
      <c r="B10071" s="2" t="s">
        <v>76</v>
      </c>
      <c r="C10071" s="2" t="s">
        <v>77</v>
      </c>
      <c r="D10071" s="2" t="s">
        <v>78</v>
      </c>
      <c r="E10071" s="2" t="s">
        <v>8311</v>
      </c>
      <c r="F10071" s="2">
        <v>31211500</v>
      </c>
      <c r="G10071" s="2" t="s">
        <v>496</v>
      </c>
      <c r="H10071" s="2">
        <v>1</v>
      </c>
      <c r="I10071" s="2">
        <v>4</v>
      </c>
      <c r="J10071" s="2">
        <v>16</v>
      </c>
      <c r="K10071" s="2">
        <v>4</v>
      </c>
      <c r="L10071" s="3">
        <v>396900</v>
      </c>
      <c r="M10071" s="2" t="s">
        <v>0</v>
      </c>
      <c r="N10071" s="4" t="s">
        <v>21</v>
      </c>
    </row>
    <row r="10072" spans="1:14" x14ac:dyDescent="0.25">
      <c r="A10072" s="1" t="s">
        <v>364</v>
      </c>
      <c r="B10072" s="2" t="s">
        <v>76</v>
      </c>
      <c r="C10072" s="2" t="s">
        <v>77</v>
      </c>
      <c r="D10072" s="2" t="s">
        <v>78</v>
      </c>
      <c r="E10072" s="2" t="s">
        <v>8312</v>
      </c>
      <c r="F10072" s="2">
        <v>31211500</v>
      </c>
      <c r="G10072" s="2" t="s">
        <v>496</v>
      </c>
      <c r="H10072" s="2">
        <v>1</v>
      </c>
      <c r="I10072" s="2">
        <v>4</v>
      </c>
      <c r="J10072" s="2">
        <v>16</v>
      </c>
      <c r="K10072" s="2">
        <v>3</v>
      </c>
      <c r="L10072" s="3">
        <v>273031.23</v>
      </c>
      <c r="M10072" s="2" t="s">
        <v>0</v>
      </c>
      <c r="N10072" s="4" t="s">
        <v>21</v>
      </c>
    </row>
    <row r="10073" spans="1:14" x14ac:dyDescent="0.25">
      <c r="A10073" s="1" t="s">
        <v>364</v>
      </c>
      <c r="B10073" s="2" t="s">
        <v>113</v>
      </c>
      <c r="C10073" s="2" t="s">
        <v>113</v>
      </c>
      <c r="D10073" s="2" t="s">
        <v>114</v>
      </c>
      <c r="E10073" s="2" t="s">
        <v>8313</v>
      </c>
      <c r="F10073" s="2">
        <v>31162400</v>
      </c>
      <c r="G10073" s="2" t="s">
        <v>496</v>
      </c>
      <c r="H10073" s="2">
        <v>1</v>
      </c>
      <c r="I10073" s="2">
        <v>4</v>
      </c>
      <c r="J10073" s="2">
        <v>16</v>
      </c>
      <c r="K10073" s="2">
        <v>10</v>
      </c>
      <c r="L10073" s="3">
        <v>45570</v>
      </c>
      <c r="M10073" s="2" t="s">
        <v>0</v>
      </c>
      <c r="N10073" s="4" t="s">
        <v>21</v>
      </c>
    </row>
    <row r="10074" spans="1:14" x14ac:dyDescent="0.25">
      <c r="A10074" s="1" t="s">
        <v>364</v>
      </c>
      <c r="B10074" s="2" t="s">
        <v>113</v>
      </c>
      <c r="C10074" s="2" t="s">
        <v>113</v>
      </c>
      <c r="D10074" s="2" t="s">
        <v>114</v>
      </c>
      <c r="E10074" s="2" t="s">
        <v>8314</v>
      </c>
      <c r="F10074" s="2">
        <v>31162400</v>
      </c>
      <c r="G10074" s="2" t="s">
        <v>496</v>
      </c>
      <c r="H10074" s="2">
        <v>1</v>
      </c>
      <c r="I10074" s="2">
        <v>4</v>
      </c>
      <c r="J10074" s="2">
        <v>16</v>
      </c>
      <c r="K10074" s="2">
        <v>10</v>
      </c>
      <c r="L10074" s="3">
        <v>49610</v>
      </c>
      <c r="M10074" s="2" t="s">
        <v>0</v>
      </c>
      <c r="N10074" s="4" t="s">
        <v>21</v>
      </c>
    </row>
    <row r="10075" spans="1:14" x14ac:dyDescent="0.25">
      <c r="A10075" s="1" t="s">
        <v>364</v>
      </c>
      <c r="B10075" s="2" t="s">
        <v>1851</v>
      </c>
      <c r="C10075" s="2" t="s">
        <v>1879</v>
      </c>
      <c r="D10075" s="2" t="s">
        <v>17943</v>
      </c>
      <c r="E10075" s="2" t="s">
        <v>18619</v>
      </c>
      <c r="F10075" s="2">
        <v>30131500</v>
      </c>
      <c r="G10075" s="2" t="s">
        <v>496</v>
      </c>
      <c r="H10075" s="2">
        <v>1</v>
      </c>
      <c r="I10075" s="2">
        <v>4</v>
      </c>
      <c r="J10075" s="2">
        <v>16</v>
      </c>
      <c r="K10075" s="2">
        <v>6</v>
      </c>
      <c r="L10075" s="3">
        <v>5880</v>
      </c>
      <c r="M10075" s="2" t="s">
        <v>0</v>
      </c>
      <c r="N10075" s="4" t="s">
        <v>21</v>
      </c>
    </row>
    <row r="10076" spans="1:14" x14ac:dyDescent="0.25">
      <c r="A10076" s="1" t="s">
        <v>364</v>
      </c>
      <c r="B10076" s="2" t="s">
        <v>1851</v>
      </c>
      <c r="C10076" s="2" t="s">
        <v>1883</v>
      </c>
      <c r="D10076" s="2" t="s">
        <v>17944</v>
      </c>
      <c r="E10076" s="2" t="s">
        <v>8315</v>
      </c>
      <c r="F10076" s="2">
        <v>23232200</v>
      </c>
      <c r="G10076" s="2" t="s">
        <v>496</v>
      </c>
      <c r="H10076" s="2">
        <v>1</v>
      </c>
      <c r="I10076" s="2">
        <v>4</v>
      </c>
      <c r="J10076" s="2">
        <v>10</v>
      </c>
      <c r="K10076" s="2">
        <v>15</v>
      </c>
      <c r="L10076" s="3">
        <v>1070821.08</v>
      </c>
      <c r="M10076" s="2" t="s">
        <v>0</v>
      </c>
      <c r="N10076" s="4" t="s">
        <v>21</v>
      </c>
    </row>
    <row r="10077" spans="1:14" x14ac:dyDescent="0.25">
      <c r="A10077" s="1" t="s">
        <v>364</v>
      </c>
      <c r="B10077" s="2" t="s">
        <v>113</v>
      </c>
      <c r="C10077" s="2" t="s">
        <v>113</v>
      </c>
      <c r="D10077" s="2" t="s">
        <v>114</v>
      </c>
      <c r="E10077" s="2" t="s">
        <v>8316</v>
      </c>
      <c r="F10077" s="2">
        <v>27111900</v>
      </c>
      <c r="G10077" s="2" t="s">
        <v>496</v>
      </c>
      <c r="H10077" s="2">
        <v>1</v>
      </c>
      <c r="I10077" s="2">
        <v>4</v>
      </c>
      <c r="J10077" s="2">
        <v>16</v>
      </c>
      <c r="K10077" s="2">
        <v>3</v>
      </c>
      <c r="L10077" s="3">
        <v>900000</v>
      </c>
      <c r="M10077" s="2" t="s">
        <v>0</v>
      </c>
      <c r="N10077" s="4" t="s">
        <v>21</v>
      </c>
    </row>
    <row r="10078" spans="1:14" x14ac:dyDescent="0.25">
      <c r="A10078" s="1" t="s">
        <v>364</v>
      </c>
      <c r="B10078" s="2" t="s">
        <v>113</v>
      </c>
      <c r="C10078" s="2" t="s">
        <v>113</v>
      </c>
      <c r="D10078" s="2" t="s">
        <v>114</v>
      </c>
      <c r="E10078" s="2" t="s">
        <v>8317</v>
      </c>
      <c r="F10078" s="2">
        <v>27111500</v>
      </c>
      <c r="G10078" s="2" t="s">
        <v>496</v>
      </c>
      <c r="H10078" s="2">
        <v>1</v>
      </c>
      <c r="I10078" s="2">
        <v>4</v>
      </c>
      <c r="J10078" s="2">
        <v>16</v>
      </c>
      <c r="K10078" s="2">
        <v>7</v>
      </c>
      <c r="L10078" s="3">
        <v>833672</v>
      </c>
      <c r="M10078" s="2" t="s">
        <v>0</v>
      </c>
      <c r="N10078" s="4" t="s">
        <v>21</v>
      </c>
    </row>
    <row r="10079" spans="1:14" x14ac:dyDescent="0.25">
      <c r="A10079" s="1" t="s">
        <v>364</v>
      </c>
      <c r="B10079" s="2" t="s">
        <v>113</v>
      </c>
      <c r="C10079" s="2" t="s">
        <v>113</v>
      </c>
      <c r="D10079" s="2" t="s">
        <v>114</v>
      </c>
      <c r="E10079" s="2" t="s">
        <v>8318</v>
      </c>
      <c r="F10079" s="2">
        <v>27111500</v>
      </c>
      <c r="G10079" s="2" t="s">
        <v>496</v>
      </c>
      <c r="H10079" s="2">
        <v>1</v>
      </c>
      <c r="I10079" s="2">
        <v>4</v>
      </c>
      <c r="J10079" s="2">
        <v>16</v>
      </c>
      <c r="K10079" s="2">
        <v>2</v>
      </c>
      <c r="L10079" s="3">
        <v>120000</v>
      </c>
      <c r="M10079" s="2" t="s">
        <v>0</v>
      </c>
      <c r="N10079" s="4" t="s">
        <v>21</v>
      </c>
    </row>
    <row r="10080" spans="1:14" x14ac:dyDescent="0.25">
      <c r="A10080" s="1" t="s">
        <v>364</v>
      </c>
      <c r="B10080" s="2" t="s">
        <v>113</v>
      </c>
      <c r="C10080" s="2" t="s">
        <v>113</v>
      </c>
      <c r="D10080" s="2" t="s">
        <v>114</v>
      </c>
      <c r="E10080" s="2" t="s">
        <v>8319</v>
      </c>
      <c r="F10080" s="2">
        <v>27111500</v>
      </c>
      <c r="G10080" s="2" t="s">
        <v>496</v>
      </c>
      <c r="H10080" s="2">
        <v>1</v>
      </c>
      <c r="I10080" s="2">
        <v>4</v>
      </c>
      <c r="J10080" s="2">
        <v>16</v>
      </c>
      <c r="K10080" s="2">
        <v>2</v>
      </c>
      <c r="L10080" s="3">
        <v>80000</v>
      </c>
      <c r="M10080" s="2" t="s">
        <v>0</v>
      </c>
      <c r="N10080" s="4" t="s">
        <v>21</v>
      </c>
    </row>
    <row r="10081" spans="1:14" x14ac:dyDescent="0.25">
      <c r="A10081" s="1" t="s">
        <v>364</v>
      </c>
      <c r="B10081" s="2" t="s">
        <v>113</v>
      </c>
      <c r="C10081" s="2" t="s">
        <v>113</v>
      </c>
      <c r="D10081" s="2" t="s">
        <v>114</v>
      </c>
      <c r="E10081" s="2" t="s">
        <v>8320</v>
      </c>
      <c r="F10081" s="2">
        <v>27111500</v>
      </c>
      <c r="G10081" s="2" t="s">
        <v>496</v>
      </c>
      <c r="H10081" s="2">
        <v>1</v>
      </c>
      <c r="I10081" s="2">
        <v>4</v>
      </c>
      <c r="J10081" s="2">
        <v>16</v>
      </c>
      <c r="K10081" s="2">
        <v>2</v>
      </c>
      <c r="L10081" s="3">
        <v>120000</v>
      </c>
      <c r="M10081" s="2" t="s">
        <v>0</v>
      </c>
      <c r="N10081" s="4" t="s">
        <v>21</v>
      </c>
    </row>
    <row r="10082" spans="1:14" x14ac:dyDescent="0.25">
      <c r="A10082" s="1" t="s">
        <v>364</v>
      </c>
      <c r="B10082" s="2" t="s">
        <v>113</v>
      </c>
      <c r="C10082" s="2" t="s">
        <v>113</v>
      </c>
      <c r="D10082" s="2" t="s">
        <v>114</v>
      </c>
      <c r="E10082" s="2" t="s">
        <v>8321</v>
      </c>
      <c r="F10082" s="2">
        <v>27111500</v>
      </c>
      <c r="G10082" s="2" t="s">
        <v>496</v>
      </c>
      <c r="H10082" s="2">
        <v>1</v>
      </c>
      <c r="I10082" s="2">
        <v>4</v>
      </c>
      <c r="J10082" s="2">
        <v>16</v>
      </c>
      <c r="K10082" s="2">
        <v>2</v>
      </c>
      <c r="L10082" s="3">
        <v>120000</v>
      </c>
      <c r="M10082" s="2" t="s">
        <v>0</v>
      </c>
      <c r="N10082" s="4" t="s">
        <v>21</v>
      </c>
    </row>
    <row r="10083" spans="1:14" x14ac:dyDescent="0.25">
      <c r="A10083" s="1" t="s">
        <v>364</v>
      </c>
      <c r="B10083" s="2" t="s">
        <v>113</v>
      </c>
      <c r="C10083" s="2" t="s">
        <v>113</v>
      </c>
      <c r="D10083" s="2" t="s">
        <v>114</v>
      </c>
      <c r="E10083" s="2" t="s">
        <v>8322</v>
      </c>
      <c r="F10083" s="2">
        <v>27111500</v>
      </c>
      <c r="G10083" s="2" t="s">
        <v>496</v>
      </c>
      <c r="H10083" s="2">
        <v>1</v>
      </c>
      <c r="I10083" s="2">
        <v>4</v>
      </c>
      <c r="J10083" s="2">
        <v>16</v>
      </c>
      <c r="K10083" s="2">
        <v>3</v>
      </c>
      <c r="L10083" s="3">
        <v>210000</v>
      </c>
      <c r="M10083" s="2" t="s">
        <v>0</v>
      </c>
      <c r="N10083" s="4" t="s">
        <v>21</v>
      </c>
    </row>
    <row r="10084" spans="1:14" x14ac:dyDescent="0.25">
      <c r="A10084" s="1" t="s">
        <v>364</v>
      </c>
      <c r="B10084" s="2" t="s">
        <v>103</v>
      </c>
      <c r="C10084" s="2" t="s">
        <v>104</v>
      </c>
      <c r="D10084" s="2" t="s">
        <v>105</v>
      </c>
      <c r="E10084" s="2" t="s">
        <v>8323</v>
      </c>
      <c r="F10084" s="2">
        <v>31211900</v>
      </c>
      <c r="G10084" s="2" t="s">
        <v>496</v>
      </c>
      <c r="H10084" s="2">
        <v>1</v>
      </c>
      <c r="I10084" s="2">
        <v>4</v>
      </c>
      <c r="J10084" s="2">
        <v>16</v>
      </c>
      <c r="K10084" s="2">
        <v>15</v>
      </c>
      <c r="L10084" s="3">
        <v>99225</v>
      </c>
      <c r="M10084" s="2" t="s">
        <v>0</v>
      </c>
      <c r="N10084" s="4" t="s">
        <v>21</v>
      </c>
    </row>
    <row r="10085" spans="1:14" x14ac:dyDescent="0.25">
      <c r="A10085" s="1" t="s">
        <v>364</v>
      </c>
      <c r="B10085" s="2" t="s">
        <v>103</v>
      </c>
      <c r="C10085" s="2" t="s">
        <v>104</v>
      </c>
      <c r="D10085" s="2" t="s">
        <v>105</v>
      </c>
      <c r="E10085" s="2" t="s">
        <v>8324</v>
      </c>
      <c r="F10085" s="2">
        <v>31211900</v>
      </c>
      <c r="G10085" s="2" t="s">
        <v>496</v>
      </c>
      <c r="H10085" s="2">
        <v>1</v>
      </c>
      <c r="I10085" s="2">
        <v>4</v>
      </c>
      <c r="J10085" s="2">
        <v>16</v>
      </c>
      <c r="K10085" s="2">
        <v>11</v>
      </c>
      <c r="L10085" s="3">
        <v>84898</v>
      </c>
      <c r="M10085" s="2" t="s">
        <v>0</v>
      </c>
      <c r="N10085" s="4" t="s">
        <v>21</v>
      </c>
    </row>
    <row r="10086" spans="1:14" x14ac:dyDescent="0.25">
      <c r="A10086" s="1" t="s">
        <v>364</v>
      </c>
      <c r="B10086" s="2" t="s">
        <v>103</v>
      </c>
      <c r="C10086" s="2" t="s">
        <v>104</v>
      </c>
      <c r="D10086" s="2" t="s">
        <v>105</v>
      </c>
      <c r="E10086" s="2" t="s">
        <v>8325</v>
      </c>
      <c r="F10086" s="2">
        <v>31211900</v>
      </c>
      <c r="G10086" s="2" t="s">
        <v>496</v>
      </c>
      <c r="H10086" s="2">
        <v>1</v>
      </c>
      <c r="I10086" s="2">
        <v>4</v>
      </c>
      <c r="J10086" s="2">
        <v>16</v>
      </c>
      <c r="K10086" s="2">
        <v>10</v>
      </c>
      <c r="L10086" s="3">
        <v>75142.299999999988</v>
      </c>
      <c r="M10086" s="2" t="s">
        <v>0</v>
      </c>
      <c r="N10086" s="4" t="s">
        <v>21</v>
      </c>
    </row>
    <row r="10087" spans="1:14" x14ac:dyDescent="0.25">
      <c r="A10087" s="1" t="s">
        <v>364</v>
      </c>
      <c r="B10087" s="2" t="s">
        <v>1851</v>
      </c>
      <c r="C10087" s="2" t="s">
        <v>1891</v>
      </c>
      <c r="D10087" s="2" t="s">
        <v>17945</v>
      </c>
      <c r="E10087" s="2" t="s">
        <v>8326</v>
      </c>
      <c r="F10087" s="2">
        <v>30111601</v>
      </c>
      <c r="G10087" s="2" t="s">
        <v>496</v>
      </c>
      <c r="H10087" s="2">
        <v>1</v>
      </c>
      <c r="I10087" s="2">
        <v>4</v>
      </c>
      <c r="J10087" s="2">
        <v>16</v>
      </c>
      <c r="K10087" s="2">
        <v>8</v>
      </c>
      <c r="L10087" s="3">
        <v>403990.72</v>
      </c>
      <c r="M10087" s="2" t="s">
        <v>0</v>
      </c>
      <c r="N10087" s="4" t="s">
        <v>21</v>
      </c>
    </row>
    <row r="10088" spans="1:14" x14ac:dyDescent="0.25">
      <c r="A10088" s="1" t="s">
        <v>364</v>
      </c>
      <c r="B10088" s="2" t="s">
        <v>113</v>
      </c>
      <c r="C10088" s="2" t="s">
        <v>113</v>
      </c>
      <c r="D10088" s="2" t="s">
        <v>114</v>
      </c>
      <c r="E10088" s="2" t="s">
        <v>8327</v>
      </c>
      <c r="F10088" s="2">
        <v>39121903</v>
      </c>
      <c r="G10088" s="2" t="s">
        <v>496</v>
      </c>
      <c r="H10088" s="2">
        <v>1</v>
      </c>
      <c r="I10088" s="2">
        <v>4</v>
      </c>
      <c r="J10088" s="2">
        <v>16</v>
      </c>
      <c r="K10088" s="2">
        <v>8</v>
      </c>
      <c r="L10088" s="3">
        <v>520000</v>
      </c>
      <c r="M10088" s="2" t="s">
        <v>0</v>
      </c>
      <c r="N10088" s="4" t="s">
        <v>21</v>
      </c>
    </row>
    <row r="10089" spans="1:14" x14ac:dyDescent="0.25">
      <c r="A10089" s="1" t="s">
        <v>364</v>
      </c>
      <c r="B10089" s="2" t="s">
        <v>113</v>
      </c>
      <c r="C10089" s="2" t="s">
        <v>113</v>
      </c>
      <c r="D10089" s="2" t="s">
        <v>114</v>
      </c>
      <c r="E10089" s="2" t="s">
        <v>8328</v>
      </c>
      <c r="F10089" s="2">
        <v>39121903</v>
      </c>
      <c r="G10089" s="2" t="s">
        <v>496</v>
      </c>
      <c r="H10089" s="2">
        <v>1</v>
      </c>
      <c r="I10089" s="2">
        <v>4</v>
      </c>
      <c r="J10089" s="2">
        <v>16</v>
      </c>
      <c r="K10089" s="2">
        <v>8</v>
      </c>
      <c r="L10089" s="3">
        <v>520000</v>
      </c>
      <c r="M10089" s="2" t="s">
        <v>0</v>
      </c>
      <c r="N10089" s="4" t="s">
        <v>21</v>
      </c>
    </row>
    <row r="10090" spans="1:14" x14ac:dyDescent="0.25">
      <c r="A10090" s="1" t="s">
        <v>364</v>
      </c>
      <c r="B10090" s="2" t="s">
        <v>113</v>
      </c>
      <c r="C10090" s="2" t="s">
        <v>113</v>
      </c>
      <c r="D10090" s="2" t="s">
        <v>114</v>
      </c>
      <c r="E10090" s="2" t="s">
        <v>8329</v>
      </c>
      <c r="F10090" s="2">
        <v>39121903</v>
      </c>
      <c r="G10090" s="2" t="s">
        <v>496</v>
      </c>
      <c r="H10090" s="2">
        <v>1</v>
      </c>
      <c r="I10090" s="2">
        <v>4</v>
      </c>
      <c r="J10090" s="2">
        <v>16</v>
      </c>
      <c r="K10090" s="2">
        <v>8</v>
      </c>
      <c r="L10090" s="3">
        <v>640000</v>
      </c>
      <c r="M10090" s="2" t="s">
        <v>0</v>
      </c>
      <c r="N10090" s="4" t="s">
        <v>21</v>
      </c>
    </row>
    <row r="10091" spans="1:14" x14ac:dyDescent="0.25">
      <c r="A10091" s="1" t="s">
        <v>364</v>
      </c>
      <c r="B10091" s="2" t="s">
        <v>1851</v>
      </c>
      <c r="C10091" s="2" t="s">
        <v>1883</v>
      </c>
      <c r="D10091" s="2" t="s">
        <v>17944</v>
      </c>
      <c r="E10091" s="2" t="s">
        <v>18620</v>
      </c>
      <c r="F10091" s="2">
        <v>30111600</v>
      </c>
      <c r="G10091" s="2" t="s">
        <v>496</v>
      </c>
      <c r="H10091" s="2">
        <v>1</v>
      </c>
      <c r="I10091" s="2">
        <v>4</v>
      </c>
      <c r="J10091" s="2">
        <v>16</v>
      </c>
      <c r="K10091" s="2">
        <v>3</v>
      </c>
      <c r="L10091" s="3">
        <v>187496.40000000002</v>
      </c>
      <c r="M10091" s="2" t="s">
        <v>0</v>
      </c>
      <c r="N10091" s="4" t="s">
        <v>21</v>
      </c>
    </row>
    <row r="10092" spans="1:14" x14ac:dyDescent="0.25">
      <c r="A10092" s="1" t="s">
        <v>364</v>
      </c>
      <c r="B10092" s="2" t="s">
        <v>181</v>
      </c>
      <c r="C10092" s="2" t="s">
        <v>2889</v>
      </c>
      <c r="D10092" s="2" t="s">
        <v>17981</v>
      </c>
      <c r="E10092" s="2" t="s">
        <v>8330</v>
      </c>
      <c r="F10092" s="2">
        <v>70111706</v>
      </c>
      <c r="G10092" s="2" t="s">
        <v>496</v>
      </c>
      <c r="H10092" s="2">
        <v>1</v>
      </c>
      <c r="I10092" s="2">
        <v>12</v>
      </c>
      <c r="J10092" s="2">
        <v>10</v>
      </c>
      <c r="K10092" s="2">
        <v>1</v>
      </c>
      <c r="L10092" s="3">
        <v>24000000</v>
      </c>
      <c r="M10092" s="2" t="s">
        <v>20</v>
      </c>
      <c r="N10092" s="4" t="s">
        <v>17385</v>
      </c>
    </row>
    <row r="10093" spans="1:14" x14ac:dyDescent="0.25">
      <c r="A10093" s="1" t="s">
        <v>364</v>
      </c>
      <c r="B10093" s="2" t="s">
        <v>1851</v>
      </c>
      <c r="C10093" s="2" t="s">
        <v>1867</v>
      </c>
      <c r="D10093" s="2" t="s">
        <v>17942</v>
      </c>
      <c r="E10093" s="2" t="s">
        <v>8331</v>
      </c>
      <c r="F10093" s="2">
        <v>30131700</v>
      </c>
      <c r="G10093" s="2" t="s">
        <v>496</v>
      </c>
      <c r="H10093" s="2">
        <v>1</v>
      </c>
      <c r="I10093" s="2">
        <v>4</v>
      </c>
      <c r="J10093" s="2">
        <v>10</v>
      </c>
      <c r="K10093" s="2">
        <v>15</v>
      </c>
      <c r="L10093" s="3">
        <v>502125</v>
      </c>
      <c r="M10093" s="2" t="s">
        <v>17390</v>
      </c>
      <c r="N10093" s="4" t="s">
        <v>21</v>
      </c>
    </row>
    <row r="10094" spans="1:14" x14ac:dyDescent="0.25">
      <c r="A10094" s="1" t="s">
        <v>364</v>
      </c>
      <c r="B10094" s="2" t="s">
        <v>86</v>
      </c>
      <c r="C10094" s="2" t="s">
        <v>90</v>
      </c>
      <c r="D10094" s="2" t="s">
        <v>91</v>
      </c>
      <c r="E10094" s="2" t="s">
        <v>8332</v>
      </c>
      <c r="F10094" s="2">
        <v>31162314</v>
      </c>
      <c r="G10094" s="2" t="s">
        <v>496</v>
      </c>
      <c r="H10094" s="2">
        <v>1</v>
      </c>
      <c r="I10094" s="2">
        <v>4</v>
      </c>
      <c r="J10094" s="2">
        <v>10</v>
      </c>
      <c r="K10094" s="2">
        <v>3</v>
      </c>
      <c r="L10094" s="3">
        <v>21774</v>
      </c>
      <c r="M10094" s="2" t="s">
        <v>0</v>
      </c>
      <c r="N10094" s="4" t="s">
        <v>21</v>
      </c>
    </row>
    <row r="10095" spans="1:14" x14ac:dyDescent="0.25">
      <c r="A10095" s="1" t="s">
        <v>364</v>
      </c>
      <c r="B10095" s="2" t="s">
        <v>113</v>
      </c>
      <c r="C10095" s="2" t="s">
        <v>113</v>
      </c>
      <c r="D10095" s="2" t="s">
        <v>114</v>
      </c>
      <c r="E10095" s="2" t="s">
        <v>8333</v>
      </c>
      <c r="F10095" s="2">
        <v>27112700</v>
      </c>
      <c r="G10095" s="2" t="s">
        <v>496</v>
      </c>
      <c r="H10095" s="2">
        <v>1</v>
      </c>
      <c r="I10095" s="2">
        <v>4</v>
      </c>
      <c r="J10095" s="2">
        <v>10</v>
      </c>
      <c r="K10095" s="2">
        <v>3</v>
      </c>
      <c r="L10095" s="3">
        <v>115764</v>
      </c>
      <c r="M10095" s="2" t="s">
        <v>0</v>
      </c>
      <c r="N10095" s="4" t="s">
        <v>21</v>
      </c>
    </row>
    <row r="10096" spans="1:14" x14ac:dyDescent="0.25">
      <c r="A10096" s="1" t="s">
        <v>364</v>
      </c>
      <c r="B10096" s="2" t="s">
        <v>113</v>
      </c>
      <c r="C10096" s="2" t="s">
        <v>113</v>
      </c>
      <c r="D10096" s="2" t="s">
        <v>114</v>
      </c>
      <c r="E10096" s="2" t="s">
        <v>8334</v>
      </c>
      <c r="F10096" s="2">
        <v>27112700</v>
      </c>
      <c r="G10096" s="2" t="s">
        <v>496</v>
      </c>
      <c r="H10096" s="2">
        <v>1</v>
      </c>
      <c r="I10096" s="2">
        <v>4</v>
      </c>
      <c r="J10096" s="2">
        <v>10</v>
      </c>
      <c r="K10096" s="2">
        <v>8</v>
      </c>
      <c r="L10096" s="3">
        <v>57328</v>
      </c>
      <c r="M10096" s="2" t="s">
        <v>0</v>
      </c>
      <c r="N10096" s="4" t="s">
        <v>21</v>
      </c>
    </row>
    <row r="10097" spans="1:14" x14ac:dyDescent="0.25">
      <c r="A10097" s="1" t="s">
        <v>364</v>
      </c>
      <c r="B10097" s="2" t="s">
        <v>113</v>
      </c>
      <c r="C10097" s="2" t="s">
        <v>113</v>
      </c>
      <c r="D10097" s="2" t="s">
        <v>114</v>
      </c>
      <c r="E10097" s="2" t="s">
        <v>8335</v>
      </c>
      <c r="F10097" s="2">
        <v>27112700</v>
      </c>
      <c r="G10097" s="2" t="s">
        <v>496</v>
      </c>
      <c r="H10097" s="2">
        <v>1</v>
      </c>
      <c r="I10097" s="2">
        <v>4</v>
      </c>
      <c r="J10097" s="2">
        <v>10</v>
      </c>
      <c r="K10097" s="2">
        <v>8</v>
      </c>
      <c r="L10097" s="3">
        <v>396904</v>
      </c>
      <c r="M10097" s="2" t="s">
        <v>0</v>
      </c>
      <c r="N10097" s="4" t="s">
        <v>21</v>
      </c>
    </row>
    <row r="10098" spans="1:14" x14ac:dyDescent="0.25">
      <c r="A10098" s="1" t="s">
        <v>364</v>
      </c>
      <c r="B10098" s="2" t="s">
        <v>86</v>
      </c>
      <c r="C10098" s="2" t="s">
        <v>93</v>
      </c>
      <c r="D10098" s="2" t="s">
        <v>94</v>
      </c>
      <c r="E10098" s="2" t="s">
        <v>8336</v>
      </c>
      <c r="F10098" s="2">
        <v>30181508</v>
      </c>
      <c r="G10098" s="2" t="s">
        <v>496</v>
      </c>
      <c r="H10098" s="2">
        <v>1</v>
      </c>
      <c r="I10098" s="2">
        <v>4</v>
      </c>
      <c r="J10098" s="2">
        <v>10</v>
      </c>
      <c r="K10098" s="2">
        <v>8</v>
      </c>
      <c r="L10098" s="3">
        <v>1940400</v>
      </c>
      <c r="M10098" s="2" t="s">
        <v>17390</v>
      </c>
      <c r="N10098" s="4" t="s">
        <v>21</v>
      </c>
    </row>
    <row r="10099" spans="1:14" x14ac:dyDescent="0.25">
      <c r="A10099" s="1" t="s">
        <v>364</v>
      </c>
      <c r="B10099" s="2" t="s">
        <v>1851</v>
      </c>
      <c r="C10099" s="2" t="s">
        <v>1852</v>
      </c>
      <c r="D10099" s="2" t="s">
        <v>17941</v>
      </c>
      <c r="E10099" s="2" t="s">
        <v>8337</v>
      </c>
      <c r="F10099" s="2">
        <v>30181508</v>
      </c>
      <c r="G10099" s="2" t="s">
        <v>496</v>
      </c>
      <c r="H10099" s="2">
        <v>1</v>
      </c>
      <c r="I10099" s="2">
        <v>4</v>
      </c>
      <c r="J10099" s="2">
        <v>10</v>
      </c>
      <c r="K10099" s="2">
        <v>8</v>
      </c>
      <c r="L10099" s="3">
        <v>5104100.1900000004</v>
      </c>
      <c r="M10099" s="2" t="s">
        <v>17390</v>
      </c>
      <c r="N10099" s="4" t="s">
        <v>21</v>
      </c>
    </row>
    <row r="10100" spans="1:14" x14ac:dyDescent="0.25">
      <c r="A10100" s="1" t="s">
        <v>364</v>
      </c>
      <c r="B10100" s="2" t="s">
        <v>113</v>
      </c>
      <c r="C10100" s="2" t="s">
        <v>113</v>
      </c>
      <c r="D10100" s="2" t="s">
        <v>114</v>
      </c>
      <c r="E10100" s="2" t="s">
        <v>8338</v>
      </c>
      <c r="F10100" s="2">
        <v>23271800</v>
      </c>
      <c r="G10100" s="2" t="s">
        <v>496</v>
      </c>
      <c r="H10100" s="2">
        <v>1</v>
      </c>
      <c r="I10100" s="2">
        <v>4</v>
      </c>
      <c r="J10100" s="2">
        <v>10</v>
      </c>
      <c r="K10100" s="2">
        <v>20</v>
      </c>
      <c r="L10100" s="3">
        <v>396900</v>
      </c>
      <c r="M10100" s="2" t="s">
        <v>0</v>
      </c>
      <c r="N10100" s="4" t="s">
        <v>21</v>
      </c>
    </row>
    <row r="10101" spans="1:14" x14ac:dyDescent="0.25">
      <c r="A10101" s="1" t="s">
        <v>364</v>
      </c>
      <c r="B10101" s="2" t="s">
        <v>1851</v>
      </c>
      <c r="C10101" s="2" t="s">
        <v>1895</v>
      </c>
      <c r="D10101" s="2" t="s">
        <v>17946</v>
      </c>
      <c r="E10101" s="2" t="s">
        <v>8339</v>
      </c>
      <c r="F10101" s="2">
        <v>12164900</v>
      </c>
      <c r="G10101" s="2" t="s">
        <v>496</v>
      </c>
      <c r="H10101" s="2">
        <v>1</v>
      </c>
      <c r="I10101" s="2">
        <v>4</v>
      </c>
      <c r="J10101" s="2">
        <v>10</v>
      </c>
      <c r="K10101" s="2">
        <v>10</v>
      </c>
      <c r="L10101" s="3">
        <v>3821806.0999999996</v>
      </c>
      <c r="M10101" s="2" t="s">
        <v>0</v>
      </c>
      <c r="N10101" s="4" t="s">
        <v>21</v>
      </c>
    </row>
    <row r="10102" spans="1:14" x14ac:dyDescent="0.25">
      <c r="A10102" s="1" t="s">
        <v>364</v>
      </c>
      <c r="B10102" s="2" t="s">
        <v>103</v>
      </c>
      <c r="C10102" s="2" t="s">
        <v>104</v>
      </c>
      <c r="D10102" s="2" t="s">
        <v>105</v>
      </c>
      <c r="E10102" s="2" t="s">
        <v>8340</v>
      </c>
      <c r="F10102" s="2">
        <v>47131600</v>
      </c>
      <c r="G10102" s="2" t="s">
        <v>490</v>
      </c>
      <c r="H10102" s="2">
        <v>1</v>
      </c>
      <c r="I10102" s="2">
        <v>2</v>
      </c>
      <c r="J10102" s="2">
        <v>10</v>
      </c>
      <c r="K10102" s="2">
        <v>80</v>
      </c>
      <c r="L10102" s="3">
        <v>312000</v>
      </c>
      <c r="M10102" s="2" t="s">
        <v>0</v>
      </c>
      <c r="N10102" s="4" t="s">
        <v>21</v>
      </c>
    </row>
    <row r="10103" spans="1:14" x14ac:dyDescent="0.25">
      <c r="A10103" s="1" t="s">
        <v>364</v>
      </c>
      <c r="B10103" s="2" t="s">
        <v>76</v>
      </c>
      <c r="C10103" s="2" t="s">
        <v>77</v>
      </c>
      <c r="D10103" s="2" t="s">
        <v>78</v>
      </c>
      <c r="E10103" s="2" t="s">
        <v>8341</v>
      </c>
      <c r="F10103" s="2">
        <v>31211500</v>
      </c>
      <c r="G10103" s="2" t="s">
        <v>496</v>
      </c>
      <c r="H10103" s="2">
        <v>1</v>
      </c>
      <c r="I10103" s="2">
        <v>4</v>
      </c>
      <c r="J10103" s="2">
        <v>10</v>
      </c>
      <c r="K10103" s="2">
        <v>20</v>
      </c>
      <c r="L10103" s="3">
        <v>1323000</v>
      </c>
      <c r="M10103" s="2" t="s">
        <v>17383</v>
      </c>
      <c r="N10103" s="4" t="s">
        <v>21</v>
      </c>
    </row>
    <row r="10104" spans="1:14" x14ac:dyDescent="0.25">
      <c r="A10104" s="1" t="s">
        <v>364</v>
      </c>
      <c r="B10104" s="2" t="s">
        <v>113</v>
      </c>
      <c r="C10104" s="2" t="s">
        <v>113</v>
      </c>
      <c r="D10104" s="2" t="s">
        <v>114</v>
      </c>
      <c r="E10104" s="2" t="s">
        <v>8342</v>
      </c>
      <c r="F10104" s="2">
        <v>27111900</v>
      </c>
      <c r="G10104" s="2" t="s">
        <v>496</v>
      </c>
      <c r="H10104" s="2">
        <v>1</v>
      </c>
      <c r="I10104" s="2">
        <v>4</v>
      </c>
      <c r="J10104" s="2">
        <v>10</v>
      </c>
      <c r="K10104" s="2">
        <v>2</v>
      </c>
      <c r="L10104" s="3">
        <v>26460</v>
      </c>
      <c r="M10104" s="2" t="s">
        <v>0</v>
      </c>
      <c r="N10104" s="4" t="s">
        <v>21</v>
      </c>
    </row>
    <row r="10105" spans="1:14" x14ac:dyDescent="0.25">
      <c r="A10105" s="1" t="s">
        <v>364</v>
      </c>
      <c r="B10105" s="2" t="s">
        <v>113</v>
      </c>
      <c r="C10105" s="2" t="s">
        <v>113</v>
      </c>
      <c r="D10105" s="2" t="s">
        <v>114</v>
      </c>
      <c r="E10105" s="2" t="s">
        <v>8343</v>
      </c>
      <c r="F10105" s="2">
        <v>27111900</v>
      </c>
      <c r="G10105" s="2" t="s">
        <v>496</v>
      </c>
      <c r="H10105" s="2">
        <v>1</v>
      </c>
      <c r="I10105" s="2">
        <v>4</v>
      </c>
      <c r="J10105" s="2">
        <v>10</v>
      </c>
      <c r="K10105" s="2">
        <v>2</v>
      </c>
      <c r="L10105" s="3">
        <v>33076</v>
      </c>
      <c r="M10105" s="2" t="s">
        <v>0</v>
      </c>
      <c r="N10105" s="4" t="s">
        <v>21</v>
      </c>
    </row>
    <row r="10106" spans="1:14" x14ac:dyDescent="0.25">
      <c r="A10106" s="1" t="s">
        <v>364</v>
      </c>
      <c r="B10106" s="2" t="s">
        <v>113</v>
      </c>
      <c r="C10106" s="2" t="s">
        <v>113</v>
      </c>
      <c r="D10106" s="2" t="s">
        <v>114</v>
      </c>
      <c r="E10106" s="2" t="s">
        <v>8344</v>
      </c>
      <c r="F10106" s="2">
        <v>27111900</v>
      </c>
      <c r="G10106" s="2" t="s">
        <v>496</v>
      </c>
      <c r="H10106" s="2">
        <v>1</v>
      </c>
      <c r="I10106" s="2">
        <v>4</v>
      </c>
      <c r="J10106" s="2">
        <v>10</v>
      </c>
      <c r="K10106" s="2">
        <v>3</v>
      </c>
      <c r="L10106" s="3">
        <v>82689</v>
      </c>
      <c r="M10106" s="2" t="s">
        <v>0</v>
      </c>
      <c r="N10106" s="4" t="s">
        <v>21</v>
      </c>
    </row>
    <row r="10107" spans="1:14" x14ac:dyDescent="0.25">
      <c r="A10107" s="1" t="s">
        <v>364</v>
      </c>
      <c r="B10107" s="2" t="s">
        <v>76</v>
      </c>
      <c r="C10107" s="2" t="s">
        <v>77</v>
      </c>
      <c r="D10107" s="2" t="s">
        <v>78</v>
      </c>
      <c r="E10107" s="2" t="s">
        <v>8345</v>
      </c>
      <c r="F10107" s="2">
        <v>31211500</v>
      </c>
      <c r="G10107" s="2" t="s">
        <v>496</v>
      </c>
      <c r="H10107" s="2">
        <v>1</v>
      </c>
      <c r="I10107" s="2">
        <v>4</v>
      </c>
      <c r="J10107" s="2">
        <v>10</v>
      </c>
      <c r="K10107" s="2">
        <v>15</v>
      </c>
      <c r="L10107" s="3">
        <v>744195</v>
      </c>
      <c r="M10107" s="2" t="s">
        <v>0</v>
      </c>
      <c r="N10107" s="4" t="s">
        <v>21</v>
      </c>
    </row>
    <row r="10108" spans="1:14" x14ac:dyDescent="0.25">
      <c r="A10108" s="1" t="s">
        <v>364</v>
      </c>
      <c r="B10108" s="2" t="s">
        <v>76</v>
      </c>
      <c r="C10108" s="2" t="s">
        <v>77</v>
      </c>
      <c r="D10108" s="2" t="s">
        <v>78</v>
      </c>
      <c r="E10108" s="2" t="s">
        <v>8346</v>
      </c>
      <c r="F10108" s="2">
        <v>31211500</v>
      </c>
      <c r="G10108" s="2" t="s">
        <v>496</v>
      </c>
      <c r="H10108" s="2">
        <v>1</v>
      </c>
      <c r="I10108" s="2">
        <v>4</v>
      </c>
      <c r="J10108" s="2">
        <v>10</v>
      </c>
      <c r="K10108" s="2">
        <v>20</v>
      </c>
      <c r="L10108" s="3">
        <v>937120</v>
      </c>
      <c r="M10108" s="2" t="s">
        <v>0</v>
      </c>
      <c r="N10108" s="4" t="s">
        <v>21</v>
      </c>
    </row>
    <row r="10109" spans="1:14" x14ac:dyDescent="0.25">
      <c r="A10109" s="1" t="s">
        <v>364</v>
      </c>
      <c r="B10109" s="2" t="s">
        <v>3066</v>
      </c>
      <c r="C10109" s="2" t="s">
        <v>5884</v>
      </c>
      <c r="D10109" s="2" t="s">
        <v>18015</v>
      </c>
      <c r="E10109" s="2" t="s">
        <v>8347</v>
      </c>
      <c r="F10109" s="2">
        <v>77101504</v>
      </c>
      <c r="G10109" s="2" t="s">
        <v>496</v>
      </c>
      <c r="H10109" s="2">
        <v>2</v>
      </c>
      <c r="I10109" s="2">
        <v>4</v>
      </c>
      <c r="J10109" s="2">
        <v>10</v>
      </c>
      <c r="K10109" s="2">
        <v>1</v>
      </c>
      <c r="L10109" s="3">
        <v>1791783</v>
      </c>
      <c r="M10109" s="2" t="s">
        <v>20</v>
      </c>
      <c r="N10109" s="4" t="s">
        <v>17385</v>
      </c>
    </row>
    <row r="10110" spans="1:14" x14ac:dyDescent="0.25">
      <c r="A10110" s="1" t="s">
        <v>364</v>
      </c>
      <c r="B10110" s="2" t="s">
        <v>378</v>
      </c>
      <c r="C10110" s="2" t="s">
        <v>2425</v>
      </c>
      <c r="D10110" s="2" t="s">
        <v>17954</v>
      </c>
      <c r="E10110" s="2" t="s">
        <v>8348</v>
      </c>
      <c r="F10110" s="2">
        <v>39121700</v>
      </c>
      <c r="G10110" s="2" t="s">
        <v>490</v>
      </c>
      <c r="H10110" s="2">
        <v>3</v>
      </c>
      <c r="I10110" s="2">
        <v>6</v>
      </c>
      <c r="J10110" s="2">
        <v>10</v>
      </c>
      <c r="K10110" s="2">
        <v>1</v>
      </c>
      <c r="L10110" s="3">
        <v>319158</v>
      </c>
      <c r="M10110" s="2" t="s">
        <v>0</v>
      </c>
      <c r="N10110" s="4" t="s">
        <v>21</v>
      </c>
    </row>
    <row r="10111" spans="1:14" x14ac:dyDescent="0.25">
      <c r="A10111" s="1" t="s">
        <v>364</v>
      </c>
      <c r="B10111" s="2" t="s">
        <v>497</v>
      </c>
      <c r="C10111" s="2" t="s">
        <v>498</v>
      </c>
      <c r="D10111" s="2" t="s">
        <v>17879</v>
      </c>
      <c r="E10111" s="2" t="s">
        <v>8349</v>
      </c>
      <c r="F10111" s="2">
        <v>41111600</v>
      </c>
      <c r="G10111" s="2" t="s">
        <v>496</v>
      </c>
      <c r="H10111" s="2">
        <v>1</v>
      </c>
      <c r="I10111" s="2">
        <v>4</v>
      </c>
      <c r="J10111" s="2">
        <v>10</v>
      </c>
      <c r="K10111" s="2">
        <v>5</v>
      </c>
      <c r="L10111" s="3">
        <v>117072.2</v>
      </c>
      <c r="M10111" s="2" t="s">
        <v>0</v>
      </c>
      <c r="N10111" s="4" t="s">
        <v>21</v>
      </c>
    </row>
    <row r="10112" spans="1:14" x14ac:dyDescent="0.25">
      <c r="A10112" s="1" t="s">
        <v>364</v>
      </c>
      <c r="B10112" s="2" t="s">
        <v>76</v>
      </c>
      <c r="C10112" s="2" t="s">
        <v>77</v>
      </c>
      <c r="D10112" s="2" t="s">
        <v>78</v>
      </c>
      <c r="E10112" s="2" t="s">
        <v>8350</v>
      </c>
      <c r="F10112" s="2">
        <v>31211500</v>
      </c>
      <c r="G10112" s="2" t="s">
        <v>496</v>
      </c>
      <c r="H10112" s="2">
        <v>1</v>
      </c>
      <c r="I10112" s="2">
        <v>4</v>
      </c>
      <c r="J10112" s="2">
        <v>10</v>
      </c>
      <c r="K10112" s="2">
        <v>3</v>
      </c>
      <c r="L10112" s="3">
        <v>297675</v>
      </c>
      <c r="M10112" s="2" t="s">
        <v>0</v>
      </c>
      <c r="N10112" s="4" t="s">
        <v>21</v>
      </c>
    </row>
    <row r="10113" spans="1:14" x14ac:dyDescent="0.25">
      <c r="A10113" s="1" t="s">
        <v>364</v>
      </c>
      <c r="B10113" s="2" t="s">
        <v>76</v>
      </c>
      <c r="C10113" s="2" t="s">
        <v>77</v>
      </c>
      <c r="D10113" s="2" t="s">
        <v>78</v>
      </c>
      <c r="E10113" s="2" t="s">
        <v>8351</v>
      </c>
      <c r="F10113" s="2">
        <v>31211500</v>
      </c>
      <c r="G10113" s="2" t="s">
        <v>496</v>
      </c>
      <c r="H10113" s="2">
        <v>1</v>
      </c>
      <c r="I10113" s="2">
        <v>4</v>
      </c>
      <c r="J10113" s="2">
        <v>10</v>
      </c>
      <c r="K10113" s="2">
        <v>3</v>
      </c>
      <c r="L10113" s="3">
        <v>297675</v>
      </c>
      <c r="M10113" s="2" t="s">
        <v>0</v>
      </c>
      <c r="N10113" s="4" t="s">
        <v>21</v>
      </c>
    </row>
    <row r="10114" spans="1:14" x14ac:dyDescent="0.25">
      <c r="A10114" s="1" t="s">
        <v>364</v>
      </c>
      <c r="B10114" s="2" t="s">
        <v>189</v>
      </c>
      <c r="C10114" s="2" t="s">
        <v>2639</v>
      </c>
      <c r="D10114" s="2" t="s">
        <v>17963</v>
      </c>
      <c r="E10114" s="2" t="s">
        <v>8170</v>
      </c>
      <c r="F10114" s="2">
        <v>76121701</v>
      </c>
      <c r="G10114" s="2" t="s">
        <v>496</v>
      </c>
      <c r="H10114" s="2">
        <v>2</v>
      </c>
      <c r="I10114" s="2">
        <v>4</v>
      </c>
      <c r="J10114" s="2">
        <v>10</v>
      </c>
      <c r="K10114" s="2">
        <v>1</v>
      </c>
      <c r="L10114" s="3">
        <v>41394280</v>
      </c>
      <c r="M10114" s="2" t="s">
        <v>20</v>
      </c>
      <c r="N10114" s="4" t="s">
        <v>17385</v>
      </c>
    </row>
    <row r="10115" spans="1:14" x14ac:dyDescent="0.25">
      <c r="A10115" s="1" t="s">
        <v>364</v>
      </c>
      <c r="B10115" s="2" t="s">
        <v>189</v>
      </c>
      <c r="C10115" s="2" t="s">
        <v>2639</v>
      </c>
      <c r="D10115" s="2" t="s">
        <v>17963</v>
      </c>
      <c r="E10115" s="2" t="s">
        <v>8352</v>
      </c>
      <c r="F10115" s="2">
        <v>76121701</v>
      </c>
      <c r="G10115" s="2" t="s">
        <v>496</v>
      </c>
      <c r="H10115" s="2">
        <v>2</v>
      </c>
      <c r="I10115" s="2">
        <v>4</v>
      </c>
      <c r="J10115" s="2">
        <v>10</v>
      </c>
      <c r="K10115" s="2">
        <v>1</v>
      </c>
      <c r="L10115" s="3">
        <v>28226270</v>
      </c>
      <c r="M10115" s="2" t="s">
        <v>20</v>
      </c>
      <c r="N10115" s="4" t="s">
        <v>17385</v>
      </c>
    </row>
    <row r="10116" spans="1:14" x14ac:dyDescent="0.25">
      <c r="A10116" s="1" t="s">
        <v>364</v>
      </c>
      <c r="B10116" s="2" t="s">
        <v>1032</v>
      </c>
      <c r="C10116" s="2" t="s">
        <v>1032</v>
      </c>
      <c r="D10116" s="2" t="s">
        <v>17923</v>
      </c>
      <c r="E10116" s="2" t="s">
        <v>8353</v>
      </c>
      <c r="F10116" s="2">
        <v>11111500</v>
      </c>
      <c r="G10116" s="2" t="s">
        <v>496</v>
      </c>
      <c r="H10116" s="2">
        <v>1</v>
      </c>
      <c r="I10116" s="2">
        <v>4</v>
      </c>
      <c r="J10116" s="2">
        <v>10</v>
      </c>
      <c r="K10116" s="2">
        <v>10</v>
      </c>
      <c r="L10116" s="3">
        <v>1871570</v>
      </c>
      <c r="M10116" s="2" t="s">
        <v>0</v>
      </c>
      <c r="N10116" s="4" t="s">
        <v>21</v>
      </c>
    </row>
    <row r="10117" spans="1:14" x14ac:dyDescent="0.25">
      <c r="A10117" s="1" t="s">
        <v>364</v>
      </c>
      <c r="B10117" s="2" t="s">
        <v>113</v>
      </c>
      <c r="C10117" s="2" t="s">
        <v>113</v>
      </c>
      <c r="D10117" s="2" t="s">
        <v>114</v>
      </c>
      <c r="E10117" s="2" t="s">
        <v>8354</v>
      </c>
      <c r="F10117" s="2">
        <v>27112100</v>
      </c>
      <c r="G10117" s="2" t="s">
        <v>496</v>
      </c>
      <c r="H10117" s="2">
        <v>1</v>
      </c>
      <c r="I10117" s="2">
        <v>4</v>
      </c>
      <c r="J10117" s="2">
        <v>10</v>
      </c>
      <c r="K10117" s="2">
        <v>3</v>
      </c>
      <c r="L10117" s="3">
        <v>49281</v>
      </c>
      <c r="M10117" s="2" t="s">
        <v>0</v>
      </c>
      <c r="N10117" s="4" t="s">
        <v>21</v>
      </c>
    </row>
    <row r="10118" spans="1:14" x14ac:dyDescent="0.25">
      <c r="A10118" s="1" t="s">
        <v>364</v>
      </c>
      <c r="B10118" s="2" t="s">
        <v>113</v>
      </c>
      <c r="C10118" s="2" t="s">
        <v>113</v>
      </c>
      <c r="D10118" s="2" t="s">
        <v>114</v>
      </c>
      <c r="E10118" s="2" t="s">
        <v>8355</v>
      </c>
      <c r="F10118" s="2">
        <v>27111900</v>
      </c>
      <c r="G10118" s="2" t="s">
        <v>496</v>
      </c>
      <c r="H10118" s="2">
        <v>1</v>
      </c>
      <c r="I10118" s="2">
        <v>4</v>
      </c>
      <c r="J10118" s="2">
        <v>10</v>
      </c>
      <c r="K10118" s="2">
        <v>3</v>
      </c>
      <c r="L10118" s="3">
        <v>148839</v>
      </c>
      <c r="M10118" s="2" t="s">
        <v>0</v>
      </c>
      <c r="N10118" s="4" t="s">
        <v>21</v>
      </c>
    </row>
    <row r="10119" spans="1:14" x14ac:dyDescent="0.25">
      <c r="A10119" s="1" t="s">
        <v>364</v>
      </c>
      <c r="B10119" s="2" t="s">
        <v>1032</v>
      </c>
      <c r="C10119" s="2" t="s">
        <v>1032</v>
      </c>
      <c r="D10119" s="2" t="s">
        <v>17923</v>
      </c>
      <c r="E10119" s="2" t="s">
        <v>8356</v>
      </c>
      <c r="F10119" s="2">
        <v>11111600</v>
      </c>
      <c r="G10119" s="2" t="s">
        <v>496</v>
      </c>
      <c r="H10119" s="2">
        <v>1</v>
      </c>
      <c r="I10119" s="2">
        <v>4</v>
      </c>
      <c r="J10119" s="2">
        <v>10</v>
      </c>
      <c r="K10119" s="2">
        <v>10</v>
      </c>
      <c r="L10119" s="3">
        <v>2197889.6599999997</v>
      </c>
      <c r="M10119" s="2" t="s">
        <v>0</v>
      </c>
      <c r="N10119" s="4" t="s">
        <v>21</v>
      </c>
    </row>
    <row r="10120" spans="1:14" x14ac:dyDescent="0.25">
      <c r="A10120" s="1" t="s">
        <v>364</v>
      </c>
      <c r="B10120" s="2" t="s">
        <v>86</v>
      </c>
      <c r="C10120" s="2" t="s">
        <v>90</v>
      </c>
      <c r="D10120" s="2" t="s">
        <v>91</v>
      </c>
      <c r="E10120" s="2" t="s">
        <v>8357</v>
      </c>
      <c r="F10120" s="2">
        <v>30181800</v>
      </c>
      <c r="G10120" s="2" t="s">
        <v>496</v>
      </c>
      <c r="H10120" s="2">
        <v>1</v>
      </c>
      <c r="I10120" s="2">
        <v>4</v>
      </c>
      <c r="J10120" s="2">
        <v>10</v>
      </c>
      <c r="K10120" s="2">
        <v>9</v>
      </c>
      <c r="L10120" s="3">
        <v>942633</v>
      </c>
      <c r="M10120" s="2" t="s">
        <v>0</v>
      </c>
      <c r="N10120" s="4" t="s">
        <v>21</v>
      </c>
    </row>
    <row r="10121" spans="1:14" x14ac:dyDescent="0.25">
      <c r="A10121" s="1" t="s">
        <v>364</v>
      </c>
      <c r="B10121" s="2" t="s">
        <v>86</v>
      </c>
      <c r="C10121" s="2" t="s">
        <v>90</v>
      </c>
      <c r="D10121" s="2" t="s">
        <v>91</v>
      </c>
      <c r="E10121" s="2" t="s">
        <v>8358</v>
      </c>
      <c r="F10121" s="2">
        <v>30181800</v>
      </c>
      <c r="G10121" s="2" t="s">
        <v>496</v>
      </c>
      <c r="H10121" s="2">
        <v>1</v>
      </c>
      <c r="I10121" s="2">
        <v>4</v>
      </c>
      <c r="J10121" s="2">
        <v>10</v>
      </c>
      <c r="K10121" s="2">
        <v>8</v>
      </c>
      <c r="L10121" s="3">
        <v>573304</v>
      </c>
      <c r="M10121" s="2" t="s">
        <v>0</v>
      </c>
      <c r="N10121" s="4" t="s">
        <v>21</v>
      </c>
    </row>
    <row r="10122" spans="1:14" x14ac:dyDescent="0.25">
      <c r="A10122" s="1" t="s">
        <v>364</v>
      </c>
      <c r="B10122" s="2" t="s">
        <v>86</v>
      </c>
      <c r="C10122" s="2" t="s">
        <v>90</v>
      </c>
      <c r="D10122" s="2" t="s">
        <v>91</v>
      </c>
      <c r="E10122" s="2" t="s">
        <v>8359</v>
      </c>
      <c r="F10122" s="2">
        <v>30181800</v>
      </c>
      <c r="G10122" s="2" t="s">
        <v>496</v>
      </c>
      <c r="H10122" s="2">
        <v>1</v>
      </c>
      <c r="I10122" s="2">
        <v>4</v>
      </c>
      <c r="J10122" s="2">
        <v>10</v>
      </c>
      <c r="K10122" s="2">
        <v>4</v>
      </c>
      <c r="L10122" s="3">
        <v>3528000</v>
      </c>
      <c r="M10122" s="2" t="s">
        <v>0</v>
      </c>
      <c r="N10122" s="4" t="s">
        <v>21</v>
      </c>
    </row>
    <row r="10123" spans="1:14" x14ac:dyDescent="0.25">
      <c r="A10123" s="1" t="s">
        <v>364</v>
      </c>
      <c r="B10123" s="2" t="s">
        <v>86</v>
      </c>
      <c r="C10123" s="2" t="s">
        <v>90</v>
      </c>
      <c r="D10123" s="2" t="s">
        <v>91</v>
      </c>
      <c r="E10123" s="2" t="s">
        <v>8360</v>
      </c>
      <c r="F10123" s="2">
        <v>30181800</v>
      </c>
      <c r="G10123" s="2" t="s">
        <v>496</v>
      </c>
      <c r="H10123" s="2">
        <v>1</v>
      </c>
      <c r="I10123" s="2">
        <v>4</v>
      </c>
      <c r="J10123" s="2">
        <v>10</v>
      </c>
      <c r="K10123" s="2">
        <v>4</v>
      </c>
      <c r="L10123" s="3">
        <v>3528000</v>
      </c>
      <c r="M10123" s="2" t="s">
        <v>0</v>
      </c>
      <c r="N10123" s="4" t="s">
        <v>21</v>
      </c>
    </row>
    <row r="10124" spans="1:14" x14ac:dyDescent="0.25">
      <c r="A10124" s="1" t="s">
        <v>364</v>
      </c>
      <c r="B10124" s="2" t="s">
        <v>86</v>
      </c>
      <c r="C10124" s="2" t="s">
        <v>90</v>
      </c>
      <c r="D10124" s="2" t="s">
        <v>91</v>
      </c>
      <c r="E10124" s="2" t="s">
        <v>8361</v>
      </c>
      <c r="F10124" s="2">
        <v>30181800</v>
      </c>
      <c r="G10124" s="2" t="s">
        <v>496</v>
      </c>
      <c r="H10124" s="2">
        <v>1</v>
      </c>
      <c r="I10124" s="2">
        <v>4</v>
      </c>
      <c r="J10124" s="2">
        <v>10</v>
      </c>
      <c r="K10124" s="2">
        <v>8</v>
      </c>
      <c r="L10124" s="3">
        <v>308704</v>
      </c>
      <c r="M10124" s="2" t="s">
        <v>0</v>
      </c>
      <c r="N10124" s="4" t="s">
        <v>21</v>
      </c>
    </row>
    <row r="10125" spans="1:14" x14ac:dyDescent="0.25">
      <c r="A10125" s="1" t="s">
        <v>364</v>
      </c>
      <c r="B10125" s="2" t="s">
        <v>86</v>
      </c>
      <c r="C10125" s="2" t="s">
        <v>90</v>
      </c>
      <c r="D10125" s="2" t="s">
        <v>91</v>
      </c>
      <c r="E10125" s="2" t="s">
        <v>8362</v>
      </c>
      <c r="F10125" s="2">
        <v>30181800</v>
      </c>
      <c r="G10125" s="2" t="s">
        <v>496</v>
      </c>
      <c r="H10125" s="2">
        <v>1</v>
      </c>
      <c r="I10125" s="2">
        <v>4</v>
      </c>
      <c r="J10125" s="2">
        <v>10</v>
      </c>
      <c r="K10125" s="2">
        <v>10</v>
      </c>
      <c r="L10125" s="3">
        <v>3858578.1700000018</v>
      </c>
      <c r="M10125" s="2" t="s">
        <v>0</v>
      </c>
      <c r="N10125" s="4" t="s">
        <v>21</v>
      </c>
    </row>
    <row r="10126" spans="1:14" x14ac:dyDescent="0.25">
      <c r="A10126" s="1" t="s">
        <v>364</v>
      </c>
      <c r="B10126" s="2" t="s">
        <v>103</v>
      </c>
      <c r="C10126" s="2" t="s">
        <v>104</v>
      </c>
      <c r="D10126" s="2" t="s">
        <v>105</v>
      </c>
      <c r="E10126" s="2" t="s">
        <v>8363</v>
      </c>
      <c r="F10126" s="2">
        <v>46181500</v>
      </c>
      <c r="G10126" s="2" t="s">
        <v>496</v>
      </c>
      <c r="H10126" s="2">
        <v>1</v>
      </c>
      <c r="I10126" s="2">
        <v>4</v>
      </c>
      <c r="J10126" s="2">
        <v>10</v>
      </c>
      <c r="K10126" s="2">
        <v>20</v>
      </c>
      <c r="L10126" s="3">
        <v>264600</v>
      </c>
      <c r="M10126" s="2" t="s">
        <v>0</v>
      </c>
      <c r="N10126" s="4" t="s">
        <v>21</v>
      </c>
    </row>
    <row r="10127" spans="1:14" x14ac:dyDescent="0.25">
      <c r="A10127" s="1" t="s">
        <v>364</v>
      </c>
      <c r="B10127" s="2" t="s">
        <v>103</v>
      </c>
      <c r="C10127" s="2" t="s">
        <v>104</v>
      </c>
      <c r="D10127" s="2" t="s">
        <v>105</v>
      </c>
      <c r="E10127" s="2" t="s">
        <v>8364</v>
      </c>
      <c r="F10127" s="2">
        <v>46181500</v>
      </c>
      <c r="G10127" s="2" t="s">
        <v>496</v>
      </c>
      <c r="H10127" s="2">
        <v>1</v>
      </c>
      <c r="I10127" s="2">
        <v>4</v>
      </c>
      <c r="J10127" s="2">
        <v>10</v>
      </c>
      <c r="K10127" s="2">
        <v>15</v>
      </c>
      <c r="L10127" s="3">
        <v>248055</v>
      </c>
      <c r="M10127" s="2" t="s">
        <v>17386</v>
      </c>
      <c r="N10127" s="4" t="s">
        <v>21</v>
      </c>
    </row>
    <row r="10128" spans="1:14" x14ac:dyDescent="0.25">
      <c r="A10128" s="1" t="s">
        <v>364</v>
      </c>
      <c r="B10128" s="2" t="s">
        <v>103</v>
      </c>
      <c r="C10128" s="2" t="s">
        <v>104</v>
      </c>
      <c r="D10128" s="2" t="s">
        <v>105</v>
      </c>
      <c r="E10128" s="2" t="s">
        <v>8365</v>
      </c>
      <c r="F10128" s="2">
        <v>46181500</v>
      </c>
      <c r="G10128" s="2" t="s">
        <v>496</v>
      </c>
      <c r="H10128" s="2">
        <v>1</v>
      </c>
      <c r="I10128" s="2">
        <v>4</v>
      </c>
      <c r="J10128" s="2">
        <v>10</v>
      </c>
      <c r="K10128" s="2">
        <v>20</v>
      </c>
      <c r="L10128" s="3">
        <v>396900</v>
      </c>
      <c r="M10128" s="2" t="s">
        <v>0</v>
      </c>
      <c r="N10128" s="4" t="s">
        <v>21</v>
      </c>
    </row>
    <row r="10129" spans="1:14" x14ac:dyDescent="0.25">
      <c r="A10129" s="1" t="s">
        <v>364</v>
      </c>
      <c r="B10129" s="2" t="s">
        <v>103</v>
      </c>
      <c r="C10129" s="2" t="s">
        <v>104</v>
      </c>
      <c r="D10129" s="2" t="s">
        <v>105</v>
      </c>
      <c r="E10129" s="2" t="s">
        <v>8366</v>
      </c>
      <c r="F10129" s="2">
        <v>46181500</v>
      </c>
      <c r="G10129" s="2" t="s">
        <v>496</v>
      </c>
      <c r="H10129" s="2">
        <v>1</v>
      </c>
      <c r="I10129" s="2">
        <v>4</v>
      </c>
      <c r="J10129" s="2">
        <v>10</v>
      </c>
      <c r="K10129" s="2">
        <v>10</v>
      </c>
      <c r="L10129" s="3">
        <v>493915.78</v>
      </c>
      <c r="M10129" s="2" t="s">
        <v>0</v>
      </c>
      <c r="N10129" s="4" t="s">
        <v>21</v>
      </c>
    </row>
    <row r="10130" spans="1:14" x14ac:dyDescent="0.25">
      <c r="A10130" s="1" t="s">
        <v>364</v>
      </c>
      <c r="B10130" s="2" t="s">
        <v>103</v>
      </c>
      <c r="C10130" s="2" t="s">
        <v>104</v>
      </c>
      <c r="D10130" s="2" t="s">
        <v>105</v>
      </c>
      <c r="E10130" s="2" t="s">
        <v>8367</v>
      </c>
      <c r="F10130" s="2">
        <v>46181500</v>
      </c>
      <c r="G10130" s="2" t="s">
        <v>496</v>
      </c>
      <c r="H10130" s="2">
        <v>1</v>
      </c>
      <c r="I10130" s="2">
        <v>4</v>
      </c>
      <c r="J10130" s="2">
        <v>10</v>
      </c>
      <c r="K10130" s="2">
        <v>10</v>
      </c>
      <c r="L10130" s="3">
        <v>606380</v>
      </c>
      <c r="M10130" s="2" t="s">
        <v>0</v>
      </c>
      <c r="N10130" s="4" t="s">
        <v>21</v>
      </c>
    </row>
    <row r="10131" spans="1:14" x14ac:dyDescent="0.25">
      <c r="A10131" s="1" t="s">
        <v>364</v>
      </c>
      <c r="B10131" s="2" t="s">
        <v>103</v>
      </c>
      <c r="C10131" s="2" t="s">
        <v>104</v>
      </c>
      <c r="D10131" s="2" t="s">
        <v>105</v>
      </c>
      <c r="E10131" s="2" t="s">
        <v>8368</v>
      </c>
      <c r="F10131" s="2">
        <v>46181500</v>
      </c>
      <c r="G10131" s="2" t="s">
        <v>496</v>
      </c>
      <c r="H10131" s="2">
        <v>1</v>
      </c>
      <c r="I10131" s="2">
        <v>4</v>
      </c>
      <c r="J10131" s="2">
        <v>10</v>
      </c>
      <c r="K10131" s="2">
        <v>20</v>
      </c>
      <c r="L10131" s="3">
        <v>330740</v>
      </c>
      <c r="M10131" s="2" t="s">
        <v>0</v>
      </c>
      <c r="N10131" s="4" t="s">
        <v>21</v>
      </c>
    </row>
    <row r="10132" spans="1:14" x14ac:dyDescent="0.25">
      <c r="A10132" s="1" t="s">
        <v>364</v>
      </c>
      <c r="B10132" s="2" t="s">
        <v>103</v>
      </c>
      <c r="C10132" s="2" t="s">
        <v>104</v>
      </c>
      <c r="D10132" s="2" t="s">
        <v>105</v>
      </c>
      <c r="E10132" s="2" t="s">
        <v>8369</v>
      </c>
      <c r="F10132" s="2">
        <v>46181500</v>
      </c>
      <c r="G10132" s="2" t="s">
        <v>496</v>
      </c>
      <c r="H10132" s="2">
        <v>1</v>
      </c>
      <c r="I10132" s="2">
        <v>4</v>
      </c>
      <c r="J10132" s="2">
        <v>10</v>
      </c>
      <c r="K10132" s="2">
        <v>10</v>
      </c>
      <c r="L10132" s="3">
        <v>606380</v>
      </c>
      <c r="M10132" s="2" t="s">
        <v>0</v>
      </c>
      <c r="N10132" s="4" t="s">
        <v>21</v>
      </c>
    </row>
    <row r="10133" spans="1:14" x14ac:dyDescent="0.25">
      <c r="A10133" s="1" t="s">
        <v>364</v>
      </c>
      <c r="B10133" s="2" t="s">
        <v>86</v>
      </c>
      <c r="C10133" s="2" t="s">
        <v>87</v>
      </c>
      <c r="D10133" s="2" t="s">
        <v>88</v>
      </c>
      <c r="E10133" s="2" t="s">
        <v>8370</v>
      </c>
      <c r="F10133" s="2">
        <v>46181504</v>
      </c>
      <c r="G10133" s="2" t="s">
        <v>490</v>
      </c>
      <c r="H10133" s="2">
        <v>1</v>
      </c>
      <c r="I10133" s="2">
        <v>2</v>
      </c>
      <c r="J10133" s="2">
        <v>10</v>
      </c>
      <c r="K10133" s="2">
        <v>80</v>
      </c>
      <c r="L10133" s="3">
        <v>337040</v>
      </c>
      <c r="M10133" s="2" t="s">
        <v>0</v>
      </c>
      <c r="N10133" s="4" t="s">
        <v>21</v>
      </c>
    </row>
    <row r="10134" spans="1:14" x14ac:dyDescent="0.25">
      <c r="A10134" s="1" t="s">
        <v>364</v>
      </c>
      <c r="B10134" s="2" t="s">
        <v>86</v>
      </c>
      <c r="C10134" s="2" t="s">
        <v>87</v>
      </c>
      <c r="D10134" s="2" t="s">
        <v>88</v>
      </c>
      <c r="E10134" s="2" t="s">
        <v>8371</v>
      </c>
      <c r="F10134" s="2">
        <v>46181504</v>
      </c>
      <c r="G10134" s="2" t="s">
        <v>490</v>
      </c>
      <c r="H10134" s="2">
        <v>1</v>
      </c>
      <c r="I10134" s="2">
        <v>2</v>
      </c>
      <c r="J10134" s="2">
        <v>10</v>
      </c>
      <c r="K10134" s="2">
        <v>54</v>
      </c>
      <c r="L10134" s="3">
        <v>300726</v>
      </c>
      <c r="M10134" s="2" t="s">
        <v>0</v>
      </c>
      <c r="N10134" s="4" t="s">
        <v>21</v>
      </c>
    </row>
    <row r="10135" spans="1:14" x14ac:dyDescent="0.25">
      <c r="A10135" s="1" t="s">
        <v>364</v>
      </c>
      <c r="B10135" s="2" t="s">
        <v>113</v>
      </c>
      <c r="C10135" s="2" t="s">
        <v>113</v>
      </c>
      <c r="D10135" s="2" t="s">
        <v>114</v>
      </c>
      <c r="E10135" s="2" t="s">
        <v>8372</v>
      </c>
      <c r="F10135" s="2">
        <v>27111700</v>
      </c>
      <c r="G10135" s="2" t="s">
        <v>490</v>
      </c>
      <c r="H10135" s="2">
        <v>3</v>
      </c>
      <c r="I10135" s="2">
        <v>6</v>
      </c>
      <c r="J10135" s="2">
        <v>10</v>
      </c>
      <c r="K10135" s="2">
        <v>2</v>
      </c>
      <c r="L10135" s="3">
        <v>945098</v>
      </c>
      <c r="M10135" s="2" t="s">
        <v>0</v>
      </c>
      <c r="N10135" s="4" t="s">
        <v>21</v>
      </c>
    </row>
    <row r="10136" spans="1:14" x14ac:dyDescent="0.25">
      <c r="A10136" s="1" t="s">
        <v>364</v>
      </c>
      <c r="B10136" s="2" t="s">
        <v>56</v>
      </c>
      <c r="C10136" s="2" t="s">
        <v>56</v>
      </c>
      <c r="D10136" s="2" t="s">
        <v>57</v>
      </c>
      <c r="E10136" s="2" t="s">
        <v>8373</v>
      </c>
      <c r="F10136" s="2">
        <v>31151507</v>
      </c>
      <c r="G10136" s="2" t="s">
        <v>496</v>
      </c>
      <c r="H10136" s="2">
        <v>1</v>
      </c>
      <c r="I10136" s="2">
        <v>4</v>
      </c>
      <c r="J10136" s="2">
        <v>10</v>
      </c>
      <c r="K10136" s="2">
        <v>8</v>
      </c>
      <c r="L10136" s="3">
        <v>87774.399999999994</v>
      </c>
      <c r="M10136" s="2" t="s">
        <v>0</v>
      </c>
      <c r="N10136" s="4" t="s">
        <v>21</v>
      </c>
    </row>
    <row r="10137" spans="1:14" x14ac:dyDescent="0.25">
      <c r="A10137" s="1" t="s">
        <v>364</v>
      </c>
      <c r="B10137" s="2" t="s">
        <v>113</v>
      </c>
      <c r="C10137" s="2" t="s">
        <v>113</v>
      </c>
      <c r="D10137" s="2" t="s">
        <v>114</v>
      </c>
      <c r="E10137" s="2" t="s">
        <v>8374</v>
      </c>
      <c r="F10137" s="2">
        <v>27111500</v>
      </c>
      <c r="G10137" s="2" t="s">
        <v>496</v>
      </c>
      <c r="H10137" s="2">
        <v>1</v>
      </c>
      <c r="I10137" s="2">
        <v>4</v>
      </c>
      <c r="J10137" s="2">
        <v>10</v>
      </c>
      <c r="K10137" s="2">
        <v>25</v>
      </c>
      <c r="L10137" s="3">
        <v>96475</v>
      </c>
      <c r="M10137" s="2" t="s">
        <v>0</v>
      </c>
      <c r="N10137" s="4" t="s">
        <v>21</v>
      </c>
    </row>
    <row r="10138" spans="1:14" x14ac:dyDescent="0.25">
      <c r="A10138" s="1" t="s">
        <v>364</v>
      </c>
      <c r="B10138" s="2" t="s">
        <v>113</v>
      </c>
      <c r="C10138" s="2" t="s">
        <v>113</v>
      </c>
      <c r="D10138" s="2" t="s">
        <v>114</v>
      </c>
      <c r="E10138" s="2" t="s">
        <v>8375</v>
      </c>
      <c r="F10138" s="2">
        <v>27111500</v>
      </c>
      <c r="G10138" s="2" t="s">
        <v>496</v>
      </c>
      <c r="H10138" s="2">
        <v>1</v>
      </c>
      <c r="I10138" s="2">
        <v>4</v>
      </c>
      <c r="J10138" s="2">
        <v>10</v>
      </c>
      <c r="K10138" s="2">
        <v>3</v>
      </c>
      <c r="L10138" s="3">
        <v>826875</v>
      </c>
      <c r="M10138" s="2" t="s">
        <v>0</v>
      </c>
      <c r="N10138" s="4" t="s">
        <v>21</v>
      </c>
    </row>
    <row r="10139" spans="1:14" x14ac:dyDescent="0.25">
      <c r="A10139" s="1" t="s">
        <v>364</v>
      </c>
      <c r="B10139" s="2" t="s">
        <v>76</v>
      </c>
      <c r="C10139" s="2" t="s">
        <v>83</v>
      </c>
      <c r="D10139" s="2" t="s">
        <v>84</v>
      </c>
      <c r="E10139" s="2" t="s">
        <v>8376</v>
      </c>
      <c r="F10139" s="2">
        <v>31201600</v>
      </c>
      <c r="G10139" s="2" t="s">
        <v>496</v>
      </c>
      <c r="H10139" s="2">
        <v>1</v>
      </c>
      <c r="I10139" s="2">
        <v>4</v>
      </c>
      <c r="J10139" s="2">
        <v>10</v>
      </c>
      <c r="K10139" s="2">
        <v>8</v>
      </c>
      <c r="L10139" s="3">
        <v>529200</v>
      </c>
      <c r="M10139" s="2" t="s">
        <v>17383</v>
      </c>
      <c r="N10139" s="4" t="s">
        <v>21</v>
      </c>
    </row>
    <row r="10140" spans="1:14" x14ac:dyDescent="0.25">
      <c r="A10140" s="1" t="s">
        <v>364</v>
      </c>
      <c r="B10140" s="2" t="s">
        <v>76</v>
      </c>
      <c r="C10140" s="2" t="s">
        <v>83</v>
      </c>
      <c r="D10140" s="2" t="s">
        <v>84</v>
      </c>
      <c r="E10140" s="2" t="s">
        <v>8377</v>
      </c>
      <c r="F10140" s="2">
        <v>31201600</v>
      </c>
      <c r="G10140" s="2" t="s">
        <v>496</v>
      </c>
      <c r="H10140" s="2">
        <v>1</v>
      </c>
      <c r="I10140" s="2">
        <v>4</v>
      </c>
      <c r="J10140" s="2">
        <v>10</v>
      </c>
      <c r="K10140" s="2">
        <v>8</v>
      </c>
      <c r="L10140" s="3">
        <v>529200</v>
      </c>
      <c r="M10140" s="2" t="s">
        <v>17383</v>
      </c>
      <c r="N10140" s="4" t="s">
        <v>21</v>
      </c>
    </row>
    <row r="10141" spans="1:14" x14ac:dyDescent="0.25">
      <c r="A10141" s="1" t="s">
        <v>364</v>
      </c>
      <c r="B10141" s="2" t="s">
        <v>113</v>
      </c>
      <c r="C10141" s="2" t="s">
        <v>113</v>
      </c>
      <c r="D10141" s="2" t="s">
        <v>114</v>
      </c>
      <c r="E10141" s="2" t="s">
        <v>8378</v>
      </c>
      <c r="F10141" s="2">
        <v>60101401</v>
      </c>
      <c r="G10141" s="2" t="s">
        <v>490</v>
      </c>
      <c r="H10141" s="2">
        <v>2</v>
      </c>
      <c r="I10141" s="2">
        <v>7</v>
      </c>
      <c r="J10141" s="2">
        <v>10</v>
      </c>
      <c r="K10141" s="2">
        <v>80</v>
      </c>
      <c r="L10141" s="3">
        <v>15232000</v>
      </c>
      <c r="M10141" s="2" t="s">
        <v>0</v>
      </c>
      <c r="N10141" s="4" t="s">
        <v>21</v>
      </c>
    </row>
    <row r="10142" spans="1:14" x14ac:dyDescent="0.25">
      <c r="A10142" s="1" t="s">
        <v>364</v>
      </c>
      <c r="B10142" s="2" t="s">
        <v>113</v>
      </c>
      <c r="C10142" s="2" t="s">
        <v>113</v>
      </c>
      <c r="D10142" s="2" t="s">
        <v>114</v>
      </c>
      <c r="E10142" s="2" t="s">
        <v>8379</v>
      </c>
      <c r="F10142" s="2">
        <v>60101401</v>
      </c>
      <c r="G10142" s="2" t="s">
        <v>490</v>
      </c>
      <c r="H10142" s="2">
        <v>2</v>
      </c>
      <c r="I10142" s="2">
        <v>7</v>
      </c>
      <c r="J10142" s="2">
        <v>10</v>
      </c>
      <c r="K10142" s="2">
        <v>50</v>
      </c>
      <c r="L10142" s="3">
        <v>5652500</v>
      </c>
      <c r="M10142" s="2" t="s">
        <v>0</v>
      </c>
      <c r="N10142" s="4" t="s">
        <v>21</v>
      </c>
    </row>
    <row r="10143" spans="1:14" x14ac:dyDescent="0.25">
      <c r="A10143" s="1" t="s">
        <v>364</v>
      </c>
      <c r="B10143" s="2" t="s">
        <v>340</v>
      </c>
      <c r="C10143" s="2" t="s">
        <v>341</v>
      </c>
      <c r="D10143" s="2" t="s">
        <v>342</v>
      </c>
      <c r="E10143" s="2" t="s">
        <v>8380</v>
      </c>
      <c r="F10143" s="2">
        <v>86131702</v>
      </c>
      <c r="G10143" s="2" t="s">
        <v>19</v>
      </c>
      <c r="H10143" s="2">
        <v>2</v>
      </c>
      <c r="I10143" s="2">
        <v>6</v>
      </c>
      <c r="J10143" s="2">
        <v>10</v>
      </c>
      <c r="K10143" s="2">
        <v>1</v>
      </c>
      <c r="L10143" s="3">
        <v>209812000</v>
      </c>
      <c r="M10143" s="2" t="s">
        <v>20</v>
      </c>
      <c r="N10143" s="4" t="s">
        <v>17385</v>
      </c>
    </row>
    <row r="10144" spans="1:14" x14ac:dyDescent="0.25">
      <c r="A10144" s="1" t="s">
        <v>364</v>
      </c>
      <c r="B10144" s="2" t="s">
        <v>340</v>
      </c>
      <c r="C10144" s="2" t="s">
        <v>341</v>
      </c>
      <c r="D10144" s="2" t="s">
        <v>342</v>
      </c>
      <c r="E10144" s="2" t="s">
        <v>8381</v>
      </c>
      <c r="F10144" s="2">
        <v>86131702</v>
      </c>
      <c r="G10144" s="2" t="s">
        <v>19</v>
      </c>
      <c r="H10144" s="2">
        <v>2</v>
      </c>
      <c r="I10144" s="2">
        <v>6</v>
      </c>
      <c r="J10144" s="2">
        <v>10</v>
      </c>
      <c r="K10144" s="2">
        <v>1</v>
      </c>
      <c r="L10144" s="3">
        <v>83887531</v>
      </c>
      <c r="M10144" s="2" t="s">
        <v>20</v>
      </c>
      <c r="N10144" s="4" t="s">
        <v>17385</v>
      </c>
    </row>
    <row r="10145" spans="1:14" x14ac:dyDescent="0.25">
      <c r="A10145" s="1" t="s">
        <v>364</v>
      </c>
      <c r="B10145" s="2" t="s">
        <v>76</v>
      </c>
      <c r="C10145" s="2" t="s">
        <v>80</v>
      </c>
      <c r="D10145" s="2" t="s">
        <v>81</v>
      </c>
      <c r="E10145" s="2" t="s">
        <v>18621</v>
      </c>
      <c r="F10145" s="2">
        <v>53131608</v>
      </c>
      <c r="G10145" s="2" t="s">
        <v>490</v>
      </c>
      <c r="H10145" s="2">
        <v>1</v>
      </c>
      <c r="I10145" s="2">
        <v>2</v>
      </c>
      <c r="J10145" s="2">
        <v>10</v>
      </c>
      <c r="K10145" s="2">
        <v>88</v>
      </c>
      <c r="L10145" s="3">
        <v>70400</v>
      </c>
      <c r="M10145" s="2" t="s">
        <v>0</v>
      </c>
      <c r="N10145" s="4" t="s">
        <v>21</v>
      </c>
    </row>
    <row r="10146" spans="1:14" x14ac:dyDescent="0.25">
      <c r="A10146" s="1" t="s">
        <v>364</v>
      </c>
      <c r="B10146" s="2" t="s">
        <v>76</v>
      </c>
      <c r="C10146" s="2" t="s">
        <v>80</v>
      </c>
      <c r="D10146" s="2" t="s">
        <v>81</v>
      </c>
      <c r="E10146" s="2" t="s">
        <v>8382</v>
      </c>
      <c r="F10146" s="2">
        <v>53131608</v>
      </c>
      <c r="G10146" s="2" t="s">
        <v>490</v>
      </c>
      <c r="H10146" s="2">
        <v>1</v>
      </c>
      <c r="I10146" s="2">
        <v>2</v>
      </c>
      <c r="J10146" s="2">
        <v>10</v>
      </c>
      <c r="K10146" s="2">
        <v>900</v>
      </c>
      <c r="L10146" s="3">
        <v>8190000</v>
      </c>
      <c r="M10146" s="2" t="s">
        <v>0</v>
      </c>
      <c r="N10146" s="4" t="s">
        <v>21</v>
      </c>
    </row>
    <row r="10147" spans="1:14" x14ac:dyDescent="0.25">
      <c r="A10147" s="1" t="s">
        <v>364</v>
      </c>
      <c r="B10147" s="2" t="s">
        <v>76</v>
      </c>
      <c r="C10147" s="2" t="s">
        <v>80</v>
      </c>
      <c r="D10147" s="2" t="s">
        <v>81</v>
      </c>
      <c r="E10147" s="2" t="s">
        <v>18622</v>
      </c>
      <c r="F10147" s="2">
        <v>53131608</v>
      </c>
      <c r="G10147" s="2" t="s">
        <v>490</v>
      </c>
      <c r="H10147" s="2">
        <v>1</v>
      </c>
      <c r="I10147" s="2">
        <v>2</v>
      </c>
      <c r="J10147" s="2">
        <v>10</v>
      </c>
      <c r="K10147" s="2">
        <v>500</v>
      </c>
      <c r="L10147" s="3">
        <v>2388000</v>
      </c>
      <c r="M10147" s="2" t="s">
        <v>0</v>
      </c>
      <c r="N10147" s="4" t="s">
        <v>21</v>
      </c>
    </row>
    <row r="10148" spans="1:14" x14ac:dyDescent="0.25">
      <c r="A10148" s="1" t="s">
        <v>364</v>
      </c>
      <c r="B10148" s="2" t="s">
        <v>76</v>
      </c>
      <c r="C10148" s="2" t="s">
        <v>80</v>
      </c>
      <c r="D10148" s="2" t="s">
        <v>81</v>
      </c>
      <c r="E10148" s="2" t="s">
        <v>8383</v>
      </c>
      <c r="F10148" s="2">
        <v>53131608</v>
      </c>
      <c r="G10148" s="2" t="s">
        <v>490</v>
      </c>
      <c r="H10148" s="2">
        <v>1</v>
      </c>
      <c r="I10148" s="2">
        <v>2</v>
      </c>
      <c r="J10148" s="2">
        <v>10</v>
      </c>
      <c r="K10148" s="2">
        <v>80</v>
      </c>
      <c r="L10148" s="3">
        <v>1465646</v>
      </c>
      <c r="M10148" s="2" t="s">
        <v>0</v>
      </c>
      <c r="N10148" s="4" t="s">
        <v>21</v>
      </c>
    </row>
    <row r="10149" spans="1:14" x14ac:dyDescent="0.25">
      <c r="A10149" s="1" t="s">
        <v>364</v>
      </c>
      <c r="B10149" s="2" t="s">
        <v>76</v>
      </c>
      <c r="C10149" s="2" t="s">
        <v>77</v>
      </c>
      <c r="D10149" s="2" t="s">
        <v>78</v>
      </c>
      <c r="E10149" s="2" t="s">
        <v>18623</v>
      </c>
      <c r="F10149" s="2">
        <v>31211500</v>
      </c>
      <c r="G10149" s="2" t="s">
        <v>496</v>
      </c>
      <c r="H10149" s="2">
        <v>1</v>
      </c>
      <c r="I10149" s="2">
        <v>4</v>
      </c>
      <c r="J10149" s="2">
        <v>10</v>
      </c>
      <c r="K10149" s="2">
        <v>8</v>
      </c>
      <c r="L10149" s="3">
        <v>176400</v>
      </c>
      <c r="M10149" s="2" t="s">
        <v>0</v>
      </c>
      <c r="N10149" s="4" t="s">
        <v>21</v>
      </c>
    </row>
    <row r="10150" spans="1:14" x14ac:dyDescent="0.25">
      <c r="A10150" s="1" t="s">
        <v>364</v>
      </c>
      <c r="B10150" s="2" t="s">
        <v>76</v>
      </c>
      <c r="C10150" s="2" t="s">
        <v>77</v>
      </c>
      <c r="D10150" s="2" t="s">
        <v>78</v>
      </c>
      <c r="E10150" s="2" t="s">
        <v>8384</v>
      </c>
      <c r="F10150" s="2">
        <v>31211500</v>
      </c>
      <c r="G10150" s="2" t="s">
        <v>496</v>
      </c>
      <c r="H10150" s="2">
        <v>1</v>
      </c>
      <c r="I10150" s="2">
        <v>4</v>
      </c>
      <c r="J10150" s="2">
        <v>10</v>
      </c>
      <c r="K10150" s="2">
        <v>5</v>
      </c>
      <c r="L10150" s="3">
        <v>496125</v>
      </c>
      <c r="M10150" s="2" t="s">
        <v>0</v>
      </c>
      <c r="N10150" s="4" t="s">
        <v>21</v>
      </c>
    </row>
    <row r="10151" spans="1:14" x14ac:dyDescent="0.25">
      <c r="A10151" s="1" t="s">
        <v>364</v>
      </c>
      <c r="B10151" s="2" t="s">
        <v>76</v>
      </c>
      <c r="C10151" s="2" t="s">
        <v>77</v>
      </c>
      <c r="D10151" s="2" t="s">
        <v>78</v>
      </c>
      <c r="E10151" s="2" t="s">
        <v>8385</v>
      </c>
      <c r="F10151" s="2">
        <v>31211500</v>
      </c>
      <c r="G10151" s="2" t="s">
        <v>496</v>
      </c>
      <c r="H10151" s="2">
        <v>1</v>
      </c>
      <c r="I10151" s="2">
        <v>4</v>
      </c>
      <c r="J10151" s="2">
        <v>10</v>
      </c>
      <c r="K10151" s="2">
        <v>3</v>
      </c>
      <c r="L10151" s="3">
        <v>496125</v>
      </c>
      <c r="M10151" s="2" t="s">
        <v>17383</v>
      </c>
      <c r="N10151" s="4" t="s">
        <v>21</v>
      </c>
    </row>
    <row r="10152" spans="1:14" x14ac:dyDescent="0.25">
      <c r="A10152" s="1" t="s">
        <v>364</v>
      </c>
      <c r="B10152" s="2" t="s">
        <v>76</v>
      </c>
      <c r="C10152" s="2" t="s">
        <v>77</v>
      </c>
      <c r="D10152" s="2" t="s">
        <v>78</v>
      </c>
      <c r="E10152" s="2" t="s">
        <v>8386</v>
      </c>
      <c r="F10152" s="2">
        <v>31211500</v>
      </c>
      <c r="G10152" s="2" t="s">
        <v>496</v>
      </c>
      <c r="H10152" s="2">
        <v>1</v>
      </c>
      <c r="I10152" s="2">
        <v>4</v>
      </c>
      <c r="J10152" s="2">
        <v>10</v>
      </c>
      <c r="K10152" s="2">
        <v>4</v>
      </c>
      <c r="L10152" s="3">
        <v>661500</v>
      </c>
      <c r="M10152" s="2" t="s">
        <v>17383</v>
      </c>
      <c r="N10152" s="4" t="s">
        <v>21</v>
      </c>
    </row>
    <row r="10153" spans="1:14" x14ac:dyDescent="0.25">
      <c r="A10153" s="1" t="s">
        <v>364</v>
      </c>
      <c r="B10153" s="2" t="s">
        <v>76</v>
      </c>
      <c r="C10153" s="2" t="s">
        <v>77</v>
      </c>
      <c r="D10153" s="2" t="s">
        <v>78</v>
      </c>
      <c r="E10153" s="2" t="s">
        <v>8387</v>
      </c>
      <c r="F10153" s="2">
        <v>31211500</v>
      </c>
      <c r="G10153" s="2" t="s">
        <v>496</v>
      </c>
      <c r="H10153" s="2">
        <v>1</v>
      </c>
      <c r="I10153" s="2">
        <v>4</v>
      </c>
      <c r="J10153" s="2">
        <v>10</v>
      </c>
      <c r="K10153" s="2">
        <v>4</v>
      </c>
      <c r="L10153" s="3">
        <v>661500</v>
      </c>
      <c r="M10153" s="2" t="s">
        <v>17383</v>
      </c>
      <c r="N10153" s="4" t="s">
        <v>21</v>
      </c>
    </row>
    <row r="10154" spans="1:14" x14ac:dyDescent="0.25">
      <c r="A10154" s="1" t="s">
        <v>364</v>
      </c>
      <c r="B10154" s="2" t="s">
        <v>76</v>
      </c>
      <c r="C10154" s="2" t="s">
        <v>77</v>
      </c>
      <c r="D10154" s="2" t="s">
        <v>78</v>
      </c>
      <c r="E10154" s="2" t="s">
        <v>8388</v>
      </c>
      <c r="F10154" s="2">
        <v>31211500</v>
      </c>
      <c r="G10154" s="2" t="s">
        <v>496</v>
      </c>
      <c r="H10154" s="2">
        <v>1</v>
      </c>
      <c r="I10154" s="2">
        <v>4</v>
      </c>
      <c r="J10154" s="2">
        <v>10</v>
      </c>
      <c r="K10154" s="2">
        <v>1</v>
      </c>
      <c r="L10154" s="3">
        <v>150834.13</v>
      </c>
      <c r="M10154" s="2" t="s">
        <v>17383</v>
      </c>
      <c r="N10154" s="4" t="s">
        <v>21</v>
      </c>
    </row>
    <row r="10155" spans="1:14" x14ac:dyDescent="0.25">
      <c r="A10155" s="1" t="s">
        <v>364</v>
      </c>
      <c r="B10155" s="2" t="s">
        <v>76</v>
      </c>
      <c r="C10155" s="2" t="s">
        <v>77</v>
      </c>
      <c r="D10155" s="2" t="s">
        <v>78</v>
      </c>
      <c r="E10155" s="2" t="s">
        <v>8389</v>
      </c>
      <c r="F10155" s="2">
        <v>31211500</v>
      </c>
      <c r="G10155" s="2" t="s">
        <v>496</v>
      </c>
      <c r="H10155" s="2">
        <v>1</v>
      </c>
      <c r="I10155" s="2">
        <v>4</v>
      </c>
      <c r="J10155" s="2">
        <v>10</v>
      </c>
      <c r="K10155" s="2">
        <v>1</v>
      </c>
      <c r="L10155" s="3">
        <v>165375</v>
      </c>
      <c r="M10155" s="2" t="s">
        <v>17383</v>
      </c>
      <c r="N10155" s="4" t="s">
        <v>21</v>
      </c>
    </row>
    <row r="10156" spans="1:14" x14ac:dyDescent="0.25">
      <c r="A10156" s="1" t="s">
        <v>364</v>
      </c>
      <c r="B10156" s="2" t="s">
        <v>76</v>
      </c>
      <c r="C10156" s="2" t="s">
        <v>77</v>
      </c>
      <c r="D10156" s="2" t="s">
        <v>78</v>
      </c>
      <c r="E10156" s="2" t="s">
        <v>8390</v>
      </c>
      <c r="F10156" s="2">
        <v>31211500</v>
      </c>
      <c r="G10156" s="2" t="s">
        <v>496</v>
      </c>
      <c r="H10156" s="2">
        <v>1</v>
      </c>
      <c r="I10156" s="2">
        <v>4</v>
      </c>
      <c r="J10156" s="2">
        <v>10</v>
      </c>
      <c r="K10156" s="2">
        <v>1</v>
      </c>
      <c r="L10156" s="3">
        <v>165375</v>
      </c>
      <c r="M10156" s="2" t="s">
        <v>17383</v>
      </c>
      <c r="N10156" s="4" t="s">
        <v>21</v>
      </c>
    </row>
    <row r="10157" spans="1:14" x14ac:dyDescent="0.25">
      <c r="A10157" s="1" t="s">
        <v>364</v>
      </c>
      <c r="B10157" s="2" t="s">
        <v>76</v>
      </c>
      <c r="C10157" s="2" t="s">
        <v>77</v>
      </c>
      <c r="D10157" s="2" t="s">
        <v>78</v>
      </c>
      <c r="E10157" s="2" t="s">
        <v>8391</v>
      </c>
      <c r="F10157" s="2">
        <v>31211500</v>
      </c>
      <c r="G10157" s="2" t="s">
        <v>496</v>
      </c>
      <c r="H10157" s="2">
        <v>1</v>
      </c>
      <c r="I10157" s="2">
        <v>4</v>
      </c>
      <c r="J10157" s="2">
        <v>10</v>
      </c>
      <c r="K10157" s="2">
        <v>1</v>
      </c>
      <c r="L10157" s="3">
        <v>165375</v>
      </c>
      <c r="M10157" s="2" t="s">
        <v>17383</v>
      </c>
      <c r="N10157" s="4" t="s">
        <v>21</v>
      </c>
    </row>
    <row r="10158" spans="1:14" x14ac:dyDescent="0.25">
      <c r="A10158" s="1" t="s">
        <v>364</v>
      </c>
      <c r="B10158" s="2" t="s">
        <v>76</v>
      </c>
      <c r="C10158" s="2" t="s">
        <v>77</v>
      </c>
      <c r="D10158" s="2" t="s">
        <v>78</v>
      </c>
      <c r="E10158" s="2" t="s">
        <v>8392</v>
      </c>
      <c r="F10158" s="2">
        <v>31211500</v>
      </c>
      <c r="G10158" s="2" t="s">
        <v>496</v>
      </c>
      <c r="H10158" s="2">
        <v>1</v>
      </c>
      <c r="I10158" s="2">
        <v>4</v>
      </c>
      <c r="J10158" s="2">
        <v>10</v>
      </c>
      <c r="K10158" s="2">
        <v>4</v>
      </c>
      <c r="L10158" s="3">
        <v>661500</v>
      </c>
      <c r="M10158" s="2" t="s">
        <v>17383</v>
      </c>
      <c r="N10158" s="4" t="s">
        <v>21</v>
      </c>
    </row>
    <row r="10159" spans="1:14" x14ac:dyDescent="0.25">
      <c r="A10159" s="1" t="s">
        <v>364</v>
      </c>
      <c r="B10159" s="2" t="s">
        <v>86</v>
      </c>
      <c r="C10159" s="2" t="s">
        <v>90</v>
      </c>
      <c r="D10159" s="2" t="s">
        <v>91</v>
      </c>
      <c r="E10159" s="2" t="s">
        <v>8393</v>
      </c>
      <c r="F10159" s="2">
        <v>30102000</v>
      </c>
      <c r="G10159" s="2" t="s">
        <v>496</v>
      </c>
      <c r="H10159" s="2">
        <v>1</v>
      </c>
      <c r="I10159" s="2">
        <v>4</v>
      </c>
      <c r="J10159" s="2">
        <v>10</v>
      </c>
      <c r="K10159" s="2">
        <v>10</v>
      </c>
      <c r="L10159" s="3">
        <v>275247</v>
      </c>
      <c r="M10159" s="2" t="s">
        <v>17390</v>
      </c>
      <c r="N10159" s="4" t="s">
        <v>21</v>
      </c>
    </row>
    <row r="10160" spans="1:14" x14ac:dyDescent="0.25">
      <c r="A10160" s="1" t="s">
        <v>364</v>
      </c>
      <c r="B10160" s="2" t="s">
        <v>1851</v>
      </c>
      <c r="C10160" s="2" t="s">
        <v>1852</v>
      </c>
      <c r="D10160" s="2" t="s">
        <v>17941</v>
      </c>
      <c r="E10160" s="2" t="s">
        <v>8394</v>
      </c>
      <c r="F10160" s="2">
        <v>30102000</v>
      </c>
      <c r="G10160" s="2" t="s">
        <v>496</v>
      </c>
      <c r="H10160" s="2">
        <v>1</v>
      </c>
      <c r="I10160" s="2">
        <v>4</v>
      </c>
      <c r="J10160" s="2">
        <v>10</v>
      </c>
      <c r="K10160" s="2">
        <v>8</v>
      </c>
      <c r="L10160" s="3">
        <v>2205000</v>
      </c>
      <c r="M10160" s="2" t="s">
        <v>17390</v>
      </c>
      <c r="N10160" s="4" t="s">
        <v>21</v>
      </c>
    </row>
    <row r="10161" spans="1:14" x14ac:dyDescent="0.25">
      <c r="A10161" s="1" t="s">
        <v>364</v>
      </c>
      <c r="B10161" s="2" t="s">
        <v>1112</v>
      </c>
      <c r="C10161" s="2" t="s">
        <v>1112</v>
      </c>
      <c r="D10161" s="2" t="s">
        <v>17931</v>
      </c>
      <c r="E10161" s="2" t="s">
        <v>8395</v>
      </c>
      <c r="F10161" s="2">
        <v>11122000</v>
      </c>
      <c r="G10161" s="2" t="s">
        <v>496</v>
      </c>
      <c r="H10161" s="2">
        <v>1</v>
      </c>
      <c r="I10161" s="2">
        <v>4</v>
      </c>
      <c r="J10161" s="2">
        <v>10</v>
      </c>
      <c r="K10161" s="2">
        <v>10</v>
      </c>
      <c r="L10161" s="3">
        <v>882000</v>
      </c>
      <c r="M10161" s="2" t="s">
        <v>0</v>
      </c>
      <c r="N10161" s="4" t="s">
        <v>21</v>
      </c>
    </row>
    <row r="10162" spans="1:14" x14ac:dyDescent="0.25">
      <c r="A10162" s="1" t="s">
        <v>364</v>
      </c>
      <c r="B10162" s="2" t="s">
        <v>1112</v>
      </c>
      <c r="C10162" s="2" t="s">
        <v>1112</v>
      </c>
      <c r="D10162" s="2" t="s">
        <v>17931</v>
      </c>
      <c r="E10162" s="2" t="s">
        <v>18624</v>
      </c>
      <c r="F10162" s="2">
        <v>11122000</v>
      </c>
      <c r="G10162" s="2" t="s">
        <v>496</v>
      </c>
      <c r="H10162" s="2">
        <v>1</v>
      </c>
      <c r="I10162" s="2">
        <v>4</v>
      </c>
      <c r="J10162" s="2">
        <v>10</v>
      </c>
      <c r="K10162" s="2">
        <v>10</v>
      </c>
      <c r="L10162" s="3">
        <v>1192884</v>
      </c>
      <c r="M10162" s="2" t="s">
        <v>0</v>
      </c>
      <c r="N10162" s="4" t="s">
        <v>21</v>
      </c>
    </row>
    <row r="10163" spans="1:14" x14ac:dyDescent="0.25">
      <c r="A10163" s="1" t="s">
        <v>364</v>
      </c>
      <c r="B10163" s="2" t="s">
        <v>1112</v>
      </c>
      <c r="C10163" s="2" t="s">
        <v>1112</v>
      </c>
      <c r="D10163" s="2" t="s">
        <v>17931</v>
      </c>
      <c r="E10163" s="2" t="s">
        <v>18625</v>
      </c>
      <c r="F10163" s="2">
        <v>11122000</v>
      </c>
      <c r="G10163" s="2" t="s">
        <v>496</v>
      </c>
      <c r="H10163" s="2">
        <v>1</v>
      </c>
      <c r="I10163" s="2">
        <v>4</v>
      </c>
      <c r="J10163" s="2">
        <v>10</v>
      </c>
      <c r="K10163" s="2">
        <v>20</v>
      </c>
      <c r="L10163" s="3">
        <v>1323000</v>
      </c>
      <c r="M10163" s="2" t="s">
        <v>0</v>
      </c>
      <c r="N10163" s="4" t="s">
        <v>21</v>
      </c>
    </row>
    <row r="10164" spans="1:14" x14ac:dyDescent="0.25">
      <c r="A10164" s="1" t="s">
        <v>364</v>
      </c>
      <c r="B10164" s="2" t="s">
        <v>1112</v>
      </c>
      <c r="C10164" s="2" t="s">
        <v>1112</v>
      </c>
      <c r="D10164" s="2" t="s">
        <v>17931</v>
      </c>
      <c r="E10164" s="2" t="s">
        <v>8396</v>
      </c>
      <c r="F10164" s="2">
        <v>11122000</v>
      </c>
      <c r="G10164" s="2" t="s">
        <v>496</v>
      </c>
      <c r="H10164" s="2">
        <v>1</v>
      </c>
      <c r="I10164" s="2">
        <v>4</v>
      </c>
      <c r="J10164" s="2">
        <v>10</v>
      </c>
      <c r="K10164" s="2">
        <v>15</v>
      </c>
      <c r="L10164" s="3">
        <v>1488375</v>
      </c>
      <c r="M10164" s="2" t="s">
        <v>0</v>
      </c>
      <c r="N10164" s="4" t="s">
        <v>21</v>
      </c>
    </row>
    <row r="10165" spans="1:14" x14ac:dyDescent="0.25">
      <c r="A10165" s="1" t="s">
        <v>364</v>
      </c>
      <c r="B10165" s="2" t="s">
        <v>1851</v>
      </c>
      <c r="C10165" s="2" t="s">
        <v>1891</v>
      </c>
      <c r="D10165" s="2" t="s">
        <v>17945</v>
      </c>
      <c r="E10165" s="2" t="s">
        <v>18626</v>
      </c>
      <c r="F10165" s="2">
        <v>30151500</v>
      </c>
      <c r="G10165" s="2" t="s">
        <v>496</v>
      </c>
      <c r="H10165" s="2">
        <v>1</v>
      </c>
      <c r="I10165" s="2">
        <v>4</v>
      </c>
      <c r="J10165" s="2">
        <v>10</v>
      </c>
      <c r="K10165" s="2">
        <v>20</v>
      </c>
      <c r="L10165" s="3">
        <v>1874260</v>
      </c>
      <c r="M10165" s="2" t="s">
        <v>0</v>
      </c>
      <c r="N10165" s="4" t="s">
        <v>21</v>
      </c>
    </row>
    <row r="10166" spans="1:14" x14ac:dyDescent="0.25">
      <c r="A10166" s="1" t="s">
        <v>364</v>
      </c>
      <c r="B10166" s="2" t="s">
        <v>1851</v>
      </c>
      <c r="C10166" s="2" t="s">
        <v>1891</v>
      </c>
      <c r="D10166" s="2" t="s">
        <v>17945</v>
      </c>
      <c r="E10166" s="2" t="s">
        <v>18627</v>
      </c>
      <c r="F10166" s="2">
        <v>30151500</v>
      </c>
      <c r="G10166" s="2" t="s">
        <v>496</v>
      </c>
      <c r="H10166" s="2">
        <v>1</v>
      </c>
      <c r="I10166" s="2">
        <v>4</v>
      </c>
      <c r="J10166" s="2">
        <v>10</v>
      </c>
      <c r="K10166" s="2">
        <v>20</v>
      </c>
      <c r="L10166" s="3">
        <v>1537563.58</v>
      </c>
      <c r="M10166" s="2" t="s">
        <v>0</v>
      </c>
      <c r="N10166" s="4" t="s">
        <v>21</v>
      </c>
    </row>
    <row r="10167" spans="1:14" x14ac:dyDescent="0.25">
      <c r="A10167" s="1" t="s">
        <v>364</v>
      </c>
      <c r="B10167" s="2" t="s">
        <v>1851</v>
      </c>
      <c r="C10167" s="2" t="s">
        <v>1891</v>
      </c>
      <c r="D10167" s="2" t="s">
        <v>17945</v>
      </c>
      <c r="E10167" s="2" t="s">
        <v>18628</v>
      </c>
      <c r="F10167" s="2">
        <v>30151500</v>
      </c>
      <c r="G10167" s="2" t="s">
        <v>496</v>
      </c>
      <c r="H10167" s="2">
        <v>1</v>
      </c>
      <c r="I10167" s="2">
        <v>4</v>
      </c>
      <c r="J10167" s="2">
        <v>10</v>
      </c>
      <c r="K10167" s="2">
        <v>20</v>
      </c>
      <c r="L10167" s="3">
        <v>1433240</v>
      </c>
      <c r="M10167" s="2" t="s">
        <v>0</v>
      </c>
      <c r="N10167" s="4" t="s">
        <v>21</v>
      </c>
    </row>
    <row r="10168" spans="1:14" x14ac:dyDescent="0.25">
      <c r="A10168" s="1" t="s">
        <v>364</v>
      </c>
      <c r="B10168" s="2" t="s">
        <v>1112</v>
      </c>
      <c r="C10168" s="2" t="s">
        <v>1112</v>
      </c>
      <c r="D10168" s="2" t="s">
        <v>17931</v>
      </c>
      <c r="E10168" s="2" t="s">
        <v>8397</v>
      </c>
      <c r="F10168" s="2">
        <v>11122000</v>
      </c>
      <c r="G10168" s="2" t="s">
        <v>496</v>
      </c>
      <c r="H10168" s="2">
        <v>1</v>
      </c>
      <c r="I10168" s="2">
        <v>4</v>
      </c>
      <c r="J10168" s="2">
        <v>10</v>
      </c>
      <c r="K10168" s="2">
        <v>20</v>
      </c>
      <c r="L10168" s="3">
        <v>2646000</v>
      </c>
      <c r="M10168" s="2" t="s">
        <v>0</v>
      </c>
      <c r="N10168" s="4" t="s">
        <v>21</v>
      </c>
    </row>
    <row r="10169" spans="1:14" x14ac:dyDescent="0.25">
      <c r="A10169" s="1" t="s">
        <v>364</v>
      </c>
      <c r="B10169" s="2" t="s">
        <v>1112</v>
      </c>
      <c r="C10169" s="2" t="s">
        <v>1112</v>
      </c>
      <c r="D10169" s="2" t="s">
        <v>17931</v>
      </c>
      <c r="E10169" s="2" t="s">
        <v>8398</v>
      </c>
      <c r="F10169" s="2">
        <v>11122000</v>
      </c>
      <c r="G10169" s="2" t="s">
        <v>496</v>
      </c>
      <c r="H10169" s="2">
        <v>1</v>
      </c>
      <c r="I10169" s="2">
        <v>4</v>
      </c>
      <c r="J10169" s="2">
        <v>10</v>
      </c>
      <c r="K10169" s="2">
        <v>20</v>
      </c>
      <c r="L10169" s="3">
        <v>2646000</v>
      </c>
      <c r="M10169" s="2" t="s">
        <v>0</v>
      </c>
      <c r="N10169" s="4" t="s">
        <v>21</v>
      </c>
    </row>
    <row r="10170" spans="1:14" x14ac:dyDescent="0.25">
      <c r="A10170" s="1" t="s">
        <v>364</v>
      </c>
      <c r="B10170" s="2" t="s">
        <v>189</v>
      </c>
      <c r="C10170" s="2" t="s">
        <v>2626</v>
      </c>
      <c r="D10170" s="2" t="s">
        <v>17961</v>
      </c>
      <c r="E10170" s="2" t="s">
        <v>8399</v>
      </c>
      <c r="F10170" s="2">
        <v>72102900</v>
      </c>
      <c r="G10170" s="2" t="s">
        <v>511</v>
      </c>
      <c r="H10170" s="2">
        <v>2</v>
      </c>
      <c r="I10170" s="2">
        <v>9</v>
      </c>
      <c r="J10170" s="2">
        <v>10</v>
      </c>
      <c r="K10170" s="2">
        <v>1</v>
      </c>
      <c r="L10170" s="3">
        <v>68000000</v>
      </c>
      <c r="M10170" s="2" t="s">
        <v>20</v>
      </c>
      <c r="N10170" s="4" t="s">
        <v>21</v>
      </c>
    </row>
    <row r="10171" spans="1:14" x14ac:dyDescent="0.25">
      <c r="A10171" s="1" t="s">
        <v>364</v>
      </c>
      <c r="B10171" s="2" t="s">
        <v>1851</v>
      </c>
      <c r="C10171" s="2" t="s">
        <v>1895</v>
      </c>
      <c r="D10171" s="2" t="s">
        <v>17946</v>
      </c>
      <c r="E10171" s="2" t="s">
        <v>8400</v>
      </c>
      <c r="F10171" s="2">
        <v>27111918</v>
      </c>
      <c r="G10171" s="2" t="s">
        <v>496</v>
      </c>
      <c r="H10171" s="2">
        <v>1</v>
      </c>
      <c r="I10171" s="2">
        <v>4</v>
      </c>
      <c r="J10171" s="2">
        <v>10</v>
      </c>
      <c r="K10171" s="2">
        <v>15</v>
      </c>
      <c r="L10171" s="3">
        <v>180255</v>
      </c>
      <c r="M10171" s="2" t="s">
        <v>0</v>
      </c>
      <c r="N10171" s="4" t="s">
        <v>21</v>
      </c>
    </row>
    <row r="10172" spans="1:14" x14ac:dyDescent="0.25">
      <c r="A10172" s="1" t="s">
        <v>364</v>
      </c>
      <c r="B10172" s="2" t="s">
        <v>1851</v>
      </c>
      <c r="C10172" s="2" t="s">
        <v>1895</v>
      </c>
      <c r="D10172" s="2" t="s">
        <v>17946</v>
      </c>
      <c r="E10172" s="2" t="s">
        <v>8401</v>
      </c>
      <c r="F10172" s="2">
        <v>27111918</v>
      </c>
      <c r="G10172" s="2" t="s">
        <v>496</v>
      </c>
      <c r="H10172" s="2">
        <v>1</v>
      </c>
      <c r="I10172" s="2">
        <v>4</v>
      </c>
      <c r="J10172" s="2">
        <v>10</v>
      </c>
      <c r="K10172" s="2">
        <v>10</v>
      </c>
      <c r="L10172" s="3">
        <v>33070</v>
      </c>
      <c r="M10172" s="2" t="s">
        <v>0</v>
      </c>
      <c r="N10172" s="4" t="s">
        <v>21</v>
      </c>
    </row>
    <row r="10173" spans="1:14" x14ac:dyDescent="0.25">
      <c r="A10173" s="1" t="s">
        <v>364</v>
      </c>
      <c r="B10173" s="2" t="s">
        <v>76</v>
      </c>
      <c r="C10173" s="2" t="s">
        <v>83</v>
      </c>
      <c r="D10173" s="2" t="s">
        <v>84</v>
      </c>
      <c r="E10173" s="2" t="s">
        <v>8402</v>
      </c>
      <c r="F10173" s="2">
        <v>23271411</v>
      </c>
      <c r="G10173" s="2" t="s">
        <v>496</v>
      </c>
      <c r="H10173" s="2">
        <v>1</v>
      </c>
      <c r="I10173" s="2">
        <v>4</v>
      </c>
      <c r="J10173" s="2">
        <v>10</v>
      </c>
      <c r="K10173" s="2">
        <v>8</v>
      </c>
      <c r="L10173" s="3">
        <v>441000</v>
      </c>
      <c r="M10173" s="2" t="s">
        <v>17383</v>
      </c>
      <c r="N10173" s="4" t="s">
        <v>21</v>
      </c>
    </row>
    <row r="10174" spans="1:14" x14ac:dyDescent="0.25">
      <c r="A10174" s="1" t="s">
        <v>364</v>
      </c>
      <c r="B10174" s="2" t="s">
        <v>1112</v>
      </c>
      <c r="C10174" s="2" t="s">
        <v>1112</v>
      </c>
      <c r="D10174" s="2" t="s">
        <v>17931</v>
      </c>
      <c r="E10174" s="2" t="s">
        <v>18629</v>
      </c>
      <c r="F10174" s="2">
        <v>11122000</v>
      </c>
      <c r="G10174" s="2" t="s">
        <v>496</v>
      </c>
      <c r="H10174" s="2">
        <v>1</v>
      </c>
      <c r="I10174" s="2">
        <v>4</v>
      </c>
      <c r="J10174" s="2">
        <v>10</v>
      </c>
      <c r="K10174" s="2">
        <v>10</v>
      </c>
      <c r="L10174" s="3">
        <v>992250</v>
      </c>
      <c r="M10174" s="2" t="s">
        <v>0</v>
      </c>
      <c r="N10174" s="4" t="s">
        <v>21</v>
      </c>
    </row>
    <row r="10175" spans="1:14" x14ac:dyDescent="0.25">
      <c r="A10175" s="1" t="s">
        <v>364</v>
      </c>
      <c r="B10175" s="2" t="s">
        <v>1112</v>
      </c>
      <c r="C10175" s="2" t="s">
        <v>1112</v>
      </c>
      <c r="D10175" s="2" t="s">
        <v>17931</v>
      </c>
      <c r="E10175" s="2" t="s">
        <v>8403</v>
      </c>
      <c r="F10175" s="2">
        <v>11122000</v>
      </c>
      <c r="G10175" s="2" t="s">
        <v>496</v>
      </c>
      <c r="H10175" s="2">
        <v>1</v>
      </c>
      <c r="I10175" s="2">
        <v>4</v>
      </c>
      <c r="J10175" s="2">
        <v>10</v>
      </c>
      <c r="K10175" s="2">
        <v>10</v>
      </c>
      <c r="L10175" s="3">
        <v>1323000</v>
      </c>
      <c r="M10175" s="2" t="s">
        <v>0</v>
      </c>
      <c r="N10175" s="4" t="s">
        <v>21</v>
      </c>
    </row>
    <row r="10176" spans="1:14" x14ac:dyDescent="0.25">
      <c r="A10176" s="1" t="s">
        <v>364</v>
      </c>
      <c r="B10176" s="2" t="s">
        <v>113</v>
      </c>
      <c r="C10176" s="2" t="s">
        <v>113</v>
      </c>
      <c r="D10176" s="2" t="s">
        <v>114</v>
      </c>
      <c r="E10176" s="2" t="s">
        <v>8404</v>
      </c>
      <c r="F10176" s="2">
        <v>27112100</v>
      </c>
      <c r="G10176" s="2" t="s">
        <v>496</v>
      </c>
      <c r="H10176" s="2">
        <v>1</v>
      </c>
      <c r="I10176" s="2">
        <v>4</v>
      </c>
      <c r="J10176" s="2">
        <v>10</v>
      </c>
      <c r="K10176" s="2">
        <v>3</v>
      </c>
      <c r="L10176" s="3">
        <v>82686</v>
      </c>
      <c r="M10176" s="2" t="s">
        <v>0</v>
      </c>
      <c r="N10176" s="4" t="s">
        <v>21</v>
      </c>
    </row>
    <row r="10177" spans="1:14" x14ac:dyDescent="0.25">
      <c r="A10177" s="1" t="s">
        <v>364</v>
      </c>
      <c r="B10177" s="2" t="s">
        <v>113</v>
      </c>
      <c r="C10177" s="2" t="s">
        <v>113</v>
      </c>
      <c r="D10177" s="2" t="s">
        <v>114</v>
      </c>
      <c r="E10177" s="2" t="s">
        <v>8405</v>
      </c>
      <c r="F10177" s="2">
        <v>27112100</v>
      </c>
      <c r="G10177" s="2" t="s">
        <v>496</v>
      </c>
      <c r="H10177" s="2">
        <v>1</v>
      </c>
      <c r="I10177" s="2">
        <v>4</v>
      </c>
      <c r="J10177" s="2">
        <v>10</v>
      </c>
      <c r="K10177" s="2">
        <v>10</v>
      </c>
      <c r="L10177" s="3">
        <v>275620</v>
      </c>
      <c r="M10177" s="2" t="s">
        <v>0</v>
      </c>
      <c r="N10177" s="4" t="s">
        <v>21</v>
      </c>
    </row>
    <row r="10178" spans="1:14" x14ac:dyDescent="0.25">
      <c r="A10178" s="1" t="s">
        <v>364</v>
      </c>
      <c r="B10178" s="2" t="s">
        <v>113</v>
      </c>
      <c r="C10178" s="2" t="s">
        <v>113</v>
      </c>
      <c r="D10178" s="2" t="s">
        <v>114</v>
      </c>
      <c r="E10178" s="2" t="s">
        <v>8406</v>
      </c>
      <c r="F10178" s="2">
        <v>30181800</v>
      </c>
      <c r="G10178" s="2" t="s">
        <v>496</v>
      </c>
      <c r="H10178" s="2">
        <v>1</v>
      </c>
      <c r="I10178" s="2">
        <v>4</v>
      </c>
      <c r="J10178" s="2">
        <v>10</v>
      </c>
      <c r="K10178" s="2">
        <v>15</v>
      </c>
      <c r="L10178" s="3">
        <v>413430</v>
      </c>
      <c r="M10178" s="2" t="s">
        <v>0</v>
      </c>
      <c r="N10178" s="4" t="s">
        <v>21</v>
      </c>
    </row>
    <row r="10179" spans="1:14" x14ac:dyDescent="0.25">
      <c r="A10179" s="1" t="s">
        <v>364</v>
      </c>
      <c r="B10179" s="2" t="s">
        <v>378</v>
      </c>
      <c r="C10179" s="2" t="s">
        <v>2536</v>
      </c>
      <c r="D10179" s="2" t="s">
        <v>17956</v>
      </c>
      <c r="E10179" s="2" t="s">
        <v>8407</v>
      </c>
      <c r="F10179" s="2">
        <v>39101605</v>
      </c>
      <c r="G10179" s="2" t="s">
        <v>490</v>
      </c>
      <c r="H10179" s="2">
        <v>3</v>
      </c>
      <c r="I10179" s="2">
        <v>6</v>
      </c>
      <c r="J10179" s="2">
        <v>10</v>
      </c>
      <c r="K10179" s="2">
        <v>2</v>
      </c>
      <c r="L10179" s="3">
        <v>504084</v>
      </c>
      <c r="M10179" s="2" t="s">
        <v>0</v>
      </c>
      <c r="N10179" s="4" t="s">
        <v>21</v>
      </c>
    </row>
    <row r="10180" spans="1:14" x14ac:dyDescent="0.25">
      <c r="A10180" s="1" t="s">
        <v>364</v>
      </c>
      <c r="B10180" s="2" t="s">
        <v>113</v>
      </c>
      <c r="C10180" s="2" t="s">
        <v>113</v>
      </c>
      <c r="D10180" s="2" t="s">
        <v>114</v>
      </c>
      <c r="E10180" s="2" t="s">
        <v>8408</v>
      </c>
      <c r="F10180" s="2">
        <v>11162100</v>
      </c>
      <c r="G10180" s="2" t="s">
        <v>496</v>
      </c>
      <c r="H10180" s="2">
        <v>1</v>
      </c>
      <c r="I10180" s="2">
        <v>4</v>
      </c>
      <c r="J10180" s="2">
        <v>10</v>
      </c>
      <c r="K10180" s="2">
        <v>2</v>
      </c>
      <c r="L10180" s="3">
        <v>485100</v>
      </c>
      <c r="M10180" s="2" t="s">
        <v>0</v>
      </c>
      <c r="N10180" s="4" t="s">
        <v>21</v>
      </c>
    </row>
    <row r="10181" spans="1:14" x14ac:dyDescent="0.25">
      <c r="A10181" s="1" t="s">
        <v>364</v>
      </c>
      <c r="B10181" s="2" t="s">
        <v>162</v>
      </c>
      <c r="C10181" s="2" t="s">
        <v>567</v>
      </c>
      <c r="D10181" s="2" t="s">
        <v>17885</v>
      </c>
      <c r="E10181" s="2" t="s">
        <v>8409</v>
      </c>
      <c r="F10181" s="2">
        <v>92121701</v>
      </c>
      <c r="G10181" s="2" t="s">
        <v>490</v>
      </c>
      <c r="H10181" s="2">
        <v>3</v>
      </c>
      <c r="I10181" s="2">
        <v>8</v>
      </c>
      <c r="J10181" s="2">
        <v>10</v>
      </c>
      <c r="K10181" s="2">
        <v>1</v>
      </c>
      <c r="L10181" s="3">
        <v>18488676</v>
      </c>
      <c r="M10181" s="2" t="s">
        <v>20</v>
      </c>
      <c r="N10181" s="4" t="s">
        <v>21</v>
      </c>
    </row>
    <row r="10182" spans="1:14" x14ac:dyDescent="0.25">
      <c r="A10182" s="1" t="s">
        <v>364</v>
      </c>
      <c r="B10182" s="2" t="s">
        <v>189</v>
      </c>
      <c r="C10182" s="2" t="s">
        <v>2626</v>
      </c>
      <c r="D10182" s="2" t="s">
        <v>17961</v>
      </c>
      <c r="E10182" s="2" t="s">
        <v>8410</v>
      </c>
      <c r="F10182" s="2">
        <v>72102900</v>
      </c>
      <c r="G10182" s="2" t="s">
        <v>511</v>
      </c>
      <c r="H10182" s="2">
        <v>2</v>
      </c>
      <c r="I10182" s="2">
        <v>9</v>
      </c>
      <c r="J10182" s="2">
        <v>10</v>
      </c>
      <c r="K10182" s="2">
        <v>1</v>
      </c>
      <c r="L10182" s="3">
        <v>72000000</v>
      </c>
      <c r="M10182" s="2" t="s">
        <v>20</v>
      </c>
      <c r="N10182" s="4" t="s">
        <v>21</v>
      </c>
    </row>
    <row r="10183" spans="1:14" x14ac:dyDescent="0.25">
      <c r="A10183" s="1" t="s">
        <v>364</v>
      </c>
      <c r="B10183" s="2" t="s">
        <v>189</v>
      </c>
      <c r="C10183" s="2" t="s">
        <v>2639</v>
      </c>
      <c r="D10183" s="2" t="s">
        <v>17963</v>
      </c>
      <c r="E10183" s="2" t="s">
        <v>8411</v>
      </c>
      <c r="F10183" s="2">
        <v>70171707</v>
      </c>
      <c r="G10183" s="2" t="s">
        <v>496</v>
      </c>
      <c r="H10183" s="2">
        <v>2</v>
      </c>
      <c r="I10183" s="2">
        <v>4</v>
      </c>
      <c r="J10183" s="2">
        <v>10</v>
      </c>
      <c r="K10183" s="2">
        <v>1</v>
      </c>
      <c r="L10183" s="3">
        <v>19278000</v>
      </c>
      <c r="M10183" s="2" t="s">
        <v>20</v>
      </c>
      <c r="N10183" s="4" t="s">
        <v>17385</v>
      </c>
    </row>
    <row r="10184" spans="1:14" x14ac:dyDescent="0.25">
      <c r="A10184" s="1" t="s">
        <v>364</v>
      </c>
      <c r="B10184" s="2" t="s">
        <v>189</v>
      </c>
      <c r="C10184" s="2" t="s">
        <v>2626</v>
      </c>
      <c r="D10184" s="2" t="s">
        <v>17961</v>
      </c>
      <c r="E10184" s="2" t="s">
        <v>8412</v>
      </c>
      <c r="F10184" s="2">
        <v>72102900</v>
      </c>
      <c r="G10184" s="2" t="s">
        <v>511</v>
      </c>
      <c r="H10184" s="2">
        <v>2</v>
      </c>
      <c r="I10184" s="2">
        <v>9</v>
      </c>
      <c r="J10184" s="2">
        <v>10</v>
      </c>
      <c r="K10184" s="2">
        <v>1</v>
      </c>
      <c r="L10184" s="3">
        <v>50000000</v>
      </c>
      <c r="M10184" s="2" t="s">
        <v>20</v>
      </c>
      <c r="N10184" s="4" t="s">
        <v>21</v>
      </c>
    </row>
    <row r="10185" spans="1:14" x14ac:dyDescent="0.25">
      <c r="A10185" s="1" t="s">
        <v>364</v>
      </c>
      <c r="B10185" s="2" t="s">
        <v>189</v>
      </c>
      <c r="C10185" s="2" t="s">
        <v>2626</v>
      </c>
      <c r="D10185" s="2" t="s">
        <v>17961</v>
      </c>
      <c r="E10185" s="2" t="s">
        <v>8413</v>
      </c>
      <c r="F10185" s="2">
        <v>72102900</v>
      </c>
      <c r="G10185" s="2" t="s">
        <v>511</v>
      </c>
      <c r="H10185" s="2">
        <v>2</v>
      </c>
      <c r="I10185" s="2">
        <v>9</v>
      </c>
      <c r="J10185" s="2">
        <v>10</v>
      </c>
      <c r="K10185" s="2">
        <v>1</v>
      </c>
      <c r="L10185" s="3">
        <v>80000000</v>
      </c>
      <c r="M10185" s="2" t="s">
        <v>20</v>
      </c>
      <c r="N10185" s="4" t="s">
        <v>21</v>
      </c>
    </row>
    <row r="10186" spans="1:14" x14ac:dyDescent="0.25">
      <c r="A10186" s="1" t="s">
        <v>364</v>
      </c>
      <c r="B10186" s="2" t="s">
        <v>189</v>
      </c>
      <c r="C10186" s="2" t="s">
        <v>2626</v>
      </c>
      <c r="D10186" s="2" t="s">
        <v>17961</v>
      </c>
      <c r="E10186" s="2" t="s">
        <v>8414</v>
      </c>
      <c r="F10186" s="2">
        <v>72102900</v>
      </c>
      <c r="G10186" s="2" t="s">
        <v>511</v>
      </c>
      <c r="H10186" s="2">
        <v>2</v>
      </c>
      <c r="I10186" s="2">
        <v>9</v>
      </c>
      <c r="J10186" s="2">
        <v>10</v>
      </c>
      <c r="K10186" s="2">
        <v>1</v>
      </c>
      <c r="L10186" s="3">
        <v>86685238.769999996</v>
      </c>
      <c r="M10186" s="2" t="s">
        <v>20</v>
      </c>
      <c r="N10186" s="4" t="s">
        <v>21</v>
      </c>
    </row>
    <row r="10187" spans="1:14" x14ac:dyDescent="0.25">
      <c r="A10187" s="1" t="s">
        <v>364</v>
      </c>
      <c r="B10187" s="2" t="s">
        <v>189</v>
      </c>
      <c r="C10187" s="2" t="s">
        <v>2626</v>
      </c>
      <c r="D10187" s="2" t="s">
        <v>17961</v>
      </c>
      <c r="E10187" s="2" t="s">
        <v>18630</v>
      </c>
      <c r="F10187" s="2">
        <v>72102900</v>
      </c>
      <c r="G10187" s="2" t="s">
        <v>511</v>
      </c>
      <c r="H10187" s="2">
        <v>2</v>
      </c>
      <c r="I10187" s="2">
        <v>9</v>
      </c>
      <c r="J10187" s="2">
        <v>10</v>
      </c>
      <c r="K10187" s="2">
        <v>1</v>
      </c>
      <c r="L10187" s="3">
        <v>75000000</v>
      </c>
      <c r="M10187" s="2" t="s">
        <v>20</v>
      </c>
      <c r="N10187" s="4" t="s">
        <v>21</v>
      </c>
    </row>
    <row r="10188" spans="1:14" x14ac:dyDescent="0.25">
      <c r="A10188" s="1" t="s">
        <v>364</v>
      </c>
      <c r="B10188" s="2" t="s">
        <v>103</v>
      </c>
      <c r="C10188" s="2" t="s">
        <v>104</v>
      </c>
      <c r="D10188" s="2" t="s">
        <v>105</v>
      </c>
      <c r="E10188" s="2" t="s">
        <v>8415</v>
      </c>
      <c r="F10188" s="2">
        <v>44121708</v>
      </c>
      <c r="G10188" s="2" t="s">
        <v>490</v>
      </c>
      <c r="H10188" s="2">
        <v>1</v>
      </c>
      <c r="I10188" s="2">
        <v>2</v>
      </c>
      <c r="J10188" s="2">
        <v>10</v>
      </c>
      <c r="K10188" s="2">
        <v>30</v>
      </c>
      <c r="L10188" s="3">
        <v>242760</v>
      </c>
      <c r="M10188" s="2" t="s">
        <v>0</v>
      </c>
      <c r="N10188" s="4" t="s">
        <v>21</v>
      </c>
    </row>
    <row r="10189" spans="1:14" x14ac:dyDescent="0.25">
      <c r="A10189" s="1" t="s">
        <v>364</v>
      </c>
      <c r="B10189" s="2" t="s">
        <v>103</v>
      </c>
      <c r="C10189" s="2" t="s">
        <v>104</v>
      </c>
      <c r="D10189" s="2" t="s">
        <v>105</v>
      </c>
      <c r="E10189" s="2" t="s">
        <v>8416</v>
      </c>
      <c r="F10189" s="2">
        <v>44121708</v>
      </c>
      <c r="G10189" s="2" t="s">
        <v>490</v>
      </c>
      <c r="H10189" s="2">
        <v>1</v>
      </c>
      <c r="I10189" s="2">
        <v>2</v>
      </c>
      <c r="J10189" s="2">
        <v>10</v>
      </c>
      <c r="K10189" s="2">
        <v>30</v>
      </c>
      <c r="L10189" s="3">
        <v>242760</v>
      </c>
      <c r="M10189" s="2" t="s">
        <v>0</v>
      </c>
      <c r="N10189" s="4" t="s">
        <v>21</v>
      </c>
    </row>
    <row r="10190" spans="1:14" x14ac:dyDescent="0.25">
      <c r="A10190" s="1" t="s">
        <v>364</v>
      </c>
      <c r="B10190" s="2" t="s">
        <v>103</v>
      </c>
      <c r="C10190" s="2" t="s">
        <v>104</v>
      </c>
      <c r="D10190" s="2" t="s">
        <v>105</v>
      </c>
      <c r="E10190" s="2" t="s">
        <v>8417</v>
      </c>
      <c r="F10190" s="2">
        <v>44121708</v>
      </c>
      <c r="G10190" s="2" t="s">
        <v>490</v>
      </c>
      <c r="H10190" s="2">
        <v>1</v>
      </c>
      <c r="I10190" s="2">
        <v>2</v>
      </c>
      <c r="J10190" s="2">
        <v>10</v>
      </c>
      <c r="K10190" s="2">
        <v>30</v>
      </c>
      <c r="L10190" s="3">
        <v>242760</v>
      </c>
      <c r="M10190" s="2" t="s">
        <v>0</v>
      </c>
      <c r="N10190" s="4" t="s">
        <v>21</v>
      </c>
    </row>
    <row r="10191" spans="1:14" x14ac:dyDescent="0.25">
      <c r="A10191" s="1" t="s">
        <v>364</v>
      </c>
      <c r="B10191" s="2" t="s">
        <v>103</v>
      </c>
      <c r="C10191" s="2" t="s">
        <v>104</v>
      </c>
      <c r="D10191" s="2" t="s">
        <v>105</v>
      </c>
      <c r="E10191" s="2" t="s">
        <v>8418</v>
      </c>
      <c r="F10191" s="2">
        <v>44121708</v>
      </c>
      <c r="G10191" s="2" t="s">
        <v>490</v>
      </c>
      <c r="H10191" s="2">
        <v>1</v>
      </c>
      <c r="I10191" s="2">
        <v>2</v>
      </c>
      <c r="J10191" s="2">
        <v>10</v>
      </c>
      <c r="K10191" s="2">
        <v>30</v>
      </c>
      <c r="L10191" s="3">
        <v>242760</v>
      </c>
      <c r="M10191" s="2" t="s">
        <v>0</v>
      </c>
      <c r="N10191" s="4" t="s">
        <v>21</v>
      </c>
    </row>
    <row r="10192" spans="1:14" x14ac:dyDescent="0.25">
      <c r="A10192" s="1" t="s">
        <v>364</v>
      </c>
      <c r="B10192" s="2" t="s">
        <v>103</v>
      </c>
      <c r="C10192" s="2" t="s">
        <v>104</v>
      </c>
      <c r="D10192" s="2" t="s">
        <v>105</v>
      </c>
      <c r="E10192" s="2" t="s">
        <v>8419</v>
      </c>
      <c r="F10192" s="2">
        <v>44121708</v>
      </c>
      <c r="G10192" s="2" t="s">
        <v>490</v>
      </c>
      <c r="H10192" s="2">
        <v>1</v>
      </c>
      <c r="I10192" s="2">
        <v>2</v>
      </c>
      <c r="J10192" s="2">
        <v>10</v>
      </c>
      <c r="K10192" s="2">
        <v>17</v>
      </c>
      <c r="L10192" s="3">
        <v>396780</v>
      </c>
      <c r="M10192" s="2" t="s">
        <v>0</v>
      </c>
      <c r="N10192" s="4" t="s">
        <v>21</v>
      </c>
    </row>
    <row r="10193" spans="1:14" x14ac:dyDescent="0.25">
      <c r="A10193" s="1" t="s">
        <v>364</v>
      </c>
      <c r="B10193" s="2" t="s">
        <v>1112</v>
      </c>
      <c r="C10193" s="2" t="s">
        <v>1112</v>
      </c>
      <c r="D10193" s="2" t="s">
        <v>17931</v>
      </c>
      <c r="E10193" s="2" t="s">
        <v>8420</v>
      </c>
      <c r="F10193" s="2">
        <v>30103600</v>
      </c>
      <c r="G10193" s="2" t="s">
        <v>496</v>
      </c>
      <c r="H10193" s="2">
        <v>1</v>
      </c>
      <c r="I10193" s="2">
        <v>4</v>
      </c>
      <c r="J10193" s="2">
        <v>10</v>
      </c>
      <c r="K10193" s="2">
        <v>15</v>
      </c>
      <c r="L10193" s="3">
        <v>496125</v>
      </c>
      <c r="M10193" s="2" t="s">
        <v>0</v>
      </c>
      <c r="N10193" s="4" t="s">
        <v>21</v>
      </c>
    </row>
    <row r="10194" spans="1:14" x14ac:dyDescent="0.25">
      <c r="A10194" s="1" t="s">
        <v>364</v>
      </c>
      <c r="B10194" s="2" t="s">
        <v>1112</v>
      </c>
      <c r="C10194" s="2" t="s">
        <v>1112</v>
      </c>
      <c r="D10194" s="2" t="s">
        <v>17931</v>
      </c>
      <c r="E10194" s="2" t="s">
        <v>8421</v>
      </c>
      <c r="F10194" s="2">
        <v>30103600</v>
      </c>
      <c r="G10194" s="2" t="s">
        <v>496</v>
      </c>
      <c r="H10194" s="2">
        <v>1</v>
      </c>
      <c r="I10194" s="2">
        <v>4</v>
      </c>
      <c r="J10194" s="2">
        <v>10</v>
      </c>
      <c r="K10194" s="2">
        <v>10</v>
      </c>
      <c r="L10194" s="3">
        <v>882000</v>
      </c>
      <c r="M10194" s="2" t="s">
        <v>0</v>
      </c>
      <c r="N10194" s="4" t="s">
        <v>21</v>
      </c>
    </row>
    <row r="10195" spans="1:14" x14ac:dyDescent="0.25">
      <c r="A10195" s="1" t="s">
        <v>364</v>
      </c>
      <c r="B10195" s="2" t="s">
        <v>1112</v>
      </c>
      <c r="C10195" s="2" t="s">
        <v>1112</v>
      </c>
      <c r="D10195" s="2" t="s">
        <v>17931</v>
      </c>
      <c r="E10195" s="2" t="s">
        <v>8422</v>
      </c>
      <c r="F10195" s="2">
        <v>30103600</v>
      </c>
      <c r="G10195" s="2" t="s">
        <v>496</v>
      </c>
      <c r="H10195" s="2">
        <v>1</v>
      </c>
      <c r="I10195" s="2">
        <v>4</v>
      </c>
      <c r="J10195" s="2">
        <v>10</v>
      </c>
      <c r="K10195" s="2">
        <v>10</v>
      </c>
      <c r="L10195" s="3">
        <v>771750</v>
      </c>
      <c r="M10195" s="2" t="s">
        <v>0</v>
      </c>
      <c r="N10195" s="4" t="s">
        <v>21</v>
      </c>
    </row>
    <row r="10196" spans="1:14" x14ac:dyDescent="0.25">
      <c r="A10196" s="1" t="s">
        <v>364</v>
      </c>
      <c r="B10196" s="2" t="s">
        <v>1112</v>
      </c>
      <c r="C10196" s="2" t="s">
        <v>1112</v>
      </c>
      <c r="D10196" s="2" t="s">
        <v>17931</v>
      </c>
      <c r="E10196" s="2" t="s">
        <v>8423</v>
      </c>
      <c r="F10196" s="2">
        <v>30103600</v>
      </c>
      <c r="G10196" s="2" t="s">
        <v>496</v>
      </c>
      <c r="H10196" s="2">
        <v>1</v>
      </c>
      <c r="I10196" s="2">
        <v>4</v>
      </c>
      <c r="J10196" s="2">
        <v>10</v>
      </c>
      <c r="K10196" s="2">
        <v>15</v>
      </c>
      <c r="L10196" s="3">
        <v>992250</v>
      </c>
      <c r="M10196" s="2" t="s">
        <v>0</v>
      </c>
      <c r="N10196" s="4" t="s">
        <v>21</v>
      </c>
    </row>
    <row r="10197" spans="1:14" x14ac:dyDescent="0.25">
      <c r="A10197" s="1" t="s">
        <v>364</v>
      </c>
      <c r="B10197" s="2" t="s">
        <v>1112</v>
      </c>
      <c r="C10197" s="2" t="s">
        <v>1112</v>
      </c>
      <c r="D10197" s="2" t="s">
        <v>17931</v>
      </c>
      <c r="E10197" s="2" t="s">
        <v>8424</v>
      </c>
      <c r="F10197" s="2">
        <v>30103600</v>
      </c>
      <c r="G10197" s="2" t="s">
        <v>496</v>
      </c>
      <c r="H10197" s="2">
        <v>1</v>
      </c>
      <c r="I10197" s="2">
        <v>4</v>
      </c>
      <c r="J10197" s="2">
        <v>10</v>
      </c>
      <c r="K10197" s="2">
        <v>15</v>
      </c>
      <c r="L10197" s="3">
        <v>909555</v>
      </c>
      <c r="M10197" s="2" t="s">
        <v>0</v>
      </c>
      <c r="N10197" s="4" t="s">
        <v>21</v>
      </c>
    </row>
    <row r="10198" spans="1:14" x14ac:dyDescent="0.25">
      <c r="A10198" s="1" t="s">
        <v>364</v>
      </c>
      <c r="B10198" s="2" t="s">
        <v>103</v>
      </c>
      <c r="C10198" s="2" t="s">
        <v>104</v>
      </c>
      <c r="D10198" s="2" t="s">
        <v>105</v>
      </c>
      <c r="E10198" s="2" t="s">
        <v>8425</v>
      </c>
      <c r="F10198" s="2">
        <v>30111600</v>
      </c>
      <c r="G10198" s="2" t="s">
        <v>496</v>
      </c>
      <c r="H10198" s="2">
        <v>1</v>
      </c>
      <c r="I10198" s="2">
        <v>4</v>
      </c>
      <c r="J10198" s="2">
        <v>10</v>
      </c>
      <c r="K10198" s="2">
        <v>20</v>
      </c>
      <c r="L10198" s="3">
        <v>330740</v>
      </c>
      <c r="M10198" s="2" t="s">
        <v>0</v>
      </c>
      <c r="N10198" s="4" t="s">
        <v>21</v>
      </c>
    </row>
    <row r="10199" spans="1:14" x14ac:dyDescent="0.25">
      <c r="A10199" s="1" t="s">
        <v>364</v>
      </c>
      <c r="B10199" s="2" t="s">
        <v>1851</v>
      </c>
      <c r="C10199" s="2" t="s">
        <v>1895</v>
      </c>
      <c r="D10199" s="2" t="s">
        <v>17946</v>
      </c>
      <c r="E10199" s="2" t="s">
        <v>18631</v>
      </c>
      <c r="F10199" s="2">
        <v>12164900</v>
      </c>
      <c r="G10199" s="2" t="s">
        <v>496</v>
      </c>
      <c r="H10199" s="2">
        <v>1</v>
      </c>
      <c r="I10199" s="2">
        <v>4</v>
      </c>
      <c r="J10199" s="2">
        <v>10</v>
      </c>
      <c r="K10199" s="2">
        <v>20</v>
      </c>
      <c r="L10199" s="3">
        <v>6615000</v>
      </c>
      <c r="M10199" s="2" t="s">
        <v>17387</v>
      </c>
      <c r="N10199" s="4" t="s">
        <v>21</v>
      </c>
    </row>
    <row r="10200" spans="1:14" x14ac:dyDescent="0.25">
      <c r="A10200" s="1" t="s">
        <v>364</v>
      </c>
      <c r="B10200" s="2" t="s">
        <v>1851</v>
      </c>
      <c r="C10200" s="2" t="s">
        <v>1883</v>
      </c>
      <c r="D10200" s="2" t="s">
        <v>17944</v>
      </c>
      <c r="E10200" s="2" t="s">
        <v>8426</v>
      </c>
      <c r="F10200" s="2">
        <v>30111600</v>
      </c>
      <c r="G10200" s="2" t="s">
        <v>496</v>
      </c>
      <c r="H10200" s="2">
        <v>1</v>
      </c>
      <c r="I10200" s="2">
        <v>4</v>
      </c>
      <c r="J10200" s="2">
        <v>10</v>
      </c>
      <c r="K10200" s="2">
        <v>5</v>
      </c>
      <c r="L10200" s="3">
        <v>110250</v>
      </c>
      <c r="M10200" s="2" t="s">
        <v>0</v>
      </c>
      <c r="N10200" s="4" t="s">
        <v>21</v>
      </c>
    </row>
    <row r="10201" spans="1:14" x14ac:dyDescent="0.25">
      <c r="A10201" s="1" t="s">
        <v>364</v>
      </c>
      <c r="B10201" s="2" t="s">
        <v>113</v>
      </c>
      <c r="C10201" s="2" t="s">
        <v>113</v>
      </c>
      <c r="D10201" s="2" t="s">
        <v>114</v>
      </c>
      <c r="E10201" s="2" t="s">
        <v>8427</v>
      </c>
      <c r="F10201" s="2">
        <v>55121715</v>
      </c>
      <c r="G10201" s="2" t="s">
        <v>490</v>
      </c>
      <c r="H10201" s="2">
        <v>2</v>
      </c>
      <c r="I10201" s="2">
        <v>7</v>
      </c>
      <c r="J10201" s="2">
        <v>10</v>
      </c>
      <c r="K10201" s="2">
        <v>20</v>
      </c>
      <c r="L10201" s="3">
        <v>1428000</v>
      </c>
      <c r="M10201" s="2" t="s">
        <v>0</v>
      </c>
      <c r="N10201" s="4" t="s">
        <v>21</v>
      </c>
    </row>
    <row r="10202" spans="1:14" x14ac:dyDescent="0.25">
      <c r="A10202" s="1" t="s">
        <v>364</v>
      </c>
      <c r="B10202" s="2" t="s">
        <v>151</v>
      </c>
      <c r="C10202" s="2" t="s">
        <v>156</v>
      </c>
      <c r="D10202" s="2" t="s">
        <v>157</v>
      </c>
      <c r="E10202" s="2" t="s">
        <v>8428</v>
      </c>
      <c r="F10202" s="2">
        <v>81112101</v>
      </c>
      <c r="G10202" s="2" t="s">
        <v>330</v>
      </c>
      <c r="H10202" s="2">
        <v>2</v>
      </c>
      <c r="I10202" s="2">
        <v>10</v>
      </c>
      <c r="J10202" s="2">
        <v>10</v>
      </c>
      <c r="K10202" s="2">
        <v>1</v>
      </c>
      <c r="L10202" s="3">
        <v>6375050</v>
      </c>
      <c r="M10202" s="2" t="s">
        <v>20</v>
      </c>
      <c r="N10202" s="4" t="s">
        <v>21</v>
      </c>
    </row>
    <row r="10203" spans="1:14" x14ac:dyDescent="0.25">
      <c r="A10203" s="1" t="s">
        <v>364</v>
      </c>
      <c r="B10203" s="2" t="s">
        <v>151</v>
      </c>
      <c r="C10203" s="2" t="s">
        <v>156</v>
      </c>
      <c r="D10203" s="2" t="s">
        <v>157</v>
      </c>
      <c r="E10203" s="2" t="s">
        <v>8429</v>
      </c>
      <c r="F10203" s="2">
        <v>81112101</v>
      </c>
      <c r="G10203" s="2" t="s">
        <v>330</v>
      </c>
      <c r="H10203" s="2">
        <v>1</v>
      </c>
      <c r="I10203" s="2">
        <v>12</v>
      </c>
      <c r="J10203" s="2">
        <v>10</v>
      </c>
      <c r="K10203" s="2">
        <v>1</v>
      </c>
      <c r="L10203" s="3">
        <v>6129857</v>
      </c>
      <c r="M10203" s="2" t="s">
        <v>20</v>
      </c>
      <c r="N10203" s="4" t="s">
        <v>21</v>
      </c>
    </row>
    <row r="10204" spans="1:14" x14ac:dyDescent="0.25">
      <c r="A10204" s="1" t="s">
        <v>364</v>
      </c>
      <c r="B10204" s="2" t="s">
        <v>151</v>
      </c>
      <c r="C10204" s="2" t="s">
        <v>156</v>
      </c>
      <c r="D10204" s="2" t="s">
        <v>157</v>
      </c>
      <c r="E10204" s="2" t="s">
        <v>8430</v>
      </c>
      <c r="F10204" s="2">
        <v>81112101</v>
      </c>
      <c r="G10204" s="2" t="s">
        <v>330</v>
      </c>
      <c r="H10204" s="2">
        <v>1</v>
      </c>
      <c r="I10204" s="2">
        <v>12</v>
      </c>
      <c r="J10204" s="2">
        <v>10</v>
      </c>
      <c r="K10204" s="2">
        <v>1</v>
      </c>
      <c r="L10204" s="3">
        <v>6375050</v>
      </c>
      <c r="M10204" s="2" t="s">
        <v>20</v>
      </c>
      <c r="N10204" s="4" t="s">
        <v>21</v>
      </c>
    </row>
    <row r="10205" spans="1:14" x14ac:dyDescent="0.25">
      <c r="A10205" s="1" t="s">
        <v>364</v>
      </c>
      <c r="B10205" s="2" t="s">
        <v>477</v>
      </c>
      <c r="C10205" s="2" t="s">
        <v>478</v>
      </c>
      <c r="D10205" s="2" t="s">
        <v>17875</v>
      </c>
      <c r="E10205" s="2" t="s">
        <v>8431</v>
      </c>
      <c r="F10205" s="2">
        <v>83101803</v>
      </c>
      <c r="G10205" s="2" t="s">
        <v>330</v>
      </c>
      <c r="H10205" s="2">
        <v>2</v>
      </c>
      <c r="I10205" s="2">
        <v>10</v>
      </c>
      <c r="J10205" s="2">
        <v>10</v>
      </c>
      <c r="K10205" s="2">
        <v>1</v>
      </c>
      <c r="L10205" s="3">
        <v>202018342.52000001</v>
      </c>
      <c r="M10205" s="2" t="s">
        <v>20</v>
      </c>
      <c r="N10205" s="4" t="s">
        <v>21</v>
      </c>
    </row>
    <row r="10206" spans="1:14" x14ac:dyDescent="0.25">
      <c r="A10206" s="1" t="s">
        <v>364</v>
      </c>
      <c r="B10206" s="2" t="s">
        <v>63</v>
      </c>
      <c r="C10206" s="2" t="s">
        <v>64</v>
      </c>
      <c r="D10206" s="2" t="s">
        <v>65</v>
      </c>
      <c r="E10206" s="2" t="s">
        <v>8432</v>
      </c>
      <c r="F10206" s="2">
        <v>60121120</v>
      </c>
      <c r="G10206" s="2" t="s">
        <v>490</v>
      </c>
      <c r="H10206" s="2">
        <v>1</v>
      </c>
      <c r="I10206" s="2">
        <v>2</v>
      </c>
      <c r="J10206" s="2">
        <v>10</v>
      </c>
      <c r="K10206" s="2">
        <v>10</v>
      </c>
      <c r="L10206" s="3">
        <v>1036300</v>
      </c>
      <c r="M10206" s="2" t="s">
        <v>0</v>
      </c>
      <c r="N10206" s="4" t="s">
        <v>21</v>
      </c>
    </row>
    <row r="10207" spans="1:14" x14ac:dyDescent="0.25">
      <c r="A10207" s="1" t="s">
        <v>364</v>
      </c>
      <c r="B10207" s="2" t="s">
        <v>63</v>
      </c>
      <c r="C10207" s="2" t="s">
        <v>64</v>
      </c>
      <c r="D10207" s="2" t="s">
        <v>65</v>
      </c>
      <c r="E10207" s="2" t="s">
        <v>8433</v>
      </c>
      <c r="F10207" s="2">
        <v>14111507</v>
      </c>
      <c r="G10207" s="2" t="s">
        <v>490</v>
      </c>
      <c r="H10207" s="2">
        <v>1</v>
      </c>
      <c r="I10207" s="2">
        <v>2</v>
      </c>
      <c r="J10207" s="2">
        <v>10</v>
      </c>
      <c r="K10207" s="2">
        <v>100</v>
      </c>
      <c r="L10207" s="3">
        <v>1245240</v>
      </c>
      <c r="M10207" s="2" t="s">
        <v>0</v>
      </c>
      <c r="N10207" s="4" t="s">
        <v>21</v>
      </c>
    </row>
    <row r="10208" spans="1:14" x14ac:dyDescent="0.25">
      <c r="A10208" s="1" t="s">
        <v>364</v>
      </c>
      <c r="B10208" s="2" t="s">
        <v>63</v>
      </c>
      <c r="C10208" s="2" t="s">
        <v>64</v>
      </c>
      <c r="D10208" s="2" t="s">
        <v>65</v>
      </c>
      <c r="E10208" s="2" t="s">
        <v>8434</v>
      </c>
      <c r="F10208" s="2">
        <v>14111500</v>
      </c>
      <c r="G10208" s="2" t="s">
        <v>490</v>
      </c>
      <c r="H10208" s="2">
        <v>1</v>
      </c>
      <c r="I10208" s="2">
        <v>2</v>
      </c>
      <c r="J10208" s="2">
        <v>10</v>
      </c>
      <c r="K10208" s="2">
        <v>10</v>
      </c>
      <c r="L10208" s="3">
        <v>143990</v>
      </c>
      <c r="M10208" s="2" t="s">
        <v>0</v>
      </c>
      <c r="N10208" s="4" t="s">
        <v>21</v>
      </c>
    </row>
    <row r="10209" spans="1:14" x14ac:dyDescent="0.25">
      <c r="A10209" s="1" t="s">
        <v>364</v>
      </c>
      <c r="B10209" s="2" t="s">
        <v>63</v>
      </c>
      <c r="C10209" s="2" t="s">
        <v>64</v>
      </c>
      <c r="D10209" s="2" t="s">
        <v>65</v>
      </c>
      <c r="E10209" s="2" t="s">
        <v>8435</v>
      </c>
      <c r="F10209" s="2">
        <v>14111704</v>
      </c>
      <c r="G10209" s="2" t="s">
        <v>490</v>
      </c>
      <c r="H10209" s="2">
        <v>1</v>
      </c>
      <c r="I10209" s="2">
        <v>2</v>
      </c>
      <c r="J10209" s="2">
        <v>10</v>
      </c>
      <c r="K10209" s="2">
        <v>89</v>
      </c>
      <c r="L10209" s="3">
        <v>3283210</v>
      </c>
      <c r="M10209" s="2" t="s">
        <v>0</v>
      </c>
      <c r="N10209" s="4" t="s">
        <v>21</v>
      </c>
    </row>
    <row r="10210" spans="1:14" x14ac:dyDescent="0.25">
      <c r="A10210" s="1" t="s">
        <v>364</v>
      </c>
      <c r="B10210" s="2" t="s">
        <v>76</v>
      </c>
      <c r="C10210" s="2" t="s">
        <v>83</v>
      </c>
      <c r="D10210" s="2" t="s">
        <v>84</v>
      </c>
      <c r="E10210" s="2" t="s">
        <v>8436</v>
      </c>
      <c r="F10210" s="2">
        <v>31201600</v>
      </c>
      <c r="G10210" s="2" t="s">
        <v>496</v>
      </c>
      <c r="H10210" s="2">
        <v>1</v>
      </c>
      <c r="I10210" s="2">
        <v>4</v>
      </c>
      <c r="J10210" s="2">
        <v>10</v>
      </c>
      <c r="K10210" s="2">
        <v>5</v>
      </c>
      <c r="L10210" s="3">
        <v>496125</v>
      </c>
      <c r="M10210" s="2" t="s">
        <v>17383</v>
      </c>
      <c r="N10210" s="4" t="s">
        <v>21</v>
      </c>
    </row>
    <row r="10211" spans="1:14" x14ac:dyDescent="0.25">
      <c r="A10211" s="1" t="s">
        <v>364</v>
      </c>
      <c r="B10211" s="2" t="s">
        <v>76</v>
      </c>
      <c r="C10211" s="2" t="s">
        <v>77</v>
      </c>
      <c r="D10211" s="2" t="s">
        <v>78</v>
      </c>
      <c r="E10211" s="2" t="s">
        <v>8437</v>
      </c>
      <c r="F10211" s="2">
        <v>31211500</v>
      </c>
      <c r="G10211" s="2" t="s">
        <v>496</v>
      </c>
      <c r="H10211" s="2">
        <v>1</v>
      </c>
      <c r="I10211" s="2">
        <v>4</v>
      </c>
      <c r="J10211" s="2">
        <v>10</v>
      </c>
      <c r="K10211" s="2">
        <v>10</v>
      </c>
      <c r="L10211" s="3">
        <v>1700000</v>
      </c>
      <c r="M10211" s="2" t="s">
        <v>17383</v>
      </c>
      <c r="N10211" s="4" t="s">
        <v>21</v>
      </c>
    </row>
    <row r="10212" spans="1:14" x14ac:dyDescent="0.25">
      <c r="A10212" s="1" t="s">
        <v>364</v>
      </c>
      <c r="B10212" s="2" t="s">
        <v>76</v>
      </c>
      <c r="C10212" s="2" t="s">
        <v>77</v>
      </c>
      <c r="D10212" s="2" t="s">
        <v>78</v>
      </c>
      <c r="E10212" s="2" t="s">
        <v>8438</v>
      </c>
      <c r="F10212" s="2">
        <v>31211500</v>
      </c>
      <c r="G10212" s="2" t="s">
        <v>496</v>
      </c>
      <c r="H10212" s="2">
        <v>1</v>
      </c>
      <c r="I10212" s="2">
        <v>4</v>
      </c>
      <c r="J10212" s="2">
        <v>16</v>
      </c>
      <c r="K10212" s="2">
        <v>20</v>
      </c>
      <c r="L10212" s="3">
        <v>6000000</v>
      </c>
      <c r="M10212" s="2" t="s">
        <v>0</v>
      </c>
      <c r="N10212" s="4" t="s">
        <v>21</v>
      </c>
    </row>
    <row r="10213" spans="1:14" x14ac:dyDescent="0.25">
      <c r="A10213" s="1" t="s">
        <v>364</v>
      </c>
      <c r="B10213" s="2" t="s">
        <v>76</v>
      </c>
      <c r="C10213" s="2" t="s">
        <v>77</v>
      </c>
      <c r="D10213" s="2" t="s">
        <v>78</v>
      </c>
      <c r="E10213" s="2" t="s">
        <v>8439</v>
      </c>
      <c r="F10213" s="2">
        <v>31211500</v>
      </c>
      <c r="G10213" s="2" t="s">
        <v>496</v>
      </c>
      <c r="H10213" s="2">
        <v>1</v>
      </c>
      <c r="I10213" s="2">
        <v>4</v>
      </c>
      <c r="J10213" s="2">
        <v>16</v>
      </c>
      <c r="K10213" s="2">
        <v>25</v>
      </c>
      <c r="L10213" s="3">
        <v>2205000</v>
      </c>
      <c r="M10213" s="2" t="s">
        <v>17383</v>
      </c>
      <c r="N10213" s="4" t="s">
        <v>21</v>
      </c>
    </row>
    <row r="10214" spans="1:14" x14ac:dyDescent="0.25">
      <c r="A10214" s="1" t="s">
        <v>364</v>
      </c>
      <c r="B10214" s="2" t="s">
        <v>76</v>
      </c>
      <c r="C10214" s="2" t="s">
        <v>77</v>
      </c>
      <c r="D10214" s="2" t="s">
        <v>78</v>
      </c>
      <c r="E10214" s="2" t="s">
        <v>8440</v>
      </c>
      <c r="F10214" s="2">
        <v>31211500</v>
      </c>
      <c r="G10214" s="2" t="s">
        <v>496</v>
      </c>
      <c r="H10214" s="2">
        <v>1</v>
      </c>
      <c r="I10214" s="2">
        <v>4</v>
      </c>
      <c r="J10214" s="2">
        <v>10</v>
      </c>
      <c r="K10214" s="2">
        <v>10</v>
      </c>
      <c r="L10214" s="3">
        <v>330750</v>
      </c>
      <c r="M10214" s="2" t="s">
        <v>0</v>
      </c>
      <c r="N10214" s="4" t="s">
        <v>21</v>
      </c>
    </row>
    <row r="10215" spans="1:14" x14ac:dyDescent="0.25">
      <c r="A10215" s="1" t="s">
        <v>364</v>
      </c>
      <c r="B10215" s="2" t="s">
        <v>76</v>
      </c>
      <c r="C10215" s="2" t="s">
        <v>77</v>
      </c>
      <c r="D10215" s="2" t="s">
        <v>78</v>
      </c>
      <c r="E10215" s="2" t="s">
        <v>8441</v>
      </c>
      <c r="F10215" s="2">
        <v>31211500</v>
      </c>
      <c r="G10215" s="2" t="s">
        <v>496</v>
      </c>
      <c r="H10215" s="2">
        <v>1</v>
      </c>
      <c r="I10215" s="2">
        <v>4</v>
      </c>
      <c r="J10215" s="2">
        <v>10</v>
      </c>
      <c r="K10215" s="2">
        <v>10</v>
      </c>
      <c r="L10215" s="3">
        <v>165370</v>
      </c>
      <c r="M10215" s="2" t="s">
        <v>0</v>
      </c>
      <c r="N10215" s="4" t="s">
        <v>21</v>
      </c>
    </row>
    <row r="10216" spans="1:14" x14ac:dyDescent="0.25">
      <c r="A10216" s="1" t="s">
        <v>364</v>
      </c>
      <c r="B10216" s="2" t="s">
        <v>76</v>
      </c>
      <c r="C10216" s="2" t="s">
        <v>77</v>
      </c>
      <c r="D10216" s="2" t="s">
        <v>78</v>
      </c>
      <c r="E10216" s="2" t="s">
        <v>8442</v>
      </c>
      <c r="F10216" s="2">
        <v>31211500</v>
      </c>
      <c r="G10216" s="2" t="s">
        <v>496</v>
      </c>
      <c r="H10216" s="2">
        <v>1</v>
      </c>
      <c r="I10216" s="2">
        <v>4</v>
      </c>
      <c r="J10216" s="2">
        <v>16</v>
      </c>
      <c r="K10216" s="2">
        <v>15</v>
      </c>
      <c r="L10216" s="3">
        <v>4961250</v>
      </c>
      <c r="M10216" s="2" t="s">
        <v>0</v>
      </c>
      <c r="N10216" s="4" t="s">
        <v>21</v>
      </c>
    </row>
    <row r="10217" spans="1:14" x14ac:dyDescent="0.25">
      <c r="A10217" s="1" t="s">
        <v>364</v>
      </c>
      <c r="B10217" s="2" t="s">
        <v>76</v>
      </c>
      <c r="C10217" s="2" t="s">
        <v>77</v>
      </c>
      <c r="D10217" s="2" t="s">
        <v>78</v>
      </c>
      <c r="E10217" s="2" t="s">
        <v>8443</v>
      </c>
      <c r="F10217" s="2">
        <v>31211500</v>
      </c>
      <c r="G10217" s="2" t="s">
        <v>496</v>
      </c>
      <c r="H10217" s="2">
        <v>1</v>
      </c>
      <c r="I10217" s="2">
        <v>4</v>
      </c>
      <c r="J10217" s="2">
        <v>16</v>
      </c>
      <c r="K10217" s="2">
        <v>30</v>
      </c>
      <c r="L10217" s="3">
        <v>1800000</v>
      </c>
      <c r="M10217" s="2" t="s">
        <v>0</v>
      </c>
      <c r="N10217" s="4" t="s">
        <v>21</v>
      </c>
    </row>
    <row r="10218" spans="1:14" x14ac:dyDescent="0.25">
      <c r="A10218" s="1" t="s">
        <v>364</v>
      </c>
      <c r="B10218" s="2" t="s">
        <v>76</v>
      </c>
      <c r="C10218" s="2" t="s">
        <v>77</v>
      </c>
      <c r="D10218" s="2" t="s">
        <v>78</v>
      </c>
      <c r="E10218" s="2" t="s">
        <v>8444</v>
      </c>
      <c r="F10218" s="2">
        <v>31211500</v>
      </c>
      <c r="G10218" s="2" t="s">
        <v>496</v>
      </c>
      <c r="H10218" s="2">
        <v>1</v>
      </c>
      <c r="I10218" s="2">
        <v>4</v>
      </c>
      <c r="J10218" s="2">
        <v>16</v>
      </c>
      <c r="K10218" s="2">
        <v>25</v>
      </c>
      <c r="L10218" s="3">
        <v>5000000</v>
      </c>
      <c r="M10218" s="2" t="s">
        <v>0</v>
      </c>
      <c r="N10218" s="4" t="s">
        <v>21</v>
      </c>
    </row>
    <row r="10219" spans="1:14" x14ac:dyDescent="0.25">
      <c r="A10219" s="1" t="s">
        <v>364</v>
      </c>
      <c r="B10219" s="2" t="s">
        <v>76</v>
      </c>
      <c r="C10219" s="2" t="s">
        <v>77</v>
      </c>
      <c r="D10219" s="2" t="s">
        <v>78</v>
      </c>
      <c r="E10219" s="2" t="s">
        <v>8445</v>
      </c>
      <c r="F10219" s="2">
        <v>31211500</v>
      </c>
      <c r="G10219" s="2" t="s">
        <v>496</v>
      </c>
      <c r="H10219" s="2">
        <v>1</v>
      </c>
      <c r="I10219" s="2">
        <v>4</v>
      </c>
      <c r="J10219" s="2">
        <v>10</v>
      </c>
      <c r="K10219" s="2">
        <v>15</v>
      </c>
      <c r="L10219" s="3">
        <v>826875</v>
      </c>
      <c r="M10219" s="2" t="s">
        <v>0</v>
      </c>
      <c r="N10219" s="4" t="s">
        <v>21</v>
      </c>
    </row>
    <row r="10220" spans="1:14" x14ac:dyDescent="0.25">
      <c r="A10220" s="1" t="s">
        <v>364</v>
      </c>
      <c r="B10220" s="2" t="s">
        <v>86</v>
      </c>
      <c r="C10220" s="2" t="s">
        <v>90</v>
      </c>
      <c r="D10220" s="2" t="s">
        <v>91</v>
      </c>
      <c r="E10220" s="2" t="s">
        <v>8446</v>
      </c>
      <c r="F10220" s="2">
        <v>31261600</v>
      </c>
      <c r="G10220" s="2" t="s">
        <v>496</v>
      </c>
      <c r="H10220" s="2">
        <v>1</v>
      </c>
      <c r="I10220" s="2">
        <v>4</v>
      </c>
      <c r="J10220" s="2">
        <v>16</v>
      </c>
      <c r="K10220" s="2">
        <v>5</v>
      </c>
      <c r="L10220" s="3">
        <v>1500000</v>
      </c>
      <c r="M10220" s="2" t="s">
        <v>0</v>
      </c>
      <c r="N10220" s="4" t="s">
        <v>21</v>
      </c>
    </row>
    <row r="10221" spans="1:14" x14ac:dyDescent="0.25">
      <c r="A10221" s="1" t="s">
        <v>364</v>
      </c>
      <c r="B10221" s="2" t="s">
        <v>113</v>
      </c>
      <c r="C10221" s="2" t="s">
        <v>113</v>
      </c>
      <c r="D10221" s="2" t="s">
        <v>114</v>
      </c>
      <c r="E10221" s="2" t="s">
        <v>8447</v>
      </c>
      <c r="F10221" s="2">
        <v>31231400</v>
      </c>
      <c r="G10221" s="2" t="s">
        <v>496</v>
      </c>
      <c r="H10221" s="2">
        <v>1</v>
      </c>
      <c r="I10221" s="2">
        <v>4</v>
      </c>
      <c r="J10221" s="2">
        <v>16</v>
      </c>
      <c r="K10221" s="2">
        <v>15</v>
      </c>
      <c r="L10221" s="3">
        <v>600000</v>
      </c>
      <c r="M10221" s="2" t="s">
        <v>0</v>
      </c>
      <c r="N10221" s="4" t="s">
        <v>21</v>
      </c>
    </row>
    <row r="10222" spans="1:14" x14ac:dyDescent="0.25">
      <c r="A10222" s="1" t="s">
        <v>364</v>
      </c>
      <c r="B10222" s="2" t="s">
        <v>113</v>
      </c>
      <c r="C10222" s="2" t="s">
        <v>113</v>
      </c>
      <c r="D10222" s="2" t="s">
        <v>114</v>
      </c>
      <c r="E10222" s="2" t="s">
        <v>8448</v>
      </c>
      <c r="F10222" s="2">
        <v>31231400</v>
      </c>
      <c r="G10222" s="2" t="s">
        <v>496</v>
      </c>
      <c r="H10222" s="2">
        <v>1</v>
      </c>
      <c r="I10222" s="2">
        <v>4</v>
      </c>
      <c r="J10222" s="2">
        <v>16</v>
      </c>
      <c r="K10222" s="2">
        <v>15</v>
      </c>
      <c r="L10222" s="3">
        <v>600000</v>
      </c>
      <c r="M10222" s="2" t="s">
        <v>0</v>
      </c>
      <c r="N10222" s="4" t="s">
        <v>21</v>
      </c>
    </row>
    <row r="10223" spans="1:14" x14ac:dyDescent="0.25">
      <c r="A10223" s="1" t="s">
        <v>364</v>
      </c>
      <c r="B10223" s="2" t="s">
        <v>113</v>
      </c>
      <c r="C10223" s="2" t="s">
        <v>113</v>
      </c>
      <c r="D10223" s="2" t="s">
        <v>114</v>
      </c>
      <c r="E10223" s="2" t="s">
        <v>8449</v>
      </c>
      <c r="F10223" s="2">
        <v>31231400</v>
      </c>
      <c r="G10223" s="2" t="s">
        <v>496</v>
      </c>
      <c r="H10223" s="2">
        <v>1</v>
      </c>
      <c r="I10223" s="2">
        <v>4</v>
      </c>
      <c r="J10223" s="2">
        <v>16</v>
      </c>
      <c r="K10223" s="2">
        <v>15</v>
      </c>
      <c r="L10223" s="3">
        <v>1200000</v>
      </c>
      <c r="M10223" s="2" t="s">
        <v>0</v>
      </c>
      <c r="N10223" s="4" t="s">
        <v>21</v>
      </c>
    </row>
    <row r="10224" spans="1:14" x14ac:dyDescent="0.25">
      <c r="A10224" s="1" t="s">
        <v>364</v>
      </c>
      <c r="B10224" s="2" t="s">
        <v>86</v>
      </c>
      <c r="C10224" s="2" t="s">
        <v>90</v>
      </c>
      <c r="D10224" s="2" t="s">
        <v>91</v>
      </c>
      <c r="E10224" s="2" t="s">
        <v>8450</v>
      </c>
      <c r="F10224" s="2">
        <v>11162100</v>
      </c>
      <c r="G10224" s="2" t="s">
        <v>496</v>
      </c>
      <c r="H10224" s="2">
        <v>1</v>
      </c>
      <c r="I10224" s="2">
        <v>4</v>
      </c>
      <c r="J10224" s="2">
        <v>16</v>
      </c>
      <c r="K10224" s="2">
        <v>2</v>
      </c>
      <c r="L10224" s="3">
        <v>1400000</v>
      </c>
      <c r="M10224" s="2" t="s">
        <v>0</v>
      </c>
      <c r="N10224" s="4" t="s">
        <v>21</v>
      </c>
    </row>
    <row r="10225" spans="1:14" x14ac:dyDescent="0.25">
      <c r="A10225" s="1" t="s">
        <v>364</v>
      </c>
      <c r="B10225" s="2" t="s">
        <v>86</v>
      </c>
      <c r="C10225" s="2" t="s">
        <v>90</v>
      </c>
      <c r="D10225" s="2" t="s">
        <v>91</v>
      </c>
      <c r="E10225" s="2" t="s">
        <v>8451</v>
      </c>
      <c r="F10225" s="2">
        <v>30181800</v>
      </c>
      <c r="G10225" s="2" t="s">
        <v>496</v>
      </c>
      <c r="H10225" s="2">
        <v>1</v>
      </c>
      <c r="I10225" s="2">
        <v>4</v>
      </c>
      <c r="J10225" s="2">
        <v>16</v>
      </c>
      <c r="K10225" s="2">
        <v>20</v>
      </c>
      <c r="L10225" s="3">
        <v>330740</v>
      </c>
      <c r="M10225" s="2" t="s">
        <v>0</v>
      </c>
      <c r="N10225" s="4" t="s">
        <v>21</v>
      </c>
    </row>
    <row r="10226" spans="1:14" x14ac:dyDescent="0.25">
      <c r="A10226" s="1" t="s">
        <v>364</v>
      </c>
      <c r="B10226" s="2" t="s">
        <v>1851</v>
      </c>
      <c r="C10226" s="2" t="s">
        <v>1879</v>
      </c>
      <c r="D10226" s="2" t="s">
        <v>17943</v>
      </c>
      <c r="E10226" s="2" t="s">
        <v>18632</v>
      </c>
      <c r="F10226" s="2">
        <v>30131700</v>
      </c>
      <c r="G10226" s="2" t="s">
        <v>496</v>
      </c>
      <c r="H10226" s="2">
        <v>1</v>
      </c>
      <c r="I10226" s="2">
        <v>4</v>
      </c>
      <c r="J10226" s="2">
        <v>16</v>
      </c>
      <c r="K10226" s="2">
        <v>20</v>
      </c>
      <c r="L10226" s="3">
        <v>1761547.5</v>
      </c>
      <c r="M10226" s="2" t="s">
        <v>17390</v>
      </c>
      <c r="N10226" s="4" t="s">
        <v>21</v>
      </c>
    </row>
    <row r="10227" spans="1:14" x14ac:dyDescent="0.25">
      <c r="A10227" s="1" t="s">
        <v>364</v>
      </c>
      <c r="B10227" s="2" t="s">
        <v>86</v>
      </c>
      <c r="C10227" s="2" t="s">
        <v>93</v>
      </c>
      <c r="D10227" s="2" t="s">
        <v>94</v>
      </c>
      <c r="E10227" s="2" t="s">
        <v>8452</v>
      </c>
      <c r="F10227" s="2">
        <v>46181800</v>
      </c>
      <c r="G10227" s="2" t="s">
        <v>496</v>
      </c>
      <c r="H10227" s="2">
        <v>1</v>
      </c>
      <c r="I10227" s="2">
        <v>4</v>
      </c>
      <c r="J10227" s="2">
        <v>10</v>
      </c>
      <c r="K10227" s="2">
        <v>2</v>
      </c>
      <c r="L10227" s="3">
        <v>33074</v>
      </c>
      <c r="M10227" s="2" t="s">
        <v>0</v>
      </c>
      <c r="N10227" s="4" t="s">
        <v>21</v>
      </c>
    </row>
    <row r="10228" spans="1:14" x14ac:dyDescent="0.25">
      <c r="A10228" s="1" t="s">
        <v>364</v>
      </c>
      <c r="B10228" s="2" t="s">
        <v>113</v>
      </c>
      <c r="C10228" s="2" t="s">
        <v>113</v>
      </c>
      <c r="D10228" s="2" t="s">
        <v>114</v>
      </c>
      <c r="E10228" s="2" t="s">
        <v>8453</v>
      </c>
      <c r="F10228" s="2">
        <v>30171500</v>
      </c>
      <c r="G10228" s="2" t="s">
        <v>496</v>
      </c>
      <c r="H10228" s="2">
        <v>1</v>
      </c>
      <c r="I10228" s="2">
        <v>4</v>
      </c>
      <c r="J10228" s="2">
        <v>16</v>
      </c>
      <c r="K10228" s="2">
        <v>3</v>
      </c>
      <c r="L10228" s="3">
        <v>1800000</v>
      </c>
      <c r="M10228" s="2" t="s">
        <v>17390</v>
      </c>
      <c r="N10228" s="4" t="s">
        <v>21</v>
      </c>
    </row>
    <row r="10229" spans="1:14" x14ac:dyDescent="0.25">
      <c r="A10229" s="1" t="s">
        <v>364</v>
      </c>
      <c r="B10229" s="2" t="s">
        <v>1112</v>
      </c>
      <c r="C10229" s="2" t="s">
        <v>1112</v>
      </c>
      <c r="D10229" s="2" t="s">
        <v>17931</v>
      </c>
      <c r="E10229" s="2" t="s">
        <v>8454</v>
      </c>
      <c r="F10229" s="2">
        <v>30171500</v>
      </c>
      <c r="G10229" s="2" t="s">
        <v>496</v>
      </c>
      <c r="H10229" s="2">
        <v>1</v>
      </c>
      <c r="I10229" s="2">
        <v>4</v>
      </c>
      <c r="J10229" s="2">
        <v>10</v>
      </c>
      <c r="K10229" s="2">
        <v>4</v>
      </c>
      <c r="L10229" s="3">
        <v>661500</v>
      </c>
      <c r="M10229" s="2" t="s">
        <v>0</v>
      </c>
      <c r="N10229" s="4" t="s">
        <v>21</v>
      </c>
    </row>
    <row r="10230" spans="1:14" x14ac:dyDescent="0.25">
      <c r="A10230" s="1" t="s">
        <v>364</v>
      </c>
      <c r="B10230" s="2" t="s">
        <v>113</v>
      </c>
      <c r="C10230" s="2" t="s">
        <v>113</v>
      </c>
      <c r="D10230" s="2" t="s">
        <v>114</v>
      </c>
      <c r="E10230" s="2" t="s">
        <v>8455</v>
      </c>
      <c r="F10230" s="2">
        <v>31162000</v>
      </c>
      <c r="G10230" s="2" t="s">
        <v>496</v>
      </c>
      <c r="H10230" s="2">
        <v>1</v>
      </c>
      <c r="I10230" s="2">
        <v>4</v>
      </c>
      <c r="J10230" s="2">
        <v>10</v>
      </c>
      <c r="K10230" s="2">
        <v>3</v>
      </c>
      <c r="L10230" s="3">
        <v>90000</v>
      </c>
      <c r="M10230" s="2" t="s">
        <v>0</v>
      </c>
      <c r="N10230" s="4" t="s">
        <v>21</v>
      </c>
    </row>
    <row r="10231" spans="1:14" x14ac:dyDescent="0.25">
      <c r="A10231" s="1" t="s">
        <v>364</v>
      </c>
      <c r="B10231" s="2" t="s">
        <v>113</v>
      </c>
      <c r="C10231" s="2" t="s">
        <v>113</v>
      </c>
      <c r="D10231" s="2" t="s">
        <v>114</v>
      </c>
      <c r="E10231" s="2" t="s">
        <v>8456</v>
      </c>
      <c r="F10231" s="2">
        <v>30103200</v>
      </c>
      <c r="G10231" s="2" t="s">
        <v>496</v>
      </c>
      <c r="H10231" s="2">
        <v>1</v>
      </c>
      <c r="I10231" s="2">
        <v>4</v>
      </c>
      <c r="J10231" s="2">
        <v>10</v>
      </c>
      <c r="K10231" s="2">
        <v>10</v>
      </c>
      <c r="L10231" s="3">
        <v>200000</v>
      </c>
      <c r="M10231" s="2" t="s">
        <v>0</v>
      </c>
      <c r="N10231" s="4" t="s">
        <v>21</v>
      </c>
    </row>
    <row r="10232" spans="1:14" x14ac:dyDescent="0.25">
      <c r="A10232" s="1" t="s">
        <v>364</v>
      </c>
      <c r="B10232" s="2" t="s">
        <v>103</v>
      </c>
      <c r="C10232" s="2" t="s">
        <v>104</v>
      </c>
      <c r="D10232" s="2" t="s">
        <v>105</v>
      </c>
      <c r="E10232" s="2" t="s">
        <v>8457</v>
      </c>
      <c r="F10232" s="2">
        <v>31211900</v>
      </c>
      <c r="G10232" s="2" t="s">
        <v>496</v>
      </c>
      <c r="H10232" s="2">
        <v>1</v>
      </c>
      <c r="I10232" s="2">
        <v>4</v>
      </c>
      <c r="J10232" s="2">
        <v>10</v>
      </c>
      <c r="K10232" s="2">
        <v>4</v>
      </c>
      <c r="L10232" s="3">
        <v>60000</v>
      </c>
      <c r="M10232" s="2" t="s">
        <v>0</v>
      </c>
      <c r="N10232" s="4" t="s">
        <v>21</v>
      </c>
    </row>
    <row r="10233" spans="1:14" x14ac:dyDescent="0.25">
      <c r="A10233" s="1" t="s">
        <v>364</v>
      </c>
      <c r="B10233" s="2" t="s">
        <v>103</v>
      </c>
      <c r="C10233" s="2" t="s">
        <v>104</v>
      </c>
      <c r="D10233" s="2" t="s">
        <v>105</v>
      </c>
      <c r="E10233" s="2" t="s">
        <v>8458</v>
      </c>
      <c r="F10233" s="2">
        <v>31211900</v>
      </c>
      <c r="G10233" s="2" t="s">
        <v>496</v>
      </c>
      <c r="H10233" s="2">
        <v>1</v>
      </c>
      <c r="I10233" s="2">
        <v>4</v>
      </c>
      <c r="J10233" s="2">
        <v>10</v>
      </c>
      <c r="K10233" s="2">
        <v>18</v>
      </c>
      <c r="L10233" s="3">
        <v>270000</v>
      </c>
      <c r="M10233" s="2" t="s">
        <v>0</v>
      </c>
      <c r="N10233" s="4" t="s">
        <v>21</v>
      </c>
    </row>
    <row r="10234" spans="1:14" x14ac:dyDescent="0.25">
      <c r="A10234" s="1" t="s">
        <v>364</v>
      </c>
      <c r="B10234" s="2" t="s">
        <v>103</v>
      </c>
      <c r="C10234" s="2" t="s">
        <v>104</v>
      </c>
      <c r="D10234" s="2" t="s">
        <v>105</v>
      </c>
      <c r="E10234" s="2" t="s">
        <v>8459</v>
      </c>
      <c r="F10234" s="2">
        <v>31211900</v>
      </c>
      <c r="G10234" s="2" t="s">
        <v>496</v>
      </c>
      <c r="H10234" s="2">
        <v>1</v>
      </c>
      <c r="I10234" s="2">
        <v>4</v>
      </c>
      <c r="J10234" s="2">
        <v>10</v>
      </c>
      <c r="K10234" s="2">
        <v>3</v>
      </c>
      <c r="L10234" s="3">
        <v>45000</v>
      </c>
      <c r="M10234" s="2" t="s">
        <v>0</v>
      </c>
      <c r="N10234" s="4" t="s">
        <v>21</v>
      </c>
    </row>
    <row r="10235" spans="1:14" x14ac:dyDescent="0.25">
      <c r="A10235" s="1" t="s">
        <v>364</v>
      </c>
      <c r="B10235" s="2" t="s">
        <v>103</v>
      </c>
      <c r="C10235" s="2" t="s">
        <v>104</v>
      </c>
      <c r="D10235" s="2" t="s">
        <v>105</v>
      </c>
      <c r="E10235" s="2" t="s">
        <v>8460</v>
      </c>
      <c r="F10235" s="2">
        <v>31211900</v>
      </c>
      <c r="G10235" s="2" t="s">
        <v>496</v>
      </c>
      <c r="H10235" s="2">
        <v>1</v>
      </c>
      <c r="I10235" s="2">
        <v>4</v>
      </c>
      <c r="J10235" s="2">
        <v>10</v>
      </c>
      <c r="K10235" s="2">
        <v>18</v>
      </c>
      <c r="L10235" s="3">
        <v>238140</v>
      </c>
      <c r="M10235" s="2" t="s">
        <v>0</v>
      </c>
      <c r="N10235" s="4" t="s">
        <v>21</v>
      </c>
    </row>
    <row r="10236" spans="1:14" x14ac:dyDescent="0.25">
      <c r="A10236" s="1" t="s">
        <v>364</v>
      </c>
      <c r="B10236" s="2" t="s">
        <v>103</v>
      </c>
      <c r="C10236" s="2" t="s">
        <v>104</v>
      </c>
      <c r="D10236" s="2" t="s">
        <v>105</v>
      </c>
      <c r="E10236" s="2" t="s">
        <v>8461</v>
      </c>
      <c r="F10236" s="2">
        <v>31211900</v>
      </c>
      <c r="G10236" s="2" t="s">
        <v>496</v>
      </c>
      <c r="H10236" s="2">
        <v>1</v>
      </c>
      <c r="I10236" s="2">
        <v>4</v>
      </c>
      <c r="J10236" s="2">
        <v>10</v>
      </c>
      <c r="K10236" s="2">
        <v>20</v>
      </c>
      <c r="L10236" s="3">
        <v>198440</v>
      </c>
      <c r="M10236" s="2" t="s">
        <v>0</v>
      </c>
      <c r="N10236" s="4" t="s">
        <v>21</v>
      </c>
    </row>
    <row r="10237" spans="1:14" x14ac:dyDescent="0.25">
      <c r="A10237" s="1" t="s">
        <v>364</v>
      </c>
      <c r="B10237" s="2" t="s">
        <v>86</v>
      </c>
      <c r="C10237" s="2" t="s">
        <v>90</v>
      </c>
      <c r="D10237" s="2" t="s">
        <v>91</v>
      </c>
      <c r="E10237" s="2" t="s">
        <v>8462</v>
      </c>
      <c r="F10237" s="2">
        <v>26131600</v>
      </c>
      <c r="G10237" s="2" t="s">
        <v>496</v>
      </c>
      <c r="H10237" s="2">
        <v>1</v>
      </c>
      <c r="I10237" s="2">
        <v>4</v>
      </c>
      <c r="J10237" s="2">
        <v>10</v>
      </c>
      <c r="K10237" s="2">
        <v>15</v>
      </c>
      <c r="L10237" s="3">
        <v>330750</v>
      </c>
      <c r="M10237" s="2" t="s">
        <v>0</v>
      </c>
      <c r="N10237" s="4" t="s">
        <v>21</v>
      </c>
    </row>
    <row r="10238" spans="1:14" x14ac:dyDescent="0.25">
      <c r="A10238" s="1" t="s">
        <v>364</v>
      </c>
      <c r="B10238" s="2" t="s">
        <v>86</v>
      </c>
      <c r="C10238" s="2" t="s">
        <v>90</v>
      </c>
      <c r="D10238" s="2" t="s">
        <v>91</v>
      </c>
      <c r="E10238" s="2" t="s">
        <v>8463</v>
      </c>
      <c r="F10238" s="2">
        <v>26131600</v>
      </c>
      <c r="G10238" s="2" t="s">
        <v>496</v>
      </c>
      <c r="H10238" s="2">
        <v>1</v>
      </c>
      <c r="I10238" s="2">
        <v>4</v>
      </c>
      <c r="J10238" s="2">
        <v>10</v>
      </c>
      <c r="K10238" s="2">
        <v>10</v>
      </c>
      <c r="L10238" s="3">
        <v>158650</v>
      </c>
      <c r="M10238" s="2" t="s">
        <v>0</v>
      </c>
      <c r="N10238" s="4" t="s">
        <v>21</v>
      </c>
    </row>
    <row r="10239" spans="1:14" x14ac:dyDescent="0.25">
      <c r="A10239" s="1" t="s">
        <v>364</v>
      </c>
      <c r="B10239" s="2" t="s">
        <v>76</v>
      </c>
      <c r="C10239" s="2" t="s">
        <v>83</v>
      </c>
      <c r="D10239" s="2" t="s">
        <v>84</v>
      </c>
      <c r="E10239" s="2" t="s">
        <v>3919</v>
      </c>
      <c r="F10239" s="2">
        <v>12352310</v>
      </c>
      <c r="G10239" s="2" t="s">
        <v>496</v>
      </c>
      <c r="H10239" s="2">
        <v>1</v>
      </c>
      <c r="I10239" s="2">
        <v>4</v>
      </c>
      <c r="J10239" s="2">
        <v>10</v>
      </c>
      <c r="K10239" s="2">
        <v>15</v>
      </c>
      <c r="L10239" s="3">
        <v>413430</v>
      </c>
      <c r="M10239" s="2" t="s">
        <v>0</v>
      </c>
      <c r="N10239" s="4" t="s">
        <v>21</v>
      </c>
    </row>
    <row r="10240" spans="1:14" x14ac:dyDescent="0.25">
      <c r="A10240" s="1" t="s">
        <v>364</v>
      </c>
      <c r="B10240" s="2" t="s">
        <v>76</v>
      </c>
      <c r="C10240" s="2" t="s">
        <v>83</v>
      </c>
      <c r="D10240" s="2" t="s">
        <v>84</v>
      </c>
      <c r="E10240" s="2" t="s">
        <v>18633</v>
      </c>
      <c r="F10240" s="2">
        <v>12352310</v>
      </c>
      <c r="G10240" s="2" t="s">
        <v>496</v>
      </c>
      <c r="H10240" s="2">
        <v>1</v>
      </c>
      <c r="I10240" s="2">
        <v>4</v>
      </c>
      <c r="J10240" s="2">
        <v>16</v>
      </c>
      <c r="K10240" s="2">
        <v>20</v>
      </c>
      <c r="L10240" s="3">
        <v>329893.83</v>
      </c>
      <c r="M10240" s="2" t="s">
        <v>0</v>
      </c>
      <c r="N10240" s="4" t="s">
        <v>21</v>
      </c>
    </row>
    <row r="10241" spans="1:14" x14ac:dyDescent="0.25">
      <c r="A10241" s="1" t="s">
        <v>364</v>
      </c>
      <c r="B10241" s="2" t="s">
        <v>76</v>
      </c>
      <c r="C10241" s="2" t="s">
        <v>83</v>
      </c>
      <c r="D10241" s="2" t="s">
        <v>84</v>
      </c>
      <c r="E10241" s="2" t="s">
        <v>8464</v>
      </c>
      <c r="F10241" s="2">
        <v>23271411</v>
      </c>
      <c r="G10241" s="2" t="s">
        <v>496</v>
      </c>
      <c r="H10241" s="2">
        <v>1</v>
      </c>
      <c r="I10241" s="2">
        <v>4</v>
      </c>
      <c r="J10241" s="2">
        <v>10</v>
      </c>
      <c r="K10241" s="2">
        <v>20</v>
      </c>
      <c r="L10241" s="3">
        <v>658094.79</v>
      </c>
      <c r="M10241" s="2" t="s">
        <v>17383</v>
      </c>
      <c r="N10241" s="4" t="s">
        <v>21</v>
      </c>
    </row>
    <row r="10242" spans="1:14" x14ac:dyDescent="0.25">
      <c r="A10242" s="1" t="s">
        <v>364</v>
      </c>
      <c r="B10242" s="2" t="s">
        <v>76</v>
      </c>
      <c r="C10242" s="2" t="s">
        <v>83</v>
      </c>
      <c r="D10242" s="2" t="s">
        <v>84</v>
      </c>
      <c r="E10242" s="2" t="s">
        <v>8465</v>
      </c>
      <c r="F10242" s="2">
        <v>23271411</v>
      </c>
      <c r="G10242" s="2" t="s">
        <v>496</v>
      </c>
      <c r="H10242" s="2">
        <v>1</v>
      </c>
      <c r="I10242" s="2">
        <v>4</v>
      </c>
      <c r="J10242" s="2">
        <v>16</v>
      </c>
      <c r="K10242" s="2">
        <v>15</v>
      </c>
      <c r="L10242" s="3">
        <v>1323000</v>
      </c>
      <c r="M10242" s="2" t="s">
        <v>17383</v>
      </c>
      <c r="N10242" s="4" t="s">
        <v>21</v>
      </c>
    </row>
    <row r="10243" spans="1:14" x14ac:dyDescent="0.25">
      <c r="A10243" s="1" t="s">
        <v>364</v>
      </c>
      <c r="B10243" s="2" t="s">
        <v>76</v>
      </c>
      <c r="C10243" s="2" t="s">
        <v>83</v>
      </c>
      <c r="D10243" s="2" t="s">
        <v>84</v>
      </c>
      <c r="E10243" s="2" t="s">
        <v>8466</v>
      </c>
      <c r="F10243" s="2">
        <v>23271411</v>
      </c>
      <c r="G10243" s="2" t="s">
        <v>496</v>
      </c>
      <c r="H10243" s="2">
        <v>1</v>
      </c>
      <c r="I10243" s="2">
        <v>4</v>
      </c>
      <c r="J10243" s="2">
        <v>16</v>
      </c>
      <c r="K10243" s="2">
        <v>25</v>
      </c>
      <c r="L10243" s="3">
        <v>1102500</v>
      </c>
      <c r="M10243" s="2" t="s">
        <v>17383</v>
      </c>
      <c r="N10243" s="4" t="s">
        <v>21</v>
      </c>
    </row>
    <row r="10244" spans="1:14" x14ac:dyDescent="0.25">
      <c r="A10244" s="1" t="s">
        <v>364</v>
      </c>
      <c r="B10244" s="2" t="s">
        <v>1112</v>
      </c>
      <c r="C10244" s="2" t="s">
        <v>1112</v>
      </c>
      <c r="D10244" s="2" t="s">
        <v>17931</v>
      </c>
      <c r="E10244" s="2" t="s">
        <v>18634</v>
      </c>
      <c r="F10244" s="2">
        <v>11122000</v>
      </c>
      <c r="G10244" s="2" t="s">
        <v>496</v>
      </c>
      <c r="H10244" s="2">
        <v>1</v>
      </c>
      <c r="I10244" s="2">
        <v>4</v>
      </c>
      <c r="J10244" s="2">
        <v>10</v>
      </c>
      <c r="K10244" s="2">
        <v>20</v>
      </c>
      <c r="L10244" s="3">
        <v>992240</v>
      </c>
      <c r="M10244" s="2" t="s">
        <v>0</v>
      </c>
      <c r="N10244" s="4" t="s">
        <v>21</v>
      </c>
    </row>
    <row r="10245" spans="1:14" x14ac:dyDescent="0.25">
      <c r="A10245" s="1" t="s">
        <v>364</v>
      </c>
      <c r="B10245" s="2" t="s">
        <v>1112</v>
      </c>
      <c r="C10245" s="2" t="s">
        <v>1112</v>
      </c>
      <c r="D10245" s="2" t="s">
        <v>17931</v>
      </c>
      <c r="E10245" s="2" t="s">
        <v>8467</v>
      </c>
      <c r="F10245" s="2">
        <v>11122000</v>
      </c>
      <c r="G10245" s="2" t="s">
        <v>496</v>
      </c>
      <c r="H10245" s="2">
        <v>1</v>
      </c>
      <c r="I10245" s="2">
        <v>4</v>
      </c>
      <c r="J10245" s="2">
        <v>16</v>
      </c>
      <c r="K10245" s="2">
        <v>18</v>
      </c>
      <c r="L10245" s="3">
        <v>1587600</v>
      </c>
      <c r="M10245" s="2" t="s">
        <v>0</v>
      </c>
      <c r="N10245" s="4" t="s">
        <v>21</v>
      </c>
    </row>
    <row r="10246" spans="1:14" x14ac:dyDescent="0.25">
      <c r="A10246" s="1" t="s">
        <v>364</v>
      </c>
      <c r="B10246" s="2" t="s">
        <v>86</v>
      </c>
      <c r="C10246" s="2" t="s">
        <v>90</v>
      </c>
      <c r="D10246" s="2" t="s">
        <v>91</v>
      </c>
      <c r="E10246" s="2" t="s">
        <v>8468</v>
      </c>
      <c r="F10246" s="2">
        <v>40174600</v>
      </c>
      <c r="G10246" s="2" t="s">
        <v>496</v>
      </c>
      <c r="H10246" s="2">
        <v>1</v>
      </c>
      <c r="I10246" s="2">
        <v>4</v>
      </c>
      <c r="J10246" s="2">
        <v>10</v>
      </c>
      <c r="K10246" s="2">
        <v>5</v>
      </c>
      <c r="L10246" s="3">
        <v>44100</v>
      </c>
      <c r="M10246" s="2" t="s">
        <v>0</v>
      </c>
      <c r="N10246" s="4" t="s">
        <v>21</v>
      </c>
    </row>
    <row r="10247" spans="1:14" x14ac:dyDescent="0.25">
      <c r="A10247" s="1" t="s">
        <v>364</v>
      </c>
      <c r="B10247" s="2" t="s">
        <v>86</v>
      </c>
      <c r="C10247" s="2" t="s">
        <v>90</v>
      </c>
      <c r="D10247" s="2" t="s">
        <v>91</v>
      </c>
      <c r="E10247" s="2" t="s">
        <v>8469</v>
      </c>
      <c r="F10247" s="2">
        <v>40174600</v>
      </c>
      <c r="G10247" s="2" t="s">
        <v>496</v>
      </c>
      <c r="H10247" s="2">
        <v>1</v>
      </c>
      <c r="I10247" s="2">
        <v>4</v>
      </c>
      <c r="J10247" s="2">
        <v>10</v>
      </c>
      <c r="K10247" s="2">
        <v>7</v>
      </c>
      <c r="L10247" s="3">
        <v>540225</v>
      </c>
      <c r="M10247" s="2" t="s">
        <v>0</v>
      </c>
      <c r="N10247" s="4" t="s">
        <v>21</v>
      </c>
    </row>
    <row r="10248" spans="1:14" x14ac:dyDescent="0.25">
      <c r="A10248" s="1" t="s">
        <v>364</v>
      </c>
      <c r="B10248" s="2" t="s">
        <v>86</v>
      </c>
      <c r="C10248" s="2" t="s">
        <v>90</v>
      </c>
      <c r="D10248" s="2" t="s">
        <v>91</v>
      </c>
      <c r="E10248" s="2" t="s">
        <v>8470</v>
      </c>
      <c r="F10248" s="2">
        <v>40174600</v>
      </c>
      <c r="G10248" s="2" t="s">
        <v>496</v>
      </c>
      <c r="H10248" s="2">
        <v>1</v>
      </c>
      <c r="I10248" s="2">
        <v>4</v>
      </c>
      <c r="J10248" s="2">
        <v>10</v>
      </c>
      <c r="K10248" s="2">
        <v>6</v>
      </c>
      <c r="L10248" s="3">
        <v>26460</v>
      </c>
      <c r="M10248" s="2" t="s">
        <v>0</v>
      </c>
      <c r="N10248" s="4" t="s">
        <v>21</v>
      </c>
    </row>
    <row r="10249" spans="1:14" x14ac:dyDescent="0.25">
      <c r="A10249" s="1" t="s">
        <v>364</v>
      </c>
      <c r="B10249" s="2" t="s">
        <v>113</v>
      </c>
      <c r="C10249" s="2" t="s">
        <v>113</v>
      </c>
      <c r="D10249" s="2" t="s">
        <v>114</v>
      </c>
      <c r="E10249" s="2" t="s">
        <v>8471</v>
      </c>
      <c r="F10249" s="2">
        <v>30151514</v>
      </c>
      <c r="G10249" s="2" t="s">
        <v>496</v>
      </c>
      <c r="H10249" s="2">
        <v>1</v>
      </c>
      <c r="I10249" s="2">
        <v>4</v>
      </c>
      <c r="J10249" s="2">
        <v>16</v>
      </c>
      <c r="K10249" s="2">
        <v>18</v>
      </c>
      <c r="L10249" s="3">
        <v>3600000</v>
      </c>
      <c r="M10249" s="2" t="s">
        <v>0</v>
      </c>
      <c r="N10249" s="4" t="s">
        <v>21</v>
      </c>
    </row>
    <row r="10250" spans="1:14" x14ac:dyDescent="0.25">
      <c r="A10250" s="1" t="s">
        <v>364</v>
      </c>
      <c r="B10250" s="2" t="s">
        <v>86</v>
      </c>
      <c r="C10250" s="2" t="s">
        <v>93</v>
      </c>
      <c r="D10250" s="2" t="s">
        <v>94</v>
      </c>
      <c r="E10250" s="2" t="s">
        <v>8472</v>
      </c>
      <c r="F10250" s="2">
        <v>30151500</v>
      </c>
      <c r="G10250" s="2" t="s">
        <v>496</v>
      </c>
      <c r="H10250" s="2">
        <v>1</v>
      </c>
      <c r="I10250" s="2">
        <v>4</v>
      </c>
      <c r="J10250" s="2">
        <v>16</v>
      </c>
      <c r="K10250" s="2">
        <v>5</v>
      </c>
      <c r="L10250" s="3">
        <v>1500000</v>
      </c>
      <c r="M10250" s="2" t="s">
        <v>0</v>
      </c>
      <c r="N10250" s="4" t="s">
        <v>21</v>
      </c>
    </row>
    <row r="10251" spans="1:14" x14ac:dyDescent="0.25">
      <c r="A10251" s="1" t="s">
        <v>364</v>
      </c>
      <c r="B10251" s="2" t="s">
        <v>72</v>
      </c>
      <c r="C10251" s="2" t="s">
        <v>73</v>
      </c>
      <c r="D10251" s="2" t="s">
        <v>74</v>
      </c>
      <c r="E10251" s="2" t="s">
        <v>8473</v>
      </c>
      <c r="F10251" s="2">
        <v>31211803</v>
      </c>
      <c r="G10251" s="2" t="s">
        <v>496</v>
      </c>
      <c r="H10251" s="2">
        <v>1</v>
      </c>
      <c r="I10251" s="2">
        <v>4</v>
      </c>
      <c r="J10251" s="2">
        <v>10</v>
      </c>
      <c r="K10251" s="2">
        <v>89</v>
      </c>
      <c r="L10251" s="3">
        <v>666454.74</v>
      </c>
      <c r="M10251" s="2" t="s">
        <v>17383</v>
      </c>
      <c r="N10251" s="4" t="s">
        <v>21</v>
      </c>
    </row>
    <row r="10252" spans="1:14" x14ac:dyDescent="0.25">
      <c r="A10252" s="1" t="s">
        <v>364</v>
      </c>
      <c r="B10252" s="2" t="s">
        <v>76</v>
      </c>
      <c r="C10252" s="2" t="s">
        <v>77</v>
      </c>
      <c r="D10252" s="2" t="s">
        <v>78</v>
      </c>
      <c r="E10252" s="2" t="s">
        <v>8474</v>
      </c>
      <c r="F10252" s="2">
        <v>31211500</v>
      </c>
      <c r="G10252" s="2" t="s">
        <v>496</v>
      </c>
      <c r="H10252" s="2">
        <v>1</v>
      </c>
      <c r="I10252" s="2">
        <v>4</v>
      </c>
      <c r="J10252" s="2">
        <v>10</v>
      </c>
      <c r="K10252" s="2">
        <v>20</v>
      </c>
      <c r="L10252" s="3">
        <v>992240</v>
      </c>
      <c r="M10252" s="2" t="s">
        <v>17383</v>
      </c>
      <c r="N10252" s="4" t="s">
        <v>21</v>
      </c>
    </row>
    <row r="10253" spans="1:14" x14ac:dyDescent="0.25">
      <c r="A10253" s="1" t="s">
        <v>364</v>
      </c>
      <c r="B10253" s="2" t="s">
        <v>113</v>
      </c>
      <c r="C10253" s="2" t="s">
        <v>113</v>
      </c>
      <c r="D10253" s="2" t="s">
        <v>114</v>
      </c>
      <c r="E10253" s="2" t="s">
        <v>8475</v>
      </c>
      <c r="F10253" s="2">
        <v>31161500</v>
      </c>
      <c r="G10253" s="2" t="s">
        <v>496</v>
      </c>
      <c r="H10253" s="2">
        <v>1</v>
      </c>
      <c r="I10253" s="2">
        <v>4</v>
      </c>
      <c r="J10253" s="2">
        <v>10</v>
      </c>
      <c r="K10253" s="2">
        <v>15</v>
      </c>
      <c r="L10253" s="3">
        <v>248055</v>
      </c>
      <c r="M10253" s="2" t="s">
        <v>0</v>
      </c>
      <c r="N10253" s="4" t="s">
        <v>21</v>
      </c>
    </row>
    <row r="10254" spans="1:14" x14ac:dyDescent="0.25">
      <c r="A10254" s="1" t="s">
        <v>364</v>
      </c>
      <c r="B10254" s="2" t="s">
        <v>113</v>
      </c>
      <c r="C10254" s="2" t="s">
        <v>113</v>
      </c>
      <c r="D10254" s="2" t="s">
        <v>114</v>
      </c>
      <c r="E10254" s="2" t="s">
        <v>8476</v>
      </c>
      <c r="F10254" s="2">
        <v>31161500</v>
      </c>
      <c r="G10254" s="2" t="s">
        <v>496</v>
      </c>
      <c r="H10254" s="2">
        <v>1</v>
      </c>
      <c r="I10254" s="2">
        <v>4</v>
      </c>
      <c r="J10254" s="2">
        <v>16</v>
      </c>
      <c r="K10254" s="2">
        <v>15</v>
      </c>
      <c r="L10254" s="3">
        <v>248055</v>
      </c>
      <c r="M10254" s="2" t="s">
        <v>0</v>
      </c>
      <c r="N10254" s="4" t="s">
        <v>21</v>
      </c>
    </row>
    <row r="10255" spans="1:14" x14ac:dyDescent="0.25">
      <c r="A10255" s="1" t="s">
        <v>364</v>
      </c>
      <c r="B10255" s="2" t="s">
        <v>113</v>
      </c>
      <c r="C10255" s="2" t="s">
        <v>113</v>
      </c>
      <c r="D10255" s="2" t="s">
        <v>114</v>
      </c>
      <c r="E10255" s="2" t="s">
        <v>8477</v>
      </c>
      <c r="F10255" s="2">
        <v>31161500</v>
      </c>
      <c r="G10255" s="2" t="s">
        <v>496</v>
      </c>
      <c r="H10255" s="2">
        <v>1</v>
      </c>
      <c r="I10255" s="2">
        <v>4</v>
      </c>
      <c r="J10255" s="2">
        <v>16</v>
      </c>
      <c r="K10255" s="2">
        <v>15</v>
      </c>
      <c r="L10255" s="3">
        <v>248055</v>
      </c>
      <c r="M10255" s="2" t="s">
        <v>0</v>
      </c>
      <c r="N10255" s="4" t="s">
        <v>21</v>
      </c>
    </row>
    <row r="10256" spans="1:14" x14ac:dyDescent="0.25">
      <c r="A10256" s="1" t="s">
        <v>364</v>
      </c>
      <c r="B10256" s="2" t="s">
        <v>113</v>
      </c>
      <c r="C10256" s="2" t="s">
        <v>113</v>
      </c>
      <c r="D10256" s="2" t="s">
        <v>114</v>
      </c>
      <c r="E10256" s="2" t="s">
        <v>8478</v>
      </c>
      <c r="F10256" s="2">
        <v>31161500</v>
      </c>
      <c r="G10256" s="2" t="s">
        <v>496</v>
      </c>
      <c r="H10256" s="2">
        <v>1</v>
      </c>
      <c r="I10256" s="2">
        <v>4</v>
      </c>
      <c r="J10256" s="2">
        <v>16</v>
      </c>
      <c r="K10256" s="2">
        <v>15</v>
      </c>
      <c r="L10256" s="3">
        <v>248055</v>
      </c>
      <c r="M10256" s="2" t="s">
        <v>0</v>
      </c>
      <c r="N10256" s="4" t="s">
        <v>21</v>
      </c>
    </row>
    <row r="10257" spans="1:14" x14ac:dyDescent="0.25">
      <c r="A10257" s="1" t="s">
        <v>364</v>
      </c>
      <c r="B10257" s="2" t="s">
        <v>113</v>
      </c>
      <c r="C10257" s="2" t="s">
        <v>113</v>
      </c>
      <c r="D10257" s="2" t="s">
        <v>114</v>
      </c>
      <c r="E10257" s="2" t="s">
        <v>8479</v>
      </c>
      <c r="F10257" s="2">
        <v>31161500</v>
      </c>
      <c r="G10257" s="2" t="s">
        <v>496</v>
      </c>
      <c r="H10257" s="2">
        <v>1</v>
      </c>
      <c r="I10257" s="2">
        <v>4</v>
      </c>
      <c r="J10257" s="2">
        <v>10</v>
      </c>
      <c r="K10257" s="2">
        <v>15</v>
      </c>
      <c r="L10257" s="3">
        <v>248055</v>
      </c>
      <c r="M10257" s="2" t="s">
        <v>0</v>
      </c>
      <c r="N10257" s="4" t="s">
        <v>21</v>
      </c>
    </row>
    <row r="10258" spans="1:14" x14ac:dyDescent="0.25">
      <c r="A10258" s="1" t="s">
        <v>364</v>
      </c>
      <c r="B10258" s="2" t="s">
        <v>1112</v>
      </c>
      <c r="C10258" s="2" t="s">
        <v>1112</v>
      </c>
      <c r="D10258" s="2" t="s">
        <v>17931</v>
      </c>
      <c r="E10258" s="2" t="s">
        <v>8480</v>
      </c>
      <c r="F10258" s="2">
        <v>11122000</v>
      </c>
      <c r="G10258" s="2" t="s">
        <v>496</v>
      </c>
      <c r="H10258" s="2">
        <v>1</v>
      </c>
      <c r="I10258" s="2">
        <v>4</v>
      </c>
      <c r="J10258" s="2">
        <v>10</v>
      </c>
      <c r="K10258" s="2">
        <v>10</v>
      </c>
      <c r="L10258" s="3">
        <v>661500</v>
      </c>
      <c r="M10258" s="2" t="s">
        <v>0</v>
      </c>
      <c r="N10258" s="4" t="s">
        <v>21</v>
      </c>
    </row>
    <row r="10259" spans="1:14" x14ac:dyDescent="0.25">
      <c r="A10259" s="1" t="s">
        <v>364</v>
      </c>
      <c r="B10259" s="2" t="s">
        <v>86</v>
      </c>
      <c r="C10259" s="2" t="s">
        <v>90</v>
      </c>
      <c r="D10259" s="2" t="s">
        <v>91</v>
      </c>
      <c r="E10259" s="2" t="s">
        <v>8481</v>
      </c>
      <c r="F10259" s="2">
        <v>40171500</v>
      </c>
      <c r="G10259" s="2" t="s">
        <v>496</v>
      </c>
      <c r="H10259" s="2">
        <v>1</v>
      </c>
      <c r="I10259" s="2">
        <v>4</v>
      </c>
      <c r="J10259" s="2">
        <v>10</v>
      </c>
      <c r="K10259" s="2">
        <v>30</v>
      </c>
      <c r="L10259" s="3">
        <v>900000</v>
      </c>
      <c r="M10259" s="2" t="s">
        <v>0</v>
      </c>
      <c r="N10259" s="4" t="s">
        <v>21</v>
      </c>
    </row>
    <row r="10260" spans="1:14" x14ac:dyDescent="0.25">
      <c r="A10260" s="1" t="s">
        <v>364</v>
      </c>
      <c r="B10260" s="2" t="s">
        <v>86</v>
      </c>
      <c r="C10260" s="2" t="s">
        <v>90</v>
      </c>
      <c r="D10260" s="2" t="s">
        <v>91</v>
      </c>
      <c r="E10260" s="2" t="s">
        <v>8482</v>
      </c>
      <c r="F10260" s="2">
        <v>40171500</v>
      </c>
      <c r="G10260" s="2" t="s">
        <v>496</v>
      </c>
      <c r="H10260" s="2">
        <v>1</v>
      </c>
      <c r="I10260" s="2">
        <v>4</v>
      </c>
      <c r="J10260" s="2">
        <v>10</v>
      </c>
      <c r="K10260" s="2">
        <v>10</v>
      </c>
      <c r="L10260" s="3">
        <v>275620</v>
      </c>
      <c r="M10260" s="2" t="s">
        <v>0</v>
      </c>
      <c r="N10260" s="4" t="s">
        <v>21</v>
      </c>
    </row>
    <row r="10261" spans="1:14" x14ac:dyDescent="0.25">
      <c r="A10261" s="1" t="s">
        <v>364</v>
      </c>
      <c r="B10261" s="2" t="s">
        <v>86</v>
      </c>
      <c r="C10261" s="2" t="s">
        <v>90</v>
      </c>
      <c r="D10261" s="2" t="s">
        <v>91</v>
      </c>
      <c r="E10261" s="2" t="s">
        <v>8483</v>
      </c>
      <c r="F10261" s="2">
        <v>40171500</v>
      </c>
      <c r="G10261" s="2" t="s">
        <v>496</v>
      </c>
      <c r="H10261" s="2">
        <v>1</v>
      </c>
      <c r="I10261" s="2">
        <v>4</v>
      </c>
      <c r="J10261" s="2">
        <v>10</v>
      </c>
      <c r="K10261" s="2">
        <v>8</v>
      </c>
      <c r="L10261" s="3">
        <v>661496</v>
      </c>
      <c r="M10261" s="2" t="s">
        <v>0</v>
      </c>
      <c r="N10261" s="4" t="s">
        <v>21</v>
      </c>
    </row>
    <row r="10262" spans="1:14" x14ac:dyDescent="0.25">
      <c r="A10262" s="1" t="s">
        <v>364</v>
      </c>
      <c r="B10262" s="2" t="s">
        <v>86</v>
      </c>
      <c r="C10262" s="2" t="s">
        <v>90</v>
      </c>
      <c r="D10262" s="2" t="s">
        <v>91</v>
      </c>
      <c r="E10262" s="2" t="s">
        <v>8484</v>
      </c>
      <c r="F10262" s="2">
        <v>40171500</v>
      </c>
      <c r="G10262" s="2" t="s">
        <v>496</v>
      </c>
      <c r="H10262" s="2">
        <v>1</v>
      </c>
      <c r="I10262" s="2">
        <v>4</v>
      </c>
      <c r="J10262" s="2">
        <v>16</v>
      </c>
      <c r="K10262" s="2">
        <v>8</v>
      </c>
      <c r="L10262" s="3">
        <v>800000</v>
      </c>
      <c r="M10262" s="2" t="s">
        <v>0</v>
      </c>
      <c r="N10262" s="4" t="s">
        <v>21</v>
      </c>
    </row>
    <row r="10263" spans="1:14" x14ac:dyDescent="0.25">
      <c r="A10263" s="1" t="s">
        <v>364</v>
      </c>
      <c r="B10263" s="2" t="s">
        <v>86</v>
      </c>
      <c r="C10263" s="2" t="s">
        <v>90</v>
      </c>
      <c r="D10263" s="2" t="s">
        <v>91</v>
      </c>
      <c r="E10263" s="2" t="s">
        <v>8485</v>
      </c>
      <c r="F10263" s="2">
        <v>40171500</v>
      </c>
      <c r="G10263" s="2" t="s">
        <v>496</v>
      </c>
      <c r="H10263" s="2">
        <v>1</v>
      </c>
      <c r="I10263" s="2">
        <v>4</v>
      </c>
      <c r="J10263" s="2">
        <v>16</v>
      </c>
      <c r="K10263" s="2">
        <v>5</v>
      </c>
      <c r="L10263" s="3">
        <v>275625</v>
      </c>
      <c r="M10263" s="2" t="s">
        <v>0</v>
      </c>
      <c r="N10263" s="4" t="s">
        <v>21</v>
      </c>
    </row>
    <row r="10264" spans="1:14" x14ac:dyDescent="0.25">
      <c r="A10264" s="1" t="s">
        <v>364</v>
      </c>
      <c r="B10264" s="2" t="s">
        <v>86</v>
      </c>
      <c r="C10264" s="2" t="s">
        <v>90</v>
      </c>
      <c r="D10264" s="2" t="s">
        <v>91</v>
      </c>
      <c r="E10264" s="2" t="s">
        <v>8486</v>
      </c>
      <c r="F10264" s="2">
        <v>40171500</v>
      </c>
      <c r="G10264" s="2" t="s">
        <v>496</v>
      </c>
      <c r="H10264" s="2">
        <v>1</v>
      </c>
      <c r="I10264" s="2">
        <v>4</v>
      </c>
      <c r="J10264" s="2">
        <v>16</v>
      </c>
      <c r="K10264" s="2">
        <v>4</v>
      </c>
      <c r="L10264" s="3">
        <v>370844</v>
      </c>
      <c r="M10264" s="2" t="s">
        <v>0</v>
      </c>
      <c r="N10264" s="4" t="s">
        <v>21</v>
      </c>
    </row>
    <row r="10265" spans="1:14" x14ac:dyDescent="0.25">
      <c r="A10265" s="1" t="s">
        <v>364</v>
      </c>
      <c r="B10265" s="2" t="s">
        <v>86</v>
      </c>
      <c r="C10265" s="2" t="s">
        <v>90</v>
      </c>
      <c r="D10265" s="2" t="s">
        <v>91</v>
      </c>
      <c r="E10265" s="2" t="s">
        <v>8487</v>
      </c>
      <c r="F10265" s="2">
        <v>40171500</v>
      </c>
      <c r="G10265" s="2" t="s">
        <v>496</v>
      </c>
      <c r="H10265" s="2">
        <v>1</v>
      </c>
      <c r="I10265" s="2">
        <v>4</v>
      </c>
      <c r="J10265" s="2">
        <v>16</v>
      </c>
      <c r="K10265" s="2">
        <v>6</v>
      </c>
      <c r="L10265" s="3">
        <v>793800</v>
      </c>
      <c r="M10265" s="2" t="s">
        <v>0</v>
      </c>
      <c r="N10265" s="4" t="s">
        <v>21</v>
      </c>
    </row>
    <row r="10266" spans="1:14" x14ac:dyDescent="0.25">
      <c r="A10266" s="1" t="s">
        <v>364</v>
      </c>
      <c r="B10266" s="2" t="s">
        <v>113</v>
      </c>
      <c r="C10266" s="2" t="s">
        <v>113</v>
      </c>
      <c r="D10266" s="2" t="s">
        <v>114</v>
      </c>
      <c r="E10266" s="2" t="s">
        <v>8488</v>
      </c>
      <c r="F10266" s="2">
        <v>40171500</v>
      </c>
      <c r="G10266" s="2" t="s">
        <v>496</v>
      </c>
      <c r="H10266" s="2">
        <v>1</v>
      </c>
      <c r="I10266" s="2">
        <v>4</v>
      </c>
      <c r="J10266" s="2">
        <v>16</v>
      </c>
      <c r="K10266" s="2">
        <v>7</v>
      </c>
      <c r="L10266" s="3">
        <v>501634</v>
      </c>
      <c r="M10266" s="2" t="s">
        <v>0</v>
      </c>
      <c r="N10266" s="4" t="s">
        <v>21</v>
      </c>
    </row>
    <row r="10267" spans="1:14" x14ac:dyDescent="0.25">
      <c r="A10267" s="1" t="s">
        <v>364</v>
      </c>
      <c r="B10267" s="2" t="s">
        <v>113</v>
      </c>
      <c r="C10267" s="2" t="s">
        <v>113</v>
      </c>
      <c r="D10267" s="2" t="s">
        <v>114</v>
      </c>
      <c r="E10267" s="2" t="s">
        <v>8489</v>
      </c>
      <c r="F10267" s="2">
        <v>40171500</v>
      </c>
      <c r="G10267" s="2" t="s">
        <v>496</v>
      </c>
      <c r="H10267" s="2">
        <v>1</v>
      </c>
      <c r="I10267" s="2">
        <v>4</v>
      </c>
      <c r="J10267" s="2">
        <v>16</v>
      </c>
      <c r="K10267" s="2">
        <v>7</v>
      </c>
      <c r="L10267" s="3">
        <v>1120000</v>
      </c>
      <c r="M10267" s="2" t="s">
        <v>0</v>
      </c>
      <c r="N10267" s="4" t="s">
        <v>21</v>
      </c>
    </row>
    <row r="10268" spans="1:14" x14ac:dyDescent="0.25">
      <c r="A10268" s="1" t="s">
        <v>364</v>
      </c>
      <c r="B10268" s="2" t="s">
        <v>113</v>
      </c>
      <c r="C10268" s="2" t="s">
        <v>113</v>
      </c>
      <c r="D10268" s="2" t="s">
        <v>114</v>
      </c>
      <c r="E10268" s="2" t="s">
        <v>18635</v>
      </c>
      <c r="F10268" s="2">
        <v>40171500</v>
      </c>
      <c r="G10268" s="2" t="s">
        <v>496</v>
      </c>
      <c r="H10268" s="2">
        <v>1</v>
      </c>
      <c r="I10268" s="2">
        <v>4</v>
      </c>
      <c r="J10268" s="2">
        <v>16</v>
      </c>
      <c r="K10268" s="2">
        <v>7</v>
      </c>
      <c r="L10268" s="3">
        <v>1120000</v>
      </c>
      <c r="M10268" s="2" t="s">
        <v>0</v>
      </c>
      <c r="N10268" s="4" t="s">
        <v>21</v>
      </c>
    </row>
    <row r="10269" spans="1:14" x14ac:dyDescent="0.25">
      <c r="A10269" s="1" t="s">
        <v>364</v>
      </c>
      <c r="B10269" s="2" t="s">
        <v>113</v>
      </c>
      <c r="C10269" s="2" t="s">
        <v>113</v>
      </c>
      <c r="D10269" s="2" t="s">
        <v>114</v>
      </c>
      <c r="E10269" s="2" t="s">
        <v>18636</v>
      </c>
      <c r="F10269" s="2">
        <v>40171500</v>
      </c>
      <c r="G10269" s="2" t="s">
        <v>496</v>
      </c>
      <c r="H10269" s="2">
        <v>1</v>
      </c>
      <c r="I10269" s="2">
        <v>4</v>
      </c>
      <c r="J10269" s="2">
        <v>16</v>
      </c>
      <c r="K10269" s="2">
        <v>7</v>
      </c>
      <c r="L10269" s="3">
        <v>1120000</v>
      </c>
      <c r="M10269" s="2" t="s">
        <v>0</v>
      </c>
      <c r="N10269" s="4" t="s">
        <v>21</v>
      </c>
    </row>
    <row r="10270" spans="1:14" x14ac:dyDescent="0.25">
      <c r="A10270" s="1" t="s">
        <v>364</v>
      </c>
      <c r="B10270" s="2" t="s">
        <v>113</v>
      </c>
      <c r="C10270" s="2" t="s">
        <v>113</v>
      </c>
      <c r="D10270" s="2" t="s">
        <v>114</v>
      </c>
      <c r="E10270" s="2" t="s">
        <v>8490</v>
      </c>
      <c r="F10270" s="2">
        <v>40171500</v>
      </c>
      <c r="G10270" s="2" t="s">
        <v>496</v>
      </c>
      <c r="H10270" s="2">
        <v>1</v>
      </c>
      <c r="I10270" s="2">
        <v>4</v>
      </c>
      <c r="J10270" s="2">
        <v>10</v>
      </c>
      <c r="K10270" s="2">
        <v>10</v>
      </c>
      <c r="L10270" s="3">
        <v>992250</v>
      </c>
      <c r="M10270" s="2" t="s">
        <v>0</v>
      </c>
      <c r="N10270" s="4" t="s">
        <v>21</v>
      </c>
    </row>
    <row r="10271" spans="1:14" x14ac:dyDescent="0.25">
      <c r="A10271" s="1" t="s">
        <v>364</v>
      </c>
      <c r="B10271" s="2" t="s">
        <v>86</v>
      </c>
      <c r="C10271" s="2" t="s">
        <v>90</v>
      </c>
      <c r="D10271" s="2" t="s">
        <v>91</v>
      </c>
      <c r="E10271" s="2" t="s">
        <v>8491</v>
      </c>
      <c r="F10271" s="2">
        <v>40174900</v>
      </c>
      <c r="G10271" s="2" t="s">
        <v>496</v>
      </c>
      <c r="H10271" s="2">
        <v>1</v>
      </c>
      <c r="I10271" s="2">
        <v>4</v>
      </c>
      <c r="J10271" s="2">
        <v>10</v>
      </c>
      <c r="K10271" s="2">
        <v>40</v>
      </c>
      <c r="L10271" s="3">
        <v>352800</v>
      </c>
      <c r="M10271" s="2" t="s">
        <v>0</v>
      </c>
      <c r="N10271" s="4" t="s">
        <v>21</v>
      </c>
    </row>
    <row r="10272" spans="1:14" x14ac:dyDescent="0.25">
      <c r="A10272" s="1" t="s">
        <v>364</v>
      </c>
      <c r="B10272" s="2" t="s">
        <v>86</v>
      </c>
      <c r="C10272" s="2" t="s">
        <v>90</v>
      </c>
      <c r="D10272" s="2" t="s">
        <v>91</v>
      </c>
      <c r="E10272" s="2" t="s">
        <v>8492</v>
      </c>
      <c r="F10272" s="2">
        <v>40174900</v>
      </c>
      <c r="G10272" s="2" t="s">
        <v>496</v>
      </c>
      <c r="H10272" s="2">
        <v>1</v>
      </c>
      <c r="I10272" s="2">
        <v>4</v>
      </c>
      <c r="J10272" s="2">
        <v>10</v>
      </c>
      <c r="K10272" s="2">
        <v>25</v>
      </c>
      <c r="L10272" s="3">
        <v>330750</v>
      </c>
      <c r="M10272" s="2" t="s">
        <v>0</v>
      </c>
      <c r="N10272" s="4" t="s">
        <v>21</v>
      </c>
    </row>
    <row r="10273" spans="1:14" x14ac:dyDescent="0.25">
      <c r="A10273" s="1" t="s">
        <v>364</v>
      </c>
      <c r="B10273" s="2" t="s">
        <v>86</v>
      </c>
      <c r="C10273" s="2" t="s">
        <v>90</v>
      </c>
      <c r="D10273" s="2" t="s">
        <v>91</v>
      </c>
      <c r="E10273" s="2" t="s">
        <v>8493</v>
      </c>
      <c r="F10273" s="2">
        <v>40174900</v>
      </c>
      <c r="G10273" s="2" t="s">
        <v>496</v>
      </c>
      <c r="H10273" s="2">
        <v>1</v>
      </c>
      <c r="I10273" s="2">
        <v>4</v>
      </c>
      <c r="J10273" s="2">
        <v>10</v>
      </c>
      <c r="K10273" s="2">
        <v>8</v>
      </c>
      <c r="L10273" s="3">
        <v>220496</v>
      </c>
      <c r="M10273" s="2" t="s">
        <v>0</v>
      </c>
      <c r="N10273" s="4" t="s">
        <v>21</v>
      </c>
    </row>
    <row r="10274" spans="1:14" x14ac:dyDescent="0.25">
      <c r="A10274" s="1" t="s">
        <v>364</v>
      </c>
      <c r="B10274" s="2" t="s">
        <v>86</v>
      </c>
      <c r="C10274" s="2" t="s">
        <v>90</v>
      </c>
      <c r="D10274" s="2" t="s">
        <v>91</v>
      </c>
      <c r="E10274" s="2" t="s">
        <v>8494</v>
      </c>
      <c r="F10274" s="2">
        <v>40174900</v>
      </c>
      <c r="G10274" s="2" t="s">
        <v>496</v>
      </c>
      <c r="H10274" s="2">
        <v>1</v>
      </c>
      <c r="I10274" s="2">
        <v>4</v>
      </c>
      <c r="J10274" s="2">
        <v>10</v>
      </c>
      <c r="K10274" s="2">
        <v>8</v>
      </c>
      <c r="L10274" s="3">
        <v>264600</v>
      </c>
      <c r="M10274" s="2" t="s">
        <v>0</v>
      </c>
      <c r="N10274" s="4" t="s">
        <v>21</v>
      </c>
    </row>
    <row r="10275" spans="1:14" x14ac:dyDescent="0.25">
      <c r="A10275" s="1" t="s">
        <v>364</v>
      </c>
      <c r="B10275" s="2" t="s">
        <v>86</v>
      </c>
      <c r="C10275" s="2" t="s">
        <v>90</v>
      </c>
      <c r="D10275" s="2" t="s">
        <v>91</v>
      </c>
      <c r="E10275" s="2" t="s">
        <v>8495</v>
      </c>
      <c r="F10275" s="2">
        <v>40174900</v>
      </c>
      <c r="G10275" s="2" t="s">
        <v>496</v>
      </c>
      <c r="H10275" s="2">
        <v>1</v>
      </c>
      <c r="I10275" s="2">
        <v>4</v>
      </c>
      <c r="J10275" s="2">
        <v>10</v>
      </c>
      <c r="K10275" s="2">
        <v>8</v>
      </c>
      <c r="L10275" s="3">
        <v>705600</v>
      </c>
      <c r="M10275" s="2" t="s">
        <v>0</v>
      </c>
      <c r="N10275" s="4" t="s">
        <v>21</v>
      </c>
    </row>
    <row r="10276" spans="1:14" x14ac:dyDescent="0.25">
      <c r="A10276" s="1" t="s">
        <v>364</v>
      </c>
      <c r="B10276" s="2" t="s">
        <v>86</v>
      </c>
      <c r="C10276" s="2" t="s">
        <v>90</v>
      </c>
      <c r="D10276" s="2" t="s">
        <v>91</v>
      </c>
      <c r="E10276" s="2" t="s">
        <v>8496</v>
      </c>
      <c r="F10276" s="2">
        <v>40174900</v>
      </c>
      <c r="G10276" s="2" t="s">
        <v>496</v>
      </c>
      <c r="H10276" s="2">
        <v>1</v>
      </c>
      <c r="I10276" s="2">
        <v>4</v>
      </c>
      <c r="J10276" s="2">
        <v>10</v>
      </c>
      <c r="K10276" s="2">
        <v>15</v>
      </c>
      <c r="L10276" s="3">
        <v>413430</v>
      </c>
      <c r="M10276" s="2" t="s">
        <v>0</v>
      </c>
      <c r="N10276" s="4" t="s">
        <v>21</v>
      </c>
    </row>
    <row r="10277" spans="1:14" x14ac:dyDescent="0.25">
      <c r="A10277" s="1" t="s">
        <v>364</v>
      </c>
      <c r="B10277" s="2" t="s">
        <v>86</v>
      </c>
      <c r="C10277" s="2" t="s">
        <v>90</v>
      </c>
      <c r="D10277" s="2" t="s">
        <v>91</v>
      </c>
      <c r="E10277" s="2" t="s">
        <v>8497</v>
      </c>
      <c r="F10277" s="2">
        <v>40174900</v>
      </c>
      <c r="G10277" s="2" t="s">
        <v>496</v>
      </c>
      <c r="H10277" s="2">
        <v>1</v>
      </c>
      <c r="I10277" s="2">
        <v>4</v>
      </c>
      <c r="J10277" s="2">
        <v>10</v>
      </c>
      <c r="K10277" s="2">
        <v>15</v>
      </c>
      <c r="L10277" s="3">
        <v>248055</v>
      </c>
      <c r="M10277" s="2" t="s">
        <v>0</v>
      </c>
      <c r="N10277" s="4" t="s">
        <v>21</v>
      </c>
    </row>
    <row r="10278" spans="1:14" x14ac:dyDescent="0.25">
      <c r="A10278" s="1" t="s">
        <v>364</v>
      </c>
      <c r="B10278" s="2" t="s">
        <v>86</v>
      </c>
      <c r="C10278" s="2" t="s">
        <v>90</v>
      </c>
      <c r="D10278" s="2" t="s">
        <v>91</v>
      </c>
      <c r="E10278" s="2" t="s">
        <v>8498</v>
      </c>
      <c r="F10278" s="2">
        <v>40174900</v>
      </c>
      <c r="G10278" s="2" t="s">
        <v>496</v>
      </c>
      <c r="H10278" s="2">
        <v>1</v>
      </c>
      <c r="I10278" s="2">
        <v>4</v>
      </c>
      <c r="J10278" s="2">
        <v>16</v>
      </c>
      <c r="K10278" s="2">
        <v>20</v>
      </c>
      <c r="L10278" s="3">
        <v>110240</v>
      </c>
      <c r="M10278" s="2" t="s">
        <v>0</v>
      </c>
      <c r="N10278" s="4" t="s">
        <v>21</v>
      </c>
    </row>
    <row r="10279" spans="1:14" x14ac:dyDescent="0.25">
      <c r="A10279" s="1" t="s">
        <v>364</v>
      </c>
      <c r="B10279" s="2" t="s">
        <v>86</v>
      </c>
      <c r="C10279" s="2" t="s">
        <v>90</v>
      </c>
      <c r="D10279" s="2" t="s">
        <v>91</v>
      </c>
      <c r="E10279" s="2" t="s">
        <v>8499</v>
      </c>
      <c r="F10279" s="2">
        <v>40174900</v>
      </c>
      <c r="G10279" s="2" t="s">
        <v>496</v>
      </c>
      <c r="H10279" s="2">
        <v>1</v>
      </c>
      <c r="I10279" s="2">
        <v>4</v>
      </c>
      <c r="J10279" s="2">
        <v>16</v>
      </c>
      <c r="K10279" s="2">
        <v>20</v>
      </c>
      <c r="L10279" s="3">
        <v>33060</v>
      </c>
      <c r="M10279" s="2" t="s">
        <v>0</v>
      </c>
      <c r="N10279" s="4" t="s">
        <v>21</v>
      </c>
    </row>
    <row r="10280" spans="1:14" x14ac:dyDescent="0.25">
      <c r="A10280" s="1" t="s">
        <v>364</v>
      </c>
      <c r="B10280" s="2" t="s">
        <v>86</v>
      </c>
      <c r="C10280" s="2" t="s">
        <v>90</v>
      </c>
      <c r="D10280" s="2" t="s">
        <v>91</v>
      </c>
      <c r="E10280" s="2" t="s">
        <v>8500</v>
      </c>
      <c r="F10280" s="2">
        <v>40174900</v>
      </c>
      <c r="G10280" s="2" t="s">
        <v>496</v>
      </c>
      <c r="H10280" s="2">
        <v>1</v>
      </c>
      <c r="I10280" s="2">
        <v>4</v>
      </c>
      <c r="J10280" s="2">
        <v>16</v>
      </c>
      <c r="K10280" s="2">
        <v>20</v>
      </c>
      <c r="L10280" s="3">
        <v>33060</v>
      </c>
      <c r="M10280" s="2" t="s">
        <v>0</v>
      </c>
      <c r="N10280" s="4" t="s">
        <v>21</v>
      </c>
    </row>
    <row r="10281" spans="1:14" x14ac:dyDescent="0.25">
      <c r="A10281" s="1" t="s">
        <v>364</v>
      </c>
      <c r="B10281" s="2" t="s">
        <v>86</v>
      </c>
      <c r="C10281" s="2" t="s">
        <v>90</v>
      </c>
      <c r="D10281" s="2" t="s">
        <v>91</v>
      </c>
      <c r="E10281" s="2" t="s">
        <v>8501</v>
      </c>
      <c r="F10281" s="2">
        <v>40174900</v>
      </c>
      <c r="G10281" s="2" t="s">
        <v>496</v>
      </c>
      <c r="H10281" s="2">
        <v>1</v>
      </c>
      <c r="I10281" s="2">
        <v>4</v>
      </c>
      <c r="J10281" s="2">
        <v>16</v>
      </c>
      <c r="K10281" s="2">
        <v>5</v>
      </c>
      <c r="L10281" s="3">
        <v>22050</v>
      </c>
      <c r="M10281" s="2" t="s">
        <v>0</v>
      </c>
      <c r="N10281" s="4" t="s">
        <v>21</v>
      </c>
    </row>
    <row r="10282" spans="1:14" x14ac:dyDescent="0.25">
      <c r="A10282" s="1" t="s">
        <v>364</v>
      </c>
      <c r="B10282" s="2" t="s">
        <v>86</v>
      </c>
      <c r="C10282" s="2" t="s">
        <v>90</v>
      </c>
      <c r="D10282" s="2" t="s">
        <v>91</v>
      </c>
      <c r="E10282" s="2" t="s">
        <v>8502</v>
      </c>
      <c r="F10282" s="2">
        <v>40174900</v>
      </c>
      <c r="G10282" s="2" t="s">
        <v>496</v>
      </c>
      <c r="H10282" s="2">
        <v>1</v>
      </c>
      <c r="I10282" s="2">
        <v>4</v>
      </c>
      <c r="J10282" s="2">
        <v>16</v>
      </c>
      <c r="K10282" s="2">
        <v>3</v>
      </c>
      <c r="L10282" s="3">
        <v>18189</v>
      </c>
      <c r="M10282" s="2" t="s">
        <v>0</v>
      </c>
      <c r="N10282" s="4" t="s">
        <v>21</v>
      </c>
    </row>
    <row r="10283" spans="1:14" x14ac:dyDescent="0.25">
      <c r="A10283" s="1" t="s">
        <v>364</v>
      </c>
      <c r="B10283" s="2" t="s">
        <v>86</v>
      </c>
      <c r="C10283" s="2" t="s">
        <v>90</v>
      </c>
      <c r="D10283" s="2" t="s">
        <v>91</v>
      </c>
      <c r="E10283" s="2" t="s">
        <v>8503</v>
      </c>
      <c r="F10283" s="2">
        <v>40174900</v>
      </c>
      <c r="G10283" s="2" t="s">
        <v>496</v>
      </c>
      <c r="H10283" s="2">
        <v>1</v>
      </c>
      <c r="I10283" s="2">
        <v>4</v>
      </c>
      <c r="J10283" s="2">
        <v>16</v>
      </c>
      <c r="K10283" s="2">
        <v>3</v>
      </c>
      <c r="L10283" s="3">
        <v>28113</v>
      </c>
      <c r="M10283" s="2" t="s">
        <v>0</v>
      </c>
      <c r="N10283" s="4" t="s">
        <v>21</v>
      </c>
    </row>
    <row r="10284" spans="1:14" x14ac:dyDescent="0.25">
      <c r="A10284" s="1" t="s">
        <v>364</v>
      </c>
      <c r="B10284" s="2" t="s">
        <v>86</v>
      </c>
      <c r="C10284" s="2" t="s">
        <v>90</v>
      </c>
      <c r="D10284" s="2" t="s">
        <v>91</v>
      </c>
      <c r="E10284" s="2" t="s">
        <v>8504</v>
      </c>
      <c r="F10284" s="2">
        <v>40174900</v>
      </c>
      <c r="G10284" s="2" t="s">
        <v>496</v>
      </c>
      <c r="H10284" s="2">
        <v>1</v>
      </c>
      <c r="I10284" s="2">
        <v>4</v>
      </c>
      <c r="J10284" s="2">
        <v>16</v>
      </c>
      <c r="K10284" s="2">
        <v>15</v>
      </c>
      <c r="L10284" s="3">
        <v>225000</v>
      </c>
      <c r="M10284" s="2" t="s">
        <v>0</v>
      </c>
      <c r="N10284" s="4" t="s">
        <v>21</v>
      </c>
    </row>
    <row r="10285" spans="1:14" x14ac:dyDescent="0.25">
      <c r="A10285" s="1" t="s">
        <v>364</v>
      </c>
      <c r="B10285" s="2" t="s">
        <v>86</v>
      </c>
      <c r="C10285" s="2" t="s">
        <v>90</v>
      </c>
      <c r="D10285" s="2" t="s">
        <v>91</v>
      </c>
      <c r="E10285" s="2" t="s">
        <v>8505</v>
      </c>
      <c r="F10285" s="2">
        <v>40174900</v>
      </c>
      <c r="G10285" s="2" t="s">
        <v>496</v>
      </c>
      <c r="H10285" s="2">
        <v>1</v>
      </c>
      <c r="I10285" s="2">
        <v>4</v>
      </c>
      <c r="J10285" s="2">
        <v>16</v>
      </c>
      <c r="K10285" s="2">
        <v>10</v>
      </c>
      <c r="L10285" s="3">
        <v>220000</v>
      </c>
      <c r="M10285" s="2" t="s">
        <v>0</v>
      </c>
      <c r="N10285" s="4" t="s">
        <v>21</v>
      </c>
    </row>
    <row r="10286" spans="1:14" x14ac:dyDescent="0.25">
      <c r="A10286" s="1" t="s">
        <v>364</v>
      </c>
      <c r="B10286" s="2" t="s">
        <v>86</v>
      </c>
      <c r="C10286" s="2" t="s">
        <v>90</v>
      </c>
      <c r="D10286" s="2" t="s">
        <v>91</v>
      </c>
      <c r="E10286" s="2" t="s">
        <v>8506</v>
      </c>
      <c r="F10286" s="2">
        <v>40174900</v>
      </c>
      <c r="G10286" s="2" t="s">
        <v>496</v>
      </c>
      <c r="H10286" s="2">
        <v>1</v>
      </c>
      <c r="I10286" s="2">
        <v>4</v>
      </c>
      <c r="J10286" s="2">
        <v>10</v>
      </c>
      <c r="K10286" s="2">
        <v>15</v>
      </c>
      <c r="L10286" s="3">
        <v>909555</v>
      </c>
      <c r="M10286" s="2" t="s">
        <v>0</v>
      </c>
      <c r="N10286" s="4" t="s">
        <v>21</v>
      </c>
    </row>
    <row r="10287" spans="1:14" x14ac:dyDescent="0.25">
      <c r="A10287" s="1" t="s">
        <v>364</v>
      </c>
      <c r="B10287" s="2" t="s">
        <v>86</v>
      </c>
      <c r="C10287" s="2" t="s">
        <v>90</v>
      </c>
      <c r="D10287" s="2" t="s">
        <v>91</v>
      </c>
      <c r="E10287" s="2" t="s">
        <v>8507</v>
      </c>
      <c r="F10287" s="2">
        <v>40174900</v>
      </c>
      <c r="G10287" s="2" t="s">
        <v>496</v>
      </c>
      <c r="H10287" s="2">
        <v>1</v>
      </c>
      <c r="I10287" s="2">
        <v>4</v>
      </c>
      <c r="J10287" s="2">
        <v>10</v>
      </c>
      <c r="K10287" s="2">
        <v>20</v>
      </c>
      <c r="L10287" s="3">
        <v>264600</v>
      </c>
      <c r="M10287" s="2" t="s">
        <v>0</v>
      </c>
      <c r="N10287" s="4" t="s">
        <v>21</v>
      </c>
    </row>
    <row r="10288" spans="1:14" x14ac:dyDescent="0.25">
      <c r="A10288" s="1" t="s">
        <v>364</v>
      </c>
      <c r="B10288" s="2" t="s">
        <v>86</v>
      </c>
      <c r="C10288" s="2" t="s">
        <v>90</v>
      </c>
      <c r="D10288" s="2" t="s">
        <v>91</v>
      </c>
      <c r="E10288" s="2" t="s">
        <v>8508</v>
      </c>
      <c r="F10288" s="2">
        <v>40174900</v>
      </c>
      <c r="G10288" s="2" t="s">
        <v>496</v>
      </c>
      <c r="H10288" s="2">
        <v>1</v>
      </c>
      <c r="I10288" s="2">
        <v>4</v>
      </c>
      <c r="J10288" s="2">
        <v>10</v>
      </c>
      <c r="K10288" s="2">
        <v>10</v>
      </c>
      <c r="L10288" s="3">
        <v>275620</v>
      </c>
      <c r="M10288" s="2" t="s">
        <v>0</v>
      </c>
      <c r="N10288" s="4" t="s">
        <v>21</v>
      </c>
    </row>
    <row r="10289" spans="1:14" x14ac:dyDescent="0.25">
      <c r="A10289" s="1" t="s">
        <v>364</v>
      </c>
      <c r="B10289" s="2" t="s">
        <v>113</v>
      </c>
      <c r="C10289" s="2" t="s">
        <v>113</v>
      </c>
      <c r="D10289" s="2" t="s">
        <v>114</v>
      </c>
      <c r="E10289" s="2" t="s">
        <v>8509</v>
      </c>
      <c r="F10289" s="2">
        <v>40172600</v>
      </c>
      <c r="G10289" s="2" t="s">
        <v>496</v>
      </c>
      <c r="H10289" s="2">
        <v>1</v>
      </c>
      <c r="I10289" s="2">
        <v>4</v>
      </c>
      <c r="J10289" s="2">
        <v>10</v>
      </c>
      <c r="K10289" s="2">
        <v>18</v>
      </c>
      <c r="L10289" s="3">
        <v>893016</v>
      </c>
      <c r="M10289" s="2" t="s">
        <v>0</v>
      </c>
      <c r="N10289" s="4" t="s">
        <v>21</v>
      </c>
    </row>
    <row r="10290" spans="1:14" x14ac:dyDescent="0.25">
      <c r="A10290" s="1" t="s">
        <v>364</v>
      </c>
      <c r="B10290" s="2" t="s">
        <v>113</v>
      </c>
      <c r="C10290" s="2" t="s">
        <v>113</v>
      </c>
      <c r="D10290" s="2" t="s">
        <v>114</v>
      </c>
      <c r="E10290" s="2" t="s">
        <v>8510</v>
      </c>
      <c r="F10290" s="2">
        <v>30102400</v>
      </c>
      <c r="G10290" s="2" t="s">
        <v>496</v>
      </c>
      <c r="H10290" s="2">
        <v>1</v>
      </c>
      <c r="I10290" s="2">
        <v>4</v>
      </c>
      <c r="J10290" s="2">
        <v>16</v>
      </c>
      <c r="K10290" s="2">
        <v>5</v>
      </c>
      <c r="L10290" s="3">
        <v>61800</v>
      </c>
      <c r="M10290" s="2" t="s">
        <v>0</v>
      </c>
      <c r="N10290" s="4" t="s">
        <v>21</v>
      </c>
    </row>
    <row r="10291" spans="1:14" x14ac:dyDescent="0.25">
      <c r="A10291" s="1" t="s">
        <v>364</v>
      </c>
      <c r="B10291" s="2" t="s">
        <v>113</v>
      </c>
      <c r="C10291" s="2" t="s">
        <v>113</v>
      </c>
      <c r="D10291" s="2" t="s">
        <v>114</v>
      </c>
      <c r="E10291" s="2" t="s">
        <v>8511</v>
      </c>
      <c r="F10291" s="2">
        <v>30102400</v>
      </c>
      <c r="G10291" s="2" t="s">
        <v>496</v>
      </c>
      <c r="H10291" s="2">
        <v>1</v>
      </c>
      <c r="I10291" s="2">
        <v>4</v>
      </c>
      <c r="J10291" s="2">
        <v>16</v>
      </c>
      <c r="K10291" s="2">
        <v>5</v>
      </c>
      <c r="L10291" s="3">
        <v>52140</v>
      </c>
      <c r="M10291" s="2" t="s">
        <v>0</v>
      </c>
      <c r="N10291" s="4" t="s">
        <v>21</v>
      </c>
    </row>
    <row r="10292" spans="1:14" x14ac:dyDescent="0.25">
      <c r="A10292" s="1" t="s">
        <v>364</v>
      </c>
      <c r="B10292" s="2" t="s">
        <v>113</v>
      </c>
      <c r="C10292" s="2" t="s">
        <v>113</v>
      </c>
      <c r="D10292" s="2" t="s">
        <v>114</v>
      </c>
      <c r="E10292" s="2" t="s">
        <v>8512</v>
      </c>
      <c r="F10292" s="2">
        <v>30102400</v>
      </c>
      <c r="G10292" s="2" t="s">
        <v>496</v>
      </c>
      <c r="H10292" s="2">
        <v>1</v>
      </c>
      <c r="I10292" s="2">
        <v>4</v>
      </c>
      <c r="J10292" s="2">
        <v>16</v>
      </c>
      <c r="K10292" s="2">
        <v>8</v>
      </c>
      <c r="L10292" s="3">
        <v>132296</v>
      </c>
      <c r="M10292" s="2" t="s">
        <v>0</v>
      </c>
      <c r="N10292" s="4" t="s">
        <v>21</v>
      </c>
    </row>
    <row r="10293" spans="1:14" x14ac:dyDescent="0.25">
      <c r="A10293" s="1" t="s">
        <v>364</v>
      </c>
      <c r="B10293" s="2" t="s">
        <v>408</v>
      </c>
      <c r="C10293" s="2" t="s">
        <v>1186</v>
      </c>
      <c r="D10293" s="2" t="s">
        <v>17937</v>
      </c>
      <c r="E10293" s="2" t="s">
        <v>8513</v>
      </c>
      <c r="F10293" s="2">
        <v>40101700</v>
      </c>
      <c r="G10293" s="2" t="s">
        <v>496</v>
      </c>
      <c r="H10293" s="2">
        <v>1</v>
      </c>
      <c r="I10293" s="2">
        <v>4</v>
      </c>
      <c r="J10293" s="2">
        <v>16</v>
      </c>
      <c r="K10293" s="2">
        <v>1</v>
      </c>
      <c r="L10293" s="3">
        <v>4990770.8899999997</v>
      </c>
      <c r="M10293" s="2" t="s">
        <v>20</v>
      </c>
      <c r="N10293" s="4" t="s">
        <v>21</v>
      </c>
    </row>
    <row r="10294" spans="1:14" x14ac:dyDescent="0.25">
      <c r="A10294" s="1" t="s">
        <v>364</v>
      </c>
      <c r="B10294" s="2" t="s">
        <v>113</v>
      </c>
      <c r="C10294" s="2" t="s">
        <v>113</v>
      </c>
      <c r="D10294" s="2" t="s">
        <v>114</v>
      </c>
      <c r="E10294" s="2" t="s">
        <v>8513</v>
      </c>
      <c r="F10294" s="2">
        <v>40101700</v>
      </c>
      <c r="G10294" s="2" t="s">
        <v>496</v>
      </c>
      <c r="H10294" s="2">
        <v>1</v>
      </c>
      <c r="I10294" s="2">
        <v>4</v>
      </c>
      <c r="J10294" s="2">
        <v>16</v>
      </c>
      <c r="K10294" s="2">
        <v>1</v>
      </c>
      <c r="L10294" s="3">
        <v>1000000</v>
      </c>
      <c r="M10294" s="2" t="s">
        <v>20</v>
      </c>
      <c r="N10294" s="4" t="s">
        <v>21</v>
      </c>
    </row>
    <row r="10295" spans="1:14" x14ac:dyDescent="0.25">
      <c r="A10295" s="1" t="s">
        <v>364</v>
      </c>
      <c r="B10295" s="2" t="s">
        <v>86</v>
      </c>
      <c r="C10295" s="2" t="s">
        <v>90</v>
      </c>
      <c r="D10295" s="2" t="s">
        <v>91</v>
      </c>
      <c r="E10295" s="2" t="s">
        <v>8514</v>
      </c>
      <c r="F10295" s="2">
        <v>39121700</v>
      </c>
      <c r="G10295" s="2" t="s">
        <v>496</v>
      </c>
      <c r="H10295" s="2">
        <v>1</v>
      </c>
      <c r="I10295" s="2">
        <v>4</v>
      </c>
      <c r="J10295" s="2">
        <v>16</v>
      </c>
      <c r="K10295" s="2">
        <v>1</v>
      </c>
      <c r="L10295" s="3">
        <v>999057.84</v>
      </c>
      <c r="M10295" s="2" t="s">
        <v>20</v>
      </c>
      <c r="N10295" s="4" t="s">
        <v>21</v>
      </c>
    </row>
    <row r="10296" spans="1:14" x14ac:dyDescent="0.25">
      <c r="A10296" s="1" t="s">
        <v>364</v>
      </c>
      <c r="B10296" s="2" t="s">
        <v>86</v>
      </c>
      <c r="C10296" s="2" t="s">
        <v>93</v>
      </c>
      <c r="D10296" s="2" t="s">
        <v>94</v>
      </c>
      <c r="E10296" s="2" t="s">
        <v>8513</v>
      </c>
      <c r="F10296" s="2">
        <v>40101700</v>
      </c>
      <c r="G10296" s="2" t="s">
        <v>496</v>
      </c>
      <c r="H10296" s="2">
        <v>1</v>
      </c>
      <c r="I10296" s="2">
        <v>4</v>
      </c>
      <c r="J10296" s="2">
        <v>16</v>
      </c>
      <c r="K10296" s="2">
        <v>1</v>
      </c>
      <c r="L10296" s="3">
        <v>271154.83</v>
      </c>
      <c r="M10296" s="2" t="s">
        <v>20</v>
      </c>
      <c r="N10296" s="4" t="s">
        <v>21</v>
      </c>
    </row>
    <row r="10297" spans="1:14" x14ac:dyDescent="0.25">
      <c r="A10297" s="1" t="s">
        <v>364</v>
      </c>
      <c r="B10297" s="2" t="s">
        <v>2048</v>
      </c>
      <c r="C10297" s="2" t="s">
        <v>2048</v>
      </c>
      <c r="D10297" s="2" t="s">
        <v>17948</v>
      </c>
      <c r="E10297" s="2" t="s">
        <v>8513</v>
      </c>
      <c r="F10297" s="2">
        <v>40101600</v>
      </c>
      <c r="G10297" s="2" t="s">
        <v>496</v>
      </c>
      <c r="H10297" s="2">
        <v>1</v>
      </c>
      <c r="I10297" s="2">
        <v>4</v>
      </c>
      <c r="J10297" s="2">
        <v>16</v>
      </c>
      <c r="K10297" s="2">
        <v>1</v>
      </c>
      <c r="L10297" s="3">
        <v>7988296.4299999997</v>
      </c>
      <c r="M10297" s="2" t="s">
        <v>20</v>
      </c>
      <c r="N10297" s="4" t="s">
        <v>21</v>
      </c>
    </row>
    <row r="10298" spans="1:14" x14ac:dyDescent="0.25">
      <c r="A10298" s="1" t="s">
        <v>364</v>
      </c>
      <c r="B10298" s="2" t="s">
        <v>113</v>
      </c>
      <c r="C10298" s="2" t="s">
        <v>113</v>
      </c>
      <c r="D10298" s="2" t="s">
        <v>114</v>
      </c>
      <c r="E10298" s="2" t="s">
        <v>8515</v>
      </c>
      <c r="F10298" s="2">
        <v>39121700</v>
      </c>
      <c r="G10298" s="2" t="s">
        <v>496</v>
      </c>
      <c r="H10298" s="2">
        <v>1</v>
      </c>
      <c r="I10298" s="2">
        <v>4</v>
      </c>
      <c r="J10298" s="2">
        <v>16</v>
      </c>
      <c r="K10298" s="2">
        <v>1</v>
      </c>
      <c r="L10298" s="3">
        <v>614307.66</v>
      </c>
      <c r="M10298" s="2" t="s">
        <v>20</v>
      </c>
      <c r="N10298" s="4" t="s">
        <v>21</v>
      </c>
    </row>
    <row r="10299" spans="1:14" x14ac:dyDescent="0.25">
      <c r="A10299" s="1" t="s">
        <v>364</v>
      </c>
      <c r="B10299" s="2" t="s">
        <v>113</v>
      </c>
      <c r="C10299" s="2" t="s">
        <v>113</v>
      </c>
      <c r="D10299" s="2" t="s">
        <v>114</v>
      </c>
      <c r="E10299" s="2" t="s">
        <v>8513</v>
      </c>
      <c r="F10299" s="2">
        <v>40101700</v>
      </c>
      <c r="G10299" s="2" t="s">
        <v>496</v>
      </c>
      <c r="H10299" s="2">
        <v>1</v>
      </c>
      <c r="I10299" s="2">
        <v>4</v>
      </c>
      <c r="J10299" s="2">
        <v>16</v>
      </c>
      <c r="K10299" s="2">
        <v>1</v>
      </c>
      <c r="L10299" s="3">
        <v>8000000</v>
      </c>
      <c r="M10299" s="2" t="s">
        <v>20</v>
      </c>
      <c r="N10299" s="4" t="s">
        <v>21</v>
      </c>
    </row>
    <row r="10300" spans="1:14" x14ac:dyDescent="0.25">
      <c r="A10300" s="1" t="s">
        <v>364</v>
      </c>
      <c r="B10300" s="2" t="s">
        <v>253</v>
      </c>
      <c r="C10300" s="2" t="s">
        <v>254</v>
      </c>
      <c r="D10300" s="2" t="s">
        <v>255</v>
      </c>
      <c r="E10300" s="2" t="s">
        <v>8516</v>
      </c>
      <c r="F10300" s="2">
        <v>40101600</v>
      </c>
      <c r="G10300" s="2" t="s">
        <v>496</v>
      </c>
      <c r="H10300" s="2">
        <v>1</v>
      </c>
      <c r="I10300" s="2">
        <v>4</v>
      </c>
      <c r="J10300" s="2">
        <v>10</v>
      </c>
      <c r="K10300" s="2">
        <v>1</v>
      </c>
      <c r="L10300" s="3">
        <v>8000000</v>
      </c>
      <c r="M10300" s="2" t="s">
        <v>20</v>
      </c>
      <c r="N10300" s="4" t="s">
        <v>21</v>
      </c>
    </row>
    <row r="10301" spans="1:14" x14ac:dyDescent="0.25">
      <c r="A10301" s="1" t="s">
        <v>364</v>
      </c>
      <c r="B10301" s="2" t="s">
        <v>253</v>
      </c>
      <c r="C10301" s="2" t="s">
        <v>254</v>
      </c>
      <c r="D10301" s="2" t="s">
        <v>255</v>
      </c>
      <c r="E10301" s="2" t="s">
        <v>8516</v>
      </c>
      <c r="F10301" s="2">
        <v>40101600</v>
      </c>
      <c r="G10301" s="2" t="s">
        <v>496</v>
      </c>
      <c r="H10301" s="2">
        <v>1</v>
      </c>
      <c r="I10301" s="2">
        <v>4</v>
      </c>
      <c r="J10301" s="2">
        <v>10</v>
      </c>
      <c r="K10301" s="2">
        <v>1</v>
      </c>
      <c r="L10301" s="3">
        <v>2041282.23</v>
      </c>
      <c r="M10301" s="2" t="s">
        <v>20</v>
      </c>
      <c r="N10301" s="4" t="s">
        <v>21</v>
      </c>
    </row>
    <row r="10302" spans="1:14" x14ac:dyDescent="0.25">
      <c r="A10302" s="1" t="s">
        <v>364</v>
      </c>
      <c r="B10302" s="2" t="s">
        <v>378</v>
      </c>
      <c r="C10302" s="2" t="s">
        <v>2425</v>
      </c>
      <c r="D10302" s="2" t="s">
        <v>17954</v>
      </c>
      <c r="E10302" s="2" t="s">
        <v>8515</v>
      </c>
      <c r="F10302" s="2">
        <v>39121700</v>
      </c>
      <c r="G10302" s="2" t="s">
        <v>496</v>
      </c>
      <c r="H10302" s="2">
        <v>1</v>
      </c>
      <c r="I10302" s="2">
        <v>4</v>
      </c>
      <c r="J10302" s="2">
        <v>16</v>
      </c>
      <c r="K10302" s="2">
        <v>1</v>
      </c>
      <c r="L10302" s="3">
        <v>2499837.4700000002</v>
      </c>
      <c r="M10302" s="2" t="s">
        <v>20</v>
      </c>
      <c r="N10302" s="4" t="s">
        <v>21</v>
      </c>
    </row>
    <row r="10303" spans="1:14" x14ac:dyDescent="0.25">
      <c r="A10303" s="1" t="s">
        <v>364</v>
      </c>
      <c r="B10303" s="2" t="s">
        <v>378</v>
      </c>
      <c r="C10303" s="2" t="s">
        <v>2488</v>
      </c>
      <c r="D10303" s="2" t="s">
        <v>17955</v>
      </c>
      <c r="E10303" s="2" t="s">
        <v>8515</v>
      </c>
      <c r="F10303" s="2">
        <v>39121700</v>
      </c>
      <c r="G10303" s="2" t="s">
        <v>496</v>
      </c>
      <c r="H10303" s="2">
        <v>1</v>
      </c>
      <c r="I10303" s="2">
        <v>4</v>
      </c>
      <c r="J10303" s="2">
        <v>10</v>
      </c>
      <c r="K10303" s="2">
        <v>1</v>
      </c>
      <c r="L10303" s="3">
        <v>176571.58</v>
      </c>
      <c r="M10303" s="2" t="s">
        <v>20</v>
      </c>
      <c r="N10303" s="4" t="s">
        <v>21</v>
      </c>
    </row>
    <row r="10304" spans="1:14" x14ac:dyDescent="0.25">
      <c r="A10304" s="1" t="s">
        <v>364</v>
      </c>
      <c r="B10304" s="2" t="s">
        <v>378</v>
      </c>
      <c r="C10304" s="2" t="s">
        <v>379</v>
      </c>
      <c r="D10304" s="2" t="s">
        <v>17857</v>
      </c>
      <c r="E10304" s="2" t="s">
        <v>8514</v>
      </c>
      <c r="F10304" s="2">
        <v>39121700</v>
      </c>
      <c r="G10304" s="2" t="s">
        <v>496</v>
      </c>
      <c r="H10304" s="2">
        <v>1</v>
      </c>
      <c r="I10304" s="2">
        <v>4</v>
      </c>
      <c r="J10304" s="2">
        <v>10</v>
      </c>
      <c r="K10304" s="2">
        <v>1</v>
      </c>
      <c r="L10304" s="3">
        <v>7989764.96</v>
      </c>
      <c r="M10304" s="2" t="s">
        <v>20</v>
      </c>
      <c r="N10304" s="4" t="s">
        <v>21</v>
      </c>
    </row>
    <row r="10305" spans="1:14" x14ac:dyDescent="0.25">
      <c r="A10305" s="1" t="s">
        <v>364</v>
      </c>
      <c r="B10305" s="2" t="s">
        <v>76</v>
      </c>
      <c r="C10305" s="2" t="s">
        <v>83</v>
      </c>
      <c r="D10305" s="2" t="s">
        <v>84</v>
      </c>
      <c r="E10305" s="2" t="s">
        <v>8517</v>
      </c>
      <c r="F10305" s="2">
        <v>31201600</v>
      </c>
      <c r="G10305" s="2" t="s">
        <v>496</v>
      </c>
      <c r="H10305" s="2">
        <v>1</v>
      </c>
      <c r="I10305" s="2">
        <v>4</v>
      </c>
      <c r="J10305" s="2">
        <v>10</v>
      </c>
      <c r="K10305" s="2">
        <v>5</v>
      </c>
      <c r="L10305" s="3">
        <v>441000</v>
      </c>
      <c r="M10305" s="2" t="s">
        <v>0</v>
      </c>
      <c r="N10305" s="4" t="s">
        <v>21</v>
      </c>
    </row>
    <row r="10306" spans="1:14" x14ac:dyDescent="0.25">
      <c r="A10306" s="1" t="s">
        <v>364</v>
      </c>
      <c r="B10306" s="2" t="s">
        <v>189</v>
      </c>
      <c r="C10306" s="2" t="s">
        <v>2626</v>
      </c>
      <c r="D10306" s="2" t="s">
        <v>17961</v>
      </c>
      <c r="E10306" s="2" t="s">
        <v>8518</v>
      </c>
      <c r="F10306" s="2">
        <v>81111803</v>
      </c>
      <c r="G10306" s="2" t="s">
        <v>490</v>
      </c>
      <c r="H10306" s="2">
        <v>1</v>
      </c>
      <c r="I10306" s="2">
        <v>6</v>
      </c>
      <c r="J10306" s="2">
        <v>10</v>
      </c>
      <c r="K10306" s="2">
        <v>1</v>
      </c>
      <c r="L10306" s="3">
        <v>41632500</v>
      </c>
      <c r="M10306" s="2" t="s">
        <v>20</v>
      </c>
      <c r="N10306" s="4" t="s">
        <v>21</v>
      </c>
    </row>
    <row r="10307" spans="1:14" x14ac:dyDescent="0.25">
      <c r="A10307" s="1" t="s">
        <v>364</v>
      </c>
      <c r="B10307" s="2" t="s">
        <v>189</v>
      </c>
      <c r="C10307" s="2" t="s">
        <v>2626</v>
      </c>
      <c r="D10307" s="2" t="s">
        <v>17961</v>
      </c>
      <c r="E10307" s="2" t="s">
        <v>8518</v>
      </c>
      <c r="F10307" s="2">
        <v>81111803</v>
      </c>
      <c r="G10307" s="2" t="s">
        <v>490</v>
      </c>
      <c r="H10307" s="2">
        <v>1</v>
      </c>
      <c r="I10307" s="2">
        <v>6</v>
      </c>
      <c r="J10307" s="2">
        <v>10</v>
      </c>
      <c r="K10307" s="2">
        <v>1</v>
      </c>
      <c r="L10307" s="3">
        <v>9198384</v>
      </c>
      <c r="M10307" s="2" t="s">
        <v>20</v>
      </c>
      <c r="N10307" s="4" t="s">
        <v>21</v>
      </c>
    </row>
    <row r="10308" spans="1:14" x14ac:dyDescent="0.25">
      <c r="A10308" s="1" t="s">
        <v>364</v>
      </c>
      <c r="B10308" s="2" t="s">
        <v>189</v>
      </c>
      <c r="C10308" s="2" t="s">
        <v>2626</v>
      </c>
      <c r="D10308" s="2" t="s">
        <v>17961</v>
      </c>
      <c r="E10308" s="2" t="s">
        <v>8518</v>
      </c>
      <c r="F10308" s="2">
        <v>81111803</v>
      </c>
      <c r="G10308" s="2" t="s">
        <v>490</v>
      </c>
      <c r="H10308" s="2">
        <v>1</v>
      </c>
      <c r="I10308" s="2">
        <v>6</v>
      </c>
      <c r="J10308" s="2">
        <v>10</v>
      </c>
      <c r="K10308" s="2">
        <v>1</v>
      </c>
      <c r="L10308" s="3">
        <v>9469952.1699999999</v>
      </c>
      <c r="M10308" s="2" t="s">
        <v>20</v>
      </c>
      <c r="N10308" s="4" t="s">
        <v>21</v>
      </c>
    </row>
    <row r="10309" spans="1:14" x14ac:dyDescent="0.25">
      <c r="A10309" s="1" t="s">
        <v>364</v>
      </c>
      <c r="B10309" s="2" t="s">
        <v>278</v>
      </c>
      <c r="C10309" s="2" t="s">
        <v>2762</v>
      </c>
      <c r="D10309" s="2" t="s">
        <v>17975</v>
      </c>
      <c r="E10309" s="2" t="s">
        <v>8519</v>
      </c>
      <c r="F10309" s="2">
        <v>81101513</v>
      </c>
      <c r="G10309" s="2" t="s">
        <v>511</v>
      </c>
      <c r="H10309" s="2">
        <v>2</v>
      </c>
      <c r="I10309" s="2">
        <v>9</v>
      </c>
      <c r="J10309" s="2">
        <v>10</v>
      </c>
      <c r="K10309" s="2">
        <v>1</v>
      </c>
      <c r="L10309" s="3">
        <v>99996640.219999999</v>
      </c>
      <c r="M10309" s="2" t="s">
        <v>20</v>
      </c>
      <c r="N10309" s="4" t="s">
        <v>21</v>
      </c>
    </row>
    <row r="10310" spans="1:14" x14ac:dyDescent="0.25">
      <c r="A10310" s="1" t="s">
        <v>364</v>
      </c>
      <c r="B10310" s="2" t="s">
        <v>332</v>
      </c>
      <c r="C10310" s="2" t="s">
        <v>333</v>
      </c>
      <c r="D10310" s="2" t="s">
        <v>334</v>
      </c>
      <c r="E10310" s="2" t="s">
        <v>8520</v>
      </c>
      <c r="F10310" s="2">
        <v>85121502</v>
      </c>
      <c r="G10310" s="2" t="s">
        <v>490</v>
      </c>
      <c r="H10310" s="2">
        <v>2</v>
      </c>
      <c r="I10310" s="2">
        <v>8</v>
      </c>
      <c r="J10310" s="2">
        <v>10</v>
      </c>
      <c r="K10310" s="2">
        <v>1</v>
      </c>
      <c r="L10310" s="3">
        <v>13000000</v>
      </c>
      <c r="M10310" s="2" t="s">
        <v>20</v>
      </c>
      <c r="N10310" s="4" t="s">
        <v>21</v>
      </c>
    </row>
    <row r="10311" spans="1:14" x14ac:dyDescent="0.25">
      <c r="A10311" s="1" t="s">
        <v>364</v>
      </c>
      <c r="B10311" s="2" t="s">
        <v>76</v>
      </c>
      <c r="C10311" s="2" t="s">
        <v>83</v>
      </c>
      <c r="D10311" s="2" t="s">
        <v>84</v>
      </c>
      <c r="E10311" s="2" t="s">
        <v>8521</v>
      </c>
      <c r="F10311" s="2">
        <v>31201601</v>
      </c>
      <c r="G10311" s="2" t="s">
        <v>810</v>
      </c>
      <c r="H10311" s="2">
        <v>3</v>
      </c>
      <c r="I10311" s="2">
        <v>10</v>
      </c>
      <c r="J10311" s="2">
        <v>10</v>
      </c>
      <c r="K10311" s="2">
        <v>8</v>
      </c>
      <c r="L10311" s="3">
        <v>3284400</v>
      </c>
      <c r="M10311" s="2" t="s">
        <v>0</v>
      </c>
      <c r="N10311" s="4" t="s">
        <v>21</v>
      </c>
    </row>
    <row r="10312" spans="1:14" x14ac:dyDescent="0.25">
      <c r="A10312" s="1" t="s">
        <v>364</v>
      </c>
      <c r="B10312" s="2" t="s">
        <v>63</v>
      </c>
      <c r="C10312" s="2" t="s">
        <v>64</v>
      </c>
      <c r="D10312" s="2" t="s">
        <v>65</v>
      </c>
      <c r="E10312" s="2" t="s">
        <v>8522</v>
      </c>
      <c r="F10312" s="2">
        <v>31201513</v>
      </c>
      <c r="G10312" s="2" t="s">
        <v>810</v>
      </c>
      <c r="H10312" s="2">
        <v>3</v>
      </c>
      <c r="I10312" s="2">
        <v>10</v>
      </c>
      <c r="J10312" s="2">
        <v>10</v>
      </c>
      <c r="K10312" s="2">
        <v>18</v>
      </c>
      <c r="L10312" s="3">
        <v>192197.16</v>
      </c>
      <c r="M10312" s="2" t="s">
        <v>0</v>
      </c>
      <c r="N10312" s="4" t="s">
        <v>21</v>
      </c>
    </row>
    <row r="10313" spans="1:14" x14ac:dyDescent="0.25">
      <c r="A10313" s="1" t="s">
        <v>364</v>
      </c>
      <c r="B10313" s="2" t="s">
        <v>72</v>
      </c>
      <c r="C10313" s="2" t="s">
        <v>73</v>
      </c>
      <c r="D10313" s="2" t="s">
        <v>74</v>
      </c>
      <c r="E10313" s="2" t="s">
        <v>8523</v>
      </c>
      <c r="F10313" s="2">
        <v>47131825</v>
      </c>
      <c r="G10313" s="2" t="s">
        <v>810</v>
      </c>
      <c r="H10313" s="2">
        <v>3</v>
      </c>
      <c r="I10313" s="2">
        <v>10</v>
      </c>
      <c r="J10313" s="2">
        <v>10</v>
      </c>
      <c r="K10313" s="2">
        <v>160</v>
      </c>
      <c r="L10313" s="3">
        <v>7200000</v>
      </c>
      <c r="M10313" s="2" t="s">
        <v>0</v>
      </c>
      <c r="N10313" s="4" t="s">
        <v>21</v>
      </c>
    </row>
    <row r="10314" spans="1:14" x14ac:dyDescent="0.25">
      <c r="A10314" s="1" t="s">
        <v>364</v>
      </c>
      <c r="B10314" s="2" t="s">
        <v>72</v>
      </c>
      <c r="C10314" s="2" t="s">
        <v>73</v>
      </c>
      <c r="D10314" s="2" t="s">
        <v>74</v>
      </c>
      <c r="E10314" s="2" t="s">
        <v>8524</v>
      </c>
      <c r="F10314" s="2">
        <v>15121500</v>
      </c>
      <c r="G10314" s="2" t="s">
        <v>810</v>
      </c>
      <c r="H10314" s="2">
        <v>3</v>
      </c>
      <c r="I10314" s="2">
        <v>10</v>
      </c>
      <c r="J10314" s="2">
        <v>10</v>
      </c>
      <c r="K10314" s="2">
        <v>2</v>
      </c>
      <c r="L10314" s="3">
        <v>1600000</v>
      </c>
      <c r="M10314" s="2" t="s">
        <v>0</v>
      </c>
      <c r="N10314" s="4" t="s">
        <v>21</v>
      </c>
    </row>
    <row r="10315" spans="1:14" x14ac:dyDescent="0.25">
      <c r="A10315" s="1" t="s">
        <v>364</v>
      </c>
      <c r="B10315" s="2" t="s">
        <v>72</v>
      </c>
      <c r="C10315" s="2" t="s">
        <v>73</v>
      </c>
      <c r="D10315" s="2" t="s">
        <v>74</v>
      </c>
      <c r="E10315" s="2" t="s">
        <v>8525</v>
      </c>
      <c r="F10315" s="2">
        <v>15121500</v>
      </c>
      <c r="G10315" s="2" t="s">
        <v>810</v>
      </c>
      <c r="H10315" s="2">
        <v>3</v>
      </c>
      <c r="I10315" s="2">
        <v>10</v>
      </c>
      <c r="J10315" s="2">
        <v>10</v>
      </c>
      <c r="K10315" s="2">
        <v>2</v>
      </c>
      <c r="L10315" s="3">
        <v>1600000</v>
      </c>
      <c r="M10315" s="2" t="s">
        <v>0</v>
      </c>
      <c r="N10315" s="4" t="s">
        <v>21</v>
      </c>
    </row>
    <row r="10316" spans="1:14" x14ac:dyDescent="0.25">
      <c r="A10316" s="1" t="s">
        <v>364</v>
      </c>
      <c r="B10316" s="2" t="s">
        <v>72</v>
      </c>
      <c r="C10316" s="2" t="s">
        <v>73</v>
      </c>
      <c r="D10316" s="2" t="s">
        <v>74</v>
      </c>
      <c r="E10316" s="2" t="s">
        <v>8526</v>
      </c>
      <c r="F10316" s="2">
        <v>15121500</v>
      </c>
      <c r="G10316" s="2" t="s">
        <v>810</v>
      </c>
      <c r="H10316" s="2">
        <v>3</v>
      </c>
      <c r="I10316" s="2">
        <v>10</v>
      </c>
      <c r="J10316" s="2">
        <v>10</v>
      </c>
      <c r="K10316" s="2">
        <v>2</v>
      </c>
      <c r="L10316" s="3">
        <v>1600000</v>
      </c>
      <c r="M10316" s="2" t="s">
        <v>0</v>
      </c>
      <c r="N10316" s="4" t="s">
        <v>21</v>
      </c>
    </row>
    <row r="10317" spans="1:14" x14ac:dyDescent="0.25">
      <c r="A10317" s="1" t="s">
        <v>364</v>
      </c>
      <c r="B10317" s="2" t="s">
        <v>72</v>
      </c>
      <c r="C10317" s="2" t="s">
        <v>73</v>
      </c>
      <c r="D10317" s="2" t="s">
        <v>74</v>
      </c>
      <c r="E10317" s="2" t="s">
        <v>8527</v>
      </c>
      <c r="F10317" s="2">
        <v>15121500</v>
      </c>
      <c r="G10317" s="2" t="s">
        <v>810</v>
      </c>
      <c r="H10317" s="2">
        <v>3</v>
      </c>
      <c r="I10317" s="2">
        <v>10</v>
      </c>
      <c r="J10317" s="2">
        <v>10</v>
      </c>
      <c r="K10317" s="2">
        <v>1</v>
      </c>
      <c r="L10317" s="3">
        <v>800000</v>
      </c>
      <c r="M10317" s="2" t="s">
        <v>0</v>
      </c>
      <c r="N10317" s="4" t="s">
        <v>21</v>
      </c>
    </row>
    <row r="10318" spans="1:14" x14ac:dyDescent="0.25">
      <c r="A10318" s="1" t="s">
        <v>364</v>
      </c>
      <c r="B10318" s="2" t="s">
        <v>72</v>
      </c>
      <c r="C10318" s="2" t="s">
        <v>73</v>
      </c>
      <c r="D10318" s="2" t="s">
        <v>74</v>
      </c>
      <c r="E10318" s="2" t="s">
        <v>8528</v>
      </c>
      <c r="F10318" s="2">
        <v>15121500</v>
      </c>
      <c r="G10318" s="2" t="s">
        <v>810</v>
      </c>
      <c r="H10318" s="2">
        <v>3</v>
      </c>
      <c r="I10318" s="2">
        <v>10</v>
      </c>
      <c r="J10318" s="2">
        <v>10</v>
      </c>
      <c r="K10318" s="2">
        <v>1</v>
      </c>
      <c r="L10318" s="3">
        <v>800000</v>
      </c>
      <c r="M10318" s="2" t="s">
        <v>0</v>
      </c>
      <c r="N10318" s="4" t="s">
        <v>21</v>
      </c>
    </row>
    <row r="10319" spans="1:14" x14ac:dyDescent="0.25">
      <c r="A10319" s="1" t="s">
        <v>364</v>
      </c>
      <c r="B10319" s="2" t="s">
        <v>72</v>
      </c>
      <c r="C10319" s="2" t="s">
        <v>73</v>
      </c>
      <c r="D10319" s="2" t="s">
        <v>74</v>
      </c>
      <c r="E10319" s="2" t="s">
        <v>8529</v>
      </c>
      <c r="F10319" s="2">
        <v>15121500</v>
      </c>
      <c r="G10319" s="2" t="s">
        <v>810</v>
      </c>
      <c r="H10319" s="2">
        <v>3</v>
      </c>
      <c r="I10319" s="2">
        <v>10</v>
      </c>
      <c r="J10319" s="2">
        <v>10</v>
      </c>
      <c r="K10319" s="2">
        <v>2</v>
      </c>
      <c r="L10319" s="3">
        <v>1600000</v>
      </c>
      <c r="M10319" s="2" t="s">
        <v>0</v>
      </c>
      <c r="N10319" s="4" t="s">
        <v>21</v>
      </c>
    </row>
    <row r="10320" spans="1:14" x14ac:dyDescent="0.25">
      <c r="A10320" s="1" t="s">
        <v>364</v>
      </c>
      <c r="B10320" s="2" t="s">
        <v>76</v>
      </c>
      <c r="C10320" s="2" t="s">
        <v>83</v>
      </c>
      <c r="D10320" s="2" t="s">
        <v>84</v>
      </c>
      <c r="E10320" s="2" t="s">
        <v>8530</v>
      </c>
      <c r="F10320" s="2">
        <v>41111800</v>
      </c>
      <c r="G10320" s="2" t="s">
        <v>810</v>
      </c>
      <c r="H10320" s="2">
        <v>3</v>
      </c>
      <c r="I10320" s="2">
        <v>10</v>
      </c>
      <c r="J10320" s="2">
        <v>10</v>
      </c>
      <c r="K10320" s="2">
        <v>2</v>
      </c>
      <c r="L10320" s="3">
        <v>5474000</v>
      </c>
      <c r="M10320" s="2" t="s">
        <v>0</v>
      </c>
      <c r="N10320" s="4" t="s">
        <v>21</v>
      </c>
    </row>
    <row r="10321" spans="1:14" x14ac:dyDescent="0.25">
      <c r="A10321" s="1" t="s">
        <v>364</v>
      </c>
      <c r="B10321" s="2" t="s">
        <v>76</v>
      </c>
      <c r="C10321" s="2" t="s">
        <v>83</v>
      </c>
      <c r="D10321" s="2" t="s">
        <v>84</v>
      </c>
      <c r="E10321" s="2" t="s">
        <v>8531</v>
      </c>
      <c r="F10321" s="2">
        <v>12161801</v>
      </c>
      <c r="G10321" s="2" t="s">
        <v>810</v>
      </c>
      <c r="H10321" s="2">
        <v>3</v>
      </c>
      <c r="I10321" s="2">
        <v>10</v>
      </c>
      <c r="J10321" s="2">
        <v>10</v>
      </c>
      <c r="K10321" s="2">
        <v>1</v>
      </c>
      <c r="L10321" s="3">
        <v>773500</v>
      </c>
      <c r="M10321" s="2" t="s">
        <v>17383</v>
      </c>
      <c r="N10321" s="4" t="s">
        <v>21</v>
      </c>
    </row>
    <row r="10322" spans="1:14" x14ac:dyDescent="0.25">
      <c r="A10322" s="1" t="s">
        <v>364</v>
      </c>
      <c r="B10322" s="2" t="s">
        <v>63</v>
      </c>
      <c r="C10322" s="2" t="s">
        <v>64</v>
      </c>
      <c r="D10322" s="2" t="s">
        <v>65</v>
      </c>
      <c r="E10322" s="2" t="s">
        <v>8532</v>
      </c>
      <c r="F10322" s="2">
        <v>47131909</v>
      </c>
      <c r="G10322" s="2" t="s">
        <v>810</v>
      </c>
      <c r="H10322" s="2">
        <v>3</v>
      </c>
      <c r="I10322" s="2">
        <v>10</v>
      </c>
      <c r="J10322" s="2">
        <v>10</v>
      </c>
      <c r="K10322" s="2">
        <v>6</v>
      </c>
      <c r="L10322" s="3">
        <v>283238.02</v>
      </c>
      <c r="M10322" s="2" t="s">
        <v>0</v>
      </c>
      <c r="N10322" s="4" t="s">
        <v>21</v>
      </c>
    </row>
    <row r="10323" spans="1:14" x14ac:dyDescent="0.25">
      <c r="A10323" s="1" t="s">
        <v>364</v>
      </c>
      <c r="B10323" s="2" t="s">
        <v>86</v>
      </c>
      <c r="C10323" s="2" t="s">
        <v>90</v>
      </c>
      <c r="D10323" s="2" t="s">
        <v>91</v>
      </c>
      <c r="E10323" s="2" t="s">
        <v>8533</v>
      </c>
      <c r="F10323" s="2">
        <v>41121509</v>
      </c>
      <c r="G10323" s="2" t="s">
        <v>810</v>
      </c>
      <c r="H10323" s="2">
        <v>3</v>
      </c>
      <c r="I10323" s="2">
        <v>10</v>
      </c>
      <c r="J10323" s="2">
        <v>10</v>
      </c>
      <c r="K10323" s="2">
        <v>3</v>
      </c>
      <c r="L10323" s="3">
        <v>660450</v>
      </c>
      <c r="M10323" s="2" t="s">
        <v>0</v>
      </c>
      <c r="N10323" s="4" t="s">
        <v>21</v>
      </c>
    </row>
    <row r="10324" spans="1:14" x14ac:dyDescent="0.25">
      <c r="A10324" s="1" t="s">
        <v>364</v>
      </c>
      <c r="B10324" s="2" t="s">
        <v>86</v>
      </c>
      <c r="C10324" s="2" t="s">
        <v>93</v>
      </c>
      <c r="D10324" s="2" t="s">
        <v>94</v>
      </c>
      <c r="E10324" s="2" t="s">
        <v>8534</v>
      </c>
      <c r="F10324" s="2">
        <v>46182001</v>
      </c>
      <c r="G10324" s="2" t="s">
        <v>810</v>
      </c>
      <c r="H10324" s="2">
        <v>3</v>
      </c>
      <c r="I10324" s="2">
        <v>10</v>
      </c>
      <c r="J10324" s="2">
        <v>10</v>
      </c>
      <c r="K10324" s="2">
        <v>1</v>
      </c>
      <c r="L10324" s="3">
        <v>945851.74</v>
      </c>
      <c r="M10324" s="2" t="s">
        <v>0</v>
      </c>
      <c r="N10324" s="4" t="s">
        <v>21</v>
      </c>
    </row>
    <row r="10325" spans="1:14" x14ac:dyDescent="0.25">
      <c r="A10325" s="1" t="s">
        <v>364</v>
      </c>
      <c r="B10325" s="2" t="s">
        <v>86</v>
      </c>
      <c r="C10325" s="2" t="s">
        <v>93</v>
      </c>
      <c r="D10325" s="2" t="s">
        <v>94</v>
      </c>
      <c r="E10325" s="2" t="s">
        <v>8535</v>
      </c>
      <c r="F10325" s="2">
        <v>31162414</v>
      </c>
      <c r="G10325" s="2" t="s">
        <v>810</v>
      </c>
      <c r="H10325" s="2">
        <v>3</v>
      </c>
      <c r="I10325" s="2">
        <v>10</v>
      </c>
      <c r="J10325" s="2">
        <v>10</v>
      </c>
      <c r="K10325" s="2">
        <v>119</v>
      </c>
      <c r="L10325" s="3">
        <v>28322</v>
      </c>
      <c r="M10325" s="2" t="s">
        <v>0</v>
      </c>
      <c r="N10325" s="4" t="s">
        <v>21</v>
      </c>
    </row>
    <row r="10326" spans="1:14" x14ac:dyDescent="0.25">
      <c r="A10326" s="1" t="s">
        <v>364</v>
      </c>
      <c r="B10326" s="2" t="s">
        <v>86</v>
      </c>
      <c r="C10326" s="2" t="s">
        <v>93</v>
      </c>
      <c r="D10326" s="2" t="s">
        <v>94</v>
      </c>
      <c r="E10326" s="2" t="s">
        <v>8536</v>
      </c>
      <c r="F10326" s="2">
        <v>31162414</v>
      </c>
      <c r="G10326" s="2" t="s">
        <v>810</v>
      </c>
      <c r="H10326" s="2">
        <v>3</v>
      </c>
      <c r="I10326" s="2">
        <v>10</v>
      </c>
      <c r="J10326" s="2">
        <v>10</v>
      </c>
      <c r="K10326" s="2">
        <v>119</v>
      </c>
      <c r="L10326" s="3">
        <v>28322</v>
      </c>
      <c r="M10326" s="2" t="s">
        <v>0</v>
      </c>
      <c r="N10326" s="4" t="s">
        <v>21</v>
      </c>
    </row>
    <row r="10327" spans="1:14" x14ac:dyDescent="0.25">
      <c r="A10327" s="1" t="s">
        <v>364</v>
      </c>
      <c r="B10327" s="2" t="s">
        <v>86</v>
      </c>
      <c r="C10327" s="2" t="s">
        <v>93</v>
      </c>
      <c r="D10327" s="2" t="s">
        <v>94</v>
      </c>
      <c r="E10327" s="2" t="s">
        <v>8537</v>
      </c>
      <c r="F10327" s="2">
        <v>31162414</v>
      </c>
      <c r="G10327" s="2" t="s">
        <v>810</v>
      </c>
      <c r="H10327" s="2">
        <v>3</v>
      </c>
      <c r="I10327" s="2">
        <v>10</v>
      </c>
      <c r="J10327" s="2">
        <v>10</v>
      </c>
      <c r="K10327" s="2">
        <v>119</v>
      </c>
      <c r="L10327" s="3">
        <v>28322</v>
      </c>
      <c r="M10327" s="2" t="s">
        <v>0</v>
      </c>
      <c r="N10327" s="4" t="s">
        <v>21</v>
      </c>
    </row>
    <row r="10328" spans="1:14" x14ac:dyDescent="0.25">
      <c r="A10328" s="1" t="s">
        <v>364</v>
      </c>
      <c r="B10328" s="2" t="s">
        <v>86</v>
      </c>
      <c r="C10328" s="2" t="s">
        <v>93</v>
      </c>
      <c r="D10328" s="2" t="s">
        <v>94</v>
      </c>
      <c r="E10328" s="2" t="s">
        <v>8538</v>
      </c>
      <c r="F10328" s="2">
        <v>31162414</v>
      </c>
      <c r="G10328" s="2" t="s">
        <v>810</v>
      </c>
      <c r="H10328" s="2">
        <v>3</v>
      </c>
      <c r="I10328" s="2">
        <v>10</v>
      </c>
      <c r="J10328" s="2">
        <v>10</v>
      </c>
      <c r="K10328" s="2">
        <v>119</v>
      </c>
      <c r="L10328" s="3">
        <v>42483</v>
      </c>
      <c r="M10328" s="2" t="s">
        <v>0</v>
      </c>
      <c r="N10328" s="4" t="s">
        <v>21</v>
      </c>
    </row>
    <row r="10329" spans="1:14" x14ac:dyDescent="0.25">
      <c r="A10329" s="1" t="s">
        <v>364</v>
      </c>
      <c r="B10329" s="2" t="s">
        <v>86</v>
      </c>
      <c r="C10329" s="2" t="s">
        <v>93</v>
      </c>
      <c r="D10329" s="2" t="s">
        <v>94</v>
      </c>
      <c r="E10329" s="2" t="s">
        <v>8539</v>
      </c>
      <c r="F10329" s="2">
        <v>31162414</v>
      </c>
      <c r="G10329" s="2" t="s">
        <v>810</v>
      </c>
      <c r="H10329" s="2">
        <v>3</v>
      </c>
      <c r="I10329" s="2">
        <v>10</v>
      </c>
      <c r="J10329" s="2">
        <v>10</v>
      </c>
      <c r="K10329" s="2">
        <v>119</v>
      </c>
      <c r="L10329" s="3">
        <v>42483</v>
      </c>
      <c r="M10329" s="2" t="s">
        <v>0</v>
      </c>
      <c r="N10329" s="4" t="s">
        <v>21</v>
      </c>
    </row>
    <row r="10330" spans="1:14" x14ac:dyDescent="0.25">
      <c r="A10330" s="1" t="s">
        <v>364</v>
      </c>
      <c r="B10330" s="2" t="s">
        <v>86</v>
      </c>
      <c r="C10330" s="2" t="s">
        <v>93</v>
      </c>
      <c r="D10330" s="2" t="s">
        <v>94</v>
      </c>
      <c r="E10330" s="2" t="s">
        <v>8540</v>
      </c>
      <c r="F10330" s="2">
        <v>31162414</v>
      </c>
      <c r="G10330" s="2" t="s">
        <v>810</v>
      </c>
      <c r="H10330" s="2">
        <v>3</v>
      </c>
      <c r="I10330" s="2">
        <v>10</v>
      </c>
      <c r="J10330" s="2">
        <v>10</v>
      </c>
      <c r="K10330" s="2">
        <v>119</v>
      </c>
      <c r="L10330" s="3">
        <v>56644</v>
      </c>
      <c r="M10330" s="2" t="s">
        <v>0</v>
      </c>
      <c r="N10330" s="4" t="s">
        <v>21</v>
      </c>
    </row>
    <row r="10331" spans="1:14" x14ac:dyDescent="0.25">
      <c r="A10331" s="1" t="s">
        <v>364</v>
      </c>
      <c r="B10331" s="2" t="s">
        <v>86</v>
      </c>
      <c r="C10331" s="2" t="s">
        <v>93</v>
      </c>
      <c r="D10331" s="2" t="s">
        <v>94</v>
      </c>
      <c r="E10331" s="2" t="s">
        <v>8541</v>
      </c>
      <c r="F10331" s="2">
        <v>31162414</v>
      </c>
      <c r="G10331" s="2" t="s">
        <v>810</v>
      </c>
      <c r="H10331" s="2">
        <v>3</v>
      </c>
      <c r="I10331" s="2">
        <v>10</v>
      </c>
      <c r="J10331" s="2">
        <v>10</v>
      </c>
      <c r="K10331" s="2">
        <v>119</v>
      </c>
      <c r="L10331" s="3">
        <v>70805</v>
      </c>
      <c r="M10331" s="2" t="s">
        <v>0</v>
      </c>
      <c r="N10331" s="4" t="s">
        <v>21</v>
      </c>
    </row>
    <row r="10332" spans="1:14" x14ac:dyDescent="0.25">
      <c r="A10332" s="1" t="s">
        <v>364</v>
      </c>
      <c r="B10332" s="2" t="s">
        <v>712</v>
      </c>
      <c r="C10332" s="2" t="s">
        <v>8542</v>
      </c>
      <c r="D10332" s="2" t="s">
        <v>18034</v>
      </c>
      <c r="E10332" s="2" t="s">
        <v>8543</v>
      </c>
      <c r="F10332" s="2">
        <v>26121600</v>
      </c>
      <c r="G10332" s="2" t="s">
        <v>810</v>
      </c>
      <c r="H10332" s="2">
        <v>3</v>
      </c>
      <c r="I10332" s="2">
        <v>10</v>
      </c>
      <c r="J10332" s="2">
        <v>10</v>
      </c>
      <c r="K10332" s="2">
        <v>29</v>
      </c>
      <c r="L10332" s="3">
        <v>162974.17000000001</v>
      </c>
      <c r="M10332" s="2" t="s">
        <v>17389</v>
      </c>
      <c r="N10332" s="4" t="s">
        <v>21</v>
      </c>
    </row>
    <row r="10333" spans="1:14" x14ac:dyDescent="0.25">
      <c r="A10333" s="1" t="s">
        <v>364</v>
      </c>
      <c r="B10333" s="2" t="s">
        <v>712</v>
      </c>
      <c r="C10333" s="2" t="s">
        <v>8542</v>
      </c>
      <c r="D10333" s="2" t="s">
        <v>18034</v>
      </c>
      <c r="E10333" s="2" t="s">
        <v>8544</v>
      </c>
      <c r="F10333" s="2">
        <v>26121600</v>
      </c>
      <c r="G10333" s="2" t="s">
        <v>810</v>
      </c>
      <c r="H10333" s="2">
        <v>3</v>
      </c>
      <c r="I10333" s="2">
        <v>10</v>
      </c>
      <c r="J10333" s="2">
        <v>10</v>
      </c>
      <c r="K10333" s="2">
        <v>20</v>
      </c>
      <c r="L10333" s="3">
        <v>179833.75</v>
      </c>
      <c r="M10333" s="2" t="s">
        <v>17389</v>
      </c>
      <c r="N10333" s="4" t="s">
        <v>21</v>
      </c>
    </row>
    <row r="10334" spans="1:14" x14ac:dyDescent="0.25">
      <c r="A10334" s="1" t="s">
        <v>364</v>
      </c>
      <c r="B10334" s="2" t="s">
        <v>712</v>
      </c>
      <c r="C10334" s="2" t="s">
        <v>8542</v>
      </c>
      <c r="D10334" s="2" t="s">
        <v>18034</v>
      </c>
      <c r="E10334" s="2" t="s">
        <v>8545</v>
      </c>
      <c r="F10334" s="2">
        <v>26121600</v>
      </c>
      <c r="G10334" s="2" t="s">
        <v>810</v>
      </c>
      <c r="H10334" s="2">
        <v>3</v>
      </c>
      <c r="I10334" s="2">
        <v>10</v>
      </c>
      <c r="J10334" s="2">
        <v>10</v>
      </c>
      <c r="K10334" s="2">
        <v>19</v>
      </c>
      <c r="L10334" s="3">
        <v>228501.18</v>
      </c>
      <c r="M10334" s="2" t="s">
        <v>17389</v>
      </c>
      <c r="N10334" s="4" t="s">
        <v>21</v>
      </c>
    </row>
    <row r="10335" spans="1:14" x14ac:dyDescent="0.25">
      <c r="A10335" s="1" t="s">
        <v>364</v>
      </c>
      <c r="B10335" s="2" t="s">
        <v>712</v>
      </c>
      <c r="C10335" s="2" t="s">
        <v>8542</v>
      </c>
      <c r="D10335" s="2" t="s">
        <v>18034</v>
      </c>
      <c r="E10335" s="2" t="s">
        <v>8546</v>
      </c>
      <c r="F10335" s="2">
        <v>26121600</v>
      </c>
      <c r="G10335" s="2" t="s">
        <v>810</v>
      </c>
      <c r="H10335" s="2">
        <v>3</v>
      </c>
      <c r="I10335" s="2">
        <v>10</v>
      </c>
      <c r="J10335" s="2">
        <v>10</v>
      </c>
      <c r="K10335" s="2">
        <v>19</v>
      </c>
      <c r="L10335" s="3">
        <v>106776.18</v>
      </c>
      <c r="M10335" s="2" t="s">
        <v>17389</v>
      </c>
      <c r="N10335" s="4" t="s">
        <v>21</v>
      </c>
    </row>
    <row r="10336" spans="1:14" x14ac:dyDescent="0.25">
      <c r="A10336" s="1" t="s">
        <v>364</v>
      </c>
      <c r="B10336" s="2" t="s">
        <v>712</v>
      </c>
      <c r="C10336" s="2" t="s">
        <v>8542</v>
      </c>
      <c r="D10336" s="2" t="s">
        <v>18034</v>
      </c>
      <c r="E10336" s="2" t="s">
        <v>8547</v>
      </c>
      <c r="F10336" s="2">
        <v>26121600</v>
      </c>
      <c r="G10336" s="2" t="s">
        <v>810</v>
      </c>
      <c r="H10336" s="2">
        <v>3</v>
      </c>
      <c r="I10336" s="2">
        <v>10</v>
      </c>
      <c r="J10336" s="2">
        <v>10</v>
      </c>
      <c r="K10336" s="2">
        <v>19</v>
      </c>
      <c r="L10336" s="3">
        <v>106776.18</v>
      </c>
      <c r="M10336" s="2" t="s">
        <v>17389</v>
      </c>
      <c r="N10336" s="4" t="s">
        <v>21</v>
      </c>
    </row>
    <row r="10337" spans="1:14" x14ac:dyDescent="0.25">
      <c r="A10337" s="1" t="s">
        <v>364</v>
      </c>
      <c r="B10337" s="2" t="s">
        <v>712</v>
      </c>
      <c r="C10337" s="2" t="s">
        <v>8542</v>
      </c>
      <c r="D10337" s="2" t="s">
        <v>18034</v>
      </c>
      <c r="E10337" s="2" t="s">
        <v>8548</v>
      </c>
      <c r="F10337" s="2">
        <v>26121600</v>
      </c>
      <c r="G10337" s="2" t="s">
        <v>810</v>
      </c>
      <c r="H10337" s="2">
        <v>3</v>
      </c>
      <c r="I10337" s="2">
        <v>10</v>
      </c>
      <c r="J10337" s="2">
        <v>10</v>
      </c>
      <c r="K10337" s="2">
        <v>19</v>
      </c>
      <c r="L10337" s="3">
        <v>96098.599999999991</v>
      </c>
      <c r="M10337" s="2" t="s">
        <v>17389</v>
      </c>
      <c r="N10337" s="4" t="s">
        <v>21</v>
      </c>
    </row>
    <row r="10338" spans="1:14" x14ac:dyDescent="0.25">
      <c r="A10338" s="1" t="s">
        <v>364</v>
      </c>
      <c r="B10338" s="2" t="s">
        <v>712</v>
      </c>
      <c r="C10338" s="2" t="s">
        <v>8542</v>
      </c>
      <c r="D10338" s="2" t="s">
        <v>18034</v>
      </c>
      <c r="E10338" s="2" t="s">
        <v>8549</v>
      </c>
      <c r="F10338" s="2">
        <v>26121600</v>
      </c>
      <c r="G10338" s="2" t="s">
        <v>810</v>
      </c>
      <c r="H10338" s="2">
        <v>3</v>
      </c>
      <c r="I10338" s="2">
        <v>10</v>
      </c>
      <c r="J10338" s="2">
        <v>10</v>
      </c>
      <c r="K10338" s="2">
        <v>60</v>
      </c>
      <c r="L10338" s="3">
        <v>303469.28000000003</v>
      </c>
      <c r="M10338" s="2" t="s">
        <v>17389</v>
      </c>
      <c r="N10338" s="4" t="s">
        <v>21</v>
      </c>
    </row>
    <row r="10339" spans="1:14" x14ac:dyDescent="0.25">
      <c r="A10339" s="1" t="s">
        <v>364</v>
      </c>
      <c r="B10339" s="2" t="s">
        <v>712</v>
      </c>
      <c r="C10339" s="2" t="s">
        <v>8550</v>
      </c>
      <c r="D10339" s="2" t="s">
        <v>18035</v>
      </c>
      <c r="E10339" s="2" t="s">
        <v>8551</v>
      </c>
      <c r="F10339" s="2">
        <v>39121700</v>
      </c>
      <c r="G10339" s="2" t="s">
        <v>810</v>
      </c>
      <c r="H10339" s="2">
        <v>3</v>
      </c>
      <c r="I10339" s="2">
        <v>10</v>
      </c>
      <c r="J10339" s="2">
        <v>10</v>
      </c>
      <c r="K10339" s="2">
        <v>15</v>
      </c>
      <c r="L10339" s="3">
        <v>25289.17</v>
      </c>
      <c r="M10339" s="2" t="s">
        <v>0</v>
      </c>
      <c r="N10339" s="4" t="s">
        <v>21</v>
      </c>
    </row>
    <row r="10340" spans="1:14" x14ac:dyDescent="0.25">
      <c r="A10340" s="1" t="s">
        <v>364</v>
      </c>
      <c r="B10340" s="2" t="s">
        <v>712</v>
      </c>
      <c r="C10340" s="2" t="s">
        <v>8550</v>
      </c>
      <c r="D10340" s="2" t="s">
        <v>18035</v>
      </c>
      <c r="E10340" s="2" t="s">
        <v>8552</v>
      </c>
      <c r="F10340" s="2">
        <v>39121700</v>
      </c>
      <c r="G10340" s="2" t="s">
        <v>810</v>
      </c>
      <c r="H10340" s="2">
        <v>3</v>
      </c>
      <c r="I10340" s="2">
        <v>10</v>
      </c>
      <c r="J10340" s="2">
        <v>10</v>
      </c>
      <c r="K10340" s="2">
        <v>15</v>
      </c>
      <c r="L10340" s="3">
        <v>59007.99</v>
      </c>
      <c r="M10340" s="2" t="s">
        <v>0</v>
      </c>
      <c r="N10340" s="4" t="s">
        <v>21</v>
      </c>
    </row>
    <row r="10341" spans="1:14" x14ac:dyDescent="0.25">
      <c r="A10341" s="1" t="s">
        <v>364</v>
      </c>
      <c r="B10341" s="2" t="s">
        <v>712</v>
      </c>
      <c r="C10341" s="2" t="s">
        <v>8550</v>
      </c>
      <c r="D10341" s="2" t="s">
        <v>18035</v>
      </c>
      <c r="E10341" s="2" t="s">
        <v>8553</v>
      </c>
      <c r="F10341" s="2">
        <v>39121700</v>
      </c>
      <c r="G10341" s="2" t="s">
        <v>810</v>
      </c>
      <c r="H10341" s="2">
        <v>3</v>
      </c>
      <c r="I10341" s="2">
        <v>10</v>
      </c>
      <c r="J10341" s="2">
        <v>10</v>
      </c>
      <c r="K10341" s="2">
        <v>15</v>
      </c>
      <c r="L10341" s="3">
        <v>59007.99</v>
      </c>
      <c r="M10341" s="2" t="s">
        <v>0</v>
      </c>
      <c r="N10341" s="4" t="s">
        <v>21</v>
      </c>
    </row>
    <row r="10342" spans="1:14" x14ac:dyDescent="0.25">
      <c r="A10342" s="1" t="s">
        <v>364</v>
      </c>
      <c r="B10342" s="2" t="s">
        <v>712</v>
      </c>
      <c r="C10342" s="2" t="s">
        <v>8550</v>
      </c>
      <c r="D10342" s="2" t="s">
        <v>18035</v>
      </c>
      <c r="E10342" s="2" t="s">
        <v>8554</v>
      </c>
      <c r="F10342" s="2">
        <v>39121700</v>
      </c>
      <c r="G10342" s="2" t="s">
        <v>810</v>
      </c>
      <c r="H10342" s="2">
        <v>3</v>
      </c>
      <c r="I10342" s="2">
        <v>10</v>
      </c>
      <c r="J10342" s="2">
        <v>10</v>
      </c>
      <c r="K10342" s="2">
        <v>30</v>
      </c>
      <c r="L10342" s="3">
        <v>421485.27</v>
      </c>
      <c r="M10342" s="2" t="s">
        <v>0</v>
      </c>
      <c r="N10342" s="4" t="s">
        <v>21</v>
      </c>
    </row>
    <row r="10343" spans="1:14" x14ac:dyDescent="0.25">
      <c r="A10343" s="1" t="s">
        <v>364</v>
      </c>
      <c r="B10343" s="2" t="s">
        <v>113</v>
      </c>
      <c r="C10343" s="2" t="s">
        <v>113</v>
      </c>
      <c r="D10343" s="2" t="s">
        <v>114</v>
      </c>
      <c r="E10343" s="2" t="s">
        <v>8555</v>
      </c>
      <c r="F10343" s="2">
        <v>39121700</v>
      </c>
      <c r="G10343" s="2" t="s">
        <v>810</v>
      </c>
      <c r="H10343" s="2">
        <v>3</v>
      </c>
      <c r="I10343" s="2">
        <v>10</v>
      </c>
      <c r="J10343" s="2">
        <v>10</v>
      </c>
      <c r="K10343" s="2">
        <v>19</v>
      </c>
      <c r="L10343" s="3">
        <v>228000</v>
      </c>
      <c r="M10343" s="2" t="s">
        <v>0</v>
      </c>
      <c r="N10343" s="4" t="s">
        <v>21</v>
      </c>
    </row>
    <row r="10344" spans="1:14" x14ac:dyDescent="0.25">
      <c r="A10344" s="1" t="s">
        <v>364</v>
      </c>
      <c r="B10344" s="2" t="s">
        <v>86</v>
      </c>
      <c r="C10344" s="2" t="s">
        <v>87</v>
      </c>
      <c r="D10344" s="2" t="s">
        <v>88</v>
      </c>
      <c r="E10344" s="2" t="s">
        <v>8556</v>
      </c>
      <c r="F10344" s="2">
        <v>31401501</v>
      </c>
      <c r="G10344" s="2" t="s">
        <v>810</v>
      </c>
      <c r="H10344" s="2">
        <v>3</v>
      </c>
      <c r="I10344" s="2">
        <v>10</v>
      </c>
      <c r="J10344" s="2">
        <v>10</v>
      </c>
      <c r="K10344" s="2">
        <v>4</v>
      </c>
      <c r="L10344" s="3">
        <v>8568</v>
      </c>
      <c r="M10344" s="2" t="s">
        <v>0</v>
      </c>
      <c r="N10344" s="4" t="s">
        <v>21</v>
      </c>
    </row>
    <row r="10345" spans="1:14" x14ac:dyDescent="0.25">
      <c r="A10345" s="1" t="s">
        <v>364</v>
      </c>
      <c r="B10345" s="2" t="s">
        <v>86</v>
      </c>
      <c r="C10345" s="2" t="s">
        <v>87</v>
      </c>
      <c r="D10345" s="2" t="s">
        <v>88</v>
      </c>
      <c r="E10345" s="2" t="s">
        <v>8557</v>
      </c>
      <c r="F10345" s="2">
        <v>31401501</v>
      </c>
      <c r="G10345" s="2" t="s">
        <v>810</v>
      </c>
      <c r="H10345" s="2">
        <v>3</v>
      </c>
      <c r="I10345" s="2">
        <v>10</v>
      </c>
      <c r="J10345" s="2">
        <v>10</v>
      </c>
      <c r="K10345" s="2">
        <v>2</v>
      </c>
      <c r="L10345" s="3">
        <v>39032</v>
      </c>
      <c r="M10345" s="2" t="s">
        <v>0</v>
      </c>
      <c r="N10345" s="4" t="s">
        <v>21</v>
      </c>
    </row>
    <row r="10346" spans="1:14" x14ac:dyDescent="0.25">
      <c r="A10346" s="1" t="s">
        <v>364</v>
      </c>
      <c r="B10346" s="2" t="s">
        <v>86</v>
      </c>
      <c r="C10346" s="2" t="s">
        <v>87</v>
      </c>
      <c r="D10346" s="2" t="s">
        <v>88</v>
      </c>
      <c r="E10346" s="2" t="s">
        <v>8558</v>
      </c>
      <c r="F10346" s="2">
        <v>31401501</v>
      </c>
      <c r="G10346" s="2" t="s">
        <v>810</v>
      </c>
      <c r="H10346" s="2">
        <v>3</v>
      </c>
      <c r="I10346" s="2">
        <v>10</v>
      </c>
      <c r="J10346" s="2">
        <v>10</v>
      </c>
      <c r="K10346" s="2">
        <v>2</v>
      </c>
      <c r="L10346" s="3">
        <v>11662</v>
      </c>
      <c r="M10346" s="2" t="s">
        <v>0</v>
      </c>
      <c r="N10346" s="4" t="s">
        <v>21</v>
      </c>
    </row>
    <row r="10347" spans="1:14" x14ac:dyDescent="0.25">
      <c r="A10347" s="1" t="s">
        <v>364</v>
      </c>
      <c r="B10347" s="2" t="s">
        <v>86</v>
      </c>
      <c r="C10347" s="2" t="s">
        <v>87</v>
      </c>
      <c r="D10347" s="2" t="s">
        <v>88</v>
      </c>
      <c r="E10347" s="2" t="s">
        <v>8559</v>
      </c>
      <c r="F10347" s="2">
        <v>31401501</v>
      </c>
      <c r="G10347" s="2" t="s">
        <v>810</v>
      </c>
      <c r="H10347" s="2">
        <v>3</v>
      </c>
      <c r="I10347" s="2">
        <v>10</v>
      </c>
      <c r="J10347" s="2">
        <v>10</v>
      </c>
      <c r="K10347" s="2">
        <v>2</v>
      </c>
      <c r="L10347" s="3">
        <v>6664</v>
      </c>
      <c r="M10347" s="2" t="s">
        <v>0</v>
      </c>
      <c r="N10347" s="4" t="s">
        <v>21</v>
      </c>
    </row>
    <row r="10348" spans="1:14" x14ac:dyDescent="0.25">
      <c r="A10348" s="1" t="s">
        <v>364</v>
      </c>
      <c r="B10348" s="2" t="s">
        <v>86</v>
      </c>
      <c r="C10348" s="2" t="s">
        <v>87</v>
      </c>
      <c r="D10348" s="2" t="s">
        <v>88</v>
      </c>
      <c r="E10348" s="2" t="s">
        <v>8560</v>
      </c>
      <c r="F10348" s="2">
        <v>31401501</v>
      </c>
      <c r="G10348" s="2" t="s">
        <v>810</v>
      </c>
      <c r="H10348" s="2">
        <v>3</v>
      </c>
      <c r="I10348" s="2">
        <v>10</v>
      </c>
      <c r="J10348" s="2">
        <v>10</v>
      </c>
      <c r="K10348" s="2">
        <v>2</v>
      </c>
      <c r="L10348" s="3">
        <v>20658.8</v>
      </c>
      <c r="M10348" s="2" t="s">
        <v>0</v>
      </c>
      <c r="N10348" s="4" t="s">
        <v>21</v>
      </c>
    </row>
    <row r="10349" spans="1:14" x14ac:dyDescent="0.25">
      <c r="A10349" s="1" t="s">
        <v>364</v>
      </c>
      <c r="B10349" s="2" t="s">
        <v>86</v>
      </c>
      <c r="C10349" s="2" t="s">
        <v>87</v>
      </c>
      <c r="D10349" s="2" t="s">
        <v>88</v>
      </c>
      <c r="E10349" s="2" t="s">
        <v>8561</v>
      </c>
      <c r="F10349" s="2">
        <v>31401501</v>
      </c>
      <c r="G10349" s="2" t="s">
        <v>810</v>
      </c>
      <c r="H10349" s="2">
        <v>3</v>
      </c>
      <c r="I10349" s="2">
        <v>10</v>
      </c>
      <c r="J10349" s="2">
        <v>10</v>
      </c>
      <c r="K10349" s="2">
        <v>2</v>
      </c>
      <c r="L10349" s="3">
        <v>8568</v>
      </c>
      <c r="M10349" s="2" t="s">
        <v>0</v>
      </c>
      <c r="N10349" s="4" t="s">
        <v>21</v>
      </c>
    </row>
    <row r="10350" spans="1:14" x14ac:dyDescent="0.25">
      <c r="A10350" s="1" t="s">
        <v>364</v>
      </c>
      <c r="B10350" s="2" t="s">
        <v>86</v>
      </c>
      <c r="C10350" s="2" t="s">
        <v>87</v>
      </c>
      <c r="D10350" s="2" t="s">
        <v>88</v>
      </c>
      <c r="E10350" s="2" t="s">
        <v>8562</v>
      </c>
      <c r="F10350" s="2">
        <v>31401501</v>
      </c>
      <c r="G10350" s="2" t="s">
        <v>810</v>
      </c>
      <c r="H10350" s="2">
        <v>3</v>
      </c>
      <c r="I10350" s="2">
        <v>10</v>
      </c>
      <c r="J10350" s="2">
        <v>10</v>
      </c>
      <c r="K10350" s="2">
        <v>2</v>
      </c>
      <c r="L10350" s="3">
        <v>11186</v>
      </c>
      <c r="M10350" s="2" t="s">
        <v>0</v>
      </c>
      <c r="N10350" s="4" t="s">
        <v>21</v>
      </c>
    </row>
    <row r="10351" spans="1:14" x14ac:dyDescent="0.25">
      <c r="A10351" s="1" t="s">
        <v>364</v>
      </c>
      <c r="B10351" s="2" t="s">
        <v>86</v>
      </c>
      <c r="C10351" s="2" t="s">
        <v>87</v>
      </c>
      <c r="D10351" s="2" t="s">
        <v>88</v>
      </c>
      <c r="E10351" s="2" t="s">
        <v>8563</v>
      </c>
      <c r="F10351" s="2">
        <v>31401501</v>
      </c>
      <c r="G10351" s="2" t="s">
        <v>810</v>
      </c>
      <c r="H10351" s="2">
        <v>3</v>
      </c>
      <c r="I10351" s="2">
        <v>10</v>
      </c>
      <c r="J10351" s="2">
        <v>10</v>
      </c>
      <c r="K10351" s="2">
        <v>2</v>
      </c>
      <c r="L10351" s="3">
        <v>6664</v>
      </c>
      <c r="M10351" s="2" t="s">
        <v>0</v>
      </c>
      <c r="N10351" s="4" t="s">
        <v>21</v>
      </c>
    </row>
    <row r="10352" spans="1:14" x14ac:dyDescent="0.25">
      <c r="A10352" s="1" t="s">
        <v>364</v>
      </c>
      <c r="B10352" s="2" t="s">
        <v>86</v>
      </c>
      <c r="C10352" s="2" t="s">
        <v>87</v>
      </c>
      <c r="D10352" s="2" t="s">
        <v>88</v>
      </c>
      <c r="E10352" s="2" t="s">
        <v>8564</v>
      </c>
      <c r="F10352" s="2">
        <v>31401501</v>
      </c>
      <c r="G10352" s="2" t="s">
        <v>810</v>
      </c>
      <c r="H10352" s="2">
        <v>3</v>
      </c>
      <c r="I10352" s="2">
        <v>10</v>
      </c>
      <c r="J10352" s="2">
        <v>10</v>
      </c>
      <c r="K10352" s="2">
        <v>2</v>
      </c>
      <c r="L10352" s="3">
        <v>86156</v>
      </c>
      <c r="M10352" s="2" t="s">
        <v>0</v>
      </c>
      <c r="N10352" s="4" t="s">
        <v>21</v>
      </c>
    </row>
    <row r="10353" spans="1:14" x14ac:dyDescent="0.25">
      <c r="A10353" s="1" t="s">
        <v>364</v>
      </c>
      <c r="B10353" s="2" t="s">
        <v>86</v>
      </c>
      <c r="C10353" s="2" t="s">
        <v>87</v>
      </c>
      <c r="D10353" s="2" t="s">
        <v>88</v>
      </c>
      <c r="E10353" s="2" t="s">
        <v>8565</v>
      </c>
      <c r="F10353" s="2">
        <v>31401501</v>
      </c>
      <c r="G10353" s="2" t="s">
        <v>810</v>
      </c>
      <c r="H10353" s="2">
        <v>3</v>
      </c>
      <c r="I10353" s="2">
        <v>10</v>
      </c>
      <c r="J10353" s="2">
        <v>10</v>
      </c>
      <c r="K10353" s="2">
        <v>2</v>
      </c>
      <c r="L10353" s="3">
        <v>3332</v>
      </c>
      <c r="M10353" s="2" t="s">
        <v>0</v>
      </c>
      <c r="N10353" s="4" t="s">
        <v>21</v>
      </c>
    </row>
    <row r="10354" spans="1:14" x14ac:dyDescent="0.25">
      <c r="A10354" s="1" t="s">
        <v>364</v>
      </c>
      <c r="B10354" s="2" t="s">
        <v>86</v>
      </c>
      <c r="C10354" s="2" t="s">
        <v>87</v>
      </c>
      <c r="D10354" s="2" t="s">
        <v>88</v>
      </c>
      <c r="E10354" s="2" t="s">
        <v>8566</v>
      </c>
      <c r="F10354" s="2">
        <v>31401501</v>
      </c>
      <c r="G10354" s="2" t="s">
        <v>810</v>
      </c>
      <c r="H10354" s="2">
        <v>3</v>
      </c>
      <c r="I10354" s="2">
        <v>10</v>
      </c>
      <c r="J10354" s="2">
        <v>10</v>
      </c>
      <c r="K10354" s="2">
        <v>2</v>
      </c>
      <c r="L10354" s="3">
        <v>26656</v>
      </c>
      <c r="M10354" s="2" t="s">
        <v>0</v>
      </c>
      <c r="N10354" s="4" t="s">
        <v>21</v>
      </c>
    </row>
    <row r="10355" spans="1:14" x14ac:dyDescent="0.25">
      <c r="A10355" s="1" t="s">
        <v>364</v>
      </c>
      <c r="B10355" s="2" t="s">
        <v>86</v>
      </c>
      <c r="C10355" s="2" t="s">
        <v>87</v>
      </c>
      <c r="D10355" s="2" t="s">
        <v>88</v>
      </c>
      <c r="E10355" s="2" t="s">
        <v>8567</v>
      </c>
      <c r="F10355" s="2">
        <v>31401501</v>
      </c>
      <c r="G10355" s="2" t="s">
        <v>810</v>
      </c>
      <c r="H10355" s="2">
        <v>3</v>
      </c>
      <c r="I10355" s="2">
        <v>10</v>
      </c>
      <c r="J10355" s="2">
        <v>10</v>
      </c>
      <c r="K10355" s="2">
        <v>2</v>
      </c>
      <c r="L10355" s="3">
        <v>2380</v>
      </c>
      <c r="M10355" s="2" t="s">
        <v>0</v>
      </c>
      <c r="N10355" s="4" t="s">
        <v>21</v>
      </c>
    </row>
    <row r="10356" spans="1:14" x14ac:dyDescent="0.25">
      <c r="A10356" s="1" t="s">
        <v>364</v>
      </c>
      <c r="B10356" s="2" t="s">
        <v>86</v>
      </c>
      <c r="C10356" s="2" t="s">
        <v>87</v>
      </c>
      <c r="D10356" s="2" t="s">
        <v>88</v>
      </c>
      <c r="E10356" s="2" t="s">
        <v>8568</v>
      </c>
      <c r="F10356" s="2">
        <v>31401501</v>
      </c>
      <c r="G10356" s="2" t="s">
        <v>810</v>
      </c>
      <c r="H10356" s="2">
        <v>3</v>
      </c>
      <c r="I10356" s="2">
        <v>10</v>
      </c>
      <c r="J10356" s="2">
        <v>10</v>
      </c>
      <c r="K10356" s="2">
        <v>2</v>
      </c>
      <c r="L10356" s="3">
        <v>6664</v>
      </c>
      <c r="M10356" s="2" t="s">
        <v>0</v>
      </c>
      <c r="N10356" s="4" t="s">
        <v>21</v>
      </c>
    </row>
    <row r="10357" spans="1:14" x14ac:dyDescent="0.25">
      <c r="A10357" s="1" t="s">
        <v>364</v>
      </c>
      <c r="B10357" s="2" t="s">
        <v>86</v>
      </c>
      <c r="C10357" s="2" t="s">
        <v>87</v>
      </c>
      <c r="D10357" s="2" t="s">
        <v>88</v>
      </c>
      <c r="E10357" s="2" t="s">
        <v>8569</v>
      </c>
      <c r="F10357" s="2">
        <v>31401501</v>
      </c>
      <c r="G10357" s="2" t="s">
        <v>810</v>
      </c>
      <c r="H10357" s="2">
        <v>3</v>
      </c>
      <c r="I10357" s="2">
        <v>10</v>
      </c>
      <c r="J10357" s="2">
        <v>10</v>
      </c>
      <c r="K10357" s="2">
        <v>2</v>
      </c>
      <c r="L10357" s="3">
        <v>6664</v>
      </c>
      <c r="M10357" s="2" t="s">
        <v>0</v>
      </c>
      <c r="N10357" s="4" t="s">
        <v>21</v>
      </c>
    </row>
    <row r="10358" spans="1:14" x14ac:dyDescent="0.25">
      <c r="A10358" s="1" t="s">
        <v>364</v>
      </c>
      <c r="B10358" s="2" t="s">
        <v>86</v>
      </c>
      <c r="C10358" s="2" t="s">
        <v>87</v>
      </c>
      <c r="D10358" s="2" t="s">
        <v>88</v>
      </c>
      <c r="E10358" s="2" t="s">
        <v>8570</v>
      </c>
      <c r="F10358" s="2">
        <v>31401501</v>
      </c>
      <c r="G10358" s="2" t="s">
        <v>810</v>
      </c>
      <c r="H10358" s="2">
        <v>3</v>
      </c>
      <c r="I10358" s="2">
        <v>10</v>
      </c>
      <c r="J10358" s="2">
        <v>10</v>
      </c>
      <c r="K10358" s="2">
        <v>2</v>
      </c>
      <c r="L10358" s="3">
        <v>7616</v>
      </c>
      <c r="M10358" s="2" t="s">
        <v>0</v>
      </c>
      <c r="N10358" s="4" t="s">
        <v>21</v>
      </c>
    </row>
    <row r="10359" spans="1:14" x14ac:dyDescent="0.25">
      <c r="A10359" s="1" t="s">
        <v>364</v>
      </c>
      <c r="B10359" s="2" t="s">
        <v>86</v>
      </c>
      <c r="C10359" s="2" t="s">
        <v>87</v>
      </c>
      <c r="D10359" s="2" t="s">
        <v>88</v>
      </c>
      <c r="E10359" s="2" t="s">
        <v>8571</v>
      </c>
      <c r="F10359" s="2">
        <v>31401501</v>
      </c>
      <c r="G10359" s="2" t="s">
        <v>810</v>
      </c>
      <c r="H10359" s="2">
        <v>3</v>
      </c>
      <c r="I10359" s="2">
        <v>10</v>
      </c>
      <c r="J10359" s="2">
        <v>10</v>
      </c>
      <c r="K10359" s="2">
        <v>2</v>
      </c>
      <c r="L10359" s="3">
        <v>116382</v>
      </c>
      <c r="M10359" s="2" t="s">
        <v>0</v>
      </c>
      <c r="N10359" s="4" t="s">
        <v>21</v>
      </c>
    </row>
    <row r="10360" spans="1:14" x14ac:dyDescent="0.25">
      <c r="A10360" s="1" t="s">
        <v>364</v>
      </c>
      <c r="B10360" s="2" t="s">
        <v>86</v>
      </c>
      <c r="C10360" s="2" t="s">
        <v>87</v>
      </c>
      <c r="D10360" s="2" t="s">
        <v>88</v>
      </c>
      <c r="E10360" s="2" t="s">
        <v>8572</v>
      </c>
      <c r="F10360" s="2">
        <v>31401501</v>
      </c>
      <c r="G10360" s="2" t="s">
        <v>810</v>
      </c>
      <c r="H10360" s="2">
        <v>3</v>
      </c>
      <c r="I10360" s="2">
        <v>10</v>
      </c>
      <c r="J10360" s="2">
        <v>10</v>
      </c>
      <c r="K10360" s="2">
        <v>2</v>
      </c>
      <c r="L10360" s="3">
        <v>33320</v>
      </c>
      <c r="M10360" s="2" t="s">
        <v>0</v>
      </c>
      <c r="N10360" s="4" t="s">
        <v>21</v>
      </c>
    </row>
    <row r="10361" spans="1:14" x14ac:dyDescent="0.25">
      <c r="A10361" s="1" t="s">
        <v>364</v>
      </c>
      <c r="B10361" s="2" t="s">
        <v>86</v>
      </c>
      <c r="C10361" s="2" t="s">
        <v>87</v>
      </c>
      <c r="D10361" s="2" t="s">
        <v>88</v>
      </c>
      <c r="E10361" s="2" t="s">
        <v>8573</v>
      </c>
      <c r="F10361" s="2">
        <v>31401501</v>
      </c>
      <c r="G10361" s="2" t="s">
        <v>810</v>
      </c>
      <c r="H10361" s="2">
        <v>3</v>
      </c>
      <c r="I10361" s="2">
        <v>10</v>
      </c>
      <c r="J10361" s="2">
        <v>10</v>
      </c>
      <c r="K10361" s="2">
        <v>11</v>
      </c>
      <c r="L10361" s="3">
        <v>27489</v>
      </c>
      <c r="M10361" s="2" t="s">
        <v>0</v>
      </c>
      <c r="N10361" s="4" t="s">
        <v>21</v>
      </c>
    </row>
    <row r="10362" spans="1:14" x14ac:dyDescent="0.25">
      <c r="A10362" s="1" t="s">
        <v>364</v>
      </c>
      <c r="B10362" s="2" t="s">
        <v>113</v>
      </c>
      <c r="C10362" s="2" t="s">
        <v>113</v>
      </c>
      <c r="D10362" s="2" t="s">
        <v>114</v>
      </c>
      <c r="E10362" s="2" t="s">
        <v>8574</v>
      </c>
      <c r="F10362" s="2">
        <v>39121700</v>
      </c>
      <c r="G10362" s="2" t="s">
        <v>810</v>
      </c>
      <c r="H10362" s="2">
        <v>3</v>
      </c>
      <c r="I10362" s="2">
        <v>10</v>
      </c>
      <c r="J10362" s="2">
        <v>10</v>
      </c>
      <c r="K10362" s="2">
        <v>2</v>
      </c>
      <c r="L10362" s="3">
        <v>30844</v>
      </c>
      <c r="M10362" s="2" t="s">
        <v>0</v>
      </c>
      <c r="N10362" s="4" t="s">
        <v>21</v>
      </c>
    </row>
    <row r="10363" spans="1:14" x14ac:dyDescent="0.25">
      <c r="A10363" s="1" t="s">
        <v>364</v>
      </c>
      <c r="B10363" s="2" t="s">
        <v>113</v>
      </c>
      <c r="C10363" s="2" t="s">
        <v>113</v>
      </c>
      <c r="D10363" s="2" t="s">
        <v>114</v>
      </c>
      <c r="E10363" s="2" t="s">
        <v>8575</v>
      </c>
      <c r="F10363" s="2">
        <v>39121700</v>
      </c>
      <c r="G10363" s="2" t="s">
        <v>810</v>
      </c>
      <c r="H10363" s="2">
        <v>3</v>
      </c>
      <c r="I10363" s="2">
        <v>10</v>
      </c>
      <c r="J10363" s="2">
        <v>10</v>
      </c>
      <c r="K10363" s="2">
        <v>20</v>
      </c>
      <c r="L10363" s="3">
        <v>30000</v>
      </c>
      <c r="M10363" s="2" t="s">
        <v>0</v>
      </c>
      <c r="N10363" s="4" t="s">
        <v>21</v>
      </c>
    </row>
    <row r="10364" spans="1:14" x14ac:dyDescent="0.25">
      <c r="A10364" s="1" t="s">
        <v>364</v>
      </c>
      <c r="B10364" s="2" t="s">
        <v>113</v>
      </c>
      <c r="C10364" s="2" t="s">
        <v>113</v>
      </c>
      <c r="D10364" s="2" t="s">
        <v>114</v>
      </c>
      <c r="E10364" s="2" t="s">
        <v>8576</v>
      </c>
      <c r="F10364" s="2">
        <v>39121700</v>
      </c>
      <c r="G10364" s="2" t="s">
        <v>810</v>
      </c>
      <c r="H10364" s="2">
        <v>3</v>
      </c>
      <c r="I10364" s="2">
        <v>10</v>
      </c>
      <c r="J10364" s="2">
        <v>10</v>
      </c>
      <c r="K10364" s="2">
        <v>20</v>
      </c>
      <c r="L10364" s="3">
        <v>19040</v>
      </c>
      <c r="M10364" s="2" t="s">
        <v>0</v>
      </c>
      <c r="N10364" s="4" t="s">
        <v>21</v>
      </c>
    </row>
    <row r="10365" spans="1:14" x14ac:dyDescent="0.25">
      <c r="A10365" s="1" t="s">
        <v>364</v>
      </c>
      <c r="B10365" s="2" t="s">
        <v>113</v>
      </c>
      <c r="C10365" s="2" t="s">
        <v>113</v>
      </c>
      <c r="D10365" s="2" t="s">
        <v>114</v>
      </c>
      <c r="E10365" s="2" t="s">
        <v>8577</v>
      </c>
      <c r="F10365" s="2">
        <v>39121700</v>
      </c>
      <c r="G10365" s="2" t="s">
        <v>810</v>
      </c>
      <c r="H10365" s="2">
        <v>3</v>
      </c>
      <c r="I10365" s="2">
        <v>10</v>
      </c>
      <c r="J10365" s="2">
        <v>10</v>
      </c>
      <c r="K10365" s="2">
        <v>95</v>
      </c>
      <c r="L10365" s="3">
        <v>146965</v>
      </c>
      <c r="M10365" s="2" t="s">
        <v>0</v>
      </c>
      <c r="N10365" s="4" t="s">
        <v>21</v>
      </c>
    </row>
    <row r="10366" spans="1:14" x14ac:dyDescent="0.25">
      <c r="A10366" s="1" t="s">
        <v>364</v>
      </c>
      <c r="B10366" s="2" t="s">
        <v>113</v>
      </c>
      <c r="C10366" s="2" t="s">
        <v>113</v>
      </c>
      <c r="D10366" s="2" t="s">
        <v>114</v>
      </c>
      <c r="E10366" s="2" t="s">
        <v>8578</v>
      </c>
      <c r="F10366" s="2">
        <v>39121700</v>
      </c>
      <c r="G10366" s="2" t="s">
        <v>810</v>
      </c>
      <c r="H10366" s="2">
        <v>3</v>
      </c>
      <c r="I10366" s="2">
        <v>10</v>
      </c>
      <c r="J10366" s="2">
        <v>10</v>
      </c>
      <c r="K10366" s="2">
        <v>95</v>
      </c>
      <c r="L10366" s="3">
        <v>146965</v>
      </c>
      <c r="M10366" s="2" t="s">
        <v>0</v>
      </c>
      <c r="N10366" s="4" t="s">
        <v>21</v>
      </c>
    </row>
    <row r="10367" spans="1:14" x14ac:dyDescent="0.25">
      <c r="A10367" s="1" t="s">
        <v>364</v>
      </c>
      <c r="B10367" s="2" t="s">
        <v>113</v>
      </c>
      <c r="C10367" s="2" t="s">
        <v>113</v>
      </c>
      <c r="D10367" s="2" t="s">
        <v>114</v>
      </c>
      <c r="E10367" s="2" t="s">
        <v>8579</v>
      </c>
      <c r="F10367" s="2">
        <v>39121700</v>
      </c>
      <c r="G10367" s="2" t="s">
        <v>810</v>
      </c>
      <c r="H10367" s="2">
        <v>3</v>
      </c>
      <c r="I10367" s="2">
        <v>10</v>
      </c>
      <c r="J10367" s="2">
        <v>10</v>
      </c>
      <c r="K10367" s="2">
        <v>95</v>
      </c>
      <c r="L10367" s="3">
        <v>146965</v>
      </c>
      <c r="M10367" s="2" t="s">
        <v>0</v>
      </c>
      <c r="N10367" s="4" t="s">
        <v>21</v>
      </c>
    </row>
    <row r="10368" spans="1:14" x14ac:dyDescent="0.25">
      <c r="A10368" s="1" t="s">
        <v>364</v>
      </c>
      <c r="B10368" s="2" t="s">
        <v>113</v>
      </c>
      <c r="C10368" s="2" t="s">
        <v>113</v>
      </c>
      <c r="D10368" s="2" t="s">
        <v>114</v>
      </c>
      <c r="E10368" s="2" t="s">
        <v>8580</v>
      </c>
      <c r="F10368" s="2">
        <v>39121700</v>
      </c>
      <c r="G10368" s="2" t="s">
        <v>810</v>
      </c>
      <c r="H10368" s="2">
        <v>3</v>
      </c>
      <c r="I10368" s="2">
        <v>10</v>
      </c>
      <c r="J10368" s="2">
        <v>10</v>
      </c>
      <c r="K10368" s="2">
        <v>95</v>
      </c>
      <c r="L10368" s="3">
        <v>141265</v>
      </c>
      <c r="M10368" s="2" t="s">
        <v>0</v>
      </c>
      <c r="N10368" s="4" t="s">
        <v>21</v>
      </c>
    </row>
    <row r="10369" spans="1:14" x14ac:dyDescent="0.25">
      <c r="A10369" s="1" t="s">
        <v>364</v>
      </c>
      <c r="B10369" s="2" t="s">
        <v>113</v>
      </c>
      <c r="C10369" s="2" t="s">
        <v>113</v>
      </c>
      <c r="D10369" s="2" t="s">
        <v>114</v>
      </c>
      <c r="E10369" s="2" t="s">
        <v>8581</v>
      </c>
      <c r="F10369" s="2">
        <v>39121700</v>
      </c>
      <c r="G10369" s="2" t="s">
        <v>810</v>
      </c>
      <c r="H10369" s="2">
        <v>3</v>
      </c>
      <c r="I10369" s="2">
        <v>10</v>
      </c>
      <c r="J10369" s="2">
        <v>10</v>
      </c>
      <c r="K10369" s="2">
        <v>95</v>
      </c>
      <c r="L10369" s="3">
        <v>96045</v>
      </c>
      <c r="M10369" s="2" t="s">
        <v>0</v>
      </c>
      <c r="N10369" s="4" t="s">
        <v>21</v>
      </c>
    </row>
    <row r="10370" spans="1:14" x14ac:dyDescent="0.25">
      <c r="A10370" s="1" t="s">
        <v>364</v>
      </c>
      <c r="B10370" s="2" t="s">
        <v>113</v>
      </c>
      <c r="C10370" s="2" t="s">
        <v>113</v>
      </c>
      <c r="D10370" s="2" t="s">
        <v>114</v>
      </c>
      <c r="E10370" s="2" t="s">
        <v>8582</v>
      </c>
      <c r="F10370" s="2">
        <v>39121700</v>
      </c>
      <c r="G10370" s="2" t="s">
        <v>810</v>
      </c>
      <c r="H10370" s="2">
        <v>3</v>
      </c>
      <c r="I10370" s="2">
        <v>10</v>
      </c>
      <c r="J10370" s="2">
        <v>10</v>
      </c>
      <c r="K10370" s="2">
        <v>95</v>
      </c>
      <c r="L10370" s="3">
        <v>146965</v>
      </c>
      <c r="M10370" s="2" t="s">
        <v>0</v>
      </c>
      <c r="N10370" s="4" t="s">
        <v>21</v>
      </c>
    </row>
    <row r="10371" spans="1:14" x14ac:dyDescent="0.25">
      <c r="A10371" s="1" t="s">
        <v>364</v>
      </c>
      <c r="B10371" s="2" t="s">
        <v>113</v>
      </c>
      <c r="C10371" s="2" t="s">
        <v>113</v>
      </c>
      <c r="D10371" s="2" t="s">
        <v>114</v>
      </c>
      <c r="E10371" s="2" t="s">
        <v>8583</v>
      </c>
      <c r="F10371" s="2">
        <v>39121700</v>
      </c>
      <c r="G10371" s="2" t="s">
        <v>810</v>
      </c>
      <c r="H10371" s="2">
        <v>3</v>
      </c>
      <c r="I10371" s="2">
        <v>10</v>
      </c>
      <c r="J10371" s="2">
        <v>10</v>
      </c>
      <c r="K10371" s="2">
        <v>95</v>
      </c>
      <c r="L10371" s="3">
        <v>146965</v>
      </c>
      <c r="M10371" s="2" t="s">
        <v>0</v>
      </c>
      <c r="N10371" s="4" t="s">
        <v>21</v>
      </c>
    </row>
    <row r="10372" spans="1:14" x14ac:dyDescent="0.25">
      <c r="A10372" s="1" t="s">
        <v>364</v>
      </c>
      <c r="B10372" s="2" t="s">
        <v>113</v>
      </c>
      <c r="C10372" s="2" t="s">
        <v>113</v>
      </c>
      <c r="D10372" s="2" t="s">
        <v>114</v>
      </c>
      <c r="E10372" s="2" t="s">
        <v>8584</v>
      </c>
      <c r="F10372" s="2">
        <v>39121700</v>
      </c>
      <c r="G10372" s="2" t="s">
        <v>810</v>
      </c>
      <c r="H10372" s="2">
        <v>3</v>
      </c>
      <c r="I10372" s="2">
        <v>10</v>
      </c>
      <c r="J10372" s="2">
        <v>10</v>
      </c>
      <c r="K10372" s="2">
        <v>95</v>
      </c>
      <c r="L10372" s="3">
        <v>146965</v>
      </c>
      <c r="M10372" s="2" t="s">
        <v>0</v>
      </c>
      <c r="N10372" s="4" t="s">
        <v>21</v>
      </c>
    </row>
    <row r="10373" spans="1:14" x14ac:dyDescent="0.25">
      <c r="A10373" s="1" t="s">
        <v>364</v>
      </c>
      <c r="B10373" s="2" t="s">
        <v>113</v>
      </c>
      <c r="C10373" s="2" t="s">
        <v>113</v>
      </c>
      <c r="D10373" s="2" t="s">
        <v>114</v>
      </c>
      <c r="E10373" s="2" t="s">
        <v>8585</v>
      </c>
      <c r="F10373" s="2">
        <v>39121700</v>
      </c>
      <c r="G10373" s="2" t="s">
        <v>810</v>
      </c>
      <c r="H10373" s="2">
        <v>3</v>
      </c>
      <c r="I10373" s="2">
        <v>10</v>
      </c>
      <c r="J10373" s="2">
        <v>10</v>
      </c>
      <c r="K10373" s="2">
        <v>95</v>
      </c>
      <c r="L10373" s="3">
        <v>146965</v>
      </c>
      <c r="M10373" s="2" t="s">
        <v>0</v>
      </c>
      <c r="N10373" s="4" t="s">
        <v>21</v>
      </c>
    </row>
    <row r="10374" spans="1:14" x14ac:dyDescent="0.25">
      <c r="A10374" s="1" t="s">
        <v>364</v>
      </c>
      <c r="B10374" s="2" t="s">
        <v>113</v>
      </c>
      <c r="C10374" s="2" t="s">
        <v>113</v>
      </c>
      <c r="D10374" s="2" t="s">
        <v>114</v>
      </c>
      <c r="E10374" s="2" t="s">
        <v>8586</v>
      </c>
      <c r="F10374" s="2">
        <v>39121700</v>
      </c>
      <c r="G10374" s="2" t="s">
        <v>810</v>
      </c>
      <c r="H10374" s="2">
        <v>3</v>
      </c>
      <c r="I10374" s="2">
        <v>10</v>
      </c>
      <c r="J10374" s="2">
        <v>10</v>
      </c>
      <c r="K10374" s="2">
        <v>25</v>
      </c>
      <c r="L10374" s="3">
        <v>38675</v>
      </c>
      <c r="M10374" s="2" t="s">
        <v>0</v>
      </c>
      <c r="N10374" s="4" t="s">
        <v>21</v>
      </c>
    </row>
    <row r="10375" spans="1:14" x14ac:dyDescent="0.25">
      <c r="A10375" s="1" t="s">
        <v>364</v>
      </c>
      <c r="B10375" s="2" t="s">
        <v>113</v>
      </c>
      <c r="C10375" s="2" t="s">
        <v>113</v>
      </c>
      <c r="D10375" s="2" t="s">
        <v>114</v>
      </c>
      <c r="E10375" s="2" t="s">
        <v>8585</v>
      </c>
      <c r="F10375" s="2">
        <v>39121700</v>
      </c>
      <c r="G10375" s="2" t="s">
        <v>810</v>
      </c>
      <c r="H10375" s="2">
        <v>3</v>
      </c>
      <c r="I10375" s="2">
        <v>10</v>
      </c>
      <c r="J10375" s="2">
        <v>10</v>
      </c>
      <c r="K10375" s="2">
        <v>25</v>
      </c>
      <c r="L10375" s="3">
        <v>38675</v>
      </c>
      <c r="M10375" s="2" t="s">
        <v>0</v>
      </c>
      <c r="N10375" s="4" t="s">
        <v>21</v>
      </c>
    </row>
    <row r="10376" spans="1:14" x14ac:dyDescent="0.25">
      <c r="A10376" s="1" t="s">
        <v>364</v>
      </c>
      <c r="B10376" s="2" t="s">
        <v>113</v>
      </c>
      <c r="C10376" s="2" t="s">
        <v>113</v>
      </c>
      <c r="D10376" s="2" t="s">
        <v>114</v>
      </c>
      <c r="E10376" s="2" t="s">
        <v>8587</v>
      </c>
      <c r="F10376" s="2">
        <v>39121700</v>
      </c>
      <c r="G10376" s="2" t="s">
        <v>810</v>
      </c>
      <c r="H10376" s="2">
        <v>3</v>
      </c>
      <c r="I10376" s="2">
        <v>10</v>
      </c>
      <c r="J10376" s="2">
        <v>10</v>
      </c>
      <c r="K10376" s="2">
        <v>90</v>
      </c>
      <c r="L10376" s="3">
        <v>139230</v>
      </c>
      <c r="M10376" s="2" t="s">
        <v>0</v>
      </c>
      <c r="N10376" s="4" t="s">
        <v>21</v>
      </c>
    </row>
    <row r="10377" spans="1:14" x14ac:dyDescent="0.25">
      <c r="A10377" s="1" t="s">
        <v>364</v>
      </c>
      <c r="B10377" s="2" t="s">
        <v>113</v>
      </c>
      <c r="C10377" s="2" t="s">
        <v>113</v>
      </c>
      <c r="D10377" s="2" t="s">
        <v>114</v>
      </c>
      <c r="E10377" s="2" t="s">
        <v>8588</v>
      </c>
      <c r="F10377" s="2">
        <v>39121700</v>
      </c>
      <c r="G10377" s="2" t="s">
        <v>810</v>
      </c>
      <c r="H10377" s="2">
        <v>3</v>
      </c>
      <c r="I10377" s="2">
        <v>10</v>
      </c>
      <c r="J10377" s="2">
        <v>10</v>
      </c>
      <c r="K10377" s="2">
        <v>79</v>
      </c>
      <c r="L10377" s="3">
        <v>56406</v>
      </c>
      <c r="M10377" s="2" t="s">
        <v>0</v>
      </c>
      <c r="N10377" s="4" t="s">
        <v>21</v>
      </c>
    </row>
    <row r="10378" spans="1:14" x14ac:dyDescent="0.25">
      <c r="A10378" s="1" t="s">
        <v>364</v>
      </c>
      <c r="B10378" s="2" t="s">
        <v>113</v>
      </c>
      <c r="C10378" s="2" t="s">
        <v>113</v>
      </c>
      <c r="D10378" s="2" t="s">
        <v>114</v>
      </c>
      <c r="E10378" s="2" t="s">
        <v>8589</v>
      </c>
      <c r="F10378" s="2">
        <v>39121700</v>
      </c>
      <c r="G10378" s="2" t="s">
        <v>810</v>
      </c>
      <c r="H10378" s="2">
        <v>3</v>
      </c>
      <c r="I10378" s="2">
        <v>10</v>
      </c>
      <c r="J10378" s="2">
        <v>10</v>
      </c>
      <c r="K10378" s="2">
        <v>10</v>
      </c>
      <c r="L10378" s="3">
        <v>15470</v>
      </c>
      <c r="M10378" s="2" t="s">
        <v>0</v>
      </c>
      <c r="N10378" s="4" t="s">
        <v>21</v>
      </c>
    </row>
    <row r="10379" spans="1:14" x14ac:dyDescent="0.25">
      <c r="A10379" s="1" t="s">
        <v>364</v>
      </c>
      <c r="B10379" s="2" t="s">
        <v>378</v>
      </c>
      <c r="C10379" s="2" t="s">
        <v>379</v>
      </c>
      <c r="D10379" s="2" t="s">
        <v>17857</v>
      </c>
      <c r="E10379" s="2" t="s">
        <v>8590</v>
      </c>
      <c r="F10379" s="2">
        <v>27111711</v>
      </c>
      <c r="G10379" s="2" t="s">
        <v>810</v>
      </c>
      <c r="H10379" s="2">
        <v>3</v>
      </c>
      <c r="I10379" s="2">
        <v>10</v>
      </c>
      <c r="J10379" s="2">
        <v>10</v>
      </c>
      <c r="K10379" s="2">
        <v>5</v>
      </c>
      <c r="L10379" s="3">
        <v>46644.369999999995</v>
      </c>
      <c r="M10379" s="2" t="s">
        <v>0</v>
      </c>
      <c r="N10379" s="4" t="s">
        <v>21</v>
      </c>
    </row>
    <row r="10380" spans="1:14" x14ac:dyDescent="0.25">
      <c r="A10380" s="1" t="s">
        <v>364</v>
      </c>
      <c r="B10380" s="2" t="s">
        <v>113</v>
      </c>
      <c r="C10380" s="2" t="s">
        <v>113</v>
      </c>
      <c r="D10380" s="2" t="s">
        <v>114</v>
      </c>
      <c r="E10380" s="2" t="s">
        <v>8591</v>
      </c>
      <c r="F10380" s="2">
        <v>39121700</v>
      </c>
      <c r="G10380" s="2" t="s">
        <v>810</v>
      </c>
      <c r="H10380" s="2">
        <v>3</v>
      </c>
      <c r="I10380" s="2">
        <v>10</v>
      </c>
      <c r="J10380" s="2">
        <v>10</v>
      </c>
      <c r="K10380" s="2">
        <v>79</v>
      </c>
      <c r="L10380" s="3">
        <v>56406</v>
      </c>
      <c r="M10380" s="2" t="s">
        <v>0</v>
      </c>
      <c r="N10380" s="4" t="s">
        <v>21</v>
      </c>
    </row>
    <row r="10381" spans="1:14" x14ac:dyDescent="0.25">
      <c r="A10381" s="1" t="s">
        <v>364</v>
      </c>
      <c r="B10381" s="2" t="s">
        <v>72</v>
      </c>
      <c r="C10381" s="2" t="s">
        <v>1183</v>
      </c>
      <c r="D10381" s="2" t="s">
        <v>17936</v>
      </c>
      <c r="E10381" s="2" t="s">
        <v>8592</v>
      </c>
      <c r="F10381" s="2">
        <v>12352401</v>
      </c>
      <c r="G10381" s="2" t="s">
        <v>810</v>
      </c>
      <c r="H10381" s="2">
        <v>3</v>
      </c>
      <c r="I10381" s="2">
        <v>10</v>
      </c>
      <c r="J10381" s="2">
        <v>10</v>
      </c>
      <c r="K10381" s="2">
        <v>1</v>
      </c>
      <c r="L10381" s="3">
        <v>23603.17</v>
      </c>
      <c r="M10381" s="2" t="s">
        <v>0</v>
      </c>
      <c r="N10381" s="4" t="s">
        <v>21</v>
      </c>
    </row>
    <row r="10382" spans="1:14" x14ac:dyDescent="0.25">
      <c r="A10382" s="1" t="s">
        <v>364</v>
      </c>
      <c r="B10382" s="2" t="s">
        <v>56</v>
      </c>
      <c r="C10382" s="2" t="s">
        <v>56</v>
      </c>
      <c r="D10382" s="2" t="s">
        <v>57</v>
      </c>
      <c r="E10382" s="2" t="s">
        <v>8593</v>
      </c>
      <c r="F10382" s="2">
        <v>11121801</v>
      </c>
      <c r="G10382" s="2" t="s">
        <v>810</v>
      </c>
      <c r="H10382" s="2">
        <v>3</v>
      </c>
      <c r="I10382" s="2">
        <v>10</v>
      </c>
      <c r="J10382" s="2">
        <v>10</v>
      </c>
      <c r="K10382" s="2">
        <v>1</v>
      </c>
      <c r="L10382" s="3">
        <v>87668.92</v>
      </c>
      <c r="M10382" s="2" t="s">
        <v>0</v>
      </c>
      <c r="N10382" s="4" t="s">
        <v>21</v>
      </c>
    </row>
    <row r="10383" spans="1:14" x14ac:dyDescent="0.25">
      <c r="A10383" s="1" t="s">
        <v>364</v>
      </c>
      <c r="B10383" s="2" t="s">
        <v>86</v>
      </c>
      <c r="C10383" s="2" t="s">
        <v>93</v>
      </c>
      <c r="D10383" s="2" t="s">
        <v>94</v>
      </c>
      <c r="E10383" s="2" t="s">
        <v>8594</v>
      </c>
      <c r="F10383" s="2">
        <v>31201601</v>
      </c>
      <c r="G10383" s="2" t="s">
        <v>810</v>
      </c>
      <c r="H10383" s="2">
        <v>3</v>
      </c>
      <c r="I10383" s="2">
        <v>10</v>
      </c>
      <c r="J10383" s="2">
        <v>10</v>
      </c>
      <c r="K10383" s="2">
        <v>1</v>
      </c>
      <c r="L10383" s="3">
        <v>41650</v>
      </c>
      <c r="M10383" s="2" t="s">
        <v>0</v>
      </c>
      <c r="N10383" s="4" t="s">
        <v>21</v>
      </c>
    </row>
    <row r="10384" spans="1:14" x14ac:dyDescent="0.25">
      <c r="A10384" s="1" t="s">
        <v>364</v>
      </c>
      <c r="B10384" s="2" t="s">
        <v>113</v>
      </c>
      <c r="C10384" s="2" t="s">
        <v>113</v>
      </c>
      <c r="D10384" s="2" t="s">
        <v>114</v>
      </c>
      <c r="E10384" s="2" t="s">
        <v>8595</v>
      </c>
      <c r="F10384" s="2">
        <v>31201521</v>
      </c>
      <c r="G10384" s="2" t="s">
        <v>810</v>
      </c>
      <c r="H10384" s="2">
        <v>3</v>
      </c>
      <c r="I10384" s="2">
        <v>10</v>
      </c>
      <c r="J10384" s="2">
        <v>10</v>
      </c>
      <c r="K10384" s="2">
        <v>2</v>
      </c>
      <c r="L10384" s="3">
        <v>500000</v>
      </c>
      <c r="M10384" s="2" t="s">
        <v>0</v>
      </c>
      <c r="N10384" s="4" t="s">
        <v>21</v>
      </c>
    </row>
    <row r="10385" spans="1:14" x14ac:dyDescent="0.25">
      <c r="A10385" s="1" t="s">
        <v>364</v>
      </c>
      <c r="B10385" s="2" t="s">
        <v>113</v>
      </c>
      <c r="C10385" s="2" t="s">
        <v>113</v>
      </c>
      <c r="D10385" s="2" t="s">
        <v>114</v>
      </c>
      <c r="E10385" s="2" t="s">
        <v>8596</v>
      </c>
      <c r="F10385" s="2">
        <v>31201518</v>
      </c>
      <c r="G10385" s="2" t="s">
        <v>810</v>
      </c>
      <c r="H10385" s="2">
        <v>3</v>
      </c>
      <c r="I10385" s="2">
        <v>10</v>
      </c>
      <c r="J10385" s="2">
        <v>10</v>
      </c>
      <c r="K10385" s="2">
        <v>2</v>
      </c>
      <c r="L10385" s="3">
        <v>83300</v>
      </c>
      <c r="M10385" s="2" t="s">
        <v>0</v>
      </c>
      <c r="N10385" s="4" t="s">
        <v>21</v>
      </c>
    </row>
    <row r="10386" spans="1:14" x14ac:dyDescent="0.25">
      <c r="A10386" s="1" t="s">
        <v>364</v>
      </c>
      <c r="B10386" s="2" t="s">
        <v>86</v>
      </c>
      <c r="C10386" s="2" t="s">
        <v>93</v>
      </c>
      <c r="D10386" s="2" t="s">
        <v>94</v>
      </c>
      <c r="E10386" s="2" t="s">
        <v>8597</v>
      </c>
      <c r="F10386" s="2">
        <v>31201502</v>
      </c>
      <c r="G10386" s="2" t="s">
        <v>810</v>
      </c>
      <c r="H10386" s="2">
        <v>3</v>
      </c>
      <c r="I10386" s="2">
        <v>10</v>
      </c>
      <c r="J10386" s="2">
        <v>10</v>
      </c>
      <c r="K10386" s="2">
        <v>1</v>
      </c>
      <c r="L10386" s="3">
        <v>41650</v>
      </c>
      <c r="M10386" s="2" t="s">
        <v>0</v>
      </c>
      <c r="N10386" s="4" t="s">
        <v>21</v>
      </c>
    </row>
    <row r="10387" spans="1:14" x14ac:dyDescent="0.25">
      <c r="A10387" s="1" t="s">
        <v>364</v>
      </c>
      <c r="B10387" s="2" t="s">
        <v>86</v>
      </c>
      <c r="C10387" s="2" t="s">
        <v>93</v>
      </c>
      <c r="D10387" s="2" t="s">
        <v>94</v>
      </c>
      <c r="E10387" s="2" t="s">
        <v>8598</v>
      </c>
      <c r="F10387" s="2">
        <v>31201514</v>
      </c>
      <c r="G10387" s="2" t="s">
        <v>810</v>
      </c>
      <c r="H10387" s="2">
        <v>3</v>
      </c>
      <c r="I10387" s="2">
        <v>10</v>
      </c>
      <c r="J10387" s="2">
        <v>10</v>
      </c>
      <c r="K10387" s="2">
        <v>2</v>
      </c>
      <c r="L10387" s="3">
        <v>35700</v>
      </c>
      <c r="M10387" s="2" t="s">
        <v>0</v>
      </c>
      <c r="N10387" s="4" t="s">
        <v>21</v>
      </c>
    </row>
    <row r="10388" spans="1:14" x14ac:dyDescent="0.25">
      <c r="A10388" s="1" t="s">
        <v>364</v>
      </c>
      <c r="B10388" s="2" t="s">
        <v>63</v>
      </c>
      <c r="C10388" s="2" t="s">
        <v>64</v>
      </c>
      <c r="D10388" s="2" t="s">
        <v>65</v>
      </c>
      <c r="E10388" s="2" t="s">
        <v>8599</v>
      </c>
      <c r="F10388" s="2">
        <v>31201513</v>
      </c>
      <c r="G10388" s="2" t="s">
        <v>810</v>
      </c>
      <c r="H10388" s="2">
        <v>3</v>
      </c>
      <c r="I10388" s="2">
        <v>10</v>
      </c>
      <c r="J10388" s="2">
        <v>10</v>
      </c>
      <c r="K10388" s="2">
        <v>33</v>
      </c>
      <c r="L10388" s="3">
        <v>259634.78</v>
      </c>
      <c r="M10388" s="2" t="s">
        <v>0</v>
      </c>
      <c r="N10388" s="4" t="s">
        <v>21</v>
      </c>
    </row>
    <row r="10389" spans="1:14" x14ac:dyDescent="0.25">
      <c r="A10389" s="1" t="s">
        <v>364</v>
      </c>
      <c r="B10389" s="2" t="s">
        <v>86</v>
      </c>
      <c r="C10389" s="2" t="s">
        <v>93</v>
      </c>
      <c r="D10389" s="2" t="s">
        <v>94</v>
      </c>
      <c r="E10389" s="2" t="s">
        <v>8600</v>
      </c>
      <c r="F10389" s="2">
        <v>39121700</v>
      </c>
      <c r="G10389" s="2" t="s">
        <v>810</v>
      </c>
      <c r="H10389" s="2">
        <v>3</v>
      </c>
      <c r="I10389" s="2">
        <v>10</v>
      </c>
      <c r="J10389" s="2">
        <v>10</v>
      </c>
      <c r="K10389" s="2">
        <v>7</v>
      </c>
      <c r="L10389" s="3">
        <v>14994</v>
      </c>
      <c r="M10389" s="2" t="s">
        <v>17389</v>
      </c>
      <c r="N10389" s="4" t="s">
        <v>21</v>
      </c>
    </row>
    <row r="10390" spans="1:14" x14ac:dyDescent="0.25">
      <c r="A10390" s="1" t="s">
        <v>364</v>
      </c>
      <c r="B10390" s="2" t="s">
        <v>86</v>
      </c>
      <c r="C10390" s="2" t="s">
        <v>93</v>
      </c>
      <c r="D10390" s="2" t="s">
        <v>94</v>
      </c>
      <c r="E10390" s="2" t="s">
        <v>8601</v>
      </c>
      <c r="F10390" s="2">
        <v>39121700</v>
      </c>
      <c r="G10390" s="2" t="s">
        <v>810</v>
      </c>
      <c r="H10390" s="2">
        <v>3</v>
      </c>
      <c r="I10390" s="2">
        <v>10</v>
      </c>
      <c r="J10390" s="2">
        <v>10</v>
      </c>
      <c r="K10390" s="2">
        <v>7</v>
      </c>
      <c r="L10390" s="3">
        <v>15827</v>
      </c>
      <c r="M10390" s="2" t="s">
        <v>17389</v>
      </c>
      <c r="N10390" s="4" t="s">
        <v>21</v>
      </c>
    </row>
    <row r="10391" spans="1:14" x14ac:dyDescent="0.25">
      <c r="A10391" s="1" t="s">
        <v>364</v>
      </c>
      <c r="B10391" s="2" t="s">
        <v>86</v>
      </c>
      <c r="C10391" s="2" t="s">
        <v>93</v>
      </c>
      <c r="D10391" s="2" t="s">
        <v>94</v>
      </c>
      <c r="E10391" s="2" t="s">
        <v>8602</v>
      </c>
      <c r="F10391" s="2">
        <v>39121700</v>
      </c>
      <c r="G10391" s="2" t="s">
        <v>810</v>
      </c>
      <c r="H10391" s="2">
        <v>3</v>
      </c>
      <c r="I10391" s="2">
        <v>10</v>
      </c>
      <c r="J10391" s="2">
        <v>10</v>
      </c>
      <c r="K10391" s="2">
        <v>7</v>
      </c>
      <c r="L10391" s="3">
        <v>16660</v>
      </c>
      <c r="M10391" s="2" t="s">
        <v>17389</v>
      </c>
      <c r="N10391" s="4" t="s">
        <v>21</v>
      </c>
    </row>
    <row r="10392" spans="1:14" x14ac:dyDescent="0.25">
      <c r="A10392" s="1" t="s">
        <v>364</v>
      </c>
      <c r="B10392" s="2" t="s">
        <v>86</v>
      </c>
      <c r="C10392" s="2" t="s">
        <v>93</v>
      </c>
      <c r="D10392" s="2" t="s">
        <v>94</v>
      </c>
      <c r="E10392" s="2" t="s">
        <v>8603</v>
      </c>
      <c r="F10392" s="2">
        <v>39121700</v>
      </c>
      <c r="G10392" s="2" t="s">
        <v>810</v>
      </c>
      <c r="H10392" s="2">
        <v>3</v>
      </c>
      <c r="I10392" s="2">
        <v>10</v>
      </c>
      <c r="J10392" s="2">
        <v>10</v>
      </c>
      <c r="K10392" s="2">
        <v>7</v>
      </c>
      <c r="L10392" s="3">
        <v>39984</v>
      </c>
      <c r="M10392" s="2" t="s">
        <v>17389</v>
      </c>
      <c r="N10392" s="4" t="s">
        <v>21</v>
      </c>
    </row>
    <row r="10393" spans="1:14" x14ac:dyDescent="0.25">
      <c r="A10393" s="1" t="s">
        <v>364</v>
      </c>
      <c r="B10393" s="2" t="s">
        <v>86</v>
      </c>
      <c r="C10393" s="2" t="s">
        <v>93</v>
      </c>
      <c r="D10393" s="2" t="s">
        <v>94</v>
      </c>
      <c r="E10393" s="2" t="s">
        <v>8604</v>
      </c>
      <c r="F10393" s="2">
        <v>39121700</v>
      </c>
      <c r="G10393" s="2" t="s">
        <v>810</v>
      </c>
      <c r="H10393" s="2">
        <v>3</v>
      </c>
      <c r="I10393" s="2">
        <v>10</v>
      </c>
      <c r="J10393" s="2">
        <v>10</v>
      </c>
      <c r="K10393" s="2">
        <v>7</v>
      </c>
      <c r="L10393" s="3">
        <v>16660</v>
      </c>
      <c r="M10393" s="2" t="s">
        <v>17389</v>
      </c>
      <c r="N10393" s="4" t="s">
        <v>21</v>
      </c>
    </row>
    <row r="10394" spans="1:14" x14ac:dyDescent="0.25">
      <c r="A10394" s="1" t="s">
        <v>364</v>
      </c>
      <c r="B10394" s="2" t="s">
        <v>712</v>
      </c>
      <c r="C10394" s="2" t="s">
        <v>8550</v>
      </c>
      <c r="D10394" s="2" t="s">
        <v>18035</v>
      </c>
      <c r="E10394" s="2" t="s">
        <v>8605</v>
      </c>
      <c r="F10394" s="2">
        <v>11162100</v>
      </c>
      <c r="G10394" s="2" t="s">
        <v>810</v>
      </c>
      <c r="H10394" s="2">
        <v>3</v>
      </c>
      <c r="I10394" s="2">
        <v>10</v>
      </c>
      <c r="J10394" s="2">
        <v>10</v>
      </c>
      <c r="K10394" s="2">
        <v>22</v>
      </c>
      <c r="L10394" s="3">
        <v>160726.35</v>
      </c>
      <c r="M10394" s="2" t="s">
        <v>17389</v>
      </c>
      <c r="N10394" s="4" t="s">
        <v>21</v>
      </c>
    </row>
    <row r="10395" spans="1:14" x14ac:dyDescent="0.25">
      <c r="A10395" s="1" t="s">
        <v>364</v>
      </c>
      <c r="B10395" s="2" t="s">
        <v>712</v>
      </c>
      <c r="C10395" s="2" t="s">
        <v>8550</v>
      </c>
      <c r="D10395" s="2" t="s">
        <v>18035</v>
      </c>
      <c r="E10395" s="2" t="s">
        <v>8606</v>
      </c>
      <c r="F10395" s="2">
        <v>11162100</v>
      </c>
      <c r="G10395" s="2" t="s">
        <v>810</v>
      </c>
      <c r="H10395" s="2">
        <v>3</v>
      </c>
      <c r="I10395" s="2">
        <v>10</v>
      </c>
      <c r="J10395" s="2">
        <v>10</v>
      </c>
      <c r="K10395" s="2">
        <v>25</v>
      </c>
      <c r="L10395" s="3">
        <v>56198.05</v>
      </c>
      <c r="M10395" s="2" t="s">
        <v>17389</v>
      </c>
      <c r="N10395" s="4" t="s">
        <v>21</v>
      </c>
    </row>
    <row r="10396" spans="1:14" x14ac:dyDescent="0.25">
      <c r="A10396" s="1" t="s">
        <v>364</v>
      </c>
      <c r="B10396" s="2" t="s">
        <v>712</v>
      </c>
      <c r="C10396" s="2" t="s">
        <v>8550</v>
      </c>
      <c r="D10396" s="2" t="s">
        <v>18035</v>
      </c>
      <c r="E10396" s="2" t="s">
        <v>8607</v>
      </c>
      <c r="F10396" s="2">
        <v>11162100</v>
      </c>
      <c r="G10396" s="2" t="s">
        <v>810</v>
      </c>
      <c r="H10396" s="2">
        <v>3</v>
      </c>
      <c r="I10396" s="2">
        <v>10</v>
      </c>
      <c r="J10396" s="2">
        <v>10</v>
      </c>
      <c r="K10396" s="2">
        <v>20</v>
      </c>
      <c r="L10396" s="3">
        <v>89916.88</v>
      </c>
      <c r="M10396" s="2" t="s">
        <v>17389</v>
      </c>
      <c r="N10396" s="4" t="s">
        <v>21</v>
      </c>
    </row>
    <row r="10397" spans="1:14" x14ac:dyDescent="0.25">
      <c r="A10397" s="1" t="s">
        <v>364</v>
      </c>
      <c r="B10397" s="2" t="s">
        <v>712</v>
      </c>
      <c r="C10397" s="2" t="s">
        <v>8550</v>
      </c>
      <c r="D10397" s="2" t="s">
        <v>18035</v>
      </c>
      <c r="E10397" s="2" t="s">
        <v>8608</v>
      </c>
      <c r="F10397" s="2">
        <v>11162100</v>
      </c>
      <c r="G10397" s="2" t="s">
        <v>810</v>
      </c>
      <c r="H10397" s="2">
        <v>3</v>
      </c>
      <c r="I10397" s="2">
        <v>10</v>
      </c>
      <c r="J10397" s="2">
        <v>10</v>
      </c>
      <c r="K10397" s="2">
        <v>20</v>
      </c>
      <c r="L10397" s="3">
        <v>213552.39999999997</v>
      </c>
      <c r="M10397" s="2" t="s">
        <v>17389</v>
      </c>
      <c r="N10397" s="4" t="s">
        <v>21</v>
      </c>
    </row>
    <row r="10398" spans="1:14" x14ac:dyDescent="0.25">
      <c r="A10398" s="1" t="s">
        <v>364</v>
      </c>
      <c r="B10398" s="2" t="s">
        <v>712</v>
      </c>
      <c r="C10398" s="2" t="s">
        <v>8550</v>
      </c>
      <c r="D10398" s="2" t="s">
        <v>18035</v>
      </c>
      <c r="E10398" s="2" t="s">
        <v>8609</v>
      </c>
      <c r="F10398" s="2">
        <v>11162100</v>
      </c>
      <c r="G10398" s="2" t="s">
        <v>810</v>
      </c>
      <c r="H10398" s="2">
        <v>3</v>
      </c>
      <c r="I10398" s="2">
        <v>10</v>
      </c>
      <c r="J10398" s="2">
        <v>10</v>
      </c>
      <c r="K10398" s="2">
        <v>20</v>
      </c>
      <c r="L10398" s="3">
        <v>202312.85</v>
      </c>
      <c r="M10398" s="2" t="s">
        <v>17389</v>
      </c>
      <c r="N10398" s="4" t="s">
        <v>21</v>
      </c>
    </row>
    <row r="10399" spans="1:14" x14ac:dyDescent="0.25">
      <c r="A10399" s="1" t="s">
        <v>364</v>
      </c>
      <c r="B10399" s="2" t="s">
        <v>712</v>
      </c>
      <c r="C10399" s="2" t="s">
        <v>8550</v>
      </c>
      <c r="D10399" s="2" t="s">
        <v>18035</v>
      </c>
      <c r="E10399" s="2" t="s">
        <v>8610</v>
      </c>
      <c r="F10399" s="2">
        <v>11162100</v>
      </c>
      <c r="G10399" s="2" t="s">
        <v>810</v>
      </c>
      <c r="H10399" s="2">
        <v>3</v>
      </c>
      <c r="I10399" s="2">
        <v>10</v>
      </c>
      <c r="J10399" s="2">
        <v>10</v>
      </c>
      <c r="K10399" s="2">
        <v>20</v>
      </c>
      <c r="L10399" s="3">
        <v>202312.85</v>
      </c>
      <c r="M10399" s="2" t="s">
        <v>17389</v>
      </c>
      <c r="N10399" s="4" t="s">
        <v>21</v>
      </c>
    </row>
    <row r="10400" spans="1:14" x14ac:dyDescent="0.25">
      <c r="A10400" s="1" t="s">
        <v>364</v>
      </c>
      <c r="B10400" s="2" t="s">
        <v>76</v>
      </c>
      <c r="C10400" s="2" t="s">
        <v>83</v>
      </c>
      <c r="D10400" s="2" t="s">
        <v>84</v>
      </c>
      <c r="E10400" s="2" t="s">
        <v>8611</v>
      </c>
      <c r="F10400" s="2">
        <v>23271800</v>
      </c>
      <c r="G10400" s="2" t="s">
        <v>810</v>
      </c>
      <c r="H10400" s="2">
        <v>3</v>
      </c>
      <c r="I10400" s="2">
        <v>10</v>
      </c>
      <c r="J10400" s="2">
        <v>10</v>
      </c>
      <c r="K10400" s="2">
        <v>7</v>
      </c>
      <c r="L10400" s="3">
        <v>208250</v>
      </c>
      <c r="M10400" s="2" t="s">
        <v>0</v>
      </c>
      <c r="N10400" s="4" t="s">
        <v>21</v>
      </c>
    </row>
    <row r="10401" spans="1:14" x14ac:dyDescent="0.25">
      <c r="A10401" s="1" t="s">
        <v>364</v>
      </c>
      <c r="B10401" s="2" t="s">
        <v>72</v>
      </c>
      <c r="C10401" s="2" t="s">
        <v>73</v>
      </c>
      <c r="D10401" s="2" t="s">
        <v>74</v>
      </c>
      <c r="E10401" s="2" t="s">
        <v>8612</v>
      </c>
      <c r="F10401" s="2">
        <v>15121520</v>
      </c>
      <c r="G10401" s="2" t="s">
        <v>810</v>
      </c>
      <c r="H10401" s="2">
        <v>3</v>
      </c>
      <c r="I10401" s="2">
        <v>10</v>
      </c>
      <c r="J10401" s="2">
        <v>10</v>
      </c>
      <c r="K10401" s="2">
        <v>7</v>
      </c>
      <c r="L10401" s="3">
        <v>541450</v>
      </c>
      <c r="M10401" s="2" t="s">
        <v>0</v>
      </c>
      <c r="N10401" s="4" t="s">
        <v>21</v>
      </c>
    </row>
    <row r="10402" spans="1:14" x14ac:dyDescent="0.25">
      <c r="A10402" s="1" t="s">
        <v>364</v>
      </c>
      <c r="B10402" s="2" t="s">
        <v>86</v>
      </c>
      <c r="C10402" s="2" t="s">
        <v>90</v>
      </c>
      <c r="D10402" s="2" t="s">
        <v>91</v>
      </c>
      <c r="E10402" s="2" t="s">
        <v>8613</v>
      </c>
      <c r="F10402" s="2">
        <v>40142000</v>
      </c>
      <c r="G10402" s="2" t="s">
        <v>810</v>
      </c>
      <c r="H10402" s="2">
        <v>3</v>
      </c>
      <c r="I10402" s="2">
        <v>10</v>
      </c>
      <c r="J10402" s="2">
        <v>10</v>
      </c>
      <c r="K10402" s="2">
        <v>19</v>
      </c>
      <c r="L10402" s="3">
        <v>85918</v>
      </c>
      <c r="M10402" s="2" t="s">
        <v>17389</v>
      </c>
      <c r="N10402" s="4" t="s">
        <v>21</v>
      </c>
    </row>
    <row r="10403" spans="1:14" x14ac:dyDescent="0.25">
      <c r="A10403" s="1" t="s">
        <v>364</v>
      </c>
      <c r="B10403" s="2" t="s">
        <v>63</v>
      </c>
      <c r="C10403" s="2" t="s">
        <v>64</v>
      </c>
      <c r="D10403" s="2" t="s">
        <v>65</v>
      </c>
      <c r="E10403" s="2" t="s">
        <v>8614</v>
      </c>
      <c r="F10403" s="2">
        <v>14101500</v>
      </c>
      <c r="G10403" s="2" t="s">
        <v>810</v>
      </c>
      <c r="H10403" s="2">
        <v>3</v>
      </c>
      <c r="I10403" s="2">
        <v>10</v>
      </c>
      <c r="J10403" s="2">
        <v>10</v>
      </c>
      <c r="K10403" s="2">
        <v>21</v>
      </c>
      <c r="L10403" s="3">
        <v>1062142.72</v>
      </c>
      <c r="M10403" s="2" t="s">
        <v>17389</v>
      </c>
      <c r="N10403" s="4" t="s">
        <v>21</v>
      </c>
    </row>
    <row r="10404" spans="1:14" x14ac:dyDescent="0.25">
      <c r="A10404" s="1" t="s">
        <v>364</v>
      </c>
      <c r="B10404" s="2" t="s">
        <v>86</v>
      </c>
      <c r="C10404" s="2" t="s">
        <v>90</v>
      </c>
      <c r="D10404" s="2" t="s">
        <v>91</v>
      </c>
      <c r="E10404" s="2" t="s">
        <v>8615</v>
      </c>
      <c r="F10404" s="2">
        <v>40172600</v>
      </c>
      <c r="G10404" s="2" t="s">
        <v>810</v>
      </c>
      <c r="H10404" s="2">
        <v>3</v>
      </c>
      <c r="I10404" s="2">
        <v>10</v>
      </c>
      <c r="J10404" s="2">
        <v>10</v>
      </c>
      <c r="K10404" s="2">
        <v>1</v>
      </c>
      <c r="L10404" s="3">
        <v>66403.320000000007</v>
      </c>
      <c r="M10404" s="2" t="s">
        <v>0</v>
      </c>
      <c r="N10404" s="4" t="s">
        <v>21</v>
      </c>
    </row>
    <row r="10405" spans="1:14" x14ac:dyDescent="0.25">
      <c r="A10405" s="1" t="s">
        <v>364</v>
      </c>
      <c r="B10405" s="2" t="s">
        <v>86</v>
      </c>
      <c r="C10405" s="2" t="s">
        <v>90</v>
      </c>
      <c r="D10405" s="2" t="s">
        <v>91</v>
      </c>
      <c r="E10405" s="2" t="s">
        <v>8616</v>
      </c>
      <c r="F10405" s="2">
        <v>40172600</v>
      </c>
      <c r="G10405" s="2" t="s">
        <v>810</v>
      </c>
      <c r="H10405" s="2">
        <v>3</v>
      </c>
      <c r="I10405" s="2">
        <v>10</v>
      </c>
      <c r="J10405" s="2">
        <v>10</v>
      </c>
      <c r="K10405" s="2">
        <v>1</v>
      </c>
      <c r="L10405" s="3">
        <v>77350</v>
      </c>
      <c r="M10405" s="2" t="s">
        <v>0</v>
      </c>
      <c r="N10405" s="4" t="s">
        <v>21</v>
      </c>
    </row>
    <row r="10406" spans="1:14" x14ac:dyDescent="0.25">
      <c r="A10406" s="1" t="s">
        <v>364</v>
      </c>
      <c r="B10406" s="2" t="s">
        <v>86</v>
      </c>
      <c r="C10406" s="2" t="s">
        <v>90</v>
      </c>
      <c r="D10406" s="2" t="s">
        <v>91</v>
      </c>
      <c r="E10406" s="2" t="s">
        <v>8617</v>
      </c>
      <c r="F10406" s="2">
        <v>40172600</v>
      </c>
      <c r="G10406" s="2" t="s">
        <v>810</v>
      </c>
      <c r="H10406" s="2">
        <v>3</v>
      </c>
      <c r="I10406" s="2">
        <v>10</v>
      </c>
      <c r="J10406" s="2">
        <v>10</v>
      </c>
      <c r="K10406" s="2">
        <v>1</v>
      </c>
      <c r="L10406" s="3">
        <v>77350</v>
      </c>
      <c r="M10406" s="2" t="s">
        <v>0</v>
      </c>
      <c r="N10406" s="4" t="s">
        <v>21</v>
      </c>
    </row>
    <row r="10407" spans="1:14" x14ac:dyDescent="0.25">
      <c r="A10407" s="1" t="s">
        <v>364</v>
      </c>
      <c r="B10407" s="2" t="s">
        <v>86</v>
      </c>
      <c r="C10407" s="2" t="s">
        <v>90</v>
      </c>
      <c r="D10407" s="2" t="s">
        <v>91</v>
      </c>
      <c r="E10407" s="2" t="s">
        <v>8618</v>
      </c>
      <c r="F10407" s="2">
        <v>40172600</v>
      </c>
      <c r="G10407" s="2" t="s">
        <v>810</v>
      </c>
      <c r="H10407" s="2">
        <v>3</v>
      </c>
      <c r="I10407" s="2">
        <v>10</v>
      </c>
      <c r="J10407" s="2">
        <v>10</v>
      </c>
      <c r="K10407" s="2">
        <v>1</v>
      </c>
      <c r="L10407" s="3">
        <v>77350</v>
      </c>
      <c r="M10407" s="2" t="s">
        <v>0</v>
      </c>
      <c r="N10407" s="4" t="s">
        <v>21</v>
      </c>
    </row>
    <row r="10408" spans="1:14" x14ac:dyDescent="0.25">
      <c r="A10408" s="1" t="s">
        <v>364</v>
      </c>
      <c r="B10408" s="2" t="s">
        <v>86</v>
      </c>
      <c r="C10408" s="2" t="s">
        <v>90</v>
      </c>
      <c r="D10408" s="2" t="s">
        <v>91</v>
      </c>
      <c r="E10408" s="2" t="s">
        <v>8619</v>
      </c>
      <c r="F10408" s="2">
        <v>40172600</v>
      </c>
      <c r="G10408" s="2" t="s">
        <v>810</v>
      </c>
      <c r="H10408" s="2">
        <v>3</v>
      </c>
      <c r="I10408" s="2">
        <v>10</v>
      </c>
      <c r="J10408" s="2">
        <v>10</v>
      </c>
      <c r="K10408" s="2">
        <v>1</v>
      </c>
      <c r="L10408" s="3">
        <v>77350</v>
      </c>
      <c r="M10408" s="2" t="s">
        <v>0</v>
      </c>
      <c r="N10408" s="4" t="s">
        <v>21</v>
      </c>
    </row>
    <row r="10409" spans="1:14" x14ac:dyDescent="0.25">
      <c r="A10409" s="1" t="s">
        <v>364</v>
      </c>
      <c r="B10409" s="2" t="s">
        <v>86</v>
      </c>
      <c r="C10409" s="2" t="s">
        <v>90</v>
      </c>
      <c r="D10409" s="2" t="s">
        <v>91</v>
      </c>
      <c r="E10409" s="2" t="s">
        <v>8620</v>
      </c>
      <c r="F10409" s="2">
        <v>40172600</v>
      </c>
      <c r="G10409" s="2" t="s">
        <v>810</v>
      </c>
      <c r="H10409" s="2">
        <v>3</v>
      </c>
      <c r="I10409" s="2">
        <v>10</v>
      </c>
      <c r="J10409" s="2">
        <v>10</v>
      </c>
      <c r="K10409" s="2">
        <v>1</v>
      </c>
      <c r="L10409" s="3">
        <v>77350</v>
      </c>
      <c r="M10409" s="2" t="s">
        <v>0</v>
      </c>
      <c r="N10409" s="4" t="s">
        <v>21</v>
      </c>
    </row>
    <row r="10410" spans="1:14" x14ac:dyDescent="0.25">
      <c r="A10410" s="1" t="s">
        <v>364</v>
      </c>
      <c r="B10410" s="2" t="s">
        <v>86</v>
      </c>
      <c r="C10410" s="2" t="s">
        <v>90</v>
      </c>
      <c r="D10410" s="2" t="s">
        <v>91</v>
      </c>
      <c r="E10410" s="2" t="s">
        <v>8621</v>
      </c>
      <c r="F10410" s="2">
        <v>40172600</v>
      </c>
      <c r="G10410" s="2" t="s">
        <v>810</v>
      </c>
      <c r="H10410" s="2">
        <v>3</v>
      </c>
      <c r="I10410" s="2">
        <v>10</v>
      </c>
      <c r="J10410" s="2">
        <v>10</v>
      </c>
      <c r="K10410" s="2">
        <v>1</v>
      </c>
      <c r="L10410" s="3">
        <v>77350</v>
      </c>
      <c r="M10410" s="2" t="s">
        <v>0</v>
      </c>
      <c r="N10410" s="4" t="s">
        <v>21</v>
      </c>
    </row>
    <row r="10411" spans="1:14" x14ac:dyDescent="0.25">
      <c r="A10411" s="1" t="s">
        <v>364</v>
      </c>
      <c r="B10411" s="2" t="s">
        <v>86</v>
      </c>
      <c r="C10411" s="2" t="s">
        <v>90</v>
      </c>
      <c r="D10411" s="2" t="s">
        <v>91</v>
      </c>
      <c r="E10411" s="2" t="s">
        <v>8622</v>
      </c>
      <c r="F10411" s="2">
        <v>40172600</v>
      </c>
      <c r="G10411" s="2" t="s">
        <v>810</v>
      </c>
      <c r="H10411" s="2">
        <v>3</v>
      </c>
      <c r="I10411" s="2">
        <v>10</v>
      </c>
      <c r="J10411" s="2">
        <v>10</v>
      </c>
      <c r="K10411" s="2">
        <v>1</v>
      </c>
      <c r="L10411" s="3">
        <v>77350</v>
      </c>
      <c r="M10411" s="2" t="s">
        <v>0</v>
      </c>
      <c r="N10411" s="4" t="s">
        <v>21</v>
      </c>
    </row>
    <row r="10412" spans="1:14" x14ac:dyDescent="0.25">
      <c r="A10412" s="1" t="s">
        <v>364</v>
      </c>
      <c r="B10412" s="2" t="s">
        <v>86</v>
      </c>
      <c r="C10412" s="2" t="s">
        <v>90</v>
      </c>
      <c r="D10412" s="2" t="s">
        <v>91</v>
      </c>
      <c r="E10412" s="2" t="s">
        <v>8623</v>
      </c>
      <c r="F10412" s="2">
        <v>40172600</v>
      </c>
      <c r="G10412" s="2" t="s">
        <v>810</v>
      </c>
      <c r="H10412" s="2">
        <v>3</v>
      </c>
      <c r="I10412" s="2">
        <v>10</v>
      </c>
      <c r="J10412" s="2">
        <v>10</v>
      </c>
      <c r="K10412" s="2">
        <v>1</v>
      </c>
      <c r="L10412" s="3">
        <v>77350</v>
      </c>
      <c r="M10412" s="2" t="s">
        <v>0</v>
      </c>
      <c r="N10412" s="4" t="s">
        <v>21</v>
      </c>
    </row>
    <row r="10413" spans="1:14" x14ac:dyDescent="0.25">
      <c r="A10413" s="1" t="s">
        <v>364</v>
      </c>
      <c r="B10413" s="2" t="s">
        <v>86</v>
      </c>
      <c r="C10413" s="2" t="s">
        <v>90</v>
      </c>
      <c r="D10413" s="2" t="s">
        <v>91</v>
      </c>
      <c r="E10413" s="2" t="s">
        <v>8624</v>
      </c>
      <c r="F10413" s="2">
        <v>40172600</v>
      </c>
      <c r="G10413" s="2" t="s">
        <v>810</v>
      </c>
      <c r="H10413" s="2">
        <v>3</v>
      </c>
      <c r="I10413" s="2">
        <v>10</v>
      </c>
      <c r="J10413" s="2">
        <v>10</v>
      </c>
      <c r="K10413" s="2">
        <v>1</v>
      </c>
      <c r="L10413" s="3">
        <v>77350</v>
      </c>
      <c r="M10413" s="2" t="s">
        <v>0</v>
      </c>
      <c r="N10413" s="4" t="s">
        <v>21</v>
      </c>
    </row>
    <row r="10414" spans="1:14" x14ac:dyDescent="0.25">
      <c r="A10414" s="1" t="s">
        <v>364</v>
      </c>
      <c r="B10414" s="2" t="s">
        <v>86</v>
      </c>
      <c r="C10414" s="2" t="s">
        <v>90</v>
      </c>
      <c r="D10414" s="2" t="s">
        <v>91</v>
      </c>
      <c r="E10414" s="2" t="s">
        <v>8625</v>
      </c>
      <c r="F10414" s="2">
        <v>40172600</v>
      </c>
      <c r="G10414" s="2" t="s">
        <v>810</v>
      </c>
      <c r="H10414" s="2">
        <v>3</v>
      </c>
      <c r="I10414" s="2">
        <v>10</v>
      </c>
      <c r="J10414" s="2">
        <v>10</v>
      </c>
      <c r="K10414" s="2">
        <v>1</v>
      </c>
      <c r="L10414" s="3">
        <v>77350</v>
      </c>
      <c r="M10414" s="2" t="s">
        <v>0</v>
      </c>
      <c r="N10414" s="4" t="s">
        <v>21</v>
      </c>
    </row>
    <row r="10415" spans="1:14" x14ac:dyDescent="0.25">
      <c r="A10415" s="1" t="s">
        <v>364</v>
      </c>
      <c r="B10415" s="2" t="s">
        <v>86</v>
      </c>
      <c r="C10415" s="2" t="s">
        <v>90</v>
      </c>
      <c r="D10415" s="2" t="s">
        <v>91</v>
      </c>
      <c r="E10415" s="2" t="s">
        <v>8626</v>
      </c>
      <c r="F10415" s="2">
        <v>40172600</v>
      </c>
      <c r="G10415" s="2" t="s">
        <v>810</v>
      </c>
      <c r="H10415" s="2">
        <v>3</v>
      </c>
      <c r="I10415" s="2">
        <v>10</v>
      </c>
      <c r="J10415" s="2">
        <v>10</v>
      </c>
      <c r="K10415" s="2">
        <v>1</v>
      </c>
      <c r="L10415" s="3">
        <v>77350</v>
      </c>
      <c r="M10415" s="2" t="s">
        <v>0</v>
      </c>
      <c r="N10415" s="4" t="s">
        <v>21</v>
      </c>
    </row>
    <row r="10416" spans="1:14" x14ac:dyDescent="0.25">
      <c r="A10416" s="1" t="s">
        <v>364</v>
      </c>
      <c r="B10416" s="2" t="s">
        <v>86</v>
      </c>
      <c r="C10416" s="2" t="s">
        <v>90</v>
      </c>
      <c r="D10416" s="2" t="s">
        <v>91</v>
      </c>
      <c r="E10416" s="2" t="s">
        <v>8627</v>
      </c>
      <c r="F10416" s="2">
        <v>40172600</v>
      </c>
      <c r="G10416" s="2" t="s">
        <v>810</v>
      </c>
      <c r="H10416" s="2">
        <v>3</v>
      </c>
      <c r="I10416" s="2">
        <v>10</v>
      </c>
      <c r="J10416" s="2">
        <v>10</v>
      </c>
      <c r="K10416" s="2">
        <v>1</v>
      </c>
      <c r="L10416" s="3">
        <v>77350</v>
      </c>
      <c r="M10416" s="2" t="s">
        <v>0</v>
      </c>
      <c r="N10416" s="4" t="s">
        <v>21</v>
      </c>
    </row>
    <row r="10417" spans="1:14" x14ac:dyDescent="0.25">
      <c r="A10417" s="1" t="s">
        <v>364</v>
      </c>
      <c r="B10417" s="2" t="s">
        <v>86</v>
      </c>
      <c r="C10417" s="2" t="s">
        <v>90</v>
      </c>
      <c r="D10417" s="2" t="s">
        <v>91</v>
      </c>
      <c r="E10417" s="2" t="s">
        <v>8628</v>
      </c>
      <c r="F10417" s="2">
        <v>40172600</v>
      </c>
      <c r="G10417" s="2" t="s">
        <v>810</v>
      </c>
      <c r="H10417" s="2">
        <v>3</v>
      </c>
      <c r="I10417" s="2">
        <v>10</v>
      </c>
      <c r="J10417" s="2">
        <v>10</v>
      </c>
      <c r="K10417" s="2">
        <v>1</v>
      </c>
      <c r="L10417" s="3">
        <v>77350</v>
      </c>
      <c r="M10417" s="2" t="s">
        <v>0</v>
      </c>
      <c r="N10417" s="4" t="s">
        <v>21</v>
      </c>
    </row>
    <row r="10418" spans="1:14" x14ac:dyDescent="0.25">
      <c r="A10418" s="1" t="s">
        <v>364</v>
      </c>
      <c r="B10418" s="2" t="s">
        <v>76</v>
      </c>
      <c r="C10418" s="2" t="s">
        <v>83</v>
      </c>
      <c r="D10418" s="2" t="s">
        <v>84</v>
      </c>
      <c r="E10418" s="2" t="s">
        <v>8629</v>
      </c>
      <c r="F10418" s="2">
        <v>12352310</v>
      </c>
      <c r="G10418" s="2" t="s">
        <v>810</v>
      </c>
      <c r="H10418" s="2">
        <v>3</v>
      </c>
      <c r="I10418" s="2">
        <v>10</v>
      </c>
      <c r="J10418" s="2">
        <v>10</v>
      </c>
      <c r="K10418" s="2">
        <v>1</v>
      </c>
      <c r="L10418" s="3">
        <v>41650</v>
      </c>
      <c r="M10418" s="2" t="s">
        <v>0</v>
      </c>
      <c r="N10418" s="4" t="s">
        <v>21</v>
      </c>
    </row>
    <row r="10419" spans="1:14" x14ac:dyDescent="0.25">
      <c r="A10419" s="1" t="s">
        <v>364</v>
      </c>
      <c r="B10419" s="2" t="s">
        <v>76</v>
      </c>
      <c r="C10419" s="2" t="s">
        <v>83</v>
      </c>
      <c r="D10419" s="2" t="s">
        <v>84</v>
      </c>
      <c r="E10419" s="2" t="s">
        <v>8630</v>
      </c>
      <c r="F10419" s="2">
        <v>12352310</v>
      </c>
      <c r="G10419" s="2" t="s">
        <v>810</v>
      </c>
      <c r="H10419" s="2">
        <v>3</v>
      </c>
      <c r="I10419" s="2">
        <v>10</v>
      </c>
      <c r="J10419" s="2">
        <v>10</v>
      </c>
      <c r="K10419" s="2">
        <v>2</v>
      </c>
      <c r="L10419" s="3">
        <v>76160</v>
      </c>
      <c r="M10419" s="2" t="s">
        <v>0</v>
      </c>
      <c r="N10419" s="4" t="s">
        <v>21</v>
      </c>
    </row>
    <row r="10420" spans="1:14" x14ac:dyDescent="0.25">
      <c r="A10420" s="1" t="s">
        <v>364</v>
      </c>
      <c r="B10420" s="2" t="s">
        <v>2048</v>
      </c>
      <c r="C10420" s="2" t="s">
        <v>2048</v>
      </c>
      <c r="D10420" s="2" t="s">
        <v>17948</v>
      </c>
      <c r="E10420" s="2" t="s">
        <v>8631</v>
      </c>
      <c r="F10420" s="2">
        <v>31201602</v>
      </c>
      <c r="G10420" s="2" t="s">
        <v>810</v>
      </c>
      <c r="H10420" s="2">
        <v>3</v>
      </c>
      <c r="I10420" s="2">
        <v>10</v>
      </c>
      <c r="J10420" s="2">
        <v>10</v>
      </c>
      <c r="K10420" s="2">
        <v>2</v>
      </c>
      <c r="L10420" s="3">
        <v>630700</v>
      </c>
      <c r="M10420" s="2" t="s">
        <v>0</v>
      </c>
      <c r="N10420" s="4" t="s">
        <v>21</v>
      </c>
    </row>
    <row r="10421" spans="1:14" x14ac:dyDescent="0.25">
      <c r="A10421" s="1" t="s">
        <v>364</v>
      </c>
      <c r="B10421" s="2" t="s">
        <v>2048</v>
      </c>
      <c r="C10421" s="2" t="s">
        <v>2048</v>
      </c>
      <c r="D10421" s="2" t="s">
        <v>17948</v>
      </c>
      <c r="E10421" s="2" t="s">
        <v>8632</v>
      </c>
      <c r="F10421" s="2">
        <v>31201602</v>
      </c>
      <c r="G10421" s="2" t="s">
        <v>810</v>
      </c>
      <c r="H10421" s="2">
        <v>3</v>
      </c>
      <c r="I10421" s="2">
        <v>10</v>
      </c>
      <c r="J10421" s="2">
        <v>10</v>
      </c>
      <c r="K10421" s="2">
        <v>1</v>
      </c>
      <c r="L10421" s="3">
        <v>95200</v>
      </c>
      <c r="M10421" s="2" t="s">
        <v>0</v>
      </c>
      <c r="N10421" s="4" t="s">
        <v>21</v>
      </c>
    </row>
    <row r="10422" spans="1:14" x14ac:dyDescent="0.25">
      <c r="A10422" s="1" t="s">
        <v>364</v>
      </c>
      <c r="B10422" s="2" t="s">
        <v>378</v>
      </c>
      <c r="C10422" s="2" t="s">
        <v>661</v>
      </c>
      <c r="D10422" s="2" t="s">
        <v>17898</v>
      </c>
      <c r="E10422" s="2" t="s">
        <v>8633</v>
      </c>
      <c r="F10422" s="2">
        <v>31401501</v>
      </c>
      <c r="G10422" s="2" t="s">
        <v>810</v>
      </c>
      <c r="H10422" s="2">
        <v>3</v>
      </c>
      <c r="I10422" s="2">
        <v>10</v>
      </c>
      <c r="J10422" s="2">
        <v>10</v>
      </c>
      <c r="K10422" s="2">
        <v>19</v>
      </c>
      <c r="L10422" s="3">
        <v>47500</v>
      </c>
      <c r="M10422" s="2" t="s">
        <v>0</v>
      </c>
      <c r="N10422" s="4" t="s">
        <v>21</v>
      </c>
    </row>
    <row r="10423" spans="1:14" x14ac:dyDescent="0.25">
      <c r="A10423" s="1" t="s">
        <v>364</v>
      </c>
      <c r="B10423" s="2" t="s">
        <v>378</v>
      </c>
      <c r="C10423" s="2" t="s">
        <v>661</v>
      </c>
      <c r="D10423" s="2" t="s">
        <v>17898</v>
      </c>
      <c r="E10423" s="2" t="s">
        <v>8634</v>
      </c>
      <c r="F10423" s="2">
        <v>31401501</v>
      </c>
      <c r="G10423" s="2" t="s">
        <v>810</v>
      </c>
      <c r="H10423" s="2">
        <v>3</v>
      </c>
      <c r="I10423" s="2">
        <v>10</v>
      </c>
      <c r="J10423" s="2">
        <v>10</v>
      </c>
      <c r="K10423" s="2">
        <v>19</v>
      </c>
      <c r="L10423" s="3">
        <v>47500</v>
      </c>
      <c r="M10423" s="2" t="s">
        <v>0</v>
      </c>
      <c r="N10423" s="4" t="s">
        <v>21</v>
      </c>
    </row>
    <row r="10424" spans="1:14" x14ac:dyDescent="0.25">
      <c r="A10424" s="1" t="s">
        <v>364</v>
      </c>
      <c r="B10424" s="2" t="s">
        <v>378</v>
      </c>
      <c r="C10424" s="2" t="s">
        <v>661</v>
      </c>
      <c r="D10424" s="2" t="s">
        <v>17898</v>
      </c>
      <c r="E10424" s="2" t="s">
        <v>8635</v>
      </c>
      <c r="F10424" s="2">
        <v>31401501</v>
      </c>
      <c r="G10424" s="2" t="s">
        <v>810</v>
      </c>
      <c r="H10424" s="2">
        <v>3</v>
      </c>
      <c r="I10424" s="2">
        <v>10</v>
      </c>
      <c r="J10424" s="2">
        <v>10</v>
      </c>
      <c r="K10424" s="2">
        <v>19</v>
      </c>
      <c r="L10424" s="3">
        <v>47500</v>
      </c>
      <c r="M10424" s="2" t="s">
        <v>0</v>
      </c>
      <c r="N10424" s="4" t="s">
        <v>21</v>
      </c>
    </row>
    <row r="10425" spans="1:14" x14ac:dyDescent="0.25">
      <c r="A10425" s="1" t="s">
        <v>364</v>
      </c>
      <c r="B10425" s="2" t="s">
        <v>378</v>
      </c>
      <c r="C10425" s="2" t="s">
        <v>661</v>
      </c>
      <c r="D10425" s="2" t="s">
        <v>17898</v>
      </c>
      <c r="E10425" s="2" t="s">
        <v>8636</v>
      </c>
      <c r="F10425" s="2">
        <v>31401501</v>
      </c>
      <c r="G10425" s="2" t="s">
        <v>810</v>
      </c>
      <c r="H10425" s="2">
        <v>3</v>
      </c>
      <c r="I10425" s="2">
        <v>10</v>
      </c>
      <c r="J10425" s="2">
        <v>10</v>
      </c>
      <c r="K10425" s="2">
        <v>19</v>
      </c>
      <c r="L10425" s="3">
        <v>47500</v>
      </c>
      <c r="M10425" s="2" t="s">
        <v>0</v>
      </c>
      <c r="N10425" s="4" t="s">
        <v>21</v>
      </c>
    </row>
    <row r="10426" spans="1:14" x14ac:dyDescent="0.25">
      <c r="A10426" s="1" t="s">
        <v>364</v>
      </c>
      <c r="B10426" s="2" t="s">
        <v>378</v>
      </c>
      <c r="C10426" s="2" t="s">
        <v>661</v>
      </c>
      <c r="D10426" s="2" t="s">
        <v>17898</v>
      </c>
      <c r="E10426" s="2" t="s">
        <v>8637</v>
      </c>
      <c r="F10426" s="2">
        <v>31401501</v>
      </c>
      <c r="G10426" s="2" t="s">
        <v>810</v>
      </c>
      <c r="H10426" s="2">
        <v>3</v>
      </c>
      <c r="I10426" s="2">
        <v>10</v>
      </c>
      <c r="J10426" s="2">
        <v>10</v>
      </c>
      <c r="K10426" s="2">
        <v>19</v>
      </c>
      <c r="L10426" s="3">
        <v>47500</v>
      </c>
      <c r="M10426" s="2" t="s">
        <v>0</v>
      </c>
      <c r="N10426" s="4" t="s">
        <v>21</v>
      </c>
    </row>
    <row r="10427" spans="1:14" x14ac:dyDescent="0.25">
      <c r="A10427" s="1" t="s">
        <v>364</v>
      </c>
      <c r="B10427" s="2" t="s">
        <v>378</v>
      </c>
      <c r="C10427" s="2" t="s">
        <v>661</v>
      </c>
      <c r="D10427" s="2" t="s">
        <v>17898</v>
      </c>
      <c r="E10427" s="2" t="s">
        <v>8638</v>
      </c>
      <c r="F10427" s="2">
        <v>31401501</v>
      </c>
      <c r="G10427" s="2" t="s">
        <v>810</v>
      </c>
      <c r="H10427" s="2">
        <v>3</v>
      </c>
      <c r="I10427" s="2">
        <v>10</v>
      </c>
      <c r="J10427" s="2">
        <v>10</v>
      </c>
      <c r="K10427" s="2">
        <v>19</v>
      </c>
      <c r="L10427" s="3">
        <v>47500</v>
      </c>
      <c r="M10427" s="2" t="s">
        <v>0</v>
      </c>
      <c r="N10427" s="4" t="s">
        <v>21</v>
      </c>
    </row>
    <row r="10428" spans="1:14" x14ac:dyDescent="0.25">
      <c r="A10428" s="1" t="s">
        <v>364</v>
      </c>
      <c r="B10428" s="2" t="s">
        <v>378</v>
      </c>
      <c r="C10428" s="2" t="s">
        <v>661</v>
      </c>
      <c r="D10428" s="2" t="s">
        <v>17898</v>
      </c>
      <c r="E10428" s="2" t="s">
        <v>8639</v>
      </c>
      <c r="F10428" s="2">
        <v>31401501</v>
      </c>
      <c r="G10428" s="2" t="s">
        <v>810</v>
      </c>
      <c r="H10428" s="2">
        <v>3</v>
      </c>
      <c r="I10428" s="2">
        <v>10</v>
      </c>
      <c r="J10428" s="2">
        <v>10</v>
      </c>
      <c r="K10428" s="2">
        <v>19</v>
      </c>
      <c r="L10428" s="3">
        <v>47500</v>
      </c>
      <c r="M10428" s="2" t="s">
        <v>0</v>
      </c>
      <c r="N10428" s="4" t="s">
        <v>21</v>
      </c>
    </row>
    <row r="10429" spans="1:14" x14ac:dyDescent="0.25">
      <c r="A10429" s="1" t="s">
        <v>364</v>
      </c>
      <c r="B10429" s="2" t="s">
        <v>378</v>
      </c>
      <c r="C10429" s="2" t="s">
        <v>661</v>
      </c>
      <c r="D10429" s="2" t="s">
        <v>17898</v>
      </c>
      <c r="E10429" s="2" t="s">
        <v>8640</v>
      </c>
      <c r="F10429" s="2">
        <v>31401501</v>
      </c>
      <c r="G10429" s="2" t="s">
        <v>810</v>
      </c>
      <c r="H10429" s="2">
        <v>3</v>
      </c>
      <c r="I10429" s="2">
        <v>10</v>
      </c>
      <c r="J10429" s="2">
        <v>10</v>
      </c>
      <c r="K10429" s="2">
        <v>19</v>
      </c>
      <c r="L10429" s="3">
        <v>47500</v>
      </c>
      <c r="M10429" s="2" t="s">
        <v>0</v>
      </c>
      <c r="N10429" s="4" t="s">
        <v>21</v>
      </c>
    </row>
    <row r="10430" spans="1:14" x14ac:dyDescent="0.25">
      <c r="A10430" s="1" t="s">
        <v>364</v>
      </c>
      <c r="B10430" s="2" t="s">
        <v>378</v>
      </c>
      <c r="C10430" s="2" t="s">
        <v>661</v>
      </c>
      <c r="D10430" s="2" t="s">
        <v>17898</v>
      </c>
      <c r="E10430" s="2" t="s">
        <v>8641</v>
      </c>
      <c r="F10430" s="2">
        <v>31401501</v>
      </c>
      <c r="G10430" s="2" t="s">
        <v>810</v>
      </c>
      <c r="H10430" s="2">
        <v>3</v>
      </c>
      <c r="I10430" s="2">
        <v>10</v>
      </c>
      <c r="J10430" s="2">
        <v>10</v>
      </c>
      <c r="K10430" s="2">
        <v>19</v>
      </c>
      <c r="L10430" s="3">
        <v>47500</v>
      </c>
      <c r="M10430" s="2" t="s">
        <v>0</v>
      </c>
      <c r="N10430" s="4" t="s">
        <v>21</v>
      </c>
    </row>
    <row r="10431" spans="1:14" x14ac:dyDescent="0.25">
      <c r="A10431" s="1" t="s">
        <v>364</v>
      </c>
      <c r="B10431" s="2" t="s">
        <v>378</v>
      </c>
      <c r="C10431" s="2" t="s">
        <v>661</v>
      </c>
      <c r="D10431" s="2" t="s">
        <v>17898</v>
      </c>
      <c r="E10431" s="2" t="s">
        <v>8642</v>
      </c>
      <c r="F10431" s="2">
        <v>31401501</v>
      </c>
      <c r="G10431" s="2" t="s">
        <v>810</v>
      </c>
      <c r="H10431" s="2">
        <v>3</v>
      </c>
      <c r="I10431" s="2">
        <v>10</v>
      </c>
      <c r="J10431" s="2">
        <v>10</v>
      </c>
      <c r="K10431" s="2">
        <v>19</v>
      </c>
      <c r="L10431" s="3">
        <v>47500</v>
      </c>
      <c r="M10431" s="2" t="s">
        <v>0</v>
      </c>
      <c r="N10431" s="4" t="s">
        <v>21</v>
      </c>
    </row>
    <row r="10432" spans="1:14" x14ac:dyDescent="0.25">
      <c r="A10432" s="1" t="s">
        <v>364</v>
      </c>
      <c r="B10432" s="2" t="s">
        <v>378</v>
      </c>
      <c r="C10432" s="2" t="s">
        <v>661</v>
      </c>
      <c r="D10432" s="2" t="s">
        <v>17898</v>
      </c>
      <c r="E10432" s="2" t="s">
        <v>8643</v>
      </c>
      <c r="F10432" s="2">
        <v>31401501</v>
      </c>
      <c r="G10432" s="2" t="s">
        <v>810</v>
      </c>
      <c r="H10432" s="2">
        <v>3</v>
      </c>
      <c r="I10432" s="2">
        <v>10</v>
      </c>
      <c r="J10432" s="2">
        <v>10</v>
      </c>
      <c r="K10432" s="2">
        <v>19</v>
      </c>
      <c r="L10432" s="3">
        <v>47500</v>
      </c>
      <c r="M10432" s="2" t="s">
        <v>0</v>
      </c>
      <c r="N10432" s="4" t="s">
        <v>21</v>
      </c>
    </row>
    <row r="10433" spans="1:14" x14ac:dyDescent="0.25">
      <c r="A10433" s="1" t="s">
        <v>364</v>
      </c>
      <c r="B10433" s="2" t="s">
        <v>378</v>
      </c>
      <c r="C10433" s="2" t="s">
        <v>661</v>
      </c>
      <c r="D10433" s="2" t="s">
        <v>17898</v>
      </c>
      <c r="E10433" s="2" t="s">
        <v>8644</v>
      </c>
      <c r="F10433" s="2">
        <v>31401501</v>
      </c>
      <c r="G10433" s="2" t="s">
        <v>810</v>
      </c>
      <c r="H10433" s="2">
        <v>3</v>
      </c>
      <c r="I10433" s="2">
        <v>10</v>
      </c>
      <c r="J10433" s="2">
        <v>10</v>
      </c>
      <c r="K10433" s="2">
        <v>19</v>
      </c>
      <c r="L10433" s="3">
        <v>47500</v>
      </c>
      <c r="M10433" s="2" t="s">
        <v>0</v>
      </c>
      <c r="N10433" s="4" t="s">
        <v>21</v>
      </c>
    </row>
    <row r="10434" spans="1:14" x14ac:dyDescent="0.25">
      <c r="A10434" s="1" t="s">
        <v>364</v>
      </c>
      <c r="B10434" s="2" t="s">
        <v>378</v>
      </c>
      <c r="C10434" s="2" t="s">
        <v>661</v>
      </c>
      <c r="D10434" s="2" t="s">
        <v>17898</v>
      </c>
      <c r="E10434" s="2" t="s">
        <v>8645</v>
      </c>
      <c r="F10434" s="2">
        <v>31401501</v>
      </c>
      <c r="G10434" s="2" t="s">
        <v>810</v>
      </c>
      <c r="H10434" s="2">
        <v>3</v>
      </c>
      <c r="I10434" s="2">
        <v>10</v>
      </c>
      <c r="J10434" s="2">
        <v>10</v>
      </c>
      <c r="K10434" s="2">
        <v>19</v>
      </c>
      <c r="L10434" s="3">
        <v>47500</v>
      </c>
      <c r="M10434" s="2" t="s">
        <v>0</v>
      </c>
      <c r="N10434" s="4" t="s">
        <v>21</v>
      </c>
    </row>
    <row r="10435" spans="1:14" x14ac:dyDescent="0.25">
      <c r="A10435" s="1" t="s">
        <v>364</v>
      </c>
      <c r="B10435" s="2" t="s">
        <v>378</v>
      </c>
      <c r="C10435" s="2" t="s">
        <v>661</v>
      </c>
      <c r="D10435" s="2" t="s">
        <v>17898</v>
      </c>
      <c r="E10435" s="2" t="s">
        <v>8646</v>
      </c>
      <c r="F10435" s="2">
        <v>31401501</v>
      </c>
      <c r="G10435" s="2" t="s">
        <v>810</v>
      </c>
      <c r="H10435" s="2">
        <v>3</v>
      </c>
      <c r="I10435" s="2">
        <v>10</v>
      </c>
      <c r="J10435" s="2">
        <v>10</v>
      </c>
      <c r="K10435" s="2">
        <v>19</v>
      </c>
      <c r="L10435" s="3">
        <v>47500</v>
      </c>
      <c r="M10435" s="2" t="s">
        <v>0</v>
      </c>
      <c r="N10435" s="4" t="s">
        <v>21</v>
      </c>
    </row>
    <row r="10436" spans="1:14" x14ac:dyDescent="0.25">
      <c r="A10436" s="1" t="s">
        <v>364</v>
      </c>
      <c r="B10436" s="2" t="s">
        <v>378</v>
      </c>
      <c r="C10436" s="2" t="s">
        <v>661</v>
      </c>
      <c r="D10436" s="2" t="s">
        <v>17898</v>
      </c>
      <c r="E10436" s="2" t="s">
        <v>8647</v>
      </c>
      <c r="F10436" s="2">
        <v>31401501</v>
      </c>
      <c r="G10436" s="2" t="s">
        <v>810</v>
      </c>
      <c r="H10436" s="2">
        <v>3</v>
      </c>
      <c r="I10436" s="2">
        <v>10</v>
      </c>
      <c r="J10436" s="2">
        <v>10</v>
      </c>
      <c r="K10436" s="2">
        <v>19</v>
      </c>
      <c r="L10436" s="3">
        <v>47500</v>
      </c>
      <c r="M10436" s="2" t="s">
        <v>0</v>
      </c>
      <c r="N10436" s="4" t="s">
        <v>21</v>
      </c>
    </row>
    <row r="10437" spans="1:14" x14ac:dyDescent="0.25">
      <c r="A10437" s="1" t="s">
        <v>364</v>
      </c>
      <c r="B10437" s="2" t="s">
        <v>378</v>
      </c>
      <c r="C10437" s="2" t="s">
        <v>661</v>
      </c>
      <c r="D10437" s="2" t="s">
        <v>17898</v>
      </c>
      <c r="E10437" s="2" t="s">
        <v>8648</v>
      </c>
      <c r="F10437" s="2">
        <v>31401501</v>
      </c>
      <c r="G10437" s="2" t="s">
        <v>810</v>
      </c>
      <c r="H10437" s="2">
        <v>3</v>
      </c>
      <c r="I10437" s="2">
        <v>10</v>
      </c>
      <c r="J10437" s="2">
        <v>10</v>
      </c>
      <c r="K10437" s="2">
        <v>19</v>
      </c>
      <c r="L10437" s="3">
        <v>123500</v>
      </c>
      <c r="M10437" s="2" t="s">
        <v>0</v>
      </c>
      <c r="N10437" s="4" t="s">
        <v>21</v>
      </c>
    </row>
    <row r="10438" spans="1:14" x14ac:dyDescent="0.25">
      <c r="A10438" s="1" t="s">
        <v>364</v>
      </c>
      <c r="B10438" s="2" t="s">
        <v>378</v>
      </c>
      <c r="C10438" s="2" t="s">
        <v>661</v>
      </c>
      <c r="D10438" s="2" t="s">
        <v>17898</v>
      </c>
      <c r="E10438" s="2" t="s">
        <v>8649</v>
      </c>
      <c r="F10438" s="2">
        <v>31401501</v>
      </c>
      <c r="G10438" s="2" t="s">
        <v>810</v>
      </c>
      <c r="H10438" s="2">
        <v>3</v>
      </c>
      <c r="I10438" s="2">
        <v>10</v>
      </c>
      <c r="J10438" s="2">
        <v>10</v>
      </c>
      <c r="K10438" s="2">
        <v>19</v>
      </c>
      <c r="L10438" s="3">
        <v>123500</v>
      </c>
      <c r="M10438" s="2" t="s">
        <v>0</v>
      </c>
      <c r="N10438" s="4" t="s">
        <v>21</v>
      </c>
    </row>
    <row r="10439" spans="1:14" x14ac:dyDescent="0.25">
      <c r="A10439" s="1" t="s">
        <v>364</v>
      </c>
      <c r="B10439" s="2" t="s">
        <v>378</v>
      </c>
      <c r="C10439" s="2" t="s">
        <v>661</v>
      </c>
      <c r="D10439" s="2" t="s">
        <v>17898</v>
      </c>
      <c r="E10439" s="2" t="s">
        <v>8650</v>
      </c>
      <c r="F10439" s="2">
        <v>31401501</v>
      </c>
      <c r="G10439" s="2" t="s">
        <v>810</v>
      </c>
      <c r="H10439" s="2">
        <v>3</v>
      </c>
      <c r="I10439" s="2">
        <v>10</v>
      </c>
      <c r="J10439" s="2">
        <v>10</v>
      </c>
      <c r="K10439" s="2">
        <v>19</v>
      </c>
      <c r="L10439" s="3">
        <v>123500</v>
      </c>
      <c r="M10439" s="2" t="s">
        <v>0</v>
      </c>
      <c r="N10439" s="4" t="s">
        <v>21</v>
      </c>
    </row>
    <row r="10440" spans="1:14" x14ac:dyDescent="0.25">
      <c r="A10440" s="1" t="s">
        <v>364</v>
      </c>
      <c r="B10440" s="2" t="s">
        <v>378</v>
      </c>
      <c r="C10440" s="2" t="s">
        <v>661</v>
      </c>
      <c r="D10440" s="2" t="s">
        <v>17898</v>
      </c>
      <c r="E10440" s="2" t="s">
        <v>8651</v>
      </c>
      <c r="F10440" s="2">
        <v>31401501</v>
      </c>
      <c r="G10440" s="2" t="s">
        <v>810</v>
      </c>
      <c r="H10440" s="2">
        <v>3</v>
      </c>
      <c r="I10440" s="2">
        <v>10</v>
      </c>
      <c r="J10440" s="2">
        <v>10</v>
      </c>
      <c r="K10440" s="2">
        <v>19</v>
      </c>
      <c r="L10440" s="3">
        <v>123500</v>
      </c>
      <c r="M10440" s="2" t="s">
        <v>0</v>
      </c>
      <c r="N10440" s="4" t="s">
        <v>21</v>
      </c>
    </row>
    <row r="10441" spans="1:14" x14ac:dyDescent="0.25">
      <c r="A10441" s="1" t="s">
        <v>364</v>
      </c>
      <c r="B10441" s="2" t="s">
        <v>378</v>
      </c>
      <c r="C10441" s="2" t="s">
        <v>661</v>
      </c>
      <c r="D10441" s="2" t="s">
        <v>17898</v>
      </c>
      <c r="E10441" s="2" t="s">
        <v>8652</v>
      </c>
      <c r="F10441" s="2">
        <v>31401501</v>
      </c>
      <c r="G10441" s="2" t="s">
        <v>810</v>
      </c>
      <c r="H10441" s="2">
        <v>3</v>
      </c>
      <c r="I10441" s="2">
        <v>10</v>
      </c>
      <c r="J10441" s="2">
        <v>10</v>
      </c>
      <c r="K10441" s="2">
        <v>6</v>
      </c>
      <c r="L10441" s="3">
        <v>84000</v>
      </c>
      <c r="M10441" s="2" t="s">
        <v>0</v>
      </c>
      <c r="N10441" s="4" t="s">
        <v>21</v>
      </c>
    </row>
    <row r="10442" spans="1:14" x14ac:dyDescent="0.25">
      <c r="A10442" s="1" t="s">
        <v>364</v>
      </c>
      <c r="B10442" s="2" t="s">
        <v>378</v>
      </c>
      <c r="C10442" s="2" t="s">
        <v>661</v>
      </c>
      <c r="D10442" s="2" t="s">
        <v>17898</v>
      </c>
      <c r="E10442" s="2" t="s">
        <v>8653</v>
      </c>
      <c r="F10442" s="2">
        <v>31401501</v>
      </c>
      <c r="G10442" s="2" t="s">
        <v>810</v>
      </c>
      <c r="H10442" s="2">
        <v>3</v>
      </c>
      <c r="I10442" s="2">
        <v>10</v>
      </c>
      <c r="J10442" s="2">
        <v>10</v>
      </c>
      <c r="K10442" s="2">
        <v>6</v>
      </c>
      <c r="L10442" s="3">
        <v>81022.48</v>
      </c>
      <c r="M10442" s="2" t="s">
        <v>0</v>
      </c>
      <c r="N10442" s="4" t="s">
        <v>21</v>
      </c>
    </row>
    <row r="10443" spans="1:14" x14ac:dyDescent="0.25">
      <c r="A10443" s="1" t="s">
        <v>364</v>
      </c>
      <c r="B10443" s="2" t="s">
        <v>378</v>
      </c>
      <c r="C10443" s="2" t="s">
        <v>661</v>
      </c>
      <c r="D10443" s="2" t="s">
        <v>17898</v>
      </c>
      <c r="E10443" s="2" t="s">
        <v>8654</v>
      </c>
      <c r="F10443" s="2">
        <v>31401501</v>
      </c>
      <c r="G10443" s="2" t="s">
        <v>810</v>
      </c>
      <c r="H10443" s="2">
        <v>3</v>
      </c>
      <c r="I10443" s="2">
        <v>10</v>
      </c>
      <c r="J10443" s="2">
        <v>10</v>
      </c>
      <c r="K10443" s="2">
        <v>6</v>
      </c>
      <c r="L10443" s="3">
        <v>84000</v>
      </c>
      <c r="M10443" s="2" t="s">
        <v>0</v>
      </c>
      <c r="N10443" s="4" t="s">
        <v>21</v>
      </c>
    </row>
    <row r="10444" spans="1:14" x14ac:dyDescent="0.25">
      <c r="A10444" s="1" t="s">
        <v>364</v>
      </c>
      <c r="B10444" s="2" t="s">
        <v>378</v>
      </c>
      <c r="C10444" s="2" t="s">
        <v>661</v>
      </c>
      <c r="D10444" s="2" t="s">
        <v>17898</v>
      </c>
      <c r="E10444" s="2" t="s">
        <v>8655</v>
      </c>
      <c r="F10444" s="2">
        <v>31401501</v>
      </c>
      <c r="G10444" s="2" t="s">
        <v>810</v>
      </c>
      <c r="H10444" s="2">
        <v>3</v>
      </c>
      <c r="I10444" s="2">
        <v>10</v>
      </c>
      <c r="J10444" s="2">
        <v>10</v>
      </c>
      <c r="K10444" s="2">
        <v>6</v>
      </c>
      <c r="L10444" s="3">
        <v>84000</v>
      </c>
      <c r="M10444" s="2" t="s">
        <v>0</v>
      </c>
      <c r="N10444" s="4" t="s">
        <v>21</v>
      </c>
    </row>
    <row r="10445" spans="1:14" x14ac:dyDescent="0.25">
      <c r="A10445" s="1" t="s">
        <v>364</v>
      </c>
      <c r="B10445" s="2" t="s">
        <v>378</v>
      </c>
      <c r="C10445" s="2" t="s">
        <v>661</v>
      </c>
      <c r="D10445" s="2" t="s">
        <v>17898</v>
      </c>
      <c r="E10445" s="2" t="s">
        <v>8656</v>
      </c>
      <c r="F10445" s="2">
        <v>31401501</v>
      </c>
      <c r="G10445" s="2" t="s">
        <v>810</v>
      </c>
      <c r="H10445" s="2">
        <v>3</v>
      </c>
      <c r="I10445" s="2">
        <v>10</v>
      </c>
      <c r="J10445" s="2">
        <v>10</v>
      </c>
      <c r="K10445" s="2">
        <v>6</v>
      </c>
      <c r="L10445" s="3">
        <v>84000</v>
      </c>
      <c r="M10445" s="2" t="s">
        <v>0</v>
      </c>
      <c r="N10445" s="4" t="s">
        <v>21</v>
      </c>
    </row>
    <row r="10446" spans="1:14" x14ac:dyDescent="0.25">
      <c r="A10446" s="1" t="s">
        <v>364</v>
      </c>
      <c r="B10446" s="2" t="s">
        <v>378</v>
      </c>
      <c r="C10446" s="2" t="s">
        <v>661</v>
      </c>
      <c r="D10446" s="2" t="s">
        <v>17898</v>
      </c>
      <c r="E10446" s="2" t="s">
        <v>8657</v>
      </c>
      <c r="F10446" s="2">
        <v>31401501</v>
      </c>
      <c r="G10446" s="2" t="s">
        <v>810</v>
      </c>
      <c r="H10446" s="2">
        <v>3</v>
      </c>
      <c r="I10446" s="2">
        <v>10</v>
      </c>
      <c r="J10446" s="2">
        <v>10</v>
      </c>
      <c r="K10446" s="2">
        <v>6</v>
      </c>
      <c r="L10446" s="3">
        <v>84000</v>
      </c>
      <c r="M10446" s="2" t="s">
        <v>0</v>
      </c>
      <c r="N10446" s="4" t="s">
        <v>21</v>
      </c>
    </row>
    <row r="10447" spans="1:14" x14ac:dyDescent="0.25">
      <c r="A10447" s="1" t="s">
        <v>364</v>
      </c>
      <c r="B10447" s="2" t="s">
        <v>103</v>
      </c>
      <c r="C10447" s="2" t="s">
        <v>104</v>
      </c>
      <c r="D10447" s="2" t="s">
        <v>105</v>
      </c>
      <c r="E10447" s="2" t="s">
        <v>8658</v>
      </c>
      <c r="F10447" s="2">
        <v>47131605</v>
      </c>
      <c r="G10447" s="2" t="s">
        <v>810</v>
      </c>
      <c r="H10447" s="2">
        <v>3</v>
      </c>
      <c r="I10447" s="2">
        <v>10</v>
      </c>
      <c r="J10447" s="2">
        <v>10</v>
      </c>
      <c r="K10447" s="2">
        <v>1</v>
      </c>
      <c r="L10447" s="3">
        <v>53232.19</v>
      </c>
      <c r="M10447" s="2" t="s">
        <v>0</v>
      </c>
      <c r="N10447" s="4" t="s">
        <v>21</v>
      </c>
    </row>
    <row r="10448" spans="1:14" x14ac:dyDescent="0.25">
      <c r="A10448" s="1" t="s">
        <v>364</v>
      </c>
      <c r="B10448" s="2" t="s">
        <v>113</v>
      </c>
      <c r="C10448" s="2" t="s">
        <v>113</v>
      </c>
      <c r="D10448" s="2" t="s">
        <v>114</v>
      </c>
      <c r="E10448" s="2" t="s">
        <v>8659</v>
      </c>
      <c r="F10448" s="2">
        <v>20102105</v>
      </c>
      <c r="G10448" s="2" t="s">
        <v>810</v>
      </c>
      <c r="H10448" s="2">
        <v>3</v>
      </c>
      <c r="I10448" s="2">
        <v>10</v>
      </c>
      <c r="J10448" s="2">
        <v>10</v>
      </c>
      <c r="K10448" s="2">
        <v>6</v>
      </c>
      <c r="L10448" s="3">
        <v>1099560</v>
      </c>
      <c r="M10448" s="2" t="s">
        <v>0</v>
      </c>
      <c r="N10448" s="4" t="s">
        <v>21</v>
      </c>
    </row>
    <row r="10449" spans="1:14" x14ac:dyDescent="0.25">
      <c r="A10449" s="1" t="s">
        <v>364</v>
      </c>
      <c r="B10449" s="2" t="s">
        <v>63</v>
      </c>
      <c r="C10449" s="2" t="s">
        <v>64</v>
      </c>
      <c r="D10449" s="2" t="s">
        <v>65</v>
      </c>
      <c r="E10449" s="2" t="s">
        <v>8660</v>
      </c>
      <c r="F10449" s="2">
        <v>14121500</v>
      </c>
      <c r="G10449" s="2" t="s">
        <v>810</v>
      </c>
      <c r="H10449" s="2">
        <v>3</v>
      </c>
      <c r="I10449" s="2">
        <v>10</v>
      </c>
      <c r="J10449" s="2">
        <v>10</v>
      </c>
      <c r="K10449" s="2">
        <v>3</v>
      </c>
      <c r="L10449" s="3">
        <v>623798.1</v>
      </c>
      <c r="M10449" s="2" t="s">
        <v>0</v>
      </c>
      <c r="N10449" s="4" t="s">
        <v>21</v>
      </c>
    </row>
    <row r="10450" spans="1:14" x14ac:dyDescent="0.25">
      <c r="A10450" s="1" t="s">
        <v>364</v>
      </c>
      <c r="B10450" s="2" t="s">
        <v>76</v>
      </c>
      <c r="C10450" s="2" t="s">
        <v>83</v>
      </c>
      <c r="D10450" s="2" t="s">
        <v>84</v>
      </c>
      <c r="E10450" s="2" t="s">
        <v>8661</v>
      </c>
      <c r="F10450" s="2">
        <v>31211504</v>
      </c>
      <c r="G10450" s="2" t="s">
        <v>810</v>
      </c>
      <c r="H10450" s="2">
        <v>3</v>
      </c>
      <c r="I10450" s="2">
        <v>10</v>
      </c>
      <c r="J10450" s="2">
        <v>10</v>
      </c>
      <c r="K10450" s="2">
        <v>2</v>
      </c>
      <c r="L10450" s="3">
        <v>495040</v>
      </c>
      <c r="M10450" s="2" t="s">
        <v>0</v>
      </c>
      <c r="N10450" s="4" t="s">
        <v>21</v>
      </c>
    </row>
    <row r="10451" spans="1:14" x14ac:dyDescent="0.25">
      <c r="A10451" s="1" t="s">
        <v>364</v>
      </c>
      <c r="B10451" s="2" t="s">
        <v>76</v>
      </c>
      <c r="C10451" s="2" t="s">
        <v>83</v>
      </c>
      <c r="D10451" s="2" t="s">
        <v>84</v>
      </c>
      <c r="E10451" s="2" t="s">
        <v>8662</v>
      </c>
      <c r="F10451" s="2">
        <v>31211504</v>
      </c>
      <c r="G10451" s="2" t="s">
        <v>810</v>
      </c>
      <c r="H10451" s="2">
        <v>3</v>
      </c>
      <c r="I10451" s="2">
        <v>10</v>
      </c>
      <c r="J10451" s="2">
        <v>10</v>
      </c>
      <c r="K10451" s="2">
        <v>1</v>
      </c>
      <c r="L10451" s="3">
        <v>351050</v>
      </c>
      <c r="M10451" s="2" t="s">
        <v>17383</v>
      </c>
      <c r="N10451" s="4" t="s">
        <v>21</v>
      </c>
    </row>
    <row r="10452" spans="1:14" x14ac:dyDescent="0.25">
      <c r="A10452" s="1" t="s">
        <v>364</v>
      </c>
      <c r="B10452" s="2" t="s">
        <v>76</v>
      </c>
      <c r="C10452" s="2" t="s">
        <v>83</v>
      </c>
      <c r="D10452" s="2" t="s">
        <v>84</v>
      </c>
      <c r="E10452" s="2" t="s">
        <v>8663</v>
      </c>
      <c r="F10452" s="2">
        <v>15121500</v>
      </c>
      <c r="G10452" s="2" t="s">
        <v>810</v>
      </c>
      <c r="H10452" s="2">
        <v>3</v>
      </c>
      <c r="I10452" s="2">
        <v>10</v>
      </c>
      <c r="J10452" s="2">
        <v>10</v>
      </c>
      <c r="K10452" s="2">
        <v>1</v>
      </c>
      <c r="L10452" s="3">
        <v>71400</v>
      </c>
      <c r="M10452" s="2" t="s">
        <v>0</v>
      </c>
      <c r="N10452" s="4" t="s">
        <v>21</v>
      </c>
    </row>
    <row r="10453" spans="1:14" x14ac:dyDescent="0.25">
      <c r="A10453" s="1" t="s">
        <v>364</v>
      </c>
      <c r="B10453" s="2" t="s">
        <v>2048</v>
      </c>
      <c r="C10453" s="2" t="s">
        <v>2048</v>
      </c>
      <c r="D10453" s="2" t="s">
        <v>17948</v>
      </c>
      <c r="E10453" s="2" t="s">
        <v>8664</v>
      </c>
      <c r="F10453" s="2">
        <v>31152203</v>
      </c>
      <c r="G10453" s="2" t="s">
        <v>810</v>
      </c>
      <c r="H10453" s="2">
        <v>3</v>
      </c>
      <c r="I10453" s="2">
        <v>10</v>
      </c>
      <c r="J10453" s="2">
        <v>10</v>
      </c>
      <c r="K10453" s="2">
        <v>8</v>
      </c>
      <c r="L10453" s="3">
        <v>523600</v>
      </c>
      <c r="M10453" s="2" t="s">
        <v>0</v>
      </c>
      <c r="N10453" s="4" t="s">
        <v>21</v>
      </c>
    </row>
    <row r="10454" spans="1:14" x14ac:dyDescent="0.25">
      <c r="A10454" s="1" t="s">
        <v>364</v>
      </c>
      <c r="B10454" s="2" t="s">
        <v>1112</v>
      </c>
      <c r="C10454" s="2" t="s">
        <v>1112</v>
      </c>
      <c r="D10454" s="2" t="s">
        <v>17931</v>
      </c>
      <c r="E10454" s="2" t="s">
        <v>8665</v>
      </c>
      <c r="F10454" s="2">
        <v>42141504</v>
      </c>
      <c r="G10454" s="2" t="s">
        <v>810</v>
      </c>
      <c r="H10454" s="2">
        <v>3</v>
      </c>
      <c r="I10454" s="2">
        <v>10</v>
      </c>
      <c r="J10454" s="2">
        <v>10</v>
      </c>
      <c r="K10454" s="2">
        <v>30</v>
      </c>
      <c r="L10454" s="3">
        <v>11801.71</v>
      </c>
      <c r="M10454" s="2" t="s">
        <v>0</v>
      </c>
      <c r="N10454" s="4" t="s">
        <v>21</v>
      </c>
    </row>
    <row r="10455" spans="1:14" x14ac:dyDescent="0.25">
      <c r="A10455" s="1" t="s">
        <v>364</v>
      </c>
      <c r="B10455" s="2" t="s">
        <v>63</v>
      </c>
      <c r="C10455" s="2" t="s">
        <v>64</v>
      </c>
      <c r="D10455" s="2" t="s">
        <v>65</v>
      </c>
      <c r="E10455" s="2" t="s">
        <v>8666</v>
      </c>
      <c r="F10455" s="2">
        <v>31201513</v>
      </c>
      <c r="G10455" s="2" t="s">
        <v>810</v>
      </c>
      <c r="H10455" s="2">
        <v>3</v>
      </c>
      <c r="I10455" s="2">
        <v>10</v>
      </c>
      <c r="J10455" s="2">
        <v>10</v>
      </c>
      <c r="K10455" s="2">
        <v>19</v>
      </c>
      <c r="L10455" s="3">
        <v>3288708.38</v>
      </c>
      <c r="M10455" s="2" t="s">
        <v>0</v>
      </c>
      <c r="N10455" s="4" t="s">
        <v>21</v>
      </c>
    </row>
    <row r="10456" spans="1:14" x14ac:dyDescent="0.25">
      <c r="A10456" s="1" t="s">
        <v>364</v>
      </c>
      <c r="B10456" s="2" t="s">
        <v>1851</v>
      </c>
      <c r="C10456" s="2" t="s">
        <v>1895</v>
      </c>
      <c r="D10456" s="2" t="s">
        <v>17946</v>
      </c>
      <c r="E10456" s="2" t="s">
        <v>8667</v>
      </c>
      <c r="F10456" s="2">
        <v>23131507</v>
      </c>
      <c r="G10456" s="2" t="s">
        <v>810</v>
      </c>
      <c r="H10456" s="2">
        <v>3</v>
      </c>
      <c r="I10456" s="2">
        <v>10</v>
      </c>
      <c r="J10456" s="2">
        <v>10</v>
      </c>
      <c r="K10456" s="2">
        <v>3</v>
      </c>
      <c r="L10456" s="3">
        <v>78540</v>
      </c>
      <c r="M10456" s="2" t="s">
        <v>0</v>
      </c>
      <c r="N10456" s="4" t="s">
        <v>21</v>
      </c>
    </row>
    <row r="10457" spans="1:14" x14ac:dyDescent="0.25">
      <c r="A10457" s="1" t="s">
        <v>364</v>
      </c>
      <c r="B10457" s="2" t="s">
        <v>72</v>
      </c>
      <c r="C10457" s="2" t="s">
        <v>73</v>
      </c>
      <c r="D10457" s="2" t="s">
        <v>74</v>
      </c>
      <c r="E10457" s="2" t="s">
        <v>8668</v>
      </c>
      <c r="F10457" s="2">
        <v>47131825</v>
      </c>
      <c r="G10457" s="2" t="s">
        <v>810</v>
      </c>
      <c r="H10457" s="2">
        <v>3</v>
      </c>
      <c r="I10457" s="2">
        <v>10</v>
      </c>
      <c r="J10457" s="2">
        <v>10</v>
      </c>
      <c r="K10457" s="2">
        <v>3</v>
      </c>
      <c r="L10457" s="3">
        <v>446250</v>
      </c>
      <c r="M10457" s="2" t="s">
        <v>0</v>
      </c>
      <c r="N10457" s="4" t="s">
        <v>21</v>
      </c>
    </row>
    <row r="10458" spans="1:14" x14ac:dyDescent="0.25">
      <c r="A10458" s="1" t="s">
        <v>364</v>
      </c>
      <c r="B10458" s="2" t="s">
        <v>86</v>
      </c>
      <c r="C10458" s="2" t="s">
        <v>90</v>
      </c>
      <c r="D10458" s="2" t="s">
        <v>91</v>
      </c>
      <c r="E10458" s="2" t="s">
        <v>8669</v>
      </c>
      <c r="F10458" s="2">
        <v>30102015</v>
      </c>
      <c r="G10458" s="2" t="s">
        <v>810</v>
      </c>
      <c r="H10458" s="2">
        <v>3</v>
      </c>
      <c r="I10458" s="2">
        <v>10</v>
      </c>
      <c r="J10458" s="2">
        <v>10</v>
      </c>
      <c r="K10458" s="2">
        <v>39</v>
      </c>
      <c r="L10458" s="3">
        <v>3016650</v>
      </c>
      <c r="M10458" s="2" t="s">
        <v>0</v>
      </c>
      <c r="N10458" s="4" t="s">
        <v>21</v>
      </c>
    </row>
    <row r="10459" spans="1:14" x14ac:dyDescent="0.25">
      <c r="A10459" s="1" t="s">
        <v>364</v>
      </c>
      <c r="B10459" s="2" t="s">
        <v>1851</v>
      </c>
      <c r="C10459" s="2" t="s">
        <v>1895</v>
      </c>
      <c r="D10459" s="2" t="s">
        <v>17946</v>
      </c>
      <c r="E10459" s="2" t="s">
        <v>8670</v>
      </c>
      <c r="F10459" s="2">
        <v>23131501</v>
      </c>
      <c r="G10459" s="2" t="s">
        <v>810</v>
      </c>
      <c r="H10459" s="2">
        <v>3</v>
      </c>
      <c r="I10459" s="2">
        <v>10</v>
      </c>
      <c r="J10459" s="2">
        <v>10</v>
      </c>
      <c r="K10459" s="2">
        <v>3</v>
      </c>
      <c r="L10459" s="3">
        <v>1160250</v>
      </c>
      <c r="M10459" s="2" t="s">
        <v>0</v>
      </c>
      <c r="N10459" s="4" t="s">
        <v>21</v>
      </c>
    </row>
    <row r="10460" spans="1:14" x14ac:dyDescent="0.25">
      <c r="A10460" s="1" t="s">
        <v>364</v>
      </c>
      <c r="B10460" s="2" t="s">
        <v>529</v>
      </c>
      <c r="C10460" s="2" t="s">
        <v>530</v>
      </c>
      <c r="D10460" s="2" t="s">
        <v>17881</v>
      </c>
      <c r="E10460" s="2" t="s">
        <v>8671</v>
      </c>
      <c r="F10460" s="2">
        <v>27111552</v>
      </c>
      <c r="G10460" s="2" t="s">
        <v>810</v>
      </c>
      <c r="H10460" s="2">
        <v>3</v>
      </c>
      <c r="I10460" s="2">
        <v>10</v>
      </c>
      <c r="J10460" s="2">
        <v>10</v>
      </c>
      <c r="K10460" s="2">
        <v>12</v>
      </c>
      <c r="L10460" s="3">
        <v>167919.66</v>
      </c>
      <c r="M10460" s="2" t="s">
        <v>0</v>
      </c>
      <c r="N10460" s="4" t="s">
        <v>21</v>
      </c>
    </row>
    <row r="10461" spans="1:14" x14ac:dyDescent="0.25">
      <c r="A10461" s="1" t="s">
        <v>364</v>
      </c>
      <c r="B10461" s="2" t="s">
        <v>113</v>
      </c>
      <c r="C10461" s="2" t="s">
        <v>113</v>
      </c>
      <c r="D10461" s="2" t="s">
        <v>114</v>
      </c>
      <c r="E10461" s="2" t="s">
        <v>8672</v>
      </c>
      <c r="F10461" s="2">
        <v>20102105</v>
      </c>
      <c r="G10461" s="2" t="s">
        <v>810</v>
      </c>
      <c r="H10461" s="2">
        <v>3</v>
      </c>
      <c r="I10461" s="2">
        <v>10</v>
      </c>
      <c r="J10461" s="2">
        <v>10</v>
      </c>
      <c r="K10461" s="2">
        <v>30</v>
      </c>
      <c r="L10461" s="3">
        <v>178500</v>
      </c>
      <c r="M10461" s="2" t="s">
        <v>0</v>
      </c>
      <c r="N10461" s="4" t="s">
        <v>21</v>
      </c>
    </row>
    <row r="10462" spans="1:14" x14ac:dyDescent="0.25">
      <c r="A10462" s="1" t="s">
        <v>364</v>
      </c>
      <c r="B10462" s="2" t="s">
        <v>113</v>
      </c>
      <c r="C10462" s="2" t="s">
        <v>113</v>
      </c>
      <c r="D10462" s="2" t="s">
        <v>114</v>
      </c>
      <c r="E10462" s="2" t="s">
        <v>8673</v>
      </c>
      <c r="F10462" s="2">
        <v>20102105</v>
      </c>
      <c r="G10462" s="2" t="s">
        <v>810</v>
      </c>
      <c r="H10462" s="2">
        <v>3</v>
      </c>
      <c r="I10462" s="2">
        <v>10</v>
      </c>
      <c r="J10462" s="2">
        <v>10</v>
      </c>
      <c r="K10462" s="2">
        <v>30</v>
      </c>
      <c r="L10462" s="3">
        <v>196350</v>
      </c>
      <c r="M10462" s="2" t="s">
        <v>0</v>
      </c>
      <c r="N10462" s="4" t="s">
        <v>21</v>
      </c>
    </row>
    <row r="10463" spans="1:14" x14ac:dyDescent="0.25">
      <c r="A10463" s="1" t="s">
        <v>364</v>
      </c>
      <c r="B10463" s="2" t="s">
        <v>113</v>
      </c>
      <c r="C10463" s="2" t="s">
        <v>113</v>
      </c>
      <c r="D10463" s="2" t="s">
        <v>114</v>
      </c>
      <c r="E10463" s="2" t="s">
        <v>8674</v>
      </c>
      <c r="F10463" s="2">
        <v>20102105</v>
      </c>
      <c r="G10463" s="2" t="s">
        <v>810</v>
      </c>
      <c r="H10463" s="2">
        <v>3</v>
      </c>
      <c r="I10463" s="2">
        <v>10</v>
      </c>
      <c r="J10463" s="2">
        <v>10</v>
      </c>
      <c r="K10463" s="2">
        <v>30</v>
      </c>
      <c r="L10463" s="3">
        <v>160650</v>
      </c>
      <c r="M10463" s="2" t="s">
        <v>0</v>
      </c>
      <c r="N10463" s="4" t="s">
        <v>21</v>
      </c>
    </row>
    <row r="10464" spans="1:14" x14ac:dyDescent="0.25">
      <c r="A10464" s="1" t="s">
        <v>364</v>
      </c>
      <c r="B10464" s="2" t="s">
        <v>113</v>
      </c>
      <c r="C10464" s="2" t="s">
        <v>113</v>
      </c>
      <c r="D10464" s="2" t="s">
        <v>114</v>
      </c>
      <c r="E10464" s="2" t="s">
        <v>8675</v>
      </c>
      <c r="F10464" s="2">
        <v>20102105</v>
      </c>
      <c r="G10464" s="2" t="s">
        <v>810</v>
      </c>
      <c r="H10464" s="2">
        <v>3</v>
      </c>
      <c r="I10464" s="2">
        <v>10</v>
      </c>
      <c r="J10464" s="2">
        <v>10</v>
      </c>
      <c r="K10464" s="2">
        <v>30</v>
      </c>
      <c r="L10464" s="3">
        <v>160650</v>
      </c>
      <c r="M10464" s="2" t="s">
        <v>0</v>
      </c>
      <c r="N10464" s="4" t="s">
        <v>21</v>
      </c>
    </row>
    <row r="10465" spans="1:14" x14ac:dyDescent="0.25">
      <c r="A10465" s="1" t="s">
        <v>364</v>
      </c>
      <c r="B10465" s="2" t="s">
        <v>113</v>
      </c>
      <c r="C10465" s="2" t="s">
        <v>113</v>
      </c>
      <c r="D10465" s="2" t="s">
        <v>114</v>
      </c>
      <c r="E10465" s="2" t="s">
        <v>8676</v>
      </c>
      <c r="F10465" s="2">
        <v>20111614</v>
      </c>
      <c r="G10465" s="2" t="s">
        <v>810</v>
      </c>
      <c r="H10465" s="2">
        <v>3</v>
      </c>
      <c r="I10465" s="2">
        <v>10</v>
      </c>
      <c r="J10465" s="2">
        <v>10</v>
      </c>
      <c r="K10465" s="2">
        <v>20</v>
      </c>
      <c r="L10465" s="3">
        <v>142800</v>
      </c>
      <c r="M10465" s="2" t="s">
        <v>0</v>
      </c>
      <c r="N10465" s="4" t="s">
        <v>21</v>
      </c>
    </row>
    <row r="10466" spans="1:14" x14ac:dyDescent="0.25">
      <c r="A10466" s="1" t="s">
        <v>364</v>
      </c>
      <c r="B10466" s="2" t="s">
        <v>113</v>
      </c>
      <c r="C10466" s="2" t="s">
        <v>113</v>
      </c>
      <c r="D10466" s="2" t="s">
        <v>114</v>
      </c>
      <c r="E10466" s="2" t="s">
        <v>8677</v>
      </c>
      <c r="F10466" s="2">
        <v>20111614</v>
      </c>
      <c r="G10466" s="2" t="s">
        <v>810</v>
      </c>
      <c r="H10466" s="2">
        <v>3</v>
      </c>
      <c r="I10466" s="2">
        <v>10</v>
      </c>
      <c r="J10466" s="2">
        <v>10</v>
      </c>
      <c r="K10466" s="2">
        <v>35</v>
      </c>
      <c r="L10466" s="3">
        <v>354025</v>
      </c>
      <c r="M10466" s="2" t="s">
        <v>0</v>
      </c>
      <c r="N10466" s="4" t="s">
        <v>21</v>
      </c>
    </row>
    <row r="10467" spans="1:14" x14ac:dyDescent="0.25">
      <c r="A10467" s="1" t="s">
        <v>364</v>
      </c>
      <c r="B10467" s="2" t="s">
        <v>113</v>
      </c>
      <c r="C10467" s="2" t="s">
        <v>113</v>
      </c>
      <c r="D10467" s="2" t="s">
        <v>114</v>
      </c>
      <c r="E10467" s="2" t="s">
        <v>8678</v>
      </c>
      <c r="F10467" s="2">
        <v>20111614</v>
      </c>
      <c r="G10467" s="2" t="s">
        <v>810</v>
      </c>
      <c r="H10467" s="2">
        <v>3</v>
      </c>
      <c r="I10467" s="2">
        <v>10</v>
      </c>
      <c r="J10467" s="2">
        <v>10</v>
      </c>
      <c r="K10467" s="2">
        <v>15</v>
      </c>
      <c r="L10467" s="3">
        <v>232050</v>
      </c>
      <c r="M10467" s="2" t="s">
        <v>0</v>
      </c>
      <c r="N10467" s="4" t="s">
        <v>21</v>
      </c>
    </row>
    <row r="10468" spans="1:14" x14ac:dyDescent="0.25">
      <c r="A10468" s="1" t="s">
        <v>364</v>
      </c>
      <c r="B10468" s="2" t="s">
        <v>113</v>
      </c>
      <c r="C10468" s="2" t="s">
        <v>113</v>
      </c>
      <c r="D10468" s="2" t="s">
        <v>114</v>
      </c>
      <c r="E10468" s="2" t="s">
        <v>8679</v>
      </c>
      <c r="F10468" s="2">
        <v>20111614</v>
      </c>
      <c r="G10468" s="2" t="s">
        <v>810</v>
      </c>
      <c r="H10468" s="2">
        <v>3</v>
      </c>
      <c r="I10468" s="2">
        <v>10</v>
      </c>
      <c r="J10468" s="2">
        <v>10</v>
      </c>
      <c r="K10468" s="2">
        <v>25</v>
      </c>
      <c r="L10468" s="3">
        <v>223125</v>
      </c>
      <c r="M10468" s="2" t="s">
        <v>0</v>
      </c>
      <c r="N10468" s="4" t="s">
        <v>21</v>
      </c>
    </row>
    <row r="10469" spans="1:14" x14ac:dyDescent="0.25">
      <c r="A10469" s="1" t="s">
        <v>364</v>
      </c>
      <c r="B10469" s="2" t="s">
        <v>113</v>
      </c>
      <c r="C10469" s="2" t="s">
        <v>113</v>
      </c>
      <c r="D10469" s="2" t="s">
        <v>114</v>
      </c>
      <c r="E10469" s="2" t="s">
        <v>8680</v>
      </c>
      <c r="F10469" s="2">
        <v>20111614</v>
      </c>
      <c r="G10469" s="2" t="s">
        <v>810</v>
      </c>
      <c r="H10469" s="2">
        <v>3</v>
      </c>
      <c r="I10469" s="2">
        <v>10</v>
      </c>
      <c r="J10469" s="2">
        <v>10</v>
      </c>
      <c r="K10469" s="2">
        <v>24</v>
      </c>
      <c r="L10469" s="3">
        <v>242760</v>
      </c>
      <c r="M10469" s="2" t="s">
        <v>0</v>
      </c>
      <c r="N10469" s="4" t="s">
        <v>21</v>
      </c>
    </row>
    <row r="10470" spans="1:14" x14ac:dyDescent="0.25">
      <c r="A10470" s="1" t="s">
        <v>364</v>
      </c>
      <c r="B10470" s="2" t="s">
        <v>113</v>
      </c>
      <c r="C10470" s="2" t="s">
        <v>113</v>
      </c>
      <c r="D10470" s="2" t="s">
        <v>114</v>
      </c>
      <c r="E10470" s="2" t="s">
        <v>8681</v>
      </c>
      <c r="F10470" s="2">
        <v>20111614</v>
      </c>
      <c r="G10470" s="2" t="s">
        <v>810</v>
      </c>
      <c r="H10470" s="2">
        <v>3</v>
      </c>
      <c r="I10470" s="2">
        <v>10</v>
      </c>
      <c r="J10470" s="2">
        <v>10</v>
      </c>
      <c r="K10470" s="2">
        <v>15</v>
      </c>
      <c r="L10470" s="3">
        <v>232050</v>
      </c>
      <c r="M10470" s="2" t="s">
        <v>0</v>
      </c>
      <c r="N10470" s="4" t="s">
        <v>21</v>
      </c>
    </row>
    <row r="10471" spans="1:14" x14ac:dyDescent="0.25">
      <c r="A10471" s="1" t="s">
        <v>364</v>
      </c>
      <c r="B10471" s="2" t="s">
        <v>113</v>
      </c>
      <c r="C10471" s="2" t="s">
        <v>113</v>
      </c>
      <c r="D10471" s="2" t="s">
        <v>114</v>
      </c>
      <c r="E10471" s="2" t="s">
        <v>8682</v>
      </c>
      <c r="F10471" s="2">
        <v>20111614</v>
      </c>
      <c r="G10471" s="2" t="s">
        <v>810</v>
      </c>
      <c r="H10471" s="2">
        <v>3</v>
      </c>
      <c r="I10471" s="2">
        <v>10</v>
      </c>
      <c r="J10471" s="2">
        <v>10</v>
      </c>
      <c r="K10471" s="2">
        <v>15</v>
      </c>
      <c r="L10471" s="3">
        <v>187425</v>
      </c>
      <c r="M10471" s="2" t="s">
        <v>0</v>
      </c>
      <c r="N10471" s="4" t="s">
        <v>21</v>
      </c>
    </row>
    <row r="10472" spans="1:14" x14ac:dyDescent="0.25">
      <c r="A10472" s="1" t="s">
        <v>364</v>
      </c>
      <c r="B10472" s="2" t="s">
        <v>113</v>
      </c>
      <c r="C10472" s="2" t="s">
        <v>113</v>
      </c>
      <c r="D10472" s="2" t="s">
        <v>114</v>
      </c>
      <c r="E10472" s="2" t="s">
        <v>8683</v>
      </c>
      <c r="F10472" s="2">
        <v>20111614</v>
      </c>
      <c r="G10472" s="2" t="s">
        <v>810</v>
      </c>
      <c r="H10472" s="2">
        <v>3</v>
      </c>
      <c r="I10472" s="2">
        <v>10</v>
      </c>
      <c r="J10472" s="2">
        <v>10</v>
      </c>
      <c r="K10472" s="2">
        <v>15</v>
      </c>
      <c r="L10472" s="3">
        <v>187425</v>
      </c>
      <c r="M10472" s="2" t="s">
        <v>0</v>
      </c>
      <c r="N10472" s="4" t="s">
        <v>21</v>
      </c>
    </row>
    <row r="10473" spans="1:14" x14ac:dyDescent="0.25">
      <c r="A10473" s="1" t="s">
        <v>364</v>
      </c>
      <c r="B10473" s="2" t="s">
        <v>113</v>
      </c>
      <c r="C10473" s="2" t="s">
        <v>113</v>
      </c>
      <c r="D10473" s="2" t="s">
        <v>114</v>
      </c>
      <c r="E10473" s="2" t="s">
        <v>8684</v>
      </c>
      <c r="F10473" s="2">
        <v>20111614</v>
      </c>
      <c r="G10473" s="2" t="s">
        <v>810</v>
      </c>
      <c r="H10473" s="2">
        <v>3</v>
      </c>
      <c r="I10473" s="2">
        <v>10</v>
      </c>
      <c r="J10473" s="2">
        <v>10</v>
      </c>
      <c r="K10473" s="2">
        <v>15</v>
      </c>
      <c r="L10473" s="3">
        <v>187425</v>
      </c>
      <c r="M10473" s="2" t="s">
        <v>0</v>
      </c>
      <c r="N10473" s="4" t="s">
        <v>21</v>
      </c>
    </row>
    <row r="10474" spans="1:14" x14ac:dyDescent="0.25">
      <c r="A10474" s="1" t="s">
        <v>364</v>
      </c>
      <c r="B10474" s="2" t="s">
        <v>113</v>
      </c>
      <c r="C10474" s="2" t="s">
        <v>113</v>
      </c>
      <c r="D10474" s="2" t="s">
        <v>114</v>
      </c>
      <c r="E10474" s="2" t="s">
        <v>8685</v>
      </c>
      <c r="F10474" s="2">
        <v>20111614</v>
      </c>
      <c r="G10474" s="2" t="s">
        <v>810</v>
      </c>
      <c r="H10474" s="2">
        <v>3</v>
      </c>
      <c r="I10474" s="2">
        <v>10</v>
      </c>
      <c r="J10474" s="2">
        <v>10</v>
      </c>
      <c r="K10474" s="2">
        <v>50</v>
      </c>
      <c r="L10474" s="3">
        <v>624750</v>
      </c>
      <c r="M10474" s="2" t="s">
        <v>0</v>
      </c>
      <c r="N10474" s="4" t="s">
        <v>21</v>
      </c>
    </row>
    <row r="10475" spans="1:14" x14ac:dyDescent="0.25">
      <c r="A10475" s="1" t="s">
        <v>364</v>
      </c>
      <c r="B10475" s="2" t="s">
        <v>113</v>
      </c>
      <c r="C10475" s="2" t="s">
        <v>113</v>
      </c>
      <c r="D10475" s="2" t="s">
        <v>114</v>
      </c>
      <c r="E10475" s="2" t="s">
        <v>8686</v>
      </c>
      <c r="F10475" s="2">
        <v>20111614</v>
      </c>
      <c r="G10475" s="2" t="s">
        <v>810</v>
      </c>
      <c r="H10475" s="2">
        <v>3</v>
      </c>
      <c r="I10475" s="2">
        <v>10</v>
      </c>
      <c r="J10475" s="2">
        <v>10</v>
      </c>
      <c r="K10475" s="2">
        <v>50</v>
      </c>
      <c r="L10475" s="3">
        <v>624750</v>
      </c>
      <c r="M10475" s="2" t="s">
        <v>0</v>
      </c>
      <c r="N10475" s="4" t="s">
        <v>21</v>
      </c>
    </row>
    <row r="10476" spans="1:14" x14ac:dyDescent="0.25">
      <c r="A10476" s="1" t="s">
        <v>364</v>
      </c>
      <c r="B10476" s="2" t="s">
        <v>113</v>
      </c>
      <c r="C10476" s="2" t="s">
        <v>113</v>
      </c>
      <c r="D10476" s="2" t="s">
        <v>114</v>
      </c>
      <c r="E10476" s="2" t="s">
        <v>8687</v>
      </c>
      <c r="F10476" s="2">
        <v>20111614</v>
      </c>
      <c r="G10476" s="2" t="s">
        <v>810</v>
      </c>
      <c r="H10476" s="2">
        <v>3</v>
      </c>
      <c r="I10476" s="2">
        <v>10</v>
      </c>
      <c r="J10476" s="2">
        <v>10</v>
      </c>
      <c r="K10476" s="2">
        <v>50</v>
      </c>
      <c r="L10476" s="3">
        <v>624750</v>
      </c>
      <c r="M10476" s="2" t="s">
        <v>0</v>
      </c>
      <c r="N10476" s="4" t="s">
        <v>21</v>
      </c>
    </row>
    <row r="10477" spans="1:14" x14ac:dyDescent="0.25">
      <c r="A10477" s="1" t="s">
        <v>364</v>
      </c>
      <c r="B10477" s="2" t="s">
        <v>113</v>
      </c>
      <c r="C10477" s="2" t="s">
        <v>113</v>
      </c>
      <c r="D10477" s="2" t="s">
        <v>114</v>
      </c>
      <c r="E10477" s="2" t="s">
        <v>8688</v>
      </c>
      <c r="F10477" s="2">
        <v>20111614</v>
      </c>
      <c r="G10477" s="2" t="s">
        <v>810</v>
      </c>
      <c r="H10477" s="2">
        <v>3</v>
      </c>
      <c r="I10477" s="2">
        <v>10</v>
      </c>
      <c r="J10477" s="2">
        <v>10</v>
      </c>
      <c r="K10477" s="2">
        <v>16</v>
      </c>
      <c r="L10477" s="3">
        <v>199920</v>
      </c>
      <c r="M10477" s="2" t="s">
        <v>0</v>
      </c>
      <c r="N10477" s="4" t="s">
        <v>21</v>
      </c>
    </row>
    <row r="10478" spans="1:14" x14ac:dyDescent="0.25">
      <c r="A10478" s="1" t="s">
        <v>364</v>
      </c>
      <c r="B10478" s="2" t="s">
        <v>113</v>
      </c>
      <c r="C10478" s="2" t="s">
        <v>113</v>
      </c>
      <c r="D10478" s="2" t="s">
        <v>114</v>
      </c>
      <c r="E10478" s="2" t="s">
        <v>8689</v>
      </c>
      <c r="F10478" s="2">
        <v>20111614</v>
      </c>
      <c r="G10478" s="2" t="s">
        <v>810</v>
      </c>
      <c r="H10478" s="2">
        <v>3</v>
      </c>
      <c r="I10478" s="2">
        <v>10</v>
      </c>
      <c r="J10478" s="2">
        <v>10</v>
      </c>
      <c r="K10478" s="2">
        <v>10</v>
      </c>
      <c r="L10478" s="3">
        <v>172550</v>
      </c>
      <c r="M10478" s="2" t="s">
        <v>0</v>
      </c>
      <c r="N10478" s="4" t="s">
        <v>21</v>
      </c>
    </row>
    <row r="10479" spans="1:14" x14ac:dyDescent="0.25">
      <c r="A10479" s="1" t="s">
        <v>364</v>
      </c>
      <c r="B10479" s="2" t="s">
        <v>113</v>
      </c>
      <c r="C10479" s="2" t="s">
        <v>113</v>
      </c>
      <c r="D10479" s="2" t="s">
        <v>114</v>
      </c>
      <c r="E10479" s="2" t="s">
        <v>8690</v>
      </c>
      <c r="F10479" s="2">
        <v>20111614</v>
      </c>
      <c r="G10479" s="2" t="s">
        <v>810</v>
      </c>
      <c r="H10479" s="2">
        <v>3</v>
      </c>
      <c r="I10479" s="2">
        <v>10</v>
      </c>
      <c r="J10479" s="2">
        <v>10</v>
      </c>
      <c r="K10479" s="2">
        <v>10</v>
      </c>
      <c r="L10479" s="3">
        <v>190400</v>
      </c>
      <c r="M10479" s="2" t="s">
        <v>0</v>
      </c>
      <c r="N10479" s="4" t="s">
        <v>21</v>
      </c>
    </row>
    <row r="10480" spans="1:14" x14ac:dyDescent="0.25">
      <c r="A10480" s="1" t="s">
        <v>364</v>
      </c>
      <c r="B10480" s="2" t="s">
        <v>113</v>
      </c>
      <c r="C10480" s="2" t="s">
        <v>113</v>
      </c>
      <c r="D10480" s="2" t="s">
        <v>114</v>
      </c>
      <c r="E10480" s="2" t="s">
        <v>8691</v>
      </c>
      <c r="F10480" s="2">
        <v>20121600</v>
      </c>
      <c r="G10480" s="2" t="s">
        <v>810</v>
      </c>
      <c r="H10480" s="2">
        <v>3</v>
      </c>
      <c r="I10480" s="2">
        <v>10</v>
      </c>
      <c r="J10480" s="2">
        <v>10</v>
      </c>
      <c r="K10480" s="2">
        <v>15</v>
      </c>
      <c r="L10480" s="3">
        <v>419475</v>
      </c>
      <c r="M10480" s="2" t="s">
        <v>0</v>
      </c>
      <c r="N10480" s="4" t="s">
        <v>21</v>
      </c>
    </row>
    <row r="10481" spans="1:14" x14ac:dyDescent="0.25">
      <c r="A10481" s="1" t="s">
        <v>364</v>
      </c>
      <c r="B10481" s="2" t="s">
        <v>113</v>
      </c>
      <c r="C10481" s="2" t="s">
        <v>113</v>
      </c>
      <c r="D10481" s="2" t="s">
        <v>114</v>
      </c>
      <c r="E10481" s="2" t="s">
        <v>8692</v>
      </c>
      <c r="F10481" s="2">
        <v>20121600</v>
      </c>
      <c r="G10481" s="2" t="s">
        <v>810</v>
      </c>
      <c r="H10481" s="2">
        <v>3</v>
      </c>
      <c r="I10481" s="2">
        <v>10</v>
      </c>
      <c r="J10481" s="2">
        <v>10</v>
      </c>
      <c r="K10481" s="2">
        <v>15</v>
      </c>
      <c r="L10481" s="3">
        <v>419475</v>
      </c>
      <c r="M10481" s="2" t="s">
        <v>0</v>
      </c>
      <c r="N10481" s="4" t="s">
        <v>21</v>
      </c>
    </row>
    <row r="10482" spans="1:14" x14ac:dyDescent="0.25">
      <c r="A10482" s="1" t="s">
        <v>364</v>
      </c>
      <c r="B10482" s="2" t="s">
        <v>113</v>
      </c>
      <c r="C10482" s="2" t="s">
        <v>113</v>
      </c>
      <c r="D10482" s="2" t="s">
        <v>114</v>
      </c>
      <c r="E10482" s="2" t="s">
        <v>8693</v>
      </c>
      <c r="F10482" s="2">
        <v>20121600</v>
      </c>
      <c r="G10482" s="2" t="s">
        <v>810</v>
      </c>
      <c r="H10482" s="2">
        <v>3</v>
      </c>
      <c r="I10482" s="2">
        <v>10</v>
      </c>
      <c r="J10482" s="2">
        <v>10</v>
      </c>
      <c r="K10482" s="2">
        <v>15</v>
      </c>
      <c r="L10482" s="3">
        <v>419475</v>
      </c>
      <c r="M10482" s="2" t="s">
        <v>0</v>
      </c>
      <c r="N10482" s="4" t="s">
        <v>21</v>
      </c>
    </row>
    <row r="10483" spans="1:14" x14ac:dyDescent="0.25">
      <c r="A10483" s="1" t="s">
        <v>364</v>
      </c>
      <c r="B10483" s="2" t="s">
        <v>113</v>
      </c>
      <c r="C10483" s="2" t="s">
        <v>113</v>
      </c>
      <c r="D10483" s="2" t="s">
        <v>114</v>
      </c>
      <c r="E10483" s="2" t="s">
        <v>8694</v>
      </c>
      <c r="F10483" s="2">
        <v>20121600</v>
      </c>
      <c r="G10483" s="2" t="s">
        <v>810</v>
      </c>
      <c r="H10483" s="2">
        <v>3</v>
      </c>
      <c r="I10483" s="2">
        <v>10</v>
      </c>
      <c r="J10483" s="2">
        <v>10</v>
      </c>
      <c r="K10483" s="2">
        <v>15</v>
      </c>
      <c r="L10483" s="3">
        <v>419475</v>
      </c>
      <c r="M10483" s="2" t="s">
        <v>0</v>
      </c>
      <c r="N10483" s="4" t="s">
        <v>21</v>
      </c>
    </row>
    <row r="10484" spans="1:14" x14ac:dyDescent="0.25">
      <c r="A10484" s="1" t="s">
        <v>364</v>
      </c>
      <c r="B10484" s="2" t="s">
        <v>113</v>
      </c>
      <c r="C10484" s="2" t="s">
        <v>113</v>
      </c>
      <c r="D10484" s="2" t="s">
        <v>114</v>
      </c>
      <c r="E10484" s="2" t="s">
        <v>8695</v>
      </c>
      <c r="F10484" s="2">
        <v>20121600</v>
      </c>
      <c r="G10484" s="2" t="s">
        <v>810</v>
      </c>
      <c r="H10484" s="2">
        <v>3</v>
      </c>
      <c r="I10484" s="2">
        <v>10</v>
      </c>
      <c r="J10484" s="2">
        <v>10</v>
      </c>
      <c r="K10484" s="2">
        <v>15</v>
      </c>
      <c r="L10484" s="3">
        <v>419475</v>
      </c>
      <c r="M10484" s="2" t="s">
        <v>0</v>
      </c>
      <c r="N10484" s="4" t="s">
        <v>21</v>
      </c>
    </row>
    <row r="10485" spans="1:14" x14ac:dyDescent="0.25">
      <c r="A10485" s="1" t="s">
        <v>364</v>
      </c>
      <c r="B10485" s="2" t="s">
        <v>113</v>
      </c>
      <c r="C10485" s="2" t="s">
        <v>113</v>
      </c>
      <c r="D10485" s="2" t="s">
        <v>114</v>
      </c>
      <c r="E10485" s="2" t="s">
        <v>8696</v>
      </c>
      <c r="F10485" s="2">
        <v>20121600</v>
      </c>
      <c r="G10485" s="2" t="s">
        <v>810</v>
      </c>
      <c r="H10485" s="2">
        <v>3</v>
      </c>
      <c r="I10485" s="2">
        <v>10</v>
      </c>
      <c r="J10485" s="2">
        <v>10</v>
      </c>
      <c r="K10485" s="2">
        <v>13</v>
      </c>
      <c r="L10485" s="3">
        <v>363545</v>
      </c>
      <c r="M10485" s="2" t="s">
        <v>0</v>
      </c>
      <c r="N10485" s="4" t="s">
        <v>21</v>
      </c>
    </row>
    <row r="10486" spans="1:14" x14ac:dyDescent="0.25">
      <c r="A10486" s="1" t="s">
        <v>364</v>
      </c>
      <c r="B10486" s="2" t="s">
        <v>113</v>
      </c>
      <c r="C10486" s="2" t="s">
        <v>113</v>
      </c>
      <c r="D10486" s="2" t="s">
        <v>114</v>
      </c>
      <c r="E10486" s="2" t="s">
        <v>8697</v>
      </c>
      <c r="F10486" s="2">
        <v>20121600</v>
      </c>
      <c r="G10486" s="2" t="s">
        <v>810</v>
      </c>
      <c r="H10486" s="2">
        <v>3</v>
      </c>
      <c r="I10486" s="2">
        <v>10</v>
      </c>
      <c r="J10486" s="2">
        <v>10</v>
      </c>
      <c r="K10486" s="2">
        <v>13</v>
      </c>
      <c r="L10486" s="3">
        <v>363545</v>
      </c>
      <c r="M10486" s="2" t="s">
        <v>0</v>
      </c>
      <c r="N10486" s="4" t="s">
        <v>21</v>
      </c>
    </row>
    <row r="10487" spans="1:14" x14ac:dyDescent="0.25">
      <c r="A10487" s="1" t="s">
        <v>364</v>
      </c>
      <c r="B10487" s="2" t="s">
        <v>113</v>
      </c>
      <c r="C10487" s="2" t="s">
        <v>113</v>
      </c>
      <c r="D10487" s="2" t="s">
        <v>114</v>
      </c>
      <c r="E10487" s="2" t="s">
        <v>8698</v>
      </c>
      <c r="F10487" s="2">
        <v>20121600</v>
      </c>
      <c r="G10487" s="2" t="s">
        <v>810</v>
      </c>
      <c r="H10487" s="2">
        <v>3</v>
      </c>
      <c r="I10487" s="2">
        <v>10</v>
      </c>
      <c r="J10487" s="2">
        <v>10</v>
      </c>
      <c r="K10487" s="2">
        <v>13</v>
      </c>
      <c r="L10487" s="3">
        <v>363545</v>
      </c>
      <c r="M10487" s="2" t="s">
        <v>0</v>
      </c>
      <c r="N10487" s="4" t="s">
        <v>21</v>
      </c>
    </row>
    <row r="10488" spans="1:14" x14ac:dyDescent="0.25">
      <c r="A10488" s="1" t="s">
        <v>364</v>
      </c>
      <c r="B10488" s="2" t="s">
        <v>113</v>
      </c>
      <c r="C10488" s="2" t="s">
        <v>113</v>
      </c>
      <c r="D10488" s="2" t="s">
        <v>114</v>
      </c>
      <c r="E10488" s="2" t="s">
        <v>8699</v>
      </c>
      <c r="F10488" s="2">
        <v>20121600</v>
      </c>
      <c r="G10488" s="2" t="s">
        <v>810</v>
      </c>
      <c r="H10488" s="2">
        <v>3</v>
      </c>
      <c r="I10488" s="2">
        <v>10</v>
      </c>
      <c r="J10488" s="2">
        <v>10</v>
      </c>
      <c r="K10488" s="2">
        <v>13</v>
      </c>
      <c r="L10488" s="3">
        <v>363545</v>
      </c>
      <c r="M10488" s="2" t="s">
        <v>0</v>
      </c>
      <c r="N10488" s="4" t="s">
        <v>21</v>
      </c>
    </row>
    <row r="10489" spans="1:14" x14ac:dyDescent="0.25">
      <c r="A10489" s="1" t="s">
        <v>364</v>
      </c>
      <c r="B10489" s="2" t="s">
        <v>113</v>
      </c>
      <c r="C10489" s="2" t="s">
        <v>113</v>
      </c>
      <c r="D10489" s="2" t="s">
        <v>114</v>
      </c>
      <c r="E10489" s="2" t="s">
        <v>8700</v>
      </c>
      <c r="F10489" s="2">
        <v>20121600</v>
      </c>
      <c r="G10489" s="2" t="s">
        <v>810</v>
      </c>
      <c r="H10489" s="2">
        <v>3</v>
      </c>
      <c r="I10489" s="2">
        <v>10</v>
      </c>
      <c r="J10489" s="2">
        <v>10</v>
      </c>
      <c r="K10489" s="2">
        <v>13</v>
      </c>
      <c r="L10489" s="3">
        <v>363545</v>
      </c>
      <c r="M10489" s="2" t="s">
        <v>0</v>
      </c>
      <c r="N10489" s="4" t="s">
        <v>21</v>
      </c>
    </row>
    <row r="10490" spans="1:14" x14ac:dyDescent="0.25">
      <c r="A10490" s="1" t="s">
        <v>364</v>
      </c>
      <c r="B10490" s="2" t="s">
        <v>113</v>
      </c>
      <c r="C10490" s="2" t="s">
        <v>113</v>
      </c>
      <c r="D10490" s="2" t="s">
        <v>114</v>
      </c>
      <c r="E10490" s="2" t="s">
        <v>8701</v>
      </c>
      <c r="F10490" s="2">
        <v>20121600</v>
      </c>
      <c r="G10490" s="2" t="s">
        <v>810</v>
      </c>
      <c r="H10490" s="2">
        <v>3</v>
      </c>
      <c r="I10490" s="2">
        <v>10</v>
      </c>
      <c r="J10490" s="2">
        <v>10</v>
      </c>
      <c r="K10490" s="2">
        <v>13</v>
      </c>
      <c r="L10490" s="3">
        <v>363545</v>
      </c>
      <c r="M10490" s="2" t="s">
        <v>0</v>
      </c>
      <c r="N10490" s="4" t="s">
        <v>21</v>
      </c>
    </row>
    <row r="10491" spans="1:14" x14ac:dyDescent="0.25">
      <c r="A10491" s="1" t="s">
        <v>364</v>
      </c>
      <c r="B10491" s="2" t="s">
        <v>113</v>
      </c>
      <c r="C10491" s="2" t="s">
        <v>113</v>
      </c>
      <c r="D10491" s="2" t="s">
        <v>114</v>
      </c>
      <c r="E10491" s="2" t="s">
        <v>8702</v>
      </c>
      <c r="F10491" s="2">
        <v>20121600</v>
      </c>
      <c r="G10491" s="2" t="s">
        <v>810</v>
      </c>
      <c r="H10491" s="2">
        <v>3</v>
      </c>
      <c r="I10491" s="2">
        <v>10</v>
      </c>
      <c r="J10491" s="2">
        <v>10</v>
      </c>
      <c r="K10491" s="2">
        <v>13</v>
      </c>
      <c r="L10491" s="3">
        <v>363545</v>
      </c>
      <c r="M10491" s="2" t="s">
        <v>0</v>
      </c>
      <c r="N10491" s="4" t="s">
        <v>21</v>
      </c>
    </row>
    <row r="10492" spans="1:14" x14ac:dyDescent="0.25">
      <c r="A10492" s="1" t="s">
        <v>364</v>
      </c>
      <c r="B10492" s="2" t="s">
        <v>113</v>
      </c>
      <c r="C10492" s="2" t="s">
        <v>113</v>
      </c>
      <c r="D10492" s="2" t="s">
        <v>114</v>
      </c>
      <c r="E10492" s="2" t="s">
        <v>8703</v>
      </c>
      <c r="F10492" s="2">
        <v>20121600</v>
      </c>
      <c r="G10492" s="2" t="s">
        <v>810</v>
      </c>
      <c r="H10492" s="2">
        <v>3</v>
      </c>
      <c r="I10492" s="2">
        <v>10</v>
      </c>
      <c r="J10492" s="2">
        <v>10</v>
      </c>
      <c r="K10492" s="2">
        <v>13</v>
      </c>
      <c r="L10492" s="3">
        <v>363545</v>
      </c>
      <c r="M10492" s="2" t="s">
        <v>0</v>
      </c>
      <c r="N10492" s="4" t="s">
        <v>21</v>
      </c>
    </row>
    <row r="10493" spans="1:14" x14ac:dyDescent="0.25">
      <c r="A10493" s="1" t="s">
        <v>364</v>
      </c>
      <c r="B10493" s="2" t="s">
        <v>113</v>
      </c>
      <c r="C10493" s="2" t="s">
        <v>113</v>
      </c>
      <c r="D10493" s="2" t="s">
        <v>114</v>
      </c>
      <c r="E10493" s="2" t="s">
        <v>8704</v>
      </c>
      <c r="F10493" s="2">
        <v>20121600</v>
      </c>
      <c r="G10493" s="2" t="s">
        <v>810</v>
      </c>
      <c r="H10493" s="2">
        <v>3</v>
      </c>
      <c r="I10493" s="2">
        <v>10</v>
      </c>
      <c r="J10493" s="2">
        <v>10</v>
      </c>
      <c r="K10493" s="2">
        <v>13</v>
      </c>
      <c r="L10493" s="3">
        <v>363545</v>
      </c>
      <c r="M10493" s="2" t="s">
        <v>0</v>
      </c>
      <c r="N10493" s="4" t="s">
        <v>21</v>
      </c>
    </row>
    <row r="10494" spans="1:14" x14ac:dyDescent="0.25">
      <c r="A10494" s="1" t="s">
        <v>364</v>
      </c>
      <c r="B10494" s="2" t="s">
        <v>113</v>
      </c>
      <c r="C10494" s="2" t="s">
        <v>113</v>
      </c>
      <c r="D10494" s="2" t="s">
        <v>114</v>
      </c>
      <c r="E10494" s="2" t="s">
        <v>8705</v>
      </c>
      <c r="F10494" s="2">
        <v>20121600</v>
      </c>
      <c r="G10494" s="2" t="s">
        <v>810</v>
      </c>
      <c r="H10494" s="2">
        <v>3</v>
      </c>
      <c r="I10494" s="2">
        <v>10</v>
      </c>
      <c r="J10494" s="2">
        <v>10</v>
      </c>
      <c r="K10494" s="2">
        <v>13</v>
      </c>
      <c r="L10494" s="3">
        <v>363545</v>
      </c>
      <c r="M10494" s="2" t="s">
        <v>0</v>
      </c>
      <c r="N10494" s="4" t="s">
        <v>21</v>
      </c>
    </row>
    <row r="10495" spans="1:14" x14ac:dyDescent="0.25">
      <c r="A10495" s="1" t="s">
        <v>364</v>
      </c>
      <c r="B10495" s="2" t="s">
        <v>113</v>
      </c>
      <c r="C10495" s="2" t="s">
        <v>113</v>
      </c>
      <c r="D10495" s="2" t="s">
        <v>114</v>
      </c>
      <c r="E10495" s="2" t="s">
        <v>8706</v>
      </c>
      <c r="F10495" s="2">
        <v>20121600</v>
      </c>
      <c r="G10495" s="2" t="s">
        <v>810</v>
      </c>
      <c r="H10495" s="2">
        <v>3</v>
      </c>
      <c r="I10495" s="2">
        <v>10</v>
      </c>
      <c r="J10495" s="2">
        <v>10</v>
      </c>
      <c r="K10495" s="2">
        <v>13</v>
      </c>
      <c r="L10495" s="3">
        <v>363545</v>
      </c>
      <c r="M10495" s="2" t="s">
        <v>0</v>
      </c>
      <c r="N10495" s="4" t="s">
        <v>21</v>
      </c>
    </row>
    <row r="10496" spans="1:14" x14ac:dyDescent="0.25">
      <c r="A10496" s="1" t="s">
        <v>364</v>
      </c>
      <c r="B10496" s="2" t="s">
        <v>113</v>
      </c>
      <c r="C10496" s="2" t="s">
        <v>113</v>
      </c>
      <c r="D10496" s="2" t="s">
        <v>114</v>
      </c>
      <c r="E10496" s="2" t="s">
        <v>8707</v>
      </c>
      <c r="F10496" s="2">
        <v>20121600</v>
      </c>
      <c r="G10496" s="2" t="s">
        <v>810</v>
      </c>
      <c r="H10496" s="2">
        <v>3</v>
      </c>
      <c r="I10496" s="2">
        <v>10</v>
      </c>
      <c r="J10496" s="2">
        <v>10</v>
      </c>
      <c r="K10496" s="2">
        <v>13</v>
      </c>
      <c r="L10496" s="3">
        <v>363545</v>
      </c>
      <c r="M10496" s="2" t="s">
        <v>0</v>
      </c>
      <c r="N10496" s="4" t="s">
        <v>21</v>
      </c>
    </row>
    <row r="10497" spans="1:14" x14ac:dyDescent="0.25">
      <c r="A10497" s="1" t="s">
        <v>364</v>
      </c>
      <c r="B10497" s="2" t="s">
        <v>113</v>
      </c>
      <c r="C10497" s="2" t="s">
        <v>113</v>
      </c>
      <c r="D10497" s="2" t="s">
        <v>114</v>
      </c>
      <c r="E10497" s="2" t="s">
        <v>8708</v>
      </c>
      <c r="F10497" s="2">
        <v>20121600</v>
      </c>
      <c r="G10497" s="2" t="s">
        <v>810</v>
      </c>
      <c r="H10497" s="2">
        <v>3</v>
      </c>
      <c r="I10497" s="2">
        <v>10</v>
      </c>
      <c r="J10497" s="2">
        <v>10</v>
      </c>
      <c r="K10497" s="2">
        <v>13</v>
      </c>
      <c r="L10497" s="3">
        <v>363545</v>
      </c>
      <c r="M10497" s="2" t="s">
        <v>0</v>
      </c>
      <c r="N10497" s="4" t="s">
        <v>21</v>
      </c>
    </row>
    <row r="10498" spans="1:14" x14ac:dyDescent="0.25">
      <c r="A10498" s="1" t="s">
        <v>364</v>
      </c>
      <c r="B10498" s="2" t="s">
        <v>113</v>
      </c>
      <c r="C10498" s="2" t="s">
        <v>113</v>
      </c>
      <c r="D10498" s="2" t="s">
        <v>114</v>
      </c>
      <c r="E10498" s="2" t="s">
        <v>8709</v>
      </c>
      <c r="F10498" s="2">
        <v>20121600</v>
      </c>
      <c r="G10498" s="2" t="s">
        <v>810</v>
      </c>
      <c r="H10498" s="2">
        <v>3</v>
      </c>
      <c r="I10498" s="2">
        <v>10</v>
      </c>
      <c r="J10498" s="2">
        <v>10</v>
      </c>
      <c r="K10498" s="2">
        <v>13</v>
      </c>
      <c r="L10498" s="3">
        <v>363545</v>
      </c>
      <c r="M10498" s="2" t="s">
        <v>0</v>
      </c>
      <c r="N10498" s="4" t="s">
        <v>21</v>
      </c>
    </row>
    <row r="10499" spans="1:14" x14ac:dyDescent="0.25">
      <c r="A10499" s="1" t="s">
        <v>364</v>
      </c>
      <c r="B10499" s="2" t="s">
        <v>113</v>
      </c>
      <c r="C10499" s="2" t="s">
        <v>113</v>
      </c>
      <c r="D10499" s="2" t="s">
        <v>114</v>
      </c>
      <c r="E10499" s="2" t="s">
        <v>8710</v>
      </c>
      <c r="F10499" s="2">
        <v>20121600</v>
      </c>
      <c r="G10499" s="2" t="s">
        <v>810</v>
      </c>
      <c r="H10499" s="2">
        <v>3</v>
      </c>
      <c r="I10499" s="2">
        <v>10</v>
      </c>
      <c r="J10499" s="2">
        <v>10</v>
      </c>
      <c r="K10499" s="2">
        <v>13</v>
      </c>
      <c r="L10499" s="3">
        <v>363545</v>
      </c>
      <c r="M10499" s="2" t="s">
        <v>0</v>
      </c>
      <c r="N10499" s="4" t="s">
        <v>21</v>
      </c>
    </row>
    <row r="10500" spans="1:14" x14ac:dyDescent="0.25">
      <c r="A10500" s="1" t="s">
        <v>364</v>
      </c>
      <c r="B10500" s="2" t="s">
        <v>113</v>
      </c>
      <c r="C10500" s="2" t="s">
        <v>113</v>
      </c>
      <c r="D10500" s="2" t="s">
        <v>114</v>
      </c>
      <c r="E10500" s="2" t="s">
        <v>8711</v>
      </c>
      <c r="F10500" s="2">
        <v>20121600</v>
      </c>
      <c r="G10500" s="2" t="s">
        <v>810</v>
      </c>
      <c r="H10500" s="2">
        <v>3</v>
      </c>
      <c r="I10500" s="2">
        <v>10</v>
      </c>
      <c r="J10500" s="2">
        <v>10</v>
      </c>
      <c r="K10500" s="2">
        <v>13</v>
      </c>
      <c r="L10500" s="3">
        <v>363545</v>
      </c>
      <c r="M10500" s="2" t="s">
        <v>0</v>
      </c>
      <c r="N10500" s="4" t="s">
        <v>21</v>
      </c>
    </row>
    <row r="10501" spans="1:14" x14ac:dyDescent="0.25">
      <c r="A10501" s="1" t="s">
        <v>364</v>
      </c>
      <c r="B10501" s="2" t="s">
        <v>113</v>
      </c>
      <c r="C10501" s="2" t="s">
        <v>113</v>
      </c>
      <c r="D10501" s="2" t="s">
        <v>114</v>
      </c>
      <c r="E10501" s="2" t="s">
        <v>8712</v>
      </c>
      <c r="F10501" s="2">
        <v>20121600</v>
      </c>
      <c r="G10501" s="2" t="s">
        <v>810</v>
      </c>
      <c r="H10501" s="2">
        <v>3</v>
      </c>
      <c r="I10501" s="2">
        <v>10</v>
      </c>
      <c r="J10501" s="2">
        <v>10</v>
      </c>
      <c r="K10501" s="2">
        <v>13</v>
      </c>
      <c r="L10501" s="3">
        <v>363545</v>
      </c>
      <c r="M10501" s="2" t="s">
        <v>0</v>
      </c>
      <c r="N10501" s="4" t="s">
        <v>21</v>
      </c>
    </row>
    <row r="10502" spans="1:14" x14ac:dyDescent="0.25">
      <c r="A10502" s="1" t="s">
        <v>364</v>
      </c>
      <c r="B10502" s="2" t="s">
        <v>86</v>
      </c>
      <c r="C10502" s="2" t="s">
        <v>93</v>
      </c>
      <c r="D10502" s="2" t="s">
        <v>94</v>
      </c>
      <c r="E10502" s="2" t="s">
        <v>8713</v>
      </c>
      <c r="F10502" s="2">
        <v>31201601</v>
      </c>
      <c r="G10502" s="2" t="s">
        <v>810</v>
      </c>
      <c r="H10502" s="2">
        <v>3</v>
      </c>
      <c r="I10502" s="2">
        <v>10</v>
      </c>
      <c r="J10502" s="2">
        <v>10</v>
      </c>
      <c r="K10502" s="2">
        <v>3</v>
      </c>
      <c r="L10502" s="3">
        <v>1021020</v>
      </c>
      <c r="M10502" s="2" t="s">
        <v>0</v>
      </c>
      <c r="N10502" s="4" t="s">
        <v>21</v>
      </c>
    </row>
    <row r="10503" spans="1:14" x14ac:dyDescent="0.25">
      <c r="A10503" s="1" t="s">
        <v>364</v>
      </c>
      <c r="B10503" s="2" t="s">
        <v>113</v>
      </c>
      <c r="C10503" s="2" t="s">
        <v>113</v>
      </c>
      <c r="D10503" s="2" t="s">
        <v>114</v>
      </c>
      <c r="E10503" s="2" t="s">
        <v>8714</v>
      </c>
      <c r="F10503" s="2">
        <v>39121700</v>
      </c>
      <c r="G10503" s="2" t="s">
        <v>810</v>
      </c>
      <c r="H10503" s="2">
        <v>3</v>
      </c>
      <c r="I10503" s="2">
        <v>10</v>
      </c>
      <c r="J10503" s="2">
        <v>10</v>
      </c>
      <c r="K10503" s="2">
        <v>900</v>
      </c>
      <c r="L10503" s="3">
        <v>374400</v>
      </c>
      <c r="M10503" s="2" t="s">
        <v>0</v>
      </c>
      <c r="N10503" s="4" t="s">
        <v>21</v>
      </c>
    </row>
    <row r="10504" spans="1:14" x14ac:dyDescent="0.25">
      <c r="A10504" s="1" t="s">
        <v>364</v>
      </c>
      <c r="B10504" s="2" t="s">
        <v>113</v>
      </c>
      <c r="C10504" s="2" t="s">
        <v>113</v>
      </c>
      <c r="D10504" s="2" t="s">
        <v>114</v>
      </c>
      <c r="E10504" s="2" t="s">
        <v>8715</v>
      </c>
      <c r="F10504" s="2">
        <v>53141507</v>
      </c>
      <c r="G10504" s="2" t="s">
        <v>810</v>
      </c>
      <c r="H10504" s="2">
        <v>3</v>
      </c>
      <c r="I10504" s="2">
        <v>10</v>
      </c>
      <c r="J10504" s="2">
        <v>10</v>
      </c>
      <c r="K10504" s="2">
        <v>100</v>
      </c>
      <c r="L10504" s="3">
        <v>136800</v>
      </c>
      <c r="M10504" s="2" t="s">
        <v>0</v>
      </c>
      <c r="N10504" s="4" t="s">
        <v>21</v>
      </c>
    </row>
    <row r="10505" spans="1:14" x14ac:dyDescent="0.25">
      <c r="A10505" s="1" t="s">
        <v>364</v>
      </c>
      <c r="B10505" s="2" t="s">
        <v>63</v>
      </c>
      <c r="C10505" s="2" t="s">
        <v>64</v>
      </c>
      <c r="D10505" s="2" t="s">
        <v>65</v>
      </c>
      <c r="E10505" s="2" t="s">
        <v>8716</v>
      </c>
      <c r="F10505" s="2">
        <v>39121700</v>
      </c>
      <c r="G10505" s="2" t="s">
        <v>810</v>
      </c>
      <c r="H10505" s="2">
        <v>3</v>
      </c>
      <c r="I10505" s="2">
        <v>10</v>
      </c>
      <c r="J10505" s="2">
        <v>10</v>
      </c>
      <c r="K10505" s="2">
        <v>15</v>
      </c>
      <c r="L10505" s="3">
        <v>421485.27</v>
      </c>
      <c r="M10505" s="2" t="s">
        <v>0</v>
      </c>
      <c r="N10505" s="4" t="s">
        <v>21</v>
      </c>
    </row>
    <row r="10506" spans="1:14" x14ac:dyDescent="0.25">
      <c r="A10506" s="1" t="s">
        <v>364</v>
      </c>
      <c r="B10506" s="2" t="s">
        <v>76</v>
      </c>
      <c r="C10506" s="2" t="s">
        <v>80</v>
      </c>
      <c r="D10506" s="2" t="s">
        <v>81</v>
      </c>
      <c r="E10506" s="2" t="s">
        <v>8717</v>
      </c>
      <c r="F10506" s="2">
        <v>12181502</v>
      </c>
      <c r="G10506" s="2" t="s">
        <v>810</v>
      </c>
      <c r="H10506" s="2">
        <v>3</v>
      </c>
      <c r="I10506" s="2">
        <v>10</v>
      </c>
      <c r="J10506" s="2">
        <v>10</v>
      </c>
      <c r="K10506" s="2">
        <v>2</v>
      </c>
      <c r="L10506" s="3">
        <v>337960</v>
      </c>
      <c r="M10506" s="2" t="s">
        <v>0</v>
      </c>
      <c r="N10506" s="4" t="s">
        <v>21</v>
      </c>
    </row>
    <row r="10507" spans="1:14" x14ac:dyDescent="0.25">
      <c r="A10507" s="1" t="s">
        <v>364</v>
      </c>
      <c r="B10507" s="2" t="s">
        <v>76</v>
      </c>
      <c r="C10507" s="2" t="s">
        <v>80</v>
      </c>
      <c r="D10507" s="2" t="s">
        <v>81</v>
      </c>
      <c r="E10507" s="2" t="s">
        <v>8718</v>
      </c>
      <c r="F10507" s="2">
        <v>13111001</v>
      </c>
      <c r="G10507" s="2" t="s">
        <v>810</v>
      </c>
      <c r="H10507" s="2">
        <v>3</v>
      </c>
      <c r="I10507" s="2">
        <v>10</v>
      </c>
      <c r="J10507" s="2">
        <v>10</v>
      </c>
      <c r="K10507" s="2">
        <v>1</v>
      </c>
      <c r="L10507" s="3">
        <v>594863.77</v>
      </c>
      <c r="M10507" s="2" t="s">
        <v>0</v>
      </c>
      <c r="N10507" s="4" t="s">
        <v>21</v>
      </c>
    </row>
    <row r="10508" spans="1:14" x14ac:dyDescent="0.25">
      <c r="A10508" s="1" t="s">
        <v>364</v>
      </c>
      <c r="B10508" s="2" t="s">
        <v>1851</v>
      </c>
      <c r="C10508" s="2" t="s">
        <v>1895</v>
      </c>
      <c r="D10508" s="2" t="s">
        <v>17946</v>
      </c>
      <c r="E10508" s="2" t="s">
        <v>8719</v>
      </c>
      <c r="F10508" s="2">
        <v>39121700</v>
      </c>
      <c r="G10508" s="2" t="s">
        <v>810</v>
      </c>
      <c r="H10508" s="2">
        <v>3</v>
      </c>
      <c r="I10508" s="2">
        <v>10</v>
      </c>
      <c r="J10508" s="2">
        <v>10</v>
      </c>
      <c r="K10508" s="2">
        <v>60</v>
      </c>
      <c r="L10508" s="3">
        <v>392700</v>
      </c>
      <c r="M10508" s="2" t="s">
        <v>0</v>
      </c>
      <c r="N10508" s="4" t="s">
        <v>21</v>
      </c>
    </row>
    <row r="10509" spans="1:14" x14ac:dyDescent="0.25">
      <c r="A10509" s="1" t="s">
        <v>364</v>
      </c>
      <c r="B10509" s="2" t="s">
        <v>1851</v>
      </c>
      <c r="C10509" s="2" t="s">
        <v>1895</v>
      </c>
      <c r="D10509" s="2" t="s">
        <v>17946</v>
      </c>
      <c r="E10509" s="2" t="s">
        <v>8720</v>
      </c>
      <c r="F10509" s="2">
        <v>39121700</v>
      </c>
      <c r="G10509" s="2" t="s">
        <v>810</v>
      </c>
      <c r="H10509" s="2">
        <v>3</v>
      </c>
      <c r="I10509" s="2">
        <v>10</v>
      </c>
      <c r="J10509" s="2">
        <v>10</v>
      </c>
      <c r="K10509" s="2">
        <v>60</v>
      </c>
      <c r="L10509" s="3">
        <v>392700</v>
      </c>
      <c r="M10509" s="2" t="s">
        <v>0</v>
      </c>
      <c r="N10509" s="4" t="s">
        <v>21</v>
      </c>
    </row>
    <row r="10510" spans="1:14" x14ac:dyDescent="0.25">
      <c r="A10510" s="1" t="s">
        <v>364</v>
      </c>
      <c r="B10510" s="2" t="s">
        <v>1851</v>
      </c>
      <c r="C10510" s="2" t="s">
        <v>1895</v>
      </c>
      <c r="D10510" s="2" t="s">
        <v>17946</v>
      </c>
      <c r="E10510" s="2" t="s">
        <v>8721</v>
      </c>
      <c r="F10510" s="2">
        <v>39121700</v>
      </c>
      <c r="G10510" s="2" t="s">
        <v>810</v>
      </c>
      <c r="H10510" s="2">
        <v>3</v>
      </c>
      <c r="I10510" s="2">
        <v>10</v>
      </c>
      <c r="J10510" s="2">
        <v>10</v>
      </c>
      <c r="K10510" s="2">
        <v>60</v>
      </c>
      <c r="L10510" s="3">
        <v>392700</v>
      </c>
      <c r="M10510" s="2" t="s">
        <v>0</v>
      </c>
      <c r="N10510" s="4" t="s">
        <v>21</v>
      </c>
    </row>
    <row r="10511" spans="1:14" x14ac:dyDescent="0.25">
      <c r="A10511" s="1" t="s">
        <v>364</v>
      </c>
      <c r="B10511" s="2" t="s">
        <v>1851</v>
      </c>
      <c r="C10511" s="2" t="s">
        <v>1895</v>
      </c>
      <c r="D10511" s="2" t="s">
        <v>17946</v>
      </c>
      <c r="E10511" s="2" t="s">
        <v>8722</v>
      </c>
      <c r="F10511" s="2">
        <v>39121700</v>
      </c>
      <c r="G10511" s="2" t="s">
        <v>810</v>
      </c>
      <c r="H10511" s="2">
        <v>3</v>
      </c>
      <c r="I10511" s="2">
        <v>10</v>
      </c>
      <c r="J10511" s="2">
        <v>10</v>
      </c>
      <c r="K10511" s="2">
        <v>60</v>
      </c>
      <c r="L10511" s="3">
        <v>678300</v>
      </c>
      <c r="M10511" s="2" t="s">
        <v>0</v>
      </c>
      <c r="N10511" s="4" t="s">
        <v>21</v>
      </c>
    </row>
    <row r="10512" spans="1:14" x14ac:dyDescent="0.25">
      <c r="A10512" s="1" t="s">
        <v>364</v>
      </c>
      <c r="B10512" s="2" t="s">
        <v>1851</v>
      </c>
      <c r="C10512" s="2" t="s">
        <v>1895</v>
      </c>
      <c r="D10512" s="2" t="s">
        <v>17946</v>
      </c>
      <c r="E10512" s="2" t="s">
        <v>8723</v>
      </c>
      <c r="F10512" s="2">
        <v>39121700</v>
      </c>
      <c r="G10512" s="2" t="s">
        <v>810</v>
      </c>
      <c r="H10512" s="2">
        <v>3</v>
      </c>
      <c r="I10512" s="2">
        <v>10</v>
      </c>
      <c r="J10512" s="2">
        <v>10</v>
      </c>
      <c r="K10512" s="2">
        <v>3</v>
      </c>
      <c r="L10512" s="3">
        <v>33915</v>
      </c>
      <c r="M10512" s="2" t="s">
        <v>0</v>
      </c>
      <c r="N10512" s="4" t="s">
        <v>21</v>
      </c>
    </row>
    <row r="10513" spans="1:14" x14ac:dyDescent="0.25">
      <c r="A10513" s="1" t="s">
        <v>364</v>
      </c>
      <c r="B10513" s="2" t="s">
        <v>1851</v>
      </c>
      <c r="C10513" s="2" t="s">
        <v>1895</v>
      </c>
      <c r="D10513" s="2" t="s">
        <v>17946</v>
      </c>
      <c r="E10513" s="2" t="s">
        <v>8724</v>
      </c>
      <c r="F10513" s="2">
        <v>39121700</v>
      </c>
      <c r="G10513" s="2" t="s">
        <v>810</v>
      </c>
      <c r="H10513" s="2">
        <v>3</v>
      </c>
      <c r="I10513" s="2">
        <v>10</v>
      </c>
      <c r="J10513" s="2">
        <v>10</v>
      </c>
      <c r="K10513" s="2">
        <v>60</v>
      </c>
      <c r="L10513" s="3">
        <v>678300</v>
      </c>
      <c r="M10513" s="2" t="s">
        <v>0</v>
      </c>
      <c r="N10513" s="4" t="s">
        <v>21</v>
      </c>
    </row>
    <row r="10514" spans="1:14" x14ac:dyDescent="0.25">
      <c r="A10514" s="1" t="s">
        <v>364</v>
      </c>
      <c r="B10514" s="2" t="s">
        <v>1851</v>
      </c>
      <c r="C10514" s="2" t="s">
        <v>1852</v>
      </c>
      <c r="D10514" s="2" t="s">
        <v>17941</v>
      </c>
      <c r="E10514" s="2" t="s">
        <v>8725</v>
      </c>
      <c r="F10514" s="2">
        <v>11151512</v>
      </c>
      <c r="G10514" s="2" t="s">
        <v>810</v>
      </c>
      <c r="H10514" s="2">
        <v>3</v>
      </c>
      <c r="I10514" s="2">
        <v>10</v>
      </c>
      <c r="J10514" s="2">
        <v>10</v>
      </c>
      <c r="K10514" s="2">
        <v>5</v>
      </c>
      <c r="L10514" s="3">
        <v>292229.73</v>
      </c>
      <c r="M10514" s="2" t="s">
        <v>0</v>
      </c>
      <c r="N10514" s="4" t="s">
        <v>21</v>
      </c>
    </row>
    <row r="10515" spans="1:14" x14ac:dyDescent="0.25">
      <c r="A10515" s="1" t="s">
        <v>364</v>
      </c>
      <c r="B10515" s="2" t="s">
        <v>86</v>
      </c>
      <c r="C10515" s="2" t="s">
        <v>93</v>
      </c>
      <c r="D10515" s="2" t="s">
        <v>94</v>
      </c>
      <c r="E10515" s="2" t="s">
        <v>8726</v>
      </c>
      <c r="F10515" s="2">
        <v>39121700</v>
      </c>
      <c r="G10515" s="2" t="s">
        <v>810</v>
      </c>
      <c r="H10515" s="2">
        <v>3</v>
      </c>
      <c r="I10515" s="2">
        <v>10</v>
      </c>
      <c r="J10515" s="2">
        <v>10</v>
      </c>
      <c r="K10515" s="2">
        <v>3</v>
      </c>
      <c r="L10515" s="3">
        <v>364140</v>
      </c>
      <c r="M10515" s="2" t="s">
        <v>0</v>
      </c>
      <c r="N10515" s="4" t="s">
        <v>21</v>
      </c>
    </row>
    <row r="10516" spans="1:14" x14ac:dyDescent="0.25">
      <c r="A10516" s="1" t="s">
        <v>364</v>
      </c>
      <c r="B10516" s="2" t="s">
        <v>2048</v>
      </c>
      <c r="C10516" s="2" t="s">
        <v>2048</v>
      </c>
      <c r="D10516" s="2" t="s">
        <v>17948</v>
      </c>
      <c r="E10516" s="2" t="s">
        <v>8727</v>
      </c>
      <c r="F10516" s="2">
        <v>30102000</v>
      </c>
      <c r="G10516" s="2" t="s">
        <v>810</v>
      </c>
      <c r="H10516" s="2">
        <v>3</v>
      </c>
      <c r="I10516" s="2">
        <v>10</v>
      </c>
      <c r="J10516" s="2">
        <v>10</v>
      </c>
      <c r="K10516" s="2">
        <v>1</v>
      </c>
      <c r="L10516" s="3">
        <v>983372.6</v>
      </c>
      <c r="M10516" s="2" t="s">
        <v>0</v>
      </c>
      <c r="N10516" s="4" t="s">
        <v>21</v>
      </c>
    </row>
    <row r="10517" spans="1:14" x14ac:dyDescent="0.25">
      <c r="A10517" s="1" t="s">
        <v>364</v>
      </c>
      <c r="B10517" s="2" t="s">
        <v>2048</v>
      </c>
      <c r="C10517" s="2" t="s">
        <v>2048</v>
      </c>
      <c r="D10517" s="2" t="s">
        <v>17948</v>
      </c>
      <c r="E10517" s="2" t="s">
        <v>8728</v>
      </c>
      <c r="F10517" s="2">
        <v>30102000</v>
      </c>
      <c r="G10517" s="2" t="s">
        <v>810</v>
      </c>
      <c r="H10517" s="2">
        <v>3</v>
      </c>
      <c r="I10517" s="2">
        <v>10</v>
      </c>
      <c r="J10517" s="2">
        <v>10</v>
      </c>
      <c r="K10517" s="2">
        <v>1</v>
      </c>
      <c r="L10517" s="3">
        <v>1094800</v>
      </c>
      <c r="M10517" s="2" t="s">
        <v>0</v>
      </c>
      <c r="N10517" s="4" t="s">
        <v>21</v>
      </c>
    </row>
    <row r="10518" spans="1:14" x14ac:dyDescent="0.25">
      <c r="A10518" s="1" t="s">
        <v>364</v>
      </c>
      <c r="B10518" s="2" t="s">
        <v>103</v>
      </c>
      <c r="C10518" s="2" t="s">
        <v>104</v>
      </c>
      <c r="D10518" s="2" t="s">
        <v>105</v>
      </c>
      <c r="E10518" s="2" t="s">
        <v>8729</v>
      </c>
      <c r="F10518" s="2">
        <v>40141742</v>
      </c>
      <c r="G10518" s="2" t="s">
        <v>810</v>
      </c>
      <c r="H10518" s="2">
        <v>3</v>
      </c>
      <c r="I10518" s="2">
        <v>10</v>
      </c>
      <c r="J10518" s="2">
        <v>10</v>
      </c>
      <c r="K10518" s="2">
        <v>18</v>
      </c>
      <c r="L10518" s="3">
        <v>96390</v>
      </c>
      <c r="M10518" s="2" t="s">
        <v>0</v>
      </c>
      <c r="N10518" s="4" t="s">
        <v>21</v>
      </c>
    </row>
    <row r="10519" spans="1:14" x14ac:dyDescent="0.25">
      <c r="A10519" s="1" t="s">
        <v>364</v>
      </c>
      <c r="B10519" s="2" t="s">
        <v>86</v>
      </c>
      <c r="C10519" s="2" t="s">
        <v>90</v>
      </c>
      <c r="D10519" s="2" t="s">
        <v>91</v>
      </c>
      <c r="E10519" s="2" t="s">
        <v>8730</v>
      </c>
      <c r="F10519" s="2">
        <v>41121800</v>
      </c>
      <c r="G10519" s="2" t="s">
        <v>810</v>
      </c>
      <c r="H10519" s="2">
        <v>3</v>
      </c>
      <c r="I10519" s="2">
        <v>10</v>
      </c>
      <c r="J10519" s="2">
        <v>10</v>
      </c>
      <c r="K10519" s="2">
        <v>1</v>
      </c>
      <c r="L10519" s="3">
        <v>142800</v>
      </c>
      <c r="M10519" s="2" t="s">
        <v>0</v>
      </c>
      <c r="N10519" s="4" t="s">
        <v>21</v>
      </c>
    </row>
    <row r="10520" spans="1:14" x14ac:dyDescent="0.25">
      <c r="A10520" s="1" t="s">
        <v>364</v>
      </c>
      <c r="B10520" s="2" t="s">
        <v>76</v>
      </c>
      <c r="C10520" s="2" t="s">
        <v>1365</v>
      </c>
      <c r="D10520" s="2" t="s">
        <v>17940</v>
      </c>
      <c r="E10520" s="2" t="s">
        <v>8731</v>
      </c>
      <c r="F10520" s="2">
        <v>41122004</v>
      </c>
      <c r="G10520" s="2" t="s">
        <v>810</v>
      </c>
      <c r="H10520" s="2">
        <v>3</v>
      </c>
      <c r="I10520" s="2">
        <v>10</v>
      </c>
      <c r="J10520" s="2">
        <v>10</v>
      </c>
      <c r="K10520" s="2">
        <v>22</v>
      </c>
      <c r="L10520" s="3">
        <v>1681445.06</v>
      </c>
      <c r="M10520" s="2" t="s">
        <v>0</v>
      </c>
      <c r="N10520" s="4" t="s">
        <v>21</v>
      </c>
    </row>
    <row r="10521" spans="1:14" x14ac:dyDescent="0.25">
      <c r="A10521" s="1" t="s">
        <v>364</v>
      </c>
      <c r="B10521" s="2" t="s">
        <v>1112</v>
      </c>
      <c r="C10521" s="2" t="s">
        <v>1112</v>
      </c>
      <c r="D10521" s="2" t="s">
        <v>17931</v>
      </c>
      <c r="E10521" s="2" t="s">
        <v>8732</v>
      </c>
      <c r="F10521" s="2">
        <v>42181501</v>
      </c>
      <c r="G10521" s="2" t="s">
        <v>810</v>
      </c>
      <c r="H10521" s="2">
        <v>3</v>
      </c>
      <c r="I10521" s="2">
        <v>10</v>
      </c>
      <c r="J10521" s="2">
        <v>10</v>
      </c>
      <c r="K10521" s="2">
        <v>1</v>
      </c>
      <c r="L10521" s="3">
        <v>42485.71</v>
      </c>
      <c r="M10521" s="2" t="s">
        <v>0</v>
      </c>
      <c r="N10521" s="4" t="s">
        <v>21</v>
      </c>
    </row>
    <row r="10522" spans="1:14" x14ac:dyDescent="0.25">
      <c r="A10522" s="1" t="s">
        <v>364</v>
      </c>
      <c r="B10522" s="2" t="s">
        <v>408</v>
      </c>
      <c r="C10522" s="2" t="s">
        <v>1186</v>
      </c>
      <c r="D10522" s="2" t="s">
        <v>17937</v>
      </c>
      <c r="E10522" s="2" t="s">
        <v>8733</v>
      </c>
      <c r="F10522" s="2">
        <v>12191500</v>
      </c>
      <c r="G10522" s="2" t="s">
        <v>810</v>
      </c>
      <c r="H10522" s="2">
        <v>3</v>
      </c>
      <c r="I10522" s="2">
        <v>10</v>
      </c>
      <c r="J10522" s="2">
        <v>10</v>
      </c>
      <c r="K10522" s="2">
        <v>2</v>
      </c>
      <c r="L10522" s="3">
        <v>197817.05</v>
      </c>
      <c r="M10522" s="2" t="s">
        <v>17383</v>
      </c>
      <c r="N10522" s="4" t="s">
        <v>21</v>
      </c>
    </row>
    <row r="10523" spans="1:14" x14ac:dyDescent="0.25">
      <c r="A10523" s="1" t="s">
        <v>364</v>
      </c>
      <c r="B10523" s="2" t="s">
        <v>86</v>
      </c>
      <c r="C10523" s="2" t="s">
        <v>90</v>
      </c>
      <c r="D10523" s="2" t="s">
        <v>91</v>
      </c>
      <c r="E10523" s="2" t="s">
        <v>8734</v>
      </c>
      <c r="F10523" s="2">
        <v>39121700</v>
      </c>
      <c r="G10523" s="2" t="s">
        <v>810</v>
      </c>
      <c r="H10523" s="2">
        <v>3</v>
      </c>
      <c r="I10523" s="2">
        <v>10</v>
      </c>
      <c r="J10523" s="2">
        <v>10</v>
      </c>
      <c r="K10523" s="2">
        <v>7</v>
      </c>
      <c r="L10523" s="3">
        <v>514794</v>
      </c>
      <c r="M10523" s="2" t="s">
        <v>0</v>
      </c>
      <c r="N10523" s="4" t="s">
        <v>21</v>
      </c>
    </row>
    <row r="10524" spans="1:14" x14ac:dyDescent="0.25">
      <c r="A10524" s="1" t="s">
        <v>364</v>
      </c>
      <c r="B10524" s="2" t="s">
        <v>113</v>
      </c>
      <c r="C10524" s="2" t="s">
        <v>113</v>
      </c>
      <c r="D10524" s="2" t="s">
        <v>114</v>
      </c>
      <c r="E10524" s="2" t="s">
        <v>8735</v>
      </c>
      <c r="F10524" s="2">
        <v>31191506</v>
      </c>
      <c r="G10524" s="2" t="s">
        <v>810</v>
      </c>
      <c r="H10524" s="2">
        <v>3</v>
      </c>
      <c r="I10524" s="2">
        <v>10</v>
      </c>
      <c r="J10524" s="2">
        <v>10</v>
      </c>
      <c r="K10524" s="2">
        <v>1</v>
      </c>
      <c r="L10524" s="3">
        <v>88731.74</v>
      </c>
      <c r="M10524" s="2" t="s">
        <v>0</v>
      </c>
      <c r="N10524" s="4" t="s">
        <v>21</v>
      </c>
    </row>
    <row r="10525" spans="1:14" x14ac:dyDescent="0.25">
      <c r="A10525" s="1" t="s">
        <v>364</v>
      </c>
      <c r="B10525" s="2" t="s">
        <v>113</v>
      </c>
      <c r="C10525" s="2" t="s">
        <v>113</v>
      </c>
      <c r="D10525" s="2" t="s">
        <v>114</v>
      </c>
      <c r="E10525" s="2" t="s">
        <v>8736</v>
      </c>
      <c r="F10525" s="2">
        <v>31191506</v>
      </c>
      <c r="G10525" s="2" t="s">
        <v>810</v>
      </c>
      <c r="H10525" s="2">
        <v>3</v>
      </c>
      <c r="I10525" s="2">
        <v>10</v>
      </c>
      <c r="J10525" s="2">
        <v>10</v>
      </c>
      <c r="K10525" s="2">
        <v>1</v>
      </c>
      <c r="L10525" s="3">
        <v>89488</v>
      </c>
      <c r="M10525" s="2" t="s">
        <v>0</v>
      </c>
      <c r="N10525" s="4" t="s">
        <v>21</v>
      </c>
    </row>
    <row r="10526" spans="1:14" x14ac:dyDescent="0.25">
      <c r="A10526" s="1" t="s">
        <v>364</v>
      </c>
      <c r="B10526" s="2" t="s">
        <v>113</v>
      </c>
      <c r="C10526" s="2" t="s">
        <v>113</v>
      </c>
      <c r="D10526" s="2" t="s">
        <v>114</v>
      </c>
      <c r="E10526" s="2" t="s">
        <v>8737</v>
      </c>
      <c r="F10526" s="2">
        <v>27111704</v>
      </c>
      <c r="G10526" s="2" t="s">
        <v>810</v>
      </c>
      <c r="H10526" s="2">
        <v>3</v>
      </c>
      <c r="I10526" s="2">
        <v>10</v>
      </c>
      <c r="J10526" s="2">
        <v>10</v>
      </c>
      <c r="K10526" s="2">
        <v>8</v>
      </c>
      <c r="L10526" s="3">
        <v>1570800</v>
      </c>
      <c r="M10526" s="2" t="s">
        <v>0</v>
      </c>
      <c r="N10526" s="4" t="s">
        <v>21</v>
      </c>
    </row>
    <row r="10527" spans="1:14" x14ac:dyDescent="0.25">
      <c r="A10527" s="1" t="s">
        <v>364</v>
      </c>
      <c r="B10527" s="2" t="s">
        <v>113</v>
      </c>
      <c r="C10527" s="2" t="s">
        <v>113</v>
      </c>
      <c r="D10527" s="2" t="s">
        <v>114</v>
      </c>
      <c r="E10527" s="2" t="s">
        <v>8738</v>
      </c>
      <c r="F10527" s="2">
        <v>27111704</v>
      </c>
      <c r="G10527" s="2" t="s">
        <v>810</v>
      </c>
      <c r="H10527" s="2">
        <v>3</v>
      </c>
      <c r="I10527" s="2">
        <v>10</v>
      </c>
      <c r="J10527" s="2">
        <v>10</v>
      </c>
      <c r="K10527" s="2">
        <v>10</v>
      </c>
      <c r="L10527" s="3">
        <v>279650</v>
      </c>
      <c r="M10527" s="2" t="s">
        <v>0</v>
      </c>
      <c r="N10527" s="4" t="s">
        <v>21</v>
      </c>
    </row>
    <row r="10528" spans="1:14" x14ac:dyDescent="0.25">
      <c r="A10528" s="1" t="s">
        <v>364</v>
      </c>
      <c r="B10528" s="2" t="s">
        <v>113</v>
      </c>
      <c r="C10528" s="2" t="s">
        <v>113</v>
      </c>
      <c r="D10528" s="2" t="s">
        <v>114</v>
      </c>
      <c r="E10528" s="2" t="s">
        <v>8739</v>
      </c>
      <c r="F10528" s="2">
        <v>27111704</v>
      </c>
      <c r="G10528" s="2" t="s">
        <v>810</v>
      </c>
      <c r="H10528" s="2">
        <v>3</v>
      </c>
      <c r="I10528" s="2">
        <v>10</v>
      </c>
      <c r="J10528" s="2">
        <v>10</v>
      </c>
      <c r="K10528" s="2">
        <v>8</v>
      </c>
      <c r="L10528" s="3">
        <v>1904000</v>
      </c>
      <c r="M10528" s="2" t="s">
        <v>0</v>
      </c>
      <c r="N10528" s="4" t="s">
        <v>21</v>
      </c>
    </row>
    <row r="10529" spans="1:14" x14ac:dyDescent="0.25">
      <c r="A10529" s="1" t="s">
        <v>364</v>
      </c>
      <c r="B10529" s="2" t="s">
        <v>76</v>
      </c>
      <c r="C10529" s="2" t="s">
        <v>83</v>
      </c>
      <c r="D10529" s="2" t="s">
        <v>84</v>
      </c>
      <c r="E10529" s="2" t="s">
        <v>8740</v>
      </c>
      <c r="F10529" s="2">
        <v>39121700</v>
      </c>
      <c r="G10529" s="2" t="s">
        <v>810</v>
      </c>
      <c r="H10529" s="2">
        <v>3</v>
      </c>
      <c r="I10529" s="2">
        <v>10</v>
      </c>
      <c r="J10529" s="2">
        <v>10</v>
      </c>
      <c r="K10529" s="2">
        <v>5</v>
      </c>
      <c r="L10529" s="3">
        <v>505750</v>
      </c>
      <c r="M10529" s="2" t="s">
        <v>0</v>
      </c>
      <c r="N10529" s="4" t="s">
        <v>21</v>
      </c>
    </row>
    <row r="10530" spans="1:14" x14ac:dyDescent="0.25">
      <c r="A10530" s="1" t="s">
        <v>364</v>
      </c>
      <c r="B10530" s="2" t="s">
        <v>113</v>
      </c>
      <c r="C10530" s="2" t="s">
        <v>113</v>
      </c>
      <c r="D10530" s="2" t="s">
        <v>114</v>
      </c>
      <c r="E10530" s="2" t="s">
        <v>8741</v>
      </c>
      <c r="F10530" s="2">
        <v>31162200</v>
      </c>
      <c r="G10530" s="2" t="s">
        <v>810</v>
      </c>
      <c r="H10530" s="2">
        <v>3</v>
      </c>
      <c r="I10530" s="2">
        <v>10</v>
      </c>
      <c r="J10530" s="2">
        <v>10</v>
      </c>
      <c r="K10530" s="2">
        <v>19</v>
      </c>
      <c r="L10530" s="3">
        <v>2086903</v>
      </c>
      <c r="M10530" s="2" t="s">
        <v>0</v>
      </c>
      <c r="N10530" s="4" t="s">
        <v>21</v>
      </c>
    </row>
    <row r="10531" spans="1:14" x14ac:dyDescent="0.25">
      <c r="A10531" s="1" t="s">
        <v>364</v>
      </c>
      <c r="B10531" s="2" t="s">
        <v>113</v>
      </c>
      <c r="C10531" s="2" t="s">
        <v>113</v>
      </c>
      <c r="D10531" s="2" t="s">
        <v>114</v>
      </c>
      <c r="E10531" s="2" t="s">
        <v>8742</v>
      </c>
      <c r="F10531" s="2">
        <v>31162200</v>
      </c>
      <c r="G10531" s="2" t="s">
        <v>810</v>
      </c>
      <c r="H10531" s="2">
        <v>3</v>
      </c>
      <c r="I10531" s="2">
        <v>10</v>
      </c>
      <c r="J10531" s="2">
        <v>10</v>
      </c>
      <c r="K10531" s="2">
        <v>19</v>
      </c>
      <c r="L10531" s="3">
        <v>2086903</v>
      </c>
      <c r="M10531" s="2" t="s">
        <v>0</v>
      </c>
      <c r="N10531" s="4" t="s">
        <v>21</v>
      </c>
    </row>
    <row r="10532" spans="1:14" x14ac:dyDescent="0.25">
      <c r="A10532" s="1" t="s">
        <v>364</v>
      </c>
      <c r="B10532" s="2" t="s">
        <v>113</v>
      </c>
      <c r="C10532" s="2" t="s">
        <v>113</v>
      </c>
      <c r="D10532" s="2" t="s">
        <v>114</v>
      </c>
      <c r="E10532" s="2" t="s">
        <v>8743</v>
      </c>
      <c r="F10532" s="2">
        <v>31162200</v>
      </c>
      <c r="G10532" s="2" t="s">
        <v>810</v>
      </c>
      <c r="H10532" s="2">
        <v>3</v>
      </c>
      <c r="I10532" s="2">
        <v>10</v>
      </c>
      <c r="J10532" s="2">
        <v>10</v>
      </c>
      <c r="K10532" s="2">
        <v>19</v>
      </c>
      <c r="L10532" s="3">
        <v>2086903</v>
      </c>
      <c r="M10532" s="2" t="s">
        <v>0</v>
      </c>
      <c r="N10532" s="4" t="s">
        <v>21</v>
      </c>
    </row>
    <row r="10533" spans="1:14" x14ac:dyDescent="0.25">
      <c r="A10533" s="1" t="s">
        <v>364</v>
      </c>
      <c r="B10533" s="2" t="s">
        <v>113</v>
      </c>
      <c r="C10533" s="2" t="s">
        <v>113</v>
      </c>
      <c r="D10533" s="2" t="s">
        <v>114</v>
      </c>
      <c r="E10533" s="2" t="s">
        <v>8744</v>
      </c>
      <c r="F10533" s="2">
        <v>31162200</v>
      </c>
      <c r="G10533" s="2" t="s">
        <v>810</v>
      </c>
      <c r="H10533" s="2">
        <v>3</v>
      </c>
      <c r="I10533" s="2">
        <v>10</v>
      </c>
      <c r="J10533" s="2">
        <v>10</v>
      </c>
      <c r="K10533" s="2">
        <v>19</v>
      </c>
      <c r="L10533" s="3">
        <v>2086903</v>
      </c>
      <c r="M10533" s="2" t="s">
        <v>0</v>
      </c>
      <c r="N10533" s="4" t="s">
        <v>21</v>
      </c>
    </row>
    <row r="10534" spans="1:14" x14ac:dyDescent="0.25">
      <c r="A10534" s="1" t="s">
        <v>364</v>
      </c>
      <c r="B10534" s="2" t="s">
        <v>113</v>
      </c>
      <c r="C10534" s="2" t="s">
        <v>113</v>
      </c>
      <c r="D10534" s="2" t="s">
        <v>114</v>
      </c>
      <c r="E10534" s="2" t="s">
        <v>8745</v>
      </c>
      <c r="F10534" s="2">
        <v>31162200</v>
      </c>
      <c r="G10534" s="2" t="s">
        <v>810</v>
      </c>
      <c r="H10534" s="2">
        <v>3</v>
      </c>
      <c r="I10534" s="2">
        <v>10</v>
      </c>
      <c r="J10534" s="2">
        <v>10</v>
      </c>
      <c r="K10534" s="2">
        <v>70</v>
      </c>
      <c r="L10534" s="3">
        <v>175000</v>
      </c>
      <c r="M10534" s="2" t="s">
        <v>0</v>
      </c>
      <c r="N10534" s="4" t="s">
        <v>21</v>
      </c>
    </row>
    <row r="10535" spans="1:14" x14ac:dyDescent="0.25">
      <c r="A10535" s="1" t="s">
        <v>364</v>
      </c>
      <c r="B10535" s="2" t="s">
        <v>113</v>
      </c>
      <c r="C10535" s="2" t="s">
        <v>113</v>
      </c>
      <c r="D10535" s="2" t="s">
        <v>114</v>
      </c>
      <c r="E10535" s="2" t="s">
        <v>8746</v>
      </c>
      <c r="F10535" s="2">
        <v>31162200</v>
      </c>
      <c r="G10535" s="2" t="s">
        <v>810</v>
      </c>
      <c r="H10535" s="2">
        <v>3</v>
      </c>
      <c r="I10535" s="2">
        <v>10</v>
      </c>
      <c r="J10535" s="2">
        <v>10</v>
      </c>
      <c r="K10535" s="2">
        <v>150</v>
      </c>
      <c r="L10535" s="3">
        <v>375000</v>
      </c>
      <c r="M10535" s="2" t="s">
        <v>0</v>
      </c>
      <c r="N10535" s="4" t="s">
        <v>21</v>
      </c>
    </row>
    <row r="10536" spans="1:14" x14ac:dyDescent="0.25">
      <c r="A10536" s="1" t="s">
        <v>364</v>
      </c>
      <c r="B10536" s="2" t="s">
        <v>113</v>
      </c>
      <c r="C10536" s="2" t="s">
        <v>113</v>
      </c>
      <c r="D10536" s="2" t="s">
        <v>114</v>
      </c>
      <c r="E10536" s="2" t="s">
        <v>8747</v>
      </c>
      <c r="F10536" s="2">
        <v>31162200</v>
      </c>
      <c r="G10536" s="2" t="s">
        <v>810</v>
      </c>
      <c r="H10536" s="2">
        <v>3</v>
      </c>
      <c r="I10536" s="2">
        <v>10</v>
      </c>
      <c r="J10536" s="2">
        <v>10</v>
      </c>
      <c r="K10536" s="2">
        <v>100</v>
      </c>
      <c r="L10536" s="3">
        <v>250000</v>
      </c>
      <c r="M10536" s="2" t="s">
        <v>0</v>
      </c>
      <c r="N10536" s="4" t="s">
        <v>21</v>
      </c>
    </row>
    <row r="10537" spans="1:14" x14ac:dyDescent="0.25">
      <c r="A10537" s="1" t="s">
        <v>364</v>
      </c>
      <c r="B10537" s="2" t="s">
        <v>113</v>
      </c>
      <c r="C10537" s="2" t="s">
        <v>113</v>
      </c>
      <c r="D10537" s="2" t="s">
        <v>114</v>
      </c>
      <c r="E10537" s="2" t="s">
        <v>8748</v>
      </c>
      <c r="F10537" s="2">
        <v>31162200</v>
      </c>
      <c r="G10537" s="2" t="s">
        <v>810</v>
      </c>
      <c r="H10537" s="2">
        <v>3</v>
      </c>
      <c r="I10537" s="2">
        <v>10</v>
      </c>
      <c r="J10537" s="2">
        <v>10</v>
      </c>
      <c r="K10537" s="2">
        <v>90</v>
      </c>
      <c r="L10537" s="3">
        <v>225000</v>
      </c>
      <c r="M10537" s="2" t="s">
        <v>0</v>
      </c>
      <c r="N10537" s="4" t="s">
        <v>21</v>
      </c>
    </row>
    <row r="10538" spans="1:14" x14ac:dyDescent="0.25">
      <c r="A10538" s="1" t="s">
        <v>364</v>
      </c>
      <c r="B10538" s="2" t="s">
        <v>113</v>
      </c>
      <c r="C10538" s="2" t="s">
        <v>113</v>
      </c>
      <c r="D10538" s="2" t="s">
        <v>114</v>
      </c>
      <c r="E10538" s="2" t="s">
        <v>8749</v>
      </c>
      <c r="F10538" s="2">
        <v>31162200</v>
      </c>
      <c r="G10538" s="2" t="s">
        <v>810</v>
      </c>
      <c r="H10538" s="2">
        <v>3</v>
      </c>
      <c r="I10538" s="2">
        <v>10</v>
      </c>
      <c r="J10538" s="2">
        <v>10</v>
      </c>
      <c r="K10538" s="2">
        <v>40</v>
      </c>
      <c r="L10538" s="3">
        <v>100000</v>
      </c>
      <c r="M10538" s="2" t="s">
        <v>0</v>
      </c>
      <c r="N10538" s="4" t="s">
        <v>21</v>
      </c>
    </row>
    <row r="10539" spans="1:14" x14ac:dyDescent="0.25">
      <c r="A10539" s="1" t="s">
        <v>364</v>
      </c>
      <c r="B10539" s="2" t="s">
        <v>113</v>
      </c>
      <c r="C10539" s="2" t="s">
        <v>113</v>
      </c>
      <c r="D10539" s="2" t="s">
        <v>114</v>
      </c>
      <c r="E10539" s="2" t="s">
        <v>8750</v>
      </c>
      <c r="F10539" s="2">
        <v>31162200</v>
      </c>
      <c r="G10539" s="2" t="s">
        <v>810</v>
      </c>
      <c r="H10539" s="2">
        <v>3</v>
      </c>
      <c r="I10539" s="2">
        <v>10</v>
      </c>
      <c r="J10539" s="2">
        <v>10</v>
      </c>
      <c r="K10539" s="2">
        <v>30</v>
      </c>
      <c r="L10539" s="3">
        <v>75000</v>
      </c>
      <c r="M10539" s="2" t="s">
        <v>0</v>
      </c>
      <c r="N10539" s="4" t="s">
        <v>21</v>
      </c>
    </row>
    <row r="10540" spans="1:14" x14ac:dyDescent="0.25">
      <c r="A10540" s="1" t="s">
        <v>364</v>
      </c>
      <c r="B10540" s="2" t="s">
        <v>113</v>
      </c>
      <c r="C10540" s="2" t="s">
        <v>113</v>
      </c>
      <c r="D10540" s="2" t="s">
        <v>114</v>
      </c>
      <c r="E10540" s="2" t="s">
        <v>8751</v>
      </c>
      <c r="F10540" s="2">
        <v>31162200</v>
      </c>
      <c r="G10540" s="2" t="s">
        <v>810</v>
      </c>
      <c r="H10540" s="2">
        <v>3</v>
      </c>
      <c r="I10540" s="2">
        <v>10</v>
      </c>
      <c r="J10540" s="2">
        <v>10</v>
      </c>
      <c r="K10540" s="2">
        <v>25</v>
      </c>
      <c r="L10540" s="3">
        <v>62500</v>
      </c>
      <c r="M10540" s="2" t="s">
        <v>0</v>
      </c>
      <c r="N10540" s="4" t="s">
        <v>21</v>
      </c>
    </row>
    <row r="10541" spans="1:14" x14ac:dyDescent="0.25">
      <c r="A10541" s="1" t="s">
        <v>364</v>
      </c>
      <c r="B10541" s="2" t="s">
        <v>113</v>
      </c>
      <c r="C10541" s="2" t="s">
        <v>113</v>
      </c>
      <c r="D10541" s="2" t="s">
        <v>114</v>
      </c>
      <c r="E10541" s="2" t="s">
        <v>8752</v>
      </c>
      <c r="F10541" s="2">
        <v>31162200</v>
      </c>
      <c r="G10541" s="2" t="s">
        <v>810</v>
      </c>
      <c r="H10541" s="2">
        <v>3</v>
      </c>
      <c r="I10541" s="2">
        <v>10</v>
      </c>
      <c r="J10541" s="2">
        <v>10</v>
      </c>
      <c r="K10541" s="2">
        <v>75</v>
      </c>
      <c r="L10541" s="3">
        <v>187500</v>
      </c>
      <c r="M10541" s="2" t="s">
        <v>0</v>
      </c>
      <c r="N10541" s="4" t="s">
        <v>21</v>
      </c>
    </row>
    <row r="10542" spans="1:14" x14ac:dyDescent="0.25">
      <c r="A10542" s="1" t="s">
        <v>364</v>
      </c>
      <c r="B10542" s="2" t="s">
        <v>113</v>
      </c>
      <c r="C10542" s="2" t="s">
        <v>113</v>
      </c>
      <c r="D10542" s="2" t="s">
        <v>114</v>
      </c>
      <c r="E10542" s="2" t="s">
        <v>8753</v>
      </c>
      <c r="F10542" s="2">
        <v>31162200</v>
      </c>
      <c r="G10542" s="2" t="s">
        <v>810</v>
      </c>
      <c r="H10542" s="2">
        <v>3</v>
      </c>
      <c r="I10542" s="2">
        <v>10</v>
      </c>
      <c r="J10542" s="2">
        <v>10</v>
      </c>
      <c r="K10542" s="2">
        <v>200</v>
      </c>
      <c r="L10542" s="3">
        <v>500000</v>
      </c>
      <c r="M10542" s="2" t="s">
        <v>0</v>
      </c>
      <c r="N10542" s="4" t="s">
        <v>21</v>
      </c>
    </row>
    <row r="10543" spans="1:14" x14ac:dyDescent="0.25">
      <c r="A10543" s="1" t="s">
        <v>364</v>
      </c>
      <c r="B10543" s="2" t="s">
        <v>113</v>
      </c>
      <c r="C10543" s="2" t="s">
        <v>113</v>
      </c>
      <c r="D10543" s="2" t="s">
        <v>114</v>
      </c>
      <c r="E10543" s="2" t="s">
        <v>8754</v>
      </c>
      <c r="F10543" s="2">
        <v>31162200</v>
      </c>
      <c r="G10543" s="2" t="s">
        <v>810</v>
      </c>
      <c r="H10543" s="2">
        <v>3</v>
      </c>
      <c r="I10543" s="2">
        <v>10</v>
      </c>
      <c r="J10543" s="2">
        <v>10</v>
      </c>
      <c r="K10543" s="2">
        <v>200</v>
      </c>
      <c r="L10543" s="3">
        <v>500000</v>
      </c>
      <c r="M10543" s="2" t="s">
        <v>0</v>
      </c>
      <c r="N10543" s="4" t="s">
        <v>21</v>
      </c>
    </row>
    <row r="10544" spans="1:14" x14ac:dyDescent="0.25">
      <c r="A10544" s="1" t="s">
        <v>364</v>
      </c>
      <c r="B10544" s="2" t="s">
        <v>113</v>
      </c>
      <c r="C10544" s="2" t="s">
        <v>113</v>
      </c>
      <c r="D10544" s="2" t="s">
        <v>114</v>
      </c>
      <c r="E10544" s="2" t="s">
        <v>8755</v>
      </c>
      <c r="F10544" s="2">
        <v>31162200</v>
      </c>
      <c r="G10544" s="2" t="s">
        <v>810</v>
      </c>
      <c r="H10544" s="2">
        <v>3</v>
      </c>
      <c r="I10544" s="2">
        <v>10</v>
      </c>
      <c r="J10544" s="2">
        <v>10</v>
      </c>
      <c r="K10544" s="2">
        <v>135</v>
      </c>
      <c r="L10544" s="3">
        <v>337500</v>
      </c>
      <c r="M10544" s="2" t="s">
        <v>0</v>
      </c>
      <c r="N10544" s="4" t="s">
        <v>21</v>
      </c>
    </row>
    <row r="10545" spans="1:14" x14ac:dyDescent="0.25">
      <c r="A10545" s="1" t="s">
        <v>364</v>
      </c>
      <c r="B10545" s="2" t="s">
        <v>113</v>
      </c>
      <c r="C10545" s="2" t="s">
        <v>113</v>
      </c>
      <c r="D10545" s="2" t="s">
        <v>114</v>
      </c>
      <c r="E10545" s="2" t="s">
        <v>8756</v>
      </c>
      <c r="F10545" s="2">
        <v>31162200</v>
      </c>
      <c r="G10545" s="2" t="s">
        <v>810</v>
      </c>
      <c r="H10545" s="2">
        <v>3</v>
      </c>
      <c r="I10545" s="2">
        <v>10</v>
      </c>
      <c r="J10545" s="2">
        <v>10</v>
      </c>
      <c r="K10545" s="2">
        <v>120</v>
      </c>
      <c r="L10545" s="3">
        <v>300000</v>
      </c>
      <c r="M10545" s="2" t="s">
        <v>0</v>
      </c>
      <c r="N10545" s="4" t="s">
        <v>21</v>
      </c>
    </row>
    <row r="10546" spans="1:14" x14ac:dyDescent="0.25">
      <c r="A10546" s="1" t="s">
        <v>364</v>
      </c>
      <c r="B10546" s="2" t="s">
        <v>113</v>
      </c>
      <c r="C10546" s="2" t="s">
        <v>113</v>
      </c>
      <c r="D10546" s="2" t="s">
        <v>114</v>
      </c>
      <c r="E10546" s="2" t="s">
        <v>8757</v>
      </c>
      <c r="F10546" s="2">
        <v>31162200</v>
      </c>
      <c r="G10546" s="2" t="s">
        <v>810</v>
      </c>
      <c r="H10546" s="2">
        <v>3</v>
      </c>
      <c r="I10546" s="2">
        <v>10</v>
      </c>
      <c r="J10546" s="2">
        <v>10</v>
      </c>
      <c r="K10546" s="2">
        <v>50</v>
      </c>
      <c r="L10546" s="3">
        <v>125000</v>
      </c>
      <c r="M10546" s="2" t="s">
        <v>0</v>
      </c>
      <c r="N10546" s="4" t="s">
        <v>21</v>
      </c>
    </row>
    <row r="10547" spans="1:14" x14ac:dyDescent="0.25">
      <c r="A10547" s="1" t="s">
        <v>364</v>
      </c>
      <c r="B10547" s="2" t="s">
        <v>113</v>
      </c>
      <c r="C10547" s="2" t="s">
        <v>113</v>
      </c>
      <c r="D10547" s="2" t="s">
        <v>114</v>
      </c>
      <c r="E10547" s="2" t="s">
        <v>8758</v>
      </c>
      <c r="F10547" s="2">
        <v>31162200</v>
      </c>
      <c r="G10547" s="2" t="s">
        <v>810</v>
      </c>
      <c r="H10547" s="2">
        <v>3</v>
      </c>
      <c r="I10547" s="2">
        <v>10</v>
      </c>
      <c r="J10547" s="2">
        <v>10</v>
      </c>
      <c r="K10547" s="2">
        <v>50</v>
      </c>
      <c r="L10547" s="3">
        <v>125000</v>
      </c>
      <c r="M10547" s="2" t="s">
        <v>0</v>
      </c>
      <c r="N10547" s="4" t="s">
        <v>21</v>
      </c>
    </row>
    <row r="10548" spans="1:14" x14ac:dyDescent="0.25">
      <c r="A10548" s="1" t="s">
        <v>364</v>
      </c>
      <c r="B10548" s="2" t="s">
        <v>113</v>
      </c>
      <c r="C10548" s="2" t="s">
        <v>113</v>
      </c>
      <c r="D10548" s="2" t="s">
        <v>114</v>
      </c>
      <c r="E10548" s="2" t="s">
        <v>8759</v>
      </c>
      <c r="F10548" s="2">
        <v>31162200</v>
      </c>
      <c r="G10548" s="2" t="s">
        <v>810</v>
      </c>
      <c r="H10548" s="2">
        <v>3</v>
      </c>
      <c r="I10548" s="2">
        <v>10</v>
      </c>
      <c r="J10548" s="2">
        <v>10</v>
      </c>
      <c r="K10548" s="2">
        <v>30</v>
      </c>
      <c r="L10548" s="3">
        <v>75000</v>
      </c>
      <c r="M10548" s="2" t="s">
        <v>0</v>
      </c>
      <c r="N10548" s="4" t="s">
        <v>21</v>
      </c>
    </row>
    <row r="10549" spans="1:14" x14ac:dyDescent="0.25">
      <c r="A10549" s="1" t="s">
        <v>364</v>
      </c>
      <c r="B10549" s="2" t="s">
        <v>113</v>
      </c>
      <c r="C10549" s="2" t="s">
        <v>113</v>
      </c>
      <c r="D10549" s="2" t="s">
        <v>114</v>
      </c>
      <c r="E10549" s="2" t="s">
        <v>8760</v>
      </c>
      <c r="F10549" s="2">
        <v>31162200</v>
      </c>
      <c r="G10549" s="2" t="s">
        <v>810</v>
      </c>
      <c r="H10549" s="2">
        <v>3</v>
      </c>
      <c r="I10549" s="2">
        <v>10</v>
      </c>
      <c r="J10549" s="2">
        <v>10</v>
      </c>
      <c r="K10549" s="2">
        <v>80</v>
      </c>
      <c r="L10549" s="3">
        <v>200000</v>
      </c>
      <c r="M10549" s="2" t="s">
        <v>0</v>
      </c>
      <c r="N10549" s="4" t="s">
        <v>21</v>
      </c>
    </row>
    <row r="10550" spans="1:14" x14ac:dyDescent="0.25">
      <c r="A10550" s="1" t="s">
        <v>364</v>
      </c>
      <c r="B10550" s="2" t="s">
        <v>113</v>
      </c>
      <c r="C10550" s="2" t="s">
        <v>113</v>
      </c>
      <c r="D10550" s="2" t="s">
        <v>114</v>
      </c>
      <c r="E10550" s="2" t="s">
        <v>8761</v>
      </c>
      <c r="F10550" s="2">
        <v>31162200</v>
      </c>
      <c r="G10550" s="2" t="s">
        <v>810</v>
      </c>
      <c r="H10550" s="2">
        <v>3</v>
      </c>
      <c r="I10550" s="2">
        <v>10</v>
      </c>
      <c r="J10550" s="2">
        <v>10</v>
      </c>
      <c r="K10550" s="2">
        <v>100</v>
      </c>
      <c r="L10550" s="3">
        <v>250000</v>
      </c>
      <c r="M10550" s="2" t="s">
        <v>0</v>
      </c>
      <c r="N10550" s="4" t="s">
        <v>21</v>
      </c>
    </row>
    <row r="10551" spans="1:14" x14ac:dyDescent="0.25">
      <c r="A10551" s="1" t="s">
        <v>364</v>
      </c>
      <c r="B10551" s="2" t="s">
        <v>113</v>
      </c>
      <c r="C10551" s="2" t="s">
        <v>113</v>
      </c>
      <c r="D10551" s="2" t="s">
        <v>114</v>
      </c>
      <c r="E10551" s="2" t="s">
        <v>8762</v>
      </c>
      <c r="F10551" s="2">
        <v>31162200</v>
      </c>
      <c r="G10551" s="2" t="s">
        <v>810</v>
      </c>
      <c r="H10551" s="2">
        <v>3</v>
      </c>
      <c r="I10551" s="2">
        <v>10</v>
      </c>
      <c r="J10551" s="2">
        <v>10</v>
      </c>
      <c r="K10551" s="2">
        <v>80</v>
      </c>
      <c r="L10551" s="3">
        <v>200000</v>
      </c>
      <c r="M10551" s="2" t="s">
        <v>0</v>
      </c>
      <c r="N10551" s="4" t="s">
        <v>21</v>
      </c>
    </row>
    <row r="10552" spans="1:14" x14ac:dyDescent="0.25">
      <c r="A10552" s="1" t="s">
        <v>364</v>
      </c>
      <c r="B10552" s="2" t="s">
        <v>113</v>
      </c>
      <c r="C10552" s="2" t="s">
        <v>113</v>
      </c>
      <c r="D10552" s="2" t="s">
        <v>114</v>
      </c>
      <c r="E10552" s="2" t="s">
        <v>8763</v>
      </c>
      <c r="F10552" s="2">
        <v>31162200</v>
      </c>
      <c r="G10552" s="2" t="s">
        <v>810</v>
      </c>
      <c r="H10552" s="2">
        <v>3</v>
      </c>
      <c r="I10552" s="2">
        <v>10</v>
      </c>
      <c r="J10552" s="2">
        <v>10</v>
      </c>
      <c r="K10552" s="2">
        <v>70</v>
      </c>
      <c r="L10552" s="3">
        <v>175000</v>
      </c>
      <c r="M10552" s="2" t="s">
        <v>0</v>
      </c>
      <c r="N10552" s="4" t="s">
        <v>21</v>
      </c>
    </row>
    <row r="10553" spans="1:14" x14ac:dyDescent="0.25">
      <c r="A10553" s="1" t="s">
        <v>364</v>
      </c>
      <c r="B10553" s="2" t="s">
        <v>113</v>
      </c>
      <c r="C10553" s="2" t="s">
        <v>113</v>
      </c>
      <c r="D10553" s="2" t="s">
        <v>114</v>
      </c>
      <c r="E10553" s="2" t="s">
        <v>8764</v>
      </c>
      <c r="F10553" s="2">
        <v>31162200</v>
      </c>
      <c r="G10553" s="2" t="s">
        <v>810</v>
      </c>
      <c r="H10553" s="2">
        <v>3</v>
      </c>
      <c r="I10553" s="2">
        <v>10</v>
      </c>
      <c r="J10553" s="2">
        <v>10</v>
      </c>
      <c r="K10553" s="2">
        <v>50</v>
      </c>
      <c r="L10553" s="3">
        <v>125000</v>
      </c>
      <c r="M10553" s="2" t="s">
        <v>0</v>
      </c>
      <c r="N10553" s="4" t="s">
        <v>21</v>
      </c>
    </row>
    <row r="10554" spans="1:14" x14ac:dyDescent="0.25">
      <c r="A10554" s="1" t="s">
        <v>364</v>
      </c>
      <c r="B10554" s="2" t="s">
        <v>113</v>
      </c>
      <c r="C10554" s="2" t="s">
        <v>113</v>
      </c>
      <c r="D10554" s="2" t="s">
        <v>114</v>
      </c>
      <c r="E10554" s="2" t="s">
        <v>8765</v>
      </c>
      <c r="F10554" s="2">
        <v>31162200</v>
      </c>
      <c r="G10554" s="2" t="s">
        <v>810</v>
      </c>
      <c r="H10554" s="2">
        <v>3</v>
      </c>
      <c r="I10554" s="2">
        <v>10</v>
      </c>
      <c r="J10554" s="2">
        <v>10</v>
      </c>
      <c r="K10554" s="2">
        <v>300</v>
      </c>
      <c r="L10554" s="3">
        <v>2856000</v>
      </c>
      <c r="M10554" s="2" t="s">
        <v>0</v>
      </c>
      <c r="N10554" s="4" t="s">
        <v>21</v>
      </c>
    </row>
    <row r="10555" spans="1:14" x14ac:dyDescent="0.25">
      <c r="A10555" s="1" t="s">
        <v>364</v>
      </c>
      <c r="B10555" s="2" t="s">
        <v>113</v>
      </c>
      <c r="C10555" s="2" t="s">
        <v>113</v>
      </c>
      <c r="D10555" s="2" t="s">
        <v>114</v>
      </c>
      <c r="E10555" s="2" t="s">
        <v>8766</v>
      </c>
      <c r="F10555" s="2">
        <v>31162200</v>
      </c>
      <c r="G10555" s="2" t="s">
        <v>810</v>
      </c>
      <c r="H10555" s="2">
        <v>3</v>
      </c>
      <c r="I10555" s="2">
        <v>10</v>
      </c>
      <c r="J10555" s="2">
        <v>10</v>
      </c>
      <c r="K10555" s="2">
        <v>200</v>
      </c>
      <c r="L10555" s="3">
        <v>1904000</v>
      </c>
      <c r="M10555" s="2" t="s">
        <v>0</v>
      </c>
      <c r="N10555" s="4" t="s">
        <v>21</v>
      </c>
    </row>
    <row r="10556" spans="1:14" x14ac:dyDescent="0.25">
      <c r="A10556" s="1" t="s">
        <v>364</v>
      </c>
      <c r="B10556" s="2" t="s">
        <v>113</v>
      </c>
      <c r="C10556" s="2" t="s">
        <v>113</v>
      </c>
      <c r="D10556" s="2" t="s">
        <v>114</v>
      </c>
      <c r="E10556" s="2" t="s">
        <v>8767</v>
      </c>
      <c r="F10556" s="2">
        <v>31162200</v>
      </c>
      <c r="G10556" s="2" t="s">
        <v>810</v>
      </c>
      <c r="H10556" s="2">
        <v>3</v>
      </c>
      <c r="I10556" s="2">
        <v>10</v>
      </c>
      <c r="J10556" s="2">
        <v>10</v>
      </c>
      <c r="K10556" s="2">
        <v>50</v>
      </c>
      <c r="L10556" s="3">
        <v>476000</v>
      </c>
      <c r="M10556" s="2" t="s">
        <v>0</v>
      </c>
      <c r="N10556" s="4" t="s">
        <v>21</v>
      </c>
    </row>
    <row r="10557" spans="1:14" x14ac:dyDescent="0.25">
      <c r="A10557" s="1" t="s">
        <v>364</v>
      </c>
      <c r="B10557" s="2" t="s">
        <v>113</v>
      </c>
      <c r="C10557" s="2" t="s">
        <v>113</v>
      </c>
      <c r="D10557" s="2" t="s">
        <v>114</v>
      </c>
      <c r="E10557" s="2" t="s">
        <v>8768</v>
      </c>
      <c r="F10557" s="2">
        <v>31162200</v>
      </c>
      <c r="G10557" s="2" t="s">
        <v>810</v>
      </c>
      <c r="H10557" s="2">
        <v>3</v>
      </c>
      <c r="I10557" s="2">
        <v>10</v>
      </c>
      <c r="J10557" s="2">
        <v>10</v>
      </c>
      <c r="K10557" s="2">
        <v>100</v>
      </c>
      <c r="L10557" s="3">
        <v>952000</v>
      </c>
      <c r="M10557" s="2" t="s">
        <v>0</v>
      </c>
      <c r="N10557" s="4" t="s">
        <v>21</v>
      </c>
    </row>
    <row r="10558" spans="1:14" x14ac:dyDescent="0.25">
      <c r="A10558" s="1" t="s">
        <v>364</v>
      </c>
      <c r="B10558" s="2" t="s">
        <v>113</v>
      </c>
      <c r="C10558" s="2" t="s">
        <v>113</v>
      </c>
      <c r="D10558" s="2" t="s">
        <v>114</v>
      </c>
      <c r="E10558" s="2" t="s">
        <v>8769</v>
      </c>
      <c r="F10558" s="2">
        <v>31162200</v>
      </c>
      <c r="G10558" s="2" t="s">
        <v>810</v>
      </c>
      <c r="H10558" s="2">
        <v>3</v>
      </c>
      <c r="I10558" s="2">
        <v>10</v>
      </c>
      <c r="J10558" s="2">
        <v>10</v>
      </c>
      <c r="K10558" s="2">
        <v>110</v>
      </c>
      <c r="L10558" s="3">
        <v>1047200</v>
      </c>
      <c r="M10558" s="2" t="s">
        <v>0</v>
      </c>
      <c r="N10558" s="4" t="s">
        <v>21</v>
      </c>
    </row>
    <row r="10559" spans="1:14" x14ac:dyDescent="0.25">
      <c r="A10559" s="1" t="s">
        <v>364</v>
      </c>
      <c r="B10559" s="2" t="s">
        <v>113</v>
      </c>
      <c r="C10559" s="2" t="s">
        <v>113</v>
      </c>
      <c r="D10559" s="2" t="s">
        <v>114</v>
      </c>
      <c r="E10559" s="2" t="s">
        <v>8770</v>
      </c>
      <c r="F10559" s="2">
        <v>31162200</v>
      </c>
      <c r="G10559" s="2" t="s">
        <v>810</v>
      </c>
      <c r="H10559" s="2">
        <v>3</v>
      </c>
      <c r="I10559" s="2">
        <v>10</v>
      </c>
      <c r="J10559" s="2">
        <v>10</v>
      </c>
      <c r="K10559" s="2">
        <v>110</v>
      </c>
      <c r="L10559" s="3">
        <v>1047200</v>
      </c>
      <c r="M10559" s="2" t="s">
        <v>0</v>
      </c>
      <c r="N10559" s="4" t="s">
        <v>21</v>
      </c>
    </row>
    <row r="10560" spans="1:14" x14ac:dyDescent="0.25">
      <c r="A10560" s="1" t="s">
        <v>364</v>
      </c>
      <c r="B10560" s="2" t="s">
        <v>113</v>
      </c>
      <c r="C10560" s="2" t="s">
        <v>113</v>
      </c>
      <c r="D10560" s="2" t="s">
        <v>114</v>
      </c>
      <c r="E10560" s="2" t="s">
        <v>8771</v>
      </c>
      <c r="F10560" s="2">
        <v>31162200</v>
      </c>
      <c r="G10560" s="2" t="s">
        <v>810</v>
      </c>
      <c r="H10560" s="2">
        <v>3</v>
      </c>
      <c r="I10560" s="2">
        <v>10</v>
      </c>
      <c r="J10560" s="2">
        <v>10</v>
      </c>
      <c r="K10560" s="2">
        <v>60</v>
      </c>
      <c r="L10560" s="3">
        <v>699720</v>
      </c>
      <c r="M10560" s="2" t="s">
        <v>0</v>
      </c>
      <c r="N10560" s="4" t="s">
        <v>21</v>
      </c>
    </row>
    <row r="10561" spans="1:14" x14ac:dyDescent="0.25">
      <c r="A10561" s="1" t="s">
        <v>364</v>
      </c>
      <c r="B10561" s="2" t="s">
        <v>113</v>
      </c>
      <c r="C10561" s="2" t="s">
        <v>113</v>
      </c>
      <c r="D10561" s="2" t="s">
        <v>114</v>
      </c>
      <c r="E10561" s="2" t="s">
        <v>8772</v>
      </c>
      <c r="F10561" s="2">
        <v>31162200</v>
      </c>
      <c r="G10561" s="2" t="s">
        <v>810</v>
      </c>
      <c r="H10561" s="2">
        <v>3</v>
      </c>
      <c r="I10561" s="2">
        <v>10</v>
      </c>
      <c r="J10561" s="2">
        <v>10</v>
      </c>
      <c r="K10561" s="2">
        <v>50</v>
      </c>
      <c r="L10561" s="3">
        <v>583100</v>
      </c>
      <c r="M10561" s="2" t="s">
        <v>0</v>
      </c>
      <c r="N10561" s="4" t="s">
        <v>21</v>
      </c>
    </row>
    <row r="10562" spans="1:14" x14ac:dyDescent="0.25">
      <c r="A10562" s="1" t="s">
        <v>364</v>
      </c>
      <c r="B10562" s="2" t="s">
        <v>113</v>
      </c>
      <c r="C10562" s="2" t="s">
        <v>113</v>
      </c>
      <c r="D10562" s="2" t="s">
        <v>114</v>
      </c>
      <c r="E10562" s="2" t="s">
        <v>8773</v>
      </c>
      <c r="F10562" s="2">
        <v>31162200</v>
      </c>
      <c r="G10562" s="2" t="s">
        <v>810</v>
      </c>
      <c r="H10562" s="2">
        <v>3</v>
      </c>
      <c r="I10562" s="2">
        <v>10</v>
      </c>
      <c r="J10562" s="2">
        <v>10</v>
      </c>
      <c r="K10562" s="2">
        <v>50</v>
      </c>
      <c r="L10562" s="3">
        <v>583100</v>
      </c>
      <c r="M10562" s="2" t="s">
        <v>0</v>
      </c>
      <c r="N10562" s="4" t="s">
        <v>21</v>
      </c>
    </row>
    <row r="10563" spans="1:14" x14ac:dyDescent="0.25">
      <c r="A10563" s="1" t="s">
        <v>364</v>
      </c>
      <c r="B10563" s="2" t="s">
        <v>113</v>
      </c>
      <c r="C10563" s="2" t="s">
        <v>113</v>
      </c>
      <c r="D10563" s="2" t="s">
        <v>114</v>
      </c>
      <c r="E10563" s="2" t="s">
        <v>8774</v>
      </c>
      <c r="F10563" s="2">
        <v>31162200</v>
      </c>
      <c r="G10563" s="2" t="s">
        <v>810</v>
      </c>
      <c r="H10563" s="2">
        <v>3</v>
      </c>
      <c r="I10563" s="2">
        <v>10</v>
      </c>
      <c r="J10563" s="2">
        <v>10</v>
      </c>
      <c r="K10563" s="2">
        <v>50</v>
      </c>
      <c r="L10563" s="3">
        <v>493850</v>
      </c>
      <c r="M10563" s="2" t="s">
        <v>0</v>
      </c>
      <c r="N10563" s="4" t="s">
        <v>21</v>
      </c>
    </row>
    <row r="10564" spans="1:14" x14ac:dyDescent="0.25">
      <c r="A10564" s="1" t="s">
        <v>364</v>
      </c>
      <c r="B10564" s="2" t="s">
        <v>113</v>
      </c>
      <c r="C10564" s="2" t="s">
        <v>113</v>
      </c>
      <c r="D10564" s="2" t="s">
        <v>114</v>
      </c>
      <c r="E10564" s="2" t="s">
        <v>8775</v>
      </c>
      <c r="F10564" s="2">
        <v>31162200</v>
      </c>
      <c r="G10564" s="2" t="s">
        <v>810</v>
      </c>
      <c r="H10564" s="2">
        <v>3</v>
      </c>
      <c r="I10564" s="2">
        <v>10</v>
      </c>
      <c r="J10564" s="2">
        <v>10</v>
      </c>
      <c r="K10564" s="2">
        <v>80</v>
      </c>
      <c r="L10564" s="3">
        <v>238000</v>
      </c>
      <c r="M10564" s="2" t="s">
        <v>0</v>
      </c>
      <c r="N10564" s="4" t="s">
        <v>21</v>
      </c>
    </row>
    <row r="10565" spans="1:14" x14ac:dyDescent="0.25">
      <c r="A10565" s="1" t="s">
        <v>364</v>
      </c>
      <c r="B10565" s="2" t="s">
        <v>113</v>
      </c>
      <c r="C10565" s="2" t="s">
        <v>113</v>
      </c>
      <c r="D10565" s="2" t="s">
        <v>114</v>
      </c>
      <c r="E10565" s="2" t="s">
        <v>8776</v>
      </c>
      <c r="F10565" s="2">
        <v>31162200</v>
      </c>
      <c r="G10565" s="2" t="s">
        <v>810</v>
      </c>
      <c r="H10565" s="2">
        <v>3</v>
      </c>
      <c r="I10565" s="2">
        <v>10</v>
      </c>
      <c r="J10565" s="2">
        <v>10</v>
      </c>
      <c r="K10565" s="2">
        <v>500</v>
      </c>
      <c r="L10565" s="3">
        <v>1487500</v>
      </c>
      <c r="M10565" s="2" t="s">
        <v>0</v>
      </c>
      <c r="N10565" s="4" t="s">
        <v>21</v>
      </c>
    </row>
    <row r="10566" spans="1:14" x14ac:dyDescent="0.25">
      <c r="A10566" s="1" t="s">
        <v>364</v>
      </c>
      <c r="B10566" s="2" t="s">
        <v>113</v>
      </c>
      <c r="C10566" s="2" t="s">
        <v>113</v>
      </c>
      <c r="D10566" s="2" t="s">
        <v>114</v>
      </c>
      <c r="E10566" s="2" t="s">
        <v>8777</v>
      </c>
      <c r="F10566" s="2">
        <v>31162200</v>
      </c>
      <c r="G10566" s="2" t="s">
        <v>810</v>
      </c>
      <c r="H10566" s="2">
        <v>3</v>
      </c>
      <c r="I10566" s="2">
        <v>10</v>
      </c>
      <c r="J10566" s="2">
        <v>10</v>
      </c>
      <c r="K10566" s="2">
        <v>500</v>
      </c>
      <c r="L10566" s="3">
        <v>1487500</v>
      </c>
      <c r="M10566" s="2" t="s">
        <v>0</v>
      </c>
      <c r="N10566" s="4" t="s">
        <v>21</v>
      </c>
    </row>
    <row r="10567" spans="1:14" x14ac:dyDescent="0.25">
      <c r="A10567" s="1" t="s">
        <v>364</v>
      </c>
      <c r="B10567" s="2" t="s">
        <v>113</v>
      </c>
      <c r="C10567" s="2" t="s">
        <v>113</v>
      </c>
      <c r="D10567" s="2" t="s">
        <v>114</v>
      </c>
      <c r="E10567" s="2" t="s">
        <v>8778</v>
      </c>
      <c r="F10567" s="2">
        <v>31162200</v>
      </c>
      <c r="G10567" s="2" t="s">
        <v>810</v>
      </c>
      <c r="H10567" s="2">
        <v>3</v>
      </c>
      <c r="I10567" s="2">
        <v>10</v>
      </c>
      <c r="J10567" s="2">
        <v>10</v>
      </c>
      <c r="K10567" s="2">
        <v>300</v>
      </c>
      <c r="L10567" s="3">
        <v>892500</v>
      </c>
      <c r="M10567" s="2" t="s">
        <v>0</v>
      </c>
      <c r="N10567" s="4" t="s">
        <v>21</v>
      </c>
    </row>
    <row r="10568" spans="1:14" x14ac:dyDescent="0.25">
      <c r="A10568" s="1" t="s">
        <v>364</v>
      </c>
      <c r="B10568" s="2" t="s">
        <v>113</v>
      </c>
      <c r="C10568" s="2" t="s">
        <v>113</v>
      </c>
      <c r="D10568" s="2" t="s">
        <v>114</v>
      </c>
      <c r="E10568" s="2" t="s">
        <v>8779</v>
      </c>
      <c r="F10568" s="2">
        <v>31162200</v>
      </c>
      <c r="G10568" s="2" t="s">
        <v>810</v>
      </c>
      <c r="H10568" s="2">
        <v>3</v>
      </c>
      <c r="I10568" s="2">
        <v>10</v>
      </c>
      <c r="J10568" s="2">
        <v>10</v>
      </c>
      <c r="K10568" s="2">
        <v>100</v>
      </c>
      <c r="L10568" s="3">
        <v>333200</v>
      </c>
      <c r="M10568" s="2" t="s">
        <v>0</v>
      </c>
      <c r="N10568" s="4" t="s">
        <v>21</v>
      </c>
    </row>
    <row r="10569" spans="1:14" x14ac:dyDescent="0.25">
      <c r="A10569" s="1" t="s">
        <v>364</v>
      </c>
      <c r="B10569" s="2" t="s">
        <v>113</v>
      </c>
      <c r="C10569" s="2" t="s">
        <v>113</v>
      </c>
      <c r="D10569" s="2" t="s">
        <v>114</v>
      </c>
      <c r="E10569" s="2" t="s">
        <v>8780</v>
      </c>
      <c r="F10569" s="2">
        <v>31162200</v>
      </c>
      <c r="G10569" s="2" t="s">
        <v>810</v>
      </c>
      <c r="H10569" s="2">
        <v>3</v>
      </c>
      <c r="I10569" s="2">
        <v>10</v>
      </c>
      <c r="J10569" s="2">
        <v>10</v>
      </c>
      <c r="K10569" s="2">
        <v>80</v>
      </c>
      <c r="L10569" s="3">
        <v>266560</v>
      </c>
      <c r="M10569" s="2" t="s">
        <v>0</v>
      </c>
      <c r="N10569" s="4" t="s">
        <v>21</v>
      </c>
    </row>
    <row r="10570" spans="1:14" x14ac:dyDescent="0.25">
      <c r="A10570" s="1" t="s">
        <v>364</v>
      </c>
      <c r="B10570" s="2" t="s">
        <v>113</v>
      </c>
      <c r="C10570" s="2" t="s">
        <v>113</v>
      </c>
      <c r="D10570" s="2" t="s">
        <v>114</v>
      </c>
      <c r="E10570" s="2" t="s">
        <v>8781</v>
      </c>
      <c r="F10570" s="2">
        <v>31162200</v>
      </c>
      <c r="G10570" s="2" t="s">
        <v>810</v>
      </c>
      <c r="H10570" s="2">
        <v>3</v>
      </c>
      <c r="I10570" s="2">
        <v>10</v>
      </c>
      <c r="J10570" s="2">
        <v>10</v>
      </c>
      <c r="K10570" s="2">
        <v>70</v>
      </c>
      <c r="L10570" s="3">
        <v>266560</v>
      </c>
      <c r="M10570" s="2" t="s">
        <v>0</v>
      </c>
      <c r="N10570" s="4" t="s">
        <v>21</v>
      </c>
    </row>
    <row r="10571" spans="1:14" x14ac:dyDescent="0.25">
      <c r="A10571" s="1" t="s">
        <v>364</v>
      </c>
      <c r="B10571" s="2" t="s">
        <v>113</v>
      </c>
      <c r="C10571" s="2" t="s">
        <v>113</v>
      </c>
      <c r="D10571" s="2" t="s">
        <v>114</v>
      </c>
      <c r="E10571" s="2" t="s">
        <v>8782</v>
      </c>
      <c r="F10571" s="2">
        <v>31162200</v>
      </c>
      <c r="G10571" s="2" t="s">
        <v>810</v>
      </c>
      <c r="H10571" s="2">
        <v>3</v>
      </c>
      <c r="I10571" s="2">
        <v>10</v>
      </c>
      <c r="J10571" s="2">
        <v>10</v>
      </c>
      <c r="K10571" s="2">
        <v>90</v>
      </c>
      <c r="L10571" s="3">
        <v>856800</v>
      </c>
      <c r="M10571" s="2" t="s">
        <v>0</v>
      </c>
      <c r="N10571" s="4" t="s">
        <v>21</v>
      </c>
    </row>
    <row r="10572" spans="1:14" x14ac:dyDescent="0.25">
      <c r="A10572" s="1" t="s">
        <v>364</v>
      </c>
      <c r="B10572" s="2" t="s">
        <v>113</v>
      </c>
      <c r="C10572" s="2" t="s">
        <v>113</v>
      </c>
      <c r="D10572" s="2" t="s">
        <v>114</v>
      </c>
      <c r="E10572" s="2" t="s">
        <v>8783</v>
      </c>
      <c r="F10572" s="2">
        <v>31162200</v>
      </c>
      <c r="G10572" s="2" t="s">
        <v>810</v>
      </c>
      <c r="H10572" s="2">
        <v>3</v>
      </c>
      <c r="I10572" s="2">
        <v>10</v>
      </c>
      <c r="J10572" s="2">
        <v>10</v>
      </c>
      <c r="K10572" s="2">
        <v>95</v>
      </c>
      <c r="L10572" s="3">
        <v>904400</v>
      </c>
      <c r="M10572" s="2" t="s">
        <v>0</v>
      </c>
      <c r="N10572" s="4" t="s">
        <v>21</v>
      </c>
    </row>
    <row r="10573" spans="1:14" x14ac:dyDescent="0.25">
      <c r="A10573" s="1" t="s">
        <v>364</v>
      </c>
      <c r="B10573" s="2" t="s">
        <v>113</v>
      </c>
      <c r="C10573" s="2" t="s">
        <v>113</v>
      </c>
      <c r="D10573" s="2" t="s">
        <v>114</v>
      </c>
      <c r="E10573" s="2" t="s">
        <v>8784</v>
      </c>
      <c r="F10573" s="2">
        <v>31162200</v>
      </c>
      <c r="G10573" s="2" t="s">
        <v>810</v>
      </c>
      <c r="H10573" s="2">
        <v>3</v>
      </c>
      <c r="I10573" s="2">
        <v>10</v>
      </c>
      <c r="J10573" s="2">
        <v>10</v>
      </c>
      <c r="K10573" s="2">
        <v>95</v>
      </c>
      <c r="L10573" s="3">
        <v>904400</v>
      </c>
      <c r="M10573" s="2" t="s">
        <v>0</v>
      </c>
      <c r="N10573" s="4" t="s">
        <v>21</v>
      </c>
    </row>
    <row r="10574" spans="1:14" x14ac:dyDescent="0.25">
      <c r="A10574" s="1" t="s">
        <v>364</v>
      </c>
      <c r="B10574" s="2" t="s">
        <v>113</v>
      </c>
      <c r="C10574" s="2" t="s">
        <v>113</v>
      </c>
      <c r="D10574" s="2" t="s">
        <v>114</v>
      </c>
      <c r="E10574" s="2" t="s">
        <v>8785</v>
      </c>
      <c r="F10574" s="2">
        <v>31162200</v>
      </c>
      <c r="G10574" s="2" t="s">
        <v>810</v>
      </c>
      <c r="H10574" s="2">
        <v>3</v>
      </c>
      <c r="I10574" s="2">
        <v>10</v>
      </c>
      <c r="J10574" s="2">
        <v>10</v>
      </c>
      <c r="K10574" s="2">
        <v>95</v>
      </c>
      <c r="L10574" s="3">
        <v>904400</v>
      </c>
      <c r="M10574" s="2" t="s">
        <v>0</v>
      </c>
      <c r="N10574" s="4" t="s">
        <v>21</v>
      </c>
    </row>
    <row r="10575" spans="1:14" x14ac:dyDescent="0.25">
      <c r="A10575" s="1" t="s">
        <v>364</v>
      </c>
      <c r="B10575" s="2" t="s">
        <v>113</v>
      </c>
      <c r="C10575" s="2" t="s">
        <v>113</v>
      </c>
      <c r="D10575" s="2" t="s">
        <v>114</v>
      </c>
      <c r="E10575" s="2" t="s">
        <v>8786</v>
      </c>
      <c r="F10575" s="2">
        <v>31162200</v>
      </c>
      <c r="G10575" s="2" t="s">
        <v>810</v>
      </c>
      <c r="H10575" s="2">
        <v>3</v>
      </c>
      <c r="I10575" s="2">
        <v>10</v>
      </c>
      <c r="J10575" s="2">
        <v>10</v>
      </c>
      <c r="K10575" s="2">
        <v>50</v>
      </c>
      <c r="L10575" s="3">
        <v>190400</v>
      </c>
      <c r="M10575" s="2" t="s">
        <v>0</v>
      </c>
      <c r="N10575" s="4" t="s">
        <v>21</v>
      </c>
    </row>
    <row r="10576" spans="1:14" x14ac:dyDescent="0.25">
      <c r="A10576" s="1" t="s">
        <v>364</v>
      </c>
      <c r="B10576" s="2" t="s">
        <v>113</v>
      </c>
      <c r="C10576" s="2" t="s">
        <v>113</v>
      </c>
      <c r="D10576" s="2" t="s">
        <v>114</v>
      </c>
      <c r="E10576" s="2" t="s">
        <v>8787</v>
      </c>
      <c r="F10576" s="2">
        <v>31162200</v>
      </c>
      <c r="G10576" s="2" t="s">
        <v>810</v>
      </c>
      <c r="H10576" s="2">
        <v>3</v>
      </c>
      <c r="I10576" s="2">
        <v>10</v>
      </c>
      <c r="J10576" s="2">
        <v>10</v>
      </c>
      <c r="K10576" s="2">
        <v>80</v>
      </c>
      <c r="L10576" s="3">
        <v>333200</v>
      </c>
      <c r="M10576" s="2" t="s">
        <v>0</v>
      </c>
      <c r="N10576" s="4" t="s">
        <v>21</v>
      </c>
    </row>
    <row r="10577" spans="1:14" x14ac:dyDescent="0.25">
      <c r="A10577" s="1" t="s">
        <v>364</v>
      </c>
      <c r="B10577" s="2" t="s">
        <v>113</v>
      </c>
      <c r="C10577" s="2" t="s">
        <v>113</v>
      </c>
      <c r="D10577" s="2" t="s">
        <v>114</v>
      </c>
      <c r="E10577" s="2" t="s">
        <v>8788</v>
      </c>
      <c r="F10577" s="2">
        <v>31162200</v>
      </c>
      <c r="G10577" s="2" t="s">
        <v>810</v>
      </c>
      <c r="H10577" s="2">
        <v>3</v>
      </c>
      <c r="I10577" s="2">
        <v>10</v>
      </c>
      <c r="J10577" s="2">
        <v>10</v>
      </c>
      <c r="K10577" s="2">
        <v>80</v>
      </c>
      <c r="L10577" s="3">
        <v>380800</v>
      </c>
      <c r="M10577" s="2" t="s">
        <v>0</v>
      </c>
      <c r="N10577" s="4" t="s">
        <v>21</v>
      </c>
    </row>
    <row r="10578" spans="1:14" x14ac:dyDescent="0.25">
      <c r="A10578" s="1" t="s">
        <v>364</v>
      </c>
      <c r="B10578" s="2" t="s">
        <v>113</v>
      </c>
      <c r="C10578" s="2" t="s">
        <v>113</v>
      </c>
      <c r="D10578" s="2" t="s">
        <v>114</v>
      </c>
      <c r="E10578" s="2" t="s">
        <v>8789</v>
      </c>
      <c r="F10578" s="2">
        <v>39121700</v>
      </c>
      <c r="G10578" s="2" t="s">
        <v>810</v>
      </c>
      <c r="H10578" s="2">
        <v>3</v>
      </c>
      <c r="I10578" s="2">
        <v>10</v>
      </c>
      <c r="J10578" s="2">
        <v>10</v>
      </c>
      <c r="K10578" s="2">
        <v>10</v>
      </c>
      <c r="L10578" s="3">
        <v>113050</v>
      </c>
      <c r="M10578" s="2" t="s">
        <v>0</v>
      </c>
      <c r="N10578" s="4" t="s">
        <v>21</v>
      </c>
    </row>
    <row r="10579" spans="1:14" x14ac:dyDescent="0.25">
      <c r="A10579" s="1" t="s">
        <v>364</v>
      </c>
      <c r="B10579" s="2" t="s">
        <v>113</v>
      </c>
      <c r="C10579" s="2" t="s">
        <v>113</v>
      </c>
      <c r="D10579" s="2" t="s">
        <v>114</v>
      </c>
      <c r="E10579" s="2" t="s">
        <v>8790</v>
      </c>
      <c r="F10579" s="2">
        <v>39121700</v>
      </c>
      <c r="G10579" s="2" t="s">
        <v>810</v>
      </c>
      <c r="H10579" s="2">
        <v>3</v>
      </c>
      <c r="I10579" s="2">
        <v>10</v>
      </c>
      <c r="J10579" s="2">
        <v>10</v>
      </c>
      <c r="K10579" s="2">
        <v>10</v>
      </c>
      <c r="L10579" s="3">
        <v>113050</v>
      </c>
      <c r="M10579" s="2" t="s">
        <v>0</v>
      </c>
      <c r="N10579" s="4" t="s">
        <v>21</v>
      </c>
    </row>
    <row r="10580" spans="1:14" x14ac:dyDescent="0.25">
      <c r="A10580" s="1" t="s">
        <v>364</v>
      </c>
      <c r="B10580" s="2" t="s">
        <v>113</v>
      </c>
      <c r="C10580" s="2" t="s">
        <v>113</v>
      </c>
      <c r="D10580" s="2" t="s">
        <v>114</v>
      </c>
      <c r="E10580" s="2" t="s">
        <v>8791</v>
      </c>
      <c r="F10580" s="2">
        <v>39121700</v>
      </c>
      <c r="G10580" s="2" t="s">
        <v>810</v>
      </c>
      <c r="H10580" s="2">
        <v>3</v>
      </c>
      <c r="I10580" s="2">
        <v>10</v>
      </c>
      <c r="J10580" s="2">
        <v>10</v>
      </c>
      <c r="K10580" s="2">
        <v>10</v>
      </c>
      <c r="L10580" s="3">
        <v>116620</v>
      </c>
      <c r="M10580" s="2" t="s">
        <v>0</v>
      </c>
      <c r="N10580" s="4" t="s">
        <v>21</v>
      </c>
    </row>
    <row r="10581" spans="1:14" x14ac:dyDescent="0.25">
      <c r="A10581" s="1" t="s">
        <v>364</v>
      </c>
      <c r="B10581" s="2" t="s">
        <v>113</v>
      </c>
      <c r="C10581" s="2" t="s">
        <v>113</v>
      </c>
      <c r="D10581" s="2" t="s">
        <v>114</v>
      </c>
      <c r="E10581" s="2" t="s">
        <v>8792</v>
      </c>
      <c r="F10581" s="2">
        <v>39121700</v>
      </c>
      <c r="G10581" s="2" t="s">
        <v>810</v>
      </c>
      <c r="H10581" s="2">
        <v>3</v>
      </c>
      <c r="I10581" s="2">
        <v>10</v>
      </c>
      <c r="J10581" s="2">
        <v>10</v>
      </c>
      <c r="K10581" s="2">
        <v>25</v>
      </c>
      <c r="L10581" s="3">
        <v>887500</v>
      </c>
      <c r="M10581" s="2" t="s">
        <v>0</v>
      </c>
      <c r="N10581" s="4" t="s">
        <v>21</v>
      </c>
    </row>
    <row r="10582" spans="1:14" x14ac:dyDescent="0.25">
      <c r="A10582" s="1" t="s">
        <v>364</v>
      </c>
      <c r="B10582" s="2" t="s">
        <v>113</v>
      </c>
      <c r="C10582" s="2" t="s">
        <v>113</v>
      </c>
      <c r="D10582" s="2" t="s">
        <v>114</v>
      </c>
      <c r="E10582" s="2" t="s">
        <v>8793</v>
      </c>
      <c r="F10582" s="2">
        <v>39121700</v>
      </c>
      <c r="G10582" s="2" t="s">
        <v>810</v>
      </c>
      <c r="H10582" s="2">
        <v>3</v>
      </c>
      <c r="I10582" s="2">
        <v>10</v>
      </c>
      <c r="J10582" s="2">
        <v>10</v>
      </c>
      <c r="K10582" s="2">
        <v>25</v>
      </c>
      <c r="L10582" s="3">
        <v>950000</v>
      </c>
      <c r="M10582" s="2" t="s">
        <v>0</v>
      </c>
      <c r="N10582" s="4" t="s">
        <v>21</v>
      </c>
    </row>
    <row r="10583" spans="1:14" x14ac:dyDescent="0.25">
      <c r="A10583" s="1" t="s">
        <v>364</v>
      </c>
      <c r="B10583" s="2" t="s">
        <v>113</v>
      </c>
      <c r="C10583" s="2" t="s">
        <v>113</v>
      </c>
      <c r="D10583" s="2" t="s">
        <v>114</v>
      </c>
      <c r="E10583" s="2" t="s">
        <v>8794</v>
      </c>
      <c r="F10583" s="2">
        <v>39121700</v>
      </c>
      <c r="G10583" s="2" t="s">
        <v>810</v>
      </c>
      <c r="H10583" s="2">
        <v>3</v>
      </c>
      <c r="I10583" s="2">
        <v>10</v>
      </c>
      <c r="J10583" s="2">
        <v>10</v>
      </c>
      <c r="K10583" s="2">
        <v>80</v>
      </c>
      <c r="L10583" s="3">
        <v>42800</v>
      </c>
      <c r="M10583" s="2" t="s">
        <v>0</v>
      </c>
      <c r="N10583" s="4" t="s">
        <v>21</v>
      </c>
    </row>
    <row r="10584" spans="1:14" x14ac:dyDescent="0.25">
      <c r="A10584" s="1" t="s">
        <v>364</v>
      </c>
      <c r="B10584" s="2" t="s">
        <v>113</v>
      </c>
      <c r="C10584" s="2" t="s">
        <v>113</v>
      </c>
      <c r="D10584" s="2" t="s">
        <v>114</v>
      </c>
      <c r="E10584" s="2" t="s">
        <v>8795</v>
      </c>
      <c r="F10584" s="2">
        <v>39121700</v>
      </c>
      <c r="G10584" s="2" t="s">
        <v>810</v>
      </c>
      <c r="H10584" s="2">
        <v>3</v>
      </c>
      <c r="I10584" s="2">
        <v>10</v>
      </c>
      <c r="J10584" s="2">
        <v>10</v>
      </c>
      <c r="K10584" s="2">
        <v>80</v>
      </c>
      <c r="L10584" s="3">
        <v>42800</v>
      </c>
      <c r="M10584" s="2" t="s">
        <v>0</v>
      </c>
      <c r="N10584" s="4" t="s">
        <v>21</v>
      </c>
    </row>
    <row r="10585" spans="1:14" x14ac:dyDescent="0.25">
      <c r="A10585" s="1" t="s">
        <v>364</v>
      </c>
      <c r="B10585" s="2" t="s">
        <v>113</v>
      </c>
      <c r="C10585" s="2" t="s">
        <v>113</v>
      </c>
      <c r="D10585" s="2" t="s">
        <v>114</v>
      </c>
      <c r="E10585" s="2" t="s">
        <v>8796</v>
      </c>
      <c r="F10585" s="2">
        <v>39121700</v>
      </c>
      <c r="G10585" s="2" t="s">
        <v>810</v>
      </c>
      <c r="H10585" s="2">
        <v>3</v>
      </c>
      <c r="I10585" s="2">
        <v>10</v>
      </c>
      <c r="J10585" s="2">
        <v>10</v>
      </c>
      <c r="K10585" s="2">
        <v>80</v>
      </c>
      <c r="L10585" s="3">
        <v>57120</v>
      </c>
      <c r="M10585" s="2" t="s">
        <v>0</v>
      </c>
      <c r="N10585" s="4" t="s">
        <v>21</v>
      </c>
    </row>
    <row r="10586" spans="1:14" x14ac:dyDescent="0.25">
      <c r="A10586" s="1" t="s">
        <v>364</v>
      </c>
      <c r="B10586" s="2" t="s">
        <v>113</v>
      </c>
      <c r="C10586" s="2" t="s">
        <v>113</v>
      </c>
      <c r="D10586" s="2" t="s">
        <v>114</v>
      </c>
      <c r="E10586" s="2" t="s">
        <v>8797</v>
      </c>
      <c r="F10586" s="2">
        <v>39121700</v>
      </c>
      <c r="G10586" s="2" t="s">
        <v>810</v>
      </c>
      <c r="H10586" s="2">
        <v>3</v>
      </c>
      <c r="I10586" s="2">
        <v>10</v>
      </c>
      <c r="J10586" s="2">
        <v>10</v>
      </c>
      <c r="K10586" s="2">
        <v>80</v>
      </c>
      <c r="L10586" s="3">
        <v>57120</v>
      </c>
      <c r="M10586" s="2" t="s">
        <v>0</v>
      </c>
      <c r="N10586" s="4" t="s">
        <v>21</v>
      </c>
    </row>
    <row r="10587" spans="1:14" x14ac:dyDescent="0.25">
      <c r="A10587" s="1" t="s">
        <v>364</v>
      </c>
      <c r="B10587" s="2" t="s">
        <v>86</v>
      </c>
      <c r="C10587" s="2" t="s">
        <v>93</v>
      </c>
      <c r="D10587" s="2" t="s">
        <v>94</v>
      </c>
      <c r="E10587" s="2" t="s">
        <v>8798</v>
      </c>
      <c r="F10587" s="2">
        <v>39121700</v>
      </c>
      <c r="G10587" s="2" t="s">
        <v>810</v>
      </c>
      <c r="H10587" s="2">
        <v>3</v>
      </c>
      <c r="I10587" s="2">
        <v>10</v>
      </c>
      <c r="J10587" s="2">
        <v>10</v>
      </c>
      <c r="K10587" s="2">
        <v>10</v>
      </c>
      <c r="L10587" s="3">
        <v>571200</v>
      </c>
      <c r="M10587" s="2" t="s">
        <v>0</v>
      </c>
      <c r="N10587" s="4" t="s">
        <v>21</v>
      </c>
    </row>
    <row r="10588" spans="1:14" x14ac:dyDescent="0.25">
      <c r="A10588" s="1" t="s">
        <v>364</v>
      </c>
      <c r="B10588" s="2" t="s">
        <v>76</v>
      </c>
      <c r="C10588" s="2" t="s">
        <v>83</v>
      </c>
      <c r="D10588" s="2" t="s">
        <v>84</v>
      </c>
      <c r="E10588" s="2" t="s">
        <v>8799</v>
      </c>
      <c r="F10588" s="2">
        <v>31201600</v>
      </c>
      <c r="G10588" s="2" t="s">
        <v>810</v>
      </c>
      <c r="H10588" s="2">
        <v>3</v>
      </c>
      <c r="I10588" s="2">
        <v>10</v>
      </c>
      <c r="J10588" s="2">
        <v>10</v>
      </c>
      <c r="K10588" s="2">
        <v>15</v>
      </c>
      <c r="L10588" s="3">
        <v>7500000</v>
      </c>
      <c r="M10588" s="2" t="s">
        <v>0</v>
      </c>
      <c r="N10588" s="4" t="s">
        <v>21</v>
      </c>
    </row>
    <row r="10589" spans="1:14" x14ac:dyDescent="0.25">
      <c r="A10589" s="1" t="s">
        <v>364</v>
      </c>
      <c r="B10589" s="2" t="s">
        <v>76</v>
      </c>
      <c r="C10589" s="2" t="s">
        <v>83</v>
      </c>
      <c r="D10589" s="2" t="s">
        <v>84</v>
      </c>
      <c r="E10589" s="2" t="s">
        <v>8800</v>
      </c>
      <c r="F10589" s="2">
        <v>31201600</v>
      </c>
      <c r="G10589" s="2" t="s">
        <v>810</v>
      </c>
      <c r="H10589" s="2">
        <v>3</v>
      </c>
      <c r="I10589" s="2">
        <v>10</v>
      </c>
      <c r="J10589" s="2">
        <v>10</v>
      </c>
      <c r="K10589" s="2">
        <v>50</v>
      </c>
      <c r="L10589" s="3">
        <v>17500000</v>
      </c>
      <c r="M10589" s="2" t="s">
        <v>0</v>
      </c>
      <c r="N10589" s="4" t="s">
        <v>21</v>
      </c>
    </row>
    <row r="10590" spans="1:14" x14ac:dyDescent="0.25">
      <c r="A10590" s="1" t="s">
        <v>364</v>
      </c>
      <c r="B10590" s="2" t="s">
        <v>113</v>
      </c>
      <c r="C10590" s="2" t="s">
        <v>113</v>
      </c>
      <c r="D10590" s="2" t="s">
        <v>114</v>
      </c>
      <c r="E10590" s="2" t="s">
        <v>8801</v>
      </c>
      <c r="F10590" s="2">
        <v>31161600</v>
      </c>
      <c r="G10590" s="2" t="s">
        <v>810</v>
      </c>
      <c r="H10590" s="2">
        <v>3</v>
      </c>
      <c r="I10590" s="2">
        <v>10</v>
      </c>
      <c r="J10590" s="2">
        <v>10</v>
      </c>
      <c r="K10590" s="2">
        <v>15</v>
      </c>
      <c r="L10590" s="3">
        <v>294525</v>
      </c>
      <c r="M10590" s="2" t="s">
        <v>0</v>
      </c>
      <c r="N10590" s="4" t="s">
        <v>21</v>
      </c>
    </row>
    <row r="10591" spans="1:14" x14ac:dyDescent="0.25">
      <c r="A10591" s="1" t="s">
        <v>364</v>
      </c>
      <c r="B10591" s="2" t="s">
        <v>113</v>
      </c>
      <c r="C10591" s="2" t="s">
        <v>113</v>
      </c>
      <c r="D10591" s="2" t="s">
        <v>114</v>
      </c>
      <c r="E10591" s="2" t="s">
        <v>8802</v>
      </c>
      <c r="F10591" s="2">
        <v>31161600</v>
      </c>
      <c r="G10591" s="2" t="s">
        <v>810</v>
      </c>
      <c r="H10591" s="2">
        <v>3</v>
      </c>
      <c r="I10591" s="2">
        <v>10</v>
      </c>
      <c r="J10591" s="2">
        <v>10</v>
      </c>
      <c r="K10591" s="2">
        <v>15</v>
      </c>
      <c r="L10591" s="3">
        <v>294525</v>
      </c>
      <c r="M10591" s="2" t="s">
        <v>0</v>
      </c>
      <c r="N10591" s="4" t="s">
        <v>21</v>
      </c>
    </row>
    <row r="10592" spans="1:14" x14ac:dyDescent="0.25">
      <c r="A10592" s="1" t="s">
        <v>364</v>
      </c>
      <c r="B10592" s="2" t="s">
        <v>113</v>
      </c>
      <c r="C10592" s="2" t="s">
        <v>113</v>
      </c>
      <c r="D10592" s="2" t="s">
        <v>114</v>
      </c>
      <c r="E10592" s="2" t="s">
        <v>8803</v>
      </c>
      <c r="F10592" s="2">
        <v>31161600</v>
      </c>
      <c r="G10592" s="2" t="s">
        <v>810</v>
      </c>
      <c r="H10592" s="2">
        <v>3</v>
      </c>
      <c r="I10592" s="2">
        <v>10</v>
      </c>
      <c r="J10592" s="2">
        <v>10</v>
      </c>
      <c r="K10592" s="2">
        <v>15</v>
      </c>
      <c r="L10592" s="3">
        <v>294525</v>
      </c>
      <c r="M10592" s="2" t="s">
        <v>0</v>
      </c>
      <c r="N10592" s="4" t="s">
        <v>21</v>
      </c>
    </row>
    <row r="10593" spans="1:14" x14ac:dyDescent="0.25">
      <c r="A10593" s="1" t="s">
        <v>364</v>
      </c>
      <c r="B10593" s="2" t="s">
        <v>113</v>
      </c>
      <c r="C10593" s="2" t="s">
        <v>113</v>
      </c>
      <c r="D10593" s="2" t="s">
        <v>114</v>
      </c>
      <c r="E10593" s="2" t="s">
        <v>8804</v>
      </c>
      <c r="F10593" s="2">
        <v>31161600</v>
      </c>
      <c r="G10593" s="2" t="s">
        <v>810</v>
      </c>
      <c r="H10593" s="2">
        <v>3</v>
      </c>
      <c r="I10593" s="2">
        <v>10</v>
      </c>
      <c r="J10593" s="2">
        <v>10</v>
      </c>
      <c r="K10593" s="2">
        <v>15</v>
      </c>
      <c r="L10593" s="3">
        <v>294525</v>
      </c>
      <c r="M10593" s="2" t="s">
        <v>0</v>
      </c>
      <c r="N10593" s="4" t="s">
        <v>21</v>
      </c>
    </row>
    <row r="10594" spans="1:14" x14ac:dyDescent="0.25">
      <c r="A10594" s="1" t="s">
        <v>364</v>
      </c>
      <c r="B10594" s="2" t="s">
        <v>113</v>
      </c>
      <c r="C10594" s="2" t="s">
        <v>113</v>
      </c>
      <c r="D10594" s="2" t="s">
        <v>114</v>
      </c>
      <c r="E10594" s="2" t="s">
        <v>8805</v>
      </c>
      <c r="F10594" s="2">
        <v>31161600</v>
      </c>
      <c r="G10594" s="2" t="s">
        <v>810</v>
      </c>
      <c r="H10594" s="2">
        <v>3</v>
      </c>
      <c r="I10594" s="2">
        <v>10</v>
      </c>
      <c r="J10594" s="2">
        <v>10</v>
      </c>
      <c r="K10594" s="2">
        <v>15</v>
      </c>
      <c r="L10594" s="3">
        <v>294525</v>
      </c>
      <c r="M10594" s="2" t="s">
        <v>0</v>
      </c>
      <c r="N10594" s="4" t="s">
        <v>21</v>
      </c>
    </row>
    <row r="10595" spans="1:14" x14ac:dyDescent="0.25">
      <c r="A10595" s="1" t="s">
        <v>364</v>
      </c>
      <c r="B10595" s="2" t="s">
        <v>76</v>
      </c>
      <c r="C10595" s="2" t="s">
        <v>1365</v>
      </c>
      <c r="D10595" s="2" t="s">
        <v>17940</v>
      </c>
      <c r="E10595" s="2" t="s">
        <v>8806</v>
      </c>
      <c r="F10595" s="2">
        <v>41122004</v>
      </c>
      <c r="G10595" s="2" t="s">
        <v>810</v>
      </c>
      <c r="H10595" s="2">
        <v>3</v>
      </c>
      <c r="I10595" s="2">
        <v>10</v>
      </c>
      <c r="J10595" s="2">
        <v>10</v>
      </c>
      <c r="K10595" s="2">
        <v>17</v>
      </c>
      <c r="L10595" s="3">
        <v>38214.67</v>
      </c>
      <c r="M10595" s="2" t="s">
        <v>0</v>
      </c>
      <c r="N10595" s="4" t="s">
        <v>21</v>
      </c>
    </row>
    <row r="10596" spans="1:14" x14ac:dyDescent="0.25">
      <c r="A10596" s="1" t="s">
        <v>364</v>
      </c>
      <c r="B10596" s="2" t="s">
        <v>1851</v>
      </c>
      <c r="C10596" s="2" t="s">
        <v>1895</v>
      </c>
      <c r="D10596" s="2" t="s">
        <v>17946</v>
      </c>
      <c r="E10596" s="2" t="s">
        <v>8807</v>
      </c>
      <c r="F10596" s="2">
        <v>31191506</v>
      </c>
      <c r="G10596" s="2" t="s">
        <v>810</v>
      </c>
      <c r="H10596" s="2">
        <v>3</v>
      </c>
      <c r="I10596" s="2">
        <v>10</v>
      </c>
      <c r="J10596" s="2">
        <v>10</v>
      </c>
      <c r="K10596" s="2">
        <v>8</v>
      </c>
      <c r="L10596" s="3">
        <v>66640</v>
      </c>
      <c r="M10596" s="2" t="s">
        <v>0</v>
      </c>
      <c r="N10596" s="4" t="s">
        <v>21</v>
      </c>
    </row>
    <row r="10597" spans="1:14" x14ac:dyDescent="0.25">
      <c r="A10597" s="1" t="s">
        <v>364</v>
      </c>
      <c r="B10597" s="2" t="s">
        <v>1851</v>
      </c>
      <c r="C10597" s="2" t="s">
        <v>1895</v>
      </c>
      <c r="D10597" s="2" t="s">
        <v>17946</v>
      </c>
      <c r="E10597" s="2" t="s">
        <v>8808</v>
      </c>
      <c r="F10597" s="2">
        <v>31191506</v>
      </c>
      <c r="G10597" s="2" t="s">
        <v>810</v>
      </c>
      <c r="H10597" s="2">
        <v>3</v>
      </c>
      <c r="I10597" s="2">
        <v>10</v>
      </c>
      <c r="J10597" s="2">
        <v>10</v>
      </c>
      <c r="K10597" s="2">
        <v>8</v>
      </c>
      <c r="L10597" s="3">
        <v>80920</v>
      </c>
      <c r="M10597" s="2" t="s">
        <v>0</v>
      </c>
      <c r="N10597" s="4" t="s">
        <v>21</v>
      </c>
    </row>
    <row r="10598" spans="1:14" x14ac:dyDescent="0.25">
      <c r="A10598" s="1" t="s">
        <v>364</v>
      </c>
      <c r="B10598" s="2" t="s">
        <v>1851</v>
      </c>
      <c r="C10598" s="2" t="s">
        <v>1895</v>
      </c>
      <c r="D10598" s="2" t="s">
        <v>17946</v>
      </c>
      <c r="E10598" s="2" t="s">
        <v>8809</v>
      </c>
      <c r="F10598" s="2">
        <v>31191506</v>
      </c>
      <c r="G10598" s="2" t="s">
        <v>810</v>
      </c>
      <c r="H10598" s="2">
        <v>3</v>
      </c>
      <c r="I10598" s="2">
        <v>10</v>
      </c>
      <c r="J10598" s="2">
        <v>10</v>
      </c>
      <c r="K10598" s="2">
        <v>8</v>
      </c>
      <c r="L10598" s="3">
        <v>76160</v>
      </c>
      <c r="M10598" s="2" t="s">
        <v>0</v>
      </c>
      <c r="N10598" s="4" t="s">
        <v>21</v>
      </c>
    </row>
    <row r="10599" spans="1:14" x14ac:dyDescent="0.25">
      <c r="A10599" s="1" t="s">
        <v>364</v>
      </c>
      <c r="B10599" s="2" t="s">
        <v>76</v>
      </c>
      <c r="C10599" s="2" t="s">
        <v>83</v>
      </c>
      <c r="D10599" s="2" t="s">
        <v>84</v>
      </c>
      <c r="E10599" s="2" t="s">
        <v>8810</v>
      </c>
      <c r="F10599" s="2">
        <v>31201600</v>
      </c>
      <c r="G10599" s="2" t="s">
        <v>810</v>
      </c>
      <c r="H10599" s="2">
        <v>3</v>
      </c>
      <c r="I10599" s="2">
        <v>10</v>
      </c>
      <c r="J10599" s="2">
        <v>10</v>
      </c>
      <c r="K10599" s="2">
        <v>2</v>
      </c>
      <c r="L10599" s="3">
        <v>941052</v>
      </c>
      <c r="M10599" s="2" t="s">
        <v>0</v>
      </c>
      <c r="N10599" s="4" t="s">
        <v>21</v>
      </c>
    </row>
    <row r="10600" spans="1:14" x14ac:dyDescent="0.25">
      <c r="A10600" s="1" t="s">
        <v>364</v>
      </c>
      <c r="B10600" s="2" t="s">
        <v>113</v>
      </c>
      <c r="C10600" s="2" t="s">
        <v>113</v>
      </c>
      <c r="D10600" s="2" t="s">
        <v>114</v>
      </c>
      <c r="E10600" s="2" t="s">
        <v>8811</v>
      </c>
      <c r="F10600" s="2">
        <v>30103501</v>
      </c>
      <c r="G10600" s="2" t="s">
        <v>810</v>
      </c>
      <c r="H10600" s="2">
        <v>3</v>
      </c>
      <c r="I10600" s="2">
        <v>10</v>
      </c>
      <c r="J10600" s="2">
        <v>10</v>
      </c>
      <c r="K10600" s="2">
        <v>2</v>
      </c>
      <c r="L10600" s="3">
        <v>114002</v>
      </c>
      <c r="M10600" s="2" t="s">
        <v>0</v>
      </c>
      <c r="N10600" s="4" t="s">
        <v>21</v>
      </c>
    </row>
    <row r="10601" spans="1:14" x14ac:dyDescent="0.25">
      <c r="A10601" s="1" t="s">
        <v>364</v>
      </c>
      <c r="B10601" s="2" t="s">
        <v>113</v>
      </c>
      <c r="C10601" s="2" t="s">
        <v>113</v>
      </c>
      <c r="D10601" s="2" t="s">
        <v>114</v>
      </c>
      <c r="E10601" s="2" t="s">
        <v>8812</v>
      </c>
      <c r="F10601" s="2">
        <v>30103501</v>
      </c>
      <c r="G10601" s="2" t="s">
        <v>810</v>
      </c>
      <c r="H10601" s="2">
        <v>3</v>
      </c>
      <c r="I10601" s="2">
        <v>10</v>
      </c>
      <c r="J10601" s="2">
        <v>10</v>
      </c>
      <c r="K10601" s="2">
        <v>2</v>
      </c>
      <c r="L10601" s="3">
        <v>114002</v>
      </c>
      <c r="M10601" s="2" t="s">
        <v>0</v>
      </c>
      <c r="N10601" s="4" t="s">
        <v>21</v>
      </c>
    </row>
    <row r="10602" spans="1:14" x14ac:dyDescent="0.25">
      <c r="A10602" s="1" t="s">
        <v>364</v>
      </c>
      <c r="B10602" s="2" t="s">
        <v>113</v>
      </c>
      <c r="C10602" s="2" t="s">
        <v>113</v>
      </c>
      <c r="D10602" s="2" t="s">
        <v>114</v>
      </c>
      <c r="E10602" s="2" t="s">
        <v>8813</v>
      </c>
      <c r="F10602" s="2">
        <v>30103501</v>
      </c>
      <c r="G10602" s="2" t="s">
        <v>810</v>
      </c>
      <c r="H10602" s="2">
        <v>3</v>
      </c>
      <c r="I10602" s="2">
        <v>10</v>
      </c>
      <c r="J10602" s="2">
        <v>10</v>
      </c>
      <c r="K10602" s="2">
        <v>2</v>
      </c>
      <c r="L10602" s="3">
        <v>114002</v>
      </c>
      <c r="M10602" s="2" t="s">
        <v>0</v>
      </c>
      <c r="N10602" s="4" t="s">
        <v>21</v>
      </c>
    </row>
    <row r="10603" spans="1:14" x14ac:dyDescent="0.25">
      <c r="A10603" s="1" t="s">
        <v>364</v>
      </c>
      <c r="B10603" s="2" t="s">
        <v>86</v>
      </c>
      <c r="C10603" s="2" t="s">
        <v>93</v>
      </c>
      <c r="D10603" s="2" t="s">
        <v>94</v>
      </c>
      <c r="E10603" s="2" t="s">
        <v>8814</v>
      </c>
      <c r="F10603" s="2">
        <v>31201513</v>
      </c>
      <c r="G10603" s="2" t="s">
        <v>810</v>
      </c>
      <c r="H10603" s="2">
        <v>3</v>
      </c>
      <c r="I10603" s="2">
        <v>10</v>
      </c>
      <c r="J10603" s="2">
        <v>10</v>
      </c>
      <c r="K10603" s="2">
        <v>2</v>
      </c>
      <c r="L10603" s="3">
        <v>761600</v>
      </c>
      <c r="M10603" s="2" t="s">
        <v>17383</v>
      </c>
      <c r="N10603" s="4" t="s">
        <v>21</v>
      </c>
    </row>
    <row r="10604" spans="1:14" x14ac:dyDescent="0.25">
      <c r="A10604" s="1" t="s">
        <v>364</v>
      </c>
      <c r="B10604" s="2" t="s">
        <v>86</v>
      </c>
      <c r="C10604" s="2" t="s">
        <v>90</v>
      </c>
      <c r="D10604" s="2" t="s">
        <v>91</v>
      </c>
      <c r="E10604" s="2" t="s">
        <v>8815</v>
      </c>
      <c r="F10604" s="2">
        <v>30102015</v>
      </c>
      <c r="G10604" s="2" t="s">
        <v>810</v>
      </c>
      <c r="H10604" s="2">
        <v>3</v>
      </c>
      <c r="I10604" s="2">
        <v>10</v>
      </c>
      <c r="J10604" s="2">
        <v>10</v>
      </c>
      <c r="K10604" s="2">
        <v>3</v>
      </c>
      <c r="L10604" s="3">
        <v>589050</v>
      </c>
      <c r="M10604" s="2" t="s">
        <v>0</v>
      </c>
      <c r="N10604" s="4" t="s">
        <v>21</v>
      </c>
    </row>
    <row r="10605" spans="1:14" x14ac:dyDescent="0.25">
      <c r="A10605" s="1" t="s">
        <v>364</v>
      </c>
      <c r="B10605" s="2" t="s">
        <v>63</v>
      </c>
      <c r="C10605" s="2" t="s">
        <v>64</v>
      </c>
      <c r="D10605" s="2" t="s">
        <v>65</v>
      </c>
      <c r="E10605" s="2" t="s">
        <v>8816</v>
      </c>
      <c r="F10605" s="2">
        <v>14121500</v>
      </c>
      <c r="G10605" s="2" t="s">
        <v>810</v>
      </c>
      <c r="H10605" s="2">
        <v>3</v>
      </c>
      <c r="I10605" s="2">
        <v>10</v>
      </c>
      <c r="J10605" s="2">
        <v>10</v>
      </c>
      <c r="K10605" s="2">
        <v>10</v>
      </c>
      <c r="L10605" s="3">
        <v>1180158.58</v>
      </c>
      <c r="M10605" s="2" t="s">
        <v>0</v>
      </c>
      <c r="N10605" s="4" t="s">
        <v>21</v>
      </c>
    </row>
    <row r="10606" spans="1:14" x14ac:dyDescent="0.25">
      <c r="A10606" s="1" t="s">
        <v>364</v>
      </c>
      <c r="B10606" s="2" t="s">
        <v>63</v>
      </c>
      <c r="C10606" s="2" t="s">
        <v>64</v>
      </c>
      <c r="D10606" s="2" t="s">
        <v>65</v>
      </c>
      <c r="E10606" s="2" t="s">
        <v>8817</v>
      </c>
      <c r="F10606" s="2">
        <v>31201513</v>
      </c>
      <c r="G10606" s="2" t="s">
        <v>810</v>
      </c>
      <c r="H10606" s="2">
        <v>3</v>
      </c>
      <c r="I10606" s="2">
        <v>10</v>
      </c>
      <c r="J10606" s="2">
        <v>10</v>
      </c>
      <c r="K10606" s="2">
        <v>20</v>
      </c>
      <c r="L10606" s="3">
        <v>112395.98</v>
      </c>
      <c r="M10606" s="2" t="s">
        <v>0</v>
      </c>
      <c r="N10606" s="4" t="s">
        <v>21</v>
      </c>
    </row>
    <row r="10607" spans="1:14" x14ac:dyDescent="0.25">
      <c r="A10607" s="1" t="s">
        <v>364</v>
      </c>
      <c r="B10607" s="2" t="s">
        <v>63</v>
      </c>
      <c r="C10607" s="2" t="s">
        <v>64</v>
      </c>
      <c r="D10607" s="2" t="s">
        <v>65</v>
      </c>
      <c r="E10607" s="2" t="s">
        <v>8818</v>
      </c>
      <c r="F10607" s="2">
        <v>31201513</v>
      </c>
      <c r="G10607" s="2" t="s">
        <v>810</v>
      </c>
      <c r="H10607" s="2">
        <v>3</v>
      </c>
      <c r="I10607" s="2">
        <v>10</v>
      </c>
      <c r="J10607" s="2">
        <v>10</v>
      </c>
      <c r="K10607" s="2">
        <v>20</v>
      </c>
      <c r="L10607" s="3">
        <v>213552.39999999997</v>
      </c>
      <c r="M10607" s="2" t="s">
        <v>0</v>
      </c>
      <c r="N10607" s="4" t="s">
        <v>21</v>
      </c>
    </row>
    <row r="10608" spans="1:14" x14ac:dyDescent="0.25">
      <c r="A10608" s="1" t="s">
        <v>364</v>
      </c>
      <c r="B10608" s="2" t="s">
        <v>63</v>
      </c>
      <c r="C10608" s="2" t="s">
        <v>64</v>
      </c>
      <c r="D10608" s="2" t="s">
        <v>65</v>
      </c>
      <c r="E10608" s="2" t="s">
        <v>8819</v>
      </c>
      <c r="F10608" s="2">
        <v>31201513</v>
      </c>
      <c r="G10608" s="2" t="s">
        <v>810</v>
      </c>
      <c r="H10608" s="2">
        <v>3</v>
      </c>
      <c r="I10608" s="2">
        <v>10</v>
      </c>
      <c r="J10608" s="2">
        <v>10</v>
      </c>
      <c r="K10608" s="2">
        <v>20</v>
      </c>
      <c r="L10608" s="3">
        <v>247271.28999999998</v>
      </c>
      <c r="M10608" s="2" t="s">
        <v>0</v>
      </c>
      <c r="N10608" s="4" t="s">
        <v>21</v>
      </c>
    </row>
    <row r="10609" spans="1:14" x14ac:dyDescent="0.25">
      <c r="A10609" s="1" t="s">
        <v>364</v>
      </c>
      <c r="B10609" s="2" t="s">
        <v>63</v>
      </c>
      <c r="C10609" s="2" t="s">
        <v>64</v>
      </c>
      <c r="D10609" s="2" t="s">
        <v>65</v>
      </c>
      <c r="E10609" s="2" t="s">
        <v>8820</v>
      </c>
      <c r="F10609" s="2">
        <v>31201513</v>
      </c>
      <c r="G10609" s="2" t="s">
        <v>810</v>
      </c>
      <c r="H10609" s="2">
        <v>3</v>
      </c>
      <c r="I10609" s="2">
        <v>10</v>
      </c>
      <c r="J10609" s="2">
        <v>10</v>
      </c>
      <c r="K10609" s="2">
        <v>20</v>
      </c>
      <c r="L10609" s="3">
        <v>292229.73</v>
      </c>
      <c r="M10609" s="2" t="s">
        <v>0</v>
      </c>
      <c r="N10609" s="4" t="s">
        <v>21</v>
      </c>
    </row>
    <row r="10610" spans="1:14" x14ac:dyDescent="0.25">
      <c r="A10610" s="1" t="s">
        <v>364</v>
      </c>
      <c r="B10610" s="2" t="s">
        <v>63</v>
      </c>
      <c r="C10610" s="2" t="s">
        <v>64</v>
      </c>
      <c r="D10610" s="2" t="s">
        <v>65</v>
      </c>
      <c r="E10610" s="2" t="s">
        <v>8821</v>
      </c>
      <c r="F10610" s="2">
        <v>31201513</v>
      </c>
      <c r="G10610" s="2" t="s">
        <v>810</v>
      </c>
      <c r="H10610" s="2">
        <v>3</v>
      </c>
      <c r="I10610" s="2">
        <v>10</v>
      </c>
      <c r="J10610" s="2">
        <v>10</v>
      </c>
      <c r="K10610" s="2">
        <v>20</v>
      </c>
      <c r="L10610" s="3">
        <v>404625.7</v>
      </c>
      <c r="M10610" s="2" t="s">
        <v>0</v>
      </c>
      <c r="N10610" s="4" t="s">
        <v>21</v>
      </c>
    </row>
    <row r="10611" spans="1:14" x14ac:dyDescent="0.25">
      <c r="A10611" s="1" t="s">
        <v>364</v>
      </c>
      <c r="B10611" s="2" t="s">
        <v>63</v>
      </c>
      <c r="C10611" s="2" t="s">
        <v>64</v>
      </c>
      <c r="D10611" s="2" t="s">
        <v>65</v>
      </c>
      <c r="E10611" s="2" t="s">
        <v>8822</v>
      </c>
      <c r="F10611" s="2">
        <v>31201513</v>
      </c>
      <c r="G10611" s="2" t="s">
        <v>810</v>
      </c>
      <c r="H10611" s="2">
        <v>3</v>
      </c>
      <c r="I10611" s="2">
        <v>10</v>
      </c>
      <c r="J10611" s="2">
        <v>10</v>
      </c>
      <c r="K10611" s="2">
        <v>20</v>
      </c>
      <c r="L10611" s="3">
        <v>539501.02</v>
      </c>
      <c r="M10611" s="2" t="s">
        <v>0</v>
      </c>
      <c r="N10611" s="4" t="s">
        <v>21</v>
      </c>
    </row>
    <row r="10612" spans="1:14" x14ac:dyDescent="0.25">
      <c r="A10612" s="1" t="s">
        <v>364</v>
      </c>
      <c r="B10612" s="2" t="s">
        <v>113</v>
      </c>
      <c r="C10612" s="2" t="s">
        <v>113</v>
      </c>
      <c r="D10612" s="2" t="s">
        <v>114</v>
      </c>
      <c r="E10612" s="2" t="s">
        <v>8823</v>
      </c>
      <c r="F10612" s="2">
        <v>31201521</v>
      </c>
      <c r="G10612" s="2" t="s">
        <v>810</v>
      </c>
      <c r="H10612" s="2">
        <v>3</v>
      </c>
      <c r="I10612" s="2">
        <v>10</v>
      </c>
      <c r="J10612" s="2">
        <v>10</v>
      </c>
      <c r="K10612" s="2">
        <v>6</v>
      </c>
      <c r="L10612" s="3">
        <v>1285200</v>
      </c>
      <c r="M10612" s="2" t="s">
        <v>0</v>
      </c>
      <c r="N10612" s="4" t="s">
        <v>21</v>
      </c>
    </row>
    <row r="10613" spans="1:14" x14ac:dyDescent="0.25">
      <c r="A10613" s="1" t="s">
        <v>364</v>
      </c>
      <c r="B10613" s="2" t="s">
        <v>1851</v>
      </c>
      <c r="C10613" s="2" t="s">
        <v>1895</v>
      </c>
      <c r="D10613" s="2" t="s">
        <v>17946</v>
      </c>
      <c r="E10613" s="2" t="s">
        <v>8824</v>
      </c>
      <c r="F10613" s="2">
        <v>27111918</v>
      </c>
      <c r="G10613" s="2" t="s">
        <v>810</v>
      </c>
      <c r="H10613" s="2">
        <v>3</v>
      </c>
      <c r="I10613" s="2">
        <v>10</v>
      </c>
      <c r="J10613" s="2">
        <v>10</v>
      </c>
      <c r="K10613" s="2">
        <v>2</v>
      </c>
      <c r="L10613" s="3">
        <v>600000</v>
      </c>
      <c r="M10613" s="2" t="s">
        <v>0</v>
      </c>
      <c r="N10613" s="4" t="s">
        <v>21</v>
      </c>
    </row>
    <row r="10614" spans="1:14" x14ac:dyDescent="0.25">
      <c r="A10614" s="1" t="s">
        <v>364</v>
      </c>
      <c r="B10614" s="2" t="s">
        <v>1851</v>
      </c>
      <c r="C10614" s="2" t="s">
        <v>1895</v>
      </c>
      <c r="D10614" s="2" t="s">
        <v>17946</v>
      </c>
      <c r="E10614" s="2" t="s">
        <v>8825</v>
      </c>
      <c r="F10614" s="2">
        <v>27111918</v>
      </c>
      <c r="G10614" s="2" t="s">
        <v>810</v>
      </c>
      <c r="H10614" s="2">
        <v>3</v>
      </c>
      <c r="I10614" s="2">
        <v>10</v>
      </c>
      <c r="J10614" s="2">
        <v>10</v>
      </c>
      <c r="K10614" s="2">
        <v>2</v>
      </c>
      <c r="L10614" s="3">
        <v>600000</v>
      </c>
      <c r="M10614" s="2" t="s">
        <v>0</v>
      </c>
      <c r="N10614" s="4" t="s">
        <v>21</v>
      </c>
    </row>
    <row r="10615" spans="1:14" x14ac:dyDescent="0.25">
      <c r="A10615" s="1" t="s">
        <v>364</v>
      </c>
      <c r="B10615" s="2" t="s">
        <v>1851</v>
      </c>
      <c r="C10615" s="2" t="s">
        <v>1895</v>
      </c>
      <c r="D10615" s="2" t="s">
        <v>17946</v>
      </c>
      <c r="E10615" s="2" t="s">
        <v>8826</v>
      </c>
      <c r="F10615" s="2">
        <v>27111918</v>
      </c>
      <c r="G10615" s="2" t="s">
        <v>810</v>
      </c>
      <c r="H10615" s="2">
        <v>3</v>
      </c>
      <c r="I10615" s="2">
        <v>10</v>
      </c>
      <c r="J10615" s="2">
        <v>10</v>
      </c>
      <c r="K10615" s="2">
        <v>2</v>
      </c>
      <c r="L10615" s="3">
        <v>600000</v>
      </c>
      <c r="M10615" s="2" t="s">
        <v>0</v>
      </c>
      <c r="N10615" s="4" t="s">
        <v>21</v>
      </c>
    </row>
    <row r="10616" spans="1:14" x14ac:dyDescent="0.25">
      <c r="A10616" s="1" t="s">
        <v>364</v>
      </c>
      <c r="B10616" s="2" t="s">
        <v>1851</v>
      </c>
      <c r="C10616" s="2" t="s">
        <v>1895</v>
      </c>
      <c r="D10616" s="2" t="s">
        <v>17946</v>
      </c>
      <c r="E10616" s="2" t="s">
        <v>8827</v>
      </c>
      <c r="F10616" s="2">
        <v>27111918</v>
      </c>
      <c r="G10616" s="2" t="s">
        <v>810</v>
      </c>
      <c r="H10616" s="2">
        <v>3</v>
      </c>
      <c r="I10616" s="2">
        <v>10</v>
      </c>
      <c r="J10616" s="2">
        <v>10</v>
      </c>
      <c r="K10616" s="2">
        <v>2</v>
      </c>
      <c r="L10616" s="3">
        <v>600000</v>
      </c>
      <c r="M10616" s="2" t="s">
        <v>0</v>
      </c>
      <c r="N10616" s="4" t="s">
        <v>21</v>
      </c>
    </row>
    <row r="10617" spans="1:14" x14ac:dyDescent="0.25">
      <c r="A10617" s="1" t="s">
        <v>364</v>
      </c>
      <c r="B10617" s="2" t="s">
        <v>1851</v>
      </c>
      <c r="C10617" s="2" t="s">
        <v>1895</v>
      </c>
      <c r="D10617" s="2" t="s">
        <v>17946</v>
      </c>
      <c r="E10617" s="2" t="s">
        <v>8828</v>
      </c>
      <c r="F10617" s="2">
        <v>27111918</v>
      </c>
      <c r="G10617" s="2" t="s">
        <v>810</v>
      </c>
      <c r="H10617" s="2">
        <v>3</v>
      </c>
      <c r="I10617" s="2">
        <v>10</v>
      </c>
      <c r="J10617" s="2">
        <v>10</v>
      </c>
      <c r="K10617" s="2">
        <v>2</v>
      </c>
      <c r="L10617" s="3">
        <v>600000</v>
      </c>
      <c r="M10617" s="2" t="s">
        <v>0</v>
      </c>
      <c r="N10617" s="4" t="s">
        <v>21</v>
      </c>
    </row>
    <row r="10618" spans="1:14" x14ac:dyDescent="0.25">
      <c r="A10618" s="1" t="s">
        <v>364</v>
      </c>
      <c r="B10618" s="2" t="s">
        <v>1851</v>
      </c>
      <c r="C10618" s="2" t="s">
        <v>1895</v>
      </c>
      <c r="D10618" s="2" t="s">
        <v>17946</v>
      </c>
      <c r="E10618" s="2" t="s">
        <v>8829</v>
      </c>
      <c r="F10618" s="2">
        <v>27111918</v>
      </c>
      <c r="G10618" s="2" t="s">
        <v>810</v>
      </c>
      <c r="H10618" s="2">
        <v>3</v>
      </c>
      <c r="I10618" s="2">
        <v>10</v>
      </c>
      <c r="J10618" s="2">
        <v>10</v>
      </c>
      <c r="K10618" s="2">
        <v>2</v>
      </c>
      <c r="L10618" s="3">
        <v>600000</v>
      </c>
      <c r="M10618" s="2" t="s">
        <v>0</v>
      </c>
      <c r="N10618" s="4" t="s">
        <v>21</v>
      </c>
    </row>
    <row r="10619" spans="1:14" x14ac:dyDescent="0.25">
      <c r="A10619" s="1" t="s">
        <v>364</v>
      </c>
      <c r="B10619" s="2" t="s">
        <v>1851</v>
      </c>
      <c r="C10619" s="2" t="s">
        <v>1895</v>
      </c>
      <c r="D10619" s="2" t="s">
        <v>17946</v>
      </c>
      <c r="E10619" s="2" t="s">
        <v>8830</v>
      </c>
      <c r="F10619" s="2">
        <v>31191506</v>
      </c>
      <c r="G10619" s="2" t="s">
        <v>810</v>
      </c>
      <c r="H10619" s="2">
        <v>3</v>
      </c>
      <c r="I10619" s="2">
        <v>10</v>
      </c>
      <c r="J10619" s="2">
        <v>10</v>
      </c>
      <c r="K10619" s="2">
        <v>1</v>
      </c>
      <c r="L10619" s="3">
        <v>228010.82</v>
      </c>
      <c r="M10619" s="2" t="s">
        <v>0</v>
      </c>
      <c r="N10619" s="4" t="s">
        <v>21</v>
      </c>
    </row>
    <row r="10620" spans="1:14" x14ac:dyDescent="0.25">
      <c r="A10620" s="1" t="s">
        <v>364</v>
      </c>
      <c r="B10620" s="2" t="s">
        <v>1851</v>
      </c>
      <c r="C10620" s="2" t="s">
        <v>1895</v>
      </c>
      <c r="D10620" s="2" t="s">
        <v>17946</v>
      </c>
      <c r="E10620" s="2" t="s">
        <v>8831</v>
      </c>
      <c r="F10620" s="2">
        <v>31191506</v>
      </c>
      <c r="G10620" s="2" t="s">
        <v>810</v>
      </c>
      <c r="H10620" s="2">
        <v>3</v>
      </c>
      <c r="I10620" s="2">
        <v>10</v>
      </c>
      <c r="J10620" s="2">
        <v>10</v>
      </c>
      <c r="K10620" s="2">
        <v>2</v>
      </c>
      <c r="L10620" s="3">
        <v>476000</v>
      </c>
      <c r="M10620" s="2" t="s">
        <v>0</v>
      </c>
      <c r="N10620" s="4" t="s">
        <v>21</v>
      </c>
    </row>
    <row r="10621" spans="1:14" x14ac:dyDescent="0.25">
      <c r="A10621" s="1" t="s">
        <v>364</v>
      </c>
      <c r="B10621" s="2" t="s">
        <v>1851</v>
      </c>
      <c r="C10621" s="2" t="s">
        <v>1895</v>
      </c>
      <c r="D10621" s="2" t="s">
        <v>17946</v>
      </c>
      <c r="E10621" s="2" t="s">
        <v>8832</v>
      </c>
      <c r="F10621" s="2">
        <v>31191506</v>
      </c>
      <c r="G10621" s="2" t="s">
        <v>810</v>
      </c>
      <c r="H10621" s="2">
        <v>3</v>
      </c>
      <c r="I10621" s="2">
        <v>10</v>
      </c>
      <c r="J10621" s="2">
        <v>10</v>
      </c>
      <c r="K10621" s="2">
        <v>2</v>
      </c>
      <c r="L10621" s="3">
        <v>476000</v>
      </c>
      <c r="M10621" s="2" t="s">
        <v>0</v>
      </c>
      <c r="N10621" s="4" t="s">
        <v>21</v>
      </c>
    </row>
    <row r="10622" spans="1:14" x14ac:dyDescent="0.25">
      <c r="A10622" s="1" t="s">
        <v>364</v>
      </c>
      <c r="B10622" s="2" t="s">
        <v>1851</v>
      </c>
      <c r="C10622" s="2" t="s">
        <v>1895</v>
      </c>
      <c r="D10622" s="2" t="s">
        <v>17946</v>
      </c>
      <c r="E10622" s="2" t="s">
        <v>8833</v>
      </c>
      <c r="F10622" s="2">
        <v>31191506</v>
      </c>
      <c r="G10622" s="2" t="s">
        <v>810</v>
      </c>
      <c r="H10622" s="2">
        <v>3</v>
      </c>
      <c r="I10622" s="2">
        <v>10</v>
      </c>
      <c r="J10622" s="2">
        <v>10</v>
      </c>
      <c r="K10622" s="2">
        <v>2</v>
      </c>
      <c r="L10622" s="3">
        <v>476000</v>
      </c>
      <c r="M10622" s="2" t="s">
        <v>0</v>
      </c>
      <c r="N10622" s="4" t="s">
        <v>21</v>
      </c>
    </row>
    <row r="10623" spans="1:14" x14ac:dyDescent="0.25">
      <c r="A10623" s="1" t="s">
        <v>364</v>
      </c>
      <c r="B10623" s="2" t="s">
        <v>1851</v>
      </c>
      <c r="C10623" s="2" t="s">
        <v>1895</v>
      </c>
      <c r="D10623" s="2" t="s">
        <v>17946</v>
      </c>
      <c r="E10623" s="2" t="s">
        <v>8834</v>
      </c>
      <c r="F10623" s="2">
        <v>31191506</v>
      </c>
      <c r="G10623" s="2" t="s">
        <v>810</v>
      </c>
      <c r="H10623" s="2">
        <v>3</v>
      </c>
      <c r="I10623" s="2">
        <v>10</v>
      </c>
      <c r="J10623" s="2">
        <v>10</v>
      </c>
      <c r="K10623" s="2">
        <v>2</v>
      </c>
      <c r="L10623" s="3">
        <v>476000</v>
      </c>
      <c r="M10623" s="2" t="s">
        <v>0</v>
      </c>
      <c r="N10623" s="4" t="s">
        <v>21</v>
      </c>
    </row>
    <row r="10624" spans="1:14" x14ac:dyDescent="0.25">
      <c r="A10624" s="1" t="s">
        <v>364</v>
      </c>
      <c r="B10624" s="2" t="s">
        <v>1851</v>
      </c>
      <c r="C10624" s="2" t="s">
        <v>1895</v>
      </c>
      <c r="D10624" s="2" t="s">
        <v>17946</v>
      </c>
      <c r="E10624" s="2" t="s">
        <v>8835</v>
      </c>
      <c r="F10624" s="2">
        <v>31191506</v>
      </c>
      <c r="G10624" s="2" t="s">
        <v>810</v>
      </c>
      <c r="H10624" s="2">
        <v>3</v>
      </c>
      <c r="I10624" s="2">
        <v>10</v>
      </c>
      <c r="J10624" s="2">
        <v>10</v>
      </c>
      <c r="K10624" s="2">
        <v>2</v>
      </c>
      <c r="L10624" s="3">
        <v>476000</v>
      </c>
      <c r="M10624" s="2" t="s">
        <v>0</v>
      </c>
      <c r="N10624" s="4" t="s">
        <v>21</v>
      </c>
    </row>
    <row r="10625" spans="1:14" x14ac:dyDescent="0.25">
      <c r="A10625" s="1" t="s">
        <v>364</v>
      </c>
      <c r="B10625" s="2" t="s">
        <v>1851</v>
      </c>
      <c r="C10625" s="2" t="s">
        <v>1895</v>
      </c>
      <c r="D10625" s="2" t="s">
        <v>17946</v>
      </c>
      <c r="E10625" s="2" t="s">
        <v>8836</v>
      </c>
      <c r="F10625" s="2">
        <v>31191506</v>
      </c>
      <c r="G10625" s="2" t="s">
        <v>810</v>
      </c>
      <c r="H10625" s="2">
        <v>3</v>
      </c>
      <c r="I10625" s="2">
        <v>10</v>
      </c>
      <c r="J10625" s="2">
        <v>10</v>
      </c>
      <c r="K10625" s="2">
        <v>1</v>
      </c>
      <c r="L10625" s="3">
        <v>215000</v>
      </c>
      <c r="M10625" s="2" t="s">
        <v>0</v>
      </c>
      <c r="N10625" s="4" t="s">
        <v>21</v>
      </c>
    </row>
    <row r="10626" spans="1:14" x14ac:dyDescent="0.25">
      <c r="A10626" s="1" t="s">
        <v>364</v>
      </c>
      <c r="B10626" s="2" t="s">
        <v>1851</v>
      </c>
      <c r="C10626" s="2" t="s">
        <v>1895</v>
      </c>
      <c r="D10626" s="2" t="s">
        <v>17946</v>
      </c>
      <c r="E10626" s="2" t="s">
        <v>8837</v>
      </c>
      <c r="F10626" s="2">
        <v>31191506</v>
      </c>
      <c r="G10626" s="2" t="s">
        <v>810</v>
      </c>
      <c r="H10626" s="2">
        <v>3</v>
      </c>
      <c r="I10626" s="2">
        <v>10</v>
      </c>
      <c r="J10626" s="2">
        <v>10</v>
      </c>
      <c r="K10626" s="2">
        <v>1</v>
      </c>
      <c r="L10626" s="3">
        <v>215000</v>
      </c>
      <c r="M10626" s="2" t="s">
        <v>0</v>
      </c>
      <c r="N10626" s="4" t="s">
        <v>21</v>
      </c>
    </row>
    <row r="10627" spans="1:14" x14ac:dyDescent="0.25">
      <c r="A10627" s="1" t="s">
        <v>364</v>
      </c>
      <c r="B10627" s="2" t="s">
        <v>1851</v>
      </c>
      <c r="C10627" s="2" t="s">
        <v>1895</v>
      </c>
      <c r="D10627" s="2" t="s">
        <v>17946</v>
      </c>
      <c r="E10627" s="2" t="s">
        <v>8838</v>
      </c>
      <c r="F10627" s="2">
        <v>31191506</v>
      </c>
      <c r="G10627" s="2" t="s">
        <v>810</v>
      </c>
      <c r="H10627" s="2">
        <v>3</v>
      </c>
      <c r="I10627" s="2">
        <v>10</v>
      </c>
      <c r="J10627" s="2">
        <v>10</v>
      </c>
      <c r="K10627" s="2">
        <v>1</v>
      </c>
      <c r="L10627" s="3">
        <v>215000</v>
      </c>
      <c r="M10627" s="2" t="s">
        <v>0</v>
      </c>
      <c r="N10627" s="4" t="s">
        <v>21</v>
      </c>
    </row>
    <row r="10628" spans="1:14" x14ac:dyDescent="0.25">
      <c r="A10628" s="1" t="s">
        <v>364</v>
      </c>
      <c r="B10628" s="2" t="s">
        <v>1851</v>
      </c>
      <c r="C10628" s="2" t="s">
        <v>1895</v>
      </c>
      <c r="D10628" s="2" t="s">
        <v>17946</v>
      </c>
      <c r="E10628" s="2" t="s">
        <v>8839</v>
      </c>
      <c r="F10628" s="2">
        <v>31191506</v>
      </c>
      <c r="G10628" s="2" t="s">
        <v>810</v>
      </c>
      <c r="H10628" s="2">
        <v>3</v>
      </c>
      <c r="I10628" s="2">
        <v>10</v>
      </c>
      <c r="J10628" s="2">
        <v>10</v>
      </c>
      <c r="K10628" s="2">
        <v>1</v>
      </c>
      <c r="L10628" s="3">
        <v>215000</v>
      </c>
      <c r="M10628" s="2" t="s">
        <v>0</v>
      </c>
      <c r="N10628" s="4" t="s">
        <v>21</v>
      </c>
    </row>
    <row r="10629" spans="1:14" x14ac:dyDescent="0.25">
      <c r="A10629" s="1" t="s">
        <v>364</v>
      </c>
      <c r="B10629" s="2" t="s">
        <v>1851</v>
      </c>
      <c r="C10629" s="2" t="s">
        <v>1895</v>
      </c>
      <c r="D10629" s="2" t="s">
        <v>17946</v>
      </c>
      <c r="E10629" s="2" t="s">
        <v>8840</v>
      </c>
      <c r="F10629" s="2">
        <v>31191506</v>
      </c>
      <c r="G10629" s="2" t="s">
        <v>810</v>
      </c>
      <c r="H10629" s="2">
        <v>3</v>
      </c>
      <c r="I10629" s="2">
        <v>10</v>
      </c>
      <c r="J10629" s="2">
        <v>10</v>
      </c>
      <c r="K10629" s="2">
        <v>1</v>
      </c>
      <c r="L10629" s="3">
        <v>215000</v>
      </c>
      <c r="M10629" s="2" t="s">
        <v>0</v>
      </c>
      <c r="N10629" s="4" t="s">
        <v>21</v>
      </c>
    </row>
    <row r="10630" spans="1:14" x14ac:dyDescent="0.25">
      <c r="A10630" s="1" t="s">
        <v>364</v>
      </c>
      <c r="B10630" s="2" t="s">
        <v>103</v>
      </c>
      <c r="C10630" s="2" t="s">
        <v>104</v>
      </c>
      <c r="D10630" s="2" t="s">
        <v>105</v>
      </c>
      <c r="E10630" s="2" t="s">
        <v>8841</v>
      </c>
      <c r="F10630" s="2">
        <v>31211904</v>
      </c>
      <c r="G10630" s="2" t="s">
        <v>810</v>
      </c>
      <c r="H10630" s="2">
        <v>3</v>
      </c>
      <c r="I10630" s="2">
        <v>10</v>
      </c>
      <c r="J10630" s="2">
        <v>10</v>
      </c>
      <c r="K10630" s="2">
        <v>5</v>
      </c>
      <c r="L10630" s="3">
        <v>30940</v>
      </c>
      <c r="M10630" s="2" t="s">
        <v>0</v>
      </c>
      <c r="N10630" s="4" t="s">
        <v>21</v>
      </c>
    </row>
    <row r="10631" spans="1:14" x14ac:dyDescent="0.25">
      <c r="A10631" s="1" t="s">
        <v>364</v>
      </c>
      <c r="B10631" s="2" t="s">
        <v>103</v>
      </c>
      <c r="C10631" s="2" t="s">
        <v>104</v>
      </c>
      <c r="D10631" s="2" t="s">
        <v>105</v>
      </c>
      <c r="E10631" s="2" t="s">
        <v>8842</v>
      </c>
      <c r="F10631" s="2">
        <v>31211904</v>
      </c>
      <c r="G10631" s="2" t="s">
        <v>810</v>
      </c>
      <c r="H10631" s="2">
        <v>3</v>
      </c>
      <c r="I10631" s="2">
        <v>10</v>
      </c>
      <c r="J10631" s="2">
        <v>10</v>
      </c>
      <c r="K10631" s="2">
        <v>5</v>
      </c>
      <c r="L10631" s="3">
        <v>26775</v>
      </c>
      <c r="M10631" s="2" t="s">
        <v>0</v>
      </c>
      <c r="N10631" s="4" t="s">
        <v>21</v>
      </c>
    </row>
    <row r="10632" spans="1:14" x14ac:dyDescent="0.25">
      <c r="A10632" s="1" t="s">
        <v>364</v>
      </c>
      <c r="B10632" s="2" t="s">
        <v>76</v>
      </c>
      <c r="C10632" s="2" t="s">
        <v>83</v>
      </c>
      <c r="D10632" s="2" t="s">
        <v>84</v>
      </c>
      <c r="E10632" s="2" t="s">
        <v>8843</v>
      </c>
      <c r="F10632" s="2">
        <v>31201601</v>
      </c>
      <c r="G10632" s="2" t="s">
        <v>810</v>
      </c>
      <c r="H10632" s="2">
        <v>3</v>
      </c>
      <c r="I10632" s="2">
        <v>10</v>
      </c>
      <c r="J10632" s="2">
        <v>10</v>
      </c>
      <c r="K10632" s="2">
        <v>4</v>
      </c>
      <c r="L10632" s="3">
        <v>1332800</v>
      </c>
      <c r="M10632" s="2" t="s">
        <v>0</v>
      </c>
      <c r="N10632" s="4" t="s">
        <v>21</v>
      </c>
    </row>
    <row r="10633" spans="1:14" x14ac:dyDescent="0.25">
      <c r="A10633" s="1" t="s">
        <v>364</v>
      </c>
      <c r="B10633" s="2" t="s">
        <v>86</v>
      </c>
      <c r="C10633" s="2" t="s">
        <v>90</v>
      </c>
      <c r="D10633" s="2" t="s">
        <v>91</v>
      </c>
      <c r="E10633" s="2" t="s">
        <v>8844</v>
      </c>
      <c r="F10633" s="2">
        <v>13102000</v>
      </c>
      <c r="G10633" s="2" t="s">
        <v>810</v>
      </c>
      <c r="H10633" s="2">
        <v>3</v>
      </c>
      <c r="I10633" s="2">
        <v>10</v>
      </c>
      <c r="J10633" s="2">
        <v>10</v>
      </c>
      <c r="K10633" s="2">
        <v>27</v>
      </c>
      <c r="L10633" s="3">
        <v>481950</v>
      </c>
      <c r="M10633" s="2" t="s">
        <v>0</v>
      </c>
      <c r="N10633" s="4" t="s">
        <v>21</v>
      </c>
    </row>
    <row r="10634" spans="1:14" x14ac:dyDescent="0.25">
      <c r="A10634" s="1" t="s">
        <v>364</v>
      </c>
      <c r="B10634" s="2" t="s">
        <v>2048</v>
      </c>
      <c r="C10634" s="2" t="s">
        <v>2048</v>
      </c>
      <c r="D10634" s="2" t="s">
        <v>17948</v>
      </c>
      <c r="E10634" s="2" t="s">
        <v>8845</v>
      </c>
      <c r="F10634" s="2">
        <v>31152203</v>
      </c>
      <c r="G10634" s="2" t="s">
        <v>810</v>
      </c>
      <c r="H10634" s="2">
        <v>3</v>
      </c>
      <c r="I10634" s="2">
        <v>10</v>
      </c>
      <c r="J10634" s="2">
        <v>10</v>
      </c>
      <c r="K10634" s="2">
        <v>14</v>
      </c>
      <c r="L10634" s="3">
        <v>1190000</v>
      </c>
      <c r="M10634" s="2" t="s">
        <v>0</v>
      </c>
      <c r="N10634" s="4" t="s">
        <v>21</v>
      </c>
    </row>
    <row r="10635" spans="1:14" x14ac:dyDescent="0.25">
      <c r="A10635" s="1" t="s">
        <v>364</v>
      </c>
      <c r="B10635" s="2" t="s">
        <v>72</v>
      </c>
      <c r="C10635" s="2" t="s">
        <v>73</v>
      </c>
      <c r="D10635" s="2" t="s">
        <v>74</v>
      </c>
      <c r="E10635" s="2" t="s">
        <v>8846</v>
      </c>
      <c r="F10635" s="2">
        <v>15121520</v>
      </c>
      <c r="G10635" s="2" t="s">
        <v>810</v>
      </c>
      <c r="H10635" s="2">
        <v>3</v>
      </c>
      <c r="I10635" s="2">
        <v>10</v>
      </c>
      <c r="J10635" s="2">
        <v>10</v>
      </c>
      <c r="K10635" s="2">
        <v>4</v>
      </c>
      <c r="L10635" s="3">
        <v>1190000</v>
      </c>
      <c r="M10635" s="2" t="s">
        <v>0</v>
      </c>
      <c r="N10635" s="4" t="s">
        <v>21</v>
      </c>
    </row>
    <row r="10636" spans="1:14" x14ac:dyDescent="0.25">
      <c r="A10636" s="1" t="s">
        <v>364</v>
      </c>
      <c r="B10636" s="2" t="s">
        <v>76</v>
      </c>
      <c r="C10636" s="2" t="s">
        <v>83</v>
      </c>
      <c r="D10636" s="2" t="s">
        <v>84</v>
      </c>
      <c r="E10636" s="2" t="s">
        <v>8847</v>
      </c>
      <c r="F10636" s="2">
        <v>15121500</v>
      </c>
      <c r="G10636" s="2" t="s">
        <v>810</v>
      </c>
      <c r="H10636" s="2">
        <v>3</v>
      </c>
      <c r="I10636" s="2">
        <v>10</v>
      </c>
      <c r="J10636" s="2">
        <v>10</v>
      </c>
      <c r="K10636" s="2">
        <v>1</v>
      </c>
      <c r="L10636" s="3">
        <v>351050</v>
      </c>
      <c r="M10636" s="2" t="s">
        <v>0</v>
      </c>
      <c r="N10636" s="4" t="s">
        <v>21</v>
      </c>
    </row>
    <row r="10637" spans="1:14" x14ac:dyDescent="0.25">
      <c r="A10637" s="1" t="s">
        <v>364</v>
      </c>
      <c r="B10637" s="2" t="s">
        <v>72</v>
      </c>
      <c r="C10637" s="2" t="s">
        <v>73</v>
      </c>
      <c r="D10637" s="2" t="s">
        <v>74</v>
      </c>
      <c r="E10637" s="2" t="s">
        <v>8848</v>
      </c>
      <c r="F10637" s="2">
        <v>15121500</v>
      </c>
      <c r="G10637" s="2" t="s">
        <v>810</v>
      </c>
      <c r="H10637" s="2">
        <v>3</v>
      </c>
      <c r="I10637" s="2">
        <v>10</v>
      </c>
      <c r="J10637" s="2">
        <v>10</v>
      </c>
      <c r="K10637" s="2">
        <v>5</v>
      </c>
      <c r="L10637" s="3">
        <v>1309000</v>
      </c>
      <c r="M10637" s="2" t="s">
        <v>17383</v>
      </c>
      <c r="N10637" s="4" t="s">
        <v>21</v>
      </c>
    </row>
    <row r="10638" spans="1:14" x14ac:dyDescent="0.25">
      <c r="A10638" s="1" t="s">
        <v>364</v>
      </c>
      <c r="B10638" s="2" t="s">
        <v>76</v>
      </c>
      <c r="C10638" s="2" t="s">
        <v>83</v>
      </c>
      <c r="D10638" s="2" t="s">
        <v>84</v>
      </c>
      <c r="E10638" s="2" t="s">
        <v>8849</v>
      </c>
      <c r="F10638" s="2">
        <v>31201600</v>
      </c>
      <c r="G10638" s="2" t="s">
        <v>810</v>
      </c>
      <c r="H10638" s="2">
        <v>3</v>
      </c>
      <c r="I10638" s="2">
        <v>10</v>
      </c>
      <c r="J10638" s="2">
        <v>10</v>
      </c>
      <c r="K10638" s="2">
        <v>2</v>
      </c>
      <c r="L10638" s="3">
        <v>392700</v>
      </c>
      <c r="M10638" s="2" t="s">
        <v>0</v>
      </c>
      <c r="N10638" s="4" t="s">
        <v>21</v>
      </c>
    </row>
    <row r="10639" spans="1:14" x14ac:dyDescent="0.25">
      <c r="A10639" s="1" t="s">
        <v>364</v>
      </c>
      <c r="B10639" s="2" t="s">
        <v>63</v>
      </c>
      <c r="C10639" s="2" t="s">
        <v>64</v>
      </c>
      <c r="D10639" s="2" t="s">
        <v>65</v>
      </c>
      <c r="E10639" s="2" t="s">
        <v>8850</v>
      </c>
      <c r="F10639" s="2">
        <v>23131507</v>
      </c>
      <c r="G10639" s="2" t="s">
        <v>810</v>
      </c>
      <c r="H10639" s="2">
        <v>3</v>
      </c>
      <c r="I10639" s="2">
        <v>10</v>
      </c>
      <c r="J10639" s="2">
        <v>10</v>
      </c>
      <c r="K10639" s="2">
        <v>7</v>
      </c>
      <c r="L10639" s="3">
        <v>66875.66</v>
      </c>
      <c r="M10639" s="2" t="s">
        <v>0</v>
      </c>
      <c r="N10639" s="4" t="s">
        <v>21</v>
      </c>
    </row>
    <row r="10640" spans="1:14" x14ac:dyDescent="0.25">
      <c r="A10640" s="1" t="s">
        <v>364</v>
      </c>
      <c r="B10640" s="2" t="s">
        <v>76</v>
      </c>
      <c r="C10640" s="2" t="s">
        <v>1365</v>
      </c>
      <c r="D10640" s="2" t="s">
        <v>17940</v>
      </c>
      <c r="E10640" s="2" t="s">
        <v>8851</v>
      </c>
      <c r="F10640" s="2">
        <v>41122004</v>
      </c>
      <c r="G10640" s="2" t="s">
        <v>810</v>
      </c>
      <c r="H10640" s="2">
        <v>3</v>
      </c>
      <c r="I10640" s="2">
        <v>10</v>
      </c>
      <c r="J10640" s="2">
        <v>10</v>
      </c>
      <c r="K10640" s="2">
        <v>14</v>
      </c>
      <c r="L10640" s="3">
        <v>31470.909999999996</v>
      </c>
      <c r="M10640" s="2" t="s">
        <v>0</v>
      </c>
      <c r="N10640" s="4" t="s">
        <v>21</v>
      </c>
    </row>
    <row r="10641" spans="1:14" x14ac:dyDescent="0.25">
      <c r="A10641" s="1" t="s">
        <v>364</v>
      </c>
      <c r="B10641" s="2" t="s">
        <v>86</v>
      </c>
      <c r="C10641" s="2" t="s">
        <v>93</v>
      </c>
      <c r="D10641" s="2" t="s">
        <v>94</v>
      </c>
      <c r="E10641" s="2" t="s">
        <v>8852</v>
      </c>
      <c r="F10641" s="2">
        <v>41123403</v>
      </c>
      <c r="G10641" s="2" t="s">
        <v>810</v>
      </c>
      <c r="H10641" s="2">
        <v>3</v>
      </c>
      <c r="I10641" s="2">
        <v>10</v>
      </c>
      <c r="J10641" s="2">
        <v>10</v>
      </c>
      <c r="K10641" s="2">
        <v>8</v>
      </c>
      <c r="L10641" s="3">
        <v>3808</v>
      </c>
      <c r="M10641" s="2" t="s">
        <v>0</v>
      </c>
      <c r="N10641" s="4" t="s">
        <v>21</v>
      </c>
    </row>
    <row r="10642" spans="1:14" x14ac:dyDescent="0.25">
      <c r="A10642" s="1" t="s">
        <v>364</v>
      </c>
      <c r="B10642" s="2" t="s">
        <v>1112</v>
      </c>
      <c r="C10642" s="2" t="s">
        <v>1112</v>
      </c>
      <c r="D10642" s="2" t="s">
        <v>17931</v>
      </c>
      <c r="E10642" s="2" t="s">
        <v>8853</v>
      </c>
      <c r="F10642" s="2">
        <v>42141504</v>
      </c>
      <c r="G10642" s="2" t="s">
        <v>810</v>
      </c>
      <c r="H10642" s="2">
        <v>3</v>
      </c>
      <c r="I10642" s="2">
        <v>10</v>
      </c>
      <c r="J10642" s="2">
        <v>10</v>
      </c>
      <c r="K10642" s="2">
        <v>1000</v>
      </c>
      <c r="L10642" s="3">
        <v>224791</v>
      </c>
      <c r="M10642" s="2" t="s">
        <v>0</v>
      </c>
      <c r="N10642" s="4" t="s">
        <v>21</v>
      </c>
    </row>
    <row r="10643" spans="1:14" x14ac:dyDescent="0.25">
      <c r="A10643" s="1" t="s">
        <v>364</v>
      </c>
      <c r="B10643" s="2" t="s">
        <v>86</v>
      </c>
      <c r="C10643" s="2" t="s">
        <v>246</v>
      </c>
      <c r="D10643" s="2" t="s">
        <v>247</v>
      </c>
      <c r="E10643" s="2" t="s">
        <v>8854</v>
      </c>
      <c r="F10643" s="2">
        <v>24111503</v>
      </c>
      <c r="G10643" s="2" t="s">
        <v>810</v>
      </c>
      <c r="H10643" s="2">
        <v>3</v>
      </c>
      <c r="I10643" s="2">
        <v>10</v>
      </c>
      <c r="J10643" s="2">
        <v>10</v>
      </c>
      <c r="K10643" s="2">
        <v>40</v>
      </c>
      <c r="L10643" s="3">
        <v>13487.460000000001</v>
      </c>
      <c r="M10643" s="2" t="s">
        <v>0</v>
      </c>
      <c r="N10643" s="4" t="s">
        <v>21</v>
      </c>
    </row>
    <row r="10644" spans="1:14" x14ac:dyDescent="0.25">
      <c r="A10644" s="1" t="s">
        <v>364</v>
      </c>
      <c r="B10644" s="2" t="s">
        <v>86</v>
      </c>
      <c r="C10644" s="2" t="s">
        <v>246</v>
      </c>
      <c r="D10644" s="2" t="s">
        <v>247</v>
      </c>
      <c r="E10644" s="2" t="s">
        <v>8855</v>
      </c>
      <c r="F10644" s="2">
        <v>24111503</v>
      </c>
      <c r="G10644" s="2" t="s">
        <v>810</v>
      </c>
      <c r="H10644" s="2">
        <v>3</v>
      </c>
      <c r="I10644" s="2">
        <v>10</v>
      </c>
      <c r="J10644" s="2">
        <v>10</v>
      </c>
      <c r="K10644" s="2">
        <v>40</v>
      </c>
      <c r="L10644" s="3">
        <v>11239.79</v>
      </c>
      <c r="M10644" s="2" t="s">
        <v>0</v>
      </c>
      <c r="N10644" s="4" t="s">
        <v>21</v>
      </c>
    </row>
    <row r="10645" spans="1:14" x14ac:dyDescent="0.25">
      <c r="A10645" s="1" t="s">
        <v>364</v>
      </c>
      <c r="B10645" s="2" t="s">
        <v>86</v>
      </c>
      <c r="C10645" s="2" t="s">
        <v>246</v>
      </c>
      <c r="D10645" s="2" t="s">
        <v>247</v>
      </c>
      <c r="E10645" s="2" t="s">
        <v>8856</v>
      </c>
      <c r="F10645" s="2">
        <v>24111503</v>
      </c>
      <c r="G10645" s="2" t="s">
        <v>810</v>
      </c>
      <c r="H10645" s="2">
        <v>3</v>
      </c>
      <c r="I10645" s="2">
        <v>10</v>
      </c>
      <c r="J10645" s="2">
        <v>10</v>
      </c>
      <c r="K10645" s="2">
        <v>40</v>
      </c>
      <c r="L10645" s="3">
        <v>15735.61</v>
      </c>
      <c r="M10645" s="2" t="s">
        <v>0</v>
      </c>
      <c r="N10645" s="4" t="s">
        <v>21</v>
      </c>
    </row>
    <row r="10646" spans="1:14" x14ac:dyDescent="0.25">
      <c r="A10646" s="1" t="s">
        <v>364</v>
      </c>
      <c r="B10646" s="2" t="s">
        <v>86</v>
      </c>
      <c r="C10646" s="2" t="s">
        <v>246</v>
      </c>
      <c r="D10646" s="2" t="s">
        <v>247</v>
      </c>
      <c r="E10646" s="2" t="s">
        <v>8857</v>
      </c>
      <c r="F10646" s="2">
        <v>24111503</v>
      </c>
      <c r="G10646" s="2" t="s">
        <v>810</v>
      </c>
      <c r="H10646" s="2">
        <v>3</v>
      </c>
      <c r="I10646" s="2">
        <v>10</v>
      </c>
      <c r="J10646" s="2">
        <v>10</v>
      </c>
      <c r="K10646" s="2">
        <v>40</v>
      </c>
      <c r="L10646" s="3">
        <v>15735.61</v>
      </c>
      <c r="M10646" s="2" t="s">
        <v>0</v>
      </c>
      <c r="N10646" s="4" t="s">
        <v>21</v>
      </c>
    </row>
    <row r="10647" spans="1:14" x14ac:dyDescent="0.25">
      <c r="A10647" s="1" t="s">
        <v>364</v>
      </c>
      <c r="B10647" s="2" t="s">
        <v>72</v>
      </c>
      <c r="C10647" s="2" t="s">
        <v>73</v>
      </c>
      <c r="D10647" s="2" t="s">
        <v>74</v>
      </c>
      <c r="E10647" s="2" t="s">
        <v>8858</v>
      </c>
      <c r="F10647" s="2">
        <v>15121520</v>
      </c>
      <c r="G10647" s="2" t="s">
        <v>810</v>
      </c>
      <c r="H10647" s="2">
        <v>3</v>
      </c>
      <c r="I10647" s="2">
        <v>10</v>
      </c>
      <c r="J10647" s="2">
        <v>10</v>
      </c>
      <c r="K10647" s="2">
        <v>7</v>
      </c>
      <c r="L10647" s="3">
        <v>1541050</v>
      </c>
      <c r="M10647" s="2" t="s">
        <v>239</v>
      </c>
      <c r="N10647" s="4" t="s">
        <v>21</v>
      </c>
    </row>
    <row r="10648" spans="1:14" x14ac:dyDescent="0.25">
      <c r="A10648" s="1" t="s">
        <v>364</v>
      </c>
      <c r="B10648" s="2" t="s">
        <v>103</v>
      </c>
      <c r="C10648" s="2" t="s">
        <v>104</v>
      </c>
      <c r="D10648" s="2" t="s">
        <v>105</v>
      </c>
      <c r="E10648" s="2" t="s">
        <v>8859</v>
      </c>
      <c r="F10648" s="2">
        <v>47131605</v>
      </c>
      <c r="G10648" s="2" t="s">
        <v>810</v>
      </c>
      <c r="H10648" s="2">
        <v>3</v>
      </c>
      <c r="I10648" s="2">
        <v>10</v>
      </c>
      <c r="J10648" s="2">
        <v>10</v>
      </c>
      <c r="K10648" s="2">
        <v>2</v>
      </c>
      <c r="L10648" s="3">
        <v>42840</v>
      </c>
      <c r="M10648" s="2" t="s">
        <v>0</v>
      </c>
      <c r="N10648" s="4" t="s">
        <v>21</v>
      </c>
    </row>
    <row r="10649" spans="1:14" x14ac:dyDescent="0.25">
      <c r="A10649" s="1" t="s">
        <v>364</v>
      </c>
      <c r="B10649" s="2" t="s">
        <v>76</v>
      </c>
      <c r="C10649" s="2" t="s">
        <v>83</v>
      </c>
      <c r="D10649" s="2" t="s">
        <v>84</v>
      </c>
      <c r="E10649" s="2" t="s">
        <v>8860</v>
      </c>
      <c r="F10649" s="2">
        <v>31201600</v>
      </c>
      <c r="G10649" s="2" t="s">
        <v>810</v>
      </c>
      <c r="H10649" s="2">
        <v>3</v>
      </c>
      <c r="I10649" s="2">
        <v>10</v>
      </c>
      <c r="J10649" s="2">
        <v>10</v>
      </c>
      <c r="K10649" s="2">
        <v>1</v>
      </c>
      <c r="L10649" s="3">
        <v>45000</v>
      </c>
      <c r="M10649" s="2" t="s">
        <v>0</v>
      </c>
      <c r="N10649" s="4" t="s">
        <v>21</v>
      </c>
    </row>
    <row r="10650" spans="1:14" x14ac:dyDescent="0.25">
      <c r="A10650" s="1" t="s">
        <v>364</v>
      </c>
      <c r="B10650" s="2" t="s">
        <v>72</v>
      </c>
      <c r="C10650" s="2" t="s">
        <v>73</v>
      </c>
      <c r="D10650" s="2" t="s">
        <v>74</v>
      </c>
      <c r="E10650" s="2" t="s">
        <v>8861</v>
      </c>
      <c r="F10650" s="2">
        <v>15121520</v>
      </c>
      <c r="G10650" s="2" t="s">
        <v>810</v>
      </c>
      <c r="H10650" s="2">
        <v>3</v>
      </c>
      <c r="I10650" s="2">
        <v>10</v>
      </c>
      <c r="J10650" s="2">
        <v>10</v>
      </c>
      <c r="K10650" s="2">
        <v>7</v>
      </c>
      <c r="L10650" s="3">
        <v>541450</v>
      </c>
      <c r="M10650" s="2" t="s">
        <v>0</v>
      </c>
      <c r="N10650" s="4" t="s">
        <v>21</v>
      </c>
    </row>
    <row r="10651" spans="1:14" x14ac:dyDescent="0.25">
      <c r="A10651" s="1" t="s">
        <v>364</v>
      </c>
      <c r="B10651" s="2" t="s">
        <v>2048</v>
      </c>
      <c r="C10651" s="2" t="s">
        <v>2048</v>
      </c>
      <c r="D10651" s="2" t="s">
        <v>17948</v>
      </c>
      <c r="E10651" s="2" t="s">
        <v>8862</v>
      </c>
      <c r="F10651" s="2">
        <v>31152203</v>
      </c>
      <c r="G10651" s="2" t="s">
        <v>810</v>
      </c>
      <c r="H10651" s="2">
        <v>3</v>
      </c>
      <c r="I10651" s="2">
        <v>10</v>
      </c>
      <c r="J10651" s="2">
        <v>10</v>
      </c>
      <c r="K10651" s="2">
        <v>5</v>
      </c>
      <c r="L10651" s="3">
        <v>327250</v>
      </c>
      <c r="M10651" s="2" t="s">
        <v>0</v>
      </c>
      <c r="N10651" s="4" t="s">
        <v>21</v>
      </c>
    </row>
    <row r="10652" spans="1:14" x14ac:dyDescent="0.25">
      <c r="A10652" s="1" t="s">
        <v>364</v>
      </c>
      <c r="B10652" s="2" t="s">
        <v>76</v>
      </c>
      <c r="C10652" s="2" t="s">
        <v>83</v>
      </c>
      <c r="D10652" s="2" t="s">
        <v>84</v>
      </c>
      <c r="E10652" s="2" t="s">
        <v>8863</v>
      </c>
      <c r="F10652" s="2">
        <v>12352310</v>
      </c>
      <c r="G10652" s="2" t="s">
        <v>810</v>
      </c>
      <c r="H10652" s="2">
        <v>3</v>
      </c>
      <c r="I10652" s="2">
        <v>10</v>
      </c>
      <c r="J10652" s="2">
        <v>10</v>
      </c>
      <c r="K10652" s="2">
        <v>1</v>
      </c>
      <c r="L10652" s="3">
        <v>38080</v>
      </c>
      <c r="M10652" s="2" t="s">
        <v>0</v>
      </c>
      <c r="N10652" s="4" t="s">
        <v>21</v>
      </c>
    </row>
    <row r="10653" spans="1:14" x14ac:dyDescent="0.25">
      <c r="A10653" s="1" t="s">
        <v>364</v>
      </c>
      <c r="B10653" s="2" t="s">
        <v>86</v>
      </c>
      <c r="C10653" s="2" t="s">
        <v>90</v>
      </c>
      <c r="D10653" s="2" t="s">
        <v>91</v>
      </c>
      <c r="E10653" s="2" t="s">
        <v>8864</v>
      </c>
      <c r="F10653" s="2">
        <v>30102015</v>
      </c>
      <c r="G10653" s="2" t="s">
        <v>810</v>
      </c>
      <c r="H10653" s="2">
        <v>3</v>
      </c>
      <c r="I10653" s="2">
        <v>10</v>
      </c>
      <c r="J10653" s="2">
        <v>10</v>
      </c>
      <c r="K10653" s="2">
        <v>35</v>
      </c>
      <c r="L10653" s="3">
        <v>1457750</v>
      </c>
      <c r="M10653" s="2" t="s">
        <v>0</v>
      </c>
      <c r="N10653" s="4" t="s">
        <v>21</v>
      </c>
    </row>
    <row r="10654" spans="1:14" x14ac:dyDescent="0.25">
      <c r="A10654" s="1" t="s">
        <v>364</v>
      </c>
      <c r="B10654" s="2" t="s">
        <v>76</v>
      </c>
      <c r="C10654" s="2" t="s">
        <v>83</v>
      </c>
      <c r="D10654" s="2" t="s">
        <v>84</v>
      </c>
      <c r="E10654" s="2" t="s">
        <v>8865</v>
      </c>
      <c r="F10654" s="2">
        <v>31201600</v>
      </c>
      <c r="G10654" s="2" t="s">
        <v>810</v>
      </c>
      <c r="H10654" s="2">
        <v>3</v>
      </c>
      <c r="I10654" s="2">
        <v>10</v>
      </c>
      <c r="J10654" s="2">
        <v>10</v>
      </c>
      <c r="K10654" s="2">
        <v>1</v>
      </c>
      <c r="L10654" s="3">
        <v>249900</v>
      </c>
      <c r="M10654" s="2" t="s">
        <v>0</v>
      </c>
      <c r="N10654" s="4" t="s">
        <v>21</v>
      </c>
    </row>
    <row r="10655" spans="1:14" x14ac:dyDescent="0.25">
      <c r="A10655" s="1" t="s">
        <v>364</v>
      </c>
      <c r="B10655" s="2" t="s">
        <v>76</v>
      </c>
      <c r="C10655" s="2" t="s">
        <v>83</v>
      </c>
      <c r="D10655" s="2" t="s">
        <v>84</v>
      </c>
      <c r="E10655" s="2" t="s">
        <v>8866</v>
      </c>
      <c r="F10655" s="2">
        <v>47131800</v>
      </c>
      <c r="G10655" s="2" t="s">
        <v>810</v>
      </c>
      <c r="H10655" s="2">
        <v>3</v>
      </c>
      <c r="I10655" s="2">
        <v>10</v>
      </c>
      <c r="J10655" s="2">
        <v>10</v>
      </c>
      <c r="K10655" s="2">
        <v>2</v>
      </c>
      <c r="L10655" s="3">
        <v>595000</v>
      </c>
      <c r="M10655" s="2" t="s">
        <v>17383</v>
      </c>
      <c r="N10655" s="4" t="s">
        <v>21</v>
      </c>
    </row>
    <row r="10656" spans="1:14" x14ac:dyDescent="0.25">
      <c r="A10656" s="1" t="s">
        <v>364</v>
      </c>
      <c r="B10656" s="2" t="s">
        <v>408</v>
      </c>
      <c r="C10656" s="2" t="s">
        <v>1186</v>
      </c>
      <c r="D10656" s="2" t="s">
        <v>17937</v>
      </c>
      <c r="E10656" s="2" t="s">
        <v>8867</v>
      </c>
      <c r="F10656" s="2">
        <v>12352104</v>
      </c>
      <c r="G10656" s="2" t="s">
        <v>810</v>
      </c>
      <c r="H10656" s="2">
        <v>3</v>
      </c>
      <c r="I10656" s="2">
        <v>10</v>
      </c>
      <c r="J10656" s="2">
        <v>10</v>
      </c>
      <c r="K10656" s="2">
        <v>13</v>
      </c>
      <c r="L10656" s="3">
        <v>584459.54</v>
      </c>
      <c r="M10656" s="2" t="s">
        <v>17383</v>
      </c>
      <c r="N10656" s="4" t="s">
        <v>21</v>
      </c>
    </row>
    <row r="10657" spans="1:14" x14ac:dyDescent="0.25">
      <c r="A10657" s="1" t="s">
        <v>364</v>
      </c>
      <c r="B10657" s="2" t="s">
        <v>86</v>
      </c>
      <c r="C10657" s="2" t="s">
        <v>246</v>
      </c>
      <c r="D10657" s="2" t="s">
        <v>247</v>
      </c>
      <c r="E10657" s="2" t="s">
        <v>8868</v>
      </c>
      <c r="F10657" s="2">
        <v>24111503</v>
      </c>
      <c r="G10657" s="2" t="s">
        <v>810</v>
      </c>
      <c r="H10657" s="2">
        <v>3</v>
      </c>
      <c r="I10657" s="2">
        <v>10</v>
      </c>
      <c r="J10657" s="2">
        <v>10</v>
      </c>
      <c r="K10657" s="2">
        <v>190</v>
      </c>
      <c r="L10657" s="3">
        <v>85420.58</v>
      </c>
      <c r="M10657" s="2" t="s">
        <v>0</v>
      </c>
      <c r="N10657" s="4" t="s">
        <v>21</v>
      </c>
    </row>
    <row r="10658" spans="1:14" x14ac:dyDescent="0.25">
      <c r="A10658" s="1" t="s">
        <v>364</v>
      </c>
      <c r="B10658" s="2" t="s">
        <v>86</v>
      </c>
      <c r="C10658" s="2" t="s">
        <v>246</v>
      </c>
      <c r="D10658" s="2" t="s">
        <v>247</v>
      </c>
      <c r="E10658" s="2" t="s">
        <v>8869</v>
      </c>
      <c r="F10658" s="2">
        <v>24111503</v>
      </c>
      <c r="G10658" s="2" t="s">
        <v>810</v>
      </c>
      <c r="H10658" s="2">
        <v>3</v>
      </c>
      <c r="I10658" s="2">
        <v>10</v>
      </c>
      <c r="J10658" s="2">
        <v>10</v>
      </c>
      <c r="K10658" s="2">
        <v>190</v>
      </c>
      <c r="L10658" s="3">
        <v>74744.14</v>
      </c>
      <c r="M10658" s="2" t="s">
        <v>0</v>
      </c>
      <c r="N10658" s="4" t="s">
        <v>21</v>
      </c>
    </row>
    <row r="10659" spans="1:14" x14ac:dyDescent="0.25">
      <c r="A10659" s="1" t="s">
        <v>364</v>
      </c>
      <c r="B10659" s="2" t="s">
        <v>1112</v>
      </c>
      <c r="C10659" s="2" t="s">
        <v>1112</v>
      </c>
      <c r="D10659" s="2" t="s">
        <v>17931</v>
      </c>
      <c r="E10659" s="2" t="s">
        <v>8870</v>
      </c>
      <c r="F10659" s="2">
        <v>42141504</v>
      </c>
      <c r="G10659" s="2" t="s">
        <v>810</v>
      </c>
      <c r="H10659" s="2">
        <v>3</v>
      </c>
      <c r="I10659" s="2">
        <v>10</v>
      </c>
      <c r="J10659" s="2">
        <v>10</v>
      </c>
      <c r="K10659" s="2">
        <v>190</v>
      </c>
      <c r="L10659" s="3">
        <v>74744.14</v>
      </c>
      <c r="M10659" s="2" t="s">
        <v>0</v>
      </c>
      <c r="N10659" s="4" t="s">
        <v>21</v>
      </c>
    </row>
    <row r="10660" spans="1:14" x14ac:dyDescent="0.25">
      <c r="A10660" s="1" t="s">
        <v>364</v>
      </c>
      <c r="B10660" s="2" t="s">
        <v>63</v>
      </c>
      <c r="C10660" s="2" t="s">
        <v>64</v>
      </c>
      <c r="D10660" s="2" t="s">
        <v>65</v>
      </c>
      <c r="E10660" s="2" t="s">
        <v>8871</v>
      </c>
      <c r="F10660" s="2">
        <v>31201513</v>
      </c>
      <c r="G10660" s="2" t="s">
        <v>810</v>
      </c>
      <c r="H10660" s="2">
        <v>3</v>
      </c>
      <c r="I10660" s="2">
        <v>10</v>
      </c>
      <c r="J10660" s="2">
        <v>10</v>
      </c>
      <c r="K10660" s="2">
        <v>4</v>
      </c>
      <c r="L10660" s="3">
        <v>80925.14</v>
      </c>
      <c r="M10660" s="2" t="s">
        <v>0</v>
      </c>
      <c r="N10660" s="4" t="s">
        <v>21</v>
      </c>
    </row>
    <row r="10661" spans="1:14" x14ac:dyDescent="0.25">
      <c r="A10661" s="1" t="s">
        <v>364</v>
      </c>
      <c r="B10661" s="2" t="s">
        <v>63</v>
      </c>
      <c r="C10661" s="2" t="s">
        <v>64</v>
      </c>
      <c r="D10661" s="2" t="s">
        <v>65</v>
      </c>
      <c r="E10661" s="2" t="s">
        <v>8872</v>
      </c>
      <c r="F10661" s="2">
        <v>31201513</v>
      </c>
      <c r="G10661" s="2" t="s">
        <v>810</v>
      </c>
      <c r="H10661" s="2">
        <v>3</v>
      </c>
      <c r="I10661" s="2">
        <v>10</v>
      </c>
      <c r="J10661" s="2">
        <v>10</v>
      </c>
      <c r="K10661" s="2">
        <v>4</v>
      </c>
      <c r="L10661" s="3">
        <v>107900.2</v>
      </c>
      <c r="M10661" s="2" t="s">
        <v>0</v>
      </c>
      <c r="N10661" s="4" t="s">
        <v>21</v>
      </c>
    </row>
    <row r="10662" spans="1:14" x14ac:dyDescent="0.25">
      <c r="A10662" s="1" t="s">
        <v>364</v>
      </c>
      <c r="B10662" s="2" t="s">
        <v>63</v>
      </c>
      <c r="C10662" s="2" t="s">
        <v>64</v>
      </c>
      <c r="D10662" s="2" t="s">
        <v>65</v>
      </c>
      <c r="E10662" s="2" t="s">
        <v>8873</v>
      </c>
      <c r="F10662" s="2">
        <v>31201513</v>
      </c>
      <c r="G10662" s="2" t="s">
        <v>810</v>
      </c>
      <c r="H10662" s="2">
        <v>3</v>
      </c>
      <c r="I10662" s="2">
        <v>10</v>
      </c>
      <c r="J10662" s="2">
        <v>10</v>
      </c>
      <c r="K10662" s="2">
        <v>4</v>
      </c>
      <c r="L10662" s="3">
        <v>58445.95</v>
      </c>
      <c r="M10662" s="2" t="s">
        <v>0</v>
      </c>
      <c r="N10662" s="4" t="s">
        <v>21</v>
      </c>
    </row>
    <row r="10663" spans="1:14" x14ac:dyDescent="0.25">
      <c r="A10663" s="1" t="s">
        <v>364</v>
      </c>
      <c r="B10663" s="2" t="s">
        <v>1851</v>
      </c>
      <c r="C10663" s="2" t="s">
        <v>1895</v>
      </c>
      <c r="D10663" s="2" t="s">
        <v>17946</v>
      </c>
      <c r="E10663" s="2" t="s">
        <v>8874</v>
      </c>
      <c r="F10663" s="2">
        <v>31191506</v>
      </c>
      <c r="G10663" s="2" t="s">
        <v>810</v>
      </c>
      <c r="H10663" s="2">
        <v>3</v>
      </c>
      <c r="I10663" s="2">
        <v>10</v>
      </c>
      <c r="J10663" s="2">
        <v>10</v>
      </c>
      <c r="K10663" s="2">
        <v>7</v>
      </c>
      <c r="L10663" s="3">
        <v>99960</v>
      </c>
      <c r="M10663" s="2" t="s">
        <v>17389</v>
      </c>
      <c r="N10663" s="4" t="s">
        <v>21</v>
      </c>
    </row>
    <row r="10664" spans="1:14" x14ac:dyDescent="0.25">
      <c r="A10664" s="1" t="s">
        <v>364</v>
      </c>
      <c r="B10664" s="2" t="s">
        <v>103</v>
      </c>
      <c r="C10664" s="2" t="s">
        <v>104</v>
      </c>
      <c r="D10664" s="2" t="s">
        <v>105</v>
      </c>
      <c r="E10664" s="2" t="s">
        <v>8875</v>
      </c>
      <c r="F10664" s="2">
        <v>31211904</v>
      </c>
      <c r="G10664" s="2" t="s">
        <v>810</v>
      </c>
      <c r="H10664" s="2">
        <v>3</v>
      </c>
      <c r="I10664" s="2">
        <v>10</v>
      </c>
      <c r="J10664" s="2">
        <v>10</v>
      </c>
      <c r="K10664" s="2">
        <v>2</v>
      </c>
      <c r="L10664" s="3">
        <v>12376</v>
      </c>
      <c r="M10664" s="2" t="s">
        <v>0</v>
      </c>
      <c r="N10664" s="4" t="s">
        <v>21</v>
      </c>
    </row>
    <row r="10665" spans="1:14" x14ac:dyDescent="0.25">
      <c r="A10665" s="1" t="s">
        <v>364</v>
      </c>
      <c r="B10665" s="2" t="s">
        <v>103</v>
      </c>
      <c r="C10665" s="2" t="s">
        <v>104</v>
      </c>
      <c r="D10665" s="2" t="s">
        <v>105</v>
      </c>
      <c r="E10665" s="2" t="s">
        <v>8876</v>
      </c>
      <c r="F10665" s="2">
        <v>31211904</v>
      </c>
      <c r="G10665" s="2" t="s">
        <v>810</v>
      </c>
      <c r="H10665" s="2">
        <v>3</v>
      </c>
      <c r="I10665" s="2">
        <v>10</v>
      </c>
      <c r="J10665" s="2">
        <v>10</v>
      </c>
      <c r="K10665" s="2">
        <v>2</v>
      </c>
      <c r="L10665" s="3">
        <v>10710</v>
      </c>
      <c r="M10665" s="2" t="s">
        <v>0</v>
      </c>
      <c r="N10665" s="4" t="s">
        <v>21</v>
      </c>
    </row>
    <row r="10666" spans="1:14" x14ac:dyDescent="0.25">
      <c r="A10666" s="1" t="s">
        <v>364</v>
      </c>
      <c r="B10666" s="2" t="s">
        <v>2048</v>
      </c>
      <c r="C10666" s="2" t="s">
        <v>2048</v>
      </c>
      <c r="D10666" s="2" t="s">
        <v>17948</v>
      </c>
      <c r="E10666" s="2" t="s">
        <v>8877</v>
      </c>
      <c r="F10666" s="2">
        <v>31201602</v>
      </c>
      <c r="G10666" s="2" t="s">
        <v>810</v>
      </c>
      <c r="H10666" s="2">
        <v>3</v>
      </c>
      <c r="I10666" s="2">
        <v>10</v>
      </c>
      <c r="J10666" s="2">
        <v>10</v>
      </c>
      <c r="K10666" s="2">
        <v>2</v>
      </c>
      <c r="L10666" s="3">
        <v>83300</v>
      </c>
      <c r="M10666" s="2" t="s">
        <v>0</v>
      </c>
      <c r="N10666" s="4" t="s">
        <v>21</v>
      </c>
    </row>
    <row r="10667" spans="1:14" x14ac:dyDescent="0.25">
      <c r="A10667" s="1" t="s">
        <v>364</v>
      </c>
      <c r="B10667" s="2" t="s">
        <v>76</v>
      </c>
      <c r="C10667" s="2" t="s">
        <v>83</v>
      </c>
      <c r="D10667" s="2" t="s">
        <v>84</v>
      </c>
      <c r="E10667" s="2" t="s">
        <v>8878</v>
      </c>
      <c r="F10667" s="2">
        <v>31201600</v>
      </c>
      <c r="G10667" s="2" t="s">
        <v>810</v>
      </c>
      <c r="H10667" s="2">
        <v>3</v>
      </c>
      <c r="I10667" s="2">
        <v>10</v>
      </c>
      <c r="J10667" s="2">
        <v>10</v>
      </c>
      <c r="K10667" s="2">
        <v>10</v>
      </c>
      <c r="L10667" s="3">
        <v>499800</v>
      </c>
      <c r="M10667" s="2" t="s">
        <v>0</v>
      </c>
      <c r="N10667" s="4" t="s">
        <v>21</v>
      </c>
    </row>
    <row r="10668" spans="1:14" x14ac:dyDescent="0.25">
      <c r="A10668" s="1" t="s">
        <v>364</v>
      </c>
      <c r="B10668" s="2" t="s">
        <v>408</v>
      </c>
      <c r="C10668" s="2" t="s">
        <v>1186</v>
      </c>
      <c r="D10668" s="2" t="s">
        <v>17937</v>
      </c>
      <c r="E10668" s="2" t="s">
        <v>8879</v>
      </c>
      <c r="F10668" s="2">
        <v>12352104</v>
      </c>
      <c r="G10668" s="2" t="s">
        <v>810</v>
      </c>
      <c r="H10668" s="2">
        <v>3</v>
      </c>
      <c r="I10668" s="2">
        <v>10</v>
      </c>
      <c r="J10668" s="2">
        <v>10</v>
      </c>
      <c r="K10668" s="2">
        <v>10</v>
      </c>
      <c r="L10668" s="3">
        <v>1067762.49</v>
      </c>
      <c r="M10668" s="2" t="s">
        <v>0</v>
      </c>
      <c r="N10668" s="4" t="s">
        <v>21</v>
      </c>
    </row>
    <row r="10669" spans="1:14" x14ac:dyDescent="0.25">
      <c r="A10669" s="1" t="s">
        <v>364</v>
      </c>
      <c r="B10669" s="2" t="s">
        <v>76</v>
      </c>
      <c r="C10669" s="2" t="s">
        <v>83</v>
      </c>
      <c r="D10669" s="2" t="s">
        <v>84</v>
      </c>
      <c r="E10669" s="2" t="s">
        <v>8880</v>
      </c>
      <c r="F10669" s="2">
        <v>39121700</v>
      </c>
      <c r="G10669" s="2" t="s">
        <v>810</v>
      </c>
      <c r="H10669" s="2">
        <v>3</v>
      </c>
      <c r="I10669" s="2">
        <v>10</v>
      </c>
      <c r="J10669" s="2">
        <v>10</v>
      </c>
      <c r="K10669" s="2">
        <v>4</v>
      </c>
      <c r="L10669" s="3">
        <v>309400</v>
      </c>
      <c r="M10669" s="2" t="s">
        <v>0</v>
      </c>
      <c r="N10669" s="4" t="s">
        <v>21</v>
      </c>
    </row>
    <row r="10670" spans="1:14" x14ac:dyDescent="0.25">
      <c r="A10670" s="1" t="s">
        <v>364</v>
      </c>
      <c r="B10670" s="2" t="s">
        <v>76</v>
      </c>
      <c r="C10670" s="2" t="s">
        <v>83</v>
      </c>
      <c r="D10670" s="2" t="s">
        <v>84</v>
      </c>
      <c r="E10670" s="2" t="s">
        <v>8881</v>
      </c>
      <c r="F10670" s="2">
        <v>31211800</v>
      </c>
      <c r="G10670" s="2" t="s">
        <v>810</v>
      </c>
      <c r="H10670" s="2">
        <v>3</v>
      </c>
      <c r="I10670" s="2">
        <v>10</v>
      </c>
      <c r="J10670" s="2">
        <v>10</v>
      </c>
      <c r="K10670" s="2">
        <v>2</v>
      </c>
      <c r="L10670" s="3">
        <v>345100</v>
      </c>
      <c r="M10670" s="2" t="s">
        <v>17383</v>
      </c>
      <c r="N10670" s="4" t="s">
        <v>21</v>
      </c>
    </row>
    <row r="10671" spans="1:14" x14ac:dyDescent="0.25">
      <c r="A10671" s="1" t="s">
        <v>364</v>
      </c>
      <c r="B10671" s="2" t="s">
        <v>76</v>
      </c>
      <c r="C10671" s="2" t="s">
        <v>83</v>
      </c>
      <c r="D10671" s="2" t="s">
        <v>84</v>
      </c>
      <c r="E10671" s="2" t="s">
        <v>8882</v>
      </c>
      <c r="F10671" s="2">
        <v>39121700</v>
      </c>
      <c r="G10671" s="2" t="s">
        <v>810</v>
      </c>
      <c r="H10671" s="2">
        <v>3</v>
      </c>
      <c r="I10671" s="2">
        <v>10</v>
      </c>
      <c r="J10671" s="2">
        <v>10</v>
      </c>
      <c r="K10671" s="2">
        <v>4</v>
      </c>
      <c r="L10671" s="3">
        <v>595000</v>
      </c>
      <c r="M10671" s="2" t="s">
        <v>0</v>
      </c>
      <c r="N10671" s="4" t="s">
        <v>21</v>
      </c>
    </row>
    <row r="10672" spans="1:14" x14ac:dyDescent="0.25">
      <c r="A10672" s="1" t="s">
        <v>364</v>
      </c>
      <c r="B10672" s="2" t="s">
        <v>76</v>
      </c>
      <c r="C10672" s="2" t="s">
        <v>83</v>
      </c>
      <c r="D10672" s="2" t="s">
        <v>84</v>
      </c>
      <c r="E10672" s="2" t="s">
        <v>8883</v>
      </c>
      <c r="F10672" s="2">
        <v>39121700</v>
      </c>
      <c r="G10672" s="2" t="s">
        <v>810</v>
      </c>
      <c r="H10672" s="2">
        <v>3</v>
      </c>
      <c r="I10672" s="2">
        <v>10</v>
      </c>
      <c r="J10672" s="2">
        <v>10</v>
      </c>
      <c r="K10672" s="2">
        <v>4</v>
      </c>
      <c r="L10672" s="3">
        <v>595000</v>
      </c>
      <c r="M10672" s="2" t="s">
        <v>0</v>
      </c>
      <c r="N10672" s="4" t="s">
        <v>21</v>
      </c>
    </row>
    <row r="10673" spans="1:14" x14ac:dyDescent="0.25">
      <c r="A10673" s="1" t="s">
        <v>364</v>
      </c>
      <c r="B10673" s="2" t="s">
        <v>76</v>
      </c>
      <c r="C10673" s="2" t="s">
        <v>83</v>
      </c>
      <c r="D10673" s="2" t="s">
        <v>84</v>
      </c>
      <c r="E10673" s="2" t="s">
        <v>8884</v>
      </c>
      <c r="F10673" s="2">
        <v>31201600</v>
      </c>
      <c r="G10673" s="2" t="s">
        <v>810</v>
      </c>
      <c r="H10673" s="2">
        <v>3</v>
      </c>
      <c r="I10673" s="2">
        <v>10</v>
      </c>
      <c r="J10673" s="2">
        <v>10</v>
      </c>
      <c r="K10673" s="2">
        <v>3</v>
      </c>
      <c r="L10673" s="3">
        <v>535500</v>
      </c>
      <c r="M10673" s="2" t="s">
        <v>0</v>
      </c>
      <c r="N10673" s="4" t="s">
        <v>21</v>
      </c>
    </row>
    <row r="10674" spans="1:14" x14ac:dyDescent="0.25">
      <c r="A10674" s="1" t="s">
        <v>364</v>
      </c>
      <c r="B10674" s="2" t="s">
        <v>76</v>
      </c>
      <c r="C10674" s="2" t="s">
        <v>77</v>
      </c>
      <c r="D10674" s="2" t="s">
        <v>78</v>
      </c>
      <c r="E10674" s="2" t="s">
        <v>8885</v>
      </c>
      <c r="F10674" s="2">
        <v>31211507</v>
      </c>
      <c r="G10674" s="2" t="s">
        <v>810</v>
      </c>
      <c r="H10674" s="2">
        <v>3</v>
      </c>
      <c r="I10674" s="2">
        <v>10</v>
      </c>
      <c r="J10674" s="2">
        <v>10</v>
      </c>
      <c r="K10674" s="2">
        <v>3</v>
      </c>
      <c r="L10674" s="3">
        <v>505782.25</v>
      </c>
      <c r="M10674" s="2" t="s">
        <v>0</v>
      </c>
      <c r="N10674" s="4" t="s">
        <v>21</v>
      </c>
    </row>
    <row r="10675" spans="1:14" x14ac:dyDescent="0.25">
      <c r="A10675" s="1" t="s">
        <v>364</v>
      </c>
      <c r="B10675" s="2" t="s">
        <v>76</v>
      </c>
      <c r="C10675" s="2" t="s">
        <v>77</v>
      </c>
      <c r="D10675" s="2" t="s">
        <v>78</v>
      </c>
      <c r="E10675" s="2" t="s">
        <v>8886</v>
      </c>
      <c r="F10675" s="2">
        <v>31211507</v>
      </c>
      <c r="G10675" s="2" t="s">
        <v>810</v>
      </c>
      <c r="H10675" s="2">
        <v>3</v>
      </c>
      <c r="I10675" s="2">
        <v>10</v>
      </c>
      <c r="J10675" s="2">
        <v>10</v>
      </c>
      <c r="K10675" s="2">
        <v>3</v>
      </c>
      <c r="L10675" s="3">
        <v>505782.25</v>
      </c>
      <c r="M10675" s="2" t="s">
        <v>0</v>
      </c>
      <c r="N10675" s="4" t="s">
        <v>21</v>
      </c>
    </row>
    <row r="10676" spans="1:14" x14ac:dyDescent="0.25">
      <c r="A10676" s="1" t="s">
        <v>364</v>
      </c>
      <c r="B10676" s="2" t="s">
        <v>103</v>
      </c>
      <c r="C10676" s="2" t="s">
        <v>104</v>
      </c>
      <c r="D10676" s="2" t="s">
        <v>105</v>
      </c>
      <c r="E10676" s="2" t="s">
        <v>8887</v>
      </c>
      <c r="F10676" s="2">
        <v>31211904</v>
      </c>
      <c r="G10676" s="2" t="s">
        <v>810</v>
      </c>
      <c r="H10676" s="2">
        <v>3</v>
      </c>
      <c r="I10676" s="2">
        <v>10</v>
      </c>
      <c r="J10676" s="2">
        <v>10</v>
      </c>
      <c r="K10676" s="2">
        <v>8</v>
      </c>
      <c r="L10676" s="3">
        <v>49504</v>
      </c>
      <c r="M10676" s="2" t="s">
        <v>0</v>
      </c>
      <c r="N10676" s="4" t="s">
        <v>21</v>
      </c>
    </row>
    <row r="10677" spans="1:14" x14ac:dyDescent="0.25">
      <c r="A10677" s="1" t="s">
        <v>364</v>
      </c>
      <c r="B10677" s="2" t="s">
        <v>103</v>
      </c>
      <c r="C10677" s="2" t="s">
        <v>104</v>
      </c>
      <c r="D10677" s="2" t="s">
        <v>105</v>
      </c>
      <c r="E10677" s="2" t="s">
        <v>8888</v>
      </c>
      <c r="F10677" s="2">
        <v>31211904</v>
      </c>
      <c r="G10677" s="2" t="s">
        <v>810</v>
      </c>
      <c r="H10677" s="2">
        <v>3</v>
      </c>
      <c r="I10677" s="2">
        <v>10</v>
      </c>
      <c r="J10677" s="2">
        <v>10</v>
      </c>
      <c r="K10677" s="2">
        <v>8</v>
      </c>
      <c r="L10677" s="3">
        <v>42840</v>
      </c>
      <c r="M10677" s="2" t="s">
        <v>0</v>
      </c>
      <c r="N10677" s="4" t="s">
        <v>21</v>
      </c>
    </row>
    <row r="10678" spans="1:14" x14ac:dyDescent="0.25">
      <c r="A10678" s="1" t="s">
        <v>364</v>
      </c>
      <c r="B10678" s="2" t="s">
        <v>2048</v>
      </c>
      <c r="C10678" s="2" t="s">
        <v>2048</v>
      </c>
      <c r="D10678" s="2" t="s">
        <v>17948</v>
      </c>
      <c r="E10678" s="2" t="s">
        <v>8889</v>
      </c>
      <c r="F10678" s="2">
        <v>31152203</v>
      </c>
      <c r="G10678" s="2" t="s">
        <v>810</v>
      </c>
      <c r="H10678" s="2">
        <v>3</v>
      </c>
      <c r="I10678" s="2">
        <v>10</v>
      </c>
      <c r="J10678" s="2">
        <v>10</v>
      </c>
      <c r="K10678" s="2">
        <v>10</v>
      </c>
      <c r="L10678" s="3">
        <v>654500</v>
      </c>
      <c r="M10678" s="2" t="s">
        <v>0</v>
      </c>
      <c r="N10678" s="4" t="s">
        <v>21</v>
      </c>
    </row>
    <row r="10679" spans="1:14" x14ac:dyDescent="0.25">
      <c r="A10679" s="1" t="s">
        <v>364</v>
      </c>
      <c r="B10679" s="2" t="s">
        <v>103</v>
      </c>
      <c r="C10679" s="2" t="s">
        <v>104</v>
      </c>
      <c r="D10679" s="2" t="s">
        <v>105</v>
      </c>
      <c r="E10679" s="2" t="s">
        <v>8890</v>
      </c>
      <c r="F10679" s="2">
        <v>47131605</v>
      </c>
      <c r="G10679" s="2" t="s">
        <v>810</v>
      </c>
      <c r="H10679" s="2">
        <v>3</v>
      </c>
      <c r="I10679" s="2">
        <v>10</v>
      </c>
      <c r="J10679" s="2">
        <v>10</v>
      </c>
      <c r="K10679" s="2">
        <v>2</v>
      </c>
      <c r="L10679" s="3">
        <v>42840</v>
      </c>
      <c r="M10679" s="2" t="s">
        <v>0</v>
      </c>
      <c r="N10679" s="4" t="s">
        <v>21</v>
      </c>
    </row>
    <row r="10680" spans="1:14" x14ac:dyDescent="0.25">
      <c r="A10680" s="1" t="s">
        <v>364</v>
      </c>
      <c r="B10680" s="2" t="s">
        <v>1851</v>
      </c>
      <c r="C10680" s="2" t="s">
        <v>1895</v>
      </c>
      <c r="D10680" s="2" t="s">
        <v>17946</v>
      </c>
      <c r="E10680" s="2" t="s">
        <v>8891</v>
      </c>
      <c r="F10680" s="2">
        <v>31191500</v>
      </c>
      <c r="G10680" s="2" t="s">
        <v>810</v>
      </c>
      <c r="H10680" s="2">
        <v>3</v>
      </c>
      <c r="I10680" s="2">
        <v>10</v>
      </c>
      <c r="J10680" s="2">
        <v>10</v>
      </c>
      <c r="K10680" s="2">
        <v>2</v>
      </c>
      <c r="L10680" s="3">
        <v>297500</v>
      </c>
      <c r="M10680" s="2" t="s">
        <v>0</v>
      </c>
      <c r="N10680" s="4" t="s">
        <v>21</v>
      </c>
    </row>
    <row r="10681" spans="1:14" x14ac:dyDescent="0.25">
      <c r="A10681" s="1" t="s">
        <v>364</v>
      </c>
      <c r="B10681" s="2" t="s">
        <v>1851</v>
      </c>
      <c r="C10681" s="2" t="s">
        <v>1895</v>
      </c>
      <c r="D10681" s="2" t="s">
        <v>17946</v>
      </c>
      <c r="E10681" s="2" t="s">
        <v>8892</v>
      </c>
      <c r="F10681" s="2">
        <v>31191500</v>
      </c>
      <c r="G10681" s="2" t="s">
        <v>810</v>
      </c>
      <c r="H10681" s="2">
        <v>3</v>
      </c>
      <c r="I10681" s="2">
        <v>10</v>
      </c>
      <c r="J10681" s="2">
        <v>10</v>
      </c>
      <c r="K10681" s="2">
        <v>2</v>
      </c>
      <c r="L10681" s="3">
        <v>416500</v>
      </c>
      <c r="M10681" s="2" t="s">
        <v>0</v>
      </c>
      <c r="N10681" s="4" t="s">
        <v>21</v>
      </c>
    </row>
    <row r="10682" spans="1:14" x14ac:dyDescent="0.25">
      <c r="A10682" s="1" t="s">
        <v>364</v>
      </c>
      <c r="B10682" s="2" t="s">
        <v>63</v>
      </c>
      <c r="C10682" s="2" t="s">
        <v>64</v>
      </c>
      <c r="D10682" s="2" t="s">
        <v>65</v>
      </c>
      <c r="E10682" s="2" t="s">
        <v>8893</v>
      </c>
      <c r="F10682" s="2">
        <v>31201513</v>
      </c>
      <c r="G10682" s="2" t="s">
        <v>810</v>
      </c>
      <c r="H10682" s="2">
        <v>3</v>
      </c>
      <c r="I10682" s="2">
        <v>10</v>
      </c>
      <c r="J10682" s="2">
        <v>10</v>
      </c>
      <c r="K10682" s="2">
        <v>2</v>
      </c>
      <c r="L10682" s="3">
        <v>29222.97</v>
      </c>
      <c r="M10682" s="2" t="s">
        <v>0</v>
      </c>
      <c r="N10682" s="4" t="s">
        <v>21</v>
      </c>
    </row>
    <row r="10683" spans="1:14" x14ac:dyDescent="0.25">
      <c r="A10683" s="1" t="s">
        <v>364</v>
      </c>
      <c r="B10683" s="2" t="s">
        <v>113</v>
      </c>
      <c r="C10683" s="2" t="s">
        <v>113</v>
      </c>
      <c r="D10683" s="2" t="s">
        <v>114</v>
      </c>
      <c r="E10683" s="2" t="s">
        <v>8894</v>
      </c>
      <c r="F10683" s="2">
        <v>39121700</v>
      </c>
      <c r="G10683" s="2" t="s">
        <v>810</v>
      </c>
      <c r="H10683" s="2">
        <v>3</v>
      </c>
      <c r="I10683" s="2">
        <v>10</v>
      </c>
      <c r="J10683" s="2">
        <v>10</v>
      </c>
      <c r="K10683" s="2">
        <v>4</v>
      </c>
      <c r="L10683" s="3">
        <v>19040</v>
      </c>
      <c r="M10683" s="2" t="s">
        <v>0</v>
      </c>
      <c r="N10683" s="4" t="s">
        <v>21</v>
      </c>
    </row>
    <row r="10684" spans="1:14" x14ac:dyDescent="0.25">
      <c r="A10684" s="1" t="s">
        <v>364</v>
      </c>
      <c r="B10684" s="2" t="s">
        <v>113</v>
      </c>
      <c r="C10684" s="2" t="s">
        <v>113</v>
      </c>
      <c r="D10684" s="2" t="s">
        <v>114</v>
      </c>
      <c r="E10684" s="2" t="s">
        <v>8895</v>
      </c>
      <c r="F10684" s="2">
        <v>39121700</v>
      </c>
      <c r="G10684" s="2" t="s">
        <v>810</v>
      </c>
      <c r="H10684" s="2">
        <v>3</v>
      </c>
      <c r="I10684" s="2">
        <v>10</v>
      </c>
      <c r="J10684" s="2">
        <v>10</v>
      </c>
      <c r="K10684" s="2">
        <v>4</v>
      </c>
      <c r="L10684" s="3">
        <v>266560</v>
      </c>
      <c r="M10684" s="2" t="s">
        <v>0</v>
      </c>
      <c r="N10684" s="4" t="s">
        <v>21</v>
      </c>
    </row>
    <row r="10685" spans="1:14" x14ac:dyDescent="0.25">
      <c r="A10685" s="1" t="s">
        <v>364</v>
      </c>
      <c r="B10685" s="2" t="s">
        <v>63</v>
      </c>
      <c r="C10685" s="2" t="s">
        <v>64</v>
      </c>
      <c r="D10685" s="2" t="s">
        <v>65</v>
      </c>
      <c r="E10685" s="2" t="s">
        <v>8896</v>
      </c>
      <c r="F10685" s="2">
        <v>31201513</v>
      </c>
      <c r="G10685" s="2" t="s">
        <v>810</v>
      </c>
      <c r="H10685" s="2">
        <v>3</v>
      </c>
      <c r="I10685" s="2">
        <v>10</v>
      </c>
      <c r="J10685" s="2">
        <v>10</v>
      </c>
      <c r="K10685" s="2">
        <v>2</v>
      </c>
      <c r="L10685" s="3">
        <v>280990.13</v>
      </c>
      <c r="M10685" s="2" t="s">
        <v>0</v>
      </c>
      <c r="N10685" s="4" t="s">
        <v>21</v>
      </c>
    </row>
    <row r="10686" spans="1:14" x14ac:dyDescent="0.25">
      <c r="A10686" s="1" t="s">
        <v>364</v>
      </c>
      <c r="B10686" s="2" t="s">
        <v>72</v>
      </c>
      <c r="C10686" s="2" t="s">
        <v>73</v>
      </c>
      <c r="D10686" s="2" t="s">
        <v>74</v>
      </c>
      <c r="E10686" s="2" t="s">
        <v>8897</v>
      </c>
      <c r="F10686" s="2">
        <v>47131825</v>
      </c>
      <c r="G10686" s="2" t="s">
        <v>810</v>
      </c>
      <c r="H10686" s="2">
        <v>3</v>
      </c>
      <c r="I10686" s="2">
        <v>10</v>
      </c>
      <c r="J10686" s="2">
        <v>10</v>
      </c>
      <c r="K10686" s="2">
        <v>4</v>
      </c>
      <c r="L10686" s="3">
        <v>309400</v>
      </c>
      <c r="M10686" s="2" t="s">
        <v>0</v>
      </c>
      <c r="N10686" s="4" t="s">
        <v>21</v>
      </c>
    </row>
    <row r="10687" spans="1:14" x14ac:dyDescent="0.25">
      <c r="A10687" s="1" t="s">
        <v>364</v>
      </c>
      <c r="B10687" s="2" t="s">
        <v>56</v>
      </c>
      <c r="C10687" s="2" t="s">
        <v>56</v>
      </c>
      <c r="D10687" s="2" t="s">
        <v>57</v>
      </c>
      <c r="E10687" s="2" t="s">
        <v>8898</v>
      </c>
      <c r="F10687" s="2">
        <v>11162100</v>
      </c>
      <c r="G10687" s="2" t="s">
        <v>810</v>
      </c>
      <c r="H10687" s="2">
        <v>3</v>
      </c>
      <c r="I10687" s="2">
        <v>10</v>
      </c>
      <c r="J10687" s="2">
        <v>10</v>
      </c>
      <c r="K10687" s="2">
        <v>1</v>
      </c>
      <c r="L10687" s="3">
        <v>334265.86</v>
      </c>
      <c r="M10687" s="2" t="s">
        <v>0</v>
      </c>
      <c r="N10687" s="4" t="s">
        <v>21</v>
      </c>
    </row>
    <row r="10688" spans="1:14" x14ac:dyDescent="0.25">
      <c r="A10688" s="1" t="s">
        <v>364</v>
      </c>
      <c r="B10688" s="2" t="s">
        <v>76</v>
      </c>
      <c r="C10688" s="2" t="s">
        <v>83</v>
      </c>
      <c r="D10688" s="2" t="s">
        <v>84</v>
      </c>
      <c r="E10688" s="2" t="s">
        <v>8899</v>
      </c>
      <c r="F10688" s="2">
        <v>12163600</v>
      </c>
      <c r="G10688" s="2" t="s">
        <v>810</v>
      </c>
      <c r="H10688" s="2">
        <v>3</v>
      </c>
      <c r="I10688" s="2">
        <v>10</v>
      </c>
      <c r="J10688" s="2">
        <v>10</v>
      </c>
      <c r="K10688" s="2">
        <v>4</v>
      </c>
      <c r="L10688" s="3">
        <v>309400</v>
      </c>
      <c r="M10688" s="2" t="s">
        <v>0</v>
      </c>
      <c r="N10688" s="4" t="s">
        <v>21</v>
      </c>
    </row>
    <row r="10689" spans="1:14" x14ac:dyDescent="0.25">
      <c r="A10689" s="1" t="s">
        <v>364</v>
      </c>
      <c r="B10689" s="2" t="s">
        <v>76</v>
      </c>
      <c r="C10689" s="2" t="s">
        <v>83</v>
      </c>
      <c r="D10689" s="2" t="s">
        <v>84</v>
      </c>
      <c r="E10689" s="2" t="s">
        <v>8900</v>
      </c>
      <c r="F10689" s="2">
        <v>31211800</v>
      </c>
      <c r="G10689" s="2" t="s">
        <v>810</v>
      </c>
      <c r="H10689" s="2">
        <v>3</v>
      </c>
      <c r="I10689" s="2">
        <v>10</v>
      </c>
      <c r="J10689" s="2">
        <v>10</v>
      </c>
      <c r="K10689" s="2">
        <v>4</v>
      </c>
      <c r="L10689" s="3">
        <v>880600</v>
      </c>
      <c r="M10689" s="2" t="s">
        <v>17383</v>
      </c>
      <c r="N10689" s="4" t="s">
        <v>21</v>
      </c>
    </row>
    <row r="10690" spans="1:14" x14ac:dyDescent="0.25">
      <c r="A10690" s="1" t="s">
        <v>364</v>
      </c>
      <c r="B10690" s="2" t="s">
        <v>60</v>
      </c>
      <c r="C10690" s="2" t="s">
        <v>60</v>
      </c>
      <c r="D10690" s="2" t="s">
        <v>61</v>
      </c>
      <c r="E10690" s="2" t="s">
        <v>8901</v>
      </c>
      <c r="F10690" s="2">
        <v>11162114</v>
      </c>
      <c r="G10690" s="2" t="s">
        <v>810</v>
      </c>
      <c r="H10690" s="2">
        <v>3</v>
      </c>
      <c r="I10690" s="2">
        <v>10</v>
      </c>
      <c r="J10690" s="2">
        <v>10</v>
      </c>
      <c r="K10690" s="2">
        <v>4</v>
      </c>
      <c r="L10690" s="3">
        <v>2023128.95</v>
      </c>
      <c r="M10690" s="2" t="s">
        <v>0</v>
      </c>
      <c r="N10690" s="4" t="s">
        <v>21</v>
      </c>
    </row>
    <row r="10691" spans="1:14" x14ac:dyDescent="0.25">
      <c r="A10691" s="1" t="s">
        <v>364</v>
      </c>
      <c r="B10691" s="2" t="s">
        <v>63</v>
      </c>
      <c r="C10691" s="2" t="s">
        <v>64</v>
      </c>
      <c r="D10691" s="2" t="s">
        <v>65</v>
      </c>
      <c r="E10691" s="2" t="s">
        <v>8902</v>
      </c>
      <c r="F10691" s="2">
        <v>31201513</v>
      </c>
      <c r="G10691" s="2" t="s">
        <v>810</v>
      </c>
      <c r="H10691" s="2">
        <v>3</v>
      </c>
      <c r="I10691" s="2">
        <v>10</v>
      </c>
      <c r="J10691" s="2">
        <v>10</v>
      </c>
      <c r="K10691" s="2">
        <v>2</v>
      </c>
      <c r="L10691" s="3">
        <v>29222.97</v>
      </c>
      <c r="M10691" s="2" t="s">
        <v>0</v>
      </c>
      <c r="N10691" s="4" t="s">
        <v>21</v>
      </c>
    </row>
    <row r="10692" spans="1:14" x14ac:dyDescent="0.25">
      <c r="A10692" s="1" t="s">
        <v>364</v>
      </c>
      <c r="B10692" s="2" t="s">
        <v>76</v>
      </c>
      <c r="C10692" s="2" t="s">
        <v>83</v>
      </c>
      <c r="D10692" s="2" t="s">
        <v>84</v>
      </c>
      <c r="E10692" s="2" t="s">
        <v>8903</v>
      </c>
      <c r="F10692" s="2">
        <v>31201610</v>
      </c>
      <c r="G10692" s="2" t="s">
        <v>810</v>
      </c>
      <c r="H10692" s="2">
        <v>3</v>
      </c>
      <c r="I10692" s="2">
        <v>10</v>
      </c>
      <c r="J10692" s="2">
        <v>10</v>
      </c>
      <c r="K10692" s="2">
        <v>1</v>
      </c>
      <c r="L10692" s="3">
        <v>178500</v>
      </c>
      <c r="M10692" s="2" t="s">
        <v>239</v>
      </c>
      <c r="N10692" s="4" t="s">
        <v>21</v>
      </c>
    </row>
    <row r="10693" spans="1:14" x14ac:dyDescent="0.25">
      <c r="A10693" s="1" t="s">
        <v>364</v>
      </c>
      <c r="B10693" s="2" t="s">
        <v>2048</v>
      </c>
      <c r="C10693" s="2" t="s">
        <v>2048</v>
      </c>
      <c r="D10693" s="2" t="s">
        <v>17948</v>
      </c>
      <c r="E10693" s="2" t="s">
        <v>8904</v>
      </c>
      <c r="F10693" s="2">
        <v>31152203</v>
      </c>
      <c r="G10693" s="2" t="s">
        <v>810</v>
      </c>
      <c r="H10693" s="2">
        <v>3</v>
      </c>
      <c r="I10693" s="2">
        <v>10</v>
      </c>
      <c r="J10693" s="2">
        <v>10</v>
      </c>
      <c r="K10693" s="2">
        <v>1</v>
      </c>
      <c r="L10693" s="3">
        <v>773500</v>
      </c>
      <c r="M10693" s="2" t="s">
        <v>0</v>
      </c>
      <c r="N10693" s="4" t="s">
        <v>21</v>
      </c>
    </row>
    <row r="10694" spans="1:14" x14ac:dyDescent="0.25">
      <c r="A10694" s="1" t="s">
        <v>364</v>
      </c>
      <c r="B10694" s="2" t="s">
        <v>76</v>
      </c>
      <c r="C10694" s="2" t="s">
        <v>6181</v>
      </c>
      <c r="D10694" s="2" t="s">
        <v>18018</v>
      </c>
      <c r="E10694" s="2" t="s">
        <v>8905</v>
      </c>
      <c r="F10694" s="2">
        <v>11151502</v>
      </c>
      <c r="G10694" s="2" t="s">
        <v>810</v>
      </c>
      <c r="H10694" s="2">
        <v>3</v>
      </c>
      <c r="I10694" s="2">
        <v>10</v>
      </c>
      <c r="J10694" s="2">
        <v>10</v>
      </c>
      <c r="K10694" s="2">
        <v>35</v>
      </c>
      <c r="L10694" s="3">
        <v>200626.8</v>
      </c>
      <c r="M10694" s="2" t="s">
        <v>0</v>
      </c>
      <c r="N10694" s="4" t="s">
        <v>21</v>
      </c>
    </row>
    <row r="10695" spans="1:14" x14ac:dyDescent="0.25">
      <c r="A10695" s="1" t="s">
        <v>364</v>
      </c>
      <c r="B10695" s="2" t="s">
        <v>86</v>
      </c>
      <c r="C10695" s="2" t="s">
        <v>93</v>
      </c>
      <c r="D10695" s="2" t="s">
        <v>94</v>
      </c>
      <c r="E10695" s="2" t="s">
        <v>8906</v>
      </c>
      <c r="F10695" s="2">
        <v>31201601</v>
      </c>
      <c r="G10695" s="2" t="s">
        <v>810</v>
      </c>
      <c r="H10695" s="2">
        <v>3</v>
      </c>
      <c r="I10695" s="2">
        <v>10</v>
      </c>
      <c r="J10695" s="2">
        <v>10</v>
      </c>
      <c r="K10695" s="2">
        <v>2</v>
      </c>
      <c r="L10695" s="3">
        <v>83300</v>
      </c>
      <c r="M10695" s="2" t="s">
        <v>0</v>
      </c>
      <c r="N10695" s="4" t="s">
        <v>21</v>
      </c>
    </row>
    <row r="10696" spans="1:14" x14ac:dyDescent="0.25">
      <c r="A10696" s="1" t="s">
        <v>364</v>
      </c>
      <c r="B10696" s="2" t="s">
        <v>76</v>
      </c>
      <c r="C10696" s="2" t="s">
        <v>80</v>
      </c>
      <c r="D10696" s="2" t="s">
        <v>81</v>
      </c>
      <c r="E10696" s="2" t="s">
        <v>8907</v>
      </c>
      <c r="F10696" s="2">
        <v>15121520</v>
      </c>
      <c r="G10696" s="2" t="s">
        <v>810</v>
      </c>
      <c r="H10696" s="2">
        <v>3</v>
      </c>
      <c r="I10696" s="2">
        <v>10</v>
      </c>
      <c r="J10696" s="2">
        <v>10</v>
      </c>
      <c r="K10696" s="2">
        <v>1</v>
      </c>
      <c r="L10696" s="3">
        <v>41650</v>
      </c>
      <c r="M10696" s="2" t="s">
        <v>0</v>
      </c>
      <c r="N10696" s="4" t="s">
        <v>21</v>
      </c>
    </row>
    <row r="10697" spans="1:14" x14ac:dyDescent="0.25">
      <c r="A10697" s="1" t="s">
        <v>364</v>
      </c>
      <c r="B10697" s="2" t="s">
        <v>86</v>
      </c>
      <c r="C10697" s="2" t="s">
        <v>93</v>
      </c>
      <c r="D10697" s="2" t="s">
        <v>94</v>
      </c>
      <c r="E10697" s="2" t="s">
        <v>8908</v>
      </c>
      <c r="F10697" s="2">
        <v>25173900</v>
      </c>
      <c r="G10697" s="2" t="s">
        <v>810</v>
      </c>
      <c r="H10697" s="2">
        <v>3</v>
      </c>
      <c r="I10697" s="2">
        <v>10</v>
      </c>
      <c r="J10697" s="2">
        <v>10</v>
      </c>
      <c r="K10697" s="2">
        <v>1</v>
      </c>
      <c r="L10697" s="3">
        <v>10829</v>
      </c>
      <c r="M10697" s="2" t="s">
        <v>0</v>
      </c>
      <c r="N10697" s="4" t="s">
        <v>21</v>
      </c>
    </row>
    <row r="10698" spans="1:14" x14ac:dyDescent="0.25">
      <c r="A10698" s="1" t="s">
        <v>364</v>
      </c>
      <c r="B10698" s="2" t="s">
        <v>712</v>
      </c>
      <c r="C10698" s="2" t="s">
        <v>8550</v>
      </c>
      <c r="D10698" s="2" t="s">
        <v>18035</v>
      </c>
      <c r="E10698" s="2" t="s">
        <v>8909</v>
      </c>
      <c r="F10698" s="2">
        <v>11162100</v>
      </c>
      <c r="G10698" s="2" t="s">
        <v>810</v>
      </c>
      <c r="H10698" s="2">
        <v>3</v>
      </c>
      <c r="I10698" s="2">
        <v>10</v>
      </c>
      <c r="J10698" s="2">
        <v>10</v>
      </c>
      <c r="K10698" s="2">
        <v>14</v>
      </c>
      <c r="L10698" s="3">
        <v>59007.89</v>
      </c>
      <c r="M10698" s="2" t="s">
        <v>0</v>
      </c>
      <c r="N10698" s="4" t="s">
        <v>21</v>
      </c>
    </row>
    <row r="10699" spans="1:14" x14ac:dyDescent="0.25">
      <c r="A10699" s="1" t="s">
        <v>364</v>
      </c>
      <c r="B10699" s="2" t="s">
        <v>712</v>
      </c>
      <c r="C10699" s="2" t="s">
        <v>8550</v>
      </c>
      <c r="D10699" s="2" t="s">
        <v>18035</v>
      </c>
      <c r="E10699" s="2" t="s">
        <v>8910</v>
      </c>
      <c r="F10699" s="2">
        <v>11162100</v>
      </c>
      <c r="G10699" s="2" t="s">
        <v>810</v>
      </c>
      <c r="H10699" s="2">
        <v>3</v>
      </c>
      <c r="I10699" s="2">
        <v>10</v>
      </c>
      <c r="J10699" s="2">
        <v>10</v>
      </c>
      <c r="K10699" s="2">
        <v>14</v>
      </c>
      <c r="L10699" s="3">
        <v>58221.2</v>
      </c>
      <c r="M10699" s="2" t="s">
        <v>0</v>
      </c>
      <c r="N10699" s="4" t="s">
        <v>21</v>
      </c>
    </row>
    <row r="10700" spans="1:14" x14ac:dyDescent="0.25">
      <c r="A10700" s="1" t="s">
        <v>364</v>
      </c>
      <c r="B10700" s="2" t="s">
        <v>86</v>
      </c>
      <c r="C10700" s="2" t="s">
        <v>90</v>
      </c>
      <c r="D10700" s="2" t="s">
        <v>91</v>
      </c>
      <c r="E10700" s="2" t="s">
        <v>8911</v>
      </c>
      <c r="F10700" s="2">
        <v>13102000</v>
      </c>
      <c r="G10700" s="2" t="s">
        <v>810</v>
      </c>
      <c r="H10700" s="2">
        <v>3</v>
      </c>
      <c r="I10700" s="2">
        <v>10</v>
      </c>
      <c r="J10700" s="2">
        <v>10</v>
      </c>
      <c r="K10700" s="2">
        <v>1</v>
      </c>
      <c r="L10700" s="3">
        <v>1428000</v>
      </c>
      <c r="M10700" s="2" t="s">
        <v>0</v>
      </c>
      <c r="N10700" s="4" t="s">
        <v>21</v>
      </c>
    </row>
    <row r="10701" spans="1:14" x14ac:dyDescent="0.25">
      <c r="A10701" s="1" t="s">
        <v>364</v>
      </c>
      <c r="B10701" s="2" t="s">
        <v>86</v>
      </c>
      <c r="C10701" s="2" t="s">
        <v>90</v>
      </c>
      <c r="D10701" s="2" t="s">
        <v>91</v>
      </c>
      <c r="E10701" s="2" t="s">
        <v>8912</v>
      </c>
      <c r="F10701" s="2">
        <v>13102000</v>
      </c>
      <c r="G10701" s="2" t="s">
        <v>810</v>
      </c>
      <c r="H10701" s="2">
        <v>3</v>
      </c>
      <c r="I10701" s="2">
        <v>10</v>
      </c>
      <c r="J10701" s="2">
        <v>10</v>
      </c>
      <c r="K10701" s="2">
        <v>1</v>
      </c>
      <c r="L10701" s="3">
        <v>1428000</v>
      </c>
      <c r="M10701" s="2" t="s">
        <v>0</v>
      </c>
      <c r="N10701" s="4" t="s">
        <v>21</v>
      </c>
    </row>
    <row r="10702" spans="1:14" x14ac:dyDescent="0.25">
      <c r="A10702" s="1" t="s">
        <v>364</v>
      </c>
      <c r="B10702" s="2" t="s">
        <v>2048</v>
      </c>
      <c r="C10702" s="2" t="s">
        <v>2048</v>
      </c>
      <c r="D10702" s="2" t="s">
        <v>17948</v>
      </c>
      <c r="E10702" s="2" t="s">
        <v>8913</v>
      </c>
      <c r="F10702" s="2">
        <v>31152203</v>
      </c>
      <c r="G10702" s="2" t="s">
        <v>810</v>
      </c>
      <c r="H10702" s="2">
        <v>3</v>
      </c>
      <c r="I10702" s="2">
        <v>10</v>
      </c>
      <c r="J10702" s="2">
        <v>10</v>
      </c>
      <c r="K10702" s="2">
        <v>1</v>
      </c>
      <c r="L10702" s="3">
        <v>374850</v>
      </c>
      <c r="M10702" s="2" t="s">
        <v>0</v>
      </c>
      <c r="N10702" s="4" t="s">
        <v>21</v>
      </c>
    </row>
    <row r="10703" spans="1:14" x14ac:dyDescent="0.25">
      <c r="A10703" s="1" t="s">
        <v>364</v>
      </c>
      <c r="B10703" s="2" t="s">
        <v>63</v>
      </c>
      <c r="C10703" s="2" t="s">
        <v>64</v>
      </c>
      <c r="D10703" s="2" t="s">
        <v>65</v>
      </c>
      <c r="E10703" s="2" t="s">
        <v>8914</v>
      </c>
      <c r="F10703" s="2">
        <v>31201513</v>
      </c>
      <c r="G10703" s="2" t="s">
        <v>810</v>
      </c>
      <c r="H10703" s="2">
        <v>3</v>
      </c>
      <c r="I10703" s="2">
        <v>10</v>
      </c>
      <c r="J10703" s="2">
        <v>10</v>
      </c>
      <c r="K10703" s="2">
        <v>1</v>
      </c>
      <c r="L10703" s="3">
        <v>5619.8</v>
      </c>
      <c r="M10703" s="2" t="s">
        <v>0</v>
      </c>
      <c r="N10703" s="4" t="s">
        <v>21</v>
      </c>
    </row>
    <row r="10704" spans="1:14" x14ac:dyDescent="0.25">
      <c r="A10704" s="1" t="s">
        <v>364</v>
      </c>
      <c r="B10704" s="2" t="s">
        <v>63</v>
      </c>
      <c r="C10704" s="2" t="s">
        <v>64</v>
      </c>
      <c r="D10704" s="2" t="s">
        <v>65</v>
      </c>
      <c r="E10704" s="2" t="s">
        <v>8915</v>
      </c>
      <c r="F10704" s="2">
        <v>31201513</v>
      </c>
      <c r="G10704" s="2" t="s">
        <v>810</v>
      </c>
      <c r="H10704" s="2">
        <v>3</v>
      </c>
      <c r="I10704" s="2">
        <v>10</v>
      </c>
      <c r="J10704" s="2">
        <v>10</v>
      </c>
      <c r="K10704" s="2">
        <v>1</v>
      </c>
      <c r="L10704" s="3">
        <v>10677.62</v>
      </c>
      <c r="M10704" s="2" t="s">
        <v>0</v>
      </c>
      <c r="N10704" s="4" t="s">
        <v>21</v>
      </c>
    </row>
    <row r="10705" spans="1:14" x14ac:dyDescent="0.25">
      <c r="A10705" s="1" t="s">
        <v>364</v>
      </c>
      <c r="B10705" s="2" t="s">
        <v>63</v>
      </c>
      <c r="C10705" s="2" t="s">
        <v>64</v>
      </c>
      <c r="D10705" s="2" t="s">
        <v>65</v>
      </c>
      <c r="E10705" s="2" t="s">
        <v>8893</v>
      </c>
      <c r="F10705" s="2">
        <v>31201513</v>
      </c>
      <c r="G10705" s="2" t="s">
        <v>810</v>
      </c>
      <c r="H10705" s="2">
        <v>3</v>
      </c>
      <c r="I10705" s="2">
        <v>10</v>
      </c>
      <c r="J10705" s="2">
        <v>10</v>
      </c>
      <c r="K10705" s="2">
        <v>1</v>
      </c>
      <c r="L10705" s="3">
        <v>14611.47</v>
      </c>
      <c r="M10705" s="2" t="s">
        <v>0</v>
      </c>
      <c r="N10705" s="4" t="s">
        <v>21</v>
      </c>
    </row>
    <row r="10706" spans="1:14" x14ac:dyDescent="0.25">
      <c r="A10706" s="1" t="s">
        <v>364</v>
      </c>
      <c r="B10706" s="2" t="s">
        <v>76</v>
      </c>
      <c r="C10706" s="2" t="s">
        <v>83</v>
      </c>
      <c r="D10706" s="2" t="s">
        <v>84</v>
      </c>
      <c r="E10706" s="2" t="s">
        <v>8916</v>
      </c>
      <c r="F10706" s="2">
        <v>39121700</v>
      </c>
      <c r="G10706" s="2" t="s">
        <v>810</v>
      </c>
      <c r="H10706" s="2">
        <v>3</v>
      </c>
      <c r="I10706" s="2">
        <v>10</v>
      </c>
      <c r="J10706" s="2">
        <v>10</v>
      </c>
      <c r="K10706" s="2">
        <v>2</v>
      </c>
      <c r="L10706" s="3">
        <v>297500</v>
      </c>
      <c r="M10706" s="2" t="s">
        <v>0</v>
      </c>
      <c r="N10706" s="4" t="s">
        <v>21</v>
      </c>
    </row>
    <row r="10707" spans="1:14" x14ac:dyDescent="0.25">
      <c r="A10707" s="1" t="s">
        <v>364</v>
      </c>
      <c r="B10707" s="2" t="s">
        <v>113</v>
      </c>
      <c r="C10707" s="2" t="s">
        <v>113</v>
      </c>
      <c r="D10707" s="2" t="s">
        <v>114</v>
      </c>
      <c r="E10707" s="2" t="s">
        <v>8917</v>
      </c>
      <c r="F10707" s="2">
        <v>31201518</v>
      </c>
      <c r="G10707" s="2" t="s">
        <v>810</v>
      </c>
      <c r="H10707" s="2">
        <v>3</v>
      </c>
      <c r="I10707" s="2">
        <v>10</v>
      </c>
      <c r="J10707" s="2">
        <v>10</v>
      </c>
      <c r="K10707" s="2">
        <v>2</v>
      </c>
      <c r="L10707" s="3">
        <v>83300</v>
      </c>
      <c r="M10707" s="2" t="s">
        <v>0</v>
      </c>
      <c r="N10707" s="4" t="s">
        <v>21</v>
      </c>
    </row>
    <row r="10708" spans="1:14" x14ac:dyDescent="0.25">
      <c r="A10708" s="1" t="s">
        <v>364</v>
      </c>
      <c r="B10708" s="2" t="s">
        <v>86</v>
      </c>
      <c r="C10708" s="2" t="s">
        <v>93</v>
      </c>
      <c r="D10708" s="2" t="s">
        <v>94</v>
      </c>
      <c r="E10708" s="2" t="s">
        <v>8918</v>
      </c>
      <c r="F10708" s="2">
        <v>39121700</v>
      </c>
      <c r="G10708" s="2" t="s">
        <v>810</v>
      </c>
      <c r="H10708" s="2">
        <v>3</v>
      </c>
      <c r="I10708" s="2">
        <v>10</v>
      </c>
      <c r="J10708" s="2">
        <v>10</v>
      </c>
      <c r="K10708" s="2">
        <v>2</v>
      </c>
      <c r="L10708" s="3">
        <v>83300</v>
      </c>
      <c r="M10708" s="2" t="s">
        <v>0</v>
      </c>
      <c r="N10708" s="4" t="s">
        <v>21</v>
      </c>
    </row>
    <row r="10709" spans="1:14" x14ac:dyDescent="0.25">
      <c r="A10709" s="1" t="s">
        <v>364</v>
      </c>
      <c r="B10709" s="2" t="s">
        <v>113</v>
      </c>
      <c r="C10709" s="2" t="s">
        <v>113</v>
      </c>
      <c r="D10709" s="2" t="s">
        <v>114</v>
      </c>
      <c r="E10709" s="2" t="s">
        <v>8919</v>
      </c>
      <c r="F10709" s="2">
        <v>11101706</v>
      </c>
      <c r="G10709" s="2" t="s">
        <v>810</v>
      </c>
      <c r="H10709" s="2">
        <v>3</v>
      </c>
      <c r="I10709" s="2">
        <v>10</v>
      </c>
      <c r="J10709" s="2">
        <v>10</v>
      </c>
      <c r="K10709" s="2">
        <v>2</v>
      </c>
      <c r="L10709" s="3">
        <v>28560</v>
      </c>
      <c r="M10709" s="2" t="s">
        <v>0</v>
      </c>
      <c r="N10709" s="4" t="s">
        <v>21</v>
      </c>
    </row>
    <row r="10710" spans="1:14" x14ac:dyDescent="0.25">
      <c r="A10710" s="1" t="s">
        <v>364</v>
      </c>
      <c r="B10710" s="2" t="s">
        <v>2048</v>
      </c>
      <c r="C10710" s="2" t="s">
        <v>2048</v>
      </c>
      <c r="D10710" s="2" t="s">
        <v>17948</v>
      </c>
      <c r="E10710" s="2" t="s">
        <v>8920</v>
      </c>
      <c r="F10710" s="2">
        <v>31152203</v>
      </c>
      <c r="G10710" s="2" t="s">
        <v>810</v>
      </c>
      <c r="H10710" s="2">
        <v>3</v>
      </c>
      <c r="I10710" s="2">
        <v>10</v>
      </c>
      <c r="J10710" s="2">
        <v>10</v>
      </c>
      <c r="K10710" s="2">
        <v>1</v>
      </c>
      <c r="L10710" s="3">
        <v>1023400</v>
      </c>
      <c r="M10710" s="2" t="s">
        <v>0</v>
      </c>
      <c r="N10710" s="4" t="s">
        <v>21</v>
      </c>
    </row>
    <row r="10711" spans="1:14" x14ac:dyDescent="0.25">
      <c r="A10711" s="1" t="s">
        <v>364</v>
      </c>
      <c r="B10711" s="2" t="s">
        <v>56</v>
      </c>
      <c r="C10711" s="2" t="s">
        <v>56</v>
      </c>
      <c r="D10711" s="2" t="s">
        <v>57</v>
      </c>
      <c r="E10711" s="2" t="s">
        <v>8921</v>
      </c>
      <c r="F10711" s="2">
        <v>11121801</v>
      </c>
      <c r="G10711" s="2" t="s">
        <v>810</v>
      </c>
      <c r="H10711" s="2">
        <v>3</v>
      </c>
      <c r="I10711" s="2">
        <v>10</v>
      </c>
      <c r="J10711" s="2">
        <v>10</v>
      </c>
      <c r="K10711" s="2">
        <v>1</v>
      </c>
      <c r="L10711" s="3">
        <v>168594.08</v>
      </c>
      <c r="M10711" s="2" t="s">
        <v>0</v>
      </c>
      <c r="N10711" s="4" t="s">
        <v>21</v>
      </c>
    </row>
    <row r="10712" spans="1:14" x14ac:dyDescent="0.25">
      <c r="A10712" s="1" t="s">
        <v>364</v>
      </c>
      <c r="B10712" s="2" t="s">
        <v>76</v>
      </c>
      <c r="C10712" s="2" t="s">
        <v>83</v>
      </c>
      <c r="D10712" s="2" t="s">
        <v>84</v>
      </c>
      <c r="E10712" s="2" t="s">
        <v>8922</v>
      </c>
      <c r="F10712" s="2">
        <v>31201600</v>
      </c>
      <c r="G10712" s="2" t="s">
        <v>810</v>
      </c>
      <c r="H10712" s="2">
        <v>3</v>
      </c>
      <c r="I10712" s="2">
        <v>10</v>
      </c>
      <c r="J10712" s="2">
        <v>10</v>
      </c>
      <c r="K10712" s="2">
        <v>1</v>
      </c>
      <c r="L10712" s="3">
        <v>2136803.31</v>
      </c>
      <c r="M10712" s="2" t="s">
        <v>0</v>
      </c>
      <c r="N10712" s="4" t="s">
        <v>21</v>
      </c>
    </row>
    <row r="10713" spans="1:14" x14ac:dyDescent="0.25">
      <c r="A10713" s="1" t="s">
        <v>364</v>
      </c>
      <c r="B10713" s="2" t="s">
        <v>60</v>
      </c>
      <c r="C10713" s="2" t="s">
        <v>60</v>
      </c>
      <c r="D10713" s="2" t="s">
        <v>61</v>
      </c>
      <c r="E10713" s="2" t="s">
        <v>8923</v>
      </c>
      <c r="F10713" s="2">
        <v>11162100</v>
      </c>
      <c r="G10713" s="2" t="s">
        <v>810</v>
      </c>
      <c r="H10713" s="2">
        <v>3</v>
      </c>
      <c r="I10713" s="2">
        <v>10</v>
      </c>
      <c r="J10713" s="2">
        <v>10</v>
      </c>
      <c r="K10713" s="2">
        <v>80</v>
      </c>
      <c r="L10713" s="3">
        <v>24277547</v>
      </c>
      <c r="M10713" s="2" t="s">
        <v>17389</v>
      </c>
      <c r="N10713" s="4" t="s">
        <v>21</v>
      </c>
    </row>
    <row r="10714" spans="1:14" x14ac:dyDescent="0.25">
      <c r="A10714" s="1" t="s">
        <v>364</v>
      </c>
      <c r="B10714" s="2" t="s">
        <v>60</v>
      </c>
      <c r="C10714" s="2" t="s">
        <v>60</v>
      </c>
      <c r="D10714" s="2" t="s">
        <v>61</v>
      </c>
      <c r="E10714" s="2" t="s">
        <v>8924</v>
      </c>
      <c r="F10714" s="2">
        <v>11162100</v>
      </c>
      <c r="G10714" s="2" t="s">
        <v>810</v>
      </c>
      <c r="H10714" s="2">
        <v>3</v>
      </c>
      <c r="I10714" s="2">
        <v>10</v>
      </c>
      <c r="J10714" s="2">
        <v>10</v>
      </c>
      <c r="K10714" s="2">
        <v>59</v>
      </c>
      <c r="L10714" s="3">
        <v>16711045.089999998</v>
      </c>
      <c r="M10714" s="2" t="s">
        <v>17389</v>
      </c>
      <c r="N10714" s="4" t="s">
        <v>21</v>
      </c>
    </row>
    <row r="10715" spans="1:14" x14ac:dyDescent="0.25">
      <c r="A10715" s="1" t="s">
        <v>364</v>
      </c>
      <c r="B10715" s="2" t="s">
        <v>60</v>
      </c>
      <c r="C10715" s="2" t="s">
        <v>60</v>
      </c>
      <c r="D10715" s="2" t="s">
        <v>61</v>
      </c>
      <c r="E10715" s="2" t="s">
        <v>8925</v>
      </c>
      <c r="F10715" s="2">
        <v>11162100</v>
      </c>
      <c r="G10715" s="2" t="s">
        <v>810</v>
      </c>
      <c r="H10715" s="2">
        <v>3</v>
      </c>
      <c r="I10715" s="2">
        <v>10</v>
      </c>
      <c r="J10715" s="2">
        <v>10</v>
      </c>
      <c r="K10715" s="2">
        <v>127</v>
      </c>
      <c r="L10715" s="3">
        <v>17129158.829999998</v>
      </c>
      <c r="M10715" s="2" t="s">
        <v>17389</v>
      </c>
      <c r="N10715" s="4" t="s">
        <v>21</v>
      </c>
    </row>
    <row r="10716" spans="1:14" x14ac:dyDescent="0.25">
      <c r="A10716" s="1" t="s">
        <v>364</v>
      </c>
      <c r="B10716" s="2" t="s">
        <v>56</v>
      </c>
      <c r="C10716" s="2" t="s">
        <v>56</v>
      </c>
      <c r="D10716" s="2" t="s">
        <v>57</v>
      </c>
      <c r="E10716" s="2" t="s">
        <v>8926</v>
      </c>
      <c r="F10716" s="2">
        <v>39121700</v>
      </c>
      <c r="G10716" s="2" t="s">
        <v>810</v>
      </c>
      <c r="H10716" s="2">
        <v>3</v>
      </c>
      <c r="I10716" s="2">
        <v>10</v>
      </c>
      <c r="J10716" s="2">
        <v>10</v>
      </c>
      <c r="K10716" s="2">
        <v>5</v>
      </c>
      <c r="L10716" s="3">
        <v>269750.51</v>
      </c>
      <c r="M10716" s="2" t="s">
        <v>0</v>
      </c>
      <c r="N10716" s="4" t="s">
        <v>21</v>
      </c>
    </row>
    <row r="10717" spans="1:14" x14ac:dyDescent="0.25">
      <c r="A10717" s="1" t="s">
        <v>364</v>
      </c>
      <c r="B10717" s="2" t="s">
        <v>60</v>
      </c>
      <c r="C10717" s="2" t="s">
        <v>60</v>
      </c>
      <c r="D10717" s="2" t="s">
        <v>61</v>
      </c>
      <c r="E10717" s="2" t="s">
        <v>8927</v>
      </c>
      <c r="F10717" s="2">
        <v>11162100</v>
      </c>
      <c r="G10717" s="2" t="s">
        <v>810</v>
      </c>
      <c r="H10717" s="2">
        <v>3</v>
      </c>
      <c r="I10717" s="2">
        <v>10</v>
      </c>
      <c r="J10717" s="2">
        <v>10</v>
      </c>
      <c r="K10717" s="2">
        <v>264</v>
      </c>
      <c r="L10717" s="3">
        <v>1335264.82</v>
      </c>
      <c r="M10717" s="2" t="s">
        <v>17389</v>
      </c>
      <c r="N10717" s="4" t="s">
        <v>21</v>
      </c>
    </row>
    <row r="10718" spans="1:14" x14ac:dyDescent="0.25">
      <c r="A10718" s="1" t="s">
        <v>364</v>
      </c>
      <c r="B10718" s="2" t="s">
        <v>113</v>
      </c>
      <c r="C10718" s="2" t="s">
        <v>113</v>
      </c>
      <c r="D10718" s="2" t="s">
        <v>114</v>
      </c>
      <c r="E10718" s="2" t="s">
        <v>8928</v>
      </c>
      <c r="F10718" s="2">
        <v>53141507</v>
      </c>
      <c r="G10718" s="2" t="s">
        <v>810</v>
      </c>
      <c r="H10718" s="2">
        <v>3</v>
      </c>
      <c r="I10718" s="2">
        <v>10</v>
      </c>
      <c r="J10718" s="2">
        <v>10</v>
      </c>
      <c r="K10718" s="2">
        <v>4100</v>
      </c>
      <c r="L10718" s="3">
        <v>17076500</v>
      </c>
      <c r="M10718" s="2" t="s">
        <v>0</v>
      </c>
      <c r="N10718" s="4" t="s">
        <v>21</v>
      </c>
    </row>
    <row r="10719" spans="1:14" x14ac:dyDescent="0.25">
      <c r="A10719" s="1" t="s">
        <v>364</v>
      </c>
      <c r="B10719" s="2" t="s">
        <v>60</v>
      </c>
      <c r="C10719" s="2" t="s">
        <v>60</v>
      </c>
      <c r="D10719" s="2" t="s">
        <v>61</v>
      </c>
      <c r="E10719" s="2" t="s">
        <v>8929</v>
      </c>
      <c r="F10719" s="2">
        <v>11162114</v>
      </c>
      <c r="G10719" s="2" t="s">
        <v>810</v>
      </c>
      <c r="H10719" s="2">
        <v>3</v>
      </c>
      <c r="I10719" s="2">
        <v>10</v>
      </c>
      <c r="J10719" s="2">
        <v>10</v>
      </c>
      <c r="K10719" s="2">
        <v>7</v>
      </c>
      <c r="L10719" s="3">
        <v>2753703.24</v>
      </c>
      <c r="M10719" s="2" t="s">
        <v>0</v>
      </c>
      <c r="N10719" s="4" t="s">
        <v>21</v>
      </c>
    </row>
    <row r="10720" spans="1:14" x14ac:dyDescent="0.25">
      <c r="A10720" s="1" t="s">
        <v>364</v>
      </c>
      <c r="B10720" s="2" t="s">
        <v>60</v>
      </c>
      <c r="C10720" s="2" t="s">
        <v>60</v>
      </c>
      <c r="D10720" s="2" t="s">
        <v>61</v>
      </c>
      <c r="E10720" s="2" t="s">
        <v>8930</v>
      </c>
      <c r="F10720" s="2">
        <v>11162114</v>
      </c>
      <c r="G10720" s="2" t="s">
        <v>810</v>
      </c>
      <c r="H10720" s="2">
        <v>3</v>
      </c>
      <c r="I10720" s="2">
        <v>10</v>
      </c>
      <c r="J10720" s="2">
        <v>10</v>
      </c>
      <c r="K10720" s="2">
        <v>10</v>
      </c>
      <c r="L10720" s="3">
        <v>3933861.7799999993</v>
      </c>
      <c r="M10720" s="2" t="s">
        <v>0</v>
      </c>
      <c r="N10720" s="4" t="s">
        <v>21</v>
      </c>
    </row>
    <row r="10721" spans="1:14" x14ac:dyDescent="0.25">
      <c r="A10721" s="1" t="s">
        <v>364</v>
      </c>
      <c r="B10721" s="2" t="s">
        <v>529</v>
      </c>
      <c r="C10721" s="2" t="s">
        <v>8931</v>
      </c>
      <c r="D10721" s="2" t="s">
        <v>18036</v>
      </c>
      <c r="E10721" s="2" t="s">
        <v>8932</v>
      </c>
      <c r="F10721" s="2">
        <v>53141605</v>
      </c>
      <c r="G10721" s="2" t="s">
        <v>810</v>
      </c>
      <c r="H10721" s="2">
        <v>3</v>
      </c>
      <c r="I10721" s="2">
        <v>10</v>
      </c>
      <c r="J10721" s="2">
        <v>10</v>
      </c>
      <c r="K10721" s="2">
        <v>7</v>
      </c>
      <c r="L10721" s="3">
        <v>161400.75</v>
      </c>
      <c r="M10721" s="2" t="s">
        <v>0</v>
      </c>
      <c r="N10721" s="4" t="s">
        <v>21</v>
      </c>
    </row>
    <row r="10722" spans="1:14" x14ac:dyDescent="0.25">
      <c r="A10722" s="1" t="s">
        <v>364</v>
      </c>
      <c r="B10722" s="2" t="s">
        <v>60</v>
      </c>
      <c r="C10722" s="2" t="s">
        <v>60</v>
      </c>
      <c r="D10722" s="2" t="s">
        <v>61</v>
      </c>
      <c r="E10722" s="2" t="s">
        <v>8933</v>
      </c>
      <c r="F10722" s="2">
        <v>11162100</v>
      </c>
      <c r="G10722" s="2" t="s">
        <v>810</v>
      </c>
      <c r="H10722" s="2">
        <v>3</v>
      </c>
      <c r="I10722" s="2">
        <v>10</v>
      </c>
      <c r="J10722" s="2">
        <v>10</v>
      </c>
      <c r="K10722" s="2">
        <v>60</v>
      </c>
      <c r="L10722" s="3">
        <v>8092515.9800000004</v>
      </c>
      <c r="M10722" s="2" t="s">
        <v>17389</v>
      </c>
      <c r="N10722" s="4" t="s">
        <v>21</v>
      </c>
    </row>
    <row r="10723" spans="1:14" x14ac:dyDescent="0.25">
      <c r="A10723" s="1" t="s">
        <v>364</v>
      </c>
      <c r="B10723" s="2" t="s">
        <v>76</v>
      </c>
      <c r="C10723" s="2" t="s">
        <v>83</v>
      </c>
      <c r="D10723" s="2" t="s">
        <v>84</v>
      </c>
      <c r="E10723" s="2" t="s">
        <v>8934</v>
      </c>
      <c r="F10723" s="2">
        <v>31201610</v>
      </c>
      <c r="G10723" s="2" t="s">
        <v>810</v>
      </c>
      <c r="H10723" s="2">
        <v>3</v>
      </c>
      <c r="I10723" s="2">
        <v>10</v>
      </c>
      <c r="J10723" s="2">
        <v>10</v>
      </c>
      <c r="K10723" s="2">
        <v>4</v>
      </c>
      <c r="L10723" s="3">
        <v>595000</v>
      </c>
      <c r="M10723" s="2" t="s">
        <v>17383</v>
      </c>
      <c r="N10723" s="4" t="s">
        <v>21</v>
      </c>
    </row>
    <row r="10724" spans="1:14" x14ac:dyDescent="0.25">
      <c r="A10724" s="1" t="s">
        <v>364</v>
      </c>
      <c r="B10724" s="2" t="s">
        <v>60</v>
      </c>
      <c r="C10724" s="2" t="s">
        <v>60</v>
      </c>
      <c r="D10724" s="2" t="s">
        <v>61</v>
      </c>
      <c r="E10724" s="2" t="s">
        <v>8935</v>
      </c>
      <c r="F10724" s="2">
        <v>11162100</v>
      </c>
      <c r="G10724" s="2" t="s">
        <v>810</v>
      </c>
      <c r="H10724" s="2">
        <v>3</v>
      </c>
      <c r="I10724" s="2">
        <v>10</v>
      </c>
      <c r="J10724" s="2">
        <v>10</v>
      </c>
      <c r="K10724" s="2">
        <v>37</v>
      </c>
      <c r="L10724" s="3">
        <v>4990384.8600000003</v>
      </c>
      <c r="M10724" s="2" t="s">
        <v>17389</v>
      </c>
      <c r="N10724" s="4" t="s">
        <v>21</v>
      </c>
    </row>
    <row r="10725" spans="1:14" x14ac:dyDescent="0.25">
      <c r="A10725" s="1" t="s">
        <v>364</v>
      </c>
      <c r="B10725" s="2" t="s">
        <v>86</v>
      </c>
      <c r="C10725" s="2" t="s">
        <v>93</v>
      </c>
      <c r="D10725" s="2" t="s">
        <v>94</v>
      </c>
      <c r="E10725" s="2" t="s">
        <v>8936</v>
      </c>
      <c r="F10725" s="2">
        <v>13111300</v>
      </c>
      <c r="G10725" s="2" t="s">
        <v>810</v>
      </c>
      <c r="H10725" s="2">
        <v>3</v>
      </c>
      <c r="I10725" s="2">
        <v>10</v>
      </c>
      <c r="J10725" s="2">
        <v>10</v>
      </c>
      <c r="K10725" s="2">
        <v>2</v>
      </c>
      <c r="L10725" s="3">
        <v>154700</v>
      </c>
      <c r="M10725" s="2" t="s">
        <v>17389</v>
      </c>
      <c r="N10725" s="4" t="s">
        <v>21</v>
      </c>
    </row>
    <row r="10726" spans="1:14" x14ac:dyDescent="0.25">
      <c r="A10726" s="1" t="s">
        <v>364</v>
      </c>
      <c r="B10726" s="2" t="s">
        <v>113</v>
      </c>
      <c r="C10726" s="2" t="s">
        <v>113</v>
      </c>
      <c r="D10726" s="2" t="s">
        <v>114</v>
      </c>
      <c r="E10726" s="2" t="s">
        <v>8937</v>
      </c>
      <c r="F10726" s="2">
        <v>25172603</v>
      </c>
      <c r="G10726" s="2" t="s">
        <v>810</v>
      </c>
      <c r="H10726" s="2">
        <v>3</v>
      </c>
      <c r="I10726" s="2">
        <v>10</v>
      </c>
      <c r="J10726" s="2">
        <v>10</v>
      </c>
      <c r="K10726" s="2">
        <v>10</v>
      </c>
      <c r="L10726" s="3">
        <v>148750</v>
      </c>
      <c r="M10726" s="2" t="s">
        <v>0</v>
      </c>
      <c r="N10726" s="4" t="s">
        <v>21</v>
      </c>
    </row>
    <row r="10727" spans="1:14" x14ac:dyDescent="0.25">
      <c r="A10727" s="1" t="s">
        <v>364</v>
      </c>
      <c r="B10727" s="2" t="s">
        <v>113</v>
      </c>
      <c r="C10727" s="2" t="s">
        <v>113</v>
      </c>
      <c r="D10727" s="2" t="s">
        <v>114</v>
      </c>
      <c r="E10727" s="2" t="s">
        <v>8938</v>
      </c>
      <c r="F10727" s="2">
        <v>39121700</v>
      </c>
      <c r="G10727" s="2" t="s">
        <v>810</v>
      </c>
      <c r="H10727" s="2">
        <v>3</v>
      </c>
      <c r="I10727" s="2">
        <v>10</v>
      </c>
      <c r="J10727" s="2">
        <v>10</v>
      </c>
      <c r="K10727" s="2">
        <v>30</v>
      </c>
      <c r="L10727" s="3">
        <v>303450</v>
      </c>
      <c r="M10727" s="2" t="s">
        <v>0</v>
      </c>
      <c r="N10727" s="4" t="s">
        <v>21</v>
      </c>
    </row>
    <row r="10728" spans="1:14" x14ac:dyDescent="0.25">
      <c r="A10728" s="1" t="s">
        <v>364</v>
      </c>
      <c r="B10728" s="2" t="s">
        <v>113</v>
      </c>
      <c r="C10728" s="2" t="s">
        <v>113</v>
      </c>
      <c r="D10728" s="2" t="s">
        <v>114</v>
      </c>
      <c r="E10728" s="2" t="s">
        <v>8939</v>
      </c>
      <c r="F10728" s="2">
        <v>39121700</v>
      </c>
      <c r="G10728" s="2" t="s">
        <v>810</v>
      </c>
      <c r="H10728" s="2">
        <v>3</v>
      </c>
      <c r="I10728" s="2">
        <v>10</v>
      </c>
      <c r="J10728" s="2">
        <v>10</v>
      </c>
      <c r="K10728" s="2">
        <v>30</v>
      </c>
      <c r="L10728" s="3">
        <v>14280</v>
      </c>
      <c r="M10728" s="2" t="s">
        <v>0</v>
      </c>
      <c r="N10728" s="4" t="s">
        <v>21</v>
      </c>
    </row>
    <row r="10729" spans="1:14" x14ac:dyDescent="0.25">
      <c r="A10729" s="1" t="s">
        <v>364</v>
      </c>
      <c r="B10729" s="2" t="s">
        <v>113</v>
      </c>
      <c r="C10729" s="2" t="s">
        <v>113</v>
      </c>
      <c r="D10729" s="2" t="s">
        <v>114</v>
      </c>
      <c r="E10729" s="2" t="s">
        <v>8940</v>
      </c>
      <c r="F10729" s="2">
        <v>31161700</v>
      </c>
      <c r="G10729" s="2" t="s">
        <v>810</v>
      </c>
      <c r="H10729" s="2">
        <v>3</v>
      </c>
      <c r="I10729" s="2">
        <v>10</v>
      </c>
      <c r="J10729" s="2">
        <v>10</v>
      </c>
      <c r="K10729" s="2">
        <v>30</v>
      </c>
      <c r="L10729" s="3">
        <v>78540</v>
      </c>
      <c r="M10729" s="2" t="s">
        <v>0</v>
      </c>
      <c r="N10729" s="4" t="s">
        <v>21</v>
      </c>
    </row>
    <row r="10730" spans="1:14" x14ac:dyDescent="0.25">
      <c r="A10730" s="1" t="s">
        <v>364</v>
      </c>
      <c r="B10730" s="2" t="s">
        <v>113</v>
      </c>
      <c r="C10730" s="2" t="s">
        <v>113</v>
      </c>
      <c r="D10730" s="2" t="s">
        <v>114</v>
      </c>
      <c r="E10730" s="2" t="s">
        <v>8941</v>
      </c>
      <c r="F10730" s="2">
        <v>31161700</v>
      </c>
      <c r="G10730" s="2" t="s">
        <v>810</v>
      </c>
      <c r="H10730" s="2">
        <v>3</v>
      </c>
      <c r="I10730" s="2">
        <v>10</v>
      </c>
      <c r="J10730" s="2">
        <v>10</v>
      </c>
      <c r="K10730" s="2">
        <v>30</v>
      </c>
      <c r="L10730" s="3">
        <v>89250</v>
      </c>
      <c r="M10730" s="2" t="s">
        <v>0</v>
      </c>
      <c r="N10730" s="4" t="s">
        <v>21</v>
      </c>
    </row>
    <row r="10731" spans="1:14" x14ac:dyDescent="0.25">
      <c r="A10731" s="1" t="s">
        <v>364</v>
      </c>
      <c r="B10731" s="2" t="s">
        <v>113</v>
      </c>
      <c r="C10731" s="2" t="s">
        <v>113</v>
      </c>
      <c r="D10731" s="2" t="s">
        <v>114</v>
      </c>
      <c r="E10731" s="2" t="s">
        <v>8942</v>
      </c>
      <c r="F10731" s="2">
        <v>39121700</v>
      </c>
      <c r="G10731" s="2" t="s">
        <v>810</v>
      </c>
      <c r="H10731" s="2">
        <v>3</v>
      </c>
      <c r="I10731" s="2">
        <v>10</v>
      </c>
      <c r="J10731" s="2">
        <v>10</v>
      </c>
      <c r="K10731" s="2">
        <v>30</v>
      </c>
      <c r="L10731" s="3">
        <v>481950</v>
      </c>
      <c r="M10731" s="2" t="s">
        <v>0</v>
      </c>
      <c r="N10731" s="4" t="s">
        <v>21</v>
      </c>
    </row>
    <row r="10732" spans="1:14" x14ac:dyDescent="0.25">
      <c r="A10732" s="1" t="s">
        <v>364</v>
      </c>
      <c r="B10732" s="2" t="s">
        <v>113</v>
      </c>
      <c r="C10732" s="2" t="s">
        <v>113</v>
      </c>
      <c r="D10732" s="2" t="s">
        <v>114</v>
      </c>
      <c r="E10732" s="2" t="s">
        <v>8943</v>
      </c>
      <c r="F10732" s="2">
        <v>39121700</v>
      </c>
      <c r="G10732" s="2" t="s">
        <v>810</v>
      </c>
      <c r="H10732" s="2">
        <v>3</v>
      </c>
      <c r="I10732" s="2">
        <v>10</v>
      </c>
      <c r="J10732" s="2">
        <v>10</v>
      </c>
      <c r="K10732" s="2">
        <v>30</v>
      </c>
      <c r="L10732" s="3">
        <v>481950</v>
      </c>
      <c r="M10732" s="2" t="s">
        <v>0</v>
      </c>
      <c r="N10732" s="4" t="s">
        <v>21</v>
      </c>
    </row>
    <row r="10733" spans="1:14" x14ac:dyDescent="0.25">
      <c r="A10733" s="1" t="s">
        <v>364</v>
      </c>
      <c r="B10733" s="2" t="s">
        <v>113</v>
      </c>
      <c r="C10733" s="2" t="s">
        <v>113</v>
      </c>
      <c r="D10733" s="2" t="s">
        <v>114</v>
      </c>
      <c r="E10733" s="2" t="s">
        <v>8944</v>
      </c>
      <c r="F10733" s="2">
        <v>39121700</v>
      </c>
      <c r="G10733" s="2" t="s">
        <v>810</v>
      </c>
      <c r="H10733" s="2">
        <v>3</v>
      </c>
      <c r="I10733" s="2">
        <v>10</v>
      </c>
      <c r="J10733" s="2">
        <v>10</v>
      </c>
      <c r="K10733" s="2">
        <v>80</v>
      </c>
      <c r="L10733" s="3">
        <v>171360</v>
      </c>
      <c r="M10733" s="2" t="s">
        <v>0</v>
      </c>
      <c r="N10733" s="4" t="s">
        <v>21</v>
      </c>
    </row>
    <row r="10734" spans="1:14" x14ac:dyDescent="0.25">
      <c r="A10734" s="1" t="s">
        <v>364</v>
      </c>
      <c r="B10734" s="2" t="s">
        <v>86</v>
      </c>
      <c r="C10734" s="2" t="s">
        <v>87</v>
      </c>
      <c r="D10734" s="2" t="s">
        <v>88</v>
      </c>
      <c r="E10734" s="2" t="s">
        <v>8945</v>
      </c>
      <c r="F10734" s="2">
        <v>25172603</v>
      </c>
      <c r="G10734" s="2" t="s">
        <v>810</v>
      </c>
      <c r="H10734" s="2">
        <v>3</v>
      </c>
      <c r="I10734" s="2">
        <v>10</v>
      </c>
      <c r="J10734" s="2">
        <v>10</v>
      </c>
      <c r="K10734" s="2">
        <v>8</v>
      </c>
      <c r="L10734" s="3">
        <v>257040</v>
      </c>
      <c r="M10734" s="2" t="s">
        <v>0</v>
      </c>
      <c r="N10734" s="4" t="s">
        <v>21</v>
      </c>
    </row>
    <row r="10735" spans="1:14" x14ac:dyDescent="0.25">
      <c r="A10735" s="1" t="s">
        <v>364</v>
      </c>
      <c r="B10735" s="2" t="s">
        <v>86</v>
      </c>
      <c r="C10735" s="2" t="s">
        <v>87</v>
      </c>
      <c r="D10735" s="2" t="s">
        <v>88</v>
      </c>
      <c r="E10735" s="2" t="s">
        <v>8946</v>
      </c>
      <c r="F10735" s="2">
        <v>25172603</v>
      </c>
      <c r="G10735" s="2" t="s">
        <v>810</v>
      </c>
      <c r="H10735" s="2">
        <v>3</v>
      </c>
      <c r="I10735" s="2">
        <v>10</v>
      </c>
      <c r="J10735" s="2">
        <v>10</v>
      </c>
      <c r="K10735" s="2">
        <v>13</v>
      </c>
      <c r="L10735" s="3">
        <v>3449810</v>
      </c>
      <c r="M10735" s="2" t="s">
        <v>0</v>
      </c>
      <c r="N10735" s="4" t="s">
        <v>21</v>
      </c>
    </row>
    <row r="10736" spans="1:14" x14ac:dyDescent="0.25">
      <c r="A10736" s="1" t="s">
        <v>364</v>
      </c>
      <c r="B10736" s="2" t="s">
        <v>113</v>
      </c>
      <c r="C10736" s="2" t="s">
        <v>113</v>
      </c>
      <c r="D10736" s="2" t="s">
        <v>114</v>
      </c>
      <c r="E10736" s="2" t="s">
        <v>8947</v>
      </c>
      <c r="F10736" s="2">
        <v>31161700</v>
      </c>
      <c r="G10736" s="2" t="s">
        <v>810</v>
      </c>
      <c r="H10736" s="2">
        <v>3</v>
      </c>
      <c r="I10736" s="2">
        <v>10</v>
      </c>
      <c r="J10736" s="2">
        <v>10</v>
      </c>
      <c r="K10736" s="2">
        <v>90</v>
      </c>
      <c r="L10736" s="3">
        <v>214200</v>
      </c>
      <c r="M10736" s="2" t="s">
        <v>0</v>
      </c>
      <c r="N10736" s="4" t="s">
        <v>21</v>
      </c>
    </row>
    <row r="10737" spans="1:14" x14ac:dyDescent="0.25">
      <c r="A10737" s="1" t="s">
        <v>364</v>
      </c>
      <c r="B10737" s="2" t="s">
        <v>113</v>
      </c>
      <c r="C10737" s="2" t="s">
        <v>113</v>
      </c>
      <c r="D10737" s="2" t="s">
        <v>114</v>
      </c>
      <c r="E10737" s="2" t="s">
        <v>8948</v>
      </c>
      <c r="F10737" s="2">
        <v>31162801</v>
      </c>
      <c r="G10737" s="2" t="s">
        <v>810</v>
      </c>
      <c r="H10737" s="2">
        <v>3</v>
      </c>
      <c r="I10737" s="2">
        <v>10</v>
      </c>
      <c r="J10737" s="2">
        <v>10</v>
      </c>
      <c r="K10737" s="2">
        <v>9</v>
      </c>
      <c r="L10737" s="3">
        <v>8032500</v>
      </c>
      <c r="M10737" s="2" t="s">
        <v>0</v>
      </c>
      <c r="N10737" s="4" t="s">
        <v>21</v>
      </c>
    </row>
    <row r="10738" spans="1:14" x14ac:dyDescent="0.25">
      <c r="A10738" s="1" t="s">
        <v>364</v>
      </c>
      <c r="B10738" s="2" t="s">
        <v>113</v>
      </c>
      <c r="C10738" s="2" t="s">
        <v>113</v>
      </c>
      <c r="D10738" s="2" t="s">
        <v>114</v>
      </c>
      <c r="E10738" s="2" t="s">
        <v>8949</v>
      </c>
      <c r="F10738" s="2">
        <v>39121700</v>
      </c>
      <c r="G10738" s="2" t="s">
        <v>810</v>
      </c>
      <c r="H10738" s="2">
        <v>3</v>
      </c>
      <c r="I10738" s="2">
        <v>10</v>
      </c>
      <c r="J10738" s="2">
        <v>10</v>
      </c>
      <c r="K10738" s="2">
        <v>1700</v>
      </c>
      <c r="L10738" s="3">
        <v>809200</v>
      </c>
      <c r="M10738" s="2" t="s">
        <v>0</v>
      </c>
      <c r="N10738" s="4" t="s">
        <v>21</v>
      </c>
    </row>
    <row r="10739" spans="1:14" x14ac:dyDescent="0.25">
      <c r="A10739" s="1" t="s">
        <v>364</v>
      </c>
      <c r="B10739" s="2" t="s">
        <v>113</v>
      </c>
      <c r="C10739" s="2" t="s">
        <v>113</v>
      </c>
      <c r="D10739" s="2" t="s">
        <v>114</v>
      </c>
      <c r="E10739" s="2" t="s">
        <v>8950</v>
      </c>
      <c r="F10739" s="2">
        <v>31162200</v>
      </c>
      <c r="G10739" s="2" t="s">
        <v>810</v>
      </c>
      <c r="H10739" s="2">
        <v>3</v>
      </c>
      <c r="I10739" s="2">
        <v>10</v>
      </c>
      <c r="J10739" s="2">
        <v>10</v>
      </c>
      <c r="K10739" s="2">
        <v>130</v>
      </c>
      <c r="L10739" s="3">
        <v>455000</v>
      </c>
      <c r="M10739" s="2" t="s">
        <v>0</v>
      </c>
      <c r="N10739" s="4" t="s">
        <v>21</v>
      </c>
    </row>
    <row r="10740" spans="1:14" x14ac:dyDescent="0.25">
      <c r="A10740" s="1" t="s">
        <v>364</v>
      </c>
      <c r="B10740" s="2" t="s">
        <v>113</v>
      </c>
      <c r="C10740" s="2" t="s">
        <v>113</v>
      </c>
      <c r="D10740" s="2" t="s">
        <v>114</v>
      </c>
      <c r="E10740" s="2" t="s">
        <v>8951</v>
      </c>
      <c r="F10740" s="2">
        <v>31162200</v>
      </c>
      <c r="G10740" s="2" t="s">
        <v>810</v>
      </c>
      <c r="H10740" s="2">
        <v>3</v>
      </c>
      <c r="I10740" s="2">
        <v>10</v>
      </c>
      <c r="J10740" s="2">
        <v>10</v>
      </c>
      <c r="K10740" s="2">
        <v>130</v>
      </c>
      <c r="L10740" s="3">
        <v>455000</v>
      </c>
      <c r="M10740" s="2" t="s">
        <v>0</v>
      </c>
      <c r="N10740" s="4" t="s">
        <v>21</v>
      </c>
    </row>
    <row r="10741" spans="1:14" x14ac:dyDescent="0.25">
      <c r="A10741" s="1" t="s">
        <v>364</v>
      </c>
      <c r="B10741" s="2" t="s">
        <v>113</v>
      </c>
      <c r="C10741" s="2" t="s">
        <v>113</v>
      </c>
      <c r="D10741" s="2" t="s">
        <v>114</v>
      </c>
      <c r="E10741" s="2" t="s">
        <v>8952</v>
      </c>
      <c r="F10741" s="2">
        <v>31162200</v>
      </c>
      <c r="G10741" s="2" t="s">
        <v>810</v>
      </c>
      <c r="H10741" s="2">
        <v>3</v>
      </c>
      <c r="I10741" s="2">
        <v>10</v>
      </c>
      <c r="J10741" s="2">
        <v>10</v>
      </c>
      <c r="K10741" s="2">
        <v>190</v>
      </c>
      <c r="L10741" s="3">
        <v>665000</v>
      </c>
      <c r="M10741" s="2" t="s">
        <v>0</v>
      </c>
      <c r="N10741" s="4" t="s">
        <v>21</v>
      </c>
    </row>
    <row r="10742" spans="1:14" x14ac:dyDescent="0.25">
      <c r="A10742" s="1" t="s">
        <v>364</v>
      </c>
      <c r="B10742" s="2" t="s">
        <v>113</v>
      </c>
      <c r="C10742" s="2" t="s">
        <v>113</v>
      </c>
      <c r="D10742" s="2" t="s">
        <v>114</v>
      </c>
      <c r="E10742" s="2" t="s">
        <v>8953</v>
      </c>
      <c r="F10742" s="2">
        <v>31162200</v>
      </c>
      <c r="G10742" s="2" t="s">
        <v>810</v>
      </c>
      <c r="H10742" s="2">
        <v>3</v>
      </c>
      <c r="I10742" s="2">
        <v>10</v>
      </c>
      <c r="J10742" s="2">
        <v>10</v>
      </c>
      <c r="K10742" s="2">
        <v>16</v>
      </c>
      <c r="L10742" s="3">
        <v>270368</v>
      </c>
      <c r="M10742" s="2" t="s">
        <v>0</v>
      </c>
      <c r="N10742" s="4" t="s">
        <v>21</v>
      </c>
    </row>
    <row r="10743" spans="1:14" x14ac:dyDescent="0.25">
      <c r="A10743" s="1" t="s">
        <v>364</v>
      </c>
      <c r="B10743" s="2" t="s">
        <v>113</v>
      </c>
      <c r="C10743" s="2" t="s">
        <v>113</v>
      </c>
      <c r="D10743" s="2" t="s">
        <v>114</v>
      </c>
      <c r="E10743" s="2" t="s">
        <v>8954</v>
      </c>
      <c r="F10743" s="2">
        <v>31162200</v>
      </c>
      <c r="G10743" s="2" t="s">
        <v>810</v>
      </c>
      <c r="H10743" s="2">
        <v>3</v>
      </c>
      <c r="I10743" s="2">
        <v>10</v>
      </c>
      <c r="J10743" s="2">
        <v>10</v>
      </c>
      <c r="K10743" s="2">
        <v>35</v>
      </c>
      <c r="L10743" s="3">
        <v>472500</v>
      </c>
      <c r="M10743" s="2" t="s">
        <v>0</v>
      </c>
      <c r="N10743" s="4" t="s">
        <v>21</v>
      </c>
    </row>
    <row r="10744" spans="1:14" x14ac:dyDescent="0.25">
      <c r="A10744" s="1" t="s">
        <v>364</v>
      </c>
      <c r="B10744" s="2" t="s">
        <v>113</v>
      </c>
      <c r="C10744" s="2" t="s">
        <v>113</v>
      </c>
      <c r="D10744" s="2" t="s">
        <v>114</v>
      </c>
      <c r="E10744" s="2" t="s">
        <v>8955</v>
      </c>
      <c r="F10744" s="2">
        <v>31162200</v>
      </c>
      <c r="G10744" s="2" t="s">
        <v>810</v>
      </c>
      <c r="H10744" s="2">
        <v>3</v>
      </c>
      <c r="I10744" s="2">
        <v>10</v>
      </c>
      <c r="J10744" s="2">
        <v>10</v>
      </c>
      <c r="K10744" s="2">
        <v>200</v>
      </c>
      <c r="L10744" s="3">
        <v>5616800</v>
      </c>
      <c r="M10744" s="2" t="s">
        <v>0</v>
      </c>
      <c r="N10744" s="4" t="s">
        <v>21</v>
      </c>
    </row>
    <row r="10745" spans="1:14" x14ac:dyDescent="0.25">
      <c r="A10745" s="1" t="s">
        <v>364</v>
      </c>
      <c r="B10745" s="2" t="s">
        <v>113</v>
      </c>
      <c r="C10745" s="2" t="s">
        <v>113</v>
      </c>
      <c r="D10745" s="2" t="s">
        <v>114</v>
      </c>
      <c r="E10745" s="2" t="s">
        <v>8956</v>
      </c>
      <c r="F10745" s="2">
        <v>31162200</v>
      </c>
      <c r="G10745" s="2" t="s">
        <v>810</v>
      </c>
      <c r="H10745" s="2">
        <v>3</v>
      </c>
      <c r="I10745" s="2">
        <v>10</v>
      </c>
      <c r="J10745" s="2">
        <v>10</v>
      </c>
      <c r="K10745" s="2">
        <v>20</v>
      </c>
      <c r="L10745" s="3">
        <v>2261000</v>
      </c>
      <c r="M10745" s="2" t="s">
        <v>0</v>
      </c>
      <c r="N10745" s="4" t="s">
        <v>21</v>
      </c>
    </row>
    <row r="10746" spans="1:14" x14ac:dyDescent="0.25">
      <c r="A10746" s="1" t="s">
        <v>364</v>
      </c>
      <c r="B10746" s="2" t="s">
        <v>113</v>
      </c>
      <c r="C10746" s="2" t="s">
        <v>113</v>
      </c>
      <c r="D10746" s="2" t="s">
        <v>114</v>
      </c>
      <c r="E10746" s="2" t="s">
        <v>8714</v>
      </c>
      <c r="F10746" s="2">
        <v>39121700</v>
      </c>
      <c r="G10746" s="2" t="s">
        <v>810</v>
      </c>
      <c r="H10746" s="2">
        <v>3</v>
      </c>
      <c r="I10746" s="2">
        <v>10</v>
      </c>
      <c r="J10746" s="2">
        <v>10</v>
      </c>
      <c r="K10746" s="2">
        <v>900</v>
      </c>
      <c r="L10746" s="3">
        <v>428400</v>
      </c>
      <c r="M10746" s="2" t="s">
        <v>0</v>
      </c>
      <c r="N10746" s="4" t="s">
        <v>21</v>
      </c>
    </row>
    <row r="10747" spans="1:14" x14ac:dyDescent="0.25">
      <c r="A10747" s="1" t="s">
        <v>364</v>
      </c>
      <c r="B10747" s="2" t="s">
        <v>113</v>
      </c>
      <c r="C10747" s="2" t="s">
        <v>113</v>
      </c>
      <c r="D10747" s="2" t="s">
        <v>114</v>
      </c>
      <c r="E10747" s="2" t="s">
        <v>8957</v>
      </c>
      <c r="F10747" s="2">
        <v>25172603</v>
      </c>
      <c r="G10747" s="2" t="s">
        <v>810</v>
      </c>
      <c r="H10747" s="2">
        <v>3</v>
      </c>
      <c r="I10747" s="2">
        <v>10</v>
      </c>
      <c r="J10747" s="2">
        <v>10</v>
      </c>
      <c r="K10747" s="2">
        <v>20</v>
      </c>
      <c r="L10747" s="3">
        <v>428400</v>
      </c>
      <c r="M10747" s="2" t="s">
        <v>0</v>
      </c>
      <c r="N10747" s="4" t="s">
        <v>21</v>
      </c>
    </row>
    <row r="10748" spans="1:14" x14ac:dyDescent="0.25">
      <c r="A10748" s="1" t="s">
        <v>364</v>
      </c>
      <c r="B10748" s="2" t="s">
        <v>2048</v>
      </c>
      <c r="C10748" s="2" t="s">
        <v>2048</v>
      </c>
      <c r="D10748" s="2" t="s">
        <v>17948</v>
      </c>
      <c r="E10748" s="2" t="s">
        <v>8958</v>
      </c>
      <c r="F10748" s="2">
        <v>30102006</v>
      </c>
      <c r="G10748" s="2" t="s">
        <v>810</v>
      </c>
      <c r="H10748" s="2">
        <v>3</v>
      </c>
      <c r="I10748" s="2">
        <v>10</v>
      </c>
      <c r="J10748" s="2">
        <v>10</v>
      </c>
      <c r="K10748" s="2">
        <v>40</v>
      </c>
      <c r="L10748" s="3">
        <v>2142000</v>
      </c>
      <c r="M10748" s="2" t="s">
        <v>0</v>
      </c>
      <c r="N10748" s="4" t="s">
        <v>21</v>
      </c>
    </row>
    <row r="10749" spans="1:14" x14ac:dyDescent="0.25">
      <c r="A10749" s="1" t="s">
        <v>364</v>
      </c>
      <c r="B10749" s="2" t="s">
        <v>113</v>
      </c>
      <c r="C10749" s="2" t="s">
        <v>113</v>
      </c>
      <c r="D10749" s="2" t="s">
        <v>114</v>
      </c>
      <c r="E10749" s="2" t="s">
        <v>8959</v>
      </c>
      <c r="F10749" s="2">
        <v>39121700</v>
      </c>
      <c r="G10749" s="2" t="s">
        <v>810</v>
      </c>
      <c r="H10749" s="2">
        <v>3</v>
      </c>
      <c r="I10749" s="2">
        <v>10</v>
      </c>
      <c r="J10749" s="2">
        <v>10</v>
      </c>
      <c r="K10749" s="2">
        <v>45</v>
      </c>
      <c r="L10749" s="3">
        <v>733635</v>
      </c>
      <c r="M10749" s="2" t="s">
        <v>0</v>
      </c>
      <c r="N10749" s="4" t="s">
        <v>21</v>
      </c>
    </row>
    <row r="10750" spans="1:14" x14ac:dyDescent="0.25">
      <c r="A10750" s="1" t="s">
        <v>364</v>
      </c>
      <c r="B10750" s="2" t="s">
        <v>113</v>
      </c>
      <c r="C10750" s="2" t="s">
        <v>113</v>
      </c>
      <c r="D10750" s="2" t="s">
        <v>114</v>
      </c>
      <c r="E10750" s="2" t="s">
        <v>8960</v>
      </c>
      <c r="F10750" s="2">
        <v>31161501</v>
      </c>
      <c r="G10750" s="2" t="s">
        <v>810</v>
      </c>
      <c r="H10750" s="2">
        <v>3</v>
      </c>
      <c r="I10750" s="2">
        <v>10</v>
      </c>
      <c r="J10750" s="2">
        <v>10</v>
      </c>
      <c r="K10750" s="2">
        <v>44</v>
      </c>
      <c r="L10750" s="3">
        <v>513128</v>
      </c>
      <c r="M10750" s="2" t="s">
        <v>0</v>
      </c>
      <c r="N10750" s="4" t="s">
        <v>21</v>
      </c>
    </row>
    <row r="10751" spans="1:14" x14ac:dyDescent="0.25">
      <c r="A10751" s="1" t="s">
        <v>364</v>
      </c>
      <c r="B10751" s="2" t="s">
        <v>113</v>
      </c>
      <c r="C10751" s="2" t="s">
        <v>113</v>
      </c>
      <c r="D10751" s="2" t="s">
        <v>114</v>
      </c>
      <c r="E10751" s="2" t="s">
        <v>8961</v>
      </c>
      <c r="F10751" s="2">
        <v>31171539</v>
      </c>
      <c r="G10751" s="2" t="s">
        <v>810</v>
      </c>
      <c r="H10751" s="2">
        <v>3</v>
      </c>
      <c r="I10751" s="2">
        <v>10</v>
      </c>
      <c r="J10751" s="2">
        <v>10</v>
      </c>
      <c r="K10751" s="2">
        <v>25</v>
      </c>
      <c r="L10751" s="3">
        <v>586250</v>
      </c>
      <c r="M10751" s="2" t="s">
        <v>0</v>
      </c>
      <c r="N10751" s="4" t="s">
        <v>21</v>
      </c>
    </row>
    <row r="10752" spans="1:14" x14ac:dyDescent="0.25">
      <c r="A10752" s="1" t="s">
        <v>364</v>
      </c>
      <c r="B10752" s="2" t="s">
        <v>378</v>
      </c>
      <c r="C10752" s="2" t="s">
        <v>2425</v>
      </c>
      <c r="D10752" s="2" t="s">
        <v>17954</v>
      </c>
      <c r="E10752" s="2" t="s">
        <v>8962</v>
      </c>
      <c r="F10752" s="2">
        <v>39121616</v>
      </c>
      <c r="G10752" s="2" t="s">
        <v>810</v>
      </c>
      <c r="H10752" s="2">
        <v>3</v>
      </c>
      <c r="I10752" s="2">
        <v>10</v>
      </c>
      <c r="J10752" s="2">
        <v>10</v>
      </c>
      <c r="K10752" s="2">
        <v>1</v>
      </c>
      <c r="L10752" s="3">
        <v>458150</v>
      </c>
      <c r="M10752" s="2" t="s">
        <v>0</v>
      </c>
      <c r="N10752" s="4" t="s">
        <v>21</v>
      </c>
    </row>
    <row r="10753" spans="1:14" x14ac:dyDescent="0.25">
      <c r="A10753" s="1" t="s">
        <v>364</v>
      </c>
      <c r="B10753" s="2" t="s">
        <v>378</v>
      </c>
      <c r="C10753" s="2" t="s">
        <v>2425</v>
      </c>
      <c r="D10753" s="2" t="s">
        <v>17954</v>
      </c>
      <c r="E10753" s="2" t="s">
        <v>8963</v>
      </c>
      <c r="F10753" s="2">
        <v>39121900</v>
      </c>
      <c r="G10753" s="2" t="s">
        <v>810</v>
      </c>
      <c r="H10753" s="2">
        <v>3</v>
      </c>
      <c r="I10753" s="2">
        <v>10</v>
      </c>
      <c r="J10753" s="2">
        <v>10</v>
      </c>
      <c r="K10753" s="2">
        <v>1</v>
      </c>
      <c r="L10753" s="3">
        <v>456439.54</v>
      </c>
      <c r="M10753" s="2" t="s">
        <v>0</v>
      </c>
      <c r="N10753" s="4" t="s">
        <v>21</v>
      </c>
    </row>
    <row r="10754" spans="1:14" x14ac:dyDescent="0.25">
      <c r="A10754" s="1" t="s">
        <v>364</v>
      </c>
      <c r="B10754" s="2" t="s">
        <v>128</v>
      </c>
      <c r="C10754" s="2" t="s">
        <v>2567</v>
      </c>
      <c r="D10754" s="2" t="s">
        <v>17957</v>
      </c>
      <c r="E10754" s="2" t="s">
        <v>8964</v>
      </c>
      <c r="F10754" s="2">
        <v>39121900</v>
      </c>
      <c r="G10754" s="2" t="s">
        <v>810</v>
      </c>
      <c r="H10754" s="2">
        <v>3</v>
      </c>
      <c r="I10754" s="2">
        <v>10</v>
      </c>
      <c r="J10754" s="2">
        <v>10</v>
      </c>
      <c r="K10754" s="2">
        <v>1</v>
      </c>
      <c r="L10754" s="3">
        <v>188825.37</v>
      </c>
      <c r="M10754" s="2" t="s">
        <v>0</v>
      </c>
      <c r="N10754" s="4" t="s">
        <v>21</v>
      </c>
    </row>
    <row r="10755" spans="1:14" x14ac:dyDescent="0.25">
      <c r="A10755" s="1" t="s">
        <v>364</v>
      </c>
      <c r="B10755" s="2" t="s">
        <v>128</v>
      </c>
      <c r="C10755" s="2" t="s">
        <v>2567</v>
      </c>
      <c r="D10755" s="2" t="s">
        <v>17957</v>
      </c>
      <c r="E10755" s="2" t="s">
        <v>8965</v>
      </c>
      <c r="F10755" s="2">
        <v>39121900</v>
      </c>
      <c r="G10755" s="2" t="s">
        <v>810</v>
      </c>
      <c r="H10755" s="2">
        <v>3</v>
      </c>
      <c r="I10755" s="2">
        <v>10</v>
      </c>
      <c r="J10755" s="2">
        <v>10</v>
      </c>
      <c r="K10755" s="2">
        <v>7</v>
      </c>
      <c r="L10755" s="3">
        <v>1494867.48</v>
      </c>
      <c r="M10755" s="2" t="s">
        <v>0</v>
      </c>
      <c r="N10755" s="4" t="s">
        <v>21</v>
      </c>
    </row>
    <row r="10756" spans="1:14" x14ac:dyDescent="0.25">
      <c r="A10756" s="1" t="s">
        <v>364</v>
      </c>
      <c r="B10756" s="2" t="s">
        <v>378</v>
      </c>
      <c r="C10756" s="2" t="s">
        <v>2425</v>
      </c>
      <c r="D10756" s="2" t="s">
        <v>17954</v>
      </c>
      <c r="E10756" s="2" t="s">
        <v>8966</v>
      </c>
      <c r="F10756" s="2">
        <v>27112800</v>
      </c>
      <c r="G10756" s="2" t="s">
        <v>810</v>
      </c>
      <c r="H10756" s="2">
        <v>3</v>
      </c>
      <c r="I10756" s="2">
        <v>10</v>
      </c>
      <c r="J10756" s="2">
        <v>10</v>
      </c>
      <c r="K10756" s="2">
        <v>7</v>
      </c>
      <c r="L10756" s="3">
        <v>1249500</v>
      </c>
      <c r="M10756" s="2" t="s">
        <v>0</v>
      </c>
      <c r="N10756" s="4" t="s">
        <v>21</v>
      </c>
    </row>
    <row r="10757" spans="1:14" x14ac:dyDescent="0.25">
      <c r="A10757" s="1" t="s">
        <v>364</v>
      </c>
      <c r="B10757" s="2" t="s">
        <v>378</v>
      </c>
      <c r="C10757" s="2" t="s">
        <v>2425</v>
      </c>
      <c r="D10757" s="2" t="s">
        <v>17954</v>
      </c>
      <c r="E10757" s="2" t="s">
        <v>8967</v>
      </c>
      <c r="F10757" s="2">
        <v>32121500</v>
      </c>
      <c r="G10757" s="2" t="s">
        <v>810</v>
      </c>
      <c r="H10757" s="2">
        <v>3</v>
      </c>
      <c r="I10757" s="2">
        <v>10</v>
      </c>
      <c r="J10757" s="2">
        <v>10</v>
      </c>
      <c r="K10757" s="2">
        <v>1</v>
      </c>
      <c r="L10757" s="3">
        <v>184450</v>
      </c>
      <c r="M10757" s="2" t="s">
        <v>0</v>
      </c>
      <c r="N10757" s="4" t="s">
        <v>21</v>
      </c>
    </row>
    <row r="10758" spans="1:14" x14ac:dyDescent="0.25">
      <c r="A10758" s="1" t="s">
        <v>364</v>
      </c>
      <c r="B10758" s="2" t="s">
        <v>378</v>
      </c>
      <c r="C10758" s="2" t="s">
        <v>2425</v>
      </c>
      <c r="D10758" s="2" t="s">
        <v>17954</v>
      </c>
      <c r="E10758" s="2" t="s">
        <v>8968</v>
      </c>
      <c r="F10758" s="2">
        <v>39121400</v>
      </c>
      <c r="G10758" s="2" t="s">
        <v>810</v>
      </c>
      <c r="H10758" s="2">
        <v>3</v>
      </c>
      <c r="I10758" s="2">
        <v>10</v>
      </c>
      <c r="J10758" s="2">
        <v>10</v>
      </c>
      <c r="K10758" s="2">
        <v>7</v>
      </c>
      <c r="L10758" s="3">
        <v>641410</v>
      </c>
      <c r="M10758" s="2" t="s">
        <v>0</v>
      </c>
      <c r="N10758" s="4" t="s">
        <v>21</v>
      </c>
    </row>
    <row r="10759" spans="1:14" x14ac:dyDescent="0.25">
      <c r="A10759" s="1" t="s">
        <v>364</v>
      </c>
      <c r="B10759" s="2" t="s">
        <v>378</v>
      </c>
      <c r="C10759" s="2" t="s">
        <v>2425</v>
      </c>
      <c r="D10759" s="2" t="s">
        <v>17954</v>
      </c>
      <c r="E10759" s="2" t="s">
        <v>8969</v>
      </c>
      <c r="F10759" s="2">
        <v>41113600</v>
      </c>
      <c r="G10759" s="2" t="s">
        <v>810</v>
      </c>
      <c r="H10759" s="2">
        <v>3</v>
      </c>
      <c r="I10759" s="2">
        <v>10</v>
      </c>
      <c r="J10759" s="2">
        <v>10</v>
      </c>
      <c r="K10759" s="2">
        <v>5</v>
      </c>
      <c r="L10759" s="3">
        <v>327250</v>
      </c>
      <c r="M10759" s="2" t="s">
        <v>0</v>
      </c>
      <c r="N10759" s="4" t="s">
        <v>21</v>
      </c>
    </row>
    <row r="10760" spans="1:14" x14ac:dyDescent="0.25">
      <c r="A10760" s="1" t="s">
        <v>364</v>
      </c>
      <c r="B10760" s="2" t="s">
        <v>128</v>
      </c>
      <c r="C10760" s="2" t="s">
        <v>2567</v>
      </c>
      <c r="D10760" s="2" t="s">
        <v>17957</v>
      </c>
      <c r="E10760" s="2" t="s">
        <v>8970</v>
      </c>
      <c r="F10760" s="2">
        <v>27112800</v>
      </c>
      <c r="G10760" s="2" t="s">
        <v>810</v>
      </c>
      <c r="H10760" s="2">
        <v>3</v>
      </c>
      <c r="I10760" s="2">
        <v>10</v>
      </c>
      <c r="J10760" s="2">
        <v>10</v>
      </c>
      <c r="K10760" s="2">
        <v>1</v>
      </c>
      <c r="L10760" s="3">
        <v>714838.89</v>
      </c>
      <c r="M10760" s="2" t="s">
        <v>0</v>
      </c>
      <c r="N10760" s="4" t="s">
        <v>21</v>
      </c>
    </row>
    <row r="10761" spans="1:14" x14ac:dyDescent="0.25">
      <c r="A10761" s="1" t="s">
        <v>364</v>
      </c>
      <c r="B10761" s="2" t="s">
        <v>378</v>
      </c>
      <c r="C10761" s="2" t="s">
        <v>2425</v>
      </c>
      <c r="D10761" s="2" t="s">
        <v>17954</v>
      </c>
      <c r="E10761" s="2" t="s">
        <v>8971</v>
      </c>
      <c r="F10761" s="2">
        <v>32121500</v>
      </c>
      <c r="G10761" s="2" t="s">
        <v>810</v>
      </c>
      <c r="H10761" s="2">
        <v>3</v>
      </c>
      <c r="I10761" s="2">
        <v>10</v>
      </c>
      <c r="J10761" s="2">
        <v>10</v>
      </c>
      <c r="K10761" s="2">
        <v>60</v>
      </c>
      <c r="L10761" s="3">
        <v>714000</v>
      </c>
      <c r="M10761" s="2" t="s">
        <v>0</v>
      </c>
      <c r="N10761" s="4" t="s">
        <v>21</v>
      </c>
    </row>
    <row r="10762" spans="1:14" x14ac:dyDescent="0.25">
      <c r="A10762" s="1" t="s">
        <v>364</v>
      </c>
      <c r="B10762" s="2" t="s">
        <v>378</v>
      </c>
      <c r="C10762" s="2" t="s">
        <v>2425</v>
      </c>
      <c r="D10762" s="2" t="s">
        <v>17954</v>
      </c>
      <c r="E10762" s="2" t="s">
        <v>8972</v>
      </c>
      <c r="F10762" s="2">
        <v>32121500</v>
      </c>
      <c r="G10762" s="2" t="s">
        <v>810</v>
      </c>
      <c r="H10762" s="2">
        <v>3</v>
      </c>
      <c r="I10762" s="2">
        <v>10</v>
      </c>
      <c r="J10762" s="2">
        <v>10</v>
      </c>
      <c r="K10762" s="2">
        <v>60</v>
      </c>
      <c r="L10762" s="3">
        <v>249900</v>
      </c>
      <c r="M10762" s="2" t="s">
        <v>0</v>
      </c>
      <c r="N10762" s="4" t="s">
        <v>21</v>
      </c>
    </row>
    <row r="10763" spans="1:14" x14ac:dyDescent="0.25">
      <c r="A10763" s="1" t="s">
        <v>364</v>
      </c>
      <c r="B10763" s="2" t="s">
        <v>378</v>
      </c>
      <c r="C10763" s="2" t="s">
        <v>2425</v>
      </c>
      <c r="D10763" s="2" t="s">
        <v>17954</v>
      </c>
      <c r="E10763" s="2" t="s">
        <v>8973</v>
      </c>
      <c r="F10763" s="2">
        <v>39121900</v>
      </c>
      <c r="G10763" s="2" t="s">
        <v>810</v>
      </c>
      <c r="H10763" s="2">
        <v>3</v>
      </c>
      <c r="I10763" s="2">
        <v>10</v>
      </c>
      <c r="J10763" s="2">
        <v>10</v>
      </c>
      <c r="K10763" s="2">
        <v>3</v>
      </c>
      <c r="L10763" s="3">
        <v>517650</v>
      </c>
      <c r="M10763" s="2" t="s">
        <v>0</v>
      </c>
      <c r="N10763" s="4" t="s">
        <v>21</v>
      </c>
    </row>
    <row r="10764" spans="1:14" x14ac:dyDescent="0.25">
      <c r="A10764" s="1" t="s">
        <v>364</v>
      </c>
      <c r="B10764" s="2" t="s">
        <v>712</v>
      </c>
      <c r="C10764" s="2" t="s">
        <v>915</v>
      </c>
      <c r="D10764" s="2" t="s">
        <v>17910</v>
      </c>
      <c r="E10764" s="2" t="s">
        <v>8974</v>
      </c>
      <c r="F10764" s="2">
        <v>39122200</v>
      </c>
      <c r="G10764" s="2" t="s">
        <v>810</v>
      </c>
      <c r="H10764" s="2">
        <v>3</v>
      </c>
      <c r="I10764" s="2">
        <v>10</v>
      </c>
      <c r="J10764" s="2">
        <v>10</v>
      </c>
      <c r="K10764" s="2">
        <v>25</v>
      </c>
      <c r="L10764" s="3">
        <v>561980.19999999995</v>
      </c>
      <c r="M10764" s="2" t="s">
        <v>0</v>
      </c>
      <c r="N10764" s="4" t="s">
        <v>21</v>
      </c>
    </row>
    <row r="10765" spans="1:14" x14ac:dyDescent="0.25">
      <c r="A10765" s="1" t="s">
        <v>364</v>
      </c>
      <c r="B10765" s="2" t="s">
        <v>712</v>
      </c>
      <c r="C10765" s="2" t="s">
        <v>915</v>
      </c>
      <c r="D10765" s="2" t="s">
        <v>17910</v>
      </c>
      <c r="E10765" s="2" t="s">
        <v>8975</v>
      </c>
      <c r="F10765" s="2">
        <v>39121900</v>
      </c>
      <c r="G10765" s="2" t="s">
        <v>810</v>
      </c>
      <c r="H10765" s="2">
        <v>3</v>
      </c>
      <c r="I10765" s="2">
        <v>10</v>
      </c>
      <c r="J10765" s="2">
        <v>10</v>
      </c>
      <c r="K10765" s="2">
        <v>7</v>
      </c>
      <c r="L10765" s="3">
        <v>527137.45000000007</v>
      </c>
      <c r="M10765" s="2" t="s">
        <v>0</v>
      </c>
      <c r="N10765" s="4" t="s">
        <v>21</v>
      </c>
    </row>
    <row r="10766" spans="1:14" x14ac:dyDescent="0.25">
      <c r="A10766" s="1" t="s">
        <v>364</v>
      </c>
      <c r="B10766" s="2" t="s">
        <v>63</v>
      </c>
      <c r="C10766" s="2" t="s">
        <v>64</v>
      </c>
      <c r="D10766" s="2" t="s">
        <v>65</v>
      </c>
      <c r="E10766" s="2" t="s">
        <v>8976</v>
      </c>
      <c r="F10766" s="2">
        <v>24121511</v>
      </c>
      <c r="G10766" s="2" t="s">
        <v>810</v>
      </c>
      <c r="H10766" s="2">
        <v>3</v>
      </c>
      <c r="I10766" s="2">
        <v>10</v>
      </c>
      <c r="J10766" s="2">
        <v>10</v>
      </c>
      <c r="K10766" s="2">
        <v>67</v>
      </c>
      <c r="L10766" s="3">
        <v>489484.79</v>
      </c>
      <c r="M10766" s="2" t="s">
        <v>0</v>
      </c>
      <c r="N10766" s="4" t="s">
        <v>21</v>
      </c>
    </row>
    <row r="10767" spans="1:14" x14ac:dyDescent="0.25">
      <c r="A10767" s="1" t="s">
        <v>364</v>
      </c>
      <c r="B10767" s="2" t="s">
        <v>63</v>
      </c>
      <c r="C10767" s="2" t="s">
        <v>64</v>
      </c>
      <c r="D10767" s="2" t="s">
        <v>65</v>
      </c>
      <c r="E10767" s="2" t="s">
        <v>8977</v>
      </c>
      <c r="F10767" s="2">
        <v>24121511</v>
      </c>
      <c r="G10767" s="2" t="s">
        <v>810</v>
      </c>
      <c r="H10767" s="2">
        <v>3</v>
      </c>
      <c r="I10767" s="2">
        <v>10</v>
      </c>
      <c r="J10767" s="2">
        <v>10</v>
      </c>
      <c r="K10767" s="2">
        <v>50</v>
      </c>
      <c r="L10767" s="3">
        <v>477683.25999999995</v>
      </c>
      <c r="M10767" s="2" t="s">
        <v>0</v>
      </c>
      <c r="N10767" s="4" t="s">
        <v>21</v>
      </c>
    </row>
    <row r="10768" spans="1:14" x14ac:dyDescent="0.25">
      <c r="A10768" s="1" t="s">
        <v>364</v>
      </c>
      <c r="B10768" s="2" t="s">
        <v>63</v>
      </c>
      <c r="C10768" s="2" t="s">
        <v>64</v>
      </c>
      <c r="D10768" s="2" t="s">
        <v>65</v>
      </c>
      <c r="E10768" s="2" t="s">
        <v>8978</v>
      </c>
      <c r="F10768" s="2">
        <v>24121511</v>
      </c>
      <c r="G10768" s="2" t="s">
        <v>810</v>
      </c>
      <c r="H10768" s="2">
        <v>3</v>
      </c>
      <c r="I10768" s="2">
        <v>10</v>
      </c>
      <c r="J10768" s="2">
        <v>10</v>
      </c>
      <c r="K10768" s="2">
        <v>47</v>
      </c>
      <c r="L10768" s="3">
        <v>449022.26</v>
      </c>
      <c r="M10768" s="2" t="s">
        <v>0</v>
      </c>
      <c r="N10768" s="4" t="s">
        <v>21</v>
      </c>
    </row>
    <row r="10769" spans="1:14" x14ac:dyDescent="0.25">
      <c r="A10769" s="1" t="s">
        <v>364</v>
      </c>
      <c r="B10769" s="2" t="s">
        <v>378</v>
      </c>
      <c r="C10769" s="2" t="s">
        <v>379</v>
      </c>
      <c r="D10769" s="2" t="s">
        <v>17857</v>
      </c>
      <c r="E10769" s="2" t="s">
        <v>8979</v>
      </c>
      <c r="F10769" s="2">
        <v>26111702</v>
      </c>
      <c r="G10769" s="2" t="s">
        <v>810</v>
      </c>
      <c r="H10769" s="2">
        <v>3</v>
      </c>
      <c r="I10769" s="2">
        <v>10</v>
      </c>
      <c r="J10769" s="2">
        <v>10</v>
      </c>
      <c r="K10769" s="2">
        <v>4</v>
      </c>
      <c r="L10769" s="3">
        <v>195119.54</v>
      </c>
      <c r="M10769" s="2" t="s">
        <v>0</v>
      </c>
      <c r="N10769" s="4" t="s">
        <v>21</v>
      </c>
    </row>
    <row r="10770" spans="1:14" x14ac:dyDescent="0.25">
      <c r="A10770" s="1" t="s">
        <v>364</v>
      </c>
      <c r="B10770" s="2" t="s">
        <v>86</v>
      </c>
      <c r="C10770" s="2" t="s">
        <v>93</v>
      </c>
      <c r="D10770" s="2" t="s">
        <v>94</v>
      </c>
      <c r="E10770" s="2" t="s">
        <v>8980</v>
      </c>
      <c r="F10770" s="2">
        <v>13111300</v>
      </c>
      <c r="G10770" s="2" t="s">
        <v>810</v>
      </c>
      <c r="H10770" s="2">
        <v>3</v>
      </c>
      <c r="I10770" s="2">
        <v>10</v>
      </c>
      <c r="J10770" s="2">
        <v>10</v>
      </c>
      <c r="K10770" s="2">
        <v>4</v>
      </c>
      <c r="L10770" s="3">
        <v>392000</v>
      </c>
      <c r="M10770" s="2" t="s">
        <v>0</v>
      </c>
      <c r="N10770" s="4" t="s">
        <v>21</v>
      </c>
    </row>
    <row r="10771" spans="1:14" x14ac:dyDescent="0.25">
      <c r="A10771" s="1" t="s">
        <v>364</v>
      </c>
      <c r="B10771" s="2" t="s">
        <v>86</v>
      </c>
      <c r="C10771" s="2" t="s">
        <v>90</v>
      </c>
      <c r="D10771" s="2" t="s">
        <v>91</v>
      </c>
      <c r="E10771" s="2" t="s">
        <v>8981</v>
      </c>
      <c r="F10771" s="2">
        <v>14121500</v>
      </c>
      <c r="G10771" s="2" t="s">
        <v>810</v>
      </c>
      <c r="H10771" s="2">
        <v>3</v>
      </c>
      <c r="I10771" s="2">
        <v>10</v>
      </c>
      <c r="J10771" s="2">
        <v>10</v>
      </c>
      <c r="K10771" s="2">
        <v>15</v>
      </c>
      <c r="L10771" s="3">
        <v>867510</v>
      </c>
      <c r="M10771" s="2" t="s">
        <v>0</v>
      </c>
      <c r="N10771" s="4" t="s">
        <v>21</v>
      </c>
    </row>
    <row r="10772" spans="1:14" x14ac:dyDescent="0.25">
      <c r="A10772" s="1" t="s">
        <v>364</v>
      </c>
      <c r="B10772" s="2" t="s">
        <v>63</v>
      </c>
      <c r="C10772" s="2" t="s">
        <v>64</v>
      </c>
      <c r="D10772" s="2" t="s">
        <v>65</v>
      </c>
      <c r="E10772" s="2" t="s">
        <v>8982</v>
      </c>
      <c r="F10772" s="2">
        <v>31201513</v>
      </c>
      <c r="G10772" s="2" t="s">
        <v>810</v>
      </c>
      <c r="H10772" s="2">
        <v>3</v>
      </c>
      <c r="I10772" s="2">
        <v>10</v>
      </c>
      <c r="J10772" s="2">
        <v>10</v>
      </c>
      <c r="K10772" s="2">
        <v>30</v>
      </c>
      <c r="L10772" s="3">
        <v>539500.9</v>
      </c>
      <c r="M10772" s="2" t="s">
        <v>0</v>
      </c>
      <c r="N10772" s="4" t="s">
        <v>21</v>
      </c>
    </row>
    <row r="10773" spans="1:14" x14ac:dyDescent="0.25">
      <c r="A10773" s="1" t="s">
        <v>364</v>
      </c>
      <c r="B10773" s="2" t="s">
        <v>63</v>
      </c>
      <c r="C10773" s="2" t="s">
        <v>64</v>
      </c>
      <c r="D10773" s="2" t="s">
        <v>65</v>
      </c>
      <c r="E10773" s="2" t="s">
        <v>8983</v>
      </c>
      <c r="F10773" s="2">
        <v>31201513</v>
      </c>
      <c r="G10773" s="2" t="s">
        <v>810</v>
      </c>
      <c r="H10773" s="2">
        <v>3</v>
      </c>
      <c r="I10773" s="2">
        <v>10</v>
      </c>
      <c r="J10773" s="2">
        <v>10</v>
      </c>
      <c r="K10773" s="2">
        <v>30</v>
      </c>
      <c r="L10773" s="3">
        <v>809251.53</v>
      </c>
      <c r="M10773" s="2" t="s">
        <v>0</v>
      </c>
      <c r="N10773" s="4" t="s">
        <v>21</v>
      </c>
    </row>
    <row r="10774" spans="1:14" x14ac:dyDescent="0.25">
      <c r="A10774" s="1" t="s">
        <v>364</v>
      </c>
      <c r="B10774" s="2" t="s">
        <v>86</v>
      </c>
      <c r="C10774" s="2" t="s">
        <v>246</v>
      </c>
      <c r="D10774" s="2" t="s">
        <v>247</v>
      </c>
      <c r="E10774" s="2" t="s">
        <v>8984</v>
      </c>
      <c r="F10774" s="2">
        <v>24111503</v>
      </c>
      <c r="G10774" s="2" t="s">
        <v>810</v>
      </c>
      <c r="H10774" s="2">
        <v>3</v>
      </c>
      <c r="I10774" s="2">
        <v>10</v>
      </c>
      <c r="J10774" s="2">
        <v>10</v>
      </c>
      <c r="K10774" s="2">
        <v>120</v>
      </c>
      <c r="L10774" s="3">
        <v>53949.84</v>
      </c>
      <c r="M10774" s="2" t="s">
        <v>0</v>
      </c>
      <c r="N10774" s="4" t="s">
        <v>21</v>
      </c>
    </row>
    <row r="10775" spans="1:14" x14ac:dyDescent="0.25">
      <c r="A10775" s="1" t="s">
        <v>364</v>
      </c>
      <c r="B10775" s="2" t="s">
        <v>86</v>
      </c>
      <c r="C10775" s="2" t="s">
        <v>246</v>
      </c>
      <c r="D10775" s="2" t="s">
        <v>247</v>
      </c>
      <c r="E10775" s="2" t="s">
        <v>8985</v>
      </c>
      <c r="F10775" s="2">
        <v>24111503</v>
      </c>
      <c r="G10775" s="2" t="s">
        <v>810</v>
      </c>
      <c r="H10775" s="2">
        <v>3</v>
      </c>
      <c r="I10775" s="2">
        <v>10</v>
      </c>
      <c r="J10775" s="2">
        <v>10</v>
      </c>
      <c r="K10775" s="2">
        <v>120</v>
      </c>
      <c r="L10775" s="3">
        <v>47206.82</v>
      </c>
      <c r="M10775" s="2" t="s">
        <v>0</v>
      </c>
      <c r="N10775" s="4" t="s">
        <v>21</v>
      </c>
    </row>
    <row r="10776" spans="1:14" x14ac:dyDescent="0.25">
      <c r="A10776" s="1" t="s">
        <v>364</v>
      </c>
      <c r="B10776" s="2" t="s">
        <v>86</v>
      </c>
      <c r="C10776" s="2" t="s">
        <v>246</v>
      </c>
      <c r="D10776" s="2" t="s">
        <v>247</v>
      </c>
      <c r="E10776" s="2" t="s">
        <v>8986</v>
      </c>
      <c r="F10776" s="2">
        <v>24111503</v>
      </c>
      <c r="G10776" s="2" t="s">
        <v>810</v>
      </c>
      <c r="H10776" s="2">
        <v>3</v>
      </c>
      <c r="I10776" s="2">
        <v>10</v>
      </c>
      <c r="J10776" s="2">
        <v>10</v>
      </c>
      <c r="K10776" s="2">
        <v>320</v>
      </c>
      <c r="L10776" s="3">
        <v>89918.3</v>
      </c>
      <c r="M10776" s="2" t="s">
        <v>0</v>
      </c>
      <c r="N10776" s="4" t="s">
        <v>21</v>
      </c>
    </row>
    <row r="10777" spans="1:14" x14ac:dyDescent="0.25">
      <c r="A10777" s="1" t="s">
        <v>364</v>
      </c>
      <c r="B10777" s="2" t="s">
        <v>63</v>
      </c>
      <c r="C10777" s="2" t="s">
        <v>64</v>
      </c>
      <c r="D10777" s="2" t="s">
        <v>65</v>
      </c>
      <c r="E10777" s="2" t="s">
        <v>8987</v>
      </c>
      <c r="F10777" s="2">
        <v>60101312</v>
      </c>
      <c r="G10777" s="2" t="s">
        <v>810</v>
      </c>
      <c r="H10777" s="2">
        <v>3</v>
      </c>
      <c r="I10777" s="2">
        <v>10</v>
      </c>
      <c r="J10777" s="2">
        <v>10</v>
      </c>
      <c r="K10777" s="2">
        <v>480</v>
      </c>
      <c r="L10777" s="3">
        <v>269749.19999999995</v>
      </c>
      <c r="M10777" s="2" t="s">
        <v>0</v>
      </c>
      <c r="N10777" s="4" t="s">
        <v>21</v>
      </c>
    </row>
    <row r="10778" spans="1:14" x14ac:dyDescent="0.25">
      <c r="A10778" s="1" t="s">
        <v>364</v>
      </c>
      <c r="B10778" s="2" t="s">
        <v>76</v>
      </c>
      <c r="C10778" s="2" t="s">
        <v>83</v>
      </c>
      <c r="D10778" s="2" t="s">
        <v>84</v>
      </c>
      <c r="E10778" s="2" t="s">
        <v>8988</v>
      </c>
      <c r="F10778" s="2">
        <v>31201600</v>
      </c>
      <c r="G10778" s="2" t="s">
        <v>810</v>
      </c>
      <c r="H10778" s="2">
        <v>3</v>
      </c>
      <c r="I10778" s="2">
        <v>10</v>
      </c>
      <c r="J10778" s="2">
        <v>10</v>
      </c>
      <c r="K10778" s="2">
        <v>12</v>
      </c>
      <c r="L10778" s="3">
        <v>1920000</v>
      </c>
      <c r="M10778" s="2" t="s">
        <v>0</v>
      </c>
      <c r="N10778" s="4" t="s">
        <v>21</v>
      </c>
    </row>
    <row r="10779" spans="1:14" x14ac:dyDescent="0.25">
      <c r="A10779" s="1" t="s">
        <v>364</v>
      </c>
      <c r="B10779" s="2" t="s">
        <v>76</v>
      </c>
      <c r="C10779" s="2" t="s">
        <v>83</v>
      </c>
      <c r="D10779" s="2" t="s">
        <v>84</v>
      </c>
      <c r="E10779" s="2" t="s">
        <v>8989</v>
      </c>
      <c r="F10779" s="2">
        <v>31201600</v>
      </c>
      <c r="G10779" s="2" t="s">
        <v>810</v>
      </c>
      <c r="H10779" s="2">
        <v>3</v>
      </c>
      <c r="I10779" s="2">
        <v>10</v>
      </c>
      <c r="J10779" s="2">
        <v>10</v>
      </c>
      <c r="K10779" s="2">
        <v>5</v>
      </c>
      <c r="L10779" s="3">
        <v>600000</v>
      </c>
      <c r="M10779" s="2" t="s">
        <v>0</v>
      </c>
      <c r="N10779" s="4" t="s">
        <v>21</v>
      </c>
    </row>
    <row r="10780" spans="1:14" x14ac:dyDescent="0.25">
      <c r="A10780" s="1" t="s">
        <v>364</v>
      </c>
      <c r="B10780" s="2" t="s">
        <v>76</v>
      </c>
      <c r="C10780" s="2" t="s">
        <v>83</v>
      </c>
      <c r="D10780" s="2" t="s">
        <v>84</v>
      </c>
      <c r="E10780" s="2" t="s">
        <v>8990</v>
      </c>
      <c r="F10780" s="2">
        <v>31201600</v>
      </c>
      <c r="G10780" s="2" t="s">
        <v>810</v>
      </c>
      <c r="H10780" s="2">
        <v>3</v>
      </c>
      <c r="I10780" s="2">
        <v>10</v>
      </c>
      <c r="J10780" s="2">
        <v>10</v>
      </c>
      <c r="K10780" s="2">
        <v>2</v>
      </c>
      <c r="L10780" s="3">
        <v>290000</v>
      </c>
      <c r="M10780" s="2" t="s">
        <v>0</v>
      </c>
      <c r="N10780" s="4" t="s">
        <v>21</v>
      </c>
    </row>
    <row r="10781" spans="1:14" x14ac:dyDescent="0.25">
      <c r="A10781" s="1" t="s">
        <v>364</v>
      </c>
      <c r="B10781" s="2" t="s">
        <v>113</v>
      </c>
      <c r="C10781" s="2" t="s">
        <v>113</v>
      </c>
      <c r="D10781" s="2" t="s">
        <v>114</v>
      </c>
      <c r="E10781" s="2" t="s">
        <v>8991</v>
      </c>
      <c r="F10781" s="2">
        <v>39121700</v>
      </c>
      <c r="G10781" s="2" t="s">
        <v>810</v>
      </c>
      <c r="H10781" s="2">
        <v>3</v>
      </c>
      <c r="I10781" s="2">
        <v>10</v>
      </c>
      <c r="J10781" s="2">
        <v>10</v>
      </c>
      <c r="K10781" s="2">
        <v>190</v>
      </c>
      <c r="L10781" s="3">
        <v>57000</v>
      </c>
      <c r="M10781" s="2" t="s">
        <v>0</v>
      </c>
      <c r="N10781" s="4" t="s">
        <v>21</v>
      </c>
    </row>
    <row r="10782" spans="1:14" x14ac:dyDescent="0.25">
      <c r="A10782" s="1" t="s">
        <v>364</v>
      </c>
      <c r="B10782" s="2" t="s">
        <v>113</v>
      </c>
      <c r="C10782" s="2" t="s">
        <v>113</v>
      </c>
      <c r="D10782" s="2" t="s">
        <v>114</v>
      </c>
      <c r="E10782" s="2" t="s">
        <v>8992</v>
      </c>
      <c r="F10782" s="2">
        <v>39121700</v>
      </c>
      <c r="G10782" s="2" t="s">
        <v>810</v>
      </c>
      <c r="H10782" s="2">
        <v>3</v>
      </c>
      <c r="I10782" s="2">
        <v>10</v>
      </c>
      <c r="J10782" s="2">
        <v>10</v>
      </c>
      <c r="K10782" s="2">
        <v>140</v>
      </c>
      <c r="L10782" s="3">
        <v>210000</v>
      </c>
      <c r="M10782" s="2" t="s">
        <v>0</v>
      </c>
      <c r="N10782" s="4" t="s">
        <v>21</v>
      </c>
    </row>
    <row r="10783" spans="1:14" x14ac:dyDescent="0.25">
      <c r="A10783" s="1" t="s">
        <v>364</v>
      </c>
      <c r="B10783" s="2" t="s">
        <v>72</v>
      </c>
      <c r="C10783" s="2" t="s">
        <v>73</v>
      </c>
      <c r="D10783" s="2" t="s">
        <v>74</v>
      </c>
      <c r="E10783" s="2" t="s">
        <v>8993</v>
      </c>
      <c r="F10783" s="2">
        <v>15121520</v>
      </c>
      <c r="G10783" s="2" t="s">
        <v>810</v>
      </c>
      <c r="H10783" s="2">
        <v>3</v>
      </c>
      <c r="I10783" s="2">
        <v>10</v>
      </c>
      <c r="J10783" s="2">
        <v>10</v>
      </c>
      <c r="K10783" s="2">
        <v>6</v>
      </c>
      <c r="L10783" s="3">
        <v>900000</v>
      </c>
      <c r="M10783" s="2" t="s">
        <v>0</v>
      </c>
      <c r="N10783" s="4" t="s">
        <v>21</v>
      </c>
    </row>
    <row r="10784" spans="1:14" x14ac:dyDescent="0.25">
      <c r="A10784" s="1" t="s">
        <v>364</v>
      </c>
      <c r="B10784" s="2" t="s">
        <v>86</v>
      </c>
      <c r="C10784" s="2" t="s">
        <v>93</v>
      </c>
      <c r="D10784" s="2" t="s">
        <v>94</v>
      </c>
      <c r="E10784" s="2" t="s">
        <v>8994</v>
      </c>
      <c r="F10784" s="2">
        <v>47131800</v>
      </c>
      <c r="G10784" s="2" t="s">
        <v>810</v>
      </c>
      <c r="H10784" s="2">
        <v>3</v>
      </c>
      <c r="I10784" s="2">
        <v>10</v>
      </c>
      <c r="J10784" s="2">
        <v>10</v>
      </c>
      <c r="K10784" s="2">
        <v>40</v>
      </c>
      <c r="L10784" s="3">
        <v>960000</v>
      </c>
      <c r="M10784" s="2" t="s">
        <v>17389</v>
      </c>
      <c r="N10784" s="4" t="s">
        <v>21</v>
      </c>
    </row>
    <row r="10785" spans="1:14" x14ac:dyDescent="0.25">
      <c r="A10785" s="1" t="s">
        <v>364</v>
      </c>
      <c r="B10785" s="2" t="s">
        <v>72</v>
      </c>
      <c r="C10785" s="2" t="s">
        <v>73</v>
      </c>
      <c r="D10785" s="2" t="s">
        <v>74</v>
      </c>
      <c r="E10785" s="2" t="s">
        <v>8995</v>
      </c>
      <c r="F10785" s="2">
        <v>47131825</v>
      </c>
      <c r="G10785" s="2" t="s">
        <v>810</v>
      </c>
      <c r="H10785" s="2">
        <v>3</v>
      </c>
      <c r="I10785" s="2">
        <v>10</v>
      </c>
      <c r="J10785" s="2">
        <v>10</v>
      </c>
      <c r="K10785" s="2">
        <v>1</v>
      </c>
      <c r="L10785" s="3">
        <v>11984005.41</v>
      </c>
      <c r="M10785" s="2" t="s">
        <v>0</v>
      </c>
      <c r="N10785" s="4" t="s">
        <v>21</v>
      </c>
    </row>
    <row r="10786" spans="1:14" x14ac:dyDescent="0.25">
      <c r="A10786" s="1" t="s">
        <v>364</v>
      </c>
      <c r="B10786" s="2" t="s">
        <v>76</v>
      </c>
      <c r="C10786" s="2" t="s">
        <v>83</v>
      </c>
      <c r="D10786" s="2" t="s">
        <v>84</v>
      </c>
      <c r="E10786" s="2" t="s">
        <v>8996</v>
      </c>
      <c r="F10786" s="2">
        <v>12352310</v>
      </c>
      <c r="G10786" s="2" t="s">
        <v>810</v>
      </c>
      <c r="H10786" s="2">
        <v>3</v>
      </c>
      <c r="I10786" s="2">
        <v>10</v>
      </c>
      <c r="J10786" s="2">
        <v>10</v>
      </c>
      <c r="K10786" s="2">
        <v>30</v>
      </c>
      <c r="L10786" s="3">
        <v>750000</v>
      </c>
      <c r="M10786" s="2" t="s">
        <v>0</v>
      </c>
      <c r="N10786" s="4" t="s">
        <v>21</v>
      </c>
    </row>
    <row r="10787" spans="1:14" x14ac:dyDescent="0.25">
      <c r="A10787" s="1" t="s">
        <v>364</v>
      </c>
      <c r="B10787" s="2" t="s">
        <v>72</v>
      </c>
      <c r="C10787" s="2" t="s">
        <v>73</v>
      </c>
      <c r="D10787" s="2" t="s">
        <v>74</v>
      </c>
      <c r="E10787" s="2" t="s">
        <v>8997</v>
      </c>
      <c r="F10787" s="2">
        <v>15121520</v>
      </c>
      <c r="G10787" s="2" t="s">
        <v>810</v>
      </c>
      <c r="H10787" s="2">
        <v>3</v>
      </c>
      <c r="I10787" s="2">
        <v>10</v>
      </c>
      <c r="J10787" s="2">
        <v>10</v>
      </c>
      <c r="K10787" s="2">
        <v>3</v>
      </c>
      <c r="L10787" s="3">
        <v>540000</v>
      </c>
      <c r="M10787" s="2" t="s">
        <v>17383</v>
      </c>
      <c r="N10787" s="4" t="s">
        <v>21</v>
      </c>
    </row>
    <row r="10788" spans="1:14" x14ac:dyDescent="0.25">
      <c r="A10788" s="1" t="s">
        <v>364</v>
      </c>
      <c r="B10788" s="2" t="s">
        <v>76</v>
      </c>
      <c r="C10788" s="2" t="s">
        <v>83</v>
      </c>
      <c r="D10788" s="2" t="s">
        <v>84</v>
      </c>
      <c r="E10788" s="2" t="s">
        <v>8998</v>
      </c>
      <c r="F10788" s="2">
        <v>12352310</v>
      </c>
      <c r="G10788" s="2" t="s">
        <v>810</v>
      </c>
      <c r="H10788" s="2">
        <v>3</v>
      </c>
      <c r="I10788" s="2">
        <v>10</v>
      </c>
      <c r="J10788" s="2">
        <v>10</v>
      </c>
      <c r="K10788" s="2">
        <v>10</v>
      </c>
      <c r="L10788" s="3">
        <v>150000</v>
      </c>
      <c r="M10788" s="2" t="s">
        <v>0</v>
      </c>
      <c r="N10788" s="4" t="s">
        <v>21</v>
      </c>
    </row>
    <row r="10789" spans="1:14" x14ac:dyDescent="0.25">
      <c r="A10789" s="1" t="s">
        <v>364</v>
      </c>
      <c r="B10789" s="2" t="s">
        <v>63</v>
      </c>
      <c r="C10789" s="2" t="s">
        <v>64</v>
      </c>
      <c r="D10789" s="2" t="s">
        <v>65</v>
      </c>
      <c r="E10789" s="2" t="s">
        <v>8999</v>
      </c>
      <c r="F10789" s="2">
        <v>31201513</v>
      </c>
      <c r="G10789" s="2" t="s">
        <v>810</v>
      </c>
      <c r="H10789" s="2">
        <v>3</v>
      </c>
      <c r="I10789" s="2">
        <v>10</v>
      </c>
      <c r="J10789" s="2">
        <v>10</v>
      </c>
      <c r="K10789" s="2">
        <v>10</v>
      </c>
      <c r="L10789" s="3">
        <v>56197.99</v>
      </c>
      <c r="M10789" s="2" t="s">
        <v>0</v>
      </c>
      <c r="N10789" s="4" t="s">
        <v>21</v>
      </c>
    </row>
    <row r="10790" spans="1:14" x14ac:dyDescent="0.25">
      <c r="A10790" s="1" t="s">
        <v>364</v>
      </c>
      <c r="B10790" s="2" t="s">
        <v>63</v>
      </c>
      <c r="C10790" s="2" t="s">
        <v>64</v>
      </c>
      <c r="D10790" s="2" t="s">
        <v>65</v>
      </c>
      <c r="E10790" s="2" t="s">
        <v>9000</v>
      </c>
      <c r="F10790" s="2">
        <v>14101500</v>
      </c>
      <c r="G10790" s="2" t="s">
        <v>810</v>
      </c>
      <c r="H10790" s="2">
        <v>3</v>
      </c>
      <c r="I10790" s="2">
        <v>10</v>
      </c>
      <c r="J10790" s="2">
        <v>10</v>
      </c>
      <c r="K10790" s="2">
        <v>4</v>
      </c>
      <c r="L10790" s="3">
        <v>202312.9</v>
      </c>
      <c r="M10790" s="2" t="s">
        <v>17389</v>
      </c>
      <c r="N10790" s="4" t="s">
        <v>21</v>
      </c>
    </row>
    <row r="10791" spans="1:14" x14ac:dyDescent="0.25">
      <c r="A10791" s="1" t="s">
        <v>364</v>
      </c>
      <c r="B10791" s="2" t="s">
        <v>86</v>
      </c>
      <c r="C10791" s="2" t="s">
        <v>93</v>
      </c>
      <c r="D10791" s="2" t="s">
        <v>94</v>
      </c>
      <c r="E10791" s="2" t="s">
        <v>9001</v>
      </c>
      <c r="F10791" s="2">
        <v>31151504</v>
      </c>
      <c r="G10791" s="2" t="s">
        <v>810</v>
      </c>
      <c r="H10791" s="2">
        <v>3</v>
      </c>
      <c r="I10791" s="2">
        <v>10</v>
      </c>
      <c r="J10791" s="2">
        <v>10</v>
      </c>
      <c r="K10791" s="2">
        <v>180</v>
      </c>
      <c r="L10791" s="3">
        <v>108000</v>
      </c>
      <c r="M10791" s="2" t="s">
        <v>0</v>
      </c>
      <c r="N10791" s="4" t="s">
        <v>21</v>
      </c>
    </row>
    <row r="10792" spans="1:14" x14ac:dyDescent="0.25">
      <c r="A10792" s="1" t="s">
        <v>364</v>
      </c>
      <c r="B10792" s="2" t="s">
        <v>72</v>
      </c>
      <c r="C10792" s="2" t="s">
        <v>73</v>
      </c>
      <c r="D10792" s="2" t="s">
        <v>74</v>
      </c>
      <c r="E10792" s="2" t="s">
        <v>9002</v>
      </c>
      <c r="F10792" s="2">
        <v>15121530</v>
      </c>
      <c r="G10792" s="2" t="s">
        <v>810</v>
      </c>
      <c r="H10792" s="2">
        <v>3</v>
      </c>
      <c r="I10792" s="2">
        <v>10</v>
      </c>
      <c r="J10792" s="2">
        <v>10</v>
      </c>
      <c r="K10792" s="2">
        <v>10</v>
      </c>
      <c r="L10792" s="3">
        <v>1200000</v>
      </c>
      <c r="M10792" s="2" t="s">
        <v>0</v>
      </c>
      <c r="N10792" s="4" t="s">
        <v>21</v>
      </c>
    </row>
    <row r="10793" spans="1:14" x14ac:dyDescent="0.25">
      <c r="A10793" s="1" t="s">
        <v>364</v>
      </c>
      <c r="B10793" s="2" t="s">
        <v>378</v>
      </c>
      <c r="C10793" s="2" t="s">
        <v>379</v>
      </c>
      <c r="D10793" s="2" t="s">
        <v>17857</v>
      </c>
      <c r="E10793" s="2" t="s">
        <v>9003</v>
      </c>
      <c r="F10793" s="2">
        <v>26111701</v>
      </c>
      <c r="G10793" s="2" t="s">
        <v>490</v>
      </c>
      <c r="H10793" s="2">
        <v>3</v>
      </c>
      <c r="I10793" s="2">
        <v>3</v>
      </c>
      <c r="J10793" s="2">
        <v>10</v>
      </c>
      <c r="K10793" s="2">
        <v>16</v>
      </c>
      <c r="L10793" s="3">
        <v>567392</v>
      </c>
      <c r="M10793" s="2" t="s">
        <v>0</v>
      </c>
      <c r="N10793" s="4" t="s">
        <v>21</v>
      </c>
    </row>
    <row r="10794" spans="1:14" x14ac:dyDescent="0.25">
      <c r="A10794" s="1" t="s">
        <v>364</v>
      </c>
      <c r="B10794" s="2" t="s">
        <v>113</v>
      </c>
      <c r="C10794" s="2" t="s">
        <v>113</v>
      </c>
      <c r="D10794" s="2" t="s">
        <v>114</v>
      </c>
      <c r="E10794" s="2" t="s">
        <v>9004</v>
      </c>
      <c r="F10794" s="2">
        <v>27113200</v>
      </c>
      <c r="G10794" s="2" t="s">
        <v>490</v>
      </c>
      <c r="H10794" s="2">
        <v>3</v>
      </c>
      <c r="I10794" s="2">
        <v>3</v>
      </c>
      <c r="J10794" s="2">
        <v>10</v>
      </c>
      <c r="K10794" s="2">
        <v>2</v>
      </c>
      <c r="L10794" s="3">
        <v>3362940</v>
      </c>
      <c r="M10794" s="2" t="s">
        <v>0</v>
      </c>
      <c r="N10794" s="4" t="s">
        <v>21</v>
      </c>
    </row>
    <row r="10795" spans="1:14" x14ac:dyDescent="0.25">
      <c r="A10795" s="1" t="s">
        <v>364</v>
      </c>
      <c r="B10795" s="2" t="s">
        <v>113</v>
      </c>
      <c r="C10795" s="2" t="s">
        <v>113</v>
      </c>
      <c r="D10795" s="2" t="s">
        <v>114</v>
      </c>
      <c r="E10795" s="2" t="s">
        <v>9005</v>
      </c>
      <c r="F10795" s="2">
        <v>27113200</v>
      </c>
      <c r="G10795" s="2" t="s">
        <v>490</v>
      </c>
      <c r="H10795" s="2">
        <v>3</v>
      </c>
      <c r="I10795" s="2">
        <v>3</v>
      </c>
      <c r="J10795" s="2">
        <v>10</v>
      </c>
      <c r="K10795" s="2">
        <v>2</v>
      </c>
      <c r="L10795" s="3">
        <v>498610</v>
      </c>
      <c r="M10795" s="2" t="s">
        <v>0</v>
      </c>
      <c r="N10795" s="4" t="s">
        <v>21</v>
      </c>
    </row>
    <row r="10796" spans="1:14" x14ac:dyDescent="0.25">
      <c r="A10796" s="1" t="s">
        <v>364</v>
      </c>
      <c r="B10796" s="2" t="s">
        <v>529</v>
      </c>
      <c r="C10796" s="2" t="s">
        <v>530</v>
      </c>
      <c r="D10796" s="2" t="s">
        <v>17881</v>
      </c>
      <c r="E10796" s="2" t="s">
        <v>9006</v>
      </c>
      <c r="F10796" s="2">
        <v>23271400</v>
      </c>
      <c r="G10796" s="2" t="s">
        <v>490</v>
      </c>
      <c r="H10796" s="2">
        <v>3</v>
      </c>
      <c r="I10796" s="2">
        <v>3</v>
      </c>
      <c r="J10796" s="2">
        <v>10</v>
      </c>
      <c r="K10796" s="2">
        <v>12</v>
      </c>
      <c r="L10796" s="3">
        <v>582624</v>
      </c>
      <c r="M10796" s="2" t="s">
        <v>0</v>
      </c>
      <c r="N10796" s="4" t="s">
        <v>21</v>
      </c>
    </row>
    <row r="10797" spans="1:14" x14ac:dyDescent="0.25">
      <c r="A10797" s="1" t="s">
        <v>364</v>
      </c>
      <c r="B10797" s="2" t="s">
        <v>113</v>
      </c>
      <c r="C10797" s="2" t="s">
        <v>113</v>
      </c>
      <c r="D10797" s="2" t="s">
        <v>114</v>
      </c>
      <c r="E10797" s="2" t="s">
        <v>9007</v>
      </c>
      <c r="F10797" s="2">
        <v>27111750</v>
      </c>
      <c r="G10797" s="2" t="s">
        <v>490</v>
      </c>
      <c r="H10797" s="2">
        <v>3</v>
      </c>
      <c r="I10797" s="2">
        <v>3</v>
      </c>
      <c r="J10797" s="2">
        <v>10</v>
      </c>
      <c r="K10797" s="2">
        <v>4</v>
      </c>
      <c r="L10797" s="3">
        <v>4114068</v>
      </c>
      <c r="M10797" s="2" t="s">
        <v>0</v>
      </c>
      <c r="N10797" s="4" t="s">
        <v>21</v>
      </c>
    </row>
    <row r="10798" spans="1:14" x14ac:dyDescent="0.25">
      <c r="A10798" s="1" t="s">
        <v>364</v>
      </c>
      <c r="B10798" s="2" t="s">
        <v>113</v>
      </c>
      <c r="C10798" s="2" t="s">
        <v>113</v>
      </c>
      <c r="D10798" s="2" t="s">
        <v>114</v>
      </c>
      <c r="E10798" s="2" t="s">
        <v>9008</v>
      </c>
      <c r="F10798" s="2">
        <v>27112151</v>
      </c>
      <c r="G10798" s="2" t="s">
        <v>490</v>
      </c>
      <c r="H10798" s="2">
        <v>3</v>
      </c>
      <c r="I10798" s="2">
        <v>3</v>
      </c>
      <c r="J10798" s="2">
        <v>10</v>
      </c>
      <c r="K10798" s="2">
        <v>4</v>
      </c>
      <c r="L10798" s="3">
        <v>525028</v>
      </c>
      <c r="M10798" s="2" t="s">
        <v>0</v>
      </c>
      <c r="N10798" s="4" t="s">
        <v>21</v>
      </c>
    </row>
    <row r="10799" spans="1:14" x14ac:dyDescent="0.25">
      <c r="A10799" s="1" t="s">
        <v>364</v>
      </c>
      <c r="B10799" s="2" t="s">
        <v>113</v>
      </c>
      <c r="C10799" s="2" t="s">
        <v>113</v>
      </c>
      <c r="D10799" s="2" t="s">
        <v>114</v>
      </c>
      <c r="E10799" s="2" t="s">
        <v>9009</v>
      </c>
      <c r="F10799" s="2">
        <v>27111712</v>
      </c>
      <c r="G10799" s="2" t="s">
        <v>490</v>
      </c>
      <c r="H10799" s="2">
        <v>3</v>
      </c>
      <c r="I10799" s="2">
        <v>3</v>
      </c>
      <c r="J10799" s="2">
        <v>10</v>
      </c>
      <c r="K10799" s="2">
        <v>4</v>
      </c>
      <c r="L10799" s="3">
        <v>929628</v>
      </c>
      <c r="M10799" s="2" t="s">
        <v>0</v>
      </c>
      <c r="N10799" s="4" t="s">
        <v>21</v>
      </c>
    </row>
    <row r="10800" spans="1:14" x14ac:dyDescent="0.25">
      <c r="A10800" s="1" t="s">
        <v>364</v>
      </c>
      <c r="B10800" s="2" t="s">
        <v>253</v>
      </c>
      <c r="C10800" s="2" t="s">
        <v>254</v>
      </c>
      <c r="D10800" s="2" t="s">
        <v>255</v>
      </c>
      <c r="E10800" s="2" t="s">
        <v>9010</v>
      </c>
      <c r="F10800" s="2">
        <v>27112717</v>
      </c>
      <c r="G10800" s="2" t="s">
        <v>490</v>
      </c>
      <c r="H10800" s="2">
        <v>3</v>
      </c>
      <c r="I10800" s="2">
        <v>3</v>
      </c>
      <c r="J10800" s="2">
        <v>10</v>
      </c>
      <c r="K10800" s="2">
        <v>1</v>
      </c>
      <c r="L10800" s="3">
        <v>412216</v>
      </c>
      <c r="M10800" s="2" t="s">
        <v>0</v>
      </c>
      <c r="N10800" s="4" t="s">
        <v>21</v>
      </c>
    </row>
    <row r="10801" spans="1:14" x14ac:dyDescent="0.25">
      <c r="A10801" s="1" t="s">
        <v>364</v>
      </c>
      <c r="B10801" s="2" t="s">
        <v>529</v>
      </c>
      <c r="C10801" s="2" t="s">
        <v>530</v>
      </c>
      <c r="D10801" s="2" t="s">
        <v>17881</v>
      </c>
      <c r="E10801" s="2" t="s">
        <v>9011</v>
      </c>
      <c r="F10801" s="2">
        <v>23153145</v>
      </c>
      <c r="G10801" s="2" t="s">
        <v>490</v>
      </c>
      <c r="H10801" s="2">
        <v>3</v>
      </c>
      <c r="I10801" s="2">
        <v>3</v>
      </c>
      <c r="J10801" s="2">
        <v>10</v>
      </c>
      <c r="K10801" s="2">
        <v>1</v>
      </c>
      <c r="L10801" s="3">
        <v>490042</v>
      </c>
      <c r="M10801" s="2" t="s">
        <v>0</v>
      </c>
      <c r="N10801" s="4" t="s">
        <v>21</v>
      </c>
    </row>
    <row r="10802" spans="1:14" x14ac:dyDescent="0.25">
      <c r="A10802" s="1" t="s">
        <v>364</v>
      </c>
      <c r="B10802" s="2" t="s">
        <v>113</v>
      </c>
      <c r="C10802" s="2" t="s">
        <v>113</v>
      </c>
      <c r="D10802" s="2" t="s">
        <v>114</v>
      </c>
      <c r="E10802" s="2" t="s">
        <v>9012</v>
      </c>
      <c r="F10802" s="2">
        <v>31163000</v>
      </c>
      <c r="G10802" s="2" t="s">
        <v>490</v>
      </c>
      <c r="H10802" s="2">
        <v>3</v>
      </c>
      <c r="I10802" s="2">
        <v>3</v>
      </c>
      <c r="J10802" s="2">
        <v>10</v>
      </c>
      <c r="K10802" s="2">
        <v>10</v>
      </c>
      <c r="L10802" s="3">
        <v>608090</v>
      </c>
      <c r="M10802" s="2" t="s">
        <v>0</v>
      </c>
      <c r="N10802" s="4" t="s">
        <v>21</v>
      </c>
    </row>
    <row r="10803" spans="1:14" x14ac:dyDescent="0.25">
      <c r="A10803" s="1" t="s">
        <v>364</v>
      </c>
      <c r="B10803" s="2" t="s">
        <v>113</v>
      </c>
      <c r="C10803" s="2" t="s">
        <v>113</v>
      </c>
      <c r="D10803" s="2" t="s">
        <v>114</v>
      </c>
      <c r="E10803" s="2" t="s">
        <v>9013</v>
      </c>
      <c r="F10803" s="2">
        <v>31161500</v>
      </c>
      <c r="G10803" s="2" t="s">
        <v>490</v>
      </c>
      <c r="H10803" s="2">
        <v>3</v>
      </c>
      <c r="I10803" s="2">
        <v>3</v>
      </c>
      <c r="J10803" s="2">
        <v>10</v>
      </c>
      <c r="K10803" s="2">
        <v>1</v>
      </c>
      <c r="L10803" s="3">
        <v>1035300</v>
      </c>
      <c r="M10803" s="2" t="s">
        <v>0</v>
      </c>
      <c r="N10803" s="4" t="s">
        <v>21</v>
      </c>
    </row>
    <row r="10804" spans="1:14" x14ac:dyDescent="0.25">
      <c r="A10804" s="1" t="s">
        <v>364</v>
      </c>
      <c r="B10804" s="2" t="s">
        <v>529</v>
      </c>
      <c r="C10804" s="2" t="s">
        <v>530</v>
      </c>
      <c r="D10804" s="2" t="s">
        <v>17881</v>
      </c>
      <c r="E10804" s="2" t="s">
        <v>9014</v>
      </c>
      <c r="F10804" s="2">
        <v>27112109</v>
      </c>
      <c r="G10804" s="2" t="s">
        <v>490</v>
      </c>
      <c r="H10804" s="2">
        <v>3</v>
      </c>
      <c r="I10804" s="2">
        <v>3</v>
      </c>
      <c r="J10804" s="2">
        <v>10</v>
      </c>
      <c r="K10804" s="2">
        <v>1</v>
      </c>
      <c r="L10804" s="3">
        <v>1389920</v>
      </c>
      <c r="M10804" s="2" t="s">
        <v>0</v>
      </c>
      <c r="N10804" s="4" t="s">
        <v>21</v>
      </c>
    </row>
    <row r="10805" spans="1:14" x14ac:dyDescent="0.25">
      <c r="A10805" s="1" t="s">
        <v>364</v>
      </c>
      <c r="B10805" s="2" t="s">
        <v>113</v>
      </c>
      <c r="C10805" s="2" t="s">
        <v>113</v>
      </c>
      <c r="D10805" s="2" t="s">
        <v>114</v>
      </c>
      <c r="E10805" s="2" t="s">
        <v>9015</v>
      </c>
      <c r="F10805" s="2">
        <v>31161500</v>
      </c>
      <c r="G10805" s="2" t="s">
        <v>490</v>
      </c>
      <c r="H10805" s="2">
        <v>3</v>
      </c>
      <c r="I10805" s="2">
        <v>3</v>
      </c>
      <c r="J10805" s="2">
        <v>10</v>
      </c>
      <c r="K10805" s="2">
        <v>1</v>
      </c>
      <c r="L10805" s="3">
        <v>931770</v>
      </c>
      <c r="M10805" s="2" t="s">
        <v>0</v>
      </c>
      <c r="N10805" s="4" t="s">
        <v>21</v>
      </c>
    </row>
    <row r="10806" spans="1:14" x14ac:dyDescent="0.25">
      <c r="A10806" s="1" t="s">
        <v>364</v>
      </c>
      <c r="B10806" s="2" t="s">
        <v>378</v>
      </c>
      <c r="C10806" s="2" t="s">
        <v>379</v>
      </c>
      <c r="D10806" s="2" t="s">
        <v>17857</v>
      </c>
      <c r="E10806" s="2" t="s">
        <v>9016</v>
      </c>
      <c r="F10806" s="2">
        <v>26111702</v>
      </c>
      <c r="G10806" s="2" t="s">
        <v>490</v>
      </c>
      <c r="H10806" s="2">
        <v>3</v>
      </c>
      <c r="I10806" s="2">
        <v>3</v>
      </c>
      <c r="J10806" s="2">
        <v>10</v>
      </c>
      <c r="K10806" s="2">
        <v>3</v>
      </c>
      <c r="L10806" s="3">
        <v>1985991</v>
      </c>
      <c r="M10806" s="2" t="s">
        <v>0</v>
      </c>
      <c r="N10806" s="4" t="s">
        <v>21</v>
      </c>
    </row>
    <row r="10807" spans="1:14" x14ac:dyDescent="0.25">
      <c r="A10807" s="1" t="s">
        <v>364</v>
      </c>
      <c r="B10807" s="2" t="s">
        <v>529</v>
      </c>
      <c r="C10807" s="2" t="s">
        <v>530</v>
      </c>
      <c r="D10807" s="2" t="s">
        <v>17881</v>
      </c>
      <c r="E10807" s="2" t="s">
        <v>9017</v>
      </c>
      <c r="F10807" s="2">
        <v>27131500</v>
      </c>
      <c r="G10807" s="2" t="s">
        <v>490</v>
      </c>
      <c r="H10807" s="2">
        <v>3</v>
      </c>
      <c r="I10807" s="2">
        <v>3</v>
      </c>
      <c r="J10807" s="2">
        <v>10</v>
      </c>
      <c r="K10807" s="2">
        <v>3</v>
      </c>
      <c r="L10807" s="3">
        <v>4044810</v>
      </c>
      <c r="M10807" s="2" t="s">
        <v>0</v>
      </c>
      <c r="N10807" s="4" t="s">
        <v>21</v>
      </c>
    </row>
    <row r="10808" spans="1:14" x14ac:dyDescent="0.25">
      <c r="A10808" s="1" t="s">
        <v>364</v>
      </c>
      <c r="B10808" s="2" t="s">
        <v>529</v>
      </c>
      <c r="C10808" s="2" t="s">
        <v>530</v>
      </c>
      <c r="D10808" s="2" t="s">
        <v>17881</v>
      </c>
      <c r="E10808" s="2" t="s">
        <v>9018</v>
      </c>
      <c r="F10808" s="2">
        <v>27131500</v>
      </c>
      <c r="G10808" s="2" t="s">
        <v>490</v>
      </c>
      <c r="H10808" s="2">
        <v>3</v>
      </c>
      <c r="I10808" s="2">
        <v>3</v>
      </c>
      <c r="J10808" s="2">
        <v>10</v>
      </c>
      <c r="K10808" s="2">
        <v>2</v>
      </c>
      <c r="L10808" s="3">
        <v>1389920</v>
      </c>
      <c r="M10808" s="2" t="s">
        <v>0</v>
      </c>
      <c r="N10808" s="4" t="s">
        <v>21</v>
      </c>
    </row>
    <row r="10809" spans="1:14" x14ac:dyDescent="0.25">
      <c r="A10809" s="1" t="s">
        <v>364</v>
      </c>
      <c r="B10809" s="2" t="s">
        <v>529</v>
      </c>
      <c r="C10809" s="2" t="s">
        <v>530</v>
      </c>
      <c r="D10809" s="2" t="s">
        <v>17881</v>
      </c>
      <c r="E10809" s="2" t="s">
        <v>9019</v>
      </c>
      <c r="F10809" s="2">
        <v>27131500</v>
      </c>
      <c r="G10809" s="2" t="s">
        <v>490</v>
      </c>
      <c r="H10809" s="2">
        <v>3</v>
      </c>
      <c r="I10809" s="2">
        <v>3</v>
      </c>
      <c r="J10809" s="2">
        <v>10</v>
      </c>
      <c r="K10809" s="2">
        <v>1</v>
      </c>
      <c r="L10809" s="3">
        <v>1042440</v>
      </c>
      <c r="M10809" s="2" t="s">
        <v>0</v>
      </c>
      <c r="N10809" s="4" t="s">
        <v>21</v>
      </c>
    </row>
    <row r="10810" spans="1:14" x14ac:dyDescent="0.25">
      <c r="A10810" s="1" t="s">
        <v>364</v>
      </c>
      <c r="B10810" s="2" t="s">
        <v>529</v>
      </c>
      <c r="C10810" s="2" t="s">
        <v>530</v>
      </c>
      <c r="D10810" s="2" t="s">
        <v>17881</v>
      </c>
      <c r="E10810" s="2" t="s">
        <v>9020</v>
      </c>
      <c r="F10810" s="2">
        <v>23241500</v>
      </c>
      <c r="G10810" s="2" t="s">
        <v>490</v>
      </c>
      <c r="H10810" s="2">
        <v>3</v>
      </c>
      <c r="I10810" s="2">
        <v>3</v>
      </c>
      <c r="J10810" s="2">
        <v>10</v>
      </c>
      <c r="K10810" s="2">
        <v>1</v>
      </c>
      <c r="L10810" s="3">
        <v>729708</v>
      </c>
      <c r="M10810" s="2" t="s">
        <v>0</v>
      </c>
      <c r="N10810" s="4" t="s">
        <v>21</v>
      </c>
    </row>
    <row r="10811" spans="1:14" x14ac:dyDescent="0.25">
      <c r="A10811" s="1" t="s">
        <v>364</v>
      </c>
      <c r="B10811" s="2" t="s">
        <v>529</v>
      </c>
      <c r="C10811" s="2" t="s">
        <v>530</v>
      </c>
      <c r="D10811" s="2" t="s">
        <v>17881</v>
      </c>
      <c r="E10811" s="2" t="s">
        <v>9021</v>
      </c>
      <c r="F10811" s="2">
        <v>23242500</v>
      </c>
      <c r="G10811" s="2" t="s">
        <v>490</v>
      </c>
      <c r="H10811" s="2">
        <v>3</v>
      </c>
      <c r="I10811" s="2">
        <v>3</v>
      </c>
      <c r="J10811" s="2">
        <v>10</v>
      </c>
      <c r="K10811" s="2">
        <v>1</v>
      </c>
      <c r="L10811" s="3">
        <v>1007692</v>
      </c>
      <c r="M10811" s="2" t="s">
        <v>0</v>
      </c>
      <c r="N10811" s="4" t="s">
        <v>21</v>
      </c>
    </row>
    <row r="10812" spans="1:14" x14ac:dyDescent="0.25">
      <c r="A10812" s="1" t="s">
        <v>364</v>
      </c>
      <c r="B10812" s="2" t="s">
        <v>529</v>
      </c>
      <c r="C10812" s="2" t="s">
        <v>530</v>
      </c>
      <c r="D10812" s="2" t="s">
        <v>17881</v>
      </c>
      <c r="E10812" s="2" t="s">
        <v>9022</v>
      </c>
      <c r="F10812" s="2">
        <v>23241600</v>
      </c>
      <c r="G10812" s="2" t="s">
        <v>490</v>
      </c>
      <c r="H10812" s="2">
        <v>3</v>
      </c>
      <c r="I10812" s="2">
        <v>3</v>
      </c>
      <c r="J10812" s="2">
        <v>10</v>
      </c>
      <c r="K10812" s="2">
        <v>1</v>
      </c>
      <c r="L10812" s="3">
        <v>604520</v>
      </c>
      <c r="M10812" s="2" t="s">
        <v>0</v>
      </c>
      <c r="N10812" s="4" t="s">
        <v>21</v>
      </c>
    </row>
    <row r="10813" spans="1:14" x14ac:dyDescent="0.25">
      <c r="A10813" s="1" t="s">
        <v>364</v>
      </c>
      <c r="B10813" s="2" t="s">
        <v>529</v>
      </c>
      <c r="C10813" s="2" t="s">
        <v>530</v>
      </c>
      <c r="D10813" s="2" t="s">
        <v>17881</v>
      </c>
      <c r="E10813" s="2" t="s">
        <v>9023</v>
      </c>
      <c r="F10813" s="2">
        <v>23242500</v>
      </c>
      <c r="G10813" s="2" t="s">
        <v>490</v>
      </c>
      <c r="H10813" s="2">
        <v>3</v>
      </c>
      <c r="I10813" s="2">
        <v>3</v>
      </c>
      <c r="J10813" s="2">
        <v>10</v>
      </c>
      <c r="K10813" s="2">
        <v>1</v>
      </c>
      <c r="L10813" s="3">
        <v>1320424</v>
      </c>
      <c r="M10813" s="2" t="s">
        <v>0</v>
      </c>
      <c r="N10813" s="4" t="s">
        <v>21</v>
      </c>
    </row>
    <row r="10814" spans="1:14" x14ac:dyDescent="0.25">
      <c r="A10814" s="1" t="s">
        <v>364</v>
      </c>
      <c r="B10814" s="2" t="s">
        <v>491</v>
      </c>
      <c r="C10814" s="2" t="s">
        <v>492</v>
      </c>
      <c r="D10814" s="2" t="s">
        <v>17878</v>
      </c>
      <c r="E10814" s="2" t="s">
        <v>9024</v>
      </c>
      <c r="F10814" s="2">
        <v>27111800</v>
      </c>
      <c r="G10814" s="2" t="s">
        <v>490</v>
      </c>
      <c r="H10814" s="2">
        <v>3</v>
      </c>
      <c r="I10814" s="2">
        <v>3</v>
      </c>
      <c r="J10814" s="2">
        <v>10</v>
      </c>
      <c r="K10814" s="2">
        <v>1</v>
      </c>
      <c r="L10814" s="3">
        <v>291907</v>
      </c>
      <c r="M10814" s="2" t="s">
        <v>0</v>
      </c>
      <c r="N10814" s="4" t="s">
        <v>21</v>
      </c>
    </row>
    <row r="10815" spans="1:14" x14ac:dyDescent="0.25">
      <c r="A10815" s="1" t="s">
        <v>364</v>
      </c>
      <c r="B10815" s="2" t="s">
        <v>529</v>
      </c>
      <c r="C10815" s="2" t="s">
        <v>530</v>
      </c>
      <c r="D10815" s="2" t="s">
        <v>17881</v>
      </c>
      <c r="E10815" s="2" t="s">
        <v>9025</v>
      </c>
      <c r="F10815" s="2">
        <v>23242500</v>
      </c>
      <c r="G10815" s="2" t="s">
        <v>490</v>
      </c>
      <c r="H10815" s="2">
        <v>3</v>
      </c>
      <c r="I10815" s="2">
        <v>3</v>
      </c>
      <c r="J10815" s="2">
        <v>10</v>
      </c>
      <c r="K10815" s="2">
        <v>3</v>
      </c>
      <c r="L10815" s="3">
        <v>3669603</v>
      </c>
      <c r="M10815" s="2" t="s">
        <v>0</v>
      </c>
      <c r="N10815" s="4" t="s">
        <v>21</v>
      </c>
    </row>
    <row r="10816" spans="1:14" x14ac:dyDescent="0.25">
      <c r="A10816" s="1" t="s">
        <v>364</v>
      </c>
      <c r="B10816" s="2" t="s">
        <v>113</v>
      </c>
      <c r="C10816" s="2" t="s">
        <v>113</v>
      </c>
      <c r="D10816" s="2" t="s">
        <v>114</v>
      </c>
      <c r="E10816" s="2" t="s">
        <v>9026</v>
      </c>
      <c r="F10816" s="2">
        <v>27112100</v>
      </c>
      <c r="G10816" s="2" t="s">
        <v>490</v>
      </c>
      <c r="H10816" s="2">
        <v>3</v>
      </c>
      <c r="I10816" s="2">
        <v>3</v>
      </c>
      <c r="J10816" s="2">
        <v>10</v>
      </c>
      <c r="K10816" s="2">
        <v>1</v>
      </c>
      <c r="L10816" s="3">
        <v>184212</v>
      </c>
      <c r="M10816" s="2" t="s">
        <v>0</v>
      </c>
      <c r="N10816" s="4" t="s">
        <v>21</v>
      </c>
    </row>
    <row r="10817" spans="1:14" x14ac:dyDescent="0.25">
      <c r="A10817" s="1" t="s">
        <v>364</v>
      </c>
      <c r="B10817" s="2" t="s">
        <v>113</v>
      </c>
      <c r="C10817" s="2" t="s">
        <v>113</v>
      </c>
      <c r="D10817" s="2" t="s">
        <v>114</v>
      </c>
      <c r="E10817" s="2" t="s">
        <v>9027</v>
      </c>
      <c r="F10817" s="2">
        <v>20111700</v>
      </c>
      <c r="G10817" s="2" t="s">
        <v>490</v>
      </c>
      <c r="H10817" s="2">
        <v>3</v>
      </c>
      <c r="I10817" s="2">
        <v>3</v>
      </c>
      <c r="J10817" s="2">
        <v>10</v>
      </c>
      <c r="K10817" s="2">
        <v>1</v>
      </c>
      <c r="L10817" s="3">
        <v>1636964</v>
      </c>
      <c r="M10817" s="2" t="s">
        <v>0</v>
      </c>
      <c r="N10817" s="4" t="s">
        <v>21</v>
      </c>
    </row>
    <row r="10818" spans="1:14" x14ac:dyDescent="0.25">
      <c r="A10818" s="1" t="s">
        <v>364</v>
      </c>
      <c r="B10818" s="2" t="s">
        <v>113</v>
      </c>
      <c r="C10818" s="2" t="s">
        <v>113</v>
      </c>
      <c r="D10818" s="2" t="s">
        <v>114</v>
      </c>
      <c r="E10818" s="2" t="s">
        <v>9028</v>
      </c>
      <c r="F10818" s="2">
        <v>23151901</v>
      </c>
      <c r="G10818" s="2" t="s">
        <v>490</v>
      </c>
      <c r="H10818" s="2">
        <v>3</v>
      </c>
      <c r="I10818" s="2">
        <v>3</v>
      </c>
      <c r="J10818" s="2">
        <v>10</v>
      </c>
      <c r="K10818" s="2">
        <v>2</v>
      </c>
      <c r="L10818" s="3">
        <v>381276</v>
      </c>
      <c r="M10818" s="2" t="s">
        <v>0</v>
      </c>
      <c r="N10818" s="4" t="s">
        <v>21</v>
      </c>
    </row>
    <row r="10819" spans="1:14" x14ac:dyDescent="0.25">
      <c r="A10819" s="1" t="s">
        <v>364</v>
      </c>
      <c r="B10819" s="2" t="s">
        <v>113</v>
      </c>
      <c r="C10819" s="2" t="s">
        <v>113</v>
      </c>
      <c r="D10819" s="2" t="s">
        <v>114</v>
      </c>
      <c r="E10819" s="2" t="s">
        <v>9029</v>
      </c>
      <c r="F10819" s="2">
        <v>41101700</v>
      </c>
      <c r="G10819" s="2" t="s">
        <v>490</v>
      </c>
      <c r="H10819" s="2">
        <v>3</v>
      </c>
      <c r="I10819" s="2">
        <v>3</v>
      </c>
      <c r="J10819" s="2">
        <v>10</v>
      </c>
      <c r="K10819" s="2">
        <v>2</v>
      </c>
      <c r="L10819" s="3">
        <v>2801498</v>
      </c>
      <c r="M10819" s="2" t="s">
        <v>0</v>
      </c>
      <c r="N10819" s="4" t="s">
        <v>21</v>
      </c>
    </row>
    <row r="10820" spans="1:14" x14ac:dyDescent="0.25">
      <c r="A10820" s="1" t="s">
        <v>364</v>
      </c>
      <c r="B10820" s="2" t="s">
        <v>113</v>
      </c>
      <c r="C10820" s="2" t="s">
        <v>113</v>
      </c>
      <c r="D10820" s="2" t="s">
        <v>114</v>
      </c>
      <c r="E10820" s="2" t="s">
        <v>9030</v>
      </c>
      <c r="F10820" s="2">
        <v>41101700</v>
      </c>
      <c r="G10820" s="2" t="s">
        <v>490</v>
      </c>
      <c r="H10820" s="2">
        <v>3</v>
      </c>
      <c r="I10820" s="2">
        <v>3</v>
      </c>
      <c r="J10820" s="2">
        <v>10</v>
      </c>
      <c r="K10820" s="2">
        <v>2</v>
      </c>
      <c r="L10820" s="3">
        <v>95438</v>
      </c>
      <c r="M10820" s="2" t="s">
        <v>0</v>
      </c>
      <c r="N10820" s="4" t="s">
        <v>21</v>
      </c>
    </row>
    <row r="10821" spans="1:14" x14ac:dyDescent="0.25">
      <c r="A10821" s="1" t="s">
        <v>364</v>
      </c>
      <c r="B10821" s="2" t="s">
        <v>113</v>
      </c>
      <c r="C10821" s="2" t="s">
        <v>113</v>
      </c>
      <c r="D10821" s="2" t="s">
        <v>114</v>
      </c>
      <c r="E10821" s="2" t="s">
        <v>9031</v>
      </c>
      <c r="F10821" s="2">
        <v>41101700</v>
      </c>
      <c r="G10821" s="2" t="s">
        <v>490</v>
      </c>
      <c r="H10821" s="2">
        <v>3</v>
      </c>
      <c r="I10821" s="2">
        <v>3</v>
      </c>
      <c r="J10821" s="2">
        <v>10</v>
      </c>
      <c r="K10821" s="2">
        <v>2</v>
      </c>
      <c r="L10821" s="3">
        <v>96628</v>
      </c>
      <c r="M10821" s="2" t="s">
        <v>0</v>
      </c>
      <c r="N10821" s="4" t="s">
        <v>21</v>
      </c>
    </row>
    <row r="10822" spans="1:14" x14ac:dyDescent="0.25">
      <c r="A10822" s="1" t="s">
        <v>364</v>
      </c>
      <c r="B10822" s="2" t="s">
        <v>113</v>
      </c>
      <c r="C10822" s="2" t="s">
        <v>113</v>
      </c>
      <c r="D10822" s="2" t="s">
        <v>114</v>
      </c>
      <c r="E10822" s="2" t="s">
        <v>9032</v>
      </c>
      <c r="F10822" s="2">
        <v>27111709</v>
      </c>
      <c r="G10822" s="2" t="s">
        <v>490</v>
      </c>
      <c r="H10822" s="2">
        <v>3</v>
      </c>
      <c r="I10822" s="2">
        <v>3</v>
      </c>
      <c r="J10822" s="2">
        <v>10</v>
      </c>
      <c r="K10822" s="2">
        <v>2</v>
      </c>
      <c r="L10822" s="3">
        <v>2210306</v>
      </c>
      <c r="M10822" s="2" t="s">
        <v>0</v>
      </c>
      <c r="N10822" s="4" t="s">
        <v>21</v>
      </c>
    </row>
    <row r="10823" spans="1:14" x14ac:dyDescent="0.25">
      <c r="A10823" s="1" t="s">
        <v>364</v>
      </c>
      <c r="B10823" s="2" t="s">
        <v>113</v>
      </c>
      <c r="C10823" s="2" t="s">
        <v>113</v>
      </c>
      <c r="D10823" s="2" t="s">
        <v>114</v>
      </c>
      <c r="E10823" s="2" t="s">
        <v>9033</v>
      </c>
      <c r="F10823" s="2">
        <v>27111709</v>
      </c>
      <c r="G10823" s="2" t="s">
        <v>490</v>
      </c>
      <c r="H10823" s="2">
        <v>3</v>
      </c>
      <c r="I10823" s="2">
        <v>3</v>
      </c>
      <c r="J10823" s="2">
        <v>10</v>
      </c>
      <c r="K10823" s="2">
        <v>2</v>
      </c>
      <c r="L10823" s="3">
        <v>1347080</v>
      </c>
      <c r="M10823" s="2" t="s">
        <v>0</v>
      </c>
      <c r="N10823" s="4" t="s">
        <v>21</v>
      </c>
    </row>
    <row r="10824" spans="1:14" x14ac:dyDescent="0.25">
      <c r="A10824" s="1" t="s">
        <v>364</v>
      </c>
      <c r="B10824" s="2" t="s">
        <v>113</v>
      </c>
      <c r="C10824" s="2" t="s">
        <v>113</v>
      </c>
      <c r="D10824" s="2" t="s">
        <v>114</v>
      </c>
      <c r="E10824" s="2" t="s">
        <v>9034</v>
      </c>
      <c r="F10824" s="2">
        <v>31162200</v>
      </c>
      <c r="G10824" s="2" t="s">
        <v>490</v>
      </c>
      <c r="H10824" s="2">
        <v>3</v>
      </c>
      <c r="I10824" s="2">
        <v>3</v>
      </c>
      <c r="J10824" s="2">
        <v>10</v>
      </c>
      <c r="K10824" s="2">
        <v>1</v>
      </c>
      <c r="L10824" s="3">
        <v>775523</v>
      </c>
      <c r="M10824" s="2" t="s">
        <v>0</v>
      </c>
      <c r="N10824" s="4" t="s">
        <v>21</v>
      </c>
    </row>
    <row r="10825" spans="1:14" x14ac:dyDescent="0.25">
      <c r="A10825" s="1" t="s">
        <v>364</v>
      </c>
      <c r="B10825" s="2" t="s">
        <v>113</v>
      </c>
      <c r="C10825" s="2" t="s">
        <v>113</v>
      </c>
      <c r="D10825" s="2" t="s">
        <v>114</v>
      </c>
      <c r="E10825" s="2" t="s">
        <v>9035</v>
      </c>
      <c r="F10825" s="2">
        <v>20111614</v>
      </c>
      <c r="G10825" s="2" t="s">
        <v>490</v>
      </c>
      <c r="H10825" s="2">
        <v>3</v>
      </c>
      <c r="I10825" s="2">
        <v>3</v>
      </c>
      <c r="J10825" s="2">
        <v>10</v>
      </c>
      <c r="K10825" s="2">
        <v>7</v>
      </c>
      <c r="L10825" s="3">
        <v>354025</v>
      </c>
      <c r="M10825" s="2" t="s">
        <v>0</v>
      </c>
      <c r="N10825" s="4" t="s">
        <v>21</v>
      </c>
    </row>
    <row r="10826" spans="1:14" x14ac:dyDescent="0.25">
      <c r="A10826" s="1" t="s">
        <v>364</v>
      </c>
      <c r="B10826" s="2" t="s">
        <v>113</v>
      </c>
      <c r="C10826" s="2" t="s">
        <v>113</v>
      </c>
      <c r="D10826" s="2" t="s">
        <v>114</v>
      </c>
      <c r="E10826" s="2" t="s">
        <v>9036</v>
      </c>
      <c r="F10826" s="2">
        <v>20111614</v>
      </c>
      <c r="G10826" s="2" t="s">
        <v>490</v>
      </c>
      <c r="H10826" s="2">
        <v>3</v>
      </c>
      <c r="I10826" s="2">
        <v>3</v>
      </c>
      <c r="J10826" s="2">
        <v>10</v>
      </c>
      <c r="K10826" s="2">
        <v>6</v>
      </c>
      <c r="L10826" s="3">
        <v>303450</v>
      </c>
      <c r="M10826" s="2" t="s">
        <v>0</v>
      </c>
      <c r="N10826" s="4" t="s">
        <v>21</v>
      </c>
    </row>
    <row r="10827" spans="1:14" x14ac:dyDescent="0.25">
      <c r="A10827" s="1" t="s">
        <v>364</v>
      </c>
      <c r="B10827" s="2" t="s">
        <v>113</v>
      </c>
      <c r="C10827" s="2" t="s">
        <v>113</v>
      </c>
      <c r="D10827" s="2" t="s">
        <v>114</v>
      </c>
      <c r="E10827" s="2" t="s">
        <v>9037</v>
      </c>
      <c r="F10827" s="2">
        <v>20111614</v>
      </c>
      <c r="G10827" s="2" t="s">
        <v>490</v>
      </c>
      <c r="H10827" s="2">
        <v>3</v>
      </c>
      <c r="I10827" s="2">
        <v>3</v>
      </c>
      <c r="J10827" s="2">
        <v>10</v>
      </c>
      <c r="K10827" s="2">
        <v>4</v>
      </c>
      <c r="L10827" s="3">
        <v>202300</v>
      </c>
      <c r="M10827" s="2" t="s">
        <v>0</v>
      </c>
      <c r="N10827" s="4" t="s">
        <v>21</v>
      </c>
    </row>
    <row r="10828" spans="1:14" x14ac:dyDescent="0.25">
      <c r="A10828" s="1" t="s">
        <v>364</v>
      </c>
      <c r="B10828" s="2" t="s">
        <v>113</v>
      </c>
      <c r="C10828" s="2" t="s">
        <v>113</v>
      </c>
      <c r="D10828" s="2" t="s">
        <v>114</v>
      </c>
      <c r="E10828" s="2" t="s">
        <v>9038</v>
      </c>
      <c r="F10828" s="2">
        <v>20111614</v>
      </c>
      <c r="G10828" s="2" t="s">
        <v>490</v>
      </c>
      <c r="H10828" s="2">
        <v>3</v>
      </c>
      <c r="I10828" s="2">
        <v>3</v>
      </c>
      <c r="J10828" s="2">
        <v>10</v>
      </c>
      <c r="K10828" s="2">
        <v>5</v>
      </c>
      <c r="L10828" s="3">
        <v>2604315</v>
      </c>
      <c r="M10828" s="2" t="s">
        <v>0</v>
      </c>
      <c r="N10828" s="4" t="s">
        <v>21</v>
      </c>
    </row>
    <row r="10829" spans="1:14" x14ac:dyDescent="0.25">
      <c r="A10829" s="1" t="s">
        <v>364</v>
      </c>
      <c r="B10829" s="2" t="s">
        <v>113</v>
      </c>
      <c r="C10829" s="2" t="s">
        <v>113</v>
      </c>
      <c r="D10829" s="2" t="s">
        <v>114</v>
      </c>
      <c r="E10829" s="2" t="s">
        <v>9039</v>
      </c>
      <c r="F10829" s="2">
        <v>23241602</v>
      </c>
      <c r="G10829" s="2" t="s">
        <v>490</v>
      </c>
      <c r="H10829" s="2">
        <v>3</v>
      </c>
      <c r="I10829" s="2">
        <v>3</v>
      </c>
      <c r="J10829" s="2">
        <v>10</v>
      </c>
      <c r="K10829" s="2">
        <v>2</v>
      </c>
      <c r="L10829" s="3">
        <v>427448</v>
      </c>
      <c r="M10829" s="2" t="s">
        <v>0</v>
      </c>
      <c r="N10829" s="4" t="s">
        <v>21</v>
      </c>
    </row>
    <row r="10830" spans="1:14" x14ac:dyDescent="0.25">
      <c r="A10830" s="1" t="s">
        <v>364</v>
      </c>
      <c r="B10830" s="2" t="s">
        <v>113</v>
      </c>
      <c r="C10830" s="2" t="s">
        <v>113</v>
      </c>
      <c r="D10830" s="2" t="s">
        <v>114</v>
      </c>
      <c r="E10830" s="2" t="s">
        <v>9040</v>
      </c>
      <c r="F10830" s="2">
        <v>27111700</v>
      </c>
      <c r="G10830" s="2" t="s">
        <v>490</v>
      </c>
      <c r="H10830" s="2">
        <v>3</v>
      </c>
      <c r="I10830" s="2">
        <v>3</v>
      </c>
      <c r="J10830" s="2">
        <v>10</v>
      </c>
      <c r="K10830" s="2">
        <v>2</v>
      </c>
      <c r="L10830" s="3">
        <v>740180</v>
      </c>
      <c r="M10830" s="2" t="s">
        <v>0</v>
      </c>
      <c r="N10830" s="4" t="s">
        <v>21</v>
      </c>
    </row>
    <row r="10831" spans="1:14" x14ac:dyDescent="0.25">
      <c r="A10831" s="1" t="s">
        <v>364</v>
      </c>
      <c r="B10831" s="2" t="s">
        <v>529</v>
      </c>
      <c r="C10831" s="2" t="s">
        <v>530</v>
      </c>
      <c r="D10831" s="2" t="s">
        <v>17881</v>
      </c>
      <c r="E10831" s="2" t="s">
        <v>9041</v>
      </c>
      <c r="F10831" s="2">
        <v>23242500</v>
      </c>
      <c r="G10831" s="2" t="s">
        <v>490</v>
      </c>
      <c r="H10831" s="2">
        <v>3</v>
      </c>
      <c r="I10831" s="2">
        <v>3</v>
      </c>
      <c r="J10831" s="2">
        <v>10</v>
      </c>
      <c r="K10831" s="2">
        <v>1</v>
      </c>
      <c r="L10831" s="3">
        <v>315707</v>
      </c>
      <c r="M10831" s="2" t="s">
        <v>0</v>
      </c>
      <c r="N10831" s="4" t="s">
        <v>21</v>
      </c>
    </row>
    <row r="10832" spans="1:14" x14ac:dyDescent="0.25">
      <c r="A10832" s="1" t="s">
        <v>364</v>
      </c>
      <c r="B10832" s="2" t="s">
        <v>529</v>
      </c>
      <c r="C10832" s="2" t="s">
        <v>530</v>
      </c>
      <c r="D10832" s="2" t="s">
        <v>17881</v>
      </c>
      <c r="E10832" s="2" t="s">
        <v>9042</v>
      </c>
      <c r="F10832" s="2">
        <v>23242500</v>
      </c>
      <c r="G10832" s="2" t="s">
        <v>490</v>
      </c>
      <c r="H10832" s="2">
        <v>3</v>
      </c>
      <c r="I10832" s="2">
        <v>3</v>
      </c>
      <c r="J10832" s="2">
        <v>10</v>
      </c>
      <c r="K10832" s="2">
        <v>1</v>
      </c>
      <c r="L10832" s="3">
        <v>442323</v>
      </c>
      <c r="M10832" s="2" t="s">
        <v>0</v>
      </c>
      <c r="N10832" s="4" t="s">
        <v>21</v>
      </c>
    </row>
    <row r="10833" spans="1:14" x14ac:dyDescent="0.25">
      <c r="A10833" s="1" t="s">
        <v>364</v>
      </c>
      <c r="B10833" s="2" t="s">
        <v>491</v>
      </c>
      <c r="C10833" s="2" t="s">
        <v>492</v>
      </c>
      <c r="D10833" s="2" t="s">
        <v>17878</v>
      </c>
      <c r="E10833" s="2" t="s">
        <v>9043</v>
      </c>
      <c r="F10833" s="2">
        <v>27111800</v>
      </c>
      <c r="G10833" s="2" t="s">
        <v>490</v>
      </c>
      <c r="H10833" s="2">
        <v>3</v>
      </c>
      <c r="I10833" s="2">
        <v>3</v>
      </c>
      <c r="J10833" s="2">
        <v>10</v>
      </c>
      <c r="K10833" s="2">
        <v>1</v>
      </c>
      <c r="L10833" s="3">
        <v>552517</v>
      </c>
      <c r="M10833" s="2" t="s">
        <v>0</v>
      </c>
      <c r="N10833" s="4" t="s">
        <v>21</v>
      </c>
    </row>
    <row r="10834" spans="1:14" x14ac:dyDescent="0.25">
      <c r="A10834" s="1" t="s">
        <v>364</v>
      </c>
      <c r="B10834" s="2" t="s">
        <v>529</v>
      </c>
      <c r="C10834" s="2" t="s">
        <v>530</v>
      </c>
      <c r="D10834" s="2" t="s">
        <v>17881</v>
      </c>
      <c r="E10834" s="2" t="s">
        <v>9044</v>
      </c>
      <c r="F10834" s="2">
        <v>27112142</v>
      </c>
      <c r="G10834" s="2" t="s">
        <v>490</v>
      </c>
      <c r="H10834" s="2">
        <v>3</v>
      </c>
      <c r="I10834" s="2">
        <v>3</v>
      </c>
      <c r="J10834" s="2">
        <v>10</v>
      </c>
      <c r="K10834" s="2">
        <v>1</v>
      </c>
      <c r="L10834" s="3">
        <v>382228</v>
      </c>
      <c r="M10834" s="2" t="s">
        <v>0</v>
      </c>
      <c r="N10834" s="4" t="s">
        <v>21</v>
      </c>
    </row>
    <row r="10835" spans="1:14" x14ac:dyDescent="0.25">
      <c r="A10835" s="1" t="s">
        <v>364</v>
      </c>
      <c r="B10835" s="2" t="s">
        <v>72</v>
      </c>
      <c r="C10835" s="2" t="s">
        <v>73</v>
      </c>
      <c r="D10835" s="2" t="s">
        <v>74</v>
      </c>
      <c r="E10835" s="2" t="s">
        <v>9045</v>
      </c>
      <c r="F10835" s="2">
        <v>20121511</v>
      </c>
      <c r="G10835" s="2" t="s">
        <v>490</v>
      </c>
      <c r="H10835" s="2">
        <v>4</v>
      </c>
      <c r="I10835" s="2">
        <v>6</v>
      </c>
      <c r="J10835" s="2">
        <v>10</v>
      </c>
      <c r="K10835" s="2">
        <v>15</v>
      </c>
      <c r="L10835" s="3">
        <v>1483335</v>
      </c>
      <c r="M10835" s="2" t="s">
        <v>17383</v>
      </c>
      <c r="N10835" s="4" t="s">
        <v>21</v>
      </c>
    </row>
    <row r="10836" spans="1:14" x14ac:dyDescent="0.25">
      <c r="A10836" s="1" t="s">
        <v>364</v>
      </c>
      <c r="B10836" s="2" t="s">
        <v>72</v>
      </c>
      <c r="C10836" s="2" t="s">
        <v>73</v>
      </c>
      <c r="D10836" s="2" t="s">
        <v>74</v>
      </c>
      <c r="E10836" s="2" t="s">
        <v>9046</v>
      </c>
      <c r="F10836" s="2">
        <v>15121502</v>
      </c>
      <c r="G10836" s="2" t="s">
        <v>490</v>
      </c>
      <c r="H10836" s="2">
        <v>4</v>
      </c>
      <c r="I10836" s="2">
        <v>6</v>
      </c>
      <c r="J10836" s="2">
        <v>10</v>
      </c>
      <c r="K10836" s="2">
        <v>9</v>
      </c>
      <c r="L10836" s="3">
        <v>3644613</v>
      </c>
      <c r="M10836" s="2" t="s">
        <v>17383</v>
      </c>
      <c r="N10836" s="4" t="s">
        <v>21</v>
      </c>
    </row>
    <row r="10837" spans="1:14" x14ac:dyDescent="0.25">
      <c r="A10837" s="1" t="s">
        <v>364</v>
      </c>
      <c r="B10837" s="2" t="s">
        <v>113</v>
      </c>
      <c r="C10837" s="2" t="s">
        <v>113</v>
      </c>
      <c r="D10837" s="2" t="s">
        <v>114</v>
      </c>
      <c r="E10837" s="2" t="s">
        <v>9047</v>
      </c>
      <c r="F10837" s="2">
        <v>23242100</v>
      </c>
      <c r="G10837" s="2" t="s">
        <v>490</v>
      </c>
      <c r="H10837" s="2">
        <v>4</v>
      </c>
      <c r="I10837" s="2">
        <v>6</v>
      </c>
      <c r="J10837" s="2">
        <v>10</v>
      </c>
      <c r="K10837" s="2">
        <v>1</v>
      </c>
      <c r="L10837" s="3">
        <v>35000</v>
      </c>
      <c r="M10837" s="2" t="s">
        <v>0</v>
      </c>
      <c r="N10837" s="4" t="s">
        <v>21</v>
      </c>
    </row>
    <row r="10838" spans="1:14" x14ac:dyDescent="0.25">
      <c r="A10838" s="1" t="s">
        <v>364</v>
      </c>
      <c r="B10838" s="2" t="s">
        <v>113</v>
      </c>
      <c r="C10838" s="2" t="s">
        <v>113</v>
      </c>
      <c r="D10838" s="2" t="s">
        <v>114</v>
      </c>
      <c r="E10838" s="2" t="s">
        <v>9048</v>
      </c>
      <c r="F10838" s="2">
        <v>23242100</v>
      </c>
      <c r="G10838" s="2" t="s">
        <v>490</v>
      </c>
      <c r="H10838" s="2">
        <v>4</v>
      </c>
      <c r="I10838" s="2">
        <v>6</v>
      </c>
      <c r="J10838" s="2">
        <v>10</v>
      </c>
      <c r="K10838" s="2">
        <v>1</v>
      </c>
      <c r="L10838" s="3">
        <v>35000</v>
      </c>
      <c r="M10838" s="2" t="s">
        <v>0</v>
      </c>
      <c r="N10838" s="4" t="s">
        <v>21</v>
      </c>
    </row>
    <row r="10839" spans="1:14" x14ac:dyDescent="0.25">
      <c r="A10839" s="1" t="s">
        <v>364</v>
      </c>
      <c r="B10839" s="2" t="s">
        <v>113</v>
      </c>
      <c r="C10839" s="2" t="s">
        <v>113</v>
      </c>
      <c r="D10839" s="2" t="s">
        <v>114</v>
      </c>
      <c r="E10839" s="2" t="s">
        <v>9049</v>
      </c>
      <c r="F10839" s="2">
        <v>23242100</v>
      </c>
      <c r="G10839" s="2" t="s">
        <v>490</v>
      </c>
      <c r="H10839" s="2">
        <v>4</v>
      </c>
      <c r="I10839" s="2">
        <v>6</v>
      </c>
      <c r="J10839" s="2">
        <v>10</v>
      </c>
      <c r="K10839" s="2">
        <v>1</v>
      </c>
      <c r="L10839" s="3">
        <v>35000</v>
      </c>
      <c r="M10839" s="2" t="s">
        <v>0</v>
      </c>
      <c r="N10839" s="4" t="s">
        <v>21</v>
      </c>
    </row>
    <row r="10840" spans="1:14" x14ac:dyDescent="0.25">
      <c r="A10840" s="1" t="s">
        <v>364</v>
      </c>
      <c r="B10840" s="2" t="s">
        <v>113</v>
      </c>
      <c r="C10840" s="2" t="s">
        <v>113</v>
      </c>
      <c r="D10840" s="2" t="s">
        <v>114</v>
      </c>
      <c r="E10840" s="2" t="s">
        <v>9050</v>
      </c>
      <c r="F10840" s="2">
        <v>23242100</v>
      </c>
      <c r="G10840" s="2" t="s">
        <v>490</v>
      </c>
      <c r="H10840" s="2">
        <v>4</v>
      </c>
      <c r="I10840" s="2">
        <v>6</v>
      </c>
      <c r="J10840" s="2">
        <v>10</v>
      </c>
      <c r="K10840" s="2">
        <v>1</v>
      </c>
      <c r="L10840" s="3">
        <v>35000</v>
      </c>
      <c r="M10840" s="2" t="s">
        <v>0</v>
      </c>
      <c r="N10840" s="4" t="s">
        <v>21</v>
      </c>
    </row>
    <row r="10841" spans="1:14" x14ac:dyDescent="0.25">
      <c r="A10841" s="1" t="s">
        <v>364</v>
      </c>
      <c r="B10841" s="2" t="s">
        <v>113</v>
      </c>
      <c r="C10841" s="2" t="s">
        <v>113</v>
      </c>
      <c r="D10841" s="2" t="s">
        <v>114</v>
      </c>
      <c r="E10841" s="2" t="s">
        <v>9051</v>
      </c>
      <c r="F10841" s="2">
        <v>23242100</v>
      </c>
      <c r="G10841" s="2" t="s">
        <v>490</v>
      </c>
      <c r="H10841" s="2">
        <v>4</v>
      </c>
      <c r="I10841" s="2">
        <v>6</v>
      </c>
      <c r="J10841" s="2">
        <v>10</v>
      </c>
      <c r="K10841" s="2">
        <v>1</v>
      </c>
      <c r="L10841" s="3">
        <v>35000</v>
      </c>
      <c r="M10841" s="2" t="s">
        <v>0</v>
      </c>
      <c r="N10841" s="4" t="s">
        <v>21</v>
      </c>
    </row>
    <row r="10842" spans="1:14" x14ac:dyDescent="0.25">
      <c r="A10842" s="1" t="s">
        <v>364</v>
      </c>
      <c r="B10842" s="2" t="s">
        <v>113</v>
      </c>
      <c r="C10842" s="2" t="s">
        <v>113</v>
      </c>
      <c r="D10842" s="2" t="s">
        <v>114</v>
      </c>
      <c r="E10842" s="2" t="s">
        <v>9052</v>
      </c>
      <c r="F10842" s="2">
        <v>23242100</v>
      </c>
      <c r="G10842" s="2" t="s">
        <v>490</v>
      </c>
      <c r="H10842" s="2">
        <v>4</v>
      </c>
      <c r="I10842" s="2">
        <v>6</v>
      </c>
      <c r="J10842" s="2">
        <v>10</v>
      </c>
      <c r="K10842" s="2">
        <v>1</v>
      </c>
      <c r="L10842" s="3">
        <v>35000</v>
      </c>
      <c r="M10842" s="2" t="s">
        <v>0</v>
      </c>
      <c r="N10842" s="4" t="s">
        <v>21</v>
      </c>
    </row>
    <row r="10843" spans="1:14" x14ac:dyDescent="0.25">
      <c r="A10843" s="1" t="s">
        <v>364</v>
      </c>
      <c r="B10843" s="2" t="s">
        <v>113</v>
      </c>
      <c r="C10843" s="2" t="s">
        <v>113</v>
      </c>
      <c r="D10843" s="2" t="s">
        <v>114</v>
      </c>
      <c r="E10843" s="2" t="s">
        <v>9053</v>
      </c>
      <c r="F10843" s="2">
        <v>23242100</v>
      </c>
      <c r="G10843" s="2" t="s">
        <v>490</v>
      </c>
      <c r="H10843" s="2">
        <v>4</v>
      </c>
      <c r="I10843" s="2">
        <v>6</v>
      </c>
      <c r="J10843" s="2">
        <v>10</v>
      </c>
      <c r="K10843" s="2">
        <v>1</v>
      </c>
      <c r="L10843" s="3">
        <v>35000</v>
      </c>
      <c r="M10843" s="2" t="s">
        <v>0</v>
      </c>
      <c r="N10843" s="4" t="s">
        <v>21</v>
      </c>
    </row>
    <row r="10844" spans="1:14" x14ac:dyDescent="0.25">
      <c r="A10844" s="1" t="s">
        <v>364</v>
      </c>
      <c r="B10844" s="2" t="s">
        <v>113</v>
      </c>
      <c r="C10844" s="2" t="s">
        <v>113</v>
      </c>
      <c r="D10844" s="2" t="s">
        <v>114</v>
      </c>
      <c r="E10844" s="2" t="s">
        <v>9054</v>
      </c>
      <c r="F10844" s="2">
        <v>23242100</v>
      </c>
      <c r="G10844" s="2" t="s">
        <v>490</v>
      </c>
      <c r="H10844" s="2">
        <v>4</v>
      </c>
      <c r="I10844" s="2">
        <v>6</v>
      </c>
      <c r="J10844" s="2">
        <v>10</v>
      </c>
      <c r="K10844" s="2">
        <v>1</v>
      </c>
      <c r="L10844" s="3">
        <v>35000</v>
      </c>
      <c r="M10844" s="2" t="s">
        <v>0</v>
      </c>
      <c r="N10844" s="4" t="s">
        <v>21</v>
      </c>
    </row>
    <row r="10845" spans="1:14" x14ac:dyDescent="0.25">
      <c r="A10845" s="1" t="s">
        <v>364</v>
      </c>
      <c r="B10845" s="2" t="s">
        <v>113</v>
      </c>
      <c r="C10845" s="2" t="s">
        <v>113</v>
      </c>
      <c r="D10845" s="2" t="s">
        <v>114</v>
      </c>
      <c r="E10845" s="2" t="s">
        <v>9055</v>
      </c>
      <c r="F10845" s="2">
        <v>23242100</v>
      </c>
      <c r="G10845" s="2" t="s">
        <v>490</v>
      </c>
      <c r="H10845" s="2">
        <v>4</v>
      </c>
      <c r="I10845" s="2">
        <v>6</v>
      </c>
      <c r="J10845" s="2">
        <v>10</v>
      </c>
      <c r="K10845" s="2">
        <v>1</v>
      </c>
      <c r="L10845" s="3">
        <v>35000</v>
      </c>
      <c r="M10845" s="2" t="s">
        <v>0</v>
      </c>
      <c r="N10845" s="4" t="s">
        <v>21</v>
      </c>
    </row>
    <row r="10846" spans="1:14" x14ac:dyDescent="0.25">
      <c r="A10846" s="1" t="s">
        <v>364</v>
      </c>
      <c r="B10846" s="2" t="s">
        <v>2048</v>
      </c>
      <c r="C10846" s="2" t="s">
        <v>2048</v>
      </c>
      <c r="D10846" s="2" t="s">
        <v>17948</v>
      </c>
      <c r="E10846" s="2" t="s">
        <v>9056</v>
      </c>
      <c r="F10846" s="2">
        <v>30266000</v>
      </c>
      <c r="G10846" s="2" t="s">
        <v>490</v>
      </c>
      <c r="H10846" s="2">
        <v>4</v>
      </c>
      <c r="I10846" s="2">
        <v>6</v>
      </c>
      <c r="J10846" s="2">
        <v>10</v>
      </c>
      <c r="K10846" s="2">
        <v>1</v>
      </c>
      <c r="L10846" s="3">
        <v>107933</v>
      </c>
      <c r="M10846" s="2" t="s">
        <v>0</v>
      </c>
      <c r="N10846" s="4" t="s">
        <v>21</v>
      </c>
    </row>
    <row r="10847" spans="1:14" x14ac:dyDescent="0.25">
      <c r="A10847" s="1" t="s">
        <v>364</v>
      </c>
      <c r="B10847" s="2" t="s">
        <v>2048</v>
      </c>
      <c r="C10847" s="2" t="s">
        <v>2048</v>
      </c>
      <c r="D10847" s="2" t="s">
        <v>17948</v>
      </c>
      <c r="E10847" s="2" t="s">
        <v>9057</v>
      </c>
      <c r="F10847" s="2">
        <v>30266000</v>
      </c>
      <c r="G10847" s="2" t="s">
        <v>490</v>
      </c>
      <c r="H10847" s="2">
        <v>4</v>
      </c>
      <c r="I10847" s="2">
        <v>6</v>
      </c>
      <c r="J10847" s="2">
        <v>10</v>
      </c>
      <c r="K10847" s="2">
        <v>1</v>
      </c>
      <c r="L10847" s="3">
        <v>107933</v>
      </c>
      <c r="M10847" s="2" t="s">
        <v>0</v>
      </c>
      <c r="N10847" s="4" t="s">
        <v>21</v>
      </c>
    </row>
    <row r="10848" spans="1:14" x14ac:dyDescent="0.25">
      <c r="A10848" s="1" t="s">
        <v>364</v>
      </c>
      <c r="B10848" s="2" t="s">
        <v>2048</v>
      </c>
      <c r="C10848" s="2" t="s">
        <v>2048</v>
      </c>
      <c r="D10848" s="2" t="s">
        <v>17948</v>
      </c>
      <c r="E10848" s="2" t="s">
        <v>9058</v>
      </c>
      <c r="F10848" s="2">
        <v>30266000</v>
      </c>
      <c r="G10848" s="2" t="s">
        <v>490</v>
      </c>
      <c r="H10848" s="2">
        <v>4</v>
      </c>
      <c r="I10848" s="2">
        <v>6</v>
      </c>
      <c r="J10848" s="2">
        <v>10</v>
      </c>
      <c r="K10848" s="2">
        <v>1</v>
      </c>
      <c r="L10848" s="3">
        <v>107933</v>
      </c>
      <c r="M10848" s="2" t="s">
        <v>0</v>
      </c>
      <c r="N10848" s="4" t="s">
        <v>21</v>
      </c>
    </row>
    <row r="10849" spans="1:14" x14ac:dyDescent="0.25">
      <c r="A10849" s="1" t="s">
        <v>364</v>
      </c>
      <c r="B10849" s="2" t="s">
        <v>2048</v>
      </c>
      <c r="C10849" s="2" t="s">
        <v>2048</v>
      </c>
      <c r="D10849" s="2" t="s">
        <v>17948</v>
      </c>
      <c r="E10849" s="2" t="s">
        <v>9059</v>
      </c>
      <c r="F10849" s="2">
        <v>30266000</v>
      </c>
      <c r="G10849" s="2" t="s">
        <v>490</v>
      </c>
      <c r="H10849" s="2">
        <v>4</v>
      </c>
      <c r="I10849" s="2">
        <v>6</v>
      </c>
      <c r="J10849" s="2">
        <v>10</v>
      </c>
      <c r="K10849" s="2">
        <v>2</v>
      </c>
      <c r="L10849" s="3">
        <v>215866</v>
      </c>
      <c r="M10849" s="2" t="s">
        <v>0</v>
      </c>
      <c r="N10849" s="4" t="s">
        <v>21</v>
      </c>
    </row>
    <row r="10850" spans="1:14" x14ac:dyDescent="0.25">
      <c r="A10850" s="1" t="s">
        <v>364</v>
      </c>
      <c r="B10850" s="2" t="s">
        <v>2048</v>
      </c>
      <c r="C10850" s="2" t="s">
        <v>2048</v>
      </c>
      <c r="D10850" s="2" t="s">
        <v>17948</v>
      </c>
      <c r="E10850" s="2" t="s">
        <v>9060</v>
      </c>
      <c r="F10850" s="2">
        <v>30266000</v>
      </c>
      <c r="G10850" s="2" t="s">
        <v>490</v>
      </c>
      <c r="H10850" s="2">
        <v>4</v>
      </c>
      <c r="I10850" s="2">
        <v>6</v>
      </c>
      <c r="J10850" s="2">
        <v>10</v>
      </c>
      <c r="K10850" s="2">
        <v>1</v>
      </c>
      <c r="L10850" s="3">
        <v>107933</v>
      </c>
      <c r="M10850" s="2" t="s">
        <v>0</v>
      </c>
      <c r="N10850" s="4" t="s">
        <v>21</v>
      </c>
    </row>
    <row r="10851" spans="1:14" x14ac:dyDescent="0.25">
      <c r="A10851" s="1" t="s">
        <v>364</v>
      </c>
      <c r="B10851" s="2" t="s">
        <v>2048</v>
      </c>
      <c r="C10851" s="2" t="s">
        <v>2048</v>
      </c>
      <c r="D10851" s="2" t="s">
        <v>17948</v>
      </c>
      <c r="E10851" s="2" t="s">
        <v>9061</v>
      </c>
      <c r="F10851" s="2">
        <v>30266000</v>
      </c>
      <c r="G10851" s="2" t="s">
        <v>490</v>
      </c>
      <c r="H10851" s="2">
        <v>4</v>
      </c>
      <c r="I10851" s="2">
        <v>6</v>
      </c>
      <c r="J10851" s="2">
        <v>10</v>
      </c>
      <c r="K10851" s="2">
        <v>1</v>
      </c>
      <c r="L10851" s="3">
        <v>107933</v>
      </c>
      <c r="M10851" s="2" t="s">
        <v>0</v>
      </c>
      <c r="N10851" s="4" t="s">
        <v>21</v>
      </c>
    </row>
    <row r="10852" spans="1:14" x14ac:dyDescent="0.25">
      <c r="A10852" s="1" t="s">
        <v>364</v>
      </c>
      <c r="B10852" s="2" t="s">
        <v>2048</v>
      </c>
      <c r="C10852" s="2" t="s">
        <v>2048</v>
      </c>
      <c r="D10852" s="2" t="s">
        <v>17948</v>
      </c>
      <c r="E10852" s="2" t="s">
        <v>9062</v>
      </c>
      <c r="F10852" s="2">
        <v>30266000</v>
      </c>
      <c r="G10852" s="2" t="s">
        <v>490</v>
      </c>
      <c r="H10852" s="2">
        <v>4</v>
      </c>
      <c r="I10852" s="2">
        <v>6</v>
      </c>
      <c r="J10852" s="2">
        <v>10</v>
      </c>
      <c r="K10852" s="2">
        <v>1</v>
      </c>
      <c r="L10852" s="3">
        <v>107933</v>
      </c>
      <c r="M10852" s="2" t="s">
        <v>0</v>
      </c>
      <c r="N10852" s="4" t="s">
        <v>21</v>
      </c>
    </row>
    <row r="10853" spans="1:14" x14ac:dyDescent="0.25">
      <c r="A10853" s="1" t="s">
        <v>364</v>
      </c>
      <c r="B10853" s="2" t="s">
        <v>2048</v>
      </c>
      <c r="C10853" s="2" t="s">
        <v>2048</v>
      </c>
      <c r="D10853" s="2" t="s">
        <v>17948</v>
      </c>
      <c r="E10853" s="2" t="s">
        <v>9063</v>
      </c>
      <c r="F10853" s="2">
        <v>30266000</v>
      </c>
      <c r="G10853" s="2" t="s">
        <v>490</v>
      </c>
      <c r="H10853" s="2">
        <v>4</v>
      </c>
      <c r="I10853" s="2">
        <v>6</v>
      </c>
      <c r="J10853" s="2">
        <v>10</v>
      </c>
      <c r="K10853" s="2">
        <v>1</v>
      </c>
      <c r="L10853" s="3">
        <v>107933</v>
      </c>
      <c r="M10853" s="2" t="s">
        <v>0</v>
      </c>
      <c r="N10853" s="4" t="s">
        <v>21</v>
      </c>
    </row>
    <row r="10854" spans="1:14" x14ac:dyDescent="0.25">
      <c r="A10854" s="1" t="s">
        <v>364</v>
      </c>
      <c r="B10854" s="2" t="s">
        <v>2048</v>
      </c>
      <c r="C10854" s="2" t="s">
        <v>2048</v>
      </c>
      <c r="D10854" s="2" t="s">
        <v>17948</v>
      </c>
      <c r="E10854" s="2" t="s">
        <v>9064</v>
      </c>
      <c r="F10854" s="2">
        <v>30266000</v>
      </c>
      <c r="G10854" s="2" t="s">
        <v>490</v>
      </c>
      <c r="H10854" s="2">
        <v>4</v>
      </c>
      <c r="I10854" s="2">
        <v>6</v>
      </c>
      <c r="J10854" s="2">
        <v>10</v>
      </c>
      <c r="K10854" s="2">
        <v>1</v>
      </c>
      <c r="L10854" s="3">
        <v>107933</v>
      </c>
      <c r="M10854" s="2" t="s">
        <v>0</v>
      </c>
      <c r="N10854" s="4" t="s">
        <v>21</v>
      </c>
    </row>
    <row r="10855" spans="1:14" x14ac:dyDescent="0.25">
      <c r="A10855" s="1" t="s">
        <v>364</v>
      </c>
      <c r="B10855" s="2" t="s">
        <v>76</v>
      </c>
      <c r="C10855" s="2" t="s">
        <v>83</v>
      </c>
      <c r="D10855" s="2" t="s">
        <v>84</v>
      </c>
      <c r="E10855" s="2" t="s">
        <v>9065</v>
      </c>
      <c r="F10855" s="2">
        <v>31201600</v>
      </c>
      <c r="G10855" s="2" t="s">
        <v>490</v>
      </c>
      <c r="H10855" s="2">
        <v>4</v>
      </c>
      <c r="I10855" s="2">
        <v>6</v>
      </c>
      <c r="J10855" s="2">
        <v>10</v>
      </c>
      <c r="K10855" s="2">
        <v>2</v>
      </c>
      <c r="L10855" s="3">
        <v>215866</v>
      </c>
      <c r="M10855" s="2" t="s">
        <v>0</v>
      </c>
      <c r="N10855" s="4" t="s">
        <v>21</v>
      </c>
    </row>
    <row r="10856" spans="1:14" x14ac:dyDescent="0.25">
      <c r="A10856" s="1" t="s">
        <v>364</v>
      </c>
      <c r="B10856" s="2" t="s">
        <v>76</v>
      </c>
      <c r="C10856" s="2" t="s">
        <v>83</v>
      </c>
      <c r="D10856" s="2" t="s">
        <v>84</v>
      </c>
      <c r="E10856" s="2" t="s">
        <v>9066</v>
      </c>
      <c r="F10856" s="2">
        <v>31201600</v>
      </c>
      <c r="G10856" s="2" t="s">
        <v>490</v>
      </c>
      <c r="H10856" s="2">
        <v>4</v>
      </c>
      <c r="I10856" s="2">
        <v>6</v>
      </c>
      <c r="J10856" s="2">
        <v>10</v>
      </c>
      <c r="K10856" s="2">
        <v>2</v>
      </c>
      <c r="L10856" s="3">
        <v>242998</v>
      </c>
      <c r="M10856" s="2" t="s">
        <v>0</v>
      </c>
      <c r="N10856" s="4" t="s">
        <v>21</v>
      </c>
    </row>
    <row r="10857" spans="1:14" x14ac:dyDescent="0.25">
      <c r="A10857" s="1" t="s">
        <v>364</v>
      </c>
      <c r="B10857" s="2" t="s">
        <v>1851</v>
      </c>
      <c r="C10857" s="2" t="s">
        <v>1895</v>
      </c>
      <c r="D10857" s="2" t="s">
        <v>17946</v>
      </c>
      <c r="E10857" s="2" t="s">
        <v>9067</v>
      </c>
      <c r="F10857" s="2">
        <v>23131503</v>
      </c>
      <c r="G10857" s="2" t="s">
        <v>490</v>
      </c>
      <c r="H10857" s="2">
        <v>4</v>
      </c>
      <c r="I10857" s="2">
        <v>6</v>
      </c>
      <c r="J10857" s="2">
        <v>10</v>
      </c>
      <c r="K10857" s="2">
        <v>2</v>
      </c>
      <c r="L10857" s="3">
        <v>116858</v>
      </c>
      <c r="M10857" s="2" t="s">
        <v>0</v>
      </c>
      <c r="N10857" s="4" t="s">
        <v>21</v>
      </c>
    </row>
    <row r="10858" spans="1:14" x14ac:dyDescent="0.25">
      <c r="A10858" s="1" t="s">
        <v>364</v>
      </c>
      <c r="B10858" s="2" t="s">
        <v>1851</v>
      </c>
      <c r="C10858" s="2" t="s">
        <v>1895</v>
      </c>
      <c r="D10858" s="2" t="s">
        <v>17946</v>
      </c>
      <c r="E10858" s="2" t="s">
        <v>9068</v>
      </c>
      <c r="F10858" s="2">
        <v>23131503</v>
      </c>
      <c r="G10858" s="2" t="s">
        <v>490</v>
      </c>
      <c r="H10858" s="2">
        <v>4</v>
      </c>
      <c r="I10858" s="2">
        <v>6</v>
      </c>
      <c r="J10858" s="2">
        <v>10</v>
      </c>
      <c r="K10858" s="2">
        <v>2</v>
      </c>
      <c r="L10858" s="3">
        <v>116858</v>
      </c>
      <c r="M10858" s="2" t="s">
        <v>0</v>
      </c>
      <c r="N10858" s="4" t="s">
        <v>21</v>
      </c>
    </row>
    <row r="10859" spans="1:14" x14ac:dyDescent="0.25">
      <c r="A10859" s="1" t="s">
        <v>364</v>
      </c>
      <c r="B10859" s="2" t="s">
        <v>1851</v>
      </c>
      <c r="C10859" s="2" t="s">
        <v>1895</v>
      </c>
      <c r="D10859" s="2" t="s">
        <v>17946</v>
      </c>
      <c r="E10859" s="2" t="s">
        <v>9069</v>
      </c>
      <c r="F10859" s="2">
        <v>23131503</v>
      </c>
      <c r="G10859" s="2" t="s">
        <v>490</v>
      </c>
      <c r="H10859" s="2">
        <v>4</v>
      </c>
      <c r="I10859" s="2">
        <v>6</v>
      </c>
      <c r="J10859" s="2">
        <v>10</v>
      </c>
      <c r="K10859" s="2">
        <v>2</v>
      </c>
      <c r="L10859" s="3">
        <v>116858</v>
      </c>
      <c r="M10859" s="2" t="s">
        <v>0</v>
      </c>
      <c r="N10859" s="4" t="s">
        <v>21</v>
      </c>
    </row>
    <row r="10860" spans="1:14" x14ac:dyDescent="0.25">
      <c r="A10860" s="1" t="s">
        <v>364</v>
      </c>
      <c r="B10860" s="2" t="s">
        <v>113</v>
      </c>
      <c r="C10860" s="2" t="s">
        <v>113</v>
      </c>
      <c r="D10860" s="2" t="s">
        <v>114</v>
      </c>
      <c r="E10860" s="2" t="s">
        <v>9070</v>
      </c>
      <c r="F10860" s="2">
        <v>27111552</v>
      </c>
      <c r="G10860" s="2" t="s">
        <v>490</v>
      </c>
      <c r="H10860" s="2">
        <v>4</v>
      </c>
      <c r="I10860" s="2">
        <v>6</v>
      </c>
      <c r="J10860" s="2">
        <v>10</v>
      </c>
      <c r="K10860" s="2">
        <v>10</v>
      </c>
      <c r="L10860" s="3">
        <v>65000</v>
      </c>
      <c r="M10860" s="2" t="s">
        <v>0</v>
      </c>
      <c r="N10860" s="4" t="s">
        <v>21</v>
      </c>
    </row>
    <row r="10861" spans="1:14" x14ac:dyDescent="0.25">
      <c r="A10861" s="1" t="s">
        <v>364</v>
      </c>
      <c r="B10861" s="2" t="s">
        <v>113</v>
      </c>
      <c r="C10861" s="2" t="s">
        <v>113</v>
      </c>
      <c r="D10861" s="2" t="s">
        <v>114</v>
      </c>
      <c r="E10861" s="2" t="s">
        <v>9071</v>
      </c>
      <c r="F10861" s="2">
        <v>27111552</v>
      </c>
      <c r="G10861" s="2" t="s">
        <v>490</v>
      </c>
      <c r="H10861" s="2">
        <v>4</v>
      </c>
      <c r="I10861" s="2">
        <v>6</v>
      </c>
      <c r="J10861" s="2">
        <v>10</v>
      </c>
      <c r="K10861" s="2">
        <v>10</v>
      </c>
      <c r="L10861" s="3">
        <v>65000</v>
      </c>
      <c r="M10861" s="2" t="s">
        <v>0</v>
      </c>
      <c r="N10861" s="4" t="s">
        <v>21</v>
      </c>
    </row>
    <row r="10862" spans="1:14" x14ac:dyDescent="0.25">
      <c r="A10862" s="1" t="s">
        <v>364</v>
      </c>
      <c r="B10862" s="2" t="s">
        <v>113</v>
      </c>
      <c r="C10862" s="2" t="s">
        <v>113</v>
      </c>
      <c r="D10862" s="2" t="s">
        <v>114</v>
      </c>
      <c r="E10862" s="2" t="s">
        <v>9072</v>
      </c>
      <c r="F10862" s="2">
        <v>31162800</v>
      </c>
      <c r="G10862" s="2" t="s">
        <v>490</v>
      </c>
      <c r="H10862" s="2">
        <v>4</v>
      </c>
      <c r="I10862" s="2">
        <v>6</v>
      </c>
      <c r="J10862" s="2">
        <v>10</v>
      </c>
      <c r="K10862" s="2">
        <v>1</v>
      </c>
      <c r="L10862" s="3">
        <v>450000</v>
      </c>
      <c r="M10862" s="2" t="s">
        <v>0</v>
      </c>
      <c r="N10862" s="4" t="s">
        <v>21</v>
      </c>
    </row>
    <row r="10863" spans="1:14" x14ac:dyDescent="0.25">
      <c r="A10863" s="1" t="s">
        <v>364</v>
      </c>
      <c r="B10863" s="2" t="s">
        <v>113</v>
      </c>
      <c r="C10863" s="2" t="s">
        <v>113</v>
      </c>
      <c r="D10863" s="2" t="s">
        <v>114</v>
      </c>
      <c r="E10863" s="2" t="s">
        <v>9073</v>
      </c>
      <c r="F10863" s="2">
        <v>23271800</v>
      </c>
      <c r="G10863" s="2" t="s">
        <v>490</v>
      </c>
      <c r="H10863" s="2">
        <v>4</v>
      </c>
      <c r="I10863" s="2">
        <v>6</v>
      </c>
      <c r="J10863" s="2">
        <v>10</v>
      </c>
      <c r="K10863" s="2">
        <v>3</v>
      </c>
      <c r="L10863" s="3">
        <v>3600000</v>
      </c>
      <c r="M10863" s="2" t="s">
        <v>17387</v>
      </c>
      <c r="N10863" s="4" t="s">
        <v>21</v>
      </c>
    </row>
    <row r="10864" spans="1:14" x14ac:dyDescent="0.25">
      <c r="A10864" s="1" t="s">
        <v>364</v>
      </c>
      <c r="B10864" s="2" t="s">
        <v>113</v>
      </c>
      <c r="C10864" s="2" t="s">
        <v>113</v>
      </c>
      <c r="D10864" s="2" t="s">
        <v>114</v>
      </c>
      <c r="E10864" s="2" t="s">
        <v>9074</v>
      </c>
      <c r="F10864" s="2">
        <v>23271800</v>
      </c>
      <c r="G10864" s="2" t="s">
        <v>490</v>
      </c>
      <c r="H10864" s="2">
        <v>4</v>
      </c>
      <c r="I10864" s="2">
        <v>6</v>
      </c>
      <c r="J10864" s="2">
        <v>10</v>
      </c>
      <c r="K10864" s="2">
        <v>3</v>
      </c>
      <c r="L10864" s="3">
        <v>3600000</v>
      </c>
      <c r="M10864" s="2" t="s">
        <v>17387</v>
      </c>
      <c r="N10864" s="4" t="s">
        <v>21</v>
      </c>
    </row>
    <row r="10865" spans="1:14" x14ac:dyDescent="0.25">
      <c r="A10865" s="1" t="s">
        <v>364</v>
      </c>
      <c r="B10865" s="2" t="s">
        <v>113</v>
      </c>
      <c r="C10865" s="2" t="s">
        <v>113</v>
      </c>
      <c r="D10865" s="2" t="s">
        <v>114</v>
      </c>
      <c r="E10865" s="2" t="s">
        <v>9075</v>
      </c>
      <c r="F10865" s="2">
        <v>23271800</v>
      </c>
      <c r="G10865" s="2" t="s">
        <v>490</v>
      </c>
      <c r="H10865" s="2">
        <v>4</v>
      </c>
      <c r="I10865" s="2">
        <v>6</v>
      </c>
      <c r="J10865" s="2">
        <v>10</v>
      </c>
      <c r="K10865" s="2">
        <v>3</v>
      </c>
      <c r="L10865" s="3">
        <v>3600000</v>
      </c>
      <c r="M10865" s="2" t="s">
        <v>17387</v>
      </c>
      <c r="N10865" s="4" t="s">
        <v>21</v>
      </c>
    </row>
    <row r="10866" spans="1:14" x14ac:dyDescent="0.25">
      <c r="A10866" s="1" t="s">
        <v>364</v>
      </c>
      <c r="B10866" s="2" t="s">
        <v>113</v>
      </c>
      <c r="C10866" s="2" t="s">
        <v>113</v>
      </c>
      <c r="D10866" s="2" t="s">
        <v>114</v>
      </c>
      <c r="E10866" s="2" t="s">
        <v>9076</v>
      </c>
      <c r="F10866" s="2">
        <v>23271800</v>
      </c>
      <c r="G10866" s="2" t="s">
        <v>490</v>
      </c>
      <c r="H10866" s="2">
        <v>4</v>
      </c>
      <c r="I10866" s="2">
        <v>6</v>
      </c>
      <c r="J10866" s="2">
        <v>10</v>
      </c>
      <c r="K10866" s="2">
        <v>3</v>
      </c>
      <c r="L10866" s="3">
        <v>3600000</v>
      </c>
      <c r="M10866" s="2" t="s">
        <v>17387</v>
      </c>
      <c r="N10866" s="4" t="s">
        <v>21</v>
      </c>
    </row>
    <row r="10867" spans="1:14" x14ac:dyDescent="0.25">
      <c r="A10867" s="1" t="s">
        <v>364</v>
      </c>
      <c r="B10867" s="2" t="s">
        <v>113</v>
      </c>
      <c r="C10867" s="2" t="s">
        <v>113</v>
      </c>
      <c r="D10867" s="2" t="s">
        <v>114</v>
      </c>
      <c r="E10867" s="2" t="s">
        <v>9077</v>
      </c>
      <c r="F10867" s="2">
        <v>23271800</v>
      </c>
      <c r="G10867" s="2" t="s">
        <v>490</v>
      </c>
      <c r="H10867" s="2">
        <v>4</v>
      </c>
      <c r="I10867" s="2">
        <v>6</v>
      </c>
      <c r="J10867" s="2">
        <v>10</v>
      </c>
      <c r="K10867" s="2">
        <v>2</v>
      </c>
      <c r="L10867" s="3">
        <v>2240000</v>
      </c>
      <c r="M10867" s="2" t="s">
        <v>17387</v>
      </c>
      <c r="N10867" s="4" t="s">
        <v>21</v>
      </c>
    </row>
    <row r="10868" spans="1:14" x14ac:dyDescent="0.25">
      <c r="A10868" s="1" t="s">
        <v>364</v>
      </c>
      <c r="B10868" s="2" t="s">
        <v>113</v>
      </c>
      <c r="C10868" s="2" t="s">
        <v>113</v>
      </c>
      <c r="D10868" s="2" t="s">
        <v>114</v>
      </c>
      <c r="E10868" s="2" t="s">
        <v>9078</v>
      </c>
      <c r="F10868" s="2">
        <v>23271800</v>
      </c>
      <c r="G10868" s="2" t="s">
        <v>490</v>
      </c>
      <c r="H10868" s="2">
        <v>4</v>
      </c>
      <c r="I10868" s="2">
        <v>6</v>
      </c>
      <c r="J10868" s="2">
        <v>10</v>
      </c>
      <c r="K10868" s="2">
        <v>2</v>
      </c>
      <c r="L10868" s="3">
        <v>2240000</v>
      </c>
      <c r="M10868" s="2" t="s">
        <v>17387</v>
      </c>
      <c r="N10868" s="4" t="s">
        <v>21</v>
      </c>
    </row>
    <row r="10869" spans="1:14" x14ac:dyDescent="0.25">
      <c r="A10869" s="1" t="s">
        <v>364</v>
      </c>
      <c r="B10869" s="2" t="s">
        <v>113</v>
      </c>
      <c r="C10869" s="2" t="s">
        <v>113</v>
      </c>
      <c r="D10869" s="2" t="s">
        <v>114</v>
      </c>
      <c r="E10869" s="2" t="s">
        <v>9079</v>
      </c>
      <c r="F10869" s="2">
        <v>23271800</v>
      </c>
      <c r="G10869" s="2" t="s">
        <v>490</v>
      </c>
      <c r="H10869" s="2">
        <v>4</v>
      </c>
      <c r="I10869" s="2">
        <v>6</v>
      </c>
      <c r="J10869" s="2">
        <v>10</v>
      </c>
      <c r="K10869" s="2">
        <v>2</v>
      </c>
      <c r="L10869" s="3">
        <v>2240000</v>
      </c>
      <c r="M10869" s="2" t="s">
        <v>17387</v>
      </c>
      <c r="N10869" s="4" t="s">
        <v>21</v>
      </c>
    </row>
    <row r="10870" spans="1:14" x14ac:dyDescent="0.25">
      <c r="A10870" s="1" t="s">
        <v>364</v>
      </c>
      <c r="B10870" s="2" t="s">
        <v>113</v>
      </c>
      <c r="C10870" s="2" t="s">
        <v>113</v>
      </c>
      <c r="D10870" s="2" t="s">
        <v>114</v>
      </c>
      <c r="E10870" s="2" t="s">
        <v>9080</v>
      </c>
      <c r="F10870" s="2">
        <v>23271800</v>
      </c>
      <c r="G10870" s="2" t="s">
        <v>490</v>
      </c>
      <c r="H10870" s="2">
        <v>4</v>
      </c>
      <c r="I10870" s="2">
        <v>6</v>
      </c>
      <c r="J10870" s="2">
        <v>10</v>
      </c>
      <c r="K10870" s="2">
        <v>2</v>
      </c>
      <c r="L10870" s="3">
        <v>2240000</v>
      </c>
      <c r="M10870" s="2" t="s">
        <v>17387</v>
      </c>
      <c r="N10870" s="4" t="s">
        <v>21</v>
      </c>
    </row>
    <row r="10871" spans="1:14" x14ac:dyDescent="0.25">
      <c r="A10871" s="1" t="s">
        <v>364</v>
      </c>
      <c r="B10871" s="2" t="s">
        <v>113</v>
      </c>
      <c r="C10871" s="2" t="s">
        <v>113</v>
      </c>
      <c r="D10871" s="2" t="s">
        <v>114</v>
      </c>
      <c r="E10871" s="2" t="s">
        <v>9081</v>
      </c>
      <c r="F10871" s="2">
        <v>23271800</v>
      </c>
      <c r="G10871" s="2" t="s">
        <v>490</v>
      </c>
      <c r="H10871" s="2">
        <v>4</v>
      </c>
      <c r="I10871" s="2">
        <v>6</v>
      </c>
      <c r="J10871" s="2">
        <v>10</v>
      </c>
      <c r="K10871" s="2">
        <v>2</v>
      </c>
      <c r="L10871" s="3">
        <v>240000</v>
      </c>
      <c r="M10871" s="2" t="s">
        <v>17387</v>
      </c>
      <c r="N10871" s="4" t="s">
        <v>21</v>
      </c>
    </row>
    <row r="10872" spans="1:14" x14ac:dyDescent="0.25">
      <c r="A10872" s="1" t="s">
        <v>364</v>
      </c>
      <c r="B10872" s="2" t="s">
        <v>113</v>
      </c>
      <c r="C10872" s="2" t="s">
        <v>113</v>
      </c>
      <c r="D10872" s="2" t="s">
        <v>114</v>
      </c>
      <c r="E10872" s="2" t="s">
        <v>9082</v>
      </c>
      <c r="F10872" s="2">
        <v>23271800</v>
      </c>
      <c r="G10872" s="2" t="s">
        <v>490</v>
      </c>
      <c r="H10872" s="2">
        <v>4</v>
      </c>
      <c r="I10872" s="2">
        <v>6</v>
      </c>
      <c r="J10872" s="2">
        <v>10</v>
      </c>
      <c r="K10872" s="2">
        <v>2</v>
      </c>
      <c r="L10872" s="3">
        <v>240000</v>
      </c>
      <c r="M10872" s="2" t="s">
        <v>17387</v>
      </c>
      <c r="N10872" s="4" t="s">
        <v>21</v>
      </c>
    </row>
    <row r="10873" spans="1:14" x14ac:dyDescent="0.25">
      <c r="A10873" s="1" t="s">
        <v>364</v>
      </c>
      <c r="B10873" s="2" t="s">
        <v>113</v>
      </c>
      <c r="C10873" s="2" t="s">
        <v>113</v>
      </c>
      <c r="D10873" s="2" t="s">
        <v>114</v>
      </c>
      <c r="E10873" s="2" t="s">
        <v>9083</v>
      </c>
      <c r="F10873" s="2">
        <v>23271800</v>
      </c>
      <c r="G10873" s="2" t="s">
        <v>490</v>
      </c>
      <c r="H10873" s="2">
        <v>4</v>
      </c>
      <c r="I10873" s="2">
        <v>6</v>
      </c>
      <c r="J10873" s="2">
        <v>10</v>
      </c>
      <c r="K10873" s="2">
        <v>2</v>
      </c>
      <c r="L10873" s="3">
        <v>240000</v>
      </c>
      <c r="M10873" s="2" t="s">
        <v>17387</v>
      </c>
      <c r="N10873" s="4" t="s">
        <v>21</v>
      </c>
    </row>
    <row r="10874" spans="1:14" x14ac:dyDescent="0.25">
      <c r="A10874" s="1" t="s">
        <v>364</v>
      </c>
      <c r="B10874" s="2" t="s">
        <v>113</v>
      </c>
      <c r="C10874" s="2" t="s">
        <v>113</v>
      </c>
      <c r="D10874" s="2" t="s">
        <v>114</v>
      </c>
      <c r="E10874" s="2" t="s">
        <v>9084</v>
      </c>
      <c r="F10874" s="2">
        <v>23271800</v>
      </c>
      <c r="G10874" s="2" t="s">
        <v>490</v>
      </c>
      <c r="H10874" s="2">
        <v>4</v>
      </c>
      <c r="I10874" s="2">
        <v>6</v>
      </c>
      <c r="J10874" s="2">
        <v>10</v>
      </c>
      <c r="K10874" s="2">
        <v>2</v>
      </c>
      <c r="L10874" s="3">
        <v>240000</v>
      </c>
      <c r="M10874" s="2" t="s">
        <v>17387</v>
      </c>
      <c r="N10874" s="4" t="s">
        <v>21</v>
      </c>
    </row>
    <row r="10875" spans="1:14" x14ac:dyDescent="0.25">
      <c r="A10875" s="1" t="s">
        <v>364</v>
      </c>
      <c r="B10875" s="2" t="s">
        <v>113</v>
      </c>
      <c r="C10875" s="2" t="s">
        <v>113</v>
      </c>
      <c r="D10875" s="2" t="s">
        <v>114</v>
      </c>
      <c r="E10875" s="2" t="s">
        <v>9085</v>
      </c>
      <c r="F10875" s="2">
        <v>23271800</v>
      </c>
      <c r="G10875" s="2" t="s">
        <v>490</v>
      </c>
      <c r="H10875" s="2">
        <v>4</v>
      </c>
      <c r="I10875" s="2">
        <v>6</v>
      </c>
      <c r="J10875" s="2">
        <v>10</v>
      </c>
      <c r="K10875" s="2">
        <v>2</v>
      </c>
      <c r="L10875" s="3">
        <v>240000</v>
      </c>
      <c r="M10875" s="2" t="s">
        <v>17387</v>
      </c>
      <c r="N10875" s="4" t="s">
        <v>21</v>
      </c>
    </row>
    <row r="10876" spans="1:14" x14ac:dyDescent="0.25">
      <c r="A10876" s="1" t="s">
        <v>364</v>
      </c>
      <c r="B10876" s="2" t="s">
        <v>113</v>
      </c>
      <c r="C10876" s="2" t="s">
        <v>113</v>
      </c>
      <c r="D10876" s="2" t="s">
        <v>114</v>
      </c>
      <c r="E10876" s="2" t="s">
        <v>9086</v>
      </c>
      <c r="F10876" s="2">
        <v>23271800</v>
      </c>
      <c r="G10876" s="2" t="s">
        <v>490</v>
      </c>
      <c r="H10876" s="2">
        <v>4</v>
      </c>
      <c r="I10876" s="2">
        <v>6</v>
      </c>
      <c r="J10876" s="2">
        <v>10</v>
      </c>
      <c r="K10876" s="2">
        <v>2</v>
      </c>
      <c r="L10876" s="3">
        <v>240000</v>
      </c>
      <c r="M10876" s="2" t="s">
        <v>17387</v>
      </c>
      <c r="N10876" s="4" t="s">
        <v>21</v>
      </c>
    </row>
    <row r="10877" spans="1:14" x14ac:dyDescent="0.25">
      <c r="A10877" s="1" t="s">
        <v>364</v>
      </c>
      <c r="B10877" s="2" t="s">
        <v>113</v>
      </c>
      <c r="C10877" s="2" t="s">
        <v>113</v>
      </c>
      <c r="D10877" s="2" t="s">
        <v>114</v>
      </c>
      <c r="E10877" s="2" t="s">
        <v>9087</v>
      </c>
      <c r="F10877" s="2">
        <v>23271800</v>
      </c>
      <c r="G10877" s="2" t="s">
        <v>490</v>
      </c>
      <c r="H10877" s="2">
        <v>4</v>
      </c>
      <c r="I10877" s="2">
        <v>6</v>
      </c>
      <c r="J10877" s="2">
        <v>10</v>
      </c>
      <c r="K10877" s="2">
        <v>2</v>
      </c>
      <c r="L10877" s="3">
        <v>240000</v>
      </c>
      <c r="M10877" s="2" t="s">
        <v>17387</v>
      </c>
      <c r="N10877" s="4" t="s">
        <v>21</v>
      </c>
    </row>
    <row r="10878" spans="1:14" x14ac:dyDescent="0.25">
      <c r="A10878" s="1" t="s">
        <v>364</v>
      </c>
      <c r="B10878" s="2" t="s">
        <v>113</v>
      </c>
      <c r="C10878" s="2" t="s">
        <v>113</v>
      </c>
      <c r="D10878" s="2" t="s">
        <v>114</v>
      </c>
      <c r="E10878" s="2" t="s">
        <v>9088</v>
      </c>
      <c r="F10878" s="2">
        <v>23271800</v>
      </c>
      <c r="G10878" s="2" t="s">
        <v>490</v>
      </c>
      <c r="H10878" s="2">
        <v>4</v>
      </c>
      <c r="I10878" s="2">
        <v>6</v>
      </c>
      <c r="J10878" s="2">
        <v>10</v>
      </c>
      <c r="K10878" s="2">
        <v>2</v>
      </c>
      <c r="L10878" s="3">
        <v>240000</v>
      </c>
      <c r="M10878" s="2" t="s">
        <v>17387</v>
      </c>
      <c r="N10878" s="4" t="s">
        <v>21</v>
      </c>
    </row>
    <row r="10879" spans="1:14" x14ac:dyDescent="0.25">
      <c r="A10879" s="1" t="s">
        <v>364</v>
      </c>
      <c r="B10879" s="2" t="s">
        <v>113</v>
      </c>
      <c r="C10879" s="2" t="s">
        <v>113</v>
      </c>
      <c r="D10879" s="2" t="s">
        <v>114</v>
      </c>
      <c r="E10879" s="2" t="s">
        <v>9089</v>
      </c>
      <c r="F10879" s="2">
        <v>23271800</v>
      </c>
      <c r="G10879" s="2" t="s">
        <v>490</v>
      </c>
      <c r="H10879" s="2">
        <v>4</v>
      </c>
      <c r="I10879" s="2">
        <v>6</v>
      </c>
      <c r="J10879" s="2">
        <v>10</v>
      </c>
      <c r="K10879" s="2">
        <v>2</v>
      </c>
      <c r="L10879" s="3">
        <v>2200000</v>
      </c>
      <c r="M10879" s="2" t="s">
        <v>17387</v>
      </c>
      <c r="N10879" s="4" t="s">
        <v>21</v>
      </c>
    </row>
    <row r="10880" spans="1:14" x14ac:dyDescent="0.25">
      <c r="A10880" s="1" t="s">
        <v>364</v>
      </c>
      <c r="B10880" s="2" t="s">
        <v>113</v>
      </c>
      <c r="C10880" s="2" t="s">
        <v>113</v>
      </c>
      <c r="D10880" s="2" t="s">
        <v>114</v>
      </c>
      <c r="E10880" s="2" t="s">
        <v>9090</v>
      </c>
      <c r="F10880" s="2">
        <v>23271800</v>
      </c>
      <c r="G10880" s="2" t="s">
        <v>490</v>
      </c>
      <c r="H10880" s="2">
        <v>4</v>
      </c>
      <c r="I10880" s="2">
        <v>6</v>
      </c>
      <c r="J10880" s="2">
        <v>10</v>
      </c>
      <c r="K10880" s="2">
        <v>2</v>
      </c>
      <c r="L10880" s="3">
        <v>2200000</v>
      </c>
      <c r="M10880" s="2" t="s">
        <v>17387</v>
      </c>
      <c r="N10880" s="4" t="s">
        <v>21</v>
      </c>
    </row>
    <row r="10881" spans="1:14" x14ac:dyDescent="0.25">
      <c r="A10881" s="1" t="s">
        <v>364</v>
      </c>
      <c r="B10881" s="2" t="s">
        <v>113</v>
      </c>
      <c r="C10881" s="2" t="s">
        <v>113</v>
      </c>
      <c r="D10881" s="2" t="s">
        <v>114</v>
      </c>
      <c r="E10881" s="2" t="s">
        <v>9091</v>
      </c>
      <c r="F10881" s="2">
        <v>23271800</v>
      </c>
      <c r="G10881" s="2" t="s">
        <v>490</v>
      </c>
      <c r="H10881" s="2">
        <v>4</v>
      </c>
      <c r="I10881" s="2">
        <v>6</v>
      </c>
      <c r="J10881" s="2">
        <v>10</v>
      </c>
      <c r="K10881" s="2">
        <v>2</v>
      </c>
      <c r="L10881" s="3">
        <v>2200000</v>
      </c>
      <c r="M10881" s="2" t="s">
        <v>17387</v>
      </c>
      <c r="N10881" s="4" t="s">
        <v>21</v>
      </c>
    </row>
    <row r="10882" spans="1:14" x14ac:dyDescent="0.25">
      <c r="A10882" s="1" t="s">
        <v>364</v>
      </c>
      <c r="B10882" s="2" t="s">
        <v>113</v>
      </c>
      <c r="C10882" s="2" t="s">
        <v>113</v>
      </c>
      <c r="D10882" s="2" t="s">
        <v>114</v>
      </c>
      <c r="E10882" s="2" t="s">
        <v>9092</v>
      </c>
      <c r="F10882" s="2">
        <v>23271800</v>
      </c>
      <c r="G10882" s="2" t="s">
        <v>490</v>
      </c>
      <c r="H10882" s="2">
        <v>4</v>
      </c>
      <c r="I10882" s="2">
        <v>6</v>
      </c>
      <c r="J10882" s="2">
        <v>10</v>
      </c>
      <c r="K10882" s="2">
        <v>2</v>
      </c>
      <c r="L10882" s="3">
        <v>2200000</v>
      </c>
      <c r="M10882" s="2" t="s">
        <v>17387</v>
      </c>
      <c r="N10882" s="4" t="s">
        <v>21</v>
      </c>
    </row>
    <row r="10883" spans="1:14" x14ac:dyDescent="0.25">
      <c r="A10883" s="1" t="s">
        <v>364</v>
      </c>
      <c r="B10883" s="2" t="s">
        <v>113</v>
      </c>
      <c r="C10883" s="2" t="s">
        <v>113</v>
      </c>
      <c r="D10883" s="2" t="s">
        <v>114</v>
      </c>
      <c r="E10883" s="2" t="s">
        <v>9093</v>
      </c>
      <c r="F10883" s="2">
        <v>23271800</v>
      </c>
      <c r="G10883" s="2" t="s">
        <v>490</v>
      </c>
      <c r="H10883" s="2">
        <v>4</v>
      </c>
      <c r="I10883" s="2">
        <v>6</v>
      </c>
      <c r="J10883" s="2">
        <v>10</v>
      </c>
      <c r="K10883" s="2">
        <v>3</v>
      </c>
      <c r="L10883" s="3">
        <v>1350000</v>
      </c>
      <c r="M10883" s="2" t="s">
        <v>17387</v>
      </c>
      <c r="N10883" s="4" t="s">
        <v>21</v>
      </c>
    </row>
    <row r="10884" spans="1:14" x14ac:dyDescent="0.25">
      <c r="A10884" s="1" t="s">
        <v>364</v>
      </c>
      <c r="B10884" s="2" t="s">
        <v>113</v>
      </c>
      <c r="C10884" s="2" t="s">
        <v>113</v>
      </c>
      <c r="D10884" s="2" t="s">
        <v>114</v>
      </c>
      <c r="E10884" s="2" t="s">
        <v>9094</v>
      </c>
      <c r="F10884" s="2">
        <v>23271800</v>
      </c>
      <c r="G10884" s="2" t="s">
        <v>490</v>
      </c>
      <c r="H10884" s="2">
        <v>4</v>
      </c>
      <c r="I10884" s="2">
        <v>6</v>
      </c>
      <c r="J10884" s="2">
        <v>10</v>
      </c>
      <c r="K10884" s="2">
        <v>3</v>
      </c>
      <c r="L10884" s="3">
        <v>1350000</v>
      </c>
      <c r="M10884" s="2" t="s">
        <v>17387</v>
      </c>
      <c r="N10884" s="4" t="s">
        <v>21</v>
      </c>
    </row>
    <row r="10885" spans="1:14" x14ac:dyDescent="0.25">
      <c r="A10885" s="1" t="s">
        <v>364</v>
      </c>
      <c r="B10885" s="2" t="s">
        <v>113</v>
      </c>
      <c r="C10885" s="2" t="s">
        <v>113</v>
      </c>
      <c r="D10885" s="2" t="s">
        <v>114</v>
      </c>
      <c r="E10885" s="2" t="s">
        <v>9095</v>
      </c>
      <c r="F10885" s="2">
        <v>23271800</v>
      </c>
      <c r="G10885" s="2" t="s">
        <v>490</v>
      </c>
      <c r="H10885" s="2">
        <v>4</v>
      </c>
      <c r="I10885" s="2">
        <v>6</v>
      </c>
      <c r="J10885" s="2">
        <v>10</v>
      </c>
      <c r="K10885" s="2">
        <v>3</v>
      </c>
      <c r="L10885" s="3">
        <v>1350000</v>
      </c>
      <c r="M10885" s="2" t="s">
        <v>17387</v>
      </c>
      <c r="N10885" s="4" t="s">
        <v>21</v>
      </c>
    </row>
    <row r="10886" spans="1:14" x14ac:dyDescent="0.25">
      <c r="A10886" s="1" t="s">
        <v>364</v>
      </c>
      <c r="B10886" s="2" t="s">
        <v>113</v>
      </c>
      <c r="C10886" s="2" t="s">
        <v>113</v>
      </c>
      <c r="D10886" s="2" t="s">
        <v>114</v>
      </c>
      <c r="E10886" s="2" t="s">
        <v>9096</v>
      </c>
      <c r="F10886" s="2">
        <v>23271800</v>
      </c>
      <c r="G10886" s="2" t="s">
        <v>490</v>
      </c>
      <c r="H10886" s="2">
        <v>4</v>
      </c>
      <c r="I10886" s="2">
        <v>6</v>
      </c>
      <c r="J10886" s="2">
        <v>10</v>
      </c>
      <c r="K10886" s="2">
        <v>3</v>
      </c>
      <c r="L10886" s="3">
        <v>1350000</v>
      </c>
      <c r="M10886" s="2" t="s">
        <v>17387</v>
      </c>
      <c r="N10886" s="4" t="s">
        <v>21</v>
      </c>
    </row>
    <row r="10887" spans="1:14" x14ac:dyDescent="0.25">
      <c r="A10887" s="1" t="s">
        <v>364</v>
      </c>
      <c r="B10887" s="2" t="s">
        <v>113</v>
      </c>
      <c r="C10887" s="2" t="s">
        <v>113</v>
      </c>
      <c r="D10887" s="2" t="s">
        <v>114</v>
      </c>
      <c r="E10887" s="2" t="s">
        <v>9097</v>
      </c>
      <c r="F10887" s="2">
        <v>23271800</v>
      </c>
      <c r="G10887" s="2" t="s">
        <v>490</v>
      </c>
      <c r="H10887" s="2">
        <v>4</v>
      </c>
      <c r="I10887" s="2">
        <v>6</v>
      </c>
      <c r="J10887" s="2">
        <v>10</v>
      </c>
      <c r="K10887" s="2">
        <v>3</v>
      </c>
      <c r="L10887" s="3">
        <v>480000</v>
      </c>
      <c r="M10887" s="2" t="s">
        <v>17387</v>
      </c>
      <c r="N10887" s="4" t="s">
        <v>21</v>
      </c>
    </row>
    <row r="10888" spans="1:14" x14ac:dyDescent="0.25">
      <c r="A10888" s="1" t="s">
        <v>364</v>
      </c>
      <c r="B10888" s="2" t="s">
        <v>113</v>
      </c>
      <c r="C10888" s="2" t="s">
        <v>113</v>
      </c>
      <c r="D10888" s="2" t="s">
        <v>114</v>
      </c>
      <c r="E10888" s="2" t="s">
        <v>9098</v>
      </c>
      <c r="F10888" s="2">
        <v>23271800</v>
      </c>
      <c r="G10888" s="2" t="s">
        <v>490</v>
      </c>
      <c r="H10888" s="2">
        <v>4</v>
      </c>
      <c r="I10888" s="2">
        <v>6</v>
      </c>
      <c r="J10888" s="2">
        <v>10</v>
      </c>
      <c r="K10888" s="2">
        <v>3</v>
      </c>
      <c r="L10888" s="3">
        <v>480000</v>
      </c>
      <c r="M10888" s="2" t="s">
        <v>17387</v>
      </c>
      <c r="N10888" s="4" t="s">
        <v>21</v>
      </c>
    </row>
    <row r="10889" spans="1:14" x14ac:dyDescent="0.25">
      <c r="A10889" s="1" t="s">
        <v>364</v>
      </c>
      <c r="B10889" s="2" t="s">
        <v>113</v>
      </c>
      <c r="C10889" s="2" t="s">
        <v>113</v>
      </c>
      <c r="D10889" s="2" t="s">
        <v>114</v>
      </c>
      <c r="E10889" s="2" t="s">
        <v>9099</v>
      </c>
      <c r="F10889" s="2">
        <v>23271800</v>
      </c>
      <c r="G10889" s="2" t="s">
        <v>490</v>
      </c>
      <c r="H10889" s="2">
        <v>4</v>
      </c>
      <c r="I10889" s="2">
        <v>6</v>
      </c>
      <c r="J10889" s="2">
        <v>10</v>
      </c>
      <c r="K10889" s="2">
        <v>3</v>
      </c>
      <c r="L10889" s="3">
        <v>480000</v>
      </c>
      <c r="M10889" s="2" t="s">
        <v>17387</v>
      </c>
      <c r="N10889" s="4" t="s">
        <v>21</v>
      </c>
    </row>
    <row r="10890" spans="1:14" x14ac:dyDescent="0.25">
      <c r="A10890" s="1" t="s">
        <v>364</v>
      </c>
      <c r="B10890" s="2" t="s">
        <v>113</v>
      </c>
      <c r="C10890" s="2" t="s">
        <v>113</v>
      </c>
      <c r="D10890" s="2" t="s">
        <v>114</v>
      </c>
      <c r="E10890" s="2" t="s">
        <v>9100</v>
      </c>
      <c r="F10890" s="2">
        <v>23271800</v>
      </c>
      <c r="G10890" s="2" t="s">
        <v>490</v>
      </c>
      <c r="H10890" s="2">
        <v>4</v>
      </c>
      <c r="I10890" s="2">
        <v>6</v>
      </c>
      <c r="J10890" s="2">
        <v>10</v>
      </c>
      <c r="K10890" s="2">
        <v>3</v>
      </c>
      <c r="L10890" s="3">
        <v>480000</v>
      </c>
      <c r="M10890" s="2" t="s">
        <v>17387</v>
      </c>
      <c r="N10890" s="4" t="s">
        <v>21</v>
      </c>
    </row>
    <row r="10891" spans="1:14" x14ac:dyDescent="0.25">
      <c r="A10891" s="1" t="s">
        <v>364</v>
      </c>
      <c r="B10891" s="2" t="s">
        <v>113</v>
      </c>
      <c r="C10891" s="2" t="s">
        <v>113</v>
      </c>
      <c r="D10891" s="2" t="s">
        <v>114</v>
      </c>
      <c r="E10891" s="2" t="s">
        <v>9101</v>
      </c>
      <c r="F10891" s="2">
        <v>30264900</v>
      </c>
      <c r="G10891" s="2" t="s">
        <v>490</v>
      </c>
      <c r="H10891" s="2">
        <v>4</v>
      </c>
      <c r="I10891" s="2">
        <v>6</v>
      </c>
      <c r="J10891" s="2">
        <v>10</v>
      </c>
      <c r="K10891" s="2">
        <v>155</v>
      </c>
      <c r="L10891" s="3">
        <v>18600000</v>
      </c>
      <c r="M10891" s="2" t="s">
        <v>0</v>
      </c>
      <c r="N10891" s="4" t="s">
        <v>21</v>
      </c>
    </row>
    <row r="10892" spans="1:14" x14ac:dyDescent="0.25">
      <c r="A10892" s="1" t="s">
        <v>364</v>
      </c>
      <c r="B10892" s="2" t="s">
        <v>113</v>
      </c>
      <c r="C10892" s="2" t="s">
        <v>113</v>
      </c>
      <c r="D10892" s="2" t="s">
        <v>114</v>
      </c>
      <c r="E10892" s="2" t="s">
        <v>9102</v>
      </c>
      <c r="F10892" s="2">
        <v>31191500</v>
      </c>
      <c r="G10892" s="2" t="s">
        <v>490</v>
      </c>
      <c r="H10892" s="2">
        <v>4</v>
      </c>
      <c r="I10892" s="2">
        <v>6</v>
      </c>
      <c r="J10892" s="2">
        <v>10</v>
      </c>
      <c r="K10892" s="2">
        <v>1</v>
      </c>
      <c r="L10892" s="3">
        <v>1800000</v>
      </c>
      <c r="M10892" s="2" t="s">
        <v>0</v>
      </c>
      <c r="N10892" s="4" t="s">
        <v>21</v>
      </c>
    </row>
    <row r="10893" spans="1:14" x14ac:dyDescent="0.25">
      <c r="A10893" s="1" t="s">
        <v>364</v>
      </c>
      <c r="B10893" s="2" t="s">
        <v>113</v>
      </c>
      <c r="C10893" s="2" t="s">
        <v>113</v>
      </c>
      <c r="D10893" s="2" t="s">
        <v>114</v>
      </c>
      <c r="E10893" s="2" t="s">
        <v>9103</v>
      </c>
      <c r="F10893" s="2">
        <v>31191500</v>
      </c>
      <c r="G10893" s="2" t="s">
        <v>490</v>
      </c>
      <c r="H10893" s="2">
        <v>4</v>
      </c>
      <c r="I10893" s="2">
        <v>6</v>
      </c>
      <c r="J10893" s="2">
        <v>10</v>
      </c>
      <c r="K10893" s="2">
        <v>3</v>
      </c>
      <c r="L10893" s="3">
        <v>750000</v>
      </c>
      <c r="M10893" s="2" t="s">
        <v>0</v>
      </c>
      <c r="N10893" s="4" t="s">
        <v>21</v>
      </c>
    </row>
    <row r="10894" spans="1:14" x14ac:dyDescent="0.25">
      <c r="A10894" s="1" t="s">
        <v>364</v>
      </c>
      <c r="B10894" s="2" t="s">
        <v>113</v>
      </c>
      <c r="C10894" s="2" t="s">
        <v>113</v>
      </c>
      <c r="D10894" s="2" t="s">
        <v>114</v>
      </c>
      <c r="E10894" s="2" t="s">
        <v>9104</v>
      </c>
      <c r="F10894" s="2">
        <v>27111552</v>
      </c>
      <c r="G10894" s="2" t="s">
        <v>490</v>
      </c>
      <c r="H10894" s="2">
        <v>4</v>
      </c>
      <c r="I10894" s="2">
        <v>6</v>
      </c>
      <c r="J10894" s="2">
        <v>10</v>
      </c>
      <c r="K10894" s="2">
        <v>1</v>
      </c>
      <c r="L10894" s="3">
        <v>14082</v>
      </c>
      <c r="M10894" s="2" t="s">
        <v>0</v>
      </c>
      <c r="N10894" s="4" t="s">
        <v>21</v>
      </c>
    </row>
    <row r="10895" spans="1:14" x14ac:dyDescent="0.25">
      <c r="A10895" s="1" t="s">
        <v>364</v>
      </c>
      <c r="B10895" s="2" t="s">
        <v>529</v>
      </c>
      <c r="C10895" s="2" t="s">
        <v>530</v>
      </c>
      <c r="D10895" s="2" t="s">
        <v>17881</v>
      </c>
      <c r="E10895" s="2" t="s">
        <v>9105</v>
      </c>
      <c r="F10895" s="2">
        <v>23101510</v>
      </c>
      <c r="G10895" s="2" t="s">
        <v>490</v>
      </c>
      <c r="H10895" s="2">
        <v>4</v>
      </c>
      <c r="I10895" s="2">
        <v>6</v>
      </c>
      <c r="J10895" s="2">
        <v>10</v>
      </c>
      <c r="K10895" s="2">
        <v>1</v>
      </c>
      <c r="L10895" s="3">
        <v>503846</v>
      </c>
      <c r="M10895" s="2" t="s">
        <v>0</v>
      </c>
      <c r="N10895" s="4" t="s">
        <v>21</v>
      </c>
    </row>
    <row r="10896" spans="1:14" x14ac:dyDescent="0.25">
      <c r="A10896" s="1" t="s">
        <v>364</v>
      </c>
      <c r="B10896" s="2" t="s">
        <v>113</v>
      </c>
      <c r="C10896" s="2" t="s">
        <v>113</v>
      </c>
      <c r="D10896" s="2" t="s">
        <v>114</v>
      </c>
      <c r="E10896" s="2" t="s">
        <v>9106</v>
      </c>
      <c r="F10896" s="2">
        <v>27112838</v>
      </c>
      <c r="G10896" s="2" t="s">
        <v>490</v>
      </c>
      <c r="H10896" s="2">
        <v>4</v>
      </c>
      <c r="I10896" s="2">
        <v>6</v>
      </c>
      <c r="J10896" s="2">
        <v>10</v>
      </c>
      <c r="K10896" s="2">
        <v>8</v>
      </c>
      <c r="L10896" s="3">
        <v>120000</v>
      </c>
      <c r="M10896" s="2" t="s">
        <v>0</v>
      </c>
      <c r="N10896" s="4" t="s">
        <v>21</v>
      </c>
    </row>
    <row r="10897" spans="1:14" x14ac:dyDescent="0.25">
      <c r="A10897" s="1" t="s">
        <v>364</v>
      </c>
      <c r="B10897" s="2" t="s">
        <v>378</v>
      </c>
      <c r="C10897" s="2" t="s">
        <v>661</v>
      </c>
      <c r="D10897" s="2" t="s">
        <v>17898</v>
      </c>
      <c r="E10897" s="2" t="s">
        <v>9107</v>
      </c>
      <c r="F10897" s="2">
        <v>25174800</v>
      </c>
      <c r="G10897" s="2" t="s">
        <v>490</v>
      </c>
      <c r="H10897" s="2">
        <v>4</v>
      </c>
      <c r="I10897" s="2">
        <v>6</v>
      </c>
      <c r="J10897" s="2">
        <v>10</v>
      </c>
      <c r="K10897" s="2">
        <v>3</v>
      </c>
      <c r="L10897" s="3">
        <v>333457.63500000001</v>
      </c>
      <c r="M10897" s="2" t="s">
        <v>0</v>
      </c>
      <c r="N10897" s="4" t="s">
        <v>21</v>
      </c>
    </row>
    <row r="10898" spans="1:14" x14ac:dyDescent="0.25">
      <c r="A10898" s="1" t="s">
        <v>364</v>
      </c>
      <c r="B10898" s="2" t="s">
        <v>253</v>
      </c>
      <c r="C10898" s="2" t="s">
        <v>254</v>
      </c>
      <c r="D10898" s="2" t="s">
        <v>255</v>
      </c>
      <c r="E10898" s="2" t="s">
        <v>9108</v>
      </c>
      <c r="F10898" s="2">
        <v>20101805</v>
      </c>
      <c r="G10898" s="2" t="s">
        <v>490</v>
      </c>
      <c r="H10898" s="2">
        <v>4</v>
      </c>
      <c r="I10898" s="2">
        <v>6</v>
      </c>
      <c r="J10898" s="2">
        <v>10</v>
      </c>
      <c r="K10898" s="2">
        <v>6</v>
      </c>
      <c r="L10898" s="3">
        <v>285003.77999999997</v>
      </c>
      <c r="M10898" s="2" t="s">
        <v>0</v>
      </c>
      <c r="N10898" s="4" t="s">
        <v>21</v>
      </c>
    </row>
    <row r="10899" spans="1:14" x14ac:dyDescent="0.25">
      <c r="A10899" s="1" t="s">
        <v>364</v>
      </c>
      <c r="B10899" s="2" t="s">
        <v>253</v>
      </c>
      <c r="C10899" s="2" t="s">
        <v>254</v>
      </c>
      <c r="D10899" s="2" t="s">
        <v>255</v>
      </c>
      <c r="E10899" s="2" t="s">
        <v>9109</v>
      </c>
      <c r="F10899" s="2">
        <v>20101805</v>
      </c>
      <c r="G10899" s="2" t="s">
        <v>490</v>
      </c>
      <c r="H10899" s="2">
        <v>4</v>
      </c>
      <c r="I10899" s="2">
        <v>6</v>
      </c>
      <c r="J10899" s="2">
        <v>10</v>
      </c>
      <c r="K10899" s="2">
        <v>4</v>
      </c>
      <c r="L10899" s="3">
        <v>383001.56</v>
      </c>
      <c r="M10899" s="2" t="s">
        <v>0</v>
      </c>
      <c r="N10899" s="4" t="s">
        <v>21</v>
      </c>
    </row>
    <row r="10900" spans="1:14" x14ac:dyDescent="0.25">
      <c r="A10900" s="1" t="s">
        <v>364</v>
      </c>
      <c r="B10900" s="2" t="s">
        <v>253</v>
      </c>
      <c r="C10900" s="2" t="s">
        <v>254</v>
      </c>
      <c r="D10900" s="2" t="s">
        <v>255</v>
      </c>
      <c r="E10900" s="2" t="s">
        <v>9110</v>
      </c>
      <c r="F10900" s="2">
        <v>20101805</v>
      </c>
      <c r="G10900" s="2" t="s">
        <v>490</v>
      </c>
      <c r="H10900" s="2">
        <v>4</v>
      </c>
      <c r="I10900" s="2">
        <v>6</v>
      </c>
      <c r="J10900" s="2">
        <v>10</v>
      </c>
      <c r="K10900" s="2">
        <v>4</v>
      </c>
      <c r="L10900" s="3">
        <v>407118.04</v>
      </c>
      <c r="M10900" s="2" t="s">
        <v>0</v>
      </c>
      <c r="N10900" s="4" t="s">
        <v>21</v>
      </c>
    </row>
    <row r="10901" spans="1:14" x14ac:dyDescent="0.25">
      <c r="A10901" s="1" t="s">
        <v>364</v>
      </c>
      <c r="B10901" s="2" t="s">
        <v>253</v>
      </c>
      <c r="C10901" s="2" t="s">
        <v>254</v>
      </c>
      <c r="D10901" s="2" t="s">
        <v>255</v>
      </c>
      <c r="E10901" s="2" t="s">
        <v>9111</v>
      </c>
      <c r="F10901" s="2">
        <v>20101805</v>
      </c>
      <c r="G10901" s="2" t="s">
        <v>490</v>
      </c>
      <c r="H10901" s="2">
        <v>4</v>
      </c>
      <c r="I10901" s="2">
        <v>6</v>
      </c>
      <c r="J10901" s="2">
        <v>10</v>
      </c>
      <c r="K10901" s="2">
        <v>3</v>
      </c>
      <c r="L10901" s="3">
        <v>2041683</v>
      </c>
      <c r="M10901" s="2" t="s">
        <v>0</v>
      </c>
      <c r="N10901" s="4" t="s">
        <v>21</v>
      </c>
    </row>
    <row r="10902" spans="1:14" x14ac:dyDescent="0.25">
      <c r="A10902" s="1" t="s">
        <v>364</v>
      </c>
      <c r="B10902" s="2" t="s">
        <v>253</v>
      </c>
      <c r="C10902" s="2" t="s">
        <v>254</v>
      </c>
      <c r="D10902" s="2" t="s">
        <v>255</v>
      </c>
      <c r="E10902" s="2" t="s">
        <v>9112</v>
      </c>
      <c r="F10902" s="2">
        <v>20101805</v>
      </c>
      <c r="G10902" s="2" t="s">
        <v>490</v>
      </c>
      <c r="H10902" s="2">
        <v>4</v>
      </c>
      <c r="I10902" s="2">
        <v>6</v>
      </c>
      <c r="J10902" s="2">
        <v>10</v>
      </c>
      <c r="K10902" s="2">
        <v>5</v>
      </c>
      <c r="L10902" s="3">
        <v>116322.5</v>
      </c>
      <c r="M10902" s="2" t="s">
        <v>0</v>
      </c>
      <c r="N10902" s="4" t="s">
        <v>21</v>
      </c>
    </row>
    <row r="10903" spans="1:14" x14ac:dyDescent="0.25">
      <c r="A10903" s="1" t="s">
        <v>364</v>
      </c>
      <c r="B10903" s="2" t="s">
        <v>253</v>
      </c>
      <c r="C10903" s="2" t="s">
        <v>254</v>
      </c>
      <c r="D10903" s="2" t="s">
        <v>255</v>
      </c>
      <c r="E10903" s="2" t="s">
        <v>9113</v>
      </c>
      <c r="F10903" s="2">
        <v>20101805</v>
      </c>
      <c r="G10903" s="2" t="s">
        <v>490</v>
      </c>
      <c r="H10903" s="2">
        <v>4</v>
      </c>
      <c r="I10903" s="2">
        <v>6</v>
      </c>
      <c r="J10903" s="2">
        <v>10</v>
      </c>
      <c r="K10903" s="2">
        <v>3</v>
      </c>
      <c r="L10903" s="3">
        <v>112794.15000000001</v>
      </c>
      <c r="M10903" s="2" t="s">
        <v>0</v>
      </c>
      <c r="N10903" s="4" t="s">
        <v>21</v>
      </c>
    </row>
    <row r="10904" spans="1:14" x14ac:dyDescent="0.25">
      <c r="A10904" s="1" t="s">
        <v>364</v>
      </c>
      <c r="B10904" s="2" t="s">
        <v>518</v>
      </c>
      <c r="C10904" s="2" t="s">
        <v>2603</v>
      </c>
      <c r="D10904" s="2" t="s">
        <v>17959</v>
      </c>
      <c r="E10904" s="2" t="s">
        <v>9114</v>
      </c>
      <c r="F10904" s="2">
        <v>25173902</v>
      </c>
      <c r="G10904" s="2" t="s">
        <v>490</v>
      </c>
      <c r="H10904" s="2">
        <v>4</v>
      </c>
      <c r="I10904" s="2">
        <v>6</v>
      </c>
      <c r="J10904" s="2">
        <v>10</v>
      </c>
      <c r="K10904" s="2">
        <v>3</v>
      </c>
      <c r="L10904" s="3">
        <v>1061089.68</v>
      </c>
      <c r="M10904" s="2" t="s">
        <v>0</v>
      </c>
      <c r="N10904" s="4" t="s">
        <v>21</v>
      </c>
    </row>
    <row r="10905" spans="1:14" x14ac:dyDescent="0.25">
      <c r="A10905" s="1" t="s">
        <v>364</v>
      </c>
      <c r="B10905" s="2" t="s">
        <v>253</v>
      </c>
      <c r="C10905" s="2" t="s">
        <v>254</v>
      </c>
      <c r="D10905" s="2" t="s">
        <v>255</v>
      </c>
      <c r="E10905" s="2" t="s">
        <v>9115</v>
      </c>
      <c r="F10905" s="2">
        <v>20101805</v>
      </c>
      <c r="G10905" s="2" t="s">
        <v>490</v>
      </c>
      <c r="H10905" s="2">
        <v>4</v>
      </c>
      <c r="I10905" s="2">
        <v>6</v>
      </c>
      <c r="J10905" s="2">
        <v>10</v>
      </c>
      <c r="K10905" s="2">
        <v>5</v>
      </c>
      <c r="L10905" s="3">
        <v>1003762</v>
      </c>
      <c r="M10905" s="2" t="s">
        <v>0</v>
      </c>
      <c r="N10905" s="4" t="s">
        <v>21</v>
      </c>
    </row>
    <row r="10906" spans="1:14" x14ac:dyDescent="0.25">
      <c r="A10906" s="1" t="s">
        <v>364</v>
      </c>
      <c r="B10906" s="2" t="s">
        <v>253</v>
      </c>
      <c r="C10906" s="2" t="s">
        <v>254</v>
      </c>
      <c r="D10906" s="2" t="s">
        <v>255</v>
      </c>
      <c r="E10906" s="2" t="s">
        <v>9116</v>
      </c>
      <c r="F10906" s="2">
        <v>20101805</v>
      </c>
      <c r="G10906" s="2" t="s">
        <v>490</v>
      </c>
      <c r="H10906" s="2">
        <v>4</v>
      </c>
      <c r="I10906" s="2">
        <v>6</v>
      </c>
      <c r="J10906" s="2">
        <v>10</v>
      </c>
      <c r="K10906" s="2">
        <v>2</v>
      </c>
      <c r="L10906" s="3">
        <v>52003</v>
      </c>
      <c r="M10906" s="2" t="s">
        <v>0</v>
      </c>
      <c r="N10906" s="4" t="s">
        <v>21</v>
      </c>
    </row>
    <row r="10907" spans="1:14" x14ac:dyDescent="0.25">
      <c r="A10907" s="1" t="s">
        <v>364</v>
      </c>
      <c r="B10907" s="2" t="s">
        <v>253</v>
      </c>
      <c r="C10907" s="2" t="s">
        <v>254</v>
      </c>
      <c r="D10907" s="2" t="s">
        <v>255</v>
      </c>
      <c r="E10907" s="2" t="s">
        <v>9117</v>
      </c>
      <c r="F10907" s="2">
        <v>20101805</v>
      </c>
      <c r="G10907" s="2" t="s">
        <v>490</v>
      </c>
      <c r="H10907" s="2">
        <v>4</v>
      </c>
      <c r="I10907" s="2">
        <v>6</v>
      </c>
      <c r="J10907" s="2">
        <v>10</v>
      </c>
      <c r="K10907" s="2">
        <v>2</v>
      </c>
      <c r="L10907" s="3">
        <v>57476.999999999993</v>
      </c>
      <c r="M10907" s="2" t="s">
        <v>0</v>
      </c>
      <c r="N10907" s="4" t="s">
        <v>21</v>
      </c>
    </row>
    <row r="10908" spans="1:14" x14ac:dyDescent="0.25">
      <c r="A10908" s="1" t="s">
        <v>364</v>
      </c>
      <c r="B10908" s="2" t="s">
        <v>253</v>
      </c>
      <c r="C10908" s="2" t="s">
        <v>254</v>
      </c>
      <c r="D10908" s="2" t="s">
        <v>255</v>
      </c>
      <c r="E10908" s="2" t="s">
        <v>9118</v>
      </c>
      <c r="F10908" s="2">
        <v>20101805</v>
      </c>
      <c r="G10908" s="2" t="s">
        <v>490</v>
      </c>
      <c r="H10908" s="2">
        <v>4</v>
      </c>
      <c r="I10908" s="2">
        <v>6</v>
      </c>
      <c r="J10908" s="2">
        <v>10</v>
      </c>
      <c r="K10908" s="2">
        <v>3</v>
      </c>
      <c r="L10908" s="3">
        <v>334187.69999999995</v>
      </c>
      <c r="M10908" s="2" t="s">
        <v>0</v>
      </c>
      <c r="N10908" s="4" t="s">
        <v>21</v>
      </c>
    </row>
    <row r="10909" spans="1:14" x14ac:dyDescent="0.25">
      <c r="A10909" s="1" t="s">
        <v>364</v>
      </c>
      <c r="B10909" s="2" t="s">
        <v>518</v>
      </c>
      <c r="C10909" s="2" t="s">
        <v>2603</v>
      </c>
      <c r="D10909" s="2" t="s">
        <v>17959</v>
      </c>
      <c r="E10909" s="2" t="s">
        <v>9119</v>
      </c>
      <c r="F10909" s="2">
        <v>25174800</v>
      </c>
      <c r="G10909" s="2" t="s">
        <v>490</v>
      </c>
      <c r="H10909" s="2">
        <v>4</v>
      </c>
      <c r="I10909" s="2">
        <v>6</v>
      </c>
      <c r="J10909" s="2">
        <v>10</v>
      </c>
      <c r="K10909" s="2">
        <v>2</v>
      </c>
      <c r="L10909" s="3">
        <v>190426.18</v>
      </c>
      <c r="M10909" s="2" t="s">
        <v>0</v>
      </c>
      <c r="N10909" s="4" t="s">
        <v>21</v>
      </c>
    </row>
    <row r="10910" spans="1:14" x14ac:dyDescent="0.25">
      <c r="A10910" s="1" t="s">
        <v>364</v>
      </c>
      <c r="B10910" s="2" t="s">
        <v>378</v>
      </c>
      <c r="C10910" s="2" t="s">
        <v>661</v>
      </c>
      <c r="D10910" s="2" t="s">
        <v>17898</v>
      </c>
      <c r="E10910" s="2" t="s">
        <v>9120</v>
      </c>
      <c r="F10910" s="2">
        <v>25174800</v>
      </c>
      <c r="G10910" s="2" t="s">
        <v>490</v>
      </c>
      <c r="H10910" s="2">
        <v>4</v>
      </c>
      <c r="I10910" s="2">
        <v>6</v>
      </c>
      <c r="J10910" s="2">
        <v>10</v>
      </c>
      <c r="K10910" s="2">
        <v>2</v>
      </c>
      <c r="L10910" s="3">
        <v>212137.73</v>
      </c>
      <c r="M10910" s="2" t="s">
        <v>0</v>
      </c>
      <c r="N10910" s="4" t="s">
        <v>21</v>
      </c>
    </row>
    <row r="10911" spans="1:14" x14ac:dyDescent="0.25">
      <c r="A10911" s="1" t="s">
        <v>364</v>
      </c>
      <c r="B10911" s="2" t="s">
        <v>253</v>
      </c>
      <c r="C10911" s="2" t="s">
        <v>254</v>
      </c>
      <c r="D10911" s="2" t="s">
        <v>255</v>
      </c>
      <c r="E10911" s="2" t="s">
        <v>9121</v>
      </c>
      <c r="F10911" s="2">
        <v>20101805</v>
      </c>
      <c r="G10911" s="2" t="s">
        <v>490</v>
      </c>
      <c r="H10911" s="2">
        <v>4</v>
      </c>
      <c r="I10911" s="2">
        <v>6</v>
      </c>
      <c r="J10911" s="2">
        <v>10</v>
      </c>
      <c r="K10911" s="2">
        <v>4</v>
      </c>
      <c r="L10911" s="3">
        <v>1452799.6</v>
      </c>
      <c r="M10911" s="2" t="s">
        <v>0</v>
      </c>
      <c r="N10911" s="4" t="s">
        <v>21</v>
      </c>
    </row>
    <row r="10912" spans="1:14" x14ac:dyDescent="0.25">
      <c r="A10912" s="1" t="s">
        <v>364</v>
      </c>
      <c r="B10912" s="2" t="s">
        <v>378</v>
      </c>
      <c r="C10912" s="2" t="s">
        <v>379</v>
      </c>
      <c r="D10912" s="2" t="s">
        <v>17857</v>
      </c>
      <c r="E10912" s="2" t="s">
        <v>9122</v>
      </c>
      <c r="F10912" s="2">
        <v>27111711</v>
      </c>
      <c r="G10912" s="2" t="s">
        <v>490</v>
      </c>
      <c r="H10912" s="2">
        <v>4</v>
      </c>
      <c r="I10912" s="2">
        <v>6</v>
      </c>
      <c r="J10912" s="2">
        <v>10</v>
      </c>
      <c r="K10912" s="2">
        <v>8</v>
      </c>
      <c r="L10912" s="3">
        <v>6019210.4000000004</v>
      </c>
      <c r="M10912" s="2" t="s">
        <v>0</v>
      </c>
      <c r="N10912" s="4" t="s">
        <v>21</v>
      </c>
    </row>
    <row r="10913" spans="1:14" x14ac:dyDescent="0.25">
      <c r="A10913" s="1" t="s">
        <v>364</v>
      </c>
      <c r="B10913" s="2" t="s">
        <v>378</v>
      </c>
      <c r="C10913" s="2" t="s">
        <v>379</v>
      </c>
      <c r="D10913" s="2" t="s">
        <v>17857</v>
      </c>
      <c r="E10913" s="2" t="s">
        <v>9123</v>
      </c>
      <c r="F10913" s="2">
        <v>27111711</v>
      </c>
      <c r="G10913" s="2" t="s">
        <v>490</v>
      </c>
      <c r="H10913" s="2">
        <v>4</v>
      </c>
      <c r="I10913" s="2">
        <v>6</v>
      </c>
      <c r="J10913" s="2">
        <v>10</v>
      </c>
      <c r="K10913" s="2">
        <v>10</v>
      </c>
      <c r="L10913" s="3">
        <v>6363525</v>
      </c>
      <c r="M10913" s="2" t="s">
        <v>0</v>
      </c>
      <c r="N10913" s="4" t="s">
        <v>21</v>
      </c>
    </row>
    <row r="10914" spans="1:14" x14ac:dyDescent="0.25">
      <c r="A10914" s="1" t="s">
        <v>364</v>
      </c>
      <c r="B10914" s="2" t="s">
        <v>86</v>
      </c>
      <c r="C10914" s="2" t="s">
        <v>684</v>
      </c>
      <c r="D10914" s="2" t="s">
        <v>17900</v>
      </c>
      <c r="E10914" s="2" t="s">
        <v>9124</v>
      </c>
      <c r="F10914" s="2">
        <v>25172504</v>
      </c>
      <c r="G10914" s="2" t="s">
        <v>490</v>
      </c>
      <c r="H10914" s="2">
        <v>4</v>
      </c>
      <c r="I10914" s="2">
        <v>6</v>
      </c>
      <c r="J10914" s="2">
        <v>10</v>
      </c>
      <c r="K10914" s="2">
        <v>2</v>
      </c>
      <c r="L10914" s="3">
        <v>1009338.96</v>
      </c>
      <c r="M10914" s="2" t="s">
        <v>0</v>
      </c>
      <c r="N10914" s="4" t="s">
        <v>21</v>
      </c>
    </row>
    <row r="10915" spans="1:14" x14ac:dyDescent="0.25">
      <c r="A10915" s="1" t="s">
        <v>364</v>
      </c>
      <c r="B10915" s="2" t="s">
        <v>86</v>
      </c>
      <c r="C10915" s="2" t="s">
        <v>684</v>
      </c>
      <c r="D10915" s="2" t="s">
        <v>17900</v>
      </c>
      <c r="E10915" s="2" t="s">
        <v>9125</v>
      </c>
      <c r="F10915" s="2">
        <v>25172504</v>
      </c>
      <c r="G10915" s="2" t="s">
        <v>490</v>
      </c>
      <c r="H10915" s="2">
        <v>4</v>
      </c>
      <c r="I10915" s="2">
        <v>6</v>
      </c>
      <c r="J10915" s="2">
        <v>10</v>
      </c>
      <c r="K10915" s="2">
        <v>2</v>
      </c>
      <c r="L10915" s="3">
        <v>2295433.84</v>
      </c>
      <c r="M10915" s="2" t="s">
        <v>0</v>
      </c>
      <c r="N10915" s="4" t="s">
        <v>21</v>
      </c>
    </row>
    <row r="10916" spans="1:14" x14ac:dyDescent="0.25">
      <c r="A10916" s="1" t="s">
        <v>364</v>
      </c>
      <c r="B10916" s="2" t="s">
        <v>86</v>
      </c>
      <c r="C10916" s="2" t="s">
        <v>684</v>
      </c>
      <c r="D10916" s="2" t="s">
        <v>17900</v>
      </c>
      <c r="E10916" s="2" t="s">
        <v>9126</v>
      </c>
      <c r="F10916" s="2">
        <v>25172504</v>
      </c>
      <c r="G10916" s="2" t="s">
        <v>490</v>
      </c>
      <c r="H10916" s="2">
        <v>4</v>
      </c>
      <c r="I10916" s="2">
        <v>6</v>
      </c>
      <c r="J10916" s="2">
        <v>10</v>
      </c>
      <c r="K10916" s="2">
        <v>3</v>
      </c>
      <c r="L10916" s="3">
        <v>1819254.1500000001</v>
      </c>
      <c r="M10916" s="2" t="s">
        <v>0</v>
      </c>
      <c r="N10916" s="4" t="s">
        <v>21</v>
      </c>
    </row>
    <row r="10917" spans="1:14" x14ac:dyDescent="0.25">
      <c r="A10917" s="1" t="s">
        <v>364</v>
      </c>
      <c r="B10917" s="2" t="s">
        <v>86</v>
      </c>
      <c r="C10917" s="2" t="s">
        <v>684</v>
      </c>
      <c r="D10917" s="2" t="s">
        <v>17900</v>
      </c>
      <c r="E10917" s="2" t="s">
        <v>9127</v>
      </c>
      <c r="F10917" s="2">
        <v>25172504</v>
      </c>
      <c r="G10917" s="2" t="s">
        <v>490</v>
      </c>
      <c r="H10917" s="2">
        <v>4</v>
      </c>
      <c r="I10917" s="2">
        <v>6</v>
      </c>
      <c r="J10917" s="2">
        <v>10</v>
      </c>
      <c r="K10917" s="2">
        <v>2</v>
      </c>
      <c r="L10917" s="3">
        <v>3732116.08</v>
      </c>
      <c r="M10917" s="2" t="s">
        <v>0</v>
      </c>
      <c r="N10917" s="4" t="s">
        <v>21</v>
      </c>
    </row>
    <row r="10918" spans="1:14" x14ac:dyDescent="0.25">
      <c r="A10918" s="1" t="s">
        <v>364</v>
      </c>
      <c r="B10918" s="2" t="s">
        <v>86</v>
      </c>
      <c r="C10918" s="2" t="s">
        <v>684</v>
      </c>
      <c r="D10918" s="2" t="s">
        <v>17900</v>
      </c>
      <c r="E10918" s="2" t="s">
        <v>9128</v>
      </c>
      <c r="F10918" s="2">
        <v>25172504</v>
      </c>
      <c r="G10918" s="2" t="s">
        <v>490</v>
      </c>
      <c r="H10918" s="2">
        <v>4</v>
      </c>
      <c r="I10918" s="2">
        <v>6</v>
      </c>
      <c r="J10918" s="2">
        <v>10</v>
      </c>
      <c r="K10918" s="2">
        <v>2</v>
      </c>
      <c r="L10918" s="3">
        <v>1709365.98</v>
      </c>
      <c r="M10918" s="2" t="s">
        <v>0</v>
      </c>
      <c r="N10918" s="4" t="s">
        <v>21</v>
      </c>
    </row>
    <row r="10919" spans="1:14" x14ac:dyDescent="0.25">
      <c r="A10919" s="1" t="s">
        <v>364</v>
      </c>
      <c r="B10919" s="2" t="s">
        <v>86</v>
      </c>
      <c r="C10919" s="2" t="s">
        <v>684</v>
      </c>
      <c r="D10919" s="2" t="s">
        <v>17900</v>
      </c>
      <c r="E10919" s="2" t="s">
        <v>9129</v>
      </c>
      <c r="F10919" s="2">
        <v>25172504</v>
      </c>
      <c r="G10919" s="2" t="s">
        <v>490</v>
      </c>
      <c r="H10919" s="2">
        <v>4</v>
      </c>
      <c r="I10919" s="2">
        <v>6</v>
      </c>
      <c r="J10919" s="2">
        <v>10</v>
      </c>
      <c r="K10919" s="2">
        <v>2</v>
      </c>
      <c r="L10919" s="3">
        <v>162349.32</v>
      </c>
      <c r="M10919" s="2" t="s">
        <v>0</v>
      </c>
      <c r="N10919" s="4" t="s">
        <v>21</v>
      </c>
    </row>
    <row r="10920" spans="1:14" x14ac:dyDescent="0.25">
      <c r="A10920" s="1" t="s">
        <v>364</v>
      </c>
      <c r="B10920" s="2" t="s">
        <v>86</v>
      </c>
      <c r="C10920" s="2" t="s">
        <v>684</v>
      </c>
      <c r="D10920" s="2" t="s">
        <v>17900</v>
      </c>
      <c r="E10920" s="2" t="s">
        <v>9130</v>
      </c>
      <c r="F10920" s="2">
        <v>25172504</v>
      </c>
      <c r="G10920" s="2" t="s">
        <v>490</v>
      </c>
      <c r="H10920" s="2">
        <v>4</v>
      </c>
      <c r="I10920" s="2">
        <v>6</v>
      </c>
      <c r="J10920" s="2">
        <v>10</v>
      </c>
      <c r="K10920" s="2">
        <v>2</v>
      </c>
      <c r="L10920" s="3">
        <v>1118166.8400000001</v>
      </c>
      <c r="M10920" s="2" t="s">
        <v>0</v>
      </c>
      <c r="N10920" s="4" t="s">
        <v>21</v>
      </c>
    </row>
    <row r="10921" spans="1:14" x14ac:dyDescent="0.25">
      <c r="A10921" s="1" t="s">
        <v>364</v>
      </c>
      <c r="B10921" s="2" t="s">
        <v>86</v>
      </c>
      <c r="C10921" s="2" t="s">
        <v>684</v>
      </c>
      <c r="D10921" s="2" t="s">
        <v>17900</v>
      </c>
      <c r="E10921" s="2" t="s">
        <v>9131</v>
      </c>
      <c r="F10921" s="2">
        <v>25172504</v>
      </c>
      <c r="G10921" s="2" t="s">
        <v>490</v>
      </c>
      <c r="H10921" s="2">
        <v>4</v>
      </c>
      <c r="I10921" s="2">
        <v>6</v>
      </c>
      <c r="J10921" s="2">
        <v>10</v>
      </c>
      <c r="K10921" s="2">
        <v>2</v>
      </c>
      <c r="L10921" s="3">
        <v>2726846.92</v>
      </c>
      <c r="M10921" s="2" t="s">
        <v>0</v>
      </c>
      <c r="N10921" s="4" t="s">
        <v>21</v>
      </c>
    </row>
    <row r="10922" spans="1:14" x14ac:dyDescent="0.25">
      <c r="A10922" s="1" t="s">
        <v>364</v>
      </c>
      <c r="B10922" s="2" t="s">
        <v>86</v>
      </c>
      <c r="C10922" s="2" t="s">
        <v>684</v>
      </c>
      <c r="D10922" s="2" t="s">
        <v>17900</v>
      </c>
      <c r="E10922" s="2" t="s">
        <v>9132</v>
      </c>
      <c r="F10922" s="2">
        <v>25172504</v>
      </c>
      <c r="G10922" s="2" t="s">
        <v>490</v>
      </c>
      <c r="H10922" s="2">
        <v>4</v>
      </c>
      <c r="I10922" s="2">
        <v>6</v>
      </c>
      <c r="J10922" s="2">
        <v>10</v>
      </c>
      <c r="K10922" s="2">
        <v>2</v>
      </c>
      <c r="L10922" s="3">
        <v>2726846.92</v>
      </c>
      <c r="M10922" s="2" t="s">
        <v>0</v>
      </c>
      <c r="N10922" s="4" t="s">
        <v>21</v>
      </c>
    </row>
    <row r="10923" spans="1:14" x14ac:dyDescent="0.25">
      <c r="A10923" s="1" t="s">
        <v>364</v>
      </c>
      <c r="B10923" s="2" t="s">
        <v>86</v>
      </c>
      <c r="C10923" s="2" t="s">
        <v>684</v>
      </c>
      <c r="D10923" s="2" t="s">
        <v>17900</v>
      </c>
      <c r="E10923" s="2" t="s">
        <v>9133</v>
      </c>
      <c r="F10923" s="2">
        <v>25172504</v>
      </c>
      <c r="G10923" s="2" t="s">
        <v>490</v>
      </c>
      <c r="H10923" s="2">
        <v>4</v>
      </c>
      <c r="I10923" s="2">
        <v>6</v>
      </c>
      <c r="J10923" s="2">
        <v>10</v>
      </c>
      <c r="K10923" s="2">
        <v>8</v>
      </c>
      <c r="L10923" s="3">
        <v>748862.24</v>
      </c>
      <c r="M10923" s="2" t="s">
        <v>0</v>
      </c>
      <c r="N10923" s="4" t="s">
        <v>21</v>
      </c>
    </row>
    <row r="10924" spans="1:14" x14ac:dyDescent="0.25">
      <c r="A10924" s="1" t="s">
        <v>364</v>
      </c>
      <c r="B10924" s="2" t="s">
        <v>86</v>
      </c>
      <c r="C10924" s="2" t="s">
        <v>684</v>
      </c>
      <c r="D10924" s="2" t="s">
        <v>17900</v>
      </c>
      <c r="E10924" s="2" t="s">
        <v>9134</v>
      </c>
      <c r="F10924" s="2">
        <v>25172504</v>
      </c>
      <c r="G10924" s="2" t="s">
        <v>490</v>
      </c>
      <c r="H10924" s="2">
        <v>4</v>
      </c>
      <c r="I10924" s="2">
        <v>6</v>
      </c>
      <c r="J10924" s="2">
        <v>10</v>
      </c>
      <c r="K10924" s="2">
        <v>2</v>
      </c>
      <c r="L10924" s="3">
        <v>162349.32</v>
      </c>
      <c r="M10924" s="2" t="s">
        <v>0</v>
      </c>
      <c r="N10924" s="4" t="s">
        <v>21</v>
      </c>
    </row>
    <row r="10925" spans="1:14" x14ac:dyDescent="0.25">
      <c r="A10925" s="1" t="s">
        <v>364</v>
      </c>
      <c r="B10925" s="2" t="s">
        <v>86</v>
      </c>
      <c r="C10925" s="2" t="s">
        <v>684</v>
      </c>
      <c r="D10925" s="2" t="s">
        <v>17900</v>
      </c>
      <c r="E10925" s="2" t="s">
        <v>9135</v>
      </c>
      <c r="F10925" s="2">
        <v>25172504</v>
      </c>
      <c r="G10925" s="2" t="s">
        <v>490</v>
      </c>
      <c r="H10925" s="2">
        <v>4</v>
      </c>
      <c r="I10925" s="2">
        <v>6</v>
      </c>
      <c r="J10925" s="2">
        <v>10</v>
      </c>
      <c r="K10925" s="2">
        <v>5</v>
      </c>
      <c r="L10925" s="3">
        <v>8384031.9500000011</v>
      </c>
      <c r="M10925" s="2" t="s">
        <v>0</v>
      </c>
      <c r="N10925" s="4" t="s">
        <v>21</v>
      </c>
    </row>
    <row r="10926" spans="1:14" x14ac:dyDescent="0.25">
      <c r="A10926" s="1" t="s">
        <v>364</v>
      </c>
      <c r="B10926" s="2" t="s">
        <v>86</v>
      </c>
      <c r="C10926" s="2" t="s">
        <v>684</v>
      </c>
      <c r="D10926" s="2" t="s">
        <v>17900</v>
      </c>
      <c r="E10926" s="2" t="s">
        <v>9136</v>
      </c>
      <c r="F10926" s="2">
        <v>25172504</v>
      </c>
      <c r="G10926" s="2" t="s">
        <v>490</v>
      </c>
      <c r="H10926" s="2">
        <v>4</v>
      </c>
      <c r="I10926" s="2">
        <v>6</v>
      </c>
      <c r="J10926" s="2">
        <v>10</v>
      </c>
      <c r="K10926" s="2">
        <v>2</v>
      </c>
      <c r="L10926" s="3">
        <v>1253534.1000000001</v>
      </c>
      <c r="M10926" s="2" t="s">
        <v>0</v>
      </c>
      <c r="N10926" s="4" t="s">
        <v>21</v>
      </c>
    </row>
    <row r="10927" spans="1:14" x14ac:dyDescent="0.25">
      <c r="A10927" s="1" t="s">
        <v>364</v>
      </c>
      <c r="B10927" s="2" t="s">
        <v>86</v>
      </c>
      <c r="C10927" s="2" t="s">
        <v>684</v>
      </c>
      <c r="D10927" s="2" t="s">
        <v>17900</v>
      </c>
      <c r="E10927" s="2" t="s">
        <v>9137</v>
      </c>
      <c r="F10927" s="2">
        <v>25172504</v>
      </c>
      <c r="G10927" s="2" t="s">
        <v>490</v>
      </c>
      <c r="H10927" s="2">
        <v>4</v>
      </c>
      <c r="I10927" s="2">
        <v>6</v>
      </c>
      <c r="J10927" s="2">
        <v>10</v>
      </c>
      <c r="K10927" s="2">
        <v>5</v>
      </c>
      <c r="L10927" s="3">
        <v>4273414.95</v>
      </c>
      <c r="M10927" s="2" t="s">
        <v>0</v>
      </c>
      <c r="N10927" s="4" t="s">
        <v>21</v>
      </c>
    </row>
    <row r="10928" spans="1:14" x14ac:dyDescent="0.25">
      <c r="A10928" s="1" t="s">
        <v>364</v>
      </c>
      <c r="B10928" s="2" t="s">
        <v>518</v>
      </c>
      <c r="C10928" s="2" t="s">
        <v>2603</v>
      </c>
      <c r="D10928" s="2" t="s">
        <v>17959</v>
      </c>
      <c r="E10928" s="2" t="s">
        <v>9138</v>
      </c>
      <c r="F10928" s="2">
        <v>25174800</v>
      </c>
      <c r="G10928" s="2" t="s">
        <v>490</v>
      </c>
      <c r="H10928" s="2">
        <v>4</v>
      </c>
      <c r="I10928" s="2">
        <v>6</v>
      </c>
      <c r="J10928" s="2">
        <v>10</v>
      </c>
      <c r="K10928" s="2">
        <v>1</v>
      </c>
      <c r="L10928" s="3">
        <v>66318.7</v>
      </c>
      <c r="M10928" s="2" t="s">
        <v>0</v>
      </c>
      <c r="N10928" s="4" t="s">
        <v>21</v>
      </c>
    </row>
    <row r="10929" spans="1:14" x14ac:dyDescent="0.25">
      <c r="A10929" s="1" t="s">
        <v>364</v>
      </c>
      <c r="B10929" s="2" t="s">
        <v>378</v>
      </c>
      <c r="C10929" s="2" t="s">
        <v>661</v>
      </c>
      <c r="D10929" s="2" t="s">
        <v>17898</v>
      </c>
      <c r="E10929" s="2" t="s">
        <v>9139</v>
      </c>
      <c r="F10929" s="2">
        <v>25174800</v>
      </c>
      <c r="G10929" s="2" t="s">
        <v>490</v>
      </c>
      <c r="H10929" s="2">
        <v>4</v>
      </c>
      <c r="I10929" s="2">
        <v>6</v>
      </c>
      <c r="J10929" s="2">
        <v>10</v>
      </c>
      <c r="K10929" s="2">
        <v>3</v>
      </c>
      <c r="L10929" s="3">
        <v>1096168.5</v>
      </c>
      <c r="M10929" s="2" t="s">
        <v>0</v>
      </c>
      <c r="N10929" s="4" t="s">
        <v>21</v>
      </c>
    </row>
    <row r="10930" spans="1:14" x14ac:dyDescent="0.25">
      <c r="A10930" s="1" t="s">
        <v>364</v>
      </c>
      <c r="B10930" s="2" t="s">
        <v>378</v>
      </c>
      <c r="C10930" s="2" t="s">
        <v>661</v>
      </c>
      <c r="D10930" s="2" t="s">
        <v>17898</v>
      </c>
      <c r="E10930" s="2" t="s">
        <v>9140</v>
      </c>
      <c r="F10930" s="2">
        <v>25174800</v>
      </c>
      <c r="G10930" s="2" t="s">
        <v>490</v>
      </c>
      <c r="H10930" s="2">
        <v>4</v>
      </c>
      <c r="I10930" s="2">
        <v>6</v>
      </c>
      <c r="J10930" s="2">
        <v>10</v>
      </c>
      <c r="K10930" s="2">
        <v>3</v>
      </c>
      <c r="L10930" s="3">
        <v>1112055</v>
      </c>
      <c r="M10930" s="2" t="s">
        <v>0</v>
      </c>
      <c r="N10930" s="4" t="s">
        <v>21</v>
      </c>
    </row>
    <row r="10931" spans="1:14" x14ac:dyDescent="0.25">
      <c r="A10931" s="1" t="s">
        <v>364</v>
      </c>
      <c r="B10931" s="2" t="s">
        <v>378</v>
      </c>
      <c r="C10931" s="2" t="s">
        <v>661</v>
      </c>
      <c r="D10931" s="2" t="s">
        <v>17898</v>
      </c>
      <c r="E10931" s="2" t="s">
        <v>9141</v>
      </c>
      <c r="F10931" s="2">
        <v>25174800</v>
      </c>
      <c r="G10931" s="2" t="s">
        <v>490</v>
      </c>
      <c r="H10931" s="2">
        <v>4</v>
      </c>
      <c r="I10931" s="2">
        <v>6</v>
      </c>
      <c r="J10931" s="2">
        <v>10</v>
      </c>
      <c r="K10931" s="2">
        <v>3</v>
      </c>
      <c r="L10931" s="3">
        <v>101364.795</v>
      </c>
      <c r="M10931" s="2" t="s">
        <v>0</v>
      </c>
      <c r="N10931" s="4" t="s">
        <v>21</v>
      </c>
    </row>
    <row r="10932" spans="1:14" x14ac:dyDescent="0.25">
      <c r="A10932" s="1" t="s">
        <v>364</v>
      </c>
      <c r="B10932" s="2" t="s">
        <v>378</v>
      </c>
      <c r="C10932" s="2" t="s">
        <v>379</v>
      </c>
      <c r="D10932" s="2" t="s">
        <v>17857</v>
      </c>
      <c r="E10932" s="2" t="s">
        <v>9142</v>
      </c>
      <c r="F10932" s="2">
        <v>27111711</v>
      </c>
      <c r="G10932" s="2" t="s">
        <v>490</v>
      </c>
      <c r="H10932" s="2">
        <v>4</v>
      </c>
      <c r="I10932" s="2">
        <v>6</v>
      </c>
      <c r="J10932" s="2">
        <v>10</v>
      </c>
      <c r="K10932" s="2">
        <v>4</v>
      </c>
      <c r="L10932" s="3">
        <v>2737000</v>
      </c>
      <c r="M10932" s="2" t="s">
        <v>0</v>
      </c>
      <c r="N10932" s="4" t="s">
        <v>21</v>
      </c>
    </row>
    <row r="10933" spans="1:14" x14ac:dyDescent="0.25">
      <c r="A10933" s="1" t="s">
        <v>364</v>
      </c>
      <c r="B10933" s="2" t="s">
        <v>253</v>
      </c>
      <c r="C10933" s="2" t="s">
        <v>254</v>
      </c>
      <c r="D10933" s="2" t="s">
        <v>255</v>
      </c>
      <c r="E10933" s="2" t="s">
        <v>9143</v>
      </c>
      <c r="F10933" s="2">
        <v>20101805</v>
      </c>
      <c r="G10933" s="2" t="s">
        <v>490</v>
      </c>
      <c r="H10933" s="2">
        <v>4</v>
      </c>
      <c r="I10933" s="2">
        <v>6</v>
      </c>
      <c r="J10933" s="2">
        <v>10</v>
      </c>
      <c r="K10933" s="2">
        <v>4</v>
      </c>
      <c r="L10933" s="3">
        <v>322966</v>
      </c>
      <c r="M10933" s="2" t="s">
        <v>0</v>
      </c>
      <c r="N10933" s="4" t="s">
        <v>21</v>
      </c>
    </row>
    <row r="10934" spans="1:14" x14ac:dyDescent="0.25">
      <c r="A10934" s="1" t="s">
        <v>364</v>
      </c>
      <c r="B10934" s="2" t="s">
        <v>253</v>
      </c>
      <c r="C10934" s="2" t="s">
        <v>254</v>
      </c>
      <c r="D10934" s="2" t="s">
        <v>255</v>
      </c>
      <c r="E10934" s="2" t="s">
        <v>9144</v>
      </c>
      <c r="F10934" s="2">
        <v>20101805</v>
      </c>
      <c r="G10934" s="2" t="s">
        <v>490</v>
      </c>
      <c r="H10934" s="2">
        <v>4</v>
      </c>
      <c r="I10934" s="2">
        <v>6</v>
      </c>
      <c r="J10934" s="2">
        <v>10</v>
      </c>
      <c r="K10934" s="2">
        <v>2</v>
      </c>
      <c r="L10934" s="3">
        <v>492057.86</v>
      </c>
      <c r="M10934" s="2" t="s">
        <v>0</v>
      </c>
      <c r="N10934" s="4" t="s">
        <v>21</v>
      </c>
    </row>
    <row r="10935" spans="1:14" x14ac:dyDescent="0.25">
      <c r="A10935" s="1" t="s">
        <v>364</v>
      </c>
      <c r="B10935" s="2" t="s">
        <v>253</v>
      </c>
      <c r="C10935" s="2" t="s">
        <v>254</v>
      </c>
      <c r="D10935" s="2" t="s">
        <v>255</v>
      </c>
      <c r="E10935" s="2" t="s">
        <v>9145</v>
      </c>
      <c r="F10935" s="2">
        <v>20101805</v>
      </c>
      <c r="G10935" s="2" t="s">
        <v>490</v>
      </c>
      <c r="H10935" s="2">
        <v>4</v>
      </c>
      <c r="I10935" s="2">
        <v>6</v>
      </c>
      <c r="J10935" s="2">
        <v>10</v>
      </c>
      <c r="K10935" s="2">
        <v>1</v>
      </c>
      <c r="L10935" s="3">
        <v>794325</v>
      </c>
      <c r="M10935" s="2" t="s">
        <v>0</v>
      </c>
      <c r="N10935" s="4" t="s">
        <v>21</v>
      </c>
    </row>
    <row r="10936" spans="1:14" x14ac:dyDescent="0.25">
      <c r="A10936" s="1" t="s">
        <v>364</v>
      </c>
      <c r="B10936" s="2" t="s">
        <v>253</v>
      </c>
      <c r="C10936" s="2" t="s">
        <v>254</v>
      </c>
      <c r="D10936" s="2" t="s">
        <v>255</v>
      </c>
      <c r="E10936" s="2" t="s">
        <v>9146</v>
      </c>
      <c r="F10936" s="2">
        <v>20101805</v>
      </c>
      <c r="G10936" s="2" t="s">
        <v>490</v>
      </c>
      <c r="H10936" s="2">
        <v>4</v>
      </c>
      <c r="I10936" s="2">
        <v>6</v>
      </c>
      <c r="J10936" s="2">
        <v>10</v>
      </c>
      <c r="K10936" s="2">
        <v>3</v>
      </c>
      <c r="L10936" s="3">
        <v>944265</v>
      </c>
      <c r="M10936" s="2" t="s">
        <v>0</v>
      </c>
      <c r="N10936" s="4" t="s">
        <v>21</v>
      </c>
    </row>
    <row r="10937" spans="1:14" x14ac:dyDescent="0.25">
      <c r="A10937" s="1" t="s">
        <v>364</v>
      </c>
      <c r="B10937" s="2" t="s">
        <v>86</v>
      </c>
      <c r="C10937" s="2" t="s">
        <v>90</v>
      </c>
      <c r="D10937" s="2" t="s">
        <v>91</v>
      </c>
      <c r="E10937" s="2" t="s">
        <v>9147</v>
      </c>
      <c r="F10937" s="2">
        <v>40142000</v>
      </c>
      <c r="G10937" s="2" t="s">
        <v>490</v>
      </c>
      <c r="H10937" s="2">
        <v>4</v>
      </c>
      <c r="I10937" s="2">
        <v>6</v>
      </c>
      <c r="J10937" s="2">
        <v>10</v>
      </c>
      <c r="K10937" s="2">
        <v>2</v>
      </c>
      <c r="L10937" s="3">
        <v>232050</v>
      </c>
      <c r="M10937" s="2" t="s">
        <v>0</v>
      </c>
      <c r="N10937" s="4" t="s">
        <v>21</v>
      </c>
    </row>
    <row r="10938" spans="1:14" x14ac:dyDescent="0.25">
      <c r="A10938" s="1" t="s">
        <v>364</v>
      </c>
      <c r="B10938" s="2" t="s">
        <v>86</v>
      </c>
      <c r="C10938" s="2" t="s">
        <v>684</v>
      </c>
      <c r="D10938" s="2" t="s">
        <v>17900</v>
      </c>
      <c r="E10938" s="2" t="s">
        <v>9148</v>
      </c>
      <c r="F10938" s="2">
        <v>25172504</v>
      </c>
      <c r="G10938" s="2" t="s">
        <v>490</v>
      </c>
      <c r="H10938" s="2">
        <v>4</v>
      </c>
      <c r="I10938" s="2">
        <v>6</v>
      </c>
      <c r="J10938" s="2">
        <v>10</v>
      </c>
      <c r="K10938" s="2">
        <v>4</v>
      </c>
      <c r="L10938" s="3">
        <v>235729.48</v>
      </c>
      <c r="M10938" s="2" t="s">
        <v>0</v>
      </c>
      <c r="N10938" s="4" t="s">
        <v>21</v>
      </c>
    </row>
    <row r="10939" spans="1:14" x14ac:dyDescent="0.25">
      <c r="A10939" s="1" t="s">
        <v>364</v>
      </c>
      <c r="B10939" s="2" t="s">
        <v>76</v>
      </c>
      <c r="C10939" s="2" t="s">
        <v>77</v>
      </c>
      <c r="D10939" s="2" t="s">
        <v>78</v>
      </c>
      <c r="E10939" s="2" t="s">
        <v>9149</v>
      </c>
      <c r="F10939" s="2">
        <v>31211500</v>
      </c>
      <c r="G10939" s="2" t="s">
        <v>810</v>
      </c>
      <c r="H10939" s="2">
        <v>4</v>
      </c>
      <c r="I10939" s="2">
        <v>6</v>
      </c>
      <c r="J10939" s="2">
        <v>10</v>
      </c>
      <c r="K10939" s="2">
        <v>8</v>
      </c>
      <c r="L10939" s="3">
        <v>14280000</v>
      </c>
      <c r="M10939" s="2" t="s">
        <v>0</v>
      </c>
      <c r="N10939" s="4" t="s">
        <v>21</v>
      </c>
    </row>
    <row r="10940" spans="1:14" x14ac:dyDescent="0.25">
      <c r="A10940" s="1" t="s">
        <v>364</v>
      </c>
      <c r="B10940" s="2" t="s">
        <v>76</v>
      </c>
      <c r="C10940" s="2" t="s">
        <v>77</v>
      </c>
      <c r="D10940" s="2" t="s">
        <v>78</v>
      </c>
      <c r="E10940" s="2" t="s">
        <v>9150</v>
      </c>
      <c r="F10940" s="2">
        <v>31211500</v>
      </c>
      <c r="G10940" s="2" t="s">
        <v>810</v>
      </c>
      <c r="H10940" s="2">
        <v>4</v>
      </c>
      <c r="I10940" s="2">
        <v>6</v>
      </c>
      <c r="J10940" s="2">
        <v>10</v>
      </c>
      <c r="K10940" s="2">
        <v>5</v>
      </c>
      <c r="L10940" s="3">
        <v>8925000</v>
      </c>
      <c r="M10940" s="2" t="s">
        <v>0</v>
      </c>
      <c r="N10940" s="4" t="s">
        <v>21</v>
      </c>
    </row>
    <row r="10941" spans="1:14" x14ac:dyDescent="0.25">
      <c r="A10941" s="1" t="s">
        <v>364</v>
      </c>
      <c r="B10941" s="2" t="s">
        <v>76</v>
      </c>
      <c r="C10941" s="2" t="s">
        <v>77</v>
      </c>
      <c r="D10941" s="2" t="s">
        <v>78</v>
      </c>
      <c r="E10941" s="2" t="s">
        <v>9151</v>
      </c>
      <c r="F10941" s="2">
        <v>31211500</v>
      </c>
      <c r="G10941" s="2" t="s">
        <v>810</v>
      </c>
      <c r="H10941" s="2">
        <v>4</v>
      </c>
      <c r="I10941" s="2">
        <v>6</v>
      </c>
      <c r="J10941" s="2">
        <v>10</v>
      </c>
      <c r="K10941" s="2">
        <v>8</v>
      </c>
      <c r="L10941" s="3">
        <v>14280000</v>
      </c>
      <c r="M10941" s="2" t="s">
        <v>0</v>
      </c>
      <c r="N10941" s="4" t="s">
        <v>21</v>
      </c>
    </row>
    <row r="10942" spans="1:14" x14ac:dyDescent="0.25">
      <c r="A10942" s="1" t="s">
        <v>364</v>
      </c>
      <c r="B10942" s="2" t="s">
        <v>76</v>
      </c>
      <c r="C10942" s="2" t="s">
        <v>77</v>
      </c>
      <c r="D10942" s="2" t="s">
        <v>78</v>
      </c>
      <c r="E10942" s="2" t="s">
        <v>9152</v>
      </c>
      <c r="F10942" s="2">
        <v>31211500</v>
      </c>
      <c r="G10942" s="2" t="s">
        <v>810</v>
      </c>
      <c r="H10942" s="2">
        <v>4</v>
      </c>
      <c r="I10942" s="2">
        <v>6</v>
      </c>
      <c r="J10942" s="2">
        <v>10</v>
      </c>
      <c r="K10942" s="2">
        <v>1</v>
      </c>
      <c r="L10942" s="3">
        <v>1785000</v>
      </c>
      <c r="M10942" s="2" t="s">
        <v>0</v>
      </c>
      <c r="N10942" s="4" t="s">
        <v>21</v>
      </c>
    </row>
    <row r="10943" spans="1:14" x14ac:dyDescent="0.25">
      <c r="A10943" s="1" t="s">
        <v>364</v>
      </c>
      <c r="B10943" s="2" t="s">
        <v>76</v>
      </c>
      <c r="C10943" s="2" t="s">
        <v>77</v>
      </c>
      <c r="D10943" s="2" t="s">
        <v>78</v>
      </c>
      <c r="E10943" s="2" t="s">
        <v>9153</v>
      </c>
      <c r="F10943" s="2">
        <v>31211500</v>
      </c>
      <c r="G10943" s="2" t="s">
        <v>810</v>
      </c>
      <c r="H10943" s="2">
        <v>4</v>
      </c>
      <c r="I10943" s="2">
        <v>6</v>
      </c>
      <c r="J10943" s="2">
        <v>10</v>
      </c>
      <c r="K10943" s="2">
        <v>10</v>
      </c>
      <c r="L10943" s="3">
        <v>17850000</v>
      </c>
      <c r="M10943" s="2" t="s">
        <v>0</v>
      </c>
      <c r="N10943" s="4" t="s">
        <v>21</v>
      </c>
    </row>
    <row r="10944" spans="1:14" x14ac:dyDescent="0.25">
      <c r="A10944" s="1" t="s">
        <v>364</v>
      </c>
      <c r="B10944" s="2" t="s">
        <v>76</v>
      </c>
      <c r="C10944" s="2" t="s">
        <v>77</v>
      </c>
      <c r="D10944" s="2" t="s">
        <v>78</v>
      </c>
      <c r="E10944" s="2" t="s">
        <v>9154</v>
      </c>
      <c r="F10944" s="2">
        <v>31211500</v>
      </c>
      <c r="G10944" s="2" t="s">
        <v>810</v>
      </c>
      <c r="H10944" s="2">
        <v>4</v>
      </c>
      <c r="I10944" s="2">
        <v>6</v>
      </c>
      <c r="J10944" s="2">
        <v>10</v>
      </c>
      <c r="K10944" s="2">
        <v>5</v>
      </c>
      <c r="L10944" s="3">
        <v>10412500</v>
      </c>
      <c r="M10944" s="2" t="s">
        <v>0</v>
      </c>
      <c r="N10944" s="4" t="s">
        <v>21</v>
      </c>
    </row>
    <row r="10945" spans="1:14" x14ac:dyDescent="0.25">
      <c r="A10945" s="1" t="s">
        <v>364</v>
      </c>
      <c r="B10945" s="2" t="s">
        <v>76</v>
      </c>
      <c r="C10945" s="2" t="s">
        <v>77</v>
      </c>
      <c r="D10945" s="2" t="s">
        <v>78</v>
      </c>
      <c r="E10945" s="2" t="s">
        <v>9155</v>
      </c>
      <c r="F10945" s="2">
        <v>31211500</v>
      </c>
      <c r="G10945" s="2" t="s">
        <v>810</v>
      </c>
      <c r="H10945" s="2">
        <v>4</v>
      </c>
      <c r="I10945" s="2">
        <v>6</v>
      </c>
      <c r="J10945" s="2">
        <v>10</v>
      </c>
      <c r="K10945" s="2">
        <v>1</v>
      </c>
      <c r="L10945" s="3">
        <v>2082500</v>
      </c>
      <c r="M10945" s="2" t="s">
        <v>0</v>
      </c>
      <c r="N10945" s="4" t="s">
        <v>21</v>
      </c>
    </row>
    <row r="10946" spans="1:14" x14ac:dyDescent="0.25">
      <c r="A10946" s="1" t="s">
        <v>364</v>
      </c>
      <c r="B10946" s="2" t="s">
        <v>76</v>
      </c>
      <c r="C10946" s="2" t="s">
        <v>77</v>
      </c>
      <c r="D10946" s="2" t="s">
        <v>78</v>
      </c>
      <c r="E10946" s="2" t="s">
        <v>9156</v>
      </c>
      <c r="F10946" s="2">
        <v>31211500</v>
      </c>
      <c r="G10946" s="2" t="s">
        <v>810</v>
      </c>
      <c r="H10946" s="2">
        <v>4</v>
      </c>
      <c r="I10946" s="2">
        <v>6</v>
      </c>
      <c r="J10946" s="2">
        <v>10</v>
      </c>
      <c r="K10946" s="2">
        <v>1</v>
      </c>
      <c r="L10946" s="3">
        <v>2082500</v>
      </c>
      <c r="M10946" s="2" t="s">
        <v>0</v>
      </c>
      <c r="N10946" s="4" t="s">
        <v>21</v>
      </c>
    </row>
    <row r="10947" spans="1:14" x14ac:dyDescent="0.25">
      <c r="A10947" s="1" t="s">
        <v>364</v>
      </c>
      <c r="B10947" s="2" t="s">
        <v>76</v>
      </c>
      <c r="C10947" s="2" t="s">
        <v>77</v>
      </c>
      <c r="D10947" s="2" t="s">
        <v>78</v>
      </c>
      <c r="E10947" s="2" t="s">
        <v>9157</v>
      </c>
      <c r="F10947" s="2">
        <v>31211500</v>
      </c>
      <c r="G10947" s="2" t="s">
        <v>810</v>
      </c>
      <c r="H10947" s="2">
        <v>4</v>
      </c>
      <c r="I10947" s="2">
        <v>6</v>
      </c>
      <c r="J10947" s="2">
        <v>10</v>
      </c>
      <c r="K10947" s="2">
        <v>6</v>
      </c>
      <c r="L10947" s="3">
        <v>10710000</v>
      </c>
      <c r="M10947" s="2" t="s">
        <v>0</v>
      </c>
      <c r="N10947" s="4" t="s">
        <v>21</v>
      </c>
    </row>
    <row r="10948" spans="1:14" x14ac:dyDescent="0.25">
      <c r="A10948" s="1" t="s">
        <v>364</v>
      </c>
      <c r="B10948" s="2" t="s">
        <v>76</v>
      </c>
      <c r="C10948" s="2" t="s">
        <v>77</v>
      </c>
      <c r="D10948" s="2" t="s">
        <v>78</v>
      </c>
      <c r="E10948" s="2" t="s">
        <v>9158</v>
      </c>
      <c r="F10948" s="2">
        <v>31211500</v>
      </c>
      <c r="G10948" s="2" t="s">
        <v>810</v>
      </c>
      <c r="H10948" s="2">
        <v>4</v>
      </c>
      <c r="I10948" s="2">
        <v>6</v>
      </c>
      <c r="J10948" s="2">
        <v>10</v>
      </c>
      <c r="K10948" s="2">
        <v>3</v>
      </c>
      <c r="L10948" s="3">
        <v>5712000</v>
      </c>
      <c r="M10948" s="2" t="s">
        <v>0</v>
      </c>
      <c r="N10948" s="4" t="s">
        <v>21</v>
      </c>
    </row>
    <row r="10949" spans="1:14" x14ac:dyDescent="0.25">
      <c r="A10949" s="1" t="s">
        <v>364</v>
      </c>
      <c r="B10949" s="2" t="s">
        <v>76</v>
      </c>
      <c r="C10949" s="2" t="s">
        <v>77</v>
      </c>
      <c r="D10949" s="2" t="s">
        <v>78</v>
      </c>
      <c r="E10949" s="2" t="s">
        <v>9159</v>
      </c>
      <c r="F10949" s="2">
        <v>31211500</v>
      </c>
      <c r="G10949" s="2" t="s">
        <v>810</v>
      </c>
      <c r="H10949" s="2">
        <v>4</v>
      </c>
      <c r="I10949" s="2">
        <v>6</v>
      </c>
      <c r="J10949" s="2">
        <v>10</v>
      </c>
      <c r="K10949" s="2">
        <v>4</v>
      </c>
      <c r="L10949" s="3">
        <v>7616000</v>
      </c>
      <c r="M10949" s="2" t="s">
        <v>0</v>
      </c>
      <c r="N10949" s="4" t="s">
        <v>21</v>
      </c>
    </row>
    <row r="10950" spans="1:14" x14ac:dyDescent="0.25">
      <c r="A10950" s="1" t="s">
        <v>364</v>
      </c>
      <c r="B10950" s="2" t="s">
        <v>76</v>
      </c>
      <c r="C10950" s="2" t="s">
        <v>77</v>
      </c>
      <c r="D10950" s="2" t="s">
        <v>78</v>
      </c>
      <c r="E10950" s="2" t="s">
        <v>9160</v>
      </c>
      <c r="F10950" s="2">
        <v>31211500</v>
      </c>
      <c r="G10950" s="2" t="s">
        <v>810</v>
      </c>
      <c r="H10950" s="2">
        <v>4</v>
      </c>
      <c r="I10950" s="2">
        <v>6</v>
      </c>
      <c r="J10950" s="2">
        <v>10</v>
      </c>
      <c r="K10950" s="2">
        <v>4</v>
      </c>
      <c r="L10950" s="3">
        <v>7140000</v>
      </c>
      <c r="M10950" s="2" t="s">
        <v>0</v>
      </c>
      <c r="N10950" s="4" t="s">
        <v>21</v>
      </c>
    </row>
    <row r="10951" spans="1:14" x14ac:dyDescent="0.25">
      <c r="A10951" s="1" t="s">
        <v>364</v>
      </c>
      <c r="B10951" s="2" t="s">
        <v>76</v>
      </c>
      <c r="C10951" s="2" t="s">
        <v>83</v>
      </c>
      <c r="D10951" s="2" t="s">
        <v>84</v>
      </c>
      <c r="E10951" s="2" t="s">
        <v>9161</v>
      </c>
      <c r="F10951" s="2">
        <v>31211504</v>
      </c>
      <c r="G10951" s="2" t="s">
        <v>810</v>
      </c>
      <c r="H10951" s="2">
        <v>4</v>
      </c>
      <c r="I10951" s="2">
        <v>6</v>
      </c>
      <c r="J10951" s="2">
        <v>10</v>
      </c>
      <c r="K10951" s="2">
        <v>17</v>
      </c>
      <c r="L10951" s="3">
        <v>14161000</v>
      </c>
      <c r="M10951" s="2" t="s">
        <v>0</v>
      </c>
      <c r="N10951" s="4" t="s">
        <v>21</v>
      </c>
    </row>
    <row r="10952" spans="1:14" x14ac:dyDescent="0.25">
      <c r="A10952" s="1" t="s">
        <v>364</v>
      </c>
      <c r="B10952" s="2" t="s">
        <v>76</v>
      </c>
      <c r="C10952" s="2" t="s">
        <v>77</v>
      </c>
      <c r="D10952" s="2" t="s">
        <v>78</v>
      </c>
      <c r="E10952" s="2" t="s">
        <v>9162</v>
      </c>
      <c r="F10952" s="2">
        <v>31211507</v>
      </c>
      <c r="G10952" s="2" t="s">
        <v>810</v>
      </c>
      <c r="H10952" s="2">
        <v>4</v>
      </c>
      <c r="I10952" s="2">
        <v>6</v>
      </c>
      <c r="J10952" s="2">
        <v>10</v>
      </c>
      <c r="K10952" s="2">
        <v>1</v>
      </c>
      <c r="L10952" s="3">
        <v>2023000</v>
      </c>
      <c r="M10952" s="2" t="s">
        <v>17383</v>
      </c>
      <c r="N10952" s="4" t="s">
        <v>21</v>
      </c>
    </row>
    <row r="10953" spans="1:14" x14ac:dyDescent="0.25">
      <c r="A10953" s="1" t="s">
        <v>364</v>
      </c>
      <c r="B10953" s="2" t="s">
        <v>162</v>
      </c>
      <c r="C10953" s="2" t="s">
        <v>567</v>
      </c>
      <c r="D10953" s="2" t="s">
        <v>17885</v>
      </c>
      <c r="E10953" s="2" t="s">
        <v>9163</v>
      </c>
      <c r="F10953" s="2">
        <v>72154500</v>
      </c>
      <c r="G10953" s="2" t="s">
        <v>496</v>
      </c>
      <c r="H10953" s="2">
        <v>3</v>
      </c>
      <c r="I10953" s="2">
        <v>7</v>
      </c>
      <c r="J10953" s="2">
        <v>10</v>
      </c>
      <c r="K10953" s="2">
        <v>1</v>
      </c>
      <c r="L10953" s="3">
        <v>175586880</v>
      </c>
      <c r="M10953" s="2" t="s">
        <v>20</v>
      </c>
      <c r="N10953" s="4" t="s">
        <v>21</v>
      </c>
    </row>
    <row r="10954" spans="1:14" x14ac:dyDescent="0.25">
      <c r="A10954" s="1" t="s">
        <v>364</v>
      </c>
      <c r="B10954" s="2" t="s">
        <v>162</v>
      </c>
      <c r="C10954" s="2" t="s">
        <v>459</v>
      </c>
      <c r="D10954" s="2" t="s">
        <v>17869</v>
      </c>
      <c r="E10954" s="2" t="s">
        <v>9164</v>
      </c>
      <c r="F10954" s="2">
        <v>73121502</v>
      </c>
      <c r="G10954" s="2" t="s">
        <v>19</v>
      </c>
      <c r="H10954" s="2">
        <v>3</v>
      </c>
      <c r="I10954" s="2">
        <v>7</v>
      </c>
      <c r="J10954" s="2">
        <v>10</v>
      </c>
      <c r="K10954" s="2">
        <v>1</v>
      </c>
      <c r="L10954" s="3">
        <v>24276000</v>
      </c>
      <c r="M10954" s="2" t="s">
        <v>20</v>
      </c>
      <c r="N10954" s="4" t="s">
        <v>21</v>
      </c>
    </row>
    <row r="10955" spans="1:14" x14ac:dyDescent="0.25">
      <c r="A10955" s="1" t="s">
        <v>364</v>
      </c>
      <c r="B10955" s="2" t="s">
        <v>162</v>
      </c>
      <c r="C10955" s="2" t="s">
        <v>459</v>
      </c>
      <c r="D10955" s="2" t="s">
        <v>17869</v>
      </c>
      <c r="E10955" s="2" t="s">
        <v>9165</v>
      </c>
      <c r="F10955" s="2">
        <v>73121502</v>
      </c>
      <c r="G10955" s="2" t="s">
        <v>19</v>
      </c>
      <c r="H10955" s="2">
        <v>3</v>
      </c>
      <c r="I10955" s="2">
        <v>7</v>
      </c>
      <c r="J10955" s="2">
        <v>10</v>
      </c>
      <c r="K10955" s="2">
        <v>1</v>
      </c>
      <c r="L10955" s="3">
        <v>74970000</v>
      </c>
      <c r="M10955" s="2" t="s">
        <v>20</v>
      </c>
      <c r="N10955" s="4" t="s">
        <v>21</v>
      </c>
    </row>
    <row r="10956" spans="1:14" x14ac:dyDescent="0.25">
      <c r="A10956" s="1" t="s">
        <v>364</v>
      </c>
      <c r="B10956" s="2" t="s">
        <v>162</v>
      </c>
      <c r="C10956" s="2" t="s">
        <v>567</v>
      </c>
      <c r="D10956" s="2" t="s">
        <v>17885</v>
      </c>
      <c r="E10956" s="2" t="s">
        <v>9166</v>
      </c>
      <c r="F10956" s="2">
        <v>72154500</v>
      </c>
      <c r="G10956" s="2" t="s">
        <v>490</v>
      </c>
      <c r="H10956" s="2">
        <v>3</v>
      </c>
      <c r="I10956" s="2">
        <v>6</v>
      </c>
      <c r="J10956" s="2">
        <v>10</v>
      </c>
      <c r="K10956" s="2">
        <v>1</v>
      </c>
      <c r="L10956" s="3">
        <v>44565500</v>
      </c>
      <c r="M10956" s="2" t="s">
        <v>20</v>
      </c>
      <c r="N10956" s="4" t="s">
        <v>21</v>
      </c>
    </row>
    <row r="10957" spans="1:14" x14ac:dyDescent="0.25">
      <c r="A10957" s="1" t="s">
        <v>364</v>
      </c>
      <c r="B10957" s="2" t="s">
        <v>162</v>
      </c>
      <c r="C10957" s="2" t="s">
        <v>567</v>
      </c>
      <c r="D10957" s="2" t="s">
        <v>17885</v>
      </c>
      <c r="E10957" s="2" t="s">
        <v>9167</v>
      </c>
      <c r="F10957" s="2">
        <v>72154300</v>
      </c>
      <c r="G10957" s="2" t="s">
        <v>490</v>
      </c>
      <c r="H10957" s="2">
        <v>4</v>
      </c>
      <c r="I10957" s="2">
        <v>7</v>
      </c>
      <c r="J10957" s="2">
        <v>10</v>
      </c>
      <c r="K10957" s="2">
        <v>1</v>
      </c>
      <c r="L10957" s="3">
        <v>22967000</v>
      </c>
      <c r="M10957" s="2" t="s">
        <v>20</v>
      </c>
      <c r="N10957" s="4" t="s">
        <v>21</v>
      </c>
    </row>
    <row r="10958" spans="1:14" x14ac:dyDescent="0.25">
      <c r="A10958" s="1" t="s">
        <v>364</v>
      </c>
      <c r="B10958" s="2" t="s">
        <v>162</v>
      </c>
      <c r="C10958" s="2" t="s">
        <v>567</v>
      </c>
      <c r="D10958" s="2" t="s">
        <v>17885</v>
      </c>
      <c r="E10958" s="2" t="s">
        <v>9168</v>
      </c>
      <c r="F10958" s="2">
        <v>72154300</v>
      </c>
      <c r="G10958" s="2" t="s">
        <v>490</v>
      </c>
      <c r="H10958" s="2">
        <v>4</v>
      </c>
      <c r="I10958" s="2">
        <v>7</v>
      </c>
      <c r="J10958" s="2">
        <v>10</v>
      </c>
      <c r="K10958" s="2">
        <v>1</v>
      </c>
      <c r="L10958" s="3">
        <v>1856400</v>
      </c>
      <c r="M10958" s="2" t="s">
        <v>20</v>
      </c>
      <c r="N10958" s="4" t="s">
        <v>21</v>
      </c>
    </row>
    <row r="10959" spans="1:14" x14ac:dyDescent="0.25">
      <c r="A10959" s="1" t="s">
        <v>364</v>
      </c>
      <c r="B10959" s="2" t="s">
        <v>162</v>
      </c>
      <c r="C10959" s="2" t="s">
        <v>567</v>
      </c>
      <c r="D10959" s="2" t="s">
        <v>17885</v>
      </c>
      <c r="E10959" s="2" t="s">
        <v>9169</v>
      </c>
      <c r="F10959" s="2">
        <v>72154300</v>
      </c>
      <c r="G10959" s="2" t="s">
        <v>490</v>
      </c>
      <c r="H10959" s="2">
        <v>4</v>
      </c>
      <c r="I10959" s="2">
        <v>7</v>
      </c>
      <c r="J10959" s="2">
        <v>10</v>
      </c>
      <c r="K10959" s="2">
        <v>1</v>
      </c>
      <c r="L10959" s="3">
        <v>1856400</v>
      </c>
      <c r="M10959" s="2" t="s">
        <v>20</v>
      </c>
      <c r="N10959" s="4" t="s">
        <v>21</v>
      </c>
    </row>
    <row r="10960" spans="1:14" x14ac:dyDescent="0.25">
      <c r="A10960" s="1" t="s">
        <v>364</v>
      </c>
      <c r="B10960" s="2" t="s">
        <v>162</v>
      </c>
      <c r="C10960" s="2" t="s">
        <v>567</v>
      </c>
      <c r="D10960" s="2" t="s">
        <v>17885</v>
      </c>
      <c r="E10960" s="2" t="s">
        <v>9170</v>
      </c>
      <c r="F10960" s="2">
        <v>72154300</v>
      </c>
      <c r="G10960" s="2" t="s">
        <v>490</v>
      </c>
      <c r="H10960" s="2">
        <v>4</v>
      </c>
      <c r="I10960" s="2">
        <v>7</v>
      </c>
      <c r="J10960" s="2">
        <v>10</v>
      </c>
      <c r="K10960" s="2">
        <v>1</v>
      </c>
      <c r="L10960" s="3">
        <v>1749300</v>
      </c>
      <c r="M10960" s="2" t="s">
        <v>20</v>
      </c>
      <c r="N10960" s="4" t="s">
        <v>21</v>
      </c>
    </row>
    <row r="10961" spans="1:14" x14ac:dyDescent="0.25">
      <c r="A10961" s="1" t="s">
        <v>364</v>
      </c>
      <c r="B10961" s="2" t="s">
        <v>76</v>
      </c>
      <c r="C10961" s="2" t="s">
        <v>83</v>
      </c>
      <c r="D10961" s="2" t="s">
        <v>84</v>
      </c>
      <c r="E10961" s="2" t="s">
        <v>9171</v>
      </c>
      <c r="F10961" s="2">
        <v>31201601</v>
      </c>
      <c r="G10961" s="2" t="s">
        <v>810</v>
      </c>
      <c r="H10961" s="2">
        <v>3</v>
      </c>
      <c r="I10961" s="2">
        <v>10</v>
      </c>
      <c r="J10961" s="2">
        <v>10</v>
      </c>
      <c r="K10961" s="2">
        <v>10</v>
      </c>
      <c r="L10961" s="3">
        <v>3570000</v>
      </c>
      <c r="M10961" s="2" t="s">
        <v>0</v>
      </c>
      <c r="N10961" s="4" t="s">
        <v>21</v>
      </c>
    </row>
    <row r="10962" spans="1:14" x14ac:dyDescent="0.25">
      <c r="A10962" s="1" t="s">
        <v>364</v>
      </c>
      <c r="B10962" s="2" t="s">
        <v>2048</v>
      </c>
      <c r="C10962" s="2" t="s">
        <v>2048</v>
      </c>
      <c r="D10962" s="2" t="s">
        <v>17948</v>
      </c>
      <c r="E10962" s="2" t="s">
        <v>9172</v>
      </c>
      <c r="F10962" s="2">
        <v>31152203</v>
      </c>
      <c r="G10962" s="2" t="s">
        <v>810</v>
      </c>
      <c r="H10962" s="2">
        <v>3</v>
      </c>
      <c r="I10962" s="2">
        <v>10</v>
      </c>
      <c r="J10962" s="2">
        <v>10</v>
      </c>
      <c r="K10962" s="2">
        <v>20</v>
      </c>
      <c r="L10962" s="3">
        <v>1000000</v>
      </c>
      <c r="M10962" s="2" t="s">
        <v>0</v>
      </c>
      <c r="N10962" s="4" t="s">
        <v>21</v>
      </c>
    </row>
    <row r="10963" spans="1:14" x14ac:dyDescent="0.25">
      <c r="A10963" s="1" t="s">
        <v>364</v>
      </c>
      <c r="B10963" s="2" t="s">
        <v>2048</v>
      </c>
      <c r="C10963" s="2" t="s">
        <v>2048</v>
      </c>
      <c r="D10963" s="2" t="s">
        <v>17948</v>
      </c>
      <c r="E10963" s="2" t="s">
        <v>9173</v>
      </c>
      <c r="F10963" s="2">
        <v>31152203</v>
      </c>
      <c r="G10963" s="2" t="s">
        <v>810</v>
      </c>
      <c r="H10963" s="2">
        <v>3</v>
      </c>
      <c r="I10963" s="2">
        <v>10</v>
      </c>
      <c r="J10963" s="2">
        <v>10</v>
      </c>
      <c r="K10963" s="2">
        <v>40</v>
      </c>
      <c r="L10963" s="3">
        <v>2618000</v>
      </c>
      <c r="M10963" s="2" t="s">
        <v>0</v>
      </c>
      <c r="N10963" s="4" t="s">
        <v>21</v>
      </c>
    </row>
    <row r="10964" spans="1:14" x14ac:dyDescent="0.25">
      <c r="A10964" s="1" t="s">
        <v>364</v>
      </c>
      <c r="B10964" s="2" t="s">
        <v>408</v>
      </c>
      <c r="C10964" s="2" t="s">
        <v>1186</v>
      </c>
      <c r="D10964" s="2" t="s">
        <v>17937</v>
      </c>
      <c r="E10964" s="2" t="s">
        <v>9174</v>
      </c>
      <c r="F10964" s="2">
        <v>12352104</v>
      </c>
      <c r="G10964" s="2" t="s">
        <v>810</v>
      </c>
      <c r="H10964" s="2">
        <v>3</v>
      </c>
      <c r="I10964" s="2">
        <v>10</v>
      </c>
      <c r="J10964" s="2">
        <v>10</v>
      </c>
      <c r="K10964" s="2">
        <v>14</v>
      </c>
      <c r="L10964" s="3">
        <v>29086974.219999999</v>
      </c>
      <c r="M10964" s="2" t="s">
        <v>0</v>
      </c>
      <c r="N10964" s="4" t="s">
        <v>21</v>
      </c>
    </row>
    <row r="10965" spans="1:14" x14ac:dyDescent="0.25">
      <c r="A10965" s="1" t="s">
        <v>364</v>
      </c>
      <c r="B10965" s="2" t="s">
        <v>72</v>
      </c>
      <c r="C10965" s="2" t="s">
        <v>73</v>
      </c>
      <c r="D10965" s="2" t="s">
        <v>74</v>
      </c>
      <c r="E10965" s="2" t="s">
        <v>9175</v>
      </c>
      <c r="F10965" s="2">
        <v>31211803</v>
      </c>
      <c r="G10965" s="2" t="s">
        <v>810</v>
      </c>
      <c r="H10965" s="2">
        <v>3</v>
      </c>
      <c r="I10965" s="2">
        <v>10</v>
      </c>
      <c r="J10965" s="2">
        <v>10</v>
      </c>
      <c r="K10965" s="2">
        <v>2</v>
      </c>
      <c r="L10965" s="3">
        <v>357000</v>
      </c>
      <c r="M10965" s="2" t="s">
        <v>17383</v>
      </c>
      <c r="N10965" s="4" t="s">
        <v>21</v>
      </c>
    </row>
    <row r="10966" spans="1:14" x14ac:dyDescent="0.25">
      <c r="A10966" s="1" t="s">
        <v>364</v>
      </c>
      <c r="B10966" s="2" t="s">
        <v>86</v>
      </c>
      <c r="C10966" s="2" t="s">
        <v>93</v>
      </c>
      <c r="D10966" s="2" t="s">
        <v>94</v>
      </c>
      <c r="E10966" s="2" t="s">
        <v>9176</v>
      </c>
      <c r="F10966" s="2">
        <v>31162414</v>
      </c>
      <c r="G10966" s="2" t="s">
        <v>810</v>
      </c>
      <c r="H10966" s="2">
        <v>3</v>
      </c>
      <c r="I10966" s="2">
        <v>10</v>
      </c>
      <c r="J10966" s="2">
        <v>10</v>
      </c>
      <c r="K10966" s="2">
        <v>400</v>
      </c>
      <c r="L10966" s="3">
        <v>1428000</v>
      </c>
      <c r="M10966" s="2" t="s">
        <v>0</v>
      </c>
      <c r="N10966" s="4" t="s">
        <v>21</v>
      </c>
    </row>
    <row r="10967" spans="1:14" x14ac:dyDescent="0.25">
      <c r="A10967" s="1" t="s">
        <v>364</v>
      </c>
      <c r="B10967" s="2" t="s">
        <v>72</v>
      </c>
      <c r="C10967" s="2" t="s">
        <v>73</v>
      </c>
      <c r="D10967" s="2" t="s">
        <v>74</v>
      </c>
      <c r="E10967" s="2" t="s">
        <v>9177</v>
      </c>
      <c r="F10967" s="2">
        <v>15121530</v>
      </c>
      <c r="G10967" s="2" t="s">
        <v>810</v>
      </c>
      <c r="H10967" s="2">
        <v>3</v>
      </c>
      <c r="I10967" s="2">
        <v>10</v>
      </c>
      <c r="J10967" s="2">
        <v>10</v>
      </c>
      <c r="K10967" s="2">
        <v>5</v>
      </c>
      <c r="L10967" s="3">
        <v>714000</v>
      </c>
      <c r="M10967" s="2" t="s">
        <v>0</v>
      </c>
      <c r="N10967" s="4" t="s">
        <v>21</v>
      </c>
    </row>
    <row r="10968" spans="1:14" x14ac:dyDescent="0.25">
      <c r="A10968" s="1" t="s">
        <v>364</v>
      </c>
      <c r="B10968" s="2" t="s">
        <v>103</v>
      </c>
      <c r="C10968" s="2" t="s">
        <v>104</v>
      </c>
      <c r="D10968" s="2" t="s">
        <v>105</v>
      </c>
      <c r="E10968" s="2" t="s">
        <v>9178</v>
      </c>
      <c r="F10968" s="2">
        <v>40141742</v>
      </c>
      <c r="G10968" s="2" t="s">
        <v>810</v>
      </c>
      <c r="H10968" s="2">
        <v>3</v>
      </c>
      <c r="I10968" s="2">
        <v>10</v>
      </c>
      <c r="J10968" s="2">
        <v>10</v>
      </c>
      <c r="K10968" s="2">
        <v>31</v>
      </c>
      <c r="L10968" s="3">
        <v>166005</v>
      </c>
      <c r="M10968" s="2" t="s">
        <v>0</v>
      </c>
      <c r="N10968" s="4" t="s">
        <v>21</v>
      </c>
    </row>
    <row r="10969" spans="1:14" x14ac:dyDescent="0.25">
      <c r="A10969" s="1" t="s">
        <v>364</v>
      </c>
      <c r="B10969" s="2" t="s">
        <v>712</v>
      </c>
      <c r="C10969" s="2" t="s">
        <v>713</v>
      </c>
      <c r="D10969" s="2" t="s">
        <v>17902</v>
      </c>
      <c r="E10969" s="2" t="s">
        <v>9179</v>
      </c>
      <c r="F10969" s="2">
        <v>26101400</v>
      </c>
      <c r="G10969" s="2" t="s">
        <v>810</v>
      </c>
      <c r="H10969" s="2">
        <v>3</v>
      </c>
      <c r="I10969" s="2">
        <v>10</v>
      </c>
      <c r="J10969" s="2">
        <v>10</v>
      </c>
      <c r="K10969" s="2">
        <v>13</v>
      </c>
      <c r="L10969" s="3">
        <v>19667735.59</v>
      </c>
      <c r="M10969" s="2" t="s">
        <v>0</v>
      </c>
      <c r="N10969" s="4" t="s">
        <v>21</v>
      </c>
    </row>
    <row r="10970" spans="1:14" x14ac:dyDescent="0.25">
      <c r="A10970" s="1" t="s">
        <v>364</v>
      </c>
      <c r="B10970" s="2" t="s">
        <v>103</v>
      </c>
      <c r="C10970" s="2" t="s">
        <v>104</v>
      </c>
      <c r="D10970" s="2" t="s">
        <v>105</v>
      </c>
      <c r="E10970" s="2" t="s">
        <v>9180</v>
      </c>
      <c r="F10970" s="2">
        <v>47131605</v>
      </c>
      <c r="G10970" s="2" t="s">
        <v>810</v>
      </c>
      <c r="H10970" s="2">
        <v>3</v>
      </c>
      <c r="I10970" s="2">
        <v>10</v>
      </c>
      <c r="J10970" s="2">
        <v>10</v>
      </c>
      <c r="K10970" s="2">
        <v>40</v>
      </c>
      <c r="L10970" s="3">
        <v>800000</v>
      </c>
      <c r="M10970" s="2" t="s">
        <v>0</v>
      </c>
      <c r="N10970" s="4" t="s">
        <v>21</v>
      </c>
    </row>
    <row r="10971" spans="1:14" x14ac:dyDescent="0.25">
      <c r="A10971" s="1" t="s">
        <v>364</v>
      </c>
      <c r="B10971" s="2" t="s">
        <v>103</v>
      </c>
      <c r="C10971" s="2" t="s">
        <v>104</v>
      </c>
      <c r="D10971" s="2" t="s">
        <v>105</v>
      </c>
      <c r="E10971" s="2" t="s">
        <v>9181</v>
      </c>
      <c r="F10971" s="2">
        <v>47131605</v>
      </c>
      <c r="G10971" s="2" t="s">
        <v>810</v>
      </c>
      <c r="H10971" s="2">
        <v>3</v>
      </c>
      <c r="I10971" s="2">
        <v>10</v>
      </c>
      <c r="J10971" s="2">
        <v>10</v>
      </c>
      <c r="K10971" s="2">
        <v>40</v>
      </c>
      <c r="L10971" s="3">
        <v>800000</v>
      </c>
      <c r="M10971" s="2" t="s">
        <v>0</v>
      </c>
      <c r="N10971" s="4" t="s">
        <v>21</v>
      </c>
    </row>
    <row r="10972" spans="1:14" x14ac:dyDescent="0.25">
      <c r="A10972" s="1" t="s">
        <v>364</v>
      </c>
      <c r="B10972" s="2" t="s">
        <v>86</v>
      </c>
      <c r="C10972" s="2" t="s">
        <v>93</v>
      </c>
      <c r="D10972" s="2" t="s">
        <v>94</v>
      </c>
      <c r="E10972" s="2" t="s">
        <v>9182</v>
      </c>
      <c r="F10972" s="2">
        <v>31201513</v>
      </c>
      <c r="G10972" s="2" t="s">
        <v>810</v>
      </c>
      <c r="H10972" s="2">
        <v>3</v>
      </c>
      <c r="I10972" s="2">
        <v>10</v>
      </c>
      <c r="J10972" s="2">
        <v>10</v>
      </c>
      <c r="K10972" s="2">
        <v>50</v>
      </c>
      <c r="L10972" s="3">
        <v>3272500</v>
      </c>
      <c r="M10972" s="2" t="s">
        <v>0</v>
      </c>
      <c r="N10972" s="4" t="s">
        <v>21</v>
      </c>
    </row>
    <row r="10973" spans="1:14" x14ac:dyDescent="0.25">
      <c r="A10973" s="1" t="s">
        <v>364</v>
      </c>
      <c r="B10973" s="2" t="s">
        <v>1851</v>
      </c>
      <c r="C10973" s="2" t="s">
        <v>1852</v>
      </c>
      <c r="D10973" s="2" t="s">
        <v>17941</v>
      </c>
      <c r="E10973" s="2" t="s">
        <v>9183</v>
      </c>
      <c r="F10973" s="2">
        <v>31201523</v>
      </c>
      <c r="G10973" s="2" t="s">
        <v>810</v>
      </c>
      <c r="H10973" s="2">
        <v>3</v>
      </c>
      <c r="I10973" s="2">
        <v>10</v>
      </c>
      <c r="J10973" s="2">
        <v>10</v>
      </c>
      <c r="K10973" s="2">
        <v>21</v>
      </c>
      <c r="L10973" s="3">
        <v>4342983.3600000003</v>
      </c>
      <c r="M10973" s="2" t="s">
        <v>0</v>
      </c>
      <c r="N10973" s="4" t="s">
        <v>21</v>
      </c>
    </row>
    <row r="10974" spans="1:14" x14ac:dyDescent="0.25">
      <c r="A10974" s="1" t="s">
        <v>364</v>
      </c>
      <c r="B10974" s="2" t="s">
        <v>86</v>
      </c>
      <c r="C10974" s="2" t="s">
        <v>93</v>
      </c>
      <c r="D10974" s="2" t="s">
        <v>94</v>
      </c>
      <c r="E10974" s="2" t="s">
        <v>9184</v>
      </c>
      <c r="F10974" s="2">
        <v>31201513</v>
      </c>
      <c r="G10974" s="2" t="s">
        <v>810</v>
      </c>
      <c r="H10974" s="2">
        <v>3</v>
      </c>
      <c r="I10974" s="2">
        <v>10</v>
      </c>
      <c r="J10974" s="2">
        <v>10</v>
      </c>
      <c r="K10974" s="2">
        <v>10</v>
      </c>
      <c r="L10974" s="3">
        <v>4165000</v>
      </c>
      <c r="M10974" s="2" t="s">
        <v>0</v>
      </c>
      <c r="N10974" s="4" t="s">
        <v>21</v>
      </c>
    </row>
    <row r="10975" spans="1:14" x14ac:dyDescent="0.25">
      <c r="A10975" s="1" t="s">
        <v>364</v>
      </c>
      <c r="B10975" s="2" t="s">
        <v>63</v>
      </c>
      <c r="C10975" s="2" t="s">
        <v>64</v>
      </c>
      <c r="D10975" s="2" t="s">
        <v>65</v>
      </c>
      <c r="E10975" s="2" t="s">
        <v>9185</v>
      </c>
      <c r="F10975" s="2">
        <v>31201513</v>
      </c>
      <c r="G10975" s="2" t="s">
        <v>810</v>
      </c>
      <c r="H10975" s="2">
        <v>3</v>
      </c>
      <c r="I10975" s="2">
        <v>10</v>
      </c>
      <c r="J10975" s="2">
        <v>10</v>
      </c>
      <c r="K10975" s="2">
        <v>15</v>
      </c>
      <c r="L10975" s="3">
        <v>337188.11</v>
      </c>
      <c r="M10975" s="2" t="s">
        <v>0</v>
      </c>
      <c r="N10975" s="4" t="s">
        <v>21</v>
      </c>
    </row>
    <row r="10976" spans="1:14" x14ac:dyDescent="0.25">
      <c r="A10976" s="1" t="s">
        <v>364</v>
      </c>
      <c r="B10976" s="2" t="s">
        <v>63</v>
      </c>
      <c r="C10976" s="2" t="s">
        <v>64</v>
      </c>
      <c r="D10976" s="2" t="s">
        <v>65</v>
      </c>
      <c r="E10976" s="2" t="s">
        <v>9186</v>
      </c>
      <c r="F10976" s="2">
        <v>31201513</v>
      </c>
      <c r="G10976" s="2" t="s">
        <v>810</v>
      </c>
      <c r="H10976" s="2">
        <v>3</v>
      </c>
      <c r="I10976" s="2">
        <v>10</v>
      </c>
      <c r="J10976" s="2">
        <v>10</v>
      </c>
      <c r="K10976" s="2">
        <v>10</v>
      </c>
      <c r="L10976" s="3">
        <v>89916.88</v>
      </c>
      <c r="M10976" s="2" t="s">
        <v>0</v>
      </c>
      <c r="N10976" s="4" t="s">
        <v>21</v>
      </c>
    </row>
    <row r="10977" spans="1:14" x14ac:dyDescent="0.25">
      <c r="A10977" s="1" t="s">
        <v>364</v>
      </c>
      <c r="B10977" s="2" t="s">
        <v>113</v>
      </c>
      <c r="C10977" s="2" t="s">
        <v>113</v>
      </c>
      <c r="D10977" s="2" t="s">
        <v>114</v>
      </c>
      <c r="E10977" s="2" t="s">
        <v>9187</v>
      </c>
      <c r="F10977" s="2">
        <v>31201521</v>
      </c>
      <c r="G10977" s="2" t="s">
        <v>810</v>
      </c>
      <c r="H10977" s="2">
        <v>3</v>
      </c>
      <c r="I10977" s="2">
        <v>10</v>
      </c>
      <c r="J10977" s="2">
        <v>10</v>
      </c>
      <c r="K10977" s="2">
        <v>5</v>
      </c>
      <c r="L10977" s="3">
        <v>1071000</v>
      </c>
      <c r="M10977" s="2" t="s">
        <v>0</v>
      </c>
      <c r="N10977" s="4" t="s">
        <v>21</v>
      </c>
    </row>
    <row r="10978" spans="1:14" x14ac:dyDescent="0.25">
      <c r="A10978" s="1" t="s">
        <v>364</v>
      </c>
      <c r="B10978" s="2" t="s">
        <v>113</v>
      </c>
      <c r="C10978" s="2" t="s">
        <v>113</v>
      </c>
      <c r="D10978" s="2" t="s">
        <v>114</v>
      </c>
      <c r="E10978" s="2" t="s">
        <v>9188</v>
      </c>
      <c r="F10978" s="2">
        <v>31201521</v>
      </c>
      <c r="G10978" s="2" t="s">
        <v>810</v>
      </c>
      <c r="H10978" s="2">
        <v>3</v>
      </c>
      <c r="I10978" s="2">
        <v>10</v>
      </c>
      <c r="J10978" s="2">
        <v>10</v>
      </c>
      <c r="K10978" s="2">
        <v>5</v>
      </c>
      <c r="L10978" s="3">
        <v>1725000</v>
      </c>
      <c r="M10978" s="2" t="s">
        <v>0</v>
      </c>
      <c r="N10978" s="4" t="s">
        <v>21</v>
      </c>
    </row>
    <row r="10979" spans="1:14" x14ac:dyDescent="0.25">
      <c r="A10979" s="1" t="s">
        <v>364</v>
      </c>
      <c r="B10979" s="2" t="s">
        <v>86</v>
      </c>
      <c r="C10979" s="2" t="s">
        <v>93</v>
      </c>
      <c r="D10979" s="2" t="s">
        <v>94</v>
      </c>
      <c r="E10979" s="2" t="s">
        <v>9189</v>
      </c>
      <c r="F10979" s="2">
        <v>31201521</v>
      </c>
      <c r="G10979" s="2" t="s">
        <v>810</v>
      </c>
      <c r="H10979" s="2">
        <v>3</v>
      </c>
      <c r="I10979" s="2">
        <v>10</v>
      </c>
      <c r="J10979" s="2">
        <v>10</v>
      </c>
      <c r="K10979" s="2">
        <v>5</v>
      </c>
      <c r="L10979" s="3">
        <v>714000</v>
      </c>
      <c r="M10979" s="2" t="s">
        <v>0</v>
      </c>
      <c r="N10979" s="4" t="s">
        <v>21</v>
      </c>
    </row>
    <row r="10980" spans="1:14" x14ac:dyDescent="0.25">
      <c r="A10980" s="1" t="s">
        <v>364</v>
      </c>
      <c r="B10980" s="2" t="s">
        <v>63</v>
      </c>
      <c r="C10980" s="2" t="s">
        <v>64</v>
      </c>
      <c r="D10980" s="2" t="s">
        <v>65</v>
      </c>
      <c r="E10980" s="2" t="s">
        <v>9190</v>
      </c>
      <c r="F10980" s="2">
        <v>47131909</v>
      </c>
      <c r="G10980" s="2" t="s">
        <v>810</v>
      </c>
      <c r="H10980" s="2">
        <v>3</v>
      </c>
      <c r="I10980" s="2">
        <v>10</v>
      </c>
      <c r="J10980" s="2">
        <v>10</v>
      </c>
      <c r="K10980" s="2">
        <v>40</v>
      </c>
      <c r="L10980" s="3">
        <v>2697505.33</v>
      </c>
      <c r="M10980" s="2" t="s">
        <v>17389</v>
      </c>
      <c r="N10980" s="4" t="s">
        <v>21</v>
      </c>
    </row>
    <row r="10981" spans="1:14" x14ac:dyDescent="0.25">
      <c r="A10981" s="1" t="s">
        <v>364</v>
      </c>
      <c r="B10981" s="2" t="s">
        <v>76</v>
      </c>
      <c r="C10981" s="2" t="s">
        <v>83</v>
      </c>
      <c r="D10981" s="2" t="s">
        <v>84</v>
      </c>
      <c r="E10981" s="2" t="s">
        <v>9191</v>
      </c>
      <c r="F10981" s="2">
        <v>12163600</v>
      </c>
      <c r="G10981" s="2" t="s">
        <v>810</v>
      </c>
      <c r="H10981" s="2">
        <v>3</v>
      </c>
      <c r="I10981" s="2">
        <v>10</v>
      </c>
      <c r="J10981" s="2">
        <v>10</v>
      </c>
      <c r="K10981" s="2">
        <v>30</v>
      </c>
      <c r="L10981" s="3">
        <v>1606500</v>
      </c>
      <c r="M10981" s="2" t="s">
        <v>0</v>
      </c>
      <c r="N10981" s="4" t="s">
        <v>21</v>
      </c>
    </row>
    <row r="10982" spans="1:14" x14ac:dyDescent="0.25">
      <c r="A10982" s="1" t="s">
        <v>364</v>
      </c>
      <c r="B10982" s="2" t="s">
        <v>76</v>
      </c>
      <c r="C10982" s="2" t="s">
        <v>83</v>
      </c>
      <c r="D10982" s="2" t="s">
        <v>84</v>
      </c>
      <c r="E10982" s="2" t="s">
        <v>9192</v>
      </c>
      <c r="F10982" s="2">
        <v>12163600</v>
      </c>
      <c r="G10982" s="2" t="s">
        <v>810</v>
      </c>
      <c r="H10982" s="2">
        <v>3</v>
      </c>
      <c r="I10982" s="2">
        <v>10</v>
      </c>
      <c r="J10982" s="2">
        <v>10</v>
      </c>
      <c r="K10982" s="2">
        <v>23</v>
      </c>
      <c r="L10982" s="3">
        <v>5761500</v>
      </c>
      <c r="M10982" s="2" t="s">
        <v>17383</v>
      </c>
      <c r="N10982" s="4" t="s">
        <v>21</v>
      </c>
    </row>
    <row r="10983" spans="1:14" x14ac:dyDescent="0.25">
      <c r="A10983" s="1" t="s">
        <v>364</v>
      </c>
      <c r="B10983" s="2" t="s">
        <v>76</v>
      </c>
      <c r="C10983" s="2" t="s">
        <v>83</v>
      </c>
      <c r="D10983" s="2" t="s">
        <v>84</v>
      </c>
      <c r="E10983" s="2" t="s">
        <v>9193</v>
      </c>
      <c r="F10983" s="2">
        <v>12163600</v>
      </c>
      <c r="G10983" s="2" t="s">
        <v>810</v>
      </c>
      <c r="H10983" s="2">
        <v>3</v>
      </c>
      <c r="I10983" s="2">
        <v>10</v>
      </c>
      <c r="J10983" s="2">
        <v>10</v>
      </c>
      <c r="K10983" s="2">
        <v>25</v>
      </c>
      <c r="L10983" s="3">
        <v>6018750</v>
      </c>
      <c r="M10983" s="2" t="s">
        <v>17383</v>
      </c>
      <c r="N10983" s="4" t="s">
        <v>21</v>
      </c>
    </row>
    <row r="10984" spans="1:14" x14ac:dyDescent="0.25">
      <c r="A10984" s="1" t="s">
        <v>364</v>
      </c>
      <c r="B10984" s="2" t="s">
        <v>76</v>
      </c>
      <c r="C10984" s="2" t="s">
        <v>80</v>
      </c>
      <c r="D10984" s="2" t="s">
        <v>81</v>
      </c>
      <c r="E10984" s="2" t="s">
        <v>9194</v>
      </c>
      <c r="F10984" s="2">
        <v>12181501</v>
      </c>
      <c r="G10984" s="2" t="s">
        <v>810</v>
      </c>
      <c r="H10984" s="2">
        <v>3</v>
      </c>
      <c r="I10984" s="2">
        <v>10</v>
      </c>
      <c r="J10984" s="2">
        <v>10</v>
      </c>
      <c r="K10984" s="2">
        <v>50</v>
      </c>
      <c r="L10984" s="3">
        <v>750000</v>
      </c>
      <c r="M10984" s="2" t="s">
        <v>0</v>
      </c>
      <c r="N10984" s="4" t="s">
        <v>21</v>
      </c>
    </row>
    <row r="10985" spans="1:14" x14ac:dyDescent="0.25">
      <c r="A10985" s="1" t="s">
        <v>364</v>
      </c>
      <c r="B10985" s="2" t="s">
        <v>76</v>
      </c>
      <c r="C10985" s="2" t="s">
        <v>83</v>
      </c>
      <c r="D10985" s="2" t="s">
        <v>84</v>
      </c>
      <c r="E10985" s="2" t="s">
        <v>9195</v>
      </c>
      <c r="F10985" s="2">
        <v>47131800</v>
      </c>
      <c r="G10985" s="2" t="s">
        <v>810</v>
      </c>
      <c r="H10985" s="2">
        <v>3</v>
      </c>
      <c r="I10985" s="2">
        <v>10</v>
      </c>
      <c r="J10985" s="2">
        <v>10</v>
      </c>
      <c r="K10985" s="2">
        <v>9</v>
      </c>
      <c r="L10985" s="3">
        <v>31500000</v>
      </c>
      <c r="M10985" s="2" t="s">
        <v>0</v>
      </c>
      <c r="N10985" s="4" t="s">
        <v>21</v>
      </c>
    </row>
    <row r="10986" spans="1:14" x14ac:dyDescent="0.25">
      <c r="A10986" s="1" t="s">
        <v>364</v>
      </c>
      <c r="B10986" s="2" t="s">
        <v>76</v>
      </c>
      <c r="C10986" s="2" t="s">
        <v>80</v>
      </c>
      <c r="D10986" s="2" t="s">
        <v>81</v>
      </c>
      <c r="E10986" s="2" t="s">
        <v>9196</v>
      </c>
      <c r="F10986" s="2">
        <v>39121700</v>
      </c>
      <c r="G10986" s="2" t="s">
        <v>810</v>
      </c>
      <c r="H10986" s="2">
        <v>3</v>
      </c>
      <c r="I10986" s="2">
        <v>10</v>
      </c>
      <c r="J10986" s="2">
        <v>10</v>
      </c>
      <c r="K10986" s="2">
        <v>50</v>
      </c>
      <c r="L10986" s="3">
        <v>3250000</v>
      </c>
      <c r="M10986" s="2" t="s">
        <v>0</v>
      </c>
      <c r="N10986" s="4" t="s">
        <v>21</v>
      </c>
    </row>
    <row r="10987" spans="1:14" x14ac:dyDescent="0.25">
      <c r="A10987" s="1" t="s">
        <v>364</v>
      </c>
      <c r="B10987" s="2" t="s">
        <v>86</v>
      </c>
      <c r="C10987" s="2" t="s">
        <v>93</v>
      </c>
      <c r="D10987" s="2" t="s">
        <v>94</v>
      </c>
      <c r="E10987" s="2" t="s">
        <v>9197</v>
      </c>
      <c r="F10987" s="2">
        <v>31201513</v>
      </c>
      <c r="G10987" s="2" t="s">
        <v>810</v>
      </c>
      <c r="H10987" s="2">
        <v>3</v>
      </c>
      <c r="I10987" s="2">
        <v>10</v>
      </c>
      <c r="J10987" s="2">
        <v>10</v>
      </c>
      <c r="K10987" s="2">
        <v>5</v>
      </c>
      <c r="L10987" s="3">
        <v>6250000</v>
      </c>
      <c r="M10987" s="2" t="s">
        <v>0</v>
      </c>
      <c r="N10987" s="4" t="s">
        <v>21</v>
      </c>
    </row>
    <row r="10988" spans="1:14" x14ac:dyDescent="0.25">
      <c r="A10988" s="1" t="s">
        <v>364</v>
      </c>
      <c r="B10988" s="2" t="s">
        <v>2048</v>
      </c>
      <c r="C10988" s="2" t="s">
        <v>2048</v>
      </c>
      <c r="D10988" s="2" t="s">
        <v>17948</v>
      </c>
      <c r="E10988" s="2" t="s">
        <v>9198</v>
      </c>
      <c r="F10988" s="2">
        <v>31201602</v>
      </c>
      <c r="G10988" s="2" t="s">
        <v>810</v>
      </c>
      <c r="H10988" s="2">
        <v>3</v>
      </c>
      <c r="I10988" s="2">
        <v>10</v>
      </c>
      <c r="J10988" s="2">
        <v>10</v>
      </c>
      <c r="K10988" s="2">
        <v>1</v>
      </c>
      <c r="L10988" s="3">
        <v>75000</v>
      </c>
      <c r="M10988" s="2" t="s">
        <v>0</v>
      </c>
      <c r="N10988" s="4" t="s">
        <v>21</v>
      </c>
    </row>
    <row r="10989" spans="1:14" x14ac:dyDescent="0.25">
      <c r="A10989" s="1" t="s">
        <v>364</v>
      </c>
      <c r="B10989" s="2" t="s">
        <v>2048</v>
      </c>
      <c r="C10989" s="2" t="s">
        <v>2048</v>
      </c>
      <c r="D10989" s="2" t="s">
        <v>17948</v>
      </c>
      <c r="E10989" s="2" t="s">
        <v>9199</v>
      </c>
      <c r="F10989" s="2">
        <v>31201602</v>
      </c>
      <c r="G10989" s="2" t="s">
        <v>810</v>
      </c>
      <c r="H10989" s="2">
        <v>3</v>
      </c>
      <c r="I10989" s="2">
        <v>10</v>
      </c>
      <c r="J10989" s="2">
        <v>10</v>
      </c>
      <c r="K10989" s="2">
        <v>10</v>
      </c>
      <c r="L10989" s="3">
        <v>535500</v>
      </c>
      <c r="M10989" s="2" t="s">
        <v>0</v>
      </c>
      <c r="N10989" s="4" t="s">
        <v>21</v>
      </c>
    </row>
    <row r="10990" spans="1:14" x14ac:dyDescent="0.25">
      <c r="A10990" s="1" t="s">
        <v>364</v>
      </c>
      <c r="B10990" s="2" t="s">
        <v>86</v>
      </c>
      <c r="C10990" s="2" t="s">
        <v>87</v>
      </c>
      <c r="D10990" s="2" t="s">
        <v>88</v>
      </c>
      <c r="E10990" s="2" t="s">
        <v>9200</v>
      </c>
      <c r="F10990" s="2">
        <v>46181541</v>
      </c>
      <c r="G10990" s="2" t="s">
        <v>810</v>
      </c>
      <c r="H10990" s="2">
        <v>3</v>
      </c>
      <c r="I10990" s="2">
        <v>10</v>
      </c>
      <c r="J10990" s="2">
        <v>10</v>
      </c>
      <c r="K10990" s="2">
        <v>102</v>
      </c>
      <c r="L10990" s="3">
        <v>16623375.770000001</v>
      </c>
      <c r="M10990" s="2" t="s">
        <v>0</v>
      </c>
      <c r="N10990" s="4" t="s">
        <v>21</v>
      </c>
    </row>
    <row r="10991" spans="1:14" x14ac:dyDescent="0.25">
      <c r="A10991" s="1" t="s">
        <v>364</v>
      </c>
      <c r="B10991" s="2" t="s">
        <v>378</v>
      </c>
      <c r="C10991" s="2" t="s">
        <v>2536</v>
      </c>
      <c r="D10991" s="2" t="s">
        <v>17956</v>
      </c>
      <c r="E10991" s="2" t="s">
        <v>9201</v>
      </c>
      <c r="F10991" s="2">
        <v>39101605</v>
      </c>
      <c r="G10991" s="2" t="s">
        <v>810</v>
      </c>
      <c r="H10991" s="2">
        <v>3</v>
      </c>
      <c r="I10991" s="2">
        <v>10</v>
      </c>
      <c r="J10991" s="2">
        <v>10</v>
      </c>
      <c r="K10991" s="2">
        <v>58</v>
      </c>
      <c r="L10991" s="3">
        <v>159715.04</v>
      </c>
      <c r="M10991" s="2" t="s">
        <v>0</v>
      </c>
      <c r="N10991" s="4" t="s">
        <v>21</v>
      </c>
    </row>
    <row r="10992" spans="1:14" x14ac:dyDescent="0.25">
      <c r="A10992" s="1" t="s">
        <v>364</v>
      </c>
      <c r="B10992" s="2" t="s">
        <v>378</v>
      </c>
      <c r="C10992" s="2" t="s">
        <v>2536</v>
      </c>
      <c r="D10992" s="2" t="s">
        <v>17956</v>
      </c>
      <c r="E10992" s="2" t="s">
        <v>9202</v>
      </c>
      <c r="F10992" s="2">
        <v>39101605</v>
      </c>
      <c r="G10992" s="2" t="s">
        <v>810</v>
      </c>
      <c r="H10992" s="2">
        <v>3</v>
      </c>
      <c r="I10992" s="2">
        <v>10</v>
      </c>
      <c r="J10992" s="2">
        <v>10</v>
      </c>
      <c r="K10992" s="2">
        <v>50</v>
      </c>
      <c r="L10992" s="3">
        <v>137685.38</v>
      </c>
      <c r="M10992" s="2" t="s">
        <v>0</v>
      </c>
      <c r="N10992" s="4" t="s">
        <v>21</v>
      </c>
    </row>
    <row r="10993" spans="1:14" x14ac:dyDescent="0.25">
      <c r="A10993" s="1" t="s">
        <v>364</v>
      </c>
      <c r="B10993" s="2" t="s">
        <v>76</v>
      </c>
      <c r="C10993" s="2" t="s">
        <v>80</v>
      </c>
      <c r="D10993" s="2" t="s">
        <v>81</v>
      </c>
      <c r="E10993" s="2" t="s">
        <v>9203</v>
      </c>
      <c r="F10993" s="2">
        <v>23131500</v>
      </c>
      <c r="G10993" s="2" t="s">
        <v>810</v>
      </c>
      <c r="H10993" s="2">
        <v>3</v>
      </c>
      <c r="I10993" s="2">
        <v>10</v>
      </c>
      <c r="J10993" s="2">
        <v>10</v>
      </c>
      <c r="K10993" s="2">
        <v>15</v>
      </c>
      <c r="L10993" s="3">
        <v>1125000</v>
      </c>
      <c r="M10993" s="2" t="s">
        <v>17383</v>
      </c>
      <c r="N10993" s="4" t="s">
        <v>21</v>
      </c>
    </row>
    <row r="10994" spans="1:14" x14ac:dyDescent="0.25">
      <c r="A10994" s="1" t="s">
        <v>364</v>
      </c>
      <c r="B10994" s="2" t="s">
        <v>76</v>
      </c>
      <c r="C10994" s="2" t="s">
        <v>83</v>
      </c>
      <c r="D10994" s="2" t="s">
        <v>84</v>
      </c>
      <c r="E10994" s="2" t="s">
        <v>9204</v>
      </c>
      <c r="F10994" s="2">
        <v>31201600</v>
      </c>
      <c r="G10994" s="2" t="s">
        <v>810</v>
      </c>
      <c r="H10994" s="2">
        <v>3</v>
      </c>
      <c r="I10994" s="2">
        <v>10</v>
      </c>
      <c r="J10994" s="2">
        <v>10</v>
      </c>
      <c r="K10994" s="2">
        <v>50</v>
      </c>
      <c r="L10994" s="3">
        <v>325000</v>
      </c>
      <c r="M10994" s="2" t="s">
        <v>0</v>
      </c>
      <c r="N10994" s="4" t="s">
        <v>21</v>
      </c>
    </row>
    <row r="10995" spans="1:14" x14ac:dyDescent="0.25">
      <c r="A10995" s="1" t="s">
        <v>364</v>
      </c>
      <c r="B10995" s="2" t="s">
        <v>76</v>
      </c>
      <c r="C10995" s="2" t="s">
        <v>80</v>
      </c>
      <c r="D10995" s="2" t="s">
        <v>81</v>
      </c>
      <c r="E10995" s="2" t="s">
        <v>9205</v>
      </c>
      <c r="F10995" s="2">
        <v>15121520</v>
      </c>
      <c r="G10995" s="2" t="s">
        <v>810</v>
      </c>
      <c r="H10995" s="2">
        <v>3</v>
      </c>
      <c r="I10995" s="2">
        <v>10</v>
      </c>
      <c r="J10995" s="2">
        <v>10</v>
      </c>
      <c r="K10995" s="2">
        <v>15</v>
      </c>
      <c r="L10995" s="3">
        <v>975000</v>
      </c>
      <c r="M10995" s="2" t="s">
        <v>0</v>
      </c>
      <c r="N10995" s="4" t="s">
        <v>21</v>
      </c>
    </row>
    <row r="10996" spans="1:14" x14ac:dyDescent="0.25">
      <c r="A10996" s="1" t="s">
        <v>364</v>
      </c>
      <c r="B10996" s="2" t="s">
        <v>72</v>
      </c>
      <c r="C10996" s="2" t="s">
        <v>73</v>
      </c>
      <c r="D10996" s="2" t="s">
        <v>74</v>
      </c>
      <c r="E10996" s="2" t="s">
        <v>9206</v>
      </c>
      <c r="F10996" s="2">
        <v>15121520</v>
      </c>
      <c r="G10996" s="2" t="s">
        <v>810</v>
      </c>
      <c r="H10996" s="2">
        <v>3</v>
      </c>
      <c r="I10996" s="2">
        <v>10</v>
      </c>
      <c r="J10996" s="2">
        <v>10</v>
      </c>
      <c r="K10996" s="2">
        <v>100</v>
      </c>
      <c r="L10996" s="3">
        <v>12500000</v>
      </c>
      <c r="M10996" s="2" t="s">
        <v>17383</v>
      </c>
      <c r="N10996" s="4" t="s">
        <v>21</v>
      </c>
    </row>
    <row r="10997" spans="1:14" x14ac:dyDescent="0.25">
      <c r="A10997" s="1" t="s">
        <v>364</v>
      </c>
      <c r="B10997" s="2" t="s">
        <v>76</v>
      </c>
      <c r="C10997" s="2" t="s">
        <v>80</v>
      </c>
      <c r="D10997" s="2" t="s">
        <v>81</v>
      </c>
      <c r="E10997" s="2" t="s">
        <v>9207</v>
      </c>
      <c r="F10997" s="2">
        <v>23131500</v>
      </c>
      <c r="G10997" s="2" t="s">
        <v>810</v>
      </c>
      <c r="H10997" s="2">
        <v>3</v>
      </c>
      <c r="I10997" s="2">
        <v>10</v>
      </c>
      <c r="J10997" s="2">
        <v>10</v>
      </c>
      <c r="K10997" s="2">
        <v>3</v>
      </c>
      <c r="L10997" s="3">
        <v>425610</v>
      </c>
      <c r="M10997" s="2" t="s">
        <v>0</v>
      </c>
      <c r="N10997" s="4" t="s">
        <v>21</v>
      </c>
    </row>
    <row r="10998" spans="1:14" x14ac:dyDescent="0.25">
      <c r="A10998" s="1" t="s">
        <v>364</v>
      </c>
      <c r="B10998" s="2" t="s">
        <v>113</v>
      </c>
      <c r="C10998" s="2" t="s">
        <v>113</v>
      </c>
      <c r="D10998" s="2" t="s">
        <v>114</v>
      </c>
      <c r="E10998" s="2" t="s">
        <v>9208</v>
      </c>
      <c r="F10998" s="2">
        <v>39121700</v>
      </c>
      <c r="G10998" s="2" t="s">
        <v>810</v>
      </c>
      <c r="H10998" s="2">
        <v>3</v>
      </c>
      <c r="I10998" s="2">
        <v>10</v>
      </c>
      <c r="J10998" s="2">
        <v>10</v>
      </c>
      <c r="K10998" s="2">
        <v>1500</v>
      </c>
      <c r="L10998" s="3">
        <v>900000</v>
      </c>
      <c r="M10998" s="2" t="s">
        <v>0</v>
      </c>
      <c r="N10998" s="4" t="s">
        <v>21</v>
      </c>
    </row>
    <row r="10999" spans="1:14" x14ac:dyDescent="0.25">
      <c r="A10999" s="1" t="s">
        <v>364</v>
      </c>
      <c r="B10999" s="2" t="s">
        <v>113</v>
      </c>
      <c r="C10999" s="2" t="s">
        <v>113</v>
      </c>
      <c r="D10999" s="2" t="s">
        <v>114</v>
      </c>
      <c r="E10999" s="2" t="s">
        <v>9209</v>
      </c>
      <c r="F10999" s="2">
        <v>39121700</v>
      </c>
      <c r="G10999" s="2" t="s">
        <v>810</v>
      </c>
      <c r="H10999" s="2">
        <v>3</v>
      </c>
      <c r="I10999" s="2">
        <v>10</v>
      </c>
      <c r="J10999" s="2">
        <v>10</v>
      </c>
      <c r="K10999" s="2">
        <v>1000</v>
      </c>
      <c r="L10999" s="3">
        <v>900000</v>
      </c>
      <c r="M10999" s="2" t="s">
        <v>0</v>
      </c>
      <c r="N10999" s="4" t="s">
        <v>21</v>
      </c>
    </row>
    <row r="11000" spans="1:14" x14ac:dyDescent="0.25">
      <c r="A11000" s="1" t="s">
        <v>364</v>
      </c>
      <c r="B11000" s="2" t="s">
        <v>103</v>
      </c>
      <c r="C11000" s="2" t="s">
        <v>104</v>
      </c>
      <c r="D11000" s="2" t="s">
        <v>105</v>
      </c>
      <c r="E11000" s="2" t="s">
        <v>9210</v>
      </c>
      <c r="F11000" s="2">
        <v>60121228</v>
      </c>
      <c r="G11000" s="2" t="s">
        <v>810</v>
      </c>
      <c r="H11000" s="2">
        <v>3</v>
      </c>
      <c r="I11000" s="2">
        <v>10</v>
      </c>
      <c r="J11000" s="2">
        <v>10</v>
      </c>
      <c r="K11000" s="2">
        <v>50</v>
      </c>
      <c r="L11000" s="3">
        <v>89250</v>
      </c>
      <c r="M11000" s="2" t="s">
        <v>0</v>
      </c>
      <c r="N11000" s="4" t="s">
        <v>21</v>
      </c>
    </row>
    <row r="11001" spans="1:14" x14ac:dyDescent="0.25">
      <c r="A11001" s="1" t="s">
        <v>364</v>
      </c>
      <c r="B11001" s="2" t="s">
        <v>76</v>
      </c>
      <c r="C11001" s="2" t="s">
        <v>77</v>
      </c>
      <c r="D11001" s="2" t="s">
        <v>78</v>
      </c>
      <c r="E11001" s="2" t="s">
        <v>9211</v>
      </c>
      <c r="F11001" s="2">
        <v>31211507</v>
      </c>
      <c r="G11001" s="2" t="s">
        <v>810</v>
      </c>
      <c r="H11001" s="2">
        <v>3</v>
      </c>
      <c r="I11001" s="2">
        <v>10</v>
      </c>
      <c r="J11001" s="2">
        <v>10</v>
      </c>
      <c r="K11001" s="2">
        <v>15</v>
      </c>
      <c r="L11001" s="3">
        <v>300097.40999999997</v>
      </c>
      <c r="M11001" s="2" t="s">
        <v>0</v>
      </c>
      <c r="N11001" s="4" t="s">
        <v>21</v>
      </c>
    </row>
    <row r="11002" spans="1:14" x14ac:dyDescent="0.25">
      <c r="A11002" s="1" t="s">
        <v>364</v>
      </c>
      <c r="B11002" s="2" t="s">
        <v>76</v>
      </c>
      <c r="C11002" s="2" t="s">
        <v>77</v>
      </c>
      <c r="D11002" s="2" t="s">
        <v>78</v>
      </c>
      <c r="E11002" s="2" t="s">
        <v>9212</v>
      </c>
      <c r="F11002" s="2">
        <v>31211507</v>
      </c>
      <c r="G11002" s="2" t="s">
        <v>810</v>
      </c>
      <c r="H11002" s="2">
        <v>3</v>
      </c>
      <c r="I11002" s="2">
        <v>10</v>
      </c>
      <c r="J11002" s="2">
        <v>10</v>
      </c>
      <c r="K11002" s="2">
        <v>50</v>
      </c>
      <c r="L11002" s="3">
        <v>927267.64</v>
      </c>
      <c r="M11002" s="2" t="s">
        <v>0</v>
      </c>
      <c r="N11002" s="4" t="s">
        <v>21</v>
      </c>
    </row>
    <row r="11003" spans="1:14" x14ac:dyDescent="0.25">
      <c r="A11003" s="1" t="s">
        <v>364</v>
      </c>
      <c r="B11003" s="2" t="s">
        <v>76</v>
      </c>
      <c r="C11003" s="2" t="s">
        <v>80</v>
      </c>
      <c r="D11003" s="2" t="s">
        <v>81</v>
      </c>
      <c r="E11003" s="2" t="s">
        <v>9213</v>
      </c>
      <c r="F11003" s="2">
        <v>47131824</v>
      </c>
      <c r="G11003" s="2" t="s">
        <v>810</v>
      </c>
      <c r="H11003" s="2">
        <v>3</v>
      </c>
      <c r="I11003" s="2">
        <v>10</v>
      </c>
      <c r="J11003" s="2">
        <v>10</v>
      </c>
      <c r="K11003" s="2">
        <v>70</v>
      </c>
      <c r="L11003" s="3">
        <v>3150000</v>
      </c>
      <c r="M11003" s="2" t="s">
        <v>0</v>
      </c>
      <c r="N11003" s="4" t="s">
        <v>21</v>
      </c>
    </row>
    <row r="11004" spans="1:14" x14ac:dyDescent="0.25">
      <c r="A11004" s="1" t="s">
        <v>364</v>
      </c>
      <c r="B11004" s="2" t="s">
        <v>72</v>
      </c>
      <c r="C11004" s="2" t="s">
        <v>73</v>
      </c>
      <c r="D11004" s="2" t="s">
        <v>74</v>
      </c>
      <c r="E11004" s="2" t="s">
        <v>9214</v>
      </c>
      <c r="F11004" s="2">
        <v>15121520</v>
      </c>
      <c r="G11004" s="2" t="s">
        <v>810</v>
      </c>
      <c r="H11004" s="2">
        <v>3</v>
      </c>
      <c r="I11004" s="2">
        <v>10</v>
      </c>
      <c r="J11004" s="2">
        <v>10</v>
      </c>
      <c r="K11004" s="2">
        <v>50</v>
      </c>
      <c r="L11004" s="3">
        <v>8250000</v>
      </c>
      <c r="M11004" s="2" t="s">
        <v>17383</v>
      </c>
      <c r="N11004" s="4" t="s">
        <v>21</v>
      </c>
    </row>
    <row r="11005" spans="1:14" x14ac:dyDescent="0.25">
      <c r="A11005" s="1" t="s">
        <v>364</v>
      </c>
      <c r="B11005" s="2" t="s">
        <v>72</v>
      </c>
      <c r="C11005" s="2" t="s">
        <v>73</v>
      </c>
      <c r="D11005" s="2" t="s">
        <v>74</v>
      </c>
      <c r="E11005" s="2" t="s">
        <v>9215</v>
      </c>
      <c r="F11005" s="2">
        <v>15121520</v>
      </c>
      <c r="G11005" s="2" t="s">
        <v>810</v>
      </c>
      <c r="H11005" s="2">
        <v>3</v>
      </c>
      <c r="I11005" s="2">
        <v>10</v>
      </c>
      <c r="J11005" s="2">
        <v>10</v>
      </c>
      <c r="K11005" s="2">
        <v>15</v>
      </c>
      <c r="L11005" s="3">
        <v>2175000</v>
      </c>
      <c r="M11005" s="2" t="s">
        <v>0</v>
      </c>
      <c r="N11005" s="4" t="s">
        <v>21</v>
      </c>
    </row>
    <row r="11006" spans="1:14" x14ac:dyDescent="0.25">
      <c r="A11006" s="1" t="s">
        <v>364</v>
      </c>
      <c r="B11006" s="2" t="s">
        <v>76</v>
      </c>
      <c r="C11006" s="2" t="s">
        <v>83</v>
      </c>
      <c r="D11006" s="2" t="s">
        <v>84</v>
      </c>
      <c r="E11006" s="2" t="s">
        <v>9216</v>
      </c>
      <c r="F11006" s="2">
        <v>24131513</v>
      </c>
      <c r="G11006" s="2" t="s">
        <v>810</v>
      </c>
      <c r="H11006" s="2">
        <v>3</v>
      </c>
      <c r="I11006" s="2">
        <v>10</v>
      </c>
      <c r="J11006" s="2">
        <v>10</v>
      </c>
      <c r="K11006" s="2">
        <v>1</v>
      </c>
      <c r="L11006" s="3">
        <v>450000</v>
      </c>
      <c r="M11006" s="2" t="s">
        <v>17383</v>
      </c>
      <c r="N11006" s="4" t="s">
        <v>21</v>
      </c>
    </row>
    <row r="11007" spans="1:14" x14ac:dyDescent="0.25">
      <c r="A11007" s="1" t="s">
        <v>364</v>
      </c>
      <c r="B11007" s="2" t="s">
        <v>86</v>
      </c>
      <c r="C11007" s="2" t="s">
        <v>93</v>
      </c>
      <c r="D11007" s="2" t="s">
        <v>94</v>
      </c>
      <c r="E11007" s="2" t="s">
        <v>9217</v>
      </c>
      <c r="F11007" s="2">
        <v>47131800</v>
      </c>
      <c r="G11007" s="2" t="s">
        <v>810</v>
      </c>
      <c r="H11007" s="2">
        <v>3</v>
      </c>
      <c r="I11007" s="2">
        <v>10</v>
      </c>
      <c r="J11007" s="2">
        <v>10</v>
      </c>
      <c r="K11007" s="2">
        <v>500</v>
      </c>
      <c r="L11007" s="3">
        <v>7000000</v>
      </c>
      <c r="M11007" s="2" t="s">
        <v>0</v>
      </c>
      <c r="N11007" s="4" t="s">
        <v>21</v>
      </c>
    </row>
    <row r="11008" spans="1:14" x14ac:dyDescent="0.25">
      <c r="A11008" s="1" t="s">
        <v>364</v>
      </c>
      <c r="B11008" s="2" t="s">
        <v>76</v>
      </c>
      <c r="C11008" s="2" t="s">
        <v>83</v>
      </c>
      <c r="D11008" s="2" t="s">
        <v>84</v>
      </c>
      <c r="E11008" s="2" t="s">
        <v>9218</v>
      </c>
      <c r="F11008" s="2">
        <v>31201600</v>
      </c>
      <c r="G11008" s="2" t="s">
        <v>810</v>
      </c>
      <c r="H11008" s="2">
        <v>3</v>
      </c>
      <c r="I11008" s="2">
        <v>10</v>
      </c>
      <c r="J11008" s="2">
        <v>10</v>
      </c>
      <c r="K11008" s="2">
        <v>40</v>
      </c>
      <c r="L11008" s="3">
        <v>21600000</v>
      </c>
      <c r="M11008" s="2" t="s">
        <v>0</v>
      </c>
      <c r="N11008" s="4" t="s">
        <v>21</v>
      </c>
    </row>
    <row r="11009" spans="1:14" x14ac:dyDescent="0.25">
      <c r="A11009" s="1" t="s">
        <v>364</v>
      </c>
      <c r="B11009" s="2" t="s">
        <v>76</v>
      </c>
      <c r="C11009" s="2" t="s">
        <v>80</v>
      </c>
      <c r="D11009" s="2" t="s">
        <v>81</v>
      </c>
      <c r="E11009" s="2" t="s">
        <v>9219</v>
      </c>
      <c r="F11009" s="2">
        <v>47131800</v>
      </c>
      <c r="G11009" s="2" t="s">
        <v>810</v>
      </c>
      <c r="H11009" s="2">
        <v>3</v>
      </c>
      <c r="I11009" s="2">
        <v>10</v>
      </c>
      <c r="J11009" s="2">
        <v>10</v>
      </c>
      <c r="K11009" s="2">
        <v>14</v>
      </c>
      <c r="L11009" s="3">
        <v>53200000</v>
      </c>
      <c r="M11009" s="2" t="s">
        <v>0</v>
      </c>
      <c r="N11009" s="4" t="s">
        <v>21</v>
      </c>
    </row>
    <row r="11010" spans="1:14" x14ac:dyDescent="0.25">
      <c r="A11010" s="1" t="s">
        <v>364</v>
      </c>
      <c r="B11010" s="2" t="s">
        <v>76</v>
      </c>
      <c r="C11010" s="2" t="s">
        <v>83</v>
      </c>
      <c r="D11010" s="2" t="s">
        <v>84</v>
      </c>
      <c r="E11010" s="2" t="s">
        <v>9220</v>
      </c>
      <c r="F11010" s="2">
        <v>12352310</v>
      </c>
      <c r="G11010" s="2" t="s">
        <v>810</v>
      </c>
      <c r="H11010" s="2">
        <v>3</v>
      </c>
      <c r="I11010" s="2">
        <v>10</v>
      </c>
      <c r="J11010" s="2">
        <v>10</v>
      </c>
      <c r="K11010" s="2">
        <v>6</v>
      </c>
      <c r="L11010" s="3">
        <v>1200000</v>
      </c>
      <c r="M11010" s="2" t="s">
        <v>0</v>
      </c>
      <c r="N11010" s="4" t="s">
        <v>21</v>
      </c>
    </row>
    <row r="11011" spans="1:14" x14ac:dyDescent="0.25">
      <c r="A11011" s="1" t="s">
        <v>364</v>
      </c>
      <c r="B11011" s="2" t="s">
        <v>76</v>
      </c>
      <c r="C11011" s="2" t="s">
        <v>83</v>
      </c>
      <c r="D11011" s="2" t="s">
        <v>84</v>
      </c>
      <c r="E11011" s="2" t="s">
        <v>9221</v>
      </c>
      <c r="F11011" s="2">
        <v>12352310</v>
      </c>
      <c r="G11011" s="2" t="s">
        <v>810</v>
      </c>
      <c r="H11011" s="2">
        <v>3</v>
      </c>
      <c r="I11011" s="2">
        <v>10</v>
      </c>
      <c r="J11011" s="2">
        <v>10</v>
      </c>
      <c r="K11011" s="2">
        <v>15</v>
      </c>
      <c r="L11011" s="3">
        <v>624750</v>
      </c>
      <c r="M11011" s="2" t="s">
        <v>0</v>
      </c>
      <c r="N11011" s="4" t="s">
        <v>21</v>
      </c>
    </row>
    <row r="11012" spans="1:14" x14ac:dyDescent="0.25">
      <c r="A11012" s="1" t="s">
        <v>364</v>
      </c>
      <c r="B11012" s="2" t="s">
        <v>76</v>
      </c>
      <c r="C11012" s="2" t="s">
        <v>83</v>
      </c>
      <c r="D11012" s="2" t="s">
        <v>84</v>
      </c>
      <c r="E11012" s="2" t="s">
        <v>9222</v>
      </c>
      <c r="F11012" s="2">
        <v>12352310</v>
      </c>
      <c r="G11012" s="2" t="s">
        <v>810</v>
      </c>
      <c r="H11012" s="2">
        <v>3</v>
      </c>
      <c r="I11012" s="2">
        <v>10</v>
      </c>
      <c r="J11012" s="2">
        <v>10</v>
      </c>
      <c r="K11012" s="2">
        <v>10</v>
      </c>
      <c r="L11012" s="3">
        <v>180000</v>
      </c>
      <c r="M11012" s="2" t="s">
        <v>0</v>
      </c>
      <c r="N11012" s="4" t="s">
        <v>21</v>
      </c>
    </row>
    <row r="11013" spans="1:14" x14ac:dyDescent="0.25">
      <c r="A11013" s="1" t="s">
        <v>364</v>
      </c>
      <c r="B11013" s="2" t="s">
        <v>76</v>
      </c>
      <c r="C11013" s="2" t="s">
        <v>83</v>
      </c>
      <c r="D11013" s="2" t="s">
        <v>84</v>
      </c>
      <c r="E11013" s="2" t="s">
        <v>9223</v>
      </c>
      <c r="F11013" s="2">
        <v>12352310</v>
      </c>
      <c r="G11013" s="2" t="s">
        <v>810</v>
      </c>
      <c r="H11013" s="2">
        <v>3</v>
      </c>
      <c r="I11013" s="2">
        <v>10</v>
      </c>
      <c r="J11013" s="2">
        <v>10</v>
      </c>
      <c r="K11013" s="2">
        <v>10</v>
      </c>
      <c r="L11013" s="3">
        <v>180000</v>
      </c>
      <c r="M11013" s="2" t="s">
        <v>0</v>
      </c>
      <c r="N11013" s="4" t="s">
        <v>21</v>
      </c>
    </row>
    <row r="11014" spans="1:14" x14ac:dyDescent="0.25">
      <c r="A11014" s="1" t="s">
        <v>364</v>
      </c>
      <c r="B11014" s="2" t="s">
        <v>76</v>
      </c>
      <c r="C11014" s="2" t="s">
        <v>83</v>
      </c>
      <c r="D11014" s="2" t="s">
        <v>84</v>
      </c>
      <c r="E11014" s="2" t="s">
        <v>9224</v>
      </c>
      <c r="F11014" s="2">
        <v>12352310</v>
      </c>
      <c r="G11014" s="2" t="s">
        <v>810</v>
      </c>
      <c r="H11014" s="2">
        <v>3</v>
      </c>
      <c r="I11014" s="2">
        <v>10</v>
      </c>
      <c r="J11014" s="2">
        <v>10</v>
      </c>
      <c r="K11014" s="2">
        <v>40</v>
      </c>
      <c r="L11014" s="3">
        <v>480000</v>
      </c>
      <c r="M11014" s="2" t="s">
        <v>0</v>
      </c>
      <c r="N11014" s="4" t="s">
        <v>21</v>
      </c>
    </row>
    <row r="11015" spans="1:14" x14ac:dyDescent="0.25">
      <c r="A11015" s="1" t="s">
        <v>364</v>
      </c>
      <c r="B11015" s="2" t="s">
        <v>76</v>
      </c>
      <c r="C11015" s="2" t="s">
        <v>83</v>
      </c>
      <c r="D11015" s="2" t="s">
        <v>84</v>
      </c>
      <c r="E11015" s="2" t="s">
        <v>9225</v>
      </c>
      <c r="F11015" s="2">
        <v>47131800</v>
      </c>
      <c r="G11015" s="2" t="s">
        <v>810</v>
      </c>
      <c r="H11015" s="2">
        <v>3</v>
      </c>
      <c r="I11015" s="2">
        <v>10</v>
      </c>
      <c r="J11015" s="2">
        <v>10</v>
      </c>
      <c r="K11015" s="2">
        <v>13</v>
      </c>
      <c r="L11015" s="3">
        <v>3185000</v>
      </c>
      <c r="M11015" s="2" t="s">
        <v>17383</v>
      </c>
      <c r="N11015" s="4" t="s">
        <v>21</v>
      </c>
    </row>
    <row r="11016" spans="1:14" x14ac:dyDescent="0.25">
      <c r="A11016" s="1" t="s">
        <v>364</v>
      </c>
      <c r="B11016" s="2" t="s">
        <v>86</v>
      </c>
      <c r="C11016" s="2" t="s">
        <v>246</v>
      </c>
      <c r="D11016" s="2" t="s">
        <v>247</v>
      </c>
      <c r="E11016" s="2" t="s">
        <v>9226</v>
      </c>
      <c r="F11016" s="2">
        <v>41121800</v>
      </c>
      <c r="G11016" s="2" t="s">
        <v>810</v>
      </c>
      <c r="H11016" s="2">
        <v>3</v>
      </c>
      <c r="I11016" s="2">
        <v>10</v>
      </c>
      <c r="J11016" s="2">
        <v>10</v>
      </c>
      <c r="K11016" s="2">
        <v>1000</v>
      </c>
      <c r="L11016" s="3">
        <v>561977.5</v>
      </c>
      <c r="M11016" s="2" t="s">
        <v>0</v>
      </c>
      <c r="N11016" s="4" t="s">
        <v>21</v>
      </c>
    </row>
    <row r="11017" spans="1:14" x14ac:dyDescent="0.25">
      <c r="A11017" s="1" t="s">
        <v>364</v>
      </c>
      <c r="B11017" s="2" t="s">
        <v>56</v>
      </c>
      <c r="C11017" s="2" t="s">
        <v>56</v>
      </c>
      <c r="D11017" s="2" t="s">
        <v>57</v>
      </c>
      <c r="E11017" s="2" t="s">
        <v>9227</v>
      </c>
      <c r="F11017" s="2">
        <v>31151507</v>
      </c>
      <c r="G11017" s="2" t="s">
        <v>810</v>
      </c>
      <c r="H11017" s="2">
        <v>3</v>
      </c>
      <c r="I11017" s="2">
        <v>10</v>
      </c>
      <c r="J11017" s="2">
        <v>10</v>
      </c>
      <c r="K11017" s="2">
        <v>159</v>
      </c>
      <c r="L11017" s="3">
        <v>34473104.600000001</v>
      </c>
      <c r="M11017" s="2" t="s">
        <v>17389</v>
      </c>
      <c r="N11017" s="4" t="s">
        <v>21</v>
      </c>
    </row>
    <row r="11018" spans="1:14" x14ac:dyDescent="0.25">
      <c r="A11018" s="1" t="s">
        <v>364</v>
      </c>
      <c r="B11018" s="2" t="s">
        <v>103</v>
      </c>
      <c r="C11018" s="2" t="s">
        <v>104</v>
      </c>
      <c r="D11018" s="2" t="s">
        <v>105</v>
      </c>
      <c r="E11018" s="2" t="s">
        <v>9228</v>
      </c>
      <c r="F11018" s="2">
        <v>31201600</v>
      </c>
      <c r="G11018" s="2" t="s">
        <v>810</v>
      </c>
      <c r="H11018" s="2">
        <v>3</v>
      </c>
      <c r="I11018" s="2">
        <v>10</v>
      </c>
      <c r="J11018" s="2">
        <v>10</v>
      </c>
      <c r="K11018" s="2">
        <v>155</v>
      </c>
      <c r="L11018" s="3">
        <v>10698100</v>
      </c>
      <c r="M11018" s="2" t="s">
        <v>0</v>
      </c>
      <c r="N11018" s="4" t="s">
        <v>21</v>
      </c>
    </row>
    <row r="11019" spans="1:14" x14ac:dyDescent="0.25">
      <c r="A11019" s="1" t="s">
        <v>364</v>
      </c>
      <c r="B11019" s="2" t="s">
        <v>28</v>
      </c>
      <c r="C11019" s="2" t="s">
        <v>659</v>
      </c>
      <c r="D11019" s="2" t="s">
        <v>17897</v>
      </c>
      <c r="E11019" s="2" t="s">
        <v>9229</v>
      </c>
      <c r="F11019" s="2">
        <v>31251500</v>
      </c>
      <c r="G11019" s="2" t="s">
        <v>810</v>
      </c>
      <c r="H11019" s="2">
        <v>3</v>
      </c>
      <c r="I11019" s="2">
        <v>10</v>
      </c>
      <c r="J11019" s="2">
        <v>10</v>
      </c>
      <c r="K11019" s="2">
        <v>25</v>
      </c>
      <c r="L11019" s="3">
        <v>2086520.2700000003</v>
      </c>
      <c r="M11019" s="2" t="s">
        <v>0</v>
      </c>
      <c r="N11019" s="4" t="s">
        <v>21</v>
      </c>
    </row>
    <row r="11020" spans="1:14" x14ac:dyDescent="0.25">
      <c r="A11020" s="1" t="s">
        <v>364</v>
      </c>
      <c r="B11020" s="2" t="s">
        <v>63</v>
      </c>
      <c r="C11020" s="2" t="s">
        <v>64</v>
      </c>
      <c r="D11020" s="2" t="s">
        <v>65</v>
      </c>
      <c r="E11020" s="2" t="s">
        <v>9230</v>
      </c>
      <c r="F11020" s="2">
        <v>47131909</v>
      </c>
      <c r="G11020" s="2" t="s">
        <v>810</v>
      </c>
      <c r="H11020" s="2">
        <v>3</v>
      </c>
      <c r="I11020" s="2">
        <v>10</v>
      </c>
      <c r="J11020" s="2">
        <v>10</v>
      </c>
      <c r="K11020" s="2">
        <v>85</v>
      </c>
      <c r="L11020" s="3">
        <v>3343782.3100000005</v>
      </c>
      <c r="M11020" s="2" t="s">
        <v>0</v>
      </c>
      <c r="N11020" s="4" t="s">
        <v>21</v>
      </c>
    </row>
    <row r="11021" spans="1:14" x14ac:dyDescent="0.25">
      <c r="A11021" s="1" t="s">
        <v>364</v>
      </c>
      <c r="B11021" s="2" t="s">
        <v>86</v>
      </c>
      <c r="C11021" s="2" t="s">
        <v>246</v>
      </c>
      <c r="D11021" s="2" t="s">
        <v>247</v>
      </c>
      <c r="E11021" s="2" t="s">
        <v>9231</v>
      </c>
      <c r="F11021" s="2">
        <v>41113313</v>
      </c>
      <c r="G11021" s="2" t="s">
        <v>810</v>
      </c>
      <c r="H11021" s="2">
        <v>3</v>
      </c>
      <c r="I11021" s="2">
        <v>10</v>
      </c>
      <c r="J11021" s="2">
        <v>10</v>
      </c>
      <c r="K11021" s="2">
        <v>3</v>
      </c>
      <c r="L11021" s="3">
        <v>2174863.6</v>
      </c>
      <c r="M11021" s="2" t="s">
        <v>0</v>
      </c>
      <c r="N11021" s="4" t="s">
        <v>21</v>
      </c>
    </row>
    <row r="11022" spans="1:14" x14ac:dyDescent="0.25">
      <c r="A11022" s="1" t="s">
        <v>364</v>
      </c>
      <c r="B11022" s="2" t="s">
        <v>378</v>
      </c>
      <c r="C11022" s="2" t="s">
        <v>661</v>
      </c>
      <c r="D11022" s="2" t="s">
        <v>17898</v>
      </c>
      <c r="E11022" s="2" t="s">
        <v>9232</v>
      </c>
      <c r="F11022" s="2">
        <v>39121700</v>
      </c>
      <c r="G11022" s="2" t="s">
        <v>810</v>
      </c>
      <c r="H11022" s="2">
        <v>3</v>
      </c>
      <c r="I11022" s="2">
        <v>10</v>
      </c>
      <c r="J11022" s="2">
        <v>10</v>
      </c>
      <c r="K11022" s="2">
        <v>4</v>
      </c>
      <c r="L11022" s="3">
        <v>2922297.3200000003</v>
      </c>
      <c r="M11022" s="2" t="s">
        <v>0</v>
      </c>
      <c r="N11022" s="4" t="s">
        <v>21</v>
      </c>
    </row>
    <row r="11023" spans="1:14" x14ac:dyDescent="0.25">
      <c r="A11023" s="1" t="s">
        <v>364</v>
      </c>
      <c r="B11023" s="2" t="s">
        <v>378</v>
      </c>
      <c r="C11023" s="2" t="s">
        <v>661</v>
      </c>
      <c r="D11023" s="2" t="s">
        <v>17898</v>
      </c>
      <c r="E11023" s="2" t="s">
        <v>9233</v>
      </c>
      <c r="F11023" s="2">
        <v>41111800</v>
      </c>
      <c r="G11023" s="2" t="s">
        <v>810</v>
      </c>
      <c r="H11023" s="2">
        <v>3</v>
      </c>
      <c r="I11023" s="2">
        <v>10</v>
      </c>
      <c r="J11023" s="2">
        <v>10</v>
      </c>
      <c r="K11023" s="2">
        <v>3</v>
      </c>
      <c r="L11023" s="3">
        <v>2191723</v>
      </c>
      <c r="M11023" s="2" t="s">
        <v>0</v>
      </c>
      <c r="N11023" s="4" t="s">
        <v>21</v>
      </c>
    </row>
    <row r="11024" spans="1:14" x14ac:dyDescent="0.25">
      <c r="A11024" s="1" t="s">
        <v>364</v>
      </c>
      <c r="B11024" s="2" t="s">
        <v>76</v>
      </c>
      <c r="C11024" s="2" t="s">
        <v>83</v>
      </c>
      <c r="D11024" s="2" t="s">
        <v>84</v>
      </c>
      <c r="E11024" s="2" t="s">
        <v>9234</v>
      </c>
      <c r="F11024" s="2">
        <v>12163600</v>
      </c>
      <c r="G11024" s="2" t="s">
        <v>810</v>
      </c>
      <c r="H11024" s="2">
        <v>3</v>
      </c>
      <c r="I11024" s="2">
        <v>10</v>
      </c>
      <c r="J11024" s="2">
        <v>10</v>
      </c>
      <c r="K11024" s="2">
        <v>1</v>
      </c>
      <c r="L11024" s="3">
        <v>2629900</v>
      </c>
      <c r="M11024" s="2" t="s">
        <v>0</v>
      </c>
      <c r="N11024" s="4" t="s">
        <v>21</v>
      </c>
    </row>
    <row r="11025" spans="1:14" x14ac:dyDescent="0.25">
      <c r="A11025" s="1" t="s">
        <v>364</v>
      </c>
      <c r="B11025" s="2" t="s">
        <v>76</v>
      </c>
      <c r="C11025" s="2" t="s">
        <v>83</v>
      </c>
      <c r="D11025" s="2" t="s">
        <v>84</v>
      </c>
      <c r="E11025" s="2" t="s">
        <v>9235</v>
      </c>
      <c r="F11025" s="2">
        <v>12163600</v>
      </c>
      <c r="G11025" s="2" t="s">
        <v>810</v>
      </c>
      <c r="H11025" s="2">
        <v>3</v>
      </c>
      <c r="I11025" s="2">
        <v>10</v>
      </c>
      <c r="J11025" s="2">
        <v>10</v>
      </c>
      <c r="K11025" s="2">
        <v>4</v>
      </c>
      <c r="L11025" s="3">
        <v>7616000</v>
      </c>
      <c r="M11025" s="2" t="s">
        <v>0</v>
      </c>
      <c r="N11025" s="4" t="s">
        <v>21</v>
      </c>
    </row>
    <row r="11026" spans="1:14" x14ac:dyDescent="0.25">
      <c r="A11026" s="1" t="s">
        <v>364</v>
      </c>
      <c r="B11026" s="2" t="s">
        <v>76</v>
      </c>
      <c r="C11026" s="2" t="s">
        <v>83</v>
      </c>
      <c r="D11026" s="2" t="s">
        <v>84</v>
      </c>
      <c r="E11026" s="2" t="s">
        <v>9236</v>
      </c>
      <c r="F11026" s="2">
        <v>12191500</v>
      </c>
      <c r="G11026" s="2" t="s">
        <v>810</v>
      </c>
      <c r="H11026" s="2">
        <v>3</v>
      </c>
      <c r="I11026" s="2">
        <v>10</v>
      </c>
      <c r="J11026" s="2">
        <v>10</v>
      </c>
      <c r="K11026" s="2">
        <v>1</v>
      </c>
      <c r="L11026" s="3">
        <v>1963500</v>
      </c>
      <c r="M11026" s="2" t="s">
        <v>0</v>
      </c>
      <c r="N11026" s="4" t="s">
        <v>21</v>
      </c>
    </row>
    <row r="11027" spans="1:14" x14ac:dyDescent="0.25">
      <c r="A11027" s="1" t="s">
        <v>364</v>
      </c>
      <c r="B11027" s="2" t="s">
        <v>76</v>
      </c>
      <c r="C11027" s="2" t="s">
        <v>83</v>
      </c>
      <c r="D11027" s="2" t="s">
        <v>84</v>
      </c>
      <c r="E11027" s="2" t="s">
        <v>9237</v>
      </c>
      <c r="F11027" s="2">
        <v>12191500</v>
      </c>
      <c r="G11027" s="2" t="s">
        <v>810</v>
      </c>
      <c r="H11027" s="2">
        <v>3</v>
      </c>
      <c r="I11027" s="2">
        <v>10</v>
      </c>
      <c r="J11027" s="2">
        <v>10</v>
      </c>
      <c r="K11027" s="2">
        <v>1</v>
      </c>
      <c r="L11027" s="3">
        <v>4694932.42</v>
      </c>
      <c r="M11027" s="2" t="s">
        <v>0</v>
      </c>
      <c r="N11027" s="4" t="s">
        <v>21</v>
      </c>
    </row>
    <row r="11028" spans="1:14" x14ac:dyDescent="0.25">
      <c r="A11028" s="1" t="s">
        <v>364</v>
      </c>
      <c r="B11028" s="2" t="s">
        <v>76</v>
      </c>
      <c r="C11028" s="2" t="s">
        <v>83</v>
      </c>
      <c r="D11028" s="2" t="s">
        <v>84</v>
      </c>
      <c r="E11028" s="2" t="s">
        <v>9238</v>
      </c>
      <c r="F11028" s="2">
        <v>41111800</v>
      </c>
      <c r="G11028" s="2" t="s">
        <v>810</v>
      </c>
      <c r="H11028" s="2">
        <v>3</v>
      </c>
      <c r="I11028" s="2">
        <v>10</v>
      </c>
      <c r="J11028" s="2">
        <v>10</v>
      </c>
      <c r="K11028" s="2">
        <v>2</v>
      </c>
      <c r="L11028" s="3">
        <v>3927000</v>
      </c>
      <c r="M11028" s="2" t="s">
        <v>0</v>
      </c>
      <c r="N11028" s="4" t="s">
        <v>21</v>
      </c>
    </row>
    <row r="11029" spans="1:14" x14ac:dyDescent="0.25">
      <c r="A11029" s="1" t="s">
        <v>364</v>
      </c>
      <c r="B11029" s="2" t="s">
        <v>86</v>
      </c>
      <c r="C11029" s="2" t="s">
        <v>93</v>
      </c>
      <c r="D11029" s="2" t="s">
        <v>94</v>
      </c>
      <c r="E11029" s="2" t="s">
        <v>9239</v>
      </c>
      <c r="F11029" s="2">
        <v>31201511</v>
      </c>
      <c r="G11029" s="2" t="s">
        <v>810</v>
      </c>
      <c r="H11029" s="2">
        <v>3</v>
      </c>
      <c r="I11029" s="2">
        <v>10</v>
      </c>
      <c r="J11029" s="2">
        <v>10</v>
      </c>
      <c r="K11029" s="2">
        <v>2</v>
      </c>
      <c r="L11029" s="3">
        <v>702100</v>
      </c>
      <c r="M11029" s="2" t="s">
        <v>0</v>
      </c>
      <c r="N11029" s="4" t="s">
        <v>21</v>
      </c>
    </row>
    <row r="11030" spans="1:14" x14ac:dyDescent="0.25">
      <c r="A11030" s="1" t="s">
        <v>364</v>
      </c>
      <c r="B11030" s="2" t="s">
        <v>76</v>
      </c>
      <c r="C11030" s="2" t="s">
        <v>80</v>
      </c>
      <c r="D11030" s="2" t="s">
        <v>81</v>
      </c>
      <c r="E11030" s="2" t="s">
        <v>9240</v>
      </c>
      <c r="F11030" s="2">
        <v>39121700</v>
      </c>
      <c r="G11030" s="2" t="s">
        <v>810</v>
      </c>
      <c r="H11030" s="2">
        <v>3</v>
      </c>
      <c r="I11030" s="2">
        <v>10</v>
      </c>
      <c r="J11030" s="2">
        <v>10</v>
      </c>
      <c r="K11030" s="2">
        <v>8</v>
      </c>
      <c r="L11030" s="3">
        <v>618800</v>
      </c>
      <c r="M11030" s="2" t="s">
        <v>0</v>
      </c>
      <c r="N11030" s="4" t="s">
        <v>21</v>
      </c>
    </row>
    <row r="11031" spans="1:14" x14ac:dyDescent="0.25">
      <c r="A11031" s="1" t="s">
        <v>364</v>
      </c>
      <c r="B11031" s="2" t="s">
        <v>76</v>
      </c>
      <c r="C11031" s="2" t="s">
        <v>80</v>
      </c>
      <c r="D11031" s="2" t="s">
        <v>81</v>
      </c>
      <c r="E11031" s="2" t="s">
        <v>9241</v>
      </c>
      <c r="F11031" s="2">
        <v>39121700</v>
      </c>
      <c r="G11031" s="2" t="s">
        <v>810</v>
      </c>
      <c r="H11031" s="2">
        <v>3</v>
      </c>
      <c r="I11031" s="2">
        <v>10</v>
      </c>
      <c r="J11031" s="2">
        <v>10</v>
      </c>
      <c r="K11031" s="2">
        <v>9</v>
      </c>
      <c r="L11031" s="3">
        <v>696150</v>
      </c>
      <c r="M11031" s="2" t="s">
        <v>0</v>
      </c>
      <c r="N11031" s="4" t="s">
        <v>21</v>
      </c>
    </row>
    <row r="11032" spans="1:14" x14ac:dyDescent="0.25">
      <c r="A11032" s="1" t="s">
        <v>364</v>
      </c>
      <c r="B11032" s="2" t="s">
        <v>1851</v>
      </c>
      <c r="C11032" s="2" t="s">
        <v>1895</v>
      </c>
      <c r="D11032" s="2" t="s">
        <v>17946</v>
      </c>
      <c r="E11032" s="2" t="s">
        <v>9242</v>
      </c>
      <c r="F11032" s="2">
        <v>23131507</v>
      </c>
      <c r="G11032" s="2" t="s">
        <v>810</v>
      </c>
      <c r="H11032" s="2">
        <v>3</v>
      </c>
      <c r="I11032" s="2">
        <v>10</v>
      </c>
      <c r="J11032" s="2">
        <v>10</v>
      </c>
      <c r="K11032" s="2">
        <v>35</v>
      </c>
      <c r="L11032" s="3">
        <v>865449.52</v>
      </c>
      <c r="M11032" s="2" t="s">
        <v>0</v>
      </c>
      <c r="N11032" s="4" t="s">
        <v>21</v>
      </c>
    </row>
    <row r="11033" spans="1:14" x14ac:dyDescent="0.25">
      <c r="A11033" s="1" t="s">
        <v>364</v>
      </c>
      <c r="B11033" s="2" t="s">
        <v>76</v>
      </c>
      <c r="C11033" s="2" t="s">
        <v>83</v>
      </c>
      <c r="D11033" s="2" t="s">
        <v>84</v>
      </c>
      <c r="E11033" s="2" t="s">
        <v>9243</v>
      </c>
      <c r="F11033" s="2">
        <v>12163600</v>
      </c>
      <c r="G11033" s="2" t="s">
        <v>810</v>
      </c>
      <c r="H11033" s="2">
        <v>3</v>
      </c>
      <c r="I11033" s="2">
        <v>10</v>
      </c>
      <c r="J11033" s="2">
        <v>10</v>
      </c>
      <c r="K11033" s="2">
        <v>20</v>
      </c>
      <c r="L11033" s="3">
        <v>4400000</v>
      </c>
      <c r="M11033" s="2" t="s">
        <v>17383</v>
      </c>
      <c r="N11033" s="4" t="s">
        <v>21</v>
      </c>
    </row>
    <row r="11034" spans="1:14" x14ac:dyDescent="0.25">
      <c r="A11034" s="1" t="s">
        <v>364</v>
      </c>
      <c r="B11034" s="2" t="s">
        <v>76</v>
      </c>
      <c r="C11034" s="2" t="s">
        <v>83</v>
      </c>
      <c r="D11034" s="2" t="s">
        <v>84</v>
      </c>
      <c r="E11034" s="2" t="s">
        <v>9244</v>
      </c>
      <c r="F11034" s="2">
        <v>31201600</v>
      </c>
      <c r="G11034" s="2" t="s">
        <v>810</v>
      </c>
      <c r="H11034" s="2">
        <v>3</v>
      </c>
      <c r="I11034" s="2">
        <v>10</v>
      </c>
      <c r="J11034" s="2">
        <v>10</v>
      </c>
      <c r="K11034" s="2">
        <v>3</v>
      </c>
      <c r="L11034" s="3">
        <v>3600000</v>
      </c>
      <c r="M11034" s="2" t="s">
        <v>0</v>
      </c>
      <c r="N11034" s="4" t="s">
        <v>21</v>
      </c>
    </row>
    <row r="11035" spans="1:14" x14ac:dyDescent="0.25">
      <c r="A11035" s="1" t="s">
        <v>364</v>
      </c>
      <c r="B11035" s="2" t="s">
        <v>76</v>
      </c>
      <c r="C11035" s="2" t="s">
        <v>83</v>
      </c>
      <c r="D11035" s="2" t="s">
        <v>84</v>
      </c>
      <c r="E11035" s="2" t="s">
        <v>9245</v>
      </c>
      <c r="F11035" s="2">
        <v>31201600</v>
      </c>
      <c r="G11035" s="2" t="s">
        <v>810</v>
      </c>
      <c r="H11035" s="2">
        <v>3</v>
      </c>
      <c r="I11035" s="2">
        <v>10</v>
      </c>
      <c r="J11035" s="2">
        <v>10</v>
      </c>
      <c r="K11035" s="2">
        <v>11</v>
      </c>
      <c r="L11035" s="3">
        <v>5500000</v>
      </c>
      <c r="M11035" s="2" t="s">
        <v>0</v>
      </c>
      <c r="N11035" s="4" t="s">
        <v>21</v>
      </c>
    </row>
    <row r="11036" spans="1:14" x14ac:dyDescent="0.25">
      <c r="A11036" s="1" t="s">
        <v>364</v>
      </c>
      <c r="B11036" s="2" t="s">
        <v>76</v>
      </c>
      <c r="C11036" s="2" t="s">
        <v>83</v>
      </c>
      <c r="D11036" s="2" t="s">
        <v>84</v>
      </c>
      <c r="E11036" s="2" t="s">
        <v>9246</v>
      </c>
      <c r="F11036" s="2">
        <v>31201601</v>
      </c>
      <c r="G11036" s="2" t="s">
        <v>810</v>
      </c>
      <c r="H11036" s="2">
        <v>3</v>
      </c>
      <c r="I11036" s="2">
        <v>10</v>
      </c>
      <c r="J11036" s="2">
        <v>10</v>
      </c>
      <c r="K11036" s="2">
        <v>6</v>
      </c>
      <c r="L11036" s="3">
        <v>928200</v>
      </c>
      <c r="M11036" s="2" t="s">
        <v>0</v>
      </c>
      <c r="N11036" s="4" t="s">
        <v>21</v>
      </c>
    </row>
    <row r="11037" spans="1:14" x14ac:dyDescent="0.25">
      <c r="A11037" s="1" t="s">
        <v>364</v>
      </c>
      <c r="B11037" s="2" t="s">
        <v>2048</v>
      </c>
      <c r="C11037" s="2" t="s">
        <v>2048</v>
      </c>
      <c r="D11037" s="2" t="s">
        <v>17948</v>
      </c>
      <c r="E11037" s="2" t="s">
        <v>9247</v>
      </c>
      <c r="F11037" s="2">
        <v>30102000</v>
      </c>
      <c r="G11037" s="2" t="s">
        <v>810</v>
      </c>
      <c r="H11037" s="2">
        <v>3</v>
      </c>
      <c r="I11037" s="2">
        <v>10</v>
      </c>
      <c r="J11037" s="2">
        <v>10</v>
      </c>
      <c r="K11037" s="2">
        <v>1</v>
      </c>
      <c r="L11037" s="3">
        <v>4474546.33</v>
      </c>
      <c r="M11037" s="2" t="s">
        <v>0</v>
      </c>
      <c r="N11037" s="4" t="s">
        <v>21</v>
      </c>
    </row>
    <row r="11038" spans="1:14" x14ac:dyDescent="0.25">
      <c r="A11038" s="1" t="s">
        <v>364</v>
      </c>
      <c r="B11038" s="2" t="s">
        <v>76</v>
      </c>
      <c r="C11038" s="2" t="s">
        <v>83</v>
      </c>
      <c r="D11038" s="2" t="s">
        <v>84</v>
      </c>
      <c r="E11038" s="2" t="s">
        <v>9248</v>
      </c>
      <c r="F11038" s="2">
        <v>31201601</v>
      </c>
      <c r="G11038" s="2" t="s">
        <v>810</v>
      </c>
      <c r="H11038" s="2">
        <v>3</v>
      </c>
      <c r="I11038" s="2">
        <v>10</v>
      </c>
      <c r="J11038" s="2">
        <v>10</v>
      </c>
      <c r="K11038" s="2">
        <v>10</v>
      </c>
      <c r="L11038" s="3">
        <v>1487500</v>
      </c>
      <c r="M11038" s="2" t="s">
        <v>0</v>
      </c>
      <c r="N11038" s="4" t="s">
        <v>21</v>
      </c>
    </row>
    <row r="11039" spans="1:14" x14ac:dyDescent="0.25">
      <c r="A11039" s="1" t="s">
        <v>364</v>
      </c>
      <c r="B11039" s="2" t="s">
        <v>76</v>
      </c>
      <c r="C11039" s="2" t="s">
        <v>83</v>
      </c>
      <c r="D11039" s="2" t="s">
        <v>84</v>
      </c>
      <c r="E11039" s="2" t="s">
        <v>9249</v>
      </c>
      <c r="F11039" s="2">
        <v>31201601</v>
      </c>
      <c r="G11039" s="2" t="s">
        <v>810</v>
      </c>
      <c r="H11039" s="2">
        <v>3</v>
      </c>
      <c r="I11039" s="2">
        <v>10</v>
      </c>
      <c r="J11039" s="2">
        <v>10</v>
      </c>
      <c r="K11039" s="2">
        <v>1</v>
      </c>
      <c r="L11039" s="3">
        <v>476000</v>
      </c>
      <c r="M11039" s="2" t="s">
        <v>0</v>
      </c>
      <c r="N11039" s="4" t="s">
        <v>21</v>
      </c>
    </row>
    <row r="11040" spans="1:14" x14ac:dyDescent="0.25">
      <c r="A11040" s="1" t="s">
        <v>364</v>
      </c>
      <c r="B11040" s="2" t="s">
        <v>76</v>
      </c>
      <c r="C11040" s="2" t="s">
        <v>83</v>
      </c>
      <c r="D11040" s="2" t="s">
        <v>84</v>
      </c>
      <c r="E11040" s="2" t="s">
        <v>9250</v>
      </c>
      <c r="F11040" s="2">
        <v>31201600</v>
      </c>
      <c r="G11040" s="2" t="s">
        <v>810</v>
      </c>
      <c r="H11040" s="2">
        <v>3</v>
      </c>
      <c r="I11040" s="2">
        <v>10</v>
      </c>
      <c r="J11040" s="2">
        <v>10</v>
      </c>
      <c r="K11040" s="2">
        <v>1</v>
      </c>
      <c r="L11040" s="3">
        <v>1200000</v>
      </c>
      <c r="M11040" s="2" t="s">
        <v>0</v>
      </c>
      <c r="N11040" s="4" t="s">
        <v>21</v>
      </c>
    </row>
    <row r="11041" spans="1:14" x14ac:dyDescent="0.25">
      <c r="A11041" s="1" t="s">
        <v>364</v>
      </c>
      <c r="B11041" s="2" t="s">
        <v>76</v>
      </c>
      <c r="C11041" s="2" t="s">
        <v>83</v>
      </c>
      <c r="D11041" s="2" t="s">
        <v>84</v>
      </c>
      <c r="E11041" s="2" t="s">
        <v>9251</v>
      </c>
      <c r="F11041" s="2">
        <v>31201600</v>
      </c>
      <c r="G11041" s="2" t="s">
        <v>810</v>
      </c>
      <c r="H11041" s="2">
        <v>3</v>
      </c>
      <c r="I11041" s="2">
        <v>10</v>
      </c>
      <c r="J11041" s="2">
        <v>10</v>
      </c>
      <c r="K11041" s="2">
        <v>7</v>
      </c>
      <c r="L11041" s="3">
        <v>8400000</v>
      </c>
      <c r="M11041" s="2" t="s">
        <v>0</v>
      </c>
      <c r="N11041" s="4" t="s">
        <v>21</v>
      </c>
    </row>
    <row r="11042" spans="1:14" x14ac:dyDescent="0.25">
      <c r="A11042" s="1" t="s">
        <v>364</v>
      </c>
      <c r="B11042" s="2" t="s">
        <v>76</v>
      </c>
      <c r="C11042" s="2" t="s">
        <v>83</v>
      </c>
      <c r="D11042" s="2" t="s">
        <v>84</v>
      </c>
      <c r="E11042" s="2" t="s">
        <v>9252</v>
      </c>
      <c r="F11042" s="2">
        <v>31201600</v>
      </c>
      <c r="G11042" s="2" t="s">
        <v>810</v>
      </c>
      <c r="H11042" s="2">
        <v>3</v>
      </c>
      <c r="I11042" s="2">
        <v>10</v>
      </c>
      <c r="J11042" s="2">
        <v>10</v>
      </c>
      <c r="K11042" s="2">
        <v>6</v>
      </c>
      <c r="L11042" s="3">
        <v>7200000</v>
      </c>
      <c r="M11042" s="2" t="s">
        <v>0</v>
      </c>
      <c r="N11042" s="4" t="s">
        <v>21</v>
      </c>
    </row>
    <row r="11043" spans="1:14" x14ac:dyDescent="0.25">
      <c r="A11043" s="1" t="s">
        <v>364</v>
      </c>
      <c r="B11043" s="2" t="s">
        <v>76</v>
      </c>
      <c r="C11043" s="2" t="s">
        <v>83</v>
      </c>
      <c r="D11043" s="2" t="s">
        <v>84</v>
      </c>
      <c r="E11043" s="2" t="s">
        <v>9253</v>
      </c>
      <c r="F11043" s="2">
        <v>31201600</v>
      </c>
      <c r="G11043" s="2" t="s">
        <v>810</v>
      </c>
      <c r="H11043" s="2">
        <v>3</v>
      </c>
      <c r="I11043" s="2">
        <v>10</v>
      </c>
      <c r="J11043" s="2">
        <v>10</v>
      </c>
      <c r="K11043" s="2">
        <v>3</v>
      </c>
      <c r="L11043" s="3">
        <v>3600000</v>
      </c>
      <c r="M11043" s="2" t="s">
        <v>0</v>
      </c>
      <c r="N11043" s="4" t="s">
        <v>21</v>
      </c>
    </row>
    <row r="11044" spans="1:14" x14ac:dyDescent="0.25">
      <c r="A11044" s="1" t="s">
        <v>364</v>
      </c>
      <c r="B11044" s="2" t="s">
        <v>76</v>
      </c>
      <c r="C11044" s="2" t="s">
        <v>83</v>
      </c>
      <c r="D11044" s="2" t="s">
        <v>84</v>
      </c>
      <c r="E11044" s="2" t="s">
        <v>9254</v>
      </c>
      <c r="F11044" s="2">
        <v>31201600</v>
      </c>
      <c r="G11044" s="2" t="s">
        <v>810</v>
      </c>
      <c r="H11044" s="2">
        <v>3</v>
      </c>
      <c r="I11044" s="2">
        <v>10</v>
      </c>
      <c r="J11044" s="2">
        <v>10</v>
      </c>
      <c r="K11044" s="2">
        <v>4</v>
      </c>
      <c r="L11044" s="3">
        <v>4800000</v>
      </c>
      <c r="M11044" s="2" t="s">
        <v>0</v>
      </c>
      <c r="N11044" s="4" t="s">
        <v>21</v>
      </c>
    </row>
    <row r="11045" spans="1:14" x14ac:dyDescent="0.25">
      <c r="A11045" s="1" t="s">
        <v>364</v>
      </c>
      <c r="B11045" s="2" t="s">
        <v>2048</v>
      </c>
      <c r="C11045" s="2" t="s">
        <v>2048</v>
      </c>
      <c r="D11045" s="2" t="s">
        <v>17948</v>
      </c>
      <c r="E11045" s="2" t="s">
        <v>9255</v>
      </c>
      <c r="F11045" s="2">
        <v>30102000</v>
      </c>
      <c r="G11045" s="2" t="s">
        <v>810</v>
      </c>
      <c r="H11045" s="2">
        <v>3</v>
      </c>
      <c r="I11045" s="2">
        <v>10</v>
      </c>
      <c r="J11045" s="2">
        <v>10</v>
      </c>
      <c r="K11045" s="2">
        <v>1</v>
      </c>
      <c r="L11045" s="3">
        <v>773500</v>
      </c>
      <c r="M11045" s="2" t="s">
        <v>0</v>
      </c>
      <c r="N11045" s="4" t="s">
        <v>21</v>
      </c>
    </row>
    <row r="11046" spans="1:14" x14ac:dyDescent="0.25">
      <c r="A11046" s="1" t="s">
        <v>364</v>
      </c>
      <c r="B11046" s="2" t="s">
        <v>2048</v>
      </c>
      <c r="C11046" s="2" t="s">
        <v>2048</v>
      </c>
      <c r="D11046" s="2" t="s">
        <v>17948</v>
      </c>
      <c r="E11046" s="2" t="s">
        <v>9256</v>
      </c>
      <c r="F11046" s="2">
        <v>30102000</v>
      </c>
      <c r="G11046" s="2" t="s">
        <v>810</v>
      </c>
      <c r="H11046" s="2">
        <v>3</v>
      </c>
      <c r="I11046" s="2">
        <v>10</v>
      </c>
      <c r="J11046" s="2">
        <v>10</v>
      </c>
      <c r="K11046" s="2">
        <v>1</v>
      </c>
      <c r="L11046" s="3">
        <v>4800000</v>
      </c>
      <c r="M11046" s="2" t="s">
        <v>0</v>
      </c>
      <c r="N11046" s="4" t="s">
        <v>21</v>
      </c>
    </row>
    <row r="11047" spans="1:14" x14ac:dyDescent="0.25">
      <c r="A11047" s="1" t="s">
        <v>364</v>
      </c>
      <c r="B11047" s="2" t="s">
        <v>76</v>
      </c>
      <c r="C11047" s="2" t="s">
        <v>83</v>
      </c>
      <c r="D11047" s="2" t="s">
        <v>84</v>
      </c>
      <c r="E11047" s="2" t="s">
        <v>9257</v>
      </c>
      <c r="F11047" s="2">
        <v>13111001</v>
      </c>
      <c r="G11047" s="2" t="s">
        <v>810</v>
      </c>
      <c r="H11047" s="2">
        <v>3</v>
      </c>
      <c r="I11047" s="2">
        <v>10</v>
      </c>
      <c r="J11047" s="2">
        <v>10</v>
      </c>
      <c r="K11047" s="2">
        <v>2</v>
      </c>
      <c r="L11047" s="3">
        <v>987700</v>
      </c>
      <c r="M11047" s="2" t="s">
        <v>0</v>
      </c>
      <c r="N11047" s="4" t="s">
        <v>21</v>
      </c>
    </row>
    <row r="11048" spans="1:14" x14ac:dyDescent="0.25">
      <c r="A11048" s="1" t="s">
        <v>364</v>
      </c>
      <c r="B11048" s="2" t="s">
        <v>113</v>
      </c>
      <c r="C11048" s="2" t="s">
        <v>113</v>
      </c>
      <c r="D11048" s="2" t="s">
        <v>114</v>
      </c>
      <c r="E11048" s="2" t="s">
        <v>9258</v>
      </c>
      <c r="F11048" s="2">
        <v>27111704</v>
      </c>
      <c r="G11048" s="2" t="s">
        <v>810</v>
      </c>
      <c r="H11048" s="2">
        <v>3</v>
      </c>
      <c r="I11048" s="2">
        <v>10</v>
      </c>
      <c r="J11048" s="2">
        <v>10</v>
      </c>
      <c r="K11048" s="2">
        <v>13</v>
      </c>
      <c r="L11048" s="3">
        <v>696150</v>
      </c>
      <c r="M11048" s="2" t="s">
        <v>0</v>
      </c>
      <c r="N11048" s="4" t="s">
        <v>21</v>
      </c>
    </row>
    <row r="11049" spans="1:14" x14ac:dyDescent="0.25">
      <c r="A11049" s="1" t="s">
        <v>364</v>
      </c>
      <c r="B11049" s="2" t="s">
        <v>76</v>
      </c>
      <c r="C11049" s="2" t="s">
        <v>83</v>
      </c>
      <c r="D11049" s="2" t="s">
        <v>84</v>
      </c>
      <c r="E11049" s="2" t="s">
        <v>9259</v>
      </c>
      <c r="F11049" s="2">
        <v>39121700</v>
      </c>
      <c r="G11049" s="2" t="s">
        <v>810</v>
      </c>
      <c r="H11049" s="2">
        <v>3</v>
      </c>
      <c r="I11049" s="2">
        <v>10</v>
      </c>
      <c r="J11049" s="2">
        <v>10</v>
      </c>
      <c r="K11049" s="2">
        <v>15</v>
      </c>
      <c r="L11049" s="3">
        <v>892500</v>
      </c>
      <c r="M11049" s="2" t="s">
        <v>0</v>
      </c>
      <c r="N11049" s="4" t="s">
        <v>21</v>
      </c>
    </row>
    <row r="11050" spans="1:14" x14ac:dyDescent="0.25">
      <c r="A11050" s="1" t="s">
        <v>364</v>
      </c>
      <c r="B11050" s="2" t="s">
        <v>76</v>
      </c>
      <c r="C11050" s="2" t="s">
        <v>83</v>
      </c>
      <c r="D11050" s="2" t="s">
        <v>84</v>
      </c>
      <c r="E11050" s="2" t="s">
        <v>9260</v>
      </c>
      <c r="F11050" s="2">
        <v>31201600</v>
      </c>
      <c r="G11050" s="2" t="s">
        <v>810</v>
      </c>
      <c r="H11050" s="2">
        <v>3</v>
      </c>
      <c r="I11050" s="2">
        <v>10</v>
      </c>
      <c r="J11050" s="2">
        <v>10</v>
      </c>
      <c r="K11050" s="2">
        <v>8</v>
      </c>
      <c r="L11050" s="3">
        <v>4000000</v>
      </c>
      <c r="M11050" s="2" t="s">
        <v>0</v>
      </c>
      <c r="N11050" s="4" t="s">
        <v>21</v>
      </c>
    </row>
    <row r="11051" spans="1:14" x14ac:dyDescent="0.25">
      <c r="A11051" s="1" t="s">
        <v>364</v>
      </c>
      <c r="B11051" s="2" t="s">
        <v>86</v>
      </c>
      <c r="C11051" s="2" t="s">
        <v>93</v>
      </c>
      <c r="D11051" s="2" t="s">
        <v>94</v>
      </c>
      <c r="E11051" s="2" t="s">
        <v>9261</v>
      </c>
      <c r="F11051" s="2">
        <v>31201511</v>
      </c>
      <c r="G11051" s="2" t="s">
        <v>810</v>
      </c>
      <c r="H11051" s="2">
        <v>3</v>
      </c>
      <c r="I11051" s="2">
        <v>10</v>
      </c>
      <c r="J11051" s="2">
        <v>10</v>
      </c>
      <c r="K11051" s="2">
        <v>1</v>
      </c>
      <c r="L11051" s="3">
        <v>1796850.4</v>
      </c>
      <c r="M11051" s="2" t="s">
        <v>0</v>
      </c>
      <c r="N11051" s="4" t="s">
        <v>21</v>
      </c>
    </row>
    <row r="11052" spans="1:14" x14ac:dyDescent="0.25">
      <c r="A11052" s="1" t="s">
        <v>364</v>
      </c>
      <c r="B11052" s="2" t="s">
        <v>113</v>
      </c>
      <c r="C11052" s="2" t="s">
        <v>113</v>
      </c>
      <c r="D11052" s="2" t="s">
        <v>114</v>
      </c>
      <c r="E11052" s="2" t="s">
        <v>9262</v>
      </c>
      <c r="F11052" s="2">
        <v>30103501</v>
      </c>
      <c r="G11052" s="2" t="s">
        <v>810</v>
      </c>
      <c r="H11052" s="2">
        <v>3</v>
      </c>
      <c r="I11052" s="2">
        <v>10</v>
      </c>
      <c r="J11052" s="2">
        <v>10</v>
      </c>
      <c r="K11052" s="2">
        <v>1</v>
      </c>
      <c r="L11052" s="3">
        <v>3474316.12</v>
      </c>
      <c r="M11052" s="2" t="s">
        <v>0</v>
      </c>
      <c r="N11052" s="4" t="s">
        <v>21</v>
      </c>
    </row>
    <row r="11053" spans="1:14" x14ac:dyDescent="0.25">
      <c r="A11053" s="1" t="s">
        <v>364</v>
      </c>
      <c r="B11053" s="2" t="s">
        <v>76</v>
      </c>
      <c r="C11053" s="2" t="s">
        <v>80</v>
      </c>
      <c r="D11053" s="2" t="s">
        <v>81</v>
      </c>
      <c r="E11053" s="2" t="s">
        <v>9263</v>
      </c>
      <c r="F11053" s="2">
        <v>13111001</v>
      </c>
      <c r="G11053" s="2" t="s">
        <v>810</v>
      </c>
      <c r="H11053" s="2">
        <v>3</v>
      </c>
      <c r="I11053" s="2">
        <v>10</v>
      </c>
      <c r="J11053" s="2">
        <v>10</v>
      </c>
      <c r="K11053" s="2">
        <v>1</v>
      </c>
      <c r="L11053" s="3">
        <v>573168.37</v>
      </c>
      <c r="M11053" s="2" t="s">
        <v>17383</v>
      </c>
      <c r="N11053" s="4" t="s">
        <v>21</v>
      </c>
    </row>
    <row r="11054" spans="1:14" x14ac:dyDescent="0.25">
      <c r="A11054" s="1" t="s">
        <v>364</v>
      </c>
      <c r="B11054" s="2" t="s">
        <v>408</v>
      </c>
      <c r="C11054" s="2" t="s">
        <v>1234</v>
      </c>
      <c r="D11054" s="2" t="s">
        <v>17939</v>
      </c>
      <c r="E11054" s="2" t="s">
        <v>9264</v>
      </c>
      <c r="F11054" s="2">
        <v>11121502</v>
      </c>
      <c r="G11054" s="2" t="s">
        <v>810</v>
      </c>
      <c r="H11054" s="2">
        <v>3</v>
      </c>
      <c r="I11054" s="2">
        <v>10</v>
      </c>
      <c r="J11054" s="2">
        <v>10</v>
      </c>
      <c r="K11054" s="2">
        <v>1</v>
      </c>
      <c r="L11054" s="3">
        <v>1220464</v>
      </c>
      <c r="M11054" s="2" t="s">
        <v>0</v>
      </c>
      <c r="N11054" s="4" t="s">
        <v>21</v>
      </c>
    </row>
    <row r="11055" spans="1:14" x14ac:dyDescent="0.25">
      <c r="A11055" s="1" t="s">
        <v>364</v>
      </c>
      <c r="B11055" s="2" t="s">
        <v>408</v>
      </c>
      <c r="C11055" s="2" t="s">
        <v>1234</v>
      </c>
      <c r="D11055" s="2" t="s">
        <v>17939</v>
      </c>
      <c r="E11055" s="2" t="s">
        <v>9265</v>
      </c>
      <c r="F11055" s="2">
        <v>15121902</v>
      </c>
      <c r="G11055" s="2" t="s">
        <v>810</v>
      </c>
      <c r="H11055" s="2">
        <v>3</v>
      </c>
      <c r="I11055" s="2">
        <v>10</v>
      </c>
      <c r="J11055" s="2">
        <v>10</v>
      </c>
      <c r="K11055" s="2">
        <v>1</v>
      </c>
      <c r="L11055" s="3">
        <v>2024410.02</v>
      </c>
      <c r="M11055" s="2" t="s">
        <v>0</v>
      </c>
      <c r="N11055" s="4" t="s">
        <v>21</v>
      </c>
    </row>
    <row r="11056" spans="1:14" x14ac:dyDescent="0.25">
      <c r="A11056" s="1" t="s">
        <v>364</v>
      </c>
      <c r="B11056" s="2" t="s">
        <v>113</v>
      </c>
      <c r="C11056" s="2" t="s">
        <v>113</v>
      </c>
      <c r="D11056" s="2" t="s">
        <v>114</v>
      </c>
      <c r="E11056" s="2" t="s">
        <v>9266</v>
      </c>
      <c r="F11056" s="2">
        <v>30103501</v>
      </c>
      <c r="G11056" s="2" t="s">
        <v>810</v>
      </c>
      <c r="H11056" s="2">
        <v>3</v>
      </c>
      <c r="I11056" s="2">
        <v>10</v>
      </c>
      <c r="J11056" s="2">
        <v>10</v>
      </c>
      <c r="K11056" s="2">
        <v>1</v>
      </c>
      <c r="L11056" s="3">
        <v>3153500</v>
      </c>
      <c r="M11056" s="2" t="s">
        <v>0</v>
      </c>
      <c r="N11056" s="4" t="s">
        <v>21</v>
      </c>
    </row>
    <row r="11057" spans="1:14" x14ac:dyDescent="0.25">
      <c r="A11057" s="1" t="s">
        <v>364</v>
      </c>
      <c r="B11057" s="2" t="s">
        <v>113</v>
      </c>
      <c r="C11057" s="2" t="s">
        <v>113</v>
      </c>
      <c r="D11057" s="2" t="s">
        <v>114</v>
      </c>
      <c r="E11057" s="2" t="s">
        <v>9267</v>
      </c>
      <c r="F11057" s="2">
        <v>31201521</v>
      </c>
      <c r="G11057" s="2" t="s">
        <v>810</v>
      </c>
      <c r="H11057" s="2">
        <v>3</v>
      </c>
      <c r="I11057" s="2">
        <v>10</v>
      </c>
      <c r="J11057" s="2">
        <v>10</v>
      </c>
      <c r="K11057" s="2">
        <v>6</v>
      </c>
      <c r="L11057" s="3">
        <v>2284800</v>
      </c>
      <c r="M11057" s="2" t="s">
        <v>0</v>
      </c>
      <c r="N11057" s="4" t="s">
        <v>21</v>
      </c>
    </row>
    <row r="11058" spans="1:14" x14ac:dyDescent="0.25">
      <c r="A11058" s="1" t="s">
        <v>364</v>
      </c>
      <c r="B11058" s="2" t="s">
        <v>76</v>
      </c>
      <c r="C11058" s="2" t="s">
        <v>83</v>
      </c>
      <c r="D11058" s="2" t="s">
        <v>84</v>
      </c>
      <c r="E11058" s="2" t="s">
        <v>9268</v>
      </c>
      <c r="F11058" s="2">
        <v>31211800</v>
      </c>
      <c r="G11058" s="2" t="s">
        <v>810</v>
      </c>
      <c r="H11058" s="2">
        <v>3</v>
      </c>
      <c r="I11058" s="2">
        <v>10</v>
      </c>
      <c r="J11058" s="2">
        <v>10</v>
      </c>
      <c r="K11058" s="2">
        <v>1</v>
      </c>
      <c r="L11058" s="3">
        <v>11305000</v>
      </c>
      <c r="M11058" s="2" t="s">
        <v>0</v>
      </c>
      <c r="N11058" s="4" t="s">
        <v>21</v>
      </c>
    </row>
    <row r="11059" spans="1:14" x14ac:dyDescent="0.25">
      <c r="A11059" s="1" t="s">
        <v>364</v>
      </c>
      <c r="B11059" s="2" t="s">
        <v>72</v>
      </c>
      <c r="C11059" s="2" t="s">
        <v>73</v>
      </c>
      <c r="D11059" s="2" t="s">
        <v>74</v>
      </c>
      <c r="E11059" s="2" t="s">
        <v>9269</v>
      </c>
      <c r="F11059" s="2">
        <v>31211803</v>
      </c>
      <c r="G11059" s="2" t="s">
        <v>810</v>
      </c>
      <c r="H11059" s="2">
        <v>3</v>
      </c>
      <c r="I11059" s="2">
        <v>10</v>
      </c>
      <c r="J11059" s="2">
        <v>10</v>
      </c>
      <c r="K11059" s="2">
        <v>6</v>
      </c>
      <c r="L11059" s="3">
        <v>5700000</v>
      </c>
      <c r="M11059" s="2" t="s">
        <v>0</v>
      </c>
      <c r="N11059" s="4" t="s">
        <v>21</v>
      </c>
    </row>
    <row r="11060" spans="1:14" x14ac:dyDescent="0.25">
      <c r="A11060" s="1" t="s">
        <v>364</v>
      </c>
      <c r="B11060" s="2" t="s">
        <v>86</v>
      </c>
      <c r="C11060" s="2" t="s">
        <v>90</v>
      </c>
      <c r="D11060" s="2" t="s">
        <v>91</v>
      </c>
      <c r="E11060" s="2" t="s">
        <v>9270</v>
      </c>
      <c r="F11060" s="2">
        <v>40172600</v>
      </c>
      <c r="G11060" s="2" t="s">
        <v>810</v>
      </c>
      <c r="H11060" s="2">
        <v>3</v>
      </c>
      <c r="I11060" s="2">
        <v>10</v>
      </c>
      <c r="J11060" s="2">
        <v>10</v>
      </c>
      <c r="K11060" s="2">
        <v>1</v>
      </c>
      <c r="L11060" s="3">
        <v>3485789.95</v>
      </c>
      <c r="M11060" s="2" t="s">
        <v>0</v>
      </c>
      <c r="N11060" s="4" t="s">
        <v>21</v>
      </c>
    </row>
    <row r="11061" spans="1:14" x14ac:dyDescent="0.25">
      <c r="A11061" s="1" t="s">
        <v>364</v>
      </c>
      <c r="B11061" s="2" t="s">
        <v>103</v>
      </c>
      <c r="C11061" s="2" t="s">
        <v>104</v>
      </c>
      <c r="D11061" s="2" t="s">
        <v>105</v>
      </c>
      <c r="E11061" s="2" t="s">
        <v>9271</v>
      </c>
      <c r="F11061" s="2">
        <v>31211904</v>
      </c>
      <c r="G11061" s="2" t="s">
        <v>810</v>
      </c>
      <c r="H11061" s="2">
        <v>3</v>
      </c>
      <c r="I11061" s="2">
        <v>10</v>
      </c>
      <c r="J11061" s="2">
        <v>10</v>
      </c>
      <c r="K11061" s="2">
        <v>2</v>
      </c>
      <c r="L11061" s="3">
        <v>824584.18</v>
      </c>
      <c r="M11061" s="2" t="s">
        <v>0</v>
      </c>
      <c r="N11061" s="4" t="s">
        <v>21</v>
      </c>
    </row>
    <row r="11062" spans="1:14" x14ac:dyDescent="0.25">
      <c r="A11062" s="1" t="s">
        <v>364</v>
      </c>
      <c r="B11062" s="2" t="s">
        <v>86</v>
      </c>
      <c r="C11062" s="2" t="s">
        <v>90</v>
      </c>
      <c r="D11062" s="2" t="s">
        <v>91</v>
      </c>
      <c r="E11062" s="2" t="s">
        <v>9272</v>
      </c>
      <c r="F11062" s="2">
        <v>13102000</v>
      </c>
      <c r="G11062" s="2" t="s">
        <v>810</v>
      </c>
      <c r="H11062" s="2">
        <v>3</v>
      </c>
      <c r="I11062" s="2">
        <v>10</v>
      </c>
      <c r="J11062" s="2">
        <v>10</v>
      </c>
      <c r="K11062" s="2">
        <v>2</v>
      </c>
      <c r="L11062" s="3">
        <v>833000</v>
      </c>
      <c r="M11062" s="2" t="s">
        <v>0</v>
      </c>
      <c r="N11062" s="4" t="s">
        <v>21</v>
      </c>
    </row>
    <row r="11063" spans="1:14" x14ac:dyDescent="0.25">
      <c r="A11063" s="1" t="s">
        <v>364</v>
      </c>
      <c r="B11063" s="2" t="s">
        <v>72</v>
      </c>
      <c r="C11063" s="2" t="s">
        <v>73</v>
      </c>
      <c r="D11063" s="2" t="s">
        <v>74</v>
      </c>
      <c r="E11063" s="2" t="s">
        <v>9273</v>
      </c>
      <c r="F11063" s="2">
        <v>15121520</v>
      </c>
      <c r="G11063" s="2" t="s">
        <v>810</v>
      </c>
      <c r="H11063" s="2">
        <v>3</v>
      </c>
      <c r="I11063" s="2">
        <v>10</v>
      </c>
      <c r="J11063" s="2">
        <v>10</v>
      </c>
      <c r="K11063" s="2">
        <v>18</v>
      </c>
      <c r="L11063" s="3">
        <v>749700</v>
      </c>
      <c r="M11063" s="2" t="s">
        <v>0</v>
      </c>
      <c r="N11063" s="4" t="s">
        <v>21</v>
      </c>
    </row>
    <row r="11064" spans="1:14" x14ac:dyDescent="0.25">
      <c r="A11064" s="1" t="s">
        <v>364</v>
      </c>
      <c r="B11064" s="2" t="s">
        <v>1851</v>
      </c>
      <c r="C11064" s="2" t="s">
        <v>1895</v>
      </c>
      <c r="D11064" s="2" t="s">
        <v>17946</v>
      </c>
      <c r="E11064" s="2" t="s">
        <v>9274</v>
      </c>
      <c r="F11064" s="2">
        <v>31191506</v>
      </c>
      <c r="G11064" s="2" t="s">
        <v>810</v>
      </c>
      <c r="H11064" s="2">
        <v>3</v>
      </c>
      <c r="I11064" s="2">
        <v>10</v>
      </c>
      <c r="J11064" s="2">
        <v>10</v>
      </c>
      <c r="K11064" s="2">
        <v>10</v>
      </c>
      <c r="L11064" s="3">
        <v>95536.65</v>
      </c>
      <c r="M11064" s="2" t="s">
        <v>17389</v>
      </c>
      <c r="N11064" s="4" t="s">
        <v>21</v>
      </c>
    </row>
    <row r="11065" spans="1:14" x14ac:dyDescent="0.25">
      <c r="A11065" s="1" t="s">
        <v>364</v>
      </c>
      <c r="B11065" s="2" t="s">
        <v>76</v>
      </c>
      <c r="C11065" s="2" t="s">
        <v>83</v>
      </c>
      <c r="D11065" s="2" t="s">
        <v>84</v>
      </c>
      <c r="E11065" s="2" t="s">
        <v>9275</v>
      </c>
      <c r="F11065" s="2">
        <v>15121520</v>
      </c>
      <c r="G11065" s="2" t="s">
        <v>810</v>
      </c>
      <c r="H11065" s="2">
        <v>3</v>
      </c>
      <c r="I11065" s="2">
        <v>10</v>
      </c>
      <c r="J11065" s="2">
        <v>10</v>
      </c>
      <c r="K11065" s="2">
        <v>4</v>
      </c>
      <c r="L11065" s="3">
        <v>642600</v>
      </c>
      <c r="M11065" s="2" t="s">
        <v>0</v>
      </c>
      <c r="N11065" s="4" t="s">
        <v>21</v>
      </c>
    </row>
    <row r="11066" spans="1:14" x14ac:dyDescent="0.25">
      <c r="A11066" s="1" t="s">
        <v>364</v>
      </c>
      <c r="B11066" s="2" t="s">
        <v>86</v>
      </c>
      <c r="C11066" s="2" t="s">
        <v>90</v>
      </c>
      <c r="D11066" s="2" t="s">
        <v>91</v>
      </c>
      <c r="E11066" s="2" t="s">
        <v>9276</v>
      </c>
      <c r="F11066" s="2">
        <v>13102000</v>
      </c>
      <c r="G11066" s="2" t="s">
        <v>810</v>
      </c>
      <c r="H11066" s="2">
        <v>3</v>
      </c>
      <c r="I11066" s="2">
        <v>10</v>
      </c>
      <c r="J11066" s="2">
        <v>10</v>
      </c>
      <c r="K11066" s="2">
        <v>1</v>
      </c>
      <c r="L11066" s="3">
        <v>4223310</v>
      </c>
      <c r="M11066" s="2" t="s">
        <v>0</v>
      </c>
      <c r="N11066" s="4" t="s">
        <v>21</v>
      </c>
    </row>
    <row r="11067" spans="1:14" x14ac:dyDescent="0.25">
      <c r="A11067" s="1" t="s">
        <v>364</v>
      </c>
      <c r="B11067" s="2" t="s">
        <v>76</v>
      </c>
      <c r="C11067" s="2" t="s">
        <v>83</v>
      </c>
      <c r="D11067" s="2" t="s">
        <v>84</v>
      </c>
      <c r="E11067" s="2" t="s">
        <v>9277</v>
      </c>
      <c r="F11067" s="2">
        <v>31201600</v>
      </c>
      <c r="G11067" s="2" t="s">
        <v>810</v>
      </c>
      <c r="H11067" s="2">
        <v>3</v>
      </c>
      <c r="I11067" s="2">
        <v>10</v>
      </c>
      <c r="J11067" s="2">
        <v>10</v>
      </c>
      <c r="K11067" s="2">
        <v>1</v>
      </c>
      <c r="L11067" s="3">
        <v>2142000</v>
      </c>
      <c r="M11067" s="2" t="s">
        <v>0</v>
      </c>
      <c r="N11067" s="4" t="s">
        <v>21</v>
      </c>
    </row>
    <row r="11068" spans="1:14" x14ac:dyDescent="0.25">
      <c r="A11068" s="1" t="s">
        <v>364</v>
      </c>
      <c r="B11068" s="2" t="s">
        <v>60</v>
      </c>
      <c r="C11068" s="2" t="s">
        <v>60</v>
      </c>
      <c r="D11068" s="2" t="s">
        <v>61</v>
      </c>
      <c r="E11068" s="2" t="s">
        <v>9278</v>
      </c>
      <c r="F11068" s="2">
        <v>24141603</v>
      </c>
      <c r="G11068" s="2" t="s">
        <v>810</v>
      </c>
      <c r="H11068" s="2">
        <v>3</v>
      </c>
      <c r="I11068" s="2">
        <v>10</v>
      </c>
      <c r="J11068" s="2">
        <v>10</v>
      </c>
      <c r="K11068" s="2">
        <v>32</v>
      </c>
      <c r="L11068" s="3">
        <v>4459875.53</v>
      </c>
      <c r="M11068" s="2" t="s">
        <v>0</v>
      </c>
      <c r="N11068" s="4" t="s">
        <v>21</v>
      </c>
    </row>
    <row r="11069" spans="1:14" x14ac:dyDescent="0.25">
      <c r="A11069" s="1" t="s">
        <v>364</v>
      </c>
      <c r="B11069" s="2" t="s">
        <v>86</v>
      </c>
      <c r="C11069" s="2" t="s">
        <v>87</v>
      </c>
      <c r="D11069" s="2" t="s">
        <v>88</v>
      </c>
      <c r="E11069" s="2" t="s">
        <v>9279</v>
      </c>
      <c r="F11069" s="2">
        <v>25172603</v>
      </c>
      <c r="G11069" s="2" t="s">
        <v>810</v>
      </c>
      <c r="H11069" s="2">
        <v>3</v>
      </c>
      <c r="I11069" s="2">
        <v>10</v>
      </c>
      <c r="J11069" s="2">
        <v>10</v>
      </c>
      <c r="K11069" s="2">
        <v>49</v>
      </c>
      <c r="L11069" s="3">
        <v>24783329.620000001</v>
      </c>
      <c r="M11069" s="2" t="s">
        <v>0</v>
      </c>
      <c r="N11069" s="4" t="s">
        <v>21</v>
      </c>
    </row>
    <row r="11070" spans="1:14" x14ac:dyDescent="0.25">
      <c r="A11070" s="1" t="s">
        <v>364</v>
      </c>
      <c r="B11070" s="2" t="s">
        <v>86</v>
      </c>
      <c r="C11070" s="2" t="s">
        <v>87</v>
      </c>
      <c r="D11070" s="2" t="s">
        <v>88</v>
      </c>
      <c r="E11070" s="2" t="s">
        <v>9280</v>
      </c>
      <c r="F11070" s="2">
        <v>25172603</v>
      </c>
      <c r="G11070" s="2" t="s">
        <v>810</v>
      </c>
      <c r="H11070" s="2">
        <v>3</v>
      </c>
      <c r="I11070" s="2">
        <v>10</v>
      </c>
      <c r="J11070" s="2">
        <v>10</v>
      </c>
      <c r="K11070" s="2">
        <v>60</v>
      </c>
      <c r="L11070" s="3">
        <v>32707251.150000002</v>
      </c>
      <c r="M11070" s="2" t="s">
        <v>0</v>
      </c>
      <c r="N11070" s="4" t="s">
        <v>21</v>
      </c>
    </row>
    <row r="11071" spans="1:14" x14ac:dyDescent="0.25">
      <c r="A11071" s="1" t="s">
        <v>364</v>
      </c>
      <c r="B11071" s="2" t="s">
        <v>378</v>
      </c>
      <c r="C11071" s="2" t="s">
        <v>2425</v>
      </c>
      <c r="D11071" s="2" t="s">
        <v>17954</v>
      </c>
      <c r="E11071" s="2" t="s">
        <v>9281</v>
      </c>
      <c r="F11071" s="2">
        <v>39121616</v>
      </c>
      <c r="G11071" s="2" t="s">
        <v>810</v>
      </c>
      <c r="H11071" s="2">
        <v>3</v>
      </c>
      <c r="I11071" s="2">
        <v>10</v>
      </c>
      <c r="J11071" s="2">
        <v>10</v>
      </c>
      <c r="K11071" s="2">
        <v>2</v>
      </c>
      <c r="L11071" s="3">
        <v>572095.9</v>
      </c>
      <c r="M11071" s="2" t="s">
        <v>0</v>
      </c>
      <c r="N11071" s="4" t="s">
        <v>21</v>
      </c>
    </row>
    <row r="11072" spans="1:14" x14ac:dyDescent="0.25">
      <c r="A11072" s="1" t="s">
        <v>364</v>
      </c>
      <c r="B11072" s="2" t="s">
        <v>128</v>
      </c>
      <c r="C11072" s="2" t="s">
        <v>2567</v>
      </c>
      <c r="D11072" s="2" t="s">
        <v>17957</v>
      </c>
      <c r="E11072" s="2" t="s">
        <v>9282</v>
      </c>
      <c r="F11072" s="2">
        <v>39122315</v>
      </c>
      <c r="G11072" s="2" t="s">
        <v>810</v>
      </c>
      <c r="H11072" s="2">
        <v>3</v>
      </c>
      <c r="I11072" s="2">
        <v>10</v>
      </c>
      <c r="J11072" s="2">
        <v>10</v>
      </c>
      <c r="K11072" s="2">
        <v>2</v>
      </c>
      <c r="L11072" s="3">
        <v>4405700.4400000004</v>
      </c>
      <c r="M11072" s="2" t="s">
        <v>0</v>
      </c>
      <c r="N11072" s="4" t="s">
        <v>21</v>
      </c>
    </row>
    <row r="11073" spans="1:14" x14ac:dyDescent="0.25">
      <c r="A11073" s="1" t="s">
        <v>364</v>
      </c>
      <c r="B11073" s="2" t="s">
        <v>86</v>
      </c>
      <c r="C11073" s="2" t="s">
        <v>87</v>
      </c>
      <c r="D11073" s="2" t="s">
        <v>88</v>
      </c>
      <c r="E11073" s="2" t="s">
        <v>9283</v>
      </c>
      <c r="F11073" s="2">
        <v>31401501</v>
      </c>
      <c r="G11073" s="2" t="s">
        <v>810</v>
      </c>
      <c r="H11073" s="2">
        <v>3</v>
      </c>
      <c r="I11073" s="2">
        <v>10</v>
      </c>
      <c r="J11073" s="2">
        <v>10</v>
      </c>
      <c r="K11073" s="2">
        <v>15</v>
      </c>
      <c r="L11073" s="3">
        <v>5900792.6699999999</v>
      </c>
      <c r="M11073" s="2" t="s">
        <v>0</v>
      </c>
      <c r="N11073" s="4" t="s">
        <v>21</v>
      </c>
    </row>
    <row r="11074" spans="1:14" x14ac:dyDescent="0.25">
      <c r="A11074" s="1" t="s">
        <v>364</v>
      </c>
      <c r="B11074" s="2" t="s">
        <v>76</v>
      </c>
      <c r="C11074" s="2" t="s">
        <v>83</v>
      </c>
      <c r="D11074" s="2" t="s">
        <v>84</v>
      </c>
      <c r="E11074" s="2" t="s">
        <v>9284</v>
      </c>
      <c r="F11074" s="2">
        <v>24131513</v>
      </c>
      <c r="G11074" s="2" t="s">
        <v>810</v>
      </c>
      <c r="H11074" s="2">
        <v>3</v>
      </c>
      <c r="I11074" s="2">
        <v>10</v>
      </c>
      <c r="J11074" s="2">
        <v>10</v>
      </c>
      <c r="K11074" s="2">
        <v>1</v>
      </c>
      <c r="L11074" s="3">
        <v>200000</v>
      </c>
      <c r="M11074" s="2" t="s">
        <v>17383</v>
      </c>
      <c r="N11074" s="4" t="s">
        <v>21</v>
      </c>
    </row>
    <row r="11075" spans="1:14" x14ac:dyDescent="0.25">
      <c r="A11075" s="1" t="s">
        <v>364</v>
      </c>
      <c r="B11075" s="2" t="s">
        <v>76</v>
      </c>
      <c r="C11075" s="2" t="s">
        <v>83</v>
      </c>
      <c r="D11075" s="2" t="s">
        <v>84</v>
      </c>
      <c r="E11075" s="2" t="s">
        <v>9285</v>
      </c>
      <c r="F11075" s="2">
        <v>31201601</v>
      </c>
      <c r="G11075" s="2" t="s">
        <v>810</v>
      </c>
      <c r="H11075" s="2">
        <v>3</v>
      </c>
      <c r="I11075" s="2">
        <v>10</v>
      </c>
      <c r="J11075" s="2">
        <v>10</v>
      </c>
      <c r="K11075" s="2">
        <v>11</v>
      </c>
      <c r="L11075" s="3">
        <v>935000</v>
      </c>
      <c r="M11075" s="2" t="s">
        <v>0</v>
      </c>
      <c r="N11075" s="4" t="s">
        <v>21</v>
      </c>
    </row>
    <row r="11076" spans="1:14" x14ac:dyDescent="0.25">
      <c r="A11076" s="1" t="s">
        <v>364</v>
      </c>
      <c r="B11076" s="2" t="s">
        <v>113</v>
      </c>
      <c r="C11076" s="2" t="s">
        <v>113</v>
      </c>
      <c r="D11076" s="2" t="s">
        <v>114</v>
      </c>
      <c r="E11076" s="2" t="s">
        <v>9286</v>
      </c>
      <c r="F11076" s="2">
        <v>31201521</v>
      </c>
      <c r="G11076" s="2" t="s">
        <v>810</v>
      </c>
      <c r="H11076" s="2">
        <v>3</v>
      </c>
      <c r="I11076" s="2">
        <v>10</v>
      </c>
      <c r="J11076" s="2">
        <v>10</v>
      </c>
      <c r="K11076" s="2">
        <v>2</v>
      </c>
      <c r="L11076" s="3">
        <v>690000</v>
      </c>
      <c r="M11076" s="2" t="s">
        <v>0</v>
      </c>
      <c r="N11076" s="4" t="s">
        <v>21</v>
      </c>
    </row>
    <row r="11077" spans="1:14" x14ac:dyDescent="0.25">
      <c r="A11077" s="1" t="s">
        <v>364</v>
      </c>
      <c r="B11077" s="2" t="s">
        <v>408</v>
      </c>
      <c r="C11077" s="2" t="s">
        <v>409</v>
      </c>
      <c r="D11077" s="2" t="s">
        <v>17858</v>
      </c>
      <c r="E11077" s="2" t="s">
        <v>9287</v>
      </c>
      <c r="F11077" s="2">
        <v>15121530</v>
      </c>
      <c r="G11077" s="2" t="s">
        <v>810</v>
      </c>
      <c r="H11077" s="2">
        <v>3</v>
      </c>
      <c r="I11077" s="2">
        <v>10</v>
      </c>
      <c r="J11077" s="2">
        <v>10</v>
      </c>
      <c r="K11077" s="2">
        <v>6</v>
      </c>
      <c r="L11077" s="3">
        <v>13487526.260000002</v>
      </c>
      <c r="M11077" s="2" t="s">
        <v>0</v>
      </c>
      <c r="N11077" s="4" t="s">
        <v>21</v>
      </c>
    </row>
    <row r="11078" spans="1:14" x14ac:dyDescent="0.25">
      <c r="A11078" s="1" t="s">
        <v>364</v>
      </c>
      <c r="B11078" s="2" t="s">
        <v>72</v>
      </c>
      <c r="C11078" s="2" t="s">
        <v>73</v>
      </c>
      <c r="D11078" s="2" t="s">
        <v>74</v>
      </c>
      <c r="E11078" s="2" t="s">
        <v>9288</v>
      </c>
      <c r="F11078" s="2">
        <v>15121530</v>
      </c>
      <c r="G11078" s="2" t="s">
        <v>810</v>
      </c>
      <c r="H11078" s="2">
        <v>3</v>
      </c>
      <c r="I11078" s="2">
        <v>10</v>
      </c>
      <c r="J11078" s="2">
        <v>10</v>
      </c>
      <c r="K11078" s="2">
        <v>1</v>
      </c>
      <c r="L11078" s="3">
        <v>704303.49</v>
      </c>
      <c r="M11078" s="2" t="s">
        <v>17383</v>
      </c>
      <c r="N11078" s="4" t="s">
        <v>21</v>
      </c>
    </row>
    <row r="11079" spans="1:14" x14ac:dyDescent="0.25">
      <c r="A11079" s="1" t="s">
        <v>364</v>
      </c>
      <c r="B11079" s="2" t="s">
        <v>76</v>
      </c>
      <c r="C11079" s="2" t="s">
        <v>83</v>
      </c>
      <c r="D11079" s="2" t="s">
        <v>84</v>
      </c>
      <c r="E11079" s="2" t="s">
        <v>9289</v>
      </c>
      <c r="F11079" s="2">
        <v>31201600</v>
      </c>
      <c r="G11079" s="2" t="s">
        <v>496</v>
      </c>
      <c r="H11079" s="2">
        <v>1</v>
      </c>
      <c r="I11079" s="2">
        <v>4</v>
      </c>
      <c r="J11079" s="2">
        <v>10</v>
      </c>
      <c r="K11079" s="2">
        <v>80</v>
      </c>
      <c r="L11079" s="3">
        <v>2646000</v>
      </c>
      <c r="M11079" s="2" t="s">
        <v>0</v>
      </c>
      <c r="N11079" s="4" t="s">
        <v>21</v>
      </c>
    </row>
    <row r="11080" spans="1:14" x14ac:dyDescent="0.25">
      <c r="A11080" s="1" t="s">
        <v>364</v>
      </c>
      <c r="B11080" s="2" t="s">
        <v>76</v>
      </c>
      <c r="C11080" s="2" t="s">
        <v>83</v>
      </c>
      <c r="D11080" s="2" t="s">
        <v>84</v>
      </c>
      <c r="E11080" s="2" t="s">
        <v>9290</v>
      </c>
      <c r="F11080" s="2">
        <v>31201600</v>
      </c>
      <c r="G11080" s="2" t="s">
        <v>496</v>
      </c>
      <c r="H11080" s="2">
        <v>1</v>
      </c>
      <c r="I11080" s="2">
        <v>4</v>
      </c>
      <c r="J11080" s="2">
        <v>10</v>
      </c>
      <c r="K11080" s="2">
        <v>25</v>
      </c>
      <c r="L11080" s="3">
        <v>1102500</v>
      </c>
      <c r="M11080" s="2" t="s">
        <v>0</v>
      </c>
      <c r="N11080" s="4" t="s">
        <v>21</v>
      </c>
    </row>
    <row r="11081" spans="1:14" x14ac:dyDescent="0.25">
      <c r="A11081" s="1" t="s">
        <v>364</v>
      </c>
      <c r="B11081" s="2" t="s">
        <v>113</v>
      </c>
      <c r="C11081" s="2" t="s">
        <v>113</v>
      </c>
      <c r="D11081" s="2" t="s">
        <v>114</v>
      </c>
      <c r="E11081" s="2" t="s">
        <v>9291</v>
      </c>
      <c r="F11081" s="2">
        <v>30102300</v>
      </c>
      <c r="G11081" s="2" t="s">
        <v>496</v>
      </c>
      <c r="H11081" s="2">
        <v>1</v>
      </c>
      <c r="I11081" s="2">
        <v>4</v>
      </c>
      <c r="J11081" s="2">
        <v>10</v>
      </c>
      <c r="K11081" s="2">
        <v>15</v>
      </c>
      <c r="L11081" s="3">
        <v>1405680</v>
      </c>
      <c r="M11081" s="2" t="s">
        <v>0</v>
      </c>
      <c r="N11081" s="4" t="s">
        <v>21</v>
      </c>
    </row>
    <row r="11082" spans="1:14" x14ac:dyDescent="0.25">
      <c r="A11082" s="1" t="s">
        <v>364</v>
      </c>
      <c r="B11082" s="2" t="s">
        <v>113</v>
      </c>
      <c r="C11082" s="2" t="s">
        <v>113</v>
      </c>
      <c r="D11082" s="2" t="s">
        <v>114</v>
      </c>
      <c r="E11082" s="2" t="s">
        <v>9292</v>
      </c>
      <c r="F11082" s="2">
        <v>30102300</v>
      </c>
      <c r="G11082" s="2" t="s">
        <v>496</v>
      </c>
      <c r="H11082" s="2">
        <v>1</v>
      </c>
      <c r="I11082" s="2">
        <v>4</v>
      </c>
      <c r="J11082" s="2">
        <v>10</v>
      </c>
      <c r="K11082" s="2">
        <v>10</v>
      </c>
      <c r="L11082" s="3">
        <v>661500</v>
      </c>
      <c r="M11082" s="2" t="s">
        <v>0</v>
      </c>
      <c r="N11082" s="4" t="s">
        <v>21</v>
      </c>
    </row>
    <row r="11083" spans="1:14" x14ac:dyDescent="0.25">
      <c r="A11083" s="1" t="s">
        <v>364</v>
      </c>
      <c r="B11083" s="2" t="s">
        <v>113</v>
      </c>
      <c r="C11083" s="2" t="s">
        <v>113</v>
      </c>
      <c r="D11083" s="2" t="s">
        <v>114</v>
      </c>
      <c r="E11083" s="2" t="s">
        <v>9293</v>
      </c>
      <c r="F11083" s="2">
        <v>30102300</v>
      </c>
      <c r="G11083" s="2" t="s">
        <v>496</v>
      </c>
      <c r="H11083" s="2">
        <v>1</v>
      </c>
      <c r="I11083" s="2">
        <v>4</v>
      </c>
      <c r="J11083" s="2">
        <v>10</v>
      </c>
      <c r="K11083" s="2">
        <v>10</v>
      </c>
      <c r="L11083" s="3">
        <v>661500</v>
      </c>
      <c r="M11083" s="2" t="s">
        <v>0</v>
      </c>
      <c r="N11083" s="4" t="s">
        <v>21</v>
      </c>
    </row>
    <row r="11084" spans="1:14" x14ac:dyDescent="0.25">
      <c r="A11084" s="1" t="s">
        <v>364</v>
      </c>
      <c r="B11084" s="2" t="s">
        <v>113</v>
      </c>
      <c r="C11084" s="2" t="s">
        <v>113</v>
      </c>
      <c r="D11084" s="2" t="s">
        <v>114</v>
      </c>
      <c r="E11084" s="2" t="s">
        <v>9294</v>
      </c>
      <c r="F11084" s="2">
        <v>30102300</v>
      </c>
      <c r="G11084" s="2" t="s">
        <v>496</v>
      </c>
      <c r="H11084" s="2">
        <v>1</v>
      </c>
      <c r="I11084" s="2">
        <v>4</v>
      </c>
      <c r="J11084" s="2">
        <v>10</v>
      </c>
      <c r="K11084" s="2">
        <v>15</v>
      </c>
      <c r="L11084" s="3">
        <v>132300</v>
      </c>
      <c r="M11084" s="2" t="s">
        <v>0</v>
      </c>
      <c r="N11084" s="4" t="s">
        <v>21</v>
      </c>
    </row>
    <row r="11085" spans="1:14" x14ac:dyDescent="0.25">
      <c r="A11085" s="1" t="s">
        <v>364</v>
      </c>
      <c r="B11085" s="2" t="s">
        <v>76</v>
      </c>
      <c r="C11085" s="2" t="s">
        <v>77</v>
      </c>
      <c r="D11085" s="2" t="s">
        <v>78</v>
      </c>
      <c r="E11085" s="2" t="s">
        <v>9295</v>
      </c>
      <c r="F11085" s="2">
        <v>31211507</v>
      </c>
      <c r="G11085" s="2" t="s">
        <v>810</v>
      </c>
      <c r="H11085" s="2">
        <v>4</v>
      </c>
      <c r="I11085" s="2">
        <v>6</v>
      </c>
      <c r="J11085" s="2">
        <v>10</v>
      </c>
      <c r="K11085" s="2">
        <v>12</v>
      </c>
      <c r="L11085" s="3">
        <v>3427200</v>
      </c>
      <c r="M11085" s="2" t="s">
        <v>0</v>
      </c>
      <c r="N11085" s="4" t="s">
        <v>21</v>
      </c>
    </row>
    <row r="11086" spans="1:14" x14ac:dyDescent="0.25">
      <c r="A11086" s="1" t="s">
        <v>364</v>
      </c>
      <c r="B11086" s="2" t="s">
        <v>76</v>
      </c>
      <c r="C11086" s="2" t="s">
        <v>77</v>
      </c>
      <c r="D11086" s="2" t="s">
        <v>78</v>
      </c>
      <c r="E11086" s="2" t="s">
        <v>9296</v>
      </c>
      <c r="F11086" s="2">
        <v>31211507</v>
      </c>
      <c r="G11086" s="2" t="s">
        <v>810</v>
      </c>
      <c r="H11086" s="2">
        <v>4</v>
      </c>
      <c r="I11086" s="2">
        <v>6</v>
      </c>
      <c r="J11086" s="2">
        <v>10</v>
      </c>
      <c r="K11086" s="2">
        <v>13</v>
      </c>
      <c r="L11086" s="3">
        <v>3712800</v>
      </c>
      <c r="M11086" s="2" t="s">
        <v>0</v>
      </c>
      <c r="N11086" s="4" t="s">
        <v>21</v>
      </c>
    </row>
    <row r="11087" spans="1:14" x14ac:dyDescent="0.25">
      <c r="A11087" s="1" t="s">
        <v>364</v>
      </c>
      <c r="B11087" s="2" t="s">
        <v>76</v>
      </c>
      <c r="C11087" s="2" t="s">
        <v>77</v>
      </c>
      <c r="D11087" s="2" t="s">
        <v>78</v>
      </c>
      <c r="E11087" s="2" t="s">
        <v>9297</v>
      </c>
      <c r="F11087" s="2">
        <v>31211507</v>
      </c>
      <c r="G11087" s="2" t="s">
        <v>810</v>
      </c>
      <c r="H11087" s="2">
        <v>4</v>
      </c>
      <c r="I11087" s="2">
        <v>6</v>
      </c>
      <c r="J11087" s="2">
        <v>10</v>
      </c>
      <c r="K11087" s="2">
        <v>13</v>
      </c>
      <c r="L11087" s="3">
        <v>3712800</v>
      </c>
      <c r="M11087" s="2" t="s">
        <v>0</v>
      </c>
      <c r="N11087" s="4" t="s">
        <v>21</v>
      </c>
    </row>
    <row r="11088" spans="1:14" x14ac:dyDescent="0.25">
      <c r="A11088" s="1" t="s">
        <v>364</v>
      </c>
      <c r="B11088" s="2" t="s">
        <v>76</v>
      </c>
      <c r="C11088" s="2" t="s">
        <v>77</v>
      </c>
      <c r="D11088" s="2" t="s">
        <v>78</v>
      </c>
      <c r="E11088" s="2" t="s">
        <v>9298</v>
      </c>
      <c r="F11088" s="2">
        <v>31211507</v>
      </c>
      <c r="G11088" s="2" t="s">
        <v>810</v>
      </c>
      <c r="H11088" s="2">
        <v>4</v>
      </c>
      <c r="I11088" s="2">
        <v>6</v>
      </c>
      <c r="J11088" s="2">
        <v>10</v>
      </c>
      <c r="K11088" s="2">
        <v>12</v>
      </c>
      <c r="L11088" s="3">
        <v>3427200</v>
      </c>
      <c r="M11088" s="2" t="s">
        <v>0</v>
      </c>
      <c r="N11088" s="4" t="s">
        <v>21</v>
      </c>
    </row>
    <row r="11089" spans="1:14" x14ac:dyDescent="0.25">
      <c r="A11089" s="1" t="s">
        <v>364</v>
      </c>
      <c r="B11089" s="2" t="s">
        <v>76</v>
      </c>
      <c r="C11089" s="2" t="s">
        <v>77</v>
      </c>
      <c r="D11089" s="2" t="s">
        <v>78</v>
      </c>
      <c r="E11089" s="2" t="s">
        <v>9299</v>
      </c>
      <c r="F11089" s="2">
        <v>31211507</v>
      </c>
      <c r="G11089" s="2" t="s">
        <v>810</v>
      </c>
      <c r="H11089" s="2">
        <v>4</v>
      </c>
      <c r="I11089" s="2">
        <v>6</v>
      </c>
      <c r="J11089" s="2">
        <v>10</v>
      </c>
      <c r="K11089" s="2">
        <v>24</v>
      </c>
      <c r="L11089" s="3">
        <v>6854400</v>
      </c>
      <c r="M11089" s="2" t="s">
        <v>0</v>
      </c>
      <c r="N11089" s="4" t="s">
        <v>21</v>
      </c>
    </row>
    <row r="11090" spans="1:14" x14ac:dyDescent="0.25">
      <c r="A11090" s="1" t="s">
        <v>364</v>
      </c>
      <c r="B11090" s="2" t="s">
        <v>76</v>
      </c>
      <c r="C11090" s="2" t="s">
        <v>77</v>
      </c>
      <c r="D11090" s="2" t="s">
        <v>78</v>
      </c>
      <c r="E11090" s="2" t="s">
        <v>9300</v>
      </c>
      <c r="F11090" s="2">
        <v>31211500</v>
      </c>
      <c r="G11090" s="2" t="s">
        <v>810</v>
      </c>
      <c r="H11090" s="2">
        <v>4</v>
      </c>
      <c r="I11090" s="2">
        <v>6</v>
      </c>
      <c r="J11090" s="2">
        <v>10</v>
      </c>
      <c r="K11090" s="2">
        <v>12</v>
      </c>
      <c r="L11090" s="3">
        <v>21420000</v>
      </c>
      <c r="M11090" s="2" t="s">
        <v>0</v>
      </c>
      <c r="N11090" s="4" t="s">
        <v>21</v>
      </c>
    </row>
    <row r="11091" spans="1:14" x14ac:dyDescent="0.25">
      <c r="A11091" s="1" t="s">
        <v>364</v>
      </c>
      <c r="B11091" s="2" t="s">
        <v>76</v>
      </c>
      <c r="C11091" s="2" t="s">
        <v>77</v>
      </c>
      <c r="D11091" s="2" t="s">
        <v>78</v>
      </c>
      <c r="E11091" s="2" t="s">
        <v>9301</v>
      </c>
      <c r="F11091" s="2">
        <v>31211500</v>
      </c>
      <c r="G11091" s="2" t="s">
        <v>810</v>
      </c>
      <c r="H11091" s="2">
        <v>4</v>
      </c>
      <c r="I11091" s="2">
        <v>6</v>
      </c>
      <c r="J11091" s="2">
        <v>10</v>
      </c>
      <c r="K11091" s="2">
        <v>1</v>
      </c>
      <c r="L11091" s="3">
        <v>2082500</v>
      </c>
      <c r="M11091" s="2" t="s">
        <v>0</v>
      </c>
      <c r="N11091" s="4" t="s">
        <v>21</v>
      </c>
    </row>
    <row r="11092" spans="1:14" x14ac:dyDescent="0.25">
      <c r="A11092" s="1" t="s">
        <v>364</v>
      </c>
      <c r="B11092" s="2" t="s">
        <v>76</v>
      </c>
      <c r="C11092" s="2" t="s">
        <v>77</v>
      </c>
      <c r="D11092" s="2" t="s">
        <v>78</v>
      </c>
      <c r="E11092" s="2" t="s">
        <v>9302</v>
      </c>
      <c r="F11092" s="2">
        <v>31211507</v>
      </c>
      <c r="G11092" s="2" t="s">
        <v>810</v>
      </c>
      <c r="H11092" s="2">
        <v>4</v>
      </c>
      <c r="I11092" s="2">
        <v>6</v>
      </c>
      <c r="J11092" s="2">
        <v>10</v>
      </c>
      <c r="K11092" s="2">
        <v>2</v>
      </c>
      <c r="L11092" s="3">
        <v>4046000</v>
      </c>
      <c r="M11092" s="2" t="s">
        <v>0</v>
      </c>
      <c r="N11092" s="4" t="s">
        <v>21</v>
      </c>
    </row>
    <row r="11093" spans="1:14" x14ac:dyDescent="0.25">
      <c r="A11093" s="1" t="s">
        <v>364</v>
      </c>
      <c r="B11093" s="2" t="s">
        <v>147</v>
      </c>
      <c r="C11093" s="2" t="s">
        <v>148</v>
      </c>
      <c r="D11093" s="2" t="s">
        <v>149</v>
      </c>
      <c r="E11093" s="2" t="s">
        <v>9303</v>
      </c>
      <c r="F11093" s="2">
        <v>80161801</v>
      </c>
      <c r="G11093" s="2" t="s">
        <v>490</v>
      </c>
      <c r="H11093" s="2">
        <v>2</v>
      </c>
      <c r="I11093" s="2">
        <v>10</v>
      </c>
      <c r="J11093" s="2">
        <v>10</v>
      </c>
      <c r="K11093" s="2">
        <v>1</v>
      </c>
      <c r="L11093" s="3">
        <v>37000000</v>
      </c>
      <c r="M11093" s="2" t="s">
        <v>20</v>
      </c>
      <c r="N11093" s="4" t="s">
        <v>17385</v>
      </c>
    </row>
    <row r="11094" spans="1:14" x14ac:dyDescent="0.25">
      <c r="A11094" s="1" t="s">
        <v>364</v>
      </c>
      <c r="B11094" s="2" t="s">
        <v>181</v>
      </c>
      <c r="C11094" s="2" t="s">
        <v>182</v>
      </c>
      <c r="D11094" s="2" t="s">
        <v>183</v>
      </c>
      <c r="E11094" s="2" t="s">
        <v>9304</v>
      </c>
      <c r="F11094" s="2">
        <v>76111500</v>
      </c>
      <c r="G11094" s="2" t="s">
        <v>2858</v>
      </c>
      <c r="H11094" s="2">
        <v>3</v>
      </c>
      <c r="I11094" s="2">
        <v>9</v>
      </c>
      <c r="J11094" s="2">
        <v>10</v>
      </c>
      <c r="K11094" s="2">
        <v>1</v>
      </c>
      <c r="L11094" s="3">
        <v>15000000</v>
      </c>
      <c r="M11094" s="2" t="s">
        <v>20</v>
      </c>
      <c r="N11094" s="4" t="s">
        <v>17385</v>
      </c>
    </row>
    <row r="11095" spans="1:14" x14ac:dyDescent="0.25">
      <c r="A11095" s="1" t="s">
        <v>364</v>
      </c>
      <c r="B11095" s="2" t="s">
        <v>113</v>
      </c>
      <c r="C11095" s="2" t="s">
        <v>113</v>
      </c>
      <c r="D11095" s="2" t="s">
        <v>114</v>
      </c>
      <c r="E11095" s="2" t="s">
        <v>9305</v>
      </c>
      <c r="F11095" s="2">
        <v>30102300</v>
      </c>
      <c r="G11095" s="2" t="s">
        <v>496</v>
      </c>
      <c r="H11095" s="2">
        <v>1</v>
      </c>
      <c r="I11095" s="2">
        <v>4</v>
      </c>
      <c r="J11095" s="2">
        <v>10</v>
      </c>
      <c r="K11095" s="2">
        <v>15</v>
      </c>
      <c r="L11095" s="3">
        <v>132300</v>
      </c>
      <c r="M11095" s="2" t="s">
        <v>0</v>
      </c>
      <c r="N11095" s="4" t="s">
        <v>21</v>
      </c>
    </row>
    <row r="11096" spans="1:14" x14ac:dyDescent="0.25">
      <c r="A11096" s="1" t="s">
        <v>364</v>
      </c>
      <c r="B11096" s="2" t="s">
        <v>278</v>
      </c>
      <c r="C11096" s="2" t="s">
        <v>606</v>
      </c>
      <c r="D11096" s="2" t="s">
        <v>17890</v>
      </c>
      <c r="E11096" s="2" t="s">
        <v>9306</v>
      </c>
      <c r="F11096" s="2">
        <v>70171501</v>
      </c>
      <c r="G11096" s="2" t="s">
        <v>490</v>
      </c>
      <c r="H11096" s="2">
        <v>1</v>
      </c>
      <c r="I11096" s="2">
        <v>11</v>
      </c>
      <c r="J11096" s="2">
        <v>10</v>
      </c>
      <c r="K11096" s="2">
        <v>1</v>
      </c>
      <c r="L11096" s="3">
        <v>3650682</v>
      </c>
      <c r="M11096" s="2" t="s">
        <v>20</v>
      </c>
      <c r="N11096" s="4" t="s">
        <v>17385</v>
      </c>
    </row>
    <row r="11097" spans="1:14" x14ac:dyDescent="0.25">
      <c r="A11097" s="1" t="s">
        <v>364</v>
      </c>
      <c r="B11097" s="2" t="s">
        <v>189</v>
      </c>
      <c r="C11097" s="2" t="s">
        <v>2639</v>
      </c>
      <c r="D11097" s="2" t="s">
        <v>17963</v>
      </c>
      <c r="E11097" s="2" t="s">
        <v>9307</v>
      </c>
      <c r="F11097" s="2">
        <v>76121701</v>
      </c>
      <c r="G11097" s="2" t="s">
        <v>496</v>
      </c>
      <c r="H11097" s="2">
        <v>2</v>
      </c>
      <c r="I11097" s="2">
        <v>4</v>
      </c>
      <c r="J11097" s="2">
        <v>10</v>
      </c>
      <c r="K11097" s="2">
        <v>1</v>
      </c>
      <c r="L11097" s="3">
        <v>40000000</v>
      </c>
      <c r="M11097" s="2" t="s">
        <v>20</v>
      </c>
      <c r="N11097" s="4" t="s">
        <v>17385</v>
      </c>
    </row>
    <row r="11098" spans="1:14" x14ac:dyDescent="0.25">
      <c r="A11098" s="1" t="s">
        <v>364</v>
      </c>
      <c r="B11098" s="2" t="s">
        <v>253</v>
      </c>
      <c r="C11098" s="2" t="s">
        <v>254</v>
      </c>
      <c r="D11098" s="2" t="s">
        <v>255</v>
      </c>
      <c r="E11098" s="2" t="s">
        <v>9308</v>
      </c>
      <c r="F11098" s="2">
        <v>27112901</v>
      </c>
      <c r="G11098" s="2" t="s">
        <v>490</v>
      </c>
      <c r="H11098" s="2">
        <v>3</v>
      </c>
      <c r="I11098" s="2">
        <v>6</v>
      </c>
      <c r="J11098" s="2">
        <v>10</v>
      </c>
      <c r="K11098" s="2">
        <v>1</v>
      </c>
      <c r="L11098" s="3">
        <v>854777</v>
      </c>
      <c r="M11098" s="2" t="s">
        <v>0</v>
      </c>
      <c r="N11098" s="4" t="s">
        <v>21</v>
      </c>
    </row>
    <row r="11099" spans="1:14" x14ac:dyDescent="0.25">
      <c r="A11099" s="1" t="s">
        <v>364</v>
      </c>
      <c r="B11099" s="2" t="s">
        <v>76</v>
      </c>
      <c r="C11099" s="2" t="s">
        <v>77</v>
      </c>
      <c r="D11099" s="2" t="s">
        <v>78</v>
      </c>
      <c r="E11099" s="2" t="s">
        <v>9309</v>
      </c>
      <c r="F11099" s="2">
        <v>31211508</v>
      </c>
      <c r="G11099" s="2" t="s">
        <v>496</v>
      </c>
      <c r="H11099" s="2">
        <v>1</v>
      </c>
      <c r="I11099" s="2">
        <v>4</v>
      </c>
      <c r="J11099" s="2">
        <v>10</v>
      </c>
      <c r="K11099" s="2">
        <v>8</v>
      </c>
      <c r="L11099" s="3">
        <v>1499400</v>
      </c>
      <c r="M11099" s="2" t="s">
        <v>17383</v>
      </c>
      <c r="N11099" s="4" t="s">
        <v>21</v>
      </c>
    </row>
    <row r="11100" spans="1:14" x14ac:dyDescent="0.25">
      <c r="A11100" s="1" t="s">
        <v>364</v>
      </c>
      <c r="B11100" s="2" t="s">
        <v>181</v>
      </c>
      <c r="C11100" s="2" t="s">
        <v>2889</v>
      </c>
      <c r="D11100" s="2" t="s">
        <v>17981</v>
      </c>
      <c r="E11100" s="2" t="s">
        <v>8330</v>
      </c>
      <c r="F11100" s="2">
        <v>70111706</v>
      </c>
      <c r="G11100" s="2" t="s">
        <v>496</v>
      </c>
      <c r="H11100" s="2">
        <v>1</v>
      </c>
      <c r="I11100" s="2">
        <v>12</v>
      </c>
      <c r="J11100" s="2">
        <v>10</v>
      </c>
      <c r="K11100" s="2">
        <v>1</v>
      </c>
      <c r="L11100" s="3">
        <v>16948000</v>
      </c>
      <c r="M11100" s="2" t="s">
        <v>20</v>
      </c>
      <c r="N11100" s="4" t="s">
        <v>17385</v>
      </c>
    </row>
    <row r="11101" spans="1:14" x14ac:dyDescent="0.25">
      <c r="A11101" s="1" t="s">
        <v>364</v>
      </c>
      <c r="B11101" s="2" t="s">
        <v>76</v>
      </c>
      <c r="C11101" s="2" t="s">
        <v>77</v>
      </c>
      <c r="D11101" s="2" t="s">
        <v>78</v>
      </c>
      <c r="E11101" s="2" t="s">
        <v>9310</v>
      </c>
      <c r="F11101" s="2">
        <v>31211500</v>
      </c>
      <c r="G11101" s="2" t="s">
        <v>496</v>
      </c>
      <c r="H11101" s="2">
        <v>1</v>
      </c>
      <c r="I11101" s="2">
        <v>4</v>
      </c>
      <c r="J11101" s="2">
        <v>10</v>
      </c>
      <c r="K11101" s="2">
        <v>20</v>
      </c>
      <c r="L11101" s="3">
        <v>9922500</v>
      </c>
      <c r="M11101" s="2" t="s">
        <v>0</v>
      </c>
      <c r="N11101" s="4" t="s">
        <v>21</v>
      </c>
    </row>
    <row r="11102" spans="1:14" x14ac:dyDescent="0.25">
      <c r="A11102" s="1" t="s">
        <v>364</v>
      </c>
      <c r="B11102" s="2" t="s">
        <v>147</v>
      </c>
      <c r="C11102" s="2" t="s">
        <v>148</v>
      </c>
      <c r="D11102" s="2" t="s">
        <v>149</v>
      </c>
      <c r="E11102" s="2" t="s">
        <v>9311</v>
      </c>
      <c r="F11102" s="2">
        <v>80161801</v>
      </c>
      <c r="G11102" s="2" t="s">
        <v>490</v>
      </c>
      <c r="H11102" s="2">
        <v>2</v>
      </c>
      <c r="I11102" s="2">
        <v>10</v>
      </c>
      <c r="J11102" s="2">
        <v>10</v>
      </c>
      <c r="K11102" s="2">
        <v>1</v>
      </c>
      <c r="L11102" s="3">
        <v>2000000</v>
      </c>
      <c r="M11102" s="2" t="s">
        <v>20</v>
      </c>
      <c r="N11102" s="4" t="s">
        <v>17385</v>
      </c>
    </row>
    <row r="11103" spans="1:14" x14ac:dyDescent="0.25">
      <c r="A11103" s="1" t="s">
        <v>364</v>
      </c>
      <c r="B11103" s="2" t="s">
        <v>189</v>
      </c>
      <c r="C11103" s="2" t="s">
        <v>5891</v>
      </c>
      <c r="D11103" s="2" t="s">
        <v>18016</v>
      </c>
      <c r="E11103" s="2" t="s">
        <v>9312</v>
      </c>
      <c r="F11103" s="2">
        <v>72101500</v>
      </c>
      <c r="G11103" s="2" t="s">
        <v>490</v>
      </c>
      <c r="H11103" s="2">
        <v>1</v>
      </c>
      <c r="I11103" s="2">
        <v>11</v>
      </c>
      <c r="J11103" s="2">
        <v>10</v>
      </c>
      <c r="K11103" s="2">
        <v>1</v>
      </c>
      <c r="L11103" s="3">
        <v>2000000</v>
      </c>
      <c r="M11103" s="2" t="s">
        <v>20</v>
      </c>
      <c r="N11103" s="4" t="s">
        <v>17385</v>
      </c>
    </row>
    <row r="11104" spans="1:14" x14ac:dyDescent="0.25">
      <c r="A11104" s="1" t="s">
        <v>364</v>
      </c>
      <c r="B11104" s="2" t="s">
        <v>162</v>
      </c>
      <c r="C11104" s="2" t="s">
        <v>457</v>
      </c>
      <c r="D11104" s="2" t="s">
        <v>17868</v>
      </c>
      <c r="E11104" s="2" t="s">
        <v>9313</v>
      </c>
      <c r="F11104" s="2">
        <v>78181500</v>
      </c>
      <c r="G11104" s="2" t="s">
        <v>490</v>
      </c>
      <c r="H11104" s="2">
        <v>2</v>
      </c>
      <c r="I11104" s="2">
        <v>10</v>
      </c>
      <c r="J11104" s="2">
        <v>10</v>
      </c>
      <c r="K11104" s="2">
        <v>1</v>
      </c>
      <c r="L11104" s="3">
        <v>6000000</v>
      </c>
      <c r="M11104" s="2" t="s">
        <v>20</v>
      </c>
      <c r="N11104" s="4" t="s">
        <v>17385</v>
      </c>
    </row>
    <row r="11105" spans="1:14" x14ac:dyDescent="0.25">
      <c r="A11105" s="1" t="s">
        <v>364</v>
      </c>
      <c r="B11105" s="2" t="s">
        <v>181</v>
      </c>
      <c r="C11105" s="2" t="s">
        <v>182</v>
      </c>
      <c r="D11105" s="2" t="s">
        <v>183</v>
      </c>
      <c r="E11105" s="2" t="s">
        <v>8070</v>
      </c>
      <c r="F11105" s="2">
        <v>76111500</v>
      </c>
      <c r="G11105" s="2" t="s">
        <v>2858</v>
      </c>
      <c r="H11105" s="2">
        <v>3</v>
      </c>
      <c r="I11105" s="2">
        <v>9</v>
      </c>
      <c r="J11105" s="2">
        <v>16</v>
      </c>
      <c r="K11105" s="2">
        <v>1</v>
      </c>
      <c r="L11105" s="3">
        <v>4995264.28</v>
      </c>
      <c r="M11105" s="2" t="s">
        <v>20</v>
      </c>
      <c r="N11105" s="4" t="s">
        <v>17385</v>
      </c>
    </row>
    <row r="11106" spans="1:14" x14ac:dyDescent="0.25">
      <c r="A11106" s="1" t="s">
        <v>364</v>
      </c>
      <c r="B11106" s="2" t="s">
        <v>181</v>
      </c>
      <c r="C11106" s="2" t="s">
        <v>182</v>
      </c>
      <c r="D11106" s="2" t="s">
        <v>183</v>
      </c>
      <c r="E11106" s="2" t="s">
        <v>8070</v>
      </c>
      <c r="F11106" s="2">
        <v>76111500</v>
      </c>
      <c r="G11106" s="2" t="s">
        <v>2858</v>
      </c>
      <c r="H11106" s="2">
        <v>3</v>
      </c>
      <c r="I11106" s="2">
        <v>9</v>
      </c>
      <c r="J11106" s="2">
        <v>10</v>
      </c>
      <c r="K11106" s="2">
        <v>1</v>
      </c>
      <c r="L11106" s="3">
        <v>1000000</v>
      </c>
      <c r="M11106" s="2" t="s">
        <v>20</v>
      </c>
      <c r="N11106" s="4" t="s">
        <v>17385</v>
      </c>
    </row>
    <row r="11107" spans="1:14" x14ac:dyDescent="0.25">
      <c r="A11107" s="1" t="s">
        <v>364</v>
      </c>
      <c r="B11107" s="2" t="s">
        <v>76</v>
      </c>
      <c r="C11107" s="2" t="s">
        <v>77</v>
      </c>
      <c r="D11107" s="2" t="s">
        <v>78</v>
      </c>
      <c r="E11107" s="2" t="s">
        <v>9314</v>
      </c>
      <c r="F11107" s="2">
        <v>31211500</v>
      </c>
      <c r="G11107" s="2" t="s">
        <v>496</v>
      </c>
      <c r="H11107" s="2">
        <v>1</v>
      </c>
      <c r="I11107" s="2">
        <v>4</v>
      </c>
      <c r="J11107" s="2">
        <v>10</v>
      </c>
      <c r="K11107" s="2">
        <v>20</v>
      </c>
      <c r="L11107" s="3">
        <v>1984500</v>
      </c>
      <c r="M11107" s="2" t="s">
        <v>17383</v>
      </c>
      <c r="N11107" s="4" t="s">
        <v>21</v>
      </c>
    </row>
    <row r="11108" spans="1:14" x14ac:dyDescent="0.25">
      <c r="A11108" s="1" t="s">
        <v>364</v>
      </c>
      <c r="B11108" s="2" t="s">
        <v>278</v>
      </c>
      <c r="C11108" s="2" t="s">
        <v>606</v>
      </c>
      <c r="D11108" s="2" t="s">
        <v>17890</v>
      </c>
      <c r="E11108" s="2" t="s">
        <v>9315</v>
      </c>
      <c r="F11108" s="2">
        <v>70171501</v>
      </c>
      <c r="G11108" s="2" t="s">
        <v>490</v>
      </c>
      <c r="H11108" s="2">
        <v>1</v>
      </c>
      <c r="I11108" s="2">
        <v>11</v>
      </c>
      <c r="J11108" s="2">
        <v>10</v>
      </c>
      <c r="K11108" s="2">
        <v>1</v>
      </c>
      <c r="L11108" s="3">
        <v>1800000</v>
      </c>
      <c r="M11108" s="2" t="s">
        <v>20</v>
      </c>
      <c r="N11108" s="4" t="s">
        <v>17385</v>
      </c>
    </row>
    <row r="11109" spans="1:14" x14ac:dyDescent="0.25">
      <c r="A11109" s="1" t="s">
        <v>364</v>
      </c>
      <c r="B11109" s="2" t="s">
        <v>189</v>
      </c>
      <c r="C11109" s="2" t="s">
        <v>2639</v>
      </c>
      <c r="D11109" s="2" t="s">
        <v>17963</v>
      </c>
      <c r="E11109" s="2" t="s">
        <v>9316</v>
      </c>
      <c r="F11109" s="2">
        <v>76121701</v>
      </c>
      <c r="G11109" s="2" t="s">
        <v>496</v>
      </c>
      <c r="H11109" s="2">
        <v>2</v>
      </c>
      <c r="I11109" s="2">
        <v>4</v>
      </c>
      <c r="J11109" s="2">
        <v>10</v>
      </c>
      <c r="K11109" s="2">
        <v>1</v>
      </c>
      <c r="L11109" s="3">
        <v>20000000</v>
      </c>
      <c r="M11109" s="2" t="s">
        <v>20</v>
      </c>
      <c r="N11109" s="4" t="s">
        <v>17385</v>
      </c>
    </row>
    <row r="11110" spans="1:14" x14ac:dyDescent="0.25">
      <c r="A11110" s="1" t="s">
        <v>364</v>
      </c>
      <c r="B11110" s="2" t="s">
        <v>278</v>
      </c>
      <c r="C11110" s="2" t="s">
        <v>606</v>
      </c>
      <c r="D11110" s="2" t="s">
        <v>17890</v>
      </c>
      <c r="E11110" s="2" t="s">
        <v>9317</v>
      </c>
      <c r="F11110" s="2">
        <v>70122000</v>
      </c>
      <c r="G11110" s="2" t="s">
        <v>490</v>
      </c>
      <c r="H11110" s="2">
        <v>1</v>
      </c>
      <c r="I11110" s="2">
        <v>10</v>
      </c>
      <c r="J11110" s="2">
        <v>10</v>
      </c>
      <c r="K11110" s="2">
        <v>1</v>
      </c>
      <c r="L11110" s="3">
        <v>1300000</v>
      </c>
      <c r="M11110" s="2" t="s">
        <v>20</v>
      </c>
      <c r="N11110" s="4" t="s">
        <v>17385</v>
      </c>
    </row>
    <row r="11111" spans="1:14" x14ac:dyDescent="0.25">
      <c r="A11111" s="1" t="s">
        <v>364</v>
      </c>
      <c r="B11111" s="2" t="s">
        <v>353</v>
      </c>
      <c r="C11111" s="2" t="s">
        <v>353</v>
      </c>
      <c r="D11111" s="2" t="s">
        <v>354</v>
      </c>
      <c r="E11111" s="2" t="s">
        <v>9318</v>
      </c>
      <c r="F11111" s="2">
        <v>92112300</v>
      </c>
      <c r="G11111" s="2" t="s">
        <v>330</v>
      </c>
      <c r="H11111" s="2">
        <v>1</v>
      </c>
      <c r="I11111" s="2">
        <v>11</v>
      </c>
      <c r="J11111" s="2">
        <v>10</v>
      </c>
      <c r="K11111" s="2">
        <v>1</v>
      </c>
      <c r="L11111" s="3">
        <v>93800000</v>
      </c>
      <c r="M11111" s="2" t="s">
        <v>20</v>
      </c>
      <c r="N11111" s="4" t="s">
        <v>21</v>
      </c>
    </row>
    <row r="11112" spans="1:14" x14ac:dyDescent="0.25">
      <c r="A11112" s="1" t="s">
        <v>364</v>
      </c>
      <c r="B11112" s="2" t="s">
        <v>353</v>
      </c>
      <c r="C11112" s="2" t="s">
        <v>353</v>
      </c>
      <c r="D11112" s="2" t="s">
        <v>354</v>
      </c>
      <c r="E11112" s="2" t="s">
        <v>9319</v>
      </c>
      <c r="F11112" s="2">
        <v>92112300</v>
      </c>
      <c r="G11112" s="2" t="s">
        <v>330</v>
      </c>
      <c r="H11112" s="2">
        <v>1</v>
      </c>
      <c r="I11112" s="2">
        <v>6</v>
      </c>
      <c r="J11112" s="2">
        <v>10</v>
      </c>
      <c r="K11112" s="2">
        <v>1</v>
      </c>
      <c r="L11112" s="3">
        <v>2432239</v>
      </c>
      <c r="M11112" s="2" t="s">
        <v>20</v>
      </c>
      <c r="N11112" s="4" t="s">
        <v>21</v>
      </c>
    </row>
    <row r="11113" spans="1:14" x14ac:dyDescent="0.25">
      <c r="A11113" s="1" t="s">
        <v>364</v>
      </c>
      <c r="B11113" s="2" t="s">
        <v>353</v>
      </c>
      <c r="C11113" s="2" t="s">
        <v>353</v>
      </c>
      <c r="D11113" s="2" t="s">
        <v>354</v>
      </c>
      <c r="E11113" s="2" t="s">
        <v>9320</v>
      </c>
      <c r="F11113" s="2">
        <v>92112300</v>
      </c>
      <c r="G11113" s="2" t="s">
        <v>330</v>
      </c>
      <c r="H11113" s="2">
        <v>1</v>
      </c>
      <c r="I11113" s="2">
        <v>6</v>
      </c>
      <c r="J11113" s="2">
        <v>10</v>
      </c>
      <c r="K11113" s="2">
        <v>1</v>
      </c>
      <c r="L11113" s="3">
        <v>441730</v>
      </c>
      <c r="M11113" s="2" t="s">
        <v>20</v>
      </c>
      <c r="N11113" s="4" t="s">
        <v>21</v>
      </c>
    </row>
    <row r="11114" spans="1:14" x14ac:dyDescent="0.25">
      <c r="A11114" s="1" t="s">
        <v>364</v>
      </c>
      <c r="B11114" s="2" t="s">
        <v>353</v>
      </c>
      <c r="C11114" s="2" t="s">
        <v>353</v>
      </c>
      <c r="D11114" s="2" t="s">
        <v>354</v>
      </c>
      <c r="E11114" s="2" t="s">
        <v>9321</v>
      </c>
      <c r="F11114" s="2">
        <v>92112300</v>
      </c>
      <c r="G11114" s="2" t="s">
        <v>330</v>
      </c>
      <c r="H11114" s="2">
        <v>1</v>
      </c>
      <c r="I11114" s="2">
        <v>6</v>
      </c>
      <c r="J11114" s="2">
        <v>10</v>
      </c>
      <c r="K11114" s="2">
        <v>1</v>
      </c>
      <c r="L11114" s="3">
        <v>326384</v>
      </c>
      <c r="M11114" s="2" t="s">
        <v>20</v>
      </c>
      <c r="N11114" s="4" t="s">
        <v>21</v>
      </c>
    </row>
    <row r="11115" spans="1:14" x14ac:dyDescent="0.25">
      <c r="A11115" s="1" t="s">
        <v>364</v>
      </c>
      <c r="B11115" s="2" t="s">
        <v>181</v>
      </c>
      <c r="C11115" s="2" t="s">
        <v>182</v>
      </c>
      <c r="D11115" s="2" t="s">
        <v>183</v>
      </c>
      <c r="E11115" s="2" t="s">
        <v>8152</v>
      </c>
      <c r="F11115" s="2">
        <v>76111500</v>
      </c>
      <c r="G11115" s="2" t="s">
        <v>2858</v>
      </c>
      <c r="H11115" s="2">
        <v>3</v>
      </c>
      <c r="I11115" s="2">
        <v>9</v>
      </c>
      <c r="J11115" s="2">
        <v>10</v>
      </c>
      <c r="K11115" s="2">
        <v>1</v>
      </c>
      <c r="L11115" s="3">
        <v>24422224.43</v>
      </c>
      <c r="M11115" s="2" t="s">
        <v>20</v>
      </c>
      <c r="N11115" s="4" t="s">
        <v>17385</v>
      </c>
    </row>
    <row r="11116" spans="1:14" x14ac:dyDescent="0.25">
      <c r="A11116" s="1" t="s">
        <v>364</v>
      </c>
      <c r="B11116" s="2" t="s">
        <v>181</v>
      </c>
      <c r="C11116" s="2" t="s">
        <v>182</v>
      </c>
      <c r="D11116" s="2" t="s">
        <v>183</v>
      </c>
      <c r="E11116" s="2" t="s">
        <v>9304</v>
      </c>
      <c r="F11116" s="2">
        <v>76111500</v>
      </c>
      <c r="G11116" s="2" t="s">
        <v>2858</v>
      </c>
      <c r="H11116" s="2">
        <v>3</v>
      </c>
      <c r="I11116" s="2">
        <v>9</v>
      </c>
      <c r="J11116" s="2">
        <v>10</v>
      </c>
      <c r="K11116" s="2">
        <v>1</v>
      </c>
      <c r="L11116" s="3">
        <v>31589349.530000001</v>
      </c>
      <c r="M11116" s="2" t="s">
        <v>20</v>
      </c>
      <c r="N11116" s="4" t="s">
        <v>17385</v>
      </c>
    </row>
    <row r="11117" spans="1:14" x14ac:dyDescent="0.25">
      <c r="A11117" s="1" t="s">
        <v>364</v>
      </c>
      <c r="B11117" s="2" t="s">
        <v>3066</v>
      </c>
      <c r="C11117" s="2" t="s">
        <v>3067</v>
      </c>
      <c r="D11117" s="2" t="s">
        <v>17985</v>
      </c>
      <c r="E11117" s="2" t="s">
        <v>9322</v>
      </c>
      <c r="F11117" s="2">
        <v>76121501</v>
      </c>
      <c r="G11117" s="2" t="s">
        <v>330</v>
      </c>
      <c r="H11117" s="2">
        <v>1</v>
      </c>
      <c r="I11117" s="2">
        <v>12</v>
      </c>
      <c r="J11117" s="2">
        <v>16</v>
      </c>
      <c r="K11117" s="2">
        <v>1</v>
      </c>
      <c r="L11117" s="3">
        <v>5697983</v>
      </c>
      <c r="M11117" s="2" t="s">
        <v>20</v>
      </c>
      <c r="N11117" s="4" t="s">
        <v>21</v>
      </c>
    </row>
    <row r="11118" spans="1:14" x14ac:dyDescent="0.25">
      <c r="A11118" s="1" t="s">
        <v>364</v>
      </c>
      <c r="B11118" s="2" t="s">
        <v>72</v>
      </c>
      <c r="C11118" s="2" t="s">
        <v>1180</v>
      </c>
      <c r="D11118" s="2" t="s">
        <v>17935</v>
      </c>
      <c r="E11118" s="2" t="s">
        <v>9323</v>
      </c>
      <c r="F11118" s="2">
        <v>15111501</v>
      </c>
      <c r="G11118" s="2" t="s">
        <v>330</v>
      </c>
      <c r="H11118" s="2">
        <v>1</v>
      </c>
      <c r="I11118" s="2">
        <v>12</v>
      </c>
      <c r="J11118" s="2">
        <v>10</v>
      </c>
      <c r="K11118" s="2">
        <v>1</v>
      </c>
      <c r="L11118" s="3">
        <v>2099750</v>
      </c>
      <c r="M11118" s="2" t="s">
        <v>20</v>
      </c>
      <c r="N11118" s="4" t="s">
        <v>21</v>
      </c>
    </row>
    <row r="11119" spans="1:14" x14ac:dyDescent="0.25">
      <c r="A11119" s="1" t="s">
        <v>364</v>
      </c>
      <c r="B11119" s="2" t="s">
        <v>181</v>
      </c>
      <c r="C11119" s="2" t="s">
        <v>2889</v>
      </c>
      <c r="D11119" s="2" t="s">
        <v>17981</v>
      </c>
      <c r="E11119" s="2" t="s">
        <v>8179</v>
      </c>
      <c r="F11119" s="2" t="s">
        <v>8180</v>
      </c>
      <c r="G11119" s="2" t="s">
        <v>496</v>
      </c>
      <c r="H11119" s="2">
        <v>1</v>
      </c>
      <c r="I11119" s="2">
        <v>12</v>
      </c>
      <c r="J11119" s="2">
        <v>10</v>
      </c>
      <c r="K11119" s="2">
        <v>1</v>
      </c>
      <c r="L11119" s="3">
        <v>29000000</v>
      </c>
      <c r="M11119" s="2" t="s">
        <v>20</v>
      </c>
      <c r="N11119" s="4" t="s">
        <v>17385</v>
      </c>
    </row>
    <row r="11120" spans="1:14" x14ac:dyDescent="0.25">
      <c r="A11120" s="1" t="s">
        <v>364</v>
      </c>
      <c r="B11120" s="2" t="s">
        <v>477</v>
      </c>
      <c r="C11120" s="2" t="s">
        <v>478</v>
      </c>
      <c r="D11120" s="2" t="s">
        <v>17875</v>
      </c>
      <c r="E11120" s="2" t="s">
        <v>8100</v>
      </c>
      <c r="F11120" s="2">
        <v>83101803</v>
      </c>
      <c r="G11120" s="2" t="s">
        <v>330</v>
      </c>
      <c r="H11120" s="2">
        <v>1</v>
      </c>
      <c r="I11120" s="2">
        <v>12</v>
      </c>
      <c r="J11120" s="2">
        <v>16</v>
      </c>
      <c r="K11120" s="2">
        <v>1</v>
      </c>
      <c r="L11120" s="3">
        <v>179000</v>
      </c>
      <c r="M11120" s="2" t="s">
        <v>20</v>
      </c>
      <c r="N11120" s="4" t="s">
        <v>21</v>
      </c>
    </row>
    <row r="11121" spans="1:14" x14ac:dyDescent="0.25">
      <c r="A11121" s="1" t="s">
        <v>364</v>
      </c>
      <c r="B11121" s="2" t="s">
        <v>151</v>
      </c>
      <c r="C11121" s="2" t="s">
        <v>152</v>
      </c>
      <c r="D11121" s="2" t="s">
        <v>153</v>
      </c>
      <c r="E11121" s="2" t="s">
        <v>9324</v>
      </c>
      <c r="F11121" s="2">
        <v>83111501</v>
      </c>
      <c r="G11121" s="2" t="s">
        <v>330</v>
      </c>
      <c r="H11121" s="2">
        <v>1</v>
      </c>
      <c r="I11121" s="2">
        <v>12</v>
      </c>
      <c r="J11121" s="2">
        <v>10</v>
      </c>
      <c r="K11121" s="2">
        <v>1</v>
      </c>
      <c r="L11121" s="3">
        <v>194763</v>
      </c>
      <c r="M11121" s="2" t="s">
        <v>20</v>
      </c>
      <c r="N11121" s="4" t="s">
        <v>21</v>
      </c>
    </row>
    <row r="11122" spans="1:14" x14ac:dyDescent="0.25">
      <c r="A11122" s="1" t="s">
        <v>364</v>
      </c>
      <c r="B11122" s="2" t="s">
        <v>3132</v>
      </c>
      <c r="C11122" s="2" t="s">
        <v>3132</v>
      </c>
      <c r="D11122" s="2" t="s">
        <v>17992</v>
      </c>
      <c r="E11122" s="2" t="s">
        <v>9325</v>
      </c>
      <c r="F11122" s="2">
        <v>93161602</v>
      </c>
      <c r="G11122" s="2" t="s">
        <v>330</v>
      </c>
      <c r="H11122" s="2">
        <v>2</v>
      </c>
      <c r="I11122" s="2">
        <v>11</v>
      </c>
      <c r="J11122" s="2">
        <v>10</v>
      </c>
      <c r="K11122" s="2">
        <v>1</v>
      </c>
      <c r="L11122" s="3">
        <v>29907244</v>
      </c>
      <c r="M11122" s="2" t="s">
        <v>20</v>
      </c>
      <c r="N11122" s="4" t="s">
        <v>21</v>
      </c>
    </row>
    <row r="11123" spans="1:14" x14ac:dyDescent="0.25">
      <c r="A11123" s="1" t="s">
        <v>364</v>
      </c>
      <c r="B11123" s="2" t="s">
        <v>3145</v>
      </c>
      <c r="C11123" s="2" t="s">
        <v>3145</v>
      </c>
      <c r="D11123" s="2" t="s">
        <v>17994</v>
      </c>
      <c r="E11123" s="2" t="s">
        <v>9325</v>
      </c>
      <c r="F11123" s="2">
        <v>93161504</v>
      </c>
      <c r="G11123" s="2" t="s">
        <v>330</v>
      </c>
      <c r="H11123" s="2">
        <v>2</v>
      </c>
      <c r="I11123" s="2">
        <v>11</v>
      </c>
      <c r="J11123" s="2">
        <v>10</v>
      </c>
      <c r="K11123" s="2">
        <v>1</v>
      </c>
      <c r="L11123" s="3">
        <v>6685156</v>
      </c>
      <c r="M11123" s="2" t="s">
        <v>20</v>
      </c>
      <c r="N11123" s="4" t="s">
        <v>21</v>
      </c>
    </row>
    <row r="11124" spans="1:14" x14ac:dyDescent="0.25">
      <c r="A11124" s="1" t="s">
        <v>364</v>
      </c>
      <c r="B11124" s="2" t="s">
        <v>3132</v>
      </c>
      <c r="C11124" s="2" t="s">
        <v>3132</v>
      </c>
      <c r="D11124" s="2" t="s">
        <v>17992</v>
      </c>
      <c r="E11124" s="2" t="s">
        <v>9326</v>
      </c>
      <c r="F11124" s="2">
        <v>93161602</v>
      </c>
      <c r="G11124" s="2" t="s">
        <v>330</v>
      </c>
      <c r="H11124" s="2">
        <v>2</v>
      </c>
      <c r="I11124" s="2">
        <v>11</v>
      </c>
      <c r="J11124" s="2">
        <v>10</v>
      </c>
      <c r="K11124" s="2">
        <v>1</v>
      </c>
      <c r="L11124" s="3">
        <v>228804939</v>
      </c>
      <c r="M11124" s="2" t="s">
        <v>20</v>
      </c>
      <c r="N11124" s="4" t="s">
        <v>21</v>
      </c>
    </row>
    <row r="11125" spans="1:14" x14ac:dyDescent="0.25">
      <c r="A11125" s="1" t="s">
        <v>364</v>
      </c>
      <c r="B11125" s="2" t="s">
        <v>3145</v>
      </c>
      <c r="C11125" s="2" t="s">
        <v>3145</v>
      </c>
      <c r="D11125" s="2" t="s">
        <v>17994</v>
      </c>
      <c r="E11125" s="2" t="s">
        <v>9326</v>
      </c>
      <c r="F11125" s="2">
        <v>93161504</v>
      </c>
      <c r="G11125" s="2" t="s">
        <v>330</v>
      </c>
      <c r="H11125" s="2">
        <v>2</v>
      </c>
      <c r="I11125" s="2">
        <v>11</v>
      </c>
      <c r="J11125" s="2">
        <v>10</v>
      </c>
      <c r="K11125" s="2">
        <v>1</v>
      </c>
      <c r="L11125" s="3">
        <v>54394311</v>
      </c>
      <c r="M11125" s="2" t="s">
        <v>20</v>
      </c>
      <c r="N11125" s="4" t="s">
        <v>21</v>
      </c>
    </row>
    <row r="11126" spans="1:14" x14ac:dyDescent="0.25">
      <c r="A11126" s="1" t="s">
        <v>364</v>
      </c>
      <c r="B11126" s="2" t="s">
        <v>113</v>
      </c>
      <c r="C11126" s="2" t="s">
        <v>113</v>
      </c>
      <c r="D11126" s="2" t="s">
        <v>114</v>
      </c>
      <c r="E11126" s="2" t="s">
        <v>9327</v>
      </c>
      <c r="F11126" s="2">
        <v>31163000</v>
      </c>
      <c r="G11126" s="2" t="s">
        <v>19</v>
      </c>
      <c r="H11126" s="2">
        <v>3</v>
      </c>
      <c r="I11126" s="2">
        <v>3</v>
      </c>
      <c r="J11126" s="2">
        <v>10</v>
      </c>
      <c r="K11126" s="2">
        <v>4</v>
      </c>
      <c r="L11126" s="3">
        <v>1470840</v>
      </c>
      <c r="M11126" s="2" t="s">
        <v>0</v>
      </c>
      <c r="N11126" s="4" t="s">
        <v>21</v>
      </c>
    </row>
    <row r="11127" spans="1:14" x14ac:dyDescent="0.25">
      <c r="A11127" s="1" t="s">
        <v>364</v>
      </c>
      <c r="B11127" s="2" t="s">
        <v>113</v>
      </c>
      <c r="C11127" s="2" t="s">
        <v>113</v>
      </c>
      <c r="D11127" s="2" t="s">
        <v>114</v>
      </c>
      <c r="E11127" s="2" t="s">
        <v>9328</v>
      </c>
      <c r="F11127" s="2">
        <v>30241504</v>
      </c>
      <c r="G11127" s="2" t="s">
        <v>19</v>
      </c>
      <c r="H11127" s="2">
        <v>3</v>
      </c>
      <c r="I11127" s="2">
        <v>3</v>
      </c>
      <c r="J11127" s="2">
        <v>10</v>
      </c>
      <c r="K11127" s="2">
        <v>4</v>
      </c>
      <c r="L11127" s="3">
        <v>923440</v>
      </c>
      <c r="M11127" s="2" t="s">
        <v>0</v>
      </c>
      <c r="N11127" s="4" t="s">
        <v>21</v>
      </c>
    </row>
    <row r="11128" spans="1:14" x14ac:dyDescent="0.25">
      <c r="A11128" s="1" t="s">
        <v>364</v>
      </c>
      <c r="B11128" s="2" t="s">
        <v>113</v>
      </c>
      <c r="C11128" s="2" t="s">
        <v>113</v>
      </c>
      <c r="D11128" s="2" t="s">
        <v>114</v>
      </c>
      <c r="E11128" s="2" t="s">
        <v>9329</v>
      </c>
      <c r="F11128" s="2">
        <v>40141645</v>
      </c>
      <c r="G11128" s="2" t="s">
        <v>19</v>
      </c>
      <c r="H11128" s="2">
        <v>3</v>
      </c>
      <c r="I11128" s="2">
        <v>3</v>
      </c>
      <c r="J11128" s="2">
        <v>10</v>
      </c>
      <c r="K11128" s="2">
        <v>4</v>
      </c>
      <c r="L11128" s="3">
        <v>1661240</v>
      </c>
      <c r="M11128" s="2" t="s">
        <v>0</v>
      </c>
      <c r="N11128" s="4" t="s">
        <v>21</v>
      </c>
    </row>
    <row r="11129" spans="1:14" x14ac:dyDescent="0.25">
      <c r="A11129" s="1" t="s">
        <v>364</v>
      </c>
      <c r="B11129" s="2" t="s">
        <v>113</v>
      </c>
      <c r="C11129" s="2" t="s">
        <v>113</v>
      </c>
      <c r="D11129" s="2" t="s">
        <v>114</v>
      </c>
      <c r="E11129" s="2" t="s">
        <v>9330</v>
      </c>
      <c r="F11129" s="2">
        <v>30241504</v>
      </c>
      <c r="G11129" s="2" t="s">
        <v>19</v>
      </c>
      <c r="H11129" s="2">
        <v>3</v>
      </c>
      <c r="I11129" s="2">
        <v>3</v>
      </c>
      <c r="J11129" s="2">
        <v>10</v>
      </c>
      <c r="K11129" s="2">
        <v>4</v>
      </c>
      <c r="L11129" s="3">
        <v>4279240</v>
      </c>
      <c r="M11129" s="2" t="s">
        <v>0</v>
      </c>
      <c r="N11129" s="4" t="s">
        <v>21</v>
      </c>
    </row>
    <row r="11130" spans="1:14" x14ac:dyDescent="0.25">
      <c r="A11130" s="1" t="s">
        <v>364</v>
      </c>
      <c r="B11130" s="2" t="s">
        <v>162</v>
      </c>
      <c r="C11130" s="2" t="s">
        <v>567</v>
      </c>
      <c r="D11130" s="2" t="s">
        <v>17885</v>
      </c>
      <c r="E11130" s="2" t="s">
        <v>9331</v>
      </c>
      <c r="F11130" s="2">
        <v>73152108</v>
      </c>
      <c r="G11130" s="2" t="s">
        <v>490</v>
      </c>
      <c r="H11130" s="2">
        <v>2</v>
      </c>
      <c r="I11130" s="2">
        <v>4</v>
      </c>
      <c r="J11130" s="2">
        <v>10</v>
      </c>
      <c r="K11130" s="2">
        <v>1</v>
      </c>
      <c r="L11130" s="3">
        <v>3592800</v>
      </c>
      <c r="M11130" s="2" t="s">
        <v>20</v>
      </c>
      <c r="N11130" s="4" t="s">
        <v>21</v>
      </c>
    </row>
    <row r="11131" spans="1:14" x14ac:dyDescent="0.25">
      <c r="A11131" s="1" t="s">
        <v>364</v>
      </c>
      <c r="B11131" s="2" t="s">
        <v>477</v>
      </c>
      <c r="C11131" s="2" t="s">
        <v>478</v>
      </c>
      <c r="D11131" s="2" t="s">
        <v>17875</v>
      </c>
      <c r="E11131" s="2" t="s">
        <v>8151</v>
      </c>
      <c r="F11131" s="2">
        <v>83101803</v>
      </c>
      <c r="G11131" s="2" t="s">
        <v>330</v>
      </c>
      <c r="H11131" s="2">
        <v>1</v>
      </c>
      <c r="I11131" s="2">
        <v>12</v>
      </c>
      <c r="J11131" s="2">
        <v>10</v>
      </c>
      <c r="K11131" s="2">
        <v>1</v>
      </c>
      <c r="L11131" s="3">
        <v>310181419.55000007</v>
      </c>
      <c r="M11131" s="2" t="s">
        <v>20</v>
      </c>
      <c r="N11131" s="4" t="s">
        <v>21</v>
      </c>
    </row>
    <row r="11132" spans="1:14" x14ac:dyDescent="0.25">
      <c r="A11132" s="1" t="s">
        <v>364</v>
      </c>
      <c r="B11132" s="2" t="s">
        <v>3132</v>
      </c>
      <c r="C11132" s="2" t="s">
        <v>3132</v>
      </c>
      <c r="D11132" s="2" t="s">
        <v>17992</v>
      </c>
      <c r="E11132" s="2" t="s">
        <v>9332</v>
      </c>
      <c r="F11132" s="2">
        <v>93161602</v>
      </c>
      <c r="G11132" s="2" t="s">
        <v>330</v>
      </c>
      <c r="H11132" s="2">
        <v>2</v>
      </c>
      <c r="I11132" s="2">
        <v>10</v>
      </c>
      <c r="J11132" s="2">
        <v>10</v>
      </c>
      <c r="K11132" s="2">
        <v>1</v>
      </c>
      <c r="L11132" s="3">
        <v>62252230</v>
      </c>
      <c r="M11132" s="2" t="s">
        <v>20</v>
      </c>
      <c r="N11132" s="4" t="s">
        <v>21</v>
      </c>
    </row>
    <row r="11133" spans="1:14" x14ac:dyDescent="0.25">
      <c r="A11133" s="1" t="s">
        <v>364</v>
      </c>
      <c r="B11133" s="2" t="s">
        <v>3145</v>
      </c>
      <c r="C11133" s="2" t="s">
        <v>3145</v>
      </c>
      <c r="D11133" s="2" t="s">
        <v>17994</v>
      </c>
      <c r="E11133" s="2" t="s">
        <v>9333</v>
      </c>
      <c r="F11133" s="2">
        <v>93161504</v>
      </c>
      <c r="G11133" s="2" t="s">
        <v>330</v>
      </c>
      <c r="H11133" s="2">
        <v>2</v>
      </c>
      <c r="I11133" s="2">
        <v>10</v>
      </c>
      <c r="J11133" s="2">
        <v>10</v>
      </c>
      <c r="K11133" s="2">
        <v>1</v>
      </c>
      <c r="L11133" s="3">
        <v>3537059</v>
      </c>
      <c r="M11133" s="2" t="s">
        <v>20</v>
      </c>
      <c r="N11133" s="4" t="s">
        <v>21</v>
      </c>
    </row>
    <row r="11134" spans="1:14" x14ac:dyDescent="0.25">
      <c r="A11134" s="1" t="s">
        <v>364</v>
      </c>
      <c r="B11134" s="2" t="s">
        <v>467</v>
      </c>
      <c r="C11134" s="2" t="s">
        <v>467</v>
      </c>
      <c r="D11134" s="2" t="s">
        <v>17873</v>
      </c>
      <c r="E11134" s="2" t="s">
        <v>9334</v>
      </c>
      <c r="F11134" s="2">
        <v>93161601</v>
      </c>
      <c r="G11134" s="2" t="s">
        <v>330</v>
      </c>
      <c r="H11134" s="2">
        <v>2</v>
      </c>
      <c r="I11134" s="2">
        <v>10</v>
      </c>
      <c r="J11134" s="2">
        <v>10</v>
      </c>
      <c r="K11134" s="2">
        <v>1</v>
      </c>
      <c r="L11134" s="3">
        <v>1442600</v>
      </c>
      <c r="M11134" s="2" t="s">
        <v>20</v>
      </c>
      <c r="N11134" s="4" t="s">
        <v>21</v>
      </c>
    </row>
    <row r="11135" spans="1:14" x14ac:dyDescent="0.25">
      <c r="A11135" s="1" t="s">
        <v>364</v>
      </c>
      <c r="B11135" s="2" t="s">
        <v>72</v>
      </c>
      <c r="C11135" s="2" t="s">
        <v>1180</v>
      </c>
      <c r="D11135" s="2" t="s">
        <v>17935</v>
      </c>
      <c r="E11135" s="2" t="s">
        <v>9335</v>
      </c>
      <c r="F11135" s="2">
        <v>15111501</v>
      </c>
      <c r="G11135" s="2" t="s">
        <v>330</v>
      </c>
      <c r="H11135" s="2">
        <v>2</v>
      </c>
      <c r="I11135" s="2">
        <v>10</v>
      </c>
      <c r="J11135" s="2">
        <v>10</v>
      </c>
      <c r="K11135" s="2">
        <v>1</v>
      </c>
      <c r="L11135" s="3">
        <v>3133690</v>
      </c>
      <c r="M11135" s="2" t="s">
        <v>20</v>
      </c>
      <c r="N11135" s="4" t="s">
        <v>21</v>
      </c>
    </row>
    <row r="11136" spans="1:14" x14ac:dyDescent="0.25">
      <c r="A11136" s="1" t="s">
        <v>364</v>
      </c>
      <c r="B11136" s="2" t="s">
        <v>3066</v>
      </c>
      <c r="C11136" s="2" t="s">
        <v>3067</v>
      </c>
      <c r="D11136" s="2" t="s">
        <v>17985</v>
      </c>
      <c r="E11136" s="2" t="s">
        <v>9336</v>
      </c>
      <c r="F11136" s="2">
        <v>76121501</v>
      </c>
      <c r="G11136" s="2" t="s">
        <v>330</v>
      </c>
      <c r="H11136" s="2">
        <v>2</v>
      </c>
      <c r="I11136" s="2">
        <v>10</v>
      </c>
      <c r="J11136" s="2">
        <v>16</v>
      </c>
      <c r="K11136" s="2">
        <v>1</v>
      </c>
      <c r="L11136" s="3">
        <v>7091981</v>
      </c>
      <c r="M11136" s="2" t="s">
        <v>20</v>
      </c>
      <c r="N11136" s="4" t="s">
        <v>21</v>
      </c>
    </row>
    <row r="11137" spans="1:14" x14ac:dyDescent="0.25">
      <c r="A11137" s="1" t="s">
        <v>364</v>
      </c>
      <c r="B11137" s="2" t="s">
        <v>103</v>
      </c>
      <c r="C11137" s="2" t="s">
        <v>104</v>
      </c>
      <c r="D11137" s="2" t="s">
        <v>105</v>
      </c>
      <c r="E11137" s="2" t="s">
        <v>9337</v>
      </c>
      <c r="F11137" s="2">
        <v>44111900</v>
      </c>
      <c r="G11137" s="2" t="s">
        <v>490</v>
      </c>
      <c r="H11137" s="2">
        <v>1</v>
      </c>
      <c r="I11137" s="2">
        <v>2</v>
      </c>
      <c r="J11137" s="2">
        <v>10</v>
      </c>
      <c r="K11137" s="2">
        <v>8</v>
      </c>
      <c r="L11137" s="3">
        <v>4140550</v>
      </c>
      <c r="M11137" s="2" t="s">
        <v>0</v>
      </c>
      <c r="N11137" s="4" t="s">
        <v>21</v>
      </c>
    </row>
    <row r="11138" spans="1:14" x14ac:dyDescent="0.25">
      <c r="A11138" s="1" t="s">
        <v>364</v>
      </c>
      <c r="B11138" s="2" t="s">
        <v>477</v>
      </c>
      <c r="C11138" s="2" t="s">
        <v>478</v>
      </c>
      <c r="D11138" s="2" t="s">
        <v>17875</v>
      </c>
      <c r="E11138" s="2" t="s">
        <v>8431</v>
      </c>
      <c r="F11138" s="2">
        <v>83101803</v>
      </c>
      <c r="G11138" s="2" t="s">
        <v>330</v>
      </c>
      <c r="H11138" s="2">
        <v>2</v>
      </c>
      <c r="I11138" s="2">
        <v>10</v>
      </c>
      <c r="J11138" s="2">
        <v>16</v>
      </c>
      <c r="K11138" s="2">
        <v>1</v>
      </c>
      <c r="L11138" s="3">
        <v>785002</v>
      </c>
      <c r="M11138" s="2" t="s">
        <v>20</v>
      </c>
      <c r="N11138" s="4" t="s">
        <v>21</v>
      </c>
    </row>
    <row r="11139" spans="1:14" x14ac:dyDescent="0.25">
      <c r="A11139" s="1" t="s">
        <v>364</v>
      </c>
      <c r="B11139" s="2" t="s">
        <v>151</v>
      </c>
      <c r="C11139" s="2" t="s">
        <v>152</v>
      </c>
      <c r="D11139" s="2" t="s">
        <v>153</v>
      </c>
      <c r="E11139" s="2" t="s">
        <v>9338</v>
      </c>
      <c r="F11139" s="2">
        <v>83111501</v>
      </c>
      <c r="G11139" s="2" t="s">
        <v>330</v>
      </c>
      <c r="H11139" s="2">
        <v>2</v>
      </c>
      <c r="I11139" s="2">
        <v>10</v>
      </c>
      <c r="J11139" s="2">
        <v>10</v>
      </c>
      <c r="K11139" s="2">
        <v>1</v>
      </c>
      <c r="L11139" s="3">
        <v>193692</v>
      </c>
      <c r="M11139" s="2" t="s">
        <v>20</v>
      </c>
      <c r="N11139" s="4" t="s">
        <v>21</v>
      </c>
    </row>
    <row r="11140" spans="1:14" x14ac:dyDescent="0.25">
      <c r="A11140" s="1" t="s">
        <v>364</v>
      </c>
      <c r="B11140" s="2" t="s">
        <v>353</v>
      </c>
      <c r="C11140" s="2" t="s">
        <v>353</v>
      </c>
      <c r="D11140" s="2" t="s">
        <v>354</v>
      </c>
      <c r="E11140" s="2" t="s">
        <v>9339</v>
      </c>
      <c r="F11140" s="2">
        <v>92112300</v>
      </c>
      <c r="G11140" s="2" t="s">
        <v>330</v>
      </c>
      <c r="H11140" s="2">
        <v>2</v>
      </c>
      <c r="I11140" s="2">
        <v>10</v>
      </c>
      <c r="J11140" s="2">
        <v>10</v>
      </c>
      <c r="K11140" s="2">
        <v>1</v>
      </c>
      <c r="L11140" s="3">
        <v>1918574</v>
      </c>
      <c r="M11140" s="2" t="s">
        <v>20</v>
      </c>
      <c r="N11140" s="4" t="s">
        <v>21</v>
      </c>
    </row>
    <row r="11141" spans="1:14" x14ac:dyDescent="0.25">
      <c r="A11141" s="1" t="s">
        <v>364</v>
      </c>
      <c r="B11141" s="2" t="s">
        <v>353</v>
      </c>
      <c r="C11141" s="2" t="s">
        <v>353</v>
      </c>
      <c r="D11141" s="2" t="s">
        <v>354</v>
      </c>
      <c r="E11141" s="2" t="s">
        <v>9340</v>
      </c>
      <c r="F11141" s="2">
        <v>92112300</v>
      </c>
      <c r="G11141" s="2" t="s">
        <v>330</v>
      </c>
      <c r="H11141" s="2">
        <v>2</v>
      </c>
      <c r="I11141" s="2">
        <v>10</v>
      </c>
      <c r="J11141" s="2">
        <v>10</v>
      </c>
      <c r="K11141" s="2">
        <v>1</v>
      </c>
      <c r="L11141" s="3">
        <v>88127000</v>
      </c>
      <c r="M11141" s="2" t="s">
        <v>20</v>
      </c>
      <c r="N11141" s="4" t="s">
        <v>21</v>
      </c>
    </row>
    <row r="11142" spans="1:14" x14ac:dyDescent="0.25">
      <c r="A11142" s="1" t="s">
        <v>364</v>
      </c>
      <c r="B11142" s="2" t="s">
        <v>32</v>
      </c>
      <c r="C11142" s="2" t="s">
        <v>33</v>
      </c>
      <c r="D11142" s="2" t="s">
        <v>34</v>
      </c>
      <c r="E11142" s="2" t="s">
        <v>9341</v>
      </c>
      <c r="F11142" s="2">
        <v>45111616</v>
      </c>
      <c r="G11142" s="2" t="s">
        <v>490</v>
      </c>
      <c r="H11142" s="2">
        <v>2</v>
      </c>
      <c r="I11142" s="2">
        <v>4</v>
      </c>
      <c r="J11142" s="2">
        <v>10</v>
      </c>
      <c r="K11142" s="2">
        <v>1</v>
      </c>
      <c r="L11142" s="3">
        <v>1725500</v>
      </c>
      <c r="M11142" s="2" t="s">
        <v>0</v>
      </c>
      <c r="N11142" s="4" t="s">
        <v>21</v>
      </c>
    </row>
    <row r="11143" spans="1:14" x14ac:dyDescent="0.25">
      <c r="A11143" s="1" t="s">
        <v>364</v>
      </c>
      <c r="B11143" s="2" t="s">
        <v>278</v>
      </c>
      <c r="C11143" s="2" t="s">
        <v>279</v>
      </c>
      <c r="D11143" s="2" t="s">
        <v>280</v>
      </c>
      <c r="E11143" s="2" t="s">
        <v>9342</v>
      </c>
      <c r="F11143" s="2">
        <v>93161504</v>
      </c>
      <c r="G11143" s="2" t="s">
        <v>330</v>
      </c>
      <c r="H11143" s="2">
        <v>3</v>
      </c>
      <c r="I11143" s="2">
        <v>9</v>
      </c>
      <c r="J11143" s="2">
        <v>10</v>
      </c>
      <c r="K11143" s="2">
        <v>1</v>
      </c>
      <c r="L11143" s="3">
        <v>4539112</v>
      </c>
      <c r="M11143" s="2" t="s">
        <v>20</v>
      </c>
      <c r="N11143" s="4" t="s">
        <v>21</v>
      </c>
    </row>
    <row r="11144" spans="1:14" x14ac:dyDescent="0.25">
      <c r="A11144" s="1" t="s">
        <v>364</v>
      </c>
      <c r="B11144" s="2" t="s">
        <v>3066</v>
      </c>
      <c r="C11144" s="2" t="s">
        <v>3067</v>
      </c>
      <c r="D11144" s="2" t="s">
        <v>17985</v>
      </c>
      <c r="E11144" s="2" t="s">
        <v>9343</v>
      </c>
      <c r="F11144" s="2">
        <v>76121501</v>
      </c>
      <c r="G11144" s="2" t="s">
        <v>330</v>
      </c>
      <c r="H11144" s="2">
        <v>3</v>
      </c>
      <c r="I11144" s="2">
        <v>9</v>
      </c>
      <c r="J11144" s="2">
        <v>16</v>
      </c>
      <c r="K11144" s="2">
        <v>1</v>
      </c>
      <c r="L11144" s="3">
        <v>6998904</v>
      </c>
      <c r="M11144" s="2" t="s">
        <v>20</v>
      </c>
      <c r="N11144" s="4" t="s">
        <v>21</v>
      </c>
    </row>
    <row r="11145" spans="1:14" x14ac:dyDescent="0.25">
      <c r="A11145" s="1" t="s">
        <v>364</v>
      </c>
      <c r="B11145" s="2" t="s">
        <v>151</v>
      </c>
      <c r="C11145" s="2" t="s">
        <v>226</v>
      </c>
      <c r="D11145" s="2" t="s">
        <v>227</v>
      </c>
      <c r="E11145" s="2" t="s">
        <v>9344</v>
      </c>
      <c r="F11145" s="2">
        <v>83111800</v>
      </c>
      <c r="G11145" s="2" t="s">
        <v>330</v>
      </c>
      <c r="H11145" s="2">
        <v>3</v>
      </c>
      <c r="I11145" s="2">
        <v>9</v>
      </c>
      <c r="J11145" s="2">
        <v>10</v>
      </c>
      <c r="K11145" s="2">
        <v>1</v>
      </c>
      <c r="L11145" s="3">
        <v>803154</v>
      </c>
      <c r="M11145" s="2" t="s">
        <v>20</v>
      </c>
      <c r="N11145" s="4" t="s">
        <v>21</v>
      </c>
    </row>
    <row r="11146" spans="1:14" x14ac:dyDescent="0.25">
      <c r="A11146" s="1" t="s">
        <v>364</v>
      </c>
      <c r="B11146" s="2" t="s">
        <v>353</v>
      </c>
      <c r="C11146" s="2" t="s">
        <v>353</v>
      </c>
      <c r="D11146" s="2" t="s">
        <v>354</v>
      </c>
      <c r="E11146" s="2" t="s">
        <v>9345</v>
      </c>
      <c r="F11146" s="2">
        <v>92112300</v>
      </c>
      <c r="G11146" s="2" t="s">
        <v>330</v>
      </c>
      <c r="H11146" s="2">
        <v>3</v>
      </c>
      <c r="I11146" s="2">
        <v>9</v>
      </c>
      <c r="J11146" s="2">
        <v>10</v>
      </c>
      <c r="K11146" s="2">
        <v>1</v>
      </c>
      <c r="L11146" s="3">
        <v>594903</v>
      </c>
      <c r="M11146" s="2" t="s">
        <v>20</v>
      </c>
      <c r="N11146" s="4" t="s">
        <v>21</v>
      </c>
    </row>
    <row r="11147" spans="1:14" x14ac:dyDescent="0.25">
      <c r="A11147" s="1" t="s">
        <v>364</v>
      </c>
      <c r="B11147" s="2" t="s">
        <v>353</v>
      </c>
      <c r="C11147" s="2" t="s">
        <v>353</v>
      </c>
      <c r="D11147" s="2" t="s">
        <v>354</v>
      </c>
      <c r="E11147" s="2" t="s">
        <v>9346</v>
      </c>
      <c r="F11147" s="2">
        <v>92112300</v>
      </c>
      <c r="G11147" s="2" t="s">
        <v>330</v>
      </c>
      <c r="H11147" s="2">
        <v>3</v>
      </c>
      <c r="I11147" s="2">
        <v>9</v>
      </c>
      <c r="J11147" s="2">
        <v>10</v>
      </c>
      <c r="K11147" s="2">
        <v>1</v>
      </c>
      <c r="L11147" s="3">
        <v>82724000</v>
      </c>
      <c r="M11147" s="2" t="s">
        <v>20</v>
      </c>
      <c r="N11147" s="4" t="s">
        <v>21</v>
      </c>
    </row>
    <row r="11148" spans="1:14" x14ac:dyDescent="0.25">
      <c r="A11148" s="1" t="s">
        <v>364</v>
      </c>
      <c r="B11148" s="2" t="s">
        <v>72</v>
      </c>
      <c r="C11148" s="2" t="s">
        <v>1180</v>
      </c>
      <c r="D11148" s="2" t="s">
        <v>17935</v>
      </c>
      <c r="E11148" s="2" t="s">
        <v>9347</v>
      </c>
      <c r="F11148" s="2">
        <v>15111501</v>
      </c>
      <c r="G11148" s="2" t="s">
        <v>330</v>
      </c>
      <c r="H11148" s="2">
        <v>3</v>
      </c>
      <c r="I11148" s="2">
        <v>9</v>
      </c>
      <c r="J11148" s="2">
        <v>10</v>
      </c>
      <c r="K11148" s="2">
        <v>1</v>
      </c>
      <c r="L11148" s="3">
        <v>2602824</v>
      </c>
      <c r="M11148" s="2" t="s">
        <v>20</v>
      </c>
      <c r="N11148" s="4" t="s">
        <v>21</v>
      </c>
    </row>
    <row r="11149" spans="1:14" x14ac:dyDescent="0.25">
      <c r="A11149" s="1" t="s">
        <v>364</v>
      </c>
      <c r="B11149" s="2" t="s">
        <v>3145</v>
      </c>
      <c r="C11149" s="2" t="s">
        <v>3145</v>
      </c>
      <c r="D11149" s="2" t="s">
        <v>17994</v>
      </c>
      <c r="E11149" s="2" t="s">
        <v>9348</v>
      </c>
      <c r="F11149" s="2">
        <v>93161504</v>
      </c>
      <c r="G11149" s="2" t="s">
        <v>330</v>
      </c>
      <c r="H11149" s="2">
        <v>2</v>
      </c>
      <c r="I11149" s="2">
        <v>11</v>
      </c>
      <c r="J11149" s="2">
        <v>10</v>
      </c>
      <c r="K11149" s="2">
        <v>1</v>
      </c>
      <c r="L11149" s="3">
        <v>623656</v>
      </c>
      <c r="M11149" s="2" t="s">
        <v>20</v>
      </c>
      <c r="N11149" s="4" t="s">
        <v>21</v>
      </c>
    </row>
    <row r="11150" spans="1:14" x14ac:dyDescent="0.25">
      <c r="A11150" s="1" t="s">
        <v>364</v>
      </c>
      <c r="B11150" s="2" t="s">
        <v>3145</v>
      </c>
      <c r="C11150" s="2" t="s">
        <v>3145</v>
      </c>
      <c r="D11150" s="2" t="s">
        <v>17994</v>
      </c>
      <c r="E11150" s="2" t="s">
        <v>9349</v>
      </c>
      <c r="F11150" s="2">
        <v>93161504</v>
      </c>
      <c r="G11150" s="2" t="s">
        <v>330</v>
      </c>
      <c r="H11150" s="2">
        <v>2</v>
      </c>
      <c r="I11150" s="2">
        <v>11</v>
      </c>
      <c r="J11150" s="2">
        <v>10</v>
      </c>
      <c r="K11150" s="2">
        <v>1</v>
      </c>
      <c r="L11150" s="3">
        <v>255840</v>
      </c>
      <c r="M11150" s="2" t="s">
        <v>20</v>
      </c>
      <c r="N11150" s="4" t="s">
        <v>21</v>
      </c>
    </row>
    <row r="11151" spans="1:14" x14ac:dyDescent="0.25">
      <c r="A11151" s="1" t="s">
        <v>364</v>
      </c>
      <c r="B11151" s="2" t="s">
        <v>353</v>
      </c>
      <c r="C11151" s="2" t="s">
        <v>353</v>
      </c>
      <c r="D11151" s="2" t="s">
        <v>354</v>
      </c>
      <c r="E11151" s="2" t="s">
        <v>9350</v>
      </c>
      <c r="F11151" s="2">
        <v>92112300</v>
      </c>
      <c r="G11151" s="2" t="s">
        <v>330</v>
      </c>
      <c r="H11151" s="2">
        <v>3</v>
      </c>
      <c r="I11151" s="2">
        <v>9</v>
      </c>
      <c r="J11151" s="2">
        <v>10</v>
      </c>
      <c r="K11151" s="2">
        <v>1</v>
      </c>
      <c r="L11151" s="3">
        <v>61761000</v>
      </c>
      <c r="M11151" s="2" t="s">
        <v>20</v>
      </c>
      <c r="N11151" s="4" t="s">
        <v>21</v>
      </c>
    </row>
    <row r="11152" spans="1:14" x14ac:dyDescent="0.25">
      <c r="A11152" s="1" t="s">
        <v>364</v>
      </c>
      <c r="B11152" s="2" t="s">
        <v>151</v>
      </c>
      <c r="C11152" s="2" t="s">
        <v>226</v>
      </c>
      <c r="D11152" s="2" t="s">
        <v>227</v>
      </c>
      <c r="E11152" s="2" t="s">
        <v>9351</v>
      </c>
      <c r="F11152" s="2">
        <v>83111800</v>
      </c>
      <c r="G11152" s="2" t="s">
        <v>330</v>
      </c>
      <c r="H11152" s="2">
        <v>3</v>
      </c>
      <c r="I11152" s="2">
        <v>9</v>
      </c>
      <c r="J11152" s="2">
        <v>10</v>
      </c>
      <c r="K11152" s="2">
        <v>1</v>
      </c>
      <c r="L11152" s="3">
        <v>706000</v>
      </c>
      <c r="M11152" s="2" t="s">
        <v>20</v>
      </c>
      <c r="N11152" s="4" t="s">
        <v>21</v>
      </c>
    </row>
    <row r="11153" spans="1:14" x14ac:dyDescent="0.25">
      <c r="A11153" s="1" t="s">
        <v>364</v>
      </c>
      <c r="B11153" s="2" t="s">
        <v>477</v>
      </c>
      <c r="C11153" s="2" t="s">
        <v>478</v>
      </c>
      <c r="D11153" s="2" t="s">
        <v>17875</v>
      </c>
      <c r="E11153" s="2" t="s">
        <v>9352</v>
      </c>
      <c r="F11153" s="2">
        <v>83101803</v>
      </c>
      <c r="G11153" s="2" t="s">
        <v>330</v>
      </c>
      <c r="H11153" s="2">
        <v>3</v>
      </c>
      <c r="I11153" s="2">
        <v>9</v>
      </c>
      <c r="J11153" s="2">
        <v>16</v>
      </c>
      <c r="K11153" s="2">
        <v>1</v>
      </c>
      <c r="L11153" s="3">
        <v>48593077</v>
      </c>
      <c r="M11153" s="2" t="s">
        <v>20</v>
      </c>
      <c r="N11153" s="4" t="s">
        <v>21</v>
      </c>
    </row>
    <row r="11154" spans="1:14" x14ac:dyDescent="0.25">
      <c r="A11154" s="1" t="s">
        <v>364</v>
      </c>
      <c r="B11154" s="2" t="s">
        <v>477</v>
      </c>
      <c r="C11154" s="2" t="s">
        <v>478</v>
      </c>
      <c r="D11154" s="2" t="s">
        <v>17875</v>
      </c>
      <c r="E11154" s="2" t="s">
        <v>9352</v>
      </c>
      <c r="F11154" s="2">
        <v>83101803</v>
      </c>
      <c r="G11154" s="2" t="s">
        <v>330</v>
      </c>
      <c r="H11154" s="2">
        <v>3</v>
      </c>
      <c r="I11154" s="2">
        <v>9</v>
      </c>
      <c r="J11154" s="2">
        <v>10</v>
      </c>
      <c r="K11154" s="2">
        <v>1</v>
      </c>
      <c r="L11154" s="3">
        <v>164349346.33000001</v>
      </c>
      <c r="M11154" s="2" t="s">
        <v>20</v>
      </c>
      <c r="N11154" s="4" t="s">
        <v>21</v>
      </c>
    </row>
    <row r="11155" spans="1:14" x14ac:dyDescent="0.25">
      <c r="A11155" s="1" t="s">
        <v>364</v>
      </c>
      <c r="B11155" s="2" t="s">
        <v>151</v>
      </c>
      <c r="C11155" s="2" t="s">
        <v>152</v>
      </c>
      <c r="D11155" s="2" t="s">
        <v>153</v>
      </c>
      <c r="E11155" s="2" t="s">
        <v>9353</v>
      </c>
      <c r="F11155" s="2">
        <v>83111501</v>
      </c>
      <c r="G11155" s="2" t="s">
        <v>330</v>
      </c>
      <c r="H11155" s="2">
        <v>3</v>
      </c>
      <c r="I11155" s="2">
        <v>9</v>
      </c>
      <c r="J11155" s="2">
        <v>10</v>
      </c>
      <c r="K11155" s="2">
        <v>1</v>
      </c>
      <c r="L11155" s="3">
        <v>192021</v>
      </c>
      <c r="M11155" s="2" t="s">
        <v>20</v>
      </c>
      <c r="N11155" s="4" t="s">
        <v>21</v>
      </c>
    </row>
    <row r="11156" spans="1:14" x14ac:dyDescent="0.25">
      <c r="A11156" s="1" t="s">
        <v>364</v>
      </c>
      <c r="B11156" s="2" t="s">
        <v>189</v>
      </c>
      <c r="C11156" s="2" t="s">
        <v>2626</v>
      </c>
      <c r="D11156" s="2" t="s">
        <v>17961</v>
      </c>
      <c r="E11156" s="2" t="s">
        <v>8414</v>
      </c>
      <c r="F11156" s="2">
        <v>72102900</v>
      </c>
      <c r="G11156" s="2" t="s">
        <v>511</v>
      </c>
      <c r="H11156" s="2">
        <v>2</v>
      </c>
      <c r="I11156" s="2">
        <v>9</v>
      </c>
      <c r="J11156" s="2">
        <v>10</v>
      </c>
      <c r="K11156" s="2">
        <v>1</v>
      </c>
      <c r="L11156" s="3">
        <v>10000000</v>
      </c>
      <c r="M11156" s="2" t="s">
        <v>20</v>
      </c>
      <c r="N11156" s="4" t="s">
        <v>21</v>
      </c>
    </row>
    <row r="11157" spans="1:14" x14ac:dyDescent="0.25">
      <c r="A11157" s="1" t="s">
        <v>364</v>
      </c>
      <c r="B11157" s="2" t="s">
        <v>38</v>
      </c>
      <c r="C11157" s="2" t="s">
        <v>39</v>
      </c>
      <c r="D11157" s="2" t="s">
        <v>40</v>
      </c>
      <c r="E11157" s="2" t="s">
        <v>9354</v>
      </c>
      <c r="F11157" s="2">
        <v>43191510</v>
      </c>
      <c r="G11157" s="2" t="s">
        <v>490</v>
      </c>
      <c r="H11157" s="2">
        <v>5</v>
      </c>
      <c r="I11157" s="2">
        <v>3</v>
      </c>
      <c r="J11157" s="2">
        <v>10</v>
      </c>
      <c r="K11157" s="2">
        <v>3</v>
      </c>
      <c r="L11157" s="3">
        <v>3258339</v>
      </c>
      <c r="M11157" s="2" t="s">
        <v>0</v>
      </c>
      <c r="N11157" s="4" t="s">
        <v>21</v>
      </c>
    </row>
    <row r="11158" spans="1:14" x14ac:dyDescent="0.25">
      <c r="A11158" s="1" t="s">
        <v>364</v>
      </c>
      <c r="B11158" s="2" t="s">
        <v>103</v>
      </c>
      <c r="C11158" s="2" t="s">
        <v>104</v>
      </c>
      <c r="D11158" s="2" t="s">
        <v>105</v>
      </c>
      <c r="E11158" s="2" t="s">
        <v>9355</v>
      </c>
      <c r="F11158" s="2">
        <v>49121510</v>
      </c>
      <c r="G11158" s="2" t="s">
        <v>2858</v>
      </c>
      <c r="H11158" s="2">
        <v>4</v>
      </c>
      <c r="I11158" s="2">
        <v>2</v>
      </c>
      <c r="J11158" s="2">
        <v>10</v>
      </c>
      <c r="K11158" s="2">
        <v>21</v>
      </c>
      <c r="L11158" s="3">
        <v>1499400</v>
      </c>
      <c r="M11158" s="2" t="s">
        <v>0</v>
      </c>
      <c r="N11158" s="4" t="s">
        <v>21</v>
      </c>
    </row>
    <row r="11159" spans="1:14" x14ac:dyDescent="0.25">
      <c r="A11159" s="1" t="s">
        <v>364</v>
      </c>
      <c r="B11159" s="2" t="s">
        <v>151</v>
      </c>
      <c r="C11159" s="2" t="s">
        <v>156</v>
      </c>
      <c r="D11159" s="2" t="s">
        <v>157</v>
      </c>
      <c r="E11159" s="2" t="s">
        <v>9356</v>
      </c>
      <c r="F11159" s="2">
        <v>81112101</v>
      </c>
      <c r="G11159" s="2" t="s">
        <v>330</v>
      </c>
      <c r="H11159" s="2">
        <v>4</v>
      </c>
      <c r="I11159" s="2">
        <v>8</v>
      </c>
      <c r="J11159" s="2">
        <v>16</v>
      </c>
      <c r="K11159" s="2">
        <v>1</v>
      </c>
      <c r="L11159" s="3">
        <v>6375050</v>
      </c>
      <c r="M11159" s="2" t="s">
        <v>20</v>
      </c>
      <c r="N11159" s="4" t="s">
        <v>21</v>
      </c>
    </row>
    <row r="11160" spans="1:14" x14ac:dyDescent="0.25">
      <c r="A11160" s="1" t="s">
        <v>364</v>
      </c>
      <c r="B11160" s="2" t="s">
        <v>151</v>
      </c>
      <c r="C11160" s="2" t="s">
        <v>226</v>
      </c>
      <c r="D11160" s="2" t="s">
        <v>227</v>
      </c>
      <c r="E11160" s="2" t="s">
        <v>9357</v>
      </c>
      <c r="F11160" s="2">
        <v>83111800</v>
      </c>
      <c r="G11160" s="2" t="s">
        <v>330</v>
      </c>
      <c r="H11160" s="2">
        <v>4</v>
      </c>
      <c r="I11160" s="2">
        <v>8</v>
      </c>
      <c r="J11160" s="2">
        <v>10</v>
      </c>
      <c r="K11160" s="2">
        <v>1</v>
      </c>
      <c r="L11160" s="3">
        <v>97089</v>
      </c>
      <c r="M11160" s="2" t="s">
        <v>20</v>
      </c>
      <c r="N11160" s="4" t="s">
        <v>21</v>
      </c>
    </row>
    <row r="11161" spans="1:14" x14ac:dyDescent="0.25">
      <c r="A11161" s="1" t="s">
        <v>364</v>
      </c>
      <c r="B11161" s="2" t="s">
        <v>3066</v>
      </c>
      <c r="C11161" s="2" t="s">
        <v>3067</v>
      </c>
      <c r="D11161" s="2" t="s">
        <v>17985</v>
      </c>
      <c r="E11161" s="2" t="s">
        <v>9358</v>
      </c>
      <c r="F11161" s="2">
        <v>76121501</v>
      </c>
      <c r="G11161" s="2" t="s">
        <v>330</v>
      </c>
      <c r="H11161" s="2">
        <v>4</v>
      </c>
      <c r="I11161" s="2">
        <v>8</v>
      </c>
      <c r="J11161" s="2">
        <v>16</v>
      </c>
      <c r="K11161" s="2">
        <v>1</v>
      </c>
      <c r="L11161" s="3">
        <v>6959323</v>
      </c>
      <c r="M11161" s="2" t="s">
        <v>20</v>
      </c>
      <c r="N11161" s="4" t="s">
        <v>21</v>
      </c>
    </row>
    <row r="11162" spans="1:14" x14ac:dyDescent="0.25">
      <c r="A11162" s="1" t="s">
        <v>364</v>
      </c>
      <c r="B11162" s="2" t="s">
        <v>477</v>
      </c>
      <c r="C11162" s="2" t="s">
        <v>478</v>
      </c>
      <c r="D11162" s="2" t="s">
        <v>17875</v>
      </c>
      <c r="E11162" s="2" t="s">
        <v>9359</v>
      </c>
      <c r="F11162" s="2">
        <v>83101803</v>
      </c>
      <c r="G11162" s="2" t="s">
        <v>330</v>
      </c>
      <c r="H11162" s="2">
        <v>4</v>
      </c>
      <c r="I11162" s="2">
        <v>8</v>
      </c>
      <c r="J11162" s="2">
        <v>10</v>
      </c>
      <c r="K11162" s="2">
        <v>1</v>
      </c>
      <c r="L11162" s="3">
        <v>11460343</v>
      </c>
      <c r="M11162" s="2" t="s">
        <v>20</v>
      </c>
      <c r="N11162" s="4" t="s">
        <v>21</v>
      </c>
    </row>
    <row r="11163" spans="1:14" x14ac:dyDescent="0.25">
      <c r="A11163" s="1" t="s">
        <v>364</v>
      </c>
      <c r="B11163" s="2" t="s">
        <v>353</v>
      </c>
      <c r="C11163" s="2" t="s">
        <v>353</v>
      </c>
      <c r="D11163" s="2" t="s">
        <v>354</v>
      </c>
      <c r="E11163" s="2" t="s">
        <v>9360</v>
      </c>
      <c r="F11163" s="2">
        <v>92112300</v>
      </c>
      <c r="G11163" s="2" t="s">
        <v>330</v>
      </c>
      <c r="H11163" s="2">
        <v>4</v>
      </c>
      <c r="I11163" s="2">
        <v>8</v>
      </c>
      <c r="J11163" s="2">
        <v>10</v>
      </c>
      <c r="K11163" s="2">
        <v>1</v>
      </c>
      <c r="L11163" s="3">
        <v>108346</v>
      </c>
      <c r="M11163" s="2" t="s">
        <v>20</v>
      </c>
      <c r="N11163" s="4" t="s">
        <v>21</v>
      </c>
    </row>
    <row r="11164" spans="1:14" x14ac:dyDescent="0.25">
      <c r="A11164" s="1" t="s">
        <v>364</v>
      </c>
      <c r="B11164" s="2" t="s">
        <v>353</v>
      </c>
      <c r="C11164" s="2" t="s">
        <v>353</v>
      </c>
      <c r="D11164" s="2" t="s">
        <v>354</v>
      </c>
      <c r="E11164" s="2" t="s">
        <v>9361</v>
      </c>
      <c r="F11164" s="2">
        <v>92112300</v>
      </c>
      <c r="G11164" s="2" t="s">
        <v>330</v>
      </c>
      <c r="H11164" s="2">
        <v>4</v>
      </c>
      <c r="I11164" s="2">
        <v>8</v>
      </c>
      <c r="J11164" s="2">
        <v>10</v>
      </c>
      <c r="K11164" s="2">
        <v>1</v>
      </c>
      <c r="L11164" s="3">
        <v>64108000</v>
      </c>
      <c r="M11164" s="2" t="s">
        <v>20</v>
      </c>
      <c r="N11164" s="4" t="s">
        <v>21</v>
      </c>
    </row>
    <row r="11165" spans="1:14" x14ac:dyDescent="0.25">
      <c r="A11165" s="1" t="s">
        <v>364</v>
      </c>
      <c r="B11165" s="2" t="s">
        <v>28</v>
      </c>
      <c r="C11165" s="2" t="s">
        <v>659</v>
      </c>
      <c r="D11165" s="2" t="s">
        <v>17897</v>
      </c>
      <c r="E11165" s="2" t="s">
        <v>9362</v>
      </c>
      <c r="F11165" s="2">
        <v>40151533</v>
      </c>
      <c r="G11165" s="2" t="s">
        <v>490</v>
      </c>
      <c r="H11165" s="2">
        <v>4</v>
      </c>
      <c r="I11165" s="2">
        <v>5</v>
      </c>
      <c r="J11165" s="2">
        <v>10</v>
      </c>
      <c r="K11165" s="2">
        <v>2</v>
      </c>
      <c r="L11165" s="3">
        <v>12376000</v>
      </c>
      <c r="M11165" s="2" t="s">
        <v>0</v>
      </c>
      <c r="N11165" s="4" t="s">
        <v>21</v>
      </c>
    </row>
    <row r="11166" spans="1:14" x14ac:dyDescent="0.25">
      <c r="A11166" s="1" t="s">
        <v>364</v>
      </c>
      <c r="B11166" s="2" t="s">
        <v>28</v>
      </c>
      <c r="C11166" s="2" t="s">
        <v>659</v>
      </c>
      <c r="D11166" s="2" t="s">
        <v>17897</v>
      </c>
      <c r="E11166" s="2" t="s">
        <v>9363</v>
      </c>
      <c r="F11166" s="2">
        <v>40151533</v>
      </c>
      <c r="G11166" s="2" t="s">
        <v>490</v>
      </c>
      <c r="H11166" s="2">
        <v>4</v>
      </c>
      <c r="I11166" s="2">
        <v>5</v>
      </c>
      <c r="J11166" s="2">
        <v>10</v>
      </c>
      <c r="K11166" s="2">
        <v>1</v>
      </c>
      <c r="L11166" s="3">
        <v>1309000</v>
      </c>
      <c r="M11166" s="2" t="s">
        <v>0</v>
      </c>
      <c r="N11166" s="4" t="s">
        <v>21</v>
      </c>
    </row>
    <row r="11167" spans="1:14" x14ac:dyDescent="0.25">
      <c r="A11167" s="1" t="s">
        <v>364</v>
      </c>
      <c r="B11167" s="2" t="s">
        <v>162</v>
      </c>
      <c r="C11167" s="2" t="s">
        <v>567</v>
      </c>
      <c r="D11167" s="2" t="s">
        <v>17885</v>
      </c>
      <c r="E11167" s="2" t="s">
        <v>9364</v>
      </c>
      <c r="F11167" s="2">
        <v>73152108</v>
      </c>
      <c r="G11167" s="2" t="s">
        <v>490</v>
      </c>
      <c r="H11167" s="2">
        <v>4</v>
      </c>
      <c r="I11167" s="2">
        <v>5</v>
      </c>
      <c r="J11167" s="2">
        <v>10</v>
      </c>
      <c r="K11167" s="2">
        <v>1</v>
      </c>
      <c r="L11167" s="3">
        <v>4760000</v>
      </c>
      <c r="M11167" s="2" t="s">
        <v>20</v>
      </c>
      <c r="N11167" s="4" t="s">
        <v>21</v>
      </c>
    </row>
    <row r="11168" spans="1:14" x14ac:dyDescent="0.25">
      <c r="A11168" s="1" t="s">
        <v>364</v>
      </c>
      <c r="B11168" s="2" t="s">
        <v>72</v>
      </c>
      <c r="C11168" s="2" t="s">
        <v>1180</v>
      </c>
      <c r="D11168" s="2" t="s">
        <v>17935</v>
      </c>
      <c r="E11168" s="2" t="s">
        <v>9365</v>
      </c>
      <c r="F11168" s="2">
        <v>15111501</v>
      </c>
      <c r="G11168" s="2" t="s">
        <v>330</v>
      </c>
      <c r="H11168" s="2">
        <v>4</v>
      </c>
      <c r="I11168" s="2">
        <v>8</v>
      </c>
      <c r="J11168" s="2">
        <v>10</v>
      </c>
      <c r="K11168" s="2">
        <v>1</v>
      </c>
      <c r="L11168" s="3">
        <v>2978554</v>
      </c>
      <c r="M11168" s="2" t="s">
        <v>20</v>
      </c>
      <c r="N11168" s="4" t="s">
        <v>21</v>
      </c>
    </row>
    <row r="11169" spans="1:14" x14ac:dyDescent="0.25">
      <c r="A11169" s="1" t="s">
        <v>364</v>
      </c>
      <c r="B11169" s="2" t="s">
        <v>529</v>
      </c>
      <c r="C11169" s="2" t="s">
        <v>837</v>
      </c>
      <c r="D11169" s="2" t="s">
        <v>17905</v>
      </c>
      <c r="E11169" s="2" t="s">
        <v>8235</v>
      </c>
      <c r="F11169" s="2">
        <v>27112006</v>
      </c>
      <c r="G11169" s="2" t="s">
        <v>490</v>
      </c>
      <c r="H11169" s="2">
        <v>5</v>
      </c>
      <c r="I11169" s="2">
        <v>3</v>
      </c>
      <c r="J11169" s="2">
        <v>10</v>
      </c>
      <c r="K11169" s="2">
        <v>1</v>
      </c>
      <c r="L11169" s="3">
        <v>6417060</v>
      </c>
      <c r="M11169" s="2" t="s">
        <v>0</v>
      </c>
      <c r="N11169" s="4" t="s">
        <v>21</v>
      </c>
    </row>
    <row r="11170" spans="1:14" x14ac:dyDescent="0.25">
      <c r="A11170" s="1" t="s">
        <v>364</v>
      </c>
      <c r="B11170" s="2" t="s">
        <v>477</v>
      </c>
      <c r="C11170" s="2" t="s">
        <v>478</v>
      </c>
      <c r="D11170" s="2" t="s">
        <v>17875</v>
      </c>
      <c r="E11170" s="2" t="s">
        <v>9366</v>
      </c>
      <c r="F11170" s="2">
        <v>83101803</v>
      </c>
      <c r="G11170" s="2" t="s">
        <v>330</v>
      </c>
      <c r="H11170" s="2">
        <v>4</v>
      </c>
      <c r="I11170" s="2">
        <v>8</v>
      </c>
      <c r="J11170" s="2">
        <v>10</v>
      </c>
      <c r="K11170" s="2">
        <v>1</v>
      </c>
      <c r="L11170" s="3">
        <v>233623852.44999999</v>
      </c>
      <c r="M11170" s="2" t="s">
        <v>20</v>
      </c>
      <c r="N11170" s="4" t="s">
        <v>21</v>
      </c>
    </row>
    <row r="11171" spans="1:14" x14ac:dyDescent="0.25">
      <c r="A11171" s="1" t="s">
        <v>364</v>
      </c>
      <c r="B11171" s="2" t="s">
        <v>353</v>
      </c>
      <c r="C11171" s="2" t="s">
        <v>353</v>
      </c>
      <c r="D11171" s="2" t="s">
        <v>354</v>
      </c>
      <c r="E11171" s="2" t="s">
        <v>9367</v>
      </c>
      <c r="F11171" s="2">
        <v>92112300</v>
      </c>
      <c r="G11171" s="2" t="s">
        <v>330</v>
      </c>
      <c r="H11171" s="2">
        <v>4</v>
      </c>
      <c r="I11171" s="2">
        <v>8</v>
      </c>
      <c r="J11171" s="2">
        <v>10</v>
      </c>
      <c r="K11171" s="2">
        <v>1</v>
      </c>
      <c r="L11171" s="3">
        <v>31372000</v>
      </c>
      <c r="M11171" s="2" t="s">
        <v>20</v>
      </c>
      <c r="N11171" s="4" t="s">
        <v>21</v>
      </c>
    </row>
    <row r="11172" spans="1:14" x14ac:dyDescent="0.25">
      <c r="A11172" s="1" t="s">
        <v>364</v>
      </c>
      <c r="B11172" s="2" t="s">
        <v>151</v>
      </c>
      <c r="C11172" s="2" t="s">
        <v>152</v>
      </c>
      <c r="D11172" s="2" t="s">
        <v>153</v>
      </c>
      <c r="E11172" s="2" t="s">
        <v>9368</v>
      </c>
      <c r="F11172" s="2">
        <v>83111501</v>
      </c>
      <c r="G11172" s="2" t="s">
        <v>330</v>
      </c>
      <c r="H11172" s="2">
        <v>4</v>
      </c>
      <c r="I11172" s="2">
        <v>8</v>
      </c>
      <c r="J11172" s="2">
        <v>10</v>
      </c>
      <c r="K11172" s="2">
        <v>1</v>
      </c>
      <c r="L11172" s="3">
        <v>4720</v>
      </c>
      <c r="M11172" s="2" t="s">
        <v>20</v>
      </c>
      <c r="N11172" s="4" t="s">
        <v>21</v>
      </c>
    </row>
    <row r="11173" spans="1:14" x14ac:dyDescent="0.25">
      <c r="A11173" s="1" t="s">
        <v>364</v>
      </c>
      <c r="B11173" s="2" t="s">
        <v>151</v>
      </c>
      <c r="C11173" s="2" t="s">
        <v>226</v>
      </c>
      <c r="D11173" s="2" t="s">
        <v>227</v>
      </c>
      <c r="E11173" s="2" t="s">
        <v>9369</v>
      </c>
      <c r="F11173" s="2">
        <v>83111800</v>
      </c>
      <c r="G11173" s="2" t="s">
        <v>330</v>
      </c>
      <c r="H11173" s="2">
        <v>4</v>
      </c>
      <c r="I11173" s="2">
        <v>8</v>
      </c>
      <c r="J11173" s="2">
        <v>16</v>
      </c>
      <c r="K11173" s="2">
        <v>1</v>
      </c>
      <c r="L11173" s="3">
        <v>23379</v>
      </c>
      <c r="M11173" s="2" t="s">
        <v>20</v>
      </c>
      <c r="N11173" s="4" t="s">
        <v>21</v>
      </c>
    </row>
    <row r="11174" spans="1:14" x14ac:dyDescent="0.25">
      <c r="A11174" s="1" t="s">
        <v>364</v>
      </c>
      <c r="B11174" s="2" t="s">
        <v>60</v>
      </c>
      <c r="C11174" s="2" t="s">
        <v>60</v>
      </c>
      <c r="D11174" s="2" t="s">
        <v>61</v>
      </c>
      <c r="E11174" s="2" t="s">
        <v>9370</v>
      </c>
      <c r="F11174" s="2">
        <v>25174104</v>
      </c>
      <c r="G11174" s="2" t="s">
        <v>490</v>
      </c>
      <c r="H11174" s="2">
        <v>5</v>
      </c>
      <c r="I11174" s="2">
        <v>4</v>
      </c>
      <c r="J11174" s="2">
        <v>10</v>
      </c>
      <c r="K11174" s="2">
        <v>2</v>
      </c>
      <c r="L11174" s="3">
        <v>2618000</v>
      </c>
      <c r="M11174" s="2" t="s">
        <v>0</v>
      </c>
      <c r="N11174" s="4" t="s">
        <v>21</v>
      </c>
    </row>
    <row r="11175" spans="1:14" x14ac:dyDescent="0.25">
      <c r="A11175" s="1" t="s">
        <v>364</v>
      </c>
      <c r="B11175" s="2" t="s">
        <v>72</v>
      </c>
      <c r="C11175" s="2" t="s">
        <v>73</v>
      </c>
      <c r="D11175" s="2" t="s">
        <v>74</v>
      </c>
      <c r="E11175" s="2" t="s">
        <v>9371</v>
      </c>
      <c r="F11175" s="2">
        <v>15121501</v>
      </c>
      <c r="G11175" s="2" t="s">
        <v>490</v>
      </c>
      <c r="H11175" s="2">
        <v>5</v>
      </c>
      <c r="I11175" s="2">
        <v>4</v>
      </c>
      <c r="J11175" s="2">
        <v>10</v>
      </c>
      <c r="K11175" s="2">
        <v>6</v>
      </c>
      <c r="L11175" s="3">
        <v>126000</v>
      </c>
      <c r="M11175" s="2" t="s">
        <v>0</v>
      </c>
      <c r="N11175" s="4" t="s">
        <v>21</v>
      </c>
    </row>
    <row r="11176" spans="1:14" x14ac:dyDescent="0.25">
      <c r="A11176" s="1" t="s">
        <v>364</v>
      </c>
      <c r="B11176" s="2" t="s">
        <v>253</v>
      </c>
      <c r="C11176" s="2" t="s">
        <v>254</v>
      </c>
      <c r="D11176" s="2" t="s">
        <v>255</v>
      </c>
      <c r="E11176" s="2" t="s">
        <v>9372</v>
      </c>
      <c r="F11176" s="2">
        <v>40161505</v>
      </c>
      <c r="G11176" s="2" t="s">
        <v>490</v>
      </c>
      <c r="H11176" s="2">
        <v>5</v>
      </c>
      <c r="I11176" s="2">
        <v>4</v>
      </c>
      <c r="J11176" s="2">
        <v>10</v>
      </c>
      <c r="K11176" s="2">
        <v>3</v>
      </c>
      <c r="L11176" s="3">
        <v>321300</v>
      </c>
      <c r="M11176" s="2" t="s">
        <v>0</v>
      </c>
      <c r="N11176" s="4" t="s">
        <v>21</v>
      </c>
    </row>
    <row r="11177" spans="1:14" x14ac:dyDescent="0.25">
      <c r="A11177" s="1" t="s">
        <v>364</v>
      </c>
      <c r="B11177" s="2" t="s">
        <v>253</v>
      </c>
      <c r="C11177" s="2" t="s">
        <v>254</v>
      </c>
      <c r="D11177" s="2" t="s">
        <v>255</v>
      </c>
      <c r="E11177" s="2" t="s">
        <v>9373</v>
      </c>
      <c r="F11177" s="2">
        <v>40161504</v>
      </c>
      <c r="G11177" s="2" t="s">
        <v>490</v>
      </c>
      <c r="H11177" s="2">
        <v>5</v>
      </c>
      <c r="I11177" s="2">
        <v>4</v>
      </c>
      <c r="J11177" s="2">
        <v>10</v>
      </c>
      <c r="K11177" s="2">
        <v>3</v>
      </c>
      <c r="L11177" s="3">
        <v>160650</v>
      </c>
      <c r="M11177" s="2" t="s">
        <v>0</v>
      </c>
      <c r="N11177" s="4" t="s">
        <v>21</v>
      </c>
    </row>
    <row r="11178" spans="1:14" x14ac:dyDescent="0.25">
      <c r="A11178" s="1" t="s">
        <v>364</v>
      </c>
      <c r="B11178" s="2" t="s">
        <v>253</v>
      </c>
      <c r="C11178" s="2" t="s">
        <v>254</v>
      </c>
      <c r="D11178" s="2" t="s">
        <v>255</v>
      </c>
      <c r="E11178" s="2" t="s">
        <v>9374</v>
      </c>
      <c r="F11178" s="2">
        <v>40161513</v>
      </c>
      <c r="G11178" s="2" t="s">
        <v>490</v>
      </c>
      <c r="H11178" s="2">
        <v>5</v>
      </c>
      <c r="I11178" s="2">
        <v>4</v>
      </c>
      <c r="J11178" s="2">
        <v>10</v>
      </c>
      <c r="K11178" s="2">
        <v>3</v>
      </c>
      <c r="L11178" s="3">
        <v>135660</v>
      </c>
      <c r="M11178" s="2" t="s">
        <v>0</v>
      </c>
      <c r="N11178" s="4" t="s">
        <v>21</v>
      </c>
    </row>
    <row r="11179" spans="1:14" x14ac:dyDescent="0.25">
      <c r="A11179" s="1" t="s">
        <v>364</v>
      </c>
      <c r="B11179" s="2" t="s">
        <v>624</v>
      </c>
      <c r="C11179" s="2" t="s">
        <v>2383</v>
      </c>
      <c r="D11179" s="2" t="s">
        <v>17951</v>
      </c>
      <c r="E11179" s="2" t="s">
        <v>9375</v>
      </c>
      <c r="F11179" s="2">
        <v>31151900</v>
      </c>
      <c r="G11179" s="2" t="s">
        <v>490</v>
      </c>
      <c r="H11179" s="2">
        <v>5</v>
      </c>
      <c r="I11179" s="2">
        <v>4</v>
      </c>
      <c r="J11179" s="2">
        <v>10</v>
      </c>
      <c r="K11179" s="2">
        <v>2</v>
      </c>
      <c r="L11179" s="3">
        <v>928200</v>
      </c>
      <c r="M11179" s="2" t="s">
        <v>0</v>
      </c>
      <c r="N11179" s="4" t="s">
        <v>21</v>
      </c>
    </row>
    <row r="11180" spans="1:14" x14ac:dyDescent="0.25">
      <c r="A11180" s="1" t="s">
        <v>364</v>
      </c>
      <c r="B11180" s="2" t="s">
        <v>624</v>
      </c>
      <c r="C11180" s="2" t="s">
        <v>2383</v>
      </c>
      <c r="D11180" s="2" t="s">
        <v>17951</v>
      </c>
      <c r="E11180" s="2" t="s">
        <v>9376</v>
      </c>
      <c r="F11180" s="2">
        <v>27112014</v>
      </c>
      <c r="G11180" s="2" t="s">
        <v>490</v>
      </c>
      <c r="H11180" s="2">
        <v>5</v>
      </c>
      <c r="I11180" s="2">
        <v>4</v>
      </c>
      <c r="J11180" s="2">
        <v>10</v>
      </c>
      <c r="K11180" s="2">
        <v>9</v>
      </c>
      <c r="L11180" s="3">
        <v>756000</v>
      </c>
      <c r="M11180" s="2" t="s">
        <v>0</v>
      </c>
      <c r="N11180" s="4" t="s">
        <v>21</v>
      </c>
    </row>
    <row r="11181" spans="1:14" x14ac:dyDescent="0.25">
      <c r="A11181" s="1" t="s">
        <v>364</v>
      </c>
      <c r="B11181" s="2" t="s">
        <v>624</v>
      </c>
      <c r="C11181" s="2" t="s">
        <v>2383</v>
      </c>
      <c r="D11181" s="2" t="s">
        <v>17951</v>
      </c>
      <c r="E11181" s="2" t="s">
        <v>9377</v>
      </c>
      <c r="F11181" s="2">
        <v>31151900</v>
      </c>
      <c r="G11181" s="2" t="s">
        <v>490</v>
      </c>
      <c r="H11181" s="2">
        <v>5</v>
      </c>
      <c r="I11181" s="2">
        <v>4</v>
      </c>
      <c r="J11181" s="2">
        <v>10</v>
      </c>
      <c r="K11181" s="2">
        <v>1</v>
      </c>
      <c r="L11181" s="3">
        <v>142800</v>
      </c>
      <c r="M11181" s="2" t="s">
        <v>0</v>
      </c>
      <c r="N11181" s="4" t="s">
        <v>21</v>
      </c>
    </row>
    <row r="11182" spans="1:14" x14ac:dyDescent="0.25">
      <c r="A11182" s="1" t="s">
        <v>364</v>
      </c>
      <c r="B11182" s="2" t="s">
        <v>3145</v>
      </c>
      <c r="C11182" s="2" t="s">
        <v>3145</v>
      </c>
      <c r="D11182" s="2" t="s">
        <v>17994</v>
      </c>
      <c r="E11182" s="2" t="s">
        <v>9378</v>
      </c>
      <c r="F11182" s="2">
        <v>93161504</v>
      </c>
      <c r="G11182" s="2" t="s">
        <v>330</v>
      </c>
      <c r="H11182" s="2">
        <v>4</v>
      </c>
      <c r="I11182" s="2">
        <v>8</v>
      </c>
      <c r="J11182" s="2">
        <v>10</v>
      </c>
      <c r="K11182" s="2">
        <v>1</v>
      </c>
      <c r="L11182" s="3">
        <v>6853</v>
      </c>
      <c r="M11182" s="2" t="s">
        <v>20</v>
      </c>
      <c r="N11182" s="4" t="s">
        <v>21</v>
      </c>
    </row>
    <row r="11183" spans="1:14" x14ac:dyDescent="0.25">
      <c r="A11183" s="1" t="s">
        <v>364</v>
      </c>
      <c r="B11183" s="2" t="s">
        <v>151</v>
      </c>
      <c r="C11183" s="2" t="s">
        <v>152</v>
      </c>
      <c r="D11183" s="2" t="s">
        <v>153</v>
      </c>
      <c r="E11183" s="2" t="s">
        <v>9379</v>
      </c>
      <c r="F11183" s="2">
        <v>83111501</v>
      </c>
      <c r="G11183" s="2" t="s">
        <v>330</v>
      </c>
      <c r="H11183" s="2">
        <v>4</v>
      </c>
      <c r="I11183" s="2">
        <v>8</v>
      </c>
      <c r="J11183" s="2">
        <v>10</v>
      </c>
      <c r="K11183" s="2">
        <v>1</v>
      </c>
      <c r="L11183" s="3">
        <v>183340</v>
      </c>
      <c r="M11183" s="2" t="s">
        <v>20</v>
      </c>
      <c r="N11183" s="4" t="s">
        <v>21</v>
      </c>
    </row>
    <row r="11184" spans="1:14" x14ac:dyDescent="0.25">
      <c r="A11184" s="1" t="s">
        <v>364</v>
      </c>
      <c r="B11184" s="2" t="s">
        <v>529</v>
      </c>
      <c r="C11184" s="2" t="s">
        <v>530</v>
      </c>
      <c r="D11184" s="2" t="s">
        <v>17881</v>
      </c>
      <c r="E11184" s="2" t="s">
        <v>9380</v>
      </c>
      <c r="F11184" s="2">
        <v>23281901</v>
      </c>
      <c r="G11184" s="2" t="s">
        <v>490</v>
      </c>
      <c r="H11184" s="2">
        <v>5</v>
      </c>
      <c r="I11184" s="2">
        <v>11</v>
      </c>
      <c r="J11184" s="2">
        <v>10</v>
      </c>
      <c r="K11184" s="2">
        <v>1</v>
      </c>
      <c r="L11184" s="3">
        <v>11414841</v>
      </c>
      <c r="M11184" s="2" t="s">
        <v>0</v>
      </c>
      <c r="N11184" s="4" t="s">
        <v>21</v>
      </c>
    </row>
    <row r="11185" spans="1:14" x14ac:dyDescent="0.25">
      <c r="A11185" s="1" t="s">
        <v>364</v>
      </c>
      <c r="B11185" s="2" t="s">
        <v>529</v>
      </c>
      <c r="C11185" s="2" t="s">
        <v>530</v>
      </c>
      <c r="D11185" s="2" t="s">
        <v>17881</v>
      </c>
      <c r="E11185" s="2" t="s">
        <v>9381</v>
      </c>
      <c r="F11185" s="2">
        <v>23281901</v>
      </c>
      <c r="G11185" s="2" t="s">
        <v>490</v>
      </c>
      <c r="H11185" s="2">
        <v>5</v>
      </c>
      <c r="I11185" s="2">
        <v>11</v>
      </c>
      <c r="J11185" s="2">
        <v>10</v>
      </c>
      <c r="K11185" s="2">
        <v>1</v>
      </c>
      <c r="L11185" s="3">
        <v>1225452</v>
      </c>
      <c r="M11185" s="2" t="s">
        <v>0</v>
      </c>
      <c r="N11185" s="4" t="s">
        <v>21</v>
      </c>
    </row>
    <row r="11186" spans="1:14" x14ac:dyDescent="0.25">
      <c r="A11186" s="1" t="s">
        <v>364</v>
      </c>
      <c r="B11186" s="2" t="s">
        <v>181</v>
      </c>
      <c r="C11186" s="2" t="s">
        <v>182</v>
      </c>
      <c r="D11186" s="2" t="s">
        <v>183</v>
      </c>
      <c r="E11186" s="2" t="s">
        <v>8135</v>
      </c>
      <c r="F11186" s="2">
        <v>72154055</v>
      </c>
      <c r="G11186" s="2" t="s">
        <v>490</v>
      </c>
      <c r="H11186" s="2">
        <v>8</v>
      </c>
      <c r="I11186" s="2">
        <v>3</v>
      </c>
      <c r="J11186" s="2">
        <v>10</v>
      </c>
      <c r="K11186" s="2">
        <v>1</v>
      </c>
      <c r="L11186" s="3">
        <v>3361750</v>
      </c>
      <c r="M11186" s="2" t="s">
        <v>20</v>
      </c>
      <c r="N11186" s="4" t="s">
        <v>21</v>
      </c>
    </row>
    <row r="11187" spans="1:14" x14ac:dyDescent="0.25">
      <c r="A11187" s="1" t="s">
        <v>364</v>
      </c>
      <c r="B11187" s="2" t="s">
        <v>151</v>
      </c>
      <c r="C11187" s="2" t="s">
        <v>226</v>
      </c>
      <c r="D11187" s="2" t="s">
        <v>227</v>
      </c>
      <c r="E11187" s="2" t="s">
        <v>9382</v>
      </c>
      <c r="F11187" s="2">
        <v>83111800</v>
      </c>
      <c r="G11187" s="2" t="s">
        <v>330</v>
      </c>
      <c r="H11187" s="2">
        <v>4</v>
      </c>
      <c r="I11187" s="2">
        <v>8</v>
      </c>
      <c r="J11187" s="2">
        <v>16</v>
      </c>
      <c r="K11187" s="2">
        <v>1</v>
      </c>
      <c r="L11187" s="3">
        <v>706000</v>
      </c>
      <c r="M11187" s="2" t="s">
        <v>20</v>
      </c>
      <c r="N11187" s="4" t="s">
        <v>21</v>
      </c>
    </row>
    <row r="11188" spans="1:14" x14ac:dyDescent="0.25">
      <c r="A11188" s="1" t="s">
        <v>364</v>
      </c>
      <c r="B11188" s="2" t="s">
        <v>353</v>
      </c>
      <c r="C11188" s="2" t="s">
        <v>353</v>
      </c>
      <c r="D11188" s="2" t="s">
        <v>354</v>
      </c>
      <c r="E11188" s="2" t="s">
        <v>9383</v>
      </c>
      <c r="F11188" s="2">
        <v>92112300</v>
      </c>
      <c r="G11188" s="2" t="s">
        <v>330</v>
      </c>
      <c r="H11188" s="2">
        <v>4</v>
      </c>
      <c r="I11188" s="2">
        <v>8</v>
      </c>
      <c r="J11188" s="2">
        <v>10</v>
      </c>
      <c r="K11188" s="2">
        <v>1</v>
      </c>
      <c r="L11188" s="3">
        <v>39378000</v>
      </c>
      <c r="M11188" s="2" t="s">
        <v>20</v>
      </c>
      <c r="N11188" s="4" t="s">
        <v>21</v>
      </c>
    </row>
    <row r="11189" spans="1:14" x14ac:dyDescent="0.25">
      <c r="A11189" s="1" t="s">
        <v>364</v>
      </c>
      <c r="B11189" s="2" t="s">
        <v>353</v>
      </c>
      <c r="C11189" s="2" t="s">
        <v>353</v>
      </c>
      <c r="D11189" s="2" t="s">
        <v>354</v>
      </c>
      <c r="E11189" s="2" t="s">
        <v>9384</v>
      </c>
      <c r="F11189" s="2">
        <v>92112300</v>
      </c>
      <c r="G11189" s="2" t="s">
        <v>330</v>
      </c>
      <c r="H11189" s="2">
        <v>5</v>
      </c>
      <c r="I11189" s="2">
        <v>7</v>
      </c>
      <c r="J11189" s="2">
        <v>10</v>
      </c>
      <c r="K11189" s="2">
        <v>1</v>
      </c>
      <c r="L11189" s="3">
        <v>60000000</v>
      </c>
      <c r="M11189" s="2" t="s">
        <v>20</v>
      </c>
      <c r="N11189" s="4" t="s">
        <v>21</v>
      </c>
    </row>
    <row r="11190" spans="1:14" x14ac:dyDescent="0.25">
      <c r="A11190" s="1" t="s">
        <v>364</v>
      </c>
      <c r="B11190" s="2" t="s">
        <v>162</v>
      </c>
      <c r="C11190" s="2" t="s">
        <v>457</v>
      </c>
      <c r="D11190" s="2" t="s">
        <v>17868</v>
      </c>
      <c r="E11190" s="2" t="s">
        <v>9385</v>
      </c>
      <c r="F11190" s="2">
        <v>78181900</v>
      </c>
      <c r="G11190" s="2" t="s">
        <v>19</v>
      </c>
      <c r="H11190" s="2">
        <v>6</v>
      </c>
      <c r="I11190" s="2">
        <v>6</v>
      </c>
      <c r="J11190" s="2">
        <v>10</v>
      </c>
      <c r="K11190" s="2">
        <v>1</v>
      </c>
      <c r="L11190" s="3">
        <v>499200000</v>
      </c>
      <c r="M11190" s="2" t="s">
        <v>20</v>
      </c>
      <c r="N11190" s="4" t="s">
        <v>21</v>
      </c>
    </row>
    <row r="11191" spans="1:14" x14ac:dyDescent="0.25">
      <c r="A11191" s="1" t="s">
        <v>364</v>
      </c>
      <c r="B11191" s="2" t="s">
        <v>151</v>
      </c>
      <c r="C11191" s="2" t="s">
        <v>226</v>
      </c>
      <c r="D11191" s="2" t="s">
        <v>227</v>
      </c>
      <c r="E11191" s="2" t="s">
        <v>9351</v>
      </c>
      <c r="F11191" s="2">
        <v>83111800</v>
      </c>
      <c r="G11191" s="2" t="s">
        <v>330</v>
      </c>
      <c r="H11191" s="2">
        <v>5</v>
      </c>
      <c r="I11191" s="2">
        <v>7</v>
      </c>
      <c r="J11191" s="2">
        <v>16</v>
      </c>
      <c r="K11191" s="2">
        <v>1</v>
      </c>
      <c r="L11191" s="3">
        <v>97144</v>
      </c>
      <c r="M11191" s="2" t="s">
        <v>20</v>
      </c>
      <c r="N11191" s="4" t="s">
        <v>21</v>
      </c>
    </row>
    <row r="11192" spans="1:14" x14ac:dyDescent="0.25">
      <c r="A11192" s="1" t="s">
        <v>364</v>
      </c>
      <c r="B11192" s="2" t="s">
        <v>353</v>
      </c>
      <c r="C11192" s="2" t="s">
        <v>353</v>
      </c>
      <c r="D11192" s="2" t="s">
        <v>354</v>
      </c>
      <c r="E11192" s="2" t="s">
        <v>9386</v>
      </c>
      <c r="F11192" s="2">
        <v>92112300</v>
      </c>
      <c r="G11192" s="2" t="s">
        <v>330</v>
      </c>
      <c r="H11192" s="2">
        <v>5</v>
      </c>
      <c r="I11192" s="2">
        <v>7</v>
      </c>
      <c r="J11192" s="2">
        <v>10</v>
      </c>
      <c r="K11192" s="2">
        <v>1</v>
      </c>
      <c r="L11192" s="3">
        <v>63138000</v>
      </c>
      <c r="M11192" s="2" t="s">
        <v>20</v>
      </c>
      <c r="N11192" s="4" t="s">
        <v>21</v>
      </c>
    </row>
    <row r="11193" spans="1:14" x14ac:dyDescent="0.25">
      <c r="A11193" s="1" t="s">
        <v>364</v>
      </c>
      <c r="B11193" s="2" t="s">
        <v>340</v>
      </c>
      <c r="C11193" s="2" t="s">
        <v>3156</v>
      </c>
      <c r="D11193" s="2" t="s">
        <v>17995</v>
      </c>
      <c r="E11193" s="2" t="s">
        <v>8279</v>
      </c>
      <c r="F11193" s="2">
        <v>86121500</v>
      </c>
      <c r="G11193" s="2" t="s">
        <v>19</v>
      </c>
      <c r="H11193" s="2">
        <v>6</v>
      </c>
      <c r="I11193" s="2">
        <v>6</v>
      </c>
      <c r="J11193" s="2">
        <v>16</v>
      </c>
      <c r="K11193" s="2">
        <v>1</v>
      </c>
      <c r="L11193" s="3">
        <v>6500000</v>
      </c>
      <c r="M11193" s="2" t="s">
        <v>20</v>
      </c>
      <c r="N11193" s="4" t="s">
        <v>21</v>
      </c>
    </row>
    <row r="11194" spans="1:14" x14ac:dyDescent="0.25">
      <c r="A11194" s="1" t="s">
        <v>364</v>
      </c>
      <c r="B11194" s="2" t="s">
        <v>340</v>
      </c>
      <c r="C11194" s="2" t="s">
        <v>3158</v>
      </c>
      <c r="D11194" s="2" t="s">
        <v>17996</v>
      </c>
      <c r="E11194" s="2" t="s">
        <v>8279</v>
      </c>
      <c r="F11194" s="2">
        <v>86121500</v>
      </c>
      <c r="G11194" s="2" t="s">
        <v>19</v>
      </c>
      <c r="H11194" s="2">
        <v>6</v>
      </c>
      <c r="I11194" s="2">
        <v>6</v>
      </c>
      <c r="J11194" s="2">
        <v>16</v>
      </c>
      <c r="K11194" s="2">
        <v>1</v>
      </c>
      <c r="L11194" s="3">
        <v>4528511.5</v>
      </c>
      <c r="M11194" s="2" t="s">
        <v>20</v>
      </c>
      <c r="N11194" s="4" t="s">
        <v>21</v>
      </c>
    </row>
    <row r="11195" spans="1:14" x14ac:dyDescent="0.25">
      <c r="A11195" s="1" t="s">
        <v>364</v>
      </c>
      <c r="B11195" s="2" t="s">
        <v>340</v>
      </c>
      <c r="C11195" s="2" t="s">
        <v>3160</v>
      </c>
      <c r="D11195" s="2" t="s">
        <v>17997</v>
      </c>
      <c r="E11195" s="2" t="s">
        <v>8279</v>
      </c>
      <c r="F11195" s="2">
        <v>86121500</v>
      </c>
      <c r="G11195" s="2" t="s">
        <v>19</v>
      </c>
      <c r="H11195" s="2">
        <v>6</v>
      </c>
      <c r="I11195" s="2">
        <v>6</v>
      </c>
      <c r="J11195" s="2">
        <v>16</v>
      </c>
      <c r="K11195" s="2">
        <v>1</v>
      </c>
      <c r="L11195" s="3">
        <v>6500000</v>
      </c>
      <c r="M11195" s="2" t="s">
        <v>20</v>
      </c>
      <c r="N11195" s="4" t="s">
        <v>21</v>
      </c>
    </row>
    <row r="11196" spans="1:14" x14ac:dyDescent="0.25">
      <c r="A11196" s="1" t="s">
        <v>364</v>
      </c>
      <c r="B11196" s="2" t="s">
        <v>3066</v>
      </c>
      <c r="C11196" s="2" t="s">
        <v>3067</v>
      </c>
      <c r="D11196" s="2" t="s">
        <v>17985</v>
      </c>
      <c r="E11196" s="2" t="s">
        <v>9387</v>
      </c>
      <c r="F11196" s="2">
        <v>76121501</v>
      </c>
      <c r="G11196" s="2" t="s">
        <v>330</v>
      </c>
      <c r="H11196" s="2">
        <v>5</v>
      </c>
      <c r="I11196" s="2">
        <v>7</v>
      </c>
      <c r="J11196" s="2">
        <v>16</v>
      </c>
      <c r="K11196" s="2">
        <v>1</v>
      </c>
      <c r="L11196" s="3">
        <v>6045730</v>
      </c>
      <c r="M11196" s="2" t="s">
        <v>20</v>
      </c>
      <c r="N11196" s="4" t="s">
        <v>21</v>
      </c>
    </row>
    <row r="11197" spans="1:14" x14ac:dyDescent="0.25">
      <c r="A11197" s="1" t="s">
        <v>364</v>
      </c>
      <c r="B11197" s="2" t="s">
        <v>151</v>
      </c>
      <c r="C11197" s="2" t="s">
        <v>152</v>
      </c>
      <c r="D11197" s="2" t="s">
        <v>153</v>
      </c>
      <c r="E11197" s="2" t="s">
        <v>9388</v>
      </c>
      <c r="F11197" s="2">
        <v>83111501</v>
      </c>
      <c r="G11197" s="2" t="s">
        <v>330</v>
      </c>
      <c r="H11197" s="2">
        <v>5</v>
      </c>
      <c r="I11197" s="2">
        <v>7</v>
      </c>
      <c r="J11197" s="2">
        <v>10</v>
      </c>
      <c r="K11197" s="2">
        <v>1</v>
      </c>
      <c r="L11197" s="3">
        <v>184644</v>
      </c>
      <c r="M11197" s="2" t="s">
        <v>20</v>
      </c>
      <c r="N11197" s="4" t="s">
        <v>21</v>
      </c>
    </row>
    <row r="11198" spans="1:14" x14ac:dyDescent="0.25">
      <c r="A11198" s="1" t="s">
        <v>364</v>
      </c>
      <c r="B11198" s="2" t="s">
        <v>72</v>
      </c>
      <c r="C11198" s="2" t="s">
        <v>1180</v>
      </c>
      <c r="D11198" s="2" t="s">
        <v>17935</v>
      </c>
      <c r="E11198" s="2" t="s">
        <v>9389</v>
      </c>
      <c r="F11198" s="2">
        <v>15111501</v>
      </c>
      <c r="G11198" s="2" t="s">
        <v>330</v>
      </c>
      <c r="H11198" s="2">
        <v>5</v>
      </c>
      <c r="I11198" s="2">
        <v>7</v>
      </c>
      <c r="J11198" s="2">
        <v>10</v>
      </c>
      <c r="K11198" s="2">
        <v>1</v>
      </c>
      <c r="L11198" s="3">
        <v>5590247.1900000004</v>
      </c>
      <c r="M11198" s="2" t="s">
        <v>20</v>
      </c>
      <c r="N11198" s="4" t="s">
        <v>21</v>
      </c>
    </row>
    <row r="11199" spans="1:14" x14ac:dyDescent="0.25">
      <c r="A11199" s="1" t="s">
        <v>364</v>
      </c>
      <c r="B11199" s="2" t="s">
        <v>477</v>
      </c>
      <c r="C11199" s="2" t="s">
        <v>478</v>
      </c>
      <c r="D11199" s="2" t="s">
        <v>17875</v>
      </c>
      <c r="E11199" s="2" t="s">
        <v>9390</v>
      </c>
      <c r="F11199" s="2">
        <v>83101803</v>
      </c>
      <c r="G11199" s="2" t="s">
        <v>330</v>
      </c>
      <c r="H11199" s="2">
        <v>5</v>
      </c>
      <c r="I11199" s="2">
        <v>7</v>
      </c>
      <c r="J11199" s="2">
        <v>10</v>
      </c>
      <c r="K11199" s="2">
        <v>1</v>
      </c>
      <c r="L11199" s="3">
        <v>232732861.78</v>
      </c>
      <c r="M11199" s="2" t="s">
        <v>20</v>
      </c>
      <c r="N11199" s="4" t="s">
        <v>21</v>
      </c>
    </row>
    <row r="11200" spans="1:14" x14ac:dyDescent="0.25">
      <c r="A11200" s="1" t="s">
        <v>364</v>
      </c>
      <c r="B11200" s="2" t="s">
        <v>477</v>
      </c>
      <c r="C11200" s="2" t="s">
        <v>478</v>
      </c>
      <c r="D11200" s="2" t="s">
        <v>17875</v>
      </c>
      <c r="E11200" s="2" t="s">
        <v>9390</v>
      </c>
      <c r="F11200" s="2">
        <v>83101803</v>
      </c>
      <c r="G11200" s="2" t="s">
        <v>330</v>
      </c>
      <c r="H11200" s="2">
        <v>5</v>
      </c>
      <c r="I11200" s="2">
        <v>7</v>
      </c>
      <c r="J11200" s="2">
        <v>16</v>
      </c>
      <c r="K11200" s="2">
        <v>1</v>
      </c>
      <c r="L11200" s="3">
        <v>22820898.399999999</v>
      </c>
      <c r="M11200" s="2" t="s">
        <v>20</v>
      </c>
      <c r="N11200" s="4" t="s">
        <v>21</v>
      </c>
    </row>
    <row r="11201" spans="1:14" x14ac:dyDescent="0.25">
      <c r="A11201" s="1" t="s">
        <v>364</v>
      </c>
      <c r="B11201" s="2" t="s">
        <v>353</v>
      </c>
      <c r="C11201" s="2" t="s">
        <v>353</v>
      </c>
      <c r="D11201" s="2" t="s">
        <v>354</v>
      </c>
      <c r="E11201" s="2" t="s">
        <v>9391</v>
      </c>
      <c r="F11201" s="2">
        <v>92112300</v>
      </c>
      <c r="G11201" s="2" t="s">
        <v>330</v>
      </c>
      <c r="H11201" s="2">
        <v>5</v>
      </c>
      <c r="I11201" s="2">
        <v>7</v>
      </c>
      <c r="J11201" s="2">
        <v>10</v>
      </c>
      <c r="K11201" s="2">
        <v>1</v>
      </c>
      <c r="L11201" s="3">
        <v>41924000</v>
      </c>
      <c r="M11201" s="2" t="s">
        <v>20</v>
      </c>
      <c r="N11201" s="4" t="s">
        <v>21</v>
      </c>
    </row>
    <row r="11202" spans="1:14" x14ac:dyDescent="0.25">
      <c r="A11202" s="1" t="s">
        <v>364</v>
      </c>
      <c r="B11202" s="2" t="s">
        <v>353</v>
      </c>
      <c r="C11202" s="2" t="s">
        <v>353</v>
      </c>
      <c r="D11202" s="2" t="s">
        <v>354</v>
      </c>
      <c r="E11202" s="2" t="s">
        <v>9392</v>
      </c>
      <c r="F11202" s="2">
        <v>92112300</v>
      </c>
      <c r="G11202" s="2" t="s">
        <v>330</v>
      </c>
      <c r="H11202" s="2">
        <v>5</v>
      </c>
      <c r="I11202" s="2">
        <v>7</v>
      </c>
      <c r="J11202" s="2">
        <v>10</v>
      </c>
      <c r="K11202" s="2">
        <v>1</v>
      </c>
      <c r="L11202" s="3">
        <v>54256000</v>
      </c>
      <c r="M11202" s="2" t="s">
        <v>20</v>
      </c>
      <c r="N11202" s="4" t="s">
        <v>21</v>
      </c>
    </row>
    <row r="11203" spans="1:14" x14ac:dyDescent="0.25">
      <c r="A11203" s="1" t="s">
        <v>364</v>
      </c>
      <c r="B11203" s="2" t="s">
        <v>473</v>
      </c>
      <c r="C11203" s="2" t="s">
        <v>474</v>
      </c>
      <c r="D11203" s="2" t="s">
        <v>17874</v>
      </c>
      <c r="E11203" s="2" t="s">
        <v>9393</v>
      </c>
      <c r="F11203" s="2">
        <v>80121600</v>
      </c>
      <c r="G11203" s="2" t="s">
        <v>19</v>
      </c>
      <c r="H11203" s="2">
        <v>6</v>
      </c>
      <c r="I11203" s="2">
        <v>6</v>
      </c>
      <c r="J11203" s="2">
        <v>10</v>
      </c>
      <c r="K11203" s="2">
        <v>1</v>
      </c>
      <c r="L11203" s="3">
        <v>2880000</v>
      </c>
      <c r="M11203" s="2" t="s">
        <v>20</v>
      </c>
      <c r="N11203" s="4" t="s">
        <v>21</v>
      </c>
    </row>
    <row r="11204" spans="1:14" x14ac:dyDescent="0.25">
      <c r="A11204" s="1" t="s">
        <v>364</v>
      </c>
      <c r="B11204" s="2" t="s">
        <v>151</v>
      </c>
      <c r="C11204" s="2" t="s">
        <v>152</v>
      </c>
      <c r="D11204" s="2" t="s">
        <v>153</v>
      </c>
      <c r="E11204" s="2" t="s">
        <v>9394</v>
      </c>
      <c r="F11204" s="2">
        <v>83111501</v>
      </c>
      <c r="G11204" s="2" t="s">
        <v>330</v>
      </c>
      <c r="H11204" s="2">
        <v>6</v>
      </c>
      <c r="I11204" s="2">
        <v>6</v>
      </c>
      <c r="J11204" s="2">
        <v>10</v>
      </c>
      <c r="K11204" s="2">
        <v>1</v>
      </c>
      <c r="L11204" s="3">
        <v>184298</v>
      </c>
      <c r="M11204" s="2" t="s">
        <v>20</v>
      </c>
      <c r="N11204" s="4" t="s">
        <v>21</v>
      </c>
    </row>
    <row r="11205" spans="1:14" x14ac:dyDescent="0.25">
      <c r="A11205" s="1" t="s">
        <v>364</v>
      </c>
      <c r="B11205" s="2" t="s">
        <v>3066</v>
      </c>
      <c r="C11205" s="2" t="s">
        <v>3067</v>
      </c>
      <c r="D11205" s="2" t="s">
        <v>17985</v>
      </c>
      <c r="E11205" s="2" t="s">
        <v>9395</v>
      </c>
      <c r="F11205" s="2">
        <v>76121501</v>
      </c>
      <c r="G11205" s="2" t="s">
        <v>330</v>
      </c>
      <c r="H11205" s="2">
        <v>6</v>
      </c>
      <c r="I11205" s="2">
        <v>6</v>
      </c>
      <c r="J11205" s="2">
        <v>16</v>
      </c>
      <c r="K11205" s="2">
        <v>1</v>
      </c>
      <c r="L11205" s="3">
        <v>6045730</v>
      </c>
      <c r="M11205" s="2" t="s">
        <v>20</v>
      </c>
      <c r="N11205" s="4" t="s">
        <v>21</v>
      </c>
    </row>
    <row r="11206" spans="1:14" x14ac:dyDescent="0.25">
      <c r="A11206" s="1" t="s">
        <v>364</v>
      </c>
      <c r="B11206" s="2" t="s">
        <v>477</v>
      </c>
      <c r="C11206" s="2" t="s">
        <v>478</v>
      </c>
      <c r="D11206" s="2" t="s">
        <v>17875</v>
      </c>
      <c r="E11206" s="2" t="s">
        <v>9396</v>
      </c>
      <c r="F11206" s="2">
        <v>83101803</v>
      </c>
      <c r="G11206" s="2" t="s">
        <v>330</v>
      </c>
      <c r="H11206" s="2">
        <v>6</v>
      </c>
      <c r="I11206" s="2">
        <v>6</v>
      </c>
      <c r="J11206" s="2">
        <v>10</v>
      </c>
      <c r="K11206" s="2">
        <v>1</v>
      </c>
      <c r="L11206" s="3">
        <v>14188608</v>
      </c>
      <c r="M11206" s="2" t="s">
        <v>20</v>
      </c>
      <c r="N11206" s="4" t="s">
        <v>21</v>
      </c>
    </row>
    <row r="11207" spans="1:14" x14ac:dyDescent="0.25">
      <c r="A11207" s="1" t="s">
        <v>364</v>
      </c>
      <c r="B11207" s="2" t="s">
        <v>353</v>
      </c>
      <c r="C11207" s="2" t="s">
        <v>353</v>
      </c>
      <c r="D11207" s="2" t="s">
        <v>354</v>
      </c>
      <c r="E11207" s="2" t="s">
        <v>9397</v>
      </c>
      <c r="F11207" s="2">
        <v>92112300</v>
      </c>
      <c r="G11207" s="2" t="s">
        <v>330</v>
      </c>
      <c r="H11207" s="2">
        <v>6</v>
      </c>
      <c r="I11207" s="2">
        <v>6</v>
      </c>
      <c r="J11207" s="2">
        <v>10</v>
      </c>
      <c r="K11207" s="2">
        <v>1</v>
      </c>
      <c r="L11207" s="3">
        <v>64226</v>
      </c>
      <c r="M11207" s="2" t="s">
        <v>20</v>
      </c>
      <c r="N11207" s="4" t="s">
        <v>21</v>
      </c>
    </row>
    <row r="11208" spans="1:14" x14ac:dyDescent="0.25">
      <c r="A11208" s="1" t="s">
        <v>364</v>
      </c>
      <c r="B11208" s="2" t="s">
        <v>353</v>
      </c>
      <c r="C11208" s="2" t="s">
        <v>353</v>
      </c>
      <c r="D11208" s="2" t="s">
        <v>354</v>
      </c>
      <c r="E11208" s="2" t="s">
        <v>9384</v>
      </c>
      <c r="F11208" s="2">
        <v>92112300</v>
      </c>
      <c r="G11208" s="2" t="s">
        <v>330</v>
      </c>
      <c r="H11208" s="2">
        <v>6</v>
      </c>
      <c r="I11208" s="2">
        <v>6</v>
      </c>
      <c r="J11208" s="2">
        <v>10</v>
      </c>
      <c r="K11208" s="2">
        <v>1</v>
      </c>
      <c r="L11208" s="3">
        <v>6519000</v>
      </c>
      <c r="M11208" s="2" t="s">
        <v>20</v>
      </c>
      <c r="N11208" s="4" t="s">
        <v>21</v>
      </c>
    </row>
    <row r="11209" spans="1:14" x14ac:dyDescent="0.25">
      <c r="A11209" s="1" t="s">
        <v>364</v>
      </c>
      <c r="B11209" s="2" t="s">
        <v>151</v>
      </c>
      <c r="C11209" s="2" t="s">
        <v>226</v>
      </c>
      <c r="D11209" s="2" t="s">
        <v>227</v>
      </c>
      <c r="E11209" s="2" t="s">
        <v>9398</v>
      </c>
      <c r="F11209" s="2">
        <v>83111800</v>
      </c>
      <c r="G11209" s="2" t="s">
        <v>330</v>
      </c>
      <c r="H11209" s="2">
        <v>6</v>
      </c>
      <c r="I11209" s="2">
        <v>6</v>
      </c>
      <c r="J11209" s="2">
        <v>16</v>
      </c>
      <c r="K11209" s="2">
        <v>1</v>
      </c>
      <c r="L11209" s="3">
        <v>803144</v>
      </c>
      <c r="M11209" s="2" t="s">
        <v>20</v>
      </c>
      <c r="N11209" s="4" t="s">
        <v>21</v>
      </c>
    </row>
    <row r="11210" spans="1:14" x14ac:dyDescent="0.25">
      <c r="A11210" s="1" t="s">
        <v>364</v>
      </c>
      <c r="B11210" s="2" t="s">
        <v>72</v>
      </c>
      <c r="C11210" s="2" t="s">
        <v>1180</v>
      </c>
      <c r="D11210" s="2" t="s">
        <v>17935</v>
      </c>
      <c r="E11210" s="2" t="s">
        <v>9399</v>
      </c>
      <c r="F11210" s="2">
        <v>15111501</v>
      </c>
      <c r="G11210" s="2" t="s">
        <v>330</v>
      </c>
      <c r="H11210" s="2">
        <v>6</v>
      </c>
      <c r="I11210" s="2">
        <v>6</v>
      </c>
      <c r="J11210" s="2">
        <v>10</v>
      </c>
      <c r="K11210" s="2">
        <v>1</v>
      </c>
      <c r="L11210" s="3">
        <v>4565395.2300000004</v>
      </c>
      <c r="M11210" s="2" t="s">
        <v>20</v>
      </c>
      <c r="N11210" s="4" t="s">
        <v>21</v>
      </c>
    </row>
    <row r="11211" spans="1:14" x14ac:dyDescent="0.25">
      <c r="A11211" s="1" t="s">
        <v>364</v>
      </c>
      <c r="B11211" s="2" t="s">
        <v>477</v>
      </c>
      <c r="C11211" s="2" t="s">
        <v>478</v>
      </c>
      <c r="D11211" s="2" t="s">
        <v>17875</v>
      </c>
      <c r="E11211" s="2" t="s">
        <v>9396</v>
      </c>
      <c r="F11211" s="2">
        <v>83101803</v>
      </c>
      <c r="G11211" s="2" t="s">
        <v>330</v>
      </c>
      <c r="H11211" s="2">
        <v>6</v>
      </c>
      <c r="I11211" s="2">
        <v>6</v>
      </c>
      <c r="J11211" s="2">
        <v>16</v>
      </c>
      <c r="K11211" s="2">
        <v>1</v>
      </c>
      <c r="L11211" s="3">
        <v>4134735.37</v>
      </c>
      <c r="M11211" s="2" t="s">
        <v>20</v>
      </c>
      <c r="N11211" s="4" t="s">
        <v>21</v>
      </c>
    </row>
    <row r="11212" spans="1:14" x14ac:dyDescent="0.25">
      <c r="A11212" s="1" t="s">
        <v>364</v>
      </c>
      <c r="B11212" s="2" t="s">
        <v>477</v>
      </c>
      <c r="C11212" s="2" t="s">
        <v>478</v>
      </c>
      <c r="D11212" s="2" t="s">
        <v>17875</v>
      </c>
      <c r="E11212" s="2" t="s">
        <v>9396</v>
      </c>
      <c r="F11212" s="2">
        <v>83101803</v>
      </c>
      <c r="G11212" s="2" t="s">
        <v>330</v>
      </c>
      <c r="H11212" s="2">
        <v>6</v>
      </c>
      <c r="I11212" s="2">
        <v>6</v>
      </c>
      <c r="J11212" s="2">
        <v>10</v>
      </c>
      <c r="K11212" s="2">
        <v>1</v>
      </c>
      <c r="L11212" s="3">
        <v>309217935.33999997</v>
      </c>
      <c r="M11212" s="2" t="s">
        <v>20</v>
      </c>
      <c r="N11212" s="4" t="s">
        <v>21</v>
      </c>
    </row>
    <row r="11213" spans="1:14" x14ac:dyDescent="0.25">
      <c r="A11213" s="1" t="s">
        <v>364</v>
      </c>
      <c r="B11213" s="2" t="s">
        <v>3145</v>
      </c>
      <c r="C11213" s="2" t="s">
        <v>3145</v>
      </c>
      <c r="D11213" s="2" t="s">
        <v>17994</v>
      </c>
      <c r="E11213" s="2" t="s">
        <v>9400</v>
      </c>
      <c r="F11213" s="2">
        <v>93161504</v>
      </c>
      <c r="G11213" s="2" t="s">
        <v>330</v>
      </c>
      <c r="H11213" s="2">
        <v>6</v>
      </c>
      <c r="I11213" s="2">
        <v>6</v>
      </c>
      <c r="J11213" s="2">
        <v>10</v>
      </c>
      <c r="K11213" s="2">
        <v>1</v>
      </c>
      <c r="L11213" s="3">
        <v>626906</v>
      </c>
      <c r="M11213" s="2" t="s">
        <v>20</v>
      </c>
      <c r="N11213" s="4" t="s">
        <v>21</v>
      </c>
    </row>
    <row r="11214" spans="1:14" x14ac:dyDescent="0.25">
      <c r="A11214" s="1" t="s">
        <v>364</v>
      </c>
      <c r="B11214" s="2" t="s">
        <v>353</v>
      </c>
      <c r="C11214" s="2" t="s">
        <v>353</v>
      </c>
      <c r="D11214" s="2" t="s">
        <v>354</v>
      </c>
      <c r="E11214" s="2" t="s">
        <v>9401</v>
      </c>
      <c r="F11214" s="2">
        <v>92112300</v>
      </c>
      <c r="G11214" s="2" t="s">
        <v>330</v>
      </c>
      <c r="H11214" s="2">
        <v>1</v>
      </c>
      <c r="I11214" s="2">
        <v>11</v>
      </c>
      <c r="J11214" s="2">
        <v>10</v>
      </c>
      <c r="K11214" s="2">
        <v>1</v>
      </c>
      <c r="L11214" s="3">
        <v>46862000</v>
      </c>
      <c r="M11214" s="2" t="s">
        <v>20</v>
      </c>
      <c r="N11214" s="4" t="s">
        <v>21</v>
      </c>
    </row>
    <row r="11215" spans="1:14" x14ac:dyDescent="0.25">
      <c r="A11215" s="1" t="s">
        <v>364</v>
      </c>
      <c r="B11215" s="2" t="s">
        <v>113</v>
      </c>
      <c r="C11215" s="2" t="s">
        <v>113</v>
      </c>
      <c r="D11215" s="2" t="s">
        <v>114</v>
      </c>
      <c r="E11215" s="2" t="s">
        <v>8244</v>
      </c>
      <c r="F11215" s="2">
        <v>27112800</v>
      </c>
      <c r="G11215" s="2" t="s">
        <v>490</v>
      </c>
      <c r="H11215" s="2">
        <v>1</v>
      </c>
      <c r="I11215" s="2">
        <v>10</v>
      </c>
      <c r="J11215" s="2">
        <v>10</v>
      </c>
      <c r="K11215" s="2">
        <v>99</v>
      </c>
      <c r="L11215" s="3">
        <v>34650</v>
      </c>
      <c r="M11215" s="2" t="s">
        <v>0</v>
      </c>
      <c r="N11215" s="4" t="s">
        <v>21</v>
      </c>
    </row>
    <row r="11216" spans="1:14" x14ac:dyDescent="0.25">
      <c r="A11216" s="1" t="s">
        <v>364</v>
      </c>
      <c r="B11216" s="2" t="s">
        <v>278</v>
      </c>
      <c r="C11216" s="2" t="s">
        <v>279</v>
      </c>
      <c r="D11216" s="2" t="s">
        <v>280</v>
      </c>
      <c r="E11216" s="2" t="s">
        <v>9342</v>
      </c>
      <c r="F11216" s="2">
        <v>93161504</v>
      </c>
      <c r="G11216" s="2" t="s">
        <v>330</v>
      </c>
      <c r="H11216" s="2">
        <v>6</v>
      </c>
      <c r="I11216" s="2">
        <v>7</v>
      </c>
      <c r="J11216" s="2">
        <v>10</v>
      </c>
      <c r="K11216" s="2">
        <v>1</v>
      </c>
      <c r="L11216" s="3">
        <v>4744859</v>
      </c>
      <c r="M11216" s="2" t="s">
        <v>20</v>
      </c>
      <c r="N11216" s="4" t="s">
        <v>21</v>
      </c>
    </row>
    <row r="11217" spans="1:14" x14ac:dyDescent="0.25">
      <c r="A11217" s="1" t="s">
        <v>364</v>
      </c>
      <c r="B11217" s="2" t="s">
        <v>151</v>
      </c>
      <c r="C11217" s="2" t="s">
        <v>226</v>
      </c>
      <c r="D11217" s="2" t="s">
        <v>227</v>
      </c>
      <c r="E11217" s="2" t="s">
        <v>9402</v>
      </c>
      <c r="F11217" s="2">
        <v>83111800</v>
      </c>
      <c r="G11217" s="2" t="s">
        <v>330</v>
      </c>
      <c r="H11217" s="2">
        <v>7</v>
      </c>
      <c r="I11217" s="2">
        <v>5</v>
      </c>
      <c r="J11217" s="2">
        <v>16</v>
      </c>
      <c r="K11217" s="2">
        <v>1</v>
      </c>
      <c r="L11217" s="3">
        <v>853044</v>
      </c>
      <c r="M11217" s="2" t="s">
        <v>20</v>
      </c>
      <c r="N11217" s="4" t="s">
        <v>21</v>
      </c>
    </row>
    <row r="11218" spans="1:14" x14ac:dyDescent="0.25">
      <c r="A11218" s="1" t="s">
        <v>364</v>
      </c>
      <c r="B11218" s="2" t="s">
        <v>151</v>
      </c>
      <c r="C11218" s="2" t="s">
        <v>152</v>
      </c>
      <c r="D11218" s="2" t="s">
        <v>153</v>
      </c>
      <c r="E11218" s="2" t="s">
        <v>9403</v>
      </c>
      <c r="F11218" s="2">
        <v>83111501</v>
      </c>
      <c r="G11218" s="2" t="s">
        <v>330</v>
      </c>
      <c r="H11218" s="2">
        <v>7</v>
      </c>
      <c r="I11218" s="2">
        <v>5</v>
      </c>
      <c r="J11218" s="2">
        <v>10</v>
      </c>
      <c r="K11218" s="2">
        <v>1</v>
      </c>
      <c r="L11218" s="3">
        <v>184161</v>
      </c>
      <c r="M11218" s="2" t="s">
        <v>20</v>
      </c>
      <c r="N11218" s="4" t="s">
        <v>21</v>
      </c>
    </row>
    <row r="11219" spans="1:14" x14ac:dyDescent="0.25">
      <c r="A11219" s="1" t="s">
        <v>364</v>
      </c>
      <c r="B11219" s="2" t="s">
        <v>72</v>
      </c>
      <c r="C11219" s="2" t="s">
        <v>1180</v>
      </c>
      <c r="D11219" s="2" t="s">
        <v>17935</v>
      </c>
      <c r="E11219" s="2" t="s">
        <v>9404</v>
      </c>
      <c r="F11219" s="2">
        <v>15111501</v>
      </c>
      <c r="G11219" s="2" t="s">
        <v>330</v>
      </c>
      <c r="H11219" s="2">
        <v>7</v>
      </c>
      <c r="I11219" s="2">
        <v>5</v>
      </c>
      <c r="J11219" s="2">
        <v>10</v>
      </c>
      <c r="K11219" s="2">
        <v>1</v>
      </c>
      <c r="L11219" s="3">
        <v>2605072.8199999998</v>
      </c>
      <c r="M11219" s="2" t="s">
        <v>20</v>
      </c>
      <c r="N11219" s="4" t="s">
        <v>21</v>
      </c>
    </row>
    <row r="11220" spans="1:14" x14ac:dyDescent="0.25">
      <c r="A11220" s="1" t="s">
        <v>364</v>
      </c>
      <c r="B11220" s="2" t="s">
        <v>3066</v>
      </c>
      <c r="C11220" s="2" t="s">
        <v>3067</v>
      </c>
      <c r="D11220" s="2" t="s">
        <v>17985</v>
      </c>
      <c r="E11220" s="2" t="s">
        <v>9405</v>
      </c>
      <c r="F11220" s="2">
        <v>76121501</v>
      </c>
      <c r="G11220" s="2" t="s">
        <v>330</v>
      </c>
      <c r="H11220" s="2">
        <v>7</v>
      </c>
      <c r="I11220" s="2">
        <v>5</v>
      </c>
      <c r="J11220" s="2">
        <v>16</v>
      </c>
      <c r="K11220" s="2">
        <v>1</v>
      </c>
      <c r="L11220" s="3">
        <v>6045730</v>
      </c>
      <c r="M11220" s="2" t="s">
        <v>20</v>
      </c>
      <c r="N11220" s="4" t="s">
        <v>21</v>
      </c>
    </row>
    <row r="11221" spans="1:14" x14ac:dyDescent="0.25">
      <c r="A11221" s="1" t="s">
        <v>364</v>
      </c>
      <c r="B11221" s="2" t="s">
        <v>477</v>
      </c>
      <c r="C11221" s="2" t="s">
        <v>478</v>
      </c>
      <c r="D11221" s="2" t="s">
        <v>17875</v>
      </c>
      <c r="E11221" s="2" t="s">
        <v>9406</v>
      </c>
      <c r="F11221" s="2">
        <v>83101803</v>
      </c>
      <c r="G11221" s="2" t="s">
        <v>330</v>
      </c>
      <c r="H11221" s="2">
        <v>7</v>
      </c>
      <c r="I11221" s="2">
        <v>5</v>
      </c>
      <c r="J11221" s="2">
        <v>16</v>
      </c>
      <c r="K11221" s="2">
        <v>1</v>
      </c>
      <c r="L11221" s="3">
        <v>904380</v>
      </c>
      <c r="M11221" s="2" t="s">
        <v>20</v>
      </c>
      <c r="N11221" s="4" t="s">
        <v>21</v>
      </c>
    </row>
    <row r="11222" spans="1:14" x14ac:dyDescent="0.25">
      <c r="A11222" s="1" t="s">
        <v>364</v>
      </c>
      <c r="B11222" s="2" t="s">
        <v>477</v>
      </c>
      <c r="C11222" s="2" t="s">
        <v>478</v>
      </c>
      <c r="D11222" s="2" t="s">
        <v>17875</v>
      </c>
      <c r="E11222" s="2" t="s">
        <v>9406</v>
      </c>
      <c r="F11222" s="2">
        <v>83101803</v>
      </c>
      <c r="G11222" s="2" t="s">
        <v>330</v>
      </c>
      <c r="H11222" s="2">
        <v>7</v>
      </c>
      <c r="I11222" s="2">
        <v>5</v>
      </c>
      <c r="J11222" s="2">
        <v>10</v>
      </c>
      <c r="K11222" s="2">
        <v>1</v>
      </c>
      <c r="L11222" s="3">
        <v>307449276</v>
      </c>
      <c r="M11222" s="2" t="s">
        <v>20</v>
      </c>
      <c r="N11222" s="4" t="s">
        <v>21</v>
      </c>
    </row>
    <row r="11223" spans="1:14" x14ac:dyDescent="0.25">
      <c r="A11223" s="1" t="s">
        <v>364</v>
      </c>
      <c r="B11223" s="2" t="s">
        <v>473</v>
      </c>
      <c r="C11223" s="2" t="s">
        <v>474</v>
      </c>
      <c r="D11223" s="2" t="s">
        <v>17874</v>
      </c>
      <c r="E11223" s="2" t="s">
        <v>9393</v>
      </c>
      <c r="F11223" s="2">
        <v>80121704</v>
      </c>
      <c r="G11223" s="2" t="s">
        <v>19</v>
      </c>
      <c r="H11223" s="2">
        <v>6</v>
      </c>
      <c r="I11223" s="2">
        <v>6</v>
      </c>
      <c r="J11223" s="2">
        <v>10</v>
      </c>
      <c r="K11223" s="2">
        <v>1</v>
      </c>
      <c r="L11223" s="3">
        <v>16000000</v>
      </c>
      <c r="M11223" s="2" t="s">
        <v>20</v>
      </c>
      <c r="N11223" s="4" t="s">
        <v>21</v>
      </c>
    </row>
    <row r="11224" spans="1:14" x14ac:dyDescent="0.25">
      <c r="A11224" s="1" t="s">
        <v>364</v>
      </c>
      <c r="B11224" s="2" t="s">
        <v>353</v>
      </c>
      <c r="C11224" s="2" t="s">
        <v>353</v>
      </c>
      <c r="D11224" s="2" t="s">
        <v>354</v>
      </c>
      <c r="E11224" s="2" t="s">
        <v>9407</v>
      </c>
      <c r="F11224" s="2">
        <v>92112300</v>
      </c>
      <c r="G11224" s="2" t="s">
        <v>330</v>
      </c>
      <c r="H11224" s="2">
        <v>1</v>
      </c>
      <c r="I11224" s="2">
        <v>6</v>
      </c>
      <c r="J11224" s="2">
        <v>10</v>
      </c>
      <c r="K11224" s="2">
        <v>1</v>
      </c>
      <c r="L11224" s="3">
        <v>199226</v>
      </c>
      <c r="M11224" s="2" t="s">
        <v>20</v>
      </c>
      <c r="N11224" s="4" t="s">
        <v>21</v>
      </c>
    </row>
    <row r="11225" spans="1:14" x14ac:dyDescent="0.25">
      <c r="A11225" s="1" t="s">
        <v>364</v>
      </c>
      <c r="B11225" s="2" t="s">
        <v>353</v>
      </c>
      <c r="C11225" s="2" t="s">
        <v>353</v>
      </c>
      <c r="D11225" s="2" t="s">
        <v>354</v>
      </c>
      <c r="E11225" s="2" t="s">
        <v>9408</v>
      </c>
      <c r="F11225" s="2">
        <v>92112300</v>
      </c>
      <c r="G11225" s="2" t="s">
        <v>330</v>
      </c>
      <c r="H11225" s="2">
        <v>7</v>
      </c>
      <c r="I11225" s="2">
        <v>5</v>
      </c>
      <c r="J11225" s="2">
        <v>10</v>
      </c>
      <c r="K11225" s="2">
        <v>1</v>
      </c>
      <c r="L11225" s="3">
        <v>53340000</v>
      </c>
      <c r="M11225" s="2" t="s">
        <v>20</v>
      </c>
      <c r="N11225" s="4" t="s">
        <v>21</v>
      </c>
    </row>
    <row r="11226" spans="1:14" x14ac:dyDescent="0.25">
      <c r="A11226" s="1" t="s">
        <v>364</v>
      </c>
      <c r="B11226" s="2" t="s">
        <v>151</v>
      </c>
      <c r="C11226" s="2" t="s">
        <v>152</v>
      </c>
      <c r="D11226" s="2" t="s">
        <v>153</v>
      </c>
      <c r="E11226" s="2" t="s">
        <v>9409</v>
      </c>
      <c r="F11226" s="2">
        <v>83111501</v>
      </c>
      <c r="G11226" s="2" t="s">
        <v>330</v>
      </c>
      <c r="H11226" s="2">
        <v>1</v>
      </c>
      <c r="I11226" s="2">
        <v>12</v>
      </c>
      <c r="J11226" s="2">
        <v>10</v>
      </c>
      <c r="K11226" s="2">
        <v>1</v>
      </c>
      <c r="L11226" s="3">
        <v>147187</v>
      </c>
      <c r="M11226" s="2" t="s">
        <v>20</v>
      </c>
      <c r="N11226" s="4" t="s">
        <v>21</v>
      </c>
    </row>
    <row r="11227" spans="1:14" x14ac:dyDescent="0.25">
      <c r="A11227" s="1" t="s">
        <v>364</v>
      </c>
      <c r="B11227" s="2" t="s">
        <v>353</v>
      </c>
      <c r="C11227" s="2" t="s">
        <v>353</v>
      </c>
      <c r="D11227" s="2" t="s">
        <v>354</v>
      </c>
      <c r="E11227" s="2" t="s">
        <v>9410</v>
      </c>
      <c r="F11227" s="2">
        <v>92112300</v>
      </c>
      <c r="G11227" s="2" t="s">
        <v>330</v>
      </c>
      <c r="H11227" s="2">
        <v>7</v>
      </c>
      <c r="I11227" s="2">
        <v>5</v>
      </c>
      <c r="J11227" s="2">
        <v>10</v>
      </c>
      <c r="K11227" s="2">
        <v>1</v>
      </c>
      <c r="L11227" s="3">
        <v>16924000</v>
      </c>
      <c r="M11227" s="2" t="s">
        <v>20</v>
      </c>
      <c r="N11227" s="4" t="s">
        <v>21</v>
      </c>
    </row>
    <row r="11228" spans="1:14" x14ac:dyDescent="0.25">
      <c r="A11228" s="1" t="s">
        <v>364</v>
      </c>
      <c r="B11228" s="2" t="s">
        <v>3066</v>
      </c>
      <c r="C11228" s="2" t="s">
        <v>3067</v>
      </c>
      <c r="D11228" s="2" t="s">
        <v>17985</v>
      </c>
      <c r="E11228" s="2" t="s">
        <v>9411</v>
      </c>
      <c r="F11228" s="2">
        <v>76121501</v>
      </c>
      <c r="G11228" s="2" t="s">
        <v>330</v>
      </c>
      <c r="H11228" s="2">
        <v>8</v>
      </c>
      <c r="I11228" s="2">
        <v>4</v>
      </c>
      <c r="J11228" s="2">
        <v>16</v>
      </c>
      <c r="K11228" s="2">
        <v>1</v>
      </c>
      <c r="L11228" s="3">
        <v>6146260</v>
      </c>
      <c r="M11228" s="2" t="s">
        <v>20</v>
      </c>
      <c r="N11228" s="4" t="s">
        <v>21</v>
      </c>
    </row>
    <row r="11229" spans="1:14" x14ac:dyDescent="0.25">
      <c r="A11229" s="1" t="s">
        <v>364</v>
      </c>
      <c r="B11229" s="2" t="s">
        <v>72</v>
      </c>
      <c r="C11229" s="2" t="s">
        <v>1180</v>
      </c>
      <c r="D11229" s="2" t="s">
        <v>17935</v>
      </c>
      <c r="E11229" s="2" t="s">
        <v>9412</v>
      </c>
      <c r="F11229" s="2">
        <v>15111501</v>
      </c>
      <c r="G11229" s="2" t="s">
        <v>330</v>
      </c>
      <c r="H11229" s="2">
        <v>8</v>
      </c>
      <c r="I11229" s="2">
        <v>4</v>
      </c>
      <c r="J11229" s="2">
        <v>10</v>
      </c>
      <c r="K11229" s="2">
        <v>1</v>
      </c>
      <c r="L11229" s="3">
        <v>4861974.09</v>
      </c>
      <c r="M11229" s="2" t="s">
        <v>20</v>
      </c>
      <c r="N11229" s="4" t="s">
        <v>21</v>
      </c>
    </row>
    <row r="11230" spans="1:14" x14ac:dyDescent="0.25">
      <c r="A11230" s="1" t="s">
        <v>364</v>
      </c>
      <c r="B11230" s="2" t="s">
        <v>151</v>
      </c>
      <c r="C11230" s="2" t="s">
        <v>226</v>
      </c>
      <c r="D11230" s="2" t="s">
        <v>227</v>
      </c>
      <c r="E11230" s="2" t="s">
        <v>9413</v>
      </c>
      <c r="F11230" s="2">
        <v>83111800</v>
      </c>
      <c r="G11230" s="2" t="s">
        <v>330</v>
      </c>
      <c r="H11230" s="2">
        <v>8</v>
      </c>
      <c r="I11230" s="2">
        <v>4</v>
      </c>
      <c r="J11230" s="2">
        <v>16</v>
      </c>
      <c r="K11230" s="2">
        <v>1</v>
      </c>
      <c r="L11230" s="3">
        <v>97144</v>
      </c>
      <c r="M11230" s="2" t="s">
        <v>20</v>
      </c>
      <c r="N11230" s="4" t="s">
        <v>21</v>
      </c>
    </row>
    <row r="11231" spans="1:14" x14ac:dyDescent="0.25">
      <c r="A11231" s="1" t="s">
        <v>364</v>
      </c>
      <c r="B11231" s="2" t="s">
        <v>477</v>
      </c>
      <c r="C11231" s="2" t="s">
        <v>478</v>
      </c>
      <c r="D11231" s="2" t="s">
        <v>17875</v>
      </c>
      <c r="E11231" s="2" t="s">
        <v>9414</v>
      </c>
      <c r="F11231" s="2">
        <v>83101803</v>
      </c>
      <c r="G11231" s="2" t="s">
        <v>330</v>
      </c>
      <c r="H11231" s="2">
        <v>8</v>
      </c>
      <c r="I11231" s="2">
        <v>4</v>
      </c>
      <c r="J11231" s="2">
        <v>10</v>
      </c>
      <c r="K11231" s="2">
        <v>1</v>
      </c>
      <c r="L11231" s="3">
        <v>14635288</v>
      </c>
      <c r="M11231" s="2" t="s">
        <v>20</v>
      </c>
      <c r="N11231" s="4" t="s">
        <v>21</v>
      </c>
    </row>
    <row r="11232" spans="1:14" x14ac:dyDescent="0.25">
      <c r="A11232" s="1" t="s">
        <v>364</v>
      </c>
      <c r="B11232" s="2" t="s">
        <v>353</v>
      </c>
      <c r="C11232" s="2" t="s">
        <v>353</v>
      </c>
      <c r="D11232" s="2" t="s">
        <v>354</v>
      </c>
      <c r="E11232" s="2" t="s">
        <v>9415</v>
      </c>
      <c r="F11232" s="2">
        <v>92112300</v>
      </c>
      <c r="G11232" s="2" t="s">
        <v>330</v>
      </c>
      <c r="H11232" s="2">
        <v>8</v>
      </c>
      <c r="I11232" s="2">
        <v>4</v>
      </c>
      <c r="J11232" s="2">
        <v>10</v>
      </c>
      <c r="K11232" s="2">
        <v>1</v>
      </c>
      <c r="L11232" s="3">
        <v>879582</v>
      </c>
      <c r="M11232" s="2" t="s">
        <v>20</v>
      </c>
      <c r="N11232" s="4" t="s">
        <v>21</v>
      </c>
    </row>
    <row r="11233" spans="1:14" x14ac:dyDescent="0.25">
      <c r="A11233" s="1" t="s">
        <v>364</v>
      </c>
      <c r="B11233" s="2" t="s">
        <v>353</v>
      </c>
      <c r="C11233" s="2" t="s">
        <v>353</v>
      </c>
      <c r="D11233" s="2" t="s">
        <v>354</v>
      </c>
      <c r="E11233" s="2" t="s">
        <v>9416</v>
      </c>
      <c r="F11233" s="2">
        <v>92112300</v>
      </c>
      <c r="G11233" s="2" t="s">
        <v>330</v>
      </c>
      <c r="H11233" s="2">
        <v>8</v>
      </c>
      <c r="I11233" s="2">
        <v>4</v>
      </c>
      <c r="J11233" s="2">
        <v>10</v>
      </c>
      <c r="K11233" s="2">
        <v>1</v>
      </c>
      <c r="L11233" s="3">
        <v>23486000</v>
      </c>
      <c r="M11233" s="2" t="s">
        <v>20</v>
      </c>
      <c r="N11233" s="4" t="s">
        <v>21</v>
      </c>
    </row>
    <row r="11234" spans="1:14" x14ac:dyDescent="0.25">
      <c r="A11234" s="1" t="s">
        <v>364</v>
      </c>
      <c r="B11234" s="2" t="s">
        <v>76</v>
      </c>
      <c r="C11234" s="2" t="s">
        <v>1365</v>
      </c>
      <c r="D11234" s="2" t="s">
        <v>17940</v>
      </c>
      <c r="E11234" s="2" t="s">
        <v>9417</v>
      </c>
      <c r="F11234" s="2">
        <v>42172001</v>
      </c>
      <c r="G11234" s="2" t="s">
        <v>2858</v>
      </c>
      <c r="H11234" s="2">
        <v>8</v>
      </c>
      <c r="I11234" s="2">
        <v>2</v>
      </c>
      <c r="J11234" s="2">
        <v>10</v>
      </c>
      <c r="K11234" s="2">
        <v>20</v>
      </c>
      <c r="L11234" s="3">
        <v>6899060</v>
      </c>
      <c r="M11234" s="2" t="s">
        <v>0</v>
      </c>
      <c r="N11234" s="4" t="s">
        <v>21</v>
      </c>
    </row>
    <row r="11235" spans="1:14" x14ac:dyDescent="0.25">
      <c r="A11235" s="1" t="s">
        <v>364</v>
      </c>
      <c r="B11235" s="2" t="s">
        <v>181</v>
      </c>
      <c r="C11235" s="2" t="s">
        <v>2889</v>
      </c>
      <c r="D11235" s="2" t="s">
        <v>17981</v>
      </c>
      <c r="E11235" s="2" t="s">
        <v>8179</v>
      </c>
      <c r="F11235" s="2" t="s">
        <v>8180</v>
      </c>
      <c r="G11235" s="2" t="s">
        <v>496</v>
      </c>
      <c r="H11235" s="2">
        <v>8</v>
      </c>
      <c r="I11235" s="2">
        <v>4</v>
      </c>
      <c r="J11235" s="2">
        <v>10</v>
      </c>
      <c r="K11235" s="2">
        <v>1</v>
      </c>
      <c r="L11235" s="3">
        <v>10149716</v>
      </c>
      <c r="M11235" s="2" t="s">
        <v>20</v>
      </c>
      <c r="N11235" s="4" t="s">
        <v>17385</v>
      </c>
    </row>
    <row r="11236" spans="1:14" x14ac:dyDescent="0.25">
      <c r="A11236" s="1" t="s">
        <v>364</v>
      </c>
      <c r="B11236" s="2" t="s">
        <v>181</v>
      </c>
      <c r="C11236" s="2" t="s">
        <v>182</v>
      </c>
      <c r="D11236" s="2" t="s">
        <v>183</v>
      </c>
      <c r="E11236" s="2" t="s">
        <v>8152</v>
      </c>
      <c r="F11236" s="2">
        <v>76111500</v>
      </c>
      <c r="G11236" s="2" t="s">
        <v>2858</v>
      </c>
      <c r="H11236" s="2">
        <v>8</v>
      </c>
      <c r="I11236" s="2">
        <v>4</v>
      </c>
      <c r="J11236" s="2">
        <v>10</v>
      </c>
      <c r="K11236" s="2">
        <v>1</v>
      </c>
      <c r="L11236" s="3">
        <v>1067027</v>
      </c>
      <c r="M11236" s="2" t="s">
        <v>20</v>
      </c>
      <c r="N11236" s="4" t="s">
        <v>17385</v>
      </c>
    </row>
    <row r="11237" spans="1:14" x14ac:dyDescent="0.25">
      <c r="A11237" s="1" t="s">
        <v>364</v>
      </c>
      <c r="B11237" s="2" t="s">
        <v>529</v>
      </c>
      <c r="C11237" s="2" t="s">
        <v>837</v>
      </c>
      <c r="D11237" s="2" t="s">
        <v>17905</v>
      </c>
      <c r="E11237" s="2" t="s">
        <v>9418</v>
      </c>
      <c r="F11237" s="2">
        <v>25101901</v>
      </c>
      <c r="G11237" s="2" t="s">
        <v>490</v>
      </c>
      <c r="H11237" s="2">
        <v>8</v>
      </c>
      <c r="I11237" s="2">
        <v>3</v>
      </c>
      <c r="J11237" s="2">
        <v>10</v>
      </c>
      <c r="K11237" s="2">
        <v>1</v>
      </c>
      <c r="L11237" s="3">
        <v>59900000</v>
      </c>
      <c r="M11237" s="2" t="s">
        <v>0</v>
      </c>
      <c r="N11237" s="4" t="s">
        <v>21</v>
      </c>
    </row>
    <row r="11238" spans="1:14" x14ac:dyDescent="0.25">
      <c r="A11238" s="1" t="s">
        <v>364</v>
      </c>
      <c r="B11238" s="2" t="s">
        <v>151</v>
      </c>
      <c r="C11238" s="2" t="s">
        <v>226</v>
      </c>
      <c r="D11238" s="2" t="s">
        <v>227</v>
      </c>
      <c r="E11238" s="2" t="s">
        <v>9419</v>
      </c>
      <c r="F11238" s="2">
        <v>83111800</v>
      </c>
      <c r="G11238" s="2" t="s">
        <v>330</v>
      </c>
      <c r="H11238" s="2">
        <v>8</v>
      </c>
      <c r="I11238" s="2">
        <v>4</v>
      </c>
      <c r="J11238" s="2">
        <v>16</v>
      </c>
      <c r="K11238" s="2">
        <v>1</v>
      </c>
      <c r="L11238" s="3">
        <v>677127</v>
      </c>
      <c r="M11238" s="2" t="s">
        <v>20</v>
      </c>
      <c r="N11238" s="4" t="s">
        <v>21</v>
      </c>
    </row>
    <row r="11239" spans="1:14" x14ac:dyDescent="0.25">
      <c r="A11239" s="1" t="s">
        <v>364</v>
      </c>
      <c r="B11239" s="2" t="s">
        <v>477</v>
      </c>
      <c r="C11239" s="2" t="s">
        <v>478</v>
      </c>
      <c r="D11239" s="2" t="s">
        <v>17875</v>
      </c>
      <c r="E11239" s="2" t="s">
        <v>9414</v>
      </c>
      <c r="F11239" s="2">
        <v>83101803</v>
      </c>
      <c r="G11239" s="2" t="s">
        <v>330</v>
      </c>
      <c r="H11239" s="2">
        <v>8</v>
      </c>
      <c r="I11239" s="2">
        <v>4</v>
      </c>
      <c r="J11239" s="2">
        <v>16</v>
      </c>
      <c r="K11239" s="2">
        <v>1</v>
      </c>
      <c r="L11239" s="3">
        <v>163702167.63</v>
      </c>
      <c r="M11239" s="2" t="s">
        <v>20</v>
      </c>
      <c r="N11239" s="4" t="s">
        <v>21</v>
      </c>
    </row>
    <row r="11240" spans="1:14" x14ac:dyDescent="0.25">
      <c r="A11240" s="1" t="s">
        <v>364</v>
      </c>
      <c r="B11240" s="2" t="s">
        <v>477</v>
      </c>
      <c r="C11240" s="2" t="s">
        <v>478</v>
      </c>
      <c r="D11240" s="2" t="s">
        <v>17875</v>
      </c>
      <c r="E11240" s="2" t="s">
        <v>9414</v>
      </c>
      <c r="F11240" s="2">
        <v>83101803</v>
      </c>
      <c r="G11240" s="2" t="s">
        <v>330</v>
      </c>
      <c r="H11240" s="2">
        <v>8</v>
      </c>
      <c r="I11240" s="2">
        <v>4</v>
      </c>
      <c r="J11240" s="2">
        <v>10</v>
      </c>
      <c r="K11240" s="2">
        <v>1</v>
      </c>
      <c r="L11240" s="3">
        <v>80894794.370000005</v>
      </c>
      <c r="M11240" s="2" t="s">
        <v>20</v>
      </c>
      <c r="N11240" s="4" t="s">
        <v>21</v>
      </c>
    </row>
    <row r="11241" spans="1:14" x14ac:dyDescent="0.25">
      <c r="A11241" s="1" t="s">
        <v>364</v>
      </c>
      <c r="B11241" s="2" t="s">
        <v>189</v>
      </c>
      <c r="C11241" s="2" t="s">
        <v>2615</v>
      </c>
      <c r="D11241" s="2" t="s">
        <v>17960</v>
      </c>
      <c r="E11241" s="2" t="s">
        <v>9420</v>
      </c>
      <c r="F11241" s="2">
        <v>72102900</v>
      </c>
      <c r="G11241" s="2" t="s">
        <v>511</v>
      </c>
      <c r="H11241" s="2">
        <v>9</v>
      </c>
      <c r="I11241" s="2">
        <v>3</v>
      </c>
      <c r="J11241" s="2">
        <v>16</v>
      </c>
      <c r="K11241" s="2">
        <v>1</v>
      </c>
      <c r="L11241" s="3">
        <v>9594963.0199999996</v>
      </c>
      <c r="M11241" s="2" t="s">
        <v>20</v>
      </c>
      <c r="N11241" s="4" t="s">
        <v>21</v>
      </c>
    </row>
    <row r="11242" spans="1:14" x14ac:dyDescent="0.25">
      <c r="A11242" s="1" t="s">
        <v>364</v>
      </c>
      <c r="B11242" s="2" t="s">
        <v>189</v>
      </c>
      <c r="C11242" s="2" t="s">
        <v>2626</v>
      </c>
      <c r="D11242" s="2" t="s">
        <v>17961</v>
      </c>
      <c r="E11242" s="2" t="s">
        <v>9421</v>
      </c>
      <c r="F11242" s="2">
        <v>72102900</v>
      </c>
      <c r="G11242" s="2" t="s">
        <v>511</v>
      </c>
      <c r="H11242" s="2">
        <v>9</v>
      </c>
      <c r="I11242" s="2">
        <v>3</v>
      </c>
      <c r="J11242" s="2">
        <v>10</v>
      </c>
      <c r="K11242" s="2">
        <v>1</v>
      </c>
      <c r="L11242" s="3">
        <v>16863893.86999999</v>
      </c>
      <c r="M11242" s="2" t="s">
        <v>20</v>
      </c>
      <c r="N11242" s="4" t="s">
        <v>21</v>
      </c>
    </row>
    <row r="11243" spans="1:14" x14ac:dyDescent="0.25">
      <c r="A11243" s="1" t="s">
        <v>364</v>
      </c>
      <c r="B11243" s="2" t="s">
        <v>181</v>
      </c>
      <c r="C11243" s="2" t="s">
        <v>182</v>
      </c>
      <c r="D11243" s="2" t="s">
        <v>183</v>
      </c>
      <c r="E11243" s="2" t="s">
        <v>8152</v>
      </c>
      <c r="F11243" s="2">
        <v>76111500</v>
      </c>
      <c r="G11243" s="2" t="s">
        <v>2858</v>
      </c>
      <c r="H11243" s="2">
        <v>8</v>
      </c>
      <c r="I11243" s="2">
        <v>4</v>
      </c>
      <c r="J11243" s="2">
        <v>10</v>
      </c>
      <c r="K11243" s="2">
        <v>1</v>
      </c>
      <c r="L11243" s="3">
        <v>15932973</v>
      </c>
      <c r="M11243" s="2" t="s">
        <v>20</v>
      </c>
      <c r="N11243" s="4" t="s">
        <v>17385</v>
      </c>
    </row>
    <row r="11244" spans="1:14" x14ac:dyDescent="0.25">
      <c r="A11244" s="1" t="s">
        <v>364</v>
      </c>
      <c r="B11244" s="2" t="s">
        <v>353</v>
      </c>
      <c r="C11244" s="2" t="s">
        <v>353</v>
      </c>
      <c r="D11244" s="2" t="s">
        <v>354</v>
      </c>
      <c r="E11244" s="2" t="s">
        <v>9422</v>
      </c>
      <c r="F11244" s="2">
        <v>92112300</v>
      </c>
      <c r="G11244" s="2" t="s">
        <v>330</v>
      </c>
      <c r="H11244" s="2">
        <v>9</v>
      </c>
      <c r="I11244" s="2">
        <v>3</v>
      </c>
      <c r="J11244" s="2">
        <v>10</v>
      </c>
      <c r="K11244" s="2">
        <v>1</v>
      </c>
      <c r="L11244" s="3">
        <v>351904</v>
      </c>
      <c r="M11244" s="2" t="s">
        <v>20</v>
      </c>
      <c r="N11244" s="4" t="s">
        <v>21</v>
      </c>
    </row>
    <row r="11245" spans="1:14" x14ac:dyDescent="0.25">
      <c r="A11245" s="1" t="s">
        <v>364</v>
      </c>
      <c r="B11245" s="2" t="s">
        <v>477</v>
      </c>
      <c r="C11245" s="2" t="s">
        <v>478</v>
      </c>
      <c r="D11245" s="2" t="s">
        <v>17875</v>
      </c>
      <c r="E11245" s="2" t="s">
        <v>9423</v>
      </c>
      <c r="F11245" s="2">
        <v>83101803</v>
      </c>
      <c r="G11245" s="2" t="s">
        <v>330</v>
      </c>
      <c r="H11245" s="2">
        <v>8</v>
      </c>
      <c r="I11245" s="2">
        <v>4</v>
      </c>
      <c r="J11245" s="2">
        <v>10</v>
      </c>
      <c r="K11245" s="2">
        <v>1</v>
      </c>
      <c r="L11245" s="3">
        <v>20597073</v>
      </c>
      <c r="M11245" s="2" t="s">
        <v>20</v>
      </c>
      <c r="N11245" s="4" t="s">
        <v>21</v>
      </c>
    </row>
    <row r="11246" spans="1:14" x14ac:dyDescent="0.25">
      <c r="A11246" s="1" t="s">
        <v>364</v>
      </c>
      <c r="B11246" s="2" t="s">
        <v>353</v>
      </c>
      <c r="C11246" s="2" t="s">
        <v>353</v>
      </c>
      <c r="D11246" s="2" t="s">
        <v>354</v>
      </c>
      <c r="E11246" s="2" t="s">
        <v>9424</v>
      </c>
      <c r="F11246" s="2">
        <v>92112300</v>
      </c>
      <c r="G11246" s="2" t="s">
        <v>330</v>
      </c>
      <c r="H11246" s="2">
        <v>8</v>
      </c>
      <c r="I11246" s="2">
        <v>4</v>
      </c>
      <c r="J11246" s="2">
        <v>10</v>
      </c>
      <c r="K11246" s="2">
        <v>1</v>
      </c>
      <c r="L11246" s="3">
        <v>68746000</v>
      </c>
      <c r="M11246" s="2" t="s">
        <v>20</v>
      </c>
      <c r="N11246" s="4" t="s">
        <v>21</v>
      </c>
    </row>
    <row r="11247" spans="1:14" x14ac:dyDescent="0.25">
      <c r="A11247" s="1" t="s">
        <v>364</v>
      </c>
      <c r="B11247" s="2" t="s">
        <v>151</v>
      </c>
      <c r="C11247" s="2" t="s">
        <v>152</v>
      </c>
      <c r="D11247" s="2" t="s">
        <v>153</v>
      </c>
      <c r="E11247" s="2" t="s">
        <v>9425</v>
      </c>
      <c r="F11247" s="2">
        <v>83111501</v>
      </c>
      <c r="G11247" s="2" t="s">
        <v>330</v>
      </c>
      <c r="H11247" s="2">
        <v>8</v>
      </c>
      <c r="I11247" s="2">
        <v>4</v>
      </c>
      <c r="J11247" s="2">
        <v>10</v>
      </c>
      <c r="K11247" s="2">
        <v>1</v>
      </c>
      <c r="L11247" s="3">
        <v>64034</v>
      </c>
      <c r="M11247" s="2" t="s">
        <v>20</v>
      </c>
      <c r="N11247" s="4" t="s">
        <v>21</v>
      </c>
    </row>
    <row r="11248" spans="1:14" x14ac:dyDescent="0.25">
      <c r="A11248" s="1" t="s">
        <v>364</v>
      </c>
      <c r="B11248" s="2" t="s">
        <v>189</v>
      </c>
      <c r="C11248" s="2" t="s">
        <v>2615</v>
      </c>
      <c r="D11248" s="2" t="s">
        <v>17960</v>
      </c>
      <c r="E11248" s="2" t="s">
        <v>9420</v>
      </c>
      <c r="F11248" s="2">
        <v>72102900</v>
      </c>
      <c r="G11248" s="2" t="s">
        <v>511</v>
      </c>
      <c r="H11248" s="2">
        <v>8</v>
      </c>
      <c r="I11248" s="2">
        <v>3</v>
      </c>
      <c r="J11248" s="2">
        <v>10</v>
      </c>
      <c r="K11248" s="2">
        <v>1</v>
      </c>
      <c r="L11248" s="3">
        <v>48314761.230000004</v>
      </c>
      <c r="M11248" s="2" t="s">
        <v>20</v>
      </c>
      <c r="N11248" s="4" t="s">
        <v>21</v>
      </c>
    </row>
    <row r="11249" spans="1:14" x14ac:dyDescent="0.25">
      <c r="A11249" s="1" t="s">
        <v>364</v>
      </c>
      <c r="B11249" s="2" t="s">
        <v>353</v>
      </c>
      <c r="C11249" s="2" t="s">
        <v>353</v>
      </c>
      <c r="D11249" s="2" t="s">
        <v>354</v>
      </c>
      <c r="E11249" s="2" t="s">
        <v>9426</v>
      </c>
      <c r="F11249" s="2">
        <v>92112300</v>
      </c>
      <c r="G11249" s="2" t="s">
        <v>330</v>
      </c>
      <c r="H11249" s="2">
        <v>8</v>
      </c>
      <c r="I11249" s="2">
        <v>4</v>
      </c>
      <c r="J11249" s="2">
        <v>10</v>
      </c>
      <c r="K11249" s="2">
        <v>1</v>
      </c>
      <c r="L11249" s="3">
        <v>44782000</v>
      </c>
      <c r="M11249" s="2" t="s">
        <v>20</v>
      </c>
      <c r="N11249" s="4" t="s">
        <v>21</v>
      </c>
    </row>
    <row r="11250" spans="1:14" x14ac:dyDescent="0.25">
      <c r="A11250" s="1" t="s">
        <v>364</v>
      </c>
      <c r="B11250" s="2" t="s">
        <v>353</v>
      </c>
      <c r="C11250" s="2" t="s">
        <v>353</v>
      </c>
      <c r="D11250" s="2" t="s">
        <v>354</v>
      </c>
      <c r="E11250" s="2" t="s">
        <v>9427</v>
      </c>
      <c r="F11250" s="2">
        <v>92112300</v>
      </c>
      <c r="G11250" s="2" t="s">
        <v>330</v>
      </c>
      <c r="H11250" s="2">
        <v>8</v>
      </c>
      <c r="I11250" s="2">
        <v>4</v>
      </c>
      <c r="J11250" s="2">
        <v>16</v>
      </c>
      <c r="K11250" s="2">
        <v>1</v>
      </c>
      <c r="L11250" s="3">
        <v>675196</v>
      </c>
      <c r="M11250" s="2" t="s">
        <v>20</v>
      </c>
      <c r="N11250" s="4" t="s">
        <v>21</v>
      </c>
    </row>
    <row r="11251" spans="1:14" x14ac:dyDescent="0.25">
      <c r="A11251" s="1" t="s">
        <v>364</v>
      </c>
      <c r="B11251" s="2" t="s">
        <v>181</v>
      </c>
      <c r="C11251" s="2" t="s">
        <v>2889</v>
      </c>
      <c r="D11251" s="2" t="s">
        <v>17981</v>
      </c>
      <c r="E11251" s="2" t="s">
        <v>8179</v>
      </c>
      <c r="F11251" s="2" t="s">
        <v>8180</v>
      </c>
      <c r="G11251" s="2" t="s">
        <v>496</v>
      </c>
      <c r="H11251" s="2">
        <v>9</v>
      </c>
      <c r="I11251" s="2">
        <v>12</v>
      </c>
      <c r="J11251" s="2">
        <v>16</v>
      </c>
      <c r="K11251" s="2">
        <v>1</v>
      </c>
      <c r="L11251" s="3">
        <v>3822210</v>
      </c>
      <c r="M11251" s="2" t="s">
        <v>20</v>
      </c>
      <c r="N11251" s="4" t="s">
        <v>17385</v>
      </c>
    </row>
    <row r="11252" spans="1:14" x14ac:dyDescent="0.25">
      <c r="A11252" s="1" t="s">
        <v>364</v>
      </c>
      <c r="B11252" s="2" t="s">
        <v>3066</v>
      </c>
      <c r="C11252" s="2" t="s">
        <v>3067</v>
      </c>
      <c r="D11252" s="2" t="s">
        <v>17985</v>
      </c>
      <c r="E11252" s="2" t="s">
        <v>9428</v>
      </c>
      <c r="F11252" s="2">
        <v>76121501</v>
      </c>
      <c r="G11252" s="2" t="s">
        <v>330</v>
      </c>
      <c r="H11252" s="2">
        <v>9</v>
      </c>
      <c r="I11252" s="2">
        <v>3</v>
      </c>
      <c r="J11252" s="2">
        <v>16</v>
      </c>
      <c r="K11252" s="2">
        <v>1</v>
      </c>
      <c r="L11252" s="3">
        <v>4402510</v>
      </c>
      <c r="M11252" s="2" t="s">
        <v>20</v>
      </c>
      <c r="N11252" s="4" t="s">
        <v>21</v>
      </c>
    </row>
    <row r="11253" spans="1:14" x14ac:dyDescent="0.25">
      <c r="A11253" s="1" t="s">
        <v>364</v>
      </c>
      <c r="B11253" s="2" t="s">
        <v>151</v>
      </c>
      <c r="C11253" s="2" t="s">
        <v>226</v>
      </c>
      <c r="D11253" s="2" t="s">
        <v>227</v>
      </c>
      <c r="E11253" s="2" t="s">
        <v>9429</v>
      </c>
      <c r="F11253" s="2">
        <v>83111800</v>
      </c>
      <c r="G11253" s="2" t="s">
        <v>330</v>
      </c>
      <c r="H11253" s="2">
        <v>9</v>
      </c>
      <c r="I11253" s="2">
        <v>3</v>
      </c>
      <c r="J11253" s="2">
        <v>16</v>
      </c>
      <c r="K11253" s="2">
        <v>1</v>
      </c>
      <c r="L11253" s="3">
        <v>821644</v>
      </c>
      <c r="M11253" s="2" t="s">
        <v>20</v>
      </c>
      <c r="N11253" s="4" t="s">
        <v>21</v>
      </c>
    </row>
    <row r="11254" spans="1:14" x14ac:dyDescent="0.25">
      <c r="A11254" s="1" t="s">
        <v>364</v>
      </c>
      <c r="B11254" s="2" t="s">
        <v>72</v>
      </c>
      <c r="C11254" s="2" t="s">
        <v>1180</v>
      </c>
      <c r="D11254" s="2" t="s">
        <v>17935</v>
      </c>
      <c r="E11254" s="2" t="s">
        <v>9430</v>
      </c>
      <c r="F11254" s="2">
        <v>15111501</v>
      </c>
      <c r="G11254" s="2" t="s">
        <v>330</v>
      </c>
      <c r="H11254" s="2">
        <v>9</v>
      </c>
      <c r="I11254" s="2">
        <v>3</v>
      </c>
      <c r="J11254" s="2">
        <v>10</v>
      </c>
      <c r="K11254" s="2">
        <v>1</v>
      </c>
      <c r="L11254" s="3">
        <v>5020878.46</v>
      </c>
      <c r="M11254" s="2" t="s">
        <v>20</v>
      </c>
      <c r="N11254" s="4" t="s">
        <v>21</v>
      </c>
    </row>
    <row r="11255" spans="1:14" x14ac:dyDescent="0.25">
      <c r="A11255" s="1" t="s">
        <v>364</v>
      </c>
      <c r="B11255" s="2" t="s">
        <v>151</v>
      </c>
      <c r="C11255" s="2" t="s">
        <v>152</v>
      </c>
      <c r="D11255" s="2" t="s">
        <v>153</v>
      </c>
      <c r="E11255" s="2" t="s">
        <v>9431</v>
      </c>
      <c r="F11255" s="2">
        <v>83111501</v>
      </c>
      <c r="G11255" s="2" t="s">
        <v>330</v>
      </c>
      <c r="H11255" s="2">
        <v>9</v>
      </c>
      <c r="I11255" s="2">
        <v>3</v>
      </c>
      <c r="J11255" s="2">
        <v>10</v>
      </c>
      <c r="K11255" s="2">
        <v>1</v>
      </c>
      <c r="L11255" s="3">
        <v>57700</v>
      </c>
      <c r="M11255" s="2" t="s">
        <v>20</v>
      </c>
      <c r="N11255" s="4" t="s">
        <v>21</v>
      </c>
    </row>
    <row r="11256" spans="1:14" x14ac:dyDescent="0.25">
      <c r="A11256" s="1" t="s">
        <v>364</v>
      </c>
      <c r="B11256" s="2" t="s">
        <v>477</v>
      </c>
      <c r="C11256" s="2" t="s">
        <v>478</v>
      </c>
      <c r="D11256" s="2" t="s">
        <v>17875</v>
      </c>
      <c r="E11256" s="2" t="s">
        <v>9423</v>
      </c>
      <c r="F11256" s="2">
        <v>83101803</v>
      </c>
      <c r="G11256" s="2" t="s">
        <v>330</v>
      </c>
      <c r="H11256" s="2">
        <v>9</v>
      </c>
      <c r="I11256" s="2">
        <v>3</v>
      </c>
      <c r="J11256" s="2">
        <v>16</v>
      </c>
      <c r="K11256" s="2">
        <v>1</v>
      </c>
      <c r="L11256" s="3">
        <v>252079000</v>
      </c>
      <c r="M11256" s="2" t="s">
        <v>20</v>
      </c>
      <c r="N11256" s="4" t="s">
        <v>21</v>
      </c>
    </row>
    <row r="11257" spans="1:14" x14ac:dyDescent="0.25">
      <c r="A11257" s="1" t="s">
        <v>364</v>
      </c>
      <c r="B11257" s="2" t="s">
        <v>477</v>
      </c>
      <c r="C11257" s="2" t="s">
        <v>478</v>
      </c>
      <c r="D11257" s="2" t="s">
        <v>17875</v>
      </c>
      <c r="E11257" s="2" t="s">
        <v>9423</v>
      </c>
      <c r="F11257" s="2">
        <v>83101803</v>
      </c>
      <c r="G11257" s="2" t="s">
        <v>330</v>
      </c>
      <c r="H11257" s="2">
        <v>9</v>
      </c>
      <c r="I11257" s="2">
        <v>3</v>
      </c>
      <c r="J11257" s="2">
        <v>10</v>
      </c>
      <c r="K11257" s="2">
        <v>1</v>
      </c>
      <c r="L11257" s="3">
        <v>25937239</v>
      </c>
      <c r="M11257" s="2" t="s">
        <v>20</v>
      </c>
      <c r="N11257" s="4" t="s">
        <v>21</v>
      </c>
    </row>
    <row r="11258" spans="1:14" x14ac:dyDescent="0.25">
      <c r="A11258" s="1" t="s">
        <v>364</v>
      </c>
      <c r="B11258" s="2" t="s">
        <v>353</v>
      </c>
      <c r="C11258" s="2" t="s">
        <v>353</v>
      </c>
      <c r="D11258" s="2" t="s">
        <v>354</v>
      </c>
      <c r="E11258" s="2" t="s">
        <v>9432</v>
      </c>
      <c r="F11258" s="2">
        <v>92112300</v>
      </c>
      <c r="G11258" s="2" t="s">
        <v>330</v>
      </c>
      <c r="H11258" s="2">
        <v>9</v>
      </c>
      <c r="I11258" s="2">
        <v>3</v>
      </c>
      <c r="J11258" s="2">
        <v>10</v>
      </c>
      <c r="K11258" s="2">
        <v>1</v>
      </c>
      <c r="L11258" s="3">
        <v>1598746</v>
      </c>
      <c r="M11258" s="2" t="s">
        <v>20</v>
      </c>
      <c r="N11258" s="4" t="s">
        <v>21</v>
      </c>
    </row>
    <row r="11259" spans="1:14" x14ac:dyDescent="0.25">
      <c r="A11259" s="1" t="s">
        <v>364</v>
      </c>
      <c r="B11259" s="2" t="s">
        <v>147</v>
      </c>
      <c r="C11259" s="2" t="s">
        <v>148</v>
      </c>
      <c r="D11259" s="2" t="s">
        <v>149</v>
      </c>
      <c r="E11259" s="2" t="s">
        <v>9303</v>
      </c>
      <c r="F11259" s="2">
        <v>80161801</v>
      </c>
      <c r="G11259" s="2" t="s">
        <v>490</v>
      </c>
      <c r="H11259" s="2">
        <v>9</v>
      </c>
      <c r="I11259" s="2">
        <v>3</v>
      </c>
      <c r="J11259" s="2">
        <v>10</v>
      </c>
      <c r="K11259" s="2">
        <v>1</v>
      </c>
      <c r="L11259" s="3">
        <v>3886192.34</v>
      </c>
      <c r="M11259" s="2" t="s">
        <v>20</v>
      </c>
      <c r="N11259" s="4" t="s">
        <v>17385</v>
      </c>
    </row>
    <row r="11260" spans="1:14" x14ac:dyDescent="0.25">
      <c r="A11260" s="1" t="s">
        <v>364</v>
      </c>
      <c r="B11260" s="2" t="s">
        <v>189</v>
      </c>
      <c r="C11260" s="2" t="s">
        <v>2639</v>
      </c>
      <c r="D11260" s="2" t="s">
        <v>17963</v>
      </c>
      <c r="E11260" s="2" t="s">
        <v>8411</v>
      </c>
      <c r="F11260" s="2">
        <v>70171707</v>
      </c>
      <c r="G11260" s="2" t="s">
        <v>496</v>
      </c>
      <c r="H11260" s="2">
        <v>9</v>
      </c>
      <c r="I11260" s="2">
        <v>3</v>
      </c>
      <c r="J11260" s="2">
        <v>10</v>
      </c>
      <c r="K11260" s="2">
        <v>1</v>
      </c>
      <c r="L11260" s="3">
        <v>3000000</v>
      </c>
      <c r="M11260" s="2" t="s">
        <v>20</v>
      </c>
      <c r="N11260" s="4" t="s">
        <v>17385</v>
      </c>
    </row>
    <row r="11261" spans="1:14" x14ac:dyDescent="0.25">
      <c r="A11261" s="1" t="s">
        <v>364</v>
      </c>
      <c r="B11261" s="2" t="s">
        <v>353</v>
      </c>
      <c r="C11261" s="2" t="s">
        <v>353</v>
      </c>
      <c r="D11261" s="2" t="s">
        <v>354</v>
      </c>
      <c r="E11261" s="2" t="s">
        <v>9433</v>
      </c>
      <c r="F11261" s="2">
        <v>92112300</v>
      </c>
      <c r="G11261" s="2" t="s">
        <v>330</v>
      </c>
      <c r="H11261" s="2">
        <v>9</v>
      </c>
      <c r="I11261" s="2">
        <v>3</v>
      </c>
      <c r="J11261" s="2">
        <v>10</v>
      </c>
      <c r="K11261" s="2">
        <v>1</v>
      </c>
      <c r="L11261" s="3">
        <v>2311000</v>
      </c>
      <c r="M11261" s="2" t="s">
        <v>20</v>
      </c>
      <c r="N11261" s="4" t="s">
        <v>21</v>
      </c>
    </row>
    <row r="11262" spans="1:14" x14ac:dyDescent="0.25">
      <c r="A11262" s="1" t="s">
        <v>364</v>
      </c>
      <c r="B11262" s="2" t="s">
        <v>353</v>
      </c>
      <c r="C11262" s="2" t="s">
        <v>353</v>
      </c>
      <c r="D11262" s="2" t="s">
        <v>354</v>
      </c>
      <c r="E11262" s="2" t="s">
        <v>9433</v>
      </c>
      <c r="F11262" s="2">
        <v>92112300</v>
      </c>
      <c r="G11262" s="2" t="s">
        <v>330</v>
      </c>
      <c r="H11262" s="2">
        <v>9</v>
      </c>
      <c r="I11262" s="2">
        <v>3</v>
      </c>
      <c r="J11262" s="2">
        <v>16</v>
      </c>
      <c r="K11262" s="2">
        <v>1</v>
      </c>
      <c r="L11262" s="3">
        <v>63814000</v>
      </c>
      <c r="M11262" s="2" t="s">
        <v>20</v>
      </c>
      <c r="N11262" s="4" t="s">
        <v>21</v>
      </c>
    </row>
    <row r="11263" spans="1:14" x14ac:dyDescent="0.25">
      <c r="A11263" s="1" t="s">
        <v>364</v>
      </c>
      <c r="B11263" s="2" t="s">
        <v>3145</v>
      </c>
      <c r="C11263" s="2" t="s">
        <v>3145</v>
      </c>
      <c r="D11263" s="2" t="s">
        <v>17994</v>
      </c>
      <c r="E11263" s="2" t="s">
        <v>9434</v>
      </c>
      <c r="F11263" s="2">
        <v>93161504</v>
      </c>
      <c r="G11263" s="2" t="s">
        <v>330</v>
      </c>
      <c r="H11263" s="2">
        <v>9</v>
      </c>
      <c r="I11263" s="2">
        <v>3</v>
      </c>
      <c r="J11263" s="2">
        <v>10</v>
      </c>
      <c r="K11263" s="2">
        <v>1</v>
      </c>
      <c r="L11263" s="3">
        <v>633872</v>
      </c>
      <c r="M11263" s="2" t="s">
        <v>20</v>
      </c>
      <c r="N11263" s="4" t="s">
        <v>21</v>
      </c>
    </row>
    <row r="11264" spans="1:14" x14ac:dyDescent="0.25">
      <c r="A11264" s="1" t="s">
        <v>364</v>
      </c>
      <c r="B11264" s="2" t="s">
        <v>3145</v>
      </c>
      <c r="C11264" s="2" t="s">
        <v>3145</v>
      </c>
      <c r="D11264" s="2" t="s">
        <v>17994</v>
      </c>
      <c r="E11264" s="2" t="s">
        <v>9435</v>
      </c>
      <c r="F11264" s="2">
        <v>93161504</v>
      </c>
      <c r="G11264" s="2" t="s">
        <v>330</v>
      </c>
      <c r="H11264" s="2">
        <v>9</v>
      </c>
      <c r="I11264" s="2">
        <v>3</v>
      </c>
      <c r="J11264" s="2">
        <v>10</v>
      </c>
      <c r="K11264" s="2">
        <v>1</v>
      </c>
      <c r="L11264" s="3">
        <v>169815</v>
      </c>
      <c r="M11264" s="2" t="s">
        <v>20</v>
      </c>
      <c r="N11264" s="4" t="s">
        <v>21</v>
      </c>
    </row>
    <row r="11265" spans="1:14" x14ac:dyDescent="0.25">
      <c r="A11265" s="1" t="s">
        <v>364</v>
      </c>
      <c r="B11265" s="2" t="s">
        <v>162</v>
      </c>
      <c r="C11265" s="2" t="s">
        <v>567</v>
      </c>
      <c r="D11265" s="2" t="s">
        <v>17885</v>
      </c>
      <c r="E11265" s="2" t="s">
        <v>9436</v>
      </c>
      <c r="F11265" s="2">
        <v>72151802</v>
      </c>
      <c r="G11265" s="2" t="s">
        <v>511</v>
      </c>
      <c r="H11265" s="2">
        <v>9</v>
      </c>
      <c r="I11265" s="2">
        <v>10</v>
      </c>
      <c r="J11265" s="2">
        <v>10</v>
      </c>
      <c r="K11265" s="2">
        <v>1</v>
      </c>
      <c r="L11265" s="3">
        <v>75000000</v>
      </c>
      <c r="M11265" s="2" t="s">
        <v>20</v>
      </c>
      <c r="N11265" s="4" t="s">
        <v>21</v>
      </c>
    </row>
    <row r="11266" spans="1:14" x14ac:dyDescent="0.25">
      <c r="A11266" s="1" t="s">
        <v>364</v>
      </c>
      <c r="B11266" s="2" t="s">
        <v>353</v>
      </c>
      <c r="C11266" s="2" t="s">
        <v>353</v>
      </c>
      <c r="D11266" s="2" t="s">
        <v>354</v>
      </c>
      <c r="E11266" s="2" t="s">
        <v>9437</v>
      </c>
      <c r="F11266" s="2">
        <v>92112300</v>
      </c>
      <c r="G11266" s="2" t="s">
        <v>330</v>
      </c>
      <c r="H11266" s="2">
        <v>9</v>
      </c>
      <c r="I11266" s="2">
        <v>3</v>
      </c>
      <c r="J11266" s="2">
        <v>10</v>
      </c>
      <c r="K11266" s="2">
        <v>1</v>
      </c>
      <c r="L11266" s="3">
        <v>570000</v>
      </c>
      <c r="M11266" s="2" t="s">
        <v>20</v>
      </c>
      <c r="N11266" s="4" t="s">
        <v>21</v>
      </c>
    </row>
    <row r="11267" spans="1:14" x14ac:dyDescent="0.25">
      <c r="A11267" s="1" t="s">
        <v>364</v>
      </c>
      <c r="B11267" s="2" t="s">
        <v>353</v>
      </c>
      <c r="C11267" s="2" t="s">
        <v>353</v>
      </c>
      <c r="D11267" s="2" t="s">
        <v>354</v>
      </c>
      <c r="E11267" s="2" t="s">
        <v>9437</v>
      </c>
      <c r="F11267" s="2">
        <v>92112300</v>
      </c>
      <c r="G11267" s="2" t="s">
        <v>330</v>
      </c>
      <c r="H11267" s="2">
        <v>9</v>
      </c>
      <c r="I11267" s="2">
        <v>3</v>
      </c>
      <c r="J11267" s="2">
        <v>16</v>
      </c>
      <c r="K11267" s="2">
        <v>1</v>
      </c>
      <c r="L11267" s="3">
        <v>29116268</v>
      </c>
      <c r="M11267" s="2" t="s">
        <v>20</v>
      </c>
      <c r="N11267" s="4" t="s">
        <v>21</v>
      </c>
    </row>
    <row r="11268" spans="1:14" x14ac:dyDescent="0.25">
      <c r="A11268" s="1" t="s">
        <v>364</v>
      </c>
      <c r="B11268" s="2" t="s">
        <v>162</v>
      </c>
      <c r="C11268" s="2" t="s">
        <v>567</v>
      </c>
      <c r="D11268" s="2" t="s">
        <v>17885</v>
      </c>
      <c r="E11268" s="2" t="s">
        <v>9438</v>
      </c>
      <c r="F11268" s="2">
        <v>72154500</v>
      </c>
      <c r="G11268" s="2" t="s">
        <v>19</v>
      </c>
      <c r="H11268" s="2">
        <v>10</v>
      </c>
      <c r="I11268" s="2">
        <v>3</v>
      </c>
      <c r="J11268" s="2">
        <v>10</v>
      </c>
      <c r="K11268" s="2">
        <v>1</v>
      </c>
      <c r="L11268" s="3">
        <v>30000000</v>
      </c>
      <c r="M11268" s="2" t="s">
        <v>20</v>
      </c>
      <c r="N11268" s="4" t="s">
        <v>21</v>
      </c>
    </row>
    <row r="11269" spans="1:14" x14ac:dyDescent="0.25">
      <c r="A11269" s="1" t="s">
        <v>364</v>
      </c>
      <c r="B11269" s="2" t="s">
        <v>353</v>
      </c>
      <c r="C11269" s="2" t="s">
        <v>353</v>
      </c>
      <c r="D11269" s="2" t="s">
        <v>354</v>
      </c>
      <c r="E11269" s="2" t="s">
        <v>9439</v>
      </c>
      <c r="F11269" s="2">
        <v>92112300</v>
      </c>
      <c r="G11269" s="2" t="s">
        <v>330</v>
      </c>
      <c r="H11269" s="2">
        <v>10</v>
      </c>
      <c r="I11269" s="2">
        <v>3</v>
      </c>
      <c r="J11269" s="2">
        <v>10</v>
      </c>
      <c r="K11269" s="2">
        <v>1</v>
      </c>
      <c r="L11269" s="3">
        <v>36509000</v>
      </c>
      <c r="M11269" s="2" t="s">
        <v>20</v>
      </c>
      <c r="N11269" s="4" t="s">
        <v>21</v>
      </c>
    </row>
    <row r="11270" spans="1:14" x14ac:dyDescent="0.25">
      <c r="A11270" s="1" t="s">
        <v>364</v>
      </c>
      <c r="B11270" s="2" t="s">
        <v>477</v>
      </c>
      <c r="C11270" s="2" t="s">
        <v>478</v>
      </c>
      <c r="D11270" s="2" t="s">
        <v>17875</v>
      </c>
      <c r="E11270" s="2" t="s">
        <v>8151</v>
      </c>
      <c r="F11270" s="2">
        <v>83101803</v>
      </c>
      <c r="G11270" s="2" t="s">
        <v>330</v>
      </c>
      <c r="H11270" s="2">
        <v>10</v>
      </c>
      <c r="I11270" s="2">
        <v>3</v>
      </c>
      <c r="J11270" s="2">
        <v>10</v>
      </c>
      <c r="K11270" s="2">
        <v>1</v>
      </c>
      <c r="L11270" s="3">
        <v>200000000</v>
      </c>
      <c r="M11270" s="2" t="s">
        <v>20</v>
      </c>
      <c r="N11270" s="4" t="s">
        <v>21</v>
      </c>
    </row>
    <row r="11271" spans="1:14" x14ac:dyDescent="0.25">
      <c r="A11271" s="1" t="s">
        <v>364</v>
      </c>
      <c r="B11271" s="2" t="s">
        <v>151</v>
      </c>
      <c r="C11271" s="2" t="s">
        <v>152</v>
      </c>
      <c r="D11271" s="2" t="s">
        <v>153</v>
      </c>
      <c r="E11271" s="2" t="s">
        <v>9440</v>
      </c>
      <c r="F11271" s="2">
        <v>83111501</v>
      </c>
      <c r="G11271" s="2" t="s">
        <v>330</v>
      </c>
      <c r="H11271" s="2">
        <v>10</v>
      </c>
      <c r="I11271" s="2">
        <v>2</v>
      </c>
      <c r="J11271" s="2">
        <v>10</v>
      </c>
      <c r="K11271" s="2">
        <v>1</v>
      </c>
      <c r="L11271" s="3">
        <v>268749</v>
      </c>
      <c r="M11271" s="2" t="s">
        <v>20</v>
      </c>
      <c r="N11271" s="4" t="s">
        <v>21</v>
      </c>
    </row>
    <row r="11272" spans="1:14" x14ac:dyDescent="0.25">
      <c r="A11272" s="1" t="s">
        <v>364</v>
      </c>
      <c r="B11272" s="2" t="s">
        <v>3066</v>
      </c>
      <c r="C11272" s="2" t="s">
        <v>3067</v>
      </c>
      <c r="D11272" s="2" t="s">
        <v>17985</v>
      </c>
      <c r="E11272" s="2" t="s">
        <v>9441</v>
      </c>
      <c r="F11272" s="2">
        <v>76121501</v>
      </c>
      <c r="G11272" s="2" t="s">
        <v>330</v>
      </c>
      <c r="H11272" s="2">
        <v>10</v>
      </c>
      <c r="I11272" s="2">
        <v>2</v>
      </c>
      <c r="J11272" s="2">
        <v>16</v>
      </c>
      <c r="K11272" s="2">
        <v>1</v>
      </c>
      <c r="L11272" s="3">
        <v>4403146</v>
      </c>
      <c r="M11272" s="2" t="s">
        <v>20</v>
      </c>
      <c r="N11272" s="4" t="s">
        <v>21</v>
      </c>
    </row>
    <row r="11273" spans="1:14" x14ac:dyDescent="0.25">
      <c r="A11273" s="1" t="s">
        <v>364</v>
      </c>
      <c r="B11273" s="2" t="s">
        <v>72</v>
      </c>
      <c r="C11273" s="2" t="s">
        <v>1180</v>
      </c>
      <c r="D11273" s="2" t="s">
        <v>17935</v>
      </c>
      <c r="E11273" s="2" t="s">
        <v>9442</v>
      </c>
      <c r="F11273" s="2">
        <v>15111501</v>
      </c>
      <c r="G11273" s="2" t="s">
        <v>330</v>
      </c>
      <c r="H11273" s="2">
        <v>10</v>
      </c>
      <c r="I11273" s="2">
        <v>2</v>
      </c>
      <c r="J11273" s="2">
        <v>10</v>
      </c>
      <c r="K11273" s="2">
        <v>1</v>
      </c>
      <c r="L11273" s="3">
        <v>1368685.68</v>
      </c>
      <c r="M11273" s="2" t="s">
        <v>20</v>
      </c>
      <c r="N11273" s="4" t="s">
        <v>21</v>
      </c>
    </row>
    <row r="11274" spans="1:14" x14ac:dyDescent="0.25">
      <c r="A11274" s="1" t="s">
        <v>364</v>
      </c>
      <c r="B11274" s="2" t="s">
        <v>477</v>
      </c>
      <c r="C11274" s="2" t="s">
        <v>478</v>
      </c>
      <c r="D11274" s="2" t="s">
        <v>17875</v>
      </c>
      <c r="E11274" s="2" t="s">
        <v>9443</v>
      </c>
      <c r="F11274" s="2">
        <v>83101803</v>
      </c>
      <c r="G11274" s="2" t="s">
        <v>330</v>
      </c>
      <c r="H11274" s="2">
        <v>10</v>
      </c>
      <c r="I11274" s="2">
        <v>2</v>
      </c>
      <c r="J11274" s="2">
        <v>16</v>
      </c>
      <c r="K11274" s="2">
        <v>1</v>
      </c>
      <c r="L11274" s="3">
        <v>14944986</v>
      </c>
      <c r="M11274" s="2" t="s">
        <v>20</v>
      </c>
      <c r="N11274" s="4" t="s">
        <v>21</v>
      </c>
    </row>
    <row r="11275" spans="1:14" x14ac:dyDescent="0.25">
      <c r="A11275" s="1" t="s">
        <v>364</v>
      </c>
      <c r="B11275" s="2" t="s">
        <v>353</v>
      </c>
      <c r="C11275" s="2" t="s">
        <v>353</v>
      </c>
      <c r="D11275" s="2" t="s">
        <v>354</v>
      </c>
      <c r="E11275" s="2" t="s">
        <v>9444</v>
      </c>
      <c r="F11275" s="2">
        <v>92112300</v>
      </c>
      <c r="G11275" s="2" t="s">
        <v>330</v>
      </c>
      <c r="H11275" s="2">
        <v>10</v>
      </c>
      <c r="I11275" s="2">
        <v>2</v>
      </c>
      <c r="J11275" s="2">
        <v>10</v>
      </c>
      <c r="K11275" s="2">
        <v>1</v>
      </c>
      <c r="L11275" s="3">
        <v>79226</v>
      </c>
      <c r="M11275" s="2" t="s">
        <v>20</v>
      </c>
      <c r="N11275" s="4" t="s">
        <v>21</v>
      </c>
    </row>
    <row r="11276" spans="1:14" x14ac:dyDescent="0.25">
      <c r="A11276" s="1" t="s">
        <v>364</v>
      </c>
      <c r="B11276" s="2" t="s">
        <v>353</v>
      </c>
      <c r="C11276" s="2" t="s">
        <v>353</v>
      </c>
      <c r="D11276" s="2" t="s">
        <v>354</v>
      </c>
      <c r="E11276" s="2" t="s">
        <v>9439</v>
      </c>
      <c r="F11276" s="2">
        <v>92112300</v>
      </c>
      <c r="G11276" s="2" t="s">
        <v>330</v>
      </c>
      <c r="H11276" s="2">
        <v>1</v>
      </c>
      <c r="I11276" s="2">
        <v>11</v>
      </c>
      <c r="J11276" s="2">
        <v>10</v>
      </c>
      <c r="K11276" s="2">
        <v>1</v>
      </c>
      <c r="L11276" s="3">
        <v>1254000</v>
      </c>
      <c r="M11276" s="2" t="s">
        <v>20</v>
      </c>
      <c r="N11276" s="4" t="s">
        <v>21</v>
      </c>
    </row>
    <row r="11277" spans="1:14" x14ac:dyDescent="0.25">
      <c r="A11277" s="1" t="s">
        <v>364</v>
      </c>
      <c r="B11277" s="2" t="s">
        <v>353</v>
      </c>
      <c r="C11277" s="2" t="s">
        <v>353</v>
      </c>
      <c r="D11277" s="2" t="s">
        <v>354</v>
      </c>
      <c r="E11277" s="2" t="s">
        <v>9445</v>
      </c>
      <c r="F11277" s="2">
        <v>92112300</v>
      </c>
      <c r="G11277" s="2" t="s">
        <v>330</v>
      </c>
      <c r="H11277" s="2">
        <v>8</v>
      </c>
      <c r="I11277" s="2">
        <v>4</v>
      </c>
      <c r="J11277" s="2">
        <v>16</v>
      </c>
      <c r="K11277" s="2">
        <v>1</v>
      </c>
      <c r="L11277" s="3">
        <v>44084536</v>
      </c>
      <c r="M11277" s="2" t="s">
        <v>20</v>
      </c>
      <c r="N11277" s="4" t="s">
        <v>21</v>
      </c>
    </row>
    <row r="11278" spans="1:14" x14ac:dyDescent="0.25">
      <c r="A11278" s="1" t="s">
        <v>364</v>
      </c>
      <c r="B11278" s="2" t="s">
        <v>162</v>
      </c>
      <c r="C11278" s="2" t="s">
        <v>567</v>
      </c>
      <c r="D11278" s="2" t="s">
        <v>17885</v>
      </c>
      <c r="E11278" s="2" t="s">
        <v>8409</v>
      </c>
      <c r="F11278" s="2">
        <v>92121701</v>
      </c>
      <c r="G11278" s="2" t="s">
        <v>490</v>
      </c>
      <c r="H11278" s="2">
        <v>10</v>
      </c>
      <c r="I11278" s="2">
        <v>2</v>
      </c>
      <c r="J11278" s="2">
        <v>16</v>
      </c>
      <c r="K11278" s="2">
        <v>1</v>
      </c>
      <c r="L11278" s="3">
        <v>5007880</v>
      </c>
      <c r="M11278" s="2" t="s">
        <v>20</v>
      </c>
      <c r="N11278" s="4" t="s">
        <v>21</v>
      </c>
    </row>
    <row r="11279" spans="1:14" x14ac:dyDescent="0.25">
      <c r="A11279" s="1" t="s">
        <v>364</v>
      </c>
      <c r="B11279" s="2" t="s">
        <v>147</v>
      </c>
      <c r="C11279" s="2" t="s">
        <v>148</v>
      </c>
      <c r="D11279" s="2" t="s">
        <v>149</v>
      </c>
      <c r="E11279" s="2" t="s">
        <v>9303</v>
      </c>
      <c r="F11279" s="2">
        <v>80161801</v>
      </c>
      <c r="G11279" s="2" t="s">
        <v>490</v>
      </c>
      <c r="H11279" s="2">
        <v>10</v>
      </c>
      <c r="I11279" s="2">
        <v>2</v>
      </c>
      <c r="J11279" s="2">
        <v>10</v>
      </c>
      <c r="K11279" s="2">
        <v>1</v>
      </c>
      <c r="L11279" s="3">
        <v>2000000</v>
      </c>
      <c r="M11279" s="2" t="s">
        <v>20</v>
      </c>
      <c r="N11279" s="4" t="s">
        <v>17385</v>
      </c>
    </row>
    <row r="11280" spans="1:14" x14ac:dyDescent="0.25">
      <c r="A11280" s="1" t="s">
        <v>364</v>
      </c>
      <c r="B11280" s="2" t="s">
        <v>340</v>
      </c>
      <c r="C11280" s="2" t="s">
        <v>341</v>
      </c>
      <c r="D11280" s="2" t="s">
        <v>342</v>
      </c>
      <c r="E11280" s="2" t="s">
        <v>8380</v>
      </c>
      <c r="F11280" s="2">
        <v>86131702</v>
      </c>
      <c r="G11280" s="2" t="s">
        <v>19</v>
      </c>
      <c r="H11280" s="2">
        <v>10</v>
      </c>
      <c r="I11280" s="2">
        <v>2</v>
      </c>
      <c r="J11280" s="2">
        <v>10</v>
      </c>
      <c r="K11280" s="2">
        <v>1</v>
      </c>
      <c r="L11280" s="3">
        <v>1183890</v>
      </c>
      <c r="M11280" s="2" t="s">
        <v>20</v>
      </c>
      <c r="N11280" s="4" t="s">
        <v>17385</v>
      </c>
    </row>
    <row r="11281" spans="1:14" x14ac:dyDescent="0.25">
      <c r="A11281" s="1" t="s">
        <v>364</v>
      </c>
      <c r="B11281" s="2" t="s">
        <v>477</v>
      </c>
      <c r="C11281" s="2" t="s">
        <v>478</v>
      </c>
      <c r="D11281" s="2" t="s">
        <v>17875</v>
      </c>
      <c r="E11281" s="2" t="s">
        <v>9446</v>
      </c>
      <c r="F11281" s="2">
        <v>83101803</v>
      </c>
      <c r="G11281" s="2" t="s">
        <v>330</v>
      </c>
      <c r="H11281" s="2">
        <v>10</v>
      </c>
      <c r="I11281" s="2">
        <v>2</v>
      </c>
      <c r="J11281" s="2">
        <v>16</v>
      </c>
      <c r="K11281" s="2">
        <v>1</v>
      </c>
      <c r="L11281" s="3">
        <v>235683268</v>
      </c>
      <c r="M11281" s="2" t="s">
        <v>20</v>
      </c>
      <c r="N11281" s="4" t="s">
        <v>21</v>
      </c>
    </row>
    <row r="11282" spans="1:14" x14ac:dyDescent="0.25">
      <c r="A11282" s="1" t="s">
        <v>364</v>
      </c>
      <c r="B11282" s="2" t="s">
        <v>477</v>
      </c>
      <c r="C11282" s="2" t="s">
        <v>478</v>
      </c>
      <c r="D11282" s="2" t="s">
        <v>17875</v>
      </c>
      <c r="E11282" s="2" t="s">
        <v>9447</v>
      </c>
      <c r="F11282" s="2">
        <v>83101803</v>
      </c>
      <c r="G11282" s="2" t="s">
        <v>330</v>
      </c>
      <c r="H11282" s="2">
        <v>10</v>
      </c>
      <c r="I11282" s="2">
        <v>2</v>
      </c>
      <c r="J11282" s="2">
        <v>10</v>
      </c>
      <c r="K11282" s="2">
        <v>1</v>
      </c>
      <c r="L11282" s="3">
        <v>7595112</v>
      </c>
      <c r="M11282" s="2" t="s">
        <v>20</v>
      </c>
      <c r="N11282" s="4" t="s">
        <v>21</v>
      </c>
    </row>
    <row r="11283" spans="1:14" x14ac:dyDescent="0.25">
      <c r="A11283" s="1" t="s">
        <v>364</v>
      </c>
      <c r="B11283" s="2" t="s">
        <v>151</v>
      </c>
      <c r="C11283" s="2" t="s">
        <v>226</v>
      </c>
      <c r="D11283" s="2" t="s">
        <v>227</v>
      </c>
      <c r="E11283" s="2" t="s">
        <v>9448</v>
      </c>
      <c r="F11283" s="2">
        <v>83111800</v>
      </c>
      <c r="G11283" s="2" t="s">
        <v>330</v>
      </c>
      <c r="H11283" s="2">
        <v>10</v>
      </c>
      <c r="I11283" s="2">
        <v>2</v>
      </c>
      <c r="J11283" s="2">
        <v>16</v>
      </c>
      <c r="K11283" s="2">
        <v>1</v>
      </c>
      <c r="L11283" s="3">
        <v>821644</v>
      </c>
      <c r="M11283" s="2" t="s">
        <v>20</v>
      </c>
      <c r="N11283" s="4" t="s">
        <v>21</v>
      </c>
    </row>
    <row r="11284" spans="1:14" x14ac:dyDescent="0.25">
      <c r="A11284" s="1" t="s">
        <v>364</v>
      </c>
      <c r="B11284" s="2" t="s">
        <v>353</v>
      </c>
      <c r="C11284" s="2" t="s">
        <v>353</v>
      </c>
      <c r="D11284" s="2" t="s">
        <v>354</v>
      </c>
      <c r="E11284" s="2" t="s">
        <v>9449</v>
      </c>
      <c r="F11284" s="2">
        <v>92112300</v>
      </c>
      <c r="G11284" s="2" t="s">
        <v>330</v>
      </c>
      <c r="H11284" s="2">
        <v>10</v>
      </c>
      <c r="I11284" s="2">
        <v>2</v>
      </c>
      <c r="J11284" s="2">
        <v>10</v>
      </c>
      <c r="K11284" s="2">
        <v>1</v>
      </c>
      <c r="L11284" s="3">
        <v>34613</v>
      </c>
      <c r="M11284" s="2" t="s">
        <v>20</v>
      </c>
      <c r="N11284" s="4" t="s">
        <v>21</v>
      </c>
    </row>
    <row r="11285" spans="1:14" x14ac:dyDescent="0.25">
      <c r="A11285" s="1" t="s">
        <v>364</v>
      </c>
      <c r="B11285" s="2" t="s">
        <v>353</v>
      </c>
      <c r="C11285" s="2" t="s">
        <v>353</v>
      </c>
      <c r="D11285" s="2" t="s">
        <v>354</v>
      </c>
      <c r="E11285" s="2" t="s">
        <v>9450</v>
      </c>
      <c r="F11285" s="2">
        <v>92112300</v>
      </c>
      <c r="G11285" s="2" t="s">
        <v>330</v>
      </c>
      <c r="H11285" s="2">
        <v>10</v>
      </c>
      <c r="I11285" s="2">
        <v>2</v>
      </c>
      <c r="J11285" s="2">
        <v>10</v>
      </c>
      <c r="K11285" s="2">
        <v>1</v>
      </c>
      <c r="L11285" s="3">
        <v>228000</v>
      </c>
      <c r="M11285" s="2" t="s">
        <v>20</v>
      </c>
      <c r="N11285" s="4" t="s">
        <v>21</v>
      </c>
    </row>
    <row r="11286" spans="1:14" x14ac:dyDescent="0.25">
      <c r="A11286" s="1" t="s">
        <v>364</v>
      </c>
      <c r="B11286" s="2" t="s">
        <v>353</v>
      </c>
      <c r="C11286" s="2" t="s">
        <v>353</v>
      </c>
      <c r="D11286" s="2" t="s">
        <v>354</v>
      </c>
      <c r="E11286" s="2" t="s">
        <v>9451</v>
      </c>
      <c r="F11286" s="2">
        <v>92112300</v>
      </c>
      <c r="G11286" s="2" t="s">
        <v>330</v>
      </c>
      <c r="H11286" s="2">
        <v>10</v>
      </c>
      <c r="I11286" s="2">
        <v>2</v>
      </c>
      <c r="J11286" s="2">
        <v>16</v>
      </c>
      <c r="K11286" s="2">
        <v>1</v>
      </c>
      <c r="L11286" s="3">
        <v>12502000</v>
      </c>
      <c r="M11286" s="2" t="s">
        <v>20</v>
      </c>
      <c r="N11286" s="4" t="s">
        <v>21</v>
      </c>
    </row>
    <row r="11287" spans="1:14" x14ac:dyDescent="0.25">
      <c r="A11287" s="1" t="s">
        <v>364</v>
      </c>
      <c r="B11287" s="2" t="s">
        <v>712</v>
      </c>
      <c r="C11287" s="2" t="s">
        <v>915</v>
      </c>
      <c r="D11287" s="2" t="s">
        <v>17910</v>
      </c>
      <c r="E11287" s="2" t="s">
        <v>9452</v>
      </c>
      <c r="F11287" s="2">
        <v>39121011</v>
      </c>
      <c r="G11287" s="2" t="s">
        <v>490</v>
      </c>
      <c r="H11287" s="2">
        <v>11</v>
      </c>
      <c r="I11287" s="2">
        <v>2</v>
      </c>
      <c r="J11287" s="2">
        <v>10</v>
      </c>
      <c r="K11287" s="2">
        <v>15</v>
      </c>
      <c r="L11287" s="3">
        <v>27667500</v>
      </c>
      <c r="M11287" s="2" t="s">
        <v>0</v>
      </c>
      <c r="N11287" s="4" t="s">
        <v>21</v>
      </c>
    </row>
    <row r="11288" spans="1:14" x14ac:dyDescent="0.25">
      <c r="A11288" s="1" t="s">
        <v>364</v>
      </c>
      <c r="B11288" s="2" t="s">
        <v>712</v>
      </c>
      <c r="C11288" s="2" t="s">
        <v>915</v>
      </c>
      <c r="D11288" s="2" t="s">
        <v>17910</v>
      </c>
      <c r="E11288" s="2" t="s">
        <v>9453</v>
      </c>
      <c r="F11288" s="2">
        <v>39121011</v>
      </c>
      <c r="G11288" s="2" t="s">
        <v>490</v>
      </c>
      <c r="H11288" s="2">
        <v>11</v>
      </c>
      <c r="I11288" s="2">
        <v>2</v>
      </c>
      <c r="J11288" s="2">
        <v>10</v>
      </c>
      <c r="K11288" s="2">
        <v>1</v>
      </c>
      <c r="L11288" s="3">
        <v>22015000</v>
      </c>
      <c r="M11288" s="2" t="s">
        <v>0</v>
      </c>
      <c r="N11288" s="4" t="s">
        <v>21</v>
      </c>
    </row>
    <row r="11289" spans="1:14" x14ac:dyDescent="0.25">
      <c r="A11289" s="1" t="s">
        <v>364</v>
      </c>
      <c r="B11289" s="2" t="s">
        <v>151</v>
      </c>
      <c r="C11289" s="2" t="s">
        <v>152</v>
      </c>
      <c r="D11289" s="2" t="s">
        <v>153</v>
      </c>
      <c r="E11289" s="2" t="s">
        <v>9454</v>
      </c>
      <c r="F11289" s="2">
        <v>83111501</v>
      </c>
      <c r="G11289" s="2" t="s">
        <v>330</v>
      </c>
      <c r="H11289" s="2">
        <v>10</v>
      </c>
      <c r="I11289" s="2">
        <v>2</v>
      </c>
      <c r="J11289" s="2">
        <v>10</v>
      </c>
      <c r="K11289" s="2">
        <v>1</v>
      </c>
      <c r="L11289" s="3">
        <v>257859</v>
      </c>
      <c r="M11289" s="2" t="s">
        <v>20</v>
      </c>
      <c r="N11289" s="4" t="s">
        <v>21</v>
      </c>
    </row>
    <row r="11290" spans="1:14" x14ac:dyDescent="0.25">
      <c r="A11290" s="1" t="s">
        <v>364</v>
      </c>
      <c r="B11290" s="2" t="s">
        <v>353</v>
      </c>
      <c r="C11290" s="2" t="s">
        <v>353</v>
      </c>
      <c r="D11290" s="2" t="s">
        <v>354</v>
      </c>
      <c r="E11290" s="2" t="s">
        <v>9455</v>
      </c>
      <c r="F11290" s="2">
        <v>92112300</v>
      </c>
      <c r="G11290" s="2" t="s">
        <v>330</v>
      </c>
      <c r="H11290" s="2">
        <v>10</v>
      </c>
      <c r="I11290" s="2">
        <v>2</v>
      </c>
      <c r="J11290" s="2">
        <v>10</v>
      </c>
      <c r="K11290" s="2">
        <v>1</v>
      </c>
      <c r="L11290" s="3">
        <v>380000</v>
      </c>
      <c r="M11290" s="2" t="s">
        <v>20</v>
      </c>
      <c r="N11290" s="4" t="s">
        <v>21</v>
      </c>
    </row>
    <row r="11291" spans="1:14" x14ac:dyDescent="0.25">
      <c r="A11291" s="1" t="s">
        <v>364</v>
      </c>
      <c r="B11291" s="2" t="s">
        <v>353</v>
      </c>
      <c r="C11291" s="2" t="s">
        <v>353</v>
      </c>
      <c r="D11291" s="2" t="s">
        <v>354</v>
      </c>
      <c r="E11291" s="2" t="s">
        <v>9456</v>
      </c>
      <c r="F11291" s="2">
        <v>92112300</v>
      </c>
      <c r="G11291" s="2" t="s">
        <v>330</v>
      </c>
      <c r="H11291" s="2">
        <v>10</v>
      </c>
      <c r="I11291" s="2">
        <v>2</v>
      </c>
      <c r="J11291" s="2">
        <v>16</v>
      </c>
      <c r="K11291" s="2">
        <v>1</v>
      </c>
      <c r="L11291" s="3">
        <v>21698000</v>
      </c>
      <c r="M11291" s="2" t="s">
        <v>20</v>
      </c>
      <c r="N11291" s="4" t="s">
        <v>21</v>
      </c>
    </row>
    <row r="11292" spans="1:14" x14ac:dyDescent="0.25">
      <c r="A11292" s="1" t="s">
        <v>364</v>
      </c>
      <c r="B11292" s="2" t="s">
        <v>189</v>
      </c>
      <c r="C11292" s="2" t="s">
        <v>2615</v>
      </c>
      <c r="D11292" s="2" t="s">
        <v>17960</v>
      </c>
      <c r="E11292" s="2" t="s">
        <v>9457</v>
      </c>
      <c r="F11292" s="2">
        <v>72102900</v>
      </c>
      <c r="G11292" s="2" t="s">
        <v>511</v>
      </c>
      <c r="H11292" s="2">
        <v>11</v>
      </c>
      <c r="I11292" s="2">
        <v>1</v>
      </c>
      <c r="J11292" s="2">
        <v>10</v>
      </c>
      <c r="K11292" s="2">
        <v>1</v>
      </c>
      <c r="L11292" s="3">
        <v>44000000</v>
      </c>
      <c r="M11292" s="2" t="s">
        <v>20</v>
      </c>
      <c r="N11292" s="4" t="s">
        <v>21</v>
      </c>
    </row>
    <row r="11293" spans="1:14" x14ac:dyDescent="0.25">
      <c r="A11293" s="1" t="s">
        <v>364</v>
      </c>
      <c r="B11293" s="2" t="s">
        <v>3066</v>
      </c>
      <c r="C11293" s="2" t="s">
        <v>3067</v>
      </c>
      <c r="D11293" s="2" t="s">
        <v>17985</v>
      </c>
      <c r="E11293" s="2" t="s">
        <v>9458</v>
      </c>
      <c r="F11293" s="2">
        <v>76121501</v>
      </c>
      <c r="G11293" s="2" t="s">
        <v>330</v>
      </c>
      <c r="H11293" s="2">
        <v>11</v>
      </c>
      <c r="I11293" s="2">
        <v>1</v>
      </c>
      <c r="J11293" s="2">
        <v>16</v>
      </c>
      <c r="K11293" s="2">
        <v>1</v>
      </c>
      <c r="L11293" s="3">
        <v>4507115</v>
      </c>
      <c r="M11293" s="2" t="s">
        <v>20</v>
      </c>
      <c r="N11293" s="4" t="s">
        <v>21</v>
      </c>
    </row>
    <row r="11294" spans="1:14" x14ac:dyDescent="0.25">
      <c r="A11294" s="1" t="s">
        <v>364</v>
      </c>
      <c r="B11294" s="2" t="s">
        <v>151</v>
      </c>
      <c r="C11294" s="2" t="s">
        <v>226</v>
      </c>
      <c r="D11294" s="2" t="s">
        <v>227</v>
      </c>
      <c r="E11294" s="2" t="s">
        <v>9459</v>
      </c>
      <c r="F11294" s="2">
        <v>83111800</v>
      </c>
      <c r="G11294" s="2" t="s">
        <v>330</v>
      </c>
      <c r="H11294" s="2">
        <v>11</v>
      </c>
      <c r="I11294" s="2">
        <v>1</v>
      </c>
      <c r="J11294" s="2">
        <v>16</v>
      </c>
      <c r="K11294" s="2">
        <v>1</v>
      </c>
      <c r="L11294" s="3">
        <v>97144</v>
      </c>
      <c r="M11294" s="2" t="s">
        <v>20</v>
      </c>
      <c r="N11294" s="4" t="s">
        <v>21</v>
      </c>
    </row>
    <row r="11295" spans="1:14" x14ac:dyDescent="0.25">
      <c r="A11295" s="1" t="s">
        <v>364</v>
      </c>
      <c r="B11295" s="2" t="s">
        <v>72</v>
      </c>
      <c r="C11295" s="2" t="s">
        <v>1180</v>
      </c>
      <c r="D11295" s="2" t="s">
        <v>17935</v>
      </c>
      <c r="E11295" s="2" t="s">
        <v>9460</v>
      </c>
      <c r="F11295" s="2">
        <v>15111501</v>
      </c>
      <c r="G11295" s="2" t="s">
        <v>330</v>
      </c>
      <c r="H11295" s="2">
        <v>11</v>
      </c>
      <c r="I11295" s="2">
        <v>1</v>
      </c>
      <c r="J11295" s="2">
        <v>10</v>
      </c>
      <c r="K11295" s="2">
        <v>1</v>
      </c>
      <c r="L11295" s="3">
        <v>3590387.46</v>
      </c>
      <c r="M11295" s="2" t="s">
        <v>20</v>
      </c>
      <c r="N11295" s="4" t="s">
        <v>21</v>
      </c>
    </row>
    <row r="11296" spans="1:14" x14ac:dyDescent="0.25">
      <c r="A11296" s="1" t="s">
        <v>364</v>
      </c>
      <c r="B11296" s="2" t="s">
        <v>477</v>
      </c>
      <c r="C11296" s="2" t="s">
        <v>478</v>
      </c>
      <c r="D11296" s="2" t="s">
        <v>17875</v>
      </c>
      <c r="E11296" s="2" t="s">
        <v>9461</v>
      </c>
      <c r="F11296" s="2">
        <v>83101803</v>
      </c>
      <c r="G11296" s="2" t="s">
        <v>330</v>
      </c>
      <c r="H11296" s="2">
        <v>11</v>
      </c>
      <c r="I11296" s="2">
        <v>1</v>
      </c>
      <c r="J11296" s="2">
        <v>16</v>
      </c>
      <c r="K11296" s="2">
        <v>1</v>
      </c>
      <c r="L11296" s="3">
        <v>14547552</v>
      </c>
      <c r="M11296" s="2" t="s">
        <v>20</v>
      </c>
      <c r="N11296" s="4" t="s">
        <v>21</v>
      </c>
    </row>
    <row r="11297" spans="1:14" x14ac:dyDescent="0.25">
      <c r="A11297" s="1" t="s">
        <v>364</v>
      </c>
      <c r="B11297" s="2" t="s">
        <v>353</v>
      </c>
      <c r="C11297" s="2" t="s">
        <v>353</v>
      </c>
      <c r="D11297" s="2" t="s">
        <v>354</v>
      </c>
      <c r="E11297" s="2" t="s">
        <v>9462</v>
      </c>
      <c r="F11297" s="2">
        <v>92112300</v>
      </c>
      <c r="G11297" s="2" t="s">
        <v>330</v>
      </c>
      <c r="H11297" s="2">
        <v>1</v>
      </c>
      <c r="I11297" s="2">
        <v>6</v>
      </c>
      <c r="J11297" s="2">
        <v>10</v>
      </c>
      <c r="K11297" s="2">
        <v>1</v>
      </c>
      <c r="L11297" s="3">
        <v>1031486</v>
      </c>
      <c r="M11297" s="2" t="s">
        <v>20</v>
      </c>
      <c r="N11297" s="4" t="s">
        <v>21</v>
      </c>
    </row>
    <row r="11298" spans="1:14" x14ac:dyDescent="0.25">
      <c r="A11298" s="1" t="s">
        <v>364</v>
      </c>
      <c r="B11298" s="2" t="s">
        <v>353</v>
      </c>
      <c r="C11298" s="2" t="s">
        <v>353</v>
      </c>
      <c r="D11298" s="2" t="s">
        <v>354</v>
      </c>
      <c r="E11298" s="2" t="s">
        <v>9463</v>
      </c>
      <c r="F11298" s="2">
        <v>92112300</v>
      </c>
      <c r="G11298" s="2" t="s">
        <v>330</v>
      </c>
      <c r="H11298" s="2">
        <v>11</v>
      </c>
      <c r="I11298" s="2">
        <v>1</v>
      </c>
      <c r="J11298" s="2">
        <v>10</v>
      </c>
      <c r="K11298" s="2">
        <v>1</v>
      </c>
      <c r="L11298" s="3">
        <v>11438000</v>
      </c>
      <c r="M11298" s="2" t="s">
        <v>20</v>
      </c>
      <c r="N11298" s="4" t="s">
        <v>21</v>
      </c>
    </row>
    <row r="11299" spans="1:14" x14ac:dyDescent="0.25">
      <c r="A11299" s="1" t="s">
        <v>364</v>
      </c>
      <c r="B11299" s="2" t="s">
        <v>353</v>
      </c>
      <c r="C11299" s="2" t="s">
        <v>353</v>
      </c>
      <c r="D11299" s="2" t="s">
        <v>354</v>
      </c>
      <c r="E11299" s="2" t="s">
        <v>9464</v>
      </c>
      <c r="F11299" s="2">
        <v>92112300</v>
      </c>
      <c r="G11299" s="2" t="s">
        <v>330</v>
      </c>
      <c r="H11299" s="2">
        <v>11</v>
      </c>
      <c r="I11299" s="2">
        <v>1</v>
      </c>
      <c r="J11299" s="2">
        <v>16</v>
      </c>
      <c r="K11299" s="2">
        <v>1</v>
      </c>
      <c r="L11299" s="3">
        <v>45790000</v>
      </c>
      <c r="M11299" s="2" t="s">
        <v>20</v>
      </c>
      <c r="N11299" s="4" t="s">
        <v>21</v>
      </c>
    </row>
    <row r="11300" spans="1:14" x14ac:dyDescent="0.25">
      <c r="A11300" s="1" t="s">
        <v>364</v>
      </c>
      <c r="B11300" s="2" t="s">
        <v>477</v>
      </c>
      <c r="C11300" s="2" t="s">
        <v>478</v>
      </c>
      <c r="D11300" s="2" t="s">
        <v>17875</v>
      </c>
      <c r="E11300" s="2" t="s">
        <v>9461</v>
      </c>
      <c r="F11300" s="2">
        <v>83101803</v>
      </c>
      <c r="G11300" s="2" t="s">
        <v>330</v>
      </c>
      <c r="H11300" s="2">
        <v>11</v>
      </c>
      <c r="I11300" s="2">
        <v>1</v>
      </c>
      <c r="J11300" s="2">
        <v>16</v>
      </c>
      <c r="K11300" s="2">
        <v>1</v>
      </c>
      <c r="L11300" s="3">
        <v>191983492.31999999</v>
      </c>
      <c r="M11300" s="2" t="s">
        <v>20</v>
      </c>
      <c r="N11300" s="4" t="s">
        <v>21</v>
      </c>
    </row>
    <row r="11301" spans="1:14" x14ac:dyDescent="0.25">
      <c r="A11301" s="1" t="s">
        <v>364</v>
      </c>
      <c r="B11301" s="2" t="s">
        <v>477</v>
      </c>
      <c r="C11301" s="2" t="s">
        <v>478</v>
      </c>
      <c r="D11301" s="2" t="s">
        <v>17875</v>
      </c>
      <c r="E11301" s="2" t="s">
        <v>9461</v>
      </c>
      <c r="F11301" s="2">
        <v>83101803</v>
      </c>
      <c r="G11301" s="2" t="s">
        <v>330</v>
      </c>
      <c r="H11301" s="2">
        <v>11</v>
      </c>
      <c r="I11301" s="2">
        <v>1</v>
      </c>
      <c r="J11301" s="2">
        <v>10</v>
      </c>
      <c r="K11301" s="2">
        <v>1</v>
      </c>
      <c r="L11301" s="3">
        <v>49407073.68</v>
      </c>
      <c r="M11301" s="2" t="s">
        <v>20</v>
      </c>
      <c r="N11301" s="4" t="s">
        <v>21</v>
      </c>
    </row>
    <row r="11302" spans="1:14" x14ac:dyDescent="0.25">
      <c r="A11302" s="1" t="s">
        <v>364</v>
      </c>
      <c r="B11302" s="2" t="s">
        <v>151</v>
      </c>
      <c r="C11302" s="2" t="s">
        <v>226</v>
      </c>
      <c r="D11302" s="2" t="s">
        <v>227</v>
      </c>
      <c r="E11302" s="2" t="s">
        <v>9465</v>
      </c>
      <c r="F11302" s="2">
        <v>83111800</v>
      </c>
      <c r="G11302" s="2" t="s">
        <v>330</v>
      </c>
      <c r="H11302" s="2">
        <v>11</v>
      </c>
      <c r="I11302" s="2">
        <v>1</v>
      </c>
      <c r="J11302" s="2">
        <v>16</v>
      </c>
      <c r="K11302" s="2">
        <v>1</v>
      </c>
      <c r="L11302" s="3">
        <v>764070</v>
      </c>
      <c r="M11302" s="2" t="s">
        <v>20</v>
      </c>
      <c r="N11302" s="4" t="s">
        <v>21</v>
      </c>
    </row>
    <row r="11303" spans="1:14" x14ac:dyDescent="0.25">
      <c r="A11303" s="1" t="s">
        <v>364</v>
      </c>
      <c r="B11303" s="2" t="s">
        <v>353</v>
      </c>
      <c r="C11303" s="2" t="s">
        <v>353</v>
      </c>
      <c r="D11303" s="2" t="s">
        <v>354</v>
      </c>
      <c r="E11303" s="2" t="s">
        <v>9466</v>
      </c>
      <c r="F11303" s="2">
        <v>92112300</v>
      </c>
      <c r="G11303" s="2" t="s">
        <v>330</v>
      </c>
      <c r="H11303" s="2">
        <v>11</v>
      </c>
      <c r="I11303" s="2">
        <v>1</v>
      </c>
      <c r="J11303" s="2">
        <v>10</v>
      </c>
      <c r="K11303" s="2">
        <v>1</v>
      </c>
      <c r="L11303" s="3">
        <v>18012000</v>
      </c>
      <c r="M11303" s="2" t="s">
        <v>20</v>
      </c>
      <c r="N11303" s="4" t="s">
        <v>21</v>
      </c>
    </row>
    <row r="11304" spans="1:14" x14ac:dyDescent="0.25">
      <c r="A11304" s="1" t="s">
        <v>364</v>
      </c>
      <c r="B11304" s="2" t="s">
        <v>353</v>
      </c>
      <c r="C11304" s="2" t="s">
        <v>353</v>
      </c>
      <c r="D11304" s="2" t="s">
        <v>354</v>
      </c>
      <c r="E11304" s="2" t="s">
        <v>9466</v>
      </c>
      <c r="F11304" s="2">
        <v>92112300</v>
      </c>
      <c r="G11304" s="2" t="s">
        <v>330</v>
      </c>
      <c r="H11304" s="2">
        <v>11</v>
      </c>
      <c r="I11304" s="2">
        <v>1</v>
      </c>
      <c r="J11304" s="2">
        <v>16</v>
      </c>
      <c r="K11304" s="2">
        <v>1</v>
      </c>
      <c r="L11304" s="3">
        <v>5320000</v>
      </c>
      <c r="M11304" s="2" t="s">
        <v>20</v>
      </c>
      <c r="N11304" s="4" t="s">
        <v>21</v>
      </c>
    </row>
    <row r="11305" spans="1:14" x14ac:dyDescent="0.25">
      <c r="A11305" s="1" t="s">
        <v>364</v>
      </c>
      <c r="B11305" s="2" t="s">
        <v>3145</v>
      </c>
      <c r="C11305" s="2" t="s">
        <v>3145</v>
      </c>
      <c r="D11305" s="2" t="s">
        <v>17994</v>
      </c>
      <c r="E11305" s="2" t="s">
        <v>9467</v>
      </c>
      <c r="F11305" s="2">
        <v>93161504</v>
      </c>
      <c r="G11305" s="2" t="s">
        <v>330</v>
      </c>
      <c r="H11305" s="2">
        <v>11</v>
      </c>
      <c r="I11305" s="2">
        <v>1</v>
      </c>
      <c r="J11305" s="2">
        <v>10</v>
      </c>
      <c r="K11305" s="2">
        <v>1</v>
      </c>
      <c r="L11305" s="3">
        <v>169815</v>
      </c>
      <c r="M11305" s="2" t="s">
        <v>20</v>
      </c>
      <c r="N11305" s="4" t="s">
        <v>21</v>
      </c>
    </row>
    <row r="11306" spans="1:14" x14ac:dyDescent="0.25">
      <c r="A11306" s="1" t="s">
        <v>364</v>
      </c>
      <c r="B11306" s="2" t="s">
        <v>151</v>
      </c>
      <c r="C11306" s="2" t="s">
        <v>152</v>
      </c>
      <c r="D11306" s="2" t="s">
        <v>153</v>
      </c>
      <c r="E11306" s="2" t="s">
        <v>9468</v>
      </c>
      <c r="F11306" s="2">
        <v>83111501</v>
      </c>
      <c r="G11306" s="2" t="s">
        <v>330</v>
      </c>
      <c r="H11306" s="2">
        <v>11</v>
      </c>
      <c r="I11306" s="2">
        <v>1</v>
      </c>
      <c r="J11306" s="2">
        <v>10</v>
      </c>
      <c r="K11306" s="2">
        <v>1</v>
      </c>
      <c r="L11306" s="3">
        <v>258772</v>
      </c>
      <c r="M11306" s="2" t="s">
        <v>20</v>
      </c>
      <c r="N11306" s="4" t="s">
        <v>21</v>
      </c>
    </row>
    <row r="11307" spans="1:14" x14ac:dyDescent="0.25">
      <c r="A11307" s="1" t="s">
        <v>364</v>
      </c>
      <c r="B11307" s="2" t="s">
        <v>353</v>
      </c>
      <c r="C11307" s="2" t="s">
        <v>353</v>
      </c>
      <c r="D11307" s="2" t="s">
        <v>354</v>
      </c>
      <c r="E11307" s="2" t="s">
        <v>9469</v>
      </c>
      <c r="F11307" s="2">
        <v>92112300</v>
      </c>
      <c r="G11307" s="2" t="s">
        <v>330</v>
      </c>
      <c r="H11307" s="2">
        <v>1</v>
      </c>
      <c r="I11307" s="2">
        <v>11</v>
      </c>
      <c r="J11307" s="2">
        <v>10</v>
      </c>
      <c r="K11307" s="2">
        <v>1</v>
      </c>
      <c r="L11307" s="3">
        <v>22572000</v>
      </c>
      <c r="M11307" s="2" t="s">
        <v>20</v>
      </c>
      <c r="N11307" s="4" t="s">
        <v>21</v>
      </c>
    </row>
    <row r="11308" spans="1:14" x14ac:dyDescent="0.25">
      <c r="A11308" s="1" t="s">
        <v>364</v>
      </c>
      <c r="B11308" s="2" t="s">
        <v>353</v>
      </c>
      <c r="C11308" s="2" t="s">
        <v>353</v>
      </c>
      <c r="D11308" s="2" t="s">
        <v>354</v>
      </c>
      <c r="E11308" s="2" t="s">
        <v>9470</v>
      </c>
      <c r="F11308" s="2">
        <v>92112300</v>
      </c>
      <c r="G11308" s="2" t="s">
        <v>330</v>
      </c>
      <c r="H11308" s="2">
        <v>11</v>
      </c>
      <c r="I11308" s="2">
        <v>1</v>
      </c>
      <c r="J11308" s="2">
        <v>10</v>
      </c>
      <c r="K11308" s="2">
        <v>1</v>
      </c>
      <c r="L11308" s="3">
        <v>18236000</v>
      </c>
      <c r="M11308" s="2" t="s">
        <v>20</v>
      </c>
      <c r="N11308" s="4" t="s">
        <v>21</v>
      </c>
    </row>
    <row r="11309" spans="1:14" x14ac:dyDescent="0.25">
      <c r="A11309" s="1" t="s">
        <v>364</v>
      </c>
      <c r="B11309" s="2" t="s">
        <v>189</v>
      </c>
      <c r="C11309" s="2" t="s">
        <v>2615</v>
      </c>
      <c r="D11309" s="2" t="s">
        <v>17960</v>
      </c>
      <c r="E11309" s="2" t="s">
        <v>9420</v>
      </c>
      <c r="F11309" s="2">
        <v>72102900</v>
      </c>
      <c r="G11309" s="2" t="s">
        <v>511</v>
      </c>
      <c r="H11309" s="2">
        <v>8</v>
      </c>
      <c r="I11309" s="2">
        <v>3</v>
      </c>
      <c r="J11309" s="2">
        <v>10</v>
      </c>
      <c r="K11309" s="2">
        <v>1</v>
      </c>
      <c r="L11309" s="3">
        <v>12156178.75</v>
      </c>
      <c r="M11309" s="2" t="s">
        <v>20</v>
      </c>
      <c r="N11309" s="4" t="s">
        <v>21</v>
      </c>
    </row>
    <row r="11310" spans="1:14" x14ac:dyDescent="0.25">
      <c r="A11310" s="1" t="s">
        <v>364</v>
      </c>
      <c r="B11310" s="2" t="s">
        <v>162</v>
      </c>
      <c r="C11310" s="2" t="s">
        <v>567</v>
      </c>
      <c r="D11310" s="2" t="s">
        <v>17885</v>
      </c>
      <c r="E11310" s="2" t="s">
        <v>9436</v>
      </c>
      <c r="F11310" s="2">
        <v>72151802</v>
      </c>
      <c r="G11310" s="2" t="s">
        <v>511</v>
      </c>
      <c r="H11310" s="2">
        <v>12</v>
      </c>
      <c r="I11310" s="2">
        <v>12</v>
      </c>
      <c r="J11310" s="2">
        <v>10</v>
      </c>
      <c r="K11310" s="2">
        <v>1</v>
      </c>
      <c r="L11310" s="3">
        <v>14250000</v>
      </c>
      <c r="M11310" s="2" t="s">
        <v>20</v>
      </c>
      <c r="N11310" s="4" t="s">
        <v>21</v>
      </c>
    </row>
    <row r="11311" spans="1:14" x14ac:dyDescent="0.25">
      <c r="A11311" s="1" t="s">
        <v>364</v>
      </c>
      <c r="B11311" s="2" t="s">
        <v>72</v>
      </c>
      <c r="C11311" s="2" t="s">
        <v>1180</v>
      </c>
      <c r="D11311" s="2" t="s">
        <v>17935</v>
      </c>
      <c r="E11311" s="2" t="s">
        <v>9471</v>
      </c>
      <c r="F11311" s="2">
        <v>15111501</v>
      </c>
      <c r="G11311" s="2" t="s">
        <v>330</v>
      </c>
      <c r="H11311" s="2">
        <v>12</v>
      </c>
      <c r="I11311" s="2">
        <v>12</v>
      </c>
      <c r="J11311" s="2">
        <v>10</v>
      </c>
      <c r="K11311" s="2">
        <v>1</v>
      </c>
      <c r="L11311" s="3">
        <v>5929483.5</v>
      </c>
      <c r="M11311" s="2" t="s">
        <v>20</v>
      </c>
      <c r="N11311" s="4" t="s">
        <v>21</v>
      </c>
    </row>
    <row r="11312" spans="1:14" x14ac:dyDescent="0.25">
      <c r="A11312" s="1" t="s">
        <v>364</v>
      </c>
      <c r="B11312" s="2" t="s">
        <v>3066</v>
      </c>
      <c r="C11312" s="2" t="s">
        <v>3067</v>
      </c>
      <c r="D11312" s="2" t="s">
        <v>17985</v>
      </c>
      <c r="E11312" s="2" t="s">
        <v>9472</v>
      </c>
      <c r="F11312" s="2">
        <v>76121501</v>
      </c>
      <c r="G11312" s="2" t="s">
        <v>330</v>
      </c>
      <c r="H11312" s="2">
        <v>12</v>
      </c>
      <c r="I11312" s="2">
        <v>2</v>
      </c>
      <c r="J11312" s="2">
        <v>10</v>
      </c>
      <c r="K11312" s="2">
        <v>1</v>
      </c>
      <c r="L11312" s="3">
        <v>3850713</v>
      </c>
      <c r="M11312" s="2" t="s">
        <v>20</v>
      </c>
      <c r="N11312" s="4" t="s">
        <v>21</v>
      </c>
    </row>
    <row r="11313" spans="1:14" x14ac:dyDescent="0.25">
      <c r="A11313" s="1" t="s">
        <v>364</v>
      </c>
      <c r="B11313" s="2" t="s">
        <v>477</v>
      </c>
      <c r="C11313" s="2" t="s">
        <v>478</v>
      </c>
      <c r="D11313" s="2" t="s">
        <v>17875</v>
      </c>
      <c r="E11313" s="2" t="s">
        <v>9473</v>
      </c>
      <c r="F11313" s="2">
        <v>83101803</v>
      </c>
      <c r="G11313" s="2" t="s">
        <v>330</v>
      </c>
      <c r="H11313" s="2">
        <v>12</v>
      </c>
      <c r="I11313" s="2">
        <v>12</v>
      </c>
      <c r="J11313" s="2">
        <v>10</v>
      </c>
      <c r="K11313" s="2">
        <v>1</v>
      </c>
      <c r="L11313" s="3">
        <v>27169603</v>
      </c>
      <c r="M11313" s="2" t="s">
        <v>20</v>
      </c>
      <c r="N11313" s="4" t="s">
        <v>21</v>
      </c>
    </row>
    <row r="11314" spans="1:14" x14ac:dyDescent="0.25">
      <c r="A11314" s="1" t="s">
        <v>364</v>
      </c>
      <c r="B11314" s="2" t="s">
        <v>151</v>
      </c>
      <c r="C11314" s="2" t="s">
        <v>226</v>
      </c>
      <c r="D11314" s="2" t="s">
        <v>227</v>
      </c>
      <c r="E11314" s="2" t="s">
        <v>9474</v>
      </c>
      <c r="F11314" s="2">
        <v>83111800</v>
      </c>
      <c r="G11314" s="2" t="s">
        <v>330</v>
      </c>
      <c r="H11314" s="2">
        <v>12</v>
      </c>
      <c r="I11314" s="2">
        <v>12</v>
      </c>
      <c r="J11314" s="2">
        <v>16</v>
      </c>
      <c r="K11314" s="2">
        <v>1</v>
      </c>
      <c r="L11314" s="3">
        <v>613566</v>
      </c>
      <c r="M11314" s="2" t="s">
        <v>20</v>
      </c>
      <c r="N11314" s="4" t="s">
        <v>21</v>
      </c>
    </row>
    <row r="11315" spans="1:14" x14ac:dyDescent="0.25">
      <c r="A11315" s="1" t="s">
        <v>364</v>
      </c>
      <c r="B11315" s="2" t="s">
        <v>151</v>
      </c>
      <c r="C11315" s="2" t="s">
        <v>226</v>
      </c>
      <c r="D11315" s="2" t="s">
        <v>227</v>
      </c>
      <c r="E11315" s="2" t="s">
        <v>9475</v>
      </c>
      <c r="F11315" s="2">
        <v>83111800</v>
      </c>
      <c r="G11315" s="2" t="s">
        <v>330</v>
      </c>
      <c r="H11315" s="2">
        <v>12</v>
      </c>
      <c r="I11315" s="2">
        <v>12</v>
      </c>
      <c r="J11315" s="2">
        <v>10</v>
      </c>
      <c r="K11315" s="2">
        <v>1</v>
      </c>
      <c r="L11315" s="3">
        <v>184821</v>
      </c>
      <c r="M11315" s="2" t="s">
        <v>20</v>
      </c>
      <c r="N11315" s="4" t="s">
        <v>21</v>
      </c>
    </row>
    <row r="11316" spans="1:14" x14ac:dyDescent="0.25">
      <c r="A11316" s="1" t="s">
        <v>364</v>
      </c>
      <c r="B11316" s="2" t="s">
        <v>353</v>
      </c>
      <c r="C11316" s="2" t="s">
        <v>353</v>
      </c>
      <c r="D11316" s="2" t="s">
        <v>354</v>
      </c>
      <c r="E11316" s="2" t="s">
        <v>9476</v>
      </c>
      <c r="F11316" s="2">
        <v>92112300</v>
      </c>
      <c r="G11316" s="2" t="s">
        <v>330</v>
      </c>
      <c r="H11316" s="2">
        <v>12</v>
      </c>
      <c r="I11316" s="2">
        <v>12</v>
      </c>
      <c r="J11316" s="2">
        <v>10</v>
      </c>
      <c r="K11316" s="2">
        <v>1</v>
      </c>
      <c r="L11316" s="3">
        <v>64852000</v>
      </c>
      <c r="M11316" s="2" t="s">
        <v>20</v>
      </c>
      <c r="N11316" s="4" t="s">
        <v>21</v>
      </c>
    </row>
    <row r="11317" spans="1:14" x14ac:dyDescent="0.25">
      <c r="A11317" s="1" t="s">
        <v>364</v>
      </c>
      <c r="B11317" s="2" t="s">
        <v>353</v>
      </c>
      <c r="C11317" s="2" t="s">
        <v>353</v>
      </c>
      <c r="D11317" s="2" t="s">
        <v>354</v>
      </c>
      <c r="E11317" s="2" t="s">
        <v>9477</v>
      </c>
      <c r="F11317" s="2">
        <v>92112300</v>
      </c>
      <c r="G11317" s="2" t="s">
        <v>330</v>
      </c>
      <c r="H11317" s="2">
        <v>1</v>
      </c>
      <c r="I11317" s="2">
        <v>6</v>
      </c>
      <c r="J11317" s="2">
        <v>10</v>
      </c>
      <c r="K11317" s="2">
        <v>1</v>
      </c>
      <c r="L11317" s="3">
        <v>39613</v>
      </c>
      <c r="M11317" s="2" t="s">
        <v>20</v>
      </c>
      <c r="N11317" s="4" t="s">
        <v>21</v>
      </c>
    </row>
    <row r="11318" spans="1:14" x14ac:dyDescent="0.25">
      <c r="A11318" s="1" t="s">
        <v>364</v>
      </c>
      <c r="B11318" s="2" t="s">
        <v>350</v>
      </c>
      <c r="C11318" s="2" t="s">
        <v>350</v>
      </c>
      <c r="D11318" s="2" t="s">
        <v>351</v>
      </c>
      <c r="E11318" s="2" t="s">
        <v>352</v>
      </c>
      <c r="F11318" s="2" t="s">
        <v>15744</v>
      </c>
      <c r="G11318" s="2" t="s">
        <v>19</v>
      </c>
      <c r="H11318" s="2">
        <v>1</v>
      </c>
      <c r="I11318" s="2">
        <v>12</v>
      </c>
      <c r="J11318" s="2">
        <v>10</v>
      </c>
      <c r="K11318" s="2">
        <v>1</v>
      </c>
      <c r="L11318" s="3">
        <v>37170595</v>
      </c>
      <c r="M11318" s="2" t="s">
        <v>20</v>
      </c>
      <c r="N11318" s="4" t="s">
        <v>21</v>
      </c>
    </row>
    <row r="11319" spans="1:14" x14ac:dyDescent="0.25">
      <c r="A11319" s="1" t="s">
        <v>364</v>
      </c>
      <c r="B11319" s="2" t="s">
        <v>356</v>
      </c>
      <c r="C11319" s="2" t="s">
        <v>358</v>
      </c>
      <c r="D11319" s="2" t="s">
        <v>357</v>
      </c>
      <c r="E11319" s="2" t="s">
        <v>357</v>
      </c>
      <c r="F11319" s="2">
        <v>0</v>
      </c>
      <c r="G11319" s="2" t="s">
        <v>19</v>
      </c>
      <c r="H11319" s="2">
        <v>1</v>
      </c>
      <c r="I11319" s="2">
        <v>12</v>
      </c>
      <c r="J11319" s="2">
        <v>10</v>
      </c>
      <c r="K11319" s="2">
        <v>1</v>
      </c>
      <c r="L11319" s="3">
        <v>711890</v>
      </c>
      <c r="M11319" s="2" t="s">
        <v>20</v>
      </c>
      <c r="N11319" s="4" t="s">
        <v>21</v>
      </c>
    </row>
    <row r="11320" spans="1:14" x14ac:dyDescent="0.25">
      <c r="A11320" s="1" t="s">
        <v>365</v>
      </c>
      <c r="B11320" s="2" t="s">
        <v>3200</v>
      </c>
      <c r="C11320" s="2" t="s">
        <v>3201</v>
      </c>
      <c r="D11320" s="2" t="s">
        <v>17998</v>
      </c>
      <c r="E11320" s="2" t="s">
        <v>9478</v>
      </c>
      <c r="F11320" s="2">
        <v>72102900</v>
      </c>
      <c r="G11320" s="2" t="s">
        <v>490</v>
      </c>
      <c r="H11320" s="2">
        <v>4</v>
      </c>
      <c r="I11320" s="2">
        <v>6</v>
      </c>
      <c r="J11320" s="2">
        <v>10</v>
      </c>
      <c r="K11320" s="2">
        <v>1</v>
      </c>
      <c r="L11320" s="3">
        <v>49996074.770000003</v>
      </c>
      <c r="M11320" s="2" t="s">
        <v>20</v>
      </c>
      <c r="N11320" s="4" t="s">
        <v>21</v>
      </c>
    </row>
    <row r="11321" spans="1:14" x14ac:dyDescent="0.25">
      <c r="A11321" s="1" t="s">
        <v>365</v>
      </c>
      <c r="B11321" s="2" t="s">
        <v>3200</v>
      </c>
      <c r="C11321" s="2" t="s">
        <v>3201</v>
      </c>
      <c r="D11321" s="2" t="s">
        <v>17998</v>
      </c>
      <c r="E11321" s="2" t="s">
        <v>9478</v>
      </c>
      <c r="F11321" s="2">
        <v>72102900</v>
      </c>
      <c r="G11321" s="2" t="s">
        <v>490</v>
      </c>
      <c r="H11321" s="2">
        <v>4</v>
      </c>
      <c r="I11321" s="2">
        <v>6</v>
      </c>
      <c r="J11321" s="2">
        <v>10</v>
      </c>
      <c r="K11321" s="2">
        <v>1</v>
      </c>
      <c r="L11321" s="3">
        <v>24997848.690000001</v>
      </c>
      <c r="M11321" s="2" t="s">
        <v>20</v>
      </c>
      <c r="N11321" s="4" t="s">
        <v>21</v>
      </c>
    </row>
    <row r="11322" spans="1:14" x14ac:dyDescent="0.25">
      <c r="A11322" s="1" t="s">
        <v>365</v>
      </c>
      <c r="B11322" s="2" t="s">
        <v>15</v>
      </c>
      <c r="C11322" s="2" t="s">
        <v>16</v>
      </c>
      <c r="D11322" s="2" t="s">
        <v>17</v>
      </c>
      <c r="E11322" s="2" t="s">
        <v>9479</v>
      </c>
      <c r="F11322" s="2">
        <v>56101502</v>
      </c>
      <c r="G11322" s="2" t="s">
        <v>490</v>
      </c>
      <c r="H11322" s="2">
        <v>8</v>
      </c>
      <c r="I11322" s="2">
        <v>2</v>
      </c>
      <c r="J11322" s="2">
        <v>10</v>
      </c>
      <c r="K11322" s="2">
        <v>1</v>
      </c>
      <c r="L11322" s="3">
        <v>6783000</v>
      </c>
      <c r="M11322" s="2" t="s">
        <v>0</v>
      </c>
      <c r="N11322" s="4" t="s">
        <v>21</v>
      </c>
    </row>
    <row r="11323" spans="1:14" x14ac:dyDescent="0.25">
      <c r="A11323" s="1" t="s">
        <v>365</v>
      </c>
      <c r="B11323" s="2" t="s">
        <v>15</v>
      </c>
      <c r="C11323" s="2" t="s">
        <v>16</v>
      </c>
      <c r="D11323" s="2" t="s">
        <v>17</v>
      </c>
      <c r="E11323" s="2" t="s">
        <v>9480</v>
      </c>
      <c r="F11323" s="2">
        <v>56101502</v>
      </c>
      <c r="G11323" s="2" t="s">
        <v>490</v>
      </c>
      <c r="H11323" s="2">
        <v>8</v>
      </c>
      <c r="I11323" s="2">
        <v>2</v>
      </c>
      <c r="J11323" s="2">
        <v>10</v>
      </c>
      <c r="K11323" s="2">
        <v>1</v>
      </c>
      <c r="L11323" s="3">
        <v>4403000</v>
      </c>
      <c r="M11323" s="2" t="s">
        <v>0</v>
      </c>
      <c r="N11323" s="4" t="s">
        <v>21</v>
      </c>
    </row>
    <row r="11324" spans="1:14" x14ac:dyDescent="0.25">
      <c r="A11324" s="1" t="s">
        <v>365</v>
      </c>
      <c r="B11324" s="2" t="s">
        <v>15</v>
      </c>
      <c r="C11324" s="2" t="s">
        <v>16</v>
      </c>
      <c r="D11324" s="2" t="s">
        <v>17</v>
      </c>
      <c r="E11324" s="2" t="s">
        <v>9481</v>
      </c>
      <c r="F11324" s="2">
        <v>56101502</v>
      </c>
      <c r="G11324" s="2" t="s">
        <v>490</v>
      </c>
      <c r="H11324" s="2">
        <v>8</v>
      </c>
      <c r="I11324" s="2">
        <v>2</v>
      </c>
      <c r="J11324" s="2">
        <v>10</v>
      </c>
      <c r="K11324" s="2">
        <v>3</v>
      </c>
      <c r="L11324" s="3">
        <v>5712000</v>
      </c>
      <c r="M11324" s="2" t="s">
        <v>0</v>
      </c>
      <c r="N11324" s="4" t="s">
        <v>21</v>
      </c>
    </row>
    <row r="11325" spans="1:14" x14ac:dyDescent="0.25">
      <c r="A11325" s="1" t="s">
        <v>365</v>
      </c>
      <c r="B11325" s="2" t="s">
        <v>15</v>
      </c>
      <c r="C11325" s="2" t="s">
        <v>16</v>
      </c>
      <c r="D11325" s="2" t="s">
        <v>17</v>
      </c>
      <c r="E11325" s="2" t="s">
        <v>9482</v>
      </c>
      <c r="F11325" s="2">
        <v>56112102</v>
      </c>
      <c r="G11325" s="2" t="s">
        <v>496</v>
      </c>
      <c r="H11325" s="2">
        <v>8</v>
      </c>
      <c r="I11325" s="2">
        <v>3</v>
      </c>
      <c r="J11325" s="2">
        <v>10</v>
      </c>
      <c r="K11325" s="2">
        <v>4</v>
      </c>
      <c r="L11325" s="3">
        <v>5258633.8</v>
      </c>
      <c r="M11325" s="2" t="s">
        <v>0</v>
      </c>
      <c r="N11325" s="4" t="s">
        <v>21</v>
      </c>
    </row>
    <row r="11326" spans="1:14" x14ac:dyDescent="0.25">
      <c r="A11326" s="1" t="s">
        <v>365</v>
      </c>
      <c r="B11326" s="2" t="s">
        <v>15</v>
      </c>
      <c r="C11326" s="2" t="s">
        <v>16</v>
      </c>
      <c r="D11326" s="2" t="s">
        <v>17</v>
      </c>
      <c r="E11326" s="2" t="s">
        <v>9483</v>
      </c>
      <c r="F11326" s="2">
        <v>56112102</v>
      </c>
      <c r="G11326" s="2" t="s">
        <v>496</v>
      </c>
      <c r="H11326" s="2">
        <v>8</v>
      </c>
      <c r="I11326" s="2">
        <v>3</v>
      </c>
      <c r="J11326" s="2">
        <v>10</v>
      </c>
      <c r="K11326" s="2">
        <v>5</v>
      </c>
      <c r="L11326" s="3">
        <v>1776295.1500000001</v>
      </c>
      <c r="M11326" s="2" t="s">
        <v>0</v>
      </c>
      <c r="N11326" s="4" t="s">
        <v>21</v>
      </c>
    </row>
    <row r="11327" spans="1:14" x14ac:dyDescent="0.25">
      <c r="A11327" s="1" t="s">
        <v>365</v>
      </c>
      <c r="B11327" s="2" t="s">
        <v>15</v>
      </c>
      <c r="C11327" s="2" t="s">
        <v>22</v>
      </c>
      <c r="D11327" s="2" t="s">
        <v>23</v>
      </c>
      <c r="E11327" s="2" t="s">
        <v>9484</v>
      </c>
      <c r="F11327" s="2">
        <v>56101519</v>
      </c>
      <c r="G11327" s="2" t="s">
        <v>490</v>
      </c>
      <c r="H11327" s="2">
        <v>8</v>
      </c>
      <c r="I11327" s="2">
        <v>2</v>
      </c>
      <c r="J11327" s="2">
        <v>10</v>
      </c>
      <c r="K11327" s="2">
        <v>2</v>
      </c>
      <c r="L11327" s="3">
        <v>2380002.38</v>
      </c>
      <c r="M11327" s="2" t="s">
        <v>0</v>
      </c>
      <c r="N11327" s="4" t="s">
        <v>21</v>
      </c>
    </row>
    <row r="11328" spans="1:14" x14ac:dyDescent="0.25">
      <c r="A11328" s="1" t="s">
        <v>365</v>
      </c>
      <c r="B11328" s="2" t="s">
        <v>15</v>
      </c>
      <c r="C11328" s="2" t="s">
        <v>22</v>
      </c>
      <c r="D11328" s="2" t="s">
        <v>23</v>
      </c>
      <c r="E11328" s="2" t="s">
        <v>9485</v>
      </c>
      <c r="F11328" s="2">
        <v>24112401</v>
      </c>
      <c r="G11328" s="2" t="s">
        <v>496</v>
      </c>
      <c r="H11328" s="2">
        <v>8</v>
      </c>
      <c r="I11328" s="2">
        <v>3</v>
      </c>
      <c r="J11328" s="2">
        <v>10</v>
      </c>
      <c r="K11328" s="2">
        <v>2</v>
      </c>
      <c r="L11328" s="3">
        <v>33711400.520000003</v>
      </c>
      <c r="M11328" s="2" t="s">
        <v>0</v>
      </c>
      <c r="N11328" s="4" t="s">
        <v>21</v>
      </c>
    </row>
    <row r="11329" spans="1:14" x14ac:dyDescent="0.25">
      <c r="A11329" s="1" t="s">
        <v>365</v>
      </c>
      <c r="B11329" s="2" t="s">
        <v>15</v>
      </c>
      <c r="C11329" s="2" t="s">
        <v>22</v>
      </c>
      <c r="D11329" s="2" t="s">
        <v>23</v>
      </c>
      <c r="E11329" s="2" t="s">
        <v>9486</v>
      </c>
      <c r="F11329" s="2">
        <v>24102006</v>
      </c>
      <c r="G11329" s="2" t="s">
        <v>496</v>
      </c>
      <c r="H11329" s="2">
        <v>8</v>
      </c>
      <c r="I11329" s="2">
        <v>3</v>
      </c>
      <c r="J11329" s="2">
        <v>10</v>
      </c>
      <c r="K11329" s="2">
        <v>1</v>
      </c>
      <c r="L11329" s="3">
        <v>9035666.4299999997</v>
      </c>
      <c r="M11329" s="2" t="s">
        <v>0</v>
      </c>
      <c r="N11329" s="4" t="s">
        <v>21</v>
      </c>
    </row>
    <row r="11330" spans="1:14" x14ac:dyDescent="0.25">
      <c r="A11330" s="1" t="s">
        <v>365</v>
      </c>
      <c r="B11330" s="2" t="s">
        <v>15</v>
      </c>
      <c r="C11330" s="2" t="s">
        <v>22</v>
      </c>
      <c r="D11330" s="2" t="s">
        <v>23</v>
      </c>
      <c r="E11330" s="2" t="s">
        <v>9487</v>
      </c>
      <c r="F11330" s="2">
        <v>24102006</v>
      </c>
      <c r="G11330" s="2" t="s">
        <v>496</v>
      </c>
      <c r="H11330" s="2">
        <v>8</v>
      </c>
      <c r="I11330" s="2">
        <v>3</v>
      </c>
      <c r="J11330" s="2">
        <v>10</v>
      </c>
      <c r="K11330" s="2">
        <v>5</v>
      </c>
      <c r="L11330" s="3">
        <v>49285474.350000009</v>
      </c>
      <c r="M11330" s="2" t="s">
        <v>0</v>
      </c>
      <c r="N11330" s="4" t="s">
        <v>21</v>
      </c>
    </row>
    <row r="11331" spans="1:14" x14ac:dyDescent="0.25">
      <c r="A11331" s="1" t="s">
        <v>365</v>
      </c>
      <c r="B11331" s="2" t="s">
        <v>15</v>
      </c>
      <c r="C11331" s="2" t="s">
        <v>22</v>
      </c>
      <c r="D11331" s="2" t="s">
        <v>23</v>
      </c>
      <c r="E11331" s="2" t="s">
        <v>9488</v>
      </c>
      <c r="F11331" s="2">
        <v>24112401</v>
      </c>
      <c r="G11331" s="2" t="s">
        <v>496</v>
      </c>
      <c r="H11331" s="2">
        <v>8</v>
      </c>
      <c r="I11331" s="2">
        <v>3</v>
      </c>
      <c r="J11331" s="2">
        <v>10</v>
      </c>
      <c r="K11331" s="2">
        <v>1</v>
      </c>
      <c r="L11331" s="3">
        <v>10678576.859999999</v>
      </c>
      <c r="M11331" s="2" t="s">
        <v>0</v>
      </c>
      <c r="N11331" s="4" t="s">
        <v>21</v>
      </c>
    </row>
    <row r="11332" spans="1:14" x14ac:dyDescent="0.25">
      <c r="A11332" s="1" t="s">
        <v>365</v>
      </c>
      <c r="B11332" s="2" t="s">
        <v>15</v>
      </c>
      <c r="C11332" s="2" t="s">
        <v>22</v>
      </c>
      <c r="D11332" s="2" t="s">
        <v>23</v>
      </c>
      <c r="E11332" s="2" t="s">
        <v>9489</v>
      </c>
      <c r="F11332" s="2">
        <v>56101520</v>
      </c>
      <c r="G11332" s="2" t="s">
        <v>496</v>
      </c>
      <c r="H11332" s="2">
        <v>8</v>
      </c>
      <c r="I11332" s="2">
        <v>3</v>
      </c>
      <c r="J11332" s="2">
        <v>10</v>
      </c>
      <c r="K11332" s="2">
        <v>2</v>
      </c>
      <c r="L11332" s="3">
        <v>13142736.039999999</v>
      </c>
      <c r="M11332" s="2" t="s">
        <v>0</v>
      </c>
      <c r="N11332" s="4" t="s">
        <v>21</v>
      </c>
    </row>
    <row r="11333" spans="1:14" x14ac:dyDescent="0.25">
      <c r="A11333" s="1" t="s">
        <v>365</v>
      </c>
      <c r="B11333" s="2" t="s">
        <v>15</v>
      </c>
      <c r="C11333" s="2" t="s">
        <v>22</v>
      </c>
      <c r="D11333" s="2" t="s">
        <v>23</v>
      </c>
      <c r="E11333" s="2" t="s">
        <v>9490</v>
      </c>
      <c r="F11333" s="2">
        <v>24102004</v>
      </c>
      <c r="G11333" s="2" t="s">
        <v>496</v>
      </c>
      <c r="H11333" s="2">
        <v>8</v>
      </c>
      <c r="I11333" s="2">
        <v>3</v>
      </c>
      <c r="J11333" s="2">
        <v>10</v>
      </c>
      <c r="K11333" s="2">
        <v>1</v>
      </c>
      <c r="L11333" s="3">
        <v>4107041.05</v>
      </c>
      <c r="M11333" s="2" t="s">
        <v>0</v>
      </c>
      <c r="N11333" s="4" t="s">
        <v>21</v>
      </c>
    </row>
    <row r="11334" spans="1:14" x14ac:dyDescent="0.25">
      <c r="A11334" s="1" t="s">
        <v>365</v>
      </c>
      <c r="B11334" s="2" t="s">
        <v>15</v>
      </c>
      <c r="C11334" s="2" t="s">
        <v>22</v>
      </c>
      <c r="D11334" s="2" t="s">
        <v>23</v>
      </c>
      <c r="E11334" s="2" t="s">
        <v>9491</v>
      </c>
      <c r="F11334" s="2">
        <v>56101519</v>
      </c>
      <c r="G11334" s="2" t="s">
        <v>496</v>
      </c>
      <c r="H11334" s="2">
        <v>8</v>
      </c>
      <c r="I11334" s="2">
        <v>3</v>
      </c>
      <c r="J11334" s="2">
        <v>10</v>
      </c>
      <c r="K11334" s="2">
        <v>1</v>
      </c>
      <c r="L11334" s="3">
        <v>2375174.5499999998</v>
      </c>
      <c r="M11334" s="2" t="s">
        <v>0</v>
      </c>
      <c r="N11334" s="4" t="s">
        <v>21</v>
      </c>
    </row>
    <row r="11335" spans="1:14" x14ac:dyDescent="0.25">
      <c r="A11335" s="1" t="s">
        <v>365</v>
      </c>
      <c r="B11335" s="2" t="s">
        <v>15</v>
      </c>
      <c r="C11335" s="2" t="s">
        <v>22</v>
      </c>
      <c r="D11335" s="2" t="s">
        <v>23</v>
      </c>
      <c r="E11335" s="2" t="s">
        <v>9492</v>
      </c>
      <c r="F11335" s="2">
        <v>24102006</v>
      </c>
      <c r="G11335" s="2" t="s">
        <v>496</v>
      </c>
      <c r="H11335" s="2">
        <v>8</v>
      </c>
      <c r="I11335" s="2">
        <v>3</v>
      </c>
      <c r="J11335" s="2">
        <v>10</v>
      </c>
      <c r="K11335" s="2">
        <v>2</v>
      </c>
      <c r="L11335" s="3">
        <v>74706829.120000005</v>
      </c>
      <c r="M11335" s="2" t="s">
        <v>0</v>
      </c>
      <c r="N11335" s="4" t="s">
        <v>21</v>
      </c>
    </row>
    <row r="11336" spans="1:14" x14ac:dyDescent="0.25">
      <c r="A11336" s="1" t="s">
        <v>365</v>
      </c>
      <c r="B11336" s="2" t="s">
        <v>28</v>
      </c>
      <c r="C11336" s="2" t="s">
        <v>29</v>
      </c>
      <c r="D11336" s="2" t="s">
        <v>30</v>
      </c>
      <c r="E11336" s="2" t="s">
        <v>9493</v>
      </c>
      <c r="F11336" s="2">
        <v>41111509</v>
      </c>
      <c r="G11336" s="2" t="s">
        <v>490</v>
      </c>
      <c r="H11336" s="2">
        <v>9</v>
      </c>
      <c r="I11336" s="2">
        <v>2</v>
      </c>
      <c r="J11336" s="2">
        <v>10</v>
      </c>
      <c r="K11336" s="2">
        <v>1</v>
      </c>
      <c r="L11336" s="3">
        <v>6426309</v>
      </c>
      <c r="M11336" s="2" t="s">
        <v>0</v>
      </c>
      <c r="N11336" s="4" t="s">
        <v>21</v>
      </c>
    </row>
    <row r="11337" spans="1:14" x14ac:dyDescent="0.25">
      <c r="A11337" s="1" t="s">
        <v>365</v>
      </c>
      <c r="B11337" s="2" t="s">
        <v>28</v>
      </c>
      <c r="C11337" s="2" t="s">
        <v>29</v>
      </c>
      <c r="D11337" s="2" t="s">
        <v>30</v>
      </c>
      <c r="E11337" s="2" t="s">
        <v>9494</v>
      </c>
      <c r="F11337" s="2">
        <v>0</v>
      </c>
      <c r="G11337" s="2" t="s">
        <v>17856</v>
      </c>
      <c r="H11337" s="2">
        <v>1</v>
      </c>
      <c r="I11337" s="2">
        <v>6</v>
      </c>
      <c r="J11337" s="2">
        <v>10</v>
      </c>
      <c r="K11337" s="2">
        <v>1</v>
      </c>
      <c r="L11337" s="3">
        <v>1</v>
      </c>
      <c r="M11337" s="2" t="s">
        <v>20</v>
      </c>
      <c r="N11337" s="4" t="s">
        <v>21</v>
      </c>
    </row>
    <row r="11338" spans="1:14" x14ac:dyDescent="0.25">
      <c r="A11338" s="1" t="s">
        <v>365</v>
      </c>
      <c r="B11338" s="2" t="s">
        <v>529</v>
      </c>
      <c r="C11338" s="2" t="s">
        <v>837</v>
      </c>
      <c r="D11338" s="2" t="s">
        <v>17905</v>
      </c>
      <c r="E11338" s="2" t="s">
        <v>7462</v>
      </c>
      <c r="F11338" s="2">
        <v>27112045</v>
      </c>
      <c r="G11338" s="2" t="s">
        <v>490</v>
      </c>
      <c r="H11338" s="2">
        <v>3</v>
      </c>
      <c r="I11338" s="2">
        <v>5</v>
      </c>
      <c r="J11338" s="2">
        <v>10</v>
      </c>
      <c r="K11338" s="2">
        <v>4</v>
      </c>
      <c r="L11338" s="3">
        <v>7350000</v>
      </c>
      <c r="M11338" s="2" t="s">
        <v>0</v>
      </c>
      <c r="N11338" s="4" t="s">
        <v>21</v>
      </c>
    </row>
    <row r="11339" spans="1:14" x14ac:dyDescent="0.25">
      <c r="A11339" s="1" t="s">
        <v>365</v>
      </c>
      <c r="B11339" s="2" t="s">
        <v>529</v>
      </c>
      <c r="C11339" s="2" t="s">
        <v>837</v>
      </c>
      <c r="D11339" s="2" t="s">
        <v>17905</v>
      </c>
      <c r="E11339" s="2" t="s">
        <v>3180</v>
      </c>
      <c r="F11339" s="2">
        <v>21101800</v>
      </c>
      <c r="G11339" s="2" t="s">
        <v>490</v>
      </c>
      <c r="H11339" s="2">
        <v>3</v>
      </c>
      <c r="I11339" s="2">
        <v>5</v>
      </c>
      <c r="J11339" s="2">
        <v>10</v>
      </c>
      <c r="K11339" s="2">
        <v>1</v>
      </c>
      <c r="L11339" s="3">
        <v>2201500</v>
      </c>
      <c r="M11339" s="2" t="s">
        <v>0</v>
      </c>
      <c r="N11339" s="4" t="s">
        <v>21</v>
      </c>
    </row>
    <row r="11340" spans="1:14" x14ac:dyDescent="0.25">
      <c r="A11340" s="1" t="s">
        <v>365</v>
      </c>
      <c r="B11340" s="2" t="s">
        <v>529</v>
      </c>
      <c r="C11340" s="2" t="s">
        <v>530</v>
      </c>
      <c r="D11340" s="2" t="s">
        <v>17881</v>
      </c>
      <c r="E11340" s="2" t="s">
        <v>9495</v>
      </c>
      <c r="F11340" s="2">
        <v>27112746</v>
      </c>
      <c r="G11340" s="2" t="s">
        <v>490</v>
      </c>
      <c r="H11340" s="2">
        <v>3</v>
      </c>
      <c r="I11340" s="2">
        <v>5</v>
      </c>
      <c r="J11340" s="2">
        <v>10</v>
      </c>
      <c r="K11340" s="2">
        <v>1</v>
      </c>
      <c r="L11340" s="3">
        <v>1627500</v>
      </c>
      <c r="M11340" s="2" t="s">
        <v>0</v>
      </c>
      <c r="N11340" s="4" t="s">
        <v>21</v>
      </c>
    </row>
    <row r="11341" spans="1:14" x14ac:dyDescent="0.25">
      <c r="A11341" s="1" t="s">
        <v>365</v>
      </c>
      <c r="B11341" s="2" t="s">
        <v>529</v>
      </c>
      <c r="C11341" s="2" t="s">
        <v>530</v>
      </c>
      <c r="D11341" s="2" t="s">
        <v>17881</v>
      </c>
      <c r="E11341" s="2" t="s">
        <v>9496</v>
      </c>
      <c r="F11341" s="2">
        <v>27111500</v>
      </c>
      <c r="G11341" s="2" t="s">
        <v>490</v>
      </c>
      <c r="H11341" s="2">
        <v>4</v>
      </c>
      <c r="I11341" s="2">
        <v>8</v>
      </c>
      <c r="J11341" s="2">
        <v>10</v>
      </c>
      <c r="K11341" s="2">
        <v>1</v>
      </c>
      <c r="L11341" s="3">
        <v>2677500</v>
      </c>
      <c r="M11341" s="2" t="s">
        <v>0</v>
      </c>
      <c r="N11341" s="4" t="s">
        <v>21</v>
      </c>
    </row>
    <row r="11342" spans="1:14" x14ac:dyDescent="0.25">
      <c r="A11342" s="1" t="s">
        <v>365</v>
      </c>
      <c r="B11342" s="2" t="s">
        <v>529</v>
      </c>
      <c r="C11342" s="2" t="s">
        <v>530</v>
      </c>
      <c r="D11342" s="2" t="s">
        <v>17881</v>
      </c>
      <c r="E11342" s="2" t="s">
        <v>9497</v>
      </c>
      <c r="F11342" s="2">
        <v>23101510</v>
      </c>
      <c r="G11342" s="2" t="s">
        <v>490</v>
      </c>
      <c r="H11342" s="2">
        <v>4</v>
      </c>
      <c r="I11342" s="2">
        <v>8</v>
      </c>
      <c r="J11342" s="2">
        <v>10</v>
      </c>
      <c r="K11342" s="2">
        <v>1</v>
      </c>
      <c r="L11342" s="3">
        <v>1428000</v>
      </c>
      <c r="M11342" s="2" t="s">
        <v>0</v>
      </c>
      <c r="N11342" s="4" t="s">
        <v>21</v>
      </c>
    </row>
    <row r="11343" spans="1:14" x14ac:dyDescent="0.25">
      <c r="A11343" s="1" t="s">
        <v>365</v>
      </c>
      <c r="B11343" s="2" t="s">
        <v>529</v>
      </c>
      <c r="C11343" s="2" t="s">
        <v>530</v>
      </c>
      <c r="D11343" s="2" t="s">
        <v>17881</v>
      </c>
      <c r="E11343" s="2" t="s">
        <v>9498</v>
      </c>
      <c r="F11343" s="2">
        <v>27111500</v>
      </c>
      <c r="G11343" s="2" t="s">
        <v>490</v>
      </c>
      <c r="H11343" s="2">
        <v>4</v>
      </c>
      <c r="I11343" s="2">
        <v>8</v>
      </c>
      <c r="J11343" s="2">
        <v>10</v>
      </c>
      <c r="K11343" s="2">
        <v>1</v>
      </c>
      <c r="L11343" s="3">
        <v>892500</v>
      </c>
      <c r="M11343" s="2" t="s">
        <v>0</v>
      </c>
      <c r="N11343" s="4" t="s">
        <v>21</v>
      </c>
    </row>
    <row r="11344" spans="1:14" x14ac:dyDescent="0.25">
      <c r="A11344" s="1" t="s">
        <v>365</v>
      </c>
      <c r="B11344" s="2" t="s">
        <v>529</v>
      </c>
      <c r="C11344" s="2" t="s">
        <v>530</v>
      </c>
      <c r="D11344" s="2" t="s">
        <v>17881</v>
      </c>
      <c r="E11344" s="2" t="s">
        <v>9499</v>
      </c>
      <c r="F11344" s="2">
        <v>23101502</v>
      </c>
      <c r="G11344" s="2" t="s">
        <v>490</v>
      </c>
      <c r="H11344" s="2">
        <v>4</v>
      </c>
      <c r="I11344" s="2">
        <v>8</v>
      </c>
      <c r="J11344" s="2">
        <v>10</v>
      </c>
      <c r="K11344" s="2">
        <v>1</v>
      </c>
      <c r="L11344" s="3">
        <v>1178276.72</v>
      </c>
      <c r="M11344" s="2" t="s">
        <v>0</v>
      </c>
      <c r="N11344" s="4" t="s">
        <v>21</v>
      </c>
    </row>
    <row r="11345" spans="1:14" x14ac:dyDescent="0.25">
      <c r="A11345" s="1" t="s">
        <v>365</v>
      </c>
      <c r="B11345" s="2" t="s">
        <v>529</v>
      </c>
      <c r="C11345" s="2" t="s">
        <v>530</v>
      </c>
      <c r="D11345" s="2" t="s">
        <v>17881</v>
      </c>
      <c r="E11345" s="2" t="s">
        <v>9500</v>
      </c>
      <c r="F11345" s="2">
        <v>32151905</v>
      </c>
      <c r="G11345" s="2" t="s">
        <v>490</v>
      </c>
      <c r="H11345" s="2">
        <v>3</v>
      </c>
      <c r="I11345" s="2">
        <v>5</v>
      </c>
      <c r="J11345" s="2">
        <v>10</v>
      </c>
      <c r="K11345" s="2">
        <v>31</v>
      </c>
      <c r="L11345" s="3">
        <v>29512000</v>
      </c>
      <c r="M11345" s="2" t="s">
        <v>0</v>
      </c>
      <c r="N11345" s="4" t="s">
        <v>21</v>
      </c>
    </row>
    <row r="11346" spans="1:14" x14ac:dyDescent="0.25">
      <c r="A11346" s="1" t="s">
        <v>365</v>
      </c>
      <c r="B11346" s="2" t="s">
        <v>529</v>
      </c>
      <c r="C11346" s="2" t="s">
        <v>530</v>
      </c>
      <c r="D11346" s="2" t="s">
        <v>17881</v>
      </c>
      <c r="E11346" s="2" t="s">
        <v>9501</v>
      </c>
      <c r="F11346" s="2">
        <v>27111609</v>
      </c>
      <c r="G11346" s="2" t="s">
        <v>490</v>
      </c>
      <c r="H11346" s="2">
        <v>3</v>
      </c>
      <c r="I11346" s="2">
        <v>5</v>
      </c>
      <c r="J11346" s="2">
        <v>10</v>
      </c>
      <c r="K11346" s="2">
        <v>4</v>
      </c>
      <c r="L11346" s="3">
        <v>109480</v>
      </c>
      <c r="M11346" s="2" t="s">
        <v>0</v>
      </c>
      <c r="N11346" s="4" t="s">
        <v>21</v>
      </c>
    </row>
    <row r="11347" spans="1:14" x14ac:dyDescent="0.25">
      <c r="A11347" s="1" t="s">
        <v>365</v>
      </c>
      <c r="B11347" s="2" t="s">
        <v>529</v>
      </c>
      <c r="C11347" s="2" t="s">
        <v>530</v>
      </c>
      <c r="D11347" s="2" t="s">
        <v>17881</v>
      </c>
      <c r="E11347" s="2" t="s">
        <v>9502</v>
      </c>
      <c r="F11347" s="2">
        <v>27111709</v>
      </c>
      <c r="G11347" s="2" t="s">
        <v>490</v>
      </c>
      <c r="H11347" s="2">
        <v>3</v>
      </c>
      <c r="I11347" s="2">
        <v>5</v>
      </c>
      <c r="J11347" s="2">
        <v>10</v>
      </c>
      <c r="K11347" s="2">
        <v>6</v>
      </c>
      <c r="L11347" s="3">
        <v>107100</v>
      </c>
      <c r="M11347" s="2" t="s">
        <v>0</v>
      </c>
      <c r="N11347" s="4" t="s">
        <v>21</v>
      </c>
    </row>
    <row r="11348" spans="1:14" x14ac:dyDescent="0.25">
      <c r="A11348" s="1" t="s">
        <v>365</v>
      </c>
      <c r="B11348" s="2" t="s">
        <v>529</v>
      </c>
      <c r="C11348" s="2" t="s">
        <v>530</v>
      </c>
      <c r="D11348" s="2" t="s">
        <v>17881</v>
      </c>
      <c r="E11348" s="2" t="s">
        <v>9503</v>
      </c>
      <c r="F11348" s="2">
        <v>27112148</v>
      </c>
      <c r="G11348" s="2" t="s">
        <v>490</v>
      </c>
      <c r="H11348" s="2">
        <v>3</v>
      </c>
      <c r="I11348" s="2">
        <v>5</v>
      </c>
      <c r="J11348" s="2">
        <v>10</v>
      </c>
      <c r="K11348" s="2">
        <v>1</v>
      </c>
      <c r="L11348" s="3">
        <v>1642200</v>
      </c>
      <c r="M11348" s="2" t="s">
        <v>0</v>
      </c>
      <c r="N11348" s="4" t="s">
        <v>21</v>
      </c>
    </row>
    <row r="11349" spans="1:14" x14ac:dyDescent="0.25">
      <c r="A11349" s="1" t="s">
        <v>365</v>
      </c>
      <c r="B11349" s="2" t="s">
        <v>529</v>
      </c>
      <c r="C11349" s="2" t="s">
        <v>530</v>
      </c>
      <c r="D11349" s="2" t="s">
        <v>17881</v>
      </c>
      <c r="E11349" s="2" t="s">
        <v>9504</v>
      </c>
      <c r="F11349" s="2">
        <v>27112717</v>
      </c>
      <c r="G11349" s="2" t="s">
        <v>490</v>
      </c>
      <c r="H11349" s="2">
        <v>5</v>
      </c>
      <c r="I11349" s="2">
        <v>4</v>
      </c>
      <c r="J11349" s="2">
        <v>10</v>
      </c>
      <c r="K11349" s="2">
        <v>1</v>
      </c>
      <c r="L11349" s="3">
        <v>666400</v>
      </c>
      <c r="M11349" s="2" t="s">
        <v>0</v>
      </c>
      <c r="N11349" s="4" t="s">
        <v>21</v>
      </c>
    </row>
    <row r="11350" spans="1:14" x14ac:dyDescent="0.25">
      <c r="A11350" s="1" t="s">
        <v>365</v>
      </c>
      <c r="B11350" s="2" t="s">
        <v>529</v>
      </c>
      <c r="C11350" s="2" t="s">
        <v>530</v>
      </c>
      <c r="D11350" s="2" t="s">
        <v>17881</v>
      </c>
      <c r="E11350" s="2" t="s">
        <v>9505</v>
      </c>
      <c r="F11350" s="2">
        <v>41122413</v>
      </c>
      <c r="G11350" s="2" t="s">
        <v>490</v>
      </c>
      <c r="H11350" s="2">
        <v>5</v>
      </c>
      <c r="I11350" s="2">
        <v>4</v>
      </c>
      <c r="J11350" s="2">
        <v>10</v>
      </c>
      <c r="K11350" s="2">
        <v>1</v>
      </c>
      <c r="L11350" s="3">
        <v>571200</v>
      </c>
      <c r="M11350" s="2" t="s">
        <v>0</v>
      </c>
      <c r="N11350" s="4" t="s">
        <v>21</v>
      </c>
    </row>
    <row r="11351" spans="1:14" x14ac:dyDescent="0.25">
      <c r="A11351" s="1" t="s">
        <v>365</v>
      </c>
      <c r="B11351" s="2" t="s">
        <v>529</v>
      </c>
      <c r="C11351" s="2" t="s">
        <v>530</v>
      </c>
      <c r="D11351" s="2" t="s">
        <v>17881</v>
      </c>
      <c r="E11351" s="2" t="s">
        <v>9506</v>
      </c>
      <c r="F11351" s="2">
        <v>27112114</v>
      </c>
      <c r="G11351" s="2" t="s">
        <v>490</v>
      </c>
      <c r="H11351" s="2">
        <v>5</v>
      </c>
      <c r="I11351" s="2">
        <v>4</v>
      </c>
      <c r="J11351" s="2">
        <v>10</v>
      </c>
      <c r="K11351" s="2">
        <v>7</v>
      </c>
      <c r="L11351" s="3">
        <v>568939</v>
      </c>
      <c r="M11351" s="2" t="s">
        <v>0</v>
      </c>
      <c r="N11351" s="4" t="s">
        <v>21</v>
      </c>
    </row>
    <row r="11352" spans="1:14" x14ac:dyDescent="0.25">
      <c r="A11352" s="1" t="s">
        <v>365</v>
      </c>
      <c r="B11352" s="2" t="s">
        <v>529</v>
      </c>
      <c r="C11352" s="2" t="s">
        <v>530</v>
      </c>
      <c r="D11352" s="2" t="s">
        <v>17881</v>
      </c>
      <c r="E11352" s="2" t="s">
        <v>9507</v>
      </c>
      <c r="F11352" s="2">
        <v>27111728</v>
      </c>
      <c r="G11352" s="2" t="s">
        <v>490</v>
      </c>
      <c r="H11352" s="2">
        <v>5</v>
      </c>
      <c r="I11352" s="2">
        <v>4</v>
      </c>
      <c r="J11352" s="2">
        <v>10</v>
      </c>
      <c r="K11352" s="2">
        <v>1</v>
      </c>
      <c r="L11352" s="3">
        <v>187425</v>
      </c>
      <c r="M11352" s="2" t="s">
        <v>0</v>
      </c>
      <c r="N11352" s="4" t="s">
        <v>21</v>
      </c>
    </row>
    <row r="11353" spans="1:14" x14ac:dyDescent="0.25">
      <c r="A11353" s="1" t="s">
        <v>365</v>
      </c>
      <c r="B11353" s="2" t="s">
        <v>529</v>
      </c>
      <c r="C11353" s="2" t="s">
        <v>530</v>
      </c>
      <c r="D11353" s="2" t="s">
        <v>17881</v>
      </c>
      <c r="E11353" s="2" t="s">
        <v>9508</v>
      </c>
      <c r="F11353" s="2">
        <v>41113630</v>
      </c>
      <c r="G11353" s="2" t="s">
        <v>490</v>
      </c>
      <c r="H11353" s="2">
        <v>5</v>
      </c>
      <c r="I11353" s="2">
        <v>4</v>
      </c>
      <c r="J11353" s="2">
        <v>10</v>
      </c>
      <c r="K11353" s="2">
        <v>1</v>
      </c>
      <c r="L11353" s="3">
        <v>503965</v>
      </c>
      <c r="M11353" s="2" t="s">
        <v>0</v>
      </c>
      <c r="N11353" s="4" t="s">
        <v>21</v>
      </c>
    </row>
    <row r="11354" spans="1:14" x14ac:dyDescent="0.25">
      <c r="A11354" s="1" t="s">
        <v>365</v>
      </c>
      <c r="B11354" s="2" t="s">
        <v>529</v>
      </c>
      <c r="C11354" s="2" t="s">
        <v>530</v>
      </c>
      <c r="D11354" s="2" t="s">
        <v>17881</v>
      </c>
      <c r="E11354" s="2" t="s">
        <v>9509</v>
      </c>
      <c r="F11354" s="2">
        <v>41101708</v>
      </c>
      <c r="G11354" s="2" t="s">
        <v>490</v>
      </c>
      <c r="H11354" s="2">
        <v>5</v>
      </c>
      <c r="I11354" s="2">
        <v>4</v>
      </c>
      <c r="J11354" s="2">
        <v>10</v>
      </c>
      <c r="K11354" s="2">
        <v>1</v>
      </c>
      <c r="L11354" s="3">
        <v>216580</v>
      </c>
      <c r="M11354" s="2" t="s">
        <v>0</v>
      </c>
      <c r="N11354" s="4" t="s">
        <v>21</v>
      </c>
    </row>
    <row r="11355" spans="1:14" x14ac:dyDescent="0.25">
      <c r="A11355" s="1" t="s">
        <v>365</v>
      </c>
      <c r="B11355" s="2" t="s">
        <v>529</v>
      </c>
      <c r="C11355" s="2" t="s">
        <v>530</v>
      </c>
      <c r="D11355" s="2" t="s">
        <v>17881</v>
      </c>
      <c r="E11355" s="2" t="s">
        <v>9510</v>
      </c>
      <c r="F11355" s="2">
        <v>42181606</v>
      </c>
      <c r="G11355" s="2" t="s">
        <v>490</v>
      </c>
      <c r="H11355" s="2">
        <v>5</v>
      </c>
      <c r="I11355" s="2">
        <v>4</v>
      </c>
      <c r="J11355" s="2">
        <v>10</v>
      </c>
      <c r="K11355" s="2">
        <v>1</v>
      </c>
      <c r="L11355" s="3">
        <v>780640</v>
      </c>
      <c r="M11355" s="2" t="s">
        <v>0</v>
      </c>
      <c r="N11355" s="4" t="s">
        <v>21</v>
      </c>
    </row>
    <row r="11356" spans="1:14" x14ac:dyDescent="0.25">
      <c r="A11356" s="1" t="s">
        <v>365</v>
      </c>
      <c r="B11356" s="2" t="s">
        <v>529</v>
      </c>
      <c r="C11356" s="2" t="s">
        <v>530</v>
      </c>
      <c r="D11356" s="2" t="s">
        <v>17881</v>
      </c>
      <c r="E11356" s="2" t="s">
        <v>9511</v>
      </c>
      <c r="F11356" s="2">
        <v>23153418</v>
      </c>
      <c r="G11356" s="2" t="s">
        <v>496</v>
      </c>
      <c r="H11356" s="2">
        <v>8</v>
      </c>
      <c r="I11356" s="2">
        <v>3</v>
      </c>
      <c r="J11356" s="2">
        <v>10</v>
      </c>
      <c r="K11356" s="2">
        <v>1</v>
      </c>
      <c r="L11356" s="3">
        <v>6571372.7800000003</v>
      </c>
      <c r="M11356" s="2" t="s">
        <v>0</v>
      </c>
      <c r="N11356" s="4" t="s">
        <v>21</v>
      </c>
    </row>
    <row r="11357" spans="1:14" x14ac:dyDescent="0.25">
      <c r="A11357" s="1" t="s">
        <v>365</v>
      </c>
      <c r="B11357" s="2" t="s">
        <v>529</v>
      </c>
      <c r="C11357" s="2" t="s">
        <v>530</v>
      </c>
      <c r="D11357" s="2" t="s">
        <v>17881</v>
      </c>
      <c r="E11357" s="2" t="s">
        <v>9511</v>
      </c>
      <c r="F11357" s="2">
        <v>23153418</v>
      </c>
      <c r="G11357" s="2" t="s">
        <v>496</v>
      </c>
      <c r="H11357" s="2">
        <v>8</v>
      </c>
      <c r="I11357" s="2">
        <v>3</v>
      </c>
      <c r="J11357" s="2">
        <v>10</v>
      </c>
      <c r="K11357" s="2">
        <v>1</v>
      </c>
      <c r="L11357" s="3">
        <v>6571334.7000000002</v>
      </c>
      <c r="M11357" s="2" t="s">
        <v>0</v>
      </c>
      <c r="N11357" s="4" t="s">
        <v>21</v>
      </c>
    </row>
    <row r="11358" spans="1:14" x14ac:dyDescent="0.25">
      <c r="A11358" s="1" t="s">
        <v>365</v>
      </c>
      <c r="B11358" s="2" t="s">
        <v>529</v>
      </c>
      <c r="C11358" s="2" t="s">
        <v>530</v>
      </c>
      <c r="D11358" s="2" t="s">
        <v>17881</v>
      </c>
      <c r="E11358" s="2" t="s">
        <v>9512</v>
      </c>
      <c r="F11358" s="2">
        <v>23153418</v>
      </c>
      <c r="G11358" s="2" t="s">
        <v>496</v>
      </c>
      <c r="H11358" s="2">
        <v>8</v>
      </c>
      <c r="I11358" s="2">
        <v>3</v>
      </c>
      <c r="J11358" s="2">
        <v>10</v>
      </c>
      <c r="K11358" s="2">
        <v>2</v>
      </c>
      <c r="L11358" s="3">
        <v>26285638.68</v>
      </c>
      <c r="M11358" s="2" t="s">
        <v>0</v>
      </c>
      <c r="N11358" s="4" t="s">
        <v>21</v>
      </c>
    </row>
    <row r="11359" spans="1:14" x14ac:dyDescent="0.25">
      <c r="A11359" s="1" t="s">
        <v>365</v>
      </c>
      <c r="B11359" s="2" t="s">
        <v>529</v>
      </c>
      <c r="C11359" s="2" t="s">
        <v>530</v>
      </c>
      <c r="D11359" s="2" t="s">
        <v>17881</v>
      </c>
      <c r="E11359" s="2" t="s">
        <v>9513</v>
      </c>
      <c r="F11359" s="2">
        <v>27111705</v>
      </c>
      <c r="G11359" s="2" t="s">
        <v>496</v>
      </c>
      <c r="H11359" s="2">
        <v>8</v>
      </c>
      <c r="I11359" s="2">
        <v>3</v>
      </c>
      <c r="J11359" s="2">
        <v>10</v>
      </c>
      <c r="K11359" s="2">
        <v>2</v>
      </c>
      <c r="L11359" s="3">
        <v>2191135.1</v>
      </c>
      <c r="M11359" s="2" t="s">
        <v>0</v>
      </c>
      <c r="N11359" s="4" t="s">
        <v>21</v>
      </c>
    </row>
    <row r="11360" spans="1:14" x14ac:dyDescent="0.25">
      <c r="A11360" s="1" t="s">
        <v>365</v>
      </c>
      <c r="B11360" s="2" t="s">
        <v>529</v>
      </c>
      <c r="C11360" s="2" t="s">
        <v>530</v>
      </c>
      <c r="D11360" s="2" t="s">
        <v>17881</v>
      </c>
      <c r="E11360" s="2" t="s">
        <v>9514</v>
      </c>
      <c r="F11360" s="2">
        <v>27111713</v>
      </c>
      <c r="G11360" s="2" t="s">
        <v>496</v>
      </c>
      <c r="H11360" s="2">
        <v>8</v>
      </c>
      <c r="I11360" s="2">
        <v>3</v>
      </c>
      <c r="J11360" s="2">
        <v>10</v>
      </c>
      <c r="K11360" s="2">
        <v>1</v>
      </c>
      <c r="L11360" s="3">
        <v>2713668.86</v>
      </c>
      <c r="M11360" s="2" t="s">
        <v>0</v>
      </c>
      <c r="N11360" s="4" t="s">
        <v>21</v>
      </c>
    </row>
    <row r="11361" spans="1:14" x14ac:dyDescent="0.25">
      <c r="A11361" s="1" t="s">
        <v>365</v>
      </c>
      <c r="B11361" s="2" t="s">
        <v>529</v>
      </c>
      <c r="C11361" s="2" t="s">
        <v>530</v>
      </c>
      <c r="D11361" s="2" t="s">
        <v>17881</v>
      </c>
      <c r="E11361" s="2" t="s">
        <v>9515</v>
      </c>
      <c r="F11361" s="2">
        <v>27111713</v>
      </c>
      <c r="G11361" s="2" t="s">
        <v>496</v>
      </c>
      <c r="H11361" s="2">
        <v>8</v>
      </c>
      <c r="I11361" s="2">
        <v>3</v>
      </c>
      <c r="J11361" s="2">
        <v>10</v>
      </c>
      <c r="K11361" s="2">
        <v>2</v>
      </c>
      <c r="L11361" s="3">
        <v>3809323.2800000003</v>
      </c>
      <c r="M11361" s="2" t="s">
        <v>0</v>
      </c>
      <c r="N11361" s="4" t="s">
        <v>21</v>
      </c>
    </row>
    <row r="11362" spans="1:14" x14ac:dyDescent="0.25">
      <c r="A11362" s="1" t="s">
        <v>365</v>
      </c>
      <c r="B11362" s="2" t="s">
        <v>529</v>
      </c>
      <c r="C11362" s="2" t="s">
        <v>530</v>
      </c>
      <c r="D11362" s="2" t="s">
        <v>17881</v>
      </c>
      <c r="E11362" s="2" t="s">
        <v>9516</v>
      </c>
      <c r="F11362" s="2">
        <v>27111713</v>
      </c>
      <c r="G11362" s="2" t="s">
        <v>496</v>
      </c>
      <c r="H11362" s="2">
        <v>8</v>
      </c>
      <c r="I11362" s="2">
        <v>3</v>
      </c>
      <c r="J11362" s="2">
        <v>10</v>
      </c>
      <c r="K11362" s="2">
        <v>2</v>
      </c>
      <c r="L11362" s="3">
        <v>5343221.38</v>
      </c>
      <c r="M11362" s="2" t="s">
        <v>0</v>
      </c>
      <c r="N11362" s="4" t="s">
        <v>21</v>
      </c>
    </row>
    <row r="11363" spans="1:14" x14ac:dyDescent="0.25">
      <c r="A11363" s="1" t="s">
        <v>365</v>
      </c>
      <c r="B11363" s="2" t="s">
        <v>529</v>
      </c>
      <c r="C11363" s="2" t="s">
        <v>530</v>
      </c>
      <c r="D11363" s="2" t="s">
        <v>17881</v>
      </c>
      <c r="E11363" s="2" t="s">
        <v>9517</v>
      </c>
      <c r="F11363" s="2">
        <v>23153418</v>
      </c>
      <c r="G11363" s="2" t="s">
        <v>496</v>
      </c>
      <c r="H11363" s="2">
        <v>8</v>
      </c>
      <c r="I11363" s="2">
        <v>3</v>
      </c>
      <c r="J11363" s="2">
        <v>10</v>
      </c>
      <c r="K11363" s="2">
        <v>1</v>
      </c>
      <c r="L11363" s="3">
        <v>6571384.6799999997</v>
      </c>
      <c r="M11363" s="2" t="s">
        <v>0</v>
      </c>
      <c r="N11363" s="4" t="s">
        <v>21</v>
      </c>
    </row>
    <row r="11364" spans="1:14" x14ac:dyDescent="0.25">
      <c r="A11364" s="1" t="s">
        <v>365</v>
      </c>
      <c r="B11364" s="2" t="s">
        <v>529</v>
      </c>
      <c r="C11364" s="2" t="s">
        <v>530</v>
      </c>
      <c r="D11364" s="2" t="s">
        <v>17881</v>
      </c>
      <c r="E11364" s="2" t="s">
        <v>9518</v>
      </c>
      <c r="F11364" s="2">
        <v>23153418</v>
      </c>
      <c r="G11364" s="2" t="s">
        <v>496</v>
      </c>
      <c r="H11364" s="2">
        <v>8</v>
      </c>
      <c r="I11364" s="2">
        <v>3</v>
      </c>
      <c r="J11364" s="2">
        <v>10</v>
      </c>
      <c r="K11364" s="2">
        <v>1</v>
      </c>
      <c r="L11364" s="3">
        <v>6571414.4299999997</v>
      </c>
      <c r="M11364" s="2" t="s">
        <v>0</v>
      </c>
      <c r="N11364" s="4" t="s">
        <v>21</v>
      </c>
    </row>
    <row r="11365" spans="1:14" x14ac:dyDescent="0.25">
      <c r="A11365" s="1" t="s">
        <v>365</v>
      </c>
      <c r="B11365" s="2" t="s">
        <v>529</v>
      </c>
      <c r="C11365" s="2" t="s">
        <v>530</v>
      </c>
      <c r="D11365" s="2" t="s">
        <v>17881</v>
      </c>
      <c r="E11365" s="2" t="s">
        <v>9519</v>
      </c>
      <c r="F11365" s="2">
        <v>23153418</v>
      </c>
      <c r="G11365" s="2" t="s">
        <v>496</v>
      </c>
      <c r="H11365" s="2">
        <v>8</v>
      </c>
      <c r="I11365" s="2">
        <v>3</v>
      </c>
      <c r="J11365" s="2">
        <v>10</v>
      </c>
      <c r="K11365" s="2">
        <v>1</v>
      </c>
      <c r="L11365" s="3">
        <v>9035636.6799999997</v>
      </c>
      <c r="M11365" s="2" t="s">
        <v>0</v>
      </c>
      <c r="N11365" s="4" t="s">
        <v>21</v>
      </c>
    </row>
    <row r="11366" spans="1:14" x14ac:dyDescent="0.25">
      <c r="A11366" s="1" t="s">
        <v>365</v>
      </c>
      <c r="B11366" s="2" t="s">
        <v>529</v>
      </c>
      <c r="C11366" s="2" t="s">
        <v>530</v>
      </c>
      <c r="D11366" s="2" t="s">
        <v>17881</v>
      </c>
      <c r="E11366" s="2" t="s">
        <v>9520</v>
      </c>
      <c r="F11366" s="2">
        <v>23153418</v>
      </c>
      <c r="G11366" s="2" t="s">
        <v>496</v>
      </c>
      <c r="H11366" s="2">
        <v>8</v>
      </c>
      <c r="I11366" s="2">
        <v>3</v>
      </c>
      <c r="J11366" s="2">
        <v>10</v>
      </c>
      <c r="K11366" s="2">
        <v>1</v>
      </c>
      <c r="L11366" s="3">
        <v>8033516.2599999998</v>
      </c>
      <c r="M11366" s="2" t="s">
        <v>0</v>
      </c>
      <c r="N11366" s="4" t="s">
        <v>21</v>
      </c>
    </row>
    <row r="11367" spans="1:14" x14ac:dyDescent="0.25">
      <c r="A11367" s="1" t="s">
        <v>365</v>
      </c>
      <c r="B11367" s="2" t="s">
        <v>529</v>
      </c>
      <c r="C11367" s="2" t="s">
        <v>530</v>
      </c>
      <c r="D11367" s="2" t="s">
        <v>17881</v>
      </c>
      <c r="E11367" s="2" t="s">
        <v>9521</v>
      </c>
      <c r="F11367" s="2">
        <v>27111702</v>
      </c>
      <c r="G11367" s="2" t="s">
        <v>496</v>
      </c>
      <c r="H11367" s="2">
        <v>8</v>
      </c>
      <c r="I11367" s="2">
        <v>3</v>
      </c>
      <c r="J11367" s="2">
        <v>10</v>
      </c>
      <c r="K11367" s="2">
        <v>2</v>
      </c>
      <c r="L11367" s="3">
        <v>830010.72</v>
      </c>
      <c r="M11367" s="2" t="s">
        <v>0</v>
      </c>
      <c r="N11367" s="4" t="s">
        <v>21</v>
      </c>
    </row>
    <row r="11368" spans="1:14" x14ac:dyDescent="0.25">
      <c r="A11368" s="1" t="s">
        <v>365</v>
      </c>
      <c r="B11368" s="2" t="s">
        <v>529</v>
      </c>
      <c r="C11368" s="2" t="s">
        <v>530</v>
      </c>
      <c r="D11368" s="2" t="s">
        <v>17881</v>
      </c>
      <c r="E11368" s="2" t="s">
        <v>9522</v>
      </c>
      <c r="F11368" s="2">
        <v>27111702</v>
      </c>
      <c r="G11368" s="2" t="s">
        <v>496</v>
      </c>
      <c r="H11368" s="2">
        <v>8</v>
      </c>
      <c r="I11368" s="2">
        <v>3</v>
      </c>
      <c r="J11368" s="2">
        <v>10</v>
      </c>
      <c r="K11368" s="2">
        <v>2</v>
      </c>
      <c r="L11368" s="3">
        <v>859432.28</v>
      </c>
      <c r="M11368" s="2" t="s">
        <v>0</v>
      </c>
      <c r="N11368" s="4" t="s">
        <v>21</v>
      </c>
    </row>
    <row r="11369" spans="1:14" x14ac:dyDescent="0.25">
      <c r="A11369" s="1" t="s">
        <v>365</v>
      </c>
      <c r="B11369" s="2" t="s">
        <v>529</v>
      </c>
      <c r="C11369" s="2" t="s">
        <v>530</v>
      </c>
      <c r="D11369" s="2" t="s">
        <v>17881</v>
      </c>
      <c r="E11369" s="2" t="s">
        <v>9522</v>
      </c>
      <c r="F11369" s="2">
        <v>27111702</v>
      </c>
      <c r="G11369" s="2" t="s">
        <v>496</v>
      </c>
      <c r="H11369" s="2">
        <v>8</v>
      </c>
      <c r="I11369" s="2">
        <v>3</v>
      </c>
      <c r="J11369" s="2">
        <v>10</v>
      </c>
      <c r="K11369" s="2">
        <v>2</v>
      </c>
      <c r="L11369" s="3">
        <v>838507.32000000007</v>
      </c>
      <c r="M11369" s="2" t="s">
        <v>0</v>
      </c>
      <c r="N11369" s="4" t="s">
        <v>21</v>
      </c>
    </row>
    <row r="11370" spans="1:14" x14ac:dyDescent="0.25">
      <c r="A11370" s="1" t="s">
        <v>365</v>
      </c>
      <c r="B11370" s="2" t="s">
        <v>529</v>
      </c>
      <c r="C11370" s="2" t="s">
        <v>530</v>
      </c>
      <c r="D11370" s="2" t="s">
        <v>17881</v>
      </c>
      <c r="E11370" s="2" t="s">
        <v>9523</v>
      </c>
      <c r="F11370" s="2">
        <v>27111712</v>
      </c>
      <c r="G11370" s="2" t="s">
        <v>496</v>
      </c>
      <c r="H11370" s="2">
        <v>8</v>
      </c>
      <c r="I11370" s="2">
        <v>3</v>
      </c>
      <c r="J11370" s="2">
        <v>10</v>
      </c>
      <c r="K11370" s="2">
        <v>1</v>
      </c>
      <c r="L11370" s="3">
        <v>15591547.789999999</v>
      </c>
      <c r="M11370" s="2" t="s">
        <v>0</v>
      </c>
      <c r="N11370" s="4" t="s">
        <v>21</v>
      </c>
    </row>
    <row r="11371" spans="1:14" x14ac:dyDescent="0.25">
      <c r="A11371" s="1" t="s">
        <v>365</v>
      </c>
      <c r="B11371" s="2" t="s">
        <v>529</v>
      </c>
      <c r="C11371" s="2" t="s">
        <v>530</v>
      </c>
      <c r="D11371" s="2" t="s">
        <v>17881</v>
      </c>
      <c r="E11371" s="2" t="s">
        <v>9524</v>
      </c>
      <c r="F11371" s="2">
        <v>47121805</v>
      </c>
      <c r="G11371" s="2" t="s">
        <v>496</v>
      </c>
      <c r="H11371" s="2">
        <v>8</v>
      </c>
      <c r="I11371" s="2">
        <v>3</v>
      </c>
      <c r="J11371" s="2">
        <v>10</v>
      </c>
      <c r="K11371" s="2">
        <v>1</v>
      </c>
      <c r="L11371" s="3">
        <v>14706560.26</v>
      </c>
      <c r="M11371" s="2" t="s">
        <v>0</v>
      </c>
      <c r="N11371" s="4" t="s">
        <v>21</v>
      </c>
    </row>
    <row r="11372" spans="1:14" x14ac:dyDescent="0.25">
      <c r="A11372" s="1" t="s">
        <v>365</v>
      </c>
      <c r="B11372" s="2" t="s">
        <v>529</v>
      </c>
      <c r="C11372" s="2" t="s">
        <v>530</v>
      </c>
      <c r="D11372" s="2" t="s">
        <v>17881</v>
      </c>
      <c r="E11372" s="2" t="s">
        <v>9525</v>
      </c>
      <c r="F11372" s="2">
        <v>23151607</v>
      </c>
      <c r="G11372" s="2" t="s">
        <v>496</v>
      </c>
      <c r="H11372" s="2">
        <v>8</v>
      </c>
      <c r="I11372" s="2">
        <v>3</v>
      </c>
      <c r="J11372" s="2">
        <v>10</v>
      </c>
      <c r="K11372" s="2">
        <v>1</v>
      </c>
      <c r="L11372" s="3">
        <v>16428524.77</v>
      </c>
      <c r="M11372" s="2" t="s">
        <v>0</v>
      </c>
      <c r="N11372" s="4" t="s">
        <v>21</v>
      </c>
    </row>
    <row r="11373" spans="1:14" x14ac:dyDescent="0.25">
      <c r="A11373" s="1" t="s">
        <v>365</v>
      </c>
      <c r="B11373" s="2" t="s">
        <v>529</v>
      </c>
      <c r="C11373" s="2" t="s">
        <v>530</v>
      </c>
      <c r="D11373" s="2" t="s">
        <v>17881</v>
      </c>
      <c r="E11373" s="2" t="s">
        <v>9526</v>
      </c>
      <c r="F11373" s="2">
        <v>27111929</v>
      </c>
      <c r="G11373" s="2" t="s">
        <v>496</v>
      </c>
      <c r="H11373" s="2">
        <v>8</v>
      </c>
      <c r="I11373" s="2">
        <v>3</v>
      </c>
      <c r="J11373" s="2">
        <v>10</v>
      </c>
      <c r="K11373" s="2">
        <v>2</v>
      </c>
      <c r="L11373" s="3">
        <v>3826209.38</v>
      </c>
      <c r="M11373" s="2" t="s">
        <v>0</v>
      </c>
      <c r="N11373" s="4" t="s">
        <v>21</v>
      </c>
    </row>
    <row r="11374" spans="1:14" x14ac:dyDescent="0.25">
      <c r="A11374" s="1" t="s">
        <v>365</v>
      </c>
      <c r="B11374" s="2" t="s">
        <v>529</v>
      </c>
      <c r="C11374" s="2" t="s">
        <v>530</v>
      </c>
      <c r="D11374" s="2" t="s">
        <v>17881</v>
      </c>
      <c r="E11374" s="2" t="s">
        <v>9527</v>
      </c>
      <c r="F11374" s="2">
        <v>23153034</v>
      </c>
      <c r="G11374" s="2" t="s">
        <v>496</v>
      </c>
      <c r="H11374" s="2">
        <v>8</v>
      </c>
      <c r="I11374" s="2">
        <v>3</v>
      </c>
      <c r="J11374" s="2">
        <v>10</v>
      </c>
      <c r="K11374" s="2">
        <v>1</v>
      </c>
      <c r="L11374" s="3">
        <v>2464246.0499999998</v>
      </c>
      <c r="M11374" s="2" t="s">
        <v>0</v>
      </c>
      <c r="N11374" s="4" t="s">
        <v>21</v>
      </c>
    </row>
    <row r="11375" spans="1:14" x14ac:dyDescent="0.25">
      <c r="A11375" s="1" t="s">
        <v>365</v>
      </c>
      <c r="B11375" s="2" t="s">
        <v>529</v>
      </c>
      <c r="C11375" s="2" t="s">
        <v>530</v>
      </c>
      <c r="D11375" s="2" t="s">
        <v>17881</v>
      </c>
      <c r="E11375" s="2" t="s">
        <v>9528</v>
      </c>
      <c r="F11375" s="2">
        <v>23241411</v>
      </c>
      <c r="G11375" s="2" t="s">
        <v>496</v>
      </c>
      <c r="H11375" s="2">
        <v>8</v>
      </c>
      <c r="I11375" s="2">
        <v>3</v>
      </c>
      <c r="J11375" s="2">
        <v>10</v>
      </c>
      <c r="K11375" s="2">
        <v>8</v>
      </c>
      <c r="L11375" s="3">
        <v>12653565.120000001</v>
      </c>
      <c r="M11375" s="2" t="s">
        <v>0</v>
      </c>
      <c r="N11375" s="4" t="s">
        <v>21</v>
      </c>
    </row>
    <row r="11376" spans="1:14" x14ac:dyDescent="0.25">
      <c r="A11376" s="1" t="s">
        <v>365</v>
      </c>
      <c r="B11376" s="2" t="s">
        <v>529</v>
      </c>
      <c r="C11376" s="2" t="s">
        <v>530</v>
      </c>
      <c r="D11376" s="2" t="s">
        <v>17881</v>
      </c>
      <c r="E11376" s="2" t="s">
        <v>9529</v>
      </c>
      <c r="F11376" s="2">
        <v>23241411</v>
      </c>
      <c r="G11376" s="2" t="s">
        <v>496</v>
      </c>
      <c r="H11376" s="2">
        <v>8</v>
      </c>
      <c r="I11376" s="2">
        <v>3</v>
      </c>
      <c r="J11376" s="2">
        <v>10</v>
      </c>
      <c r="K11376" s="2">
        <v>6</v>
      </c>
      <c r="L11376" s="3">
        <v>21521066.700000003</v>
      </c>
      <c r="M11376" s="2" t="s">
        <v>0</v>
      </c>
      <c r="N11376" s="4" t="s">
        <v>21</v>
      </c>
    </row>
    <row r="11377" spans="1:14" x14ac:dyDescent="0.25">
      <c r="A11377" s="1" t="s">
        <v>365</v>
      </c>
      <c r="B11377" s="2" t="s">
        <v>529</v>
      </c>
      <c r="C11377" s="2" t="s">
        <v>903</v>
      </c>
      <c r="D11377" s="2" t="s">
        <v>17908</v>
      </c>
      <c r="E11377" s="2" t="s">
        <v>9530</v>
      </c>
      <c r="F11377" s="2">
        <v>47121603</v>
      </c>
      <c r="G11377" s="2" t="s">
        <v>2858</v>
      </c>
      <c r="H11377" s="2">
        <v>9</v>
      </c>
      <c r="I11377" s="2">
        <v>2</v>
      </c>
      <c r="J11377" s="2">
        <v>10</v>
      </c>
      <c r="K11377" s="2">
        <v>1</v>
      </c>
      <c r="L11377" s="3">
        <v>4132870</v>
      </c>
      <c r="M11377" s="2" t="s">
        <v>0</v>
      </c>
      <c r="N11377" s="4" t="s">
        <v>21</v>
      </c>
    </row>
    <row r="11378" spans="1:14" x14ac:dyDescent="0.25">
      <c r="A11378" s="1" t="s">
        <v>365</v>
      </c>
      <c r="B11378" s="2" t="s">
        <v>32</v>
      </c>
      <c r="C11378" s="2" t="s">
        <v>33</v>
      </c>
      <c r="D11378" s="2" t="s">
        <v>34</v>
      </c>
      <c r="E11378" s="2" t="s">
        <v>9531</v>
      </c>
      <c r="F11378" s="2">
        <v>43211503</v>
      </c>
      <c r="G11378" s="2" t="s">
        <v>490</v>
      </c>
      <c r="H11378" s="2">
        <v>8</v>
      </c>
      <c r="I11378" s="2">
        <v>3</v>
      </c>
      <c r="J11378" s="2">
        <v>10</v>
      </c>
      <c r="K11378" s="2">
        <v>1</v>
      </c>
      <c r="L11378" s="3">
        <v>4491253.97</v>
      </c>
      <c r="M11378" s="2" t="s">
        <v>0</v>
      </c>
      <c r="N11378" s="4" t="s">
        <v>21</v>
      </c>
    </row>
    <row r="11379" spans="1:14" x14ac:dyDescent="0.25">
      <c r="A11379" s="1" t="s">
        <v>365</v>
      </c>
      <c r="B11379" s="2" t="s">
        <v>32</v>
      </c>
      <c r="C11379" s="2" t="s">
        <v>33</v>
      </c>
      <c r="D11379" s="2" t="s">
        <v>34</v>
      </c>
      <c r="E11379" s="2" t="s">
        <v>9532</v>
      </c>
      <c r="F11379" s="2">
        <v>43211507</v>
      </c>
      <c r="G11379" s="2" t="s">
        <v>2858</v>
      </c>
      <c r="H11379" s="2">
        <v>8</v>
      </c>
      <c r="I11379" s="2">
        <v>2</v>
      </c>
      <c r="J11379" s="2">
        <v>16</v>
      </c>
      <c r="K11379" s="2">
        <v>58</v>
      </c>
      <c r="L11379" s="3">
        <v>181838468</v>
      </c>
      <c r="M11379" s="2" t="s">
        <v>0</v>
      </c>
      <c r="N11379" s="4" t="s">
        <v>21</v>
      </c>
    </row>
    <row r="11380" spans="1:14" x14ac:dyDescent="0.25">
      <c r="A11380" s="1" t="s">
        <v>365</v>
      </c>
      <c r="B11380" s="2" t="s">
        <v>32</v>
      </c>
      <c r="C11380" s="2" t="s">
        <v>33</v>
      </c>
      <c r="D11380" s="2" t="s">
        <v>34</v>
      </c>
      <c r="E11380" s="2" t="s">
        <v>9533</v>
      </c>
      <c r="F11380" s="2">
        <v>43211500</v>
      </c>
      <c r="G11380" s="2" t="s">
        <v>2858</v>
      </c>
      <c r="H11380" s="2">
        <v>8</v>
      </c>
      <c r="I11380" s="2">
        <v>2</v>
      </c>
      <c r="J11380" s="2">
        <v>16</v>
      </c>
      <c r="K11380" s="2">
        <v>2</v>
      </c>
      <c r="L11380" s="3">
        <v>6722576</v>
      </c>
      <c r="M11380" s="2" t="s">
        <v>0</v>
      </c>
      <c r="N11380" s="4" t="s">
        <v>21</v>
      </c>
    </row>
    <row r="11381" spans="1:14" x14ac:dyDescent="0.25">
      <c r="A11381" s="1" t="s">
        <v>365</v>
      </c>
      <c r="B11381" s="2" t="s">
        <v>712</v>
      </c>
      <c r="C11381" s="2" t="s">
        <v>713</v>
      </c>
      <c r="D11381" s="2" t="s">
        <v>17902</v>
      </c>
      <c r="E11381" s="2" t="s">
        <v>9534</v>
      </c>
      <c r="F11381" s="2">
        <v>26111601</v>
      </c>
      <c r="G11381" s="2" t="s">
        <v>496</v>
      </c>
      <c r="H11381" s="2">
        <v>4</v>
      </c>
      <c r="I11381" s="2">
        <v>4</v>
      </c>
      <c r="J11381" s="2">
        <v>10</v>
      </c>
      <c r="K11381" s="2">
        <v>1</v>
      </c>
      <c r="L11381" s="3">
        <v>13066200</v>
      </c>
      <c r="M11381" s="2" t="s">
        <v>0</v>
      </c>
      <c r="N11381" s="4" t="s">
        <v>21</v>
      </c>
    </row>
    <row r="11382" spans="1:14" x14ac:dyDescent="0.25">
      <c r="A11382" s="1" t="s">
        <v>365</v>
      </c>
      <c r="B11382" s="2" t="s">
        <v>712</v>
      </c>
      <c r="C11382" s="2" t="s">
        <v>923</v>
      </c>
      <c r="D11382" s="2" t="s">
        <v>17911</v>
      </c>
      <c r="E11382" s="2" t="s">
        <v>9535</v>
      </c>
      <c r="F11382" s="2">
        <v>39111610</v>
      </c>
      <c r="G11382" s="2" t="s">
        <v>496</v>
      </c>
      <c r="H11382" s="2">
        <v>8</v>
      </c>
      <c r="I11382" s="2">
        <v>3</v>
      </c>
      <c r="J11382" s="2">
        <v>10</v>
      </c>
      <c r="K11382" s="2">
        <v>4</v>
      </c>
      <c r="L11382" s="3">
        <v>3503969.2800000003</v>
      </c>
      <c r="M11382" s="2" t="s">
        <v>0</v>
      </c>
      <c r="N11382" s="4" t="s">
        <v>21</v>
      </c>
    </row>
    <row r="11383" spans="1:14" x14ac:dyDescent="0.25">
      <c r="A11383" s="1" t="s">
        <v>365</v>
      </c>
      <c r="B11383" s="2" t="s">
        <v>38</v>
      </c>
      <c r="C11383" s="2" t="s">
        <v>9536</v>
      </c>
      <c r="D11383" s="2" t="s">
        <v>18037</v>
      </c>
      <c r="E11383" s="2" t="s">
        <v>9537</v>
      </c>
      <c r="F11383" s="2">
        <v>40141602</v>
      </c>
      <c r="G11383" s="2" t="s">
        <v>810</v>
      </c>
      <c r="H11383" s="2">
        <v>3</v>
      </c>
      <c r="I11383" s="2">
        <v>6</v>
      </c>
      <c r="J11383" s="2">
        <v>10</v>
      </c>
      <c r="K11383" s="2">
        <v>2</v>
      </c>
      <c r="L11383" s="3">
        <v>5329772</v>
      </c>
      <c r="M11383" s="2" t="s">
        <v>0</v>
      </c>
      <c r="N11383" s="4" t="s">
        <v>21</v>
      </c>
    </row>
    <row r="11384" spans="1:14" x14ac:dyDescent="0.25">
      <c r="A11384" s="1" t="s">
        <v>365</v>
      </c>
      <c r="B11384" s="2" t="s">
        <v>38</v>
      </c>
      <c r="C11384" s="2" t="s">
        <v>39</v>
      </c>
      <c r="D11384" s="2" t="s">
        <v>40</v>
      </c>
      <c r="E11384" s="2" t="s">
        <v>9538</v>
      </c>
      <c r="F11384" s="2">
        <v>45121501</v>
      </c>
      <c r="G11384" s="2" t="s">
        <v>496</v>
      </c>
      <c r="H11384" s="2">
        <v>8</v>
      </c>
      <c r="I11384" s="2">
        <v>3</v>
      </c>
      <c r="J11384" s="2">
        <v>10</v>
      </c>
      <c r="K11384" s="2">
        <v>1</v>
      </c>
      <c r="L11384" s="3">
        <v>4755170.9800000004</v>
      </c>
      <c r="M11384" s="2" t="s">
        <v>0</v>
      </c>
      <c r="N11384" s="4" t="s">
        <v>21</v>
      </c>
    </row>
    <row r="11385" spans="1:14" x14ac:dyDescent="0.25">
      <c r="A11385" s="1" t="s">
        <v>365</v>
      </c>
      <c r="B11385" s="2" t="s">
        <v>38</v>
      </c>
      <c r="C11385" s="2" t="s">
        <v>926</v>
      </c>
      <c r="D11385" s="2" t="s">
        <v>17912</v>
      </c>
      <c r="E11385" s="2" t="s">
        <v>9539</v>
      </c>
      <c r="F11385" s="2">
        <v>45111607</v>
      </c>
      <c r="G11385" s="2" t="s">
        <v>490</v>
      </c>
      <c r="H11385" s="2">
        <v>4</v>
      </c>
      <c r="I11385" s="2">
        <v>3</v>
      </c>
      <c r="J11385" s="2">
        <v>10</v>
      </c>
      <c r="K11385" s="2">
        <v>1</v>
      </c>
      <c r="L11385" s="3">
        <v>26878368</v>
      </c>
      <c r="M11385" s="2" t="s">
        <v>0</v>
      </c>
      <c r="N11385" s="4" t="s">
        <v>21</v>
      </c>
    </row>
    <row r="11386" spans="1:14" x14ac:dyDescent="0.25">
      <c r="A11386" s="1" t="s">
        <v>365</v>
      </c>
      <c r="B11386" s="2" t="s">
        <v>38</v>
      </c>
      <c r="C11386" s="2" t="s">
        <v>926</v>
      </c>
      <c r="D11386" s="2" t="s">
        <v>17912</v>
      </c>
      <c r="E11386" s="2" t="s">
        <v>9540</v>
      </c>
      <c r="F11386" s="2">
        <v>52161520</v>
      </c>
      <c r="G11386" s="2" t="s">
        <v>490</v>
      </c>
      <c r="H11386" s="2">
        <v>8</v>
      </c>
      <c r="I11386" s="2">
        <v>3</v>
      </c>
      <c r="J11386" s="2">
        <v>16</v>
      </c>
      <c r="K11386" s="2">
        <v>2</v>
      </c>
      <c r="L11386" s="3">
        <v>103800</v>
      </c>
      <c r="M11386" s="2" t="s">
        <v>0</v>
      </c>
      <c r="N11386" s="4" t="s">
        <v>21</v>
      </c>
    </row>
    <row r="11387" spans="1:14" x14ac:dyDescent="0.25">
      <c r="A11387" s="1" t="s">
        <v>365</v>
      </c>
      <c r="B11387" s="2" t="s">
        <v>38</v>
      </c>
      <c r="C11387" s="2" t="s">
        <v>9541</v>
      </c>
      <c r="D11387" s="2" t="s">
        <v>18038</v>
      </c>
      <c r="E11387" s="2" t="s">
        <v>9542</v>
      </c>
      <c r="F11387" s="2">
        <v>43222903</v>
      </c>
      <c r="G11387" s="2" t="s">
        <v>490</v>
      </c>
      <c r="H11387" s="2">
        <v>8</v>
      </c>
      <c r="I11387" s="2">
        <v>3</v>
      </c>
      <c r="J11387" s="2">
        <v>10</v>
      </c>
      <c r="K11387" s="2">
        <v>1</v>
      </c>
      <c r="L11387" s="3">
        <v>8650455.0999999996</v>
      </c>
      <c r="M11387" s="2" t="s">
        <v>0</v>
      </c>
      <c r="N11387" s="4" t="s">
        <v>21</v>
      </c>
    </row>
    <row r="11388" spans="1:14" x14ac:dyDescent="0.25">
      <c r="A11388" s="1" t="s">
        <v>365</v>
      </c>
      <c r="B11388" s="2" t="s">
        <v>491</v>
      </c>
      <c r="C11388" s="2" t="s">
        <v>492</v>
      </c>
      <c r="D11388" s="2" t="s">
        <v>17878</v>
      </c>
      <c r="E11388" s="2" t="s">
        <v>9543</v>
      </c>
      <c r="F11388" s="2">
        <v>39121635</v>
      </c>
      <c r="G11388" s="2" t="s">
        <v>490</v>
      </c>
      <c r="H11388" s="2">
        <v>8</v>
      </c>
      <c r="I11388" s="2">
        <v>3</v>
      </c>
      <c r="J11388" s="2">
        <v>10</v>
      </c>
      <c r="K11388" s="2">
        <v>1</v>
      </c>
      <c r="L11388" s="3">
        <v>5726777.4199999999</v>
      </c>
      <c r="M11388" s="2" t="s">
        <v>0</v>
      </c>
      <c r="N11388" s="4" t="s">
        <v>21</v>
      </c>
    </row>
    <row r="11389" spans="1:14" x14ac:dyDescent="0.25">
      <c r="A11389" s="1" t="s">
        <v>365</v>
      </c>
      <c r="B11389" s="2" t="s">
        <v>491</v>
      </c>
      <c r="C11389" s="2" t="s">
        <v>492</v>
      </c>
      <c r="D11389" s="2" t="s">
        <v>17878</v>
      </c>
      <c r="E11389" s="2" t="s">
        <v>9544</v>
      </c>
      <c r="F11389" s="2">
        <v>60104815</v>
      </c>
      <c r="G11389" s="2" t="s">
        <v>810</v>
      </c>
      <c r="H11389" s="2">
        <v>3</v>
      </c>
      <c r="I11389" s="2">
        <v>6</v>
      </c>
      <c r="J11389" s="2">
        <v>10</v>
      </c>
      <c r="K11389" s="2">
        <v>1</v>
      </c>
      <c r="L11389" s="3">
        <v>2799832</v>
      </c>
      <c r="M11389" s="2" t="s">
        <v>0</v>
      </c>
      <c r="N11389" s="4" t="s">
        <v>21</v>
      </c>
    </row>
    <row r="11390" spans="1:14" x14ac:dyDescent="0.25">
      <c r="A11390" s="1" t="s">
        <v>365</v>
      </c>
      <c r="B11390" s="2" t="s">
        <v>491</v>
      </c>
      <c r="C11390" s="2" t="s">
        <v>492</v>
      </c>
      <c r="D11390" s="2" t="s">
        <v>17878</v>
      </c>
      <c r="E11390" s="2" t="s">
        <v>9545</v>
      </c>
      <c r="F11390" s="2">
        <v>23153418</v>
      </c>
      <c r="G11390" s="2" t="s">
        <v>496</v>
      </c>
      <c r="H11390" s="2">
        <v>8</v>
      </c>
      <c r="I11390" s="2">
        <v>3</v>
      </c>
      <c r="J11390" s="2">
        <v>10</v>
      </c>
      <c r="K11390" s="2">
        <v>2</v>
      </c>
      <c r="L11390" s="3">
        <v>218224.58000000002</v>
      </c>
      <c r="M11390" s="2" t="s">
        <v>0</v>
      </c>
      <c r="N11390" s="4" t="s">
        <v>21</v>
      </c>
    </row>
    <row r="11391" spans="1:14" x14ac:dyDescent="0.25">
      <c r="A11391" s="1" t="s">
        <v>365</v>
      </c>
      <c r="B11391" s="2" t="s">
        <v>491</v>
      </c>
      <c r="C11391" s="2" t="s">
        <v>492</v>
      </c>
      <c r="D11391" s="2" t="s">
        <v>17878</v>
      </c>
      <c r="E11391" s="2" t="s">
        <v>9546</v>
      </c>
      <c r="F11391" s="2">
        <v>23153418</v>
      </c>
      <c r="G11391" s="2" t="s">
        <v>496</v>
      </c>
      <c r="H11391" s="2">
        <v>8</v>
      </c>
      <c r="I11391" s="2">
        <v>3</v>
      </c>
      <c r="J11391" s="2">
        <v>10</v>
      </c>
      <c r="K11391" s="2">
        <v>2</v>
      </c>
      <c r="L11391" s="3">
        <v>762618.64</v>
      </c>
      <c r="M11391" s="2" t="s">
        <v>0</v>
      </c>
      <c r="N11391" s="4" t="s">
        <v>21</v>
      </c>
    </row>
    <row r="11392" spans="1:14" x14ac:dyDescent="0.25">
      <c r="A11392" s="1" t="s">
        <v>365</v>
      </c>
      <c r="B11392" s="2" t="s">
        <v>491</v>
      </c>
      <c r="C11392" s="2" t="s">
        <v>949</v>
      </c>
      <c r="D11392" s="2" t="s">
        <v>17914</v>
      </c>
      <c r="E11392" s="2" t="s">
        <v>9547</v>
      </c>
      <c r="F11392" s="2">
        <v>45121504</v>
      </c>
      <c r="G11392" s="2" t="s">
        <v>490</v>
      </c>
      <c r="H11392" s="2">
        <v>8</v>
      </c>
      <c r="I11392" s="2">
        <v>3</v>
      </c>
      <c r="J11392" s="2">
        <v>16</v>
      </c>
      <c r="K11392" s="2">
        <v>1</v>
      </c>
      <c r="L11392" s="3">
        <v>3570000</v>
      </c>
      <c r="M11392" s="2" t="s">
        <v>0</v>
      </c>
      <c r="N11392" s="4" t="s">
        <v>21</v>
      </c>
    </row>
    <row r="11393" spans="1:14" x14ac:dyDescent="0.25">
      <c r="A11393" s="1" t="s">
        <v>365</v>
      </c>
      <c r="B11393" s="2" t="s">
        <v>491</v>
      </c>
      <c r="C11393" s="2" t="s">
        <v>949</v>
      </c>
      <c r="D11393" s="2" t="s">
        <v>17914</v>
      </c>
      <c r="E11393" s="2" t="s">
        <v>9548</v>
      </c>
      <c r="F11393" s="2">
        <v>45121504</v>
      </c>
      <c r="G11393" s="2" t="s">
        <v>490</v>
      </c>
      <c r="H11393" s="2">
        <v>8</v>
      </c>
      <c r="I11393" s="2">
        <v>3</v>
      </c>
      <c r="J11393" s="2">
        <v>16</v>
      </c>
      <c r="K11393" s="2">
        <v>1</v>
      </c>
      <c r="L11393" s="3">
        <v>14625990</v>
      </c>
      <c r="M11393" s="2" t="s">
        <v>0</v>
      </c>
      <c r="N11393" s="4" t="s">
        <v>21</v>
      </c>
    </row>
    <row r="11394" spans="1:14" x14ac:dyDescent="0.25">
      <c r="A11394" s="1" t="s">
        <v>365</v>
      </c>
      <c r="B11394" s="2" t="s">
        <v>491</v>
      </c>
      <c r="C11394" s="2" t="s">
        <v>949</v>
      </c>
      <c r="D11394" s="2" t="s">
        <v>17914</v>
      </c>
      <c r="E11394" s="2" t="s">
        <v>9549</v>
      </c>
      <c r="F11394" s="2">
        <v>45121504</v>
      </c>
      <c r="G11394" s="2" t="s">
        <v>490</v>
      </c>
      <c r="H11394" s="2">
        <v>8</v>
      </c>
      <c r="I11394" s="2">
        <v>3</v>
      </c>
      <c r="J11394" s="2">
        <v>16</v>
      </c>
      <c r="K11394" s="2">
        <v>1</v>
      </c>
      <c r="L11394" s="3">
        <v>3141124</v>
      </c>
      <c r="M11394" s="2" t="s">
        <v>0</v>
      </c>
      <c r="N11394" s="4" t="s">
        <v>21</v>
      </c>
    </row>
    <row r="11395" spans="1:14" x14ac:dyDescent="0.25">
      <c r="A11395" s="1" t="s">
        <v>365</v>
      </c>
      <c r="B11395" s="2" t="s">
        <v>977</v>
      </c>
      <c r="C11395" s="2" t="s">
        <v>7984</v>
      </c>
      <c r="D11395" s="2" t="s">
        <v>18032</v>
      </c>
      <c r="E11395" s="2" t="s">
        <v>9550</v>
      </c>
      <c r="F11395" s="2">
        <v>24112801</v>
      </c>
      <c r="G11395" s="2" t="s">
        <v>810</v>
      </c>
      <c r="H11395" s="2">
        <v>3</v>
      </c>
      <c r="I11395" s="2">
        <v>6</v>
      </c>
      <c r="J11395" s="2">
        <v>10</v>
      </c>
      <c r="K11395" s="2">
        <v>1</v>
      </c>
      <c r="L11395" s="3">
        <v>499919</v>
      </c>
      <c r="M11395" s="2" t="s">
        <v>0</v>
      </c>
      <c r="N11395" s="4" t="s">
        <v>21</v>
      </c>
    </row>
    <row r="11396" spans="1:14" x14ac:dyDescent="0.25">
      <c r="A11396" s="1" t="s">
        <v>365</v>
      </c>
      <c r="B11396" s="2" t="s">
        <v>487</v>
      </c>
      <c r="C11396" s="2" t="s">
        <v>9551</v>
      </c>
      <c r="D11396" s="2" t="s">
        <v>18039</v>
      </c>
      <c r="E11396" s="2" t="s">
        <v>9552</v>
      </c>
      <c r="F11396" s="2">
        <v>95131701</v>
      </c>
      <c r="G11396" s="2" t="s">
        <v>496</v>
      </c>
      <c r="H11396" s="2">
        <v>4</v>
      </c>
      <c r="I11396" s="2">
        <v>4</v>
      </c>
      <c r="J11396" s="2">
        <v>10</v>
      </c>
      <c r="K11396" s="2">
        <v>1</v>
      </c>
      <c r="L11396" s="3">
        <v>70885920</v>
      </c>
      <c r="M11396" s="2" t="s">
        <v>0</v>
      </c>
      <c r="N11396" s="4" t="s">
        <v>21</v>
      </c>
    </row>
    <row r="11397" spans="1:14" x14ac:dyDescent="0.25">
      <c r="A11397" s="1" t="s">
        <v>365</v>
      </c>
      <c r="B11397" s="2" t="s">
        <v>487</v>
      </c>
      <c r="C11397" s="2" t="s">
        <v>488</v>
      </c>
      <c r="D11397" s="2" t="s">
        <v>17877</v>
      </c>
      <c r="E11397" s="2" t="s">
        <v>9553</v>
      </c>
      <c r="F11397" s="2">
        <v>11162110</v>
      </c>
      <c r="G11397" s="2" t="s">
        <v>496</v>
      </c>
      <c r="H11397" s="2">
        <v>4</v>
      </c>
      <c r="I11397" s="2">
        <v>4</v>
      </c>
      <c r="J11397" s="2">
        <v>10</v>
      </c>
      <c r="K11397" s="2">
        <v>1</v>
      </c>
      <c r="L11397" s="3">
        <v>8042496</v>
      </c>
      <c r="M11397" s="2" t="s">
        <v>0</v>
      </c>
      <c r="N11397" s="4" t="s">
        <v>21</v>
      </c>
    </row>
    <row r="11398" spans="1:14" x14ac:dyDescent="0.25">
      <c r="A11398" s="1" t="s">
        <v>365</v>
      </c>
      <c r="B11398" s="2" t="s">
        <v>9554</v>
      </c>
      <c r="C11398" s="2" t="s">
        <v>9554</v>
      </c>
      <c r="D11398" s="2" t="s">
        <v>18040</v>
      </c>
      <c r="E11398" s="2" t="s">
        <v>9555</v>
      </c>
      <c r="F11398" s="2">
        <v>15111505</v>
      </c>
      <c r="G11398" s="2" t="s">
        <v>810</v>
      </c>
      <c r="H11398" s="2">
        <v>3</v>
      </c>
      <c r="I11398" s="2">
        <v>6</v>
      </c>
      <c r="J11398" s="2">
        <v>10</v>
      </c>
      <c r="K11398" s="2">
        <v>1</v>
      </c>
      <c r="L11398" s="3">
        <v>24990</v>
      </c>
      <c r="M11398" s="2" t="s">
        <v>0</v>
      </c>
      <c r="N11398" s="4" t="s">
        <v>21</v>
      </c>
    </row>
    <row r="11399" spans="1:14" x14ac:dyDescent="0.25">
      <c r="A11399" s="1" t="s">
        <v>365</v>
      </c>
      <c r="B11399" s="2" t="s">
        <v>1032</v>
      </c>
      <c r="C11399" s="2" t="s">
        <v>1032</v>
      </c>
      <c r="D11399" s="2" t="s">
        <v>17923</v>
      </c>
      <c r="E11399" s="2" t="s">
        <v>9556</v>
      </c>
      <c r="F11399" s="2">
        <v>11111701</v>
      </c>
      <c r="G11399" s="2" t="s">
        <v>490</v>
      </c>
      <c r="H11399" s="2">
        <v>4</v>
      </c>
      <c r="I11399" s="2">
        <v>8</v>
      </c>
      <c r="J11399" s="2">
        <v>10</v>
      </c>
      <c r="K11399" s="2">
        <v>7</v>
      </c>
      <c r="L11399" s="3">
        <v>749700</v>
      </c>
      <c r="M11399" s="2" t="s">
        <v>17388</v>
      </c>
      <c r="N11399" s="4" t="s">
        <v>21</v>
      </c>
    </row>
    <row r="11400" spans="1:14" x14ac:dyDescent="0.25">
      <c r="A11400" s="1" t="s">
        <v>365</v>
      </c>
      <c r="B11400" s="2" t="s">
        <v>1032</v>
      </c>
      <c r="C11400" s="2" t="s">
        <v>1032</v>
      </c>
      <c r="D11400" s="2" t="s">
        <v>17923</v>
      </c>
      <c r="E11400" s="2" t="s">
        <v>9557</v>
      </c>
      <c r="F11400" s="2">
        <v>11111701</v>
      </c>
      <c r="G11400" s="2" t="s">
        <v>490</v>
      </c>
      <c r="H11400" s="2">
        <v>4</v>
      </c>
      <c r="I11400" s="2">
        <v>8</v>
      </c>
      <c r="J11400" s="2">
        <v>10</v>
      </c>
      <c r="K11400" s="2">
        <v>7</v>
      </c>
      <c r="L11400" s="3">
        <v>687225</v>
      </c>
      <c r="M11400" s="2" t="s">
        <v>17388</v>
      </c>
      <c r="N11400" s="4" t="s">
        <v>21</v>
      </c>
    </row>
    <row r="11401" spans="1:14" x14ac:dyDescent="0.25">
      <c r="A11401" s="1" t="s">
        <v>365</v>
      </c>
      <c r="B11401" s="2" t="s">
        <v>1032</v>
      </c>
      <c r="C11401" s="2" t="s">
        <v>1032</v>
      </c>
      <c r="D11401" s="2" t="s">
        <v>17923</v>
      </c>
      <c r="E11401" s="2" t="s">
        <v>9558</v>
      </c>
      <c r="F11401" s="2">
        <v>11111701</v>
      </c>
      <c r="G11401" s="2" t="s">
        <v>490</v>
      </c>
      <c r="H11401" s="2">
        <v>4</v>
      </c>
      <c r="I11401" s="2">
        <v>8</v>
      </c>
      <c r="J11401" s="2">
        <v>10</v>
      </c>
      <c r="K11401" s="2">
        <v>7</v>
      </c>
      <c r="L11401" s="3">
        <v>655987.5</v>
      </c>
      <c r="M11401" s="2" t="s">
        <v>17388</v>
      </c>
      <c r="N11401" s="4" t="s">
        <v>21</v>
      </c>
    </row>
    <row r="11402" spans="1:14" x14ac:dyDescent="0.25">
      <c r="A11402" s="1" t="s">
        <v>365</v>
      </c>
      <c r="B11402" s="2" t="s">
        <v>1032</v>
      </c>
      <c r="C11402" s="2" t="s">
        <v>1032</v>
      </c>
      <c r="D11402" s="2" t="s">
        <v>17923</v>
      </c>
      <c r="E11402" s="2" t="s">
        <v>9559</v>
      </c>
      <c r="F11402" s="2">
        <v>11111701</v>
      </c>
      <c r="G11402" s="2" t="s">
        <v>490</v>
      </c>
      <c r="H11402" s="2">
        <v>4</v>
      </c>
      <c r="I11402" s="2">
        <v>8</v>
      </c>
      <c r="J11402" s="2">
        <v>10</v>
      </c>
      <c r="K11402" s="2">
        <v>7</v>
      </c>
      <c r="L11402" s="3">
        <v>687225</v>
      </c>
      <c r="M11402" s="2" t="s">
        <v>17388</v>
      </c>
      <c r="N11402" s="4" t="s">
        <v>21</v>
      </c>
    </row>
    <row r="11403" spans="1:14" x14ac:dyDescent="0.25">
      <c r="A11403" s="1" t="s">
        <v>365</v>
      </c>
      <c r="B11403" s="2" t="s">
        <v>1032</v>
      </c>
      <c r="C11403" s="2" t="s">
        <v>1032</v>
      </c>
      <c r="D11403" s="2" t="s">
        <v>17923</v>
      </c>
      <c r="E11403" s="2" t="s">
        <v>9560</v>
      </c>
      <c r="F11403" s="2">
        <v>11111701</v>
      </c>
      <c r="G11403" s="2" t="s">
        <v>2858</v>
      </c>
      <c r="H11403" s="2">
        <v>6</v>
      </c>
      <c r="I11403" s="2">
        <v>4</v>
      </c>
      <c r="J11403" s="2">
        <v>10</v>
      </c>
      <c r="K11403" s="2">
        <v>8</v>
      </c>
      <c r="L11403" s="3">
        <v>800000</v>
      </c>
      <c r="M11403" s="2" t="s">
        <v>17388</v>
      </c>
      <c r="N11403" s="4" t="s">
        <v>21</v>
      </c>
    </row>
    <row r="11404" spans="1:14" x14ac:dyDescent="0.25">
      <c r="A11404" s="1" t="s">
        <v>365</v>
      </c>
      <c r="B11404" s="2" t="s">
        <v>1032</v>
      </c>
      <c r="C11404" s="2" t="s">
        <v>1032</v>
      </c>
      <c r="D11404" s="2" t="s">
        <v>17923</v>
      </c>
      <c r="E11404" s="2" t="s">
        <v>9561</v>
      </c>
      <c r="F11404" s="2">
        <v>11111701</v>
      </c>
      <c r="G11404" s="2" t="s">
        <v>2858</v>
      </c>
      <c r="H11404" s="2">
        <v>6</v>
      </c>
      <c r="I11404" s="2">
        <v>4</v>
      </c>
      <c r="J11404" s="2">
        <v>10</v>
      </c>
      <c r="K11404" s="2">
        <v>10</v>
      </c>
      <c r="L11404" s="3">
        <v>135000</v>
      </c>
      <c r="M11404" s="2" t="s">
        <v>0</v>
      </c>
      <c r="N11404" s="4" t="s">
        <v>21</v>
      </c>
    </row>
    <row r="11405" spans="1:14" x14ac:dyDescent="0.25">
      <c r="A11405" s="1" t="s">
        <v>365</v>
      </c>
      <c r="B11405" s="2" t="s">
        <v>52</v>
      </c>
      <c r="C11405" s="2" t="s">
        <v>1063</v>
      </c>
      <c r="D11405" s="2" t="s">
        <v>17928</v>
      </c>
      <c r="E11405" s="2" t="s">
        <v>9562</v>
      </c>
      <c r="F11405" s="2">
        <v>10121800</v>
      </c>
      <c r="G11405" s="2" t="s">
        <v>490</v>
      </c>
      <c r="H11405" s="2">
        <v>3</v>
      </c>
      <c r="I11405" s="2">
        <v>8</v>
      </c>
      <c r="J11405" s="2">
        <v>10</v>
      </c>
      <c r="K11405" s="2">
        <v>55</v>
      </c>
      <c r="L11405" s="3">
        <v>713240</v>
      </c>
      <c r="M11405" s="2" t="s">
        <v>0</v>
      </c>
      <c r="N11405" s="4" t="s">
        <v>21</v>
      </c>
    </row>
    <row r="11406" spans="1:14" x14ac:dyDescent="0.25">
      <c r="A11406" s="1" t="s">
        <v>365</v>
      </c>
      <c r="B11406" s="2" t="s">
        <v>52</v>
      </c>
      <c r="C11406" s="2" t="s">
        <v>1063</v>
      </c>
      <c r="D11406" s="2" t="s">
        <v>17928</v>
      </c>
      <c r="E11406" s="2" t="s">
        <v>9563</v>
      </c>
      <c r="F11406" s="2">
        <v>10121800</v>
      </c>
      <c r="G11406" s="2" t="s">
        <v>490</v>
      </c>
      <c r="H11406" s="2">
        <v>3</v>
      </c>
      <c r="I11406" s="2">
        <v>8</v>
      </c>
      <c r="J11406" s="2">
        <v>10</v>
      </c>
      <c r="K11406" s="2">
        <v>10</v>
      </c>
      <c r="L11406" s="3">
        <v>1486280</v>
      </c>
      <c r="M11406" s="2" t="s">
        <v>0</v>
      </c>
      <c r="N11406" s="4" t="s">
        <v>21</v>
      </c>
    </row>
    <row r="11407" spans="1:14" x14ac:dyDescent="0.25">
      <c r="A11407" s="1" t="s">
        <v>365</v>
      </c>
      <c r="B11407" s="2" t="s">
        <v>56</v>
      </c>
      <c r="C11407" s="2" t="s">
        <v>56</v>
      </c>
      <c r="D11407" s="2" t="s">
        <v>57</v>
      </c>
      <c r="E11407" s="2" t="s">
        <v>9564</v>
      </c>
      <c r="F11407" s="2">
        <v>40161805</v>
      </c>
      <c r="G11407" s="2" t="s">
        <v>810</v>
      </c>
      <c r="H11407" s="2">
        <v>3</v>
      </c>
      <c r="I11407" s="2">
        <v>6</v>
      </c>
      <c r="J11407" s="2">
        <v>10</v>
      </c>
      <c r="K11407" s="2">
        <v>1</v>
      </c>
      <c r="L11407" s="3">
        <v>4799984</v>
      </c>
      <c r="M11407" s="2" t="s">
        <v>0</v>
      </c>
      <c r="N11407" s="4" t="s">
        <v>21</v>
      </c>
    </row>
    <row r="11408" spans="1:14" x14ac:dyDescent="0.25">
      <c r="A11408" s="1" t="s">
        <v>365</v>
      </c>
      <c r="B11408" s="2" t="s">
        <v>56</v>
      </c>
      <c r="C11408" s="2" t="s">
        <v>56</v>
      </c>
      <c r="D11408" s="2" t="s">
        <v>57</v>
      </c>
      <c r="E11408" s="2" t="s">
        <v>9565</v>
      </c>
      <c r="F11408" s="2">
        <v>40161805</v>
      </c>
      <c r="G11408" s="2" t="s">
        <v>810</v>
      </c>
      <c r="H11408" s="2">
        <v>3</v>
      </c>
      <c r="I11408" s="2">
        <v>6</v>
      </c>
      <c r="J11408" s="2">
        <v>10</v>
      </c>
      <c r="K11408" s="2">
        <v>1</v>
      </c>
      <c r="L11408" s="3">
        <v>15708</v>
      </c>
      <c r="M11408" s="2" t="s">
        <v>0</v>
      </c>
      <c r="N11408" s="4" t="s">
        <v>21</v>
      </c>
    </row>
    <row r="11409" spans="1:14" x14ac:dyDescent="0.25">
      <c r="A11409" s="1" t="s">
        <v>365</v>
      </c>
      <c r="B11409" s="2" t="s">
        <v>56</v>
      </c>
      <c r="C11409" s="2" t="s">
        <v>56</v>
      </c>
      <c r="D11409" s="2" t="s">
        <v>57</v>
      </c>
      <c r="E11409" s="2" t="s">
        <v>9566</v>
      </c>
      <c r="F11409" s="2">
        <v>11151606</v>
      </c>
      <c r="G11409" s="2" t="s">
        <v>810</v>
      </c>
      <c r="H11409" s="2">
        <v>3</v>
      </c>
      <c r="I11409" s="2">
        <v>6</v>
      </c>
      <c r="J11409" s="2">
        <v>10</v>
      </c>
      <c r="K11409" s="2">
        <v>1</v>
      </c>
      <c r="L11409" s="3">
        <v>4799984</v>
      </c>
      <c r="M11409" s="2" t="s">
        <v>0</v>
      </c>
      <c r="N11409" s="4" t="s">
        <v>21</v>
      </c>
    </row>
    <row r="11410" spans="1:14" x14ac:dyDescent="0.25">
      <c r="A11410" s="1" t="s">
        <v>365</v>
      </c>
      <c r="B11410" s="2" t="s">
        <v>56</v>
      </c>
      <c r="C11410" s="2" t="s">
        <v>56</v>
      </c>
      <c r="D11410" s="2" t="s">
        <v>57</v>
      </c>
      <c r="E11410" s="2" t="s">
        <v>9567</v>
      </c>
      <c r="F11410" s="2">
        <v>11162116</v>
      </c>
      <c r="G11410" s="2" t="s">
        <v>810</v>
      </c>
      <c r="H11410" s="2">
        <v>3</v>
      </c>
      <c r="I11410" s="2">
        <v>6</v>
      </c>
      <c r="J11410" s="2">
        <v>10</v>
      </c>
      <c r="K11410" s="2">
        <v>30</v>
      </c>
      <c r="L11410" s="3">
        <v>239190</v>
      </c>
      <c r="M11410" s="2" t="s">
        <v>0</v>
      </c>
      <c r="N11410" s="4" t="s">
        <v>21</v>
      </c>
    </row>
    <row r="11411" spans="1:14" x14ac:dyDescent="0.25">
      <c r="A11411" s="1" t="s">
        <v>365</v>
      </c>
      <c r="B11411" s="2" t="s">
        <v>56</v>
      </c>
      <c r="C11411" s="2" t="s">
        <v>56</v>
      </c>
      <c r="D11411" s="2" t="s">
        <v>57</v>
      </c>
      <c r="E11411" s="2" t="s">
        <v>9568</v>
      </c>
      <c r="F11411" s="2">
        <v>47131502</v>
      </c>
      <c r="G11411" s="2" t="s">
        <v>810</v>
      </c>
      <c r="H11411" s="2">
        <v>3</v>
      </c>
      <c r="I11411" s="2">
        <v>6</v>
      </c>
      <c r="J11411" s="2">
        <v>10</v>
      </c>
      <c r="K11411" s="2">
        <v>10</v>
      </c>
      <c r="L11411" s="3">
        <v>249900</v>
      </c>
      <c r="M11411" s="2" t="s">
        <v>0</v>
      </c>
      <c r="N11411" s="4" t="s">
        <v>21</v>
      </c>
    </row>
    <row r="11412" spans="1:14" x14ac:dyDescent="0.25">
      <c r="A11412" s="1" t="s">
        <v>365</v>
      </c>
      <c r="B11412" s="2" t="s">
        <v>56</v>
      </c>
      <c r="C11412" s="2" t="s">
        <v>56</v>
      </c>
      <c r="D11412" s="2" t="s">
        <v>57</v>
      </c>
      <c r="E11412" s="2" t="s">
        <v>9569</v>
      </c>
      <c r="F11412" s="2">
        <v>11151700</v>
      </c>
      <c r="G11412" s="2" t="s">
        <v>810</v>
      </c>
      <c r="H11412" s="2">
        <v>3</v>
      </c>
      <c r="I11412" s="2">
        <v>6</v>
      </c>
      <c r="J11412" s="2">
        <v>10</v>
      </c>
      <c r="K11412" s="2">
        <v>1</v>
      </c>
      <c r="L11412" s="3">
        <v>144942</v>
      </c>
      <c r="M11412" s="2" t="s">
        <v>0</v>
      </c>
      <c r="N11412" s="4" t="s">
        <v>21</v>
      </c>
    </row>
    <row r="11413" spans="1:14" x14ac:dyDescent="0.25">
      <c r="A11413" s="1" t="s">
        <v>365</v>
      </c>
      <c r="B11413" s="2" t="s">
        <v>56</v>
      </c>
      <c r="C11413" s="2" t="s">
        <v>56</v>
      </c>
      <c r="D11413" s="2" t="s">
        <v>57</v>
      </c>
      <c r="E11413" s="2" t="s">
        <v>9570</v>
      </c>
      <c r="F11413" s="2">
        <v>11162116</v>
      </c>
      <c r="G11413" s="2" t="s">
        <v>2858</v>
      </c>
      <c r="H11413" s="2">
        <v>6</v>
      </c>
      <c r="I11413" s="2">
        <v>4</v>
      </c>
      <c r="J11413" s="2">
        <v>10</v>
      </c>
      <c r="K11413" s="2">
        <v>1</v>
      </c>
      <c r="L11413" s="3">
        <v>8200</v>
      </c>
      <c r="M11413" s="2" t="s">
        <v>0</v>
      </c>
      <c r="N11413" s="4" t="s">
        <v>21</v>
      </c>
    </row>
    <row r="11414" spans="1:14" x14ac:dyDescent="0.25">
      <c r="A11414" s="1" t="s">
        <v>365</v>
      </c>
      <c r="B11414" s="2" t="s">
        <v>60</v>
      </c>
      <c r="C11414" s="2" t="s">
        <v>60</v>
      </c>
      <c r="D11414" s="2" t="s">
        <v>61</v>
      </c>
      <c r="E11414" s="2" t="s">
        <v>9571</v>
      </c>
      <c r="F11414" s="2">
        <v>10141606</v>
      </c>
      <c r="G11414" s="2" t="s">
        <v>490</v>
      </c>
      <c r="H11414" s="2">
        <v>3</v>
      </c>
      <c r="I11414" s="2">
        <v>8</v>
      </c>
      <c r="J11414" s="2">
        <v>10</v>
      </c>
      <c r="K11414" s="2">
        <v>10</v>
      </c>
      <c r="L11414" s="3">
        <v>530000</v>
      </c>
      <c r="M11414" s="2" t="s">
        <v>0</v>
      </c>
      <c r="N11414" s="4" t="s">
        <v>21</v>
      </c>
    </row>
    <row r="11415" spans="1:14" x14ac:dyDescent="0.25">
      <c r="A11415" s="1" t="s">
        <v>365</v>
      </c>
      <c r="B11415" s="2" t="s">
        <v>60</v>
      </c>
      <c r="C11415" s="2" t="s">
        <v>60</v>
      </c>
      <c r="D11415" s="2" t="s">
        <v>61</v>
      </c>
      <c r="E11415" s="2" t="s">
        <v>9572</v>
      </c>
      <c r="F11415" s="2">
        <v>10141610</v>
      </c>
      <c r="G11415" s="2" t="s">
        <v>490</v>
      </c>
      <c r="H11415" s="2">
        <v>3</v>
      </c>
      <c r="I11415" s="2">
        <v>8</v>
      </c>
      <c r="J11415" s="2">
        <v>10</v>
      </c>
      <c r="K11415" s="2">
        <v>6</v>
      </c>
      <c r="L11415" s="3">
        <v>228000</v>
      </c>
      <c r="M11415" s="2" t="s">
        <v>0</v>
      </c>
      <c r="N11415" s="4" t="s">
        <v>21</v>
      </c>
    </row>
    <row r="11416" spans="1:14" x14ac:dyDescent="0.25">
      <c r="A11416" s="1" t="s">
        <v>365</v>
      </c>
      <c r="B11416" s="2" t="s">
        <v>60</v>
      </c>
      <c r="C11416" s="2" t="s">
        <v>60</v>
      </c>
      <c r="D11416" s="2" t="s">
        <v>61</v>
      </c>
      <c r="E11416" s="2" t="s">
        <v>9573</v>
      </c>
      <c r="F11416" s="2">
        <v>11161801</v>
      </c>
      <c r="G11416" s="2" t="s">
        <v>490</v>
      </c>
      <c r="H11416" s="2">
        <v>3</v>
      </c>
      <c r="I11416" s="2">
        <v>8</v>
      </c>
      <c r="J11416" s="2">
        <v>10</v>
      </c>
      <c r="K11416" s="2">
        <v>5</v>
      </c>
      <c r="L11416" s="3">
        <v>350000</v>
      </c>
      <c r="M11416" s="2" t="s">
        <v>0</v>
      </c>
      <c r="N11416" s="4" t="s">
        <v>21</v>
      </c>
    </row>
    <row r="11417" spans="1:14" x14ac:dyDescent="0.25">
      <c r="A11417" s="1" t="s">
        <v>365</v>
      </c>
      <c r="B11417" s="2" t="s">
        <v>60</v>
      </c>
      <c r="C11417" s="2" t="s">
        <v>60</v>
      </c>
      <c r="D11417" s="2" t="s">
        <v>61</v>
      </c>
      <c r="E11417" s="2" t="s">
        <v>9574</v>
      </c>
      <c r="F11417" s="2">
        <v>46181700</v>
      </c>
      <c r="G11417" s="2" t="s">
        <v>490</v>
      </c>
      <c r="H11417" s="2">
        <v>4</v>
      </c>
      <c r="I11417" s="2">
        <v>7</v>
      </c>
      <c r="J11417" s="2">
        <v>10</v>
      </c>
      <c r="K11417" s="2">
        <v>54</v>
      </c>
      <c r="L11417" s="3">
        <v>1890000</v>
      </c>
      <c r="M11417" s="2" t="s">
        <v>0</v>
      </c>
      <c r="N11417" s="4" t="s">
        <v>21</v>
      </c>
    </row>
    <row r="11418" spans="1:14" x14ac:dyDescent="0.25">
      <c r="A11418" s="1" t="s">
        <v>365</v>
      </c>
      <c r="B11418" s="2" t="s">
        <v>60</v>
      </c>
      <c r="C11418" s="2" t="s">
        <v>60</v>
      </c>
      <c r="D11418" s="2" t="s">
        <v>61</v>
      </c>
      <c r="E11418" s="2" t="s">
        <v>9575</v>
      </c>
      <c r="F11418" s="2">
        <v>47131501</v>
      </c>
      <c r="G11418" s="2" t="s">
        <v>810</v>
      </c>
      <c r="H11418" s="2">
        <v>3</v>
      </c>
      <c r="I11418" s="2">
        <v>6</v>
      </c>
      <c r="J11418" s="2">
        <v>10</v>
      </c>
      <c r="K11418" s="2">
        <v>1</v>
      </c>
      <c r="L11418" s="3">
        <v>64855</v>
      </c>
      <c r="M11418" s="2" t="s">
        <v>0</v>
      </c>
      <c r="N11418" s="4" t="s">
        <v>21</v>
      </c>
    </row>
    <row r="11419" spans="1:14" x14ac:dyDescent="0.25">
      <c r="A11419" s="1" t="s">
        <v>365</v>
      </c>
      <c r="B11419" s="2" t="s">
        <v>60</v>
      </c>
      <c r="C11419" s="2" t="s">
        <v>60</v>
      </c>
      <c r="D11419" s="2" t="s">
        <v>61</v>
      </c>
      <c r="E11419" s="2" t="s">
        <v>9576</v>
      </c>
      <c r="F11419" s="2">
        <v>56112107</v>
      </c>
      <c r="G11419" s="2" t="s">
        <v>810</v>
      </c>
      <c r="H11419" s="2">
        <v>3</v>
      </c>
      <c r="I11419" s="2">
        <v>6</v>
      </c>
      <c r="J11419" s="2">
        <v>10</v>
      </c>
      <c r="K11419" s="2">
        <v>3</v>
      </c>
      <c r="L11419" s="3">
        <v>734706</v>
      </c>
      <c r="M11419" s="2" t="s">
        <v>0</v>
      </c>
      <c r="N11419" s="4" t="s">
        <v>21</v>
      </c>
    </row>
    <row r="11420" spans="1:14" x14ac:dyDescent="0.25">
      <c r="A11420" s="1" t="s">
        <v>365</v>
      </c>
      <c r="B11420" s="2" t="s">
        <v>60</v>
      </c>
      <c r="C11420" s="2" t="s">
        <v>60</v>
      </c>
      <c r="D11420" s="2" t="s">
        <v>61</v>
      </c>
      <c r="E11420" s="2" t="s">
        <v>9577</v>
      </c>
      <c r="F11420" s="2">
        <v>24112005</v>
      </c>
      <c r="G11420" s="2" t="s">
        <v>810</v>
      </c>
      <c r="H11420" s="2">
        <v>3</v>
      </c>
      <c r="I11420" s="2">
        <v>6</v>
      </c>
      <c r="J11420" s="2">
        <v>10</v>
      </c>
      <c r="K11420" s="2">
        <v>3</v>
      </c>
      <c r="L11420" s="3">
        <v>449820</v>
      </c>
      <c r="M11420" s="2" t="s">
        <v>0</v>
      </c>
      <c r="N11420" s="4" t="s">
        <v>21</v>
      </c>
    </row>
    <row r="11421" spans="1:14" x14ac:dyDescent="0.25">
      <c r="A11421" s="1" t="s">
        <v>365</v>
      </c>
      <c r="B11421" s="2" t="s">
        <v>60</v>
      </c>
      <c r="C11421" s="2" t="s">
        <v>60</v>
      </c>
      <c r="D11421" s="2" t="s">
        <v>61</v>
      </c>
      <c r="E11421" s="2" t="s">
        <v>9578</v>
      </c>
      <c r="F11421" s="2">
        <v>31191506</v>
      </c>
      <c r="G11421" s="2" t="s">
        <v>810</v>
      </c>
      <c r="H11421" s="2">
        <v>3</v>
      </c>
      <c r="I11421" s="2">
        <v>6</v>
      </c>
      <c r="J11421" s="2">
        <v>10</v>
      </c>
      <c r="K11421" s="2">
        <v>3</v>
      </c>
      <c r="L11421" s="3">
        <v>3599631</v>
      </c>
      <c r="M11421" s="2" t="s">
        <v>0</v>
      </c>
      <c r="N11421" s="4" t="s">
        <v>21</v>
      </c>
    </row>
    <row r="11422" spans="1:14" x14ac:dyDescent="0.25">
      <c r="A11422" s="1" t="s">
        <v>365</v>
      </c>
      <c r="B11422" s="2" t="s">
        <v>60</v>
      </c>
      <c r="C11422" s="2" t="s">
        <v>60</v>
      </c>
      <c r="D11422" s="2" t="s">
        <v>61</v>
      </c>
      <c r="E11422" s="2" t="s">
        <v>9579</v>
      </c>
      <c r="F11422" s="2">
        <v>11162114</v>
      </c>
      <c r="G11422" s="2" t="s">
        <v>810</v>
      </c>
      <c r="H11422" s="2">
        <v>3</v>
      </c>
      <c r="I11422" s="2">
        <v>6</v>
      </c>
      <c r="J11422" s="2">
        <v>10</v>
      </c>
      <c r="K11422" s="2">
        <v>2</v>
      </c>
      <c r="L11422" s="3">
        <v>99960</v>
      </c>
      <c r="M11422" s="2" t="s">
        <v>0</v>
      </c>
      <c r="N11422" s="4" t="s">
        <v>21</v>
      </c>
    </row>
    <row r="11423" spans="1:14" x14ac:dyDescent="0.25">
      <c r="A11423" s="1" t="s">
        <v>365</v>
      </c>
      <c r="B11423" s="2" t="s">
        <v>60</v>
      </c>
      <c r="C11423" s="2" t="s">
        <v>60</v>
      </c>
      <c r="D11423" s="2" t="s">
        <v>61</v>
      </c>
      <c r="E11423" s="2" t="s">
        <v>9580</v>
      </c>
      <c r="F11423" s="2">
        <v>11162114</v>
      </c>
      <c r="G11423" s="2" t="s">
        <v>810</v>
      </c>
      <c r="H11423" s="2">
        <v>3</v>
      </c>
      <c r="I11423" s="2">
        <v>6</v>
      </c>
      <c r="J11423" s="2">
        <v>10</v>
      </c>
      <c r="K11423" s="2">
        <v>2</v>
      </c>
      <c r="L11423" s="3">
        <v>99960</v>
      </c>
      <c r="M11423" s="2" t="s">
        <v>0</v>
      </c>
      <c r="N11423" s="4" t="s">
        <v>21</v>
      </c>
    </row>
    <row r="11424" spans="1:14" x14ac:dyDescent="0.25">
      <c r="A11424" s="1" t="s">
        <v>365</v>
      </c>
      <c r="B11424" s="2" t="s">
        <v>60</v>
      </c>
      <c r="C11424" s="2" t="s">
        <v>60</v>
      </c>
      <c r="D11424" s="2" t="s">
        <v>61</v>
      </c>
      <c r="E11424" s="2" t="s">
        <v>9581</v>
      </c>
      <c r="F11424" s="2">
        <v>46181507</v>
      </c>
      <c r="G11424" s="2" t="s">
        <v>810</v>
      </c>
      <c r="H11424" s="2">
        <v>3</v>
      </c>
      <c r="I11424" s="2">
        <v>6</v>
      </c>
      <c r="J11424" s="2">
        <v>10</v>
      </c>
      <c r="K11424" s="2">
        <v>8</v>
      </c>
      <c r="L11424" s="3">
        <v>479808</v>
      </c>
      <c r="M11424" s="2" t="s">
        <v>0</v>
      </c>
      <c r="N11424" s="4" t="s">
        <v>21</v>
      </c>
    </row>
    <row r="11425" spans="1:14" x14ac:dyDescent="0.25">
      <c r="A11425" s="1" t="s">
        <v>365</v>
      </c>
      <c r="B11425" s="2" t="s">
        <v>60</v>
      </c>
      <c r="C11425" s="2" t="s">
        <v>60</v>
      </c>
      <c r="D11425" s="2" t="s">
        <v>61</v>
      </c>
      <c r="E11425" s="2" t="s">
        <v>9582</v>
      </c>
      <c r="F11425" s="2">
        <v>55121715</v>
      </c>
      <c r="G11425" s="2" t="s">
        <v>810</v>
      </c>
      <c r="H11425" s="2">
        <v>3</v>
      </c>
      <c r="I11425" s="2">
        <v>6</v>
      </c>
      <c r="J11425" s="2">
        <v>10</v>
      </c>
      <c r="K11425" s="2">
        <v>15</v>
      </c>
      <c r="L11425" s="3">
        <v>1199520</v>
      </c>
      <c r="M11425" s="2" t="s">
        <v>0</v>
      </c>
      <c r="N11425" s="4" t="s">
        <v>21</v>
      </c>
    </row>
    <row r="11426" spans="1:14" x14ac:dyDescent="0.25">
      <c r="A11426" s="1" t="s">
        <v>365</v>
      </c>
      <c r="B11426" s="2" t="s">
        <v>60</v>
      </c>
      <c r="C11426" s="2" t="s">
        <v>60</v>
      </c>
      <c r="D11426" s="2" t="s">
        <v>61</v>
      </c>
      <c r="E11426" s="2" t="s">
        <v>9583</v>
      </c>
      <c r="F11426" s="2">
        <v>31151503</v>
      </c>
      <c r="G11426" s="2" t="s">
        <v>2858</v>
      </c>
      <c r="H11426" s="2">
        <v>6</v>
      </c>
      <c r="I11426" s="2">
        <v>4</v>
      </c>
      <c r="J11426" s="2">
        <v>10</v>
      </c>
      <c r="K11426" s="2">
        <v>1</v>
      </c>
      <c r="L11426" s="3">
        <v>14000</v>
      </c>
      <c r="M11426" s="2" t="s">
        <v>0</v>
      </c>
      <c r="N11426" s="4" t="s">
        <v>21</v>
      </c>
    </row>
    <row r="11427" spans="1:14" x14ac:dyDescent="0.25">
      <c r="A11427" s="1" t="s">
        <v>365</v>
      </c>
      <c r="B11427" s="2" t="s">
        <v>60</v>
      </c>
      <c r="C11427" s="2" t="s">
        <v>60</v>
      </c>
      <c r="D11427" s="2" t="s">
        <v>61</v>
      </c>
      <c r="E11427" s="2" t="s">
        <v>9584</v>
      </c>
      <c r="F11427" s="2">
        <v>11162113</v>
      </c>
      <c r="G11427" s="2" t="s">
        <v>490</v>
      </c>
      <c r="H11427" s="2">
        <v>8</v>
      </c>
      <c r="I11427" s="2">
        <v>2</v>
      </c>
      <c r="J11427" s="2">
        <v>10</v>
      </c>
      <c r="K11427" s="2">
        <v>52</v>
      </c>
      <c r="L11427" s="3">
        <v>12994800</v>
      </c>
      <c r="M11427" s="2" t="s">
        <v>17389</v>
      </c>
      <c r="N11427" s="4" t="s">
        <v>21</v>
      </c>
    </row>
    <row r="11428" spans="1:14" x14ac:dyDescent="0.25">
      <c r="A11428" s="1" t="s">
        <v>365</v>
      </c>
      <c r="B11428" s="2" t="s">
        <v>1112</v>
      </c>
      <c r="C11428" s="2" t="s">
        <v>1112</v>
      </c>
      <c r="D11428" s="2" t="s">
        <v>17931</v>
      </c>
      <c r="E11428" s="2" t="s">
        <v>9585</v>
      </c>
      <c r="F11428" s="2">
        <v>11122001</v>
      </c>
      <c r="G11428" s="2" t="s">
        <v>490</v>
      </c>
      <c r="H11428" s="2">
        <v>4</v>
      </c>
      <c r="I11428" s="2">
        <v>8</v>
      </c>
      <c r="J11428" s="2">
        <v>10</v>
      </c>
      <c r="K11428" s="2">
        <v>2</v>
      </c>
      <c r="L11428" s="3">
        <v>304342.5</v>
      </c>
      <c r="M11428" s="2" t="s">
        <v>0</v>
      </c>
      <c r="N11428" s="4" t="s">
        <v>21</v>
      </c>
    </row>
    <row r="11429" spans="1:14" x14ac:dyDescent="0.25">
      <c r="A11429" s="1" t="s">
        <v>365</v>
      </c>
      <c r="B11429" s="2" t="s">
        <v>1112</v>
      </c>
      <c r="C11429" s="2" t="s">
        <v>1112</v>
      </c>
      <c r="D11429" s="2" t="s">
        <v>17931</v>
      </c>
      <c r="E11429" s="2" t="s">
        <v>9586</v>
      </c>
      <c r="F11429" s="2">
        <v>11122001</v>
      </c>
      <c r="G11429" s="2" t="s">
        <v>490</v>
      </c>
      <c r="H11429" s="2">
        <v>4</v>
      </c>
      <c r="I11429" s="2">
        <v>8</v>
      </c>
      <c r="J11429" s="2">
        <v>10</v>
      </c>
      <c r="K11429" s="2">
        <v>1</v>
      </c>
      <c r="L11429" s="3">
        <v>55781.25</v>
      </c>
      <c r="M11429" s="2" t="s">
        <v>0</v>
      </c>
      <c r="N11429" s="4" t="s">
        <v>21</v>
      </c>
    </row>
    <row r="11430" spans="1:14" x14ac:dyDescent="0.25">
      <c r="A11430" s="1" t="s">
        <v>365</v>
      </c>
      <c r="B11430" s="2" t="s">
        <v>1112</v>
      </c>
      <c r="C11430" s="2" t="s">
        <v>1112</v>
      </c>
      <c r="D11430" s="2" t="s">
        <v>17931</v>
      </c>
      <c r="E11430" s="2" t="s">
        <v>9587</v>
      </c>
      <c r="F11430" s="2">
        <v>11122001</v>
      </c>
      <c r="G11430" s="2" t="s">
        <v>490</v>
      </c>
      <c r="H11430" s="2">
        <v>4</v>
      </c>
      <c r="I11430" s="2">
        <v>8</v>
      </c>
      <c r="J11430" s="2">
        <v>10</v>
      </c>
      <c r="K11430" s="2">
        <v>1</v>
      </c>
      <c r="L11430" s="3">
        <v>161096.25</v>
      </c>
      <c r="M11430" s="2" t="s">
        <v>0</v>
      </c>
      <c r="N11430" s="4" t="s">
        <v>21</v>
      </c>
    </row>
    <row r="11431" spans="1:14" x14ac:dyDescent="0.25">
      <c r="A11431" s="1" t="s">
        <v>365</v>
      </c>
      <c r="B11431" s="2" t="s">
        <v>1112</v>
      </c>
      <c r="C11431" s="2" t="s">
        <v>1112</v>
      </c>
      <c r="D11431" s="2" t="s">
        <v>17931</v>
      </c>
      <c r="E11431" s="2" t="s">
        <v>9588</v>
      </c>
      <c r="F11431" s="2">
        <v>11122001</v>
      </c>
      <c r="G11431" s="2" t="s">
        <v>490</v>
      </c>
      <c r="H11431" s="2">
        <v>4</v>
      </c>
      <c r="I11431" s="2">
        <v>8</v>
      </c>
      <c r="J11431" s="2">
        <v>10</v>
      </c>
      <c r="K11431" s="2">
        <v>1</v>
      </c>
      <c r="L11431" s="3">
        <v>64706.25</v>
      </c>
      <c r="M11431" s="2" t="s">
        <v>0</v>
      </c>
      <c r="N11431" s="4" t="s">
        <v>21</v>
      </c>
    </row>
    <row r="11432" spans="1:14" x14ac:dyDescent="0.25">
      <c r="A11432" s="1" t="s">
        <v>365</v>
      </c>
      <c r="B11432" s="2" t="s">
        <v>1112</v>
      </c>
      <c r="C11432" s="2" t="s">
        <v>1112</v>
      </c>
      <c r="D11432" s="2" t="s">
        <v>17931</v>
      </c>
      <c r="E11432" s="2" t="s">
        <v>18637</v>
      </c>
      <c r="F11432" s="2">
        <v>11122001</v>
      </c>
      <c r="G11432" s="2" t="s">
        <v>490</v>
      </c>
      <c r="H11432" s="2">
        <v>4</v>
      </c>
      <c r="I11432" s="2">
        <v>8</v>
      </c>
      <c r="J11432" s="2">
        <v>10</v>
      </c>
      <c r="K11432" s="2">
        <v>2</v>
      </c>
      <c r="L11432" s="3">
        <v>145102.66</v>
      </c>
      <c r="M11432" s="2" t="s">
        <v>0</v>
      </c>
      <c r="N11432" s="4" t="s">
        <v>21</v>
      </c>
    </row>
    <row r="11433" spans="1:14" x14ac:dyDescent="0.25">
      <c r="A11433" s="1" t="s">
        <v>365</v>
      </c>
      <c r="B11433" s="2" t="s">
        <v>1112</v>
      </c>
      <c r="C11433" s="2" t="s">
        <v>1112</v>
      </c>
      <c r="D11433" s="2" t="s">
        <v>17931</v>
      </c>
      <c r="E11433" s="2" t="s">
        <v>18638</v>
      </c>
      <c r="F11433" s="2">
        <v>11122001</v>
      </c>
      <c r="G11433" s="2" t="s">
        <v>490</v>
      </c>
      <c r="H11433" s="2">
        <v>4</v>
      </c>
      <c r="I11433" s="2">
        <v>8</v>
      </c>
      <c r="J11433" s="2">
        <v>10</v>
      </c>
      <c r="K11433" s="2">
        <v>2</v>
      </c>
      <c r="L11433" s="3">
        <v>178482.16</v>
      </c>
      <c r="M11433" s="2" t="s">
        <v>0</v>
      </c>
      <c r="N11433" s="4" t="s">
        <v>21</v>
      </c>
    </row>
    <row r="11434" spans="1:14" x14ac:dyDescent="0.25">
      <c r="A11434" s="1" t="s">
        <v>365</v>
      </c>
      <c r="B11434" s="2" t="s">
        <v>1112</v>
      </c>
      <c r="C11434" s="2" t="s">
        <v>1112</v>
      </c>
      <c r="D11434" s="2" t="s">
        <v>17931</v>
      </c>
      <c r="E11434" s="2" t="s">
        <v>18625</v>
      </c>
      <c r="F11434" s="2">
        <v>11122001</v>
      </c>
      <c r="G11434" s="2" t="s">
        <v>490</v>
      </c>
      <c r="H11434" s="2">
        <v>4</v>
      </c>
      <c r="I11434" s="2">
        <v>8</v>
      </c>
      <c r="J11434" s="2">
        <v>10</v>
      </c>
      <c r="K11434" s="2">
        <v>2</v>
      </c>
      <c r="L11434" s="3">
        <v>48891.16</v>
      </c>
      <c r="M11434" s="2" t="s">
        <v>0</v>
      </c>
      <c r="N11434" s="4" t="s">
        <v>21</v>
      </c>
    </row>
    <row r="11435" spans="1:14" x14ac:dyDescent="0.25">
      <c r="A11435" s="1" t="s">
        <v>365</v>
      </c>
      <c r="B11435" s="2" t="s">
        <v>1112</v>
      </c>
      <c r="C11435" s="2" t="s">
        <v>1112</v>
      </c>
      <c r="D11435" s="2" t="s">
        <v>17931</v>
      </c>
      <c r="E11435" s="2" t="s">
        <v>18639</v>
      </c>
      <c r="F11435" s="2">
        <v>11122001</v>
      </c>
      <c r="G11435" s="2" t="s">
        <v>490</v>
      </c>
      <c r="H11435" s="2">
        <v>4</v>
      </c>
      <c r="I11435" s="2">
        <v>8</v>
      </c>
      <c r="J11435" s="2">
        <v>10</v>
      </c>
      <c r="K11435" s="2">
        <v>2</v>
      </c>
      <c r="L11435" s="3">
        <v>123504.16</v>
      </c>
      <c r="M11435" s="2" t="s">
        <v>0</v>
      </c>
      <c r="N11435" s="4" t="s">
        <v>21</v>
      </c>
    </row>
    <row r="11436" spans="1:14" x14ac:dyDescent="0.25">
      <c r="A11436" s="1" t="s">
        <v>365</v>
      </c>
      <c r="B11436" s="2" t="s">
        <v>1112</v>
      </c>
      <c r="C11436" s="2" t="s">
        <v>1112</v>
      </c>
      <c r="D11436" s="2" t="s">
        <v>17931</v>
      </c>
      <c r="E11436" s="2" t="s">
        <v>18640</v>
      </c>
      <c r="F11436" s="2">
        <v>11122001</v>
      </c>
      <c r="G11436" s="2" t="s">
        <v>490</v>
      </c>
      <c r="H11436" s="2">
        <v>4</v>
      </c>
      <c r="I11436" s="2">
        <v>8</v>
      </c>
      <c r="J11436" s="2">
        <v>10</v>
      </c>
      <c r="K11436" s="2">
        <v>2</v>
      </c>
      <c r="L11436" s="3">
        <v>123504.16</v>
      </c>
      <c r="M11436" s="2" t="s">
        <v>0</v>
      </c>
      <c r="N11436" s="4" t="s">
        <v>21</v>
      </c>
    </row>
    <row r="11437" spans="1:14" x14ac:dyDescent="0.25">
      <c r="A11437" s="1" t="s">
        <v>365</v>
      </c>
      <c r="B11437" s="2" t="s">
        <v>1112</v>
      </c>
      <c r="C11437" s="2" t="s">
        <v>1112</v>
      </c>
      <c r="D11437" s="2" t="s">
        <v>17931</v>
      </c>
      <c r="E11437" s="2" t="s">
        <v>18641</v>
      </c>
      <c r="F11437" s="2">
        <v>30103605</v>
      </c>
      <c r="G11437" s="2" t="s">
        <v>490</v>
      </c>
      <c r="H11437" s="2">
        <v>4</v>
      </c>
      <c r="I11437" s="2">
        <v>8</v>
      </c>
      <c r="J11437" s="2">
        <v>10</v>
      </c>
      <c r="K11437" s="2">
        <v>1</v>
      </c>
      <c r="L11437" s="3">
        <v>41037.15</v>
      </c>
      <c r="M11437" s="2" t="s">
        <v>0</v>
      </c>
      <c r="N11437" s="4" t="s">
        <v>21</v>
      </c>
    </row>
    <row r="11438" spans="1:14" x14ac:dyDescent="0.25">
      <c r="A11438" s="1" t="s">
        <v>365</v>
      </c>
      <c r="B11438" s="2" t="s">
        <v>1112</v>
      </c>
      <c r="C11438" s="2" t="s">
        <v>1112</v>
      </c>
      <c r="D11438" s="2" t="s">
        <v>17931</v>
      </c>
      <c r="E11438" s="2" t="s">
        <v>18642</v>
      </c>
      <c r="F11438" s="2">
        <v>30103605</v>
      </c>
      <c r="G11438" s="2" t="s">
        <v>490</v>
      </c>
      <c r="H11438" s="2">
        <v>4</v>
      </c>
      <c r="I11438" s="2">
        <v>8</v>
      </c>
      <c r="J11438" s="2">
        <v>10</v>
      </c>
      <c r="K11438" s="2">
        <v>1</v>
      </c>
      <c r="L11438" s="3">
        <v>40251.75</v>
      </c>
      <c r="M11438" s="2" t="s">
        <v>0</v>
      </c>
      <c r="N11438" s="4" t="s">
        <v>21</v>
      </c>
    </row>
    <row r="11439" spans="1:14" x14ac:dyDescent="0.25">
      <c r="A11439" s="1" t="s">
        <v>365</v>
      </c>
      <c r="B11439" s="2" t="s">
        <v>1112</v>
      </c>
      <c r="C11439" s="2" t="s">
        <v>1112</v>
      </c>
      <c r="D11439" s="2" t="s">
        <v>17931</v>
      </c>
      <c r="E11439" s="2" t="s">
        <v>18643</v>
      </c>
      <c r="F11439" s="2">
        <v>30103605</v>
      </c>
      <c r="G11439" s="2" t="s">
        <v>490</v>
      </c>
      <c r="H11439" s="2">
        <v>4</v>
      </c>
      <c r="I11439" s="2">
        <v>8</v>
      </c>
      <c r="J11439" s="2">
        <v>10</v>
      </c>
      <c r="K11439" s="2">
        <v>1</v>
      </c>
      <c r="L11439" s="3">
        <v>46878.559999999998</v>
      </c>
      <c r="M11439" s="2" t="s">
        <v>0</v>
      </c>
      <c r="N11439" s="4" t="s">
        <v>21</v>
      </c>
    </row>
    <row r="11440" spans="1:14" x14ac:dyDescent="0.25">
      <c r="A11440" s="1" t="s">
        <v>365</v>
      </c>
      <c r="B11440" s="2" t="s">
        <v>1112</v>
      </c>
      <c r="C11440" s="2" t="s">
        <v>1112</v>
      </c>
      <c r="D11440" s="2" t="s">
        <v>17931</v>
      </c>
      <c r="E11440" s="2" t="s">
        <v>9589</v>
      </c>
      <c r="F11440" s="2">
        <v>42181501</v>
      </c>
      <c r="G11440" s="2" t="s">
        <v>810</v>
      </c>
      <c r="H11440" s="2">
        <v>3</v>
      </c>
      <c r="I11440" s="2">
        <v>6</v>
      </c>
      <c r="J11440" s="2">
        <v>10</v>
      </c>
      <c r="K11440" s="2">
        <v>1</v>
      </c>
      <c r="L11440" s="3">
        <v>49980</v>
      </c>
      <c r="M11440" s="2" t="s">
        <v>0</v>
      </c>
      <c r="N11440" s="4" t="s">
        <v>21</v>
      </c>
    </row>
    <row r="11441" spans="1:14" x14ac:dyDescent="0.25">
      <c r="A11441" s="1" t="s">
        <v>365</v>
      </c>
      <c r="B11441" s="2" t="s">
        <v>1112</v>
      </c>
      <c r="C11441" s="2" t="s">
        <v>1112</v>
      </c>
      <c r="D11441" s="2" t="s">
        <v>17931</v>
      </c>
      <c r="E11441" s="2" t="s">
        <v>9590</v>
      </c>
      <c r="F11441" s="2">
        <v>41104014</v>
      </c>
      <c r="G11441" s="2" t="s">
        <v>810</v>
      </c>
      <c r="H11441" s="2">
        <v>3</v>
      </c>
      <c r="I11441" s="2">
        <v>6</v>
      </c>
      <c r="J11441" s="2">
        <v>10</v>
      </c>
      <c r="K11441" s="2">
        <v>10</v>
      </c>
      <c r="L11441" s="3">
        <v>179690</v>
      </c>
      <c r="M11441" s="2" t="s">
        <v>0</v>
      </c>
      <c r="N11441" s="4" t="s">
        <v>21</v>
      </c>
    </row>
    <row r="11442" spans="1:14" x14ac:dyDescent="0.25">
      <c r="A11442" s="1" t="s">
        <v>365</v>
      </c>
      <c r="B11442" s="2" t="s">
        <v>1112</v>
      </c>
      <c r="C11442" s="2" t="s">
        <v>1112</v>
      </c>
      <c r="D11442" s="2" t="s">
        <v>17931</v>
      </c>
      <c r="E11442" s="2" t="s">
        <v>9591</v>
      </c>
      <c r="F11442" s="2">
        <v>12161906</v>
      </c>
      <c r="G11442" s="2" t="s">
        <v>810</v>
      </c>
      <c r="H11442" s="2">
        <v>3</v>
      </c>
      <c r="I11442" s="2">
        <v>6</v>
      </c>
      <c r="J11442" s="2">
        <v>10</v>
      </c>
      <c r="K11442" s="2">
        <v>12</v>
      </c>
      <c r="L11442" s="3">
        <v>4199748</v>
      </c>
      <c r="M11442" s="2" t="s">
        <v>0</v>
      </c>
      <c r="N11442" s="4" t="s">
        <v>21</v>
      </c>
    </row>
    <row r="11443" spans="1:14" x14ac:dyDescent="0.25">
      <c r="A11443" s="1" t="s">
        <v>365</v>
      </c>
      <c r="B11443" s="2" t="s">
        <v>1112</v>
      </c>
      <c r="C11443" s="2" t="s">
        <v>1112</v>
      </c>
      <c r="D11443" s="2" t="s">
        <v>17931</v>
      </c>
      <c r="E11443" s="2" t="s">
        <v>9592</v>
      </c>
      <c r="F11443" s="2">
        <v>12161906</v>
      </c>
      <c r="G11443" s="2" t="s">
        <v>810</v>
      </c>
      <c r="H11443" s="2">
        <v>3</v>
      </c>
      <c r="I11443" s="2">
        <v>6</v>
      </c>
      <c r="J11443" s="2">
        <v>10</v>
      </c>
      <c r="K11443" s="2">
        <v>9</v>
      </c>
      <c r="L11443" s="3">
        <v>17136</v>
      </c>
      <c r="M11443" s="2" t="s">
        <v>0</v>
      </c>
      <c r="N11443" s="4" t="s">
        <v>21</v>
      </c>
    </row>
    <row r="11444" spans="1:14" x14ac:dyDescent="0.25">
      <c r="A11444" s="1" t="s">
        <v>365</v>
      </c>
      <c r="B11444" s="2" t="s">
        <v>1112</v>
      </c>
      <c r="C11444" s="2" t="s">
        <v>1112</v>
      </c>
      <c r="D11444" s="2" t="s">
        <v>17931</v>
      </c>
      <c r="E11444" s="2" t="s">
        <v>9593</v>
      </c>
      <c r="F11444" s="2">
        <v>12161906</v>
      </c>
      <c r="G11444" s="2" t="s">
        <v>810</v>
      </c>
      <c r="H11444" s="2">
        <v>3</v>
      </c>
      <c r="I11444" s="2">
        <v>6</v>
      </c>
      <c r="J11444" s="2">
        <v>10</v>
      </c>
      <c r="K11444" s="2">
        <v>15</v>
      </c>
      <c r="L11444" s="3">
        <v>269535</v>
      </c>
      <c r="M11444" s="2" t="s">
        <v>0</v>
      </c>
      <c r="N11444" s="4" t="s">
        <v>21</v>
      </c>
    </row>
    <row r="11445" spans="1:14" x14ac:dyDescent="0.25">
      <c r="A11445" s="1" t="s">
        <v>365</v>
      </c>
      <c r="B11445" s="2" t="s">
        <v>1112</v>
      </c>
      <c r="C11445" s="2" t="s">
        <v>1112</v>
      </c>
      <c r="D11445" s="2" t="s">
        <v>17931</v>
      </c>
      <c r="E11445" s="2" t="s">
        <v>9594</v>
      </c>
      <c r="F11445" s="2">
        <v>30103605</v>
      </c>
      <c r="G11445" s="2" t="s">
        <v>2858</v>
      </c>
      <c r="H11445" s="2">
        <v>6</v>
      </c>
      <c r="I11445" s="2">
        <v>4</v>
      </c>
      <c r="J11445" s="2">
        <v>10</v>
      </c>
      <c r="K11445" s="2">
        <v>1</v>
      </c>
      <c r="L11445" s="3">
        <v>21999.360000000001</v>
      </c>
      <c r="M11445" s="2" t="s">
        <v>0</v>
      </c>
      <c r="N11445" s="4" t="s">
        <v>21</v>
      </c>
    </row>
    <row r="11446" spans="1:14" x14ac:dyDescent="0.25">
      <c r="A11446" s="1" t="s">
        <v>365</v>
      </c>
      <c r="B11446" s="2" t="s">
        <v>1112</v>
      </c>
      <c r="C11446" s="2" t="s">
        <v>1112</v>
      </c>
      <c r="D11446" s="2" t="s">
        <v>17931</v>
      </c>
      <c r="E11446" s="2" t="s">
        <v>9595</v>
      </c>
      <c r="F11446" s="2">
        <v>30103605</v>
      </c>
      <c r="G11446" s="2" t="s">
        <v>2858</v>
      </c>
      <c r="H11446" s="2">
        <v>6</v>
      </c>
      <c r="I11446" s="2">
        <v>4</v>
      </c>
      <c r="J11446" s="2">
        <v>10</v>
      </c>
      <c r="K11446" s="2">
        <v>3</v>
      </c>
      <c r="L11446" s="3">
        <v>300000</v>
      </c>
      <c r="M11446" s="2" t="s">
        <v>0</v>
      </c>
      <c r="N11446" s="4" t="s">
        <v>21</v>
      </c>
    </row>
    <row r="11447" spans="1:14" x14ac:dyDescent="0.25">
      <c r="A11447" s="1" t="s">
        <v>365</v>
      </c>
      <c r="B11447" s="2" t="s">
        <v>1112</v>
      </c>
      <c r="C11447" s="2" t="s">
        <v>1112</v>
      </c>
      <c r="D11447" s="2" t="s">
        <v>17931</v>
      </c>
      <c r="E11447" s="2" t="s">
        <v>9596</v>
      </c>
      <c r="F11447" s="2">
        <v>30103605</v>
      </c>
      <c r="G11447" s="2" t="s">
        <v>2858</v>
      </c>
      <c r="H11447" s="2">
        <v>6</v>
      </c>
      <c r="I11447" s="2">
        <v>4</v>
      </c>
      <c r="J11447" s="2">
        <v>10</v>
      </c>
      <c r="K11447" s="2">
        <v>25</v>
      </c>
      <c r="L11447" s="3">
        <v>500000</v>
      </c>
      <c r="M11447" s="2" t="s">
        <v>0</v>
      </c>
      <c r="N11447" s="4" t="s">
        <v>21</v>
      </c>
    </row>
    <row r="11448" spans="1:14" x14ac:dyDescent="0.25">
      <c r="A11448" s="1" t="s">
        <v>365</v>
      </c>
      <c r="B11448" s="2" t="s">
        <v>1112</v>
      </c>
      <c r="C11448" s="2" t="s">
        <v>1112</v>
      </c>
      <c r="D11448" s="2" t="s">
        <v>17931</v>
      </c>
      <c r="E11448" s="2" t="s">
        <v>9597</v>
      </c>
      <c r="F11448" s="2">
        <v>30103605</v>
      </c>
      <c r="G11448" s="2" t="s">
        <v>2858</v>
      </c>
      <c r="H11448" s="2">
        <v>6</v>
      </c>
      <c r="I11448" s="2">
        <v>4</v>
      </c>
      <c r="J11448" s="2">
        <v>10</v>
      </c>
      <c r="K11448" s="2">
        <v>100</v>
      </c>
      <c r="L11448" s="3">
        <v>390000</v>
      </c>
      <c r="M11448" s="2" t="s">
        <v>0</v>
      </c>
      <c r="N11448" s="4" t="s">
        <v>21</v>
      </c>
    </row>
    <row r="11449" spans="1:14" x14ac:dyDescent="0.25">
      <c r="A11449" s="1" t="s">
        <v>365</v>
      </c>
      <c r="B11449" s="2" t="s">
        <v>1112</v>
      </c>
      <c r="C11449" s="2" t="s">
        <v>1112</v>
      </c>
      <c r="D11449" s="2" t="s">
        <v>17931</v>
      </c>
      <c r="E11449" s="2" t="s">
        <v>9598</v>
      </c>
      <c r="F11449" s="2">
        <v>30103605</v>
      </c>
      <c r="G11449" s="2" t="s">
        <v>2858</v>
      </c>
      <c r="H11449" s="2">
        <v>6</v>
      </c>
      <c r="I11449" s="2">
        <v>4</v>
      </c>
      <c r="J11449" s="2">
        <v>10</v>
      </c>
      <c r="K11449" s="2">
        <v>10</v>
      </c>
      <c r="L11449" s="3">
        <v>550000</v>
      </c>
      <c r="M11449" s="2" t="s">
        <v>0</v>
      </c>
      <c r="N11449" s="4" t="s">
        <v>21</v>
      </c>
    </row>
    <row r="11450" spans="1:14" x14ac:dyDescent="0.25">
      <c r="A11450" s="1" t="s">
        <v>365</v>
      </c>
      <c r="B11450" s="2" t="s">
        <v>1112</v>
      </c>
      <c r="C11450" s="2" t="s">
        <v>1112</v>
      </c>
      <c r="D11450" s="2" t="s">
        <v>17931</v>
      </c>
      <c r="E11450" s="2" t="s">
        <v>9599</v>
      </c>
      <c r="F11450" s="2">
        <v>30103605</v>
      </c>
      <c r="G11450" s="2" t="s">
        <v>2858</v>
      </c>
      <c r="H11450" s="2">
        <v>6</v>
      </c>
      <c r="I11450" s="2">
        <v>4</v>
      </c>
      <c r="J11450" s="2">
        <v>10</v>
      </c>
      <c r="K11450" s="2">
        <v>10</v>
      </c>
      <c r="L11450" s="3">
        <v>450000</v>
      </c>
      <c r="M11450" s="2" t="s">
        <v>0</v>
      </c>
      <c r="N11450" s="4" t="s">
        <v>21</v>
      </c>
    </row>
    <row r="11451" spans="1:14" x14ac:dyDescent="0.25">
      <c r="A11451" s="1" t="s">
        <v>365</v>
      </c>
      <c r="B11451" s="2" t="s">
        <v>1112</v>
      </c>
      <c r="C11451" s="2" t="s">
        <v>1112</v>
      </c>
      <c r="D11451" s="2" t="s">
        <v>17931</v>
      </c>
      <c r="E11451" s="2" t="s">
        <v>9600</v>
      </c>
      <c r="F11451" s="2">
        <v>30103605</v>
      </c>
      <c r="G11451" s="2" t="s">
        <v>2858</v>
      </c>
      <c r="H11451" s="2">
        <v>6</v>
      </c>
      <c r="I11451" s="2">
        <v>4</v>
      </c>
      <c r="J11451" s="2">
        <v>10</v>
      </c>
      <c r="K11451" s="2">
        <v>10</v>
      </c>
      <c r="L11451" s="3">
        <v>450000</v>
      </c>
      <c r="M11451" s="2" t="s">
        <v>0</v>
      </c>
      <c r="N11451" s="4" t="s">
        <v>21</v>
      </c>
    </row>
    <row r="11452" spans="1:14" x14ac:dyDescent="0.25">
      <c r="A11452" s="1" t="s">
        <v>365</v>
      </c>
      <c r="B11452" s="2" t="s">
        <v>1112</v>
      </c>
      <c r="C11452" s="2" t="s">
        <v>1112</v>
      </c>
      <c r="D11452" s="2" t="s">
        <v>17931</v>
      </c>
      <c r="E11452" s="2" t="s">
        <v>9601</v>
      </c>
      <c r="F11452" s="2">
        <v>30103605</v>
      </c>
      <c r="G11452" s="2" t="s">
        <v>2858</v>
      </c>
      <c r="H11452" s="2">
        <v>6</v>
      </c>
      <c r="I11452" s="2">
        <v>4</v>
      </c>
      <c r="J11452" s="2">
        <v>10</v>
      </c>
      <c r="K11452" s="2">
        <v>27</v>
      </c>
      <c r="L11452" s="3">
        <v>12960</v>
      </c>
      <c r="M11452" s="2" t="s">
        <v>17389</v>
      </c>
      <c r="N11452" s="4" t="s">
        <v>21</v>
      </c>
    </row>
    <row r="11453" spans="1:14" x14ac:dyDescent="0.25">
      <c r="A11453" s="1" t="s">
        <v>365</v>
      </c>
      <c r="B11453" s="2" t="s">
        <v>1112</v>
      </c>
      <c r="C11453" s="2" t="s">
        <v>1112</v>
      </c>
      <c r="D11453" s="2" t="s">
        <v>17931</v>
      </c>
      <c r="E11453" s="2" t="s">
        <v>9602</v>
      </c>
      <c r="F11453" s="2">
        <v>30103605</v>
      </c>
      <c r="G11453" s="2" t="s">
        <v>2858</v>
      </c>
      <c r="H11453" s="2">
        <v>6</v>
      </c>
      <c r="I11453" s="2">
        <v>4</v>
      </c>
      <c r="J11453" s="2">
        <v>10</v>
      </c>
      <c r="K11453" s="2">
        <v>27</v>
      </c>
      <c r="L11453" s="3">
        <v>12960</v>
      </c>
      <c r="M11453" s="2" t="s">
        <v>17389</v>
      </c>
      <c r="N11453" s="4" t="s">
        <v>21</v>
      </c>
    </row>
    <row r="11454" spans="1:14" x14ac:dyDescent="0.25">
      <c r="A11454" s="1" t="s">
        <v>365</v>
      </c>
      <c r="B11454" s="2" t="s">
        <v>1112</v>
      </c>
      <c r="C11454" s="2" t="s">
        <v>1112</v>
      </c>
      <c r="D11454" s="2" t="s">
        <v>17931</v>
      </c>
      <c r="E11454" s="2" t="s">
        <v>9603</v>
      </c>
      <c r="F11454" s="2">
        <v>30103605</v>
      </c>
      <c r="G11454" s="2" t="s">
        <v>2858</v>
      </c>
      <c r="H11454" s="2">
        <v>6</v>
      </c>
      <c r="I11454" s="2">
        <v>4</v>
      </c>
      <c r="J11454" s="2">
        <v>10</v>
      </c>
      <c r="K11454" s="2">
        <v>11</v>
      </c>
      <c r="L11454" s="3">
        <v>132000</v>
      </c>
      <c r="M11454" s="2" t="s">
        <v>0</v>
      </c>
      <c r="N11454" s="4" t="s">
        <v>21</v>
      </c>
    </row>
    <row r="11455" spans="1:14" x14ac:dyDescent="0.25">
      <c r="A11455" s="1" t="s">
        <v>365</v>
      </c>
      <c r="B11455" s="2" t="s">
        <v>1112</v>
      </c>
      <c r="C11455" s="2" t="s">
        <v>1112</v>
      </c>
      <c r="D11455" s="2" t="s">
        <v>17931</v>
      </c>
      <c r="E11455" s="2" t="s">
        <v>9604</v>
      </c>
      <c r="F11455" s="2">
        <v>30103605</v>
      </c>
      <c r="G11455" s="2" t="s">
        <v>2858</v>
      </c>
      <c r="H11455" s="2">
        <v>6</v>
      </c>
      <c r="I11455" s="2">
        <v>4</v>
      </c>
      <c r="J11455" s="2">
        <v>10</v>
      </c>
      <c r="K11455" s="2">
        <v>12</v>
      </c>
      <c r="L11455" s="3">
        <v>240000</v>
      </c>
      <c r="M11455" s="2" t="s">
        <v>0</v>
      </c>
      <c r="N11455" s="4" t="s">
        <v>21</v>
      </c>
    </row>
    <row r="11456" spans="1:14" x14ac:dyDescent="0.25">
      <c r="A11456" s="1" t="s">
        <v>365</v>
      </c>
      <c r="B11456" s="2" t="s">
        <v>1112</v>
      </c>
      <c r="C11456" s="2" t="s">
        <v>1112</v>
      </c>
      <c r="D11456" s="2" t="s">
        <v>17931</v>
      </c>
      <c r="E11456" s="2" t="s">
        <v>9605</v>
      </c>
      <c r="F11456" s="2">
        <v>30103605</v>
      </c>
      <c r="G11456" s="2" t="s">
        <v>2858</v>
      </c>
      <c r="H11456" s="2">
        <v>6</v>
      </c>
      <c r="I11456" s="2">
        <v>4</v>
      </c>
      <c r="J11456" s="2">
        <v>10</v>
      </c>
      <c r="K11456" s="2">
        <v>12</v>
      </c>
      <c r="L11456" s="3">
        <v>396000</v>
      </c>
      <c r="M11456" s="2" t="s">
        <v>0</v>
      </c>
      <c r="N11456" s="4" t="s">
        <v>21</v>
      </c>
    </row>
    <row r="11457" spans="1:14" x14ac:dyDescent="0.25">
      <c r="A11457" s="1" t="s">
        <v>365</v>
      </c>
      <c r="B11457" s="2" t="s">
        <v>1112</v>
      </c>
      <c r="C11457" s="2" t="s">
        <v>1112</v>
      </c>
      <c r="D11457" s="2" t="s">
        <v>17931</v>
      </c>
      <c r="E11457" s="2" t="s">
        <v>9606</v>
      </c>
      <c r="F11457" s="2">
        <v>30103605</v>
      </c>
      <c r="G11457" s="2" t="s">
        <v>2858</v>
      </c>
      <c r="H11457" s="2">
        <v>6</v>
      </c>
      <c r="I11457" s="2">
        <v>4</v>
      </c>
      <c r="J11457" s="2">
        <v>10</v>
      </c>
      <c r="K11457" s="2">
        <v>55</v>
      </c>
      <c r="L11457" s="3">
        <v>1100000</v>
      </c>
      <c r="M11457" s="2" t="s">
        <v>17390</v>
      </c>
      <c r="N11457" s="4" t="s">
        <v>21</v>
      </c>
    </row>
    <row r="11458" spans="1:14" x14ac:dyDescent="0.25">
      <c r="A11458" s="1" t="s">
        <v>365</v>
      </c>
      <c r="B11458" s="2" t="s">
        <v>1112</v>
      </c>
      <c r="C11458" s="2" t="s">
        <v>1112</v>
      </c>
      <c r="D11458" s="2" t="s">
        <v>17931</v>
      </c>
      <c r="E11458" s="2" t="s">
        <v>9607</v>
      </c>
      <c r="F11458" s="2">
        <v>30103605</v>
      </c>
      <c r="G11458" s="2" t="s">
        <v>2858</v>
      </c>
      <c r="H11458" s="2">
        <v>6</v>
      </c>
      <c r="I11458" s="2">
        <v>4</v>
      </c>
      <c r="J11458" s="2">
        <v>10</v>
      </c>
      <c r="K11458" s="2">
        <v>44</v>
      </c>
      <c r="L11458" s="3">
        <v>1452000</v>
      </c>
      <c r="M11458" s="2" t="s">
        <v>0</v>
      </c>
      <c r="N11458" s="4" t="s">
        <v>21</v>
      </c>
    </row>
    <row r="11459" spans="1:14" x14ac:dyDescent="0.25">
      <c r="A11459" s="1" t="s">
        <v>365</v>
      </c>
      <c r="B11459" s="2" t="s">
        <v>1112</v>
      </c>
      <c r="C11459" s="2" t="s">
        <v>1112</v>
      </c>
      <c r="D11459" s="2" t="s">
        <v>17931</v>
      </c>
      <c r="E11459" s="2" t="s">
        <v>9608</v>
      </c>
      <c r="F11459" s="2">
        <v>30103605</v>
      </c>
      <c r="G11459" s="2" t="s">
        <v>2858</v>
      </c>
      <c r="H11459" s="2">
        <v>6</v>
      </c>
      <c r="I11459" s="2">
        <v>4</v>
      </c>
      <c r="J11459" s="2">
        <v>10</v>
      </c>
      <c r="K11459" s="2">
        <v>24</v>
      </c>
      <c r="L11459" s="3">
        <v>360000</v>
      </c>
      <c r="M11459" s="2" t="s">
        <v>0</v>
      </c>
      <c r="N11459" s="4" t="s">
        <v>21</v>
      </c>
    </row>
    <row r="11460" spans="1:14" x14ac:dyDescent="0.25">
      <c r="A11460" s="1" t="s">
        <v>365</v>
      </c>
      <c r="B11460" s="2" t="s">
        <v>1112</v>
      </c>
      <c r="C11460" s="2" t="s">
        <v>1112</v>
      </c>
      <c r="D11460" s="2" t="s">
        <v>17931</v>
      </c>
      <c r="E11460" s="2" t="s">
        <v>9609</v>
      </c>
      <c r="F11460" s="2">
        <v>30103605</v>
      </c>
      <c r="G11460" s="2" t="s">
        <v>2858</v>
      </c>
      <c r="H11460" s="2">
        <v>6</v>
      </c>
      <c r="I11460" s="2">
        <v>4</v>
      </c>
      <c r="J11460" s="2">
        <v>10</v>
      </c>
      <c r="K11460" s="2">
        <v>24</v>
      </c>
      <c r="L11460" s="3">
        <v>504000</v>
      </c>
      <c r="M11460" s="2" t="s">
        <v>0</v>
      </c>
      <c r="N11460" s="4" t="s">
        <v>21</v>
      </c>
    </row>
    <row r="11461" spans="1:14" x14ac:dyDescent="0.25">
      <c r="A11461" s="1" t="s">
        <v>365</v>
      </c>
      <c r="B11461" s="2" t="s">
        <v>1112</v>
      </c>
      <c r="C11461" s="2" t="s">
        <v>1112</v>
      </c>
      <c r="D11461" s="2" t="s">
        <v>17931</v>
      </c>
      <c r="E11461" s="2" t="s">
        <v>9610</v>
      </c>
      <c r="F11461" s="2">
        <v>30103605</v>
      </c>
      <c r="G11461" s="2" t="s">
        <v>2858</v>
      </c>
      <c r="H11461" s="2">
        <v>6</v>
      </c>
      <c r="I11461" s="2">
        <v>4</v>
      </c>
      <c r="J11461" s="2">
        <v>10</v>
      </c>
      <c r="K11461" s="2">
        <v>8</v>
      </c>
      <c r="L11461" s="3">
        <v>62400</v>
      </c>
      <c r="M11461" s="2" t="s">
        <v>0</v>
      </c>
      <c r="N11461" s="4" t="s">
        <v>21</v>
      </c>
    </row>
    <row r="11462" spans="1:14" x14ac:dyDescent="0.25">
      <c r="A11462" s="1" t="s">
        <v>365</v>
      </c>
      <c r="B11462" s="2" t="s">
        <v>63</v>
      </c>
      <c r="C11462" s="2" t="s">
        <v>64</v>
      </c>
      <c r="D11462" s="2" t="s">
        <v>65</v>
      </c>
      <c r="E11462" s="2" t="s">
        <v>9611</v>
      </c>
      <c r="F11462" s="2">
        <v>44122003</v>
      </c>
      <c r="G11462" s="2" t="s">
        <v>490</v>
      </c>
      <c r="H11462" s="2">
        <v>3</v>
      </c>
      <c r="I11462" s="2">
        <v>6</v>
      </c>
      <c r="J11462" s="2">
        <v>10</v>
      </c>
      <c r="K11462" s="2">
        <v>2424</v>
      </c>
      <c r="L11462" s="3">
        <v>5999400</v>
      </c>
      <c r="M11462" s="2" t="s">
        <v>0</v>
      </c>
      <c r="N11462" s="4" t="s">
        <v>21</v>
      </c>
    </row>
    <row r="11463" spans="1:14" x14ac:dyDescent="0.25">
      <c r="A11463" s="1" t="s">
        <v>365</v>
      </c>
      <c r="B11463" s="2" t="s">
        <v>63</v>
      </c>
      <c r="C11463" s="2" t="s">
        <v>64</v>
      </c>
      <c r="D11463" s="2" t="s">
        <v>65</v>
      </c>
      <c r="E11463" s="2" t="s">
        <v>9612</v>
      </c>
      <c r="F11463" s="2">
        <v>24121503</v>
      </c>
      <c r="G11463" s="2" t="s">
        <v>490</v>
      </c>
      <c r="H11463" s="2">
        <v>3</v>
      </c>
      <c r="I11463" s="2">
        <v>6</v>
      </c>
      <c r="J11463" s="2">
        <v>10</v>
      </c>
      <c r="K11463" s="2">
        <v>741</v>
      </c>
      <c r="L11463" s="3">
        <v>2477904</v>
      </c>
      <c r="M11463" s="2" t="s">
        <v>0</v>
      </c>
      <c r="N11463" s="4" t="s">
        <v>21</v>
      </c>
    </row>
    <row r="11464" spans="1:14" x14ac:dyDescent="0.25">
      <c r="A11464" s="1" t="s">
        <v>365</v>
      </c>
      <c r="B11464" s="2" t="s">
        <v>63</v>
      </c>
      <c r="C11464" s="2" t="s">
        <v>64</v>
      </c>
      <c r="D11464" s="2" t="s">
        <v>65</v>
      </c>
      <c r="E11464" s="2" t="s">
        <v>9613</v>
      </c>
      <c r="F11464" s="2">
        <v>14111519</v>
      </c>
      <c r="G11464" s="2" t="s">
        <v>490</v>
      </c>
      <c r="H11464" s="2">
        <v>3</v>
      </c>
      <c r="I11464" s="2">
        <v>6</v>
      </c>
      <c r="J11464" s="2">
        <v>10</v>
      </c>
      <c r="K11464" s="2">
        <v>26</v>
      </c>
      <c r="L11464" s="3">
        <v>61256</v>
      </c>
      <c r="M11464" s="2" t="s">
        <v>0</v>
      </c>
      <c r="N11464" s="4" t="s">
        <v>21</v>
      </c>
    </row>
    <row r="11465" spans="1:14" x14ac:dyDescent="0.25">
      <c r="A11465" s="1" t="s">
        <v>365</v>
      </c>
      <c r="B11465" s="2" t="s">
        <v>63</v>
      </c>
      <c r="C11465" s="2" t="s">
        <v>64</v>
      </c>
      <c r="D11465" s="2" t="s">
        <v>65</v>
      </c>
      <c r="E11465" s="2" t="s">
        <v>9614</v>
      </c>
      <c r="F11465" s="2">
        <v>14111530</v>
      </c>
      <c r="G11465" s="2" t="s">
        <v>490</v>
      </c>
      <c r="H11465" s="2">
        <v>3</v>
      </c>
      <c r="I11465" s="2">
        <v>6</v>
      </c>
      <c r="J11465" s="2">
        <v>10</v>
      </c>
      <c r="K11465" s="2">
        <v>173</v>
      </c>
      <c r="L11465" s="3">
        <v>298598</v>
      </c>
      <c r="M11465" s="2" t="s">
        <v>0</v>
      </c>
      <c r="N11465" s="4" t="s">
        <v>21</v>
      </c>
    </row>
    <row r="11466" spans="1:14" x14ac:dyDescent="0.25">
      <c r="A11466" s="1" t="s">
        <v>365</v>
      </c>
      <c r="B11466" s="2" t="s">
        <v>63</v>
      </c>
      <c r="C11466" s="2" t="s">
        <v>64</v>
      </c>
      <c r="D11466" s="2" t="s">
        <v>65</v>
      </c>
      <c r="E11466" s="2" t="s">
        <v>9615</v>
      </c>
      <c r="F11466" s="2">
        <v>44121503</v>
      </c>
      <c r="G11466" s="2" t="s">
        <v>490</v>
      </c>
      <c r="H11466" s="2">
        <v>3</v>
      </c>
      <c r="I11466" s="2">
        <v>6</v>
      </c>
      <c r="J11466" s="2">
        <v>10</v>
      </c>
      <c r="K11466" s="2">
        <v>2656</v>
      </c>
      <c r="L11466" s="3">
        <v>347936</v>
      </c>
      <c r="M11466" s="2" t="s">
        <v>0</v>
      </c>
      <c r="N11466" s="4" t="s">
        <v>21</v>
      </c>
    </row>
    <row r="11467" spans="1:14" x14ac:dyDescent="0.25">
      <c r="A11467" s="1" t="s">
        <v>365</v>
      </c>
      <c r="B11467" s="2" t="s">
        <v>63</v>
      </c>
      <c r="C11467" s="2" t="s">
        <v>64</v>
      </c>
      <c r="D11467" s="2" t="s">
        <v>65</v>
      </c>
      <c r="E11467" s="2" t="s">
        <v>9616</v>
      </c>
      <c r="F11467" s="2">
        <v>24112902</v>
      </c>
      <c r="G11467" s="2" t="s">
        <v>810</v>
      </c>
      <c r="H11467" s="2">
        <v>3</v>
      </c>
      <c r="I11467" s="2">
        <v>6</v>
      </c>
      <c r="J11467" s="2">
        <v>10</v>
      </c>
      <c r="K11467" s="2">
        <v>3</v>
      </c>
      <c r="L11467" s="3">
        <v>239904</v>
      </c>
      <c r="M11467" s="2" t="s">
        <v>0</v>
      </c>
      <c r="N11467" s="4" t="s">
        <v>21</v>
      </c>
    </row>
    <row r="11468" spans="1:14" x14ac:dyDescent="0.25">
      <c r="A11468" s="1" t="s">
        <v>365</v>
      </c>
      <c r="B11468" s="2" t="s">
        <v>63</v>
      </c>
      <c r="C11468" s="2" t="s">
        <v>64</v>
      </c>
      <c r="D11468" s="2" t="s">
        <v>65</v>
      </c>
      <c r="E11468" s="2" t="s">
        <v>9617</v>
      </c>
      <c r="F11468" s="2">
        <v>14122101</v>
      </c>
      <c r="G11468" s="2" t="s">
        <v>810</v>
      </c>
      <c r="H11468" s="2">
        <v>3</v>
      </c>
      <c r="I11468" s="2">
        <v>6</v>
      </c>
      <c r="J11468" s="2">
        <v>10</v>
      </c>
      <c r="K11468" s="2">
        <v>30</v>
      </c>
      <c r="L11468" s="3">
        <v>1949220</v>
      </c>
      <c r="M11468" s="2" t="s">
        <v>0</v>
      </c>
      <c r="N11468" s="4" t="s">
        <v>21</v>
      </c>
    </row>
    <row r="11469" spans="1:14" x14ac:dyDescent="0.25">
      <c r="A11469" s="1" t="s">
        <v>365</v>
      </c>
      <c r="B11469" s="2" t="s">
        <v>63</v>
      </c>
      <c r="C11469" s="2" t="s">
        <v>64</v>
      </c>
      <c r="D11469" s="2" t="s">
        <v>65</v>
      </c>
      <c r="E11469" s="2" t="s">
        <v>18644</v>
      </c>
      <c r="F11469" s="2">
        <v>14122101</v>
      </c>
      <c r="G11469" s="2" t="s">
        <v>2858</v>
      </c>
      <c r="H11469" s="2">
        <v>6</v>
      </c>
      <c r="I11469" s="2">
        <v>4</v>
      </c>
      <c r="J11469" s="2">
        <v>10</v>
      </c>
      <c r="K11469" s="2">
        <v>2</v>
      </c>
      <c r="L11469" s="3">
        <v>93999.8</v>
      </c>
      <c r="M11469" s="2" t="s">
        <v>0</v>
      </c>
      <c r="N11469" s="4" t="s">
        <v>21</v>
      </c>
    </row>
    <row r="11470" spans="1:14" x14ac:dyDescent="0.25">
      <c r="A11470" s="1" t="s">
        <v>365</v>
      </c>
      <c r="B11470" s="2" t="s">
        <v>63</v>
      </c>
      <c r="C11470" s="2" t="s">
        <v>64</v>
      </c>
      <c r="D11470" s="2" t="s">
        <v>65</v>
      </c>
      <c r="E11470" s="2" t="s">
        <v>9618</v>
      </c>
      <c r="F11470" s="2">
        <v>24112505</v>
      </c>
      <c r="G11470" s="2" t="s">
        <v>2858</v>
      </c>
      <c r="H11470" s="2">
        <v>6</v>
      </c>
      <c r="I11470" s="2">
        <v>4</v>
      </c>
      <c r="J11470" s="2">
        <v>10</v>
      </c>
      <c r="K11470" s="2">
        <v>4</v>
      </c>
      <c r="L11470" s="3">
        <v>640000</v>
      </c>
      <c r="M11470" s="2" t="s">
        <v>0</v>
      </c>
      <c r="N11470" s="4" t="s">
        <v>21</v>
      </c>
    </row>
    <row r="11471" spans="1:14" x14ac:dyDescent="0.25">
      <c r="A11471" s="1" t="s">
        <v>365</v>
      </c>
      <c r="B11471" s="2" t="s">
        <v>63</v>
      </c>
      <c r="C11471" s="2" t="s">
        <v>64</v>
      </c>
      <c r="D11471" s="2" t="s">
        <v>65</v>
      </c>
      <c r="E11471" s="2" t="s">
        <v>9619</v>
      </c>
      <c r="F11471" s="2" t="s">
        <v>9620</v>
      </c>
      <c r="G11471" s="2" t="s">
        <v>2858</v>
      </c>
      <c r="H11471" s="2">
        <v>6</v>
      </c>
      <c r="I11471" s="2">
        <v>4</v>
      </c>
      <c r="J11471" s="2">
        <v>10</v>
      </c>
      <c r="K11471" s="2">
        <v>22</v>
      </c>
      <c r="L11471" s="3">
        <v>165000</v>
      </c>
      <c r="M11471" s="2" t="s">
        <v>0</v>
      </c>
      <c r="N11471" s="4" t="s">
        <v>21</v>
      </c>
    </row>
    <row r="11472" spans="1:14" x14ac:dyDescent="0.25">
      <c r="A11472" s="1" t="s">
        <v>365</v>
      </c>
      <c r="B11472" s="2" t="s">
        <v>63</v>
      </c>
      <c r="C11472" s="2" t="s">
        <v>64</v>
      </c>
      <c r="D11472" s="2" t="s">
        <v>65</v>
      </c>
      <c r="E11472" s="2" t="s">
        <v>9621</v>
      </c>
      <c r="F11472" s="2" t="s">
        <v>9620</v>
      </c>
      <c r="G11472" s="2" t="s">
        <v>2858</v>
      </c>
      <c r="H11472" s="2">
        <v>6</v>
      </c>
      <c r="I11472" s="2">
        <v>4</v>
      </c>
      <c r="J11472" s="2">
        <v>10</v>
      </c>
      <c r="K11472" s="2">
        <v>52</v>
      </c>
      <c r="L11472" s="3">
        <v>234000</v>
      </c>
      <c r="M11472" s="2" t="s">
        <v>0</v>
      </c>
      <c r="N11472" s="4" t="s">
        <v>21</v>
      </c>
    </row>
    <row r="11473" spans="1:14" x14ac:dyDescent="0.25">
      <c r="A11473" s="1" t="s">
        <v>365</v>
      </c>
      <c r="B11473" s="2" t="s">
        <v>63</v>
      </c>
      <c r="C11473" s="2" t="s">
        <v>64</v>
      </c>
      <c r="D11473" s="2" t="s">
        <v>65</v>
      </c>
      <c r="E11473" s="2" t="s">
        <v>9622</v>
      </c>
      <c r="F11473" s="2" t="s">
        <v>9620</v>
      </c>
      <c r="G11473" s="2" t="s">
        <v>2858</v>
      </c>
      <c r="H11473" s="2">
        <v>6</v>
      </c>
      <c r="I11473" s="2">
        <v>4</v>
      </c>
      <c r="J11473" s="2">
        <v>10</v>
      </c>
      <c r="K11473" s="2">
        <v>32</v>
      </c>
      <c r="L11473" s="3">
        <v>108800</v>
      </c>
      <c r="M11473" s="2" t="s">
        <v>0</v>
      </c>
      <c r="N11473" s="4" t="s">
        <v>21</v>
      </c>
    </row>
    <row r="11474" spans="1:14" x14ac:dyDescent="0.25">
      <c r="A11474" s="1" t="s">
        <v>365</v>
      </c>
      <c r="B11474" s="2" t="s">
        <v>63</v>
      </c>
      <c r="C11474" s="2" t="s">
        <v>64</v>
      </c>
      <c r="D11474" s="2" t="s">
        <v>65</v>
      </c>
      <c r="E11474" s="2" t="s">
        <v>9623</v>
      </c>
      <c r="F11474" s="2">
        <v>31201515</v>
      </c>
      <c r="G11474" s="2" t="s">
        <v>2858</v>
      </c>
      <c r="H11474" s="2">
        <v>6</v>
      </c>
      <c r="I11474" s="2">
        <v>4</v>
      </c>
      <c r="J11474" s="2">
        <v>10</v>
      </c>
      <c r="K11474" s="2">
        <v>22</v>
      </c>
      <c r="L11474" s="3">
        <v>92400</v>
      </c>
      <c r="M11474" s="2" t="s">
        <v>0</v>
      </c>
      <c r="N11474" s="4" t="s">
        <v>21</v>
      </c>
    </row>
    <row r="11475" spans="1:14" x14ac:dyDescent="0.25">
      <c r="A11475" s="1" t="s">
        <v>365</v>
      </c>
      <c r="B11475" s="2" t="s">
        <v>63</v>
      </c>
      <c r="C11475" s="2" t="s">
        <v>64</v>
      </c>
      <c r="D11475" s="2" t="s">
        <v>65</v>
      </c>
      <c r="E11475" s="2" t="s">
        <v>9624</v>
      </c>
      <c r="F11475" s="2">
        <v>31201503</v>
      </c>
      <c r="G11475" s="2" t="s">
        <v>2858</v>
      </c>
      <c r="H11475" s="2">
        <v>6</v>
      </c>
      <c r="I11475" s="2">
        <v>4</v>
      </c>
      <c r="J11475" s="2">
        <v>10</v>
      </c>
      <c r="K11475" s="2">
        <v>6</v>
      </c>
      <c r="L11475" s="3">
        <v>13200</v>
      </c>
      <c r="M11475" s="2" t="s">
        <v>0</v>
      </c>
      <c r="N11475" s="4" t="s">
        <v>21</v>
      </c>
    </row>
    <row r="11476" spans="1:14" x14ac:dyDescent="0.25">
      <c r="A11476" s="1" t="s">
        <v>365</v>
      </c>
      <c r="B11476" s="2" t="s">
        <v>72</v>
      </c>
      <c r="C11476" s="2" t="s">
        <v>73</v>
      </c>
      <c r="D11476" s="2" t="s">
        <v>74</v>
      </c>
      <c r="E11476" s="2" t="s">
        <v>9625</v>
      </c>
      <c r="F11476" s="2">
        <v>15121500</v>
      </c>
      <c r="G11476" s="2" t="s">
        <v>490</v>
      </c>
      <c r="H11476" s="2">
        <v>3</v>
      </c>
      <c r="I11476" s="2">
        <v>5</v>
      </c>
      <c r="J11476" s="2">
        <v>10</v>
      </c>
      <c r="K11476" s="2">
        <v>15</v>
      </c>
      <c r="L11476" s="3">
        <v>300000</v>
      </c>
      <c r="M11476" s="2" t="s">
        <v>0</v>
      </c>
      <c r="N11476" s="4" t="s">
        <v>21</v>
      </c>
    </row>
    <row r="11477" spans="1:14" x14ac:dyDescent="0.25">
      <c r="A11477" s="1" t="s">
        <v>365</v>
      </c>
      <c r="B11477" s="2" t="s">
        <v>72</v>
      </c>
      <c r="C11477" s="2" t="s">
        <v>73</v>
      </c>
      <c r="D11477" s="2" t="s">
        <v>74</v>
      </c>
      <c r="E11477" s="2" t="s">
        <v>9626</v>
      </c>
      <c r="F11477" s="2">
        <v>15121902</v>
      </c>
      <c r="G11477" s="2" t="s">
        <v>490</v>
      </c>
      <c r="H11477" s="2">
        <v>3</v>
      </c>
      <c r="I11477" s="2">
        <v>5</v>
      </c>
      <c r="J11477" s="2">
        <v>10</v>
      </c>
      <c r="K11477" s="2">
        <v>2</v>
      </c>
      <c r="L11477" s="3">
        <v>520000</v>
      </c>
      <c r="M11477" s="2" t="s">
        <v>0</v>
      </c>
      <c r="N11477" s="4" t="s">
        <v>21</v>
      </c>
    </row>
    <row r="11478" spans="1:14" x14ac:dyDescent="0.25">
      <c r="A11478" s="1" t="s">
        <v>365</v>
      </c>
      <c r="B11478" s="2" t="s">
        <v>72</v>
      </c>
      <c r="C11478" s="2" t="s">
        <v>73</v>
      </c>
      <c r="D11478" s="2" t="s">
        <v>74</v>
      </c>
      <c r="E11478" s="2" t="s">
        <v>9627</v>
      </c>
      <c r="F11478" s="2">
        <v>15121500</v>
      </c>
      <c r="G11478" s="2" t="s">
        <v>490</v>
      </c>
      <c r="H11478" s="2">
        <v>4</v>
      </c>
      <c r="I11478" s="2">
        <v>8</v>
      </c>
      <c r="J11478" s="2">
        <v>10</v>
      </c>
      <c r="K11478" s="2">
        <v>1</v>
      </c>
      <c r="L11478" s="3">
        <v>62475</v>
      </c>
      <c r="M11478" s="2" t="s">
        <v>17383</v>
      </c>
      <c r="N11478" s="4" t="s">
        <v>21</v>
      </c>
    </row>
    <row r="11479" spans="1:14" x14ac:dyDescent="0.25">
      <c r="A11479" s="1" t="s">
        <v>365</v>
      </c>
      <c r="B11479" s="2" t="s">
        <v>72</v>
      </c>
      <c r="C11479" s="2" t="s">
        <v>73</v>
      </c>
      <c r="D11479" s="2" t="s">
        <v>74</v>
      </c>
      <c r="E11479" s="2" t="s">
        <v>18645</v>
      </c>
      <c r="F11479" s="2">
        <v>31211800</v>
      </c>
      <c r="G11479" s="2" t="s">
        <v>490</v>
      </c>
      <c r="H11479" s="2">
        <v>4</v>
      </c>
      <c r="I11479" s="2">
        <v>8</v>
      </c>
      <c r="J11479" s="2">
        <v>10</v>
      </c>
      <c r="K11479" s="2">
        <v>1</v>
      </c>
      <c r="L11479" s="3">
        <v>927753.75</v>
      </c>
      <c r="M11479" s="2" t="s">
        <v>0</v>
      </c>
      <c r="N11479" s="4" t="s">
        <v>21</v>
      </c>
    </row>
    <row r="11480" spans="1:14" x14ac:dyDescent="0.25">
      <c r="A11480" s="1" t="s">
        <v>365</v>
      </c>
      <c r="B11480" s="2" t="s">
        <v>72</v>
      </c>
      <c r="C11480" s="2" t="s">
        <v>73</v>
      </c>
      <c r="D11480" s="2" t="s">
        <v>74</v>
      </c>
      <c r="E11480" s="2" t="s">
        <v>9628</v>
      </c>
      <c r="F11480" s="2">
        <v>15121503</v>
      </c>
      <c r="G11480" s="2" t="s">
        <v>810</v>
      </c>
      <c r="H11480" s="2">
        <v>3</v>
      </c>
      <c r="I11480" s="2">
        <v>6</v>
      </c>
      <c r="J11480" s="2">
        <v>10</v>
      </c>
      <c r="K11480" s="2">
        <v>2</v>
      </c>
      <c r="L11480" s="3">
        <v>89964</v>
      </c>
      <c r="M11480" s="2" t="s">
        <v>0</v>
      </c>
      <c r="N11480" s="4" t="s">
        <v>21</v>
      </c>
    </row>
    <row r="11481" spans="1:14" x14ac:dyDescent="0.25">
      <c r="A11481" s="1" t="s">
        <v>365</v>
      </c>
      <c r="B11481" s="2" t="s">
        <v>72</v>
      </c>
      <c r="C11481" s="2" t="s">
        <v>73</v>
      </c>
      <c r="D11481" s="2" t="s">
        <v>74</v>
      </c>
      <c r="E11481" s="2" t="s">
        <v>9629</v>
      </c>
      <c r="F11481" s="2">
        <v>15121902</v>
      </c>
      <c r="G11481" s="2" t="s">
        <v>810</v>
      </c>
      <c r="H11481" s="2">
        <v>3</v>
      </c>
      <c r="I11481" s="2">
        <v>6</v>
      </c>
      <c r="J11481" s="2">
        <v>10</v>
      </c>
      <c r="K11481" s="2">
        <v>3</v>
      </c>
      <c r="L11481" s="3">
        <v>284886</v>
      </c>
      <c r="M11481" s="2" t="s">
        <v>17383</v>
      </c>
      <c r="N11481" s="4" t="s">
        <v>21</v>
      </c>
    </row>
    <row r="11482" spans="1:14" x14ac:dyDescent="0.25">
      <c r="A11482" s="1" t="s">
        <v>365</v>
      </c>
      <c r="B11482" s="2" t="s">
        <v>72</v>
      </c>
      <c r="C11482" s="2" t="s">
        <v>73</v>
      </c>
      <c r="D11482" s="2" t="s">
        <v>74</v>
      </c>
      <c r="E11482" s="2" t="s">
        <v>9630</v>
      </c>
      <c r="F11482" s="2">
        <v>15121902</v>
      </c>
      <c r="G11482" s="2" t="s">
        <v>810</v>
      </c>
      <c r="H11482" s="2">
        <v>3</v>
      </c>
      <c r="I11482" s="2">
        <v>6</v>
      </c>
      <c r="J11482" s="2">
        <v>10</v>
      </c>
      <c r="K11482" s="2">
        <v>1</v>
      </c>
      <c r="L11482" s="3">
        <v>419951</v>
      </c>
      <c r="M11482" s="2" t="s">
        <v>17383</v>
      </c>
      <c r="N11482" s="4" t="s">
        <v>21</v>
      </c>
    </row>
    <row r="11483" spans="1:14" x14ac:dyDescent="0.25">
      <c r="A11483" s="1" t="s">
        <v>365</v>
      </c>
      <c r="B11483" s="2" t="s">
        <v>72</v>
      </c>
      <c r="C11483" s="2" t="s">
        <v>73</v>
      </c>
      <c r="D11483" s="2" t="s">
        <v>74</v>
      </c>
      <c r="E11483" s="2" t="s">
        <v>9631</v>
      </c>
      <c r="F11483" s="2">
        <v>15121902</v>
      </c>
      <c r="G11483" s="2" t="s">
        <v>810</v>
      </c>
      <c r="H11483" s="2">
        <v>3</v>
      </c>
      <c r="I11483" s="2">
        <v>6</v>
      </c>
      <c r="J11483" s="2">
        <v>10</v>
      </c>
      <c r="K11483" s="2">
        <v>2</v>
      </c>
      <c r="L11483" s="3">
        <v>189924</v>
      </c>
      <c r="M11483" s="2" t="s">
        <v>17383</v>
      </c>
      <c r="N11483" s="4" t="s">
        <v>21</v>
      </c>
    </row>
    <row r="11484" spans="1:14" x14ac:dyDescent="0.25">
      <c r="A11484" s="1" t="s">
        <v>365</v>
      </c>
      <c r="B11484" s="2" t="s">
        <v>72</v>
      </c>
      <c r="C11484" s="2" t="s">
        <v>73</v>
      </c>
      <c r="D11484" s="2" t="s">
        <v>74</v>
      </c>
      <c r="E11484" s="2" t="s">
        <v>9632</v>
      </c>
      <c r="F11484" s="2">
        <v>15121509</v>
      </c>
      <c r="G11484" s="2" t="s">
        <v>810</v>
      </c>
      <c r="H11484" s="2">
        <v>3</v>
      </c>
      <c r="I11484" s="2">
        <v>6</v>
      </c>
      <c r="J11484" s="2">
        <v>10</v>
      </c>
      <c r="K11484" s="2">
        <v>2</v>
      </c>
      <c r="L11484" s="3">
        <v>89964</v>
      </c>
      <c r="M11484" s="2" t="s">
        <v>0</v>
      </c>
      <c r="N11484" s="4" t="s">
        <v>21</v>
      </c>
    </row>
    <row r="11485" spans="1:14" x14ac:dyDescent="0.25">
      <c r="A11485" s="1" t="s">
        <v>365</v>
      </c>
      <c r="B11485" s="2" t="s">
        <v>72</v>
      </c>
      <c r="C11485" s="2" t="s">
        <v>73</v>
      </c>
      <c r="D11485" s="2" t="s">
        <v>74</v>
      </c>
      <c r="E11485" s="2" t="s">
        <v>9633</v>
      </c>
      <c r="F11485" s="2">
        <v>12181504</v>
      </c>
      <c r="G11485" s="2" t="s">
        <v>810</v>
      </c>
      <c r="H11485" s="2">
        <v>3</v>
      </c>
      <c r="I11485" s="2">
        <v>6</v>
      </c>
      <c r="J11485" s="2">
        <v>10</v>
      </c>
      <c r="K11485" s="2">
        <v>2</v>
      </c>
      <c r="L11485" s="3">
        <v>369852</v>
      </c>
      <c r="M11485" s="2" t="s">
        <v>0</v>
      </c>
      <c r="N11485" s="4" t="s">
        <v>21</v>
      </c>
    </row>
    <row r="11486" spans="1:14" x14ac:dyDescent="0.25">
      <c r="A11486" s="1" t="s">
        <v>365</v>
      </c>
      <c r="B11486" s="2" t="s">
        <v>72</v>
      </c>
      <c r="C11486" s="2" t="s">
        <v>73</v>
      </c>
      <c r="D11486" s="2" t="s">
        <v>74</v>
      </c>
      <c r="E11486" s="2" t="s">
        <v>9634</v>
      </c>
      <c r="F11486" s="2">
        <v>15121504</v>
      </c>
      <c r="G11486" s="2" t="s">
        <v>810</v>
      </c>
      <c r="H11486" s="2">
        <v>3</v>
      </c>
      <c r="I11486" s="2">
        <v>6</v>
      </c>
      <c r="J11486" s="2">
        <v>10</v>
      </c>
      <c r="K11486" s="2">
        <v>20</v>
      </c>
      <c r="L11486" s="3">
        <v>699720</v>
      </c>
      <c r="M11486" s="2" t="s">
        <v>0</v>
      </c>
      <c r="N11486" s="4" t="s">
        <v>21</v>
      </c>
    </row>
    <row r="11487" spans="1:14" x14ac:dyDescent="0.25">
      <c r="A11487" s="1" t="s">
        <v>365</v>
      </c>
      <c r="B11487" s="2" t="s">
        <v>72</v>
      </c>
      <c r="C11487" s="2" t="s">
        <v>73</v>
      </c>
      <c r="D11487" s="2" t="s">
        <v>74</v>
      </c>
      <c r="E11487" s="2" t="s">
        <v>9635</v>
      </c>
      <c r="F11487" s="2">
        <v>15121504</v>
      </c>
      <c r="G11487" s="2" t="s">
        <v>810</v>
      </c>
      <c r="H11487" s="2">
        <v>3</v>
      </c>
      <c r="I11487" s="2">
        <v>6</v>
      </c>
      <c r="J11487" s="2">
        <v>10</v>
      </c>
      <c r="K11487" s="2">
        <v>7</v>
      </c>
      <c r="L11487" s="3">
        <v>1049580</v>
      </c>
      <c r="M11487" s="2" t="s">
        <v>0</v>
      </c>
      <c r="N11487" s="4" t="s">
        <v>21</v>
      </c>
    </row>
    <row r="11488" spans="1:14" x14ac:dyDescent="0.25">
      <c r="A11488" s="1" t="s">
        <v>365</v>
      </c>
      <c r="B11488" s="2" t="s">
        <v>72</v>
      </c>
      <c r="C11488" s="2" t="s">
        <v>73</v>
      </c>
      <c r="D11488" s="2" t="s">
        <v>74</v>
      </c>
      <c r="E11488" s="2" t="s">
        <v>9636</v>
      </c>
      <c r="F11488" s="2">
        <v>15121501</v>
      </c>
      <c r="G11488" s="2" t="s">
        <v>810</v>
      </c>
      <c r="H11488" s="2">
        <v>3</v>
      </c>
      <c r="I11488" s="2">
        <v>6</v>
      </c>
      <c r="J11488" s="2">
        <v>10</v>
      </c>
      <c r="K11488" s="2">
        <v>1</v>
      </c>
      <c r="L11488" s="3">
        <v>1199877</v>
      </c>
      <c r="M11488" s="2" t="s">
        <v>0</v>
      </c>
      <c r="N11488" s="4" t="s">
        <v>21</v>
      </c>
    </row>
    <row r="11489" spans="1:14" x14ac:dyDescent="0.25">
      <c r="A11489" s="1" t="s">
        <v>365</v>
      </c>
      <c r="B11489" s="2" t="s">
        <v>72</v>
      </c>
      <c r="C11489" s="2" t="s">
        <v>73</v>
      </c>
      <c r="D11489" s="2" t="s">
        <v>74</v>
      </c>
      <c r="E11489" s="2" t="s">
        <v>9637</v>
      </c>
      <c r="F11489" s="2">
        <v>15121902</v>
      </c>
      <c r="G11489" s="2" t="s">
        <v>810</v>
      </c>
      <c r="H11489" s="2">
        <v>3</v>
      </c>
      <c r="I11489" s="2">
        <v>6</v>
      </c>
      <c r="J11489" s="2">
        <v>10</v>
      </c>
      <c r="K11489" s="2">
        <v>2</v>
      </c>
      <c r="L11489" s="3">
        <v>1159774</v>
      </c>
      <c r="M11489" s="2" t="s">
        <v>0</v>
      </c>
      <c r="N11489" s="4" t="s">
        <v>21</v>
      </c>
    </row>
    <row r="11490" spans="1:14" x14ac:dyDescent="0.25">
      <c r="A11490" s="1" t="s">
        <v>365</v>
      </c>
      <c r="B11490" s="2" t="s">
        <v>72</v>
      </c>
      <c r="C11490" s="2" t="s">
        <v>73</v>
      </c>
      <c r="D11490" s="2" t="s">
        <v>74</v>
      </c>
      <c r="E11490" s="2" t="s">
        <v>9638</v>
      </c>
      <c r="F11490" s="2">
        <v>15121504</v>
      </c>
      <c r="G11490" s="2" t="s">
        <v>810</v>
      </c>
      <c r="H11490" s="2">
        <v>3</v>
      </c>
      <c r="I11490" s="2">
        <v>6</v>
      </c>
      <c r="J11490" s="2">
        <v>10</v>
      </c>
      <c r="K11490" s="2">
        <v>20</v>
      </c>
      <c r="L11490" s="3">
        <v>1299480</v>
      </c>
      <c r="M11490" s="2" t="s">
        <v>0</v>
      </c>
      <c r="N11490" s="4" t="s">
        <v>21</v>
      </c>
    </row>
    <row r="11491" spans="1:14" x14ac:dyDescent="0.25">
      <c r="A11491" s="1" t="s">
        <v>365</v>
      </c>
      <c r="B11491" s="2" t="s">
        <v>72</v>
      </c>
      <c r="C11491" s="2" t="s">
        <v>73</v>
      </c>
      <c r="D11491" s="2" t="s">
        <v>74</v>
      </c>
      <c r="E11491" s="2" t="s">
        <v>9639</v>
      </c>
      <c r="F11491" s="2">
        <v>15121902</v>
      </c>
      <c r="G11491" s="2" t="s">
        <v>810</v>
      </c>
      <c r="H11491" s="2">
        <v>3</v>
      </c>
      <c r="I11491" s="2">
        <v>6</v>
      </c>
      <c r="J11491" s="2">
        <v>10</v>
      </c>
      <c r="K11491" s="2">
        <v>2</v>
      </c>
      <c r="L11491" s="3">
        <v>129948</v>
      </c>
      <c r="M11491" s="2" t="s">
        <v>0</v>
      </c>
      <c r="N11491" s="4" t="s">
        <v>21</v>
      </c>
    </row>
    <row r="11492" spans="1:14" x14ac:dyDescent="0.25">
      <c r="A11492" s="1" t="s">
        <v>365</v>
      </c>
      <c r="B11492" s="2" t="s">
        <v>72</v>
      </c>
      <c r="C11492" s="2" t="s">
        <v>73</v>
      </c>
      <c r="D11492" s="2" t="s">
        <v>74</v>
      </c>
      <c r="E11492" s="2" t="s">
        <v>9640</v>
      </c>
      <c r="F11492" s="2">
        <v>15121504</v>
      </c>
      <c r="G11492" s="2" t="s">
        <v>810</v>
      </c>
      <c r="H11492" s="2">
        <v>3</v>
      </c>
      <c r="I11492" s="2">
        <v>6</v>
      </c>
      <c r="J11492" s="2">
        <v>10</v>
      </c>
      <c r="K11492" s="2">
        <v>5</v>
      </c>
      <c r="L11492" s="3">
        <v>474810</v>
      </c>
      <c r="M11492" s="2" t="s">
        <v>17383</v>
      </c>
      <c r="N11492" s="4" t="s">
        <v>21</v>
      </c>
    </row>
    <row r="11493" spans="1:14" x14ac:dyDescent="0.25">
      <c r="A11493" s="1" t="s">
        <v>365</v>
      </c>
      <c r="B11493" s="2" t="s">
        <v>72</v>
      </c>
      <c r="C11493" s="2" t="s">
        <v>73</v>
      </c>
      <c r="D11493" s="2" t="s">
        <v>74</v>
      </c>
      <c r="E11493" s="2" t="s">
        <v>9641</v>
      </c>
      <c r="F11493" s="2">
        <v>15121802</v>
      </c>
      <c r="G11493" s="2" t="s">
        <v>810</v>
      </c>
      <c r="H11493" s="2">
        <v>3</v>
      </c>
      <c r="I11493" s="2">
        <v>6</v>
      </c>
      <c r="J11493" s="2">
        <v>10</v>
      </c>
      <c r="K11493" s="2">
        <v>1</v>
      </c>
      <c r="L11493" s="3">
        <v>84966</v>
      </c>
      <c r="M11493" s="2" t="s">
        <v>0</v>
      </c>
      <c r="N11493" s="4" t="s">
        <v>21</v>
      </c>
    </row>
    <row r="11494" spans="1:14" x14ac:dyDescent="0.25">
      <c r="A11494" s="1" t="s">
        <v>365</v>
      </c>
      <c r="B11494" s="2" t="s">
        <v>72</v>
      </c>
      <c r="C11494" s="2" t="s">
        <v>73</v>
      </c>
      <c r="D11494" s="2" t="s">
        <v>74</v>
      </c>
      <c r="E11494" s="2" t="s">
        <v>9642</v>
      </c>
      <c r="F11494" s="2">
        <v>15121501</v>
      </c>
      <c r="G11494" s="2" t="s">
        <v>490</v>
      </c>
      <c r="H11494" s="2">
        <v>8</v>
      </c>
      <c r="I11494" s="2">
        <v>2</v>
      </c>
      <c r="J11494" s="2">
        <v>10</v>
      </c>
      <c r="K11494" s="2">
        <v>32</v>
      </c>
      <c r="L11494" s="3">
        <v>518400</v>
      </c>
      <c r="M11494" s="2" t="s">
        <v>0</v>
      </c>
      <c r="N11494" s="4" t="s">
        <v>21</v>
      </c>
    </row>
    <row r="11495" spans="1:14" x14ac:dyDescent="0.25">
      <c r="A11495" s="1" t="s">
        <v>365</v>
      </c>
      <c r="B11495" s="2" t="s">
        <v>72</v>
      </c>
      <c r="C11495" s="2" t="s">
        <v>73</v>
      </c>
      <c r="D11495" s="2" t="s">
        <v>74</v>
      </c>
      <c r="E11495" s="2" t="s">
        <v>9643</v>
      </c>
      <c r="F11495" s="2">
        <v>15121501</v>
      </c>
      <c r="G11495" s="2" t="s">
        <v>490</v>
      </c>
      <c r="H11495" s="2">
        <v>8</v>
      </c>
      <c r="I11495" s="2">
        <v>2</v>
      </c>
      <c r="J11495" s="2">
        <v>10</v>
      </c>
      <c r="K11495" s="2">
        <v>40</v>
      </c>
      <c r="L11495" s="3">
        <v>3080000</v>
      </c>
      <c r="M11495" s="2" t="s">
        <v>17383</v>
      </c>
      <c r="N11495" s="4" t="s">
        <v>21</v>
      </c>
    </row>
    <row r="11496" spans="1:14" x14ac:dyDescent="0.25">
      <c r="A11496" s="1" t="s">
        <v>365</v>
      </c>
      <c r="B11496" s="2" t="s">
        <v>72</v>
      </c>
      <c r="C11496" s="2" t="s">
        <v>73</v>
      </c>
      <c r="D11496" s="2" t="s">
        <v>74</v>
      </c>
      <c r="E11496" s="2" t="s">
        <v>9644</v>
      </c>
      <c r="F11496" s="2">
        <v>15121501</v>
      </c>
      <c r="G11496" s="2" t="s">
        <v>490</v>
      </c>
      <c r="H11496" s="2">
        <v>8</v>
      </c>
      <c r="I11496" s="2">
        <v>2</v>
      </c>
      <c r="J11496" s="2">
        <v>10</v>
      </c>
      <c r="K11496" s="2">
        <v>301</v>
      </c>
      <c r="L11496" s="3">
        <v>5418000</v>
      </c>
      <c r="M11496" s="2" t="s">
        <v>0</v>
      </c>
      <c r="N11496" s="4" t="s">
        <v>21</v>
      </c>
    </row>
    <row r="11497" spans="1:14" x14ac:dyDescent="0.25">
      <c r="A11497" s="1" t="s">
        <v>365</v>
      </c>
      <c r="B11497" s="2" t="s">
        <v>72</v>
      </c>
      <c r="C11497" s="2" t="s">
        <v>1180</v>
      </c>
      <c r="D11497" s="2" t="s">
        <v>17935</v>
      </c>
      <c r="E11497" s="2" t="s">
        <v>9645</v>
      </c>
      <c r="F11497" s="2">
        <v>15111500</v>
      </c>
      <c r="G11497" s="2" t="s">
        <v>490</v>
      </c>
      <c r="H11497" s="2">
        <v>4</v>
      </c>
      <c r="I11497" s="2">
        <v>8</v>
      </c>
      <c r="J11497" s="2">
        <v>10</v>
      </c>
      <c r="K11497" s="2">
        <v>1</v>
      </c>
      <c r="L11497" s="3">
        <v>52657.5</v>
      </c>
      <c r="M11497" s="2" t="s">
        <v>0</v>
      </c>
      <c r="N11497" s="4" t="s">
        <v>21</v>
      </c>
    </row>
    <row r="11498" spans="1:14" x14ac:dyDescent="0.25">
      <c r="A11498" s="1" t="s">
        <v>365</v>
      </c>
      <c r="B11498" s="2" t="s">
        <v>72</v>
      </c>
      <c r="C11498" s="2" t="s">
        <v>1180</v>
      </c>
      <c r="D11498" s="2" t="s">
        <v>17935</v>
      </c>
      <c r="E11498" s="2" t="s">
        <v>9646</v>
      </c>
      <c r="F11498" s="2">
        <v>15111500</v>
      </c>
      <c r="G11498" s="2" t="s">
        <v>2858</v>
      </c>
      <c r="H11498" s="2">
        <v>6</v>
      </c>
      <c r="I11498" s="2">
        <v>4</v>
      </c>
      <c r="J11498" s="2">
        <v>10</v>
      </c>
      <c r="K11498" s="2">
        <v>5</v>
      </c>
      <c r="L11498" s="3">
        <v>239999.97</v>
      </c>
      <c r="M11498" s="2" t="s">
        <v>0</v>
      </c>
      <c r="N11498" s="4" t="s">
        <v>21</v>
      </c>
    </row>
    <row r="11499" spans="1:14" x14ac:dyDescent="0.25">
      <c r="A11499" s="1" t="s">
        <v>365</v>
      </c>
      <c r="B11499" s="2" t="s">
        <v>72</v>
      </c>
      <c r="C11499" s="2" t="s">
        <v>1183</v>
      </c>
      <c r="D11499" s="2" t="s">
        <v>17936</v>
      </c>
      <c r="E11499" s="2" t="s">
        <v>9647</v>
      </c>
      <c r="F11499" s="2">
        <v>47131809</v>
      </c>
      <c r="G11499" s="2" t="s">
        <v>490</v>
      </c>
      <c r="H11499" s="2">
        <v>4</v>
      </c>
      <c r="I11499" s="2">
        <v>7</v>
      </c>
      <c r="J11499" s="2">
        <v>10</v>
      </c>
      <c r="K11499" s="2">
        <v>10</v>
      </c>
      <c r="L11499" s="3">
        <v>289010</v>
      </c>
      <c r="M11499" s="2" t="s">
        <v>0</v>
      </c>
      <c r="N11499" s="4" t="s">
        <v>21</v>
      </c>
    </row>
    <row r="11500" spans="1:14" x14ac:dyDescent="0.25">
      <c r="A11500" s="1" t="s">
        <v>365</v>
      </c>
      <c r="B11500" s="2" t="s">
        <v>408</v>
      </c>
      <c r="C11500" s="2" t="s">
        <v>1186</v>
      </c>
      <c r="D11500" s="2" t="s">
        <v>17937</v>
      </c>
      <c r="E11500" s="2" t="s">
        <v>9648</v>
      </c>
      <c r="F11500" s="2">
        <v>12191601</v>
      </c>
      <c r="G11500" s="2" t="s">
        <v>490</v>
      </c>
      <c r="H11500" s="2">
        <v>3</v>
      </c>
      <c r="I11500" s="2">
        <v>8</v>
      </c>
      <c r="J11500" s="2">
        <v>10</v>
      </c>
      <c r="K11500" s="2">
        <v>1</v>
      </c>
      <c r="L11500" s="3">
        <v>38000</v>
      </c>
      <c r="M11500" s="2" t="s">
        <v>0</v>
      </c>
      <c r="N11500" s="4" t="s">
        <v>21</v>
      </c>
    </row>
    <row r="11501" spans="1:14" x14ac:dyDescent="0.25">
      <c r="A11501" s="1" t="s">
        <v>365</v>
      </c>
      <c r="B11501" s="2" t="s">
        <v>408</v>
      </c>
      <c r="C11501" s="2" t="s">
        <v>1186</v>
      </c>
      <c r="D11501" s="2" t="s">
        <v>17937</v>
      </c>
      <c r="E11501" s="2" t="s">
        <v>9649</v>
      </c>
      <c r="F11501" s="2">
        <v>15111506</v>
      </c>
      <c r="G11501" s="2" t="s">
        <v>490</v>
      </c>
      <c r="H11501" s="2">
        <v>4</v>
      </c>
      <c r="I11501" s="2">
        <v>8</v>
      </c>
      <c r="J11501" s="2">
        <v>10</v>
      </c>
      <c r="K11501" s="2">
        <v>1</v>
      </c>
      <c r="L11501" s="3">
        <v>312375</v>
      </c>
      <c r="M11501" s="2" t="s">
        <v>0</v>
      </c>
      <c r="N11501" s="4" t="s">
        <v>21</v>
      </c>
    </row>
    <row r="11502" spans="1:14" x14ac:dyDescent="0.25">
      <c r="A11502" s="1" t="s">
        <v>365</v>
      </c>
      <c r="B11502" s="2" t="s">
        <v>408</v>
      </c>
      <c r="C11502" s="2" t="s">
        <v>1186</v>
      </c>
      <c r="D11502" s="2" t="s">
        <v>17937</v>
      </c>
      <c r="E11502" s="2" t="s">
        <v>9650</v>
      </c>
      <c r="F11502" s="2">
        <v>73101607</v>
      </c>
      <c r="G11502" s="2" t="s">
        <v>496</v>
      </c>
      <c r="H11502" s="2">
        <v>4</v>
      </c>
      <c r="I11502" s="2">
        <v>6</v>
      </c>
      <c r="J11502" s="2">
        <v>10</v>
      </c>
      <c r="K11502" s="2">
        <v>1</v>
      </c>
      <c r="L11502" s="3">
        <v>131680.64000000001</v>
      </c>
      <c r="M11502" s="2" t="s">
        <v>0</v>
      </c>
      <c r="N11502" s="4" t="s">
        <v>21</v>
      </c>
    </row>
    <row r="11503" spans="1:14" x14ac:dyDescent="0.25">
      <c r="A11503" s="1" t="s">
        <v>365</v>
      </c>
      <c r="B11503" s="2" t="s">
        <v>408</v>
      </c>
      <c r="C11503" s="2" t="s">
        <v>1186</v>
      </c>
      <c r="D11503" s="2" t="s">
        <v>17937</v>
      </c>
      <c r="E11503" s="2" t="s">
        <v>9651</v>
      </c>
      <c r="F11503" s="2">
        <v>41105326</v>
      </c>
      <c r="G11503" s="2" t="s">
        <v>496</v>
      </c>
      <c r="H11503" s="2">
        <v>4</v>
      </c>
      <c r="I11503" s="2">
        <v>6</v>
      </c>
      <c r="J11503" s="2">
        <v>10</v>
      </c>
      <c r="K11503" s="2">
        <v>1</v>
      </c>
      <c r="L11503" s="3">
        <v>610123.71</v>
      </c>
      <c r="M11503" s="2" t="s">
        <v>0</v>
      </c>
      <c r="N11503" s="4" t="s">
        <v>21</v>
      </c>
    </row>
    <row r="11504" spans="1:14" x14ac:dyDescent="0.25">
      <c r="A11504" s="1" t="s">
        <v>365</v>
      </c>
      <c r="B11504" s="2" t="s">
        <v>408</v>
      </c>
      <c r="C11504" s="2" t="s">
        <v>1186</v>
      </c>
      <c r="D11504" s="2" t="s">
        <v>17937</v>
      </c>
      <c r="E11504" s="2" t="s">
        <v>9652</v>
      </c>
      <c r="F11504" s="2">
        <v>31211801</v>
      </c>
      <c r="G11504" s="2" t="s">
        <v>496</v>
      </c>
      <c r="H11504" s="2">
        <v>4</v>
      </c>
      <c r="I11504" s="2">
        <v>6</v>
      </c>
      <c r="J11504" s="2">
        <v>10</v>
      </c>
      <c r="K11504" s="2">
        <v>1</v>
      </c>
      <c r="L11504" s="3">
        <v>74618.95</v>
      </c>
      <c r="M11504" s="2" t="s">
        <v>17383</v>
      </c>
      <c r="N11504" s="4" t="s">
        <v>21</v>
      </c>
    </row>
    <row r="11505" spans="1:14" x14ac:dyDescent="0.25">
      <c r="A11505" s="1" t="s">
        <v>365</v>
      </c>
      <c r="B11505" s="2" t="s">
        <v>408</v>
      </c>
      <c r="C11505" s="2" t="s">
        <v>1186</v>
      </c>
      <c r="D11505" s="2" t="s">
        <v>17937</v>
      </c>
      <c r="E11505" s="2" t="s">
        <v>9653</v>
      </c>
      <c r="F11505" s="2">
        <v>12191601</v>
      </c>
      <c r="G11505" s="2" t="s">
        <v>496</v>
      </c>
      <c r="H11505" s="2">
        <v>4</v>
      </c>
      <c r="I11505" s="2">
        <v>6</v>
      </c>
      <c r="J11505" s="2">
        <v>10</v>
      </c>
      <c r="K11505" s="2">
        <v>11</v>
      </c>
      <c r="L11505" s="3">
        <v>27038599.280000001</v>
      </c>
      <c r="M11505" s="2" t="s">
        <v>0</v>
      </c>
      <c r="N11505" s="4" t="s">
        <v>21</v>
      </c>
    </row>
    <row r="11506" spans="1:14" x14ac:dyDescent="0.25">
      <c r="A11506" s="1" t="s">
        <v>365</v>
      </c>
      <c r="B11506" s="2" t="s">
        <v>408</v>
      </c>
      <c r="C11506" s="2" t="s">
        <v>1186</v>
      </c>
      <c r="D11506" s="2" t="s">
        <v>17937</v>
      </c>
      <c r="E11506" s="2" t="s">
        <v>9654</v>
      </c>
      <c r="F11506" s="2">
        <v>51102710</v>
      </c>
      <c r="G11506" s="2" t="s">
        <v>496</v>
      </c>
      <c r="H11506" s="2">
        <v>4</v>
      </c>
      <c r="I11506" s="2">
        <v>6</v>
      </c>
      <c r="J11506" s="2">
        <v>10</v>
      </c>
      <c r="K11506" s="2">
        <v>16</v>
      </c>
      <c r="L11506" s="3">
        <v>2809199.68</v>
      </c>
      <c r="M11506" s="2" t="s">
        <v>0</v>
      </c>
      <c r="N11506" s="4" t="s">
        <v>21</v>
      </c>
    </row>
    <row r="11507" spans="1:14" x14ac:dyDescent="0.25">
      <c r="A11507" s="1" t="s">
        <v>365</v>
      </c>
      <c r="B11507" s="2" t="s">
        <v>408</v>
      </c>
      <c r="C11507" s="2" t="s">
        <v>1186</v>
      </c>
      <c r="D11507" s="2" t="s">
        <v>17937</v>
      </c>
      <c r="E11507" s="2" t="s">
        <v>9655</v>
      </c>
      <c r="F11507" s="2">
        <v>12191601</v>
      </c>
      <c r="G11507" s="2" t="s">
        <v>496</v>
      </c>
      <c r="H11507" s="2">
        <v>4</v>
      </c>
      <c r="I11507" s="2">
        <v>6</v>
      </c>
      <c r="J11507" s="2">
        <v>10</v>
      </c>
      <c r="K11507" s="2">
        <v>1</v>
      </c>
      <c r="L11507" s="3">
        <v>737415.63</v>
      </c>
      <c r="M11507" s="2" t="s">
        <v>0</v>
      </c>
      <c r="N11507" s="4" t="s">
        <v>21</v>
      </c>
    </row>
    <row r="11508" spans="1:14" x14ac:dyDescent="0.25">
      <c r="A11508" s="1" t="s">
        <v>365</v>
      </c>
      <c r="B11508" s="2" t="s">
        <v>408</v>
      </c>
      <c r="C11508" s="2" t="s">
        <v>1186</v>
      </c>
      <c r="D11508" s="2" t="s">
        <v>17937</v>
      </c>
      <c r="E11508" s="2" t="s">
        <v>9656</v>
      </c>
      <c r="F11508" s="2">
        <v>12191601</v>
      </c>
      <c r="G11508" s="2" t="s">
        <v>496</v>
      </c>
      <c r="H11508" s="2">
        <v>6</v>
      </c>
      <c r="I11508" s="2">
        <v>4</v>
      </c>
      <c r="J11508" s="2">
        <v>10</v>
      </c>
      <c r="K11508" s="2">
        <v>110</v>
      </c>
      <c r="L11508" s="3">
        <v>17657755.5</v>
      </c>
      <c r="M11508" s="2" t="s">
        <v>17383</v>
      </c>
      <c r="N11508" s="4" t="s">
        <v>21</v>
      </c>
    </row>
    <row r="11509" spans="1:14" x14ac:dyDescent="0.25">
      <c r="A11509" s="1" t="s">
        <v>365</v>
      </c>
      <c r="B11509" s="2" t="s">
        <v>408</v>
      </c>
      <c r="C11509" s="2" t="s">
        <v>1186</v>
      </c>
      <c r="D11509" s="2" t="s">
        <v>17937</v>
      </c>
      <c r="E11509" s="2" t="s">
        <v>9657</v>
      </c>
      <c r="F11509" s="2">
        <v>51102710</v>
      </c>
      <c r="G11509" s="2" t="s">
        <v>496</v>
      </c>
      <c r="H11509" s="2">
        <v>6</v>
      </c>
      <c r="I11509" s="2">
        <v>4</v>
      </c>
      <c r="J11509" s="2">
        <v>10</v>
      </c>
      <c r="K11509" s="2">
        <v>1</v>
      </c>
      <c r="L11509" s="3">
        <v>168443.31</v>
      </c>
      <c r="M11509" s="2" t="s">
        <v>0</v>
      </c>
      <c r="N11509" s="4" t="s">
        <v>21</v>
      </c>
    </row>
    <row r="11510" spans="1:14" x14ac:dyDescent="0.25">
      <c r="A11510" s="1" t="s">
        <v>365</v>
      </c>
      <c r="B11510" s="2" t="s">
        <v>408</v>
      </c>
      <c r="C11510" s="2" t="s">
        <v>409</v>
      </c>
      <c r="D11510" s="2" t="s">
        <v>17858</v>
      </c>
      <c r="E11510" s="2" t="s">
        <v>9658</v>
      </c>
      <c r="F11510" s="2">
        <v>12141904</v>
      </c>
      <c r="G11510" s="2" t="s">
        <v>490</v>
      </c>
      <c r="H11510" s="2">
        <v>4</v>
      </c>
      <c r="I11510" s="2">
        <v>8</v>
      </c>
      <c r="J11510" s="2">
        <v>10</v>
      </c>
      <c r="K11510" s="2">
        <v>1</v>
      </c>
      <c r="L11510" s="3">
        <v>178500</v>
      </c>
      <c r="M11510" s="2" t="s">
        <v>0</v>
      </c>
      <c r="N11510" s="4" t="s">
        <v>21</v>
      </c>
    </row>
    <row r="11511" spans="1:14" x14ac:dyDescent="0.25">
      <c r="A11511" s="1" t="s">
        <v>365</v>
      </c>
      <c r="B11511" s="2" t="s">
        <v>408</v>
      </c>
      <c r="C11511" s="2" t="s">
        <v>409</v>
      </c>
      <c r="D11511" s="2" t="s">
        <v>17858</v>
      </c>
      <c r="E11511" s="2" t="s">
        <v>9659</v>
      </c>
      <c r="F11511" s="2">
        <v>41104213</v>
      </c>
      <c r="G11511" s="2" t="s">
        <v>496</v>
      </c>
      <c r="H11511" s="2">
        <v>4</v>
      </c>
      <c r="I11511" s="2">
        <v>6</v>
      </c>
      <c r="J11511" s="2">
        <v>10</v>
      </c>
      <c r="K11511" s="2">
        <v>11</v>
      </c>
      <c r="L11511" s="3">
        <v>144840.85</v>
      </c>
      <c r="M11511" s="2" t="s">
        <v>0</v>
      </c>
      <c r="N11511" s="4" t="s">
        <v>21</v>
      </c>
    </row>
    <row r="11512" spans="1:14" x14ac:dyDescent="0.25">
      <c r="A11512" s="1" t="s">
        <v>365</v>
      </c>
      <c r="B11512" s="2" t="s">
        <v>408</v>
      </c>
      <c r="C11512" s="2" t="s">
        <v>409</v>
      </c>
      <c r="D11512" s="2" t="s">
        <v>17858</v>
      </c>
      <c r="E11512" s="2" t="s">
        <v>9660</v>
      </c>
      <c r="F11512" s="2">
        <v>12141903</v>
      </c>
      <c r="G11512" s="2" t="s">
        <v>490</v>
      </c>
      <c r="H11512" s="2">
        <v>5</v>
      </c>
      <c r="I11512" s="2">
        <v>8</v>
      </c>
      <c r="J11512" s="2">
        <v>10</v>
      </c>
      <c r="K11512" s="2">
        <v>40</v>
      </c>
      <c r="L11512" s="3">
        <v>7958720</v>
      </c>
      <c r="M11512" s="2" t="s">
        <v>0</v>
      </c>
      <c r="N11512" s="4" t="s">
        <v>21</v>
      </c>
    </row>
    <row r="11513" spans="1:14" x14ac:dyDescent="0.25">
      <c r="A11513" s="1" t="s">
        <v>365</v>
      </c>
      <c r="B11513" s="2" t="s">
        <v>408</v>
      </c>
      <c r="C11513" s="2" t="s">
        <v>409</v>
      </c>
      <c r="D11513" s="2" t="s">
        <v>17858</v>
      </c>
      <c r="E11513" s="2" t="s">
        <v>3169</v>
      </c>
      <c r="F11513" s="2">
        <v>12141904</v>
      </c>
      <c r="G11513" s="2" t="s">
        <v>490</v>
      </c>
      <c r="H11513" s="2">
        <v>5</v>
      </c>
      <c r="I11513" s="2">
        <v>8</v>
      </c>
      <c r="J11513" s="2">
        <v>10</v>
      </c>
      <c r="K11513" s="2">
        <v>25</v>
      </c>
      <c r="L11513" s="3">
        <v>4887925</v>
      </c>
      <c r="M11513" s="2" t="s">
        <v>0</v>
      </c>
      <c r="N11513" s="4" t="s">
        <v>21</v>
      </c>
    </row>
    <row r="11514" spans="1:14" x14ac:dyDescent="0.25">
      <c r="A11514" s="1" t="s">
        <v>365</v>
      </c>
      <c r="B11514" s="2" t="s">
        <v>408</v>
      </c>
      <c r="C11514" s="2" t="s">
        <v>409</v>
      </c>
      <c r="D11514" s="2" t="s">
        <v>17858</v>
      </c>
      <c r="E11514" s="2" t="s">
        <v>9660</v>
      </c>
      <c r="F11514" s="2">
        <v>12141903</v>
      </c>
      <c r="G11514" s="2" t="s">
        <v>490</v>
      </c>
      <c r="H11514" s="2">
        <v>1</v>
      </c>
      <c r="I11514" s="2">
        <v>6</v>
      </c>
      <c r="J11514" s="2">
        <v>10</v>
      </c>
      <c r="K11514" s="2">
        <v>20</v>
      </c>
      <c r="L11514" s="3">
        <v>3979360</v>
      </c>
      <c r="M11514" s="2" t="s">
        <v>0</v>
      </c>
      <c r="N11514" s="4" t="s">
        <v>21</v>
      </c>
    </row>
    <row r="11515" spans="1:14" x14ac:dyDescent="0.25">
      <c r="A11515" s="1" t="s">
        <v>365</v>
      </c>
      <c r="B11515" s="2" t="s">
        <v>408</v>
      </c>
      <c r="C11515" s="2" t="s">
        <v>411</v>
      </c>
      <c r="D11515" s="2" t="s">
        <v>17859</v>
      </c>
      <c r="E11515" s="2" t="s">
        <v>6991</v>
      </c>
      <c r="F11515" s="2">
        <v>10191509</v>
      </c>
      <c r="G11515" s="2" t="s">
        <v>490</v>
      </c>
      <c r="H11515" s="2">
        <v>3</v>
      </c>
      <c r="I11515" s="2">
        <v>8</v>
      </c>
      <c r="J11515" s="2">
        <v>10</v>
      </c>
      <c r="K11515" s="2">
        <v>1</v>
      </c>
      <c r="L11515" s="3">
        <v>63000</v>
      </c>
      <c r="M11515" s="2" t="s">
        <v>0</v>
      </c>
      <c r="N11515" s="4" t="s">
        <v>21</v>
      </c>
    </row>
    <row r="11516" spans="1:14" x14ac:dyDescent="0.25">
      <c r="A11516" s="1" t="s">
        <v>365</v>
      </c>
      <c r="B11516" s="2" t="s">
        <v>408</v>
      </c>
      <c r="C11516" s="2" t="s">
        <v>411</v>
      </c>
      <c r="D11516" s="2" t="s">
        <v>17859</v>
      </c>
      <c r="E11516" s="2" t="s">
        <v>9661</v>
      </c>
      <c r="F11516" s="2">
        <v>10171801</v>
      </c>
      <c r="G11516" s="2" t="s">
        <v>490</v>
      </c>
      <c r="H11516" s="2">
        <v>3</v>
      </c>
      <c r="I11516" s="2">
        <v>7</v>
      </c>
      <c r="J11516" s="2">
        <v>16</v>
      </c>
      <c r="K11516" s="2">
        <v>4</v>
      </c>
      <c r="L11516" s="3">
        <v>170668</v>
      </c>
      <c r="M11516" s="2" t="s">
        <v>0</v>
      </c>
      <c r="N11516" s="4" t="s">
        <v>21</v>
      </c>
    </row>
    <row r="11517" spans="1:14" x14ac:dyDescent="0.25">
      <c r="A11517" s="1" t="s">
        <v>365</v>
      </c>
      <c r="B11517" s="2" t="s">
        <v>408</v>
      </c>
      <c r="C11517" s="2" t="s">
        <v>411</v>
      </c>
      <c r="D11517" s="2" t="s">
        <v>17859</v>
      </c>
      <c r="E11517" s="2" t="s">
        <v>9662</v>
      </c>
      <c r="F11517" s="2">
        <v>10171604</v>
      </c>
      <c r="G11517" s="2" t="s">
        <v>490</v>
      </c>
      <c r="H11517" s="2">
        <v>3</v>
      </c>
      <c r="I11517" s="2">
        <v>7</v>
      </c>
      <c r="J11517" s="2">
        <v>16</v>
      </c>
      <c r="K11517" s="2">
        <v>2</v>
      </c>
      <c r="L11517" s="3">
        <v>137334</v>
      </c>
      <c r="M11517" s="2" t="s">
        <v>0</v>
      </c>
      <c r="N11517" s="4" t="s">
        <v>21</v>
      </c>
    </row>
    <row r="11518" spans="1:14" x14ac:dyDescent="0.25">
      <c r="A11518" s="1" t="s">
        <v>365</v>
      </c>
      <c r="B11518" s="2" t="s">
        <v>408</v>
      </c>
      <c r="C11518" s="2" t="s">
        <v>411</v>
      </c>
      <c r="D11518" s="2" t="s">
        <v>17859</v>
      </c>
      <c r="E11518" s="2" t="s">
        <v>9663</v>
      </c>
      <c r="F11518" s="2">
        <v>10171600</v>
      </c>
      <c r="G11518" s="2" t="s">
        <v>490</v>
      </c>
      <c r="H11518" s="2">
        <v>3</v>
      </c>
      <c r="I11518" s="2">
        <v>7</v>
      </c>
      <c r="J11518" s="2">
        <v>16</v>
      </c>
      <c r="K11518" s="2">
        <v>6</v>
      </c>
      <c r="L11518" s="3">
        <v>370002</v>
      </c>
      <c r="M11518" s="2" t="s">
        <v>239</v>
      </c>
      <c r="N11518" s="4" t="s">
        <v>21</v>
      </c>
    </row>
    <row r="11519" spans="1:14" x14ac:dyDescent="0.25">
      <c r="A11519" s="1" t="s">
        <v>365</v>
      </c>
      <c r="B11519" s="2" t="s">
        <v>408</v>
      </c>
      <c r="C11519" s="2" t="s">
        <v>411</v>
      </c>
      <c r="D11519" s="2" t="s">
        <v>17859</v>
      </c>
      <c r="E11519" s="2" t="s">
        <v>9664</v>
      </c>
      <c r="F11519" s="2">
        <v>10171801</v>
      </c>
      <c r="G11519" s="2" t="s">
        <v>490</v>
      </c>
      <c r="H11519" s="2">
        <v>3</v>
      </c>
      <c r="I11519" s="2">
        <v>7</v>
      </c>
      <c r="J11519" s="2">
        <v>16</v>
      </c>
      <c r="K11519" s="2">
        <v>5</v>
      </c>
      <c r="L11519" s="3">
        <v>616665</v>
      </c>
      <c r="M11519" s="2" t="s">
        <v>0</v>
      </c>
      <c r="N11519" s="4" t="s">
        <v>21</v>
      </c>
    </row>
    <row r="11520" spans="1:14" x14ac:dyDescent="0.25">
      <c r="A11520" s="1" t="s">
        <v>365</v>
      </c>
      <c r="B11520" s="2" t="s">
        <v>408</v>
      </c>
      <c r="C11520" s="2" t="s">
        <v>411</v>
      </c>
      <c r="D11520" s="2" t="s">
        <v>17859</v>
      </c>
      <c r="E11520" s="2" t="s">
        <v>9665</v>
      </c>
      <c r="F11520" s="2">
        <v>10171702</v>
      </c>
      <c r="G11520" s="2" t="s">
        <v>490</v>
      </c>
      <c r="H11520" s="2">
        <v>3</v>
      </c>
      <c r="I11520" s="2">
        <v>7</v>
      </c>
      <c r="J11520" s="2">
        <v>16</v>
      </c>
      <c r="K11520" s="2">
        <v>4</v>
      </c>
      <c r="L11520" s="3">
        <v>180000</v>
      </c>
      <c r="M11520" s="2" t="s">
        <v>0</v>
      </c>
      <c r="N11520" s="4" t="s">
        <v>21</v>
      </c>
    </row>
    <row r="11521" spans="1:14" x14ac:dyDescent="0.25">
      <c r="A11521" s="1" t="s">
        <v>365</v>
      </c>
      <c r="B11521" s="2" t="s">
        <v>408</v>
      </c>
      <c r="C11521" s="2" t="s">
        <v>411</v>
      </c>
      <c r="D11521" s="2" t="s">
        <v>17859</v>
      </c>
      <c r="E11521" s="2" t="s">
        <v>9666</v>
      </c>
      <c r="F11521" s="2">
        <v>10171504</v>
      </c>
      <c r="G11521" s="2" t="s">
        <v>490</v>
      </c>
      <c r="H11521" s="2">
        <v>3</v>
      </c>
      <c r="I11521" s="2">
        <v>7</v>
      </c>
      <c r="J11521" s="2">
        <v>16</v>
      </c>
      <c r="K11521" s="2">
        <v>4</v>
      </c>
      <c r="L11521" s="3">
        <v>416000</v>
      </c>
      <c r="M11521" s="2" t="s">
        <v>0</v>
      </c>
      <c r="N11521" s="4" t="s">
        <v>21</v>
      </c>
    </row>
    <row r="11522" spans="1:14" x14ac:dyDescent="0.25">
      <c r="A11522" s="1" t="s">
        <v>365</v>
      </c>
      <c r="B11522" s="2" t="s">
        <v>408</v>
      </c>
      <c r="C11522" s="2" t="s">
        <v>411</v>
      </c>
      <c r="D11522" s="2" t="s">
        <v>17859</v>
      </c>
      <c r="E11522" s="2" t="s">
        <v>9667</v>
      </c>
      <c r="F11522" s="2">
        <v>10171605</v>
      </c>
      <c r="G11522" s="2" t="s">
        <v>490</v>
      </c>
      <c r="H11522" s="2">
        <v>3</v>
      </c>
      <c r="I11522" s="2">
        <v>7</v>
      </c>
      <c r="J11522" s="2">
        <v>16</v>
      </c>
      <c r="K11522" s="2">
        <v>9</v>
      </c>
      <c r="L11522" s="3">
        <v>1163997</v>
      </c>
      <c r="M11522" s="2" t="s">
        <v>0</v>
      </c>
      <c r="N11522" s="4" t="s">
        <v>21</v>
      </c>
    </row>
    <row r="11523" spans="1:14" x14ac:dyDescent="0.25">
      <c r="A11523" s="1" t="s">
        <v>365</v>
      </c>
      <c r="B11523" s="2" t="s">
        <v>408</v>
      </c>
      <c r="C11523" s="2" t="s">
        <v>411</v>
      </c>
      <c r="D11523" s="2" t="s">
        <v>17859</v>
      </c>
      <c r="E11523" s="2" t="s">
        <v>9668</v>
      </c>
      <c r="F11523" s="2">
        <v>10171605</v>
      </c>
      <c r="G11523" s="2" t="s">
        <v>490</v>
      </c>
      <c r="H11523" s="2">
        <v>3</v>
      </c>
      <c r="I11523" s="2">
        <v>7</v>
      </c>
      <c r="J11523" s="2">
        <v>16</v>
      </c>
      <c r="K11523" s="2">
        <v>9</v>
      </c>
      <c r="L11523" s="3">
        <v>1080000</v>
      </c>
      <c r="M11523" s="2" t="s">
        <v>0</v>
      </c>
      <c r="N11523" s="4" t="s">
        <v>21</v>
      </c>
    </row>
    <row r="11524" spans="1:14" x14ac:dyDescent="0.25">
      <c r="A11524" s="1" t="s">
        <v>365</v>
      </c>
      <c r="B11524" s="2" t="s">
        <v>408</v>
      </c>
      <c r="C11524" s="2" t="s">
        <v>411</v>
      </c>
      <c r="D11524" s="2" t="s">
        <v>17859</v>
      </c>
      <c r="E11524" s="2" t="s">
        <v>9669</v>
      </c>
      <c r="F11524" s="2">
        <v>10171600</v>
      </c>
      <c r="G11524" s="2" t="s">
        <v>490</v>
      </c>
      <c r="H11524" s="2">
        <v>3</v>
      </c>
      <c r="I11524" s="2">
        <v>7</v>
      </c>
      <c r="J11524" s="2">
        <v>16</v>
      </c>
      <c r="K11524" s="2">
        <v>6</v>
      </c>
      <c r="L11524" s="3">
        <v>364002</v>
      </c>
      <c r="M11524" s="2" t="s">
        <v>239</v>
      </c>
      <c r="N11524" s="4" t="s">
        <v>21</v>
      </c>
    </row>
    <row r="11525" spans="1:14" x14ac:dyDescent="0.25">
      <c r="A11525" s="1" t="s">
        <v>365</v>
      </c>
      <c r="B11525" s="2" t="s">
        <v>408</v>
      </c>
      <c r="C11525" s="2" t="s">
        <v>411</v>
      </c>
      <c r="D11525" s="2" t="s">
        <v>17859</v>
      </c>
      <c r="E11525" s="2" t="s">
        <v>9670</v>
      </c>
      <c r="F11525" s="2">
        <v>10171600</v>
      </c>
      <c r="G11525" s="2" t="s">
        <v>490</v>
      </c>
      <c r="H11525" s="2">
        <v>3</v>
      </c>
      <c r="I11525" s="2">
        <v>7</v>
      </c>
      <c r="J11525" s="2">
        <v>16</v>
      </c>
      <c r="K11525" s="2">
        <v>6</v>
      </c>
      <c r="L11525" s="3">
        <v>300000</v>
      </c>
      <c r="M11525" s="2" t="s">
        <v>239</v>
      </c>
      <c r="N11525" s="4" t="s">
        <v>21</v>
      </c>
    </row>
    <row r="11526" spans="1:14" x14ac:dyDescent="0.25">
      <c r="A11526" s="1" t="s">
        <v>365</v>
      </c>
      <c r="B11526" s="2" t="s">
        <v>408</v>
      </c>
      <c r="C11526" s="2" t="s">
        <v>411</v>
      </c>
      <c r="D11526" s="2" t="s">
        <v>17859</v>
      </c>
      <c r="E11526" s="2" t="s">
        <v>9671</v>
      </c>
      <c r="F11526" s="2">
        <v>10171600</v>
      </c>
      <c r="G11526" s="2" t="s">
        <v>490</v>
      </c>
      <c r="H11526" s="2">
        <v>3</v>
      </c>
      <c r="I11526" s="2">
        <v>7</v>
      </c>
      <c r="J11526" s="2">
        <v>16</v>
      </c>
      <c r="K11526" s="2">
        <v>4</v>
      </c>
      <c r="L11526" s="3">
        <v>201332</v>
      </c>
      <c r="M11526" s="2" t="s">
        <v>0</v>
      </c>
      <c r="N11526" s="4" t="s">
        <v>21</v>
      </c>
    </row>
    <row r="11527" spans="1:14" x14ac:dyDescent="0.25">
      <c r="A11527" s="1" t="s">
        <v>365</v>
      </c>
      <c r="B11527" s="2" t="s">
        <v>408</v>
      </c>
      <c r="C11527" s="2" t="s">
        <v>411</v>
      </c>
      <c r="D11527" s="2" t="s">
        <v>17859</v>
      </c>
      <c r="E11527" s="2" t="s">
        <v>9672</v>
      </c>
      <c r="F11527" s="2">
        <v>10171600</v>
      </c>
      <c r="G11527" s="2" t="s">
        <v>490</v>
      </c>
      <c r="H11527" s="2">
        <v>3</v>
      </c>
      <c r="I11527" s="2">
        <v>7</v>
      </c>
      <c r="J11527" s="2">
        <v>16</v>
      </c>
      <c r="K11527" s="2">
        <v>2</v>
      </c>
      <c r="L11527" s="3">
        <v>1066666</v>
      </c>
      <c r="M11527" s="2" t="s">
        <v>0</v>
      </c>
      <c r="N11527" s="4" t="s">
        <v>21</v>
      </c>
    </row>
    <row r="11528" spans="1:14" x14ac:dyDescent="0.25">
      <c r="A11528" s="1" t="s">
        <v>365</v>
      </c>
      <c r="B11528" s="2" t="s">
        <v>408</v>
      </c>
      <c r="C11528" s="2" t="s">
        <v>411</v>
      </c>
      <c r="D11528" s="2" t="s">
        <v>17859</v>
      </c>
      <c r="E11528" s="2" t="s">
        <v>9673</v>
      </c>
      <c r="F11528" s="2">
        <v>10191509</v>
      </c>
      <c r="G11528" s="2" t="s">
        <v>490</v>
      </c>
      <c r="H11528" s="2">
        <v>3</v>
      </c>
      <c r="I11528" s="2">
        <v>7</v>
      </c>
      <c r="J11528" s="2">
        <v>16</v>
      </c>
      <c r="K11528" s="2">
        <v>4</v>
      </c>
      <c r="L11528" s="3">
        <v>181332</v>
      </c>
      <c r="M11528" s="2" t="s">
        <v>17387</v>
      </c>
      <c r="N11528" s="4" t="s">
        <v>21</v>
      </c>
    </row>
    <row r="11529" spans="1:14" x14ac:dyDescent="0.25">
      <c r="A11529" s="1" t="s">
        <v>365</v>
      </c>
      <c r="B11529" s="2" t="s">
        <v>408</v>
      </c>
      <c r="C11529" s="2" t="s">
        <v>411</v>
      </c>
      <c r="D11529" s="2" t="s">
        <v>17859</v>
      </c>
      <c r="E11529" s="2" t="s">
        <v>9674</v>
      </c>
      <c r="F11529" s="2">
        <v>10191509</v>
      </c>
      <c r="G11529" s="2" t="s">
        <v>490</v>
      </c>
      <c r="H11529" s="2">
        <v>3</v>
      </c>
      <c r="I11529" s="2">
        <v>7</v>
      </c>
      <c r="J11529" s="2">
        <v>16</v>
      </c>
      <c r="K11529" s="2">
        <v>6</v>
      </c>
      <c r="L11529" s="3">
        <v>292002</v>
      </c>
      <c r="M11529" s="2" t="s">
        <v>239</v>
      </c>
      <c r="N11529" s="4" t="s">
        <v>21</v>
      </c>
    </row>
    <row r="11530" spans="1:14" x14ac:dyDescent="0.25">
      <c r="A11530" s="1" t="s">
        <v>365</v>
      </c>
      <c r="B11530" s="2" t="s">
        <v>408</v>
      </c>
      <c r="C11530" s="2" t="s">
        <v>411</v>
      </c>
      <c r="D11530" s="2" t="s">
        <v>17859</v>
      </c>
      <c r="E11530" s="2" t="s">
        <v>9675</v>
      </c>
      <c r="F11530" s="2">
        <v>10171702</v>
      </c>
      <c r="G11530" s="2" t="s">
        <v>490</v>
      </c>
      <c r="H11530" s="2">
        <v>3</v>
      </c>
      <c r="I11530" s="2">
        <v>7</v>
      </c>
      <c r="J11530" s="2">
        <v>16</v>
      </c>
      <c r="K11530" s="2">
        <v>4</v>
      </c>
      <c r="L11530" s="3">
        <v>162668</v>
      </c>
      <c r="M11530" s="2" t="s">
        <v>239</v>
      </c>
      <c r="N11530" s="4" t="s">
        <v>21</v>
      </c>
    </row>
    <row r="11531" spans="1:14" x14ac:dyDescent="0.25">
      <c r="A11531" s="1" t="s">
        <v>365</v>
      </c>
      <c r="B11531" s="2" t="s">
        <v>408</v>
      </c>
      <c r="C11531" s="2" t="s">
        <v>411</v>
      </c>
      <c r="D11531" s="2" t="s">
        <v>17859</v>
      </c>
      <c r="E11531" s="2" t="s">
        <v>9676</v>
      </c>
      <c r="F11531" s="2">
        <v>10191509</v>
      </c>
      <c r="G11531" s="2" t="s">
        <v>490</v>
      </c>
      <c r="H11531" s="2">
        <v>3</v>
      </c>
      <c r="I11531" s="2">
        <v>7</v>
      </c>
      <c r="J11531" s="2">
        <v>16</v>
      </c>
      <c r="K11531" s="2">
        <v>4</v>
      </c>
      <c r="L11531" s="3">
        <v>35200</v>
      </c>
      <c r="M11531" s="2" t="s">
        <v>17387</v>
      </c>
      <c r="N11531" s="4" t="s">
        <v>21</v>
      </c>
    </row>
    <row r="11532" spans="1:14" x14ac:dyDescent="0.25">
      <c r="A11532" s="1" t="s">
        <v>365</v>
      </c>
      <c r="B11532" s="2" t="s">
        <v>408</v>
      </c>
      <c r="C11532" s="2" t="s">
        <v>411</v>
      </c>
      <c r="D11532" s="2" t="s">
        <v>17859</v>
      </c>
      <c r="E11532" s="2" t="s">
        <v>9677</v>
      </c>
      <c r="F11532" s="2">
        <v>10171702</v>
      </c>
      <c r="G11532" s="2" t="s">
        <v>490</v>
      </c>
      <c r="H11532" s="2">
        <v>3</v>
      </c>
      <c r="I11532" s="2">
        <v>7</v>
      </c>
      <c r="J11532" s="2">
        <v>16</v>
      </c>
      <c r="K11532" s="2">
        <v>6</v>
      </c>
      <c r="L11532" s="3">
        <v>100002</v>
      </c>
      <c r="M11532" s="2" t="s">
        <v>239</v>
      </c>
      <c r="N11532" s="4" t="s">
        <v>21</v>
      </c>
    </row>
    <row r="11533" spans="1:14" x14ac:dyDescent="0.25">
      <c r="A11533" s="1" t="s">
        <v>365</v>
      </c>
      <c r="B11533" s="2" t="s">
        <v>408</v>
      </c>
      <c r="C11533" s="2" t="s">
        <v>411</v>
      </c>
      <c r="D11533" s="2" t="s">
        <v>17859</v>
      </c>
      <c r="E11533" s="2" t="s">
        <v>9678</v>
      </c>
      <c r="F11533" s="2">
        <v>10171702</v>
      </c>
      <c r="G11533" s="2" t="s">
        <v>490</v>
      </c>
      <c r="H11533" s="2">
        <v>3</v>
      </c>
      <c r="I11533" s="2">
        <v>7</v>
      </c>
      <c r="J11533" s="2">
        <v>16</v>
      </c>
      <c r="K11533" s="2">
        <v>4</v>
      </c>
      <c r="L11533" s="3">
        <v>64000</v>
      </c>
      <c r="M11533" s="2" t="s">
        <v>17387</v>
      </c>
      <c r="N11533" s="4" t="s">
        <v>21</v>
      </c>
    </row>
    <row r="11534" spans="1:14" x14ac:dyDescent="0.25">
      <c r="A11534" s="1" t="s">
        <v>365</v>
      </c>
      <c r="B11534" s="2" t="s">
        <v>408</v>
      </c>
      <c r="C11534" s="2" t="s">
        <v>411</v>
      </c>
      <c r="D11534" s="2" t="s">
        <v>17859</v>
      </c>
      <c r="E11534" s="2" t="s">
        <v>9679</v>
      </c>
      <c r="F11534" s="2">
        <v>10191509</v>
      </c>
      <c r="G11534" s="2" t="s">
        <v>490</v>
      </c>
      <c r="H11534" s="2">
        <v>3</v>
      </c>
      <c r="I11534" s="2">
        <v>7</v>
      </c>
      <c r="J11534" s="2">
        <v>16</v>
      </c>
      <c r="K11534" s="2">
        <v>3</v>
      </c>
      <c r="L11534" s="3">
        <v>179499</v>
      </c>
      <c r="M11534" s="2" t="s">
        <v>0</v>
      </c>
      <c r="N11534" s="4" t="s">
        <v>21</v>
      </c>
    </row>
    <row r="11535" spans="1:14" x14ac:dyDescent="0.25">
      <c r="A11535" s="1" t="s">
        <v>365</v>
      </c>
      <c r="B11535" s="2" t="s">
        <v>408</v>
      </c>
      <c r="C11535" s="2" t="s">
        <v>411</v>
      </c>
      <c r="D11535" s="2" t="s">
        <v>17859</v>
      </c>
      <c r="E11535" s="2" t="s">
        <v>9680</v>
      </c>
      <c r="F11535" s="2">
        <v>10171702</v>
      </c>
      <c r="G11535" s="2" t="s">
        <v>490</v>
      </c>
      <c r="H11535" s="2">
        <v>3</v>
      </c>
      <c r="I11535" s="2">
        <v>7</v>
      </c>
      <c r="J11535" s="2">
        <v>16</v>
      </c>
      <c r="K11535" s="2">
        <v>3</v>
      </c>
      <c r="L11535" s="3">
        <v>149799</v>
      </c>
      <c r="M11535" s="2" t="s">
        <v>0</v>
      </c>
      <c r="N11535" s="4" t="s">
        <v>21</v>
      </c>
    </row>
    <row r="11536" spans="1:14" x14ac:dyDescent="0.25">
      <c r="A11536" s="1" t="s">
        <v>365</v>
      </c>
      <c r="B11536" s="2" t="s">
        <v>408</v>
      </c>
      <c r="C11536" s="2" t="s">
        <v>411</v>
      </c>
      <c r="D11536" s="2" t="s">
        <v>17859</v>
      </c>
      <c r="E11536" s="2" t="s">
        <v>9681</v>
      </c>
      <c r="F11536" s="2">
        <v>10171702</v>
      </c>
      <c r="G11536" s="2" t="s">
        <v>490</v>
      </c>
      <c r="H11536" s="2">
        <v>3</v>
      </c>
      <c r="I11536" s="2">
        <v>7</v>
      </c>
      <c r="J11536" s="2">
        <v>16</v>
      </c>
      <c r="K11536" s="2">
        <v>4</v>
      </c>
      <c r="L11536" s="3">
        <v>101332</v>
      </c>
      <c r="M11536" s="2" t="s">
        <v>239</v>
      </c>
      <c r="N11536" s="4" t="s">
        <v>21</v>
      </c>
    </row>
    <row r="11537" spans="1:14" x14ac:dyDescent="0.25">
      <c r="A11537" s="1" t="s">
        <v>365</v>
      </c>
      <c r="B11537" s="2" t="s">
        <v>408</v>
      </c>
      <c r="C11537" s="2" t="s">
        <v>411</v>
      </c>
      <c r="D11537" s="2" t="s">
        <v>17859</v>
      </c>
      <c r="E11537" s="2" t="s">
        <v>9682</v>
      </c>
      <c r="F11537" s="2">
        <v>10171702</v>
      </c>
      <c r="G11537" s="2" t="s">
        <v>490</v>
      </c>
      <c r="H11537" s="2">
        <v>3</v>
      </c>
      <c r="I11537" s="2">
        <v>7</v>
      </c>
      <c r="J11537" s="2">
        <v>16</v>
      </c>
      <c r="K11537" s="2">
        <v>3</v>
      </c>
      <c r="L11537" s="3">
        <v>86001</v>
      </c>
      <c r="M11537" s="2" t="s">
        <v>239</v>
      </c>
      <c r="N11537" s="4" t="s">
        <v>21</v>
      </c>
    </row>
    <row r="11538" spans="1:14" x14ac:dyDescent="0.25">
      <c r="A11538" s="1" t="s">
        <v>365</v>
      </c>
      <c r="B11538" s="2" t="s">
        <v>408</v>
      </c>
      <c r="C11538" s="2" t="s">
        <v>411</v>
      </c>
      <c r="D11538" s="2" t="s">
        <v>17859</v>
      </c>
      <c r="E11538" s="2" t="s">
        <v>9683</v>
      </c>
      <c r="F11538" s="2">
        <v>11111501</v>
      </c>
      <c r="G11538" s="2" t="s">
        <v>490</v>
      </c>
      <c r="H11538" s="2">
        <v>3</v>
      </c>
      <c r="I11538" s="2">
        <v>7</v>
      </c>
      <c r="J11538" s="2">
        <v>16</v>
      </c>
      <c r="K11538" s="2">
        <v>7</v>
      </c>
      <c r="L11538" s="3">
        <v>1260000</v>
      </c>
      <c r="M11538" s="2" t="s">
        <v>17388</v>
      </c>
      <c r="N11538" s="4" t="s">
        <v>21</v>
      </c>
    </row>
    <row r="11539" spans="1:14" x14ac:dyDescent="0.25">
      <c r="A11539" s="1" t="s">
        <v>365</v>
      </c>
      <c r="B11539" s="2" t="s">
        <v>408</v>
      </c>
      <c r="C11539" s="2" t="s">
        <v>411</v>
      </c>
      <c r="D11539" s="2" t="s">
        <v>17859</v>
      </c>
      <c r="E11539" s="2" t="s">
        <v>9684</v>
      </c>
      <c r="F11539" s="2">
        <v>41106507</v>
      </c>
      <c r="G11539" s="2" t="s">
        <v>490</v>
      </c>
      <c r="H11539" s="2">
        <v>3</v>
      </c>
      <c r="I11539" s="2">
        <v>7</v>
      </c>
      <c r="J11539" s="2">
        <v>16</v>
      </c>
      <c r="K11539" s="2">
        <v>5</v>
      </c>
      <c r="L11539" s="3">
        <v>466665</v>
      </c>
      <c r="M11539" s="2" t="s">
        <v>239</v>
      </c>
      <c r="N11539" s="4" t="s">
        <v>21</v>
      </c>
    </row>
    <row r="11540" spans="1:14" x14ac:dyDescent="0.25">
      <c r="A11540" s="1" t="s">
        <v>365</v>
      </c>
      <c r="B11540" s="2" t="s">
        <v>408</v>
      </c>
      <c r="C11540" s="2" t="s">
        <v>1234</v>
      </c>
      <c r="D11540" s="2" t="s">
        <v>17939</v>
      </c>
      <c r="E11540" s="2" t="s">
        <v>9685</v>
      </c>
      <c r="F11540" s="2">
        <v>31201519</v>
      </c>
      <c r="G11540" s="2" t="s">
        <v>490</v>
      </c>
      <c r="H11540" s="2">
        <v>4</v>
      </c>
      <c r="I11540" s="2">
        <v>8</v>
      </c>
      <c r="J11540" s="2">
        <v>10</v>
      </c>
      <c r="K11540" s="2">
        <v>20</v>
      </c>
      <c r="L11540" s="3">
        <v>182070</v>
      </c>
      <c r="M11540" s="2" t="s">
        <v>0</v>
      </c>
      <c r="N11540" s="4" t="s">
        <v>21</v>
      </c>
    </row>
    <row r="11541" spans="1:14" x14ac:dyDescent="0.25">
      <c r="A11541" s="1" t="s">
        <v>365</v>
      </c>
      <c r="B11541" s="2" t="s">
        <v>408</v>
      </c>
      <c r="C11541" s="2" t="s">
        <v>1234</v>
      </c>
      <c r="D11541" s="2" t="s">
        <v>17939</v>
      </c>
      <c r="E11541" s="2" t="s">
        <v>9686</v>
      </c>
      <c r="F11541" s="2">
        <v>40171500</v>
      </c>
      <c r="G11541" s="2" t="s">
        <v>490</v>
      </c>
      <c r="H11541" s="2">
        <v>4</v>
      </c>
      <c r="I11541" s="2">
        <v>8</v>
      </c>
      <c r="J11541" s="2">
        <v>10</v>
      </c>
      <c r="K11541" s="2">
        <v>2</v>
      </c>
      <c r="L11541" s="3">
        <v>24811.5</v>
      </c>
      <c r="M11541" s="2" t="s">
        <v>0</v>
      </c>
      <c r="N11541" s="4" t="s">
        <v>21</v>
      </c>
    </row>
    <row r="11542" spans="1:14" x14ac:dyDescent="0.25">
      <c r="A11542" s="1" t="s">
        <v>365</v>
      </c>
      <c r="B11542" s="2" t="s">
        <v>408</v>
      </c>
      <c r="C11542" s="2" t="s">
        <v>1234</v>
      </c>
      <c r="D11542" s="2" t="s">
        <v>17939</v>
      </c>
      <c r="E11542" s="2" t="s">
        <v>9687</v>
      </c>
      <c r="F11542" s="2">
        <v>40171500</v>
      </c>
      <c r="G11542" s="2" t="s">
        <v>490</v>
      </c>
      <c r="H11542" s="2">
        <v>4</v>
      </c>
      <c r="I11542" s="2">
        <v>8</v>
      </c>
      <c r="J11542" s="2">
        <v>10</v>
      </c>
      <c r="K11542" s="2">
        <v>1</v>
      </c>
      <c r="L11542" s="3">
        <v>37217.25</v>
      </c>
      <c r="M11542" s="2" t="s">
        <v>0</v>
      </c>
      <c r="N11542" s="4" t="s">
        <v>21</v>
      </c>
    </row>
    <row r="11543" spans="1:14" x14ac:dyDescent="0.25">
      <c r="A11543" s="1" t="s">
        <v>365</v>
      </c>
      <c r="B11543" s="2" t="s">
        <v>408</v>
      </c>
      <c r="C11543" s="2" t="s">
        <v>1234</v>
      </c>
      <c r="D11543" s="2" t="s">
        <v>17939</v>
      </c>
      <c r="E11543" s="2" t="s">
        <v>9688</v>
      </c>
      <c r="F11543" s="2">
        <v>40171500</v>
      </c>
      <c r="G11543" s="2" t="s">
        <v>490</v>
      </c>
      <c r="H11543" s="2">
        <v>4</v>
      </c>
      <c r="I11543" s="2">
        <v>8</v>
      </c>
      <c r="J11543" s="2">
        <v>10</v>
      </c>
      <c r="K11543" s="2">
        <v>5</v>
      </c>
      <c r="L11543" s="3">
        <v>57566.25</v>
      </c>
      <c r="M11543" s="2" t="s">
        <v>0</v>
      </c>
      <c r="N11543" s="4" t="s">
        <v>21</v>
      </c>
    </row>
    <row r="11544" spans="1:14" x14ac:dyDescent="0.25">
      <c r="A11544" s="1" t="s">
        <v>365</v>
      </c>
      <c r="B11544" s="2" t="s">
        <v>408</v>
      </c>
      <c r="C11544" s="2" t="s">
        <v>1234</v>
      </c>
      <c r="D11544" s="2" t="s">
        <v>17939</v>
      </c>
      <c r="E11544" s="2" t="s">
        <v>9689</v>
      </c>
      <c r="F11544" s="2">
        <v>40171500</v>
      </c>
      <c r="G11544" s="2" t="s">
        <v>490</v>
      </c>
      <c r="H11544" s="2">
        <v>4</v>
      </c>
      <c r="I11544" s="2">
        <v>8</v>
      </c>
      <c r="J11544" s="2">
        <v>10</v>
      </c>
      <c r="K11544" s="2">
        <v>2</v>
      </c>
      <c r="L11544" s="3">
        <v>97461</v>
      </c>
      <c r="M11544" s="2" t="s">
        <v>0</v>
      </c>
      <c r="N11544" s="4" t="s">
        <v>21</v>
      </c>
    </row>
    <row r="11545" spans="1:14" x14ac:dyDescent="0.25">
      <c r="A11545" s="1" t="s">
        <v>365</v>
      </c>
      <c r="B11545" s="2" t="s">
        <v>408</v>
      </c>
      <c r="C11545" s="2" t="s">
        <v>1234</v>
      </c>
      <c r="D11545" s="2" t="s">
        <v>17939</v>
      </c>
      <c r="E11545" s="2" t="s">
        <v>9690</v>
      </c>
      <c r="F11545" s="2">
        <v>31133710</v>
      </c>
      <c r="G11545" s="2" t="s">
        <v>810</v>
      </c>
      <c r="H11545" s="2">
        <v>3</v>
      </c>
      <c r="I11545" s="2">
        <v>6</v>
      </c>
      <c r="J11545" s="2">
        <v>10</v>
      </c>
      <c r="K11545" s="2">
        <v>3</v>
      </c>
      <c r="L11545" s="3">
        <v>44625</v>
      </c>
      <c r="M11545" s="2" t="s">
        <v>0</v>
      </c>
      <c r="N11545" s="4" t="s">
        <v>21</v>
      </c>
    </row>
    <row r="11546" spans="1:14" x14ac:dyDescent="0.25">
      <c r="A11546" s="1" t="s">
        <v>365</v>
      </c>
      <c r="B11546" s="2" t="s">
        <v>408</v>
      </c>
      <c r="C11546" s="2" t="s">
        <v>1234</v>
      </c>
      <c r="D11546" s="2" t="s">
        <v>17939</v>
      </c>
      <c r="E11546" s="2" t="s">
        <v>9691</v>
      </c>
      <c r="F11546" s="2">
        <v>31201600</v>
      </c>
      <c r="G11546" s="2" t="s">
        <v>496</v>
      </c>
      <c r="H11546" s="2">
        <v>6</v>
      </c>
      <c r="I11546" s="2">
        <v>4</v>
      </c>
      <c r="J11546" s="2">
        <v>10</v>
      </c>
      <c r="K11546" s="2">
        <v>2</v>
      </c>
      <c r="L11546" s="3">
        <v>3455345.88</v>
      </c>
      <c r="M11546" s="2" t="s">
        <v>0</v>
      </c>
      <c r="N11546" s="4" t="s">
        <v>21</v>
      </c>
    </row>
    <row r="11547" spans="1:14" x14ac:dyDescent="0.25">
      <c r="A11547" s="1" t="s">
        <v>365</v>
      </c>
      <c r="B11547" s="2" t="s">
        <v>76</v>
      </c>
      <c r="C11547" s="2" t="s">
        <v>77</v>
      </c>
      <c r="D11547" s="2" t="s">
        <v>78</v>
      </c>
      <c r="E11547" s="2" t="s">
        <v>9692</v>
      </c>
      <c r="F11547" s="2">
        <v>44103112</v>
      </c>
      <c r="G11547" s="2" t="s">
        <v>490</v>
      </c>
      <c r="H11547" s="2">
        <v>4</v>
      </c>
      <c r="I11547" s="2">
        <v>7</v>
      </c>
      <c r="J11547" s="2">
        <v>16</v>
      </c>
      <c r="K11547" s="2">
        <v>2</v>
      </c>
      <c r="L11547" s="3">
        <v>1428000</v>
      </c>
      <c r="M11547" s="2" t="s">
        <v>0</v>
      </c>
      <c r="N11547" s="4" t="s">
        <v>21</v>
      </c>
    </row>
    <row r="11548" spans="1:14" x14ac:dyDescent="0.25">
      <c r="A11548" s="1" t="s">
        <v>365</v>
      </c>
      <c r="B11548" s="2" t="s">
        <v>76</v>
      </c>
      <c r="C11548" s="2" t="s">
        <v>77</v>
      </c>
      <c r="D11548" s="2" t="s">
        <v>78</v>
      </c>
      <c r="E11548" s="2" t="s">
        <v>9693</v>
      </c>
      <c r="F11548" s="2">
        <v>44103112</v>
      </c>
      <c r="G11548" s="2" t="s">
        <v>490</v>
      </c>
      <c r="H11548" s="2">
        <v>4</v>
      </c>
      <c r="I11548" s="2">
        <v>7</v>
      </c>
      <c r="J11548" s="2">
        <v>16</v>
      </c>
      <c r="K11548" s="2">
        <v>3</v>
      </c>
      <c r="L11548" s="3">
        <v>714000</v>
      </c>
      <c r="M11548" s="2" t="s">
        <v>0</v>
      </c>
      <c r="N11548" s="4" t="s">
        <v>21</v>
      </c>
    </row>
    <row r="11549" spans="1:14" x14ac:dyDescent="0.25">
      <c r="A11549" s="1" t="s">
        <v>365</v>
      </c>
      <c r="B11549" s="2" t="s">
        <v>76</v>
      </c>
      <c r="C11549" s="2" t="s">
        <v>77</v>
      </c>
      <c r="D11549" s="2" t="s">
        <v>78</v>
      </c>
      <c r="E11549" s="2" t="s">
        <v>9694</v>
      </c>
      <c r="F11549" s="2">
        <v>12171703</v>
      </c>
      <c r="G11549" s="2" t="s">
        <v>490</v>
      </c>
      <c r="H11549" s="2">
        <v>3</v>
      </c>
      <c r="I11549" s="2">
        <v>6</v>
      </c>
      <c r="J11549" s="2">
        <v>10</v>
      </c>
      <c r="K11549" s="2">
        <v>1</v>
      </c>
      <c r="L11549" s="3">
        <v>1123717</v>
      </c>
      <c r="M11549" s="2" t="s">
        <v>0</v>
      </c>
      <c r="N11549" s="4" t="s">
        <v>21</v>
      </c>
    </row>
    <row r="11550" spans="1:14" x14ac:dyDescent="0.25">
      <c r="A11550" s="1" t="s">
        <v>365</v>
      </c>
      <c r="B11550" s="2" t="s">
        <v>76</v>
      </c>
      <c r="C11550" s="2" t="s">
        <v>77</v>
      </c>
      <c r="D11550" s="2" t="s">
        <v>78</v>
      </c>
      <c r="E11550" s="2" t="s">
        <v>9695</v>
      </c>
      <c r="F11550" s="2">
        <v>12171703</v>
      </c>
      <c r="G11550" s="2" t="s">
        <v>490</v>
      </c>
      <c r="H11550" s="2">
        <v>3</v>
      </c>
      <c r="I11550" s="2">
        <v>6</v>
      </c>
      <c r="J11550" s="2">
        <v>10</v>
      </c>
      <c r="K11550" s="2">
        <v>2</v>
      </c>
      <c r="L11550" s="3">
        <v>436730</v>
      </c>
      <c r="M11550" s="2" t="s">
        <v>0</v>
      </c>
      <c r="N11550" s="4" t="s">
        <v>21</v>
      </c>
    </row>
    <row r="11551" spans="1:14" x14ac:dyDescent="0.25">
      <c r="A11551" s="1" t="s">
        <v>365</v>
      </c>
      <c r="B11551" s="2" t="s">
        <v>76</v>
      </c>
      <c r="C11551" s="2" t="s">
        <v>77</v>
      </c>
      <c r="D11551" s="2" t="s">
        <v>78</v>
      </c>
      <c r="E11551" s="2" t="s">
        <v>9696</v>
      </c>
      <c r="F11551" s="2">
        <v>31211501</v>
      </c>
      <c r="G11551" s="2" t="s">
        <v>490</v>
      </c>
      <c r="H11551" s="2">
        <v>4</v>
      </c>
      <c r="I11551" s="2">
        <v>8</v>
      </c>
      <c r="J11551" s="2">
        <v>10</v>
      </c>
      <c r="K11551" s="2">
        <v>1</v>
      </c>
      <c r="L11551" s="3">
        <v>66611.740000000005</v>
      </c>
      <c r="M11551" s="2" t="s">
        <v>17383</v>
      </c>
      <c r="N11551" s="4" t="s">
        <v>21</v>
      </c>
    </row>
    <row r="11552" spans="1:14" x14ac:dyDescent="0.25">
      <c r="A11552" s="1" t="s">
        <v>365</v>
      </c>
      <c r="B11552" s="2" t="s">
        <v>76</v>
      </c>
      <c r="C11552" s="2" t="s">
        <v>77</v>
      </c>
      <c r="D11552" s="2" t="s">
        <v>78</v>
      </c>
      <c r="E11552" s="2" t="s">
        <v>18646</v>
      </c>
      <c r="F11552" s="2">
        <v>31201605</v>
      </c>
      <c r="G11552" s="2" t="s">
        <v>490</v>
      </c>
      <c r="H11552" s="2">
        <v>4</v>
      </c>
      <c r="I11552" s="2">
        <v>8</v>
      </c>
      <c r="J11552" s="2">
        <v>10</v>
      </c>
      <c r="K11552" s="2">
        <v>3</v>
      </c>
      <c r="L11552" s="3">
        <v>82734.75</v>
      </c>
      <c r="M11552" s="2" t="s">
        <v>0</v>
      </c>
      <c r="N11552" s="4" t="s">
        <v>21</v>
      </c>
    </row>
    <row r="11553" spans="1:14" x14ac:dyDescent="0.25">
      <c r="A11553" s="1" t="s">
        <v>365</v>
      </c>
      <c r="B11553" s="2" t="s">
        <v>76</v>
      </c>
      <c r="C11553" s="2" t="s">
        <v>77</v>
      </c>
      <c r="D11553" s="2" t="s">
        <v>78</v>
      </c>
      <c r="E11553" s="2" t="s">
        <v>9697</v>
      </c>
      <c r="F11553" s="2">
        <v>31201605</v>
      </c>
      <c r="G11553" s="2" t="s">
        <v>490</v>
      </c>
      <c r="H11553" s="2">
        <v>4</v>
      </c>
      <c r="I11553" s="2">
        <v>8</v>
      </c>
      <c r="J11553" s="2">
        <v>10</v>
      </c>
      <c r="K11553" s="2">
        <v>5</v>
      </c>
      <c r="L11553" s="3">
        <v>73631.25</v>
      </c>
      <c r="M11553" s="2" t="s">
        <v>17383</v>
      </c>
      <c r="N11553" s="4" t="s">
        <v>21</v>
      </c>
    </row>
    <row r="11554" spans="1:14" x14ac:dyDescent="0.25">
      <c r="A11554" s="1" t="s">
        <v>365</v>
      </c>
      <c r="B11554" s="2" t="s">
        <v>76</v>
      </c>
      <c r="C11554" s="2" t="s">
        <v>77</v>
      </c>
      <c r="D11554" s="2" t="s">
        <v>78</v>
      </c>
      <c r="E11554" s="2" t="s">
        <v>18647</v>
      </c>
      <c r="F11554" s="2">
        <v>31201605</v>
      </c>
      <c r="G11554" s="2" t="s">
        <v>490</v>
      </c>
      <c r="H11554" s="2">
        <v>4</v>
      </c>
      <c r="I11554" s="2">
        <v>8</v>
      </c>
      <c r="J11554" s="2">
        <v>10</v>
      </c>
      <c r="K11554" s="2">
        <v>3</v>
      </c>
      <c r="L11554" s="3">
        <v>141639.75</v>
      </c>
      <c r="M11554" s="2" t="s">
        <v>0</v>
      </c>
      <c r="N11554" s="4" t="s">
        <v>21</v>
      </c>
    </row>
    <row r="11555" spans="1:14" x14ac:dyDescent="0.25">
      <c r="A11555" s="1" t="s">
        <v>365</v>
      </c>
      <c r="B11555" s="2" t="s">
        <v>76</v>
      </c>
      <c r="C11555" s="2" t="s">
        <v>77</v>
      </c>
      <c r="D11555" s="2" t="s">
        <v>78</v>
      </c>
      <c r="E11555" s="2" t="s">
        <v>9698</v>
      </c>
      <c r="F11555" s="2">
        <v>31201605</v>
      </c>
      <c r="G11555" s="2" t="s">
        <v>490</v>
      </c>
      <c r="H11555" s="2">
        <v>4</v>
      </c>
      <c r="I11555" s="2">
        <v>8</v>
      </c>
      <c r="J11555" s="2">
        <v>10</v>
      </c>
      <c r="K11555" s="2">
        <v>1</v>
      </c>
      <c r="L11555" s="3">
        <v>98175</v>
      </c>
      <c r="M11555" s="2" t="s">
        <v>0</v>
      </c>
      <c r="N11555" s="4" t="s">
        <v>21</v>
      </c>
    </row>
    <row r="11556" spans="1:14" x14ac:dyDescent="0.25">
      <c r="A11556" s="1" t="s">
        <v>365</v>
      </c>
      <c r="B11556" s="2" t="s">
        <v>76</v>
      </c>
      <c r="C11556" s="2" t="s">
        <v>77</v>
      </c>
      <c r="D11556" s="2" t="s">
        <v>78</v>
      </c>
      <c r="E11556" s="2" t="s">
        <v>9699</v>
      </c>
      <c r="F11556" s="2">
        <v>31201605</v>
      </c>
      <c r="G11556" s="2" t="s">
        <v>490</v>
      </c>
      <c r="H11556" s="2">
        <v>4</v>
      </c>
      <c r="I11556" s="2">
        <v>8</v>
      </c>
      <c r="J11556" s="2">
        <v>10</v>
      </c>
      <c r="K11556" s="2">
        <v>1</v>
      </c>
      <c r="L11556" s="3">
        <v>27846</v>
      </c>
      <c r="M11556" s="2" t="s">
        <v>0</v>
      </c>
      <c r="N11556" s="4" t="s">
        <v>21</v>
      </c>
    </row>
    <row r="11557" spans="1:14" x14ac:dyDescent="0.25">
      <c r="A11557" s="1" t="s">
        <v>365</v>
      </c>
      <c r="B11557" s="2" t="s">
        <v>76</v>
      </c>
      <c r="C11557" s="2" t="s">
        <v>77</v>
      </c>
      <c r="D11557" s="2" t="s">
        <v>78</v>
      </c>
      <c r="E11557" s="2" t="s">
        <v>9700</v>
      </c>
      <c r="F11557" s="2">
        <v>31211508</v>
      </c>
      <c r="G11557" s="2" t="s">
        <v>490</v>
      </c>
      <c r="H11557" s="2">
        <v>4</v>
      </c>
      <c r="I11557" s="2">
        <v>8</v>
      </c>
      <c r="J11557" s="2">
        <v>10</v>
      </c>
      <c r="K11557" s="2">
        <v>5</v>
      </c>
      <c r="L11557" s="3">
        <v>1559755.3</v>
      </c>
      <c r="M11557" s="2" t="s">
        <v>0</v>
      </c>
      <c r="N11557" s="4" t="s">
        <v>21</v>
      </c>
    </row>
    <row r="11558" spans="1:14" x14ac:dyDescent="0.25">
      <c r="A11558" s="1" t="s">
        <v>365</v>
      </c>
      <c r="B11558" s="2" t="s">
        <v>76</v>
      </c>
      <c r="C11558" s="2" t="s">
        <v>77</v>
      </c>
      <c r="D11558" s="2" t="s">
        <v>78</v>
      </c>
      <c r="E11558" s="2" t="s">
        <v>9701</v>
      </c>
      <c r="F11558" s="2">
        <v>24121802</v>
      </c>
      <c r="G11558" s="2" t="s">
        <v>490</v>
      </c>
      <c r="H11558" s="2">
        <v>4</v>
      </c>
      <c r="I11558" s="2">
        <v>8</v>
      </c>
      <c r="J11558" s="2">
        <v>10</v>
      </c>
      <c r="K11558" s="2">
        <v>1</v>
      </c>
      <c r="L11558" s="3">
        <v>73655.350000000006</v>
      </c>
      <c r="M11558" s="2" t="s">
        <v>17383</v>
      </c>
      <c r="N11558" s="4" t="s">
        <v>21</v>
      </c>
    </row>
    <row r="11559" spans="1:14" x14ac:dyDescent="0.25">
      <c r="A11559" s="1" t="s">
        <v>365</v>
      </c>
      <c r="B11559" s="2" t="s">
        <v>76</v>
      </c>
      <c r="C11559" s="2" t="s">
        <v>77</v>
      </c>
      <c r="D11559" s="2" t="s">
        <v>78</v>
      </c>
      <c r="E11559" s="2" t="s">
        <v>9702</v>
      </c>
      <c r="F11559" s="2">
        <v>31211508</v>
      </c>
      <c r="G11559" s="2" t="s">
        <v>490</v>
      </c>
      <c r="H11559" s="2">
        <v>4</v>
      </c>
      <c r="I11559" s="2">
        <v>8</v>
      </c>
      <c r="J11559" s="2">
        <v>10</v>
      </c>
      <c r="K11559" s="2">
        <v>1</v>
      </c>
      <c r="L11559" s="3">
        <v>77263.73</v>
      </c>
      <c r="M11559" s="2" t="s">
        <v>17383</v>
      </c>
      <c r="N11559" s="4" t="s">
        <v>21</v>
      </c>
    </row>
    <row r="11560" spans="1:14" x14ac:dyDescent="0.25">
      <c r="A11560" s="1" t="s">
        <v>365</v>
      </c>
      <c r="B11560" s="2" t="s">
        <v>76</v>
      </c>
      <c r="C11560" s="2" t="s">
        <v>77</v>
      </c>
      <c r="D11560" s="2" t="s">
        <v>78</v>
      </c>
      <c r="E11560" s="2" t="s">
        <v>9703</v>
      </c>
      <c r="F11560" s="2">
        <v>31211507</v>
      </c>
      <c r="G11560" s="2" t="s">
        <v>490</v>
      </c>
      <c r="H11560" s="2">
        <v>4</v>
      </c>
      <c r="I11560" s="2">
        <v>8</v>
      </c>
      <c r="J11560" s="2">
        <v>10</v>
      </c>
      <c r="K11560" s="2">
        <v>5</v>
      </c>
      <c r="L11560" s="3">
        <v>55781.25</v>
      </c>
      <c r="M11560" s="2" t="s">
        <v>0</v>
      </c>
      <c r="N11560" s="4" t="s">
        <v>21</v>
      </c>
    </row>
    <row r="11561" spans="1:14" x14ac:dyDescent="0.25">
      <c r="A11561" s="1" t="s">
        <v>365</v>
      </c>
      <c r="B11561" s="2" t="s">
        <v>76</v>
      </c>
      <c r="C11561" s="2" t="s">
        <v>77</v>
      </c>
      <c r="D11561" s="2" t="s">
        <v>78</v>
      </c>
      <c r="E11561" s="2" t="s">
        <v>9704</v>
      </c>
      <c r="F11561" s="2">
        <v>31211501</v>
      </c>
      <c r="G11561" s="2" t="s">
        <v>490</v>
      </c>
      <c r="H11561" s="2">
        <v>4</v>
      </c>
      <c r="I11561" s="2">
        <v>8</v>
      </c>
      <c r="J11561" s="2">
        <v>10</v>
      </c>
      <c r="K11561" s="2">
        <v>5</v>
      </c>
      <c r="L11561" s="3">
        <v>295506.75</v>
      </c>
      <c r="M11561" s="2" t="s">
        <v>17383</v>
      </c>
      <c r="N11561" s="4" t="s">
        <v>21</v>
      </c>
    </row>
    <row r="11562" spans="1:14" x14ac:dyDescent="0.25">
      <c r="A11562" s="1" t="s">
        <v>365</v>
      </c>
      <c r="B11562" s="2" t="s">
        <v>76</v>
      </c>
      <c r="C11562" s="2" t="s">
        <v>77</v>
      </c>
      <c r="D11562" s="2" t="s">
        <v>78</v>
      </c>
      <c r="E11562" s="2" t="s">
        <v>9705</v>
      </c>
      <c r="F11562" s="2">
        <v>31211502</v>
      </c>
      <c r="G11562" s="2" t="s">
        <v>490</v>
      </c>
      <c r="H11562" s="2">
        <v>4</v>
      </c>
      <c r="I11562" s="2">
        <v>8</v>
      </c>
      <c r="J11562" s="2">
        <v>10</v>
      </c>
      <c r="K11562" s="2">
        <v>5</v>
      </c>
      <c r="L11562" s="3">
        <v>1346224.7</v>
      </c>
      <c r="M11562" s="2" t="s">
        <v>0</v>
      </c>
      <c r="N11562" s="4" t="s">
        <v>21</v>
      </c>
    </row>
    <row r="11563" spans="1:14" x14ac:dyDescent="0.25">
      <c r="A11563" s="1" t="s">
        <v>365</v>
      </c>
      <c r="B11563" s="2" t="s">
        <v>76</v>
      </c>
      <c r="C11563" s="2" t="s">
        <v>77</v>
      </c>
      <c r="D11563" s="2" t="s">
        <v>78</v>
      </c>
      <c r="E11563" s="2" t="s">
        <v>9706</v>
      </c>
      <c r="F11563" s="2">
        <v>31211705</v>
      </c>
      <c r="G11563" s="2" t="s">
        <v>490</v>
      </c>
      <c r="H11563" s="2">
        <v>4</v>
      </c>
      <c r="I11563" s="2">
        <v>8</v>
      </c>
      <c r="J11563" s="2">
        <v>10</v>
      </c>
      <c r="K11563" s="2">
        <v>1</v>
      </c>
      <c r="L11563" s="3">
        <v>56794.239999999998</v>
      </c>
      <c r="M11563" s="2" t="s">
        <v>17383</v>
      </c>
      <c r="N11563" s="4" t="s">
        <v>21</v>
      </c>
    </row>
    <row r="11564" spans="1:14" x14ac:dyDescent="0.25">
      <c r="A11564" s="1" t="s">
        <v>365</v>
      </c>
      <c r="B11564" s="2" t="s">
        <v>76</v>
      </c>
      <c r="C11564" s="2" t="s">
        <v>77</v>
      </c>
      <c r="D11564" s="2" t="s">
        <v>78</v>
      </c>
      <c r="E11564" s="2" t="s">
        <v>9707</v>
      </c>
      <c r="F11564" s="2">
        <v>31211705</v>
      </c>
      <c r="G11564" s="2" t="s">
        <v>490</v>
      </c>
      <c r="H11564" s="2">
        <v>4</v>
      </c>
      <c r="I11564" s="2">
        <v>8</v>
      </c>
      <c r="J11564" s="2">
        <v>10</v>
      </c>
      <c r="K11564" s="2">
        <v>1</v>
      </c>
      <c r="L11564" s="3">
        <v>56303.360000000001</v>
      </c>
      <c r="M11564" s="2" t="s">
        <v>17383</v>
      </c>
      <c r="N11564" s="4" t="s">
        <v>21</v>
      </c>
    </row>
    <row r="11565" spans="1:14" x14ac:dyDescent="0.25">
      <c r="A11565" s="1" t="s">
        <v>365</v>
      </c>
      <c r="B11565" s="2" t="s">
        <v>76</v>
      </c>
      <c r="C11565" s="2" t="s">
        <v>77</v>
      </c>
      <c r="D11565" s="2" t="s">
        <v>78</v>
      </c>
      <c r="E11565" s="2" t="s">
        <v>18648</v>
      </c>
      <c r="F11565" s="2">
        <v>31211705</v>
      </c>
      <c r="G11565" s="2" t="s">
        <v>490</v>
      </c>
      <c r="H11565" s="2">
        <v>4</v>
      </c>
      <c r="I11565" s="2">
        <v>8</v>
      </c>
      <c r="J11565" s="2">
        <v>10</v>
      </c>
      <c r="K11565" s="2">
        <v>1</v>
      </c>
      <c r="L11565" s="3">
        <v>16689.75</v>
      </c>
      <c r="M11565" s="2" t="s">
        <v>0</v>
      </c>
      <c r="N11565" s="4" t="s">
        <v>21</v>
      </c>
    </row>
    <row r="11566" spans="1:14" x14ac:dyDescent="0.25">
      <c r="A11566" s="1" t="s">
        <v>365</v>
      </c>
      <c r="B11566" s="2" t="s">
        <v>76</v>
      </c>
      <c r="C11566" s="2" t="s">
        <v>77</v>
      </c>
      <c r="D11566" s="2" t="s">
        <v>78</v>
      </c>
      <c r="E11566" s="2" t="s">
        <v>9708</v>
      </c>
      <c r="F11566" s="2">
        <v>31211709</v>
      </c>
      <c r="G11566" s="2" t="s">
        <v>490</v>
      </c>
      <c r="H11566" s="2">
        <v>4</v>
      </c>
      <c r="I11566" s="2">
        <v>8</v>
      </c>
      <c r="J11566" s="2">
        <v>10</v>
      </c>
      <c r="K11566" s="2">
        <v>2</v>
      </c>
      <c r="L11566" s="3">
        <v>524254.5</v>
      </c>
      <c r="M11566" s="2" t="s">
        <v>0</v>
      </c>
      <c r="N11566" s="4" t="s">
        <v>21</v>
      </c>
    </row>
    <row r="11567" spans="1:14" x14ac:dyDescent="0.25">
      <c r="A11567" s="1" t="s">
        <v>365</v>
      </c>
      <c r="B11567" s="2" t="s">
        <v>76</v>
      </c>
      <c r="C11567" s="2" t="s">
        <v>77</v>
      </c>
      <c r="D11567" s="2" t="s">
        <v>78</v>
      </c>
      <c r="E11567" s="2" t="s">
        <v>9709</v>
      </c>
      <c r="F11567" s="2">
        <v>31211508</v>
      </c>
      <c r="G11567" s="2" t="s">
        <v>490</v>
      </c>
      <c r="H11567" s="2">
        <v>4</v>
      </c>
      <c r="I11567" s="2">
        <v>8</v>
      </c>
      <c r="J11567" s="2">
        <v>10</v>
      </c>
      <c r="K11567" s="2">
        <v>3</v>
      </c>
      <c r="L11567" s="3">
        <v>335022.18</v>
      </c>
      <c r="M11567" s="2" t="s">
        <v>17383</v>
      </c>
      <c r="N11567" s="4" t="s">
        <v>21</v>
      </c>
    </row>
    <row r="11568" spans="1:14" x14ac:dyDescent="0.25">
      <c r="A11568" s="1" t="s">
        <v>365</v>
      </c>
      <c r="B11568" s="2" t="s">
        <v>76</v>
      </c>
      <c r="C11568" s="2" t="s">
        <v>77</v>
      </c>
      <c r="D11568" s="2" t="s">
        <v>78</v>
      </c>
      <c r="E11568" s="2" t="s">
        <v>9710</v>
      </c>
      <c r="F11568" s="2">
        <v>31211709</v>
      </c>
      <c r="G11568" s="2" t="s">
        <v>490</v>
      </c>
      <c r="H11568" s="2">
        <v>4</v>
      </c>
      <c r="I11568" s="2">
        <v>8</v>
      </c>
      <c r="J11568" s="2">
        <v>10</v>
      </c>
      <c r="K11568" s="2">
        <v>1</v>
      </c>
      <c r="L11568" s="3">
        <v>58266.86</v>
      </c>
      <c r="M11568" s="2" t="s">
        <v>17383</v>
      </c>
      <c r="N11568" s="4" t="s">
        <v>21</v>
      </c>
    </row>
    <row r="11569" spans="1:14" x14ac:dyDescent="0.25">
      <c r="A11569" s="1" t="s">
        <v>365</v>
      </c>
      <c r="B11569" s="2" t="s">
        <v>76</v>
      </c>
      <c r="C11569" s="2" t="s">
        <v>77</v>
      </c>
      <c r="D11569" s="2" t="s">
        <v>78</v>
      </c>
      <c r="E11569" s="2" t="s">
        <v>9711</v>
      </c>
      <c r="F11569" s="2">
        <v>31211709</v>
      </c>
      <c r="G11569" s="2" t="s">
        <v>490</v>
      </c>
      <c r="H11569" s="2">
        <v>4</v>
      </c>
      <c r="I11569" s="2">
        <v>8</v>
      </c>
      <c r="J11569" s="2">
        <v>10</v>
      </c>
      <c r="K11569" s="2">
        <v>1</v>
      </c>
      <c r="L11569" s="3">
        <v>55223.44</v>
      </c>
      <c r="M11569" s="2" t="s">
        <v>17383</v>
      </c>
      <c r="N11569" s="4" t="s">
        <v>21</v>
      </c>
    </row>
    <row r="11570" spans="1:14" x14ac:dyDescent="0.25">
      <c r="A11570" s="1" t="s">
        <v>365</v>
      </c>
      <c r="B11570" s="2" t="s">
        <v>76</v>
      </c>
      <c r="C11570" s="2" t="s">
        <v>77</v>
      </c>
      <c r="D11570" s="2" t="s">
        <v>78</v>
      </c>
      <c r="E11570" s="2" t="s">
        <v>18649</v>
      </c>
      <c r="F11570" s="2">
        <v>31211706</v>
      </c>
      <c r="G11570" s="2" t="s">
        <v>490</v>
      </c>
      <c r="H11570" s="2">
        <v>4</v>
      </c>
      <c r="I11570" s="2">
        <v>8</v>
      </c>
      <c r="J11570" s="2">
        <v>10</v>
      </c>
      <c r="K11570" s="2">
        <v>1</v>
      </c>
      <c r="L11570" s="3">
        <v>33379.5</v>
      </c>
      <c r="M11570" s="2" t="s">
        <v>0</v>
      </c>
      <c r="N11570" s="4" t="s">
        <v>21</v>
      </c>
    </row>
    <row r="11571" spans="1:14" x14ac:dyDescent="0.25">
      <c r="A11571" s="1" t="s">
        <v>365</v>
      </c>
      <c r="B11571" s="2" t="s">
        <v>76</v>
      </c>
      <c r="C11571" s="2" t="s">
        <v>77</v>
      </c>
      <c r="D11571" s="2" t="s">
        <v>78</v>
      </c>
      <c r="E11571" s="2" t="s">
        <v>9712</v>
      </c>
      <c r="F11571" s="2">
        <v>31211706</v>
      </c>
      <c r="G11571" s="2" t="s">
        <v>490</v>
      </c>
      <c r="H11571" s="2">
        <v>4</v>
      </c>
      <c r="I11571" s="2">
        <v>8</v>
      </c>
      <c r="J11571" s="2">
        <v>10</v>
      </c>
      <c r="K11571" s="2">
        <v>1</v>
      </c>
      <c r="L11571" s="3">
        <v>55076.18</v>
      </c>
      <c r="M11571" s="2" t="s">
        <v>17383</v>
      </c>
      <c r="N11571" s="4" t="s">
        <v>21</v>
      </c>
    </row>
    <row r="11572" spans="1:14" x14ac:dyDescent="0.25">
      <c r="A11572" s="1" t="s">
        <v>365</v>
      </c>
      <c r="B11572" s="2" t="s">
        <v>76</v>
      </c>
      <c r="C11572" s="2" t="s">
        <v>77</v>
      </c>
      <c r="D11572" s="2" t="s">
        <v>78</v>
      </c>
      <c r="E11572" s="2" t="s">
        <v>9713</v>
      </c>
      <c r="F11572" s="2">
        <v>31211508</v>
      </c>
      <c r="G11572" s="2" t="s">
        <v>490</v>
      </c>
      <c r="H11572" s="2">
        <v>4</v>
      </c>
      <c r="I11572" s="2">
        <v>8</v>
      </c>
      <c r="J11572" s="2">
        <v>10</v>
      </c>
      <c r="K11572" s="2">
        <v>1</v>
      </c>
      <c r="L11572" s="3">
        <v>461868.75</v>
      </c>
      <c r="M11572" s="2" t="s">
        <v>0</v>
      </c>
      <c r="N11572" s="4" t="s">
        <v>21</v>
      </c>
    </row>
    <row r="11573" spans="1:14" x14ac:dyDescent="0.25">
      <c r="A11573" s="1" t="s">
        <v>365</v>
      </c>
      <c r="B11573" s="2" t="s">
        <v>76</v>
      </c>
      <c r="C11573" s="2" t="s">
        <v>77</v>
      </c>
      <c r="D11573" s="2" t="s">
        <v>78</v>
      </c>
      <c r="E11573" s="2" t="s">
        <v>9714</v>
      </c>
      <c r="F11573" s="2">
        <v>31211502</v>
      </c>
      <c r="G11573" s="2" t="s">
        <v>490</v>
      </c>
      <c r="H11573" s="2">
        <v>4</v>
      </c>
      <c r="I11573" s="2">
        <v>8</v>
      </c>
      <c r="J11573" s="2">
        <v>10</v>
      </c>
      <c r="K11573" s="2">
        <v>10</v>
      </c>
      <c r="L11573" s="3">
        <v>1428000</v>
      </c>
      <c r="M11573" s="2" t="s">
        <v>0</v>
      </c>
      <c r="N11573" s="4" t="s">
        <v>21</v>
      </c>
    </row>
    <row r="11574" spans="1:14" x14ac:dyDescent="0.25">
      <c r="A11574" s="1" t="s">
        <v>365</v>
      </c>
      <c r="B11574" s="2" t="s">
        <v>76</v>
      </c>
      <c r="C11574" s="2" t="s">
        <v>77</v>
      </c>
      <c r="D11574" s="2" t="s">
        <v>78</v>
      </c>
      <c r="E11574" s="2" t="s">
        <v>9715</v>
      </c>
      <c r="F11574" s="2">
        <v>31211502</v>
      </c>
      <c r="G11574" s="2" t="s">
        <v>490</v>
      </c>
      <c r="H11574" s="2">
        <v>4</v>
      </c>
      <c r="I11574" s="2">
        <v>8</v>
      </c>
      <c r="J11574" s="2">
        <v>10</v>
      </c>
      <c r="K11574" s="2">
        <v>1</v>
      </c>
      <c r="L11574" s="3">
        <v>420813.75</v>
      </c>
      <c r="M11574" s="2" t="s">
        <v>0</v>
      </c>
      <c r="N11574" s="4" t="s">
        <v>21</v>
      </c>
    </row>
    <row r="11575" spans="1:14" x14ac:dyDescent="0.25">
      <c r="A11575" s="1" t="s">
        <v>365</v>
      </c>
      <c r="B11575" s="2" t="s">
        <v>76</v>
      </c>
      <c r="C11575" s="2" t="s">
        <v>77</v>
      </c>
      <c r="D11575" s="2" t="s">
        <v>78</v>
      </c>
      <c r="E11575" s="2" t="s">
        <v>9716</v>
      </c>
      <c r="F11575" s="2">
        <v>31211502</v>
      </c>
      <c r="G11575" s="2" t="s">
        <v>490</v>
      </c>
      <c r="H11575" s="2">
        <v>4</v>
      </c>
      <c r="I11575" s="2">
        <v>8</v>
      </c>
      <c r="J11575" s="2">
        <v>10</v>
      </c>
      <c r="K11575" s="2">
        <v>4</v>
      </c>
      <c r="L11575" s="3">
        <v>1083441.44</v>
      </c>
      <c r="M11575" s="2" t="s">
        <v>0</v>
      </c>
      <c r="N11575" s="4" t="s">
        <v>21</v>
      </c>
    </row>
    <row r="11576" spans="1:14" x14ac:dyDescent="0.25">
      <c r="A11576" s="1" t="s">
        <v>365</v>
      </c>
      <c r="B11576" s="2" t="s">
        <v>76</v>
      </c>
      <c r="C11576" s="2" t="s">
        <v>77</v>
      </c>
      <c r="D11576" s="2" t="s">
        <v>78</v>
      </c>
      <c r="E11576" s="2" t="s">
        <v>9717</v>
      </c>
      <c r="F11576" s="2">
        <v>31211507</v>
      </c>
      <c r="G11576" s="2" t="s">
        <v>810</v>
      </c>
      <c r="H11576" s="2">
        <v>3</v>
      </c>
      <c r="I11576" s="2">
        <v>6</v>
      </c>
      <c r="J11576" s="2">
        <v>10</v>
      </c>
      <c r="K11576" s="2">
        <v>5</v>
      </c>
      <c r="L11576" s="3">
        <v>10999170</v>
      </c>
      <c r="M11576" s="2" t="s">
        <v>17383</v>
      </c>
      <c r="N11576" s="4" t="s">
        <v>21</v>
      </c>
    </row>
    <row r="11577" spans="1:14" x14ac:dyDescent="0.25">
      <c r="A11577" s="1" t="s">
        <v>365</v>
      </c>
      <c r="B11577" s="2" t="s">
        <v>76</v>
      </c>
      <c r="C11577" s="2" t="s">
        <v>77</v>
      </c>
      <c r="D11577" s="2" t="s">
        <v>78</v>
      </c>
      <c r="E11577" s="2" t="s">
        <v>9718</v>
      </c>
      <c r="F11577" s="2">
        <v>44102412</v>
      </c>
      <c r="G11577" s="2" t="s">
        <v>810</v>
      </c>
      <c r="H11577" s="2">
        <v>3</v>
      </c>
      <c r="I11577" s="2">
        <v>6</v>
      </c>
      <c r="J11577" s="2">
        <v>10</v>
      </c>
      <c r="K11577" s="2">
        <v>1</v>
      </c>
      <c r="L11577" s="3">
        <v>644980</v>
      </c>
      <c r="M11577" s="2" t="s">
        <v>0</v>
      </c>
      <c r="N11577" s="4" t="s">
        <v>21</v>
      </c>
    </row>
    <row r="11578" spans="1:14" x14ac:dyDescent="0.25">
      <c r="A11578" s="1" t="s">
        <v>365</v>
      </c>
      <c r="B11578" s="2" t="s">
        <v>76</v>
      </c>
      <c r="C11578" s="2" t="s">
        <v>77</v>
      </c>
      <c r="D11578" s="2" t="s">
        <v>78</v>
      </c>
      <c r="E11578" s="2" t="s">
        <v>9719</v>
      </c>
      <c r="F11578" s="2">
        <v>31211507</v>
      </c>
      <c r="G11578" s="2" t="s">
        <v>496</v>
      </c>
      <c r="H11578" s="2">
        <v>4</v>
      </c>
      <c r="I11578" s="2">
        <v>6</v>
      </c>
      <c r="J11578" s="2">
        <v>10</v>
      </c>
      <c r="K11578" s="2">
        <v>39</v>
      </c>
      <c r="L11578" s="3">
        <v>6847424.2200000007</v>
      </c>
      <c r="M11578" s="2" t="s">
        <v>0</v>
      </c>
      <c r="N11578" s="4" t="s">
        <v>21</v>
      </c>
    </row>
    <row r="11579" spans="1:14" x14ac:dyDescent="0.25">
      <c r="A11579" s="1" t="s">
        <v>365</v>
      </c>
      <c r="B11579" s="2" t="s">
        <v>76</v>
      </c>
      <c r="C11579" s="2" t="s">
        <v>77</v>
      </c>
      <c r="D11579" s="2" t="s">
        <v>78</v>
      </c>
      <c r="E11579" s="2" t="s">
        <v>9720</v>
      </c>
      <c r="F11579" s="2">
        <v>31211507</v>
      </c>
      <c r="G11579" s="2" t="s">
        <v>496</v>
      </c>
      <c r="H11579" s="2">
        <v>4</v>
      </c>
      <c r="I11579" s="2">
        <v>6</v>
      </c>
      <c r="J11579" s="2">
        <v>10</v>
      </c>
      <c r="K11579" s="2">
        <v>22</v>
      </c>
      <c r="L11579" s="3">
        <v>3862649.56</v>
      </c>
      <c r="M11579" s="2" t="s">
        <v>0</v>
      </c>
      <c r="N11579" s="4" t="s">
        <v>21</v>
      </c>
    </row>
    <row r="11580" spans="1:14" x14ac:dyDescent="0.25">
      <c r="A11580" s="1" t="s">
        <v>365</v>
      </c>
      <c r="B11580" s="2" t="s">
        <v>76</v>
      </c>
      <c r="C11580" s="2" t="s">
        <v>77</v>
      </c>
      <c r="D11580" s="2" t="s">
        <v>78</v>
      </c>
      <c r="E11580" s="2" t="s">
        <v>9721</v>
      </c>
      <c r="F11580" s="2">
        <v>31211504</v>
      </c>
      <c r="G11580" s="2" t="s">
        <v>810</v>
      </c>
      <c r="H11580" s="2">
        <v>3</v>
      </c>
      <c r="I11580" s="2">
        <v>6</v>
      </c>
      <c r="J11580" s="2">
        <v>10</v>
      </c>
      <c r="K11580" s="2">
        <v>10</v>
      </c>
      <c r="L11580" s="3">
        <v>21999530</v>
      </c>
      <c r="M11580" s="2" t="s">
        <v>17383</v>
      </c>
      <c r="N11580" s="4" t="s">
        <v>21</v>
      </c>
    </row>
    <row r="11581" spans="1:14" x14ac:dyDescent="0.25">
      <c r="A11581" s="1" t="s">
        <v>365</v>
      </c>
      <c r="B11581" s="2" t="s">
        <v>76</v>
      </c>
      <c r="C11581" s="2" t="s">
        <v>77</v>
      </c>
      <c r="D11581" s="2" t="s">
        <v>78</v>
      </c>
      <c r="E11581" s="2" t="s">
        <v>9722</v>
      </c>
      <c r="F11581" s="2">
        <v>31211504</v>
      </c>
      <c r="G11581" s="2" t="s">
        <v>810</v>
      </c>
      <c r="H11581" s="2">
        <v>3</v>
      </c>
      <c r="I11581" s="2">
        <v>6</v>
      </c>
      <c r="J11581" s="2">
        <v>10</v>
      </c>
      <c r="K11581" s="2">
        <v>2</v>
      </c>
      <c r="L11581" s="3">
        <v>4399906</v>
      </c>
      <c r="M11581" s="2" t="s">
        <v>17383</v>
      </c>
      <c r="N11581" s="4" t="s">
        <v>21</v>
      </c>
    </row>
    <row r="11582" spans="1:14" x14ac:dyDescent="0.25">
      <c r="A11582" s="1" t="s">
        <v>365</v>
      </c>
      <c r="B11582" s="2" t="s">
        <v>76</v>
      </c>
      <c r="C11582" s="2" t="s">
        <v>77</v>
      </c>
      <c r="D11582" s="2" t="s">
        <v>78</v>
      </c>
      <c r="E11582" s="2" t="s">
        <v>9723</v>
      </c>
      <c r="F11582" s="2">
        <v>31211507</v>
      </c>
      <c r="G11582" s="2" t="s">
        <v>810</v>
      </c>
      <c r="H11582" s="2">
        <v>3</v>
      </c>
      <c r="I11582" s="2">
        <v>6</v>
      </c>
      <c r="J11582" s="2">
        <v>10</v>
      </c>
      <c r="K11582" s="2">
        <v>5</v>
      </c>
      <c r="L11582" s="3">
        <v>10999765</v>
      </c>
      <c r="M11582" s="2" t="s">
        <v>17383</v>
      </c>
      <c r="N11582" s="4" t="s">
        <v>21</v>
      </c>
    </row>
    <row r="11583" spans="1:14" x14ac:dyDescent="0.25">
      <c r="A11583" s="1" t="s">
        <v>365</v>
      </c>
      <c r="B11583" s="2" t="s">
        <v>76</v>
      </c>
      <c r="C11583" s="2" t="s">
        <v>77</v>
      </c>
      <c r="D11583" s="2" t="s">
        <v>78</v>
      </c>
      <c r="E11583" s="2" t="s">
        <v>9724</v>
      </c>
      <c r="F11583" s="2">
        <v>31211507</v>
      </c>
      <c r="G11583" s="2" t="s">
        <v>810</v>
      </c>
      <c r="H11583" s="2">
        <v>3</v>
      </c>
      <c r="I11583" s="2">
        <v>6</v>
      </c>
      <c r="J11583" s="2">
        <v>10</v>
      </c>
      <c r="K11583" s="2">
        <v>5</v>
      </c>
      <c r="L11583" s="3">
        <v>10999765</v>
      </c>
      <c r="M11583" s="2" t="s">
        <v>17383</v>
      </c>
      <c r="N11583" s="4" t="s">
        <v>21</v>
      </c>
    </row>
    <row r="11584" spans="1:14" x14ac:dyDescent="0.25">
      <c r="A11584" s="1" t="s">
        <v>365</v>
      </c>
      <c r="B11584" s="2" t="s">
        <v>76</v>
      </c>
      <c r="C11584" s="2" t="s">
        <v>77</v>
      </c>
      <c r="D11584" s="2" t="s">
        <v>78</v>
      </c>
      <c r="E11584" s="2" t="s">
        <v>9725</v>
      </c>
      <c r="F11584" s="2">
        <v>53131634</v>
      </c>
      <c r="G11584" s="2" t="s">
        <v>810</v>
      </c>
      <c r="H11584" s="2">
        <v>3</v>
      </c>
      <c r="I11584" s="2">
        <v>6</v>
      </c>
      <c r="J11584" s="2">
        <v>10</v>
      </c>
      <c r="K11584" s="2">
        <v>3</v>
      </c>
      <c r="L11584" s="3">
        <v>1049937</v>
      </c>
      <c r="M11584" s="2" t="s">
        <v>0</v>
      </c>
      <c r="N11584" s="4" t="s">
        <v>21</v>
      </c>
    </row>
    <row r="11585" spans="1:14" x14ac:dyDescent="0.25">
      <c r="A11585" s="1" t="s">
        <v>365</v>
      </c>
      <c r="B11585" s="2" t="s">
        <v>76</v>
      </c>
      <c r="C11585" s="2" t="s">
        <v>77</v>
      </c>
      <c r="D11585" s="2" t="s">
        <v>78</v>
      </c>
      <c r="E11585" s="2" t="s">
        <v>9726</v>
      </c>
      <c r="F11585" s="2">
        <v>31211801</v>
      </c>
      <c r="G11585" s="2" t="s">
        <v>496</v>
      </c>
      <c r="H11585" s="2">
        <v>4</v>
      </c>
      <c r="I11585" s="2">
        <v>6</v>
      </c>
      <c r="J11585" s="2">
        <v>10</v>
      </c>
      <c r="K11585" s="2">
        <v>1</v>
      </c>
      <c r="L11585" s="3">
        <v>8603193.0600000005</v>
      </c>
      <c r="M11585" s="2" t="s">
        <v>0</v>
      </c>
      <c r="N11585" s="4" t="s">
        <v>21</v>
      </c>
    </row>
    <row r="11586" spans="1:14" x14ac:dyDescent="0.25">
      <c r="A11586" s="1" t="s">
        <v>365</v>
      </c>
      <c r="B11586" s="2" t="s">
        <v>76</v>
      </c>
      <c r="C11586" s="2" t="s">
        <v>77</v>
      </c>
      <c r="D11586" s="2" t="s">
        <v>78</v>
      </c>
      <c r="E11586" s="2" t="s">
        <v>9727</v>
      </c>
      <c r="F11586" s="2">
        <v>31211507</v>
      </c>
      <c r="G11586" s="2" t="s">
        <v>496</v>
      </c>
      <c r="H11586" s="2">
        <v>4</v>
      </c>
      <c r="I11586" s="2">
        <v>6</v>
      </c>
      <c r="J11586" s="2">
        <v>10</v>
      </c>
      <c r="K11586" s="2">
        <v>7</v>
      </c>
      <c r="L11586" s="3">
        <v>1229024.8600000001</v>
      </c>
      <c r="M11586" s="2" t="s">
        <v>0</v>
      </c>
      <c r="N11586" s="4" t="s">
        <v>21</v>
      </c>
    </row>
    <row r="11587" spans="1:14" x14ac:dyDescent="0.25">
      <c r="A11587" s="1" t="s">
        <v>365</v>
      </c>
      <c r="B11587" s="2" t="s">
        <v>76</v>
      </c>
      <c r="C11587" s="2" t="s">
        <v>77</v>
      </c>
      <c r="D11587" s="2" t="s">
        <v>78</v>
      </c>
      <c r="E11587" s="2" t="s">
        <v>9728</v>
      </c>
      <c r="F11587" s="2">
        <v>31211507</v>
      </c>
      <c r="G11587" s="2" t="s">
        <v>496</v>
      </c>
      <c r="H11587" s="2">
        <v>4</v>
      </c>
      <c r="I11587" s="2">
        <v>6</v>
      </c>
      <c r="J11587" s="2">
        <v>10</v>
      </c>
      <c r="K11587" s="2">
        <v>7</v>
      </c>
      <c r="L11587" s="3">
        <v>1229024.8600000001</v>
      </c>
      <c r="M11587" s="2" t="s">
        <v>0</v>
      </c>
      <c r="N11587" s="4" t="s">
        <v>21</v>
      </c>
    </row>
    <row r="11588" spans="1:14" x14ac:dyDescent="0.25">
      <c r="A11588" s="1" t="s">
        <v>365</v>
      </c>
      <c r="B11588" s="2" t="s">
        <v>76</v>
      </c>
      <c r="C11588" s="2" t="s">
        <v>77</v>
      </c>
      <c r="D11588" s="2" t="s">
        <v>78</v>
      </c>
      <c r="E11588" s="2" t="s">
        <v>9729</v>
      </c>
      <c r="F11588" s="2">
        <v>31211507</v>
      </c>
      <c r="G11588" s="2" t="s">
        <v>496</v>
      </c>
      <c r="H11588" s="2">
        <v>4</v>
      </c>
      <c r="I11588" s="2">
        <v>6</v>
      </c>
      <c r="J11588" s="2">
        <v>10</v>
      </c>
      <c r="K11588" s="2">
        <v>7</v>
      </c>
      <c r="L11588" s="3">
        <v>1229024.8600000001</v>
      </c>
      <c r="M11588" s="2" t="s">
        <v>0</v>
      </c>
      <c r="N11588" s="4" t="s">
        <v>21</v>
      </c>
    </row>
    <row r="11589" spans="1:14" x14ac:dyDescent="0.25">
      <c r="A11589" s="1" t="s">
        <v>365</v>
      </c>
      <c r="B11589" s="2" t="s">
        <v>76</v>
      </c>
      <c r="C11589" s="2" t="s">
        <v>77</v>
      </c>
      <c r="D11589" s="2" t="s">
        <v>78</v>
      </c>
      <c r="E11589" s="2" t="s">
        <v>9730</v>
      </c>
      <c r="F11589" s="2">
        <v>31211507</v>
      </c>
      <c r="G11589" s="2" t="s">
        <v>496</v>
      </c>
      <c r="H11589" s="2">
        <v>4</v>
      </c>
      <c r="I11589" s="2">
        <v>6</v>
      </c>
      <c r="J11589" s="2">
        <v>10</v>
      </c>
      <c r="K11589" s="2">
        <v>17</v>
      </c>
      <c r="L11589" s="3">
        <v>2984774.66</v>
      </c>
      <c r="M11589" s="2" t="s">
        <v>0</v>
      </c>
      <c r="N11589" s="4" t="s">
        <v>21</v>
      </c>
    </row>
    <row r="11590" spans="1:14" x14ac:dyDescent="0.25">
      <c r="A11590" s="1" t="s">
        <v>365</v>
      </c>
      <c r="B11590" s="2" t="s">
        <v>76</v>
      </c>
      <c r="C11590" s="2" t="s">
        <v>77</v>
      </c>
      <c r="D11590" s="2" t="s">
        <v>78</v>
      </c>
      <c r="E11590" s="2" t="s">
        <v>9731</v>
      </c>
      <c r="F11590" s="2">
        <v>31211507</v>
      </c>
      <c r="G11590" s="2" t="s">
        <v>496</v>
      </c>
      <c r="H11590" s="2">
        <v>4</v>
      </c>
      <c r="I11590" s="2">
        <v>6</v>
      </c>
      <c r="J11590" s="2">
        <v>10</v>
      </c>
      <c r="K11590" s="2">
        <v>7</v>
      </c>
      <c r="L11590" s="3">
        <v>1229024.8600000001</v>
      </c>
      <c r="M11590" s="2" t="s">
        <v>0</v>
      </c>
      <c r="N11590" s="4" t="s">
        <v>21</v>
      </c>
    </row>
    <row r="11591" spans="1:14" x14ac:dyDescent="0.25">
      <c r="A11591" s="1" t="s">
        <v>365</v>
      </c>
      <c r="B11591" s="2" t="s">
        <v>76</v>
      </c>
      <c r="C11591" s="2" t="s">
        <v>77</v>
      </c>
      <c r="D11591" s="2" t="s">
        <v>78</v>
      </c>
      <c r="E11591" s="2" t="s">
        <v>9732</v>
      </c>
      <c r="F11591" s="2">
        <v>31211507</v>
      </c>
      <c r="G11591" s="2" t="s">
        <v>496</v>
      </c>
      <c r="H11591" s="2">
        <v>4</v>
      </c>
      <c r="I11591" s="2">
        <v>6</v>
      </c>
      <c r="J11591" s="2">
        <v>10</v>
      </c>
      <c r="K11591" s="2">
        <v>7</v>
      </c>
      <c r="L11591" s="3">
        <v>1229024.8600000001</v>
      </c>
      <c r="M11591" s="2" t="s">
        <v>0</v>
      </c>
      <c r="N11591" s="4" t="s">
        <v>21</v>
      </c>
    </row>
    <row r="11592" spans="1:14" x14ac:dyDescent="0.25">
      <c r="A11592" s="1" t="s">
        <v>365</v>
      </c>
      <c r="B11592" s="2" t="s">
        <v>76</v>
      </c>
      <c r="C11592" s="2" t="s">
        <v>77</v>
      </c>
      <c r="D11592" s="2" t="s">
        <v>78</v>
      </c>
      <c r="E11592" s="2" t="s">
        <v>9733</v>
      </c>
      <c r="F11592" s="2">
        <v>31211507</v>
      </c>
      <c r="G11592" s="2" t="s">
        <v>496</v>
      </c>
      <c r="H11592" s="2">
        <v>4</v>
      </c>
      <c r="I11592" s="2">
        <v>6</v>
      </c>
      <c r="J11592" s="2">
        <v>10</v>
      </c>
      <c r="K11592" s="2">
        <v>7</v>
      </c>
      <c r="L11592" s="3">
        <v>1229024.8600000001</v>
      </c>
      <c r="M11592" s="2" t="s">
        <v>0</v>
      </c>
      <c r="N11592" s="4" t="s">
        <v>21</v>
      </c>
    </row>
    <row r="11593" spans="1:14" x14ac:dyDescent="0.25">
      <c r="A11593" s="1" t="s">
        <v>365</v>
      </c>
      <c r="B11593" s="2" t="s">
        <v>76</v>
      </c>
      <c r="C11593" s="2" t="s">
        <v>77</v>
      </c>
      <c r="D11593" s="2" t="s">
        <v>78</v>
      </c>
      <c r="E11593" s="2" t="s">
        <v>9734</v>
      </c>
      <c r="F11593" s="2">
        <v>31211507</v>
      </c>
      <c r="G11593" s="2" t="s">
        <v>496</v>
      </c>
      <c r="H11593" s="2">
        <v>4</v>
      </c>
      <c r="I11593" s="2">
        <v>6</v>
      </c>
      <c r="J11593" s="2">
        <v>10</v>
      </c>
      <c r="K11593" s="2">
        <v>7</v>
      </c>
      <c r="L11593" s="3">
        <v>1229024.8600000001</v>
      </c>
      <c r="M11593" s="2" t="s">
        <v>0</v>
      </c>
      <c r="N11593" s="4" t="s">
        <v>21</v>
      </c>
    </row>
    <row r="11594" spans="1:14" x14ac:dyDescent="0.25">
      <c r="A11594" s="1" t="s">
        <v>365</v>
      </c>
      <c r="B11594" s="2" t="s">
        <v>76</v>
      </c>
      <c r="C11594" s="2" t="s">
        <v>77</v>
      </c>
      <c r="D11594" s="2" t="s">
        <v>78</v>
      </c>
      <c r="E11594" s="2" t="s">
        <v>9735</v>
      </c>
      <c r="F11594" s="2">
        <v>31211504</v>
      </c>
      <c r="G11594" s="2" t="s">
        <v>810</v>
      </c>
      <c r="H11594" s="2">
        <v>3</v>
      </c>
      <c r="I11594" s="2">
        <v>6</v>
      </c>
      <c r="J11594" s="2">
        <v>10</v>
      </c>
      <c r="K11594" s="2">
        <v>1</v>
      </c>
      <c r="L11594" s="3">
        <v>2199953</v>
      </c>
      <c r="M11594" s="2" t="s">
        <v>0</v>
      </c>
      <c r="N11594" s="4" t="s">
        <v>21</v>
      </c>
    </row>
    <row r="11595" spans="1:14" x14ac:dyDescent="0.25">
      <c r="A11595" s="1" t="s">
        <v>365</v>
      </c>
      <c r="B11595" s="2" t="s">
        <v>76</v>
      </c>
      <c r="C11595" s="2" t="s">
        <v>77</v>
      </c>
      <c r="D11595" s="2" t="s">
        <v>78</v>
      </c>
      <c r="E11595" s="2" t="s">
        <v>9736</v>
      </c>
      <c r="F11595" s="2">
        <v>31211504</v>
      </c>
      <c r="G11595" s="2" t="s">
        <v>810</v>
      </c>
      <c r="H11595" s="2">
        <v>3</v>
      </c>
      <c r="I11595" s="2">
        <v>6</v>
      </c>
      <c r="J11595" s="2">
        <v>10</v>
      </c>
      <c r="K11595" s="2">
        <v>1</v>
      </c>
      <c r="L11595" s="3">
        <v>2199953</v>
      </c>
      <c r="M11595" s="2" t="s">
        <v>0</v>
      </c>
      <c r="N11595" s="4" t="s">
        <v>21</v>
      </c>
    </row>
    <row r="11596" spans="1:14" x14ac:dyDescent="0.25">
      <c r="A11596" s="1" t="s">
        <v>365</v>
      </c>
      <c r="B11596" s="2" t="s">
        <v>76</v>
      </c>
      <c r="C11596" s="2" t="s">
        <v>77</v>
      </c>
      <c r="D11596" s="2" t="s">
        <v>78</v>
      </c>
      <c r="E11596" s="2" t="s">
        <v>9737</v>
      </c>
      <c r="F11596" s="2">
        <v>31211507</v>
      </c>
      <c r="G11596" s="2" t="s">
        <v>810</v>
      </c>
      <c r="H11596" s="2">
        <v>3</v>
      </c>
      <c r="I11596" s="2">
        <v>6</v>
      </c>
      <c r="J11596" s="2">
        <v>10</v>
      </c>
      <c r="K11596" s="2">
        <v>2</v>
      </c>
      <c r="L11596" s="3">
        <v>2799832</v>
      </c>
      <c r="M11596" s="2" t="s">
        <v>0</v>
      </c>
      <c r="N11596" s="4" t="s">
        <v>21</v>
      </c>
    </row>
    <row r="11597" spans="1:14" x14ac:dyDescent="0.25">
      <c r="A11597" s="1" t="s">
        <v>365</v>
      </c>
      <c r="B11597" s="2" t="s">
        <v>76</v>
      </c>
      <c r="C11597" s="2" t="s">
        <v>77</v>
      </c>
      <c r="D11597" s="2" t="s">
        <v>78</v>
      </c>
      <c r="E11597" s="2" t="s">
        <v>9738</v>
      </c>
      <c r="F11597" s="2">
        <v>31211507</v>
      </c>
      <c r="G11597" s="2" t="s">
        <v>496</v>
      </c>
      <c r="H11597" s="2">
        <v>4</v>
      </c>
      <c r="I11597" s="2">
        <v>6</v>
      </c>
      <c r="J11597" s="2">
        <v>10</v>
      </c>
      <c r="K11597" s="2">
        <v>13</v>
      </c>
      <c r="L11597" s="3">
        <v>2282474.7400000002</v>
      </c>
      <c r="M11597" s="2" t="s">
        <v>0</v>
      </c>
      <c r="N11597" s="4" t="s">
        <v>21</v>
      </c>
    </row>
    <row r="11598" spans="1:14" x14ac:dyDescent="0.25">
      <c r="A11598" s="1" t="s">
        <v>365</v>
      </c>
      <c r="B11598" s="2" t="s">
        <v>76</v>
      </c>
      <c r="C11598" s="2" t="s">
        <v>77</v>
      </c>
      <c r="D11598" s="2" t="s">
        <v>78</v>
      </c>
      <c r="E11598" s="2" t="s">
        <v>9739</v>
      </c>
      <c r="F11598" s="2">
        <v>31211507</v>
      </c>
      <c r="G11598" s="2" t="s">
        <v>496</v>
      </c>
      <c r="H11598" s="2">
        <v>4</v>
      </c>
      <c r="I11598" s="2">
        <v>6</v>
      </c>
      <c r="J11598" s="2">
        <v>10</v>
      </c>
      <c r="K11598" s="2">
        <v>1</v>
      </c>
      <c r="L11598" s="3">
        <v>1316814.73</v>
      </c>
      <c r="M11598" s="2" t="s">
        <v>17383</v>
      </c>
      <c r="N11598" s="4" t="s">
        <v>21</v>
      </c>
    </row>
    <row r="11599" spans="1:14" x14ac:dyDescent="0.25">
      <c r="A11599" s="1" t="s">
        <v>365</v>
      </c>
      <c r="B11599" s="2" t="s">
        <v>76</v>
      </c>
      <c r="C11599" s="2" t="s">
        <v>77</v>
      </c>
      <c r="D11599" s="2" t="s">
        <v>78</v>
      </c>
      <c r="E11599" s="2" t="s">
        <v>9740</v>
      </c>
      <c r="F11599" s="2">
        <v>31211507</v>
      </c>
      <c r="G11599" s="2" t="s">
        <v>496</v>
      </c>
      <c r="H11599" s="2">
        <v>4</v>
      </c>
      <c r="I11599" s="2">
        <v>6</v>
      </c>
      <c r="J11599" s="2">
        <v>10</v>
      </c>
      <c r="K11599" s="2">
        <v>1</v>
      </c>
      <c r="L11599" s="3">
        <v>1316814.73</v>
      </c>
      <c r="M11599" s="2" t="s">
        <v>0</v>
      </c>
      <c r="N11599" s="4" t="s">
        <v>21</v>
      </c>
    </row>
    <row r="11600" spans="1:14" x14ac:dyDescent="0.25">
      <c r="A11600" s="1" t="s">
        <v>365</v>
      </c>
      <c r="B11600" s="2" t="s">
        <v>76</v>
      </c>
      <c r="C11600" s="2" t="s">
        <v>77</v>
      </c>
      <c r="D11600" s="2" t="s">
        <v>78</v>
      </c>
      <c r="E11600" s="2" t="s">
        <v>9741</v>
      </c>
      <c r="F11600" s="2">
        <v>60121001</v>
      </c>
      <c r="G11600" s="2" t="s">
        <v>496</v>
      </c>
      <c r="H11600" s="2">
        <v>4</v>
      </c>
      <c r="I11600" s="2">
        <v>6</v>
      </c>
      <c r="J11600" s="2">
        <v>10</v>
      </c>
      <c r="K11600" s="2">
        <v>2</v>
      </c>
      <c r="L11600" s="3">
        <v>52671.78</v>
      </c>
      <c r="M11600" s="2" t="s">
        <v>0</v>
      </c>
      <c r="N11600" s="4" t="s">
        <v>21</v>
      </c>
    </row>
    <row r="11601" spans="1:14" x14ac:dyDescent="0.25">
      <c r="A11601" s="1" t="s">
        <v>365</v>
      </c>
      <c r="B11601" s="2" t="s">
        <v>76</v>
      </c>
      <c r="C11601" s="2" t="s">
        <v>77</v>
      </c>
      <c r="D11601" s="2" t="s">
        <v>78</v>
      </c>
      <c r="E11601" s="2" t="s">
        <v>9742</v>
      </c>
      <c r="F11601" s="2">
        <v>60121001</v>
      </c>
      <c r="G11601" s="2" t="s">
        <v>496</v>
      </c>
      <c r="H11601" s="2">
        <v>4</v>
      </c>
      <c r="I11601" s="2">
        <v>6</v>
      </c>
      <c r="J11601" s="2">
        <v>10</v>
      </c>
      <c r="K11601" s="2">
        <v>3</v>
      </c>
      <c r="L11601" s="3">
        <v>4740535.17</v>
      </c>
      <c r="M11601" s="2" t="s">
        <v>17383</v>
      </c>
      <c r="N11601" s="4" t="s">
        <v>21</v>
      </c>
    </row>
    <row r="11602" spans="1:14" x14ac:dyDescent="0.25">
      <c r="A11602" s="1" t="s">
        <v>365</v>
      </c>
      <c r="B11602" s="2" t="s">
        <v>76</v>
      </c>
      <c r="C11602" s="2" t="s">
        <v>77</v>
      </c>
      <c r="D11602" s="2" t="s">
        <v>78</v>
      </c>
      <c r="E11602" s="2" t="s">
        <v>9743</v>
      </c>
      <c r="F11602" s="2">
        <v>12164903</v>
      </c>
      <c r="G11602" s="2" t="s">
        <v>496</v>
      </c>
      <c r="H11602" s="2">
        <v>6</v>
      </c>
      <c r="I11602" s="2">
        <v>4</v>
      </c>
      <c r="J11602" s="2">
        <v>10</v>
      </c>
      <c r="K11602" s="2">
        <v>1</v>
      </c>
      <c r="L11602" s="3">
        <v>1232055.79</v>
      </c>
      <c r="M11602" s="2" t="s">
        <v>0</v>
      </c>
      <c r="N11602" s="4" t="s">
        <v>21</v>
      </c>
    </row>
    <row r="11603" spans="1:14" x14ac:dyDescent="0.25">
      <c r="A11603" s="1" t="s">
        <v>365</v>
      </c>
      <c r="B11603" s="2" t="s">
        <v>76</v>
      </c>
      <c r="C11603" s="2" t="s">
        <v>77</v>
      </c>
      <c r="D11603" s="2" t="s">
        <v>78</v>
      </c>
      <c r="E11603" s="2" t="s">
        <v>9744</v>
      </c>
      <c r="F11603" s="2">
        <v>60121001</v>
      </c>
      <c r="G11603" s="2" t="s">
        <v>496</v>
      </c>
      <c r="H11603" s="2">
        <v>6</v>
      </c>
      <c r="I11603" s="2">
        <v>4</v>
      </c>
      <c r="J11603" s="2">
        <v>10</v>
      </c>
      <c r="K11603" s="2">
        <v>1</v>
      </c>
      <c r="L11603" s="3">
        <v>1685516</v>
      </c>
      <c r="M11603" s="2" t="s">
        <v>0</v>
      </c>
      <c r="N11603" s="4" t="s">
        <v>21</v>
      </c>
    </row>
    <row r="11604" spans="1:14" x14ac:dyDescent="0.25">
      <c r="A11604" s="1" t="s">
        <v>365</v>
      </c>
      <c r="B11604" s="2" t="s">
        <v>76</v>
      </c>
      <c r="C11604" s="2" t="s">
        <v>77</v>
      </c>
      <c r="D11604" s="2" t="s">
        <v>78</v>
      </c>
      <c r="E11604" s="2" t="s">
        <v>9745</v>
      </c>
      <c r="F11604" s="2">
        <v>31201605</v>
      </c>
      <c r="G11604" s="2" t="s">
        <v>2858</v>
      </c>
      <c r="H11604" s="2">
        <v>6</v>
      </c>
      <c r="I11604" s="2">
        <v>4</v>
      </c>
      <c r="J11604" s="2">
        <v>10</v>
      </c>
      <c r="K11604" s="2">
        <v>9</v>
      </c>
      <c r="L11604" s="3">
        <v>2880000</v>
      </c>
      <c r="M11604" s="2" t="s">
        <v>0</v>
      </c>
      <c r="N11604" s="4" t="s">
        <v>21</v>
      </c>
    </row>
    <row r="11605" spans="1:14" x14ac:dyDescent="0.25">
      <c r="A11605" s="1" t="s">
        <v>365</v>
      </c>
      <c r="B11605" s="2" t="s">
        <v>76</v>
      </c>
      <c r="C11605" s="2" t="s">
        <v>77</v>
      </c>
      <c r="D11605" s="2" t="s">
        <v>78</v>
      </c>
      <c r="E11605" s="2" t="s">
        <v>9746</v>
      </c>
      <c r="F11605" s="2">
        <v>31201605</v>
      </c>
      <c r="G11605" s="2" t="s">
        <v>2858</v>
      </c>
      <c r="H11605" s="2">
        <v>6</v>
      </c>
      <c r="I11605" s="2">
        <v>4</v>
      </c>
      <c r="J11605" s="2">
        <v>10</v>
      </c>
      <c r="K11605" s="2">
        <v>20</v>
      </c>
      <c r="L11605" s="3">
        <v>6400000</v>
      </c>
      <c r="M11605" s="2" t="s">
        <v>0</v>
      </c>
      <c r="N11605" s="4" t="s">
        <v>21</v>
      </c>
    </row>
    <row r="11606" spans="1:14" x14ac:dyDescent="0.25">
      <c r="A11606" s="1" t="s">
        <v>365</v>
      </c>
      <c r="B11606" s="2" t="s">
        <v>76</v>
      </c>
      <c r="C11606" s="2" t="s">
        <v>77</v>
      </c>
      <c r="D11606" s="2" t="s">
        <v>78</v>
      </c>
      <c r="E11606" s="2" t="s">
        <v>9747</v>
      </c>
      <c r="F11606" s="2">
        <v>31201605</v>
      </c>
      <c r="G11606" s="2" t="s">
        <v>2858</v>
      </c>
      <c r="H11606" s="2">
        <v>6</v>
      </c>
      <c r="I11606" s="2">
        <v>4</v>
      </c>
      <c r="J11606" s="2">
        <v>10</v>
      </c>
      <c r="K11606" s="2">
        <v>17</v>
      </c>
      <c r="L11606" s="3">
        <v>3400000</v>
      </c>
      <c r="M11606" s="2" t="s">
        <v>0</v>
      </c>
      <c r="N11606" s="4" t="s">
        <v>21</v>
      </c>
    </row>
    <row r="11607" spans="1:14" x14ac:dyDescent="0.25">
      <c r="A11607" s="1" t="s">
        <v>365</v>
      </c>
      <c r="B11607" s="2" t="s">
        <v>76</v>
      </c>
      <c r="C11607" s="2" t="s">
        <v>77</v>
      </c>
      <c r="D11607" s="2" t="s">
        <v>78</v>
      </c>
      <c r="E11607" s="2" t="s">
        <v>9748</v>
      </c>
      <c r="F11607" s="2">
        <v>31201605</v>
      </c>
      <c r="G11607" s="2" t="s">
        <v>2858</v>
      </c>
      <c r="H11607" s="2">
        <v>6</v>
      </c>
      <c r="I11607" s="2">
        <v>4</v>
      </c>
      <c r="J11607" s="2">
        <v>10</v>
      </c>
      <c r="K11607" s="2">
        <v>20</v>
      </c>
      <c r="L11607" s="3">
        <v>840000</v>
      </c>
      <c r="M11607" s="2" t="s">
        <v>17383</v>
      </c>
      <c r="N11607" s="4" t="s">
        <v>21</v>
      </c>
    </row>
    <row r="11608" spans="1:14" x14ac:dyDescent="0.25">
      <c r="A11608" s="1" t="s">
        <v>365</v>
      </c>
      <c r="B11608" s="2" t="s">
        <v>76</v>
      </c>
      <c r="C11608" s="2" t="s">
        <v>77</v>
      </c>
      <c r="D11608" s="2" t="s">
        <v>78</v>
      </c>
      <c r="E11608" s="2" t="s">
        <v>9749</v>
      </c>
      <c r="F11608" s="2">
        <v>31201605</v>
      </c>
      <c r="G11608" s="2" t="s">
        <v>2858</v>
      </c>
      <c r="H11608" s="2">
        <v>6</v>
      </c>
      <c r="I11608" s="2">
        <v>4</v>
      </c>
      <c r="J11608" s="2">
        <v>10</v>
      </c>
      <c r="K11608" s="2">
        <v>12</v>
      </c>
      <c r="L11608" s="3">
        <v>4560000</v>
      </c>
      <c r="M11608" s="2" t="s">
        <v>0</v>
      </c>
      <c r="N11608" s="4" t="s">
        <v>21</v>
      </c>
    </row>
    <row r="11609" spans="1:14" x14ac:dyDescent="0.25">
      <c r="A11609" s="1" t="s">
        <v>365</v>
      </c>
      <c r="B11609" s="2" t="s">
        <v>76</v>
      </c>
      <c r="C11609" s="2" t="s">
        <v>77</v>
      </c>
      <c r="D11609" s="2" t="s">
        <v>78</v>
      </c>
      <c r="E11609" s="2" t="s">
        <v>9750</v>
      </c>
      <c r="F11609" s="2">
        <v>31201605</v>
      </c>
      <c r="G11609" s="2" t="s">
        <v>2858</v>
      </c>
      <c r="H11609" s="2">
        <v>6</v>
      </c>
      <c r="I11609" s="2">
        <v>4</v>
      </c>
      <c r="J11609" s="2">
        <v>10</v>
      </c>
      <c r="K11609" s="2">
        <v>10</v>
      </c>
      <c r="L11609" s="3">
        <v>3800000</v>
      </c>
      <c r="M11609" s="2" t="s">
        <v>0</v>
      </c>
      <c r="N11609" s="4" t="s">
        <v>21</v>
      </c>
    </row>
    <row r="11610" spans="1:14" x14ac:dyDescent="0.25">
      <c r="A11610" s="1" t="s">
        <v>365</v>
      </c>
      <c r="B11610" s="2" t="s">
        <v>76</v>
      </c>
      <c r="C11610" s="2" t="s">
        <v>77</v>
      </c>
      <c r="D11610" s="2" t="s">
        <v>78</v>
      </c>
      <c r="E11610" s="2" t="s">
        <v>9751</v>
      </c>
      <c r="F11610" s="2">
        <v>31201605</v>
      </c>
      <c r="G11610" s="2" t="s">
        <v>2858</v>
      </c>
      <c r="H11610" s="2">
        <v>6</v>
      </c>
      <c r="I11610" s="2">
        <v>4</v>
      </c>
      <c r="J11610" s="2">
        <v>10</v>
      </c>
      <c r="K11610" s="2">
        <v>10</v>
      </c>
      <c r="L11610" s="3">
        <v>420000</v>
      </c>
      <c r="M11610" s="2" t="s">
        <v>17383</v>
      </c>
      <c r="N11610" s="4" t="s">
        <v>21</v>
      </c>
    </row>
    <row r="11611" spans="1:14" x14ac:dyDescent="0.25">
      <c r="A11611" s="1" t="s">
        <v>365</v>
      </c>
      <c r="B11611" s="2" t="s">
        <v>76</v>
      </c>
      <c r="C11611" s="2" t="s">
        <v>77</v>
      </c>
      <c r="D11611" s="2" t="s">
        <v>78</v>
      </c>
      <c r="E11611" s="2" t="s">
        <v>9752</v>
      </c>
      <c r="F11611" s="2">
        <v>31201605</v>
      </c>
      <c r="G11611" s="2" t="s">
        <v>2858</v>
      </c>
      <c r="H11611" s="2">
        <v>6</v>
      </c>
      <c r="I11611" s="2">
        <v>4</v>
      </c>
      <c r="J11611" s="2">
        <v>10</v>
      </c>
      <c r="K11611" s="2">
        <v>10</v>
      </c>
      <c r="L11611" s="3">
        <v>420000</v>
      </c>
      <c r="M11611" s="2" t="s">
        <v>17383</v>
      </c>
      <c r="N11611" s="4" t="s">
        <v>21</v>
      </c>
    </row>
    <row r="11612" spans="1:14" x14ac:dyDescent="0.25">
      <c r="A11612" s="1" t="s">
        <v>365</v>
      </c>
      <c r="B11612" s="2" t="s">
        <v>76</v>
      </c>
      <c r="C11612" s="2" t="s">
        <v>77</v>
      </c>
      <c r="D11612" s="2" t="s">
        <v>78</v>
      </c>
      <c r="E11612" s="2" t="s">
        <v>9753</v>
      </c>
      <c r="F11612" s="2">
        <v>31201605</v>
      </c>
      <c r="G11612" s="2" t="s">
        <v>2858</v>
      </c>
      <c r="H11612" s="2">
        <v>6</v>
      </c>
      <c r="I11612" s="2">
        <v>4</v>
      </c>
      <c r="J11612" s="2">
        <v>10</v>
      </c>
      <c r="K11612" s="2">
        <v>4</v>
      </c>
      <c r="L11612" s="3">
        <v>168000</v>
      </c>
      <c r="M11612" s="2" t="s">
        <v>17383</v>
      </c>
      <c r="N11612" s="4" t="s">
        <v>21</v>
      </c>
    </row>
    <row r="11613" spans="1:14" x14ac:dyDescent="0.25">
      <c r="A11613" s="1" t="s">
        <v>365</v>
      </c>
      <c r="B11613" s="2" t="s">
        <v>76</v>
      </c>
      <c r="C11613" s="2" t="s">
        <v>77</v>
      </c>
      <c r="D11613" s="2" t="s">
        <v>78</v>
      </c>
      <c r="E11613" s="2" t="s">
        <v>9754</v>
      </c>
      <c r="F11613" s="2">
        <v>31201605</v>
      </c>
      <c r="G11613" s="2" t="s">
        <v>2858</v>
      </c>
      <c r="H11613" s="2">
        <v>6</v>
      </c>
      <c r="I11613" s="2">
        <v>4</v>
      </c>
      <c r="J11613" s="2">
        <v>10</v>
      </c>
      <c r="K11613" s="2">
        <v>3</v>
      </c>
      <c r="L11613" s="3">
        <v>960000</v>
      </c>
      <c r="M11613" s="2" t="s">
        <v>0</v>
      </c>
      <c r="N11613" s="4" t="s">
        <v>21</v>
      </c>
    </row>
    <row r="11614" spans="1:14" x14ac:dyDescent="0.25">
      <c r="A11614" s="1" t="s">
        <v>365</v>
      </c>
      <c r="B11614" s="2" t="s">
        <v>76</v>
      </c>
      <c r="C11614" s="2" t="s">
        <v>77</v>
      </c>
      <c r="D11614" s="2" t="s">
        <v>78</v>
      </c>
      <c r="E11614" s="2" t="s">
        <v>9755</v>
      </c>
      <c r="F11614" s="2">
        <v>31201605</v>
      </c>
      <c r="G11614" s="2" t="s">
        <v>2858</v>
      </c>
      <c r="H11614" s="2">
        <v>6</v>
      </c>
      <c r="I11614" s="2">
        <v>4</v>
      </c>
      <c r="J11614" s="2">
        <v>10</v>
      </c>
      <c r="K11614" s="2">
        <v>6</v>
      </c>
      <c r="L11614" s="3">
        <v>180000</v>
      </c>
      <c r="M11614" s="2" t="s">
        <v>0</v>
      </c>
      <c r="N11614" s="4" t="s">
        <v>21</v>
      </c>
    </row>
    <row r="11615" spans="1:14" x14ac:dyDescent="0.25">
      <c r="A11615" s="1" t="s">
        <v>365</v>
      </c>
      <c r="B11615" s="2" t="s">
        <v>76</v>
      </c>
      <c r="C11615" s="2" t="s">
        <v>77</v>
      </c>
      <c r="D11615" s="2" t="s">
        <v>78</v>
      </c>
      <c r="E11615" s="2" t="s">
        <v>9699</v>
      </c>
      <c r="F11615" s="2">
        <v>31201605</v>
      </c>
      <c r="G11615" s="2" t="s">
        <v>2858</v>
      </c>
      <c r="H11615" s="2">
        <v>6</v>
      </c>
      <c r="I11615" s="2">
        <v>4</v>
      </c>
      <c r="J11615" s="2">
        <v>10</v>
      </c>
      <c r="K11615" s="2">
        <v>2</v>
      </c>
      <c r="L11615" s="3">
        <v>71999.990000000005</v>
      </c>
      <c r="M11615" s="2" t="s">
        <v>0</v>
      </c>
      <c r="N11615" s="4" t="s">
        <v>21</v>
      </c>
    </row>
    <row r="11616" spans="1:14" x14ac:dyDescent="0.25">
      <c r="A11616" s="1" t="s">
        <v>365</v>
      </c>
      <c r="B11616" s="2" t="s">
        <v>76</v>
      </c>
      <c r="C11616" s="2" t="s">
        <v>77</v>
      </c>
      <c r="D11616" s="2" t="s">
        <v>78</v>
      </c>
      <c r="E11616" s="2" t="s">
        <v>9756</v>
      </c>
      <c r="F11616" s="2">
        <v>60121001</v>
      </c>
      <c r="G11616" s="2" t="s">
        <v>2858</v>
      </c>
      <c r="H11616" s="2">
        <v>6</v>
      </c>
      <c r="I11616" s="2">
        <v>4</v>
      </c>
      <c r="J11616" s="2">
        <v>10</v>
      </c>
      <c r="K11616" s="2">
        <v>3</v>
      </c>
      <c r="L11616" s="3">
        <v>87000</v>
      </c>
      <c r="M11616" s="2" t="s">
        <v>17383</v>
      </c>
      <c r="N11616" s="4" t="s">
        <v>21</v>
      </c>
    </row>
    <row r="11617" spans="1:14" x14ac:dyDescent="0.25">
      <c r="A11617" s="1" t="s">
        <v>365</v>
      </c>
      <c r="B11617" s="2" t="s">
        <v>76</v>
      </c>
      <c r="C11617" s="2" t="s">
        <v>77</v>
      </c>
      <c r="D11617" s="2" t="s">
        <v>78</v>
      </c>
      <c r="E11617" s="2" t="s">
        <v>9757</v>
      </c>
      <c r="F11617" s="2">
        <v>31211501</v>
      </c>
      <c r="G11617" s="2" t="s">
        <v>2858</v>
      </c>
      <c r="H11617" s="2">
        <v>6</v>
      </c>
      <c r="I11617" s="2">
        <v>4</v>
      </c>
      <c r="J11617" s="2">
        <v>10</v>
      </c>
      <c r="K11617" s="2">
        <v>10</v>
      </c>
      <c r="L11617" s="3">
        <v>900000</v>
      </c>
      <c r="M11617" s="2" t="s">
        <v>0</v>
      </c>
      <c r="N11617" s="4" t="s">
        <v>21</v>
      </c>
    </row>
    <row r="11618" spans="1:14" x14ac:dyDescent="0.25">
      <c r="A11618" s="1" t="s">
        <v>365</v>
      </c>
      <c r="B11618" s="2" t="s">
        <v>76</v>
      </c>
      <c r="C11618" s="2" t="s">
        <v>77</v>
      </c>
      <c r="D11618" s="2" t="s">
        <v>78</v>
      </c>
      <c r="E11618" s="2" t="s">
        <v>9758</v>
      </c>
      <c r="F11618" s="2">
        <v>31201605</v>
      </c>
      <c r="G11618" s="2" t="s">
        <v>2858</v>
      </c>
      <c r="H11618" s="2">
        <v>6</v>
      </c>
      <c r="I11618" s="2">
        <v>4</v>
      </c>
      <c r="J11618" s="2">
        <v>10</v>
      </c>
      <c r="K11618" s="2">
        <v>5</v>
      </c>
      <c r="L11618" s="3">
        <v>500000</v>
      </c>
      <c r="M11618" s="2" t="s">
        <v>17383</v>
      </c>
      <c r="N11618" s="4" t="s">
        <v>21</v>
      </c>
    </row>
    <row r="11619" spans="1:14" x14ac:dyDescent="0.25">
      <c r="A11619" s="1" t="s">
        <v>365</v>
      </c>
      <c r="B11619" s="2" t="s">
        <v>76</v>
      </c>
      <c r="C11619" s="2" t="s">
        <v>77</v>
      </c>
      <c r="D11619" s="2" t="s">
        <v>78</v>
      </c>
      <c r="E11619" s="2" t="s">
        <v>9759</v>
      </c>
      <c r="F11619" s="2">
        <v>31211501</v>
      </c>
      <c r="G11619" s="2" t="s">
        <v>2858</v>
      </c>
      <c r="H11619" s="2">
        <v>6</v>
      </c>
      <c r="I11619" s="2">
        <v>4</v>
      </c>
      <c r="J11619" s="2">
        <v>10</v>
      </c>
      <c r="K11619" s="2">
        <v>11</v>
      </c>
      <c r="L11619" s="3">
        <v>462000</v>
      </c>
      <c r="M11619" s="2" t="s">
        <v>17383</v>
      </c>
      <c r="N11619" s="4" t="s">
        <v>21</v>
      </c>
    </row>
    <row r="11620" spans="1:14" x14ac:dyDescent="0.25">
      <c r="A11620" s="1" t="s">
        <v>365</v>
      </c>
      <c r="B11620" s="2" t="s">
        <v>76</v>
      </c>
      <c r="C11620" s="2" t="s">
        <v>77</v>
      </c>
      <c r="D11620" s="2" t="s">
        <v>78</v>
      </c>
      <c r="E11620" s="2" t="s">
        <v>9760</v>
      </c>
      <c r="F11620" s="2">
        <v>31211501</v>
      </c>
      <c r="G11620" s="2" t="s">
        <v>2858</v>
      </c>
      <c r="H11620" s="2">
        <v>6</v>
      </c>
      <c r="I11620" s="2">
        <v>4</v>
      </c>
      <c r="J11620" s="2">
        <v>10</v>
      </c>
      <c r="K11620" s="2">
        <v>10</v>
      </c>
      <c r="L11620" s="3">
        <v>2800000</v>
      </c>
      <c r="M11620" s="2" t="s">
        <v>0</v>
      </c>
      <c r="N11620" s="4" t="s">
        <v>21</v>
      </c>
    </row>
    <row r="11621" spans="1:14" x14ac:dyDescent="0.25">
      <c r="A11621" s="1" t="s">
        <v>365</v>
      </c>
      <c r="B11621" s="2" t="s">
        <v>76</v>
      </c>
      <c r="C11621" s="2" t="s">
        <v>77</v>
      </c>
      <c r="D11621" s="2" t="s">
        <v>78</v>
      </c>
      <c r="E11621" s="2" t="s">
        <v>9761</v>
      </c>
      <c r="F11621" s="2">
        <v>31211705</v>
      </c>
      <c r="G11621" s="2" t="s">
        <v>2858</v>
      </c>
      <c r="H11621" s="2">
        <v>6</v>
      </c>
      <c r="I11621" s="2">
        <v>4</v>
      </c>
      <c r="J11621" s="2">
        <v>10</v>
      </c>
      <c r="K11621" s="2">
        <v>14</v>
      </c>
      <c r="L11621" s="3">
        <v>588000</v>
      </c>
      <c r="M11621" s="2" t="s">
        <v>17383</v>
      </c>
      <c r="N11621" s="4" t="s">
        <v>21</v>
      </c>
    </row>
    <row r="11622" spans="1:14" x14ac:dyDescent="0.25">
      <c r="A11622" s="1" t="s">
        <v>365</v>
      </c>
      <c r="B11622" s="2" t="s">
        <v>76</v>
      </c>
      <c r="C11622" s="2" t="s">
        <v>77</v>
      </c>
      <c r="D11622" s="2" t="s">
        <v>78</v>
      </c>
      <c r="E11622" s="2" t="s">
        <v>9762</v>
      </c>
      <c r="F11622" s="2">
        <v>31211709</v>
      </c>
      <c r="G11622" s="2" t="s">
        <v>2858</v>
      </c>
      <c r="H11622" s="2">
        <v>6</v>
      </c>
      <c r="I11622" s="2">
        <v>4</v>
      </c>
      <c r="J11622" s="2">
        <v>10</v>
      </c>
      <c r="K11622" s="2">
        <v>9</v>
      </c>
      <c r="L11622" s="3">
        <v>378000</v>
      </c>
      <c r="M11622" s="2" t="s">
        <v>17383</v>
      </c>
      <c r="N11622" s="4" t="s">
        <v>21</v>
      </c>
    </row>
    <row r="11623" spans="1:14" x14ac:dyDescent="0.25">
      <c r="A11623" s="1" t="s">
        <v>365</v>
      </c>
      <c r="B11623" s="2" t="s">
        <v>76</v>
      </c>
      <c r="C11623" s="2" t="s">
        <v>77</v>
      </c>
      <c r="D11623" s="2" t="s">
        <v>78</v>
      </c>
      <c r="E11623" s="2" t="s">
        <v>9763</v>
      </c>
      <c r="F11623" s="2">
        <v>31201605</v>
      </c>
      <c r="G11623" s="2" t="s">
        <v>2858</v>
      </c>
      <c r="H11623" s="2">
        <v>6</v>
      </c>
      <c r="I11623" s="2">
        <v>4</v>
      </c>
      <c r="J11623" s="2">
        <v>10</v>
      </c>
      <c r="K11623" s="2">
        <v>10</v>
      </c>
      <c r="L11623" s="3">
        <v>250000</v>
      </c>
      <c r="M11623" s="2" t="s">
        <v>0</v>
      </c>
      <c r="N11623" s="4" t="s">
        <v>21</v>
      </c>
    </row>
    <row r="11624" spans="1:14" x14ac:dyDescent="0.25">
      <c r="A11624" s="1" t="s">
        <v>365</v>
      </c>
      <c r="B11624" s="2" t="s">
        <v>76</v>
      </c>
      <c r="C11624" s="2" t="s">
        <v>77</v>
      </c>
      <c r="D11624" s="2" t="s">
        <v>78</v>
      </c>
      <c r="E11624" s="2" t="s">
        <v>9764</v>
      </c>
      <c r="F11624" s="2">
        <v>31201605</v>
      </c>
      <c r="G11624" s="2" t="s">
        <v>2858</v>
      </c>
      <c r="H11624" s="2">
        <v>6</v>
      </c>
      <c r="I11624" s="2">
        <v>4</v>
      </c>
      <c r="J11624" s="2">
        <v>10</v>
      </c>
      <c r="K11624" s="2">
        <v>10</v>
      </c>
      <c r="L11624" s="3">
        <v>250000</v>
      </c>
      <c r="M11624" s="2" t="s">
        <v>0</v>
      </c>
      <c r="N11624" s="4" t="s">
        <v>21</v>
      </c>
    </row>
    <row r="11625" spans="1:14" x14ac:dyDescent="0.25">
      <c r="A11625" s="1" t="s">
        <v>365</v>
      </c>
      <c r="B11625" s="2" t="s">
        <v>76</v>
      </c>
      <c r="C11625" s="2" t="s">
        <v>77</v>
      </c>
      <c r="D11625" s="2" t="s">
        <v>78</v>
      </c>
      <c r="E11625" s="2" t="s">
        <v>9765</v>
      </c>
      <c r="F11625" s="2">
        <v>31201605</v>
      </c>
      <c r="G11625" s="2" t="s">
        <v>2858</v>
      </c>
      <c r="H11625" s="2">
        <v>6</v>
      </c>
      <c r="I11625" s="2">
        <v>4</v>
      </c>
      <c r="J11625" s="2">
        <v>10</v>
      </c>
      <c r="K11625" s="2">
        <v>4</v>
      </c>
      <c r="L11625" s="3">
        <v>56000</v>
      </c>
      <c r="M11625" s="2" t="s">
        <v>0</v>
      </c>
      <c r="N11625" s="4" t="s">
        <v>21</v>
      </c>
    </row>
    <row r="11626" spans="1:14" x14ac:dyDescent="0.25">
      <c r="A11626" s="1" t="s">
        <v>365</v>
      </c>
      <c r="B11626" s="2" t="s">
        <v>76</v>
      </c>
      <c r="C11626" s="2" t="s">
        <v>77</v>
      </c>
      <c r="D11626" s="2" t="s">
        <v>78</v>
      </c>
      <c r="E11626" s="2" t="s">
        <v>9766</v>
      </c>
      <c r="F11626" s="2">
        <v>31201605</v>
      </c>
      <c r="G11626" s="2" t="s">
        <v>2858</v>
      </c>
      <c r="H11626" s="2">
        <v>6</v>
      </c>
      <c r="I11626" s="2">
        <v>4</v>
      </c>
      <c r="J11626" s="2">
        <v>10</v>
      </c>
      <c r="K11626" s="2">
        <v>10</v>
      </c>
      <c r="L11626" s="3">
        <v>68000</v>
      </c>
      <c r="M11626" s="2" t="s">
        <v>0</v>
      </c>
      <c r="N11626" s="4" t="s">
        <v>21</v>
      </c>
    </row>
    <row r="11627" spans="1:14" x14ac:dyDescent="0.25">
      <c r="A11627" s="1" t="s">
        <v>365</v>
      </c>
      <c r="B11627" s="2" t="s">
        <v>76</v>
      </c>
      <c r="C11627" s="2" t="s">
        <v>77</v>
      </c>
      <c r="D11627" s="2" t="s">
        <v>78</v>
      </c>
      <c r="E11627" s="2" t="s">
        <v>9767</v>
      </c>
      <c r="F11627" s="2">
        <v>31211501</v>
      </c>
      <c r="G11627" s="2" t="s">
        <v>2858</v>
      </c>
      <c r="H11627" s="2">
        <v>6</v>
      </c>
      <c r="I11627" s="2">
        <v>4</v>
      </c>
      <c r="J11627" s="2">
        <v>10</v>
      </c>
      <c r="K11627" s="2">
        <v>15</v>
      </c>
      <c r="L11627" s="3">
        <v>525000</v>
      </c>
      <c r="M11627" s="2" t="s">
        <v>17383</v>
      </c>
      <c r="N11627" s="4" t="s">
        <v>21</v>
      </c>
    </row>
    <row r="11628" spans="1:14" x14ac:dyDescent="0.25">
      <c r="A11628" s="1" t="s">
        <v>365</v>
      </c>
      <c r="B11628" s="2" t="s">
        <v>76</v>
      </c>
      <c r="C11628" s="2" t="s">
        <v>1365</v>
      </c>
      <c r="D11628" s="2" t="s">
        <v>17940</v>
      </c>
      <c r="E11628" s="2" t="s">
        <v>9768</v>
      </c>
      <c r="F11628" s="2">
        <v>42121601</v>
      </c>
      <c r="G11628" s="2" t="s">
        <v>490</v>
      </c>
      <c r="H11628" s="2">
        <v>3</v>
      </c>
      <c r="I11628" s="2">
        <v>8</v>
      </c>
      <c r="J11628" s="2">
        <v>10</v>
      </c>
      <c r="K11628" s="2">
        <v>6</v>
      </c>
      <c r="L11628" s="3">
        <v>234000</v>
      </c>
      <c r="M11628" s="2" t="s">
        <v>0</v>
      </c>
      <c r="N11628" s="4" t="s">
        <v>21</v>
      </c>
    </row>
    <row r="11629" spans="1:14" x14ac:dyDescent="0.25">
      <c r="A11629" s="1" t="s">
        <v>365</v>
      </c>
      <c r="B11629" s="2" t="s">
        <v>76</v>
      </c>
      <c r="C11629" s="2" t="s">
        <v>1365</v>
      </c>
      <c r="D11629" s="2" t="s">
        <v>17940</v>
      </c>
      <c r="E11629" s="2" t="s">
        <v>9769</v>
      </c>
      <c r="F11629" s="2">
        <v>70122005</v>
      </c>
      <c r="G11629" s="2" t="s">
        <v>490</v>
      </c>
      <c r="H11629" s="2">
        <v>3</v>
      </c>
      <c r="I11629" s="2">
        <v>8</v>
      </c>
      <c r="J11629" s="2">
        <v>10</v>
      </c>
      <c r="K11629" s="2">
        <v>6</v>
      </c>
      <c r="L11629" s="3">
        <v>404706</v>
      </c>
      <c r="M11629" s="2" t="s">
        <v>0</v>
      </c>
      <c r="N11629" s="4" t="s">
        <v>21</v>
      </c>
    </row>
    <row r="11630" spans="1:14" x14ac:dyDescent="0.25">
      <c r="A11630" s="1" t="s">
        <v>365</v>
      </c>
      <c r="B11630" s="2" t="s">
        <v>76</v>
      </c>
      <c r="C11630" s="2" t="s">
        <v>1365</v>
      </c>
      <c r="D11630" s="2" t="s">
        <v>17940</v>
      </c>
      <c r="E11630" s="2" t="s">
        <v>9770</v>
      </c>
      <c r="F11630" s="2">
        <v>70122005</v>
      </c>
      <c r="G11630" s="2" t="s">
        <v>490</v>
      </c>
      <c r="H11630" s="2">
        <v>3</v>
      </c>
      <c r="I11630" s="2">
        <v>8</v>
      </c>
      <c r="J11630" s="2">
        <v>10</v>
      </c>
      <c r="K11630" s="2">
        <v>2</v>
      </c>
      <c r="L11630" s="3">
        <v>220000</v>
      </c>
      <c r="M11630" s="2" t="s">
        <v>0</v>
      </c>
      <c r="N11630" s="4" t="s">
        <v>21</v>
      </c>
    </row>
    <row r="11631" spans="1:14" x14ac:dyDescent="0.25">
      <c r="A11631" s="1" t="s">
        <v>365</v>
      </c>
      <c r="B11631" s="2" t="s">
        <v>76</v>
      </c>
      <c r="C11631" s="2" t="s">
        <v>1365</v>
      </c>
      <c r="D11631" s="2" t="s">
        <v>17940</v>
      </c>
      <c r="E11631" s="2" t="s">
        <v>9771</v>
      </c>
      <c r="F11631" s="2">
        <v>70122005</v>
      </c>
      <c r="G11631" s="2" t="s">
        <v>490</v>
      </c>
      <c r="H11631" s="2">
        <v>3</v>
      </c>
      <c r="I11631" s="2">
        <v>8</v>
      </c>
      <c r="J11631" s="2">
        <v>10</v>
      </c>
      <c r="K11631" s="2">
        <v>3</v>
      </c>
      <c r="L11631" s="3">
        <v>67200</v>
      </c>
      <c r="M11631" s="2" t="s">
        <v>0</v>
      </c>
      <c r="N11631" s="4" t="s">
        <v>21</v>
      </c>
    </row>
    <row r="11632" spans="1:14" x14ac:dyDescent="0.25">
      <c r="A11632" s="1" t="s">
        <v>365</v>
      </c>
      <c r="B11632" s="2" t="s">
        <v>76</v>
      </c>
      <c r="C11632" s="2" t="s">
        <v>1365</v>
      </c>
      <c r="D11632" s="2" t="s">
        <v>17940</v>
      </c>
      <c r="E11632" s="2" t="s">
        <v>18650</v>
      </c>
      <c r="F11632" s="2">
        <v>70122005</v>
      </c>
      <c r="G11632" s="2" t="s">
        <v>490</v>
      </c>
      <c r="H11632" s="2">
        <v>3</v>
      </c>
      <c r="I11632" s="2">
        <v>8</v>
      </c>
      <c r="J11632" s="2">
        <v>10</v>
      </c>
      <c r="K11632" s="2">
        <v>28</v>
      </c>
      <c r="L11632" s="3">
        <v>616000</v>
      </c>
      <c r="M11632" s="2" t="s">
        <v>0</v>
      </c>
      <c r="N11632" s="4" t="s">
        <v>21</v>
      </c>
    </row>
    <row r="11633" spans="1:14" x14ac:dyDescent="0.25">
      <c r="A11633" s="1" t="s">
        <v>365</v>
      </c>
      <c r="B11633" s="2" t="s">
        <v>76</v>
      </c>
      <c r="C11633" s="2" t="s">
        <v>1365</v>
      </c>
      <c r="D11633" s="2" t="s">
        <v>17940</v>
      </c>
      <c r="E11633" s="2" t="s">
        <v>9772</v>
      </c>
      <c r="F11633" s="2">
        <v>70122005</v>
      </c>
      <c r="G11633" s="2" t="s">
        <v>490</v>
      </c>
      <c r="H11633" s="2">
        <v>3</v>
      </c>
      <c r="I11633" s="2">
        <v>8</v>
      </c>
      <c r="J11633" s="2">
        <v>10</v>
      </c>
      <c r="K11633" s="2">
        <v>9</v>
      </c>
      <c r="L11633" s="3">
        <v>432000</v>
      </c>
      <c r="M11633" s="2" t="s">
        <v>0</v>
      </c>
      <c r="N11633" s="4" t="s">
        <v>21</v>
      </c>
    </row>
    <row r="11634" spans="1:14" x14ac:dyDescent="0.25">
      <c r="A11634" s="1" t="s">
        <v>365</v>
      </c>
      <c r="B11634" s="2" t="s">
        <v>76</v>
      </c>
      <c r="C11634" s="2" t="s">
        <v>1365</v>
      </c>
      <c r="D11634" s="2" t="s">
        <v>17940</v>
      </c>
      <c r="E11634" s="2" t="s">
        <v>9773</v>
      </c>
      <c r="F11634" s="2">
        <v>51102601</v>
      </c>
      <c r="G11634" s="2" t="s">
        <v>490</v>
      </c>
      <c r="H11634" s="2">
        <v>3</v>
      </c>
      <c r="I11634" s="2">
        <v>8</v>
      </c>
      <c r="J11634" s="2">
        <v>10</v>
      </c>
      <c r="K11634" s="2">
        <v>1</v>
      </c>
      <c r="L11634" s="3">
        <v>54880</v>
      </c>
      <c r="M11634" s="2" t="s">
        <v>0</v>
      </c>
      <c r="N11634" s="4" t="s">
        <v>21</v>
      </c>
    </row>
    <row r="11635" spans="1:14" x14ac:dyDescent="0.25">
      <c r="A11635" s="1" t="s">
        <v>365</v>
      </c>
      <c r="B11635" s="2" t="s">
        <v>76</v>
      </c>
      <c r="C11635" s="2" t="s">
        <v>1365</v>
      </c>
      <c r="D11635" s="2" t="s">
        <v>17940</v>
      </c>
      <c r="E11635" s="2" t="s">
        <v>9774</v>
      </c>
      <c r="F11635" s="2">
        <v>42121600</v>
      </c>
      <c r="G11635" s="2" t="s">
        <v>490</v>
      </c>
      <c r="H11635" s="2">
        <v>3</v>
      </c>
      <c r="I11635" s="2">
        <v>8</v>
      </c>
      <c r="J11635" s="2">
        <v>10</v>
      </c>
      <c r="K11635" s="2">
        <v>6</v>
      </c>
      <c r="L11635" s="3">
        <v>780000</v>
      </c>
      <c r="M11635" s="2" t="s">
        <v>0</v>
      </c>
      <c r="N11635" s="4" t="s">
        <v>21</v>
      </c>
    </row>
    <row r="11636" spans="1:14" x14ac:dyDescent="0.25">
      <c r="A11636" s="1" t="s">
        <v>365</v>
      </c>
      <c r="B11636" s="2" t="s">
        <v>76</v>
      </c>
      <c r="C11636" s="2" t="s">
        <v>1365</v>
      </c>
      <c r="D11636" s="2" t="s">
        <v>17940</v>
      </c>
      <c r="E11636" s="2" t="s">
        <v>9775</v>
      </c>
      <c r="F11636" s="2">
        <v>42311500</v>
      </c>
      <c r="G11636" s="2" t="s">
        <v>490</v>
      </c>
      <c r="H11636" s="2">
        <v>3</v>
      </c>
      <c r="I11636" s="2">
        <v>8</v>
      </c>
      <c r="J11636" s="2">
        <v>10</v>
      </c>
      <c r="K11636" s="2">
        <v>1</v>
      </c>
      <c r="L11636" s="3">
        <v>65000</v>
      </c>
      <c r="M11636" s="2" t="s">
        <v>0</v>
      </c>
      <c r="N11636" s="4" t="s">
        <v>21</v>
      </c>
    </row>
    <row r="11637" spans="1:14" x14ac:dyDescent="0.25">
      <c r="A11637" s="1" t="s">
        <v>365</v>
      </c>
      <c r="B11637" s="2" t="s">
        <v>76</v>
      </c>
      <c r="C11637" s="2" t="s">
        <v>1365</v>
      </c>
      <c r="D11637" s="2" t="s">
        <v>17940</v>
      </c>
      <c r="E11637" s="2" t="s">
        <v>9776</v>
      </c>
      <c r="F11637" s="2">
        <v>42221504</v>
      </c>
      <c r="G11637" s="2" t="s">
        <v>490</v>
      </c>
      <c r="H11637" s="2">
        <v>3</v>
      </c>
      <c r="I11637" s="2">
        <v>8</v>
      </c>
      <c r="J11637" s="2">
        <v>10</v>
      </c>
      <c r="K11637" s="2">
        <v>13</v>
      </c>
      <c r="L11637" s="3">
        <v>45500</v>
      </c>
      <c r="M11637" s="2" t="s">
        <v>0</v>
      </c>
      <c r="N11637" s="4" t="s">
        <v>21</v>
      </c>
    </row>
    <row r="11638" spans="1:14" x14ac:dyDescent="0.25">
      <c r="A11638" s="1" t="s">
        <v>365</v>
      </c>
      <c r="B11638" s="2" t="s">
        <v>76</v>
      </c>
      <c r="C11638" s="2" t="s">
        <v>1365</v>
      </c>
      <c r="D11638" s="2" t="s">
        <v>17940</v>
      </c>
      <c r="E11638" s="2" t="s">
        <v>9777</v>
      </c>
      <c r="F11638" s="2">
        <v>42222200</v>
      </c>
      <c r="G11638" s="2" t="s">
        <v>490</v>
      </c>
      <c r="H11638" s="2">
        <v>3</v>
      </c>
      <c r="I11638" s="2">
        <v>8</v>
      </c>
      <c r="J11638" s="2">
        <v>10</v>
      </c>
      <c r="K11638" s="2">
        <v>14</v>
      </c>
      <c r="L11638" s="3">
        <v>49000</v>
      </c>
      <c r="M11638" s="2" t="s">
        <v>0</v>
      </c>
      <c r="N11638" s="4" t="s">
        <v>21</v>
      </c>
    </row>
    <row r="11639" spans="1:14" x14ac:dyDescent="0.25">
      <c r="A11639" s="1" t="s">
        <v>365</v>
      </c>
      <c r="B11639" s="2" t="s">
        <v>76</v>
      </c>
      <c r="C11639" s="2" t="s">
        <v>1365</v>
      </c>
      <c r="D11639" s="2" t="s">
        <v>17940</v>
      </c>
      <c r="E11639" s="2" t="s">
        <v>9778</v>
      </c>
      <c r="F11639" s="2">
        <v>51161600</v>
      </c>
      <c r="G11639" s="2" t="s">
        <v>490</v>
      </c>
      <c r="H11639" s="2">
        <v>3</v>
      </c>
      <c r="I11639" s="2">
        <v>8</v>
      </c>
      <c r="J11639" s="2">
        <v>10</v>
      </c>
      <c r="K11639" s="2">
        <v>1</v>
      </c>
      <c r="L11639" s="3">
        <v>25200</v>
      </c>
      <c r="M11639" s="2" t="s">
        <v>0</v>
      </c>
      <c r="N11639" s="4" t="s">
        <v>21</v>
      </c>
    </row>
    <row r="11640" spans="1:14" x14ac:dyDescent="0.25">
      <c r="A11640" s="1" t="s">
        <v>365</v>
      </c>
      <c r="B11640" s="2" t="s">
        <v>76</v>
      </c>
      <c r="C11640" s="2" t="s">
        <v>1365</v>
      </c>
      <c r="D11640" s="2" t="s">
        <v>17940</v>
      </c>
      <c r="E11640" s="2" t="s">
        <v>9779</v>
      </c>
      <c r="F11640" s="2">
        <v>42121606</v>
      </c>
      <c r="G11640" s="2" t="s">
        <v>490</v>
      </c>
      <c r="H11640" s="2">
        <v>3</v>
      </c>
      <c r="I11640" s="2">
        <v>8</v>
      </c>
      <c r="J11640" s="2">
        <v>10</v>
      </c>
      <c r="K11640" s="2">
        <v>1</v>
      </c>
      <c r="L11640" s="3">
        <v>44800</v>
      </c>
      <c r="M11640" s="2" t="s">
        <v>0</v>
      </c>
      <c r="N11640" s="4" t="s">
        <v>21</v>
      </c>
    </row>
    <row r="11641" spans="1:14" x14ac:dyDescent="0.25">
      <c r="A11641" s="1" t="s">
        <v>365</v>
      </c>
      <c r="B11641" s="2" t="s">
        <v>76</v>
      </c>
      <c r="C11641" s="2" t="s">
        <v>1365</v>
      </c>
      <c r="D11641" s="2" t="s">
        <v>17940</v>
      </c>
      <c r="E11641" s="2" t="s">
        <v>1435</v>
      </c>
      <c r="F11641" s="2">
        <v>42121606</v>
      </c>
      <c r="G11641" s="2" t="s">
        <v>490</v>
      </c>
      <c r="H11641" s="2">
        <v>3</v>
      </c>
      <c r="I11641" s="2">
        <v>8</v>
      </c>
      <c r="J11641" s="2">
        <v>10</v>
      </c>
      <c r="K11641" s="2">
        <v>2</v>
      </c>
      <c r="L11641" s="3">
        <v>50000</v>
      </c>
      <c r="M11641" s="2" t="s">
        <v>0</v>
      </c>
      <c r="N11641" s="4" t="s">
        <v>21</v>
      </c>
    </row>
    <row r="11642" spans="1:14" x14ac:dyDescent="0.25">
      <c r="A11642" s="1" t="s">
        <v>365</v>
      </c>
      <c r="B11642" s="2" t="s">
        <v>76</v>
      </c>
      <c r="C11642" s="2" t="s">
        <v>1365</v>
      </c>
      <c r="D11642" s="2" t="s">
        <v>17940</v>
      </c>
      <c r="E11642" s="2" t="s">
        <v>9780</v>
      </c>
      <c r="F11642" s="2">
        <v>70122005</v>
      </c>
      <c r="G11642" s="2" t="s">
        <v>490</v>
      </c>
      <c r="H11642" s="2">
        <v>3</v>
      </c>
      <c r="I11642" s="2">
        <v>8</v>
      </c>
      <c r="J11642" s="2">
        <v>10</v>
      </c>
      <c r="K11642" s="2">
        <v>1</v>
      </c>
      <c r="L11642" s="3">
        <v>30800</v>
      </c>
      <c r="M11642" s="2" t="s">
        <v>0</v>
      </c>
      <c r="N11642" s="4" t="s">
        <v>21</v>
      </c>
    </row>
    <row r="11643" spans="1:14" x14ac:dyDescent="0.25">
      <c r="A11643" s="1" t="s">
        <v>365</v>
      </c>
      <c r="B11643" s="2" t="s">
        <v>76</v>
      </c>
      <c r="C11643" s="2" t="s">
        <v>1365</v>
      </c>
      <c r="D11643" s="2" t="s">
        <v>17940</v>
      </c>
      <c r="E11643" s="2" t="s">
        <v>9781</v>
      </c>
      <c r="F11643" s="2">
        <v>70122005</v>
      </c>
      <c r="G11643" s="2" t="s">
        <v>490</v>
      </c>
      <c r="H11643" s="2">
        <v>3</v>
      </c>
      <c r="I11643" s="2">
        <v>8</v>
      </c>
      <c r="J11643" s="2">
        <v>10</v>
      </c>
      <c r="K11643" s="2">
        <v>2</v>
      </c>
      <c r="L11643" s="3">
        <v>110000</v>
      </c>
      <c r="M11643" s="2" t="s">
        <v>0</v>
      </c>
      <c r="N11643" s="4" t="s">
        <v>21</v>
      </c>
    </row>
    <row r="11644" spans="1:14" x14ac:dyDescent="0.25">
      <c r="A11644" s="1" t="s">
        <v>365</v>
      </c>
      <c r="B11644" s="2" t="s">
        <v>76</v>
      </c>
      <c r="C11644" s="2" t="s">
        <v>1365</v>
      </c>
      <c r="D11644" s="2" t="s">
        <v>17940</v>
      </c>
      <c r="E11644" s="2" t="s">
        <v>9770</v>
      </c>
      <c r="F11644" s="2">
        <v>70122005</v>
      </c>
      <c r="G11644" s="2" t="s">
        <v>490</v>
      </c>
      <c r="H11644" s="2">
        <v>3</v>
      </c>
      <c r="I11644" s="2">
        <v>8</v>
      </c>
      <c r="J11644" s="2">
        <v>10</v>
      </c>
      <c r="K11644" s="2">
        <v>6</v>
      </c>
      <c r="L11644" s="3">
        <v>660000</v>
      </c>
      <c r="M11644" s="2" t="s">
        <v>239</v>
      </c>
      <c r="N11644" s="4" t="s">
        <v>21</v>
      </c>
    </row>
    <row r="11645" spans="1:14" x14ac:dyDescent="0.25">
      <c r="A11645" s="1" t="s">
        <v>365</v>
      </c>
      <c r="B11645" s="2" t="s">
        <v>76</v>
      </c>
      <c r="C11645" s="2" t="s">
        <v>1365</v>
      </c>
      <c r="D11645" s="2" t="s">
        <v>17940</v>
      </c>
      <c r="E11645" s="2" t="s">
        <v>9782</v>
      </c>
      <c r="F11645" s="2">
        <v>42311511</v>
      </c>
      <c r="G11645" s="2" t="s">
        <v>490</v>
      </c>
      <c r="H11645" s="2">
        <v>3</v>
      </c>
      <c r="I11645" s="2">
        <v>8</v>
      </c>
      <c r="J11645" s="2">
        <v>10</v>
      </c>
      <c r="K11645" s="2">
        <v>1</v>
      </c>
      <c r="L11645" s="3">
        <v>71000</v>
      </c>
      <c r="M11645" s="2" t="s">
        <v>0</v>
      </c>
      <c r="N11645" s="4" t="s">
        <v>21</v>
      </c>
    </row>
    <row r="11646" spans="1:14" x14ac:dyDescent="0.25">
      <c r="A11646" s="1" t="s">
        <v>365</v>
      </c>
      <c r="B11646" s="2" t="s">
        <v>76</v>
      </c>
      <c r="C11646" s="2" t="s">
        <v>1365</v>
      </c>
      <c r="D11646" s="2" t="s">
        <v>17940</v>
      </c>
      <c r="E11646" s="2" t="s">
        <v>9783</v>
      </c>
      <c r="F11646" s="2">
        <v>51191905</v>
      </c>
      <c r="G11646" s="2" t="s">
        <v>490</v>
      </c>
      <c r="H11646" s="2">
        <v>3</v>
      </c>
      <c r="I11646" s="2">
        <v>8</v>
      </c>
      <c r="J11646" s="2">
        <v>10</v>
      </c>
      <c r="K11646" s="2">
        <v>2</v>
      </c>
      <c r="L11646" s="3">
        <v>130000</v>
      </c>
      <c r="M11646" s="2" t="s">
        <v>0</v>
      </c>
      <c r="N11646" s="4" t="s">
        <v>21</v>
      </c>
    </row>
    <row r="11647" spans="1:14" x14ac:dyDescent="0.25">
      <c r="A11647" s="1" t="s">
        <v>365</v>
      </c>
      <c r="B11647" s="2" t="s">
        <v>76</v>
      </c>
      <c r="C11647" s="2" t="s">
        <v>80</v>
      </c>
      <c r="D11647" s="2" t="s">
        <v>81</v>
      </c>
      <c r="E11647" s="2" t="s">
        <v>9784</v>
      </c>
      <c r="F11647" s="2">
        <v>70122005</v>
      </c>
      <c r="G11647" s="2" t="s">
        <v>490</v>
      </c>
      <c r="H11647" s="2">
        <v>3</v>
      </c>
      <c r="I11647" s="2">
        <v>8</v>
      </c>
      <c r="J11647" s="2">
        <v>10</v>
      </c>
      <c r="K11647" s="2">
        <v>15</v>
      </c>
      <c r="L11647" s="3">
        <v>195000</v>
      </c>
      <c r="M11647" s="2" t="s">
        <v>0</v>
      </c>
      <c r="N11647" s="4" t="s">
        <v>21</v>
      </c>
    </row>
    <row r="11648" spans="1:14" x14ac:dyDescent="0.25">
      <c r="A11648" s="1" t="s">
        <v>365</v>
      </c>
      <c r="B11648" s="2" t="s">
        <v>76</v>
      </c>
      <c r="C11648" s="2" t="s">
        <v>80</v>
      </c>
      <c r="D11648" s="2" t="s">
        <v>81</v>
      </c>
      <c r="E11648" s="2" t="s">
        <v>9785</v>
      </c>
      <c r="F11648" s="2">
        <v>70122005</v>
      </c>
      <c r="G11648" s="2" t="s">
        <v>490</v>
      </c>
      <c r="H11648" s="2">
        <v>3</v>
      </c>
      <c r="I11648" s="2">
        <v>8</v>
      </c>
      <c r="J11648" s="2">
        <v>10</v>
      </c>
      <c r="K11648" s="2">
        <v>15</v>
      </c>
      <c r="L11648" s="3">
        <v>480000</v>
      </c>
      <c r="M11648" s="2" t="s">
        <v>0</v>
      </c>
      <c r="N11648" s="4" t="s">
        <v>21</v>
      </c>
    </row>
    <row r="11649" spans="1:14" x14ac:dyDescent="0.25">
      <c r="A11649" s="1" t="s">
        <v>365</v>
      </c>
      <c r="B11649" s="2" t="s">
        <v>76</v>
      </c>
      <c r="C11649" s="2" t="s">
        <v>80</v>
      </c>
      <c r="D11649" s="2" t="s">
        <v>81</v>
      </c>
      <c r="E11649" s="2" t="s">
        <v>4111</v>
      </c>
      <c r="F11649" s="2">
        <v>12161801</v>
      </c>
      <c r="G11649" s="2" t="s">
        <v>490</v>
      </c>
      <c r="H11649" s="2">
        <v>3</v>
      </c>
      <c r="I11649" s="2">
        <v>8</v>
      </c>
      <c r="J11649" s="2">
        <v>10</v>
      </c>
      <c r="K11649" s="2">
        <v>10</v>
      </c>
      <c r="L11649" s="3">
        <v>320000</v>
      </c>
      <c r="M11649" s="2" t="s">
        <v>0</v>
      </c>
      <c r="N11649" s="4" t="s">
        <v>21</v>
      </c>
    </row>
    <row r="11650" spans="1:14" x14ac:dyDescent="0.25">
      <c r="A11650" s="1" t="s">
        <v>365</v>
      </c>
      <c r="B11650" s="2" t="s">
        <v>76</v>
      </c>
      <c r="C11650" s="2" t="s">
        <v>80</v>
      </c>
      <c r="D11650" s="2" t="s">
        <v>81</v>
      </c>
      <c r="E11650" s="2" t="s">
        <v>9786</v>
      </c>
      <c r="F11650" s="2">
        <v>10191509</v>
      </c>
      <c r="G11650" s="2" t="s">
        <v>490</v>
      </c>
      <c r="H11650" s="2">
        <v>3</v>
      </c>
      <c r="I11650" s="2">
        <v>8</v>
      </c>
      <c r="J11650" s="2">
        <v>10</v>
      </c>
      <c r="K11650" s="2">
        <v>16</v>
      </c>
      <c r="L11650" s="3">
        <v>372800</v>
      </c>
      <c r="M11650" s="2" t="s">
        <v>0</v>
      </c>
      <c r="N11650" s="4" t="s">
        <v>21</v>
      </c>
    </row>
    <row r="11651" spans="1:14" x14ac:dyDescent="0.25">
      <c r="A11651" s="1" t="s">
        <v>365</v>
      </c>
      <c r="B11651" s="2" t="s">
        <v>76</v>
      </c>
      <c r="C11651" s="2" t="s">
        <v>80</v>
      </c>
      <c r="D11651" s="2" t="s">
        <v>81</v>
      </c>
      <c r="E11651" s="2" t="s">
        <v>9787</v>
      </c>
      <c r="F11651" s="2">
        <v>53131620</v>
      </c>
      <c r="G11651" s="2" t="s">
        <v>490</v>
      </c>
      <c r="H11651" s="2">
        <v>3</v>
      </c>
      <c r="I11651" s="2">
        <v>8</v>
      </c>
      <c r="J11651" s="2">
        <v>10</v>
      </c>
      <c r="K11651" s="2">
        <v>5</v>
      </c>
      <c r="L11651" s="3">
        <v>245000</v>
      </c>
      <c r="M11651" s="2" t="s">
        <v>0</v>
      </c>
      <c r="N11651" s="4" t="s">
        <v>21</v>
      </c>
    </row>
    <row r="11652" spans="1:14" x14ac:dyDescent="0.25">
      <c r="A11652" s="1" t="s">
        <v>365</v>
      </c>
      <c r="B11652" s="2" t="s">
        <v>76</v>
      </c>
      <c r="C11652" s="2" t="s">
        <v>80</v>
      </c>
      <c r="D11652" s="2" t="s">
        <v>81</v>
      </c>
      <c r="E11652" s="2" t="s">
        <v>9788</v>
      </c>
      <c r="F11652" s="2">
        <v>47131800</v>
      </c>
      <c r="G11652" s="2" t="s">
        <v>490</v>
      </c>
      <c r="H11652" s="2">
        <v>4</v>
      </c>
      <c r="I11652" s="2">
        <v>7</v>
      </c>
      <c r="J11652" s="2">
        <v>10</v>
      </c>
      <c r="K11652" s="2">
        <v>5</v>
      </c>
      <c r="L11652" s="3">
        <v>107500.00000000001</v>
      </c>
      <c r="M11652" s="2" t="s">
        <v>0</v>
      </c>
      <c r="N11652" s="4" t="s">
        <v>21</v>
      </c>
    </row>
    <row r="11653" spans="1:14" x14ac:dyDescent="0.25">
      <c r="A11653" s="1" t="s">
        <v>365</v>
      </c>
      <c r="B11653" s="2" t="s">
        <v>76</v>
      </c>
      <c r="C11653" s="2" t="s">
        <v>80</v>
      </c>
      <c r="D11653" s="2" t="s">
        <v>81</v>
      </c>
      <c r="E11653" s="2" t="s">
        <v>9789</v>
      </c>
      <c r="F11653" s="2">
        <v>12181500</v>
      </c>
      <c r="G11653" s="2" t="s">
        <v>490</v>
      </c>
      <c r="H11653" s="2">
        <v>4</v>
      </c>
      <c r="I11653" s="2">
        <v>7</v>
      </c>
      <c r="J11653" s="2">
        <v>10</v>
      </c>
      <c r="K11653" s="2">
        <v>6</v>
      </c>
      <c r="L11653" s="3">
        <v>90000</v>
      </c>
      <c r="M11653" s="2" t="s">
        <v>0</v>
      </c>
      <c r="N11653" s="4" t="s">
        <v>21</v>
      </c>
    </row>
    <row r="11654" spans="1:14" x14ac:dyDescent="0.25">
      <c r="A11654" s="1" t="s">
        <v>365</v>
      </c>
      <c r="B11654" s="2" t="s">
        <v>76</v>
      </c>
      <c r="C11654" s="2" t="s">
        <v>80</v>
      </c>
      <c r="D11654" s="2" t="s">
        <v>81</v>
      </c>
      <c r="E11654" s="2" t="s">
        <v>9790</v>
      </c>
      <c r="F11654" s="2">
        <v>47131812</v>
      </c>
      <c r="G11654" s="2" t="s">
        <v>490</v>
      </c>
      <c r="H11654" s="2">
        <v>4</v>
      </c>
      <c r="I11654" s="2">
        <v>7</v>
      </c>
      <c r="J11654" s="2">
        <v>10</v>
      </c>
      <c r="K11654" s="2">
        <v>28</v>
      </c>
      <c r="L11654" s="3">
        <v>350000</v>
      </c>
      <c r="M11654" s="2" t="s">
        <v>0</v>
      </c>
      <c r="N11654" s="4" t="s">
        <v>21</v>
      </c>
    </row>
    <row r="11655" spans="1:14" x14ac:dyDescent="0.25">
      <c r="A11655" s="1" t="s">
        <v>365</v>
      </c>
      <c r="B11655" s="2" t="s">
        <v>76</v>
      </c>
      <c r="C11655" s="2" t="s">
        <v>80</v>
      </c>
      <c r="D11655" s="2" t="s">
        <v>81</v>
      </c>
      <c r="E11655" s="2" t="s">
        <v>9791</v>
      </c>
      <c r="F11655" s="2">
        <v>53131626</v>
      </c>
      <c r="G11655" s="2" t="s">
        <v>490</v>
      </c>
      <c r="H11655" s="2">
        <v>4</v>
      </c>
      <c r="I11655" s="2">
        <v>7</v>
      </c>
      <c r="J11655" s="2">
        <v>10</v>
      </c>
      <c r="K11655" s="2">
        <v>10</v>
      </c>
      <c r="L11655" s="3">
        <v>178500</v>
      </c>
      <c r="M11655" s="2" t="s">
        <v>0</v>
      </c>
      <c r="N11655" s="4" t="s">
        <v>21</v>
      </c>
    </row>
    <row r="11656" spans="1:14" x14ac:dyDescent="0.25">
      <c r="A11656" s="1" t="s">
        <v>365</v>
      </c>
      <c r="B11656" s="2" t="s">
        <v>76</v>
      </c>
      <c r="C11656" s="2" t="s">
        <v>80</v>
      </c>
      <c r="D11656" s="2" t="s">
        <v>81</v>
      </c>
      <c r="E11656" s="2" t="s">
        <v>9792</v>
      </c>
      <c r="F11656" s="2">
        <v>47131812</v>
      </c>
      <c r="G11656" s="2" t="s">
        <v>490</v>
      </c>
      <c r="H11656" s="2">
        <v>4</v>
      </c>
      <c r="I11656" s="2">
        <v>7</v>
      </c>
      <c r="J11656" s="2">
        <v>10</v>
      </c>
      <c r="K11656" s="2">
        <v>17</v>
      </c>
      <c r="L11656" s="3">
        <v>173400.00000000003</v>
      </c>
      <c r="M11656" s="2" t="s">
        <v>0</v>
      </c>
      <c r="N11656" s="4" t="s">
        <v>21</v>
      </c>
    </row>
    <row r="11657" spans="1:14" x14ac:dyDescent="0.25">
      <c r="A11657" s="1" t="s">
        <v>365</v>
      </c>
      <c r="B11657" s="2" t="s">
        <v>76</v>
      </c>
      <c r="C11657" s="2" t="s">
        <v>80</v>
      </c>
      <c r="D11657" s="2" t="s">
        <v>81</v>
      </c>
      <c r="E11657" s="2" t="s">
        <v>6908</v>
      </c>
      <c r="F11657" s="2">
        <v>47131812</v>
      </c>
      <c r="G11657" s="2" t="s">
        <v>490</v>
      </c>
      <c r="H11657" s="2">
        <v>4</v>
      </c>
      <c r="I11657" s="2">
        <v>7</v>
      </c>
      <c r="J11657" s="2">
        <v>10</v>
      </c>
      <c r="K11657" s="2">
        <v>20</v>
      </c>
      <c r="L11657" s="3">
        <v>544020</v>
      </c>
      <c r="M11657" s="2" t="s">
        <v>0</v>
      </c>
      <c r="N11657" s="4" t="s">
        <v>21</v>
      </c>
    </row>
    <row r="11658" spans="1:14" x14ac:dyDescent="0.25">
      <c r="A11658" s="1" t="s">
        <v>365</v>
      </c>
      <c r="B11658" s="2" t="s">
        <v>76</v>
      </c>
      <c r="C11658" s="2" t="s">
        <v>80</v>
      </c>
      <c r="D11658" s="2" t="s">
        <v>81</v>
      </c>
      <c r="E11658" s="2" t="s">
        <v>9793</v>
      </c>
      <c r="F11658" s="2">
        <v>53131602</v>
      </c>
      <c r="G11658" s="2" t="s">
        <v>490</v>
      </c>
      <c r="H11658" s="2">
        <v>4</v>
      </c>
      <c r="I11658" s="2">
        <v>7</v>
      </c>
      <c r="J11658" s="2">
        <v>10</v>
      </c>
      <c r="K11658" s="2">
        <v>10</v>
      </c>
      <c r="L11658" s="3">
        <v>187000</v>
      </c>
      <c r="M11658" s="2" t="s">
        <v>0</v>
      </c>
      <c r="N11658" s="4" t="s">
        <v>21</v>
      </c>
    </row>
    <row r="11659" spans="1:14" x14ac:dyDescent="0.25">
      <c r="A11659" s="1" t="s">
        <v>365</v>
      </c>
      <c r="B11659" s="2" t="s">
        <v>76</v>
      </c>
      <c r="C11659" s="2" t="s">
        <v>80</v>
      </c>
      <c r="D11659" s="2" t="s">
        <v>81</v>
      </c>
      <c r="E11659" s="2" t="s">
        <v>9794</v>
      </c>
      <c r="F11659" s="2">
        <v>53131602</v>
      </c>
      <c r="G11659" s="2" t="s">
        <v>490</v>
      </c>
      <c r="H11659" s="2">
        <v>4</v>
      </c>
      <c r="I11659" s="2">
        <v>7</v>
      </c>
      <c r="J11659" s="2">
        <v>10</v>
      </c>
      <c r="K11659" s="2">
        <v>10</v>
      </c>
      <c r="L11659" s="3">
        <v>250000</v>
      </c>
      <c r="M11659" s="2" t="s">
        <v>0</v>
      </c>
      <c r="N11659" s="4" t="s">
        <v>21</v>
      </c>
    </row>
    <row r="11660" spans="1:14" x14ac:dyDescent="0.25">
      <c r="A11660" s="1" t="s">
        <v>365</v>
      </c>
      <c r="B11660" s="2" t="s">
        <v>76</v>
      </c>
      <c r="C11660" s="2" t="s">
        <v>80</v>
      </c>
      <c r="D11660" s="2" t="s">
        <v>81</v>
      </c>
      <c r="E11660" s="2" t="s">
        <v>9795</v>
      </c>
      <c r="F11660" s="2">
        <v>53131502</v>
      </c>
      <c r="G11660" s="2" t="s">
        <v>490</v>
      </c>
      <c r="H11660" s="2">
        <v>4</v>
      </c>
      <c r="I11660" s="2">
        <v>7</v>
      </c>
      <c r="J11660" s="2">
        <v>10</v>
      </c>
      <c r="K11660" s="2">
        <v>70</v>
      </c>
      <c r="L11660" s="3">
        <v>546000.00000000012</v>
      </c>
      <c r="M11660" s="2" t="s">
        <v>0</v>
      </c>
      <c r="N11660" s="4" t="s">
        <v>21</v>
      </c>
    </row>
    <row r="11661" spans="1:14" x14ac:dyDescent="0.25">
      <c r="A11661" s="1" t="s">
        <v>365</v>
      </c>
      <c r="B11661" s="2" t="s">
        <v>76</v>
      </c>
      <c r="C11661" s="2" t="s">
        <v>80</v>
      </c>
      <c r="D11661" s="2" t="s">
        <v>81</v>
      </c>
      <c r="E11661" s="2" t="s">
        <v>9796</v>
      </c>
      <c r="F11661" s="2">
        <v>53131606</v>
      </c>
      <c r="G11661" s="2" t="s">
        <v>490</v>
      </c>
      <c r="H11661" s="2">
        <v>4</v>
      </c>
      <c r="I11661" s="2">
        <v>7</v>
      </c>
      <c r="J11661" s="2">
        <v>10</v>
      </c>
      <c r="K11661" s="2">
        <v>5</v>
      </c>
      <c r="L11661" s="3">
        <v>85000</v>
      </c>
      <c r="M11661" s="2" t="s">
        <v>0</v>
      </c>
      <c r="N11661" s="4" t="s">
        <v>21</v>
      </c>
    </row>
    <row r="11662" spans="1:14" x14ac:dyDescent="0.25">
      <c r="A11662" s="1" t="s">
        <v>365</v>
      </c>
      <c r="B11662" s="2" t="s">
        <v>76</v>
      </c>
      <c r="C11662" s="2" t="s">
        <v>80</v>
      </c>
      <c r="D11662" s="2" t="s">
        <v>81</v>
      </c>
      <c r="E11662" s="2" t="s">
        <v>9797</v>
      </c>
      <c r="F11662" s="2">
        <v>47131800</v>
      </c>
      <c r="G11662" s="2" t="s">
        <v>490</v>
      </c>
      <c r="H11662" s="2">
        <v>4</v>
      </c>
      <c r="I11662" s="2">
        <v>7</v>
      </c>
      <c r="J11662" s="2">
        <v>10</v>
      </c>
      <c r="K11662" s="2">
        <v>49</v>
      </c>
      <c r="L11662" s="3">
        <v>735000</v>
      </c>
      <c r="M11662" s="2" t="s">
        <v>0</v>
      </c>
      <c r="N11662" s="4" t="s">
        <v>21</v>
      </c>
    </row>
    <row r="11663" spans="1:14" x14ac:dyDescent="0.25">
      <c r="A11663" s="1" t="s">
        <v>365</v>
      </c>
      <c r="B11663" s="2" t="s">
        <v>76</v>
      </c>
      <c r="C11663" s="2" t="s">
        <v>80</v>
      </c>
      <c r="D11663" s="2" t="s">
        <v>81</v>
      </c>
      <c r="E11663" s="2" t="s">
        <v>9798</v>
      </c>
      <c r="F11663" s="2">
        <v>47131800</v>
      </c>
      <c r="G11663" s="2" t="s">
        <v>490</v>
      </c>
      <c r="H11663" s="2">
        <v>4</v>
      </c>
      <c r="I11663" s="2">
        <v>7</v>
      </c>
      <c r="J11663" s="2">
        <v>10</v>
      </c>
      <c r="K11663" s="2">
        <v>40</v>
      </c>
      <c r="L11663" s="3">
        <v>800000</v>
      </c>
      <c r="M11663" s="2" t="s">
        <v>0</v>
      </c>
      <c r="N11663" s="4" t="s">
        <v>21</v>
      </c>
    </row>
    <row r="11664" spans="1:14" x14ac:dyDescent="0.25">
      <c r="A11664" s="1" t="s">
        <v>365</v>
      </c>
      <c r="B11664" s="2" t="s">
        <v>76</v>
      </c>
      <c r="C11664" s="2" t="s">
        <v>80</v>
      </c>
      <c r="D11664" s="2" t="s">
        <v>81</v>
      </c>
      <c r="E11664" s="2" t="s">
        <v>9799</v>
      </c>
      <c r="F11664" s="2">
        <v>47131800</v>
      </c>
      <c r="G11664" s="2" t="s">
        <v>490</v>
      </c>
      <c r="H11664" s="2">
        <v>4</v>
      </c>
      <c r="I11664" s="2">
        <v>7</v>
      </c>
      <c r="J11664" s="2">
        <v>10</v>
      </c>
      <c r="K11664" s="2">
        <v>23</v>
      </c>
      <c r="L11664" s="3">
        <v>248400</v>
      </c>
      <c r="M11664" s="2" t="s">
        <v>0</v>
      </c>
      <c r="N11664" s="4" t="s">
        <v>21</v>
      </c>
    </row>
    <row r="11665" spans="1:14" x14ac:dyDescent="0.25">
      <c r="A11665" s="1" t="s">
        <v>365</v>
      </c>
      <c r="B11665" s="2" t="s">
        <v>76</v>
      </c>
      <c r="C11665" s="2" t="s">
        <v>80</v>
      </c>
      <c r="D11665" s="2" t="s">
        <v>81</v>
      </c>
      <c r="E11665" s="2" t="s">
        <v>9800</v>
      </c>
      <c r="F11665" s="2">
        <v>53131608</v>
      </c>
      <c r="G11665" s="2" t="s">
        <v>490</v>
      </c>
      <c r="H11665" s="2">
        <v>4</v>
      </c>
      <c r="I11665" s="2">
        <v>7</v>
      </c>
      <c r="J11665" s="2">
        <v>10</v>
      </c>
      <c r="K11665" s="2">
        <v>90</v>
      </c>
      <c r="L11665" s="3">
        <v>855000</v>
      </c>
      <c r="M11665" s="2" t="s">
        <v>0</v>
      </c>
      <c r="N11665" s="4" t="s">
        <v>21</v>
      </c>
    </row>
    <row r="11666" spans="1:14" x14ac:dyDescent="0.25">
      <c r="A11666" s="1" t="s">
        <v>365</v>
      </c>
      <c r="B11666" s="2" t="s">
        <v>76</v>
      </c>
      <c r="C11666" s="2" t="s">
        <v>80</v>
      </c>
      <c r="D11666" s="2" t="s">
        <v>81</v>
      </c>
      <c r="E11666" s="2" t="s">
        <v>9801</v>
      </c>
      <c r="F11666" s="2">
        <v>53131608</v>
      </c>
      <c r="G11666" s="2" t="s">
        <v>490</v>
      </c>
      <c r="H11666" s="2">
        <v>4</v>
      </c>
      <c r="I11666" s="2">
        <v>7</v>
      </c>
      <c r="J11666" s="2">
        <v>10</v>
      </c>
      <c r="K11666" s="2">
        <v>6</v>
      </c>
      <c r="L11666" s="3">
        <v>76500</v>
      </c>
      <c r="M11666" s="2" t="s">
        <v>0</v>
      </c>
      <c r="N11666" s="4" t="s">
        <v>21</v>
      </c>
    </row>
    <row r="11667" spans="1:14" x14ac:dyDescent="0.25">
      <c r="A11667" s="1" t="s">
        <v>365</v>
      </c>
      <c r="B11667" s="2" t="s">
        <v>76</v>
      </c>
      <c r="C11667" s="2" t="s">
        <v>80</v>
      </c>
      <c r="D11667" s="2" t="s">
        <v>81</v>
      </c>
      <c r="E11667" s="2" t="s">
        <v>417</v>
      </c>
      <c r="F11667" s="2">
        <v>47131800</v>
      </c>
      <c r="G11667" s="2" t="s">
        <v>490</v>
      </c>
      <c r="H11667" s="2">
        <v>4</v>
      </c>
      <c r="I11667" s="2">
        <v>7</v>
      </c>
      <c r="J11667" s="2">
        <v>10</v>
      </c>
      <c r="K11667" s="2">
        <v>22</v>
      </c>
      <c r="L11667" s="3">
        <v>118800</v>
      </c>
      <c r="M11667" s="2" t="s">
        <v>0</v>
      </c>
      <c r="N11667" s="4" t="s">
        <v>21</v>
      </c>
    </row>
    <row r="11668" spans="1:14" x14ac:dyDescent="0.25">
      <c r="A11668" s="1" t="s">
        <v>365</v>
      </c>
      <c r="B11668" s="2" t="s">
        <v>76</v>
      </c>
      <c r="C11668" s="2" t="s">
        <v>80</v>
      </c>
      <c r="D11668" s="2" t="s">
        <v>81</v>
      </c>
      <c r="E11668" s="2" t="s">
        <v>9802</v>
      </c>
      <c r="F11668" s="2">
        <v>11101518</v>
      </c>
      <c r="G11668" s="2" t="s">
        <v>490</v>
      </c>
      <c r="H11668" s="2">
        <v>4</v>
      </c>
      <c r="I11668" s="2">
        <v>7</v>
      </c>
      <c r="J11668" s="2">
        <v>10</v>
      </c>
      <c r="K11668" s="2">
        <v>15</v>
      </c>
      <c r="L11668" s="3">
        <v>150000</v>
      </c>
      <c r="M11668" s="2" t="s">
        <v>0</v>
      </c>
      <c r="N11668" s="4" t="s">
        <v>21</v>
      </c>
    </row>
    <row r="11669" spans="1:14" x14ac:dyDescent="0.25">
      <c r="A11669" s="1" t="s">
        <v>365</v>
      </c>
      <c r="B11669" s="2" t="s">
        <v>76</v>
      </c>
      <c r="C11669" s="2" t="s">
        <v>80</v>
      </c>
      <c r="D11669" s="2" t="s">
        <v>81</v>
      </c>
      <c r="E11669" s="2" t="s">
        <v>9803</v>
      </c>
      <c r="F11669" s="2">
        <v>11101518</v>
      </c>
      <c r="G11669" s="2" t="s">
        <v>490</v>
      </c>
      <c r="H11669" s="2">
        <v>4</v>
      </c>
      <c r="I11669" s="2">
        <v>7</v>
      </c>
      <c r="J11669" s="2">
        <v>10</v>
      </c>
      <c r="K11669" s="2">
        <v>14</v>
      </c>
      <c r="L11669" s="3">
        <v>63000</v>
      </c>
      <c r="M11669" s="2" t="s">
        <v>0</v>
      </c>
      <c r="N11669" s="4" t="s">
        <v>21</v>
      </c>
    </row>
    <row r="11670" spans="1:14" x14ac:dyDescent="0.25">
      <c r="A11670" s="1" t="s">
        <v>365</v>
      </c>
      <c r="B11670" s="2" t="s">
        <v>76</v>
      </c>
      <c r="C11670" s="2" t="s">
        <v>80</v>
      </c>
      <c r="D11670" s="2" t="s">
        <v>81</v>
      </c>
      <c r="E11670" s="2" t="s">
        <v>9804</v>
      </c>
      <c r="F11670" s="2">
        <v>47131800</v>
      </c>
      <c r="G11670" s="2" t="s">
        <v>490</v>
      </c>
      <c r="H11670" s="2">
        <v>4</v>
      </c>
      <c r="I11670" s="2">
        <v>7</v>
      </c>
      <c r="J11670" s="2">
        <v>10</v>
      </c>
      <c r="K11670" s="2">
        <v>47</v>
      </c>
      <c r="L11670" s="3">
        <v>479400</v>
      </c>
      <c r="M11670" s="2" t="s">
        <v>0</v>
      </c>
      <c r="N11670" s="4" t="s">
        <v>21</v>
      </c>
    </row>
    <row r="11671" spans="1:14" x14ac:dyDescent="0.25">
      <c r="A11671" s="1" t="s">
        <v>365</v>
      </c>
      <c r="B11671" s="2" t="s">
        <v>76</v>
      </c>
      <c r="C11671" s="2" t="s">
        <v>80</v>
      </c>
      <c r="D11671" s="2" t="s">
        <v>81</v>
      </c>
      <c r="E11671" s="2" t="s">
        <v>9805</v>
      </c>
      <c r="F11671" s="2">
        <v>47131807</v>
      </c>
      <c r="G11671" s="2" t="s">
        <v>490</v>
      </c>
      <c r="H11671" s="2">
        <v>4</v>
      </c>
      <c r="I11671" s="2">
        <v>7</v>
      </c>
      <c r="J11671" s="2">
        <v>10</v>
      </c>
      <c r="K11671" s="2">
        <v>60</v>
      </c>
      <c r="L11671" s="3">
        <v>366000</v>
      </c>
      <c r="M11671" s="2" t="s">
        <v>17383</v>
      </c>
      <c r="N11671" s="4" t="s">
        <v>21</v>
      </c>
    </row>
    <row r="11672" spans="1:14" x14ac:dyDescent="0.25">
      <c r="A11672" s="1" t="s">
        <v>365</v>
      </c>
      <c r="B11672" s="2" t="s">
        <v>76</v>
      </c>
      <c r="C11672" s="2" t="s">
        <v>80</v>
      </c>
      <c r="D11672" s="2" t="s">
        <v>81</v>
      </c>
      <c r="E11672" s="2" t="s">
        <v>9806</v>
      </c>
      <c r="F11672" s="2">
        <v>47131824</v>
      </c>
      <c r="G11672" s="2" t="s">
        <v>810</v>
      </c>
      <c r="H11672" s="2">
        <v>3</v>
      </c>
      <c r="I11672" s="2">
        <v>6</v>
      </c>
      <c r="J11672" s="2">
        <v>10</v>
      </c>
      <c r="K11672" s="2">
        <v>20</v>
      </c>
      <c r="L11672" s="3">
        <v>359380</v>
      </c>
      <c r="M11672" s="2" t="s">
        <v>0</v>
      </c>
      <c r="N11672" s="4" t="s">
        <v>21</v>
      </c>
    </row>
    <row r="11673" spans="1:14" x14ac:dyDescent="0.25">
      <c r="A11673" s="1" t="s">
        <v>365</v>
      </c>
      <c r="B11673" s="2" t="s">
        <v>76</v>
      </c>
      <c r="C11673" s="2" t="s">
        <v>80</v>
      </c>
      <c r="D11673" s="2" t="s">
        <v>81</v>
      </c>
      <c r="E11673" s="2" t="s">
        <v>9807</v>
      </c>
      <c r="F11673" s="2">
        <v>47131825</v>
      </c>
      <c r="G11673" s="2" t="s">
        <v>810</v>
      </c>
      <c r="H11673" s="2">
        <v>3</v>
      </c>
      <c r="I11673" s="2">
        <v>6</v>
      </c>
      <c r="J11673" s="2">
        <v>10</v>
      </c>
      <c r="K11673" s="2">
        <v>2</v>
      </c>
      <c r="L11673" s="3">
        <v>129948</v>
      </c>
      <c r="M11673" s="2" t="s">
        <v>0</v>
      </c>
      <c r="N11673" s="4" t="s">
        <v>21</v>
      </c>
    </row>
    <row r="11674" spans="1:14" x14ac:dyDescent="0.25">
      <c r="A11674" s="1" t="s">
        <v>365</v>
      </c>
      <c r="B11674" s="2" t="s">
        <v>76</v>
      </c>
      <c r="C11674" s="2" t="s">
        <v>80</v>
      </c>
      <c r="D11674" s="2" t="s">
        <v>81</v>
      </c>
      <c r="E11674" s="2" t="s">
        <v>9808</v>
      </c>
      <c r="F11674" s="2">
        <v>15121517</v>
      </c>
      <c r="G11674" s="2" t="s">
        <v>496</v>
      </c>
      <c r="H11674" s="2">
        <v>4</v>
      </c>
      <c r="I11674" s="2">
        <v>6</v>
      </c>
      <c r="J11674" s="2">
        <v>10</v>
      </c>
      <c r="K11674" s="2">
        <v>2</v>
      </c>
      <c r="L11674" s="3">
        <v>9129918</v>
      </c>
      <c r="M11674" s="2" t="s">
        <v>0</v>
      </c>
      <c r="N11674" s="4" t="s">
        <v>21</v>
      </c>
    </row>
    <row r="11675" spans="1:14" x14ac:dyDescent="0.25">
      <c r="A11675" s="1" t="s">
        <v>365</v>
      </c>
      <c r="B11675" s="2" t="s">
        <v>76</v>
      </c>
      <c r="C11675" s="2" t="s">
        <v>80</v>
      </c>
      <c r="D11675" s="2" t="s">
        <v>81</v>
      </c>
      <c r="E11675" s="2" t="s">
        <v>9809</v>
      </c>
      <c r="F11675" s="2">
        <v>47131814</v>
      </c>
      <c r="G11675" s="2" t="s">
        <v>2858</v>
      </c>
      <c r="H11675" s="2">
        <v>6</v>
      </c>
      <c r="I11675" s="2">
        <v>4</v>
      </c>
      <c r="J11675" s="2">
        <v>10</v>
      </c>
      <c r="K11675" s="2">
        <v>6</v>
      </c>
      <c r="L11675" s="3">
        <v>21000</v>
      </c>
      <c r="M11675" s="2" t="s">
        <v>0</v>
      </c>
      <c r="N11675" s="4" t="s">
        <v>21</v>
      </c>
    </row>
    <row r="11676" spans="1:14" x14ac:dyDescent="0.25">
      <c r="A11676" s="1" t="s">
        <v>365</v>
      </c>
      <c r="B11676" s="2" t="s">
        <v>76</v>
      </c>
      <c r="C11676" s="2" t="s">
        <v>80</v>
      </c>
      <c r="D11676" s="2" t="s">
        <v>81</v>
      </c>
      <c r="E11676" s="2" t="s">
        <v>9810</v>
      </c>
      <c r="F11676" s="2">
        <v>47131801</v>
      </c>
      <c r="G11676" s="2" t="s">
        <v>490</v>
      </c>
      <c r="H11676" s="2">
        <v>8</v>
      </c>
      <c r="I11676" s="2">
        <v>2</v>
      </c>
      <c r="J11676" s="2">
        <v>10</v>
      </c>
      <c r="K11676" s="2">
        <v>1</v>
      </c>
      <c r="L11676" s="3">
        <v>79730</v>
      </c>
      <c r="M11676" s="2" t="s">
        <v>0</v>
      </c>
      <c r="N11676" s="4" t="s">
        <v>21</v>
      </c>
    </row>
    <row r="11677" spans="1:14" x14ac:dyDescent="0.25">
      <c r="A11677" s="1" t="s">
        <v>365</v>
      </c>
      <c r="B11677" s="2" t="s">
        <v>76</v>
      </c>
      <c r="C11677" s="2" t="s">
        <v>83</v>
      </c>
      <c r="D11677" s="2" t="s">
        <v>84</v>
      </c>
      <c r="E11677" s="2" t="s">
        <v>9811</v>
      </c>
      <c r="F11677" s="2">
        <v>31201600</v>
      </c>
      <c r="G11677" s="2" t="s">
        <v>490</v>
      </c>
      <c r="H11677" s="2">
        <v>4</v>
      </c>
      <c r="I11677" s="2">
        <v>8</v>
      </c>
      <c r="J11677" s="2">
        <v>10</v>
      </c>
      <c r="K11677" s="2">
        <v>1</v>
      </c>
      <c r="L11677" s="3">
        <v>53103.75</v>
      </c>
      <c r="M11677" s="2" t="s">
        <v>17387</v>
      </c>
      <c r="N11677" s="4" t="s">
        <v>21</v>
      </c>
    </row>
    <row r="11678" spans="1:14" x14ac:dyDescent="0.25">
      <c r="A11678" s="1" t="s">
        <v>365</v>
      </c>
      <c r="B11678" s="2" t="s">
        <v>76</v>
      </c>
      <c r="C11678" s="2" t="s">
        <v>83</v>
      </c>
      <c r="D11678" s="2" t="s">
        <v>84</v>
      </c>
      <c r="E11678" s="2" t="s">
        <v>18651</v>
      </c>
      <c r="F11678" s="2">
        <v>60131509</v>
      </c>
      <c r="G11678" s="2" t="s">
        <v>490</v>
      </c>
      <c r="H11678" s="2">
        <v>4</v>
      </c>
      <c r="I11678" s="2">
        <v>8</v>
      </c>
      <c r="J11678" s="2">
        <v>10</v>
      </c>
      <c r="K11678" s="2">
        <v>1</v>
      </c>
      <c r="L11678" s="3">
        <v>21598.5</v>
      </c>
      <c r="M11678" s="2" t="s">
        <v>0</v>
      </c>
      <c r="N11678" s="4" t="s">
        <v>21</v>
      </c>
    </row>
    <row r="11679" spans="1:14" x14ac:dyDescent="0.25">
      <c r="A11679" s="1" t="s">
        <v>365</v>
      </c>
      <c r="B11679" s="2" t="s">
        <v>76</v>
      </c>
      <c r="C11679" s="2" t="s">
        <v>83</v>
      </c>
      <c r="D11679" s="2" t="s">
        <v>84</v>
      </c>
      <c r="E11679" s="2" t="s">
        <v>9812</v>
      </c>
      <c r="F11679" s="2">
        <v>31201601</v>
      </c>
      <c r="G11679" s="2" t="s">
        <v>490</v>
      </c>
      <c r="H11679" s="2">
        <v>4</v>
      </c>
      <c r="I11679" s="2">
        <v>8</v>
      </c>
      <c r="J11679" s="2">
        <v>10</v>
      </c>
      <c r="K11679" s="2">
        <v>2</v>
      </c>
      <c r="L11679" s="3">
        <v>116025</v>
      </c>
      <c r="M11679" s="2" t="s">
        <v>0</v>
      </c>
      <c r="N11679" s="4" t="s">
        <v>21</v>
      </c>
    </row>
    <row r="11680" spans="1:14" x14ac:dyDescent="0.25">
      <c r="A11680" s="1" t="s">
        <v>365</v>
      </c>
      <c r="B11680" s="2" t="s">
        <v>76</v>
      </c>
      <c r="C11680" s="2" t="s">
        <v>83</v>
      </c>
      <c r="D11680" s="2" t="s">
        <v>84</v>
      </c>
      <c r="E11680" s="2" t="s">
        <v>18652</v>
      </c>
      <c r="F11680" s="2">
        <v>13111300</v>
      </c>
      <c r="G11680" s="2" t="s">
        <v>490</v>
      </c>
      <c r="H11680" s="2">
        <v>4</v>
      </c>
      <c r="I11680" s="2">
        <v>8</v>
      </c>
      <c r="J11680" s="2">
        <v>10</v>
      </c>
      <c r="K11680" s="2">
        <v>1</v>
      </c>
      <c r="L11680" s="3">
        <v>16689.75</v>
      </c>
      <c r="M11680" s="2" t="s">
        <v>0</v>
      </c>
      <c r="N11680" s="4" t="s">
        <v>21</v>
      </c>
    </row>
    <row r="11681" spans="1:14" x14ac:dyDescent="0.25">
      <c r="A11681" s="1" t="s">
        <v>365</v>
      </c>
      <c r="B11681" s="2" t="s">
        <v>76</v>
      </c>
      <c r="C11681" s="2" t="s">
        <v>83</v>
      </c>
      <c r="D11681" s="2" t="s">
        <v>84</v>
      </c>
      <c r="E11681" s="2" t="s">
        <v>9813</v>
      </c>
      <c r="F11681" s="2">
        <v>30263201</v>
      </c>
      <c r="G11681" s="2" t="s">
        <v>490</v>
      </c>
      <c r="H11681" s="2">
        <v>4</v>
      </c>
      <c r="I11681" s="2">
        <v>8</v>
      </c>
      <c r="J11681" s="2">
        <v>10</v>
      </c>
      <c r="K11681" s="2">
        <v>1</v>
      </c>
      <c r="L11681" s="3">
        <v>89250</v>
      </c>
      <c r="M11681" s="2" t="s">
        <v>17387</v>
      </c>
      <c r="N11681" s="4" t="s">
        <v>21</v>
      </c>
    </row>
    <row r="11682" spans="1:14" x14ac:dyDescent="0.25">
      <c r="A11682" s="1" t="s">
        <v>365</v>
      </c>
      <c r="B11682" s="2" t="s">
        <v>76</v>
      </c>
      <c r="C11682" s="2" t="s">
        <v>83</v>
      </c>
      <c r="D11682" s="2" t="s">
        <v>84</v>
      </c>
      <c r="E11682" s="2" t="s">
        <v>9814</v>
      </c>
      <c r="F11682" s="2">
        <v>23271811</v>
      </c>
      <c r="G11682" s="2" t="s">
        <v>490</v>
      </c>
      <c r="H11682" s="2">
        <v>4</v>
      </c>
      <c r="I11682" s="2">
        <v>8</v>
      </c>
      <c r="J11682" s="2">
        <v>10</v>
      </c>
      <c r="K11682" s="2">
        <v>1</v>
      </c>
      <c r="L11682" s="3">
        <v>17850</v>
      </c>
      <c r="M11682" s="2" t="s">
        <v>0</v>
      </c>
      <c r="N11682" s="4" t="s">
        <v>21</v>
      </c>
    </row>
    <row r="11683" spans="1:14" x14ac:dyDescent="0.25">
      <c r="A11683" s="1" t="s">
        <v>365</v>
      </c>
      <c r="B11683" s="2" t="s">
        <v>76</v>
      </c>
      <c r="C11683" s="2" t="s">
        <v>83</v>
      </c>
      <c r="D11683" s="2" t="s">
        <v>84</v>
      </c>
      <c r="E11683" s="2" t="s">
        <v>9815</v>
      </c>
      <c r="F11683" s="2">
        <v>23271811</v>
      </c>
      <c r="G11683" s="2" t="s">
        <v>490</v>
      </c>
      <c r="H11683" s="2">
        <v>4</v>
      </c>
      <c r="I11683" s="2">
        <v>8</v>
      </c>
      <c r="J11683" s="2">
        <v>10</v>
      </c>
      <c r="K11683" s="2">
        <v>1</v>
      </c>
      <c r="L11683" s="3">
        <v>32130</v>
      </c>
      <c r="M11683" s="2" t="s">
        <v>0</v>
      </c>
      <c r="N11683" s="4" t="s">
        <v>21</v>
      </c>
    </row>
    <row r="11684" spans="1:14" x14ac:dyDescent="0.25">
      <c r="A11684" s="1" t="s">
        <v>365</v>
      </c>
      <c r="B11684" s="2" t="s">
        <v>76</v>
      </c>
      <c r="C11684" s="2" t="s">
        <v>83</v>
      </c>
      <c r="D11684" s="2" t="s">
        <v>84</v>
      </c>
      <c r="E11684" s="2" t="s">
        <v>9816</v>
      </c>
      <c r="F11684" s="2">
        <v>15111500</v>
      </c>
      <c r="G11684" s="2" t="s">
        <v>490</v>
      </c>
      <c r="H11684" s="2">
        <v>4</v>
      </c>
      <c r="I11684" s="2">
        <v>8</v>
      </c>
      <c r="J11684" s="2">
        <v>10</v>
      </c>
      <c r="K11684" s="2">
        <v>2</v>
      </c>
      <c r="L11684" s="3">
        <v>215985</v>
      </c>
      <c r="M11684" s="2" t="s">
        <v>0</v>
      </c>
      <c r="N11684" s="4" t="s">
        <v>21</v>
      </c>
    </row>
    <row r="11685" spans="1:14" x14ac:dyDescent="0.25">
      <c r="A11685" s="1" t="s">
        <v>365</v>
      </c>
      <c r="B11685" s="2" t="s">
        <v>76</v>
      </c>
      <c r="C11685" s="2" t="s">
        <v>83</v>
      </c>
      <c r="D11685" s="2" t="s">
        <v>84</v>
      </c>
      <c r="E11685" s="2" t="s">
        <v>9817</v>
      </c>
      <c r="F11685" s="2">
        <v>13111000</v>
      </c>
      <c r="G11685" s="2" t="s">
        <v>490</v>
      </c>
      <c r="H11685" s="2">
        <v>4</v>
      </c>
      <c r="I11685" s="2">
        <v>8</v>
      </c>
      <c r="J11685" s="2">
        <v>10</v>
      </c>
      <c r="K11685" s="2">
        <v>1</v>
      </c>
      <c r="L11685" s="3">
        <v>52113.08</v>
      </c>
      <c r="M11685" s="2" t="s">
        <v>17383</v>
      </c>
      <c r="N11685" s="4" t="s">
        <v>21</v>
      </c>
    </row>
    <row r="11686" spans="1:14" x14ac:dyDescent="0.25">
      <c r="A11686" s="1" t="s">
        <v>365</v>
      </c>
      <c r="B11686" s="2" t="s">
        <v>76</v>
      </c>
      <c r="C11686" s="2" t="s">
        <v>83</v>
      </c>
      <c r="D11686" s="2" t="s">
        <v>84</v>
      </c>
      <c r="E11686" s="2" t="s">
        <v>9818</v>
      </c>
      <c r="F11686" s="2">
        <v>13111000</v>
      </c>
      <c r="G11686" s="2" t="s">
        <v>490</v>
      </c>
      <c r="H11686" s="2">
        <v>4</v>
      </c>
      <c r="I11686" s="2">
        <v>8</v>
      </c>
      <c r="J11686" s="2">
        <v>10</v>
      </c>
      <c r="K11686" s="2">
        <v>1</v>
      </c>
      <c r="L11686" s="3">
        <v>77558.25</v>
      </c>
      <c r="M11686" s="2" t="s">
        <v>17383</v>
      </c>
      <c r="N11686" s="4" t="s">
        <v>21</v>
      </c>
    </row>
    <row r="11687" spans="1:14" x14ac:dyDescent="0.25">
      <c r="A11687" s="1" t="s">
        <v>365</v>
      </c>
      <c r="B11687" s="2" t="s">
        <v>76</v>
      </c>
      <c r="C11687" s="2" t="s">
        <v>83</v>
      </c>
      <c r="D11687" s="2" t="s">
        <v>84</v>
      </c>
      <c r="E11687" s="2" t="s">
        <v>9819</v>
      </c>
      <c r="F11687" s="2">
        <v>13111000</v>
      </c>
      <c r="G11687" s="2" t="s">
        <v>490</v>
      </c>
      <c r="H11687" s="2">
        <v>4</v>
      </c>
      <c r="I11687" s="2">
        <v>8</v>
      </c>
      <c r="J11687" s="2">
        <v>10</v>
      </c>
      <c r="K11687" s="2">
        <v>1</v>
      </c>
      <c r="L11687" s="3">
        <v>71400</v>
      </c>
      <c r="M11687" s="2" t="s">
        <v>0</v>
      </c>
      <c r="N11687" s="4" t="s">
        <v>21</v>
      </c>
    </row>
    <row r="11688" spans="1:14" x14ac:dyDescent="0.25">
      <c r="A11688" s="1" t="s">
        <v>365</v>
      </c>
      <c r="B11688" s="2" t="s">
        <v>76</v>
      </c>
      <c r="C11688" s="2" t="s">
        <v>83</v>
      </c>
      <c r="D11688" s="2" t="s">
        <v>84</v>
      </c>
      <c r="E11688" s="2" t="s">
        <v>9820</v>
      </c>
      <c r="F11688" s="2">
        <v>31201610</v>
      </c>
      <c r="G11688" s="2" t="s">
        <v>490</v>
      </c>
      <c r="H11688" s="2">
        <v>4</v>
      </c>
      <c r="I11688" s="2">
        <v>8</v>
      </c>
      <c r="J11688" s="2">
        <v>10</v>
      </c>
      <c r="K11688" s="2">
        <v>1</v>
      </c>
      <c r="L11688" s="3">
        <v>47614.879999999997</v>
      </c>
      <c r="M11688" s="2" t="s">
        <v>17383</v>
      </c>
      <c r="N11688" s="4" t="s">
        <v>21</v>
      </c>
    </row>
    <row r="11689" spans="1:14" x14ac:dyDescent="0.25">
      <c r="A11689" s="1" t="s">
        <v>365</v>
      </c>
      <c r="B11689" s="2" t="s">
        <v>76</v>
      </c>
      <c r="C11689" s="2" t="s">
        <v>83</v>
      </c>
      <c r="D11689" s="2" t="s">
        <v>84</v>
      </c>
      <c r="E11689" s="2" t="s">
        <v>9821</v>
      </c>
      <c r="F11689" s="2">
        <v>31201610</v>
      </c>
      <c r="G11689" s="2" t="s">
        <v>490</v>
      </c>
      <c r="H11689" s="2">
        <v>4</v>
      </c>
      <c r="I11689" s="2">
        <v>8</v>
      </c>
      <c r="J11689" s="2">
        <v>10</v>
      </c>
      <c r="K11689" s="2">
        <v>1</v>
      </c>
      <c r="L11689" s="3">
        <v>22089.38</v>
      </c>
      <c r="M11689" s="2" t="s">
        <v>0</v>
      </c>
      <c r="N11689" s="4" t="s">
        <v>21</v>
      </c>
    </row>
    <row r="11690" spans="1:14" x14ac:dyDescent="0.25">
      <c r="A11690" s="1" t="s">
        <v>365</v>
      </c>
      <c r="B11690" s="2" t="s">
        <v>76</v>
      </c>
      <c r="C11690" s="2" t="s">
        <v>83</v>
      </c>
      <c r="D11690" s="2" t="s">
        <v>84</v>
      </c>
      <c r="E11690" s="2" t="s">
        <v>9822</v>
      </c>
      <c r="F11690" s="2">
        <v>31201610</v>
      </c>
      <c r="G11690" s="2" t="s">
        <v>490</v>
      </c>
      <c r="H11690" s="2">
        <v>4</v>
      </c>
      <c r="I11690" s="2">
        <v>8</v>
      </c>
      <c r="J11690" s="2">
        <v>10</v>
      </c>
      <c r="K11690" s="2">
        <v>5</v>
      </c>
      <c r="L11690" s="3">
        <v>169575</v>
      </c>
      <c r="M11690" s="2" t="s">
        <v>0</v>
      </c>
      <c r="N11690" s="4" t="s">
        <v>21</v>
      </c>
    </row>
    <row r="11691" spans="1:14" x14ac:dyDescent="0.25">
      <c r="A11691" s="1" t="s">
        <v>365</v>
      </c>
      <c r="B11691" s="2" t="s">
        <v>76</v>
      </c>
      <c r="C11691" s="2" t="s">
        <v>83</v>
      </c>
      <c r="D11691" s="2" t="s">
        <v>84</v>
      </c>
      <c r="E11691" s="2" t="s">
        <v>9823</v>
      </c>
      <c r="F11691" s="2">
        <v>47131805</v>
      </c>
      <c r="G11691" s="2" t="s">
        <v>490</v>
      </c>
      <c r="H11691" s="2">
        <v>4</v>
      </c>
      <c r="I11691" s="2">
        <v>8</v>
      </c>
      <c r="J11691" s="2">
        <v>10</v>
      </c>
      <c r="K11691" s="2">
        <v>5</v>
      </c>
      <c r="L11691" s="3">
        <v>173591.25</v>
      </c>
      <c r="M11691" s="2" t="s">
        <v>0</v>
      </c>
      <c r="N11691" s="4" t="s">
        <v>21</v>
      </c>
    </row>
    <row r="11692" spans="1:14" x14ac:dyDescent="0.25">
      <c r="A11692" s="1" t="s">
        <v>365</v>
      </c>
      <c r="B11692" s="2" t="s">
        <v>76</v>
      </c>
      <c r="C11692" s="2" t="s">
        <v>83</v>
      </c>
      <c r="D11692" s="2" t="s">
        <v>84</v>
      </c>
      <c r="E11692" s="2" t="s">
        <v>9824</v>
      </c>
      <c r="F11692" s="2">
        <v>13111000</v>
      </c>
      <c r="G11692" s="2" t="s">
        <v>490</v>
      </c>
      <c r="H11692" s="2">
        <v>4</v>
      </c>
      <c r="I11692" s="2">
        <v>8</v>
      </c>
      <c r="J11692" s="2">
        <v>10</v>
      </c>
      <c r="K11692" s="2">
        <v>2</v>
      </c>
      <c r="L11692" s="3">
        <v>374850</v>
      </c>
      <c r="M11692" s="2" t="s">
        <v>0</v>
      </c>
      <c r="N11692" s="4" t="s">
        <v>21</v>
      </c>
    </row>
    <row r="11693" spans="1:14" x14ac:dyDescent="0.25">
      <c r="A11693" s="1" t="s">
        <v>365</v>
      </c>
      <c r="B11693" s="2" t="s">
        <v>76</v>
      </c>
      <c r="C11693" s="2" t="s">
        <v>83</v>
      </c>
      <c r="D11693" s="2" t="s">
        <v>84</v>
      </c>
      <c r="E11693" s="2" t="s">
        <v>18653</v>
      </c>
      <c r="F11693" s="2">
        <v>31133710</v>
      </c>
      <c r="G11693" s="2" t="s">
        <v>490</v>
      </c>
      <c r="H11693" s="2">
        <v>4</v>
      </c>
      <c r="I11693" s="2">
        <v>8</v>
      </c>
      <c r="J11693" s="2">
        <v>10</v>
      </c>
      <c r="K11693" s="2">
        <v>2</v>
      </c>
      <c r="L11693" s="3">
        <v>15756.2</v>
      </c>
      <c r="M11693" s="2" t="s">
        <v>0</v>
      </c>
      <c r="N11693" s="4" t="s">
        <v>21</v>
      </c>
    </row>
    <row r="11694" spans="1:14" x14ac:dyDescent="0.25">
      <c r="A11694" s="1" t="s">
        <v>365</v>
      </c>
      <c r="B11694" s="2" t="s">
        <v>76</v>
      </c>
      <c r="C11694" s="2" t="s">
        <v>83</v>
      </c>
      <c r="D11694" s="2" t="s">
        <v>84</v>
      </c>
      <c r="E11694" s="2" t="s">
        <v>9825</v>
      </c>
      <c r="F11694" s="2">
        <v>31133710</v>
      </c>
      <c r="G11694" s="2" t="s">
        <v>490</v>
      </c>
      <c r="H11694" s="2">
        <v>4</v>
      </c>
      <c r="I11694" s="2">
        <v>8</v>
      </c>
      <c r="J11694" s="2">
        <v>10</v>
      </c>
      <c r="K11694" s="2">
        <v>2</v>
      </c>
      <c r="L11694" s="3">
        <v>46927.66</v>
      </c>
      <c r="M11694" s="2" t="s">
        <v>0</v>
      </c>
      <c r="N11694" s="4" t="s">
        <v>21</v>
      </c>
    </row>
    <row r="11695" spans="1:14" x14ac:dyDescent="0.25">
      <c r="A11695" s="1" t="s">
        <v>365</v>
      </c>
      <c r="B11695" s="2" t="s">
        <v>76</v>
      </c>
      <c r="C11695" s="2" t="s">
        <v>83</v>
      </c>
      <c r="D11695" s="2" t="s">
        <v>84</v>
      </c>
      <c r="E11695" s="2" t="s">
        <v>18654</v>
      </c>
      <c r="F11695" s="2">
        <v>23271811</v>
      </c>
      <c r="G11695" s="2" t="s">
        <v>490</v>
      </c>
      <c r="H11695" s="2">
        <v>4</v>
      </c>
      <c r="I11695" s="2">
        <v>8</v>
      </c>
      <c r="J11695" s="2">
        <v>10</v>
      </c>
      <c r="K11695" s="2">
        <v>5</v>
      </c>
      <c r="L11695" s="3">
        <v>48641.25</v>
      </c>
      <c r="M11695" s="2" t="s">
        <v>17387</v>
      </c>
      <c r="N11695" s="4" t="s">
        <v>21</v>
      </c>
    </row>
    <row r="11696" spans="1:14" x14ac:dyDescent="0.25">
      <c r="A11696" s="1" t="s">
        <v>365</v>
      </c>
      <c r="B11696" s="2" t="s">
        <v>76</v>
      </c>
      <c r="C11696" s="2" t="s">
        <v>83</v>
      </c>
      <c r="D11696" s="2" t="s">
        <v>84</v>
      </c>
      <c r="E11696" s="2" t="s">
        <v>18655</v>
      </c>
      <c r="F11696" s="2">
        <v>23271811</v>
      </c>
      <c r="G11696" s="2" t="s">
        <v>490</v>
      </c>
      <c r="H11696" s="2">
        <v>4</v>
      </c>
      <c r="I11696" s="2">
        <v>8</v>
      </c>
      <c r="J11696" s="2">
        <v>10</v>
      </c>
      <c r="K11696" s="2">
        <v>5</v>
      </c>
      <c r="L11696" s="3">
        <v>161542.5</v>
      </c>
      <c r="M11696" s="2" t="s">
        <v>17387</v>
      </c>
      <c r="N11696" s="4" t="s">
        <v>21</v>
      </c>
    </row>
    <row r="11697" spans="1:14" x14ac:dyDescent="0.25">
      <c r="A11697" s="1" t="s">
        <v>365</v>
      </c>
      <c r="B11697" s="2" t="s">
        <v>76</v>
      </c>
      <c r="C11697" s="2" t="s">
        <v>83</v>
      </c>
      <c r="D11697" s="2" t="s">
        <v>84</v>
      </c>
      <c r="E11697" s="2" t="s">
        <v>18656</v>
      </c>
      <c r="F11697" s="2">
        <v>23271811</v>
      </c>
      <c r="G11697" s="2" t="s">
        <v>490</v>
      </c>
      <c r="H11697" s="2">
        <v>4</v>
      </c>
      <c r="I11697" s="2">
        <v>8</v>
      </c>
      <c r="J11697" s="2">
        <v>10</v>
      </c>
      <c r="K11697" s="2">
        <v>5</v>
      </c>
      <c r="L11697" s="3">
        <v>72961.899999999994</v>
      </c>
      <c r="M11697" s="2" t="s">
        <v>17387</v>
      </c>
      <c r="N11697" s="4" t="s">
        <v>21</v>
      </c>
    </row>
    <row r="11698" spans="1:14" x14ac:dyDescent="0.25">
      <c r="A11698" s="1" t="s">
        <v>365</v>
      </c>
      <c r="B11698" s="2" t="s">
        <v>76</v>
      </c>
      <c r="C11698" s="2" t="s">
        <v>83</v>
      </c>
      <c r="D11698" s="2" t="s">
        <v>84</v>
      </c>
      <c r="E11698" s="2" t="s">
        <v>18657</v>
      </c>
      <c r="F11698" s="2">
        <v>23271811</v>
      </c>
      <c r="G11698" s="2" t="s">
        <v>490</v>
      </c>
      <c r="H11698" s="2">
        <v>4</v>
      </c>
      <c r="I11698" s="2">
        <v>8</v>
      </c>
      <c r="J11698" s="2">
        <v>10</v>
      </c>
      <c r="K11698" s="2">
        <v>5</v>
      </c>
      <c r="L11698" s="3">
        <v>77602.899999999994</v>
      </c>
      <c r="M11698" s="2" t="s">
        <v>17387</v>
      </c>
      <c r="N11698" s="4" t="s">
        <v>21</v>
      </c>
    </row>
    <row r="11699" spans="1:14" x14ac:dyDescent="0.25">
      <c r="A11699" s="1" t="s">
        <v>365</v>
      </c>
      <c r="B11699" s="2" t="s">
        <v>76</v>
      </c>
      <c r="C11699" s="2" t="s">
        <v>83</v>
      </c>
      <c r="D11699" s="2" t="s">
        <v>84</v>
      </c>
      <c r="E11699" s="2" t="s">
        <v>18658</v>
      </c>
      <c r="F11699" s="2">
        <v>23271811</v>
      </c>
      <c r="G11699" s="2" t="s">
        <v>490</v>
      </c>
      <c r="H11699" s="2">
        <v>4</v>
      </c>
      <c r="I11699" s="2">
        <v>8</v>
      </c>
      <c r="J11699" s="2">
        <v>10</v>
      </c>
      <c r="K11699" s="2">
        <v>5</v>
      </c>
      <c r="L11699" s="3">
        <v>72961.899999999994</v>
      </c>
      <c r="M11699" s="2" t="s">
        <v>17387</v>
      </c>
      <c r="N11699" s="4" t="s">
        <v>21</v>
      </c>
    </row>
    <row r="11700" spans="1:14" x14ac:dyDescent="0.25">
      <c r="A11700" s="1" t="s">
        <v>365</v>
      </c>
      <c r="B11700" s="2" t="s">
        <v>76</v>
      </c>
      <c r="C11700" s="2" t="s">
        <v>83</v>
      </c>
      <c r="D11700" s="2" t="s">
        <v>84</v>
      </c>
      <c r="E11700" s="2" t="s">
        <v>18659</v>
      </c>
      <c r="F11700" s="2">
        <v>23271811</v>
      </c>
      <c r="G11700" s="2" t="s">
        <v>490</v>
      </c>
      <c r="H11700" s="2">
        <v>4</v>
      </c>
      <c r="I11700" s="2">
        <v>8</v>
      </c>
      <c r="J11700" s="2">
        <v>10</v>
      </c>
      <c r="K11700" s="2">
        <v>5</v>
      </c>
      <c r="L11700" s="3">
        <v>77602.899999999994</v>
      </c>
      <c r="M11700" s="2" t="s">
        <v>17387</v>
      </c>
      <c r="N11700" s="4" t="s">
        <v>21</v>
      </c>
    </row>
    <row r="11701" spans="1:14" x14ac:dyDescent="0.25">
      <c r="A11701" s="1" t="s">
        <v>365</v>
      </c>
      <c r="B11701" s="2" t="s">
        <v>76</v>
      </c>
      <c r="C11701" s="2" t="s">
        <v>83</v>
      </c>
      <c r="D11701" s="2" t="s">
        <v>84</v>
      </c>
      <c r="E11701" s="2" t="s">
        <v>9826</v>
      </c>
      <c r="F11701" s="2">
        <v>23271811</v>
      </c>
      <c r="G11701" s="2" t="s">
        <v>490</v>
      </c>
      <c r="H11701" s="2">
        <v>4</v>
      </c>
      <c r="I11701" s="2">
        <v>8</v>
      </c>
      <c r="J11701" s="2">
        <v>10</v>
      </c>
      <c r="K11701" s="2">
        <v>5</v>
      </c>
      <c r="L11701" s="3">
        <v>89250</v>
      </c>
      <c r="M11701" s="2" t="s">
        <v>17387</v>
      </c>
      <c r="N11701" s="4" t="s">
        <v>21</v>
      </c>
    </row>
    <row r="11702" spans="1:14" x14ac:dyDescent="0.25">
      <c r="A11702" s="1" t="s">
        <v>365</v>
      </c>
      <c r="B11702" s="2" t="s">
        <v>76</v>
      </c>
      <c r="C11702" s="2" t="s">
        <v>83</v>
      </c>
      <c r="D11702" s="2" t="s">
        <v>84</v>
      </c>
      <c r="E11702" s="2" t="s">
        <v>18660</v>
      </c>
      <c r="F11702" s="2">
        <v>23271811</v>
      </c>
      <c r="G11702" s="2" t="s">
        <v>490</v>
      </c>
      <c r="H11702" s="2">
        <v>4</v>
      </c>
      <c r="I11702" s="2">
        <v>8</v>
      </c>
      <c r="J11702" s="2">
        <v>10</v>
      </c>
      <c r="K11702" s="2">
        <v>5</v>
      </c>
      <c r="L11702" s="3">
        <v>68869.75</v>
      </c>
      <c r="M11702" s="2" t="s">
        <v>17387</v>
      </c>
      <c r="N11702" s="4" t="s">
        <v>21</v>
      </c>
    </row>
    <row r="11703" spans="1:14" x14ac:dyDescent="0.25">
      <c r="A11703" s="1" t="s">
        <v>365</v>
      </c>
      <c r="B11703" s="2" t="s">
        <v>76</v>
      </c>
      <c r="C11703" s="2" t="s">
        <v>83</v>
      </c>
      <c r="D11703" s="2" t="s">
        <v>84</v>
      </c>
      <c r="E11703" s="2" t="s">
        <v>18661</v>
      </c>
      <c r="F11703" s="2">
        <v>23271811</v>
      </c>
      <c r="G11703" s="2" t="s">
        <v>490</v>
      </c>
      <c r="H11703" s="2">
        <v>4</v>
      </c>
      <c r="I11703" s="2">
        <v>8</v>
      </c>
      <c r="J11703" s="2">
        <v>10</v>
      </c>
      <c r="K11703" s="2">
        <v>5</v>
      </c>
      <c r="L11703" s="3">
        <v>77393.149999999994</v>
      </c>
      <c r="M11703" s="2" t="s">
        <v>17387</v>
      </c>
      <c r="N11703" s="4" t="s">
        <v>21</v>
      </c>
    </row>
    <row r="11704" spans="1:14" x14ac:dyDescent="0.25">
      <c r="A11704" s="1" t="s">
        <v>365</v>
      </c>
      <c r="B11704" s="2" t="s">
        <v>76</v>
      </c>
      <c r="C11704" s="2" t="s">
        <v>83</v>
      </c>
      <c r="D11704" s="2" t="s">
        <v>84</v>
      </c>
      <c r="E11704" s="2" t="s">
        <v>9827</v>
      </c>
      <c r="F11704" s="2">
        <v>23271811</v>
      </c>
      <c r="G11704" s="2" t="s">
        <v>490</v>
      </c>
      <c r="H11704" s="2">
        <v>4</v>
      </c>
      <c r="I11704" s="2">
        <v>8</v>
      </c>
      <c r="J11704" s="2">
        <v>10</v>
      </c>
      <c r="K11704" s="2">
        <v>1</v>
      </c>
      <c r="L11704" s="3">
        <v>89250</v>
      </c>
      <c r="M11704" s="2" t="s">
        <v>17387</v>
      </c>
      <c r="N11704" s="4" t="s">
        <v>21</v>
      </c>
    </row>
    <row r="11705" spans="1:14" x14ac:dyDescent="0.25">
      <c r="A11705" s="1" t="s">
        <v>365</v>
      </c>
      <c r="B11705" s="2" t="s">
        <v>76</v>
      </c>
      <c r="C11705" s="2" t="s">
        <v>83</v>
      </c>
      <c r="D11705" s="2" t="s">
        <v>84</v>
      </c>
      <c r="E11705" s="2" t="s">
        <v>9828</v>
      </c>
      <c r="F11705" s="2">
        <v>23271811</v>
      </c>
      <c r="G11705" s="2" t="s">
        <v>490</v>
      </c>
      <c r="H11705" s="2">
        <v>4</v>
      </c>
      <c r="I11705" s="2">
        <v>8</v>
      </c>
      <c r="J11705" s="2">
        <v>10</v>
      </c>
      <c r="K11705" s="2">
        <v>1</v>
      </c>
      <c r="L11705" s="3">
        <v>62475</v>
      </c>
      <c r="M11705" s="2" t="s">
        <v>17387</v>
      </c>
      <c r="N11705" s="4" t="s">
        <v>21</v>
      </c>
    </row>
    <row r="11706" spans="1:14" x14ac:dyDescent="0.25">
      <c r="A11706" s="1" t="s">
        <v>365</v>
      </c>
      <c r="B11706" s="2" t="s">
        <v>76</v>
      </c>
      <c r="C11706" s="2" t="s">
        <v>83</v>
      </c>
      <c r="D11706" s="2" t="s">
        <v>84</v>
      </c>
      <c r="E11706" s="2" t="s">
        <v>9829</v>
      </c>
      <c r="F11706" s="2">
        <v>23271811</v>
      </c>
      <c r="G11706" s="2" t="s">
        <v>490</v>
      </c>
      <c r="H11706" s="2">
        <v>4</v>
      </c>
      <c r="I11706" s="2">
        <v>8</v>
      </c>
      <c r="J11706" s="2">
        <v>10</v>
      </c>
      <c r="K11706" s="2">
        <v>1</v>
      </c>
      <c r="L11706" s="3">
        <v>312375</v>
      </c>
      <c r="M11706" s="2" t="s">
        <v>17387</v>
      </c>
      <c r="N11706" s="4" t="s">
        <v>21</v>
      </c>
    </row>
    <row r="11707" spans="1:14" x14ac:dyDescent="0.25">
      <c r="A11707" s="1" t="s">
        <v>365</v>
      </c>
      <c r="B11707" s="2" t="s">
        <v>76</v>
      </c>
      <c r="C11707" s="2" t="s">
        <v>83</v>
      </c>
      <c r="D11707" s="2" t="s">
        <v>84</v>
      </c>
      <c r="E11707" s="2" t="s">
        <v>9830</v>
      </c>
      <c r="F11707" s="2">
        <v>23271811</v>
      </c>
      <c r="G11707" s="2" t="s">
        <v>490</v>
      </c>
      <c r="H11707" s="2">
        <v>4</v>
      </c>
      <c r="I11707" s="2">
        <v>8</v>
      </c>
      <c r="J11707" s="2">
        <v>10</v>
      </c>
      <c r="K11707" s="2">
        <v>1</v>
      </c>
      <c r="L11707" s="3">
        <v>3123.75</v>
      </c>
      <c r="M11707" s="2" t="s">
        <v>17387</v>
      </c>
      <c r="N11707" s="4" t="s">
        <v>21</v>
      </c>
    </row>
    <row r="11708" spans="1:14" x14ac:dyDescent="0.25">
      <c r="A11708" s="1" t="s">
        <v>365</v>
      </c>
      <c r="B11708" s="2" t="s">
        <v>76</v>
      </c>
      <c r="C11708" s="2" t="s">
        <v>83</v>
      </c>
      <c r="D11708" s="2" t="s">
        <v>84</v>
      </c>
      <c r="E11708" s="2" t="s">
        <v>18662</v>
      </c>
      <c r="F11708" s="2">
        <v>31201616</v>
      </c>
      <c r="G11708" s="2" t="s">
        <v>490</v>
      </c>
      <c r="H11708" s="2">
        <v>4</v>
      </c>
      <c r="I11708" s="2">
        <v>8</v>
      </c>
      <c r="J11708" s="2">
        <v>10</v>
      </c>
      <c r="K11708" s="2">
        <v>3</v>
      </c>
      <c r="L11708" s="3">
        <v>132536.25</v>
      </c>
      <c r="M11708" s="2" t="s">
        <v>0</v>
      </c>
      <c r="N11708" s="4" t="s">
        <v>21</v>
      </c>
    </row>
    <row r="11709" spans="1:14" x14ac:dyDescent="0.25">
      <c r="A11709" s="1" t="s">
        <v>365</v>
      </c>
      <c r="B11709" s="2" t="s">
        <v>76</v>
      </c>
      <c r="C11709" s="2" t="s">
        <v>83</v>
      </c>
      <c r="D11709" s="2" t="s">
        <v>84</v>
      </c>
      <c r="E11709" s="2" t="s">
        <v>9831</v>
      </c>
      <c r="F11709" s="2">
        <v>31201616</v>
      </c>
      <c r="G11709" s="2" t="s">
        <v>490</v>
      </c>
      <c r="H11709" s="2">
        <v>4</v>
      </c>
      <c r="I11709" s="2">
        <v>8</v>
      </c>
      <c r="J11709" s="2">
        <v>10</v>
      </c>
      <c r="K11709" s="2">
        <v>3</v>
      </c>
      <c r="L11709" s="3">
        <v>35343</v>
      </c>
      <c r="M11709" s="2" t="s">
        <v>0</v>
      </c>
      <c r="N11709" s="4" t="s">
        <v>21</v>
      </c>
    </row>
    <row r="11710" spans="1:14" x14ac:dyDescent="0.25">
      <c r="A11710" s="1" t="s">
        <v>365</v>
      </c>
      <c r="B11710" s="2" t="s">
        <v>76</v>
      </c>
      <c r="C11710" s="2" t="s">
        <v>83</v>
      </c>
      <c r="D11710" s="2" t="s">
        <v>84</v>
      </c>
      <c r="E11710" s="2" t="s">
        <v>14050</v>
      </c>
      <c r="F11710" s="2">
        <v>31201616</v>
      </c>
      <c r="G11710" s="2" t="s">
        <v>490</v>
      </c>
      <c r="H11710" s="2">
        <v>4</v>
      </c>
      <c r="I11710" s="2">
        <v>8</v>
      </c>
      <c r="J11710" s="2">
        <v>10</v>
      </c>
      <c r="K11710" s="2">
        <v>3</v>
      </c>
      <c r="L11710" s="3">
        <v>121344.29999999999</v>
      </c>
      <c r="M11710" s="2" t="s">
        <v>0</v>
      </c>
      <c r="N11710" s="4" t="s">
        <v>21</v>
      </c>
    </row>
    <row r="11711" spans="1:14" x14ac:dyDescent="0.25">
      <c r="A11711" s="1" t="s">
        <v>365</v>
      </c>
      <c r="B11711" s="2" t="s">
        <v>76</v>
      </c>
      <c r="C11711" s="2" t="s">
        <v>83</v>
      </c>
      <c r="D11711" s="2" t="s">
        <v>84</v>
      </c>
      <c r="E11711" s="2" t="s">
        <v>9832</v>
      </c>
      <c r="F11711" s="2">
        <v>23271811</v>
      </c>
      <c r="G11711" s="2" t="s">
        <v>490</v>
      </c>
      <c r="H11711" s="2">
        <v>4</v>
      </c>
      <c r="I11711" s="2">
        <v>8</v>
      </c>
      <c r="J11711" s="2">
        <v>10</v>
      </c>
      <c r="K11711" s="2">
        <v>1</v>
      </c>
      <c r="L11711" s="3">
        <v>34373.75</v>
      </c>
      <c r="M11711" s="2" t="s">
        <v>17387</v>
      </c>
      <c r="N11711" s="4" t="s">
        <v>21</v>
      </c>
    </row>
    <row r="11712" spans="1:14" x14ac:dyDescent="0.25">
      <c r="A11712" s="1" t="s">
        <v>365</v>
      </c>
      <c r="B11712" s="2" t="s">
        <v>76</v>
      </c>
      <c r="C11712" s="2" t="s">
        <v>83</v>
      </c>
      <c r="D11712" s="2" t="s">
        <v>84</v>
      </c>
      <c r="E11712" s="2" t="s">
        <v>9833</v>
      </c>
      <c r="F11712" s="2">
        <v>23271811</v>
      </c>
      <c r="G11712" s="2" t="s">
        <v>490</v>
      </c>
      <c r="H11712" s="2">
        <v>4</v>
      </c>
      <c r="I11712" s="2">
        <v>8</v>
      </c>
      <c r="J11712" s="2">
        <v>10</v>
      </c>
      <c r="K11712" s="2">
        <v>1</v>
      </c>
      <c r="L11712" s="3">
        <v>35700</v>
      </c>
      <c r="M11712" s="2" t="s">
        <v>17387</v>
      </c>
      <c r="N11712" s="4" t="s">
        <v>21</v>
      </c>
    </row>
    <row r="11713" spans="1:14" x14ac:dyDescent="0.25">
      <c r="A11713" s="1" t="s">
        <v>365</v>
      </c>
      <c r="B11713" s="2" t="s">
        <v>76</v>
      </c>
      <c r="C11713" s="2" t="s">
        <v>83</v>
      </c>
      <c r="D11713" s="2" t="s">
        <v>84</v>
      </c>
      <c r="E11713" s="2" t="s">
        <v>9834</v>
      </c>
      <c r="F11713" s="2">
        <v>47101606</v>
      </c>
      <c r="G11713" s="2" t="s">
        <v>810</v>
      </c>
      <c r="H11713" s="2">
        <v>3</v>
      </c>
      <c r="I11713" s="2">
        <v>6</v>
      </c>
      <c r="J11713" s="2">
        <v>10</v>
      </c>
      <c r="K11713" s="2">
        <v>2</v>
      </c>
      <c r="L11713" s="3">
        <v>699720</v>
      </c>
      <c r="M11713" s="2" t="s">
        <v>0</v>
      </c>
      <c r="N11713" s="4" t="s">
        <v>21</v>
      </c>
    </row>
    <row r="11714" spans="1:14" x14ac:dyDescent="0.25">
      <c r="A11714" s="1" t="s">
        <v>365</v>
      </c>
      <c r="B11714" s="2" t="s">
        <v>76</v>
      </c>
      <c r="C11714" s="2" t="s">
        <v>83</v>
      </c>
      <c r="D11714" s="2" t="s">
        <v>84</v>
      </c>
      <c r="E11714" s="2" t="s">
        <v>9835</v>
      </c>
      <c r="F11714" s="2">
        <v>31201610</v>
      </c>
      <c r="G11714" s="2" t="s">
        <v>810</v>
      </c>
      <c r="H11714" s="2">
        <v>3</v>
      </c>
      <c r="I11714" s="2">
        <v>6</v>
      </c>
      <c r="J11714" s="2">
        <v>10</v>
      </c>
      <c r="K11714" s="2">
        <v>1</v>
      </c>
      <c r="L11714" s="3">
        <v>799799</v>
      </c>
      <c r="M11714" s="2" t="s">
        <v>0</v>
      </c>
      <c r="N11714" s="4" t="s">
        <v>21</v>
      </c>
    </row>
    <row r="11715" spans="1:14" x14ac:dyDescent="0.25">
      <c r="A11715" s="1" t="s">
        <v>365</v>
      </c>
      <c r="B11715" s="2" t="s">
        <v>76</v>
      </c>
      <c r="C11715" s="2" t="s">
        <v>83</v>
      </c>
      <c r="D11715" s="2" t="s">
        <v>84</v>
      </c>
      <c r="E11715" s="2" t="s">
        <v>9836</v>
      </c>
      <c r="F11715" s="2">
        <v>31201601</v>
      </c>
      <c r="G11715" s="2" t="s">
        <v>496</v>
      </c>
      <c r="H11715" s="2">
        <v>4</v>
      </c>
      <c r="I11715" s="2">
        <v>6</v>
      </c>
      <c r="J11715" s="2">
        <v>10</v>
      </c>
      <c r="K11715" s="2">
        <v>5</v>
      </c>
      <c r="L11715" s="3">
        <v>6584073.6500000004</v>
      </c>
      <c r="M11715" s="2" t="s">
        <v>0</v>
      </c>
      <c r="N11715" s="4" t="s">
        <v>21</v>
      </c>
    </row>
    <row r="11716" spans="1:14" x14ac:dyDescent="0.25">
      <c r="A11716" s="1" t="s">
        <v>365</v>
      </c>
      <c r="B11716" s="2" t="s">
        <v>76</v>
      </c>
      <c r="C11716" s="2" t="s">
        <v>83</v>
      </c>
      <c r="D11716" s="2" t="s">
        <v>84</v>
      </c>
      <c r="E11716" s="2" t="s">
        <v>9837</v>
      </c>
      <c r="F11716" s="2">
        <v>31201601</v>
      </c>
      <c r="G11716" s="2" t="s">
        <v>496</v>
      </c>
      <c r="H11716" s="2">
        <v>4</v>
      </c>
      <c r="I11716" s="2">
        <v>6</v>
      </c>
      <c r="J11716" s="2">
        <v>10</v>
      </c>
      <c r="K11716" s="2">
        <v>11</v>
      </c>
      <c r="L11716" s="3">
        <v>14678091.890000001</v>
      </c>
      <c r="M11716" s="2" t="s">
        <v>0</v>
      </c>
      <c r="N11716" s="4" t="s">
        <v>21</v>
      </c>
    </row>
    <row r="11717" spans="1:14" x14ac:dyDescent="0.25">
      <c r="A11717" s="1" t="s">
        <v>365</v>
      </c>
      <c r="B11717" s="2" t="s">
        <v>76</v>
      </c>
      <c r="C11717" s="2" t="s">
        <v>83</v>
      </c>
      <c r="D11717" s="2" t="s">
        <v>84</v>
      </c>
      <c r="E11717" s="2" t="s">
        <v>9838</v>
      </c>
      <c r="F11717" s="2">
        <v>31201601</v>
      </c>
      <c r="G11717" s="2" t="s">
        <v>496</v>
      </c>
      <c r="H11717" s="2">
        <v>4</v>
      </c>
      <c r="I11717" s="2">
        <v>6</v>
      </c>
      <c r="J11717" s="2">
        <v>10</v>
      </c>
      <c r="K11717" s="2">
        <v>11</v>
      </c>
      <c r="L11717" s="3">
        <v>9173812.3399999999</v>
      </c>
      <c r="M11717" s="2" t="s">
        <v>0</v>
      </c>
      <c r="N11717" s="4" t="s">
        <v>21</v>
      </c>
    </row>
    <row r="11718" spans="1:14" x14ac:dyDescent="0.25">
      <c r="A11718" s="1" t="s">
        <v>365</v>
      </c>
      <c r="B11718" s="2" t="s">
        <v>76</v>
      </c>
      <c r="C11718" s="2" t="s">
        <v>83</v>
      </c>
      <c r="D11718" s="2" t="s">
        <v>84</v>
      </c>
      <c r="E11718" s="2" t="s">
        <v>9839</v>
      </c>
      <c r="F11718" s="2">
        <v>31201601</v>
      </c>
      <c r="G11718" s="2" t="s">
        <v>496</v>
      </c>
      <c r="H11718" s="2">
        <v>4</v>
      </c>
      <c r="I11718" s="2">
        <v>6</v>
      </c>
      <c r="J11718" s="2">
        <v>10</v>
      </c>
      <c r="K11718" s="2">
        <v>5</v>
      </c>
      <c r="L11718" s="3">
        <v>4169914.6999999997</v>
      </c>
      <c r="M11718" s="2" t="s">
        <v>0</v>
      </c>
      <c r="N11718" s="4" t="s">
        <v>21</v>
      </c>
    </row>
    <row r="11719" spans="1:14" x14ac:dyDescent="0.25">
      <c r="A11719" s="1" t="s">
        <v>365</v>
      </c>
      <c r="B11719" s="2" t="s">
        <v>76</v>
      </c>
      <c r="C11719" s="2" t="s">
        <v>83</v>
      </c>
      <c r="D11719" s="2" t="s">
        <v>84</v>
      </c>
      <c r="E11719" s="2" t="s">
        <v>9840</v>
      </c>
      <c r="F11719" s="2">
        <v>31211507</v>
      </c>
      <c r="G11719" s="2" t="s">
        <v>496</v>
      </c>
      <c r="H11719" s="2">
        <v>4</v>
      </c>
      <c r="I11719" s="2">
        <v>6</v>
      </c>
      <c r="J11719" s="2">
        <v>10</v>
      </c>
      <c r="K11719" s="2">
        <v>5</v>
      </c>
      <c r="L11719" s="3">
        <v>1646013.95</v>
      </c>
      <c r="M11719" s="2" t="s">
        <v>17383</v>
      </c>
      <c r="N11719" s="4" t="s">
        <v>21</v>
      </c>
    </row>
    <row r="11720" spans="1:14" x14ac:dyDescent="0.25">
      <c r="A11720" s="1" t="s">
        <v>365</v>
      </c>
      <c r="B11720" s="2" t="s">
        <v>76</v>
      </c>
      <c r="C11720" s="2" t="s">
        <v>83</v>
      </c>
      <c r="D11720" s="2" t="s">
        <v>84</v>
      </c>
      <c r="E11720" s="2" t="s">
        <v>9841</v>
      </c>
      <c r="F11720" s="2">
        <v>31201601</v>
      </c>
      <c r="G11720" s="2" t="s">
        <v>496</v>
      </c>
      <c r="H11720" s="2">
        <v>4</v>
      </c>
      <c r="I11720" s="2">
        <v>6</v>
      </c>
      <c r="J11720" s="2">
        <v>10</v>
      </c>
      <c r="K11720" s="2">
        <v>9</v>
      </c>
      <c r="L11720" s="3">
        <v>11851332.57</v>
      </c>
      <c r="M11720" s="2" t="s">
        <v>0</v>
      </c>
      <c r="N11720" s="4" t="s">
        <v>21</v>
      </c>
    </row>
    <row r="11721" spans="1:14" x14ac:dyDescent="0.25">
      <c r="A11721" s="1" t="s">
        <v>365</v>
      </c>
      <c r="B11721" s="2" t="s">
        <v>76</v>
      </c>
      <c r="C11721" s="2" t="s">
        <v>83</v>
      </c>
      <c r="D11721" s="2" t="s">
        <v>84</v>
      </c>
      <c r="E11721" s="2" t="s">
        <v>9842</v>
      </c>
      <c r="F11721" s="2">
        <v>31201600</v>
      </c>
      <c r="G11721" s="2" t="s">
        <v>496</v>
      </c>
      <c r="H11721" s="2">
        <v>4</v>
      </c>
      <c r="I11721" s="2">
        <v>6</v>
      </c>
      <c r="J11721" s="2">
        <v>10</v>
      </c>
      <c r="K11721" s="2">
        <v>4</v>
      </c>
      <c r="L11721" s="3">
        <v>5793986.2400000002</v>
      </c>
      <c r="M11721" s="2" t="s">
        <v>0</v>
      </c>
      <c r="N11721" s="4" t="s">
        <v>21</v>
      </c>
    </row>
    <row r="11722" spans="1:14" x14ac:dyDescent="0.25">
      <c r="A11722" s="1" t="s">
        <v>365</v>
      </c>
      <c r="B11722" s="2" t="s">
        <v>76</v>
      </c>
      <c r="C11722" s="2" t="s">
        <v>83</v>
      </c>
      <c r="D11722" s="2" t="s">
        <v>84</v>
      </c>
      <c r="E11722" s="2" t="s">
        <v>9843</v>
      </c>
      <c r="F11722" s="2">
        <v>31211507</v>
      </c>
      <c r="G11722" s="2" t="s">
        <v>810</v>
      </c>
      <c r="H11722" s="2">
        <v>3</v>
      </c>
      <c r="I11722" s="2">
        <v>6</v>
      </c>
      <c r="J11722" s="2">
        <v>10</v>
      </c>
      <c r="K11722" s="2">
        <v>1</v>
      </c>
      <c r="L11722" s="3">
        <v>1449896</v>
      </c>
      <c r="M11722" s="2" t="s">
        <v>0</v>
      </c>
      <c r="N11722" s="4" t="s">
        <v>21</v>
      </c>
    </row>
    <row r="11723" spans="1:14" x14ac:dyDescent="0.25">
      <c r="A11723" s="1" t="s">
        <v>365</v>
      </c>
      <c r="B11723" s="2" t="s">
        <v>76</v>
      </c>
      <c r="C11723" s="2" t="s">
        <v>83</v>
      </c>
      <c r="D11723" s="2" t="s">
        <v>84</v>
      </c>
      <c r="E11723" s="2" t="s">
        <v>9844</v>
      </c>
      <c r="F11723" s="2">
        <v>31211704</v>
      </c>
      <c r="G11723" s="2" t="s">
        <v>496</v>
      </c>
      <c r="H11723" s="2">
        <v>4</v>
      </c>
      <c r="I11723" s="2">
        <v>6</v>
      </c>
      <c r="J11723" s="2">
        <v>10</v>
      </c>
      <c r="K11723" s="2">
        <v>7</v>
      </c>
      <c r="L11723" s="3">
        <v>3379822.5300000003</v>
      </c>
      <c r="M11723" s="2" t="s">
        <v>0</v>
      </c>
      <c r="N11723" s="4" t="s">
        <v>21</v>
      </c>
    </row>
    <row r="11724" spans="1:14" x14ac:dyDescent="0.25">
      <c r="A11724" s="1" t="s">
        <v>365</v>
      </c>
      <c r="B11724" s="2" t="s">
        <v>76</v>
      </c>
      <c r="C11724" s="2" t="s">
        <v>83</v>
      </c>
      <c r="D11724" s="2" t="s">
        <v>84</v>
      </c>
      <c r="E11724" s="2" t="s">
        <v>9845</v>
      </c>
      <c r="F11724" s="2">
        <v>31201622</v>
      </c>
      <c r="G11724" s="2" t="s">
        <v>496</v>
      </c>
      <c r="H11724" s="2">
        <v>4</v>
      </c>
      <c r="I11724" s="2">
        <v>6</v>
      </c>
      <c r="J11724" s="2">
        <v>10</v>
      </c>
      <c r="K11724" s="2">
        <v>2</v>
      </c>
      <c r="L11724" s="3">
        <v>79008.86</v>
      </c>
      <c r="M11724" s="2" t="s">
        <v>0</v>
      </c>
      <c r="N11724" s="4" t="s">
        <v>21</v>
      </c>
    </row>
    <row r="11725" spans="1:14" x14ac:dyDescent="0.25">
      <c r="A11725" s="1" t="s">
        <v>365</v>
      </c>
      <c r="B11725" s="2" t="s">
        <v>76</v>
      </c>
      <c r="C11725" s="2" t="s">
        <v>83</v>
      </c>
      <c r="D11725" s="2" t="s">
        <v>84</v>
      </c>
      <c r="E11725" s="2" t="s">
        <v>9846</v>
      </c>
      <c r="F11725" s="2">
        <v>31201600</v>
      </c>
      <c r="G11725" s="2" t="s">
        <v>496</v>
      </c>
      <c r="H11725" s="2">
        <v>4</v>
      </c>
      <c r="I11725" s="2">
        <v>6</v>
      </c>
      <c r="J11725" s="2">
        <v>10</v>
      </c>
      <c r="K11725" s="2">
        <v>1</v>
      </c>
      <c r="L11725" s="3">
        <v>792722.07000000007</v>
      </c>
      <c r="M11725" s="2" t="s">
        <v>0</v>
      </c>
      <c r="N11725" s="4" t="s">
        <v>21</v>
      </c>
    </row>
    <row r="11726" spans="1:14" x14ac:dyDescent="0.25">
      <c r="A11726" s="1" t="s">
        <v>365</v>
      </c>
      <c r="B11726" s="2" t="s">
        <v>76</v>
      </c>
      <c r="C11726" s="2" t="s">
        <v>83</v>
      </c>
      <c r="D11726" s="2" t="s">
        <v>84</v>
      </c>
      <c r="E11726" s="2" t="s">
        <v>9847</v>
      </c>
      <c r="F11726" s="2">
        <v>31201601</v>
      </c>
      <c r="G11726" s="2" t="s">
        <v>496</v>
      </c>
      <c r="H11726" s="2">
        <v>4</v>
      </c>
      <c r="I11726" s="2">
        <v>6</v>
      </c>
      <c r="J11726" s="2">
        <v>10</v>
      </c>
      <c r="K11726" s="2">
        <v>7</v>
      </c>
      <c r="L11726" s="3">
        <v>3195471.3000000003</v>
      </c>
      <c r="M11726" s="2" t="s">
        <v>0</v>
      </c>
      <c r="N11726" s="4" t="s">
        <v>21</v>
      </c>
    </row>
    <row r="11727" spans="1:14" x14ac:dyDescent="0.25">
      <c r="A11727" s="1" t="s">
        <v>365</v>
      </c>
      <c r="B11727" s="2" t="s">
        <v>76</v>
      </c>
      <c r="C11727" s="2" t="s">
        <v>83</v>
      </c>
      <c r="D11727" s="2" t="s">
        <v>84</v>
      </c>
      <c r="E11727" s="2" t="s">
        <v>9848</v>
      </c>
      <c r="F11727" s="2">
        <v>31201600</v>
      </c>
      <c r="G11727" s="2" t="s">
        <v>496</v>
      </c>
      <c r="H11727" s="2">
        <v>4</v>
      </c>
      <c r="I11727" s="2">
        <v>6</v>
      </c>
      <c r="J11727" s="2">
        <v>10</v>
      </c>
      <c r="K11727" s="2">
        <v>1</v>
      </c>
      <c r="L11727" s="3">
        <v>1185132.8999999999</v>
      </c>
      <c r="M11727" s="2" t="s">
        <v>0</v>
      </c>
      <c r="N11727" s="4" t="s">
        <v>21</v>
      </c>
    </row>
    <row r="11728" spans="1:14" x14ac:dyDescent="0.25">
      <c r="A11728" s="1" t="s">
        <v>365</v>
      </c>
      <c r="B11728" s="2" t="s">
        <v>76</v>
      </c>
      <c r="C11728" s="2" t="s">
        <v>83</v>
      </c>
      <c r="D11728" s="2" t="s">
        <v>84</v>
      </c>
      <c r="E11728" s="2" t="s">
        <v>9849</v>
      </c>
      <c r="F11728" s="2">
        <v>31201600</v>
      </c>
      <c r="G11728" s="2" t="s">
        <v>810</v>
      </c>
      <c r="H11728" s="2">
        <v>3</v>
      </c>
      <c r="I11728" s="2">
        <v>6</v>
      </c>
      <c r="J11728" s="2">
        <v>10</v>
      </c>
      <c r="K11728" s="2">
        <v>70</v>
      </c>
      <c r="L11728" s="3">
        <v>3848460</v>
      </c>
      <c r="M11728" s="2" t="s">
        <v>0</v>
      </c>
      <c r="N11728" s="4" t="s">
        <v>21</v>
      </c>
    </row>
    <row r="11729" spans="1:14" x14ac:dyDescent="0.25">
      <c r="A11729" s="1" t="s">
        <v>365</v>
      </c>
      <c r="B11729" s="2" t="s">
        <v>76</v>
      </c>
      <c r="C11729" s="2" t="s">
        <v>83</v>
      </c>
      <c r="D11729" s="2" t="s">
        <v>84</v>
      </c>
      <c r="E11729" s="2" t="s">
        <v>9850</v>
      </c>
      <c r="F11729" s="2">
        <v>47101606</v>
      </c>
      <c r="G11729" s="2" t="s">
        <v>810</v>
      </c>
      <c r="H11729" s="2">
        <v>3</v>
      </c>
      <c r="I11729" s="2">
        <v>6</v>
      </c>
      <c r="J11729" s="2">
        <v>10</v>
      </c>
      <c r="K11729" s="2">
        <v>2</v>
      </c>
      <c r="L11729" s="3">
        <v>519792</v>
      </c>
      <c r="M11729" s="2" t="s">
        <v>0</v>
      </c>
      <c r="N11729" s="4" t="s">
        <v>21</v>
      </c>
    </row>
    <row r="11730" spans="1:14" x14ac:dyDescent="0.25">
      <c r="A11730" s="1" t="s">
        <v>365</v>
      </c>
      <c r="B11730" s="2" t="s">
        <v>76</v>
      </c>
      <c r="C11730" s="2" t="s">
        <v>83</v>
      </c>
      <c r="D11730" s="2" t="s">
        <v>84</v>
      </c>
      <c r="E11730" s="2" t="s">
        <v>9851</v>
      </c>
      <c r="F11730" s="2">
        <v>47101606</v>
      </c>
      <c r="G11730" s="2" t="s">
        <v>810</v>
      </c>
      <c r="H11730" s="2">
        <v>3</v>
      </c>
      <c r="I11730" s="2">
        <v>6</v>
      </c>
      <c r="J11730" s="2">
        <v>10</v>
      </c>
      <c r="K11730" s="2">
        <v>2</v>
      </c>
      <c r="L11730" s="3">
        <v>3515974</v>
      </c>
      <c r="M11730" s="2" t="s">
        <v>0</v>
      </c>
      <c r="N11730" s="4" t="s">
        <v>21</v>
      </c>
    </row>
    <row r="11731" spans="1:14" x14ac:dyDescent="0.25">
      <c r="A11731" s="1" t="s">
        <v>365</v>
      </c>
      <c r="B11731" s="2" t="s">
        <v>76</v>
      </c>
      <c r="C11731" s="2" t="s">
        <v>83</v>
      </c>
      <c r="D11731" s="2" t="s">
        <v>84</v>
      </c>
      <c r="E11731" s="2" t="s">
        <v>9852</v>
      </c>
      <c r="F11731" s="2">
        <v>47101606</v>
      </c>
      <c r="G11731" s="2" t="s">
        <v>810</v>
      </c>
      <c r="H11731" s="2">
        <v>3</v>
      </c>
      <c r="I11731" s="2">
        <v>6</v>
      </c>
      <c r="J11731" s="2">
        <v>10</v>
      </c>
      <c r="K11731" s="2">
        <v>7</v>
      </c>
      <c r="L11731" s="3">
        <v>944622</v>
      </c>
      <c r="M11731" s="2" t="s">
        <v>0</v>
      </c>
      <c r="N11731" s="4" t="s">
        <v>21</v>
      </c>
    </row>
    <row r="11732" spans="1:14" x14ac:dyDescent="0.25">
      <c r="A11732" s="1" t="s">
        <v>365</v>
      </c>
      <c r="B11732" s="2" t="s">
        <v>76</v>
      </c>
      <c r="C11732" s="2" t="s">
        <v>83</v>
      </c>
      <c r="D11732" s="2" t="s">
        <v>84</v>
      </c>
      <c r="E11732" s="2" t="s">
        <v>9853</v>
      </c>
      <c r="F11732" s="2">
        <v>47101606</v>
      </c>
      <c r="G11732" s="2" t="s">
        <v>810</v>
      </c>
      <c r="H11732" s="2">
        <v>3</v>
      </c>
      <c r="I11732" s="2">
        <v>6</v>
      </c>
      <c r="J11732" s="2">
        <v>10</v>
      </c>
      <c r="K11732" s="2">
        <v>7</v>
      </c>
      <c r="L11732" s="3">
        <v>979608</v>
      </c>
      <c r="M11732" s="2" t="s">
        <v>0</v>
      </c>
      <c r="N11732" s="4" t="s">
        <v>21</v>
      </c>
    </row>
    <row r="11733" spans="1:14" x14ac:dyDescent="0.25">
      <c r="A11733" s="1" t="s">
        <v>365</v>
      </c>
      <c r="B11733" s="2" t="s">
        <v>76</v>
      </c>
      <c r="C11733" s="2" t="s">
        <v>83</v>
      </c>
      <c r="D11733" s="2" t="s">
        <v>84</v>
      </c>
      <c r="E11733" s="2" t="s">
        <v>9854</v>
      </c>
      <c r="F11733" s="2">
        <v>47101606</v>
      </c>
      <c r="G11733" s="2" t="s">
        <v>810</v>
      </c>
      <c r="H11733" s="2">
        <v>3</v>
      </c>
      <c r="I11733" s="2">
        <v>6</v>
      </c>
      <c r="J11733" s="2">
        <v>10</v>
      </c>
      <c r="K11733" s="2">
        <v>2</v>
      </c>
      <c r="L11733" s="3">
        <v>1159774</v>
      </c>
      <c r="M11733" s="2" t="s">
        <v>0</v>
      </c>
      <c r="N11733" s="4" t="s">
        <v>21</v>
      </c>
    </row>
    <row r="11734" spans="1:14" x14ac:dyDescent="0.25">
      <c r="A11734" s="1" t="s">
        <v>365</v>
      </c>
      <c r="B11734" s="2" t="s">
        <v>76</v>
      </c>
      <c r="C11734" s="2" t="s">
        <v>83</v>
      </c>
      <c r="D11734" s="2" t="s">
        <v>84</v>
      </c>
      <c r="E11734" s="2" t="s">
        <v>9855</v>
      </c>
      <c r="F11734" s="2">
        <v>12164903</v>
      </c>
      <c r="G11734" s="2" t="s">
        <v>810</v>
      </c>
      <c r="H11734" s="2">
        <v>3</v>
      </c>
      <c r="I11734" s="2">
        <v>6</v>
      </c>
      <c r="J11734" s="2">
        <v>10</v>
      </c>
      <c r="K11734" s="2">
        <v>2</v>
      </c>
      <c r="L11734" s="3">
        <v>2099874</v>
      </c>
      <c r="M11734" s="2" t="s">
        <v>0</v>
      </c>
      <c r="N11734" s="4" t="s">
        <v>21</v>
      </c>
    </row>
    <row r="11735" spans="1:14" x14ac:dyDescent="0.25">
      <c r="A11735" s="1" t="s">
        <v>365</v>
      </c>
      <c r="B11735" s="2" t="s">
        <v>76</v>
      </c>
      <c r="C11735" s="2" t="s">
        <v>83</v>
      </c>
      <c r="D11735" s="2" t="s">
        <v>84</v>
      </c>
      <c r="E11735" s="2" t="s">
        <v>9856</v>
      </c>
      <c r="F11735" s="2">
        <v>31211704</v>
      </c>
      <c r="G11735" s="2" t="s">
        <v>810</v>
      </c>
      <c r="H11735" s="2">
        <v>3</v>
      </c>
      <c r="I11735" s="2">
        <v>6</v>
      </c>
      <c r="J11735" s="2">
        <v>10</v>
      </c>
      <c r="K11735" s="2">
        <v>5</v>
      </c>
      <c r="L11735" s="3">
        <v>1249500</v>
      </c>
      <c r="M11735" s="2" t="s">
        <v>0</v>
      </c>
      <c r="N11735" s="4" t="s">
        <v>21</v>
      </c>
    </row>
    <row r="11736" spans="1:14" x14ac:dyDescent="0.25">
      <c r="A11736" s="1" t="s">
        <v>365</v>
      </c>
      <c r="B11736" s="2" t="s">
        <v>76</v>
      </c>
      <c r="C11736" s="2" t="s">
        <v>83</v>
      </c>
      <c r="D11736" s="2" t="s">
        <v>84</v>
      </c>
      <c r="E11736" s="2" t="s">
        <v>9857</v>
      </c>
      <c r="F11736" s="2">
        <v>12191501</v>
      </c>
      <c r="G11736" s="2" t="s">
        <v>496</v>
      </c>
      <c r="H11736" s="2">
        <v>4</v>
      </c>
      <c r="I11736" s="2">
        <v>6</v>
      </c>
      <c r="J11736" s="2">
        <v>10</v>
      </c>
      <c r="K11736" s="2">
        <v>3</v>
      </c>
      <c r="L11736" s="3">
        <v>579396.72</v>
      </c>
      <c r="M11736" s="2" t="s">
        <v>0</v>
      </c>
      <c r="N11736" s="4" t="s">
        <v>21</v>
      </c>
    </row>
    <row r="11737" spans="1:14" x14ac:dyDescent="0.25">
      <c r="A11737" s="1" t="s">
        <v>365</v>
      </c>
      <c r="B11737" s="2" t="s">
        <v>76</v>
      </c>
      <c r="C11737" s="2" t="s">
        <v>83</v>
      </c>
      <c r="D11737" s="2" t="s">
        <v>84</v>
      </c>
      <c r="E11737" s="2" t="s">
        <v>9858</v>
      </c>
      <c r="F11737" s="2">
        <v>31211704</v>
      </c>
      <c r="G11737" s="2" t="s">
        <v>496</v>
      </c>
      <c r="H11737" s="2">
        <v>4</v>
      </c>
      <c r="I11737" s="2">
        <v>6</v>
      </c>
      <c r="J11737" s="2">
        <v>10</v>
      </c>
      <c r="K11737" s="2">
        <v>9</v>
      </c>
      <c r="L11737" s="3">
        <v>1461657.96</v>
      </c>
      <c r="M11737" s="2" t="s">
        <v>0</v>
      </c>
      <c r="N11737" s="4" t="s">
        <v>21</v>
      </c>
    </row>
    <row r="11738" spans="1:14" x14ac:dyDescent="0.25">
      <c r="A11738" s="1" t="s">
        <v>365</v>
      </c>
      <c r="B11738" s="2" t="s">
        <v>76</v>
      </c>
      <c r="C11738" s="2" t="s">
        <v>83</v>
      </c>
      <c r="D11738" s="2" t="s">
        <v>84</v>
      </c>
      <c r="E11738" s="2" t="s">
        <v>9859</v>
      </c>
      <c r="F11738" s="2">
        <v>31201610</v>
      </c>
      <c r="G11738" s="2" t="s">
        <v>810</v>
      </c>
      <c r="H11738" s="2">
        <v>3</v>
      </c>
      <c r="I11738" s="2">
        <v>6</v>
      </c>
      <c r="J11738" s="2">
        <v>10</v>
      </c>
      <c r="K11738" s="2">
        <v>10</v>
      </c>
      <c r="L11738" s="3">
        <v>949620</v>
      </c>
      <c r="M11738" s="2" t="s">
        <v>0</v>
      </c>
      <c r="N11738" s="4" t="s">
        <v>21</v>
      </c>
    </row>
    <row r="11739" spans="1:14" x14ac:dyDescent="0.25">
      <c r="A11739" s="1" t="s">
        <v>365</v>
      </c>
      <c r="B11739" s="2" t="s">
        <v>76</v>
      </c>
      <c r="C11739" s="2" t="s">
        <v>83</v>
      </c>
      <c r="D11739" s="2" t="s">
        <v>84</v>
      </c>
      <c r="E11739" s="2" t="s">
        <v>9860</v>
      </c>
      <c r="F11739" s="2">
        <v>31201601</v>
      </c>
      <c r="G11739" s="2" t="s">
        <v>496</v>
      </c>
      <c r="H11739" s="2">
        <v>4</v>
      </c>
      <c r="I11739" s="2">
        <v>6</v>
      </c>
      <c r="J11739" s="2">
        <v>10</v>
      </c>
      <c r="K11739" s="2">
        <v>11</v>
      </c>
      <c r="L11739" s="3">
        <v>9173812.3399999999</v>
      </c>
      <c r="M11739" s="2" t="s">
        <v>0</v>
      </c>
      <c r="N11739" s="4" t="s">
        <v>21</v>
      </c>
    </row>
    <row r="11740" spans="1:14" x14ac:dyDescent="0.25">
      <c r="A11740" s="1" t="s">
        <v>365</v>
      </c>
      <c r="B11740" s="2" t="s">
        <v>76</v>
      </c>
      <c r="C11740" s="2" t="s">
        <v>83</v>
      </c>
      <c r="D11740" s="2" t="s">
        <v>84</v>
      </c>
      <c r="E11740" s="2" t="s">
        <v>9861</v>
      </c>
      <c r="F11740" s="2">
        <v>31201601</v>
      </c>
      <c r="G11740" s="2" t="s">
        <v>496</v>
      </c>
      <c r="H11740" s="2">
        <v>4</v>
      </c>
      <c r="I11740" s="2">
        <v>6</v>
      </c>
      <c r="J11740" s="2">
        <v>10</v>
      </c>
      <c r="K11740" s="2">
        <v>1</v>
      </c>
      <c r="L11740" s="3">
        <v>833982.94</v>
      </c>
      <c r="M11740" s="2" t="s">
        <v>0</v>
      </c>
      <c r="N11740" s="4" t="s">
        <v>21</v>
      </c>
    </row>
    <row r="11741" spans="1:14" x14ac:dyDescent="0.25">
      <c r="A11741" s="1" t="s">
        <v>365</v>
      </c>
      <c r="B11741" s="2" t="s">
        <v>76</v>
      </c>
      <c r="C11741" s="2" t="s">
        <v>83</v>
      </c>
      <c r="D11741" s="2" t="s">
        <v>84</v>
      </c>
      <c r="E11741" s="2" t="s">
        <v>9862</v>
      </c>
      <c r="F11741" s="2">
        <v>31201601</v>
      </c>
      <c r="G11741" s="2" t="s">
        <v>496</v>
      </c>
      <c r="H11741" s="2">
        <v>4</v>
      </c>
      <c r="I11741" s="2">
        <v>6</v>
      </c>
      <c r="J11741" s="2">
        <v>10</v>
      </c>
      <c r="K11741" s="2">
        <v>1</v>
      </c>
      <c r="L11741" s="3">
        <v>833982.94</v>
      </c>
      <c r="M11741" s="2" t="s">
        <v>0</v>
      </c>
      <c r="N11741" s="4" t="s">
        <v>21</v>
      </c>
    </row>
    <row r="11742" spans="1:14" x14ac:dyDescent="0.25">
      <c r="A11742" s="1" t="s">
        <v>365</v>
      </c>
      <c r="B11742" s="2" t="s">
        <v>76</v>
      </c>
      <c r="C11742" s="2" t="s">
        <v>83</v>
      </c>
      <c r="D11742" s="2" t="s">
        <v>84</v>
      </c>
      <c r="E11742" s="2" t="s">
        <v>9863</v>
      </c>
      <c r="F11742" s="2">
        <v>31201601</v>
      </c>
      <c r="G11742" s="2" t="s">
        <v>496</v>
      </c>
      <c r="H11742" s="2">
        <v>4</v>
      </c>
      <c r="I11742" s="2">
        <v>6</v>
      </c>
      <c r="J11742" s="2">
        <v>10</v>
      </c>
      <c r="K11742" s="2">
        <v>11</v>
      </c>
      <c r="L11742" s="3">
        <v>2414149.4300000002</v>
      </c>
      <c r="M11742" s="2" t="s">
        <v>0</v>
      </c>
      <c r="N11742" s="4" t="s">
        <v>21</v>
      </c>
    </row>
    <row r="11743" spans="1:14" x14ac:dyDescent="0.25">
      <c r="A11743" s="1" t="s">
        <v>365</v>
      </c>
      <c r="B11743" s="2" t="s">
        <v>76</v>
      </c>
      <c r="C11743" s="2" t="s">
        <v>83</v>
      </c>
      <c r="D11743" s="2" t="s">
        <v>84</v>
      </c>
      <c r="E11743" s="2" t="s">
        <v>9864</v>
      </c>
      <c r="F11743" s="2">
        <v>31201601</v>
      </c>
      <c r="G11743" s="2" t="s">
        <v>496</v>
      </c>
      <c r="H11743" s="2">
        <v>4</v>
      </c>
      <c r="I11743" s="2">
        <v>6</v>
      </c>
      <c r="J11743" s="2">
        <v>10</v>
      </c>
      <c r="K11743" s="2">
        <v>2</v>
      </c>
      <c r="L11743" s="3">
        <v>1667965.88</v>
      </c>
      <c r="M11743" s="2" t="s">
        <v>0</v>
      </c>
      <c r="N11743" s="4" t="s">
        <v>21</v>
      </c>
    </row>
    <row r="11744" spans="1:14" x14ac:dyDescent="0.25">
      <c r="A11744" s="1" t="s">
        <v>365</v>
      </c>
      <c r="B11744" s="2" t="s">
        <v>76</v>
      </c>
      <c r="C11744" s="2" t="s">
        <v>83</v>
      </c>
      <c r="D11744" s="2" t="s">
        <v>84</v>
      </c>
      <c r="E11744" s="2" t="s">
        <v>9865</v>
      </c>
      <c r="F11744" s="2">
        <v>31211704</v>
      </c>
      <c r="G11744" s="2" t="s">
        <v>496</v>
      </c>
      <c r="H11744" s="2">
        <v>4</v>
      </c>
      <c r="I11744" s="2">
        <v>6</v>
      </c>
      <c r="J11744" s="2">
        <v>10</v>
      </c>
      <c r="K11744" s="2">
        <v>4</v>
      </c>
      <c r="L11744" s="3">
        <v>2282477.12</v>
      </c>
      <c r="M11744" s="2" t="s">
        <v>0</v>
      </c>
      <c r="N11744" s="4" t="s">
        <v>21</v>
      </c>
    </row>
    <row r="11745" spans="1:14" x14ac:dyDescent="0.25">
      <c r="A11745" s="1" t="s">
        <v>365</v>
      </c>
      <c r="B11745" s="2" t="s">
        <v>76</v>
      </c>
      <c r="C11745" s="2" t="s">
        <v>83</v>
      </c>
      <c r="D11745" s="2" t="s">
        <v>84</v>
      </c>
      <c r="E11745" s="2" t="s">
        <v>9866</v>
      </c>
      <c r="F11745" s="2">
        <v>31201610</v>
      </c>
      <c r="G11745" s="2" t="s">
        <v>810</v>
      </c>
      <c r="H11745" s="2">
        <v>3</v>
      </c>
      <c r="I11745" s="2">
        <v>6</v>
      </c>
      <c r="J11745" s="2">
        <v>10</v>
      </c>
      <c r="K11745" s="2">
        <v>3</v>
      </c>
      <c r="L11745" s="3">
        <v>194922</v>
      </c>
      <c r="M11745" s="2" t="s">
        <v>0</v>
      </c>
      <c r="N11745" s="4" t="s">
        <v>21</v>
      </c>
    </row>
    <row r="11746" spans="1:14" x14ac:dyDescent="0.25">
      <c r="A11746" s="1" t="s">
        <v>365</v>
      </c>
      <c r="B11746" s="2" t="s">
        <v>76</v>
      </c>
      <c r="C11746" s="2" t="s">
        <v>83</v>
      </c>
      <c r="D11746" s="2" t="s">
        <v>84</v>
      </c>
      <c r="E11746" s="2" t="s">
        <v>9867</v>
      </c>
      <c r="F11746" s="2">
        <v>31201610</v>
      </c>
      <c r="G11746" s="2" t="s">
        <v>810</v>
      </c>
      <c r="H11746" s="2">
        <v>3</v>
      </c>
      <c r="I11746" s="2">
        <v>6</v>
      </c>
      <c r="J11746" s="2">
        <v>10</v>
      </c>
      <c r="K11746" s="2">
        <v>3</v>
      </c>
      <c r="L11746" s="3">
        <v>19278</v>
      </c>
      <c r="M11746" s="2" t="s">
        <v>0</v>
      </c>
      <c r="N11746" s="4" t="s">
        <v>21</v>
      </c>
    </row>
    <row r="11747" spans="1:14" x14ac:dyDescent="0.25">
      <c r="A11747" s="1" t="s">
        <v>365</v>
      </c>
      <c r="B11747" s="2" t="s">
        <v>76</v>
      </c>
      <c r="C11747" s="2" t="s">
        <v>83</v>
      </c>
      <c r="D11747" s="2" t="s">
        <v>84</v>
      </c>
      <c r="E11747" s="2" t="s">
        <v>9868</v>
      </c>
      <c r="F11747" s="2">
        <v>31201600</v>
      </c>
      <c r="G11747" s="2" t="s">
        <v>496</v>
      </c>
      <c r="H11747" s="2">
        <v>4</v>
      </c>
      <c r="I11747" s="2">
        <v>6</v>
      </c>
      <c r="J11747" s="2">
        <v>10</v>
      </c>
      <c r="K11747" s="2">
        <v>2</v>
      </c>
      <c r="L11747" s="3">
        <v>2106904.52</v>
      </c>
      <c r="M11747" s="2" t="s">
        <v>0</v>
      </c>
      <c r="N11747" s="4" t="s">
        <v>21</v>
      </c>
    </row>
    <row r="11748" spans="1:14" x14ac:dyDescent="0.25">
      <c r="A11748" s="1" t="s">
        <v>365</v>
      </c>
      <c r="B11748" s="2" t="s">
        <v>76</v>
      </c>
      <c r="C11748" s="2" t="s">
        <v>83</v>
      </c>
      <c r="D11748" s="2" t="s">
        <v>84</v>
      </c>
      <c r="E11748" s="2" t="s">
        <v>9869</v>
      </c>
      <c r="F11748" s="2">
        <v>31201600</v>
      </c>
      <c r="G11748" s="2" t="s">
        <v>810</v>
      </c>
      <c r="H11748" s="2">
        <v>3</v>
      </c>
      <c r="I11748" s="2">
        <v>6</v>
      </c>
      <c r="J11748" s="2">
        <v>10</v>
      </c>
      <c r="K11748" s="2">
        <v>2</v>
      </c>
      <c r="L11748" s="3">
        <v>1299956</v>
      </c>
      <c r="M11748" s="2" t="s">
        <v>0</v>
      </c>
      <c r="N11748" s="4" t="s">
        <v>21</v>
      </c>
    </row>
    <row r="11749" spans="1:14" x14ac:dyDescent="0.25">
      <c r="A11749" s="1" t="s">
        <v>365</v>
      </c>
      <c r="B11749" s="2" t="s">
        <v>76</v>
      </c>
      <c r="C11749" s="2" t="s">
        <v>83</v>
      </c>
      <c r="D11749" s="2" t="s">
        <v>84</v>
      </c>
      <c r="E11749" s="2" t="s">
        <v>9870</v>
      </c>
      <c r="F11749" s="2">
        <v>31201600</v>
      </c>
      <c r="G11749" s="2" t="s">
        <v>496</v>
      </c>
      <c r="H11749" s="2">
        <v>4</v>
      </c>
      <c r="I11749" s="2">
        <v>6</v>
      </c>
      <c r="J11749" s="2">
        <v>10</v>
      </c>
      <c r="K11749" s="2">
        <v>1</v>
      </c>
      <c r="L11749" s="3">
        <v>13167.35</v>
      </c>
      <c r="M11749" s="2" t="s">
        <v>0</v>
      </c>
      <c r="N11749" s="4" t="s">
        <v>21</v>
      </c>
    </row>
    <row r="11750" spans="1:14" x14ac:dyDescent="0.25">
      <c r="A11750" s="1" t="s">
        <v>365</v>
      </c>
      <c r="B11750" s="2" t="s">
        <v>76</v>
      </c>
      <c r="C11750" s="2" t="s">
        <v>83</v>
      </c>
      <c r="D11750" s="2" t="s">
        <v>84</v>
      </c>
      <c r="E11750" s="2" t="s">
        <v>9871</v>
      </c>
      <c r="F11750" s="2">
        <v>31211507</v>
      </c>
      <c r="G11750" s="2" t="s">
        <v>496</v>
      </c>
      <c r="H11750" s="2">
        <v>4</v>
      </c>
      <c r="I11750" s="2">
        <v>6</v>
      </c>
      <c r="J11750" s="2">
        <v>10</v>
      </c>
      <c r="K11750" s="2">
        <v>11</v>
      </c>
      <c r="L11750" s="3">
        <v>820808.45</v>
      </c>
      <c r="M11750" s="2" t="s">
        <v>0</v>
      </c>
      <c r="N11750" s="4" t="s">
        <v>21</v>
      </c>
    </row>
    <row r="11751" spans="1:14" x14ac:dyDescent="0.25">
      <c r="A11751" s="1" t="s">
        <v>365</v>
      </c>
      <c r="B11751" s="2" t="s">
        <v>76</v>
      </c>
      <c r="C11751" s="2" t="s">
        <v>83</v>
      </c>
      <c r="D11751" s="2" t="s">
        <v>84</v>
      </c>
      <c r="E11751" s="2" t="s">
        <v>9872</v>
      </c>
      <c r="F11751" s="2">
        <v>31201601</v>
      </c>
      <c r="G11751" s="2" t="s">
        <v>496</v>
      </c>
      <c r="H11751" s="2">
        <v>4</v>
      </c>
      <c r="I11751" s="2">
        <v>6</v>
      </c>
      <c r="J11751" s="2">
        <v>10</v>
      </c>
      <c r="K11751" s="2">
        <v>4</v>
      </c>
      <c r="L11751" s="3">
        <v>3160354.4</v>
      </c>
      <c r="M11751" s="2" t="s">
        <v>0</v>
      </c>
      <c r="N11751" s="4" t="s">
        <v>21</v>
      </c>
    </row>
    <row r="11752" spans="1:14" x14ac:dyDescent="0.25">
      <c r="A11752" s="1" t="s">
        <v>365</v>
      </c>
      <c r="B11752" s="2" t="s">
        <v>76</v>
      </c>
      <c r="C11752" s="2" t="s">
        <v>83</v>
      </c>
      <c r="D11752" s="2" t="s">
        <v>84</v>
      </c>
      <c r="E11752" s="2" t="s">
        <v>9873</v>
      </c>
      <c r="F11752" s="2">
        <v>31211507</v>
      </c>
      <c r="G11752" s="2" t="s">
        <v>496</v>
      </c>
      <c r="H11752" s="2">
        <v>4</v>
      </c>
      <c r="I11752" s="2">
        <v>6</v>
      </c>
      <c r="J11752" s="2">
        <v>10</v>
      </c>
      <c r="K11752" s="2">
        <v>11</v>
      </c>
      <c r="L11752" s="3">
        <v>820808.45</v>
      </c>
      <c r="M11752" s="2" t="s">
        <v>0</v>
      </c>
      <c r="N11752" s="4" t="s">
        <v>21</v>
      </c>
    </row>
    <row r="11753" spans="1:14" x14ac:dyDescent="0.25">
      <c r="A11753" s="1" t="s">
        <v>365</v>
      </c>
      <c r="B11753" s="2" t="s">
        <v>76</v>
      </c>
      <c r="C11753" s="2" t="s">
        <v>83</v>
      </c>
      <c r="D11753" s="2" t="s">
        <v>84</v>
      </c>
      <c r="E11753" s="2" t="s">
        <v>9874</v>
      </c>
      <c r="F11753" s="2">
        <v>31211507</v>
      </c>
      <c r="G11753" s="2" t="s">
        <v>496</v>
      </c>
      <c r="H11753" s="2">
        <v>4</v>
      </c>
      <c r="I11753" s="2">
        <v>6</v>
      </c>
      <c r="J11753" s="2">
        <v>10</v>
      </c>
      <c r="K11753" s="2">
        <v>11</v>
      </c>
      <c r="L11753" s="3">
        <v>820808.45</v>
      </c>
      <c r="M11753" s="2" t="s">
        <v>0</v>
      </c>
      <c r="N11753" s="4" t="s">
        <v>21</v>
      </c>
    </row>
    <row r="11754" spans="1:14" x14ac:dyDescent="0.25">
      <c r="A11754" s="1" t="s">
        <v>365</v>
      </c>
      <c r="B11754" s="2" t="s">
        <v>76</v>
      </c>
      <c r="C11754" s="2" t="s">
        <v>83</v>
      </c>
      <c r="D11754" s="2" t="s">
        <v>84</v>
      </c>
      <c r="E11754" s="2" t="s">
        <v>9875</v>
      </c>
      <c r="F11754" s="2">
        <v>31201601</v>
      </c>
      <c r="G11754" s="2" t="s">
        <v>496</v>
      </c>
      <c r="H11754" s="2">
        <v>4</v>
      </c>
      <c r="I11754" s="2">
        <v>6</v>
      </c>
      <c r="J11754" s="2">
        <v>10</v>
      </c>
      <c r="K11754" s="2">
        <v>1</v>
      </c>
      <c r="L11754" s="3">
        <v>790088.6</v>
      </c>
      <c r="M11754" s="2" t="s">
        <v>0</v>
      </c>
      <c r="N11754" s="4" t="s">
        <v>21</v>
      </c>
    </row>
    <row r="11755" spans="1:14" x14ac:dyDescent="0.25">
      <c r="A11755" s="1" t="s">
        <v>365</v>
      </c>
      <c r="B11755" s="2" t="s">
        <v>76</v>
      </c>
      <c r="C11755" s="2" t="s">
        <v>83</v>
      </c>
      <c r="D11755" s="2" t="s">
        <v>84</v>
      </c>
      <c r="E11755" s="2" t="s">
        <v>9876</v>
      </c>
      <c r="F11755" s="2">
        <v>31201601</v>
      </c>
      <c r="G11755" s="2" t="s">
        <v>496</v>
      </c>
      <c r="H11755" s="2">
        <v>4</v>
      </c>
      <c r="I11755" s="2">
        <v>6</v>
      </c>
      <c r="J11755" s="2">
        <v>10</v>
      </c>
      <c r="K11755" s="2">
        <v>2</v>
      </c>
      <c r="L11755" s="3">
        <v>1580177.2</v>
      </c>
      <c r="M11755" s="2" t="s">
        <v>0</v>
      </c>
      <c r="N11755" s="4" t="s">
        <v>21</v>
      </c>
    </row>
    <row r="11756" spans="1:14" x14ac:dyDescent="0.25">
      <c r="A11756" s="1" t="s">
        <v>365</v>
      </c>
      <c r="B11756" s="2" t="s">
        <v>76</v>
      </c>
      <c r="C11756" s="2" t="s">
        <v>83</v>
      </c>
      <c r="D11756" s="2" t="s">
        <v>84</v>
      </c>
      <c r="E11756" s="2" t="s">
        <v>9877</v>
      </c>
      <c r="F11756" s="2">
        <v>31201601</v>
      </c>
      <c r="G11756" s="2" t="s">
        <v>496</v>
      </c>
      <c r="H11756" s="2">
        <v>4</v>
      </c>
      <c r="I11756" s="2">
        <v>6</v>
      </c>
      <c r="J11756" s="2">
        <v>10</v>
      </c>
      <c r="K11756" s="2">
        <v>1</v>
      </c>
      <c r="L11756" s="3">
        <v>790088.6</v>
      </c>
      <c r="M11756" s="2" t="s">
        <v>0</v>
      </c>
      <c r="N11756" s="4" t="s">
        <v>21</v>
      </c>
    </row>
    <row r="11757" spans="1:14" x14ac:dyDescent="0.25">
      <c r="A11757" s="1" t="s">
        <v>365</v>
      </c>
      <c r="B11757" s="2" t="s">
        <v>76</v>
      </c>
      <c r="C11757" s="2" t="s">
        <v>83</v>
      </c>
      <c r="D11757" s="2" t="s">
        <v>84</v>
      </c>
      <c r="E11757" s="2" t="s">
        <v>9878</v>
      </c>
      <c r="F11757" s="2">
        <v>31201601</v>
      </c>
      <c r="G11757" s="2" t="s">
        <v>496</v>
      </c>
      <c r="H11757" s="2">
        <v>4</v>
      </c>
      <c r="I11757" s="2">
        <v>6</v>
      </c>
      <c r="J11757" s="2">
        <v>10</v>
      </c>
      <c r="K11757" s="2">
        <v>2</v>
      </c>
      <c r="L11757" s="3">
        <v>1580177.2</v>
      </c>
      <c r="M11757" s="2" t="s">
        <v>0</v>
      </c>
      <c r="N11757" s="4" t="s">
        <v>21</v>
      </c>
    </row>
    <row r="11758" spans="1:14" x14ac:dyDescent="0.25">
      <c r="A11758" s="1" t="s">
        <v>365</v>
      </c>
      <c r="B11758" s="2" t="s">
        <v>76</v>
      </c>
      <c r="C11758" s="2" t="s">
        <v>83</v>
      </c>
      <c r="D11758" s="2" t="s">
        <v>84</v>
      </c>
      <c r="E11758" s="2" t="s">
        <v>9879</v>
      </c>
      <c r="F11758" s="2">
        <v>31201601</v>
      </c>
      <c r="G11758" s="2" t="s">
        <v>496</v>
      </c>
      <c r="H11758" s="2">
        <v>4</v>
      </c>
      <c r="I11758" s="2">
        <v>6</v>
      </c>
      <c r="J11758" s="2">
        <v>10</v>
      </c>
      <c r="K11758" s="2">
        <v>1</v>
      </c>
      <c r="L11758" s="3">
        <v>790088.6</v>
      </c>
      <c r="M11758" s="2" t="s">
        <v>0</v>
      </c>
      <c r="N11758" s="4" t="s">
        <v>21</v>
      </c>
    </row>
    <row r="11759" spans="1:14" x14ac:dyDescent="0.25">
      <c r="A11759" s="1" t="s">
        <v>365</v>
      </c>
      <c r="B11759" s="2" t="s">
        <v>76</v>
      </c>
      <c r="C11759" s="2" t="s">
        <v>83</v>
      </c>
      <c r="D11759" s="2" t="s">
        <v>84</v>
      </c>
      <c r="E11759" s="2" t="s">
        <v>9880</v>
      </c>
      <c r="F11759" s="2">
        <v>31201610</v>
      </c>
      <c r="G11759" s="2" t="s">
        <v>496</v>
      </c>
      <c r="H11759" s="2">
        <v>4</v>
      </c>
      <c r="I11759" s="2">
        <v>6</v>
      </c>
      <c r="J11759" s="2">
        <v>10</v>
      </c>
      <c r="K11759" s="2">
        <v>5</v>
      </c>
      <c r="L11759" s="3">
        <v>416987.9</v>
      </c>
      <c r="M11759" s="2" t="s">
        <v>0</v>
      </c>
      <c r="N11759" s="4" t="s">
        <v>21</v>
      </c>
    </row>
    <row r="11760" spans="1:14" x14ac:dyDescent="0.25">
      <c r="A11760" s="1" t="s">
        <v>365</v>
      </c>
      <c r="B11760" s="2" t="s">
        <v>76</v>
      </c>
      <c r="C11760" s="2" t="s">
        <v>83</v>
      </c>
      <c r="D11760" s="2" t="s">
        <v>84</v>
      </c>
      <c r="E11760" s="2" t="s">
        <v>9881</v>
      </c>
      <c r="F11760" s="2">
        <v>31201601</v>
      </c>
      <c r="G11760" s="2" t="s">
        <v>496</v>
      </c>
      <c r="H11760" s="2">
        <v>4</v>
      </c>
      <c r="I11760" s="2">
        <v>6</v>
      </c>
      <c r="J11760" s="2">
        <v>10</v>
      </c>
      <c r="K11760" s="2">
        <v>19</v>
      </c>
      <c r="L11760" s="3">
        <v>1667962.31</v>
      </c>
      <c r="M11760" s="2" t="s">
        <v>0</v>
      </c>
      <c r="N11760" s="4" t="s">
        <v>21</v>
      </c>
    </row>
    <row r="11761" spans="1:14" x14ac:dyDescent="0.25">
      <c r="A11761" s="1" t="s">
        <v>365</v>
      </c>
      <c r="B11761" s="2" t="s">
        <v>76</v>
      </c>
      <c r="C11761" s="2" t="s">
        <v>83</v>
      </c>
      <c r="D11761" s="2" t="s">
        <v>84</v>
      </c>
      <c r="E11761" s="2" t="s">
        <v>9882</v>
      </c>
      <c r="F11761" s="2">
        <v>31201601</v>
      </c>
      <c r="G11761" s="2" t="s">
        <v>496</v>
      </c>
      <c r="H11761" s="2">
        <v>4</v>
      </c>
      <c r="I11761" s="2">
        <v>6</v>
      </c>
      <c r="J11761" s="2">
        <v>10</v>
      </c>
      <c r="K11761" s="2">
        <v>1</v>
      </c>
      <c r="L11761" s="3">
        <v>790088.6</v>
      </c>
      <c r="M11761" s="2" t="s">
        <v>0</v>
      </c>
      <c r="N11761" s="4" t="s">
        <v>21</v>
      </c>
    </row>
    <row r="11762" spans="1:14" x14ac:dyDescent="0.25">
      <c r="A11762" s="1" t="s">
        <v>365</v>
      </c>
      <c r="B11762" s="2" t="s">
        <v>76</v>
      </c>
      <c r="C11762" s="2" t="s">
        <v>83</v>
      </c>
      <c r="D11762" s="2" t="s">
        <v>84</v>
      </c>
      <c r="E11762" s="2" t="s">
        <v>9883</v>
      </c>
      <c r="F11762" s="2">
        <v>31201600</v>
      </c>
      <c r="G11762" s="2" t="s">
        <v>496</v>
      </c>
      <c r="H11762" s="2">
        <v>6</v>
      </c>
      <c r="I11762" s="2">
        <v>4</v>
      </c>
      <c r="J11762" s="2">
        <v>10</v>
      </c>
      <c r="K11762" s="2">
        <v>20</v>
      </c>
      <c r="L11762" s="3">
        <v>821338</v>
      </c>
      <c r="M11762" s="2" t="s">
        <v>0</v>
      </c>
      <c r="N11762" s="4" t="s">
        <v>21</v>
      </c>
    </row>
    <row r="11763" spans="1:14" x14ac:dyDescent="0.25">
      <c r="A11763" s="1" t="s">
        <v>365</v>
      </c>
      <c r="B11763" s="2" t="s">
        <v>76</v>
      </c>
      <c r="C11763" s="2" t="s">
        <v>83</v>
      </c>
      <c r="D11763" s="2" t="s">
        <v>84</v>
      </c>
      <c r="E11763" s="2" t="s">
        <v>9884</v>
      </c>
      <c r="F11763" s="2">
        <v>47101606</v>
      </c>
      <c r="G11763" s="2" t="s">
        <v>496</v>
      </c>
      <c r="H11763" s="2">
        <v>6</v>
      </c>
      <c r="I11763" s="2">
        <v>4</v>
      </c>
      <c r="J11763" s="2">
        <v>10</v>
      </c>
      <c r="K11763" s="2">
        <v>5</v>
      </c>
      <c r="L11763" s="3">
        <v>1163379.7</v>
      </c>
      <c r="M11763" s="2" t="s">
        <v>0</v>
      </c>
      <c r="N11763" s="4" t="s">
        <v>21</v>
      </c>
    </row>
    <row r="11764" spans="1:14" x14ac:dyDescent="0.25">
      <c r="A11764" s="1" t="s">
        <v>365</v>
      </c>
      <c r="B11764" s="2" t="s">
        <v>76</v>
      </c>
      <c r="C11764" s="2" t="s">
        <v>83</v>
      </c>
      <c r="D11764" s="2" t="s">
        <v>84</v>
      </c>
      <c r="E11764" s="2" t="s">
        <v>9822</v>
      </c>
      <c r="F11764" s="2">
        <v>31201610</v>
      </c>
      <c r="G11764" s="2" t="s">
        <v>2858</v>
      </c>
      <c r="H11764" s="2">
        <v>6</v>
      </c>
      <c r="I11764" s="2">
        <v>4</v>
      </c>
      <c r="J11764" s="2">
        <v>10</v>
      </c>
      <c r="K11764" s="2">
        <v>25</v>
      </c>
      <c r="L11764" s="3">
        <v>625000</v>
      </c>
      <c r="M11764" s="2" t="s">
        <v>0</v>
      </c>
      <c r="N11764" s="4" t="s">
        <v>21</v>
      </c>
    </row>
    <row r="11765" spans="1:14" x14ac:dyDescent="0.25">
      <c r="A11765" s="1" t="s">
        <v>365</v>
      </c>
      <c r="B11765" s="2" t="s">
        <v>76</v>
      </c>
      <c r="C11765" s="2" t="s">
        <v>83</v>
      </c>
      <c r="D11765" s="2" t="s">
        <v>84</v>
      </c>
      <c r="E11765" s="2" t="s">
        <v>9885</v>
      </c>
      <c r="F11765" s="2">
        <v>31133710</v>
      </c>
      <c r="G11765" s="2" t="s">
        <v>2858</v>
      </c>
      <c r="H11765" s="2">
        <v>6</v>
      </c>
      <c r="I11765" s="2">
        <v>4</v>
      </c>
      <c r="J11765" s="2">
        <v>10</v>
      </c>
      <c r="K11765" s="2">
        <v>15</v>
      </c>
      <c r="L11765" s="3">
        <v>270000</v>
      </c>
      <c r="M11765" s="2" t="s">
        <v>0</v>
      </c>
      <c r="N11765" s="4" t="s">
        <v>21</v>
      </c>
    </row>
    <row r="11766" spans="1:14" x14ac:dyDescent="0.25">
      <c r="A11766" s="1" t="s">
        <v>365</v>
      </c>
      <c r="B11766" s="2" t="s">
        <v>76</v>
      </c>
      <c r="C11766" s="2" t="s">
        <v>83</v>
      </c>
      <c r="D11766" s="2" t="s">
        <v>84</v>
      </c>
      <c r="E11766" s="2" t="s">
        <v>9886</v>
      </c>
      <c r="F11766" s="2">
        <v>31201601</v>
      </c>
      <c r="G11766" s="2" t="s">
        <v>2858</v>
      </c>
      <c r="H11766" s="2">
        <v>6</v>
      </c>
      <c r="I11766" s="2">
        <v>4</v>
      </c>
      <c r="J11766" s="2">
        <v>10</v>
      </c>
      <c r="K11766" s="2">
        <v>4</v>
      </c>
      <c r="L11766" s="3">
        <v>380000</v>
      </c>
      <c r="M11766" s="2" t="s">
        <v>0</v>
      </c>
      <c r="N11766" s="4" t="s">
        <v>21</v>
      </c>
    </row>
    <row r="11767" spans="1:14" x14ac:dyDescent="0.25">
      <c r="A11767" s="1" t="s">
        <v>365</v>
      </c>
      <c r="B11767" s="2" t="s">
        <v>76</v>
      </c>
      <c r="C11767" s="2" t="s">
        <v>83</v>
      </c>
      <c r="D11767" s="2" t="s">
        <v>84</v>
      </c>
      <c r="E11767" s="2" t="s">
        <v>9887</v>
      </c>
      <c r="F11767" s="2">
        <v>31211501</v>
      </c>
      <c r="G11767" s="2" t="s">
        <v>2858</v>
      </c>
      <c r="H11767" s="2">
        <v>6</v>
      </c>
      <c r="I11767" s="2">
        <v>4</v>
      </c>
      <c r="J11767" s="2">
        <v>10</v>
      </c>
      <c r="K11767" s="2">
        <v>3</v>
      </c>
      <c r="L11767" s="3">
        <v>960000</v>
      </c>
      <c r="M11767" s="2" t="s">
        <v>0</v>
      </c>
      <c r="N11767" s="4" t="s">
        <v>21</v>
      </c>
    </row>
    <row r="11768" spans="1:14" x14ac:dyDescent="0.25">
      <c r="A11768" s="1" t="s">
        <v>365</v>
      </c>
      <c r="B11768" s="2" t="s">
        <v>76</v>
      </c>
      <c r="C11768" s="2" t="s">
        <v>83</v>
      </c>
      <c r="D11768" s="2" t="s">
        <v>84</v>
      </c>
      <c r="E11768" s="2" t="s">
        <v>9888</v>
      </c>
      <c r="F11768" s="2">
        <v>31201610</v>
      </c>
      <c r="G11768" s="2" t="s">
        <v>2858</v>
      </c>
      <c r="H11768" s="2">
        <v>6</v>
      </c>
      <c r="I11768" s="2">
        <v>4</v>
      </c>
      <c r="J11768" s="2">
        <v>10</v>
      </c>
      <c r="K11768" s="2">
        <v>5</v>
      </c>
      <c r="L11768" s="3">
        <v>275000</v>
      </c>
      <c r="M11768" s="2" t="s">
        <v>17383</v>
      </c>
      <c r="N11768" s="4" t="s">
        <v>21</v>
      </c>
    </row>
    <row r="11769" spans="1:14" x14ac:dyDescent="0.25">
      <c r="A11769" s="1" t="s">
        <v>365</v>
      </c>
      <c r="B11769" s="2" t="s">
        <v>76</v>
      </c>
      <c r="C11769" s="2" t="s">
        <v>83</v>
      </c>
      <c r="D11769" s="2" t="s">
        <v>84</v>
      </c>
      <c r="E11769" s="2" t="s">
        <v>9889</v>
      </c>
      <c r="F11769" s="2">
        <v>23271423</v>
      </c>
      <c r="G11769" s="2" t="s">
        <v>2858</v>
      </c>
      <c r="H11769" s="2">
        <v>6</v>
      </c>
      <c r="I11769" s="2">
        <v>4</v>
      </c>
      <c r="J11769" s="2">
        <v>10</v>
      </c>
      <c r="K11769" s="2">
        <v>20</v>
      </c>
      <c r="L11769" s="3">
        <v>60000</v>
      </c>
      <c r="M11769" s="2" t="s">
        <v>0</v>
      </c>
      <c r="N11769" s="4" t="s">
        <v>21</v>
      </c>
    </row>
    <row r="11770" spans="1:14" x14ac:dyDescent="0.25">
      <c r="A11770" s="1" t="s">
        <v>365</v>
      </c>
      <c r="B11770" s="2" t="s">
        <v>76</v>
      </c>
      <c r="C11770" s="2" t="s">
        <v>83</v>
      </c>
      <c r="D11770" s="2" t="s">
        <v>84</v>
      </c>
      <c r="E11770" s="2" t="s">
        <v>9890</v>
      </c>
      <c r="F11770" s="2">
        <v>31201610</v>
      </c>
      <c r="G11770" s="2" t="s">
        <v>490</v>
      </c>
      <c r="H11770" s="2">
        <v>8</v>
      </c>
      <c r="I11770" s="2">
        <v>2</v>
      </c>
      <c r="J11770" s="2">
        <v>10</v>
      </c>
      <c r="K11770" s="2">
        <v>3</v>
      </c>
      <c r="L11770" s="3">
        <v>319515</v>
      </c>
      <c r="M11770" s="2" t="s">
        <v>17383</v>
      </c>
      <c r="N11770" s="4" t="s">
        <v>21</v>
      </c>
    </row>
    <row r="11771" spans="1:14" x14ac:dyDescent="0.25">
      <c r="A11771" s="1" t="s">
        <v>365</v>
      </c>
      <c r="B11771" s="2" t="s">
        <v>76</v>
      </c>
      <c r="C11771" s="2" t="s">
        <v>83</v>
      </c>
      <c r="D11771" s="2" t="s">
        <v>84</v>
      </c>
      <c r="E11771" s="2" t="s">
        <v>9891</v>
      </c>
      <c r="F11771" s="2">
        <v>31201610</v>
      </c>
      <c r="G11771" s="2" t="s">
        <v>490</v>
      </c>
      <c r="H11771" s="2">
        <v>8</v>
      </c>
      <c r="I11771" s="2">
        <v>2</v>
      </c>
      <c r="J11771" s="2">
        <v>10</v>
      </c>
      <c r="K11771" s="2">
        <v>1</v>
      </c>
      <c r="L11771" s="3">
        <v>160055</v>
      </c>
      <c r="M11771" s="2" t="s">
        <v>0</v>
      </c>
      <c r="N11771" s="4" t="s">
        <v>21</v>
      </c>
    </row>
    <row r="11772" spans="1:14" x14ac:dyDescent="0.25">
      <c r="A11772" s="1" t="s">
        <v>365</v>
      </c>
      <c r="B11772" s="2" t="s">
        <v>76</v>
      </c>
      <c r="C11772" s="2" t="s">
        <v>83</v>
      </c>
      <c r="D11772" s="2" t="s">
        <v>84</v>
      </c>
      <c r="E11772" s="2" t="s">
        <v>9892</v>
      </c>
      <c r="F11772" s="2">
        <v>25174004</v>
      </c>
      <c r="G11772" s="2" t="s">
        <v>490</v>
      </c>
      <c r="H11772" s="2">
        <v>8</v>
      </c>
      <c r="I11772" s="2">
        <v>2</v>
      </c>
      <c r="J11772" s="2">
        <v>10</v>
      </c>
      <c r="K11772" s="2">
        <v>10</v>
      </c>
      <c r="L11772" s="3">
        <v>368900</v>
      </c>
      <c r="M11772" s="2" t="s">
        <v>17383</v>
      </c>
      <c r="N11772" s="4" t="s">
        <v>21</v>
      </c>
    </row>
    <row r="11773" spans="1:14" x14ac:dyDescent="0.25">
      <c r="A11773" s="1" t="s">
        <v>365</v>
      </c>
      <c r="B11773" s="2" t="s">
        <v>76</v>
      </c>
      <c r="C11773" s="2" t="s">
        <v>6181</v>
      </c>
      <c r="D11773" s="2" t="s">
        <v>18018</v>
      </c>
      <c r="E11773" s="2" t="s">
        <v>9893</v>
      </c>
      <c r="F11773" s="2">
        <v>21101500</v>
      </c>
      <c r="G11773" s="2" t="s">
        <v>490</v>
      </c>
      <c r="H11773" s="2">
        <v>3</v>
      </c>
      <c r="I11773" s="2">
        <v>5</v>
      </c>
      <c r="J11773" s="2">
        <v>10</v>
      </c>
      <c r="K11773" s="2">
        <v>3</v>
      </c>
      <c r="L11773" s="3">
        <v>963900</v>
      </c>
      <c r="M11773" s="2" t="s">
        <v>0</v>
      </c>
      <c r="N11773" s="4" t="s">
        <v>21</v>
      </c>
    </row>
    <row r="11774" spans="1:14" x14ac:dyDescent="0.25">
      <c r="A11774" s="1" t="s">
        <v>365</v>
      </c>
      <c r="B11774" s="2" t="s">
        <v>76</v>
      </c>
      <c r="C11774" s="2" t="s">
        <v>6181</v>
      </c>
      <c r="D11774" s="2" t="s">
        <v>18018</v>
      </c>
      <c r="E11774" s="2" t="s">
        <v>9894</v>
      </c>
      <c r="F11774" s="2">
        <v>31152102</v>
      </c>
      <c r="G11774" s="2" t="s">
        <v>490</v>
      </c>
      <c r="H11774" s="2">
        <v>4</v>
      </c>
      <c r="I11774" s="2">
        <v>8</v>
      </c>
      <c r="J11774" s="2">
        <v>10</v>
      </c>
      <c r="K11774" s="2">
        <v>1</v>
      </c>
      <c r="L11774" s="3">
        <v>8925</v>
      </c>
      <c r="M11774" s="2" t="s">
        <v>0</v>
      </c>
      <c r="N11774" s="4" t="s">
        <v>21</v>
      </c>
    </row>
    <row r="11775" spans="1:14" x14ac:dyDescent="0.25">
      <c r="A11775" s="1" t="s">
        <v>365</v>
      </c>
      <c r="B11775" s="2" t="s">
        <v>76</v>
      </c>
      <c r="C11775" s="2" t="s">
        <v>6181</v>
      </c>
      <c r="D11775" s="2" t="s">
        <v>18018</v>
      </c>
      <c r="E11775" s="2" t="s">
        <v>9895</v>
      </c>
      <c r="F11775" s="2">
        <v>10191705</v>
      </c>
      <c r="G11775" s="2" t="s">
        <v>810</v>
      </c>
      <c r="H11775" s="2">
        <v>3</v>
      </c>
      <c r="I11775" s="2">
        <v>6</v>
      </c>
      <c r="J11775" s="2">
        <v>10</v>
      </c>
      <c r="K11775" s="2">
        <v>100</v>
      </c>
      <c r="L11775" s="3">
        <v>940100</v>
      </c>
      <c r="M11775" s="2" t="s">
        <v>17389</v>
      </c>
      <c r="N11775" s="4" t="s">
        <v>21</v>
      </c>
    </row>
    <row r="11776" spans="1:14" x14ac:dyDescent="0.25">
      <c r="A11776" s="1" t="s">
        <v>365</v>
      </c>
      <c r="B11776" s="2" t="s">
        <v>86</v>
      </c>
      <c r="C11776" s="2" t="s">
        <v>684</v>
      </c>
      <c r="D11776" s="2" t="s">
        <v>17900</v>
      </c>
      <c r="E11776" s="2" t="s">
        <v>9896</v>
      </c>
      <c r="F11776" s="2">
        <v>25172503</v>
      </c>
      <c r="G11776" s="2" t="s">
        <v>810</v>
      </c>
      <c r="H11776" s="2">
        <v>3</v>
      </c>
      <c r="I11776" s="2">
        <v>6</v>
      </c>
      <c r="J11776" s="2">
        <v>10</v>
      </c>
      <c r="K11776" s="2">
        <v>2</v>
      </c>
      <c r="L11776" s="3">
        <v>1699796</v>
      </c>
      <c r="M11776" s="2" t="s">
        <v>0</v>
      </c>
      <c r="N11776" s="4" t="s">
        <v>21</v>
      </c>
    </row>
    <row r="11777" spans="1:14" x14ac:dyDescent="0.25">
      <c r="A11777" s="1" t="s">
        <v>365</v>
      </c>
      <c r="B11777" s="2" t="s">
        <v>86</v>
      </c>
      <c r="C11777" s="2" t="s">
        <v>684</v>
      </c>
      <c r="D11777" s="2" t="s">
        <v>17900</v>
      </c>
      <c r="E11777" s="2" t="s">
        <v>9897</v>
      </c>
      <c r="F11777" s="2">
        <v>25172503</v>
      </c>
      <c r="G11777" s="2" t="s">
        <v>810</v>
      </c>
      <c r="H11777" s="2">
        <v>3</v>
      </c>
      <c r="I11777" s="2">
        <v>6</v>
      </c>
      <c r="J11777" s="2">
        <v>10</v>
      </c>
      <c r="K11777" s="2">
        <v>2</v>
      </c>
      <c r="L11777" s="3">
        <v>1699796</v>
      </c>
      <c r="M11777" s="2" t="s">
        <v>0</v>
      </c>
      <c r="N11777" s="4" t="s">
        <v>21</v>
      </c>
    </row>
    <row r="11778" spans="1:14" x14ac:dyDescent="0.25">
      <c r="A11778" s="1" t="s">
        <v>365</v>
      </c>
      <c r="B11778" s="2" t="s">
        <v>86</v>
      </c>
      <c r="C11778" s="2" t="s">
        <v>684</v>
      </c>
      <c r="D11778" s="2" t="s">
        <v>17900</v>
      </c>
      <c r="E11778" s="2" t="s">
        <v>9898</v>
      </c>
      <c r="F11778" s="2">
        <v>25172503</v>
      </c>
      <c r="G11778" s="2" t="s">
        <v>810</v>
      </c>
      <c r="H11778" s="2">
        <v>3</v>
      </c>
      <c r="I11778" s="2">
        <v>6</v>
      </c>
      <c r="J11778" s="2">
        <v>10</v>
      </c>
      <c r="K11778" s="2">
        <v>2</v>
      </c>
      <c r="L11778" s="3">
        <v>2699872</v>
      </c>
      <c r="M11778" s="2" t="s">
        <v>0</v>
      </c>
      <c r="N11778" s="4" t="s">
        <v>21</v>
      </c>
    </row>
    <row r="11779" spans="1:14" x14ac:dyDescent="0.25">
      <c r="A11779" s="1" t="s">
        <v>365</v>
      </c>
      <c r="B11779" s="2" t="s">
        <v>86</v>
      </c>
      <c r="C11779" s="2" t="s">
        <v>684</v>
      </c>
      <c r="D11779" s="2" t="s">
        <v>17900</v>
      </c>
      <c r="E11779" s="2" t="s">
        <v>9899</v>
      </c>
      <c r="F11779" s="2">
        <v>25172503</v>
      </c>
      <c r="G11779" s="2" t="s">
        <v>810</v>
      </c>
      <c r="H11779" s="2">
        <v>3</v>
      </c>
      <c r="I11779" s="2">
        <v>6</v>
      </c>
      <c r="J11779" s="2">
        <v>10</v>
      </c>
      <c r="K11779" s="2">
        <v>1</v>
      </c>
      <c r="L11779" s="3">
        <v>64974</v>
      </c>
      <c r="M11779" s="2" t="s">
        <v>0</v>
      </c>
      <c r="N11779" s="4" t="s">
        <v>21</v>
      </c>
    </row>
    <row r="11780" spans="1:14" x14ac:dyDescent="0.25">
      <c r="A11780" s="1" t="s">
        <v>365</v>
      </c>
      <c r="B11780" s="2" t="s">
        <v>86</v>
      </c>
      <c r="C11780" s="2" t="s">
        <v>87</v>
      </c>
      <c r="D11780" s="2" t="s">
        <v>88</v>
      </c>
      <c r="E11780" s="2" t="s">
        <v>9900</v>
      </c>
      <c r="F11780" s="2">
        <v>31181701</v>
      </c>
      <c r="G11780" s="2" t="s">
        <v>490</v>
      </c>
      <c r="H11780" s="2">
        <v>4</v>
      </c>
      <c r="I11780" s="2">
        <v>8</v>
      </c>
      <c r="J11780" s="2">
        <v>10</v>
      </c>
      <c r="K11780" s="2">
        <v>10</v>
      </c>
      <c r="L11780" s="3">
        <v>4641</v>
      </c>
      <c r="M11780" s="2" t="s">
        <v>0</v>
      </c>
      <c r="N11780" s="4" t="s">
        <v>21</v>
      </c>
    </row>
    <row r="11781" spans="1:14" x14ac:dyDescent="0.25">
      <c r="A11781" s="1" t="s">
        <v>365</v>
      </c>
      <c r="B11781" s="2" t="s">
        <v>86</v>
      </c>
      <c r="C11781" s="2" t="s">
        <v>87</v>
      </c>
      <c r="D11781" s="2" t="s">
        <v>88</v>
      </c>
      <c r="E11781" s="2" t="s">
        <v>9901</v>
      </c>
      <c r="F11781" s="2">
        <v>21101500</v>
      </c>
      <c r="G11781" s="2" t="s">
        <v>490</v>
      </c>
      <c r="H11781" s="2">
        <v>4</v>
      </c>
      <c r="I11781" s="2">
        <v>8</v>
      </c>
      <c r="J11781" s="2">
        <v>10</v>
      </c>
      <c r="K11781" s="2">
        <v>2</v>
      </c>
      <c r="L11781" s="3">
        <v>107100</v>
      </c>
      <c r="M11781" s="2" t="s">
        <v>0</v>
      </c>
      <c r="N11781" s="4" t="s">
        <v>21</v>
      </c>
    </row>
    <row r="11782" spans="1:14" x14ac:dyDescent="0.25">
      <c r="A11782" s="1" t="s">
        <v>365</v>
      </c>
      <c r="B11782" s="2" t="s">
        <v>86</v>
      </c>
      <c r="C11782" s="2" t="s">
        <v>87</v>
      </c>
      <c r="D11782" s="2" t="s">
        <v>88</v>
      </c>
      <c r="E11782" s="2" t="s">
        <v>9902</v>
      </c>
      <c r="F11782" s="2">
        <v>40142020</v>
      </c>
      <c r="G11782" s="2" t="s">
        <v>810</v>
      </c>
      <c r="H11782" s="2">
        <v>3</v>
      </c>
      <c r="I11782" s="2">
        <v>6</v>
      </c>
      <c r="J11782" s="2">
        <v>10</v>
      </c>
      <c r="K11782" s="2">
        <v>6</v>
      </c>
      <c r="L11782" s="3">
        <v>426972</v>
      </c>
      <c r="M11782" s="2" t="s">
        <v>17389</v>
      </c>
      <c r="N11782" s="4" t="s">
        <v>21</v>
      </c>
    </row>
    <row r="11783" spans="1:14" x14ac:dyDescent="0.25">
      <c r="A11783" s="1" t="s">
        <v>365</v>
      </c>
      <c r="B11783" s="2" t="s">
        <v>86</v>
      </c>
      <c r="C11783" s="2" t="s">
        <v>87</v>
      </c>
      <c r="D11783" s="2" t="s">
        <v>88</v>
      </c>
      <c r="E11783" s="2" t="s">
        <v>9903</v>
      </c>
      <c r="F11783" s="2">
        <v>40142020</v>
      </c>
      <c r="G11783" s="2" t="s">
        <v>810</v>
      </c>
      <c r="H11783" s="2">
        <v>3</v>
      </c>
      <c r="I11783" s="2">
        <v>6</v>
      </c>
      <c r="J11783" s="2">
        <v>10</v>
      </c>
      <c r="K11783" s="2">
        <v>6</v>
      </c>
      <c r="L11783" s="3">
        <v>426972</v>
      </c>
      <c r="M11783" s="2" t="s">
        <v>17389</v>
      </c>
      <c r="N11783" s="4" t="s">
        <v>21</v>
      </c>
    </row>
    <row r="11784" spans="1:14" x14ac:dyDescent="0.25">
      <c r="A11784" s="1" t="s">
        <v>365</v>
      </c>
      <c r="B11784" s="2" t="s">
        <v>86</v>
      </c>
      <c r="C11784" s="2" t="s">
        <v>87</v>
      </c>
      <c r="D11784" s="2" t="s">
        <v>88</v>
      </c>
      <c r="E11784" s="2" t="s">
        <v>9904</v>
      </c>
      <c r="F11784" s="2">
        <v>40142000</v>
      </c>
      <c r="G11784" s="2" t="s">
        <v>810</v>
      </c>
      <c r="H11784" s="2">
        <v>3</v>
      </c>
      <c r="I11784" s="2">
        <v>6</v>
      </c>
      <c r="J11784" s="2">
        <v>10</v>
      </c>
      <c r="K11784" s="2">
        <v>7</v>
      </c>
      <c r="L11784" s="3">
        <v>4549846</v>
      </c>
      <c r="M11784" s="2" t="s">
        <v>0</v>
      </c>
      <c r="N11784" s="4" t="s">
        <v>21</v>
      </c>
    </row>
    <row r="11785" spans="1:14" x14ac:dyDescent="0.25">
      <c r="A11785" s="1" t="s">
        <v>365</v>
      </c>
      <c r="B11785" s="2" t="s">
        <v>86</v>
      </c>
      <c r="C11785" s="2" t="s">
        <v>87</v>
      </c>
      <c r="D11785" s="2" t="s">
        <v>88</v>
      </c>
      <c r="E11785" s="2" t="s">
        <v>9905</v>
      </c>
      <c r="F11785" s="2">
        <v>40142000</v>
      </c>
      <c r="G11785" s="2" t="s">
        <v>810</v>
      </c>
      <c r="H11785" s="2">
        <v>3</v>
      </c>
      <c r="I11785" s="2">
        <v>6</v>
      </c>
      <c r="J11785" s="2">
        <v>10</v>
      </c>
      <c r="K11785" s="2">
        <v>1</v>
      </c>
      <c r="L11785" s="3">
        <v>649978</v>
      </c>
      <c r="M11785" s="2" t="s">
        <v>0</v>
      </c>
      <c r="N11785" s="4" t="s">
        <v>21</v>
      </c>
    </row>
    <row r="11786" spans="1:14" x14ac:dyDescent="0.25">
      <c r="A11786" s="1" t="s">
        <v>365</v>
      </c>
      <c r="B11786" s="2" t="s">
        <v>86</v>
      </c>
      <c r="C11786" s="2" t="s">
        <v>87</v>
      </c>
      <c r="D11786" s="2" t="s">
        <v>88</v>
      </c>
      <c r="E11786" s="2" t="s">
        <v>9906</v>
      </c>
      <c r="F11786" s="2">
        <v>23153026</v>
      </c>
      <c r="G11786" s="2" t="s">
        <v>496</v>
      </c>
      <c r="H11786" s="2">
        <v>6</v>
      </c>
      <c r="I11786" s="2">
        <v>4</v>
      </c>
      <c r="J11786" s="2">
        <v>10</v>
      </c>
      <c r="K11786" s="2">
        <v>1</v>
      </c>
      <c r="L11786" s="3">
        <v>5749931.25</v>
      </c>
      <c r="M11786" s="2" t="s">
        <v>0</v>
      </c>
      <c r="N11786" s="4" t="s">
        <v>21</v>
      </c>
    </row>
    <row r="11787" spans="1:14" x14ac:dyDescent="0.25">
      <c r="A11787" s="1" t="s">
        <v>365</v>
      </c>
      <c r="B11787" s="2" t="s">
        <v>86</v>
      </c>
      <c r="C11787" s="2" t="s">
        <v>87</v>
      </c>
      <c r="D11787" s="2" t="s">
        <v>88</v>
      </c>
      <c r="E11787" s="2" t="s">
        <v>9907</v>
      </c>
      <c r="F11787" s="2">
        <v>46181504</v>
      </c>
      <c r="G11787" s="2" t="s">
        <v>496</v>
      </c>
      <c r="H11787" s="2">
        <v>6</v>
      </c>
      <c r="I11787" s="2">
        <v>4</v>
      </c>
      <c r="J11787" s="2">
        <v>10</v>
      </c>
      <c r="K11787" s="2">
        <v>10</v>
      </c>
      <c r="L11787" s="3">
        <v>984808.3</v>
      </c>
      <c r="M11787" s="2" t="s">
        <v>0</v>
      </c>
      <c r="N11787" s="4" t="s">
        <v>21</v>
      </c>
    </row>
    <row r="11788" spans="1:14" x14ac:dyDescent="0.25">
      <c r="A11788" s="1" t="s">
        <v>365</v>
      </c>
      <c r="B11788" s="2" t="s">
        <v>86</v>
      </c>
      <c r="C11788" s="2" t="s">
        <v>90</v>
      </c>
      <c r="D11788" s="2" t="s">
        <v>91</v>
      </c>
      <c r="E11788" s="2" t="s">
        <v>9908</v>
      </c>
      <c r="F11788" s="2">
        <v>40142008</v>
      </c>
      <c r="G11788" s="2" t="s">
        <v>490</v>
      </c>
      <c r="H11788" s="2">
        <v>3</v>
      </c>
      <c r="I11788" s="2">
        <v>7</v>
      </c>
      <c r="J11788" s="2">
        <v>16</v>
      </c>
      <c r="K11788" s="2">
        <v>1</v>
      </c>
      <c r="L11788" s="3">
        <v>444965</v>
      </c>
      <c r="M11788" s="2" t="s">
        <v>0</v>
      </c>
      <c r="N11788" s="4" t="s">
        <v>21</v>
      </c>
    </row>
    <row r="11789" spans="1:14" x14ac:dyDescent="0.25">
      <c r="A11789" s="1" t="s">
        <v>365</v>
      </c>
      <c r="B11789" s="2" t="s">
        <v>86</v>
      </c>
      <c r="C11789" s="2" t="s">
        <v>90</v>
      </c>
      <c r="D11789" s="2" t="s">
        <v>91</v>
      </c>
      <c r="E11789" s="2" t="s">
        <v>9909</v>
      </c>
      <c r="F11789" s="2">
        <v>40172600</v>
      </c>
      <c r="G11789" s="2" t="s">
        <v>490</v>
      </c>
      <c r="H11789" s="2">
        <v>4</v>
      </c>
      <c r="I11789" s="2">
        <v>8</v>
      </c>
      <c r="J11789" s="2">
        <v>10</v>
      </c>
      <c r="K11789" s="2">
        <v>5</v>
      </c>
      <c r="L11789" s="3">
        <v>44178.75</v>
      </c>
      <c r="M11789" s="2" t="s">
        <v>0</v>
      </c>
      <c r="N11789" s="4" t="s">
        <v>21</v>
      </c>
    </row>
    <row r="11790" spans="1:14" x14ac:dyDescent="0.25">
      <c r="A11790" s="1" t="s">
        <v>365</v>
      </c>
      <c r="B11790" s="2" t="s">
        <v>86</v>
      </c>
      <c r="C11790" s="2" t="s">
        <v>90</v>
      </c>
      <c r="D11790" s="2" t="s">
        <v>91</v>
      </c>
      <c r="E11790" s="2" t="s">
        <v>9910</v>
      </c>
      <c r="F11790" s="2">
        <v>40172600</v>
      </c>
      <c r="G11790" s="2" t="s">
        <v>490</v>
      </c>
      <c r="H11790" s="2">
        <v>4</v>
      </c>
      <c r="I11790" s="2">
        <v>8</v>
      </c>
      <c r="J11790" s="2">
        <v>10</v>
      </c>
      <c r="K11790" s="2">
        <v>5</v>
      </c>
      <c r="L11790" s="3">
        <v>44178.75</v>
      </c>
      <c r="M11790" s="2" t="s">
        <v>0</v>
      </c>
      <c r="N11790" s="4" t="s">
        <v>21</v>
      </c>
    </row>
    <row r="11791" spans="1:14" x14ac:dyDescent="0.25">
      <c r="A11791" s="1" t="s">
        <v>365</v>
      </c>
      <c r="B11791" s="2" t="s">
        <v>86</v>
      </c>
      <c r="C11791" s="2" t="s">
        <v>90</v>
      </c>
      <c r="D11791" s="2" t="s">
        <v>91</v>
      </c>
      <c r="E11791" s="2" t="s">
        <v>9911</v>
      </c>
      <c r="F11791" s="2">
        <v>40172509</v>
      </c>
      <c r="G11791" s="2" t="s">
        <v>490</v>
      </c>
      <c r="H11791" s="2">
        <v>4</v>
      </c>
      <c r="I11791" s="2">
        <v>8</v>
      </c>
      <c r="J11791" s="2">
        <v>10</v>
      </c>
      <c r="K11791" s="2">
        <v>10</v>
      </c>
      <c r="L11791" s="3">
        <v>10710</v>
      </c>
      <c r="M11791" s="2" t="s">
        <v>0</v>
      </c>
      <c r="N11791" s="4" t="s">
        <v>21</v>
      </c>
    </row>
    <row r="11792" spans="1:14" x14ac:dyDescent="0.25">
      <c r="A11792" s="1" t="s">
        <v>365</v>
      </c>
      <c r="B11792" s="2" t="s">
        <v>86</v>
      </c>
      <c r="C11792" s="2" t="s">
        <v>90</v>
      </c>
      <c r="D11792" s="2" t="s">
        <v>91</v>
      </c>
      <c r="E11792" s="2" t="s">
        <v>9912</v>
      </c>
      <c r="F11792" s="2">
        <v>40172509</v>
      </c>
      <c r="G11792" s="2" t="s">
        <v>490</v>
      </c>
      <c r="H11792" s="2">
        <v>4</v>
      </c>
      <c r="I11792" s="2">
        <v>8</v>
      </c>
      <c r="J11792" s="2">
        <v>10</v>
      </c>
      <c r="K11792" s="2">
        <v>50</v>
      </c>
      <c r="L11792" s="3">
        <v>53550</v>
      </c>
      <c r="M11792" s="2" t="s">
        <v>0</v>
      </c>
      <c r="N11792" s="4" t="s">
        <v>21</v>
      </c>
    </row>
    <row r="11793" spans="1:14" x14ac:dyDescent="0.25">
      <c r="A11793" s="1" t="s">
        <v>365</v>
      </c>
      <c r="B11793" s="2" t="s">
        <v>86</v>
      </c>
      <c r="C11793" s="2" t="s">
        <v>90</v>
      </c>
      <c r="D11793" s="2" t="s">
        <v>91</v>
      </c>
      <c r="E11793" s="2" t="s">
        <v>9913</v>
      </c>
      <c r="F11793" s="2">
        <v>40172509</v>
      </c>
      <c r="G11793" s="2" t="s">
        <v>490</v>
      </c>
      <c r="H11793" s="2">
        <v>4</v>
      </c>
      <c r="I11793" s="2">
        <v>8</v>
      </c>
      <c r="J11793" s="2">
        <v>10</v>
      </c>
      <c r="K11793" s="2">
        <v>10</v>
      </c>
      <c r="L11793" s="3">
        <v>16065</v>
      </c>
      <c r="M11793" s="2" t="s">
        <v>0</v>
      </c>
      <c r="N11793" s="4" t="s">
        <v>21</v>
      </c>
    </row>
    <row r="11794" spans="1:14" x14ac:dyDescent="0.25">
      <c r="A11794" s="1" t="s">
        <v>365</v>
      </c>
      <c r="B11794" s="2" t="s">
        <v>86</v>
      </c>
      <c r="C11794" s="2" t="s">
        <v>90</v>
      </c>
      <c r="D11794" s="2" t="s">
        <v>91</v>
      </c>
      <c r="E11794" s="2" t="s">
        <v>9914</v>
      </c>
      <c r="F11794" s="2">
        <v>40172509</v>
      </c>
      <c r="G11794" s="2" t="s">
        <v>490</v>
      </c>
      <c r="H11794" s="2">
        <v>4</v>
      </c>
      <c r="I11794" s="2">
        <v>8</v>
      </c>
      <c r="J11794" s="2">
        <v>10</v>
      </c>
      <c r="K11794" s="2">
        <v>50</v>
      </c>
      <c r="L11794" s="3">
        <v>53550</v>
      </c>
      <c r="M11794" s="2" t="s">
        <v>0</v>
      </c>
      <c r="N11794" s="4" t="s">
        <v>21</v>
      </c>
    </row>
    <row r="11795" spans="1:14" x14ac:dyDescent="0.25">
      <c r="A11795" s="1" t="s">
        <v>365</v>
      </c>
      <c r="B11795" s="2" t="s">
        <v>86</v>
      </c>
      <c r="C11795" s="2" t="s">
        <v>90</v>
      </c>
      <c r="D11795" s="2" t="s">
        <v>91</v>
      </c>
      <c r="E11795" s="2" t="s">
        <v>9915</v>
      </c>
      <c r="F11795" s="2">
        <v>40172509</v>
      </c>
      <c r="G11795" s="2" t="s">
        <v>490</v>
      </c>
      <c r="H11795" s="2">
        <v>4</v>
      </c>
      <c r="I11795" s="2">
        <v>8</v>
      </c>
      <c r="J11795" s="2">
        <v>10</v>
      </c>
      <c r="K11795" s="2">
        <v>2</v>
      </c>
      <c r="L11795" s="3">
        <v>3828.82</v>
      </c>
      <c r="M11795" s="2" t="s">
        <v>0</v>
      </c>
      <c r="N11795" s="4" t="s">
        <v>21</v>
      </c>
    </row>
    <row r="11796" spans="1:14" x14ac:dyDescent="0.25">
      <c r="A11796" s="1" t="s">
        <v>365</v>
      </c>
      <c r="B11796" s="2" t="s">
        <v>86</v>
      </c>
      <c r="C11796" s="2" t="s">
        <v>90</v>
      </c>
      <c r="D11796" s="2" t="s">
        <v>91</v>
      </c>
      <c r="E11796" s="2" t="s">
        <v>9916</v>
      </c>
      <c r="F11796" s="2">
        <v>40172509</v>
      </c>
      <c r="G11796" s="2" t="s">
        <v>490</v>
      </c>
      <c r="H11796" s="2">
        <v>4</v>
      </c>
      <c r="I11796" s="2">
        <v>8</v>
      </c>
      <c r="J11796" s="2">
        <v>10</v>
      </c>
      <c r="K11796" s="2">
        <v>2</v>
      </c>
      <c r="L11796" s="3">
        <v>7363.12</v>
      </c>
      <c r="M11796" s="2" t="s">
        <v>0</v>
      </c>
      <c r="N11796" s="4" t="s">
        <v>21</v>
      </c>
    </row>
    <row r="11797" spans="1:14" x14ac:dyDescent="0.25">
      <c r="A11797" s="1" t="s">
        <v>365</v>
      </c>
      <c r="B11797" s="2" t="s">
        <v>86</v>
      </c>
      <c r="C11797" s="2" t="s">
        <v>90</v>
      </c>
      <c r="D11797" s="2" t="s">
        <v>91</v>
      </c>
      <c r="E11797" s="2" t="s">
        <v>9917</v>
      </c>
      <c r="F11797" s="2">
        <v>40172509</v>
      </c>
      <c r="G11797" s="2" t="s">
        <v>490</v>
      </c>
      <c r="H11797" s="2">
        <v>4</v>
      </c>
      <c r="I11797" s="2">
        <v>8</v>
      </c>
      <c r="J11797" s="2">
        <v>10</v>
      </c>
      <c r="K11797" s="2">
        <v>4</v>
      </c>
      <c r="L11797" s="3">
        <v>27096.32</v>
      </c>
      <c r="M11797" s="2" t="s">
        <v>0</v>
      </c>
      <c r="N11797" s="4" t="s">
        <v>21</v>
      </c>
    </row>
    <row r="11798" spans="1:14" x14ac:dyDescent="0.25">
      <c r="A11798" s="1" t="s">
        <v>365</v>
      </c>
      <c r="B11798" s="2" t="s">
        <v>86</v>
      </c>
      <c r="C11798" s="2" t="s">
        <v>90</v>
      </c>
      <c r="D11798" s="2" t="s">
        <v>91</v>
      </c>
      <c r="E11798" s="2" t="s">
        <v>9918</v>
      </c>
      <c r="F11798" s="2">
        <v>40172509</v>
      </c>
      <c r="G11798" s="2" t="s">
        <v>490</v>
      </c>
      <c r="H11798" s="2">
        <v>4</v>
      </c>
      <c r="I11798" s="2">
        <v>8</v>
      </c>
      <c r="J11798" s="2">
        <v>10</v>
      </c>
      <c r="K11798" s="2">
        <v>2</v>
      </c>
      <c r="L11798" s="3">
        <v>6675.9</v>
      </c>
      <c r="M11798" s="2" t="s">
        <v>0</v>
      </c>
      <c r="N11798" s="4" t="s">
        <v>21</v>
      </c>
    </row>
    <row r="11799" spans="1:14" x14ac:dyDescent="0.25">
      <c r="A11799" s="1" t="s">
        <v>365</v>
      </c>
      <c r="B11799" s="2" t="s">
        <v>86</v>
      </c>
      <c r="C11799" s="2" t="s">
        <v>90</v>
      </c>
      <c r="D11799" s="2" t="s">
        <v>91</v>
      </c>
      <c r="E11799" s="2" t="s">
        <v>9919</v>
      </c>
      <c r="F11799" s="2">
        <v>40172509</v>
      </c>
      <c r="G11799" s="2" t="s">
        <v>490</v>
      </c>
      <c r="H11799" s="2">
        <v>4</v>
      </c>
      <c r="I11799" s="2">
        <v>8</v>
      </c>
      <c r="J11799" s="2">
        <v>10</v>
      </c>
      <c r="K11799" s="2">
        <v>4</v>
      </c>
      <c r="L11799" s="3">
        <v>27781.759999999998</v>
      </c>
      <c r="M11799" s="2" t="s">
        <v>0</v>
      </c>
      <c r="N11799" s="4" t="s">
        <v>21</v>
      </c>
    </row>
    <row r="11800" spans="1:14" x14ac:dyDescent="0.25">
      <c r="A11800" s="1" t="s">
        <v>365</v>
      </c>
      <c r="B11800" s="2" t="s">
        <v>86</v>
      </c>
      <c r="C11800" s="2" t="s">
        <v>90</v>
      </c>
      <c r="D11800" s="2" t="s">
        <v>91</v>
      </c>
      <c r="E11800" s="2" t="s">
        <v>9920</v>
      </c>
      <c r="F11800" s="2">
        <v>40141639</v>
      </c>
      <c r="G11800" s="2" t="s">
        <v>490</v>
      </c>
      <c r="H11800" s="2">
        <v>4</v>
      </c>
      <c r="I11800" s="2">
        <v>8</v>
      </c>
      <c r="J11800" s="2">
        <v>10</v>
      </c>
      <c r="K11800" s="2">
        <v>5</v>
      </c>
      <c r="L11800" s="3">
        <v>59886.75</v>
      </c>
      <c r="M11800" s="2" t="s">
        <v>0</v>
      </c>
      <c r="N11800" s="4" t="s">
        <v>21</v>
      </c>
    </row>
    <row r="11801" spans="1:14" x14ac:dyDescent="0.25">
      <c r="A11801" s="1" t="s">
        <v>365</v>
      </c>
      <c r="B11801" s="2" t="s">
        <v>86</v>
      </c>
      <c r="C11801" s="2" t="s">
        <v>90</v>
      </c>
      <c r="D11801" s="2" t="s">
        <v>91</v>
      </c>
      <c r="E11801" s="2" t="s">
        <v>18663</v>
      </c>
      <c r="F11801" s="2">
        <v>40172509</v>
      </c>
      <c r="G11801" s="2" t="s">
        <v>490</v>
      </c>
      <c r="H11801" s="2">
        <v>4</v>
      </c>
      <c r="I11801" s="2">
        <v>8</v>
      </c>
      <c r="J11801" s="2">
        <v>10</v>
      </c>
      <c r="K11801" s="2">
        <v>5</v>
      </c>
      <c r="L11801" s="3">
        <v>6501.8499999999995</v>
      </c>
      <c r="M11801" s="2" t="s">
        <v>0</v>
      </c>
      <c r="N11801" s="4" t="s">
        <v>21</v>
      </c>
    </row>
    <row r="11802" spans="1:14" x14ac:dyDescent="0.25">
      <c r="A11802" s="1" t="s">
        <v>365</v>
      </c>
      <c r="B11802" s="2" t="s">
        <v>86</v>
      </c>
      <c r="C11802" s="2" t="s">
        <v>90</v>
      </c>
      <c r="D11802" s="2" t="s">
        <v>91</v>
      </c>
      <c r="E11802" s="2" t="s">
        <v>9921</v>
      </c>
      <c r="F11802" s="2">
        <v>31161500</v>
      </c>
      <c r="G11802" s="2" t="s">
        <v>490</v>
      </c>
      <c r="H11802" s="2">
        <v>4</v>
      </c>
      <c r="I11802" s="2">
        <v>8</v>
      </c>
      <c r="J11802" s="2">
        <v>10</v>
      </c>
      <c r="K11802" s="2">
        <v>55</v>
      </c>
      <c r="L11802" s="3">
        <v>9424.8000000000011</v>
      </c>
      <c r="M11802" s="2" t="s">
        <v>0</v>
      </c>
      <c r="N11802" s="4" t="s">
        <v>21</v>
      </c>
    </row>
    <row r="11803" spans="1:14" x14ac:dyDescent="0.25">
      <c r="A11803" s="1" t="s">
        <v>365</v>
      </c>
      <c r="B11803" s="2" t="s">
        <v>86</v>
      </c>
      <c r="C11803" s="2" t="s">
        <v>90</v>
      </c>
      <c r="D11803" s="2" t="s">
        <v>91</v>
      </c>
      <c r="E11803" s="2" t="s">
        <v>9922</v>
      </c>
      <c r="F11803" s="2">
        <v>40172509</v>
      </c>
      <c r="G11803" s="2" t="s">
        <v>490</v>
      </c>
      <c r="H11803" s="2">
        <v>4</v>
      </c>
      <c r="I11803" s="2">
        <v>8</v>
      </c>
      <c r="J11803" s="2">
        <v>10</v>
      </c>
      <c r="K11803" s="2">
        <v>112</v>
      </c>
      <c r="L11803" s="3">
        <v>101659.04</v>
      </c>
      <c r="M11803" s="2" t="s">
        <v>0</v>
      </c>
      <c r="N11803" s="4" t="s">
        <v>21</v>
      </c>
    </row>
    <row r="11804" spans="1:14" x14ac:dyDescent="0.25">
      <c r="A11804" s="1" t="s">
        <v>365</v>
      </c>
      <c r="B11804" s="2" t="s">
        <v>86</v>
      </c>
      <c r="C11804" s="2" t="s">
        <v>90</v>
      </c>
      <c r="D11804" s="2" t="s">
        <v>91</v>
      </c>
      <c r="E11804" s="2" t="s">
        <v>9923</v>
      </c>
      <c r="F11804" s="2">
        <v>30181801</v>
      </c>
      <c r="G11804" s="2" t="s">
        <v>490</v>
      </c>
      <c r="H11804" s="2">
        <v>4</v>
      </c>
      <c r="I11804" s="2">
        <v>8</v>
      </c>
      <c r="J11804" s="2">
        <v>10</v>
      </c>
      <c r="K11804" s="2">
        <v>1</v>
      </c>
      <c r="L11804" s="3">
        <v>23562</v>
      </c>
      <c r="M11804" s="2" t="s">
        <v>0</v>
      </c>
      <c r="N11804" s="4" t="s">
        <v>21</v>
      </c>
    </row>
    <row r="11805" spans="1:14" x14ac:dyDescent="0.25">
      <c r="A11805" s="1" t="s">
        <v>365</v>
      </c>
      <c r="B11805" s="2" t="s">
        <v>86</v>
      </c>
      <c r="C11805" s="2" t="s">
        <v>90</v>
      </c>
      <c r="D11805" s="2" t="s">
        <v>91</v>
      </c>
      <c r="E11805" s="2" t="s">
        <v>9924</v>
      </c>
      <c r="F11805" s="2">
        <v>30181801</v>
      </c>
      <c r="G11805" s="2" t="s">
        <v>490</v>
      </c>
      <c r="H11805" s="2">
        <v>4</v>
      </c>
      <c r="I11805" s="2">
        <v>8</v>
      </c>
      <c r="J11805" s="2">
        <v>10</v>
      </c>
      <c r="K11805" s="2">
        <v>1</v>
      </c>
      <c r="L11805" s="3">
        <v>23660.18</v>
      </c>
      <c r="M11805" s="2" t="s">
        <v>0</v>
      </c>
      <c r="N11805" s="4" t="s">
        <v>21</v>
      </c>
    </row>
    <row r="11806" spans="1:14" x14ac:dyDescent="0.25">
      <c r="A11806" s="1" t="s">
        <v>365</v>
      </c>
      <c r="B11806" s="2" t="s">
        <v>86</v>
      </c>
      <c r="C11806" s="2" t="s">
        <v>90</v>
      </c>
      <c r="D11806" s="2" t="s">
        <v>91</v>
      </c>
      <c r="E11806" s="2" t="s">
        <v>9925</v>
      </c>
      <c r="F11806" s="2">
        <v>31162801</v>
      </c>
      <c r="G11806" s="2" t="s">
        <v>490</v>
      </c>
      <c r="H11806" s="2">
        <v>4</v>
      </c>
      <c r="I11806" s="2">
        <v>8</v>
      </c>
      <c r="J11806" s="2">
        <v>10</v>
      </c>
      <c r="K11806" s="2">
        <v>5</v>
      </c>
      <c r="L11806" s="3">
        <v>53625.85</v>
      </c>
      <c r="M11806" s="2" t="s">
        <v>0</v>
      </c>
      <c r="N11806" s="4" t="s">
        <v>21</v>
      </c>
    </row>
    <row r="11807" spans="1:14" x14ac:dyDescent="0.25">
      <c r="A11807" s="1" t="s">
        <v>365</v>
      </c>
      <c r="B11807" s="2" t="s">
        <v>86</v>
      </c>
      <c r="C11807" s="2" t="s">
        <v>90</v>
      </c>
      <c r="D11807" s="2" t="s">
        <v>91</v>
      </c>
      <c r="E11807" s="2" t="s">
        <v>9926</v>
      </c>
      <c r="F11807" s="2">
        <v>40172509</v>
      </c>
      <c r="G11807" s="2" t="s">
        <v>490</v>
      </c>
      <c r="H11807" s="2">
        <v>4</v>
      </c>
      <c r="I11807" s="2">
        <v>8</v>
      </c>
      <c r="J11807" s="2">
        <v>10</v>
      </c>
      <c r="K11807" s="2">
        <v>5</v>
      </c>
      <c r="L11807" s="3">
        <v>1561.9</v>
      </c>
      <c r="M11807" s="2" t="s">
        <v>0</v>
      </c>
      <c r="N11807" s="4" t="s">
        <v>21</v>
      </c>
    </row>
    <row r="11808" spans="1:14" x14ac:dyDescent="0.25">
      <c r="A11808" s="1" t="s">
        <v>365</v>
      </c>
      <c r="B11808" s="2" t="s">
        <v>86</v>
      </c>
      <c r="C11808" s="2" t="s">
        <v>90</v>
      </c>
      <c r="D11808" s="2" t="s">
        <v>91</v>
      </c>
      <c r="E11808" s="2" t="s">
        <v>9927</v>
      </c>
      <c r="F11808" s="2">
        <v>40141700</v>
      </c>
      <c r="G11808" s="2" t="s">
        <v>490</v>
      </c>
      <c r="H11808" s="2">
        <v>4</v>
      </c>
      <c r="I11808" s="2">
        <v>8</v>
      </c>
      <c r="J11808" s="2">
        <v>10</v>
      </c>
      <c r="K11808" s="2">
        <v>11</v>
      </c>
      <c r="L11808" s="3">
        <v>177647.69</v>
      </c>
      <c r="M11808" s="2" t="s">
        <v>0</v>
      </c>
      <c r="N11808" s="4" t="s">
        <v>21</v>
      </c>
    </row>
    <row r="11809" spans="1:14" x14ac:dyDescent="0.25">
      <c r="A11809" s="1" t="s">
        <v>365</v>
      </c>
      <c r="B11809" s="2" t="s">
        <v>86</v>
      </c>
      <c r="C11809" s="2" t="s">
        <v>90</v>
      </c>
      <c r="D11809" s="2" t="s">
        <v>91</v>
      </c>
      <c r="E11809" s="2" t="s">
        <v>9928</v>
      </c>
      <c r="F11809" s="2">
        <v>40141700</v>
      </c>
      <c r="G11809" s="2" t="s">
        <v>490</v>
      </c>
      <c r="H11809" s="2">
        <v>4</v>
      </c>
      <c r="I11809" s="2">
        <v>8</v>
      </c>
      <c r="J11809" s="2">
        <v>10</v>
      </c>
      <c r="K11809" s="2">
        <v>2</v>
      </c>
      <c r="L11809" s="3">
        <v>25918.2</v>
      </c>
      <c r="M11809" s="2" t="s">
        <v>0</v>
      </c>
      <c r="N11809" s="4" t="s">
        <v>21</v>
      </c>
    </row>
    <row r="11810" spans="1:14" x14ac:dyDescent="0.25">
      <c r="A11810" s="1" t="s">
        <v>365</v>
      </c>
      <c r="B11810" s="2" t="s">
        <v>86</v>
      </c>
      <c r="C11810" s="2" t="s">
        <v>90</v>
      </c>
      <c r="D11810" s="2" t="s">
        <v>91</v>
      </c>
      <c r="E11810" s="2" t="s">
        <v>9929</v>
      </c>
      <c r="F11810" s="2">
        <v>40141700</v>
      </c>
      <c r="G11810" s="2" t="s">
        <v>490</v>
      </c>
      <c r="H11810" s="2">
        <v>4</v>
      </c>
      <c r="I11810" s="2">
        <v>8</v>
      </c>
      <c r="J11810" s="2">
        <v>10</v>
      </c>
      <c r="K11810" s="2">
        <v>2</v>
      </c>
      <c r="L11810" s="3">
        <v>31514.18</v>
      </c>
      <c r="M11810" s="2" t="s">
        <v>0</v>
      </c>
      <c r="N11810" s="4" t="s">
        <v>21</v>
      </c>
    </row>
    <row r="11811" spans="1:14" x14ac:dyDescent="0.25">
      <c r="A11811" s="1" t="s">
        <v>365</v>
      </c>
      <c r="B11811" s="2" t="s">
        <v>86</v>
      </c>
      <c r="C11811" s="2" t="s">
        <v>90</v>
      </c>
      <c r="D11811" s="2" t="s">
        <v>91</v>
      </c>
      <c r="E11811" s="2" t="s">
        <v>9930</v>
      </c>
      <c r="F11811" s="2">
        <v>40172509</v>
      </c>
      <c r="G11811" s="2" t="s">
        <v>490</v>
      </c>
      <c r="H11811" s="2">
        <v>4</v>
      </c>
      <c r="I11811" s="2">
        <v>8</v>
      </c>
      <c r="J11811" s="2">
        <v>10</v>
      </c>
      <c r="K11811" s="2">
        <v>55</v>
      </c>
      <c r="L11811" s="3">
        <v>17180.900000000001</v>
      </c>
      <c r="M11811" s="2" t="s">
        <v>0</v>
      </c>
      <c r="N11811" s="4" t="s">
        <v>21</v>
      </c>
    </row>
    <row r="11812" spans="1:14" x14ac:dyDescent="0.25">
      <c r="A11812" s="1" t="s">
        <v>365</v>
      </c>
      <c r="B11812" s="2" t="s">
        <v>86</v>
      </c>
      <c r="C11812" s="2" t="s">
        <v>90</v>
      </c>
      <c r="D11812" s="2" t="s">
        <v>91</v>
      </c>
      <c r="E11812" s="2" t="s">
        <v>9931</v>
      </c>
      <c r="F11812" s="2">
        <v>39131712</v>
      </c>
      <c r="G11812" s="2" t="s">
        <v>490</v>
      </c>
      <c r="H11812" s="2">
        <v>4</v>
      </c>
      <c r="I11812" s="2">
        <v>8</v>
      </c>
      <c r="J11812" s="2">
        <v>10</v>
      </c>
      <c r="K11812" s="2">
        <v>5</v>
      </c>
      <c r="L11812" s="3">
        <v>30791.25</v>
      </c>
      <c r="M11812" s="2" t="s">
        <v>0</v>
      </c>
      <c r="N11812" s="4" t="s">
        <v>21</v>
      </c>
    </row>
    <row r="11813" spans="1:14" x14ac:dyDescent="0.25">
      <c r="A11813" s="1" t="s">
        <v>365</v>
      </c>
      <c r="B11813" s="2" t="s">
        <v>86</v>
      </c>
      <c r="C11813" s="2" t="s">
        <v>90</v>
      </c>
      <c r="D11813" s="2" t="s">
        <v>91</v>
      </c>
      <c r="E11813" s="2" t="s">
        <v>9932</v>
      </c>
      <c r="F11813" s="2">
        <v>39131712</v>
      </c>
      <c r="G11813" s="2" t="s">
        <v>490</v>
      </c>
      <c r="H11813" s="2">
        <v>4</v>
      </c>
      <c r="I11813" s="2">
        <v>8</v>
      </c>
      <c r="J11813" s="2">
        <v>10</v>
      </c>
      <c r="K11813" s="2">
        <v>5</v>
      </c>
      <c r="L11813" s="3">
        <v>21353.05</v>
      </c>
      <c r="M11813" s="2" t="s">
        <v>0</v>
      </c>
      <c r="N11813" s="4" t="s">
        <v>21</v>
      </c>
    </row>
    <row r="11814" spans="1:14" x14ac:dyDescent="0.25">
      <c r="A11814" s="1" t="s">
        <v>365</v>
      </c>
      <c r="B11814" s="2" t="s">
        <v>86</v>
      </c>
      <c r="C11814" s="2" t="s">
        <v>90</v>
      </c>
      <c r="D11814" s="2" t="s">
        <v>91</v>
      </c>
      <c r="E11814" s="2" t="s">
        <v>9933</v>
      </c>
      <c r="F11814" s="2">
        <v>40172509</v>
      </c>
      <c r="G11814" s="2" t="s">
        <v>490</v>
      </c>
      <c r="H11814" s="2">
        <v>4</v>
      </c>
      <c r="I11814" s="2">
        <v>8</v>
      </c>
      <c r="J11814" s="2">
        <v>10</v>
      </c>
      <c r="K11814" s="2">
        <v>10</v>
      </c>
      <c r="L11814" s="3">
        <v>8032.5</v>
      </c>
      <c r="M11814" s="2" t="s">
        <v>0</v>
      </c>
      <c r="N11814" s="4" t="s">
        <v>21</v>
      </c>
    </row>
    <row r="11815" spans="1:14" x14ac:dyDescent="0.25">
      <c r="A11815" s="1" t="s">
        <v>365</v>
      </c>
      <c r="B11815" s="2" t="s">
        <v>86</v>
      </c>
      <c r="C11815" s="2" t="s">
        <v>90</v>
      </c>
      <c r="D11815" s="2" t="s">
        <v>91</v>
      </c>
      <c r="E11815" s="2" t="s">
        <v>9934</v>
      </c>
      <c r="F11815" s="2">
        <v>40172509</v>
      </c>
      <c r="G11815" s="2" t="s">
        <v>490</v>
      </c>
      <c r="H11815" s="2">
        <v>4</v>
      </c>
      <c r="I11815" s="2">
        <v>8</v>
      </c>
      <c r="J11815" s="2">
        <v>10</v>
      </c>
      <c r="K11815" s="2">
        <v>134</v>
      </c>
      <c r="L11815" s="3">
        <v>41858.92</v>
      </c>
      <c r="M11815" s="2" t="s">
        <v>0</v>
      </c>
      <c r="N11815" s="4" t="s">
        <v>21</v>
      </c>
    </row>
    <row r="11816" spans="1:14" x14ac:dyDescent="0.25">
      <c r="A11816" s="1" t="s">
        <v>365</v>
      </c>
      <c r="B11816" s="2" t="s">
        <v>86</v>
      </c>
      <c r="C11816" s="2" t="s">
        <v>90</v>
      </c>
      <c r="D11816" s="2" t="s">
        <v>91</v>
      </c>
      <c r="E11816" s="2" t="s">
        <v>9935</v>
      </c>
      <c r="F11816" s="2">
        <v>40171708</v>
      </c>
      <c r="G11816" s="2" t="s">
        <v>810</v>
      </c>
      <c r="H11816" s="2">
        <v>3</v>
      </c>
      <c r="I11816" s="2">
        <v>6</v>
      </c>
      <c r="J11816" s="2">
        <v>10</v>
      </c>
      <c r="K11816" s="2">
        <v>2</v>
      </c>
      <c r="L11816" s="3">
        <v>517888</v>
      </c>
      <c r="M11816" s="2" t="s">
        <v>0</v>
      </c>
      <c r="N11816" s="4" t="s">
        <v>21</v>
      </c>
    </row>
    <row r="11817" spans="1:14" x14ac:dyDescent="0.25">
      <c r="A11817" s="1" t="s">
        <v>365</v>
      </c>
      <c r="B11817" s="2" t="s">
        <v>86</v>
      </c>
      <c r="C11817" s="2" t="s">
        <v>90</v>
      </c>
      <c r="D11817" s="2" t="s">
        <v>91</v>
      </c>
      <c r="E11817" s="2" t="s">
        <v>9936</v>
      </c>
      <c r="F11817" s="2">
        <v>40172101</v>
      </c>
      <c r="G11817" s="2" t="s">
        <v>810</v>
      </c>
      <c r="H11817" s="2">
        <v>3</v>
      </c>
      <c r="I11817" s="2">
        <v>6</v>
      </c>
      <c r="J11817" s="2">
        <v>10</v>
      </c>
      <c r="K11817" s="2">
        <v>1</v>
      </c>
      <c r="L11817" s="3">
        <v>84966</v>
      </c>
      <c r="M11817" s="2" t="s">
        <v>0</v>
      </c>
      <c r="N11817" s="4" t="s">
        <v>21</v>
      </c>
    </row>
    <row r="11818" spans="1:14" x14ac:dyDescent="0.25">
      <c r="A11818" s="1" t="s">
        <v>365</v>
      </c>
      <c r="B11818" s="2" t="s">
        <v>86</v>
      </c>
      <c r="C11818" s="2" t="s">
        <v>90</v>
      </c>
      <c r="D11818" s="2" t="s">
        <v>91</v>
      </c>
      <c r="E11818" s="2" t="s">
        <v>9937</v>
      </c>
      <c r="F11818" s="2">
        <v>13111206</v>
      </c>
      <c r="G11818" s="2" t="s">
        <v>810</v>
      </c>
      <c r="H11818" s="2">
        <v>3</v>
      </c>
      <c r="I11818" s="2">
        <v>6</v>
      </c>
      <c r="J11818" s="2">
        <v>10</v>
      </c>
      <c r="K11818" s="2">
        <v>1</v>
      </c>
      <c r="L11818" s="3">
        <v>3199910</v>
      </c>
      <c r="M11818" s="2" t="s">
        <v>0</v>
      </c>
      <c r="N11818" s="4" t="s">
        <v>21</v>
      </c>
    </row>
    <row r="11819" spans="1:14" x14ac:dyDescent="0.25">
      <c r="A11819" s="1" t="s">
        <v>365</v>
      </c>
      <c r="B11819" s="2" t="s">
        <v>86</v>
      </c>
      <c r="C11819" s="2" t="s">
        <v>90</v>
      </c>
      <c r="D11819" s="2" t="s">
        <v>91</v>
      </c>
      <c r="E11819" s="2" t="s">
        <v>9938</v>
      </c>
      <c r="F11819" s="2">
        <v>13111206</v>
      </c>
      <c r="G11819" s="2" t="s">
        <v>810</v>
      </c>
      <c r="H11819" s="2">
        <v>3</v>
      </c>
      <c r="I11819" s="2">
        <v>6</v>
      </c>
      <c r="J11819" s="2">
        <v>10</v>
      </c>
      <c r="K11819" s="2">
        <v>1</v>
      </c>
      <c r="L11819" s="3">
        <v>1499876</v>
      </c>
      <c r="M11819" s="2" t="s">
        <v>0</v>
      </c>
      <c r="N11819" s="4" t="s">
        <v>21</v>
      </c>
    </row>
    <row r="11820" spans="1:14" x14ac:dyDescent="0.25">
      <c r="A11820" s="1" t="s">
        <v>365</v>
      </c>
      <c r="B11820" s="2" t="s">
        <v>86</v>
      </c>
      <c r="C11820" s="2" t="s">
        <v>90</v>
      </c>
      <c r="D11820" s="2" t="s">
        <v>91</v>
      </c>
      <c r="E11820" s="2" t="s">
        <v>9939</v>
      </c>
      <c r="F11820" s="2">
        <v>24112902</v>
      </c>
      <c r="G11820" s="2" t="s">
        <v>810</v>
      </c>
      <c r="H11820" s="2">
        <v>3</v>
      </c>
      <c r="I11820" s="2">
        <v>6</v>
      </c>
      <c r="J11820" s="2">
        <v>10</v>
      </c>
      <c r="K11820" s="2">
        <v>3</v>
      </c>
      <c r="L11820" s="3">
        <v>6599859</v>
      </c>
      <c r="M11820" s="2" t="s">
        <v>0</v>
      </c>
      <c r="N11820" s="4" t="s">
        <v>21</v>
      </c>
    </row>
    <row r="11821" spans="1:14" x14ac:dyDescent="0.25">
      <c r="A11821" s="1" t="s">
        <v>365</v>
      </c>
      <c r="B11821" s="2" t="s">
        <v>86</v>
      </c>
      <c r="C11821" s="2" t="s">
        <v>90</v>
      </c>
      <c r="D11821" s="2" t="s">
        <v>91</v>
      </c>
      <c r="E11821" s="2" t="s">
        <v>9940</v>
      </c>
      <c r="F11821" s="2">
        <v>13111068</v>
      </c>
      <c r="G11821" s="2" t="s">
        <v>2858</v>
      </c>
      <c r="H11821" s="2">
        <v>6</v>
      </c>
      <c r="I11821" s="2">
        <v>4</v>
      </c>
      <c r="J11821" s="2">
        <v>10</v>
      </c>
      <c r="K11821" s="2">
        <v>3</v>
      </c>
      <c r="L11821" s="3">
        <v>234000</v>
      </c>
      <c r="M11821" s="2" t="s">
        <v>0</v>
      </c>
      <c r="N11821" s="4" t="s">
        <v>21</v>
      </c>
    </row>
    <row r="11822" spans="1:14" x14ac:dyDescent="0.25">
      <c r="A11822" s="1" t="s">
        <v>365</v>
      </c>
      <c r="B11822" s="2" t="s">
        <v>86</v>
      </c>
      <c r="C11822" s="2" t="s">
        <v>90</v>
      </c>
      <c r="D11822" s="2" t="s">
        <v>91</v>
      </c>
      <c r="E11822" s="2" t="s">
        <v>9941</v>
      </c>
      <c r="F11822" s="2">
        <v>40171617</v>
      </c>
      <c r="G11822" s="2" t="s">
        <v>2858</v>
      </c>
      <c r="H11822" s="2">
        <v>6</v>
      </c>
      <c r="I11822" s="2">
        <v>4</v>
      </c>
      <c r="J11822" s="2">
        <v>10</v>
      </c>
      <c r="K11822" s="2">
        <v>2</v>
      </c>
      <c r="L11822" s="3">
        <v>104000</v>
      </c>
      <c r="M11822" s="2" t="s">
        <v>0</v>
      </c>
      <c r="N11822" s="4" t="s">
        <v>21</v>
      </c>
    </row>
    <row r="11823" spans="1:14" x14ac:dyDescent="0.25">
      <c r="A11823" s="1" t="s">
        <v>365</v>
      </c>
      <c r="B11823" s="2" t="s">
        <v>86</v>
      </c>
      <c r="C11823" s="2" t="s">
        <v>90</v>
      </c>
      <c r="D11823" s="2" t="s">
        <v>91</v>
      </c>
      <c r="E11823" s="2" t="s">
        <v>9942</v>
      </c>
      <c r="F11823" s="2">
        <v>40171617</v>
      </c>
      <c r="G11823" s="2" t="s">
        <v>2858</v>
      </c>
      <c r="H11823" s="2">
        <v>6</v>
      </c>
      <c r="I11823" s="2">
        <v>4</v>
      </c>
      <c r="J11823" s="2">
        <v>10</v>
      </c>
      <c r="K11823" s="2">
        <v>1</v>
      </c>
      <c r="L11823" s="3">
        <v>66999.97</v>
      </c>
      <c r="M11823" s="2" t="s">
        <v>0</v>
      </c>
      <c r="N11823" s="4" t="s">
        <v>21</v>
      </c>
    </row>
    <row r="11824" spans="1:14" x14ac:dyDescent="0.25">
      <c r="A11824" s="1" t="s">
        <v>365</v>
      </c>
      <c r="B11824" s="2" t="s">
        <v>86</v>
      </c>
      <c r="C11824" s="2" t="s">
        <v>90</v>
      </c>
      <c r="D11824" s="2" t="s">
        <v>91</v>
      </c>
      <c r="E11824" s="2" t="s">
        <v>9943</v>
      </c>
      <c r="F11824" s="2">
        <v>40171617</v>
      </c>
      <c r="G11824" s="2" t="s">
        <v>2858</v>
      </c>
      <c r="H11824" s="2">
        <v>6</v>
      </c>
      <c r="I11824" s="2">
        <v>4</v>
      </c>
      <c r="J11824" s="2">
        <v>10</v>
      </c>
      <c r="K11824" s="2">
        <v>5</v>
      </c>
      <c r="L11824" s="3">
        <v>34000</v>
      </c>
      <c r="M11824" s="2" t="s">
        <v>0</v>
      </c>
      <c r="N11824" s="4" t="s">
        <v>21</v>
      </c>
    </row>
    <row r="11825" spans="1:14" x14ac:dyDescent="0.25">
      <c r="A11825" s="1" t="s">
        <v>365</v>
      </c>
      <c r="B11825" s="2" t="s">
        <v>86</v>
      </c>
      <c r="C11825" s="2" t="s">
        <v>90</v>
      </c>
      <c r="D11825" s="2" t="s">
        <v>91</v>
      </c>
      <c r="E11825" s="2" t="s">
        <v>9944</v>
      </c>
      <c r="F11825" s="2">
        <v>40171617</v>
      </c>
      <c r="G11825" s="2" t="s">
        <v>2858</v>
      </c>
      <c r="H11825" s="2">
        <v>6</v>
      </c>
      <c r="I11825" s="2">
        <v>4</v>
      </c>
      <c r="J11825" s="2">
        <v>10</v>
      </c>
      <c r="K11825" s="2">
        <v>5</v>
      </c>
      <c r="L11825" s="3">
        <v>59000</v>
      </c>
      <c r="M11825" s="2" t="s">
        <v>0</v>
      </c>
      <c r="N11825" s="4" t="s">
        <v>21</v>
      </c>
    </row>
    <row r="11826" spans="1:14" x14ac:dyDescent="0.25">
      <c r="A11826" s="1" t="s">
        <v>365</v>
      </c>
      <c r="B11826" s="2" t="s">
        <v>86</v>
      </c>
      <c r="C11826" s="2" t="s">
        <v>246</v>
      </c>
      <c r="D11826" s="2" t="s">
        <v>247</v>
      </c>
      <c r="E11826" s="2" t="s">
        <v>9945</v>
      </c>
      <c r="F11826" s="2">
        <v>24111503</v>
      </c>
      <c r="G11826" s="2" t="s">
        <v>490</v>
      </c>
      <c r="H11826" s="2">
        <v>3</v>
      </c>
      <c r="I11826" s="2">
        <v>8</v>
      </c>
      <c r="J11826" s="2">
        <v>10</v>
      </c>
      <c r="K11826" s="2">
        <v>28</v>
      </c>
      <c r="L11826" s="3">
        <v>336000</v>
      </c>
      <c r="M11826" s="2" t="s">
        <v>0</v>
      </c>
      <c r="N11826" s="4" t="s">
        <v>21</v>
      </c>
    </row>
    <row r="11827" spans="1:14" x14ac:dyDescent="0.25">
      <c r="A11827" s="1" t="s">
        <v>365</v>
      </c>
      <c r="B11827" s="2" t="s">
        <v>86</v>
      </c>
      <c r="C11827" s="2" t="s">
        <v>246</v>
      </c>
      <c r="D11827" s="2" t="s">
        <v>247</v>
      </c>
      <c r="E11827" s="2" t="s">
        <v>9946</v>
      </c>
      <c r="F11827" s="2">
        <v>24122002</v>
      </c>
      <c r="G11827" s="2" t="s">
        <v>490</v>
      </c>
      <c r="H11827" s="2">
        <v>3</v>
      </c>
      <c r="I11827" s="2">
        <v>8</v>
      </c>
      <c r="J11827" s="2">
        <v>10</v>
      </c>
      <c r="K11827" s="2">
        <v>4</v>
      </c>
      <c r="L11827" s="3">
        <v>140000</v>
      </c>
      <c r="M11827" s="2" t="s">
        <v>0</v>
      </c>
      <c r="N11827" s="4" t="s">
        <v>21</v>
      </c>
    </row>
    <row r="11828" spans="1:14" x14ac:dyDescent="0.25">
      <c r="A11828" s="1" t="s">
        <v>365</v>
      </c>
      <c r="B11828" s="2" t="s">
        <v>86</v>
      </c>
      <c r="C11828" s="2" t="s">
        <v>246</v>
      </c>
      <c r="D11828" s="2" t="s">
        <v>247</v>
      </c>
      <c r="E11828" s="2" t="s">
        <v>9947</v>
      </c>
      <c r="F11828" s="2">
        <v>31141501</v>
      </c>
      <c r="G11828" s="2" t="s">
        <v>490</v>
      </c>
      <c r="H11828" s="2">
        <v>3</v>
      </c>
      <c r="I11828" s="2">
        <v>8</v>
      </c>
      <c r="J11828" s="2">
        <v>10</v>
      </c>
      <c r="K11828" s="2">
        <v>4</v>
      </c>
      <c r="L11828" s="3">
        <v>104000</v>
      </c>
      <c r="M11828" s="2" t="s">
        <v>0</v>
      </c>
      <c r="N11828" s="4" t="s">
        <v>21</v>
      </c>
    </row>
    <row r="11829" spans="1:14" x14ac:dyDescent="0.25">
      <c r="A11829" s="1" t="s">
        <v>365</v>
      </c>
      <c r="B11829" s="2" t="s">
        <v>86</v>
      </c>
      <c r="C11829" s="2" t="s">
        <v>246</v>
      </c>
      <c r="D11829" s="2" t="s">
        <v>247</v>
      </c>
      <c r="E11829" s="2" t="s">
        <v>9948</v>
      </c>
      <c r="F11829" s="2">
        <v>30103206</v>
      </c>
      <c r="G11829" s="2" t="s">
        <v>490</v>
      </c>
      <c r="H11829" s="2">
        <v>4</v>
      </c>
      <c r="I11829" s="2">
        <v>8</v>
      </c>
      <c r="J11829" s="2">
        <v>10</v>
      </c>
      <c r="K11829" s="2">
        <v>2</v>
      </c>
      <c r="L11829" s="3">
        <v>6783</v>
      </c>
      <c r="M11829" s="2" t="s">
        <v>0</v>
      </c>
      <c r="N11829" s="4" t="s">
        <v>21</v>
      </c>
    </row>
    <row r="11830" spans="1:14" x14ac:dyDescent="0.25">
      <c r="A11830" s="1" t="s">
        <v>365</v>
      </c>
      <c r="B11830" s="2" t="s">
        <v>86</v>
      </c>
      <c r="C11830" s="2" t="s">
        <v>246</v>
      </c>
      <c r="D11830" s="2" t="s">
        <v>247</v>
      </c>
      <c r="E11830" s="2" t="s">
        <v>18664</v>
      </c>
      <c r="F11830" s="2">
        <v>30103206</v>
      </c>
      <c r="G11830" s="2" t="s">
        <v>490</v>
      </c>
      <c r="H11830" s="2">
        <v>4</v>
      </c>
      <c r="I11830" s="2">
        <v>8</v>
      </c>
      <c r="J11830" s="2">
        <v>10</v>
      </c>
      <c r="K11830" s="2">
        <v>2</v>
      </c>
      <c r="L11830" s="3">
        <v>12316.5</v>
      </c>
      <c r="M11830" s="2" t="s">
        <v>0</v>
      </c>
      <c r="N11830" s="4" t="s">
        <v>21</v>
      </c>
    </row>
    <row r="11831" spans="1:14" x14ac:dyDescent="0.25">
      <c r="A11831" s="1" t="s">
        <v>365</v>
      </c>
      <c r="B11831" s="2" t="s">
        <v>86</v>
      </c>
      <c r="C11831" s="2" t="s">
        <v>246</v>
      </c>
      <c r="D11831" s="2" t="s">
        <v>247</v>
      </c>
      <c r="E11831" s="2" t="s">
        <v>9949</v>
      </c>
      <c r="F11831" s="2">
        <v>30103206</v>
      </c>
      <c r="G11831" s="2" t="s">
        <v>490</v>
      </c>
      <c r="H11831" s="2">
        <v>4</v>
      </c>
      <c r="I11831" s="2">
        <v>8</v>
      </c>
      <c r="J11831" s="2">
        <v>10</v>
      </c>
      <c r="K11831" s="2">
        <v>2</v>
      </c>
      <c r="L11831" s="3">
        <v>24811.5</v>
      </c>
      <c r="M11831" s="2" t="s">
        <v>0</v>
      </c>
      <c r="N11831" s="4" t="s">
        <v>21</v>
      </c>
    </row>
    <row r="11832" spans="1:14" x14ac:dyDescent="0.25">
      <c r="A11832" s="1" t="s">
        <v>365</v>
      </c>
      <c r="B11832" s="2" t="s">
        <v>86</v>
      </c>
      <c r="C11832" s="2" t="s">
        <v>246</v>
      </c>
      <c r="D11832" s="2" t="s">
        <v>247</v>
      </c>
      <c r="E11832" s="2" t="s">
        <v>9950</v>
      </c>
      <c r="F11832" s="2">
        <v>30103206</v>
      </c>
      <c r="G11832" s="2" t="s">
        <v>490</v>
      </c>
      <c r="H11832" s="2">
        <v>4</v>
      </c>
      <c r="I11832" s="2">
        <v>8</v>
      </c>
      <c r="J11832" s="2">
        <v>10</v>
      </c>
      <c r="K11832" s="2">
        <v>2</v>
      </c>
      <c r="L11832" s="3">
        <v>33201</v>
      </c>
      <c r="M11832" s="2" t="s">
        <v>0</v>
      </c>
      <c r="N11832" s="4" t="s">
        <v>21</v>
      </c>
    </row>
    <row r="11833" spans="1:14" x14ac:dyDescent="0.25">
      <c r="A11833" s="1" t="s">
        <v>365</v>
      </c>
      <c r="B11833" s="2" t="s">
        <v>86</v>
      </c>
      <c r="C11833" s="2" t="s">
        <v>246</v>
      </c>
      <c r="D11833" s="2" t="s">
        <v>247</v>
      </c>
      <c r="E11833" s="2" t="s">
        <v>9951</v>
      </c>
      <c r="F11833" s="2">
        <v>24112404</v>
      </c>
      <c r="G11833" s="2" t="s">
        <v>810</v>
      </c>
      <c r="H11833" s="2">
        <v>3</v>
      </c>
      <c r="I11833" s="2">
        <v>6</v>
      </c>
      <c r="J11833" s="2">
        <v>10</v>
      </c>
      <c r="K11833" s="2">
        <v>8</v>
      </c>
      <c r="L11833" s="3">
        <v>1199520</v>
      </c>
      <c r="M11833" s="2" t="s">
        <v>0</v>
      </c>
      <c r="N11833" s="4" t="s">
        <v>21</v>
      </c>
    </row>
    <row r="11834" spans="1:14" x14ac:dyDescent="0.25">
      <c r="A11834" s="1" t="s">
        <v>365</v>
      </c>
      <c r="B11834" s="2" t="s">
        <v>86</v>
      </c>
      <c r="C11834" s="2" t="s">
        <v>246</v>
      </c>
      <c r="D11834" s="2" t="s">
        <v>247</v>
      </c>
      <c r="E11834" s="2" t="s">
        <v>9952</v>
      </c>
      <c r="F11834" s="2">
        <v>13102000</v>
      </c>
      <c r="G11834" s="2" t="s">
        <v>810</v>
      </c>
      <c r="H11834" s="2">
        <v>3</v>
      </c>
      <c r="I11834" s="2">
        <v>6</v>
      </c>
      <c r="J11834" s="2">
        <v>10</v>
      </c>
      <c r="K11834" s="2">
        <v>1</v>
      </c>
      <c r="L11834" s="3">
        <v>599879</v>
      </c>
      <c r="M11834" s="2" t="s">
        <v>0</v>
      </c>
      <c r="N11834" s="4" t="s">
        <v>21</v>
      </c>
    </row>
    <row r="11835" spans="1:14" x14ac:dyDescent="0.25">
      <c r="A11835" s="1" t="s">
        <v>365</v>
      </c>
      <c r="B11835" s="2" t="s">
        <v>86</v>
      </c>
      <c r="C11835" s="2" t="s">
        <v>246</v>
      </c>
      <c r="D11835" s="2" t="s">
        <v>247</v>
      </c>
      <c r="E11835" s="2" t="s">
        <v>9953</v>
      </c>
      <c r="F11835" s="2">
        <v>24141501</v>
      </c>
      <c r="G11835" s="2" t="s">
        <v>810</v>
      </c>
      <c r="H11835" s="2">
        <v>3</v>
      </c>
      <c r="I11835" s="2">
        <v>6</v>
      </c>
      <c r="J11835" s="2">
        <v>10</v>
      </c>
      <c r="K11835" s="2">
        <v>1</v>
      </c>
      <c r="L11835" s="3">
        <v>3149930</v>
      </c>
      <c r="M11835" s="2" t="s">
        <v>0</v>
      </c>
      <c r="N11835" s="4" t="s">
        <v>21</v>
      </c>
    </row>
    <row r="11836" spans="1:14" x14ac:dyDescent="0.25">
      <c r="A11836" s="1" t="s">
        <v>365</v>
      </c>
      <c r="B11836" s="2" t="s">
        <v>86</v>
      </c>
      <c r="C11836" s="2" t="s">
        <v>246</v>
      </c>
      <c r="D11836" s="2" t="s">
        <v>247</v>
      </c>
      <c r="E11836" s="2" t="s">
        <v>9954</v>
      </c>
      <c r="F11836" s="2">
        <v>41101518</v>
      </c>
      <c r="G11836" s="2" t="s">
        <v>810</v>
      </c>
      <c r="H11836" s="2">
        <v>3</v>
      </c>
      <c r="I11836" s="2">
        <v>6</v>
      </c>
      <c r="J11836" s="2">
        <v>10</v>
      </c>
      <c r="K11836" s="2">
        <v>2</v>
      </c>
      <c r="L11836" s="3">
        <v>389844</v>
      </c>
      <c r="M11836" s="2" t="s">
        <v>0</v>
      </c>
      <c r="N11836" s="4" t="s">
        <v>21</v>
      </c>
    </row>
    <row r="11837" spans="1:14" x14ac:dyDescent="0.25">
      <c r="A11837" s="1" t="s">
        <v>365</v>
      </c>
      <c r="B11837" s="2" t="s">
        <v>86</v>
      </c>
      <c r="C11837" s="2" t="s">
        <v>246</v>
      </c>
      <c r="D11837" s="2" t="s">
        <v>247</v>
      </c>
      <c r="E11837" s="2" t="s">
        <v>9955</v>
      </c>
      <c r="F11837" s="2">
        <v>41101518</v>
      </c>
      <c r="G11837" s="2" t="s">
        <v>810</v>
      </c>
      <c r="H11837" s="2">
        <v>3</v>
      </c>
      <c r="I11837" s="2">
        <v>6</v>
      </c>
      <c r="J11837" s="2">
        <v>10</v>
      </c>
      <c r="K11837" s="2">
        <v>15</v>
      </c>
      <c r="L11837" s="3">
        <v>3802050</v>
      </c>
      <c r="M11837" s="2" t="s">
        <v>0</v>
      </c>
      <c r="N11837" s="4" t="s">
        <v>21</v>
      </c>
    </row>
    <row r="11838" spans="1:14" x14ac:dyDescent="0.25">
      <c r="A11838" s="1" t="s">
        <v>365</v>
      </c>
      <c r="B11838" s="2" t="s">
        <v>86</v>
      </c>
      <c r="C11838" s="2" t="s">
        <v>246</v>
      </c>
      <c r="D11838" s="2" t="s">
        <v>247</v>
      </c>
      <c r="E11838" s="2" t="s">
        <v>9956</v>
      </c>
      <c r="F11838" s="2">
        <v>24112902</v>
      </c>
      <c r="G11838" s="2" t="s">
        <v>810</v>
      </c>
      <c r="H11838" s="2">
        <v>3</v>
      </c>
      <c r="I11838" s="2">
        <v>6</v>
      </c>
      <c r="J11838" s="2">
        <v>10</v>
      </c>
      <c r="K11838" s="2">
        <v>15</v>
      </c>
      <c r="L11838" s="3">
        <v>824670</v>
      </c>
      <c r="M11838" s="2" t="s">
        <v>0</v>
      </c>
      <c r="N11838" s="4" t="s">
        <v>21</v>
      </c>
    </row>
    <row r="11839" spans="1:14" x14ac:dyDescent="0.25">
      <c r="A11839" s="1" t="s">
        <v>365</v>
      </c>
      <c r="B11839" s="2" t="s">
        <v>86</v>
      </c>
      <c r="C11839" s="2" t="s">
        <v>246</v>
      </c>
      <c r="D11839" s="2" t="s">
        <v>247</v>
      </c>
      <c r="E11839" s="2" t="s">
        <v>9957</v>
      </c>
      <c r="F11839" s="2">
        <v>24112602</v>
      </c>
      <c r="G11839" s="2" t="s">
        <v>810</v>
      </c>
      <c r="H11839" s="2">
        <v>3</v>
      </c>
      <c r="I11839" s="2">
        <v>6</v>
      </c>
      <c r="J11839" s="2">
        <v>10</v>
      </c>
      <c r="K11839" s="2">
        <v>300</v>
      </c>
      <c r="L11839" s="3">
        <v>178500</v>
      </c>
      <c r="M11839" s="2" t="s">
        <v>0</v>
      </c>
      <c r="N11839" s="4" t="s">
        <v>21</v>
      </c>
    </row>
    <row r="11840" spans="1:14" x14ac:dyDescent="0.25">
      <c r="A11840" s="1" t="s">
        <v>365</v>
      </c>
      <c r="B11840" s="2" t="s">
        <v>86</v>
      </c>
      <c r="C11840" s="2" t="s">
        <v>246</v>
      </c>
      <c r="D11840" s="2" t="s">
        <v>247</v>
      </c>
      <c r="E11840" s="2" t="s">
        <v>9958</v>
      </c>
      <c r="F11840" s="2">
        <v>24112902</v>
      </c>
      <c r="G11840" s="2" t="s">
        <v>810</v>
      </c>
      <c r="H11840" s="2">
        <v>3</v>
      </c>
      <c r="I11840" s="2">
        <v>6</v>
      </c>
      <c r="J11840" s="2">
        <v>10</v>
      </c>
      <c r="K11840" s="2">
        <v>6</v>
      </c>
      <c r="L11840" s="3">
        <v>389844</v>
      </c>
      <c r="M11840" s="2" t="s">
        <v>0</v>
      </c>
      <c r="N11840" s="4" t="s">
        <v>21</v>
      </c>
    </row>
    <row r="11841" spans="1:14" x14ac:dyDescent="0.25">
      <c r="A11841" s="1" t="s">
        <v>365</v>
      </c>
      <c r="B11841" s="2" t="s">
        <v>86</v>
      </c>
      <c r="C11841" s="2" t="s">
        <v>246</v>
      </c>
      <c r="D11841" s="2" t="s">
        <v>247</v>
      </c>
      <c r="E11841" s="2" t="s">
        <v>9959</v>
      </c>
      <c r="F11841" s="2">
        <v>24111514</v>
      </c>
      <c r="G11841" s="2" t="s">
        <v>810</v>
      </c>
      <c r="H11841" s="2">
        <v>3</v>
      </c>
      <c r="I11841" s="2">
        <v>6</v>
      </c>
      <c r="J11841" s="2">
        <v>10</v>
      </c>
      <c r="K11841" s="2">
        <v>40</v>
      </c>
      <c r="L11841" s="3">
        <v>1799280</v>
      </c>
      <c r="M11841" s="2" t="s">
        <v>0</v>
      </c>
      <c r="N11841" s="4" t="s">
        <v>21</v>
      </c>
    </row>
    <row r="11842" spans="1:14" x14ac:dyDescent="0.25">
      <c r="A11842" s="1" t="s">
        <v>365</v>
      </c>
      <c r="B11842" s="2" t="s">
        <v>86</v>
      </c>
      <c r="C11842" s="2" t="s">
        <v>246</v>
      </c>
      <c r="D11842" s="2" t="s">
        <v>247</v>
      </c>
      <c r="E11842" s="2" t="s">
        <v>9960</v>
      </c>
      <c r="F11842" s="2">
        <v>24111514</v>
      </c>
      <c r="G11842" s="2" t="s">
        <v>810</v>
      </c>
      <c r="H11842" s="2">
        <v>3</v>
      </c>
      <c r="I11842" s="2">
        <v>6</v>
      </c>
      <c r="J11842" s="2">
        <v>10</v>
      </c>
      <c r="K11842" s="2">
        <v>3</v>
      </c>
      <c r="L11842" s="3">
        <v>74970</v>
      </c>
      <c r="M11842" s="2" t="s">
        <v>0</v>
      </c>
      <c r="N11842" s="4" t="s">
        <v>21</v>
      </c>
    </row>
    <row r="11843" spans="1:14" x14ac:dyDescent="0.25">
      <c r="A11843" s="1" t="s">
        <v>365</v>
      </c>
      <c r="B11843" s="2" t="s">
        <v>86</v>
      </c>
      <c r="C11843" s="2" t="s">
        <v>93</v>
      </c>
      <c r="D11843" s="2" t="s">
        <v>94</v>
      </c>
      <c r="E11843" s="2" t="s">
        <v>9961</v>
      </c>
      <c r="F11843" s="2">
        <v>24111810</v>
      </c>
      <c r="G11843" s="2" t="s">
        <v>490</v>
      </c>
      <c r="H11843" s="2">
        <v>2</v>
      </c>
      <c r="I11843" s="2">
        <v>5</v>
      </c>
      <c r="J11843" s="2">
        <v>10</v>
      </c>
      <c r="K11843" s="2">
        <v>25</v>
      </c>
      <c r="L11843" s="3">
        <v>13789125</v>
      </c>
      <c r="M11843" s="2" t="s">
        <v>0</v>
      </c>
      <c r="N11843" s="4" t="s">
        <v>21</v>
      </c>
    </row>
    <row r="11844" spans="1:14" x14ac:dyDescent="0.25">
      <c r="A11844" s="1" t="s">
        <v>365</v>
      </c>
      <c r="B11844" s="2" t="s">
        <v>86</v>
      </c>
      <c r="C11844" s="2" t="s">
        <v>93</v>
      </c>
      <c r="D11844" s="2" t="s">
        <v>94</v>
      </c>
      <c r="E11844" s="2" t="s">
        <v>9961</v>
      </c>
      <c r="F11844" s="2">
        <v>24111810</v>
      </c>
      <c r="G11844" s="2" t="s">
        <v>490</v>
      </c>
      <c r="H11844" s="2">
        <v>2</v>
      </c>
      <c r="I11844" s="2">
        <v>5</v>
      </c>
      <c r="J11844" s="2">
        <v>10</v>
      </c>
      <c r="K11844" s="2">
        <v>2</v>
      </c>
      <c r="L11844" s="3">
        <v>1651125</v>
      </c>
      <c r="M11844" s="2" t="s">
        <v>0</v>
      </c>
      <c r="N11844" s="4" t="s">
        <v>21</v>
      </c>
    </row>
    <row r="11845" spans="1:14" x14ac:dyDescent="0.25">
      <c r="A11845" s="1" t="s">
        <v>365</v>
      </c>
      <c r="B11845" s="2" t="s">
        <v>86</v>
      </c>
      <c r="C11845" s="2" t="s">
        <v>93</v>
      </c>
      <c r="D11845" s="2" t="s">
        <v>94</v>
      </c>
      <c r="E11845" s="2" t="s">
        <v>9962</v>
      </c>
      <c r="F11845" s="2">
        <v>10131603</v>
      </c>
      <c r="G11845" s="2" t="s">
        <v>490</v>
      </c>
      <c r="H11845" s="2">
        <v>3</v>
      </c>
      <c r="I11845" s="2">
        <v>8</v>
      </c>
      <c r="J11845" s="2">
        <v>10</v>
      </c>
      <c r="K11845" s="2">
        <v>2</v>
      </c>
      <c r="L11845" s="3">
        <v>1800000</v>
      </c>
      <c r="M11845" s="2" t="s">
        <v>0</v>
      </c>
      <c r="N11845" s="4" t="s">
        <v>21</v>
      </c>
    </row>
    <row r="11846" spans="1:14" x14ac:dyDescent="0.25">
      <c r="A11846" s="1" t="s">
        <v>365</v>
      </c>
      <c r="B11846" s="2" t="s">
        <v>86</v>
      </c>
      <c r="C11846" s="2" t="s">
        <v>93</v>
      </c>
      <c r="D11846" s="2" t="s">
        <v>94</v>
      </c>
      <c r="E11846" s="2" t="s">
        <v>9963</v>
      </c>
      <c r="F11846" s="2">
        <v>55121802</v>
      </c>
      <c r="G11846" s="2" t="s">
        <v>490</v>
      </c>
      <c r="H11846" s="2">
        <v>4</v>
      </c>
      <c r="I11846" s="2">
        <v>7</v>
      </c>
      <c r="J11846" s="2">
        <v>16</v>
      </c>
      <c r="K11846" s="2">
        <v>690</v>
      </c>
      <c r="L11846" s="3">
        <v>3777060</v>
      </c>
      <c r="M11846" s="2" t="s">
        <v>0</v>
      </c>
      <c r="N11846" s="4" t="s">
        <v>21</v>
      </c>
    </row>
    <row r="11847" spans="1:14" x14ac:dyDescent="0.25">
      <c r="A11847" s="1" t="s">
        <v>365</v>
      </c>
      <c r="B11847" s="2" t="s">
        <v>86</v>
      </c>
      <c r="C11847" s="2" t="s">
        <v>93</v>
      </c>
      <c r="D11847" s="2" t="s">
        <v>94</v>
      </c>
      <c r="E11847" s="2" t="s">
        <v>9964</v>
      </c>
      <c r="F11847" s="2">
        <v>55121807</v>
      </c>
      <c r="G11847" s="2" t="s">
        <v>490</v>
      </c>
      <c r="H11847" s="2">
        <v>4</v>
      </c>
      <c r="I11847" s="2">
        <v>7</v>
      </c>
      <c r="J11847" s="2">
        <v>16</v>
      </c>
      <c r="K11847" s="2">
        <v>114</v>
      </c>
      <c r="L11847" s="3">
        <v>67830</v>
      </c>
      <c r="M11847" s="2" t="s">
        <v>0</v>
      </c>
      <c r="N11847" s="4" t="s">
        <v>21</v>
      </c>
    </row>
    <row r="11848" spans="1:14" x14ac:dyDescent="0.25">
      <c r="A11848" s="1" t="s">
        <v>365</v>
      </c>
      <c r="B11848" s="2" t="s">
        <v>86</v>
      </c>
      <c r="C11848" s="2" t="s">
        <v>93</v>
      </c>
      <c r="D11848" s="2" t="s">
        <v>94</v>
      </c>
      <c r="E11848" s="2" t="s">
        <v>9965</v>
      </c>
      <c r="F11848" s="2">
        <v>48101907</v>
      </c>
      <c r="G11848" s="2" t="s">
        <v>490</v>
      </c>
      <c r="H11848" s="2">
        <v>4</v>
      </c>
      <c r="I11848" s="2">
        <v>5</v>
      </c>
      <c r="J11848" s="2">
        <v>16</v>
      </c>
      <c r="K11848" s="2">
        <v>7</v>
      </c>
      <c r="L11848" s="3">
        <v>648200</v>
      </c>
      <c r="M11848" s="2" t="s">
        <v>0</v>
      </c>
      <c r="N11848" s="4" t="s">
        <v>21</v>
      </c>
    </row>
    <row r="11849" spans="1:14" x14ac:dyDescent="0.25">
      <c r="A11849" s="1" t="s">
        <v>365</v>
      </c>
      <c r="B11849" s="2" t="s">
        <v>86</v>
      </c>
      <c r="C11849" s="2" t="s">
        <v>93</v>
      </c>
      <c r="D11849" s="2" t="s">
        <v>94</v>
      </c>
      <c r="E11849" s="2" t="s">
        <v>9966</v>
      </c>
      <c r="F11849" s="2">
        <v>47121804</v>
      </c>
      <c r="G11849" s="2" t="s">
        <v>490</v>
      </c>
      <c r="H11849" s="2">
        <v>4</v>
      </c>
      <c r="I11849" s="2">
        <v>5</v>
      </c>
      <c r="J11849" s="2">
        <v>16</v>
      </c>
      <c r="K11849" s="2">
        <v>4</v>
      </c>
      <c r="L11849" s="3">
        <v>27200</v>
      </c>
      <c r="M11849" s="2" t="s">
        <v>0</v>
      </c>
      <c r="N11849" s="4" t="s">
        <v>21</v>
      </c>
    </row>
    <row r="11850" spans="1:14" x14ac:dyDescent="0.25">
      <c r="A11850" s="1" t="s">
        <v>365</v>
      </c>
      <c r="B11850" s="2" t="s">
        <v>86</v>
      </c>
      <c r="C11850" s="2" t="s">
        <v>93</v>
      </c>
      <c r="D11850" s="2" t="s">
        <v>94</v>
      </c>
      <c r="E11850" s="2" t="s">
        <v>9967</v>
      </c>
      <c r="F11850" s="2">
        <v>26131603</v>
      </c>
      <c r="G11850" s="2" t="s">
        <v>490</v>
      </c>
      <c r="H11850" s="2">
        <v>4</v>
      </c>
      <c r="I11850" s="2">
        <v>5</v>
      </c>
      <c r="J11850" s="2">
        <v>16</v>
      </c>
      <c r="K11850" s="2">
        <v>7</v>
      </c>
      <c r="L11850" s="3">
        <v>47600</v>
      </c>
      <c r="M11850" s="2" t="s">
        <v>0</v>
      </c>
      <c r="N11850" s="4" t="s">
        <v>21</v>
      </c>
    </row>
    <row r="11851" spans="1:14" x14ac:dyDescent="0.25">
      <c r="A11851" s="1" t="s">
        <v>365</v>
      </c>
      <c r="B11851" s="2" t="s">
        <v>86</v>
      </c>
      <c r="C11851" s="2" t="s">
        <v>93</v>
      </c>
      <c r="D11851" s="2" t="s">
        <v>94</v>
      </c>
      <c r="E11851" s="2" t="s">
        <v>9968</v>
      </c>
      <c r="F11851" s="2">
        <v>52152202</v>
      </c>
      <c r="G11851" s="2" t="s">
        <v>490</v>
      </c>
      <c r="H11851" s="2">
        <v>4</v>
      </c>
      <c r="I11851" s="2">
        <v>5</v>
      </c>
      <c r="J11851" s="2">
        <v>16</v>
      </c>
      <c r="K11851" s="2">
        <v>2</v>
      </c>
      <c r="L11851" s="3">
        <v>19000</v>
      </c>
      <c r="M11851" s="2" t="s">
        <v>0</v>
      </c>
      <c r="N11851" s="4" t="s">
        <v>21</v>
      </c>
    </row>
    <row r="11852" spans="1:14" x14ac:dyDescent="0.25">
      <c r="A11852" s="1" t="s">
        <v>365</v>
      </c>
      <c r="B11852" s="2" t="s">
        <v>86</v>
      </c>
      <c r="C11852" s="2" t="s">
        <v>93</v>
      </c>
      <c r="D11852" s="2" t="s">
        <v>94</v>
      </c>
      <c r="E11852" s="2" t="s">
        <v>9969</v>
      </c>
      <c r="F11852" s="2">
        <v>47121804</v>
      </c>
      <c r="G11852" s="2" t="s">
        <v>490</v>
      </c>
      <c r="H11852" s="2">
        <v>4</v>
      </c>
      <c r="I11852" s="2">
        <v>5</v>
      </c>
      <c r="J11852" s="2">
        <v>16</v>
      </c>
      <c r="K11852" s="2">
        <v>2</v>
      </c>
      <c r="L11852" s="3">
        <v>100000</v>
      </c>
      <c r="M11852" s="2" t="s">
        <v>0</v>
      </c>
      <c r="N11852" s="4" t="s">
        <v>21</v>
      </c>
    </row>
    <row r="11853" spans="1:14" x14ac:dyDescent="0.25">
      <c r="A11853" s="1" t="s">
        <v>365</v>
      </c>
      <c r="B11853" s="2" t="s">
        <v>86</v>
      </c>
      <c r="C11853" s="2" t="s">
        <v>93</v>
      </c>
      <c r="D11853" s="2" t="s">
        <v>94</v>
      </c>
      <c r="E11853" s="2" t="s">
        <v>9970</v>
      </c>
      <c r="F11853" s="2">
        <v>48101907</v>
      </c>
      <c r="G11853" s="2" t="s">
        <v>490</v>
      </c>
      <c r="H11853" s="2">
        <v>4</v>
      </c>
      <c r="I11853" s="2">
        <v>5</v>
      </c>
      <c r="J11853" s="2">
        <v>16</v>
      </c>
      <c r="K11853" s="2">
        <v>4</v>
      </c>
      <c r="L11853" s="3">
        <v>116000</v>
      </c>
      <c r="M11853" s="2" t="s">
        <v>0</v>
      </c>
      <c r="N11853" s="4" t="s">
        <v>21</v>
      </c>
    </row>
    <row r="11854" spans="1:14" x14ac:dyDescent="0.25">
      <c r="A11854" s="1" t="s">
        <v>365</v>
      </c>
      <c r="B11854" s="2" t="s">
        <v>86</v>
      </c>
      <c r="C11854" s="2" t="s">
        <v>93</v>
      </c>
      <c r="D11854" s="2" t="s">
        <v>94</v>
      </c>
      <c r="E11854" s="2" t="s">
        <v>9971</v>
      </c>
      <c r="F11854" s="2">
        <v>48101617</v>
      </c>
      <c r="G11854" s="2" t="s">
        <v>490</v>
      </c>
      <c r="H11854" s="2">
        <v>4</v>
      </c>
      <c r="I11854" s="2">
        <v>5</v>
      </c>
      <c r="J11854" s="2">
        <v>16</v>
      </c>
      <c r="K11854" s="2">
        <v>2</v>
      </c>
      <c r="L11854" s="3">
        <v>29000</v>
      </c>
      <c r="M11854" s="2" t="s">
        <v>0</v>
      </c>
      <c r="N11854" s="4" t="s">
        <v>21</v>
      </c>
    </row>
    <row r="11855" spans="1:14" x14ac:dyDescent="0.25">
      <c r="A11855" s="1" t="s">
        <v>365</v>
      </c>
      <c r="B11855" s="2" t="s">
        <v>86</v>
      </c>
      <c r="C11855" s="2" t="s">
        <v>93</v>
      </c>
      <c r="D11855" s="2" t="s">
        <v>94</v>
      </c>
      <c r="E11855" s="2" t="s">
        <v>9972</v>
      </c>
      <c r="F11855" s="2">
        <v>31201512</v>
      </c>
      <c r="G11855" s="2" t="s">
        <v>490</v>
      </c>
      <c r="H11855" s="2">
        <v>3</v>
      </c>
      <c r="I11855" s="2">
        <v>6</v>
      </c>
      <c r="J11855" s="2">
        <v>10</v>
      </c>
      <c r="K11855" s="2">
        <v>30</v>
      </c>
      <c r="L11855" s="3">
        <v>33570</v>
      </c>
      <c r="M11855" s="2" t="s">
        <v>0</v>
      </c>
      <c r="N11855" s="4" t="s">
        <v>21</v>
      </c>
    </row>
    <row r="11856" spans="1:14" x14ac:dyDescent="0.25">
      <c r="A11856" s="1" t="s">
        <v>365</v>
      </c>
      <c r="B11856" s="2" t="s">
        <v>86</v>
      </c>
      <c r="C11856" s="2" t="s">
        <v>93</v>
      </c>
      <c r="D11856" s="2" t="s">
        <v>94</v>
      </c>
      <c r="E11856" s="2" t="s">
        <v>9973</v>
      </c>
      <c r="F11856" s="2">
        <v>31201512</v>
      </c>
      <c r="G11856" s="2" t="s">
        <v>490</v>
      </c>
      <c r="H11856" s="2">
        <v>3</v>
      </c>
      <c r="I11856" s="2">
        <v>6</v>
      </c>
      <c r="J11856" s="2">
        <v>10</v>
      </c>
      <c r="K11856" s="2">
        <v>34</v>
      </c>
      <c r="L11856" s="3">
        <v>80104</v>
      </c>
      <c r="M11856" s="2" t="s">
        <v>0</v>
      </c>
      <c r="N11856" s="4" t="s">
        <v>21</v>
      </c>
    </row>
    <row r="11857" spans="1:14" x14ac:dyDescent="0.25">
      <c r="A11857" s="1" t="s">
        <v>365</v>
      </c>
      <c r="B11857" s="2" t="s">
        <v>86</v>
      </c>
      <c r="C11857" s="2" t="s">
        <v>93</v>
      </c>
      <c r="D11857" s="2" t="s">
        <v>94</v>
      </c>
      <c r="E11857" s="2" t="s">
        <v>390</v>
      </c>
      <c r="F11857" s="2">
        <v>31201503</v>
      </c>
      <c r="G11857" s="2" t="s">
        <v>490</v>
      </c>
      <c r="H11857" s="2">
        <v>3</v>
      </c>
      <c r="I11857" s="2">
        <v>6</v>
      </c>
      <c r="J11857" s="2">
        <v>10</v>
      </c>
      <c r="K11857" s="2">
        <v>43</v>
      </c>
      <c r="L11857" s="3">
        <v>404243</v>
      </c>
      <c r="M11857" s="2" t="s">
        <v>0</v>
      </c>
      <c r="N11857" s="4" t="s">
        <v>21</v>
      </c>
    </row>
    <row r="11858" spans="1:14" x14ac:dyDescent="0.25">
      <c r="A11858" s="1" t="s">
        <v>365</v>
      </c>
      <c r="B11858" s="2" t="s">
        <v>86</v>
      </c>
      <c r="C11858" s="2" t="s">
        <v>93</v>
      </c>
      <c r="D11858" s="2" t="s">
        <v>94</v>
      </c>
      <c r="E11858" s="2" t="s">
        <v>9974</v>
      </c>
      <c r="F11858" s="2">
        <v>14111525</v>
      </c>
      <c r="G11858" s="2" t="s">
        <v>490</v>
      </c>
      <c r="H11858" s="2">
        <v>3</v>
      </c>
      <c r="I11858" s="2">
        <v>6</v>
      </c>
      <c r="J11858" s="2">
        <v>10</v>
      </c>
      <c r="K11858" s="2">
        <v>6</v>
      </c>
      <c r="L11858" s="3">
        <v>589908</v>
      </c>
      <c r="M11858" s="2" t="s">
        <v>0</v>
      </c>
      <c r="N11858" s="4" t="s">
        <v>21</v>
      </c>
    </row>
    <row r="11859" spans="1:14" x14ac:dyDescent="0.25">
      <c r="A11859" s="1" t="s">
        <v>365</v>
      </c>
      <c r="B11859" s="2" t="s">
        <v>86</v>
      </c>
      <c r="C11859" s="2" t="s">
        <v>93</v>
      </c>
      <c r="D11859" s="2" t="s">
        <v>94</v>
      </c>
      <c r="E11859" s="2" t="s">
        <v>9975</v>
      </c>
      <c r="F11859" s="2">
        <v>24111810</v>
      </c>
      <c r="G11859" s="2" t="s">
        <v>490</v>
      </c>
      <c r="H11859" s="2">
        <v>4</v>
      </c>
      <c r="I11859" s="2">
        <v>8</v>
      </c>
      <c r="J11859" s="2">
        <v>10</v>
      </c>
      <c r="K11859" s="2">
        <v>12</v>
      </c>
      <c r="L11859" s="3">
        <v>7497000</v>
      </c>
      <c r="M11859" s="2" t="s">
        <v>0</v>
      </c>
      <c r="N11859" s="4" t="s">
        <v>21</v>
      </c>
    </row>
    <row r="11860" spans="1:14" x14ac:dyDescent="0.25">
      <c r="A11860" s="1" t="s">
        <v>365</v>
      </c>
      <c r="B11860" s="2" t="s">
        <v>86</v>
      </c>
      <c r="C11860" s="2" t="s">
        <v>93</v>
      </c>
      <c r="D11860" s="2" t="s">
        <v>94</v>
      </c>
      <c r="E11860" s="2" t="s">
        <v>9976</v>
      </c>
      <c r="F11860" s="2">
        <v>11161801</v>
      </c>
      <c r="G11860" s="2" t="s">
        <v>490</v>
      </c>
      <c r="H11860" s="2">
        <v>4</v>
      </c>
      <c r="I11860" s="2">
        <v>8</v>
      </c>
      <c r="J11860" s="2">
        <v>10</v>
      </c>
      <c r="K11860" s="2">
        <v>2</v>
      </c>
      <c r="L11860" s="3">
        <v>599358.38</v>
      </c>
      <c r="M11860" s="2" t="s">
        <v>0</v>
      </c>
      <c r="N11860" s="4" t="s">
        <v>21</v>
      </c>
    </row>
    <row r="11861" spans="1:14" x14ac:dyDescent="0.25">
      <c r="A11861" s="1" t="s">
        <v>365</v>
      </c>
      <c r="B11861" s="2" t="s">
        <v>86</v>
      </c>
      <c r="C11861" s="2" t="s">
        <v>93</v>
      </c>
      <c r="D11861" s="2" t="s">
        <v>94</v>
      </c>
      <c r="E11861" s="2" t="s">
        <v>9977</v>
      </c>
      <c r="F11861" s="2">
        <v>30181603</v>
      </c>
      <c r="G11861" s="2" t="s">
        <v>490</v>
      </c>
      <c r="H11861" s="2">
        <v>4</v>
      </c>
      <c r="I11861" s="2">
        <v>8</v>
      </c>
      <c r="J11861" s="2">
        <v>10</v>
      </c>
      <c r="K11861" s="2">
        <v>1</v>
      </c>
      <c r="L11861" s="3">
        <v>128609.25</v>
      </c>
      <c r="M11861" s="2" t="s">
        <v>0</v>
      </c>
      <c r="N11861" s="4" t="s">
        <v>21</v>
      </c>
    </row>
    <row r="11862" spans="1:14" x14ac:dyDescent="0.25">
      <c r="A11862" s="1" t="s">
        <v>365</v>
      </c>
      <c r="B11862" s="2" t="s">
        <v>86</v>
      </c>
      <c r="C11862" s="2" t="s">
        <v>93</v>
      </c>
      <c r="D11862" s="2" t="s">
        <v>94</v>
      </c>
      <c r="E11862" s="2" t="s">
        <v>9978</v>
      </c>
      <c r="F11862" s="2">
        <v>30181603</v>
      </c>
      <c r="G11862" s="2" t="s">
        <v>490</v>
      </c>
      <c r="H11862" s="2">
        <v>4</v>
      </c>
      <c r="I11862" s="2">
        <v>8</v>
      </c>
      <c r="J11862" s="2">
        <v>10</v>
      </c>
      <c r="K11862" s="2">
        <v>10</v>
      </c>
      <c r="L11862" s="3">
        <v>224776.1</v>
      </c>
      <c r="M11862" s="2" t="s">
        <v>0</v>
      </c>
      <c r="N11862" s="4" t="s">
        <v>21</v>
      </c>
    </row>
    <row r="11863" spans="1:14" x14ac:dyDescent="0.25">
      <c r="A11863" s="1" t="s">
        <v>365</v>
      </c>
      <c r="B11863" s="2" t="s">
        <v>86</v>
      </c>
      <c r="C11863" s="2" t="s">
        <v>93</v>
      </c>
      <c r="D11863" s="2" t="s">
        <v>94</v>
      </c>
      <c r="E11863" s="2" t="s">
        <v>18665</v>
      </c>
      <c r="F11863" s="2">
        <v>10141601</v>
      </c>
      <c r="G11863" s="2" t="s">
        <v>490</v>
      </c>
      <c r="H11863" s="2">
        <v>4</v>
      </c>
      <c r="I11863" s="2">
        <v>8</v>
      </c>
      <c r="J11863" s="2">
        <v>10</v>
      </c>
      <c r="K11863" s="2">
        <v>2</v>
      </c>
      <c r="L11863" s="3">
        <v>17850</v>
      </c>
      <c r="M11863" s="2" t="s">
        <v>0</v>
      </c>
      <c r="N11863" s="4" t="s">
        <v>21</v>
      </c>
    </row>
    <row r="11864" spans="1:14" x14ac:dyDescent="0.25">
      <c r="A11864" s="1" t="s">
        <v>365</v>
      </c>
      <c r="B11864" s="2" t="s">
        <v>86</v>
      </c>
      <c r="C11864" s="2" t="s">
        <v>93</v>
      </c>
      <c r="D11864" s="2" t="s">
        <v>94</v>
      </c>
      <c r="E11864" s="2" t="s">
        <v>18666</v>
      </c>
      <c r="F11864" s="2">
        <v>10141601</v>
      </c>
      <c r="G11864" s="2" t="s">
        <v>490</v>
      </c>
      <c r="H11864" s="2">
        <v>4</v>
      </c>
      <c r="I11864" s="2">
        <v>8</v>
      </c>
      <c r="J11864" s="2">
        <v>10</v>
      </c>
      <c r="K11864" s="2">
        <v>2</v>
      </c>
      <c r="L11864" s="3">
        <v>17850</v>
      </c>
      <c r="M11864" s="2" t="s">
        <v>0</v>
      </c>
      <c r="N11864" s="4" t="s">
        <v>21</v>
      </c>
    </row>
    <row r="11865" spans="1:14" x14ac:dyDescent="0.25">
      <c r="A11865" s="1" t="s">
        <v>365</v>
      </c>
      <c r="B11865" s="2" t="s">
        <v>86</v>
      </c>
      <c r="C11865" s="2" t="s">
        <v>93</v>
      </c>
      <c r="D11865" s="2" t="s">
        <v>94</v>
      </c>
      <c r="E11865" s="2" t="s">
        <v>18667</v>
      </c>
      <c r="F11865" s="2">
        <v>10141601</v>
      </c>
      <c r="G11865" s="2" t="s">
        <v>490</v>
      </c>
      <c r="H11865" s="2">
        <v>4</v>
      </c>
      <c r="I11865" s="2">
        <v>8</v>
      </c>
      <c r="J11865" s="2">
        <v>10</v>
      </c>
      <c r="K11865" s="2">
        <v>2</v>
      </c>
      <c r="L11865" s="3">
        <v>12093.38</v>
      </c>
      <c r="M11865" s="2" t="s">
        <v>0</v>
      </c>
      <c r="N11865" s="4" t="s">
        <v>21</v>
      </c>
    </row>
    <row r="11866" spans="1:14" x14ac:dyDescent="0.25">
      <c r="A11866" s="1" t="s">
        <v>365</v>
      </c>
      <c r="B11866" s="2" t="s">
        <v>86</v>
      </c>
      <c r="C11866" s="2" t="s">
        <v>93</v>
      </c>
      <c r="D11866" s="2" t="s">
        <v>94</v>
      </c>
      <c r="E11866" s="2" t="s">
        <v>9979</v>
      </c>
      <c r="F11866" s="2">
        <v>46181703</v>
      </c>
      <c r="G11866" s="2" t="s">
        <v>490</v>
      </c>
      <c r="H11866" s="2">
        <v>4</v>
      </c>
      <c r="I11866" s="2">
        <v>8</v>
      </c>
      <c r="J11866" s="2">
        <v>10</v>
      </c>
      <c r="K11866" s="2">
        <v>1</v>
      </c>
      <c r="L11866" s="3">
        <v>178500</v>
      </c>
      <c r="M11866" s="2" t="s">
        <v>0</v>
      </c>
      <c r="N11866" s="4" t="s">
        <v>21</v>
      </c>
    </row>
    <row r="11867" spans="1:14" x14ac:dyDescent="0.25">
      <c r="A11867" s="1" t="s">
        <v>365</v>
      </c>
      <c r="B11867" s="2" t="s">
        <v>86</v>
      </c>
      <c r="C11867" s="2" t="s">
        <v>93</v>
      </c>
      <c r="D11867" s="2" t="s">
        <v>94</v>
      </c>
      <c r="E11867" s="2" t="s">
        <v>9980</v>
      </c>
      <c r="F11867" s="2">
        <v>31201502</v>
      </c>
      <c r="G11867" s="2" t="s">
        <v>490</v>
      </c>
      <c r="H11867" s="2">
        <v>4</v>
      </c>
      <c r="I11867" s="2">
        <v>8</v>
      </c>
      <c r="J11867" s="2">
        <v>10</v>
      </c>
      <c r="K11867" s="2">
        <v>15</v>
      </c>
      <c r="L11867" s="3">
        <v>187425</v>
      </c>
      <c r="M11867" s="2" t="s">
        <v>0</v>
      </c>
      <c r="N11867" s="4" t="s">
        <v>21</v>
      </c>
    </row>
    <row r="11868" spans="1:14" x14ac:dyDescent="0.25">
      <c r="A11868" s="1" t="s">
        <v>365</v>
      </c>
      <c r="B11868" s="2" t="s">
        <v>86</v>
      </c>
      <c r="C11868" s="2" t="s">
        <v>93</v>
      </c>
      <c r="D11868" s="2" t="s">
        <v>94</v>
      </c>
      <c r="E11868" s="2" t="s">
        <v>9981</v>
      </c>
      <c r="F11868" s="2">
        <v>31201534</v>
      </c>
      <c r="G11868" s="2" t="s">
        <v>490</v>
      </c>
      <c r="H11868" s="2">
        <v>4</v>
      </c>
      <c r="I11868" s="2">
        <v>8</v>
      </c>
      <c r="J11868" s="2">
        <v>10</v>
      </c>
      <c r="K11868" s="2">
        <v>10</v>
      </c>
      <c r="L11868" s="3">
        <v>223125</v>
      </c>
      <c r="M11868" s="2" t="s">
        <v>0</v>
      </c>
      <c r="N11868" s="4" t="s">
        <v>21</v>
      </c>
    </row>
    <row r="11869" spans="1:14" x14ac:dyDescent="0.25">
      <c r="A11869" s="1" t="s">
        <v>365</v>
      </c>
      <c r="B11869" s="2" t="s">
        <v>86</v>
      </c>
      <c r="C11869" s="2" t="s">
        <v>93</v>
      </c>
      <c r="D11869" s="2" t="s">
        <v>94</v>
      </c>
      <c r="E11869" s="2" t="s">
        <v>9982</v>
      </c>
      <c r="F11869" s="2">
        <v>31201507</v>
      </c>
      <c r="G11869" s="2" t="s">
        <v>490</v>
      </c>
      <c r="H11869" s="2">
        <v>4</v>
      </c>
      <c r="I11869" s="2">
        <v>8</v>
      </c>
      <c r="J11869" s="2">
        <v>10</v>
      </c>
      <c r="K11869" s="2">
        <v>2</v>
      </c>
      <c r="L11869" s="3">
        <v>38377.5</v>
      </c>
      <c r="M11869" s="2" t="s">
        <v>0</v>
      </c>
      <c r="N11869" s="4" t="s">
        <v>21</v>
      </c>
    </row>
    <row r="11870" spans="1:14" x14ac:dyDescent="0.25">
      <c r="A11870" s="1" t="s">
        <v>365</v>
      </c>
      <c r="B11870" s="2" t="s">
        <v>86</v>
      </c>
      <c r="C11870" s="2" t="s">
        <v>93</v>
      </c>
      <c r="D11870" s="2" t="s">
        <v>94</v>
      </c>
      <c r="E11870" s="2" t="s">
        <v>9983</v>
      </c>
      <c r="F11870" s="2">
        <v>23271704</v>
      </c>
      <c r="G11870" s="2" t="s">
        <v>490</v>
      </c>
      <c r="H11870" s="2">
        <v>4</v>
      </c>
      <c r="I11870" s="2">
        <v>8</v>
      </c>
      <c r="J11870" s="2">
        <v>10</v>
      </c>
      <c r="K11870" s="2">
        <v>1</v>
      </c>
      <c r="L11870" s="3">
        <v>160650</v>
      </c>
      <c r="M11870" s="2" t="s">
        <v>0</v>
      </c>
      <c r="N11870" s="4" t="s">
        <v>21</v>
      </c>
    </row>
    <row r="11871" spans="1:14" x14ac:dyDescent="0.25">
      <c r="A11871" s="1" t="s">
        <v>365</v>
      </c>
      <c r="B11871" s="2" t="s">
        <v>86</v>
      </c>
      <c r="C11871" s="2" t="s">
        <v>93</v>
      </c>
      <c r="D11871" s="2" t="s">
        <v>94</v>
      </c>
      <c r="E11871" s="2" t="s">
        <v>9984</v>
      </c>
      <c r="F11871" s="2">
        <v>31201519</v>
      </c>
      <c r="G11871" s="2" t="s">
        <v>490</v>
      </c>
      <c r="H11871" s="2">
        <v>4</v>
      </c>
      <c r="I11871" s="2">
        <v>8</v>
      </c>
      <c r="J11871" s="2">
        <v>10</v>
      </c>
      <c r="K11871" s="2">
        <v>3</v>
      </c>
      <c r="L11871" s="3">
        <v>130929.75</v>
      </c>
      <c r="M11871" s="2" t="s">
        <v>0</v>
      </c>
      <c r="N11871" s="4" t="s">
        <v>21</v>
      </c>
    </row>
    <row r="11872" spans="1:14" x14ac:dyDescent="0.25">
      <c r="A11872" s="1" t="s">
        <v>365</v>
      </c>
      <c r="B11872" s="2" t="s">
        <v>86</v>
      </c>
      <c r="C11872" s="2" t="s">
        <v>93</v>
      </c>
      <c r="D11872" s="2" t="s">
        <v>94</v>
      </c>
      <c r="E11872" s="2" t="s">
        <v>9985</v>
      </c>
      <c r="F11872" s="2">
        <v>39101800</v>
      </c>
      <c r="G11872" s="2" t="s">
        <v>490</v>
      </c>
      <c r="H11872" s="2">
        <v>4</v>
      </c>
      <c r="I11872" s="2">
        <v>8</v>
      </c>
      <c r="J11872" s="2">
        <v>10</v>
      </c>
      <c r="K11872" s="2">
        <v>5</v>
      </c>
      <c r="L11872" s="3">
        <v>6256.45</v>
      </c>
      <c r="M11872" s="2" t="s">
        <v>0</v>
      </c>
      <c r="N11872" s="4" t="s">
        <v>21</v>
      </c>
    </row>
    <row r="11873" spans="1:14" x14ac:dyDescent="0.25">
      <c r="A11873" s="1" t="s">
        <v>365</v>
      </c>
      <c r="B11873" s="2" t="s">
        <v>86</v>
      </c>
      <c r="C11873" s="2" t="s">
        <v>93</v>
      </c>
      <c r="D11873" s="2" t="s">
        <v>94</v>
      </c>
      <c r="E11873" s="2" t="s">
        <v>9986</v>
      </c>
      <c r="F11873" s="2">
        <v>39101800</v>
      </c>
      <c r="G11873" s="2" t="s">
        <v>490</v>
      </c>
      <c r="H11873" s="2">
        <v>4</v>
      </c>
      <c r="I11873" s="2">
        <v>8</v>
      </c>
      <c r="J11873" s="2">
        <v>10</v>
      </c>
      <c r="K11873" s="2">
        <v>50</v>
      </c>
      <c r="L11873" s="3">
        <v>133875</v>
      </c>
      <c r="M11873" s="2" t="s">
        <v>0</v>
      </c>
      <c r="N11873" s="4" t="s">
        <v>21</v>
      </c>
    </row>
    <row r="11874" spans="1:14" x14ac:dyDescent="0.25">
      <c r="A11874" s="1" t="s">
        <v>365</v>
      </c>
      <c r="B11874" s="2" t="s">
        <v>86</v>
      </c>
      <c r="C11874" s="2" t="s">
        <v>93</v>
      </c>
      <c r="D11874" s="2" t="s">
        <v>94</v>
      </c>
      <c r="E11874" s="2" t="s">
        <v>9987</v>
      </c>
      <c r="F11874" s="2">
        <v>40172408</v>
      </c>
      <c r="G11874" s="2" t="s">
        <v>490</v>
      </c>
      <c r="H11874" s="2">
        <v>4</v>
      </c>
      <c r="I11874" s="2">
        <v>8</v>
      </c>
      <c r="J11874" s="2">
        <v>10</v>
      </c>
      <c r="K11874" s="2">
        <v>4</v>
      </c>
      <c r="L11874" s="3">
        <v>44749.96</v>
      </c>
      <c r="M11874" s="2" t="s">
        <v>0</v>
      </c>
      <c r="N11874" s="4" t="s">
        <v>21</v>
      </c>
    </row>
    <row r="11875" spans="1:14" x14ac:dyDescent="0.25">
      <c r="A11875" s="1" t="s">
        <v>365</v>
      </c>
      <c r="B11875" s="2" t="s">
        <v>86</v>
      </c>
      <c r="C11875" s="2" t="s">
        <v>93</v>
      </c>
      <c r="D11875" s="2" t="s">
        <v>94</v>
      </c>
      <c r="E11875" s="2" t="s">
        <v>9988</v>
      </c>
      <c r="F11875" s="2">
        <v>30151500</v>
      </c>
      <c r="G11875" s="2" t="s">
        <v>490</v>
      </c>
      <c r="H11875" s="2">
        <v>4</v>
      </c>
      <c r="I11875" s="2">
        <v>8</v>
      </c>
      <c r="J11875" s="2">
        <v>10</v>
      </c>
      <c r="K11875" s="2">
        <v>10</v>
      </c>
      <c r="L11875" s="3">
        <v>446250</v>
      </c>
      <c r="M11875" s="2" t="s">
        <v>0</v>
      </c>
      <c r="N11875" s="4" t="s">
        <v>21</v>
      </c>
    </row>
    <row r="11876" spans="1:14" x14ac:dyDescent="0.25">
      <c r="A11876" s="1" t="s">
        <v>365</v>
      </c>
      <c r="B11876" s="2" t="s">
        <v>86</v>
      </c>
      <c r="C11876" s="2" t="s">
        <v>93</v>
      </c>
      <c r="D11876" s="2" t="s">
        <v>94</v>
      </c>
      <c r="E11876" s="2" t="s">
        <v>9989</v>
      </c>
      <c r="F11876" s="2">
        <v>31201518</v>
      </c>
      <c r="G11876" s="2" t="s">
        <v>810</v>
      </c>
      <c r="H11876" s="2">
        <v>3</v>
      </c>
      <c r="I11876" s="2">
        <v>6</v>
      </c>
      <c r="J11876" s="2">
        <v>10</v>
      </c>
      <c r="K11876" s="2">
        <v>1</v>
      </c>
      <c r="L11876" s="3">
        <v>202895</v>
      </c>
      <c r="M11876" s="2" t="s">
        <v>0</v>
      </c>
      <c r="N11876" s="4" t="s">
        <v>21</v>
      </c>
    </row>
    <row r="11877" spans="1:14" x14ac:dyDescent="0.25">
      <c r="A11877" s="1" t="s">
        <v>365</v>
      </c>
      <c r="B11877" s="2" t="s">
        <v>86</v>
      </c>
      <c r="C11877" s="2" t="s">
        <v>93</v>
      </c>
      <c r="D11877" s="2" t="s">
        <v>94</v>
      </c>
      <c r="E11877" s="2" t="s">
        <v>9990</v>
      </c>
      <c r="F11877" s="2">
        <v>31201507</v>
      </c>
      <c r="G11877" s="2" t="s">
        <v>810</v>
      </c>
      <c r="H11877" s="2">
        <v>3</v>
      </c>
      <c r="I11877" s="2">
        <v>6</v>
      </c>
      <c r="J11877" s="2">
        <v>10</v>
      </c>
      <c r="K11877" s="2">
        <v>2</v>
      </c>
      <c r="L11877" s="3">
        <v>239904</v>
      </c>
      <c r="M11877" s="2" t="s">
        <v>0</v>
      </c>
      <c r="N11877" s="4" t="s">
        <v>21</v>
      </c>
    </row>
    <row r="11878" spans="1:14" x14ac:dyDescent="0.25">
      <c r="A11878" s="1" t="s">
        <v>365</v>
      </c>
      <c r="B11878" s="2" t="s">
        <v>86</v>
      </c>
      <c r="C11878" s="2" t="s">
        <v>93</v>
      </c>
      <c r="D11878" s="2" t="s">
        <v>94</v>
      </c>
      <c r="E11878" s="2" t="s">
        <v>9991</v>
      </c>
      <c r="F11878" s="2">
        <v>31201502</v>
      </c>
      <c r="G11878" s="2" t="s">
        <v>810</v>
      </c>
      <c r="H11878" s="2">
        <v>3</v>
      </c>
      <c r="I11878" s="2">
        <v>6</v>
      </c>
      <c r="J11878" s="2">
        <v>10</v>
      </c>
      <c r="K11878" s="2">
        <v>5</v>
      </c>
      <c r="L11878" s="3">
        <v>224910</v>
      </c>
      <c r="M11878" s="2" t="s">
        <v>0</v>
      </c>
      <c r="N11878" s="4" t="s">
        <v>21</v>
      </c>
    </row>
    <row r="11879" spans="1:14" x14ac:dyDescent="0.25">
      <c r="A11879" s="1" t="s">
        <v>365</v>
      </c>
      <c r="B11879" s="2" t="s">
        <v>86</v>
      </c>
      <c r="C11879" s="2" t="s">
        <v>93</v>
      </c>
      <c r="D11879" s="2" t="s">
        <v>94</v>
      </c>
      <c r="E11879" s="2" t="s">
        <v>9992</v>
      </c>
      <c r="F11879" s="2">
        <v>31201501</v>
      </c>
      <c r="G11879" s="2" t="s">
        <v>810</v>
      </c>
      <c r="H11879" s="2">
        <v>3</v>
      </c>
      <c r="I11879" s="2">
        <v>6</v>
      </c>
      <c r="J11879" s="2">
        <v>10</v>
      </c>
      <c r="K11879" s="2">
        <v>1</v>
      </c>
      <c r="L11879" s="3">
        <v>244902</v>
      </c>
      <c r="M11879" s="2" t="s">
        <v>0</v>
      </c>
      <c r="N11879" s="4" t="s">
        <v>21</v>
      </c>
    </row>
    <row r="11880" spans="1:14" x14ac:dyDescent="0.25">
      <c r="A11880" s="1" t="s">
        <v>365</v>
      </c>
      <c r="B11880" s="2" t="s">
        <v>86</v>
      </c>
      <c r="C11880" s="2" t="s">
        <v>93</v>
      </c>
      <c r="D11880" s="2" t="s">
        <v>94</v>
      </c>
      <c r="E11880" s="2" t="s">
        <v>9993</v>
      </c>
      <c r="F11880" s="2">
        <v>31201509</v>
      </c>
      <c r="G11880" s="2" t="s">
        <v>810</v>
      </c>
      <c r="H11880" s="2">
        <v>3</v>
      </c>
      <c r="I11880" s="2">
        <v>6</v>
      </c>
      <c r="J11880" s="2">
        <v>10</v>
      </c>
      <c r="K11880" s="2">
        <v>2</v>
      </c>
      <c r="L11880" s="3">
        <v>639744</v>
      </c>
      <c r="M11880" s="2" t="s">
        <v>0</v>
      </c>
      <c r="N11880" s="4" t="s">
        <v>21</v>
      </c>
    </row>
    <row r="11881" spans="1:14" x14ac:dyDescent="0.25">
      <c r="A11881" s="1" t="s">
        <v>365</v>
      </c>
      <c r="B11881" s="2" t="s">
        <v>86</v>
      </c>
      <c r="C11881" s="2" t="s">
        <v>93</v>
      </c>
      <c r="D11881" s="2" t="s">
        <v>94</v>
      </c>
      <c r="E11881" s="2" t="s">
        <v>9994</v>
      </c>
      <c r="F11881" s="2">
        <v>39121632</v>
      </c>
      <c r="G11881" s="2" t="s">
        <v>810</v>
      </c>
      <c r="H11881" s="2">
        <v>3</v>
      </c>
      <c r="I11881" s="2">
        <v>6</v>
      </c>
      <c r="J11881" s="2">
        <v>10</v>
      </c>
      <c r="K11881" s="2">
        <v>6</v>
      </c>
      <c r="L11881" s="3">
        <v>12852</v>
      </c>
      <c r="M11881" s="2" t="s">
        <v>17389</v>
      </c>
      <c r="N11881" s="4" t="s">
        <v>21</v>
      </c>
    </row>
    <row r="11882" spans="1:14" x14ac:dyDescent="0.25">
      <c r="A11882" s="1" t="s">
        <v>365</v>
      </c>
      <c r="B11882" s="2" t="s">
        <v>86</v>
      </c>
      <c r="C11882" s="2" t="s">
        <v>93</v>
      </c>
      <c r="D11882" s="2" t="s">
        <v>94</v>
      </c>
      <c r="E11882" s="2" t="s">
        <v>9995</v>
      </c>
      <c r="F11882" s="2">
        <v>39121632</v>
      </c>
      <c r="G11882" s="2" t="s">
        <v>810</v>
      </c>
      <c r="H11882" s="2">
        <v>3</v>
      </c>
      <c r="I11882" s="2">
        <v>6</v>
      </c>
      <c r="J11882" s="2">
        <v>10</v>
      </c>
      <c r="K11882" s="2">
        <v>6</v>
      </c>
      <c r="L11882" s="3">
        <v>12852</v>
      </c>
      <c r="M11882" s="2" t="s">
        <v>17389</v>
      </c>
      <c r="N11882" s="4" t="s">
        <v>21</v>
      </c>
    </row>
    <row r="11883" spans="1:14" x14ac:dyDescent="0.25">
      <c r="A11883" s="1" t="s">
        <v>365</v>
      </c>
      <c r="B11883" s="2" t="s">
        <v>86</v>
      </c>
      <c r="C11883" s="2" t="s">
        <v>93</v>
      </c>
      <c r="D11883" s="2" t="s">
        <v>94</v>
      </c>
      <c r="E11883" s="2" t="s">
        <v>9996</v>
      </c>
      <c r="F11883" s="2">
        <v>39121632</v>
      </c>
      <c r="G11883" s="2" t="s">
        <v>810</v>
      </c>
      <c r="H11883" s="2">
        <v>3</v>
      </c>
      <c r="I11883" s="2">
        <v>6</v>
      </c>
      <c r="J11883" s="2">
        <v>10</v>
      </c>
      <c r="K11883" s="2">
        <v>6</v>
      </c>
      <c r="L11883" s="3">
        <v>14994</v>
      </c>
      <c r="M11883" s="2" t="s">
        <v>17389</v>
      </c>
      <c r="N11883" s="4" t="s">
        <v>21</v>
      </c>
    </row>
    <row r="11884" spans="1:14" x14ac:dyDescent="0.25">
      <c r="A11884" s="1" t="s">
        <v>365</v>
      </c>
      <c r="B11884" s="2" t="s">
        <v>86</v>
      </c>
      <c r="C11884" s="2" t="s">
        <v>93</v>
      </c>
      <c r="D11884" s="2" t="s">
        <v>94</v>
      </c>
      <c r="E11884" s="2" t="s">
        <v>9997</v>
      </c>
      <c r="F11884" s="2">
        <v>39121632</v>
      </c>
      <c r="G11884" s="2" t="s">
        <v>810</v>
      </c>
      <c r="H11884" s="2">
        <v>3</v>
      </c>
      <c r="I11884" s="2">
        <v>6</v>
      </c>
      <c r="J11884" s="2">
        <v>10</v>
      </c>
      <c r="K11884" s="2">
        <v>6</v>
      </c>
      <c r="L11884" s="3">
        <v>22848</v>
      </c>
      <c r="M11884" s="2" t="s">
        <v>17389</v>
      </c>
      <c r="N11884" s="4" t="s">
        <v>21</v>
      </c>
    </row>
    <row r="11885" spans="1:14" x14ac:dyDescent="0.25">
      <c r="A11885" s="1" t="s">
        <v>365</v>
      </c>
      <c r="B11885" s="2" t="s">
        <v>86</v>
      </c>
      <c r="C11885" s="2" t="s">
        <v>93</v>
      </c>
      <c r="D11885" s="2" t="s">
        <v>94</v>
      </c>
      <c r="E11885" s="2" t="s">
        <v>9998</v>
      </c>
      <c r="F11885" s="2">
        <v>39121632</v>
      </c>
      <c r="G11885" s="2" t="s">
        <v>810</v>
      </c>
      <c r="H11885" s="2">
        <v>3</v>
      </c>
      <c r="I11885" s="2">
        <v>6</v>
      </c>
      <c r="J11885" s="2">
        <v>10</v>
      </c>
      <c r="K11885" s="2">
        <v>6</v>
      </c>
      <c r="L11885" s="3">
        <v>24990</v>
      </c>
      <c r="M11885" s="2" t="s">
        <v>17389</v>
      </c>
      <c r="N11885" s="4" t="s">
        <v>21</v>
      </c>
    </row>
    <row r="11886" spans="1:14" x14ac:dyDescent="0.25">
      <c r="A11886" s="1" t="s">
        <v>365</v>
      </c>
      <c r="B11886" s="2" t="s">
        <v>86</v>
      </c>
      <c r="C11886" s="2" t="s">
        <v>93</v>
      </c>
      <c r="D11886" s="2" t="s">
        <v>94</v>
      </c>
      <c r="E11886" s="2" t="s">
        <v>9999</v>
      </c>
      <c r="F11886" s="2">
        <v>31201521</v>
      </c>
      <c r="G11886" s="2" t="s">
        <v>810</v>
      </c>
      <c r="H11886" s="2">
        <v>3</v>
      </c>
      <c r="I11886" s="2">
        <v>6</v>
      </c>
      <c r="J11886" s="2">
        <v>10</v>
      </c>
      <c r="K11886" s="2">
        <v>3</v>
      </c>
      <c r="L11886" s="3">
        <v>44625</v>
      </c>
      <c r="M11886" s="2" t="s">
        <v>0</v>
      </c>
      <c r="N11886" s="4" t="s">
        <v>21</v>
      </c>
    </row>
    <row r="11887" spans="1:14" x14ac:dyDescent="0.25">
      <c r="A11887" s="1" t="s">
        <v>365</v>
      </c>
      <c r="B11887" s="2" t="s">
        <v>86</v>
      </c>
      <c r="C11887" s="2" t="s">
        <v>93</v>
      </c>
      <c r="D11887" s="2" t="s">
        <v>94</v>
      </c>
      <c r="E11887" s="2" t="s">
        <v>10000</v>
      </c>
      <c r="F11887" s="2">
        <v>31211504</v>
      </c>
      <c r="G11887" s="2" t="s">
        <v>810</v>
      </c>
      <c r="H11887" s="2">
        <v>3</v>
      </c>
      <c r="I11887" s="2">
        <v>6</v>
      </c>
      <c r="J11887" s="2">
        <v>10</v>
      </c>
      <c r="K11887" s="2">
        <v>1</v>
      </c>
      <c r="L11887" s="3">
        <v>475881</v>
      </c>
      <c r="M11887" s="2" t="s">
        <v>0</v>
      </c>
      <c r="N11887" s="4" t="s">
        <v>21</v>
      </c>
    </row>
    <row r="11888" spans="1:14" x14ac:dyDescent="0.25">
      <c r="A11888" s="1" t="s">
        <v>365</v>
      </c>
      <c r="B11888" s="2" t="s">
        <v>86</v>
      </c>
      <c r="C11888" s="2" t="s">
        <v>93</v>
      </c>
      <c r="D11888" s="2" t="s">
        <v>94</v>
      </c>
      <c r="E11888" s="2" t="s">
        <v>10001</v>
      </c>
      <c r="F11888" s="2">
        <v>60121231</v>
      </c>
      <c r="G11888" s="2" t="s">
        <v>810</v>
      </c>
      <c r="H11888" s="2">
        <v>3</v>
      </c>
      <c r="I11888" s="2">
        <v>6</v>
      </c>
      <c r="J11888" s="2">
        <v>10</v>
      </c>
      <c r="K11888" s="2">
        <v>30</v>
      </c>
      <c r="L11888" s="3">
        <v>446250</v>
      </c>
      <c r="M11888" s="2" t="s">
        <v>0</v>
      </c>
      <c r="N11888" s="4" t="s">
        <v>21</v>
      </c>
    </row>
    <row r="11889" spans="1:14" x14ac:dyDescent="0.25">
      <c r="A11889" s="1" t="s">
        <v>365</v>
      </c>
      <c r="B11889" s="2" t="s">
        <v>86</v>
      </c>
      <c r="C11889" s="2" t="s">
        <v>93</v>
      </c>
      <c r="D11889" s="2" t="s">
        <v>94</v>
      </c>
      <c r="E11889" s="2" t="s">
        <v>10002</v>
      </c>
      <c r="F11889" s="2">
        <v>31201600</v>
      </c>
      <c r="G11889" s="2" t="s">
        <v>810</v>
      </c>
      <c r="H11889" s="2">
        <v>3</v>
      </c>
      <c r="I11889" s="2">
        <v>6</v>
      </c>
      <c r="J11889" s="2">
        <v>10</v>
      </c>
      <c r="K11889" s="2">
        <v>40</v>
      </c>
      <c r="L11889" s="3">
        <v>5997600</v>
      </c>
      <c r="M11889" s="2" t="s">
        <v>0</v>
      </c>
      <c r="N11889" s="4" t="s">
        <v>21</v>
      </c>
    </row>
    <row r="11890" spans="1:14" x14ac:dyDescent="0.25">
      <c r="A11890" s="1" t="s">
        <v>365</v>
      </c>
      <c r="B11890" s="2" t="s">
        <v>86</v>
      </c>
      <c r="C11890" s="2" t="s">
        <v>93</v>
      </c>
      <c r="D11890" s="2" t="s">
        <v>94</v>
      </c>
      <c r="E11890" s="2" t="s">
        <v>10003</v>
      </c>
      <c r="F11890" s="2">
        <v>31201601</v>
      </c>
      <c r="G11890" s="2" t="s">
        <v>810</v>
      </c>
      <c r="H11890" s="2">
        <v>3</v>
      </c>
      <c r="I11890" s="2">
        <v>6</v>
      </c>
      <c r="J11890" s="2">
        <v>10</v>
      </c>
      <c r="K11890" s="2">
        <v>40</v>
      </c>
      <c r="L11890" s="3">
        <v>2598960</v>
      </c>
      <c r="M11890" s="2" t="s">
        <v>0</v>
      </c>
      <c r="N11890" s="4" t="s">
        <v>21</v>
      </c>
    </row>
    <row r="11891" spans="1:14" x14ac:dyDescent="0.25">
      <c r="A11891" s="1" t="s">
        <v>365</v>
      </c>
      <c r="B11891" s="2" t="s">
        <v>86</v>
      </c>
      <c r="C11891" s="2" t="s">
        <v>93</v>
      </c>
      <c r="D11891" s="2" t="s">
        <v>94</v>
      </c>
      <c r="E11891" s="2" t="s">
        <v>10004</v>
      </c>
      <c r="F11891" s="2">
        <v>31201503</v>
      </c>
      <c r="G11891" s="2" t="s">
        <v>810</v>
      </c>
      <c r="H11891" s="2">
        <v>3</v>
      </c>
      <c r="I11891" s="2">
        <v>6</v>
      </c>
      <c r="J11891" s="2">
        <v>10</v>
      </c>
      <c r="K11891" s="2">
        <v>80</v>
      </c>
      <c r="L11891" s="3">
        <v>952000</v>
      </c>
      <c r="M11891" s="2" t="s">
        <v>0</v>
      </c>
      <c r="N11891" s="4" t="s">
        <v>21</v>
      </c>
    </row>
    <row r="11892" spans="1:14" x14ac:dyDescent="0.25">
      <c r="A11892" s="1" t="s">
        <v>365</v>
      </c>
      <c r="B11892" s="2" t="s">
        <v>86</v>
      </c>
      <c r="C11892" s="2" t="s">
        <v>93</v>
      </c>
      <c r="D11892" s="2" t="s">
        <v>94</v>
      </c>
      <c r="E11892" s="2" t="s">
        <v>10005</v>
      </c>
      <c r="F11892" s="2">
        <v>31201513</v>
      </c>
      <c r="G11892" s="2" t="s">
        <v>810</v>
      </c>
      <c r="H11892" s="2">
        <v>3</v>
      </c>
      <c r="I11892" s="2">
        <v>6</v>
      </c>
      <c r="J11892" s="2">
        <v>10</v>
      </c>
      <c r="K11892" s="2">
        <v>4</v>
      </c>
      <c r="L11892" s="3">
        <v>339864</v>
      </c>
      <c r="M11892" s="2" t="s">
        <v>0</v>
      </c>
      <c r="N11892" s="4" t="s">
        <v>21</v>
      </c>
    </row>
    <row r="11893" spans="1:14" x14ac:dyDescent="0.25">
      <c r="A11893" s="1" t="s">
        <v>365</v>
      </c>
      <c r="B11893" s="2" t="s">
        <v>86</v>
      </c>
      <c r="C11893" s="2" t="s">
        <v>93</v>
      </c>
      <c r="D11893" s="2" t="s">
        <v>94</v>
      </c>
      <c r="E11893" s="2" t="s">
        <v>10006</v>
      </c>
      <c r="F11893" s="2">
        <v>31201600</v>
      </c>
      <c r="G11893" s="2" t="s">
        <v>810</v>
      </c>
      <c r="H11893" s="2">
        <v>3</v>
      </c>
      <c r="I11893" s="2">
        <v>6</v>
      </c>
      <c r="J11893" s="2">
        <v>10</v>
      </c>
      <c r="K11893" s="2">
        <v>1</v>
      </c>
      <c r="L11893" s="3">
        <v>2399873</v>
      </c>
      <c r="M11893" s="2" t="s">
        <v>0</v>
      </c>
      <c r="N11893" s="4" t="s">
        <v>21</v>
      </c>
    </row>
    <row r="11894" spans="1:14" x14ac:dyDescent="0.25">
      <c r="A11894" s="1" t="s">
        <v>365</v>
      </c>
      <c r="B11894" s="2" t="s">
        <v>86</v>
      </c>
      <c r="C11894" s="2" t="s">
        <v>93</v>
      </c>
      <c r="D11894" s="2" t="s">
        <v>94</v>
      </c>
      <c r="E11894" s="2" t="s">
        <v>10007</v>
      </c>
      <c r="F11894" s="2">
        <v>31201503</v>
      </c>
      <c r="G11894" s="2" t="s">
        <v>810</v>
      </c>
      <c r="H11894" s="2">
        <v>3</v>
      </c>
      <c r="I11894" s="2">
        <v>6</v>
      </c>
      <c r="J11894" s="2">
        <v>10</v>
      </c>
      <c r="K11894" s="2">
        <v>60</v>
      </c>
      <c r="L11894" s="3">
        <v>1677900</v>
      </c>
      <c r="M11894" s="2" t="s">
        <v>0</v>
      </c>
      <c r="N11894" s="4" t="s">
        <v>21</v>
      </c>
    </row>
    <row r="11895" spans="1:14" x14ac:dyDescent="0.25">
      <c r="A11895" s="1" t="s">
        <v>365</v>
      </c>
      <c r="B11895" s="2" t="s">
        <v>86</v>
      </c>
      <c r="C11895" s="2" t="s">
        <v>93</v>
      </c>
      <c r="D11895" s="2" t="s">
        <v>94</v>
      </c>
      <c r="E11895" s="2" t="s">
        <v>10008</v>
      </c>
      <c r="F11895" s="2">
        <v>31201503</v>
      </c>
      <c r="G11895" s="2" t="s">
        <v>810</v>
      </c>
      <c r="H11895" s="2">
        <v>3</v>
      </c>
      <c r="I11895" s="2">
        <v>6</v>
      </c>
      <c r="J11895" s="2">
        <v>10</v>
      </c>
      <c r="K11895" s="2">
        <v>30</v>
      </c>
      <c r="L11895" s="3">
        <v>539070</v>
      </c>
      <c r="M11895" s="2" t="s">
        <v>0</v>
      </c>
      <c r="N11895" s="4" t="s">
        <v>21</v>
      </c>
    </row>
    <row r="11896" spans="1:14" x14ac:dyDescent="0.25">
      <c r="A11896" s="1" t="s">
        <v>365</v>
      </c>
      <c r="B11896" s="2" t="s">
        <v>86</v>
      </c>
      <c r="C11896" s="2" t="s">
        <v>93</v>
      </c>
      <c r="D11896" s="2" t="s">
        <v>94</v>
      </c>
      <c r="E11896" s="2" t="s">
        <v>10009</v>
      </c>
      <c r="F11896" s="2">
        <v>31201503</v>
      </c>
      <c r="G11896" s="2" t="s">
        <v>810</v>
      </c>
      <c r="H11896" s="2">
        <v>3</v>
      </c>
      <c r="I11896" s="2">
        <v>6</v>
      </c>
      <c r="J11896" s="2">
        <v>10</v>
      </c>
      <c r="K11896" s="2">
        <v>60</v>
      </c>
      <c r="L11896" s="3">
        <v>714000</v>
      </c>
      <c r="M11896" s="2" t="s">
        <v>0</v>
      </c>
      <c r="N11896" s="4" t="s">
        <v>21</v>
      </c>
    </row>
    <row r="11897" spans="1:14" x14ac:dyDescent="0.25">
      <c r="A11897" s="1" t="s">
        <v>365</v>
      </c>
      <c r="B11897" s="2" t="s">
        <v>86</v>
      </c>
      <c r="C11897" s="2" t="s">
        <v>93</v>
      </c>
      <c r="D11897" s="2" t="s">
        <v>94</v>
      </c>
      <c r="E11897" s="2" t="s">
        <v>10010</v>
      </c>
      <c r="F11897" s="2">
        <v>31201530</v>
      </c>
      <c r="G11897" s="2" t="s">
        <v>810</v>
      </c>
      <c r="H11897" s="2">
        <v>3</v>
      </c>
      <c r="I11897" s="2">
        <v>6</v>
      </c>
      <c r="J11897" s="2">
        <v>10</v>
      </c>
      <c r="K11897" s="2">
        <v>1</v>
      </c>
      <c r="L11897" s="3">
        <v>344981</v>
      </c>
      <c r="M11897" s="2" t="s">
        <v>0</v>
      </c>
      <c r="N11897" s="4" t="s">
        <v>21</v>
      </c>
    </row>
    <row r="11898" spans="1:14" x14ac:dyDescent="0.25">
      <c r="A11898" s="1" t="s">
        <v>365</v>
      </c>
      <c r="B11898" s="2" t="s">
        <v>86</v>
      </c>
      <c r="C11898" s="2" t="s">
        <v>93</v>
      </c>
      <c r="D11898" s="2" t="s">
        <v>94</v>
      </c>
      <c r="E11898" s="2" t="s">
        <v>10011</v>
      </c>
      <c r="F11898" s="2">
        <v>31201530</v>
      </c>
      <c r="G11898" s="2" t="s">
        <v>810</v>
      </c>
      <c r="H11898" s="2">
        <v>3</v>
      </c>
      <c r="I11898" s="2">
        <v>6</v>
      </c>
      <c r="J11898" s="2">
        <v>10</v>
      </c>
      <c r="K11898" s="2">
        <v>5</v>
      </c>
      <c r="L11898" s="3">
        <v>1399440</v>
      </c>
      <c r="M11898" s="2" t="s">
        <v>0</v>
      </c>
      <c r="N11898" s="4" t="s">
        <v>21</v>
      </c>
    </row>
    <row r="11899" spans="1:14" x14ac:dyDescent="0.25">
      <c r="A11899" s="1" t="s">
        <v>365</v>
      </c>
      <c r="B11899" s="2" t="s">
        <v>86</v>
      </c>
      <c r="C11899" s="2" t="s">
        <v>93</v>
      </c>
      <c r="D11899" s="2" t="s">
        <v>94</v>
      </c>
      <c r="E11899" s="2" t="s">
        <v>10012</v>
      </c>
      <c r="F11899" s="2">
        <v>31201519</v>
      </c>
      <c r="G11899" s="2" t="s">
        <v>810</v>
      </c>
      <c r="H11899" s="2">
        <v>3</v>
      </c>
      <c r="I11899" s="2">
        <v>6</v>
      </c>
      <c r="J11899" s="2">
        <v>10</v>
      </c>
      <c r="K11899" s="2">
        <v>10</v>
      </c>
      <c r="L11899" s="3">
        <v>119000</v>
      </c>
      <c r="M11899" s="2" t="s">
        <v>0</v>
      </c>
      <c r="N11899" s="4" t="s">
        <v>21</v>
      </c>
    </row>
    <row r="11900" spans="1:14" x14ac:dyDescent="0.25">
      <c r="A11900" s="1" t="s">
        <v>365</v>
      </c>
      <c r="B11900" s="2" t="s">
        <v>86</v>
      </c>
      <c r="C11900" s="2" t="s">
        <v>93</v>
      </c>
      <c r="D11900" s="2" t="s">
        <v>94</v>
      </c>
      <c r="E11900" s="2" t="s">
        <v>10013</v>
      </c>
      <c r="F11900" s="2">
        <v>40142007</v>
      </c>
      <c r="G11900" s="2" t="s">
        <v>810</v>
      </c>
      <c r="H11900" s="2">
        <v>3</v>
      </c>
      <c r="I11900" s="2">
        <v>6</v>
      </c>
      <c r="J11900" s="2">
        <v>10</v>
      </c>
      <c r="K11900" s="2">
        <v>3</v>
      </c>
      <c r="L11900" s="3">
        <v>6426</v>
      </c>
      <c r="M11900" s="2" t="s">
        <v>17389</v>
      </c>
      <c r="N11900" s="4" t="s">
        <v>21</v>
      </c>
    </row>
    <row r="11901" spans="1:14" x14ac:dyDescent="0.25">
      <c r="A11901" s="1" t="s">
        <v>365</v>
      </c>
      <c r="B11901" s="2" t="s">
        <v>86</v>
      </c>
      <c r="C11901" s="2" t="s">
        <v>93</v>
      </c>
      <c r="D11901" s="2" t="s">
        <v>94</v>
      </c>
      <c r="E11901" s="2" t="s">
        <v>10014</v>
      </c>
      <c r="F11901" s="2">
        <v>31152102</v>
      </c>
      <c r="G11901" s="2" t="s">
        <v>810</v>
      </c>
      <c r="H11901" s="2">
        <v>3</v>
      </c>
      <c r="I11901" s="2">
        <v>6</v>
      </c>
      <c r="J11901" s="2">
        <v>10</v>
      </c>
      <c r="K11901" s="2">
        <v>1</v>
      </c>
      <c r="L11901" s="3">
        <v>139944</v>
      </c>
      <c r="M11901" s="2" t="s">
        <v>0</v>
      </c>
      <c r="N11901" s="4" t="s">
        <v>21</v>
      </c>
    </row>
    <row r="11902" spans="1:14" x14ac:dyDescent="0.25">
      <c r="A11902" s="1" t="s">
        <v>365</v>
      </c>
      <c r="B11902" s="2" t="s">
        <v>86</v>
      </c>
      <c r="C11902" s="2" t="s">
        <v>93</v>
      </c>
      <c r="D11902" s="2" t="s">
        <v>94</v>
      </c>
      <c r="E11902" s="2" t="s">
        <v>10015</v>
      </c>
      <c r="F11902" s="2">
        <v>31201600</v>
      </c>
      <c r="G11902" s="2" t="s">
        <v>810</v>
      </c>
      <c r="H11902" s="2">
        <v>3</v>
      </c>
      <c r="I11902" s="2">
        <v>6</v>
      </c>
      <c r="J11902" s="2">
        <v>10</v>
      </c>
      <c r="K11902" s="2">
        <v>7</v>
      </c>
      <c r="L11902" s="3">
        <v>8399139</v>
      </c>
      <c r="M11902" s="2" t="s">
        <v>0</v>
      </c>
      <c r="N11902" s="4" t="s">
        <v>21</v>
      </c>
    </row>
    <row r="11903" spans="1:14" x14ac:dyDescent="0.25">
      <c r="A11903" s="1" t="s">
        <v>365</v>
      </c>
      <c r="B11903" s="2" t="s">
        <v>86</v>
      </c>
      <c r="C11903" s="2" t="s">
        <v>93</v>
      </c>
      <c r="D11903" s="2" t="s">
        <v>94</v>
      </c>
      <c r="E11903" s="2" t="s">
        <v>10016</v>
      </c>
      <c r="F11903" s="2">
        <v>24141511</v>
      </c>
      <c r="G11903" s="2" t="s">
        <v>810</v>
      </c>
      <c r="H11903" s="2">
        <v>3</v>
      </c>
      <c r="I11903" s="2">
        <v>6</v>
      </c>
      <c r="J11903" s="2">
        <v>10</v>
      </c>
      <c r="K11903" s="2">
        <v>30</v>
      </c>
      <c r="L11903" s="3">
        <v>14280</v>
      </c>
      <c r="M11903" s="2" t="s">
        <v>0</v>
      </c>
      <c r="N11903" s="4" t="s">
        <v>21</v>
      </c>
    </row>
    <row r="11904" spans="1:14" x14ac:dyDescent="0.25">
      <c r="A11904" s="1" t="s">
        <v>365</v>
      </c>
      <c r="B11904" s="2" t="s">
        <v>86</v>
      </c>
      <c r="C11904" s="2" t="s">
        <v>93</v>
      </c>
      <c r="D11904" s="2" t="s">
        <v>94</v>
      </c>
      <c r="E11904" s="2" t="s">
        <v>10017</v>
      </c>
      <c r="F11904" s="2">
        <v>24141511</v>
      </c>
      <c r="G11904" s="2" t="s">
        <v>810</v>
      </c>
      <c r="H11904" s="2">
        <v>3</v>
      </c>
      <c r="I11904" s="2">
        <v>6</v>
      </c>
      <c r="J11904" s="2">
        <v>10</v>
      </c>
      <c r="K11904" s="2">
        <v>30</v>
      </c>
      <c r="L11904" s="3">
        <v>24990</v>
      </c>
      <c r="M11904" s="2" t="s">
        <v>0</v>
      </c>
      <c r="N11904" s="4" t="s">
        <v>21</v>
      </c>
    </row>
    <row r="11905" spans="1:14" x14ac:dyDescent="0.25">
      <c r="A11905" s="1" t="s">
        <v>365</v>
      </c>
      <c r="B11905" s="2" t="s">
        <v>86</v>
      </c>
      <c r="C11905" s="2" t="s">
        <v>93</v>
      </c>
      <c r="D11905" s="2" t="s">
        <v>94</v>
      </c>
      <c r="E11905" s="2" t="s">
        <v>10018</v>
      </c>
      <c r="F11905" s="2">
        <v>31201534</v>
      </c>
      <c r="G11905" s="2" t="s">
        <v>810</v>
      </c>
      <c r="H11905" s="2">
        <v>3</v>
      </c>
      <c r="I11905" s="2">
        <v>6</v>
      </c>
      <c r="J11905" s="2">
        <v>10</v>
      </c>
      <c r="K11905" s="2">
        <v>1</v>
      </c>
      <c r="L11905" s="3">
        <v>44982</v>
      </c>
      <c r="M11905" s="2" t="s">
        <v>0</v>
      </c>
      <c r="N11905" s="4" t="s">
        <v>21</v>
      </c>
    </row>
    <row r="11906" spans="1:14" x14ac:dyDescent="0.25">
      <c r="A11906" s="1" t="s">
        <v>365</v>
      </c>
      <c r="B11906" s="2" t="s">
        <v>86</v>
      </c>
      <c r="C11906" s="2" t="s">
        <v>93</v>
      </c>
      <c r="D11906" s="2" t="s">
        <v>94</v>
      </c>
      <c r="E11906" s="2" t="s">
        <v>10019</v>
      </c>
      <c r="F11906" s="2">
        <v>31201503</v>
      </c>
      <c r="G11906" s="2" t="s">
        <v>810</v>
      </c>
      <c r="H11906" s="2">
        <v>3</v>
      </c>
      <c r="I11906" s="2">
        <v>6</v>
      </c>
      <c r="J11906" s="2">
        <v>10</v>
      </c>
      <c r="K11906" s="2">
        <v>20</v>
      </c>
      <c r="L11906" s="3">
        <v>359380</v>
      </c>
      <c r="M11906" s="2" t="s">
        <v>0</v>
      </c>
      <c r="N11906" s="4" t="s">
        <v>21</v>
      </c>
    </row>
    <row r="11907" spans="1:14" x14ac:dyDescent="0.25">
      <c r="A11907" s="1" t="s">
        <v>365</v>
      </c>
      <c r="B11907" s="2" t="s">
        <v>86</v>
      </c>
      <c r="C11907" s="2" t="s">
        <v>93</v>
      </c>
      <c r="D11907" s="2" t="s">
        <v>94</v>
      </c>
      <c r="E11907" s="2" t="s">
        <v>10020</v>
      </c>
      <c r="F11907" s="2">
        <v>31191507</v>
      </c>
      <c r="G11907" s="2" t="s">
        <v>810</v>
      </c>
      <c r="H11907" s="2">
        <v>3</v>
      </c>
      <c r="I11907" s="2">
        <v>6</v>
      </c>
      <c r="J11907" s="2">
        <v>10</v>
      </c>
      <c r="K11907" s="2">
        <v>7</v>
      </c>
      <c r="L11907" s="3">
        <v>10149272</v>
      </c>
      <c r="M11907" s="2" t="s">
        <v>17383</v>
      </c>
      <c r="N11907" s="4" t="s">
        <v>21</v>
      </c>
    </row>
    <row r="11908" spans="1:14" x14ac:dyDescent="0.25">
      <c r="A11908" s="1" t="s">
        <v>365</v>
      </c>
      <c r="B11908" s="2" t="s">
        <v>86</v>
      </c>
      <c r="C11908" s="2" t="s">
        <v>93</v>
      </c>
      <c r="D11908" s="2" t="s">
        <v>94</v>
      </c>
      <c r="E11908" s="2" t="s">
        <v>10021</v>
      </c>
      <c r="F11908" s="2">
        <v>30151500</v>
      </c>
      <c r="G11908" s="2" t="s">
        <v>2858</v>
      </c>
      <c r="H11908" s="2">
        <v>6</v>
      </c>
      <c r="I11908" s="2">
        <v>4</v>
      </c>
      <c r="J11908" s="2">
        <v>10</v>
      </c>
      <c r="K11908" s="2">
        <v>12</v>
      </c>
      <c r="L11908" s="3">
        <v>192000</v>
      </c>
      <c r="M11908" s="2" t="s">
        <v>0</v>
      </c>
      <c r="N11908" s="4" t="s">
        <v>21</v>
      </c>
    </row>
    <row r="11909" spans="1:14" x14ac:dyDescent="0.25">
      <c r="A11909" s="1" t="s">
        <v>365</v>
      </c>
      <c r="B11909" s="2" t="s">
        <v>86</v>
      </c>
      <c r="C11909" s="2" t="s">
        <v>93</v>
      </c>
      <c r="D11909" s="2" t="s">
        <v>94</v>
      </c>
      <c r="E11909" s="2" t="s">
        <v>10022</v>
      </c>
      <c r="F11909" s="2">
        <v>31201507</v>
      </c>
      <c r="G11909" s="2" t="s">
        <v>2858</v>
      </c>
      <c r="H11909" s="2">
        <v>6</v>
      </c>
      <c r="I11909" s="2">
        <v>4</v>
      </c>
      <c r="J11909" s="2">
        <v>10</v>
      </c>
      <c r="K11909" s="2">
        <v>2</v>
      </c>
      <c r="L11909" s="3">
        <v>88000</v>
      </c>
      <c r="M11909" s="2" t="s">
        <v>0</v>
      </c>
      <c r="N11909" s="4" t="s">
        <v>21</v>
      </c>
    </row>
    <row r="11910" spans="1:14" x14ac:dyDescent="0.25">
      <c r="A11910" s="1" t="s">
        <v>365</v>
      </c>
      <c r="B11910" s="2" t="s">
        <v>86</v>
      </c>
      <c r="C11910" s="2" t="s">
        <v>93</v>
      </c>
      <c r="D11910" s="2" t="s">
        <v>94</v>
      </c>
      <c r="E11910" s="2" t="s">
        <v>10023</v>
      </c>
      <c r="F11910" s="2">
        <v>31201511</v>
      </c>
      <c r="G11910" s="2" t="s">
        <v>2858</v>
      </c>
      <c r="H11910" s="2">
        <v>6</v>
      </c>
      <c r="I11910" s="2">
        <v>4</v>
      </c>
      <c r="J11910" s="2">
        <v>10</v>
      </c>
      <c r="K11910" s="2">
        <v>5</v>
      </c>
      <c r="L11910" s="3">
        <v>600000</v>
      </c>
      <c r="M11910" s="2" t="s">
        <v>0</v>
      </c>
      <c r="N11910" s="4" t="s">
        <v>21</v>
      </c>
    </row>
    <row r="11911" spans="1:14" x14ac:dyDescent="0.25">
      <c r="A11911" s="1" t="s">
        <v>365</v>
      </c>
      <c r="B11911" s="2" t="s">
        <v>86</v>
      </c>
      <c r="C11911" s="2" t="s">
        <v>93</v>
      </c>
      <c r="D11911" s="2" t="s">
        <v>94</v>
      </c>
      <c r="E11911" s="2" t="s">
        <v>10024</v>
      </c>
      <c r="F11911" s="2">
        <v>46181703</v>
      </c>
      <c r="G11911" s="2" t="s">
        <v>2858</v>
      </c>
      <c r="H11911" s="2">
        <v>6</v>
      </c>
      <c r="I11911" s="2">
        <v>4</v>
      </c>
      <c r="J11911" s="2">
        <v>10</v>
      </c>
      <c r="K11911" s="2">
        <v>4</v>
      </c>
      <c r="L11911" s="3">
        <v>360000</v>
      </c>
      <c r="M11911" s="2" t="s">
        <v>0</v>
      </c>
      <c r="N11911" s="4" t="s">
        <v>21</v>
      </c>
    </row>
    <row r="11912" spans="1:14" x14ac:dyDescent="0.25">
      <c r="A11912" s="1" t="s">
        <v>365</v>
      </c>
      <c r="B11912" s="2" t="s">
        <v>86</v>
      </c>
      <c r="C11912" s="2" t="s">
        <v>93</v>
      </c>
      <c r="D11912" s="2" t="s">
        <v>94</v>
      </c>
      <c r="E11912" s="2" t="s">
        <v>10025</v>
      </c>
      <c r="F11912" s="2">
        <v>30181603</v>
      </c>
      <c r="G11912" s="2" t="s">
        <v>2858</v>
      </c>
      <c r="H11912" s="2">
        <v>6</v>
      </c>
      <c r="I11912" s="2">
        <v>4</v>
      </c>
      <c r="J11912" s="2">
        <v>10</v>
      </c>
      <c r="K11912" s="2">
        <v>2</v>
      </c>
      <c r="L11912" s="3">
        <v>60000</v>
      </c>
      <c r="M11912" s="2" t="s">
        <v>0</v>
      </c>
      <c r="N11912" s="4" t="s">
        <v>21</v>
      </c>
    </row>
    <row r="11913" spans="1:14" x14ac:dyDescent="0.25">
      <c r="A11913" s="1" t="s">
        <v>365</v>
      </c>
      <c r="B11913" s="2" t="s">
        <v>86</v>
      </c>
      <c r="C11913" s="2" t="s">
        <v>93</v>
      </c>
      <c r="D11913" s="2" t="s">
        <v>94</v>
      </c>
      <c r="E11913" s="2" t="s">
        <v>10026</v>
      </c>
      <c r="F11913" s="2">
        <v>46181503</v>
      </c>
      <c r="G11913" s="2" t="s">
        <v>2858</v>
      </c>
      <c r="H11913" s="2">
        <v>6</v>
      </c>
      <c r="I11913" s="2">
        <v>4</v>
      </c>
      <c r="J11913" s="2">
        <v>10</v>
      </c>
      <c r="K11913" s="2">
        <v>5</v>
      </c>
      <c r="L11913" s="3">
        <v>69000</v>
      </c>
      <c r="M11913" s="2" t="s">
        <v>0</v>
      </c>
      <c r="N11913" s="4" t="s">
        <v>21</v>
      </c>
    </row>
    <row r="11914" spans="1:14" x14ac:dyDescent="0.25">
      <c r="A11914" s="1" t="s">
        <v>365</v>
      </c>
      <c r="B11914" s="2" t="s">
        <v>86</v>
      </c>
      <c r="C11914" s="2" t="s">
        <v>93</v>
      </c>
      <c r="D11914" s="2" t="s">
        <v>94</v>
      </c>
      <c r="E11914" s="2" t="s">
        <v>10027</v>
      </c>
      <c r="F11914" s="2">
        <v>31201502</v>
      </c>
      <c r="G11914" s="2" t="s">
        <v>2858</v>
      </c>
      <c r="H11914" s="2">
        <v>6</v>
      </c>
      <c r="I11914" s="2">
        <v>4</v>
      </c>
      <c r="J11914" s="2">
        <v>10</v>
      </c>
      <c r="K11914" s="2">
        <v>10</v>
      </c>
      <c r="L11914" s="3">
        <v>28000</v>
      </c>
      <c r="M11914" s="2" t="s">
        <v>0</v>
      </c>
      <c r="N11914" s="4" t="s">
        <v>21</v>
      </c>
    </row>
    <row r="11915" spans="1:14" x14ac:dyDescent="0.25">
      <c r="A11915" s="1" t="s">
        <v>365</v>
      </c>
      <c r="B11915" s="2" t="s">
        <v>86</v>
      </c>
      <c r="C11915" s="2" t="s">
        <v>93</v>
      </c>
      <c r="D11915" s="2" t="s">
        <v>94</v>
      </c>
      <c r="E11915" s="2" t="s">
        <v>10028</v>
      </c>
      <c r="F11915" s="2">
        <v>31201502</v>
      </c>
      <c r="G11915" s="2" t="s">
        <v>2858</v>
      </c>
      <c r="H11915" s="2">
        <v>6</v>
      </c>
      <c r="I11915" s="2">
        <v>4</v>
      </c>
      <c r="J11915" s="2">
        <v>10</v>
      </c>
      <c r="K11915" s="2">
        <v>2</v>
      </c>
      <c r="L11915" s="3">
        <v>3700</v>
      </c>
      <c r="M11915" s="2" t="s">
        <v>0</v>
      </c>
      <c r="N11915" s="4" t="s">
        <v>21</v>
      </c>
    </row>
    <row r="11916" spans="1:14" x14ac:dyDescent="0.25">
      <c r="A11916" s="1" t="s">
        <v>365</v>
      </c>
      <c r="B11916" s="2" t="s">
        <v>86</v>
      </c>
      <c r="C11916" s="2" t="s">
        <v>93</v>
      </c>
      <c r="D11916" s="2" t="s">
        <v>94</v>
      </c>
      <c r="E11916" s="2" t="s">
        <v>10029</v>
      </c>
      <c r="F11916" s="2">
        <v>31201502</v>
      </c>
      <c r="G11916" s="2" t="s">
        <v>2858</v>
      </c>
      <c r="H11916" s="2">
        <v>6</v>
      </c>
      <c r="I11916" s="2">
        <v>4</v>
      </c>
      <c r="J11916" s="2">
        <v>10</v>
      </c>
      <c r="K11916" s="2">
        <v>2</v>
      </c>
      <c r="L11916" s="3">
        <v>3700</v>
      </c>
      <c r="M11916" s="2" t="s">
        <v>0</v>
      </c>
      <c r="N11916" s="4" t="s">
        <v>21</v>
      </c>
    </row>
    <row r="11917" spans="1:14" x14ac:dyDescent="0.25">
      <c r="A11917" s="1" t="s">
        <v>365</v>
      </c>
      <c r="B11917" s="2" t="s">
        <v>86</v>
      </c>
      <c r="C11917" s="2" t="s">
        <v>93</v>
      </c>
      <c r="D11917" s="2" t="s">
        <v>94</v>
      </c>
      <c r="E11917" s="2" t="s">
        <v>10030</v>
      </c>
      <c r="F11917" s="2">
        <v>31201502</v>
      </c>
      <c r="G11917" s="2" t="s">
        <v>2858</v>
      </c>
      <c r="H11917" s="2">
        <v>6</v>
      </c>
      <c r="I11917" s="2">
        <v>4</v>
      </c>
      <c r="J11917" s="2">
        <v>10</v>
      </c>
      <c r="K11917" s="2">
        <v>2</v>
      </c>
      <c r="L11917" s="3">
        <v>3700</v>
      </c>
      <c r="M11917" s="2" t="s">
        <v>0</v>
      </c>
      <c r="N11917" s="4" t="s">
        <v>21</v>
      </c>
    </row>
    <row r="11918" spans="1:14" x14ac:dyDescent="0.25">
      <c r="A11918" s="1" t="s">
        <v>365</v>
      </c>
      <c r="B11918" s="2" t="s">
        <v>86</v>
      </c>
      <c r="C11918" s="2" t="s">
        <v>93</v>
      </c>
      <c r="D11918" s="2" t="s">
        <v>94</v>
      </c>
      <c r="E11918" s="2" t="s">
        <v>10031</v>
      </c>
      <c r="F11918" s="2">
        <v>31201502</v>
      </c>
      <c r="G11918" s="2" t="s">
        <v>2858</v>
      </c>
      <c r="H11918" s="2">
        <v>6</v>
      </c>
      <c r="I11918" s="2">
        <v>4</v>
      </c>
      <c r="J11918" s="2">
        <v>10</v>
      </c>
      <c r="K11918" s="2">
        <v>2</v>
      </c>
      <c r="L11918" s="3">
        <v>3700</v>
      </c>
      <c r="M11918" s="2" t="s">
        <v>0</v>
      </c>
      <c r="N11918" s="4" t="s">
        <v>21</v>
      </c>
    </row>
    <row r="11919" spans="1:14" x14ac:dyDescent="0.25">
      <c r="A11919" s="1" t="s">
        <v>365</v>
      </c>
      <c r="B11919" s="2" t="s">
        <v>86</v>
      </c>
      <c r="C11919" s="2" t="s">
        <v>93</v>
      </c>
      <c r="D11919" s="2" t="s">
        <v>94</v>
      </c>
      <c r="E11919" s="2" t="s">
        <v>10032</v>
      </c>
      <c r="F11919" s="2">
        <v>31201502</v>
      </c>
      <c r="G11919" s="2" t="s">
        <v>2858</v>
      </c>
      <c r="H11919" s="2">
        <v>6</v>
      </c>
      <c r="I11919" s="2">
        <v>4</v>
      </c>
      <c r="J11919" s="2">
        <v>10</v>
      </c>
      <c r="K11919" s="2">
        <v>2</v>
      </c>
      <c r="L11919" s="3">
        <v>3700</v>
      </c>
      <c r="M11919" s="2" t="s">
        <v>0</v>
      </c>
      <c r="N11919" s="4" t="s">
        <v>21</v>
      </c>
    </row>
    <row r="11920" spans="1:14" x14ac:dyDescent="0.25">
      <c r="A11920" s="1" t="s">
        <v>365</v>
      </c>
      <c r="B11920" s="2" t="s">
        <v>86</v>
      </c>
      <c r="C11920" s="2" t="s">
        <v>93</v>
      </c>
      <c r="D11920" s="2" t="s">
        <v>94</v>
      </c>
      <c r="E11920" s="2" t="s">
        <v>10033</v>
      </c>
      <c r="F11920" s="2">
        <v>31201502</v>
      </c>
      <c r="G11920" s="2" t="s">
        <v>2858</v>
      </c>
      <c r="H11920" s="2">
        <v>6</v>
      </c>
      <c r="I11920" s="2">
        <v>4</v>
      </c>
      <c r="J11920" s="2">
        <v>10</v>
      </c>
      <c r="K11920" s="2">
        <v>2</v>
      </c>
      <c r="L11920" s="3">
        <v>68000</v>
      </c>
      <c r="M11920" s="2" t="s">
        <v>0</v>
      </c>
      <c r="N11920" s="4" t="s">
        <v>21</v>
      </c>
    </row>
    <row r="11921" spans="1:14" x14ac:dyDescent="0.25">
      <c r="A11921" s="1" t="s">
        <v>365</v>
      </c>
      <c r="B11921" s="2" t="s">
        <v>86</v>
      </c>
      <c r="C11921" s="2" t="s">
        <v>93</v>
      </c>
      <c r="D11921" s="2" t="s">
        <v>94</v>
      </c>
      <c r="E11921" s="2" t="s">
        <v>10034</v>
      </c>
      <c r="F11921" s="2">
        <v>39101800</v>
      </c>
      <c r="G11921" s="2" t="s">
        <v>2858</v>
      </c>
      <c r="H11921" s="2">
        <v>6</v>
      </c>
      <c r="I11921" s="2">
        <v>4</v>
      </c>
      <c r="J11921" s="2">
        <v>10</v>
      </c>
      <c r="K11921" s="2">
        <v>30</v>
      </c>
      <c r="L11921" s="3">
        <v>48000</v>
      </c>
      <c r="M11921" s="2" t="s">
        <v>0</v>
      </c>
      <c r="N11921" s="4" t="s">
        <v>21</v>
      </c>
    </row>
    <row r="11922" spans="1:14" x14ac:dyDescent="0.25">
      <c r="A11922" s="1" t="s">
        <v>365</v>
      </c>
      <c r="B11922" s="2" t="s">
        <v>86</v>
      </c>
      <c r="C11922" s="2" t="s">
        <v>93</v>
      </c>
      <c r="D11922" s="2" t="s">
        <v>94</v>
      </c>
      <c r="E11922" s="2" t="s">
        <v>10035</v>
      </c>
      <c r="F11922" s="2">
        <v>39121705</v>
      </c>
      <c r="G11922" s="2" t="s">
        <v>2858</v>
      </c>
      <c r="H11922" s="2">
        <v>6</v>
      </c>
      <c r="I11922" s="2">
        <v>4</v>
      </c>
      <c r="J11922" s="2">
        <v>10</v>
      </c>
      <c r="K11922" s="2">
        <v>3</v>
      </c>
      <c r="L11922" s="3">
        <v>14400</v>
      </c>
      <c r="M11922" s="2" t="s">
        <v>0</v>
      </c>
      <c r="N11922" s="4" t="s">
        <v>21</v>
      </c>
    </row>
    <row r="11923" spans="1:14" x14ac:dyDescent="0.25">
      <c r="A11923" s="1" t="s">
        <v>365</v>
      </c>
      <c r="B11923" s="2" t="s">
        <v>86</v>
      </c>
      <c r="C11923" s="2" t="s">
        <v>93</v>
      </c>
      <c r="D11923" s="2" t="s">
        <v>94</v>
      </c>
      <c r="E11923" s="2" t="s">
        <v>10036</v>
      </c>
      <c r="F11923" s="2">
        <v>31201502</v>
      </c>
      <c r="G11923" s="2" t="s">
        <v>2858</v>
      </c>
      <c r="H11923" s="2">
        <v>6</v>
      </c>
      <c r="I11923" s="2">
        <v>4</v>
      </c>
      <c r="J11923" s="2">
        <v>10</v>
      </c>
      <c r="K11923" s="2">
        <v>10</v>
      </c>
      <c r="L11923" s="3">
        <v>150000</v>
      </c>
      <c r="M11923" s="2" t="s">
        <v>0</v>
      </c>
      <c r="N11923" s="4" t="s">
        <v>21</v>
      </c>
    </row>
    <row r="11924" spans="1:14" x14ac:dyDescent="0.25">
      <c r="A11924" s="1" t="s">
        <v>365</v>
      </c>
      <c r="B11924" s="2" t="s">
        <v>86</v>
      </c>
      <c r="C11924" s="2" t="s">
        <v>93</v>
      </c>
      <c r="D11924" s="2" t="s">
        <v>94</v>
      </c>
      <c r="E11924" s="2" t="s">
        <v>10037</v>
      </c>
      <c r="F11924" s="2">
        <v>13111301</v>
      </c>
      <c r="G11924" s="2" t="s">
        <v>490</v>
      </c>
      <c r="H11924" s="2">
        <v>8</v>
      </c>
      <c r="I11924" s="2">
        <v>2</v>
      </c>
      <c r="J11924" s="2">
        <v>10</v>
      </c>
      <c r="K11924" s="2">
        <v>1</v>
      </c>
      <c r="L11924" s="3">
        <v>4641000</v>
      </c>
      <c r="M11924" s="2" t="s">
        <v>0</v>
      </c>
      <c r="N11924" s="4" t="s">
        <v>21</v>
      </c>
    </row>
    <row r="11925" spans="1:14" x14ac:dyDescent="0.25">
      <c r="A11925" s="1" t="s">
        <v>365</v>
      </c>
      <c r="B11925" s="2" t="s">
        <v>1851</v>
      </c>
      <c r="C11925" s="2" t="s">
        <v>1852</v>
      </c>
      <c r="D11925" s="2" t="s">
        <v>17941</v>
      </c>
      <c r="E11925" s="2" t="s">
        <v>10038</v>
      </c>
      <c r="F11925" s="2">
        <v>48101903</v>
      </c>
      <c r="G11925" s="2" t="s">
        <v>490</v>
      </c>
      <c r="H11925" s="2">
        <v>4</v>
      </c>
      <c r="I11925" s="2">
        <v>5</v>
      </c>
      <c r="J11925" s="2">
        <v>16</v>
      </c>
      <c r="K11925" s="2">
        <v>256</v>
      </c>
      <c r="L11925" s="3">
        <v>739840</v>
      </c>
      <c r="M11925" s="2" t="s">
        <v>0</v>
      </c>
      <c r="N11925" s="4" t="s">
        <v>21</v>
      </c>
    </row>
    <row r="11926" spans="1:14" x14ac:dyDescent="0.25">
      <c r="A11926" s="1" t="s">
        <v>365</v>
      </c>
      <c r="B11926" s="2" t="s">
        <v>1851</v>
      </c>
      <c r="C11926" s="2" t="s">
        <v>1852</v>
      </c>
      <c r="D11926" s="2" t="s">
        <v>17941</v>
      </c>
      <c r="E11926" s="2" t="s">
        <v>10039</v>
      </c>
      <c r="F11926" s="2">
        <v>52151600</v>
      </c>
      <c r="G11926" s="2" t="s">
        <v>490</v>
      </c>
      <c r="H11926" s="2">
        <v>4</v>
      </c>
      <c r="I11926" s="2">
        <v>5</v>
      </c>
      <c r="J11926" s="2">
        <v>16</v>
      </c>
      <c r="K11926" s="2">
        <v>4</v>
      </c>
      <c r="L11926" s="3">
        <v>217600</v>
      </c>
      <c r="M11926" s="2" t="s">
        <v>0</v>
      </c>
      <c r="N11926" s="4" t="s">
        <v>21</v>
      </c>
    </row>
    <row r="11927" spans="1:14" x14ac:dyDescent="0.25">
      <c r="A11927" s="1" t="s">
        <v>365</v>
      </c>
      <c r="B11927" s="2" t="s">
        <v>1851</v>
      </c>
      <c r="C11927" s="2" t="s">
        <v>1852</v>
      </c>
      <c r="D11927" s="2" t="s">
        <v>17941</v>
      </c>
      <c r="E11927" s="2" t="s">
        <v>10040</v>
      </c>
      <c r="F11927" s="2">
        <v>30171705</v>
      </c>
      <c r="G11927" s="2" t="s">
        <v>490</v>
      </c>
      <c r="H11927" s="2">
        <v>4</v>
      </c>
      <c r="I11927" s="2">
        <v>8</v>
      </c>
      <c r="J11927" s="2">
        <v>10</v>
      </c>
      <c r="K11927" s="2">
        <v>1</v>
      </c>
      <c r="L11927" s="3">
        <v>111562.5</v>
      </c>
      <c r="M11927" s="2" t="s">
        <v>0</v>
      </c>
      <c r="N11927" s="4" t="s">
        <v>21</v>
      </c>
    </row>
    <row r="11928" spans="1:14" x14ac:dyDescent="0.25">
      <c r="A11928" s="1" t="s">
        <v>365</v>
      </c>
      <c r="B11928" s="2" t="s">
        <v>1851</v>
      </c>
      <c r="C11928" s="2" t="s">
        <v>1852</v>
      </c>
      <c r="D11928" s="2" t="s">
        <v>17941</v>
      </c>
      <c r="E11928" s="2" t="s">
        <v>10041</v>
      </c>
      <c r="F11928" s="2">
        <v>30171705</v>
      </c>
      <c r="G11928" s="2" t="s">
        <v>490</v>
      </c>
      <c r="H11928" s="2">
        <v>4</v>
      </c>
      <c r="I11928" s="2">
        <v>8</v>
      </c>
      <c r="J11928" s="2">
        <v>10</v>
      </c>
      <c r="K11928" s="2">
        <v>1</v>
      </c>
      <c r="L11928" s="3">
        <v>111562.5</v>
      </c>
      <c r="M11928" s="2" t="s">
        <v>0</v>
      </c>
      <c r="N11928" s="4" t="s">
        <v>21</v>
      </c>
    </row>
    <row r="11929" spans="1:14" x14ac:dyDescent="0.25">
      <c r="A11929" s="1" t="s">
        <v>365</v>
      </c>
      <c r="B11929" s="2" t="s">
        <v>1851</v>
      </c>
      <c r="C11929" s="2" t="s">
        <v>1852</v>
      </c>
      <c r="D11929" s="2" t="s">
        <v>17941</v>
      </c>
      <c r="E11929" s="2" t="s">
        <v>10042</v>
      </c>
      <c r="F11929" s="2">
        <v>30171705</v>
      </c>
      <c r="G11929" s="2" t="s">
        <v>490</v>
      </c>
      <c r="H11929" s="2">
        <v>4</v>
      </c>
      <c r="I11929" s="2">
        <v>8</v>
      </c>
      <c r="J11929" s="2">
        <v>10</v>
      </c>
      <c r="K11929" s="2">
        <v>1</v>
      </c>
      <c r="L11929" s="3">
        <v>156187.5</v>
      </c>
      <c r="M11929" s="2" t="s">
        <v>0</v>
      </c>
      <c r="N11929" s="4" t="s">
        <v>21</v>
      </c>
    </row>
    <row r="11930" spans="1:14" x14ac:dyDescent="0.25">
      <c r="A11930" s="1" t="s">
        <v>365</v>
      </c>
      <c r="B11930" s="2" t="s">
        <v>1851</v>
      </c>
      <c r="C11930" s="2" t="s">
        <v>1852</v>
      </c>
      <c r="D11930" s="2" t="s">
        <v>17941</v>
      </c>
      <c r="E11930" s="2" t="s">
        <v>10043</v>
      </c>
      <c r="F11930" s="2">
        <v>30171705</v>
      </c>
      <c r="G11930" s="2" t="s">
        <v>490</v>
      </c>
      <c r="H11930" s="2">
        <v>4</v>
      </c>
      <c r="I11930" s="2">
        <v>8</v>
      </c>
      <c r="J11930" s="2">
        <v>10</v>
      </c>
      <c r="K11930" s="2">
        <v>1</v>
      </c>
      <c r="L11930" s="3">
        <v>249900</v>
      </c>
      <c r="M11930" s="2" t="s">
        <v>0</v>
      </c>
      <c r="N11930" s="4" t="s">
        <v>21</v>
      </c>
    </row>
    <row r="11931" spans="1:14" x14ac:dyDescent="0.25">
      <c r="A11931" s="1" t="s">
        <v>365</v>
      </c>
      <c r="B11931" s="2" t="s">
        <v>1851</v>
      </c>
      <c r="C11931" s="2" t="s">
        <v>1852</v>
      </c>
      <c r="D11931" s="2" t="s">
        <v>17941</v>
      </c>
      <c r="E11931" s="2" t="s">
        <v>10044</v>
      </c>
      <c r="F11931" s="2">
        <v>11141605</v>
      </c>
      <c r="G11931" s="2" t="s">
        <v>490</v>
      </c>
      <c r="H11931" s="2">
        <v>4</v>
      </c>
      <c r="I11931" s="2">
        <v>8</v>
      </c>
      <c r="J11931" s="2">
        <v>10</v>
      </c>
      <c r="K11931" s="2">
        <v>1</v>
      </c>
      <c r="L11931" s="3">
        <v>69615</v>
      </c>
      <c r="M11931" s="2" t="s">
        <v>17383</v>
      </c>
      <c r="N11931" s="4" t="s">
        <v>21</v>
      </c>
    </row>
    <row r="11932" spans="1:14" x14ac:dyDescent="0.25">
      <c r="A11932" s="1" t="s">
        <v>365</v>
      </c>
      <c r="B11932" s="2" t="s">
        <v>1851</v>
      </c>
      <c r="C11932" s="2" t="s">
        <v>1852</v>
      </c>
      <c r="D11932" s="2" t="s">
        <v>17941</v>
      </c>
      <c r="E11932" s="2" t="s">
        <v>10045</v>
      </c>
      <c r="F11932" s="2">
        <v>24112601</v>
      </c>
      <c r="G11932" s="2" t="s">
        <v>810</v>
      </c>
      <c r="H11932" s="2">
        <v>3</v>
      </c>
      <c r="I11932" s="2">
        <v>6</v>
      </c>
      <c r="J11932" s="2">
        <v>10</v>
      </c>
      <c r="K11932" s="2">
        <v>1</v>
      </c>
      <c r="L11932" s="3">
        <v>349979</v>
      </c>
      <c r="M11932" s="2" t="s">
        <v>0</v>
      </c>
      <c r="N11932" s="4" t="s">
        <v>21</v>
      </c>
    </row>
    <row r="11933" spans="1:14" x14ac:dyDescent="0.25">
      <c r="A11933" s="1" t="s">
        <v>365</v>
      </c>
      <c r="B11933" s="2" t="s">
        <v>1851</v>
      </c>
      <c r="C11933" s="2" t="s">
        <v>1852</v>
      </c>
      <c r="D11933" s="2" t="s">
        <v>17941</v>
      </c>
      <c r="E11933" s="2" t="s">
        <v>10046</v>
      </c>
      <c r="F11933" s="2">
        <v>11141605</v>
      </c>
      <c r="G11933" s="2" t="s">
        <v>2858</v>
      </c>
      <c r="H11933" s="2">
        <v>6</v>
      </c>
      <c r="I11933" s="2">
        <v>4</v>
      </c>
      <c r="J11933" s="2">
        <v>10</v>
      </c>
      <c r="K11933" s="2">
        <v>5</v>
      </c>
      <c r="L11933" s="3">
        <v>375000</v>
      </c>
      <c r="M11933" s="2" t="s">
        <v>17383</v>
      </c>
      <c r="N11933" s="4" t="s">
        <v>21</v>
      </c>
    </row>
    <row r="11934" spans="1:14" x14ac:dyDescent="0.25">
      <c r="A11934" s="1" t="s">
        <v>365</v>
      </c>
      <c r="B11934" s="2" t="s">
        <v>1851</v>
      </c>
      <c r="C11934" s="2" t="s">
        <v>1852</v>
      </c>
      <c r="D11934" s="2" t="s">
        <v>17941</v>
      </c>
      <c r="E11934" s="2" t="s">
        <v>18668</v>
      </c>
      <c r="F11934" s="2">
        <v>30171705</v>
      </c>
      <c r="G11934" s="2" t="s">
        <v>2858</v>
      </c>
      <c r="H11934" s="2">
        <v>6</v>
      </c>
      <c r="I11934" s="2">
        <v>4</v>
      </c>
      <c r="J11934" s="2">
        <v>10</v>
      </c>
      <c r="K11934" s="2">
        <v>1</v>
      </c>
      <c r="L11934" s="3">
        <v>169999.22</v>
      </c>
      <c r="M11934" s="2" t="s">
        <v>0</v>
      </c>
      <c r="N11934" s="4" t="s">
        <v>21</v>
      </c>
    </row>
    <row r="11935" spans="1:14" x14ac:dyDescent="0.25">
      <c r="A11935" s="1" t="s">
        <v>365</v>
      </c>
      <c r="B11935" s="2" t="s">
        <v>1851</v>
      </c>
      <c r="C11935" s="2" t="s">
        <v>1852</v>
      </c>
      <c r="D11935" s="2" t="s">
        <v>17941</v>
      </c>
      <c r="E11935" s="2" t="s">
        <v>18669</v>
      </c>
      <c r="F11935" s="2">
        <v>30171705</v>
      </c>
      <c r="G11935" s="2" t="s">
        <v>2858</v>
      </c>
      <c r="H11935" s="2">
        <v>6</v>
      </c>
      <c r="I11935" s="2">
        <v>4</v>
      </c>
      <c r="J11935" s="2">
        <v>10</v>
      </c>
      <c r="K11935" s="2">
        <v>1</v>
      </c>
      <c r="L11935" s="3">
        <v>190000</v>
      </c>
      <c r="M11935" s="2" t="s">
        <v>0</v>
      </c>
      <c r="N11935" s="4" t="s">
        <v>21</v>
      </c>
    </row>
    <row r="11936" spans="1:14" x14ac:dyDescent="0.25">
      <c r="A11936" s="1" t="s">
        <v>365</v>
      </c>
      <c r="B11936" s="2" t="s">
        <v>1851</v>
      </c>
      <c r="C11936" s="2" t="s">
        <v>1867</v>
      </c>
      <c r="D11936" s="2" t="s">
        <v>17942</v>
      </c>
      <c r="E11936" s="2" t="s">
        <v>10047</v>
      </c>
      <c r="F11936" s="2">
        <v>30131704</v>
      </c>
      <c r="G11936" s="2" t="s">
        <v>490</v>
      </c>
      <c r="H11936" s="2">
        <v>4</v>
      </c>
      <c r="I11936" s="2">
        <v>8</v>
      </c>
      <c r="J11936" s="2">
        <v>10</v>
      </c>
      <c r="K11936" s="2">
        <v>10</v>
      </c>
      <c r="L11936" s="3">
        <v>471240</v>
      </c>
      <c r="M11936" s="2" t="s">
        <v>17390</v>
      </c>
      <c r="N11936" s="4" t="s">
        <v>21</v>
      </c>
    </row>
    <row r="11937" spans="1:14" x14ac:dyDescent="0.25">
      <c r="A11937" s="1" t="s">
        <v>365</v>
      </c>
      <c r="B11937" s="2" t="s">
        <v>1851</v>
      </c>
      <c r="C11937" s="2" t="s">
        <v>1867</v>
      </c>
      <c r="D11937" s="2" t="s">
        <v>17942</v>
      </c>
      <c r="E11937" s="2" t="s">
        <v>10048</v>
      </c>
      <c r="F11937" s="2">
        <v>39111521</v>
      </c>
      <c r="G11937" s="2" t="s">
        <v>490</v>
      </c>
      <c r="H11937" s="2">
        <v>4</v>
      </c>
      <c r="I11937" s="2">
        <v>8</v>
      </c>
      <c r="J11937" s="2">
        <v>10</v>
      </c>
      <c r="K11937" s="2">
        <v>5</v>
      </c>
      <c r="L11937" s="3">
        <v>21866.25</v>
      </c>
      <c r="M11937" s="2" t="s">
        <v>0</v>
      </c>
      <c r="N11937" s="4" t="s">
        <v>21</v>
      </c>
    </row>
    <row r="11938" spans="1:14" x14ac:dyDescent="0.25">
      <c r="A11938" s="1" t="s">
        <v>365</v>
      </c>
      <c r="B11938" s="2" t="s">
        <v>1851</v>
      </c>
      <c r="C11938" s="2" t="s">
        <v>1867</v>
      </c>
      <c r="D11938" s="2" t="s">
        <v>17942</v>
      </c>
      <c r="E11938" s="2" t="s">
        <v>10049</v>
      </c>
      <c r="F11938" s="2">
        <v>39101800</v>
      </c>
      <c r="G11938" s="2" t="s">
        <v>490</v>
      </c>
      <c r="H11938" s="2">
        <v>4</v>
      </c>
      <c r="I11938" s="2">
        <v>8</v>
      </c>
      <c r="J11938" s="2">
        <v>10</v>
      </c>
      <c r="K11938" s="2">
        <v>5</v>
      </c>
      <c r="L11938" s="3">
        <v>13476.75</v>
      </c>
      <c r="M11938" s="2" t="s">
        <v>0</v>
      </c>
      <c r="N11938" s="4" t="s">
        <v>21</v>
      </c>
    </row>
    <row r="11939" spans="1:14" x14ac:dyDescent="0.25">
      <c r="A11939" s="1" t="s">
        <v>365</v>
      </c>
      <c r="B11939" s="2" t="s">
        <v>1851</v>
      </c>
      <c r="C11939" s="2" t="s">
        <v>1867</v>
      </c>
      <c r="D11939" s="2" t="s">
        <v>17942</v>
      </c>
      <c r="E11939" s="2" t="s">
        <v>10050</v>
      </c>
      <c r="F11939" s="2">
        <v>30161706</v>
      </c>
      <c r="G11939" s="2" t="s">
        <v>2858</v>
      </c>
      <c r="H11939" s="2">
        <v>6</v>
      </c>
      <c r="I11939" s="2">
        <v>4</v>
      </c>
      <c r="J11939" s="2">
        <v>10</v>
      </c>
      <c r="K11939" s="2">
        <v>150</v>
      </c>
      <c r="L11939" s="3">
        <v>4200000</v>
      </c>
      <c r="M11939" s="2" t="s">
        <v>17390</v>
      </c>
      <c r="N11939" s="4" t="s">
        <v>21</v>
      </c>
    </row>
    <row r="11940" spans="1:14" x14ac:dyDescent="0.25">
      <c r="A11940" s="1" t="s">
        <v>365</v>
      </c>
      <c r="B11940" s="2" t="s">
        <v>1851</v>
      </c>
      <c r="C11940" s="2" t="s">
        <v>1867</v>
      </c>
      <c r="D11940" s="2" t="s">
        <v>17942</v>
      </c>
      <c r="E11940" s="2" t="s">
        <v>10051</v>
      </c>
      <c r="F11940" s="2">
        <v>30181511</v>
      </c>
      <c r="G11940" s="2" t="s">
        <v>2858</v>
      </c>
      <c r="H11940" s="2">
        <v>6</v>
      </c>
      <c r="I11940" s="2">
        <v>4</v>
      </c>
      <c r="J11940" s="2">
        <v>10</v>
      </c>
      <c r="K11940" s="2">
        <v>4</v>
      </c>
      <c r="L11940" s="3">
        <v>652000</v>
      </c>
      <c r="M11940" s="2" t="s">
        <v>0</v>
      </c>
      <c r="N11940" s="4" t="s">
        <v>21</v>
      </c>
    </row>
    <row r="11941" spans="1:14" x14ac:dyDescent="0.25">
      <c r="A11941" s="1" t="s">
        <v>365</v>
      </c>
      <c r="B11941" s="2" t="s">
        <v>1851</v>
      </c>
      <c r="C11941" s="2" t="s">
        <v>1867</v>
      </c>
      <c r="D11941" s="2" t="s">
        <v>17942</v>
      </c>
      <c r="E11941" s="2" t="s">
        <v>10052</v>
      </c>
      <c r="F11941" s="2">
        <v>30181506</v>
      </c>
      <c r="G11941" s="2" t="s">
        <v>2858</v>
      </c>
      <c r="H11941" s="2">
        <v>6</v>
      </c>
      <c r="I11941" s="2">
        <v>4</v>
      </c>
      <c r="J11941" s="2">
        <v>10</v>
      </c>
      <c r="K11941" s="2">
        <v>3</v>
      </c>
      <c r="L11941" s="3">
        <v>843000</v>
      </c>
      <c r="M11941" s="2" t="s">
        <v>0</v>
      </c>
      <c r="N11941" s="4" t="s">
        <v>21</v>
      </c>
    </row>
    <row r="11942" spans="1:14" x14ac:dyDescent="0.25">
      <c r="A11942" s="1" t="s">
        <v>365</v>
      </c>
      <c r="B11942" s="2" t="s">
        <v>1851</v>
      </c>
      <c r="C11942" s="2" t="s">
        <v>1867</v>
      </c>
      <c r="D11942" s="2" t="s">
        <v>17942</v>
      </c>
      <c r="E11942" s="2" t="s">
        <v>10053</v>
      </c>
      <c r="F11942" s="2">
        <v>30181504</v>
      </c>
      <c r="G11942" s="2" t="s">
        <v>2858</v>
      </c>
      <c r="H11942" s="2">
        <v>6</v>
      </c>
      <c r="I11942" s="2">
        <v>4</v>
      </c>
      <c r="J11942" s="2">
        <v>10</v>
      </c>
      <c r="K11942" s="2">
        <v>5</v>
      </c>
      <c r="L11942" s="3">
        <v>950000</v>
      </c>
      <c r="M11942" s="2" t="s">
        <v>0</v>
      </c>
      <c r="N11942" s="4" t="s">
        <v>21</v>
      </c>
    </row>
    <row r="11943" spans="1:14" x14ac:dyDescent="0.25">
      <c r="A11943" s="1" t="s">
        <v>365</v>
      </c>
      <c r="B11943" s="2" t="s">
        <v>1851</v>
      </c>
      <c r="C11943" s="2" t="s">
        <v>1867</v>
      </c>
      <c r="D11943" s="2" t="s">
        <v>17942</v>
      </c>
      <c r="E11943" s="2" t="s">
        <v>10054</v>
      </c>
      <c r="F11943" s="2">
        <v>39111521</v>
      </c>
      <c r="G11943" s="2" t="s">
        <v>2858</v>
      </c>
      <c r="H11943" s="2">
        <v>6</v>
      </c>
      <c r="I11943" s="2">
        <v>4</v>
      </c>
      <c r="J11943" s="2">
        <v>10</v>
      </c>
      <c r="K11943" s="2">
        <v>5</v>
      </c>
      <c r="L11943" s="3">
        <v>24000</v>
      </c>
      <c r="M11943" s="2" t="s">
        <v>0</v>
      </c>
      <c r="N11943" s="4" t="s">
        <v>21</v>
      </c>
    </row>
    <row r="11944" spans="1:14" x14ac:dyDescent="0.25">
      <c r="A11944" s="1" t="s">
        <v>365</v>
      </c>
      <c r="B11944" s="2" t="s">
        <v>1851</v>
      </c>
      <c r="C11944" s="2" t="s">
        <v>1879</v>
      </c>
      <c r="D11944" s="2" t="s">
        <v>17943</v>
      </c>
      <c r="E11944" s="2" t="s">
        <v>18670</v>
      </c>
      <c r="F11944" s="2">
        <v>30151500</v>
      </c>
      <c r="G11944" s="2" t="s">
        <v>490</v>
      </c>
      <c r="H11944" s="2">
        <v>4</v>
      </c>
      <c r="I11944" s="2">
        <v>8</v>
      </c>
      <c r="J11944" s="2">
        <v>10</v>
      </c>
      <c r="K11944" s="2">
        <v>10</v>
      </c>
      <c r="L11944" s="3">
        <v>432862.5</v>
      </c>
      <c r="M11944" s="2" t="s">
        <v>0</v>
      </c>
      <c r="N11944" s="4" t="s">
        <v>21</v>
      </c>
    </row>
    <row r="11945" spans="1:14" x14ac:dyDescent="0.25">
      <c r="A11945" s="1" t="s">
        <v>365</v>
      </c>
      <c r="B11945" s="2" t="s">
        <v>1851</v>
      </c>
      <c r="C11945" s="2" t="s">
        <v>1879</v>
      </c>
      <c r="D11945" s="2" t="s">
        <v>17943</v>
      </c>
      <c r="E11945" s="2" t="s">
        <v>10055</v>
      </c>
      <c r="F11945" s="2">
        <v>30151500</v>
      </c>
      <c r="G11945" s="2" t="s">
        <v>490</v>
      </c>
      <c r="H11945" s="2">
        <v>4</v>
      </c>
      <c r="I11945" s="2">
        <v>8</v>
      </c>
      <c r="J11945" s="2">
        <v>10</v>
      </c>
      <c r="K11945" s="2">
        <v>3</v>
      </c>
      <c r="L11945" s="3">
        <v>87822</v>
      </c>
      <c r="M11945" s="2" t="s">
        <v>0</v>
      </c>
      <c r="N11945" s="4" t="s">
        <v>21</v>
      </c>
    </row>
    <row r="11946" spans="1:14" x14ac:dyDescent="0.25">
      <c r="A11946" s="1" t="s">
        <v>365</v>
      </c>
      <c r="B11946" s="2" t="s">
        <v>1851</v>
      </c>
      <c r="C11946" s="2" t="s">
        <v>1879</v>
      </c>
      <c r="D11946" s="2" t="s">
        <v>17943</v>
      </c>
      <c r="E11946" s="2" t="s">
        <v>18671</v>
      </c>
      <c r="F11946" s="2">
        <v>30131502</v>
      </c>
      <c r="G11946" s="2" t="s">
        <v>2858</v>
      </c>
      <c r="H11946" s="2">
        <v>6</v>
      </c>
      <c r="I11946" s="2">
        <v>4</v>
      </c>
      <c r="J11946" s="2">
        <v>10</v>
      </c>
      <c r="K11946" s="2">
        <v>150</v>
      </c>
      <c r="L11946" s="3">
        <v>238500</v>
      </c>
      <c r="M11946" s="2" t="s">
        <v>0</v>
      </c>
      <c r="N11946" s="4" t="s">
        <v>21</v>
      </c>
    </row>
    <row r="11947" spans="1:14" x14ac:dyDescent="0.25">
      <c r="A11947" s="1" t="s">
        <v>365</v>
      </c>
      <c r="B11947" s="2" t="s">
        <v>1851</v>
      </c>
      <c r="C11947" s="2" t="s">
        <v>1879</v>
      </c>
      <c r="D11947" s="2" t="s">
        <v>17943</v>
      </c>
      <c r="E11947" s="2" t="s">
        <v>10056</v>
      </c>
      <c r="F11947" s="2">
        <v>30131502</v>
      </c>
      <c r="G11947" s="2" t="s">
        <v>2858</v>
      </c>
      <c r="H11947" s="2">
        <v>6</v>
      </c>
      <c r="I11947" s="2">
        <v>4</v>
      </c>
      <c r="J11947" s="2">
        <v>10</v>
      </c>
      <c r="K11947" s="2">
        <v>160</v>
      </c>
      <c r="L11947" s="3">
        <v>206400</v>
      </c>
      <c r="M11947" s="2" t="s">
        <v>0</v>
      </c>
      <c r="N11947" s="4" t="s">
        <v>21</v>
      </c>
    </row>
    <row r="11948" spans="1:14" x14ac:dyDescent="0.25">
      <c r="A11948" s="1" t="s">
        <v>365</v>
      </c>
      <c r="B11948" s="2" t="s">
        <v>1851</v>
      </c>
      <c r="C11948" s="2" t="s">
        <v>1879</v>
      </c>
      <c r="D11948" s="2" t="s">
        <v>17943</v>
      </c>
      <c r="E11948" s="2" t="s">
        <v>10057</v>
      </c>
      <c r="F11948" s="2">
        <v>30151500</v>
      </c>
      <c r="G11948" s="2" t="s">
        <v>2858</v>
      </c>
      <c r="H11948" s="2">
        <v>6</v>
      </c>
      <c r="I11948" s="2">
        <v>4</v>
      </c>
      <c r="J11948" s="2">
        <v>10</v>
      </c>
      <c r="K11948" s="2">
        <v>20</v>
      </c>
      <c r="L11948" s="3">
        <v>1340000</v>
      </c>
      <c r="M11948" s="2" t="s">
        <v>0</v>
      </c>
      <c r="N11948" s="4" t="s">
        <v>21</v>
      </c>
    </row>
    <row r="11949" spans="1:14" x14ac:dyDescent="0.25">
      <c r="A11949" s="1" t="s">
        <v>365</v>
      </c>
      <c r="B11949" s="2" t="s">
        <v>1851</v>
      </c>
      <c r="C11949" s="2" t="s">
        <v>1883</v>
      </c>
      <c r="D11949" s="2" t="s">
        <v>17944</v>
      </c>
      <c r="E11949" s="2" t="s">
        <v>10058</v>
      </c>
      <c r="F11949" s="2">
        <v>30111601</v>
      </c>
      <c r="G11949" s="2" t="s">
        <v>490</v>
      </c>
      <c r="H11949" s="2">
        <v>4</v>
      </c>
      <c r="I11949" s="2">
        <v>8</v>
      </c>
      <c r="J11949" s="2">
        <v>10</v>
      </c>
      <c r="K11949" s="2">
        <v>2</v>
      </c>
      <c r="L11949" s="3">
        <v>37485</v>
      </c>
      <c r="M11949" s="2" t="s">
        <v>0</v>
      </c>
      <c r="N11949" s="4" t="s">
        <v>21</v>
      </c>
    </row>
    <row r="11950" spans="1:14" x14ac:dyDescent="0.25">
      <c r="A11950" s="1" t="s">
        <v>365</v>
      </c>
      <c r="B11950" s="2" t="s">
        <v>1851</v>
      </c>
      <c r="C11950" s="2" t="s">
        <v>1883</v>
      </c>
      <c r="D11950" s="2" t="s">
        <v>17944</v>
      </c>
      <c r="E11950" s="2" t="s">
        <v>18672</v>
      </c>
      <c r="F11950" s="2">
        <v>30111601</v>
      </c>
      <c r="G11950" s="2" t="s">
        <v>490</v>
      </c>
      <c r="H11950" s="2">
        <v>4</v>
      </c>
      <c r="I11950" s="2">
        <v>8</v>
      </c>
      <c r="J11950" s="2">
        <v>10</v>
      </c>
      <c r="K11950" s="2">
        <v>5</v>
      </c>
      <c r="L11950" s="3">
        <v>118256.25</v>
      </c>
      <c r="M11950" s="2" t="s">
        <v>0</v>
      </c>
      <c r="N11950" s="4" t="s">
        <v>21</v>
      </c>
    </row>
    <row r="11951" spans="1:14" x14ac:dyDescent="0.25">
      <c r="A11951" s="1" t="s">
        <v>365</v>
      </c>
      <c r="B11951" s="2" t="s">
        <v>1851</v>
      </c>
      <c r="C11951" s="2" t="s">
        <v>1883</v>
      </c>
      <c r="D11951" s="2" t="s">
        <v>17944</v>
      </c>
      <c r="E11951" s="2" t="s">
        <v>18672</v>
      </c>
      <c r="F11951" s="2">
        <v>30111601</v>
      </c>
      <c r="G11951" s="2" t="s">
        <v>2858</v>
      </c>
      <c r="H11951" s="2">
        <v>6</v>
      </c>
      <c r="I11951" s="2">
        <v>4</v>
      </c>
      <c r="J11951" s="2">
        <v>10</v>
      </c>
      <c r="K11951" s="2">
        <v>65</v>
      </c>
      <c r="L11951" s="3">
        <v>1721850</v>
      </c>
      <c r="M11951" s="2" t="s">
        <v>0</v>
      </c>
      <c r="N11951" s="4" t="s">
        <v>21</v>
      </c>
    </row>
    <row r="11952" spans="1:14" x14ac:dyDescent="0.25">
      <c r="A11952" s="1" t="s">
        <v>365</v>
      </c>
      <c r="B11952" s="2" t="s">
        <v>1851</v>
      </c>
      <c r="C11952" s="2" t="s">
        <v>1891</v>
      </c>
      <c r="D11952" s="2" t="s">
        <v>17945</v>
      </c>
      <c r="E11952" s="2" t="s">
        <v>10059</v>
      </c>
      <c r="F11952" s="2">
        <v>11111505</v>
      </c>
      <c r="G11952" s="2" t="s">
        <v>490</v>
      </c>
      <c r="H11952" s="2">
        <v>3</v>
      </c>
      <c r="I11952" s="2">
        <v>7</v>
      </c>
      <c r="J11952" s="2">
        <v>16</v>
      </c>
      <c r="K11952" s="2">
        <v>8</v>
      </c>
      <c r="L11952" s="3">
        <v>380800</v>
      </c>
      <c r="M11952" s="2" t="s">
        <v>17387</v>
      </c>
      <c r="N11952" s="4" t="s">
        <v>21</v>
      </c>
    </row>
    <row r="11953" spans="1:14" x14ac:dyDescent="0.25">
      <c r="A11953" s="1" t="s">
        <v>365</v>
      </c>
      <c r="B11953" s="2" t="s">
        <v>1851</v>
      </c>
      <c r="C11953" s="2" t="s">
        <v>1891</v>
      </c>
      <c r="D11953" s="2" t="s">
        <v>17945</v>
      </c>
      <c r="E11953" s="2" t="s">
        <v>10060</v>
      </c>
      <c r="F11953" s="2">
        <v>56101606</v>
      </c>
      <c r="G11953" s="2" t="s">
        <v>490</v>
      </c>
      <c r="H11953" s="2">
        <v>3</v>
      </c>
      <c r="I11953" s="2">
        <v>7</v>
      </c>
      <c r="J11953" s="2">
        <v>16</v>
      </c>
      <c r="K11953" s="2">
        <v>15</v>
      </c>
      <c r="L11953" s="3">
        <v>915810</v>
      </c>
      <c r="M11953" s="2" t="s">
        <v>0</v>
      </c>
      <c r="N11953" s="4" t="s">
        <v>21</v>
      </c>
    </row>
    <row r="11954" spans="1:14" x14ac:dyDescent="0.25">
      <c r="A11954" s="1" t="s">
        <v>365</v>
      </c>
      <c r="B11954" s="2" t="s">
        <v>1851</v>
      </c>
      <c r="C11954" s="2" t="s">
        <v>1891</v>
      </c>
      <c r="D11954" s="2" t="s">
        <v>17945</v>
      </c>
      <c r="E11954" s="2" t="s">
        <v>10061</v>
      </c>
      <c r="F11954" s="2">
        <v>30131502</v>
      </c>
      <c r="G11954" s="2" t="s">
        <v>490</v>
      </c>
      <c r="H11954" s="2">
        <v>4</v>
      </c>
      <c r="I11954" s="2">
        <v>8</v>
      </c>
      <c r="J11954" s="2">
        <v>10</v>
      </c>
      <c r="K11954" s="2">
        <v>11</v>
      </c>
      <c r="L11954" s="3">
        <v>22089.43</v>
      </c>
      <c r="M11954" s="2" t="s">
        <v>0</v>
      </c>
      <c r="N11954" s="4" t="s">
        <v>21</v>
      </c>
    </row>
    <row r="11955" spans="1:14" x14ac:dyDescent="0.25">
      <c r="A11955" s="1" t="s">
        <v>365</v>
      </c>
      <c r="B11955" s="2" t="s">
        <v>1851</v>
      </c>
      <c r="C11955" s="2" t="s">
        <v>1891</v>
      </c>
      <c r="D11955" s="2" t="s">
        <v>17945</v>
      </c>
      <c r="E11955" s="2" t="s">
        <v>7125</v>
      </c>
      <c r="F11955" s="2">
        <v>30161503</v>
      </c>
      <c r="G11955" s="2" t="s">
        <v>490</v>
      </c>
      <c r="H11955" s="2">
        <v>4</v>
      </c>
      <c r="I11955" s="2">
        <v>8</v>
      </c>
      <c r="J11955" s="2">
        <v>10</v>
      </c>
      <c r="K11955" s="2">
        <v>2</v>
      </c>
      <c r="L11955" s="3">
        <v>80325</v>
      </c>
      <c r="M11955" s="2" t="s">
        <v>0</v>
      </c>
      <c r="N11955" s="4" t="s">
        <v>21</v>
      </c>
    </row>
    <row r="11956" spans="1:14" x14ac:dyDescent="0.25">
      <c r="A11956" s="1" t="s">
        <v>365</v>
      </c>
      <c r="B11956" s="2" t="s">
        <v>1851</v>
      </c>
      <c r="C11956" s="2" t="s">
        <v>1891</v>
      </c>
      <c r="D11956" s="2" t="s">
        <v>17945</v>
      </c>
      <c r="E11956" s="2" t="s">
        <v>10062</v>
      </c>
      <c r="F11956" s="2">
        <v>31361200</v>
      </c>
      <c r="G11956" s="2" t="s">
        <v>490</v>
      </c>
      <c r="H11956" s="2">
        <v>4</v>
      </c>
      <c r="I11956" s="2">
        <v>8</v>
      </c>
      <c r="J11956" s="2">
        <v>10</v>
      </c>
      <c r="K11956" s="2">
        <v>1</v>
      </c>
      <c r="L11956" s="3">
        <v>67937.100000000006</v>
      </c>
      <c r="M11956" s="2" t="s">
        <v>0</v>
      </c>
      <c r="N11956" s="4" t="s">
        <v>21</v>
      </c>
    </row>
    <row r="11957" spans="1:14" x14ac:dyDescent="0.25">
      <c r="A11957" s="1" t="s">
        <v>365</v>
      </c>
      <c r="B11957" s="2" t="s">
        <v>1851</v>
      </c>
      <c r="C11957" s="2" t="s">
        <v>1891</v>
      </c>
      <c r="D11957" s="2" t="s">
        <v>17945</v>
      </c>
      <c r="E11957" s="2" t="s">
        <v>10063</v>
      </c>
      <c r="F11957" s="2">
        <v>30161503</v>
      </c>
      <c r="G11957" s="2" t="s">
        <v>2858</v>
      </c>
      <c r="H11957" s="2">
        <v>6</v>
      </c>
      <c r="I11957" s="2">
        <v>4</v>
      </c>
      <c r="J11957" s="2">
        <v>10</v>
      </c>
      <c r="K11957" s="2">
        <v>8</v>
      </c>
      <c r="L11957" s="3">
        <v>712000</v>
      </c>
      <c r="M11957" s="2" t="s">
        <v>0</v>
      </c>
      <c r="N11957" s="4" t="s">
        <v>21</v>
      </c>
    </row>
    <row r="11958" spans="1:14" x14ac:dyDescent="0.25">
      <c r="A11958" s="1" t="s">
        <v>365</v>
      </c>
      <c r="B11958" s="2" t="s">
        <v>1851</v>
      </c>
      <c r="C11958" s="2" t="s">
        <v>1891</v>
      </c>
      <c r="D11958" s="2" t="s">
        <v>17945</v>
      </c>
      <c r="E11958" s="2" t="s">
        <v>10064</v>
      </c>
      <c r="F11958" s="2">
        <v>30161503</v>
      </c>
      <c r="G11958" s="2" t="s">
        <v>2858</v>
      </c>
      <c r="H11958" s="2">
        <v>6</v>
      </c>
      <c r="I11958" s="2">
        <v>4</v>
      </c>
      <c r="J11958" s="2">
        <v>10</v>
      </c>
      <c r="K11958" s="2">
        <v>8</v>
      </c>
      <c r="L11958" s="3">
        <v>488000</v>
      </c>
      <c r="M11958" s="2" t="s">
        <v>0</v>
      </c>
      <c r="N11958" s="4" t="s">
        <v>21</v>
      </c>
    </row>
    <row r="11959" spans="1:14" x14ac:dyDescent="0.25">
      <c r="A11959" s="1" t="s">
        <v>365</v>
      </c>
      <c r="B11959" s="2" t="s">
        <v>1851</v>
      </c>
      <c r="C11959" s="2" t="s">
        <v>1891</v>
      </c>
      <c r="D11959" s="2" t="s">
        <v>17945</v>
      </c>
      <c r="E11959" s="2" t="s">
        <v>10065</v>
      </c>
      <c r="F11959" s="2" t="s">
        <v>10066</v>
      </c>
      <c r="G11959" s="2" t="s">
        <v>2858</v>
      </c>
      <c r="H11959" s="2">
        <v>6</v>
      </c>
      <c r="I11959" s="2">
        <v>4</v>
      </c>
      <c r="J11959" s="2">
        <v>10</v>
      </c>
      <c r="K11959" s="2">
        <v>10</v>
      </c>
      <c r="L11959" s="3">
        <v>253000</v>
      </c>
      <c r="M11959" s="2" t="s">
        <v>0</v>
      </c>
      <c r="N11959" s="4" t="s">
        <v>21</v>
      </c>
    </row>
    <row r="11960" spans="1:14" x14ac:dyDescent="0.25">
      <c r="A11960" s="1" t="s">
        <v>365</v>
      </c>
      <c r="B11960" s="2" t="s">
        <v>1851</v>
      </c>
      <c r="C11960" s="2" t="s">
        <v>1891</v>
      </c>
      <c r="D11960" s="2" t="s">
        <v>17945</v>
      </c>
      <c r="E11960" s="2" t="s">
        <v>10067</v>
      </c>
      <c r="F11960" s="2">
        <v>30131502</v>
      </c>
      <c r="G11960" s="2" t="s">
        <v>2858</v>
      </c>
      <c r="H11960" s="2">
        <v>6</v>
      </c>
      <c r="I11960" s="2">
        <v>4</v>
      </c>
      <c r="J11960" s="2">
        <v>10</v>
      </c>
      <c r="K11960" s="2">
        <v>51</v>
      </c>
      <c r="L11960" s="3">
        <v>142290</v>
      </c>
      <c r="M11960" s="2" t="s">
        <v>0</v>
      </c>
      <c r="N11960" s="4" t="s">
        <v>21</v>
      </c>
    </row>
    <row r="11961" spans="1:14" x14ac:dyDescent="0.25">
      <c r="A11961" s="1" t="s">
        <v>365</v>
      </c>
      <c r="B11961" s="2" t="s">
        <v>1851</v>
      </c>
      <c r="C11961" s="2" t="s">
        <v>1891</v>
      </c>
      <c r="D11961" s="2" t="s">
        <v>17945</v>
      </c>
      <c r="E11961" s="2" t="s">
        <v>10068</v>
      </c>
      <c r="F11961" s="2">
        <v>30131502</v>
      </c>
      <c r="G11961" s="2" t="s">
        <v>2858</v>
      </c>
      <c r="H11961" s="2">
        <v>6</v>
      </c>
      <c r="I11961" s="2">
        <v>4</v>
      </c>
      <c r="J11961" s="2">
        <v>10</v>
      </c>
      <c r="K11961" s="2">
        <v>44</v>
      </c>
      <c r="L11961" s="3">
        <v>166760</v>
      </c>
      <c r="M11961" s="2" t="s">
        <v>0</v>
      </c>
      <c r="N11961" s="4" t="s">
        <v>21</v>
      </c>
    </row>
    <row r="11962" spans="1:14" x14ac:dyDescent="0.25">
      <c r="A11962" s="1" t="s">
        <v>365</v>
      </c>
      <c r="B11962" s="2" t="s">
        <v>1851</v>
      </c>
      <c r="C11962" s="2" t="s">
        <v>1891</v>
      </c>
      <c r="D11962" s="2" t="s">
        <v>17945</v>
      </c>
      <c r="E11962" s="2" t="s">
        <v>10069</v>
      </c>
      <c r="F11962" s="2">
        <v>30131502</v>
      </c>
      <c r="G11962" s="2" t="s">
        <v>2858</v>
      </c>
      <c r="H11962" s="2">
        <v>6</v>
      </c>
      <c r="I11962" s="2">
        <v>4</v>
      </c>
      <c r="J11962" s="2">
        <v>10</v>
      </c>
      <c r="K11962" s="2">
        <v>40</v>
      </c>
      <c r="L11962" s="3">
        <v>157600</v>
      </c>
      <c r="M11962" s="2" t="s">
        <v>0</v>
      </c>
      <c r="N11962" s="4" t="s">
        <v>21</v>
      </c>
    </row>
    <row r="11963" spans="1:14" x14ac:dyDescent="0.25">
      <c r="A11963" s="1" t="s">
        <v>365</v>
      </c>
      <c r="B11963" s="2" t="s">
        <v>1851</v>
      </c>
      <c r="C11963" s="2" t="s">
        <v>1895</v>
      </c>
      <c r="D11963" s="2" t="s">
        <v>17946</v>
      </c>
      <c r="E11963" s="2" t="s">
        <v>10070</v>
      </c>
      <c r="F11963" s="2">
        <v>11101502</v>
      </c>
      <c r="G11963" s="2" t="s">
        <v>490</v>
      </c>
      <c r="H11963" s="2">
        <v>4</v>
      </c>
      <c r="I11963" s="2">
        <v>8</v>
      </c>
      <c r="J11963" s="2">
        <v>10</v>
      </c>
      <c r="K11963" s="2">
        <v>5</v>
      </c>
      <c r="L11963" s="3">
        <v>13128.699999999999</v>
      </c>
      <c r="M11963" s="2" t="s">
        <v>17389</v>
      </c>
      <c r="N11963" s="4" t="s">
        <v>21</v>
      </c>
    </row>
    <row r="11964" spans="1:14" x14ac:dyDescent="0.25">
      <c r="A11964" s="1" t="s">
        <v>365</v>
      </c>
      <c r="B11964" s="2" t="s">
        <v>1851</v>
      </c>
      <c r="C11964" s="2" t="s">
        <v>1895</v>
      </c>
      <c r="D11964" s="2" t="s">
        <v>17946</v>
      </c>
      <c r="E11964" s="2" t="s">
        <v>10071</v>
      </c>
      <c r="F11964" s="2">
        <v>11101502</v>
      </c>
      <c r="G11964" s="2" t="s">
        <v>490</v>
      </c>
      <c r="H11964" s="2">
        <v>4</v>
      </c>
      <c r="I11964" s="2">
        <v>8</v>
      </c>
      <c r="J11964" s="2">
        <v>10</v>
      </c>
      <c r="K11964" s="2">
        <v>5</v>
      </c>
      <c r="L11964" s="3">
        <v>12883.25</v>
      </c>
      <c r="M11964" s="2" t="s">
        <v>17389</v>
      </c>
      <c r="N11964" s="4" t="s">
        <v>21</v>
      </c>
    </row>
    <row r="11965" spans="1:14" x14ac:dyDescent="0.25">
      <c r="A11965" s="1" t="s">
        <v>365</v>
      </c>
      <c r="B11965" s="2" t="s">
        <v>1851</v>
      </c>
      <c r="C11965" s="2" t="s">
        <v>1895</v>
      </c>
      <c r="D11965" s="2" t="s">
        <v>17946</v>
      </c>
      <c r="E11965" s="2" t="s">
        <v>7126</v>
      </c>
      <c r="F11965" s="2">
        <v>30121601</v>
      </c>
      <c r="G11965" s="2" t="s">
        <v>490</v>
      </c>
      <c r="H11965" s="2">
        <v>4</v>
      </c>
      <c r="I11965" s="2">
        <v>8</v>
      </c>
      <c r="J11965" s="2">
        <v>10</v>
      </c>
      <c r="K11965" s="2">
        <v>1</v>
      </c>
      <c r="L11965" s="3">
        <v>182873.25</v>
      </c>
      <c r="M11965" s="2" t="s">
        <v>0</v>
      </c>
      <c r="N11965" s="4" t="s">
        <v>21</v>
      </c>
    </row>
    <row r="11966" spans="1:14" x14ac:dyDescent="0.25">
      <c r="A11966" s="1" t="s">
        <v>365</v>
      </c>
      <c r="B11966" s="2" t="s">
        <v>1851</v>
      </c>
      <c r="C11966" s="2" t="s">
        <v>1895</v>
      </c>
      <c r="D11966" s="2" t="s">
        <v>17946</v>
      </c>
      <c r="E11966" s="2" t="s">
        <v>10072</v>
      </c>
      <c r="F11966" s="2">
        <v>30121601</v>
      </c>
      <c r="G11966" s="2" t="s">
        <v>490</v>
      </c>
      <c r="H11966" s="2">
        <v>4</v>
      </c>
      <c r="I11966" s="2">
        <v>8</v>
      </c>
      <c r="J11966" s="2">
        <v>10</v>
      </c>
      <c r="K11966" s="2">
        <v>10</v>
      </c>
      <c r="L11966" s="3">
        <v>240975</v>
      </c>
      <c r="M11966" s="2" t="s">
        <v>0</v>
      </c>
      <c r="N11966" s="4" t="s">
        <v>21</v>
      </c>
    </row>
    <row r="11967" spans="1:14" x14ac:dyDescent="0.25">
      <c r="A11967" s="1" t="s">
        <v>365</v>
      </c>
      <c r="B11967" s="2" t="s">
        <v>1851</v>
      </c>
      <c r="C11967" s="2" t="s">
        <v>1895</v>
      </c>
      <c r="D11967" s="2" t="s">
        <v>17946</v>
      </c>
      <c r="E11967" s="2" t="s">
        <v>10073</v>
      </c>
      <c r="F11967" s="2">
        <v>27111908</v>
      </c>
      <c r="G11967" s="2" t="s">
        <v>490</v>
      </c>
      <c r="H11967" s="2">
        <v>4</v>
      </c>
      <c r="I11967" s="2">
        <v>8</v>
      </c>
      <c r="J11967" s="2">
        <v>10</v>
      </c>
      <c r="K11967" s="2">
        <v>1</v>
      </c>
      <c r="L11967" s="3">
        <v>35700</v>
      </c>
      <c r="M11967" s="2" t="s">
        <v>0</v>
      </c>
      <c r="N11967" s="4" t="s">
        <v>21</v>
      </c>
    </row>
    <row r="11968" spans="1:14" x14ac:dyDescent="0.25">
      <c r="A11968" s="1" t="s">
        <v>365</v>
      </c>
      <c r="B11968" s="2" t="s">
        <v>1851</v>
      </c>
      <c r="C11968" s="2" t="s">
        <v>1895</v>
      </c>
      <c r="D11968" s="2" t="s">
        <v>17946</v>
      </c>
      <c r="E11968" s="2" t="s">
        <v>10074</v>
      </c>
      <c r="F11968" s="2">
        <v>27111908</v>
      </c>
      <c r="G11968" s="2" t="s">
        <v>490</v>
      </c>
      <c r="H11968" s="2">
        <v>4</v>
      </c>
      <c r="I11968" s="2">
        <v>8</v>
      </c>
      <c r="J11968" s="2">
        <v>10</v>
      </c>
      <c r="K11968" s="2">
        <v>1</v>
      </c>
      <c r="L11968" s="3">
        <v>40162.5</v>
      </c>
      <c r="M11968" s="2" t="s">
        <v>0</v>
      </c>
      <c r="N11968" s="4" t="s">
        <v>21</v>
      </c>
    </row>
    <row r="11969" spans="1:14" x14ac:dyDescent="0.25">
      <c r="A11969" s="1" t="s">
        <v>365</v>
      </c>
      <c r="B11969" s="2" t="s">
        <v>1851</v>
      </c>
      <c r="C11969" s="2" t="s">
        <v>1895</v>
      </c>
      <c r="D11969" s="2" t="s">
        <v>17946</v>
      </c>
      <c r="E11969" s="2" t="s">
        <v>10075</v>
      </c>
      <c r="F11969" s="2">
        <v>31211704</v>
      </c>
      <c r="G11969" s="2" t="s">
        <v>490</v>
      </c>
      <c r="H11969" s="2">
        <v>4</v>
      </c>
      <c r="I11969" s="2">
        <v>8</v>
      </c>
      <c r="J11969" s="2">
        <v>10</v>
      </c>
      <c r="K11969" s="2">
        <v>2</v>
      </c>
      <c r="L11969" s="3">
        <v>50461.96</v>
      </c>
      <c r="M11969" s="2" t="s">
        <v>0</v>
      </c>
      <c r="N11969" s="4" t="s">
        <v>21</v>
      </c>
    </row>
    <row r="11970" spans="1:14" x14ac:dyDescent="0.25">
      <c r="A11970" s="1" t="s">
        <v>365</v>
      </c>
      <c r="B11970" s="2" t="s">
        <v>1851</v>
      </c>
      <c r="C11970" s="2" t="s">
        <v>1895</v>
      </c>
      <c r="D11970" s="2" t="s">
        <v>17946</v>
      </c>
      <c r="E11970" s="2" t="s">
        <v>10076</v>
      </c>
      <c r="F11970" s="2">
        <v>11101502</v>
      </c>
      <c r="G11970" s="2" t="s">
        <v>810</v>
      </c>
      <c r="H11970" s="2">
        <v>3</v>
      </c>
      <c r="I11970" s="2">
        <v>6</v>
      </c>
      <c r="J11970" s="2">
        <v>10</v>
      </c>
      <c r="K11970" s="2">
        <v>3</v>
      </c>
      <c r="L11970" s="3">
        <v>269535</v>
      </c>
      <c r="M11970" s="2" t="s">
        <v>0</v>
      </c>
      <c r="N11970" s="4" t="s">
        <v>21</v>
      </c>
    </row>
    <row r="11971" spans="1:14" x14ac:dyDescent="0.25">
      <c r="A11971" s="1" t="s">
        <v>365</v>
      </c>
      <c r="B11971" s="2" t="s">
        <v>1851</v>
      </c>
      <c r="C11971" s="2" t="s">
        <v>1895</v>
      </c>
      <c r="D11971" s="2" t="s">
        <v>17946</v>
      </c>
      <c r="E11971" s="2" t="s">
        <v>10077</v>
      </c>
      <c r="F11971" s="2">
        <v>11101502</v>
      </c>
      <c r="G11971" s="2" t="s">
        <v>810</v>
      </c>
      <c r="H11971" s="2">
        <v>3</v>
      </c>
      <c r="I11971" s="2">
        <v>6</v>
      </c>
      <c r="J11971" s="2">
        <v>10</v>
      </c>
      <c r="K11971" s="2">
        <v>3</v>
      </c>
      <c r="L11971" s="3">
        <v>269535</v>
      </c>
      <c r="M11971" s="2" t="s">
        <v>0</v>
      </c>
      <c r="N11971" s="4" t="s">
        <v>21</v>
      </c>
    </row>
    <row r="11972" spans="1:14" x14ac:dyDescent="0.25">
      <c r="A11972" s="1" t="s">
        <v>365</v>
      </c>
      <c r="B11972" s="2" t="s">
        <v>1851</v>
      </c>
      <c r="C11972" s="2" t="s">
        <v>1895</v>
      </c>
      <c r="D11972" s="2" t="s">
        <v>17946</v>
      </c>
      <c r="E11972" s="2" t="s">
        <v>10078</v>
      </c>
      <c r="F11972" s="2">
        <v>11101502</v>
      </c>
      <c r="G11972" s="2" t="s">
        <v>810</v>
      </c>
      <c r="H11972" s="2">
        <v>3</v>
      </c>
      <c r="I11972" s="2">
        <v>6</v>
      </c>
      <c r="J11972" s="2">
        <v>10</v>
      </c>
      <c r="K11972" s="2">
        <v>3</v>
      </c>
      <c r="L11972" s="3">
        <v>269535</v>
      </c>
      <c r="M11972" s="2" t="s">
        <v>0</v>
      </c>
      <c r="N11972" s="4" t="s">
        <v>21</v>
      </c>
    </row>
    <row r="11973" spans="1:14" x14ac:dyDescent="0.25">
      <c r="A11973" s="1" t="s">
        <v>365</v>
      </c>
      <c r="B11973" s="2" t="s">
        <v>1851</v>
      </c>
      <c r="C11973" s="2" t="s">
        <v>1895</v>
      </c>
      <c r="D11973" s="2" t="s">
        <v>17946</v>
      </c>
      <c r="E11973" s="2" t="s">
        <v>10079</v>
      </c>
      <c r="F11973" s="2">
        <v>11101502</v>
      </c>
      <c r="G11973" s="2" t="s">
        <v>810</v>
      </c>
      <c r="H11973" s="2">
        <v>3</v>
      </c>
      <c r="I11973" s="2">
        <v>6</v>
      </c>
      <c r="J11973" s="2">
        <v>10</v>
      </c>
      <c r="K11973" s="2">
        <v>3</v>
      </c>
      <c r="L11973" s="3">
        <v>269535</v>
      </c>
      <c r="M11973" s="2" t="s">
        <v>0</v>
      </c>
      <c r="N11973" s="4" t="s">
        <v>21</v>
      </c>
    </row>
    <row r="11974" spans="1:14" x14ac:dyDescent="0.25">
      <c r="A11974" s="1" t="s">
        <v>365</v>
      </c>
      <c r="B11974" s="2" t="s">
        <v>1851</v>
      </c>
      <c r="C11974" s="2" t="s">
        <v>1895</v>
      </c>
      <c r="D11974" s="2" t="s">
        <v>17946</v>
      </c>
      <c r="E11974" s="2" t="s">
        <v>10080</v>
      </c>
      <c r="F11974" s="2">
        <v>11101502</v>
      </c>
      <c r="G11974" s="2" t="s">
        <v>810</v>
      </c>
      <c r="H11974" s="2">
        <v>3</v>
      </c>
      <c r="I11974" s="2">
        <v>6</v>
      </c>
      <c r="J11974" s="2">
        <v>10</v>
      </c>
      <c r="K11974" s="2">
        <v>3</v>
      </c>
      <c r="L11974" s="3">
        <v>269535</v>
      </c>
      <c r="M11974" s="2" t="s">
        <v>0</v>
      </c>
      <c r="N11974" s="4" t="s">
        <v>21</v>
      </c>
    </row>
    <row r="11975" spans="1:14" x14ac:dyDescent="0.25">
      <c r="A11975" s="1" t="s">
        <v>365</v>
      </c>
      <c r="B11975" s="2" t="s">
        <v>1851</v>
      </c>
      <c r="C11975" s="2" t="s">
        <v>1895</v>
      </c>
      <c r="D11975" s="2" t="s">
        <v>17946</v>
      </c>
      <c r="E11975" s="2" t="s">
        <v>10081</v>
      </c>
      <c r="F11975" s="2">
        <v>11101502</v>
      </c>
      <c r="G11975" s="2" t="s">
        <v>810</v>
      </c>
      <c r="H11975" s="2">
        <v>3</v>
      </c>
      <c r="I11975" s="2">
        <v>6</v>
      </c>
      <c r="J11975" s="2">
        <v>10</v>
      </c>
      <c r="K11975" s="2">
        <v>3</v>
      </c>
      <c r="L11975" s="3">
        <v>269535</v>
      </c>
      <c r="M11975" s="2" t="s">
        <v>0</v>
      </c>
      <c r="N11975" s="4" t="s">
        <v>21</v>
      </c>
    </row>
    <row r="11976" spans="1:14" x14ac:dyDescent="0.25">
      <c r="A11976" s="1" t="s">
        <v>365</v>
      </c>
      <c r="B11976" s="2" t="s">
        <v>1851</v>
      </c>
      <c r="C11976" s="2" t="s">
        <v>1895</v>
      </c>
      <c r="D11976" s="2" t="s">
        <v>17946</v>
      </c>
      <c r="E11976" s="2" t="s">
        <v>10082</v>
      </c>
      <c r="F11976" s="2">
        <v>47131502</v>
      </c>
      <c r="G11976" s="2" t="s">
        <v>810</v>
      </c>
      <c r="H11976" s="2">
        <v>3</v>
      </c>
      <c r="I11976" s="2">
        <v>6</v>
      </c>
      <c r="J11976" s="2">
        <v>10</v>
      </c>
      <c r="K11976" s="2">
        <v>1</v>
      </c>
      <c r="L11976" s="3">
        <v>54978</v>
      </c>
      <c r="M11976" s="2" t="s">
        <v>0</v>
      </c>
      <c r="N11976" s="4" t="s">
        <v>21</v>
      </c>
    </row>
    <row r="11977" spans="1:14" x14ac:dyDescent="0.25">
      <c r="A11977" s="1" t="s">
        <v>365</v>
      </c>
      <c r="B11977" s="2" t="s">
        <v>1851</v>
      </c>
      <c r="C11977" s="2" t="s">
        <v>1895</v>
      </c>
      <c r="D11977" s="2" t="s">
        <v>17946</v>
      </c>
      <c r="E11977" s="2" t="s">
        <v>10083</v>
      </c>
      <c r="F11977" s="2">
        <v>27111918</v>
      </c>
      <c r="G11977" s="2" t="s">
        <v>810</v>
      </c>
      <c r="H11977" s="2">
        <v>3</v>
      </c>
      <c r="I11977" s="2">
        <v>6</v>
      </c>
      <c r="J11977" s="2">
        <v>10</v>
      </c>
      <c r="K11977" s="2">
        <v>100</v>
      </c>
      <c r="L11977" s="3">
        <v>214200</v>
      </c>
      <c r="M11977" s="2" t="s">
        <v>0</v>
      </c>
      <c r="N11977" s="4" t="s">
        <v>21</v>
      </c>
    </row>
    <row r="11978" spans="1:14" x14ac:dyDescent="0.25">
      <c r="A11978" s="1" t="s">
        <v>365</v>
      </c>
      <c r="B11978" s="2" t="s">
        <v>1851</v>
      </c>
      <c r="C11978" s="2" t="s">
        <v>1895</v>
      </c>
      <c r="D11978" s="2" t="s">
        <v>17946</v>
      </c>
      <c r="E11978" s="2" t="s">
        <v>10084</v>
      </c>
      <c r="F11978" s="2">
        <v>27111918</v>
      </c>
      <c r="G11978" s="2" t="s">
        <v>810</v>
      </c>
      <c r="H11978" s="2">
        <v>3</v>
      </c>
      <c r="I11978" s="2">
        <v>6</v>
      </c>
      <c r="J11978" s="2">
        <v>10</v>
      </c>
      <c r="K11978" s="2">
        <v>100</v>
      </c>
      <c r="L11978" s="3">
        <v>214200</v>
      </c>
      <c r="M11978" s="2" t="s">
        <v>0</v>
      </c>
      <c r="N11978" s="4" t="s">
        <v>21</v>
      </c>
    </row>
    <row r="11979" spans="1:14" x14ac:dyDescent="0.25">
      <c r="A11979" s="1" t="s">
        <v>365</v>
      </c>
      <c r="B11979" s="2" t="s">
        <v>1851</v>
      </c>
      <c r="C11979" s="2" t="s">
        <v>1895</v>
      </c>
      <c r="D11979" s="2" t="s">
        <v>17946</v>
      </c>
      <c r="E11979" s="2" t="s">
        <v>10085</v>
      </c>
      <c r="F11979" s="2">
        <v>27111918</v>
      </c>
      <c r="G11979" s="2" t="s">
        <v>810</v>
      </c>
      <c r="H11979" s="2">
        <v>3</v>
      </c>
      <c r="I11979" s="2">
        <v>6</v>
      </c>
      <c r="J11979" s="2">
        <v>10</v>
      </c>
      <c r="K11979" s="2">
        <v>100</v>
      </c>
      <c r="L11979" s="3">
        <v>214200</v>
      </c>
      <c r="M11979" s="2" t="s">
        <v>0</v>
      </c>
      <c r="N11979" s="4" t="s">
        <v>21</v>
      </c>
    </row>
    <row r="11980" spans="1:14" x14ac:dyDescent="0.25">
      <c r="A11980" s="1" t="s">
        <v>365</v>
      </c>
      <c r="B11980" s="2" t="s">
        <v>1851</v>
      </c>
      <c r="C11980" s="2" t="s">
        <v>1895</v>
      </c>
      <c r="D11980" s="2" t="s">
        <v>17946</v>
      </c>
      <c r="E11980" s="2" t="s">
        <v>10086</v>
      </c>
      <c r="F11980" s="2">
        <v>27111918</v>
      </c>
      <c r="G11980" s="2" t="s">
        <v>810</v>
      </c>
      <c r="H11980" s="2">
        <v>3</v>
      </c>
      <c r="I11980" s="2">
        <v>6</v>
      </c>
      <c r="J11980" s="2">
        <v>10</v>
      </c>
      <c r="K11980" s="2">
        <v>100</v>
      </c>
      <c r="L11980" s="3">
        <v>214200</v>
      </c>
      <c r="M11980" s="2" t="s">
        <v>0</v>
      </c>
      <c r="N11980" s="4" t="s">
        <v>21</v>
      </c>
    </row>
    <row r="11981" spans="1:14" x14ac:dyDescent="0.25">
      <c r="A11981" s="1" t="s">
        <v>365</v>
      </c>
      <c r="B11981" s="2" t="s">
        <v>1851</v>
      </c>
      <c r="C11981" s="2" t="s">
        <v>1895</v>
      </c>
      <c r="D11981" s="2" t="s">
        <v>17946</v>
      </c>
      <c r="E11981" s="2" t="s">
        <v>10087</v>
      </c>
      <c r="F11981" s="2">
        <v>27111918</v>
      </c>
      <c r="G11981" s="2" t="s">
        <v>810</v>
      </c>
      <c r="H11981" s="2">
        <v>3</v>
      </c>
      <c r="I11981" s="2">
        <v>6</v>
      </c>
      <c r="J11981" s="2">
        <v>10</v>
      </c>
      <c r="K11981" s="2">
        <v>100</v>
      </c>
      <c r="L11981" s="3">
        <v>214200</v>
      </c>
      <c r="M11981" s="2" t="s">
        <v>0</v>
      </c>
      <c r="N11981" s="4" t="s">
        <v>21</v>
      </c>
    </row>
    <row r="11982" spans="1:14" x14ac:dyDescent="0.25">
      <c r="A11982" s="1" t="s">
        <v>365</v>
      </c>
      <c r="B11982" s="2" t="s">
        <v>1851</v>
      </c>
      <c r="C11982" s="2" t="s">
        <v>1895</v>
      </c>
      <c r="D11982" s="2" t="s">
        <v>17946</v>
      </c>
      <c r="E11982" s="2" t="s">
        <v>10088</v>
      </c>
      <c r="F11982" s="2">
        <v>27111918</v>
      </c>
      <c r="G11982" s="2" t="s">
        <v>810</v>
      </c>
      <c r="H11982" s="2">
        <v>3</v>
      </c>
      <c r="I11982" s="2">
        <v>6</v>
      </c>
      <c r="J11982" s="2">
        <v>10</v>
      </c>
      <c r="K11982" s="2">
        <v>100</v>
      </c>
      <c r="L11982" s="3">
        <v>214200</v>
      </c>
      <c r="M11982" s="2" t="s">
        <v>0</v>
      </c>
      <c r="N11982" s="4" t="s">
        <v>21</v>
      </c>
    </row>
    <row r="11983" spans="1:14" x14ac:dyDescent="0.25">
      <c r="A11983" s="1" t="s">
        <v>365</v>
      </c>
      <c r="B11983" s="2" t="s">
        <v>1851</v>
      </c>
      <c r="C11983" s="2" t="s">
        <v>1895</v>
      </c>
      <c r="D11983" s="2" t="s">
        <v>17946</v>
      </c>
      <c r="E11983" s="2" t="s">
        <v>10089</v>
      </c>
      <c r="F11983" s="2">
        <v>11101502</v>
      </c>
      <c r="G11983" s="2" t="s">
        <v>810</v>
      </c>
      <c r="H11983" s="2">
        <v>3</v>
      </c>
      <c r="I11983" s="2">
        <v>6</v>
      </c>
      <c r="J11983" s="2">
        <v>10</v>
      </c>
      <c r="K11983" s="2">
        <v>70</v>
      </c>
      <c r="L11983" s="3">
        <v>383180</v>
      </c>
      <c r="M11983" s="2" t="s">
        <v>0</v>
      </c>
      <c r="N11983" s="4" t="s">
        <v>21</v>
      </c>
    </row>
    <row r="11984" spans="1:14" x14ac:dyDescent="0.25">
      <c r="A11984" s="1" t="s">
        <v>365</v>
      </c>
      <c r="B11984" s="2" t="s">
        <v>1851</v>
      </c>
      <c r="C11984" s="2" t="s">
        <v>1895</v>
      </c>
      <c r="D11984" s="2" t="s">
        <v>17946</v>
      </c>
      <c r="E11984" s="2" t="s">
        <v>10090</v>
      </c>
      <c r="F11984" s="2">
        <v>11101502</v>
      </c>
      <c r="G11984" s="2" t="s">
        <v>810</v>
      </c>
      <c r="H11984" s="2">
        <v>3</v>
      </c>
      <c r="I11984" s="2">
        <v>6</v>
      </c>
      <c r="J11984" s="2">
        <v>10</v>
      </c>
      <c r="K11984" s="2">
        <v>70</v>
      </c>
      <c r="L11984" s="3">
        <v>383180</v>
      </c>
      <c r="M11984" s="2" t="s">
        <v>0</v>
      </c>
      <c r="N11984" s="4" t="s">
        <v>21</v>
      </c>
    </row>
    <row r="11985" spans="1:14" x14ac:dyDescent="0.25">
      <c r="A11985" s="1" t="s">
        <v>365</v>
      </c>
      <c r="B11985" s="2" t="s">
        <v>1851</v>
      </c>
      <c r="C11985" s="2" t="s">
        <v>1895</v>
      </c>
      <c r="D11985" s="2" t="s">
        <v>17946</v>
      </c>
      <c r="E11985" s="2" t="s">
        <v>10091</v>
      </c>
      <c r="F11985" s="2">
        <v>47131502</v>
      </c>
      <c r="G11985" s="2" t="s">
        <v>810</v>
      </c>
      <c r="H11985" s="2">
        <v>3</v>
      </c>
      <c r="I11985" s="2">
        <v>6</v>
      </c>
      <c r="J11985" s="2">
        <v>10</v>
      </c>
      <c r="K11985" s="2">
        <v>50</v>
      </c>
      <c r="L11985" s="3">
        <v>2897650</v>
      </c>
      <c r="M11985" s="2" t="s">
        <v>0</v>
      </c>
      <c r="N11985" s="4" t="s">
        <v>21</v>
      </c>
    </row>
    <row r="11986" spans="1:14" x14ac:dyDescent="0.25">
      <c r="A11986" s="1" t="s">
        <v>365</v>
      </c>
      <c r="B11986" s="2" t="s">
        <v>1851</v>
      </c>
      <c r="C11986" s="2" t="s">
        <v>1895</v>
      </c>
      <c r="D11986" s="2" t="s">
        <v>17946</v>
      </c>
      <c r="E11986" s="2" t="s">
        <v>10092</v>
      </c>
      <c r="F11986" s="2">
        <v>31191500</v>
      </c>
      <c r="G11986" s="2" t="s">
        <v>810</v>
      </c>
      <c r="H11986" s="2">
        <v>3</v>
      </c>
      <c r="I11986" s="2">
        <v>6</v>
      </c>
      <c r="J11986" s="2">
        <v>10</v>
      </c>
      <c r="K11986" s="2">
        <v>200</v>
      </c>
      <c r="L11986" s="3">
        <v>1975400</v>
      </c>
      <c r="M11986" s="2" t="s">
        <v>0</v>
      </c>
      <c r="N11986" s="4" t="s">
        <v>21</v>
      </c>
    </row>
    <row r="11987" spans="1:14" x14ac:dyDescent="0.25">
      <c r="A11987" s="1" t="s">
        <v>365</v>
      </c>
      <c r="B11987" s="2" t="s">
        <v>1851</v>
      </c>
      <c r="C11987" s="2" t="s">
        <v>1895</v>
      </c>
      <c r="D11987" s="2" t="s">
        <v>17946</v>
      </c>
      <c r="E11987" s="2" t="s">
        <v>10093</v>
      </c>
      <c r="F11987" s="2">
        <v>47131502</v>
      </c>
      <c r="G11987" s="2" t="s">
        <v>810</v>
      </c>
      <c r="H11987" s="2">
        <v>3</v>
      </c>
      <c r="I11987" s="2">
        <v>6</v>
      </c>
      <c r="J11987" s="2">
        <v>10</v>
      </c>
      <c r="K11987" s="2">
        <v>5</v>
      </c>
      <c r="L11987" s="3">
        <v>249900</v>
      </c>
      <c r="M11987" s="2" t="s">
        <v>0</v>
      </c>
      <c r="N11987" s="4" t="s">
        <v>21</v>
      </c>
    </row>
    <row r="11988" spans="1:14" x14ac:dyDescent="0.25">
      <c r="A11988" s="1" t="s">
        <v>365</v>
      </c>
      <c r="B11988" s="2" t="s">
        <v>1851</v>
      </c>
      <c r="C11988" s="2" t="s">
        <v>1895</v>
      </c>
      <c r="D11988" s="2" t="s">
        <v>17946</v>
      </c>
      <c r="E11988" s="2" t="s">
        <v>10094</v>
      </c>
      <c r="F11988" s="2">
        <v>11101502</v>
      </c>
      <c r="G11988" s="2" t="s">
        <v>490</v>
      </c>
      <c r="H11988" s="2">
        <v>3</v>
      </c>
      <c r="I11988" s="2">
        <v>5</v>
      </c>
      <c r="J11988" s="2">
        <v>10</v>
      </c>
      <c r="K11988" s="2">
        <v>1</v>
      </c>
      <c r="L11988" s="3">
        <v>58310</v>
      </c>
      <c r="M11988" s="2" t="s">
        <v>0</v>
      </c>
      <c r="N11988" s="4" t="s">
        <v>21</v>
      </c>
    </row>
    <row r="11989" spans="1:14" x14ac:dyDescent="0.25">
      <c r="A11989" s="1" t="s">
        <v>365</v>
      </c>
      <c r="B11989" s="2" t="s">
        <v>1851</v>
      </c>
      <c r="C11989" s="2" t="s">
        <v>1895</v>
      </c>
      <c r="D11989" s="2" t="s">
        <v>17946</v>
      </c>
      <c r="E11989" s="2" t="s">
        <v>9858</v>
      </c>
      <c r="F11989" s="2">
        <v>31211704</v>
      </c>
      <c r="G11989" s="2" t="s">
        <v>496</v>
      </c>
      <c r="H11989" s="2">
        <v>6</v>
      </c>
      <c r="I11989" s="2">
        <v>4</v>
      </c>
      <c r="J11989" s="2">
        <v>10</v>
      </c>
      <c r="K11989" s="2">
        <v>20</v>
      </c>
      <c r="L11989" s="3">
        <v>4834874.8</v>
      </c>
      <c r="M11989" s="2" t="s">
        <v>0</v>
      </c>
      <c r="N11989" s="4" t="s">
        <v>21</v>
      </c>
    </row>
    <row r="11990" spans="1:14" x14ac:dyDescent="0.25">
      <c r="A11990" s="1" t="s">
        <v>365</v>
      </c>
      <c r="B11990" s="2" t="s">
        <v>1851</v>
      </c>
      <c r="C11990" s="2" t="s">
        <v>1895</v>
      </c>
      <c r="D11990" s="2" t="s">
        <v>17946</v>
      </c>
      <c r="E11990" s="2" t="s">
        <v>10095</v>
      </c>
      <c r="F11990" s="2">
        <v>47131502</v>
      </c>
      <c r="G11990" s="2" t="s">
        <v>496</v>
      </c>
      <c r="H11990" s="2">
        <v>6</v>
      </c>
      <c r="I11990" s="2">
        <v>4</v>
      </c>
      <c r="J11990" s="2">
        <v>10</v>
      </c>
      <c r="K11990" s="2">
        <v>30</v>
      </c>
      <c r="L11990" s="3">
        <v>1403331.3</v>
      </c>
      <c r="M11990" s="2" t="s">
        <v>0</v>
      </c>
      <c r="N11990" s="4" t="s">
        <v>21</v>
      </c>
    </row>
    <row r="11991" spans="1:14" x14ac:dyDescent="0.25">
      <c r="A11991" s="1" t="s">
        <v>365</v>
      </c>
      <c r="B11991" s="2" t="s">
        <v>1851</v>
      </c>
      <c r="C11991" s="2" t="s">
        <v>1895</v>
      </c>
      <c r="D11991" s="2" t="s">
        <v>17946</v>
      </c>
      <c r="E11991" s="2" t="s">
        <v>10096</v>
      </c>
      <c r="F11991" s="2">
        <v>31201601</v>
      </c>
      <c r="G11991" s="2" t="s">
        <v>496</v>
      </c>
      <c r="H11991" s="2">
        <v>6</v>
      </c>
      <c r="I11991" s="2">
        <v>4</v>
      </c>
      <c r="J11991" s="2">
        <v>10</v>
      </c>
      <c r="K11991" s="2">
        <v>12</v>
      </c>
      <c r="L11991" s="3">
        <v>3235848</v>
      </c>
      <c r="M11991" s="2" t="s">
        <v>0</v>
      </c>
      <c r="N11991" s="4" t="s">
        <v>21</v>
      </c>
    </row>
    <row r="11992" spans="1:14" x14ac:dyDescent="0.25">
      <c r="A11992" s="1" t="s">
        <v>365</v>
      </c>
      <c r="B11992" s="2" t="s">
        <v>1851</v>
      </c>
      <c r="C11992" s="2" t="s">
        <v>1895</v>
      </c>
      <c r="D11992" s="2" t="s">
        <v>17946</v>
      </c>
      <c r="E11992" s="2" t="s">
        <v>10097</v>
      </c>
      <c r="F11992" s="2">
        <v>30121601</v>
      </c>
      <c r="G11992" s="2" t="s">
        <v>2858</v>
      </c>
      <c r="H11992" s="2">
        <v>6</v>
      </c>
      <c r="I11992" s="2">
        <v>4</v>
      </c>
      <c r="J11992" s="2">
        <v>10</v>
      </c>
      <c r="K11992" s="2">
        <v>1</v>
      </c>
      <c r="L11992" s="3">
        <v>245000</v>
      </c>
      <c r="M11992" s="2" t="s">
        <v>0</v>
      </c>
      <c r="N11992" s="4" t="s">
        <v>21</v>
      </c>
    </row>
    <row r="11993" spans="1:14" x14ac:dyDescent="0.25">
      <c r="A11993" s="1" t="s">
        <v>365</v>
      </c>
      <c r="B11993" s="2" t="s">
        <v>1851</v>
      </c>
      <c r="C11993" s="2" t="s">
        <v>1895</v>
      </c>
      <c r="D11993" s="2" t="s">
        <v>17946</v>
      </c>
      <c r="E11993" s="2" t="s">
        <v>10098</v>
      </c>
      <c r="F11993" s="2">
        <v>30121601</v>
      </c>
      <c r="G11993" s="2" t="s">
        <v>2858</v>
      </c>
      <c r="H11993" s="2">
        <v>6</v>
      </c>
      <c r="I11993" s="2">
        <v>4</v>
      </c>
      <c r="J11993" s="2">
        <v>10</v>
      </c>
      <c r="K11993" s="2">
        <v>72</v>
      </c>
      <c r="L11993" s="3">
        <v>2592000</v>
      </c>
      <c r="M11993" s="2" t="s">
        <v>0</v>
      </c>
      <c r="N11993" s="4" t="s">
        <v>21</v>
      </c>
    </row>
    <row r="11994" spans="1:14" x14ac:dyDescent="0.25">
      <c r="A11994" s="1" t="s">
        <v>365</v>
      </c>
      <c r="B11994" s="2" t="s">
        <v>1851</v>
      </c>
      <c r="C11994" s="2" t="s">
        <v>1895</v>
      </c>
      <c r="D11994" s="2" t="s">
        <v>17946</v>
      </c>
      <c r="E11994" s="2" t="s">
        <v>18673</v>
      </c>
      <c r="F11994" s="2">
        <v>11101502</v>
      </c>
      <c r="G11994" s="2" t="s">
        <v>2858</v>
      </c>
      <c r="H11994" s="2">
        <v>6</v>
      </c>
      <c r="I11994" s="2">
        <v>4</v>
      </c>
      <c r="J11994" s="2">
        <v>10</v>
      </c>
      <c r="K11994" s="2">
        <v>2</v>
      </c>
      <c r="L11994" s="3">
        <v>29400</v>
      </c>
      <c r="M11994" s="2" t="s">
        <v>0</v>
      </c>
      <c r="N11994" s="4" t="s">
        <v>21</v>
      </c>
    </row>
    <row r="11995" spans="1:14" x14ac:dyDescent="0.25">
      <c r="A11995" s="1" t="s">
        <v>365</v>
      </c>
      <c r="B11995" s="2" t="s">
        <v>1851</v>
      </c>
      <c r="C11995" s="2" t="s">
        <v>1895</v>
      </c>
      <c r="D11995" s="2" t="s">
        <v>17946</v>
      </c>
      <c r="E11995" s="2" t="s">
        <v>10099</v>
      </c>
      <c r="F11995" s="2">
        <v>11101502</v>
      </c>
      <c r="G11995" s="2" t="s">
        <v>2858</v>
      </c>
      <c r="H11995" s="2">
        <v>6</v>
      </c>
      <c r="I11995" s="2">
        <v>4</v>
      </c>
      <c r="J11995" s="2">
        <v>10</v>
      </c>
      <c r="K11995" s="2">
        <v>100</v>
      </c>
      <c r="L11995" s="3">
        <v>139000</v>
      </c>
      <c r="M11995" s="2" t="s">
        <v>0</v>
      </c>
      <c r="N11995" s="4" t="s">
        <v>21</v>
      </c>
    </row>
    <row r="11996" spans="1:14" x14ac:dyDescent="0.25">
      <c r="A11996" s="1" t="s">
        <v>365</v>
      </c>
      <c r="B11996" s="2" t="s">
        <v>1851</v>
      </c>
      <c r="C11996" s="2" t="s">
        <v>1895</v>
      </c>
      <c r="D11996" s="2" t="s">
        <v>17946</v>
      </c>
      <c r="E11996" s="2" t="s">
        <v>10100</v>
      </c>
      <c r="F11996" s="2">
        <v>11101502</v>
      </c>
      <c r="G11996" s="2" t="s">
        <v>2858</v>
      </c>
      <c r="H11996" s="2">
        <v>6</v>
      </c>
      <c r="I11996" s="2">
        <v>4</v>
      </c>
      <c r="J11996" s="2">
        <v>10</v>
      </c>
      <c r="K11996" s="2">
        <v>100</v>
      </c>
      <c r="L11996" s="3">
        <v>124000</v>
      </c>
      <c r="M11996" s="2" t="s">
        <v>0</v>
      </c>
      <c r="N11996" s="4" t="s">
        <v>21</v>
      </c>
    </row>
    <row r="11997" spans="1:14" x14ac:dyDescent="0.25">
      <c r="A11997" s="1" t="s">
        <v>365</v>
      </c>
      <c r="B11997" s="2" t="s">
        <v>1851</v>
      </c>
      <c r="C11997" s="2" t="s">
        <v>1895</v>
      </c>
      <c r="D11997" s="2" t="s">
        <v>17946</v>
      </c>
      <c r="E11997" s="2" t="s">
        <v>10101</v>
      </c>
      <c r="F11997" s="2">
        <v>11101502</v>
      </c>
      <c r="G11997" s="2" t="s">
        <v>2858</v>
      </c>
      <c r="H11997" s="2">
        <v>6</v>
      </c>
      <c r="I11997" s="2">
        <v>4</v>
      </c>
      <c r="J11997" s="2">
        <v>10</v>
      </c>
      <c r="K11997" s="2">
        <v>100</v>
      </c>
      <c r="L11997" s="3">
        <v>124000</v>
      </c>
      <c r="M11997" s="2" t="s">
        <v>0</v>
      </c>
      <c r="N11997" s="4" t="s">
        <v>21</v>
      </c>
    </row>
    <row r="11998" spans="1:14" x14ac:dyDescent="0.25">
      <c r="A11998" s="1" t="s">
        <v>365</v>
      </c>
      <c r="B11998" s="2" t="s">
        <v>1851</v>
      </c>
      <c r="C11998" s="2" t="s">
        <v>1895</v>
      </c>
      <c r="D11998" s="2" t="s">
        <v>17946</v>
      </c>
      <c r="E11998" s="2" t="s">
        <v>10102</v>
      </c>
      <c r="F11998" s="2">
        <v>11101502</v>
      </c>
      <c r="G11998" s="2" t="s">
        <v>2858</v>
      </c>
      <c r="H11998" s="2">
        <v>6</v>
      </c>
      <c r="I11998" s="2">
        <v>4</v>
      </c>
      <c r="J11998" s="2">
        <v>10</v>
      </c>
      <c r="K11998" s="2">
        <v>100</v>
      </c>
      <c r="L11998" s="3">
        <v>119000</v>
      </c>
      <c r="M11998" s="2" t="s">
        <v>0</v>
      </c>
      <c r="N11998" s="4" t="s">
        <v>21</v>
      </c>
    </row>
    <row r="11999" spans="1:14" x14ac:dyDescent="0.25">
      <c r="A11999" s="1" t="s">
        <v>365</v>
      </c>
      <c r="B11999" s="2" t="s">
        <v>1851</v>
      </c>
      <c r="C11999" s="2" t="s">
        <v>1895</v>
      </c>
      <c r="D11999" s="2" t="s">
        <v>17946</v>
      </c>
      <c r="E11999" s="2" t="s">
        <v>10103</v>
      </c>
      <c r="F11999" s="2">
        <v>11101502</v>
      </c>
      <c r="G11999" s="2" t="s">
        <v>2858</v>
      </c>
      <c r="H11999" s="2">
        <v>6</v>
      </c>
      <c r="I11999" s="2">
        <v>4</v>
      </c>
      <c r="J11999" s="2">
        <v>10</v>
      </c>
      <c r="K11999" s="2">
        <v>100</v>
      </c>
      <c r="L11999" s="3">
        <v>294000</v>
      </c>
      <c r="M11999" s="2" t="s">
        <v>17389</v>
      </c>
      <c r="N11999" s="4" t="s">
        <v>21</v>
      </c>
    </row>
    <row r="12000" spans="1:14" x14ac:dyDescent="0.25">
      <c r="A12000" s="1" t="s">
        <v>365</v>
      </c>
      <c r="B12000" s="2" t="s">
        <v>1851</v>
      </c>
      <c r="C12000" s="2" t="s">
        <v>1895</v>
      </c>
      <c r="D12000" s="2" t="s">
        <v>17946</v>
      </c>
      <c r="E12000" s="2" t="s">
        <v>10104</v>
      </c>
      <c r="F12000" s="2">
        <v>11101502</v>
      </c>
      <c r="G12000" s="2" t="s">
        <v>2858</v>
      </c>
      <c r="H12000" s="2">
        <v>6</v>
      </c>
      <c r="I12000" s="2">
        <v>4</v>
      </c>
      <c r="J12000" s="2">
        <v>10</v>
      </c>
      <c r="K12000" s="2">
        <v>95</v>
      </c>
      <c r="L12000" s="3">
        <v>279300</v>
      </c>
      <c r="M12000" s="2" t="s">
        <v>17389</v>
      </c>
      <c r="N12000" s="4" t="s">
        <v>21</v>
      </c>
    </row>
    <row r="12001" spans="1:14" x14ac:dyDescent="0.25">
      <c r="A12001" s="1" t="s">
        <v>365</v>
      </c>
      <c r="B12001" s="2" t="s">
        <v>1851</v>
      </c>
      <c r="C12001" s="2" t="s">
        <v>1895</v>
      </c>
      <c r="D12001" s="2" t="s">
        <v>17946</v>
      </c>
      <c r="E12001" s="2" t="s">
        <v>10105</v>
      </c>
      <c r="F12001" s="2">
        <v>11101502</v>
      </c>
      <c r="G12001" s="2" t="s">
        <v>2858</v>
      </c>
      <c r="H12001" s="2">
        <v>6</v>
      </c>
      <c r="I12001" s="2">
        <v>4</v>
      </c>
      <c r="J12001" s="2">
        <v>10</v>
      </c>
      <c r="K12001" s="2">
        <v>95</v>
      </c>
      <c r="L12001" s="3">
        <v>266000</v>
      </c>
      <c r="M12001" s="2" t="s">
        <v>17389</v>
      </c>
      <c r="N12001" s="4" t="s">
        <v>21</v>
      </c>
    </row>
    <row r="12002" spans="1:14" x14ac:dyDescent="0.25">
      <c r="A12002" s="1" t="s">
        <v>365</v>
      </c>
      <c r="B12002" s="2" t="s">
        <v>103</v>
      </c>
      <c r="C12002" s="2" t="s">
        <v>1925</v>
      </c>
      <c r="D12002" s="2" t="s">
        <v>17947</v>
      </c>
      <c r="E12002" s="2" t="s">
        <v>10106</v>
      </c>
      <c r="F12002" s="2">
        <v>60141001</v>
      </c>
      <c r="G12002" s="2" t="s">
        <v>490</v>
      </c>
      <c r="H12002" s="2">
        <v>3</v>
      </c>
      <c r="I12002" s="2">
        <v>8</v>
      </c>
      <c r="J12002" s="2">
        <v>10</v>
      </c>
      <c r="K12002" s="2">
        <v>10</v>
      </c>
      <c r="L12002" s="3">
        <v>280000</v>
      </c>
      <c r="M12002" s="2" t="s">
        <v>0</v>
      </c>
      <c r="N12002" s="4" t="s">
        <v>21</v>
      </c>
    </row>
    <row r="12003" spans="1:14" x14ac:dyDescent="0.25">
      <c r="A12003" s="1" t="s">
        <v>365</v>
      </c>
      <c r="B12003" s="2" t="s">
        <v>103</v>
      </c>
      <c r="C12003" s="2" t="s">
        <v>104</v>
      </c>
      <c r="D12003" s="2" t="s">
        <v>105</v>
      </c>
      <c r="E12003" s="2" t="s">
        <v>10107</v>
      </c>
      <c r="F12003" s="2">
        <v>27112003</v>
      </c>
      <c r="G12003" s="2" t="s">
        <v>490</v>
      </c>
      <c r="H12003" s="2">
        <v>3</v>
      </c>
      <c r="I12003" s="2">
        <v>5</v>
      </c>
      <c r="J12003" s="2">
        <v>10</v>
      </c>
      <c r="K12003" s="2">
        <v>15</v>
      </c>
      <c r="L12003" s="3">
        <v>283500</v>
      </c>
      <c r="M12003" s="2" t="s">
        <v>0</v>
      </c>
      <c r="N12003" s="4" t="s">
        <v>21</v>
      </c>
    </row>
    <row r="12004" spans="1:14" x14ac:dyDescent="0.25">
      <c r="A12004" s="1" t="s">
        <v>365</v>
      </c>
      <c r="B12004" s="2" t="s">
        <v>103</v>
      </c>
      <c r="C12004" s="2" t="s">
        <v>104</v>
      </c>
      <c r="D12004" s="2" t="s">
        <v>105</v>
      </c>
      <c r="E12004" s="2" t="s">
        <v>10108</v>
      </c>
      <c r="F12004" s="2">
        <v>10131604</v>
      </c>
      <c r="G12004" s="2" t="s">
        <v>490</v>
      </c>
      <c r="H12004" s="2">
        <v>3</v>
      </c>
      <c r="I12004" s="2">
        <v>8</v>
      </c>
      <c r="J12004" s="2">
        <v>10</v>
      </c>
      <c r="K12004" s="2">
        <v>1</v>
      </c>
      <c r="L12004" s="3">
        <v>144050</v>
      </c>
      <c r="M12004" s="2" t="s">
        <v>0</v>
      </c>
      <c r="N12004" s="4" t="s">
        <v>21</v>
      </c>
    </row>
    <row r="12005" spans="1:14" x14ac:dyDescent="0.25">
      <c r="A12005" s="1" t="s">
        <v>365</v>
      </c>
      <c r="B12005" s="2" t="s">
        <v>103</v>
      </c>
      <c r="C12005" s="2" t="s">
        <v>104</v>
      </c>
      <c r="D12005" s="2" t="s">
        <v>105</v>
      </c>
      <c r="E12005" s="2" t="s">
        <v>10109</v>
      </c>
      <c r="F12005" s="2">
        <v>10131604</v>
      </c>
      <c r="G12005" s="2" t="s">
        <v>490</v>
      </c>
      <c r="H12005" s="2">
        <v>3</v>
      </c>
      <c r="I12005" s="2">
        <v>8</v>
      </c>
      <c r="J12005" s="2">
        <v>10</v>
      </c>
      <c r="K12005" s="2">
        <v>3</v>
      </c>
      <c r="L12005" s="3">
        <v>450000</v>
      </c>
      <c r="M12005" s="2" t="s">
        <v>0</v>
      </c>
      <c r="N12005" s="4" t="s">
        <v>21</v>
      </c>
    </row>
    <row r="12006" spans="1:14" x14ac:dyDescent="0.25">
      <c r="A12006" s="1" t="s">
        <v>365</v>
      </c>
      <c r="B12006" s="2" t="s">
        <v>103</v>
      </c>
      <c r="C12006" s="2" t="s">
        <v>104</v>
      </c>
      <c r="D12006" s="2" t="s">
        <v>105</v>
      </c>
      <c r="E12006" s="2" t="s">
        <v>10110</v>
      </c>
      <c r="F12006" s="2">
        <v>47131605</v>
      </c>
      <c r="G12006" s="2" t="s">
        <v>490</v>
      </c>
      <c r="H12006" s="2">
        <v>4</v>
      </c>
      <c r="I12006" s="2">
        <v>7</v>
      </c>
      <c r="J12006" s="2">
        <v>10</v>
      </c>
      <c r="K12006" s="2">
        <v>10</v>
      </c>
      <c r="L12006" s="3">
        <v>156410</v>
      </c>
      <c r="M12006" s="2" t="s">
        <v>0</v>
      </c>
      <c r="N12006" s="4" t="s">
        <v>21</v>
      </c>
    </row>
    <row r="12007" spans="1:14" x14ac:dyDescent="0.25">
      <c r="A12007" s="1" t="s">
        <v>365</v>
      </c>
      <c r="B12007" s="2" t="s">
        <v>103</v>
      </c>
      <c r="C12007" s="2" t="s">
        <v>104</v>
      </c>
      <c r="D12007" s="2" t="s">
        <v>105</v>
      </c>
      <c r="E12007" s="2" t="s">
        <v>10111</v>
      </c>
      <c r="F12007" s="2">
        <v>47131603</v>
      </c>
      <c r="G12007" s="2" t="s">
        <v>490</v>
      </c>
      <c r="H12007" s="2">
        <v>4</v>
      </c>
      <c r="I12007" s="2">
        <v>7</v>
      </c>
      <c r="J12007" s="2">
        <v>10</v>
      </c>
      <c r="K12007" s="2">
        <v>150</v>
      </c>
      <c r="L12007" s="3">
        <v>150300</v>
      </c>
      <c r="M12007" s="2" t="s">
        <v>0</v>
      </c>
      <c r="N12007" s="4" t="s">
        <v>21</v>
      </c>
    </row>
    <row r="12008" spans="1:14" x14ac:dyDescent="0.25">
      <c r="A12008" s="1" t="s">
        <v>365</v>
      </c>
      <c r="B12008" s="2" t="s">
        <v>103</v>
      </c>
      <c r="C12008" s="2" t="s">
        <v>104</v>
      </c>
      <c r="D12008" s="2" t="s">
        <v>105</v>
      </c>
      <c r="E12008" s="2" t="s">
        <v>10112</v>
      </c>
      <c r="F12008" s="2">
        <v>53131503</v>
      </c>
      <c r="G12008" s="2" t="s">
        <v>490</v>
      </c>
      <c r="H12008" s="2">
        <v>4</v>
      </c>
      <c r="I12008" s="2">
        <v>7</v>
      </c>
      <c r="J12008" s="2">
        <v>10</v>
      </c>
      <c r="K12008" s="2">
        <v>28</v>
      </c>
      <c r="L12008" s="3">
        <v>58800</v>
      </c>
      <c r="M12008" s="2" t="s">
        <v>0</v>
      </c>
      <c r="N12008" s="4" t="s">
        <v>21</v>
      </c>
    </row>
    <row r="12009" spans="1:14" x14ac:dyDescent="0.25">
      <c r="A12009" s="1" t="s">
        <v>365</v>
      </c>
      <c r="B12009" s="2" t="s">
        <v>103</v>
      </c>
      <c r="C12009" s="2" t="s">
        <v>104</v>
      </c>
      <c r="D12009" s="2" t="s">
        <v>105</v>
      </c>
      <c r="E12009" s="2" t="s">
        <v>423</v>
      </c>
      <c r="F12009" s="2">
        <v>47131605</v>
      </c>
      <c r="G12009" s="2" t="s">
        <v>490</v>
      </c>
      <c r="H12009" s="2">
        <v>4</v>
      </c>
      <c r="I12009" s="2">
        <v>7</v>
      </c>
      <c r="J12009" s="2">
        <v>10</v>
      </c>
      <c r="K12009" s="2">
        <v>20</v>
      </c>
      <c r="L12009" s="3">
        <v>104000.00000000001</v>
      </c>
      <c r="M12009" s="2" t="s">
        <v>0</v>
      </c>
      <c r="N12009" s="4" t="s">
        <v>21</v>
      </c>
    </row>
    <row r="12010" spans="1:14" x14ac:dyDescent="0.25">
      <c r="A12010" s="1" t="s">
        <v>365</v>
      </c>
      <c r="B12010" s="2" t="s">
        <v>103</v>
      </c>
      <c r="C12010" s="2" t="s">
        <v>104</v>
      </c>
      <c r="D12010" s="2" t="s">
        <v>105</v>
      </c>
      <c r="E12010" s="2" t="s">
        <v>10113</v>
      </c>
      <c r="F12010" s="2">
        <v>47131600</v>
      </c>
      <c r="G12010" s="2" t="s">
        <v>490</v>
      </c>
      <c r="H12010" s="2">
        <v>4</v>
      </c>
      <c r="I12010" s="2">
        <v>7</v>
      </c>
      <c r="J12010" s="2">
        <v>10</v>
      </c>
      <c r="K12010" s="2">
        <v>25</v>
      </c>
      <c r="L12010" s="3">
        <v>162500</v>
      </c>
      <c r="M12010" s="2" t="s">
        <v>0</v>
      </c>
      <c r="N12010" s="4" t="s">
        <v>21</v>
      </c>
    </row>
    <row r="12011" spans="1:14" x14ac:dyDescent="0.25">
      <c r="A12011" s="1" t="s">
        <v>365</v>
      </c>
      <c r="B12011" s="2" t="s">
        <v>103</v>
      </c>
      <c r="C12011" s="2" t="s">
        <v>104</v>
      </c>
      <c r="D12011" s="2" t="s">
        <v>105</v>
      </c>
      <c r="E12011" s="2" t="s">
        <v>10114</v>
      </c>
      <c r="F12011" s="2">
        <v>46181504</v>
      </c>
      <c r="G12011" s="2" t="s">
        <v>490</v>
      </c>
      <c r="H12011" s="2">
        <v>4</v>
      </c>
      <c r="I12011" s="2">
        <v>7</v>
      </c>
      <c r="J12011" s="2">
        <v>10</v>
      </c>
      <c r="K12011" s="2">
        <v>30</v>
      </c>
      <c r="L12011" s="3">
        <v>147000</v>
      </c>
      <c r="M12011" s="2" t="s">
        <v>0</v>
      </c>
      <c r="N12011" s="4" t="s">
        <v>21</v>
      </c>
    </row>
    <row r="12012" spans="1:14" x14ac:dyDescent="0.25">
      <c r="A12012" s="1" t="s">
        <v>365</v>
      </c>
      <c r="B12012" s="2" t="s">
        <v>103</v>
      </c>
      <c r="C12012" s="2" t="s">
        <v>104</v>
      </c>
      <c r="D12012" s="2" t="s">
        <v>105</v>
      </c>
      <c r="E12012" s="2" t="s">
        <v>6910</v>
      </c>
      <c r="F12012" s="2">
        <v>27112003</v>
      </c>
      <c r="G12012" s="2" t="s">
        <v>490</v>
      </c>
      <c r="H12012" s="2">
        <v>4</v>
      </c>
      <c r="I12012" s="2">
        <v>7</v>
      </c>
      <c r="J12012" s="2">
        <v>10</v>
      </c>
      <c r="K12012" s="2">
        <v>50</v>
      </c>
      <c r="L12012" s="3">
        <v>212500</v>
      </c>
      <c r="M12012" s="2" t="s">
        <v>0</v>
      </c>
      <c r="N12012" s="4" t="s">
        <v>21</v>
      </c>
    </row>
    <row r="12013" spans="1:14" x14ac:dyDescent="0.25">
      <c r="A12013" s="1" t="s">
        <v>365</v>
      </c>
      <c r="B12013" s="2" t="s">
        <v>103</v>
      </c>
      <c r="C12013" s="2" t="s">
        <v>104</v>
      </c>
      <c r="D12013" s="2" t="s">
        <v>105</v>
      </c>
      <c r="E12013" s="2" t="s">
        <v>10115</v>
      </c>
      <c r="F12013" s="2">
        <v>47131601</v>
      </c>
      <c r="G12013" s="2" t="s">
        <v>490</v>
      </c>
      <c r="H12013" s="2">
        <v>4</v>
      </c>
      <c r="I12013" s="2">
        <v>7</v>
      </c>
      <c r="J12013" s="2">
        <v>10</v>
      </c>
      <c r="K12013" s="2">
        <v>30</v>
      </c>
      <c r="L12013" s="3">
        <v>331500</v>
      </c>
      <c r="M12013" s="2" t="s">
        <v>0</v>
      </c>
      <c r="N12013" s="4" t="s">
        <v>21</v>
      </c>
    </row>
    <row r="12014" spans="1:14" x14ac:dyDescent="0.25">
      <c r="A12014" s="1" t="s">
        <v>365</v>
      </c>
      <c r="B12014" s="2" t="s">
        <v>103</v>
      </c>
      <c r="C12014" s="2" t="s">
        <v>104</v>
      </c>
      <c r="D12014" s="2" t="s">
        <v>105</v>
      </c>
      <c r="E12014" s="2" t="s">
        <v>10116</v>
      </c>
      <c r="F12014" s="2">
        <v>47131600</v>
      </c>
      <c r="G12014" s="2" t="s">
        <v>490</v>
      </c>
      <c r="H12014" s="2">
        <v>4</v>
      </c>
      <c r="I12014" s="2">
        <v>7</v>
      </c>
      <c r="J12014" s="2">
        <v>10</v>
      </c>
      <c r="K12014" s="2">
        <v>40</v>
      </c>
      <c r="L12014" s="3">
        <v>183600</v>
      </c>
      <c r="M12014" s="2" t="s">
        <v>0</v>
      </c>
      <c r="N12014" s="4" t="s">
        <v>21</v>
      </c>
    </row>
    <row r="12015" spans="1:14" x14ac:dyDescent="0.25">
      <c r="A12015" s="1" t="s">
        <v>365</v>
      </c>
      <c r="B12015" s="2" t="s">
        <v>103</v>
      </c>
      <c r="C12015" s="2" t="s">
        <v>104</v>
      </c>
      <c r="D12015" s="2" t="s">
        <v>105</v>
      </c>
      <c r="E12015" s="2" t="s">
        <v>10117</v>
      </c>
      <c r="F12015" s="2">
        <v>53131602</v>
      </c>
      <c r="G12015" s="2" t="s">
        <v>490</v>
      </c>
      <c r="H12015" s="2">
        <v>4</v>
      </c>
      <c r="I12015" s="2">
        <v>7</v>
      </c>
      <c r="J12015" s="2">
        <v>10</v>
      </c>
      <c r="K12015" s="2">
        <v>3</v>
      </c>
      <c r="L12015" s="3">
        <v>58650</v>
      </c>
      <c r="M12015" s="2" t="s">
        <v>0</v>
      </c>
      <c r="N12015" s="4" t="s">
        <v>21</v>
      </c>
    </row>
    <row r="12016" spans="1:14" x14ac:dyDescent="0.25">
      <c r="A12016" s="1" t="s">
        <v>365</v>
      </c>
      <c r="B12016" s="2" t="s">
        <v>103</v>
      </c>
      <c r="C12016" s="2" t="s">
        <v>104</v>
      </c>
      <c r="D12016" s="2" t="s">
        <v>105</v>
      </c>
      <c r="E12016" s="2" t="s">
        <v>10118</v>
      </c>
      <c r="F12016" s="2">
        <v>44121716</v>
      </c>
      <c r="G12016" s="2" t="s">
        <v>490</v>
      </c>
      <c r="H12016" s="2">
        <v>3</v>
      </c>
      <c r="I12016" s="2">
        <v>6</v>
      </c>
      <c r="J12016" s="2">
        <v>10</v>
      </c>
      <c r="K12016" s="2">
        <v>146</v>
      </c>
      <c r="L12016" s="3">
        <v>199874</v>
      </c>
      <c r="M12016" s="2" t="s">
        <v>0</v>
      </c>
      <c r="N12016" s="4" t="s">
        <v>21</v>
      </c>
    </row>
    <row r="12017" spans="1:14" x14ac:dyDescent="0.25">
      <c r="A12017" s="1" t="s">
        <v>365</v>
      </c>
      <c r="B12017" s="2" t="s">
        <v>103</v>
      </c>
      <c r="C12017" s="2" t="s">
        <v>104</v>
      </c>
      <c r="D12017" s="2" t="s">
        <v>105</v>
      </c>
      <c r="E12017" s="2" t="s">
        <v>10119</v>
      </c>
      <c r="F12017" s="2">
        <v>44121702</v>
      </c>
      <c r="G12017" s="2" t="s">
        <v>490</v>
      </c>
      <c r="H12017" s="2">
        <v>3</v>
      </c>
      <c r="I12017" s="2">
        <v>6</v>
      </c>
      <c r="J12017" s="2">
        <v>10</v>
      </c>
      <c r="K12017" s="2">
        <v>146</v>
      </c>
      <c r="L12017" s="3">
        <v>199874</v>
      </c>
      <c r="M12017" s="2" t="s">
        <v>0</v>
      </c>
      <c r="N12017" s="4" t="s">
        <v>21</v>
      </c>
    </row>
    <row r="12018" spans="1:14" x14ac:dyDescent="0.25">
      <c r="A12018" s="1" t="s">
        <v>365</v>
      </c>
      <c r="B12018" s="2" t="s">
        <v>103</v>
      </c>
      <c r="C12018" s="2" t="s">
        <v>104</v>
      </c>
      <c r="D12018" s="2" t="s">
        <v>105</v>
      </c>
      <c r="E12018" s="2" t="s">
        <v>10120</v>
      </c>
      <c r="F12018" s="2">
        <v>44111914</v>
      </c>
      <c r="G12018" s="2" t="s">
        <v>490</v>
      </c>
      <c r="H12018" s="2">
        <v>3</v>
      </c>
      <c r="I12018" s="2">
        <v>6</v>
      </c>
      <c r="J12018" s="2">
        <v>10</v>
      </c>
      <c r="K12018" s="2">
        <v>34</v>
      </c>
      <c r="L12018" s="3">
        <v>151334</v>
      </c>
      <c r="M12018" s="2" t="s">
        <v>0</v>
      </c>
      <c r="N12018" s="4" t="s">
        <v>21</v>
      </c>
    </row>
    <row r="12019" spans="1:14" x14ac:dyDescent="0.25">
      <c r="A12019" s="1" t="s">
        <v>365</v>
      </c>
      <c r="B12019" s="2" t="s">
        <v>103</v>
      </c>
      <c r="C12019" s="2" t="s">
        <v>104</v>
      </c>
      <c r="D12019" s="2" t="s">
        <v>105</v>
      </c>
      <c r="E12019" s="2" t="s">
        <v>10121</v>
      </c>
      <c r="F12019" s="2">
        <v>31211904</v>
      </c>
      <c r="G12019" s="2" t="s">
        <v>490</v>
      </c>
      <c r="H12019" s="2">
        <v>4</v>
      </c>
      <c r="I12019" s="2">
        <v>8</v>
      </c>
      <c r="J12019" s="2">
        <v>10</v>
      </c>
      <c r="K12019" s="2">
        <v>5</v>
      </c>
      <c r="L12019" s="3">
        <v>28470.75</v>
      </c>
      <c r="M12019" s="2" t="s">
        <v>0</v>
      </c>
      <c r="N12019" s="4" t="s">
        <v>21</v>
      </c>
    </row>
    <row r="12020" spans="1:14" x14ac:dyDescent="0.25">
      <c r="A12020" s="1" t="s">
        <v>365</v>
      </c>
      <c r="B12020" s="2" t="s">
        <v>103</v>
      </c>
      <c r="C12020" s="2" t="s">
        <v>104</v>
      </c>
      <c r="D12020" s="2" t="s">
        <v>105</v>
      </c>
      <c r="E12020" s="2" t="s">
        <v>7141</v>
      </c>
      <c r="F12020" s="2">
        <v>31211904</v>
      </c>
      <c r="G12020" s="2" t="s">
        <v>490</v>
      </c>
      <c r="H12020" s="2">
        <v>4</v>
      </c>
      <c r="I12020" s="2">
        <v>8</v>
      </c>
      <c r="J12020" s="2">
        <v>10</v>
      </c>
      <c r="K12020" s="2">
        <v>5</v>
      </c>
      <c r="L12020" s="3">
        <v>46878.549999999996</v>
      </c>
      <c r="M12020" s="2" t="s">
        <v>0</v>
      </c>
      <c r="N12020" s="4" t="s">
        <v>21</v>
      </c>
    </row>
    <row r="12021" spans="1:14" x14ac:dyDescent="0.25">
      <c r="A12021" s="1" t="s">
        <v>365</v>
      </c>
      <c r="B12021" s="2" t="s">
        <v>103</v>
      </c>
      <c r="C12021" s="2" t="s">
        <v>104</v>
      </c>
      <c r="D12021" s="2" t="s">
        <v>105</v>
      </c>
      <c r="E12021" s="2" t="s">
        <v>7142</v>
      </c>
      <c r="F12021" s="2">
        <v>31211904</v>
      </c>
      <c r="G12021" s="2" t="s">
        <v>490</v>
      </c>
      <c r="H12021" s="2">
        <v>4</v>
      </c>
      <c r="I12021" s="2">
        <v>8</v>
      </c>
      <c r="J12021" s="2">
        <v>10</v>
      </c>
      <c r="K12021" s="2">
        <v>5</v>
      </c>
      <c r="L12021" s="3">
        <v>74077.5</v>
      </c>
      <c r="M12021" s="2" t="s">
        <v>0</v>
      </c>
      <c r="N12021" s="4" t="s">
        <v>21</v>
      </c>
    </row>
    <row r="12022" spans="1:14" x14ac:dyDescent="0.25">
      <c r="A12022" s="1" t="s">
        <v>365</v>
      </c>
      <c r="B12022" s="2" t="s">
        <v>103</v>
      </c>
      <c r="C12022" s="2" t="s">
        <v>104</v>
      </c>
      <c r="D12022" s="2" t="s">
        <v>105</v>
      </c>
      <c r="E12022" s="2" t="s">
        <v>10122</v>
      </c>
      <c r="F12022" s="2">
        <v>31211904</v>
      </c>
      <c r="G12022" s="2" t="s">
        <v>490</v>
      </c>
      <c r="H12022" s="2">
        <v>4</v>
      </c>
      <c r="I12022" s="2">
        <v>8</v>
      </c>
      <c r="J12022" s="2">
        <v>10</v>
      </c>
      <c r="K12022" s="2">
        <v>5</v>
      </c>
      <c r="L12022" s="3">
        <v>87465</v>
      </c>
      <c r="M12022" s="2" t="s">
        <v>0</v>
      </c>
      <c r="N12022" s="4" t="s">
        <v>21</v>
      </c>
    </row>
    <row r="12023" spans="1:14" x14ac:dyDescent="0.25">
      <c r="A12023" s="1" t="s">
        <v>365</v>
      </c>
      <c r="B12023" s="2" t="s">
        <v>103</v>
      </c>
      <c r="C12023" s="2" t="s">
        <v>104</v>
      </c>
      <c r="D12023" s="2" t="s">
        <v>105</v>
      </c>
      <c r="E12023" s="2" t="s">
        <v>10123</v>
      </c>
      <c r="F12023" s="2">
        <v>27112100</v>
      </c>
      <c r="G12023" s="2" t="s">
        <v>490</v>
      </c>
      <c r="H12023" s="2">
        <v>4</v>
      </c>
      <c r="I12023" s="2">
        <v>8</v>
      </c>
      <c r="J12023" s="2">
        <v>10</v>
      </c>
      <c r="K12023" s="2">
        <v>2</v>
      </c>
      <c r="L12023" s="3">
        <v>108885</v>
      </c>
      <c r="M12023" s="2" t="s">
        <v>0</v>
      </c>
      <c r="N12023" s="4" t="s">
        <v>21</v>
      </c>
    </row>
    <row r="12024" spans="1:14" x14ac:dyDescent="0.25">
      <c r="A12024" s="1" t="s">
        <v>365</v>
      </c>
      <c r="B12024" s="2" t="s">
        <v>103</v>
      </c>
      <c r="C12024" s="2" t="s">
        <v>104</v>
      </c>
      <c r="D12024" s="2" t="s">
        <v>105</v>
      </c>
      <c r="E12024" s="2" t="s">
        <v>10124</v>
      </c>
      <c r="F12024" s="2">
        <v>31211906</v>
      </c>
      <c r="G12024" s="2" t="s">
        <v>490</v>
      </c>
      <c r="H12024" s="2">
        <v>4</v>
      </c>
      <c r="I12024" s="2">
        <v>8</v>
      </c>
      <c r="J12024" s="2">
        <v>10</v>
      </c>
      <c r="K12024" s="2">
        <v>22</v>
      </c>
      <c r="L12024" s="3">
        <v>276853.5</v>
      </c>
      <c r="M12024" s="2" t="s">
        <v>0</v>
      </c>
      <c r="N12024" s="4" t="s">
        <v>21</v>
      </c>
    </row>
    <row r="12025" spans="1:14" x14ac:dyDescent="0.25">
      <c r="A12025" s="1" t="s">
        <v>365</v>
      </c>
      <c r="B12025" s="2" t="s">
        <v>103</v>
      </c>
      <c r="C12025" s="2" t="s">
        <v>104</v>
      </c>
      <c r="D12025" s="2" t="s">
        <v>105</v>
      </c>
      <c r="E12025" s="2" t="s">
        <v>10125</v>
      </c>
      <c r="F12025" s="2">
        <v>27112311</v>
      </c>
      <c r="G12025" s="2" t="s">
        <v>490</v>
      </c>
      <c r="H12025" s="2">
        <v>4</v>
      </c>
      <c r="I12025" s="2">
        <v>8</v>
      </c>
      <c r="J12025" s="2">
        <v>10</v>
      </c>
      <c r="K12025" s="2">
        <v>5</v>
      </c>
      <c r="L12025" s="3">
        <v>9817.5</v>
      </c>
      <c r="M12025" s="2" t="s">
        <v>0</v>
      </c>
      <c r="N12025" s="4" t="s">
        <v>21</v>
      </c>
    </row>
    <row r="12026" spans="1:14" x14ac:dyDescent="0.25">
      <c r="A12026" s="1" t="s">
        <v>365</v>
      </c>
      <c r="B12026" s="2" t="s">
        <v>103</v>
      </c>
      <c r="C12026" s="2" t="s">
        <v>104</v>
      </c>
      <c r="D12026" s="2" t="s">
        <v>105</v>
      </c>
      <c r="E12026" s="2" t="s">
        <v>10126</v>
      </c>
      <c r="F12026" s="2">
        <v>40141742</v>
      </c>
      <c r="G12026" s="2" t="s">
        <v>810</v>
      </c>
      <c r="H12026" s="2">
        <v>3</v>
      </c>
      <c r="I12026" s="2">
        <v>6</v>
      </c>
      <c r="J12026" s="2">
        <v>10</v>
      </c>
      <c r="K12026" s="2">
        <v>40</v>
      </c>
      <c r="L12026" s="3">
        <v>166600</v>
      </c>
      <c r="M12026" s="2" t="s">
        <v>0</v>
      </c>
      <c r="N12026" s="4" t="s">
        <v>21</v>
      </c>
    </row>
    <row r="12027" spans="1:14" x14ac:dyDescent="0.25">
      <c r="A12027" s="1" t="s">
        <v>365</v>
      </c>
      <c r="B12027" s="2" t="s">
        <v>103</v>
      </c>
      <c r="C12027" s="2" t="s">
        <v>104</v>
      </c>
      <c r="D12027" s="2" t="s">
        <v>105</v>
      </c>
      <c r="E12027" s="2" t="s">
        <v>10127</v>
      </c>
      <c r="F12027" s="2">
        <v>31211904</v>
      </c>
      <c r="G12027" s="2" t="s">
        <v>810</v>
      </c>
      <c r="H12027" s="2">
        <v>3</v>
      </c>
      <c r="I12027" s="2">
        <v>6</v>
      </c>
      <c r="J12027" s="2">
        <v>10</v>
      </c>
      <c r="K12027" s="2">
        <v>2</v>
      </c>
      <c r="L12027" s="3">
        <v>12852</v>
      </c>
      <c r="M12027" s="2" t="s">
        <v>0</v>
      </c>
      <c r="N12027" s="4" t="s">
        <v>21</v>
      </c>
    </row>
    <row r="12028" spans="1:14" x14ac:dyDescent="0.25">
      <c r="A12028" s="1" t="s">
        <v>365</v>
      </c>
      <c r="B12028" s="2" t="s">
        <v>103</v>
      </c>
      <c r="C12028" s="2" t="s">
        <v>104</v>
      </c>
      <c r="D12028" s="2" t="s">
        <v>105</v>
      </c>
      <c r="E12028" s="2" t="s">
        <v>10128</v>
      </c>
      <c r="F12028" s="2">
        <v>31211904</v>
      </c>
      <c r="G12028" s="2" t="s">
        <v>810</v>
      </c>
      <c r="H12028" s="2">
        <v>3</v>
      </c>
      <c r="I12028" s="2">
        <v>6</v>
      </c>
      <c r="J12028" s="2">
        <v>10</v>
      </c>
      <c r="K12028" s="2">
        <v>2</v>
      </c>
      <c r="L12028" s="3">
        <v>8806</v>
      </c>
      <c r="M12028" s="2" t="s">
        <v>0</v>
      </c>
      <c r="N12028" s="4" t="s">
        <v>21</v>
      </c>
    </row>
    <row r="12029" spans="1:14" x14ac:dyDescent="0.25">
      <c r="A12029" s="1" t="s">
        <v>365</v>
      </c>
      <c r="B12029" s="2" t="s">
        <v>103</v>
      </c>
      <c r="C12029" s="2" t="s">
        <v>104</v>
      </c>
      <c r="D12029" s="2" t="s">
        <v>105</v>
      </c>
      <c r="E12029" s="2" t="s">
        <v>10129</v>
      </c>
      <c r="F12029" s="2">
        <v>31211906</v>
      </c>
      <c r="G12029" s="2" t="s">
        <v>2858</v>
      </c>
      <c r="H12029" s="2">
        <v>6</v>
      </c>
      <c r="I12029" s="2">
        <v>4</v>
      </c>
      <c r="J12029" s="2">
        <v>10</v>
      </c>
      <c r="K12029" s="2">
        <v>100</v>
      </c>
      <c r="L12029" s="3">
        <v>740000</v>
      </c>
      <c r="M12029" s="2" t="s">
        <v>0</v>
      </c>
      <c r="N12029" s="4" t="s">
        <v>21</v>
      </c>
    </row>
    <row r="12030" spans="1:14" x14ac:dyDescent="0.25">
      <c r="A12030" s="1" t="s">
        <v>365</v>
      </c>
      <c r="B12030" s="2" t="s">
        <v>103</v>
      </c>
      <c r="C12030" s="2" t="s">
        <v>104</v>
      </c>
      <c r="D12030" s="2" t="s">
        <v>105</v>
      </c>
      <c r="E12030" s="2" t="s">
        <v>10130</v>
      </c>
      <c r="F12030" s="2">
        <v>31211906</v>
      </c>
      <c r="G12030" s="2" t="s">
        <v>2858</v>
      </c>
      <c r="H12030" s="2">
        <v>6</v>
      </c>
      <c r="I12030" s="2">
        <v>4</v>
      </c>
      <c r="J12030" s="2">
        <v>10</v>
      </c>
      <c r="K12030" s="2">
        <v>60</v>
      </c>
      <c r="L12030" s="3">
        <v>342000</v>
      </c>
      <c r="M12030" s="2" t="s">
        <v>0</v>
      </c>
      <c r="N12030" s="4" t="s">
        <v>21</v>
      </c>
    </row>
    <row r="12031" spans="1:14" x14ac:dyDescent="0.25">
      <c r="A12031" s="1" t="s">
        <v>365</v>
      </c>
      <c r="B12031" s="2" t="s">
        <v>103</v>
      </c>
      <c r="C12031" s="2" t="s">
        <v>104</v>
      </c>
      <c r="D12031" s="2" t="s">
        <v>105</v>
      </c>
      <c r="E12031" s="2" t="s">
        <v>7140</v>
      </c>
      <c r="F12031" s="2">
        <v>31211904</v>
      </c>
      <c r="G12031" s="2" t="s">
        <v>2858</v>
      </c>
      <c r="H12031" s="2">
        <v>6</v>
      </c>
      <c r="I12031" s="2">
        <v>4</v>
      </c>
      <c r="J12031" s="2">
        <v>10</v>
      </c>
      <c r="K12031" s="2">
        <v>40</v>
      </c>
      <c r="L12031" s="3">
        <v>192000</v>
      </c>
      <c r="M12031" s="2" t="s">
        <v>0</v>
      </c>
      <c r="N12031" s="4" t="s">
        <v>21</v>
      </c>
    </row>
    <row r="12032" spans="1:14" x14ac:dyDescent="0.25">
      <c r="A12032" s="1" t="s">
        <v>365</v>
      </c>
      <c r="B12032" s="2" t="s">
        <v>103</v>
      </c>
      <c r="C12032" s="2" t="s">
        <v>104</v>
      </c>
      <c r="D12032" s="2" t="s">
        <v>105</v>
      </c>
      <c r="E12032" s="2" t="s">
        <v>10131</v>
      </c>
      <c r="F12032" s="2">
        <v>31211904</v>
      </c>
      <c r="G12032" s="2" t="s">
        <v>2858</v>
      </c>
      <c r="H12032" s="2">
        <v>6</v>
      </c>
      <c r="I12032" s="2">
        <v>4</v>
      </c>
      <c r="J12032" s="2">
        <v>10</v>
      </c>
      <c r="K12032" s="2">
        <v>70</v>
      </c>
      <c r="L12032" s="3">
        <v>434000</v>
      </c>
      <c r="M12032" s="2" t="s">
        <v>0</v>
      </c>
      <c r="N12032" s="4" t="s">
        <v>21</v>
      </c>
    </row>
    <row r="12033" spans="1:14" x14ac:dyDescent="0.25">
      <c r="A12033" s="1" t="s">
        <v>365</v>
      </c>
      <c r="B12033" s="2" t="s">
        <v>103</v>
      </c>
      <c r="C12033" s="2" t="s">
        <v>104</v>
      </c>
      <c r="D12033" s="2" t="s">
        <v>105</v>
      </c>
      <c r="E12033" s="2" t="s">
        <v>10132</v>
      </c>
      <c r="F12033" s="2">
        <v>31211904</v>
      </c>
      <c r="G12033" s="2" t="s">
        <v>2858</v>
      </c>
      <c r="H12033" s="2">
        <v>6</v>
      </c>
      <c r="I12033" s="2">
        <v>4</v>
      </c>
      <c r="J12033" s="2">
        <v>10</v>
      </c>
      <c r="K12033" s="2">
        <v>30</v>
      </c>
      <c r="L12033" s="3">
        <v>221999.79</v>
      </c>
      <c r="M12033" s="2" t="s">
        <v>0</v>
      </c>
      <c r="N12033" s="4" t="s">
        <v>21</v>
      </c>
    </row>
    <row r="12034" spans="1:14" x14ac:dyDescent="0.25">
      <c r="A12034" s="1" t="s">
        <v>365</v>
      </c>
      <c r="B12034" s="2" t="s">
        <v>103</v>
      </c>
      <c r="C12034" s="2" t="s">
        <v>104</v>
      </c>
      <c r="D12034" s="2" t="s">
        <v>105</v>
      </c>
      <c r="E12034" s="2" t="s">
        <v>10133</v>
      </c>
      <c r="F12034" s="2">
        <v>31211912</v>
      </c>
      <c r="G12034" s="2" t="s">
        <v>2858</v>
      </c>
      <c r="H12034" s="2">
        <v>6</v>
      </c>
      <c r="I12034" s="2">
        <v>4</v>
      </c>
      <c r="J12034" s="2">
        <v>10</v>
      </c>
      <c r="K12034" s="2">
        <v>6</v>
      </c>
      <c r="L12034" s="3">
        <v>51600</v>
      </c>
      <c r="M12034" s="2" t="s">
        <v>0</v>
      </c>
      <c r="N12034" s="4" t="s">
        <v>21</v>
      </c>
    </row>
    <row r="12035" spans="1:14" x14ac:dyDescent="0.25">
      <c r="A12035" s="1" t="s">
        <v>365</v>
      </c>
      <c r="B12035" s="2" t="s">
        <v>103</v>
      </c>
      <c r="C12035" s="2" t="s">
        <v>104</v>
      </c>
      <c r="D12035" s="2" t="s">
        <v>105</v>
      </c>
      <c r="E12035" s="2" t="s">
        <v>10134</v>
      </c>
      <c r="F12035" s="2">
        <v>27111907</v>
      </c>
      <c r="G12035" s="2" t="s">
        <v>2858</v>
      </c>
      <c r="H12035" s="2">
        <v>6</v>
      </c>
      <c r="I12035" s="2">
        <v>4</v>
      </c>
      <c r="J12035" s="2">
        <v>10</v>
      </c>
      <c r="K12035" s="2">
        <v>20</v>
      </c>
      <c r="L12035" s="3">
        <v>118000</v>
      </c>
      <c r="M12035" s="2" t="s">
        <v>0</v>
      </c>
      <c r="N12035" s="4" t="s">
        <v>21</v>
      </c>
    </row>
    <row r="12036" spans="1:14" x14ac:dyDescent="0.25">
      <c r="A12036" s="1" t="s">
        <v>365</v>
      </c>
      <c r="B12036" s="2" t="s">
        <v>10135</v>
      </c>
      <c r="C12036" s="2" t="s">
        <v>10135</v>
      </c>
      <c r="D12036" s="2" t="s">
        <v>18041</v>
      </c>
      <c r="E12036" s="2" t="s">
        <v>10136</v>
      </c>
      <c r="F12036" s="2">
        <v>47131501</v>
      </c>
      <c r="G12036" s="2" t="s">
        <v>490</v>
      </c>
      <c r="H12036" s="2">
        <v>4</v>
      </c>
      <c r="I12036" s="2">
        <v>8</v>
      </c>
      <c r="J12036" s="2">
        <v>10</v>
      </c>
      <c r="K12036" s="2">
        <v>1</v>
      </c>
      <c r="L12036" s="3">
        <v>44625</v>
      </c>
      <c r="M12036" s="2" t="s">
        <v>0</v>
      </c>
      <c r="N12036" s="4" t="s">
        <v>21</v>
      </c>
    </row>
    <row r="12037" spans="1:14" x14ac:dyDescent="0.25">
      <c r="A12037" s="1" t="s">
        <v>365</v>
      </c>
      <c r="B12037" s="2" t="s">
        <v>2048</v>
      </c>
      <c r="C12037" s="2" t="s">
        <v>2048</v>
      </c>
      <c r="D12037" s="2" t="s">
        <v>17948</v>
      </c>
      <c r="E12037" s="2" t="s">
        <v>10137</v>
      </c>
      <c r="F12037" s="2">
        <v>30264303</v>
      </c>
      <c r="G12037" s="2" t="s">
        <v>490</v>
      </c>
      <c r="H12037" s="2">
        <v>4</v>
      </c>
      <c r="I12037" s="2">
        <v>8</v>
      </c>
      <c r="J12037" s="2">
        <v>10</v>
      </c>
      <c r="K12037" s="2">
        <v>5</v>
      </c>
      <c r="L12037" s="3">
        <v>17850</v>
      </c>
      <c r="M12037" s="2" t="s">
        <v>17387</v>
      </c>
      <c r="N12037" s="4" t="s">
        <v>21</v>
      </c>
    </row>
    <row r="12038" spans="1:14" x14ac:dyDescent="0.25">
      <c r="A12038" s="1" t="s">
        <v>365</v>
      </c>
      <c r="B12038" s="2" t="s">
        <v>2048</v>
      </c>
      <c r="C12038" s="2" t="s">
        <v>2048</v>
      </c>
      <c r="D12038" s="2" t="s">
        <v>17948</v>
      </c>
      <c r="E12038" s="2" t="s">
        <v>10138</v>
      </c>
      <c r="F12038" s="2">
        <v>30264303</v>
      </c>
      <c r="G12038" s="2" t="s">
        <v>490</v>
      </c>
      <c r="H12038" s="2">
        <v>4</v>
      </c>
      <c r="I12038" s="2">
        <v>8</v>
      </c>
      <c r="J12038" s="2">
        <v>10</v>
      </c>
      <c r="K12038" s="2">
        <v>5</v>
      </c>
      <c r="L12038" s="3">
        <v>13387.5</v>
      </c>
      <c r="M12038" s="2" t="s">
        <v>17387</v>
      </c>
      <c r="N12038" s="4" t="s">
        <v>21</v>
      </c>
    </row>
    <row r="12039" spans="1:14" x14ac:dyDescent="0.25">
      <c r="A12039" s="1" t="s">
        <v>365</v>
      </c>
      <c r="B12039" s="2" t="s">
        <v>2048</v>
      </c>
      <c r="C12039" s="2" t="s">
        <v>2048</v>
      </c>
      <c r="D12039" s="2" t="s">
        <v>17948</v>
      </c>
      <c r="E12039" s="2" t="s">
        <v>10139</v>
      </c>
      <c r="F12039" s="2">
        <v>30264303</v>
      </c>
      <c r="G12039" s="2" t="s">
        <v>490</v>
      </c>
      <c r="H12039" s="2">
        <v>4</v>
      </c>
      <c r="I12039" s="2">
        <v>8</v>
      </c>
      <c r="J12039" s="2">
        <v>10</v>
      </c>
      <c r="K12039" s="2">
        <v>5</v>
      </c>
      <c r="L12039" s="3">
        <v>8925</v>
      </c>
      <c r="M12039" s="2" t="s">
        <v>17387</v>
      </c>
      <c r="N12039" s="4" t="s">
        <v>21</v>
      </c>
    </row>
    <row r="12040" spans="1:14" x14ac:dyDescent="0.25">
      <c r="A12040" s="1" t="s">
        <v>365</v>
      </c>
      <c r="B12040" s="2" t="s">
        <v>2048</v>
      </c>
      <c r="C12040" s="2" t="s">
        <v>2048</v>
      </c>
      <c r="D12040" s="2" t="s">
        <v>17948</v>
      </c>
      <c r="E12040" s="2" t="s">
        <v>10140</v>
      </c>
      <c r="F12040" s="2">
        <v>30264303</v>
      </c>
      <c r="G12040" s="2" t="s">
        <v>490</v>
      </c>
      <c r="H12040" s="2">
        <v>4</v>
      </c>
      <c r="I12040" s="2">
        <v>8</v>
      </c>
      <c r="J12040" s="2">
        <v>10</v>
      </c>
      <c r="K12040" s="2">
        <v>5</v>
      </c>
      <c r="L12040" s="3">
        <v>21420</v>
      </c>
      <c r="M12040" s="2" t="s">
        <v>17387</v>
      </c>
      <c r="N12040" s="4" t="s">
        <v>21</v>
      </c>
    </row>
    <row r="12041" spans="1:14" x14ac:dyDescent="0.25">
      <c r="A12041" s="1" t="s">
        <v>365</v>
      </c>
      <c r="B12041" s="2" t="s">
        <v>2048</v>
      </c>
      <c r="C12041" s="2" t="s">
        <v>2048</v>
      </c>
      <c r="D12041" s="2" t="s">
        <v>17948</v>
      </c>
      <c r="E12041" s="2" t="s">
        <v>18674</v>
      </c>
      <c r="F12041" s="2">
        <v>30101504</v>
      </c>
      <c r="G12041" s="2" t="s">
        <v>490</v>
      </c>
      <c r="H12041" s="2">
        <v>4</v>
      </c>
      <c r="I12041" s="2">
        <v>8</v>
      </c>
      <c r="J12041" s="2">
        <v>10</v>
      </c>
      <c r="K12041" s="2">
        <v>2</v>
      </c>
      <c r="L12041" s="3">
        <v>67830</v>
      </c>
      <c r="M12041" s="2" t="s">
        <v>0</v>
      </c>
      <c r="N12041" s="4" t="s">
        <v>21</v>
      </c>
    </row>
    <row r="12042" spans="1:14" x14ac:dyDescent="0.25">
      <c r="A12042" s="1" t="s">
        <v>365</v>
      </c>
      <c r="B12042" s="2" t="s">
        <v>2048</v>
      </c>
      <c r="C12042" s="2" t="s">
        <v>2048</v>
      </c>
      <c r="D12042" s="2" t="s">
        <v>17948</v>
      </c>
      <c r="E12042" s="2" t="s">
        <v>18675</v>
      </c>
      <c r="F12042" s="2">
        <v>30101504</v>
      </c>
      <c r="G12042" s="2" t="s">
        <v>490</v>
      </c>
      <c r="H12042" s="2">
        <v>4</v>
      </c>
      <c r="I12042" s="2">
        <v>8</v>
      </c>
      <c r="J12042" s="2">
        <v>10</v>
      </c>
      <c r="K12042" s="2">
        <v>2</v>
      </c>
      <c r="L12042" s="3">
        <v>58012.5</v>
      </c>
      <c r="M12042" s="2" t="s">
        <v>0</v>
      </c>
      <c r="N12042" s="4" t="s">
        <v>21</v>
      </c>
    </row>
    <row r="12043" spans="1:14" x14ac:dyDescent="0.25">
      <c r="A12043" s="1" t="s">
        <v>365</v>
      </c>
      <c r="B12043" s="2" t="s">
        <v>2048</v>
      </c>
      <c r="C12043" s="2" t="s">
        <v>2048</v>
      </c>
      <c r="D12043" s="2" t="s">
        <v>17948</v>
      </c>
      <c r="E12043" s="2" t="s">
        <v>18676</v>
      </c>
      <c r="F12043" s="2">
        <v>30101504</v>
      </c>
      <c r="G12043" s="2" t="s">
        <v>490</v>
      </c>
      <c r="H12043" s="2">
        <v>4</v>
      </c>
      <c r="I12043" s="2">
        <v>8</v>
      </c>
      <c r="J12043" s="2">
        <v>10</v>
      </c>
      <c r="K12043" s="2">
        <v>2</v>
      </c>
      <c r="L12043" s="3">
        <v>82556.259999999995</v>
      </c>
      <c r="M12043" s="2" t="s">
        <v>0</v>
      </c>
      <c r="N12043" s="4" t="s">
        <v>21</v>
      </c>
    </row>
    <row r="12044" spans="1:14" x14ac:dyDescent="0.25">
      <c r="A12044" s="1" t="s">
        <v>365</v>
      </c>
      <c r="B12044" s="2" t="s">
        <v>2048</v>
      </c>
      <c r="C12044" s="2" t="s">
        <v>2048</v>
      </c>
      <c r="D12044" s="2" t="s">
        <v>17948</v>
      </c>
      <c r="E12044" s="2" t="s">
        <v>18677</v>
      </c>
      <c r="F12044" s="2">
        <v>30101504</v>
      </c>
      <c r="G12044" s="2" t="s">
        <v>490</v>
      </c>
      <c r="H12044" s="2">
        <v>4</v>
      </c>
      <c r="I12044" s="2">
        <v>8</v>
      </c>
      <c r="J12044" s="2">
        <v>10</v>
      </c>
      <c r="K12044" s="2">
        <v>2</v>
      </c>
      <c r="L12044" s="3">
        <v>95140.5</v>
      </c>
      <c r="M12044" s="2" t="s">
        <v>0</v>
      </c>
      <c r="N12044" s="4" t="s">
        <v>21</v>
      </c>
    </row>
    <row r="12045" spans="1:14" x14ac:dyDescent="0.25">
      <c r="A12045" s="1" t="s">
        <v>365</v>
      </c>
      <c r="B12045" s="2" t="s">
        <v>2048</v>
      </c>
      <c r="C12045" s="2" t="s">
        <v>2048</v>
      </c>
      <c r="D12045" s="2" t="s">
        <v>17948</v>
      </c>
      <c r="E12045" s="2" t="s">
        <v>18678</v>
      </c>
      <c r="F12045" s="2">
        <v>30101504</v>
      </c>
      <c r="G12045" s="2" t="s">
        <v>490</v>
      </c>
      <c r="H12045" s="2">
        <v>4</v>
      </c>
      <c r="I12045" s="2">
        <v>8</v>
      </c>
      <c r="J12045" s="2">
        <v>10</v>
      </c>
      <c r="K12045" s="2">
        <v>2</v>
      </c>
      <c r="L12045" s="3">
        <v>140479.5</v>
      </c>
      <c r="M12045" s="2" t="s">
        <v>0</v>
      </c>
      <c r="N12045" s="4" t="s">
        <v>21</v>
      </c>
    </row>
    <row r="12046" spans="1:14" x14ac:dyDescent="0.25">
      <c r="A12046" s="1" t="s">
        <v>365</v>
      </c>
      <c r="B12046" s="2" t="s">
        <v>2048</v>
      </c>
      <c r="C12046" s="2" t="s">
        <v>2048</v>
      </c>
      <c r="D12046" s="2" t="s">
        <v>17948</v>
      </c>
      <c r="E12046" s="2" t="s">
        <v>18679</v>
      </c>
      <c r="F12046" s="2">
        <v>30101504</v>
      </c>
      <c r="G12046" s="2" t="s">
        <v>490</v>
      </c>
      <c r="H12046" s="2">
        <v>4</v>
      </c>
      <c r="I12046" s="2">
        <v>8</v>
      </c>
      <c r="J12046" s="2">
        <v>10</v>
      </c>
      <c r="K12046" s="2">
        <v>2</v>
      </c>
      <c r="L12046" s="3">
        <v>165112.5</v>
      </c>
      <c r="M12046" s="2" t="s">
        <v>0</v>
      </c>
      <c r="N12046" s="4" t="s">
        <v>21</v>
      </c>
    </row>
    <row r="12047" spans="1:14" x14ac:dyDescent="0.25">
      <c r="A12047" s="1" t="s">
        <v>365</v>
      </c>
      <c r="B12047" s="2" t="s">
        <v>2048</v>
      </c>
      <c r="C12047" s="2" t="s">
        <v>2048</v>
      </c>
      <c r="D12047" s="2" t="s">
        <v>17948</v>
      </c>
      <c r="E12047" s="2" t="s">
        <v>18680</v>
      </c>
      <c r="F12047" s="2">
        <v>30101504</v>
      </c>
      <c r="G12047" s="2" t="s">
        <v>490</v>
      </c>
      <c r="H12047" s="2">
        <v>4</v>
      </c>
      <c r="I12047" s="2">
        <v>8</v>
      </c>
      <c r="J12047" s="2">
        <v>10</v>
      </c>
      <c r="K12047" s="2">
        <v>2</v>
      </c>
      <c r="L12047" s="3">
        <v>41769</v>
      </c>
      <c r="M12047" s="2" t="s">
        <v>0</v>
      </c>
      <c r="N12047" s="4" t="s">
        <v>21</v>
      </c>
    </row>
    <row r="12048" spans="1:14" x14ac:dyDescent="0.25">
      <c r="A12048" s="1" t="s">
        <v>365</v>
      </c>
      <c r="B12048" s="2" t="s">
        <v>2048</v>
      </c>
      <c r="C12048" s="2" t="s">
        <v>2048</v>
      </c>
      <c r="D12048" s="2" t="s">
        <v>17948</v>
      </c>
      <c r="E12048" s="2" t="s">
        <v>10141</v>
      </c>
      <c r="F12048" s="2">
        <v>23271700</v>
      </c>
      <c r="G12048" s="2" t="s">
        <v>490</v>
      </c>
      <c r="H12048" s="2">
        <v>4</v>
      </c>
      <c r="I12048" s="2">
        <v>8</v>
      </c>
      <c r="J12048" s="2">
        <v>10</v>
      </c>
      <c r="K12048" s="2">
        <v>10</v>
      </c>
      <c r="L12048" s="3">
        <v>53550</v>
      </c>
      <c r="M12048" s="2" t="s">
        <v>0</v>
      </c>
      <c r="N12048" s="4" t="s">
        <v>21</v>
      </c>
    </row>
    <row r="12049" spans="1:14" x14ac:dyDescent="0.25">
      <c r="A12049" s="1" t="s">
        <v>365</v>
      </c>
      <c r="B12049" s="2" t="s">
        <v>2048</v>
      </c>
      <c r="C12049" s="2" t="s">
        <v>2048</v>
      </c>
      <c r="D12049" s="2" t="s">
        <v>17948</v>
      </c>
      <c r="E12049" s="2" t="s">
        <v>18681</v>
      </c>
      <c r="F12049" s="2">
        <v>30102004</v>
      </c>
      <c r="G12049" s="2" t="s">
        <v>490</v>
      </c>
      <c r="H12049" s="2">
        <v>4</v>
      </c>
      <c r="I12049" s="2">
        <v>8</v>
      </c>
      <c r="J12049" s="2">
        <v>10</v>
      </c>
      <c r="K12049" s="2">
        <v>1</v>
      </c>
      <c r="L12049" s="3">
        <v>61314.75</v>
      </c>
      <c r="M12049" s="2" t="s">
        <v>0</v>
      </c>
      <c r="N12049" s="4" t="s">
        <v>21</v>
      </c>
    </row>
    <row r="12050" spans="1:14" x14ac:dyDescent="0.25">
      <c r="A12050" s="1" t="s">
        <v>365</v>
      </c>
      <c r="B12050" s="2" t="s">
        <v>2048</v>
      </c>
      <c r="C12050" s="2" t="s">
        <v>2048</v>
      </c>
      <c r="D12050" s="2" t="s">
        <v>17948</v>
      </c>
      <c r="E12050" s="2" t="s">
        <v>18682</v>
      </c>
      <c r="F12050" s="2">
        <v>30102004</v>
      </c>
      <c r="G12050" s="2" t="s">
        <v>490</v>
      </c>
      <c r="H12050" s="2">
        <v>4</v>
      </c>
      <c r="I12050" s="2">
        <v>8</v>
      </c>
      <c r="J12050" s="2">
        <v>10</v>
      </c>
      <c r="K12050" s="2">
        <v>1</v>
      </c>
      <c r="L12050" s="3">
        <v>50699.360000000001</v>
      </c>
      <c r="M12050" s="2" t="s">
        <v>0</v>
      </c>
      <c r="N12050" s="4" t="s">
        <v>21</v>
      </c>
    </row>
    <row r="12051" spans="1:14" x14ac:dyDescent="0.25">
      <c r="A12051" s="1" t="s">
        <v>365</v>
      </c>
      <c r="B12051" s="2" t="s">
        <v>2048</v>
      </c>
      <c r="C12051" s="2" t="s">
        <v>2048</v>
      </c>
      <c r="D12051" s="2" t="s">
        <v>17948</v>
      </c>
      <c r="E12051" s="2" t="s">
        <v>18683</v>
      </c>
      <c r="F12051" s="2">
        <v>30102004</v>
      </c>
      <c r="G12051" s="2" t="s">
        <v>490</v>
      </c>
      <c r="H12051" s="2">
        <v>4</v>
      </c>
      <c r="I12051" s="2">
        <v>8</v>
      </c>
      <c r="J12051" s="2">
        <v>10</v>
      </c>
      <c r="K12051" s="2">
        <v>1</v>
      </c>
      <c r="L12051" s="3">
        <v>37113.72</v>
      </c>
      <c r="M12051" s="2" t="s">
        <v>0</v>
      </c>
      <c r="N12051" s="4" t="s">
        <v>21</v>
      </c>
    </row>
    <row r="12052" spans="1:14" x14ac:dyDescent="0.25">
      <c r="A12052" s="1" t="s">
        <v>365</v>
      </c>
      <c r="B12052" s="2" t="s">
        <v>2048</v>
      </c>
      <c r="C12052" s="2" t="s">
        <v>2048</v>
      </c>
      <c r="D12052" s="2" t="s">
        <v>17948</v>
      </c>
      <c r="E12052" s="2" t="s">
        <v>10142</v>
      </c>
      <c r="F12052" s="2">
        <v>30102005</v>
      </c>
      <c r="G12052" s="2" t="s">
        <v>490</v>
      </c>
      <c r="H12052" s="2">
        <v>4</v>
      </c>
      <c r="I12052" s="2">
        <v>8</v>
      </c>
      <c r="J12052" s="2">
        <v>10</v>
      </c>
      <c r="K12052" s="2">
        <v>1</v>
      </c>
      <c r="L12052" s="3">
        <v>160650</v>
      </c>
      <c r="M12052" s="2" t="s">
        <v>0</v>
      </c>
      <c r="N12052" s="4" t="s">
        <v>21</v>
      </c>
    </row>
    <row r="12053" spans="1:14" x14ac:dyDescent="0.25">
      <c r="A12053" s="1" t="s">
        <v>365</v>
      </c>
      <c r="B12053" s="2" t="s">
        <v>2048</v>
      </c>
      <c r="C12053" s="2" t="s">
        <v>2048</v>
      </c>
      <c r="D12053" s="2" t="s">
        <v>17948</v>
      </c>
      <c r="E12053" s="2" t="s">
        <v>10143</v>
      </c>
      <c r="F12053" s="2">
        <v>30265000</v>
      </c>
      <c r="G12053" s="2" t="s">
        <v>490</v>
      </c>
      <c r="H12053" s="2">
        <v>4</v>
      </c>
      <c r="I12053" s="2">
        <v>8</v>
      </c>
      <c r="J12053" s="2">
        <v>10</v>
      </c>
      <c r="K12053" s="2">
        <v>1</v>
      </c>
      <c r="L12053" s="3">
        <v>133875</v>
      </c>
      <c r="M12053" s="2" t="s">
        <v>0</v>
      </c>
      <c r="N12053" s="4" t="s">
        <v>21</v>
      </c>
    </row>
    <row r="12054" spans="1:14" x14ac:dyDescent="0.25">
      <c r="A12054" s="1" t="s">
        <v>365</v>
      </c>
      <c r="B12054" s="2" t="s">
        <v>2048</v>
      </c>
      <c r="C12054" s="2" t="s">
        <v>2048</v>
      </c>
      <c r="D12054" s="2" t="s">
        <v>17948</v>
      </c>
      <c r="E12054" s="2" t="s">
        <v>18684</v>
      </c>
      <c r="F12054" s="2">
        <v>30264000</v>
      </c>
      <c r="G12054" s="2" t="s">
        <v>490</v>
      </c>
      <c r="H12054" s="2">
        <v>4</v>
      </c>
      <c r="I12054" s="2">
        <v>8</v>
      </c>
      <c r="J12054" s="2">
        <v>10</v>
      </c>
      <c r="K12054" s="2">
        <v>1</v>
      </c>
      <c r="L12054" s="3">
        <v>78540</v>
      </c>
      <c r="M12054" s="2" t="s">
        <v>0</v>
      </c>
      <c r="N12054" s="4" t="s">
        <v>21</v>
      </c>
    </row>
    <row r="12055" spans="1:14" x14ac:dyDescent="0.25">
      <c r="A12055" s="1" t="s">
        <v>365</v>
      </c>
      <c r="B12055" s="2" t="s">
        <v>2048</v>
      </c>
      <c r="C12055" s="2" t="s">
        <v>2048</v>
      </c>
      <c r="D12055" s="2" t="s">
        <v>17948</v>
      </c>
      <c r="E12055" s="2" t="s">
        <v>18685</v>
      </c>
      <c r="F12055" s="2">
        <v>30264000</v>
      </c>
      <c r="G12055" s="2" t="s">
        <v>490</v>
      </c>
      <c r="H12055" s="2">
        <v>4</v>
      </c>
      <c r="I12055" s="2">
        <v>8</v>
      </c>
      <c r="J12055" s="2">
        <v>10</v>
      </c>
      <c r="K12055" s="2">
        <v>1</v>
      </c>
      <c r="L12055" s="3">
        <v>26775</v>
      </c>
      <c r="M12055" s="2" t="s">
        <v>0</v>
      </c>
      <c r="N12055" s="4" t="s">
        <v>21</v>
      </c>
    </row>
    <row r="12056" spans="1:14" x14ac:dyDescent="0.25">
      <c r="A12056" s="1" t="s">
        <v>365</v>
      </c>
      <c r="B12056" s="2" t="s">
        <v>2048</v>
      </c>
      <c r="C12056" s="2" t="s">
        <v>2048</v>
      </c>
      <c r="D12056" s="2" t="s">
        <v>17948</v>
      </c>
      <c r="E12056" s="2" t="s">
        <v>10144</v>
      </c>
      <c r="F12056" s="2">
        <v>30102004</v>
      </c>
      <c r="G12056" s="2" t="s">
        <v>490</v>
      </c>
      <c r="H12056" s="2">
        <v>4</v>
      </c>
      <c r="I12056" s="2">
        <v>8</v>
      </c>
      <c r="J12056" s="2">
        <v>10</v>
      </c>
      <c r="K12056" s="2">
        <v>1</v>
      </c>
      <c r="L12056" s="3">
        <v>178500</v>
      </c>
      <c r="M12056" s="2" t="s">
        <v>0</v>
      </c>
      <c r="N12056" s="4" t="s">
        <v>21</v>
      </c>
    </row>
    <row r="12057" spans="1:14" x14ac:dyDescent="0.25">
      <c r="A12057" s="1" t="s">
        <v>365</v>
      </c>
      <c r="B12057" s="2" t="s">
        <v>2048</v>
      </c>
      <c r="C12057" s="2" t="s">
        <v>2048</v>
      </c>
      <c r="D12057" s="2" t="s">
        <v>17948</v>
      </c>
      <c r="E12057" s="2" t="s">
        <v>10145</v>
      </c>
      <c r="F12057" s="2">
        <v>30102004</v>
      </c>
      <c r="G12057" s="2" t="s">
        <v>490</v>
      </c>
      <c r="H12057" s="2">
        <v>4</v>
      </c>
      <c r="I12057" s="2">
        <v>8</v>
      </c>
      <c r="J12057" s="2">
        <v>10</v>
      </c>
      <c r="K12057" s="2">
        <v>1</v>
      </c>
      <c r="L12057" s="3">
        <v>260763.51</v>
      </c>
      <c r="M12057" s="2" t="s">
        <v>0</v>
      </c>
      <c r="N12057" s="4" t="s">
        <v>21</v>
      </c>
    </row>
    <row r="12058" spans="1:14" x14ac:dyDescent="0.25">
      <c r="A12058" s="1" t="s">
        <v>365</v>
      </c>
      <c r="B12058" s="2" t="s">
        <v>2048</v>
      </c>
      <c r="C12058" s="2" t="s">
        <v>2048</v>
      </c>
      <c r="D12058" s="2" t="s">
        <v>17948</v>
      </c>
      <c r="E12058" s="2" t="s">
        <v>10146</v>
      </c>
      <c r="F12058" s="2">
        <v>30102004</v>
      </c>
      <c r="G12058" s="2" t="s">
        <v>490</v>
      </c>
      <c r="H12058" s="2">
        <v>4</v>
      </c>
      <c r="I12058" s="2">
        <v>8</v>
      </c>
      <c r="J12058" s="2">
        <v>10</v>
      </c>
      <c r="K12058" s="2">
        <v>1</v>
      </c>
      <c r="L12058" s="3">
        <v>223125</v>
      </c>
      <c r="M12058" s="2" t="s">
        <v>0</v>
      </c>
      <c r="N12058" s="4" t="s">
        <v>21</v>
      </c>
    </row>
    <row r="12059" spans="1:14" x14ac:dyDescent="0.25">
      <c r="A12059" s="1" t="s">
        <v>365</v>
      </c>
      <c r="B12059" s="2" t="s">
        <v>2048</v>
      </c>
      <c r="C12059" s="2" t="s">
        <v>2048</v>
      </c>
      <c r="D12059" s="2" t="s">
        <v>17948</v>
      </c>
      <c r="E12059" s="2" t="s">
        <v>10147</v>
      </c>
      <c r="F12059" s="2">
        <v>30102004</v>
      </c>
      <c r="G12059" s="2" t="s">
        <v>490</v>
      </c>
      <c r="H12059" s="2">
        <v>4</v>
      </c>
      <c r="I12059" s="2">
        <v>8</v>
      </c>
      <c r="J12059" s="2">
        <v>10</v>
      </c>
      <c r="K12059" s="2">
        <v>1</v>
      </c>
      <c r="L12059" s="3">
        <v>124950</v>
      </c>
      <c r="M12059" s="2" t="s">
        <v>0</v>
      </c>
      <c r="N12059" s="4" t="s">
        <v>21</v>
      </c>
    </row>
    <row r="12060" spans="1:14" x14ac:dyDescent="0.25">
      <c r="A12060" s="1" t="s">
        <v>365</v>
      </c>
      <c r="B12060" s="2" t="s">
        <v>2048</v>
      </c>
      <c r="C12060" s="2" t="s">
        <v>2048</v>
      </c>
      <c r="D12060" s="2" t="s">
        <v>17948</v>
      </c>
      <c r="E12060" s="2" t="s">
        <v>10148</v>
      </c>
      <c r="F12060" s="2">
        <v>30102004</v>
      </c>
      <c r="G12060" s="2" t="s">
        <v>490</v>
      </c>
      <c r="H12060" s="2">
        <v>4</v>
      </c>
      <c r="I12060" s="2">
        <v>8</v>
      </c>
      <c r="J12060" s="2">
        <v>10</v>
      </c>
      <c r="K12060" s="2">
        <v>1</v>
      </c>
      <c r="L12060" s="3">
        <v>374850</v>
      </c>
      <c r="M12060" s="2" t="s">
        <v>0</v>
      </c>
      <c r="N12060" s="4" t="s">
        <v>21</v>
      </c>
    </row>
    <row r="12061" spans="1:14" x14ac:dyDescent="0.25">
      <c r="A12061" s="1" t="s">
        <v>365</v>
      </c>
      <c r="B12061" s="2" t="s">
        <v>2048</v>
      </c>
      <c r="C12061" s="2" t="s">
        <v>2048</v>
      </c>
      <c r="D12061" s="2" t="s">
        <v>17948</v>
      </c>
      <c r="E12061" s="2" t="s">
        <v>10149</v>
      </c>
      <c r="F12061" s="2">
        <v>30102411</v>
      </c>
      <c r="G12061" s="2" t="s">
        <v>490</v>
      </c>
      <c r="H12061" s="2">
        <v>4</v>
      </c>
      <c r="I12061" s="2">
        <v>8</v>
      </c>
      <c r="J12061" s="2">
        <v>10</v>
      </c>
      <c r="K12061" s="2">
        <v>3</v>
      </c>
      <c r="L12061" s="3">
        <v>14726.25</v>
      </c>
      <c r="M12061" s="2" t="s">
        <v>0</v>
      </c>
      <c r="N12061" s="4" t="s">
        <v>21</v>
      </c>
    </row>
    <row r="12062" spans="1:14" x14ac:dyDescent="0.25">
      <c r="A12062" s="1" t="s">
        <v>365</v>
      </c>
      <c r="B12062" s="2" t="s">
        <v>2048</v>
      </c>
      <c r="C12062" s="2" t="s">
        <v>2048</v>
      </c>
      <c r="D12062" s="2" t="s">
        <v>17948</v>
      </c>
      <c r="E12062" s="2" t="s">
        <v>10150</v>
      </c>
      <c r="F12062" s="2">
        <v>30102411</v>
      </c>
      <c r="G12062" s="2" t="s">
        <v>490</v>
      </c>
      <c r="H12062" s="2">
        <v>4</v>
      </c>
      <c r="I12062" s="2">
        <v>8</v>
      </c>
      <c r="J12062" s="2">
        <v>10</v>
      </c>
      <c r="K12062" s="2">
        <v>3</v>
      </c>
      <c r="L12062" s="3">
        <v>12048.75</v>
      </c>
      <c r="M12062" s="2" t="s">
        <v>0</v>
      </c>
      <c r="N12062" s="4" t="s">
        <v>21</v>
      </c>
    </row>
    <row r="12063" spans="1:14" x14ac:dyDescent="0.25">
      <c r="A12063" s="1" t="s">
        <v>365</v>
      </c>
      <c r="B12063" s="2" t="s">
        <v>2048</v>
      </c>
      <c r="C12063" s="2" t="s">
        <v>2048</v>
      </c>
      <c r="D12063" s="2" t="s">
        <v>17948</v>
      </c>
      <c r="E12063" s="2" t="s">
        <v>10151</v>
      </c>
      <c r="F12063" s="2">
        <v>30102404</v>
      </c>
      <c r="G12063" s="2" t="s">
        <v>490</v>
      </c>
      <c r="H12063" s="2">
        <v>4</v>
      </c>
      <c r="I12063" s="2">
        <v>8</v>
      </c>
      <c r="J12063" s="2">
        <v>10</v>
      </c>
      <c r="K12063" s="2">
        <v>3</v>
      </c>
      <c r="L12063" s="3">
        <v>18742.5</v>
      </c>
      <c r="M12063" s="2" t="s">
        <v>0</v>
      </c>
      <c r="N12063" s="4" t="s">
        <v>21</v>
      </c>
    </row>
    <row r="12064" spans="1:14" x14ac:dyDescent="0.25">
      <c r="A12064" s="1" t="s">
        <v>365</v>
      </c>
      <c r="B12064" s="2" t="s">
        <v>2048</v>
      </c>
      <c r="C12064" s="2" t="s">
        <v>2048</v>
      </c>
      <c r="D12064" s="2" t="s">
        <v>17948</v>
      </c>
      <c r="E12064" s="2" t="s">
        <v>10152</v>
      </c>
      <c r="F12064" s="2">
        <v>30263201</v>
      </c>
      <c r="G12064" s="2" t="s">
        <v>810</v>
      </c>
      <c r="H12064" s="2">
        <v>3</v>
      </c>
      <c r="I12064" s="2">
        <v>6</v>
      </c>
      <c r="J12064" s="2">
        <v>10</v>
      </c>
      <c r="K12064" s="2">
        <v>2</v>
      </c>
      <c r="L12064" s="3">
        <v>249900</v>
      </c>
      <c r="M12064" s="2" t="s">
        <v>0</v>
      </c>
      <c r="N12064" s="4" t="s">
        <v>21</v>
      </c>
    </row>
    <row r="12065" spans="1:14" x14ac:dyDescent="0.25">
      <c r="A12065" s="1" t="s">
        <v>365</v>
      </c>
      <c r="B12065" s="2" t="s">
        <v>2048</v>
      </c>
      <c r="C12065" s="2" t="s">
        <v>2048</v>
      </c>
      <c r="D12065" s="2" t="s">
        <v>17948</v>
      </c>
      <c r="E12065" s="2" t="s">
        <v>10153</v>
      </c>
      <c r="F12065" s="2">
        <v>23271700</v>
      </c>
      <c r="G12065" s="2" t="s">
        <v>810</v>
      </c>
      <c r="H12065" s="2">
        <v>3</v>
      </c>
      <c r="I12065" s="2">
        <v>6</v>
      </c>
      <c r="J12065" s="2">
        <v>10</v>
      </c>
      <c r="K12065" s="2">
        <v>1</v>
      </c>
      <c r="L12065" s="3">
        <v>14875</v>
      </c>
      <c r="M12065" s="2" t="s">
        <v>0</v>
      </c>
      <c r="N12065" s="4" t="s">
        <v>21</v>
      </c>
    </row>
    <row r="12066" spans="1:14" x14ac:dyDescent="0.25">
      <c r="A12066" s="1" t="s">
        <v>365</v>
      </c>
      <c r="B12066" s="2" t="s">
        <v>2048</v>
      </c>
      <c r="C12066" s="2" t="s">
        <v>2048</v>
      </c>
      <c r="D12066" s="2" t="s">
        <v>17948</v>
      </c>
      <c r="E12066" s="2" t="s">
        <v>10154</v>
      </c>
      <c r="F12066" s="2">
        <v>40142017</v>
      </c>
      <c r="G12066" s="2" t="s">
        <v>810</v>
      </c>
      <c r="H12066" s="2">
        <v>3</v>
      </c>
      <c r="I12066" s="2">
        <v>6</v>
      </c>
      <c r="J12066" s="2">
        <v>10</v>
      </c>
      <c r="K12066" s="2">
        <v>1</v>
      </c>
      <c r="L12066" s="3">
        <v>250495</v>
      </c>
      <c r="M12066" s="2" t="s">
        <v>0</v>
      </c>
      <c r="N12066" s="4" t="s">
        <v>21</v>
      </c>
    </row>
    <row r="12067" spans="1:14" x14ac:dyDescent="0.25">
      <c r="A12067" s="1" t="s">
        <v>365</v>
      </c>
      <c r="B12067" s="2" t="s">
        <v>2048</v>
      </c>
      <c r="C12067" s="2" t="s">
        <v>2048</v>
      </c>
      <c r="D12067" s="2" t="s">
        <v>17948</v>
      </c>
      <c r="E12067" s="2" t="s">
        <v>10155</v>
      </c>
      <c r="F12067" s="2">
        <v>30263201</v>
      </c>
      <c r="G12067" s="2" t="s">
        <v>810</v>
      </c>
      <c r="H12067" s="2">
        <v>3</v>
      </c>
      <c r="I12067" s="2">
        <v>6</v>
      </c>
      <c r="J12067" s="2">
        <v>10</v>
      </c>
      <c r="K12067" s="2">
        <v>1</v>
      </c>
      <c r="L12067" s="3">
        <v>64974</v>
      </c>
      <c r="M12067" s="2" t="s">
        <v>0</v>
      </c>
      <c r="N12067" s="4" t="s">
        <v>21</v>
      </c>
    </row>
    <row r="12068" spans="1:14" x14ac:dyDescent="0.25">
      <c r="A12068" s="1" t="s">
        <v>365</v>
      </c>
      <c r="B12068" s="2" t="s">
        <v>2048</v>
      </c>
      <c r="C12068" s="2" t="s">
        <v>2048</v>
      </c>
      <c r="D12068" s="2" t="s">
        <v>17948</v>
      </c>
      <c r="E12068" s="2" t="s">
        <v>3956</v>
      </c>
      <c r="F12068" s="2">
        <v>23271700</v>
      </c>
      <c r="G12068" s="2" t="s">
        <v>810</v>
      </c>
      <c r="H12068" s="2">
        <v>3</v>
      </c>
      <c r="I12068" s="2">
        <v>6</v>
      </c>
      <c r="J12068" s="2">
        <v>10</v>
      </c>
      <c r="K12068" s="2">
        <v>1</v>
      </c>
      <c r="L12068" s="3">
        <v>7378</v>
      </c>
      <c r="M12068" s="2" t="s">
        <v>0</v>
      </c>
      <c r="N12068" s="4" t="s">
        <v>21</v>
      </c>
    </row>
    <row r="12069" spans="1:14" x14ac:dyDescent="0.25">
      <c r="A12069" s="1" t="s">
        <v>365</v>
      </c>
      <c r="B12069" s="2" t="s">
        <v>2048</v>
      </c>
      <c r="C12069" s="2" t="s">
        <v>2048</v>
      </c>
      <c r="D12069" s="2" t="s">
        <v>17948</v>
      </c>
      <c r="E12069" s="2" t="s">
        <v>18686</v>
      </c>
      <c r="F12069" s="2">
        <v>30102006</v>
      </c>
      <c r="G12069" s="2" t="s">
        <v>490</v>
      </c>
      <c r="H12069" s="2">
        <v>6</v>
      </c>
      <c r="I12069" s="2">
        <v>4</v>
      </c>
      <c r="J12069" s="2">
        <v>10</v>
      </c>
      <c r="K12069" s="2">
        <v>1</v>
      </c>
      <c r="L12069" s="3">
        <v>5712000</v>
      </c>
      <c r="M12069" s="2" t="s">
        <v>0</v>
      </c>
      <c r="N12069" s="4" t="s">
        <v>21</v>
      </c>
    </row>
    <row r="12070" spans="1:14" x14ac:dyDescent="0.25">
      <c r="A12070" s="1" t="s">
        <v>365</v>
      </c>
      <c r="B12070" s="2" t="s">
        <v>2048</v>
      </c>
      <c r="C12070" s="2" t="s">
        <v>2048</v>
      </c>
      <c r="D12070" s="2" t="s">
        <v>17948</v>
      </c>
      <c r="E12070" s="2" t="s">
        <v>10156</v>
      </c>
      <c r="F12070" s="2">
        <v>31161509</v>
      </c>
      <c r="G12070" s="2" t="s">
        <v>2858</v>
      </c>
      <c r="H12070" s="2">
        <v>6</v>
      </c>
      <c r="I12070" s="2">
        <v>4</v>
      </c>
      <c r="J12070" s="2">
        <v>10</v>
      </c>
      <c r="K12070" s="2">
        <v>10</v>
      </c>
      <c r="L12070" s="3">
        <v>35900</v>
      </c>
      <c r="M12070" s="2" t="s">
        <v>0</v>
      </c>
      <c r="N12070" s="4" t="s">
        <v>21</v>
      </c>
    </row>
    <row r="12071" spans="1:14" x14ac:dyDescent="0.25">
      <c r="A12071" s="1" t="s">
        <v>365</v>
      </c>
      <c r="B12071" s="2" t="s">
        <v>2048</v>
      </c>
      <c r="C12071" s="2" t="s">
        <v>2048</v>
      </c>
      <c r="D12071" s="2" t="s">
        <v>17948</v>
      </c>
      <c r="E12071" s="2" t="s">
        <v>10157</v>
      </c>
      <c r="F12071" s="2">
        <v>31161509</v>
      </c>
      <c r="G12071" s="2" t="s">
        <v>2858</v>
      </c>
      <c r="H12071" s="2">
        <v>6</v>
      </c>
      <c r="I12071" s="2">
        <v>4</v>
      </c>
      <c r="J12071" s="2">
        <v>10</v>
      </c>
      <c r="K12071" s="2">
        <v>11</v>
      </c>
      <c r="L12071" s="3">
        <v>39490</v>
      </c>
      <c r="M12071" s="2" t="s">
        <v>0</v>
      </c>
      <c r="N12071" s="4" t="s">
        <v>21</v>
      </c>
    </row>
    <row r="12072" spans="1:14" x14ac:dyDescent="0.25">
      <c r="A12072" s="1" t="s">
        <v>365</v>
      </c>
      <c r="B12072" s="2" t="s">
        <v>2048</v>
      </c>
      <c r="C12072" s="2" t="s">
        <v>2048</v>
      </c>
      <c r="D12072" s="2" t="s">
        <v>17948</v>
      </c>
      <c r="E12072" s="2" t="s">
        <v>10158</v>
      </c>
      <c r="F12072" s="2">
        <v>31161509</v>
      </c>
      <c r="G12072" s="2" t="s">
        <v>2858</v>
      </c>
      <c r="H12072" s="2">
        <v>6</v>
      </c>
      <c r="I12072" s="2">
        <v>4</v>
      </c>
      <c r="J12072" s="2">
        <v>10</v>
      </c>
      <c r="K12072" s="2">
        <v>11</v>
      </c>
      <c r="L12072" s="3">
        <v>50490</v>
      </c>
      <c r="M12072" s="2" t="s">
        <v>0</v>
      </c>
      <c r="N12072" s="4" t="s">
        <v>21</v>
      </c>
    </row>
    <row r="12073" spans="1:14" x14ac:dyDescent="0.25">
      <c r="A12073" s="1" t="s">
        <v>365</v>
      </c>
      <c r="B12073" s="2" t="s">
        <v>2048</v>
      </c>
      <c r="C12073" s="2" t="s">
        <v>2048</v>
      </c>
      <c r="D12073" s="2" t="s">
        <v>17948</v>
      </c>
      <c r="E12073" s="2" t="s">
        <v>10159</v>
      </c>
      <c r="F12073" s="2">
        <v>26121520</v>
      </c>
      <c r="G12073" s="2" t="s">
        <v>2858</v>
      </c>
      <c r="H12073" s="2">
        <v>6</v>
      </c>
      <c r="I12073" s="2">
        <v>4</v>
      </c>
      <c r="J12073" s="2">
        <v>10</v>
      </c>
      <c r="K12073" s="2">
        <v>1</v>
      </c>
      <c r="L12073" s="3">
        <v>149999.94</v>
      </c>
      <c r="M12073" s="2" t="s">
        <v>0</v>
      </c>
      <c r="N12073" s="4" t="s">
        <v>21</v>
      </c>
    </row>
    <row r="12074" spans="1:14" x14ac:dyDescent="0.25">
      <c r="A12074" s="1" t="s">
        <v>365</v>
      </c>
      <c r="B12074" s="2" t="s">
        <v>2048</v>
      </c>
      <c r="C12074" s="2" t="s">
        <v>2048</v>
      </c>
      <c r="D12074" s="2" t="s">
        <v>17948</v>
      </c>
      <c r="E12074" s="2" t="s">
        <v>10160</v>
      </c>
      <c r="F12074" s="2">
        <v>30151609</v>
      </c>
      <c r="G12074" s="2" t="s">
        <v>2858</v>
      </c>
      <c r="H12074" s="2">
        <v>6</v>
      </c>
      <c r="I12074" s="2">
        <v>4</v>
      </c>
      <c r="J12074" s="2">
        <v>10</v>
      </c>
      <c r="K12074" s="2">
        <v>6</v>
      </c>
      <c r="L12074" s="3">
        <v>162000</v>
      </c>
      <c r="M12074" s="2" t="s">
        <v>0</v>
      </c>
      <c r="N12074" s="4" t="s">
        <v>21</v>
      </c>
    </row>
    <row r="12075" spans="1:14" x14ac:dyDescent="0.25">
      <c r="A12075" s="1" t="s">
        <v>365</v>
      </c>
      <c r="B12075" s="2" t="s">
        <v>2048</v>
      </c>
      <c r="C12075" s="2" t="s">
        <v>2048</v>
      </c>
      <c r="D12075" s="2" t="s">
        <v>17948</v>
      </c>
      <c r="E12075" s="2" t="s">
        <v>10161</v>
      </c>
      <c r="F12075" s="2">
        <v>30102304</v>
      </c>
      <c r="G12075" s="2" t="s">
        <v>2858</v>
      </c>
      <c r="H12075" s="2">
        <v>6</v>
      </c>
      <c r="I12075" s="2">
        <v>4</v>
      </c>
      <c r="J12075" s="2">
        <v>10</v>
      </c>
      <c r="K12075" s="2">
        <v>10</v>
      </c>
      <c r="L12075" s="3">
        <v>251000</v>
      </c>
      <c r="M12075" s="2" t="s">
        <v>0</v>
      </c>
      <c r="N12075" s="4" t="s">
        <v>21</v>
      </c>
    </row>
    <row r="12076" spans="1:14" x14ac:dyDescent="0.25">
      <c r="A12076" s="1" t="s">
        <v>365</v>
      </c>
      <c r="B12076" s="2" t="s">
        <v>2048</v>
      </c>
      <c r="C12076" s="2" t="s">
        <v>2048</v>
      </c>
      <c r="D12076" s="2" t="s">
        <v>17948</v>
      </c>
      <c r="E12076" s="2" t="s">
        <v>10162</v>
      </c>
      <c r="F12076" s="2">
        <v>30102304</v>
      </c>
      <c r="G12076" s="2" t="s">
        <v>2858</v>
      </c>
      <c r="H12076" s="2">
        <v>6</v>
      </c>
      <c r="I12076" s="2">
        <v>4</v>
      </c>
      <c r="J12076" s="2">
        <v>10</v>
      </c>
      <c r="K12076" s="2">
        <v>8</v>
      </c>
      <c r="L12076" s="3">
        <v>631200</v>
      </c>
      <c r="M12076" s="2" t="s">
        <v>0</v>
      </c>
      <c r="N12076" s="4" t="s">
        <v>21</v>
      </c>
    </row>
    <row r="12077" spans="1:14" x14ac:dyDescent="0.25">
      <c r="A12077" s="1" t="s">
        <v>365</v>
      </c>
      <c r="B12077" s="2" t="s">
        <v>2048</v>
      </c>
      <c r="C12077" s="2" t="s">
        <v>2048</v>
      </c>
      <c r="D12077" s="2" t="s">
        <v>17948</v>
      </c>
      <c r="E12077" s="2" t="s">
        <v>10163</v>
      </c>
      <c r="F12077" s="2" t="s">
        <v>10164</v>
      </c>
      <c r="G12077" s="2" t="s">
        <v>2858</v>
      </c>
      <c r="H12077" s="2">
        <v>6</v>
      </c>
      <c r="I12077" s="2">
        <v>4</v>
      </c>
      <c r="J12077" s="2">
        <v>10</v>
      </c>
      <c r="K12077" s="2">
        <v>11</v>
      </c>
      <c r="L12077" s="3">
        <v>95700</v>
      </c>
      <c r="M12077" s="2" t="s">
        <v>17387</v>
      </c>
      <c r="N12077" s="4" t="s">
        <v>21</v>
      </c>
    </row>
    <row r="12078" spans="1:14" x14ac:dyDescent="0.25">
      <c r="A12078" s="1" t="s">
        <v>365</v>
      </c>
      <c r="B12078" s="2" t="s">
        <v>2048</v>
      </c>
      <c r="C12078" s="2" t="s">
        <v>2048</v>
      </c>
      <c r="D12078" s="2" t="s">
        <v>17948</v>
      </c>
      <c r="E12078" s="2" t="s">
        <v>10165</v>
      </c>
      <c r="F12078" s="2" t="s">
        <v>10164</v>
      </c>
      <c r="G12078" s="2" t="s">
        <v>2858</v>
      </c>
      <c r="H12078" s="2">
        <v>6</v>
      </c>
      <c r="I12078" s="2">
        <v>4</v>
      </c>
      <c r="J12078" s="2">
        <v>10</v>
      </c>
      <c r="K12078" s="2">
        <v>11</v>
      </c>
      <c r="L12078" s="3">
        <v>95700</v>
      </c>
      <c r="M12078" s="2" t="s">
        <v>17387</v>
      </c>
      <c r="N12078" s="4" t="s">
        <v>21</v>
      </c>
    </row>
    <row r="12079" spans="1:14" x14ac:dyDescent="0.25">
      <c r="A12079" s="1" t="s">
        <v>365</v>
      </c>
      <c r="B12079" s="2" t="s">
        <v>113</v>
      </c>
      <c r="C12079" s="2" t="s">
        <v>113</v>
      </c>
      <c r="D12079" s="2" t="s">
        <v>114</v>
      </c>
      <c r="E12079" s="2" t="s">
        <v>10166</v>
      </c>
      <c r="F12079" s="2">
        <v>27112001</v>
      </c>
      <c r="G12079" s="2" t="s">
        <v>490</v>
      </c>
      <c r="H12079" s="2">
        <v>3</v>
      </c>
      <c r="I12079" s="2">
        <v>5</v>
      </c>
      <c r="J12079" s="2">
        <v>10</v>
      </c>
      <c r="K12079" s="2">
        <v>15</v>
      </c>
      <c r="L12079" s="3">
        <v>220500</v>
      </c>
      <c r="M12079" s="2" t="s">
        <v>0</v>
      </c>
      <c r="N12079" s="4" t="s">
        <v>21</v>
      </c>
    </row>
    <row r="12080" spans="1:14" x14ac:dyDescent="0.25">
      <c r="A12080" s="1" t="s">
        <v>365</v>
      </c>
      <c r="B12080" s="2" t="s">
        <v>113</v>
      </c>
      <c r="C12080" s="2" t="s">
        <v>113</v>
      </c>
      <c r="D12080" s="2" t="s">
        <v>114</v>
      </c>
      <c r="E12080" s="2" t="s">
        <v>10167</v>
      </c>
      <c r="F12080" s="2">
        <v>27111900</v>
      </c>
      <c r="G12080" s="2" t="s">
        <v>490</v>
      </c>
      <c r="H12080" s="2">
        <v>3</v>
      </c>
      <c r="I12080" s="2">
        <v>5</v>
      </c>
      <c r="J12080" s="2">
        <v>10</v>
      </c>
      <c r="K12080" s="2">
        <v>5</v>
      </c>
      <c r="L12080" s="3">
        <v>38675</v>
      </c>
      <c r="M12080" s="2" t="s">
        <v>0</v>
      </c>
      <c r="N12080" s="4" t="s">
        <v>21</v>
      </c>
    </row>
    <row r="12081" spans="1:14" x14ac:dyDescent="0.25">
      <c r="A12081" s="1" t="s">
        <v>365</v>
      </c>
      <c r="B12081" s="2" t="s">
        <v>113</v>
      </c>
      <c r="C12081" s="2" t="s">
        <v>113</v>
      </c>
      <c r="D12081" s="2" t="s">
        <v>114</v>
      </c>
      <c r="E12081" s="2" t="s">
        <v>10168</v>
      </c>
      <c r="F12081" s="2">
        <v>27111900</v>
      </c>
      <c r="G12081" s="2" t="s">
        <v>490</v>
      </c>
      <c r="H12081" s="2">
        <v>3</v>
      </c>
      <c r="I12081" s="2">
        <v>5</v>
      </c>
      <c r="J12081" s="2">
        <v>10</v>
      </c>
      <c r="K12081" s="2">
        <v>3</v>
      </c>
      <c r="L12081" s="3">
        <v>24990</v>
      </c>
      <c r="M12081" s="2" t="s">
        <v>0</v>
      </c>
      <c r="N12081" s="4" t="s">
        <v>21</v>
      </c>
    </row>
    <row r="12082" spans="1:14" x14ac:dyDescent="0.25">
      <c r="A12082" s="1" t="s">
        <v>365</v>
      </c>
      <c r="B12082" s="2" t="s">
        <v>113</v>
      </c>
      <c r="C12082" s="2" t="s">
        <v>113</v>
      </c>
      <c r="D12082" s="2" t="s">
        <v>114</v>
      </c>
      <c r="E12082" s="2" t="s">
        <v>10169</v>
      </c>
      <c r="F12082" s="2">
        <v>27111900</v>
      </c>
      <c r="G12082" s="2" t="s">
        <v>490</v>
      </c>
      <c r="H12082" s="2">
        <v>3</v>
      </c>
      <c r="I12082" s="2">
        <v>5</v>
      </c>
      <c r="J12082" s="2">
        <v>10</v>
      </c>
      <c r="K12082" s="2">
        <v>3</v>
      </c>
      <c r="L12082" s="3">
        <v>24990</v>
      </c>
      <c r="M12082" s="2" t="s">
        <v>0</v>
      </c>
      <c r="N12082" s="4" t="s">
        <v>21</v>
      </c>
    </row>
    <row r="12083" spans="1:14" x14ac:dyDescent="0.25">
      <c r="A12083" s="1" t="s">
        <v>365</v>
      </c>
      <c r="B12083" s="2" t="s">
        <v>113</v>
      </c>
      <c r="C12083" s="2" t="s">
        <v>113</v>
      </c>
      <c r="D12083" s="2" t="s">
        <v>114</v>
      </c>
      <c r="E12083" s="2" t="s">
        <v>10170</v>
      </c>
      <c r="F12083" s="2">
        <v>21101500</v>
      </c>
      <c r="G12083" s="2" t="s">
        <v>490</v>
      </c>
      <c r="H12083" s="2">
        <v>3</v>
      </c>
      <c r="I12083" s="2">
        <v>5</v>
      </c>
      <c r="J12083" s="2">
        <v>10</v>
      </c>
      <c r="K12083" s="2">
        <v>20</v>
      </c>
      <c r="L12083" s="3">
        <v>336000</v>
      </c>
      <c r="M12083" s="2" t="s">
        <v>0</v>
      </c>
      <c r="N12083" s="4" t="s">
        <v>21</v>
      </c>
    </row>
    <row r="12084" spans="1:14" x14ac:dyDescent="0.25">
      <c r="A12084" s="1" t="s">
        <v>365</v>
      </c>
      <c r="B12084" s="2" t="s">
        <v>113</v>
      </c>
      <c r="C12084" s="2" t="s">
        <v>113</v>
      </c>
      <c r="D12084" s="2" t="s">
        <v>114</v>
      </c>
      <c r="E12084" s="2" t="s">
        <v>10171</v>
      </c>
      <c r="F12084" s="2">
        <v>21101500</v>
      </c>
      <c r="G12084" s="2" t="s">
        <v>490</v>
      </c>
      <c r="H12084" s="2">
        <v>3</v>
      </c>
      <c r="I12084" s="2">
        <v>5</v>
      </c>
      <c r="J12084" s="2">
        <v>10</v>
      </c>
      <c r="K12084" s="2">
        <v>15</v>
      </c>
      <c r="L12084" s="3">
        <v>1160250</v>
      </c>
      <c r="M12084" s="2" t="s">
        <v>0</v>
      </c>
      <c r="N12084" s="4" t="s">
        <v>21</v>
      </c>
    </row>
    <row r="12085" spans="1:14" x14ac:dyDescent="0.25">
      <c r="A12085" s="1" t="s">
        <v>365</v>
      </c>
      <c r="B12085" s="2" t="s">
        <v>113</v>
      </c>
      <c r="C12085" s="2" t="s">
        <v>113</v>
      </c>
      <c r="D12085" s="2" t="s">
        <v>114</v>
      </c>
      <c r="E12085" s="2" t="s">
        <v>10172</v>
      </c>
      <c r="F12085" s="2">
        <v>31161709</v>
      </c>
      <c r="G12085" s="2" t="s">
        <v>490</v>
      </c>
      <c r="H12085" s="2">
        <v>3</v>
      </c>
      <c r="I12085" s="2">
        <v>5</v>
      </c>
      <c r="J12085" s="2">
        <v>10</v>
      </c>
      <c r="K12085" s="2">
        <v>15</v>
      </c>
      <c r="L12085" s="3">
        <v>107100</v>
      </c>
      <c r="M12085" s="2" t="s">
        <v>0</v>
      </c>
      <c r="N12085" s="4" t="s">
        <v>21</v>
      </c>
    </row>
    <row r="12086" spans="1:14" x14ac:dyDescent="0.25">
      <c r="A12086" s="1" t="s">
        <v>365</v>
      </c>
      <c r="B12086" s="2" t="s">
        <v>113</v>
      </c>
      <c r="C12086" s="2" t="s">
        <v>113</v>
      </c>
      <c r="D12086" s="2" t="s">
        <v>114</v>
      </c>
      <c r="E12086" s="2" t="s">
        <v>10173</v>
      </c>
      <c r="F12086" s="2">
        <v>21101500</v>
      </c>
      <c r="G12086" s="2" t="s">
        <v>490</v>
      </c>
      <c r="H12086" s="2">
        <v>3</v>
      </c>
      <c r="I12086" s="2">
        <v>5</v>
      </c>
      <c r="J12086" s="2">
        <v>10</v>
      </c>
      <c r="K12086" s="2">
        <v>15</v>
      </c>
      <c r="L12086" s="3">
        <v>214200</v>
      </c>
      <c r="M12086" s="2" t="s">
        <v>0</v>
      </c>
      <c r="N12086" s="4" t="s">
        <v>21</v>
      </c>
    </row>
    <row r="12087" spans="1:14" x14ac:dyDescent="0.25">
      <c r="A12087" s="1" t="s">
        <v>365</v>
      </c>
      <c r="B12087" s="2" t="s">
        <v>113</v>
      </c>
      <c r="C12087" s="2" t="s">
        <v>113</v>
      </c>
      <c r="D12087" s="2" t="s">
        <v>114</v>
      </c>
      <c r="E12087" s="2" t="s">
        <v>10174</v>
      </c>
      <c r="F12087" s="2">
        <v>10141606</v>
      </c>
      <c r="G12087" s="2" t="s">
        <v>490</v>
      </c>
      <c r="H12087" s="2">
        <v>3</v>
      </c>
      <c r="I12087" s="2">
        <v>8</v>
      </c>
      <c r="J12087" s="2">
        <v>10</v>
      </c>
      <c r="K12087" s="2">
        <v>5</v>
      </c>
      <c r="L12087" s="3">
        <v>900000</v>
      </c>
      <c r="M12087" s="2" t="s">
        <v>0</v>
      </c>
      <c r="N12087" s="4" t="s">
        <v>21</v>
      </c>
    </row>
    <row r="12088" spans="1:14" x14ac:dyDescent="0.25">
      <c r="A12088" s="1" t="s">
        <v>365</v>
      </c>
      <c r="B12088" s="2" t="s">
        <v>113</v>
      </c>
      <c r="C12088" s="2" t="s">
        <v>113</v>
      </c>
      <c r="D12088" s="2" t="s">
        <v>114</v>
      </c>
      <c r="E12088" s="2" t="s">
        <v>10175</v>
      </c>
      <c r="F12088" s="2">
        <v>10131601</v>
      </c>
      <c r="G12088" s="2" t="s">
        <v>490</v>
      </c>
      <c r="H12088" s="2">
        <v>3</v>
      </c>
      <c r="I12088" s="2">
        <v>8</v>
      </c>
      <c r="J12088" s="2">
        <v>10</v>
      </c>
      <c r="K12088" s="2">
        <v>2</v>
      </c>
      <c r="L12088" s="3">
        <v>76000</v>
      </c>
      <c r="M12088" s="2" t="s">
        <v>0</v>
      </c>
      <c r="N12088" s="4" t="s">
        <v>21</v>
      </c>
    </row>
    <row r="12089" spans="1:14" x14ac:dyDescent="0.25">
      <c r="A12089" s="1" t="s">
        <v>365</v>
      </c>
      <c r="B12089" s="2" t="s">
        <v>113</v>
      </c>
      <c r="C12089" s="2" t="s">
        <v>113</v>
      </c>
      <c r="D12089" s="2" t="s">
        <v>114</v>
      </c>
      <c r="E12089" s="2" t="s">
        <v>10174</v>
      </c>
      <c r="F12089" s="2">
        <v>10131604</v>
      </c>
      <c r="G12089" s="2" t="s">
        <v>490</v>
      </c>
      <c r="H12089" s="2">
        <v>3</v>
      </c>
      <c r="I12089" s="2">
        <v>8</v>
      </c>
      <c r="J12089" s="2">
        <v>10</v>
      </c>
      <c r="K12089" s="2">
        <v>4</v>
      </c>
      <c r="L12089" s="3">
        <v>148000</v>
      </c>
      <c r="M12089" s="2" t="s">
        <v>0</v>
      </c>
      <c r="N12089" s="4" t="s">
        <v>21</v>
      </c>
    </row>
    <row r="12090" spans="1:14" x14ac:dyDescent="0.25">
      <c r="A12090" s="1" t="s">
        <v>365</v>
      </c>
      <c r="B12090" s="2" t="s">
        <v>113</v>
      </c>
      <c r="C12090" s="2" t="s">
        <v>113</v>
      </c>
      <c r="D12090" s="2" t="s">
        <v>114</v>
      </c>
      <c r="E12090" s="2" t="s">
        <v>10176</v>
      </c>
      <c r="F12090" s="2">
        <v>31151601</v>
      </c>
      <c r="G12090" s="2" t="s">
        <v>490</v>
      </c>
      <c r="H12090" s="2">
        <v>3</v>
      </c>
      <c r="I12090" s="2">
        <v>8</v>
      </c>
      <c r="J12090" s="2">
        <v>10</v>
      </c>
      <c r="K12090" s="2">
        <v>4</v>
      </c>
      <c r="L12090" s="3">
        <v>176000</v>
      </c>
      <c r="M12090" s="2" t="s">
        <v>0</v>
      </c>
      <c r="N12090" s="4" t="s">
        <v>21</v>
      </c>
    </row>
    <row r="12091" spans="1:14" x14ac:dyDescent="0.25">
      <c r="A12091" s="1" t="s">
        <v>365</v>
      </c>
      <c r="B12091" s="2" t="s">
        <v>113</v>
      </c>
      <c r="C12091" s="2" t="s">
        <v>113</v>
      </c>
      <c r="D12091" s="2" t="s">
        <v>114</v>
      </c>
      <c r="E12091" s="2" t="s">
        <v>10177</v>
      </c>
      <c r="F12091" s="2">
        <v>10131604</v>
      </c>
      <c r="G12091" s="2" t="s">
        <v>490</v>
      </c>
      <c r="H12091" s="2">
        <v>3</v>
      </c>
      <c r="I12091" s="2">
        <v>8</v>
      </c>
      <c r="J12091" s="2">
        <v>10</v>
      </c>
      <c r="K12091" s="2">
        <v>1</v>
      </c>
      <c r="L12091" s="3">
        <v>320000</v>
      </c>
      <c r="M12091" s="2" t="s">
        <v>0</v>
      </c>
      <c r="N12091" s="4" t="s">
        <v>21</v>
      </c>
    </row>
    <row r="12092" spans="1:14" x14ac:dyDescent="0.25">
      <c r="A12092" s="1" t="s">
        <v>365</v>
      </c>
      <c r="B12092" s="2" t="s">
        <v>113</v>
      </c>
      <c r="C12092" s="2" t="s">
        <v>113</v>
      </c>
      <c r="D12092" s="2" t="s">
        <v>114</v>
      </c>
      <c r="E12092" s="2" t="s">
        <v>10178</v>
      </c>
      <c r="F12092" s="2">
        <v>48101524</v>
      </c>
      <c r="G12092" s="2" t="s">
        <v>490</v>
      </c>
      <c r="H12092" s="2">
        <v>4</v>
      </c>
      <c r="I12092" s="2">
        <v>5</v>
      </c>
      <c r="J12092" s="2">
        <v>16</v>
      </c>
      <c r="K12092" s="2">
        <v>1</v>
      </c>
      <c r="L12092" s="3">
        <v>55000</v>
      </c>
      <c r="M12092" s="2" t="s">
        <v>0</v>
      </c>
      <c r="N12092" s="4" t="s">
        <v>21</v>
      </c>
    </row>
    <row r="12093" spans="1:14" x14ac:dyDescent="0.25">
      <c r="A12093" s="1" t="s">
        <v>365</v>
      </c>
      <c r="B12093" s="2" t="s">
        <v>113</v>
      </c>
      <c r="C12093" s="2" t="s">
        <v>113</v>
      </c>
      <c r="D12093" s="2" t="s">
        <v>114</v>
      </c>
      <c r="E12093" s="2" t="s">
        <v>10179</v>
      </c>
      <c r="F12093" s="2">
        <v>48101524</v>
      </c>
      <c r="G12093" s="2" t="s">
        <v>490</v>
      </c>
      <c r="H12093" s="2">
        <v>4</v>
      </c>
      <c r="I12093" s="2">
        <v>5</v>
      </c>
      <c r="J12093" s="2">
        <v>16</v>
      </c>
      <c r="K12093" s="2">
        <v>1</v>
      </c>
      <c r="L12093" s="3">
        <v>72400</v>
      </c>
      <c r="M12093" s="2" t="s">
        <v>0</v>
      </c>
      <c r="N12093" s="4" t="s">
        <v>21</v>
      </c>
    </row>
    <row r="12094" spans="1:14" x14ac:dyDescent="0.25">
      <c r="A12094" s="1" t="s">
        <v>365</v>
      </c>
      <c r="B12094" s="2" t="s">
        <v>113</v>
      </c>
      <c r="C12094" s="2" t="s">
        <v>113</v>
      </c>
      <c r="D12094" s="2" t="s">
        <v>114</v>
      </c>
      <c r="E12094" s="2" t="s">
        <v>10180</v>
      </c>
      <c r="F12094" s="2">
        <v>48101524</v>
      </c>
      <c r="G12094" s="2" t="s">
        <v>490</v>
      </c>
      <c r="H12094" s="2">
        <v>4</v>
      </c>
      <c r="I12094" s="2">
        <v>5</v>
      </c>
      <c r="J12094" s="2">
        <v>16</v>
      </c>
      <c r="K12094" s="2">
        <v>1</v>
      </c>
      <c r="L12094" s="3">
        <v>238000</v>
      </c>
      <c r="M12094" s="2" t="s">
        <v>0</v>
      </c>
      <c r="N12094" s="4" t="s">
        <v>21</v>
      </c>
    </row>
    <row r="12095" spans="1:14" x14ac:dyDescent="0.25">
      <c r="A12095" s="1" t="s">
        <v>365</v>
      </c>
      <c r="B12095" s="2" t="s">
        <v>113</v>
      </c>
      <c r="C12095" s="2" t="s">
        <v>113</v>
      </c>
      <c r="D12095" s="2" t="s">
        <v>114</v>
      </c>
      <c r="E12095" s="2" t="s">
        <v>10181</v>
      </c>
      <c r="F12095" s="2">
        <v>48101529</v>
      </c>
      <c r="G12095" s="2" t="s">
        <v>490</v>
      </c>
      <c r="H12095" s="2">
        <v>4</v>
      </c>
      <c r="I12095" s="2">
        <v>5</v>
      </c>
      <c r="J12095" s="2">
        <v>16</v>
      </c>
      <c r="K12095" s="2">
        <v>1</v>
      </c>
      <c r="L12095" s="3">
        <v>765000</v>
      </c>
      <c r="M12095" s="2" t="s">
        <v>0</v>
      </c>
      <c r="N12095" s="4" t="s">
        <v>21</v>
      </c>
    </row>
    <row r="12096" spans="1:14" x14ac:dyDescent="0.25">
      <c r="A12096" s="1" t="s">
        <v>365</v>
      </c>
      <c r="B12096" s="2" t="s">
        <v>113</v>
      </c>
      <c r="C12096" s="2" t="s">
        <v>113</v>
      </c>
      <c r="D12096" s="2" t="s">
        <v>114</v>
      </c>
      <c r="E12096" s="2" t="s">
        <v>10182</v>
      </c>
      <c r="F12096" s="2">
        <v>52151611</v>
      </c>
      <c r="G12096" s="2" t="s">
        <v>490</v>
      </c>
      <c r="H12096" s="2">
        <v>4</v>
      </c>
      <c r="I12096" s="2">
        <v>5</v>
      </c>
      <c r="J12096" s="2">
        <v>16</v>
      </c>
      <c r="K12096" s="2">
        <v>3</v>
      </c>
      <c r="L12096" s="3">
        <v>57000</v>
      </c>
      <c r="M12096" s="2" t="s">
        <v>0</v>
      </c>
      <c r="N12096" s="4" t="s">
        <v>21</v>
      </c>
    </row>
    <row r="12097" spans="1:14" x14ac:dyDescent="0.25">
      <c r="A12097" s="1" t="s">
        <v>365</v>
      </c>
      <c r="B12097" s="2" t="s">
        <v>113</v>
      </c>
      <c r="C12097" s="2" t="s">
        <v>113</v>
      </c>
      <c r="D12097" s="2" t="s">
        <v>114</v>
      </c>
      <c r="E12097" s="2" t="s">
        <v>10183</v>
      </c>
      <c r="F12097" s="2">
        <v>48101524</v>
      </c>
      <c r="G12097" s="2" t="s">
        <v>490</v>
      </c>
      <c r="H12097" s="2">
        <v>4</v>
      </c>
      <c r="I12097" s="2">
        <v>5</v>
      </c>
      <c r="J12097" s="2">
        <v>16</v>
      </c>
      <c r="K12097" s="2">
        <v>1</v>
      </c>
      <c r="L12097" s="3">
        <v>193400</v>
      </c>
      <c r="M12097" s="2" t="s">
        <v>0</v>
      </c>
      <c r="N12097" s="4" t="s">
        <v>21</v>
      </c>
    </row>
    <row r="12098" spans="1:14" x14ac:dyDescent="0.25">
      <c r="A12098" s="1" t="s">
        <v>365</v>
      </c>
      <c r="B12098" s="2" t="s">
        <v>113</v>
      </c>
      <c r="C12098" s="2" t="s">
        <v>113</v>
      </c>
      <c r="D12098" s="2" t="s">
        <v>114</v>
      </c>
      <c r="E12098" s="2" t="s">
        <v>10184</v>
      </c>
      <c r="F12098" s="2">
        <v>52151802</v>
      </c>
      <c r="G12098" s="2" t="s">
        <v>490</v>
      </c>
      <c r="H12098" s="2">
        <v>4</v>
      </c>
      <c r="I12098" s="2">
        <v>5</v>
      </c>
      <c r="J12098" s="2">
        <v>16</v>
      </c>
      <c r="K12098" s="2">
        <v>2</v>
      </c>
      <c r="L12098" s="3">
        <v>106000</v>
      </c>
      <c r="M12098" s="2" t="s">
        <v>0</v>
      </c>
      <c r="N12098" s="4" t="s">
        <v>21</v>
      </c>
    </row>
    <row r="12099" spans="1:14" x14ac:dyDescent="0.25">
      <c r="A12099" s="1" t="s">
        <v>365</v>
      </c>
      <c r="B12099" s="2" t="s">
        <v>113</v>
      </c>
      <c r="C12099" s="2" t="s">
        <v>113</v>
      </c>
      <c r="D12099" s="2" t="s">
        <v>114</v>
      </c>
      <c r="E12099" s="2" t="s">
        <v>10185</v>
      </c>
      <c r="F12099" s="2">
        <v>52151802</v>
      </c>
      <c r="G12099" s="2" t="s">
        <v>490</v>
      </c>
      <c r="H12099" s="2">
        <v>4</v>
      </c>
      <c r="I12099" s="2">
        <v>5</v>
      </c>
      <c r="J12099" s="2">
        <v>16</v>
      </c>
      <c r="K12099" s="2">
        <v>2</v>
      </c>
      <c r="L12099" s="3">
        <v>198000</v>
      </c>
      <c r="M12099" s="2" t="s">
        <v>0</v>
      </c>
      <c r="N12099" s="4" t="s">
        <v>21</v>
      </c>
    </row>
    <row r="12100" spans="1:14" x14ac:dyDescent="0.25">
      <c r="A12100" s="1" t="s">
        <v>365</v>
      </c>
      <c r="B12100" s="2" t="s">
        <v>113</v>
      </c>
      <c r="C12100" s="2" t="s">
        <v>113</v>
      </c>
      <c r="D12100" s="2" t="s">
        <v>114</v>
      </c>
      <c r="E12100" s="2" t="s">
        <v>10186</v>
      </c>
      <c r="F12100" s="2">
        <v>52151807</v>
      </c>
      <c r="G12100" s="2" t="s">
        <v>490</v>
      </c>
      <c r="H12100" s="2">
        <v>4</v>
      </c>
      <c r="I12100" s="2">
        <v>5</v>
      </c>
      <c r="J12100" s="2">
        <v>16</v>
      </c>
      <c r="K12100" s="2">
        <v>2</v>
      </c>
      <c r="L12100" s="3">
        <v>323000</v>
      </c>
      <c r="M12100" s="2" t="s">
        <v>0</v>
      </c>
      <c r="N12100" s="4" t="s">
        <v>21</v>
      </c>
    </row>
    <row r="12101" spans="1:14" x14ac:dyDescent="0.25">
      <c r="A12101" s="1" t="s">
        <v>365</v>
      </c>
      <c r="B12101" s="2" t="s">
        <v>113</v>
      </c>
      <c r="C12101" s="2" t="s">
        <v>113</v>
      </c>
      <c r="D12101" s="2" t="s">
        <v>114</v>
      </c>
      <c r="E12101" s="2" t="s">
        <v>10187</v>
      </c>
      <c r="F12101" s="2">
        <v>52151807</v>
      </c>
      <c r="G12101" s="2" t="s">
        <v>490</v>
      </c>
      <c r="H12101" s="2">
        <v>4</v>
      </c>
      <c r="I12101" s="2">
        <v>5</v>
      </c>
      <c r="J12101" s="2">
        <v>16</v>
      </c>
      <c r="K12101" s="2">
        <v>3</v>
      </c>
      <c r="L12101" s="3">
        <v>215901</v>
      </c>
      <c r="M12101" s="2" t="s">
        <v>0</v>
      </c>
      <c r="N12101" s="4" t="s">
        <v>21</v>
      </c>
    </row>
    <row r="12102" spans="1:14" x14ac:dyDescent="0.25">
      <c r="A12102" s="1" t="s">
        <v>365</v>
      </c>
      <c r="B12102" s="2" t="s">
        <v>113</v>
      </c>
      <c r="C12102" s="2" t="s">
        <v>113</v>
      </c>
      <c r="D12102" s="2" t="s">
        <v>114</v>
      </c>
      <c r="E12102" s="2" t="s">
        <v>10188</v>
      </c>
      <c r="F12102" s="2">
        <v>52151807</v>
      </c>
      <c r="G12102" s="2" t="s">
        <v>490</v>
      </c>
      <c r="H12102" s="2">
        <v>4</v>
      </c>
      <c r="I12102" s="2">
        <v>5</v>
      </c>
      <c r="J12102" s="2">
        <v>16</v>
      </c>
      <c r="K12102" s="2">
        <v>2</v>
      </c>
      <c r="L12102" s="3">
        <v>153000</v>
      </c>
      <c r="M12102" s="2" t="s">
        <v>0</v>
      </c>
      <c r="N12102" s="4" t="s">
        <v>21</v>
      </c>
    </row>
    <row r="12103" spans="1:14" x14ac:dyDescent="0.25">
      <c r="A12103" s="1" t="s">
        <v>365</v>
      </c>
      <c r="B12103" s="2" t="s">
        <v>113</v>
      </c>
      <c r="C12103" s="2" t="s">
        <v>113</v>
      </c>
      <c r="D12103" s="2" t="s">
        <v>114</v>
      </c>
      <c r="E12103" s="2" t="s">
        <v>10189</v>
      </c>
      <c r="F12103" s="2">
        <v>48101529</v>
      </c>
      <c r="G12103" s="2" t="s">
        <v>490</v>
      </c>
      <c r="H12103" s="2">
        <v>4</v>
      </c>
      <c r="I12103" s="2">
        <v>5</v>
      </c>
      <c r="J12103" s="2">
        <v>16</v>
      </c>
      <c r="K12103" s="2">
        <v>1</v>
      </c>
      <c r="L12103" s="3">
        <v>135000</v>
      </c>
      <c r="M12103" s="2" t="s">
        <v>0</v>
      </c>
      <c r="N12103" s="4" t="s">
        <v>21</v>
      </c>
    </row>
    <row r="12104" spans="1:14" x14ac:dyDescent="0.25">
      <c r="A12104" s="1" t="s">
        <v>365</v>
      </c>
      <c r="B12104" s="2" t="s">
        <v>113</v>
      </c>
      <c r="C12104" s="2" t="s">
        <v>113</v>
      </c>
      <c r="D12104" s="2" t="s">
        <v>114</v>
      </c>
      <c r="E12104" s="2" t="s">
        <v>10190</v>
      </c>
      <c r="F12104" s="2">
        <v>48101700</v>
      </c>
      <c r="G12104" s="2" t="s">
        <v>490</v>
      </c>
      <c r="H12104" s="2">
        <v>4</v>
      </c>
      <c r="I12104" s="2">
        <v>5</v>
      </c>
      <c r="J12104" s="2">
        <v>16</v>
      </c>
      <c r="K12104" s="2">
        <v>4</v>
      </c>
      <c r="L12104" s="3">
        <v>200000</v>
      </c>
      <c r="M12104" s="2" t="s">
        <v>0</v>
      </c>
      <c r="N12104" s="4" t="s">
        <v>21</v>
      </c>
    </row>
    <row r="12105" spans="1:14" x14ac:dyDescent="0.25">
      <c r="A12105" s="1" t="s">
        <v>365</v>
      </c>
      <c r="B12105" s="2" t="s">
        <v>113</v>
      </c>
      <c r="C12105" s="2" t="s">
        <v>113</v>
      </c>
      <c r="D12105" s="2" t="s">
        <v>114</v>
      </c>
      <c r="E12105" s="2" t="s">
        <v>10191</v>
      </c>
      <c r="F12105" s="2">
        <v>26101726</v>
      </c>
      <c r="G12105" s="2" t="s">
        <v>490</v>
      </c>
      <c r="H12105" s="2">
        <v>4</v>
      </c>
      <c r="I12105" s="2">
        <v>5</v>
      </c>
      <c r="J12105" s="2">
        <v>16</v>
      </c>
      <c r="K12105" s="2">
        <v>4</v>
      </c>
      <c r="L12105" s="3">
        <v>170000</v>
      </c>
      <c r="M12105" s="2" t="s">
        <v>0</v>
      </c>
      <c r="N12105" s="4" t="s">
        <v>21</v>
      </c>
    </row>
    <row r="12106" spans="1:14" x14ac:dyDescent="0.25">
      <c r="A12106" s="1" t="s">
        <v>365</v>
      </c>
      <c r="B12106" s="2" t="s">
        <v>113</v>
      </c>
      <c r="C12106" s="2" t="s">
        <v>113</v>
      </c>
      <c r="D12106" s="2" t="s">
        <v>114</v>
      </c>
      <c r="E12106" s="2" t="s">
        <v>10192</v>
      </c>
      <c r="F12106" s="2">
        <v>52151662</v>
      </c>
      <c r="G12106" s="2" t="s">
        <v>490</v>
      </c>
      <c r="H12106" s="2">
        <v>4</v>
      </c>
      <c r="I12106" s="2">
        <v>5</v>
      </c>
      <c r="J12106" s="2">
        <v>16</v>
      </c>
      <c r="K12106" s="2">
        <v>2</v>
      </c>
      <c r="L12106" s="3">
        <v>44000</v>
      </c>
      <c r="M12106" s="2" t="s">
        <v>0</v>
      </c>
      <c r="N12106" s="4" t="s">
        <v>21</v>
      </c>
    </row>
    <row r="12107" spans="1:14" x14ac:dyDescent="0.25">
      <c r="A12107" s="1" t="s">
        <v>365</v>
      </c>
      <c r="B12107" s="2" t="s">
        <v>113</v>
      </c>
      <c r="C12107" s="2" t="s">
        <v>113</v>
      </c>
      <c r="D12107" s="2" t="s">
        <v>114</v>
      </c>
      <c r="E12107" s="2" t="s">
        <v>10193</v>
      </c>
      <c r="F12107" s="2">
        <v>21101511</v>
      </c>
      <c r="G12107" s="2" t="s">
        <v>490</v>
      </c>
      <c r="H12107" s="2">
        <v>3</v>
      </c>
      <c r="I12107" s="2">
        <v>7</v>
      </c>
      <c r="J12107" s="2">
        <v>16</v>
      </c>
      <c r="K12107" s="2">
        <v>2</v>
      </c>
      <c r="L12107" s="3">
        <v>88060</v>
      </c>
      <c r="M12107" s="2" t="s">
        <v>0</v>
      </c>
      <c r="N12107" s="4" t="s">
        <v>21</v>
      </c>
    </row>
    <row r="12108" spans="1:14" x14ac:dyDescent="0.25">
      <c r="A12108" s="1" t="s">
        <v>365</v>
      </c>
      <c r="B12108" s="2" t="s">
        <v>113</v>
      </c>
      <c r="C12108" s="2" t="s">
        <v>113</v>
      </c>
      <c r="D12108" s="2" t="s">
        <v>114</v>
      </c>
      <c r="E12108" s="2" t="s">
        <v>4158</v>
      </c>
      <c r="F12108" s="2">
        <v>53131603</v>
      </c>
      <c r="G12108" s="2" t="s">
        <v>490</v>
      </c>
      <c r="H12108" s="2">
        <v>4</v>
      </c>
      <c r="I12108" s="2">
        <v>7</v>
      </c>
      <c r="J12108" s="2">
        <v>10</v>
      </c>
      <c r="K12108" s="2">
        <v>30</v>
      </c>
      <c r="L12108" s="3">
        <v>101970</v>
      </c>
      <c r="M12108" s="2" t="s">
        <v>0</v>
      </c>
      <c r="N12108" s="4" t="s">
        <v>21</v>
      </c>
    </row>
    <row r="12109" spans="1:14" x14ac:dyDescent="0.25">
      <c r="A12109" s="1" t="s">
        <v>365</v>
      </c>
      <c r="B12109" s="2" t="s">
        <v>113</v>
      </c>
      <c r="C12109" s="2" t="s">
        <v>113</v>
      </c>
      <c r="D12109" s="2" t="s">
        <v>114</v>
      </c>
      <c r="E12109" s="2" t="s">
        <v>10194</v>
      </c>
      <c r="F12109" s="2">
        <v>53131603</v>
      </c>
      <c r="G12109" s="2" t="s">
        <v>490</v>
      </c>
      <c r="H12109" s="2">
        <v>4</v>
      </c>
      <c r="I12109" s="2">
        <v>7</v>
      </c>
      <c r="J12109" s="2">
        <v>10</v>
      </c>
      <c r="K12109" s="2">
        <v>5</v>
      </c>
      <c r="L12109" s="3">
        <v>297500</v>
      </c>
      <c r="M12109" s="2" t="s">
        <v>0</v>
      </c>
      <c r="N12109" s="4" t="s">
        <v>21</v>
      </c>
    </row>
    <row r="12110" spans="1:14" x14ac:dyDescent="0.25">
      <c r="A12110" s="1" t="s">
        <v>365</v>
      </c>
      <c r="B12110" s="2" t="s">
        <v>113</v>
      </c>
      <c r="C12110" s="2" t="s">
        <v>113</v>
      </c>
      <c r="D12110" s="2" t="s">
        <v>114</v>
      </c>
      <c r="E12110" s="2" t="s">
        <v>18687</v>
      </c>
      <c r="F12110" s="2">
        <v>44122016</v>
      </c>
      <c r="G12110" s="2" t="s">
        <v>490</v>
      </c>
      <c r="H12110" s="2">
        <v>3</v>
      </c>
      <c r="I12110" s="2">
        <v>6</v>
      </c>
      <c r="J12110" s="2">
        <v>10</v>
      </c>
      <c r="K12110" s="2">
        <v>34</v>
      </c>
      <c r="L12110" s="3">
        <v>100742</v>
      </c>
      <c r="M12110" s="2" t="s">
        <v>0</v>
      </c>
      <c r="N12110" s="4" t="s">
        <v>21</v>
      </c>
    </row>
    <row r="12111" spans="1:14" x14ac:dyDescent="0.25">
      <c r="A12111" s="1" t="s">
        <v>365</v>
      </c>
      <c r="B12111" s="2" t="s">
        <v>113</v>
      </c>
      <c r="C12111" s="2" t="s">
        <v>113</v>
      </c>
      <c r="D12111" s="2" t="s">
        <v>114</v>
      </c>
      <c r="E12111" s="2" t="s">
        <v>18688</v>
      </c>
      <c r="F12111" s="2">
        <v>44122016</v>
      </c>
      <c r="G12111" s="2" t="s">
        <v>490</v>
      </c>
      <c r="H12111" s="2">
        <v>3</v>
      </c>
      <c r="I12111" s="2">
        <v>6</v>
      </c>
      <c r="J12111" s="2">
        <v>10</v>
      </c>
      <c r="K12111" s="2">
        <v>34</v>
      </c>
      <c r="L12111" s="3">
        <v>306680</v>
      </c>
      <c r="M12111" s="2" t="s">
        <v>0</v>
      </c>
      <c r="N12111" s="4" t="s">
        <v>21</v>
      </c>
    </row>
    <row r="12112" spans="1:14" x14ac:dyDescent="0.25">
      <c r="A12112" s="1" t="s">
        <v>365</v>
      </c>
      <c r="B12112" s="2" t="s">
        <v>113</v>
      </c>
      <c r="C12112" s="2" t="s">
        <v>113</v>
      </c>
      <c r="D12112" s="2" t="s">
        <v>114</v>
      </c>
      <c r="E12112" s="2" t="s">
        <v>18689</v>
      </c>
      <c r="F12112" s="2">
        <v>44122016</v>
      </c>
      <c r="G12112" s="2" t="s">
        <v>490</v>
      </c>
      <c r="H12112" s="2">
        <v>3</v>
      </c>
      <c r="I12112" s="2">
        <v>6</v>
      </c>
      <c r="J12112" s="2">
        <v>10</v>
      </c>
      <c r="K12112" s="2">
        <v>34</v>
      </c>
      <c r="L12112" s="3">
        <v>58684</v>
      </c>
      <c r="M12112" s="2" t="s">
        <v>0</v>
      </c>
      <c r="N12112" s="4" t="s">
        <v>21</v>
      </c>
    </row>
    <row r="12113" spans="1:14" x14ac:dyDescent="0.25">
      <c r="A12113" s="1" t="s">
        <v>365</v>
      </c>
      <c r="B12113" s="2" t="s">
        <v>113</v>
      </c>
      <c r="C12113" s="2" t="s">
        <v>113</v>
      </c>
      <c r="D12113" s="2" t="s">
        <v>114</v>
      </c>
      <c r="E12113" s="2" t="s">
        <v>10195</v>
      </c>
      <c r="F12113" s="2">
        <v>31161800</v>
      </c>
      <c r="G12113" s="2" t="s">
        <v>490</v>
      </c>
      <c r="H12113" s="2">
        <v>4</v>
      </c>
      <c r="I12113" s="2">
        <v>8</v>
      </c>
      <c r="J12113" s="2">
        <v>10</v>
      </c>
      <c r="K12113" s="2">
        <v>100</v>
      </c>
      <c r="L12113" s="3">
        <v>10710</v>
      </c>
      <c r="M12113" s="2" t="s">
        <v>0</v>
      </c>
      <c r="N12113" s="4" t="s">
        <v>21</v>
      </c>
    </row>
    <row r="12114" spans="1:14" x14ac:dyDescent="0.25">
      <c r="A12114" s="1" t="s">
        <v>365</v>
      </c>
      <c r="B12114" s="2" t="s">
        <v>113</v>
      </c>
      <c r="C12114" s="2" t="s">
        <v>113</v>
      </c>
      <c r="D12114" s="2" t="s">
        <v>114</v>
      </c>
      <c r="E12114" s="2" t="s">
        <v>10196</v>
      </c>
      <c r="F12114" s="2">
        <v>31161800</v>
      </c>
      <c r="G12114" s="2" t="s">
        <v>490</v>
      </c>
      <c r="H12114" s="2">
        <v>4</v>
      </c>
      <c r="I12114" s="2">
        <v>8</v>
      </c>
      <c r="J12114" s="2">
        <v>10</v>
      </c>
      <c r="K12114" s="2">
        <v>100</v>
      </c>
      <c r="L12114" s="3">
        <v>17850</v>
      </c>
      <c r="M12114" s="2" t="s">
        <v>0</v>
      </c>
      <c r="N12114" s="4" t="s">
        <v>21</v>
      </c>
    </row>
    <row r="12115" spans="1:14" x14ac:dyDescent="0.25">
      <c r="A12115" s="1" t="s">
        <v>365</v>
      </c>
      <c r="B12115" s="2" t="s">
        <v>113</v>
      </c>
      <c r="C12115" s="2" t="s">
        <v>113</v>
      </c>
      <c r="D12115" s="2" t="s">
        <v>114</v>
      </c>
      <c r="E12115" s="2" t="s">
        <v>10197</v>
      </c>
      <c r="F12115" s="2">
        <v>31161800</v>
      </c>
      <c r="G12115" s="2" t="s">
        <v>490</v>
      </c>
      <c r="H12115" s="2">
        <v>4</v>
      </c>
      <c r="I12115" s="2">
        <v>8</v>
      </c>
      <c r="J12115" s="2">
        <v>10</v>
      </c>
      <c r="K12115" s="2">
        <v>100</v>
      </c>
      <c r="L12115" s="3">
        <v>8925</v>
      </c>
      <c r="M12115" s="2" t="s">
        <v>0</v>
      </c>
      <c r="N12115" s="4" t="s">
        <v>21</v>
      </c>
    </row>
    <row r="12116" spans="1:14" x14ac:dyDescent="0.25">
      <c r="A12116" s="1" t="s">
        <v>365</v>
      </c>
      <c r="B12116" s="2" t="s">
        <v>113</v>
      </c>
      <c r="C12116" s="2" t="s">
        <v>113</v>
      </c>
      <c r="D12116" s="2" t="s">
        <v>114</v>
      </c>
      <c r="E12116" s="2" t="s">
        <v>10198</v>
      </c>
      <c r="F12116" s="2">
        <v>31161800</v>
      </c>
      <c r="G12116" s="2" t="s">
        <v>490</v>
      </c>
      <c r="H12116" s="2">
        <v>4</v>
      </c>
      <c r="I12116" s="2">
        <v>8</v>
      </c>
      <c r="J12116" s="2">
        <v>10</v>
      </c>
      <c r="K12116" s="2">
        <v>100</v>
      </c>
      <c r="L12116" s="3">
        <v>6248</v>
      </c>
      <c r="M12116" s="2" t="s">
        <v>0</v>
      </c>
      <c r="N12116" s="4" t="s">
        <v>21</v>
      </c>
    </row>
    <row r="12117" spans="1:14" x14ac:dyDescent="0.25">
      <c r="A12117" s="1" t="s">
        <v>365</v>
      </c>
      <c r="B12117" s="2" t="s">
        <v>113</v>
      </c>
      <c r="C12117" s="2" t="s">
        <v>113</v>
      </c>
      <c r="D12117" s="2" t="s">
        <v>114</v>
      </c>
      <c r="E12117" s="2" t="s">
        <v>10199</v>
      </c>
      <c r="F12117" s="2">
        <v>31161800</v>
      </c>
      <c r="G12117" s="2" t="s">
        <v>490</v>
      </c>
      <c r="H12117" s="2">
        <v>4</v>
      </c>
      <c r="I12117" s="2">
        <v>8</v>
      </c>
      <c r="J12117" s="2">
        <v>10</v>
      </c>
      <c r="K12117" s="2">
        <v>100</v>
      </c>
      <c r="L12117" s="3">
        <v>13388</v>
      </c>
      <c r="M12117" s="2" t="s">
        <v>0</v>
      </c>
      <c r="N12117" s="4" t="s">
        <v>21</v>
      </c>
    </row>
    <row r="12118" spans="1:14" x14ac:dyDescent="0.25">
      <c r="A12118" s="1" t="s">
        <v>365</v>
      </c>
      <c r="B12118" s="2" t="s">
        <v>113</v>
      </c>
      <c r="C12118" s="2" t="s">
        <v>113</v>
      </c>
      <c r="D12118" s="2" t="s">
        <v>114</v>
      </c>
      <c r="E12118" s="2" t="s">
        <v>10200</v>
      </c>
      <c r="F12118" s="2">
        <v>31161800</v>
      </c>
      <c r="G12118" s="2" t="s">
        <v>490</v>
      </c>
      <c r="H12118" s="2">
        <v>4</v>
      </c>
      <c r="I12118" s="2">
        <v>8</v>
      </c>
      <c r="J12118" s="2">
        <v>10</v>
      </c>
      <c r="K12118" s="2">
        <v>100</v>
      </c>
      <c r="L12118" s="3">
        <v>35700</v>
      </c>
      <c r="M12118" s="2" t="s">
        <v>0</v>
      </c>
      <c r="N12118" s="4" t="s">
        <v>21</v>
      </c>
    </row>
    <row r="12119" spans="1:14" x14ac:dyDescent="0.25">
      <c r="A12119" s="1" t="s">
        <v>365</v>
      </c>
      <c r="B12119" s="2" t="s">
        <v>113</v>
      </c>
      <c r="C12119" s="2" t="s">
        <v>113</v>
      </c>
      <c r="D12119" s="2" t="s">
        <v>114</v>
      </c>
      <c r="E12119" s="2" t="s">
        <v>10201</v>
      </c>
      <c r="F12119" s="2">
        <v>31161800</v>
      </c>
      <c r="G12119" s="2" t="s">
        <v>490</v>
      </c>
      <c r="H12119" s="2">
        <v>4</v>
      </c>
      <c r="I12119" s="2">
        <v>8</v>
      </c>
      <c r="J12119" s="2">
        <v>10</v>
      </c>
      <c r="K12119" s="2">
        <v>100</v>
      </c>
      <c r="L12119" s="3">
        <v>4463</v>
      </c>
      <c r="M12119" s="2" t="s">
        <v>0</v>
      </c>
      <c r="N12119" s="4" t="s">
        <v>21</v>
      </c>
    </row>
    <row r="12120" spans="1:14" x14ac:dyDescent="0.25">
      <c r="A12120" s="1" t="s">
        <v>365</v>
      </c>
      <c r="B12120" s="2" t="s">
        <v>113</v>
      </c>
      <c r="C12120" s="2" t="s">
        <v>113</v>
      </c>
      <c r="D12120" s="2" t="s">
        <v>114</v>
      </c>
      <c r="E12120" s="2" t="s">
        <v>10202</v>
      </c>
      <c r="F12120" s="2">
        <v>31161800</v>
      </c>
      <c r="G12120" s="2" t="s">
        <v>490</v>
      </c>
      <c r="H12120" s="2">
        <v>4</v>
      </c>
      <c r="I12120" s="2">
        <v>8</v>
      </c>
      <c r="J12120" s="2">
        <v>10</v>
      </c>
      <c r="K12120" s="2">
        <v>100</v>
      </c>
      <c r="L12120" s="3">
        <v>22313</v>
      </c>
      <c r="M12120" s="2" t="s">
        <v>0</v>
      </c>
      <c r="N12120" s="4" t="s">
        <v>21</v>
      </c>
    </row>
    <row r="12121" spans="1:14" x14ac:dyDescent="0.25">
      <c r="A12121" s="1" t="s">
        <v>365</v>
      </c>
      <c r="B12121" s="2" t="s">
        <v>113</v>
      </c>
      <c r="C12121" s="2" t="s">
        <v>113</v>
      </c>
      <c r="D12121" s="2" t="s">
        <v>114</v>
      </c>
      <c r="E12121" s="2" t="s">
        <v>10203</v>
      </c>
      <c r="F12121" s="2">
        <v>31161800</v>
      </c>
      <c r="G12121" s="2" t="s">
        <v>490</v>
      </c>
      <c r="H12121" s="2">
        <v>4</v>
      </c>
      <c r="I12121" s="2">
        <v>8</v>
      </c>
      <c r="J12121" s="2">
        <v>10</v>
      </c>
      <c r="K12121" s="2">
        <v>100</v>
      </c>
      <c r="L12121" s="3">
        <v>16065</v>
      </c>
      <c r="M12121" s="2" t="s">
        <v>0</v>
      </c>
      <c r="N12121" s="4" t="s">
        <v>21</v>
      </c>
    </row>
    <row r="12122" spans="1:14" x14ac:dyDescent="0.25">
      <c r="A12122" s="1" t="s">
        <v>365</v>
      </c>
      <c r="B12122" s="2" t="s">
        <v>113</v>
      </c>
      <c r="C12122" s="2" t="s">
        <v>113</v>
      </c>
      <c r="D12122" s="2" t="s">
        <v>114</v>
      </c>
      <c r="E12122" s="2" t="s">
        <v>10204</v>
      </c>
      <c r="F12122" s="2">
        <v>30181800</v>
      </c>
      <c r="G12122" s="2" t="s">
        <v>490</v>
      </c>
      <c r="H12122" s="2">
        <v>4</v>
      </c>
      <c r="I12122" s="2">
        <v>8</v>
      </c>
      <c r="J12122" s="2">
        <v>10</v>
      </c>
      <c r="K12122" s="2">
        <v>2</v>
      </c>
      <c r="L12122" s="3">
        <v>18064.2</v>
      </c>
      <c r="M12122" s="2" t="s">
        <v>0</v>
      </c>
      <c r="N12122" s="4" t="s">
        <v>21</v>
      </c>
    </row>
    <row r="12123" spans="1:14" x14ac:dyDescent="0.25">
      <c r="A12123" s="1" t="s">
        <v>365</v>
      </c>
      <c r="B12123" s="2" t="s">
        <v>113</v>
      </c>
      <c r="C12123" s="2" t="s">
        <v>113</v>
      </c>
      <c r="D12123" s="2" t="s">
        <v>114</v>
      </c>
      <c r="E12123" s="2" t="s">
        <v>10205</v>
      </c>
      <c r="F12123" s="2">
        <v>31162403</v>
      </c>
      <c r="G12123" s="2" t="s">
        <v>490</v>
      </c>
      <c r="H12123" s="2">
        <v>4</v>
      </c>
      <c r="I12123" s="2">
        <v>8</v>
      </c>
      <c r="J12123" s="2">
        <v>10</v>
      </c>
      <c r="K12123" s="2">
        <v>2</v>
      </c>
      <c r="L12123" s="3">
        <v>24633</v>
      </c>
      <c r="M12123" s="2" t="s">
        <v>0</v>
      </c>
      <c r="N12123" s="4" t="s">
        <v>21</v>
      </c>
    </row>
    <row r="12124" spans="1:14" x14ac:dyDescent="0.25">
      <c r="A12124" s="1" t="s">
        <v>365</v>
      </c>
      <c r="B12124" s="2" t="s">
        <v>113</v>
      </c>
      <c r="C12124" s="2" t="s">
        <v>113</v>
      </c>
      <c r="D12124" s="2" t="s">
        <v>114</v>
      </c>
      <c r="E12124" s="2" t="s">
        <v>10206</v>
      </c>
      <c r="F12124" s="2">
        <v>31162403</v>
      </c>
      <c r="G12124" s="2" t="s">
        <v>490</v>
      </c>
      <c r="H12124" s="2">
        <v>4</v>
      </c>
      <c r="I12124" s="2">
        <v>8</v>
      </c>
      <c r="J12124" s="2">
        <v>10</v>
      </c>
      <c r="K12124" s="2">
        <v>2</v>
      </c>
      <c r="L12124" s="3">
        <v>29988</v>
      </c>
      <c r="M12124" s="2" t="s">
        <v>0</v>
      </c>
      <c r="N12124" s="4" t="s">
        <v>21</v>
      </c>
    </row>
    <row r="12125" spans="1:14" x14ac:dyDescent="0.25">
      <c r="A12125" s="1" t="s">
        <v>365</v>
      </c>
      <c r="B12125" s="2" t="s">
        <v>113</v>
      </c>
      <c r="C12125" s="2" t="s">
        <v>113</v>
      </c>
      <c r="D12125" s="2" t="s">
        <v>114</v>
      </c>
      <c r="E12125" s="2" t="s">
        <v>10207</v>
      </c>
      <c r="F12125" s="2">
        <v>31162403</v>
      </c>
      <c r="G12125" s="2" t="s">
        <v>490</v>
      </c>
      <c r="H12125" s="2">
        <v>4</v>
      </c>
      <c r="I12125" s="2">
        <v>8</v>
      </c>
      <c r="J12125" s="2">
        <v>10</v>
      </c>
      <c r="K12125" s="2">
        <v>2</v>
      </c>
      <c r="L12125" s="3">
        <v>35343</v>
      </c>
      <c r="M12125" s="2" t="s">
        <v>0</v>
      </c>
      <c r="N12125" s="4" t="s">
        <v>21</v>
      </c>
    </row>
    <row r="12126" spans="1:14" x14ac:dyDescent="0.25">
      <c r="A12126" s="1" t="s">
        <v>365</v>
      </c>
      <c r="B12126" s="2" t="s">
        <v>113</v>
      </c>
      <c r="C12126" s="2" t="s">
        <v>113</v>
      </c>
      <c r="D12126" s="2" t="s">
        <v>114</v>
      </c>
      <c r="E12126" s="2" t="s">
        <v>10208</v>
      </c>
      <c r="F12126" s="2">
        <v>20111614</v>
      </c>
      <c r="G12126" s="2" t="s">
        <v>490</v>
      </c>
      <c r="H12126" s="2">
        <v>4</v>
      </c>
      <c r="I12126" s="2">
        <v>8</v>
      </c>
      <c r="J12126" s="2">
        <v>10</v>
      </c>
      <c r="K12126" s="2">
        <v>30</v>
      </c>
      <c r="L12126" s="3">
        <v>155295</v>
      </c>
      <c r="M12126" s="2" t="s">
        <v>0</v>
      </c>
      <c r="N12126" s="4" t="s">
        <v>21</v>
      </c>
    </row>
    <row r="12127" spans="1:14" x14ac:dyDescent="0.25">
      <c r="A12127" s="1" t="s">
        <v>365</v>
      </c>
      <c r="B12127" s="2" t="s">
        <v>113</v>
      </c>
      <c r="C12127" s="2" t="s">
        <v>113</v>
      </c>
      <c r="D12127" s="2" t="s">
        <v>114</v>
      </c>
      <c r="E12127" s="2" t="s">
        <v>10209</v>
      </c>
      <c r="F12127" s="2">
        <v>31162402</v>
      </c>
      <c r="G12127" s="2" t="s">
        <v>490</v>
      </c>
      <c r="H12127" s="2">
        <v>4</v>
      </c>
      <c r="I12127" s="2">
        <v>8</v>
      </c>
      <c r="J12127" s="2">
        <v>10</v>
      </c>
      <c r="K12127" s="2">
        <v>2</v>
      </c>
      <c r="L12127" s="3">
        <v>81396</v>
      </c>
      <c r="M12127" s="2" t="s">
        <v>0</v>
      </c>
      <c r="N12127" s="4" t="s">
        <v>21</v>
      </c>
    </row>
    <row r="12128" spans="1:14" x14ac:dyDescent="0.25">
      <c r="A12128" s="1" t="s">
        <v>365</v>
      </c>
      <c r="B12128" s="2" t="s">
        <v>113</v>
      </c>
      <c r="C12128" s="2" t="s">
        <v>113</v>
      </c>
      <c r="D12128" s="2" t="s">
        <v>114</v>
      </c>
      <c r="E12128" s="2" t="s">
        <v>10210</v>
      </c>
      <c r="F12128" s="2">
        <v>31162402</v>
      </c>
      <c r="G12128" s="2" t="s">
        <v>490</v>
      </c>
      <c r="H12128" s="2">
        <v>4</v>
      </c>
      <c r="I12128" s="2">
        <v>8</v>
      </c>
      <c r="J12128" s="2">
        <v>10</v>
      </c>
      <c r="K12128" s="2">
        <v>2</v>
      </c>
      <c r="L12128" s="3">
        <v>69436.5</v>
      </c>
      <c r="M12128" s="2" t="s">
        <v>0</v>
      </c>
      <c r="N12128" s="4" t="s">
        <v>21</v>
      </c>
    </row>
    <row r="12129" spans="1:14" x14ac:dyDescent="0.25">
      <c r="A12129" s="1" t="s">
        <v>365</v>
      </c>
      <c r="B12129" s="2" t="s">
        <v>113</v>
      </c>
      <c r="C12129" s="2" t="s">
        <v>113</v>
      </c>
      <c r="D12129" s="2" t="s">
        <v>114</v>
      </c>
      <c r="E12129" s="2" t="s">
        <v>10211</v>
      </c>
      <c r="F12129" s="2">
        <v>27111511</v>
      </c>
      <c r="G12129" s="2" t="s">
        <v>490</v>
      </c>
      <c r="H12129" s="2">
        <v>4</v>
      </c>
      <c r="I12129" s="2">
        <v>8</v>
      </c>
      <c r="J12129" s="2">
        <v>10</v>
      </c>
      <c r="K12129" s="2">
        <v>1</v>
      </c>
      <c r="L12129" s="3">
        <v>44625</v>
      </c>
      <c r="M12129" s="2" t="s">
        <v>0</v>
      </c>
      <c r="N12129" s="4" t="s">
        <v>21</v>
      </c>
    </row>
    <row r="12130" spans="1:14" x14ac:dyDescent="0.25">
      <c r="A12130" s="1" t="s">
        <v>365</v>
      </c>
      <c r="B12130" s="2" t="s">
        <v>113</v>
      </c>
      <c r="C12130" s="2" t="s">
        <v>113</v>
      </c>
      <c r="D12130" s="2" t="s">
        <v>114</v>
      </c>
      <c r="E12130" s="2" t="s">
        <v>10212</v>
      </c>
      <c r="F12130" s="2">
        <v>27111511</v>
      </c>
      <c r="G12130" s="2" t="s">
        <v>490</v>
      </c>
      <c r="H12130" s="2">
        <v>4</v>
      </c>
      <c r="I12130" s="2">
        <v>8</v>
      </c>
      <c r="J12130" s="2">
        <v>10</v>
      </c>
      <c r="K12130" s="2">
        <v>1</v>
      </c>
      <c r="L12130" s="3">
        <v>107100</v>
      </c>
      <c r="M12130" s="2" t="s">
        <v>0</v>
      </c>
      <c r="N12130" s="4" t="s">
        <v>21</v>
      </c>
    </row>
    <row r="12131" spans="1:14" x14ac:dyDescent="0.25">
      <c r="A12131" s="1" t="s">
        <v>365</v>
      </c>
      <c r="B12131" s="2" t="s">
        <v>113</v>
      </c>
      <c r="C12131" s="2" t="s">
        <v>113</v>
      </c>
      <c r="D12131" s="2" t="s">
        <v>114</v>
      </c>
      <c r="E12131" s="2" t="s">
        <v>10213</v>
      </c>
      <c r="F12131" s="2">
        <v>39131712</v>
      </c>
      <c r="G12131" s="2" t="s">
        <v>490</v>
      </c>
      <c r="H12131" s="2">
        <v>4</v>
      </c>
      <c r="I12131" s="2">
        <v>8</v>
      </c>
      <c r="J12131" s="2">
        <v>10</v>
      </c>
      <c r="K12131" s="2">
        <v>5</v>
      </c>
      <c r="L12131" s="3">
        <v>21121</v>
      </c>
      <c r="M12131" s="2" t="s">
        <v>0</v>
      </c>
      <c r="N12131" s="4" t="s">
        <v>21</v>
      </c>
    </row>
    <row r="12132" spans="1:14" x14ac:dyDescent="0.25">
      <c r="A12132" s="1" t="s">
        <v>365</v>
      </c>
      <c r="B12132" s="2" t="s">
        <v>113</v>
      </c>
      <c r="C12132" s="2" t="s">
        <v>113</v>
      </c>
      <c r="D12132" s="2" t="s">
        <v>114</v>
      </c>
      <c r="E12132" s="2" t="s">
        <v>10214</v>
      </c>
      <c r="F12132" s="2">
        <v>31191506</v>
      </c>
      <c r="G12132" s="2" t="s">
        <v>490</v>
      </c>
      <c r="H12132" s="2">
        <v>4</v>
      </c>
      <c r="I12132" s="2">
        <v>8</v>
      </c>
      <c r="J12132" s="2">
        <v>10</v>
      </c>
      <c r="K12132" s="2">
        <v>2</v>
      </c>
      <c r="L12132" s="3">
        <v>33915</v>
      </c>
      <c r="M12132" s="2" t="s">
        <v>0</v>
      </c>
      <c r="N12132" s="4" t="s">
        <v>21</v>
      </c>
    </row>
    <row r="12133" spans="1:14" x14ac:dyDescent="0.25">
      <c r="A12133" s="1" t="s">
        <v>365</v>
      </c>
      <c r="B12133" s="2" t="s">
        <v>113</v>
      </c>
      <c r="C12133" s="2" t="s">
        <v>113</v>
      </c>
      <c r="D12133" s="2" t="s">
        <v>114</v>
      </c>
      <c r="E12133" s="2" t="s">
        <v>10215</v>
      </c>
      <c r="F12133" s="2">
        <v>31191506</v>
      </c>
      <c r="G12133" s="2" t="s">
        <v>490</v>
      </c>
      <c r="H12133" s="2">
        <v>4</v>
      </c>
      <c r="I12133" s="2">
        <v>8</v>
      </c>
      <c r="J12133" s="2">
        <v>10</v>
      </c>
      <c r="K12133" s="2">
        <v>2</v>
      </c>
      <c r="L12133" s="3">
        <v>9817.5</v>
      </c>
      <c r="M12133" s="2" t="s">
        <v>0</v>
      </c>
      <c r="N12133" s="4" t="s">
        <v>21</v>
      </c>
    </row>
    <row r="12134" spans="1:14" x14ac:dyDescent="0.25">
      <c r="A12134" s="1" t="s">
        <v>365</v>
      </c>
      <c r="B12134" s="2" t="s">
        <v>113</v>
      </c>
      <c r="C12134" s="2" t="s">
        <v>113</v>
      </c>
      <c r="D12134" s="2" t="s">
        <v>114</v>
      </c>
      <c r="E12134" s="2" t="s">
        <v>10216</v>
      </c>
      <c r="F12134" s="2">
        <v>31191506</v>
      </c>
      <c r="G12134" s="2" t="s">
        <v>490</v>
      </c>
      <c r="H12134" s="2">
        <v>4</v>
      </c>
      <c r="I12134" s="2">
        <v>8</v>
      </c>
      <c r="J12134" s="2">
        <v>10</v>
      </c>
      <c r="K12134" s="2">
        <v>2</v>
      </c>
      <c r="L12134" s="3">
        <v>12495</v>
      </c>
      <c r="M12134" s="2" t="s">
        <v>0</v>
      </c>
      <c r="N12134" s="4" t="s">
        <v>21</v>
      </c>
    </row>
    <row r="12135" spans="1:14" x14ac:dyDescent="0.25">
      <c r="A12135" s="1" t="s">
        <v>365</v>
      </c>
      <c r="B12135" s="2" t="s">
        <v>113</v>
      </c>
      <c r="C12135" s="2" t="s">
        <v>113</v>
      </c>
      <c r="D12135" s="2" t="s">
        <v>114</v>
      </c>
      <c r="E12135" s="2" t="s">
        <v>10217</v>
      </c>
      <c r="F12135" s="2">
        <v>31191506</v>
      </c>
      <c r="G12135" s="2" t="s">
        <v>490</v>
      </c>
      <c r="H12135" s="2">
        <v>4</v>
      </c>
      <c r="I12135" s="2">
        <v>8</v>
      </c>
      <c r="J12135" s="2">
        <v>10</v>
      </c>
      <c r="K12135" s="2">
        <v>2</v>
      </c>
      <c r="L12135" s="3">
        <v>10710</v>
      </c>
      <c r="M12135" s="2" t="s">
        <v>0</v>
      </c>
      <c r="N12135" s="4" t="s">
        <v>21</v>
      </c>
    </row>
    <row r="12136" spans="1:14" x14ac:dyDescent="0.25">
      <c r="A12136" s="1" t="s">
        <v>365</v>
      </c>
      <c r="B12136" s="2" t="s">
        <v>113</v>
      </c>
      <c r="C12136" s="2" t="s">
        <v>113</v>
      </c>
      <c r="D12136" s="2" t="s">
        <v>114</v>
      </c>
      <c r="E12136" s="2" t="s">
        <v>10218</v>
      </c>
      <c r="F12136" s="2">
        <v>31191506</v>
      </c>
      <c r="G12136" s="2" t="s">
        <v>490</v>
      </c>
      <c r="H12136" s="2">
        <v>4</v>
      </c>
      <c r="I12136" s="2">
        <v>8</v>
      </c>
      <c r="J12136" s="2">
        <v>10</v>
      </c>
      <c r="K12136" s="2">
        <v>2</v>
      </c>
      <c r="L12136" s="3">
        <v>17850</v>
      </c>
      <c r="M12136" s="2" t="s">
        <v>0</v>
      </c>
      <c r="N12136" s="4" t="s">
        <v>21</v>
      </c>
    </row>
    <row r="12137" spans="1:14" x14ac:dyDescent="0.25">
      <c r="A12137" s="1" t="s">
        <v>365</v>
      </c>
      <c r="B12137" s="2" t="s">
        <v>113</v>
      </c>
      <c r="C12137" s="2" t="s">
        <v>113</v>
      </c>
      <c r="D12137" s="2" t="s">
        <v>114</v>
      </c>
      <c r="E12137" s="2" t="s">
        <v>10219</v>
      </c>
      <c r="F12137" s="2">
        <v>31191506</v>
      </c>
      <c r="G12137" s="2" t="s">
        <v>490</v>
      </c>
      <c r="H12137" s="2">
        <v>4</v>
      </c>
      <c r="I12137" s="2">
        <v>8</v>
      </c>
      <c r="J12137" s="2">
        <v>10</v>
      </c>
      <c r="K12137" s="2">
        <v>2</v>
      </c>
      <c r="L12137" s="3">
        <v>17850</v>
      </c>
      <c r="M12137" s="2" t="s">
        <v>0</v>
      </c>
      <c r="N12137" s="4" t="s">
        <v>21</v>
      </c>
    </row>
    <row r="12138" spans="1:14" x14ac:dyDescent="0.25">
      <c r="A12138" s="1" t="s">
        <v>365</v>
      </c>
      <c r="B12138" s="2" t="s">
        <v>113</v>
      </c>
      <c r="C12138" s="2" t="s">
        <v>113</v>
      </c>
      <c r="D12138" s="2" t="s">
        <v>114</v>
      </c>
      <c r="E12138" s="2" t="s">
        <v>10220</v>
      </c>
      <c r="F12138" s="2">
        <v>31191506</v>
      </c>
      <c r="G12138" s="2" t="s">
        <v>490</v>
      </c>
      <c r="H12138" s="2">
        <v>4</v>
      </c>
      <c r="I12138" s="2">
        <v>8</v>
      </c>
      <c r="J12138" s="2">
        <v>10</v>
      </c>
      <c r="K12138" s="2">
        <v>2</v>
      </c>
      <c r="L12138" s="3">
        <v>19635</v>
      </c>
      <c r="M12138" s="2" t="s">
        <v>0</v>
      </c>
      <c r="N12138" s="4" t="s">
        <v>21</v>
      </c>
    </row>
    <row r="12139" spans="1:14" x14ac:dyDescent="0.25">
      <c r="A12139" s="1" t="s">
        <v>365</v>
      </c>
      <c r="B12139" s="2" t="s">
        <v>113</v>
      </c>
      <c r="C12139" s="2" t="s">
        <v>113</v>
      </c>
      <c r="D12139" s="2" t="s">
        <v>114</v>
      </c>
      <c r="E12139" s="2" t="s">
        <v>10221</v>
      </c>
      <c r="F12139" s="2">
        <v>31191506</v>
      </c>
      <c r="G12139" s="2" t="s">
        <v>490</v>
      </c>
      <c r="H12139" s="2">
        <v>4</v>
      </c>
      <c r="I12139" s="2">
        <v>8</v>
      </c>
      <c r="J12139" s="2">
        <v>10</v>
      </c>
      <c r="K12139" s="2">
        <v>2</v>
      </c>
      <c r="L12139" s="3">
        <v>32130</v>
      </c>
      <c r="M12139" s="2" t="s">
        <v>0</v>
      </c>
      <c r="N12139" s="4" t="s">
        <v>21</v>
      </c>
    </row>
    <row r="12140" spans="1:14" x14ac:dyDescent="0.25">
      <c r="A12140" s="1" t="s">
        <v>365</v>
      </c>
      <c r="B12140" s="2" t="s">
        <v>113</v>
      </c>
      <c r="C12140" s="2" t="s">
        <v>113</v>
      </c>
      <c r="D12140" s="2" t="s">
        <v>114</v>
      </c>
      <c r="E12140" s="2" t="s">
        <v>10222</v>
      </c>
      <c r="F12140" s="2">
        <v>31191506</v>
      </c>
      <c r="G12140" s="2" t="s">
        <v>490</v>
      </c>
      <c r="H12140" s="2">
        <v>4</v>
      </c>
      <c r="I12140" s="2">
        <v>8</v>
      </c>
      <c r="J12140" s="2">
        <v>10</v>
      </c>
      <c r="K12140" s="2">
        <v>1</v>
      </c>
      <c r="L12140" s="3">
        <v>624750</v>
      </c>
      <c r="M12140" s="2" t="s">
        <v>0</v>
      </c>
      <c r="N12140" s="4" t="s">
        <v>21</v>
      </c>
    </row>
    <row r="12141" spans="1:14" x14ac:dyDescent="0.25">
      <c r="A12141" s="1" t="s">
        <v>365</v>
      </c>
      <c r="B12141" s="2" t="s">
        <v>113</v>
      </c>
      <c r="C12141" s="2" t="s">
        <v>113</v>
      </c>
      <c r="D12141" s="2" t="s">
        <v>114</v>
      </c>
      <c r="E12141" s="2" t="s">
        <v>18690</v>
      </c>
      <c r="F12141" s="2">
        <v>31191506</v>
      </c>
      <c r="G12141" s="2" t="s">
        <v>490</v>
      </c>
      <c r="H12141" s="2">
        <v>4</v>
      </c>
      <c r="I12141" s="2">
        <v>8</v>
      </c>
      <c r="J12141" s="2">
        <v>10</v>
      </c>
      <c r="K12141" s="2">
        <v>2</v>
      </c>
      <c r="L12141" s="3">
        <v>11979.14</v>
      </c>
      <c r="M12141" s="2" t="s">
        <v>0</v>
      </c>
      <c r="N12141" s="4" t="s">
        <v>21</v>
      </c>
    </row>
    <row r="12142" spans="1:14" x14ac:dyDescent="0.25">
      <c r="A12142" s="1" t="s">
        <v>365</v>
      </c>
      <c r="B12142" s="2" t="s">
        <v>113</v>
      </c>
      <c r="C12142" s="2" t="s">
        <v>113</v>
      </c>
      <c r="D12142" s="2" t="s">
        <v>114</v>
      </c>
      <c r="E12142" s="2" t="s">
        <v>18691</v>
      </c>
      <c r="F12142" s="2">
        <v>31191506</v>
      </c>
      <c r="G12142" s="2" t="s">
        <v>490</v>
      </c>
      <c r="H12142" s="2">
        <v>4</v>
      </c>
      <c r="I12142" s="2">
        <v>8</v>
      </c>
      <c r="J12142" s="2">
        <v>10</v>
      </c>
      <c r="K12142" s="2">
        <v>2</v>
      </c>
      <c r="L12142" s="3">
        <v>16636.2</v>
      </c>
      <c r="M12142" s="2" t="s">
        <v>0</v>
      </c>
      <c r="N12142" s="4" t="s">
        <v>21</v>
      </c>
    </row>
    <row r="12143" spans="1:14" x14ac:dyDescent="0.25">
      <c r="A12143" s="1" t="s">
        <v>365</v>
      </c>
      <c r="B12143" s="2" t="s">
        <v>113</v>
      </c>
      <c r="C12143" s="2" t="s">
        <v>113</v>
      </c>
      <c r="D12143" s="2" t="s">
        <v>114</v>
      </c>
      <c r="E12143" s="2" t="s">
        <v>18692</v>
      </c>
      <c r="F12143" s="2">
        <v>27112838</v>
      </c>
      <c r="G12143" s="2" t="s">
        <v>490</v>
      </c>
      <c r="H12143" s="2">
        <v>4</v>
      </c>
      <c r="I12143" s="2">
        <v>8</v>
      </c>
      <c r="J12143" s="2">
        <v>10</v>
      </c>
      <c r="K12143" s="2">
        <v>2</v>
      </c>
      <c r="L12143" s="3">
        <v>64081.5</v>
      </c>
      <c r="M12143" s="2" t="s">
        <v>0</v>
      </c>
      <c r="N12143" s="4" t="s">
        <v>21</v>
      </c>
    </row>
    <row r="12144" spans="1:14" x14ac:dyDescent="0.25">
      <c r="A12144" s="1" t="s">
        <v>365</v>
      </c>
      <c r="B12144" s="2" t="s">
        <v>113</v>
      </c>
      <c r="C12144" s="2" t="s">
        <v>113</v>
      </c>
      <c r="D12144" s="2" t="s">
        <v>114</v>
      </c>
      <c r="E12144" s="2" t="s">
        <v>18693</v>
      </c>
      <c r="F12144" s="2">
        <v>27112838</v>
      </c>
      <c r="G12144" s="2" t="s">
        <v>490</v>
      </c>
      <c r="H12144" s="2">
        <v>4</v>
      </c>
      <c r="I12144" s="2">
        <v>8</v>
      </c>
      <c r="J12144" s="2">
        <v>10</v>
      </c>
      <c r="K12144" s="2">
        <v>2</v>
      </c>
      <c r="L12144" s="3">
        <v>11067</v>
      </c>
      <c r="M12144" s="2" t="s">
        <v>0</v>
      </c>
      <c r="N12144" s="4" t="s">
        <v>21</v>
      </c>
    </row>
    <row r="12145" spans="1:14" x14ac:dyDescent="0.25">
      <c r="A12145" s="1" t="s">
        <v>365</v>
      </c>
      <c r="B12145" s="2" t="s">
        <v>113</v>
      </c>
      <c r="C12145" s="2" t="s">
        <v>113</v>
      </c>
      <c r="D12145" s="2" t="s">
        <v>114</v>
      </c>
      <c r="E12145" s="2" t="s">
        <v>18694</v>
      </c>
      <c r="F12145" s="2">
        <v>27112838</v>
      </c>
      <c r="G12145" s="2" t="s">
        <v>490</v>
      </c>
      <c r="H12145" s="2">
        <v>4</v>
      </c>
      <c r="I12145" s="2">
        <v>8</v>
      </c>
      <c r="J12145" s="2">
        <v>10</v>
      </c>
      <c r="K12145" s="2">
        <v>2</v>
      </c>
      <c r="L12145" s="3">
        <v>8300.26</v>
      </c>
      <c r="M12145" s="2" t="s">
        <v>0</v>
      </c>
      <c r="N12145" s="4" t="s">
        <v>21</v>
      </c>
    </row>
    <row r="12146" spans="1:14" x14ac:dyDescent="0.25">
      <c r="A12146" s="1" t="s">
        <v>365</v>
      </c>
      <c r="B12146" s="2" t="s">
        <v>113</v>
      </c>
      <c r="C12146" s="2" t="s">
        <v>113</v>
      </c>
      <c r="D12146" s="2" t="s">
        <v>114</v>
      </c>
      <c r="E12146" s="2" t="s">
        <v>18695</v>
      </c>
      <c r="F12146" s="2">
        <v>27112838</v>
      </c>
      <c r="G12146" s="2" t="s">
        <v>490</v>
      </c>
      <c r="H12146" s="2">
        <v>4</v>
      </c>
      <c r="I12146" s="2">
        <v>8</v>
      </c>
      <c r="J12146" s="2">
        <v>10</v>
      </c>
      <c r="K12146" s="2">
        <v>2</v>
      </c>
      <c r="L12146" s="3">
        <v>10353</v>
      </c>
      <c r="M12146" s="2" t="s">
        <v>0</v>
      </c>
      <c r="N12146" s="4" t="s">
        <v>21</v>
      </c>
    </row>
    <row r="12147" spans="1:14" x14ac:dyDescent="0.25">
      <c r="A12147" s="1" t="s">
        <v>365</v>
      </c>
      <c r="B12147" s="2" t="s">
        <v>113</v>
      </c>
      <c r="C12147" s="2" t="s">
        <v>113</v>
      </c>
      <c r="D12147" s="2" t="s">
        <v>114</v>
      </c>
      <c r="E12147" s="2" t="s">
        <v>18696</v>
      </c>
      <c r="F12147" s="2">
        <v>27112838</v>
      </c>
      <c r="G12147" s="2" t="s">
        <v>490</v>
      </c>
      <c r="H12147" s="2">
        <v>4</v>
      </c>
      <c r="I12147" s="2">
        <v>8</v>
      </c>
      <c r="J12147" s="2">
        <v>10</v>
      </c>
      <c r="K12147" s="2">
        <v>2</v>
      </c>
      <c r="L12147" s="3">
        <v>16422</v>
      </c>
      <c r="M12147" s="2" t="s">
        <v>0</v>
      </c>
      <c r="N12147" s="4" t="s">
        <v>21</v>
      </c>
    </row>
    <row r="12148" spans="1:14" x14ac:dyDescent="0.25">
      <c r="A12148" s="1" t="s">
        <v>365</v>
      </c>
      <c r="B12148" s="2" t="s">
        <v>113</v>
      </c>
      <c r="C12148" s="2" t="s">
        <v>113</v>
      </c>
      <c r="D12148" s="2" t="s">
        <v>114</v>
      </c>
      <c r="E12148" s="2" t="s">
        <v>18697</v>
      </c>
      <c r="F12148" s="2">
        <v>27112838</v>
      </c>
      <c r="G12148" s="2" t="s">
        <v>490</v>
      </c>
      <c r="H12148" s="2">
        <v>4</v>
      </c>
      <c r="I12148" s="2">
        <v>8</v>
      </c>
      <c r="J12148" s="2">
        <v>10</v>
      </c>
      <c r="K12148" s="2">
        <v>2</v>
      </c>
      <c r="L12148" s="3">
        <v>14012.26</v>
      </c>
      <c r="M12148" s="2" t="s">
        <v>0</v>
      </c>
      <c r="N12148" s="4" t="s">
        <v>21</v>
      </c>
    </row>
    <row r="12149" spans="1:14" x14ac:dyDescent="0.25">
      <c r="A12149" s="1" t="s">
        <v>365</v>
      </c>
      <c r="B12149" s="2" t="s">
        <v>113</v>
      </c>
      <c r="C12149" s="2" t="s">
        <v>113</v>
      </c>
      <c r="D12149" s="2" t="s">
        <v>114</v>
      </c>
      <c r="E12149" s="2" t="s">
        <v>10223</v>
      </c>
      <c r="F12149" s="2">
        <v>27112700</v>
      </c>
      <c r="G12149" s="2" t="s">
        <v>490</v>
      </c>
      <c r="H12149" s="2">
        <v>4</v>
      </c>
      <c r="I12149" s="2">
        <v>8</v>
      </c>
      <c r="J12149" s="2">
        <v>10</v>
      </c>
      <c r="K12149" s="2">
        <v>2</v>
      </c>
      <c r="L12149" s="3">
        <v>10710</v>
      </c>
      <c r="M12149" s="2" t="s">
        <v>0</v>
      </c>
      <c r="N12149" s="4" t="s">
        <v>21</v>
      </c>
    </row>
    <row r="12150" spans="1:14" x14ac:dyDescent="0.25">
      <c r="A12150" s="1" t="s">
        <v>365</v>
      </c>
      <c r="B12150" s="2" t="s">
        <v>113</v>
      </c>
      <c r="C12150" s="2" t="s">
        <v>113</v>
      </c>
      <c r="D12150" s="2" t="s">
        <v>114</v>
      </c>
      <c r="E12150" s="2" t="s">
        <v>10224</v>
      </c>
      <c r="F12150" s="2">
        <v>27112700</v>
      </c>
      <c r="G12150" s="2" t="s">
        <v>490</v>
      </c>
      <c r="H12150" s="2">
        <v>4</v>
      </c>
      <c r="I12150" s="2">
        <v>8</v>
      </c>
      <c r="J12150" s="2">
        <v>10</v>
      </c>
      <c r="K12150" s="2">
        <v>2</v>
      </c>
      <c r="L12150" s="3">
        <v>13387.5</v>
      </c>
      <c r="M12150" s="2" t="s">
        <v>0</v>
      </c>
      <c r="N12150" s="4" t="s">
        <v>21</v>
      </c>
    </row>
    <row r="12151" spans="1:14" x14ac:dyDescent="0.25">
      <c r="A12151" s="1" t="s">
        <v>365</v>
      </c>
      <c r="B12151" s="2" t="s">
        <v>113</v>
      </c>
      <c r="C12151" s="2" t="s">
        <v>113</v>
      </c>
      <c r="D12151" s="2" t="s">
        <v>114</v>
      </c>
      <c r="E12151" s="2" t="s">
        <v>10225</v>
      </c>
      <c r="F12151" s="2">
        <v>39131712</v>
      </c>
      <c r="G12151" s="2" t="s">
        <v>490</v>
      </c>
      <c r="H12151" s="2">
        <v>4</v>
      </c>
      <c r="I12151" s="2">
        <v>8</v>
      </c>
      <c r="J12151" s="2">
        <v>10</v>
      </c>
      <c r="K12151" s="2">
        <v>10</v>
      </c>
      <c r="L12151" s="3">
        <v>33915</v>
      </c>
      <c r="M12151" s="2" t="s">
        <v>0</v>
      </c>
      <c r="N12151" s="4" t="s">
        <v>21</v>
      </c>
    </row>
    <row r="12152" spans="1:14" x14ac:dyDescent="0.25">
      <c r="A12152" s="1" t="s">
        <v>365</v>
      </c>
      <c r="B12152" s="2" t="s">
        <v>113</v>
      </c>
      <c r="C12152" s="2" t="s">
        <v>113</v>
      </c>
      <c r="D12152" s="2" t="s">
        <v>114</v>
      </c>
      <c r="E12152" s="2" t="s">
        <v>10226</v>
      </c>
      <c r="F12152" s="2">
        <v>39131712</v>
      </c>
      <c r="G12152" s="2" t="s">
        <v>490</v>
      </c>
      <c r="H12152" s="2">
        <v>4</v>
      </c>
      <c r="I12152" s="2">
        <v>8</v>
      </c>
      <c r="J12152" s="2">
        <v>10</v>
      </c>
      <c r="K12152" s="2">
        <v>10</v>
      </c>
      <c r="L12152" s="3">
        <v>21420</v>
      </c>
      <c r="M12152" s="2" t="s">
        <v>0</v>
      </c>
      <c r="N12152" s="4" t="s">
        <v>21</v>
      </c>
    </row>
    <row r="12153" spans="1:14" x14ac:dyDescent="0.25">
      <c r="A12153" s="1" t="s">
        <v>365</v>
      </c>
      <c r="B12153" s="2" t="s">
        <v>113</v>
      </c>
      <c r="C12153" s="2" t="s">
        <v>113</v>
      </c>
      <c r="D12153" s="2" t="s">
        <v>114</v>
      </c>
      <c r="E12153" s="2" t="s">
        <v>10227</v>
      </c>
      <c r="F12153" s="2">
        <v>60121231</v>
      </c>
      <c r="G12153" s="2" t="s">
        <v>490</v>
      </c>
      <c r="H12153" s="2">
        <v>4</v>
      </c>
      <c r="I12153" s="2">
        <v>8</v>
      </c>
      <c r="J12153" s="2">
        <v>10</v>
      </c>
      <c r="K12153" s="2">
        <v>5</v>
      </c>
      <c r="L12153" s="3">
        <v>44178.75</v>
      </c>
      <c r="M12153" s="2" t="s">
        <v>0</v>
      </c>
      <c r="N12153" s="4" t="s">
        <v>21</v>
      </c>
    </row>
    <row r="12154" spans="1:14" x14ac:dyDescent="0.25">
      <c r="A12154" s="1" t="s">
        <v>365</v>
      </c>
      <c r="B12154" s="2" t="s">
        <v>113</v>
      </c>
      <c r="C12154" s="2" t="s">
        <v>113</v>
      </c>
      <c r="D12154" s="2" t="s">
        <v>114</v>
      </c>
      <c r="E12154" s="2" t="s">
        <v>10228</v>
      </c>
      <c r="F12154" s="2">
        <v>27111907</v>
      </c>
      <c r="G12154" s="2" t="s">
        <v>490</v>
      </c>
      <c r="H12154" s="2">
        <v>4</v>
      </c>
      <c r="I12154" s="2">
        <v>8</v>
      </c>
      <c r="J12154" s="2">
        <v>10</v>
      </c>
      <c r="K12154" s="2">
        <v>1</v>
      </c>
      <c r="L12154" s="3">
        <v>40162.5</v>
      </c>
      <c r="M12154" s="2" t="s">
        <v>0</v>
      </c>
      <c r="N12154" s="4" t="s">
        <v>21</v>
      </c>
    </row>
    <row r="12155" spans="1:14" x14ac:dyDescent="0.25">
      <c r="A12155" s="1" t="s">
        <v>365</v>
      </c>
      <c r="B12155" s="2" t="s">
        <v>113</v>
      </c>
      <c r="C12155" s="2" t="s">
        <v>113</v>
      </c>
      <c r="D12155" s="2" t="s">
        <v>114</v>
      </c>
      <c r="E12155" s="2" t="s">
        <v>10229</v>
      </c>
      <c r="F12155" s="2">
        <v>27111907</v>
      </c>
      <c r="G12155" s="2" t="s">
        <v>490</v>
      </c>
      <c r="H12155" s="2">
        <v>4</v>
      </c>
      <c r="I12155" s="2">
        <v>8</v>
      </c>
      <c r="J12155" s="2">
        <v>10</v>
      </c>
      <c r="K12155" s="2">
        <v>1</v>
      </c>
      <c r="L12155" s="3">
        <v>44625</v>
      </c>
      <c r="M12155" s="2" t="s">
        <v>0</v>
      </c>
      <c r="N12155" s="4" t="s">
        <v>21</v>
      </c>
    </row>
    <row r="12156" spans="1:14" x14ac:dyDescent="0.25">
      <c r="A12156" s="1" t="s">
        <v>365</v>
      </c>
      <c r="B12156" s="2" t="s">
        <v>113</v>
      </c>
      <c r="C12156" s="2" t="s">
        <v>113</v>
      </c>
      <c r="D12156" s="2" t="s">
        <v>114</v>
      </c>
      <c r="E12156" s="2" t="s">
        <v>10230</v>
      </c>
      <c r="F12156" s="2">
        <v>27111907</v>
      </c>
      <c r="G12156" s="2" t="s">
        <v>490</v>
      </c>
      <c r="H12156" s="2">
        <v>4</v>
      </c>
      <c r="I12156" s="2">
        <v>8</v>
      </c>
      <c r="J12156" s="2">
        <v>10</v>
      </c>
      <c r="K12156" s="2">
        <v>1</v>
      </c>
      <c r="L12156" s="3">
        <v>71400</v>
      </c>
      <c r="M12156" s="2" t="s">
        <v>0</v>
      </c>
      <c r="N12156" s="4" t="s">
        <v>21</v>
      </c>
    </row>
    <row r="12157" spans="1:14" x14ac:dyDescent="0.25">
      <c r="A12157" s="1" t="s">
        <v>365</v>
      </c>
      <c r="B12157" s="2" t="s">
        <v>113</v>
      </c>
      <c r="C12157" s="2" t="s">
        <v>113</v>
      </c>
      <c r="D12157" s="2" t="s">
        <v>114</v>
      </c>
      <c r="E12157" s="2" t="s">
        <v>10231</v>
      </c>
      <c r="F12157" s="2">
        <v>30181800</v>
      </c>
      <c r="G12157" s="2" t="s">
        <v>490</v>
      </c>
      <c r="H12157" s="2">
        <v>4</v>
      </c>
      <c r="I12157" s="2">
        <v>8</v>
      </c>
      <c r="J12157" s="2">
        <v>10</v>
      </c>
      <c r="K12157" s="2">
        <v>3</v>
      </c>
      <c r="L12157" s="3">
        <v>220893.75</v>
      </c>
      <c r="M12157" s="2" t="s">
        <v>0</v>
      </c>
      <c r="N12157" s="4" t="s">
        <v>21</v>
      </c>
    </row>
    <row r="12158" spans="1:14" x14ac:dyDescent="0.25">
      <c r="A12158" s="1" t="s">
        <v>365</v>
      </c>
      <c r="B12158" s="2" t="s">
        <v>113</v>
      </c>
      <c r="C12158" s="2" t="s">
        <v>113</v>
      </c>
      <c r="D12158" s="2" t="s">
        <v>114</v>
      </c>
      <c r="E12158" s="2" t="s">
        <v>10232</v>
      </c>
      <c r="F12158" s="2">
        <v>30181800</v>
      </c>
      <c r="G12158" s="2" t="s">
        <v>490</v>
      </c>
      <c r="H12158" s="2">
        <v>4</v>
      </c>
      <c r="I12158" s="2">
        <v>8</v>
      </c>
      <c r="J12158" s="2">
        <v>10</v>
      </c>
      <c r="K12158" s="2">
        <v>5</v>
      </c>
      <c r="L12158" s="3">
        <v>204382.5</v>
      </c>
      <c r="M12158" s="2" t="s">
        <v>0</v>
      </c>
      <c r="N12158" s="4" t="s">
        <v>21</v>
      </c>
    </row>
    <row r="12159" spans="1:14" x14ac:dyDescent="0.25">
      <c r="A12159" s="1" t="s">
        <v>365</v>
      </c>
      <c r="B12159" s="2" t="s">
        <v>113</v>
      </c>
      <c r="C12159" s="2" t="s">
        <v>113</v>
      </c>
      <c r="D12159" s="2" t="s">
        <v>114</v>
      </c>
      <c r="E12159" s="2" t="s">
        <v>10233</v>
      </c>
      <c r="F12159" s="2">
        <v>30181800</v>
      </c>
      <c r="G12159" s="2" t="s">
        <v>490</v>
      </c>
      <c r="H12159" s="2">
        <v>4</v>
      </c>
      <c r="I12159" s="2">
        <v>8</v>
      </c>
      <c r="J12159" s="2">
        <v>10</v>
      </c>
      <c r="K12159" s="2">
        <v>5</v>
      </c>
      <c r="L12159" s="3">
        <v>560601.55000000005</v>
      </c>
      <c r="M12159" s="2" t="s">
        <v>0</v>
      </c>
      <c r="N12159" s="4" t="s">
        <v>21</v>
      </c>
    </row>
    <row r="12160" spans="1:14" x14ac:dyDescent="0.25">
      <c r="A12160" s="1" t="s">
        <v>365</v>
      </c>
      <c r="B12160" s="2" t="s">
        <v>113</v>
      </c>
      <c r="C12160" s="2" t="s">
        <v>113</v>
      </c>
      <c r="D12160" s="2" t="s">
        <v>114</v>
      </c>
      <c r="E12160" s="2" t="s">
        <v>10234</v>
      </c>
      <c r="F12160" s="2">
        <v>30181800</v>
      </c>
      <c r="G12160" s="2" t="s">
        <v>490</v>
      </c>
      <c r="H12160" s="2">
        <v>4</v>
      </c>
      <c r="I12160" s="2">
        <v>8</v>
      </c>
      <c r="J12160" s="2">
        <v>10</v>
      </c>
      <c r="K12160" s="2">
        <v>2</v>
      </c>
      <c r="L12160" s="3">
        <v>231871.5</v>
      </c>
      <c r="M12160" s="2" t="s">
        <v>0</v>
      </c>
      <c r="N12160" s="4" t="s">
        <v>21</v>
      </c>
    </row>
    <row r="12161" spans="1:14" x14ac:dyDescent="0.25">
      <c r="A12161" s="1" t="s">
        <v>365</v>
      </c>
      <c r="B12161" s="2" t="s">
        <v>113</v>
      </c>
      <c r="C12161" s="2" t="s">
        <v>113</v>
      </c>
      <c r="D12161" s="2" t="s">
        <v>114</v>
      </c>
      <c r="E12161" s="2" t="s">
        <v>10235</v>
      </c>
      <c r="F12161" s="2">
        <v>30181800</v>
      </c>
      <c r="G12161" s="2" t="s">
        <v>490</v>
      </c>
      <c r="H12161" s="2">
        <v>4</v>
      </c>
      <c r="I12161" s="2">
        <v>8</v>
      </c>
      <c r="J12161" s="2">
        <v>10</v>
      </c>
      <c r="K12161" s="2">
        <v>5</v>
      </c>
      <c r="L12161" s="3">
        <v>423937.5</v>
      </c>
      <c r="M12161" s="2" t="s">
        <v>0</v>
      </c>
      <c r="N12161" s="4" t="s">
        <v>21</v>
      </c>
    </row>
    <row r="12162" spans="1:14" x14ac:dyDescent="0.25">
      <c r="A12162" s="1" t="s">
        <v>365</v>
      </c>
      <c r="B12162" s="2" t="s">
        <v>113</v>
      </c>
      <c r="C12162" s="2" t="s">
        <v>113</v>
      </c>
      <c r="D12162" s="2" t="s">
        <v>114</v>
      </c>
      <c r="E12162" s="2" t="s">
        <v>10236</v>
      </c>
      <c r="F12162" s="2">
        <v>30181800</v>
      </c>
      <c r="G12162" s="2" t="s">
        <v>490</v>
      </c>
      <c r="H12162" s="2">
        <v>4</v>
      </c>
      <c r="I12162" s="2">
        <v>8</v>
      </c>
      <c r="J12162" s="2">
        <v>10</v>
      </c>
      <c r="K12162" s="2">
        <v>5</v>
      </c>
      <c r="L12162" s="3">
        <v>280245</v>
      </c>
      <c r="M12162" s="2" t="s">
        <v>0</v>
      </c>
      <c r="N12162" s="4" t="s">
        <v>21</v>
      </c>
    </row>
    <row r="12163" spans="1:14" x14ac:dyDescent="0.25">
      <c r="A12163" s="1" t="s">
        <v>365</v>
      </c>
      <c r="B12163" s="2" t="s">
        <v>113</v>
      </c>
      <c r="C12163" s="2" t="s">
        <v>113</v>
      </c>
      <c r="D12163" s="2" t="s">
        <v>114</v>
      </c>
      <c r="E12163" s="2" t="s">
        <v>10237</v>
      </c>
      <c r="F12163" s="2">
        <v>30181800</v>
      </c>
      <c r="G12163" s="2" t="s">
        <v>490</v>
      </c>
      <c r="H12163" s="2">
        <v>4</v>
      </c>
      <c r="I12163" s="2">
        <v>8</v>
      </c>
      <c r="J12163" s="2">
        <v>10</v>
      </c>
      <c r="K12163" s="2">
        <v>5</v>
      </c>
      <c r="L12163" s="3">
        <v>230220.40000000002</v>
      </c>
      <c r="M12163" s="2" t="s">
        <v>0</v>
      </c>
      <c r="N12163" s="4" t="s">
        <v>21</v>
      </c>
    </row>
    <row r="12164" spans="1:14" x14ac:dyDescent="0.25">
      <c r="A12164" s="1" t="s">
        <v>365</v>
      </c>
      <c r="B12164" s="2" t="s">
        <v>113</v>
      </c>
      <c r="C12164" s="2" t="s">
        <v>113</v>
      </c>
      <c r="D12164" s="2" t="s">
        <v>114</v>
      </c>
      <c r="E12164" s="2" t="s">
        <v>10238</v>
      </c>
      <c r="F12164" s="2">
        <v>30181800</v>
      </c>
      <c r="G12164" s="2" t="s">
        <v>490</v>
      </c>
      <c r="H12164" s="2">
        <v>4</v>
      </c>
      <c r="I12164" s="2">
        <v>8</v>
      </c>
      <c r="J12164" s="2">
        <v>10</v>
      </c>
      <c r="K12164" s="2">
        <v>1</v>
      </c>
      <c r="L12164" s="3">
        <v>46044.08</v>
      </c>
      <c r="M12164" s="2" t="s">
        <v>0</v>
      </c>
      <c r="N12164" s="4" t="s">
        <v>21</v>
      </c>
    </row>
    <row r="12165" spans="1:14" x14ac:dyDescent="0.25">
      <c r="A12165" s="1" t="s">
        <v>365</v>
      </c>
      <c r="B12165" s="2" t="s">
        <v>113</v>
      </c>
      <c r="C12165" s="2" t="s">
        <v>113</v>
      </c>
      <c r="D12165" s="2" t="s">
        <v>114</v>
      </c>
      <c r="E12165" s="2" t="s">
        <v>10239</v>
      </c>
      <c r="F12165" s="2">
        <v>27111552</v>
      </c>
      <c r="G12165" s="2" t="s">
        <v>490</v>
      </c>
      <c r="H12165" s="2">
        <v>4</v>
      </c>
      <c r="I12165" s="2">
        <v>8</v>
      </c>
      <c r="J12165" s="2">
        <v>10</v>
      </c>
      <c r="K12165" s="2">
        <v>10</v>
      </c>
      <c r="L12165" s="3">
        <v>44625</v>
      </c>
      <c r="M12165" s="2" t="s">
        <v>0</v>
      </c>
      <c r="N12165" s="4" t="s">
        <v>21</v>
      </c>
    </row>
    <row r="12166" spans="1:14" x14ac:dyDescent="0.25">
      <c r="A12166" s="1" t="s">
        <v>365</v>
      </c>
      <c r="B12166" s="2" t="s">
        <v>113</v>
      </c>
      <c r="C12166" s="2" t="s">
        <v>113</v>
      </c>
      <c r="D12166" s="2" t="s">
        <v>114</v>
      </c>
      <c r="E12166" s="2" t="s">
        <v>10240</v>
      </c>
      <c r="F12166" s="2">
        <v>27111552</v>
      </c>
      <c r="G12166" s="2" t="s">
        <v>490</v>
      </c>
      <c r="H12166" s="2">
        <v>4</v>
      </c>
      <c r="I12166" s="2">
        <v>8</v>
      </c>
      <c r="J12166" s="2">
        <v>10</v>
      </c>
      <c r="K12166" s="2">
        <v>10</v>
      </c>
      <c r="L12166" s="3">
        <v>44625</v>
      </c>
      <c r="M12166" s="2" t="s">
        <v>0</v>
      </c>
      <c r="N12166" s="4" t="s">
        <v>21</v>
      </c>
    </row>
    <row r="12167" spans="1:14" x14ac:dyDescent="0.25">
      <c r="A12167" s="1" t="s">
        <v>365</v>
      </c>
      <c r="B12167" s="2" t="s">
        <v>113</v>
      </c>
      <c r="C12167" s="2" t="s">
        <v>113</v>
      </c>
      <c r="D12167" s="2" t="s">
        <v>114</v>
      </c>
      <c r="E12167" s="2" t="s">
        <v>10241</v>
      </c>
      <c r="F12167" s="2">
        <v>27112137</v>
      </c>
      <c r="G12167" s="2" t="s">
        <v>490</v>
      </c>
      <c r="H12167" s="2">
        <v>4</v>
      </c>
      <c r="I12167" s="2">
        <v>8</v>
      </c>
      <c r="J12167" s="2">
        <v>10</v>
      </c>
      <c r="K12167" s="2">
        <v>1</v>
      </c>
      <c r="L12167" s="3">
        <v>133875</v>
      </c>
      <c r="M12167" s="2" t="s">
        <v>0</v>
      </c>
      <c r="N12167" s="4" t="s">
        <v>21</v>
      </c>
    </row>
    <row r="12168" spans="1:14" x14ac:dyDescent="0.25">
      <c r="A12168" s="1" t="s">
        <v>365</v>
      </c>
      <c r="B12168" s="2" t="s">
        <v>113</v>
      </c>
      <c r="C12168" s="2" t="s">
        <v>113</v>
      </c>
      <c r="D12168" s="2" t="s">
        <v>114</v>
      </c>
      <c r="E12168" s="2" t="s">
        <v>10242</v>
      </c>
      <c r="F12168" s="2">
        <v>27111728</v>
      </c>
      <c r="G12168" s="2" t="s">
        <v>490</v>
      </c>
      <c r="H12168" s="2">
        <v>4</v>
      </c>
      <c r="I12168" s="2">
        <v>8</v>
      </c>
      <c r="J12168" s="2">
        <v>10</v>
      </c>
      <c r="K12168" s="2">
        <v>1</v>
      </c>
      <c r="L12168" s="3">
        <v>53550</v>
      </c>
      <c r="M12168" s="2" t="s">
        <v>0</v>
      </c>
      <c r="N12168" s="4" t="s">
        <v>21</v>
      </c>
    </row>
    <row r="12169" spans="1:14" x14ac:dyDescent="0.25">
      <c r="A12169" s="1" t="s">
        <v>365</v>
      </c>
      <c r="B12169" s="2" t="s">
        <v>113</v>
      </c>
      <c r="C12169" s="2" t="s">
        <v>113</v>
      </c>
      <c r="D12169" s="2" t="s">
        <v>114</v>
      </c>
      <c r="E12169" s="2" t="s">
        <v>10243</v>
      </c>
      <c r="F12169" s="2">
        <v>27112845</v>
      </c>
      <c r="G12169" s="2" t="s">
        <v>490</v>
      </c>
      <c r="H12169" s="2">
        <v>4</v>
      </c>
      <c r="I12169" s="2">
        <v>8</v>
      </c>
      <c r="J12169" s="2">
        <v>10</v>
      </c>
      <c r="K12169" s="2">
        <v>1</v>
      </c>
      <c r="L12169" s="3">
        <v>135660</v>
      </c>
      <c r="M12169" s="2" t="s">
        <v>0</v>
      </c>
      <c r="N12169" s="4" t="s">
        <v>21</v>
      </c>
    </row>
    <row r="12170" spans="1:14" x14ac:dyDescent="0.25">
      <c r="A12170" s="1" t="s">
        <v>365</v>
      </c>
      <c r="B12170" s="2" t="s">
        <v>113</v>
      </c>
      <c r="C12170" s="2" t="s">
        <v>113</v>
      </c>
      <c r="D12170" s="2" t="s">
        <v>114</v>
      </c>
      <c r="E12170" s="2" t="s">
        <v>10244</v>
      </c>
      <c r="F12170" s="2">
        <v>27112845</v>
      </c>
      <c r="G12170" s="2" t="s">
        <v>490</v>
      </c>
      <c r="H12170" s="2">
        <v>4</v>
      </c>
      <c r="I12170" s="2">
        <v>8</v>
      </c>
      <c r="J12170" s="2">
        <v>10</v>
      </c>
      <c r="K12170" s="2">
        <v>1</v>
      </c>
      <c r="L12170" s="3">
        <v>160650</v>
      </c>
      <c r="M12170" s="2" t="s">
        <v>0</v>
      </c>
      <c r="N12170" s="4" t="s">
        <v>21</v>
      </c>
    </row>
    <row r="12171" spans="1:14" x14ac:dyDescent="0.25">
      <c r="A12171" s="1" t="s">
        <v>365</v>
      </c>
      <c r="B12171" s="2" t="s">
        <v>113</v>
      </c>
      <c r="C12171" s="2" t="s">
        <v>113</v>
      </c>
      <c r="D12171" s="2" t="s">
        <v>114</v>
      </c>
      <c r="E12171" s="2" t="s">
        <v>10245</v>
      </c>
      <c r="F12171" s="2">
        <v>27112845</v>
      </c>
      <c r="G12171" s="2" t="s">
        <v>490</v>
      </c>
      <c r="H12171" s="2">
        <v>4</v>
      </c>
      <c r="I12171" s="2">
        <v>8</v>
      </c>
      <c r="J12171" s="2">
        <v>10</v>
      </c>
      <c r="K12171" s="2">
        <v>1</v>
      </c>
      <c r="L12171" s="3">
        <v>89250</v>
      </c>
      <c r="M12171" s="2" t="s">
        <v>0</v>
      </c>
      <c r="N12171" s="4" t="s">
        <v>21</v>
      </c>
    </row>
    <row r="12172" spans="1:14" x14ac:dyDescent="0.25">
      <c r="A12172" s="1" t="s">
        <v>365</v>
      </c>
      <c r="B12172" s="2" t="s">
        <v>113</v>
      </c>
      <c r="C12172" s="2" t="s">
        <v>113</v>
      </c>
      <c r="D12172" s="2" t="s">
        <v>114</v>
      </c>
      <c r="E12172" s="2" t="s">
        <v>10246</v>
      </c>
      <c r="F12172" s="2">
        <v>27112100</v>
      </c>
      <c r="G12172" s="2" t="s">
        <v>490</v>
      </c>
      <c r="H12172" s="2">
        <v>4</v>
      </c>
      <c r="I12172" s="2">
        <v>8</v>
      </c>
      <c r="J12172" s="2">
        <v>10</v>
      </c>
      <c r="K12172" s="2">
        <v>1</v>
      </c>
      <c r="L12172" s="3">
        <v>133875</v>
      </c>
      <c r="M12172" s="2" t="s">
        <v>0</v>
      </c>
      <c r="N12172" s="4" t="s">
        <v>21</v>
      </c>
    </row>
    <row r="12173" spans="1:14" x14ac:dyDescent="0.25">
      <c r="A12173" s="1" t="s">
        <v>365</v>
      </c>
      <c r="B12173" s="2" t="s">
        <v>113</v>
      </c>
      <c r="C12173" s="2" t="s">
        <v>113</v>
      </c>
      <c r="D12173" s="2" t="s">
        <v>114</v>
      </c>
      <c r="E12173" s="2" t="s">
        <v>10247</v>
      </c>
      <c r="F12173" s="2">
        <v>27111728</v>
      </c>
      <c r="G12173" s="2" t="s">
        <v>490</v>
      </c>
      <c r="H12173" s="2">
        <v>4</v>
      </c>
      <c r="I12173" s="2">
        <v>8</v>
      </c>
      <c r="J12173" s="2">
        <v>10</v>
      </c>
      <c r="K12173" s="2">
        <v>2</v>
      </c>
      <c r="L12173" s="3">
        <v>71400</v>
      </c>
      <c r="M12173" s="2" t="s">
        <v>0</v>
      </c>
      <c r="N12173" s="4" t="s">
        <v>21</v>
      </c>
    </row>
    <row r="12174" spans="1:14" x14ac:dyDescent="0.25">
      <c r="A12174" s="1" t="s">
        <v>365</v>
      </c>
      <c r="B12174" s="2" t="s">
        <v>113</v>
      </c>
      <c r="C12174" s="2" t="s">
        <v>113</v>
      </c>
      <c r="D12174" s="2" t="s">
        <v>114</v>
      </c>
      <c r="E12174" s="2" t="s">
        <v>10248</v>
      </c>
      <c r="F12174" s="2">
        <v>27111500</v>
      </c>
      <c r="G12174" s="2" t="s">
        <v>490</v>
      </c>
      <c r="H12174" s="2">
        <v>4</v>
      </c>
      <c r="I12174" s="2">
        <v>8</v>
      </c>
      <c r="J12174" s="2">
        <v>10</v>
      </c>
      <c r="K12174" s="2">
        <v>1</v>
      </c>
      <c r="L12174" s="3">
        <v>178500</v>
      </c>
      <c r="M12174" s="2" t="s">
        <v>0</v>
      </c>
      <c r="N12174" s="4" t="s">
        <v>21</v>
      </c>
    </row>
    <row r="12175" spans="1:14" x14ac:dyDescent="0.25">
      <c r="A12175" s="1" t="s">
        <v>365</v>
      </c>
      <c r="B12175" s="2" t="s">
        <v>113</v>
      </c>
      <c r="C12175" s="2" t="s">
        <v>113</v>
      </c>
      <c r="D12175" s="2" t="s">
        <v>114</v>
      </c>
      <c r="E12175" s="2" t="s">
        <v>10249</v>
      </c>
      <c r="F12175" s="2">
        <v>27112845</v>
      </c>
      <c r="G12175" s="2" t="s">
        <v>490</v>
      </c>
      <c r="H12175" s="2">
        <v>4</v>
      </c>
      <c r="I12175" s="2">
        <v>8</v>
      </c>
      <c r="J12175" s="2">
        <v>10</v>
      </c>
      <c r="K12175" s="2">
        <v>1</v>
      </c>
      <c r="L12175" s="3">
        <v>223125</v>
      </c>
      <c r="M12175" s="2" t="s">
        <v>0</v>
      </c>
      <c r="N12175" s="4" t="s">
        <v>21</v>
      </c>
    </row>
    <row r="12176" spans="1:14" x14ac:dyDescent="0.25">
      <c r="A12176" s="1" t="s">
        <v>365</v>
      </c>
      <c r="B12176" s="2" t="s">
        <v>113</v>
      </c>
      <c r="C12176" s="2" t="s">
        <v>113</v>
      </c>
      <c r="D12176" s="2" t="s">
        <v>114</v>
      </c>
      <c r="E12176" s="2" t="s">
        <v>10250</v>
      </c>
      <c r="F12176" s="2">
        <v>27112845</v>
      </c>
      <c r="G12176" s="2" t="s">
        <v>490</v>
      </c>
      <c r="H12176" s="2">
        <v>4</v>
      </c>
      <c r="I12176" s="2">
        <v>8</v>
      </c>
      <c r="J12176" s="2">
        <v>10</v>
      </c>
      <c r="K12176" s="2">
        <v>1</v>
      </c>
      <c r="L12176" s="3">
        <v>223125</v>
      </c>
      <c r="M12176" s="2" t="s">
        <v>0</v>
      </c>
      <c r="N12176" s="4" t="s">
        <v>21</v>
      </c>
    </row>
    <row r="12177" spans="1:14" x14ac:dyDescent="0.25">
      <c r="A12177" s="1" t="s">
        <v>365</v>
      </c>
      <c r="B12177" s="2" t="s">
        <v>113</v>
      </c>
      <c r="C12177" s="2" t="s">
        <v>113</v>
      </c>
      <c r="D12177" s="2" t="s">
        <v>114</v>
      </c>
      <c r="E12177" s="2" t="s">
        <v>10251</v>
      </c>
      <c r="F12177" s="2">
        <v>27112200</v>
      </c>
      <c r="G12177" s="2" t="s">
        <v>490</v>
      </c>
      <c r="H12177" s="2">
        <v>4</v>
      </c>
      <c r="I12177" s="2">
        <v>8</v>
      </c>
      <c r="J12177" s="2">
        <v>10</v>
      </c>
      <c r="K12177" s="2">
        <v>1</v>
      </c>
      <c r="L12177" s="3">
        <v>44625</v>
      </c>
      <c r="M12177" s="2" t="s">
        <v>0</v>
      </c>
      <c r="N12177" s="4" t="s">
        <v>21</v>
      </c>
    </row>
    <row r="12178" spans="1:14" x14ac:dyDescent="0.25">
      <c r="A12178" s="1" t="s">
        <v>365</v>
      </c>
      <c r="B12178" s="2" t="s">
        <v>113</v>
      </c>
      <c r="C12178" s="2" t="s">
        <v>113</v>
      </c>
      <c r="D12178" s="2" t="s">
        <v>114</v>
      </c>
      <c r="E12178" s="2" t="s">
        <v>10252</v>
      </c>
      <c r="F12178" s="2">
        <v>27112845</v>
      </c>
      <c r="G12178" s="2" t="s">
        <v>490</v>
      </c>
      <c r="H12178" s="2">
        <v>4</v>
      </c>
      <c r="I12178" s="2">
        <v>8</v>
      </c>
      <c r="J12178" s="2">
        <v>10</v>
      </c>
      <c r="K12178" s="2">
        <v>1</v>
      </c>
      <c r="L12178" s="3">
        <v>133875</v>
      </c>
      <c r="M12178" s="2" t="s">
        <v>0</v>
      </c>
      <c r="N12178" s="4" t="s">
        <v>21</v>
      </c>
    </row>
    <row r="12179" spans="1:14" x14ac:dyDescent="0.25">
      <c r="A12179" s="1" t="s">
        <v>365</v>
      </c>
      <c r="B12179" s="2" t="s">
        <v>113</v>
      </c>
      <c r="C12179" s="2" t="s">
        <v>113</v>
      </c>
      <c r="D12179" s="2" t="s">
        <v>114</v>
      </c>
      <c r="E12179" s="2" t="s">
        <v>18698</v>
      </c>
      <c r="F12179" s="2">
        <v>30102004</v>
      </c>
      <c r="G12179" s="2" t="s">
        <v>490</v>
      </c>
      <c r="H12179" s="2">
        <v>4</v>
      </c>
      <c r="I12179" s="2">
        <v>8</v>
      </c>
      <c r="J12179" s="2">
        <v>10</v>
      </c>
      <c r="K12179" s="2">
        <v>1</v>
      </c>
      <c r="L12179" s="3">
        <v>200585.81</v>
      </c>
      <c r="M12179" s="2" t="s">
        <v>0</v>
      </c>
      <c r="N12179" s="4" t="s">
        <v>21</v>
      </c>
    </row>
    <row r="12180" spans="1:14" x14ac:dyDescent="0.25">
      <c r="A12180" s="1" t="s">
        <v>365</v>
      </c>
      <c r="B12180" s="2" t="s">
        <v>113</v>
      </c>
      <c r="C12180" s="2" t="s">
        <v>113</v>
      </c>
      <c r="D12180" s="2" t="s">
        <v>114</v>
      </c>
      <c r="E12180" s="2" t="s">
        <v>10253</v>
      </c>
      <c r="F12180" s="2">
        <v>27112202</v>
      </c>
      <c r="G12180" s="2" t="s">
        <v>490</v>
      </c>
      <c r="H12180" s="2">
        <v>4</v>
      </c>
      <c r="I12180" s="2">
        <v>8</v>
      </c>
      <c r="J12180" s="2">
        <v>10</v>
      </c>
      <c r="K12180" s="2">
        <v>3</v>
      </c>
      <c r="L12180" s="3">
        <v>40162.5</v>
      </c>
      <c r="M12180" s="2" t="s">
        <v>0</v>
      </c>
      <c r="N12180" s="4" t="s">
        <v>21</v>
      </c>
    </row>
    <row r="12181" spans="1:14" x14ac:dyDescent="0.25">
      <c r="A12181" s="1" t="s">
        <v>365</v>
      </c>
      <c r="B12181" s="2" t="s">
        <v>113</v>
      </c>
      <c r="C12181" s="2" t="s">
        <v>113</v>
      </c>
      <c r="D12181" s="2" t="s">
        <v>114</v>
      </c>
      <c r="E12181" s="2" t="s">
        <v>10254</v>
      </c>
      <c r="F12181" s="2">
        <v>27112202</v>
      </c>
      <c r="G12181" s="2" t="s">
        <v>490</v>
      </c>
      <c r="H12181" s="2">
        <v>4</v>
      </c>
      <c r="I12181" s="2">
        <v>8</v>
      </c>
      <c r="J12181" s="2">
        <v>10</v>
      </c>
      <c r="K12181" s="2">
        <v>3</v>
      </c>
      <c r="L12181" s="3">
        <v>32130</v>
      </c>
      <c r="M12181" s="2" t="s">
        <v>0</v>
      </c>
      <c r="N12181" s="4" t="s">
        <v>21</v>
      </c>
    </row>
    <row r="12182" spans="1:14" x14ac:dyDescent="0.25">
      <c r="A12182" s="1" t="s">
        <v>365</v>
      </c>
      <c r="B12182" s="2" t="s">
        <v>113</v>
      </c>
      <c r="C12182" s="2" t="s">
        <v>113</v>
      </c>
      <c r="D12182" s="2" t="s">
        <v>114</v>
      </c>
      <c r="E12182" s="2" t="s">
        <v>7113</v>
      </c>
      <c r="F12182" s="2">
        <v>30181701</v>
      </c>
      <c r="G12182" s="2" t="s">
        <v>490</v>
      </c>
      <c r="H12182" s="2">
        <v>4</v>
      </c>
      <c r="I12182" s="2">
        <v>8</v>
      </c>
      <c r="J12182" s="2">
        <v>10</v>
      </c>
      <c r="K12182" s="2">
        <v>5</v>
      </c>
      <c r="L12182" s="3">
        <v>158418.75</v>
      </c>
      <c r="M12182" s="2" t="s">
        <v>0</v>
      </c>
      <c r="N12182" s="4" t="s">
        <v>21</v>
      </c>
    </row>
    <row r="12183" spans="1:14" x14ac:dyDescent="0.25">
      <c r="A12183" s="1" t="s">
        <v>365</v>
      </c>
      <c r="B12183" s="2" t="s">
        <v>113</v>
      </c>
      <c r="C12183" s="2" t="s">
        <v>113</v>
      </c>
      <c r="D12183" s="2" t="s">
        <v>114</v>
      </c>
      <c r="E12183" s="2" t="s">
        <v>10255</v>
      </c>
      <c r="F12183" s="2">
        <v>30181701</v>
      </c>
      <c r="G12183" s="2" t="s">
        <v>490</v>
      </c>
      <c r="H12183" s="2">
        <v>4</v>
      </c>
      <c r="I12183" s="2">
        <v>8</v>
      </c>
      <c r="J12183" s="2">
        <v>10</v>
      </c>
      <c r="K12183" s="2">
        <v>5</v>
      </c>
      <c r="L12183" s="3">
        <v>222232.5</v>
      </c>
      <c r="M12183" s="2" t="s">
        <v>0</v>
      </c>
      <c r="N12183" s="4" t="s">
        <v>21</v>
      </c>
    </row>
    <row r="12184" spans="1:14" x14ac:dyDescent="0.25">
      <c r="A12184" s="1" t="s">
        <v>365</v>
      </c>
      <c r="B12184" s="2" t="s">
        <v>113</v>
      </c>
      <c r="C12184" s="2" t="s">
        <v>113</v>
      </c>
      <c r="D12184" s="2" t="s">
        <v>114</v>
      </c>
      <c r="E12184" s="2" t="s">
        <v>10256</v>
      </c>
      <c r="F12184" s="2">
        <v>30181701</v>
      </c>
      <c r="G12184" s="2" t="s">
        <v>490</v>
      </c>
      <c r="H12184" s="2">
        <v>4</v>
      </c>
      <c r="I12184" s="2">
        <v>8</v>
      </c>
      <c r="J12184" s="2">
        <v>10</v>
      </c>
      <c r="K12184" s="2">
        <v>10</v>
      </c>
      <c r="L12184" s="3">
        <v>244455.80000000002</v>
      </c>
      <c r="M12184" s="2" t="s">
        <v>0</v>
      </c>
      <c r="N12184" s="4" t="s">
        <v>21</v>
      </c>
    </row>
    <row r="12185" spans="1:14" x14ac:dyDescent="0.25">
      <c r="A12185" s="1" t="s">
        <v>365</v>
      </c>
      <c r="B12185" s="2" t="s">
        <v>113</v>
      </c>
      <c r="C12185" s="2" t="s">
        <v>113</v>
      </c>
      <c r="D12185" s="2" t="s">
        <v>114</v>
      </c>
      <c r="E12185" s="2" t="s">
        <v>10257</v>
      </c>
      <c r="F12185" s="2">
        <v>11162111</v>
      </c>
      <c r="G12185" s="2" t="s">
        <v>490</v>
      </c>
      <c r="H12185" s="2">
        <v>4</v>
      </c>
      <c r="I12185" s="2">
        <v>8</v>
      </c>
      <c r="J12185" s="2">
        <v>10</v>
      </c>
      <c r="K12185" s="2">
        <v>5</v>
      </c>
      <c r="L12185" s="3">
        <v>290062.5</v>
      </c>
      <c r="M12185" s="2" t="s">
        <v>0</v>
      </c>
      <c r="N12185" s="4" t="s">
        <v>21</v>
      </c>
    </row>
    <row r="12186" spans="1:14" x14ac:dyDescent="0.25">
      <c r="A12186" s="1" t="s">
        <v>365</v>
      </c>
      <c r="B12186" s="2" t="s">
        <v>113</v>
      </c>
      <c r="C12186" s="2" t="s">
        <v>113</v>
      </c>
      <c r="D12186" s="2" t="s">
        <v>114</v>
      </c>
      <c r="E12186" s="2" t="s">
        <v>10258</v>
      </c>
      <c r="F12186" s="2">
        <v>30181701</v>
      </c>
      <c r="G12186" s="2" t="s">
        <v>490</v>
      </c>
      <c r="H12186" s="2">
        <v>4</v>
      </c>
      <c r="I12186" s="2">
        <v>8</v>
      </c>
      <c r="J12186" s="2">
        <v>10</v>
      </c>
      <c r="K12186" s="2">
        <v>1</v>
      </c>
      <c r="L12186" s="3">
        <v>54264</v>
      </c>
      <c r="M12186" s="2" t="s">
        <v>0</v>
      </c>
      <c r="N12186" s="4" t="s">
        <v>21</v>
      </c>
    </row>
    <row r="12187" spans="1:14" x14ac:dyDescent="0.25">
      <c r="A12187" s="1" t="s">
        <v>365</v>
      </c>
      <c r="B12187" s="2" t="s">
        <v>113</v>
      </c>
      <c r="C12187" s="2" t="s">
        <v>113</v>
      </c>
      <c r="D12187" s="2" t="s">
        <v>114</v>
      </c>
      <c r="E12187" s="2" t="s">
        <v>10259</v>
      </c>
      <c r="F12187" s="2">
        <v>27111504</v>
      </c>
      <c r="G12187" s="2" t="s">
        <v>490</v>
      </c>
      <c r="H12187" s="2">
        <v>4</v>
      </c>
      <c r="I12187" s="2">
        <v>8</v>
      </c>
      <c r="J12187" s="2">
        <v>10</v>
      </c>
      <c r="K12187" s="2">
        <v>3</v>
      </c>
      <c r="L12187" s="3">
        <v>133875</v>
      </c>
      <c r="M12187" s="2" t="s">
        <v>0</v>
      </c>
      <c r="N12187" s="4" t="s">
        <v>21</v>
      </c>
    </row>
    <row r="12188" spans="1:14" x14ac:dyDescent="0.25">
      <c r="A12188" s="1" t="s">
        <v>365</v>
      </c>
      <c r="B12188" s="2" t="s">
        <v>113</v>
      </c>
      <c r="C12188" s="2" t="s">
        <v>113</v>
      </c>
      <c r="D12188" s="2" t="s">
        <v>114</v>
      </c>
      <c r="E12188" s="2" t="s">
        <v>18699</v>
      </c>
      <c r="F12188" s="2">
        <v>27121704</v>
      </c>
      <c r="G12188" s="2" t="s">
        <v>490</v>
      </c>
      <c r="H12188" s="2">
        <v>4</v>
      </c>
      <c r="I12188" s="2">
        <v>8</v>
      </c>
      <c r="J12188" s="2">
        <v>10</v>
      </c>
      <c r="K12188" s="2">
        <v>2</v>
      </c>
      <c r="L12188" s="3">
        <v>5176.5</v>
      </c>
      <c r="M12188" s="2" t="s">
        <v>0</v>
      </c>
      <c r="N12188" s="4" t="s">
        <v>21</v>
      </c>
    </row>
    <row r="12189" spans="1:14" x14ac:dyDescent="0.25">
      <c r="A12189" s="1" t="s">
        <v>365</v>
      </c>
      <c r="B12189" s="2" t="s">
        <v>113</v>
      </c>
      <c r="C12189" s="2" t="s">
        <v>113</v>
      </c>
      <c r="D12189" s="2" t="s">
        <v>114</v>
      </c>
      <c r="E12189" s="2" t="s">
        <v>10260</v>
      </c>
      <c r="F12189" s="2">
        <v>27112105</v>
      </c>
      <c r="G12189" s="2" t="s">
        <v>490</v>
      </c>
      <c r="H12189" s="2">
        <v>4</v>
      </c>
      <c r="I12189" s="2">
        <v>8</v>
      </c>
      <c r="J12189" s="2">
        <v>10</v>
      </c>
      <c r="K12189" s="2">
        <v>1</v>
      </c>
      <c r="L12189" s="3">
        <v>53550</v>
      </c>
      <c r="M12189" s="2" t="s">
        <v>0</v>
      </c>
      <c r="N12189" s="4" t="s">
        <v>21</v>
      </c>
    </row>
    <row r="12190" spans="1:14" x14ac:dyDescent="0.25">
      <c r="A12190" s="1" t="s">
        <v>365</v>
      </c>
      <c r="B12190" s="2" t="s">
        <v>113</v>
      </c>
      <c r="C12190" s="2" t="s">
        <v>113</v>
      </c>
      <c r="D12190" s="2" t="s">
        <v>114</v>
      </c>
      <c r="E12190" s="2" t="s">
        <v>10261</v>
      </c>
      <c r="F12190" s="2">
        <v>27112105</v>
      </c>
      <c r="G12190" s="2" t="s">
        <v>490</v>
      </c>
      <c r="H12190" s="2">
        <v>4</v>
      </c>
      <c r="I12190" s="2">
        <v>8</v>
      </c>
      <c r="J12190" s="2">
        <v>10</v>
      </c>
      <c r="K12190" s="2">
        <v>1</v>
      </c>
      <c r="L12190" s="3">
        <v>53550</v>
      </c>
      <c r="M12190" s="2" t="s">
        <v>0</v>
      </c>
      <c r="N12190" s="4" t="s">
        <v>21</v>
      </c>
    </row>
    <row r="12191" spans="1:14" x14ac:dyDescent="0.25">
      <c r="A12191" s="1" t="s">
        <v>365</v>
      </c>
      <c r="B12191" s="2" t="s">
        <v>113</v>
      </c>
      <c r="C12191" s="2" t="s">
        <v>113</v>
      </c>
      <c r="D12191" s="2" t="s">
        <v>114</v>
      </c>
      <c r="E12191" s="2" t="s">
        <v>10262</v>
      </c>
      <c r="F12191" s="2">
        <v>27112105</v>
      </c>
      <c r="G12191" s="2" t="s">
        <v>490</v>
      </c>
      <c r="H12191" s="2">
        <v>4</v>
      </c>
      <c r="I12191" s="2">
        <v>8</v>
      </c>
      <c r="J12191" s="2">
        <v>10</v>
      </c>
      <c r="K12191" s="2">
        <v>1</v>
      </c>
      <c r="L12191" s="3">
        <v>53550</v>
      </c>
      <c r="M12191" s="2" t="s">
        <v>0</v>
      </c>
      <c r="N12191" s="4" t="s">
        <v>21</v>
      </c>
    </row>
    <row r="12192" spans="1:14" x14ac:dyDescent="0.25">
      <c r="A12192" s="1" t="s">
        <v>365</v>
      </c>
      <c r="B12192" s="2" t="s">
        <v>113</v>
      </c>
      <c r="C12192" s="2" t="s">
        <v>113</v>
      </c>
      <c r="D12192" s="2" t="s">
        <v>114</v>
      </c>
      <c r="E12192" s="2" t="s">
        <v>18700</v>
      </c>
      <c r="F12192" s="2">
        <v>31231402</v>
      </c>
      <c r="G12192" s="2" t="s">
        <v>490</v>
      </c>
      <c r="H12192" s="2">
        <v>4</v>
      </c>
      <c r="I12192" s="2">
        <v>8</v>
      </c>
      <c r="J12192" s="2">
        <v>10</v>
      </c>
      <c r="K12192" s="2">
        <v>2</v>
      </c>
      <c r="L12192" s="3">
        <v>44625</v>
      </c>
      <c r="M12192" s="2" t="s">
        <v>0</v>
      </c>
      <c r="N12192" s="4" t="s">
        <v>21</v>
      </c>
    </row>
    <row r="12193" spans="1:14" x14ac:dyDescent="0.25">
      <c r="A12193" s="1" t="s">
        <v>365</v>
      </c>
      <c r="B12193" s="2" t="s">
        <v>113</v>
      </c>
      <c r="C12193" s="2" t="s">
        <v>113</v>
      </c>
      <c r="D12193" s="2" t="s">
        <v>114</v>
      </c>
      <c r="E12193" s="2" t="s">
        <v>18701</v>
      </c>
      <c r="F12193" s="2">
        <v>31231402</v>
      </c>
      <c r="G12193" s="2" t="s">
        <v>490</v>
      </c>
      <c r="H12193" s="2">
        <v>4</v>
      </c>
      <c r="I12193" s="2">
        <v>8</v>
      </c>
      <c r="J12193" s="2">
        <v>10</v>
      </c>
      <c r="K12193" s="2">
        <v>2</v>
      </c>
      <c r="L12193" s="3">
        <v>44625</v>
      </c>
      <c r="M12193" s="2" t="s">
        <v>0</v>
      </c>
      <c r="N12193" s="4" t="s">
        <v>21</v>
      </c>
    </row>
    <row r="12194" spans="1:14" x14ac:dyDescent="0.25">
      <c r="A12194" s="1" t="s">
        <v>365</v>
      </c>
      <c r="B12194" s="2" t="s">
        <v>113</v>
      </c>
      <c r="C12194" s="2" t="s">
        <v>113</v>
      </c>
      <c r="D12194" s="2" t="s">
        <v>114</v>
      </c>
      <c r="E12194" s="2" t="s">
        <v>18702</v>
      </c>
      <c r="F12194" s="2">
        <v>31231402</v>
      </c>
      <c r="G12194" s="2" t="s">
        <v>490</v>
      </c>
      <c r="H12194" s="2">
        <v>4</v>
      </c>
      <c r="I12194" s="2">
        <v>8</v>
      </c>
      <c r="J12194" s="2">
        <v>10</v>
      </c>
      <c r="K12194" s="2">
        <v>2</v>
      </c>
      <c r="L12194" s="3">
        <v>30530.639999999999</v>
      </c>
      <c r="M12194" s="2" t="s">
        <v>0</v>
      </c>
      <c r="N12194" s="4" t="s">
        <v>21</v>
      </c>
    </row>
    <row r="12195" spans="1:14" x14ac:dyDescent="0.25">
      <c r="A12195" s="1" t="s">
        <v>365</v>
      </c>
      <c r="B12195" s="2" t="s">
        <v>113</v>
      </c>
      <c r="C12195" s="2" t="s">
        <v>113</v>
      </c>
      <c r="D12195" s="2" t="s">
        <v>114</v>
      </c>
      <c r="E12195" s="2" t="s">
        <v>18703</v>
      </c>
      <c r="F12195" s="2">
        <v>31231402</v>
      </c>
      <c r="G12195" s="2" t="s">
        <v>490</v>
      </c>
      <c r="H12195" s="2">
        <v>4</v>
      </c>
      <c r="I12195" s="2">
        <v>8</v>
      </c>
      <c r="J12195" s="2">
        <v>10</v>
      </c>
      <c r="K12195" s="2">
        <v>2</v>
      </c>
      <c r="L12195" s="3">
        <v>32130</v>
      </c>
      <c r="M12195" s="2" t="s">
        <v>0</v>
      </c>
      <c r="N12195" s="4" t="s">
        <v>21</v>
      </c>
    </row>
    <row r="12196" spans="1:14" x14ac:dyDescent="0.25">
      <c r="A12196" s="1" t="s">
        <v>365</v>
      </c>
      <c r="B12196" s="2" t="s">
        <v>113</v>
      </c>
      <c r="C12196" s="2" t="s">
        <v>113</v>
      </c>
      <c r="D12196" s="2" t="s">
        <v>114</v>
      </c>
      <c r="E12196" s="2" t="s">
        <v>18704</v>
      </c>
      <c r="F12196" s="2">
        <v>31231402</v>
      </c>
      <c r="G12196" s="2" t="s">
        <v>490</v>
      </c>
      <c r="H12196" s="2">
        <v>4</v>
      </c>
      <c r="I12196" s="2">
        <v>8</v>
      </c>
      <c r="J12196" s="2">
        <v>10</v>
      </c>
      <c r="K12196" s="2">
        <v>2</v>
      </c>
      <c r="L12196" s="3">
        <v>44625</v>
      </c>
      <c r="M12196" s="2" t="s">
        <v>0</v>
      </c>
      <c r="N12196" s="4" t="s">
        <v>21</v>
      </c>
    </row>
    <row r="12197" spans="1:14" x14ac:dyDescent="0.25">
      <c r="A12197" s="1" t="s">
        <v>365</v>
      </c>
      <c r="B12197" s="2" t="s">
        <v>113</v>
      </c>
      <c r="C12197" s="2" t="s">
        <v>113</v>
      </c>
      <c r="D12197" s="2" t="s">
        <v>114</v>
      </c>
      <c r="E12197" s="2" t="s">
        <v>18705</v>
      </c>
      <c r="F12197" s="2">
        <v>31231402</v>
      </c>
      <c r="G12197" s="2" t="s">
        <v>490</v>
      </c>
      <c r="H12197" s="2">
        <v>4</v>
      </c>
      <c r="I12197" s="2">
        <v>8</v>
      </c>
      <c r="J12197" s="2">
        <v>10</v>
      </c>
      <c r="K12197" s="2">
        <v>2</v>
      </c>
      <c r="L12197" s="3">
        <v>17850</v>
      </c>
      <c r="M12197" s="2" t="s">
        <v>0</v>
      </c>
      <c r="N12197" s="4" t="s">
        <v>21</v>
      </c>
    </row>
    <row r="12198" spans="1:14" x14ac:dyDescent="0.25">
      <c r="A12198" s="1" t="s">
        <v>365</v>
      </c>
      <c r="B12198" s="2" t="s">
        <v>113</v>
      </c>
      <c r="C12198" s="2" t="s">
        <v>113</v>
      </c>
      <c r="D12198" s="2" t="s">
        <v>114</v>
      </c>
      <c r="E12198" s="2" t="s">
        <v>18706</v>
      </c>
      <c r="F12198" s="2">
        <v>31231402</v>
      </c>
      <c r="G12198" s="2" t="s">
        <v>490</v>
      </c>
      <c r="H12198" s="2">
        <v>4</v>
      </c>
      <c r="I12198" s="2">
        <v>8</v>
      </c>
      <c r="J12198" s="2">
        <v>10</v>
      </c>
      <c r="K12198" s="2">
        <v>3</v>
      </c>
      <c r="L12198" s="3">
        <v>19735.86</v>
      </c>
      <c r="M12198" s="2" t="s">
        <v>0</v>
      </c>
      <c r="N12198" s="4" t="s">
        <v>21</v>
      </c>
    </row>
    <row r="12199" spans="1:14" x14ac:dyDescent="0.25">
      <c r="A12199" s="1" t="s">
        <v>365</v>
      </c>
      <c r="B12199" s="2" t="s">
        <v>113</v>
      </c>
      <c r="C12199" s="2" t="s">
        <v>113</v>
      </c>
      <c r="D12199" s="2" t="s">
        <v>114</v>
      </c>
      <c r="E12199" s="2" t="s">
        <v>18707</v>
      </c>
      <c r="F12199" s="2">
        <v>31231402</v>
      </c>
      <c r="G12199" s="2" t="s">
        <v>490</v>
      </c>
      <c r="H12199" s="2">
        <v>4</v>
      </c>
      <c r="I12199" s="2">
        <v>8</v>
      </c>
      <c r="J12199" s="2">
        <v>10</v>
      </c>
      <c r="K12199" s="2">
        <v>2</v>
      </c>
      <c r="L12199" s="3">
        <v>28560</v>
      </c>
      <c r="M12199" s="2" t="s">
        <v>0</v>
      </c>
      <c r="N12199" s="4" t="s">
        <v>21</v>
      </c>
    </row>
    <row r="12200" spans="1:14" x14ac:dyDescent="0.25">
      <c r="A12200" s="1" t="s">
        <v>365</v>
      </c>
      <c r="B12200" s="2" t="s">
        <v>113</v>
      </c>
      <c r="C12200" s="2" t="s">
        <v>113</v>
      </c>
      <c r="D12200" s="2" t="s">
        <v>114</v>
      </c>
      <c r="E12200" s="2" t="s">
        <v>18708</v>
      </c>
      <c r="F12200" s="2">
        <v>31231402</v>
      </c>
      <c r="G12200" s="2" t="s">
        <v>490</v>
      </c>
      <c r="H12200" s="2">
        <v>4</v>
      </c>
      <c r="I12200" s="2">
        <v>8</v>
      </c>
      <c r="J12200" s="2">
        <v>10</v>
      </c>
      <c r="K12200" s="2">
        <v>2</v>
      </c>
      <c r="L12200" s="3">
        <v>51765</v>
      </c>
      <c r="M12200" s="2" t="s">
        <v>0</v>
      </c>
      <c r="N12200" s="4" t="s">
        <v>21</v>
      </c>
    </row>
    <row r="12201" spans="1:14" x14ac:dyDescent="0.25">
      <c r="A12201" s="1" t="s">
        <v>365</v>
      </c>
      <c r="B12201" s="2" t="s">
        <v>113</v>
      </c>
      <c r="C12201" s="2" t="s">
        <v>113</v>
      </c>
      <c r="D12201" s="2" t="s">
        <v>114</v>
      </c>
      <c r="E12201" s="2" t="s">
        <v>18709</v>
      </c>
      <c r="F12201" s="2">
        <v>31231402</v>
      </c>
      <c r="G12201" s="2" t="s">
        <v>490</v>
      </c>
      <c r="H12201" s="2">
        <v>4</v>
      </c>
      <c r="I12201" s="2">
        <v>8</v>
      </c>
      <c r="J12201" s="2">
        <v>10</v>
      </c>
      <c r="K12201" s="2">
        <v>2</v>
      </c>
      <c r="L12201" s="3">
        <v>60690</v>
      </c>
      <c r="M12201" s="2" t="s">
        <v>0</v>
      </c>
      <c r="N12201" s="4" t="s">
        <v>21</v>
      </c>
    </row>
    <row r="12202" spans="1:14" x14ac:dyDescent="0.25">
      <c r="A12202" s="1" t="s">
        <v>365</v>
      </c>
      <c r="B12202" s="2" t="s">
        <v>113</v>
      </c>
      <c r="C12202" s="2" t="s">
        <v>113</v>
      </c>
      <c r="D12202" s="2" t="s">
        <v>114</v>
      </c>
      <c r="E12202" s="2" t="s">
        <v>18710</v>
      </c>
      <c r="F12202" s="2">
        <v>31231402</v>
      </c>
      <c r="G12202" s="2" t="s">
        <v>490</v>
      </c>
      <c r="H12202" s="2">
        <v>4</v>
      </c>
      <c r="I12202" s="2">
        <v>8</v>
      </c>
      <c r="J12202" s="2">
        <v>10</v>
      </c>
      <c r="K12202" s="2">
        <v>2</v>
      </c>
      <c r="L12202" s="3">
        <v>74970</v>
      </c>
      <c r="M12202" s="2" t="s">
        <v>0</v>
      </c>
      <c r="N12202" s="4" t="s">
        <v>21</v>
      </c>
    </row>
    <row r="12203" spans="1:14" x14ac:dyDescent="0.25">
      <c r="A12203" s="1" t="s">
        <v>365</v>
      </c>
      <c r="B12203" s="2" t="s">
        <v>113</v>
      </c>
      <c r="C12203" s="2" t="s">
        <v>113</v>
      </c>
      <c r="D12203" s="2" t="s">
        <v>114</v>
      </c>
      <c r="E12203" s="2" t="s">
        <v>18711</v>
      </c>
      <c r="F12203" s="2">
        <v>31231402</v>
      </c>
      <c r="G12203" s="2" t="s">
        <v>490</v>
      </c>
      <c r="H12203" s="2">
        <v>4</v>
      </c>
      <c r="I12203" s="2">
        <v>8</v>
      </c>
      <c r="J12203" s="2">
        <v>10</v>
      </c>
      <c r="K12203" s="2">
        <v>2</v>
      </c>
      <c r="L12203" s="3">
        <v>26775</v>
      </c>
      <c r="M12203" s="2" t="s">
        <v>0</v>
      </c>
      <c r="N12203" s="4" t="s">
        <v>21</v>
      </c>
    </row>
    <row r="12204" spans="1:14" x14ac:dyDescent="0.25">
      <c r="A12204" s="1" t="s">
        <v>365</v>
      </c>
      <c r="B12204" s="2" t="s">
        <v>113</v>
      </c>
      <c r="C12204" s="2" t="s">
        <v>113</v>
      </c>
      <c r="D12204" s="2" t="s">
        <v>114</v>
      </c>
      <c r="E12204" s="2" t="s">
        <v>18712</v>
      </c>
      <c r="F12204" s="2">
        <v>31231402</v>
      </c>
      <c r="G12204" s="2" t="s">
        <v>490</v>
      </c>
      <c r="H12204" s="2">
        <v>4</v>
      </c>
      <c r="I12204" s="2">
        <v>8</v>
      </c>
      <c r="J12204" s="2">
        <v>10</v>
      </c>
      <c r="K12204" s="2">
        <v>2</v>
      </c>
      <c r="L12204" s="3">
        <v>42840</v>
      </c>
      <c r="M12204" s="2" t="s">
        <v>0</v>
      </c>
      <c r="N12204" s="4" t="s">
        <v>21</v>
      </c>
    </row>
    <row r="12205" spans="1:14" x14ac:dyDescent="0.25">
      <c r="A12205" s="1" t="s">
        <v>365</v>
      </c>
      <c r="B12205" s="2" t="s">
        <v>113</v>
      </c>
      <c r="C12205" s="2" t="s">
        <v>113</v>
      </c>
      <c r="D12205" s="2" t="s">
        <v>114</v>
      </c>
      <c r="E12205" s="2" t="s">
        <v>10263</v>
      </c>
      <c r="F12205" s="2">
        <v>20111600</v>
      </c>
      <c r="G12205" s="2" t="s">
        <v>490</v>
      </c>
      <c r="H12205" s="2">
        <v>4</v>
      </c>
      <c r="I12205" s="2">
        <v>8</v>
      </c>
      <c r="J12205" s="2">
        <v>10</v>
      </c>
      <c r="K12205" s="2">
        <v>10</v>
      </c>
      <c r="L12205" s="3">
        <v>28560</v>
      </c>
      <c r="M12205" s="2" t="s">
        <v>0</v>
      </c>
      <c r="N12205" s="4" t="s">
        <v>21</v>
      </c>
    </row>
    <row r="12206" spans="1:14" x14ac:dyDescent="0.25">
      <c r="A12206" s="1" t="s">
        <v>365</v>
      </c>
      <c r="B12206" s="2" t="s">
        <v>113</v>
      </c>
      <c r="C12206" s="2" t="s">
        <v>113</v>
      </c>
      <c r="D12206" s="2" t="s">
        <v>114</v>
      </c>
      <c r="E12206" s="2" t="s">
        <v>10264</v>
      </c>
      <c r="F12206" s="2">
        <v>31161503</v>
      </c>
      <c r="G12206" s="2" t="s">
        <v>490</v>
      </c>
      <c r="H12206" s="2">
        <v>4</v>
      </c>
      <c r="I12206" s="2">
        <v>8</v>
      </c>
      <c r="J12206" s="2">
        <v>10</v>
      </c>
      <c r="K12206" s="2">
        <v>1</v>
      </c>
      <c r="L12206" s="3">
        <v>2258.0300000000002</v>
      </c>
      <c r="M12206" s="2" t="s">
        <v>0</v>
      </c>
      <c r="N12206" s="4" t="s">
        <v>21</v>
      </c>
    </row>
    <row r="12207" spans="1:14" x14ac:dyDescent="0.25">
      <c r="A12207" s="1" t="s">
        <v>365</v>
      </c>
      <c r="B12207" s="2" t="s">
        <v>113</v>
      </c>
      <c r="C12207" s="2" t="s">
        <v>113</v>
      </c>
      <c r="D12207" s="2" t="s">
        <v>114</v>
      </c>
      <c r="E12207" s="2" t="s">
        <v>10265</v>
      </c>
      <c r="F12207" s="2">
        <v>31161503</v>
      </c>
      <c r="G12207" s="2" t="s">
        <v>490</v>
      </c>
      <c r="H12207" s="2">
        <v>4</v>
      </c>
      <c r="I12207" s="2">
        <v>8</v>
      </c>
      <c r="J12207" s="2">
        <v>10</v>
      </c>
      <c r="K12207" s="2">
        <v>1</v>
      </c>
      <c r="L12207" s="3">
        <v>2258.0300000000002</v>
      </c>
      <c r="M12207" s="2" t="s">
        <v>0</v>
      </c>
      <c r="N12207" s="4" t="s">
        <v>21</v>
      </c>
    </row>
    <row r="12208" spans="1:14" x14ac:dyDescent="0.25">
      <c r="A12208" s="1" t="s">
        <v>365</v>
      </c>
      <c r="B12208" s="2" t="s">
        <v>113</v>
      </c>
      <c r="C12208" s="2" t="s">
        <v>113</v>
      </c>
      <c r="D12208" s="2" t="s">
        <v>114</v>
      </c>
      <c r="E12208" s="2" t="s">
        <v>10266</v>
      </c>
      <c r="F12208" s="2">
        <v>30181701</v>
      </c>
      <c r="G12208" s="2" t="s">
        <v>490</v>
      </c>
      <c r="H12208" s="2">
        <v>4</v>
      </c>
      <c r="I12208" s="2">
        <v>8</v>
      </c>
      <c r="J12208" s="2">
        <v>10</v>
      </c>
      <c r="K12208" s="2">
        <v>1</v>
      </c>
      <c r="L12208" s="3">
        <v>36235.5</v>
      </c>
      <c r="M12208" s="2" t="s">
        <v>0</v>
      </c>
      <c r="N12208" s="4" t="s">
        <v>21</v>
      </c>
    </row>
    <row r="12209" spans="1:14" x14ac:dyDescent="0.25">
      <c r="A12209" s="1" t="s">
        <v>365</v>
      </c>
      <c r="B12209" s="2" t="s">
        <v>113</v>
      </c>
      <c r="C12209" s="2" t="s">
        <v>113</v>
      </c>
      <c r="D12209" s="2" t="s">
        <v>114</v>
      </c>
      <c r="E12209" s="2" t="s">
        <v>10267</v>
      </c>
      <c r="F12209" s="2">
        <v>30181701</v>
      </c>
      <c r="G12209" s="2" t="s">
        <v>490</v>
      </c>
      <c r="H12209" s="2">
        <v>4</v>
      </c>
      <c r="I12209" s="2">
        <v>8</v>
      </c>
      <c r="J12209" s="2">
        <v>10</v>
      </c>
      <c r="K12209" s="2">
        <v>1</v>
      </c>
      <c r="L12209" s="3">
        <v>127330.3</v>
      </c>
      <c r="M12209" s="2" t="s">
        <v>0</v>
      </c>
      <c r="N12209" s="4" t="s">
        <v>21</v>
      </c>
    </row>
    <row r="12210" spans="1:14" x14ac:dyDescent="0.25">
      <c r="A12210" s="1" t="s">
        <v>365</v>
      </c>
      <c r="B12210" s="2" t="s">
        <v>113</v>
      </c>
      <c r="C12210" s="2" t="s">
        <v>113</v>
      </c>
      <c r="D12210" s="2" t="s">
        <v>114</v>
      </c>
      <c r="E12210" s="2" t="s">
        <v>10268</v>
      </c>
      <c r="F12210" s="2">
        <v>30103206</v>
      </c>
      <c r="G12210" s="2" t="s">
        <v>490</v>
      </c>
      <c r="H12210" s="2">
        <v>4</v>
      </c>
      <c r="I12210" s="2">
        <v>8</v>
      </c>
      <c r="J12210" s="2">
        <v>10</v>
      </c>
      <c r="K12210" s="2">
        <v>2</v>
      </c>
      <c r="L12210" s="3">
        <v>17136</v>
      </c>
      <c r="M12210" s="2" t="s">
        <v>0</v>
      </c>
      <c r="N12210" s="4" t="s">
        <v>21</v>
      </c>
    </row>
    <row r="12211" spans="1:14" x14ac:dyDescent="0.25">
      <c r="A12211" s="1" t="s">
        <v>365</v>
      </c>
      <c r="B12211" s="2" t="s">
        <v>113</v>
      </c>
      <c r="C12211" s="2" t="s">
        <v>113</v>
      </c>
      <c r="D12211" s="2" t="s">
        <v>114</v>
      </c>
      <c r="E12211" s="2" t="s">
        <v>18713</v>
      </c>
      <c r="F12211" s="2">
        <v>30103206</v>
      </c>
      <c r="G12211" s="2" t="s">
        <v>490</v>
      </c>
      <c r="H12211" s="2">
        <v>4</v>
      </c>
      <c r="I12211" s="2">
        <v>8</v>
      </c>
      <c r="J12211" s="2">
        <v>10</v>
      </c>
      <c r="K12211" s="2">
        <v>1</v>
      </c>
      <c r="L12211" s="3">
        <v>23026.5</v>
      </c>
      <c r="M12211" s="2" t="s">
        <v>0</v>
      </c>
      <c r="N12211" s="4" t="s">
        <v>21</v>
      </c>
    </row>
    <row r="12212" spans="1:14" x14ac:dyDescent="0.25">
      <c r="A12212" s="1" t="s">
        <v>365</v>
      </c>
      <c r="B12212" s="2" t="s">
        <v>113</v>
      </c>
      <c r="C12212" s="2" t="s">
        <v>113</v>
      </c>
      <c r="D12212" s="2" t="s">
        <v>114</v>
      </c>
      <c r="E12212" s="2" t="s">
        <v>18714</v>
      </c>
      <c r="F12212" s="2">
        <v>31162200</v>
      </c>
      <c r="G12212" s="2" t="s">
        <v>490</v>
      </c>
      <c r="H12212" s="2">
        <v>4</v>
      </c>
      <c r="I12212" s="2">
        <v>8</v>
      </c>
      <c r="J12212" s="2">
        <v>10</v>
      </c>
      <c r="K12212" s="2">
        <v>1</v>
      </c>
      <c r="L12212" s="3">
        <v>32308.5</v>
      </c>
      <c r="M12212" s="2" t="s">
        <v>0</v>
      </c>
      <c r="N12212" s="4" t="s">
        <v>21</v>
      </c>
    </row>
    <row r="12213" spans="1:14" x14ac:dyDescent="0.25">
      <c r="A12213" s="1" t="s">
        <v>365</v>
      </c>
      <c r="B12213" s="2" t="s">
        <v>113</v>
      </c>
      <c r="C12213" s="2" t="s">
        <v>113</v>
      </c>
      <c r="D12213" s="2" t="s">
        <v>114</v>
      </c>
      <c r="E12213" s="2" t="s">
        <v>18715</v>
      </c>
      <c r="F12213" s="2">
        <v>31162200</v>
      </c>
      <c r="G12213" s="2" t="s">
        <v>490</v>
      </c>
      <c r="H12213" s="2">
        <v>4</v>
      </c>
      <c r="I12213" s="2">
        <v>8</v>
      </c>
      <c r="J12213" s="2">
        <v>10</v>
      </c>
      <c r="K12213" s="2">
        <v>1</v>
      </c>
      <c r="L12213" s="3">
        <v>37485</v>
      </c>
      <c r="M12213" s="2" t="s">
        <v>0</v>
      </c>
      <c r="N12213" s="4" t="s">
        <v>21</v>
      </c>
    </row>
    <row r="12214" spans="1:14" x14ac:dyDescent="0.25">
      <c r="A12214" s="1" t="s">
        <v>365</v>
      </c>
      <c r="B12214" s="2" t="s">
        <v>113</v>
      </c>
      <c r="C12214" s="2" t="s">
        <v>113</v>
      </c>
      <c r="D12214" s="2" t="s">
        <v>114</v>
      </c>
      <c r="E12214" s="2" t="s">
        <v>10269</v>
      </c>
      <c r="F12214" s="2">
        <v>30103103</v>
      </c>
      <c r="G12214" s="2" t="s">
        <v>490</v>
      </c>
      <c r="H12214" s="2">
        <v>4</v>
      </c>
      <c r="I12214" s="2">
        <v>8</v>
      </c>
      <c r="J12214" s="2">
        <v>10</v>
      </c>
      <c r="K12214" s="2">
        <v>3</v>
      </c>
      <c r="L12214" s="3">
        <v>47124</v>
      </c>
      <c r="M12214" s="2" t="s">
        <v>0</v>
      </c>
      <c r="N12214" s="4" t="s">
        <v>21</v>
      </c>
    </row>
    <row r="12215" spans="1:14" x14ac:dyDescent="0.25">
      <c r="A12215" s="1" t="s">
        <v>365</v>
      </c>
      <c r="B12215" s="2" t="s">
        <v>113</v>
      </c>
      <c r="C12215" s="2" t="s">
        <v>113</v>
      </c>
      <c r="D12215" s="2" t="s">
        <v>114</v>
      </c>
      <c r="E12215" s="2" t="s">
        <v>10270</v>
      </c>
      <c r="F12215" s="2">
        <v>30103103</v>
      </c>
      <c r="G12215" s="2" t="s">
        <v>490</v>
      </c>
      <c r="H12215" s="2">
        <v>4</v>
      </c>
      <c r="I12215" s="2">
        <v>8</v>
      </c>
      <c r="J12215" s="2">
        <v>10</v>
      </c>
      <c r="K12215" s="2">
        <v>3</v>
      </c>
      <c r="L12215" s="3">
        <v>49266</v>
      </c>
      <c r="M12215" s="2" t="s">
        <v>0</v>
      </c>
      <c r="N12215" s="4" t="s">
        <v>21</v>
      </c>
    </row>
    <row r="12216" spans="1:14" x14ac:dyDescent="0.25">
      <c r="A12216" s="1" t="s">
        <v>365</v>
      </c>
      <c r="B12216" s="2" t="s">
        <v>113</v>
      </c>
      <c r="C12216" s="2" t="s">
        <v>113</v>
      </c>
      <c r="D12216" s="2" t="s">
        <v>114</v>
      </c>
      <c r="E12216" s="2" t="s">
        <v>10271</v>
      </c>
      <c r="F12216" s="2">
        <v>30103103</v>
      </c>
      <c r="G12216" s="2" t="s">
        <v>490</v>
      </c>
      <c r="H12216" s="2">
        <v>4</v>
      </c>
      <c r="I12216" s="2">
        <v>8</v>
      </c>
      <c r="J12216" s="2">
        <v>10</v>
      </c>
      <c r="K12216" s="2">
        <v>3</v>
      </c>
      <c r="L12216" s="3">
        <v>82734.75</v>
      </c>
      <c r="M12216" s="2" t="s">
        <v>0</v>
      </c>
      <c r="N12216" s="4" t="s">
        <v>21</v>
      </c>
    </row>
    <row r="12217" spans="1:14" x14ac:dyDescent="0.25">
      <c r="A12217" s="1" t="s">
        <v>365</v>
      </c>
      <c r="B12217" s="2" t="s">
        <v>113</v>
      </c>
      <c r="C12217" s="2" t="s">
        <v>113</v>
      </c>
      <c r="D12217" s="2" t="s">
        <v>114</v>
      </c>
      <c r="E12217" s="2" t="s">
        <v>10272</v>
      </c>
      <c r="F12217" s="2">
        <v>30103103</v>
      </c>
      <c r="G12217" s="2" t="s">
        <v>490</v>
      </c>
      <c r="H12217" s="2">
        <v>4</v>
      </c>
      <c r="I12217" s="2">
        <v>8</v>
      </c>
      <c r="J12217" s="2">
        <v>10</v>
      </c>
      <c r="K12217" s="2">
        <v>3</v>
      </c>
      <c r="L12217" s="3">
        <v>114597</v>
      </c>
      <c r="M12217" s="2" t="s">
        <v>0</v>
      </c>
      <c r="N12217" s="4" t="s">
        <v>21</v>
      </c>
    </row>
    <row r="12218" spans="1:14" x14ac:dyDescent="0.25">
      <c r="A12218" s="1" t="s">
        <v>365</v>
      </c>
      <c r="B12218" s="2" t="s">
        <v>113</v>
      </c>
      <c r="C12218" s="2" t="s">
        <v>113</v>
      </c>
      <c r="D12218" s="2" t="s">
        <v>114</v>
      </c>
      <c r="E12218" s="2" t="s">
        <v>10273</v>
      </c>
      <c r="F12218" s="2">
        <v>30103103</v>
      </c>
      <c r="G12218" s="2" t="s">
        <v>490</v>
      </c>
      <c r="H12218" s="2">
        <v>4</v>
      </c>
      <c r="I12218" s="2">
        <v>8</v>
      </c>
      <c r="J12218" s="2">
        <v>10</v>
      </c>
      <c r="K12218" s="2">
        <v>3</v>
      </c>
      <c r="L12218" s="3">
        <v>129055.5</v>
      </c>
      <c r="M12218" s="2" t="s">
        <v>0</v>
      </c>
      <c r="N12218" s="4" t="s">
        <v>21</v>
      </c>
    </row>
    <row r="12219" spans="1:14" x14ac:dyDescent="0.25">
      <c r="A12219" s="1" t="s">
        <v>365</v>
      </c>
      <c r="B12219" s="2" t="s">
        <v>113</v>
      </c>
      <c r="C12219" s="2" t="s">
        <v>113</v>
      </c>
      <c r="D12219" s="2" t="s">
        <v>114</v>
      </c>
      <c r="E12219" s="2" t="s">
        <v>10274</v>
      </c>
      <c r="F12219" s="2">
        <v>27111500</v>
      </c>
      <c r="G12219" s="2" t="s">
        <v>490</v>
      </c>
      <c r="H12219" s="2">
        <v>4</v>
      </c>
      <c r="I12219" s="2">
        <v>8</v>
      </c>
      <c r="J12219" s="2">
        <v>10</v>
      </c>
      <c r="K12219" s="2">
        <v>2</v>
      </c>
      <c r="L12219" s="3">
        <v>58905</v>
      </c>
      <c r="M12219" s="2" t="s">
        <v>0</v>
      </c>
      <c r="N12219" s="4" t="s">
        <v>21</v>
      </c>
    </row>
    <row r="12220" spans="1:14" x14ac:dyDescent="0.25">
      <c r="A12220" s="1" t="s">
        <v>365</v>
      </c>
      <c r="B12220" s="2" t="s">
        <v>113</v>
      </c>
      <c r="C12220" s="2" t="s">
        <v>113</v>
      </c>
      <c r="D12220" s="2" t="s">
        <v>114</v>
      </c>
      <c r="E12220" s="2" t="s">
        <v>10275</v>
      </c>
      <c r="F12220" s="2">
        <v>31161500</v>
      </c>
      <c r="G12220" s="2" t="s">
        <v>490</v>
      </c>
      <c r="H12220" s="2">
        <v>4</v>
      </c>
      <c r="I12220" s="2">
        <v>8</v>
      </c>
      <c r="J12220" s="2">
        <v>10</v>
      </c>
      <c r="K12220" s="2">
        <v>100</v>
      </c>
      <c r="L12220" s="3">
        <v>133875</v>
      </c>
      <c r="M12220" s="2" t="s">
        <v>0</v>
      </c>
      <c r="N12220" s="4" t="s">
        <v>21</v>
      </c>
    </row>
    <row r="12221" spans="1:14" x14ac:dyDescent="0.25">
      <c r="A12221" s="1" t="s">
        <v>365</v>
      </c>
      <c r="B12221" s="2" t="s">
        <v>113</v>
      </c>
      <c r="C12221" s="2" t="s">
        <v>113</v>
      </c>
      <c r="D12221" s="2" t="s">
        <v>114</v>
      </c>
      <c r="E12221" s="2" t="s">
        <v>10276</v>
      </c>
      <c r="F12221" s="2">
        <v>31161500</v>
      </c>
      <c r="G12221" s="2" t="s">
        <v>490</v>
      </c>
      <c r="H12221" s="2">
        <v>4</v>
      </c>
      <c r="I12221" s="2">
        <v>8</v>
      </c>
      <c r="J12221" s="2">
        <v>10</v>
      </c>
      <c r="K12221" s="2">
        <v>100</v>
      </c>
      <c r="L12221" s="3">
        <v>89250</v>
      </c>
      <c r="M12221" s="2" t="s">
        <v>0</v>
      </c>
      <c r="N12221" s="4" t="s">
        <v>21</v>
      </c>
    </row>
    <row r="12222" spans="1:14" x14ac:dyDescent="0.25">
      <c r="A12222" s="1" t="s">
        <v>365</v>
      </c>
      <c r="B12222" s="2" t="s">
        <v>113</v>
      </c>
      <c r="C12222" s="2" t="s">
        <v>113</v>
      </c>
      <c r="D12222" s="2" t="s">
        <v>114</v>
      </c>
      <c r="E12222" s="2" t="s">
        <v>10277</v>
      </c>
      <c r="F12222" s="2">
        <v>31161500</v>
      </c>
      <c r="G12222" s="2" t="s">
        <v>490</v>
      </c>
      <c r="H12222" s="2">
        <v>4</v>
      </c>
      <c r="I12222" s="2">
        <v>8</v>
      </c>
      <c r="J12222" s="2">
        <v>10</v>
      </c>
      <c r="K12222" s="2">
        <v>100</v>
      </c>
      <c r="L12222" s="3">
        <v>116025</v>
      </c>
      <c r="M12222" s="2" t="s">
        <v>0</v>
      </c>
      <c r="N12222" s="4" t="s">
        <v>21</v>
      </c>
    </row>
    <row r="12223" spans="1:14" x14ac:dyDescent="0.25">
      <c r="A12223" s="1" t="s">
        <v>365</v>
      </c>
      <c r="B12223" s="2" t="s">
        <v>113</v>
      </c>
      <c r="C12223" s="2" t="s">
        <v>113</v>
      </c>
      <c r="D12223" s="2" t="s">
        <v>114</v>
      </c>
      <c r="E12223" s="2" t="s">
        <v>10278</v>
      </c>
      <c r="F12223" s="2">
        <v>31161500</v>
      </c>
      <c r="G12223" s="2" t="s">
        <v>490</v>
      </c>
      <c r="H12223" s="2">
        <v>4</v>
      </c>
      <c r="I12223" s="2">
        <v>8</v>
      </c>
      <c r="J12223" s="2">
        <v>10</v>
      </c>
      <c r="K12223" s="2">
        <v>100</v>
      </c>
      <c r="L12223" s="3">
        <v>22313</v>
      </c>
      <c r="M12223" s="2" t="s">
        <v>0</v>
      </c>
      <c r="N12223" s="4" t="s">
        <v>21</v>
      </c>
    </row>
    <row r="12224" spans="1:14" x14ac:dyDescent="0.25">
      <c r="A12224" s="1" t="s">
        <v>365</v>
      </c>
      <c r="B12224" s="2" t="s">
        <v>113</v>
      </c>
      <c r="C12224" s="2" t="s">
        <v>113</v>
      </c>
      <c r="D12224" s="2" t="s">
        <v>114</v>
      </c>
      <c r="E12224" s="2" t="s">
        <v>10279</v>
      </c>
      <c r="F12224" s="2">
        <v>31161500</v>
      </c>
      <c r="G12224" s="2" t="s">
        <v>490</v>
      </c>
      <c r="H12224" s="2">
        <v>4</v>
      </c>
      <c r="I12224" s="2">
        <v>8</v>
      </c>
      <c r="J12224" s="2">
        <v>10</v>
      </c>
      <c r="K12224" s="2">
        <v>100</v>
      </c>
      <c r="L12224" s="3">
        <v>26775</v>
      </c>
      <c r="M12224" s="2" t="s">
        <v>0</v>
      </c>
      <c r="N12224" s="4" t="s">
        <v>21</v>
      </c>
    </row>
    <row r="12225" spans="1:14" x14ac:dyDescent="0.25">
      <c r="A12225" s="1" t="s">
        <v>365</v>
      </c>
      <c r="B12225" s="2" t="s">
        <v>113</v>
      </c>
      <c r="C12225" s="2" t="s">
        <v>113</v>
      </c>
      <c r="D12225" s="2" t="s">
        <v>114</v>
      </c>
      <c r="E12225" s="2" t="s">
        <v>10280</v>
      </c>
      <c r="F12225" s="2">
        <v>31161500</v>
      </c>
      <c r="G12225" s="2" t="s">
        <v>490</v>
      </c>
      <c r="H12225" s="2">
        <v>4</v>
      </c>
      <c r="I12225" s="2">
        <v>8</v>
      </c>
      <c r="J12225" s="2">
        <v>10</v>
      </c>
      <c r="K12225" s="2">
        <v>100</v>
      </c>
      <c r="L12225" s="3">
        <v>44625</v>
      </c>
      <c r="M12225" s="2" t="s">
        <v>0</v>
      </c>
      <c r="N12225" s="4" t="s">
        <v>21</v>
      </c>
    </row>
    <row r="12226" spans="1:14" x14ac:dyDescent="0.25">
      <c r="A12226" s="1" t="s">
        <v>365</v>
      </c>
      <c r="B12226" s="2" t="s">
        <v>113</v>
      </c>
      <c r="C12226" s="2" t="s">
        <v>113</v>
      </c>
      <c r="D12226" s="2" t="s">
        <v>114</v>
      </c>
      <c r="E12226" s="2" t="s">
        <v>10281</v>
      </c>
      <c r="F12226" s="2">
        <v>31161500</v>
      </c>
      <c r="G12226" s="2" t="s">
        <v>490</v>
      </c>
      <c r="H12226" s="2">
        <v>4</v>
      </c>
      <c r="I12226" s="2">
        <v>8</v>
      </c>
      <c r="J12226" s="2">
        <v>10</v>
      </c>
      <c r="K12226" s="2">
        <v>100</v>
      </c>
      <c r="L12226" s="3">
        <v>15172.999999999998</v>
      </c>
      <c r="M12226" s="2" t="s">
        <v>0</v>
      </c>
      <c r="N12226" s="4" t="s">
        <v>21</v>
      </c>
    </row>
    <row r="12227" spans="1:14" x14ac:dyDescent="0.25">
      <c r="A12227" s="1" t="s">
        <v>365</v>
      </c>
      <c r="B12227" s="2" t="s">
        <v>113</v>
      </c>
      <c r="C12227" s="2" t="s">
        <v>113</v>
      </c>
      <c r="D12227" s="2" t="s">
        <v>114</v>
      </c>
      <c r="E12227" s="2" t="s">
        <v>10282</v>
      </c>
      <c r="F12227" s="2">
        <v>31161500</v>
      </c>
      <c r="G12227" s="2" t="s">
        <v>490</v>
      </c>
      <c r="H12227" s="2">
        <v>4</v>
      </c>
      <c r="I12227" s="2">
        <v>8</v>
      </c>
      <c r="J12227" s="2">
        <v>10</v>
      </c>
      <c r="K12227" s="2">
        <v>100</v>
      </c>
      <c r="L12227" s="3">
        <v>17850</v>
      </c>
      <c r="M12227" s="2" t="s">
        <v>0</v>
      </c>
      <c r="N12227" s="4" t="s">
        <v>21</v>
      </c>
    </row>
    <row r="12228" spans="1:14" x14ac:dyDescent="0.25">
      <c r="A12228" s="1" t="s">
        <v>365</v>
      </c>
      <c r="B12228" s="2" t="s">
        <v>113</v>
      </c>
      <c r="C12228" s="2" t="s">
        <v>113</v>
      </c>
      <c r="D12228" s="2" t="s">
        <v>114</v>
      </c>
      <c r="E12228" s="2" t="s">
        <v>10283</v>
      </c>
      <c r="F12228" s="2">
        <v>31161500</v>
      </c>
      <c r="G12228" s="2" t="s">
        <v>490</v>
      </c>
      <c r="H12228" s="2">
        <v>4</v>
      </c>
      <c r="I12228" s="2">
        <v>8</v>
      </c>
      <c r="J12228" s="2">
        <v>10</v>
      </c>
      <c r="K12228" s="2">
        <v>100</v>
      </c>
      <c r="L12228" s="3">
        <v>53550</v>
      </c>
      <c r="M12228" s="2" t="s">
        <v>0</v>
      </c>
      <c r="N12228" s="4" t="s">
        <v>21</v>
      </c>
    </row>
    <row r="12229" spans="1:14" x14ac:dyDescent="0.25">
      <c r="A12229" s="1" t="s">
        <v>365</v>
      </c>
      <c r="B12229" s="2" t="s">
        <v>113</v>
      </c>
      <c r="C12229" s="2" t="s">
        <v>113</v>
      </c>
      <c r="D12229" s="2" t="s">
        <v>114</v>
      </c>
      <c r="E12229" s="2" t="s">
        <v>10284</v>
      </c>
      <c r="F12229" s="2">
        <v>31161500</v>
      </c>
      <c r="G12229" s="2" t="s">
        <v>490</v>
      </c>
      <c r="H12229" s="2">
        <v>4</v>
      </c>
      <c r="I12229" s="2">
        <v>8</v>
      </c>
      <c r="J12229" s="2">
        <v>10</v>
      </c>
      <c r="K12229" s="2">
        <v>100</v>
      </c>
      <c r="L12229" s="3">
        <v>71400</v>
      </c>
      <c r="M12229" s="2" t="s">
        <v>0</v>
      </c>
      <c r="N12229" s="4" t="s">
        <v>21</v>
      </c>
    </row>
    <row r="12230" spans="1:14" x14ac:dyDescent="0.25">
      <c r="A12230" s="1" t="s">
        <v>365</v>
      </c>
      <c r="B12230" s="2" t="s">
        <v>113</v>
      </c>
      <c r="C12230" s="2" t="s">
        <v>113</v>
      </c>
      <c r="D12230" s="2" t="s">
        <v>114</v>
      </c>
      <c r="E12230" s="2" t="s">
        <v>10285</v>
      </c>
      <c r="F12230" s="2">
        <v>31161500</v>
      </c>
      <c r="G12230" s="2" t="s">
        <v>490</v>
      </c>
      <c r="H12230" s="2">
        <v>4</v>
      </c>
      <c r="I12230" s="2">
        <v>8</v>
      </c>
      <c r="J12230" s="2">
        <v>10</v>
      </c>
      <c r="K12230" s="2">
        <v>100</v>
      </c>
      <c r="L12230" s="3">
        <v>107100</v>
      </c>
      <c r="M12230" s="2" t="s">
        <v>0</v>
      </c>
      <c r="N12230" s="4" t="s">
        <v>21</v>
      </c>
    </row>
    <row r="12231" spans="1:14" x14ac:dyDescent="0.25">
      <c r="A12231" s="1" t="s">
        <v>365</v>
      </c>
      <c r="B12231" s="2" t="s">
        <v>113</v>
      </c>
      <c r="C12231" s="2" t="s">
        <v>113</v>
      </c>
      <c r="D12231" s="2" t="s">
        <v>114</v>
      </c>
      <c r="E12231" s="2" t="s">
        <v>10286</v>
      </c>
      <c r="F12231" s="2">
        <v>31161500</v>
      </c>
      <c r="G12231" s="2" t="s">
        <v>490</v>
      </c>
      <c r="H12231" s="2">
        <v>4</v>
      </c>
      <c r="I12231" s="2">
        <v>8</v>
      </c>
      <c r="J12231" s="2">
        <v>10</v>
      </c>
      <c r="K12231" s="2">
        <v>100</v>
      </c>
      <c r="L12231" s="3">
        <v>44625</v>
      </c>
      <c r="M12231" s="2" t="s">
        <v>0</v>
      </c>
      <c r="N12231" s="4" t="s">
        <v>21</v>
      </c>
    </row>
    <row r="12232" spans="1:14" x14ac:dyDescent="0.25">
      <c r="A12232" s="1" t="s">
        <v>365</v>
      </c>
      <c r="B12232" s="2" t="s">
        <v>113</v>
      </c>
      <c r="C12232" s="2" t="s">
        <v>113</v>
      </c>
      <c r="D12232" s="2" t="s">
        <v>114</v>
      </c>
      <c r="E12232" s="2" t="s">
        <v>10287</v>
      </c>
      <c r="F12232" s="2">
        <v>31161500</v>
      </c>
      <c r="G12232" s="2" t="s">
        <v>490</v>
      </c>
      <c r="H12232" s="2">
        <v>4</v>
      </c>
      <c r="I12232" s="2">
        <v>8</v>
      </c>
      <c r="J12232" s="2">
        <v>10</v>
      </c>
      <c r="K12232" s="2">
        <v>100</v>
      </c>
      <c r="L12232" s="3">
        <v>53550</v>
      </c>
      <c r="M12232" s="2" t="s">
        <v>0</v>
      </c>
      <c r="N12232" s="4" t="s">
        <v>21</v>
      </c>
    </row>
    <row r="12233" spans="1:14" x14ac:dyDescent="0.25">
      <c r="A12233" s="1" t="s">
        <v>365</v>
      </c>
      <c r="B12233" s="2" t="s">
        <v>113</v>
      </c>
      <c r="C12233" s="2" t="s">
        <v>113</v>
      </c>
      <c r="D12233" s="2" t="s">
        <v>114</v>
      </c>
      <c r="E12233" s="2" t="s">
        <v>10288</v>
      </c>
      <c r="F12233" s="2">
        <v>31161500</v>
      </c>
      <c r="G12233" s="2" t="s">
        <v>490</v>
      </c>
      <c r="H12233" s="2">
        <v>4</v>
      </c>
      <c r="I12233" s="2">
        <v>8</v>
      </c>
      <c r="J12233" s="2">
        <v>10</v>
      </c>
      <c r="K12233" s="2">
        <v>100</v>
      </c>
      <c r="L12233" s="3">
        <v>62475</v>
      </c>
      <c r="M12233" s="2" t="s">
        <v>0</v>
      </c>
      <c r="N12233" s="4" t="s">
        <v>21</v>
      </c>
    </row>
    <row r="12234" spans="1:14" x14ac:dyDescent="0.25">
      <c r="A12234" s="1" t="s">
        <v>365</v>
      </c>
      <c r="B12234" s="2" t="s">
        <v>113</v>
      </c>
      <c r="C12234" s="2" t="s">
        <v>113</v>
      </c>
      <c r="D12234" s="2" t="s">
        <v>114</v>
      </c>
      <c r="E12234" s="2" t="s">
        <v>10289</v>
      </c>
      <c r="F12234" s="2">
        <v>31161500</v>
      </c>
      <c r="G12234" s="2" t="s">
        <v>490</v>
      </c>
      <c r="H12234" s="2">
        <v>4</v>
      </c>
      <c r="I12234" s="2">
        <v>8</v>
      </c>
      <c r="J12234" s="2">
        <v>10</v>
      </c>
      <c r="K12234" s="2">
        <v>100</v>
      </c>
      <c r="L12234" s="3">
        <v>8925</v>
      </c>
      <c r="M12234" s="2" t="s">
        <v>0</v>
      </c>
      <c r="N12234" s="4" t="s">
        <v>21</v>
      </c>
    </row>
    <row r="12235" spans="1:14" x14ac:dyDescent="0.25">
      <c r="A12235" s="1" t="s">
        <v>365</v>
      </c>
      <c r="B12235" s="2" t="s">
        <v>113</v>
      </c>
      <c r="C12235" s="2" t="s">
        <v>113</v>
      </c>
      <c r="D12235" s="2" t="s">
        <v>114</v>
      </c>
      <c r="E12235" s="2" t="s">
        <v>10290</v>
      </c>
      <c r="F12235" s="2">
        <v>31161500</v>
      </c>
      <c r="G12235" s="2" t="s">
        <v>490</v>
      </c>
      <c r="H12235" s="2">
        <v>4</v>
      </c>
      <c r="I12235" s="2">
        <v>8</v>
      </c>
      <c r="J12235" s="2">
        <v>10</v>
      </c>
      <c r="K12235" s="2">
        <v>100</v>
      </c>
      <c r="L12235" s="3">
        <v>13388</v>
      </c>
      <c r="M12235" s="2" t="s">
        <v>0</v>
      </c>
      <c r="N12235" s="4" t="s">
        <v>21</v>
      </c>
    </row>
    <row r="12236" spans="1:14" x14ac:dyDescent="0.25">
      <c r="A12236" s="1" t="s">
        <v>365</v>
      </c>
      <c r="B12236" s="2" t="s">
        <v>113</v>
      </c>
      <c r="C12236" s="2" t="s">
        <v>113</v>
      </c>
      <c r="D12236" s="2" t="s">
        <v>114</v>
      </c>
      <c r="E12236" s="2" t="s">
        <v>18716</v>
      </c>
      <c r="F12236" s="2">
        <v>31161500</v>
      </c>
      <c r="G12236" s="2" t="s">
        <v>490</v>
      </c>
      <c r="H12236" s="2">
        <v>4</v>
      </c>
      <c r="I12236" s="2">
        <v>8</v>
      </c>
      <c r="J12236" s="2">
        <v>10</v>
      </c>
      <c r="K12236" s="2">
        <v>1000</v>
      </c>
      <c r="L12236" s="3">
        <v>60690</v>
      </c>
      <c r="M12236" s="2" t="s">
        <v>0</v>
      </c>
      <c r="N12236" s="4" t="s">
        <v>21</v>
      </c>
    </row>
    <row r="12237" spans="1:14" x14ac:dyDescent="0.25">
      <c r="A12237" s="1" t="s">
        <v>365</v>
      </c>
      <c r="B12237" s="2" t="s">
        <v>113</v>
      </c>
      <c r="C12237" s="2" t="s">
        <v>113</v>
      </c>
      <c r="D12237" s="2" t="s">
        <v>114</v>
      </c>
      <c r="E12237" s="2" t="s">
        <v>10291</v>
      </c>
      <c r="F12237" s="2">
        <v>31161500</v>
      </c>
      <c r="G12237" s="2" t="s">
        <v>490</v>
      </c>
      <c r="H12237" s="2">
        <v>4</v>
      </c>
      <c r="I12237" s="2">
        <v>8</v>
      </c>
      <c r="J12237" s="2">
        <v>10</v>
      </c>
      <c r="K12237" s="2">
        <v>1000</v>
      </c>
      <c r="L12237" s="3">
        <v>46410</v>
      </c>
      <c r="M12237" s="2" t="s">
        <v>0</v>
      </c>
      <c r="N12237" s="4" t="s">
        <v>21</v>
      </c>
    </row>
    <row r="12238" spans="1:14" x14ac:dyDescent="0.25">
      <c r="A12238" s="1" t="s">
        <v>365</v>
      </c>
      <c r="B12238" s="2" t="s">
        <v>113</v>
      </c>
      <c r="C12238" s="2" t="s">
        <v>113</v>
      </c>
      <c r="D12238" s="2" t="s">
        <v>114</v>
      </c>
      <c r="E12238" s="2" t="s">
        <v>10292</v>
      </c>
      <c r="F12238" s="2">
        <v>31161500</v>
      </c>
      <c r="G12238" s="2" t="s">
        <v>490</v>
      </c>
      <c r="H12238" s="2">
        <v>4</v>
      </c>
      <c r="I12238" s="2">
        <v>8</v>
      </c>
      <c r="J12238" s="2">
        <v>10</v>
      </c>
      <c r="K12238" s="2">
        <v>1000</v>
      </c>
      <c r="L12238" s="3">
        <v>60690</v>
      </c>
      <c r="M12238" s="2" t="s">
        <v>0</v>
      </c>
      <c r="N12238" s="4" t="s">
        <v>21</v>
      </c>
    </row>
    <row r="12239" spans="1:14" x14ac:dyDescent="0.25">
      <c r="A12239" s="1" t="s">
        <v>365</v>
      </c>
      <c r="B12239" s="2" t="s">
        <v>113</v>
      </c>
      <c r="C12239" s="2" t="s">
        <v>113</v>
      </c>
      <c r="D12239" s="2" t="s">
        <v>114</v>
      </c>
      <c r="E12239" s="2" t="s">
        <v>10293</v>
      </c>
      <c r="F12239" s="2">
        <v>31161500</v>
      </c>
      <c r="G12239" s="2" t="s">
        <v>490</v>
      </c>
      <c r="H12239" s="2">
        <v>4</v>
      </c>
      <c r="I12239" s="2">
        <v>8</v>
      </c>
      <c r="J12239" s="2">
        <v>10</v>
      </c>
      <c r="K12239" s="2">
        <v>1000</v>
      </c>
      <c r="L12239" s="3">
        <v>32130.000000000004</v>
      </c>
      <c r="M12239" s="2" t="s">
        <v>0</v>
      </c>
      <c r="N12239" s="4" t="s">
        <v>21</v>
      </c>
    </row>
    <row r="12240" spans="1:14" x14ac:dyDescent="0.25">
      <c r="A12240" s="1" t="s">
        <v>365</v>
      </c>
      <c r="B12240" s="2" t="s">
        <v>113</v>
      </c>
      <c r="C12240" s="2" t="s">
        <v>113</v>
      </c>
      <c r="D12240" s="2" t="s">
        <v>114</v>
      </c>
      <c r="E12240" s="2" t="s">
        <v>10294</v>
      </c>
      <c r="F12240" s="2">
        <v>31161500</v>
      </c>
      <c r="G12240" s="2" t="s">
        <v>490</v>
      </c>
      <c r="H12240" s="2">
        <v>4</v>
      </c>
      <c r="I12240" s="2">
        <v>8</v>
      </c>
      <c r="J12240" s="2">
        <v>10</v>
      </c>
      <c r="K12240" s="2">
        <v>1000</v>
      </c>
      <c r="L12240" s="3">
        <v>32130.000000000004</v>
      </c>
      <c r="M12240" s="2" t="s">
        <v>0</v>
      </c>
      <c r="N12240" s="4" t="s">
        <v>21</v>
      </c>
    </row>
    <row r="12241" spans="1:14" x14ac:dyDescent="0.25">
      <c r="A12241" s="1" t="s">
        <v>365</v>
      </c>
      <c r="B12241" s="2" t="s">
        <v>113</v>
      </c>
      <c r="C12241" s="2" t="s">
        <v>113</v>
      </c>
      <c r="D12241" s="2" t="s">
        <v>114</v>
      </c>
      <c r="E12241" s="2" t="s">
        <v>10295</v>
      </c>
      <c r="F12241" s="2">
        <v>31161500</v>
      </c>
      <c r="G12241" s="2" t="s">
        <v>490</v>
      </c>
      <c r="H12241" s="2">
        <v>4</v>
      </c>
      <c r="I12241" s="2">
        <v>8</v>
      </c>
      <c r="J12241" s="2">
        <v>10</v>
      </c>
      <c r="K12241" s="2">
        <v>200</v>
      </c>
      <c r="L12241" s="3">
        <v>107100</v>
      </c>
      <c r="M12241" s="2" t="s">
        <v>0</v>
      </c>
      <c r="N12241" s="4" t="s">
        <v>21</v>
      </c>
    </row>
    <row r="12242" spans="1:14" x14ac:dyDescent="0.25">
      <c r="A12242" s="1" t="s">
        <v>365</v>
      </c>
      <c r="B12242" s="2" t="s">
        <v>113</v>
      </c>
      <c r="C12242" s="2" t="s">
        <v>113</v>
      </c>
      <c r="D12242" s="2" t="s">
        <v>114</v>
      </c>
      <c r="E12242" s="2" t="s">
        <v>10296</v>
      </c>
      <c r="F12242" s="2">
        <v>31161500</v>
      </c>
      <c r="G12242" s="2" t="s">
        <v>490</v>
      </c>
      <c r="H12242" s="2">
        <v>4</v>
      </c>
      <c r="I12242" s="2">
        <v>8</v>
      </c>
      <c r="J12242" s="2">
        <v>10</v>
      </c>
      <c r="K12242" s="2">
        <v>200</v>
      </c>
      <c r="L12242" s="3">
        <v>89250</v>
      </c>
      <c r="M12242" s="2" t="s">
        <v>0</v>
      </c>
      <c r="N12242" s="4" t="s">
        <v>21</v>
      </c>
    </row>
    <row r="12243" spans="1:14" x14ac:dyDescent="0.25">
      <c r="A12243" s="1" t="s">
        <v>365</v>
      </c>
      <c r="B12243" s="2" t="s">
        <v>113</v>
      </c>
      <c r="C12243" s="2" t="s">
        <v>113</v>
      </c>
      <c r="D12243" s="2" t="s">
        <v>114</v>
      </c>
      <c r="E12243" s="2" t="s">
        <v>10297</v>
      </c>
      <c r="F12243" s="2">
        <v>31161500</v>
      </c>
      <c r="G12243" s="2" t="s">
        <v>490</v>
      </c>
      <c r="H12243" s="2">
        <v>4</v>
      </c>
      <c r="I12243" s="2">
        <v>8</v>
      </c>
      <c r="J12243" s="2">
        <v>10</v>
      </c>
      <c r="K12243" s="2">
        <v>200</v>
      </c>
      <c r="L12243" s="3">
        <v>107100</v>
      </c>
      <c r="M12243" s="2" t="s">
        <v>0</v>
      </c>
      <c r="N12243" s="4" t="s">
        <v>21</v>
      </c>
    </row>
    <row r="12244" spans="1:14" x14ac:dyDescent="0.25">
      <c r="A12244" s="1" t="s">
        <v>365</v>
      </c>
      <c r="B12244" s="2" t="s">
        <v>113</v>
      </c>
      <c r="C12244" s="2" t="s">
        <v>113</v>
      </c>
      <c r="D12244" s="2" t="s">
        <v>114</v>
      </c>
      <c r="E12244" s="2" t="s">
        <v>10298</v>
      </c>
      <c r="F12244" s="2">
        <v>31161500</v>
      </c>
      <c r="G12244" s="2" t="s">
        <v>490</v>
      </c>
      <c r="H12244" s="2">
        <v>4</v>
      </c>
      <c r="I12244" s="2">
        <v>8</v>
      </c>
      <c r="J12244" s="2">
        <v>10</v>
      </c>
      <c r="K12244" s="2">
        <v>1000</v>
      </c>
      <c r="L12244" s="3">
        <v>89250</v>
      </c>
      <c r="M12244" s="2" t="s">
        <v>0</v>
      </c>
      <c r="N12244" s="4" t="s">
        <v>21</v>
      </c>
    </row>
    <row r="12245" spans="1:14" x14ac:dyDescent="0.25">
      <c r="A12245" s="1" t="s">
        <v>365</v>
      </c>
      <c r="B12245" s="2" t="s">
        <v>113</v>
      </c>
      <c r="C12245" s="2" t="s">
        <v>113</v>
      </c>
      <c r="D12245" s="2" t="s">
        <v>114</v>
      </c>
      <c r="E12245" s="2" t="s">
        <v>10299</v>
      </c>
      <c r="F12245" s="2">
        <v>40171500</v>
      </c>
      <c r="G12245" s="2" t="s">
        <v>490</v>
      </c>
      <c r="H12245" s="2">
        <v>4</v>
      </c>
      <c r="I12245" s="2">
        <v>8</v>
      </c>
      <c r="J12245" s="2">
        <v>10</v>
      </c>
      <c r="K12245" s="2">
        <v>5</v>
      </c>
      <c r="L12245" s="3">
        <v>233745.75</v>
      </c>
      <c r="M12245" s="2" t="s">
        <v>0</v>
      </c>
      <c r="N12245" s="4" t="s">
        <v>21</v>
      </c>
    </row>
    <row r="12246" spans="1:14" x14ac:dyDescent="0.25">
      <c r="A12246" s="1" t="s">
        <v>365</v>
      </c>
      <c r="B12246" s="2" t="s">
        <v>113</v>
      </c>
      <c r="C12246" s="2" t="s">
        <v>113</v>
      </c>
      <c r="D12246" s="2" t="s">
        <v>114</v>
      </c>
      <c r="E12246" s="2" t="s">
        <v>10300</v>
      </c>
      <c r="F12246" s="2">
        <v>40171500</v>
      </c>
      <c r="G12246" s="2" t="s">
        <v>490</v>
      </c>
      <c r="H12246" s="2">
        <v>4</v>
      </c>
      <c r="I12246" s="2">
        <v>8</v>
      </c>
      <c r="J12246" s="2">
        <v>10</v>
      </c>
      <c r="K12246" s="2">
        <v>2</v>
      </c>
      <c r="L12246" s="3">
        <v>357000</v>
      </c>
      <c r="M12246" s="2" t="s">
        <v>0</v>
      </c>
      <c r="N12246" s="4" t="s">
        <v>21</v>
      </c>
    </row>
    <row r="12247" spans="1:14" x14ac:dyDescent="0.25">
      <c r="A12247" s="1" t="s">
        <v>365</v>
      </c>
      <c r="B12247" s="2" t="s">
        <v>113</v>
      </c>
      <c r="C12247" s="2" t="s">
        <v>113</v>
      </c>
      <c r="D12247" s="2" t="s">
        <v>114</v>
      </c>
      <c r="E12247" s="2" t="s">
        <v>18717</v>
      </c>
      <c r="F12247" s="2">
        <v>40171500</v>
      </c>
      <c r="G12247" s="2" t="s">
        <v>490</v>
      </c>
      <c r="H12247" s="2">
        <v>4</v>
      </c>
      <c r="I12247" s="2">
        <v>8</v>
      </c>
      <c r="J12247" s="2">
        <v>10</v>
      </c>
      <c r="K12247" s="2">
        <v>2</v>
      </c>
      <c r="L12247" s="3">
        <v>69368.679999999993</v>
      </c>
      <c r="M12247" s="2" t="s">
        <v>0</v>
      </c>
      <c r="N12247" s="4" t="s">
        <v>21</v>
      </c>
    </row>
    <row r="12248" spans="1:14" x14ac:dyDescent="0.25">
      <c r="A12248" s="1" t="s">
        <v>365</v>
      </c>
      <c r="B12248" s="2" t="s">
        <v>113</v>
      </c>
      <c r="C12248" s="2" t="s">
        <v>113</v>
      </c>
      <c r="D12248" s="2" t="s">
        <v>114</v>
      </c>
      <c r="E12248" s="2" t="s">
        <v>18718</v>
      </c>
      <c r="F12248" s="2">
        <v>40171500</v>
      </c>
      <c r="G12248" s="2" t="s">
        <v>490</v>
      </c>
      <c r="H12248" s="2">
        <v>4</v>
      </c>
      <c r="I12248" s="2">
        <v>8</v>
      </c>
      <c r="J12248" s="2">
        <v>10</v>
      </c>
      <c r="K12248" s="2">
        <v>2</v>
      </c>
      <c r="L12248" s="3">
        <v>55067.26</v>
      </c>
      <c r="M12248" s="2" t="s">
        <v>0</v>
      </c>
      <c r="N12248" s="4" t="s">
        <v>21</v>
      </c>
    </row>
    <row r="12249" spans="1:14" x14ac:dyDescent="0.25">
      <c r="A12249" s="1" t="s">
        <v>365</v>
      </c>
      <c r="B12249" s="2" t="s">
        <v>113</v>
      </c>
      <c r="C12249" s="2" t="s">
        <v>113</v>
      </c>
      <c r="D12249" s="2" t="s">
        <v>114</v>
      </c>
      <c r="E12249" s="2" t="s">
        <v>18719</v>
      </c>
      <c r="F12249" s="2">
        <v>40171500</v>
      </c>
      <c r="G12249" s="2" t="s">
        <v>490</v>
      </c>
      <c r="H12249" s="2">
        <v>4</v>
      </c>
      <c r="I12249" s="2">
        <v>8</v>
      </c>
      <c r="J12249" s="2">
        <v>10</v>
      </c>
      <c r="K12249" s="2">
        <v>2</v>
      </c>
      <c r="L12249" s="3">
        <v>36858.46</v>
      </c>
      <c r="M12249" s="2" t="s">
        <v>0</v>
      </c>
      <c r="N12249" s="4" t="s">
        <v>21</v>
      </c>
    </row>
    <row r="12250" spans="1:14" x14ac:dyDescent="0.25">
      <c r="A12250" s="1" t="s">
        <v>365</v>
      </c>
      <c r="B12250" s="2" t="s">
        <v>113</v>
      </c>
      <c r="C12250" s="2" t="s">
        <v>113</v>
      </c>
      <c r="D12250" s="2" t="s">
        <v>114</v>
      </c>
      <c r="E12250" s="2" t="s">
        <v>18720</v>
      </c>
      <c r="F12250" s="2">
        <v>40171500</v>
      </c>
      <c r="G12250" s="2" t="s">
        <v>490</v>
      </c>
      <c r="H12250" s="2">
        <v>4</v>
      </c>
      <c r="I12250" s="2">
        <v>8</v>
      </c>
      <c r="J12250" s="2">
        <v>10</v>
      </c>
      <c r="K12250" s="2">
        <v>2</v>
      </c>
      <c r="L12250" s="3">
        <v>94062.36</v>
      </c>
      <c r="M12250" s="2" t="s">
        <v>0</v>
      </c>
      <c r="N12250" s="4" t="s">
        <v>21</v>
      </c>
    </row>
    <row r="12251" spans="1:14" x14ac:dyDescent="0.25">
      <c r="A12251" s="1" t="s">
        <v>365</v>
      </c>
      <c r="B12251" s="2" t="s">
        <v>113</v>
      </c>
      <c r="C12251" s="2" t="s">
        <v>113</v>
      </c>
      <c r="D12251" s="2" t="s">
        <v>114</v>
      </c>
      <c r="E12251" s="2" t="s">
        <v>18721</v>
      </c>
      <c r="F12251" s="2">
        <v>40171500</v>
      </c>
      <c r="G12251" s="2" t="s">
        <v>490</v>
      </c>
      <c r="H12251" s="2">
        <v>4</v>
      </c>
      <c r="I12251" s="2">
        <v>8</v>
      </c>
      <c r="J12251" s="2">
        <v>10</v>
      </c>
      <c r="K12251" s="2">
        <v>2</v>
      </c>
      <c r="L12251" s="3">
        <v>28761.7</v>
      </c>
      <c r="M12251" s="2" t="s">
        <v>0</v>
      </c>
      <c r="N12251" s="4" t="s">
        <v>21</v>
      </c>
    </row>
    <row r="12252" spans="1:14" x14ac:dyDescent="0.25">
      <c r="A12252" s="1" t="s">
        <v>365</v>
      </c>
      <c r="B12252" s="2" t="s">
        <v>113</v>
      </c>
      <c r="C12252" s="2" t="s">
        <v>113</v>
      </c>
      <c r="D12252" s="2" t="s">
        <v>114</v>
      </c>
      <c r="E12252" s="2" t="s">
        <v>18722</v>
      </c>
      <c r="F12252" s="2">
        <v>40171500</v>
      </c>
      <c r="G12252" s="2" t="s">
        <v>490</v>
      </c>
      <c r="H12252" s="2">
        <v>4</v>
      </c>
      <c r="I12252" s="2">
        <v>8</v>
      </c>
      <c r="J12252" s="2">
        <v>10</v>
      </c>
      <c r="K12252" s="2">
        <v>1</v>
      </c>
      <c r="L12252" s="3">
        <v>149245.64000000001</v>
      </c>
      <c r="M12252" s="2" t="s">
        <v>0</v>
      </c>
      <c r="N12252" s="4" t="s">
        <v>21</v>
      </c>
    </row>
    <row r="12253" spans="1:14" x14ac:dyDescent="0.25">
      <c r="A12253" s="1" t="s">
        <v>365</v>
      </c>
      <c r="B12253" s="2" t="s">
        <v>113</v>
      </c>
      <c r="C12253" s="2" t="s">
        <v>113</v>
      </c>
      <c r="D12253" s="2" t="s">
        <v>114</v>
      </c>
      <c r="E12253" s="2" t="s">
        <v>18723</v>
      </c>
      <c r="F12253" s="2">
        <v>40171500</v>
      </c>
      <c r="G12253" s="2" t="s">
        <v>490</v>
      </c>
      <c r="H12253" s="2">
        <v>4</v>
      </c>
      <c r="I12253" s="2">
        <v>8</v>
      </c>
      <c r="J12253" s="2">
        <v>10</v>
      </c>
      <c r="K12253" s="2">
        <v>2</v>
      </c>
      <c r="L12253" s="3">
        <v>68954.559999999998</v>
      </c>
      <c r="M12253" s="2" t="s">
        <v>0</v>
      </c>
      <c r="N12253" s="4" t="s">
        <v>21</v>
      </c>
    </row>
    <row r="12254" spans="1:14" x14ac:dyDescent="0.25">
      <c r="A12254" s="1" t="s">
        <v>365</v>
      </c>
      <c r="B12254" s="2" t="s">
        <v>113</v>
      </c>
      <c r="C12254" s="2" t="s">
        <v>113</v>
      </c>
      <c r="D12254" s="2" t="s">
        <v>114</v>
      </c>
      <c r="E12254" s="2" t="s">
        <v>18724</v>
      </c>
      <c r="F12254" s="2">
        <v>40171500</v>
      </c>
      <c r="G12254" s="2" t="s">
        <v>490</v>
      </c>
      <c r="H12254" s="2">
        <v>4</v>
      </c>
      <c r="I12254" s="2">
        <v>8</v>
      </c>
      <c r="J12254" s="2">
        <v>10</v>
      </c>
      <c r="K12254" s="2">
        <v>2</v>
      </c>
      <c r="L12254" s="3">
        <v>62528.56</v>
      </c>
      <c r="M12254" s="2" t="s">
        <v>0</v>
      </c>
      <c r="N12254" s="4" t="s">
        <v>21</v>
      </c>
    </row>
    <row r="12255" spans="1:14" x14ac:dyDescent="0.25">
      <c r="A12255" s="1" t="s">
        <v>365</v>
      </c>
      <c r="B12255" s="2" t="s">
        <v>113</v>
      </c>
      <c r="C12255" s="2" t="s">
        <v>113</v>
      </c>
      <c r="D12255" s="2" t="s">
        <v>114</v>
      </c>
      <c r="E12255" s="2" t="s">
        <v>18725</v>
      </c>
      <c r="F12255" s="2">
        <v>40171500</v>
      </c>
      <c r="G12255" s="2" t="s">
        <v>490</v>
      </c>
      <c r="H12255" s="2">
        <v>4</v>
      </c>
      <c r="I12255" s="2">
        <v>8</v>
      </c>
      <c r="J12255" s="2">
        <v>10</v>
      </c>
      <c r="K12255" s="2">
        <v>2</v>
      </c>
      <c r="L12255" s="3">
        <v>48341.38</v>
      </c>
      <c r="M12255" s="2" t="s">
        <v>0</v>
      </c>
      <c r="N12255" s="4" t="s">
        <v>21</v>
      </c>
    </row>
    <row r="12256" spans="1:14" x14ac:dyDescent="0.25">
      <c r="A12256" s="1" t="s">
        <v>365</v>
      </c>
      <c r="B12256" s="2" t="s">
        <v>113</v>
      </c>
      <c r="C12256" s="2" t="s">
        <v>113</v>
      </c>
      <c r="D12256" s="2" t="s">
        <v>114</v>
      </c>
      <c r="E12256" s="2" t="s">
        <v>18726</v>
      </c>
      <c r="F12256" s="2">
        <v>40171500</v>
      </c>
      <c r="G12256" s="2" t="s">
        <v>490</v>
      </c>
      <c r="H12256" s="2">
        <v>4</v>
      </c>
      <c r="I12256" s="2">
        <v>8</v>
      </c>
      <c r="J12256" s="2">
        <v>10</v>
      </c>
      <c r="K12256" s="2">
        <v>2</v>
      </c>
      <c r="L12256" s="3">
        <v>38564.92</v>
      </c>
      <c r="M12256" s="2" t="s">
        <v>0</v>
      </c>
      <c r="N12256" s="4" t="s">
        <v>21</v>
      </c>
    </row>
    <row r="12257" spans="1:14" x14ac:dyDescent="0.25">
      <c r="A12257" s="1" t="s">
        <v>365</v>
      </c>
      <c r="B12257" s="2" t="s">
        <v>113</v>
      </c>
      <c r="C12257" s="2" t="s">
        <v>113</v>
      </c>
      <c r="D12257" s="2" t="s">
        <v>114</v>
      </c>
      <c r="E12257" s="2" t="s">
        <v>18727</v>
      </c>
      <c r="F12257" s="2">
        <v>40171500</v>
      </c>
      <c r="G12257" s="2" t="s">
        <v>490</v>
      </c>
      <c r="H12257" s="2">
        <v>4</v>
      </c>
      <c r="I12257" s="2">
        <v>8</v>
      </c>
      <c r="J12257" s="2">
        <v>10</v>
      </c>
      <c r="K12257" s="2">
        <v>2</v>
      </c>
      <c r="L12257" s="3">
        <v>130108.66</v>
      </c>
      <c r="M12257" s="2" t="s">
        <v>0</v>
      </c>
      <c r="N12257" s="4" t="s">
        <v>21</v>
      </c>
    </row>
    <row r="12258" spans="1:14" x14ac:dyDescent="0.25">
      <c r="A12258" s="1" t="s">
        <v>365</v>
      </c>
      <c r="B12258" s="2" t="s">
        <v>113</v>
      </c>
      <c r="C12258" s="2" t="s">
        <v>113</v>
      </c>
      <c r="D12258" s="2" t="s">
        <v>114</v>
      </c>
      <c r="E12258" s="2" t="s">
        <v>18728</v>
      </c>
      <c r="F12258" s="2">
        <v>40171500</v>
      </c>
      <c r="G12258" s="2" t="s">
        <v>490</v>
      </c>
      <c r="H12258" s="2">
        <v>4</v>
      </c>
      <c r="I12258" s="2">
        <v>8</v>
      </c>
      <c r="J12258" s="2">
        <v>10</v>
      </c>
      <c r="K12258" s="2">
        <v>2</v>
      </c>
      <c r="L12258" s="3">
        <v>164983.98000000001</v>
      </c>
      <c r="M12258" s="2" t="s">
        <v>0</v>
      </c>
      <c r="N12258" s="4" t="s">
        <v>21</v>
      </c>
    </row>
    <row r="12259" spans="1:14" x14ac:dyDescent="0.25">
      <c r="A12259" s="1" t="s">
        <v>365</v>
      </c>
      <c r="B12259" s="2" t="s">
        <v>113</v>
      </c>
      <c r="C12259" s="2" t="s">
        <v>113</v>
      </c>
      <c r="D12259" s="2" t="s">
        <v>114</v>
      </c>
      <c r="E12259" s="2" t="s">
        <v>18729</v>
      </c>
      <c r="F12259" s="2">
        <v>40171500</v>
      </c>
      <c r="G12259" s="2" t="s">
        <v>490</v>
      </c>
      <c r="H12259" s="2">
        <v>4</v>
      </c>
      <c r="I12259" s="2">
        <v>8</v>
      </c>
      <c r="J12259" s="2">
        <v>10</v>
      </c>
      <c r="K12259" s="2">
        <v>2</v>
      </c>
      <c r="L12259" s="3">
        <v>75114.58</v>
      </c>
      <c r="M12259" s="2" t="s">
        <v>0</v>
      </c>
      <c r="N12259" s="4" t="s">
        <v>21</v>
      </c>
    </row>
    <row r="12260" spans="1:14" x14ac:dyDescent="0.25">
      <c r="A12260" s="1" t="s">
        <v>365</v>
      </c>
      <c r="B12260" s="2" t="s">
        <v>113</v>
      </c>
      <c r="C12260" s="2" t="s">
        <v>113</v>
      </c>
      <c r="D12260" s="2" t="s">
        <v>114</v>
      </c>
      <c r="E12260" s="2" t="s">
        <v>18730</v>
      </c>
      <c r="F12260" s="2">
        <v>40171500</v>
      </c>
      <c r="G12260" s="2" t="s">
        <v>490</v>
      </c>
      <c r="H12260" s="2">
        <v>4</v>
      </c>
      <c r="I12260" s="2">
        <v>8</v>
      </c>
      <c r="J12260" s="2">
        <v>10</v>
      </c>
      <c r="K12260" s="2">
        <v>2</v>
      </c>
      <c r="L12260" s="3">
        <v>117724.32</v>
      </c>
      <c r="M12260" s="2" t="s">
        <v>0</v>
      </c>
      <c r="N12260" s="4" t="s">
        <v>21</v>
      </c>
    </row>
    <row r="12261" spans="1:14" x14ac:dyDescent="0.25">
      <c r="A12261" s="1" t="s">
        <v>365</v>
      </c>
      <c r="B12261" s="2" t="s">
        <v>113</v>
      </c>
      <c r="C12261" s="2" t="s">
        <v>113</v>
      </c>
      <c r="D12261" s="2" t="s">
        <v>114</v>
      </c>
      <c r="E12261" s="2" t="s">
        <v>18731</v>
      </c>
      <c r="F12261" s="2">
        <v>40171500</v>
      </c>
      <c r="G12261" s="2" t="s">
        <v>490</v>
      </c>
      <c r="H12261" s="2">
        <v>4</v>
      </c>
      <c r="I12261" s="2">
        <v>8</v>
      </c>
      <c r="J12261" s="2">
        <v>10</v>
      </c>
      <c r="K12261" s="2">
        <v>2</v>
      </c>
      <c r="L12261" s="3">
        <v>140074.29999999999</v>
      </c>
      <c r="M12261" s="2" t="s">
        <v>0</v>
      </c>
      <c r="N12261" s="4" t="s">
        <v>21</v>
      </c>
    </row>
    <row r="12262" spans="1:14" x14ac:dyDescent="0.25">
      <c r="A12262" s="1" t="s">
        <v>365</v>
      </c>
      <c r="B12262" s="2" t="s">
        <v>113</v>
      </c>
      <c r="C12262" s="2" t="s">
        <v>113</v>
      </c>
      <c r="D12262" s="2" t="s">
        <v>114</v>
      </c>
      <c r="E12262" s="2" t="s">
        <v>10301</v>
      </c>
      <c r="F12262" s="2">
        <v>31161700</v>
      </c>
      <c r="G12262" s="2" t="s">
        <v>490</v>
      </c>
      <c r="H12262" s="2">
        <v>4</v>
      </c>
      <c r="I12262" s="2">
        <v>8</v>
      </c>
      <c r="J12262" s="2">
        <v>10</v>
      </c>
      <c r="K12262" s="2">
        <v>100</v>
      </c>
      <c r="L12262" s="3">
        <v>17850</v>
      </c>
      <c r="M12262" s="2" t="s">
        <v>0</v>
      </c>
      <c r="N12262" s="4" t="s">
        <v>21</v>
      </c>
    </row>
    <row r="12263" spans="1:14" x14ac:dyDescent="0.25">
      <c r="A12263" s="1" t="s">
        <v>365</v>
      </c>
      <c r="B12263" s="2" t="s">
        <v>113</v>
      </c>
      <c r="C12263" s="2" t="s">
        <v>113</v>
      </c>
      <c r="D12263" s="2" t="s">
        <v>114</v>
      </c>
      <c r="E12263" s="2" t="s">
        <v>10302</v>
      </c>
      <c r="F12263" s="2">
        <v>31161700</v>
      </c>
      <c r="G12263" s="2" t="s">
        <v>490</v>
      </c>
      <c r="H12263" s="2">
        <v>4</v>
      </c>
      <c r="I12263" s="2">
        <v>8</v>
      </c>
      <c r="J12263" s="2">
        <v>10</v>
      </c>
      <c r="K12263" s="2">
        <v>100</v>
      </c>
      <c r="L12263" s="3">
        <v>6248</v>
      </c>
      <c r="M12263" s="2" t="s">
        <v>0</v>
      </c>
      <c r="N12263" s="4" t="s">
        <v>21</v>
      </c>
    </row>
    <row r="12264" spans="1:14" x14ac:dyDescent="0.25">
      <c r="A12264" s="1" t="s">
        <v>365</v>
      </c>
      <c r="B12264" s="2" t="s">
        <v>113</v>
      </c>
      <c r="C12264" s="2" t="s">
        <v>113</v>
      </c>
      <c r="D12264" s="2" t="s">
        <v>114</v>
      </c>
      <c r="E12264" s="2" t="s">
        <v>10303</v>
      </c>
      <c r="F12264" s="2">
        <v>31161700</v>
      </c>
      <c r="G12264" s="2" t="s">
        <v>490</v>
      </c>
      <c r="H12264" s="2">
        <v>4</v>
      </c>
      <c r="I12264" s="2">
        <v>8</v>
      </c>
      <c r="J12264" s="2">
        <v>10</v>
      </c>
      <c r="K12264" s="2">
        <v>100</v>
      </c>
      <c r="L12264" s="3">
        <v>5355</v>
      </c>
      <c r="M12264" s="2" t="s">
        <v>0</v>
      </c>
      <c r="N12264" s="4" t="s">
        <v>21</v>
      </c>
    </row>
    <row r="12265" spans="1:14" x14ac:dyDescent="0.25">
      <c r="A12265" s="1" t="s">
        <v>365</v>
      </c>
      <c r="B12265" s="2" t="s">
        <v>113</v>
      </c>
      <c r="C12265" s="2" t="s">
        <v>113</v>
      </c>
      <c r="D12265" s="2" t="s">
        <v>114</v>
      </c>
      <c r="E12265" s="2" t="s">
        <v>10304</v>
      </c>
      <c r="F12265" s="2">
        <v>31161700</v>
      </c>
      <c r="G12265" s="2" t="s">
        <v>490</v>
      </c>
      <c r="H12265" s="2">
        <v>4</v>
      </c>
      <c r="I12265" s="2">
        <v>8</v>
      </c>
      <c r="J12265" s="2">
        <v>10</v>
      </c>
      <c r="K12265" s="2">
        <v>100</v>
      </c>
      <c r="L12265" s="3">
        <v>8925</v>
      </c>
      <c r="M12265" s="2" t="s">
        <v>0</v>
      </c>
      <c r="N12265" s="4" t="s">
        <v>21</v>
      </c>
    </row>
    <row r="12266" spans="1:14" x14ac:dyDescent="0.25">
      <c r="A12266" s="1" t="s">
        <v>365</v>
      </c>
      <c r="B12266" s="2" t="s">
        <v>113</v>
      </c>
      <c r="C12266" s="2" t="s">
        <v>113</v>
      </c>
      <c r="D12266" s="2" t="s">
        <v>114</v>
      </c>
      <c r="E12266" s="2" t="s">
        <v>10305</v>
      </c>
      <c r="F12266" s="2">
        <v>31161700</v>
      </c>
      <c r="G12266" s="2" t="s">
        <v>490</v>
      </c>
      <c r="H12266" s="2">
        <v>4</v>
      </c>
      <c r="I12266" s="2">
        <v>8</v>
      </c>
      <c r="J12266" s="2">
        <v>10</v>
      </c>
      <c r="K12266" s="2">
        <v>100</v>
      </c>
      <c r="L12266" s="3">
        <v>44625</v>
      </c>
      <c r="M12266" s="2" t="s">
        <v>0</v>
      </c>
      <c r="N12266" s="4" t="s">
        <v>21</v>
      </c>
    </row>
    <row r="12267" spans="1:14" x14ac:dyDescent="0.25">
      <c r="A12267" s="1" t="s">
        <v>365</v>
      </c>
      <c r="B12267" s="2" t="s">
        <v>113</v>
      </c>
      <c r="C12267" s="2" t="s">
        <v>113</v>
      </c>
      <c r="D12267" s="2" t="s">
        <v>114</v>
      </c>
      <c r="E12267" s="2" t="s">
        <v>10306</v>
      </c>
      <c r="F12267" s="2">
        <v>31161700</v>
      </c>
      <c r="G12267" s="2" t="s">
        <v>490</v>
      </c>
      <c r="H12267" s="2">
        <v>4</v>
      </c>
      <c r="I12267" s="2">
        <v>8</v>
      </c>
      <c r="J12267" s="2">
        <v>10</v>
      </c>
      <c r="K12267" s="2">
        <v>100</v>
      </c>
      <c r="L12267" s="3">
        <v>7140.0000000000009</v>
      </c>
      <c r="M12267" s="2" t="s">
        <v>0</v>
      </c>
      <c r="N12267" s="4" t="s">
        <v>21</v>
      </c>
    </row>
    <row r="12268" spans="1:14" x14ac:dyDescent="0.25">
      <c r="A12268" s="1" t="s">
        <v>365</v>
      </c>
      <c r="B12268" s="2" t="s">
        <v>113</v>
      </c>
      <c r="C12268" s="2" t="s">
        <v>113</v>
      </c>
      <c r="D12268" s="2" t="s">
        <v>114</v>
      </c>
      <c r="E12268" s="2" t="s">
        <v>10307</v>
      </c>
      <c r="F12268" s="2">
        <v>31161700</v>
      </c>
      <c r="G12268" s="2" t="s">
        <v>490</v>
      </c>
      <c r="H12268" s="2">
        <v>4</v>
      </c>
      <c r="I12268" s="2">
        <v>8</v>
      </c>
      <c r="J12268" s="2">
        <v>10</v>
      </c>
      <c r="K12268" s="2">
        <v>100</v>
      </c>
      <c r="L12268" s="3">
        <v>4463</v>
      </c>
      <c r="M12268" s="2" t="s">
        <v>0</v>
      </c>
      <c r="N12268" s="4" t="s">
        <v>21</v>
      </c>
    </row>
    <row r="12269" spans="1:14" x14ac:dyDescent="0.25">
      <c r="A12269" s="1" t="s">
        <v>365</v>
      </c>
      <c r="B12269" s="2" t="s">
        <v>113</v>
      </c>
      <c r="C12269" s="2" t="s">
        <v>113</v>
      </c>
      <c r="D12269" s="2" t="s">
        <v>114</v>
      </c>
      <c r="E12269" s="2" t="s">
        <v>10308</v>
      </c>
      <c r="F12269" s="2">
        <v>31161700</v>
      </c>
      <c r="G12269" s="2" t="s">
        <v>490</v>
      </c>
      <c r="H12269" s="2">
        <v>4</v>
      </c>
      <c r="I12269" s="2">
        <v>8</v>
      </c>
      <c r="J12269" s="2">
        <v>10</v>
      </c>
      <c r="K12269" s="2">
        <v>100</v>
      </c>
      <c r="L12269" s="3">
        <v>26775</v>
      </c>
      <c r="M12269" s="2" t="s">
        <v>0</v>
      </c>
      <c r="N12269" s="4" t="s">
        <v>21</v>
      </c>
    </row>
    <row r="12270" spans="1:14" x14ac:dyDescent="0.25">
      <c r="A12270" s="1" t="s">
        <v>365</v>
      </c>
      <c r="B12270" s="2" t="s">
        <v>113</v>
      </c>
      <c r="C12270" s="2" t="s">
        <v>113</v>
      </c>
      <c r="D12270" s="2" t="s">
        <v>114</v>
      </c>
      <c r="E12270" s="2" t="s">
        <v>10309</v>
      </c>
      <c r="F12270" s="2">
        <v>31161700</v>
      </c>
      <c r="G12270" s="2" t="s">
        <v>490</v>
      </c>
      <c r="H12270" s="2">
        <v>4</v>
      </c>
      <c r="I12270" s="2">
        <v>8</v>
      </c>
      <c r="J12270" s="2">
        <v>10</v>
      </c>
      <c r="K12270" s="2">
        <v>100</v>
      </c>
      <c r="L12270" s="3">
        <v>13388</v>
      </c>
      <c r="M12270" s="2" t="s">
        <v>0</v>
      </c>
      <c r="N12270" s="4" t="s">
        <v>21</v>
      </c>
    </row>
    <row r="12271" spans="1:14" x14ac:dyDescent="0.25">
      <c r="A12271" s="1" t="s">
        <v>365</v>
      </c>
      <c r="B12271" s="2" t="s">
        <v>113</v>
      </c>
      <c r="C12271" s="2" t="s">
        <v>113</v>
      </c>
      <c r="D12271" s="2" t="s">
        <v>114</v>
      </c>
      <c r="E12271" s="2" t="s">
        <v>10310</v>
      </c>
      <c r="F12271" s="2">
        <v>30102404</v>
      </c>
      <c r="G12271" s="2" t="s">
        <v>490</v>
      </c>
      <c r="H12271" s="2">
        <v>4</v>
      </c>
      <c r="I12271" s="2">
        <v>8</v>
      </c>
      <c r="J12271" s="2">
        <v>10</v>
      </c>
      <c r="K12271" s="2">
        <v>2</v>
      </c>
      <c r="L12271" s="3">
        <v>44625</v>
      </c>
      <c r="M12271" s="2" t="s">
        <v>0</v>
      </c>
      <c r="N12271" s="4" t="s">
        <v>21</v>
      </c>
    </row>
    <row r="12272" spans="1:14" x14ac:dyDescent="0.25">
      <c r="A12272" s="1" t="s">
        <v>365</v>
      </c>
      <c r="B12272" s="2" t="s">
        <v>113</v>
      </c>
      <c r="C12272" s="2" t="s">
        <v>113</v>
      </c>
      <c r="D12272" s="2" t="s">
        <v>114</v>
      </c>
      <c r="E12272" s="2" t="s">
        <v>10311</v>
      </c>
      <c r="F12272" s="2">
        <v>30102404</v>
      </c>
      <c r="G12272" s="2" t="s">
        <v>490</v>
      </c>
      <c r="H12272" s="2">
        <v>4</v>
      </c>
      <c r="I12272" s="2">
        <v>8</v>
      </c>
      <c r="J12272" s="2">
        <v>10</v>
      </c>
      <c r="K12272" s="2">
        <v>2</v>
      </c>
      <c r="L12272" s="3">
        <v>8925</v>
      </c>
      <c r="M12272" s="2" t="s">
        <v>0</v>
      </c>
      <c r="N12272" s="4" t="s">
        <v>21</v>
      </c>
    </row>
    <row r="12273" spans="1:14" x14ac:dyDescent="0.25">
      <c r="A12273" s="1" t="s">
        <v>365</v>
      </c>
      <c r="B12273" s="2" t="s">
        <v>113</v>
      </c>
      <c r="C12273" s="2" t="s">
        <v>113</v>
      </c>
      <c r="D12273" s="2" t="s">
        <v>114</v>
      </c>
      <c r="E12273" s="2" t="s">
        <v>18732</v>
      </c>
      <c r="F12273" s="2">
        <v>30102404</v>
      </c>
      <c r="G12273" s="2" t="s">
        <v>490</v>
      </c>
      <c r="H12273" s="2">
        <v>4</v>
      </c>
      <c r="I12273" s="2">
        <v>8</v>
      </c>
      <c r="J12273" s="2">
        <v>10</v>
      </c>
      <c r="K12273" s="2">
        <v>5</v>
      </c>
      <c r="L12273" s="3">
        <v>73185</v>
      </c>
      <c r="M12273" s="2" t="s">
        <v>0</v>
      </c>
      <c r="N12273" s="4" t="s">
        <v>21</v>
      </c>
    </row>
    <row r="12274" spans="1:14" x14ac:dyDescent="0.25">
      <c r="A12274" s="1" t="s">
        <v>365</v>
      </c>
      <c r="B12274" s="2" t="s">
        <v>113</v>
      </c>
      <c r="C12274" s="2" t="s">
        <v>113</v>
      </c>
      <c r="D12274" s="2" t="s">
        <v>114</v>
      </c>
      <c r="E12274" s="2" t="s">
        <v>18733</v>
      </c>
      <c r="F12274" s="2">
        <v>30102404</v>
      </c>
      <c r="G12274" s="2" t="s">
        <v>490</v>
      </c>
      <c r="H12274" s="2">
        <v>4</v>
      </c>
      <c r="I12274" s="2">
        <v>8</v>
      </c>
      <c r="J12274" s="2">
        <v>10</v>
      </c>
      <c r="K12274" s="2">
        <v>5</v>
      </c>
      <c r="L12274" s="3">
        <v>23030.949999999997</v>
      </c>
      <c r="M12274" s="2" t="s">
        <v>0</v>
      </c>
      <c r="N12274" s="4" t="s">
        <v>21</v>
      </c>
    </row>
    <row r="12275" spans="1:14" x14ac:dyDescent="0.25">
      <c r="A12275" s="1" t="s">
        <v>365</v>
      </c>
      <c r="B12275" s="2" t="s">
        <v>113</v>
      </c>
      <c r="C12275" s="2" t="s">
        <v>113</v>
      </c>
      <c r="D12275" s="2" t="s">
        <v>114</v>
      </c>
      <c r="E12275" s="2" t="s">
        <v>18734</v>
      </c>
      <c r="F12275" s="2">
        <v>30102404</v>
      </c>
      <c r="G12275" s="2" t="s">
        <v>490</v>
      </c>
      <c r="H12275" s="2">
        <v>4</v>
      </c>
      <c r="I12275" s="2">
        <v>8</v>
      </c>
      <c r="J12275" s="2">
        <v>10</v>
      </c>
      <c r="K12275" s="2">
        <v>5</v>
      </c>
      <c r="L12275" s="3">
        <v>45031.1</v>
      </c>
      <c r="M12275" s="2" t="s">
        <v>0</v>
      </c>
      <c r="N12275" s="4" t="s">
        <v>21</v>
      </c>
    </row>
    <row r="12276" spans="1:14" x14ac:dyDescent="0.25">
      <c r="A12276" s="1" t="s">
        <v>365</v>
      </c>
      <c r="B12276" s="2" t="s">
        <v>113</v>
      </c>
      <c r="C12276" s="2" t="s">
        <v>113</v>
      </c>
      <c r="D12276" s="2" t="s">
        <v>114</v>
      </c>
      <c r="E12276" s="2" t="s">
        <v>18735</v>
      </c>
      <c r="F12276" s="2">
        <v>30102404</v>
      </c>
      <c r="G12276" s="2" t="s">
        <v>490</v>
      </c>
      <c r="H12276" s="2">
        <v>4</v>
      </c>
      <c r="I12276" s="2">
        <v>8</v>
      </c>
      <c r="J12276" s="2">
        <v>10</v>
      </c>
      <c r="K12276" s="2">
        <v>5</v>
      </c>
      <c r="L12276" s="3">
        <v>38181.149999999994</v>
      </c>
      <c r="M12276" s="2" t="s">
        <v>0</v>
      </c>
      <c r="N12276" s="4" t="s">
        <v>21</v>
      </c>
    </row>
    <row r="12277" spans="1:14" x14ac:dyDescent="0.25">
      <c r="A12277" s="1" t="s">
        <v>365</v>
      </c>
      <c r="B12277" s="2" t="s">
        <v>113</v>
      </c>
      <c r="C12277" s="2" t="s">
        <v>113</v>
      </c>
      <c r="D12277" s="2" t="s">
        <v>114</v>
      </c>
      <c r="E12277" s="2" t="s">
        <v>18736</v>
      </c>
      <c r="F12277" s="2">
        <v>30102404</v>
      </c>
      <c r="G12277" s="2" t="s">
        <v>490</v>
      </c>
      <c r="H12277" s="2">
        <v>4</v>
      </c>
      <c r="I12277" s="2">
        <v>8</v>
      </c>
      <c r="J12277" s="2">
        <v>10</v>
      </c>
      <c r="K12277" s="2">
        <v>5</v>
      </c>
      <c r="L12277" s="3">
        <v>88357.5</v>
      </c>
      <c r="M12277" s="2" t="s">
        <v>0</v>
      </c>
      <c r="N12277" s="4" t="s">
        <v>21</v>
      </c>
    </row>
    <row r="12278" spans="1:14" x14ac:dyDescent="0.25">
      <c r="A12278" s="1" t="s">
        <v>365</v>
      </c>
      <c r="B12278" s="2" t="s">
        <v>113</v>
      </c>
      <c r="C12278" s="2" t="s">
        <v>113</v>
      </c>
      <c r="D12278" s="2" t="s">
        <v>114</v>
      </c>
      <c r="E12278" s="2" t="s">
        <v>18737</v>
      </c>
      <c r="F12278" s="2">
        <v>30102404</v>
      </c>
      <c r="G12278" s="2" t="s">
        <v>490</v>
      </c>
      <c r="H12278" s="2">
        <v>4</v>
      </c>
      <c r="I12278" s="2">
        <v>8</v>
      </c>
      <c r="J12278" s="2">
        <v>10</v>
      </c>
      <c r="K12278" s="2">
        <v>2</v>
      </c>
      <c r="L12278" s="3">
        <v>40380.28</v>
      </c>
      <c r="M12278" s="2" t="s">
        <v>0</v>
      </c>
      <c r="N12278" s="4" t="s">
        <v>21</v>
      </c>
    </row>
    <row r="12279" spans="1:14" x14ac:dyDescent="0.25">
      <c r="A12279" s="1" t="s">
        <v>365</v>
      </c>
      <c r="B12279" s="2" t="s">
        <v>113</v>
      </c>
      <c r="C12279" s="2" t="s">
        <v>113</v>
      </c>
      <c r="D12279" s="2" t="s">
        <v>114</v>
      </c>
      <c r="E12279" s="2" t="s">
        <v>18738</v>
      </c>
      <c r="F12279" s="2">
        <v>30102404</v>
      </c>
      <c r="G12279" s="2" t="s">
        <v>490</v>
      </c>
      <c r="H12279" s="2">
        <v>4</v>
      </c>
      <c r="I12279" s="2">
        <v>8</v>
      </c>
      <c r="J12279" s="2">
        <v>10</v>
      </c>
      <c r="K12279" s="2">
        <v>2</v>
      </c>
      <c r="L12279" s="3">
        <v>25516.58</v>
      </c>
      <c r="M12279" s="2" t="s">
        <v>0</v>
      </c>
      <c r="N12279" s="4" t="s">
        <v>21</v>
      </c>
    </row>
    <row r="12280" spans="1:14" x14ac:dyDescent="0.25">
      <c r="A12280" s="1" t="s">
        <v>365</v>
      </c>
      <c r="B12280" s="2" t="s">
        <v>113</v>
      </c>
      <c r="C12280" s="2" t="s">
        <v>113</v>
      </c>
      <c r="D12280" s="2" t="s">
        <v>114</v>
      </c>
      <c r="E12280" s="2" t="s">
        <v>18739</v>
      </c>
      <c r="F12280" s="2">
        <v>30102404</v>
      </c>
      <c r="G12280" s="2" t="s">
        <v>490</v>
      </c>
      <c r="H12280" s="2">
        <v>4</v>
      </c>
      <c r="I12280" s="2">
        <v>8</v>
      </c>
      <c r="J12280" s="2">
        <v>10</v>
      </c>
      <c r="K12280" s="2">
        <v>2</v>
      </c>
      <c r="L12280" s="3">
        <v>94248</v>
      </c>
      <c r="M12280" s="2" t="s">
        <v>0</v>
      </c>
      <c r="N12280" s="4" t="s">
        <v>21</v>
      </c>
    </row>
    <row r="12281" spans="1:14" x14ac:dyDescent="0.25">
      <c r="A12281" s="1" t="s">
        <v>365</v>
      </c>
      <c r="B12281" s="2" t="s">
        <v>113</v>
      </c>
      <c r="C12281" s="2" t="s">
        <v>113</v>
      </c>
      <c r="D12281" s="2" t="s">
        <v>114</v>
      </c>
      <c r="E12281" s="2" t="s">
        <v>18740</v>
      </c>
      <c r="F12281" s="2">
        <v>30102404</v>
      </c>
      <c r="G12281" s="2" t="s">
        <v>490</v>
      </c>
      <c r="H12281" s="2">
        <v>4</v>
      </c>
      <c r="I12281" s="2">
        <v>8</v>
      </c>
      <c r="J12281" s="2">
        <v>10</v>
      </c>
      <c r="K12281" s="2">
        <v>2</v>
      </c>
      <c r="L12281" s="3">
        <v>21866.26</v>
      </c>
      <c r="M12281" s="2" t="s">
        <v>0</v>
      </c>
      <c r="N12281" s="4" t="s">
        <v>21</v>
      </c>
    </row>
    <row r="12282" spans="1:14" x14ac:dyDescent="0.25">
      <c r="A12282" s="1" t="s">
        <v>365</v>
      </c>
      <c r="B12282" s="2" t="s">
        <v>113</v>
      </c>
      <c r="C12282" s="2" t="s">
        <v>113</v>
      </c>
      <c r="D12282" s="2" t="s">
        <v>114</v>
      </c>
      <c r="E12282" s="2" t="s">
        <v>10312</v>
      </c>
      <c r="F12282" s="2">
        <v>30102404</v>
      </c>
      <c r="G12282" s="2" t="s">
        <v>490</v>
      </c>
      <c r="H12282" s="2">
        <v>4</v>
      </c>
      <c r="I12282" s="2">
        <v>8</v>
      </c>
      <c r="J12282" s="2">
        <v>10</v>
      </c>
      <c r="K12282" s="2">
        <v>3</v>
      </c>
      <c r="L12282" s="3">
        <v>50872.5</v>
      </c>
      <c r="M12282" s="2" t="s">
        <v>0</v>
      </c>
      <c r="N12282" s="4" t="s">
        <v>21</v>
      </c>
    </row>
    <row r="12283" spans="1:14" x14ac:dyDescent="0.25">
      <c r="A12283" s="1" t="s">
        <v>365</v>
      </c>
      <c r="B12283" s="2" t="s">
        <v>113</v>
      </c>
      <c r="C12283" s="2" t="s">
        <v>113</v>
      </c>
      <c r="D12283" s="2" t="s">
        <v>114</v>
      </c>
      <c r="E12283" s="2" t="s">
        <v>18741</v>
      </c>
      <c r="F12283" s="2">
        <v>30102404</v>
      </c>
      <c r="G12283" s="2" t="s">
        <v>490</v>
      </c>
      <c r="H12283" s="2">
        <v>4</v>
      </c>
      <c r="I12283" s="2">
        <v>8</v>
      </c>
      <c r="J12283" s="2">
        <v>10</v>
      </c>
      <c r="K12283" s="2">
        <v>2</v>
      </c>
      <c r="L12283" s="3">
        <v>31981.84</v>
      </c>
      <c r="M12283" s="2" t="s">
        <v>0</v>
      </c>
      <c r="N12283" s="4" t="s">
        <v>21</v>
      </c>
    </row>
    <row r="12284" spans="1:14" x14ac:dyDescent="0.25">
      <c r="A12284" s="1" t="s">
        <v>365</v>
      </c>
      <c r="B12284" s="2" t="s">
        <v>113</v>
      </c>
      <c r="C12284" s="2" t="s">
        <v>113</v>
      </c>
      <c r="D12284" s="2" t="s">
        <v>114</v>
      </c>
      <c r="E12284" s="2" t="s">
        <v>18742</v>
      </c>
      <c r="F12284" s="2">
        <v>30102404</v>
      </c>
      <c r="G12284" s="2" t="s">
        <v>490</v>
      </c>
      <c r="H12284" s="2">
        <v>4</v>
      </c>
      <c r="I12284" s="2">
        <v>8</v>
      </c>
      <c r="J12284" s="2">
        <v>10</v>
      </c>
      <c r="K12284" s="2">
        <v>2</v>
      </c>
      <c r="L12284" s="3">
        <v>11391.88</v>
      </c>
      <c r="M12284" s="2" t="s">
        <v>0</v>
      </c>
      <c r="N12284" s="4" t="s">
        <v>21</v>
      </c>
    </row>
    <row r="12285" spans="1:14" x14ac:dyDescent="0.25">
      <c r="A12285" s="1" t="s">
        <v>365</v>
      </c>
      <c r="B12285" s="2" t="s">
        <v>113</v>
      </c>
      <c r="C12285" s="2" t="s">
        <v>113</v>
      </c>
      <c r="D12285" s="2" t="s">
        <v>114</v>
      </c>
      <c r="E12285" s="2" t="s">
        <v>18743</v>
      </c>
      <c r="F12285" s="2">
        <v>30102404</v>
      </c>
      <c r="G12285" s="2" t="s">
        <v>490</v>
      </c>
      <c r="H12285" s="2">
        <v>4</v>
      </c>
      <c r="I12285" s="2">
        <v>8</v>
      </c>
      <c r="J12285" s="2">
        <v>10</v>
      </c>
      <c r="K12285" s="2">
        <v>2</v>
      </c>
      <c r="L12285" s="3">
        <v>69922.02</v>
      </c>
      <c r="M12285" s="2" t="s">
        <v>0</v>
      </c>
      <c r="N12285" s="4" t="s">
        <v>21</v>
      </c>
    </row>
    <row r="12286" spans="1:14" x14ac:dyDescent="0.25">
      <c r="A12286" s="1" t="s">
        <v>365</v>
      </c>
      <c r="B12286" s="2" t="s">
        <v>113</v>
      </c>
      <c r="C12286" s="2" t="s">
        <v>113</v>
      </c>
      <c r="D12286" s="2" t="s">
        <v>114</v>
      </c>
      <c r="E12286" s="2" t="s">
        <v>18744</v>
      </c>
      <c r="F12286" s="2">
        <v>30102404</v>
      </c>
      <c r="G12286" s="2" t="s">
        <v>490</v>
      </c>
      <c r="H12286" s="2">
        <v>4</v>
      </c>
      <c r="I12286" s="2">
        <v>8</v>
      </c>
      <c r="J12286" s="2">
        <v>10</v>
      </c>
      <c r="K12286" s="2">
        <v>2</v>
      </c>
      <c r="L12286" s="3">
        <v>21411.08</v>
      </c>
      <c r="M12286" s="2" t="s">
        <v>0</v>
      </c>
      <c r="N12286" s="4" t="s">
        <v>21</v>
      </c>
    </row>
    <row r="12287" spans="1:14" x14ac:dyDescent="0.25">
      <c r="A12287" s="1" t="s">
        <v>365</v>
      </c>
      <c r="B12287" s="2" t="s">
        <v>113</v>
      </c>
      <c r="C12287" s="2" t="s">
        <v>113</v>
      </c>
      <c r="D12287" s="2" t="s">
        <v>114</v>
      </c>
      <c r="E12287" s="2" t="s">
        <v>18745</v>
      </c>
      <c r="F12287" s="2">
        <v>30102404</v>
      </c>
      <c r="G12287" s="2" t="s">
        <v>490</v>
      </c>
      <c r="H12287" s="2">
        <v>4</v>
      </c>
      <c r="I12287" s="2">
        <v>8</v>
      </c>
      <c r="J12287" s="2">
        <v>10</v>
      </c>
      <c r="K12287" s="2">
        <v>2</v>
      </c>
      <c r="L12287" s="3">
        <v>15629.46</v>
      </c>
      <c r="M12287" s="2" t="s">
        <v>0</v>
      </c>
      <c r="N12287" s="4" t="s">
        <v>21</v>
      </c>
    </row>
    <row r="12288" spans="1:14" x14ac:dyDescent="0.25">
      <c r="A12288" s="1" t="s">
        <v>365</v>
      </c>
      <c r="B12288" s="2" t="s">
        <v>113</v>
      </c>
      <c r="C12288" s="2" t="s">
        <v>113</v>
      </c>
      <c r="D12288" s="2" t="s">
        <v>114</v>
      </c>
      <c r="E12288" s="2" t="s">
        <v>10313</v>
      </c>
      <c r="F12288" s="2">
        <v>30102404</v>
      </c>
      <c r="G12288" s="2" t="s">
        <v>490</v>
      </c>
      <c r="H12288" s="2">
        <v>4</v>
      </c>
      <c r="I12288" s="2">
        <v>8</v>
      </c>
      <c r="J12288" s="2">
        <v>10</v>
      </c>
      <c r="K12288" s="2">
        <v>2</v>
      </c>
      <c r="L12288" s="3">
        <v>14280</v>
      </c>
      <c r="M12288" s="2" t="s">
        <v>0</v>
      </c>
      <c r="N12288" s="4" t="s">
        <v>21</v>
      </c>
    </row>
    <row r="12289" spans="1:14" x14ac:dyDescent="0.25">
      <c r="A12289" s="1" t="s">
        <v>365</v>
      </c>
      <c r="B12289" s="2" t="s">
        <v>113</v>
      </c>
      <c r="C12289" s="2" t="s">
        <v>113</v>
      </c>
      <c r="D12289" s="2" t="s">
        <v>114</v>
      </c>
      <c r="E12289" s="2" t="s">
        <v>10314</v>
      </c>
      <c r="F12289" s="2">
        <v>30102404</v>
      </c>
      <c r="G12289" s="2" t="s">
        <v>490</v>
      </c>
      <c r="H12289" s="2">
        <v>4</v>
      </c>
      <c r="I12289" s="2">
        <v>8</v>
      </c>
      <c r="J12289" s="2">
        <v>10</v>
      </c>
      <c r="K12289" s="2">
        <v>2</v>
      </c>
      <c r="L12289" s="3">
        <v>23205</v>
      </c>
      <c r="M12289" s="2" t="s">
        <v>0</v>
      </c>
      <c r="N12289" s="4" t="s">
        <v>21</v>
      </c>
    </row>
    <row r="12290" spans="1:14" x14ac:dyDescent="0.25">
      <c r="A12290" s="1" t="s">
        <v>365</v>
      </c>
      <c r="B12290" s="2" t="s">
        <v>113</v>
      </c>
      <c r="C12290" s="2" t="s">
        <v>113</v>
      </c>
      <c r="D12290" s="2" t="s">
        <v>114</v>
      </c>
      <c r="E12290" s="2" t="s">
        <v>10315</v>
      </c>
      <c r="F12290" s="2">
        <v>30102404</v>
      </c>
      <c r="G12290" s="2" t="s">
        <v>490</v>
      </c>
      <c r="H12290" s="2">
        <v>4</v>
      </c>
      <c r="I12290" s="2">
        <v>8</v>
      </c>
      <c r="J12290" s="2">
        <v>10</v>
      </c>
      <c r="K12290" s="2">
        <v>2</v>
      </c>
      <c r="L12290" s="3">
        <v>12495</v>
      </c>
      <c r="M12290" s="2" t="s">
        <v>0</v>
      </c>
      <c r="N12290" s="4" t="s">
        <v>21</v>
      </c>
    </row>
    <row r="12291" spans="1:14" x14ac:dyDescent="0.25">
      <c r="A12291" s="1" t="s">
        <v>365</v>
      </c>
      <c r="B12291" s="2" t="s">
        <v>113</v>
      </c>
      <c r="C12291" s="2" t="s">
        <v>113</v>
      </c>
      <c r="D12291" s="2" t="s">
        <v>114</v>
      </c>
      <c r="E12291" s="2" t="s">
        <v>10316</v>
      </c>
      <c r="F12291" s="2">
        <v>30102404</v>
      </c>
      <c r="G12291" s="2" t="s">
        <v>490</v>
      </c>
      <c r="H12291" s="2">
        <v>4</v>
      </c>
      <c r="I12291" s="2">
        <v>8</v>
      </c>
      <c r="J12291" s="2">
        <v>10</v>
      </c>
      <c r="K12291" s="2">
        <v>2</v>
      </c>
      <c r="L12291" s="3">
        <v>17850</v>
      </c>
      <c r="M12291" s="2" t="s">
        <v>0</v>
      </c>
      <c r="N12291" s="4" t="s">
        <v>21</v>
      </c>
    </row>
    <row r="12292" spans="1:14" x14ac:dyDescent="0.25">
      <c r="A12292" s="1" t="s">
        <v>365</v>
      </c>
      <c r="B12292" s="2" t="s">
        <v>113</v>
      </c>
      <c r="C12292" s="2" t="s">
        <v>113</v>
      </c>
      <c r="D12292" s="2" t="s">
        <v>114</v>
      </c>
      <c r="E12292" s="2" t="s">
        <v>10317</v>
      </c>
      <c r="F12292" s="2">
        <v>30181800</v>
      </c>
      <c r="G12292" s="2" t="s">
        <v>490</v>
      </c>
      <c r="H12292" s="2">
        <v>4</v>
      </c>
      <c r="I12292" s="2">
        <v>8</v>
      </c>
      <c r="J12292" s="2">
        <v>10</v>
      </c>
      <c r="K12292" s="2">
        <v>2</v>
      </c>
      <c r="L12292" s="3">
        <v>34093.5</v>
      </c>
      <c r="M12292" s="2" t="s">
        <v>0</v>
      </c>
      <c r="N12292" s="4" t="s">
        <v>21</v>
      </c>
    </row>
    <row r="12293" spans="1:14" x14ac:dyDescent="0.25">
      <c r="A12293" s="1" t="s">
        <v>365</v>
      </c>
      <c r="B12293" s="2" t="s">
        <v>113</v>
      </c>
      <c r="C12293" s="2" t="s">
        <v>113</v>
      </c>
      <c r="D12293" s="2" t="s">
        <v>114</v>
      </c>
      <c r="E12293" s="2" t="s">
        <v>10318</v>
      </c>
      <c r="F12293" s="2">
        <v>30181800</v>
      </c>
      <c r="G12293" s="2" t="s">
        <v>490</v>
      </c>
      <c r="H12293" s="2">
        <v>4</v>
      </c>
      <c r="I12293" s="2">
        <v>8</v>
      </c>
      <c r="J12293" s="2">
        <v>10</v>
      </c>
      <c r="K12293" s="2">
        <v>2</v>
      </c>
      <c r="L12293" s="3">
        <v>33558</v>
      </c>
      <c r="M12293" s="2" t="s">
        <v>0</v>
      </c>
      <c r="N12293" s="4" t="s">
        <v>21</v>
      </c>
    </row>
    <row r="12294" spans="1:14" x14ac:dyDescent="0.25">
      <c r="A12294" s="1" t="s">
        <v>365</v>
      </c>
      <c r="B12294" s="2" t="s">
        <v>113</v>
      </c>
      <c r="C12294" s="2" t="s">
        <v>113</v>
      </c>
      <c r="D12294" s="2" t="s">
        <v>114</v>
      </c>
      <c r="E12294" s="2" t="s">
        <v>10319</v>
      </c>
      <c r="F12294" s="2">
        <v>30181800</v>
      </c>
      <c r="G12294" s="2" t="s">
        <v>490</v>
      </c>
      <c r="H12294" s="2">
        <v>4</v>
      </c>
      <c r="I12294" s="2">
        <v>8</v>
      </c>
      <c r="J12294" s="2">
        <v>10</v>
      </c>
      <c r="K12294" s="2">
        <v>2</v>
      </c>
      <c r="L12294" s="3">
        <v>28381.5</v>
      </c>
      <c r="M12294" s="2" t="s">
        <v>0</v>
      </c>
      <c r="N12294" s="4" t="s">
        <v>21</v>
      </c>
    </row>
    <row r="12295" spans="1:14" x14ac:dyDescent="0.25">
      <c r="A12295" s="1" t="s">
        <v>365</v>
      </c>
      <c r="B12295" s="2" t="s">
        <v>113</v>
      </c>
      <c r="C12295" s="2" t="s">
        <v>113</v>
      </c>
      <c r="D12295" s="2" t="s">
        <v>114</v>
      </c>
      <c r="E12295" s="2" t="s">
        <v>10320</v>
      </c>
      <c r="F12295" s="2">
        <v>31162211</v>
      </c>
      <c r="G12295" s="2" t="s">
        <v>810</v>
      </c>
      <c r="H12295" s="2">
        <v>3</v>
      </c>
      <c r="I12295" s="2">
        <v>6</v>
      </c>
      <c r="J12295" s="2">
        <v>10</v>
      </c>
      <c r="K12295" s="2">
        <v>60</v>
      </c>
      <c r="L12295" s="3">
        <v>257040</v>
      </c>
      <c r="M12295" s="2" t="s">
        <v>0</v>
      </c>
      <c r="N12295" s="4" t="s">
        <v>21</v>
      </c>
    </row>
    <row r="12296" spans="1:14" x14ac:dyDescent="0.25">
      <c r="A12296" s="1" t="s">
        <v>365</v>
      </c>
      <c r="B12296" s="2" t="s">
        <v>113</v>
      </c>
      <c r="C12296" s="2" t="s">
        <v>113</v>
      </c>
      <c r="D12296" s="2" t="s">
        <v>114</v>
      </c>
      <c r="E12296" s="2" t="s">
        <v>10321</v>
      </c>
      <c r="F12296" s="2">
        <v>46182304</v>
      </c>
      <c r="G12296" s="2" t="s">
        <v>810</v>
      </c>
      <c r="H12296" s="2">
        <v>3</v>
      </c>
      <c r="I12296" s="2">
        <v>6</v>
      </c>
      <c r="J12296" s="2">
        <v>10</v>
      </c>
      <c r="K12296" s="2">
        <v>8</v>
      </c>
      <c r="L12296" s="3">
        <v>959616</v>
      </c>
      <c r="M12296" s="2" t="s">
        <v>0</v>
      </c>
      <c r="N12296" s="4" t="s">
        <v>21</v>
      </c>
    </row>
    <row r="12297" spans="1:14" x14ac:dyDescent="0.25">
      <c r="A12297" s="1" t="s">
        <v>365</v>
      </c>
      <c r="B12297" s="2" t="s">
        <v>113</v>
      </c>
      <c r="C12297" s="2" t="s">
        <v>113</v>
      </c>
      <c r="D12297" s="2" t="s">
        <v>114</v>
      </c>
      <c r="E12297" s="2" t="s">
        <v>10322</v>
      </c>
      <c r="F12297" s="2">
        <v>31161501</v>
      </c>
      <c r="G12297" s="2" t="s">
        <v>810</v>
      </c>
      <c r="H12297" s="2">
        <v>3</v>
      </c>
      <c r="I12297" s="2">
        <v>6</v>
      </c>
      <c r="J12297" s="2">
        <v>10</v>
      </c>
      <c r="K12297" s="2">
        <v>15</v>
      </c>
      <c r="L12297" s="3">
        <v>35700</v>
      </c>
      <c r="M12297" s="2" t="s">
        <v>0</v>
      </c>
      <c r="N12297" s="4" t="s">
        <v>21</v>
      </c>
    </row>
    <row r="12298" spans="1:14" x14ac:dyDescent="0.25">
      <c r="A12298" s="1" t="s">
        <v>365</v>
      </c>
      <c r="B12298" s="2" t="s">
        <v>113</v>
      </c>
      <c r="C12298" s="2" t="s">
        <v>113</v>
      </c>
      <c r="D12298" s="2" t="s">
        <v>114</v>
      </c>
      <c r="E12298" s="2" t="s">
        <v>10323</v>
      </c>
      <c r="F12298" s="2">
        <v>20111702</v>
      </c>
      <c r="G12298" s="2" t="s">
        <v>810</v>
      </c>
      <c r="H12298" s="2">
        <v>3</v>
      </c>
      <c r="I12298" s="2">
        <v>6</v>
      </c>
      <c r="J12298" s="2">
        <v>10</v>
      </c>
      <c r="K12298" s="2">
        <v>1</v>
      </c>
      <c r="L12298" s="3">
        <v>77945</v>
      </c>
      <c r="M12298" s="2" t="s">
        <v>0</v>
      </c>
      <c r="N12298" s="4" t="s">
        <v>21</v>
      </c>
    </row>
    <row r="12299" spans="1:14" x14ac:dyDescent="0.25">
      <c r="A12299" s="1" t="s">
        <v>365</v>
      </c>
      <c r="B12299" s="2" t="s">
        <v>113</v>
      </c>
      <c r="C12299" s="2" t="s">
        <v>113</v>
      </c>
      <c r="D12299" s="2" t="s">
        <v>114</v>
      </c>
      <c r="E12299" s="2" t="s">
        <v>10324</v>
      </c>
      <c r="F12299" s="2">
        <v>20142901</v>
      </c>
      <c r="G12299" s="2" t="s">
        <v>810</v>
      </c>
      <c r="H12299" s="2">
        <v>3</v>
      </c>
      <c r="I12299" s="2">
        <v>6</v>
      </c>
      <c r="J12299" s="2">
        <v>10</v>
      </c>
      <c r="K12299" s="2">
        <v>1</v>
      </c>
      <c r="L12299" s="3">
        <v>99960</v>
      </c>
      <c r="M12299" s="2" t="s">
        <v>0</v>
      </c>
      <c r="N12299" s="4" t="s">
        <v>21</v>
      </c>
    </row>
    <row r="12300" spans="1:14" x14ac:dyDescent="0.25">
      <c r="A12300" s="1" t="s">
        <v>365</v>
      </c>
      <c r="B12300" s="2" t="s">
        <v>113</v>
      </c>
      <c r="C12300" s="2" t="s">
        <v>113</v>
      </c>
      <c r="D12300" s="2" t="s">
        <v>114</v>
      </c>
      <c r="E12300" s="2" t="s">
        <v>10325</v>
      </c>
      <c r="F12300" s="2">
        <v>20111614</v>
      </c>
      <c r="G12300" s="2" t="s">
        <v>810</v>
      </c>
      <c r="H12300" s="2">
        <v>3</v>
      </c>
      <c r="I12300" s="2">
        <v>6</v>
      </c>
      <c r="J12300" s="2">
        <v>10</v>
      </c>
      <c r="K12300" s="2">
        <v>60</v>
      </c>
      <c r="L12300" s="3">
        <v>849660</v>
      </c>
      <c r="M12300" s="2" t="s">
        <v>0</v>
      </c>
      <c r="N12300" s="4" t="s">
        <v>21</v>
      </c>
    </row>
    <row r="12301" spans="1:14" x14ac:dyDescent="0.25">
      <c r="A12301" s="1" t="s">
        <v>365</v>
      </c>
      <c r="B12301" s="2" t="s">
        <v>113</v>
      </c>
      <c r="C12301" s="2" t="s">
        <v>113</v>
      </c>
      <c r="D12301" s="2" t="s">
        <v>114</v>
      </c>
      <c r="E12301" s="2" t="s">
        <v>10326</v>
      </c>
      <c r="F12301" s="2">
        <v>20111614</v>
      </c>
      <c r="G12301" s="2" t="s">
        <v>810</v>
      </c>
      <c r="H12301" s="2">
        <v>3</v>
      </c>
      <c r="I12301" s="2">
        <v>6</v>
      </c>
      <c r="J12301" s="2">
        <v>10</v>
      </c>
      <c r="K12301" s="2">
        <v>60</v>
      </c>
      <c r="L12301" s="3">
        <v>806820</v>
      </c>
      <c r="M12301" s="2" t="s">
        <v>0</v>
      </c>
      <c r="N12301" s="4" t="s">
        <v>21</v>
      </c>
    </row>
    <row r="12302" spans="1:14" x14ac:dyDescent="0.25">
      <c r="A12302" s="1" t="s">
        <v>365</v>
      </c>
      <c r="B12302" s="2" t="s">
        <v>113</v>
      </c>
      <c r="C12302" s="2" t="s">
        <v>113</v>
      </c>
      <c r="D12302" s="2" t="s">
        <v>114</v>
      </c>
      <c r="E12302" s="2" t="s">
        <v>10327</v>
      </c>
      <c r="F12302" s="2">
        <v>20111614</v>
      </c>
      <c r="G12302" s="2" t="s">
        <v>810</v>
      </c>
      <c r="H12302" s="2">
        <v>3</v>
      </c>
      <c r="I12302" s="2">
        <v>6</v>
      </c>
      <c r="J12302" s="2">
        <v>10</v>
      </c>
      <c r="K12302" s="2">
        <v>60</v>
      </c>
      <c r="L12302" s="3">
        <v>763980</v>
      </c>
      <c r="M12302" s="2" t="s">
        <v>0</v>
      </c>
      <c r="N12302" s="4" t="s">
        <v>21</v>
      </c>
    </row>
    <row r="12303" spans="1:14" x14ac:dyDescent="0.25">
      <c r="A12303" s="1" t="s">
        <v>365</v>
      </c>
      <c r="B12303" s="2" t="s">
        <v>113</v>
      </c>
      <c r="C12303" s="2" t="s">
        <v>113</v>
      </c>
      <c r="D12303" s="2" t="s">
        <v>114</v>
      </c>
      <c r="E12303" s="2" t="s">
        <v>10328</v>
      </c>
      <c r="F12303" s="2">
        <v>20111614</v>
      </c>
      <c r="G12303" s="2" t="s">
        <v>810</v>
      </c>
      <c r="H12303" s="2">
        <v>3</v>
      </c>
      <c r="I12303" s="2">
        <v>6</v>
      </c>
      <c r="J12303" s="2">
        <v>10</v>
      </c>
      <c r="K12303" s="2">
        <v>60</v>
      </c>
      <c r="L12303" s="3">
        <v>671160</v>
      </c>
      <c r="M12303" s="2" t="s">
        <v>0</v>
      </c>
      <c r="N12303" s="4" t="s">
        <v>21</v>
      </c>
    </row>
    <row r="12304" spans="1:14" x14ac:dyDescent="0.25">
      <c r="A12304" s="1" t="s">
        <v>365</v>
      </c>
      <c r="B12304" s="2" t="s">
        <v>113</v>
      </c>
      <c r="C12304" s="2" t="s">
        <v>113</v>
      </c>
      <c r="D12304" s="2" t="s">
        <v>114</v>
      </c>
      <c r="E12304" s="2" t="s">
        <v>10329</v>
      </c>
      <c r="F12304" s="2">
        <v>20111614</v>
      </c>
      <c r="G12304" s="2" t="s">
        <v>810</v>
      </c>
      <c r="H12304" s="2">
        <v>3</v>
      </c>
      <c r="I12304" s="2">
        <v>6</v>
      </c>
      <c r="J12304" s="2">
        <v>10</v>
      </c>
      <c r="K12304" s="2">
        <v>60</v>
      </c>
      <c r="L12304" s="3">
        <v>628320</v>
      </c>
      <c r="M12304" s="2" t="s">
        <v>0</v>
      </c>
      <c r="N12304" s="4" t="s">
        <v>21</v>
      </c>
    </row>
    <row r="12305" spans="1:14" x14ac:dyDescent="0.25">
      <c r="A12305" s="1" t="s">
        <v>365</v>
      </c>
      <c r="B12305" s="2" t="s">
        <v>113</v>
      </c>
      <c r="C12305" s="2" t="s">
        <v>113</v>
      </c>
      <c r="D12305" s="2" t="s">
        <v>114</v>
      </c>
      <c r="E12305" s="2" t="s">
        <v>10330</v>
      </c>
      <c r="F12305" s="2">
        <v>20111614</v>
      </c>
      <c r="G12305" s="2" t="s">
        <v>810</v>
      </c>
      <c r="H12305" s="2">
        <v>3</v>
      </c>
      <c r="I12305" s="2">
        <v>6</v>
      </c>
      <c r="J12305" s="2">
        <v>10</v>
      </c>
      <c r="K12305" s="2">
        <v>60</v>
      </c>
      <c r="L12305" s="3">
        <v>578340</v>
      </c>
      <c r="M12305" s="2" t="s">
        <v>0</v>
      </c>
      <c r="N12305" s="4" t="s">
        <v>21</v>
      </c>
    </row>
    <row r="12306" spans="1:14" x14ac:dyDescent="0.25">
      <c r="A12306" s="1" t="s">
        <v>365</v>
      </c>
      <c r="B12306" s="2" t="s">
        <v>113</v>
      </c>
      <c r="C12306" s="2" t="s">
        <v>113</v>
      </c>
      <c r="D12306" s="2" t="s">
        <v>114</v>
      </c>
      <c r="E12306" s="2" t="s">
        <v>10331</v>
      </c>
      <c r="F12306" s="2">
        <v>20111614</v>
      </c>
      <c r="G12306" s="2" t="s">
        <v>810</v>
      </c>
      <c r="H12306" s="2">
        <v>3</v>
      </c>
      <c r="I12306" s="2">
        <v>6</v>
      </c>
      <c r="J12306" s="2">
        <v>10</v>
      </c>
      <c r="K12306" s="2">
        <v>60</v>
      </c>
      <c r="L12306" s="3">
        <v>535500</v>
      </c>
      <c r="M12306" s="2" t="s">
        <v>0</v>
      </c>
      <c r="N12306" s="4" t="s">
        <v>21</v>
      </c>
    </row>
    <row r="12307" spans="1:14" x14ac:dyDescent="0.25">
      <c r="A12307" s="1" t="s">
        <v>365</v>
      </c>
      <c r="B12307" s="2" t="s">
        <v>113</v>
      </c>
      <c r="C12307" s="2" t="s">
        <v>113</v>
      </c>
      <c r="D12307" s="2" t="s">
        <v>114</v>
      </c>
      <c r="E12307" s="2" t="s">
        <v>10332</v>
      </c>
      <c r="F12307" s="2">
        <v>20111614</v>
      </c>
      <c r="G12307" s="2" t="s">
        <v>810</v>
      </c>
      <c r="H12307" s="2">
        <v>3</v>
      </c>
      <c r="I12307" s="2">
        <v>6</v>
      </c>
      <c r="J12307" s="2">
        <v>10</v>
      </c>
      <c r="K12307" s="2">
        <v>20</v>
      </c>
      <c r="L12307" s="3">
        <v>314160</v>
      </c>
      <c r="M12307" s="2" t="s">
        <v>0</v>
      </c>
      <c r="N12307" s="4" t="s">
        <v>21</v>
      </c>
    </row>
    <row r="12308" spans="1:14" x14ac:dyDescent="0.25">
      <c r="A12308" s="1" t="s">
        <v>365</v>
      </c>
      <c r="B12308" s="2" t="s">
        <v>113</v>
      </c>
      <c r="C12308" s="2" t="s">
        <v>113</v>
      </c>
      <c r="D12308" s="2" t="s">
        <v>114</v>
      </c>
      <c r="E12308" s="2" t="s">
        <v>10333</v>
      </c>
      <c r="F12308" s="2">
        <v>20111614</v>
      </c>
      <c r="G12308" s="2" t="s">
        <v>810</v>
      </c>
      <c r="H12308" s="2">
        <v>3</v>
      </c>
      <c r="I12308" s="2">
        <v>6</v>
      </c>
      <c r="J12308" s="2">
        <v>10</v>
      </c>
      <c r="K12308" s="2">
        <v>20</v>
      </c>
      <c r="L12308" s="3">
        <v>283220</v>
      </c>
      <c r="M12308" s="2" t="s">
        <v>0</v>
      </c>
      <c r="N12308" s="4" t="s">
        <v>21</v>
      </c>
    </row>
    <row r="12309" spans="1:14" x14ac:dyDescent="0.25">
      <c r="A12309" s="1" t="s">
        <v>365</v>
      </c>
      <c r="B12309" s="2" t="s">
        <v>113</v>
      </c>
      <c r="C12309" s="2" t="s">
        <v>113</v>
      </c>
      <c r="D12309" s="2" t="s">
        <v>114</v>
      </c>
      <c r="E12309" s="2" t="s">
        <v>10334</v>
      </c>
      <c r="F12309" s="2">
        <v>20111614</v>
      </c>
      <c r="G12309" s="2" t="s">
        <v>810</v>
      </c>
      <c r="H12309" s="2">
        <v>3</v>
      </c>
      <c r="I12309" s="2">
        <v>6</v>
      </c>
      <c r="J12309" s="2">
        <v>10</v>
      </c>
      <c r="K12309" s="2">
        <v>20</v>
      </c>
      <c r="L12309" s="3">
        <v>387940</v>
      </c>
      <c r="M12309" s="2" t="s">
        <v>0</v>
      </c>
      <c r="N12309" s="4" t="s">
        <v>21</v>
      </c>
    </row>
    <row r="12310" spans="1:14" x14ac:dyDescent="0.25">
      <c r="A12310" s="1" t="s">
        <v>365</v>
      </c>
      <c r="B12310" s="2" t="s">
        <v>113</v>
      </c>
      <c r="C12310" s="2" t="s">
        <v>113</v>
      </c>
      <c r="D12310" s="2" t="s">
        <v>114</v>
      </c>
      <c r="E12310" s="2" t="s">
        <v>10335</v>
      </c>
      <c r="F12310" s="2">
        <v>20111614</v>
      </c>
      <c r="G12310" s="2" t="s">
        <v>810</v>
      </c>
      <c r="H12310" s="2">
        <v>3</v>
      </c>
      <c r="I12310" s="2">
        <v>6</v>
      </c>
      <c r="J12310" s="2">
        <v>10</v>
      </c>
      <c r="K12310" s="2">
        <v>60</v>
      </c>
      <c r="L12310" s="3">
        <v>578340</v>
      </c>
      <c r="M12310" s="2" t="s">
        <v>0</v>
      </c>
      <c r="N12310" s="4" t="s">
        <v>21</v>
      </c>
    </row>
    <row r="12311" spans="1:14" x14ac:dyDescent="0.25">
      <c r="A12311" s="1" t="s">
        <v>365</v>
      </c>
      <c r="B12311" s="2" t="s">
        <v>113</v>
      </c>
      <c r="C12311" s="2" t="s">
        <v>113</v>
      </c>
      <c r="D12311" s="2" t="s">
        <v>114</v>
      </c>
      <c r="E12311" s="2" t="s">
        <v>10336</v>
      </c>
      <c r="F12311" s="2">
        <v>20111614</v>
      </c>
      <c r="G12311" s="2" t="s">
        <v>810</v>
      </c>
      <c r="H12311" s="2">
        <v>3</v>
      </c>
      <c r="I12311" s="2">
        <v>6</v>
      </c>
      <c r="J12311" s="2">
        <v>10</v>
      </c>
      <c r="K12311" s="2">
        <v>60</v>
      </c>
      <c r="L12311" s="3">
        <v>763980</v>
      </c>
      <c r="M12311" s="2" t="s">
        <v>0</v>
      </c>
      <c r="N12311" s="4" t="s">
        <v>21</v>
      </c>
    </row>
    <row r="12312" spans="1:14" x14ac:dyDescent="0.25">
      <c r="A12312" s="1" t="s">
        <v>365</v>
      </c>
      <c r="B12312" s="2" t="s">
        <v>113</v>
      </c>
      <c r="C12312" s="2" t="s">
        <v>113</v>
      </c>
      <c r="D12312" s="2" t="s">
        <v>114</v>
      </c>
      <c r="E12312" s="2" t="s">
        <v>10337</v>
      </c>
      <c r="F12312" s="2">
        <v>20111614</v>
      </c>
      <c r="G12312" s="2" t="s">
        <v>810</v>
      </c>
      <c r="H12312" s="2">
        <v>3</v>
      </c>
      <c r="I12312" s="2">
        <v>6</v>
      </c>
      <c r="J12312" s="2">
        <v>10</v>
      </c>
      <c r="K12312" s="2">
        <v>60</v>
      </c>
      <c r="L12312" s="3">
        <v>535500</v>
      </c>
      <c r="M12312" s="2" t="s">
        <v>0</v>
      </c>
      <c r="N12312" s="4" t="s">
        <v>21</v>
      </c>
    </row>
    <row r="12313" spans="1:14" x14ac:dyDescent="0.25">
      <c r="A12313" s="1" t="s">
        <v>365</v>
      </c>
      <c r="B12313" s="2" t="s">
        <v>113</v>
      </c>
      <c r="C12313" s="2" t="s">
        <v>113</v>
      </c>
      <c r="D12313" s="2" t="s">
        <v>114</v>
      </c>
      <c r="E12313" s="2" t="s">
        <v>10338</v>
      </c>
      <c r="F12313" s="2">
        <v>20111614</v>
      </c>
      <c r="G12313" s="2" t="s">
        <v>810</v>
      </c>
      <c r="H12313" s="2">
        <v>3</v>
      </c>
      <c r="I12313" s="2">
        <v>6</v>
      </c>
      <c r="J12313" s="2">
        <v>10</v>
      </c>
      <c r="K12313" s="2">
        <v>60</v>
      </c>
      <c r="L12313" s="3">
        <v>892500</v>
      </c>
      <c r="M12313" s="2" t="s">
        <v>0</v>
      </c>
      <c r="N12313" s="4" t="s">
        <v>21</v>
      </c>
    </row>
    <row r="12314" spans="1:14" x14ac:dyDescent="0.25">
      <c r="A12314" s="1" t="s">
        <v>365</v>
      </c>
      <c r="B12314" s="2" t="s">
        <v>113</v>
      </c>
      <c r="C12314" s="2" t="s">
        <v>113</v>
      </c>
      <c r="D12314" s="2" t="s">
        <v>114</v>
      </c>
      <c r="E12314" s="2" t="s">
        <v>10339</v>
      </c>
      <c r="F12314" s="2">
        <v>20111614</v>
      </c>
      <c r="G12314" s="2" t="s">
        <v>810</v>
      </c>
      <c r="H12314" s="2">
        <v>3</v>
      </c>
      <c r="I12314" s="2">
        <v>6</v>
      </c>
      <c r="J12314" s="2">
        <v>10</v>
      </c>
      <c r="K12314" s="2">
        <v>60</v>
      </c>
      <c r="L12314" s="3">
        <v>892500</v>
      </c>
      <c r="M12314" s="2" t="s">
        <v>0</v>
      </c>
      <c r="N12314" s="4" t="s">
        <v>21</v>
      </c>
    </row>
    <row r="12315" spans="1:14" x14ac:dyDescent="0.25">
      <c r="A12315" s="1" t="s">
        <v>365</v>
      </c>
      <c r="B12315" s="2" t="s">
        <v>113</v>
      </c>
      <c r="C12315" s="2" t="s">
        <v>113</v>
      </c>
      <c r="D12315" s="2" t="s">
        <v>114</v>
      </c>
      <c r="E12315" s="2" t="s">
        <v>10340</v>
      </c>
      <c r="F12315" s="2">
        <v>20111614</v>
      </c>
      <c r="G12315" s="2" t="s">
        <v>810</v>
      </c>
      <c r="H12315" s="2">
        <v>3</v>
      </c>
      <c r="I12315" s="2">
        <v>6</v>
      </c>
      <c r="J12315" s="2">
        <v>10</v>
      </c>
      <c r="K12315" s="2">
        <v>60</v>
      </c>
      <c r="L12315" s="3">
        <v>892500</v>
      </c>
      <c r="M12315" s="2" t="s">
        <v>0</v>
      </c>
      <c r="N12315" s="4" t="s">
        <v>21</v>
      </c>
    </row>
    <row r="12316" spans="1:14" x14ac:dyDescent="0.25">
      <c r="A12316" s="1" t="s">
        <v>365</v>
      </c>
      <c r="B12316" s="2" t="s">
        <v>113</v>
      </c>
      <c r="C12316" s="2" t="s">
        <v>113</v>
      </c>
      <c r="D12316" s="2" t="s">
        <v>114</v>
      </c>
      <c r="E12316" s="2" t="s">
        <v>10341</v>
      </c>
      <c r="F12316" s="2">
        <v>20111614</v>
      </c>
      <c r="G12316" s="2" t="s">
        <v>810</v>
      </c>
      <c r="H12316" s="2">
        <v>3</v>
      </c>
      <c r="I12316" s="2">
        <v>6</v>
      </c>
      <c r="J12316" s="2">
        <v>10</v>
      </c>
      <c r="K12316" s="2">
        <v>20</v>
      </c>
      <c r="L12316" s="3">
        <v>359380</v>
      </c>
      <c r="M12316" s="2" t="s">
        <v>0</v>
      </c>
      <c r="N12316" s="4" t="s">
        <v>21</v>
      </c>
    </row>
    <row r="12317" spans="1:14" x14ac:dyDescent="0.25">
      <c r="A12317" s="1" t="s">
        <v>365</v>
      </c>
      <c r="B12317" s="2" t="s">
        <v>113</v>
      </c>
      <c r="C12317" s="2" t="s">
        <v>113</v>
      </c>
      <c r="D12317" s="2" t="s">
        <v>114</v>
      </c>
      <c r="E12317" s="2" t="s">
        <v>10342</v>
      </c>
      <c r="F12317" s="2">
        <v>20111614</v>
      </c>
      <c r="G12317" s="2" t="s">
        <v>810</v>
      </c>
      <c r="H12317" s="2">
        <v>3</v>
      </c>
      <c r="I12317" s="2">
        <v>6</v>
      </c>
      <c r="J12317" s="2">
        <v>10</v>
      </c>
      <c r="K12317" s="2">
        <v>60</v>
      </c>
      <c r="L12317" s="3">
        <v>1078140</v>
      </c>
      <c r="M12317" s="2" t="s">
        <v>0</v>
      </c>
      <c r="N12317" s="4" t="s">
        <v>21</v>
      </c>
    </row>
    <row r="12318" spans="1:14" x14ac:dyDescent="0.25">
      <c r="A12318" s="1" t="s">
        <v>365</v>
      </c>
      <c r="B12318" s="2" t="s">
        <v>113</v>
      </c>
      <c r="C12318" s="2" t="s">
        <v>113</v>
      </c>
      <c r="D12318" s="2" t="s">
        <v>114</v>
      </c>
      <c r="E12318" s="2" t="s">
        <v>10343</v>
      </c>
      <c r="F12318" s="2">
        <v>20111614</v>
      </c>
      <c r="G12318" s="2" t="s">
        <v>810</v>
      </c>
      <c r="H12318" s="2">
        <v>3</v>
      </c>
      <c r="I12318" s="2">
        <v>6</v>
      </c>
      <c r="J12318" s="2">
        <v>10</v>
      </c>
      <c r="K12318" s="2">
        <v>60</v>
      </c>
      <c r="L12318" s="3">
        <v>1078140</v>
      </c>
      <c r="M12318" s="2" t="s">
        <v>0</v>
      </c>
      <c r="N12318" s="4" t="s">
        <v>21</v>
      </c>
    </row>
    <row r="12319" spans="1:14" x14ac:dyDescent="0.25">
      <c r="A12319" s="1" t="s">
        <v>365</v>
      </c>
      <c r="B12319" s="2" t="s">
        <v>113</v>
      </c>
      <c r="C12319" s="2" t="s">
        <v>113</v>
      </c>
      <c r="D12319" s="2" t="s">
        <v>114</v>
      </c>
      <c r="E12319" s="2" t="s">
        <v>10344</v>
      </c>
      <c r="F12319" s="2">
        <v>20111614</v>
      </c>
      <c r="G12319" s="2" t="s">
        <v>810</v>
      </c>
      <c r="H12319" s="2">
        <v>3</v>
      </c>
      <c r="I12319" s="2">
        <v>6</v>
      </c>
      <c r="J12319" s="2">
        <v>10</v>
      </c>
      <c r="K12319" s="2">
        <v>60</v>
      </c>
      <c r="L12319" s="3">
        <v>1078140</v>
      </c>
      <c r="M12319" s="2" t="s">
        <v>0</v>
      </c>
      <c r="N12319" s="4" t="s">
        <v>21</v>
      </c>
    </row>
    <row r="12320" spans="1:14" x14ac:dyDescent="0.25">
      <c r="A12320" s="1" t="s">
        <v>365</v>
      </c>
      <c r="B12320" s="2" t="s">
        <v>113</v>
      </c>
      <c r="C12320" s="2" t="s">
        <v>113</v>
      </c>
      <c r="D12320" s="2" t="s">
        <v>114</v>
      </c>
      <c r="E12320" s="2" t="s">
        <v>10345</v>
      </c>
      <c r="F12320" s="2">
        <v>20111614</v>
      </c>
      <c r="G12320" s="2" t="s">
        <v>810</v>
      </c>
      <c r="H12320" s="2">
        <v>3</v>
      </c>
      <c r="I12320" s="2">
        <v>6</v>
      </c>
      <c r="J12320" s="2">
        <v>10</v>
      </c>
      <c r="K12320" s="2">
        <v>20</v>
      </c>
      <c r="L12320" s="3">
        <v>359380</v>
      </c>
      <c r="M12320" s="2" t="s">
        <v>0</v>
      </c>
      <c r="N12320" s="4" t="s">
        <v>21</v>
      </c>
    </row>
    <row r="12321" spans="1:14" x14ac:dyDescent="0.25">
      <c r="A12321" s="1" t="s">
        <v>365</v>
      </c>
      <c r="B12321" s="2" t="s">
        <v>113</v>
      </c>
      <c r="C12321" s="2" t="s">
        <v>113</v>
      </c>
      <c r="D12321" s="2" t="s">
        <v>114</v>
      </c>
      <c r="E12321" s="2" t="s">
        <v>10346</v>
      </c>
      <c r="F12321" s="2">
        <v>20111614</v>
      </c>
      <c r="G12321" s="2" t="s">
        <v>810</v>
      </c>
      <c r="H12321" s="2">
        <v>3</v>
      </c>
      <c r="I12321" s="2">
        <v>6</v>
      </c>
      <c r="J12321" s="2">
        <v>10</v>
      </c>
      <c r="K12321" s="2">
        <v>60</v>
      </c>
      <c r="L12321" s="3">
        <v>1078140</v>
      </c>
      <c r="M12321" s="2" t="s">
        <v>0</v>
      </c>
      <c r="N12321" s="4" t="s">
        <v>21</v>
      </c>
    </row>
    <row r="12322" spans="1:14" x14ac:dyDescent="0.25">
      <c r="A12322" s="1" t="s">
        <v>365</v>
      </c>
      <c r="B12322" s="2" t="s">
        <v>113</v>
      </c>
      <c r="C12322" s="2" t="s">
        <v>113</v>
      </c>
      <c r="D12322" s="2" t="s">
        <v>114</v>
      </c>
      <c r="E12322" s="2" t="s">
        <v>10347</v>
      </c>
      <c r="F12322" s="2">
        <v>20111614</v>
      </c>
      <c r="G12322" s="2" t="s">
        <v>810</v>
      </c>
      <c r="H12322" s="2">
        <v>3</v>
      </c>
      <c r="I12322" s="2">
        <v>6</v>
      </c>
      <c r="J12322" s="2">
        <v>10</v>
      </c>
      <c r="K12322" s="2">
        <v>60</v>
      </c>
      <c r="L12322" s="3">
        <v>1078140</v>
      </c>
      <c r="M12322" s="2" t="s">
        <v>0</v>
      </c>
      <c r="N12322" s="4" t="s">
        <v>21</v>
      </c>
    </row>
    <row r="12323" spans="1:14" x14ac:dyDescent="0.25">
      <c r="A12323" s="1" t="s">
        <v>365</v>
      </c>
      <c r="B12323" s="2" t="s">
        <v>113</v>
      </c>
      <c r="C12323" s="2" t="s">
        <v>113</v>
      </c>
      <c r="D12323" s="2" t="s">
        <v>114</v>
      </c>
      <c r="E12323" s="2" t="s">
        <v>10348</v>
      </c>
      <c r="F12323" s="2">
        <v>20111614</v>
      </c>
      <c r="G12323" s="2" t="s">
        <v>810</v>
      </c>
      <c r="H12323" s="2">
        <v>3</v>
      </c>
      <c r="I12323" s="2">
        <v>6</v>
      </c>
      <c r="J12323" s="2">
        <v>10</v>
      </c>
      <c r="K12323" s="2">
        <v>60</v>
      </c>
      <c r="L12323" s="3">
        <v>1078140</v>
      </c>
      <c r="M12323" s="2" t="s">
        <v>0</v>
      </c>
      <c r="N12323" s="4" t="s">
        <v>21</v>
      </c>
    </row>
    <row r="12324" spans="1:14" x14ac:dyDescent="0.25">
      <c r="A12324" s="1" t="s">
        <v>365</v>
      </c>
      <c r="B12324" s="2" t="s">
        <v>113</v>
      </c>
      <c r="C12324" s="2" t="s">
        <v>113</v>
      </c>
      <c r="D12324" s="2" t="s">
        <v>114</v>
      </c>
      <c r="E12324" s="2" t="s">
        <v>10349</v>
      </c>
      <c r="F12324" s="2">
        <v>20111614</v>
      </c>
      <c r="G12324" s="2" t="s">
        <v>810</v>
      </c>
      <c r="H12324" s="2">
        <v>3</v>
      </c>
      <c r="I12324" s="2">
        <v>6</v>
      </c>
      <c r="J12324" s="2">
        <v>10</v>
      </c>
      <c r="K12324" s="2">
        <v>60</v>
      </c>
      <c r="L12324" s="3">
        <v>1078140</v>
      </c>
      <c r="M12324" s="2" t="s">
        <v>0</v>
      </c>
      <c r="N12324" s="4" t="s">
        <v>21</v>
      </c>
    </row>
    <row r="12325" spans="1:14" x14ac:dyDescent="0.25">
      <c r="A12325" s="1" t="s">
        <v>365</v>
      </c>
      <c r="B12325" s="2" t="s">
        <v>113</v>
      </c>
      <c r="C12325" s="2" t="s">
        <v>113</v>
      </c>
      <c r="D12325" s="2" t="s">
        <v>114</v>
      </c>
      <c r="E12325" s="2" t="s">
        <v>10350</v>
      </c>
      <c r="F12325" s="2">
        <v>20111614</v>
      </c>
      <c r="G12325" s="2" t="s">
        <v>810</v>
      </c>
      <c r="H12325" s="2">
        <v>3</v>
      </c>
      <c r="I12325" s="2">
        <v>6</v>
      </c>
      <c r="J12325" s="2">
        <v>10</v>
      </c>
      <c r="K12325" s="2">
        <v>60</v>
      </c>
      <c r="L12325" s="3">
        <v>1078140</v>
      </c>
      <c r="M12325" s="2" t="s">
        <v>0</v>
      </c>
      <c r="N12325" s="4" t="s">
        <v>21</v>
      </c>
    </row>
    <row r="12326" spans="1:14" x14ac:dyDescent="0.25">
      <c r="A12326" s="1" t="s">
        <v>365</v>
      </c>
      <c r="B12326" s="2" t="s">
        <v>113</v>
      </c>
      <c r="C12326" s="2" t="s">
        <v>113</v>
      </c>
      <c r="D12326" s="2" t="s">
        <v>114</v>
      </c>
      <c r="E12326" s="2" t="s">
        <v>10351</v>
      </c>
      <c r="F12326" s="2">
        <v>20111614</v>
      </c>
      <c r="G12326" s="2" t="s">
        <v>810</v>
      </c>
      <c r="H12326" s="2">
        <v>3</v>
      </c>
      <c r="I12326" s="2">
        <v>6</v>
      </c>
      <c r="J12326" s="2">
        <v>10</v>
      </c>
      <c r="K12326" s="2">
        <v>60</v>
      </c>
      <c r="L12326" s="3">
        <v>1078140</v>
      </c>
      <c r="M12326" s="2" t="s">
        <v>0</v>
      </c>
      <c r="N12326" s="4" t="s">
        <v>21</v>
      </c>
    </row>
    <row r="12327" spans="1:14" x14ac:dyDescent="0.25">
      <c r="A12327" s="1" t="s">
        <v>365</v>
      </c>
      <c r="B12327" s="2" t="s">
        <v>113</v>
      </c>
      <c r="C12327" s="2" t="s">
        <v>113</v>
      </c>
      <c r="D12327" s="2" t="s">
        <v>114</v>
      </c>
      <c r="E12327" s="2" t="s">
        <v>10352</v>
      </c>
      <c r="F12327" s="2">
        <v>20111614</v>
      </c>
      <c r="G12327" s="2" t="s">
        <v>810</v>
      </c>
      <c r="H12327" s="2">
        <v>3</v>
      </c>
      <c r="I12327" s="2">
        <v>6</v>
      </c>
      <c r="J12327" s="2">
        <v>10</v>
      </c>
      <c r="K12327" s="2">
        <v>20</v>
      </c>
      <c r="L12327" s="3">
        <v>359380</v>
      </c>
      <c r="M12327" s="2" t="s">
        <v>0</v>
      </c>
      <c r="N12327" s="4" t="s">
        <v>21</v>
      </c>
    </row>
    <row r="12328" spans="1:14" x14ac:dyDescent="0.25">
      <c r="A12328" s="1" t="s">
        <v>365</v>
      </c>
      <c r="B12328" s="2" t="s">
        <v>113</v>
      </c>
      <c r="C12328" s="2" t="s">
        <v>113</v>
      </c>
      <c r="D12328" s="2" t="s">
        <v>114</v>
      </c>
      <c r="E12328" s="2" t="s">
        <v>10353</v>
      </c>
      <c r="F12328" s="2">
        <v>20111614</v>
      </c>
      <c r="G12328" s="2" t="s">
        <v>810</v>
      </c>
      <c r="H12328" s="2">
        <v>3</v>
      </c>
      <c r="I12328" s="2">
        <v>6</v>
      </c>
      <c r="J12328" s="2">
        <v>10</v>
      </c>
      <c r="K12328" s="2">
        <v>60</v>
      </c>
      <c r="L12328" s="3">
        <v>1078140</v>
      </c>
      <c r="M12328" s="2" t="s">
        <v>0</v>
      </c>
      <c r="N12328" s="4" t="s">
        <v>21</v>
      </c>
    </row>
    <row r="12329" spans="1:14" x14ac:dyDescent="0.25">
      <c r="A12329" s="1" t="s">
        <v>365</v>
      </c>
      <c r="B12329" s="2" t="s">
        <v>113</v>
      </c>
      <c r="C12329" s="2" t="s">
        <v>113</v>
      </c>
      <c r="D12329" s="2" t="s">
        <v>114</v>
      </c>
      <c r="E12329" s="2" t="s">
        <v>10354</v>
      </c>
      <c r="F12329" s="2">
        <v>20111614</v>
      </c>
      <c r="G12329" s="2" t="s">
        <v>810</v>
      </c>
      <c r="H12329" s="2">
        <v>3</v>
      </c>
      <c r="I12329" s="2">
        <v>6</v>
      </c>
      <c r="J12329" s="2">
        <v>10</v>
      </c>
      <c r="K12329" s="2">
        <v>60</v>
      </c>
      <c r="L12329" s="3">
        <v>1078140</v>
      </c>
      <c r="M12329" s="2" t="s">
        <v>0</v>
      </c>
      <c r="N12329" s="4" t="s">
        <v>21</v>
      </c>
    </row>
    <row r="12330" spans="1:14" x14ac:dyDescent="0.25">
      <c r="A12330" s="1" t="s">
        <v>365</v>
      </c>
      <c r="B12330" s="2" t="s">
        <v>113</v>
      </c>
      <c r="C12330" s="2" t="s">
        <v>113</v>
      </c>
      <c r="D12330" s="2" t="s">
        <v>114</v>
      </c>
      <c r="E12330" s="2" t="s">
        <v>10355</v>
      </c>
      <c r="F12330" s="2">
        <v>20111614</v>
      </c>
      <c r="G12330" s="2" t="s">
        <v>810</v>
      </c>
      <c r="H12330" s="2">
        <v>3</v>
      </c>
      <c r="I12330" s="2">
        <v>6</v>
      </c>
      <c r="J12330" s="2">
        <v>10</v>
      </c>
      <c r="K12330" s="2">
        <v>60</v>
      </c>
      <c r="L12330" s="3">
        <v>1078140</v>
      </c>
      <c r="M12330" s="2" t="s">
        <v>0</v>
      </c>
      <c r="N12330" s="4" t="s">
        <v>21</v>
      </c>
    </row>
    <row r="12331" spans="1:14" x14ac:dyDescent="0.25">
      <c r="A12331" s="1" t="s">
        <v>365</v>
      </c>
      <c r="B12331" s="2" t="s">
        <v>113</v>
      </c>
      <c r="C12331" s="2" t="s">
        <v>113</v>
      </c>
      <c r="D12331" s="2" t="s">
        <v>114</v>
      </c>
      <c r="E12331" s="2" t="s">
        <v>10356</v>
      </c>
      <c r="F12331" s="2">
        <v>20111614</v>
      </c>
      <c r="G12331" s="2" t="s">
        <v>810</v>
      </c>
      <c r="H12331" s="2">
        <v>3</v>
      </c>
      <c r="I12331" s="2">
        <v>6</v>
      </c>
      <c r="J12331" s="2">
        <v>10</v>
      </c>
      <c r="K12331" s="2">
        <v>60</v>
      </c>
      <c r="L12331" s="3">
        <v>1078140</v>
      </c>
      <c r="M12331" s="2" t="s">
        <v>0</v>
      </c>
      <c r="N12331" s="4" t="s">
        <v>21</v>
      </c>
    </row>
    <row r="12332" spans="1:14" x14ac:dyDescent="0.25">
      <c r="A12332" s="1" t="s">
        <v>365</v>
      </c>
      <c r="B12332" s="2" t="s">
        <v>113</v>
      </c>
      <c r="C12332" s="2" t="s">
        <v>113</v>
      </c>
      <c r="D12332" s="2" t="s">
        <v>114</v>
      </c>
      <c r="E12332" s="2" t="s">
        <v>10357</v>
      </c>
      <c r="F12332" s="2">
        <v>20111614</v>
      </c>
      <c r="G12332" s="2" t="s">
        <v>810</v>
      </c>
      <c r="H12332" s="2">
        <v>3</v>
      </c>
      <c r="I12332" s="2">
        <v>6</v>
      </c>
      <c r="J12332" s="2">
        <v>10</v>
      </c>
      <c r="K12332" s="2">
        <v>20</v>
      </c>
      <c r="L12332" s="3">
        <v>359380</v>
      </c>
      <c r="M12332" s="2" t="s">
        <v>0</v>
      </c>
      <c r="N12332" s="4" t="s">
        <v>21</v>
      </c>
    </row>
    <row r="12333" spans="1:14" x14ac:dyDescent="0.25">
      <c r="A12333" s="1" t="s">
        <v>365</v>
      </c>
      <c r="B12333" s="2" t="s">
        <v>113</v>
      </c>
      <c r="C12333" s="2" t="s">
        <v>113</v>
      </c>
      <c r="D12333" s="2" t="s">
        <v>114</v>
      </c>
      <c r="E12333" s="2" t="s">
        <v>10358</v>
      </c>
      <c r="F12333" s="2">
        <v>20111614</v>
      </c>
      <c r="G12333" s="2" t="s">
        <v>810</v>
      </c>
      <c r="H12333" s="2">
        <v>3</v>
      </c>
      <c r="I12333" s="2">
        <v>6</v>
      </c>
      <c r="J12333" s="2">
        <v>10</v>
      </c>
      <c r="K12333" s="2">
        <v>60</v>
      </c>
      <c r="L12333" s="3">
        <v>1078140</v>
      </c>
      <c r="M12333" s="2" t="s">
        <v>0</v>
      </c>
      <c r="N12333" s="4" t="s">
        <v>21</v>
      </c>
    </row>
    <row r="12334" spans="1:14" x14ac:dyDescent="0.25">
      <c r="A12334" s="1" t="s">
        <v>365</v>
      </c>
      <c r="B12334" s="2" t="s">
        <v>113</v>
      </c>
      <c r="C12334" s="2" t="s">
        <v>113</v>
      </c>
      <c r="D12334" s="2" t="s">
        <v>114</v>
      </c>
      <c r="E12334" s="2" t="s">
        <v>10359</v>
      </c>
      <c r="F12334" s="2">
        <v>20111614</v>
      </c>
      <c r="G12334" s="2" t="s">
        <v>810</v>
      </c>
      <c r="H12334" s="2">
        <v>3</v>
      </c>
      <c r="I12334" s="2">
        <v>6</v>
      </c>
      <c r="J12334" s="2">
        <v>10</v>
      </c>
      <c r="K12334" s="2">
        <v>60</v>
      </c>
      <c r="L12334" s="3">
        <v>1078140</v>
      </c>
      <c r="M12334" s="2" t="s">
        <v>0</v>
      </c>
      <c r="N12334" s="4" t="s">
        <v>21</v>
      </c>
    </row>
    <row r="12335" spans="1:14" x14ac:dyDescent="0.25">
      <c r="A12335" s="1" t="s">
        <v>365</v>
      </c>
      <c r="B12335" s="2" t="s">
        <v>113</v>
      </c>
      <c r="C12335" s="2" t="s">
        <v>113</v>
      </c>
      <c r="D12335" s="2" t="s">
        <v>114</v>
      </c>
      <c r="E12335" s="2" t="s">
        <v>10360</v>
      </c>
      <c r="F12335" s="2">
        <v>20111614</v>
      </c>
      <c r="G12335" s="2" t="s">
        <v>810</v>
      </c>
      <c r="H12335" s="2">
        <v>3</v>
      </c>
      <c r="I12335" s="2">
        <v>6</v>
      </c>
      <c r="J12335" s="2">
        <v>10</v>
      </c>
      <c r="K12335" s="2">
        <v>60</v>
      </c>
      <c r="L12335" s="3">
        <v>1078140</v>
      </c>
      <c r="M12335" s="2" t="s">
        <v>0</v>
      </c>
      <c r="N12335" s="4" t="s">
        <v>21</v>
      </c>
    </row>
    <row r="12336" spans="1:14" x14ac:dyDescent="0.25">
      <c r="A12336" s="1" t="s">
        <v>365</v>
      </c>
      <c r="B12336" s="2" t="s">
        <v>113</v>
      </c>
      <c r="C12336" s="2" t="s">
        <v>113</v>
      </c>
      <c r="D12336" s="2" t="s">
        <v>114</v>
      </c>
      <c r="E12336" s="2" t="s">
        <v>10361</v>
      </c>
      <c r="F12336" s="2">
        <v>20111614</v>
      </c>
      <c r="G12336" s="2" t="s">
        <v>810</v>
      </c>
      <c r="H12336" s="2">
        <v>3</v>
      </c>
      <c r="I12336" s="2">
        <v>6</v>
      </c>
      <c r="J12336" s="2">
        <v>10</v>
      </c>
      <c r="K12336" s="2">
        <v>60</v>
      </c>
      <c r="L12336" s="3">
        <v>1078140</v>
      </c>
      <c r="M12336" s="2" t="s">
        <v>0</v>
      </c>
      <c r="N12336" s="4" t="s">
        <v>21</v>
      </c>
    </row>
    <row r="12337" spans="1:14" x14ac:dyDescent="0.25">
      <c r="A12337" s="1" t="s">
        <v>365</v>
      </c>
      <c r="B12337" s="2" t="s">
        <v>113</v>
      </c>
      <c r="C12337" s="2" t="s">
        <v>113</v>
      </c>
      <c r="D12337" s="2" t="s">
        <v>114</v>
      </c>
      <c r="E12337" s="2" t="s">
        <v>10362</v>
      </c>
      <c r="F12337" s="2">
        <v>20111614</v>
      </c>
      <c r="G12337" s="2" t="s">
        <v>810</v>
      </c>
      <c r="H12337" s="2">
        <v>3</v>
      </c>
      <c r="I12337" s="2">
        <v>6</v>
      </c>
      <c r="J12337" s="2">
        <v>10</v>
      </c>
      <c r="K12337" s="2">
        <v>60</v>
      </c>
      <c r="L12337" s="3">
        <v>1078140</v>
      </c>
      <c r="M12337" s="2" t="s">
        <v>0</v>
      </c>
      <c r="N12337" s="4" t="s">
        <v>21</v>
      </c>
    </row>
    <row r="12338" spans="1:14" x14ac:dyDescent="0.25">
      <c r="A12338" s="1" t="s">
        <v>365</v>
      </c>
      <c r="B12338" s="2" t="s">
        <v>113</v>
      </c>
      <c r="C12338" s="2" t="s">
        <v>113</v>
      </c>
      <c r="D12338" s="2" t="s">
        <v>114</v>
      </c>
      <c r="E12338" s="2" t="s">
        <v>10363</v>
      </c>
      <c r="F12338" s="2">
        <v>20111614</v>
      </c>
      <c r="G12338" s="2" t="s">
        <v>810</v>
      </c>
      <c r="H12338" s="2">
        <v>3</v>
      </c>
      <c r="I12338" s="2">
        <v>6</v>
      </c>
      <c r="J12338" s="2">
        <v>10</v>
      </c>
      <c r="K12338" s="2">
        <v>60</v>
      </c>
      <c r="L12338" s="3">
        <v>1078140</v>
      </c>
      <c r="M12338" s="2" t="s">
        <v>0</v>
      </c>
      <c r="N12338" s="4" t="s">
        <v>21</v>
      </c>
    </row>
    <row r="12339" spans="1:14" x14ac:dyDescent="0.25">
      <c r="A12339" s="1" t="s">
        <v>365</v>
      </c>
      <c r="B12339" s="2" t="s">
        <v>113</v>
      </c>
      <c r="C12339" s="2" t="s">
        <v>113</v>
      </c>
      <c r="D12339" s="2" t="s">
        <v>114</v>
      </c>
      <c r="E12339" s="2" t="s">
        <v>10364</v>
      </c>
      <c r="F12339" s="2">
        <v>20111614</v>
      </c>
      <c r="G12339" s="2" t="s">
        <v>810</v>
      </c>
      <c r="H12339" s="2">
        <v>3</v>
      </c>
      <c r="I12339" s="2">
        <v>6</v>
      </c>
      <c r="J12339" s="2">
        <v>10</v>
      </c>
      <c r="K12339" s="2">
        <v>60</v>
      </c>
      <c r="L12339" s="3">
        <v>1078140</v>
      </c>
      <c r="M12339" s="2" t="s">
        <v>0</v>
      </c>
      <c r="N12339" s="4" t="s">
        <v>21</v>
      </c>
    </row>
    <row r="12340" spans="1:14" x14ac:dyDescent="0.25">
      <c r="A12340" s="1" t="s">
        <v>365</v>
      </c>
      <c r="B12340" s="2" t="s">
        <v>113</v>
      </c>
      <c r="C12340" s="2" t="s">
        <v>113</v>
      </c>
      <c r="D12340" s="2" t="s">
        <v>114</v>
      </c>
      <c r="E12340" s="2" t="s">
        <v>10365</v>
      </c>
      <c r="F12340" s="2">
        <v>20111614</v>
      </c>
      <c r="G12340" s="2" t="s">
        <v>810</v>
      </c>
      <c r="H12340" s="2">
        <v>3</v>
      </c>
      <c r="I12340" s="2">
        <v>6</v>
      </c>
      <c r="J12340" s="2">
        <v>10</v>
      </c>
      <c r="K12340" s="2">
        <v>60</v>
      </c>
      <c r="L12340" s="3">
        <v>1078140</v>
      </c>
      <c r="M12340" s="2" t="s">
        <v>0</v>
      </c>
      <c r="N12340" s="4" t="s">
        <v>21</v>
      </c>
    </row>
    <row r="12341" spans="1:14" x14ac:dyDescent="0.25">
      <c r="A12341" s="1" t="s">
        <v>365</v>
      </c>
      <c r="B12341" s="2" t="s">
        <v>113</v>
      </c>
      <c r="C12341" s="2" t="s">
        <v>113</v>
      </c>
      <c r="D12341" s="2" t="s">
        <v>114</v>
      </c>
      <c r="E12341" s="2" t="s">
        <v>10366</v>
      </c>
      <c r="F12341" s="2">
        <v>20111614</v>
      </c>
      <c r="G12341" s="2" t="s">
        <v>810</v>
      </c>
      <c r="H12341" s="2">
        <v>3</v>
      </c>
      <c r="I12341" s="2">
        <v>6</v>
      </c>
      <c r="J12341" s="2">
        <v>10</v>
      </c>
      <c r="K12341" s="2">
        <v>10</v>
      </c>
      <c r="L12341" s="3">
        <v>179690</v>
      </c>
      <c r="M12341" s="2" t="s">
        <v>0</v>
      </c>
      <c r="N12341" s="4" t="s">
        <v>21</v>
      </c>
    </row>
    <row r="12342" spans="1:14" x14ac:dyDescent="0.25">
      <c r="A12342" s="1" t="s">
        <v>365</v>
      </c>
      <c r="B12342" s="2" t="s">
        <v>113</v>
      </c>
      <c r="C12342" s="2" t="s">
        <v>113</v>
      </c>
      <c r="D12342" s="2" t="s">
        <v>114</v>
      </c>
      <c r="E12342" s="2" t="s">
        <v>10367</v>
      </c>
      <c r="F12342" s="2">
        <v>20111614</v>
      </c>
      <c r="G12342" s="2" t="s">
        <v>810</v>
      </c>
      <c r="H12342" s="2">
        <v>3</v>
      </c>
      <c r="I12342" s="2">
        <v>6</v>
      </c>
      <c r="J12342" s="2">
        <v>10</v>
      </c>
      <c r="K12342" s="2">
        <v>60</v>
      </c>
      <c r="L12342" s="3">
        <v>2377620</v>
      </c>
      <c r="M12342" s="2" t="s">
        <v>0</v>
      </c>
      <c r="N12342" s="4" t="s">
        <v>21</v>
      </c>
    </row>
    <row r="12343" spans="1:14" x14ac:dyDescent="0.25">
      <c r="A12343" s="1" t="s">
        <v>365</v>
      </c>
      <c r="B12343" s="2" t="s">
        <v>113</v>
      </c>
      <c r="C12343" s="2" t="s">
        <v>113</v>
      </c>
      <c r="D12343" s="2" t="s">
        <v>114</v>
      </c>
      <c r="E12343" s="2" t="s">
        <v>10368</v>
      </c>
      <c r="F12343" s="2">
        <v>20111614</v>
      </c>
      <c r="G12343" s="2" t="s">
        <v>810</v>
      </c>
      <c r="H12343" s="2">
        <v>3</v>
      </c>
      <c r="I12343" s="2">
        <v>6</v>
      </c>
      <c r="J12343" s="2">
        <v>10</v>
      </c>
      <c r="K12343" s="2">
        <v>10</v>
      </c>
      <c r="L12343" s="3">
        <v>479570</v>
      </c>
      <c r="M12343" s="2" t="s">
        <v>0</v>
      </c>
      <c r="N12343" s="4" t="s">
        <v>21</v>
      </c>
    </row>
    <row r="12344" spans="1:14" x14ac:dyDescent="0.25">
      <c r="A12344" s="1" t="s">
        <v>365</v>
      </c>
      <c r="B12344" s="2" t="s">
        <v>113</v>
      </c>
      <c r="C12344" s="2" t="s">
        <v>113</v>
      </c>
      <c r="D12344" s="2" t="s">
        <v>114</v>
      </c>
      <c r="E12344" s="2" t="s">
        <v>10369</v>
      </c>
      <c r="F12344" s="2">
        <v>20111614</v>
      </c>
      <c r="G12344" s="2" t="s">
        <v>810</v>
      </c>
      <c r="H12344" s="2">
        <v>3</v>
      </c>
      <c r="I12344" s="2">
        <v>6</v>
      </c>
      <c r="J12344" s="2">
        <v>10</v>
      </c>
      <c r="K12344" s="2">
        <v>10</v>
      </c>
      <c r="L12344" s="3">
        <v>479570</v>
      </c>
      <c r="M12344" s="2" t="s">
        <v>0</v>
      </c>
      <c r="N12344" s="4" t="s">
        <v>21</v>
      </c>
    </row>
    <row r="12345" spans="1:14" x14ac:dyDescent="0.25">
      <c r="A12345" s="1" t="s">
        <v>365</v>
      </c>
      <c r="B12345" s="2" t="s">
        <v>113</v>
      </c>
      <c r="C12345" s="2" t="s">
        <v>113</v>
      </c>
      <c r="D12345" s="2" t="s">
        <v>114</v>
      </c>
      <c r="E12345" s="2" t="s">
        <v>10370</v>
      </c>
      <c r="F12345" s="2">
        <v>20111614</v>
      </c>
      <c r="G12345" s="2" t="s">
        <v>810</v>
      </c>
      <c r="H12345" s="2">
        <v>3</v>
      </c>
      <c r="I12345" s="2">
        <v>6</v>
      </c>
      <c r="J12345" s="2">
        <v>10</v>
      </c>
      <c r="K12345" s="2">
        <v>10</v>
      </c>
      <c r="L12345" s="3">
        <v>479570</v>
      </c>
      <c r="M12345" s="2" t="s">
        <v>0</v>
      </c>
      <c r="N12345" s="4" t="s">
        <v>21</v>
      </c>
    </row>
    <row r="12346" spans="1:14" x14ac:dyDescent="0.25">
      <c r="A12346" s="1" t="s">
        <v>365</v>
      </c>
      <c r="B12346" s="2" t="s">
        <v>113</v>
      </c>
      <c r="C12346" s="2" t="s">
        <v>113</v>
      </c>
      <c r="D12346" s="2" t="s">
        <v>114</v>
      </c>
      <c r="E12346" s="2" t="s">
        <v>10371</v>
      </c>
      <c r="F12346" s="2">
        <v>20111614</v>
      </c>
      <c r="G12346" s="2" t="s">
        <v>810</v>
      </c>
      <c r="H12346" s="2">
        <v>3</v>
      </c>
      <c r="I12346" s="2">
        <v>6</v>
      </c>
      <c r="J12346" s="2">
        <v>10</v>
      </c>
      <c r="K12346" s="2">
        <v>10</v>
      </c>
      <c r="L12346" s="3">
        <v>479570</v>
      </c>
      <c r="M12346" s="2" t="s">
        <v>0</v>
      </c>
      <c r="N12346" s="4" t="s">
        <v>21</v>
      </c>
    </row>
    <row r="12347" spans="1:14" x14ac:dyDescent="0.25">
      <c r="A12347" s="1" t="s">
        <v>365</v>
      </c>
      <c r="B12347" s="2" t="s">
        <v>113</v>
      </c>
      <c r="C12347" s="2" t="s">
        <v>113</v>
      </c>
      <c r="D12347" s="2" t="s">
        <v>114</v>
      </c>
      <c r="E12347" s="2" t="s">
        <v>10372</v>
      </c>
      <c r="F12347" s="2">
        <v>20111614</v>
      </c>
      <c r="G12347" s="2" t="s">
        <v>810</v>
      </c>
      <c r="H12347" s="2">
        <v>3</v>
      </c>
      <c r="I12347" s="2">
        <v>6</v>
      </c>
      <c r="J12347" s="2">
        <v>10</v>
      </c>
      <c r="K12347" s="2">
        <v>10</v>
      </c>
      <c r="L12347" s="3">
        <v>479570</v>
      </c>
      <c r="M12347" s="2" t="s">
        <v>0</v>
      </c>
      <c r="N12347" s="4" t="s">
        <v>21</v>
      </c>
    </row>
    <row r="12348" spans="1:14" x14ac:dyDescent="0.25">
      <c r="A12348" s="1" t="s">
        <v>365</v>
      </c>
      <c r="B12348" s="2" t="s">
        <v>113</v>
      </c>
      <c r="C12348" s="2" t="s">
        <v>113</v>
      </c>
      <c r="D12348" s="2" t="s">
        <v>114</v>
      </c>
      <c r="E12348" s="2" t="s">
        <v>10373</v>
      </c>
      <c r="F12348" s="2">
        <v>20111614</v>
      </c>
      <c r="G12348" s="2" t="s">
        <v>810</v>
      </c>
      <c r="H12348" s="2">
        <v>3</v>
      </c>
      <c r="I12348" s="2">
        <v>6</v>
      </c>
      <c r="J12348" s="2">
        <v>10</v>
      </c>
      <c r="K12348" s="2">
        <v>10</v>
      </c>
      <c r="L12348" s="3">
        <v>479570</v>
      </c>
      <c r="M12348" s="2" t="s">
        <v>0</v>
      </c>
      <c r="N12348" s="4" t="s">
        <v>21</v>
      </c>
    </row>
    <row r="12349" spans="1:14" x14ac:dyDescent="0.25">
      <c r="A12349" s="1" t="s">
        <v>365</v>
      </c>
      <c r="B12349" s="2" t="s">
        <v>113</v>
      </c>
      <c r="C12349" s="2" t="s">
        <v>113</v>
      </c>
      <c r="D12349" s="2" t="s">
        <v>114</v>
      </c>
      <c r="E12349" s="2" t="s">
        <v>10374</v>
      </c>
      <c r="F12349" s="2">
        <v>20111614</v>
      </c>
      <c r="G12349" s="2" t="s">
        <v>810</v>
      </c>
      <c r="H12349" s="2">
        <v>3</v>
      </c>
      <c r="I12349" s="2">
        <v>6</v>
      </c>
      <c r="J12349" s="2">
        <v>10</v>
      </c>
      <c r="K12349" s="2">
        <v>10</v>
      </c>
      <c r="L12349" s="3">
        <v>479570</v>
      </c>
      <c r="M12349" s="2" t="s">
        <v>0</v>
      </c>
      <c r="N12349" s="4" t="s">
        <v>21</v>
      </c>
    </row>
    <row r="12350" spans="1:14" x14ac:dyDescent="0.25">
      <c r="A12350" s="1" t="s">
        <v>365</v>
      </c>
      <c r="B12350" s="2" t="s">
        <v>113</v>
      </c>
      <c r="C12350" s="2" t="s">
        <v>113</v>
      </c>
      <c r="D12350" s="2" t="s">
        <v>114</v>
      </c>
      <c r="E12350" s="2" t="s">
        <v>10375</v>
      </c>
      <c r="F12350" s="2">
        <v>30266102</v>
      </c>
      <c r="G12350" s="2" t="s">
        <v>810</v>
      </c>
      <c r="H12350" s="2">
        <v>3</v>
      </c>
      <c r="I12350" s="2">
        <v>6</v>
      </c>
      <c r="J12350" s="2">
        <v>10</v>
      </c>
      <c r="K12350" s="2">
        <v>1</v>
      </c>
      <c r="L12350" s="3">
        <v>1599955</v>
      </c>
      <c r="M12350" s="2" t="s">
        <v>0</v>
      </c>
      <c r="N12350" s="4" t="s">
        <v>21</v>
      </c>
    </row>
    <row r="12351" spans="1:14" x14ac:dyDescent="0.25">
      <c r="A12351" s="1" t="s">
        <v>365</v>
      </c>
      <c r="B12351" s="2" t="s">
        <v>113</v>
      </c>
      <c r="C12351" s="2" t="s">
        <v>113</v>
      </c>
      <c r="D12351" s="2" t="s">
        <v>114</v>
      </c>
      <c r="E12351" s="2" t="s">
        <v>10376</v>
      </c>
      <c r="F12351" s="2">
        <v>30262002</v>
      </c>
      <c r="G12351" s="2" t="s">
        <v>810</v>
      </c>
      <c r="H12351" s="2">
        <v>3</v>
      </c>
      <c r="I12351" s="2">
        <v>6</v>
      </c>
      <c r="J12351" s="2">
        <v>10</v>
      </c>
      <c r="K12351" s="2">
        <v>1</v>
      </c>
      <c r="L12351" s="3">
        <v>8499932</v>
      </c>
      <c r="M12351" s="2" t="s">
        <v>0</v>
      </c>
      <c r="N12351" s="4" t="s">
        <v>21</v>
      </c>
    </row>
    <row r="12352" spans="1:14" x14ac:dyDescent="0.25">
      <c r="A12352" s="1" t="s">
        <v>365</v>
      </c>
      <c r="B12352" s="2" t="s">
        <v>113</v>
      </c>
      <c r="C12352" s="2" t="s">
        <v>113</v>
      </c>
      <c r="D12352" s="2" t="s">
        <v>114</v>
      </c>
      <c r="E12352" s="2" t="s">
        <v>10377</v>
      </c>
      <c r="F12352" s="2">
        <v>27111907</v>
      </c>
      <c r="G12352" s="2" t="s">
        <v>810</v>
      </c>
      <c r="H12352" s="2">
        <v>3</v>
      </c>
      <c r="I12352" s="2">
        <v>6</v>
      </c>
      <c r="J12352" s="2">
        <v>10</v>
      </c>
      <c r="K12352" s="2">
        <v>15</v>
      </c>
      <c r="L12352" s="3">
        <v>194565</v>
      </c>
      <c r="M12352" s="2" t="s">
        <v>0</v>
      </c>
      <c r="N12352" s="4" t="s">
        <v>21</v>
      </c>
    </row>
    <row r="12353" spans="1:14" x14ac:dyDescent="0.25">
      <c r="A12353" s="1" t="s">
        <v>365</v>
      </c>
      <c r="B12353" s="2" t="s">
        <v>113</v>
      </c>
      <c r="C12353" s="2" t="s">
        <v>113</v>
      </c>
      <c r="D12353" s="2" t="s">
        <v>114</v>
      </c>
      <c r="E12353" s="2" t="s">
        <v>10378</v>
      </c>
      <c r="F12353" s="2">
        <v>27111907</v>
      </c>
      <c r="G12353" s="2" t="s">
        <v>810</v>
      </c>
      <c r="H12353" s="2">
        <v>3</v>
      </c>
      <c r="I12353" s="2">
        <v>6</v>
      </c>
      <c r="J12353" s="2">
        <v>10</v>
      </c>
      <c r="K12353" s="2">
        <v>30</v>
      </c>
      <c r="L12353" s="3">
        <v>446250</v>
      </c>
      <c r="M12353" s="2" t="s">
        <v>0</v>
      </c>
      <c r="N12353" s="4" t="s">
        <v>21</v>
      </c>
    </row>
    <row r="12354" spans="1:14" x14ac:dyDescent="0.25">
      <c r="A12354" s="1" t="s">
        <v>365</v>
      </c>
      <c r="B12354" s="2" t="s">
        <v>113</v>
      </c>
      <c r="C12354" s="2" t="s">
        <v>113</v>
      </c>
      <c r="D12354" s="2" t="s">
        <v>114</v>
      </c>
      <c r="E12354" s="2" t="s">
        <v>10379</v>
      </c>
      <c r="F12354" s="2">
        <v>46182304</v>
      </c>
      <c r="G12354" s="2" t="s">
        <v>810</v>
      </c>
      <c r="H12354" s="2">
        <v>3</v>
      </c>
      <c r="I12354" s="2">
        <v>6</v>
      </c>
      <c r="J12354" s="2">
        <v>10</v>
      </c>
      <c r="K12354" s="2">
        <v>5</v>
      </c>
      <c r="L12354" s="3">
        <v>899640</v>
      </c>
      <c r="M12354" s="2" t="s">
        <v>0</v>
      </c>
      <c r="N12354" s="4" t="s">
        <v>21</v>
      </c>
    </row>
    <row r="12355" spans="1:14" x14ac:dyDescent="0.25">
      <c r="A12355" s="1" t="s">
        <v>365</v>
      </c>
      <c r="B12355" s="2" t="s">
        <v>113</v>
      </c>
      <c r="C12355" s="2" t="s">
        <v>113</v>
      </c>
      <c r="D12355" s="2" t="s">
        <v>114</v>
      </c>
      <c r="E12355" s="2" t="s">
        <v>10380</v>
      </c>
      <c r="F12355" s="2">
        <v>46182304</v>
      </c>
      <c r="G12355" s="2" t="s">
        <v>810</v>
      </c>
      <c r="H12355" s="2">
        <v>3</v>
      </c>
      <c r="I12355" s="2">
        <v>6</v>
      </c>
      <c r="J12355" s="2">
        <v>10</v>
      </c>
      <c r="K12355" s="2">
        <v>5</v>
      </c>
      <c r="L12355" s="3">
        <v>999600</v>
      </c>
      <c r="M12355" s="2" t="s">
        <v>0</v>
      </c>
      <c r="N12355" s="4" t="s">
        <v>21</v>
      </c>
    </row>
    <row r="12356" spans="1:14" x14ac:dyDescent="0.25">
      <c r="A12356" s="1" t="s">
        <v>365</v>
      </c>
      <c r="B12356" s="2" t="s">
        <v>113</v>
      </c>
      <c r="C12356" s="2" t="s">
        <v>113</v>
      </c>
      <c r="D12356" s="2" t="s">
        <v>114</v>
      </c>
      <c r="E12356" s="2" t="s">
        <v>10381</v>
      </c>
      <c r="F12356" s="2">
        <v>31161501</v>
      </c>
      <c r="G12356" s="2" t="s">
        <v>810</v>
      </c>
      <c r="H12356" s="2">
        <v>3</v>
      </c>
      <c r="I12356" s="2">
        <v>6</v>
      </c>
      <c r="J12356" s="2">
        <v>10</v>
      </c>
      <c r="K12356" s="2">
        <v>8</v>
      </c>
      <c r="L12356" s="3">
        <v>119000</v>
      </c>
      <c r="M12356" s="2" t="s">
        <v>0</v>
      </c>
      <c r="N12356" s="4" t="s">
        <v>21</v>
      </c>
    </row>
    <row r="12357" spans="1:14" x14ac:dyDescent="0.25">
      <c r="A12357" s="1" t="s">
        <v>365</v>
      </c>
      <c r="B12357" s="2" t="s">
        <v>113</v>
      </c>
      <c r="C12357" s="2" t="s">
        <v>113</v>
      </c>
      <c r="D12357" s="2" t="s">
        <v>114</v>
      </c>
      <c r="E12357" s="2" t="s">
        <v>10382</v>
      </c>
      <c r="F12357" s="2">
        <v>31151900</v>
      </c>
      <c r="G12357" s="2" t="s">
        <v>810</v>
      </c>
      <c r="H12357" s="2">
        <v>3</v>
      </c>
      <c r="I12357" s="2">
        <v>6</v>
      </c>
      <c r="J12357" s="2">
        <v>10</v>
      </c>
      <c r="K12357" s="2">
        <v>1</v>
      </c>
      <c r="L12357" s="3">
        <v>64974</v>
      </c>
      <c r="M12357" s="2" t="s">
        <v>0</v>
      </c>
      <c r="N12357" s="4" t="s">
        <v>21</v>
      </c>
    </row>
    <row r="12358" spans="1:14" x14ac:dyDescent="0.25">
      <c r="A12358" s="1" t="s">
        <v>365</v>
      </c>
      <c r="B12358" s="2" t="s">
        <v>113</v>
      </c>
      <c r="C12358" s="2" t="s">
        <v>113</v>
      </c>
      <c r="D12358" s="2" t="s">
        <v>114</v>
      </c>
      <c r="E12358" s="2" t="s">
        <v>10383</v>
      </c>
      <c r="F12358" s="2">
        <v>40142000</v>
      </c>
      <c r="G12358" s="2" t="s">
        <v>810</v>
      </c>
      <c r="H12358" s="2">
        <v>3</v>
      </c>
      <c r="I12358" s="2">
        <v>6</v>
      </c>
      <c r="J12358" s="2">
        <v>10</v>
      </c>
      <c r="K12358" s="2">
        <v>7</v>
      </c>
      <c r="L12358" s="3">
        <v>4549846</v>
      </c>
      <c r="M12358" s="2" t="s">
        <v>0</v>
      </c>
      <c r="N12358" s="4" t="s">
        <v>21</v>
      </c>
    </row>
    <row r="12359" spans="1:14" x14ac:dyDescent="0.25">
      <c r="A12359" s="1" t="s">
        <v>365</v>
      </c>
      <c r="B12359" s="2" t="s">
        <v>113</v>
      </c>
      <c r="C12359" s="2" t="s">
        <v>113</v>
      </c>
      <c r="D12359" s="2" t="s">
        <v>114</v>
      </c>
      <c r="E12359" s="2" t="s">
        <v>10384</v>
      </c>
      <c r="F12359" s="2">
        <v>27111700</v>
      </c>
      <c r="G12359" s="2" t="s">
        <v>490</v>
      </c>
      <c r="H12359" s="2">
        <v>3</v>
      </c>
      <c r="I12359" s="2">
        <v>5</v>
      </c>
      <c r="J12359" s="2">
        <v>10</v>
      </c>
      <c r="K12359" s="2">
        <v>1</v>
      </c>
      <c r="L12359" s="3">
        <v>345100</v>
      </c>
      <c r="M12359" s="2" t="s">
        <v>0</v>
      </c>
      <c r="N12359" s="4" t="s">
        <v>21</v>
      </c>
    </row>
    <row r="12360" spans="1:14" x14ac:dyDescent="0.25">
      <c r="A12360" s="1" t="s">
        <v>365</v>
      </c>
      <c r="B12360" s="2" t="s">
        <v>113</v>
      </c>
      <c r="C12360" s="2" t="s">
        <v>113</v>
      </c>
      <c r="D12360" s="2" t="s">
        <v>114</v>
      </c>
      <c r="E12360" s="2" t="s">
        <v>10384</v>
      </c>
      <c r="F12360" s="2">
        <v>27111700</v>
      </c>
      <c r="G12360" s="2" t="s">
        <v>490</v>
      </c>
      <c r="H12360" s="2">
        <v>3</v>
      </c>
      <c r="I12360" s="2">
        <v>5</v>
      </c>
      <c r="J12360" s="2">
        <v>10</v>
      </c>
      <c r="K12360" s="2">
        <v>1</v>
      </c>
      <c r="L12360" s="3">
        <v>345100</v>
      </c>
      <c r="M12360" s="2" t="s">
        <v>0</v>
      </c>
      <c r="N12360" s="4" t="s">
        <v>21</v>
      </c>
    </row>
    <row r="12361" spans="1:14" x14ac:dyDescent="0.25">
      <c r="A12361" s="1" t="s">
        <v>365</v>
      </c>
      <c r="B12361" s="2" t="s">
        <v>113</v>
      </c>
      <c r="C12361" s="2" t="s">
        <v>113</v>
      </c>
      <c r="D12361" s="2" t="s">
        <v>114</v>
      </c>
      <c r="E12361" s="2" t="s">
        <v>10385</v>
      </c>
      <c r="F12361" s="2">
        <v>11101502</v>
      </c>
      <c r="G12361" s="2" t="s">
        <v>490</v>
      </c>
      <c r="H12361" s="2">
        <v>3</v>
      </c>
      <c r="I12361" s="2">
        <v>5</v>
      </c>
      <c r="J12361" s="2">
        <v>10</v>
      </c>
      <c r="K12361" s="2">
        <v>1</v>
      </c>
      <c r="L12361" s="3">
        <v>1785000</v>
      </c>
      <c r="M12361" s="2" t="s">
        <v>0</v>
      </c>
      <c r="N12361" s="4" t="s">
        <v>21</v>
      </c>
    </row>
    <row r="12362" spans="1:14" x14ac:dyDescent="0.25">
      <c r="A12362" s="1" t="s">
        <v>365</v>
      </c>
      <c r="B12362" s="2" t="s">
        <v>113</v>
      </c>
      <c r="C12362" s="2" t="s">
        <v>113</v>
      </c>
      <c r="D12362" s="2" t="s">
        <v>114</v>
      </c>
      <c r="E12362" s="2" t="s">
        <v>10386</v>
      </c>
      <c r="F12362" s="2">
        <v>46182304</v>
      </c>
      <c r="G12362" s="2" t="s">
        <v>490</v>
      </c>
      <c r="H12362" s="2">
        <v>5</v>
      </c>
      <c r="I12362" s="2">
        <v>3</v>
      </c>
      <c r="J12362" s="2">
        <v>10</v>
      </c>
      <c r="K12362" s="2">
        <v>30</v>
      </c>
      <c r="L12362" s="3">
        <v>26775000</v>
      </c>
      <c r="M12362" s="2" t="s">
        <v>0</v>
      </c>
      <c r="N12362" s="4" t="s">
        <v>21</v>
      </c>
    </row>
    <row r="12363" spans="1:14" x14ac:dyDescent="0.25">
      <c r="A12363" s="1" t="s">
        <v>365</v>
      </c>
      <c r="B12363" s="2" t="s">
        <v>113</v>
      </c>
      <c r="C12363" s="2" t="s">
        <v>113</v>
      </c>
      <c r="D12363" s="2" t="s">
        <v>114</v>
      </c>
      <c r="E12363" s="2" t="s">
        <v>10387</v>
      </c>
      <c r="F12363" s="2">
        <v>31161503</v>
      </c>
      <c r="G12363" s="2" t="s">
        <v>2858</v>
      </c>
      <c r="H12363" s="2">
        <v>6</v>
      </c>
      <c r="I12363" s="2">
        <v>4</v>
      </c>
      <c r="J12363" s="2">
        <v>10</v>
      </c>
      <c r="K12363" s="2">
        <v>7</v>
      </c>
      <c r="L12363" s="3">
        <v>26600</v>
      </c>
      <c r="M12363" s="2" t="s">
        <v>0</v>
      </c>
      <c r="N12363" s="4" t="s">
        <v>21</v>
      </c>
    </row>
    <row r="12364" spans="1:14" x14ac:dyDescent="0.25">
      <c r="A12364" s="1" t="s">
        <v>365</v>
      </c>
      <c r="B12364" s="2" t="s">
        <v>113</v>
      </c>
      <c r="C12364" s="2" t="s">
        <v>113</v>
      </c>
      <c r="D12364" s="2" t="s">
        <v>114</v>
      </c>
      <c r="E12364" s="2" t="s">
        <v>10388</v>
      </c>
      <c r="F12364" s="2">
        <v>31161503</v>
      </c>
      <c r="G12364" s="2" t="s">
        <v>2858</v>
      </c>
      <c r="H12364" s="2">
        <v>6</v>
      </c>
      <c r="I12364" s="2">
        <v>4</v>
      </c>
      <c r="J12364" s="2">
        <v>10</v>
      </c>
      <c r="K12364" s="2">
        <v>7</v>
      </c>
      <c r="L12364" s="3">
        <v>26600</v>
      </c>
      <c r="M12364" s="2" t="s">
        <v>0</v>
      </c>
      <c r="N12364" s="4" t="s">
        <v>21</v>
      </c>
    </row>
    <row r="12365" spans="1:14" x14ac:dyDescent="0.25">
      <c r="A12365" s="1" t="s">
        <v>365</v>
      </c>
      <c r="B12365" s="2" t="s">
        <v>113</v>
      </c>
      <c r="C12365" s="2" t="s">
        <v>113</v>
      </c>
      <c r="D12365" s="2" t="s">
        <v>114</v>
      </c>
      <c r="E12365" s="2" t="s">
        <v>10389</v>
      </c>
      <c r="F12365" s="2">
        <v>30241514</v>
      </c>
      <c r="G12365" s="2" t="s">
        <v>2858</v>
      </c>
      <c r="H12365" s="2">
        <v>6</v>
      </c>
      <c r="I12365" s="2">
        <v>4</v>
      </c>
      <c r="J12365" s="2">
        <v>10</v>
      </c>
      <c r="K12365" s="2">
        <v>8</v>
      </c>
      <c r="L12365" s="3">
        <v>158400</v>
      </c>
      <c r="M12365" s="2" t="s">
        <v>0</v>
      </c>
      <c r="N12365" s="4" t="s">
        <v>21</v>
      </c>
    </row>
    <row r="12366" spans="1:14" x14ac:dyDescent="0.25">
      <c r="A12366" s="1" t="s">
        <v>365</v>
      </c>
      <c r="B12366" s="2" t="s">
        <v>113</v>
      </c>
      <c r="C12366" s="2" t="s">
        <v>113</v>
      </c>
      <c r="D12366" s="2" t="s">
        <v>114</v>
      </c>
      <c r="E12366" s="2" t="s">
        <v>10390</v>
      </c>
      <c r="F12366" s="2">
        <v>30102404</v>
      </c>
      <c r="G12366" s="2" t="s">
        <v>2858</v>
      </c>
      <c r="H12366" s="2">
        <v>6</v>
      </c>
      <c r="I12366" s="2">
        <v>4</v>
      </c>
      <c r="J12366" s="2">
        <v>10</v>
      </c>
      <c r="K12366" s="2">
        <v>5</v>
      </c>
      <c r="L12366" s="3">
        <v>138500</v>
      </c>
      <c r="M12366" s="2" t="s">
        <v>0</v>
      </c>
      <c r="N12366" s="4" t="s">
        <v>21</v>
      </c>
    </row>
    <row r="12367" spans="1:14" x14ac:dyDescent="0.25">
      <c r="A12367" s="1" t="s">
        <v>365</v>
      </c>
      <c r="B12367" s="2" t="s">
        <v>113</v>
      </c>
      <c r="C12367" s="2" t="s">
        <v>113</v>
      </c>
      <c r="D12367" s="2" t="s">
        <v>114</v>
      </c>
      <c r="E12367" s="2" t="s">
        <v>10391</v>
      </c>
      <c r="F12367" s="2">
        <v>30102404</v>
      </c>
      <c r="G12367" s="2" t="s">
        <v>2858</v>
      </c>
      <c r="H12367" s="2">
        <v>6</v>
      </c>
      <c r="I12367" s="2">
        <v>4</v>
      </c>
      <c r="J12367" s="2">
        <v>10</v>
      </c>
      <c r="K12367" s="2">
        <v>15</v>
      </c>
      <c r="L12367" s="3">
        <v>237000</v>
      </c>
      <c r="M12367" s="2" t="s">
        <v>0</v>
      </c>
      <c r="N12367" s="4" t="s">
        <v>21</v>
      </c>
    </row>
    <row r="12368" spans="1:14" x14ac:dyDescent="0.25">
      <c r="A12368" s="1" t="s">
        <v>365</v>
      </c>
      <c r="B12368" s="2" t="s">
        <v>113</v>
      </c>
      <c r="C12368" s="2" t="s">
        <v>113</v>
      </c>
      <c r="D12368" s="2" t="s">
        <v>114</v>
      </c>
      <c r="E12368" s="2" t="s">
        <v>10392</v>
      </c>
      <c r="F12368" s="2" t="s">
        <v>10393</v>
      </c>
      <c r="G12368" s="2" t="s">
        <v>2858</v>
      </c>
      <c r="H12368" s="2">
        <v>6</v>
      </c>
      <c r="I12368" s="2">
        <v>4</v>
      </c>
      <c r="J12368" s="2">
        <v>10</v>
      </c>
      <c r="K12368" s="2">
        <v>1</v>
      </c>
      <c r="L12368" s="3">
        <v>100999.36</v>
      </c>
      <c r="M12368" s="2" t="s">
        <v>0</v>
      </c>
      <c r="N12368" s="4" t="s">
        <v>21</v>
      </c>
    </row>
    <row r="12369" spans="1:14" x14ac:dyDescent="0.25">
      <c r="A12369" s="1" t="s">
        <v>365</v>
      </c>
      <c r="B12369" s="2" t="s">
        <v>113</v>
      </c>
      <c r="C12369" s="2" t="s">
        <v>113</v>
      </c>
      <c r="D12369" s="2" t="s">
        <v>114</v>
      </c>
      <c r="E12369" s="2" t="s">
        <v>10394</v>
      </c>
      <c r="F12369" s="2">
        <v>30151514</v>
      </c>
      <c r="G12369" s="2" t="s">
        <v>2858</v>
      </c>
      <c r="H12369" s="2">
        <v>6</v>
      </c>
      <c r="I12369" s="2">
        <v>4</v>
      </c>
      <c r="J12369" s="2">
        <v>10</v>
      </c>
      <c r="K12369" s="2">
        <v>39</v>
      </c>
      <c r="L12369" s="3">
        <v>1696500</v>
      </c>
      <c r="M12369" s="2" t="s">
        <v>0</v>
      </c>
      <c r="N12369" s="4" t="s">
        <v>21</v>
      </c>
    </row>
    <row r="12370" spans="1:14" x14ac:dyDescent="0.25">
      <c r="A12370" s="1" t="s">
        <v>365</v>
      </c>
      <c r="B12370" s="2" t="s">
        <v>113</v>
      </c>
      <c r="C12370" s="2" t="s">
        <v>113</v>
      </c>
      <c r="D12370" s="2" t="s">
        <v>114</v>
      </c>
      <c r="E12370" s="2" t="s">
        <v>10395</v>
      </c>
      <c r="F12370" s="2">
        <v>27111909</v>
      </c>
      <c r="G12370" s="2" t="s">
        <v>2858</v>
      </c>
      <c r="H12370" s="2">
        <v>6</v>
      </c>
      <c r="I12370" s="2">
        <v>4</v>
      </c>
      <c r="J12370" s="2">
        <v>10</v>
      </c>
      <c r="K12370" s="2">
        <v>10</v>
      </c>
      <c r="L12370" s="3">
        <v>78000</v>
      </c>
      <c r="M12370" s="2" t="s">
        <v>0</v>
      </c>
      <c r="N12370" s="4" t="s">
        <v>21</v>
      </c>
    </row>
    <row r="12371" spans="1:14" x14ac:dyDescent="0.25">
      <c r="A12371" s="1" t="s">
        <v>365</v>
      </c>
      <c r="B12371" s="2" t="s">
        <v>113</v>
      </c>
      <c r="C12371" s="2" t="s">
        <v>113</v>
      </c>
      <c r="D12371" s="2" t="s">
        <v>114</v>
      </c>
      <c r="E12371" s="2" t="s">
        <v>10396</v>
      </c>
      <c r="F12371" s="2">
        <v>27112202</v>
      </c>
      <c r="G12371" s="2" t="s">
        <v>2858</v>
      </c>
      <c r="H12371" s="2">
        <v>6</v>
      </c>
      <c r="I12371" s="2">
        <v>4</v>
      </c>
      <c r="J12371" s="2">
        <v>10</v>
      </c>
      <c r="K12371" s="2">
        <v>10</v>
      </c>
      <c r="L12371" s="3">
        <v>105000</v>
      </c>
      <c r="M12371" s="2" t="s">
        <v>0</v>
      </c>
      <c r="N12371" s="4" t="s">
        <v>21</v>
      </c>
    </row>
    <row r="12372" spans="1:14" x14ac:dyDescent="0.25">
      <c r="A12372" s="1" t="s">
        <v>365</v>
      </c>
      <c r="B12372" s="2" t="s">
        <v>113</v>
      </c>
      <c r="C12372" s="2" t="s">
        <v>113</v>
      </c>
      <c r="D12372" s="2" t="s">
        <v>114</v>
      </c>
      <c r="E12372" s="2" t="s">
        <v>10397</v>
      </c>
      <c r="F12372" s="2">
        <v>31161500</v>
      </c>
      <c r="G12372" s="2" t="s">
        <v>2858</v>
      </c>
      <c r="H12372" s="2">
        <v>6</v>
      </c>
      <c r="I12372" s="2">
        <v>4</v>
      </c>
      <c r="J12372" s="2">
        <v>10</v>
      </c>
      <c r="K12372" s="2">
        <v>2</v>
      </c>
      <c r="L12372" s="3">
        <v>144000</v>
      </c>
      <c r="M12372" s="2" t="s">
        <v>0</v>
      </c>
      <c r="N12372" s="4" t="s">
        <v>21</v>
      </c>
    </row>
    <row r="12373" spans="1:14" x14ac:dyDescent="0.25">
      <c r="A12373" s="1" t="s">
        <v>365</v>
      </c>
      <c r="B12373" s="2" t="s">
        <v>113</v>
      </c>
      <c r="C12373" s="2" t="s">
        <v>113</v>
      </c>
      <c r="D12373" s="2" t="s">
        <v>114</v>
      </c>
      <c r="E12373" s="2" t="s">
        <v>10398</v>
      </c>
      <c r="F12373" s="2">
        <v>31161500</v>
      </c>
      <c r="G12373" s="2" t="s">
        <v>2858</v>
      </c>
      <c r="H12373" s="2">
        <v>6</v>
      </c>
      <c r="I12373" s="2">
        <v>4</v>
      </c>
      <c r="J12373" s="2">
        <v>10</v>
      </c>
      <c r="K12373" s="2">
        <v>2</v>
      </c>
      <c r="L12373" s="3">
        <v>140000</v>
      </c>
      <c r="M12373" s="2" t="s">
        <v>0</v>
      </c>
      <c r="N12373" s="4" t="s">
        <v>21</v>
      </c>
    </row>
    <row r="12374" spans="1:14" x14ac:dyDescent="0.25">
      <c r="A12374" s="1" t="s">
        <v>365</v>
      </c>
      <c r="B12374" s="2" t="s">
        <v>113</v>
      </c>
      <c r="C12374" s="2" t="s">
        <v>113</v>
      </c>
      <c r="D12374" s="2" t="s">
        <v>114</v>
      </c>
      <c r="E12374" s="2" t="s">
        <v>10399</v>
      </c>
      <c r="F12374" s="2">
        <v>31161500</v>
      </c>
      <c r="G12374" s="2" t="s">
        <v>2858</v>
      </c>
      <c r="H12374" s="2">
        <v>6</v>
      </c>
      <c r="I12374" s="2">
        <v>4</v>
      </c>
      <c r="J12374" s="2">
        <v>10</v>
      </c>
      <c r="K12374" s="2">
        <v>2</v>
      </c>
      <c r="L12374" s="3">
        <v>11600</v>
      </c>
      <c r="M12374" s="2" t="s">
        <v>0</v>
      </c>
      <c r="N12374" s="4" t="s">
        <v>21</v>
      </c>
    </row>
    <row r="12375" spans="1:14" x14ac:dyDescent="0.25">
      <c r="A12375" s="1" t="s">
        <v>365</v>
      </c>
      <c r="B12375" s="2" t="s">
        <v>113</v>
      </c>
      <c r="C12375" s="2" t="s">
        <v>113</v>
      </c>
      <c r="D12375" s="2" t="s">
        <v>114</v>
      </c>
      <c r="E12375" s="2" t="s">
        <v>10400</v>
      </c>
      <c r="F12375" s="2">
        <v>31161500</v>
      </c>
      <c r="G12375" s="2" t="s">
        <v>2858</v>
      </c>
      <c r="H12375" s="2">
        <v>6</v>
      </c>
      <c r="I12375" s="2">
        <v>4</v>
      </c>
      <c r="J12375" s="2">
        <v>10</v>
      </c>
      <c r="K12375" s="2">
        <v>100</v>
      </c>
      <c r="L12375" s="3">
        <v>144000</v>
      </c>
      <c r="M12375" s="2" t="s">
        <v>0</v>
      </c>
      <c r="N12375" s="4" t="s">
        <v>21</v>
      </c>
    </row>
    <row r="12376" spans="1:14" x14ac:dyDescent="0.25">
      <c r="A12376" s="1" t="s">
        <v>365</v>
      </c>
      <c r="B12376" s="2" t="s">
        <v>113</v>
      </c>
      <c r="C12376" s="2" t="s">
        <v>113</v>
      </c>
      <c r="D12376" s="2" t="s">
        <v>114</v>
      </c>
      <c r="E12376" s="2" t="s">
        <v>10401</v>
      </c>
      <c r="F12376" s="2">
        <v>47131702</v>
      </c>
      <c r="G12376" s="2" t="s">
        <v>2858</v>
      </c>
      <c r="H12376" s="2">
        <v>6</v>
      </c>
      <c r="I12376" s="2">
        <v>4</v>
      </c>
      <c r="J12376" s="2">
        <v>10</v>
      </c>
      <c r="K12376" s="2">
        <v>3</v>
      </c>
      <c r="L12376" s="3">
        <v>330000</v>
      </c>
      <c r="M12376" s="2" t="s">
        <v>0</v>
      </c>
      <c r="N12376" s="4" t="s">
        <v>21</v>
      </c>
    </row>
    <row r="12377" spans="1:14" x14ac:dyDescent="0.25">
      <c r="A12377" s="1" t="s">
        <v>365</v>
      </c>
      <c r="B12377" s="2" t="s">
        <v>113</v>
      </c>
      <c r="C12377" s="2" t="s">
        <v>113</v>
      </c>
      <c r="D12377" s="2" t="s">
        <v>114</v>
      </c>
      <c r="E12377" s="2" t="s">
        <v>10402</v>
      </c>
      <c r="F12377" s="2">
        <v>31162402</v>
      </c>
      <c r="G12377" s="2" t="s">
        <v>2858</v>
      </c>
      <c r="H12377" s="2">
        <v>6</v>
      </c>
      <c r="I12377" s="2">
        <v>4</v>
      </c>
      <c r="J12377" s="2">
        <v>10</v>
      </c>
      <c r="K12377" s="2">
        <v>1</v>
      </c>
      <c r="L12377" s="3">
        <v>34000</v>
      </c>
      <c r="M12377" s="2" t="s">
        <v>0</v>
      </c>
      <c r="N12377" s="4" t="s">
        <v>21</v>
      </c>
    </row>
    <row r="12378" spans="1:14" x14ac:dyDescent="0.25">
      <c r="A12378" s="1" t="s">
        <v>365</v>
      </c>
      <c r="B12378" s="2" t="s">
        <v>113</v>
      </c>
      <c r="C12378" s="2" t="s">
        <v>113</v>
      </c>
      <c r="D12378" s="2" t="s">
        <v>114</v>
      </c>
      <c r="E12378" s="2" t="s">
        <v>10403</v>
      </c>
      <c r="F12378" s="2">
        <v>31162402</v>
      </c>
      <c r="G12378" s="2" t="s">
        <v>2858</v>
      </c>
      <c r="H12378" s="2">
        <v>6</v>
      </c>
      <c r="I12378" s="2">
        <v>4</v>
      </c>
      <c r="J12378" s="2">
        <v>10</v>
      </c>
      <c r="K12378" s="2">
        <v>8</v>
      </c>
      <c r="L12378" s="3">
        <v>320000</v>
      </c>
      <c r="M12378" s="2" t="s">
        <v>0</v>
      </c>
      <c r="N12378" s="4" t="s">
        <v>21</v>
      </c>
    </row>
    <row r="12379" spans="1:14" x14ac:dyDescent="0.25">
      <c r="A12379" s="1" t="s">
        <v>365</v>
      </c>
      <c r="B12379" s="2" t="s">
        <v>113</v>
      </c>
      <c r="C12379" s="2" t="s">
        <v>113</v>
      </c>
      <c r="D12379" s="2" t="s">
        <v>114</v>
      </c>
      <c r="E12379" s="2" t="s">
        <v>10404</v>
      </c>
      <c r="F12379" s="2">
        <v>47131700</v>
      </c>
      <c r="G12379" s="2" t="s">
        <v>2858</v>
      </c>
      <c r="H12379" s="2">
        <v>6</v>
      </c>
      <c r="I12379" s="2">
        <v>4</v>
      </c>
      <c r="J12379" s="2">
        <v>10</v>
      </c>
      <c r="K12379" s="2">
        <v>3</v>
      </c>
      <c r="L12379" s="3">
        <v>360000</v>
      </c>
      <c r="M12379" s="2" t="s">
        <v>0</v>
      </c>
      <c r="N12379" s="4" t="s">
        <v>21</v>
      </c>
    </row>
    <row r="12380" spans="1:14" x14ac:dyDescent="0.25">
      <c r="A12380" s="1" t="s">
        <v>365</v>
      </c>
      <c r="B12380" s="2" t="s">
        <v>113</v>
      </c>
      <c r="C12380" s="2" t="s">
        <v>113</v>
      </c>
      <c r="D12380" s="2" t="s">
        <v>114</v>
      </c>
      <c r="E12380" s="2" t="s">
        <v>10405</v>
      </c>
      <c r="F12380" s="2">
        <v>31161500</v>
      </c>
      <c r="G12380" s="2" t="s">
        <v>2858</v>
      </c>
      <c r="H12380" s="2">
        <v>6</v>
      </c>
      <c r="I12380" s="2">
        <v>4</v>
      </c>
      <c r="J12380" s="2">
        <v>10</v>
      </c>
      <c r="K12380" s="2">
        <v>3</v>
      </c>
      <c r="L12380" s="3">
        <v>111000</v>
      </c>
      <c r="M12380" s="2" t="s">
        <v>0</v>
      </c>
      <c r="N12380" s="4" t="s">
        <v>21</v>
      </c>
    </row>
    <row r="12381" spans="1:14" x14ac:dyDescent="0.25">
      <c r="A12381" s="1" t="s">
        <v>365</v>
      </c>
      <c r="B12381" s="2" t="s">
        <v>113</v>
      </c>
      <c r="C12381" s="2" t="s">
        <v>113</v>
      </c>
      <c r="D12381" s="2" t="s">
        <v>114</v>
      </c>
      <c r="E12381" s="2" t="s">
        <v>10406</v>
      </c>
      <c r="F12381" s="2">
        <v>31161500</v>
      </c>
      <c r="G12381" s="2" t="s">
        <v>2858</v>
      </c>
      <c r="H12381" s="2">
        <v>6</v>
      </c>
      <c r="I12381" s="2">
        <v>4</v>
      </c>
      <c r="J12381" s="2">
        <v>10</v>
      </c>
      <c r="K12381" s="2">
        <v>3</v>
      </c>
      <c r="L12381" s="3">
        <v>174000</v>
      </c>
      <c r="M12381" s="2" t="s">
        <v>0</v>
      </c>
      <c r="N12381" s="4" t="s">
        <v>21</v>
      </c>
    </row>
    <row r="12382" spans="1:14" x14ac:dyDescent="0.25">
      <c r="A12382" s="1" t="s">
        <v>365</v>
      </c>
      <c r="B12382" s="2" t="s">
        <v>113</v>
      </c>
      <c r="C12382" s="2" t="s">
        <v>113</v>
      </c>
      <c r="D12382" s="2" t="s">
        <v>114</v>
      </c>
      <c r="E12382" s="2" t="s">
        <v>10407</v>
      </c>
      <c r="F12382" s="2">
        <v>31161500</v>
      </c>
      <c r="G12382" s="2" t="s">
        <v>2858</v>
      </c>
      <c r="H12382" s="2">
        <v>6</v>
      </c>
      <c r="I12382" s="2">
        <v>4</v>
      </c>
      <c r="J12382" s="2">
        <v>10</v>
      </c>
      <c r="K12382" s="2">
        <v>3</v>
      </c>
      <c r="L12382" s="3">
        <v>81000</v>
      </c>
      <c r="M12382" s="2" t="s">
        <v>0</v>
      </c>
      <c r="N12382" s="4" t="s">
        <v>21</v>
      </c>
    </row>
    <row r="12383" spans="1:14" x14ac:dyDescent="0.25">
      <c r="A12383" s="1" t="s">
        <v>365</v>
      </c>
      <c r="B12383" s="2" t="s">
        <v>113</v>
      </c>
      <c r="C12383" s="2" t="s">
        <v>113</v>
      </c>
      <c r="D12383" s="2" t="s">
        <v>114</v>
      </c>
      <c r="E12383" s="2" t="s">
        <v>10408</v>
      </c>
      <c r="F12383" s="2">
        <v>31161500</v>
      </c>
      <c r="G12383" s="2" t="s">
        <v>2858</v>
      </c>
      <c r="H12383" s="2">
        <v>6</v>
      </c>
      <c r="I12383" s="2">
        <v>4</v>
      </c>
      <c r="J12383" s="2">
        <v>10</v>
      </c>
      <c r="K12383" s="2">
        <v>3</v>
      </c>
      <c r="L12383" s="3">
        <v>87000</v>
      </c>
      <c r="M12383" s="2" t="s">
        <v>0</v>
      </c>
      <c r="N12383" s="4" t="s">
        <v>21</v>
      </c>
    </row>
    <row r="12384" spans="1:14" x14ac:dyDescent="0.25">
      <c r="A12384" s="1" t="s">
        <v>365</v>
      </c>
      <c r="B12384" s="2" t="s">
        <v>113</v>
      </c>
      <c r="C12384" s="2" t="s">
        <v>113</v>
      </c>
      <c r="D12384" s="2" t="s">
        <v>114</v>
      </c>
      <c r="E12384" s="2" t="s">
        <v>10409</v>
      </c>
      <c r="F12384" s="2">
        <v>31162403</v>
      </c>
      <c r="G12384" s="2" t="s">
        <v>2858</v>
      </c>
      <c r="H12384" s="2">
        <v>6</v>
      </c>
      <c r="I12384" s="2">
        <v>4</v>
      </c>
      <c r="J12384" s="2">
        <v>10</v>
      </c>
      <c r="K12384" s="2">
        <v>6</v>
      </c>
      <c r="L12384" s="3">
        <v>20400</v>
      </c>
      <c r="M12384" s="2" t="s">
        <v>0</v>
      </c>
      <c r="N12384" s="4" t="s">
        <v>21</v>
      </c>
    </row>
    <row r="12385" spans="1:14" x14ac:dyDescent="0.25">
      <c r="A12385" s="1" t="s">
        <v>365</v>
      </c>
      <c r="B12385" s="2" t="s">
        <v>113</v>
      </c>
      <c r="C12385" s="2" t="s">
        <v>113</v>
      </c>
      <c r="D12385" s="2" t="s">
        <v>114</v>
      </c>
      <c r="E12385" s="2" t="s">
        <v>10410</v>
      </c>
      <c r="F12385" s="2">
        <v>31162403</v>
      </c>
      <c r="G12385" s="2" t="s">
        <v>2858</v>
      </c>
      <c r="H12385" s="2">
        <v>6</v>
      </c>
      <c r="I12385" s="2">
        <v>4</v>
      </c>
      <c r="J12385" s="2">
        <v>10</v>
      </c>
      <c r="K12385" s="2">
        <v>5</v>
      </c>
      <c r="L12385" s="3">
        <v>1450</v>
      </c>
      <c r="M12385" s="2" t="s">
        <v>0</v>
      </c>
      <c r="N12385" s="4" t="s">
        <v>21</v>
      </c>
    </row>
    <row r="12386" spans="1:14" x14ac:dyDescent="0.25">
      <c r="A12386" s="1" t="s">
        <v>365</v>
      </c>
      <c r="B12386" s="2" t="s">
        <v>113</v>
      </c>
      <c r="C12386" s="2" t="s">
        <v>113</v>
      </c>
      <c r="D12386" s="2" t="s">
        <v>114</v>
      </c>
      <c r="E12386" s="2" t="s">
        <v>10411</v>
      </c>
      <c r="F12386" s="2">
        <v>31162403</v>
      </c>
      <c r="G12386" s="2" t="s">
        <v>2858</v>
      </c>
      <c r="H12386" s="2">
        <v>6</v>
      </c>
      <c r="I12386" s="2">
        <v>4</v>
      </c>
      <c r="J12386" s="2">
        <v>10</v>
      </c>
      <c r="K12386" s="2">
        <v>5</v>
      </c>
      <c r="L12386" s="3">
        <v>29500</v>
      </c>
      <c r="M12386" s="2" t="s">
        <v>0</v>
      </c>
      <c r="N12386" s="4" t="s">
        <v>21</v>
      </c>
    </row>
    <row r="12387" spans="1:14" x14ac:dyDescent="0.25">
      <c r="A12387" s="1" t="s">
        <v>365</v>
      </c>
      <c r="B12387" s="2" t="s">
        <v>113</v>
      </c>
      <c r="C12387" s="2" t="s">
        <v>113</v>
      </c>
      <c r="D12387" s="2" t="s">
        <v>114</v>
      </c>
      <c r="E12387" s="2" t="s">
        <v>10412</v>
      </c>
      <c r="F12387" s="2">
        <v>31162403</v>
      </c>
      <c r="G12387" s="2" t="s">
        <v>2858</v>
      </c>
      <c r="H12387" s="2">
        <v>6</v>
      </c>
      <c r="I12387" s="2">
        <v>4</v>
      </c>
      <c r="J12387" s="2">
        <v>10</v>
      </c>
      <c r="K12387" s="2">
        <v>5</v>
      </c>
      <c r="L12387" s="3">
        <v>33500</v>
      </c>
      <c r="M12387" s="2" t="s">
        <v>0</v>
      </c>
      <c r="N12387" s="4" t="s">
        <v>21</v>
      </c>
    </row>
    <row r="12388" spans="1:14" x14ac:dyDescent="0.25">
      <c r="A12388" s="1" t="s">
        <v>365</v>
      </c>
      <c r="B12388" s="2" t="s">
        <v>113</v>
      </c>
      <c r="C12388" s="2" t="s">
        <v>113</v>
      </c>
      <c r="D12388" s="2" t="s">
        <v>114</v>
      </c>
      <c r="E12388" s="2" t="s">
        <v>10413</v>
      </c>
      <c r="F12388" s="2">
        <v>30102405</v>
      </c>
      <c r="G12388" s="2" t="s">
        <v>2858</v>
      </c>
      <c r="H12388" s="2">
        <v>6</v>
      </c>
      <c r="I12388" s="2">
        <v>4</v>
      </c>
      <c r="J12388" s="2">
        <v>10</v>
      </c>
      <c r="K12388" s="2">
        <v>10</v>
      </c>
      <c r="L12388" s="3">
        <v>34000</v>
      </c>
      <c r="M12388" s="2" t="s">
        <v>0</v>
      </c>
      <c r="N12388" s="4" t="s">
        <v>21</v>
      </c>
    </row>
    <row r="12389" spans="1:14" x14ac:dyDescent="0.25">
      <c r="A12389" s="1" t="s">
        <v>365</v>
      </c>
      <c r="B12389" s="2" t="s">
        <v>113</v>
      </c>
      <c r="C12389" s="2" t="s">
        <v>113</v>
      </c>
      <c r="D12389" s="2" t="s">
        <v>114</v>
      </c>
      <c r="E12389" s="2" t="s">
        <v>10414</v>
      </c>
      <c r="F12389" s="2">
        <v>30103103</v>
      </c>
      <c r="G12389" s="2" t="s">
        <v>2858</v>
      </c>
      <c r="H12389" s="2">
        <v>6</v>
      </c>
      <c r="I12389" s="2">
        <v>4</v>
      </c>
      <c r="J12389" s="2">
        <v>10</v>
      </c>
      <c r="K12389" s="2">
        <v>2</v>
      </c>
      <c r="L12389" s="3">
        <v>47400</v>
      </c>
      <c r="M12389" s="2" t="s">
        <v>0</v>
      </c>
      <c r="N12389" s="4" t="s">
        <v>21</v>
      </c>
    </row>
    <row r="12390" spans="1:14" x14ac:dyDescent="0.25">
      <c r="A12390" s="1" t="s">
        <v>365</v>
      </c>
      <c r="B12390" s="2" t="s">
        <v>113</v>
      </c>
      <c r="C12390" s="2" t="s">
        <v>113</v>
      </c>
      <c r="D12390" s="2" t="s">
        <v>114</v>
      </c>
      <c r="E12390" s="2" t="s">
        <v>10415</v>
      </c>
      <c r="F12390" s="2">
        <v>30103103</v>
      </c>
      <c r="G12390" s="2" t="s">
        <v>2858</v>
      </c>
      <c r="H12390" s="2">
        <v>6</v>
      </c>
      <c r="I12390" s="2">
        <v>4</v>
      </c>
      <c r="J12390" s="2">
        <v>10</v>
      </c>
      <c r="K12390" s="2">
        <v>2</v>
      </c>
      <c r="L12390" s="3">
        <v>39400</v>
      </c>
      <c r="M12390" s="2" t="s">
        <v>0</v>
      </c>
      <c r="N12390" s="4" t="s">
        <v>21</v>
      </c>
    </row>
    <row r="12391" spans="1:14" x14ac:dyDescent="0.25">
      <c r="A12391" s="1" t="s">
        <v>365</v>
      </c>
      <c r="B12391" s="2" t="s">
        <v>113</v>
      </c>
      <c r="C12391" s="2" t="s">
        <v>113</v>
      </c>
      <c r="D12391" s="2" t="s">
        <v>114</v>
      </c>
      <c r="E12391" s="2" t="s">
        <v>10416</v>
      </c>
      <c r="F12391" s="2">
        <v>30103103</v>
      </c>
      <c r="G12391" s="2" t="s">
        <v>2858</v>
      </c>
      <c r="H12391" s="2">
        <v>6</v>
      </c>
      <c r="I12391" s="2">
        <v>4</v>
      </c>
      <c r="J12391" s="2">
        <v>10</v>
      </c>
      <c r="K12391" s="2">
        <v>2</v>
      </c>
      <c r="L12391" s="3">
        <v>36600</v>
      </c>
      <c r="M12391" s="2" t="s">
        <v>0</v>
      </c>
      <c r="N12391" s="4" t="s">
        <v>21</v>
      </c>
    </row>
    <row r="12392" spans="1:14" x14ac:dyDescent="0.25">
      <c r="A12392" s="1" t="s">
        <v>365</v>
      </c>
      <c r="B12392" s="2" t="s">
        <v>113</v>
      </c>
      <c r="C12392" s="2" t="s">
        <v>113</v>
      </c>
      <c r="D12392" s="2" t="s">
        <v>114</v>
      </c>
      <c r="E12392" s="2" t="s">
        <v>10417</v>
      </c>
      <c r="F12392" s="2">
        <v>30103623</v>
      </c>
      <c r="G12392" s="2" t="s">
        <v>2858</v>
      </c>
      <c r="H12392" s="2">
        <v>6</v>
      </c>
      <c r="I12392" s="2">
        <v>4</v>
      </c>
      <c r="J12392" s="2">
        <v>10</v>
      </c>
      <c r="K12392" s="2">
        <v>6</v>
      </c>
      <c r="L12392" s="3">
        <v>367800</v>
      </c>
      <c r="M12392" s="2" t="s">
        <v>0</v>
      </c>
      <c r="N12392" s="4" t="s">
        <v>21</v>
      </c>
    </row>
    <row r="12393" spans="1:14" x14ac:dyDescent="0.25">
      <c r="A12393" s="1" t="s">
        <v>365</v>
      </c>
      <c r="B12393" s="2" t="s">
        <v>113</v>
      </c>
      <c r="C12393" s="2" t="s">
        <v>113</v>
      </c>
      <c r="D12393" s="2" t="s">
        <v>114</v>
      </c>
      <c r="E12393" s="2" t="s">
        <v>10418</v>
      </c>
      <c r="F12393" s="2">
        <v>46171501</v>
      </c>
      <c r="G12393" s="2" t="s">
        <v>2858</v>
      </c>
      <c r="H12393" s="2">
        <v>6</v>
      </c>
      <c r="I12393" s="2">
        <v>4</v>
      </c>
      <c r="J12393" s="2">
        <v>10</v>
      </c>
      <c r="K12393" s="2">
        <v>3</v>
      </c>
      <c r="L12393" s="3">
        <v>179400</v>
      </c>
      <c r="M12393" s="2" t="s">
        <v>0</v>
      </c>
      <c r="N12393" s="4" t="s">
        <v>21</v>
      </c>
    </row>
    <row r="12394" spans="1:14" x14ac:dyDescent="0.25">
      <c r="A12394" s="1" t="s">
        <v>365</v>
      </c>
      <c r="B12394" s="2" t="s">
        <v>113</v>
      </c>
      <c r="C12394" s="2" t="s">
        <v>113</v>
      </c>
      <c r="D12394" s="2" t="s">
        <v>114</v>
      </c>
      <c r="E12394" s="2" t="s">
        <v>10419</v>
      </c>
      <c r="F12394" s="2">
        <v>27111729</v>
      </c>
      <c r="G12394" s="2" t="s">
        <v>2858</v>
      </c>
      <c r="H12394" s="2">
        <v>6</v>
      </c>
      <c r="I12394" s="2">
        <v>4</v>
      </c>
      <c r="J12394" s="2">
        <v>10</v>
      </c>
      <c r="K12394" s="2">
        <v>1</v>
      </c>
      <c r="L12394" s="3">
        <v>14900</v>
      </c>
      <c r="M12394" s="2" t="s">
        <v>0</v>
      </c>
      <c r="N12394" s="4" t="s">
        <v>21</v>
      </c>
    </row>
    <row r="12395" spans="1:14" x14ac:dyDescent="0.25">
      <c r="A12395" s="1" t="s">
        <v>365</v>
      </c>
      <c r="B12395" s="2" t="s">
        <v>113</v>
      </c>
      <c r="C12395" s="2" t="s">
        <v>113</v>
      </c>
      <c r="D12395" s="2" t="s">
        <v>114</v>
      </c>
      <c r="E12395" s="2" t="s">
        <v>10420</v>
      </c>
      <c r="F12395" s="2">
        <v>31163219</v>
      </c>
      <c r="G12395" s="2" t="s">
        <v>2858</v>
      </c>
      <c r="H12395" s="2">
        <v>6</v>
      </c>
      <c r="I12395" s="2">
        <v>4</v>
      </c>
      <c r="J12395" s="2">
        <v>10</v>
      </c>
      <c r="K12395" s="2">
        <v>15</v>
      </c>
      <c r="L12395" s="3">
        <v>72000</v>
      </c>
      <c r="M12395" s="2" t="s">
        <v>0</v>
      </c>
      <c r="N12395" s="4" t="s">
        <v>21</v>
      </c>
    </row>
    <row r="12396" spans="1:14" x14ac:dyDescent="0.25">
      <c r="A12396" s="1" t="s">
        <v>365</v>
      </c>
      <c r="B12396" s="2" t="s">
        <v>113</v>
      </c>
      <c r="C12396" s="2" t="s">
        <v>113</v>
      </c>
      <c r="D12396" s="2" t="s">
        <v>114</v>
      </c>
      <c r="E12396" s="2" t="s">
        <v>10421</v>
      </c>
      <c r="F12396" s="2">
        <v>27111907</v>
      </c>
      <c r="G12396" s="2" t="s">
        <v>2858</v>
      </c>
      <c r="H12396" s="2">
        <v>6</v>
      </c>
      <c r="I12396" s="2">
        <v>4</v>
      </c>
      <c r="J12396" s="2">
        <v>10</v>
      </c>
      <c r="K12396" s="2">
        <v>2</v>
      </c>
      <c r="L12396" s="3">
        <v>39600</v>
      </c>
      <c r="M12396" s="2" t="s">
        <v>0</v>
      </c>
      <c r="N12396" s="4" t="s">
        <v>21</v>
      </c>
    </row>
    <row r="12397" spans="1:14" x14ac:dyDescent="0.25">
      <c r="A12397" s="1" t="s">
        <v>365</v>
      </c>
      <c r="B12397" s="2" t="s">
        <v>113</v>
      </c>
      <c r="C12397" s="2" t="s">
        <v>113</v>
      </c>
      <c r="D12397" s="2" t="s">
        <v>114</v>
      </c>
      <c r="E12397" s="2" t="s">
        <v>10422</v>
      </c>
      <c r="F12397" s="2">
        <v>27111907</v>
      </c>
      <c r="G12397" s="2" t="s">
        <v>2858</v>
      </c>
      <c r="H12397" s="2">
        <v>6</v>
      </c>
      <c r="I12397" s="2">
        <v>4</v>
      </c>
      <c r="J12397" s="2">
        <v>10</v>
      </c>
      <c r="K12397" s="2">
        <v>2</v>
      </c>
      <c r="L12397" s="3">
        <v>49600</v>
      </c>
      <c r="M12397" s="2" t="s">
        <v>0</v>
      </c>
      <c r="N12397" s="4" t="s">
        <v>21</v>
      </c>
    </row>
    <row r="12398" spans="1:14" x14ac:dyDescent="0.25">
      <c r="A12398" s="1" t="s">
        <v>365</v>
      </c>
      <c r="B12398" s="2" t="s">
        <v>113</v>
      </c>
      <c r="C12398" s="2" t="s">
        <v>113</v>
      </c>
      <c r="D12398" s="2" t="s">
        <v>114</v>
      </c>
      <c r="E12398" s="2" t="s">
        <v>10423</v>
      </c>
      <c r="F12398" s="2">
        <v>27111907</v>
      </c>
      <c r="G12398" s="2" t="s">
        <v>2858</v>
      </c>
      <c r="H12398" s="2">
        <v>6</v>
      </c>
      <c r="I12398" s="2">
        <v>4</v>
      </c>
      <c r="J12398" s="2">
        <v>10</v>
      </c>
      <c r="K12398" s="2">
        <v>2</v>
      </c>
      <c r="L12398" s="3">
        <v>29600</v>
      </c>
      <c r="M12398" s="2" t="s">
        <v>0</v>
      </c>
      <c r="N12398" s="4" t="s">
        <v>21</v>
      </c>
    </row>
    <row r="12399" spans="1:14" x14ac:dyDescent="0.25">
      <c r="A12399" s="1" t="s">
        <v>365</v>
      </c>
      <c r="B12399" s="2" t="s">
        <v>113</v>
      </c>
      <c r="C12399" s="2" t="s">
        <v>113</v>
      </c>
      <c r="D12399" s="2" t="s">
        <v>114</v>
      </c>
      <c r="E12399" s="2" t="s">
        <v>10424</v>
      </c>
      <c r="F12399" s="2">
        <v>27111907</v>
      </c>
      <c r="G12399" s="2" t="s">
        <v>2858</v>
      </c>
      <c r="H12399" s="2">
        <v>6</v>
      </c>
      <c r="I12399" s="2">
        <v>4</v>
      </c>
      <c r="J12399" s="2">
        <v>10</v>
      </c>
      <c r="K12399" s="2">
        <v>2</v>
      </c>
      <c r="L12399" s="3">
        <v>49600</v>
      </c>
      <c r="M12399" s="2" t="s">
        <v>0</v>
      </c>
      <c r="N12399" s="4" t="s">
        <v>21</v>
      </c>
    </row>
    <row r="12400" spans="1:14" x14ac:dyDescent="0.25">
      <c r="A12400" s="1" t="s">
        <v>365</v>
      </c>
      <c r="B12400" s="2" t="s">
        <v>113</v>
      </c>
      <c r="C12400" s="2" t="s">
        <v>113</v>
      </c>
      <c r="D12400" s="2" t="s">
        <v>114</v>
      </c>
      <c r="E12400" s="2" t="s">
        <v>10425</v>
      </c>
      <c r="F12400" s="2">
        <v>27111907</v>
      </c>
      <c r="G12400" s="2" t="s">
        <v>2858</v>
      </c>
      <c r="H12400" s="2">
        <v>6</v>
      </c>
      <c r="I12400" s="2">
        <v>4</v>
      </c>
      <c r="J12400" s="2">
        <v>10</v>
      </c>
      <c r="K12400" s="2">
        <v>2</v>
      </c>
      <c r="L12400" s="3">
        <v>29600</v>
      </c>
      <c r="M12400" s="2" t="s">
        <v>0</v>
      </c>
      <c r="N12400" s="4" t="s">
        <v>21</v>
      </c>
    </row>
    <row r="12401" spans="1:14" x14ac:dyDescent="0.25">
      <c r="A12401" s="1" t="s">
        <v>365</v>
      </c>
      <c r="B12401" s="2" t="s">
        <v>113</v>
      </c>
      <c r="C12401" s="2" t="s">
        <v>113</v>
      </c>
      <c r="D12401" s="2" t="s">
        <v>114</v>
      </c>
      <c r="E12401" s="2" t="s">
        <v>10426</v>
      </c>
      <c r="F12401" s="2">
        <v>27111907</v>
      </c>
      <c r="G12401" s="2" t="s">
        <v>2858</v>
      </c>
      <c r="H12401" s="2">
        <v>6</v>
      </c>
      <c r="I12401" s="2">
        <v>4</v>
      </c>
      <c r="J12401" s="2">
        <v>10</v>
      </c>
      <c r="K12401" s="2">
        <v>2</v>
      </c>
      <c r="L12401" s="3">
        <v>45600</v>
      </c>
      <c r="M12401" s="2" t="s">
        <v>0</v>
      </c>
      <c r="N12401" s="4" t="s">
        <v>21</v>
      </c>
    </row>
    <row r="12402" spans="1:14" x14ac:dyDescent="0.25">
      <c r="A12402" s="1" t="s">
        <v>365</v>
      </c>
      <c r="B12402" s="2" t="s">
        <v>113</v>
      </c>
      <c r="C12402" s="2" t="s">
        <v>113</v>
      </c>
      <c r="D12402" s="2" t="s">
        <v>114</v>
      </c>
      <c r="E12402" s="2" t="s">
        <v>10427</v>
      </c>
      <c r="F12402" s="2">
        <v>27112838</v>
      </c>
      <c r="G12402" s="2" t="s">
        <v>2858</v>
      </c>
      <c r="H12402" s="2">
        <v>6</v>
      </c>
      <c r="I12402" s="2">
        <v>4</v>
      </c>
      <c r="J12402" s="2">
        <v>10</v>
      </c>
      <c r="K12402" s="2">
        <v>3</v>
      </c>
      <c r="L12402" s="3">
        <v>125700</v>
      </c>
      <c r="M12402" s="2" t="s">
        <v>0</v>
      </c>
      <c r="N12402" s="4" t="s">
        <v>21</v>
      </c>
    </row>
    <row r="12403" spans="1:14" x14ac:dyDescent="0.25">
      <c r="A12403" s="1" t="s">
        <v>365</v>
      </c>
      <c r="B12403" s="2" t="s">
        <v>113</v>
      </c>
      <c r="C12403" s="2" t="s">
        <v>113</v>
      </c>
      <c r="D12403" s="2" t="s">
        <v>114</v>
      </c>
      <c r="E12403" s="2" t="s">
        <v>10428</v>
      </c>
      <c r="F12403" s="2">
        <v>27112838</v>
      </c>
      <c r="G12403" s="2" t="s">
        <v>2858</v>
      </c>
      <c r="H12403" s="2">
        <v>6</v>
      </c>
      <c r="I12403" s="2">
        <v>4</v>
      </c>
      <c r="J12403" s="2">
        <v>10</v>
      </c>
      <c r="K12403" s="2">
        <v>3</v>
      </c>
      <c r="L12403" s="3">
        <v>234000</v>
      </c>
      <c r="M12403" s="2" t="s">
        <v>0</v>
      </c>
      <c r="N12403" s="4" t="s">
        <v>21</v>
      </c>
    </row>
    <row r="12404" spans="1:14" x14ac:dyDescent="0.25">
      <c r="A12404" s="1" t="s">
        <v>365</v>
      </c>
      <c r="B12404" s="2" t="s">
        <v>113</v>
      </c>
      <c r="C12404" s="2" t="s">
        <v>113</v>
      </c>
      <c r="D12404" s="2" t="s">
        <v>114</v>
      </c>
      <c r="E12404" s="2" t="s">
        <v>10429</v>
      </c>
      <c r="F12404" s="2">
        <v>27112838</v>
      </c>
      <c r="G12404" s="2" t="s">
        <v>2858</v>
      </c>
      <c r="H12404" s="2">
        <v>6</v>
      </c>
      <c r="I12404" s="2">
        <v>4</v>
      </c>
      <c r="J12404" s="2">
        <v>10</v>
      </c>
      <c r="K12404" s="2">
        <v>8</v>
      </c>
      <c r="L12404" s="3">
        <v>46400</v>
      </c>
      <c r="M12404" s="2" t="s">
        <v>0</v>
      </c>
      <c r="N12404" s="4" t="s">
        <v>21</v>
      </c>
    </row>
    <row r="12405" spans="1:14" x14ac:dyDescent="0.25">
      <c r="A12405" s="1" t="s">
        <v>365</v>
      </c>
      <c r="B12405" s="2" t="s">
        <v>113</v>
      </c>
      <c r="C12405" s="2" t="s">
        <v>113</v>
      </c>
      <c r="D12405" s="2" t="s">
        <v>114</v>
      </c>
      <c r="E12405" s="2" t="s">
        <v>10430</v>
      </c>
      <c r="F12405" s="2">
        <v>27112838</v>
      </c>
      <c r="G12405" s="2" t="s">
        <v>2858</v>
      </c>
      <c r="H12405" s="2">
        <v>6</v>
      </c>
      <c r="I12405" s="2">
        <v>4</v>
      </c>
      <c r="J12405" s="2">
        <v>10</v>
      </c>
      <c r="K12405" s="2">
        <v>15</v>
      </c>
      <c r="L12405" s="3">
        <v>63000</v>
      </c>
      <c r="M12405" s="2" t="s">
        <v>0</v>
      </c>
      <c r="N12405" s="4" t="s">
        <v>21</v>
      </c>
    </row>
    <row r="12406" spans="1:14" x14ac:dyDescent="0.25">
      <c r="A12406" s="1" t="s">
        <v>365</v>
      </c>
      <c r="B12406" s="2" t="s">
        <v>113</v>
      </c>
      <c r="C12406" s="2" t="s">
        <v>113</v>
      </c>
      <c r="D12406" s="2" t="s">
        <v>114</v>
      </c>
      <c r="E12406" s="2" t="s">
        <v>10431</v>
      </c>
      <c r="F12406" s="2">
        <v>27112838</v>
      </c>
      <c r="G12406" s="2" t="s">
        <v>2858</v>
      </c>
      <c r="H12406" s="2">
        <v>6</v>
      </c>
      <c r="I12406" s="2">
        <v>4</v>
      </c>
      <c r="J12406" s="2">
        <v>10</v>
      </c>
      <c r="K12406" s="2">
        <v>3</v>
      </c>
      <c r="L12406" s="3">
        <v>29700</v>
      </c>
      <c r="M12406" s="2" t="s">
        <v>0</v>
      </c>
      <c r="N12406" s="4" t="s">
        <v>21</v>
      </c>
    </row>
    <row r="12407" spans="1:14" x14ac:dyDescent="0.25">
      <c r="A12407" s="1" t="s">
        <v>365</v>
      </c>
      <c r="B12407" s="2" t="s">
        <v>113</v>
      </c>
      <c r="C12407" s="2" t="s">
        <v>113</v>
      </c>
      <c r="D12407" s="2" t="s">
        <v>114</v>
      </c>
      <c r="E12407" s="2" t="s">
        <v>10432</v>
      </c>
      <c r="F12407" s="2">
        <v>27112838</v>
      </c>
      <c r="G12407" s="2" t="s">
        <v>2858</v>
      </c>
      <c r="H12407" s="2">
        <v>6</v>
      </c>
      <c r="I12407" s="2">
        <v>4</v>
      </c>
      <c r="J12407" s="2">
        <v>10</v>
      </c>
      <c r="K12407" s="2">
        <v>12</v>
      </c>
      <c r="L12407" s="3">
        <v>67200</v>
      </c>
      <c r="M12407" s="2" t="s">
        <v>0</v>
      </c>
      <c r="N12407" s="4" t="s">
        <v>21</v>
      </c>
    </row>
    <row r="12408" spans="1:14" x14ac:dyDescent="0.25">
      <c r="A12408" s="1" t="s">
        <v>365</v>
      </c>
      <c r="B12408" s="2" t="s">
        <v>113</v>
      </c>
      <c r="C12408" s="2" t="s">
        <v>113</v>
      </c>
      <c r="D12408" s="2" t="s">
        <v>114</v>
      </c>
      <c r="E12408" s="2" t="s">
        <v>10433</v>
      </c>
      <c r="F12408" s="2">
        <v>27112838</v>
      </c>
      <c r="G12408" s="2" t="s">
        <v>2858</v>
      </c>
      <c r="H12408" s="2">
        <v>6</v>
      </c>
      <c r="I12408" s="2">
        <v>4</v>
      </c>
      <c r="J12408" s="2">
        <v>10</v>
      </c>
      <c r="K12408" s="2">
        <v>13</v>
      </c>
      <c r="L12408" s="3">
        <v>159900</v>
      </c>
      <c r="M12408" s="2" t="s">
        <v>0</v>
      </c>
      <c r="N12408" s="4" t="s">
        <v>21</v>
      </c>
    </row>
    <row r="12409" spans="1:14" x14ac:dyDescent="0.25">
      <c r="A12409" s="1" t="s">
        <v>365</v>
      </c>
      <c r="B12409" s="2" t="s">
        <v>113</v>
      </c>
      <c r="C12409" s="2" t="s">
        <v>113</v>
      </c>
      <c r="D12409" s="2" t="s">
        <v>114</v>
      </c>
      <c r="E12409" s="2" t="s">
        <v>10434</v>
      </c>
      <c r="F12409" s="2">
        <v>30102304</v>
      </c>
      <c r="G12409" s="2" t="s">
        <v>2858</v>
      </c>
      <c r="H12409" s="2">
        <v>6</v>
      </c>
      <c r="I12409" s="2">
        <v>4</v>
      </c>
      <c r="J12409" s="2">
        <v>10</v>
      </c>
      <c r="K12409" s="2">
        <v>4</v>
      </c>
      <c r="L12409" s="3">
        <v>279600</v>
      </c>
      <c r="M12409" s="2" t="s">
        <v>0</v>
      </c>
      <c r="N12409" s="4" t="s">
        <v>21</v>
      </c>
    </row>
    <row r="12410" spans="1:14" x14ac:dyDescent="0.25">
      <c r="A12410" s="1" t="s">
        <v>365</v>
      </c>
      <c r="B12410" s="2" t="s">
        <v>113</v>
      </c>
      <c r="C12410" s="2" t="s">
        <v>113</v>
      </c>
      <c r="D12410" s="2" t="s">
        <v>114</v>
      </c>
      <c r="E12410" s="2" t="s">
        <v>10435</v>
      </c>
      <c r="F12410" s="2">
        <v>30102304</v>
      </c>
      <c r="G12410" s="2" t="s">
        <v>2858</v>
      </c>
      <c r="H12410" s="2">
        <v>6</v>
      </c>
      <c r="I12410" s="2">
        <v>4</v>
      </c>
      <c r="J12410" s="2">
        <v>10</v>
      </c>
      <c r="K12410" s="2">
        <v>4</v>
      </c>
      <c r="L12410" s="3">
        <v>439600</v>
      </c>
      <c r="M12410" s="2" t="s">
        <v>0</v>
      </c>
      <c r="N12410" s="4" t="s">
        <v>21</v>
      </c>
    </row>
    <row r="12411" spans="1:14" x14ac:dyDescent="0.25">
      <c r="A12411" s="1" t="s">
        <v>365</v>
      </c>
      <c r="B12411" s="2" t="s">
        <v>113</v>
      </c>
      <c r="C12411" s="2" t="s">
        <v>113</v>
      </c>
      <c r="D12411" s="2" t="s">
        <v>114</v>
      </c>
      <c r="E12411" s="2" t="s">
        <v>10436</v>
      </c>
      <c r="F12411" s="2">
        <v>23271810</v>
      </c>
      <c r="G12411" s="2" t="s">
        <v>2858</v>
      </c>
      <c r="H12411" s="2">
        <v>6</v>
      </c>
      <c r="I12411" s="2">
        <v>4</v>
      </c>
      <c r="J12411" s="2">
        <v>10</v>
      </c>
      <c r="K12411" s="2">
        <v>10</v>
      </c>
      <c r="L12411" s="3">
        <v>112900</v>
      </c>
      <c r="M12411" s="2" t="s">
        <v>17387</v>
      </c>
      <c r="N12411" s="4" t="s">
        <v>21</v>
      </c>
    </row>
    <row r="12412" spans="1:14" x14ac:dyDescent="0.25">
      <c r="A12412" s="1" t="s">
        <v>365</v>
      </c>
      <c r="B12412" s="2" t="s">
        <v>113</v>
      </c>
      <c r="C12412" s="2" t="s">
        <v>113</v>
      </c>
      <c r="D12412" s="2" t="s">
        <v>114</v>
      </c>
      <c r="E12412" s="2" t="s">
        <v>10437</v>
      </c>
      <c r="F12412" s="2">
        <v>40171501</v>
      </c>
      <c r="G12412" s="2" t="s">
        <v>2858</v>
      </c>
      <c r="H12412" s="2">
        <v>6</v>
      </c>
      <c r="I12412" s="2">
        <v>4</v>
      </c>
      <c r="J12412" s="2">
        <v>10</v>
      </c>
      <c r="K12412" s="2">
        <v>8</v>
      </c>
      <c r="L12412" s="3">
        <v>164800</v>
      </c>
      <c r="M12412" s="2" t="s">
        <v>0</v>
      </c>
      <c r="N12412" s="4" t="s">
        <v>21</v>
      </c>
    </row>
    <row r="12413" spans="1:14" x14ac:dyDescent="0.25">
      <c r="A12413" s="1" t="s">
        <v>365</v>
      </c>
      <c r="B12413" s="2" t="s">
        <v>113</v>
      </c>
      <c r="C12413" s="2" t="s">
        <v>113</v>
      </c>
      <c r="D12413" s="2" t="s">
        <v>114</v>
      </c>
      <c r="E12413" s="2" t="s">
        <v>10438</v>
      </c>
      <c r="F12413" s="2">
        <v>40171501</v>
      </c>
      <c r="G12413" s="2" t="s">
        <v>2858</v>
      </c>
      <c r="H12413" s="2">
        <v>6</v>
      </c>
      <c r="I12413" s="2">
        <v>4</v>
      </c>
      <c r="J12413" s="2">
        <v>10</v>
      </c>
      <c r="K12413" s="2">
        <v>8</v>
      </c>
      <c r="L12413" s="3">
        <v>119200</v>
      </c>
      <c r="M12413" s="2" t="s">
        <v>0</v>
      </c>
      <c r="N12413" s="4" t="s">
        <v>21</v>
      </c>
    </row>
    <row r="12414" spans="1:14" x14ac:dyDescent="0.25">
      <c r="A12414" s="1" t="s">
        <v>365</v>
      </c>
      <c r="B12414" s="2" t="s">
        <v>113</v>
      </c>
      <c r="C12414" s="2" t="s">
        <v>113</v>
      </c>
      <c r="D12414" s="2" t="s">
        <v>114</v>
      </c>
      <c r="E12414" s="2" t="s">
        <v>18746</v>
      </c>
      <c r="F12414" s="2" t="s">
        <v>10439</v>
      </c>
      <c r="G12414" s="2" t="s">
        <v>2858</v>
      </c>
      <c r="H12414" s="2">
        <v>6</v>
      </c>
      <c r="I12414" s="2">
        <v>4</v>
      </c>
      <c r="J12414" s="2">
        <v>10</v>
      </c>
      <c r="K12414" s="2">
        <v>3</v>
      </c>
      <c r="L12414" s="3">
        <v>89700</v>
      </c>
      <c r="M12414" s="2" t="s">
        <v>0</v>
      </c>
      <c r="N12414" s="4" t="s">
        <v>21</v>
      </c>
    </row>
    <row r="12415" spans="1:14" x14ac:dyDescent="0.25">
      <c r="A12415" s="1" t="s">
        <v>365</v>
      </c>
      <c r="B12415" s="2" t="s">
        <v>113</v>
      </c>
      <c r="C12415" s="2" t="s">
        <v>113</v>
      </c>
      <c r="D12415" s="2" t="s">
        <v>114</v>
      </c>
      <c r="E12415" s="2" t="s">
        <v>18747</v>
      </c>
      <c r="F12415" s="2">
        <v>30111903</v>
      </c>
      <c r="G12415" s="2" t="s">
        <v>2858</v>
      </c>
      <c r="H12415" s="2">
        <v>6</v>
      </c>
      <c r="I12415" s="2">
        <v>4</v>
      </c>
      <c r="J12415" s="2">
        <v>10</v>
      </c>
      <c r="K12415" s="2">
        <v>1</v>
      </c>
      <c r="L12415" s="3">
        <v>249900</v>
      </c>
      <c r="M12415" s="2" t="s">
        <v>0</v>
      </c>
      <c r="N12415" s="4" t="s">
        <v>21</v>
      </c>
    </row>
    <row r="12416" spans="1:14" x14ac:dyDescent="0.25">
      <c r="A12416" s="1" t="s">
        <v>365</v>
      </c>
      <c r="B12416" s="2" t="s">
        <v>113</v>
      </c>
      <c r="C12416" s="2" t="s">
        <v>113</v>
      </c>
      <c r="D12416" s="2" t="s">
        <v>114</v>
      </c>
      <c r="E12416" s="2" t="s">
        <v>10440</v>
      </c>
      <c r="F12416" s="2">
        <v>40171501</v>
      </c>
      <c r="G12416" s="2" t="s">
        <v>2858</v>
      </c>
      <c r="H12416" s="2">
        <v>6</v>
      </c>
      <c r="I12416" s="2">
        <v>4</v>
      </c>
      <c r="J12416" s="2">
        <v>10</v>
      </c>
      <c r="K12416" s="2">
        <v>2</v>
      </c>
      <c r="L12416" s="3">
        <v>288000</v>
      </c>
      <c r="M12416" s="2" t="s">
        <v>0</v>
      </c>
      <c r="N12416" s="4" t="s">
        <v>21</v>
      </c>
    </row>
    <row r="12417" spans="1:14" x14ac:dyDescent="0.25">
      <c r="A12417" s="1" t="s">
        <v>365</v>
      </c>
      <c r="B12417" s="2" t="s">
        <v>113</v>
      </c>
      <c r="C12417" s="2" t="s">
        <v>113</v>
      </c>
      <c r="D12417" s="2" t="s">
        <v>114</v>
      </c>
      <c r="E12417" s="2" t="s">
        <v>10441</v>
      </c>
      <c r="F12417" s="2">
        <v>31231402</v>
      </c>
      <c r="G12417" s="2" t="s">
        <v>2858</v>
      </c>
      <c r="H12417" s="2">
        <v>6</v>
      </c>
      <c r="I12417" s="2">
        <v>4</v>
      </c>
      <c r="J12417" s="2">
        <v>10</v>
      </c>
      <c r="K12417" s="2">
        <v>6</v>
      </c>
      <c r="L12417" s="3">
        <v>46740</v>
      </c>
      <c r="M12417" s="2" t="s">
        <v>0</v>
      </c>
      <c r="N12417" s="4" t="s">
        <v>21</v>
      </c>
    </row>
    <row r="12418" spans="1:14" x14ac:dyDescent="0.25">
      <c r="A12418" s="1" t="s">
        <v>365</v>
      </c>
      <c r="B12418" s="2" t="s">
        <v>113</v>
      </c>
      <c r="C12418" s="2" t="s">
        <v>113</v>
      </c>
      <c r="D12418" s="2" t="s">
        <v>114</v>
      </c>
      <c r="E12418" s="2" t="s">
        <v>10442</v>
      </c>
      <c r="F12418" s="2">
        <v>31191506</v>
      </c>
      <c r="G12418" s="2" t="s">
        <v>2858</v>
      </c>
      <c r="H12418" s="2">
        <v>6</v>
      </c>
      <c r="I12418" s="2">
        <v>4</v>
      </c>
      <c r="J12418" s="2">
        <v>10</v>
      </c>
      <c r="K12418" s="2">
        <v>13</v>
      </c>
      <c r="L12418" s="3">
        <v>71370</v>
      </c>
      <c r="M12418" s="2" t="s">
        <v>0</v>
      </c>
      <c r="N12418" s="4" t="s">
        <v>21</v>
      </c>
    </row>
    <row r="12419" spans="1:14" x14ac:dyDescent="0.25">
      <c r="A12419" s="1" t="s">
        <v>365</v>
      </c>
      <c r="B12419" s="2" t="s">
        <v>113</v>
      </c>
      <c r="C12419" s="2" t="s">
        <v>113</v>
      </c>
      <c r="D12419" s="2" t="s">
        <v>114</v>
      </c>
      <c r="E12419" s="2" t="s">
        <v>10443</v>
      </c>
      <c r="F12419" s="2">
        <v>31191506</v>
      </c>
      <c r="G12419" s="2" t="s">
        <v>2858</v>
      </c>
      <c r="H12419" s="2">
        <v>6</v>
      </c>
      <c r="I12419" s="2">
        <v>4</v>
      </c>
      <c r="J12419" s="2">
        <v>10</v>
      </c>
      <c r="K12419" s="2">
        <v>13</v>
      </c>
      <c r="L12419" s="3">
        <v>97370</v>
      </c>
      <c r="M12419" s="2" t="s">
        <v>0</v>
      </c>
      <c r="N12419" s="4" t="s">
        <v>21</v>
      </c>
    </row>
    <row r="12420" spans="1:14" x14ac:dyDescent="0.25">
      <c r="A12420" s="1" t="s">
        <v>365</v>
      </c>
      <c r="B12420" s="2" t="s">
        <v>113</v>
      </c>
      <c r="C12420" s="2" t="s">
        <v>113</v>
      </c>
      <c r="D12420" s="2" t="s">
        <v>114</v>
      </c>
      <c r="E12420" s="2" t="s">
        <v>18748</v>
      </c>
      <c r="F12420" s="2">
        <v>30102003</v>
      </c>
      <c r="G12420" s="2" t="s">
        <v>2858</v>
      </c>
      <c r="H12420" s="2">
        <v>6</v>
      </c>
      <c r="I12420" s="2">
        <v>4</v>
      </c>
      <c r="J12420" s="2">
        <v>10</v>
      </c>
      <c r="K12420" s="2">
        <v>6</v>
      </c>
      <c r="L12420" s="3">
        <v>2094000</v>
      </c>
      <c r="M12420" s="2" t="s">
        <v>0</v>
      </c>
      <c r="N12420" s="4" t="s">
        <v>21</v>
      </c>
    </row>
    <row r="12421" spans="1:14" x14ac:dyDescent="0.25">
      <c r="A12421" s="1" t="s">
        <v>365</v>
      </c>
      <c r="B12421" s="2" t="s">
        <v>113</v>
      </c>
      <c r="C12421" s="2" t="s">
        <v>113</v>
      </c>
      <c r="D12421" s="2" t="s">
        <v>114</v>
      </c>
      <c r="E12421" s="2" t="s">
        <v>10444</v>
      </c>
      <c r="F12421" s="2">
        <v>30103102</v>
      </c>
      <c r="G12421" s="2" t="s">
        <v>2858</v>
      </c>
      <c r="H12421" s="2">
        <v>6</v>
      </c>
      <c r="I12421" s="2">
        <v>4</v>
      </c>
      <c r="J12421" s="2">
        <v>10</v>
      </c>
      <c r="K12421" s="2">
        <v>2</v>
      </c>
      <c r="L12421" s="3">
        <v>189600</v>
      </c>
      <c r="M12421" s="2" t="s">
        <v>0</v>
      </c>
      <c r="N12421" s="4" t="s">
        <v>21</v>
      </c>
    </row>
    <row r="12422" spans="1:14" x14ac:dyDescent="0.25">
      <c r="A12422" s="1" t="s">
        <v>365</v>
      </c>
      <c r="B12422" s="2" t="s">
        <v>113</v>
      </c>
      <c r="C12422" s="2" t="s">
        <v>113</v>
      </c>
      <c r="D12422" s="2" t="s">
        <v>114</v>
      </c>
      <c r="E12422" s="2" t="s">
        <v>10445</v>
      </c>
      <c r="F12422" s="2">
        <v>30103101</v>
      </c>
      <c r="G12422" s="2" t="s">
        <v>2858</v>
      </c>
      <c r="H12422" s="2">
        <v>6</v>
      </c>
      <c r="I12422" s="2">
        <v>4</v>
      </c>
      <c r="J12422" s="2">
        <v>10</v>
      </c>
      <c r="K12422" s="2">
        <v>4</v>
      </c>
      <c r="L12422" s="3">
        <v>131600</v>
      </c>
      <c r="M12422" s="2" t="s">
        <v>0</v>
      </c>
      <c r="N12422" s="4" t="s">
        <v>21</v>
      </c>
    </row>
    <row r="12423" spans="1:14" x14ac:dyDescent="0.25">
      <c r="A12423" s="1" t="s">
        <v>365</v>
      </c>
      <c r="B12423" s="2" t="s">
        <v>113</v>
      </c>
      <c r="C12423" s="2" t="s">
        <v>113</v>
      </c>
      <c r="D12423" s="2" t="s">
        <v>114</v>
      </c>
      <c r="E12423" s="2" t="s">
        <v>10446</v>
      </c>
      <c r="F12423" s="2">
        <v>30102404</v>
      </c>
      <c r="G12423" s="2" t="s">
        <v>2858</v>
      </c>
      <c r="H12423" s="2">
        <v>6</v>
      </c>
      <c r="I12423" s="2">
        <v>4</v>
      </c>
      <c r="J12423" s="2">
        <v>10</v>
      </c>
      <c r="K12423" s="2">
        <v>5</v>
      </c>
      <c r="L12423" s="3">
        <v>33000</v>
      </c>
      <c r="M12423" s="2" t="s">
        <v>0</v>
      </c>
      <c r="N12423" s="4" t="s">
        <v>21</v>
      </c>
    </row>
    <row r="12424" spans="1:14" x14ac:dyDescent="0.25">
      <c r="A12424" s="1" t="s">
        <v>365</v>
      </c>
      <c r="B12424" s="2" t="s">
        <v>113</v>
      </c>
      <c r="C12424" s="2" t="s">
        <v>113</v>
      </c>
      <c r="D12424" s="2" t="s">
        <v>114</v>
      </c>
      <c r="E12424" s="2" t="s">
        <v>10447</v>
      </c>
      <c r="F12424" s="2">
        <v>30102404</v>
      </c>
      <c r="G12424" s="2" t="s">
        <v>2858</v>
      </c>
      <c r="H12424" s="2">
        <v>6</v>
      </c>
      <c r="I12424" s="2">
        <v>4</v>
      </c>
      <c r="J12424" s="2">
        <v>10</v>
      </c>
      <c r="K12424" s="2">
        <v>10</v>
      </c>
      <c r="L12424" s="3">
        <v>94000</v>
      </c>
      <c r="M12424" s="2" t="s">
        <v>0</v>
      </c>
      <c r="N12424" s="4" t="s">
        <v>21</v>
      </c>
    </row>
    <row r="12425" spans="1:14" x14ac:dyDescent="0.25">
      <c r="A12425" s="1" t="s">
        <v>365</v>
      </c>
      <c r="B12425" s="2" t="s">
        <v>113</v>
      </c>
      <c r="C12425" s="2" t="s">
        <v>113</v>
      </c>
      <c r="D12425" s="2" t="s">
        <v>114</v>
      </c>
      <c r="E12425" s="2" t="s">
        <v>18749</v>
      </c>
      <c r="F12425" s="2">
        <v>31161500</v>
      </c>
      <c r="G12425" s="2" t="s">
        <v>2858</v>
      </c>
      <c r="H12425" s="2">
        <v>6</v>
      </c>
      <c r="I12425" s="2">
        <v>4</v>
      </c>
      <c r="J12425" s="2">
        <v>10</v>
      </c>
      <c r="K12425" s="2">
        <v>1</v>
      </c>
      <c r="L12425" s="3">
        <v>24000</v>
      </c>
      <c r="M12425" s="2" t="s">
        <v>0</v>
      </c>
      <c r="N12425" s="4" t="s">
        <v>21</v>
      </c>
    </row>
    <row r="12426" spans="1:14" x14ac:dyDescent="0.25">
      <c r="A12426" s="1" t="s">
        <v>365</v>
      </c>
      <c r="B12426" s="2" t="s">
        <v>113</v>
      </c>
      <c r="C12426" s="2" t="s">
        <v>113</v>
      </c>
      <c r="D12426" s="2" t="s">
        <v>114</v>
      </c>
      <c r="E12426" s="2" t="s">
        <v>18750</v>
      </c>
      <c r="F12426" s="2">
        <v>31161500</v>
      </c>
      <c r="G12426" s="2" t="s">
        <v>2858</v>
      </c>
      <c r="H12426" s="2">
        <v>6</v>
      </c>
      <c r="I12426" s="2">
        <v>4</v>
      </c>
      <c r="J12426" s="2">
        <v>10</v>
      </c>
      <c r="K12426" s="2">
        <v>1</v>
      </c>
      <c r="L12426" s="3">
        <v>29000</v>
      </c>
      <c r="M12426" s="2" t="s">
        <v>0</v>
      </c>
      <c r="N12426" s="4" t="s">
        <v>21</v>
      </c>
    </row>
    <row r="12427" spans="1:14" x14ac:dyDescent="0.25">
      <c r="A12427" s="1" t="s">
        <v>365</v>
      </c>
      <c r="B12427" s="2" t="s">
        <v>113</v>
      </c>
      <c r="C12427" s="2" t="s">
        <v>113</v>
      </c>
      <c r="D12427" s="2" t="s">
        <v>114</v>
      </c>
      <c r="E12427" s="2" t="s">
        <v>10448</v>
      </c>
      <c r="F12427" s="2">
        <v>31161500</v>
      </c>
      <c r="G12427" s="2" t="s">
        <v>2858</v>
      </c>
      <c r="H12427" s="2">
        <v>6</v>
      </c>
      <c r="I12427" s="2">
        <v>4</v>
      </c>
      <c r="J12427" s="2">
        <v>10</v>
      </c>
      <c r="K12427" s="2">
        <v>2</v>
      </c>
      <c r="L12427" s="3">
        <v>14400</v>
      </c>
      <c r="M12427" s="2" t="s">
        <v>0</v>
      </c>
      <c r="N12427" s="4" t="s">
        <v>21</v>
      </c>
    </row>
    <row r="12428" spans="1:14" x14ac:dyDescent="0.25">
      <c r="A12428" s="1" t="s">
        <v>365</v>
      </c>
      <c r="B12428" s="2" t="s">
        <v>113</v>
      </c>
      <c r="C12428" s="2" t="s">
        <v>113</v>
      </c>
      <c r="D12428" s="2" t="s">
        <v>114</v>
      </c>
      <c r="E12428" s="2" t="s">
        <v>10449</v>
      </c>
      <c r="F12428" s="2">
        <v>31161500</v>
      </c>
      <c r="G12428" s="2" t="s">
        <v>2858</v>
      </c>
      <c r="H12428" s="2">
        <v>6</v>
      </c>
      <c r="I12428" s="2">
        <v>4</v>
      </c>
      <c r="J12428" s="2">
        <v>10</v>
      </c>
      <c r="K12428" s="2">
        <v>2</v>
      </c>
      <c r="L12428" s="3">
        <v>18400</v>
      </c>
      <c r="M12428" s="2" t="s">
        <v>0</v>
      </c>
      <c r="N12428" s="4" t="s">
        <v>21</v>
      </c>
    </row>
    <row r="12429" spans="1:14" x14ac:dyDescent="0.25">
      <c r="A12429" s="1" t="s">
        <v>365</v>
      </c>
      <c r="B12429" s="2" t="s">
        <v>113</v>
      </c>
      <c r="C12429" s="2" t="s">
        <v>113</v>
      </c>
      <c r="D12429" s="2" t="s">
        <v>114</v>
      </c>
      <c r="E12429" s="2" t="s">
        <v>10450</v>
      </c>
      <c r="F12429" s="2">
        <v>31161500</v>
      </c>
      <c r="G12429" s="2" t="s">
        <v>2858</v>
      </c>
      <c r="H12429" s="2">
        <v>6</v>
      </c>
      <c r="I12429" s="2">
        <v>4</v>
      </c>
      <c r="J12429" s="2">
        <v>10</v>
      </c>
      <c r="K12429" s="2">
        <v>2</v>
      </c>
      <c r="L12429" s="3">
        <v>18400</v>
      </c>
      <c r="M12429" s="2" t="s">
        <v>0</v>
      </c>
      <c r="N12429" s="4" t="s">
        <v>21</v>
      </c>
    </row>
    <row r="12430" spans="1:14" x14ac:dyDescent="0.25">
      <c r="A12430" s="1" t="s">
        <v>365</v>
      </c>
      <c r="B12430" s="2" t="s">
        <v>113</v>
      </c>
      <c r="C12430" s="2" t="s">
        <v>113</v>
      </c>
      <c r="D12430" s="2" t="s">
        <v>114</v>
      </c>
      <c r="E12430" s="2" t="s">
        <v>10451</v>
      </c>
      <c r="F12430" s="2">
        <v>31161500</v>
      </c>
      <c r="G12430" s="2" t="s">
        <v>2858</v>
      </c>
      <c r="H12430" s="2">
        <v>6</v>
      </c>
      <c r="I12430" s="2">
        <v>4</v>
      </c>
      <c r="J12430" s="2">
        <v>10</v>
      </c>
      <c r="K12430" s="2">
        <v>2</v>
      </c>
      <c r="L12430" s="3">
        <v>21000</v>
      </c>
      <c r="M12430" s="2" t="s">
        <v>0</v>
      </c>
      <c r="N12430" s="4" t="s">
        <v>21</v>
      </c>
    </row>
    <row r="12431" spans="1:14" x14ac:dyDescent="0.25">
      <c r="A12431" s="1" t="s">
        <v>365</v>
      </c>
      <c r="B12431" s="2" t="s">
        <v>113</v>
      </c>
      <c r="C12431" s="2" t="s">
        <v>113</v>
      </c>
      <c r="D12431" s="2" t="s">
        <v>114</v>
      </c>
      <c r="E12431" s="2" t="s">
        <v>10452</v>
      </c>
      <c r="F12431" s="2">
        <v>20102105</v>
      </c>
      <c r="G12431" s="2" t="s">
        <v>2858</v>
      </c>
      <c r="H12431" s="2">
        <v>6</v>
      </c>
      <c r="I12431" s="2">
        <v>4</v>
      </c>
      <c r="J12431" s="2">
        <v>10</v>
      </c>
      <c r="K12431" s="2">
        <v>3</v>
      </c>
      <c r="L12431" s="3">
        <v>24300</v>
      </c>
      <c r="M12431" s="2" t="s">
        <v>0</v>
      </c>
      <c r="N12431" s="4" t="s">
        <v>21</v>
      </c>
    </row>
    <row r="12432" spans="1:14" x14ac:dyDescent="0.25">
      <c r="A12432" s="1" t="s">
        <v>365</v>
      </c>
      <c r="B12432" s="2" t="s">
        <v>113</v>
      </c>
      <c r="C12432" s="2" t="s">
        <v>113</v>
      </c>
      <c r="D12432" s="2" t="s">
        <v>114</v>
      </c>
      <c r="E12432" s="2" t="s">
        <v>10453</v>
      </c>
      <c r="F12432" s="2">
        <v>20102105</v>
      </c>
      <c r="G12432" s="2" t="s">
        <v>2858</v>
      </c>
      <c r="H12432" s="2">
        <v>6</v>
      </c>
      <c r="I12432" s="2">
        <v>4</v>
      </c>
      <c r="J12432" s="2">
        <v>10</v>
      </c>
      <c r="K12432" s="2">
        <v>3</v>
      </c>
      <c r="L12432" s="3">
        <v>24300</v>
      </c>
      <c r="M12432" s="2" t="s">
        <v>0</v>
      </c>
      <c r="N12432" s="4" t="s">
        <v>21</v>
      </c>
    </row>
    <row r="12433" spans="1:14" x14ac:dyDescent="0.25">
      <c r="A12433" s="1" t="s">
        <v>365</v>
      </c>
      <c r="B12433" s="2" t="s">
        <v>113</v>
      </c>
      <c r="C12433" s="2" t="s">
        <v>113</v>
      </c>
      <c r="D12433" s="2" t="s">
        <v>114</v>
      </c>
      <c r="E12433" s="2" t="s">
        <v>10454</v>
      </c>
      <c r="F12433" s="2">
        <v>20102105</v>
      </c>
      <c r="G12433" s="2" t="s">
        <v>2858</v>
      </c>
      <c r="H12433" s="2">
        <v>6</v>
      </c>
      <c r="I12433" s="2">
        <v>4</v>
      </c>
      <c r="J12433" s="2">
        <v>10</v>
      </c>
      <c r="K12433" s="2">
        <v>3</v>
      </c>
      <c r="L12433" s="3">
        <v>47400</v>
      </c>
      <c r="M12433" s="2" t="s">
        <v>0</v>
      </c>
      <c r="N12433" s="4" t="s">
        <v>21</v>
      </c>
    </row>
    <row r="12434" spans="1:14" x14ac:dyDescent="0.25">
      <c r="A12434" s="1" t="s">
        <v>365</v>
      </c>
      <c r="B12434" s="2" t="s">
        <v>113</v>
      </c>
      <c r="C12434" s="2" t="s">
        <v>113</v>
      </c>
      <c r="D12434" s="2" t="s">
        <v>114</v>
      </c>
      <c r="E12434" s="2" t="s">
        <v>10455</v>
      </c>
      <c r="F12434" s="2">
        <v>20102105</v>
      </c>
      <c r="G12434" s="2" t="s">
        <v>2858</v>
      </c>
      <c r="H12434" s="2">
        <v>6</v>
      </c>
      <c r="I12434" s="2">
        <v>4</v>
      </c>
      <c r="J12434" s="2">
        <v>10</v>
      </c>
      <c r="K12434" s="2">
        <v>25</v>
      </c>
      <c r="L12434" s="3">
        <v>186250</v>
      </c>
      <c r="M12434" s="2" t="s">
        <v>0</v>
      </c>
      <c r="N12434" s="4" t="s">
        <v>21</v>
      </c>
    </row>
    <row r="12435" spans="1:14" x14ac:dyDescent="0.25">
      <c r="A12435" s="1" t="s">
        <v>365</v>
      </c>
      <c r="B12435" s="2" t="s">
        <v>113</v>
      </c>
      <c r="C12435" s="2" t="s">
        <v>113</v>
      </c>
      <c r="D12435" s="2" t="s">
        <v>114</v>
      </c>
      <c r="E12435" s="2" t="s">
        <v>10456</v>
      </c>
      <c r="F12435" s="2">
        <v>20102105</v>
      </c>
      <c r="G12435" s="2" t="s">
        <v>2858</v>
      </c>
      <c r="H12435" s="2">
        <v>6</v>
      </c>
      <c r="I12435" s="2">
        <v>4</v>
      </c>
      <c r="J12435" s="2">
        <v>10</v>
      </c>
      <c r="K12435" s="2">
        <v>1</v>
      </c>
      <c r="L12435" s="3">
        <v>210000</v>
      </c>
      <c r="M12435" s="2" t="s">
        <v>0</v>
      </c>
      <c r="N12435" s="4" t="s">
        <v>21</v>
      </c>
    </row>
    <row r="12436" spans="1:14" x14ac:dyDescent="0.25">
      <c r="A12436" s="1" t="s">
        <v>365</v>
      </c>
      <c r="B12436" s="2" t="s">
        <v>113</v>
      </c>
      <c r="C12436" s="2" t="s">
        <v>113</v>
      </c>
      <c r="D12436" s="2" t="s">
        <v>114</v>
      </c>
      <c r="E12436" s="2" t="s">
        <v>10457</v>
      </c>
      <c r="F12436" s="2">
        <v>31162403</v>
      </c>
      <c r="G12436" s="2" t="s">
        <v>2858</v>
      </c>
      <c r="H12436" s="2">
        <v>6</v>
      </c>
      <c r="I12436" s="2">
        <v>4</v>
      </c>
      <c r="J12436" s="2">
        <v>10</v>
      </c>
      <c r="K12436" s="2">
        <v>10</v>
      </c>
      <c r="L12436" s="3">
        <v>78000</v>
      </c>
      <c r="M12436" s="2" t="s">
        <v>0</v>
      </c>
      <c r="N12436" s="4" t="s">
        <v>21</v>
      </c>
    </row>
    <row r="12437" spans="1:14" x14ac:dyDescent="0.25">
      <c r="A12437" s="1" t="s">
        <v>365</v>
      </c>
      <c r="B12437" s="2" t="s">
        <v>113</v>
      </c>
      <c r="C12437" s="2" t="s">
        <v>113</v>
      </c>
      <c r="D12437" s="2" t="s">
        <v>114</v>
      </c>
      <c r="E12437" s="2" t="s">
        <v>18751</v>
      </c>
      <c r="F12437" s="2">
        <v>27111729</v>
      </c>
      <c r="G12437" s="2" t="s">
        <v>2858</v>
      </c>
      <c r="H12437" s="2">
        <v>6</v>
      </c>
      <c r="I12437" s="2">
        <v>4</v>
      </c>
      <c r="J12437" s="2">
        <v>10</v>
      </c>
      <c r="K12437" s="2">
        <v>1</v>
      </c>
      <c r="L12437" s="3">
        <v>278000</v>
      </c>
      <c r="M12437" s="2" t="s">
        <v>0</v>
      </c>
      <c r="N12437" s="4" t="s">
        <v>21</v>
      </c>
    </row>
    <row r="12438" spans="1:14" x14ac:dyDescent="0.25">
      <c r="A12438" s="1" t="s">
        <v>365</v>
      </c>
      <c r="B12438" s="2" t="s">
        <v>113</v>
      </c>
      <c r="C12438" s="2" t="s">
        <v>113</v>
      </c>
      <c r="D12438" s="2" t="s">
        <v>114</v>
      </c>
      <c r="E12438" s="2" t="s">
        <v>10458</v>
      </c>
      <c r="F12438" s="2">
        <v>31163219</v>
      </c>
      <c r="G12438" s="2" t="s">
        <v>2858</v>
      </c>
      <c r="H12438" s="2">
        <v>6</v>
      </c>
      <c r="I12438" s="2">
        <v>4</v>
      </c>
      <c r="J12438" s="2">
        <v>10</v>
      </c>
      <c r="K12438" s="2">
        <v>6</v>
      </c>
      <c r="L12438" s="3">
        <v>43200</v>
      </c>
      <c r="M12438" s="2" t="s">
        <v>0</v>
      </c>
      <c r="N12438" s="4" t="s">
        <v>21</v>
      </c>
    </row>
    <row r="12439" spans="1:14" x14ac:dyDescent="0.25">
      <c r="A12439" s="1" t="s">
        <v>365</v>
      </c>
      <c r="B12439" s="2" t="s">
        <v>113</v>
      </c>
      <c r="C12439" s="2" t="s">
        <v>113</v>
      </c>
      <c r="D12439" s="2" t="s">
        <v>114</v>
      </c>
      <c r="E12439" s="2" t="s">
        <v>10459</v>
      </c>
      <c r="F12439" s="2">
        <v>31162107</v>
      </c>
      <c r="G12439" s="2" t="s">
        <v>2858</v>
      </c>
      <c r="H12439" s="2">
        <v>6</v>
      </c>
      <c r="I12439" s="2">
        <v>4</v>
      </c>
      <c r="J12439" s="2">
        <v>10</v>
      </c>
      <c r="K12439" s="2">
        <v>1</v>
      </c>
      <c r="L12439" s="3">
        <v>34800</v>
      </c>
      <c r="M12439" s="2" t="s">
        <v>0</v>
      </c>
      <c r="N12439" s="4" t="s">
        <v>21</v>
      </c>
    </row>
    <row r="12440" spans="1:14" x14ac:dyDescent="0.25">
      <c r="A12440" s="1" t="s">
        <v>365</v>
      </c>
      <c r="B12440" s="2" t="s">
        <v>113</v>
      </c>
      <c r="C12440" s="2" t="s">
        <v>113</v>
      </c>
      <c r="D12440" s="2" t="s">
        <v>114</v>
      </c>
      <c r="E12440" s="2" t="s">
        <v>10460</v>
      </c>
      <c r="F12440" s="2">
        <v>31162107</v>
      </c>
      <c r="G12440" s="2" t="s">
        <v>2858</v>
      </c>
      <c r="H12440" s="2">
        <v>6</v>
      </c>
      <c r="I12440" s="2">
        <v>4</v>
      </c>
      <c r="J12440" s="2">
        <v>10</v>
      </c>
      <c r="K12440" s="2">
        <v>1</v>
      </c>
      <c r="L12440" s="3">
        <v>38800</v>
      </c>
      <c r="M12440" s="2" t="s">
        <v>0</v>
      </c>
      <c r="N12440" s="4" t="s">
        <v>21</v>
      </c>
    </row>
    <row r="12441" spans="1:14" x14ac:dyDescent="0.25">
      <c r="A12441" s="1" t="s">
        <v>365</v>
      </c>
      <c r="B12441" s="2" t="s">
        <v>113</v>
      </c>
      <c r="C12441" s="2" t="s">
        <v>113</v>
      </c>
      <c r="D12441" s="2" t="s">
        <v>114</v>
      </c>
      <c r="E12441" s="2" t="s">
        <v>10461</v>
      </c>
      <c r="F12441" s="2">
        <v>31162107</v>
      </c>
      <c r="G12441" s="2" t="s">
        <v>2858</v>
      </c>
      <c r="H12441" s="2">
        <v>6</v>
      </c>
      <c r="I12441" s="2">
        <v>4</v>
      </c>
      <c r="J12441" s="2">
        <v>10</v>
      </c>
      <c r="K12441" s="2">
        <v>1</v>
      </c>
      <c r="L12441" s="3">
        <v>39800</v>
      </c>
      <c r="M12441" s="2" t="s">
        <v>0</v>
      </c>
      <c r="N12441" s="4" t="s">
        <v>21</v>
      </c>
    </row>
    <row r="12442" spans="1:14" x14ac:dyDescent="0.25">
      <c r="A12442" s="1" t="s">
        <v>365</v>
      </c>
      <c r="B12442" s="2" t="s">
        <v>113</v>
      </c>
      <c r="C12442" s="2" t="s">
        <v>113</v>
      </c>
      <c r="D12442" s="2" t="s">
        <v>114</v>
      </c>
      <c r="E12442" s="2" t="s">
        <v>10462</v>
      </c>
      <c r="F12442" s="2">
        <v>31162107</v>
      </c>
      <c r="G12442" s="2" t="s">
        <v>2858</v>
      </c>
      <c r="H12442" s="2">
        <v>6</v>
      </c>
      <c r="I12442" s="2">
        <v>4</v>
      </c>
      <c r="J12442" s="2">
        <v>10</v>
      </c>
      <c r="K12442" s="2">
        <v>1</v>
      </c>
      <c r="L12442" s="3">
        <v>58800</v>
      </c>
      <c r="M12442" s="2" t="s">
        <v>0</v>
      </c>
      <c r="N12442" s="4" t="s">
        <v>21</v>
      </c>
    </row>
    <row r="12443" spans="1:14" x14ac:dyDescent="0.25">
      <c r="A12443" s="1" t="s">
        <v>365</v>
      </c>
      <c r="B12443" s="2" t="s">
        <v>113</v>
      </c>
      <c r="C12443" s="2" t="s">
        <v>113</v>
      </c>
      <c r="D12443" s="2" t="s">
        <v>114</v>
      </c>
      <c r="E12443" s="2" t="s">
        <v>10463</v>
      </c>
      <c r="F12443" s="2">
        <v>31162107</v>
      </c>
      <c r="G12443" s="2" t="s">
        <v>2858</v>
      </c>
      <c r="H12443" s="2">
        <v>6</v>
      </c>
      <c r="I12443" s="2">
        <v>4</v>
      </c>
      <c r="J12443" s="2">
        <v>10</v>
      </c>
      <c r="K12443" s="2">
        <v>1</v>
      </c>
      <c r="L12443" s="3">
        <v>69800</v>
      </c>
      <c r="M12443" s="2" t="s">
        <v>0</v>
      </c>
      <c r="N12443" s="4" t="s">
        <v>21</v>
      </c>
    </row>
    <row r="12444" spans="1:14" x14ac:dyDescent="0.25">
      <c r="A12444" s="1" t="s">
        <v>365</v>
      </c>
      <c r="B12444" s="2" t="s">
        <v>113</v>
      </c>
      <c r="C12444" s="2" t="s">
        <v>113</v>
      </c>
      <c r="D12444" s="2" t="s">
        <v>114</v>
      </c>
      <c r="E12444" s="2" t="s">
        <v>10464</v>
      </c>
      <c r="F12444" s="2">
        <v>30102411</v>
      </c>
      <c r="G12444" s="2" t="s">
        <v>2858</v>
      </c>
      <c r="H12444" s="2">
        <v>6</v>
      </c>
      <c r="I12444" s="2">
        <v>4</v>
      </c>
      <c r="J12444" s="2">
        <v>10</v>
      </c>
      <c r="K12444" s="2">
        <v>11</v>
      </c>
      <c r="L12444" s="3">
        <v>45100</v>
      </c>
      <c r="M12444" s="2" t="s">
        <v>0</v>
      </c>
      <c r="N12444" s="4" t="s">
        <v>21</v>
      </c>
    </row>
    <row r="12445" spans="1:14" x14ac:dyDescent="0.25">
      <c r="A12445" s="1" t="s">
        <v>365</v>
      </c>
      <c r="B12445" s="2" t="s">
        <v>113</v>
      </c>
      <c r="C12445" s="2" t="s">
        <v>113</v>
      </c>
      <c r="D12445" s="2" t="s">
        <v>114</v>
      </c>
      <c r="E12445" s="2" t="s">
        <v>10465</v>
      </c>
      <c r="F12445" s="2">
        <v>30102411</v>
      </c>
      <c r="G12445" s="2" t="s">
        <v>2858</v>
      </c>
      <c r="H12445" s="2">
        <v>6</v>
      </c>
      <c r="I12445" s="2">
        <v>4</v>
      </c>
      <c r="J12445" s="2">
        <v>10</v>
      </c>
      <c r="K12445" s="2">
        <v>10</v>
      </c>
      <c r="L12445" s="3">
        <v>61000</v>
      </c>
      <c r="M12445" s="2" t="s">
        <v>0</v>
      </c>
      <c r="N12445" s="4" t="s">
        <v>21</v>
      </c>
    </row>
    <row r="12446" spans="1:14" x14ac:dyDescent="0.25">
      <c r="A12446" s="1" t="s">
        <v>365</v>
      </c>
      <c r="B12446" s="2" t="s">
        <v>113</v>
      </c>
      <c r="C12446" s="2" t="s">
        <v>113</v>
      </c>
      <c r="D12446" s="2" t="s">
        <v>114</v>
      </c>
      <c r="E12446" s="2" t="s">
        <v>10466</v>
      </c>
      <c r="F12446" s="2">
        <v>31151601</v>
      </c>
      <c r="G12446" s="2" t="s">
        <v>2858</v>
      </c>
      <c r="H12446" s="2">
        <v>6</v>
      </c>
      <c r="I12446" s="2">
        <v>4</v>
      </c>
      <c r="J12446" s="2">
        <v>10</v>
      </c>
      <c r="K12446" s="2">
        <v>3</v>
      </c>
      <c r="L12446" s="3">
        <v>104700</v>
      </c>
      <c r="M12446" s="2" t="s">
        <v>0</v>
      </c>
      <c r="N12446" s="4" t="s">
        <v>21</v>
      </c>
    </row>
    <row r="12447" spans="1:14" x14ac:dyDescent="0.25">
      <c r="A12447" s="1" t="s">
        <v>365</v>
      </c>
      <c r="B12447" s="2" t="s">
        <v>253</v>
      </c>
      <c r="C12447" s="2" t="s">
        <v>2331</v>
      </c>
      <c r="D12447" s="2" t="s">
        <v>17949</v>
      </c>
      <c r="E12447" s="2" t="s">
        <v>10467</v>
      </c>
      <c r="F12447" s="2">
        <v>30181701</v>
      </c>
      <c r="G12447" s="2" t="s">
        <v>490</v>
      </c>
      <c r="H12447" s="2">
        <v>4</v>
      </c>
      <c r="I12447" s="2">
        <v>8</v>
      </c>
      <c r="J12447" s="2">
        <v>10</v>
      </c>
      <c r="K12447" s="2">
        <v>1</v>
      </c>
      <c r="L12447" s="3">
        <v>74122.13</v>
      </c>
      <c r="M12447" s="2" t="s">
        <v>0</v>
      </c>
      <c r="N12447" s="4" t="s">
        <v>21</v>
      </c>
    </row>
    <row r="12448" spans="1:14" x14ac:dyDescent="0.25">
      <c r="A12448" s="1" t="s">
        <v>365</v>
      </c>
      <c r="B12448" s="2" t="s">
        <v>253</v>
      </c>
      <c r="C12448" s="2" t="s">
        <v>2331</v>
      </c>
      <c r="D12448" s="2" t="s">
        <v>17949</v>
      </c>
      <c r="E12448" s="2" t="s">
        <v>10468</v>
      </c>
      <c r="F12448" s="2">
        <v>30181701</v>
      </c>
      <c r="G12448" s="2" t="s">
        <v>490</v>
      </c>
      <c r="H12448" s="2">
        <v>4</v>
      </c>
      <c r="I12448" s="2">
        <v>8</v>
      </c>
      <c r="J12448" s="2">
        <v>10</v>
      </c>
      <c r="K12448" s="2">
        <v>1</v>
      </c>
      <c r="L12448" s="3">
        <v>61801.16</v>
      </c>
      <c r="M12448" s="2" t="s">
        <v>0</v>
      </c>
      <c r="N12448" s="4" t="s">
        <v>21</v>
      </c>
    </row>
    <row r="12449" spans="1:14" x14ac:dyDescent="0.25">
      <c r="A12449" s="1" t="s">
        <v>365</v>
      </c>
      <c r="B12449" s="2" t="s">
        <v>253</v>
      </c>
      <c r="C12449" s="2" t="s">
        <v>2331</v>
      </c>
      <c r="D12449" s="2" t="s">
        <v>17949</v>
      </c>
      <c r="E12449" s="2" t="s">
        <v>10469</v>
      </c>
      <c r="F12449" s="2">
        <v>30181701</v>
      </c>
      <c r="G12449" s="2" t="s">
        <v>490</v>
      </c>
      <c r="H12449" s="2">
        <v>4</v>
      </c>
      <c r="I12449" s="2">
        <v>8</v>
      </c>
      <c r="J12449" s="2">
        <v>10</v>
      </c>
      <c r="K12449" s="2">
        <v>1</v>
      </c>
      <c r="L12449" s="3">
        <v>41724.379999999997</v>
      </c>
      <c r="M12449" s="2" t="s">
        <v>0</v>
      </c>
      <c r="N12449" s="4" t="s">
        <v>21</v>
      </c>
    </row>
    <row r="12450" spans="1:14" x14ac:dyDescent="0.25">
      <c r="A12450" s="1" t="s">
        <v>365</v>
      </c>
      <c r="B12450" s="2" t="s">
        <v>253</v>
      </c>
      <c r="C12450" s="2" t="s">
        <v>2331</v>
      </c>
      <c r="D12450" s="2" t="s">
        <v>17949</v>
      </c>
      <c r="E12450" s="2" t="s">
        <v>10470</v>
      </c>
      <c r="F12450" s="2">
        <v>30181701</v>
      </c>
      <c r="G12450" s="2" t="s">
        <v>490</v>
      </c>
      <c r="H12450" s="2">
        <v>4</v>
      </c>
      <c r="I12450" s="2">
        <v>8</v>
      </c>
      <c r="J12450" s="2">
        <v>10</v>
      </c>
      <c r="K12450" s="2">
        <v>1</v>
      </c>
      <c r="L12450" s="3">
        <v>20248.150000000001</v>
      </c>
      <c r="M12450" s="2" t="s">
        <v>0</v>
      </c>
      <c r="N12450" s="4" t="s">
        <v>21</v>
      </c>
    </row>
    <row r="12451" spans="1:14" x14ac:dyDescent="0.25">
      <c r="A12451" s="1" t="s">
        <v>365</v>
      </c>
      <c r="B12451" s="2" t="s">
        <v>253</v>
      </c>
      <c r="C12451" s="2" t="s">
        <v>2331</v>
      </c>
      <c r="D12451" s="2" t="s">
        <v>17949</v>
      </c>
      <c r="E12451" s="2" t="s">
        <v>10471</v>
      </c>
      <c r="F12451" s="2">
        <v>30181701</v>
      </c>
      <c r="G12451" s="2" t="s">
        <v>490</v>
      </c>
      <c r="H12451" s="2">
        <v>4</v>
      </c>
      <c r="I12451" s="2">
        <v>8</v>
      </c>
      <c r="J12451" s="2">
        <v>10</v>
      </c>
      <c r="K12451" s="2">
        <v>1</v>
      </c>
      <c r="L12451" s="3">
        <v>126645.75</v>
      </c>
      <c r="M12451" s="2" t="s">
        <v>0</v>
      </c>
      <c r="N12451" s="4" t="s">
        <v>21</v>
      </c>
    </row>
    <row r="12452" spans="1:14" x14ac:dyDescent="0.25">
      <c r="A12452" s="1" t="s">
        <v>365</v>
      </c>
      <c r="B12452" s="2" t="s">
        <v>253</v>
      </c>
      <c r="C12452" s="2" t="s">
        <v>2331</v>
      </c>
      <c r="D12452" s="2" t="s">
        <v>17949</v>
      </c>
      <c r="E12452" s="2" t="s">
        <v>10472</v>
      </c>
      <c r="F12452" s="2">
        <v>30181701</v>
      </c>
      <c r="G12452" s="2" t="s">
        <v>490</v>
      </c>
      <c r="H12452" s="2">
        <v>4</v>
      </c>
      <c r="I12452" s="2">
        <v>8</v>
      </c>
      <c r="J12452" s="2">
        <v>10</v>
      </c>
      <c r="K12452" s="2">
        <v>1</v>
      </c>
      <c r="L12452" s="3">
        <v>30434.25</v>
      </c>
      <c r="M12452" s="2" t="s">
        <v>0</v>
      </c>
      <c r="N12452" s="4" t="s">
        <v>21</v>
      </c>
    </row>
    <row r="12453" spans="1:14" x14ac:dyDescent="0.25">
      <c r="A12453" s="1" t="s">
        <v>365</v>
      </c>
      <c r="B12453" s="2" t="s">
        <v>253</v>
      </c>
      <c r="C12453" s="2" t="s">
        <v>2331</v>
      </c>
      <c r="D12453" s="2" t="s">
        <v>17949</v>
      </c>
      <c r="E12453" s="2" t="s">
        <v>10473</v>
      </c>
      <c r="F12453" s="2">
        <v>40141639</v>
      </c>
      <c r="G12453" s="2" t="s">
        <v>490</v>
      </c>
      <c r="H12453" s="2">
        <v>4</v>
      </c>
      <c r="I12453" s="2">
        <v>8</v>
      </c>
      <c r="J12453" s="2">
        <v>10</v>
      </c>
      <c r="K12453" s="2">
        <v>1</v>
      </c>
      <c r="L12453" s="3">
        <v>18218.599999999999</v>
      </c>
      <c r="M12453" s="2" t="s">
        <v>0</v>
      </c>
      <c r="N12453" s="4" t="s">
        <v>21</v>
      </c>
    </row>
    <row r="12454" spans="1:14" x14ac:dyDescent="0.25">
      <c r="A12454" s="1" t="s">
        <v>365</v>
      </c>
      <c r="B12454" s="2" t="s">
        <v>253</v>
      </c>
      <c r="C12454" s="2" t="s">
        <v>2331</v>
      </c>
      <c r="D12454" s="2" t="s">
        <v>17949</v>
      </c>
      <c r="E12454" s="2" t="s">
        <v>10474</v>
      </c>
      <c r="F12454" s="2">
        <v>40141639</v>
      </c>
      <c r="G12454" s="2" t="s">
        <v>490</v>
      </c>
      <c r="H12454" s="2">
        <v>4</v>
      </c>
      <c r="I12454" s="2">
        <v>8</v>
      </c>
      <c r="J12454" s="2">
        <v>10</v>
      </c>
      <c r="K12454" s="2">
        <v>1</v>
      </c>
      <c r="L12454" s="3">
        <v>34794.11</v>
      </c>
      <c r="M12454" s="2" t="s">
        <v>0</v>
      </c>
      <c r="N12454" s="4" t="s">
        <v>21</v>
      </c>
    </row>
    <row r="12455" spans="1:14" x14ac:dyDescent="0.25">
      <c r="A12455" s="1" t="s">
        <v>365</v>
      </c>
      <c r="B12455" s="2" t="s">
        <v>253</v>
      </c>
      <c r="C12455" s="2" t="s">
        <v>254</v>
      </c>
      <c r="D12455" s="2" t="s">
        <v>255</v>
      </c>
      <c r="E12455" s="2" t="s">
        <v>10475</v>
      </c>
      <c r="F12455" s="2">
        <v>40161505</v>
      </c>
      <c r="G12455" s="2" t="s">
        <v>810</v>
      </c>
      <c r="H12455" s="2">
        <v>3</v>
      </c>
      <c r="I12455" s="2">
        <v>6</v>
      </c>
      <c r="J12455" s="2">
        <v>10</v>
      </c>
      <c r="K12455" s="2">
        <v>3</v>
      </c>
      <c r="L12455" s="3">
        <v>494802</v>
      </c>
      <c r="M12455" s="2" t="s">
        <v>0</v>
      </c>
      <c r="N12455" s="4" t="s">
        <v>21</v>
      </c>
    </row>
    <row r="12456" spans="1:14" x14ac:dyDescent="0.25">
      <c r="A12456" s="1" t="s">
        <v>365</v>
      </c>
      <c r="B12456" s="2" t="s">
        <v>253</v>
      </c>
      <c r="C12456" s="2" t="s">
        <v>254</v>
      </c>
      <c r="D12456" s="2" t="s">
        <v>255</v>
      </c>
      <c r="E12456" s="2" t="s">
        <v>10476</v>
      </c>
      <c r="F12456" s="2">
        <v>40161504</v>
      </c>
      <c r="G12456" s="2" t="s">
        <v>810</v>
      </c>
      <c r="H12456" s="2">
        <v>3</v>
      </c>
      <c r="I12456" s="2">
        <v>6</v>
      </c>
      <c r="J12456" s="2">
        <v>10</v>
      </c>
      <c r="K12456" s="2">
        <v>1</v>
      </c>
      <c r="L12456" s="3">
        <v>44982</v>
      </c>
      <c r="M12456" s="2" t="s">
        <v>0</v>
      </c>
      <c r="N12456" s="4" t="s">
        <v>21</v>
      </c>
    </row>
    <row r="12457" spans="1:14" x14ac:dyDescent="0.25">
      <c r="A12457" s="1" t="s">
        <v>365</v>
      </c>
      <c r="B12457" s="2" t="s">
        <v>624</v>
      </c>
      <c r="C12457" s="2" t="s">
        <v>2386</v>
      </c>
      <c r="D12457" s="2" t="s">
        <v>17952</v>
      </c>
      <c r="E12457" s="2" t="s">
        <v>10477</v>
      </c>
      <c r="F12457" s="2">
        <v>41111621</v>
      </c>
      <c r="G12457" s="2" t="s">
        <v>490</v>
      </c>
      <c r="H12457" s="2">
        <v>3</v>
      </c>
      <c r="I12457" s="2">
        <v>5</v>
      </c>
      <c r="J12457" s="2">
        <v>10</v>
      </c>
      <c r="K12457" s="2">
        <v>1</v>
      </c>
      <c r="L12457" s="3">
        <v>101150</v>
      </c>
      <c r="M12457" s="2" t="s">
        <v>0</v>
      </c>
      <c r="N12457" s="4" t="s">
        <v>21</v>
      </c>
    </row>
    <row r="12458" spans="1:14" x14ac:dyDescent="0.25">
      <c r="A12458" s="1" t="s">
        <v>365</v>
      </c>
      <c r="B12458" s="2" t="s">
        <v>624</v>
      </c>
      <c r="C12458" s="2" t="s">
        <v>2386</v>
      </c>
      <c r="D12458" s="2" t="s">
        <v>17952</v>
      </c>
      <c r="E12458" s="2" t="s">
        <v>10478</v>
      </c>
      <c r="F12458" s="2">
        <v>27111701</v>
      </c>
      <c r="G12458" s="2" t="s">
        <v>490</v>
      </c>
      <c r="H12458" s="2">
        <v>3</v>
      </c>
      <c r="I12458" s="2">
        <v>5</v>
      </c>
      <c r="J12458" s="2">
        <v>10</v>
      </c>
      <c r="K12458" s="2">
        <v>1</v>
      </c>
      <c r="L12458" s="3">
        <v>357000</v>
      </c>
      <c r="M12458" s="2" t="s">
        <v>0</v>
      </c>
      <c r="N12458" s="4" t="s">
        <v>21</v>
      </c>
    </row>
    <row r="12459" spans="1:14" x14ac:dyDescent="0.25">
      <c r="A12459" s="1" t="s">
        <v>365</v>
      </c>
      <c r="B12459" s="2" t="s">
        <v>624</v>
      </c>
      <c r="C12459" s="2" t="s">
        <v>2386</v>
      </c>
      <c r="D12459" s="2" t="s">
        <v>17952</v>
      </c>
      <c r="E12459" s="2" t="s">
        <v>10479</v>
      </c>
      <c r="F12459" s="2">
        <v>39121701</v>
      </c>
      <c r="G12459" s="2" t="s">
        <v>490</v>
      </c>
      <c r="H12459" s="2">
        <v>3</v>
      </c>
      <c r="I12459" s="2">
        <v>5</v>
      </c>
      <c r="J12459" s="2">
        <v>10</v>
      </c>
      <c r="K12459" s="2">
        <v>1</v>
      </c>
      <c r="L12459" s="3">
        <v>134470</v>
      </c>
      <c r="M12459" s="2" t="s">
        <v>0</v>
      </c>
      <c r="N12459" s="4" t="s">
        <v>21</v>
      </c>
    </row>
    <row r="12460" spans="1:14" x14ac:dyDescent="0.25">
      <c r="A12460" s="1" t="s">
        <v>365</v>
      </c>
      <c r="B12460" s="2" t="s">
        <v>624</v>
      </c>
      <c r="C12460" s="2" t="s">
        <v>2386</v>
      </c>
      <c r="D12460" s="2" t="s">
        <v>17952</v>
      </c>
      <c r="E12460" s="2" t="s">
        <v>10480</v>
      </c>
      <c r="F12460" s="2">
        <v>26121600</v>
      </c>
      <c r="G12460" s="2" t="s">
        <v>490</v>
      </c>
      <c r="H12460" s="2">
        <v>3</v>
      </c>
      <c r="I12460" s="2">
        <v>5</v>
      </c>
      <c r="J12460" s="2">
        <v>10</v>
      </c>
      <c r="K12460" s="2">
        <v>5</v>
      </c>
      <c r="L12460" s="3">
        <v>1725500</v>
      </c>
      <c r="M12460" s="2" t="s">
        <v>0</v>
      </c>
      <c r="N12460" s="4" t="s">
        <v>21</v>
      </c>
    </row>
    <row r="12461" spans="1:14" x14ac:dyDescent="0.25">
      <c r="A12461" s="1" t="s">
        <v>365</v>
      </c>
      <c r="B12461" s="2" t="s">
        <v>624</v>
      </c>
      <c r="C12461" s="2" t="s">
        <v>2386</v>
      </c>
      <c r="D12461" s="2" t="s">
        <v>17952</v>
      </c>
      <c r="E12461" s="2" t="s">
        <v>10481</v>
      </c>
      <c r="F12461" s="2">
        <v>31163220</v>
      </c>
      <c r="G12461" s="2" t="s">
        <v>490</v>
      </c>
      <c r="H12461" s="2">
        <v>3</v>
      </c>
      <c r="I12461" s="2">
        <v>5</v>
      </c>
      <c r="J12461" s="2">
        <v>10</v>
      </c>
      <c r="K12461" s="2">
        <v>3</v>
      </c>
      <c r="L12461" s="3">
        <v>221340</v>
      </c>
      <c r="M12461" s="2" t="s">
        <v>0</v>
      </c>
      <c r="N12461" s="4" t="s">
        <v>21</v>
      </c>
    </row>
    <row r="12462" spans="1:14" x14ac:dyDescent="0.25">
      <c r="A12462" s="1" t="s">
        <v>365</v>
      </c>
      <c r="B12462" s="2" t="s">
        <v>624</v>
      </c>
      <c r="C12462" s="2" t="s">
        <v>2386</v>
      </c>
      <c r="D12462" s="2" t="s">
        <v>17952</v>
      </c>
      <c r="E12462" s="2" t="s">
        <v>10482</v>
      </c>
      <c r="F12462" s="2">
        <v>23271806</v>
      </c>
      <c r="G12462" s="2" t="s">
        <v>490</v>
      </c>
      <c r="H12462" s="2">
        <v>3</v>
      </c>
      <c r="I12462" s="2">
        <v>5</v>
      </c>
      <c r="J12462" s="2">
        <v>10</v>
      </c>
      <c r="K12462" s="2">
        <v>1</v>
      </c>
      <c r="L12462" s="3">
        <v>17850</v>
      </c>
      <c r="M12462" s="2" t="s">
        <v>0</v>
      </c>
      <c r="N12462" s="4" t="s">
        <v>21</v>
      </c>
    </row>
    <row r="12463" spans="1:14" x14ac:dyDescent="0.25">
      <c r="A12463" s="1" t="s">
        <v>365</v>
      </c>
      <c r="B12463" s="2" t="s">
        <v>624</v>
      </c>
      <c r="C12463" s="2" t="s">
        <v>2386</v>
      </c>
      <c r="D12463" s="2" t="s">
        <v>17952</v>
      </c>
      <c r="E12463" s="2" t="s">
        <v>10483</v>
      </c>
      <c r="F12463" s="2">
        <v>27111712</v>
      </c>
      <c r="G12463" s="2" t="s">
        <v>490</v>
      </c>
      <c r="H12463" s="2">
        <v>3</v>
      </c>
      <c r="I12463" s="2">
        <v>5</v>
      </c>
      <c r="J12463" s="2">
        <v>10</v>
      </c>
      <c r="K12463" s="2">
        <v>5</v>
      </c>
      <c r="L12463" s="3">
        <v>83300</v>
      </c>
      <c r="M12463" s="2" t="s">
        <v>0</v>
      </c>
      <c r="N12463" s="4" t="s">
        <v>21</v>
      </c>
    </row>
    <row r="12464" spans="1:14" x14ac:dyDescent="0.25">
      <c r="A12464" s="1" t="s">
        <v>365</v>
      </c>
      <c r="B12464" s="2" t="s">
        <v>624</v>
      </c>
      <c r="C12464" s="2" t="s">
        <v>2386</v>
      </c>
      <c r="D12464" s="2" t="s">
        <v>17952</v>
      </c>
      <c r="E12464" s="2" t="s">
        <v>10484</v>
      </c>
      <c r="F12464" s="2">
        <v>27111712</v>
      </c>
      <c r="G12464" s="2" t="s">
        <v>490</v>
      </c>
      <c r="H12464" s="2">
        <v>3</v>
      </c>
      <c r="I12464" s="2">
        <v>5</v>
      </c>
      <c r="J12464" s="2">
        <v>10</v>
      </c>
      <c r="K12464" s="2">
        <v>1</v>
      </c>
      <c r="L12464" s="3">
        <v>535500</v>
      </c>
      <c r="M12464" s="2" t="s">
        <v>0</v>
      </c>
      <c r="N12464" s="4" t="s">
        <v>21</v>
      </c>
    </row>
    <row r="12465" spans="1:14" x14ac:dyDescent="0.25">
      <c r="A12465" s="1" t="s">
        <v>365</v>
      </c>
      <c r="B12465" s="2" t="s">
        <v>624</v>
      </c>
      <c r="C12465" s="2" t="s">
        <v>2386</v>
      </c>
      <c r="D12465" s="2" t="s">
        <v>17952</v>
      </c>
      <c r="E12465" s="2" t="s">
        <v>10485</v>
      </c>
      <c r="F12465" s="2">
        <v>27111712</v>
      </c>
      <c r="G12465" s="2" t="s">
        <v>490</v>
      </c>
      <c r="H12465" s="2">
        <v>3</v>
      </c>
      <c r="I12465" s="2">
        <v>5</v>
      </c>
      <c r="J12465" s="2">
        <v>10</v>
      </c>
      <c r="K12465" s="2">
        <v>15</v>
      </c>
      <c r="L12465" s="3">
        <v>321300</v>
      </c>
      <c r="M12465" s="2" t="s">
        <v>0</v>
      </c>
      <c r="N12465" s="4" t="s">
        <v>21</v>
      </c>
    </row>
    <row r="12466" spans="1:14" x14ac:dyDescent="0.25">
      <c r="A12466" s="1" t="s">
        <v>365</v>
      </c>
      <c r="B12466" s="2" t="s">
        <v>624</v>
      </c>
      <c r="C12466" s="2" t="s">
        <v>2386</v>
      </c>
      <c r="D12466" s="2" t="s">
        <v>17952</v>
      </c>
      <c r="E12466" s="2" t="s">
        <v>10485</v>
      </c>
      <c r="F12466" s="2">
        <v>27111712</v>
      </c>
      <c r="G12466" s="2" t="s">
        <v>490</v>
      </c>
      <c r="H12466" s="2">
        <v>3</v>
      </c>
      <c r="I12466" s="2">
        <v>6</v>
      </c>
      <c r="J12466" s="2">
        <v>10</v>
      </c>
      <c r="K12466" s="2">
        <v>15</v>
      </c>
      <c r="L12466" s="3">
        <v>321300</v>
      </c>
      <c r="M12466" s="2" t="s">
        <v>0</v>
      </c>
      <c r="N12466" s="4" t="s">
        <v>21</v>
      </c>
    </row>
    <row r="12467" spans="1:14" x14ac:dyDescent="0.25">
      <c r="A12467" s="1" t="s">
        <v>365</v>
      </c>
      <c r="B12467" s="2" t="s">
        <v>624</v>
      </c>
      <c r="C12467" s="2" t="s">
        <v>2386</v>
      </c>
      <c r="D12467" s="2" t="s">
        <v>17952</v>
      </c>
      <c r="E12467" s="2" t="s">
        <v>10485</v>
      </c>
      <c r="F12467" s="2">
        <v>27111712</v>
      </c>
      <c r="G12467" s="2" t="s">
        <v>490</v>
      </c>
      <c r="H12467" s="2">
        <v>3</v>
      </c>
      <c r="I12467" s="2">
        <v>5</v>
      </c>
      <c r="J12467" s="2">
        <v>10</v>
      </c>
      <c r="K12467" s="2">
        <v>15</v>
      </c>
      <c r="L12467" s="3">
        <v>321300</v>
      </c>
      <c r="M12467" s="2" t="s">
        <v>0</v>
      </c>
      <c r="N12467" s="4" t="s">
        <v>21</v>
      </c>
    </row>
    <row r="12468" spans="1:14" x14ac:dyDescent="0.25">
      <c r="A12468" s="1" t="s">
        <v>365</v>
      </c>
      <c r="B12468" s="2" t="s">
        <v>624</v>
      </c>
      <c r="C12468" s="2" t="s">
        <v>2386</v>
      </c>
      <c r="D12468" s="2" t="s">
        <v>17952</v>
      </c>
      <c r="E12468" s="2" t="s">
        <v>10485</v>
      </c>
      <c r="F12468" s="2">
        <v>27111712</v>
      </c>
      <c r="G12468" s="2" t="s">
        <v>490</v>
      </c>
      <c r="H12468" s="2">
        <v>3</v>
      </c>
      <c r="I12468" s="2">
        <v>5</v>
      </c>
      <c r="J12468" s="2">
        <v>10</v>
      </c>
      <c r="K12468" s="2">
        <v>15</v>
      </c>
      <c r="L12468" s="3">
        <v>321300</v>
      </c>
      <c r="M12468" s="2" t="s">
        <v>0</v>
      </c>
      <c r="N12468" s="4" t="s">
        <v>21</v>
      </c>
    </row>
    <row r="12469" spans="1:14" x14ac:dyDescent="0.25">
      <c r="A12469" s="1" t="s">
        <v>365</v>
      </c>
      <c r="B12469" s="2" t="s">
        <v>624</v>
      </c>
      <c r="C12469" s="2" t="s">
        <v>2386</v>
      </c>
      <c r="D12469" s="2" t="s">
        <v>17952</v>
      </c>
      <c r="E12469" s="2" t="s">
        <v>10485</v>
      </c>
      <c r="F12469" s="2">
        <v>27111712</v>
      </c>
      <c r="G12469" s="2" t="s">
        <v>490</v>
      </c>
      <c r="H12469" s="2">
        <v>3</v>
      </c>
      <c r="I12469" s="2">
        <v>5</v>
      </c>
      <c r="J12469" s="2">
        <v>10</v>
      </c>
      <c r="K12469" s="2">
        <v>15</v>
      </c>
      <c r="L12469" s="3">
        <v>321300</v>
      </c>
      <c r="M12469" s="2" t="s">
        <v>0</v>
      </c>
      <c r="N12469" s="4" t="s">
        <v>21</v>
      </c>
    </row>
    <row r="12470" spans="1:14" x14ac:dyDescent="0.25">
      <c r="A12470" s="1" t="s">
        <v>365</v>
      </c>
      <c r="B12470" s="2" t="s">
        <v>624</v>
      </c>
      <c r="C12470" s="2" t="s">
        <v>2386</v>
      </c>
      <c r="D12470" s="2" t="s">
        <v>17952</v>
      </c>
      <c r="E12470" s="2" t="s">
        <v>10485</v>
      </c>
      <c r="F12470" s="2">
        <v>27111712</v>
      </c>
      <c r="G12470" s="2" t="s">
        <v>490</v>
      </c>
      <c r="H12470" s="2">
        <v>3</v>
      </c>
      <c r="I12470" s="2">
        <v>5</v>
      </c>
      <c r="J12470" s="2">
        <v>10</v>
      </c>
      <c r="K12470" s="2">
        <v>15</v>
      </c>
      <c r="L12470" s="3">
        <v>321300</v>
      </c>
      <c r="M12470" s="2" t="s">
        <v>0</v>
      </c>
      <c r="N12470" s="4" t="s">
        <v>21</v>
      </c>
    </row>
    <row r="12471" spans="1:14" x14ac:dyDescent="0.25">
      <c r="A12471" s="1" t="s">
        <v>365</v>
      </c>
      <c r="B12471" s="2" t="s">
        <v>624</v>
      </c>
      <c r="C12471" s="2" t="s">
        <v>2386</v>
      </c>
      <c r="D12471" s="2" t="s">
        <v>17952</v>
      </c>
      <c r="E12471" s="2" t="s">
        <v>10486</v>
      </c>
      <c r="F12471" s="2">
        <v>31211507</v>
      </c>
      <c r="G12471" s="2" t="s">
        <v>490</v>
      </c>
      <c r="H12471" s="2">
        <v>3</v>
      </c>
      <c r="I12471" s="2">
        <v>5</v>
      </c>
      <c r="J12471" s="2">
        <v>10</v>
      </c>
      <c r="K12471" s="2">
        <v>1</v>
      </c>
      <c r="L12471" s="3">
        <v>220150</v>
      </c>
      <c r="M12471" s="2" t="s">
        <v>0</v>
      </c>
      <c r="N12471" s="4" t="s">
        <v>21</v>
      </c>
    </row>
    <row r="12472" spans="1:14" x14ac:dyDescent="0.25">
      <c r="A12472" s="1" t="s">
        <v>365</v>
      </c>
      <c r="B12472" s="2" t="s">
        <v>624</v>
      </c>
      <c r="C12472" s="2" t="s">
        <v>2386</v>
      </c>
      <c r="D12472" s="2" t="s">
        <v>17952</v>
      </c>
      <c r="E12472" s="2" t="s">
        <v>10487</v>
      </c>
      <c r="F12472" s="2">
        <v>27111712</v>
      </c>
      <c r="G12472" s="2" t="s">
        <v>490</v>
      </c>
      <c r="H12472" s="2">
        <v>3</v>
      </c>
      <c r="I12472" s="2">
        <v>5</v>
      </c>
      <c r="J12472" s="2">
        <v>10</v>
      </c>
      <c r="K12472" s="2">
        <v>5</v>
      </c>
      <c r="L12472" s="3">
        <v>89250</v>
      </c>
      <c r="M12472" s="2" t="s">
        <v>0</v>
      </c>
      <c r="N12472" s="4" t="s">
        <v>21</v>
      </c>
    </row>
    <row r="12473" spans="1:14" x14ac:dyDescent="0.25">
      <c r="A12473" s="1" t="s">
        <v>365</v>
      </c>
      <c r="B12473" s="2" t="s">
        <v>624</v>
      </c>
      <c r="C12473" s="2" t="s">
        <v>2386</v>
      </c>
      <c r="D12473" s="2" t="s">
        <v>17952</v>
      </c>
      <c r="E12473" s="2" t="s">
        <v>10487</v>
      </c>
      <c r="F12473" s="2">
        <v>27111712</v>
      </c>
      <c r="G12473" s="2" t="s">
        <v>490</v>
      </c>
      <c r="H12473" s="2">
        <v>3</v>
      </c>
      <c r="I12473" s="2">
        <v>5</v>
      </c>
      <c r="J12473" s="2">
        <v>10</v>
      </c>
      <c r="K12473" s="2">
        <v>5</v>
      </c>
      <c r="L12473" s="3">
        <v>89250</v>
      </c>
      <c r="M12473" s="2" t="s">
        <v>0</v>
      </c>
      <c r="N12473" s="4" t="s">
        <v>21</v>
      </c>
    </row>
    <row r="12474" spans="1:14" x14ac:dyDescent="0.25">
      <c r="A12474" s="1" t="s">
        <v>365</v>
      </c>
      <c r="B12474" s="2" t="s">
        <v>624</v>
      </c>
      <c r="C12474" s="2" t="s">
        <v>2386</v>
      </c>
      <c r="D12474" s="2" t="s">
        <v>17952</v>
      </c>
      <c r="E12474" s="2" t="s">
        <v>10488</v>
      </c>
      <c r="F12474" s="2">
        <v>23271704</v>
      </c>
      <c r="G12474" s="2" t="s">
        <v>490</v>
      </c>
      <c r="H12474" s="2">
        <v>5</v>
      </c>
      <c r="I12474" s="2">
        <v>4</v>
      </c>
      <c r="J12474" s="2">
        <v>10</v>
      </c>
      <c r="K12474" s="2">
        <v>2</v>
      </c>
      <c r="L12474" s="3">
        <v>691390</v>
      </c>
      <c r="M12474" s="2" t="s">
        <v>0</v>
      </c>
      <c r="N12474" s="4" t="s">
        <v>21</v>
      </c>
    </row>
    <row r="12475" spans="1:14" x14ac:dyDescent="0.25">
      <c r="A12475" s="1" t="s">
        <v>365</v>
      </c>
      <c r="B12475" s="2" t="s">
        <v>624</v>
      </c>
      <c r="C12475" s="2" t="s">
        <v>2386</v>
      </c>
      <c r="D12475" s="2" t="s">
        <v>17952</v>
      </c>
      <c r="E12475" s="2" t="s">
        <v>10489</v>
      </c>
      <c r="F12475" s="2">
        <v>23271706</v>
      </c>
      <c r="G12475" s="2" t="s">
        <v>490</v>
      </c>
      <c r="H12475" s="2">
        <v>5</v>
      </c>
      <c r="I12475" s="2">
        <v>4</v>
      </c>
      <c r="J12475" s="2">
        <v>10</v>
      </c>
      <c r="K12475" s="2">
        <v>6</v>
      </c>
      <c r="L12475" s="3">
        <v>1113840</v>
      </c>
      <c r="M12475" s="2" t="s">
        <v>0</v>
      </c>
      <c r="N12475" s="4" t="s">
        <v>21</v>
      </c>
    </row>
    <row r="12476" spans="1:14" x14ac:dyDescent="0.25">
      <c r="A12476" s="1" t="s">
        <v>365</v>
      </c>
      <c r="B12476" s="2" t="s">
        <v>624</v>
      </c>
      <c r="C12476" s="2" t="s">
        <v>2386</v>
      </c>
      <c r="D12476" s="2" t="s">
        <v>17952</v>
      </c>
      <c r="E12476" s="2" t="s">
        <v>10481</v>
      </c>
      <c r="F12476" s="2">
        <v>31163220</v>
      </c>
      <c r="G12476" s="2" t="s">
        <v>490</v>
      </c>
      <c r="H12476" s="2">
        <v>5</v>
      </c>
      <c r="I12476" s="2">
        <v>4</v>
      </c>
      <c r="J12476" s="2">
        <v>10</v>
      </c>
      <c r="K12476" s="2">
        <v>3</v>
      </c>
      <c r="L12476" s="3">
        <v>3994830</v>
      </c>
      <c r="M12476" s="2" t="s">
        <v>0</v>
      </c>
      <c r="N12476" s="4" t="s">
        <v>21</v>
      </c>
    </row>
    <row r="12477" spans="1:14" x14ac:dyDescent="0.25">
      <c r="A12477" s="1" t="s">
        <v>365</v>
      </c>
      <c r="B12477" s="2" t="s">
        <v>624</v>
      </c>
      <c r="C12477" s="2" t="s">
        <v>2386</v>
      </c>
      <c r="D12477" s="2" t="s">
        <v>17952</v>
      </c>
      <c r="E12477" s="2" t="s">
        <v>10490</v>
      </c>
      <c r="F12477" s="2">
        <v>47121805</v>
      </c>
      <c r="G12477" s="2" t="s">
        <v>496</v>
      </c>
      <c r="H12477" s="2">
        <v>6</v>
      </c>
      <c r="I12477" s="2">
        <v>4</v>
      </c>
      <c r="J12477" s="2">
        <v>10</v>
      </c>
      <c r="K12477" s="2">
        <v>1</v>
      </c>
      <c r="L12477" s="3">
        <v>8214273.6899999995</v>
      </c>
      <c r="M12477" s="2" t="s">
        <v>0</v>
      </c>
      <c r="N12477" s="4" t="s">
        <v>21</v>
      </c>
    </row>
    <row r="12478" spans="1:14" x14ac:dyDescent="0.25">
      <c r="A12478" s="1" t="s">
        <v>365</v>
      </c>
      <c r="B12478" s="2" t="s">
        <v>624</v>
      </c>
      <c r="C12478" s="2" t="s">
        <v>2386</v>
      </c>
      <c r="D12478" s="2" t="s">
        <v>17952</v>
      </c>
      <c r="E12478" s="2" t="s">
        <v>10491</v>
      </c>
      <c r="F12478" s="2">
        <v>23242112</v>
      </c>
      <c r="G12478" s="2" t="s">
        <v>496</v>
      </c>
      <c r="H12478" s="2">
        <v>6</v>
      </c>
      <c r="I12478" s="2">
        <v>4</v>
      </c>
      <c r="J12478" s="2">
        <v>10</v>
      </c>
      <c r="K12478" s="2">
        <v>4</v>
      </c>
      <c r="L12478" s="3">
        <v>3337355</v>
      </c>
      <c r="M12478" s="2" t="s">
        <v>0</v>
      </c>
      <c r="N12478" s="4" t="s">
        <v>21</v>
      </c>
    </row>
    <row r="12479" spans="1:14" x14ac:dyDescent="0.25">
      <c r="A12479" s="1" t="s">
        <v>365</v>
      </c>
      <c r="B12479" s="2" t="s">
        <v>624</v>
      </c>
      <c r="C12479" s="2" t="s">
        <v>2386</v>
      </c>
      <c r="D12479" s="2" t="s">
        <v>17952</v>
      </c>
      <c r="E12479" s="2" t="s">
        <v>10492</v>
      </c>
      <c r="F12479" s="2">
        <v>27112714</v>
      </c>
      <c r="G12479" s="2" t="s">
        <v>2858</v>
      </c>
      <c r="H12479" s="2">
        <v>6</v>
      </c>
      <c r="I12479" s="2">
        <v>4</v>
      </c>
      <c r="J12479" s="2">
        <v>10</v>
      </c>
      <c r="K12479" s="2">
        <v>1</v>
      </c>
      <c r="L12479" s="3">
        <v>120000</v>
      </c>
      <c r="M12479" s="2" t="s">
        <v>0</v>
      </c>
      <c r="N12479" s="4" t="s">
        <v>21</v>
      </c>
    </row>
    <row r="12480" spans="1:14" x14ac:dyDescent="0.25">
      <c r="A12480" s="1" t="s">
        <v>365</v>
      </c>
      <c r="B12480" s="2" t="s">
        <v>624</v>
      </c>
      <c r="C12480" s="2" t="s">
        <v>2386</v>
      </c>
      <c r="D12480" s="2" t="s">
        <v>17952</v>
      </c>
      <c r="E12480" s="2" t="s">
        <v>10493</v>
      </c>
      <c r="F12480" s="2">
        <v>31211908</v>
      </c>
      <c r="G12480" s="2" t="s">
        <v>2858</v>
      </c>
      <c r="H12480" s="2">
        <v>6</v>
      </c>
      <c r="I12480" s="2">
        <v>4</v>
      </c>
      <c r="J12480" s="2">
        <v>10</v>
      </c>
      <c r="K12480" s="2">
        <v>5</v>
      </c>
      <c r="L12480" s="3">
        <v>525000</v>
      </c>
      <c r="M12480" s="2" t="s">
        <v>0</v>
      </c>
      <c r="N12480" s="4" t="s">
        <v>21</v>
      </c>
    </row>
    <row r="12481" spans="1:14" x14ac:dyDescent="0.25">
      <c r="A12481" s="1" t="s">
        <v>365</v>
      </c>
      <c r="B12481" s="2" t="s">
        <v>624</v>
      </c>
      <c r="C12481" s="2" t="s">
        <v>2386</v>
      </c>
      <c r="D12481" s="2" t="s">
        <v>17952</v>
      </c>
      <c r="E12481" s="2" t="s">
        <v>10494</v>
      </c>
      <c r="F12481" s="2">
        <v>27112714</v>
      </c>
      <c r="G12481" s="2" t="s">
        <v>2858</v>
      </c>
      <c r="H12481" s="2">
        <v>6</v>
      </c>
      <c r="I12481" s="2">
        <v>4</v>
      </c>
      <c r="J12481" s="2">
        <v>10</v>
      </c>
      <c r="K12481" s="2">
        <v>2</v>
      </c>
      <c r="L12481" s="3">
        <v>36000</v>
      </c>
      <c r="M12481" s="2" t="s">
        <v>0</v>
      </c>
      <c r="N12481" s="4" t="s">
        <v>21</v>
      </c>
    </row>
    <row r="12482" spans="1:14" x14ac:dyDescent="0.25">
      <c r="A12482" s="1" t="s">
        <v>365</v>
      </c>
      <c r="B12482" s="2" t="s">
        <v>122</v>
      </c>
      <c r="C12482" s="2" t="s">
        <v>257</v>
      </c>
      <c r="D12482" s="2" t="s">
        <v>258</v>
      </c>
      <c r="E12482" s="2" t="s">
        <v>10495</v>
      </c>
      <c r="F12482" s="2">
        <v>43202005</v>
      </c>
      <c r="G12482" s="2" t="s">
        <v>490</v>
      </c>
      <c r="H12482" s="2">
        <v>8</v>
      </c>
      <c r="I12482" s="2">
        <v>3</v>
      </c>
      <c r="J12482" s="2">
        <v>16</v>
      </c>
      <c r="K12482" s="2">
        <v>3</v>
      </c>
      <c r="L12482" s="3">
        <v>269970</v>
      </c>
      <c r="M12482" s="2" t="s">
        <v>0</v>
      </c>
      <c r="N12482" s="4" t="s">
        <v>21</v>
      </c>
    </row>
    <row r="12483" spans="1:14" x14ac:dyDescent="0.25">
      <c r="A12483" s="1" t="s">
        <v>365</v>
      </c>
      <c r="B12483" s="2" t="s">
        <v>378</v>
      </c>
      <c r="C12483" s="2" t="s">
        <v>2425</v>
      </c>
      <c r="D12483" s="2" t="s">
        <v>17954</v>
      </c>
      <c r="E12483" s="2" t="s">
        <v>10496</v>
      </c>
      <c r="F12483" s="2">
        <v>39121402</v>
      </c>
      <c r="G12483" s="2" t="s">
        <v>490</v>
      </c>
      <c r="H12483" s="2">
        <v>4</v>
      </c>
      <c r="I12483" s="2">
        <v>8</v>
      </c>
      <c r="J12483" s="2">
        <v>10</v>
      </c>
      <c r="K12483" s="2">
        <v>3</v>
      </c>
      <c r="L12483" s="3">
        <v>118077.75</v>
      </c>
      <c r="M12483" s="2" t="s">
        <v>0</v>
      </c>
      <c r="N12483" s="4" t="s">
        <v>21</v>
      </c>
    </row>
    <row r="12484" spans="1:14" x14ac:dyDescent="0.25">
      <c r="A12484" s="1" t="s">
        <v>365</v>
      </c>
      <c r="B12484" s="2" t="s">
        <v>378</v>
      </c>
      <c r="C12484" s="2" t="s">
        <v>2425</v>
      </c>
      <c r="D12484" s="2" t="s">
        <v>17954</v>
      </c>
      <c r="E12484" s="2" t="s">
        <v>10497</v>
      </c>
      <c r="F12484" s="2">
        <v>39121402</v>
      </c>
      <c r="G12484" s="2" t="s">
        <v>490</v>
      </c>
      <c r="H12484" s="2">
        <v>4</v>
      </c>
      <c r="I12484" s="2">
        <v>8</v>
      </c>
      <c r="J12484" s="2">
        <v>10</v>
      </c>
      <c r="K12484" s="2">
        <v>5</v>
      </c>
      <c r="L12484" s="3">
        <v>29006.25</v>
      </c>
      <c r="M12484" s="2" t="s">
        <v>0</v>
      </c>
      <c r="N12484" s="4" t="s">
        <v>21</v>
      </c>
    </row>
    <row r="12485" spans="1:14" x14ac:dyDescent="0.25">
      <c r="A12485" s="1" t="s">
        <v>365</v>
      </c>
      <c r="B12485" s="2" t="s">
        <v>378</v>
      </c>
      <c r="C12485" s="2" t="s">
        <v>2425</v>
      </c>
      <c r="D12485" s="2" t="s">
        <v>17954</v>
      </c>
      <c r="E12485" s="2" t="s">
        <v>10498</v>
      </c>
      <c r="F12485" s="2">
        <v>39121402</v>
      </c>
      <c r="G12485" s="2" t="s">
        <v>490</v>
      </c>
      <c r="H12485" s="2">
        <v>4</v>
      </c>
      <c r="I12485" s="2">
        <v>8</v>
      </c>
      <c r="J12485" s="2">
        <v>10</v>
      </c>
      <c r="K12485" s="2">
        <v>5</v>
      </c>
      <c r="L12485" s="3">
        <v>14280</v>
      </c>
      <c r="M12485" s="2" t="s">
        <v>0</v>
      </c>
      <c r="N12485" s="4" t="s">
        <v>21</v>
      </c>
    </row>
    <row r="12486" spans="1:14" x14ac:dyDescent="0.25">
      <c r="A12486" s="1" t="s">
        <v>365</v>
      </c>
      <c r="B12486" s="2" t="s">
        <v>378</v>
      </c>
      <c r="C12486" s="2" t="s">
        <v>2425</v>
      </c>
      <c r="D12486" s="2" t="s">
        <v>17954</v>
      </c>
      <c r="E12486" s="2" t="s">
        <v>10499</v>
      </c>
      <c r="F12486" s="2">
        <v>41111900</v>
      </c>
      <c r="G12486" s="2" t="s">
        <v>490</v>
      </c>
      <c r="H12486" s="2">
        <v>4</v>
      </c>
      <c r="I12486" s="2">
        <v>8</v>
      </c>
      <c r="J12486" s="2">
        <v>10</v>
      </c>
      <c r="K12486" s="2">
        <v>1</v>
      </c>
      <c r="L12486" s="3">
        <v>107100</v>
      </c>
      <c r="M12486" s="2" t="s">
        <v>0</v>
      </c>
      <c r="N12486" s="4" t="s">
        <v>21</v>
      </c>
    </row>
    <row r="12487" spans="1:14" x14ac:dyDescent="0.25">
      <c r="A12487" s="1" t="s">
        <v>365</v>
      </c>
      <c r="B12487" s="2" t="s">
        <v>378</v>
      </c>
      <c r="C12487" s="2" t="s">
        <v>2425</v>
      </c>
      <c r="D12487" s="2" t="s">
        <v>17954</v>
      </c>
      <c r="E12487" s="2" t="s">
        <v>10500</v>
      </c>
      <c r="F12487" s="2">
        <v>39122238</v>
      </c>
      <c r="G12487" s="2" t="s">
        <v>490</v>
      </c>
      <c r="H12487" s="2">
        <v>4</v>
      </c>
      <c r="I12487" s="2">
        <v>8</v>
      </c>
      <c r="J12487" s="2">
        <v>10</v>
      </c>
      <c r="K12487" s="2">
        <v>5</v>
      </c>
      <c r="L12487" s="3">
        <v>236512.5</v>
      </c>
      <c r="M12487" s="2" t="s">
        <v>0</v>
      </c>
      <c r="N12487" s="4" t="s">
        <v>21</v>
      </c>
    </row>
    <row r="12488" spans="1:14" x14ac:dyDescent="0.25">
      <c r="A12488" s="1" t="s">
        <v>365</v>
      </c>
      <c r="B12488" s="2" t="s">
        <v>378</v>
      </c>
      <c r="C12488" s="2" t="s">
        <v>2425</v>
      </c>
      <c r="D12488" s="2" t="s">
        <v>17954</v>
      </c>
      <c r="E12488" s="2" t="s">
        <v>10501</v>
      </c>
      <c r="F12488" s="2">
        <v>39121600</v>
      </c>
      <c r="G12488" s="2" t="s">
        <v>490</v>
      </c>
      <c r="H12488" s="2">
        <v>4</v>
      </c>
      <c r="I12488" s="2">
        <v>8</v>
      </c>
      <c r="J12488" s="2">
        <v>10</v>
      </c>
      <c r="K12488" s="2">
        <v>1</v>
      </c>
      <c r="L12488" s="3">
        <v>15975.75</v>
      </c>
      <c r="M12488" s="2" t="s">
        <v>0</v>
      </c>
      <c r="N12488" s="4" t="s">
        <v>21</v>
      </c>
    </row>
    <row r="12489" spans="1:14" x14ac:dyDescent="0.25">
      <c r="A12489" s="1" t="s">
        <v>365</v>
      </c>
      <c r="B12489" s="2" t="s">
        <v>378</v>
      </c>
      <c r="C12489" s="2" t="s">
        <v>2425</v>
      </c>
      <c r="D12489" s="2" t="s">
        <v>17954</v>
      </c>
      <c r="E12489" s="2" t="s">
        <v>7301</v>
      </c>
      <c r="F12489" s="2">
        <v>39121600</v>
      </c>
      <c r="G12489" s="2" t="s">
        <v>490</v>
      </c>
      <c r="H12489" s="2">
        <v>4</v>
      </c>
      <c r="I12489" s="2">
        <v>8</v>
      </c>
      <c r="J12489" s="2">
        <v>10</v>
      </c>
      <c r="K12489" s="2">
        <v>1</v>
      </c>
      <c r="L12489" s="3">
        <v>19902.75</v>
      </c>
      <c r="M12489" s="2" t="s">
        <v>0</v>
      </c>
      <c r="N12489" s="4" t="s">
        <v>21</v>
      </c>
    </row>
    <row r="12490" spans="1:14" x14ac:dyDescent="0.25">
      <c r="A12490" s="1" t="s">
        <v>365</v>
      </c>
      <c r="B12490" s="2" t="s">
        <v>378</v>
      </c>
      <c r="C12490" s="2" t="s">
        <v>2425</v>
      </c>
      <c r="D12490" s="2" t="s">
        <v>17954</v>
      </c>
      <c r="E12490" s="2" t="s">
        <v>7300</v>
      </c>
      <c r="F12490" s="2">
        <v>39121600</v>
      </c>
      <c r="G12490" s="2" t="s">
        <v>490</v>
      </c>
      <c r="H12490" s="2">
        <v>4</v>
      </c>
      <c r="I12490" s="2">
        <v>8</v>
      </c>
      <c r="J12490" s="2">
        <v>10</v>
      </c>
      <c r="K12490" s="2">
        <v>1</v>
      </c>
      <c r="L12490" s="3">
        <v>5533.5</v>
      </c>
      <c r="M12490" s="2" t="s">
        <v>0</v>
      </c>
      <c r="N12490" s="4" t="s">
        <v>21</v>
      </c>
    </row>
    <row r="12491" spans="1:14" x14ac:dyDescent="0.25">
      <c r="A12491" s="1" t="s">
        <v>365</v>
      </c>
      <c r="B12491" s="2" t="s">
        <v>378</v>
      </c>
      <c r="C12491" s="2" t="s">
        <v>2425</v>
      </c>
      <c r="D12491" s="2" t="s">
        <v>17954</v>
      </c>
      <c r="E12491" s="2" t="s">
        <v>10502</v>
      </c>
      <c r="F12491" s="2">
        <v>40172408</v>
      </c>
      <c r="G12491" s="2" t="s">
        <v>490</v>
      </c>
      <c r="H12491" s="2">
        <v>4</v>
      </c>
      <c r="I12491" s="2">
        <v>8</v>
      </c>
      <c r="J12491" s="2">
        <v>10</v>
      </c>
      <c r="K12491" s="2">
        <v>10</v>
      </c>
      <c r="L12491" s="3">
        <v>19635</v>
      </c>
      <c r="M12491" s="2" t="s">
        <v>0</v>
      </c>
      <c r="N12491" s="4" t="s">
        <v>21</v>
      </c>
    </row>
    <row r="12492" spans="1:14" x14ac:dyDescent="0.25">
      <c r="A12492" s="1" t="s">
        <v>365</v>
      </c>
      <c r="B12492" s="2" t="s">
        <v>378</v>
      </c>
      <c r="C12492" s="2" t="s">
        <v>2425</v>
      </c>
      <c r="D12492" s="2" t="s">
        <v>17954</v>
      </c>
      <c r="E12492" s="2" t="s">
        <v>18752</v>
      </c>
      <c r="F12492" s="2">
        <v>40172408</v>
      </c>
      <c r="G12492" s="2" t="s">
        <v>490</v>
      </c>
      <c r="H12492" s="2">
        <v>4</v>
      </c>
      <c r="I12492" s="2">
        <v>8</v>
      </c>
      <c r="J12492" s="2">
        <v>10</v>
      </c>
      <c r="K12492" s="2">
        <v>10</v>
      </c>
      <c r="L12492" s="3">
        <v>21420</v>
      </c>
      <c r="M12492" s="2" t="s">
        <v>0</v>
      </c>
      <c r="N12492" s="4" t="s">
        <v>21</v>
      </c>
    </row>
    <row r="12493" spans="1:14" x14ac:dyDescent="0.25">
      <c r="A12493" s="1" t="s">
        <v>365</v>
      </c>
      <c r="B12493" s="2" t="s">
        <v>378</v>
      </c>
      <c r="C12493" s="2" t="s">
        <v>2425</v>
      </c>
      <c r="D12493" s="2" t="s">
        <v>17954</v>
      </c>
      <c r="E12493" s="2" t="s">
        <v>18753</v>
      </c>
      <c r="F12493" s="2">
        <v>40172408</v>
      </c>
      <c r="G12493" s="2" t="s">
        <v>490</v>
      </c>
      <c r="H12493" s="2">
        <v>4</v>
      </c>
      <c r="I12493" s="2">
        <v>8</v>
      </c>
      <c r="J12493" s="2">
        <v>10</v>
      </c>
      <c r="K12493" s="2">
        <v>11</v>
      </c>
      <c r="L12493" s="3">
        <v>31416</v>
      </c>
      <c r="M12493" s="2" t="s">
        <v>0</v>
      </c>
      <c r="N12493" s="4" t="s">
        <v>21</v>
      </c>
    </row>
    <row r="12494" spans="1:14" x14ac:dyDescent="0.25">
      <c r="A12494" s="1" t="s">
        <v>365</v>
      </c>
      <c r="B12494" s="2" t="s">
        <v>378</v>
      </c>
      <c r="C12494" s="2" t="s">
        <v>2425</v>
      </c>
      <c r="D12494" s="2" t="s">
        <v>17954</v>
      </c>
      <c r="E12494" s="2" t="s">
        <v>10503</v>
      </c>
      <c r="F12494" s="2">
        <v>40172408</v>
      </c>
      <c r="G12494" s="2" t="s">
        <v>490</v>
      </c>
      <c r="H12494" s="2">
        <v>4</v>
      </c>
      <c r="I12494" s="2">
        <v>8</v>
      </c>
      <c r="J12494" s="2">
        <v>10</v>
      </c>
      <c r="K12494" s="2">
        <v>5</v>
      </c>
      <c r="L12494" s="3">
        <v>12495</v>
      </c>
      <c r="M12494" s="2" t="s">
        <v>0</v>
      </c>
      <c r="N12494" s="4" t="s">
        <v>21</v>
      </c>
    </row>
    <row r="12495" spans="1:14" x14ac:dyDescent="0.25">
      <c r="A12495" s="1" t="s">
        <v>365</v>
      </c>
      <c r="B12495" s="2" t="s">
        <v>378</v>
      </c>
      <c r="C12495" s="2" t="s">
        <v>2425</v>
      </c>
      <c r="D12495" s="2" t="s">
        <v>17954</v>
      </c>
      <c r="E12495" s="2" t="s">
        <v>10504</v>
      </c>
      <c r="F12495" s="2">
        <v>39121402</v>
      </c>
      <c r="G12495" s="2" t="s">
        <v>490</v>
      </c>
      <c r="H12495" s="2">
        <v>4</v>
      </c>
      <c r="I12495" s="2">
        <v>8</v>
      </c>
      <c r="J12495" s="2">
        <v>10</v>
      </c>
      <c r="K12495" s="2">
        <v>10</v>
      </c>
      <c r="L12495" s="3">
        <v>38377.5</v>
      </c>
      <c r="M12495" s="2" t="s">
        <v>0</v>
      </c>
      <c r="N12495" s="4" t="s">
        <v>21</v>
      </c>
    </row>
    <row r="12496" spans="1:14" x14ac:dyDescent="0.25">
      <c r="A12496" s="1" t="s">
        <v>365</v>
      </c>
      <c r="B12496" s="2" t="s">
        <v>378</v>
      </c>
      <c r="C12496" s="2" t="s">
        <v>2425</v>
      </c>
      <c r="D12496" s="2" t="s">
        <v>17954</v>
      </c>
      <c r="E12496" s="2" t="s">
        <v>10505</v>
      </c>
      <c r="F12496" s="2">
        <v>39121402</v>
      </c>
      <c r="G12496" s="2" t="s">
        <v>490</v>
      </c>
      <c r="H12496" s="2">
        <v>4</v>
      </c>
      <c r="I12496" s="2">
        <v>8</v>
      </c>
      <c r="J12496" s="2">
        <v>10</v>
      </c>
      <c r="K12496" s="2">
        <v>2</v>
      </c>
      <c r="L12496" s="3">
        <v>23205</v>
      </c>
      <c r="M12496" s="2" t="s">
        <v>0</v>
      </c>
      <c r="N12496" s="4" t="s">
        <v>21</v>
      </c>
    </row>
    <row r="12497" spans="1:14" x14ac:dyDescent="0.25">
      <c r="A12497" s="1" t="s">
        <v>365</v>
      </c>
      <c r="B12497" s="2" t="s">
        <v>378</v>
      </c>
      <c r="C12497" s="2" t="s">
        <v>2425</v>
      </c>
      <c r="D12497" s="2" t="s">
        <v>17954</v>
      </c>
      <c r="E12497" s="2" t="s">
        <v>10506</v>
      </c>
      <c r="F12497" s="2">
        <v>39121402</v>
      </c>
      <c r="G12497" s="2" t="s">
        <v>490</v>
      </c>
      <c r="H12497" s="2">
        <v>4</v>
      </c>
      <c r="I12497" s="2">
        <v>8</v>
      </c>
      <c r="J12497" s="2">
        <v>10</v>
      </c>
      <c r="K12497" s="2">
        <v>11</v>
      </c>
      <c r="L12497" s="3">
        <v>139408.5</v>
      </c>
      <c r="M12497" s="2" t="s">
        <v>0</v>
      </c>
      <c r="N12497" s="4" t="s">
        <v>21</v>
      </c>
    </row>
    <row r="12498" spans="1:14" x14ac:dyDescent="0.25">
      <c r="A12498" s="1" t="s">
        <v>365</v>
      </c>
      <c r="B12498" s="2" t="s">
        <v>378</v>
      </c>
      <c r="C12498" s="2" t="s">
        <v>2425</v>
      </c>
      <c r="D12498" s="2" t="s">
        <v>17954</v>
      </c>
      <c r="E12498" s="2" t="s">
        <v>18754</v>
      </c>
      <c r="F12498" s="2">
        <v>39121402</v>
      </c>
      <c r="G12498" s="2" t="s">
        <v>490</v>
      </c>
      <c r="H12498" s="2">
        <v>4</v>
      </c>
      <c r="I12498" s="2">
        <v>8</v>
      </c>
      <c r="J12498" s="2">
        <v>10</v>
      </c>
      <c r="K12498" s="2">
        <v>2</v>
      </c>
      <c r="L12498" s="3">
        <v>27310.5</v>
      </c>
      <c r="M12498" s="2" t="s">
        <v>0</v>
      </c>
      <c r="N12498" s="4" t="s">
        <v>21</v>
      </c>
    </row>
    <row r="12499" spans="1:14" x14ac:dyDescent="0.25">
      <c r="A12499" s="1" t="s">
        <v>365</v>
      </c>
      <c r="B12499" s="2" t="s">
        <v>378</v>
      </c>
      <c r="C12499" s="2" t="s">
        <v>2425</v>
      </c>
      <c r="D12499" s="2" t="s">
        <v>17954</v>
      </c>
      <c r="E12499" s="2" t="s">
        <v>10507</v>
      </c>
      <c r="F12499" s="2">
        <v>39121701</v>
      </c>
      <c r="G12499" s="2" t="s">
        <v>810</v>
      </c>
      <c r="H12499" s="2">
        <v>3</v>
      </c>
      <c r="I12499" s="2">
        <v>6</v>
      </c>
      <c r="J12499" s="2">
        <v>10</v>
      </c>
      <c r="K12499" s="2">
        <v>7</v>
      </c>
      <c r="L12499" s="3">
        <v>1678495</v>
      </c>
      <c r="M12499" s="2" t="s">
        <v>0</v>
      </c>
      <c r="N12499" s="4" t="s">
        <v>21</v>
      </c>
    </row>
    <row r="12500" spans="1:14" x14ac:dyDescent="0.25">
      <c r="A12500" s="1" t="s">
        <v>365</v>
      </c>
      <c r="B12500" s="2" t="s">
        <v>378</v>
      </c>
      <c r="C12500" s="2" t="s">
        <v>2425</v>
      </c>
      <c r="D12500" s="2" t="s">
        <v>17954</v>
      </c>
      <c r="E12500" s="2" t="s">
        <v>10508</v>
      </c>
      <c r="F12500" s="2">
        <v>39121438</v>
      </c>
      <c r="G12500" s="2" t="s">
        <v>810</v>
      </c>
      <c r="H12500" s="2">
        <v>3</v>
      </c>
      <c r="I12500" s="2">
        <v>6</v>
      </c>
      <c r="J12500" s="2">
        <v>10</v>
      </c>
      <c r="K12500" s="2">
        <v>5</v>
      </c>
      <c r="L12500" s="3">
        <v>3509905</v>
      </c>
      <c r="M12500" s="2" t="s">
        <v>0</v>
      </c>
      <c r="N12500" s="4" t="s">
        <v>21</v>
      </c>
    </row>
    <row r="12501" spans="1:14" x14ac:dyDescent="0.25">
      <c r="A12501" s="1" t="s">
        <v>365</v>
      </c>
      <c r="B12501" s="2" t="s">
        <v>378</v>
      </c>
      <c r="C12501" s="2" t="s">
        <v>2425</v>
      </c>
      <c r="D12501" s="2" t="s">
        <v>17954</v>
      </c>
      <c r="E12501" s="2" t="s">
        <v>10509</v>
      </c>
      <c r="F12501" s="2">
        <v>24141510</v>
      </c>
      <c r="G12501" s="2" t="s">
        <v>810</v>
      </c>
      <c r="H12501" s="2">
        <v>3</v>
      </c>
      <c r="I12501" s="2">
        <v>6</v>
      </c>
      <c r="J12501" s="2">
        <v>10</v>
      </c>
      <c r="K12501" s="2">
        <v>2</v>
      </c>
      <c r="L12501" s="3">
        <v>4760</v>
      </c>
      <c r="M12501" s="2" t="s">
        <v>17389</v>
      </c>
      <c r="N12501" s="4" t="s">
        <v>21</v>
      </c>
    </row>
    <row r="12502" spans="1:14" x14ac:dyDescent="0.25">
      <c r="A12502" s="1" t="s">
        <v>365</v>
      </c>
      <c r="B12502" s="2" t="s">
        <v>378</v>
      </c>
      <c r="C12502" s="2" t="s">
        <v>2425</v>
      </c>
      <c r="D12502" s="2" t="s">
        <v>17954</v>
      </c>
      <c r="E12502" s="2" t="s">
        <v>10510</v>
      </c>
      <c r="F12502" s="2">
        <v>24141510</v>
      </c>
      <c r="G12502" s="2" t="s">
        <v>810</v>
      </c>
      <c r="H12502" s="2">
        <v>3</v>
      </c>
      <c r="I12502" s="2">
        <v>6</v>
      </c>
      <c r="J12502" s="2">
        <v>10</v>
      </c>
      <c r="K12502" s="2">
        <v>3</v>
      </c>
      <c r="L12502" s="3">
        <v>8211</v>
      </c>
      <c r="M12502" s="2" t="s">
        <v>17389</v>
      </c>
      <c r="N12502" s="4" t="s">
        <v>21</v>
      </c>
    </row>
    <row r="12503" spans="1:14" x14ac:dyDescent="0.25">
      <c r="A12503" s="1" t="s">
        <v>365</v>
      </c>
      <c r="B12503" s="2" t="s">
        <v>378</v>
      </c>
      <c r="C12503" s="2" t="s">
        <v>2425</v>
      </c>
      <c r="D12503" s="2" t="s">
        <v>17954</v>
      </c>
      <c r="E12503" s="2" t="s">
        <v>10511</v>
      </c>
      <c r="F12503" s="2">
        <v>24141510</v>
      </c>
      <c r="G12503" s="2" t="s">
        <v>810</v>
      </c>
      <c r="H12503" s="2">
        <v>3</v>
      </c>
      <c r="I12503" s="2">
        <v>6</v>
      </c>
      <c r="J12503" s="2">
        <v>10</v>
      </c>
      <c r="K12503" s="2">
        <v>3</v>
      </c>
      <c r="L12503" s="3">
        <v>9282</v>
      </c>
      <c r="M12503" s="2" t="s">
        <v>17389</v>
      </c>
      <c r="N12503" s="4" t="s">
        <v>21</v>
      </c>
    </row>
    <row r="12504" spans="1:14" x14ac:dyDescent="0.25">
      <c r="A12504" s="1" t="s">
        <v>365</v>
      </c>
      <c r="B12504" s="2" t="s">
        <v>378</v>
      </c>
      <c r="C12504" s="2" t="s">
        <v>2425</v>
      </c>
      <c r="D12504" s="2" t="s">
        <v>17954</v>
      </c>
      <c r="E12504" s="2" t="s">
        <v>10512</v>
      </c>
      <c r="F12504" s="2">
        <v>24141510</v>
      </c>
      <c r="G12504" s="2" t="s">
        <v>810</v>
      </c>
      <c r="H12504" s="2">
        <v>3</v>
      </c>
      <c r="I12504" s="2">
        <v>6</v>
      </c>
      <c r="J12504" s="2">
        <v>10</v>
      </c>
      <c r="K12504" s="2">
        <v>3</v>
      </c>
      <c r="L12504" s="3">
        <v>8925</v>
      </c>
      <c r="M12504" s="2" t="s">
        <v>17389</v>
      </c>
      <c r="N12504" s="4" t="s">
        <v>21</v>
      </c>
    </row>
    <row r="12505" spans="1:14" x14ac:dyDescent="0.25">
      <c r="A12505" s="1" t="s">
        <v>365</v>
      </c>
      <c r="B12505" s="2" t="s">
        <v>378</v>
      </c>
      <c r="C12505" s="2" t="s">
        <v>2425</v>
      </c>
      <c r="D12505" s="2" t="s">
        <v>17954</v>
      </c>
      <c r="E12505" s="2" t="s">
        <v>10513</v>
      </c>
      <c r="F12505" s="2">
        <v>24141510</v>
      </c>
      <c r="G12505" s="2" t="s">
        <v>810</v>
      </c>
      <c r="H12505" s="2">
        <v>3</v>
      </c>
      <c r="I12505" s="2">
        <v>6</v>
      </c>
      <c r="J12505" s="2">
        <v>10</v>
      </c>
      <c r="K12505" s="2">
        <v>3</v>
      </c>
      <c r="L12505" s="3">
        <v>10353</v>
      </c>
      <c r="M12505" s="2" t="s">
        <v>17389</v>
      </c>
      <c r="N12505" s="4" t="s">
        <v>21</v>
      </c>
    </row>
    <row r="12506" spans="1:14" x14ac:dyDescent="0.25">
      <c r="A12506" s="1" t="s">
        <v>365</v>
      </c>
      <c r="B12506" s="2" t="s">
        <v>378</v>
      </c>
      <c r="C12506" s="2" t="s">
        <v>2425</v>
      </c>
      <c r="D12506" s="2" t="s">
        <v>17954</v>
      </c>
      <c r="E12506" s="2" t="s">
        <v>10514</v>
      </c>
      <c r="F12506" s="2">
        <v>24141510</v>
      </c>
      <c r="G12506" s="2" t="s">
        <v>810</v>
      </c>
      <c r="H12506" s="2">
        <v>3</v>
      </c>
      <c r="I12506" s="2">
        <v>6</v>
      </c>
      <c r="J12506" s="2">
        <v>10</v>
      </c>
      <c r="K12506" s="2">
        <v>3</v>
      </c>
      <c r="L12506" s="3">
        <v>11781</v>
      </c>
      <c r="M12506" s="2" t="s">
        <v>17389</v>
      </c>
      <c r="N12506" s="4" t="s">
        <v>21</v>
      </c>
    </row>
    <row r="12507" spans="1:14" x14ac:dyDescent="0.25">
      <c r="A12507" s="1" t="s">
        <v>365</v>
      </c>
      <c r="B12507" s="2" t="s">
        <v>378</v>
      </c>
      <c r="C12507" s="2" t="s">
        <v>2425</v>
      </c>
      <c r="D12507" s="2" t="s">
        <v>17954</v>
      </c>
      <c r="E12507" s="2" t="s">
        <v>10515</v>
      </c>
      <c r="F12507" s="2">
        <v>24141510</v>
      </c>
      <c r="G12507" s="2" t="s">
        <v>810</v>
      </c>
      <c r="H12507" s="2">
        <v>3</v>
      </c>
      <c r="I12507" s="2">
        <v>6</v>
      </c>
      <c r="J12507" s="2">
        <v>10</v>
      </c>
      <c r="K12507" s="2">
        <v>3</v>
      </c>
      <c r="L12507" s="3">
        <v>14637</v>
      </c>
      <c r="M12507" s="2" t="s">
        <v>17389</v>
      </c>
      <c r="N12507" s="4" t="s">
        <v>21</v>
      </c>
    </row>
    <row r="12508" spans="1:14" x14ac:dyDescent="0.25">
      <c r="A12508" s="1" t="s">
        <v>365</v>
      </c>
      <c r="B12508" s="2" t="s">
        <v>378</v>
      </c>
      <c r="C12508" s="2" t="s">
        <v>2425</v>
      </c>
      <c r="D12508" s="2" t="s">
        <v>17954</v>
      </c>
      <c r="E12508" s="2" t="s">
        <v>10516</v>
      </c>
      <c r="F12508" s="2">
        <v>24141510</v>
      </c>
      <c r="G12508" s="2" t="s">
        <v>810</v>
      </c>
      <c r="H12508" s="2">
        <v>3</v>
      </c>
      <c r="I12508" s="2">
        <v>6</v>
      </c>
      <c r="J12508" s="2">
        <v>10</v>
      </c>
      <c r="K12508" s="2">
        <v>3</v>
      </c>
      <c r="L12508" s="3">
        <v>16422</v>
      </c>
      <c r="M12508" s="2" t="s">
        <v>17389</v>
      </c>
      <c r="N12508" s="4" t="s">
        <v>21</v>
      </c>
    </row>
    <row r="12509" spans="1:14" x14ac:dyDescent="0.25">
      <c r="A12509" s="1" t="s">
        <v>365</v>
      </c>
      <c r="B12509" s="2" t="s">
        <v>378</v>
      </c>
      <c r="C12509" s="2" t="s">
        <v>2425</v>
      </c>
      <c r="D12509" s="2" t="s">
        <v>17954</v>
      </c>
      <c r="E12509" s="2" t="s">
        <v>10517</v>
      </c>
      <c r="F12509" s="2">
        <v>39121448</v>
      </c>
      <c r="G12509" s="2" t="s">
        <v>810</v>
      </c>
      <c r="H12509" s="2">
        <v>3</v>
      </c>
      <c r="I12509" s="2">
        <v>6</v>
      </c>
      <c r="J12509" s="2">
        <v>10</v>
      </c>
      <c r="K12509" s="2">
        <v>3</v>
      </c>
      <c r="L12509" s="3">
        <v>104958</v>
      </c>
      <c r="M12509" s="2" t="s">
        <v>0</v>
      </c>
      <c r="N12509" s="4" t="s">
        <v>21</v>
      </c>
    </row>
    <row r="12510" spans="1:14" x14ac:dyDescent="0.25">
      <c r="A12510" s="1" t="s">
        <v>365</v>
      </c>
      <c r="B12510" s="2" t="s">
        <v>378</v>
      </c>
      <c r="C12510" s="2" t="s">
        <v>2425</v>
      </c>
      <c r="D12510" s="2" t="s">
        <v>17954</v>
      </c>
      <c r="E12510" s="2" t="s">
        <v>10518</v>
      </c>
      <c r="F12510" s="2">
        <v>39121448</v>
      </c>
      <c r="G12510" s="2" t="s">
        <v>810</v>
      </c>
      <c r="H12510" s="2">
        <v>3</v>
      </c>
      <c r="I12510" s="2">
        <v>6</v>
      </c>
      <c r="J12510" s="2">
        <v>10</v>
      </c>
      <c r="K12510" s="2">
        <v>6</v>
      </c>
      <c r="L12510" s="3">
        <v>1259496</v>
      </c>
      <c r="M12510" s="2" t="s">
        <v>0</v>
      </c>
      <c r="N12510" s="4" t="s">
        <v>21</v>
      </c>
    </row>
    <row r="12511" spans="1:14" x14ac:dyDescent="0.25">
      <c r="A12511" s="1" t="s">
        <v>365</v>
      </c>
      <c r="B12511" s="2" t="s">
        <v>378</v>
      </c>
      <c r="C12511" s="2" t="s">
        <v>2425</v>
      </c>
      <c r="D12511" s="2" t="s">
        <v>17954</v>
      </c>
      <c r="E12511" s="2" t="s">
        <v>10519</v>
      </c>
      <c r="F12511" s="2">
        <v>39121448</v>
      </c>
      <c r="G12511" s="2" t="s">
        <v>810</v>
      </c>
      <c r="H12511" s="2">
        <v>3</v>
      </c>
      <c r="I12511" s="2">
        <v>6</v>
      </c>
      <c r="J12511" s="2">
        <v>10</v>
      </c>
      <c r="K12511" s="2">
        <v>6</v>
      </c>
      <c r="L12511" s="3">
        <v>269892</v>
      </c>
      <c r="M12511" s="2" t="s">
        <v>0</v>
      </c>
      <c r="N12511" s="4" t="s">
        <v>21</v>
      </c>
    </row>
    <row r="12512" spans="1:14" x14ac:dyDescent="0.25">
      <c r="A12512" s="1" t="s">
        <v>365</v>
      </c>
      <c r="B12512" s="2" t="s">
        <v>378</v>
      </c>
      <c r="C12512" s="2" t="s">
        <v>2425</v>
      </c>
      <c r="D12512" s="2" t="s">
        <v>17954</v>
      </c>
      <c r="E12512" s="2" t="s">
        <v>10520</v>
      </c>
      <c r="F12512" s="2">
        <v>27111704</v>
      </c>
      <c r="G12512" s="2" t="s">
        <v>810</v>
      </c>
      <c r="H12512" s="2">
        <v>3</v>
      </c>
      <c r="I12512" s="2">
        <v>6</v>
      </c>
      <c r="J12512" s="2">
        <v>10</v>
      </c>
      <c r="K12512" s="2">
        <v>3</v>
      </c>
      <c r="L12512" s="3">
        <v>713643</v>
      </c>
      <c r="M12512" s="2" t="s">
        <v>0</v>
      </c>
      <c r="N12512" s="4" t="s">
        <v>21</v>
      </c>
    </row>
    <row r="12513" spans="1:14" x14ac:dyDescent="0.25">
      <c r="A12513" s="1" t="s">
        <v>365</v>
      </c>
      <c r="B12513" s="2" t="s">
        <v>378</v>
      </c>
      <c r="C12513" s="2" t="s">
        <v>2425</v>
      </c>
      <c r="D12513" s="2" t="s">
        <v>17954</v>
      </c>
      <c r="E12513" s="2" t="s">
        <v>10521</v>
      </c>
      <c r="F12513" s="2">
        <v>39121600</v>
      </c>
      <c r="G12513" s="2" t="s">
        <v>810</v>
      </c>
      <c r="H12513" s="2">
        <v>3</v>
      </c>
      <c r="I12513" s="2">
        <v>6</v>
      </c>
      <c r="J12513" s="2">
        <v>10</v>
      </c>
      <c r="K12513" s="2">
        <v>3</v>
      </c>
      <c r="L12513" s="3">
        <v>13209</v>
      </c>
      <c r="M12513" s="2" t="s">
        <v>0</v>
      </c>
      <c r="N12513" s="4" t="s">
        <v>21</v>
      </c>
    </row>
    <row r="12514" spans="1:14" x14ac:dyDescent="0.25">
      <c r="A12514" s="1" t="s">
        <v>365</v>
      </c>
      <c r="B12514" s="2" t="s">
        <v>378</v>
      </c>
      <c r="C12514" s="2" t="s">
        <v>2425</v>
      </c>
      <c r="D12514" s="2" t="s">
        <v>17954</v>
      </c>
      <c r="E12514" s="2" t="s">
        <v>10522</v>
      </c>
      <c r="F12514" s="2">
        <v>39121600</v>
      </c>
      <c r="G12514" s="2" t="s">
        <v>810</v>
      </c>
      <c r="H12514" s="2">
        <v>3</v>
      </c>
      <c r="I12514" s="2">
        <v>6</v>
      </c>
      <c r="J12514" s="2">
        <v>10</v>
      </c>
      <c r="K12514" s="2">
        <v>3</v>
      </c>
      <c r="L12514" s="3">
        <v>13209</v>
      </c>
      <c r="M12514" s="2" t="s">
        <v>0</v>
      </c>
      <c r="N12514" s="4" t="s">
        <v>21</v>
      </c>
    </row>
    <row r="12515" spans="1:14" x14ac:dyDescent="0.25">
      <c r="A12515" s="1" t="s">
        <v>365</v>
      </c>
      <c r="B12515" s="2" t="s">
        <v>378</v>
      </c>
      <c r="C12515" s="2" t="s">
        <v>2425</v>
      </c>
      <c r="D12515" s="2" t="s">
        <v>17954</v>
      </c>
      <c r="E12515" s="2" t="s">
        <v>10523</v>
      </c>
      <c r="F12515" s="2">
        <v>39121600</v>
      </c>
      <c r="G12515" s="2" t="s">
        <v>810</v>
      </c>
      <c r="H12515" s="2">
        <v>3</v>
      </c>
      <c r="I12515" s="2">
        <v>6</v>
      </c>
      <c r="J12515" s="2">
        <v>10</v>
      </c>
      <c r="K12515" s="2">
        <v>3</v>
      </c>
      <c r="L12515" s="3">
        <v>13209</v>
      </c>
      <c r="M12515" s="2" t="s">
        <v>0</v>
      </c>
      <c r="N12515" s="4" t="s">
        <v>21</v>
      </c>
    </row>
    <row r="12516" spans="1:14" x14ac:dyDescent="0.25">
      <c r="A12516" s="1" t="s">
        <v>365</v>
      </c>
      <c r="B12516" s="2" t="s">
        <v>378</v>
      </c>
      <c r="C12516" s="2" t="s">
        <v>2425</v>
      </c>
      <c r="D12516" s="2" t="s">
        <v>17954</v>
      </c>
      <c r="E12516" s="2" t="s">
        <v>10524</v>
      </c>
      <c r="F12516" s="2">
        <v>39121600</v>
      </c>
      <c r="G12516" s="2" t="s">
        <v>810</v>
      </c>
      <c r="H12516" s="2">
        <v>3</v>
      </c>
      <c r="I12516" s="2">
        <v>6</v>
      </c>
      <c r="J12516" s="2">
        <v>10</v>
      </c>
      <c r="K12516" s="2">
        <v>3</v>
      </c>
      <c r="L12516" s="3">
        <v>16422</v>
      </c>
      <c r="M12516" s="2" t="s">
        <v>0</v>
      </c>
      <c r="N12516" s="4" t="s">
        <v>21</v>
      </c>
    </row>
    <row r="12517" spans="1:14" x14ac:dyDescent="0.25">
      <c r="A12517" s="1" t="s">
        <v>365</v>
      </c>
      <c r="B12517" s="2" t="s">
        <v>378</v>
      </c>
      <c r="C12517" s="2" t="s">
        <v>2425</v>
      </c>
      <c r="D12517" s="2" t="s">
        <v>17954</v>
      </c>
      <c r="E12517" s="2" t="s">
        <v>10525</v>
      </c>
      <c r="F12517" s="2">
        <v>31163100</v>
      </c>
      <c r="G12517" s="2" t="s">
        <v>810</v>
      </c>
      <c r="H12517" s="2">
        <v>3</v>
      </c>
      <c r="I12517" s="2">
        <v>6</v>
      </c>
      <c r="J12517" s="2">
        <v>10</v>
      </c>
      <c r="K12517" s="2">
        <v>3</v>
      </c>
      <c r="L12517" s="3">
        <v>1049937</v>
      </c>
      <c r="M12517" s="2" t="s">
        <v>0</v>
      </c>
      <c r="N12517" s="4" t="s">
        <v>21</v>
      </c>
    </row>
    <row r="12518" spans="1:14" x14ac:dyDescent="0.25">
      <c r="A12518" s="1" t="s">
        <v>365</v>
      </c>
      <c r="B12518" s="2" t="s">
        <v>378</v>
      </c>
      <c r="C12518" s="2" t="s">
        <v>2425</v>
      </c>
      <c r="D12518" s="2" t="s">
        <v>17954</v>
      </c>
      <c r="E12518" s="2" t="s">
        <v>10526</v>
      </c>
      <c r="F12518" s="2">
        <v>39121448</v>
      </c>
      <c r="G12518" s="2" t="s">
        <v>810</v>
      </c>
      <c r="H12518" s="2">
        <v>3</v>
      </c>
      <c r="I12518" s="2">
        <v>6</v>
      </c>
      <c r="J12518" s="2">
        <v>10</v>
      </c>
      <c r="K12518" s="2">
        <v>4</v>
      </c>
      <c r="L12518" s="3">
        <v>2399516</v>
      </c>
      <c r="M12518" s="2" t="s">
        <v>0</v>
      </c>
      <c r="N12518" s="4" t="s">
        <v>21</v>
      </c>
    </row>
    <row r="12519" spans="1:14" x14ac:dyDescent="0.25">
      <c r="A12519" s="1" t="s">
        <v>365</v>
      </c>
      <c r="B12519" s="2" t="s">
        <v>378</v>
      </c>
      <c r="C12519" s="2" t="s">
        <v>2425</v>
      </c>
      <c r="D12519" s="2" t="s">
        <v>17954</v>
      </c>
      <c r="E12519" s="2" t="s">
        <v>10527</v>
      </c>
      <c r="F12519" s="2">
        <v>46182304</v>
      </c>
      <c r="G12519" s="2" t="s">
        <v>810</v>
      </c>
      <c r="H12519" s="2">
        <v>3</v>
      </c>
      <c r="I12519" s="2">
        <v>6</v>
      </c>
      <c r="J12519" s="2">
        <v>10</v>
      </c>
      <c r="K12519" s="2">
        <v>3</v>
      </c>
      <c r="L12519" s="3">
        <v>674730</v>
      </c>
      <c r="M12519" s="2" t="s">
        <v>0</v>
      </c>
      <c r="N12519" s="4" t="s">
        <v>21</v>
      </c>
    </row>
    <row r="12520" spans="1:14" x14ac:dyDescent="0.25">
      <c r="A12520" s="1" t="s">
        <v>365</v>
      </c>
      <c r="B12520" s="2" t="s">
        <v>378</v>
      </c>
      <c r="C12520" s="2" t="s">
        <v>2425</v>
      </c>
      <c r="D12520" s="2" t="s">
        <v>17954</v>
      </c>
      <c r="E12520" s="2" t="s">
        <v>10528</v>
      </c>
      <c r="F12520" s="2">
        <v>31163100</v>
      </c>
      <c r="G12520" s="2" t="s">
        <v>810</v>
      </c>
      <c r="H12520" s="2">
        <v>3</v>
      </c>
      <c r="I12520" s="2">
        <v>6</v>
      </c>
      <c r="J12520" s="2">
        <v>10</v>
      </c>
      <c r="K12520" s="2">
        <v>7</v>
      </c>
      <c r="L12520" s="3">
        <v>4549846</v>
      </c>
      <c r="M12520" s="2" t="s">
        <v>0</v>
      </c>
      <c r="N12520" s="4" t="s">
        <v>21</v>
      </c>
    </row>
    <row r="12521" spans="1:14" x14ac:dyDescent="0.25">
      <c r="A12521" s="1" t="s">
        <v>365</v>
      </c>
      <c r="B12521" s="2" t="s">
        <v>378</v>
      </c>
      <c r="C12521" s="2" t="s">
        <v>2425</v>
      </c>
      <c r="D12521" s="2" t="s">
        <v>17954</v>
      </c>
      <c r="E12521" s="2" t="s">
        <v>10529</v>
      </c>
      <c r="F12521" s="2">
        <v>31163100</v>
      </c>
      <c r="G12521" s="2" t="s">
        <v>810</v>
      </c>
      <c r="H12521" s="2">
        <v>3</v>
      </c>
      <c r="I12521" s="2">
        <v>6</v>
      </c>
      <c r="J12521" s="2">
        <v>10</v>
      </c>
      <c r="K12521" s="2">
        <v>7</v>
      </c>
      <c r="L12521" s="3">
        <v>3149573</v>
      </c>
      <c r="M12521" s="2" t="s">
        <v>0</v>
      </c>
      <c r="N12521" s="4" t="s">
        <v>21</v>
      </c>
    </row>
    <row r="12522" spans="1:14" x14ac:dyDescent="0.25">
      <c r="A12522" s="1" t="s">
        <v>365</v>
      </c>
      <c r="B12522" s="2" t="s">
        <v>378</v>
      </c>
      <c r="C12522" s="2" t="s">
        <v>2425</v>
      </c>
      <c r="D12522" s="2" t="s">
        <v>17954</v>
      </c>
      <c r="E12522" s="2" t="s">
        <v>10530</v>
      </c>
      <c r="F12522" s="2">
        <v>39121402</v>
      </c>
      <c r="G12522" s="2" t="s">
        <v>2858</v>
      </c>
      <c r="H12522" s="2">
        <v>6</v>
      </c>
      <c r="I12522" s="2">
        <v>4</v>
      </c>
      <c r="J12522" s="2">
        <v>10</v>
      </c>
      <c r="K12522" s="2">
        <v>23</v>
      </c>
      <c r="L12522" s="3">
        <v>96600</v>
      </c>
      <c r="M12522" s="2" t="s">
        <v>0</v>
      </c>
      <c r="N12522" s="4" t="s">
        <v>21</v>
      </c>
    </row>
    <row r="12523" spans="1:14" x14ac:dyDescent="0.25">
      <c r="A12523" s="1" t="s">
        <v>365</v>
      </c>
      <c r="B12523" s="2" t="s">
        <v>378</v>
      </c>
      <c r="C12523" s="2" t="s">
        <v>2425</v>
      </c>
      <c r="D12523" s="2" t="s">
        <v>17954</v>
      </c>
      <c r="E12523" s="2" t="s">
        <v>10531</v>
      </c>
      <c r="F12523" s="2">
        <v>41111926</v>
      </c>
      <c r="G12523" s="2" t="s">
        <v>2858</v>
      </c>
      <c r="H12523" s="2">
        <v>6</v>
      </c>
      <c r="I12523" s="2">
        <v>4</v>
      </c>
      <c r="J12523" s="2">
        <v>10</v>
      </c>
      <c r="K12523" s="2">
        <v>15</v>
      </c>
      <c r="L12523" s="3">
        <v>292500</v>
      </c>
      <c r="M12523" s="2" t="s">
        <v>0</v>
      </c>
      <c r="N12523" s="4" t="s">
        <v>21</v>
      </c>
    </row>
    <row r="12524" spans="1:14" x14ac:dyDescent="0.25">
      <c r="A12524" s="1" t="s">
        <v>365</v>
      </c>
      <c r="B12524" s="2" t="s">
        <v>378</v>
      </c>
      <c r="C12524" s="2" t="s">
        <v>2425</v>
      </c>
      <c r="D12524" s="2" t="s">
        <v>17954</v>
      </c>
      <c r="E12524" s="2" t="s">
        <v>7300</v>
      </c>
      <c r="F12524" s="2">
        <v>39121600</v>
      </c>
      <c r="G12524" s="2" t="s">
        <v>2858</v>
      </c>
      <c r="H12524" s="2">
        <v>6</v>
      </c>
      <c r="I12524" s="2">
        <v>4</v>
      </c>
      <c r="J12524" s="2">
        <v>10</v>
      </c>
      <c r="K12524" s="2">
        <v>12</v>
      </c>
      <c r="L12524" s="3">
        <v>72000</v>
      </c>
      <c r="M12524" s="2" t="s">
        <v>0</v>
      </c>
      <c r="N12524" s="4" t="s">
        <v>21</v>
      </c>
    </row>
    <row r="12525" spans="1:14" x14ac:dyDescent="0.25">
      <c r="A12525" s="1" t="s">
        <v>365</v>
      </c>
      <c r="B12525" s="2" t="s">
        <v>378</v>
      </c>
      <c r="C12525" s="2" t="s">
        <v>2425</v>
      </c>
      <c r="D12525" s="2" t="s">
        <v>17954</v>
      </c>
      <c r="E12525" s="2" t="s">
        <v>10532</v>
      </c>
      <c r="F12525" s="2">
        <v>39121600</v>
      </c>
      <c r="G12525" s="2" t="s">
        <v>2858</v>
      </c>
      <c r="H12525" s="2">
        <v>6</v>
      </c>
      <c r="I12525" s="2">
        <v>4</v>
      </c>
      <c r="J12525" s="2">
        <v>10</v>
      </c>
      <c r="K12525" s="2">
        <v>10</v>
      </c>
      <c r="L12525" s="3">
        <v>149000</v>
      </c>
      <c r="M12525" s="2" t="s">
        <v>0</v>
      </c>
      <c r="N12525" s="4" t="s">
        <v>21</v>
      </c>
    </row>
    <row r="12526" spans="1:14" x14ac:dyDescent="0.25">
      <c r="A12526" s="1" t="s">
        <v>365</v>
      </c>
      <c r="B12526" s="2" t="s">
        <v>378</v>
      </c>
      <c r="C12526" s="2" t="s">
        <v>2425</v>
      </c>
      <c r="D12526" s="2" t="s">
        <v>17954</v>
      </c>
      <c r="E12526" s="2" t="s">
        <v>10533</v>
      </c>
      <c r="F12526" s="2">
        <v>39121600</v>
      </c>
      <c r="G12526" s="2" t="s">
        <v>2858</v>
      </c>
      <c r="H12526" s="2">
        <v>6</v>
      </c>
      <c r="I12526" s="2">
        <v>4</v>
      </c>
      <c r="J12526" s="2">
        <v>10</v>
      </c>
      <c r="K12526" s="2">
        <v>1</v>
      </c>
      <c r="L12526" s="3">
        <v>149999.89000000001</v>
      </c>
      <c r="M12526" s="2" t="s">
        <v>0</v>
      </c>
      <c r="N12526" s="4" t="s">
        <v>21</v>
      </c>
    </row>
    <row r="12527" spans="1:14" x14ac:dyDescent="0.25">
      <c r="A12527" s="1" t="s">
        <v>365</v>
      </c>
      <c r="B12527" s="2" t="s">
        <v>378</v>
      </c>
      <c r="C12527" s="2" t="s">
        <v>2425</v>
      </c>
      <c r="D12527" s="2" t="s">
        <v>17954</v>
      </c>
      <c r="E12527" s="2" t="s">
        <v>10534</v>
      </c>
      <c r="F12527" s="2">
        <v>39121600</v>
      </c>
      <c r="G12527" s="2" t="s">
        <v>2858</v>
      </c>
      <c r="H12527" s="2">
        <v>6</v>
      </c>
      <c r="I12527" s="2">
        <v>4</v>
      </c>
      <c r="J12527" s="2">
        <v>10</v>
      </c>
      <c r="K12527" s="2">
        <v>1</v>
      </c>
      <c r="L12527" s="3">
        <v>200000</v>
      </c>
      <c r="M12527" s="2" t="s">
        <v>0</v>
      </c>
      <c r="N12527" s="4" t="s">
        <v>21</v>
      </c>
    </row>
    <row r="12528" spans="1:14" x14ac:dyDescent="0.25">
      <c r="A12528" s="1" t="s">
        <v>365</v>
      </c>
      <c r="B12528" s="2" t="s">
        <v>378</v>
      </c>
      <c r="C12528" s="2" t="s">
        <v>2425</v>
      </c>
      <c r="D12528" s="2" t="s">
        <v>17954</v>
      </c>
      <c r="E12528" s="2" t="s">
        <v>10535</v>
      </c>
      <c r="F12528" s="2" t="s">
        <v>10536</v>
      </c>
      <c r="G12528" s="2" t="s">
        <v>2858</v>
      </c>
      <c r="H12528" s="2">
        <v>6</v>
      </c>
      <c r="I12528" s="2">
        <v>4</v>
      </c>
      <c r="J12528" s="2">
        <v>10</v>
      </c>
      <c r="K12528" s="2">
        <v>1</v>
      </c>
      <c r="L12528" s="3">
        <v>57600</v>
      </c>
      <c r="M12528" s="2" t="s">
        <v>0</v>
      </c>
      <c r="N12528" s="4" t="s">
        <v>21</v>
      </c>
    </row>
    <row r="12529" spans="1:14" x14ac:dyDescent="0.25">
      <c r="A12529" s="1" t="s">
        <v>365</v>
      </c>
      <c r="B12529" s="2" t="s">
        <v>378</v>
      </c>
      <c r="C12529" s="2" t="s">
        <v>2425</v>
      </c>
      <c r="D12529" s="2" t="s">
        <v>17954</v>
      </c>
      <c r="E12529" s="2" t="s">
        <v>10537</v>
      </c>
      <c r="F12529" s="2" t="s">
        <v>10536</v>
      </c>
      <c r="G12529" s="2" t="s">
        <v>2858</v>
      </c>
      <c r="H12529" s="2">
        <v>6</v>
      </c>
      <c r="I12529" s="2">
        <v>4</v>
      </c>
      <c r="J12529" s="2">
        <v>10</v>
      </c>
      <c r="K12529" s="2">
        <v>1</v>
      </c>
      <c r="L12529" s="3">
        <v>57600</v>
      </c>
      <c r="M12529" s="2" t="s">
        <v>0</v>
      </c>
      <c r="N12529" s="4" t="s">
        <v>21</v>
      </c>
    </row>
    <row r="12530" spans="1:14" x14ac:dyDescent="0.25">
      <c r="A12530" s="1" t="s">
        <v>365</v>
      </c>
      <c r="B12530" s="2" t="s">
        <v>378</v>
      </c>
      <c r="C12530" s="2" t="s">
        <v>2425</v>
      </c>
      <c r="D12530" s="2" t="s">
        <v>17954</v>
      </c>
      <c r="E12530" s="2" t="s">
        <v>10538</v>
      </c>
      <c r="F12530" s="2" t="s">
        <v>10536</v>
      </c>
      <c r="G12530" s="2" t="s">
        <v>2858</v>
      </c>
      <c r="H12530" s="2">
        <v>6</v>
      </c>
      <c r="I12530" s="2">
        <v>4</v>
      </c>
      <c r="J12530" s="2">
        <v>10</v>
      </c>
      <c r="K12530" s="2">
        <v>1</v>
      </c>
      <c r="L12530" s="3">
        <v>57600</v>
      </c>
      <c r="M12530" s="2" t="s">
        <v>0</v>
      </c>
      <c r="N12530" s="4" t="s">
        <v>21</v>
      </c>
    </row>
    <row r="12531" spans="1:14" x14ac:dyDescent="0.25">
      <c r="A12531" s="1" t="s">
        <v>365</v>
      </c>
      <c r="B12531" s="2" t="s">
        <v>378</v>
      </c>
      <c r="C12531" s="2" t="s">
        <v>2425</v>
      </c>
      <c r="D12531" s="2" t="s">
        <v>17954</v>
      </c>
      <c r="E12531" s="2" t="s">
        <v>7304</v>
      </c>
      <c r="F12531" s="2">
        <v>39121701</v>
      </c>
      <c r="G12531" s="2" t="s">
        <v>2858</v>
      </c>
      <c r="H12531" s="2">
        <v>6</v>
      </c>
      <c r="I12531" s="2">
        <v>4</v>
      </c>
      <c r="J12531" s="2">
        <v>10</v>
      </c>
      <c r="K12531" s="2">
        <v>5</v>
      </c>
      <c r="L12531" s="3">
        <v>135000</v>
      </c>
      <c r="M12531" s="2" t="s">
        <v>0</v>
      </c>
      <c r="N12531" s="4" t="s">
        <v>21</v>
      </c>
    </row>
    <row r="12532" spans="1:14" x14ac:dyDescent="0.25">
      <c r="A12532" s="1" t="s">
        <v>365</v>
      </c>
      <c r="B12532" s="2" t="s">
        <v>378</v>
      </c>
      <c r="C12532" s="2" t="s">
        <v>2425</v>
      </c>
      <c r="D12532" s="2" t="s">
        <v>17954</v>
      </c>
      <c r="E12532" s="2" t="s">
        <v>10539</v>
      </c>
      <c r="F12532" s="2">
        <v>39101800</v>
      </c>
      <c r="G12532" s="2" t="s">
        <v>2858</v>
      </c>
      <c r="H12532" s="2">
        <v>6</v>
      </c>
      <c r="I12532" s="2">
        <v>4</v>
      </c>
      <c r="J12532" s="2">
        <v>10</v>
      </c>
      <c r="K12532" s="2">
        <v>50</v>
      </c>
      <c r="L12532" s="3">
        <v>74500</v>
      </c>
      <c r="M12532" s="2" t="s">
        <v>0</v>
      </c>
      <c r="N12532" s="4" t="s">
        <v>21</v>
      </c>
    </row>
    <row r="12533" spans="1:14" x14ac:dyDescent="0.25">
      <c r="A12533" s="1" t="s">
        <v>365</v>
      </c>
      <c r="B12533" s="2" t="s">
        <v>378</v>
      </c>
      <c r="C12533" s="2" t="s">
        <v>2425</v>
      </c>
      <c r="D12533" s="2" t="s">
        <v>17954</v>
      </c>
      <c r="E12533" s="2" t="s">
        <v>10540</v>
      </c>
      <c r="F12533" s="2">
        <v>39101800</v>
      </c>
      <c r="G12533" s="2" t="s">
        <v>2858</v>
      </c>
      <c r="H12533" s="2">
        <v>6</v>
      </c>
      <c r="I12533" s="2">
        <v>4</v>
      </c>
      <c r="J12533" s="2">
        <v>10</v>
      </c>
      <c r="K12533" s="2">
        <v>50</v>
      </c>
      <c r="L12533" s="3">
        <v>99500</v>
      </c>
      <c r="M12533" s="2" t="s">
        <v>0</v>
      </c>
      <c r="N12533" s="4" t="s">
        <v>21</v>
      </c>
    </row>
    <row r="12534" spans="1:14" x14ac:dyDescent="0.25">
      <c r="A12534" s="1" t="s">
        <v>365</v>
      </c>
      <c r="B12534" s="2" t="s">
        <v>378</v>
      </c>
      <c r="C12534" s="2" t="s">
        <v>2425</v>
      </c>
      <c r="D12534" s="2" t="s">
        <v>17954</v>
      </c>
      <c r="E12534" s="2" t="s">
        <v>10541</v>
      </c>
      <c r="F12534" s="2">
        <v>39101800</v>
      </c>
      <c r="G12534" s="2" t="s">
        <v>2858</v>
      </c>
      <c r="H12534" s="2">
        <v>6</v>
      </c>
      <c r="I12534" s="2">
        <v>4</v>
      </c>
      <c r="J12534" s="2">
        <v>10</v>
      </c>
      <c r="K12534" s="2">
        <v>50</v>
      </c>
      <c r="L12534" s="3">
        <v>139500</v>
      </c>
      <c r="M12534" s="2" t="s">
        <v>0</v>
      </c>
      <c r="N12534" s="4" t="s">
        <v>21</v>
      </c>
    </row>
    <row r="12535" spans="1:14" x14ac:dyDescent="0.25">
      <c r="A12535" s="1" t="s">
        <v>365</v>
      </c>
      <c r="B12535" s="2" t="s">
        <v>378</v>
      </c>
      <c r="C12535" s="2" t="s">
        <v>2425</v>
      </c>
      <c r="D12535" s="2" t="s">
        <v>17954</v>
      </c>
      <c r="E12535" s="2" t="s">
        <v>10542</v>
      </c>
      <c r="F12535" s="2">
        <v>32101507</v>
      </c>
      <c r="G12535" s="2" t="s">
        <v>2858</v>
      </c>
      <c r="H12535" s="2">
        <v>6</v>
      </c>
      <c r="I12535" s="2">
        <v>4</v>
      </c>
      <c r="J12535" s="2">
        <v>10</v>
      </c>
      <c r="K12535" s="2">
        <v>1</v>
      </c>
      <c r="L12535" s="3">
        <v>14800</v>
      </c>
      <c r="M12535" s="2" t="s">
        <v>0</v>
      </c>
      <c r="N12535" s="4" t="s">
        <v>21</v>
      </c>
    </row>
    <row r="12536" spans="1:14" x14ac:dyDescent="0.25">
      <c r="A12536" s="1" t="s">
        <v>365</v>
      </c>
      <c r="B12536" s="2" t="s">
        <v>378</v>
      </c>
      <c r="C12536" s="2" t="s">
        <v>2425</v>
      </c>
      <c r="D12536" s="2" t="s">
        <v>17954</v>
      </c>
      <c r="E12536" s="2" t="s">
        <v>10543</v>
      </c>
      <c r="F12536" s="2">
        <v>32101507</v>
      </c>
      <c r="G12536" s="2" t="s">
        <v>2858</v>
      </c>
      <c r="H12536" s="2">
        <v>6</v>
      </c>
      <c r="I12536" s="2">
        <v>4</v>
      </c>
      <c r="J12536" s="2">
        <v>10</v>
      </c>
      <c r="K12536" s="2">
        <v>1</v>
      </c>
      <c r="L12536" s="3">
        <v>22800</v>
      </c>
      <c r="M12536" s="2" t="s">
        <v>0</v>
      </c>
      <c r="N12536" s="4" t="s">
        <v>21</v>
      </c>
    </row>
    <row r="12537" spans="1:14" x14ac:dyDescent="0.25">
      <c r="A12537" s="1" t="s">
        <v>365</v>
      </c>
      <c r="B12537" s="2" t="s">
        <v>378</v>
      </c>
      <c r="C12537" s="2" t="s">
        <v>2425</v>
      </c>
      <c r="D12537" s="2" t="s">
        <v>17954</v>
      </c>
      <c r="E12537" s="2" t="s">
        <v>10544</v>
      </c>
      <c r="F12537" s="2">
        <v>32101507</v>
      </c>
      <c r="G12537" s="2" t="s">
        <v>2858</v>
      </c>
      <c r="H12537" s="2">
        <v>6</v>
      </c>
      <c r="I12537" s="2">
        <v>4</v>
      </c>
      <c r="J12537" s="2">
        <v>10</v>
      </c>
      <c r="K12537" s="2">
        <v>1</v>
      </c>
      <c r="L12537" s="3">
        <v>69800</v>
      </c>
      <c r="M12537" s="2" t="s">
        <v>0</v>
      </c>
      <c r="N12537" s="4" t="s">
        <v>21</v>
      </c>
    </row>
    <row r="12538" spans="1:14" x14ac:dyDescent="0.25">
      <c r="A12538" s="1" t="s">
        <v>365</v>
      </c>
      <c r="B12538" s="2" t="s">
        <v>378</v>
      </c>
      <c r="C12538" s="2" t="s">
        <v>2425</v>
      </c>
      <c r="D12538" s="2" t="s">
        <v>17954</v>
      </c>
      <c r="E12538" s="2" t="s">
        <v>10545</v>
      </c>
      <c r="F12538" s="2">
        <v>32101507</v>
      </c>
      <c r="G12538" s="2" t="s">
        <v>2858</v>
      </c>
      <c r="H12538" s="2">
        <v>6</v>
      </c>
      <c r="I12538" s="2">
        <v>4</v>
      </c>
      <c r="J12538" s="2">
        <v>10</v>
      </c>
      <c r="K12538" s="2">
        <v>1</v>
      </c>
      <c r="L12538" s="3">
        <v>75400</v>
      </c>
      <c r="M12538" s="2" t="s">
        <v>0</v>
      </c>
      <c r="N12538" s="4" t="s">
        <v>21</v>
      </c>
    </row>
    <row r="12539" spans="1:14" x14ac:dyDescent="0.25">
      <c r="A12539" s="1" t="s">
        <v>365</v>
      </c>
      <c r="B12539" s="2" t="s">
        <v>378</v>
      </c>
      <c r="C12539" s="2" t="s">
        <v>2425</v>
      </c>
      <c r="D12539" s="2" t="s">
        <v>17954</v>
      </c>
      <c r="E12539" s="2" t="s">
        <v>10546</v>
      </c>
      <c r="F12539" s="2">
        <v>39121523</v>
      </c>
      <c r="G12539" s="2" t="s">
        <v>2858</v>
      </c>
      <c r="H12539" s="2">
        <v>6</v>
      </c>
      <c r="I12539" s="2">
        <v>4</v>
      </c>
      <c r="J12539" s="2">
        <v>10</v>
      </c>
      <c r="K12539" s="2">
        <v>10</v>
      </c>
      <c r="L12539" s="3">
        <v>390000</v>
      </c>
      <c r="M12539" s="2" t="s">
        <v>0</v>
      </c>
      <c r="N12539" s="4" t="s">
        <v>21</v>
      </c>
    </row>
    <row r="12540" spans="1:14" x14ac:dyDescent="0.25">
      <c r="A12540" s="1" t="s">
        <v>365</v>
      </c>
      <c r="B12540" s="2" t="s">
        <v>378</v>
      </c>
      <c r="C12540" s="2" t="s">
        <v>2425</v>
      </c>
      <c r="D12540" s="2" t="s">
        <v>17954</v>
      </c>
      <c r="E12540" s="2" t="s">
        <v>10547</v>
      </c>
      <c r="F12540" s="2" t="s">
        <v>10548</v>
      </c>
      <c r="G12540" s="2" t="s">
        <v>2858</v>
      </c>
      <c r="H12540" s="2">
        <v>6</v>
      </c>
      <c r="I12540" s="2">
        <v>4</v>
      </c>
      <c r="J12540" s="2">
        <v>10</v>
      </c>
      <c r="K12540" s="2">
        <v>6</v>
      </c>
      <c r="L12540" s="3">
        <v>20340</v>
      </c>
      <c r="M12540" s="2" t="s">
        <v>0</v>
      </c>
      <c r="N12540" s="4" t="s">
        <v>21</v>
      </c>
    </row>
    <row r="12541" spans="1:14" x14ac:dyDescent="0.25">
      <c r="A12541" s="1" t="s">
        <v>365</v>
      </c>
      <c r="B12541" s="2" t="s">
        <v>378</v>
      </c>
      <c r="C12541" s="2" t="s">
        <v>2425</v>
      </c>
      <c r="D12541" s="2" t="s">
        <v>17954</v>
      </c>
      <c r="E12541" s="2" t="s">
        <v>10549</v>
      </c>
      <c r="F12541" s="2" t="s">
        <v>10548</v>
      </c>
      <c r="G12541" s="2" t="s">
        <v>2858</v>
      </c>
      <c r="H12541" s="2">
        <v>6</v>
      </c>
      <c r="I12541" s="2">
        <v>4</v>
      </c>
      <c r="J12541" s="2">
        <v>10</v>
      </c>
      <c r="K12541" s="2">
        <v>15</v>
      </c>
      <c r="L12541" s="3">
        <v>50850</v>
      </c>
      <c r="M12541" s="2" t="s">
        <v>0</v>
      </c>
      <c r="N12541" s="4" t="s">
        <v>21</v>
      </c>
    </row>
    <row r="12542" spans="1:14" x14ac:dyDescent="0.25">
      <c r="A12542" s="1" t="s">
        <v>365</v>
      </c>
      <c r="B12542" s="2" t="s">
        <v>378</v>
      </c>
      <c r="C12542" s="2" t="s">
        <v>2425</v>
      </c>
      <c r="D12542" s="2" t="s">
        <v>17954</v>
      </c>
      <c r="E12542" s="2" t="s">
        <v>10550</v>
      </c>
      <c r="F12542" s="2">
        <v>39121600</v>
      </c>
      <c r="G12542" s="2" t="s">
        <v>2858</v>
      </c>
      <c r="H12542" s="2">
        <v>6</v>
      </c>
      <c r="I12542" s="2">
        <v>4</v>
      </c>
      <c r="J12542" s="2">
        <v>10</v>
      </c>
      <c r="K12542" s="2">
        <v>5</v>
      </c>
      <c r="L12542" s="3">
        <v>19450</v>
      </c>
      <c r="M12542" s="2" t="s">
        <v>0</v>
      </c>
      <c r="N12542" s="4" t="s">
        <v>21</v>
      </c>
    </row>
    <row r="12543" spans="1:14" x14ac:dyDescent="0.25">
      <c r="A12543" s="1" t="s">
        <v>365</v>
      </c>
      <c r="B12543" s="2" t="s">
        <v>378</v>
      </c>
      <c r="C12543" s="2" t="s">
        <v>2425</v>
      </c>
      <c r="D12543" s="2" t="s">
        <v>17954</v>
      </c>
      <c r="E12543" s="2" t="s">
        <v>10551</v>
      </c>
      <c r="F12543" s="2">
        <v>39121600</v>
      </c>
      <c r="G12543" s="2" t="s">
        <v>2858</v>
      </c>
      <c r="H12543" s="2">
        <v>6</v>
      </c>
      <c r="I12543" s="2">
        <v>4</v>
      </c>
      <c r="J12543" s="2">
        <v>10</v>
      </c>
      <c r="K12543" s="2">
        <v>5</v>
      </c>
      <c r="L12543" s="3">
        <v>21950</v>
      </c>
      <c r="M12543" s="2" t="s">
        <v>0</v>
      </c>
      <c r="N12543" s="4" t="s">
        <v>21</v>
      </c>
    </row>
    <row r="12544" spans="1:14" x14ac:dyDescent="0.25">
      <c r="A12544" s="1" t="s">
        <v>365</v>
      </c>
      <c r="B12544" s="2" t="s">
        <v>378</v>
      </c>
      <c r="C12544" s="2" t="s">
        <v>2425</v>
      </c>
      <c r="D12544" s="2" t="s">
        <v>17954</v>
      </c>
      <c r="E12544" s="2" t="s">
        <v>10552</v>
      </c>
      <c r="F12544" s="2">
        <v>39131714</v>
      </c>
      <c r="G12544" s="2" t="s">
        <v>2858</v>
      </c>
      <c r="H12544" s="2">
        <v>6</v>
      </c>
      <c r="I12544" s="2">
        <v>4</v>
      </c>
      <c r="J12544" s="2">
        <v>10</v>
      </c>
      <c r="K12544" s="2">
        <v>12</v>
      </c>
      <c r="L12544" s="3">
        <v>81480</v>
      </c>
      <c r="M12544" s="2" t="s">
        <v>17389</v>
      </c>
      <c r="N12544" s="4" t="s">
        <v>21</v>
      </c>
    </row>
    <row r="12545" spans="1:14" x14ac:dyDescent="0.25">
      <c r="A12545" s="1" t="s">
        <v>365</v>
      </c>
      <c r="B12545" s="2" t="s">
        <v>378</v>
      </c>
      <c r="C12545" s="2" t="s">
        <v>2488</v>
      </c>
      <c r="D12545" s="2" t="s">
        <v>17955</v>
      </c>
      <c r="E12545" s="2" t="s">
        <v>18755</v>
      </c>
      <c r="F12545" s="2">
        <v>26121613</v>
      </c>
      <c r="G12545" s="2" t="s">
        <v>490</v>
      </c>
      <c r="H12545" s="2">
        <v>4</v>
      </c>
      <c r="I12545" s="2">
        <v>8</v>
      </c>
      <c r="J12545" s="2">
        <v>10</v>
      </c>
      <c r="K12545" s="2">
        <v>100</v>
      </c>
      <c r="L12545" s="3">
        <v>205275</v>
      </c>
      <c r="M12545" s="2" t="s">
        <v>17389</v>
      </c>
      <c r="N12545" s="4" t="s">
        <v>21</v>
      </c>
    </row>
    <row r="12546" spans="1:14" x14ac:dyDescent="0.25">
      <c r="A12546" s="1" t="s">
        <v>365</v>
      </c>
      <c r="B12546" s="2" t="s">
        <v>378</v>
      </c>
      <c r="C12546" s="2" t="s">
        <v>2488</v>
      </c>
      <c r="D12546" s="2" t="s">
        <v>17955</v>
      </c>
      <c r="E12546" s="2" t="s">
        <v>18756</v>
      </c>
      <c r="F12546" s="2">
        <v>26121613</v>
      </c>
      <c r="G12546" s="2" t="s">
        <v>490</v>
      </c>
      <c r="H12546" s="2">
        <v>4</v>
      </c>
      <c r="I12546" s="2">
        <v>8</v>
      </c>
      <c r="J12546" s="2">
        <v>10</v>
      </c>
      <c r="K12546" s="2">
        <v>100</v>
      </c>
      <c r="L12546" s="3">
        <v>151725</v>
      </c>
      <c r="M12546" s="2" t="s">
        <v>17389</v>
      </c>
      <c r="N12546" s="4" t="s">
        <v>21</v>
      </c>
    </row>
    <row r="12547" spans="1:14" x14ac:dyDescent="0.25">
      <c r="A12547" s="1" t="s">
        <v>365</v>
      </c>
      <c r="B12547" s="2" t="s">
        <v>378</v>
      </c>
      <c r="C12547" s="2" t="s">
        <v>2488</v>
      </c>
      <c r="D12547" s="2" t="s">
        <v>17955</v>
      </c>
      <c r="E12547" s="2" t="s">
        <v>18757</v>
      </c>
      <c r="F12547" s="2">
        <v>26121613</v>
      </c>
      <c r="G12547" s="2" t="s">
        <v>490</v>
      </c>
      <c r="H12547" s="2">
        <v>4</v>
      </c>
      <c r="I12547" s="2">
        <v>8</v>
      </c>
      <c r="J12547" s="2">
        <v>10</v>
      </c>
      <c r="K12547" s="2">
        <v>100</v>
      </c>
      <c r="L12547" s="3">
        <v>107100</v>
      </c>
      <c r="M12547" s="2" t="s">
        <v>17389</v>
      </c>
      <c r="N12547" s="4" t="s">
        <v>21</v>
      </c>
    </row>
    <row r="12548" spans="1:14" x14ac:dyDescent="0.25">
      <c r="A12548" s="1" t="s">
        <v>365</v>
      </c>
      <c r="B12548" s="2" t="s">
        <v>378</v>
      </c>
      <c r="C12548" s="2" t="s">
        <v>2488</v>
      </c>
      <c r="D12548" s="2" t="s">
        <v>17955</v>
      </c>
      <c r="E12548" s="2" t="s">
        <v>18758</v>
      </c>
      <c r="F12548" s="2">
        <v>26121613</v>
      </c>
      <c r="G12548" s="2" t="s">
        <v>490</v>
      </c>
      <c r="H12548" s="2">
        <v>4</v>
      </c>
      <c r="I12548" s="2">
        <v>8</v>
      </c>
      <c r="J12548" s="2">
        <v>10</v>
      </c>
      <c r="K12548" s="2">
        <v>100</v>
      </c>
      <c r="L12548" s="3">
        <v>294525</v>
      </c>
      <c r="M12548" s="2" t="s">
        <v>17389</v>
      </c>
      <c r="N12548" s="4" t="s">
        <v>21</v>
      </c>
    </row>
    <row r="12549" spans="1:14" x14ac:dyDescent="0.25">
      <c r="A12549" s="1" t="s">
        <v>365</v>
      </c>
      <c r="B12549" s="2" t="s">
        <v>378</v>
      </c>
      <c r="C12549" s="2" t="s">
        <v>2488</v>
      </c>
      <c r="D12549" s="2" t="s">
        <v>17955</v>
      </c>
      <c r="E12549" s="2" t="s">
        <v>10553</v>
      </c>
      <c r="F12549" s="2">
        <v>26121613</v>
      </c>
      <c r="G12549" s="2" t="s">
        <v>490</v>
      </c>
      <c r="H12549" s="2">
        <v>4</v>
      </c>
      <c r="I12549" s="2">
        <v>8</v>
      </c>
      <c r="J12549" s="2">
        <v>10</v>
      </c>
      <c r="K12549" s="2">
        <v>1</v>
      </c>
      <c r="L12549" s="3">
        <v>246330</v>
      </c>
      <c r="M12549" s="2" t="s">
        <v>0</v>
      </c>
      <c r="N12549" s="4" t="s">
        <v>21</v>
      </c>
    </row>
    <row r="12550" spans="1:14" x14ac:dyDescent="0.25">
      <c r="A12550" s="1" t="s">
        <v>365</v>
      </c>
      <c r="B12550" s="2" t="s">
        <v>378</v>
      </c>
      <c r="C12550" s="2" t="s">
        <v>2488</v>
      </c>
      <c r="D12550" s="2" t="s">
        <v>17955</v>
      </c>
      <c r="E12550" s="2" t="s">
        <v>2508</v>
      </c>
      <c r="F12550" s="2">
        <v>26121613</v>
      </c>
      <c r="G12550" s="2" t="s">
        <v>490</v>
      </c>
      <c r="H12550" s="2">
        <v>4</v>
      </c>
      <c r="I12550" s="2">
        <v>8</v>
      </c>
      <c r="J12550" s="2">
        <v>10</v>
      </c>
      <c r="K12550" s="2">
        <v>30</v>
      </c>
      <c r="L12550" s="3">
        <v>214200</v>
      </c>
      <c r="M12550" s="2" t="s">
        <v>17389</v>
      </c>
      <c r="N12550" s="4" t="s">
        <v>21</v>
      </c>
    </row>
    <row r="12551" spans="1:14" x14ac:dyDescent="0.25">
      <c r="A12551" s="1" t="s">
        <v>365</v>
      </c>
      <c r="B12551" s="2" t="s">
        <v>378</v>
      </c>
      <c r="C12551" s="2" t="s">
        <v>2488</v>
      </c>
      <c r="D12551" s="2" t="s">
        <v>17955</v>
      </c>
      <c r="E12551" s="2" t="s">
        <v>2510</v>
      </c>
      <c r="F12551" s="2">
        <v>26121613</v>
      </c>
      <c r="G12551" s="2" t="s">
        <v>490</v>
      </c>
      <c r="H12551" s="2">
        <v>4</v>
      </c>
      <c r="I12551" s="2">
        <v>8</v>
      </c>
      <c r="J12551" s="2">
        <v>10</v>
      </c>
      <c r="K12551" s="2">
        <v>30</v>
      </c>
      <c r="L12551" s="3">
        <v>160650</v>
      </c>
      <c r="M12551" s="2" t="s">
        <v>17389</v>
      </c>
      <c r="N12551" s="4" t="s">
        <v>21</v>
      </c>
    </row>
    <row r="12552" spans="1:14" x14ac:dyDescent="0.25">
      <c r="A12552" s="1" t="s">
        <v>365</v>
      </c>
      <c r="B12552" s="2" t="s">
        <v>378</v>
      </c>
      <c r="C12552" s="2" t="s">
        <v>2488</v>
      </c>
      <c r="D12552" s="2" t="s">
        <v>17955</v>
      </c>
      <c r="E12552" s="2" t="s">
        <v>10554</v>
      </c>
      <c r="F12552" s="2">
        <v>26121613</v>
      </c>
      <c r="G12552" s="2" t="s">
        <v>490</v>
      </c>
      <c r="H12552" s="2">
        <v>4</v>
      </c>
      <c r="I12552" s="2">
        <v>8</v>
      </c>
      <c r="J12552" s="2">
        <v>10</v>
      </c>
      <c r="K12552" s="2">
        <v>1</v>
      </c>
      <c r="L12552" s="3">
        <v>543978.75</v>
      </c>
      <c r="M12552" s="2" t="s">
        <v>0</v>
      </c>
      <c r="N12552" s="4" t="s">
        <v>21</v>
      </c>
    </row>
    <row r="12553" spans="1:14" x14ac:dyDescent="0.25">
      <c r="A12553" s="1" t="s">
        <v>365</v>
      </c>
      <c r="B12553" s="2" t="s">
        <v>378</v>
      </c>
      <c r="C12553" s="2" t="s">
        <v>2488</v>
      </c>
      <c r="D12553" s="2" t="s">
        <v>17955</v>
      </c>
      <c r="E12553" s="2" t="s">
        <v>10555</v>
      </c>
      <c r="F12553" s="2">
        <v>26121613</v>
      </c>
      <c r="G12553" s="2" t="s">
        <v>490</v>
      </c>
      <c r="H12553" s="2">
        <v>4</v>
      </c>
      <c r="I12553" s="2">
        <v>8</v>
      </c>
      <c r="J12553" s="2">
        <v>10</v>
      </c>
      <c r="K12553" s="2">
        <v>1</v>
      </c>
      <c r="L12553" s="3">
        <v>602137.62</v>
      </c>
      <c r="M12553" s="2" t="s">
        <v>0</v>
      </c>
      <c r="N12553" s="4" t="s">
        <v>21</v>
      </c>
    </row>
    <row r="12554" spans="1:14" x14ac:dyDescent="0.25">
      <c r="A12554" s="1" t="s">
        <v>365</v>
      </c>
      <c r="B12554" s="2" t="s">
        <v>378</v>
      </c>
      <c r="C12554" s="2" t="s">
        <v>2488</v>
      </c>
      <c r="D12554" s="2" t="s">
        <v>17955</v>
      </c>
      <c r="E12554" s="2" t="s">
        <v>18759</v>
      </c>
      <c r="F12554" s="2">
        <v>26121613</v>
      </c>
      <c r="G12554" s="2" t="s">
        <v>490</v>
      </c>
      <c r="H12554" s="2">
        <v>4</v>
      </c>
      <c r="I12554" s="2">
        <v>8</v>
      </c>
      <c r="J12554" s="2">
        <v>10</v>
      </c>
      <c r="K12554" s="2">
        <v>1</v>
      </c>
      <c r="L12554" s="3">
        <v>151725</v>
      </c>
      <c r="M12554" s="2" t="s">
        <v>0</v>
      </c>
      <c r="N12554" s="4" t="s">
        <v>21</v>
      </c>
    </row>
    <row r="12555" spans="1:14" x14ac:dyDescent="0.25">
      <c r="A12555" s="1" t="s">
        <v>365</v>
      </c>
      <c r="B12555" s="2" t="s">
        <v>378</v>
      </c>
      <c r="C12555" s="2" t="s">
        <v>2488</v>
      </c>
      <c r="D12555" s="2" t="s">
        <v>17955</v>
      </c>
      <c r="E12555" s="2" t="s">
        <v>10556</v>
      </c>
      <c r="F12555" s="2">
        <v>60104912</v>
      </c>
      <c r="G12555" s="2" t="s">
        <v>490</v>
      </c>
      <c r="H12555" s="2">
        <v>8</v>
      </c>
      <c r="I12555" s="2">
        <v>3</v>
      </c>
      <c r="J12555" s="2">
        <v>10</v>
      </c>
      <c r="K12555" s="2">
        <v>25</v>
      </c>
      <c r="L12555" s="3">
        <v>4398716</v>
      </c>
      <c r="M12555" s="2" t="s">
        <v>17389</v>
      </c>
      <c r="N12555" s="4" t="s">
        <v>21</v>
      </c>
    </row>
    <row r="12556" spans="1:14" x14ac:dyDescent="0.25">
      <c r="A12556" s="1" t="s">
        <v>365</v>
      </c>
      <c r="B12556" s="2" t="s">
        <v>378</v>
      </c>
      <c r="C12556" s="2" t="s">
        <v>2488</v>
      </c>
      <c r="D12556" s="2" t="s">
        <v>17955</v>
      </c>
      <c r="E12556" s="2" t="s">
        <v>10557</v>
      </c>
      <c r="F12556" s="2">
        <v>60104912</v>
      </c>
      <c r="G12556" s="2" t="s">
        <v>490</v>
      </c>
      <c r="H12556" s="2">
        <v>8</v>
      </c>
      <c r="I12556" s="2">
        <v>3</v>
      </c>
      <c r="J12556" s="2">
        <v>10</v>
      </c>
      <c r="K12556" s="2">
        <v>25</v>
      </c>
      <c r="L12556" s="3">
        <v>4280192</v>
      </c>
      <c r="M12556" s="2" t="s">
        <v>17389</v>
      </c>
      <c r="N12556" s="4" t="s">
        <v>21</v>
      </c>
    </row>
    <row r="12557" spans="1:14" x14ac:dyDescent="0.25">
      <c r="A12557" s="1" t="s">
        <v>365</v>
      </c>
      <c r="B12557" s="2" t="s">
        <v>378</v>
      </c>
      <c r="C12557" s="2" t="s">
        <v>2488</v>
      </c>
      <c r="D12557" s="2" t="s">
        <v>17955</v>
      </c>
      <c r="E12557" s="2" t="s">
        <v>10558</v>
      </c>
      <c r="F12557" s="2">
        <v>60104912</v>
      </c>
      <c r="G12557" s="2" t="s">
        <v>490</v>
      </c>
      <c r="H12557" s="2">
        <v>8</v>
      </c>
      <c r="I12557" s="2">
        <v>3</v>
      </c>
      <c r="J12557" s="2">
        <v>10</v>
      </c>
      <c r="K12557" s="2">
        <v>15</v>
      </c>
      <c r="L12557" s="3">
        <v>1459862.25</v>
      </c>
      <c r="M12557" s="2" t="s">
        <v>17389</v>
      </c>
      <c r="N12557" s="4" t="s">
        <v>21</v>
      </c>
    </row>
    <row r="12558" spans="1:14" x14ac:dyDescent="0.25">
      <c r="A12558" s="1" t="s">
        <v>365</v>
      </c>
      <c r="B12558" s="2" t="s">
        <v>378</v>
      </c>
      <c r="C12558" s="2" t="s">
        <v>2488</v>
      </c>
      <c r="D12558" s="2" t="s">
        <v>17955</v>
      </c>
      <c r="E12558" s="2" t="s">
        <v>10559</v>
      </c>
      <c r="F12558" s="2">
        <v>41111621</v>
      </c>
      <c r="G12558" s="2" t="s">
        <v>810</v>
      </c>
      <c r="H12558" s="2">
        <v>3</v>
      </c>
      <c r="I12558" s="2">
        <v>6</v>
      </c>
      <c r="J12558" s="2">
        <v>10</v>
      </c>
      <c r="K12558" s="2">
        <v>1</v>
      </c>
      <c r="L12558" s="3">
        <v>599879</v>
      </c>
      <c r="M12558" s="2" t="s">
        <v>0</v>
      </c>
      <c r="N12558" s="4" t="s">
        <v>21</v>
      </c>
    </row>
    <row r="12559" spans="1:14" x14ac:dyDescent="0.25">
      <c r="A12559" s="1" t="s">
        <v>365</v>
      </c>
      <c r="B12559" s="2" t="s">
        <v>378</v>
      </c>
      <c r="C12559" s="2" t="s">
        <v>2488</v>
      </c>
      <c r="D12559" s="2" t="s">
        <v>17955</v>
      </c>
      <c r="E12559" s="2" t="s">
        <v>10560</v>
      </c>
      <c r="F12559" s="2">
        <v>41111621</v>
      </c>
      <c r="G12559" s="2" t="s">
        <v>810</v>
      </c>
      <c r="H12559" s="2">
        <v>3</v>
      </c>
      <c r="I12559" s="2">
        <v>6</v>
      </c>
      <c r="J12559" s="2">
        <v>10</v>
      </c>
      <c r="K12559" s="2">
        <v>1</v>
      </c>
      <c r="L12559" s="3">
        <v>674968</v>
      </c>
      <c r="M12559" s="2" t="s">
        <v>0</v>
      </c>
      <c r="N12559" s="4" t="s">
        <v>21</v>
      </c>
    </row>
    <row r="12560" spans="1:14" x14ac:dyDescent="0.25">
      <c r="A12560" s="1" t="s">
        <v>365</v>
      </c>
      <c r="B12560" s="2" t="s">
        <v>378</v>
      </c>
      <c r="C12560" s="2" t="s">
        <v>2488</v>
      </c>
      <c r="D12560" s="2" t="s">
        <v>17955</v>
      </c>
      <c r="E12560" s="2" t="s">
        <v>10561</v>
      </c>
      <c r="F12560" s="2">
        <v>41111621</v>
      </c>
      <c r="G12560" s="2" t="s">
        <v>810</v>
      </c>
      <c r="H12560" s="2">
        <v>3</v>
      </c>
      <c r="I12560" s="2">
        <v>6</v>
      </c>
      <c r="J12560" s="2">
        <v>10</v>
      </c>
      <c r="K12560" s="2">
        <v>1</v>
      </c>
      <c r="L12560" s="3">
        <v>599879</v>
      </c>
      <c r="M12560" s="2" t="s">
        <v>0</v>
      </c>
      <c r="N12560" s="4" t="s">
        <v>21</v>
      </c>
    </row>
    <row r="12561" spans="1:14" x14ac:dyDescent="0.25">
      <c r="A12561" s="1" t="s">
        <v>365</v>
      </c>
      <c r="B12561" s="2" t="s">
        <v>378</v>
      </c>
      <c r="C12561" s="2" t="s">
        <v>2488</v>
      </c>
      <c r="D12561" s="2" t="s">
        <v>17955</v>
      </c>
      <c r="E12561" s="2" t="s">
        <v>10562</v>
      </c>
      <c r="F12561" s="2">
        <v>26121613</v>
      </c>
      <c r="G12561" s="2" t="s">
        <v>810</v>
      </c>
      <c r="H12561" s="2">
        <v>3</v>
      </c>
      <c r="I12561" s="2">
        <v>6</v>
      </c>
      <c r="J12561" s="2">
        <v>10</v>
      </c>
      <c r="K12561" s="2">
        <v>2</v>
      </c>
      <c r="L12561" s="3">
        <v>269892</v>
      </c>
      <c r="M12561" s="2" t="s">
        <v>0</v>
      </c>
      <c r="N12561" s="4" t="s">
        <v>21</v>
      </c>
    </row>
    <row r="12562" spans="1:14" x14ac:dyDescent="0.25">
      <c r="A12562" s="1" t="s">
        <v>365</v>
      </c>
      <c r="B12562" s="2" t="s">
        <v>378</v>
      </c>
      <c r="C12562" s="2" t="s">
        <v>2488</v>
      </c>
      <c r="D12562" s="2" t="s">
        <v>17955</v>
      </c>
      <c r="E12562" s="2" t="s">
        <v>10563</v>
      </c>
      <c r="F12562" s="2">
        <v>11162111</v>
      </c>
      <c r="G12562" s="2" t="s">
        <v>810</v>
      </c>
      <c r="H12562" s="2">
        <v>3</v>
      </c>
      <c r="I12562" s="2">
        <v>6</v>
      </c>
      <c r="J12562" s="2">
        <v>10</v>
      </c>
      <c r="K12562" s="2">
        <v>10</v>
      </c>
      <c r="L12562" s="3">
        <v>148750</v>
      </c>
      <c r="M12562" s="2" t="s">
        <v>17389</v>
      </c>
      <c r="N12562" s="4" t="s">
        <v>21</v>
      </c>
    </row>
    <row r="12563" spans="1:14" x14ac:dyDescent="0.25">
      <c r="A12563" s="1" t="s">
        <v>365</v>
      </c>
      <c r="B12563" s="2" t="s">
        <v>378</v>
      </c>
      <c r="C12563" s="2" t="s">
        <v>2488</v>
      </c>
      <c r="D12563" s="2" t="s">
        <v>17955</v>
      </c>
      <c r="E12563" s="2" t="s">
        <v>10564</v>
      </c>
      <c r="F12563" s="2">
        <v>11162111</v>
      </c>
      <c r="G12563" s="2" t="s">
        <v>810</v>
      </c>
      <c r="H12563" s="2">
        <v>3</v>
      </c>
      <c r="I12563" s="2">
        <v>6</v>
      </c>
      <c r="J12563" s="2">
        <v>10</v>
      </c>
      <c r="K12563" s="2">
        <v>10</v>
      </c>
      <c r="L12563" s="3">
        <v>218960</v>
      </c>
      <c r="M12563" s="2" t="s">
        <v>17389</v>
      </c>
      <c r="N12563" s="4" t="s">
        <v>21</v>
      </c>
    </row>
    <row r="12564" spans="1:14" x14ac:dyDescent="0.25">
      <c r="A12564" s="1" t="s">
        <v>365</v>
      </c>
      <c r="B12564" s="2" t="s">
        <v>378</v>
      </c>
      <c r="C12564" s="2" t="s">
        <v>2488</v>
      </c>
      <c r="D12564" s="2" t="s">
        <v>17955</v>
      </c>
      <c r="E12564" s="2" t="s">
        <v>10565</v>
      </c>
      <c r="F12564" s="2">
        <v>39121440</v>
      </c>
      <c r="G12564" s="2" t="s">
        <v>810</v>
      </c>
      <c r="H12564" s="2">
        <v>3</v>
      </c>
      <c r="I12564" s="2">
        <v>6</v>
      </c>
      <c r="J12564" s="2">
        <v>10</v>
      </c>
      <c r="K12564" s="2">
        <v>50</v>
      </c>
      <c r="L12564" s="3">
        <v>1749300</v>
      </c>
      <c r="M12564" s="2" t="s">
        <v>17389</v>
      </c>
      <c r="N12564" s="4" t="s">
        <v>21</v>
      </c>
    </row>
    <row r="12565" spans="1:14" x14ac:dyDescent="0.25">
      <c r="A12565" s="1" t="s">
        <v>365</v>
      </c>
      <c r="B12565" s="2" t="s">
        <v>378</v>
      </c>
      <c r="C12565" s="2" t="s">
        <v>2488</v>
      </c>
      <c r="D12565" s="2" t="s">
        <v>17955</v>
      </c>
      <c r="E12565" s="2" t="s">
        <v>10566</v>
      </c>
      <c r="F12565" s="2">
        <v>25121713</v>
      </c>
      <c r="G12565" s="2" t="s">
        <v>810</v>
      </c>
      <c r="H12565" s="2">
        <v>3</v>
      </c>
      <c r="I12565" s="2">
        <v>6</v>
      </c>
      <c r="J12565" s="2">
        <v>10</v>
      </c>
      <c r="K12565" s="2">
        <v>30</v>
      </c>
      <c r="L12565" s="3">
        <v>103530</v>
      </c>
      <c r="M12565" s="2" t="s">
        <v>17389</v>
      </c>
      <c r="N12565" s="4" t="s">
        <v>21</v>
      </c>
    </row>
    <row r="12566" spans="1:14" x14ac:dyDescent="0.25">
      <c r="A12566" s="1" t="s">
        <v>365</v>
      </c>
      <c r="B12566" s="2" t="s">
        <v>378</v>
      </c>
      <c r="C12566" s="2" t="s">
        <v>2488</v>
      </c>
      <c r="D12566" s="2" t="s">
        <v>17955</v>
      </c>
      <c r="E12566" s="2" t="s">
        <v>10567</v>
      </c>
      <c r="F12566" s="2">
        <v>25121713</v>
      </c>
      <c r="G12566" s="2" t="s">
        <v>810</v>
      </c>
      <c r="H12566" s="2">
        <v>3</v>
      </c>
      <c r="I12566" s="2">
        <v>6</v>
      </c>
      <c r="J12566" s="2">
        <v>10</v>
      </c>
      <c r="K12566" s="2">
        <v>30</v>
      </c>
      <c r="L12566" s="3">
        <v>132090</v>
      </c>
      <c r="M12566" s="2" t="s">
        <v>17389</v>
      </c>
      <c r="N12566" s="4" t="s">
        <v>21</v>
      </c>
    </row>
    <row r="12567" spans="1:14" x14ac:dyDescent="0.25">
      <c r="A12567" s="1" t="s">
        <v>365</v>
      </c>
      <c r="B12567" s="2" t="s">
        <v>378</v>
      </c>
      <c r="C12567" s="2" t="s">
        <v>2488</v>
      </c>
      <c r="D12567" s="2" t="s">
        <v>17955</v>
      </c>
      <c r="E12567" s="2" t="s">
        <v>10568</v>
      </c>
      <c r="F12567" s="2">
        <v>25121713</v>
      </c>
      <c r="G12567" s="2" t="s">
        <v>810</v>
      </c>
      <c r="H12567" s="2">
        <v>3</v>
      </c>
      <c r="I12567" s="2">
        <v>6</v>
      </c>
      <c r="J12567" s="2">
        <v>10</v>
      </c>
      <c r="K12567" s="2">
        <v>30</v>
      </c>
      <c r="L12567" s="3">
        <v>142800</v>
      </c>
      <c r="M12567" s="2" t="s">
        <v>17389</v>
      </c>
      <c r="N12567" s="4" t="s">
        <v>21</v>
      </c>
    </row>
    <row r="12568" spans="1:14" x14ac:dyDescent="0.25">
      <c r="A12568" s="1" t="s">
        <v>365</v>
      </c>
      <c r="B12568" s="2" t="s">
        <v>378</v>
      </c>
      <c r="C12568" s="2" t="s">
        <v>2488</v>
      </c>
      <c r="D12568" s="2" t="s">
        <v>17955</v>
      </c>
      <c r="E12568" s="2" t="s">
        <v>10569</v>
      </c>
      <c r="F12568" s="2">
        <v>25121713</v>
      </c>
      <c r="G12568" s="2" t="s">
        <v>810</v>
      </c>
      <c r="H12568" s="2">
        <v>3</v>
      </c>
      <c r="I12568" s="2">
        <v>6</v>
      </c>
      <c r="J12568" s="2">
        <v>10</v>
      </c>
      <c r="K12568" s="2">
        <v>30</v>
      </c>
      <c r="L12568" s="3">
        <v>10499370</v>
      </c>
      <c r="M12568" s="2" t="s">
        <v>17389</v>
      </c>
      <c r="N12568" s="4" t="s">
        <v>21</v>
      </c>
    </row>
    <row r="12569" spans="1:14" x14ac:dyDescent="0.25">
      <c r="A12569" s="1" t="s">
        <v>365</v>
      </c>
      <c r="B12569" s="2" t="s">
        <v>378</v>
      </c>
      <c r="C12569" s="2" t="s">
        <v>2488</v>
      </c>
      <c r="D12569" s="2" t="s">
        <v>17955</v>
      </c>
      <c r="E12569" s="2" t="s">
        <v>10570</v>
      </c>
      <c r="F12569" s="2">
        <v>25121713</v>
      </c>
      <c r="G12569" s="2" t="s">
        <v>810</v>
      </c>
      <c r="H12569" s="2">
        <v>3</v>
      </c>
      <c r="I12569" s="2">
        <v>6</v>
      </c>
      <c r="J12569" s="2">
        <v>10</v>
      </c>
      <c r="K12569" s="2">
        <v>30</v>
      </c>
      <c r="L12569" s="3">
        <v>931770</v>
      </c>
      <c r="M12569" s="2" t="s">
        <v>17389</v>
      </c>
      <c r="N12569" s="4" t="s">
        <v>21</v>
      </c>
    </row>
    <row r="12570" spans="1:14" x14ac:dyDescent="0.25">
      <c r="A12570" s="1" t="s">
        <v>365</v>
      </c>
      <c r="B12570" s="2" t="s">
        <v>378</v>
      </c>
      <c r="C12570" s="2" t="s">
        <v>2488</v>
      </c>
      <c r="D12570" s="2" t="s">
        <v>17955</v>
      </c>
      <c r="E12570" s="2" t="s">
        <v>10571</v>
      </c>
      <c r="F12570" s="2">
        <v>25121713</v>
      </c>
      <c r="G12570" s="2" t="s">
        <v>810</v>
      </c>
      <c r="H12570" s="2">
        <v>3</v>
      </c>
      <c r="I12570" s="2">
        <v>6</v>
      </c>
      <c r="J12570" s="2">
        <v>10</v>
      </c>
      <c r="K12570" s="2">
        <v>30</v>
      </c>
      <c r="L12570" s="3">
        <v>1574370</v>
      </c>
      <c r="M12570" s="2" t="s">
        <v>17389</v>
      </c>
      <c r="N12570" s="4" t="s">
        <v>21</v>
      </c>
    </row>
    <row r="12571" spans="1:14" x14ac:dyDescent="0.25">
      <c r="A12571" s="1" t="s">
        <v>365</v>
      </c>
      <c r="B12571" s="2" t="s">
        <v>378</v>
      </c>
      <c r="C12571" s="2" t="s">
        <v>2488</v>
      </c>
      <c r="D12571" s="2" t="s">
        <v>17955</v>
      </c>
      <c r="E12571" s="2" t="s">
        <v>10572</v>
      </c>
      <c r="F12571" s="2">
        <v>25121713</v>
      </c>
      <c r="G12571" s="2" t="s">
        <v>810</v>
      </c>
      <c r="H12571" s="2">
        <v>3</v>
      </c>
      <c r="I12571" s="2">
        <v>6</v>
      </c>
      <c r="J12571" s="2">
        <v>10</v>
      </c>
      <c r="K12571" s="2">
        <v>30</v>
      </c>
      <c r="L12571" s="3">
        <v>35700</v>
      </c>
      <c r="M12571" s="2" t="s">
        <v>17389</v>
      </c>
      <c r="N12571" s="4" t="s">
        <v>21</v>
      </c>
    </row>
    <row r="12572" spans="1:14" x14ac:dyDescent="0.25">
      <c r="A12572" s="1" t="s">
        <v>365</v>
      </c>
      <c r="B12572" s="2" t="s">
        <v>378</v>
      </c>
      <c r="C12572" s="2" t="s">
        <v>2488</v>
      </c>
      <c r="D12572" s="2" t="s">
        <v>17955</v>
      </c>
      <c r="E12572" s="2" t="s">
        <v>10573</v>
      </c>
      <c r="F12572" s="2">
        <v>25121713</v>
      </c>
      <c r="G12572" s="2" t="s">
        <v>810</v>
      </c>
      <c r="H12572" s="2">
        <v>3</v>
      </c>
      <c r="I12572" s="2">
        <v>6</v>
      </c>
      <c r="J12572" s="2">
        <v>10</v>
      </c>
      <c r="K12572" s="2">
        <v>30</v>
      </c>
      <c r="L12572" s="3">
        <v>292740</v>
      </c>
      <c r="M12572" s="2" t="s">
        <v>17389</v>
      </c>
      <c r="N12572" s="4" t="s">
        <v>21</v>
      </c>
    </row>
    <row r="12573" spans="1:14" x14ac:dyDescent="0.25">
      <c r="A12573" s="1" t="s">
        <v>365</v>
      </c>
      <c r="B12573" s="2" t="s">
        <v>378</v>
      </c>
      <c r="C12573" s="2" t="s">
        <v>2488</v>
      </c>
      <c r="D12573" s="2" t="s">
        <v>17955</v>
      </c>
      <c r="E12573" s="2" t="s">
        <v>10574</v>
      </c>
      <c r="F12573" s="2">
        <v>25121713</v>
      </c>
      <c r="G12573" s="2" t="s">
        <v>810</v>
      </c>
      <c r="H12573" s="2">
        <v>3</v>
      </c>
      <c r="I12573" s="2">
        <v>6</v>
      </c>
      <c r="J12573" s="2">
        <v>10</v>
      </c>
      <c r="K12573" s="2">
        <v>30</v>
      </c>
      <c r="L12573" s="3">
        <v>71400</v>
      </c>
      <c r="M12573" s="2" t="s">
        <v>17389</v>
      </c>
      <c r="N12573" s="4" t="s">
        <v>21</v>
      </c>
    </row>
    <row r="12574" spans="1:14" x14ac:dyDescent="0.25">
      <c r="A12574" s="1" t="s">
        <v>365</v>
      </c>
      <c r="B12574" s="2" t="s">
        <v>378</v>
      </c>
      <c r="C12574" s="2" t="s">
        <v>2488</v>
      </c>
      <c r="D12574" s="2" t="s">
        <v>17955</v>
      </c>
      <c r="E12574" s="2" t="s">
        <v>10575</v>
      </c>
      <c r="F12574" s="2">
        <v>25121713</v>
      </c>
      <c r="G12574" s="2" t="s">
        <v>810</v>
      </c>
      <c r="H12574" s="2">
        <v>3</v>
      </c>
      <c r="I12574" s="2">
        <v>6</v>
      </c>
      <c r="J12574" s="2">
        <v>10</v>
      </c>
      <c r="K12574" s="2">
        <v>30</v>
      </c>
      <c r="L12574" s="3">
        <v>1349460</v>
      </c>
      <c r="M12574" s="2" t="s">
        <v>17389</v>
      </c>
      <c r="N12574" s="4" t="s">
        <v>21</v>
      </c>
    </row>
    <row r="12575" spans="1:14" x14ac:dyDescent="0.25">
      <c r="A12575" s="1" t="s">
        <v>365</v>
      </c>
      <c r="B12575" s="2" t="s">
        <v>378</v>
      </c>
      <c r="C12575" s="2" t="s">
        <v>2488</v>
      </c>
      <c r="D12575" s="2" t="s">
        <v>17955</v>
      </c>
      <c r="E12575" s="2" t="s">
        <v>10576</v>
      </c>
      <c r="F12575" s="2">
        <v>25121713</v>
      </c>
      <c r="G12575" s="2" t="s">
        <v>810</v>
      </c>
      <c r="H12575" s="2">
        <v>3</v>
      </c>
      <c r="I12575" s="2">
        <v>6</v>
      </c>
      <c r="J12575" s="2">
        <v>10</v>
      </c>
      <c r="K12575" s="2">
        <v>30</v>
      </c>
      <c r="L12575" s="3">
        <v>142800</v>
      </c>
      <c r="M12575" s="2" t="s">
        <v>17389</v>
      </c>
      <c r="N12575" s="4" t="s">
        <v>21</v>
      </c>
    </row>
    <row r="12576" spans="1:14" x14ac:dyDescent="0.25">
      <c r="A12576" s="1" t="s">
        <v>365</v>
      </c>
      <c r="B12576" s="2" t="s">
        <v>378</v>
      </c>
      <c r="C12576" s="2" t="s">
        <v>2488</v>
      </c>
      <c r="D12576" s="2" t="s">
        <v>17955</v>
      </c>
      <c r="E12576" s="2" t="s">
        <v>10577</v>
      </c>
      <c r="F12576" s="2">
        <v>25121713</v>
      </c>
      <c r="G12576" s="2" t="s">
        <v>810</v>
      </c>
      <c r="H12576" s="2">
        <v>3</v>
      </c>
      <c r="I12576" s="2">
        <v>6</v>
      </c>
      <c r="J12576" s="2">
        <v>10</v>
      </c>
      <c r="K12576" s="2">
        <v>30</v>
      </c>
      <c r="L12576" s="3">
        <v>67830</v>
      </c>
      <c r="M12576" s="2" t="s">
        <v>17389</v>
      </c>
      <c r="N12576" s="4" t="s">
        <v>21</v>
      </c>
    </row>
    <row r="12577" spans="1:14" x14ac:dyDescent="0.25">
      <c r="A12577" s="1" t="s">
        <v>365</v>
      </c>
      <c r="B12577" s="2" t="s">
        <v>378</v>
      </c>
      <c r="C12577" s="2" t="s">
        <v>2488</v>
      </c>
      <c r="D12577" s="2" t="s">
        <v>17955</v>
      </c>
      <c r="E12577" s="2" t="s">
        <v>10578</v>
      </c>
      <c r="F12577" s="2">
        <v>25121713</v>
      </c>
      <c r="G12577" s="2" t="s">
        <v>810</v>
      </c>
      <c r="H12577" s="2">
        <v>3</v>
      </c>
      <c r="I12577" s="2">
        <v>6</v>
      </c>
      <c r="J12577" s="2">
        <v>10</v>
      </c>
      <c r="K12577" s="2">
        <v>30</v>
      </c>
      <c r="L12577" s="3">
        <v>64260</v>
      </c>
      <c r="M12577" s="2" t="s">
        <v>17389</v>
      </c>
      <c r="N12577" s="4" t="s">
        <v>21</v>
      </c>
    </row>
    <row r="12578" spans="1:14" x14ac:dyDescent="0.25">
      <c r="A12578" s="1" t="s">
        <v>365</v>
      </c>
      <c r="B12578" s="2" t="s">
        <v>378</v>
      </c>
      <c r="C12578" s="2" t="s">
        <v>2488</v>
      </c>
      <c r="D12578" s="2" t="s">
        <v>17955</v>
      </c>
      <c r="E12578" s="2" t="s">
        <v>10579</v>
      </c>
      <c r="F12578" s="2">
        <v>25121713</v>
      </c>
      <c r="G12578" s="2" t="s">
        <v>810</v>
      </c>
      <c r="H12578" s="2">
        <v>3</v>
      </c>
      <c r="I12578" s="2">
        <v>6</v>
      </c>
      <c r="J12578" s="2">
        <v>10</v>
      </c>
      <c r="K12578" s="2">
        <v>30</v>
      </c>
      <c r="L12578" s="3">
        <v>117810</v>
      </c>
      <c r="M12578" s="2" t="s">
        <v>17389</v>
      </c>
      <c r="N12578" s="4" t="s">
        <v>21</v>
      </c>
    </row>
    <row r="12579" spans="1:14" x14ac:dyDescent="0.25">
      <c r="A12579" s="1" t="s">
        <v>365</v>
      </c>
      <c r="B12579" s="2" t="s">
        <v>378</v>
      </c>
      <c r="C12579" s="2" t="s">
        <v>2488</v>
      </c>
      <c r="D12579" s="2" t="s">
        <v>17955</v>
      </c>
      <c r="E12579" s="2" t="s">
        <v>10580</v>
      </c>
      <c r="F12579" s="2">
        <v>25121713</v>
      </c>
      <c r="G12579" s="2" t="s">
        <v>810</v>
      </c>
      <c r="H12579" s="2">
        <v>3</v>
      </c>
      <c r="I12579" s="2">
        <v>6</v>
      </c>
      <c r="J12579" s="2">
        <v>10</v>
      </c>
      <c r="K12579" s="2">
        <v>30</v>
      </c>
      <c r="L12579" s="3">
        <v>178500</v>
      </c>
      <c r="M12579" s="2" t="s">
        <v>17389</v>
      </c>
      <c r="N12579" s="4" t="s">
        <v>21</v>
      </c>
    </row>
    <row r="12580" spans="1:14" x14ac:dyDescent="0.25">
      <c r="A12580" s="1" t="s">
        <v>365</v>
      </c>
      <c r="B12580" s="2" t="s">
        <v>378</v>
      </c>
      <c r="C12580" s="2" t="s">
        <v>2488</v>
      </c>
      <c r="D12580" s="2" t="s">
        <v>17955</v>
      </c>
      <c r="E12580" s="2" t="s">
        <v>10581</v>
      </c>
      <c r="F12580" s="2">
        <v>25121713</v>
      </c>
      <c r="G12580" s="2" t="s">
        <v>810</v>
      </c>
      <c r="H12580" s="2">
        <v>3</v>
      </c>
      <c r="I12580" s="2">
        <v>6</v>
      </c>
      <c r="J12580" s="2">
        <v>10</v>
      </c>
      <c r="K12580" s="2">
        <v>30</v>
      </c>
      <c r="L12580" s="3">
        <v>121380</v>
      </c>
      <c r="M12580" s="2" t="s">
        <v>17389</v>
      </c>
      <c r="N12580" s="4" t="s">
        <v>21</v>
      </c>
    </row>
    <row r="12581" spans="1:14" x14ac:dyDescent="0.25">
      <c r="A12581" s="1" t="s">
        <v>365</v>
      </c>
      <c r="B12581" s="2" t="s">
        <v>378</v>
      </c>
      <c r="C12581" s="2" t="s">
        <v>2488</v>
      </c>
      <c r="D12581" s="2" t="s">
        <v>17955</v>
      </c>
      <c r="E12581" s="2" t="s">
        <v>10582</v>
      </c>
      <c r="F12581" s="2">
        <v>25121713</v>
      </c>
      <c r="G12581" s="2" t="s">
        <v>810</v>
      </c>
      <c r="H12581" s="2">
        <v>3</v>
      </c>
      <c r="I12581" s="2">
        <v>6</v>
      </c>
      <c r="J12581" s="2">
        <v>10</v>
      </c>
      <c r="K12581" s="2">
        <v>30</v>
      </c>
      <c r="L12581" s="3">
        <v>357000</v>
      </c>
      <c r="M12581" s="2" t="s">
        <v>17389</v>
      </c>
      <c r="N12581" s="4" t="s">
        <v>21</v>
      </c>
    </row>
    <row r="12582" spans="1:14" x14ac:dyDescent="0.25">
      <c r="A12582" s="1" t="s">
        <v>365</v>
      </c>
      <c r="B12582" s="2" t="s">
        <v>378</v>
      </c>
      <c r="C12582" s="2" t="s">
        <v>2488</v>
      </c>
      <c r="D12582" s="2" t="s">
        <v>17955</v>
      </c>
      <c r="E12582" s="2" t="s">
        <v>10583</v>
      </c>
      <c r="F12582" s="2">
        <v>26121524</v>
      </c>
      <c r="G12582" s="2" t="s">
        <v>810</v>
      </c>
      <c r="H12582" s="2">
        <v>3</v>
      </c>
      <c r="I12582" s="2">
        <v>6</v>
      </c>
      <c r="J12582" s="2">
        <v>10</v>
      </c>
      <c r="K12582" s="2">
        <v>7</v>
      </c>
      <c r="L12582" s="3">
        <v>24157</v>
      </c>
      <c r="M12582" s="2" t="s">
        <v>17389</v>
      </c>
      <c r="N12582" s="4" t="s">
        <v>21</v>
      </c>
    </row>
    <row r="12583" spans="1:14" x14ac:dyDescent="0.25">
      <c r="A12583" s="1" t="s">
        <v>365</v>
      </c>
      <c r="B12583" s="2" t="s">
        <v>378</v>
      </c>
      <c r="C12583" s="2" t="s">
        <v>2488</v>
      </c>
      <c r="D12583" s="2" t="s">
        <v>17955</v>
      </c>
      <c r="E12583" s="2" t="s">
        <v>10584</v>
      </c>
      <c r="F12583" s="2">
        <v>26121524</v>
      </c>
      <c r="G12583" s="2" t="s">
        <v>810</v>
      </c>
      <c r="H12583" s="2">
        <v>3</v>
      </c>
      <c r="I12583" s="2">
        <v>6</v>
      </c>
      <c r="J12583" s="2">
        <v>10</v>
      </c>
      <c r="K12583" s="2">
        <v>3</v>
      </c>
      <c r="L12583" s="3">
        <v>9996</v>
      </c>
      <c r="M12583" s="2" t="s">
        <v>17389</v>
      </c>
      <c r="N12583" s="4" t="s">
        <v>21</v>
      </c>
    </row>
    <row r="12584" spans="1:14" x14ac:dyDescent="0.25">
      <c r="A12584" s="1" t="s">
        <v>365</v>
      </c>
      <c r="B12584" s="2" t="s">
        <v>378</v>
      </c>
      <c r="C12584" s="2" t="s">
        <v>2488</v>
      </c>
      <c r="D12584" s="2" t="s">
        <v>17955</v>
      </c>
      <c r="E12584" s="2" t="s">
        <v>10585</v>
      </c>
      <c r="F12584" s="2">
        <v>60104912</v>
      </c>
      <c r="G12584" s="2" t="s">
        <v>810</v>
      </c>
      <c r="H12584" s="2">
        <v>3</v>
      </c>
      <c r="I12584" s="2">
        <v>6</v>
      </c>
      <c r="J12584" s="2">
        <v>10</v>
      </c>
      <c r="K12584" s="2">
        <v>30</v>
      </c>
      <c r="L12584" s="3">
        <v>21420</v>
      </c>
      <c r="M12584" s="2" t="s">
        <v>17389</v>
      </c>
      <c r="N12584" s="4" t="s">
        <v>21</v>
      </c>
    </row>
    <row r="12585" spans="1:14" x14ac:dyDescent="0.25">
      <c r="A12585" s="1" t="s">
        <v>365</v>
      </c>
      <c r="B12585" s="2" t="s">
        <v>378</v>
      </c>
      <c r="C12585" s="2" t="s">
        <v>2488</v>
      </c>
      <c r="D12585" s="2" t="s">
        <v>17955</v>
      </c>
      <c r="E12585" s="2" t="s">
        <v>10586</v>
      </c>
      <c r="F12585" s="2">
        <v>60104912</v>
      </c>
      <c r="G12585" s="2" t="s">
        <v>810</v>
      </c>
      <c r="H12585" s="2">
        <v>3</v>
      </c>
      <c r="I12585" s="2">
        <v>6</v>
      </c>
      <c r="J12585" s="2">
        <v>10</v>
      </c>
      <c r="K12585" s="2">
        <v>30</v>
      </c>
      <c r="L12585" s="3">
        <v>78540</v>
      </c>
      <c r="M12585" s="2" t="s">
        <v>17389</v>
      </c>
      <c r="N12585" s="4" t="s">
        <v>21</v>
      </c>
    </row>
    <row r="12586" spans="1:14" x14ac:dyDescent="0.25">
      <c r="A12586" s="1" t="s">
        <v>365</v>
      </c>
      <c r="B12586" s="2" t="s">
        <v>378</v>
      </c>
      <c r="C12586" s="2" t="s">
        <v>2488</v>
      </c>
      <c r="D12586" s="2" t="s">
        <v>17955</v>
      </c>
      <c r="E12586" s="2" t="s">
        <v>10587</v>
      </c>
      <c r="F12586" s="2">
        <v>60104912</v>
      </c>
      <c r="G12586" s="2" t="s">
        <v>810</v>
      </c>
      <c r="H12586" s="2">
        <v>3</v>
      </c>
      <c r="I12586" s="2">
        <v>6</v>
      </c>
      <c r="J12586" s="2">
        <v>10</v>
      </c>
      <c r="K12586" s="2">
        <v>30</v>
      </c>
      <c r="L12586" s="3">
        <v>132090</v>
      </c>
      <c r="M12586" s="2" t="s">
        <v>17389</v>
      </c>
      <c r="N12586" s="4" t="s">
        <v>21</v>
      </c>
    </row>
    <row r="12587" spans="1:14" x14ac:dyDescent="0.25">
      <c r="A12587" s="1" t="s">
        <v>365</v>
      </c>
      <c r="B12587" s="2" t="s">
        <v>378</v>
      </c>
      <c r="C12587" s="2" t="s">
        <v>2488</v>
      </c>
      <c r="D12587" s="2" t="s">
        <v>17955</v>
      </c>
      <c r="E12587" s="2" t="s">
        <v>10588</v>
      </c>
      <c r="F12587" s="2">
        <v>60104912</v>
      </c>
      <c r="G12587" s="2" t="s">
        <v>810</v>
      </c>
      <c r="H12587" s="2">
        <v>3</v>
      </c>
      <c r="I12587" s="2">
        <v>6</v>
      </c>
      <c r="J12587" s="2">
        <v>10</v>
      </c>
      <c r="K12587" s="2">
        <v>30</v>
      </c>
      <c r="L12587" s="3">
        <v>110670</v>
      </c>
      <c r="M12587" s="2" t="s">
        <v>17389</v>
      </c>
      <c r="N12587" s="4" t="s">
        <v>21</v>
      </c>
    </row>
    <row r="12588" spans="1:14" x14ac:dyDescent="0.25">
      <c r="A12588" s="1" t="s">
        <v>365</v>
      </c>
      <c r="B12588" s="2" t="s">
        <v>378</v>
      </c>
      <c r="C12588" s="2" t="s">
        <v>2488</v>
      </c>
      <c r="D12588" s="2" t="s">
        <v>17955</v>
      </c>
      <c r="E12588" s="2" t="s">
        <v>10589</v>
      </c>
      <c r="F12588" s="2">
        <v>60104912</v>
      </c>
      <c r="G12588" s="2" t="s">
        <v>810</v>
      </c>
      <c r="H12588" s="2">
        <v>3</v>
      </c>
      <c r="I12588" s="2">
        <v>6</v>
      </c>
      <c r="J12588" s="2">
        <v>10</v>
      </c>
      <c r="K12588" s="2">
        <v>30</v>
      </c>
      <c r="L12588" s="3">
        <v>89250</v>
      </c>
      <c r="M12588" s="2" t="s">
        <v>17389</v>
      </c>
      <c r="N12588" s="4" t="s">
        <v>21</v>
      </c>
    </row>
    <row r="12589" spans="1:14" x14ac:dyDescent="0.25">
      <c r="A12589" s="1" t="s">
        <v>365</v>
      </c>
      <c r="B12589" s="2" t="s">
        <v>378</v>
      </c>
      <c r="C12589" s="2" t="s">
        <v>2488</v>
      </c>
      <c r="D12589" s="2" t="s">
        <v>17955</v>
      </c>
      <c r="E12589" s="2" t="s">
        <v>10590</v>
      </c>
      <c r="F12589" s="2">
        <v>60104912</v>
      </c>
      <c r="G12589" s="2" t="s">
        <v>810</v>
      </c>
      <c r="H12589" s="2">
        <v>3</v>
      </c>
      <c r="I12589" s="2">
        <v>6</v>
      </c>
      <c r="J12589" s="2">
        <v>10</v>
      </c>
      <c r="K12589" s="2">
        <v>30</v>
      </c>
      <c r="L12589" s="3">
        <v>110670</v>
      </c>
      <c r="M12589" s="2" t="s">
        <v>17389</v>
      </c>
      <c r="N12589" s="4" t="s">
        <v>21</v>
      </c>
    </row>
    <row r="12590" spans="1:14" x14ac:dyDescent="0.25">
      <c r="A12590" s="1" t="s">
        <v>365</v>
      </c>
      <c r="B12590" s="2" t="s">
        <v>378</v>
      </c>
      <c r="C12590" s="2" t="s">
        <v>2488</v>
      </c>
      <c r="D12590" s="2" t="s">
        <v>17955</v>
      </c>
      <c r="E12590" s="2" t="s">
        <v>10591</v>
      </c>
      <c r="F12590" s="2">
        <v>60104912</v>
      </c>
      <c r="G12590" s="2" t="s">
        <v>810</v>
      </c>
      <c r="H12590" s="2">
        <v>3</v>
      </c>
      <c r="I12590" s="2">
        <v>6</v>
      </c>
      <c r="J12590" s="2">
        <v>10</v>
      </c>
      <c r="K12590" s="2">
        <v>30</v>
      </c>
      <c r="L12590" s="3">
        <v>99960</v>
      </c>
      <c r="M12590" s="2" t="s">
        <v>17389</v>
      </c>
      <c r="N12590" s="4" t="s">
        <v>21</v>
      </c>
    </row>
    <row r="12591" spans="1:14" x14ac:dyDescent="0.25">
      <c r="A12591" s="1" t="s">
        <v>365</v>
      </c>
      <c r="B12591" s="2" t="s">
        <v>378</v>
      </c>
      <c r="C12591" s="2" t="s">
        <v>2488</v>
      </c>
      <c r="D12591" s="2" t="s">
        <v>17955</v>
      </c>
      <c r="E12591" s="2" t="s">
        <v>10592</v>
      </c>
      <c r="F12591" s="2">
        <v>26121629</v>
      </c>
      <c r="G12591" s="2" t="s">
        <v>810</v>
      </c>
      <c r="H12591" s="2">
        <v>3</v>
      </c>
      <c r="I12591" s="2">
        <v>6</v>
      </c>
      <c r="J12591" s="2">
        <v>10</v>
      </c>
      <c r="K12591" s="2">
        <v>1</v>
      </c>
      <c r="L12591" s="3">
        <v>1949934</v>
      </c>
      <c r="M12591" s="2" t="s">
        <v>0</v>
      </c>
      <c r="N12591" s="4" t="s">
        <v>21</v>
      </c>
    </row>
    <row r="12592" spans="1:14" x14ac:dyDescent="0.25">
      <c r="A12592" s="1" t="s">
        <v>365</v>
      </c>
      <c r="B12592" s="2" t="s">
        <v>378</v>
      </c>
      <c r="C12592" s="2" t="s">
        <v>2488</v>
      </c>
      <c r="D12592" s="2" t="s">
        <v>17955</v>
      </c>
      <c r="E12592" s="2" t="s">
        <v>10593</v>
      </c>
      <c r="F12592" s="2">
        <v>26121629</v>
      </c>
      <c r="G12592" s="2" t="s">
        <v>810</v>
      </c>
      <c r="H12592" s="2">
        <v>3</v>
      </c>
      <c r="I12592" s="2">
        <v>6</v>
      </c>
      <c r="J12592" s="2">
        <v>10</v>
      </c>
      <c r="K12592" s="2">
        <v>1</v>
      </c>
      <c r="L12592" s="3">
        <v>1949934</v>
      </c>
      <c r="M12592" s="2" t="s">
        <v>0</v>
      </c>
      <c r="N12592" s="4" t="s">
        <v>21</v>
      </c>
    </row>
    <row r="12593" spans="1:14" x14ac:dyDescent="0.25">
      <c r="A12593" s="1" t="s">
        <v>365</v>
      </c>
      <c r="B12593" s="2" t="s">
        <v>378</v>
      </c>
      <c r="C12593" s="2" t="s">
        <v>2488</v>
      </c>
      <c r="D12593" s="2" t="s">
        <v>17955</v>
      </c>
      <c r="E12593" s="2" t="s">
        <v>10594</v>
      </c>
      <c r="F12593" s="2">
        <v>26121601</v>
      </c>
      <c r="G12593" s="2" t="s">
        <v>810</v>
      </c>
      <c r="H12593" s="2">
        <v>3</v>
      </c>
      <c r="I12593" s="2">
        <v>6</v>
      </c>
      <c r="J12593" s="2">
        <v>10</v>
      </c>
      <c r="K12593" s="2">
        <v>1</v>
      </c>
      <c r="L12593" s="3">
        <v>64974</v>
      </c>
      <c r="M12593" s="2" t="s">
        <v>0</v>
      </c>
      <c r="N12593" s="4" t="s">
        <v>21</v>
      </c>
    </row>
    <row r="12594" spans="1:14" x14ac:dyDescent="0.25">
      <c r="A12594" s="1" t="s">
        <v>365</v>
      </c>
      <c r="B12594" s="2" t="s">
        <v>378</v>
      </c>
      <c r="C12594" s="2" t="s">
        <v>2488</v>
      </c>
      <c r="D12594" s="2" t="s">
        <v>17955</v>
      </c>
      <c r="E12594" s="2" t="s">
        <v>10595</v>
      </c>
      <c r="F12594" s="2">
        <v>26121601</v>
      </c>
      <c r="G12594" s="2" t="s">
        <v>810</v>
      </c>
      <c r="H12594" s="2">
        <v>3</v>
      </c>
      <c r="I12594" s="2">
        <v>6</v>
      </c>
      <c r="J12594" s="2">
        <v>10</v>
      </c>
      <c r="K12594" s="2">
        <v>2</v>
      </c>
      <c r="L12594" s="3">
        <v>129948</v>
      </c>
      <c r="M12594" s="2" t="s">
        <v>0</v>
      </c>
      <c r="N12594" s="4" t="s">
        <v>21</v>
      </c>
    </row>
    <row r="12595" spans="1:14" x14ac:dyDescent="0.25">
      <c r="A12595" s="1" t="s">
        <v>365</v>
      </c>
      <c r="B12595" s="2" t="s">
        <v>378</v>
      </c>
      <c r="C12595" s="2" t="s">
        <v>2488</v>
      </c>
      <c r="D12595" s="2" t="s">
        <v>17955</v>
      </c>
      <c r="E12595" s="2" t="s">
        <v>10596</v>
      </c>
      <c r="F12595" s="2">
        <v>26121601</v>
      </c>
      <c r="G12595" s="2" t="s">
        <v>810</v>
      </c>
      <c r="H12595" s="2">
        <v>3</v>
      </c>
      <c r="I12595" s="2">
        <v>6</v>
      </c>
      <c r="J12595" s="2">
        <v>10</v>
      </c>
      <c r="K12595" s="2">
        <v>3</v>
      </c>
      <c r="L12595" s="3">
        <v>194922</v>
      </c>
      <c r="M12595" s="2" t="s">
        <v>0</v>
      </c>
      <c r="N12595" s="4" t="s">
        <v>21</v>
      </c>
    </row>
    <row r="12596" spans="1:14" x14ac:dyDescent="0.25">
      <c r="A12596" s="1" t="s">
        <v>365</v>
      </c>
      <c r="B12596" s="2" t="s">
        <v>378</v>
      </c>
      <c r="C12596" s="2" t="s">
        <v>2488</v>
      </c>
      <c r="D12596" s="2" t="s">
        <v>17955</v>
      </c>
      <c r="E12596" s="2" t="s">
        <v>10597</v>
      </c>
      <c r="F12596" s="2">
        <v>26121600</v>
      </c>
      <c r="G12596" s="2" t="s">
        <v>810</v>
      </c>
      <c r="H12596" s="2">
        <v>3</v>
      </c>
      <c r="I12596" s="2">
        <v>6</v>
      </c>
      <c r="J12596" s="2">
        <v>10</v>
      </c>
      <c r="K12596" s="2">
        <v>15</v>
      </c>
      <c r="L12596" s="3">
        <v>3748500</v>
      </c>
      <c r="M12596" s="2" t="s">
        <v>0</v>
      </c>
      <c r="N12596" s="4" t="s">
        <v>21</v>
      </c>
    </row>
    <row r="12597" spans="1:14" x14ac:dyDescent="0.25">
      <c r="A12597" s="1" t="s">
        <v>365</v>
      </c>
      <c r="B12597" s="2" t="s">
        <v>378</v>
      </c>
      <c r="C12597" s="2" t="s">
        <v>2488</v>
      </c>
      <c r="D12597" s="2" t="s">
        <v>17955</v>
      </c>
      <c r="E12597" s="2" t="s">
        <v>10598</v>
      </c>
      <c r="F12597" s="2">
        <v>26121629</v>
      </c>
      <c r="G12597" s="2" t="s">
        <v>810</v>
      </c>
      <c r="H12597" s="2">
        <v>3</v>
      </c>
      <c r="I12597" s="2">
        <v>6</v>
      </c>
      <c r="J12597" s="2">
        <v>10</v>
      </c>
      <c r="K12597" s="2">
        <v>1</v>
      </c>
      <c r="L12597" s="3">
        <v>79968</v>
      </c>
      <c r="M12597" s="2" t="s">
        <v>0</v>
      </c>
      <c r="N12597" s="4" t="s">
        <v>21</v>
      </c>
    </row>
    <row r="12598" spans="1:14" x14ac:dyDescent="0.25">
      <c r="A12598" s="1" t="s">
        <v>365</v>
      </c>
      <c r="B12598" s="2" t="s">
        <v>378</v>
      </c>
      <c r="C12598" s="2" t="s">
        <v>2488</v>
      </c>
      <c r="D12598" s="2" t="s">
        <v>17955</v>
      </c>
      <c r="E12598" s="2" t="s">
        <v>10599</v>
      </c>
      <c r="F12598" s="2">
        <v>26121629</v>
      </c>
      <c r="G12598" s="2" t="s">
        <v>810</v>
      </c>
      <c r="H12598" s="2">
        <v>3</v>
      </c>
      <c r="I12598" s="2">
        <v>6</v>
      </c>
      <c r="J12598" s="2">
        <v>10</v>
      </c>
      <c r="K12598" s="2">
        <v>1</v>
      </c>
      <c r="L12598" s="3">
        <v>79968</v>
      </c>
      <c r="M12598" s="2" t="s">
        <v>0</v>
      </c>
      <c r="N12598" s="4" t="s">
        <v>21</v>
      </c>
    </row>
    <row r="12599" spans="1:14" x14ac:dyDescent="0.25">
      <c r="A12599" s="1" t="s">
        <v>365</v>
      </c>
      <c r="B12599" s="2" t="s">
        <v>378</v>
      </c>
      <c r="C12599" s="2" t="s">
        <v>2488</v>
      </c>
      <c r="D12599" s="2" t="s">
        <v>17955</v>
      </c>
      <c r="E12599" s="2" t="s">
        <v>10600</v>
      </c>
      <c r="F12599" s="2">
        <v>26121629</v>
      </c>
      <c r="G12599" s="2" t="s">
        <v>810</v>
      </c>
      <c r="H12599" s="2">
        <v>3</v>
      </c>
      <c r="I12599" s="2">
        <v>6</v>
      </c>
      <c r="J12599" s="2">
        <v>10</v>
      </c>
      <c r="K12599" s="2">
        <v>1</v>
      </c>
      <c r="L12599" s="3">
        <v>79968</v>
      </c>
      <c r="M12599" s="2" t="s">
        <v>0</v>
      </c>
      <c r="N12599" s="4" t="s">
        <v>21</v>
      </c>
    </row>
    <row r="12600" spans="1:14" x14ac:dyDescent="0.25">
      <c r="A12600" s="1" t="s">
        <v>365</v>
      </c>
      <c r="B12600" s="2" t="s">
        <v>378</v>
      </c>
      <c r="C12600" s="2" t="s">
        <v>2488</v>
      </c>
      <c r="D12600" s="2" t="s">
        <v>17955</v>
      </c>
      <c r="E12600" s="2" t="s">
        <v>10601</v>
      </c>
      <c r="F12600" s="2">
        <v>26121613</v>
      </c>
      <c r="G12600" s="2" t="s">
        <v>2858</v>
      </c>
      <c r="H12600" s="2">
        <v>6</v>
      </c>
      <c r="I12600" s="2">
        <v>4</v>
      </c>
      <c r="J12600" s="2">
        <v>10</v>
      </c>
      <c r="K12600" s="2">
        <v>1</v>
      </c>
      <c r="L12600" s="3">
        <v>430000</v>
      </c>
      <c r="M12600" s="2" t="s">
        <v>0</v>
      </c>
      <c r="N12600" s="4" t="s">
        <v>21</v>
      </c>
    </row>
    <row r="12601" spans="1:14" x14ac:dyDescent="0.25">
      <c r="A12601" s="1" t="s">
        <v>365</v>
      </c>
      <c r="B12601" s="2" t="s">
        <v>378</v>
      </c>
      <c r="C12601" s="2" t="s">
        <v>2488</v>
      </c>
      <c r="D12601" s="2" t="s">
        <v>17955</v>
      </c>
      <c r="E12601" s="2" t="s">
        <v>10602</v>
      </c>
      <c r="F12601" s="2">
        <v>26121613</v>
      </c>
      <c r="G12601" s="2" t="s">
        <v>2858</v>
      </c>
      <c r="H12601" s="2">
        <v>6</v>
      </c>
      <c r="I12601" s="2">
        <v>4</v>
      </c>
      <c r="J12601" s="2">
        <v>10</v>
      </c>
      <c r="K12601" s="2">
        <v>1</v>
      </c>
      <c r="L12601" s="3">
        <v>290000</v>
      </c>
      <c r="M12601" s="2" t="s">
        <v>0</v>
      </c>
      <c r="N12601" s="4" t="s">
        <v>21</v>
      </c>
    </row>
    <row r="12602" spans="1:14" x14ac:dyDescent="0.25">
      <c r="A12602" s="1" t="s">
        <v>365</v>
      </c>
      <c r="B12602" s="2" t="s">
        <v>378</v>
      </c>
      <c r="C12602" s="2" t="s">
        <v>2488</v>
      </c>
      <c r="D12602" s="2" t="s">
        <v>17955</v>
      </c>
      <c r="E12602" s="2" t="s">
        <v>10603</v>
      </c>
      <c r="F12602" s="2">
        <v>26121613</v>
      </c>
      <c r="G12602" s="2" t="s">
        <v>2858</v>
      </c>
      <c r="H12602" s="2">
        <v>6</v>
      </c>
      <c r="I12602" s="2">
        <v>4</v>
      </c>
      <c r="J12602" s="2">
        <v>10</v>
      </c>
      <c r="K12602" s="2">
        <v>1</v>
      </c>
      <c r="L12602" s="3">
        <v>290000</v>
      </c>
      <c r="M12602" s="2" t="s">
        <v>0</v>
      </c>
      <c r="N12602" s="4" t="s">
        <v>21</v>
      </c>
    </row>
    <row r="12603" spans="1:14" x14ac:dyDescent="0.25">
      <c r="A12603" s="1" t="s">
        <v>365</v>
      </c>
      <c r="B12603" s="2" t="s">
        <v>378</v>
      </c>
      <c r="C12603" s="2" t="s">
        <v>2488</v>
      </c>
      <c r="D12603" s="2" t="s">
        <v>17955</v>
      </c>
      <c r="E12603" s="2" t="s">
        <v>18760</v>
      </c>
      <c r="F12603" s="2">
        <v>26121613</v>
      </c>
      <c r="G12603" s="2" t="s">
        <v>2858</v>
      </c>
      <c r="H12603" s="2">
        <v>6</v>
      </c>
      <c r="I12603" s="2">
        <v>4</v>
      </c>
      <c r="J12603" s="2">
        <v>10</v>
      </c>
      <c r="K12603" s="2">
        <v>1</v>
      </c>
      <c r="L12603" s="3">
        <v>190000</v>
      </c>
      <c r="M12603" s="2" t="s">
        <v>0</v>
      </c>
      <c r="N12603" s="4" t="s">
        <v>21</v>
      </c>
    </row>
    <row r="12604" spans="1:14" x14ac:dyDescent="0.25">
      <c r="A12604" s="1" t="s">
        <v>365</v>
      </c>
      <c r="B12604" s="2" t="s">
        <v>378</v>
      </c>
      <c r="C12604" s="2" t="s">
        <v>379</v>
      </c>
      <c r="D12604" s="2" t="s">
        <v>17857</v>
      </c>
      <c r="E12604" s="2" t="s">
        <v>10604</v>
      </c>
      <c r="F12604" s="2">
        <v>26111702</v>
      </c>
      <c r="G12604" s="2" t="s">
        <v>490</v>
      </c>
      <c r="H12604" s="2">
        <v>4</v>
      </c>
      <c r="I12604" s="2">
        <v>7</v>
      </c>
      <c r="J12604" s="2">
        <v>10</v>
      </c>
      <c r="K12604" s="2">
        <v>212</v>
      </c>
      <c r="L12604" s="3">
        <v>1463224</v>
      </c>
      <c r="M12604" s="2" t="s">
        <v>0</v>
      </c>
      <c r="N12604" s="4" t="s">
        <v>21</v>
      </c>
    </row>
    <row r="12605" spans="1:14" x14ac:dyDescent="0.25">
      <c r="A12605" s="1" t="s">
        <v>365</v>
      </c>
      <c r="B12605" s="2" t="s">
        <v>378</v>
      </c>
      <c r="C12605" s="2" t="s">
        <v>379</v>
      </c>
      <c r="D12605" s="2" t="s">
        <v>17857</v>
      </c>
      <c r="E12605" s="2" t="s">
        <v>10605</v>
      </c>
      <c r="F12605" s="2">
        <v>26111702</v>
      </c>
      <c r="G12605" s="2" t="s">
        <v>490</v>
      </c>
      <c r="H12605" s="2">
        <v>4</v>
      </c>
      <c r="I12605" s="2">
        <v>7</v>
      </c>
      <c r="J12605" s="2">
        <v>10</v>
      </c>
      <c r="K12605" s="2">
        <v>71</v>
      </c>
      <c r="L12605" s="3">
        <v>1056125</v>
      </c>
      <c r="M12605" s="2" t="s">
        <v>0</v>
      </c>
      <c r="N12605" s="4" t="s">
        <v>21</v>
      </c>
    </row>
    <row r="12606" spans="1:14" x14ac:dyDescent="0.25">
      <c r="A12606" s="1" t="s">
        <v>365</v>
      </c>
      <c r="B12606" s="2" t="s">
        <v>378</v>
      </c>
      <c r="C12606" s="2" t="s">
        <v>379</v>
      </c>
      <c r="D12606" s="2" t="s">
        <v>17857</v>
      </c>
      <c r="E12606" s="2" t="s">
        <v>10606</v>
      </c>
      <c r="F12606" s="2">
        <v>26111706</v>
      </c>
      <c r="G12606" s="2" t="s">
        <v>810</v>
      </c>
      <c r="H12606" s="2">
        <v>3</v>
      </c>
      <c r="I12606" s="2">
        <v>6</v>
      </c>
      <c r="J12606" s="2">
        <v>10</v>
      </c>
      <c r="K12606" s="2">
        <v>2</v>
      </c>
      <c r="L12606" s="3">
        <v>1399916</v>
      </c>
      <c r="M12606" s="2" t="s">
        <v>0</v>
      </c>
      <c r="N12606" s="4" t="s">
        <v>21</v>
      </c>
    </row>
    <row r="12607" spans="1:14" x14ac:dyDescent="0.25">
      <c r="A12607" s="1" t="s">
        <v>365</v>
      </c>
      <c r="B12607" s="2" t="s">
        <v>378</v>
      </c>
      <c r="C12607" s="2" t="s">
        <v>379</v>
      </c>
      <c r="D12607" s="2" t="s">
        <v>17857</v>
      </c>
      <c r="E12607" s="2" t="s">
        <v>10607</v>
      </c>
      <c r="F12607" s="2">
        <v>26111702</v>
      </c>
      <c r="G12607" s="2" t="s">
        <v>810</v>
      </c>
      <c r="H12607" s="2">
        <v>3</v>
      </c>
      <c r="I12607" s="2">
        <v>6</v>
      </c>
      <c r="J12607" s="2">
        <v>10</v>
      </c>
      <c r="K12607" s="2">
        <v>8</v>
      </c>
      <c r="L12607" s="3">
        <v>35224</v>
      </c>
      <c r="M12607" s="2" t="s">
        <v>0</v>
      </c>
      <c r="N12607" s="4" t="s">
        <v>21</v>
      </c>
    </row>
    <row r="12608" spans="1:14" x14ac:dyDescent="0.25">
      <c r="A12608" s="1" t="s">
        <v>365</v>
      </c>
      <c r="B12608" s="2" t="s">
        <v>378</v>
      </c>
      <c r="C12608" s="2" t="s">
        <v>379</v>
      </c>
      <c r="D12608" s="2" t="s">
        <v>17857</v>
      </c>
      <c r="E12608" s="2" t="s">
        <v>10608</v>
      </c>
      <c r="F12608" s="2">
        <v>26111702</v>
      </c>
      <c r="G12608" s="2" t="s">
        <v>810</v>
      </c>
      <c r="H12608" s="2">
        <v>3</v>
      </c>
      <c r="I12608" s="2">
        <v>6</v>
      </c>
      <c r="J12608" s="2">
        <v>10</v>
      </c>
      <c r="K12608" s="2">
        <v>30</v>
      </c>
      <c r="L12608" s="3">
        <v>253470</v>
      </c>
      <c r="M12608" s="2" t="s">
        <v>0</v>
      </c>
      <c r="N12608" s="4" t="s">
        <v>21</v>
      </c>
    </row>
    <row r="12609" spans="1:14" x14ac:dyDescent="0.25">
      <c r="A12609" s="1" t="s">
        <v>365</v>
      </c>
      <c r="B12609" s="2" t="s">
        <v>378</v>
      </c>
      <c r="C12609" s="2" t="s">
        <v>379</v>
      </c>
      <c r="D12609" s="2" t="s">
        <v>17857</v>
      </c>
      <c r="E12609" s="2" t="s">
        <v>10609</v>
      </c>
      <c r="F12609" s="2">
        <v>26111706</v>
      </c>
      <c r="G12609" s="2" t="s">
        <v>810</v>
      </c>
      <c r="H12609" s="2">
        <v>3</v>
      </c>
      <c r="I12609" s="2">
        <v>6</v>
      </c>
      <c r="J12609" s="2">
        <v>10</v>
      </c>
      <c r="K12609" s="2">
        <v>2</v>
      </c>
      <c r="L12609" s="3">
        <v>109956</v>
      </c>
      <c r="M12609" s="2" t="s">
        <v>0</v>
      </c>
      <c r="N12609" s="4" t="s">
        <v>21</v>
      </c>
    </row>
    <row r="12610" spans="1:14" x14ac:dyDescent="0.25">
      <c r="A12610" s="1" t="s">
        <v>365</v>
      </c>
      <c r="B12610" s="2" t="s">
        <v>378</v>
      </c>
      <c r="C12610" s="2" t="s">
        <v>379</v>
      </c>
      <c r="D12610" s="2" t="s">
        <v>17857</v>
      </c>
      <c r="E12610" s="2" t="s">
        <v>10610</v>
      </c>
      <c r="F12610" s="2">
        <v>26111700</v>
      </c>
      <c r="G12610" s="2" t="s">
        <v>810</v>
      </c>
      <c r="H12610" s="2">
        <v>3</v>
      </c>
      <c r="I12610" s="2">
        <v>6</v>
      </c>
      <c r="J12610" s="2">
        <v>10</v>
      </c>
      <c r="K12610" s="2">
        <v>10</v>
      </c>
      <c r="L12610" s="3">
        <v>1399440</v>
      </c>
      <c r="M12610" s="2" t="s">
        <v>0</v>
      </c>
      <c r="N12610" s="4" t="s">
        <v>21</v>
      </c>
    </row>
    <row r="12611" spans="1:14" x14ac:dyDescent="0.25">
      <c r="A12611" s="1" t="s">
        <v>365</v>
      </c>
      <c r="B12611" s="2" t="s">
        <v>378</v>
      </c>
      <c r="C12611" s="2" t="s">
        <v>379</v>
      </c>
      <c r="D12611" s="2" t="s">
        <v>17857</v>
      </c>
      <c r="E12611" s="2" t="s">
        <v>10611</v>
      </c>
      <c r="F12611" s="2">
        <v>26111706</v>
      </c>
      <c r="G12611" s="2" t="s">
        <v>810</v>
      </c>
      <c r="H12611" s="2">
        <v>3</v>
      </c>
      <c r="I12611" s="2">
        <v>6</v>
      </c>
      <c r="J12611" s="2">
        <v>10</v>
      </c>
      <c r="K12611" s="2">
        <v>10</v>
      </c>
      <c r="L12611" s="3">
        <v>19040</v>
      </c>
      <c r="M12611" s="2" t="s">
        <v>0</v>
      </c>
      <c r="N12611" s="4" t="s">
        <v>21</v>
      </c>
    </row>
    <row r="12612" spans="1:14" x14ac:dyDescent="0.25">
      <c r="A12612" s="1" t="s">
        <v>365</v>
      </c>
      <c r="B12612" s="2" t="s">
        <v>378</v>
      </c>
      <c r="C12612" s="2" t="s">
        <v>379</v>
      </c>
      <c r="D12612" s="2" t="s">
        <v>17857</v>
      </c>
      <c r="E12612" s="2" t="s">
        <v>10612</v>
      </c>
      <c r="F12612" s="2">
        <v>26111702</v>
      </c>
      <c r="G12612" s="2" t="s">
        <v>810</v>
      </c>
      <c r="H12612" s="2">
        <v>3</v>
      </c>
      <c r="I12612" s="2">
        <v>6</v>
      </c>
      <c r="J12612" s="2">
        <v>10</v>
      </c>
      <c r="K12612" s="2">
        <v>6</v>
      </c>
      <c r="L12612" s="3">
        <v>1079568</v>
      </c>
      <c r="M12612" s="2" t="s">
        <v>0</v>
      </c>
      <c r="N12612" s="4" t="s">
        <v>21</v>
      </c>
    </row>
    <row r="12613" spans="1:14" x14ac:dyDescent="0.25">
      <c r="A12613" s="1" t="s">
        <v>365</v>
      </c>
      <c r="B12613" s="2" t="s">
        <v>378</v>
      </c>
      <c r="C12613" s="2" t="s">
        <v>379</v>
      </c>
      <c r="D12613" s="2" t="s">
        <v>17857</v>
      </c>
      <c r="E12613" s="2" t="s">
        <v>10613</v>
      </c>
      <c r="F12613" s="2">
        <v>26111702</v>
      </c>
      <c r="G12613" s="2" t="s">
        <v>810</v>
      </c>
      <c r="H12613" s="2">
        <v>3</v>
      </c>
      <c r="I12613" s="2">
        <v>6</v>
      </c>
      <c r="J12613" s="2">
        <v>10</v>
      </c>
      <c r="K12613" s="2">
        <v>500</v>
      </c>
      <c r="L12613" s="3">
        <v>2380000</v>
      </c>
      <c r="M12613" s="2" t="s">
        <v>0</v>
      </c>
      <c r="N12613" s="4" t="s">
        <v>21</v>
      </c>
    </row>
    <row r="12614" spans="1:14" x14ac:dyDescent="0.25">
      <c r="A12614" s="1" t="s">
        <v>365</v>
      </c>
      <c r="B12614" s="2" t="s">
        <v>378</v>
      </c>
      <c r="C12614" s="2" t="s">
        <v>379</v>
      </c>
      <c r="D12614" s="2" t="s">
        <v>17857</v>
      </c>
      <c r="E12614" s="2" t="s">
        <v>10614</v>
      </c>
      <c r="F12614" s="2">
        <v>31162500</v>
      </c>
      <c r="G12614" s="2" t="s">
        <v>810</v>
      </c>
      <c r="H12614" s="2">
        <v>3</v>
      </c>
      <c r="I12614" s="2">
        <v>6</v>
      </c>
      <c r="J12614" s="2">
        <v>10</v>
      </c>
      <c r="K12614" s="2">
        <v>8</v>
      </c>
      <c r="L12614" s="3">
        <v>2399040</v>
      </c>
      <c r="M12614" s="2" t="s">
        <v>0</v>
      </c>
      <c r="N12614" s="4" t="s">
        <v>21</v>
      </c>
    </row>
    <row r="12615" spans="1:14" x14ac:dyDescent="0.25">
      <c r="A12615" s="1" t="s">
        <v>365</v>
      </c>
      <c r="B12615" s="2" t="s">
        <v>378</v>
      </c>
      <c r="C12615" s="2" t="s">
        <v>379</v>
      </c>
      <c r="D12615" s="2" t="s">
        <v>17857</v>
      </c>
      <c r="E12615" s="2" t="s">
        <v>10615</v>
      </c>
      <c r="F12615" s="2">
        <v>26111706</v>
      </c>
      <c r="G12615" s="2" t="s">
        <v>810</v>
      </c>
      <c r="H12615" s="2">
        <v>3</v>
      </c>
      <c r="I12615" s="2">
        <v>6</v>
      </c>
      <c r="J12615" s="2">
        <v>10</v>
      </c>
      <c r="K12615" s="2">
        <v>15</v>
      </c>
      <c r="L12615" s="3">
        <v>2698920</v>
      </c>
      <c r="M12615" s="2" t="s">
        <v>0</v>
      </c>
      <c r="N12615" s="4" t="s">
        <v>21</v>
      </c>
    </row>
    <row r="12616" spans="1:14" x14ac:dyDescent="0.25">
      <c r="A12616" s="1" t="s">
        <v>365</v>
      </c>
      <c r="B12616" s="2" t="s">
        <v>378</v>
      </c>
      <c r="C12616" s="2" t="s">
        <v>379</v>
      </c>
      <c r="D12616" s="2" t="s">
        <v>17857</v>
      </c>
      <c r="E12616" s="2" t="s">
        <v>10616</v>
      </c>
      <c r="F12616" s="2">
        <v>26111702</v>
      </c>
      <c r="G12616" s="2" t="s">
        <v>810</v>
      </c>
      <c r="H12616" s="2">
        <v>3</v>
      </c>
      <c r="I12616" s="2">
        <v>6</v>
      </c>
      <c r="J12616" s="2">
        <v>10</v>
      </c>
      <c r="K12616" s="2">
        <v>50</v>
      </c>
      <c r="L12616" s="3">
        <v>595000</v>
      </c>
      <c r="M12616" s="2" t="s">
        <v>0</v>
      </c>
      <c r="N12616" s="4" t="s">
        <v>21</v>
      </c>
    </row>
    <row r="12617" spans="1:14" x14ac:dyDescent="0.25">
      <c r="A12617" s="1" t="s">
        <v>365</v>
      </c>
      <c r="B12617" s="2" t="s">
        <v>378</v>
      </c>
      <c r="C12617" s="2" t="s">
        <v>379</v>
      </c>
      <c r="D12617" s="2" t="s">
        <v>17857</v>
      </c>
      <c r="E12617" s="2" t="s">
        <v>10617</v>
      </c>
      <c r="F12617" s="2">
        <v>26111702</v>
      </c>
      <c r="G12617" s="2" t="s">
        <v>810</v>
      </c>
      <c r="H12617" s="2">
        <v>3</v>
      </c>
      <c r="I12617" s="2">
        <v>6</v>
      </c>
      <c r="J12617" s="2">
        <v>10</v>
      </c>
      <c r="K12617" s="2">
        <v>50</v>
      </c>
      <c r="L12617" s="3">
        <v>243950</v>
      </c>
      <c r="M12617" s="2" t="s">
        <v>0</v>
      </c>
      <c r="N12617" s="4" t="s">
        <v>21</v>
      </c>
    </row>
    <row r="12618" spans="1:14" x14ac:dyDescent="0.25">
      <c r="A12618" s="1" t="s">
        <v>365</v>
      </c>
      <c r="B12618" s="2" t="s">
        <v>378</v>
      </c>
      <c r="C12618" s="2" t="s">
        <v>2536</v>
      </c>
      <c r="D12618" s="2" t="s">
        <v>17956</v>
      </c>
      <c r="E12618" s="2" t="s">
        <v>10618</v>
      </c>
      <c r="F12618" s="2">
        <v>32111503</v>
      </c>
      <c r="G12618" s="2" t="s">
        <v>490</v>
      </c>
      <c r="H12618" s="2">
        <v>4</v>
      </c>
      <c r="I12618" s="2">
        <v>8</v>
      </c>
      <c r="J12618" s="2">
        <v>10</v>
      </c>
      <c r="K12618" s="2">
        <v>15</v>
      </c>
      <c r="L12618" s="3">
        <v>112455</v>
      </c>
      <c r="M12618" s="2" t="s">
        <v>0</v>
      </c>
      <c r="N12618" s="4" t="s">
        <v>21</v>
      </c>
    </row>
    <row r="12619" spans="1:14" x14ac:dyDescent="0.25">
      <c r="A12619" s="1" t="s">
        <v>365</v>
      </c>
      <c r="B12619" s="2" t="s">
        <v>378</v>
      </c>
      <c r="C12619" s="2" t="s">
        <v>2536</v>
      </c>
      <c r="D12619" s="2" t="s">
        <v>17956</v>
      </c>
      <c r="E12619" s="2" t="s">
        <v>10619</v>
      </c>
      <c r="F12619" s="2">
        <v>32111503</v>
      </c>
      <c r="G12619" s="2" t="s">
        <v>490</v>
      </c>
      <c r="H12619" s="2">
        <v>4</v>
      </c>
      <c r="I12619" s="2">
        <v>8</v>
      </c>
      <c r="J12619" s="2">
        <v>10</v>
      </c>
      <c r="K12619" s="2">
        <v>15</v>
      </c>
      <c r="L12619" s="3">
        <v>123165</v>
      </c>
      <c r="M12619" s="2" t="s">
        <v>0</v>
      </c>
      <c r="N12619" s="4" t="s">
        <v>21</v>
      </c>
    </row>
    <row r="12620" spans="1:14" x14ac:dyDescent="0.25">
      <c r="A12620" s="1" t="s">
        <v>365</v>
      </c>
      <c r="B12620" s="2" t="s">
        <v>378</v>
      </c>
      <c r="C12620" s="2" t="s">
        <v>2536</v>
      </c>
      <c r="D12620" s="2" t="s">
        <v>17956</v>
      </c>
      <c r="E12620" s="2" t="s">
        <v>10620</v>
      </c>
      <c r="F12620" s="2">
        <v>32111503</v>
      </c>
      <c r="G12620" s="2" t="s">
        <v>490</v>
      </c>
      <c r="H12620" s="2">
        <v>4</v>
      </c>
      <c r="I12620" s="2">
        <v>8</v>
      </c>
      <c r="J12620" s="2">
        <v>10</v>
      </c>
      <c r="K12620" s="2">
        <v>10</v>
      </c>
      <c r="L12620" s="3">
        <v>85680</v>
      </c>
      <c r="M12620" s="2" t="s">
        <v>0</v>
      </c>
      <c r="N12620" s="4" t="s">
        <v>21</v>
      </c>
    </row>
    <row r="12621" spans="1:14" x14ac:dyDescent="0.25">
      <c r="A12621" s="1" t="s">
        <v>365</v>
      </c>
      <c r="B12621" s="2" t="s">
        <v>378</v>
      </c>
      <c r="C12621" s="2" t="s">
        <v>2536</v>
      </c>
      <c r="D12621" s="2" t="s">
        <v>17956</v>
      </c>
      <c r="E12621" s="2" t="s">
        <v>10621</v>
      </c>
      <c r="F12621" s="2">
        <v>32111503</v>
      </c>
      <c r="G12621" s="2" t="s">
        <v>490</v>
      </c>
      <c r="H12621" s="2">
        <v>4</v>
      </c>
      <c r="I12621" s="2">
        <v>8</v>
      </c>
      <c r="J12621" s="2">
        <v>10</v>
      </c>
      <c r="K12621" s="2">
        <v>15</v>
      </c>
      <c r="L12621" s="3">
        <v>147262.5</v>
      </c>
      <c r="M12621" s="2" t="s">
        <v>0</v>
      </c>
      <c r="N12621" s="4" t="s">
        <v>21</v>
      </c>
    </row>
    <row r="12622" spans="1:14" x14ac:dyDescent="0.25">
      <c r="A12622" s="1" t="s">
        <v>365</v>
      </c>
      <c r="B12622" s="2" t="s">
        <v>378</v>
      </c>
      <c r="C12622" s="2" t="s">
        <v>2536</v>
      </c>
      <c r="D12622" s="2" t="s">
        <v>17956</v>
      </c>
      <c r="E12622" s="2" t="s">
        <v>10622</v>
      </c>
      <c r="F12622" s="2">
        <v>32111503</v>
      </c>
      <c r="G12622" s="2" t="s">
        <v>490</v>
      </c>
      <c r="H12622" s="2">
        <v>4</v>
      </c>
      <c r="I12622" s="2">
        <v>8</v>
      </c>
      <c r="J12622" s="2">
        <v>10</v>
      </c>
      <c r="K12622" s="2">
        <v>10</v>
      </c>
      <c r="L12622" s="3">
        <v>98175</v>
      </c>
      <c r="M12622" s="2" t="s">
        <v>0</v>
      </c>
      <c r="N12622" s="4" t="s">
        <v>21</v>
      </c>
    </row>
    <row r="12623" spans="1:14" x14ac:dyDescent="0.25">
      <c r="A12623" s="1" t="s">
        <v>365</v>
      </c>
      <c r="B12623" s="2" t="s">
        <v>378</v>
      </c>
      <c r="C12623" s="2" t="s">
        <v>2536</v>
      </c>
      <c r="D12623" s="2" t="s">
        <v>17956</v>
      </c>
      <c r="E12623" s="2" t="s">
        <v>10623</v>
      </c>
      <c r="F12623" s="2">
        <v>32111503</v>
      </c>
      <c r="G12623" s="2" t="s">
        <v>490</v>
      </c>
      <c r="H12623" s="2">
        <v>4</v>
      </c>
      <c r="I12623" s="2">
        <v>8</v>
      </c>
      <c r="J12623" s="2">
        <v>10</v>
      </c>
      <c r="K12623" s="2">
        <v>5</v>
      </c>
      <c r="L12623" s="3">
        <v>66937.5</v>
      </c>
      <c r="M12623" s="2" t="s">
        <v>0</v>
      </c>
      <c r="N12623" s="4" t="s">
        <v>21</v>
      </c>
    </row>
    <row r="12624" spans="1:14" x14ac:dyDescent="0.25">
      <c r="A12624" s="1" t="s">
        <v>365</v>
      </c>
      <c r="B12624" s="2" t="s">
        <v>378</v>
      </c>
      <c r="C12624" s="2" t="s">
        <v>2536</v>
      </c>
      <c r="D12624" s="2" t="s">
        <v>17956</v>
      </c>
      <c r="E12624" s="2" t="s">
        <v>10624</v>
      </c>
      <c r="F12624" s="2">
        <v>39101605</v>
      </c>
      <c r="G12624" s="2" t="s">
        <v>490</v>
      </c>
      <c r="H12624" s="2">
        <v>4</v>
      </c>
      <c r="I12624" s="2">
        <v>8</v>
      </c>
      <c r="J12624" s="2">
        <v>10</v>
      </c>
      <c r="K12624" s="2">
        <v>11</v>
      </c>
      <c r="L12624" s="3">
        <v>54192.600000000006</v>
      </c>
      <c r="M12624" s="2" t="s">
        <v>0</v>
      </c>
      <c r="N12624" s="4" t="s">
        <v>21</v>
      </c>
    </row>
    <row r="12625" spans="1:14" x14ac:dyDescent="0.25">
      <c r="A12625" s="1" t="s">
        <v>365</v>
      </c>
      <c r="B12625" s="2" t="s">
        <v>378</v>
      </c>
      <c r="C12625" s="2" t="s">
        <v>2536</v>
      </c>
      <c r="D12625" s="2" t="s">
        <v>17956</v>
      </c>
      <c r="E12625" s="2" t="s">
        <v>10625</v>
      </c>
      <c r="F12625" s="2">
        <v>32111503</v>
      </c>
      <c r="G12625" s="2" t="s">
        <v>490</v>
      </c>
      <c r="H12625" s="2">
        <v>4</v>
      </c>
      <c r="I12625" s="2">
        <v>8</v>
      </c>
      <c r="J12625" s="2">
        <v>10</v>
      </c>
      <c r="K12625" s="2">
        <v>1</v>
      </c>
      <c r="L12625" s="3">
        <v>107100</v>
      </c>
      <c r="M12625" s="2" t="s">
        <v>0</v>
      </c>
      <c r="N12625" s="4" t="s">
        <v>21</v>
      </c>
    </row>
    <row r="12626" spans="1:14" x14ac:dyDescent="0.25">
      <c r="A12626" s="1" t="s">
        <v>365</v>
      </c>
      <c r="B12626" s="2" t="s">
        <v>378</v>
      </c>
      <c r="C12626" s="2" t="s">
        <v>2536</v>
      </c>
      <c r="D12626" s="2" t="s">
        <v>17956</v>
      </c>
      <c r="E12626" s="2" t="s">
        <v>10626</v>
      </c>
      <c r="F12626" s="2">
        <v>32111503</v>
      </c>
      <c r="G12626" s="2" t="s">
        <v>490</v>
      </c>
      <c r="H12626" s="2">
        <v>4</v>
      </c>
      <c r="I12626" s="2">
        <v>8</v>
      </c>
      <c r="J12626" s="2">
        <v>10</v>
      </c>
      <c r="K12626" s="2">
        <v>1</v>
      </c>
      <c r="L12626" s="3">
        <v>84787.5</v>
      </c>
      <c r="M12626" s="2" t="s">
        <v>0</v>
      </c>
      <c r="N12626" s="4" t="s">
        <v>21</v>
      </c>
    </row>
    <row r="12627" spans="1:14" x14ac:dyDescent="0.25">
      <c r="A12627" s="1" t="s">
        <v>365</v>
      </c>
      <c r="B12627" s="2" t="s">
        <v>378</v>
      </c>
      <c r="C12627" s="2" t="s">
        <v>2536</v>
      </c>
      <c r="D12627" s="2" t="s">
        <v>17956</v>
      </c>
      <c r="E12627" s="2" t="s">
        <v>10627</v>
      </c>
      <c r="F12627" s="2">
        <v>32111503</v>
      </c>
      <c r="G12627" s="2" t="s">
        <v>490</v>
      </c>
      <c r="H12627" s="2">
        <v>4</v>
      </c>
      <c r="I12627" s="2">
        <v>8</v>
      </c>
      <c r="J12627" s="2">
        <v>10</v>
      </c>
      <c r="K12627" s="2">
        <v>1</v>
      </c>
      <c r="L12627" s="3">
        <v>24097.5</v>
      </c>
      <c r="M12627" s="2" t="s">
        <v>0</v>
      </c>
      <c r="N12627" s="4" t="s">
        <v>21</v>
      </c>
    </row>
    <row r="12628" spans="1:14" x14ac:dyDescent="0.25">
      <c r="A12628" s="1" t="s">
        <v>365</v>
      </c>
      <c r="B12628" s="2" t="s">
        <v>378</v>
      </c>
      <c r="C12628" s="2" t="s">
        <v>2536</v>
      </c>
      <c r="D12628" s="2" t="s">
        <v>17956</v>
      </c>
      <c r="E12628" s="2" t="s">
        <v>10628</v>
      </c>
      <c r="F12628" s="2">
        <v>39112102</v>
      </c>
      <c r="G12628" s="2" t="s">
        <v>490</v>
      </c>
      <c r="H12628" s="2">
        <v>4</v>
      </c>
      <c r="I12628" s="2">
        <v>8</v>
      </c>
      <c r="J12628" s="2">
        <v>10</v>
      </c>
      <c r="K12628" s="2">
        <v>20</v>
      </c>
      <c r="L12628" s="3">
        <v>321300</v>
      </c>
      <c r="M12628" s="2" t="s">
        <v>0</v>
      </c>
      <c r="N12628" s="4" t="s">
        <v>21</v>
      </c>
    </row>
    <row r="12629" spans="1:14" x14ac:dyDescent="0.25">
      <c r="A12629" s="1" t="s">
        <v>365</v>
      </c>
      <c r="B12629" s="2" t="s">
        <v>378</v>
      </c>
      <c r="C12629" s="2" t="s">
        <v>2536</v>
      </c>
      <c r="D12629" s="2" t="s">
        <v>17956</v>
      </c>
      <c r="E12629" s="2" t="s">
        <v>2559</v>
      </c>
      <c r="F12629" s="2">
        <v>39112102</v>
      </c>
      <c r="G12629" s="2" t="s">
        <v>490</v>
      </c>
      <c r="H12629" s="2">
        <v>4</v>
      </c>
      <c r="I12629" s="2">
        <v>8</v>
      </c>
      <c r="J12629" s="2">
        <v>10</v>
      </c>
      <c r="K12629" s="2">
        <v>19</v>
      </c>
      <c r="L12629" s="3">
        <v>220447.5</v>
      </c>
      <c r="M12629" s="2" t="s">
        <v>0</v>
      </c>
      <c r="N12629" s="4" t="s">
        <v>21</v>
      </c>
    </row>
    <row r="12630" spans="1:14" x14ac:dyDescent="0.25">
      <c r="A12630" s="1" t="s">
        <v>365</v>
      </c>
      <c r="B12630" s="2" t="s">
        <v>378</v>
      </c>
      <c r="C12630" s="2" t="s">
        <v>2536</v>
      </c>
      <c r="D12630" s="2" t="s">
        <v>17956</v>
      </c>
      <c r="E12630" s="2" t="s">
        <v>10629</v>
      </c>
      <c r="F12630" s="2">
        <v>39101605</v>
      </c>
      <c r="G12630" s="2" t="s">
        <v>490</v>
      </c>
      <c r="H12630" s="2">
        <v>4</v>
      </c>
      <c r="I12630" s="2">
        <v>8</v>
      </c>
      <c r="J12630" s="2">
        <v>10</v>
      </c>
      <c r="K12630" s="2">
        <v>10</v>
      </c>
      <c r="L12630" s="3">
        <v>357000</v>
      </c>
      <c r="M12630" s="2" t="s">
        <v>0</v>
      </c>
      <c r="N12630" s="4" t="s">
        <v>21</v>
      </c>
    </row>
    <row r="12631" spans="1:14" x14ac:dyDescent="0.25">
      <c r="A12631" s="1" t="s">
        <v>365</v>
      </c>
      <c r="B12631" s="2" t="s">
        <v>378</v>
      </c>
      <c r="C12631" s="2" t="s">
        <v>2536</v>
      </c>
      <c r="D12631" s="2" t="s">
        <v>17956</v>
      </c>
      <c r="E12631" s="2" t="s">
        <v>10630</v>
      </c>
      <c r="F12631" s="2">
        <v>39112102</v>
      </c>
      <c r="G12631" s="2" t="s">
        <v>2858</v>
      </c>
      <c r="H12631" s="2">
        <v>6</v>
      </c>
      <c r="I12631" s="2">
        <v>4</v>
      </c>
      <c r="J12631" s="2">
        <v>10</v>
      </c>
      <c r="K12631" s="2">
        <v>5</v>
      </c>
      <c r="L12631" s="3">
        <v>52500</v>
      </c>
      <c r="M12631" s="2" t="s">
        <v>0</v>
      </c>
      <c r="N12631" s="4" t="s">
        <v>21</v>
      </c>
    </row>
    <row r="12632" spans="1:14" x14ac:dyDescent="0.25">
      <c r="A12632" s="1" t="s">
        <v>365</v>
      </c>
      <c r="B12632" s="2" t="s">
        <v>378</v>
      </c>
      <c r="C12632" s="2" t="s">
        <v>2536</v>
      </c>
      <c r="D12632" s="2" t="s">
        <v>17956</v>
      </c>
      <c r="E12632" s="2" t="s">
        <v>10626</v>
      </c>
      <c r="F12632" s="2">
        <v>32111503</v>
      </c>
      <c r="G12632" s="2" t="s">
        <v>2858</v>
      </c>
      <c r="H12632" s="2">
        <v>6</v>
      </c>
      <c r="I12632" s="2">
        <v>4</v>
      </c>
      <c r="J12632" s="2">
        <v>10</v>
      </c>
      <c r="K12632" s="2">
        <v>3</v>
      </c>
      <c r="L12632" s="3">
        <v>192000</v>
      </c>
      <c r="M12632" s="2" t="s">
        <v>0</v>
      </c>
      <c r="N12632" s="4" t="s">
        <v>21</v>
      </c>
    </row>
    <row r="12633" spans="1:14" x14ac:dyDescent="0.25">
      <c r="A12633" s="1" t="s">
        <v>365</v>
      </c>
      <c r="B12633" s="2" t="s">
        <v>378</v>
      </c>
      <c r="C12633" s="2" t="s">
        <v>2536</v>
      </c>
      <c r="D12633" s="2" t="s">
        <v>17956</v>
      </c>
      <c r="E12633" s="2" t="s">
        <v>10627</v>
      </c>
      <c r="F12633" s="2">
        <v>32111503</v>
      </c>
      <c r="G12633" s="2" t="s">
        <v>2858</v>
      </c>
      <c r="H12633" s="2">
        <v>6</v>
      </c>
      <c r="I12633" s="2">
        <v>4</v>
      </c>
      <c r="J12633" s="2">
        <v>10</v>
      </c>
      <c r="K12633" s="2">
        <v>6</v>
      </c>
      <c r="L12633" s="3">
        <v>114000</v>
      </c>
      <c r="M12633" s="2" t="s">
        <v>0</v>
      </c>
      <c r="N12633" s="4" t="s">
        <v>21</v>
      </c>
    </row>
    <row r="12634" spans="1:14" x14ac:dyDescent="0.25">
      <c r="A12634" s="1" t="s">
        <v>365</v>
      </c>
      <c r="B12634" s="2" t="s">
        <v>378</v>
      </c>
      <c r="C12634" s="2" t="s">
        <v>2536</v>
      </c>
      <c r="D12634" s="2" t="s">
        <v>17956</v>
      </c>
      <c r="E12634" s="2" t="s">
        <v>10631</v>
      </c>
      <c r="F12634" s="2">
        <v>32111503</v>
      </c>
      <c r="G12634" s="2" t="s">
        <v>2858</v>
      </c>
      <c r="H12634" s="2">
        <v>6</v>
      </c>
      <c r="I12634" s="2">
        <v>4</v>
      </c>
      <c r="J12634" s="2">
        <v>10</v>
      </c>
      <c r="K12634" s="2">
        <v>1</v>
      </c>
      <c r="L12634" s="3">
        <v>43000</v>
      </c>
      <c r="M12634" s="2" t="s">
        <v>0</v>
      </c>
      <c r="N12634" s="4" t="s">
        <v>21</v>
      </c>
    </row>
    <row r="12635" spans="1:14" x14ac:dyDescent="0.25">
      <c r="A12635" s="1" t="s">
        <v>365</v>
      </c>
      <c r="B12635" s="2" t="s">
        <v>378</v>
      </c>
      <c r="C12635" s="2" t="s">
        <v>2536</v>
      </c>
      <c r="D12635" s="2" t="s">
        <v>17956</v>
      </c>
      <c r="E12635" s="2" t="s">
        <v>10632</v>
      </c>
      <c r="F12635" s="2">
        <v>39111818</v>
      </c>
      <c r="G12635" s="2" t="s">
        <v>2858</v>
      </c>
      <c r="H12635" s="2">
        <v>6</v>
      </c>
      <c r="I12635" s="2">
        <v>4</v>
      </c>
      <c r="J12635" s="2">
        <v>10</v>
      </c>
      <c r="K12635" s="2">
        <v>4</v>
      </c>
      <c r="L12635" s="3">
        <v>204000</v>
      </c>
      <c r="M12635" s="2" t="s">
        <v>0</v>
      </c>
      <c r="N12635" s="4" t="s">
        <v>21</v>
      </c>
    </row>
    <row r="12636" spans="1:14" x14ac:dyDescent="0.25">
      <c r="A12636" s="1" t="s">
        <v>365</v>
      </c>
      <c r="B12636" s="2" t="s">
        <v>378</v>
      </c>
      <c r="C12636" s="2" t="s">
        <v>2536</v>
      </c>
      <c r="D12636" s="2" t="s">
        <v>17956</v>
      </c>
      <c r="E12636" s="2" t="s">
        <v>10633</v>
      </c>
      <c r="F12636" s="2">
        <v>32111503</v>
      </c>
      <c r="G12636" s="2" t="s">
        <v>2858</v>
      </c>
      <c r="H12636" s="2">
        <v>6</v>
      </c>
      <c r="I12636" s="2">
        <v>4</v>
      </c>
      <c r="J12636" s="2">
        <v>10</v>
      </c>
      <c r="K12636" s="2">
        <v>1</v>
      </c>
      <c r="L12636" s="3">
        <v>65000</v>
      </c>
      <c r="M12636" s="2" t="s">
        <v>0</v>
      </c>
      <c r="N12636" s="4" t="s">
        <v>21</v>
      </c>
    </row>
    <row r="12637" spans="1:14" x14ac:dyDescent="0.25">
      <c r="A12637" s="1" t="s">
        <v>365</v>
      </c>
      <c r="B12637" s="2" t="s">
        <v>378</v>
      </c>
      <c r="C12637" s="2" t="s">
        <v>2536</v>
      </c>
      <c r="D12637" s="2" t="s">
        <v>17956</v>
      </c>
      <c r="E12637" s="2" t="s">
        <v>10634</v>
      </c>
      <c r="F12637" s="2">
        <v>32111503</v>
      </c>
      <c r="G12637" s="2" t="s">
        <v>2858</v>
      </c>
      <c r="H12637" s="2">
        <v>6</v>
      </c>
      <c r="I12637" s="2">
        <v>4</v>
      </c>
      <c r="J12637" s="2">
        <v>10</v>
      </c>
      <c r="K12637" s="2">
        <v>9</v>
      </c>
      <c r="L12637" s="3">
        <v>198000</v>
      </c>
      <c r="M12637" s="2" t="s">
        <v>0</v>
      </c>
      <c r="N12637" s="4" t="s">
        <v>21</v>
      </c>
    </row>
    <row r="12638" spans="1:14" x14ac:dyDescent="0.25">
      <c r="A12638" s="1" t="s">
        <v>365</v>
      </c>
      <c r="B12638" s="2" t="s">
        <v>378</v>
      </c>
      <c r="C12638" s="2" t="s">
        <v>2536</v>
      </c>
      <c r="D12638" s="2" t="s">
        <v>17956</v>
      </c>
      <c r="E12638" s="2" t="s">
        <v>10635</v>
      </c>
      <c r="F12638" s="2">
        <v>39112102</v>
      </c>
      <c r="G12638" s="2" t="s">
        <v>2858</v>
      </c>
      <c r="H12638" s="2">
        <v>6</v>
      </c>
      <c r="I12638" s="2">
        <v>4</v>
      </c>
      <c r="J12638" s="2">
        <v>10</v>
      </c>
      <c r="K12638" s="2">
        <v>5</v>
      </c>
      <c r="L12638" s="3">
        <v>59000</v>
      </c>
      <c r="M12638" s="2" t="s">
        <v>0</v>
      </c>
      <c r="N12638" s="4" t="s">
        <v>21</v>
      </c>
    </row>
    <row r="12639" spans="1:14" x14ac:dyDescent="0.25">
      <c r="A12639" s="1" t="s">
        <v>365</v>
      </c>
      <c r="B12639" s="2" t="s">
        <v>378</v>
      </c>
      <c r="C12639" s="2" t="s">
        <v>2536</v>
      </c>
      <c r="D12639" s="2" t="s">
        <v>17956</v>
      </c>
      <c r="E12639" s="2" t="s">
        <v>10636</v>
      </c>
      <c r="F12639" s="2">
        <v>39112102</v>
      </c>
      <c r="G12639" s="2" t="s">
        <v>2858</v>
      </c>
      <c r="H12639" s="2">
        <v>6</v>
      </c>
      <c r="I12639" s="2">
        <v>4</v>
      </c>
      <c r="J12639" s="2">
        <v>10</v>
      </c>
      <c r="K12639" s="2">
        <v>10</v>
      </c>
      <c r="L12639" s="3">
        <v>98000</v>
      </c>
      <c r="M12639" s="2" t="s">
        <v>0</v>
      </c>
      <c r="N12639" s="4" t="s">
        <v>21</v>
      </c>
    </row>
    <row r="12640" spans="1:14" x14ac:dyDescent="0.25">
      <c r="A12640" s="1" t="s">
        <v>365</v>
      </c>
      <c r="B12640" s="2" t="s">
        <v>378</v>
      </c>
      <c r="C12640" s="2" t="s">
        <v>2536</v>
      </c>
      <c r="D12640" s="2" t="s">
        <v>17956</v>
      </c>
      <c r="E12640" s="2" t="s">
        <v>10637</v>
      </c>
      <c r="F12640" s="2">
        <v>32111503</v>
      </c>
      <c r="G12640" s="2" t="s">
        <v>2858</v>
      </c>
      <c r="H12640" s="2">
        <v>6</v>
      </c>
      <c r="I12640" s="2">
        <v>4</v>
      </c>
      <c r="J12640" s="2">
        <v>10</v>
      </c>
      <c r="K12640" s="2">
        <v>5</v>
      </c>
      <c r="L12640" s="3">
        <v>525000</v>
      </c>
      <c r="M12640" s="2" t="s">
        <v>0</v>
      </c>
      <c r="N12640" s="4" t="s">
        <v>21</v>
      </c>
    </row>
    <row r="12641" spans="1:14" x14ac:dyDescent="0.25">
      <c r="A12641" s="1" t="s">
        <v>365</v>
      </c>
      <c r="B12641" s="2" t="s">
        <v>378</v>
      </c>
      <c r="C12641" s="2" t="s">
        <v>2536</v>
      </c>
      <c r="D12641" s="2" t="s">
        <v>17956</v>
      </c>
      <c r="E12641" s="2" t="s">
        <v>10638</v>
      </c>
      <c r="F12641" s="2">
        <v>32111503</v>
      </c>
      <c r="G12641" s="2" t="s">
        <v>2858</v>
      </c>
      <c r="H12641" s="2">
        <v>6</v>
      </c>
      <c r="I12641" s="2">
        <v>4</v>
      </c>
      <c r="J12641" s="2">
        <v>10</v>
      </c>
      <c r="K12641" s="2">
        <v>5</v>
      </c>
      <c r="L12641" s="3">
        <v>411500</v>
      </c>
      <c r="M12641" s="2" t="s">
        <v>0</v>
      </c>
      <c r="N12641" s="4" t="s">
        <v>21</v>
      </c>
    </row>
    <row r="12642" spans="1:14" x14ac:dyDescent="0.25">
      <c r="A12642" s="1" t="s">
        <v>365</v>
      </c>
      <c r="B12642" s="2" t="s">
        <v>378</v>
      </c>
      <c r="C12642" s="2" t="s">
        <v>2536</v>
      </c>
      <c r="D12642" s="2" t="s">
        <v>17956</v>
      </c>
      <c r="E12642" s="2" t="s">
        <v>10639</v>
      </c>
      <c r="F12642" s="2">
        <v>39101603</v>
      </c>
      <c r="G12642" s="2" t="s">
        <v>2858</v>
      </c>
      <c r="H12642" s="2">
        <v>6</v>
      </c>
      <c r="I12642" s="2">
        <v>4</v>
      </c>
      <c r="J12642" s="2">
        <v>10</v>
      </c>
      <c r="K12642" s="2">
        <v>5</v>
      </c>
      <c r="L12642" s="3">
        <v>1700000</v>
      </c>
      <c r="M12642" s="2" t="s">
        <v>0</v>
      </c>
      <c r="N12642" s="4" t="s">
        <v>21</v>
      </c>
    </row>
    <row r="12643" spans="1:14" x14ac:dyDescent="0.25">
      <c r="A12643" s="1" t="s">
        <v>365</v>
      </c>
      <c r="B12643" s="2" t="s">
        <v>378</v>
      </c>
      <c r="C12643" s="2" t="s">
        <v>2536</v>
      </c>
      <c r="D12643" s="2" t="s">
        <v>17956</v>
      </c>
      <c r="E12643" s="2" t="s">
        <v>10640</v>
      </c>
      <c r="F12643" s="2">
        <v>39111611</v>
      </c>
      <c r="G12643" s="2" t="s">
        <v>2858</v>
      </c>
      <c r="H12643" s="2">
        <v>6</v>
      </c>
      <c r="I12643" s="2">
        <v>4</v>
      </c>
      <c r="J12643" s="2">
        <v>10</v>
      </c>
      <c r="K12643" s="2">
        <v>3</v>
      </c>
      <c r="L12643" s="3">
        <v>420000</v>
      </c>
      <c r="M12643" s="2" t="s">
        <v>0</v>
      </c>
      <c r="N12643" s="4" t="s">
        <v>21</v>
      </c>
    </row>
    <row r="12644" spans="1:14" x14ac:dyDescent="0.25">
      <c r="A12644" s="1" t="s">
        <v>365</v>
      </c>
      <c r="B12644" s="2" t="s">
        <v>378</v>
      </c>
      <c r="C12644" s="2" t="s">
        <v>2536</v>
      </c>
      <c r="D12644" s="2" t="s">
        <v>17956</v>
      </c>
      <c r="E12644" s="2" t="s">
        <v>10641</v>
      </c>
      <c r="F12644" s="2">
        <v>39111611</v>
      </c>
      <c r="G12644" s="2" t="s">
        <v>2858</v>
      </c>
      <c r="H12644" s="2">
        <v>6</v>
      </c>
      <c r="I12644" s="2">
        <v>4</v>
      </c>
      <c r="J12644" s="2">
        <v>10</v>
      </c>
      <c r="K12644" s="2">
        <v>3</v>
      </c>
      <c r="L12644" s="3">
        <v>120000</v>
      </c>
      <c r="M12644" s="2" t="s">
        <v>0</v>
      </c>
      <c r="N12644" s="4" t="s">
        <v>21</v>
      </c>
    </row>
    <row r="12645" spans="1:14" x14ac:dyDescent="0.25">
      <c r="A12645" s="1" t="s">
        <v>365</v>
      </c>
      <c r="B12645" s="2" t="s">
        <v>378</v>
      </c>
      <c r="C12645" s="2" t="s">
        <v>2536</v>
      </c>
      <c r="D12645" s="2" t="s">
        <v>17956</v>
      </c>
      <c r="E12645" s="2" t="s">
        <v>10642</v>
      </c>
      <c r="F12645" s="2">
        <v>39111611</v>
      </c>
      <c r="G12645" s="2" t="s">
        <v>2858</v>
      </c>
      <c r="H12645" s="2">
        <v>6</v>
      </c>
      <c r="I12645" s="2">
        <v>4</v>
      </c>
      <c r="J12645" s="2">
        <v>10</v>
      </c>
      <c r="K12645" s="2">
        <v>3</v>
      </c>
      <c r="L12645" s="3">
        <v>114000</v>
      </c>
      <c r="M12645" s="2" t="s">
        <v>0</v>
      </c>
      <c r="N12645" s="4" t="s">
        <v>21</v>
      </c>
    </row>
    <row r="12646" spans="1:14" x14ac:dyDescent="0.25">
      <c r="A12646" s="1" t="s">
        <v>365</v>
      </c>
      <c r="B12646" s="2" t="s">
        <v>378</v>
      </c>
      <c r="C12646" s="2" t="s">
        <v>2536</v>
      </c>
      <c r="D12646" s="2" t="s">
        <v>17956</v>
      </c>
      <c r="E12646" s="2" t="s">
        <v>10643</v>
      </c>
      <c r="F12646" s="2">
        <v>32111503</v>
      </c>
      <c r="G12646" s="2" t="s">
        <v>2858</v>
      </c>
      <c r="H12646" s="2">
        <v>6</v>
      </c>
      <c r="I12646" s="2">
        <v>4</v>
      </c>
      <c r="J12646" s="2">
        <v>10</v>
      </c>
      <c r="K12646" s="2">
        <v>24</v>
      </c>
      <c r="L12646" s="3">
        <v>504000</v>
      </c>
      <c r="M12646" s="2" t="s">
        <v>0</v>
      </c>
      <c r="N12646" s="4" t="s">
        <v>21</v>
      </c>
    </row>
    <row r="12647" spans="1:14" x14ac:dyDescent="0.25">
      <c r="A12647" s="1" t="s">
        <v>365</v>
      </c>
      <c r="B12647" s="2" t="s">
        <v>378</v>
      </c>
      <c r="C12647" s="2" t="s">
        <v>2536</v>
      </c>
      <c r="D12647" s="2" t="s">
        <v>17956</v>
      </c>
      <c r="E12647" s="2" t="s">
        <v>10644</v>
      </c>
      <c r="F12647" s="2">
        <v>32111503</v>
      </c>
      <c r="G12647" s="2" t="s">
        <v>2858</v>
      </c>
      <c r="H12647" s="2">
        <v>6</v>
      </c>
      <c r="I12647" s="2">
        <v>4</v>
      </c>
      <c r="J12647" s="2">
        <v>10</v>
      </c>
      <c r="K12647" s="2">
        <v>21</v>
      </c>
      <c r="L12647" s="3">
        <v>441000</v>
      </c>
      <c r="M12647" s="2" t="s">
        <v>0</v>
      </c>
      <c r="N12647" s="4" t="s">
        <v>21</v>
      </c>
    </row>
    <row r="12648" spans="1:14" x14ac:dyDescent="0.25">
      <c r="A12648" s="1" t="s">
        <v>365</v>
      </c>
      <c r="B12648" s="2" t="s">
        <v>378</v>
      </c>
      <c r="C12648" s="2" t="s">
        <v>2536</v>
      </c>
      <c r="D12648" s="2" t="s">
        <v>17956</v>
      </c>
      <c r="E12648" s="2" t="s">
        <v>10645</v>
      </c>
      <c r="F12648" s="2">
        <v>27112114</v>
      </c>
      <c r="G12648" s="2" t="s">
        <v>2858</v>
      </c>
      <c r="H12648" s="2">
        <v>6</v>
      </c>
      <c r="I12648" s="2">
        <v>4</v>
      </c>
      <c r="J12648" s="2">
        <v>10</v>
      </c>
      <c r="K12648" s="2">
        <v>10</v>
      </c>
      <c r="L12648" s="3">
        <v>175000</v>
      </c>
      <c r="M12648" s="2" t="s">
        <v>0</v>
      </c>
      <c r="N12648" s="4" t="s">
        <v>21</v>
      </c>
    </row>
    <row r="12649" spans="1:14" x14ac:dyDescent="0.25">
      <c r="A12649" s="1" t="s">
        <v>365</v>
      </c>
      <c r="B12649" s="2" t="s">
        <v>378</v>
      </c>
      <c r="C12649" s="2" t="s">
        <v>2536</v>
      </c>
      <c r="D12649" s="2" t="s">
        <v>17956</v>
      </c>
      <c r="E12649" s="2" t="s">
        <v>10646</v>
      </c>
      <c r="F12649" s="2">
        <v>27112114</v>
      </c>
      <c r="G12649" s="2" t="s">
        <v>2858</v>
      </c>
      <c r="H12649" s="2">
        <v>6</v>
      </c>
      <c r="I12649" s="2">
        <v>4</v>
      </c>
      <c r="J12649" s="2">
        <v>10</v>
      </c>
      <c r="K12649" s="2">
        <v>13</v>
      </c>
      <c r="L12649" s="3">
        <v>227500</v>
      </c>
      <c r="M12649" s="2" t="s">
        <v>0</v>
      </c>
      <c r="N12649" s="4" t="s">
        <v>21</v>
      </c>
    </row>
    <row r="12650" spans="1:14" x14ac:dyDescent="0.25">
      <c r="A12650" s="1" t="s">
        <v>365</v>
      </c>
      <c r="B12650" s="2" t="s">
        <v>378</v>
      </c>
      <c r="C12650" s="2" t="s">
        <v>661</v>
      </c>
      <c r="D12650" s="2" t="s">
        <v>17898</v>
      </c>
      <c r="E12650" s="2" t="s">
        <v>10647</v>
      </c>
      <c r="F12650" s="2">
        <v>39121308</v>
      </c>
      <c r="G12650" s="2" t="s">
        <v>490</v>
      </c>
      <c r="H12650" s="2">
        <v>4</v>
      </c>
      <c r="I12650" s="2">
        <v>8</v>
      </c>
      <c r="J12650" s="2">
        <v>10</v>
      </c>
      <c r="K12650" s="2">
        <v>5</v>
      </c>
      <c r="L12650" s="3">
        <v>5131.9000000000005</v>
      </c>
      <c r="M12650" s="2" t="s">
        <v>0</v>
      </c>
      <c r="N12650" s="4" t="s">
        <v>21</v>
      </c>
    </row>
    <row r="12651" spans="1:14" x14ac:dyDescent="0.25">
      <c r="A12651" s="1" t="s">
        <v>365</v>
      </c>
      <c r="B12651" s="2" t="s">
        <v>378</v>
      </c>
      <c r="C12651" s="2" t="s">
        <v>661</v>
      </c>
      <c r="D12651" s="2" t="s">
        <v>17898</v>
      </c>
      <c r="E12651" s="2" t="s">
        <v>10648</v>
      </c>
      <c r="F12651" s="2">
        <v>39121308</v>
      </c>
      <c r="G12651" s="2" t="s">
        <v>490</v>
      </c>
      <c r="H12651" s="2">
        <v>4</v>
      </c>
      <c r="I12651" s="2">
        <v>8</v>
      </c>
      <c r="J12651" s="2">
        <v>10</v>
      </c>
      <c r="K12651" s="2">
        <v>5</v>
      </c>
      <c r="L12651" s="3">
        <v>7238.2000000000007</v>
      </c>
      <c r="M12651" s="2" t="s">
        <v>0</v>
      </c>
      <c r="N12651" s="4" t="s">
        <v>21</v>
      </c>
    </row>
    <row r="12652" spans="1:14" x14ac:dyDescent="0.25">
      <c r="A12652" s="1" t="s">
        <v>365</v>
      </c>
      <c r="B12652" s="2" t="s">
        <v>378</v>
      </c>
      <c r="C12652" s="2" t="s">
        <v>661</v>
      </c>
      <c r="D12652" s="2" t="s">
        <v>17898</v>
      </c>
      <c r="E12652" s="2" t="s">
        <v>10649</v>
      </c>
      <c r="F12652" s="2">
        <v>39121308</v>
      </c>
      <c r="G12652" s="2" t="s">
        <v>490</v>
      </c>
      <c r="H12652" s="2">
        <v>4</v>
      </c>
      <c r="I12652" s="2">
        <v>8</v>
      </c>
      <c r="J12652" s="2">
        <v>10</v>
      </c>
      <c r="K12652" s="2">
        <v>5</v>
      </c>
      <c r="L12652" s="3">
        <v>90566.450000000012</v>
      </c>
      <c r="M12652" s="2" t="s">
        <v>0</v>
      </c>
      <c r="N12652" s="4" t="s">
        <v>21</v>
      </c>
    </row>
    <row r="12653" spans="1:14" x14ac:dyDescent="0.25">
      <c r="A12653" s="1" t="s">
        <v>365</v>
      </c>
      <c r="B12653" s="2" t="s">
        <v>378</v>
      </c>
      <c r="C12653" s="2" t="s">
        <v>661</v>
      </c>
      <c r="D12653" s="2" t="s">
        <v>17898</v>
      </c>
      <c r="E12653" s="2" t="s">
        <v>10650</v>
      </c>
      <c r="F12653" s="2">
        <v>39121308</v>
      </c>
      <c r="G12653" s="2" t="s">
        <v>490</v>
      </c>
      <c r="H12653" s="2">
        <v>4</v>
      </c>
      <c r="I12653" s="2">
        <v>8</v>
      </c>
      <c r="J12653" s="2">
        <v>10</v>
      </c>
      <c r="K12653" s="2">
        <v>5</v>
      </c>
      <c r="L12653" s="3">
        <v>62832</v>
      </c>
      <c r="M12653" s="2" t="s">
        <v>0</v>
      </c>
      <c r="N12653" s="4" t="s">
        <v>21</v>
      </c>
    </row>
    <row r="12654" spans="1:14" x14ac:dyDescent="0.25">
      <c r="A12654" s="1" t="s">
        <v>365</v>
      </c>
      <c r="B12654" s="2" t="s">
        <v>128</v>
      </c>
      <c r="C12654" s="2" t="s">
        <v>2567</v>
      </c>
      <c r="D12654" s="2" t="s">
        <v>17957</v>
      </c>
      <c r="E12654" s="2" t="s">
        <v>10651</v>
      </c>
      <c r="F12654" s="2">
        <v>39121110</v>
      </c>
      <c r="G12654" s="2" t="s">
        <v>810</v>
      </c>
      <c r="H12654" s="2">
        <v>3</v>
      </c>
      <c r="I12654" s="2">
        <v>6</v>
      </c>
      <c r="J12654" s="2">
        <v>10</v>
      </c>
      <c r="K12654" s="2">
        <v>8</v>
      </c>
      <c r="L12654" s="3">
        <v>5158888</v>
      </c>
      <c r="M12654" s="2" t="s">
        <v>0</v>
      </c>
      <c r="N12654" s="4" t="s">
        <v>21</v>
      </c>
    </row>
    <row r="12655" spans="1:14" x14ac:dyDescent="0.25">
      <c r="A12655" s="1" t="s">
        <v>365</v>
      </c>
      <c r="B12655" s="2" t="s">
        <v>128</v>
      </c>
      <c r="C12655" s="2" t="s">
        <v>2567</v>
      </c>
      <c r="D12655" s="2" t="s">
        <v>17957</v>
      </c>
      <c r="E12655" s="2" t="s">
        <v>10652</v>
      </c>
      <c r="F12655" s="2">
        <v>39121110</v>
      </c>
      <c r="G12655" s="2" t="s">
        <v>810</v>
      </c>
      <c r="H12655" s="2">
        <v>3</v>
      </c>
      <c r="I12655" s="2">
        <v>6</v>
      </c>
      <c r="J12655" s="2">
        <v>10</v>
      </c>
      <c r="K12655" s="2">
        <v>2</v>
      </c>
      <c r="L12655" s="3">
        <v>9599730</v>
      </c>
      <c r="M12655" s="2" t="s">
        <v>0</v>
      </c>
      <c r="N12655" s="4" t="s">
        <v>21</v>
      </c>
    </row>
    <row r="12656" spans="1:14" x14ac:dyDescent="0.25">
      <c r="A12656" s="1" t="s">
        <v>365</v>
      </c>
      <c r="B12656" s="2" t="s">
        <v>128</v>
      </c>
      <c r="C12656" s="2" t="s">
        <v>2567</v>
      </c>
      <c r="D12656" s="2" t="s">
        <v>17957</v>
      </c>
      <c r="E12656" s="2" t="s">
        <v>10653</v>
      </c>
      <c r="F12656" s="2">
        <v>32111509</v>
      </c>
      <c r="G12656" s="2" t="s">
        <v>810</v>
      </c>
      <c r="H12656" s="2">
        <v>3</v>
      </c>
      <c r="I12656" s="2">
        <v>6</v>
      </c>
      <c r="J12656" s="2">
        <v>10</v>
      </c>
      <c r="K12656" s="2">
        <v>3</v>
      </c>
      <c r="L12656" s="3">
        <v>224910</v>
      </c>
      <c r="M12656" s="2" t="s">
        <v>0</v>
      </c>
      <c r="N12656" s="4" t="s">
        <v>21</v>
      </c>
    </row>
    <row r="12657" spans="1:14" x14ac:dyDescent="0.25">
      <c r="A12657" s="1" t="s">
        <v>365</v>
      </c>
      <c r="B12657" s="2" t="s">
        <v>128</v>
      </c>
      <c r="C12657" s="2" t="s">
        <v>2567</v>
      </c>
      <c r="D12657" s="2" t="s">
        <v>17957</v>
      </c>
      <c r="E12657" s="2" t="s">
        <v>10654</v>
      </c>
      <c r="F12657" s="2">
        <v>32111509</v>
      </c>
      <c r="G12657" s="2" t="s">
        <v>810</v>
      </c>
      <c r="H12657" s="2">
        <v>3</v>
      </c>
      <c r="I12657" s="2">
        <v>6</v>
      </c>
      <c r="J12657" s="2">
        <v>10</v>
      </c>
      <c r="K12657" s="2">
        <v>5</v>
      </c>
      <c r="L12657" s="3">
        <v>374850</v>
      </c>
      <c r="M12657" s="2" t="s">
        <v>0</v>
      </c>
      <c r="N12657" s="4" t="s">
        <v>21</v>
      </c>
    </row>
    <row r="12658" spans="1:14" x14ac:dyDescent="0.25">
      <c r="A12658" s="1" t="s">
        <v>365</v>
      </c>
      <c r="B12658" s="2" t="s">
        <v>128</v>
      </c>
      <c r="C12658" s="2" t="s">
        <v>2567</v>
      </c>
      <c r="D12658" s="2" t="s">
        <v>17957</v>
      </c>
      <c r="E12658" s="2" t="s">
        <v>10655</v>
      </c>
      <c r="F12658" s="2">
        <v>41113600</v>
      </c>
      <c r="G12658" s="2" t="s">
        <v>810</v>
      </c>
      <c r="H12658" s="2">
        <v>3</v>
      </c>
      <c r="I12658" s="2">
        <v>6</v>
      </c>
      <c r="J12658" s="2">
        <v>10</v>
      </c>
      <c r="K12658" s="2">
        <v>5</v>
      </c>
      <c r="L12658" s="3">
        <v>2975</v>
      </c>
      <c r="M12658" s="2" t="s">
        <v>0</v>
      </c>
      <c r="N12658" s="4" t="s">
        <v>21</v>
      </c>
    </row>
    <row r="12659" spans="1:14" x14ac:dyDescent="0.25">
      <c r="A12659" s="1" t="s">
        <v>365</v>
      </c>
      <c r="B12659" s="2" t="s">
        <v>497</v>
      </c>
      <c r="C12659" s="2" t="s">
        <v>2573</v>
      </c>
      <c r="D12659" s="2" t="s">
        <v>17958</v>
      </c>
      <c r="E12659" s="2" t="s">
        <v>10656</v>
      </c>
      <c r="F12659" s="2">
        <v>42142601</v>
      </c>
      <c r="G12659" s="2" t="s">
        <v>810</v>
      </c>
      <c r="H12659" s="2">
        <v>3</v>
      </c>
      <c r="I12659" s="2">
        <v>6</v>
      </c>
      <c r="J12659" s="2">
        <v>10</v>
      </c>
      <c r="K12659" s="2">
        <v>20</v>
      </c>
      <c r="L12659" s="3">
        <v>14280</v>
      </c>
      <c r="M12659" s="2" t="s">
        <v>0</v>
      </c>
      <c r="N12659" s="4" t="s">
        <v>21</v>
      </c>
    </row>
    <row r="12660" spans="1:14" x14ac:dyDescent="0.25">
      <c r="A12660" s="1" t="s">
        <v>365</v>
      </c>
      <c r="B12660" s="2" t="s">
        <v>497</v>
      </c>
      <c r="C12660" s="2" t="s">
        <v>498</v>
      </c>
      <c r="D12660" s="2" t="s">
        <v>17879</v>
      </c>
      <c r="E12660" s="2" t="s">
        <v>10657</v>
      </c>
      <c r="F12660" s="2">
        <v>41111604</v>
      </c>
      <c r="G12660" s="2" t="s">
        <v>490</v>
      </c>
      <c r="H12660" s="2">
        <v>3</v>
      </c>
      <c r="I12660" s="2">
        <v>6</v>
      </c>
      <c r="J12660" s="2">
        <v>10</v>
      </c>
      <c r="K12660" s="2">
        <v>50</v>
      </c>
      <c r="L12660" s="3">
        <v>43450</v>
      </c>
      <c r="M12660" s="2" t="s">
        <v>0</v>
      </c>
      <c r="N12660" s="4" t="s">
        <v>21</v>
      </c>
    </row>
    <row r="12661" spans="1:14" x14ac:dyDescent="0.25">
      <c r="A12661" s="1" t="s">
        <v>365</v>
      </c>
      <c r="B12661" s="2" t="s">
        <v>497</v>
      </c>
      <c r="C12661" s="2" t="s">
        <v>498</v>
      </c>
      <c r="D12661" s="2" t="s">
        <v>17879</v>
      </c>
      <c r="E12661" s="2" t="s">
        <v>10658</v>
      </c>
      <c r="F12661" s="2">
        <v>41111604</v>
      </c>
      <c r="G12661" s="2" t="s">
        <v>490</v>
      </c>
      <c r="H12661" s="2">
        <v>3</v>
      </c>
      <c r="I12661" s="2">
        <v>6</v>
      </c>
      <c r="J12661" s="2">
        <v>10</v>
      </c>
      <c r="K12661" s="2">
        <v>17</v>
      </c>
      <c r="L12661" s="3">
        <v>23273</v>
      </c>
      <c r="M12661" s="2" t="s">
        <v>0</v>
      </c>
      <c r="N12661" s="4" t="s">
        <v>21</v>
      </c>
    </row>
    <row r="12662" spans="1:14" x14ac:dyDescent="0.25">
      <c r="A12662" s="1" t="s">
        <v>365</v>
      </c>
      <c r="B12662" s="2" t="s">
        <v>497</v>
      </c>
      <c r="C12662" s="2" t="s">
        <v>498</v>
      </c>
      <c r="D12662" s="2" t="s">
        <v>17879</v>
      </c>
      <c r="E12662" s="2" t="s">
        <v>10659</v>
      </c>
      <c r="F12662" s="2">
        <v>27111534</v>
      </c>
      <c r="G12662" s="2" t="s">
        <v>490</v>
      </c>
      <c r="H12662" s="2">
        <v>4</v>
      </c>
      <c r="I12662" s="2">
        <v>8</v>
      </c>
      <c r="J12662" s="2">
        <v>10</v>
      </c>
      <c r="K12662" s="2">
        <v>1</v>
      </c>
      <c r="L12662" s="3">
        <v>53550</v>
      </c>
      <c r="M12662" s="2" t="s">
        <v>0</v>
      </c>
      <c r="N12662" s="4" t="s">
        <v>21</v>
      </c>
    </row>
    <row r="12663" spans="1:14" x14ac:dyDescent="0.25">
      <c r="A12663" s="1" t="s">
        <v>365</v>
      </c>
      <c r="B12663" s="2" t="s">
        <v>497</v>
      </c>
      <c r="C12663" s="2" t="s">
        <v>498</v>
      </c>
      <c r="D12663" s="2" t="s">
        <v>17879</v>
      </c>
      <c r="E12663" s="2" t="s">
        <v>10660</v>
      </c>
      <c r="F12663" s="2">
        <v>27111800</v>
      </c>
      <c r="G12663" s="2" t="s">
        <v>490</v>
      </c>
      <c r="H12663" s="2">
        <v>4</v>
      </c>
      <c r="I12663" s="2">
        <v>8</v>
      </c>
      <c r="J12663" s="2">
        <v>10</v>
      </c>
      <c r="K12663" s="2">
        <v>6</v>
      </c>
      <c r="L12663" s="3">
        <v>203490</v>
      </c>
      <c r="M12663" s="2" t="s">
        <v>0</v>
      </c>
      <c r="N12663" s="4" t="s">
        <v>21</v>
      </c>
    </row>
    <row r="12664" spans="1:14" x14ac:dyDescent="0.25">
      <c r="A12664" s="1" t="s">
        <v>365</v>
      </c>
      <c r="B12664" s="2" t="s">
        <v>497</v>
      </c>
      <c r="C12664" s="2" t="s">
        <v>498</v>
      </c>
      <c r="D12664" s="2" t="s">
        <v>17879</v>
      </c>
      <c r="E12664" s="2" t="s">
        <v>10661</v>
      </c>
      <c r="F12664" s="2">
        <v>27111800</v>
      </c>
      <c r="G12664" s="2" t="s">
        <v>490</v>
      </c>
      <c r="H12664" s="2">
        <v>4</v>
      </c>
      <c r="I12664" s="2">
        <v>8</v>
      </c>
      <c r="J12664" s="2">
        <v>10</v>
      </c>
      <c r="K12664" s="2">
        <v>2</v>
      </c>
      <c r="L12664" s="3">
        <v>62475</v>
      </c>
      <c r="M12664" s="2" t="s">
        <v>0</v>
      </c>
      <c r="N12664" s="4" t="s">
        <v>21</v>
      </c>
    </row>
    <row r="12665" spans="1:14" x14ac:dyDescent="0.25">
      <c r="A12665" s="1" t="s">
        <v>365</v>
      </c>
      <c r="B12665" s="2" t="s">
        <v>497</v>
      </c>
      <c r="C12665" s="2" t="s">
        <v>498</v>
      </c>
      <c r="D12665" s="2" t="s">
        <v>17879</v>
      </c>
      <c r="E12665" s="2" t="s">
        <v>10662</v>
      </c>
      <c r="F12665" s="2">
        <v>27112105</v>
      </c>
      <c r="G12665" s="2" t="s">
        <v>490</v>
      </c>
      <c r="H12665" s="2">
        <v>4</v>
      </c>
      <c r="I12665" s="2">
        <v>8</v>
      </c>
      <c r="J12665" s="2">
        <v>10</v>
      </c>
      <c r="K12665" s="2">
        <v>1</v>
      </c>
      <c r="L12665" s="3">
        <v>160650</v>
      </c>
      <c r="M12665" s="2" t="s">
        <v>0</v>
      </c>
      <c r="N12665" s="4" t="s">
        <v>21</v>
      </c>
    </row>
    <row r="12666" spans="1:14" x14ac:dyDescent="0.25">
      <c r="A12666" s="1" t="s">
        <v>365</v>
      </c>
      <c r="B12666" s="2" t="s">
        <v>497</v>
      </c>
      <c r="C12666" s="2" t="s">
        <v>498</v>
      </c>
      <c r="D12666" s="2" t="s">
        <v>17879</v>
      </c>
      <c r="E12666" s="2" t="s">
        <v>10663</v>
      </c>
      <c r="F12666" s="2">
        <v>32101632</v>
      </c>
      <c r="G12666" s="2" t="s">
        <v>490</v>
      </c>
      <c r="H12666" s="2">
        <v>4</v>
      </c>
      <c r="I12666" s="2">
        <v>8</v>
      </c>
      <c r="J12666" s="2">
        <v>10</v>
      </c>
      <c r="K12666" s="2">
        <v>2</v>
      </c>
      <c r="L12666" s="3">
        <v>321300</v>
      </c>
      <c r="M12666" s="2" t="s">
        <v>0</v>
      </c>
      <c r="N12666" s="4" t="s">
        <v>21</v>
      </c>
    </row>
    <row r="12667" spans="1:14" x14ac:dyDescent="0.25">
      <c r="A12667" s="1" t="s">
        <v>365</v>
      </c>
      <c r="B12667" s="2" t="s">
        <v>497</v>
      </c>
      <c r="C12667" s="2" t="s">
        <v>498</v>
      </c>
      <c r="D12667" s="2" t="s">
        <v>17879</v>
      </c>
      <c r="E12667" s="2" t="s">
        <v>10664</v>
      </c>
      <c r="F12667" s="2">
        <v>39121407</v>
      </c>
      <c r="G12667" s="2" t="s">
        <v>490</v>
      </c>
      <c r="H12667" s="2">
        <v>5</v>
      </c>
      <c r="I12667" s="2">
        <v>4</v>
      </c>
      <c r="J12667" s="2">
        <v>10</v>
      </c>
      <c r="K12667" s="2">
        <v>1</v>
      </c>
      <c r="L12667" s="3">
        <v>630700</v>
      </c>
      <c r="M12667" s="2" t="s">
        <v>0</v>
      </c>
      <c r="N12667" s="4" t="s">
        <v>21</v>
      </c>
    </row>
    <row r="12668" spans="1:14" x14ac:dyDescent="0.25">
      <c r="A12668" s="1" t="s">
        <v>365</v>
      </c>
      <c r="B12668" s="2" t="s">
        <v>497</v>
      </c>
      <c r="C12668" s="2" t="s">
        <v>498</v>
      </c>
      <c r="D12668" s="2" t="s">
        <v>17879</v>
      </c>
      <c r="E12668" s="2" t="s">
        <v>10665</v>
      </c>
      <c r="F12668" s="2">
        <v>27112114</v>
      </c>
      <c r="G12668" s="2" t="s">
        <v>2858</v>
      </c>
      <c r="H12668" s="2">
        <v>6</v>
      </c>
      <c r="I12668" s="2">
        <v>4</v>
      </c>
      <c r="J12668" s="2">
        <v>10</v>
      </c>
      <c r="K12668" s="2">
        <v>1</v>
      </c>
      <c r="L12668" s="3">
        <v>21000</v>
      </c>
      <c r="M12668" s="2" t="s">
        <v>0</v>
      </c>
      <c r="N12668" s="4" t="s">
        <v>21</v>
      </c>
    </row>
    <row r="12669" spans="1:14" x14ac:dyDescent="0.25">
      <c r="A12669" s="1" t="s">
        <v>365</v>
      </c>
      <c r="B12669" s="2" t="s">
        <v>518</v>
      </c>
      <c r="C12669" s="2" t="s">
        <v>519</v>
      </c>
      <c r="D12669" s="2" t="s">
        <v>17880</v>
      </c>
      <c r="E12669" s="2" t="s">
        <v>10666</v>
      </c>
      <c r="F12669" s="2">
        <v>25201700</v>
      </c>
      <c r="G12669" s="2" t="s">
        <v>19</v>
      </c>
      <c r="H12669" s="2">
        <v>4</v>
      </c>
      <c r="I12669" s="2">
        <v>6</v>
      </c>
      <c r="J12669" s="2">
        <v>10</v>
      </c>
      <c r="K12669" s="2">
        <v>2</v>
      </c>
      <c r="L12669" s="3">
        <v>170100000</v>
      </c>
      <c r="M12669" s="2" t="s">
        <v>0</v>
      </c>
      <c r="N12669" s="4" t="s">
        <v>21</v>
      </c>
    </row>
    <row r="12670" spans="1:14" x14ac:dyDescent="0.25">
      <c r="A12670" s="1" t="s">
        <v>365</v>
      </c>
      <c r="B12670" s="2" t="s">
        <v>518</v>
      </c>
      <c r="C12670" s="2" t="s">
        <v>519</v>
      </c>
      <c r="D12670" s="2" t="s">
        <v>17880</v>
      </c>
      <c r="E12670" s="2" t="s">
        <v>10667</v>
      </c>
      <c r="F12670" s="2">
        <v>25201700</v>
      </c>
      <c r="G12670" s="2" t="s">
        <v>19</v>
      </c>
      <c r="H12670" s="2">
        <v>4</v>
      </c>
      <c r="I12670" s="2">
        <v>6</v>
      </c>
      <c r="J12670" s="2">
        <v>10</v>
      </c>
      <c r="K12670" s="2">
        <v>1</v>
      </c>
      <c r="L12670" s="3">
        <v>59388000</v>
      </c>
      <c r="M12670" s="2" t="s">
        <v>0</v>
      </c>
      <c r="N12670" s="4" t="s">
        <v>21</v>
      </c>
    </row>
    <row r="12671" spans="1:14" x14ac:dyDescent="0.25">
      <c r="A12671" s="1" t="s">
        <v>365</v>
      </c>
      <c r="B12671" s="2" t="s">
        <v>551</v>
      </c>
      <c r="C12671" s="2" t="s">
        <v>551</v>
      </c>
      <c r="D12671" s="2" t="s">
        <v>17884</v>
      </c>
      <c r="E12671" s="2" t="s">
        <v>10668</v>
      </c>
      <c r="F12671" s="2">
        <v>39121610</v>
      </c>
      <c r="G12671" s="2" t="s">
        <v>810</v>
      </c>
      <c r="H12671" s="2">
        <v>3</v>
      </c>
      <c r="I12671" s="2">
        <v>6</v>
      </c>
      <c r="J12671" s="2">
        <v>10</v>
      </c>
      <c r="K12671" s="2">
        <v>1</v>
      </c>
      <c r="L12671" s="3">
        <v>2199953</v>
      </c>
      <c r="M12671" s="2" t="s">
        <v>0</v>
      </c>
      <c r="N12671" s="4" t="s">
        <v>21</v>
      </c>
    </row>
    <row r="12672" spans="1:14" x14ac:dyDescent="0.25">
      <c r="A12672" s="1" t="s">
        <v>365</v>
      </c>
      <c r="B12672" s="2" t="s">
        <v>189</v>
      </c>
      <c r="C12672" s="2" t="s">
        <v>2615</v>
      </c>
      <c r="D12672" s="2" t="s">
        <v>17960</v>
      </c>
      <c r="E12672" s="2" t="s">
        <v>10669</v>
      </c>
      <c r="F12672" s="2">
        <v>72102900</v>
      </c>
      <c r="G12672" s="2" t="s">
        <v>496</v>
      </c>
      <c r="H12672" s="2">
        <v>2</v>
      </c>
      <c r="I12672" s="2">
        <v>9</v>
      </c>
      <c r="J12672" s="2">
        <v>16</v>
      </c>
      <c r="K12672" s="2">
        <v>1</v>
      </c>
      <c r="L12672" s="3">
        <v>155653008.46000001</v>
      </c>
      <c r="M12672" s="2" t="s">
        <v>20</v>
      </c>
      <c r="N12672" s="4" t="s">
        <v>21</v>
      </c>
    </row>
    <row r="12673" spans="1:14" x14ac:dyDescent="0.25">
      <c r="A12673" s="1" t="s">
        <v>365</v>
      </c>
      <c r="B12673" s="2" t="s">
        <v>189</v>
      </c>
      <c r="C12673" s="2" t="s">
        <v>2615</v>
      </c>
      <c r="D12673" s="2" t="s">
        <v>17960</v>
      </c>
      <c r="E12673" s="2" t="s">
        <v>10669</v>
      </c>
      <c r="F12673" s="2">
        <v>72102900</v>
      </c>
      <c r="G12673" s="2" t="s">
        <v>496</v>
      </c>
      <c r="H12673" s="2">
        <v>2</v>
      </c>
      <c r="I12673" s="2">
        <v>9</v>
      </c>
      <c r="J12673" s="2">
        <v>10</v>
      </c>
      <c r="K12673" s="2">
        <v>1</v>
      </c>
      <c r="L12673" s="3">
        <v>135177494.41999999</v>
      </c>
      <c r="M12673" s="2" t="s">
        <v>20</v>
      </c>
      <c r="N12673" s="4" t="s">
        <v>21</v>
      </c>
    </row>
    <row r="12674" spans="1:14" x14ac:dyDescent="0.25">
      <c r="A12674" s="1" t="s">
        <v>365</v>
      </c>
      <c r="B12674" s="2" t="s">
        <v>189</v>
      </c>
      <c r="C12674" s="2" t="s">
        <v>2615</v>
      </c>
      <c r="D12674" s="2" t="s">
        <v>17960</v>
      </c>
      <c r="E12674" s="2" t="s">
        <v>10670</v>
      </c>
      <c r="F12674" s="2">
        <v>0</v>
      </c>
      <c r="G12674" s="2" t="s">
        <v>17856</v>
      </c>
      <c r="H12674" s="2">
        <v>1</v>
      </c>
      <c r="I12674" s="2">
        <v>6</v>
      </c>
      <c r="J12674" s="2">
        <v>16</v>
      </c>
      <c r="K12674" s="2">
        <v>1</v>
      </c>
      <c r="L12674" s="3">
        <v>900.54</v>
      </c>
      <c r="M12674" s="2" t="s">
        <v>20</v>
      </c>
      <c r="N12674" s="4" t="s">
        <v>21</v>
      </c>
    </row>
    <row r="12675" spans="1:14" x14ac:dyDescent="0.25">
      <c r="A12675" s="1" t="s">
        <v>365</v>
      </c>
      <c r="B12675" s="2" t="s">
        <v>189</v>
      </c>
      <c r="C12675" s="2" t="s">
        <v>2626</v>
      </c>
      <c r="D12675" s="2" t="s">
        <v>17961</v>
      </c>
      <c r="E12675" s="2" t="s">
        <v>10671</v>
      </c>
      <c r="F12675" s="2">
        <v>72102900</v>
      </c>
      <c r="G12675" s="2" t="s">
        <v>496</v>
      </c>
      <c r="H12675" s="2">
        <v>2</v>
      </c>
      <c r="I12675" s="2">
        <v>7</v>
      </c>
      <c r="J12675" s="2">
        <v>10</v>
      </c>
      <c r="K12675" s="2">
        <v>1</v>
      </c>
      <c r="L12675" s="3">
        <v>20197421.5</v>
      </c>
      <c r="M12675" s="2" t="s">
        <v>20</v>
      </c>
      <c r="N12675" s="4" t="s">
        <v>21</v>
      </c>
    </row>
    <row r="12676" spans="1:14" x14ac:dyDescent="0.25">
      <c r="A12676" s="1" t="s">
        <v>365</v>
      </c>
      <c r="B12676" s="2" t="s">
        <v>189</v>
      </c>
      <c r="C12676" s="2" t="s">
        <v>2626</v>
      </c>
      <c r="D12676" s="2" t="s">
        <v>17961</v>
      </c>
      <c r="E12676" s="2" t="s">
        <v>10672</v>
      </c>
      <c r="F12676" s="2">
        <v>72102900</v>
      </c>
      <c r="G12676" s="2" t="s">
        <v>496</v>
      </c>
      <c r="H12676" s="2">
        <v>2</v>
      </c>
      <c r="I12676" s="2">
        <v>10</v>
      </c>
      <c r="J12676" s="2">
        <v>10</v>
      </c>
      <c r="K12676" s="2">
        <v>1</v>
      </c>
      <c r="L12676" s="3">
        <v>129746542.05</v>
      </c>
      <c r="M12676" s="2" t="s">
        <v>20</v>
      </c>
      <c r="N12676" s="4" t="s">
        <v>21</v>
      </c>
    </row>
    <row r="12677" spans="1:14" x14ac:dyDescent="0.25">
      <c r="A12677" s="1" t="s">
        <v>365</v>
      </c>
      <c r="B12677" s="2" t="s">
        <v>189</v>
      </c>
      <c r="C12677" s="2" t="s">
        <v>2626</v>
      </c>
      <c r="D12677" s="2" t="s">
        <v>17961</v>
      </c>
      <c r="E12677" s="2" t="s">
        <v>10673</v>
      </c>
      <c r="F12677" s="2">
        <v>72102900</v>
      </c>
      <c r="G12677" s="2" t="s">
        <v>496</v>
      </c>
      <c r="H12677" s="2">
        <v>2</v>
      </c>
      <c r="I12677" s="2">
        <v>10</v>
      </c>
      <c r="J12677" s="2">
        <v>10</v>
      </c>
      <c r="K12677" s="2">
        <v>1</v>
      </c>
      <c r="L12677" s="3">
        <v>129748815.55</v>
      </c>
      <c r="M12677" s="2" t="s">
        <v>20</v>
      </c>
      <c r="N12677" s="4" t="s">
        <v>21</v>
      </c>
    </row>
    <row r="12678" spans="1:14" x14ac:dyDescent="0.25">
      <c r="A12678" s="1" t="s">
        <v>365</v>
      </c>
      <c r="B12678" s="2" t="s">
        <v>189</v>
      </c>
      <c r="C12678" s="2" t="s">
        <v>2626</v>
      </c>
      <c r="D12678" s="2" t="s">
        <v>17961</v>
      </c>
      <c r="E12678" s="2" t="s">
        <v>10674</v>
      </c>
      <c r="F12678" s="2">
        <v>72102900</v>
      </c>
      <c r="G12678" s="2" t="s">
        <v>496</v>
      </c>
      <c r="H12678" s="2">
        <v>2</v>
      </c>
      <c r="I12678" s="2">
        <v>10</v>
      </c>
      <c r="J12678" s="2">
        <v>10</v>
      </c>
      <c r="K12678" s="2">
        <v>1</v>
      </c>
      <c r="L12678" s="3">
        <v>17298957.559999999</v>
      </c>
      <c r="M12678" s="2" t="s">
        <v>20</v>
      </c>
      <c r="N12678" s="4" t="s">
        <v>21</v>
      </c>
    </row>
    <row r="12679" spans="1:14" x14ac:dyDescent="0.25">
      <c r="A12679" s="1" t="s">
        <v>365</v>
      </c>
      <c r="B12679" s="2" t="s">
        <v>189</v>
      </c>
      <c r="C12679" s="2" t="s">
        <v>2626</v>
      </c>
      <c r="D12679" s="2" t="s">
        <v>17961</v>
      </c>
      <c r="E12679" s="2" t="s">
        <v>10675</v>
      </c>
      <c r="F12679" s="2">
        <v>72102900</v>
      </c>
      <c r="G12679" s="2" t="s">
        <v>496</v>
      </c>
      <c r="H12679" s="2">
        <v>2</v>
      </c>
      <c r="I12679" s="2">
        <v>9</v>
      </c>
      <c r="J12679" s="2">
        <v>16</v>
      </c>
      <c r="K12679" s="2">
        <v>1</v>
      </c>
      <c r="L12679" s="3">
        <v>72885636</v>
      </c>
      <c r="M12679" s="2" t="s">
        <v>20</v>
      </c>
      <c r="N12679" s="4" t="s">
        <v>21</v>
      </c>
    </row>
    <row r="12680" spans="1:14" x14ac:dyDescent="0.25">
      <c r="A12680" s="1" t="s">
        <v>365</v>
      </c>
      <c r="B12680" s="2" t="s">
        <v>189</v>
      </c>
      <c r="C12680" s="2" t="s">
        <v>2626</v>
      </c>
      <c r="D12680" s="2" t="s">
        <v>17961</v>
      </c>
      <c r="E12680" s="2" t="s">
        <v>10675</v>
      </c>
      <c r="F12680" s="2">
        <v>72102900</v>
      </c>
      <c r="G12680" s="2" t="s">
        <v>496</v>
      </c>
      <c r="H12680" s="2">
        <v>2</v>
      </c>
      <c r="I12680" s="2">
        <v>9</v>
      </c>
      <c r="J12680" s="2">
        <v>10</v>
      </c>
      <c r="K12680" s="2">
        <v>1</v>
      </c>
      <c r="L12680" s="3">
        <v>61999670.129999995</v>
      </c>
      <c r="M12680" s="2" t="s">
        <v>20</v>
      </c>
      <c r="N12680" s="4" t="s">
        <v>21</v>
      </c>
    </row>
    <row r="12681" spans="1:14" x14ac:dyDescent="0.25">
      <c r="A12681" s="1" t="s">
        <v>365</v>
      </c>
      <c r="B12681" s="2" t="s">
        <v>189</v>
      </c>
      <c r="C12681" s="2" t="s">
        <v>2637</v>
      </c>
      <c r="D12681" s="2" t="s">
        <v>17962</v>
      </c>
      <c r="E12681" s="2" t="s">
        <v>7346</v>
      </c>
      <c r="F12681" s="2">
        <v>72151514</v>
      </c>
      <c r="G12681" s="2" t="s">
        <v>490</v>
      </c>
      <c r="H12681" s="2">
        <v>3</v>
      </c>
      <c r="I12681" s="2">
        <v>7</v>
      </c>
      <c r="J12681" s="2">
        <v>10</v>
      </c>
      <c r="K12681" s="2">
        <v>1</v>
      </c>
      <c r="L12681" s="3">
        <v>26953476</v>
      </c>
      <c r="M12681" s="2" t="s">
        <v>20</v>
      </c>
      <c r="N12681" s="4" t="s">
        <v>21</v>
      </c>
    </row>
    <row r="12682" spans="1:14" x14ac:dyDescent="0.25">
      <c r="A12682" s="1" t="s">
        <v>365</v>
      </c>
      <c r="B12682" s="2" t="s">
        <v>189</v>
      </c>
      <c r="C12682" s="2" t="s">
        <v>2639</v>
      </c>
      <c r="D12682" s="2" t="s">
        <v>17963</v>
      </c>
      <c r="E12682" s="2" t="s">
        <v>10676</v>
      </c>
      <c r="F12682" s="2">
        <v>76121700</v>
      </c>
      <c r="G12682" s="2" t="s">
        <v>490</v>
      </c>
      <c r="H12682" s="2">
        <v>1</v>
      </c>
      <c r="I12682" s="2">
        <v>6</v>
      </c>
      <c r="J12682" s="2">
        <v>16</v>
      </c>
      <c r="K12682" s="2">
        <v>1</v>
      </c>
      <c r="L12682" s="3">
        <v>38100320</v>
      </c>
      <c r="M12682" s="2" t="s">
        <v>20</v>
      </c>
      <c r="N12682" s="4" t="s">
        <v>17384</v>
      </c>
    </row>
    <row r="12683" spans="1:14" x14ac:dyDescent="0.25">
      <c r="A12683" s="1" t="s">
        <v>365</v>
      </c>
      <c r="B12683" s="2" t="s">
        <v>189</v>
      </c>
      <c r="C12683" s="2" t="s">
        <v>2639</v>
      </c>
      <c r="D12683" s="2" t="s">
        <v>17963</v>
      </c>
      <c r="E12683" s="2" t="s">
        <v>10677</v>
      </c>
      <c r="F12683" s="2">
        <v>76121700</v>
      </c>
      <c r="G12683" s="2" t="s">
        <v>490</v>
      </c>
      <c r="H12683" s="2">
        <v>9</v>
      </c>
      <c r="I12683" s="2">
        <v>3</v>
      </c>
      <c r="J12683" s="2">
        <v>16</v>
      </c>
      <c r="K12683" s="2">
        <v>1</v>
      </c>
      <c r="L12683" s="3">
        <v>21151736</v>
      </c>
      <c r="M12683" s="2" t="s">
        <v>20</v>
      </c>
      <c r="N12683" s="4" t="s">
        <v>21</v>
      </c>
    </row>
    <row r="12684" spans="1:14" x14ac:dyDescent="0.25">
      <c r="A12684" s="1" t="s">
        <v>365</v>
      </c>
      <c r="B12684" s="2" t="s">
        <v>189</v>
      </c>
      <c r="C12684" s="2" t="s">
        <v>5891</v>
      </c>
      <c r="D12684" s="2" t="s">
        <v>18016</v>
      </c>
      <c r="E12684" s="2" t="s">
        <v>10678</v>
      </c>
      <c r="F12684" s="2">
        <v>80111620</v>
      </c>
      <c r="G12684" s="2" t="s">
        <v>2858</v>
      </c>
      <c r="H12684" s="2">
        <v>1</v>
      </c>
      <c r="I12684" s="2">
        <v>6</v>
      </c>
      <c r="J12684" s="2">
        <v>16</v>
      </c>
      <c r="K12684" s="2">
        <v>1</v>
      </c>
      <c r="L12684" s="3">
        <v>23021051.539999999</v>
      </c>
      <c r="M12684" s="2" t="s">
        <v>20</v>
      </c>
      <c r="N12684" s="4" t="s">
        <v>17384</v>
      </c>
    </row>
    <row r="12685" spans="1:14" x14ac:dyDescent="0.25">
      <c r="A12685" s="1" t="s">
        <v>365</v>
      </c>
      <c r="B12685" s="2" t="s">
        <v>189</v>
      </c>
      <c r="C12685" s="2" t="s">
        <v>5891</v>
      </c>
      <c r="D12685" s="2" t="s">
        <v>18016</v>
      </c>
      <c r="E12685" s="2" t="s">
        <v>10679</v>
      </c>
      <c r="F12685" s="2">
        <v>80111620</v>
      </c>
      <c r="G12685" s="2" t="s">
        <v>2858</v>
      </c>
      <c r="H12685" s="2">
        <v>4</v>
      </c>
      <c r="I12685" s="2">
        <v>7</v>
      </c>
      <c r="J12685" s="2">
        <v>16</v>
      </c>
      <c r="K12685" s="2">
        <v>1</v>
      </c>
      <c r="L12685" s="3">
        <v>5000000</v>
      </c>
      <c r="M12685" s="2" t="s">
        <v>20</v>
      </c>
      <c r="N12685" s="4" t="s">
        <v>21</v>
      </c>
    </row>
    <row r="12686" spans="1:14" x14ac:dyDescent="0.25">
      <c r="A12686" s="1" t="s">
        <v>365</v>
      </c>
      <c r="B12686" s="2" t="s">
        <v>189</v>
      </c>
      <c r="C12686" s="2" t="s">
        <v>5891</v>
      </c>
      <c r="D12686" s="2" t="s">
        <v>18016</v>
      </c>
      <c r="E12686" s="2" t="s">
        <v>10680</v>
      </c>
      <c r="F12686" s="2">
        <v>80111620</v>
      </c>
      <c r="G12686" s="2" t="s">
        <v>2858</v>
      </c>
      <c r="H12686" s="2">
        <v>9</v>
      </c>
      <c r="I12686" s="2">
        <v>3</v>
      </c>
      <c r="J12686" s="2">
        <v>16</v>
      </c>
      <c r="K12686" s="2">
        <v>1</v>
      </c>
      <c r="L12686" s="3">
        <v>10230807.720000001</v>
      </c>
      <c r="M12686" s="2" t="s">
        <v>20</v>
      </c>
      <c r="N12686" s="4" t="s">
        <v>21</v>
      </c>
    </row>
    <row r="12687" spans="1:14" x14ac:dyDescent="0.25">
      <c r="A12687" s="1" t="s">
        <v>365</v>
      </c>
      <c r="B12687" s="2" t="s">
        <v>132</v>
      </c>
      <c r="C12687" s="2" t="s">
        <v>136</v>
      </c>
      <c r="D12687" s="2" t="s">
        <v>137</v>
      </c>
      <c r="E12687" s="2" t="s">
        <v>10681</v>
      </c>
      <c r="F12687" s="2">
        <v>80111620</v>
      </c>
      <c r="G12687" s="2" t="s">
        <v>496</v>
      </c>
      <c r="H12687" s="2">
        <v>1</v>
      </c>
      <c r="I12687" s="2">
        <v>6</v>
      </c>
      <c r="J12687" s="2">
        <v>16</v>
      </c>
      <c r="K12687" s="2">
        <v>1</v>
      </c>
      <c r="L12687" s="3">
        <v>99014043.599999994</v>
      </c>
      <c r="M12687" s="2" t="s">
        <v>20</v>
      </c>
      <c r="N12687" s="4" t="s">
        <v>17384</v>
      </c>
    </row>
    <row r="12688" spans="1:14" x14ac:dyDescent="0.25">
      <c r="A12688" s="1" t="s">
        <v>365</v>
      </c>
      <c r="B12688" s="2" t="s">
        <v>132</v>
      </c>
      <c r="C12688" s="2" t="s">
        <v>136</v>
      </c>
      <c r="D12688" s="2" t="s">
        <v>137</v>
      </c>
      <c r="E12688" s="2" t="s">
        <v>10681</v>
      </c>
      <c r="F12688" s="2">
        <v>80111620</v>
      </c>
      <c r="G12688" s="2" t="s">
        <v>496</v>
      </c>
      <c r="H12688" s="2">
        <v>9</v>
      </c>
      <c r="I12688" s="2">
        <v>3</v>
      </c>
      <c r="J12688" s="2">
        <v>10</v>
      </c>
      <c r="K12688" s="2">
        <v>1</v>
      </c>
      <c r="L12688" s="3">
        <v>2555895.6399999997</v>
      </c>
      <c r="M12688" s="2" t="s">
        <v>20</v>
      </c>
      <c r="N12688" s="4" t="s">
        <v>21</v>
      </c>
    </row>
    <row r="12689" spans="1:14" x14ac:dyDescent="0.25">
      <c r="A12689" s="1" t="s">
        <v>365</v>
      </c>
      <c r="B12689" s="2" t="s">
        <v>132</v>
      </c>
      <c r="C12689" s="2" t="s">
        <v>136</v>
      </c>
      <c r="D12689" s="2" t="s">
        <v>137</v>
      </c>
      <c r="E12689" s="2" t="s">
        <v>10682</v>
      </c>
      <c r="F12689" s="2">
        <v>80111620</v>
      </c>
      <c r="G12689" s="2" t="s">
        <v>496</v>
      </c>
      <c r="H12689" s="2">
        <v>9</v>
      </c>
      <c r="I12689" s="2">
        <v>3</v>
      </c>
      <c r="J12689" s="2">
        <v>16</v>
      </c>
      <c r="K12689" s="2">
        <v>1</v>
      </c>
      <c r="L12689" s="3">
        <v>23928393.870000001</v>
      </c>
      <c r="M12689" s="2" t="s">
        <v>20</v>
      </c>
      <c r="N12689" s="4" t="s">
        <v>21</v>
      </c>
    </row>
    <row r="12690" spans="1:14" x14ac:dyDescent="0.25">
      <c r="A12690" s="1" t="s">
        <v>365</v>
      </c>
      <c r="B12690" s="2" t="s">
        <v>132</v>
      </c>
      <c r="C12690" s="2" t="s">
        <v>136</v>
      </c>
      <c r="D12690" s="2" t="s">
        <v>137</v>
      </c>
      <c r="E12690" s="2" t="s">
        <v>10681</v>
      </c>
      <c r="F12690" s="2">
        <v>80111620</v>
      </c>
      <c r="G12690" s="2" t="s">
        <v>496</v>
      </c>
      <c r="H12690" s="2">
        <v>1</v>
      </c>
      <c r="I12690" s="2">
        <v>6</v>
      </c>
      <c r="J12690" s="2">
        <v>10</v>
      </c>
      <c r="K12690" s="2">
        <v>1</v>
      </c>
      <c r="L12690" s="3">
        <v>9536760.2799999993</v>
      </c>
      <c r="M12690" s="2" t="s">
        <v>20</v>
      </c>
      <c r="N12690" s="4" t="s">
        <v>21</v>
      </c>
    </row>
    <row r="12691" spans="1:14" x14ac:dyDescent="0.25">
      <c r="A12691" s="1" t="s">
        <v>365</v>
      </c>
      <c r="B12691" s="2" t="s">
        <v>132</v>
      </c>
      <c r="C12691" s="2" t="s">
        <v>136</v>
      </c>
      <c r="D12691" s="2" t="s">
        <v>137</v>
      </c>
      <c r="E12691" s="2" t="s">
        <v>10681</v>
      </c>
      <c r="F12691" s="2">
        <v>80111620</v>
      </c>
      <c r="G12691" s="2" t="s">
        <v>496</v>
      </c>
      <c r="H12691" s="2">
        <v>1</v>
      </c>
      <c r="I12691" s="2">
        <v>6</v>
      </c>
      <c r="J12691" s="2">
        <v>16</v>
      </c>
      <c r="K12691" s="2">
        <v>1</v>
      </c>
      <c r="L12691" s="3">
        <v>385473</v>
      </c>
      <c r="M12691" s="2" t="s">
        <v>20</v>
      </c>
      <c r="N12691" s="4" t="s">
        <v>21</v>
      </c>
    </row>
    <row r="12692" spans="1:14" x14ac:dyDescent="0.25">
      <c r="A12692" s="1" t="s">
        <v>365</v>
      </c>
      <c r="B12692" s="2" t="s">
        <v>132</v>
      </c>
      <c r="C12692" s="2" t="s">
        <v>136</v>
      </c>
      <c r="D12692" s="2" t="s">
        <v>137</v>
      </c>
      <c r="E12692" s="2" t="s">
        <v>10681</v>
      </c>
      <c r="F12692" s="2">
        <v>80111620</v>
      </c>
      <c r="G12692" s="2" t="s">
        <v>496</v>
      </c>
      <c r="H12692" s="2">
        <v>1</v>
      </c>
      <c r="I12692" s="2">
        <v>6</v>
      </c>
      <c r="J12692" s="2">
        <v>10</v>
      </c>
      <c r="K12692" s="2">
        <v>1</v>
      </c>
      <c r="L12692" s="3">
        <v>7213289.0900000008</v>
      </c>
      <c r="M12692" s="2" t="s">
        <v>20</v>
      </c>
      <c r="N12692" s="4" t="s">
        <v>21</v>
      </c>
    </row>
    <row r="12693" spans="1:14" x14ac:dyDescent="0.25">
      <c r="A12693" s="1" t="s">
        <v>365</v>
      </c>
      <c r="B12693" s="2" t="s">
        <v>477</v>
      </c>
      <c r="C12693" s="2" t="s">
        <v>478</v>
      </c>
      <c r="D12693" s="2" t="s">
        <v>17875</v>
      </c>
      <c r="E12693" s="2" t="s">
        <v>10683</v>
      </c>
      <c r="F12693" s="2">
        <v>83101800</v>
      </c>
      <c r="G12693" s="2" t="s">
        <v>330</v>
      </c>
      <c r="H12693" s="2">
        <v>1</v>
      </c>
      <c r="I12693" s="2">
        <v>12</v>
      </c>
      <c r="J12693" s="2">
        <v>10</v>
      </c>
      <c r="K12693" s="2">
        <v>1</v>
      </c>
      <c r="L12693" s="3">
        <v>405580974.45999998</v>
      </c>
      <c r="M12693" s="2" t="s">
        <v>20</v>
      </c>
      <c r="N12693" s="4" t="s">
        <v>21</v>
      </c>
    </row>
    <row r="12694" spans="1:14" x14ac:dyDescent="0.25">
      <c r="A12694" s="1" t="s">
        <v>365</v>
      </c>
      <c r="B12694" s="2" t="s">
        <v>477</v>
      </c>
      <c r="C12694" s="2" t="s">
        <v>478</v>
      </c>
      <c r="D12694" s="2" t="s">
        <v>17875</v>
      </c>
      <c r="E12694" s="2" t="s">
        <v>10683</v>
      </c>
      <c r="F12694" s="2" t="s">
        <v>10684</v>
      </c>
      <c r="G12694" s="2" t="s">
        <v>330</v>
      </c>
      <c r="H12694" s="2">
        <v>1</v>
      </c>
      <c r="I12694" s="2">
        <v>12</v>
      </c>
      <c r="J12694" s="2">
        <v>16</v>
      </c>
      <c r="K12694" s="2">
        <v>1</v>
      </c>
      <c r="L12694" s="3">
        <v>112584924.54000001</v>
      </c>
      <c r="M12694" s="2" t="s">
        <v>20</v>
      </c>
      <c r="N12694" s="4" t="s">
        <v>21</v>
      </c>
    </row>
    <row r="12695" spans="1:14" x14ac:dyDescent="0.25">
      <c r="A12695" s="1" t="s">
        <v>365</v>
      </c>
      <c r="B12695" s="2" t="s">
        <v>477</v>
      </c>
      <c r="C12695" s="2" t="s">
        <v>478</v>
      </c>
      <c r="D12695" s="2" t="s">
        <v>17875</v>
      </c>
      <c r="E12695" s="2" t="s">
        <v>10685</v>
      </c>
      <c r="F12695" s="2">
        <v>83101601</v>
      </c>
      <c r="G12695" s="2" t="s">
        <v>330</v>
      </c>
      <c r="H12695" s="2">
        <v>1</v>
      </c>
      <c r="I12695" s="2">
        <v>12</v>
      </c>
      <c r="J12695" s="2">
        <v>10</v>
      </c>
      <c r="K12695" s="2">
        <v>1</v>
      </c>
      <c r="L12695" s="3">
        <v>150906.03</v>
      </c>
      <c r="M12695" s="2" t="s">
        <v>20</v>
      </c>
      <c r="N12695" s="4" t="s">
        <v>21</v>
      </c>
    </row>
    <row r="12696" spans="1:14" x14ac:dyDescent="0.25">
      <c r="A12696" s="1" t="s">
        <v>365</v>
      </c>
      <c r="B12696" s="2" t="s">
        <v>477</v>
      </c>
      <c r="C12696" s="2" t="s">
        <v>478</v>
      </c>
      <c r="D12696" s="2" t="s">
        <v>17875</v>
      </c>
      <c r="E12696" s="2" t="s">
        <v>10685</v>
      </c>
      <c r="F12696" s="2">
        <v>83101601</v>
      </c>
      <c r="G12696" s="2" t="s">
        <v>330</v>
      </c>
      <c r="H12696" s="2">
        <v>1</v>
      </c>
      <c r="I12696" s="2">
        <v>12</v>
      </c>
      <c r="J12696" s="2">
        <v>16</v>
      </c>
      <c r="K12696" s="2">
        <v>1</v>
      </c>
      <c r="L12696" s="3">
        <v>38375908</v>
      </c>
      <c r="M12696" s="2" t="s">
        <v>20</v>
      </c>
      <c r="N12696" s="4" t="s">
        <v>21</v>
      </c>
    </row>
    <row r="12697" spans="1:14" x14ac:dyDescent="0.25">
      <c r="A12697" s="1" t="s">
        <v>365</v>
      </c>
      <c r="B12697" s="2" t="s">
        <v>477</v>
      </c>
      <c r="C12697" s="2" t="s">
        <v>478</v>
      </c>
      <c r="D12697" s="2" t="s">
        <v>17875</v>
      </c>
      <c r="E12697" s="2" t="s">
        <v>10686</v>
      </c>
      <c r="F12697" s="2">
        <v>0</v>
      </c>
      <c r="G12697" s="2" t="s">
        <v>17856</v>
      </c>
      <c r="H12697" s="2">
        <v>1</v>
      </c>
      <c r="I12697" s="2">
        <v>6</v>
      </c>
      <c r="J12697" s="2">
        <v>16</v>
      </c>
      <c r="K12697" s="2">
        <v>1</v>
      </c>
      <c r="L12697" s="3">
        <v>9560.9500000000007</v>
      </c>
      <c r="M12697" s="2" t="s">
        <v>20</v>
      </c>
      <c r="N12697" s="4" t="s">
        <v>21</v>
      </c>
    </row>
    <row r="12698" spans="1:14" x14ac:dyDescent="0.25">
      <c r="A12698" s="1" t="s">
        <v>365</v>
      </c>
      <c r="B12698" s="2" t="s">
        <v>477</v>
      </c>
      <c r="C12698" s="2" t="s">
        <v>2700</v>
      </c>
      <c r="D12698" s="2" t="s">
        <v>17966</v>
      </c>
      <c r="E12698" s="2" t="s">
        <v>10687</v>
      </c>
      <c r="F12698" s="2">
        <v>83101500</v>
      </c>
      <c r="G12698" s="2" t="s">
        <v>330</v>
      </c>
      <c r="H12698" s="2">
        <v>1</v>
      </c>
      <c r="I12698" s="2">
        <v>12</v>
      </c>
      <c r="J12698" s="2">
        <v>10</v>
      </c>
      <c r="K12698" s="2">
        <v>1</v>
      </c>
      <c r="L12698" s="3">
        <v>92529291</v>
      </c>
      <c r="M12698" s="2" t="s">
        <v>20</v>
      </c>
      <c r="N12698" s="4" t="s">
        <v>21</v>
      </c>
    </row>
    <row r="12699" spans="1:14" x14ac:dyDescent="0.25">
      <c r="A12699" s="1" t="s">
        <v>365</v>
      </c>
      <c r="B12699" s="2" t="s">
        <v>477</v>
      </c>
      <c r="C12699" s="2" t="s">
        <v>2700</v>
      </c>
      <c r="D12699" s="2" t="s">
        <v>17966</v>
      </c>
      <c r="E12699" s="2" t="s">
        <v>10687</v>
      </c>
      <c r="F12699" s="2">
        <v>83101500</v>
      </c>
      <c r="G12699" s="2" t="s">
        <v>330</v>
      </c>
      <c r="H12699" s="2">
        <v>1</v>
      </c>
      <c r="I12699" s="2">
        <v>12</v>
      </c>
      <c r="J12699" s="2">
        <v>16</v>
      </c>
      <c r="K12699" s="2">
        <v>1</v>
      </c>
      <c r="L12699" s="3">
        <v>33740740.920000002</v>
      </c>
      <c r="M12699" s="2" t="s">
        <v>20</v>
      </c>
      <c r="N12699" s="4" t="s">
        <v>21</v>
      </c>
    </row>
    <row r="12700" spans="1:14" x14ac:dyDescent="0.25">
      <c r="A12700" s="1" t="s">
        <v>365</v>
      </c>
      <c r="B12700" s="2" t="s">
        <v>10688</v>
      </c>
      <c r="C12700" s="2" t="s">
        <v>10689</v>
      </c>
      <c r="D12700" s="2" t="s">
        <v>18042</v>
      </c>
      <c r="E12700" s="2" t="s">
        <v>10690</v>
      </c>
      <c r="F12700" s="2">
        <v>81111500</v>
      </c>
      <c r="G12700" s="2" t="s">
        <v>19</v>
      </c>
      <c r="H12700" s="2">
        <v>2</v>
      </c>
      <c r="I12700" s="2">
        <v>10</v>
      </c>
      <c r="J12700" s="2">
        <v>10</v>
      </c>
      <c r="K12700" s="2">
        <v>1</v>
      </c>
      <c r="L12700" s="3">
        <v>1300000000</v>
      </c>
      <c r="M12700" s="2" t="s">
        <v>20</v>
      </c>
      <c r="N12700" s="4" t="s">
        <v>21</v>
      </c>
    </row>
    <row r="12701" spans="1:14" x14ac:dyDescent="0.25">
      <c r="A12701" s="1" t="s">
        <v>365</v>
      </c>
      <c r="B12701" s="2" t="s">
        <v>278</v>
      </c>
      <c r="C12701" s="2" t="s">
        <v>606</v>
      </c>
      <c r="D12701" s="2" t="s">
        <v>17890</v>
      </c>
      <c r="E12701" s="2" t="s">
        <v>10691</v>
      </c>
      <c r="F12701" s="2">
        <v>78181505</v>
      </c>
      <c r="G12701" s="2" t="s">
        <v>496</v>
      </c>
      <c r="H12701" s="2">
        <v>1</v>
      </c>
      <c r="I12701" s="2">
        <v>6</v>
      </c>
      <c r="J12701" s="2">
        <v>10</v>
      </c>
      <c r="K12701" s="2">
        <v>1</v>
      </c>
      <c r="L12701" s="3">
        <v>5425981</v>
      </c>
      <c r="M12701" s="2" t="s">
        <v>20</v>
      </c>
      <c r="N12701" s="4" t="s">
        <v>17384</v>
      </c>
    </row>
    <row r="12702" spans="1:14" x14ac:dyDescent="0.25">
      <c r="A12702" s="1" t="s">
        <v>365</v>
      </c>
      <c r="B12702" s="2" t="s">
        <v>278</v>
      </c>
      <c r="C12702" s="2" t="s">
        <v>606</v>
      </c>
      <c r="D12702" s="2" t="s">
        <v>17890</v>
      </c>
      <c r="E12702" s="2" t="s">
        <v>10692</v>
      </c>
      <c r="F12702" s="2">
        <v>70171501</v>
      </c>
      <c r="G12702" s="2" t="s">
        <v>490</v>
      </c>
      <c r="H12702" s="2">
        <v>1</v>
      </c>
      <c r="I12702" s="2">
        <v>6</v>
      </c>
      <c r="J12702" s="2">
        <v>10</v>
      </c>
      <c r="K12702" s="2">
        <v>1</v>
      </c>
      <c r="L12702" s="3">
        <v>7497000</v>
      </c>
      <c r="M12702" s="2" t="s">
        <v>20</v>
      </c>
      <c r="N12702" s="4" t="s">
        <v>17384</v>
      </c>
    </row>
    <row r="12703" spans="1:14" x14ac:dyDescent="0.25">
      <c r="A12703" s="1" t="s">
        <v>365</v>
      </c>
      <c r="B12703" s="2" t="s">
        <v>278</v>
      </c>
      <c r="C12703" s="2" t="s">
        <v>606</v>
      </c>
      <c r="D12703" s="2" t="s">
        <v>17890</v>
      </c>
      <c r="E12703" s="2" t="s">
        <v>10693</v>
      </c>
      <c r="F12703" s="2">
        <v>77121504</v>
      </c>
      <c r="G12703" s="2" t="s">
        <v>490</v>
      </c>
      <c r="H12703" s="2">
        <v>3</v>
      </c>
      <c r="I12703" s="2">
        <v>8</v>
      </c>
      <c r="J12703" s="2">
        <v>10</v>
      </c>
      <c r="K12703" s="2">
        <v>1</v>
      </c>
      <c r="L12703" s="3">
        <v>3855600</v>
      </c>
      <c r="M12703" s="2" t="s">
        <v>20</v>
      </c>
      <c r="N12703" s="4" t="s">
        <v>21</v>
      </c>
    </row>
    <row r="12704" spans="1:14" x14ac:dyDescent="0.25">
      <c r="A12704" s="1" t="s">
        <v>365</v>
      </c>
      <c r="B12704" s="2" t="s">
        <v>278</v>
      </c>
      <c r="C12704" s="2" t="s">
        <v>606</v>
      </c>
      <c r="D12704" s="2" t="s">
        <v>17890</v>
      </c>
      <c r="E12704" s="2" t="s">
        <v>10694</v>
      </c>
      <c r="F12704" s="2">
        <v>70171501</v>
      </c>
      <c r="G12704" s="2" t="s">
        <v>490</v>
      </c>
      <c r="H12704" s="2">
        <v>3</v>
      </c>
      <c r="I12704" s="2">
        <v>8</v>
      </c>
      <c r="J12704" s="2">
        <v>10</v>
      </c>
      <c r="K12704" s="2">
        <v>1</v>
      </c>
      <c r="L12704" s="3">
        <v>10710000</v>
      </c>
      <c r="M12704" s="2" t="s">
        <v>20</v>
      </c>
      <c r="N12704" s="4" t="s">
        <v>21</v>
      </c>
    </row>
    <row r="12705" spans="1:14" x14ac:dyDescent="0.25">
      <c r="A12705" s="1" t="s">
        <v>365</v>
      </c>
      <c r="B12705" s="2" t="s">
        <v>278</v>
      </c>
      <c r="C12705" s="2" t="s">
        <v>606</v>
      </c>
      <c r="D12705" s="2" t="s">
        <v>17890</v>
      </c>
      <c r="E12705" s="2" t="s">
        <v>10695</v>
      </c>
      <c r="F12705" s="2">
        <v>70171501</v>
      </c>
      <c r="G12705" s="2" t="s">
        <v>490</v>
      </c>
      <c r="H12705" s="2">
        <v>3</v>
      </c>
      <c r="I12705" s="2">
        <v>8</v>
      </c>
      <c r="J12705" s="2">
        <v>10</v>
      </c>
      <c r="K12705" s="2">
        <v>1</v>
      </c>
      <c r="L12705" s="3">
        <v>2891700</v>
      </c>
      <c r="M12705" s="2" t="s">
        <v>20</v>
      </c>
      <c r="N12705" s="4" t="s">
        <v>21</v>
      </c>
    </row>
    <row r="12706" spans="1:14" x14ac:dyDescent="0.25">
      <c r="A12706" s="1" t="s">
        <v>365</v>
      </c>
      <c r="B12706" s="2" t="s">
        <v>278</v>
      </c>
      <c r="C12706" s="2" t="s">
        <v>606</v>
      </c>
      <c r="D12706" s="2" t="s">
        <v>17890</v>
      </c>
      <c r="E12706" s="2" t="s">
        <v>10696</v>
      </c>
      <c r="F12706" s="2">
        <v>78181505</v>
      </c>
      <c r="G12706" s="2" t="s">
        <v>496</v>
      </c>
      <c r="H12706" s="2">
        <v>9</v>
      </c>
      <c r="I12706" s="2">
        <v>3</v>
      </c>
      <c r="J12706" s="2">
        <v>10</v>
      </c>
      <c r="K12706" s="2">
        <v>1</v>
      </c>
      <c r="L12706" s="3">
        <v>2390000</v>
      </c>
      <c r="M12706" s="2" t="s">
        <v>20</v>
      </c>
      <c r="N12706" s="4" t="s">
        <v>21</v>
      </c>
    </row>
    <row r="12707" spans="1:14" x14ac:dyDescent="0.25">
      <c r="A12707" s="1" t="s">
        <v>365</v>
      </c>
      <c r="B12707" s="2" t="s">
        <v>278</v>
      </c>
      <c r="C12707" s="2" t="s">
        <v>606</v>
      </c>
      <c r="D12707" s="2" t="s">
        <v>17890</v>
      </c>
      <c r="E12707" s="2" t="s">
        <v>10697</v>
      </c>
      <c r="F12707" s="2">
        <v>70171501</v>
      </c>
      <c r="G12707" s="2" t="s">
        <v>490</v>
      </c>
      <c r="H12707" s="2">
        <v>9</v>
      </c>
      <c r="I12707" s="2">
        <v>3</v>
      </c>
      <c r="J12707" s="2">
        <v>10</v>
      </c>
      <c r="K12707" s="2">
        <v>1</v>
      </c>
      <c r="L12707" s="3">
        <v>3938900</v>
      </c>
      <c r="M12707" s="2" t="s">
        <v>20</v>
      </c>
      <c r="N12707" s="4" t="s">
        <v>21</v>
      </c>
    </row>
    <row r="12708" spans="1:14" x14ac:dyDescent="0.25">
      <c r="A12708" s="1" t="s">
        <v>365</v>
      </c>
      <c r="B12708" s="2" t="s">
        <v>278</v>
      </c>
      <c r="C12708" s="2" t="s">
        <v>2783</v>
      </c>
      <c r="D12708" s="2" t="s">
        <v>17976</v>
      </c>
      <c r="E12708" s="2" t="s">
        <v>10698</v>
      </c>
      <c r="F12708" s="2">
        <v>70122009</v>
      </c>
      <c r="G12708" s="2" t="s">
        <v>490</v>
      </c>
      <c r="H12708" s="2">
        <v>3</v>
      </c>
      <c r="I12708" s="2">
        <v>8</v>
      </c>
      <c r="J12708" s="2">
        <v>10</v>
      </c>
      <c r="K12708" s="2">
        <v>1</v>
      </c>
      <c r="L12708" s="3">
        <v>7498500</v>
      </c>
      <c r="M12708" s="2" t="s">
        <v>20</v>
      </c>
      <c r="N12708" s="4" t="s">
        <v>21</v>
      </c>
    </row>
    <row r="12709" spans="1:14" x14ac:dyDescent="0.25">
      <c r="A12709" s="1" t="s">
        <v>365</v>
      </c>
      <c r="B12709" s="2" t="s">
        <v>278</v>
      </c>
      <c r="C12709" s="2" t="s">
        <v>3245</v>
      </c>
      <c r="D12709" s="2" t="s">
        <v>18001</v>
      </c>
      <c r="E12709" s="2" t="s">
        <v>10699</v>
      </c>
      <c r="F12709" s="2">
        <v>82131604</v>
      </c>
      <c r="G12709" s="2" t="s">
        <v>490</v>
      </c>
      <c r="H12709" s="2">
        <v>3</v>
      </c>
      <c r="I12709" s="2">
        <v>8</v>
      </c>
      <c r="J12709" s="2">
        <v>10</v>
      </c>
      <c r="K12709" s="2">
        <v>1</v>
      </c>
      <c r="L12709" s="3">
        <v>5999526.6100000003</v>
      </c>
      <c r="M12709" s="2" t="s">
        <v>20</v>
      </c>
      <c r="N12709" s="4" t="s">
        <v>21</v>
      </c>
    </row>
    <row r="12710" spans="1:14" x14ac:dyDescent="0.25">
      <c r="A12710" s="1" t="s">
        <v>365</v>
      </c>
      <c r="B12710" s="2" t="s">
        <v>151</v>
      </c>
      <c r="C12710" s="2" t="s">
        <v>152</v>
      </c>
      <c r="D12710" s="2" t="s">
        <v>153</v>
      </c>
      <c r="E12710" s="2" t="s">
        <v>10700</v>
      </c>
      <c r="F12710" s="2">
        <v>83111500</v>
      </c>
      <c r="G12710" s="2" t="s">
        <v>330</v>
      </c>
      <c r="H12710" s="2">
        <v>1</v>
      </c>
      <c r="I12710" s="2">
        <v>12</v>
      </c>
      <c r="J12710" s="2">
        <v>10</v>
      </c>
      <c r="K12710" s="2">
        <v>1</v>
      </c>
      <c r="L12710" s="3">
        <v>19386131</v>
      </c>
      <c r="M12710" s="2" t="s">
        <v>20</v>
      </c>
      <c r="N12710" s="4" t="s">
        <v>21</v>
      </c>
    </row>
    <row r="12711" spans="1:14" x14ac:dyDescent="0.25">
      <c r="A12711" s="1" t="s">
        <v>365</v>
      </c>
      <c r="B12711" s="2" t="s">
        <v>151</v>
      </c>
      <c r="C12711" s="2" t="s">
        <v>226</v>
      </c>
      <c r="D12711" s="2" t="s">
        <v>227</v>
      </c>
      <c r="E12711" s="2" t="s">
        <v>10701</v>
      </c>
      <c r="F12711" s="2">
        <v>83111801</v>
      </c>
      <c r="G12711" s="2" t="s">
        <v>330</v>
      </c>
      <c r="H12711" s="2">
        <v>1</v>
      </c>
      <c r="I12711" s="2">
        <v>12</v>
      </c>
      <c r="J12711" s="2">
        <v>10</v>
      </c>
      <c r="K12711" s="2">
        <v>1</v>
      </c>
      <c r="L12711" s="3">
        <v>6882379</v>
      </c>
      <c r="M12711" s="2" t="s">
        <v>20</v>
      </c>
      <c r="N12711" s="4" t="s">
        <v>21</v>
      </c>
    </row>
    <row r="12712" spans="1:14" x14ac:dyDescent="0.25">
      <c r="A12712" s="1" t="s">
        <v>365</v>
      </c>
      <c r="B12712" s="2" t="s">
        <v>181</v>
      </c>
      <c r="C12712" s="2" t="s">
        <v>182</v>
      </c>
      <c r="D12712" s="2" t="s">
        <v>183</v>
      </c>
      <c r="E12712" s="2" t="s">
        <v>10702</v>
      </c>
      <c r="F12712" s="2">
        <v>76111500</v>
      </c>
      <c r="G12712" s="2" t="s">
        <v>2858</v>
      </c>
      <c r="H12712" s="2">
        <v>1</v>
      </c>
      <c r="I12712" s="2">
        <v>6</v>
      </c>
      <c r="J12712" s="2">
        <v>16</v>
      </c>
      <c r="K12712" s="2">
        <v>1</v>
      </c>
      <c r="L12712" s="3">
        <v>77633593.599999994</v>
      </c>
      <c r="M12712" s="2" t="s">
        <v>20</v>
      </c>
      <c r="N12712" s="4" t="s">
        <v>17384</v>
      </c>
    </row>
    <row r="12713" spans="1:14" x14ac:dyDescent="0.25">
      <c r="A12713" s="1" t="s">
        <v>365</v>
      </c>
      <c r="B12713" s="2" t="s">
        <v>181</v>
      </c>
      <c r="C12713" s="2" t="s">
        <v>182</v>
      </c>
      <c r="D12713" s="2" t="s">
        <v>183</v>
      </c>
      <c r="E12713" s="2" t="s">
        <v>10703</v>
      </c>
      <c r="F12713" s="2">
        <v>72102103</v>
      </c>
      <c r="G12713" s="2" t="s">
        <v>490</v>
      </c>
      <c r="H12713" s="2">
        <v>1</v>
      </c>
      <c r="I12713" s="2">
        <v>6</v>
      </c>
      <c r="J12713" s="2">
        <v>10</v>
      </c>
      <c r="K12713" s="2">
        <v>1</v>
      </c>
      <c r="L12713" s="3">
        <v>10424400</v>
      </c>
      <c r="M12713" s="2" t="s">
        <v>20</v>
      </c>
      <c r="N12713" s="4" t="s">
        <v>17384</v>
      </c>
    </row>
    <row r="12714" spans="1:14" x14ac:dyDescent="0.25">
      <c r="A12714" s="1" t="s">
        <v>365</v>
      </c>
      <c r="B12714" s="2" t="s">
        <v>181</v>
      </c>
      <c r="C12714" s="2" t="s">
        <v>182</v>
      </c>
      <c r="D12714" s="2" t="s">
        <v>183</v>
      </c>
      <c r="E12714" s="2" t="s">
        <v>10704</v>
      </c>
      <c r="F12714" s="2">
        <v>76111500</v>
      </c>
      <c r="G12714" s="2" t="s">
        <v>490</v>
      </c>
      <c r="H12714" s="2">
        <v>1</v>
      </c>
      <c r="I12714" s="2">
        <v>6</v>
      </c>
      <c r="J12714" s="2">
        <v>10</v>
      </c>
      <c r="K12714" s="2">
        <v>1</v>
      </c>
      <c r="L12714" s="3">
        <v>11078100</v>
      </c>
      <c r="M12714" s="2" t="s">
        <v>20</v>
      </c>
      <c r="N12714" s="4" t="s">
        <v>17384</v>
      </c>
    </row>
    <row r="12715" spans="1:14" x14ac:dyDescent="0.25">
      <c r="A12715" s="1" t="s">
        <v>365</v>
      </c>
      <c r="B12715" s="2" t="s">
        <v>181</v>
      </c>
      <c r="C12715" s="2" t="s">
        <v>182</v>
      </c>
      <c r="D12715" s="2" t="s">
        <v>183</v>
      </c>
      <c r="E12715" s="2" t="s">
        <v>10705</v>
      </c>
      <c r="F12715" s="2">
        <v>76111500</v>
      </c>
      <c r="G12715" s="2" t="s">
        <v>490</v>
      </c>
      <c r="H12715" s="2">
        <v>5</v>
      </c>
      <c r="I12715" s="2">
        <v>4</v>
      </c>
      <c r="J12715" s="2">
        <v>10</v>
      </c>
      <c r="K12715" s="2">
        <v>1</v>
      </c>
      <c r="L12715" s="3">
        <v>6769950</v>
      </c>
      <c r="M12715" s="2" t="s">
        <v>20</v>
      </c>
      <c r="N12715" s="4" t="s">
        <v>21</v>
      </c>
    </row>
    <row r="12716" spans="1:14" x14ac:dyDescent="0.25">
      <c r="A12716" s="1" t="s">
        <v>365</v>
      </c>
      <c r="B12716" s="2" t="s">
        <v>181</v>
      </c>
      <c r="C12716" s="2" t="s">
        <v>182</v>
      </c>
      <c r="D12716" s="2" t="s">
        <v>183</v>
      </c>
      <c r="E12716" s="2" t="s">
        <v>10706</v>
      </c>
      <c r="F12716" s="2">
        <v>76111500</v>
      </c>
      <c r="G12716" s="2" t="s">
        <v>490</v>
      </c>
      <c r="H12716" s="2">
        <v>8</v>
      </c>
      <c r="I12716" s="2">
        <v>4</v>
      </c>
      <c r="J12716" s="2">
        <v>10</v>
      </c>
      <c r="K12716" s="2">
        <v>1</v>
      </c>
      <c r="L12716" s="3">
        <v>5169780</v>
      </c>
      <c r="M12716" s="2" t="s">
        <v>20</v>
      </c>
      <c r="N12716" s="4" t="s">
        <v>21</v>
      </c>
    </row>
    <row r="12717" spans="1:14" x14ac:dyDescent="0.25">
      <c r="A12717" s="1" t="s">
        <v>365</v>
      </c>
      <c r="B12717" s="2" t="s">
        <v>181</v>
      </c>
      <c r="C12717" s="2" t="s">
        <v>182</v>
      </c>
      <c r="D12717" s="2" t="s">
        <v>183</v>
      </c>
      <c r="E12717" s="2" t="s">
        <v>10707</v>
      </c>
      <c r="F12717" s="2">
        <v>76111500</v>
      </c>
      <c r="G12717" s="2" t="s">
        <v>2858</v>
      </c>
      <c r="H12717" s="2">
        <v>4</v>
      </c>
      <c r="I12717" s="2">
        <v>7</v>
      </c>
      <c r="J12717" s="2">
        <v>16</v>
      </c>
      <c r="K12717" s="2">
        <v>1</v>
      </c>
      <c r="L12717" s="3">
        <v>21500000</v>
      </c>
      <c r="M12717" s="2" t="s">
        <v>20</v>
      </c>
      <c r="N12717" s="4" t="s">
        <v>21</v>
      </c>
    </row>
    <row r="12718" spans="1:14" x14ac:dyDescent="0.25">
      <c r="A12718" s="1" t="s">
        <v>365</v>
      </c>
      <c r="B12718" s="2" t="s">
        <v>181</v>
      </c>
      <c r="C12718" s="2" t="s">
        <v>182</v>
      </c>
      <c r="D12718" s="2" t="s">
        <v>183</v>
      </c>
      <c r="E12718" s="2" t="s">
        <v>10708</v>
      </c>
      <c r="F12718" s="2">
        <v>76111500</v>
      </c>
      <c r="G12718" s="2" t="s">
        <v>2858</v>
      </c>
      <c r="H12718" s="2">
        <v>9</v>
      </c>
      <c r="I12718" s="2">
        <v>3</v>
      </c>
      <c r="J12718" s="2">
        <v>16</v>
      </c>
      <c r="K12718" s="2">
        <v>1</v>
      </c>
      <c r="L12718" s="3">
        <v>35496057.899999999</v>
      </c>
      <c r="M12718" s="2" t="s">
        <v>20</v>
      </c>
      <c r="N12718" s="4" t="s">
        <v>21</v>
      </c>
    </row>
    <row r="12719" spans="1:14" x14ac:dyDescent="0.25">
      <c r="A12719" s="1" t="s">
        <v>365</v>
      </c>
      <c r="B12719" s="2" t="s">
        <v>181</v>
      </c>
      <c r="C12719" s="2" t="s">
        <v>182</v>
      </c>
      <c r="D12719" s="2" t="s">
        <v>183</v>
      </c>
      <c r="E12719" s="2" t="s">
        <v>10709</v>
      </c>
      <c r="F12719" s="2">
        <v>72102103</v>
      </c>
      <c r="G12719" s="2" t="s">
        <v>490</v>
      </c>
      <c r="H12719" s="2">
        <v>9</v>
      </c>
      <c r="I12719" s="2">
        <v>3</v>
      </c>
      <c r="J12719" s="2">
        <v>10</v>
      </c>
      <c r="K12719" s="2">
        <v>1</v>
      </c>
      <c r="L12719" s="3">
        <v>3799998.44</v>
      </c>
      <c r="M12719" s="2" t="s">
        <v>20</v>
      </c>
      <c r="N12719" s="4" t="s">
        <v>21</v>
      </c>
    </row>
    <row r="12720" spans="1:14" x14ac:dyDescent="0.25">
      <c r="A12720" s="1" t="s">
        <v>365</v>
      </c>
      <c r="B12720" s="2" t="s">
        <v>181</v>
      </c>
      <c r="C12720" s="2" t="s">
        <v>182</v>
      </c>
      <c r="D12720" s="2" t="s">
        <v>183</v>
      </c>
      <c r="E12720" s="2" t="s">
        <v>10702</v>
      </c>
      <c r="F12720" s="2">
        <v>76111500</v>
      </c>
      <c r="G12720" s="2" t="s">
        <v>2858</v>
      </c>
      <c r="H12720" s="2">
        <v>6</v>
      </c>
      <c r="I12720" s="2">
        <v>4</v>
      </c>
      <c r="J12720" s="2">
        <v>16</v>
      </c>
      <c r="K12720" s="2">
        <v>1</v>
      </c>
      <c r="L12720" s="3">
        <v>2848626.23</v>
      </c>
      <c r="M12720" s="2" t="s">
        <v>20</v>
      </c>
      <c r="N12720" s="4" t="s">
        <v>21</v>
      </c>
    </row>
    <row r="12721" spans="1:14" x14ac:dyDescent="0.25">
      <c r="A12721" s="1" t="s">
        <v>365</v>
      </c>
      <c r="B12721" s="2" t="s">
        <v>181</v>
      </c>
      <c r="C12721" s="2" t="s">
        <v>321</v>
      </c>
      <c r="D12721" s="2" t="s">
        <v>322</v>
      </c>
      <c r="E12721" s="2" t="s">
        <v>10710</v>
      </c>
      <c r="F12721" s="2">
        <v>80161801</v>
      </c>
      <c r="G12721" s="2" t="s">
        <v>490</v>
      </c>
      <c r="H12721" s="2">
        <v>1</v>
      </c>
      <c r="I12721" s="2">
        <v>6</v>
      </c>
      <c r="J12721" s="2">
        <v>10</v>
      </c>
      <c r="K12721" s="2">
        <v>1</v>
      </c>
      <c r="L12721" s="3">
        <v>24216500</v>
      </c>
      <c r="M12721" s="2" t="s">
        <v>20</v>
      </c>
      <c r="N12721" s="4" t="s">
        <v>17384</v>
      </c>
    </row>
    <row r="12722" spans="1:14" x14ac:dyDescent="0.25">
      <c r="A12722" s="1" t="s">
        <v>365</v>
      </c>
      <c r="B12722" s="2" t="s">
        <v>181</v>
      </c>
      <c r="C12722" s="2" t="s">
        <v>321</v>
      </c>
      <c r="D12722" s="2" t="s">
        <v>322</v>
      </c>
      <c r="E12722" s="2" t="s">
        <v>10711</v>
      </c>
      <c r="F12722" s="2">
        <v>80161801</v>
      </c>
      <c r="G12722" s="2" t="s">
        <v>490</v>
      </c>
      <c r="H12722" s="2">
        <v>9</v>
      </c>
      <c r="I12722" s="2">
        <v>3</v>
      </c>
      <c r="J12722" s="2">
        <v>10</v>
      </c>
      <c r="K12722" s="2">
        <v>1</v>
      </c>
      <c r="L12722" s="3">
        <v>6152300</v>
      </c>
      <c r="M12722" s="2" t="s">
        <v>20</v>
      </c>
      <c r="N12722" s="4" t="s">
        <v>21</v>
      </c>
    </row>
    <row r="12723" spans="1:14" x14ac:dyDescent="0.25">
      <c r="A12723" s="1" t="s">
        <v>365</v>
      </c>
      <c r="B12723" s="2" t="s">
        <v>181</v>
      </c>
      <c r="C12723" s="2" t="s">
        <v>629</v>
      </c>
      <c r="D12723" s="2" t="s">
        <v>17896</v>
      </c>
      <c r="E12723" s="2" t="s">
        <v>10712</v>
      </c>
      <c r="F12723" s="2">
        <v>80141902</v>
      </c>
      <c r="G12723" s="2" t="s">
        <v>490</v>
      </c>
      <c r="H12723" s="2">
        <v>11</v>
      </c>
      <c r="I12723" s="2">
        <v>1</v>
      </c>
      <c r="J12723" s="2">
        <v>10</v>
      </c>
      <c r="K12723" s="2">
        <v>1</v>
      </c>
      <c r="L12723" s="3">
        <v>52773525</v>
      </c>
      <c r="M12723" s="2" t="s">
        <v>20</v>
      </c>
      <c r="N12723" s="4" t="s">
        <v>21</v>
      </c>
    </row>
    <row r="12724" spans="1:14" x14ac:dyDescent="0.25">
      <c r="A12724" s="1" t="s">
        <v>365</v>
      </c>
      <c r="B12724" s="2" t="s">
        <v>181</v>
      </c>
      <c r="C12724" s="2" t="s">
        <v>2889</v>
      </c>
      <c r="D12724" s="2" t="s">
        <v>17981</v>
      </c>
      <c r="E12724" s="2" t="s">
        <v>10713</v>
      </c>
      <c r="F12724" s="2">
        <v>80111600</v>
      </c>
      <c r="G12724" s="2" t="s">
        <v>490</v>
      </c>
      <c r="H12724" s="2">
        <v>4</v>
      </c>
      <c r="I12724" s="2">
        <v>4</v>
      </c>
      <c r="J12724" s="2">
        <v>10</v>
      </c>
      <c r="K12724" s="2">
        <v>1</v>
      </c>
      <c r="L12724" s="3">
        <v>13827983.629999999</v>
      </c>
      <c r="M12724" s="2" t="s">
        <v>20</v>
      </c>
      <c r="N12724" s="4" t="s">
        <v>21</v>
      </c>
    </row>
    <row r="12725" spans="1:14" x14ac:dyDescent="0.25">
      <c r="A12725" s="1" t="s">
        <v>365</v>
      </c>
      <c r="B12725" s="2" t="s">
        <v>181</v>
      </c>
      <c r="C12725" s="2" t="s">
        <v>2889</v>
      </c>
      <c r="D12725" s="2" t="s">
        <v>17981</v>
      </c>
      <c r="E12725" s="2" t="s">
        <v>10713</v>
      </c>
      <c r="F12725" s="2">
        <v>80111600</v>
      </c>
      <c r="G12725" s="2" t="s">
        <v>490</v>
      </c>
      <c r="H12725" s="2">
        <v>4</v>
      </c>
      <c r="I12725" s="2">
        <v>4</v>
      </c>
      <c r="J12725" s="2">
        <v>16</v>
      </c>
      <c r="K12725" s="2">
        <v>1</v>
      </c>
      <c r="L12725" s="3">
        <v>551985</v>
      </c>
      <c r="M12725" s="2" t="s">
        <v>20</v>
      </c>
      <c r="N12725" s="4" t="s">
        <v>21</v>
      </c>
    </row>
    <row r="12726" spans="1:14" x14ac:dyDescent="0.25">
      <c r="A12726" s="1" t="s">
        <v>365</v>
      </c>
      <c r="B12726" s="2" t="s">
        <v>162</v>
      </c>
      <c r="C12726" s="2" t="s">
        <v>459</v>
      </c>
      <c r="D12726" s="2" t="s">
        <v>17869</v>
      </c>
      <c r="E12726" s="2" t="s">
        <v>10714</v>
      </c>
      <c r="F12726" s="2">
        <v>72101516</v>
      </c>
      <c r="G12726" s="2" t="s">
        <v>490</v>
      </c>
      <c r="H12726" s="2">
        <v>2</v>
      </c>
      <c r="I12726" s="2">
        <v>11</v>
      </c>
      <c r="J12726" s="2">
        <v>10</v>
      </c>
      <c r="K12726" s="2">
        <v>1</v>
      </c>
      <c r="L12726" s="3">
        <v>5100102</v>
      </c>
      <c r="M12726" s="2" t="s">
        <v>20</v>
      </c>
      <c r="N12726" s="4" t="s">
        <v>21</v>
      </c>
    </row>
    <row r="12727" spans="1:14" x14ac:dyDescent="0.25">
      <c r="A12727" s="1" t="s">
        <v>365</v>
      </c>
      <c r="B12727" s="2" t="s">
        <v>162</v>
      </c>
      <c r="C12727" s="2" t="s">
        <v>459</v>
      </c>
      <c r="D12727" s="2" t="s">
        <v>17869</v>
      </c>
      <c r="E12727" s="2" t="s">
        <v>10715</v>
      </c>
      <c r="F12727" s="2">
        <v>72151800</v>
      </c>
      <c r="G12727" s="2" t="s">
        <v>496</v>
      </c>
      <c r="H12727" s="2">
        <v>3</v>
      </c>
      <c r="I12727" s="2">
        <v>7</v>
      </c>
      <c r="J12727" s="2">
        <v>10</v>
      </c>
      <c r="K12727" s="2">
        <v>1</v>
      </c>
      <c r="L12727" s="3">
        <v>8687000</v>
      </c>
      <c r="M12727" s="2" t="s">
        <v>20</v>
      </c>
      <c r="N12727" s="4" t="s">
        <v>21</v>
      </c>
    </row>
    <row r="12728" spans="1:14" x14ac:dyDescent="0.25">
      <c r="A12728" s="1" t="s">
        <v>365</v>
      </c>
      <c r="B12728" s="2" t="s">
        <v>162</v>
      </c>
      <c r="C12728" s="2" t="s">
        <v>459</v>
      </c>
      <c r="D12728" s="2" t="s">
        <v>17869</v>
      </c>
      <c r="E12728" s="2" t="s">
        <v>10715</v>
      </c>
      <c r="F12728" s="2">
        <v>72151800</v>
      </c>
      <c r="G12728" s="2" t="s">
        <v>496</v>
      </c>
      <c r="H12728" s="2">
        <v>3</v>
      </c>
      <c r="I12728" s="2">
        <v>7</v>
      </c>
      <c r="J12728" s="2">
        <v>10</v>
      </c>
      <c r="K12728" s="2">
        <v>1</v>
      </c>
      <c r="L12728" s="3">
        <v>5712000</v>
      </c>
      <c r="M12728" s="2" t="s">
        <v>20</v>
      </c>
      <c r="N12728" s="4" t="s">
        <v>21</v>
      </c>
    </row>
    <row r="12729" spans="1:14" x14ac:dyDescent="0.25">
      <c r="A12729" s="1" t="s">
        <v>365</v>
      </c>
      <c r="B12729" s="2" t="s">
        <v>162</v>
      </c>
      <c r="C12729" s="2" t="s">
        <v>459</v>
      </c>
      <c r="D12729" s="2" t="s">
        <v>17869</v>
      </c>
      <c r="E12729" s="2" t="s">
        <v>10715</v>
      </c>
      <c r="F12729" s="2">
        <v>72151800</v>
      </c>
      <c r="G12729" s="2" t="s">
        <v>496</v>
      </c>
      <c r="H12729" s="2">
        <v>3</v>
      </c>
      <c r="I12729" s="2">
        <v>7</v>
      </c>
      <c r="J12729" s="2">
        <v>10</v>
      </c>
      <c r="K12729" s="2">
        <v>1</v>
      </c>
      <c r="L12729" s="3">
        <v>5712000</v>
      </c>
      <c r="M12729" s="2" t="s">
        <v>20</v>
      </c>
      <c r="N12729" s="4" t="s">
        <v>21</v>
      </c>
    </row>
    <row r="12730" spans="1:14" x14ac:dyDescent="0.25">
      <c r="A12730" s="1" t="s">
        <v>365</v>
      </c>
      <c r="B12730" s="2" t="s">
        <v>162</v>
      </c>
      <c r="C12730" s="2" t="s">
        <v>459</v>
      </c>
      <c r="D12730" s="2" t="s">
        <v>17869</v>
      </c>
      <c r="E12730" s="2" t="s">
        <v>10715</v>
      </c>
      <c r="F12730" s="2">
        <v>72151800</v>
      </c>
      <c r="G12730" s="2" t="s">
        <v>496</v>
      </c>
      <c r="H12730" s="2">
        <v>3</v>
      </c>
      <c r="I12730" s="2">
        <v>7</v>
      </c>
      <c r="J12730" s="2">
        <v>10</v>
      </c>
      <c r="K12730" s="2">
        <v>1</v>
      </c>
      <c r="L12730" s="3">
        <v>5355000</v>
      </c>
      <c r="M12730" s="2" t="s">
        <v>20</v>
      </c>
      <c r="N12730" s="4" t="s">
        <v>21</v>
      </c>
    </row>
    <row r="12731" spans="1:14" x14ac:dyDescent="0.25">
      <c r="A12731" s="1" t="s">
        <v>365</v>
      </c>
      <c r="B12731" s="2" t="s">
        <v>162</v>
      </c>
      <c r="C12731" s="2" t="s">
        <v>459</v>
      </c>
      <c r="D12731" s="2" t="s">
        <v>17869</v>
      </c>
      <c r="E12731" s="2" t="s">
        <v>10715</v>
      </c>
      <c r="F12731" s="2">
        <v>72151800</v>
      </c>
      <c r="G12731" s="2" t="s">
        <v>496</v>
      </c>
      <c r="H12731" s="2">
        <v>3</v>
      </c>
      <c r="I12731" s="2">
        <v>7</v>
      </c>
      <c r="J12731" s="2">
        <v>10</v>
      </c>
      <c r="K12731" s="2">
        <v>1</v>
      </c>
      <c r="L12731" s="3">
        <v>6664000</v>
      </c>
      <c r="M12731" s="2" t="s">
        <v>20</v>
      </c>
      <c r="N12731" s="4" t="s">
        <v>21</v>
      </c>
    </row>
    <row r="12732" spans="1:14" x14ac:dyDescent="0.25">
      <c r="A12732" s="1" t="s">
        <v>365</v>
      </c>
      <c r="B12732" s="2" t="s">
        <v>162</v>
      </c>
      <c r="C12732" s="2" t="s">
        <v>459</v>
      </c>
      <c r="D12732" s="2" t="s">
        <v>17869</v>
      </c>
      <c r="E12732" s="2" t="s">
        <v>10715</v>
      </c>
      <c r="F12732" s="2">
        <v>72151800</v>
      </c>
      <c r="G12732" s="2" t="s">
        <v>496</v>
      </c>
      <c r="H12732" s="2">
        <v>3</v>
      </c>
      <c r="I12732" s="2">
        <v>7</v>
      </c>
      <c r="J12732" s="2">
        <v>10</v>
      </c>
      <c r="K12732" s="2">
        <v>1</v>
      </c>
      <c r="L12732" s="3">
        <v>5712000</v>
      </c>
      <c r="M12732" s="2" t="s">
        <v>20</v>
      </c>
      <c r="N12732" s="4" t="s">
        <v>21</v>
      </c>
    </row>
    <row r="12733" spans="1:14" x14ac:dyDescent="0.25">
      <c r="A12733" s="1" t="s">
        <v>365</v>
      </c>
      <c r="B12733" s="2" t="s">
        <v>162</v>
      </c>
      <c r="C12733" s="2" t="s">
        <v>459</v>
      </c>
      <c r="D12733" s="2" t="s">
        <v>17869</v>
      </c>
      <c r="E12733" s="2" t="s">
        <v>10715</v>
      </c>
      <c r="F12733" s="2">
        <v>72151800</v>
      </c>
      <c r="G12733" s="2" t="s">
        <v>496</v>
      </c>
      <c r="H12733" s="2">
        <v>3</v>
      </c>
      <c r="I12733" s="2">
        <v>7</v>
      </c>
      <c r="J12733" s="2">
        <v>10</v>
      </c>
      <c r="K12733" s="2">
        <v>1</v>
      </c>
      <c r="L12733" s="3">
        <v>13328000</v>
      </c>
      <c r="M12733" s="2" t="s">
        <v>20</v>
      </c>
      <c r="N12733" s="4" t="s">
        <v>21</v>
      </c>
    </row>
    <row r="12734" spans="1:14" x14ac:dyDescent="0.25">
      <c r="A12734" s="1" t="s">
        <v>365</v>
      </c>
      <c r="B12734" s="2" t="s">
        <v>162</v>
      </c>
      <c r="C12734" s="2" t="s">
        <v>459</v>
      </c>
      <c r="D12734" s="2" t="s">
        <v>17869</v>
      </c>
      <c r="E12734" s="2" t="s">
        <v>10715</v>
      </c>
      <c r="F12734" s="2">
        <v>72151800</v>
      </c>
      <c r="G12734" s="2" t="s">
        <v>496</v>
      </c>
      <c r="H12734" s="2">
        <v>3</v>
      </c>
      <c r="I12734" s="2">
        <v>7</v>
      </c>
      <c r="J12734" s="2">
        <v>10</v>
      </c>
      <c r="K12734" s="2">
        <v>1</v>
      </c>
      <c r="L12734" s="3">
        <v>7616000</v>
      </c>
      <c r="M12734" s="2" t="s">
        <v>20</v>
      </c>
      <c r="N12734" s="4" t="s">
        <v>21</v>
      </c>
    </row>
    <row r="12735" spans="1:14" x14ac:dyDescent="0.25">
      <c r="A12735" s="1" t="s">
        <v>365</v>
      </c>
      <c r="B12735" s="2" t="s">
        <v>162</v>
      </c>
      <c r="C12735" s="2" t="s">
        <v>459</v>
      </c>
      <c r="D12735" s="2" t="s">
        <v>17869</v>
      </c>
      <c r="E12735" s="2" t="s">
        <v>10715</v>
      </c>
      <c r="F12735" s="2">
        <v>72151800</v>
      </c>
      <c r="G12735" s="2" t="s">
        <v>496</v>
      </c>
      <c r="H12735" s="2">
        <v>3</v>
      </c>
      <c r="I12735" s="2">
        <v>7</v>
      </c>
      <c r="J12735" s="2">
        <v>10</v>
      </c>
      <c r="K12735" s="2">
        <v>1</v>
      </c>
      <c r="L12735" s="3">
        <v>6664000</v>
      </c>
      <c r="M12735" s="2" t="s">
        <v>20</v>
      </c>
      <c r="N12735" s="4" t="s">
        <v>21</v>
      </c>
    </row>
    <row r="12736" spans="1:14" x14ac:dyDescent="0.25">
      <c r="A12736" s="1" t="s">
        <v>365</v>
      </c>
      <c r="B12736" s="2" t="s">
        <v>162</v>
      </c>
      <c r="C12736" s="2" t="s">
        <v>459</v>
      </c>
      <c r="D12736" s="2" t="s">
        <v>17869</v>
      </c>
      <c r="E12736" s="2" t="s">
        <v>10715</v>
      </c>
      <c r="F12736" s="2">
        <v>72151800</v>
      </c>
      <c r="G12736" s="2" t="s">
        <v>496</v>
      </c>
      <c r="H12736" s="2">
        <v>3</v>
      </c>
      <c r="I12736" s="2">
        <v>7</v>
      </c>
      <c r="J12736" s="2">
        <v>10</v>
      </c>
      <c r="K12736" s="2">
        <v>1</v>
      </c>
      <c r="L12736" s="3">
        <v>5712000</v>
      </c>
      <c r="M12736" s="2" t="s">
        <v>20</v>
      </c>
      <c r="N12736" s="4" t="s">
        <v>21</v>
      </c>
    </row>
    <row r="12737" spans="1:14" x14ac:dyDescent="0.25">
      <c r="A12737" s="1" t="s">
        <v>365</v>
      </c>
      <c r="B12737" s="2" t="s">
        <v>162</v>
      </c>
      <c r="C12737" s="2" t="s">
        <v>459</v>
      </c>
      <c r="D12737" s="2" t="s">
        <v>17869</v>
      </c>
      <c r="E12737" s="2" t="s">
        <v>10716</v>
      </c>
      <c r="F12737" s="2">
        <v>72151800</v>
      </c>
      <c r="G12737" s="2" t="s">
        <v>496</v>
      </c>
      <c r="H12737" s="2">
        <v>3</v>
      </c>
      <c r="I12737" s="2">
        <v>7</v>
      </c>
      <c r="J12737" s="2">
        <v>10</v>
      </c>
      <c r="K12737" s="2">
        <v>1</v>
      </c>
      <c r="L12737" s="3">
        <v>5712000</v>
      </c>
      <c r="M12737" s="2" t="s">
        <v>20</v>
      </c>
      <c r="N12737" s="4" t="s">
        <v>21</v>
      </c>
    </row>
    <row r="12738" spans="1:14" x14ac:dyDescent="0.25">
      <c r="A12738" s="1" t="s">
        <v>365</v>
      </c>
      <c r="B12738" s="2" t="s">
        <v>162</v>
      </c>
      <c r="C12738" s="2" t="s">
        <v>459</v>
      </c>
      <c r="D12738" s="2" t="s">
        <v>17869</v>
      </c>
      <c r="E12738" s="2" t="s">
        <v>10717</v>
      </c>
      <c r="F12738" s="2">
        <v>72151800</v>
      </c>
      <c r="G12738" s="2" t="s">
        <v>496</v>
      </c>
      <c r="H12738" s="2">
        <v>3</v>
      </c>
      <c r="I12738" s="2">
        <v>7</v>
      </c>
      <c r="J12738" s="2">
        <v>10</v>
      </c>
      <c r="K12738" s="2">
        <v>1</v>
      </c>
      <c r="L12738" s="3">
        <v>5712000</v>
      </c>
      <c r="M12738" s="2" t="s">
        <v>20</v>
      </c>
      <c r="N12738" s="4" t="s">
        <v>21</v>
      </c>
    </row>
    <row r="12739" spans="1:14" x14ac:dyDescent="0.25">
      <c r="A12739" s="1" t="s">
        <v>365</v>
      </c>
      <c r="B12739" s="2" t="s">
        <v>162</v>
      </c>
      <c r="C12739" s="2" t="s">
        <v>2903</v>
      </c>
      <c r="D12739" s="2" t="s">
        <v>17982</v>
      </c>
      <c r="E12739" s="2" t="s">
        <v>10718</v>
      </c>
      <c r="F12739" s="2">
        <v>73152101</v>
      </c>
      <c r="G12739" s="2" t="s">
        <v>490</v>
      </c>
      <c r="H12739" s="2">
        <v>3</v>
      </c>
      <c r="I12739" s="2">
        <v>4</v>
      </c>
      <c r="J12739" s="2">
        <v>10</v>
      </c>
      <c r="K12739" s="2">
        <v>1</v>
      </c>
      <c r="L12739" s="3">
        <v>452200</v>
      </c>
      <c r="M12739" s="2" t="s">
        <v>20</v>
      </c>
      <c r="N12739" s="4" t="s">
        <v>21</v>
      </c>
    </row>
    <row r="12740" spans="1:14" x14ac:dyDescent="0.25">
      <c r="A12740" s="1" t="s">
        <v>365</v>
      </c>
      <c r="B12740" s="2" t="s">
        <v>162</v>
      </c>
      <c r="C12740" s="2" t="s">
        <v>185</v>
      </c>
      <c r="D12740" s="2" t="s">
        <v>186</v>
      </c>
      <c r="E12740" s="2" t="s">
        <v>10719</v>
      </c>
      <c r="F12740" s="2">
        <v>81101707</v>
      </c>
      <c r="G12740" s="2" t="s">
        <v>490</v>
      </c>
      <c r="H12740" s="2">
        <v>3</v>
      </c>
      <c r="I12740" s="2">
        <v>4</v>
      </c>
      <c r="J12740" s="2">
        <v>10</v>
      </c>
      <c r="K12740" s="2">
        <v>1</v>
      </c>
      <c r="L12740" s="3">
        <v>2499000</v>
      </c>
      <c r="M12740" s="2" t="s">
        <v>20</v>
      </c>
      <c r="N12740" s="4" t="s">
        <v>21</v>
      </c>
    </row>
    <row r="12741" spans="1:14" x14ac:dyDescent="0.25">
      <c r="A12741" s="1" t="s">
        <v>365</v>
      </c>
      <c r="B12741" s="2" t="s">
        <v>162</v>
      </c>
      <c r="C12741" s="2" t="s">
        <v>457</v>
      </c>
      <c r="D12741" s="2" t="s">
        <v>17868</v>
      </c>
      <c r="E12741" s="2" t="s">
        <v>10720</v>
      </c>
      <c r="F12741" s="2">
        <v>78181500</v>
      </c>
      <c r="G12741" s="2" t="s">
        <v>496</v>
      </c>
      <c r="H12741" s="2">
        <v>1</v>
      </c>
      <c r="I12741" s="2">
        <v>6</v>
      </c>
      <c r="J12741" s="2">
        <v>10</v>
      </c>
      <c r="K12741" s="2">
        <v>1</v>
      </c>
      <c r="L12741" s="3">
        <v>180000000</v>
      </c>
      <c r="M12741" s="2" t="s">
        <v>20</v>
      </c>
      <c r="N12741" s="4" t="s">
        <v>17384</v>
      </c>
    </row>
    <row r="12742" spans="1:14" x14ac:dyDescent="0.25">
      <c r="A12742" s="1" t="s">
        <v>365</v>
      </c>
      <c r="B12742" s="2" t="s">
        <v>162</v>
      </c>
      <c r="C12742" s="2" t="s">
        <v>457</v>
      </c>
      <c r="D12742" s="2" t="s">
        <v>17868</v>
      </c>
      <c r="E12742" s="2" t="s">
        <v>10721</v>
      </c>
      <c r="F12742" s="2">
        <v>78181500</v>
      </c>
      <c r="G12742" s="2" t="s">
        <v>496</v>
      </c>
      <c r="H12742" s="2">
        <v>4</v>
      </c>
      <c r="I12742" s="2">
        <v>7</v>
      </c>
      <c r="J12742" s="2">
        <v>10</v>
      </c>
      <c r="K12742" s="2">
        <v>1</v>
      </c>
      <c r="L12742" s="3">
        <v>18679624</v>
      </c>
      <c r="M12742" s="2" t="s">
        <v>20</v>
      </c>
      <c r="N12742" s="4" t="s">
        <v>21</v>
      </c>
    </row>
    <row r="12743" spans="1:14" x14ac:dyDescent="0.25">
      <c r="A12743" s="1" t="s">
        <v>365</v>
      </c>
      <c r="B12743" s="2" t="s">
        <v>162</v>
      </c>
      <c r="C12743" s="2" t="s">
        <v>457</v>
      </c>
      <c r="D12743" s="2" t="s">
        <v>17868</v>
      </c>
      <c r="E12743" s="2" t="s">
        <v>10722</v>
      </c>
      <c r="F12743" s="2">
        <v>78181500</v>
      </c>
      <c r="G12743" s="2" t="s">
        <v>496</v>
      </c>
      <c r="H12743" s="2">
        <v>9</v>
      </c>
      <c r="I12743" s="2">
        <v>3</v>
      </c>
      <c r="J12743" s="2">
        <v>10</v>
      </c>
      <c r="K12743" s="2">
        <v>1</v>
      </c>
      <c r="L12743" s="3">
        <v>25000000</v>
      </c>
      <c r="M12743" s="2" t="s">
        <v>20</v>
      </c>
      <c r="N12743" s="4" t="s">
        <v>21</v>
      </c>
    </row>
    <row r="12744" spans="1:14" x14ac:dyDescent="0.25">
      <c r="A12744" s="1" t="s">
        <v>365</v>
      </c>
      <c r="B12744" s="2" t="s">
        <v>162</v>
      </c>
      <c r="C12744" s="2" t="s">
        <v>457</v>
      </c>
      <c r="D12744" s="2" t="s">
        <v>17868</v>
      </c>
      <c r="E12744" s="2" t="s">
        <v>3592</v>
      </c>
      <c r="F12744" s="2">
        <v>78181508</v>
      </c>
      <c r="G12744" s="2" t="s">
        <v>496</v>
      </c>
      <c r="H12744" s="2">
        <v>4</v>
      </c>
      <c r="I12744" s="2">
        <v>7</v>
      </c>
      <c r="J12744" s="2">
        <v>10</v>
      </c>
      <c r="K12744" s="2">
        <v>1</v>
      </c>
      <c r="L12744" s="3">
        <v>7993998</v>
      </c>
      <c r="M12744" s="2" t="s">
        <v>20</v>
      </c>
      <c r="N12744" s="4" t="s">
        <v>21</v>
      </c>
    </row>
    <row r="12745" spans="1:14" x14ac:dyDescent="0.25">
      <c r="A12745" s="1" t="s">
        <v>365</v>
      </c>
      <c r="B12745" s="2" t="s">
        <v>162</v>
      </c>
      <c r="C12745" s="2" t="s">
        <v>457</v>
      </c>
      <c r="D12745" s="2" t="s">
        <v>17868</v>
      </c>
      <c r="E12745" s="2" t="s">
        <v>10723</v>
      </c>
      <c r="F12745" s="2">
        <v>73152101</v>
      </c>
      <c r="G12745" s="2" t="s">
        <v>496</v>
      </c>
      <c r="H12745" s="2">
        <v>6</v>
      </c>
      <c r="I12745" s="2">
        <v>4</v>
      </c>
      <c r="J12745" s="2">
        <v>10</v>
      </c>
      <c r="K12745" s="2">
        <v>1</v>
      </c>
      <c r="L12745" s="3">
        <v>23401295.260000002</v>
      </c>
      <c r="M12745" s="2" t="s">
        <v>20</v>
      </c>
      <c r="N12745" s="4" t="s">
        <v>21</v>
      </c>
    </row>
    <row r="12746" spans="1:14" x14ac:dyDescent="0.25">
      <c r="A12746" s="1" t="s">
        <v>365</v>
      </c>
      <c r="B12746" s="2" t="s">
        <v>162</v>
      </c>
      <c r="C12746" s="2" t="s">
        <v>567</v>
      </c>
      <c r="D12746" s="2" t="s">
        <v>17885</v>
      </c>
      <c r="E12746" s="2" t="s">
        <v>10724</v>
      </c>
      <c r="F12746" s="2">
        <v>72151800</v>
      </c>
      <c r="G12746" s="2" t="s">
        <v>490</v>
      </c>
      <c r="H12746" s="2">
        <v>3</v>
      </c>
      <c r="I12746" s="2">
        <v>7</v>
      </c>
      <c r="J12746" s="2">
        <v>16</v>
      </c>
      <c r="K12746" s="2">
        <v>1</v>
      </c>
      <c r="L12746" s="3">
        <v>20000000</v>
      </c>
      <c r="M12746" s="2" t="s">
        <v>20</v>
      </c>
      <c r="N12746" s="4" t="s">
        <v>21</v>
      </c>
    </row>
    <row r="12747" spans="1:14" x14ac:dyDescent="0.25">
      <c r="A12747" s="1" t="s">
        <v>365</v>
      </c>
      <c r="B12747" s="2" t="s">
        <v>162</v>
      </c>
      <c r="C12747" s="2" t="s">
        <v>567</v>
      </c>
      <c r="D12747" s="2" t="s">
        <v>17885</v>
      </c>
      <c r="E12747" s="2" t="s">
        <v>10724</v>
      </c>
      <c r="F12747" s="2">
        <v>72151800</v>
      </c>
      <c r="G12747" s="2" t="s">
        <v>490</v>
      </c>
      <c r="H12747" s="2">
        <v>3</v>
      </c>
      <c r="I12747" s="2">
        <v>7</v>
      </c>
      <c r="J12747" s="2">
        <v>10</v>
      </c>
      <c r="K12747" s="2">
        <v>1</v>
      </c>
      <c r="L12747" s="3">
        <v>9999900</v>
      </c>
      <c r="M12747" s="2" t="s">
        <v>20</v>
      </c>
      <c r="N12747" s="4" t="s">
        <v>21</v>
      </c>
    </row>
    <row r="12748" spans="1:14" x14ac:dyDescent="0.25">
      <c r="A12748" s="1" t="s">
        <v>365</v>
      </c>
      <c r="B12748" s="2" t="s">
        <v>162</v>
      </c>
      <c r="C12748" s="2" t="s">
        <v>567</v>
      </c>
      <c r="D12748" s="2" t="s">
        <v>17885</v>
      </c>
      <c r="E12748" s="2" t="s">
        <v>10725</v>
      </c>
      <c r="F12748" s="2">
        <v>72151514</v>
      </c>
      <c r="G12748" s="2" t="s">
        <v>490</v>
      </c>
      <c r="H12748" s="2">
        <v>3</v>
      </c>
      <c r="I12748" s="2">
        <v>7</v>
      </c>
      <c r="J12748" s="2">
        <v>10</v>
      </c>
      <c r="K12748" s="2">
        <v>1</v>
      </c>
      <c r="L12748" s="3">
        <v>9503340</v>
      </c>
      <c r="M12748" s="2" t="s">
        <v>20</v>
      </c>
      <c r="N12748" s="4" t="s">
        <v>21</v>
      </c>
    </row>
    <row r="12749" spans="1:14" x14ac:dyDescent="0.25">
      <c r="A12749" s="1" t="s">
        <v>365</v>
      </c>
      <c r="B12749" s="2" t="s">
        <v>162</v>
      </c>
      <c r="C12749" s="2" t="s">
        <v>567</v>
      </c>
      <c r="D12749" s="2" t="s">
        <v>17885</v>
      </c>
      <c r="E12749" s="2" t="s">
        <v>10726</v>
      </c>
      <c r="F12749" s="2">
        <v>72151207</v>
      </c>
      <c r="G12749" s="2" t="s">
        <v>490</v>
      </c>
      <c r="H12749" s="2">
        <v>3</v>
      </c>
      <c r="I12749" s="2">
        <v>7</v>
      </c>
      <c r="J12749" s="2">
        <v>10</v>
      </c>
      <c r="K12749" s="2">
        <v>1</v>
      </c>
      <c r="L12749" s="3">
        <v>24997140</v>
      </c>
      <c r="M12749" s="2" t="s">
        <v>20</v>
      </c>
      <c r="N12749" s="4" t="s">
        <v>21</v>
      </c>
    </row>
    <row r="12750" spans="1:14" x14ac:dyDescent="0.25">
      <c r="A12750" s="1" t="s">
        <v>365</v>
      </c>
      <c r="B12750" s="2" t="s">
        <v>162</v>
      </c>
      <c r="C12750" s="2" t="s">
        <v>567</v>
      </c>
      <c r="D12750" s="2" t="s">
        <v>17885</v>
      </c>
      <c r="E12750" s="2" t="s">
        <v>10727</v>
      </c>
      <c r="F12750" s="2">
        <v>73152100</v>
      </c>
      <c r="G12750" s="2" t="s">
        <v>490</v>
      </c>
      <c r="H12750" s="2">
        <v>3</v>
      </c>
      <c r="I12750" s="2">
        <v>7</v>
      </c>
      <c r="J12750" s="2">
        <v>16</v>
      </c>
      <c r="K12750" s="2">
        <v>1</v>
      </c>
      <c r="L12750" s="3">
        <v>14999950</v>
      </c>
      <c r="M12750" s="2" t="s">
        <v>20</v>
      </c>
      <c r="N12750" s="4" t="s">
        <v>21</v>
      </c>
    </row>
    <row r="12751" spans="1:14" x14ac:dyDescent="0.25">
      <c r="A12751" s="1" t="s">
        <v>365</v>
      </c>
      <c r="B12751" s="2" t="s">
        <v>162</v>
      </c>
      <c r="C12751" s="2" t="s">
        <v>567</v>
      </c>
      <c r="D12751" s="2" t="s">
        <v>17885</v>
      </c>
      <c r="E12751" s="2" t="s">
        <v>10728</v>
      </c>
      <c r="F12751" s="2">
        <v>72151800</v>
      </c>
      <c r="G12751" s="2" t="s">
        <v>496</v>
      </c>
      <c r="H12751" s="2">
        <v>3</v>
      </c>
      <c r="I12751" s="2">
        <v>7</v>
      </c>
      <c r="J12751" s="2">
        <v>10</v>
      </c>
      <c r="K12751" s="2">
        <v>1</v>
      </c>
      <c r="L12751" s="3">
        <v>4641000</v>
      </c>
      <c r="M12751" s="2" t="s">
        <v>20</v>
      </c>
      <c r="N12751" s="4" t="s">
        <v>21</v>
      </c>
    </row>
    <row r="12752" spans="1:14" x14ac:dyDescent="0.25">
      <c r="A12752" s="1" t="s">
        <v>365</v>
      </c>
      <c r="B12752" s="2" t="s">
        <v>162</v>
      </c>
      <c r="C12752" s="2" t="s">
        <v>567</v>
      </c>
      <c r="D12752" s="2" t="s">
        <v>17885</v>
      </c>
      <c r="E12752" s="2" t="s">
        <v>10729</v>
      </c>
      <c r="F12752" s="2">
        <v>72151800</v>
      </c>
      <c r="G12752" s="2" t="s">
        <v>496</v>
      </c>
      <c r="H12752" s="2">
        <v>3</v>
      </c>
      <c r="I12752" s="2">
        <v>7</v>
      </c>
      <c r="J12752" s="2">
        <v>10</v>
      </c>
      <c r="K12752" s="2">
        <v>1</v>
      </c>
      <c r="L12752" s="3">
        <v>8687000</v>
      </c>
      <c r="M12752" s="2" t="s">
        <v>20</v>
      </c>
      <c r="N12752" s="4" t="s">
        <v>21</v>
      </c>
    </row>
    <row r="12753" spans="1:14" x14ac:dyDescent="0.25">
      <c r="A12753" s="1" t="s">
        <v>365</v>
      </c>
      <c r="B12753" s="2" t="s">
        <v>162</v>
      </c>
      <c r="C12753" s="2" t="s">
        <v>567</v>
      </c>
      <c r="D12753" s="2" t="s">
        <v>17885</v>
      </c>
      <c r="E12753" s="2" t="s">
        <v>10729</v>
      </c>
      <c r="F12753" s="2">
        <v>72151800</v>
      </c>
      <c r="G12753" s="2" t="s">
        <v>496</v>
      </c>
      <c r="H12753" s="2">
        <v>3</v>
      </c>
      <c r="I12753" s="2">
        <v>7</v>
      </c>
      <c r="J12753" s="2">
        <v>10</v>
      </c>
      <c r="K12753" s="2">
        <v>1</v>
      </c>
      <c r="L12753" s="3">
        <v>5950000</v>
      </c>
      <c r="M12753" s="2" t="s">
        <v>20</v>
      </c>
      <c r="N12753" s="4" t="s">
        <v>21</v>
      </c>
    </row>
    <row r="12754" spans="1:14" x14ac:dyDescent="0.25">
      <c r="A12754" s="1" t="s">
        <v>365</v>
      </c>
      <c r="B12754" s="2" t="s">
        <v>162</v>
      </c>
      <c r="C12754" s="2" t="s">
        <v>567</v>
      </c>
      <c r="D12754" s="2" t="s">
        <v>17885</v>
      </c>
      <c r="E12754" s="2" t="s">
        <v>10730</v>
      </c>
      <c r="F12754" s="2">
        <v>72151800</v>
      </c>
      <c r="G12754" s="2" t="s">
        <v>496</v>
      </c>
      <c r="H12754" s="2">
        <v>3</v>
      </c>
      <c r="I12754" s="2">
        <v>7</v>
      </c>
      <c r="J12754" s="2">
        <v>10</v>
      </c>
      <c r="K12754" s="2">
        <v>1</v>
      </c>
      <c r="L12754" s="3">
        <v>5950000</v>
      </c>
      <c r="M12754" s="2" t="s">
        <v>20</v>
      </c>
      <c r="N12754" s="4" t="s">
        <v>21</v>
      </c>
    </row>
    <row r="12755" spans="1:14" x14ac:dyDescent="0.25">
      <c r="A12755" s="1" t="s">
        <v>365</v>
      </c>
      <c r="B12755" s="2" t="s">
        <v>162</v>
      </c>
      <c r="C12755" s="2" t="s">
        <v>567</v>
      </c>
      <c r="D12755" s="2" t="s">
        <v>17885</v>
      </c>
      <c r="E12755" s="2" t="s">
        <v>10731</v>
      </c>
      <c r="F12755" s="2">
        <v>72151800</v>
      </c>
      <c r="G12755" s="2" t="s">
        <v>496</v>
      </c>
      <c r="H12755" s="2">
        <v>3</v>
      </c>
      <c r="I12755" s="2">
        <v>7</v>
      </c>
      <c r="J12755" s="2">
        <v>10</v>
      </c>
      <c r="K12755" s="2">
        <v>1</v>
      </c>
      <c r="L12755" s="3">
        <v>6188000</v>
      </c>
      <c r="M12755" s="2" t="s">
        <v>20</v>
      </c>
      <c r="N12755" s="4" t="s">
        <v>21</v>
      </c>
    </row>
    <row r="12756" spans="1:14" x14ac:dyDescent="0.25">
      <c r="A12756" s="1" t="s">
        <v>365</v>
      </c>
      <c r="B12756" s="2" t="s">
        <v>162</v>
      </c>
      <c r="C12756" s="2" t="s">
        <v>567</v>
      </c>
      <c r="D12756" s="2" t="s">
        <v>17885</v>
      </c>
      <c r="E12756" s="2" t="s">
        <v>10732</v>
      </c>
      <c r="F12756" s="2">
        <v>72151800</v>
      </c>
      <c r="G12756" s="2" t="s">
        <v>496</v>
      </c>
      <c r="H12756" s="2">
        <v>3</v>
      </c>
      <c r="I12756" s="2">
        <v>7</v>
      </c>
      <c r="J12756" s="2">
        <v>10</v>
      </c>
      <c r="K12756" s="2">
        <v>1</v>
      </c>
      <c r="L12756" s="3">
        <v>7378000</v>
      </c>
      <c r="M12756" s="2" t="s">
        <v>20</v>
      </c>
      <c r="N12756" s="4" t="s">
        <v>21</v>
      </c>
    </row>
    <row r="12757" spans="1:14" x14ac:dyDescent="0.25">
      <c r="A12757" s="1" t="s">
        <v>365</v>
      </c>
      <c r="B12757" s="2" t="s">
        <v>162</v>
      </c>
      <c r="C12757" s="2" t="s">
        <v>567</v>
      </c>
      <c r="D12757" s="2" t="s">
        <v>17885</v>
      </c>
      <c r="E12757" s="2" t="s">
        <v>10733</v>
      </c>
      <c r="F12757" s="2">
        <v>72151800</v>
      </c>
      <c r="G12757" s="2" t="s">
        <v>496</v>
      </c>
      <c r="H12757" s="2">
        <v>3</v>
      </c>
      <c r="I12757" s="2">
        <v>7</v>
      </c>
      <c r="J12757" s="2">
        <v>10</v>
      </c>
      <c r="K12757" s="2">
        <v>1</v>
      </c>
      <c r="L12757" s="3">
        <v>4641000</v>
      </c>
      <c r="M12757" s="2" t="s">
        <v>20</v>
      </c>
      <c r="N12757" s="4" t="s">
        <v>21</v>
      </c>
    </row>
    <row r="12758" spans="1:14" x14ac:dyDescent="0.25">
      <c r="A12758" s="1" t="s">
        <v>365</v>
      </c>
      <c r="B12758" s="2" t="s">
        <v>162</v>
      </c>
      <c r="C12758" s="2" t="s">
        <v>567</v>
      </c>
      <c r="D12758" s="2" t="s">
        <v>17885</v>
      </c>
      <c r="E12758" s="2" t="s">
        <v>10734</v>
      </c>
      <c r="F12758" s="2">
        <v>72151800</v>
      </c>
      <c r="G12758" s="2" t="s">
        <v>496</v>
      </c>
      <c r="H12758" s="2">
        <v>3</v>
      </c>
      <c r="I12758" s="2">
        <v>7</v>
      </c>
      <c r="J12758" s="2">
        <v>10</v>
      </c>
      <c r="K12758" s="2">
        <v>1</v>
      </c>
      <c r="L12758" s="3">
        <v>6426000</v>
      </c>
      <c r="M12758" s="2" t="s">
        <v>20</v>
      </c>
      <c r="N12758" s="4" t="s">
        <v>21</v>
      </c>
    </row>
    <row r="12759" spans="1:14" x14ac:dyDescent="0.25">
      <c r="A12759" s="1" t="s">
        <v>365</v>
      </c>
      <c r="B12759" s="2" t="s">
        <v>162</v>
      </c>
      <c r="C12759" s="2" t="s">
        <v>567</v>
      </c>
      <c r="D12759" s="2" t="s">
        <v>17885</v>
      </c>
      <c r="E12759" s="2" t="s">
        <v>10735</v>
      </c>
      <c r="F12759" s="2">
        <v>72151800</v>
      </c>
      <c r="G12759" s="2" t="s">
        <v>496</v>
      </c>
      <c r="H12759" s="2">
        <v>3</v>
      </c>
      <c r="I12759" s="2">
        <v>7</v>
      </c>
      <c r="J12759" s="2">
        <v>10</v>
      </c>
      <c r="K12759" s="2">
        <v>1</v>
      </c>
      <c r="L12759" s="3">
        <v>4760000</v>
      </c>
      <c r="M12759" s="2" t="s">
        <v>20</v>
      </c>
      <c r="N12759" s="4" t="s">
        <v>21</v>
      </c>
    </row>
    <row r="12760" spans="1:14" x14ac:dyDescent="0.25">
      <c r="A12760" s="1" t="s">
        <v>365</v>
      </c>
      <c r="B12760" s="2" t="s">
        <v>162</v>
      </c>
      <c r="C12760" s="2" t="s">
        <v>567</v>
      </c>
      <c r="D12760" s="2" t="s">
        <v>17885</v>
      </c>
      <c r="E12760" s="2" t="s">
        <v>10736</v>
      </c>
      <c r="F12760" s="2">
        <v>72151800</v>
      </c>
      <c r="G12760" s="2" t="s">
        <v>496</v>
      </c>
      <c r="H12760" s="2">
        <v>3</v>
      </c>
      <c r="I12760" s="2">
        <v>7</v>
      </c>
      <c r="J12760" s="2">
        <v>10</v>
      </c>
      <c r="K12760" s="2">
        <v>1</v>
      </c>
      <c r="L12760" s="3">
        <v>4760000</v>
      </c>
      <c r="M12760" s="2" t="s">
        <v>20</v>
      </c>
      <c r="N12760" s="4" t="s">
        <v>21</v>
      </c>
    </row>
    <row r="12761" spans="1:14" x14ac:dyDescent="0.25">
      <c r="A12761" s="1" t="s">
        <v>365</v>
      </c>
      <c r="B12761" s="2" t="s">
        <v>162</v>
      </c>
      <c r="C12761" s="2" t="s">
        <v>567</v>
      </c>
      <c r="D12761" s="2" t="s">
        <v>17885</v>
      </c>
      <c r="E12761" s="2" t="s">
        <v>10737</v>
      </c>
      <c r="F12761" s="2">
        <v>72151800</v>
      </c>
      <c r="G12761" s="2" t="s">
        <v>496</v>
      </c>
      <c r="H12761" s="2">
        <v>3</v>
      </c>
      <c r="I12761" s="2">
        <v>7</v>
      </c>
      <c r="J12761" s="2">
        <v>10</v>
      </c>
      <c r="K12761" s="2">
        <v>1</v>
      </c>
      <c r="L12761" s="3">
        <v>199920</v>
      </c>
      <c r="M12761" s="2" t="s">
        <v>20</v>
      </c>
      <c r="N12761" s="4" t="s">
        <v>21</v>
      </c>
    </row>
    <row r="12762" spans="1:14" x14ac:dyDescent="0.25">
      <c r="A12762" s="1" t="s">
        <v>365</v>
      </c>
      <c r="B12762" s="2" t="s">
        <v>162</v>
      </c>
      <c r="C12762" s="2" t="s">
        <v>567</v>
      </c>
      <c r="D12762" s="2" t="s">
        <v>17885</v>
      </c>
      <c r="E12762" s="2" t="s">
        <v>10737</v>
      </c>
      <c r="F12762" s="2">
        <v>72151800</v>
      </c>
      <c r="G12762" s="2" t="s">
        <v>496</v>
      </c>
      <c r="H12762" s="2">
        <v>3</v>
      </c>
      <c r="I12762" s="2">
        <v>7</v>
      </c>
      <c r="J12762" s="2">
        <v>10</v>
      </c>
      <c r="K12762" s="2">
        <v>1</v>
      </c>
      <c r="L12762" s="3">
        <v>199920</v>
      </c>
      <c r="M12762" s="2" t="s">
        <v>20</v>
      </c>
      <c r="N12762" s="4" t="s">
        <v>21</v>
      </c>
    </row>
    <row r="12763" spans="1:14" x14ac:dyDescent="0.25">
      <c r="A12763" s="1" t="s">
        <v>365</v>
      </c>
      <c r="B12763" s="2" t="s">
        <v>162</v>
      </c>
      <c r="C12763" s="2" t="s">
        <v>567</v>
      </c>
      <c r="D12763" s="2" t="s">
        <v>17885</v>
      </c>
      <c r="E12763" s="2" t="s">
        <v>10738</v>
      </c>
      <c r="F12763" s="2">
        <v>72151800</v>
      </c>
      <c r="G12763" s="2" t="s">
        <v>496</v>
      </c>
      <c r="H12763" s="2">
        <v>3</v>
      </c>
      <c r="I12763" s="2">
        <v>7</v>
      </c>
      <c r="J12763" s="2">
        <v>10</v>
      </c>
      <c r="K12763" s="2">
        <v>1</v>
      </c>
      <c r="L12763" s="3">
        <v>199920</v>
      </c>
      <c r="M12763" s="2" t="s">
        <v>20</v>
      </c>
      <c r="N12763" s="4" t="s">
        <v>21</v>
      </c>
    </row>
    <row r="12764" spans="1:14" x14ac:dyDescent="0.25">
      <c r="A12764" s="1" t="s">
        <v>365</v>
      </c>
      <c r="B12764" s="2" t="s">
        <v>162</v>
      </c>
      <c r="C12764" s="2" t="s">
        <v>567</v>
      </c>
      <c r="D12764" s="2" t="s">
        <v>17885</v>
      </c>
      <c r="E12764" s="2" t="s">
        <v>10739</v>
      </c>
      <c r="F12764" s="2">
        <v>72151800</v>
      </c>
      <c r="G12764" s="2" t="s">
        <v>496</v>
      </c>
      <c r="H12764" s="2">
        <v>3</v>
      </c>
      <c r="I12764" s="2">
        <v>7</v>
      </c>
      <c r="J12764" s="2">
        <v>10</v>
      </c>
      <c r="K12764" s="2">
        <v>1</v>
      </c>
      <c r="L12764" s="3">
        <v>199920</v>
      </c>
      <c r="M12764" s="2" t="s">
        <v>20</v>
      </c>
      <c r="N12764" s="4" t="s">
        <v>21</v>
      </c>
    </row>
    <row r="12765" spans="1:14" x14ac:dyDescent="0.25">
      <c r="A12765" s="1" t="s">
        <v>365</v>
      </c>
      <c r="B12765" s="2" t="s">
        <v>162</v>
      </c>
      <c r="C12765" s="2" t="s">
        <v>567</v>
      </c>
      <c r="D12765" s="2" t="s">
        <v>17885</v>
      </c>
      <c r="E12765" s="2" t="s">
        <v>10740</v>
      </c>
      <c r="F12765" s="2">
        <v>72151800</v>
      </c>
      <c r="G12765" s="2" t="s">
        <v>496</v>
      </c>
      <c r="H12765" s="2">
        <v>3</v>
      </c>
      <c r="I12765" s="2">
        <v>7</v>
      </c>
      <c r="J12765" s="2">
        <v>10</v>
      </c>
      <c r="K12765" s="2">
        <v>1</v>
      </c>
      <c r="L12765" s="3">
        <v>199920</v>
      </c>
      <c r="M12765" s="2" t="s">
        <v>20</v>
      </c>
      <c r="N12765" s="4" t="s">
        <v>21</v>
      </c>
    </row>
    <row r="12766" spans="1:14" x14ac:dyDescent="0.25">
      <c r="A12766" s="1" t="s">
        <v>365</v>
      </c>
      <c r="B12766" s="2" t="s">
        <v>162</v>
      </c>
      <c r="C12766" s="2" t="s">
        <v>567</v>
      </c>
      <c r="D12766" s="2" t="s">
        <v>17885</v>
      </c>
      <c r="E12766" s="2" t="s">
        <v>10741</v>
      </c>
      <c r="F12766" s="2">
        <v>72151800</v>
      </c>
      <c r="G12766" s="2" t="s">
        <v>496</v>
      </c>
      <c r="H12766" s="2">
        <v>3</v>
      </c>
      <c r="I12766" s="2">
        <v>7</v>
      </c>
      <c r="J12766" s="2">
        <v>10</v>
      </c>
      <c r="K12766" s="2">
        <v>1</v>
      </c>
      <c r="L12766" s="3">
        <v>199920</v>
      </c>
      <c r="M12766" s="2" t="s">
        <v>20</v>
      </c>
      <c r="N12766" s="4" t="s">
        <v>21</v>
      </c>
    </row>
    <row r="12767" spans="1:14" x14ac:dyDescent="0.25">
      <c r="A12767" s="1" t="s">
        <v>365</v>
      </c>
      <c r="B12767" s="2" t="s">
        <v>162</v>
      </c>
      <c r="C12767" s="2" t="s">
        <v>567</v>
      </c>
      <c r="D12767" s="2" t="s">
        <v>17885</v>
      </c>
      <c r="E12767" s="2" t="s">
        <v>10742</v>
      </c>
      <c r="F12767" s="2">
        <v>72151800</v>
      </c>
      <c r="G12767" s="2" t="s">
        <v>496</v>
      </c>
      <c r="H12767" s="2">
        <v>3</v>
      </c>
      <c r="I12767" s="2">
        <v>7</v>
      </c>
      <c r="J12767" s="2">
        <v>10</v>
      </c>
      <c r="K12767" s="2">
        <v>1</v>
      </c>
      <c r="L12767" s="3">
        <v>199920</v>
      </c>
      <c r="M12767" s="2" t="s">
        <v>20</v>
      </c>
      <c r="N12767" s="4" t="s">
        <v>21</v>
      </c>
    </row>
    <row r="12768" spans="1:14" x14ac:dyDescent="0.25">
      <c r="A12768" s="1" t="s">
        <v>365</v>
      </c>
      <c r="B12768" s="2" t="s">
        <v>162</v>
      </c>
      <c r="C12768" s="2" t="s">
        <v>567</v>
      </c>
      <c r="D12768" s="2" t="s">
        <v>17885</v>
      </c>
      <c r="E12768" s="2" t="s">
        <v>10743</v>
      </c>
      <c r="F12768" s="2">
        <v>72151800</v>
      </c>
      <c r="G12768" s="2" t="s">
        <v>496</v>
      </c>
      <c r="H12768" s="2">
        <v>3</v>
      </c>
      <c r="I12768" s="2">
        <v>7</v>
      </c>
      <c r="J12768" s="2">
        <v>10</v>
      </c>
      <c r="K12768" s="2">
        <v>1</v>
      </c>
      <c r="L12768" s="3">
        <v>199920</v>
      </c>
      <c r="M12768" s="2" t="s">
        <v>20</v>
      </c>
      <c r="N12768" s="4" t="s">
        <v>21</v>
      </c>
    </row>
    <row r="12769" spans="1:14" x14ac:dyDescent="0.25">
      <c r="A12769" s="1" t="s">
        <v>365</v>
      </c>
      <c r="B12769" s="2" t="s">
        <v>162</v>
      </c>
      <c r="C12769" s="2" t="s">
        <v>567</v>
      </c>
      <c r="D12769" s="2" t="s">
        <v>17885</v>
      </c>
      <c r="E12769" s="2" t="s">
        <v>10744</v>
      </c>
      <c r="F12769" s="2">
        <v>72151800</v>
      </c>
      <c r="G12769" s="2" t="s">
        <v>496</v>
      </c>
      <c r="H12769" s="2">
        <v>3</v>
      </c>
      <c r="I12769" s="2">
        <v>7</v>
      </c>
      <c r="J12769" s="2">
        <v>10</v>
      </c>
      <c r="K12769" s="2">
        <v>1</v>
      </c>
      <c r="L12769" s="3">
        <v>199920</v>
      </c>
      <c r="M12769" s="2" t="s">
        <v>20</v>
      </c>
      <c r="N12769" s="4" t="s">
        <v>21</v>
      </c>
    </row>
    <row r="12770" spans="1:14" x14ac:dyDescent="0.25">
      <c r="A12770" s="1" t="s">
        <v>365</v>
      </c>
      <c r="B12770" s="2" t="s">
        <v>162</v>
      </c>
      <c r="C12770" s="2" t="s">
        <v>567</v>
      </c>
      <c r="D12770" s="2" t="s">
        <v>17885</v>
      </c>
      <c r="E12770" s="2" t="s">
        <v>10745</v>
      </c>
      <c r="F12770" s="2">
        <v>72151800</v>
      </c>
      <c r="G12770" s="2" t="s">
        <v>496</v>
      </c>
      <c r="H12770" s="2">
        <v>3</v>
      </c>
      <c r="I12770" s="2">
        <v>7</v>
      </c>
      <c r="J12770" s="2">
        <v>10</v>
      </c>
      <c r="K12770" s="2">
        <v>1</v>
      </c>
      <c r="L12770" s="3">
        <v>199920</v>
      </c>
      <c r="M12770" s="2" t="s">
        <v>20</v>
      </c>
      <c r="N12770" s="4" t="s">
        <v>21</v>
      </c>
    </row>
    <row r="12771" spans="1:14" x14ac:dyDescent="0.25">
      <c r="A12771" s="1" t="s">
        <v>365</v>
      </c>
      <c r="B12771" s="2" t="s">
        <v>162</v>
      </c>
      <c r="C12771" s="2" t="s">
        <v>567</v>
      </c>
      <c r="D12771" s="2" t="s">
        <v>17885</v>
      </c>
      <c r="E12771" s="2" t="s">
        <v>10746</v>
      </c>
      <c r="F12771" s="2">
        <v>72151800</v>
      </c>
      <c r="G12771" s="2" t="s">
        <v>496</v>
      </c>
      <c r="H12771" s="2">
        <v>3</v>
      </c>
      <c r="I12771" s="2">
        <v>7</v>
      </c>
      <c r="J12771" s="2">
        <v>10</v>
      </c>
      <c r="K12771" s="2">
        <v>1</v>
      </c>
      <c r="L12771" s="3">
        <v>4165000</v>
      </c>
      <c r="M12771" s="2" t="s">
        <v>20</v>
      </c>
      <c r="N12771" s="4" t="s">
        <v>21</v>
      </c>
    </row>
    <row r="12772" spans="1:14" x14ac:dyDescent="0.25">
      <c r="A12772" s="1" t="s">
        <v>365</v>
      </c>
      <c r="B12772" s="2" t="s">
        <v>162</v>
      </c>
      <c r="C12772" s="2" t="s">
        <v>567</v>
      </c>
      <c r="D12772" s="2" t="s">
        <v>17885</v>
      </c>
      <c r="E12772" s="2" t="s">
        <v>10747</v>
      </c>
      <c r="F12772" s="2">
        <v>72151800</v>
      </c>
      <c r="G12772" s="2" t="s">
        <v>496</v>
      </c>
      <c r="H12772" s="2">
        <v>3</v>
      </c>
      <c r="I12772" s="2">
        <v>7</v>
      </c>
      <c r="J12772" s="2">
        <v>10</v>
      </c>
      <c r="K12772" s="2">
        <v>1</v>
      </c>
      <c r="L12772" s="3">
        <v>1904000</v>
      </c>
      <c r="M12772" s="2" t="s">
        <v>20</v>
      </c>
      <c r="N12772" s="4" t="s">
        <v>21</v>
      </c>
    </row>
    <row r="12773" spans="1:14" x14ac:dyDescent="0.25">
      <c r="A12773" s="1" t="s">
        <v>365</v>
      </c>
      <c r="B12773" s="2" t="s">
        <v>162</v>
      </c>
      <c r="C12773" s="2" t="s">
        <v>567</v>
      </c>
      <c r="D12773" s="2" t="s">
        <v>17885</v>
      </c>
      <c r="E12773" s="2" t="s">
        <v>10748</v>
      </c>
      <c r="F12773" s="2">
        <v>72151800</v>
      </c>
      <c r="G12773" s="2" t="s">
        <v>496</v>
      </c>
      <c r="H12773" s="2">
        <v>3</v>
      </c>
      <c r="I12773" s="2">
        <v>7</v>
      </c>
      <c r="J12773" s="2">
        <v>10</v>
      </c>
      <c r="K12773" s="2">
        <v>1</v>
      </c>
      <c r="L12773" s="3">
        <v>4046000</v>
      </c>
      <c r="M12773" s="2" t="s">
        <v>20</v>
      </c>
      <c r="N12773" s="4" t="s">
        <v>21</v>
      </c>
    </row>
    <row r="12774" spans="1:14" x14ac:dyDescent="0.25">
      <c r="A12774" s="1" t="s">
        <v>365</v>
      </c>
      <c r="B12774" s="2" t="s">
        <v>162</v>
      </c>
      <c r="C12774" s="2" t="s">
        <v>567</v>
      </c>
      <c r="D12774" s="2" t="s">
        <v>17885</v>
      </c>
      <c r="E12774" s="2" t="s">
        <v>10749</v>
      </c>
      <c r="F12774" s="2">
        <v>72151800</v>
      </c>
      <c r="G12774" s="2" t="s">
        <v>496</v>
      </c>
      <c r="H12774" s="2">
        <v>3</v>
      </c>
      <c r="I12774" s="2">
        <v>7</v>
      </c>
      <c r="J12774" s="2">
        <v>10</v>
      </c>
      <c r="K12774" s="2">
        <v>1</v>
      </c>
      <c r="L12774" s="3">
        <v>16184000</v>
      </c>
      <c r="M12774" s="2" t="s">
        <v>20</v>
      </c>
      <c r="N12774" s="4" t="s">
        <v>21</v>
      </c>
    </row>
    <row r="12775" spans="1:14" x14ac:dyDescent="0.25">
      <c r="A12775" s="1" t="s">
        <v>365</v>
      </c>
      <c r="B12775" s="2" t="s">
        <v>162</v>
      </c>
      <c r="C12775" s="2" t="s">
        <v>6453</v>
      </c>
      <c r="D12775" s="2" t="s">
        <v>18020</v>
      </c>
      <c r="E12775" s="2" t="s">
        <v>10750</v>
      </c>
      <c r="F12775" s="2">
        <v>73152101</v>
      </c>
      <c r="G12775" s="2" t="s">
        <v>496</v>
      </c>
      <c r="H12775" s="2">
        <v>6</v>
      </c>
      <c r="I12775" s="2">
        <v>4</v>
      </c>
      <c r="J12775" s="2">
        <v>10</v>
      </c>
      <c r="K12775" s="2">
        <v>1</v>
      </c>
      <c r="L12775" s="3">
        <v>9098549.5999999996</v>
      </c>
      <c r="M12775" s="2" t="s">
        <v>20</v>
      </c>
      <c r="N12775" s="4" t="s">
        <v>21</v>
      </c>
    </row>
    <row r="12776" spans="1:14" x14ac:dyDescent="0.25">
      <c r="A12776" s="1" t="s">
        <v>365</v>
      </c>
      <c r="B12776" s="2" t="s">
        <v>162</v>
      </c>
      <c r="C12776" s="2" t="s">
        <v>2965</v>
      </c>
      <c r="D12776" s="2" t="s">
        <v>17983</v>
      </c>
      <c r="E12776" s="2" t="s">
        <v>10751</v>
      </c>
      <c r="F12776" s="2">
        <v>73152101</v>
      </c>
      <c r="G12776" s="2" t="s">
        <v>496</v>
      </c>
      <c r="H12776" s="2">
        <v>6</v>
      </c>
      <c r="I12776" s="2">
        <v>4</v>
      </c>
      <c r="J12776" s="2">
        <v>10</v>
      </c>
      <c r="K12776" s="2">
        <v>1</v>
      </c>
      <c r="L12776" s="3">
        <v>3639497.19</v>
      </c>
      <c r="M12776" s="2" t="s">
        <v>20</v>
      </c>
      <c r="N12776" s="4" t="s">
        <v>21</v>
      </c>
    </row>
    <row r="12777" spans="1:14" x14ac:dyDescent="0.25">
      <c r="A12777" s="1" t="s">
        <v>365</v>
      </c>
      <c r="B12777" s="2" t="s">
        <v>162</v>
      </c>
      <c r="C12777" s="2" t="s">
        <v>2965</v>
      </c>
      <c r="D12777" s="2" t="s">
        <v>17983</v>
      </c>
      <c r="E12777" s="2" t="s">
        <v>10752</v>
      </c>
      <c r="F12777" s="2">
        <v>73152101</v>
      </c>
      <c r="G12777" s="2" t="s">
        <v>496</v>
      </c>
      <c r="H12777" s="2">
        <v>6</v>
      </c>
      <c r="I12777" s="2">
        <v>4</v>
      </c>
      <c r="J12777" s="2">
        <v>10</v>
      </c>
      <c r="K12777" s="2">
        <v>1</v>
      </c>
      <c r="L12777" s="3">
        <v>3639460.3</v>
      </c>
      <c r="M12777" s="2" t="s">
        <v>20</v>
      </c>
      <c r="N12777" s="4" t="s">
        <v>21</v>
      </c>
    </row>
    <row r="12778" spans="1:14" x14ac:dyDescent="0.25">
      <c r="A12778" s="1" t="s">
        <v>365</v>
      </c>
      <c r="B12778" s="2" t="s">
        <v>162</v>
      </c>
      <c r="C12778" s="2" t="s">
        <v>2965</v>
      </c>
      <c r="D12778" s="2" t="s">
        <v>17983</v>
      </c>
      <c r="E12778" s="2" t="s">
        <v>10753</v>
      </c>
      <c r="F12778" s="2">
        <v>73152101</v>
      </c>
      <c r="G12778" s="2" t="s">
        <v>496</v>
      </c>
      <c r="H12778" s="2">
        <v>6</v>
      </c>
      <c r="I12778" s="2">
        <v>4</v>
      </c>
      <c r="J12778" s="2">
        <v>10</v>
      </c>
      <c r="K12778" s="2">
        <v>1</v>
      </c>
      <c r="L12778" s="3">
        <v>2838840.2</v>
      </c>
      <c r="M12778" s="2" t="s">
        <v>20</v>
      </c>
      <c r="N12778" s="4" t="s">
        <v>21</v>
      </c>
    </row>
    <row r="12779" spans="1:14" x14ac:dyDescent="0.25">
      <c r="A12779" s="1" t="s">
        <v>365</v>
      </c>
      <c r="B12779" s="2" t="s">
        <v>162</v>
      </c>
      <c r="C12779" s="2" t="s">
        <v>2965</v>
      </c>
      <c r="D12779" s="2" t="s">
        <v>17983</v>
      </c>
      <c r="E12779" s="2" t="s">
        <v>10754</v>
      </c>
      <c r="F12779" s="2">
        <v>73152101</v>
      </c>
      <c r="G12779" s="2" t="s">
        <v>496</v>
      </c>
      <c r="H12779" s="2">
        <v>6</v>
      </c>
      <c r="I12779" s="2">
        <v>4</v>
      </c>
      <c r="J12779" s="2">
        <v>10</v>
      </c>
      <c r="K12779" s="2">
        <v>1</v>
      </c>
      <c r="L12779" s="3">
        <v>3639493.62</v>
      </c>
      <c r="M12779" s="2" t="s">
        <v>20</v>
      </c>
      <c r="N12779" s="4" t="s">
        <v>21</v>
      </c>
    </row>
    <row r="12780" spans="1:14" x14ac:dyDescent="0.25">
      <c r="A12780" s="1" t="s">
        <v>365</v>
      </c>
      <c r="B12780" s="2" t="s">
        <v>162</v>
      </c>
      <c r="C12780" s="2" t="s">
        <v>2965</v>
      </c>
      <c r="D12780" s="2" t="s">
        <v>17983</v>
      </c>
      <c r="E12780" s="2" t="s">
        <v>10755</v>
      </c>
      <c r="F12780" s="2">
        <v>73152101</v>
      </c>
      <c r="G12780" s="2" t="s">
        <v>496</v>
      </c>
      <c r="H12780" s="2">
        <v>6</v>
      </c>
      <c r="I12780" s="2">
        <v>4</v>
      </c>
      <c r="J12780" s="2">
        <v>10</v>
      </c>
      <c r="K12780" s="2">
        <v>1</v>
      </c>
      <c r="L12780" s="3">
        <v>7373607.71</v>
      </c>
      <c r="M12780" s="2" t="s">
        <v>20</v>
      </c>
      <c r="N12780" s="4" t="s">
        <v>21</v>
      </c>
    </row>
    <row r="12781" spans="1:14" x14ac:dyDescent="0.25">
      <c r="A12781" s="1" t="s">
        <v>365</v>
      </c>
      <c r="B12781" s="2" t="s">
        <v>162</v>
      </c>
      <c r="C12781" s="2" t="s">
        <v>2965</v>
      </c>
      <c r="D12781" s="2" t="s">
        <v>17983</v>
      </c>
      <c r="E12781" s="2" t="s">
        <v>10756</v>
      </c>
      <c r="F12781" s="2">
        <v>73152101</v>
      </c>
      <c r="G12781" s="2" t="s">
        <v>496</v>
      </c>
      <c r="H12781" s="2">
        <v>6</v>
      </c>
      <c r="I12781" s="2">
        <v>4</v>
      </c>
      <c r="J12781" s="2">
        <v>10</v>
      </c>
      <c r="K12781" s="2">
        <v>1</v>
      </c>
      <c r="L12781" s="3">
        <v>6225509.9900000002</v>
      </c>
      <c r="M12781" s="2" t="s">
        <v>20</v>
      </c>
      <c r="N12781" s="4" t="s">
        <v>21</v>
      </c>
    </row>
    <row r="12782" spans="1:14" x14ac:dyDescent="0.25">
      <c r="A12782" s="1" t="s">
        <v>365</v>
      </c>
      <c r="B12782" s="2" t="s">
        <v>162</v>
      </c>
      <c r="C12782" s="2" t="s">
        <v>2965</v>
      </c>
      <c r="D12782" s="2" t="s">
        <v>17983</v>
      </c>
      <c r="E12782" s="2" t="s">
        <v>10757</v>
      </c>
      <c r="F12782" s="2">
        <v>73152101</v>
      </c>
      <c r="G12782" s="2" t="s">
        <v>496</v>
      </c>
      <c r="H12782" s="2">
        <v>6</v>
      </c>
      <c r="I12782" s="2">
        <v>4</v>
      </c>
      <c r="J12782" s="2">
        <v>10</v>
      </c>
      <c r="K12782" s="2">
        <v>1</v>
      </c>
      <c r="L12782" s="3">
        <v>1228834.46</v>
      </c>
      <c r="M12782" s="2" t="s">
        <v>20</v>
      </c>
      <c r="N12782" s="4" t="s">
        <v>21</v>
      </c>
    </row>
    <row r="12783" spans="1:14" x14ac:dyDescent="0.25">
      <c r="A12783" s="1" t="s">
        <v>365</v>
      </c>
      <c r="B12783" s="2" t="s">
        <v>162</v>
      </c>
      <c r="C12783" s="2" t="s">
        <v>10758</v>
      </c>
      <c r="D12783" s="2" t="s">
        <v>18043</v>
      </c>
      <c r="E12783" s="2" t="s">
        <v>10759</v>
      </c>
      <c r="F12783" s="2">
        <v>25201700</v>
      </c>
      <c r="G12783" s="2" t="s">
        <v>496</v>
      </c>
      <c r="H12783" s="2">
        <v>6</v>
      </c>
      <c r="I12783" s="2">
        <v>4</v>
      </c>
      <c r="J12783" s="2">
        <v>10</v>
      </c>
      <c r="K12783" s="2">
        <v>1</v>
      </c>
      <c r="L12783" s="3">
        <v>295120000</v>
      </c>
      <c r="M12783" s="2" t="s">
        <v>20</v>
      </c>
      <c r="N12783" s="4" t="s">
        <v>21</v>
      </c>
    </row>
    <row r="12784" spans="1:14" x14ac:dyDescent="0.25">
      <c r="A12784" s="1" t="s">
        <v>365</v>
      </c>
      <c r="B12784" s="2" t="s">
        <v>340</v>
      </c>
      <c r="C12784" s="2" t="s">
        <v>341</v>
      </c>
      <c r="D12784" s="2" t="s">
        <v>342</v>
      </c>
      <c r="E12784" s="2" t="s">
        <v>10760</v>
      </c>
      <c r="F12784" s="2">
        <v>86101810</v>
      </c>
      <c r="G12784" s="2" t="s">
        <v>490</v>
      </c>
      <c r="H12784" s="2">
        <v>11</v>
      </c>
      <c r="I12784" s="2">
        <v>11</v>
      </c>
      <c r="J12784" s="2">
        <v>10</v>
      </c>
      <c r="K12784" s="2">
        <v>1</v>
      </c>
      <c r="L12784" s="3">
        <v>30000000</v>
      </c>
      <c r="M12784" s="2" t="s">
        <v>20</v>
      </c>
      <c r="N12784" s="4" t="s">
        <v>21</v>
      </c>
    </row>
    <row r="12785" spans="1:14" x14ac:dyDescent="0.25">
      <c r="A12785" s="1" t="s">
        <v>365</v>
      </c>
      <c r="B12785" s="2" t="s">
        <v>340</v>
      </c>
      <c r="C12785" s="2" t="s">
        <v>341</v>
      </c>
      <c r="D12785" s="2" t="s">
        <v>342</v>
      </c>
      <c r="E12785" s="2" t="s">
        <v>10761</v>
      </c>
      <c r="F12785" s="2">
        <v>86131802</v>
      </c>
      <c r="G12785" s="2" t="s">
        <v>19</v>
      </c>
      <c r="H12785" s="2">
        <v>1</v>
      </c>
      <c r="I12785" s="2">
        <v>11</v>
      </c>
      <c r="J12785" s="2">
        <v>10</v>
      </c>
      <c r="K12785" s="2">
        <v>1</v>
      </c>
      <c r="L12785" s="3">
        <v>2500000000</v>
      </c>
      <c r="M12785" s="2" t="s">
        <v>20</v>
      </c>
      <c r="N12785" s="4" t="s">
        <v>21</v>
      </c>
    </row>
    <row r="12786" spans="1:14" x14ac:dyDescent="0.25">
      <c r="A12786" s="1" t="s">
        <v>365</v>
      </c>
      <c r="B12786" s="2" t="s">
        <v>340</v>
      </c>
      <c r="C12786" s="2" t="s">
        <v>341</v>
      </c>
      <c r="D12786" s="2" t="s">
        <v>342</v>
      </c>
      <c r="E12786" s="2" t="s">
        <v>10762</v>
      </c>
      <c r="F12786" s="2">
        <v>86131802</v>
      </c>
      <c r="G12786" s="2" t="s">
        <v>19</v>
      </c>
      <c r="H12786" s="2">
        <v>9</v>
      </c>
      <c r="I12786" s="2">
        <v>4</v>
      </c>
      <c r="J12786" s="2">
        <v>10</v>
      </c>
      <c r="K12786" s="2">
        <v>1</v>
      </c>
      <c r="L12786" s="3">
        <v>123183106</v>
      </c>
      <c r="M12786" s="2" t="s">
        <v>20</v>
      </c>
      <c r="N12786" s="4" t="s">
        <v>21</v>
      </c>
    </row>
    <row r="12787" spans="1:14" x14ac:dyDescent="0.25">
      <c r="A12787" s="1" t="s">
        <v>365</v>
      </c>
      <c r="B12787" s="2" t="s">
        <v>340</v>
      </c>
      <c r="C12787" s="2" t="s">
        <v>341</v>
      </c>
      <c r="D12787" s="2" t="s">
        <v>342</v>
      </c>
      <c r="E12787" s="2" t="s">
        <v>10762</v>
      </c>
      <c r="F12787" s="2">
        <v>86131802</v>
      </c>
      <c r="G12787" s="2" t="s">
        <v>19</v>
      </c>
      <c r="H12787" s="2">
        <v>7</v>
      </c>
      <c r="I12787" s="2">
        <v>5</v>
      </c>
      <c r="J12787" s="2">
        <v>10</v>
      </c>
      <c r="K12787" s="2">
        <v>1</v>
      </c>
      <c r="L12787" s="3">
        <v>300000000</v>
      </c>
      <c r="M12787" s="2" t="s">
        <v>20</v>
      </c>
      <c r="N12787" s="4" t="s">
        <v>21</v>
      </c>
    </row>
    <row r="12788" spans="1:14" x14ac:dyDescent="0.25">
      <c r="A12788" s="1" t="s">
        <v>365</v>
      </c>
      <c r="B12788" s="2" t="s">
        <v>340</v>
      </c>
      <c r="C12788" s="2" t="s">
        <v>341</v>
      </c>
      <c r="D12788" s="2" t="s">
        <v>342</v>
      </c>
      <c r="E12788" s="2" t="s">
        <v>10762</v>
      </c>
      <c r="F12788" s="2">
        <v>86131802</v>
      </c>
      <c r="G12788" s="2" t="s">
        <v>19</v>
      </c>
      <c r="H12788" s="2">
        <v>9</v>
      </c>
      <c r="I12788" s="2">
        <v>1</v>
      </c>
      <c r="J12788" s="2">
        <v>10</v>
      </c>
      <c r="K12788" s="2">
        <v>1</v>
      </c>
      <c r="L12788" s="3">
        <v>148631094</v>
      </c>
      <c r="M12788" s="2" t="s">
        <v>20</v>
      </c>
      <c r="N12788" s="4" t="s">
        <v>21</v>
      </c>
    </row>
    <row r="12789" spans="1:14" x14ac:dyDescent="0.25">
      <c r="A12789" s="1" t="s">
        <v>365</v>
      </c>
      <c r="B12789" s="2" t="s">
        <v>340</v>
      </c>
      <c r="C12789" s="2" t="s">
        <v>341</v>
      </c>
      <c r="D12789" s="2" t="s">
        <v>342</v>
      </c>
      <c r="E12789" s="2" t="s">
        <v>10763</v>
      </c>
      <c r="F12789" s="2">
        <v>80141607</v>
      </c>
      <c r="G12789" s="2" t="s">
        <v>490</v>
      </c>
      <c r="H12789" s="2">
        <v>9</v>
      </c>
      <c r="I12789" s="2">
        <v>2</v>
      </c>
      <c r="J12789" s="2">
        <v>10</v>
      </c>
      <c r="K12789" s="2">
        <v>1</v>
      </c>
      <c r="L12789" s="3">
        <v>35569100</v>
      </c>
      <c r="M12789" s="2" t="s">
        <v>20</v>
      </c>
      <c r="N12789" s="4" t="s">
        <v>21</v>
      </c>
    </row>
    <row r="12790" spans="1:14" x14ac:dyDescent="0.25">
      <c r="A12790" s="1" t="s">
        <v>365</v>
      </c>
      <c r="B12790" s="2" t="s">
        <v>340</v>
      </c>
      <c r="C12790" s="2" t="s">
        <v>341</v>
      </c>
      <c r="D12790" s="2" t="s">
        <v>342</v>
      </c>
      <c r="E12790" s="2" t="s">
        <v>18761</v>
      </c>
      <c r="F12790" s="2">
        <v>86101700</v>
      </c>
      <c r="G12790" s="2" t="s">
        <v>490</v>
      </c>
      <c r="H12790" s="2">
        <v>6</v>
      </c>
      <c r="I12790" s="2">
        <v>2</v>
      </c>
      <c r="J12790" s="2">
        <v>10</v>
      </c>
      <c r="K12790" s="2">
        <v>1</v>
      </c>
      <c r="L12790" s="3">
        <v>45000000</v>
      </c>
      <c r="M12790" s="2" t="s">
        <v>20</v>
      </c>
      <c r="N12790" s="4" t="s">
        <v>21</v>
      </c>
    </row>
    <row r="12791" spans="1:14" x14ac:dyDescent="0.25">
      <c r="A12791" s="1" t="s">
        <v>365</v>
      </c>
      <c r="B12791" s="2" t="s">
        <v>332</v>
      </c>
      <c r="C12791" s="2" t="s">
        <v>333</v>
      </c>
      <c r="D12791" s="2" t="s">
        <v>334</v>
      </c>
      <c r="E12791" s="2" t="s">
        <v>10764</v>
      </c>
      <c r="F12791" s="2">
        <v>85121502</v>
      </c>
      <c r="G12791" s="2" t="s">
        <v>490</v>
      </c>
      <c r="H12791" s="2">
        <v>2</v>
      </c>
      <c r="I12791" s="2">
        <v>8</v>
      </c>
      <c r="J12791" s="2">
        <v>10</v>
      </c>
      <c r="K12791" s="2">
        <v>1</v>
      </c>
      <c r="L12791" s="3">
        <v>11460900</v>
      </c>
      <c r="M12791" s="2" t="s">
        <v>20</v>
      </c>
      <c r="N12791" s="4" t="s">
        <v>21</v>
      </c>
    </row>
    <row r="12792" spans="1:14" x14ac:dyDescent="0.25">
      <c r="A12792" s="1" t="s">
        <v>365</v>
      </c>
      <c r="B12792" s="2" t="s">
        <v>3066</v>
      </c>
      <c r="C12792" s="2" t="s">
        <v>3067</v>
      </c>
      <c r="D12792" s="2" t="s">
        <v>17985</v>
      </c>
      <c r="E12792" s="2" t="s">
        <v>10765</v>
      </c>
      <c r="F12792" s="2">
        <v>83101500</v>
      </c>
      <c r="G12792" s="2" t="s">
        <v>330</v>
      </c>
      <c r="H12792" s="2">
        <v>1</v>
      </c>
      <c r="I12792" s="2">
        <v>12</v>
      </c>
      <c r="J12792" s="2">
        <v>10</v>
      </c>
      <c r="K12792" s="2">
        <v>1</v>
      </c>
      <c r="L12792" s="3">
        <v>76439240</v>
      </c>
      <c r="M12792" s="2" t="s">
        <v>20</v>
      </c>
      <c r="N12792" s="4" t="s">
        <v>21</v>
      </c>
    </row>
    <row r="12793" spans="1:14" x14ac:dyDescent="0.25">
      <c r="A12793" s="1" t="s">
        <v>365</v>
      </c>
      <c r="B12793" s="2" t="s">
        <v>3066</v>
      </c>
      <c r="C12793" s="2" t="s">
        <v>3067</v>
      </c>
      <c r="D12793" s="2" t="s">
        <v>17985</v>
      </c>
      <c r="E12793" s="2" t="s">
        <v>10765</v>
      </c>
      <c r="F12793" s="2">
        <v>83101500</v>
      </c>
      <c r="G12793" s="2" t="s">
        <v>330</v>
      </c>
      <c r="H12793" s="2">
        <v>1</v>
      </c>
      <c r="I12793" s="2">
        <v>12</v>
      </c>
      <c r="J12793" s="2">
        <v>16</v>
      </c>
      <c r="K12793" s="2">
        <v>1</v>
      </c>
      <c r="L12793" s="3">
        <v>28397857.77</v>
      </c>
      <c r="M12793" s="2" t="s">
        <v>20</v>
      </c>
      <c r="N12793" s="4" t="s">
        <v>21</v>
      </c>
    </row>
    <row r="12794" spans="1:14" x14ac:dyDescent="0.25">
      <c r="A12794" s="1" t="s">
        <v>365</v>
      </c>
      <c r="B12794" s="2" t="s">
        <v>3066</v>
      </c>
      <c r="C12794" s="2" t="s">
        <v>3067</v>
      </c>
      <c r="D12794" s="2" t="s">
        <v>17985</v>
      </c>
      <c r="E12794" s="2" t="s">
        <v>10766</v>
      </c>
      <c r="F12794" s="2">
        <v>76121500</v>
      </c>
      <c r="G12794" s="2" t="s">
        <v>330</v>
      </c>
      <c r="H12794" s="2">
        <v>1</v>
      </c>
      <c r="I12794" s="2">
        <v>12</v>
      </c>
      <c r="J12794" s="2">
        <v>10</v>
      </c>
      <c r="K12794" s="2">
        <v>1</v>
      </c>
      <c r="L12794" s="3">
        <v>18602616</v>
      </c>
      <c r="M12794" s="2" t="s">
        <v>20</v>
      </c>
      <c r="N12794" s="4" t="s">
        <v>21</v>
      </c>
    </row>
    <row r="12795" spans="1:14" x14ac:dyDescent="0.25">
      <c r="A12795" s="1" t="s">
        <v>365</v>
      </c>
      <c r="B12795" s="2" t="s">
        <v>3066</v>
      </c>
      <c r="C12795" s="2" t="s">
        <v>3067</v>
      </c>
      <c r="D12795" s="2" t="s">
        <v>17985</v>
      </c>
      <c r="E12795" s="2" t="s">
        <v>10766</v>
      </c>
      <c r="F12795" s="2">
        <v>76121500</v>
      </c>
      <c r="G12795" s="2" t="s">
        <v>330</v>
      </c>
      <c r="H12795" s="2">
        <v>1</v>
      </c>
      <c r="I12795" s="2">
        <v>12</v>
      </c>
      <c r="J12795" s="2">
        <v>16</v>
      </c>
      <c r="K12795" s="2">
        <v>1</v>
      </c>
      <c r="L12795" s="3">
        <v>22912819</v>
      </c>
      <c r="M12795" s="2" t="s">
        <v>20</v>
      </c>
      <c r="N12795" s="4" t="s">
        <v>21</v>
      </c>
    </row>
    <row r="12796" spans="1:14" x14ac:dyDescent="0.25">
      <c r="A12796" s="1" t="s">
        <v>365</v>
      </c>
      <c r="B12796" s="2" t="s">
        <v>3066</v>
      </c>
      <c r="C12796" s="2" t="s">
        <v>3091</v>
      </c>
      <c r="D12796" s="2" t="s">
        <v>17987</v>
      </c>
      <c r="E12796" s="2" t="s">
        <v>10767</v>
      </c>
      <c r="F12796" s="2" t="s">
        <v>10768</v>
      </c>
      <c r="G12796" s="2" t="s">
        <v>490</v>
      </c>
      <c r="H12796" s="2">
        <v>3</v>
      </c>
      <c r="I12796" s="2">
        <v>8</v>
      </c>
      <c r="J12796" s="2">
        <v>10</v>
      </c>
      <c r="K12796" s="2">
        <v>1</v>
      </c>
      <c r="L12796" s="3">
        <v>13162161</v>
      </c>
      <c r="M12796" s="2" t="s">
        <v>20</v>
      </c>
      <c r="N12796" s="4" t="s">
        <v>21</v>
      </c>
    </row>
    <row r="12797" spans="1:14" x14ac:dyDescent="0.25">
      <c r="A12797" s="1" t="s">
        <v>365</v>
      </c>
      <c r="B12797" s="2" t="s">
        <v>3066</v>
      </c>
      <c r="C12797" s="2" t="s">
        <v>3093</v>
      </c>
      <c r="D12797" s="2" t="s">
        <v>17988</v>
      </c>
      <c r="E12797" s="2" t="s">
        <v>10769</v>
      </c>
      <c r="F12797" s="2">
        <v>72154055</v>
      </c>
      <c r="G12797" s="2" t="s">
        <v>490</v>
      </c>
      <c r="H12797" s="2">
        <v>3</v>
      </c>
      <c r="I12797" s="2">
        <v>8</v>
      </c>
      <c r="J12797" s="2">
        <v>10</v>
      </c>
      <c r="K12797" s="2">
        <v>1</v>
      </c>
      <c r="L12797" s="3">
        <v>12252240</v>
      </c>
      <c r="M12797" s="2" t="s">
        <v>20</v>
      </c>
      <c r="N12797" s="4" t="s">
        <v>21</v>
      </c>
    </row>
    <row r="12798" spans="1:14" x14ac:dyDescent="0.25">
      <c r="A12798" s="1" t="s">
        <v>365</v>
      </c>
      <c r="B12798" s="2" t="s">
        <v>353</v>
      </c>
      <c r="C12798" s="2" t="s">
        <v>353</v>
      </c>
      <c r="D12798" s="2" t="s">
        <v>354</v>
      </c>
      <c r="E12798" s="2" t="s">
        <v>10770</v>
      </c>
      <c r="F12798" s="2">
        <v>93151500</v>
      </c>
      <c r="G12798" s="2" t="s">
        <v>330</v>
      </c>
      <c r="H12798" s="2">
        <v>1</v>
      </c>
      <c r="I12798" s="2">
        <v>12</v>
      </c>
      <c r="J12798" s="2">
        <v>10</v>
      </c>
      <c r="K12798" s="2">
        <v>1</v>
      </c>
      <c r="L12798" s="3">
        <v>85220000</v>
      </c>
      <c r="M12798" s="2" t="s">
        <v>20</v>
      </c>
      <c r="N12798" s="4" t="s">
        <v>21</v>
      </c>
    </row>
    <row r="12799" spans="1:14" x14ac:dyDescent="0.25">
      <c r="A12799" s="1" t="s">
        <v>365</v>
      </c>
      <c r="B12799" s="2" t="s">
        <v>353</v>
      </c>
      <c r="C12799" s="2" t="s">
        <v>353</v>
      </c>
      <c r="D12799" s="2" t="s">
        <v>354</v>
      </c>
      <c r="E12799" s="2" t="s">
        <v>10771</v>
      </c>
      <c r="F12799" s="2">
        <v>93151500</v>
      </c>
      <c r="G12799" s="2" t="s">
        <v>330</v>
      </c>
      <c r="H12799" s="2">
        <v>1</v>
      </c>
      <c r="I12799" s="2">
        <v>12</v>
      </c>
      <c r="J12799" s="2">
        <v>10</v>
      </c>
      <c r="K12799" s="2">
        <v>1</v>
      </c>
      <c r="L12799" s="3">
        <v>822577874.63999999</v>
      </c>
      <c r="M12799" s="2" t="s">
        <v>20</v>
      </c>
      <c r="N12799" s="4" t="s">
        <v>21</v>
      </c>
    </row>
    <row r="12800" spans="1:14" x14ac:dyDescent="0.25">
      <c r="A12800" s="1" t="s">
        <v>365</v>
      </c>
      <c r="B12800" s="2" t="s">
        <v>353</v>
      </c>
      <c r="C12800" s="2" t="s">
        <v>353</v>
      </c>
      <c r="D12800" s="2" t="s">
        <v>354</v>
      </c>
      <c r="E12800" s="2" t="s">
        <v>3123</v>
      </c>
      <c r="F12800" s="2">
        <v>78111800</v>
      </c>
      <c r="G12800" s="2" t="s">
        <v>330</v>
      </c>
      <c r="H12800" s="2">
        <v>1</v>
      </c>
      <c r="I12800" s="2">
        <v>12</v>
      </c>
      <c r="J12800" s="2">
        <v>10</v>
      </c>
      <c r="K12800" s="2">
        <v>1</v>
      </c>
      <c r="L12800" s="3">
        <v>11566863</v>
      </c>
      <c r="M12800" s="2" t="s">
        <v>20</v>
      </c>
      <c r="N12800" s="4" t="s">
        <v>21</v>
      </c>
    </row>
    <row r="12801" spans="1:14" x14ac:dyDescent="0.25">
      <c r="A12801" s="1" t="s">
        <v>365</v>
      </c>
      <c r="B12801" s="2" t="s">
        <v>353</v>
      </c>
      <c r="C12801" s="2" t="s">
        <v>353</v>
      </c>
      <c r="D12801" s="2" t="s">
        <v>354</v>
      </c>
      <c r="E12801" s="2" t="s">
        <v>10771</v>
      </c>
      <c r="F12801" s="2">
        <v>93151500</v>
      </c>
      <c r="G12801" s="2" t="s">
        <v>330</v>
      </c>
      <c r="H12801" s="2">
        <v>9</v>
      </c>
      <c r="I12801" s="2">
        <v>4</v>
      </c>
      <c r="J12801" s="2">
        <v>16</v>
      </c>
      <c r="K12801" s="2">
        <v>1</v>
      </c>
      <c r="L12801" s="3">
        <v>79728125.359999999</v>
      </c>
      <c r="M12801" s="2" t="s">
        <v>20</v>
      </c>
      <c r="N12801" s="4" t="s">
        <v>21</v>
      </c>
    </row>
    <row r="12802" spans="1:14" x14ac:dyDescent="0.25">
      <c r="A12802" s="1" t="s">
        <v>365</v>
      </c>
      <c r="B12802" s="2" t="s">
        <v>3132</v>
      </c>
      <c r="C12802" s="2" t="s">
        <v>3132</v>
      </c>
      <c r="D12802" s="2" t="s">
        <v>17992</v>
      </c>
      <c r="E12802" s="2" t="s">
        <v>7456</v>
      </c>
      <c r="F12802" s="2">
        <v>93161601</v>
      </c>
      <c r="G12802" s="2" t="s">
        <v>330</v>
      </c>
      <c r="H12802" s="2">
        <v>3</v>
      </c>
      <c r="I12802" s="2">
        <v>1</v>
      </c>
      <c r="J12802" s="2">
        <v>10</v>
      </c>
      <c r="K12802" s="2">
        <v>1</v>
      </c>
      <c r="L12802" s="3">
        <v>1463579</v>
      </c>
      <c r="M12802" s="2" t="s">
        <v>20</v>
      </c>
      <c r="N12802" s="4" t="s">
        <v>21</v>
      </c>
    </row>
    <row r="12803" spans="1:14" x14ac:dyDescent="0.25">
      <c r="A12803" s="1" t="s">
        <v>365</v>
      </c>
      <c r="B12803" s="2" t="s">
        <v>467</v>
      </c>
      <c r="C12803" s="2" t="s">
        <v>467</v>
      </c>
      <c r="D12803" s="2" t="s">
        <v>17873</v>
      </c>
      <c r="E12803" s="2" t="s">
        <v>10772</v>
      </c>
      <c r="F12803" s="2">
        <v>93161601</v>
      </c>
      <c r="G12803" s="2" t="s">
        <v>330</v>
      </c>
      <c r="H12803" s="2">
        <v>3</v>
      </c>
      <c r="I12803" s="2">
        <v>1</v>
      </c>
      <c r="J12803" s="2">
        <v>10</v>
      </c>
      <c r="K12803" s="2">
        <v>1</v>
      </c>
      <c r="L12803" s="3">
        <v>836100</v>
      </c>
      <c r="M12803" s="2" t="s">
        <v>20</v>
      </c>
      <c r="N12803" s="4" t="s">
        <v>21</v>
      </c>
    </row>
    <row r="12804" spans="1:14" x14ac:dyDescent="0.25">
      <c r="A12804" s="1" t="s">
        <v>365</v>
      </c>
      <c r="B12804" s="2" t="s">
        <v>350</v>
      </c>
      <c r="C12804" s="2" t="s">
        <v>350</v>
      </c>
      <c r="D12804" s="2" t="s">
        <v>351</v>
      </c>
      <c r="E12804" s="2" t="s">
        <v>352</v>
      </c>
      <c r="F12804" s="2" t="s">
        <v>15744</v>
      </c>
      <c r="G12804" s="2" t="s">
        <v>19</v>
      </c>
      <c r="H12804" s="2">
        <v>1</v>
      </c>
      <c r="I12804" s="2">
        <v>12</v>
      </c>
      <c r="J12804" s="2">
        <v>10</v>
      </c>
      <c r="K12804" s="2">
        <v>1</v>
      </c>
      <c r="L12804" s="3">
        <v>647240566</v>
      </c>
      <c r="M12804" s="2" t="s">
        <v>20</v>
      </c>
      <c r="N12804" s="4" t="s">
        <v>21</v>
      </c>
    </row>
    <row r="12805" spans="1:14" x14ac:dyDescent="0.25">
      <c r="A12805" s="1" t="s">
        <v>365</v>
      </c>
      <c r="B12805" s="2" t="s">
        <v>356</v>
      </c>
      <c r="C12805" s="2" t="s">
        <v>358</v>
      </c>
      <c r="D12805" s="2" t="s">
        <v>357</v>
      </c>
      <c r="E12805" s="2" t="s">
        <v>357</v>
      </c>
      <c r="F12805" s="2">
        <v>0</v>
      </c>
      <c r="G12805" s="2" t="s">
        <v>19</v>
      </c>
      <c r="H12805" s="2">
        <v>1</v>
      </c>
      <c r="I12805" s="2">
        <v>12</v>
      </c>
      <c r="J12805" s="2">
        <v>10</v>
      </c>
      <c r="K12805" s="2">
        <v>1</v>
      </c>
      <c r="L12805" s="3">
        <v>1269500</v>
      </c>
      <c r="M12805" s="2" t="s">
        <v>20</v>
      </c>
      <c r="N12805" s="4" t="s">
        <v>21</v>
      </c>
    </row>
    <row r="12806" spans="1:14" x14ac:dyDescent="0.25">
      <c r="A12806" s="1" t="s">
        <v>17443</v>
      </c>
      <c r="B12806" s="2" t="s">
        <v>17460</v>
      </c>
      <c r="C12806" s="2" t="s">
        <v>2626</v>
      </c>
      <c r="D12806" s="2" t="s">
        <v>17712</v>
      </c>
      <c r="E12806" s="2" t="s">
        <v>17523</v>
      </c>
      <c r="F12806" s="2">
        <v>72121008</v>
      </c>
      <c r="G12806" s="2" t="s">
        <v>496</v>
      </c>
      <c r="H12806" s="2">
        <v>1</v>
      </c>
      <c r="I12806" s="2">
        <v>6</v>
      </c>
      <c r="J12806" s="2">
        <v>11</v>
      </c>
      <c r="K12806" s="2">
        <v>1</v>
      </c>
      <c r="L12806" s="3">
        <v>149998252.61000001</v>
      </c>
      <c r="M12806" s="2" t="s">
        <v>20</v>
      </c>
      <c r="N12806" s="4" t="s">
        <v>21</v>
      </c>
    </row>
    <row r="12807" spans="1:14" x14ac:dyDescent="0.25">
      <c r="A12807" s="1" t="s">
        <v>17443</v>
      </c>
      <c r="B12807" s="2" t="s">
        <v>17460</v>
      </c>
      <c r="C12807" s="2" t="s">
        <v>2626</v>
      </c>
      <c r="D12807" s="2" t="s">
        <v>17712</v>
      </c>
      <c r="E12807" s="2" t="s">
        <v>17524</v>
      </c>
      <c r="F12807" s="2">
        <v>0</v>
      </c>
      <c r="G12807" s="2" t="s">
        <v>490</v>
      </c>
      <c r="H12807" s="2">
        <v>1</v>
      </c>
      <c r="I12807" s="2">
        <v>6</v>
      </c>
      <c r="J12807" s="2">
        <v>11</v>
      </c>
      <c r="K12807" s="2">
        <v>1</v>
      </c>
      <c r="L12807" s="3">
        <v>1747.39</v>
      </c>
      <c r="M12807" s="2" t="s">
        <v>20</v>
      </c>
      <c r="N12807" s="4" t="s">
        <v>21</v>
      </c>
    </row>
    <row r="12808" spans="1:14" x14ac:dyDescent="0.25">
      <c r="A12808" s="1" t="s">
        <v>17443</v>
      </c>
      <c r="B12808" s="2" t="s">
        <v>17453</v>
      </c>
      <c r="C12808" s="2" t="s">
        <v>457</v>
      </c>
      <c r="D12808" s="2" t="s">
        <v>17705</v>
      </c>
      <c r="E12808" s="2" t="s">
        <v>17525</v>
      </c>
      <c r="F12808" s="2">
        <v>78181800</v>
      </c>
      <c r="G12808" s="2" t="s">
        <v>496</v>
      </c>
      <c r="H12808" s="2">
        <v>4</v>
      </c>
      <c r="I12808" s="2">
        <v>6</v>
      </c>
      <c r="J12808" s="2">
        <v>11</v>
      </c>
      <c r="K12808" s="2">
        <v>1</v>
      </c>
      <c r="L12808" s="3">
        <v>380883300</v>
      </c>
      <c r="M12808" s="2" t="s">
        <v>20</v>
      </c>
      <c r="N12808" s="4" t="s">
        <v>21</v>
      </c>
    </row>
    <row r="12809" spans="1:14" x14ac:dyDescent="0.25">
      <c r="A12809" s="1" t="s">
        <v>17443</v>
      </c>
      <c r="B12809" s="2" t="s">
        <v>17453</v>
      </c>
      <c r="C12809" s="2" t="s">
        <v>2488</v>
      </c>
      <c r="D12809" s="2" t="s">
        <v>17705</v>
      </c>
      <c r="E12809" s="2" t="s">
        <v>17526</v>
      </c>
      <c r="F12809" s="2">
        <v>26121538</v>
      </c>
      <c r="G12809" s="2" t="s">
        <v>496</v>
      </c>
      <c r="H12809" s="2">
        <v>4</v>
      </c>
      <c r="I12809" s="2">
        <v>6</v>
      </c>
      <c r="J12809" s="2">
        <v>11</v>
      </c>
      <c r="K12809" s="2">
        <v>1</v>
      </c>
      <c r="L12809" s="3">
        <v>54146070</v>
      </c>
      <c r="M12809" s="2" t="s">
        <v>20</v>
      </c>
      <c r="N12809" s="4" t="s">
        <v>21</v>
      </c>
    </row>
    <row r="12810" spans="1:14" x14ac:dyDescent="0.25">
      <c r="A12810" s="1" t="s">
        <v>17443</v>
      </c>
      <c r="B12810" s="2" t="s">
        <v>17453</v>
      </c>
      <c r="C12810" s="2" t="s">
        <v>2488</v>
      </c>
      <c r="D12810" s="2" t="s">
        <v>17705</v>
      </c>
      <c r="E12810" s="2" t="s">
        <v>17527</v>
      </c>
      <c r="F12810" s="2">
        <v>26121538</v>
      </c>
      <c r="G12810" s="2" t="s">
        <v>496</v>
      </c>
      <c r="H12810" s="2">
        <v>4</v>
      </c>
      <c r="I12810" s="2">
        <v>6</v>
      </c>
      <c r="J12810" s="2">
        <v>11</v>
      </c>
      <c r="K12810" s="2">
        <v>1</v>
      </c>
      <c r="L12810" s="3">
        <v>58160430</v>
      </c>
      <c r="M12810" s="2" t="s">
        <v>20</v>
      </c>
      <c r="N12810" s="4" t="s">
        <v>21</v>
      </c>
    </row>
    <row r="12811" spans="1:14" x14ac:dyDescent="0.25">
      <c r="A12811" s="1" t="s">
        <v>17443</v>
      </c>
      <c r="B12811" s="2" t="s">
        <v>17453</v>
      </c>
      <c r="C12811" s="2" t="s">
        <v>2488</v>
      </c>
      <c r="D12811" s="2" t="s">
        <v>17705</v>
      </c>
      <c r="E12811" s="2" t="s">
        <v>17528</v>
      </c>
      <c r="F12811" s="2">
        <v>26121538</v>
      </c>
      <c r="G12811" s="2" t="s">
        <v>496</v>
      </c>
      <c r="H12811" s="2">
        <v>4</v>
      </c>
      <c r="I12811" s="2">
        <v>6</v>
      </c>
      <c r="J12811" s="2">
        <v>11</v>
      </c>
      <c r="K12811" s="2">
        <v>1</v>
      </c>
      <c r="L12811" s="3">
        <v>21330270</v>
      </c>
      <c r="M12811" s="2" t="s">
        <v>20</v>
      </c>
      <c r="N12811" s="4" t="s">
        <v>21</v>
      </c>
    </row>
    <row r="12812" spans="1:14" x14ac:dyDescent="0.25">
      <c r="A12812" s="1" t="s">
        <v>17443</v>
      </c>
      <c r="B12812" s="2" t="s">
        <v>17453</v>
      </c>
      <c r="C12812" s="2" t="s">
        <v>2488</v>
      </c>
      <c r="D12812" s="2" t="s">
        <v>17705</v>
      </c>
      <c r="E12812" s="2" t="s">
        <v>17529</v>
      </c>
      <c r="F12812" s="2">
        <v>26121538</v>
      </c>
      <c r="G12812" s="2" t="s">
        <v>496</v>
      </c>
      <c r="H12812" s="2">
        <v>4</v>
      </c>
      <c r="I12812" s="2">
        <v>6</v>
      </c>
      <c r="J12812" s="2">
        <v>11</v>
      </c>
      <c r="K12812" s="2">
        <v>1</v>
      </c>
      <c r="L12812" s="3">
        <v>30697110</v>
      </c>
      <c r="M12812" s="2" t="s">
        <v>20</v>
      </c>
      <c r="N12812" s="4" t="s">
        <v>21</v>
      </c>
    </row>
    <row r="12813" spans="1:14" x14ac:dyDescent="0.25">
      <c r="A12813" s="1" t="s">
        <v>17443</v>
      </c>
      <c r="B12813" s="2" t="s">
        <v>17453</v>
      </c>
      <c r="C12813" s="2" t="s">
        <v>2488</v>
      </c>
      <c r="D12813" s="2" t="s">
        <v>17705</v>
      </c>
      <c r="E12813" s="2" t="s">
        <v>17530</v>
      </c>
      <c r="F12813" s="2">
        <v>26121538</v>
      </c>
      <c r="G12813" s="2" t="s">
        <v>496</v>
      </c>
      <c r="H12813" s="2">
        <v>4</v>
      </c>
      <c r="I12813" s="2">
        <v>6</v>
      </c>
      <c r="J12813" s="2">
        <v>11</v>
      </c>
      <c r="K12813" s="2">
        <v>1</v>
      </c>
      <c r="L12813" s="3">
        <v>40685220</v>
      </c>
      <c r="M12813" s="2" t="s">
        <v>20</v>
      </c>
      <c r="N12813" s="4" t="s">
        <v>21</v>
      </c>
    </row>
    <row r="12814" spans="1:14" x14ac:dyDescent="0.25">
      <c r="A12814" s="1" t="s">
        <v>17443</v>
      </c>
      <c r="B12814" s="2" t="s">
        <v>17453</v>
      </c>
      <c r="C12814" s="2" t="s">
        <v>2488</v>
      </c>
      <c r="D12814" s="2" t="s">
        <v>17705</v>
      </c>
      <c r="E12814" s="2" t="s">
        <v>17531</v>
      </c>
      <c r="F12814" s="2">
        <v>26121538</v>
      </c>
      <c r="G12814" s="2" t="s">
        <v>496</v>
      </c>
      <c r="H12814" s="2">
        <v>4</v>
      </c>
      <c r="I12814" s="2">
        <v>6</v>
      </c>
      <c r="J12814" s="2">
        <v>11</v>
      </c>
      <c r="K12814" s="2">
        <v>1</v>
      </c>
      <c r="L12814" s="3">
        <v>44588070</v>
      </c>
      <c r="M12814" s="2" t="s">
        <v>20</v>
      </c>
      <c r="N12814" s="4" t="s">
        <v>21</v>
      </c>
    </row>
    <row r="12815" spans="1:14" x14ac:dyDescent="0.25">
      <c r="A12815" s="1" t="s">
        <v>17443</v>
      </c>
      <c r="B12815" s="2" t="s">
        <v>17453</v>
      </c>
      <c r="C12815" s="2" t="s">
        <v>2488</v>
      </c>
      <c r="D12815" s="2" t="s">
        <v>17705</v>
      </c>
      <c r="E12815" s="2" t="s">
        <v>17532</v>
      </c>
      <c r="F12815" s="2">
        <v>26121538</v>
      </c>
      <c r="G12815" s="2" t="s">
        <v>496</v>
      </c>
      <c r="H12815" s="2">
        <v>4</v>
      </c>
      <c r="I12815" s="2">
        <v>6</v>
      </c>
      <c r="J12815" s="2">
        <v>11</v>
      </c>
      <c r="K12815" s="2">
        <v>1</v>
      </c>
      <c r="L12815" s="3">
        <v>45225270</v>
      </c>
      <c r="M12815" s="2" t="s">
        <v>20</v>
      </c>
      <c r="N12815" s="4" t="s">
        <v>21</v>
      </c>
    </row>
    <row r="12816" spans="1:14" x14ac:dyDescent="0.25">
      <c r="A12816" s="1" t="s">
        <v>17443</v>
      </c>
      <c r="B12816" s="2" t="s">
        <v>17453</v>
      </c>
      <c r="C12816" s="2" t="s">
        <v>2488</v>
      </c>
      <c r="D12816" s="2" t="s">
        <v>17705</v>
      </c>
      <c r="E12816" s="2" t="s">
        <v>17533</v>
      </c>
      <c r="F12816" s="2">
        <v>26121538</v>
      </c>
      <c r="G12816" s="2" t="s">
        <v>496</v>
      </c>
      <c r="H12816" s="2">
        <v>4</v>
      </c>
      <c r="I12816" s="2">
        <v>6</v>
      </c>
      <c r="J12816" s="2">
        <v>11</v>
      </c>
      <c r="K12816" s="2">
        <v>1</v>
      </c>
      <c r="L12816" s="3">
        <v>47136870</v>
      </c>
      <c r="M12816" s="2" t="s">
        <v>20</v>
      </c>
      <c r="N12816" s="4" t="s">
        <v>21</v>
      </c>
    </row>
    <row r="12817" spans="1:14" x14ac:dyDescent="0.25">
      <c r="A12817" s="1" t="s">
        <v>17443</v>
      </c>
      <c r="B12817" s="2" t="s">
        <v>17453</v>
      </c>
      <c r="C12817" s="2" t="s">
        <v>2488</v>
      </c>
      <c r="D12817" s="2" t="s">
        <v>17705</v>
      </c>
      <c r="E12817" s="2" t="s">
        <v>17534</v>
      </c>
      <c r="F12817" s="2">
        <v>26121538</v>
      </c>
      <c r="G12817" s="2" t="s">
        <v>496</v>
      </c>
      <c r="H12817" s="2">
        <v>4</v>
      </c>
      <c r="I12817" s="2">
        <v>6</v>
      </c>
      <c r="J12817" s="2">
        <v>11</v>
      </c>
      <c r="K12817" s="2">
        <v>1</v>
      </c>
      <c r="L12817" s="3">
        <v>117706770</v>
      </c>
      <c r="M12817" s="2" t="s">
        <v>20</v>
      </c>
      <c r="N12817" s="4" t="s">
        <v>21</v>
      </c>
    </row>
    <row r="12818" spans="1:14" x14ac:dyDescent="0.25">
      <c r="A12818" s="1" t="s">
        <v>17443</v>
      </c>
      <c r="B12818" s="2" t="s">
        <v>17453</v>
      </c>
      <c r="C12818" s="2" t="s">
        <v>2488</v>
      </c>
      <c r="D12818" s="2" t="s">
        <v>17705</v>
      </c>
      <c r="E12818" s="2" t="s">
        <v>17535</v>
      </c>
      <c r="F12818" s="2">
        <v>26121538</v>
      </c>
      <c r="G12818" s="2" t="s">
        <v>496</v>
      </c>
      <c r="H12818" s="2">
        <v>4</v>
      </c>
      <c r="I12818" s="2">
        <v>6</v>
      </c>
      <c r="J12818" s="2">
        <v>11</v>
      </c>
      <c r="K12818" s="2">
        <v>1</v>
      </c>
      <c r="L12818" s="3">
        <v>122326470</v>
      </c>
      <c r="M12818" s="2" t="s">
        <v>20</v>
      </c>
      <c r="N12818" s="4" t="s">
        <v>21</v>
      </c>
    </row>
    <row r="12819" spans="1:14" x14ac:dyDescent="0.25">
      <c r="A12819" s="1" t="s">
        <v>17443</v>
      </c>
      <c r="B12819" s="2" t="s">
        <v>17453</v>
      </c>
      <c r="C12819" s="2" t="s">
        <v>2488</v>
      </c>
      <c r="D12819" s="2" t="s">
        <v>17705</v>
      </c>
      <c r="E12819" s="2" t="s">
        <v>17536</v>
      </c>
      <c r="F12819" s="2">
        <v>26121538</v>
      </c>
      <c r="G12819" s="2" t="s">
        <v>496</v>
      </c>
      <c r="H12819" s="2">
        <v>4</v>
      </c>
      <c r="I12819" s="2">
        <v>6</v>
      </c>
      <c r="J12819" s="2">
        <v>11</v>
      </c>
      <c r="K12819" s="2">
        <v>1</v>
      </c>
      <c r="L12819" s="3">
        <v>47965230</v>
      </c>
      <c r="M12819" s="2" t="s">
        <v>20</v>
      </c>
      <c r="N12819" s="4" t="s">
        <v>21</v>
      </c>
    </row>
    <row r="12820" spans="1:14" x14ac:dyDescent="0.25">
      <c r="A12820" s="1" t="s">
        <v>17443</v>
      </c>
      <c r="B12820" s="2" t="s">
        <v>17453</v>
      </c>
      <c r="C12820" s="2" t="s">
        <v>2488</v>
      </c>
      <c r="D12820" s="2" t="s">
        <v>17705</v>
      </c>
      <c r="E12820" s="2" t="s">
        <v>17537</v>
      </c>
      <c r="F12820" s="2">
        <v>26121538</v>
      </c>
      <c r="G12820" s="2" t="s">
        <v>496</v>
      </c>
      <c r="H12820" s="2">
        <v>4</v>
      </c>
      <c r="I12820" s="2">
        <v>6</v>
      </c>
      <c r="J12820" s="2">
        <v>11</v>
      </c>
      <c r="K12820" s="2">
        <v>1</v>
      </c>
      <c r="L12820" s="3">
        <v>64819170</v>
      </c>
      <c r="M12820" s="2" t="s">
        <v>20</v>
      </c>
      <c r="N12820" s="4" t="s">
        <v>21</v>
      </c>
    </row>
    <row r="12821" spans="1:14" x14ac:dyDescent="0.25">
      <c r="A12821" s="1" t="s">
        <v>17443</v>
      </c>
      <c r="B12821" s="2" t="s">
        <v>17453</v>
      </c>
      <c r="C12821" s="2" t="s">
        <v>2488</v>
      </c>
      <c r="D12821" s="2" t="s">
        <v>17705</v>
      </c>
      <c r="E12821" s="2" t="s">
        <v>17538</v>
      </c>
      <c r="F12821" s="2">
        <v>26121538</v>
      </c>
      <c r="G12821" s="2" t="s">
        <v>496</v>
      </c>
      <c r="H12821" s="2">
        <v>4</v>
      </c>
      <c r="I12821" s="2">
        <v>6</v>
      </c>
      <c r="J12821" s="2">
        <v>11</v>
      </c>
      <c r="K12821" s="2">
        <v>1</v>
      </c>
      <c r="L12821" s="3">
        <v>59116230</v>
      </c>
      <c r="M12821" s="2" t="s">
        <v>20</v>
      </c>
      <c r="N12821" s="4" t="s">
        <v>21</v>
      </c>
    </row>
    <row r="12822" spans="1:14" x14ac:dyDescent="0.25">
      <c r="A12822" s="1" t="s">
        <v>17443</v>
      </c>
      <c r="B12822" s="2" t="s">
        <v>17453</v>
      </c>
      <c r="C12822" s="2" t="s">
        <v>2488</v>
      </c>
      <c r="D12822" s="2" t="s">
        <v>17705</v>
      </c>
      <c r="E12822" s="2" t="s">
        <v>17539</v>
      </c>
      <c r="F12822" s="2">
        <v>26121538</v>
      </c>
      <c r="G12822" s="2" t="s">
        <v>496</v>
      </c>
      <c r="H12822" s="2">
        <v>4</v>
      </c>
      <c r="I12822" s="2">
        <v>6</v>
      </c>
      <c r="J12822" s="2">
        <v>11</v>
      </c>
      <c r="K12822" s="2">
        <v>1</v>
      </c>
      <c r="L12822" s="3">
        <v>47136870</v>
      </c>
      <c r="M12822" s="2" t="s">
        <v>20</v>
      </c>
      <c r="N12822" s="4" t="s">
        <v>21</v>
      </c>
    </row>
    <row r="12823" spans="1:14" x14ac:dyDescent="0.25">
      <c r="A12823" s="1" t="s">
        <v>17443</v>
      </c>
      <c r="B12823" s="2" t="s">
        <v>17453</v>
      </c>
      <c r="C12823" s="2" t="s">
        <v>2488</v>
      </c>
      <c r="D12823" s="2" t="s">
        <v>17705</v>
      </c>
      <c r="E12823" s="2" t="s">
        <v>17540</v>
      </c>
      <c r="F12823" s="2">
        <v>26121538</v>
      </c>
      <c r="G12823" s="2" t="s">
        <v>496</v>
      </c>
      <c r="H12823" s="2">
        <v>4</v>
      </c>
      <c r="I12823" s="2">
        <v>6</v>
      </c>
      <c r="J12823" s="2">
        <v>11</v>
      </c>
      <c r="K12823" s="2">
        <v>1</v>
      </c>
      <c r="L12823" s="3">
        <v>49446720</v>
      </c>
      <c r="M12823" s="2" t="s">
        <v>20</v>
      </c>
      <c r="N12823" s="4" t="s">
        <v>21</v>
      </c>
    </row>
    <row r="12824" spans="1:14" x14ac:dyDescent="0.25">
      <c r="A12824" s="1" t="s">
        <v>17443</v>
      </c>
      <c r="B12824" s="2" t="s">
        <v>17453</v>
      </c>
      <c r="C12824" s="2" t="s">
        <v>2488</v>
      </c>
      <c r="D12824" s="2" t="s">
        <v>17705</v>
      </c>
      <c r="E12824" s="2" t="s">
        <v>17541</v>
      </c>
      <c r="F12824" s="2">
        <v>26121538</v>
      </c>
      <c r="G12824" s="2" t="s">
        <v>496</v>
      </c>
      <c r="H12824" s="2">
        <v>4</v>
      </c>
      <c r="I12824" s="2">
        <v>6</v>
      </c>
      <c r="J12824" s="2">
        <v>11</v>
      </c>
      <c r="K12824" s="2">
        <v>1</v>
      </c>
      <c r="L12824" s="3">
        <v>49446720</v>
      </c>
      <c r="M12824" s="2" t="s">
        <v>20</v>
      </c>
      <c r="N12824" s="4" t="s">
        <v>21</v>
      </c>
    </row>
    <row r="12825" spans="1:14" x14ac:dyDescent="0.25">
      <c r="A12825" s="1" t="s">
        <v>17443</v>
      </c>
      <c r="B12825" s="2" t="s">
        <v>17453</v>
      </c>
      <c r="C12825" s="2" t="s">
        <v>2488</v>
      </c>
      <c r="D12825" s="2" t="s">
        <v>17705</v>
      </c>
      <c r="E12825" s="2" t="s">
        <v>17542</v>
      </c>
      <c r="F12825" s="2">
        <v>26121538</v>
      </c>
      <c r="G12825" s="2" t="s">
        <v>496</v>
      </c>
      <c r="H12825" s="2">
        <v>4</v>
      </c>
      <c r="I12825" s="2">
        <v>6</v>
      </c>
      <c r="J12825" s="2">
        <v>11</v>
      </c>
      <c r="K12825" s="2">
        <v>1</v>
      </c>
      <c r="L12825" s="3">
        <v>45050040</v>
      </c>
      <c r="M12825" s="2" t="s">
        <v>20</v>
      </c>
      <c r="N12825" s="4" t="s">
        <v>21</v>
      </c>
    </row>
    <row r="12826" spans="1:14" x14ac:dyDescent="0.25">
      <c r="A12826" s="1" t="s">
        <v>17443</v>
      </c>
      <c r="B12826" s="2" t="s">
        <v>17453</v>
      </c>
      <c r="C12826" s="2" t="s">
        <v>2488</v>
      </c>
      <c r="D12826" s="2" t="s">
        <v>17705</v>
      </c>
      <c r="E12826" s="2" t="s">
        <v>17543</v>
      </c>
      <c r="F12826" s="2">
        <v>26121538</v>
      </c>
      <c r="G12826" s="2" t="s">
        <v>496</v>
      </c>
      <c r="H12826" s="2">
        <v>4</v>
      </c>
      <c r="I12826" s="2">
        <v>6</v>
      </c>
      <c r="J12826" s="2">
        <v>11</v>
      </c>
      <c r="K12826" s="2">
        <v>1</v>
      </c>
      <c r="L12826" s="3">
        <v>48172320</v>
      </c>
      <c r="M12826" s="2" t="s">
        <v>20</v>
      </c>
      <c r="N12826" s="4" t="s">
        <v>21</v>
      </c>
    </row>
    <row r="12827" spans="1:14" x14ac:dyDescent="0.25">
      <c r="A12827" s="1" t="s">
        <v>17443</v>
      </c>
      <c r="B12827" s="2" t="s">
        <v>17453</v>
      </c>
      <c r="C12827" s="2" t="s">
        <v>2488</v>
      </c>
      <c r="D12827" s="2" t="s">
        <v>17705</v>
      </c>
      <c r="E12827" s="2" t="s">
        <v>18762</v>
      </c>
      <c r="F12827" s="2">
        <v>26121538</v>
      </c>
      <c r="G12827" s="2" t="s">
        <v>496</v>
      </c>
      <c r="H12827" s="2">
        <v>4</v>
      </c>
      <c r="I12827" s="2">
        <v>6</v>
      </c>
      <c r="J12827" s="2">
        <v>11</v>
      </c>
      <c r="K12827" s="2">
        <v>2</v>
      </c>
      <c r="L12827" s="3">
        <v>62381880</v>
      </c>
      <c r="M12827" s="2" t="s">
        <v>20</v>
      </c>
      <c r="N12827" s="4" t="s">
        <v>21</v>
      </c>
    </row>
    <row r="12828" spans="1:14" x14ac:dyDescent="0.25">
      <c r="A12828" s="1" t="s">
        <v>17443</v>
      </c>
      <c r="B12828" s="2" t="s">
        <v>17453</v>
      </c>
      <c r="C12828" s="2" t="s">
        <v>2488</v>
      </c>
      <c r="D12828" s="2" t="s">
        <v>17705</v>
      </c>
      <c r="E12828" s="2" t="s">
        <v>17544</v>
      </c>
      <c r="F12828" s="2">
        <v>26121538</v>
      </c>
      <c r="G12828" s="2" t="s">
        <v>496</v>
      </c>
      <c r="H12828" s="2">
        <v>4</v>
      </c>
      <c r="I12828" s="2">
        <v>6</v>
      </c>
      <c r="J12828" s="2">
        <v>11</v>
      </c>
      <c r="K12828" s="2">
        <v>1</v>
      </c>
      <c r="L12828" s="3">
        <v>27702270</v>
      </c>
      <c r="M12828" s="2" t="s">
        <v>20</v>
      </c>
      <c r="N12828" s="4" t="s">
        <v>21</v>
      </c>
    </row>
    <row r="12829" spans="1:14" x14ac:dyDescent="0.25">
      <c r="A12829" s="1" t="s">
        <v>366</v>
      </c>
      <c r="B12829" s="2" t="s">
        <v>86</v>
      </c>
      <c r="C12829" s="2" t="s">
        <v>93</v>
      </c>
      <c r="D12829" s="2" t="s">
        <v>94</v>
      </c>
      <c r="E12829" s="2" t="s">
        <v>10773</v>
      </c>
      <c r="F12829" s="2">
        <v>27112100</v>
      </c>
      <c r="G12829" s="2" t="s">
        <v>496</v>
      </c>
      <c r="H12829" s="2">
        <v>3</v>
      </c>
      <c r="I12829" s="2">
        <v>8</v>
      </c>
      <c r="J12829" s="2">
        <v>10</v>
      </c>
      <c r="K12829" s="2">
        <v>1</v>
      </c>
      <c r="L12829" s="3">
        <v>992474.28</v>
      </c>
      <c r="M12829" s="2" t="s">
        <v>20</v>
      </c>
      <c r="N12829" s="4" t="s">
        <v>21</v>
      </c>
    </row>
    <row r="12830" spans="1:14" x14ac:dyDescent="0.25">
      <c r="A12830" s="1" t="s">
        <v>366</v>
      </c>
      <c r="B12830" s="2" t="s">
        <v>378</v>
      </c>
      <c r="C12830" s="2" t="s">
        <v>2425</v>
      </c>
      <c r="D12830" s="2" t="s">
        <v>17954</v>
      </c>
      <c r="E12830" s="2" t="s">
        <v>10774</v>
      </c>
      <c r="F12830" s="2" t="s">
        <v>10775</v>
      </c>
      <c r="G12830" s="2" t="s">
        <v>496</v>
      </c>
      <c r="H12830" s="2">
        <v>3</v>
      </c>
      <c r="I12830" s="2">
        <v>8</v>
      </c>
      <c r="J12830" s="2">
        <v>10</v>
      </c>
      <c r="K12830" s="2">
        <v>1</v>
      </c>
      <c r="L12830" s="3">
        <v>34998832.960000001</v>
      </c>
      <c r="M12830" s="2" t="s">
        <v>20</v>
      </c>
      <c r="N12830" s="4" t="s">
        <v>21</v>
      </c>
    </row>
    <row r="12831" spans="1:14" x14ac:dyDescent="0.25">
      <c r="A12831" s="1" t="s">
        <v>366</v>
      </c>
      <c r="B12831" s="2" t="s">
        <v>72</v>
      </c>
      <c r="C12831" s="2" t="s">
        <v>73</v>
      </c>
      <c r="D12831" s="2" t="s">
        <v>74</v>
      </c>
      <c r="E12831" s="2" t="s">
        <v>10776</v>
      </c>
      <c r="F12831" s="2">
        <v>15121500</v>
      </c>
      <c r="G12831" s="2" t="s">
        <v>490</v>
      </c>
      <c r="H12831" s="2">
        <v>1</v>
      </c>
      <c r="I12831" s="2">
        <v>6</v>
      </c>
      <c r="J12831" s="2">
        <v>10</v>
      </c>
      <c r="K12831" s="2">
        <v>18</v>
      </c>
      <c r="L12831" s="3">
        <v>1696121.28</v>
      </c>
      <c r="M12831" s="2" t="s">
        <v>0</v>
      </c>
      <c r="N12831" s="4" t="s">
        <v>21</v>
      </c>
    </row>
    <row r="12832" spans="1:14" x14ac:dyDescent="0.25">
      <c r="A12832" s="1" t="s">
        <v>366</v>
      </c>
      <c r="B12832" s="2" t="s">
        <v>72</v>
      </c>
      <c r="C12832" s="2" t="s">
        <v>73</v>
      </c>
      <c r="D12832" s="2" t="s">
        <v>74</v>
      </c>
      <c r="E12832" s="2" t="s">
        <v>10777</v>
      </c>
      <c r="F12832" s="2">
        <v>15121500</v>
      </c>
      <c r="G12832" s="2" t="s">
        <v>490</v>
      </c>
      <c r="H12832" s="2">
        <v>1</v>
      </c>
      <c r="I12832" s="2">
        <v>6</v>
      </c>
      <c r="J12832" s="2">
        <v>10</v>
      </c>
      <c r="K12832" s="2">
        <v>10</v>
      </c>
      <c r="L12832" s="3">
        <v>178797.5</v>
      </c>
      <c r="M12832" s="2" t="s">
        <v>17383</v>
      </c>
      <c r="N12832" s="4" t="s">
        <v>21</v>
      </c>
    </row>
    <row r="12833" spans="1:14" x14ac:dyDescent="0.25">
      <c r="A12833" s="1" t="s">
        <v>366</v>
      </c>
      <c r="B12833" s="2" t="s">
        <v>72</v>
      </c>
      <c r="C12833" s="2" t="s">
        <v>73</v>
      </c>
      <c r="D12833" s="2" t="s">
        <v>74</v>
      </c>
      <c r="E12833" s="2" t="s">
        <v>10778</v>
      </c>
      <c r="F12833" s="2">
        <v>15121514</v>
      </c>
      <c r="G12833" s="2" t="s">
        <v>490</v>
      </c>
      <c r="H12833" s="2">
        <v>1</v>
      </c>
      <c r="I12833" s="2">
        <v>6</v>
      </c>
      <c r="J12833" s="2">
        <v>10</v>
      </c>
      <c r="K12833" s="2">
        <v>88</v>
      </c>
      <c r="L12833" s="3">
        <v>2111155.2000000002</v>
      </c>
      <c r="M12833" s="2" t="s">
        <v>0</v>
      </c>
      <c r="N12833" s="4" t="s">
        <v>21</v>
      </c>
    </row>
    <row r="12834" spans="1:14" x14ac:dyDescent="0.25">
      <c r="A12834" s="1" t="s">
        <v>366</v>
      </c>
      <c r="B12834" s="2" t="s">
        <v>72</v>
      </c>
      <c r="C12834" s="2" t="s">
        <v>73</v>
      </c>
      <c r="D12834" s="2" t="s">
        <v>74</v>
      </c>
      <c r="E12834" s="2" t="s">
        <v>10779</v>
      </c>
      <c r="F12834" s="2">
        <v>15121500</v>
      </c>
      <c r="G12834" s="2" t="s">
        <v>490</v>
      </c>
      <c r="H12834" s="2">
        <v>1</v>
      </c>
      <c r="I12834" s="2">
        <v>6</v>
      </c>
      <c r="J12834" s="2">
        <v>10</v>
      </c>
      <c r="K12834" s="2">
        <v>14</v>
      </c>
      <c r="L12834" s="3">
        <v>1623650.28</v>
      </c>
      <c r="M12834" s="2" t="s">
        <v>17383</v>
      </c>
      <c r="N12834" s="4" t="s">
        <v>21</v>
      </c>
    </row>
    <row r="12835" spans="1:14" x14ac:dyDescent="0.25">
      <c r="A12835" s="1" t="s">
        <v>366</v>
      </c>
      <c r="B12835" s="2" t="s">
        <v>529</v>
      </c>
      <c r="C12835" s="2" t="s">
        <v>530</v>
      </c>
      <c r="D12835" s="2" t="s">
        <v>17881</v>
      </c>
      <c r="E12835" s="2" t="s">
        <v>10780</v>
      </c>
      <c r="F12835" s="2">
        <v>27131614</v>
      </c>
      <c r="G12835" s="2" t="s">
        <v>490</v>
      </c>
      <c r="H12835" s="2">
        <v>1</v>
      </c>
      <c r="I12835" s="2">
        <v>6</v>
      </c>
      <c r="J12835" s="2">
        <v>10</v>
      </c>
      <c r="K12835" s="2">
        <v>5</v>
      </c>
      <c r="L12835" s="3">
        <v>476000</v>
      </c>
      <c r="M12835" s="2" t="s">
        <v>0</v>
      </c>
      <c r="N12835" s="4" t="s">
        <v>21</v>
      </c>
    </row>
    <row r="12836" spans="1:14" x14ac:dyDescent="0.25">
      <c r="A12836" s="1" t="s">
        <v>366</v>
      </c>
      <c r="B12836" s="2" t="s">
        <v>189</v>
      </c>
      <c r="C12836" s="2" t="s">
        <v>2626</v>
      </c>
      <c r="D12836" s="2" t="s">
        <v>17961</v>
      </c>
      <c r="E12836" s="2" t="s">
        <v>10781</v>
      </c>
      <c r="F12836" s="2">
        <v>72103302</v>
      </c>
      <c r="G12836" s="2" t="s">
        <v>496</v>
      </c>
      <c r="H12836" s="2">
        <v>1</v>
      </c>
      <c r="I12836" s="2">
        <v>6</v>
      </c>
      <c r="J12836" s="2">
        <v>10</v>
      </c>
      <c r="K12836" s="2">
        <v>1</v>
      </c>
      <c r="L12836" s="3">
        <v>14601815.99</v>
      </c>
      <c r="M12836" s="2" t="s">
        <v>20</v>
      </c>
      <c r="N12836" s="4" t="s">
        <v>21</v>
      </c>
    </row>
    <row r="12837" spans="1:14" x14ac:dyDescent="0.25">
      <c r="A12837" s="1" t="s">
        <v>366</v>
      </c>
      <c r="B12837" s="2" t="s">
        <v>103</v>
      </c>
      <c r="C12837" s="2" t="s">
        <v>104</v>
      </c>
      <c r="D12837" s="2" t="s">
        <v>105</v>
      </c>
      <c r="E12837" s="2" t="s">
        <v>10782</v>
      </c>
      <c r="F12837" s="2">
        <v>31201601</v>
      </c>
      <c r="G12837" s="2" t="s">
        <v>496</v>
      </c>
      <c r="H12837" s="2">
        <v>3</v>
      </c>
      <c r="I12837" s="2">
        <v>8</v>
      </c>
      <c r="J12837" s="2">
        <v>10</v>
      </c>
      <c r="K12837" s="2">
        <v>3</v>
      </c>
      <c r="L12837" s="3">
        <v>381593.73</v>
      </c>
      <c r="M12837" s="2" t="s">
        <v>17383</v>
      </c>
      <c r="N12837" s="4" t="s">
        <v>21</v>
      </c>
    </row>
    <row r="12838" spans="1:14" x14ac:dyDescent="0.25">
      <c r="A12838" s="1" t="s">
        <v>366</v>
      </c>
      <c r="B12838" s="2" t="s">
        <v>1851</v>
      </c>
      <c r="C12838" s="2" t="s">
        <v>1879</v>
      </c>
      <c r="D12838" s="2" t="s">
        <v>17943</v>
      </c>
      <c r="E12838" s="2" t="s">
        <v>10783</v>
      </c>
      <c r="F12838" s="2">
        <v>30131500</v>
      </c>
      <c r="G12838" s="2" t="s">
        <v>496</v>
      </c>
      <c r="H12838" s="2">
        <v>3</v>
      </c>
      <c r="I12838" s="2">
        <v>8</v>
      </c>
      <c r="J12838" s="2">
        <v>10</v>
      </c>
      <c r="K12838" s="2">
        <v>1</v>
      </c>
      <c r="L12838" s="3">
        <v>499546.46</v>
      </c>
      <c r="M12838" s="2" t="s">
        <v>20</v>
      </c>
      <c r="N12838" s="4" t="s">
        <v>21</v>
      </c>
    </row>
    <row r="12839" spans="1:14" x14ac:dyDescent="0.25">
      <c r="A12839" s="1" t="s">
        <v>366</v>
      </c>
      <c r="B12839" s="2" t="s">
        <v>10784</v>
      </c>
      <c r="C12839" s="2" t="s">
        <v>10785</v>
      </c>
      <c r="D12839" s="2" t="s">
        <v>18044</v>
      </c>
      <c r="E12839" s="2" t="s">
        <v>10786</v>
      </c>
      <c r="F12839" s="2">
        <v>12142005</v>
      </c>
      <c r="G12839" s="2" t="s">
        <v>490</v>
      </c>
      <c r="H12839" s="2">
        <v>1</v>
      </c>
      <c r="I12839" s="2">
        <v>11</v>
      </c>
      <c r="J12839" s="2">
        <v>10</v>
      </c>
      <c r="K12839" s="2">
        <v>1</v>
      </c>
      <c r="L12839" s="3">
        <v>40093956</v>
      </c>
      <c r="M12839" s="2" t="s">
        <v>20</v>
      </c>
      <c r="N12839" s="4" t="s">
        <v>21</v>
      </c>
    </row>
    <row r="12840" spans="1:14" x14ac:dyDescent="0.25">
      <c r="A12840" s="1" t="s">
        <v>366</v>
      </c>
      <c r="B12840" s="2" t="s">
        <v>712</v>
      </c>
      <c r="C12840" s="2" t="s">
        <v>713</v>
      </c>
      <c r="D12840" s="2" t="s">
        <v>17902</v>
      </c>
      <c r="E12840" s="2" t="s">
        <v>10787</v>
      </c>
      <c r="F12840" s="2">
        <v>60104907</v>
      </c>
      <c r="G12840" s="2" t="s">
        <v>490</v>
      </c>
      <c r="H12840" s="2">
        <v>4</v>
      </c>
      <c r="I12840" s="2">
        <v>8</v>
      </c>
      <c r="J12840" s="2">
        <v>10</v>
      </c>
      <c r="K12840" s="2">
        <v>1</v>
      </c>
      <c r="L12840" s="3">
        <v>4566088.3099999996</v>
      </c>
      <c r="M12840" s="2" t="s">
        <v>0</v>
      </c>
      <c r="N12840" s="4" t="s">
        <v>21</v>
      </c>
    </row>
    <row r="12841" spans="1:14" x14ac:dyDescent="0.25">
      <c r="A12841" s="1" t="s">
        <v>366</v>
      </c>
      <c r="B12841" s="2" t="s">
        <v>622</v>
      </c>
      <c r="C12841" s="2" t="s">
        <v>622</v>
      </c>
      <c r="D12841" s="2" t="s">
        <v>17893</v>
      </c>
      <c r="E12841" s="2" t="s">
        <v>10788</v>
      </c>
      <c r="F12841" s="2">
        <v>46181518</v>
      </c>
      <c r="G12841" s="2" t="s">
        <v>490</v>
      </c>
      <c r="H12841" s="2">
        <v>3</v>
      </c>
      <c r="I12841" s="2">
        <v>9</v>
      </c>
      <c r="J12841" s="2">
        <v>10</v>
      </c>
      <c r="K12841" s="2">
        <v>1</v>
      </c>
      <c r="L12841" s="3">
        <v>8330000</v>
      </c>
      <c r="M12841" s="2" t="s">
        <v>0</v>
      </c>
      <c r="N12841" s="4" t="s">
        <v>21</v>
      </c>
    </row>
    <row r="12842" spans="1:14" x14ac:dyDescent="0.25">
      <c r="A12842" s="1" t="s">
        <v>366</v>
      </c>
      <c r="B12842" s="2" t="s">
        <v>76</v>
      </c>
      <c r="C12842" s="2" t="s">
        <v>1365</v>
      </c>
      <c r="D12842" s="2" t="s">
        <v>17940</v>
      </c>
      <c r="E12842" s="2" t="s">
        <v>18763</v>
      </c>
      <c r="F12842" s="2">
        <v>10111302</v>
      </c>
      <c r="G12842" s="2" t="s">
        <v>490</v>
      </c>
      <c r="H12842" s="2">
        <v>3</v>
      </c>
      <c r="I12842" s="2">
        <v>7</v>
      </c>
      <c r="J12842" s="2">
        <v>10</v>
      </c>
      <c r="K12842" s="2">
        <v>18</v>
      </c>
      <c r="L12842" s="3">
        <v>630000</v>
      </c>
      <c r="M12842" s="2" t="s">
        <v>0</v>
      </c>
      <c r="N12842" s="4" t="s">
        <v>21</v>
      </c>
    </row>
    <row r="12843" spans="1:14" x14ac:dyDescent="0.25">
      <c r="A12843" s="1" t="s">
        <v>366</v>
      </c>
      <c r="B12843" s="2" t="s">
        <v>28</v>
      </c>
      <c r="C12843" s="2" t="s">
        <v>29</v>
      </c>
      <c r="D12843" s="2" t="s">
        <v>30</v>
      </c>
      <c r="E12843" s="2" t="s">
        <v>10789</v>
      </c>
      <c r="F12843" s="2">
        <v>40101701</v>
      </c>
      <c r="G12843" s="2" t="s">
        <v>496</v>
      </c>
      <c r="H12843" s="2">
        <v>5</v>
      </c>
      <c r="I12843" s="2">
        <v>4</v>
      </c>
      <c r="J12843" s="2">
        <v>10</v>
      </c>
      <c r="K12843" s="2">
        <v>1</v>
      </c>
      <c r="L12843" s="3">
        <v>6604500</v>
      </c>
      <c r="M12843" s="2" t="s">
        <v>0</v>
      </c>
      <c r="N12843" s="4" t="s">
        <v>21</v>
      </c>
    </row>
    <row r="12844" spans="1:14" x14ac:dyDescent="0.25">
      <c r="A12844" s="1" t="s">
        <v>366</v>
      </c>
      <c r="B12844" s="2" t="s">
        <v>28</v>
      </c>
      <c r="C12844" s="2" t="s">
        <v>29</v>
      </c>
      <c r="D12844" s="2" t="s">
        <v>30</v>
      </c>
      <c r="E12844" s="2" t="s">
        <v>10790</v>
      </c>
      <c r="F12844" s="2">
        <v>40101701</v>
      </c>
      <c r="G12844" s="2" t="s">
        <v>496</v>
      </c>
      <c r="H12844" s="2">
        <v>5</v>
      </c>
      <c r="I12844" s="2">
        <v>4</v>
      </c>
      <c r="J12844" s="2">
        <v>10</v>
      </c>
      <c r="K12844" s="2">
        <v>1</v>
      </c>
      <c r="L12844" s="3">
        <v>1339900</v>
      </c>
      <c r="M12844" s="2" t="s">
        <v>0</v>
      </c>
      <c r="N12844" s="4" t="s">
        <v>21</v>
      </c>
    </row>
    <row r="12845" spans="1:14" x14ac:dyDescent="0.25">
      <c r="A12845" s="1" t="s">
        <v>366</v>
      </c>
      <c r="B12845" s="2" t="s">
        <v>28</v>
      </c>
      <c r="C12845" s="2" t="s">
        <v>29</v>
      </c>
      <c r="D12845" s="2" t="s">
        <v>30</v>
      </c>
      <c r="E12845" s="2" t="s">
        <v>10791</v>
      </c>
      <c r="F12845" s="2">
        <v>40101701</v>
      </c>
      <c r="G12845" s="2" t="s">
        <v>496</v>
      </c>
      <c r="H12845" s="2">
        <v>5</v>
      </c>
      <c r="I12845" s="2">
        <v>4</v>
      </c>
      <c r="J12845" s="2">
        <v>10</v>
      </c>
      <c r="K12845" s="2">
        <v>2</v>
      </c>
      <c r="L12845" s="3">
        <v>4699800</v>
      </c>
      <c r="M12845" s="2" t="s">
        <v>0</v>
      </c>
      <c r="N12845" s="4" t="s">
        <v>21</v>
      </c>
    </row>
    <row r="12846" spans="1:14" x14ac:dyDescent="0.25">
      <c r="A12846" s="1" t="s">
        <v>366</v>
      </c>
      <c r="B12846" s="2" t="s">
        <v>28</v>
      </c>
      <c r="C12846" s="2" t="s">
        <v>29</v>
      </c>
      <c r="D12846" s="2" t="s">
        <v>30</v>
      </c>
      <c r="E12846" s="2" t="s">
        <v>10792</v>
      </c>
      <c r="F12846" s="2">
        <v>40101701</v>
      </c>
      <c r="G12846" s="2" t="s">
        <v>496</v>
      </c>
      <c r="H12846" s="2">
        <v>5</v>
      </c>
      <c r="I12846" s="2">
        <v>4</v>
      </c>
      <c r="J12846" s="2">
        <v>10</v>
      </c>
      <c r="K12846" s="2">
        <v>3</v>
      </c>
      <c r="L12846" s="3">
        <v>19813500</v>
      </c>
      <c r="M12846" s="2" t="s">
        <v>0</v>
      </c>
      <c r="N12846" s="4" t="s">
        <v>21</v>
      </c>
    </row>
    <row r="12847" spans="1:14" x14ac:dyDescent="0.25">
      <c r="A12847" s="1" t="s">
        <v>366</v>
      </c>
      <c r="B12847" s="2" t="s">
        <v>28</v>
      </c>
      <c r="C12847" s="2" t="s">
        <v>29</v>
      </c>
      <c r="D12847" s="2" t="s">
        <v>30</v>
      </c>
      <c r="E12847" s="2" t="s">
        <v>10793</v>
      </c>
      <c r="F12847" s="2">
        <v>40101701</v>
      </c>
      <c r="G12847" s="2" t="s">
        <v>496</v>
      </c>
      <c r="H12847" s="2">
        <v>5</v>
      </c>
      <c r="I12847" s="2">
        <v>4</v>
      </c>
      <c r="J12847" s="2">
        <v>10</v>
      </c>
      <c r="K12847" s="2">
        <v>4</v>
      </c>
      <c r="L12847" s="3">
        <v>5359600</v>
      </c>
      <c r="M12847" s="2" t="s">
        <v>0</v>
      </c>
      <c r="N12847" s="4" t="s">
        <v>21</v>
      </c>
    </row>
    <row r="12848" spans="1:14" x14ac:dyDescent="0.25">
      <c r="A12848" s="1" t="s">
        <v>366</v>
      </c>
      <c r="B12848" s="2" t="s">
        <v>28</v>
      </c>
      <c r="C12848" s="2" t="s">
        <v>29</v>
      </c>
      <c r="D12848" s="2" t="s">
        <v>30</v>
      </c>
      <c r="E12848" s="2" t="s">
        <v>10794</v>
      </c>
      <c r="F12848" s="2">
        <v>40101701</v>
      </c>
      <c r="G12848" s="2" t="s">
        <v>496</v>
      </c>
      <c r="H12848" s="2">
        <v>5</v>
      </c>
      <c r="I12848" s="2">
        <v>4</v>
      </c>
      <c r="J12848" s="2">
        <v>10</v>
      </c>
      <c r="K12848" s="2">
        <v>2</v>
      </c>
      <c r="L12848" s="3">
        <v>4699800</v>
      </c>
      <c r="M12848" s="2" t="s">
        <v>0</v>
      </c>
      <c r="N12848" s="4" t="s">
        <v>21</v>
      </c>
    </row>
    <row r="12849" spans="1:14" x14ac:dyDescent="0.25">
      <c r="A12849" s="1" t="s">
        <v>366</v>
      </c>
      <c r="B12849" s="2" t="s">
        <v>28</v>
      </c>
      <c r="C12849" s="2" t="s">
        <v>29</v>
      </c>
      <c r="D12849" s="2" t="s">
        <v>30</v>
      </c>
      <c r="E12849" s="2" t="s">
        <v>10795</v>
      </c>
      <c r="F12849" s="2">
        <v>40101701</v>
      </c>
      <c r="G12849" s="2" t="s">
        <v>496</v>
      </c>
      <c r="H12849" s="2">
        <v>5</v>
      </c>
      <c r="I12849" s="2">
        <v>4</v>
      </c>
      <c r="J12849" s="2">
        <v>10</v>
      </c>
      <c r="K12849" s="2">
        <v>1</v>
      </c>
      <c r="L12849" s="3">
        <v>1339900</v>
      </c>
      <c r="M12849" s="2" t="s">
        <v>0</v>
      </c>
      <c r="N12849" s="4" t="s">
        <v>21</v>
      </c>
    </row>
    <row r="12850" spans="1:14" x14ac:dyDescent="0.25">
      <c r="A12850" s="1" t="s">
        <v>366</v>
      </c>
      <c r="B12850" s="2" t="s">
        <v>28</v>
      </c>
      <c r="C12850" s="2" t="s">
        <v>29</v>
      </c>
      <c r="D12850" s="2" t="s">
        <v>30</v>
      </c>
      <c r="E12850" s="2" t="s">
        <v>6934</v>
      </c>
      <c r="F12850" s="2">
        <v>40101701</v>
      </c>
      <c r="G12850" s="2" t="s">
        <v>496</v>
      </c>
      <c r="H12850" s="2">
        <v>5</v>
      </c>
      <c r="I12850" s="2">
        <v>4</v>
      </c>
      <c r="J12850" s="2">
        <v>10</v>
      </c>
      <c r="K12850" s="2">
        <v>5</v>
      </c>
      <c r="L12850" s="3">
        <v>11749500</v>
      </c>
      <c r="M12850" s="2" t="s">
        <v>0</v>
      </c>
      <c r="N12850" s="4" t="s">
        <v>21</v>
      </c>
    </row>
    <row r="12851" spans="1:14" x14ac:dyDescent="0.25">
      <c r="A12851" s="1" t="s">
        <v>366</v>
      </c>
      <c r="B12851" s="2" t="s">
        <v>76</v>
      </c>
      <c r="C12851" s="2" t="s">
        <v>1365</v>
      </c>
      <c r="D12851" s="2" t="s">
        <v>17940</v>
      </c>
      <c r="E12851" s="2" t="s">
        <v>18764</v>
      </c>
      <c r="F12851" s="2">
        <v>10111302</v>
      </c>
      <c r="G12851" s="2" t="s">
        <v>490</v>
      </c>
      <c r="H12851" s="2">
        <v>3</v>
      </c>
      <c r="I12851" s="2">
        <v>7</v>
      </c>
      <c r="J12851" s="2">
        <v>10</v>
      </c>
      <c r="K12851" s="2">
        <v>4</v>
      </c>
      <c r="L12851" s="3">
        <v>44000</v>
      </c>
      <c r="M12851" s="2" t="s">
        <v>0</v>
      </c>
      <c r="N12851" s="4" t="s">
        <v>21</v>
      </c>
    </row>
    <row r="12852" spans="1:14" x14ac:dyDescent="0.25">
      <c r="A12852" s="1" t="s">
        <v>366</v>
      </c>
      <c r="B12852" s="2" t="s">
        <v>76</v>
      </c>
      <c r="C12852" s="2" t="s">
        <v>1365</v>
      </c>
      <c r="D12852" s="2" t="s">
        <v>17940</v>
      </c>
      <c r="E12852" s="2" t="s">
        <v>18765</v>
      </c>
      <c r="F12852" s="2">
        <v>10111302</v>
      </c>
      <c r="G12852" s="2" t="s">
        <v>490</v>
      </c>
      <c r="H12852" s="2">
        <v>3</v>
      </c>
      <c r="I12852" s="2">
        <v>7</v>
      </c>
      <c r="J12852" s="2">
        <v>10</v>
      </c>
      <c r="K12852" s="2">
        <v>2</v>
      </c>
      <c r="L12852" s="3">
        <v>116000</v>
      </c>
      <c r="M12852" s="2" t="s">
        <v>0</v>
      </c>
      <c r="N12852" s="4" t="s">
        <v>21</v>
      </c>
    </row>
    <row r="12853" spans="1:14" x14ac:dyDescent="0.25">
      <c r="A12853" s="1" t="s">
        <v>366</v>
      </c>
      <c r="B12853" s="2" t="s">
        <v>76</v>
      </c>
      <c r="C12853" s="2" t="s">
        <v>1365</v>
      </c>
      <c r="D12853" s="2" t="s">
        <v>17940</v>
      </c>
      <c r="E12853" s="2" t="s">
        <v>18766</v>
      </c>
      <c r="F12853" s="2">
        <v>10111302</v>
      </c>
      <c r="G12853" s="2" t="s">
        <v>490</v>
      </c>
      <c r="H12853" s="2">
        <v>3</v>
      </c>
      <c r="I12853" s="2">
        <v>7</v>
      </c>
      <c r="J12853" s="2">
        <v>10</v>
      </c>
      <c r="K12853" s="2">
        <v>1</v>
      </c>
      <c r="L12853" s="3">
        <v>15000</v>
      </c>
      <c r="M12853" s="2" t="s">
        <v>0</v>
      </c>
      <c r="N12853" s="4" t="s">
        <v>21</v>
      </c>
    </row>
    <row r="12854" spans="1:14" x14ac:dyDescent="0.25">
      <c r="A12854" s="1" t="s">
        <v>366</v>
      </c>
      <c r="B12854" s="2" t="s">
        <v>76</v>
      </c>
      <c r="C12854" s="2" t="s">
        <v>1365</v>
      </c>
      <c r="D12854" s="2" t="s">
        <v>17940</v>
      </c>
      <c r="E12854" s="2" t="s">
        <v>10796</v>
      </c>
      <c r="F12854" s="2">
        <v>10111305</v>
      </c>
      <c r="G12854" s="2" t="s">
        <v>490</v>
      </c>
      <c r="H12854" s="2">
        <v>3</v>
      </c>
      <c r="I12854" s="2">
        <v>7</v>
      </c>
      <c r="J12854" s="2">
        <v>10</v>
      </c>
      <c r="K12854" s="2">
        <v>5</v>
      </c>
      <c r="L12854" s="3">
        <v>185000</v>
      </c>
      <c r="M12854" s="2" t="s">
        <v>0</v>
      </c>
      <c r="N12854" s="4" t="s">
        <v>21</v>
      </c>
    </row>
    <row r="12855" spans="1:14" x14ac:dyDescent="0.25">
      <c r="A12855" s="1" t="s">
        <v>366</v>
      </c>
      <c r="B12855" s="2" t="s">
        <v>76</v>
      </c>
      <c r="C12855" s="2" t="s">
        <v>83</v>
      </c>
      <c r="D12855" s="2" t="s">
        <v>84</v>
      </c>
      <c r="E12855" s="2" t="s">
        <v>10797</v>
      </c>
      <c r="F12855" s="2">
        <v>12164201</v>
      </c>
      <c r="G12855" s="2" t="s">
        <v>496</v>
      </c>
      <c r="H12855" s="2">
        <v>3</v>
      </c>
      <c r="I12855" s="2">
        <v>8</v>
      </c>
      <c r="J12855" s="2">
        <v>10</v>
      </c>
      <c r="K12855" s="2">
        <v>32</v>
      </c>
      <c r="L12855" s="3">
        <v>2358218.2400000002</v>
      </c>
      <c r="M12855" s="2" t="s">
        <v>0</v>
      </c>
      <c r="N12855" s="4" t="s">
        <v>21</v>
      </c>
    </row>
    <row r="12856" spans="1:14" x14ac:dyDescent="0.25">
      <c r="A12856" s="1" t="s">
        <v>366</v>
      </c>
      <c r="B12856" s="2" t="s">
        <v>1851</v>
      </c>
      <c r="C12856" s="2" t="s">
        <v>1867</v>
      </c>
      <c r="D12856" s="2" t="s">
        <v>17942</v>
      </c>
      <c r="E12856" s="2" t="s">
        <v>10798</v>
      </c>
      <c r="F12856" s="2">
        <v>30181500</v>
      </c>
      <c r="G12856" s="2" t="s">
        <v>496</v>
      </c>
      <c r="H12856" s="2">
        <v>3</v>
      </c>
      <c r="I12856" s="2">
        <v>8</v>
      </c>
      <c r="J12856" s="2">
        <v>10</v>
      </c>
      <c r="K12856" s="2">
        <v>1</v>
      </c>
      <c r="L12856" s="3">
        <v>1869234.15</v>
      </c>
      <c r="M12856" s="2" t="s">
        <v>20</v>
      </c>
      <c r="N12856" s="4" t="s">
        <v>21</v>
      </c>
    </row>
    <row r="12857" spans="1:14" x14ac:dyDescent="0.25">
      <c r="A12857" s="1" t="s">
        <v>366</v>
      </c>
      <c r="B12857" s="2" t="s">
        <v>1032</v>
      </c>
      <c r="C12857" s="2" t="s">
        <v>1032</v>
      </c>
      <c r="D12857" s="2" t="s">
        <v>17923</v>
      </c>
      <c r="E12857" s="2" t="s">
        <v>10799</v>
      </c>
      <c r="F12857" s="2">
        <v>11111700</v>
      </c>
      <c r="G12857" s="2" t="s">
        <v>496</v>
      </c>
      <c r="H12857" s="2">
        <v>3</v>
      </c>
      <c r="I12857" s="2">
        <v>8</v>
      </c>
      <c r="J12857" s="2">
        <v>10</v>
      </c>
      <c r="K12857" s="2">
        <v>1</v>
      </c>
      <c r="L12857" s="3">
        <v>1497485.53</v>
      </c>
      <c r="M12857" s="2" t="s">
        <v>20</v>
      </c>
      <c r="N12857" s="4" t="s">
        <v>21</v>
      </c>
    </row>
    <row r="12858" spans="1:14" x14ac:dyDescent="0.25">
      <c r="A12858" s="1" t="s">
        <v>366</v>
      </c>
      <c r="B12858" s="2" t="s">
        <v>76</v>
      </c>
      <c r="C12858" s="2" t="s">
        <v>1365</v>
      </c>
      <c r="D12858" s="2" t="s">
        <v>17940</v>
      </c>
      <c r="E12858" s="2" t="s">
        <v>10800</v>
      </c>
      <c r="F12858" s="2">
        <v>10111302</v>
      </c>
      <c r="G12858" s="2" t="s">
        <v>490</v>
      </c>
      <c r="H12858" s="2">
        <v>3</v>
      </c>
      <c r="I12858" s="2">
        <v>7</v>
      </c>
      <c r="J12858" s="2">
        <v>10</v>
      </c>
      <c r="K12858" s="2">
        <v>5</v>
      </c>
      <c r="L12858" s="3">
        <v>110000</v>
      </c>
      <c r="M12858" s="2" t="s">
        <v>0</v>
      </c>
      <c r="N12858" s="4" t="s">
        <v>21</v>
      </c>
    </row>
    <row r="12859" spans="1:14" x14ac:dyDescent="0.25">
      <c r="A12859" s="1" t="s">
        <v>366</v>
      </c>
      <c r="B12859" s="2" t="s">
        <v>622</v>
      </c>
      <c r="C12859" s="2" t="s">
        <v>622</v>
      </c>
      <c r="D12859" s="2" t="s">
        <v>17893</v>
      </c>
      <c r="E12859" s="2" t="s">
        <v>10801</v>
      </c>
      <c r="F12859" s="2">
        <v>46182306</v>
      </c>
      <c r="G12859" s="2" t="s">
        <v>490</v>
      </c>
      <c r="H12859" s="2">
        <v>3</v>
      </c>
      <c r="I12859" s="2">
        <v>9</v>
      </c>
      <c r="J12859" s="2">
        <v>10</v>
      </c>
      <c r="K12859" s="2">
        <v>14</v>
      </c>
      <c r="L12859" s="3">
        <v>9662800</v>
      </c>
      <c r="M12859" s="2" t="s">
        <v>0</v>
      </c>
      <c r="N12859" s="4" t="s">
        <v>21</v>
      </c>
    </row>
    <row r="12860" spans="1:14" x14ac:dyDescent="0.25">
      <c r="A12860" s="1" t="s">
        <v>366</v>
      </c>
      <c r="B12860" s="2" t="s">
        <v>622</v>
      </c>
      <c r="C12860" s="2" t="s">
        <v>622</v>
      </c>
      <c r="D12860" s="2" t="s">
        <v>17893</v>
      </c>
      <c r="E12860" s="2" t="s">
        <v>10802</v>
      </c>
      <c r="F12860" s="2">
        <v>46182306</v>
      </c>
      <c r="G12860" s="2" t="s">
        <v>490</v>
      </c>
      <c r="H12860" s="2">
        <v>3</v>
      </c>
      <c r="I12860" s="2">
        <v>6</v>
      </c>
      <c r="J12860" s="2">
        <v>10</v>
      </c>
      <c r="K12860" s="2">
        <v>15</v>
      </c>
      <c r="L12860" s="3">
        <v>2641800</v>
      </c>
      <c r="M12860" s="2" t="s">
        <v>0</v>
      </c>
      <c r="N12860" s="4" t="s">
        <v>21</v>
      </c>
    </row>
    <row r="12861" spans="1:14" x14ac:dyDescent="0.25">
      <c r="A12861" s="1" t="s">
        <v>366</v>
      </c>
      <c r="B12861" s="2" t="s">
        <v>60</v>
      </c>
      <c r="C12861" s="2" t="s">
        <v>60</v>
      </c>
      <c r="D12861" s="2" t="s">
        <v>61</v>
      </c>
      <c r="E12861" s="2" t="s">
        <v>10803</v>
      </c>
      <c r="F12861" s="2">
        <v>10111302</v>
      </c>
      <c r="G12861" s="2" t="s">
        <v>490</v>
      </c>
      <c r="H12861" s="2">
        <v>3</v>
      </c>
      <c r="I12861" s="2">
        <v>7</v>
      </c>
      <c r="J12861" s="2">
        <v>10</v>
      </c>
      <c r="K12861" s="2">
        <v>8</v>
      </c>
      <c r="L12861" s="3">
        <v>279999.96000000002</v>
      </c>
      <c r="M12861" s="2" t="s">
        <v>0</v>
      </c>
      <c r="N12861" s="4" t="s">
        <v>21</v>
      </c>
    </row>
    <row r="12862" spans="1:14" x14ac:dyDescent="0.25">
      <c r="A12862" s="1" t="s">
        <v>366</v>
      </c>
      <c r="B12862" s="2" t="s">
        <v>103</v>
      </c>
      <c r="C12862" s="2" t="s">
        <v>104</v>
      </c>
      <c r="D12862" s="2" t="s">
        <v>105</v>
      </c>
      <c r="E12862" s="2" t="s">
        <v>10804</v>
      </c>
      <c r="F12862" s="2">
        <v>40141742</v>
      </c>
      <c r="G12862" s="2" t="s">
        <v>496</v>
      </c>
      <c r="H12862" s="2">
        <v>3</v>
      </c>
      <c r="I12862" s="2">
        <v>8</v>
      </c>
      <c r="J12862" s="2">
        <v>10</v>
      </c>
      <c r="K12862" s="2">
        <v>80</v>
      </c>
      <c r="L12862" s="3">
        <v>708478.39999999991</v>
      </c>
      <c r="M12862" s="2" t="s">
        <v>0</v>
      </c>
      <c r="N12862" s="4" t="s">
        <v>21</v>
      </c>
    </row>
    <row r="12863" spans="1:14" x14ac:dyDescent="0.25">
      <c r="A12863" s="1" t="s">
        <v>366</v>
      </c>
      <c r="B12863" s="2" t="s">
        <v>353</v>
      </c>
      <c r="C12863" s="2" t="s">
        <v>353</v>
      </c>
      <c r="D12863" s="2" t="s">
        <v>354</v>
      </c>
      <c r="E12863" s="2" t="s">
        <v>10805</v>
      </c>
      <c r="F12863" s="2">
        <v>78111800</v>
      </c>
      <c r="G12863" s="2" t="s">
        <v>19</v>
      </c>
      <c r="H12863" s="2">
        <v>1</v>
      </c>
      <c r="I12863" s="2">
        <v>11</v>
      </c>
      <c r="J12863" s="2">
        <v>10</v>
      </c>
      <c r="K12863" s="2">
        <v>1</v>
      </c>
      <c r="L12863" s="3">
        <v>18589458</v>
      </c>
      <c r="M12863" s="2" t="s">
        <v>20</v>
      </c>
      <c r="N12863" s="4" t="s">
        <v>21</v>
      </c>
    </row>
    <row r="12864" spans="1:14" x14ac:dyDescent="0.25">
      <c r="A12864" s="1" t="s">
        <v>366</v>
      </c>
      <c r="B12864" s="2" t="s">
        <v>378</v>
      </c>
      <c r="C12864" s="2" t="s">
        <v>4341</v>
      </c>
      <c r="D12864" s="2" t="s">
        <v>18008</v>
      </c>
      <c r="E12864" s="2" t="s">
        <v>10806</v>
      </c>
      <c r="F12864" s="2">
        <v>39101900</v>
      </c>
      <c r="G12864" s="2" t="s">
        <v>496</v>
      </c>
      <c r="H12864" s="2">
        <v>3</v>
      </c>
      <c r="I12864" s="2">
        <v>8</v>
      </c>
      <c r="J12864" s="2">
        <v>10</v>
      </c>
      <c r="K12864" s="2">
        <v>1</v>
      </c>
      <c r="L12864" s="3">
        <v>918977.5</v>
      </c>
      <c r="M12864" s="2" t="s">
        <v>20</v>
      </c>
      <c r="N12864" s="4" t="s">
        <v>21</v>
      </c>
    </row>
    <row r="12865" spans="1:14" x14ac:dyDescent="0.25">
      <c r="A12865" s="1" t="s">
        <v>366</v>
      </c>
      <c r="B12865" s="2" t="s">
        <v>76</v>
      </c>
      <c r="C12865" s="2" t="s">
        <v>80</v>
      </c>
      <c r="D12865" s="2" t="s">
        <v>81</v>
      </c>
      <c r="E12865" s="2" t="s">
        <v>10807</v>
      </c>
      <c r="F12865" s="2">
        <v>47121804</v>
      </c>
      <c r="G12865" s="2" t="s">
        <v>490</v>
      </c>
      <c r="H12865" s="2">
        <v>3</v>
      </c>
      <c r="I12865" s="2">
        <v>9</v>
      </c>
      <c r="J12865" s="2">
        <v>10</v>
      </c>
      <c r="K12865" s="2">
        <v>80</v>
      </c>
      <c r="L12865" s="3">
        <v>400125.6</v>
      </c>
      <c r="M12865" s="2" t="s">
        <v>0</v>
      </c>
      <c r="N12865" s="4" t="s">
        <v>21</v>
      </c>
    </row>
    <row r="12866" spans="1:14" x14ac:dyDescent="0.25">
      <c r="A12866" s="1" t="s">
        <v>366</v>
      </c>
      <c r="B12866" s="2" t="s">
        <v>63</v>
      </c>
      <c r="C12866" s="2" t="s">
        <v>64</v>
      </c>
      <c r="D12866" s="2" t="s">
        <v>65</v>
      </c>
      <c r="E12866" s="2" t="s">
        <v>10808</v>
      </c>
      <c r="F12866" s="2">
        <v>31201515</v>
      </c>
      <c r="G12866" s="2" t="s">
        <v>490</v>
      </c>
      <c r="H12866" s="2">
        <v>3</v>
      </c>
      <c r="I12866" s="2">
        <v>4</v>
      </c>
      <c r="J12866" s="2">
        <v>10</v>
      </c>
      <c r="K12866" s="2">
        <v>35</v>
      </c>
      <c r="L12866" s="3">
        <v>98960.400000000009</v>
      </c>
      <c r="M12866" s="2" t="s">
        <v>0</v>
      </c>
      <c r="N12866" s="4" t="s">
        <v>21</v>
      </c>
    </row>
    <row r="12867" spans="1:14" x14ac:dyDescent="0.25">
      <c r="A12867" s="1" t="s">
        <v>366</v>
      </c>
      <c r="B12867" s="2" t="s">
        <v>86</v>
      </c>
      <c r="C12867" s="2" t="s">
        <v>93</v>
      </c>
      <c r="D12867" s="2" t="s">
        <v>94</v>
      </c>
      <c r="E12867" s="2" t="s">
        <v>10809</v>
      </c>
      <c r="F12867" s="2">
        <v>39112005</v>
      </c>
      <c r="G12867" s="2" t="s">
        <v>490</v>
      </c>
      <c r="H12867" s="2">
        <v>3</v>
      </c>
      <c r="I12867" s="2">
        <v>9</v>
      </c>
      <c r="J12867" s="2">
        <v>10</v>
      </c>
      <c r="K12867" s="2">
        <v>3</v>
      </c>
      <c r="L12867" s="3">
        <v>571200</v>
      </c>
      <c r="M12867" s="2" t="s">
        <v>0</v>
      </c>
      <c r="N12867" s="4" t="s">
        <v>21</v>
      </c>
    </row>
    <row r="12868" spans="1:14" x14ac:dyDescent="0.25">
      <c r="A12868" s="1" t="s">
        <v>366</v>
      </c>
      <c r="B12868" s="2" t="s">
        <v>28</v>
      </c>
      <c r="C12868" s="2" t="s">
        <v>29</v>
      </c>
      <c r="D12868" s="2" t="s">
        <v>30</v>
      </c>
      <c r="E12868" s="2" t="s">
        <v>10810</v>
      </c>
      <c r="F12868" s="2">
        <v>41111509</v>
      </c>
      <c r="G12868" s="2" t="s">
        <v>490</v>
      </c>
      <c r="H12868" s="2">
        <v>4</v>
      </c>
      <c r="I12868" s="2">
        <v>8</v>
      </c>
      <c r="J12868" s="2">
        <v>10</v>
      </c>
      <c r="K12868" s="2">
        <v>1</v>
      </c>
      <c r="L12868" s="3">
        <v>2499999.6</v>
      </c>
      <c r="M12868" s="2" t="s">
        <v>0</v>
      </c>
      <c r="N12868" s="4" t="s">
        <v>21</v>
      </c>
    </row>
    <row r="12869" spans="1:14" x14ac:dyDescent="0.25">
      <c r="A12869" s="1" t="s">
        <v>366</v>
      </c>
      <c r="B12869" s="2" t="s">
        <v>28</v>
      </c>
      <c r="C12869" s="2" t="s">
        <v>29</v>
      </c>
      <c r="D12869" s="2" t="s">
        <v>30</v>
      </c>
      <c r="E12869" s="2" t="s">
        <v>10811</v>
      </c>
      <c r="F12869" s="2">
        <v>41111524</v>
      </c>
      <c r="G12869" s="2" t="s">
        <v>490</v>
      </c>
      <c r="H12869" s="2">
        <v>4</v>
      </c>
      <c r="I12869" s="2">
        <v>8</v>
      </c>
      <c r="J12869" s="2">
        <v>10</v>
      </c>
      <c r="K12869" s="2">
        <v>2</v>
      </c>
      <c r="L12869" s="3">
        <v>435999.34</v>
      </c>
      <c r="M12869" s="2" t="s">
        <v>0</v>
      </c>
      <c r="N12869" s="4" t="s">
        <v>21</v>
      </c>
    </row>
    <row r="12870" spans="1:14" x14ac:dyDescent="0.25">
      <c r="A12870" s="1" t="s">
        <v>366</v>
      </c>
      <c r="B12870" s="2" t="s">
        <v>378</v>
      </c>
      <c r="C12870" s="2" t="s">
        <v>2536</v>
      </c>
      <c r="D12870" s="2" t="s">
        <v>17956</v>
      </c>
      <c r="E12870" s="2" t="s">
        <v>10812</v>
      </c>
      <c r="F12870" s="2">
        <v>39111705</v>
      </c>
      <c r="G12870" s="2" t="s">
        <v>490</v>
      </c>
      <c r="H12870" s="2">
        <v>3</v>
      </c>
      <c r="I12870" s="2">
        <v>9</v>
      </c>
      <c r="J12870" s="2">
        <v>10</v>
      </c>
      <c r="K12870" s="2">
        <v>6</v>
      </c>
      <c r="L12870" s="3">
        <v>285600</v>
      </c>
      <c r="M12870" s="2" t="s">
        <v>0</v>
      </c>
      <c r="N12870" s="4" t="s">
        <v>21</v>
      </c>
    </row>
    <row r="12871" spans="1:14" x14ac:dyDescent="0.25">
      <c r="A12871" s="1" t="s">
        <v>366</v>
      </c>
      <c r="B12871" s="2" t="s">
        <v>103</v>
      </c>
      <c r="C12871" s="2" t="s">
        <v>104</v>
      </c>
      <c r="D12871" s="2" t="s">
        <v>105</v>
      </c>
      <c r="E12871" s="2" t="s">
        <v>10813</v>
      </c>
      <c r="F12871" s="2">
        <v>49161707</v>
      </c>
      <c r="G12871" s="2" t="s">
        <v>490</v>
      </c>
      <c r="H12871" s="2">
        <v>3</v>
      </c>
      <c r="I12871" s="2">
        <v>9</v>
      </c>
      <c r="J12871" s="2">
        <v>10</v>
      </c>
      <c r="K12871" s="2">
        <v>4</v>
      </c>
      <c r="L12871" s="3">
        <v>133280</v>
      </c>
      <c r="M12871" s="2" t="s">
        <v>0</v>
      </c>
      <c r="N12871" s="4" t="s">
        <v>21</v>
      </c>
    </row>
    <row r="12872" spans="1:14" x14ac:dyDescent="0.25">
      <c r="A12872" s="1" t="s">
        <v>366</v>
      </c>
      <c r="B12872" s="2" t="s">
        <v>15</v>
      </c>
      <c r="C12872" s="2" t="s">
        <v>5808</v>
      </c>
      <c r="D12872" s="2" t="s">
        <v>18011</v>
      </c>
      <c r="E12872" s="2" t="s">
        <v>10814</v>
      </c>
      <c r="F12872" s="2">
        <v>60131513</v>
      </c>
      <c r="G12872" s="2" t="s">
        <v>490</v>
      </c>
      <c r="H12872" s="2">
        <v>3</v>
      </c>
      <c r="I12872" s="2">
        <v>7</v>
      </c>
      <c r="J12872" s="2">
        <v>10</v>
      </c>
      <c r="K12872" s="2">
        <v>2</v>
      </c>
      <c r="L12872" s="3">
        <v>88000</v>
      </c>
      <c r="M12872" s="2" t="s">
        <v>0</v>
      </c>
      <c r="N12872" s="4" t="s">
        <v>21</v>
      </c>
    </row>
    <row r="12873" spans="1:14" x14ac:dyDescent="0.25">
      <c r="A12873" s="1" t="s">
        <v>366</v>
      </c>
      <c r="B12873" s="2" t="s">
        <v>378</v>
      </c>
      <c r="C12873" s="2" t="s">
        <v>379</v>
      </c>
      <c r="D12873" s="2" t="s">
        <v>17857</v>
      </c>
      <c r="E12873" s="2" t="s">
        <v>10815</v>
      </c>
      <c r="F12873" s="2">
        <v>2611172000</v>
      </c>
      <c r="G12873" s="2" t="s">
        <v>490</v>
      </c>
      <c r="H12873" s="2">
        <v>1</v>
      </c>
      <c r="I12873" s="2">
        <v>6</v>
      </c>
      <c r="J12873" s="2">
        <v>10</v>
      </c>
      <c r="K12873" s="2">
        <v>3</v>
      </c>
      <c r="L12873" s="3">
        <v>1382268.2999999998</v>
      </c>
      <c r="M12873" s="2" t="s">
        <v>0</v>
      </c>
      <c r="N12873" s="4" t="s">
        <v>21</v>
      </c>
    </row>
    <row r="12874" spans="1:14" x14ac:dyDescent="0.25">
      <c r="A12874" s="1" t="s">
        <v>366</v>
      </c>
      <c r="B12874" s="2" t="s">
        <v>378</v>
      </c>
      <c r="C12874" s="2" t="s">
        <v>379</v>
      </c>
      <c r="D12874" s="2" t="s">
        <v>17857</v>
      </c>
      <c r="E12874" s="2" t="s">
        <v>10816</v>
      </c>
      <c r="F12874" s="2">
        <v>2611172000</v>
      </c>
      <c r="G12874" s="2" t="s">
        <v>490</v>
      </c>
      <c r="H12874" s="2">
        <v>1</v>
      </c>
      <c r="I12874" s="2">
        <v>6</v>
      </c>
      <c r="J12874" s="2">
        <v>10</v>
      </c>
      <c r="K12874" s="2">
        <v>3</v>
      </c>
      <c r="L12874" s="3">
        <v>1690330.7399999998</v>
      </c>
      <c r="M12874" s="2" t="s">
        <v>0</v>
      </c>
      <c r="N12874" s="4" t="s">
        <v>21</v>
      </c>
    </row>
    <row r="12875" spans="1:14" x14ac:dyDescent="0.25">
      <c r="A12875" s="1" t="s">
        <v>366</v>
      </c>
      <c r="B12875" s="2" t="s">
        <v>378</v>
      </c>
      <c r="C12875" s="2" t="s">
        <v>379</v>
      </c>
      <c r="D12875" s="2" t="s">
        <v>17857</v>
      </c>
      <c r="E12875" s="2" t="s">
        <v>10817</v>
      </c>
      <c r="F12875" s="2">
        <v>26111701</v>
      </c>
      <c r="G12875" s="2" t="s">
        <v>490</v>
      </c>
      <c r="H12875" s="2">
        <v>2</v>
      </c>
      <c r="I12875" s="2">
        <v>8</v>
      </c>
      <c r="J12875" s="2">
        <v>10</v>
      </c>
      <c r="K12875" s="2">
        <v>3</v>
      </c>
      <c r="L12875" s="3">
        <v>200812.5</v>
      </c>
      <c r="M12875" s="2" t="s">
        <v>0</v>
      </c>
      <c r="N12875" s="4" t="s">
        <v>21</v>
      </c>
    </row>
    <row r="12876" spans="1:14" x14ac:dyDescent="0.25">
      <c r="A12876" s="1" t="s">
        <v>366</v>
      </c>
      <c r="B12876" s="2" t="s">
        <v>378</v>
      </c>
      <c r="C12876" s="2" t="s">
        <v>2425</v>
      </c>
      <c r="D12876" s="2" t="s">
        <v>17954</v>
      </c>
      <c r="E12876" s="2" t="s">
        <v>10818</v>
      </c>
      <c r="F12876" s="2">
        <v>26111701</v>
      </c>
      <c r="G12876" s="2" t="s">
        <v>490</v>
      </c>
      <c r="H12876" s="2">
        <v>2</v>
      </c>
      <c r="I12876" s="2">
        <v>8</v>
      </c>
      <c r="J12876" s="2">
        <v>10</v>
      </c>
      <c r="K12876" s="2">
        <v>3</v>
      </c>
      <c r="L12876" s="3">
        <v>133875</v>
      </c>
      <c r="M12876" s="2" t="s">
        <v>0</v>
      </c>
      <c r="N12876" s="4" t="s">
        <v>21</v>
      </c>
    </row>
    <row r="12877" spans="1:14" x14ac:dyDescent="0.25">
      <c r="A12877" s="1" t="s">
        <v>366</v>
      </c>
      <c r="B12877" s="2" t="s">
        <v>378</v>
      </c>
      <c r="C12877" s="2" t="s">
        <v>2425</v>
      </c>
      <c r="D12877" s="2" t="s">
        <v>17954</v>
      </c>
      <c r="E12877" s="2" t="s">
        <v>10819</v>
      </c>
      <c r="F12877" s="2">
        <v>26111701</v>
      </c>
      <c r="G12877" s="2" t="s">
        <v>490</v>
      </c>
      <c r="H12877" s="2">
        <v>2</v>
      </c>
      <c r="I12877" s="2">
        <v>8</v>
      </c>
      <c r="J12877" s="2">
        <v>10</v>
      </c>
      <c r="K12877" s="2">
        <v>5</v>
      </c>
      <c r="L12877" s="3">
        <v>223125</v>
      </c>
      <c r="M12877" s="2" t="s">
        <v>0</v>
      </c>
      <c r="N12877" s="4" t="s">
        <v>21</v>
      </c>
    </row>
    <row r="12878" spans="1:14" x14ac:dyDescent="0.25">
      <c r="A12878" s="1" t="s">
        <v>366</v>
      </c>
      <c r="B12878" s="2" t="s">
        <v>378</v>
      </c>
      <c r="C12878" s="2" t="s">
        <v>379</v>
      </c>
      <c r="D12878" s="2" t="s">
        <v>17857</v>
      </c>
      <c r="E12878" s="2" t="s">
        <v>10820</v>
      </c>
      <c r="F12878" s="2">
        <v>26111702</v>
      </c>
      <c r="G12878" s="2" t="s">
        <v>490</v>
      </c>
      <c r="H12878" s="2">
        <v>2</v>
      </c>
      <c r="I12878" s="2">
        <v>8</v>
      </c>
      <c r="J12878" s="2">
        <v>10</v>
      </c>
      <c r="K12878" s="2">
        <v>200</v>
      </c>
      <c r="L12878" s="3">
        <v>696864</v>
      </c>
      <c r="M12878" s="2" t="s">
        <v>0</v>
      </c>
      <c r="N12878" s="4" t="s">
        <v>21</v>
      </c>
    </row>
    <row r="12879" spans="1:14" x14ac:dyDescent="0.25">
      <c r="A12879" s="1" t="s">
        <v>366</v>
      </c>
      <c r="B12879" s="2" t="s">
        <v>378</v>
      </c>
      <c r="C12879" s="2" t="s">
        <v>379</v>
      </c>
      <c r="D12879" s="2" t="s">
        <v>17857</v>
      </c>
      <c r="E12879" s="2" t="s">
        <v>10821</v>
      </c>
      <c r="F12879" s="2">
        <v>2611172000</v>
      </c>
      <c r="G12879" s="2" t="s">
        <v>490</v>
      </c>
      <c r="H12879" s="2">
        <v>1</v>
      </c>
      <c r="I12879" s="2">
        <v>6</v>
      </c>
      <c r="J12879" s="2">
        <v>10</v>
      </c>
      <c r="K12879" s="2">
        <v>10</v>
      </c>
      <c r="L12879" s="3">
        <v>65235.8</v>
      </c>
      <c r="M12879" s="2" t="s">
        <v>0</v>
      </c>
      <c r="N12879" s="4" t="s">
        <v>21</v>
      </c>
    </row>
    <row r="12880" spans="1:14" x14ac:dyDescent="0.25">
      <c r="A12880" s="1" t="s">
        <v>366</v>
      </c>
      <c r="B12880" s="2" t="s">
        <v>378</v>
      </c>
      <c r="C12880" s="2" t="s">
        <v>379</v>
      </c>
      <c r="D12880" s="2" t="s">
        <v>17857</v>
      </c>
      <c r="E12880" s="2" t="s">
        <v>10822</v>
      </c>
      <c r="F12880" s="2">
        <v>2611172000</v>
      </c>
      <c r="G12880" s="2" t="s">
        <v>490</v>
      </c>
      <c r="H12880" s="2">
        <v>1</v>
      </c>
      <c r="I12880" s="2">
        <v>6</v>
      </c>
      <c r="J12880" s="2">
        <v>10</v>
      </c>
      <c r="K12880" s="2">
        <v>2</v>
      </c>
      <c r="L12880" s="3">
        <v>1748800.2</v>
      </c>
      <c r="M12880" s="2" t="s">
        <v>0</v>
      </c>
      <c r="N12880" s="4" t="s">
        <v>21</v>
      </c>
    </row>
    <row r="12881" spans="1:14" x14ac:dyDescent="0.25">
      <c r="A12881" s="1" t="s">
        <v>366</v>
      </c>
      <c r="B12881" s="2" t="s">
        <v>378</v>
      </c>
      <c r="C12881" s="2" t="s">
        <v>379</v>
      </c>
      <c r="D12881" s="2" t="s">
        <v>17857</v>
      </c>
      <c r="E12881" s="2" t="s">
        <v>10823</v>
      </c>
      <c r="F12881" s="2">
        <v>26111701</v>
      </c>
      <c r="G12881" s="2" t="s">
        <v>490</v>
      </c>
      <c r="H12881" s="2">
        <v>2</v>
      </c>
      <c r="I12881" s="2">
        <v>8</v>
      </c>
      <c r="J12881" s="2">
        <v>10</v>
      </c>
      <c r="K12881" s="2">
        <v>30</v>
      </c>
      <c r="L12881" s="3">
        <v>286278.30000000005</v>
      </c>
      <c r="M12881" s="2" t="s">
        <v>0</v>
      </c>
      <c r="N12881" s="4" t="s">
        <v>21</v>
      </c>
    </row>
    <row r="12882" spans="1:14" x14ac:dyDescent="0.25">
      <c r="A12882" s="1" t="s">
        <v>366</v>
      </c>
      <c r="B12882" s="2" t="s">
        <v>76</v>
      </c>
      <c r="C12882" s="2" t="s">
        <v>1365</v>
      </c>
      <c r="D12882" s="2" t="s">
        <v>17940</v>
      </c>
      <c r="E12882" s="2" t="s">
        <v>18767</v>
      </c>
      <c r="F12882" s="2">
        <v>10111302</v>
      </c>
      <c r="G12882" s="2" t="s">
        <v>490</v>
      </c>
      <c r="H12882" s="2">
        <v>3</v>
      </c>
      <c r="I12882" s="2">
        <v>7</v>
      </c>
      <c r="J12882" s="2">
        <v>10</v>
      </c>
      <c r="K12882" s="2">
        <v>1</v>
      </c>
      <c r="L12882" s="3">
        <v>50000</v>
      </c>
      <c r="M12882" s="2" t="s">
        <v>0</v>
      </c>
      <c r="N12882" s="4" t="s">
        <v>21</v>
      </c>
    </row>
    <row r="12883" spans="1:14" x14ac:dyDescent="0.25">
      <c r="A12883" s="1" t="s">
        <v>366</v>
      </c>
      <c r="B12883" s="2" t="s">
        <v>76</v>
      </c>
      <c r="C12883" s="2" t="s">
        <v>83</v>
      </c>
      <c r="D12883" s="2" t="s">
        <v>84</v>
      </c>
      <c r="E12883" s="2" t="s">
        <v>10824</v>
      </c>
      <c r="F12883" s="2">
        <v>24112207</v>
      </c>
      <c r="G12883" s="2" t="s">
        <v>490</v>
      </c>
      <c r="H12883" s="2">
        <v>1</v>
      </c>
      <c r="I12883" s="2">
        <v>6</v>
      </c>
      <c r="J12883" s="2">
        <v>10</v>
      </c>
      <c r="K12883" s="2">
        <v>2</v>
      </c>
      <c r="L12883" s="3">
        <v>41607.160000000003</v>
      </c>
      <c r="M12883" s="2" t="s">
        <v>0</v>
      </c>
      <c r="N12883" s="4" t="s">
        <v>21</v>
      </c>
    </row>
    <row r="12884" spans="1:14" x14ac:dyDescent="0.25">
      <c r="A12884" s="1" t="s">
        <v>366</v>
      </c>
      <c r="B12884" s="2" t="s">
        <v>113</v>
      </c>
      <c r="C12884" s="2" t="s">
        <v>113</v>
      </c>
      <c r="D12884" s="2" t="s">
        <v>114</v>
      </c>
      <c r="E12884" s="2" t="s">
        <v>10825</v>
      </c>
      <c r="F12884" s="2" t="s">
        <v>10826</v>
      </c>
      <c r="G12884" s="2" t="s">
        <v>496</v>
      </c>
      <c r="H12884" s="2">
        <v>3</v>
      </c>
      <c r="I12884" s="2">
        <v>8</v>
      </c>
      <c r="J12884" s="2">
        <v>10</v>
      </c>
      <c r="K12884" s="2">
        <v>1</v>
      </c>
      <c r="L12884" s="3">
        <v>26996697</v>
      </c>
      <c r="M12884" s="2" t="s">
        <v>20</v>
      </c>
      <c r="N12884" s="4" t="s">
        <v>21</v>
      </c>
    </row>
    <row r="12885" spans="1:14" x14ac:dyDescent="0.25">
      <c r="A12885" s="1" t="s">
        <v>366</v>
      </c>
      <c r="B12885" s="2" t="s">
        <v>113</v>
      </c>
      <c r="C12885" s="2" t="s">
        <v>113</v>
      </c>
      <c r="D12885" s="2" t="s">
        <v>114</v>
      </c>
      <c r="E12885" s="2" t="s">
        <v>10827</v>
      </c>
      <c r="F12885" s="2">
        <v>44121600</v>
      </c>
      <c r="G12885" s="2" t="s">
        <v>490</v>
      </c>
      <c r="H12885" s="2">
        <v>3</v>
      </c>
      <c r="I12885" s="2">
        <v>4</v>
      </c>
      <c r="J12885" s="2">
        <v>10</v>
      </c>
      <c r="K12885" s="2">
        <v>20</v>
      </c>
      <c r="L12885" s="3">
        <v>163625</v>
      </c>
      <c r="M12885" s="2" t="s">
        <v>0</v>
      </c>
      <c r="N12885" s="4" t="s">
        <v>17384</v>
      </c>
    </row>
    <row r="12886" spans="1:14" x14ac:dyDescent="0.25">
      <c r="A12886" s="1" t="s">
        <v>366</v>
      </c>
      <c r="B12886" s="2" t="s">
        <v>113</v>
      </c>
      <c r="C12886" s="2" t="s">
        <v>113</v>
      </c>
      <c r="D12886" s="2" t="s">
        <v>114</v>
      </c>
      <c r="E12886" s="2" t="s">
        <v>10828</v>
      </c>
      <c r="F12886" s="2">
        <v>27111503</v>
      </c>
      <c r="G12886" s="2" t="s">
        <v>490</v>
      </c>
      <c r="H12886" s="2">
        <v>4</v>
      </c>
      <c r="I12886" s="2">
        <v>8</v>
      </c>
      <c r="J12886" s="2">
        <v>10</v>
      </c>
      <c r="K12886" s="2">
        <v>5</v>
      </c>
      <c r="L12886" s="3">
        <v>94605</v>
      </c>
      <c r="M12886" s="2" t="s">
        <v>0</v>
      </c>
      <c r="N12886" s="4" t="s">
        <v>21</v>
      </c>
    </row>
    <row r="12887" spans="1:14" x14ac:dyDescent="0.25">
      <c r="A12887" s="1" t="s">
        <v>366</v>
      </c>
      <c r="B12887" s="2" t="s">
        <v>624</v>
      </c>
      <c r="C12887" s="2" t="s">
        <v>2386</v>
      </c>
      <c r="D12887" s="2" t="s">
        <v>17952</v>
      </c>
      <c r="E12887" s="2" t="s">
        <v>10829</v>
      </c>
      <c r="F12887" s="2">
        <v>26101769</v>
      </c>
      <c r="G12887" s="2" t="s">
        <v>490</v>
      </c>
      <c r="H12887" s="2">
        <v>3</v>
      </c>
      <c r="I12887" s="2">
        <v>6</v>
      </c>
      <c r="J12887" s="2">
        <v>10</v>
      </c>
      <c r="K12887" s="2">
        <v>60</v>
      </c>
      <c r="L12887" s="3">
        <v>2606100</v>
      </c>
      <c r="M12887" s="2" t="s">
        <v>0</v>
      </c>
      <c r="N12887" s="4" t="s">
        <v>21</v>
      </c>
    </row>
    <row r="12888" spans="1:14" x14ac:dyDescent="0.25">
      <c r="A12888" s="1" t="s">
        <v>366</v>
      </c>
      <c r="B12888" s="2" t="s">
        <v>624</v>
      </c>
      <c r="C12888" s="2" t="s">
        <v>2386</v>
      </c>
      <c r="D12888" s="2" t="s">
        <v>17952</v>
      </c>
      <c r="E12888" s="2" t="s">
        <v>10830</v>
      </c>
      <c r="F12888" s="2">
        <v>46182306</v>
      </c>
      <c r="G12888" s="2" t="s">
        <v>490</v>
      </c>
      <c r="H12888" s="2">
        <v>6</v>
      </c>
      <c r="I12888" s="2">
        <v>3</v>
      </c>
      <c r="J12888" s="2">
        <v>10</v>
      </c>
      <c r="K12888" s="2">
        <v>22</v>
      </c>
      <c r="L12888" s="3">
        <v>1293292</v>
      </c>
      <c r="M12888" s="2" t="s">
        <v>0</v>
      </c>
      <c r="N12888" s="4" t="s">
        <v>21</v>
      </c>
    </row>
    <row r="12889" spans="1:14" x14ac:dyDescent="0.25">
      <c r="A12889" s="1" t="s">
        <v>366</v>
      </c>
      <c r="B12889" s="2" t="s">
        <v>76</v>
      </c>
      <c r="C12889" s="2" t="s">
        <v>1365</v>
      </c>
      <c r="D12889" s="2" t="s">
        <v>17940</v>
      </c>
      <c r="E12889" s="2" t="s">
        <v>10831</v>
      </c>
      <c r="F12889" s="2">
        <v>10111305</v>
      </c>
      <c r="G12889" s="2" t="s">
        <v>490</v>
      </c>
      <c r="H12889" s="2">
        <v>3</v>
      </c>
      <c r="I12889" s="2">
        <v>7</v>
      </c>
      <c r="J12889" s="2">
        <v>10</v>
      </c>
      <c r="K12889" s="2">
        <v>8</v>
      </c>
      <c r="L12889" s="3">
        <v>112000</v>
      </c>
      <c r="M12889" s="2" t="s">
        <v>0</v>
      </c>
      <c r="N12889" s="4" t="s">
        <v>21</v>
      </c>
    </row>
    <row r="12890" spans="1:14" x14ac:dyDescent="0.25">
      <c r="A12890" s="1" t="s">
        <v>366</v>
      </c>
      <c r="B12890" s="2" t="s">
        <v>103</v>
      </c>
      <c r="C12890" s="2" t="s">
        <v>104</v>
      </c>
      <c r="D12890" s="2" t="s">
        <v>105</v>
      </c>
      <c r="E12890" s="2" t="s">
        <v>10832</v>
      </c>
      <c r="F12890" s="2">
        <v>44121701</v>
      </c>
      <c r="G12890" s="2" t="s">
        <v>490</v>
      </c>
      <c r="H12890" s="2">
        <v>3</v>
      </c>
      <c r="I12890" s="2">
        <v>4</v>
      </c>
      <c r="J12890" s="2">
        <v>10</v>
      </c>
      <c r="K12890" s="2">
        <v>150</v>
      </c>
      <c r="L12890" s="3">
        <v>685440</v>
      </c>
      <c r="M12890" s="2" t="s">
        <v>0</v>
      </c>
      <c r="N12890" s="4" t="s">
        <v>21</v>
      </c>
    </row>
    <row r="12891" spans="1:14" x14ac:dyDescent="0.25">
      <c r="A12891" s="1" t="s">
        <v>366</v>
      </c>
      <c r="B12891" s="2" t="s">
        <v>86</v>
      </c>
      <c r="C12891" s="2" t="s">
        <v>246</v>
      </c>
      <c r="D12891" s="2" t="s">
        <v>247</v>
      </c>
      <c r="E12891" s="2" t="s">
        <v>10833</v>
      </c>
      <c r="F12891" s="2">
        <v>47121701</v>
      </c>
      <c r="G12891" s="2" t="s">
        <v>490</v>
      </c>
      <c r="H12891" s="2">
        <v>3</v>
      </c>
      <c r="I12891" s="2">
        <v>9</v>
      </c>
      <c r="J12891" s="2">
        <v>10</v>
      </c>
      <c r="K12891" s="2">
        <v>385</v>
      </c>
      <c r="L12891" s="3">
        <v>693180.95</v>
      </c>
      <c r="M12891" s="2" t="s">
        <v>0</v>
      </c>
      <c r="N12891" s="4" t="s">
        <v>21</v>
      </c>
    </row>
    <row r="12892" spans="1:14" x14ac:dyDescent="0.25">
      <c r="A12892" s="1" t="s">
        <v>366</v>
      </c>
      <c r="B12892" s="2" t="s">
        <v>86</v>
      </c>
      <c r="C12892" s="2" t="s">
        <v>246</v>
      </c>
      <c r="D12892" s="2" t="s">
        <v>247</v>
      </c>
      <c r="E12892" s="2" t="s">
        <v>10834</v>
      </c>
      <c r="F12892" s="2">
        <v>47121701</v>
      </c>
      <c r="G12892" s="2" t="s">
        <v>490</v>
      </c>
      <c r="H12892" s="2">
        <v>3</v>
      </c>
      <c r="I12892" s="2">
        <v>9</v>
      </c>
      <c r="J12892" s="2">
        <v>10</v>
      </c>
      <c r="K12892" s="2">
        <v>380</v>
      </c>
      <c r="L12892" s="3">
        <v>874102.6</v>
      </c>
      <c r="M12892" s="2" t="s">
        <v>0</v>
      </c>
      <c r="N12892" s="4" t="s">
        <v>21</v>
      </c>
    </row>
    <row r="12893" spans="1:14" x14ac:dyDescent="0.25">
      <c r="A12893" s="1" t="s">
        <v>366</v>
      </c>
      <c r="B12893" s="2" t="s">
        <v>86</v>
      </c>
      <c r="C12893" s="2" t="s">
        <v>246</v>
      </c>
      <c r="D12893" s="2" t="s">
        <v>247</v>
      </c>
      <c r="E12893" s="2" t="s">
        <v>18768</v>
      </c>
      <c r="F12893" s="2">
        <v>47121701</v>
      </c>
      <c r="G12893" s="2" t="s">
        <v>490</v>
      </c>
      <c r="H12893" s="2">
        <v>3</v>
      </c>
      <c r="I12893" s="2">
        <v>9</v>
      </c>
      <c r="J12893" s="2">
        <v>10</v>
      </c>
      <c r="K12893" s="2">
        <v>100</v>
      </c>
      <c r="L12893" s="3">
        <v>129948</v>
      </c>
      <c r="M12893" s="2" t="s">
        <v>0</v>
      </c>
      <c r="N12893" s="4" t="s">
        <v>21</v>
      </c>
    </row>
    <row r="12894" spans="1:14" x14ac:dyDescent="0.25">
      <c r="A12894" s="1" t="s">
        <v>366</v>
      </c>
      <c r="B12894" s="2" t="s">
        <v>86</v>
      </c>
      <c r="C12894" s="2" t="s">
        <v>246</v>
      </c>
      <c r="D12894" s="2" t="s">
        <v>247</v>
      </c>
      <c r="E12894" s="2" t="s">
        <v>10835</v>
      </c>
      <c r="F12894" s="2">
        <v>26101772</v>
      </c>
      <c r="G12894" s="2" t="s">
        <v>490</v>
      </c>
      <c r="H12894" s="2">
        <v>1</v>
      </c>
      <c r="I12894" s="2">
        <v>9</v>
      </c>
      <c r="J12894" s="2">
        <v>10</v>
      </c>
      <c r="K12894" s="2">
        <v>40</v>
      </c>
      <c r="L12894" s="3">
        <v>200015.2</v>
      </c>
      <c r="M12894" s="2" t="s">
        <v>0</v>
      </c>
      <c r="N12894" s="4" t="s">
        <v>21</v>
      </c>
    </row>
    <row r="12895" spans="1:14" x14ac:dyDescent="0.25">
      <c r="A12895" s="1" t="s">
        <v>366</v>
      </c>
      <c r="B12895" s="2" t="s">
        <v>86</v>
      </c>
      <c r="C12895" s="2" t="s">
        <v>246</v>
      </c>
      <c r="D12895" s="2" t="s">
        <v>247</v>
      </c>
      <c r="E12895" s="2" t="s">
        <v>10836</v>
      </c>
      <c r="F12895" s="2">
        <v>10111302</v>
      </c>
      <c r="G12895" s="2" t="s">
        <v>490</v>
      </c>
      <c r="H12895" s="2">
        <v>3</v>
      </c>
      <c r="I12895" s="2">
        <v>7</v>
      </c>
      <c r="J12895" s="2">
        <v>10</v>
      </c>
      <c r="K12895" s="2">
        <v>10</v>
      </c>
      <c r="L12895" s="3">
        <v>30000.02</v>
      </c>
      <c r="M12895" s="2" t="s">
        <v>0</v>
      </c>
      <c r="N12895" s="4" t="s">
        <v>21</v>
      </c>
    </row>
    <row r="12896" spans="1:14" x14ac:dyDescent="0.25">
      <c r="A12896" s="1" t="s">
        <v>366</v>
      </c>
      <c r="B12896" s="2" t="s">
        <v>28</v>
      </c>
      <c r="C12896" s="2" t="s">
        <v>659</v>
      </c>
      <c r="D12896" s="2" t="s">
        <v>17897</v>
      </c>
      <c r="E12896" s="2" t="s">
        <v>10837</v>
      </c>
      <c r="F12896" s="2">
        <v>40151502</v>
      </c>
      <c r="G12896" s="2" t="s">
        <v>496</v>
      </c>
      <c r="H12896" s="2">
        <v>3</v>
      </c>
      <c r="I12896" s="2">
        <v>8</v>
      </c>
      <c r="J12896" s="2">
        <v>10</v>
      </c>
      <c r="K12896" s="2">
        <v>1</v>
      </c>
      <c r="L12896" s="3">
        <v>847945.21</v>
      </c>
      <c r="M12896" s="2" t="s">
        <v>0</v>
      </c>
      <c r="N12896" s="4" t="s">
        <v>21</v>
      </c>
    </row>
    <row r="12897" spans="1:14" x14ac:dyDescent="0.25">
      <c r="A12897" s="1" t="s">
        <v>366</v>
      </c>
      <c r="B12897" s="2" t="s">
        <v>113</v>
      </c>
      <c r="C12897" s="2" t="s">
        <v>113</v>
      </c>
      <c r="D12897" s="2" t="s">
        <v>114</v>
      </c>
      <c r="E12897" s="2" t="s">
        <v>10838</v>
      </c>
      <c r="F12897" s="2">
        <v>40151506</v>
      </c>
      <c r="G12897" s="2" t="s">
        <v>490</v>
      </c>
      <c r="H12897" s="2">
        <v>1</v>
      </c>
      <c r="I12897" s="2">
        <v>6</v>
      </c>
      <c r="J12897" s="2">
        <v>10</v>
      </c>
      <c r="K12897" s="2">
        <v>6</v>
      </c>
      <c r="L12897" s="3">
        <v>2326626.12</v>
      </c>
      <c r="M12897" s="2" t="s">
        <v>0</v>
      </c>
      <c r="N12897" s="4" t="s">
        <v>21</v>
      </c>
    </row>
    <row r="12898" spans="1:14" x14ac:dyDescent="0.25">
      <c r="A12898" s="1" t="s">
        <v>366</v>
      </c>
      <c r="B12898" s="2" t="s">
        <v>378</v>
      </c>
      <c r="C12898" s="2" t="s">
        <v>2536</v>
      </c>
      <c r="D12898" s="2" t="s">
        <v>17956</v>
      </c>
      <c r="E12898" s="2" t="s">
        <v>10839</v>
      </c>
      <c r="F12898" s="2" t="s">
        <v>10840</v>
      </c>
      <c r="G12898" s="2" t="s">
        <v>496</v>
      </c>
      <c r="H12898" s="2">
        <v>3</v>
      </c>
      <c r="I12898" s="2">
        <v>8</v>
      </c>
      <c r="J12898" s="2">
        <v>10</v>
      </c>
      <c r="K12898" s="2">
        <v>60</v>
      </c>
      <c r="L12898" s="3">
        <v>711072.6</v>
      </c>
      <c r="M12898" s="2" t="s">
        <v>0</v>
      </c>
      <c r="N12898" s="4" t="s">
        <v>21</v>
      </c>
    </row>
    <row r="12899" spans="1:14" x14ac:dyDescent="0.25">
      <c r="A12899" s="1" t="s">
        <v>366</v>
      </c>
      <c r="B12899" s="2" t="s">
        <v>103</v>
      </c>
      <c r="C12899" s="2" t="s">
        <v>5811</v>
      </c>
      <c r="D12899" s="2" t="s">
        <v>18012</v>
      </c>
      <c r="E12899" s="2" t="s">
        <v>10841</v>
      </c>
      <c r="F12899" s="2">
        <v>60131509</v>
      </c>
      <c r="G12899" s="2" t="s">
        <v>490</v>
      </c>
      <c r="H12899" s="2">
        <v>3</v>
      </c>
      <c r="I12899" s="2">
        <v>7</v>
      </c>
      <c r="J12899" s="2">
        <v>10</v>
      </c>
      <c r="K12899" s="2">
        <v>4</v>
      </c>
      <c r="L12899" s="3">
        <v>80000</v>
      </c>
      <c r="M12899" s="2" t="s">
        <v>0</v>
      </c>
      <c r="N12899" s="4" t="s">
        <v>21</v>
      </c>
    </row>
    <row r="12900" spans="1:14" x14ac:dyDescent="0.25">
      <c r="A12900" s="1" t="s">
        <v>366</v>
      </c>
      <c r="B12900" s="2" t="s">
        <v>86</v>
      </c>
      <c r="C12900" s="2" t="s">
        <v>87</v>
      </c>
      <c r="D12900" s="2" t="s">
        <v>88</v>
      </c>
      <c r="E12900" s="2" t="s">
        <v>10842</v>
      </c>
      <c r="F12900" s="2">
        <v>44121804</v>
      </c>
      <c r="G12900" s="2" t="s">
        <v>490</v>
      </c>
      <c r="H12900" s="2">
        <v>3</v>
      </c>
      <c r="I12900" s="2">
        <v>4</v>
      </c>
      <c r="J12900" s="2">
        <v>10</v>
      </c>
      <c r="K12900" s="2">
        <v>10</v>
      </c>
      <c r="L12900" s="3">
        <v>45672.200000000004</v>
      </c>
      <c r="M12900" s="2" t="s">
        <v>0</v>
      </c>
      <c r="N12900" s="4" t="s">
        <v>21</v>
      </c>
    </row>
    <row r="12901" spans="1:14" x14ac:dyDescent="0.25">
      <c r="A12901" s="1" t="s">
        <v>366</v>
      </c>
      <c r="B12901" s="2" t="s">
        <v>103</v>
      </c>
      <c r="C12901" s="2" t="s">
        <v>104</v>
      </c>
      <c r="D12901" s="2" t="s">
        <v>105</v>
      </c>
      <c r="E12901" s="2" t="s">
        <v>10843</v>
      </c>
      <c r="F12901" s="2">
        <v>44111912</v>
      </c>
      <c r="G12901" s="2" t="s">
        <v>490</v>
      </c>
      <c r="H12901" s="2">
        <v>3</v>
      </c>
      <c r="I12901" s="2">
        <v>4</v>
      </c>
      <c r="J12901" s="2">
        <v>10</v>
      </c>
      <c r="K12901" s="2">
        <v>20</v>
      </c>
      <c r="L12901" s="3">
        <v>22086.399999999998</v>
      </c>
      <c r="M12901" s="2" t="s">
        <v>0</v>
      </c>
      <c r="N12901" s="4" t="s">
        <v>21</v>
      </c>
    </row>
    <row r="12902" spans="1:14" x14ac:dyDescent="0.25">
      <c r="A12902" s="1" t="s">
        <v>366</v>
      </c>
      <c r="B12902" s="2" t="s">
        <v>622</v>
      </c>
      <c r="C12902" s="2" t="s">
        <v>622</v>
      </c>
      <c r="D12902" s="2" t="s">
        <v>17893</v>
      </c>
      <c r="E12902" s="2" t="s">
        <v>10844</v>
      </c>
      <c r="F12902" s="2">
        <v>46182002</v>
      </c>
      <c r="G12902" s="2" t="s">
        <v>490</v>
      </c>
      <c r="H12902" s="2">
        <v>3</v>
      </c>
      <c r="I12902" s="2">
        <v>9</v>
      </c>
      <c r="J12902" s="2">
        <v>10</v>
      </c>
      <c r="K12902" s="2">
        <v>2</v>
      </c>
      <c r="L12902" s="3">
        <v>58000.6</v>
      </c>
      <c r="M12902" s="2" t="s">
        <v>0</v>
      </c>
      <c r="N12902" s="4" t="s">
        <v>21</v>
      </c>
    </row>
    <row r="12903" spans="1:14" x14ac:dyDescent="0.25">
      <c r="A12903" s="1" t="s">
        <v>366</v>
      </c>
      <c r="B12903" s="2" t="s">
        <v>76</v>
      </c>
      <c r="C12903" s="2" t="s">
        <v>77</v>
      </c>
      <c r="D12903" s="2" t="s">
        <v>78</v>
      </c>
      <c r="E12903" s="2" t="s">
        <v>10845</v>
      </c>
      <c r="F12903" s="2">
        <v>44103105</v>
      </c>
      <c r="G12903" s="2" t="s">
        <v>490</v>
      </c>
      <c r="H12903" s="2">
        <v>3</v>
      </c>
      <c r="I12903" s="2">
        <v>4</v>
      </c>
      <c r="J12903" s="2">
        <v>10</v>
      </c>
      <c r="K12903" s="2">
        <v>1</v>
      </c>
      <c r="L12903" s="3">
        <v>35359.660000000003</v>
      </c>
      <c r="M12903" s="2" t="s">
        <v>0</v>
      </c>
      <c r="N12903" s="4" t="s">
        <v>21</v>
      </c>
    </row>
    <row r="12904" spans="1:14" x14ac:dyDescent="0.25">
      <c r="A12904" s="1" t="s">
        <v>366</v>
      </c>
      <c r="B12904" s="2" t="s">
        <v>76</v>
      </c>
      <c r="C12904" s="2" t="s">
        <v>77</v>
      </c>
      <c r="D12904" s="2" t="s">
        <v>78</v>
      </c>
      <c r="E12904" s="2" t="s">
        <v>10846</v>
      </c>
      <c r="F12904" s="2">
        <v>44103105</v>
      </c>
      <c r="G12904" s="2" t="s">
        <v>490</v>
      </c>
      <c r="H12904" s="2">
        <v>3</v>
      </c>
      <c r="I12904" s="2">
        <v>4</v>
      </c>
      <c r="J12904" s="2">
        <v>10</v>
      </c>
      <c r="K12904" s="2">
        <v>1</v>
      </c>
      <c r="L12904" s="3">
        <v>35359.660000000003</v>
      </c>
      <c r="M12904" s="2" t="s">
        <v>0</v>
      </c>
      <c r="N12904" s="4" t="s">
        <v>21</v>
      </c>
    </row>
    <row r="12905" spans="1:14" x14ac:dyDescent="0.25">
      <c r="A12905" s="1" t="s">
        <v>366</v>
      </c>
      <c r="B12905" s="2" t="s">
        <v>76</v>
      </c>
      <c r="C12905" s="2" t="s">
        <v>77</v>
      </c>
      <c r="D12905" s="2" t="s">
        <v>78</v>
      </c>
      <c r="E12905" s="2" t="s">
        <v>10847</v>
      </c>
      <c r="F12905" s="2">
        <v>44103105</v>
      </c>
      <c r="G12905" s="2" t="s">
        <v>490</v>
      </c>
      <c r="H12905" s="2">
        <v>3</v>
      </c>
      <c r="I12905" s="2">
        <v>4</v>
      </c>
      <c r="J12905" s="2">
        <v>10</v>
      </c>
      <c r="K12905" s="2">
        <v>1</v>
      </c>
      <c r="L12905" s="3">
        <v>35359.660000000003</v>
      </c>
      <c r="M12905" s="2" t="s">
        <v>0</v>
      </c>
      <c r="N12905" s="4" t="s">
        <v>21</v>
      </c>
    </row>
    <row r="12906" spans="1:14" x14ac:dyDescent="0.25">
      <c r="A12906" s="1" t="s">
        <v>366</v>
      </c>
      <c r="B12906" s="2" t="s">
        <v>76</v>
      </c>
      <c r="C12906" s="2" t="s">
        <v>77</v>
      </c>
      <c r="D12906" s="2" t="s">
        <v>78</v>
      </c>
      <c r="E12906" s="2" t="s">
        <v>10848</v>
      </c>
      <c r="F12906" s="2">
        <v>44103105</v>
      </c>
      <c r="G12906" s="2" t="s">
        <v>490</v>
      </c>
      <c r="H12906" s="2">
        <v>3</v>
      </c>
      <c r="I12906" s="2">
        <v>4</v>
      </c>
      <c r="J12906" s="2">
        <v>10</v>
      </c>
      <c r="K12906" s="2">
        <v>3</v>
      </c>
      <c r="L12906" s="3">
        <v>106078.98000000001</v>
      </c>
      <c r="M12906" s="2" t="s">
        <v>0</v>
      </c>
      <c r="N12906" s="4" t="s">
        <v>21</v>
      </c>
    </row>
    <row r="12907" spans="1:14" x14ac:dyDescent="0.25">
      <c r="A12907" s="1" t="s">
        <v>366</v>
      </c>
      <c r="B12907" s="2" t="s">
        <v>76</v>
      </c>
      <c r="C12907" s="2" t="s">
        <v>1365</v>
      </c>
      <c r="D12907" s="2" t="s">
        <v>17940</v>
      </c>
      <c r="E12907" s="2" t="s">
        <v>10849</v>
      </c>
      <c r="F12907" s="2">
        <v>42172001</v>
      </c>
      <c r="G12907" s="2" t="s">
        <v>490</v>
      </c>
      <c r="H12907" s="2">
        <v>3</v>
      </c>
      <c r="I12907" s="2">
        <v>9</v>
      </c>
      <c r="J12907" s="2">
        <v>10</v>
      </c>
      <c r="K12907" s="2">
        <v>40</v>
      </c>
      <c r="L12907" s="3">
        <v>1199996</v>
      </c>
      <c r="M12907" s="2" t="s">
        <v>0</v>
      </c>
      <c r="N12907" s="4" t="s">
        <v>21</v>
      </c>
    </row>
    <row r="12908" spans="1:14" x14ac:dyDescent="0.25">
      <c r="A12908" s="1" t="s">
        <v>366</v>
      </c>
      <c r="B12908" s="2" t="s">
        <v>60</v>
      </c>
      <c r="C12908" s="2" t="s">
        <v>60</v>
      </c>
      <c r="D12908" s="2" t="s">
        <v>61</v>
      </c>
      <c r="E12908" s="2" t="s">
        <v>10850</v>
      </c>
      <c r="F12908" s="2">
        <v>10141610</v>
      </c>
      <c r="G12908" s="2" t="s">
        <v>490</v>
      </c>
      <c r="H12908" s="2">
        <v>3</v>
      </c>
      <c r="I12908" s="2">
        <v>7</v>
      </c>
      <c r="J12908" s="2">
        <v>10</v>
      </c>
      <c r="K12908" s="2">
        <v>8</v>
      </c>
      <c r="L12908" s="3">
        <v>175999.96</v>
      </c>
      <c r="M12908" s="2" t="s">
        <v>0</v>
      </c>
      <c r="N12908" s="4" t="s">
        <v>21</v>
      </c>
    </row>
    <row r="12909" spans="1:14" x14ac:dyDescent="0.25">
      <c r="A12909" s="1" t="s">
        <v>366</v>
      </c>
      <c r="B12909" s="2" t="s">
        <v>76</v>
      </c>
      <c r="C12909" s="2" t="s">
        <v>1365</v>
      </c>
      <c r="D12909" s="2" t="s">
        <v>17940</v>
      </c>
      <c r="E12909" s="2" t="s">
        <v>10851</v>
      </c>
      <c r="F12909" s="2">
        <v>10111305</v>
      </c>
      <c r="G12909" s="2" t="s">
        <v>490</v>
      </c>
      <c r="H12909" s="2">
        <v>3</v>
      </c>
      <c r="I12909" s="2">
        <v>7</v>
      </c>
      <c r="J12909" s="2">
        <v>10</v>
      </c>
      <c r="K12909" s="2">
        <v>8</v>
      </c>
      <c r="L12909" s="3">
        <v>688000</v>
      </c>
      <c r="M12909" s="2" t="s">
        <v>0</v>
      </c>
      <c r="N12909" s="4" t="s">
        <v>21</v>
      </c>
    </row>
    <row r="12910" spans="1:14" x14ac:dyDescent="0.25">
      <c r="A12910" s="1" t="s">
        <v>366</v>
      </c>
      <c r="B12910" s="2" t="s">
        <v>86</v>
      </c>
      <c r="C12910" s="2" t="s">
        <v>93</v>
      </c>
      <c r="D12910" s="2" t="s">
        <v>94</v>
      </c>
      <c r="E12910" s="2" t="s">
        <v>10852</v>
      </c>
      <c r="F12910" s="2">
        <v>10141601</v>
      </c>
      <c r="G12910" s="2" t="s">
        <v>496</v>
      </c>
      <c r="H12910" s="2">
        <v>3</v>
      </c>
      <c r="I12910" s="2">
        <v>8</v>
      </c>
      <c r="J12910" s="2">
        <v>10</v>
      </c>
      <c r="K12910" s="2">
        <v>3</v>
      </c>
      <c r="L12910" s="3">
        <v>228105.15000000002</v>
      </c>
      <c r="M12910" s="2" t="s">
        <v>0</v>
      </c>
      <c r="N12910" s="4" t="s">
        <v>21</v>
      </c>
    </row>
    <row r="12911" spans="1:14" x14ac:dyDescent="0.25">
      <c r="A12911" s="1" t="s">
        <v>366</v>
      </c>
      <c r="B12911" s="2" t="s">
        <v>86</v>
      </c>
      <c r="C12911" s="2" t="s">
        <v>93</v>
      </c>
      <c r="D12911" s="2" t="s">
        <v>94</v>
      </c>
      <c r="E12911" s="2" t="s">
        <v>10853</v>
      </c>
      <c r="F12911" s="2">
        <v>10141601</v>
      </c>
      <c r="G12911" s="2" t="s">
        <v>496</v>
      </c>
      <c r="H12911" s="2">
        <v>3</v>
      </c>
      <c r="I12911" s="2">
        <v>8</v>
      </c>
      <c r="J12911" s="2">
        <v>10</v>
      </c>
      <c r="K12911" s="2">
        <v>10</v>
      </c>
      <c r="L12911" s="3">
        <v>227432.8</v>
      </c>
      <c r="M12911" s="2" t="s">
        <v>0</v>
      </c>
      <c r="N12911" s="4" t="s">
        <v>21</v>
      </c>
    </row>
    <row r="12912" spans="1:14" x14ac:dyDescent="0.25">
      <c r="A12912" s="1" t="s">
        <v>366</v>
      </c>
      <c r="B12912" s="2" t="s">
        <v>86</v>
      </c>
      <c r="C12912" s="2" t="s">
        <v>93</v>
      </c>
      <c r="D12912" s="2" t="s">
        <v>94</v>
      </c>
      <c r="E12912" s="2" t="s">
        <v>10854</v>
      </c>
      <c r="F12912" s="2">
        <v>10141601</v>
      </c>
      <c r="G12912" s="2" t="s">
        <v>496</v>
      </c>
      <c r="H12912" s="2">
        <v>3</v>
      </c>
      <c r="I12912" s="2">
        <v>8</v>
      </c>
      <c r="J12912" s="2">
        <v>10</v>
      </c>
      <c r="K12912" s="2">
        <v>10</v>
      </c>
      <c r="L12912" s="3">
        <v>298999.39999999997</v>
      </c>
      <c r="M12912" s="2" t="s">
        <v>0</v>
      </c>
      <c r="N12912" s="4" t="s">
        <v>21</v>
      </c>
    </row>
    <row r="12913" spans="1:14" x14ac:dyDescent="0.25">
      <c r="A12913" s="1" t="s">
        <v>366</v>
      </c>
      <c r="B12913" s="2" t="s">
        <v>86</v>
      </c>
      <c r="C12913" s="2" t="s">
        <v>93</v>
      </c>
      <c r="D12913" s="2" t="s">
        <v>94</v>
      </c>
      <c r="E12913" s="2" t="s">
        <v>10855</v>
      </c>
      <c r="F12913" s="2">
        <v>10141601</v>
      </c>
      <c r="G12913" s="2" t="s">
        <v>496</v>
      </c>
      <c r="H12913" s="2">
        <v>3</v>
      </c>
      <c r="I12913" s="2">
        <v>8</v>
      </c>
      <c r="J12913" s="2">
        <v>10</v>
      </c>
      <c r="K12913" s="2">
        <v>10</v>
      </c>
      <c r="L12913" s="3">
        <v>770156.1</v>
      </c>
      <c r="M12913" s="2" t="s">
        <v>0</v>
      </c>
      <c r="N12913" s="4" t="s">
        <v>21</v>
      </c>
    </row>
    <row r="12914" spans="1:14" x14ac:dyDescent="0.25">
      <c r="A12914" s="1" t="s">
        <v>366</v>
      </c>
      <c r="B12914" s="2" t="s">
        <v>86</v>
      </c>
      <c r="C12914" s="2" t="s">
        <v>93</v>
      </c>
      <c r="D12914" s="2" t="s">
        <v>94</v>
      </c>
      <c r="E12914" s="2" t="s">
        <v>10856</v>
      </c>
      <c r="F12914" s="2">
        <v>10141601</v>
      </c>
      <c r="G12914" s="2" t="s">
        <v>496</v>
      </c>
      <c r="H12914" s="2">
        <v>3</v>
      </c>
      <c r="I12914" s="2">
        <v>8</v>
      </c>
      <c r="J12914" s="2">
        <v>10</v>
      </c>
      <c r="K12914" s="2">
        <v>10</v>
      </c>
      <c r="L12914" s="3">
        <v>202716.5</v>
      </c>
      <c r="M12914" s="2" t="s">
        <v>0</v>
      </c>
      <c r="N12914" s="4" t="s">
        <v>21</v>
      </c>
    </row>
    <row r="12915" spans="1:14" x14ac:dyDescent="0.25">
      <c r="A12915" s="1" t="s">
        <v>366</v>
      </c>
      <c r="B12915" s="2" t="s">
        <v>103</v>
      </c>
      <c r="C12915" s="2" t="s">
        <v>104</v>
      </c>
      <c r="D12915" s="2" t="s">
        <v>105</v>
      </c>
      <c r="E12915" s="2" t="s">
        <v>10857</v>
      </c>
      <c r="F12915" s="2">
        <v>31211900</v>
      </c>
      <c r="G12915" s="2" t="s">
        <v>496</v>
      </c>
      <c r="H12915" s="2">
        <v>3</v>
      </c>
      <c r="I12915" s="2">
        <v>8</v>
      </c>
      <c r="J12915" s="2">
        <v>10</v>
      </c>
      <c r="K12915" s="2">
        <v>1</v>
      </c>
      <c r="L12915" s="3">
        <v>2487308.25</v>
      </c>
      <c r="M12915" s="2" t="s">
        <v>20</v>
      </c>
      <c r="N12915" s="4" t="s">
        <v>21</v>
      </c>
    </row>
    <row r="12916" spans="1:14" x14ac:dyDescent="0.25">
      <c r="A12916" s="1" t="s">
        <v>366</v>
      </c>
      <c r="B12916" s="2" t="s">
        <v>491</v>
      </c>
      <c r="C12916" s="2" t="s">
        <v>492</v>
      </c>
      <c r="D12916" s="2" t="s">
        <v>17878</v>
      </c>
      <c r="E12916" s="2" t="s">
        <v>10858</v>
      </c>
      <c r="F12916" s="2">
        <v>32101656</v>
      </c>
      <c r="G12916" s="2" t="s">
        <v>490</v>
      </c>
      <c r="H12916" s="2">
        <v>3</v>
      </c>
      <c r="I12916" s="2">
        <v>9</v>
      </c>
      <c r="J12916" s="2">
        <v>10</v>
      </c>
      <c r="K12916" s="2">
        <v>2</v>
      </c>
      <c r="L12916" s="3">
        <v>304640</v>
      </c>
      <c r="M12916" s="2" t="s">
        <v>0</v>
      </c>
      <c r="N12916" s="4" t="s">
        <v>21</v>
      </c>
    </row>
    <row r="12917" spans="1:14" x14ac:dyDescent="0.25">
      <c r="A12917" s="1" t="s">
        <v>366</v>
      </c>
      <c r="B12917" s="2" t="s">
        <v>253</v>
      </c>
      <c r="C12917" s="2" t="s">
        <v>3407</v>
      </c>
      <c r="D12917" s="2" t="s">
        <v>18004</v>
      </c>
      <c r="E12917" s="2" t="s">
        <v>10859</v>
      </c>
      <c r="F12917" s="2">
        <v>26101732</v>
      </c>
      <c r="G12917" s="2" t="s">
        <v>490</v>
      </c>
      <c r="H12917" s="2">
        <v>3</v>
      </c>
      <c r="I12917" s="2">
        <v>6</v>
      </c>
      <c r="J12917" s="2">
        <v>10</v>
      </c>
      <c r="K12917" s="2">
        <v>15</v>
      </c>
      <c r="L12917" s="3">
        <v>133875</v>
      </c>
      <c r="M12917" s="2" t="s">
        <v>0</v>
      </c>
      <c r="N12917" s="4" t="s">
        <v>21</v>
      </c>
    </row>
    <row r="12918" spans="1:14" x14ac:dyDescent="0.25">
      <c r="A12918" s="1" t="s">
        <v>366</v>
      </c>
      <c r="B12918" s="2" t="s">
        <v>122</v>
      </c>
      <c r="C12918" s="2" t="s">
        <v>257</v>
      </c>
      <c r="D12918" s="2" t="s">
        <v>258</v>
      </c>
      <c r="E12918" s="2" t="s">
        <v>10860</v>
      </c>
      <c r="F12918" s="2">
        <v>43223303</v>
      </c>
      <c r="G12918" s="2" t="s">
        <v>490</v>
      </c>
      <c r="H12918" s="2">
        <v>3</v>
      </c>
      <c r="I12918" s="2">
        <v>9</v>
      </c>
      <c r="J12918" s="2">
        <v>10</v>
      </c>
      <c r="K12918" s="2">
        <v>2</v>
      </c>
      <c r="L12918" s="3">
        <v>360001.18</v>
      </c>
      <c r="M12918" s="2" t="s">
        <v>0</v>
      </c>
      <c r="N12918" s="4" t="s">
        <v>21</v>
      </c>
    </row>
    <row r="12919" spans="1:14" x14ac:dyDescent="0.25">
      <c r="A12919" s="1" t="s">
        <v>366</v>
      </c>
      <c r="B12919" s="2" t="s">
        <v>378</v>
      </c>
      <c r="C12919" s="2" t="s">
        <v>2488</v>
      </c>
      <c r="D12919" s="2" t="s">
        <v>17955</v>
      </c>
      <c r="E12919" s="2" t="s">
        <v>10861</v>
      </c>
      <c r="F12919" s="2">
        <v>43223303</v>
      </c>
      <c r="G12919" s="2" t="s">
        <v>490</v>
      </c>
      <c r="H12919" s="2">
        <v>3</v>
      </c>
      <c r="I12919" s="2">
        <v>9</v>
      </c>
      <c r="J12919" s="2">
        <v>10</v>
      </c>
      <c r="K12919" s="2">
        <v>2</v>
      </c>
      <c r="L12919" s="3">
        <v>49999.040000000001</v>
      </c>
      <c r="M12919" s="2" t="s">
        <v>0</v>
      </c>
      <c r="N12919" s="4" t="s">
        <v>21</v>
      </c>
    </row>
    <row r="12920" spans="1:14" x14ac:dyDescent="0.25">
      <c r="A12920" s="1" t="s">
        <v>366</v>
      </c>
      <c r="B12920" s="2" t="s">
        <v>76</v>
      </c>
      <c r="C12920" s="2" t="s">
        <v>1365</v>
      </c>
      <c r="D12920" s="2" t="s">
        <v>17940</v>
      </c>
      <c r="E12920" s="2" t="s">
        <v>18769</v>
      </c>
      <c r="F12920" s="2">
        <v>42311511</v>
      </c>
      <c r="G12920" s="2" t="s">
        <v>490</v>
      </c>
      <c r="H12920" s="2">
        <v>3</v>
      </c>
      <c r="I12920" s="2">
        <v>7</v>
      </c>
      <c r="J12920" s="2">
        <v>10</v>
      </c>
      <c r="K12920" s="2">
        <v>3</v>
      </c>
      <c r="L12920" s="3">
        <v>37500</v>
      </c>
      <c r="M12920" s="2" t="s">
        <v>0</v>
      </c>
      <c r="N12920" s="4" t="s">
        <v>21</v>
      </c>
    </row>
    <row r="12921" spans="1:14" x14ac:dyDescent="0.25">
      <c r="A12921" s="1" t="s">
        <v>366</v>
      </c>
      <c r="B12921" s="2" t="s">
        <v>253</v>
      </c>
      <c r="C12921" s="2" t="s">
        <v>254</v>
      </c>
      <c r="D12921" s="2" t="s">
        <v>255</v>
      </c>
      <c r="E12921" s="2" t="s">
        <v>10862</v>
      </c>
      <c r="F12921" s="2">
        <v>26111543</v>
      </c>
      <c r="G12921" s="2" t="s">
        <v>490</v>
      </c>
      <c r="H12921" s="2">
        <v>3</v>
      </c>
      <c r="I12921" s="2">
        <v>6</v>
      </c>
      <c r="J12921" s="2">
        <v>10</v>
      </c>
      <c r="K12921" s="2">
        <v>8</v>
      </c>
      <c r="L12921" s="3">
        <v>3766112</v>
      </c>
      <c r="M12921" s="2" t="s">
        <v>0</v>
      </c>
      <c r="N12921" s="4" t="s">
        <v>21</v>
      </c>
    </row>
    <row r="12922" spans="1:14" x14ac:dyDescent="0.25">
      <c r="A12922" s="1" t="s">
        <v>366</v>
      </c>
      <c r="B12922" s="2" t="s">
        <v>622</v>
      </c>
      <c r="C12922" s="2" t="s">
        <v>622</v>
      </c>
      <c r="D12922" s="2" t="s">
        <v>17893</v>
      </c>
      <c r="E12922" s="2" t="s">
        <v>10863</v>
      </c>
      <c r="F12922" s="2">
        <v>46181902</v>
      </c>
      <c r="G12922" s="2" t="s">
        <v>490</v>
      </c>
      <c r="H12922" s="2">
        <v>3</v>
      </c>
      <c r="I12922" s="2">
        <v>9</v>
      </c>
      <c r="J12922" s="2">
        <v>10</v>
      </c>
      <c r="K12922" s="2">
        <v>4</v>
      </c>
      <c r="L12922" s="3">
        <v>761600</v>
      </c>
      <c r="M12922" s="2" t="s">
        <v>0</v>
      </c>
      <c r="N12922" s="4" t="s">
        <v>21</v>
      </c>
    </row>
    <row r="12923" spans="1:14" x14ac:dyDescent="0.25">
      <c r="A12923" s="1" t="s">
        <v>366</v>
      </c>
      <c r="B12923" s="2" t="s">
        <v>38</v>
      </c>
      <c r="C12923" s="2" t="s">
        <v>39</v>
      </c>
      <c r="D12923" s="2" t="s">
        <v>40</v>
      </c>
      <c r="E12923" s="2" t="s">
        <v>10864</v>
      </c>
      <c r="F12923" s="2">
        <v>45121504</v>
      </c>
      <c r="G12923" s="2" t="s">
        <v>490</v>
      </c>
      <c r="H12923" s="2">
        <v>3</v>
      </c>
      <c r="I12923" s="2">
        <v>9</v>
      </c>
      <c r="J12923" s="2">
        <v>10</v>
      </c>
      <c r="K12923" s="2">
        <v>1</v>
      </c>
      <c r="L12923" s="3">
        <v>850000.34</v>
      </c>
      <c r="M12923" s="2" t="s">
        <v>0</v>
      </c>
      <c r="N12923" s="4" t="s">
        <v>21</v>
      </c>
    </row>
    <row r="12924" spans="1:14" x14ac:dyDescent="0.25">
      <c r="A12924" s="1" t="s">
        <v>366</v>
      </c>
      <c r="B12924" s="2" t="s">
        <v>497</v>
      </c>
      <c r="C12924" s="2" t="s">
        <v>2573</v>
      </c>
      <c r="D12924" s="2" t="s">
        <v>17958</v>
      </c>
      <c r="E12924" s="2" t="s">
        <v>10865</v>
      </c>
      <c r="F12924" s="2">
        <v>42192211</v>
      </c>
      <c r="G12924" s="2" t="s">
        <v>490</v>
      </c>
      <c r="H12924" s="2">
        <v>3</v>
      </c>
      <c r="I12924" s="2">
        <v>9</v>
      </c>
      <c r="J12924" s="2">
        <v>10</v>
      </c>
      <c r="K12924" s="2">
        <v>19</v>
      </c>
      <c r="L12924" s="3">
        <v>2470000</v>
      </c>
      <c r="M12924" s="2" t="s">
        <v>0</v>
      </c>
      <c r="N12924" s="4" t="s">
        <v>21</v>
      </c>
    </row>
    <row r="12925" spans="1:14" x14ac:dyDescent="0.25">
      <c r="A12925" s="1" t="s">
        <v>366</v>
      </c>
      <c r="B12925" s="2" t="s">
        <v>76</v>
      </c>
      <c r="C12925" s="2" t="s">
        <v>80</v>
      </c>
      <c r="D12925" s="2" t="s">
        <v>81</v>
      </c>
      <c r="E12925" s="2" t="s">
        <v>10866</v>
      </c>
      <c r="F12925" s="2">
        <v>10111302</v>
      </c>
      <c r="G12925" s="2" t="s">
        <v>490</v>
      </c>
      <c r="H12925" s="2">
        <v>3</v>
      </c>
      <c r="I12925" s="2">
        <v>7</v>
      </c>
      <c r="J12925" s="2">
        <v>10</v>
      </c>
      <c r="K12925" s="2">
        <v>4</v>
      </c>
      <c r="L12925" s="3">
        <v>72000</v>
      </c>
      <c r="M12925" s="2" t="s">
        <v>0</v>
      </c>
      <c r="N12925" s="4" t="s">
        <v>21</v>
      </c>
    </row>
    <row r="12926" spans="1:14" x14ac:dyDescent="0.25">
      <c r="A12926" s="1" t="s">
        <v>366</v>
      </c>
      <c r="B12926" s="2" t="s">
        <v>76</v>
      </c>
      <c r="C12926" s="2" t="s">
        <v>1365</v>
      </c>
      <c r="D12926" s="2" t="s">
        <v>17940</v>
      </c>
      <c r="E12926" s="2" t="s">
        <v>10867</v>
      </c>
      <c r="F12926" s="2">
        <v>10111302</v>
      </c>
      <c r="G12926" s="2" t="s">
        <v>490</v>
      </c>
      <c r="H12926" s="2">
        <v>3</v>
      </c>
      <c r="I12926" s="2">
        <v>7</v>
      </c>
      <c r="J12926" s="2">
        <v>10</v>
      </c>
      <c r="K12926" s="2">
        <v>60</v>
      </c>
      <c r="L12926" s="3">
        <v>521999.73000000004</v>
      </c>
      <c r="M12926" s="2" t="s">
        <v>0</v>
      </c>
      <c r="N12926" s="4" t="s">
        <v>21</v>
      </c>
    </row>
    <row r="12927" spans="1:14" x14ac:dyDescent="0.25">
      <c r="A12927" s="1" t="s">
        <v>366</v>
      </c>
      <c r="B12927" s="2" t="s">
        <v>76</v>
      </c>
      <c r="C12927" s="2" t="s">
        <v>1365</v>
      </c>
      <c r="D12927" s="2" t="s">
        <v>17940</v>
      </c>
      <c r="E12927" s="2" t="s">
        <v>18770</v>
      </c>
      <c r="F12927" s="2">
        <v>10111302</v>
      </c>
      <c r="G12927" s="2" t="s">
        <v>490</v>
      </c>
      <c r="H12927" s="2">
        <v>3</v>
      </c>
      <c r="I12927" s="2">
        <v>7</v>
      </c>
      <c r="J12927" s="2">
        <v>10</v>
      </c>
      <c r="K12927" s="2">
        <v>2</v>
      </c>
      <c r="L12927" s="3">
        <v>24000</v>
      </c>
      <c r="M12927" s="2" t="s">
        <v>0</v>
      </c>
      <c r="N12927" s="4" t="s">
        <v>21</v>
      </c>
    </row>
    <row r="12928" spans="1:14" x14ac:dyDescent="0.25">
      <c r="A12928" s="1" t="s">
        <v>366</v>
      </c>
      <c r="B12928" s="2" t="s">
        <v>624</v>
      </c>
      <c r="C12928" s="2" t="s">
        <v>2386</v>
      </c>
      <c r="D12928" s="2" t="s">
        <v>17952</v>
      </c>
      <c r="E12928" s="2" t="s">
        <v>10868</v>
      </c>
      <c r="F12928" s="2">
        <v>26101710</v>
      </c>
      <c r="G12928" s="2" t="s">
        <v>490</v>
      </c>
      <c r="H12928" s="2">
        <v>3</v>
      </c>
      <c r="I12928" s="2">
        <v>6</v>
      </c>
      <c r="J12928" s="2">
        <v>10</v>
      </c>
      <c r="K12928" s="2">
        <v>30</v>
      </c>
      <c r="L12928" s="3">
        <v>11941650</v>
      </c>
      <c r="M12928" s="2" t="s">
        <v>0</v>
      </c>
      <c r="N12928" s="4" t="s">
        <v>21</v>
      </c>
    </row>
    <row r="12929" spans="1:14" x14ac:dyDescent="0.25">
      <c r="A12929" s="1" t="s">
        <v>366</v>
      </c>
      <c r="B12929" s="2" t="s">
        <v>624</v>
      </c>
      <c r="C12929" s="2" t="s">
        <v>2386</v>
      </c>
      <c r="D12929" s="2" t="s">
        <v>17952</v>
      </c>
      <c r="E12929" s="2" t="s">
        <v>10869</v>
      </c>
      <c r="F12929" s="2">
        <v>27112001</v>
      </c>
      <c r="G12929" s="2" t="s">
        <v>490</v>
      </c>
      <c r="H12929" s="2">
        <v>6</v>
      </c>
      <c r="I12929" s="2">
        <v>3</v>
      </c>
      <c r="J12929" s="2">
        <v>10</v>
      </c>
      <c r="K12929" s="2">
        <v>25</v>
      </c>
      <c r="L12929" s="3">
        <v>415000</v>
      </c>
      <c r="M12929" s="2" t="s">
        <v>0</v>
      </c>
      <c r="N12929" s="4" t="s">
        <v>21</v>
      </c>
    </row>
    <row r="12930" spans="1:14" x14ac:dyDescent="0.25">
      <c r="A12930" s="1" t="s">
        <v>366</v>
      </c>
      <c r="B12930" s="2" t="s">
        <v>63</v>
      </c>
      <c r="C12930" s="2" t="s">
        <v>64</v>
      </c>
      <c r="D12930" s="2" t="s">
        <v>65</v>
      </c>
      <c r="E12930" s="2" t="s">
        <v>10870</v>
      </c>
      <c r="F12930" s="2">
        <v>44122003</v>
      </c>
      <c r="G12930" s="2" t="s">
        <v>490</v>
      </c>
      <c r="H12930" s="2">
        <v>3</v>
      </c>
      <c r="I12930" s="2">
        <v>4</v>
      </c>
      <c r="J12930" s="2">
        <v>10</v>
      </c>
      <c r="K12930" s="2">
        <v>200</v>
      </c>
      <c r="L12930" s="3">
        <v>291550</v>
      </c>
      <c r="M12930" s="2" t="s">
        <v>0</v>
      </c>
      <c r="N12930" s="4" t="s">
        <v>21</v>
      </c>
    </row>
    <row r="12931" spans="1:14" x14ac:dyDescent="0.25">
      <c r="A12931" s="1" t="s">
        <v>366</v>
      </c>
      <c r="B12931" s="2" t="s">
        <v>28</v>
      </c>
      <c r="C12931" s="2" t="s">
        <v>532</v>
      </c>
      <c r="D12931" s="2" t="s">
        <v>17882</v>
      </c>
      <c r="E12931" s="2" t="s">
        <v>18771</v>
      </c>
      <c r="F12931" s="2">
        <v>24101605</v>
      </c>
      <c r="G12931" s="2" t="s">
        <v>496</v>
      </c>
      <c r="H12931" s="2">
        <v>3</v>
      </c>
      <c r="I12931" s="2">
        <v>8</v>
      </c>
      <c r="J12931" s="2">
        <v>10</v>
      </c>
      <c r="K12931" s="2">
        <v>1</v>
      </c>
      <c r="L12931" s="3">
        <v>212572.08</v>
      </c>
      <c r="M12931" s="2" t="s">
        <v>0</v>
      </c>
      <c r="N12931" s="4" t="s">
        <v>21</v>
      </c>
    </row>
    <row r="12932" spans="1:14" x14ac:dyDescent="0.25">
      <c r="A12932" s="1" t="s">
        <v>366</v>
      </c>
      <c r="B12932" s="2" t="s">
        <v>622</v>
      </c>
      <c r="C12932" s="2" t="s">
        <v>622</v>
      </c>
      <c r="D12932" s="2" t="s">
        <v>17893</v>
      </c>
      <c r="E12932" s="2" t="s">
        <v>10871</v>
      </c>
      <c r="F12932" s="2">
        <v>46181704</v>
      </c>
      <c r="G12932" s="2" t="s">
        <v>490</v>
      </c>
      <c r="H12932" s="2">
        <v>3</v>
      </c>
      <c r="I12932" s="2">
        <v>9</v>
      </c>
      <c r="J12932" s="2">
        <v>10</v>
      </c>
      <c r="K12932" s="2">
        <v>2</v>
      </c>
      <c r="L12932" s="3">
        <v>35700</v>
      </c>
      <c r="M12932" s="2" t="s">
        <v>0</v>
      </c>
      <c r="N12932" s="4" t="s">
        <v>21</v>
      </c>
    </row>
    <row r="12933" spans="1:14" x14ac:dyDescent="0.25">
      <c r="A12933" s="1" t="s">
        <v>366</v>
      </c>
      <c r="B12933" s="2" t="s">
        <v>76</v>
      </c>
      <c r="C12933" s="2" t="s">
        <v>1365</v>
      </c>
      <c r="D12933" s="2" t="s">
        <v>17940</v>
      </c>
      <c r="E12933" s="2" t="s">
        <v>10872</v>
      </c>
      <c r="F12933" s="2">
        <v>10111305</v>
      </c>
      <c r="G12933" s="2" t="s">
        <v>490</v>
      </c>
      <c r="H12933" s="2">
        <v>3</v>
      </c>
      <c r="I12933" s="2">
        <v>7</v>
      </c>
      <c r="J12933" s="2">
        <v>10</v>
      </c>
      <c r="K12933" s="2">
        <v>10</v>
      </c>
      <c r="L12933" s="3">
        <v>16000</v>
      </c>
      <c r="M12933" s="2" t="s">
        <v>0</v>
      </c>
      <c r="N12933" s="4" t="s">
        <v>21</v>
      </c>
    </row>
    <row r="12934" spans="1:14" x14ac:dyDescent="0.25">
      <c r="A12934" s="1" t="s">
        <v>366</v>
      </c>
      <c r="B12934" s="2" t="s">
        <v>76</v>
      </c>
      <c r="C12934" s="2" t="s">
        <v>1365</v>
      </c>
      <c r="D12934" s="2" t="s">
        <v>17940</v>
      </c>
      <c r="E12934" s="2" t="s">
        <v>10873</v>
      </c>
      <c r="F12934" s="2">
        <v>10111305</v>
      </c>
      <c r="G12934" s="2" t="s">
        <v>490</v>
      </c>
      <c r="H12934" s="2">
        <v>3</v>
      </c>
      <c r="I12934" s="2">
        <v>7</v>
      </c>
      <c r="J12934" s="2">
        <v>10</v>
      </c>
      <c r="K12934" s="2">
        <v>4</v>
      </c>
      <c r="L12934" s="3">
        <v>35600</v>
      </c>
      <c r="M12934" s="2" t="s">
        <v>0</v>
      </c>
      <c r="N12934" s="4" t="s">
        <v>21</v>
      </c>
    </row>
    <row r="12935" spans="1:14" x14ac:dyDescent="0.25">
      <c r="A12935" s="1" t="s">
        <v>366</v>
      </c>
      <c r="B12935" s="2" t="s">
        <v>76</v>
      </c>
      <c r="C12935" s="2" t="s">
        <v>1365</v>
      </c>
      <c r="D12935" s="2" t="s">
        <v>17940</v>
      </c>
      <c r="E12935" s="2" t="s">
        <v>10874</v>
      </c>
      <c r="F12935" s="2">
        <v>10111305</v>
      </c>
      <c r="G12935" s="2" t="s">
        <v>490</v>
      </c>
      <c r="H12935" s="2">
        <v>3</v>
      </c>
      <c r="I12935" s="2">
        <v>7</v>
      </c>
      <c r="J12935" s="2">
        <v>10</v>
      </c>
      <c r="K12935" s="2">
        <v>4</v>
      </c>
      <c r="L12935" s="3">
        <v>35600</v>
      </c>
      <c r="M12935" s="2" t="s">
        <v>0</v>
      </c>
      <c r="N12935" s="4" t="s">
        <v>21</v>
      </c>
    </row>
    <row r="12936" spans="1:14" x14ac:dyDescent="0.25">
      <c r="A12936" s="1" t="s">
        <v>366</v>
      </c>
      <c r="B12936" s="2" t="s">
        <v>113</v>
      </c>
      <c r="C12936" s="2" t="s">
        <v>113</v>
      </c>
      <c r="D12936" s="2" t="s">
        <v>114</v>
      </c>
      <c r="E12936" s="2" t="s">
        <v>10875</v>
      </c>
      <c r="F12936" s="2">
        <v>23271806</v>
      </c>
      <c r="G12936" s="2" t="s">
        <v>490</v>
      </c>
      <c r="H12936" s="2">
        <v>4</v>
      </c>
      <c r="I12936" s="2">
        <v>8</v>
      </c>
      <c r="J12936" s="2">
        <v>10</v>
      </c>
      <c r="K12936" s="2">
        <v>2</v>
      </c>
      <c r="L12936" s="3">
        <v>1234998.6599999999</v>
      </c>
      <c r="M12936" s="2" t="s">
        <v>0</v>
      </c>
      <c r="N12936" s="4" t="s">
        <v>21</v>
      </c>
    </row>
    <row r="12937" spans="1:14" x14ac:dyDescent="0.25">
      <c r="A12937" s="1" t="s">
        <v>366</v>
      </c>
      <c r="B12937" s="2" t="s">
        <v>624</v>
      </c>
      <c r="C12937" s="2" t="s">
        <v>2386</v>
      </c>
      <c r="D12937" s="2" t="s">
        <v>17952</v>
      </c>
      <c r="E12937" s="2" t="s">
        <v>10876</v>
      </c>
      <c r="F12937" s="2">
        <v>23271800</v>
      </c>
      <c r="G12937" s="2" t="s">
        <v>490</v>
      </c>
      <c r="H12937" s="2">
        <v>4</v>
      </c>
      <c r="I12937" s="2">
        <v>8</v>
      </c>
      <c r="J12937" s="2">
        <v>10</v>
      </c>
      <c r="K12937" s="2">
        <v>1</v>
      </c>
      <c r="L12937" s="3">
        <v>1067499.02</v>
      </c>
      <c r="M12937" s="2" t="s">
        <v>0</v>
      </c>
      <c r="N12937" s="4" t="s">
        <v>21</v>
      </c>
    </row>
    <row r="12938" spans="1:14" x14ac:dyDescent="0.25">
      <c r="A12938" s="1" t="s">
        <v>366</v>
      </c>
      <c r="B12938" s="2" t="s">
        <v>1851</v>
      </c>
      <c r="C12938" s="2" t="s">
        <v>1883</v>
      </c>
      <c r="D12938" s="2" t="s">
        <v>17944</v>
      </c>
      <c r="E12938" s="2" t="s">
        <v>10877</v>
      </c>
      <c r="F12938" s="2" t="s">
        <v>10878</v>
      </c>
      <c r="G12938" s="2" t="s">
        <v>496</v>
      </c>
      <c r="H12938" s="2">
        <v>3</v>
      </c>
      <c r="I12938" s="2">
        <v>8</v>
      </c>
      <c r="J12938" s="2">
        <v>10</v>
      </c>
      <c r="K12938" s="2">
        <v>1</v>
      </c>
      <c r="L12938" s="3">
        <v>2499992.6</v>
      </c>
      <c r="M12938" s="2" t="s">
        <v>20</v>
      </c>
      <c r="N12938" s="4" t="s">
        <v>21</v>
      </c>
    </row>
    <row r="12939" spans="1:14" x14ac:dyDescent="0.25">
      <c r="A12939" s="1" t="s">
        <v>366</v>
      </c>
      <c r="B12939" s="2" t="s">
        <v>103</v>
      </c>
      <c r="C12939" s="2" t="s">
        <v>104</v>
      </c>
      <c r="D12939" s="2" t="s">
        <v>105</v>
      </c>
      <c r="E12939" s="2" t="s">
        <v>10879</v>
      </c>
      <c r="F12939" s="2">
        <v>27111907</v>
      </c>
      <c r="G12939" s="2" t="s">
        <v>496</v>
      </c>
      <c r="H12939" s="2">
        <v>3</v>
      </c>
      <c r="I12939" s="2">
        <v>8</v>
      </c>
      <c r="J12939" s="2">
        <v>10</v>
      </c>
      <c r="K12939" s="2">
        <v>26</v>
      </c>
      <c r="L12939" s="3">
        <v>500485.43999999994</v>
      </c>
      <c r="M12939" s="2" t="s">
        <v>0</v>
      </c>
      <c r="N12939" s="4" t="s">
        <v>21</v>
      </c>
    </row>
    <row r="12940" spans="1:14" x14ac:dyDescent="0.25">
      <c r="A12940" s="1" t="s">
        <v>366</v>
      </c>
      <c r="B12940" s="2" t="s">
        <v>103</v>
      </c>
      <c r="C12940" s="2" t="s">
        <v>104</v>
      </c>
      <c r="D12940" s="2" t="s">
        <v>105</v>
      </c>
      <c r="E12940" s="2" t="s">
        <v>10880</v>
      </c>
      <c r="F12940" s="2">
        <v>27111907</v>
      </c>
      <c r="G12940" s="2" t="s">
        <v>496</v>
      </c>
      <c r="H12940" s="2">
        <v>3</v>
      </c>
      <c r="I12940" s="2">
        <v>8</v>
      </c>
      <c r="J12940" s="2">
        <v>10</v>
      </c>
      <c r="K12940" s="2">
        <v>26</v>
      </c>
      <c r="L12940" s="3">
        <v>828356.62</v>
      </c>
      <c r="M12940" s="2" t="s">
        <v>0</v>
      </c>
      <c r="N12940" s="4" t="s">
        <v>21</v>
      </c>
    </row>
    <row r="12941" spans="1:14" x14ac:dyDescent="0.25">
      <c r="A12941" s="1" t="s">
        <v>366</v>
      </c>
      <c r="B12941" s="2" t="s">
        <v>103</v>
      </c>
      <c r="C12941" s="2" t="s">
        <v>104</v>
      </c>
      <c r="D12941" s="2" t="s">
        <v>105</v>
      </c>
      <c r="E12941" s="2" t="s">
        <v>10881</v>
      </c>
      <c r="F12941" s="2">
        <v>47131600</v>
      </c>
      <c r="G12941" s="2" t="s">
        <v>490</v>
      </c>
      <c r="H12941" s="2">
        <v>3</v>
      </c>
      <c r="I12941" s="2">
        <v>9</v>
      </c>
      <c r="J12941" s="2">
        <v>10</v>
      </c>
      <c r="K12941" s="2">
        <v>30</v>
      </c>
      <c r="L12941" s="3">
        <v>629997.9</v>
      </c>
      <c r="M12941" s="2" t="s">
        <v>0</v>
      </c>
      <c r="N12941" s="4" t="s">
        <v>21</v>
      </c>
    </row>
    <row r="12942" spans="1:14" x14ac:dyDescent="0.25">
      <c r="A12942" s="1" t="s">
        <v>366</v>
      </c>
      <c r="B12942" s="2" t="s">
        <v>103</v>
      </c>
      <c r="C12942" s="2" t="s">
        <v>104</v>
      </c>
      <c r="D12942" s="2" t="s">
        <v>105</v>
      </c>
      <c r="E12942" s="2" t="s">
        <v>10882</v>
      </c>
      <c r="F12942" s="2">
        <v>47131600</v>
      </c>
      <c r="G12942" s="2" t="s">
        <v>490</v>
      </c>
      <c r="H12942" s="2">
        <v>3</v>
      </c>
      <c r="I12942" s="2">
        <v>9</v>
      </c>
      <c r="J12942" s="2">
        <v>10</v>
      </c>
      <c r="K12942" s="2">
        <v>40</v>
      </c>
      <c r="L12942" s="3">
        <v>200015.2</v>
      </c>
      <c r="M12942" s="2" t="s">
        <v>0</v>
      </c>
      <c r="N12942" s="4" t="s">
        <v>21</v>
      </c>
    </row>
    <row r="12943" spans="1:14" x14ac:dyDescent="0.25">
      <c r="A12943" s="1" t="s">
        <v>366</v>
      </c>
      <c r="B12943" s="2" t="s">
        <v>103</v>
      </c>
      <c r="C12943" s="2" t="s">
        <v>104</v>
      </c>
      <c r="D12943" s="2" t="s">
        <v>105</v>
      </c>
      <c r="E12943" s="2" t="s">
        <v>10883</v>
      </c>
      <c r="F12943" s="2">
        <v>47131608</v>
      </c>
      <c r="G12943" s="2" t="s">
        <v>490</v>
      </c>
      <c r="H12943" s="2">
        <v>3</v>
      </c>
      <c r="I12943" s="2">
        <v>9</v>
      </c>
      <c r="J12943" s="2">
        <v>10</v>
      </c>
      <c r="K12943" s="2">
        <v>62</v>
      </c>
      <c r="L12943" s="3">
        <v>247974.58000000002</v>
      </c>
      <c r="M12943" s="2" t="s">
        <v>0</v>
      </c>
      <c r="N12943" s="4" t="s">
        <v>21</v>
      </c>
    </row>
    <row r="12944" spans="1:14" x14ac:dyDescent="0.25">
      <c r="A12944" s="1" t="s">
        <v>366</v>
      </c>
      <c r="B12944" s="2" t="s">
        <v>103</v>
      </c>
      <c r="C12944" s="2" t="s">
        <v>104</v>
      </c>
      <c r="D12944" s="2" t="s">
        <v>105</v>
      </c>
      <c r="E12944" s="2" t="s">
        <v>10884</v>
      </c>
      <c r="F12944" s="2">
        <v>10111302</v>
      </c>
      <c r="G12944" s="2" t="s">
        <v>490</v>
      </c>
      <c r="H12944" s="2">
        <v>3</v>
      </c>
      <c r="I12944" s="2">
        <v>7</v>
      </c>
      <c r="J12944" s="2">
        <v>10</v>
      </c>
      <c r="K12944" s="2">
        <v>4</v>
      </c>
      <c r="L12944" s="3">
        <v>56000.02</v>
      </c>
      <c r="M12944" s="2" t="s">
        <v>0</v>
      </c>
      <c r="N12944" s="4" t="s">
        <v>21</v>
      </c>
    </row>
    <row r="12945" spans="1:14" x14ac:dyDescent="0.25">
      <c r="A12945" s="1" t="s">
        <v>366</v>
      </c>
      <c r="B12945" s="2" t="s">
        <v>76</v>
      </c>
      <c r="C12945" s="2" t="s">
        <v>80</v>
      </c>
      <c r="D12945" s="2" t="s">
        <v>81</v>
      </c>
      <c r="E12945" s="2" t="s">
        <v>10885</v>
      </c>
      <c r="F12945" s="2">
        <v>47131800</v>
      </c>
      <c r="G12945" s="2" t="s">
        <v>490</v>
      </c>
      <c r="H12945" s="2">
        <v>3</v>
      </c>
      <c r="I12945" s="2">
        <v>9</v>
      </c>
      <c r="J12945" s="2">
        <v>10</v>
      </c>
      <c r="K12945" s="2">
        <v>56</v>
      </c>
      <c r="L12945" s="3">
        <v>1377582.0800000001</v>
      </c>
      <c r="M12945" s="2" t="s">
        <v>0</v>
      </c>
      <c r="N12945" s="4" t="s">
        <v>21</v>
      </c>
    </row>
    <row r="12946" spans="1:14" x14ac:dyDescent="0.25">
      <c r="A12946" s="1" t="s">
        <v>366</v>
      </c>
      <c r="B12946" s="2" t="s">
        <v>76</v>
      </c>
      <c r="C12946" s="2" t="s">
        <v>1365</v>
      </c>
      <c r="D12946" s="2" t="s">
        <v>17940</v>
      </c>
      <c r="E12946" s="2" t="s">
        <v>18772</v>
      </c>
      <c r="F12946" s="2">
        <v>10111305</v>
      </c>
      <c r="G12946" s="2" t="s">
        <v>490</v>
      </c>
      <c r="H12946" s="2">
        <v>5</v>
      </c>
      <c r="I12946" s="2">
        <v>7</v>
      </c>
      <c r="J12946" s="2">
        <v>10</v>
      </c>
      <c r="K12946" s="2">
        <v>4</v>
      </c>
      <c r="L12946" s="3">
        <v>88000</v>
      </c>
      <c r="M12946" s="2" t="s">
        <v>0</v>
      </c>
      <c r="N12946" s="4" t="s">
        <v>21</v>
      </c>
    </row>
    <row r="12947" spans="1:14" x14ac:dyDescent="0.25">
      <c r="A12947" s="1" t="s">
        <v>366</v>
      </c>
      <c r="B12947" s="2" t="s">
        <v>622</v>
      </c>
      <c r="C12947" s="2" t="s">
        <v>622</v>
      </c>
      <c r="D12947" s="2" t="s">
        <v>17893</v>
      </c>
      <c r="E12947" s="2" t="s">
        <v>10886</v>
      </c>
      <c r="F12947" s="2">
        <v>46181507</v>
      </c>
      <c r="G12947" s="2" t="s">
        <v>490</v>
      </c>
      <c r="H12947" s="2">
        <v>3</v>
      </c>
      <c r="I12947" s="2">
        <v>9</v>
      </c>
      <c r="J12947" s="2">
        <v>10</v>
      </c>
      <c r="K12947" s="2">
        <v>4</v>
      </c>
      <c r="L12947" s="3">
        <v>133280</v>
      </c>
      <c r="M12947" s="2" t="s">
        <v>0</v>
      </c>
      <c r="N12947" s="4" t="s">
        <v>21</v>
      </c>
    </row>
    <row r="12948" spans="1:14" x14ac:dyDescent="0.25">
      <c r="A12948" s="1" t="s">
        <v>366</v>
      </c>
      <c r="B12948" s="2" t="s">
        <v>103</v>
      </c>
      <c r="C12948" s="2" t="s">
        <v>104</v>
      </c>
      <c r="D12948" s="2" t="s">
        <v>105</v>
      </c>
      <c r="E12948" s="2" t="s">
        <v>10887</v>
      </c>
      <c r="F12948" s="2">
        <v>31162809</v>
      </c>
      <c r="G12948" s="2" t="s">
        <v>496</v>
      </c>
      <c r="H12948" s="2">
        <v>3</v>
      </c>
      <c r="I12948" s="2">
        <v>8</v>
      </c>
      <c r="J12948" s="2">
        <v>10</v>
      </c>
      <c r="K12948" s="2">
        <v>100</v>
      </c>
      <c r="L12948" s="3">
        <v>2295510</v>
      </c>
      <c r="M12948" s="2" t="s">
        <v>0</v>
      </c>
      <c r="N12948" s="4" t="s">
        <v>21</v>
      </c>
    </row>
    <row r="12949" spans="1:14" x14ac:dyDescent="0.25">
      <c r="A12949" s="1" t="s">
        <v>366</v>
      </c>
      <c r="B12949" s="2" t="s">
        <v>624</v>
      </c>
      <c r="C12949" s="2" t="s">
        <v>2386</v>
      </c>
      <c r="D12949" s="2" t="s">
        <v>17952</v>
      </c>
      <c r="E12949" s="2" t="s">
        <v>10888</v>
      </c>
      <c r="F12949" s="2">
        <v>26101905</v>
      </c>
      <c r="G12949" s="2" t="s">
        <v>490</v>
      </c>
      <c r="H12949" s="2">
        <v>3</v>
      </c>
      <c r="I12949" s="2">
        <v>6</v>
      </c>
      <c r="J12949" s="2">
        <v>10</v>
      </c>
      <c r="K12949" s="2">
        <v>20</v>
      </c>
      <c r="L12949" s="3">
        <v>9282000</v>
      </c>
      <c r="M12949" s="2" t="s">
        <v>0</v>
      </c>
      <c r="N12949" s="4" t="s">
        <v>21</v>
      </c>
    </row>
    <row r="12950" spans="1:14" x14ac:dyDescent="0.25">
      <c r="A12950" s="1" t="s">
        <v>366</v>
      </c>
      <c r="B12950" s="2" t="s">
        <v>624</v>
      </c>
      <c r="C12950" s="2" t="s">
        <v>2386</v>
      </c>
      <c r="D12950" s="2" t="s">
        <v>17952</v>
      </c>
      <c r="E12950" s="2" t="s">
        <v>10889</v>
      </c>
      <c r="F12950" s="2">
        <v>27112017</v>
      </c>
      <c r="G12950" s="2" t="s">
        <v>490</v>
      </c>
      <c r="H12950" s="2">
        <v>6</v>
      </c>
      <c r="I12950" s="2">
        <v>3</v>
      </c>
      <c r="J12950" s="2">
        <v>10</v>
      </c>
      <c r="K12950" s="2">
        <v>4</v>
      </c>
      <c r="L12950" s="3">
        <v>563584</v>
      </c>
      <c r="M12950" s="2" t="s">
        <v>0</v>
      </c>
      <c r="N12950" s="4" t="s">
        <v>21</v>
      </c>
    </row>
    <row r="12951" spans="1:14" x14ac:dyDescent="0.25">
      <c r="A12951" s="1" t="s">
        <v>366</v>
      </c>
      <c r="B12951" s="2" t="s">
        <v>86</v>
      </c>
      <c r="C12951" s="2" t="s">
        <v>93</v>
      </c>
      <c r="D12951" s="2" t="s">
        <v>94</v>
      </c>
      <c r="E12951" s="2" t="s">
        <v>10890</v>
      </c>
      <c r="F12951" s="2">
        <v>31201512</v>
      </c>
      <c r="G12951" s="2" t="s">
        <v>490</v>
      </c>
      <c r="H12951" s="2">
        <v>3</v>
      </c>
      <c r="I12951" s="2">
        <v>4</v>
      </c>
      <c r="J12951" s="2">
        <v>10</v>
      </c>
      <c r="K12951" s="2">
        <v>30</v>
      </c>
      <c r="L12951" s="3">
        <v>16529.100000000002</v>
      </c>
      <c r="M12951" s="2" t="s">
        <v>0</v>
      </c>
      <c r="N12951" s="4" t="s">
        <v>21</v>
      </c>
    </row>
    <row r="12952" spans="1:14" x14ac:dyDescent="0.25">
      <c r="A12952" s="1" t="s">
        <v>366</v>
      </c>
      <c r="B12952" s="2" t="s">
        <v>86</v>
      </c>
      <c r="C12952" s="2" t="s">
        <v>93</v>
      </c>
      <c r="D12952" s="2" t="s">
        <v>94</v>
      </c>
      <c r="E12952" s="2" t="s">
        <v>18773</v>
      </c>
      <c r="F12952" s="2">
        <v>31201512</v>
      </c>
      <c r="G12952" s="2" t="s">
        <v>490</v>
      </c>
      <c r="H12952" s="2">
        <v>3</v>
      </c>
      <c r="I12952" s="2">
        <v>4</v>
      </c>
      <c r="J12952" s="2">
        <v>10</v>
      </c>
      <c r="K12952" s="2">
        <v>100</v>
      </c>
      <c r="L12952" s="3">
        <v>425306.00000000006</v>
      </c>
      <c r="M12952" s="2" t="s">
        <v>0</v>
      </c>
      <c r="N12952" s="4" t="s">
        <v>21</v>
      </c>
    </row>
    <row r="12953" spans="1:14" x14ac:dyDescent="0.25">
      <c r="A12953" s="1" t="s">
        <v>366</v>
      </c>
      <c r="B12953" s="2" t="s">
        <v>86</v>
      </c>
      <c r="C12953" s="2" t="s">
        <v>93</v>
      </c>
      <c r="D12953" s="2" t="s">
        <v>94</v>
      </c>
      <c r="E12953" s="2" t="s">
        <v>10891</v>
      </c>
      <c r="F12953" s="2">
        <v>41122703</v>
      </c>
      <c r="G12953" s="2" t="s">
        <v>490</v>
      </c>
      <c r="H12953" s="2">
        <v>5</v>
      </c>
      <c r="I12953" s="2">
        <v>7</v>
      </c>
      <c r="J12953" s="2">
        <v>10</v>
      </c>
      <c r="K12953" s="2">
        <v>10</v>
      </c>
      <c r="L12953" s="3">
        <v>1190000</v>
      </c>
      <c r="M12953" s="2" t="s">
        <v>0</v>
      </c>
      <c r="N12953" s="4" t="s">
        <v>21</v>
      </c>
    </row>
    <row r="12954" spans="1:14" x14ac:dyDescent="0.25">
      <c r="A12954" s="1" t="s">
        <v>366</v>
      </c>
      <c r="B12954" s="2" t="s">
        <v>86</v>
      </c>
      <c r="C12954" s="2" t="s">
        <v>93</v>
      </c>
      <c r="D12954" s="2" t="s">
        <v>94</v>
      </c>
      <c r="E12954" s="2" t="s">
        <v>10892</v>
      </c>
      <c r="F12954" s="2">
        <v>31201503</v>
      </c>
      <c r="G12954" s="2" t="s">
        <v>490</v>
      </c>
      <c r="H12954" s="2">
        <v>1</v>
      </c>
      <c r="I12954" s="2">
        <v>6</v>
      </c>
      <c r="J12954" s="2">
        <v>10</v>
      </c>
      <c r="K12954" s="2">
        <v>5</v>
      </c>
      <c r="L12954" s="3">
        <v>18593.75</v>
      </c>
      <c r="M12954" s="2" t="s">
        <v>0</v>
      </c>
      <c r="N12954" s="4" t="s">
        <v>21</v>
      </c>
    </row>
    <row r="12955" spans="1:14" x14ac:dyDescent="0.25">
      <c r="A12955" s="1" t="s">
        <v>366</v>
      </c>
      <c r="B12955" s="2" t="s">
        <v>86</v>
      </c>
      <c r="C12955" s="2" t="s">
        <v>93</v>
      </c>
      <c r="D12955" s="2" t="s">
        <v>94</v>
      </c>
      <c r="E12955" s="2" t="s">
        <v>10893</v>
      </c>
      <c r="F12955" s="2">
        <v>31201503</v>
      </c>
      <c r="G12955" s="2" t="s">
        <v>490</v>
      </c>
      <c r="H12955" s="2">
        <v>3</v>
      </c>
      <c r="I12955" s="2">
        <v>4</v>
      </c>
      <c r="J12955" s="2">
        <v>10</v>
      </c>
      <c r="K12955" s="2">
        <v>30</v>
      </c>
      <c r="L12955" s="3">
        <v>213557.4</v>
      </c>
      <c r="M12955" s="2" t="s">
        <v>0</v>
      </c>
      <c r="N12955" s="4" t="s">
        <v>21</v>
      </c>
    </row>
    <row r="12956" spans="1:14" x14ac:dyDescent="0.25">
      <c r="A12956" s="1" t="s">
        <v>366</v>
      </c>
      <c r="B12956" s="2" t="s">
        <v>86</v>
      </c>
      <c r="C12956" s="2" t="s">
        <v>93</v>
      </c>
      <c r="D12956" s="2" t="s">
        <v>94</v>
      </c>
      <c r="E12956" s="2" t="s">
        <v>10894</v>
      </c>
      <c r="F12956" s="2">
        <v>31201503</v>
      </c>
      <c r="G12956" s="2" t="s">
        <v>490</v>
      </c>
      <c r="H12956" s="2">
        <v>1</v>
      </c>
      <c r="I12956" s="2">
        <v>6</v>
      </c>
      <c r="J12956" s="2">
        <v>10</v>
      </c>
      <c r="K12956" s="2">
        <v>20</v>
      </c>
      <c r="L12956" s="3">
        <v>178500</v>
      </c>
      <c r="M12956" s="2" t="s">
        <v>0</v>
      </c>
      <c r="N12956" s="4" t="s">
        <v>21</v>
      </c>
    </row>
    <row r="12957" spans="1:14" x14ac:dyDescent="0.25">
      <c r="A12957" s="1" t="s">
        <v>366</v>
      </c>
      <c r="B12957" s="2" t="s">
        <v>86</v>
      </c>
      <c r="C12957" s="2" t="s">
        <v>93</v>
      </c>
      <c r="D12957" s="2" t="s">
        <v>94</v>
      </c>
      <c r="E12957" s="2" t="s">
        <v>10895</v>
      </c>
      <c r="F12957" s="2">
        <v>31201500</v>
      </c>
      <c r="G12957" s="2" t="s">
        <v>490</v>
      </c>
      <c r="H12957" s="2">
        <v>3</v>
      </c>
      <c r="I12957" s="2">
        <v>9</v>
      </c>
      <c r="J12957" s="2">
        <v>10</v>
      </c>
      <c r="K12957" s="2">
        <v>10</v>
      </c>
      <c r="L12957" s="3">
        <v>238000</v>
      </c>
      <c r="M12957" s="2" t="s">
        <v>0</v>
      </c>
      <c r="N12957" s="4" t="s">
        <v>21</v>
      </c>
    </row>
    <row r="12958" spans="1:14" x14ac:dyDescent="0.25">
      <c r="A12958" s="1" t="s">
        <v>366</v>
      </c>
      <c r="B12958" s="2" t="s">
        <v>86</v>
      </c>
      <c r="C12958" s="2" t="s">
        <v>93</v>
      </c>
      <c r="D12958" s="2" t="s">
        <v>94</v>
      </c>
      <c r="E12958" s="2" t="s">
        <v>10896</v>
      </c>
      <c r="F12958" s="2">
        <v>31201502</v>
      </c>
      <c r="G12958" s="2" t="s">
        <v>496</v>
      </c>
      <c r="H12958" s="2">
        <v>3</v>
      </c>
      <c r="I12958" s="2">
        <v>8</v>
      </c>
      <c r="J12958" s="2">
        <v>10</v>
      </c>
      <c r="K12958" s="2">
        <v>2</v>
      </c>
      <c r="L12958" s="3">
        <v>42930.44</v>
      </c>
      <c r="M12958" s="2" t="s">
        <v>0</v>
      </c>
      <c r="N12958" s="4" t="s">
        <v>21</v>
      </c>
    </row>
    <row r="12959" spans="1:14" x14ac:dyDescent="0.25">
      <c r="A12959" s="1" t="s">
        <v>366</v>
      </c>
      <c r="B12959" s="2" t="s">
        <v>408</v>
      </c>
      <c r="C12959" s="2" t="s">
        <v>1234</v>
      </c>
      <c r="D12959" s="2" t="s">
        <v>17939</v>
      </c>
      <c r="E12959" s="2" t="s">
        <v>10897</v>
      </c>
      <c r="F12959" s="2">
        <v>31201500</v>
      </c>
      <c r="G12959" s="2" t="s">
        <v>496</v>
      </c>
      <c r="H12959" s="2">
        <v>3</v>
      </c>
      <c r="I12959" s="2">
        <v>8</v>
      </c>
      <c r="J12959" s="2">
        <v>10</v>
      </c>
      <c r="K12959" s="2">
        <v>10</v>
      </c>
      <c r="L12959" s="3">
        <v>673885.1</v>
      </c>
      <c r="M12959" s="2" t="s">
        <v>0</v>
      </c>
      <c r="N12959" s="4" t="s">
        <v>21</v>
      </c>
    </row>
    <row r="12960" spans="1:14" x14ac:dyDescent="0.25">
      <c r="A12960" s="1" t="s">
        <v>366</v>
      </c>
      <c r="B12960" s="2" t="s">
        <v>86</v>
      </c>
      <c r="C12960" s="2" t="s">
        <v>93</v>
      </c>
      <c r="D12960" s="2" t="s">
        <v>94</v>
      </c>
      <c r="E12960" s="2" t="s">
        <v>10898</v>
      </c>
      <c r="F12960" s="2">
        <v>31201500</v>
      </c>
      <c r="G12960" s="2" t="s">
        <v>496</v>
      </c>
      <c r="H12960" s="2">
        <v>3</v>
      </c>
      <c r="I12960" s="2">
        <v>8</v>
      </c>
      <c r="J12960" s="2">
        <v>10</v>
      </c>
      <c r="K12960" s="2">
        <v>20</v>
      </c>
      <c r="L12960" s="3">
        <v>156651.6</v>
      </c>
      <c r="M12960" s="2" t="s">
        <v>0</v>
      </c>
      <c r="N12960" s="4" t="s">
        <v>21</v>
      </c>
    </row>
    <row r="12961" spans="1:14" x14ac:dyDescent="0.25">
      <c r="A12961" s="1" t="s">
        <v>366</v>
      </c>
      <c r="B12961" s="2" t="s">
        <v>76</v>
      </c>
      <c r="C12961" s="2" t="s">
        <v>77</v>
      </c>
      <c r="D12961" s="2" t="s">
        <v>78</v>
      </c>
      <c r="E12961" s="2" t="s">
        <v>10899</v>
      </c>
      <c r="F12961" s="2">
        <v>44103112</v>
      </c>
      <c r="G12961" s="2" t="s">
        <v>490</v>
      </c>
      <c r="H12961" s="2">
        <v>3</v>
      </c>
      <c r="I12961" s="2">
        <v>4</v>
      </c>
      <c r="J12961" s="2">
        <v>10</v>
      </c>
      <c r="K12961" s="2">
        <v>1</v>
      </c>
      <c r="L12961" s="3">
        <v>580720</v>
      </c>
      <c r="M12961" s="2" t="s">
        <v>0</v>
      </c>
      <c r="N12961" s="4" t="s">
        <v>21</v>
      </c>
    </row>
    <row r="12962" spans="1:14" x14ac:dyDescent="0.25">
      <c r="A12962" s="1" t="s">
        <v>366</v>
      </c>
      <c r="B12962" s="2" t="s">
        <v>408</v>
      </c>
      <c r="C12962" s="2" t="s">
        <v>1234</v>
      </c>
      <c r="D12962" s="2" t="s">
        <v>17939</v>
      </c>
      <c r="E12962" s="2" t="s">
        <v>10900</v>
      </c>
      <c r="F12962" s="2">
        <v>31201500</v>
      </c>
      <c r="G12962" s="2" t="s">
        <v>496</v>
      </c>
      <c r="H12962" s="2">
        <v>3</v>
      </c>
      <c r="I12962" s="2">
        <v>8</v>
      </c>
      <c r="J12962" s="2">
        <v>10</v>
      </c>
      <c r="K12962" s="2">
        <v>1</v>
      </c>
      <c r="L12962" s="3">
        <v>995066.1</v>
      </c>
      <c r="M12962" s="2" t="s">
        <v>20</v>
      </c>
      <c r="N12962" s="4" t="s">
        <v>21</v>
      </c>
    </row>
    <row r="12963" spans="1:14" x14ac:dyDescent="0.25">
      <c r="A12963" s="1" t="s">
        <v>366</v>
      </c>
      <c r="B12963" s="2" t="s">
        <v>76</v>
      </c>
      <c r="C12963" s="2" t="s">
        <v>1365</v>
      </c>
      <c r="D12963" s="2" t="s">
        <v>17940</v>
      </c>
      <c r="E12963" s="2" t="s">
        <v>10901</v>
      </c>
      <c r="F12963" s="2">
        <v>10111305</v>
      </c>
      <c r="G12963" s="2" t="s">
        <v>490</v>
      </c>
      <c r="H12963" s="2">
        <v>3</v>
      </c>
      <c r="I12963" s="2">
        <v>7</v>
      </c>
      <c r="J12963" s="2">
        <v>10</v>
      </c>
      <c r="K12963" s="2">
        <v>1</v>
      </c>
      <c r="L12963" s="3">
        <v>32000</v>
      </c>
      <c r="M12963" s="2" t="s">
        <v>0</v>
      </c>
      <c r="N12963" s="4" t="s">
        <v>21</v>
      </c>
    </row>
    <row r="12964" spans="1:14" x14ac:dyDescent="0.25">
      <c r="A12964" s="1" t="s">
        <v>366</v>
      </c>
      <c r="B12964" s="2" t="s">
        <v>529</v>
      </c>
      <c r="C12964" s="2" t="s">
        <v>530</v>
      </c>
      <c r="D12964" s="2" t="s">
        <v>17881</v>
      </c>
      <c r="E12964" s="2" t="s">
        <v>10902</v>
      </c>
      <c r="F12964" s="2">
        <v>27111506</v>
      </c>
      <c r="G12964" s="2" t="s">
        <v>490</v>
      </c>
      <c r="H12964" s="2">
        <v>4</v>
      </c>
      <c r="I12964" s="2">
        <v>8</v>
      </c>
      <c r="J12964" s="2">
        <v>10</v>
      </c>
      <c r="K12964" s="2">
        <v>5</v>
      </c>
      <c r="L12964" s="3">
        <v>823664.45000000007</v>
      </c>
      <c r="M12964" s="2" t="s">
        <v>0</v>
      </c>
      <c r="N12964" s="4" t="s">
        <v>21</v>
      </c>
    </row>
    <row r="12965" spans="1:14" x14ac:dyDescent="0.25">
      <c r="A12965" s="1" t="s">
        <v>366</v>
      </c>
      <c r="B12965" s="2" t="s">
        <v>113</v>
      </c>
      <c r="C12965" s="2" t="s">
        <v>113</v>
      </c>
      <c r="D12965" s="2" t="s">
        <v>114</v>
      </c>
      <c r="E12965" s="2" t="s">
        <v>10903</v>
      </c>
      <c r="F12965" s="2">
        <v>44122104</v>
      </c>
      <c r="G12965" s="2" t="s">
        <v>490</v>
      </c>
      <c r="H12965" s="2">
        <v>3</v>
      </c>
      <c r="I12965" s="2">
        <v>4</v>
      </c>
      <c r="J12965" s="2">
        <v>10</v>
      </c>
      <c r="K12965" s="2">
        <v>100</v>
      </c>
      <c r="L12965" s="3">
        <v>59500</v>
      </c>
      <c r="M12965" s="2" t="s">
        <v>0</v>
      </c>
      <c r="N12965" s="4" t="s">
        <v>17384</v>
      </c>
    </row>
    <row r="12966" spans="1:14" x14ac:dyDescent="0.25">
      <c r="A12966" s="1" t="s">
        <v>366</v>
      </c>
      <c r="B12966" s="2" t="s">
        <v>76</v>
      </c>
      <c r="C12966" s="2" t="s">
        <v>1365</v>
      </c>
      <c r="D12966" s="2" t="s">
        <v>17940</v>
      </c>
      <c r="E12966" s="2" t="s">
        <v>18774</v>
      </c>
      <c r="F12966" s="2">
        <v>10111305</v>
      </c>
      <c r="G12966" s="2" t="s">
        <v>490</v>
      </c>
      <c r="H12966" s="2">
        <v>3</v>
      </c>
      <c r="I12966" s="2">
        <v>7</v>
      </c>
      <c r="J12966" s="2">
        <v>10</v>
      </c>
      <c r="K12966" s="2">
        <v>4</v>
      </c>
      <c r="L12966" s="3">
        <v>100000</v>
      </c>
      <c r="M12966" s="2" t="s">
        <v>0</v>
      </c>
      <c r="N12966" s="4" t="s">
        <v>21</v>
      </c>
    </row>
    <row r="12967" spans="1:14" x14ac:dyDescent="0.25">
      <c r="A12967" s="1" t="s">
        <v>366</v>
      </c>
      <c r="B12967" s="2" t="s">
        <v>76</v>
      </c>
      <c r="C12967" s="2" t="s">
        <v>1365</v>
      </c>
      <c r="D12967" s="2" t="s">
        <v>17940</v>
      </c>
      <c r="E12967" s="2" t="s">
        <v>18775</v>
      </c>
      <c r="F12967" s="2">
        <v>10111305</v>
      </c>
      <c r="G12967" s="2" t="s">
        <v>490</v>
      </c>
      <c r="H12967" s="2">
        <v>3</v>
      </c>
      <c r="I12967" s="2">
        <v>7</v>
      </c>
      <c r="J12967" s="2">
        <v>10</v>
      </c>
      <c r="K12967" s="2">
        <v>4</v>
      </c>
      <c r="L12967" s="3">
        <v>96000</v>
      </c>
      <c r="M12967" s="2" t="s">
        <v>0</v>
      </c>
      <c r="N12967" s="4" t="s">
        <v>21</v>
      </c>
    </row>
    <row r="12968" spans="1:14" x14ac:dyDescent="0.25">
      <c r="A12968" s="1" t="s">
        <v>366</v>
      </c>
      <c r="B12968" s="2" t="s">
        <v>408</v>
      </c>
      <c r="C12968" s="2" t="s">
        <v>1186</v>
      </c>
      <c r="D12968" s="2" t="s">
        <v>17937</v>
      </c>
      <c r="E12968" s="2" t="s">
        <v>10904</v>
      </c>
      <c r="F12968" s="2">
        <v>12141901</v>
      </c>
      <c r="G12968" s="2" t="s">
        <v>490</v>
      </c>
      <c r="H12968" s="2">
        <v>3</v>
      </c>
      <c r="I12968" s="2">
        <v>6</v>
      </c>
      <c r="J12968" s="2">
        <v>10</v>
      </c>
      <c r="K12968" s="2">
        <v>10</v>
      </c>
      <c r="L12968" s="3">
        <v>547400</v>
      </c>
      <c r="M12968" s="2" t="s">
        <v>0</v>
      </c>
      <c r="N12968" s="4" t="s">
        <v>21</v>
      </c>
    </row>
    <row r="12969" spans="1:14" x14ac:dyDescent="0.25">
      <c r="A12969" s="1" t="s">
        <v>366</v>
      </c>
      <c r="B12969" s="2" t="s">
        <v>113</v>
      </c>
      <c r="C12969" s="2" t="s">
        <v>113</v>
      </c>
      <c r="D12969" s="2" t="s">
        <v>114</v>
      </c>
      <c r="E12969" s="2" t="s">
        <v>10905</v>
      </c>
      <c r="F12969" s="2">
        <v>10111302</v>
      </c>
      <c r="G12969" s="2" t="s">
        <v>490</v>
      </c>
      <c r="H12969" s="2">
        <v>3</v>
      </c>
      <c r="I12969" s="2">
        <v>7</v>
      </c>
      <c r="J12969" s="2">
        <v>10</v>
      </c>
      <c r="K12969" s="2">
        <v>4</v>
      </c>
      <c r="L12969" s="3">
        <v>56000.012000000002</v>
      </c>
      <c r="M12969" s="2" t="s">
        <v>0</v>
      </c>
      <c r="N12969" s="4" t="s">
        <v>21</v>
      </c>
    </row>
    <row r="12970" spans="1:14" x14ac:dyDescent="0.25">
      <c r="A12970" s="1" t="s">
        <v>366</v>
      </c>
      <c r="B12970" s="2" t="s">
        <v>76</v>
      </c>
      <c r="C12970" s="2" t="s">
        <v>83</v>
      </c>
      <c r="D12970" s="2" t="s">
        <v>84</v>
      </c>
      <c r="E12970" s="2" t="s">
        <v>10906</v>
      </c>
      <c r="F12970" s="2">
        <v>12164201</v>
      </c>
      <c r="G12970" s="2" t="s">
        <v>496</v>
      </c>
      <c r="H12970" s="2">
        <v>3</v>
      </c>
      <c r="I12970" s="2">
        <v>8</v>
      </c>
      <c r="J12970" s="2">
        <v>10</v>
      </c>
      <c r="K12970" s="2">
        <v>5</v>
      </c>
      <c r="L12970" s="3">
        <v>653881.20000000007</v>
      </c>
      <c r="M12970" s="2" t="s">
        <v>0</v>
      </c>
      <c r="N12970" s="4" t="s">
        <v>21</v>
      </c>
    </row>
    <row r="12971" spans="1:14" x14ac:dyDescent="0.25">
      <c r="A12971" s="1" t="s">
        <v>366</v>
      </c>
      <c r="B12971" s="2" t="s">
        <v>72</v>
      </c>
      <c r="C12971" s="2" t="s">
        <v>1180</v>
      </c>
      <c r="D12971" s="2" t="s">
        <v>17935</v>
      </c>
      <c r="E12971" s="2" t="s">
        <v>10907</v>
      </c>
      <c r="F12971" s="2">
        <v>12164201</v>
      </c>
      <c r="G12971" s="2" t="s">
        <v>490</v>
      </c>
      <c r="H12971" s="2">
        <v>1</v>
      </c>
      <c r="I12971" s="2">
        <v>6</v>
      </c>
      <c r="J12971" s="2">
        <v>10</v>
      </c>
      <c r="K12971" s="2">
        <v>5</v>
      </c>
      <c r="L12971" s="3">
        <v>6753250</v>
      </c>
      <c r="M12971" s="2" t="s">
        <v>0</v>
      </c>
      <c r="N12971" s="4" t="s">
        <v>21</v>
      </c>
    </row>
    <row r="12972" spans="1:14" x14ac:dyDescent="0.25">
      <c r="A12972" s="1" t="s">
        <v>366</v>
      </c>
      <c r="B12972" s="2" t="s">
        <v>28</v>
      </c>
      <c r="C12972" s="2" t="s">
        <v>659</v>
      </c>
      <c r="D12972" s="2" t="s">
        <v>17897</v>
      </c>
      <c r="E12972" s="2" t="s">
        <v>10908</v>
      </c>
      <c r="F12972" s="2">
        <v>40151601</v>
      </c>
      <c r="G12972" s="2" t="s">
        <v>490</v>
      </c>
      <c r="H12972" s="2">
        <v>4</v>
      </c>
      <c r="I12972" s="2">
        <v>8</v>
      </c>
      <c r="J12972" s="2">
        <v>10</v>
      </c>
      <c r="K12972" s="2">
        <v>1</v>
      </c>
      <c r="L12972" s="3">
        <v>1104999.49</v>
      </c>
      <c r="M12972" s="2" t="s">
        <v>0</v>
      </c>
      <c r="N12972" s="4" t="s">
        <v>21</v>
      </c>
    </row>
    <row r="12973" spans="1:14" x14ac:dyDescent="0.25">
      <c r="A12973" s="1" t="s">
        <v>366</v>
      </c>
      <c r="B12973" s="2" t="s">
        <v>113</v>
      </c>
      <c r="C12973" s="2" t="s">
        <v>113</v>
      </c>
      <c r="D12973" s="2" t="s">
        <v>114</v>
      </c>
      <c r="E12973" s="2" t="s">
        <v>10909</v>
      </c>
      <c r="F12973" s="2">
        <v>31152001</v>
      </c>
      <c r="G12973" s="2" t="s">
        <v>490</v>
      </c>
      <c r="H12973" s="2">
        <v>3</v>
      </c>
      <c r="I12973" s="2">
        <v>9</v>
      </c>
      <c r="J12973" s="2">
        <v>10</v>
      </c>
      <c r="K12973" s="2">
        <v>5</v>
      </c>
      <c r="L12973" s="3">
        <v>833000</v>
      </c>
      <c r="M12973" s="2" t="s">
        <v>0</v>
      </c>
      <c r="N12973" s="4" t="s">
        <v>21</v>
      </c>
    </row>
    <row r="12974" spans="1:14" x14ac:dyDescent="0.25">
      <c r="A12974" s="1" t="s">
        <v>366</v>
      </c>
      <c r="B12974" s="2" t="s">
        <v>86</v>
      </c>
      <c r="C12974" s="2" t="s">
        <v>93</v>
      </c>
      <c r="D12974" s="2" t="s">
        <v>94</v>
      </c>
      <c r="E12974" s="2" t="s">
        <v>10910</v>
      </c>
      <c r="F12974" s="2">
        <v>46161508</v>
      </c>
      <c r="G12974" s="2" t="s">
        <v>490</v>
      </c>
      <c r="H12974" s="2">
        <v>3</v>
      </c>
      <c r="I12974" s="2">
        <v>9</v>
      </c>
      <c r="J12974" s="2">
        <v>10</v>
      </c>
      <c r="K12974" s="2">
        <v>20</v>
      </c>
      <c r="L12974" s="3">
        <v>928200</v>
      </c>
      <c r="M12974" s="2" t="s">
        <v>0</v>
      </c>
      <c r="N12974" s="4" t="s">
        <v>21</v>
      </c>
    </row>
    <row r="12975" spans="1:14" x14ac:dyDescent="0.25">
      <c r="A12975" s="1" t="s">
        <v>366</v>
      </c>
      <c r="B12975" s="2" t="s">
        <v>181</v>
      </c>
      <c r="C12975" s="2" t="s">
        <v>336</v>
      </c>
      <c r="D12975" s="2" t="s">
        <v>337</v>
      </c>
      <c r="E12975" s="2" t="s">
        <v>10911</v>
      </c>
      <c r="F12975" s="2">
        <v>86141501</v>
      </c>
      <c r="G12975" s="2" t="s">
        <v>19</v>
      </c>
      <c r="H12975" s="2">
        <v>1</v>
      </c>
      <c r="I12975" s="2">
        <v>11</v>
      </c>
      <c r="J12975" s="2">
        <v>16</v>
      </c>
      <c r="K12975" s="2">
        <v>1</v>
      </c>
      <c r="L12975" s="3">
        <v>224000000</v>
      </c>
      <c r="M12975" s="2" t="s">
        <v>20</v>
      </c>
      <c r="N12975" s="4" t="s">
        <v>21</v>
      </c>
    </row>
    <row r="12976" spans="1:14" x14ac:dyDescent="0.25">
      <c r="A12976" s="1" t="s">
        <v>366</v>
      </c>
      <c r="B12976" s="2" t="s">
        <v>408</v>
      </c>
      <c r="C12976" s="2" t="s">
        <v>409</v>
      </c>
      <c r="D12976" s="2" t="s">
        <v>17858</v>
      </c>
      <c r="E12976" s="2" t="s">
        <v>10912</v>
      </c>
      <c r="F12976" s="2">
        <v>11101716</v>
      </c>
      <c r="G12976" s="2" t="s">
        <v>496</v>
      </c>
      <c r="H12976" s="2">
        <v>3</v>
      </c>
      <c r="I12976" s="2">
        <v>8</v>
      </c>
      <c r="J12976" s="2">
        <v>10</v>
      </c>
      <c r="K12976" s="2">
        <v>4</v>
      </c>
      <c r="L12976" s="3">
        <v>63707.839999999997</v>
      </c>
      <c r="M12976" s="2" t="s">
        <v>0</v>
      </c>
      <c r="N12976" s="4" t="s">
        <v>21</v>
      </c>
    </row>
    <row r="12977" spans="1:14" x14ac:dyDescent="0.25">
      <c r="A12977" s="1" t="s">
        <v>366</v>
      </c>
      <c r="B12977" s="2" t="s">
        <v>76</v>
      </c>
      <c r="C12977" s="2" t="s">
        <v>1365</v>
      </c>
      <c r="D12977" s="2" t="s">
        <v>17940</v>
      </c>
      <c r="E12977" s="2" t="s">
        <v>10913</v>
      </c>
      <c r="F12977" s="2">
        <v>10111302</v>
      </c>
      <c r="G12977" s="2" t="s">
        <v>490</v>
      </c>
      <c r="H12977" s="2">
        <v>3</v>
      </c>
      <c r="I12977" s="2">
        <v>7</v>
      </c>
      <c r="J12977" s="2">
        <v>10</v>
      </c>
      <c r="K12977" s="2">
        <v>1</v>
      </c>
      <c r="L12977" s="3">
        <v>85000</v>
      </c>
      <c r="M12977" s="2" t="s">
        <v>0</v>
      </c>
      <c r="N12977" s="4" t="s">
        <v>21</v>
      </c>
    </row>
    <row r="12978" spans="1:14" x14ac:dyDescent="0.25">
      <c r="A12978" s="1" t="s">
        <v>366</v>
      </c>
      <c r="B12978" s="2" t="s">
        <v>189</v>
      </c>
      <c r="C12978" s="2" t="s">
        <v>2626</v>
      </c>
      <c r="D12978" s="2" t="s">
        <v>17961</v>
      </c>
      <c r="E12978" s="2" t="s">
        <v>10914</v>
      </c>
      <c r="F12978" s="2">
        <v>72101507</v>
      </c>
      <c r="G12978" s="2" t="s">
        <v>496</v>
      </c>
      <c r="H12978" s="2">
        <v>3</v>
      </c>
      <c r="I12978" s="2">
        <v>9</v>
      </c>
      <c r="J12978" s="2">
        <v>10</v>
      </c>
      <c r="K12978" s="2">
        <v>1</v>
      </c>
      <c r="L12978" s="3">
        <v>84809275.99000001</v>
      </c>
      <c r="M12978" s="2" t="s">
        <v>20</v>
      </c>
      <c r="N12978" s="4" t="s">
        <v>21</v>
      </c>
    </row>
    <row r="12979" spans="1:14" x14ac:dyDescent="0.25">
      <c r="A12979" s="1" t="s">
        <v>366</v>
      </c>
      <c r="B12979" s="2" t="s">
        <v>253</v>
      </c>
      <c r="C12979" s="2" t="s">
        <v>254</v>
      </c>
      <c r="D12979" s="2" t="s">
        <v>255</v>
      </c>
      <c r="E12979" s="2" t="s">
        <v>10915</v>
      </c>
      <c r="F12979" s="2">
        <v>21101701</v>
      </c>
      <c r="G12979" s="2" t="s">
        <v>490</v>
      </c>
      <c r="H12979" s="2">
        <v>3</v>
      </c>
      <c r="I12979" s="2">
        <v>6</v>
      </c>
      <c r="J12979" s="2">
        <v>10</v>
      </c>
      <c r="K12979" s="2">
        <v>100</v>
      </c>
      <c r="L12979" s="3">
        <v>1218000</v>
      </c>
      <c r="M12979" s="2" t="s">
        <v>0</v>
      </c>
      <c r="N12979" s="4" t="s">
        <v>21</v>
      </c>
    </row>
    <row r="12980" spans="1:14" x14ac:dyDescent="0.25">
      <c r="A12980" s="1" t="s">
        <v>366</v>
      </c>
      <c r="B12980" s="2" t="s">
        <v>76</v>
      </c>
      <c r="C12980" s="2" t="s">
        <v>1365</v>
      </c>
      <c r="D12980" s="2" t="s">
        <v>17940</v>
      </c>
      <c r="E12980" s="2" t="s">
        <v>18776</v>
      </c>
      <c r="F12980" s="2">
        <v>10111305</v>
      </c>
      <c r="G12980" s="2" t="s">
        <v>490</v>
      </c>
      <c r="H12980" s="2">
        <v>3</v>
      </c>
      <c r="I12980" s="2">
        <v>7</v>
      </c>
      <c r="J12980" s="2">
        <v>10</v>
      </c>
      <c r="K12980" s="2">
        <v>5</v>
      </c>
      <c r="L12980" s="3">
        <v>160000</v>
      </c>
      <c r="M12980" s="2" t="s">
        <v>0</v>
      </c>
      <c r="N12980" s="4" t="s">
        <v>21</v>
      </c>
    </row>
    <row r="12981" spans="1:14" x14ac:dyDescent="0.25">
      <c r="A12981" s="1" t="s">
        <v>366</v>
      </c>
      <c r="B12981" s="2" t="s">
        <v>3145</v>
      </c>
      <c r="C12981" s="2" t="s">
        <v>3145</v>
      </c>
      <c r="D12981" s="2" t="s">
        <v>17994</v>
      </c>
      <c r="E12981" s="2" t="s">
        <v>10916</v>
      </c>
      <c r="F12981" s="2">
        <v>77101805</v>
      </c>
      <c r="G12981" s="2" t="s">
        <v>19</v>
      </c>
      <c r="H12981" s="2">
        <v>5</v>
      </c>
      <c r="I12981" s="2">
        <v>3</v>
      </c>
      <c r="J12981" s="2">
        <v>10</v>
      </c>
      <c r="K12981" s="2">
        <v>1</v>
      </c>
      <c r="L12981" s="3">
        <v>3970100</v>
      </c>
      <c r="M12981" s="2" t="s">
        <v>20</v>
      </c>
      <c r="N12981" s="4" t="s">
        <v>21</v>
      </c>
    </row>
    <row r="12982" spans="1:14" x14ac:dyDescent="0.25">
      <c r="A12982" s="1" t="s">
        <v>366</v>
      </c>
      <c r="B12982" s="2" t="s">
        <v>3145</v>
      </c>
      <c r="C12982" s="2" t="s">
        <v>3145</v>
      </c>
      <c r="D12982" s="2" t="s">
        <v>17994</v>
      </c>
      <c r="E12982" s="2" t="s">
        <v>10917</v>
      </c>
      <c r="F12982" s="2">
        <v>77101805</v>
      </c>
      <c r="G12982" s="2" t="s">
        <v>19</v>
      </c>
      <c r="H12982" s="2">
        <v>5</v>
      </c>
      <c r="I12982" s="2">
        <v>3</v>
      </c>
      <c r="J12982" s="2">
        <v>10</v>
      </c>
      <c r="K12982" s="2">
        <v>1</v>
      </c>
      <c r="L12982" s="3">
        <v>29900</v>
      </c>
      <c r="M12982" s="2" t="s">
        <v>20</v>
      </c>
      <c r="N12982" s="4" t="s">
        <v>21</v>
      </c>
    </row>
    <row r="12983" spans="1:14" x14ac:dyDescent="0.25">
      <c r="A12983" s="1" t="s">
        <v>366</v>
      </c>
      <c r="B12983" s="2" t="s">
        <v>76</v>
      </c>
      <c r="C12983" s="2" t="s">
        <v>1365</v>
      </c>
      <c r="D12983" s="2" t="s">
        <v>17940</v>
      </c>
      <c r="E12983" s="2" t="s">
        <v>18777</v>
      </c>
      <c r="F12983" s="2">
        <v>10111305</v>
      </c>
      <c r="G12983" s="2" t="s">
        <v>490</v>
      </c>
      <c r="H12983" s="2">
        <v>3</v>
      </c>
      <c r="I12983" s="2">
        <v>7</v>
      </c>
      <c r="J12983" s="2">
        <v>10</v>
      </c>
      <c r="K12983" s="2">
        <v>4</v>
      </c>
      <c r="L12983" s="3">
        <v>72000</v>
      </c>
      <c r="M12983" s="2" t="s">
        <v>0</v>
      </c>
      <c r="N12983" s="4" t="s">
        <v>21</v>
      </c>
    </row>
    <row r="12984" spans="1:14" x14ac:dyDescent="0.25">
      <c r="A12984" s="1" t="s">
        <v>366</v>
      </c>
      <c r="B12984" s="2" t="s">
        <v>76</v>
      </c>
      <c r="C12984" s="2" t="s">
        <v>1365</v>
      </c>
      <c r="D12984" s="2" t="s">
        <v>17940</v>
      </c>
      <c r="E12984" s="2" t="s">
        <v>18778</v>
      </c>
      <c r="F12984" s="2">
        <v>10111305</v>
      </c>
      <c r="G12984" s="2" t="s">
        <v>490</v>
      </c>
      <c r="H12984" s="2">
        <v>3</v>
      </c>
      <c r="I12984" s="2">
        <v>7</v>
      </c>
      <c r="J12984" s="2">
        <v>10</v>
      </c>
      <c r="K12984" s="2">
        <v>2</v>
      </c>
      <c r="L12984" s="3">
        <v>68000</v>
      </c>
      <c r="M12984" s="2" t="s">
        <v>0</v>
      </c>
      <c r="N12984" s="4" t="s">
        <v>21</v>
      </c>
    </row>
    <row r="12985" spans="1:14" x14ac:dyDescent="0.25">
      <c r="A12985" s="1" t="s">
        <v>366</v>
      </c>
      <c r="B12985" s="2" t="s">
        <v>76</v>
      </c>
      <c r="C12985" s="2" t="s">
        <v>80</v>
      </c>
      <c r="D12985" s="2" t="s">
        <v>81</v>
      </c>
      <c r="E12985" s="2" t="s">
        <v>10918</v>
      </c>
      <c r="F12985" s="2">
        <v>47131800</v>
      </c>
      <c r="G12985" s="2" t="s">
        <v>490</v>
      </c>
      <c r="H12985" s="2">
        <v>3</v>
      </c>
      <c r="I12985" s="2">
        <v>9</v>
      </c>
      <c r="J12985" s="2">
        <v>10</v>
      </c>
      <c r="K12985" s="2">
        <v>40</v>
      </c>
      <c r="L12985" s="3">
        <v>479998.39999999997</v>
      </c>
      <c r="M12985" s="2" t="s">
        <v>0</v>
      </c>
      <c r="N12985" s="4" t="s">
        <v>21</v>
      </c>
    </row>
    <row r="12986" spans="1:14" x14ac:dyDescent="0.25">
      <c r="A12986" s="1" t="s">
        <v>366</v>
      </c>
      <c r="B12986" s="2" t="s">
        <v>76</v>
      </c>
      <c r="C12986" s="2" t="s">
        <v>80</v>
      </c>
      <c r="D12986" s="2" t="s">
        <v>81</v>
      </c>
      <c r="E12986" s="2" t="s">
        <v>10919</v>
      </c>
      <c r="F12986" s="2">
        <v>47131801</v>
      </c>
      <c r="G12986" s="2" t="s">
        <v>490</v>
      </c>
      <c r="H12986" s="2">
        <v>3</v>
      </c>
      <c r="I12986" s="2">
        <v>9</v>
      </c>
      <c r="J12986" s="2">
        <v>10</v>
      </c>
      <c r="K12986" s="2">
        <v>40</v>
      </c>
      <c r="L12986" s="3">
        <v>600000</v>
      </c>
      <c r="M12986" s="2" t="s">
        <v>0</v>
      </c>
      <c r="N12986" s="4" t="s">
        <v>21</v>
      </c>
    </row>
    <row r="12987" spans="1:14" x14ac:dyDescent="0.25">
      <c r="A12987" s="1" t="s">
        <v>366</v>
      </c>
      <c r="B12987" s="2" t="s">
        <v>76</v>
      </c>
      <c r="C12987" s="2" t="s">
        <v>80</v>
      </c>
      <c r="D12987" s="2" t="s">
        <v>81</v>
      </c>
      <c r="E12987" s="2" t="s">
        <v>10920</v>
      </c>
      <c r="F12987" s="2">
        <v>47131801</v>
      </c>
      <c r="G12987" s="2" t="s">
        <v>490</v>
      </c>
      <c r="H12987" s="2">
        <v>3</v>
      </c>
      <c r="I12987" s="2">
        <v>9</v>
      </c>
      <c r="J12987" s="2">
        <v>10</v>
      </c>
      <c r="K12987" s="2">
        <v>170</v>
      </c>
      <c r="L12987" s="3">
        <v>1054000</v>
      </c>
      <c r="M12987" s="2" t="s">
        <v>0</v>
      </c>
      <c r="N12987" s="4" t="s">
        <v>21</v>
      </c>
    </row>
    <row r="12988" spans="1:14" x14ac:dyDescent="0.25">
      <c r="A12988" s="1" t="s">
        <v>366</v>
      </c>
      <c r="B12988" s="2" t="s">
        <v>529</v>
      </c>
      <c r="C12988" s="2" t="s">
        <v>903</v>
      </c>
      <c r="D12988" s="2" t="s">
        <v>17908</v>
      </c>
      <c r="E12988" s="2" t="s">
        <v>10921</v>
      </c>
      <c r="F12988" s="2">
        <v>44121612</v>
      </c>
      <c r="G12988" s="2" t="s">
        <v>490</v>
      </c>
      <c r="H12988" s="2">
        <v>3</v>
      </c>
      <c r="I12988" s="2">
        <v>4</v>
      </c>
      <c r="J12988" s="2">
        <v>10</v>
      </c>
      <c r="K12988" s="2">
        <v>4</v>
      </c>
      <c r="L12988" s="3">
        <v>1594600</v>
      </c>
      <c r="M12988" s="2" t="s">
        <v>0</v>
      </c>
      <c r="N12988" s="4" t="s">
        <v>21</v>
      </c>
    </row>
    <row r="12989" spans="1:14" x14ac:dyDescent="0.25">
      <c r="A12989" s="1" t="s">
        <v>366</v>
      </c>
      <c r="B12989" s="2" t="s">
        <v>113</v>
      </c>
      <c r="C12989" s="2" t="s">
        <v>113</v>
      </c>
      <c r="D12989" s="2" t="s">
        <v>114</v>
      </c>
      <c r="E12989" s="2" t="s">
        <v>10922</v>
      </c>
      <c r="F12989" s="2">
        <v>46171633</v>
      </c>
      <c r="G12989" s="2" t="s">
        <v>490</v>
      </c>
      <c r="H12989" s="2">
        <v>3</v>
      </c>
      <c r="I12989" s="2">
        <v>9</v>
      </c>
      <c r="J12989" s="2">
        <v>10</v>
      </c>
      <c r="K12989" s="2">
        <v>3</v>
      </c>
      <c r="L12989" s="3">
        <v>214200</v>
      </c>
      <c r="M12989" s="2" t="s">
        <v>0</v>
      </c>
      <c r="N12989" s="4" t="s">
        <v>21</v>
      </c>
    </row>
    <row r="12990" spans="1:14" x14ac:dyDescent="0.25">
      <c r="A12990" s="1" t="s">
        <v>366</v>
      </c>
      <c r="B12990" s="2" t="s">
        <v>113</v>
      </c>
      <c r="C12990" s="2" t="s">
        <v>113</v>
      </c>
      <c r="D12990" s="2" t="s">
        <v>114</v>
      </c>
      <c r="E12990" s="2" t="s">
        <v>10923</v>
      </c>
      <c r="F12990" s="2">
        <v>46182308</v>
      </c>
      <c r="G12990" s="2" t="s">
        <v>490</v>
      </c>
      <c r="H12990" s="2">
        <v>3</v>
      </c>
      <c r="I12990" s="2">
        <v>9</v>
      </c>
      <c r="J12990" s="2">
        <v>10</v>
      </c>
      <c r="K12990" s="2">
        <v>2</v>
      </c>
      <c r="L12990" s="3">
        <v>186000</v>
      </c>
      <c r="M12990" s="2" t="s">
        <v>0</v>
      </c>
      <c r="N12990" s="4" t="s">
        <v>21</v>
      </c>
    </row>
    <row r="12991" spans="1:14" x14ac:dyDescent="0.25">
      <c r="A12991" s="1" t="s">
        <v>366</v>
      </c>
      <c r="B12991" s="2" t="s">
        <v>76</v>
      </c>
      <c r="C12991" s="2" t="s">
        <v>1365</v>
      </c>
      <c r="D12991" s="2" t="s">
        <v>17940</v>
      </c>
      <c r="E12991" s="2" t="s">
        <v>18779</v>
      </c>
      <c r="F12991" s="2">
        <v>51191601</v>
      </c>
      <c r="G12991" s="2" t="s">
        <v>490</v>
      </c>
      <c r="H12991" s="2">
        <v>3</v>
      </c>
      <c r="I12991" s="2">
        <v>7</v>
      </c>
      <c r="J12991" s="2">
        <v>10</v>
      </c>
      <c r="K12991" s="2">
        <v>8</v>
      </c>
      <c r="L12991" s="3">
        <v>28000</v>
      </c>
      <c r="M12991" s="2" t="s">
        <v>0</v>
      </c>
      <c r="N12991" s="4" t="s">
        <v>21</v>
      </c>
    </row>
    <row r="12992" spans="1:14" x14ac:dyDescent="0.25">
      <c r="A12992" s="1" t="s">
        <v>366</v>
      </c>
      <c r="B12992" s="2" t="s">
        <v>28</v>
      </c>
      <c r="C12992" s="2" t="s">
        <v>29</v>
      </c>
      <c r="D12992" s="2" t="s">
        <v>30</v>
      </c>
      <c r="E12992" s="2" t="s">
        <v>10924</v>
      </c>
      <c r="F12992" s="2">
        <v>48101711</v>
      </c>
      <c r="G12992" s="2" t="s">
        <v>490</v>
      </c>
      <c r="H12992" s="2">
        <v>6</v>
      </c>
      <c r="I12992" s="2">
        <v>4</v>
      </c>
      <c r="J12992" s="2">
        <v>10</v>
      </c>
      <c r="K12992" s="2">
        <v>2</v>
      </c>
      <c r="L12992" s="3">
        <v>1130000</v>
      </c>
      <c r="M12992" s="2" t="s">
        <v>0</v>
      </c>
      <c r="N12992" s="4" t="s">
        <v>21</v>
      </c>
    </row>
    <row r="12993" spans="1:14" x14ac:dyDescent="0.25">
      <c r="A12993" s="1" t="s">
        <v>366</v>
      </c>
      <c r="B12993" s="2" t="s">
        <v>76</v>
      </c>
      <c r="C12993" s="2" t="s">
        <v>1365</v>
      </c>
      <c r="D12993" s="2" t="s">
        <v>17940</v>
      </c>
      <c r="E12993" s="2" t="s">
        <v>18780</v>
      </c>
      <c r="F12993" s="2">
        <v>10111305</v>
      </c>
      <c r="G12993" s="2" t="s">
        <v>490</v>
      </c>
      <c r="H12993" s="2">
        <v>3</v>
      </c>
      <c r="I12993" s="2">
        <v>7</v>
      </c>
      <c r="J12993" s="2">
        <v>10</v>
      </c>
      <c r="K12993" s="2">
        <v>16</v>
      </c>
      <c r="L12993" s="3">
        <v>424000</v>
      </c>
      <c r="M12993" s="2" t="s">
        <v>0</v>
      </c>
      <c r="N12993" s="4" t="s">
        <v>21</v>
      </c>
    </row>
    <row r="12994" spans="1:14" x14ac:dyDescent="0.25">
      <c r="A12994" s="1" t="s">
        <v>366</v>
      </c>
      <c r="B12994" s="2" t="s">
        <v>1851</v>
      </c>
      <c r="C12994" s="2" t="s">
        <v>1891</v>
      </c>
      <c r="D12994" s="2" t="s">
        <v>17945</v>
      </c>
      <c r="E12994" s="2" t="s">
        <v>10925</v>
      </c>
      <c r="F12994" s="2">
        <v>30161500</v>
      </c>
      <c r="G12994" s="2" t="s">
        <v>496</v>
      </c>
      <c r="H12994" s="2">
        <v>3</v>
      </c>
      <c r="I12994" s="2">
        <v>8</v>
      </c>
      <c r="J12994" s="2">
        <v>10</v>
      </c>
      <c r="K12994" s="2">
        <v>1</v>
      </c>
      <c r="L12994" s="3">
        <v>3999698.29</v>
      </c>
      <c r="M12994" s="2" t="s">
        <v>20</v>
      </c>
      <c r="N12994" s="4" t="s">
        <v>21</v>
      </c>
    </row>
    <row r="12995" spans="1:14" x14ac:dyDescent="0.25">
      <c r="A12995" s="1" t="s">
        <v>366</v>
      </c>
      <c r="B12995" s="2" t="s">
        <v>378</v>
      </c>
      <c r="C12995" s="2" t="s">
        <v>379</v>
      </c>
      <c r="D12995" s="2" t="s">
        <v>17857</v>
      </c>
      <c r="E12995" s="2" t="s">
        <v>10926</v>
      </c>
      <c r="F12995" s="2">
        <v>26111700</v>
      </c>
      <c r="G12995" s="2" t="s">
        <v>490</v>
      </c>
      <c r="H12995" s="2">
        <v>2</v>
      </c>
      <c r="I12995" s="2">
        <v>8</v>
      </c>
      <c r="J12995" s="2">
        <v>10</v>
      </c>
      <c r="K12995" s="2">
        <v>4</v>
      </c>
      <c r="L12995" s="3">
        <v>135422</v>
      </c>
      <c r="M12995" s="2" t="s">
        <v>0</v>
      </c>
      <c r="N12995" s="4" t="s">
        <v>21</v>
      </c>
    </row>
    <row r="12996" spans="1:14" x14ac:dyDescent="0.25">
      <c r="A12996" s="1" t="s">
        <v>366</v>
      </c>
      <c r="B12996" s="2" t="s">
        <v>76</v>
      </c>
      <c r="C12996" s="2" t="s">
        <v>1365</v>
      </c>
      <c r="D12996" s="2" t="s">
        <v>17940</v>
      </c>
      <c r="E12996" s="2" t="s">
        <v>18781</v>
      </c>
      <c r="F12996" s="2">
        <v>10111305</v>
      </c>
      <c r="G12996" s="2" t="s">
        <v>490</v>
      </c>
      <c r="H12996" s="2">
        <v>3</v>
      </c>
      <c r="I12996" s="2">
        <v>7</v>
      </c>
      <c r="J12996" s="2">
        <v>10</v>
      </c>
      <c r="K12996" s="2">
        <v>16</v>
      </c>
      <c r="L12996" s="3">
        <v>592000</v>
      </c>
      <c r="M12996" s="2" t="s">
        <v>0</v>
      </c>
      <c r="N12996" s="4" t="s">
        <v>21</v>
      </c>
    </row>
    <row r="12997" spans="1:14" x14ac:dyDescent="0.25">
      <c r="A12997" s="1" t="s">
        <v>366</v>
      </c>
      <c r="B12997" s="2" t="s">
        <v>76</v>
      </c>
      <c r="C12997" s="2" t="s">
        <v>1365</v>
      </c>
      <c r="D12997" s="2" t="s">
        <v>17940</v>
      </c>
      <c r="E12997" s="2" t="s">
        <v>10927</v>
      </c>
      <c r="F12997" s="2">
        <v>10111305</v>
      </c>
      <c r="G12997" s="2" t="s">
        <v>490</v>
      </c>
      <c r="H12997" s="2">
        <v>3</v>
      </c>
      <c r="I12997" s="2">
        <v>7</v>
      </c>
      <c r="J12997" s="2">
        <v>10</v>
      </c>
      <c r="K12997" s="2">
        <v>16</v>
      </c>
      <c r="L12997" s="3">
        <v>608000</v>
      </c>
      <c r="M12997" s="2" t="s">
        <v>0</v>
      </c>
      <c r="N12997" s="4" t="s">
        <v>21</v>
      </c>
    </row>
    <row r="12998" spans="1:14" x14ac:dyDescent="0.25">
      <c r="A12998" s="1" t="s">
        <v>366</v>
      </c>
      <c r="B12998" s="2" t="s">
        <v>477</v>
      </c>
      <c r="C12998" s="2" t="s">
        <v>478</v>
      </c>
      <c r="D12998" s="2" t="s">
        <v>17875</v>
      </c>
      <c r="E12998" s="2" t="s">
        <v>10928</v>
      </c>
      <c r="F12998" s="2">
        <v>83101803</v>
      </c>
      <c r="G12998" s="2" t="s">
        <v>19</v>
      </c>
      <c r="H12998" s="2">
        <v>1</v>
      </c>
      <c r="I12998" s="2">
        <v>11</v>
      </c>
      <c r="J12998" s="2">
        <v>10</v>
      </c>
      <c r="K12998" s="2">
        <v>1</v>
      </c>
      <c r="L12998" s="3">
        <v>1508056228.7400002</v>
      </c>
      <c r="M12998" s="2" t="s">
        <v>20</v>
      </c>
      <c r="N12998" s="4" t="s">
        <v>21</v>
      </c>
    </row>
    <row r="12999" spans="1:14" x14ac:dyDescent="0.25">
      <c r="A12999" s="1" t="s">
        <v>366</v>
      </c>
      <c r="B12999" s="2" t="s">
        <v>477</v>
      </c>
      <c r="C12999" s="2" t="s">
        <v>478</v>
      </c>
      <c r="D12999" s="2" t="s">
        <v>17875</v>
      </c>
      <c r="E12999" s="2" t="s">
        <v>10929</v>
      </c>
      <c r="F12999" s="2">
        <v>83101803</v>
      </c>
      <c r="G12999" s="2" t="s">
        <v>19</v>
      </c>
      <c r="H12999" s="2">
        <v>1</v>
      </c>
      <c r="I12999" s="2">
        <v>11</v>
      </c>
      <c r="J12999" s="2">
        <v>10</v>
      </c>
      <c r="K12999" s="2">
        <v>1</v>
      </c>
      <c r="L12999" s="3">
        <v>0.1</v>
      </c>
      <c r="M12999" s="2" t="s">
        <v>20</v>
      </c>
      <c r="N12999" s="4" t="s">
        <v>21</v>
      </c>
    </row>
    <row r="13000" spans="1:14" x14ac:dyDescent="0.25">
      <c r="A13000" s="1" t="s">
        <v>366</v>
      </c>
      <c r="B13000" s="2" t="s">
        <v>477</v>
      </c>
      <c r="C13000" s="2" t="s">
        <v>478</v>
      </c>
      <c r="D13000" s="2" t="s">
        <v>17875</v>
      </c>
      <c r="E13000" s="2" t="s">
        <v>10928</v>
      </c>
      <c r="F13000" s="2">
        <v>83101803</v>
      </c>
      <c r="G13000" s="2" t="s">
        <v>19</v>
      </c>
      <c r="H13000" s="2">
        <v>1</v>
      </c>
      <c r="I13000" s="2">
        <v>11</v>
      </c>
      <c r="J13000" s="2">
        <v>16</v>
      </c>
      <c r="K13000" s="2">
        <v>1</v>
      </c>
      <c r="L13000" s="3">
        <v>2791722.26</v>
      </c>
      <c r="M13000" s="2" t="s">
        <v>20</v>
      </c>
      <c r="N13000" s="4" t="s">
        <v>21</v>
      </c>
    </row>
    <row r="13001" spans="1:14" x14ac:dyDescent="0.25">
      <c r="A13001" s="1" t="s">
        <v>366</v>
      </c>
      <c r="B13001" s="2" t="s">
        <v>477</v>
      </c>
      <c r="C13001" s="2" t="s">
        <v>2700</v>
      </c>
      <c r="D13001" s="2" t="s">
        <v>17966</v>
      </c>
      <c r="E13001" s="2" t="s">
        <v>10930</v>
      </c>
      <c r="F13001" s="2">
        <v>83101501</v>
      </c>
      <c r="G13001" s="2" t="s">
        <v>490</v>
      </c>
      <c r="H13001" s="2">
        <v>1</v>
      </c>
      <c r="I13001" s="2">
        <v>11</v>
      </c>
      <c r="J13001" s="2">
        <v>10</v>
      </c>
      <c r="K13001" s="2">
        <v>1</v>
      </c>
      <c r="L13001" s="3">
        <v>111100</v>
      </c>
      <c r="M13001" s="2" t="s">
        <v>20</v>
      </c>
      <c r="N13001" s="4" t="s">
        <v>21</v>
      </c>
    </row>
    <row r="13002" spans="1:14" x14ac:dyDescent="0.25">
      <c r="A13002" s="1" t="s">
        <v>366</v>
      </c>
      <c r="B13002" s="2" t="s">
        <v>76</v>
      </c>
      <c r="C13002" s="2" t="s">
        <v>1365</v>
      </c>
      <c r="D13002" s="2" t="s">
        <v>17940</v>
      </c>
      <c r="E13002" s="2" t="s">
        <v>10931</v>
      </c>
      <c r="F13002" s="2">
        <v>10111305</v>
      </c>
      <c r="G13002" s="2" t="s">
        <v>490</v>
      </c>
      <c r="H13002" s="2">
        <v>3</v>
      </c>
      <c r="I13002" s="2">
        <v>7</v>
      </c>
      <c r="J13002" s="2">
        <v>10</v>
      </c>
      <c r="K13002" s="2">
        <v>2</v>
      </c>
      <c r="L13002" s="3">
        <v>98000</v>
      </c>
      <c r="M13002" s="2" t="s">
        <v>0</v>
      </c>
      <c r="N13002" s="4" t="s">
        <v>21</v>
      </c>
    </row>
    <row r="13003" spans="1:14" x14ac:dyDescent="0.25">
      <c r="A13003" s="1" t="s">
        <v>366</v>
      </c>
      <c r="B13003" s="2" t="s">
        <v>76</v>
      </c>
      <c r="C13003" s="2" t="s">
        <v>1365</v>
      </c>
      <c r="D13003" s="2" t="s">
        <v>17940</v>
      </c>
      <c r="E13003" s="2" t="s">
        <v>10932</v>
      </c>
      <c r="F13003" s="2">
        <v>10111305</v>
      </c>
      <c r="G13003" s="2" t="s">
        <v>490</v>
      </c>
      <c r="H13003" s="2">
        <v>3</v>
      </c>
      <c r="I13003" s="2">
        <v>7</v>
      </c>
      <c r="J13003" s="2">
        <v>10</v>
      </c>
      <c r="K13003" s="2">
        <v>6</v>
      </c>
      <c r="L13003" s="3">
        <v>444000</v>
      </c>
      <c r="M13003" s="2" t="s">
        <v>0</v>
      </c>
      <c r="N13003" s="4" t="s">
        <v>21</v>
      </c>
    </row>
    <row r="13004" spans="1:14" x14ac:dyDescent="0.25">
      <c r="A13004" s="1" t="s">
        <v>366</v>
      </c>
      <c r="B13004" s="2" t="s">
        <v>529</v>
      </c>
      <c r="C13004" s="2" t="s">
        <v>880</v>
      </c>
      <c r="D13004" s="2" t="s">
        <v>17906</v>
      </c>
      <c r="E13004" s="2" t="s">
        <v>10933</v>
      </c>
      <c r="F13004" s="2">
        <v>23181600</v>
      </c>
      <c r="G13004" s="2" t="s">
        <v>490</v>
      </c>
      <c r="H13004" s="2">
        <v>6</v>
      </c>
      <c r="I13004" s="2">
        <v>4</v>
      </c>
      <c r="J13004" s="2">
        <v>10</v>
      </c>
      <c r="K13004" s="2">
        <v>1</v>
      </c>
      <c r="L13004" s="3">
        <v>680000</v>
      </c>
      <c r="M13004" s="2" t="s">
        <v>0</v>
      </c>
      <c r="N13004" s="4" t="s">
        <v>21</v>
      </c>
    </row>
    <row r="13005" spans="1:14" x14ac:dyDescent="0.25">
      <c r="A13005" s="1" t="s">
        <v>366</v>
      </c>
      <c r="B13005" s="2" t="s">
        <v>529</v>
      </c>
      <c r="C13005" s="2" t="s">
        <v>880</v>
      </c>
      <c r="D13005" s="2" t="s">
        <v>17906</v>
      </c>
      <c r="E13005" s="2" t="s">
        <v>10934</v>
      </c>
      <c r="F13005" s="2">
        <v>48101617</v>
      </c>
      <c r="G13005" s="2" t="s">
        <v>490</v>
      </c>
      <c r="H13005" s="2">
        <v>6</v>
      </c>
      <c r="I13005" s="2">
        <v>4</v>
      </c>
      <c r="J13005" s="2">
        <v>10</v>
      </c>
      <c r="K13005" s="2">
        <v>1</v>
      </c>
      <c r="L13005" s="3">
        <v>800000</v>
      </c>
      <c r="M13005" s="2" t="s">
        <v>0</v>
      </c>
      <c r="N13005" s="4" t="s">
        <v>21</v>
      </c>
    </row>
    <row r="13006" spans="1:14" x14ac:dyDescent="0.25">
      <c r="A13006" s="1" t="s">
        <v>366</v>
      </c>
      <c r="B13006" s="2" t="s">
        <v>113</v>
      </c>
      <c r="C13006" s="2" t="s">
        <v>113</v>
      </c>
      <c r="D13006" s="2" t="s">
        <v>114</v>
      </c>
      <c r="E13006" s="2" t="s">
        <v>10935</v>
      </c>
      <c r="F13006" s="2">
        <v>30191500</v>
      </c>
      <c r="G13006" s="2" t="s">
        <v>490</v>
      </c>
      <c r="H13006" s="2">
        <v>4</v>
      </c>
      <c r="I13006" s="2">
        <v>8</v>
      </c>
      <c r="J13006" s="2">
        <v>10</v>
      </c>
      <c r="K13006" s="2">
        <v>4</v>
      </c>
      <c r="L13006" s="3">
        <v>1559475.96</v>
      </c>
      <c r="M13006" s="2" t="s">
        <v>0</v>
      </c>
      <c r="N13006" s="4" t="s">
        <v>21</v>
      </c>
    </row>
    <row r="13007" spans="1:14" x14ac:dyDescent="0.25">
      <c r="A13007" s="1" t="s">
        <v>366</v>
      </c>
      <c r="B13007" s="2" t="s">
        <v>113</v>
      </c>
      <c r="C13007" s="2" t="s">
        <v>113</v>
      </c>
      <c r="D13007" s="2" t="s">
        <v>114</v>
      </c>
      <c r="E13007" s="2" t="s">
        <v>18782</v>
      </c>
      <c r="F13007" s="2">
        <v>30191501</v>
      </c>
      <c r="G13007" s="2" t="s">
        <v>490</v>
      </c>
      <c r="H13007" s="2">
        <v>4</v>
      </c>
      <c r="I13007" s="2">
        <v>8</v>
      </c>
      <c r="J13007" s="2">
        <v>10</v>
      </c>
      <c r="K13007" s="2">
        <v>1</v>
      </c>
      <c r="L13007" s="3">
        <v>480739.77</v>
      </c>
      <c r="M13007" s="2" t="s">
        <v>0</v>
      </c>
      <c r="N13007" s="4" t="s">
        <v>21</v>
      </c>
    </row>
    <row r="13008" spans="1:14" x14ac:dyDescent="0.25">
      <c r="A13008" s="1" t="s">
        <v>366</v>
      </c>
      <c r="B13008" s="2" t="s">
        <v>103</v>
      </c>
      <c r="C13008" s="2" t="s">
        <v>104</v>
      </c>
      <c r="D13008" s="2" t="s">
        <v>105</v>
      </c>
      <c r="E13008" s="2" t="s">
        <v>10936</v>
      </c>
      <c r="F13008" s="2">
        <v>47131604</v>
      </c>
      <c r="G13008" s="2" t="s">
        <v>490</v>
      </c>
      <c r="H13008" s="2">
        <v>3</v>
      </c>
      <c r="I13008" s="2">
        <v>9</v>
      </c>
      <c r="J13008" s="2">
        <v>10</v>
      </c>
      <c r="K13008" s="2">
        <v>250</v>
      </c>
      <c r="L13008" s="3">
        <v>999897.5</v>
      </c>
      <c r="M13008" s="2" t="s">
        <v>0</v>
      </c>
      <c r="N13008" s="4" t="s">
        <v>21</v>
      </c>
    </row>
    <row r="13009" spans="1:14" x14ac:dyDescent="0.25">
      <c r="A13009" s="1" t="s">
        <v>366</v>
      </c>
      <c r="B13009" s="2" t="s">
        <v>76</v>
      </c>
      <c r="C13009" s="2" t="s">
        <v>1365</v>
      </c>
      <c r="D13009" s="2" t="s">
        <v>17940</v>
      </c>
      <c r="E13009" s="2" t="s">
        <v>10937</v>
      </c>
      <c r="F13009" s="2">
        <v>42311703</v>
      </c>
      <c r="G13009" s="2" t="s">
        <v>490</v>
      </c>
      <c r="H13009" s="2">
        <v>3</v>
      </c>
      <c r="I13009" s="2">
        <v>7</v>
      </c>
      <c r="J13009" s="2">
        <v>10</v>
      </c>
      <c r="K13009" s="2">
        <v>1</v>
      </c>
      <c r="L13009" s="3">
        <v>61000</v>
      </c>
      <c r="M13009" s="2" t="s">
        <v>0</v>
      </c>
      <c r="N13009" s="4" t="s">
        <v>21</v>
      </c>
    </row>
    <row r="13010" spans="1:14" x14ac:dyDescent="0.25">
      <c r="A13010" s="1" t="s">
        <v>366</v>
      </c>
      <c r="B13010" s="2" t="s">
        <v>60</v>
      </c>
      <c r="C13010" s="2" t="s">
        <v>60</v>
      </c>
      <c r="D13010" s="2" t="s">
        <v>61</v>
      </c>
      <c r="E13010" s="2" t="s">
        <v>10938</v>
      </c>
      <c r="F13010" s="2">
        <v>47131603</v>
      </c>
      <c r="G13010" s="2" t="s">
        <v>496</v>
      </c>
      <c r="H13010" s="2">
        <v>3</v>
      </c>
      <c r="I13010" s="2">
        <v>8</v>
      </c>
      <c r="J13010" s="2">
        <v>10</v>
      </c>
      <c r="K13010" s="2">
        <v>22</v>
      </c>
      <c r="L13010" s="3">
        <v>5130101.9000000004</v>
      </c>
      <c r="M13010" s="2" t="s">
        <v>0</v>
      </c>
      <c r="N13010" s="4" t="s">
        <v>21</v>
      </c>
    </row>
    <row r="13011" spans="1:14" x14ac:dyDescent="0.25">
      <c r="A13011" s="1" t="s">
        <v>366</v>
      </c>
      <c r="B13011" s="2" t="s">
        <v>103</v>
      </c>
      <c r="C13011" s="2" t="s">
        <v>104</v>
      </c>
      <c r="D13011" s="2" t="s">
        <v>105</v>
      </c>
      <c r="E13011" s="2" t="s">
        <v>10939</v>
      </c>
      <c r="F13011" s="2">
        <v>13111300</v>
      </c>
      <c r="G13011" s="2" t="s">
        <v>490</v>
      </c>
      <c r="H13011" s="2">
        <v>1</v>
      </c>
      <c r="I13011" s="2">
        <v>6</v>
      </c>
      <c r="J13011" s="2">
        <v>10</v>
      </c>
      <c r="K13011" s="2">
        <v>3</v>
      </c>
      <c r="L13011" s="3">
        <v>514080</v>
      </c>
      <c r="M13011" s="2" t="s">
        <v>0</v>
      </c>
      <c r="N13011" s="4" t="s">
        <v>21</v>
      </c>
    </row>
    <row r="13012" spans="1:14" x14ac:dyDescent="0.25">
      <c r="A13012" s="1" t="s">
        <v>366</v>
      </c>
      <c r="B13012" s="2" t="s">
        <v>529</v>
      </c>
      <c r="C13012" s="2" t="s">
        <v>903</v>
      </c>
      <c r="D13012" s="2" t="s">
        <v>17908</v>
      </c>
      <c r="E13012" s="2" t="s">
        <v>10940</v>
      </c>
      <c r="F13012" s="2">
        <v>23271403</v>
      </c>
      <c r="G13012" s="2" t="s">
        <v>490</v>
      </c>
      <c r="H13012" s="2">
        <v>4</v>
      </c>
      <c r="I13012" s="2">
        <v>8</v>
      </c>
      <c r="J13012" s="2">
        <v>10</v>
      </c>
      <c r="K13012" s="2">
        <v>1</v>
      </c>
      <c r="L13012" s="3">
        <v>299949.02</v>
      </c>
      <c r="M13012" s="2" t="s">
        <v>0</v>
      </c>
      <c r="N13012" s="4" t="s">
        <v>21</v>
      </c>
    </row>
    <row r="13013" spans="1:14" x14ac:dyDescent="0.25">
      <c r="A13013" s="1" t="s">
        <v>366</v>
      </c>
      <c r="B13013" s="2" t="s">
        <v>15</v>
      </c>
      <c r="C13013" s="2" t="s">
        <v>25</v>
      </c>
      <c r="D13013" s="2" t="s">
        <v>26</v>
      </c>
      <c r="E13013" s="2" t="s">
        <v>10941</v>
      </c>
      <c r="F13013" s="2">
        <v>24102004</v>
      </c>
      <c r="G13013" s="2" t="s">
        <v>490</v>
      </c>
      <c r="H13013" s="2">
        <v>5</v>
      </c>
      <c r="I13013" s="2">
        <v>5</v>
      </c>
      <c r="J13013" s="2">
        <v>10</v>
      </c>
      <c r="K13013" s="2">
        <v>1</v>
      </c>
      <c r="L13013" s="3">
        <v>5545000</v>
      </c>
      <c r="M13013" s="2" t="s">
        <v>0</v>
      </c>
      <c r="N13013" s="4" t="s">
        <v>21</v>
      </c>
    </row>
    <row r="13014" spans="1:14" x14ac:dyDescent="0.25">
      <c r="A13014" s="1" t="s">
        <v>366</v>
      </c>
      <c r="B13014" s="2" t="s">
        <v>529</v>
      </c>
      <c r="C13014" s="2" t="s">
        <v>882</v>
      </c>
      <c r="D13014" s="2" t="s">
        <v>17907</v>
      </c>
      <c r="E13014" s="2" t="s">
        <v>10942</v>
      </c>
      <c r="F13014" s="2">
        <v>52141500</v>
      </c>
      <c r="G13014" s="2" t="s">
        <v>490</v>
      </c>
      <c r="H13014" s="2">
        <v>6</v>
      </c>
      <c r="I13014" s="2">
        <v>4</v>
      </c>
      <c r="J13014" s="2">
        <v>10</v>
      </c>
      <c r="K13014" s="2">
        <v>3</v>
      </c>
      <c r="L13014" s="3">
        <v>795000</v>
      </c>
      <c r="M13014" s="2" t="s">
        <v>0</v>
      </c>
      <c r="N13014" s="4" t="s">
        <v>21</v>
      </c>
    </row>
    <row r="13015" spans="1:14" x14ac:dyDescent="0.25">
      <c r="A13015" s="1" t="s">
        <v>366</v>
      </c>
      <c r="B13015" s="2" t="s">
        <v>332</v>
      </c>
      <c r="C13015" s="2" t="s">
        <v>333</v>
      </c>
      <c r="D13015" s="2" t="s">
        <v>334</v>
      </c>
      <c r="E13015" s="2" t="s">
        <v>10943</v>
      </c>
      <c r="F13015" s="2">
        <v>85121502</v>
      </c>
      <c r="G13015" s="2" t="s">
        <v>490</v>
      </c>
      <c r="H13015" s="2">
        <v>1</v>
      </c>
      <c r="I13015" s="2">
        <v>8</v>
      </c>
      <c r="J13015" s="2">
        <v>10</v>
      </c>
      <c r="K13015" s="2">
        <v>1</v>
      </c>
      <c r="L13015" s="3">
        <v>13000000</v>
      </c>
      <c r="M13015" s="2" t="s">
        <v>20</v>
      </c>
      <c r="N13015" s="4" t="s">
        <v>21</v>
      </c>
    </row>
    <row r="13016" spans="1:14" x14ac:dyDescent="0.25">
      <c r="A13016" s="1" t="s">
        <v>366</v>
      </c>
      <c r="B13016" s="2" t="s">
        <v>103</v>
      </c>
      <c r="C13016" s="2" t="s">
        <v>104</v>
      </c>
      <c r="D13016" s="2" t="s">
        <v>105</v>
      </c>
      <c r="E13016" s="2" t="s">
        <v>10944</v>
      </c>
      <c r="F13016" s="2">
        <v>39121440</v>
      </c>
      <c r="G13016" s="2" t="s">
        <v>496</v>
      </c>
      <c r="H13016" s="2">
        <v>3</v>
      </c>
      <c r="I13016" s="2">
        <v>8</v>
      </c>
      <c r="J13016" s="2">
        <v>10</v>
      </c>
      <c r="K13016" s="2">
        <v>2</v>
      </c>
      <c r="L13016" s="3">
        <v>338574.04</v>
      </c>
      <c r="M13016" s="2" t="s">
        <v>0</v>
      </c>
      <c r="N13016" s="4" t="s">
        <v>21</v>
      </c>
    </row>
    <row r="13017" spans="1:14" x14ac:dyDescent="0.25">
      <c r="A13017" s="1" t="s">
        <v>366</v>
      </c>
      <c r="B13017" s="2" t="s">
        <v>113</v>
      </c>
      <c r="C13017" s="2" t="s">
        <v>113</v>
      </c>
      <c r="D13017" s="2" t="s">
        <v>114</v>
      </c>
      <c r="E13017" s="2" t="s">
        <v>10945</v>
      </c>
      <c r="F13017" s="2">
        <v>20121613</v>
      </c>
      <c r="G13017" s="2" t="s">
        <v>490</v>
      </c>
      <c r="H13017" s="2">
        <v>4</v>
      </c>
      <c r="I13017" s="2">
        <v>8</v>
      </c>
      <c r="J13017" s="2">
        <v>10</v>
      </c>
      <c r="K13017" s="2">
        <v>1</v>
      </c>
      <c r="L13017" s="3">
        <v>649740</v>
      </c>
      <c r="M13017" s="2" t="s">
        <v>0</v>
      </c>
      <c r="N13017" s="4" t="s">
        <v>21</v>
      </c>
    </row>
    <row r="13018" spans="1:14" x14ac:dyDescent="0.25">
      <c r="A13018" s="1" t="s">
        <v>366</v>
      </c>
      <c r="B13018" s="2" t="s">
        <v>28</v>
      </c>
      <c r="C13018" s="2" t="s">
        <v>29</v>
      </c>
      <c r="D13018" s="2" t="s">
        <v>30</v>
      </c>
      <c r="E13018" s="2" t="s">
        <v>10946</v>
      </c>
      <c r="F13018" s="2">
        <v>40101602</v>
      </c>
      <c r="G13018" s="2" t="s">
        <v>496</v>
      </c>
      <c r="H13018" s="2">
        <v>3</v>
      </c>
      <c r="I13018" s="2">
        <v>8</v>
      </c>
      <c r="J13018" s="2">
        <v>10</v>
      </c>
      <c r="K13018" s="2">
        <v>6</v>
      </c>
      <c r="L13018" s="3">
        <v>3727922.5200000005</v>
      </c>
      <c r="M13018" s="2" t="s">
        <v>0</v>
      </c>
      <c r="N13018" s="4" t="s">
        <v>21</v>
      </c>
    </row>
    <row r="13019" spans="1:14" x14ac:dyDescent="0.25">
      <c r="A13019" s="1" t="s">
        <v>366</v>
      </c>
      <c r="B13019" s="2" t="s">
        <v>76</v>
      </c>
      <c r="C13019" s="2" t="s">
        <v>83</v>
      </c>
      <c r="D13019" s="2" t="s">
        <v>84</v>
      </c>
      <c r="E13019" s="2" t="s">
        <v>10947</v>
      </c>
      <c r="F13019" s="2">
        <v>40161500</v>
      </c>
      <c r="G13019" s="2" t="s">
        <v>490</v>
      </c>
      <c r="H13019" s="2">
        <v>1</v>
      </c>
      <c r="I13019" s="2">
        <v>6</v>
      </c>
      <c r="J13019" s="2">
        <v>10</v>
      </c>
      <c r="K13019" s="2">
        <v>8</v>
      </c>
      <c r="L13019" s="3">
        <v>714000</v>
      </c>
      <c r="M13019" s="2" t="s">
        <v>0</v>
      </c>
      <c r="N13019" s="4" t="s">
        <v>21</v>
      </c>
    </row>
    <row r="13020" spans="1:14" x14ac:dyDescent="0.25">
      <c r="A13020" s="1" t="s">
        <v>366</v>
      </c>
      <c r="B13020" s="2" t="s">
        <v>353</v>
      </c>
      <c r="C13020" s="2" t="s">
        <v>353</v>
      </c>
      <c r="D13020" s="2" t="s">
        <v>354</v>
      </c>
      <c r="E13020" s="2" t="s">
        <v>10948</v>
      </c>
      <c r="F13020" s="2">
        <v>93151500</v>
      </c>
      <c r="G13020" s="2" t="s">
        <v>19</v>
      </c>
      <c r="H13020" s="2">
        <v>1</v>
      </c>
      <c r="I13020" s="2">
        <v>11</v>
      </c>
      <c r="J13020" s="2">
        <v>10</v>
      </c>
      <c r="K13020" s="2">
        <v>1</v>
      </c>
      <c r="L13020" s="3">
        <v>20040000</v>
      </c>
      <c r="M13020" s="2" t="s">
        <v>20</v>
      </c>
      <c r="N13020" s="4" t="s">
        <v>21</v>
      </c>
    </row>
    <row r="13021" spans="1:14" x14ac:dyDescent="0.25">
      <c r="A13021" s="1" t="s">
        <v>366</v>
      </c>
      <c r="B13021" s="2" t="s">
        <v>86</v>
      </c>
      <c r="C13021" s="2" t="s">
        <v>246</v>
      </c>
      <c r="D13021" s="2" t="s">
        <v>247</v>
      </c>
      <c r="E13021" s="2" t="s">
        <v>10949</v>
      </c>
      <c r="F13021" s="2">
        <v>40141742</v>
      </c>
      <c r="G13021" s="2" t="s">
        <v>496</v>
      </c>
      <c r="H13021" s="2">
        <v>3</v>
      </c>
      <c r="I13021" s="2">
        <v>8</v>
      </c>
      <c r="J13021" s="2">
        <v>10</v>
      </c>
      <c r="K13021" s="2">
        <v>5</v>
      </c>
      <c r="L13021" s="3">
        <v>113716.4</v>
      </c>
      <c r="M13021" s="2" t="s">
        <v>0</v>
      </c>
      <c r="N13021" s="4" t="s">
        <v>21</v>
      </c>
    </row>
    <row r="13022" spans="1:14" x14ac:dyDescent="0.25">
      <c r="A13022" s="1" t="s">
        <v>366</v>
      </c>
      <c r="B13022" s="2" t="s">
        <v>712</v>
      </c>
      <c r="C13022" s="2" t="s">
        <v>915</v>
      </c>
      <c r="D13022" s="2" t="s">
        <v>17910</v>
      </c>
      <c r="E13022" s="2" t="s">
        <v>10950</v>
      </c>
      <c r="F13022" s="2">
        <v>39121011</v>
      </c>
      <c r="G13022" s="2" t="s">
        <v>490</v>
      </c>
      <c r="H13022" s="2">
        <v>3</v>
      </c>
      <c r="I13022" s="2">
        <v>9</v>
      </c>
      <c r="J13022" s="2">
        <v>10</v>
      </c>
      <c r="K13022" s="2">
        <v>1</v>
      </c>
      <c r="L13022" s="3">
        <v>889999.81</v>
      </c>
      <c r="M13022" s="2" t="s">
        <v>0</v>
      </c>
      <c r="N13022" s="4" t="s">
        <v>21</v>
      </c>
    </row>
    <row r="13023" spans="1:14" x14ac:dyDescent="0.25">
      <c r="A13023" s="1" t="s">
        <v>366</v>
      </c>
      <c r="B13023" s="2" t="s">
        <v>622</v>
      </c>
      <c r="C13023" s="2" t="s">
        <v>622</v>
      </c>
      <c r="D13023" s="2" t="s">
        <v>17893</v>
      </c>
      <c r="E13023" s="2" t="s">
        <v>10951</v>
      </c>
      <c r="F13023" s="2">
        <v>46181804</v>
      </c>
      <c r="G13023" s="2" t="s">
        <v>490</v>
      </c>
      <c r="H13023" s="2">
        <v>3</v>
      </c>
      <c r="I13023" s="2">
        <v>9</v>
      </c>
      <c r="J13023" s="2">
        <v>10</v>
      </c>
      <c r="K13023" s="2">
        <v>2</v>
      </c>
      <c r="L13023" s="3">
        <v>16660</v>
      </c>
      <c r="M13023" s="2" t="s">
        <v>0</v>
      </c>
      <c r="N13023" s="4" t="s">
        <v>21</v>
      </c>
    </row>
    <row r="13024" spans="1:14" x14ac:dyDescent="0.25">
      <c r="A13024" s="1" t="s">
        <v>366</v>
      </c>
      <c r="B13024" s="2" t="s">
        <v>72</v>
      </c>
      <c r="C13024" s="2" t="s">
        <v>1180</v>
      </c>
      <c r="D13024" s="2" t="s">
        <v>17935</v>
      </c>
      <c r="E13024" s="2" t="s">
        <v>10952</v>
      </c>
      <c r="F13024" s="2">
        <v>12142100</v>
      </c>
      <c r="G13024" s="2" t="s">
        <v>496</v>
      </c>
      <c r="H13024" s="2">
        <v>3</v>
      </c>
      <c r="I13024" s="2">
        <v>8</v>
      </c>
      <c r="J13024" s="2">
        <v>10</v>
      </c>
      <c r="K13024" s="2">
        <v>1</v>
      </c>
      <c r="L13024" s="3">
        <v>459488.75</v>
      </c>
      <c r="M13024" s="2" t="s">
        <v>20</v>
      </c>
      <c r="N13024" s="4" t="s">
        <v>21</v>
      </c>
    </row>
    <row r="13025" spans="1:14" x14ac:dyDescent="0.25">
      <c r="A13025" s="1" t="s">
        <v>366</v>
      </c>
      <c r="B13025" s="2" t="s">
        <v>9554</v>
      </c>
      <c r="C13025" s="2" t="s">
        <v>9554</v>
      </c>
      <c r="D13025" s="2" t="s">
        <v>18040</v>
      </c>
      <c r="E13025" s="2" t="s">
        <v>10953</v>
      </c>
      <c r="F13025" s="2">
        <v>12141900</v>
      </c>
      <c r="G13025" s="2" t="s">
        <v>496</v>
      </c>
      <c r="H13025" s="2">
        <v>3</v>
      </c>
      <c r="I13025" s="2">
        <v>8</v>
      </c>
      <c r="J13025" s="2">
        <v>10</v>
      </c>
      <c r="K13025" s="2">
        <v>1</v>
      </c>
      <c r="L13025" s="3">
        <v>21689</v>
      </c>
      <c r="M13025" s="2" t="s">
        <v>0</v>
      </c>
      <c r="N13025" s="4" t="s">
        <v>21</v>
      </c>
    </row>
    <row r="13026" spans="1:14" x14ac:dyDescent="0.25">
      <c r="A13026" s="1" t="s">
        <v>366</v>
      </c>
      <c r="B13026" s="2" t="s">
        <v>72</v>
      </c>
      <c r="C13026" s="2" t="s">
        <v>1180</v>
      </c>
      <c r="D13026" s="2" t="s">
        <v>17935</v>
      </c>
      <c r="E13026" s="2" t="s">
        <v>10954</v>
      </c>
      <c r="F13026" s="2">
        <v>15111501</v>
      </c>
      <c r="G13026" s="2" t="s">
        <v>490</v>
      </c>
      <c r="H13026" s="2">
        <v>1</v>
      </c>
      <c r="I13026" s="2">
        <v>11</v>
      </c>
      <c r="J13026" s="2">
        <v>10</v>
      </c>
      <c r="K13026" s="2">
        <v>1</v>
      </c>
      <c r="L13026" s="3">
        <v>39923280</v>
      </c>
      <c r="M13026" s="2" t="s">
        <v>20</v>
      </c>
      <c r="N13026" s="4" t="s">
        <v>21</v>
      </c>
    </row>
    <row r="13027" spans="1:14" x14ac:dyDescent="0.25">
      <c r="A13027" s="1" t="s">
        <v>366</v>
      </c>
      <c r="B13027" s="2" t="s">
        <v>408</v>
      </c>
      <c r="C13027" s="2" t="s">
        <v>1186</v>
      </c>
      <c r="D13027" s="2" t="s">
        <v>17937</v>
      </c>
      <c r="E13027" s="2" t="s">
        <v>10955</v>
      </c>
      <c r="F13027" s="2">
        <v>12142100</v>
      </c>
      <c r="G13027" s="2" t="s">
        <v>496</v>
      </c>
      <c r="H13027" s="2">
        <v>3</v>
      </c>
      <c r="I13027" s="2">
        <v>8</v>
      </c>
      <c r="J13027" s="2">
        <v>10</v>
      </c>
      <c r="K13027" s="2">
        <v>1</v>
      </c>
      <c r="L13027" s="3">
        <v>3667322.96</v>
      </c>
      <c r="M13027" s="2" t="s">
        <v>20</v>
      </c>
      <c r="N13027" s="4" t="s">
        <v>21</v>
      </c>
    </row>
    <row r="13028" spans="1:14" x14ac:dyDescent="0.25">
      <c r="A13028" s="1" t="s">
        <v>366</v>
      </c>
      <c r="B13028" s="2" t="s">
        <v>76</v>
      </c>
      <c r="C13028" s="2" t="s">
        <v>1365</v>
      </c>
      <c r="D13028" s="2" t="s">
        <v>17940</v>
      </c>
      <c r="E13028" s="2" t="s">
        <v>10956</v>
      </c>
      <c r="F13028" s="2">
        <v>12161801</v>
      </c>
      <c r="G13028" s="2" t="s">
        <v>490</v>
      </c>
      <c r="H13028" s="2">
        <v>5</v>
      </c>
      <c r="I13028" s="2">
        <v>9</v>
      </c>
      <c r="J13028" s="2">
        <v>10</v>
      </c>
      <c r="K13028" s="2">
        <v>8</v>
      </c>
      <c r="L13028" s="3">
        <v>56000</v>
      </c>
      <c r="M13028" s="2" t="s">
        <v>0</v>
      </c>
      <c r="N13028" s="4" t="s">
        <v>21</v>
      </c>
    </row>
    <row r="13029" spans="1:14" x14ac:dyDescent="0.25">
      <c r="A13029" s="1" t="s">
        <v>366</v>
      </c>
      <c r="B13029" s="2" t="s">
        <v>76</v>
      </c>
      <c r="C13029" s="2" t="s">
        <v>80</v>
      </c>
      <c r="D13029" s="2" t="s">
        <v>81</v>
      </c>
      <c r="E13029" s="2" t="s">
        <v>10957</v>
      </c>
      <c r="F13029" s="2">
        <v>47131800</v>
      </c>
      <c r="G13029" s="2" t="s">
        <v>490</v>
      </c>
      <c r="H13029" s="2">
        <v>3</v>
      </c>
      <c r="I13029" s="2">
        <v>9</v>
      </c>
      <c r="J13029" s="2">
        <v>10</v>
      </c>
      <c r="K13029" s="2">
        <v>250</v>
      </c>
      <c r="L13029" s="3">
        <v>1750000</v>
      </c>
      <c r="M13029" s="2" t="s">
        <v>0</v>
      </c>
      <c r="N13029" s="4" t="s">
        <v>21</v>
      </c>
    </row>
    <row r="13030" spans="1:14" x14ac:dyDescent="0.25">
      <c r="A13030" s="1" t="s">
        <v>366</v>
      </c>
      <c r="B13030" s="2" t="s">
        <v>491</v>
      </c>
      <c r="C13030" s="2" t="s">
        <v>492</v>
      </c>
      <c r="D13030" s="2" t="s">
        <v>17878</v>
      </c>
      <c r="E13030" s="2" t="s">
        <v>10958</v>
      </c>
      <c r="F13030" s="2">
        <v>32101656</v>
      </c>
      <c r="G13030" s="2" t="s">
        <v>490</v>
      </c>
      <c r="H13030" s="2">
        <v>3</v>
      </c>
      <c r="I13030" s="2">
        <v>9</v>
      </c>
      <c r="J13030" s="2">
        <v>10</v>
      </c>
      <c r="K13030" s="2">
        <v>2</v>
      </c>
      <c r="L13030" s="3">
        <v>1904000</v>
      </c>
      <c r="M13030" s="2" t="s">
        <v>0</v>
      </c>
      <c r="N13030" s="4" t="s">
        <v>21</v>
      </c>
    </row>
    <row r="13031" spans="1:14" x14ac:dyDescent="0.25">
      <c r="A13031" s="1" t="s">
        <v>366</v>
      </c>
      <c r="B13031" s="2" t="s">
        <v>113</v>
      </c>
      <c r="C13031" s="2" t="s">
        <v>113</v>
      </c>
      <c r="D13031" s="2" t="s">
        <v>114</v>
      </c>
      <c r="E13031" s="2" t="s">
        <v>10959</v>
      </c>
      <c r="F13031" s="2">
        <v>44122107</v>
      </c>
      <c r="G13031" s="2" t="s">
        <v>490</v>
      </c>
      <c r="H13031" s="2">
        <v>3</v>
      </c>
      <c r="I13031" s="2">
        <v>4</v>
      </c>
      <c r="J13031" s="2">
        <v>10</v>
      </c>
      <c r="K13031" s="2">
        <v>50</v>
      </c>
      <c r="L13031" s="3">
        <v>124235.99999999999</v>
      </c>
      <c r="M13031" s="2" t="s">
        <v>0</v>
      </c>
      <c r="N13031" s="4" t="s">
        <v>21</v>
      </c>
    </row>
    <row r="13032" spans="1:14" x14ac:dyDescent="0.25">
      <c r="A13032" s="1" t="s">
        <v>366</v>
      </c>
      <c r="B13032" s="2" t="s">
        <v>529</v>
      </c>
      <c r="C13032" s="2" t="s">
        <v>837</v>
      </c>
      <c r="D13032" s="2" t="s">
        <v>17905</v>
      </c>
      <c r="E13032" s="2" t="s">
        <v>7462</v>
      </c>
      <c r="F13032" s="2">
        <v>27112006</v>
      </c>
      <c r="G13032" s="2" t="s">
        <v>490</v>
      </c>
      <c r="H13032" s="2">
        <v>3</v>
      </c>
      <c r="I13032" s="2">
        <v>6</v>
      </c>
      <c r="J13032" s="2">
        <v>10</v>
      </c>
      <c r="K13032" s="2">
        <v>6</v>
      </c>
      <c r="L13032" s="3">
        <v>13199718</v>
      </c>
      <c r="M13032" s="2" t="s">
        <v>0</v>
      </c>
      <c r="N13032" s="4" t="s">
        <v>21</v>
      </c>
    </row>
    <row r="13033" spans="1:14" x14ac:dyDescent="0.25">
      <c r="A13033" s="1" t="s">
        <v>366</v>
      </c>
      <c r="B13033" s="2" t="s">
        <v>529</v>
      </c>
      <c r="C13033" s="2" t="s">
        <v>837</v>
      </c>
      <c r="D13033" s="2" t="s">
        <v>17905</v>
      </c>
      <c r="E13033" s="2" t="s">
        <v>10960</v>
      </c>
      <c r="F13033" s="2">
        <v>27112006</v>
      </c>
      <c r="G13033" s="2" t="s">
        <v>490</v>
      </c>
      <c r="H13033" s="2">
        <v>6</v>
      </c>
      <c r="I13033" s="2">
        <v>3</v>
      </c>
      <c r="J13033" s="2">
        <v>10</v>
      </c>
      <c r="K13033" s="2">
        <v>3</v>
      </c>
      <c r="L13033" s="3">
        <v>8719998</v>
      </c>
      <c r="M13033" s="2" t="s">
        <v>0</v>
      </c>
      <c r="N13033" s="4" t="s">
        <v>21</v>
      </c>
    </row>
    <row r="13034" spans="1:14" x14ac:dyDescent="0.25">
      <c r="A13034" s="1" t="s">
        <v>366</v>
      </c>
      <c r="B13034" s="2" t="s">
        <v>15</v>
      </c>
      <c r="C13034" s="2" t="s">
        <v>25</v>
      </c>
      <c r="D13034" s="2" t="s">
        <v>26</v>
      </c>
      <c r="E13034" s="2" t="s">
        <v>10961</v>
      </c>
      <c r="F13034" s="2">
        <v>56101520</v>
      </c>
      <c r="G13034" s="2" t="s">
        <v>490</v>
      </c>
      <c r="H13034" s="2">
        <v>5</v>
      </c>
      <c r="I13034" s="2">
        <v>5</v>
      </c>
      <c r="J13034" s="2">
        <v>10</v>
      </c>
      <c r="K13034" s="2">
        <v>2</v>
      </c>
      <c r="L13034" s="3">
        <v>2350000</v>
      </c>
      <c r="M13034" s="2" t="s">
        <v>0</v>
      </c>
      <c r="N13034" s="4" t="s">
        <v>21</v>
      </c>
    </row>
    <row r="13035" spans="1:14" x14ac:dyDescent="0.25">
      <c r="A13035" s="1" t="s">
        <v>366</v>
      </c>
      <c r="B13035" s="2" t="s">
        <v>529</v>
      </c>
      <c r="C13035" s="2" t="s">
        <v>837</v>
      </c>
      <c r="D13035" s="2" t="s">
        <v>17905</v>
      </c>
      <c r="E13035" s="2" t="s">
        <v>10962</v>
      </c>
      <c r="F13035" s="2">
        <v>27112035</v>
      </c>
      <c r="G13035" s="2" t="s">
        <v>490</v>
      </c>
      <c r="H13035" s="2">
        <v>6</v>
      </c>
      <c r="I13035" s="2">
        <v>3</v>
      </c>
      <c r="J13035" s="2">
        <v>10</v>
      </c>
      <c r="K13035" s="2">
        <v>1</v>
      </c>
      <c r="L13035" s="3">
        <v>2484720</v>
      </c>
      <c r="M13035" s="2" t="s">
        <v>0</v>
      </c>
      <c r="N13035" s="4" t="s">
        <v>21</v>
      </c>
    </row>
    <row r="13036" spans="1:14" x14ac:dyDescent="0.25">
      <c r="A13036" s="1" t="s">
        <v>366</v>
      </c>
      <c r="B13036" s="2" t="s">
        <v>76</v>
      </c>
      <c r="C13036" s="2" t="s">
        <v>1365</v>
      </c>
      <c r="D13036" s="2" t="s">
        <v>17940</v>
      </c>
      <c r="E13036" s="2" t="s">
        <v>10963</v>
      </c>
      <c r="F13036" s="2">
        <v>42132205</v>
      </c>
      <c r="G13036" s="2" t="s">
        <v>490</v>
      </c>
      <c r="H13036" s="2">
        <v>3</v>
      </c>
      <c r="I13036" s="2">
        <v>7</v>
      </c>
      <c r="J13036" s="2">
        <v>10</v>
      </c>
      <c r="K13036" s="2">
        <v>5</v>
      </c>
      <c r="L13036" s="3">
        <v>105000</v>
      </c>
      <c r="M13036" s="2" t="s">
        <v>0</v>
      </c>
      <c r="N13036" s="4" t="s">
        <v>21</v>
      </c>
    </row>
    <row r="13037" spans="1:14" x14ac:dyDescent="0.25">
      <c r="A13037" s="1" t="s">
        <v>366</v>
      </c>
      <c r="B13037" s="2" t="s">
        <v>622</v>
      </c>
      <c r="C13037" s="2" t="s">
        <v>622</v>
      </c>
      <c r="D13037" s="2" t="s">
        <v>17893</v>
      </c>
      <c r="E13037" s="2" t="s">
        <v>10964</v>
      </c>
      <c r="F13037" s="2">
        <v>42132205</v>
      </c>
      <c r="G13037" s="2" t="s">
        <v>490</v>
      </c>
      <c r="H13037" s="2">
        <v>3</v>
      </c>
      <c r="I13037" s="2">
        <v>9</v>
      </c>
      <c r="J13037" s="2">
        <v>10</v>
      </c>
      <c r="K13037" s="2">
        <v>4</v>
      </c>
      <c r="L13037" s="3">
        <v>72000</v>
      </c>
      <c r="M13037" s="2" t="s">
        <v>0</v>
      </c>
      <c r="N13037" s="4" t="s">
        <v>21</v>
      </c>
    </row>
    <row r="13038" spans="1:14" x14ac:dyDescent="0.25">
      <c r="A13038" s="1" t="s">
        <v>366</v>
      </c>
      <c r="B13038" s="2" t="s">
        <v>622</v>
      </c>
      <c r="C13038" s="2" t="s">
        <v>622</v>
      </c>
      <c r="D13038" s="2" t="s">
        <v>17893</v>
      </c>
      <c r="E13038" s="2" t="s">
        <v>10965</v>
      </c>
      <c r="F13038" s="2">
        <v>46181504</v>
      </c>
      <c r="G13038" s="2" t="s">
        <v>490</v>
      </c>
      <c r="H13038" s="2">
        <v>3</v>
      </c>
      <c r="I13038" s="2">
        <v>9</v>
      </c>
      <c r="J13038" s="2">
        <v>10</v>
      </c>
      <c r="K13038" s="2">
        <v>63</v>
      </c>
      <c r="L13038" s="3">
        <v>10709989.289999999</v>
      </c>
      <c r="M13038" s="2" t="s">
        <v>0</v>
      </c>
      <c r="N13038" s="4" t="s">
        <v>21</v>
      </c>
    </row>
    <row r="13039" spans="1:14" x14ac:dyDescent="0.25">
      <c r="A13039" s="1" t="s">
        <v>366</v>
      </c>
      <c r="B13039" s="2" t="s">
        <v>622</v>
      </c>
      <c r="C13039" s="2" t="s">
        <v>622</v>
      </c>
      <c r="D13039" s="2" t="s">
        <v>17893</v>
      </c>
      <c r="E13039" s="2" t="s">
        <v>10966</v>
      </c>
      <c r="F13039" s="2">
        <v>46181504</v>
      </c>
      <c r="G13039" s="2" t="s">
        <v>490</v>
      </c>
      <c r="H13039" s="2">
        <v>3</v>
      </c>
      <c r="I13039" s="2">
        <v>9</v>
      </c>
      <c r="J13039" s="2">
        <v>10</v>
      </c>
      <c r="K13039" s="2">
        <v>50</v>
      </c>
      <c r="L13039" s="3">
        <v>297500</v>
      </c>
      <c r="M13039" s="2" t="s">
        <v>0</v>
      </c>
      <c r="N13039" s="4" t="s">
        <v>21</v>
      </c>
    </row>
    <row r="13040" spans="1:14" x14ac:dyDescent="0.25">
      <c r="A13040" s="1" t="s">
        <v>366</v>
      </c>
      <c r="B13040" s="2" t="s">
        <v>622</v>
      </c>
      <c r="C13040" s="2" t="s">
        <v>622</v>
      </c>
      <c r="D13040" s="2" t="s">
        <v>17893</v>
      </c>
      <c r="E13040" s="2" t="s">
        <v>10967</v>
      </c>
      <c r="F13040" s="2">
        <v>46181504</v>
      </c>
      <c r="G13040" s="2" t="s">
        <v>490</v>
      </c>
      <c r="H13040" s="2">
        <v>3</v>
      </c>
      <c r="I13040" s="2">
        <v>9</v>
      </c>
      <c r="J13040" s="2">
        <v>10</v>
      </c>
      <c r="K13040" s="2">
        <v>20</v>
      </c>
      <c r="L13040" s="3">
        <v>428400</v>
      </c>
      <c r="M13040" s="2" t="s">
        <v>0</v>
      </c>
      <c r="N13040" s="4" t="s">
        <v>21</v>
      </c>
    </row>
    <row r="13041" spans="1:14" x14ac:dyDescent="0.25">
      <c r="A13041" s="1" t="s">
        <v>366</v>
      </c>
      <c r="B13041" s="2" t="s">
        <v>622</v>
      </c>
      <c r="C13041" s="2" t="s">
        <v>622</v>
      </c>
      <c r="D13041" s="2" t="s">
        <v>17893</v>
      </c>
      <c r="E13041" s="2" t="s">
        <v>10967</v>
      </c>
      <c r="F13041" s="2">
        <v>46181504</v>
      </c>
      <c r="G13041" s="2" t="s">
        <v>490</v>
      </c>
      <c r="H13041" s="2">
        <v>3</v>
      </c>
      <c r="I13041" s="2">
        <v>9</v>
      </c>
      <c r="J13041" s="2">
        <v>10</v>
      </c>
      <c r="K13041" s="2">
        <v>4</v>
      </c>
      <c r="L13041" s="3">
        <v>85680</v>
      </c>
      <c r="M13041" s="2" t="s">
        <v>0</v>
      </c>
      <c r="N13041" s="4" t="s">
        <v>21</v>
      </c>
    </row>
    <row r="13042" spans="1:14" x14ac:dyDescent="0.25">
      <c r="A13042" s="1" t="s">
        <v>366</v>
      </c>
      <c r="B13042" s="2" t="s">
        <v>408</v>
      </c>
      <c r="C13042" s="2" t="s">
        <v>411</v>
      </c>
      <c r="D13042" s="2" t="s">
        <v>17859</v>
      </c>
      <c r="E13042" s="2" t="s">
        <v>3490</v>
      </c>
      <c r="F13042" s="2">
        <v>10171701</v>
      </c>
      <c r="G13042" s="2" t="s">
        <v>490</v>
      </c>
      <c r="H13042" s="2">
        <v>3</v>
      </c>
      <c r="I13042" s="2">
        <v>6</v>
      </c>
      <c r="J13042" s="2">
        <v>10</v>
      </c>
      <c r="K13042" s="2">
        <v>30</v>
      </c>
      <c r="L13042" s="3">
        <v>840000</v>
      </c>
      <c r="M13042" s="2" t="s">
        <v>239</v>
      </c>
      <c r="N13042" s="4" t="s">
        <v>21</v>
      </c>
    </row>
    <row r="13043" spans="1:14" x14ac:dyDescent="0.25">
      <c r="A13043" s="1" t="s">
        <v>366</v>
      </c>
      <c r="B13043" s="2" t="s">
        <v>408</v>
      </c>
      <c r="C13043" s="2" t="s">
        <v>411</v>
      </c>
      <c r="D13043" s="2" t="s">
        <v>17859</v>
      </c>
      <c r="E13043" s="2" t="s">
        <v>3490</v>
      </c>
      <c r="F13043" s="2">
        <v>10171702</v>
      </c>
      <c r="G13043" s="2" t="s">
        <v>490</v>
      </c>
      <c r="H13043" s="2">
        <v>3</v>
      </c>
      <c r="I13043" s="2">
        <v>6</v>
      </c>
      <c r="J13043" s="2">
        <v>10</v>
      </c>
      <c r="K13043" s="2">
        <v>50</v>
      </c>
      <c r="L13043" s="3">
        <v>4500000</v>
      </c>
      <c r="M13043" s="2" t="s">
        <v>17383</v>
      </c>
      <c r="N13043" s="4" t="s">
        <v>21</v>
      </c>
    </row>
    <row r="13044" spans="1:14" x14ac:dyDescent="0.25">
      <c r="A13044" s="1" t="s">
        <v>366</v>
      </c>
      <c r="B13044" s="2" t="s">
        <v>76</v>
      </c>
      <c r="C13044" s="2" t="s">
        <v>1365</v>
      </c>
      <c r="D13044" s="2" t="s">
        <v>17940</v>
      </c>
      <c r="E13044" s="2" t="s">
        <v>10968</v>
      </c>
      <c r="F13044" s="2">
        <v>10111305</v>
      </c>
      <c r="G13044" s="2" t="s">
        <v>490</v>
      </c>
      <c r="H13044" s="2">
        <v>3</v>
      </c>
      <c r="I13044" s="2">
        <v>7</v>
      </c>
      <c r="J13044" s="2">
        <v>10</v>
      </c>
      <c r="K13044" s="2">
        <v>9</v>
      </c>
      <c r="L13044" s="3">
        <v>279000</v>
      </c>
      <c r="M13044" s="2" t="s">
        <v>0</v>
      </c>
      <c r="N13044" s="4" t="s">
        <v>21</v>
      </c>
    </row>
    <row r="13045" spans="1:14" x14ac:dyDescent="0.25">
      <c r="A13045" s="1" t="s">
        <v>366</v>
      </c>
      <c r="B13045" s="2" t="s">
        <v>529</v>
      </c>
      <c r="C13045" s="2" t="s">
        <v>903</v>
      </c>
      <c r="D13045" s="2" t="s">
        <v>17908</v>
      </c>
      <c r="E13045" s="2" t="s">
        <v>10969</v>
      </c>
      <c r="F13045" s="2">
        <v>23181506</v>
      </c>
      <c r="G13045" s="2" t="s">
        <v>490</v>
      </c>
      <c r="H13045" s="2">
        <v>1</v>
      </c>
      <c r="I13045" s="2">
        <v>6</v>
      </c>
      <c r="J13045" s="2">
        <v>10</v>
      </c>
      <c r="K13045" s="2">
        <v>2</v>
      </c>
      <c r="L13045" s="3">
        <v>5999999.04</v>
      </c>
      <c r="M13045" s="2" t="s">
        <v>0</v>
      </c>
      <c r="N13045" s="4" t="s">
        <v>21</v>
      </c>
    </row>
    <row r="13046" spans="1:14" x14ac:dyDescent="0.25">
      <c r="A13046" s="1" t="s">
        <v>366</v>
      </c>
      <c r="B13046" s="2" t="s">
        <v>529</v>
      </c>
      <c r="C13046" s="2" t="s">
        <v>903</v>
      </c>
      <c r="D13046" s="2" t="s">
        <v>17908</v>
      </c>
      <c r="E13046" s="2" t="s">
        <v>10970</v>
      </c>
      <c r="F13046" s="2">
        <v>47121610</v>
      </c>
      <c r="G13046" s="2" t="s">
        <v>496</v>
      </c>
      <c r="H13046" s="2">
        <v>5</v>
      </c>
      <c r="I13046" s="2">
        <v>4</v>
      </c>
      <c r="J13046" s="2">
        <v>10</v>
      </c>
      <c r="K13046" s="2">
        <v>1</v>
      </c>
      <c r="L13046" s="3">
        <v>1309000</v>
      </c>
      <c r="M13046" s="2" t="s">
        <v>0</v>
      </c>
      <c r="N13046" s="4" t="s">
        <v>21</v>
      </c>
    </row>
    <row r="13047" spans="1:14" x14ac:dyDescent="0.25">
      <c r="A13047" s="1" t="s">
        <v>366</v>
      </c>
      <c r="B13047" s="2" t="s">
        <v>529</v>
      </c>
      <c r="C13047" s="2" t="s">
        <v>882</v>
      </c>
      <c r="D13047" s="2" t="s">
        <v>17907</v>
      </c>
      <c r="E13047" s="2" t="s">
        <v>899</v>
      </c>
      <c r="F13047" s="2">
        <v>52141502</v>
      </c>
      <c r="G13047" s="2" t="s">
        <v>490</v>
      </c>
      <c r="H13047" s="2">
        <v>6</v>
      </c>
      <c r="I13047" s="2">
        <v>4</v>
      </c>
      <c r="J13047" s="2">
        <v>10</v>
      </c>
      <c r="K13047" s="2">
        <v>3</v>
      </c>
      <c r="L13047" s="3">
        <v>900000</v>
      </c>
      <c r="M13047" s="2" t="s">
        <v>0</v>
      </c>
      <c r="N13047" s="4" t="s">
        <v>21</v>
      </c>
    </row>
    <row r="13048" spans="1:14" x14ac:dyDescent="0.25">
      <c r="A13048" s="1" t="s">
        <v>366</v>
      </c>
      <c r="B13048" s="2" t="s">
        <v>76</v>
      </c>
      <c r="C13048" s="2" t="s">
        <v>77</v>
      </c>
      <c r="D13048" s="2" t="s">
        <v>78</v>
      </c>
      <c r="E13048" s="2" t="s">
        <v>10971</v>
      </c>
      <c r="F13048" s="2">
        <v>44103105</v>
      </c>
      <c r="G13048" s="2" t="s">
        <v>490</v>
      </c>
      <c r="H13048" s="2">
        <v>3</v>
      </c>
      <c r="I13048" s="2">
        <v>4</v>
      </c>
      <c r="J13048" s="2">
        <v>10</v>
      </c>
      <c r="K13048" s="2">
        <v>3</v>
      </c>
      <c r="L13048" s="3">
        <v>2351916</v>
      </c>
      <c r="M13048" s="2" t="s">
        <v>0</v>
      </c>
      <c r="N13048" s="4" t="s">
        <v>21</v>
      </c>
    </row>
    <row r="13049" spans="1:14" x14ac:dyDescent="0.25">
      <c r="A13049" s="1" t="s">
        <v>366</v>
      </c>
      <c r="B13049" s="2" t="s">
        <v>431</v>
      </c>
      <c r="C13049" s="2" t="s">
        <v>432</v>
      </c>
      <c r="D13049" s="2" t="s">
        <v>17862</v>
      </c>
      <c r="E13049" s="2" t="s">
        <v>10972</v>
      </c>
      <c r="F13049" s="2">
        <v>10111302</v>
      </c>
      <c r="G13049" s="2" t="s">
        <v>490</v>
      </c>
      <c r="H13049" s="2">
        <v>3</v>
      </c>
      <c r="I13049" s="2">
        <v>7</v>
      </c>
      <c r="J13049" s="2">
        <v>10</v>
      </c>
      <c r="K13049" s="2">
        <v>10</v>
      </c>
      <c r="L13049" s="3">
        <v>149999.95500000002</v>
      </c>
      <c r="M13049" s="2" t="s">
        <v>0</v>
      </c>
      <c r="N13049" s="4" t="s">
        <v>21</v>
      </c>
    </row>
    <row r="13050" spans="1:14" x14ac:dyDescent="0.25">
      <c r="A13050" s="1" t="s">
        <v>366</v>
      </c>
      <c r="B13050" s="2" t="s">
        <v>76</v>
      </c>
      <c r="C13050" s="2" t="s">
        <v>83</v>
      </c>
      <c r="D13050" s="2" t="s">
        <v>84</v>
      </c>
      <c r="E13050" s="2" t="s">
        <v>10973</v>
      </c>
      <c r="F13050" s="2">
        <v>31201600</v>
      </c>
      <c r="G13050" s="2" t="s">
        <v>496</v>
      </c>
      <c r="H13050" s="2">
        <v>3</v>
      </c>
      <c r="I13050" s="2">
        <v>8</v>
      </c>
      <c r="J13050" s="2">
        <v>10</v>
      </c>
      <c r="K13050" s="2">
        <v>1</v>
      </c>
      <c r="L13050" s="3">
        <v>964928.16</v>
      </c>
      <c r="M13050" s="2" t="s">
        <v>20</v>
      </c>
      <c r="N13050" s="4" t="s">
        <v>17384</v>
      </c>
    </row>
    <row r="13051" spans="1:14" x14ac:dyDescent="0.25">
      <c r="A13051" s="1" t="s">
        <v>366</v>
      </c>
      <c r="B13051" s="2" t="s">
        <v>3132</v>
      </c>
      <c r="C13051" s="2" t="s">
        <v>3132</v>
      </c>
      <c r="D13051" s="2" t="s">
        <v>17992</v>
      </c>
      <c r="E13051" s="2" t="s">
        <v>7456</v>
      </c>
      <c r="F13051" s="2">
        <v>93161601</v>
      </c>
      <c r="G13051" s="2" t="s">
        <v>19</v>
      </c>
      <c r="H13051" s="2">
        <v>5</v>
      </c>
      <c r="I13051" s="2">
        <v>2</v>
      </c>
      <c r="J13051" s="2">
        <v>10</v>
      </c>
      <c r="K13051" s="2">
        <v>1</v>
      </c>
      <c r="L13051" s="3">
        <v>16559688</v>
      </c>
      <c r="M13051" s="2" t="s">
        <v>20</v>
      </c>
      <c r="N13051" s="4" t="s">
        <v>21</v>
      </c>
    </row>
    <row r="13052" spans="1:14" x14ac:dyDescent="0.25">
      <c r="A13052" s="1" t="s">
        <v>366</v>
      </c>
      <c r="B13052" s="2" t="s">
        <v>76</v>
      </c>
      <c r="C13052" s="2" t="s">
        <v>83</v>
      </c>
      <c r="D13052" s="2" t="s">
        <v>84</v>
      </c>
      <c r="E13052" s="2" t="s">
        <v>10974</v>
      </c>
      <c r="F13052" s="2">
        <v>12164201</v>
      </c>
      <c r="G13052" s="2" t="s">
        <v>496</v>
      </c>
      <c r="H13052" s="2">
        <v>3</v>
      </c>
      <c r="I13052" s="2">
        <v>8</v>
      </c>
      <c r="J13052" s="2">
        <v>10</v>
      </c>
      <c r="K13052" s="2">
        <v>4</v>
      </c>
      <c r="L13052" s="3">
        <v>254379.16</v>
      </c>
      <c r="M13052" s="2" t="s">
        <v>0</v>
      </c>
      <c r="N13052" s="4" t="s">
        <v>21</v>
      </c>
    </row>
    <row r="13053" spans="1:14" x14ac:dyDescent="0.25">
      <c r="A13053" s="1" t="s">
        <v>366</v>
      </c>
      <c r="B13053" s="2" t="s">
        <v>76</v>
      </c>
      <c r="C13053" s="2" t="s">
        <v>1365</v>
      </c>
      <c r="D13053" s="2" t="s">
        <v>17940</v>
      </c>
      <c r="E13053" s="2" t="s">
        <v>10975</v>
      </c>
      <c r="F13053" s="2">
        <v>10111305</v>
      </c>
      <c r="G13053" s="2" t="s">
        <v>490</v>
      </c>
      <c r="H13053" s="2">
        <v>3</v>
      </c>
      <c r="I13053" s="2">
        <v>7</v>
      </c>
      <c r="J13053" s="2">
        <v>10</v>
      </c>
      <c r="K13053" s="2">
        <v>1</v>
      </c>
      <c r="L13053" s="3">
        <v>87000</v>
      </c>
      <c r="M13053" s="2" t="s">
        <v>0</v>
      </c>
      <c r="N13053" s="4" t="s">
        <v>21</v>
      </c>
    </row>
    <row r="13054" spans="1:14" x14ac:dyDescent="0.25">
      <c r="A13054" s="1" t="s">
        <v>366</v>
      </c>
      <c r="B13054" s="2" t="s">
        <v>76</v>
      </c>
      <c r="C13054" s="2" t="s">
        <v>80</v>
      </c>
      <c r="D13054" s="2" t="s">
        <v>81</v>
      </c>
      <c r="E13054" s="2" t="s">
        <v>10976</v>
      </c>
      <c r="F13054" s="2">
        <v>10111302</v>
      </c>
      <c r="G13054" s="2" t="s">
        <v>490</v>
      </c>
      <c r="H13054" s="2">
        <v>3</v>
      </c>
      <c r="I13054" s="2">
        <v>7</v>
      </c>
      <c r="J13054" s="2">
        <v>10</v>
      </c>
      <c r="K13054" s="2">
        <v>8</v>
      </c>
      <c r="L13054" s="3">
        <v>56000</v>
      </c>
      <c r="M13054" s="2" t="s">
        <v>0</v>
      </c>
      <c r="N13054" s="4" t="s">
        <v>21</v>
      </c>
    </row>
    <row r="13055" spans="1:14" x14ac:dyDescent="0.25">
      <c r="A13055" s="1" t="s">
        <v>366</v>
      </c>
      <c r="B13055" s="2" t="s">
        <v>76</v>
      </c>
      <c r="C13055" s="2" t="s">
        <v>80</v>
      </c>
      <c r="D13055" s="2" t="s">
        <v>81</v>
      </c>
      <c r="E13055" s="2" t="s">
        <v>10977</v>
      </c>
      <c r="F13055" s="2">
        <v>53131608</v>
      </c>
      <c r="G13055" s="2" t="s">
        <v>490</v>
      </c>
      <c r="H13055" s="2">
        <v>3</v>
      </c>
      <c r="I13055" s="2">
        <v>9</v>
      </c>
      <c r="J13055" s="2">
        <v>10</v>
      </c>
      <c r="K13055" s="2">
        <v>600</v>
      </c>
      <c r="L13055" s="3">
        <v>2400000</v>
      </c>
      <c r="M13055" s="2" t="s">
        <v>0</v>
      </c>
      <c r="N13055" s="4" t="s">
        <v>21</v>
      </c>
    </row>
    <row r="13056" spans="1:14" x14ac:dyDescent="0.25">
      <c r="A13056" s="1" t="s">
        <v>366</v>
      </c>
      <c r="B13056" s="2" t="s">
        <v>76</v>
      </c>
      <c r="C13056" s="2" t="s">
        <v>80</v>
      </c>
      <c r="D13056" s="2" t="s">
        <v>81</v>
      </c>
      <c r="E13056" s="2" t="s">
        <v>10978</v>
      </c>
      <c r="F13056" s="2">
        <v>47131817</v>
      </c>
      <c r="G13056" s="2" t="s">
        <v>490</v>
      </c>
      <c r="H13056" s="2">
        <v>1</v>
      </c>
      <c r="I13056" s="2">
        <v>6</v>
      </c>
      <c r="J13056" s="2">
        <v>10</v>
      </c>
      <c r="K13056" s="2">
        <v>2</v>
      </c>
      <c r="L13056" s="3">
        <v>2857289.96</v>
      </c>
      <c r="M13056" s="2" t="s">
        <v>0</v>
      </c>
      <c r="N13056" s="4" t="s">
        <v>21</v>
      </c>
    </row>
    <row r="13057" spans="1:14" x14ac:dyDescent="0.25">
      <c r="A13057" s="1" t="s">
        <v>366</v>
      </c>
      <c r="B13057" s="2" t="s">
        <v>76</v>
      </c>
      <c r="C13057" s="2" t="s">
        <v>80</v>
      </c>
      <c r="D13057" s="2" t="s">
        <v>81</v>
      </c>
      <c r="E13057" s="2" t="s">
        <v>10979</v>
      </c>
      <c r="F13057" s="2">
        <v>47131704</v>
      </c>
      <c r="G13057" s="2" t="s">
        <v>490</v>
      </c>
      <c r="H13057" s="2">
        <v>3</v>
      </c>
      <c r="I13057" s="2">
        <v>9</v>
      </c>
      <c r="J13057" s="2">
        <v>10</v>
      </c>
      <c r="K13057" s="2">
        <v>187</v>
      </c>
      <c r="L13057" s="3">
        <v>935000</v>
      </c>
      <c r="M13057" s="2" t="s">
        <v>0</v>
      </c>
      <c r="N13057" s="4" t="s">
        <v>21</v>
      </c>
    </row>
    <row r="13058" spans="1:14" x14ac:dyDescent="0.25">
      <c r="A13058" s="1" t="s">
        <v>366</v>
      </c>
      <c r="B13058" s="2" t="s">
        <v>76</v>
      </c>
      <c r="C13058" s="2" t="s">
        <v>80</v>
      </c>
      <c r="D13058" s="2" t="s">
        <v>81</v>
      </c>
      <c r="E13058" s="2" t="s">
        <v>10980</v>
      </c>
      <c r="F13058" s="2">
        <v>53131608</v>
      </c>
      <c r="G13058" s="2" t="s">
        <v>490</v>
      </c>
      <c r="H13058" s="2">
        <v>3</v>
      </c>
      <c r="I13058" s="2">
        <v>9</v>
      </c>
      <c r="J13058" s="2">
        <v>10</v>
      </c>
      <c r="K13058" s="2">
        <v>350</v>
      </c>
      <c r="L13058" s="3">
        <v>2450000</v>
      </c>
      <c r="M13058" s="2" t="s">
        <v>0</v>
      </c>
      <c r="N13058" s="4" t="s">
        <v>21</v>
      </c>
    </row>
    <row r="13059" spans="1:14" x14ac:dyDescent="0.25">
      <c r="A13059" s="1" t="s">
        <v>366</v>
      </c>
      <c r="B13059" s="2" t="s">
        <v>1851</v>
      </c>
      <c r="C13059" s="2" t="s">
        <v>1852</v>
      </c>
      <c r="D13059" s="2" t="s">
        <v>17941</v>
      </c>
      <c r="E13059" s="2" t="s">
        <v>10981</v>
      </c>
      <c r="F13059" s="2">
        <v>41121800</v>
      </c>
      <c r="G13059" s="2" t="s">
        <v>490</v>
      </c>
      <c r="H13059" s="2">
        <v>6</v>
      </c>
      <c r="I13059" s="2">
        <v>4</v>
      </c>
      <c r="J13059" s="2">
        <v>10</v>
      </c>
      <c r="K13059" s="2">
        <v>2</v>
      </c>
      <c r="L13059" s="3">
        <v>140000</v>
      </c>
      <c r="M13059" s="2" t="s">
        <v>0</v>
      </c>
      <c r="N13059" s="4" t="s">
        <v>21</v>
      </c>
    </row>
    <row r="13060" spans="1:14" x14ac:dyDescent="0.25">
      <c r="A13060" s="1" t="s">
        <v>366</v>
      </c>
      <c r="B13060" s="2" t="s">
        <v>76</v>
      </c>
      <c r="C13060" s="2" t="s">
        <v>1365</v>
      </c>
      <c r="D13060" s="2" t="s">
        <v>17940</v>
      </c>
      <c r="E13060" s="2" t="s">
        <v>10982</v>
      </c>
      <c r="F13060" s="2">
        <v>42142609</v>
      </c>
      <c r="G13060" s="2" t="s">
        <v>490</v>
      </c>
      <c r="H13060" s="2">
        <v>3</v>
      </c>
      <c r="I13060" s="2">
        <v>7</v>
      </c>
      <c r="J13060" s="2">
        <v>10</v>
      </c>
      <c r="K13060" s="2">
        <v>15</v>
      </c>
      <c r="L13060" s="3">
        <v>7500</v>
      </c>
      <c r="M13060" s="2" t="s">
        <v>0</v>
      </c>
      <c r="N13060" s="4" t="s">
        <v>21</v>
      </c>
    </row>
    <row r="13061" spans="1:14" x14ac:dyDescent="0.25">
      <c r="A13061" s="1" t="s">
        <v>366</v>
      </c>
      <c r="B13061" s="2" t="s">
        <v>76</v>
      </c>
      <c r="C13061" s="2" t="s">
        <v>1365</v>
      </c>
      <c r="D13061" s="2" t="s">
        <v>17940</v>
      </c>
      <c r="E13061" s="2" t="s">
        <v>10983</v>
      </c>
      <c r="F13061" s="2">
        <v>42142609</v>
      </c>
      <c r="G13061" s="2" t="s">
        <v>490</v>
      </c>
      <c r="H13061" s="2">
        <v>3</v>
      </c>
      <c r="I13061" s="2">
        <v>7</v>
      </c>
      <c r="J13061" s="2">
        <v>10</v>
      </c>
      <c r="K13061" s="2">
        <v>20</v>
      </c>
      <c r="L13061" s="3">
        <v>25000</v>
      </c>
      <c r="M13061" s="2" t="s">
        <v>0</v>
      </c>
      <c r="N13061" s="4" t="s">
        <v>21</v>
      </c>
    </row>
    <row r="13062" spans="1:14" x14ac:dyDescent="0.25">
      <c r="A13062" s="1" t="s">
        <v>366</v>
      </c>
      <c r="B13062" s="2" t="s">
        <v>113</v>
      </c>
      <c r="C13062" s="2" t="s">
        <v>113</v>
      </c>
      <c r="D13062" s="2" t="s">
        <v>114</v>
      </c>
      <c r="E13062" s="2" t="s">
        <v>10984</v>
      </c>
      <c r="F13062" s="2">
        <v>27112137</v>
      </c>
      <c r="G13062" s="2" t="s">
        <v>490</v>
      </c>
      <c r="H13062" s="2">
        <v>4</v>
      </c>
      <c r="I13062" s="2">
        <v>8</v>
      </c>
      <c r="J13062" s="2">
        <v>10</v>
      </c>
      <c r="K13062" s="2">
        <v>2</v>
      </c>
      <c r="L13062" s="3">
        <v>324998.52</v>
      </c>
      <c r="M13062" s="2" t="s">
        <v>0</v>
      </c>
      <c r="N13062" s="4" t="s">
        <v>21</v>
      </c>
    </row>
    <row r="13063" spans="1:14" x14ac:dyDescent="0.25">
      <c r="A13063" s="1" t="s">
        <v>366</v>
      </c>
      <c r="B13063" s="2" t="s">
        <v>113</v>
      </c>
      <c r="C13063" s="2" t="s">
        <v>113</v>
      </c>
      <c r="D13063" s="2" t="s">
        <v>114</v>
      </c>
      <c r="E13063" s="2" t="s">
        <v>10985</v>
      </c>
      <c r="F13063" s="2">
        <v>27112137</v>
      </c>
      <c r="G13063" s="2" t="s">
        <v>490</v>
      </c>
      <c r="H13063" s="2">
        <v>4</v>
      </c>
      <c r="I13063" s="2">
        <v>8</v>
      </c>
      <c r="J13063" s="2">
        <v>10</v>
      </c>
      <c r="K13063" s="2">
        <v>2</v>
      </c>
      <c r="L13063" s="3">
        <v>163865.38</v>
      </c>
      <c r="M13063" s="2" t="s">
        <v>0</v>
      </c>
      <c r="N13063" s="4" t="s">
        <v>21</v>
      </c>
    </row>
    <row r="13064" spans="1:14" x14ac:dyDescent="0.25">
      <c r="A13064" s="1" t="s">
        <v>366</v>
      </c>
      <c r="B13064" s="2" t="s">
        <v>113</v>
      </c>
      <c r="C13064" s="2" t="s">
        <v>113</v>
      </c>
      <c r="D13064" s="2" t="s">
        <v>114</v>
      </c>
      <c r="E13064" s="2" t="s">
        <v>10986</v>
      </c>
      <c r="F13064" s="2">
        <v>27111701</v>
      </c>
      <c r="G13064" s="2" t="s">
        <v>490</v>
      </c>
      <c r="H13064" s="2">
        <v>4</v>
      </c>
      <c r="I13064" s="2">
        <v>8</v>
      </c>
      <c r="J13064" s="2">
        <v>10</v>
      </c>
      <c r="K13064" s="2">
        <v>1</v>
      </c>
      <c r="L13064" s="3">
        <v>72938.67</v>
      </c>
      <c r="M13064" s="2" t="s">
        <v>0</v>
      </c>
      <c r="N13064" s="4" t="s">
        <v>21</v>
      </c>
    </row>
    <row r="13065" spans="1:14" x14ac:dyDescent="0.25">
      <c r="A13065" s="1" t="s">
        <v>366</v>
      </c>
      <c r="B13065" s="2" t="s">
        <v>624</v>
      </c>
      <c r="C13065" s="2" t="s">
        <v>2386</v>
      </c>
      <c r="D13065" s="2" t="s">
        <v>17952</v>
      </c>
      <c r="E13065" s="2" t="s">
        <v>10987</v>
      </c>
      <c r="F13065" s="2">
        <v>27111723</v>
      </c>
      <c r="G13065" s="2" t="s">
        <v>490</v>
      </c>
      <c r="H13065" s="2">
        <v>4</v>
      </c>
      <c r="I13065" s="2">
        <v>8</v>
      </c>
      <c r="J13065" s="2">
        <v>10</v>
      </c>
      <c r="K13065" s="2">
        <v>1</v>
      </c>
      <c r="L13065" s="3">
        <v>148999.9</v>
      </c>
      <c r="M13065" s="2" t="s">
        <v>0</v>
      </c>
      <c r="N13065" s="4" t="s">
        <v>21</v>
      </c>
    </row>
    <row r="13066" spans="1:14" x14ac:dyDescent="0.25">
      <c r="A13066" s="1" t="s">
        <v>366</v>
      </c>
      <c r="B13066" s="2" t="s">
        <v>624</v>
      </c>
      <c r="C13066" s="2" t="s">
        <v>2386</v>
      </c>
      <c r="D13066" s="2" t="s">
        <v>17952</v>
      </c>
      <c r="E13066" s="2" t="s">
        <v>10988</v>
      </c>
      <c r="F13066" s="2">
        <v>27111723</v>
      </c>
      <c r="G13066" s="2" t="s">
        <v>490</v>
      </c>
      <c r="H13066" s="2">
        <v>4</v>
      </c>
      <c r="I13066" s="2">
        <v>8</v>
      </c>
      <c r="J13066" s="2">
        <v>10</v>
      </c>
      <c r="K13066" s="2">
        <v>1</v>
      </c>
      <c r="L13066" s="3">
        <v>239999.2</v>
      </c>
      <c r="M13066" s="2" t="s">
        <v>0</v>
      </c>
      <c r="N13066" s="4" t="s">
        <v>21</v>
      </c>
    </row>
    <row r="13067" spans="1:14" x14ac:dyDescent="0.25">
      <c r="A13067" s="1" t="s">
        <v>366</v>
      </c>
      <c r="B13067" s="2" t="s">
        <v>113</v>
      </c>
      <c r="C13067" s="2" t="s">
        <v>113</v>
      </c>
      <c r="D13067" s="2" t="s">
        <v>114</v>
      </c>
      <c r="E13067" s="2" t="s">
        <v>10989</v>
      </c>
      <c r="F13067" s="2">
        <v>27111708</v>
      </c>
      <c r="G13067" s="2" t="s">
        <v>490</v>
      </c>
      <c r="H13067" s="2">
        <v>4</v>
      </c>
      <c r="I13067" s="2">
        <v>8</v>
      </c>
      <c r="J13067" s="2">
        <v>10</v>
      </c>
      <c r="K13067" s="2">
        <v>3</v>
      </c>
      <c r="L13067" s="3">
        <v>318179.82</v>
      </c>
      <c r="M13067" s="2" t="s">
        <v>0</v>
      </c>
      <c r="N13067" s="4" t="s">
        <v>21</v>
      </c>
    </row>
    <row r="13068" spans="1:14" x14ac:dyDescent="0.25">
      <c r="A13068" s="1" t="s">
        <v>366</v>
      </c>
      <c r="B13068" s="2" t="s">
        <v>624</v>
      </c>
      <c r="C13068" s="2" t="s">
        <v>2386</v>
      </c>
      <c r="D13068" s="2" t="s">
        <v>17952</v>
      </c>
      <c r="E13068" s="2" t="s">
        <v>10990</v>
      </c>
      <c r="F13068" s="2">
        <v>27111723</v>
      </c>
      <c r="G13068" s="2" t="s">
        <v>490</v>
      </c>
      <c r="H13068" s="2">
        <v>4</v>
      </c>
      <c r="I13068" s="2">
        <v>8</v>
      </c>
      <c r="J13068" s="2">
        <v>10</v>
      </c>
      <c r="K13068" s="2">
        <v>1</v>
      </c>
      <c r="L13068" s="3">
        <v>116499.81</v>
      </c>
      <c r="M13068" s="2" t="s">
        <v>0</v>
      </c>
      <c r="N13068" s="4" t="s">
        <v>21</v>
      </c>
    </row>
    <row r="13069" spans="1:14" x14ac:dyDescent="0.25">
      <c r="A13069" s="1" t="s">
        <v>366</v>
      </c>
      <c r="B13069" s="2" t="s">
        <v>624</v>
      </c>
      <c r="C13069" s="2" t="s">
        <v>2386</v>
      </c>
      <c r="D13069" s="2" t="s">
        <v>17952</v>
      </c>
      <c r="E13069" s="2" t="s">
        <v>10991</v>
      </c>
      <c r="F13069" s="2">
        <v>27111708</v>
      </c>
      <c r="G13069" s="2" t="s">
        <v>490</v>
      </c>
      <c r="H13069" s="2">
        <v>4</v>
      </c>
      <c r="I13069" s="2">
        <v>8</v>
      </c>
      <c r="J13069" s="2">
        <v>10</v>
      </c>
      <c r="K13069" s="2">
        <v>1</v>
      </c>
      <c r="L13069" s="3">
        <v>41019.300000000003</v>
      </c>
      <c r="M13069" s="2" t="s">
        <v>0</v>
      </c>
      <c r="N13069" s="4" t="s">
        <v>21</v>
      </c>
    </row>
    <row r="13070" spans="1:14" x14ac:dyDescent="0.25">
      <c r="A13070" s="1" t="s">
        <v>366</v>
      </c>
      <c r="B13070" s="2" t="s">
        <v>497</v>
      </c>
      <c r="C13070" s="2" t="s">
        <v>498</v>
      </c>
      <c r="D13070" s="2" t="s">
        <v>17879</v>
      </c>
      <c r="E13070" s="2" t="s">
        <v>10992</v>
      </c>
      <c r="F13070" s="2">
        <v>27111708</v>
      </c>
      <c r="G13070" s="2" t="s">
        <v>490</v>
      </c>
      <c r="H13070" s="2">
        <v>4</v>
      </c>
      <c r="I13070" s="2">
        <v>8</v>
      </c>
      <c r="J13070" s="2">
        <v>10</v>
      </c>
      <c r="K13070" s="2">
        <v>1</v>
      </c>
      <c r="L13070" s="3">
        <v>129999.17</v>
      </c>
      <c r="M13070" s="2" t="s">
        <v>0</v>
      </c>
      <c r="N13070" s="4" t="s">
        <v>21</v>
      </c>
    </row>
    <row r="13071" spans="1:14" x14ac:dyDescent="0.25">
      <c r="A13071" s="1" t="s">
        <v>366</v>
      </c>
      <c r="B13071" s="2" t="s">
        <v>624</v>
      </c>
      <c r="C13071" s="2" t="s">
        <v>2386</v>
      </c>
      <c r="D13071" s="2" t="s">
        <v>17952</v>
      </c>
      <c r="E13071" s="2" t="s">
        <v>10993</v>
      </c>
      <c r="F13071" s="2">
        <v>27111707</v>
      </c>
      <c r="G13071" s="2" t="s">
        <v>490</v>
      </c>
      <c r="H13071" s="2">
        <v>4</v>
      </c>
      <c r="I13071" s="2">
        <v>8</v>
      </c>
      <c r="J13071" s="2">
        <v>10</v>
      </c>
      <c r="K13071" s="2">
        <v>1</v>
      </c>
      <c r="L13071" s="3">
        <v>380581.04</v>
      </c>
      <c r="M13071" s="2" t="s">
        <v>0</v>
      </c>
      <c r="N13071" s="4" t="s">
        <v>21</v>
      </c>
    </row>
    <row r="13072" spans="1:14" x14ac:dyDescent="0.25">
      <c r="A13072" s="1" t="s">
        <v>366</v>
      </c>
      <c r="B13072" s="2" t="s">
        <v>113</v>
      </c>
      <c r="C13072" s="2" t="s">
        <v>113</v>
      </c>
      <c r="D13072" s="2" t="s">
        <v>114</v>
      </c>
      <c r="E13072" s="2" t="s">
        <v>10994</v>
      </c>
      <c r="F13072" s="2">
        <v>27111729</v>
      </c>
      <c r="G13072" s="2" t="s">
        <v>490</v>
      </c>
      <c r="H13072" s="2">
        <v>4</v>
      </c>
      <c r="I13072" s="2">
        <v>8</v>
      </c>
      <c r="J13072" s="2">
        <v>10</v>
      </c>
      <c r="K13072" s="2">
        <v>2</v>
      </c>
      <c r="L13072" s="3">
        <v>994380.66</v>
      </c>
      <c r="M13072" s="2" t="s">
        <v>0</v>
      </c>
      <c r="N13072" s="4" t="s">
        <v>21</v>
      </c>
    </row>
    <row r="13073" spans="1:14" x14ac:dyDescent="0.25">
      <c r="A13073" s="1" t="s">
        <v>366</v>
      </c>
      <c r="B13073" s="2" t="s">
        <v>624</v>
      </c>
      <c r="C13073" s="2" t="s">
        <v>2386</v>
      </c>
      <c r="D13073" s="2" t="s">
        <v>17952</v>
      </c>
      <c r="E13073" s="2" t="s">
        <v>10995</v>
      </c>
      <c r="F13073" s="2">
        <v>27111707</v>
      </c>
      <c r="G13073" s="2" t="s">
        <v>490</v>
      </c>
      <c r="H13073" s="2">
        <v>4</v>
      </c>
      <c r="I13073" s="2">
        <v>8</v>
      </c>
      <c r="J13073" s="2">
        <v>10</v>
      </c>
      <c r="K13073" s="2">
        <v>3</v>
      </c>
      <c r="L13073" s="3">
        <v>151792.83000000002</v>
      </c>
      <c r="M13073" s="2" t="s">
        <v>0</v>
      </c>
      <c r="N13073" s="4" t="s">
        <v>21</v>
      </c>
    </row>
    <row r="13074" spans="1:14" x14ac:dyDescent="0.25">
      <c r="A13074" s="1" t="s">
        <v>366</v>
      </c>
      <c r="B13074" s="2" t="s">
        <v>497</v>
      </c>
      <c r="C13074" s="2" t="s">
        <v>498</v>
      </c>
      <c r="D13074" s="2" t="s">
        <v>17879</v>
      </c>
      <c r="E13074" s="2" t="s">
        <v>10996</v>
      </c>
      <c r="F13074" s="2">
        <v>41103311</v>
      </c>
      <c r="G13074" s="2" t="s">
        <v>490</v>
      </c>
      <c r="H13074" s="2">
        <v>4</v>
      </c>
      <c r="I13074" s="2">
        <v>8</v>
      </c>
      <c r="J13074" s="2">
        <v>10</v>
      </c>
      <c r="K13074" s="2">
        <v>1</v>
      </c>
      <c r="L13074" s="3">
        <v>279498.87</v>
      </c>
      <c r="M13074" s="2" t="s">
        <v>0</v>
      </c>
      <c r="N13074" s="4" t="s">
        <v>21</v>
      </c>
    </row>
    <row r="13075" spans="1:14" x14ac:dyDescent="0.25">
      <c r="A13075" s="1" t="s">
        <v>366</v>
      </c>
      <c r="B13075" s="2" t="s">
        <v>497</v>
      </c>
      <c r="C13075" s="2" t="s">
        <v>498</v>
      </c>
      <c r="D13075" s="2" t="s">
        <v>17879</v>
      </c>
      <c r="E13075" s="2" t="s">
        <v>10997</v>
      </c>
      <c r="F13075" s="2">
        <v>41103311</v>
      </c>
      <c r="G13075" s="2" t="s">
        <v>490</v>
      </c>
      <c r="H13075" s="2">
        <v>4</v>
      </c>
      <c r="I13075" s="2">
        <v>8</v>
      </c>
      <c r="J13075" s="2">
        <v>10</v>
      </c>
      <c r="K13075" s="2">
        <v>1</v>
      </c>
      <c r="L13075" s="3">
        <v>454998.88</v>
      </c>
      <c r="M13075" s="2" t="s">
        <v>0</v>
      </c>
      <c r="N13075" s="4" t="s">
        <v>21</v>
      </c>
    </row>
    <row r="13076" spans="1:14" x14ac:dyDescent="0.25">
      <c r="A13076" s="1" t="s">
        <v>366</v>
      </c>
      <c r="B13076" s="2" t="s">
        <v>113</v>
      </c>
      <c r="C13076" s="2" t="s">
        <v>113</v>
      </c>
      <c r="D13076" s="2" t="s">
        <v>114</v>
      </c>
      <c r="E13076" s="2" t="s">
        <v>10998</v>
      </c>
      <c r="F13076" s="2">
        <v>20121613</v>
      </c>
      <c r="G13076" s="2" t="s">
        <v>496</v>
      </c>
      <c r="H13076" s="2">
        <v>3</v>
      </c>
      <c r="I13076" s="2">
        <v>8</v>
      </c>
      <c r="J13076" s="2">
        <v>10</v>
      </c>
      <c r="K13076" s="2">
        <v>2</v>
      </c>
      <c r="L13076" s="3">
        <v>588038.5</v>
      </c>
      <c r="M13076" s="2" t="s">
        <v>0</v>
      </c>
      <c r="N13076" s="4" t="s">
        <v>21</v>
      </c>
    </row>
    <row r="13077" spans="1:14" x14ac:dyDescent="0.25">
      <c r="A13077" s="1" t="s">
        <v>366</v>
      </c>
      <c r="B13077" s="2" t="s">
        <v>72</v>
      </c>
      <c r="C13077" s="2" t="s">
        <v>1183</v>
      </c>
      <c r="D13077" s="2" t="s">
        <v>17936</v>
      </c>
      <c r="E13077" s="2" t="s">
        <v>10999</v>
      </c>
      <c r="F13077" s="2">
        <v>47131905</v>
      </c>
      <c r="G13077" s="2" t="s">
        <v>496</v>
      </c>
      <c r="H13077" s="2">
        <v>3</v>
      </c>
      <c r="I13077" s="2">
        <v>8</v>
      </c>
      <c r="J13077" s="2">
        <v>10</v>
      </c>
      <c r="K13077" s="2">
        <v>3</v>
      </c>
      <c r="L13077" s="3">
        <v>2094511.8599999999</v>
      </c>
      <c r="M13077" s="2" t="s">
        <v>0</v>
      </c>
      <c r="N13077" s="4" t="s">
        <v>21</v>
      </c>
    </row>
    <row r="13078" spans="1:14" x14ac:dyDescent="0.25">
      <c r="A13078" s="1" t="s">
        <v>366</v>
      </c>
      <c r="B13078" s="2" t="s">
        <v>32</v>
      </c>
      <c r="C13078" s="2" t="s">
        <v>909</v>
      </c>
      <c r="D13078" s="2" t="s">
        <v>17909</v>
      </c>
      <c r="E13078" s="2" t="s">
        <v>11000</v>
      </c>
      <c r="F13078" s="2">
        <v>44102801</v>
      </c>
      <c r="G13078" s="2" t="s">
        <v>490</v>
      </c>
      <c r="H13078" s="2">
        <v>3</v>
      </c>
      <c r="I13078" s="2">
        <v>4</v>
      </c>
      <c r="J13078" s="2">
        <v>10</v>
      </c>
      <c r="K13078" s="2">
        <v>1</v>
      </c>
      <c r="L13078" s="3">
        <v>197064</v>
      </c>
      <c r="M13078" s="2" t="s">
        <v>0</v>
      </c>
      <c r="N13078" s="4" t="s">
        <v>21</v>
      </c>
    </row>
    <row r="13079" spans="1:14" x14ac:dyDescent="0.25">
      <c r="A13079" s="1" t="s">
        <v>366</v>
      </c>
      <c r="B13079" s="2" t="s">
        <v>76</v>
      </c>
      <c r="C13079" s="2" t="s">
        <v>83</v>
      </c>
      <c r="D13079" s="2" t="s">
        <v>84</v>
      </c>
      <c r="E13079" s="2" t="s">
        <v>11001</v>
      </c>
      <c r="F13079" s="2">
        <v>44102002</v>
      </c>
      <c r="G13079" s="2" t="s">
        <v>490</v>
      </c>
      <c r="H13079" s="2">
        <v>3</v>
      </c>
      <c r="I13079" s="2">
        <v>4</v>
      </c>
      <c r="J13079" s="2">
        <v>10</v>
      </c>
      <c r="K13079" s="2">
        <v>1</v>
      </c>
      <c r="L13079" s="3">
        <v>133875</v>
      </c>
      <c r="M13079" s="2" t="s">
        <v>0</v>
      </c>
      <c r="N13079" s="4" t="s">
        <v>21</v>
      </c>
    </row>
    <row r="13080" spans="1:14" x14ac:dyDescent="0.25">
      <c r="A13080" s="1" t="s">
        <v>366</v>
      </c>
      <c r="B13080" s="2" t="s">
        <v>378</v>
      </c>
      <c r="C13080" s="2" t="s">
        <v>2536</v>
      </c>
      <c r="D13080" s="2" t="s">
        <v>17956</v>
      </c>
      <c r="E13080" s="2" t="s">
        <v>11002</v>
      </c>
      <c r="F13080" s="2">
        <v>39111706</v>
      </c>
      <c r="G13080" s="2" t="s">
        <v>490</v>
      </c>
      <c r="H13080" s="2">
        <v>3</v>
      </c>
      <c r="I13080" s="2">
        <v>9</v>
      </c>
      <c r="J13080" s="2">
        <v>10</v>
      </c>
      <c r="K13080" s="2">
        <v>3</v>
      </c>
      <c r="L13080" s="3">
        <v>157080</v>
      </c>
      <c r="M13080" s="2" t="s">
        <v>0</v>
      </c>
      <c r="N13080" s="4" t="s">
        <v>21</v>
      </c>
    </row>
    <row r="13081" spans="1:14" x14ac:dyDescent="0.25">
      <c r="A13081" s="1" t="s">
        <v>366</v>
      </c>
      <c r="B13081" s="2" t="s">
        <v>378</v>
      </c>
      <c r="C13081" s="2" t="s">
        <v>2425</v>
      </c>
      <c r="D13081" s="2" t="s">
        <v>17954</v>
      </c>
      <c r="E13081" s="2" t="s">
        <v>11003</v>
      </c>
      <c r="F13081" s="2">
        <v>45111616</v>
      </c>
      <c r="G13081" s="2" t="s">
        <v>490</v>
      </c>
      <c r="H13081" s="2">
        <v>3</v>
      </c>
      <c r="I13081" s="2">
        <v>9</v>
      </c>
      <c r="J13081" s="2">
        <v>10</v>
      </c>
      <c r="K13081" s="2">
        <v>1</v>
      </c>
      <c r="L13081" s="3">
        <v>580000.05000000005</v>
      </c>
      <c r="M13081" s="2" t="s">
        <v>0</v>
      </c>
      <c r="N13081" s="4" t="s">
        <v>21</v>
      </c>
    </row>
    <row r="13082" spans="1:14" x14ac:dyDescent="0.25">
      <c r="A13082" s="1" t="s">
        <v>366</v>
      </c>
      <c r="B13082" s="2" t="s">
        <v>122</v>
      </c>
      <c r="C13082" s="2" t="s">
        <v>257</v>
      </c>
      <c r="D13082" s="2" t="s">
        <v>258</v>
      </c>
      <c r="E13082" s="2" t="s">
        <v>11004</v>
      </c>
      <c r="F13082" s="2">
        <v>45111616</v>
      </c>
      <c r="G13082" s="2" t="s">
        <v>490</v>
      </c>
      <c r="H13082" s="2">
        <v>3</v>
      </c>
      <c r="I13082" s="2">
        <v>9</v>
      </c>
      <c r="J13082" s="2">
        <v>10</v>
      </c>
      <c r="K13082" s="2">
        <v>2</v>
      </c>
      <c r="L13082" s="3">
        <v>619999.52</v>
      </c>
      <c r="M13082" s="2" t="s">
        <v>0</v>
      </c>
      <c r="N13082" s="4" t="s">
        <v>21</v>
      </c>
    </row>
    <row r="13083" spans="1:14" x14ac:dyDescent="0.25">
      <c r="A13083" s="1" t="s">
        <v>366</v>
      </c>
      <c r="B13083" s="2" t="s">
        <v>378</v>
      </c>
      <c r="C13083" s="2" t="s">
        <v>2425</v>
      </c>
      <c r="D13083" s="2" t="s">
        <v>17954</v>
      </c>
      <c r="E13083" s="2" t="s">
        <v>11005</v>
      </c>
      <c r="F13083" s="2">
        <v>45111616</v>
      </c>
      <c r="G13083" s="2" t="s">
        <v>490</v>
      </c>
      <c r="H13083" s="2">
        <v>3</v>
      </c>
      <c r="I13083" s="2">
        <v>9</v>
      </c>
      <c r="J13083" s="2">
        <v>10</v>
      </c>
      <c r="K13083" s="2">
        <v>3</v>
      </c>
      <c r="L13083" s="3">
        <v>869998.29</v>
      </c>
      <c r="M13083" s="2" t="s">
        <v>0</v>
      </c>
      <c r="N13083" s="4" t="s">
        <v>21</v>
      </c>
    </row>
    <row r="13084" spans="1:14" x14ac:dyDescent="0.25">
      <c r="A13084" s="1" t="s">
        <v>366</v>
      </c>
      <c r="B13084" s="2" t="s">
        <v>378</v>
      </c>
      <c r="C13084" s="2" t="s">
        <v>2425</v>
      </c>
      <c r="D13084" s="2" t="s">
        <v>17954</v>
      </c>
      <c r="E13084" s="2" t="s">
        <v>11006</v>
      </c>
      <c r="F13084" s="2">
        <v>45111616</v>
      </c>
      <c r="G13084" s="2" t="s">
        <v>490</v>
      </c>
      <c r="H13084" s="2">
        <v>3</v>
      </c>
      <c r="I13084" s="2">
        <v>9</v>
      </c>
      <c r="J13084" s="2">
        <v>10</v>
      </c>
      <c r="K13084" s="2">
        <v>1</v>
      </c>
      <c r="L13084" s="3">
        <v>309999.76</v>
      </c>
      <c r="M13084" s="2" t="s">
        <v>0</v>
      </c>
      <c r="N13084" s="4" t="s">
        <v>21</v>
      </c>
    </row>
    <row r="13085" spans="1:14" x14ac:dyDescent="0.25">
      <c r="A13085" s="1" t="s">
        <v>366</v>
      </c>
      <c r="B13085" s="2" t="s">
        <v>103</v>
      </c>
      <c r="C13085" s="2" t="s">
        <v>104</v>
      </c>
      <c r="D13085" s="2" t="s">
        <v>105</v>
      </c>
      <c r="E13085" s="2" t="s">
        <v>11007</v>
      </c>
      <c r="F13085" s="2">
        <v>44121707</v>
      </c>
      <c r="G13085" s="2" t="s">
        <v>490</v>
      </c>
      <c r="H13085" s="2">
        <v>3</v>
      </c>
      <c r="I13085" s="2">
        <v>4</v>
      </c>
      <c r="J13085" s="2">
        <v>10</v>
      </c>
      <c r="K13085" s="2">
        <v>30</v>
      </c>
      <c r="L13085" s="3">
        <v>115680</v>
      </c>
      <c r="M13085" s="2" t="s">
        <v>0</v>
      </c>
      <c r="N13085" s="4" t="s">
        <v>21</v>
      </c>
    </row>
    <row r="13086" spans="1:14" x14ac:dyDescent="0.25">
      <c r="A13086" s="1" t="s">
        <v>366</v>
      </c>
      <c r="B13086" s="2" t="s">
        <v>278</v>
      </c>
      <c r="C13086" s="2" t="s">
        <v>606</v>
      </c>
      <c r="D13086" s="2" t="s">
        <v>17890</v>
      </c>
      <c r="E13086" s="2" t="s">
        <v>8135</v>
      </c>
      <c r="F13086" s="2">
        <v>72154055</v>
      </c>
      <c r="G13086" s="2" t="s">
        <v>496</v>
      </c>
      <c r="H13086" s="2">
        <v>5</v>
      </c>
      <c r="I13086" s="2">
        <v>7</v>
      </c>
      <c r="J13086" s="2">
        <v>10</v>
      </c>
      <c r="K13086" s="2">
        <v>1</v>
      </c>
      <c r="L13086" s="3">
        <v>19351435.960000001</v>
      </c>
      <c r="M13086" s="2" t="s">
        <v>20</v>
      </c>
      <c r="N13086" s="4" t="s">
        <v>21</v>
      </c>
    </row>
    <row r="13087" spans="1:14" x14ac:dyDescent="0.25">
      <c r="A13087" s="1" t="s">
        <v>366</v>
      </c>
      <c r="B13087" s="2" t="s">
        <v>529</v>
      </c>
      <c r="C13087" s="2" t="s">
        <v>882</v>
      </c>
      <c r="D13087" s="2" t="s">
        <v>17907</v>
      </c>
      <c r="E13087" s="2" t="s">
        <v>11008</v>
      </c>
      <c r="F13087" s="2">
        <v>47111501</v>
      </c>
      <c r="G13087" s="2" t="s">
        <v>496</v>
      </c>
      <c r="H13087" s="2">
        <v>5</v>
      </c>
      <c r="I13087" s="2">
        <v>4</v>
      </c>
      <c r="J13087" s="2">
        <v>10</v>
      </c>
      <c r="K13087" s="2">
        <v>3</v>
      </c>
      <c r="L13087" s="3">
        <v>10111200</v>
      </c>
      <c r="M13087" s="2" t="s">
        <v>0</v>
      </c>
      <c r="N13087" s="4" t="s">
        <v>21</v>
      </c>
    </row>
    <row r="13088" spans="1:14" x14ac:dyDescent="0.25">
      <c r="A13088" s="1" t="s">
        <v>366</v>
      </c>
      <c r="B13088" s="2" t="s">
        <v>76</v>
      </c>
      <c r="C13088" s="2" t="s">
        <v>77</v>
      </c>
      <c r="D13088" s="2" t="s">
        <v>78</v>
      </c>
      <c r="E13088" s="2" t="s">
        <v>11009</v>
      </c>
      <c r="F13088" s="2">
        <v>44103105</v>
      </c>
      <c r="G13088" s="2" t="s">
        <v>490</v>
      </c>
      <c r="H13088" s="2">
        <v>3</v>
      </c>
      <c r="I13088" s="2">
        <v>4</v>
      </c>
      <c r="J13088" s="2">
        <v>10</v>
      </c>
      <c r="K13088" s="2">
        <v>10</v>
      </c>
      <c r="L13088" s="3">
        <v>6387920</v>
      </c>
      <c r="M13088" s="2" t="s">
        <v>0</v>
      </c>
      <c r="N13088" s="4" t="s">
        <v>21</v>
      </c>
    </row>
    <row r="13089" spans="1:14" x14ac:dyDescent="0.25">
      <c r="A13089" s="1" t="s">
        <v>366</v>
      </c>
      <c r="B13089" s="2" t="s">
        <v>76</v>
      </c>
      <c r="C13089" s="2" t="s">
        <v>77</v>
      </c>
      <c r="D13089" s="2" t="s">
        <v>78</v>
      </c>
      <c r="E13089" s="2" t="s">
        <v>11010</v>
      </c>
      <c r="F13089" s="2">
        <v>44103105</v>
      </c>
      <c r="G13089" s="2" t="s">
        <v>490</v>
      </c>
      <c r="H13089" s="2">
        <v>4</v>
      </c>
      <c r="I13089" s="2">
        <v>3</v>
      </c>
      <c r="J13089" s="2">
        <v>10</v>
      </c>
      <c r="K13089" s="2">
        <v>1</v>
      </c>
      <c r="L13089" s="3">
        <v>201890.64</v>
      </c>
      <c r="M13089" s="2" t="s">
        <v>0</v>
      </c>
      <c r="N13089" s="4" t="s">
        <v>21</v>
      </c>
    </row>
    <row r="13090" spans="1:14" x14ac:dyDescent="0.25">
      <c r="A13090" s="1" t="s">
        <v>366</v>
      </c>
      <c r="B13090" s="2" t="s">
        <v>76</v>
      </c>
      <c r="C13090" s="2" t="s">
        <v>77</v>
      </c>
      <c r="D13090" s="2" t="s">
        <v>78</v>
      </c>
      <c r="E13090" s="2" t="s">
        <v>11011</v>
      </c>
      <c r="F13090" s="2">
        <v>44103105</v>
      </c>
      <c r="G13090" s="2" t="s">
        <v>490</v>
      </c>
      <c r="H13090" s="2">
        <v>4</v>
      </c>
      <c r="I13090" s="2">
        <v>3</v>
      </c>
      <c r="J13090" s="2">
        <v>10</v>
      </c>
      <c r="K13090" s="2">
        <v>1</v>
      </c>
      <c r="L13090" s="3">
        <v>362950</v>
      </c>
      <c r="M13090" s="2" t="s">
        <v>0</v>
      </c>
      <c r="N13090" s="4" t="s">
        <v>21</v>
      </c>
    </row>
    <row r="13091" spans="1:14" x14ac:dyDescent="0.25">
      <c r="A13091" s="1" t="s">
        <v>366</v>
      </c>
      <c r="B13091" s="2" t="s">
        <v>63</v>
      </c>
      <c r="C13091" s="2" t="s">
        <v>1164</v>
      </c>
      <c r="D13091" s="2" t="s">
        <v>17933</v>
      </c>
      <c r="E13091" s="2" t="s">
        <v>11012</v>
      </c>
      <c r="F13091" s="2">
        <v>14111812</v>
      </c>
      <c r="G13091" s="2" t="s">
        <v>490</v>
      </c>
      <c r="H13091" s="2">
        <v>3</v>
      </c>
      <c r="I13091" s="2">
        <v>4</v>
      </c>
      <c r="J13091" s="2">
        <v>10</v>
      </c>
      <c r="K13091" s="2">
        <v>35</v>
      </c>
      <c r="L13091" s="3">
        <v>411085.5</v>
      </c>
      <c r="M13091" s="2" t="s">
        <v>0</v>
      </c>
      <c r="N13091" s="4" t="s">
        <v>21</v>
      </c>
    </row>
    <row r="13092" spans="1:14" x14ac:dyDescent="0.25">
      <c r="A13092" s="1" t="s">
        <v>366</v>
      </c>
      <c r="B13092" s="2" t="s">
        <v>63</v>
      </c>
      <c r="C13092" s="2" t="s">
        <v>1164</v>
      </c>
      <c r="D13092" s="2" t="s">
        <v>17933</v>
      </c>
      <c r="E13092" s="2" t="s">
        <v>3340</v>
      </c>
      <c r="F13092" s="2">
        <v>14111812</v>
      </c>
      <c r="G13092" s="2" t="s">
        <v>490</v>
      </c>
      <c r="H13092" s="2">
        <v>3</v>
      </c>
      <c r="I13092" s="2">
        <v>4</v>
      </c>
      <c r="J13092" s="2">
        <v>10</v>
      </c>
      <c r="K13092" s="2">
        <v>40</v>
      </c>
      <c r="L13092" s="3">
        <v>1110032</v>
      </c>
      <c r="M13092" s="2" t="s">
        <v>0</v>
      </c>
      <c r="N13092" s="4" t="s">
        <v>21</v>
      </c>
    </row>
    <row r="13093" spans="1:14" x14ac:dyDescent="0.25">
      <c r="A13093" s="1" t="s">
        <v>366</v>
      </c>
      <c r="B13093" s="2" t="s">
        <v>529</v>
      </c>
      <c r="C13093" s="2" t="s">
        <v>880</v>
      </c>
      <c r="D13093" s="2" t="s">
        <v>17906</v>
      </c>
      <c r="E13093" s="2" t="s">
        <v>11013</v>
      </c>
      <c r="F13093" s="2">
        <v>48101608</v>
      </c>
      <c r="G13093" s="2" t="s">
        <v>490</v>
      </c>
      <c r="H13093" s="2">
        <v>6</v>
      </c>
      <c r="I13093" s="2">
        <v>4</v>
      </c>
      <c r="J13093" s="2">
        <v>10</v>
      </c>
      <c r="K13093" s="2">
        <v>2</v>
      </c>
      <c r="L13093" s="3">
        <v>370000</v>
      </c>
      <c r="M13093" s="2" t="s">
        <v>0</v>
      </c>
      <c r="N13093" s="4" t="s">
        <v>21</v>
      </c>
    </row>
    <row r="13094" spans="1:14" x14ac:dyDescent="0.25">
      <c r="A13094" s="1" t="s">
        <v>366</v>
      </c>
      <c r="B13094" s="2" t="s">
        <v>1851</v>
      </c>
      <c r="C13094" s="2" t="s">
        <v>1895</v>
      </c>
      <c r="D13094" s="2" t="s">
        <v>17946</v>
      </c>
      <c r="E13094" s="2" t="s">
        <v>11014</v>
      </c>
      <c r="F13094" s="2" t="s">
        <v>11015</v>
      </c>
      <c r="G13094" s="2" t="s">
        <v>496</v>
      </c>
      <c r="H13094" s="2">
        <v>3</v>
      </c>
      <c r="I13094" s="2">
        <v>8</v>
      </c>
      <c r="J13094" s="2">
        <v>10</v>
      </c>
      <c r="K13094" s="2">
        <v>60</v>
      </c>
      <c r="L13094" s="3">
        <v>168361.2</v>
      </c>
      <c r="M13094" s="2" t="s">
        <v>0</v>
      </c>
      <c r="N13094" s="4" t="s">
        <v>21</v>
      </c>
    </row>
    <row r="13095" spans="1:14" x14ac:dyDescent="0.25">
      <c r="A13095" s="1" t="s">
        <v>366</v>
      </c>
      <c r="B13095" s="2" t="s">
        <v>1851</v>
      </c>
      <c r="C13095" s="2" t="s">
        <v>1895</v>
      </c>
      <c r="D13095" s="2" t="s">
        <v>17946</v>
      </c>
      <c r="E13095" s="2" t="s">
        <v>11016</v>
      </c>
      <c r="F13095" s="2" t="s">
        <v>11015</v>
      </c>
      <c r="G13095" s="2" t="s">
        <v>496</v>
      </c>
      <c r="H13095" s="2">
        <v>3</v>
      </c>
      <c r="I13095" s="2">
        <v>8</v>
      </c>
      <c r="J13095" s="2">
        <v>10</v>
      </c>
      <c r="K13095" s="2">
        <v>60</v>
      </c>
      <c r="L13095" s="3">
        <v>173002.19999999998</v>
      </c>
      <c r="M13095" s="2" t="s">
        <v>0</v>
      </c>
      <c r="N13095" s="4" t="s">
        <v>21</v>
      </c>
    </row>
    <row r="13096" spans="1:14" x14ac:dyDescent="0.25">
      <c r="A13096" s="1" t="s">
        <v>366</v>
      </c>
      <c r="B13096" s="2" t="s">
        <v>1851</v>
      </c>
      <c r="C13096" s="2" t="s">
        <v>1895</v>
      </c>
      <c r="D13096" s="2" t="s">
        <v>17946</v>
      </c>
      <c r="E13096" s="2" t="s">
        <v>11017</v>
      </c>
      <c r="F13096" s="2" t="s">
        <v>11015</v>
      </c>
      <c r="G13096" s="2" t="s">
        <v>496</v>
      </c>
      <c r="H13096" s="2">
        <v>3</v>
      </c>
      <c r="I13096" s="2">
        <v>8</v>
      </c>
      <c r="J13096" s="2">
        <v>10</v>
      </c>
      <c r="K13096" s="2">
        <v>60</v>
      </c>
      <c r="L13096" s="3">
        <v>219483.6</v>
      </c>
      <c r="M13096" s="2" t="s">
        <v>0</v>
      </c>
      <c r="N13096" s="4" t="s">
        <v>21</v>
      </c>
    </row>
    <row r="13097" spans="1:14" x14ac:dyDescent="0.25">
      <c r="A13097" s="1" t="s">
        <v>366</v>
      </c>
      <c r="B13097" s="2" t="s">
        <v>76</v>
      </c>
      <c r="C13097" s="2" t="s">
        <v>83</v>
      </c>
      <c r="D13097" s="2" t="s">
        <v>84</v>
      </c>
      <c r="E13097" s="2" t="s">
        <v>11018</v>
      </c>
      <c r="F13097" s="2">
        <v>47131800</v>
      </c>
      <c r="G13097" s="2" t="s">
        <v>496</v>
      </c>
      <c r="H13097" s="2">
        <v>3</v>
      </c>
      <c r="I13097" s="2">
        <v>8</v>
      </c>
      <c r="J13097" s="2">
        <v>10</v>
      </c>
      <c r="K13097" s="2">
        <v>38</v>
      </c>
      <c r="L13097" s="3">
        <v>4716988.6399999997</v>
      </c>
      <c r="M13097" s="2" t="s">
        <v>0</v>
      </c>
      <c r="N13097" s="4" t="s">
        <v>21</v>
      </c>
    </row>
    <row r="13098" spans="1:14" x14ac:dyDescent="0.25">
      <c r="A13098" s="1" t="s">
        <v>366</v>
      </c>
      <c r="B13098" s="2" t="s">
        <v>76</v>
      </c>
      <c r="C13098" s="2" t="s">
        <v>83</v>
      </c>
      <c r="D13098" s="2" t="s">
        <v>84</v>
      </c>
      <c r="E13098" s="2" t="s">
        <v>11019</v>
      </c>
      <c r="F13098" s="2">
        <v>23281901</v>
      </c>
      <c r="G13098" s="2" t="s">
        <v>496</v>
      </c>
      <c r="H13098" s="2">
        <v>3</v>
      </c>
      <c r="I13098" s="2">
        <v>8</v>
      </c>
      <c r="J13098" s="2">
        <v>10</v>
      </c>
      <c r="K13098" s="2">
        <v>60</v>
      </c>
      <c r="L13098" s="3">
        <v>5321227.8000000007</v>
      </c>
      <c r="M13098" s="2" t="s">
        <v>0</v>
      </c>
      <c r="N13098" s="4" t="s">
        <v>21</v>
      </c>
    </row>
    <row r="13099" spans="1:14" x14ac:dyDescent="0.25">
      <c r="A13099" s="1" t="s">
        <v>366</v>
      </c>
      <c r="B13099" s="2" t="s">
        <v>76</v>
      </c>
      <c r="C13099" s="2" t="s">
        <v>80</v>
      </c>
      <c r="D13099" s="2" t="s">
        <v>81</v>
      </c>
      <c r="E13099" s="2" t="s">
        <v>11020</v>
      </c>
      <c r="F13099" s="2">
        <v>47131801</v>
      </c>
      <c r="G13099" s="2" t="s">
        <v>490</v>
      </c>
      <c r="H13099" s="2">
        <v>3</v>
      </c>
      <c r="I13099" s="2">
        <v>9</v>
      </c>
      <c r="J13099" s="2">
        <v>10</v>
      </c>
      <c r="K13099" s="2">
        <v>241</v>
      </c>
      <c r="L13099" s="3">
        <v>3494500</v>
      </c>
      <c r="M13099" s="2" t="s">
        <v>0</v>
      </c>
      <c r="N13099" s="4" t="s">
        <v>21</v>
      </c>
    </row>
    <row r="13100" spans="1:14" x14ac:dyDescent="0.25">
      <c r="A13100" s="1" t="s">
        <v>366</v>
      </c>
      <c r="B13100" s="2" t="s">
        <v>76</v>
      </c>
      <c r="C13100" s="2" t="s">
        <v>80</v>
      </c>
      <c r="D13100" s="2" t="s">
        <v>81</v>
      </c>
      <c r="E13100" s="2" t="s">
        <v>11021</v>
      </c>
      <c r="F13100" s="2">
        <v>47131800</v>
      </c>
      <c r="G13100" s="2" t="s">
        <v>490</v>
      </c>
      <c r="H13100" s="2">
        <v>3</v>
      </c>
      <c r="I13100" s="2">
        <v>9</v>
      </c>
      <c r="J13100" s="2">
        <v>10</v>
      </c>
      <c r="K13100" s="2">
        <v>150</v>
      </c>
      <c r="L13100" s="3">
        <v>450000</v>
      </c>
      <c r="M13100" s="2" t="s">
        <v>0</v>
      </c>
      <c r="N13100" s="4" t="s">
        <v>21</v>
      </c>
    </row>
    <row r="13101" spans="1:14" x14ac:dyDescent="0.25">
      <c r="A13101" s="1" t="s">
        <v>366</v>
      </c>
      <c r="B13101" s="2" t="s">
        <v>56</v>
      </c>
      <c r="C13101" s="2" t="s">
        <v>56</v>
      </c>
      <c r="D13101" s="2" t="s">
        <v>57</v>
      </c>
      <c r="E13101" s="2" t="s">
        <v>11022</v>
      </c>
      <c r="F13101" s="2">
        <v>52121601</v>
      </c>
      <c r="G13101" s="2" t="s">
        <v>490</v>
      </c>
      <c r="H13101" s="2">
        <v>3</v>
      </c>
      <c r="I13101" s="2">
        <v>9</v>
      </c>
      <c r="J13101" s="2">
        <v>10</v>
      </c>
      <c r="K13101" s="2">
        <v>130</v>
      </c>
      <c r="L13101" s="3">
        <v>260050.7</v>
      </c>
      <c r="M13101" s="2" t="s">
        <v>0</v>
      </c>
      <c r="N13101" s="4" t="s">
        <v>21</v>
      </c>
    </row>
    <row r="13102" spans="1:14" x14ac:dyDescent="0.25">
      <c r="A13102" s="1" t="s">
        <v>366</v>
      </c>
      <c r="B13102" s="2" t="s">
        <v>378</v>
      </c>
      <c r="C13102" s="2" t="s">
        <v>2536</v>
      </c>
      <c r="D13102" s="2" t="s">
        <v>17956</v>
      </c>
      <c r="E13102" s="2" t="s">
        <v>11023</v>
      </c>
      <c r="F13102" s="2">
        <v>39111600</v>
      </c>
      <c r="G13102" s="2" t="s">
        <v>490</v>
      </c>
      <c r="H13102" s="2">
        <v>4</v>
      </c>
      <c r="I13102" s="2">
        <v>8</v>
      </c>
      <c r="J13102" s="2">
        <v>10</v>
      </c>
      <c r="K13102" s="2">
        <v>58</v>
      </c>
      <c r="L13102" s="3">
        <v>5915980.2800000003</v>
      </c>
      <c r="M13102" s="2" t="s">
        <v>0</v>
      </c>
      <c r="N13102" s="4" t="s">
        <v>21</v>
      </c>
    </row>
    <row r="13103" spans="1:14" x14ac:dyDescent="0.25">
      <c r="A13103" s="1" t="s">
        <v>366</v>
      </c>
      <c r="B13103" s="2" t="s">
        <v>378</v>
      </c>
      <c r="C13103" s="2" t="s">
        <v>2536</v>
      </c>
      <c r="D13103" s="2" t="s">
        <v>17956</v>
      </c>
      <c r="E13103" s="2" t="s">
        <v>11024</v>
      </c>
      <c r="F13103" s="2">
        <v>39111610</v>
      </c>
      <c r="G13103" s="2" t="s">
        <v>490</v>
      </c>
      <c r="H13103" s="2">
        <v>4</v>
      </c>
      <c r="I13103" s="2">
        <v>8</v>
      </c>
      <c r="J13103" s="2">
        <v>10</v>
      </c>
      <c r="K13103" s="2">
        <v>5</v>
      </c>
      <c r="L13103" s="3">
        <v>214497.5</v>
      </c>
      <c r="M13103" s="2" t="s">
        <v>0</v>
      </c>
      <c r="N13103" s="4" t="s">
        <v>21</v>
      </c>
    </row>
    <row r="13104" spans="1:14" x14ac:dyDescent="0.25">
      <c r="A13104" s="1" t="s">
        <v>366</v>
      </c>
      <c r="B13104" s="2" t="s">
        <v>15</v>
      </c>
      <c r="C13104" s="2" t="s">
        <v>5808</v>
      </c>
      <c r="D13104" s="2" t="s">
        <v>18011</v>
      </c>
      <c r="E13104" s="2" t="s">
        <v>11025</v>
      </c>
      <c r="F13104" s="2">
        <v>60131406</v>
      </c>
      <c r="G13104" s="2" t="s">
        <v>490</v>
      </c>
      <c r="H13104" s="2">
        <v>3</v>
      </c>
      <c r="I13104" s="2">
        <v>7</v>
      </c>
      <c r="J13104" s="2">
        <v>10</v>
      </c>
      <c r="K13104" s="2">
        <v>3</v>
      </c>
      <c r="L13104" s="3">
        <v>750000</v>
      </c>
      <c r="M13104" s="2" t="s">
        <v>0</v>
      </c>
      <c r="N13104" s="4" t="s">
        <v>21</v>
      </c>
    </row>
    <row r="13105" spans="1:14" x14ac:dyDescent="0.25">
      <c r="A13105" s="1" t="s">
        <v>366</v>
      </c>
      <c r="B13105" s="2" t="s">
        <v>86</v>
      </c>
      <c r="C13105" s="2" t="s">
        <v>684</v>
      </c>
      <c r="D13105" s="2" t="s">
        <v>17900</v>
      </c>
      <c r="E13105" s="2" t="s">
        <v>11026</v>
      </c>
      <c r="F13105" s="2">
        <v>25172503</v>
      </c>
      <c r="G13105" s="2" t="s">
        <v>490</v>
      </c>
      <c r="H13105" s="2">
        <v>5</v>
      </c>
      <c r="I13105" s="2">
        <v>7</v>
      </c>
      <c r="J13105" s="2">
        <v>10</v>
      </c>
      <c r="K13105" s="2">
        <v>6</v>
      </c>
      <c r="L13105" s="3">
        <v>8553720</v>
      </c>
      <c r="M13105" s="2" t="s">
        <v>0</v>
      </c>
      <c r="N13105" s="4" t="s">
        <v>21</v>
      </c>
    </row>
    <row r="13106" spans="1:14" x14ac:dyDescent="0.25">
      <c r="A13106" s="1" t="s">
        <v>366</v>
      </c>
      <c r="B13106" s="2" t="s">
        <v>86</v>
      </c>
      <c r="C13106" s="2" t="s">
        <v>684</v>
      </c>
      <c r="D13106" s="2" t="s">
        <v>17900</v>
      </c>
      <c r="E13106" s="2" t="s">
        <v>11027</v>
      </c>
      <c r="F13106" s="2">
        <v>25172500</v>
      </c>
      <c r="G13106" s="2" t="s">
        <v>490</v>
      </c>
      <c r="H13106" s="2">
        <v>5</v>
      </c>
      <c r="I13106" s="2">
        <v>7</v>
      </c>
      <c r="J13106" s="2">
        <v>10</v>
      </c>
      <c r="K13106" s="2">
        <v>8</v>
      </c>
      <c r="L13106" s="3">
        <v>5521600</v>
      </c>
      <c r="M13106" s="2" t="s">
        <v>0</v>
      </c>
      <c r="N13106" s="4" t="s">
        <v>21</v>
      </c>
    </row>
    <row r="13107" spans="1:14" x14ac:dyDescent="0.25">
      <c r="A13107" s="1" t="s">
        <v>366</v>
      </c>
      <c r="B13107" s="2" t="s">
        <v>86</v>
      </c>
      <c r="C13107" s="2" t="s">
        <v>684</v>
      </c>
      <c r="D13107" s="2" t="s">
        <v>17900</v>
      </c>
      <c r="E13107" s="2" t="s">
        <v>11028</v>
      </c>
      <c r="F13107" s="2">
        <v>25172500</v>
      </c>
      <c r="G13107" s="2" t="s">
        <v>490</v>
      </c>
      <c r="H13107" s="2">
        <v>5</v>
      </c>
      <c r="I13107" s="2">
        <v>7</v>
      </c>
      <c r="J13107" s="2">
        <v>10</v>
      </c>
      <c r="K13107" s="2">
        <v>4</v>
      </c>
      <c r="L13107" s="3">
        <v>2903600</v>
      </c>
      <c r="M13107" s="2" t="s">
        <v>0</v>
      </c>
      <c r="N13107" s="4" t="s">
        <v>21</v>
      </c>
    </row>
    <row r="13108" spans="1:14" x14ac:dyDescent="0.25">
      <c r="A13108" s="1" t="s">
        <v>366</v>
      </c>
      <c r="B13108" s="2" t="s">
        <v>72</v>
      </c>
      <c r="C13108" s="2" t="s">
        <v>73</v>
      </c>
      <c r="D13108" s="2" t="s">
        <v>74</v>
      </c>
      <c r="E13108" s="2" t="s">
        <v>11029</v>
      </c>
      <c r="F13108" s="2">
        <v>12163600</v>
      </c>
      <c r="G13108" s="2" t="s">
        <v>496</v>
      </c>
      <c r="H13108" s="2">
        <v>3</v>
      </c>
      <c r="I13108" s="2">
        <v>8</v>
      </c>
      <c r="J13108" s="2">
        <v>10</v>
      </c>
      <c r="K13108" s="2">
        <v>20</v>
      </c>
      <c r="L13108" s="3">
        <v>4004278.5999999996</v>
      </c>
      <c r="M13108" s="2" t="s">
        <v>0</v>
      </c>
      <c r="N13108" s="4" t="s">
        <v>21</v>
      </c>
    </row>
    <row r="13109" spans="1:14" x14ac:dyDescent="0.25">
      <c r="A13109" s="1" t="s">
        <v>366</v>
      </c>
      <c r="B13109" s="2" t="s">
        <v>72</v>
      </c>
      <c r="C13109" s="2" t="s">
        <v>73</v>
      </c>
      <c r="D13109" s="2" t="s">
        <v>74</v>
      </c>
      <c r="E13109" s="2" t="s">
        <v>11030</v>
      </c>
      <c r="F13109" s="2">
        <v>15121514</v>
      </c>
      <c r="G13109" s="2" t="s">
        <v>496</v>
      </c>
      <c r="H13109" s="2">
        <v>3</v>
      </c>
      <c r="I13109" s="2">
        <v>8</v>
      </c>
      <c r="J13109" s="2">
        <v>10</v>
      </c>
      <c r="K13109" s="2">
        <v>39</v>
      </c>
      <c r="L13109" s="3">
        <v>1302311.0099999998</v>
      </c>
      <c r="M13109" s="2" t="s">
        <v>0</v>
      </c>
      <c r="N13109" s="4" t="s">
        <v>21</v>
      </c>
    </row>
    <row r="13110" spans="1:14" x14ac:dyDescent="0.25">
      <c r="A13110" s="1" t="s">
        <v>366</v>
      </c>
      <c r="B13110" s="2" t="s">
        <v>1112</v>
      </c>
      <c r="C13110" s="2" t="s">
        <v>1112</v>
      </c>
      <c r="D13110" s="2" t="s">
        <v>17931</v>
      </c>
      <c r="E13110" s="2" t="s">
        <v>11031</v>
      </c>
      <c r="F13110" s="2">
        <v>11121600</v>
      </c>
      <c r="G13110" s="2" t="s">
        <v>496</v>
      </c>
      <c r="H13110" s="2">
        <v>3</v>
      </c>
      <c r="I13110" s="2">
        <v>8</v>
      </c>
      <c r="J13110" s="2">
        <v>10</v>
      </c>
      <c r="K13110" s="2">
        <v>1</v>
      </c>
      <c r="L13110" s="3">
        <v>1989557.43</v>
      </c>
      <c r="M13110" s="2" t="s">
        <v>20</v>
      </c>
      <c r="N13110" s="4" t="s">
        <v>21</v>
      </c>
    </row>
    <row r="13111" spans="1:14" x14ac:dyDescent="0.25">
      <c r="A13111" s="1" t="s">
        <v>366</v>
      </c>
      <c r="B13111" s="2" t="s">
        <v>3066</v>
      </c>
      <c r="C13111" s="2" t="s">
        <v>7454</v>
      </c>
      <c r="D13111" s="2" t="s">
        <v>18027</v>
      </c>
      <c r="E13111" s="2" t="s">
        <v>11032</v>
      </c>
      <c r="F13111" s="2">
        <v>76121901</v>
      </c>
      <c r="G13111" s="2" t="s">
        <v>490</v>
      </c>
      <c r="H13111" s="2">
        <v>2</v>
      </c>
      <c r="I13111" s="2">
        <v>6</v>
      </c>
      <c r="J13111" s="2">
        <v>10</v>
      </c>
      <c r="K13111" s="2">
        <v>1</v>
      </c>
      <c r="L13111" s="3">
        <v>9992400</v>
      </c>
      <c r="M13111" s="2" t="s">
        <v>20</v>
      </c>
      <c r="N13111" s="4" t="s">
        <v>21</v>
      </c>
    </row>
    <row r="13112" spans="1:14" x14ac:dyDescent="0.25">
      <c r="A13112" s="1" t="s">
        <v>366</v>
      </c>
      <c r="B13112" s="2" t="s">
        <v>497</v>
      </c>
      <c r="C13112" s="2" t="s">
        <v>498</v>
      </c>
      <c r="D13112" s="2" t="s">
        <v>17879</v>
      </c>
      <c r="E13112" s="2" t="s">
        <v>11033</v>
      </c>
      <c r="F13112" s="2">
        <v>41103300</v>
      </c>
      <c r="G13112" s="2" t="s">
        <v>490</v>
      </c>
      <c r="H13112" s="2">
        <v>4</v>
      </c>
      <c r="I13112" s="2">
        <v>8</v>
      </c>
      <c r="J13112" s="2">
        <v>10</v>
      </c>
      <c r="K13112" s="2">
        <v>1</v>
      </c>
      <c r="L13112" s="3">
        <v>519999.06</v>
      </c>
      <c r="M13112" s="2" t="s">
        <v>0</v>
      </c>
      <c r="N13112" s="4" t="s">
        <v>21</v>
      </c>
    </row>
    <row r="13113" spans="1:14" x14ac:dyDescent="0.25">
      <c r="A13113" s="1" t="s">
        <v>366</v>
      </c>
      <c r="B13113" s="2" t="s">
        <v>162</v>
      </c>
      <c r="C13113" s="2" t="s">
        <v>567</v>
      </c>
      <c r="D13113" s="2" t="s">
        <v>17885</v>
      </c>
      <c r="E13113" s="2" t="s">
        <v>11034</v>
      </c>
      <c r="F13113" s="2">
        <v>72151500</v>
      </c>
      <c r="G13113" s="2" t="s">
        <v>19</v>
      </c>
      <c r="H13113" s="2">
        <v>2</v>
      </c>
      <c r="I13113" s="2">
        <v>7</v>
      </c>
      <c r="J13113" s="2">
        <v>10</v>
      </c>
      <c r="K13113" s="2">
        <v>1</v>
      </c>
      <c r="L13113" s="3">
        <v>70000000</v>
      </c>
      <c r="M13113" s="2" t="s">
        <v>20</v>
      </c>
      <c r="N13113" s="4" t="s">
        <v>21</v>
      </c>
    </row>
    <row r="13114" spans="1:14" x14ac:dyDescent="0.25">
      <c r="A13114" s="1" t="s">
        <v>366</v>
      </c>
      <c r="B13114" s="2" t="s">
        <v>189</v>
      </c>
      <c r="C13114" s="2" t="s">
        <v>2626</v>
      </c>
      <c r="D13114" s="2" t="s">
        <v>17961</v>
      </c>
      <c r="E13114" s="2" t="s">
        <v>11035</v>
      </c>
      <c r="F13114" s="2">
        <v>72102900</v>
      </c>
      <c r="G13114" s="2" t="s">
        <v>496</v>
      </c>
      <c r="H13114" s="2">
        <v>1</v>
      </c>
      <c r="I13114" s="2">
        <v>6</v>
      </c>
      <c r="J13114" s="2">
        <v>10</v>
      </c>
      <c r="K13114" s="2">
        <v>1</v>
      </c>
      <c r="L13114" s="3">
        <v>288915293.94999999</v>
      </c>
      <c r="M13114" s="2" t="s">
        <v>20</v>
      </c>
      <c r="N13114" s="4" t="s">
        <v>21</v>
      </c>
    </row>
    <row r="13115" spans="1:14" x14ac:dyDescent="0.25">
      <c r="A13115" s="1" t="s">
        <v>366</v>
      </c>
      <c r="B13115" s="2" t="s">
        <v>189</v>
      </c>
      <c r="C13115" s="2" t="s">
        <v>5891</v>
      </c>
      <c r="D13115" s="2" t="s">
        <v>18016</v>
      </c>
      <c r="E13115" s="2" t="s">
        <v>11036</v>
      </c>
      <c r="F13115" s="2" t="s">
        <v>11037</v>
      </c>
      <c r="G13115" s="2" t="s">
        <v>19</v>
      </c>
      <c r="H13115" s="2">
        <v>1</v>
      </c>
      <c r="I13115" s="2">
        <v>11</v>
      </c>
      <c r="J13115" s="2">
        <v>16</v>
      </c>
      <c r="K13115" s="2">
        <v>1</v>
      </c>
      <c r="L13115" s="3">
        <v>66600000</v>
      </c>
      <c r="M13115" s="2" t="s">
        <v>20</v>
      </c>
      <c r="N13115" s="4" t="s">
        <v>21</v>
      </c>
    </row>
    <row r="13116" spans="1:14" x14ac:dyDescent="0.25">
      <c r="A13116" s="1" t="s">
        <v>366</v>
      </c>
      <c r="B13116" s="2" t="s">
        <v>162</v>
      </c>
      <c r="C13116" s="2" t="s">
        <v>567</v>
      </c>
      <c r="D13116" s="2" t="s">
        <v>17885</v>
      </c>
      <c r="E13116" s="2" t="s">
        <v>18783</v>
      </c>
      <c r="F13116" s="2">
        <v>73152108</v>
      </c>
      <c r="G13116" s="2" t="s">
        <v>490</v>
      </c>
      <c r="H13116" s="2">
        <v>1</v>
      </c>
      <c r="I13116" s="2">
        <v>5</v>
      </c>
      <c r="J13116" s="2">
        <v>10</v>
      </c>
      <c r="K13116" s="2">
        <v>1</v>
      </c>
      <c r="L13116" s="3">
        <v>10000000</v>
      </c>
      <c r="M13116" s="2" t="s">
        <v>20</v>
      </c>
      <c r="N13116" s="4" t="s">
        <v>17385</v>
      </c>
    </row>
    <row r="13117" spans="1:14" x14ac:dyDescent="0.25">
      <c r="A13117" s="1" t="s">
        <v>366</v>
      </c>
      <c r="B13117" s="2" t="s">
        <v>162</v>
      </c>
      <c r="C13117" s="2" t="s">
        <v>567</v>
      </c>
      <c r="D13117" s="2" t="s">
        <v>17885</v>
      </c>
      <c r="E13117" s="2" t="s">
        <v>11038</v>
      </c>
      <c r="F13117" s="2">
        <v>73152108</v>
      </c>
      <c r="G13117" s="2" t="s">
        <v>490</v>
      </c>
      <c r="H13117" s="2">
        <v>11</v>
      </c>
      <c r="I13117" s="2">
        <v>9</v>
      </c>
      <c r="J13117" s="2">
        <v>10</v>
      </c>
      <c r="K13117" s="2">
        <v>1</v>
      </c>
      <c r="L13117" s="3">
        <v>59999999.729999997</v>
      </c>
      <c r="M13117" s="2" t="s">
        <v>20</v>
      </c>
      <c r="N13117" s="4" t="s">
        <v>17385</v>
      </c>
    </row>
    <row r="13118" spans="1:14" x14ac:dyDescent="0.25">
      <c r="A13118" s="1" t="s">
        <v>366</v>
      </c>
      <c r="B13118" s="2" t="s">
        <v>162</v>
      </c>
      <c r="C13118" s="2" t="s">
        <v>567</v>
      </c>
      <c r="D13118" s="2" t="s">
        <v>17885</v>
      </c>
      <c r="E13118" s="2" t="s">
        <v>18784</v>
      </c>
      <c r="F13118" s="2">
        <v>73152108</v>
      </c>
      <c r="G13118" s="2" t="s">
        <v>490</v>
      </c>
      <c r="H13118" s="2">
        <v>11</v>
      </c>
      <c r="I13118" s="2">
        <v>1</v>
      </c>
      <c r="J13118" s="2">
        <v>10</v>
      </c>
      <c r="K13118" s="2">
        <v>1</v>
      </c>
      <c r="L13118" s="3">
        <v>8570380</v>
      </c>
      <c r="M13118" s="2" t="s">
        <v>20</v>
      </c>
      <c r="N13118" s="4" t="s">
        <v>17385</v>
      </c>
    </row>
    <row r="13119" spans="1:14" x14ac:dyDescent="0.25">
      <c r="A13119" s="1" t="s">
        <v>366</v>
      </c>
      <c r="B13119" s="2" t="s">
        <v>162</v>
      </c>
      <c r="C13119" s="2" t="s">
        <v>567</v>
      </c>
      <c r="D13119" s="2" t="s">
        <v>17885</v>
      </c>
      <c r="E13119" s="2" t="s">
        <v>11039</v>
      </c>
      <c r="F13119" s="2">
        <v>41111509</v>
      </c>
      <c r="G13119" s="2" t="s">
        <v>490</v>
      </c>
      <c r="H13119" s="2">
        <v>4</v>
      </c>
      <c r="I13119" s="2">
        <v>5</v>
      </c>
      <c r="J13119" s="2">
        <v>10</v>
      </c>
      <c r="K13119" s="2">
        <v>1</v>
      </c>
      <c r="L13119" s="3">
        <v>3518830</v>
      </c>
      <c r="M13119" s="2" t="s">
        <v>20</v>
      </c>
      <c r="N13119" s="4" t="s">
        <v>21</v>
      </c>
    </row>
    <row r="13120" spans="1:14" x14ac:dyDescent="0.25">
      <c r="A13120" s="1" t="s">
        <v>366</v>
      </c>
      <c r="B13120" s="2" t="s">
        <v>162</v>
      </c>
      <c r="C13120" s="2" t="s">
        <v>567</v>
      </c>
      <c r="D13120" s="2" t="s">
        <v>17885</v>
      </c>
      <c r="E13120" s="2" t="s">
        <v>11040</v>
      </c>
      <c r="F13120" s="2">
        <v>83101501</v>
      </c>
      <c r="G13120" s="2" t="s">
        <v>496</v>
      </c>
      <c r="H13120" s="2">
        <v>5</v>
      </c>
      <c r="I13120" s="2">
        <v>7</v>
      </c>
      <c r="J13120" s="2">
        <v>10</v>
      </c>
      <c r="K13120" s="2">
        <v>1</v>
      </c>
      <c r="L13120" s="3">
        <v>11822482.960000001</v>
      </c>
      <c r="M13120" s="2" t="s">
        <v>20</v>
      </c>
      <c r="N13120" s="4" t="s">
        <v>21</v>
      </c>
    </row>
    <row r="13121" spans="1:14" x14ac:dyDescent="0.25">
      <c r="A13121" s="1" t="s">
        <v>366</v>
      </c>
      <c r="B13121" s="2" t="s">
        <v>162</v>
      </c>
      <c r="C13121" s="2" t="s">
        <v>567</v>
      </c>
      <c r="D13121" s="2" t="s">
        <v>17885</v>
      </c>
      <c r="E13121" s="2" t="s">
        <v>11041</v>
      </c>
      <c r="F13121" s="2">
        <v>72151800</v>
      </c>
      <c r="G13121" s="2" t="s">
        <v>490</v>
      </c>
      <c r="H13121" s="2">
        <v>4</v>
      </c>
      <c r="I13121" s="2">
        <v>8</v>
      </c>
      <c r="J13121" s="2">
        <v>10</v>
      </c>
      <c r="K13121" s="2">
        <v>1</v>
      </c>
      <c r="L13121" s="3">
        <v>2796500</v>
      </c>
      <c r="M13121" s="2" t="s">
        <v>20</v>
      </c>
      <c r="N13121" s="4" t="s">
        <v>21</v>
      </c>
    </row>
    <row r="13122" spans="1:14" x14ac:dyDescent="0.25">
      <c r="A13122" s="1" t="s">
        <v>366</v>
      </c>
      <c r="B13122" s="2" t="s">
        <v>189</v>
      </c>
      <c r="C13122" s="2" t="s">
        <v>2639</v>
      </c>
      <c r="D13122" s="2" t="s">
        <v>17963</v>
      </c>
      <c r="E13122" s="2" t="s">
        <v>11042</v>
      </c>
      <c r="F13122" s="2">
        <v>91111602</v>
      </c>
      <c r="G13122" s="2" t="s">
        <v>490</v>
      </c>
      <c r="H13122" s="2">
        <v>11</v>
      </c>
      <c r="I13122" s="2">
        <v>1</v>
      </c>
      <c r="J13122" s="2">
        <v>10</v>
      </c>
      <c r="K13122" s="2">
        <v>1</v>
      </c>
      <c r="L13122" s="3">
        <v>1964360.96</v>
      </c>
      <c r="M13122" s="2" t="s">
        <v>20</v>
      </c>
      <c r="N13122" s="4" t="s">
        <v>21</v>
      </c>
    </row>
    <row r="13123" spans="1:14" x14ac:dyDescent="0.25">
      <c r="A13123" s="1" t="s">
        <v>366</v>
      </c>
      <c r="B13123" s="2" t="s">
        <v>189</v>
      </c>
      <c r="C13123" s="2" t="s">
        <v>2639</v>
      </c>
      <c r="D13123" s="2" t="s">
        <v>17963</v>
      </c>
      <c r="E13123" s="2" t="s">
        <v>11043</v>
      </c>
      <c r="F13123" s="2">
        <v>76121701</v>
      </c>
      <c r="G13123" s="2" t="s">
        <v>496</v>
      </c>
      <c r="H13123" s="2">
        <v>5</v>
      </c>
      <c r="I13123" s="2">
        <v>7</v>
      </c>
      <c r="J13123" s="2">
        <v>10</v>
      </c>
      <c r="K13123" s="2">
        <v>1</v>
      </c>
      <c r="L13123" s="3">
        <v>87113516.859999999</v>
      </c>
      <c r="M13123" s="2" t="s">
        <v>20</v>
      </c>
      <c r="N13123" s="4" t="s">
        <v>21</v>
      </c>
    </row>
    <row r="13124" spans="1:14" x14ac:dyDescent="0.25">
      <c r="A13124" s="1" t="s">
        <v>366</v>
      </c>
      <c r="B13124" s="2" t="s">
        <v>189</v>
      </c>
      <c r="C13124" s="2" t="s">
        <v>2639</v>
      </c>
      <c r="D13124" s="2" t="s">
        <v>17963</v>
      </c>
      <c r="E13124" s="2" t="s">
        <v>11044</v>
      </c>
      <c r="F13124" s="2">
        <v>76121701</v>
      </c>
      <c r="G13124" s="2" t="s">
        <v>490</v>
      </c>
      <c r="H13124" s="2">
        <v>11</v>
      </c>
      <c r="I13124" s="2">
        <v>1</v>
      </c>
      <c r="J13124" s="2">
        <v>10</v>
      </c>
      <c r="K13124" s="2">
        <v>1</v>
      </c>
      <c r="L13124" s="3">
        <v>4550474.6899999995</v>
      </c>
      <c r="M13124" s="2" t="s">
        <v>20</v>
      </c>
      <c r="N13124" s="4" t="s">
        <v>17385</v>
      </c>
    </row>
    <row r="13125" spans="1:14" x14ac:dyDescent="0.25">
      <c r="A13125" s="1" t="s">
        <v>366</v>
      </c>
      <c r="B13125" s="2" t="s">
        <v>189</v>
      </c>
      <c r="C13125" s="2" t="s">
        <v>2639</v>
      </c>
      <c r="D13125" s="2" t="s">
        <v>17963</v>
      </c>
      <c r="E13125" s="2" t="s">
        <v>11045</v>
      </c>
      <c r="F13125" s="2">
        <v>83101501</v>
      </c>
      <c r="G13125" s="2" t="s">
        <v>496</v>
      </c>
      <c r="H13125" s="2">
        <v>5</v>
      </c>
      <c r="I13125" s="2">
        <v>7</v>
      </c>
      <c r="J13125" s="2">
        <v>10</v>
      </c>
      <c r="K13125" s="2">
        <v>1</v>
      </c>
      <c r="L13125" s="3">
        <v>34938382.950000003</v>
      </c>
      <c r="M13125" s="2" t="s">
        <v>20</v>
      </c>
      <c r="N13125" s="4" t="s">
        <v>21</v>
      </c>
    </row>
    <row r="13126" spans="1:14" x14ac:dyDescent="0.25">
      <c r="A13126" s="1" t="s">
        <v>366</v>
      </c>
      <c r="B13126" s="2" t="s">
        <v>162</v>
      </c>
      <c r="C13126" s="2" t="s">
        <v>567</v>
      </c>
      <c r="D13126" s="2" t="s">
        <v>17885</v>
      </c>
      <c r="E13126" s="2" t="s">
        <v>11046</v>
      </c>
      <c r="F13126" s="2">
        <v>73152108</v>
      </c>
      <c r="G13126" s="2" t="s">
        <v>490</v>
      </c>
      <c r="H13126" s="2">
        <v>11</v>
      </c>
      <c r="I13126" s="2">
        <v>1</v>
      </c>
      <c r="J13126" s="2">
        <v>10</v>
      </c>
      <c r="K13126" s="2">
        <v>1</v>
      </c>
      <c r="L13126" s="3">
        <v>57689300</v>
      </c>
      <c r="M13126" s="2" t="s">
        <v>20</v>
      </c>
      <c r="N13126" s="4" t="s">
        <v>17385</v>
      </c>
    </row>
    <row r="13127" spans="1:14" x14ac:dyDescent="0.25">
      <c r="A13127" s="1" t="s">
        <v>366</v>
      </c>
      <c r="B13127" s="2" t="s">
        <v>189</v>
      </c>
      <c r="C13127" s="2" t="s">
        <v>2639</v>
      </c>
      <c r="D13127" s="2" t="s">
        <v>17963</v>
      </c>
      <c r="E13127" s="2" t="s">
        <v>11047</v>
      </c>
      <c r="F13127" s="2">
        <v>83101501</v>
      </c>
      <c r="G13127" s="2" t="s">
        <v>496</v>
      </c>
      <c r="H13127" s="2">
        <v>5</v>
      </c>
      <c r="I13127" s="2">
        <v>7</v>
      </c>
      <c r="J13127" s="2">
        <v>10</v>
      </c>
      <c r="K13127" s="2">
        <v>1</v>
      </c>
      <c r="L13127" s="3">
        <v>44469273.25</v>
      </c>
      <c r="M13127" s="2" t="s">
        <v>20</v>
      </c>
      <c r="N13127" s="4" t="s">
        <v>21</v>
      </c>
    </row>
    <row r="13128" spans="1:14" x14ac:dyDescent="0.25">
      <c r="A13128" s="1" t="s">
        <v>366</v>
      </c>
      <c r="B13128" s="2" t="s">
        <v>162</v>
      </c>
      <c r="C13128" s="2" t="s">
        <v>567</v>
      </c>
      <c r="D13128" s="2" t="s">
        <v>17885</v>
      </c>
      <c r="E13128" s="2" t="s">
        <v>11048</v>
      </c>
      <c r="F13128" s="2">
        <v>72154500</v>
      </c>
      <c r="G13128" s="2" t="s">
        <v>496</v>
      </c>
      <c r="H13128" s="2">
        <v>3</v>
      </c>
      <c r="I13128" s="2">
        <v>6</v>
      </c>
      <c r="J13128" s="2">
        <v>10</v>
      </c>
      <c r="K13128" s="2">
        <v>1</v>
      </c>
      <c r="L13128" s="3">
        <v>8915480</v>
      </c>
      <c r="M13128" s="2" t="s">
        <v>20</v>
      </c>
      <c r="N13128" s="4" t="s">
        <v>21</v>
      </c>
    </row>
    <row r="13129" spans="1:14" x14ac:dyDescent="0.25">
      <c r="A13129" s="1" t="s">
        <v>366</v>
      </c>
      <c r="B13129" s="2" t="s">
        <v>162</v>
      </c>
      <c r="C13129" s="2" t="s">
        <v>567</v>
      </c>
      <c r="D13129" s="2" t="s">
        <v>17885</v>
      </c>
      <c r="E13129" s="2" t="s">
        <v>11049</v>
      </c>
      <c r="F13129" s="2">
        <v>72154500</v>
      </c>
      <c r="G13129" s="2" t="s">
        <v>496</v>
      </c>
      <c r="H13129" s="2">
        <v>3</v>
      </c>
      <c r="I13129" s="2">
        <v>6</v>
      </c>
      <c r="J13129" s="2">
        <v>10</v>
      </c>
      <c r="K13129" s="2">
        <v>1</v>
      </c>
      <c r="L13129" s="3">
        <v>14077423.92</v>
      </c>
      <c r="M13129" s="2" t="s">
        <v>20</v>
      </c>
      <c r="N13129" s="4" t="s">
        <v>21</v>
      </c>
    </row>
    <row r="13130" spans="1:14" x14ac:dyDescent="0.25">
      <c r="A13130" s="1" t="s">
        <v>366</v>
      </c>
      <c r="B13130" s="2" t="s">
        <v>162</v>
      </c>
      <c r="C13130" s="2" t="s">
        <v>567</v>
      </c>
      <c r="D13130" s="2" t="s">
        <v>17885</v>
      </c>
      <c r="E13130" s="2" t="s">
        <v>11050</v>
      </c>
      <c r="F13130" s="2">
        <v>73152100</v>
      </c>
      <c r="G13130" s="2" t="s">
        <v>496</v>
      </c>
      <c r="H13130" s="2">
        <v>3</v>
      </c>
      <c r="I13130" s="2">
        <v>6</v>
      </c>
      <c r="J13130" s="2">
        <v>10</v>
      </c>
      <c r="K13130" s="2">
        <v>1</v>
      </c>
      <c r="L13130" s="3">
        <v>3142281.87</v>
      </c>
      <c r="M13130" s="2" t="s">
        <v>20</v>
      </c>
      <c r="N13130" s="4" t="s">
        <v>21</v>
      </c>
    </row>
    <row r="13131" spans="1:14" x14ac:dyDescent="0.25">
      <c r="A13131" s="1" t="s">
        <v>366</v>
      </c>
      <c r="B13131" s="2" t="s">
        <v>162</v>
      </c>
      <c r="C13131" s="2" t="s">
        <v>567</v>
      </c>
      <c r="D13131" s="2" t="s">
        <v>17885</v>
      </c>
      <c r="E13131" s="2" t="s">
        <v>11051</v>
      </c>
      <c r="F13131" s="2">
        <v>72154500</v>
      </c>
      <c r="G13131" s="2" t="s">
        <v>496</v>
      </c>
      <c r="H13131" s="2">
        <v>3</v>
      </c>
      <c r="I13131" s="2">
        <v>6</v>
      </c>
      <c r="J13131" s="2">
        <v>10</v>
      </c>
      <c r="K13131" s="2">
        <v>1</v>
      </c>
      <c r="L13131" s="3">
        <v>12066364.380000001</v>
      </c>
      <c r="M13131" s="2" t="s">
        <v>20</v>
      </c>
      <c r="N13131" s="4" t="s">
        <v>21</v>
      </c>
    </row>
    <row r="13132" spans="1:14" x14ac:dyDescent="0.25">
      <c r="A13132" s="1" t="s">
        <v>366</v>
      </c>
      <c r="B13132" s="2" t="s">
        <v>162</v>
      </c>
      <c r="C13132" s="2" t="s">
        <v>2903</v>
      </c>
      <c r="D13132" s="2" t="s">
        <v>17982</v>
      </c>
      <c r="E13132" s="2" t="s">
        <v>11052</v>
      </c>
      <c r="F13132" s="2">
        <v>73152108</v>
      </c>
      <c r="G13132" s="2" t="s">
        <v>490</v>
      </c>
      <c r="H13132" s="2">
        <v>2</v>
      </c>
      <c r="I13132" s="2">
        <v>8</v>
      </c>
      <c r="J13132" s="2">
        <v>10</v>
      </c>
      <c r="K13132" s="2">
        <v>1</v>
      </c>
      <c r="L13132" s="3">
        <v>7044800</v>
      </c>
      <c r="M13132" s="2" t="s">
        <v>20</v>
      </c>
      <c r="N13132" s="4" t="s">
        <v>21</v>
      </c>
    </row>
    <row r="13133" spans="1:14" x14ac:dyDescent="0.25">
      <c r="A13133" s="1" t="s">
        <v>366</v>
      </c>
      <c r="B13133" s="2" t="s">
        <v>162</v>
      </c>
      <c r="C13133" s="2" t="s">
        <v>567</v>
      </c>
      <c r="D13133" s="2" t="s">
        <v>17885</v>
      </c>
      <c r="E13133" s="2" t="s">
        <v>11053</v>
      </c>
      <c r="F13133" s="2">
        <v>72154500</v>
      </c>
      <c r="G13133" s="2" t="s">
        <v>496</v>
      </c>
      <c r="H13133" s="2">
        <v>3</v>
      </c>
      <c r="I13133" s="2">
        <v>6</v>
      </c>
      <c r="J13133" s="2">
        <v>10</v>
      </c>
      <c r="K13133" s="2">
        <v>1</v>
      </c>
      <c r="L13133" s="3">
        <v>9426845.6099999994</v>
      </c>
      <c r="M13133" s="2" t="s">
        <v>20</v>
      </c>
      <c r="N13133" s="4" t="s">
        <v>21</v>
      </c>
    </row>
    <row r="13134" spans="1:14" x14ac:dyDescent="0.25">
      <c r="A13134" s="1" t="s">
        <v>366</v>
      </c>
      <c r="B13134" s="2" t="s">
        <v>189</v>
      </c>
      <c r="C13134" s="2" t="s">
        <v>2615</v>
      </c>
      <c r="D13134" s="2" t="s">
        <v>17960</v>
      </c>
      <c r="E13134" s="2" t="s">
        <v>11054</v>
      </c>
      <c r="F13134" s="2">
        <v>72102900</v>
      </c>
      <c r="G13134" s="2" t="s">
        <v>490</v>
      </c>
      <c r="H13134" s="2">
        <v>3</v>
      </c>
      <c r="I13134" s="2">
        <v>9</v>
      </c>
      <c r="J13134" s="2">
        <v>10</v>
      </c>
      <c r="K13134" s="2">
        <v>1</v>
      </c>
      <c r="L13134" s="3">
        <v>119307596.78999999</v>
      </c>
      <c r="M13134" s="2" t="s">
        <v>20</v>
      </c>
      <c r="N13134" s="4" t="s">
        <v>21</v>
      </c>
    </row>
    <row r="13135" spans="1:14" x14ac:dyDescent="0.25">
      <c r="A13135" s="1" t="s">
        <v>366</v>
      </c>
      <c r="B13135" s="2" t="s">
        <v>189</v>
      </c>
      <c r="C13135" s="2" t="s">
        <v>2615</v>
      </c>
      <c r="D13135" s="2" t="s">
        <v>17960</v>
      </c>
      <c r="E13135" s="2" t="s">
        <v>11054</v>
      </c>
      <c r="F13135" s="2">
        <v>72102900</v>
      </c>
      <c r="G13135" s="2" t="s">
        <v>496</v>
      </c>
      <c r="H13135" s="2">
        <v>3</v>
      </c>
      <c r="I13135" s="2">
        <v>9</v>
      </c>
      <c r="J13135" s="2">
        <v>16</v>
      </c>
      <c r="K13135" s="2">
        <v>1</v>
      </c>
      <c r="L13135" s="3">
        <v>450000000</v>
      </c>
      <c r="M13135" s="2" t="s">
        <v>20</v>
      </c>
      <c r="N13135" s="4" t="s">
        <v>21</v>
      </c>
    </row>
    <row r="13136" spans="1:14" x14ac:dyDescent="0.25">
      <c r="A13136" s="1" t="s">
        <v>366</v>
      </c>
      <c r="B13136" s="2" t="s">
        <v>162</v>
      </c>
      <c r="C13136" s="2" t="s">
        <v>567</v>
      </c>
      <c r="D13136" s="2" t="s">
        <v>17885</v>
      </c>
      <c r="E13136" s="2" t="s">
        <v>11055</v>
      </c>
      <c r="F13136" s="2">
        <v>72154500</v>
      </c>
      <c r="G13136" s="2" t="s">
        <v>496</v>
      </c>
      <c r="H13136" s="2">
        <v>3</v>
      </c>
      <c r="I13136" s="2">
        <v>6</v>
      </c>
      <c r="J13136" s="2">
        <v>10</v>
      </c>
      <c r="K13136" s="2">
        <v>1</v>
      </c>
      <c r="L13136" s="3">
        <v>3142281.87</v>
      </c>
      <c r="M13136" s="2" t="s">
        <v>20</v>
      </c>
      <c r="N13136" s="4" t="s">
        <v>21</v>
      </c>
    </row>
    <row r="13137" spans="1:14" x14ac:dyDescent="0.25">
      <c r="A13137" s="1" t="s">
        <v>366</v>
      </c>
      <c r="B13137" s="2" t="s">
        <v>162</v>
      </c>
      <c r="C13137" s="2" t="s">
        <v>457</v>
      </c>
      <c r="D13137" s="2" t="s">
        <v>17868</v>
      </c>
      <c r="E13137" s="2" t="s">
        <v>11056</v>
      </c>
      <c r="F13137" s="2">
        <v>78181508</v>
      </c>
      <c r="G13137" s="2" t="s">
        <v>490</v>
      </c>
      <c r="H13137" s="2">
        <v>11</v>
      </c>
      <c r="I13137" s="2">
        <v>9</v>
      </c>
      <c r="J13137" s="2">
        <v>10</v>
      </c>
      <c r="K13137" s="2">
        <v>1</v>
      </c>
      <c r="L13137" s="3">
        <v>9906750</v>
      </c>
      <c r="M13137" s="2" t="s">
        <v>20</v>
      </c>
      <c r="N13137" s="4" t="s">
        <v>21</v>
      </c>
    </row>
    <row r="13138" spans="1:14" x14ac:dyDescent="0.25">
      <c r="A13138" s="1" t="s">
        <v>366</v>
      </c>
      <c r="B13138" s="2" t="s">
        <v>162</v>
      </c>
      <c r="C13138" s="2" t="s">
        <v>567</v>
      </c>
      <c r="D13138" s="2" t="s">
        <v>17885</v>
      </c>
      <c r="E13138" s="2" t="s">
        <v>11057</v>
      </c>
      <c r="F13138" s="2">
        <v>72154100</v>
      </c>
      <c r="G13138" s="2" t="s">
        <v>496</v>
      </c>
      <c r="H13138" s="2">
        <v>3</v>
      </c>
      <c r="I13138" s="2">
        <v>6</v>
      </c>
      <c r="J13138" s="2">
        <v>10</v>
      </c>
      <c r="K13138" s="2">
        <v>1</v>
      </c>
      <c r="L13138" s="3">
        <v>3475098.69</v>
      </c>
      <c r="M13138" s="2" t="s">
        <v>20</v>
      </c>
      <c r="N13138" s="4" t="s">
        <v>21</v>
      </c>
    </row>
    <row r="13139" spans="1:14" x14ac:dyDescent="0.25">
      <c r="A13139" s="1" t="s">
        <v>366</v>
      </c>
      <c r="B13139" s="2" t="s">
        <v>162</v>
      </c>
      <c r="C13139" s="2" t="s">
        <v>567</v>
      </c>
      <c r="D13139" s="2" t="s">
        <v>17885</v>
      </c>
      <c r="E13139" s="2" t="s">
        <v>11058</v>
      </c>
      <c r="F13139" s="2">
        <v>72151002</v>
      </c>
      <c r="G13139" s="2" t="s">
        <v>490</v>
      </c>
      <c r="H13139" s="2">
        <v>4</v>
      </c>
      <c r="I13139" s="2">
        <v>8</v>
      </c>
      <c r="J13139" s="2">
        <v>10</v>
      </c>
      <c r="K13139" s="2">
        <v>1</v>
      </c>
      <c r="L13139" s="3">
        <v>22907500</v>
      </c>
      <c r="M13139" s="2" t="s">
        <v>20</v>
      </c>
      <c r="N13139" s="4" t="s">
        <v>21</v>
      </c>
    </row>
    <row r="13140" spans="1:14" x14ac:dyDescent="0.25">
      <c r="A13140" s="1" t="s">
        <v>366</v>
      </c>
      <c r="B13140" s="2" t="s">
        <v>189</v>
      </c>
      <c r="C13140" s="2" t="s">
        <v>2626</v>
      </c>
      <c r="D13140" s="2" t="s">
        <v>17961</v>
      </c>
      <c r="E13140" s="2" t="s">
        <v>11059</v>
      </c>
      <c r="F13140" s="2">
        <v>72102900</v>
      </c>
      <c r="G13140" s="2" t="s">
        <v>496</v>
      </c>
      <c r="H13140" s="2">
        <v>1</v>
      </c>
      <c r="I13140" s="2">
        <v>6</v>
      </c>
      <c r="J13140" s="2">
        <v>10</v>
      </c>
      <c r="K13140" s="2">
        <v>1</v>
      </c>
      <c r="L13140" s="3">
        <v>136243348.19</v>
      </c>
      <c r="M13140" s="2" t="s">
        <v>20</v>
      </c>
      <c r="N13140" s="4" t="s">
        <v>21</v>
      </c>
    </row>
    <row r="13141" spans="1:14" x14ac:dyDescent="0.25">
      <c r="A13141" s="1" t="s">
        <v>366</v>
      </c>
      <c r="B13141" s="2" t="s">
        <v>162</v>
      </c>
      <c r="C13141" s="2" t="s">
        <v>457</v>
      </c>
      <c r="D13141" s="2" t="s">
        <v>17868</v>
      </c>
      <c r="E13141" s="2" t="s">
        <v>11060</v>
      </c>
      <c r="F13141" s="2">
        <v>78181508</v>
      </c>
      <c r="G13141" s="2" t="s">
        <v>490</v>
      </c>
      <c r="H13141" s="2">
        <v>5</v>
      </c>
      <c r="I13141" s="2">
        <v>7</v>
      </c>
      <c r="J13141" s="2">
        <v>10</v>
      </c>
      <c r="K13141" s="2">
        <v>1</v>
      </c>
      <c r="L13141" s="3">
        <v>33604730.109999999</v>
      </c>
      <c r="M13141" s="2" t="s">
        <v>20</v>
      </c>
      <c r="N13141" s="4" t="s">
        <v>21</v>
      </c>
    </row>
    <row r="13142" spans="1:14" x14ac:dyDescent="0.25">
      <c r="A13142" s="1" t="s">
        <v>366</v>
      </c>
      <c r="B13142" s="2" t="s">
        <v>162</v>
      </c>
      <c r="C13142" s="2" t="s">
        <v>457</v>
      </c>
      <c r="D13142" s="2" t="s">
        <v>17868</v>
      </c>
      <c r="E13142" s="2" t="s">
        <v>6812</v>
      </c>
      <c r="F13142" s="2">
        <v>78181501</v>
      </c>
      <c r="G13142" s="2" t="s">
        <v>496</v>
      </c>
      <c r="H13142" s="2">
        <v>3</v>
      </c>
      <c r="I13142" s="2">
        <v>6</v>
      </c>
      <c r="J13142" s="2">
        <v>10</v>
      </c>
      <c r="K13142" s="2">
        <v>1</v>
      </c>
      <c r="L13142" s="3">
        <v>9049772.6899999995</v>
      </c>
      <c r="M13142" s="2" t="s">
        <v>20</v>
      </c>
      <c r="N13142" s="4" t="s">
        <v>21</v>
      </c>
    </row>
    <row r="13143" spans="1:14" x14ac:dyDescent="0.25">
      <c r="A13143" s="1" t="s">
        <v>366</v>
      </c>
      <c r="B13143" s="2" t="s">
        <v>162</v>
      </c>
      <c r="C13143" s="2" t="s">
        <v>457</v>
      </c>
      <c r="D13143" s="2" t="s">
        <v>17868</v>
      </c>
      <c r="E13143" s="2" t="s">
        <v>11061</v>
      </c>
      <c r="F13143" s="2">
        <v>78181500</v>
      </c>
      <c r="G13143" s="2" t="s">
        <v>490</v>
      </c>
      <c r="H13143" s="2">
        <v>11</v>
      </c>
      <c r="I13143" s="2">
        <v>9</v>
      </c>
      <c r="J13143" s="2">
        <v>10</v>
      </c>
      <c r="K13143" s="2">
        <v>1</v>
      </c>
      <c r="L13143" s="3">
        <v>33300000</v>
      </c>
      <c r="M13143" s="2" t="s">
        <v>20</v>
      </c>
      <c r="N13143" s="4" t="s">
        <v>17385</v>
      </c>
    </row>
    <row r="13144" spans="1:14" x14ac:dyDescent="0.25">
      <c r="A13144" s="1" t="s">
        <v>366</v>
      </c>
      <c r="B13144" s="2" t="s">
        <v>162</v>
      </c>
      <c r="C13144" s="2" t="s">
        <v>567</v>
      </c>
      <c r="D13144" s="2" t="s">
        <v>17885</v>
      </c>
      <c r="E13144" s="2" t="s">
        <v>11062</v>
      </c>
      <c r="F13144" s="2">
        <v>73152108</v>
      </c>
      <c r="G13144" s="2" t="s">
        <v>490</v>
      </c>
      <c r="H13144" s="2">
        <v>1</v>
      </c>
      <c r="I13144" s="2">
        <v>11</v>
      </c>
      <c r="J13144" s="2">
        <v>10</v>
      </c>
      <c r="K13144" s="2">
        <v>1</v>
      </c>
      <c r="L13144" s="3">
        <v>24595991</v>
      </c>
      <c r="M13144" s="2" t="s">
        <v>20</v>
      </c>
      <c r="N13144" s="4" t="s">
        <v>21</v>
      </c>
    </row>
    <row r="13145" spans="1:14" x14ac:dyDescent="0.25">
      <c r="A13145" s="1" t="s">
        <v>366</v>
      </c>
      <c r="B13145" s="2" t="s">
        <v>162</v>
      </c>
      <c r="C13145" s="2" t="s">
        <v>457</v>
      </c>
      <c r="D13145" s="2" t="s">
        <v>17868</v>
      </c>
      <c r="E13145" s="2" t="s">
        <v>11063</v>
      </c>
      <c r="F13145" s="2">
        <v>78181500</v>
      </c>
      <c r="G13145" s="2" t="s">
        <v>490</v>
      </c>
      <c r="H13145" s="2">
        <v>11</v>
      </c>
      <c r="I13145" s="2">
        <v>9</v>
      </c>
      <c r="J13145" s="2">
        <v>10</v>
      </c>
      <c r="K13145" s="2">
        <v>1</v>
      </c>
      <c r="L13145" s="3">
        <v>80000000</v>
      </c>
      <c r="M13145" s="2" t="s">
        <v>20</v>
      </c>
      <c r="N13145" s="4" t="s">
        <v>17385</v>
      </c>
    </row>
    <row r="13146" spans="1:14" x14ac:dyDescent="0.25">
      <c r="A13146" s="1" t="s">
        <v>366</v>
      </c>
      <c r="B13146" s="2" t="s">
        <v>189</v>
      </c>
      <c r="C13146" s="2" t="s">
        <v>2626</v>
      </c>
      <c r="D13146" s="2" t="s">
        <v>17961</v>
      </c>
      <c r="E13146" s="2" t="s">
        <v>11064</v>
      </c>
      <c r="F13146" s="2">
        <v>72102900</v>
      </c>
      <c r="G13146" s="2" t="s">
        <v>496</v>
      </c>
      <c r="H13146" s="2">
        <v>1</v>
      </c>
      <c r="I13146" s="2">
        <v>6</v>
      </c>
      <c r="J13146" s="2">
        <v>16</v>
      </c>
      <c r="K13146" s="2">
        <v>1</v>
      </c>
      <c r="L13146" s="3">
        <v>114400000</v>
      </c>
      <c r="M13146" s="2" t="s">
        <v>20</v>
      </c>
      <c r="N13146" s="4" t="s">
        <v>21</v>
      </c>
    </row>
    <row r="13147" spans="1:14" x14ac:dyDescent="0.25">
      <c r="A13147" s="1" t="s">
        <v>366</v>
      </c>
      <c r="B13147" s="2" t="s">
        <v>3321</v>
      </c>
      <c r="C13147" s="2" t="s">
        <v>3324</v>
      </c>
      <c r="D13147" s="2" t="s">
        <v>18003</v>
      </c>
      <c r="E13147" s="2" t="s">
        <v>11035</v>
      </c>
      <c r="F13147" s="2">
        <v>72102900</v>
      </c>
      <c r="G13147" s="2" t="s">
        <v>496</v>
      </c>
      <c r="H13147" s="2">
        <v>1</v>
      </c>
      <c r="I13147" s="2">
        <v>4</v>
      </c>
      <c r="J13147" s="2">
        <v>10</v>
      </c>
      <c r="K13147" s="2">
        <v>1</v>
      </c>
      <c r="L13147" s="3">
        <v>142894707.68000001</v>
      </c>
      <c r="M13147" s="2" t="s">
        <v>20</v>
      </c>
      <c r="N13147" s="4" t="s">
        <v>21</v>
      </c>
    </row>
    <row r="13148" spans="1:14" x14ac:dyDescent="0.25">
      <c r="A13148" s="1" t="s">
        <v>366</v>
      </c>
      <c r="B13148" s="2" t="s">
        <v>189</v>
      </c>
      <c r="C13148" s="2" t="s">
        <v>2626</v>
      </c>
      <c r="D13148" s="2" t="s">
        <v>17961</v>
      </c>
      <c r="E13148" s="2" t="s">
        <v>11064</v>
      </c>
      <c r="F13148" s="2">
        <v>72102900</v>
      </c>
      <c r="G13148" s="2" t="s">
        <v>496</v>
      </c>
      <c r="H13148" s="2">
        <v>1</v>
      </c>
      <c r="I13148" s="2">
        <v>6</v>
      </c>
      <c r="J13148" s="2">
        <v>10</v>
      </c>
      <c r="K13148" s="2">
        <v>1</v>
      </c>
      <c r="L13148" s="3">
        <v>36330501.039999999</v>
      </c>
      <c r="M13148" s="2" t="s">
        <v>20</v>
      </c>
      <c r="N13148" s="4" t="s">
        <v>21</v>
      </c>
    </row>
    <row r="13149" spans="1:14" x14ac:dyDescent="0.25">
      <c r="A13149" s="1" t="s">
        <v>366</v>
      </c>
      <c r="B13149" s="2" t="s">
        <v>162</v>
      </c>
      <c r="C13149" s="2" t="s">
        <v>567</v>
      </c>
      <c r="D13149" s="2" t="s">
        <v>17885</v>
      </c>
      <c r="E13149" s="2" t="s">
        <v>11065</v>
      </c>
      <c r="F13149" s="2">
        <v>72154500</v>
      </c>
      <c r="G13149" s="2" t="s">
        <v>496</v>
      </c>
      <c r="H13149" s="2">
        <v>3</v>
      </c>
      <c r="I13149" s="2">
        <v>6</v>
      </c>
      <c r="J13149" s="2">
        <v>10</v>
      </c>
      <c r="K13149" s="2">
        <v>1</v>
      </c>
      <c r="L13149" s="3">
        <v>2559045.02</v>
      </c>
      <c r="M13149" s="2" t="s">
        <v>20</v>
      </c>
      <c r="N13149" s="4" t="s">
        <v>21</v>
      </c>
    </row>
    <row r="13150" spans="1:14" x14ac:dyDescent="0.25">
      <c r="A13150" s="1" t="s">
        <v>366</v>
      </c>
      <c r="B13150" s="2" t="s">
        <v>162</v>
      </c>
      <c r="C13150" s="2" t="s">
        <v>567</v>
      </c>
      <c r="D13150" s="2" t="s">
        <v>17885</v>
      </c>
      <c r="E13150" s="2" t="s">
        <v>11066</v>
      </c>
      <c r="F13150" s="2">
        <v>72101511</v>
      </c>
      <c r="G13150" s="2" t="s">
        <v>490</v>
      </c>
      <c r="H13150" s="2">
        <v>3</v>
      </c>
      <c r="I13150" s="2">
        <v>6</v>
      </c>
      <c r="J13150" s="2">
        <v>10</v>
      </c>
      <c r="K13150" s="2">
        <v>1</v>
      </c>
      <c r="L13150" s="3">
        <v>7478198</v>
      </c>
      <c r="M13150" s="2" t="s">
        <v>20</v>
      </c>
      <c r="N13150" s="4" t="s">
        <v>21</v>
      </c>
    </row>
    <row r="13151" spans="1:14" x14ac:dyDescent="0.25">
      <c r="A13151" s="1" t="s">
        <v>366</v>
      </c>
      <c r="B13151" s="2" t="s">
        <v>162</v>
      </c>
      <c r="C13151" s="2" t="s">
        <v>567</v>
      </c>
      <c r="D13151" s="2" t="s">
        <v>17885</v>
      </c>
      <c r="E13151" s="2" t="s">
        <v>11067</v>
      </c>
      <c r="F13151" s="2">
        <v>72154500</v>
      </c>
      <c r="G13151" s="2" t="s">
        <v>496</v>
      </c>
      <c r="H13151" s="2">
        <v>3</v>
      </c>
      <c r="I13151" s="2">
        <v>6</v>
      </c>
      <c r="J13151" s="2">
        <v>10</v>
      </c>
      <c r="K13151" s="2">
        <v>1</v>
      </c>
      <c r="L13151" s="3">
        <v>7497000</v>
      </c>
      <c r="M13151" s="2" t="s">
        <v>20</v>
      </c>
      <c r="N13151" s="4" t="s">
        <v>21</v>
      </c>
    </row>
    <row r="13152" spans="1:14" x14ac:dyDescent="0.25">
      <c r="A13152" s="1" t="s">
        <v>366</v>
      </c>
      <c r="B13152" s="2" t="s">
        <v>162</v>
      </c>
      <c r="C13152" s="2" t="s">
        <v>567</v>
      </c>
      <c r="D13152" s="2" t="s">
        <v>17885</v>
      </c>
      <c r="E13152" s="2" t="s">
        <v>11068</v>
      </c>
      <c r="F13152" s="2">
        <v>72154500</v>
      </c>
      <c r="G13152" s="2" t="s">
        <v>496</v>
      </c>
      <c r="H13152" s="2">
        <v>3</v>
      </c>
      <c r="I13152" s="2">
        <v>6</v>
      </c>
      <c r="J13152" s="2">
        <v>10</v>
      </c>
      <c r="K13152" s="2">
        <v>1</v>
      </c>
      <c r="L13152" s="3">
        <v>5985700</v>
      </c>
      <c r="M13152" s="2" t="s">
        <v>20</v>
      </c>
      <c r="N13152" s="4" t="s">
        <v>21</v>
      </c>
    </row>
    <row r="13153" spans="1:14" x14ac:dyDescent="0.25">
      <c r="A13153" s="1" t="s">
        <v>366</v>
      </c>
      <c r="B13153" s="2" t="s">
        <v>162</v>
      </c>
      <c r="C13153" s="2" t="s">
        <v>567</v>
      </c>
      <c r="D13153" s="2" t="s">
        <v>17885</v>
      </c>
      <c r="E13153" s="2" t="s">
        <v>11069</v>
      </c>
      <c r="F13153" s="2">
        <v>72154500</v>
      </c>
      <c r="G13153" s="2" t="s">
        <v>496</v>
      </c>
      <c r="H13153" s="2">
        <v>3</v>
      </c>
      <c r="I13153" s="2">
        <v>6</v>
      </c>
      <c r="J13153" s="2">
        <v>10</v>
      </c>
      <c r="K13153" s="2">
        <v>1</v>
      </c>
      <c r="L13153" s="3">
        <v>3770738.72</v>
      </c>
      <c r="M13153" s="2" t="s">
        <v>20</v>
      </c>
      <c r="N13153" s="4" t="s">
        <v>21</v>
      </c>
    </row>
    <row r="13154" spans="1:14" x14ac:dyDescent="0.25">
      <c r="A13154" s="1" t="s">
        <v>366</v>
      </c>
      <c r="B13154" s="2" t="s">
        <v>162</v>
      </c>
      <c r="C13154" s="2" t="s">
        <v>567</v>
      </c>
      <c r="D13154" s="2" t="s">
        <v>17885</v>
      </c>
      <c r="E13154" s="2" t="s">
        <v>11070</v>
      </c>
      <c r="F13154" s="2">
        <v>72154500</v>
      </c>
      <c r="G13154" s="2" t="s">
        <v>496</v>
      </c>
      <c r="H13154" s="2">
        <v>3</v>
      </c>
      <c r="I13154" s="2">
        <v>6</v>
      </c>
      <c r="J13154" s="2">
        <v>10</v>
      </c>
      <c r="K13154" s="2">
        <v>1</v>
      </c>
      <c r="L13154" s="3">
        <v>20110607.300000001</v>
      </c>
      <c r="M13154" s="2" t="s">
        <v>20</v>
      </c>
      <c r="N13154" s="4" t="s">
        <v>21</v>
      </c>
    </row>
    <row r="13155" spans="1:14" x14ac:dyDescent="0.25">
      <c r="A13155" s="1" t="s">
        <v>366</v>
      </c>
      <c r="B13155" s="2" t="s">
        <v>162</v>
      </c>
      <c r="C13155" s="2" t="s">
        <v>567</v>
      </c>
      <c r="D13155" s="2" t="s">
        <v>17885</v>
      </c>
      <c r="E13155" s="2" t="s">
        <v>11071</v>
      </c>
      <c r="F13155" s="2">
        <v>72154500</v>
      </c>
      <c r="G13155" s="2" t="s">
        <v>496</v>
      </c>
      <c r="H13155" s="2">
        <v>3</v>
      </c>
      <c r="I13155" s="2">
        <v>6</v>
      </c>
      <c r="J13155" s="2">
        <v>10</v>
      </c>
      <c r="K13155" s="2">
        <v>1</v>
      </c>
      <c r="L13155" s="3">
        <v>10306685.199999999</v>
      </c>
      <c r="M13155" s="2" t="s">
        <v>20</v>
      </c>
      <c r="N13155" s="4" t="s">
        <v>21</v>
      </c>
    </row>
    <row r="13156" spans="1:14" x14ac:dyDescent="0.25">
      <c r="A13156" s="1" t="s">
        <v>366</v>
      </c>
      <c r="B13156" s="2" t="s">
        <v>162</v>
      </c>
      <c r="C13156" s="2" t="s">
        <v>567</v>
      </c>
      <c r="D13156" s="2" t="s">
        <v>17885</v>
      </c>
      <c r="E13156" s="2" t="s">
        <v>11072</v>
      </c>
      <c r="F13156" s="2">
        <v>73152100</v>
      </c>
      <c r="G13156" s="2" t="s">
        <v>496</v>
      </c>
      <c r="H13156" s="2">
        <v>3</v>
      </c>
      <c r="I13156" s="2">
        <v>6</v>
      </c>
      <c r="J13156" s="2">
        <v>10</v>
      </c>
      <c r="K13156" s="2">
        <v>1</v>
      </c>
      <c r="L13156" s="3">
        <v>4462500</v>
      </c>
      <c r="M13156" s="2" t="s">
        <v>20</v>
      </c>
      <c r="N13156" s="4" t="s">
        <v>21</v>
      </c>
    </row>
    <row r="13157" spans="1:14" x14ac:dyDescent="0.25">
      <c r="A13157" s="1" t="s">
        <v>366</v>
      </c>
      <c r="B13157" s="2" t="s">
        <v>162</v>
      </c>
      <c r="C13157" s="2" t="s">
        <v>567</v>
      </c>
      <c r="D13157" s="2" t="s">
        <v>17885</v>
      </c>
      <c r="E13157" s="2" t="s">
        <v>11073</v>
      </c>
      <c r="F13157" s="2">
        <v>72154500</v>
      </c>
      <c r="G13157" s="2" t="s">
        <v>496</v>
      </c>
      <c r="H13157" s="2">
        <v>3</v>
      </c>
      <c r="I13157" s="2">
        <v>6</v>
      </c>
      <c r="J13157" s="2">
        <v>10</v>
      </c>
      <c r="K13157" s="2">
        <v>1</v>
      </c>
      <c r="L13157" s="3">
        <v>7038711.96</v>
      </c>
      <c r="M13157" s="2" t="s">
        <v>20</v>
      </c>
      <c r="N13157" s="4" t="s">
        <v>21</v>
      </c>
    </row>
    <row r="13158" spans="1:14" x14ac:dyDescent="0.25">
      <c r="A13158" s="1" t="s">
        <v>366</v>
      </c>
      <c r="B13158" s="2" t="s">
        <v>162</v>
      </c>
      <c r="C13158" s="2" t="s">
        <v>567</v>
      </c>
      <c r="D13158" s="2" t="s">
        <v>17885</v>
      </c>
      <c r="E13158" s="2" t="s">
        <v>11074</v>
      </c>
      <c r="F13158" s="2">
        <v>72151207</v>
      </c>
      <c r="G13158" s="2" t="s">
        <v>490</v>
      </c>
      <c r="H13158" s="2">
        <v>3</v>
      </c>
      <c r="I13158" s="2">
        <v>6</v>
      </c>
      <c r="J13158" s="2">
        <v>10</v>
      </c>
      <c r="K13158" s="2">
        <v>1</v>
      </c>
      <c r="L13158" s="3">
        <v>12219277</v>
      </c>
      <c r="M13158" s="2" t="s">
        <v>20</v>
      </c>
      <c r="N13158" s="4" t="s">
        <v>21</v>
      </c>
    </row>
    <row r="13159" spans="1:14" x14ac:dyDescent="0.25">
      <c r="A13159" s="1" t="s">
        <v>366</v>
      </c>
      <c r="B13159" s="2" t="s">
        <v>3066</v>
      </c>
      <c r="C13159" s="2" t="s">
        <v>3067</v>
      </c>
      <c r="D13159" s="2" t="s">
        <v>17985</v>
      </c>
      <c r="E13159" s="2" t="s">
        <v>11075</v>
      </c>
      <c r="F13159" s="2">
        <v>71121905</v>
      </c>
      <c r="G13159" s="2" t="s">
        <v>496</v>
      </c>
      <c r="H13159" s="2">
        <v>5</v>
      </c>
      <c r="I13159" s="2">
        <v>7</v>
      </c>
      <c r="J13159" s="2">
        <v>10</v>
      </c>
      <c r="K13159" s="2">
        <v>1</v>
      </c>
      <c r="L13159" s="3">
        <v>7881656</v>
      </c>
      <c r="M13159" s="2" t="s">
        <v>20</v>
      </c>
      <c r="N13159" s="4" t="s">
        <v>21</v>
      </c>
    </row>
    <row r="13160" spans="1:14" x14ac:dyDescent="0.25">
      <c r="A13160" s="1" t="s">
        <v>366</v>
      </c>
      <c r="B13160" s="2" t="s">
        <v>189</v>
      </c>
      <c r="C13160" s="2" t="s">
        <v>2639</v>
      </c>
      <c r="D13160" s="2" t="s">
        <v>17963</v>
      </c>
      <c r="E13160" s="2" t="s">
        <v>11076</v>
      </c>
      <c r="F13160" s="2">
        <v>83101501</v>
      </c>
      <c r="G13160" s="2" t="s">
        <v>496</v>
      </c>
      <c r="H13160" s="2">
        <v>5</v>
      </c>
      <c r="I13160" s="2">
        <v>7</v>
      </c>
      <c r="J13160" s="2">
        <v>10</v>
      </c>
      <c r="K13160" s="2">
        <v>1</v>
      </c>
      <c r="L13160" s="3">
        <v>14943422.960000001</v>
      </c>
      <c r="M13160" s="2" t="s">
        <v>20</v>
      </c>
      <c r="N13160" s="4" t="s">
        <v>21</v>
      </c>
    </row>
    <row r="13161" spans="1:14" x14ac:dyDescent="0.25">
      <c r="A13161" s="1" t="s">
        <v>366</v>
      </c>
      <c r="B13161" s="2" t="s">
        <v>189</v>
      </c>
      <c r="C13161" s="2" t="s">
        <v>2639</v>
      </c>
      <c r="D13161" s="2" t="s">
        <v>17963</v>
      </c>
      <c r="E13161" s="2" t="s">
        <v>11077</v>
      </c>
      <c r="F13161" s="2">
        <v>83101506</v>
      </c>
      <c r="G13161" s="2" t="s">
        <v>490</v>
      </c>
      <c r="H13161" s="2">
        <v>11</v>
      </c>
      <c r="I13161" s="2">
        <v>1</v>
      </c>
      <c r="J13161" s="2">
        <v>10</v>
      </c>
      <c r="K13161" s="2">
        <v>1</v>
      </c>
      <c r="L13161" s="3">
        <v>27495426</v>
      </c>
      <c r="M13161" s="2" t="s">
        <v>20</v>
      </c>
      <c r="N13161" s="4" t="s">
        <v>17385</v>
      </c>
    </row>
    <row r="13162" spans="1:14" x14ac:dyDescent="0.25">
      <c r="A13162" s="1" t="s">
        <v>366</v>
      </c>
      <c r="B13162" s="2" t="s">
        <v>189</v>
      </c>
      <c r="C13162" s="2" t="s">
        <v>2639</v>
      </c>
      <c r="D13162" s="2" t="s">
        <v>17963</v>
      </c>
      <c r="E13162" s="2" t="s">
        <v>11078</v>
      </c>
      <c r="F13162" s="2">
        <v>72102900</v>
      </c>
      <c r="G13162" s="2" t="s">
        <v>496</v>
      </c>
      <c r="H13162" s="2">
        <v>11</v>
      </c>
      <c r="I13162" s="2">
        <v>1</v>
      </c>
      <c r="J13162" s="2">
        <v>10</v>
      </c>
      <c r="K13162" s="2">
        <v>1</v>
      </c>
      <c r="L13162" s="3">
        <v>15000000</v>
      </c>
      <c r="M13162" s="2" t="s">
        <v>20</v>
      </c>
      <c r="N13162" s="4" t="s">
        <v>17385</v>
      </c>
    </row>
    <row r="13163" spans="1:14" x14ac:dyDescent="0.25">
      <c r="A13163" s="1" t="s">
        <v>366</v>
      </c>
      <c r="B13163" s="2" t="s">
        <v>181</v>
      </c>
      <c r="C13163" s="2" t="s">
        <v>182</v>
      </c>
      <c r="D13163" s="2" t="s">
        <v>183</v>
      </c>
      <c r="E13163" s="2" t="s">
        <v>11079</v>
      </c>
      <c r="F13163" s="2">
        <v>70111503</v>
      </c>
      <c r="G13163" s="2" t="s">
        <v>490</v>
      </c>
      <c r="H13163" s="2">
        <v>1</v>
      </c>
      <c r="I13163" s="2">
        <v>5</v>
      </c>
      <c r="J13163" s="2">
        <v>10</v>
      </c>
      <c r="K13163" s="2">
        <v>1</v>
      </c>
      <c r="L13163" s="3">
        <v>29988000</v>
      </c>
      <c r="M13163" s="2" t="s">
        <v>20</v>
      </c>
      <c r="N13163" s="4" t="s">
        <v>21</v>
      </c>
    </row>
    <row r="13164" spans="1:14" x14ac:dyDescent="0.25">
      <c r="A13164" s="1" t="s">
        <v>366</v>
      </c>
      <c r="B13164" s="2" t="s">
        <v>529</v>
      </c>
      <c r="C13164" s="2" t="s">
        <v>880</v>
      </c>
      <c r="D13164" s="2" t="s">
        <v>17906</v>
      </c>
      <c r="E13164" s="2" t="s">
        <v>11080</v>
      </c>
      <c r="F13164" s="2">
        <v>48101601</v>
      </c>
      <c r="G13164" s="2" t="s">
        <v>490</v>
      </c>
      <c r="H13164" s="2">
        <v>6</v>
      </c>
      <c r="I13164" s="2">
        <v>4</v>
      </c>
      <c r="J13164" s="2">
        <v>10</v>
      </c>
      <c r="K13164" s="2">
        <v>1</v>
      </c>
      <c r="L13164" s="3">
        <v>2550000</v>
      </c>
      <c r="M13164" s="2" t="s">
        <v>0</v>
      </c>
      <c r="N13164" s="4" t="s">
        <v>21</v>
      </c>
    </row>
    <row r="13165" spans="1:14" x14ac:dyDescent="0.25">
      <c r="A13165" s="1" t="s">
        <v>366</v>
      </c>
      <c r="B13165" s="2" t="s">
        <v>103</v>
      </c>
      <c r="C13165" s="2" t="s">
        <v>104</v>
      </c>
      <c r="D13165" s="2" t="s">
        <v>105</v>
      </c>
      <c r="E13165" s="2" t="s">
        <v>11081</v>
      </c>
      <c r="F13165" s="2">
        <v>44121708</v>
      </c>
      <c r="G13165" s="2" t="s">
        <v>490</v>
      </c>
      <c r="H13165" s="2">
        <v>3</v>
      </c>
      <c r="I13165" s="2">
        <v>4</v>
      </c>
      <c r="J13165" s="2">
        <v>10</v>
      </c>
      <c r="K13165" s="2">
        <v>50</v>
      </c>
      <c r="L13165" s="3">
        <v>618800</v>
      </c>
      <c r="M13165" s="2" t="s">
        <v>0</v>
      </c>
      <c r="N13165" s="4" t="s">
        <v>21</v>
      </c>
    </row>
    <row r="13166" spans="1:14" x14ac:dyDescent="0.25">
      <c r="A13166" s="1" t="s">
        <v>366</v>
      </c>
      <c r="B13166" s="2" t="s">
        <v>103</v>
      </c>
      <c r="C13166" s="2" t="s">
        <v>104</v>
      </c>
      <c r="D13166" s="2" t="s">
        <v>105</v>
      </c>
      <c r="E13166" s="2" t="s">
        <v>11082</v>
      </c>
      <c r="F13166" s="2">
        <v>44121708</v>
      </c>
      <c r="G13166" s="2" t="s">
        <v>490</v>
      </c>
      <c r="H13166" s="2">
        <v>3</v>
      </c>
      <c r="I13166" s="2">
        <v>4</v>
      </c>
      <c r="J13166" s="2">
        <v>10</v>
      </c>
      <c r="K13166" s="2">
        <v>50</v>
      </c>
      <c r="L13166" s="3">
        <v>925344</v>
      </c>
      <c r="M13166" s="2" t="s">
        <v>0</v>
      </c>
      <c r="N13166" s="4" t="s">
        <v>21</v>
      </c>
    </row>
    <row r="13167" spans="1:14" x14ac:dyDescent="0.25">
      <c r="A13167" s="1" t="s">
        <v>366</v>
      </c>
      <c r="B13167" s="2" t="s">
        <v>622</v>
      </c>
      <c r="C13167" s="2" t="s">
        <v>622</v>
      </c>
      <c r="D13167" s="2" t="s">
        <v>17893</v>
      </c>
      <c r="E13167" s="2" t="s">
        <v>11083</v>
      </c>
      <c r="F13167" s="2">
        <v>46182002</v>
      </c>
      <c r="G13167" s="2" t="s">
        <v>490</v>
      </c>
      <c r="H13167" s="2">
        <v>3</v>
      </c>
      <c r="I13167" s="2">
        <v>9</v>
      </c>
      <c r="J13167" s="2">
        <v>10</v>
      </c>
      <c r="K13167" s="2">
        <v>2</v>
      </c>
      <c r="L13167" s="3">
        <v>80000</v>
      </c>
      <c r="M13167" s="2" t="s">
        <v>0</v>
      </c>
      <c r="N13167" s="4" t="s">
        <v>21</v>
      </c>
    </row>
    <row r="13168" spans="1:14" x14ac:dyDescent="0.25">
      <c r="A13168" s="1" t="s">
        <v>366</v>
      </c>
      <c r="B13168" s="2" t="s">
        <v>76</v>
      </c>
      <c r="C13168" s="2" t="s">
        <v>1365</v>
      </c>
      <c r="D13168" s="2" t="s">
        <v>17940</v>
      </c>
      <c r="E13168" s="2" t="s">
        <v>11084</v>
      </c>
      <c r="F13168" s="2">
        <v>10111305</v>
      </c>
      <c r="G13168" s="2" t="s">
        <v>490</v>
      </c>
      <c r="H13168" s="2">
        <v>3</v>
      </c>
      <c r="I13168" s="2">
        <v>7</v>
      </c>
      <c r="J13168" s="2">
        <v>10</v>
      </c>
      <c r="K13168" s="2">
        <v>3</v>
      </c>
      <c r="L13168" s="3">
        <v>57000</v>
      </c>
      <c r="M13168" s="2" t="s">
        <v>0</v>
      </c>
      <c r="N13168" s="4" t="s">
        <v>21</v>
      </c>
    </row>
    <row r="13169" spans="1:14" x14ac:dyDescent="0.25">
      <c r="A13169" s="1" t="s">
        <v>366</v>
      </c>
      <c r="B13169" s="2" t="s">
        <v>76</v>
      </c>
      <c r="C13169" s="2" t="s">
        <v>1365</v>
      </c>
      <c r="D13169" s="2" t="s">
        <v>17940</v>
      </c>
      <c r="E13169" s="2" t="s">
        <v>11085</v>
      </c>
      <c r="F13169" s="2">
        <v>10111305</v>
      </c>
      <c r="G13169" s="2" t="s">
        <v>490</v>
      </c>
      <c r="H13169" s="2">
        <v>3</v>
      </c>
      <c r="I13169" s="2">
        <v>7</v>
      </c>
      <c r="J13169" s="2">
        <v>10</v>
      </c>
      <c r="K13169" s="2">
        <v>3</v>
      </c>
      <c r="L13169" s="3">
        <v>42000</v>
      </c>
      <c r="M13169" s="2" t="s">
        <v>17382</v>
      </c>
      <c r="N13169" s="4" t="s">
        <v>21</v>
      </c>
    </row>
    <row r="13170" spans="1:14" x14ac:dyDescent="0.25">
      <c r="A13170" s="1" t="s">
        <v>366</v>
      </c>
      <c r="B13170" s="2" t="s">
        <v>122</v>
      </c>
      <c r="C13170" s="2" t="s">
        <v>257</v>
      </c>
      <c r="D13170" s="2" t="s">
        <v>258</v>
      </c>
      <c r="E13170" s="2" t="s">
        <v>11086</v>
      </c>
      <c r="F13170" s="2">
        <v>43211617</v>
      </c>
      <c r="G13170" s="2" t="s">
        <v>490</v>
      </c>
      <c r="H13170" s="2">
        <v>3</v>
      </c>
      <c r="I13170" s="2">
        <v>4</v>
      </c>
      <c r="J13170" s="2">
        <v>10</v>
      </c>
      <c r="K13170" s="2">
        <v>8</v>
      </c>
      <c r="L13170" s="3">
        <v>140686.56</v>
      </c>
      <c r="M13170" s="2" t="s">
        <v>0</v>
      </c>
      <c r="N13170" s="4" t="s">
        <v>21</v>
      </c>
    </row>
    <row r="13171" spans="1:14" x14ac:dyDescent="0.25">
      <c r="A13171" s="1" t="s">
        <v>366</v>
      </c>
      <c r="B13171" s="2" t="s">
        <v>122</v>
      </c>
      <c r="C13171" s="2" t="s">
        <v>257</v>
      </c>
      <c r="D13171" s="2" t="s">
        <v>258</v>
      </c>
      <c r="E13171" s="2" t="s">
        <v>11086</v>
      </c>
      <c r="F13171" s="2">
        <v>43211617</v>
      </c>
      <c r="G13171" s="2" t="s">
        <v>490</v>
      </c>
      <c r="H13171" s="2">
        <v>3</v>
      </c>
      <c r="I13171" s="2">
        <v>4</v>
      </c>
      <c r="J13171" s="2">
        <v>10</v>
      </c>
      <c r="K13171" s="2">
        <v>5</v>
      </c>
      <c r="L13171" s="3">
        <v>87929.1</v>
      </c>
      <c r="M13171" s="2" t="s">
        <v>0</v>
      </c>
      <c r="N13171" s="4" t="s">
        <v>21</v>
      </c>
    </row>
    <row r="13172" spans="1:14" x14ac:dyDescent="0.25">
      <c r="A13172" s="1" t="s">
        <v>366</v>
      </c>
      <c r="B13172" s="2" t="s">
        <v>76</v>
      </c>
      <c r="C13172" s="2" t="s">
        <v>1365</v>
      </c>
      <c r="D13172" s="2" t="s">
        <v>17940</v>
      </c>
      <c r="E13172" s="2" t="s">
        <v>11087</v>
      </c>
      <c r="F13172" s="2">
        <v>10111305</v>
      </c>
      <c r="G13172" s="2" t="s">
        <v>490</v>
      </c>
      <c r="H13172" s="2">
        <v>3</v>
      </c>
      <c r="I13172" s="2">
        <v>7</v>
      </c>
      <c r="J13172" s="2">
        <v>10</v>
      </c>
      <c r="K13172" s="2">
        <v>8</v>
      </c>
      <c r="L13172" s="3">
        <v>200000</v>
      </c>
      <c r="M13172" s="2" t="s">
        <v>0</v>
      </c>
      <c r="N13172" s="4" t="s">
        <v>21</v>
      </c>
    </row>
    <row r="13173" spans="1:14" x14ac:dyDescent="0.25">
      <c r="A13173" s="1" t="s">
        <v>366</v>
      </c>
      <c r="B13173" s="2" t="s">
        <v>278</v>
      </c>
      <c r="C13173" s="2" t="s">
        <v>606</v>
      </c>
      <c r="D13173" s="2" t="s">
        <v>17890</v>
      </c>
      <c r="E13173" s="2" t="s">
        <v>11088</v>
      </c>
      <c r="F13173" s="2">
        <v>70171501</v>
      </c>
      <c r="G13173" s="2" t="s">
        <v>490</v>
      </c>
      <c r="H13173" s="2">
        <v>11</v>
      </c>
      <c r="I13173" s="2">
        <v>1</v>
      </c>
      <c r="J13173" s="2">
        <v>10</v>
      </c>
      <c r="K13173" s="2">
        <v>1</v>
      </c>
      <c r="L13173" s="3">
        <v>7499999.8399999999</v>
      </c>
      <c r="M13173" s="2" t="s">
        <v>20</v>
      </c>
      <c r="N13173" s="4" t="s">
        <v>21</v>
      </c>
    </row>
    <row r="13174" spans="1:14" x14ac:dyDescent="0.25">
      <c r="A13174" s="1" t="s">
        <v>366</v>
      </c>
      <c r="B13174" s="2" t="s">
        <v>278</v>
      </c>
      <c r="C13174" s="2" t="s">
        <v>606</v>
      </c>
      <c r="D13174" s="2" t="s">
        <v>17890</v>
      </c>
      <c r="E13174" s="2" t="s">
        <v>11089</v>
      </c>
      <c r="F13174" s="2">
        <v>77121504</v>
      </c>
      <c r="G13174" s="2" t="s">
        <v>490</v>
      </c>
      <c r="H13174" s="2">
        <v>2</v>
      </c>
      <c r="I13174" s="2">
        <v>6</v>
      </c>
      <c r="J13174" s="2">
        <v>10</v>
      </c>
      <c r="K13174" s="2">
        <v>1</v>
      </c>
      <c r="L13174" s="3">
        <v>54521485.060000002</v>
      </c>
      <c r="M13174" s="2" t="s">
        <v>20</v>
      </c>
      <c r="N13174" s="4" t="s">
        <v>21</v>
      </c>
    </row>
    <row r="13175" spans="1:14" x14ac:dyDescent="0.25">
      <c r="A13175" s="1" t="s">
        <v>366</v>
      </c>
      <c r="B13175" s="2" t="s">
        <v>622</v>
      </c>
      <c r="C13175" s="2" t="s">
        <v>622</v>
      </c>
      <c r="D13175" s="2" t="s">
        <v>17893</v>
      </c>
      <c r="E13175" s="2" t="s">
        <v>18785</v>
      </c>
      <c r="F13175" s="2">
        <v>46181804</v>
      </c>
      <c r="G13175" s="2" t="s">
        <v>490</v>
      </c>
      <c r="H13175" s="2">
        <v>3</v>
      </c>
      <c r="I13175" s="2">
        <v>9</v>
      </c>
      <c r="J13175" s="2">
        <v>10</v>
      </c>
      <c r="K13175" s="2">
        <v>58</v>
      </c>
      <c r="L13175" s="3">
        <v>1334000</v>
      </c>
      <c r="M13175" s="2" t="s">
        <v>0</v>
      </c>
      <c r="N13175" s="4" t="s">
        <v>21</v>
      </c>
    </row>
    <row r="13176" spans="1:14" x14ac:dyDescent="0.25">
      <c r="A13176" s="1" t="s">
        <v>366</v>
      </c>
      <c r="B13176" s="2" t="s">
        <v>497</v>
      </c>
      <c r="C13176" s="2" t="s">
        <v>498</v>
      </c>
      <c r="D13176" s="2" t="s">
        <v>17879</v>
      </c>
      <c r="E13176" s="2" t="s">
        <v>11090</v>
      </c>
      <c r="F13176" s="2">
        <v>41113630</v>
      </c>
      <c r="G13176" s="2" t="s">
        <v>490</v>
      </c>
      <c r="H13176" s="2">
        <v>4</v>
      </c>
      <c r="I13176" s="2">
        <v>8</v>
      </c>
      <c r="J13176" s="2">
        <v>10</v>
      </c>
      <c r="K13176" s="2">
        <v>2</v>
      </c>
      <c r="L13176" s="3">
        <v>371798.84</v>
      </c>
      <c r="M13176" s="2" t="s">
        <v>0</v>
      </c>
      <c r="N13176" s="4" t="s">
        <v>21</v>
      </c>
    </row>
    <row r="13177" spans="1:14" x14ac:dyDescent="0.25">
      <c r="A13177" s="1" t="s">
        <v>366</v>
      </c>
      <c r="B13177" s="2" t="s">
        <v>529</v>
      </c>
      <c r="C13177" s="2" t="s">
        <v>882</v>
      </c>
      <c r="D13177" s="2" t="s">
        <v>17907</v>
      </c>
      <c r="E13177" s="2" t="s">
        <v>11091</v>
      </c>
      <c r="F13177" s="2">
        <v>41103011</v>
      </c>
      <c r="G13177" s="2" t="s">
        <v>496</v>
      </c>
      <c r="H13177" s="2">
        <v>5</v>
      </c>
      <c r="I13177" s="2">
        <v>4</v>
      </c>
      <c r="J13177" s="2">
        <v>10</v>
      </c>
      <c r="K13177" s="2">
        <v>3</v>
      </c>
      <c r="L13177" s="3">
        <v>11189700</v>
      </c>
      <c r="M13177" s="2" t="s">
        <v>0</v>
      </c>
      <c r="N13177" s="4" t="s">
        <v>21</v>
      </c>
    </row>
    <row r="13178" spans="1:14" x14ac:dyDescent="0.25">
      <c r="A13178" s="1" t="s">
        <v>366</v>
      </c>
      <c r="B13178" s="2" t="s">
        <v>10784</v>
      </c>
      <c r="C13178" s="2" t="s">
        <v>10785</v>
      </c>
      <c r="D13178" s="2" t="s">
        <v>18044</v>
      </c>
      <c r="E13178" s="2" t="s">
        <v>11092</v>
      </c>
      <c r="F13178" s="2">
        <v>12141903</v>
      </c>
      <c r="G13178" s="2" t="s">
        <v>490</v>
      </c>
      <c r="H13178" s="2">
        <v>1</v>
      </c>
      <c r="I13178" s="2">
        <v>11</v>
      </c>
      <c r="J13178" s="2">
        <v>10</v>
      </c>
      <c r="K13178" s="2">
        <v>1</v>
      </c>
      <c r="L13178" s="3">
        <v>1992438.42</v>
      </c>
      <c r="M13178" s="2" t="s">
        <v>20</v>
      </c>
      <c r="N13178" s="4" t="s">
        <v>21</v>
      </c>
    </row>
    <row r="13179" spans="1:14" x14ac:dyDescent="0.25">
      <c r="A13179" s="1" t="s">
        <v>366</v>
      </c>
      <c r="B13179" s="2" t="s">
        <v>86</v>
      </c>
      <c r="C13179" s="2" t="s">
        <v>93</v>
      </c>
      <c r="D13179" s="2" t="s">
        <v>94</v>
      </c>
      <c r="E13179" s="2" t="s">
        <v>11093</v>
      </c>
      <c r="F13179" s="2">
        <v>11151502</v>
      </c>
      <c r="G13179" s="2" t="s">
        <v>490</v>
      </c>
      <c r="H13179" s="2">
        <v>3</v>
      </c>
      <c r="I13179" s="2">
        <v>6</v>
      </c>
      <c r="J13179" s="2">
        <v>10</v>
      </c>
      <c r="K13179" s="2">
        <v>10</v>
      </c>
      <c r="L13179" s="3">
        <v>3034500</v>
      </c>
      <c r="M13179" s="2" t="s">
        <v>0</v>
      </c>
      <c r="N13179" s="4" t="s">
        <v>21</v>
      </c>
    </row>
    <row r="13180" spans="1:14" x14ac:dyDescent="0.25">
      <c r="A13180" s="1" t="s">
        <v>366</v>
      </c>
      <c r="B13180" s="2" t="s">
        <v>76</v>
      </c>
      <c r="C13180" s="2" t="s">
        <v>1365</v>
      </c>
      <c r="D13180" s="2" t="s">
        <v>17940</v>
      </c>
      <c r="E13180" s="2" t="s">
        <v>11094</v>
      </c>
      <c r="F13180" s="2">
        <v>10111305</v>
      </c>
      <c r="G13180" s="2" t="s">
        <v>490</v>
      </c>
      <c r="H13180" s="2">
        <v>3</v>
      </c>
      <c r="I13180" s="2">
        <v>7</v>
      </c>
      <c r="J13180" s="2">
        <v>10</v>
      </c>
      <c r="K13180" s="2">
        <v>1</v>
      </c>
      <c r="L13180" s="3">
        <v>18900</v>
      </c>
      <c r="M13180" s="2" t="s">
        <v>0</v>
      </c>
      <c r="N13180" s="4" t="s">
        <v>21</v>
      </c>
    </row>
    <row r="13181" spans="1:14" x14ac:dyDescent="0.25">
      <c r="A13181" s="1" t="s">
        <v>366</v>
      </c>
      <c r="B13181" s="2" t="s">
        <v>76</v>
      </c>
      <c r="C13181" s="2" t="s">
        <v>1365</v>
      </c>
      <c r="D13181" s="2" t="s">
        <v>17940</v>
      </c>
      <c r="E13181" s="2" t="s">
        <v>11095</v>
      </c>
      <c r="F13181" s="2">
        <v>10111305</v>
      </c>
      <c r="G13181" s="2" t="s">
        <v>490</v>
      </c>
      <c r="H13181" s="2">
        <v>3</v>
      </c>
      <c r="I13181" s="2">
        <v>7</v>
      </c>
      <c r="J13181" s="2">
        <v>10</v>
      </c>
      <c r="K13181" s="2">
        <v>8</v>
      </c>
      <c r="L13181" s="3">
        <v>280000</v>
      </c>
      <c r="M13181" s="2" t="s">
        <v>0</v>
      </c>
      <c r="N13181" s="4" t="s">
        <v>21</v>
      </c>
    </row>
    <row r="13182" spans="1:14" x14ac:dyDescent="0.25">
      <c r="A13182" s="1" t="s">
        <v>366</v>
      </c>
      <c r="B13182" s="2" t="s">
        <v>76</v>
      </c>
      <c r="C13182" s="2" t="s">
        <v>1365</v>
      </c>
      <c r="D13182" s="2" t="s">
        <v>17940</v>
      </c>
      <c r="E13182" s="2" t="s">
        <v>11096</v>
      </c>
      <c r="F13182" s="2">
        <v>10111305</v>
      </c>
      <c r="G13182" s="2" t="s">
        <v>490</v>
      </c>
      <c r="H13182" s="2">
        <v>3</v>
      </c>
      <c r="I13182" s="2">
        <v>7</v>
      </c>
      <c r="J13182" s="2">
        <v>10</v>
      </c>
      <c r="K13182" s="2">
        <v>3</v>
      </c>
      <c r="L13182" s="3">
        <v>69000</v>
      </c>
      <c r="M13182" s="2" t="s">
        <v>0</v>
      </c>
      <c r="N13182" s="4" t="s">
        <v>21</v>
      </c>
    </row>
    <row r="13183" spans="1:14" x14ac:dyDescent="0.25">
      <c r="A13183" s="1" t="s">
        <v>366</v>
      </c>
      <c r="B13183" s="2" t="s">
        <v>622</v>
      </c>
      <c r="C13183" s="2" t="s">
        <v>622</v>
      </c>
      <c r="D13183" s="2" t="s">
        <v>17893</v>
      </c>
      <c r="E13183" s="2" t="s">
        <v>11097</v>
      </c>
      <c r="F13183" s="2">
        <v>53102102</v>
      </c>
      <c r="G13183" s="2" t="s">
        <v>490</v>
      </c>
      <c r="H13183" s="2">
        <v>3</v>
      </c>
      <c r="I13183" s="2">
        <v>9</v>
      </c>
      <c r="J13183" s="2">
        <v>10</v>
      </c>
      <c r="K13183" s="2">
        <v>20</v>
      </c>
      <c r="L13183" s="3">
        <v>1261400</v>
      </c>
      <c r="M13183" s="2" t="s">
        <v>0</v>
      </c>
      <c r="N13183" s="4" t="s">
        <v>21</v>
      </c>
    </row>
    <row r="13184" spans="1:14" x14ac:dyDescent="0.25">
      <c r="A13184" s="1" t="s">
        <v>366</v>
      </c>
      <c r="B13184" s="2" t="s">
        <v>622</v>
      </c>
      <c r="C13184" s="2" t="s">
        <v>622</v>
      </c>
      <c r="D13184" s="2" t="s">
        <v>17893</v>
      </c>
      <c r="E13184" s="2" t="s">
        <v>11098</v>
      </c>
      <c r="F13184" s="2">
        <v>53102102</v>
      </c>
      <c r="G13184" s="2" t="s">
        <v>490</v>
      </c>
      <c r="H13184" s="2">
        <v>3</v>
      </c>
      <c r="I13184" s="2">
        <v>9</v>
      </c>
      <c r="J13184" s="2">
        <v>10</v>
      </c>
      <c r="K13184" s="2">
        <v>20</v>
      </c>
      <c r="L13184" s="3">
        <v>1261400</v>
      </c>
      <c r="M13184" s="2" t="s">
        <v>0</v>
      </c>
      <c r="N13184" s="4" t="s">
        <v>21</v>
      </c>
    </row>
    <row r="13185" spans="1:14" x14ac:dyDescent="0.25">
      <c r="A13185" s="1" t="s">
        <v>366</v>
      </c>
      <c r="B13185" s="2" t="s">
        <v>622</v>
      </c>
      <c r="C13185" s="2" t="s">
        <v>622</v>
      </c>
      <c r="D13185" s="2" t="s">
        <v>17893</v>
      </c>
      <c r="E13185" s="2" t="s">
        <v>11099</v>
      </c>
      <c r="F13185" s="2">
        <v>53102102</v>
      </c>
      <c r="G13185" s="2" t="s">
        <v>490</v>
      </c>
      <c r="H13185" s="2">
        <v>3</v>
      </c>
      <c r="I13185" s="2">
        <v>9</v>
      </c>
      <c r="J13185" s="2">
        <v>10</v>
      </c>
      <c r="K13185" s="2">
        <v>20</v>
      </c>
      <c r="L13185" s="3">
        <v>1261400</v>
      </c>
      <c r="M13185" s="2" t="s">
        <v>0</v>
      </c>
      <c r="N13185" s="4" t="s">
        <v>21</v>
      </c>
    </row>
    <row r="13186" spans="1:14" x14ac:dyDescent="0.25">
      <c r="A13186" s="1" t="s">
        <v>366</v>
      </c>
      <c r="B13186" s="2" t="s">
        <v>10784</v>
      </c>
      <c r="C13186" s="2" t="s">
        <v>10785</v>
      </c>
      <c r="D13186" s="2" t="s">
        <v>18044</v>
      </c>
      <c r="E13186" s="2" t="s">
        <v>11100</v>
      </c>
      <c r="F13186" s="2">
        <v>12141904</v>
      </c>
      <c r="G13186" s="2" t="s">
        <v>490</v>
      </c>
      <c r="H13186" s="2">
        <v>1</v>
      </c>
      <c r="I13186" s="2">
        <v>11</v>
      </c>
      <c r="J13186" s="2">
        <v>10</v>
      </c>
      <c r="K13186" s="2">
        <v>1</v>
      </c>
      <c r="L13186" s="3">
        <v>2470754.64</v>
      </c>
      <c r="M13186" s="2" t="s">
        <v>20</v>
      </c>
      <c r="N13186" s="4" t="s">
        <v>21</v>
      </c>
    </row>
    <row r="13187" spans="1:14" x14ac:dyDescent="0.25">
      <c r="A13187" s="1" t="s">
        <v>366</v>
      </c>
      <c r="B13187" s="2" t="s">
        <v>467</v>
      </c>
      <c r="C13187" s="2" t="s">
        <v>467</v>
      </c>
      <c r="D13187" s="2" t="s">
        <v>17873</v>
      </c>
      <c r="E13187" s="2" t="s">
        <v>11101</v>
      </c>
      <c r="F13187" s="2">
        <v>93151510</v>
      </c>
      <c r="G13187" s="2" t="s">
        <v>19</v>
      </c>
      <c r="H13187" s="2">
        <v>5</v>
      </c>
      <c r="I13187" s="2">
        <v>7</v>
      </c>
      <c r="J13187" s="2">
        <v>10</v>
      </c>
      <c r="K13187" s="2">
        <v>1</v>
      </c>
      <c r="L13187" s="3">
        <v>305000</v>
      </c>
      <c r="M13187" s="2" t="s">
        <v>20</v>
      </c>
      <c r="N13187" s="4" t="s">
        <v>21</v>
      </c>
    </row>
    <row r="13188" spans="1:14" x14ac:dyDescent="0.25">
      <c r="A13188" s="1" t="s">
        <v>366</v>
      </c>
      <c r="B13188" s="2" t="s">
        <v>86</v>
      </c>
      <c r="C13188" s="2" t="s">
        <v>93</v>
      </c>
      <c r="D13188" s="2" t="s">
        <v>94</v>
      </c>
      <c r="E13188" s="2" t="s">
        <v>11102</v>
      </c>
      <c r="F13188" s="2">
        <v>46161602</v>
      </c>
      <c r="G13188" s="2" t="s">
        <v>490</v>
      </c>
      <c r="H13188" s="2">
        <v>3</v>
      </c>
      <c r="I13188" s="2">
        <v>9</v>
      </c>
      <c r="J13188" s="2">
        <v>10</v>
      </c>
      <c r="K13188" s="2">
        <v>2</v>
      </c>
      <c r="L13188" s="3">
        <v>220000</v>
      </c>
      <c r="M13188" s="2" t="s">
        <v>0</v>
      </c>
      <c r="N13188" s="4" t="s">
        <v>21</v>
      </c>
    </row>
    <row r="13189" spans="1:14" x14ac:dyDescent="0.25">
      <c r="A13189" s="1" t="s">
        <v>366</v>
      </c>
      <c r="B13189" s="2" t="s">
        <v>86</v>
      </c>
      <c r="C13189" s="2" t="s">
        <v>93</v>
      </c>
      <c r="D13189" s="2" t="s">
        <v>94</v>
      </c>
      <c r="E13189" s="2" t="s">
        <v>11103</v>
      </c>
      <c r="F13189" s="2">
        <v>46161504</v>
      </c>
      <c r="G13189" s="2" t="s">
        <v>490</v>
      </c>
      <c r="H13189" s="2">
        <v>3</v>
      </c>
      <c r="I13189" s="2">
        <v>9</v>
      </c>
      <c r="J13189" s="2">
        <v>10</v>
      </c>
      <c r="K13189" s="2">
        <v>14</v>
      </c>
      <c r="L13189" s="3">
        <v>583100</v>
      </c>
      <c r="M13189" s="2" t="s">
        <v>0</v>
      </c>
      <c r="N13189" s="4" t="s">
        <v>21</v>
      </c>
    </row>
    <row r="13190" spans="1:14" x14ac:dyDescent="0.25">
      <c r="A13190" s="1" t="s">
        <v>366</v>
      </c>
      <c r="B13190" s="2" t="s">
        <v>86</v>
      </c>
      <c r="C13190" s="2" t="s">
        <v>93</v>
      </c>
      <c r="D13190" s="2" t="s">
        <v>94</v>
      </c>
      <c r="E13190" s="2" t="s">
        <v>11104</v>
      </c>
      <c r="F13190" s="2">
        <v>24141601</v>
      </c>
      <c r="G13190" s="2" t="s">
        <v>496</v>
      </c>
      <c r="H13190" s="2">
        <v>3</v>
      </c>
      <c r="I13190" s="2">
        <v>8</v>
      </c>
      <c r="J13190" s="2">
        <v>10</v>
      </c>
      <c r="K13190" s="2">
        <v>10</v>
      </c>
      <c r="L13190" s="3">
        <v>861738.5</v>
      </c>
      <c r="M13190" s="2" t="s">
        <v>0</v>
      </c>
      <c r="N13190" s="4" t="s">
        <v>21</v>
      </c>
    </row>
    <row r="13191" spans="1:14" x14ac:dyDescent="0.25">
      <c r="A13191" s="1" t="s">
        <v>366</v>
      </c>
      <c r="B13191" s="2" t="s">
        <v>63</v>
      </c>
      <c r="C13191" s="2" t="s">
        <v>64</v>
      </c>
      <c r="D13191" s="2" t="s">
        <v>65</v>
      </c>
      <c r="E13191" s="2" t="s">
        <v>11105</v>
      </c>
      <c r="F13191" s="2">
        <v>14121901</v>
      </c>
      <c r="G13191" s="2" t="s">
        <v>490</v>
      </c>
      <c r="H13191" s="2">
        <v>3</v>
      </c>
      <c r="I13191" s="2">
        <v>4</v>
      </c>
      <c r="J13191" s="2">
        <v>10</v>
      </c>
      <c r="K13191" s="2">
        <v>5</v>
      </c>
      <c r="L13191" s="3">
        <v>73631.25</v>
      </c>
      <c r="M13191" s="2" t="s">
        <v>0</v>
      </c>
      <c r="N13191" s="4" t="s">
        <v>21</v>
      </c>
    </row>
    <row r="13192" spans="1:14" x14ac:dyDescent="0.25">
      <c r="A13192" s="1" t="s">
        <v>366</v>
      </c>
      <c r="B13192" s="2" t="s">
        <v>63</v>
      </c>
      <c r="C13192" s="2" t="s">
        <v>64</v>
      </c>
      <c r="D13192" s="2" t="s">
        <v>65</v>
      </c>
      <c r="E13192" s="2" t="s">
        <v>11106</v>
      </c>
      <c r="F13192" s="2">
        <v>60121124</v>
      </c>
      <c r="G13192" s="2" t="s">
        <v>490</v>
      </c>
      <c r="H13192" s="2">
        <v>3</v>
      </c>
      <c r="I13192" s="2">
        <v>4</v>
      </c>
      <c r="J13192" s="2">
        <v>10</v>
      </c>
      <c r="K13192" s="2">
        <v>2</v>
      </c>
      <c r="L13192" s="3">
        <v>130305</v>
      </c>
      <c r="M13192" s="2" t="s">
        <v>0</v>
      </c>
      <c r="N13192" s="4" t="s">
        <v>21</v>
      </c>
    </row>
    <row r="13193" spans="1:14" x14ac:dyDescent="0.25">
      <c r="A13193" s="1" t="s">
        <v>366</v>
      </c>
      <c r="B13193" s="2" t="s">
        <v>86</v>
      </c>
      <c r="C13193" s="2" t="s">
        <v>87</v>
      </c>
      <c r="D13193" s="2" t="s">
        <v>88</v>
      </c>
      <c r="E13193" s="2" t="s">
        <v>11107</v>
      </c>
      <c r="F13193" s="2">
        <v>46181504</v>
      </c>
      <c r="G13193" s="2" t="s">
        <v>490</v>
      </c>
      <c r="H13193" s="2">
        <v>3</v>
      </c>
      <c r="I13193" s="2">
        <v>9</v>
      </c>
      <c r="J13193" s="2">
        <v>10</v>
      </c>
      <c r="K13193" s="2">
        <v>90</v>
      </c>
      <c r="L13193" s="3">
        <v>360000</v>
      </c>
      <c r="M13193" s="2" t="s">
        <v>0</v>
      </c>
      <c r="N13193" s="4" t="s">
        <v>21</v>
      </c>
    </row>
    <row r="13194" spans="1:14" x14ac:dyDescent="0.25">
      <c r="A13194" s="1" t="s">
        <v>366</v>
      </c>
      <c r="B13194" s="2" t="s">
        <v>103</v>
      </c>
      <c r="C13194" s="2" t="s">
        <v>5811</v>
      </c>
      <c r="D13194" s="2" t="s">
        <v>18012</v>
      </c>
      <c r="E13194" s="2" t="s">
        <v>11108</v>
      </c>
      <c r="F13194" s="2">
        <v>60131507</v>
      </c>
      <c r="G13194" s="2" t="s">
        <v>490</v>
      </c>
      <c r="H13194" s="2">
        <v>3</v>
      </c>
      <c r="I13194" s="2">
        <v>7</v>
      </c>
      <c r="J13194" s="2">
        <v>10</v>
      </c>
      <c r="K13194" s="2">
        <v>10</v>
      </c>
      <c r="L13194" s="3">
        <v>130000</v>
      </c>
      <c r="M13194" s="2" t="s">
        <v>0</v>
      </c>
      <c r="N13194" s="4" t="s">
        <v>21</v>
      </c>
    </row>
    <row r="13195" spans="1:14" x14ac:dyDescent="0.25">
      <c r="A13195" s="1" t="s">
        <v>366</v>
      </c>
      <c r="B13195" s="2" t="s">
        <v>103</v>
      </c>
      <c r="C13195" s="2" t="s">
        <v>5811</v>
      </c>
      <c r="D13195" s="2" t="s">
        <v>18012</v>
      </c>
      <c r="E13195" s="2" t="s">
        <v>11109</v>
      </c>
      <c r="F13195" s="2">
        <v>60131507</v>
      </c>
      <c r="G13195" s="2" t="s">
        <v>490</v>
      </c>
      <c r="H13195" s="2">
        <v>3</v>
      </c>
      <c r="I13195" s="2">
        <v>7</v>
      </c>
      <c r="J13195" s="2">
        <v>10</v>
      </c>
      <c r="K13195" s="2">
        <v>10</v>
      </c>
      <c r="L13195" s="3">
        <v>180000</v>
      </c>
      <c r="M13195" s="2" t="s">
        <v>0</v>
      </c>
      <c r="N13195" s="4" t="s">
        <v>21</v>
      </c>
    </row>
    <row r="13196" spans="1:14" x14ac:dyDescent="0.25">
      <c r="A13196" s="1" t="s">
        <v>366</v>
      </c>
      <c r="B13196" s="2" t="s">
        <v>103</v>
      </c>
      <c r="C13196" s="2" t="s">
        <v>5811</v>
      </c>
      <c r="D13196" s="2" t="s">
        <v>18012</v>
      </c>
      <c r="E13196" s="2" t="s">
        <v>11110</v>
      </c>
      <c r="F13196" s="2">
        <v>60131520</v>
      </c>
      <c r="G13196" s="2" t="s">
        <v>490</v>
      </c>
      <c r="H13196" s="2">
        <v>3</v>
      </c>
      <c r="I13196" s="2">
        <v>7</v>
      </c>
      <c r="J13196" s="2">
        <v>10</v>
      </c>
      <c r="K13196" s="2">
        <v>5</v>
      </c>
      <c r="L13196" s="3">
        <v>30000</v>
      </c>
      <c r="M13196" s="2" t="s">
        <v>0</v>
      </c>
      <c r="N13196" s="4" t="s">
        <v>21</v>
      </c>
    </row>
    <row r="13197" spans="1:14" x14ac:dyDescent="0.25">
      <c r="A13197" s="1" t="s">
        <v>366</v>
      </c>
      <c r="B13197" s="2" t="s">
        <v>207</v>
      </c>
      <c r="C13197" s="2" t="s">
        <v>207</v>
      </c>
      <c r="D13197" s="2" t="s">
        <v>208</v>
      </c>
      <c r="E13197" s="2" t="s">
        <v>11111</v>
      </c>
      <c r="F13197" s="2">
        <v>78111802</v>
      </c>
      <c r="G13197" s="2" t="s">
        <v>490</v>
      </c>
      <c r="H13197" s="2">
        <v>4</v>
      </c>
      <c r="I13197" s="2">
        <v>8</v>
      </c>
      <c r="J13197" s="2">
        <v>10</v>
      </c>
      <c r="K13197" s="2">
        <v>1</v>
      </c>
      <c r="L13197" s="3">
        <v>22131000</v>
      </c>
      <c r="M13197" s="2" t="s">
        <v>20</v>
      </c>
      <c r="N13197" s="4" t="s">
        <v>21</v>
      </c>
    </row>
    <row r="13198" spans="1:14" x14ac:dyDescent="0.25">
      <c r="A13198" s="1" t="s">
        <v>366</v>
      </c>
      <c r="B13198" s="2" t="s">
        <v>207</v>
      </c>
      <c r="C13198" s="2" t="s">
        <v>207</v>
      </c>
      <c r="D13198" s="2" t="s">
        <v>208</v>
      </c>
      <c r="E13198" s="2" t="s">
        <v>11112</v>
      </c>
      <c r="F13198" s="2">
        <v>78111802</v>
      </c>
      <c r="G13198" s="2" t="s">
        <v>490</v>
      </c>
      <c r="H13198" s="2">
        <v>4</v>
      </c>
      <c r="I13198" s="2">
        <v>8</v>
      </c>
      <c r="J13198" s="2">
        <v>10</v>
      </c>
      <c r="K13198" s="2">
        <v>1</v>
      </c>
      <c r="L13198" s="3">
        <v>3000000</v>
      </c>
      <c r="M13198" s="2" t="s">
        <v>20</v>
      </c>
      <c r="N13198" s="4" t="s">
        <v>21</v>
      </c>
    </row>
    <row r="13199" spans="1:14" x14ac:dyDescent="0.25">
      <c r="A13199" s="1" t="s">
        <v>366</v>
      </c>
      <c r="B13199" s="2" t="s">
        <v>207</v>
      </c>
      <c r="C13199" s="2" t="s">
        <v>207</v>
      </c>
      <c r="D13199" s="2" t="s">
        <v>208</v>
      </c>
      <c r="E13199" s="2" t="s">
        <v>11113</v>
      </c>
      <c r="F13199" s="2">
        <v>78111802</v>
      </c>
      <c r="G13199" s="2" t="s">
        <v>490</v>
      </c>
      <c r="H13199" s="2">
        <v>11</v>
      </c>
      <c r="I13199" s="2">
        <v>1</v>
      </c>
      <c r="J13199" s="2">
        <v>10</v>
      </c>
      <c r="K13199" s="2">
        <v>1</v>
      </c>
      <c r="L13199" s="3">
        <v>20000000</v>
      </c>
      <c r="M13199" s="2" t="s">
        <v>20</v>
      </c>
      <c r="N13199" s="4" t="s">
        <v>17385</v>
      </c>
    </row>
    <row r="13200" spans="1:14" x14ac:dyDescent="0.25">
      <c r="A13200" s="1" t="s">
        <v>366</v>
      </c>
      <c r="B13200" s="2" t="s">
        <v>622</v>
      </c>
      <c r="C13200" s="2" t="s">
        <v>622</v>
      </c>
      <c r="D13200" s="2" t="s">
        <v>17893</v>
      </c>
      <c r="E13200" s="2" t="s">
        <v>11114</v>
      </c>
      <c r="F13200" s="2">
        <v>46181709</v>
      </c>
      <c r="G13200" s="2" t="s">
        <v>490</v>
      </c>
      <c r="H13200" s="2">
        <v>3</v>
      </c>
      <c r="I13200" s="2">
        <v>9</v>
      </c>
      <c r="J13200" s="2">
        <v>10</v>
      </c>
      <c r="K13200" s="2">
        <v>100</v>
      </c>
      <c r="L13200" s="3">
        <v>4522000</v>
      </c>
      <c r="M13200" s="2" t="s">
        <v>0</v>
      </c>
      <c r="N13200" s="4" t="s">
        <v>21</v>
      </c>
    </row>
    <row r="13201" spans="1:14" x14ac:dyDescent="0.25">
      <c r="A13201" s="1" t="s">
        <v>366</v>
      </c>
      <c r="B13201" s="2" t="s">
        <v>72</v>
      </c>
      <c r="C13201" s="2" t="s">
        <v>1183</v>
      </c>
      <c r="D13201" s="2" t="s">
        <v>17936</v>
      </c>
      <c r="E13201" s="2" t="s">
        <v>11115</v>
      </c>
      <c r="F13201" s="2">
        <v>12181504</v>
      </c>
      <c r="G13201" s="2" t="s">
        <v>490</v>
      </c>
      <c r="H13201" s="2">
        <v>5</v>
      </c>
      <c r="I13201" s="2">
        <v>9</v>
      </c>
      <c r="J13201" s="2">
        <v>10</v>
      </c>
      <c r="K13201" s="2">
        <v>2</v>
      </c>
      <c r="L13201" s="3">
        <v>85998.92</v>
      </c>
      <c r="M13201" s="2" t="s">
        <v>0</v>
      </c>
      <c r="N13201" s="4" t="s">
        <v>21</v>
      </c>
    </row>
    <row r="13202" spans="1:14" x14ac:dyDescent="0.25">
      <c r="A13202" s="1" t="s">
        <v>366</v>
      </c>
      <c r="B13202" s="2" t="s">
        <v>529</v>
      </c>
      <c r="C13202" s="2" t="s">
        <v>530</v>
      </c>
      <c r="D13202" s="2" t="s">
        <v>17881</v>
      </c>
      <c r="E13202" s="2" t="s">
        <v>9228</v>
      </c>
      <c r="F13202" s="2">
        <v>20121100</v>
      </c>
      <c r="G13202" s="2" t="s">
        <v>490</v>
      </c>
      <c r="H13202" s="2">
        <v>1</v>
      </c>
      <c r="I13202" s="2">
        <v>6</v>
      </c>
      <c r="J13202" s="2">
        <v>10</v>
      </c>
      <c r="K13202" s="2">
        <v>10</v>
      </c>
      <c r="L13202" s="3">
        <v>249305</v>
      </c>
      <c r="M13202" s="2" t="s">
        <v>0</v>
      </c>
      <c r="N13202" s="4" t="s">
        <v>21</v>
      </c>
    </row>
    <row r="13203" spans="1:14" x14ac:dyDescent="0.25">
      <c r="A13203" s="1" t="s">
        <v>366</v>
      </c>
      <c r="B13203" s="2" t="s">
        <v>72</v>
      </c>
      <c r="C13203" s="2" t="s">
        <v>1183</v>
      </c>
      <c r="D13203" s="2" t="s">
        <v>17936</v>
      </c>
      <c r="E13203" s="2" t="s">
        <v>11116</v>
      </c>
      <c r="F13203" s="2">
        <v>12181504</v>
      </c>
      <c r="G13203" s="2" t="s">
        <v>490</v>
      </c>
      <c r="H13203" s="2">
        <v>5</v>
      </c>
      <c r="I13203" s="2">
        <v>9</v>
      </c>
      <c r="J13203" s="2">
        <v>10</v>
      </c>
      <c r="K13203" s="2">
        <v>2</v>
      </c>
      <c r="L13203" s="3">
        <v>85998.92</v>
      </c>
      <c r="M13203" s="2" t="s">
        <v>0</v>
      </c>
      <c r="N13203" s="4" t="s">
        <v>21</v>
      </c>
    </row>
    <row r="13204" spans="1:14" x14ac:dyDescent="0.25">
      <c r="A13204" s="1" t="s">
        <v>366</v>
      </c>
      <c r="B13204" s="2" t="s">
        <v>76</v>
      </c>
      <c r="C13204" s="2" t="s">
        <v>83</v>
      </c>
      <c r="D13204" s="2" t="s">
        <v>84</v>
      </c>
      <c r="E13204" s="2" t="s">
        <v>85</v>
      </c>
      <c r="F13204" s="2">
        <v>60105704</v>
      </c>
      <c r="G13204" s="2" t="s">
        <v>490</v>
      </c>
      <c r="H13204" s="2">
        <v>3</v>
      </c>
      <c r="I13204" s="2">
        <v>4</v>
      </c>
      <c r="J13204" s="2">
        <v>10</v>
      </c>
      <c r="K13204" s="2">
        <v>50</v>
      </c>
      <c r="L13204" s="3">
        <v>75148.5</v>
      </c>
      <c r="M13204" s="2" t="s">
        <v>0</v>
      </c>
      <c r="N13204" s="4" t="s">
        <v>21</v>
      </c>
    </row>
    <row r="13205" spans="1:14" x14ac:dyDescent="0.25">
      <c r="A13205" s="1" t="s">
        <v>366</v>
      </c>
      <c r="B13205" s="2" t="s">
        <v>76</v>
      </c>
      <c r="C13205" s="2" t="s">
        <v>83</v>
      </c>
      <c r="D13205" s="2" t="s">
        <v>84</v>
      </c>
      <c r="E13205" s="2" t="s">
        <v>3957</v>
      </c>
      <c r="F13205" s="2">
        <v>23153401</v>
      </c>
      <c r="G13205" s="2" t="s">
        <v>496</v>
      </c>
      <c r="H13205" s="2">
        <v>3</v>
      </c>
      <c r="I13205" s="2">
        <v>8</v>
      </c>
      <c r="J13205" s="2">
        <v>10</v>
      </c>
      <c r="K13205" s="2">
        <v>25</v>
      </c>
      <c r="L13205" s="3">
        <v>2914756.25</v>
      </c>
      <c r="M13205" s="2" t="s">
        <v>0</v>
      </c>
      <c r="N13205" s="4" t="s">
        <v>21</v>
      </c>
    </row>
    <row r="13206" spans="1:14" x14ac:dyDescent="0.25">
      <c r="A13206" s="1" t="s">
        <v>366</v>
      </c>
      <c r="B13206" s="2" t="s">
        <v>86</v>
      </c>
      <c r="C13206" s="2" t="s">
        <v>87</v>
      </c>
      <c r="D13206" s="2" t="s">
        <v>88</v>
      </c>
      <c r="E13206" s="2" t="s">
        <v>11117</v>
      </c>
      <c r="F13206" s="2">
        <v>10111302</v>
      </c>
      <c r="G13206" s="2" t="s">
        <v>490</v>
      </c>
      <c r="H13206" s="2">
        <v>3</v>
      </c>
      <c r="I13206" s="2">
        <v>7</v>
      </c>
      <c r="J13206" s="2">
        <v>10</v>
      </c>
      <c r="K13206" s="2">
        <v>8</v>
      </c>
      <c r="L13206" s="3">
        <v>99999.98</v>
      </c>
      <c r="M13206" s="2" t="s">
        <v>0</v>
      </c>
      <c r="N13206" s="4" t="s">
        <v>21</v>
      </c>
    </row>
    <row r="13207" spans="1:14" x14ac:dyDescent="0.25">
      <c r="A13207" s="1" t="s">
        <v>366</v>
      </c>
      <c r="B13207" s="2" t="s">
        <v>86</v>
      </c>
      <c r="C13207" s="2" t="s">
        <v>87</v>
      </c>
      <c r="D13207" s="2" t="s">
        <v>88</v>
      </c>
      <c r="E13207" s="2" t="s">
        <v>11118</v>
      </c>
      <c r="F13207" s="2">
        <v>10111302</v>
      </c>
      <c r="G13207" s="2" t="s">
        <v>490</v>
      </c>
      <c r="H13207" s="2">
        <v>3</v>
      </c>
      <c r="I13207" s="2">
        <v>7</v>
      </c>
      <c r="J13207" s="2">
        <v>10</v>
      </c>
      <c r="K13207" s="2">
        <v>4</v>
      </c>
      <c r="L13207" s="3">
        <v>49999.99</v>
      </c>
      <c r="M13207" s="2" t="s">
        <v>0</v>
      </c>
      <c r="N13207" s="4" t="s">
        <v>21</v>
      </c>
    </row>
    <row r="13208" spans="1:14" x14ac:dyDescent="0.25">
      <c r="A13208" s="1" t="s">
        <v>366</v>
      </c>
      <c r="B13208" s="2" t="s">
        <v>76</v>
      </c>
      <c r="C13208" s="2" t="s">
        <v>1365</v>
      </c>
      <c r="D13208" s="2" t="s">
        <v>17940</v>
      </c>
      <c r="E13208" s="2" t="s">
        <v>11119</v>
      </c>
      <c r="F13208" s="2">
        <v>10111305</v>
      </c>
      <c r="G13208" s="2" t="s">
        <v>490</v>
      </c>
      <c r="H13208" s="2">
        <v>3</v>
      </c>
      <c r="I13208" s="2">
        <v>7</v>
      </c>
      <c r="J13208" s="2">
        <v>10</v>
      </c>
      <c r="K13208" s="2">
        <v>5</v>
      </c>
      <c r="L13208" s="3">
        <v>220000</v>
      </c>
      <c r="M13208" s="2" t="s">
        <v>0</v>
      </c>
      <c r="N13208" s="4" t="s">
        <v>21</v>
      </c>
    </row>
    <row r="13209" spans="1:14" x14ac:dyDescent="0.25">
      <c r="A13209" s="1" t="s">
        <v>366</v>
      </c>
      <c r="B13209" s="2" t="s">
        <v>2048</v>
      </c>
      <c r="C13209" s="2" t="s">
        <v>2048</v>
      </c>
      <c r="D13209" s="2" t="s">
        <v>17948</v>
      </c>
      <c r="E13209" s="2" t="s">
        <v>11120</v>
      </c>
      <c r="F13209" s="2" t="s">
        <v>11121</v>
      </c>
      <c r="G13209" s="2" t="s">
        <v>496</v>
      </c>
      <c r="H13209" s="2">
        <v>3</v>
      </c>
      <c r="I13209" s="2">
        <v>8</v>
      </c>
      <c r="J13209" s="2">
        <v>10</v>
      </c>
      <c r="K13209" s="2">
        <v>1</v>
      </c>
      <c r="L13209" s="3">
        <v>7999999.96</v>
      </c>
      <c r="M13209" s="2" t="s">
        <v>20</v>
      </c>
      <c r="N13209" s="4" t="s">
        <v>21</v>
      </c>
    </row>
    <row r="13210" spans="1:14" x14ac:dyDescent="0.25">
      <c r="A13210" s="1" t="s">
        <v>366</v>
      </c>
      <c r="B13210" s="2" t="s">
        <v>60</v>
      </c>
      <c r="C13210" s="2" t="s">
        <v>60</v>
      </c>
      <c r="D13210" s="2" t="s">
        <v>61</v>
      </c>
      <c r="E13210" s="2" t="s">
        <v>11122</v>
      </c>
      <c r="F13210" s="2">
        <v>46181501</v>
      </c>
      <c r="G13210" s="2" t="s">
        <v>490</v>
      </c>
      <c r="H13210" s="2">
        <v>3</v>
      </c>
      <c r="I13210" s="2">
        <v>9</v>
      </c>
      <c r="J13210" s="2">
        <v>10</v>
      </c>
      <c r="K13210" s="2">
        <v>10</v>
      </c>
      <c r="L13210" s="3">
        <v>226100</v>
      </c>
      <c r="M13210" s="2" t="s">
        <v>0</v>
      </c>
      <c r="N13210" s="4" t="s">
        <v>21</v>
      </c>
    </row>
    <row r="13211" spans="1:14" x14ac:dyDescent="0.25">
      <c r="A13211" s="1" t="s">
        <v>366</v>
      </c>
      <c r="B13211" s="2" t="s">
        <v>529</v>
      </c>
      <c r="C13211" s="2" t="s">
        <v>880</v>
      </c>
      <c r="D13211" s="2" t="s">
        <v>17906</v>
      </c>
      <c r="E13211" s="2" t="s">
        <v>11123</v>
      </c>
      <c r="F13211" s="2">
        <v>23181603</v>
      </c>
      <c r="G13211" s="2" t="s">
        <v>490</v>
      </c>
      <c r="H13211" s="2">
        <v>3</v>
      </c>
      <c r="I13211" s="2">
        <v>9</v>
      </c>
      <c r="J13211" s="2">
        <v>10</v>
      </c>
      <c r="K13211" s="2">
        <v>1</v>
      </c>
      <c r="L13211" s="3">
        <v>148750</v>
      </c>
      <c r="M13211" s="2" t="s">
        <v>0</v>
      </c>
      <c r="N13211" s="4" t="s">
        <v>21</v>
      </c>
    </row>
    <row r="13212" spans="1:14" x14ac:dyDescent="0.25">
      <c r="A13212" s="1" t="s">
        <v>366</v>
      </c>
      <c r="B13212" s="2" t="s">
        <v>378</v>
      </c>
      <c r="C13212" s="2" t="s">
        <v>379</v>
      </c>
      <c r="D13212" s="2" t="s">
        <v>17857</v>
      </c>
      <c r="E13212" s="2" t="s">
        <v>11124</v>
      </c>
      <c r="F13212" s="2">
        <v>2611172000</v>
      </c>
      <c r="G13212" s="2" t="s">
        <v>490</v>
      </c>
      <c r="H13212" s="2">
        <v>1</v>
      </c>
      <c r="I13212" s="2">
        <v>6</v>
      </c>
      <c r="J13212" s="2">
        <v>10</v>
      </c>
      <c r="K13212" s="2">
        <v>23</v>
      </c>
      <c r="L13212" s="3">
        <v>80139.360000000001</v>
      </c>
      <c r="M13212" s="2" t="s">
        <v>0</v>
      </c>
      <c r="N13212" s="4" t="s">
        <v>21</v>
      </c>
    </row>
    <row r="13213" spans="1:14" x14ac:dyDescent="0.25">
      <c r="A13213" s="1" t="s">
        <v>366</v>
      </c>
      <c r="B13213" s="2" t="s">
        <v>76</v>
      </c>
      <c r="C13213" s="2" t="s">
        <v>77</v>
      </c>
      <c r="D13213" s="2" t="s">
        <v>78</v>
      </c>
      <c r="E13213" s="2" t="s">
        <v>11125</v>
      </c>
      <c r="F13213" s="2">
        <v>31211500</v>
      </c>
      <c r="G13213" s="2" t="s">
        <v>496</v>
      </c>
      <c r="H13213" s="2">
        <v>3</v>
      </c>
      <c r="I13213" s="2">
        <v>8</v>
      </c>
      <c r="J13213" s="2">
        <v>10</v>
      </c>
      <c r="K13213" s="2">
        <v>8</v>
      </c>
      <c r="L13213" s="3">
        <v>283838.8</v>
      </c>
      <c r="M13213" s="2" t="s">
        <v>0</v>
      </c>
      <c r="N13213" s="4" t="s">
        <v>21</v>
      </c>
    </row>
    <row r="13214" spans="1:14" x14ac:dyDescent="0.25">
      <c r="A13214" s="1" t="s">
        <v>366</v>
      </c>
      <c r="B13214" s="2" t="s">
        <v>76</v>
      </c>
      <c r="C13214" s="2" t="s">
        <v>77</v>
      </c>
      <c r="D13214" s="2" t="s">
        <v>78</v>
      </c>
      <c r="E13214" s="2" t="s">
        <v>11126</v>
      </c>
      <c r="F13214" s="2">
        <v>31211501</v>
      </c>
      <c r="G13214" s="2" t="s">
        <v>496</v>
      </c>
      <c r="H13214" s="2">
        <v>3</v>
      </c>
      <c r="I13214" s="2">
        <v>8</v>
      </c>
      <c r="J13214" s="2">
        <v>10</v>
      </c>
      <c r="K13214" s="2">
        <v>8</v>
      </c>
      <c r="L13214" s="3">
        <v>1908436.32</v>
      </c>
      <c r="M13214" s="2" t="s">
        <v>14164</v>
      </c>
      <c r="N13214" s="4" t="s">
        <v>21</v>
      </c>
    </row>
    <row r="13215" spans="1:14" x14ac:dyDescent="0.25">
      <c r="A13215" s="1" t="s">
        <v>366</v>
      </c>
      <c r="B13215" s="2" t="s">
        <v>76</v>
      </c>
      <c r="C13215" s="2" t="s">
        <v>77</v>
      </c>
      <c r="D13215" s="2" t="s">
        <v>78</v>
      </c>
      <c r="E13215" s="2" t="s">
        <v>11127</v>
      </c>
      <c r="F13215" s="2">
        <v>31211500</v>
      </c>
      <c r="G13215" s="2" t="s">
        <v>496</v>
      </c>
      <c r="H13215" s="2">
        <v>3</v>
      </c>
      <c r="I13215" s="2">
        <v>8</v>
      </c>
      <c r="J13215" s="2">
        <v>10</v>
      </c>
      <c r="K13215" s="2">
        <v>1</v>
      </c>
      <c r="L13215" s="3">
        <v>34984190.009999998</v>
      </c>
      <c r="M13215" s="2" t="s">
        <v>20</v>
      </c>
      <c r="N13215" s="4" t="s">
        <v>21</v>
      </c>
    </row>
    <row r="13216" spans="1:14" x14ac:dyDescent="0.25">
      <c r="A13216" s="1" t="s">
        <v>366</v>
      </c>
      <c r="B13216" s="2" t="s">
        <v>497</v>
      </c>
      <c r="C13216" s="2" t="s">
        <v>498</v>
      </c>
      <c r="D13216" s="2" t="s">
        <v>17879</v>
      </c>
      <c r="E13216" s="2" t="s">
        <v>10662</v>
      </c>
      <c r="F13216" s="2">
        <v>27112105</v>
      </c>
      <c r="G13216" s="2" t="s">
        <v>490</v>
      </c>
      <c r="H13216" s="2">
        <v>4</v>
      </c>
      <c r="I13216" s="2">
        <v>8</v>
      </c>
      <c r="J13216" s="2">
        <v>10</v>
      </c>
      <c r="K13216" s="2">
        <v>2</v>
      </c>
      <c r="L13216" s="3">
        <v>311998.96000000002</v>
      </c>
      <c r="M13216" s="2" t="s">
        <v>0</v>
      </c>
      <c r="N13216" s="4" t="s">
        <v>21</v>
      </c>
    </row>
    <row r="13217" spans="1:14" x14ac:dyDescent="0.25">
      <c r="A13217" s="1" t="s">
        <v>366</v>
      </c>
      <c r="B13217" s="2" t="s">
        <v>86</v>
      </c>
      <c r="C13217" s="2" t="s">
        <v>93</v>
      </c>
      <c r="D13217" s="2" t="s">
        <v>94</v>
      </c>
      <c r="E13217" s="2" t="s">
        <v>11128</v>
      </c>
      <c r="F13217" s="2">
        <v>60131105</v>
      </c>
      <c r="G13217" s="2" t="s">
        <v>490</v>
      </c>
      <c r="H13217" s="2">
        <v>3</v>
      </c>
      <c r="I13217" s="2">
        <v>9</v>
      </c>
      <c r="J13217" s="2">
        <v>10</v>
      </c>
      <c r="K13217" s="2">
        <v>10</v>
      </c>
      <c r="L13217" s="3">
        <v>80003.7</v>
      </c>
      <c r="M13217" s="2" t="s">
        <v>0</v>
      </c>
      <c r="N13217" s="4" t="s">
        <v>21</v>
      </c>
    </row>
    <row r="13218" spans="1:14" x14ac:dyDescent="0.25">
      <c r="A13218" s="1" t="s">
        <v>366</v>
      </c>
      <c r="B13218" s="2" t="s">
        <v>529</v>
      </c>
      <c r="C13218" s="2" t="s">
        <v>882</v>
      </c>
      <c r="D13218" s="2" t="s">
        <v>17907</v>
      </c>
      <c r="E13218" s="2" t="s">
        <v>11129</v>
      </c>
      <c r="F13218" s="2">
        <v>48101535</v>
      </c>
      <c r="G13218" s="2" t="s">
        <v>490</v>
      </c>
      <c r="H13218" s="2">
        <v>6</v>
      </c>
      <c r="I13218" s="2">
        <v>4</v>
      </c>
      <c r="J13218" s="2">
        <v>10</v>
      </c>
      <c r="K13218" s="2">
        <v>1</v>
      </c>
      <c r="L13218" s="3">
        <v>355000</v>
      </c>
      <c r="M13218" s="2" t="s">
        <v>0</v>
      </c>
      <c r="N13218" s="4" t="s">
        <v>21</v>
      </c>
    </row>
    <row r="13219" spans="1:14" x14ac:dyDescent="0.25">
      <c r="A13219" s="1" t="s">
        <v>366</v>
      </c>
      <c r="B13219" s="2" t="s">
        <v>529</v>
      </c>
      <c r="C13219" s="2" t="s">
        <v>903</v>
      </c>
      <c r="D13219" s="2" t="s">
        <v>17908</v>
      </c>
      <c r="E13219" s="2" t="s">
        <v>11130</v>
      </c>
      <c r="F13219" s="2">
        <v>48101535</v>
      </c>
      <c r="G13219" s="2" t="s">
        <v>490</v>
      </c>
      <c r="H13219" s="2">
        <v>6</v>
      </c>
      <c r="I13219" s="2">
        <v>4</v>
      </c>
      <c r="J13219" s="2">
        <v>10</v>
      </c>
      <c r="K13219" s="2">
        <v>1</v>
      </c>
      <c r="L13219" s="3">
        <v>870000</v>
      </c>
      <c r="M13219" s="2" t="s">
        <v>0</v>
      </c>
      <c r="N13219" s="4" t="s">
        <v>21</v>
      </c>
    </row>
    <row r="13220" spans="1:14" x14ac:dyDescent="0.25">
      <c r="A13220" s="1" t="s">
        <v>366</v>
      </c>
      <c r="B13220" s="2" t="s">
        <v>86</v>
      </c>
      <c r="C13220" s="2" t="s">
        <v>90</v>
      </c>
      <c r="D13220" s="2" t="s">
        <v>91</v>
      </c>
      <c r="E13220" s="2" t="s">
        <v>11131</v>
      </c>
      <c r="F13220" s="2" t="s">
        <v>11132</v>
      </c>
      <c r="G13220" s="2" t="s">
        <v>496</v>
      </c>
      <c r="H13220" s="2">
        <v>3</v>
      </c>
      <c r="I13220" s="2">
        <v>8</v>
      </c>
      <c r="J13220" s="2">
        <v>10</v>
      </c>
      <c r="K13220" s="2">
        <v>1</v>
      </c>
      <c r="L13220" s="3">
        <v>24996345.080000002</v>
      </c>
      <c r="M13220" s="2" t="s">
        <v>20</v>
      </c>
      <c r="N13220" s="4" t="s">
        <v>21</v>
      </c>
    </row>
    <row r="13221" spans="1:14" x14ac:dyDescent="0.25">
      <c r="A13221" s="1" t="s">
        <v>366</v>
      </c>
      <c r="B13221" s="2" t="s">
        <v>76</v>
      </c>
      <c r="C13221" s="2" t="s">
        <v>1365</v>
      </c>
      <c r="D13221" s="2" t="s">
        <v>17940</v>
      </c>
      <c r="E13221" s="2" t="s">
        <v>18786</v>
      </c>
      <c r="F13221" s="2">
        <v>10111305</v>
      </c>
      <c r="G13221" s="2" t="s">
        <v>490</v>
      </c>
      <c r="H13221" s="2">
        <v>3</v>
      </c>
      <c r="I13221" s="2">
        <v>7</v>
      </c>
      <c r="J13221" s="2">
        <v>10</v>
      </c>
      <c r="K13221" s="2">
        <v>3</v>
      </c>
      <c r="L13221" s="3">
        <v>141000</v>
      </c>
      <c r="M13221" s="2" t="s">
        <v>0</v>
      </c>
      <c r="N13221" s="4" t="s">
        <v>21</v>
      </c>
    </row>
    <row r="13222" spans="1:14" x14ac:dyDescent="0.25">
      <c r="A13222" s="1" t="s">
        <v>366</v>
      </c>
      <c r="B13222" s="2" t="s">
        <v>103</v>
      </c>
      <c r="C13222" s="2" t="s">
        <v>104</v>
      </c>
      <c r="D13222" s="2" t="s">
        <v>105</v>
      </c>
      <c r="E13222" s="2" t="s">
        <v>11133</v>
      </c>
      <c r="F13222" s="2">
        <v>24121807</v>
      </c>
      <c r="G13222" s="2" t="s">
        <v>490</v>
      </c>
      <c r="H13222" s="2">
        <v>6</v>
      </c>
      <c r="I13222" s="2">
        <v>4</v>
      </c>
      <c r="J13222" s="2">
        <v>10</v>
      </c>
      <c r="K13222" s="2">
        <v>300</v>
      </c>
      <c r="L13222" s="3">
        <v>6300000</v>
      </c>
      <c r="M13222" s="2" t="s">
        <v>0</v>
      </c>
      <c r="N13222" s="4" t="s">
        <v>21</v>
      </c>
    </row>
    <row r="13223" spans="1:14" x14ac:dyDescent="0.25">
      <c r="A13223" s="1" t="s">
        <v>366</v>
      </c>
      <c r="B13223" s="2" t="s">
        <v>86</v>
      </c>
      <c r="C13223" s="2" t="s">
        <v>93</v>
      </c>
      <c r="D13223" s="2" t="s">
        <v>94</v>
      </c>
      <c r="E13223" s="2" t="s">
        <v>11134</v>
      </c>
      <c r="F13223" s="2">
        <v>44111518</v>
      </c>
      <c r="G13223" s="2" t="s">
        <v>490</v>
      </c>
      <c r="H13223" s="2">
        <v>3</v>
      </c>
      <c r="I13223" s="2">
        <v>4</v>
      </c>
      <c r="J13223" s="2">
        <v>10</v>
      </c>
      <c r="K13223" s="2">
        <v>150</v>
      </c>
      <c r="L13223" s="3">
        <v>78183</v>
      </c>
      <c r="M13223" s="2" t="s">
        <v>0</v>
      </c>
      <c r="N13223" s="4" t="s">
        <v>21</v>
      </c>
    </row>
    <row r="13224" spans="1:14" x14ac:dyDescent="0.25">
      <c r="A13224" s="1" t="s">
        <v>366</v>
      </c>
      <c r="B13224" s="2" t="s">
        <v>332</v>
      </c>
      <c r="C13224" s="2" t="s">
        <v>333</v>
      </c>
      <c r="D13224" s="2" t="s">
        <v>334</v>
      </c>
      <c r="E13224" s="2" t="s">
        <v>11135</v>
      </c>
      <c r="F13224" s="2">
        <v>85122201</v>
      </c>
      <c r="G13224" s="2" t="s">
        <v>490</v>
      </c>
      <c r="H13224" s="2">
        <v>1</v>
      </c>
      <c r="I13224" s="2">
        <v>8</v>
      </c>
      <c r="J13224" s="2">
        <v>10</v>
      </c>
      <c r="K13224" s="2">
        <v>1</v>
      </c>
      <c r="L13224" s="3">
        <v>9000100</v>
      </c>
      <c r="M13224" s="2" t="s">
        <v>20</v>
      </c>
      <c r="N13224" s="4" t="s">
        <v>21</v>
      </c>
    </row>
    <row r="13225" spans="1:14" x14ac:dyDescent="0.25">
      <c r="A13225" s="1" t="s">
        <v>366</v>
      </c>
      <c r="B13225" s="2" t="s">
        <v>181</v>
      </c>
      <c r="C13225" s="2" t="s">
        <v>336</v>
      </c>
      <c r="D13225" s="2" t="s">
        <v>337</v>
      </c>
      <c r="E13225" s="2" t="s">
        <v>11136</v>
      </c>
      <c r="F13225" s="2">
        <v>80111600</v>
      </c>
      <c r="G13225" s="2" t="s">
        <v>19</v>
      </c>
      <c r="H13225" s="2">
        <v>1</v>
      </c>
      <c r="I13225" s="2">
        <v>11</v>
      </c>
      <c r="J13225" s="2">
        <v>16</v>
      </c>
      <c r="K13225" s="2">
        <v>1</v>
      </c>
      <c r="L13225" s="3">
        <v>53123277.75</v>
      </c>
      <c r="M13225" s="2" t="s">
        <v>20</v>
      </c>
      <c r="N13225" s="4" t="s">
        <v>21</v>
      </c>
    </row>
    <row r="13226" spans="1:14" x14ac:dyDescent="0.25">
      <c r="A13226" s="1" t="s">
        <v>366</v>
      </c>
      <c r="B13226" s="2" t="s">
        <v>181</v>
      </c>
      <c r="C13226" s="2" t="s">
        <v>336</v>
      </c>
      <c r="D13226" s="2" t="s">
        <v>337</v>
      </c>
      <c r="E13226" s="2" t="s">
        <v>11137</v>
      </c>
      <c r="F13226" s="2">
        <v>93151501</v>
      </c>
      <c r="G13226" s="2" t="s">
        <v>19</v>
      </c>
      <c r="H13226" s="2">
        <v>1</v>
      </c>
      <c r="I13226" s="2">
        <v>11</v>
      </c>
      <c r="J13226" s="2">
        <v>10</v>
      </c>
      <c r="K13226" s="2">
        <v>1</v>
      </c>
      <c r="L13226" s="3">
        <v>20400000</v>
      </c>
      <c r="M13226" s="2" t="s">
        <v>20</v>
      </c>
      <c r="N13226" s="4" t="s">
        <v>21</v>
      </c>
    </row>
    <row r="13227" spans="1:14" x14ac:dyDescent="0.25">
      <c r="A13227" s="1" t="s">
        <v>366</v>
      </c>
      <c r="B13227" s="2" t="s">
        <v>181</v>
      </c>
      <c r="C13227" s="2" t="s">
        <v>336</v>
      </c>
      <c r="D13227" s="2" t="s">
        <v>337</v>
      </c>
      <c r="E13227" s="2" t="s">
        <v>11138</v>
      </c>
      <c r="F13227" s="2">
        <v>80111600</v>
      </c>
      <c r="G13227" s="2" t="s">
        <v>490</v>
      </c>
      <c r="H13227" s="2">
        <v>1</v>
      </c>
      <c r="I13227" s="2">
        <v>11</v>
      </c>
      <c r="J13227" s="2">
        <v>10</v>
      </c>
      <c r="K13227" s="2">
        <v>1</v>
      </c>
      <c r="L13227" s="3">
        <v>3698303.8600000003</v>
      </c>
      <c r="M13227" s="2" t="s">
        <v>20</v>
      </c>
      <c r="N13227" s="4" t="s">
        <v>21</v>
      </c>
    </row>
    <row r="13228" spans="1:14" x14ac:dyDescent="0.25">
      <c r="A13228" s="1" t="s">
        <v>366</v>
      </c>
      <c r="B13228" s="2" t="s">
        <v>181</v>
      </c>
      <c r="C13228" s="2" t="s">
        <v>336</v>
      </c>
      <c r="D13228" s="2" t="s">
        <v>337</v>
      </c>
      <c r="E13228" s="2" t="s">
        <v>11139</v>
      </c>
      <c r="F13228" s="2">
        <v>80111600</v>
      </c>
      <c r="G13228" s="2" t="s">
        <v>19</v>
      </c>
      <c r="H13228" s="2">
        <v>1</v>
      </c>
      <c r="I13228" s="2">
        <v>11</v>
      </c>
      <c r="J13228" s="2">
        <v>10</v>
      </c>
      <c r="K13228" s="2">
        <v>1</v>
      </c>
      <c r="L13228" s="3">
        <v>21505990.920000002</v>
      </c>
      <c r="M13228" s="2" t="s">
        <v>20</v>
      </c>
      <c r="N13228" s="4" t="s">
        <v>21</v>
      </c>
    </row>
    <row r="13229" spans="1:14" x14ac:dyDescent="0.25">
      <c r="A13229" s="1" t="s">
        <v>366</v>
      </c>
      <c r="B13229" s="2" t="s">
        <v>181</v>
      </c>
      <c r="C13229" s="2" t="s">
        <v>336</v>
      </c>
      <c r="D13229" s="2" t="s">
        <v>337</v>
      </c>
      <c r="E13229" s="2" t="s">
        <v>11140</v>
      </c>
      <c r="F13229" s="2">
        <v>80111600</v>
      </c>
      <c r="G13229" s="2" t="s">
        <v>19</v>
      </c>
      <c r="H13229" s="2">
        <v>1</v>
      </c>
      <c r="I13229" s="2">
        <v>11</v>
      </c>
      <c r="J13229" s="2">
        <v>16</v>
      </c>
      <c r="K13229" s="2">
        <v>1</v>
      </c>
      <c r="L13229" s="3">
        <v>21190908.989999998</v>
      </c>
      <c r="M13229" s="2" t="s">
        <v>20</v>
      </c>
      <c r="N13229" s="4" t="s">
        <v>21</v>
      </c>
    </row>
    <row r="13230" spans="1:14" x14ac:dyDescent="0.25">
      <c r="A13230" s="1" t="s">
        <v>366</v>
      </c>
      <c r="B13230" s="2" t="s">
        <v>181</v>
      </c>
      <c r="C13230" s="2" t="s">
        <v>336</v>
      </c>
      <c r="D13230" s="2" t="s">
        <v>337</v>
      </c>
      <c r="E13230" s="2" t="s">
        <v>11141</v>
      </c>
      <c r="F13230" s="2">
        <v>93151501</v>
      </c>
      <c r="G13230" s="2" t="s">
        <v>19</v>
      </c>
      <c r="H13230" s="2">
        <v>1</v>
      </c>
      <c r="I13230" s="2">
        <v>11</v>
      </c>
      <c r="J13230" s="2">
        <v>10</v>
      </c>
      <c r="K13230" s="2">
        <v>1</v>
      </c>
      <c r="L13230" s="3">
        <v>50000000</v>
      </c>
      <c r="M13230" s="2" t="s">
        <v>20</v>
      </c>
      <c r="N13230" s="4" t="s">
        <v>21</v>
      </c>
    </row>
    <row r="13231" spans="1:14" x14ac:dyDescent="0.25">
      <c r="A13231" s="1" t="s">
        <v>366</v>
      </c>
      <c r="B13231" s="2" t="s">
        <v>1851</v>
      </c>
      <c r="C13231" s="2" t="s">
        <v>1895</v>
      </c>
      <c r="D13231" s="2" t="s">
        <v>17946</v>
      </c>
      <c r="E13231" s="2" t="s">
        <v>11142</v>
      </c>
      <c r="F13231" s="2">
        <v>11101500</v>
      </c>
      <c r="G13231" s="2" t="s">
        <v>496</v>
      </c>
      <c r="H13231" s="2">
        <v>3</v>
      </c>
      <c r="I13231" s="2">
        <v>8</v>
      </c>
      <c r="J13231" s="2">
        <v>10</v>
      </c>
      <c r="K13231" s="2">
        <v>1</v>
      </c>
      <c r="L13231" s="3">
        <v>999896.31</v>
      </c>
      <c r="M13231" s="2" t="s">
        <v>20</v>
      </c>
      <c r="N13231" s="4" t="s">
        <v>17384</v>
      </c>
    </row>
    <row r="13232" spans="1:14" x14ac:dyDescent="0.25">
      <c r="A13232" s="1" t="s">
        <v>366</v>
      </c>
      <c r="B13232" s="2" t="s">
        <v>529</v>
      </c>
      <c r="C13232" s="2" t="s">
        <v>530</v>
      </c>
      <c r="D13232" s="2" t="s">
        <v>17881</v>
      </c>
      <c r="E13232" s="2" t="s">
        <v>11143</v>
      </c>
      <c r="F13232" s="2">
        <v>27112702</v>
      </c>
      <c r="G13232" s="2" t="s">
        <v>490</v>
      </c>
      <c r="H13232" s="2">
        <v>4</v>
      </c>
      <c r="I13232" s="2">
        <v>8</v>
      </c>
      <c r="J13232" s="2">
        <v>10</v>
      </c>
      <c r="K13232" s="2">
        <v>1</v>
      </c>
      <c r="L13232" s="3">
        <v>2332934.31</v>
      </c>
      <c r="M13232" s="2" t="s">
        <v>0</v>
      </c>
      <c r="N13232" s="4" t="s">
        <v>21</v>
      </c>
    </row>
    <row r="13233" spans="1:14" x14ac:dyDescent="0.25">
      <c r="A13233" s="1" t="s">
        <v>366</v>
      </c>
      <c r="B13233" s="2" t="s">
        <v>624</v>
      </c>
      <c r="C13233" s="2" t="s">
        <v>2386</v>
      </c>
      <c r="D13233" s="2" t="s">
        <v>17952</v>
      </c>
      <c r="E13233" s="2" t="s">
        <v>11144</v>
      </c>
      <c r="F13233" s="2">
        <v>22101619</v>
      </c>
      <c r="G13233" s="2" t="s">
        <v>490</v>
      </c>
      <c r="H13233" s="2">
        <v>4</v>
      </c>
      <c r="I13233" s="2">
        <v>8</v>
      </c>
      <c r="J13233" s="2">
        <v>10</v>
      </c>
      <c r="K13233" s="2">
        <v>1</v>
      </c>
      <c r="L13233" s="3">
        <v>1147998.95</v>
      </c>
      <c r="M13233" s="2" t="s">
        <v>0</v>
      </c>
      <c r="N13233" s="4" t="s">
        <v>21</v>
      </c>
    </row>
    <row r="13234" spans="1:14" x14ac:dyDescent="0.25">
      <c r="A13234" s="1" t="s">
        <v>366</v>
      </c>
      <c r="B13234" s="2" t="s">
        <v>86</v>
      </c>
      <c r="C13234" s="2" t="s">
        <v>246</v>
      </c>
      <c r="D13234" s="2" t="s">
        <v>247</v>
      </c>
      <c r="E13234" s="2" t="s">
        <v>11145</v>
      </c>
      <c r="F13234" s="2">
        <v>27112003</v>
      </c>
      <c r="G13234" s="2" t="s">
        <v>490</v>
      </c>
      <c r="H13234" s="2">
        <v>3</v>
      </c>
      <c r="I13234" s="2">
        <v>9</v>
      </c>
      <c r="J13234" s="2">
        <v>10</v>
      </c>
      <c r="K13234" s="2">
        <v>120</v>
      </c>
      <c r="L13234" s="3">
        <v>1079996.3999999999</v>
      </c>
      <c r="M13234" s="2" t="s">
        <v>0</v>
      </c>
      <c r="N13234" s="4" t="s">
        <v>21</v>
      </c>
    </row>
    <row r="13235" spans="1:14" x14ac:dyDescent="0.25">
      <c r="A13235" s="1" t="s">
        <v>366</v>
      </c>
      <c r="B13235" s="2" t="s">
        <v>103</v>
      </c>
      <c r="C13235" s="2" t="s">
        <v>104</v>
      </c>
      <c r="D13235" s="2" t="s">
        <v>105</v>
      </c>
      <c r="E13235" s="2" t="s">
        <v>11146</v>
      </c>
      <c r="F13235" s="2">
        <v>47131611</v>
      </c>
      <c r="G13235" s="2" t="s">
        <v>490</v>
      </c>
      <c r="H13235" s="2">
        <v>3</v>
      </c>
      <c r="I13235" s="2">
        <v>9</v>
      </c>
      <c r="J13235" s="2">
        <v>10</v>
      </c>
      <c r="K13235" s="2">
        <v>90</v>
      </c>
      <c r="L13235" s="3">
        <v>314981.09999999998</v>
      </c>
      <c r="M13235" s="2" t="s">
        <v>0</v>
      </c>
      <c r="N13235" s="4" t="s">
        <v>21</v>
      </c>
    </row>
    <row r="13236" spans="1:14" x14ac:dyDescent="0.25">
      <c r="A13236" s="1" t="s">
        <v>366</v>
      </c>
      <c r="B13236" s="2" t="s">
        <v>15</v>
      </c>
      <c r="C13236" s="2" t="s">
        <v>5808</v>
      </c>
      <c r="D13236" s="2" t="s">
        <v>18011</v>
      </c>
      <c r="E13236" s="2" t="s">
        <v>11147</v>
      </c>
      <c r="F13236" s="2">
        <v>60131405</v>
      </c>
      <c r="G13236" s="2" t="s">
        <v>490</v>
      </c>
      <c r="H13236" s="2">
        <v>3</v>
      </c>
      <c r="I13236" s="2">
        <v>7</v>
      </c>
      <c r="J13236" s="2">
        <v>10</v>
      </c>
      <c r="K13236" s="2">
        <v>3</v>
      </c>
      <c r="L13236" s="3">
        <v>465000</v>
      </c>
      <c r="M13236" s="2" t="s">
        <v>0</v>
      </c>
      <c r="N13236" s="4" t="s">
        <v>21</v>
      </c>
    </row>
    <row r="13237" spans="1:14" x14ac:dyDescent="0.25">
      <c r="A13237" s="1" t="s">
        <v>366</v>
      </c>
      <c r="B13237" s="2" t="s">
        <v>253</v>
      </c>
      <c r="C13237" s="2" t="s">
        <v>2343</v>
      </c>
      <c r="D13237" s="2" t="s">
        <v>17950</v>
      </c>
      <c r="E13237" s="2" t="s">
        <v>11148</v>
      </c>
      <c r="F13237" s="2">
        <v>46161509</v>
      </c>
      <c r="G13237" s="2" t="s">
        <v>496</v>
      </c>
      <c r="H13237" s="2">
        <v>3</v>
      </c>
      <c r="I13237" s="2">
        <v>8</v>
      </c>
      <c r="J13237" s="2">
        <v>10</v>
      </c>
      <c r="K13237" s="2">
        <v>2</v>
      </c>
      <c r="L13237" s="3">
        <v>275658.74</v>
      </c>
      <c r="M13237" s="2" t="s">
        <v>0</v>
      </c>
      <c r="N13237" s="4" t="s">
        <v>21</v>
      </c>
    </row>
    <row r="13238" spans="1:14" x14ac:dyDescent="0.25">
      <c r="A13238" s="1" t="s">
        <v>366</v>
      </c>
      <c r="B13238" s="2" t="s">
        <v>378</v>
      </c>
      <c r="C13238" s="2" t="s">
        <v>2536</v>
      </c>
      <c r="D13238" s="2" t="s">
        <v>17956</v>
      </c>
      <c r="E13238" s="2" t="s">
        <v>11149</v>
      </c>
      <c r="F13238" s="2">
        <v>39111611</v>
      </c>
      <c r="G13238" s="2" t="s">
        <v>490</v>
      </c>
      <c r="H13238" s="2">
        <v>3</v>
      </c>
      <c r="I13238" s="2">
        <v>9</v>
      </c>
      <c r="J13238" s="2">
        <v>10</v>
      </c>
      <c r="K13238" s="2">
        <v>7</v>
      </c>
      <c r="L13238" s="3">
        <v>916300</v>
      </c>
      <c r="M13238" s="2" t="s">
        <v>0</v>
      </c>
      <c r="N13238" s="4" t="s">
        <v>21</v>
      </c>
    </row>
    <row r="13239" spans="1:14" x14ac:dyDescent="0.25">
      <c r="A13239" s="1" t="s">
        <v>366</v>
      </c>
      <c r="B13239" s="2" t="s">
        <v>378</v>
      </c>
      <c r="C13239" s="2" t="s">
        <v>2536</v>
      </c>
      <c r="D13239" s="2" t="s">
        <v>17956</v>
      </c>
      <c r="E13239" s="2" t="s">
        <v>11150</v>
      </c>
      <c r="F13239" s="2">
        <v>39111611</v>
      </c>
      <c r="G13239" s="2" t="s">
        <v>490</v>
      </c>
      <c r="H13239" s="2">
        <v>3</v>
      </c>
      <c r="I13239" s="2">
        <v>9</v>
      </c>
      <c r="J13239" s="2">
        <v>10</v>
      </c>
      <c r="K13239" s="2">
        <v>16</v>
      </c>
      <c r="L13239" s="3">
        <v>6283200</v>
      </c>
      <c r="M13239" s="2" t="s">
        <v>0</v>
      </c>
      <c r="N13239" s="4" t="s">
        <v>21</v>
      </c>
    </row>
    <row r="13240" spans="1:14" x14ac:dyDescent="0.25">
      <c r="A13240" s="1" t="s">
        <v>366</v>
      </c>
      <c r="B13240" s="2" t="s">
        <v>378</v>
      </c>
      <c r="C13240" s="2" t="s">
        <v>2425</v>
      </c>
      <c r="D13240" s="2" t="s">
        <v>17954</v>
      </c>
      <c r="E13240" s="2" t="s">
        <v>11151</v>
      </c>
      <c r="F13240" s="2">
        <v>39121635</v>
      </c>
      <c r="G13240" s="2" t="s">
        <v>490</v>
      </c>
      <c r="H13240" s="2">
        <v>3</v>
      </c>
      <c r="I13240" s="2">
        <v>9</v>
      </c>
      <c r="J13240" s="2">
        <v>10</v>
      </c>
      <c r="K13240" s="2">
        <v>2</v>
      </c>
      <c r="L13240" s="3">
        <v>480000.78</v>
      </c>
      <c r="M13240" s="2" t="s">
        <v>0</v>
      </c>
      <c r="N13240" s="4" t="s">
        <v>21</v>
      </c>
    </row>
    <row r="13241" spans="1:14" x14ac:dyDescent="0.25">
      <c r="A13241" s="1" t="s">
        <v>366</v>
      </c>
      <c r="B13241" s="2" t="s">
        <v>378</v>
      </c>
      <c r="C13241" s="2" t="s">
        <v>2425</v>
      </c>
      <c r="D13241" s="2" t="s">
        <v>17954</v>
      </c>
      <c r="E13241" s="2" t="s">
        <v>11152</v>
      </c>
      <c r="F13241" s="2">
        <v>39121009</v>
      </c>
      <c r="G13241" s="2" t="s">
        <v>490</v>
      </c>
      <c r="H13241" s="2">
        <v>3</v>
      </c>
      <c r="I13241" s="2">
        <v>9</v>
      </c>
      <c r="J13241" s="2">
        <v>10</v>
      </c>
      <c r="K13241" s="2">
        <v>58</v>
      </c>
      <c r="L13241" s="3">
        <v>2900013.34</v>
      </c>
      <c r="M13241" s="2" t="s">
        <v>0</v>
      </c>
      <c r="N13241" s="4" t="s">
        <v>21</v>
      </c>
    </row>
    <row r="13242" spans="1:14" x14ac:dyDescent="0.25">
      <c r="A13242" s="1" t="s">
        <v>366</v>
      </c>
      <c r="B13242" s="2" t="s">
        <v>518</v>
      </c>
      <c r="C13242" s="2" t="s">
        <v>2603</v>
      </c>
      <c r="D13242" s="2" t="s">
        <v>17959</v>
      </c>
      <c r="E13242" s="2" t="s">
        <v>11153</v>
      </c>
      <c r="F13242" s="2">
        <v>25174800</v>
      </c>
      <c r="G13242" s="2" t="s">
        <v>490</v>
      </c>
      <c r="H13242" s="2">
        <v>5</v>
      </c>
      <c r="I13242" s="2">
        <v>7</v>
      </c>
      <c r="J13242" s="2">
        <v>10</v>
      </c>
      <c r="K13242" s="2">
        <v>1</v>
      </c>
      <c r="L13242" s="3">
        <v>29999900</v>
      </c>
      <c r="M13242" s="2" t="s">
        <v>20</v>
      </c>
      <c r="N13242" s="4" t="s">
        <v>21</v>
      </c>
    </row>
    <row r="13243" spans="1:14" x14ac:dyDescent="0.25">
      <c r="A13243" s="1" t="s">
        <v>366</v>
      </c>
      <c r="B13243" s="2" t="s">
        <v>103</v>
      </c>
      <c r="C13243" s="2" t="s">
        <v>104</v>
      </c>
      <c r="D13243" s="2" t="s">
        <v>105</v>
      </c>
      <c r="E13243" s="2" t="s">
        <v>11154</v>
      </c>
      <c r="F13243" s="2">
        <v>44121716</v>
      </c>
      <c r="G13243" s="2" t="s">
        <v>490</v>
      </c>
      <c r="H13243" s="2">
        <v>3</v>
      </c>
      <c r="I13243" s="2">
        <v>4</v>
      </c>
      <c r="J13243" s="2">
        <v>10</v>
      </c>
      <c r="K13243" s="2">
        <v>30</v>
      </c>
      <c r="L13243" s="3">
        <v>355286.4</v>
      </c>
      <c r="M13243" s="2" t="s">
        <v>0</v>
      </c>
      <c r="N13243" s="4" t="s">
        <v>21</v>
      </c>
    </row>
    <row r="13244" spans="1:14" x14ac:dyDescent="0.25">
      <c r="A13244" s="1" t="s">
        <v>366</v>
      </c>
      <c r="B13244" s="2" t="s">
        <v>63</v>
      </c>
      <c r="C13244" s="2" t="s">
        <v>64</v>
      </c>
      <c r="D13244" s="2" t="s">
        <v>65</v>
      </c>
      <c r="E13244" s="2" t="s">
        <v>11155</v>
      </c>
      <c r="F13244" s="2">
        <v>14111506</v>
      </c>
      <c r="G13244" s="2" t="s">
        <v>490</v>
      </c>
      <c r="H13244" s="2">
        <v>3</v>
      </c>
      <c r="I13244" s="2">
        <v>4</v>
      </c>
      <c r="J13244" s="2">
        <v>10</v>
      </c>
      <c r="K13244" s="2">
        <v>30</v>
      </c>
      <c r="L13244" s="3">
        <v>3257625</v>
      </c>
      <c r="M13244" s="2" t="s">
        <v>0</v>
      </c>
      <c r="N13244" s="4" t="s">
        <v>21</v>
      </c>
    </row>
    <row r="13245" spans="1:14" x14ac:dyDescent="0.25">
      <c r="A13245" s="1" t="s">
        <v>366</v>
      </c>
      <c r="B13245" s="2" t="s">
        <v>63</v>
      </c>
      <c r="C13245" s="2" t="s">
        <v>64</v>
      </c>
      <c r="D13245" s="2" t="s">
        <v>65</v>
      </c>
      <c r="E13245" s="2" t="s">
        <v>11156</v>
      </c>
      <c r="F13245" s="2">
        <v>14111506</v>
      </c>
      <c r="G13245" s="2" t="s">
        <v>490</v>
      </c>
      <c r="H13245" s="2">
        <v>3</v>
      </c>
      <c r="I13245" s="2">
        <v>4</v>
      </c>
      <c r="J13245" s="2">
        <v>10</v>
      </c>
      <c r="K13245" s="2">
        <v>15</v>
      </c>
      <c r="L13245" s="3">
        <v>1851937.5</v>
      </c>
      <c r="M13245" s="2" t="s">
        <v>0</v>
      </c>
      <c r="N13245" s="4" t="s">
        <v>21</v>
      </c>
    </row>
    <row r="13246" spans="1:14" x14ac:dyDescent="0.25">
      <c r="A13246" s="1" t="s">
        <v>366</v>
      </c>
      <c r="B13246" s="2" t="s">
        <v>86</v>
      </c>
      <c r="C13246" s="2" t="s">
        <v>93</v>
      </c>
      <c r="D13246" s="2" t="s">
        <v>94</v>
      </c>
      <c r="E13246" s="2" t="s">
        <v>11157</v>
      </c>
      <c r="F13246" s="2">
        <v>46182002</v>
      </c>
      <c r="G13246" s="2" t="s">
        <v>490</v>
      </c>
      <c r="H13246" s="2">
        <v>3</v>
      </c>
      <c r="I13246" s="2">
        <v>9</v>
      </c>
      <c r="J13246" s="2">
        <v>10</v>
      </c>
      <c r="K13246" s="2">
        <v>4</v>
      </c>
      <c r="L13246" s="3">
        <v>68000</v>
      </c>
      <c r="M13246" s="2" t="s">
        <v>0</v>
      </c>
      <c r="N13246" s="4" t="s">
        <v>21</v>
      </c>
    </row>
    <row r="13247" spans="1:14" x14ac:dyDescent="0.25">
      <c r="A13247" s="1" t="s">
        <v>366</v>
      </c>
      <c r="B13247" s="2" t="s">
        <v>103</v>
      </c>
      <c r="C13247" s="2" t="s">
        <v>104</v>
      </c>
      <c r="D13247" s="2" t="s">
        <v>105</v>
      </c>
      <c r="E13247" s="2" t="s">
        <v>11158</v>
      </c>
      <c r="F13247" s="2">
        <v>31211906</v>
      </c>
      <c r="G13247" s="2" t="s">
        <v>496</v>
      </c>
      <c r="H13247" s="2">
        <v>3</v>
      </c>
      <c r="I13247" s="2">
        <v>8</v>
      </c>
      <c r="J13247" s="2">
        <v>10</v>
      </c>
      <c r="K13247" s="2">
        <v>5</v>
      </c>
      <c r="L13247" s="3">
        <v>51092.65</v>
      </c>
      <c r="M13247" s="2" t="s">
        <v>0</v>
      </c>
      <c r="N13247" s="4" t="s">
        <v>21</v>
      </c>
    </row>
    <row r="13248" spans="1:14" x14ac:dyDescent="0.25">
      <c r="A13248" s="1" t="s">
        <v>366</v>
      </c>
      <c r="B13248" s="2" t="s">
        <v>76</v>
      </c>
      <c r="C13248" s="2" t="s">
        <v>1365</v>
      </c>
      <c r="D13248" s="2" t="s">
        <v>17940</v>
      </c>
      <c r="E13248" s="2" t="s">
        <v>11159</v>
      </c>
      <c r="F13248" s="2">
        <v>42311511</v>
      </c>
      <c r="G13248" s="2" t="s">
        <v>490</v>
      </c>
      <c r="H13248" s="2">
        <v>3</v>
      </c>
      <c r="I13248" s="2">
        <v>7</v>
      </c>
      <c r="J13248" s="2">
        <v>10</v>
      </c>
      <c r="K13248" s="2">
        <v>1</v>
      </c>
      <c r="L13248" s="3">
        <v>73000</v>
      </c>
      <c r="M13248" s="2" t="s">
        <v>0</v>
      </c>
      <c r="N13248" s="4" t="s">
        <v>21</v>
      </c>
    </row>
    <row r="13249" spans="1:14" x14ac:dyDescent="0.25">
      <c r="A13249" s="1" t="s">
        <v>366</v>
      </c>
      <c r="B13249" s="2" t="s">
        <v>63</v>
      </c>
      <c r="C13249" s="2" t="s">
        <v>64</v>
      </c>
      <c r="D13249" s="2" t="s">
        <v>65</v>
      </c>
      <c r="E13249" s="2" t="s">
        <v>11160</v>
      </c>
      <c r="F13249" s="2">
        <v>14111506</v>
      </c>
      <c r="G13249" s="2" t="s">
        <v>490</v>
      </c>
      <c r="H13249" s="2">
        <v>3</v>
      </c>
      <c r="I13249" s="2">
        <v>4</v>
      </c>
      <c r="J13249" s="2">
        <v>10</v>
      </c>
      <c r="K13249" s="2">
        <v>100</v>
      </c>
      <c r="L13249" s="3">
        <v>398650</v>
      </c>
      <c r="M13249" s="2" t="s">
        <v>0</v>
      </c>
      <c r="N13249" s="4" t="s">
        <v>21</v>
      </c>
    </row>
    <row r="13250" spans="1:14" x14ac:dyDescent="0.25">
      <c r="A13250" s="1" t="s">
        <v>366</v>
      </c>
      <c r="B13250" s="2" t="s">
        <v>624</v>
      </c>
      <c r="C13250" s="2" t="s">
        <v>2386</v>
      </c>
      <c r="D13250" s="2" t="s">
        <v>17952</v>
      </c>
      <c r="E13250" s="2" t="s">
        <v>11161</v>
      </c>
      <c r="F13250" s="2">
        <v>23101502</v>
      </c>
      <c r="G13250" s="2" t="s">
        <v>490</v>
      </c>
      <c r="H13250" s="2">
        <v>4</v>
      </c>
      <c r="I13250" s="2">
        <v>8</v>
      </c>
      <c r="J13250" s="2">
        <v>10</v>
      </c>
      <c r="K13250" s="2">
        <v>1</v>
      </c>
      <c r="L13250" s="3">
        <v>1341999.8899999999</v>
      </c>
      <c r="M13250" s="2" t="s">
        <v>0</v>
      </c>
      <c r="N13250" s="4" t="s">
        <v>21</v>
      </c>
    </row>
    <row r="13251" spans="1:14" x14ac:dyDescent="0.25">
      <c r="A13251" s="1" t="s">
        <v>366</v>
      </c>
      <c r="B13251" s="2" t="s">
        <v>103</v>
      </c>
      <c r="C13251" s="2" t="s">
        <v>104</v>
      </c>
      <c r="D13251" s="2" t="s">
        <v>105</v>
      </c>
      <c r="E13251" s="2" t="s">
        <v>11162</v>
      </c>
      <c r="F13251" s="2">
        <v>47121803</v>
      </c>
      <c r="G13251" s="2" t="s">
        <v>490</v>
      </c>
      <c r="H13251" s="2">
        <v>3</v>
      </c>
      <c r="I13251" s="2">
        <v>9</v>
      </c>
      <c r="J13251" s="2">
        <v>10</v>
      </c>
      <c r="K13251" s="2">
        <v>55</v>
      </c>
      <c r="L13251" s="3">
        <v>192488.45</v>
      </c>
      <c r="M13251" s="2" t="s">
        <v>0</v>
      </c>
      <c r="N13251" s="4" t="s">
        <v>21</v>
      </c>
    </row>
    <row r="13252" spans="1:14" x14ac:dyDescent="0.25">
      <c r="A13252" s="1" t="s">
        <v>366</v>
      </c>
      <c r="B13252" s="2" t="s">
        <v>122</v>
      </c>
      <c r="C13252" s="2" t="s">
        <v>123</v>
      </c>
      <c r="D13252" s="2" t="s">
        <v>124</v>
      </c>
      <c r="E13252" s="2" t="s">
        <v>1958</v>
      </c>
      <c r="F13252" s="2">
        <v>44121613</v>
      </c>
      <c r="G13252" s="2" t="s">
        <v>490</v>
      </c>
      <c r="H13252" s="2">
        <v>3</v>
      </c>
      <c r="I13252" s="2">
        <v>4</v>
      </c>
      <c r="J13252" s="2">
        <v>10</v>
      </c>
      <c r="K13252" s="2">
        <v>20</v>
      </c>
      <c r="L13252" s="3">
        <v>25299.4</v>
      </c>
      <c r="M13252" s="2" t="s">
        <v>0</v>
      </c>
      <c r="N13252" s="4" t="s">
        <v>21</v>
      </c>
    </row>
    <row r="13253" spans="1:14" x14ac:dyDescent="0.25">
      <c r="A13253" s="1" t="s">
        <v>366</v>
      </c>
      <c r="B13253" s="2" t="s">
        <v>28</v>
      </c>
      <c r="C13253" s="2" t="s">
        <v>29</v>
      </c>
      <c r="D13253" s="2" t="s">
        <v>30</v>
      </c>
      <c r="E13253" s="2" t="s">
        <v>3274</v>
      </c>
      <c r="F13253" s="2">
        <v>47111501</v>
      </c>
      <c r="G13253" s="2" t="s">
        <v>496</v>
      </c>
      <c r="H13253" s="2">
        <v>5</v>
      </c>
      <c r="I13253" s="2">
        <v>4</v>
      </c>
      <c r="J13253" s="2">
        <v>10</v>
      </c>
      <c r="K13253" s="2">
        <v>1</v>
      </c>
      <c r="L13253" s="3">
        <v>4199750</v>
      </c>
      <c r="M13253" s="2" t="s">
        <v>0</v>
      </c>
      <c r="N13253" s="4" t="s">
        <v>21</v>
      </c>
    </row>
    <row r="13254" spans="1:14" x14ac:dyDescent="0.25">
      <c r="A13254" s="1" t="s">
        <v>366</v>
      </c>
      <c r="B13254" s="2" t="s">
        <v>28</v>
      </c>
      <c r="C13254" s="2" t="s">
        <v>29</v>
      </c>
      <c r="D13254" s="2" t="s">
        <v>30</v>
      </c>
      <c r="E13254" s="2" t="s">
        <v>11163</v>
      </c>
      <c r="F13254" s="2">
        <v>40101701</v>
      </c>
      <c r="G13254" s="2" t="s">
        <v>490</v>
      </c>
      <c r="H13254" s="2">
        <v>9</v>
      </c>
      <c r="I13254" s="2">
        <v>2</v>
      </c>
      <c r="J13254" s="2">
        <v>10</v>
      </c>
      <c r="K13254" s="2">
        <v>2</v>
      </c>
      <c r="L13254" s="3">
        <v>18761384</v>
      </c>
      <c r="M13254" s="2" t="s">
        <v>20</v>
      </c>
      <c r="N13254" s="4" t="s">
        <v>21</v>
      </c>
    </row>
    <row r="13255" spans="1:14" x14ac:dyDescent="0.25">
      <c r="A13255" s="1" t="s">
        <v>366</v>
      </c>
      <c r="B13255" s="2" t="s">
        <v>28</v>
      </c>
      <c r="C13255" s="2" t="s">
        <v>29</v>
      </c>
      <c r="D13255" s="2" t="s">
        <v>30</v>
      </c>
      <c r="E13255" s="2" t="s">
        <v>11164</v>
      </c>
      <c r="F13255" s="2">
        <v>40101701</v>
      </c>
      <c r="G13255" s="2" t="s">
        <v>490</v>
      </c>
      <c r="H13255" s="2">
        <v>9</v>
      </c>
      <c r="I13255" s="2">
        <v>2</v>
      </c>
      <c r="J13255" s="2">
        <v>10</v>
      </c>
      <c r="K13255" s="2">
        <v>1</v>
      </c>
      <c r="L13255" s="3">
        <v>3606638</v>
      </c>
      <c r="M13255" s="2" t="s">
        <v>20</v>
      </c>
      <c r="N13255" s="4" t="s">
        <v>21</v>
      </c>
    </row>
    <row r="13256" spans="1:14" x14ac:dyDescent="0.25">
      <c r="A13256" s="1" t="s">
        <v>366</v>
      </c>
      <c r="B13256" s="2" t="s">
        <v>86</v>
      </c>
      <c r="C13256" s="2" t="s">
        <v>93</v>
      </c>
      <c r="D13256" s="2" t="s">
        <v>94</v>
      </c>
      <c r="E13256" s="2" t="s">
        <v>18787</v>
      </c>
      <c r="F13256" s="2">
        <v>31151900</v>
      </c>
      <c r="G13256" s="2" t="s">
        <v>496</v>
      </c>
      <c r="H13256" s="2">
        <v>3</v>
      </c>
      <c r="I13256" s="2">
        <v>8</v>
      </c>
      <c r="J13256" s="2">
        <v>10</v>
      </c>
      <c r="K13256" s="2">
        <v>1000</v>
      </c>
      <c r="L13256" s="3">
        <v>398650</v>
      </c>
      <c r="M13256" s="2" t="s">
        <v>0</v>
      </c>
      <c r="N13256" s="4" t="s">
        <v>21</v>
      </c>
    </row>
    <row r="13257" spans="1:14" x14ac:dyDescent="0.25">
      <c r="A13257" s="1" t="s">
        <v>366</v>
      </c>
      <c r="B13257" s="2" t="s">
        <v>181</v>
      </c>
      <c r="C13257" s="2" t="s">
        <v>182</v>
      </c>
      <c r="D13257" s="2" t="s">
        <v>183</v>
      </c>
      <c r="E13257" s="2" t="s">
        <v>11165</v>
      </c>
      <c r="F13257" s="2">
        <v>76111500</v>
      </c>
      <c r="G13257" s="2" t="s">
        <v>496</v>
      </c>
      <c r="H13257" s="2">
        <v>1</v>
      </c>
      <c r="I13257" s="2">
        <v>11</v>
      </c>
      <c r="J13257" s="2">
        <v>10</v>
      </c>
      <c r="K13257" s="2">
        <v>1</v>
      </c>
      <c r="L13257" s="3">
        <v>68679744</v>
      </c>
      <c r="M13257" s="2" t="s">
        <v>20</v>
      </c>
      <c r="N13257" s="4" t="s">
        <v>21</v>
      </c>
    </row>
    <row r="13258" spans="1:14" x14ac:dyDescent="0.25">
      <c r="A13258" s="1" t="s">
        <v>366</v>
      </c>
      <c r="B13258" s="2" t="s">
        <v>181</v>
      </c>
      <c r="C13258" s="2" t="s">
        <v>182</v>
      </c>
      <c r="D13258" s="2" t="s">
        <v>183</v>
      </c>
      <c r="E13258" s="2" t="s">
        <v>11166</v>
      </c>
      <c r="F13258" s="2">
        <v>76111500</v>
      </c>
      <c r="G13258" s="2" t="s">
        <v>490</v>
      </c>
      <c r="H13258" s="2">
        <v>1</v>
      </c>
      <c r="I13258" s="2">
        <v>11</v>
      </c>
      <c r="J13258" s="2">
        <v>10</v>
      </c>
      <c r="K13258" s="2">
        <v>1</v>
      </c>
      <c r="L13258" s="3">
        <v>6059385</v>
      </c>
      <c r="M13258" s="2" t="s">
        <v>20</v>
      </c>
      <c r="N13258" s="4" t="s">
        <v>21</v>
      </c>
    </row>
    <row r="13259" spans="1:14" x14ac:dyDescent="0.25">
      <c r="A13259" s="1" t="s">
        <v>366</v>
      </c>
      <c r="B13259" s="2" t="s">
        <v>181</v>
      </c>
      <c r="C13259" s="2" t="s">
        <v>182</v>
      </c>
      <c r="D13259" s="2" t="s">
        <v>183</v>
      </c>
      <c r="E13259" s="2" t="s">
        <v>11167</v>
      </c>
      <c r="F13259" s="2">
        <v>76111500</v>
      </c>
      <c r="G13259" s="2" t="s">
        <v>490</v>
      </c>
      <c r="H13259" s="2">
        <v>11</v>
      </c>
      <c r="I13259" s="2">
        <v>1</v>
      </c>
      <c r="J13259" s="2">
        <v>10</v>
      </c>
      <c r="K13259" s="2">
        <v>1</v>
      </c>
      <c r="L13259" s="3">
        <v>25713381</v>
      </c>
      <c r="M13259" s="2" t="s">
        <v>20</v>
      </c>
      <c r="N13259" s="4" t="s">
        <v>17385</v>
      </c>
    </row>
    <row r="13260" spans="1:14" x14ac:dyDescent="0.25">
      <c r="A13260" s="1" t="s">
        <v>366</v>
      </c>
      <c r="B13260" s="2" t="s">
        <v>181</v>
      </c>
      <c r="C13260" s="2" t="s">
        <v>182</v>
      </c>
      <c r="D13260" s="2" t="s">
        <v>183</v>
      </c>
      <c r="E13260" s="2" t="s">
        <v>11168</v>
      </c>
      <c r="F13260" s="2">
        <v>76111501</v>
      </c>
      <c r="G13260" s="2" t="s">
        <v>496</v>
      </c>
      <c r="H13260" s="2">
        <v>1</v>
      </c>
      <c r="I13260" s="2">
        <v>11</v>
      </c>
      <c r="J13260" s="2">
        <v>10</v>
      </c>
      <c r="K13260" s="2">
        <v>1</v>
      </c>
      <c r="L13260" s="3">
        <v>28324128</v>
      </c>
      <c r="M13260" s="2" t="s">
        <v>20</v>
      </c>
      <c r="N13260" s="4" t="s">
        <v>21</v>
      </c>
    </row>
    <row r="13261" spans="1:14" x14ac:dyDescent="0.25">
      <c r="A13261" s="1" t="s">
        <v>366</v>
      </c>
      <c r="B13261" s="2" t="s">
        <v>181</v>
      </c>
      <c r="C13261" s="2" t="s">
        <v>182</v>
      </c>
      <c r="D13261" s="2" t="s">
        <v>183</v>
      </c>
      <c r="E13261" s="2" t="s">
        <v>11169</v>
      </c>
      <c r="F13261" s="2">
        <v>76111501</v>
      </c>
      <c r="G13261" s="2" t="s">
        <v>490</v>
      </c>
      <c r="H13261" s="2">
        <v>1</v>
      </c>
      <c r="I13261" s="2">
        <v>11</v>
      </c>
      <c r="J13261" s="2">
        <v>10</v>
      </c>
      <c r="K13261" s="2">
        <v>1</v>
      </c>
      <c r="L13261" s="3">
        <v>2452102</v>
      </c>
      <c r="M13261" s="2" t="s">
        <v>20</v>
      </c>
      <c r="N13261" s="4" t="s">
        <v>21</v>
      </c>
    </row>
    <row r="13262" spans="1:14" x14ac:dyDescent="0.25">
      <c r="A13262" s="1" t="s">
        <v>366</v>
      </c>
      <c r="B13262" s="2" t="s">
        <v>181</v>
      </c>
      <c r="C13262" s="2" t="s">
        <v>182</v>
      </c>
      <c r="D13262" s="2" t="s">
        <v>183</v>
      </c>
      <c r="E13262" s="2" t="s">
        <v>11170</v>
      </c>
      <c r="F13262" s="2">
        <v>76111501</v>
      </c>
      <c r="G13262" s="2" t="s">
        <v>490</v>
      </c>
      <c r="H13262" s="2">
        <v>11</v>
      </c>
      <c r="I13262" s="2">
        <v>1</v>
      </c>
      <c r="J13262" s="2">
        <v>10</v>
      </c>
      <c r="K13262" s="2">
        <v>1</v>
      </c>
      <c r="L13262" s="3">
        <v>11236502</v>
      </c>
      <c r="M13262" s="2" t="s">
        <v>20</v>
      </c>
      <c r="N13262" s="4" t="s">
        <v>17385</v>
      </c>
    </row>
    <row r="13263" spans="1:14" x14ac:dyDescent="0.25">
      <c r="A13263" s="1" t="s">
        <v>366</v>
      </c>
      <c r="B13263" s="2" t="s">
        <v>181</v>
      </c>
      <c r="C13263" s="2" t="s">
        <v>629</v>
      </c>
      <c r="D13263" s="2" t="s">
        <v>17896</v>
      </c>
      <c r="E13263" s="2" t="s">
        <v>11171</v>
      </c>
      <c r="F13263" s="2">
        <v>90151802</v>
      </c>
      <c r="G13263" s="2" t="s">
        <v>490</v>
      </c>
      <c r="H13263" s="2">
        <v>4</v>
      </c>
      <c r="I13263" s="2">
        <v>11</v>
      </c>
      <c r="J13263" s="2">
        <v>16</v>
      </c>
      <c r="K13263" s="2">
        <v>1</v>
      </c>
      <c r="L13263" s="3">
        <v>20000000</v>
      </c>
      <c r="M13263" s="2" t="s">
        <v>20</v>
      </c>
      <c r="N13263" s="4" t="s">
        <v>21</v>
      </c>
    </row>
    <row r="13264" spans="1:14" x14ac:dyDescent="0.25">
      <c r="A13264" s="1" t="s">
        <v>366</v>
      </c>
      <c r="B13264" s="2" t="s">
        <v>181</v>
      </c>
      <c r="C13264" s="2" t="s">
        <v>182</v>
      </c>
      <c r="D13264" s="2" t="s">
        <v>183</v>
      </c>
      <c r="E13264" s="2" t="s">
        <v>11172</v>
      </c>
      <c r="F13264" s="2">
        <v>72102103</v>
      </c>
      <c r="G13264" s="2" t="s">
        <v>490</v>
      </c>
      <c r="H13264" s="2">
        <v>11</v>
      </c>
      <c r="I13264" s="2">
        <v>1</v>
      </c>
      <c r="J13264" s="2">
        <v>10</v>
      </c>
      <c r="K13264" s="2">
        <v>1</v>
      </c>
      <c r="L13264" s="3">
        <v>1705667.46</v>
      </c>
      <c r="M13264" s="2" t="s">
        <v>20</v>
      </c>
      <c r="N13264" s="4" t="s">
        <v>17385</v>
      </c>
    </row>
    <row r="13265" spans="1:14" x14ac:dyDescent="0.25">
      <c r="A13265" s="1" t="s">
        <v>366</v>
      </c>
      <c r="B13265" s="2" t="s">
        <v>181</v>
      </c>
      <c r="C13265" s="2" t="s">
        <v>182</v>
      </c>
      <c r="D13265" s="2" t="s">
        <v>183</v>
      </c>
      <c r="E13265" s="2" t="s">
        <v>11173</v>
      </c>
      <c r="F13265" s="2">
        <v>72102103</v>
      </c>
      <c r="G13265" s="2" t="s">
        <v>490</v>
      </c>
      <c r="H13265" s="2">
        <v>11</v>
      </c>
      <c r="I13265" s="2">
        <v>1</v>
      </c>
      <c r="J13265" s="2">
        <v>10</v>
      </c>
      <c r="K13265" s="2">
        <v>1</v>
      </c>
      <c r="L13265" s="3">
        <v>14137200</v>
      </c>
      <c r="M13265" s="2" t="s">
        <v>20</v>
      </c>
      <c r="N13265" s="4" t="s">
        <v>17385</v>
      </c>
    </row>
    <row r="13266" spans="1:14" x14ac:dyDescent="0.25">
      <c r="A13266" s="1" t="s">
        <v>366</v>
      </c>
      <c r="B13266" s="2" t="s">
        <v>162</v>
      </c>
      <c r="C13266" s="2" t="s">
        <v>459</v>
      </c>
      <c r="D13266" s="2" t="s">
        <v>17869</v>
      </c>
      <c r="E13266" s="2" t="s">
        <v>11174</v>
      </c>
      <c r="F13266" s="2">
        <v>72101509</v>
      </c>
      <c r="G13266" s="2" t="s">
        <v>490</v>
      </c>
      <c r="H13266" s="2">
        <v>3</v>
      </c>
      <c r="I13266" s="2">
        <v>9</v>
      </c>
      <c r="J13266" s="2">
        <v>10</v>
      </c>
      <c r="K13266" s="2">
        <v>1</v>
      </c>
      <c r="L13266" s="3">
        <v>7232463</v>
      </c>
      <c r="M13266" s="2" t="s">
        <v>20</v>
      </c>
      <c r="N13266" s="4" t="s">
        <v>21</v>
      </c>
    </row>
    <row r="13267" spans="1:14" x14ac:dyDescent="0.25">
      <c r="A13267" s="1" t="s">
        <v>366</v>
      </c>
      <c r="B13267" s="2" t="s">
        <v>151</v>
      </c>
      <c r="C13267" s="2" t="s">
        <v>152</v>
      </c>
      <c r="D13267" s="2" t="s">
        <v>153</v>
      </c>
      <c r="E13267" s="2" t="s">
        <v>11175</v>
      </c>
      <c r="F13267" s="2">
        <v>81161707</v>
      </c>
      <c r="G13267" s="2" t="s">
        <v>19</v>
      </c>
      <c r="H13267" s="2">
        <v>1</v>
      </c>
      <c r="I13267" s="2">
        <v>11</v>
      </c>
      <c r="J13267" s="2">
        <v>10</v>
      </c>
      <c r="K13267" s="2">
        <v>1</v>
      </c>
      <c r="L13267" s="3">
        <v>1176910</v>
      </c>
      <c r="M13267" s="2" t="s">
        <v>20</v>
      </c>
      <c r="N13267" s="4" t="s">
        <v>21</v>
      </c>
    </row>
    <row r="13268" spans="1:14" x14ac:dyDescent="0.25">
      <c r="A13268" s="1" t="s">
        <v>366</v>
      </c>
      <c r="B13268" s="2" t="s">
        <v>207</v>
      </c>
      <c r="C13268" s="2" t="s">
        <v>207</v>
      </c>
      <c r="D13268" s="2" t="s">
        <v>208</v>
      </c>
      <c r="E13268" s="2" t="s">
        <v>11176</v>
      </c>
      <c r="F13268" s="2">
        <v>78111802</v>
      </c>
      <c r="G13268" s="2" t="s">
        <v>490</v>
      </c>
      <c r="H13268" s="2">
        <v>9</v>
      </c>
      <c r="I13268" s="2">
        <v>11</v>
      </c>
      <c r="J13268" s="2">
        <v>10</v>
      </c>
      <c r="K13268" s="2">
        <v>1</v>
      </c>
      <c r="L13268" s="3">
        <v>10250000</v>
      </c>
      <c r="M13268" s="2" t="s">
        <v>20</v>
      </c>
      <c r="N13268" s="4" t="s">
        <v>21</v>
      </c>
    </row>
    <row r="13269" spans="1:14" x14ac:dyDescent="0.25">
      <c r="A13269" s="1" t="s">
        <v>366</v>
      </c>
      <c r="B13269" s="2" t="s">
        <v>207</v>
      </c>
      <c r="C13269" s="2" t="s">
        <v>207</v>
      </c>
      <c r="D13269" s="2" t="s">
        <v>208</v>
      </c>
      <c r="E13269" s="2" t="s">
        <v>11177</v>
      </c>
      <c r="F13269" s="2">
        <v>78111802</v>
      </c>
      <c r="G13269" s="2" t="s">
        <v>490</v>
      </c>
      <c r="H13269" s="2">
        <v>1</v>
      </c>
      <c r="I13269" s="2">
        <v>11</v>
      </c>
      <c r="J13269" s="2">
        <v>10</v>
      </c>
      <c r="K13269" s="2">
        <v>1</v>
      </c>
      <c r="L13269" s="3">
        <v>3800000</v>
      </c>
      <c r="M13269" s="2" t="s">
        <v>20</v>
      </c>
      <c r="N13269" s="4" t="s">
        <v>17385</v>
      </c>
    </row>
    <row r="13270" spans="1:14" x14ac:dyDescent="0.25">
      <c r="A13270" s="1" t="s">
        <v>366</v>
      </c>
      <c r="B13270" s="2" t="s">
        <v>545</v>
      </c>
      <c r="C13270" s="2" t="s">
        <v>11178</v>
      </c>
      <c r="D13270" s="2" t="s">
        <v>18045</v>
      </c>
      <c r="E13270" s="2" t="s">
        <v>11179</v>
      </c>
      <c r="F13270" s="2">
        <v>78101900</v>
      </c>
      <c r="G13270" s="2" t="s">
        <v>490</v>
      </c>
      <c r="H13270" s="2">
        <v>1</v>
      </c>
      <c r="I13270" s="2">
        <v>11</v>
      </c>
      <c r="J13270" s="2">
        <v>10</v>
      </c>
      <c r="K13270" s="2">
        <v>1</v>
      </c>
      <c r="L13270" s="3">
        <v>34991985</v>
      </c>
      <c r="M13270" s="2" t="s">
        <v>20</v>
      </c>
      <c r="N13270" s="4" t="s">
        <v>21</v>
      </c>
    </row>
    <row r="13271" spans="1:14" x14ac:dyDescent="0.25">
      <c r="A13271" s="1" t="s">
        <v>366</v>
      </c>
      <c r="B13271" s="2" t="s">
        <v>545</v>
      </c>
      <c r="C13271" s="2" t="s">
        <v>11178</v>
      </c>
      <c r="D13271" s="2" t="s">
        <v>18045</v>
      </c>
      <c r="E13271" s="2" t="s">
        <v>11180</v>
      </c>
      <c r="F13271" s="2">
        <v>78101900</v>
      </c>
      <c r="G13271" s="2" t="s">
        <v>496</v>
      </c>
      <c r="H13271" s="2">
        <v>1</v>
      </c>
      <c r="I13271" s="2">
        <v>11</v>
      </c>
      <c r="J13271" s="2">
        <v>10</v>
      </c>
      <c r="K13271" s="2">
        <v>1</v>
      </c>
      <c r="L13271" s="3">
        <v>17500000</v>
      </c>
      <c r="M13271" s="2" t="s">
        <v>20</v>
      </c>
      <c r="N13271" s="4" t="s">
        <v>21</v>
      </c>
    </row>
    <row r="13272" spans="1:14" x14ac:dyDescent="0.25">
      <c r="A13272" s="1" t="s">
        <v>366</v>
      </c>
      <c r="B13272" s="2" t="s">
        <v>545</v>
      </c>
      <c r="C13272" s="2" t="s">
        <v>11178</v>
      </c>
      <c r="D13272" s="2" t="s">
        <v>18045</v>
      </c>
      <c r="E13272" s="2" t="s">
        <v>11181</v>
      </c>
      <c r="F13272" s="2">
        <v>78101900</v>
      </c>
      <c r="G13272" s="2" t="s">
        <v>490</v>
      </c>
      <c r="H13272" s="2">
        <v>11</v>
      </c>
      <c r="I13272" s="2">
        <v>9</v>
      </c>
      <c r="J13272" s="2">
        <v>10</v>
      </c>
      <c r="K13272" s="2">
        <v>1</v>
      </c>
      <c r="L13272" s="3">
        <v>33200000</v>
      </c>
      <c r="M13272" s="2" t="s">
        <v>20</v>
      </c>
      <c r="N13272" s="4" t="s">
        <v>17385</v>
      </c>
    </row>
    <row r="13273" spans="1:14" x14ac:dyDescent="0.25">
      <c r="A13273" s="1" t="s">
        <v>366</v>
      </c>
      <c r="B13273" s="2" t="s">
        <v>545</v>
      </c>
      <c r="C13273" s="2" t="s">
        <v>11178</v>
      </c>
      <c r="D13273" s="2" t="s">
        <v>18045</v>
      </c>
      <c r="E13273" s="2" t="s">
        <v>11182</v>
      </c>
      <c r="F13273" s="2" t="s">
        <v>11183</v>
      </c>
      <c r="G13273" s="2" t="s">
        <v>490</v>
      </c>
      <c r="H13273" s="2">
        <v>11</v>
      </c>
      <c r="I13273" s="2">
        <v>9</v>
      </c>
      <c r="J13273" s="2">
        <v>10</v>
      </c>
      <c r="K13273" s="2">
        <v>1</v>
      </c>
      <c r="L13273" s="3">
        <v>38497350</v>
      </c>
      <c r="M13273" s="2" t="s">
        <v>20</v>
      </c>
      <c r="N13273" s="4" t="s">
        <v>17385</v>
      </c>
    </row>
    <row r="13274" spans="1:14" x14ac:dyDescent="0.25">
      <c r="A13274" s="1" t="s">
        <v>366</v>
      </c>
      <c r="B13274" s="2" t="s">
        <v>207</v>
      </c>
      <c r="C13274" s="2" t="s">
        <v>207</v>
      </c>
      <c r="D13274" s="2" t="s">
        <v>208</v>
      </c>
      <c r="E13274" s="2" t="s">
        <v>11184</v>
      </c>
      <c r="F13274" s="2">
        <v>78111802</v>
      </c>
      <c r="G13274" s="2" t="s">
        <v>490</v>
      </c>
      <c r="H13274" s="2">
        <v>9</v>
      </c>
      <c r="I13274" s="2">
        <v>11</v>
      </c>
      <c r="J13274" s="2">
        <v>10</v>
      </c>
      <c r="K13274" s="2">
        <v>1</v>
      </c>
      <c r="L13274" s="3">
        <v>23250000</v>
      </c>
      <c r="M13274" s="2" t="s">
        <v>20</v>
      </c>
      <c r="N13274" s="4" t="s">
        <v>17385</v>
      </c>
    </row>
    <row r="13275" spans="1:14" x14ac:dyDescent="0.25">
      <c r="A13275" s="1" t="s">
        <v>366</v>
      </c>
      <c r="B13275" s="2" t="s">
        <v>76</v>
      </c>
      <c r="C13275" s="2" t="s">
        <v>80</v>
      </c>
      <c r="D13275" s="2" t="s">
        <v>81</v>
      </c>
      <c r="E13275" s="2" t="s">
        <v>11185</v>
      </c>
      <c r="F13275" s="2">
        <v>47131817</v>
      </c>
      <c r="G13275" s="2" t="s">
        <v>490</v>
      </c>
      <c r="H13275" s="2">
        <v>1</v>
      </c>
      <c r="I13275" s="2">
        <v>6</v>
      </c>
      <c r="J13275" s="2">
        <v>10</v>
      </c>
      <c r="K13275" s="2">
        <v>2</v>
      </c>
      <c r="L13275" s="3">
        <v>7735000</v>
      </c>
      <c r="M13275" s="2" t="s">
        <v>17383</v>
      </c>
      <c r="N13275" s="4" t="s">
        <v>21</v>
      </c>
    </row>
    <row r="13276" spans="1:14" x14ac:dyDescent="0.25">
      <c r="A13276" s="1" t="s">
        <v>366</v>
      </c>
      <c r="B13276" s="2" t="s">
        <v>76</v>
      </c>
      <c r="C13276" s="2" t="s">
        <v>80</v>
      </c>
      <c r="D13276" s="2" t="s">
        <v>81</v>
      </c>
      <c r="E13276" s="2" t="s">
        <v>11186</v>
      </c>
      <c r="F13276" s="2">
        <v>10111302</v>
      </c>
      <c r="G13276" s="2" t="s">
        <v>490</v>
      </c>
      <c r="H13276" s="2">
        <v>3</v>
      </c>
      <c r="I13276" s="2">
        <v>7</v>
      </c>
      <c r="J13276" s="2">
        <v>10</v>
      </c>
      <c r="K13276" s="2">
        <v>3</v>
      </c>
      <c r="L13276" s="3">
        <v>234000</v>
      </c>
      <c r="M13276" s="2" t="s">
        <v>0</v>
      </c>
      <c r="N13276" s="4" t="s">
        <v>21</v>
      </c>
    </row>
    <row r="13277" spans="1:14" x14ac:dyDescent="0.25">
      <c r="A13277" s="1" t="s">
        <v>366</v>
      </c>
      <c r="B13277" s="2" t="s">
        <v>529</v>
      </c>
      <c r="C13277" s="2" t="s">
        <v>530</v>
      </c>
      <c r="D13277" s="2" t="s">
        <v>17881</v>
      </c>
      <c r="E13277" s="2" t="s">
        <v>11187</v>
      </c>
      <c r="F13277" s="2">
        <v>27111508</v>
      </c>
      <c r="G13277" s="2" t="s">
        <v>490</v>
      </c>
      <c r="H13277" s="2">
        <v>4</v>
      </c>
      <c r="I13277" s="2">
        <v>8</v>
      </c>
      <c r="J13277" s="2">
        <v>10</v>
      </c>
      <c r="K13277" s="2">
        <v>1</v>
      </c>
      <c r="L13277" s="3">
        <v>1098737.71</v>
      </c>
      <c r="M13277" s="2" t="s">
        <v>0</v>
      </c>
      <c r="N13277" s="4" t="s">
        <v>21</v>
      </c>
    </row>
    <row r="13278" spans="1:14" x14ac:dyDescent="0.25">
      <c r="A13278" s="1" t="s">
        <v>366</v>
      </c>
      <c r="B13278" s="2" t="s">
        <v>408</v>
      </c>
      <c r="C13278" s="2" t="s">
        <v>1234</v>
      </c>
      <c r="D13278" s="2" t="s">
        <v>17939</v>
      </c>
      <c r="E13278" s="2" t="s">
        <v>11188</v>
      </c>
      <c r="F13278" s="2">
        <v>12352310</v>
      </c>
      <c r="G13278" s="2" t="s">
        <v>496</v>
      </c>
      <c r="H13278" s="2">
        <v>3</v>
      </c>
      <c r="I13278" s="2">
        <v>8</v>
      </c>
      <c r="J13278" s="2">
        <v>10</v>
      </c>
      <c r="K13278" s="2">
        <v>12</v>
      </c>
      <c r="L13278" s="3">
        <v>309718.92</v>
      </c>
      <c r="M13278" s="2" t="s">
        <v>0</v>
      </c>
      <c r="N13278" s="4" t="s">
        <v>21</v>
      </c>
    </row>
    <row r="13279" spans="1:14" x14ac:dyDescent="0.25">
      <c r="A13279" s="1" t="s">
        <v>366</v>
      </c>
      <c r="B13279" s="2" t="s">
        <v>113</v>
      </c>
      <c r="C13279" s="2" t="s">
        <v>113</v>
      </c>
      <c r="D13279" s="2" t="s">
        <v>114</v>
      </c>
      <c r="E13279" s="2" t="s">
        <v>11189</v>
      </c>
      <c r="F13279" s="2">
        <v>26101718</v>
      </c>
      <c r="G13279" s="2" t="s">
        <v>490</v>
      </c>
      <c r="H13279" s="2">
        <v>3</v>
      </c>
      <c r="I13279" s="2">
        <v>6</v>
      </c>
      <c r="J13279" s="2">
        <v>10</v>
      </c>
      <c r="K13279" s="2">
        <v>4</v>
      </c>
      <c r="L13279" s="3">
        <v>23800</v>
      </c>
      <c r="M13279" s="2" t="s">
        <v>0</v>
      </c>
      <c r="N13279" s="4" t="s">
        <v>21</v>
      </c>
    </row>
    <row r="13280" spans="1:14" x14ac:dyDescent="0.25">
      <c r="A13280" s="1" t="s">
        <v>366</v>
      </c>
      <c r="B13280" s="2" t="s">
        <v>76</v>
      </c>
      <c r="C13280" s="2" t="s">
        <v>1365</v>
      </c>
      <c r="D13280" s="2" t="s">
        <v>17940</v>
      </c>
      <c r="E13280" s="2" t="s">
        <v>11190</v>
      </c>
      <c r="F13280" s="2">
        <v>51102714</v>
      </c>
      <c r="G13280" s="2" t="s">
        <v>490</v>
      </c>
      <c r="H13280" s="2">
        <v>3</v>
      </c>
      <c r="I13280" s="2">
        <v>7</v>
      </c>
      <c r="J13280" s="2">
        <v>10</v>
      </c>
      <c r="K13280" s="2">
        <v>5</v>
      </c>
      <c r="L13280" s="3">
        <v>18000</v>
      </c>
      <c r="M13280" s="2" t="s">
        <v>0</v>
      </c>
      <c r="N13280" s="4" t="s">
        <v>21</v>
      </c>
    </row>
    <row r="13281" spans="1:14" x14ac:dyDescent="0.25">
      <c r="A13281" s="1" t="s">
        <v>366</v>
      </c>
      <c r="B13281" s="2" t="s">
        <v>1112</v>
      </c>
      <c r="C13281" s="2" t="s">
        <v>1112</v>
      </c>
      <c r="D13281" s="2" t="s">
        <v>17931</v>
      </c>
      <c r="E13281" s="2" t="s">
        <v>3359</v>
      </c>
      <c r="F13281" s="2">
        <v>44111900</v>
      </c>
      <c r="G13281" s="2" t="s">
        <v>490</v>
      </c>
      <c r="H13281" s="2">
        <v>3</v>
      </c>
      <c r="I13281" s="2">
        <v>4</v>
      </c>
      <c r="J13281" s="2">
        <v>10</v>
      </c>
      <c r="K13281" s="2">
        <v>4</v>
      </c>
      <c r="L13281" s="3">
        <v>377915.44</v>
      </c>
      <c r="M13281" s="2" t="s">
        <v>0</v>
      </c>
      <c r="N13281" s="4" t="s">
        <v>21</v>
      </c>
    </row>
    <row r="13282" spans="1:14" x14ac:dyDescent="0.25">
      <c r="A13282" s="1" t="s">
        <v>366</v>
      </c>
      <c r="B13282" s="2" t="s">
        <v>113</v>
      </c>
      <c r="C13282" s="2" t="s">
        <v>113</v>
      </c>
      <c r="D13282" s="2" t="s">
        <v>114</v>
      </c>
      <c r="E13282" s="2" t="s">
        <v>11191</v>
      </c>
      <c r="F13282" s="2">
        <v>44121619</v>
      </c>
      <c r="G13282" s="2" t="s">
        <v>490</v>
      </c>
      <c r="H13282" s="2">
        <v>3</v>
      </c>
      <c r="I13282" s="2">
        <v>4</v>
      </c>
      <c r="J13282" s="2">
        <v>10</v>
      </c>
      <c r="K13282" s="2">
        <v>40</v>
      </c>
      <c r="L13282" s="3">
        <v>11328.800000000001</v>
      </c>
      <c r="M13282" s="2" t="s">
        <v>0</v>
      </c>
      <c r="N13282" s="4" t="s">
        <v>21</v>
      </c>
    </row>
    <row r="13283" spans="1:14" x14ac:dyDescent="0.25">
      <c r="A13283" s="1" t="s">
        <v>366</v>
      </c>
      <c r="B13283" s="2" t="s">
        <v>529</v>
      </c>
      <c r="C13283" s="2" t="s">
        <v>530</v>
      </c>
      <c r="D13283" s="2" t="s">
        <v>17881</v>
      </c>
      <c r="E13283" s="2" t="s">
        <v>11192</v>
      </c>
      <c r="F13283" s="2">
        <v>27111515</v>
      </c>
      <c r="G13283" s="2" t="s">
        <v>490</v>
      </c>
      <c r="H13283" s="2">
        <v>4</v>
      </c>
      <c r="I13283" s="2">
        <v>8</v>
      </c>
      <c r="J13283" s="2">
        <v>10</v>
      </c>
      <c r="K13283" s="2">
        <v>1</v>
      </c>
      <c r="L13283" s="3">
        <v>1014799.87</v>
      </c>
      <c r="M13283" s="2" t="s">
        <v>0</v>
      </c>
      <c r="N13283" s="4" t="s">
        <v>21</v>
      </c>
    </row>
    <row r="13284" spans="1:14" x14ac:dyDescent="0.25">
      <c r="A13284" s="1" t="s">
        <v>366</v>
      </c>
      <c r="B13284" s="2" t="s">
        <v>529</v>
      </c>
      <c r="C13284" s="2" t="s">
        <v>530</v>
      </c>
      <c r="D13284" s="2" t="s">
        <v>17881</v>
      </c>
      <c r="E13284" s="2" t="s">
        <v>11193</v>
      </c>
      <c r="F13284" s="2">
        <v>23101502</v>
      </c>
      <c r="G13284" s="2" t="s">
        <v>490</v>
      </c>
      <c r="H13284" s="2">
        <v>4</v>
      </c>
      <c r="I13284" s="2">
        <v>8</v>
      </c>
      <c r="J13284" s="2">
        <v>10</v>
      </c>
      <c r="K13284" s="2">
        <v>2</v>
      </c>
      <c r="L13284" s="3">
        <v>1259998.18</v>
      </c>
      <c r="M13284" s="2" t="s">
        <v>0</v>
      </c>
      <c r="N13284" s="4" t="s">
        <v>21</v>
      </c>
    </row>
    <row r="13285" spans="1:14" x14ac:dyDescent="0.25">
      <c r="A13285" s="1" t="s">
        <v>366</v>
      </c>
      <c r="B13285" s="2" t="s">
        <v>15</v>
      </c>
      <c r="C13285" s="2" t="s">
        <v>5808</v>
      </c>
      <c r="D13285" s="2" t="s">
        <v>18011</v>
      </c>
      <c r="E13285" s="2" t="s">
        <v>11194</v>
      </c>
      <c r="F13285" s="2">
        <v>60131405</v>
      </c>
      <c r="G13285" s="2" t="s">
        <v>490</v>
      </c>
      <c r="H13285" s="2">
        <v>3</v>
      </c>
      <c r="I13285" s="2">
        <v>7</v>
      </c>
      <c r="J13285" s="2">
        <v>10</v>
      </c>
      <c r="K13285" s="2">
        <v>2</v>
      </c>
      <c r="L13285" s="3">
        <v>370000</v>
      </c>
      <c r="M13285" s="2" t="s">
        <v>0</v>
      </c>
      <c r="N13285" s="4" t="s">
        <v>21</v>
      </c>
    </row>
    <row r="13286" spans="1:14" x14ac:dyDescent="0.25">
      <c r="A13286" s="1" t="s">
        <v>366</v>
      </c>
      <c r="B13286" s="2" t="s">
        <v>86</v>
      </c>
      <c r="C13286" s="2" t="s">
        <v>246</v>
      </c>
      <c r="D13286" s="2" t="s">
        <v>247</v>
      </c>
      <c r="E13286" s="2" t="s">
        <v>11195</v>
      </c>
      <c r="F13286" s="2">
        <v>24111810</v>
      </c>
      <c r="G13286" s="2" t="s">
        <v>496</v>
      </c>
      <c r="H13286" s="2">
        <v>3</v>
      </c>
      <c r="I13286" s="2">
        <v>8</v>
      </c>
      <c r="J13286" s="2">
        <v>10</v>
      </c>
      <c r="K13286" s="2">
        <v>1</v>
      </c>
      <c r="L13286" s="3">
        <v>9941309.9800000004</v>
      </c>
      <c r="M13286" s="2" t="s">
        <v>20</v>
      </c>
      <c r="N13286" s="4" t="s">
        <v>21</v>
      </c>
    </row>
    <row r="13287" spans="1:14" x14ac:dyDescent="0.25">
      <c r="A13287" s="1" t="s">
        <v>366</v>
      </c>
      <c r="B13287" s="2" t="s">
        <v>76</v>
      </c>
      <c r="C13287" s="2" t="s">
        <v>1365</v>
      </c>
      <c r="D13287" s="2" t="s">
        <v>17940</v>
      </c>
      <c r="E13287" s="2" t="s">
        <v>11196</v>
      </c>
      <c r="F13287" s="2">
        <v>42131606</v>
      </c>
      <c r="G13287" s="2" t="s">
        <v>490</v>
      </c>
      <c r="H13287" s="2">
        <v>3</v>
      </c>
      <c r="I13287" s="2">
        <v>9</v>
      </c>
      <c r="J13287" s="2">
        <v>10</v>
      </c>
      <c r="K13287" s="2">
        <v>400</v>
      </c>
      <c r="L13287" s="3">
        <v>120000</v>
      </c>
      <c r="M13287" s="2" t="s">
        <v>0</v>
      </c>
      <c r="N13287" s="4" t="s">
        <v>21</v>
      </c>
    </row>
    <row r="13288" spans="1:14" x14ac:dyDescent="0.25">
      <c r="A13288" s="1" t="s">
        <v>366</v>
      </c>
      <c r="B13288" s="2" t="s">
        <v>60</v>
      </c>
      <c r="C13288" s="2" t="s">
        <v>60</v>
      </c>
      <c r="D13288" s="2" t="s">
        <v>61</v>
      </c>
      <c r="E13288" s="2" t="s">
        <v>11197</v>
      </c>
      <c r="F13288" s="2">
        <v>46181700</v>
      </c>
      <c r="G13288" s="2" t="s">
        <v>490</v>
      </c>
      <c r="H13288" s="2">
        <v>3</v>
      </c>
      <c r="I13288" s="2">
        <v>9</v>
      </c>
      <c r="J13288" s="2">
        <v>10</v>
      </c>
      <c r="K13288" s="2">
        <v>20</v>
      </c>
      <c r="L13288" s="3">
        <v>340000</v>
      </c>
      <c r="M13288" s="2" t="s">
        <v>0</v>
      </c>
      <c r="N13288" s="4" t="s">
        <v>21</v>
      </c>
    </row>
    <row r="13289" spans="1:14" x14ac:dyDescent="0.25">
      <c r="A13289" s="1" t="s">
        <v>366</v>
      </c>
      <c r="B13289" s="2" t="s">
        <v>128</v>
      </c>
      <c r="C13289" s="2" t="s">
        <v>5851</v>
      </c>
      <c r="D13289" s="2" t="s">
        <v>18013</v>
      </c>
      <c r="E13289" s="2" t="s">
        <v>18788</v>
      </c>
      <c r="F13289" s="2">
        <v>14111815</v>
      </c>
      <c r="G13289" s="2" t="s">
        <v>490</v>
      </c>
      <c r="H13289" s="2">
        <v>3</v>
      </c>
      <c r="I13289" s="2">
        <v>4</v>
      </c>
      <c r="J13289" s="2">
        <v>10</v>
      </c>
      <c r="K13289" s="2">
        <v>1</v>
      </c>
      <c r="L13289" s="3">
        <v>140941.22</v>
      </c>
      <c r="M13289" s="2" t="s">
        <v>0</v>
      </c>
      <c r="N13289" s="4" t="s">
        <v>21</v>
      </c>
    </row>
    <row r="13290" spans="1:14" x14ac:dyDescent="0.25">
      <c r="A13290" s="1" t="s">
        <v>366</v>
      </c>
      <c r="B13290" s="2" t="s">
        <v>128</v>
      </c>
      <c r="C13290" s="2" t="s">
        <v>5851</v>
      </c>
      <c r="D13290" s="2" t="s">
        <v>18013</v>
      </c>
      <c r="E13290" s="2" t="s">
        <v>11198</v>
      </c>
      <c r="F13290" s="2">
        <v>14111815</v>
      </c>
      <c r="G13290" s="2" t="s">
        <v>490</v>
      </c>
      <c r="H13290" s="2">
        <v>3</v>
      </c>
      <c r="I13290" s="2">
        <v>4</v>
      </c>
      <c r="J13290" s="2">
        <v>10</v>
      </c>
      <c r="K13290" s="2">
        <v>150</v>
      </c>
      <c r="L13290" s="3">
        <v>267750</v>
      </c>
      <c r="M13290" s="2" t="s">
        <v>0</v>
      </c>
      <c r="N13290" s="4" t="s">
        <v>21</v>
      </c>
    </row>
    <row r="13291" spans="1:14" x14ac:dyDescent="0.25">
      <c r="A13291" s="1" t="s">
        <v>366</v>
      </c>
      <c r="B13291" s="2" t="s">
        <v>11199</v>
      </c>
      <c r="C13291" s="2" t="s">
        <v>11199</v>
      </c>
      <c r="D13291" s="2" t="s">
        <v>18046</v>
      </c>
      <c r="E13291" s="2" t="s">
        <v>11200</v>
      </c>
      <c r="F13291" s="2">
        <v>93151510</v>
      </c>
      <c r="G13291" s="2" t="s">
        <v>19</v>
      </c>
      <c r="H13291" s="2">
        <v>5</v>
      </c>
      <c r="I13291" s="2">
        <v>1</v>
      </c>
      <c r="J13291" s="2">
        <v>10</v>
      </c>
      <c r="K13291" s="2">
        <v>1</v>
      </c>
      <c r="L13291" s="3">
        <v>1294757</v>
      </c>
      <c r="M13291" s="2" t="s">
        <v>20</v>
      </c>
      <c r="N13291" s="4" t="s">
        <v>21</v>
      </c>
    </row>
    <row r="13292" spans="1:14" x14ac:dyDescent="0.25">
      <c r="A13292" s="1" t="s">
        <v>366</v>
      </c>
      <c r="B13292" s="2" t="s">
        <v>60</v>
      </c>
      <c r="C13292" s="2" t="s">
        <v>60</v>
      </c>
      <c r="D13292" s="2" t="s">
        <v>61</v>
      </c>
      <c r="E13292" s="2" t="s">
        <v>11201</v>
      </c>
      <c r="F13292" s="2" t="s">
        <v>11202</v>
      </c>
      <c r="G13292" s="2" t="s">
        <v>496</v>
      </c>
      <c r="H13292" s="2">
        <v>3</v>
      </c>
      <c r="I13292" s="2">
        <v>8</v>
      </c>
      <c r="J13292" s="2">
        <v>10</v>
      </c>
      <c r="K13292" s="2">
        <v>1</v>
      </c>
      <c r="L13292" s="3">
        <v>991976.86</v>
      </c>
      <c r="M13292" s="2" t="s">
        <v>20</v>
      </c>
      <c r="N13292" s="4" t="s">
        <v>21</v>
      </c>
    </row>
    <row r="13293" spans="1:14" x14ac:dyDescent="0.25">
      <c r="A13293" s="1" t="s">
        <v>366</v>
      </c>
      <c r="B13293" s="2" t="s">
        <v>38</v>
      </c>
      <c r="C13293" s="2" t="s">
        <v>926</v>
      </c>
      <c r="D13293" s="2" t="s">
        <v>17912</v>
      </c>
      <c r="E13293" s="2" t="s">
        <v>11203</v>
      </c>
      <c r="F13293" s="2">
        <v>52161505</v>
      </c>
      <c r="G13293" s="2" t="s">
        <v>496</v>
      </c>
      <c r="H13293" s="2">
        <v>5</v>
      </c>
      <c r="I13293" s="2">
        <v>4</v>
      </c>
      <c r="J13293" s="2">
        <v>10</v>
      </c>
      <c r="K13293" s="2">
        <v>2</v>
      </c>
      <c r="L13293" s="3">
        <v>3599800</v>
      </c>
      <c r="M13293" s="2" t="s">
        <v>0</v>
      </c>
      <c r="N13293" s="4" t="s">
        <v>21</v>
      </c>
    </row>
    <row r="13294" spans="1:14" x14ac:dyDescent="0.25">
      <c r="A13294" s="1" t="s">
        <v>366</v>
      </c>
      <c r="B13294" s="2" t="s">
        <v>86</v>
      </c>
      <c r="C13294" s="2" t="s">
        <v>246</v>
      </c>
      <c r="D13294" s="2" t="s">
        <v>247</v>
      </c>
      <c r="E13294" s="2" t="s">
        <v>11204</v>
      </c>
      <c r="F13294" s="2">
        <v>24121807</v>
      </c>
      <c r="G13294" s="2" t="s">
        <v>490</v>
      </c>
      <c r="H13294" s="2">
        <v>6</v>
      </c>
      <c r="I13294" s="2">
        <v>4</v>
      </c>
      <c r="J13294" s="2">
        <v>10</v>
      </c>
      <c r="K13294" s="2">
        <v>50</v>
      </c>
      <c r="L13294" s="3">
        <v>3650000</v>
      </c>
      <c r="M13294" s="2" t="s">
        <v>0</v>
      </c>
      <c r="N13294" s="4" t="s">
        <v>21</v>
      </c>
    </row>
    <row r="13295" spans="1:14" x14ac:dyDescent="0.25">
      <c r="A13295" s="1" t="s">
        <v>366</v>
      </c>
      <c r="B13295" s="2" t="s">
        <v>103</v>
      </c>
      <c r="C13295" s="2" t="s">
        <v>104</v>
      </c>
      <c r="D13295" s="2" t="s">
        <v>105</v>
      </c>
      <c r="E13295" s="2" t="s">
        <v>11205</v>
      </c>
      <c r="F13295" s="2">
        <v>13101606</v>
      </c>
      <c r="G13295" s="2" t="s">
        <v>496</v>
      </c>
      <c r="H13295" s="2">
        <v>3</v>
      </c>
      <c r="I13295" s="2">
        <v>8</v>
      </c>
      <c r="J13295" s="2">
        <v>10</v>
      </c>
      <c r="K13295" s="2">
        <v>2</v>
      </c>
      <c r="L13295" s="3">
        <v>12088.02</v>
      </c>
      <c r="M13295" s="2" t="s">
        <v>0</v>
      </c>
      <c r="N13295" s="4" t="s">
        <v>21</v>
      </c>
    </row>
    <row r="13296" spans="1:14" x14ac:dyDescent="0.25">
      <c r="A13296" s="1" t="s">
        <v>366</v>
      </c>
      <c r="B13296" s="2" t="s">
        <v>72</v>
      </c>
      <c r="C13296" s="2" t="s">
        <v>73</v>
      </c>
      <c r="D13296" s="2" t="s">
        <v>74</v>
      </c>
      <c r="E13296" s="2" t="s">
        <v>11206</v>
      </c>
      <c r="F13296" s="2">
        <v>31211800</v>
      </c>
      <c r="G13296" s="2" t="s">
        <v>496</v>
      </c>
      <c r="H13296" s="2">
        <v>3</v>
      </c>
      <c r="I13296" s="2">
        <v>8</v>
      </c>
      <c r="J13296" s="2">
        <v>10</v>
      </c>
      <c r="K13296" s="2">
        <v>1</v>
      </c>
      <c r="L13296" s="3">
        <v>7994931.7000000002</v>
      </c>
      <c r="M13296" s="2" t="s">
        <v>20</v>
      </c>
      <c r="N13296" s="4" t="s">
        <v>21</v>
      </c>
    </row>
    <row r="13297" spans="1:14" x14ac:dyDescent="0.25">
      <c r="A13297" s="1" t="s">
        <v>366</v>
      </c>
      <c r="B13297" s="2" t="s">
        <v>113</v>
      </c>
      <c r="C13297" s="2" t="s">
        <v>113</v>
      </c>
      <c r="D13297" s="2" t="s">
        <v>114</v>
      </c>
      <c r="E13297" s="2" t="s">
        <v>1959</v>
      </c>
      <c r="F13297" s="2">
        <v>44121618</v>
      </c>
      <c r="G13297" s="2" t="s">
        <v>490</v>
      </c>
      <c r="H13297" s="2">
        <v>3</v>
      </c>
      <c r="I13297" s="2">
        <v>4</v>
      </c>
      <c r="J13297" s="2">
        <v>10</v>
      </c>
      <c r="K13297" s="2">
        <v>40</v>
      </c>
      <c r="L13297" s="3">
        <v>163648.80000000002</v>
      </c>
      <c r="M13297" s="2" t="s">
        <v>0</v>
      </c>
      <c r="N13297" s="4" t="s">
        <v>21</v>
      </c>
    </row>
    <row r="13298" spans="1:14" x14ac:dyDescent="0.25">
      <c r="A13298" s="1" t="s">
        <v>366</v>
      </c>
      <c r="B13298" s="2" t="s">
        <v>76</v>
      </c>
      <c r="C13298" s="2" t="s">
        <v>77</v>
      </c>
      <c r="D13298" s="2" t="s">
        <v>78</v>
      </c>
      <c r="E13298" s="2" t="s">
        <v>18789</v>
      </c>
      <c r="F13298" s="2">
        <v>44103105</v>
      </c>
      <c r="G13298" s="2" t="s">
        <v>490</v>
      </c>
      <c r="H13298" s="2">
        <v>3</v>
      </c>
      <c r="I13298" s="2">
        <v>4</v>
      </c>
      <c r="J13298" s="2">
        <v>10</v>
      </c>
      <c r="K13298" s="2">
        <v>3</v>
      </c>
      <c r="L13298" s="3">
        <v>937125</v>
      </c>
      <c r="M13298" s="2" t="s">
        <v>0</v>
      </c>
      <c r="N13298" s="4" t="s">
        <v>21</v>
      </c>
    </row>
    <row r="13299" spans="1:14" x14ac:dyDescent="0.25">
      <c r="A13299" s="1" t="s">
        <v>366</v>
      </c>
      <c r="B13299" s="2" t="s">
        <v>76</v>
      </c>
      <c r="C13299" s="2" t="s">
        <v>77</v>
      </c>
      <c r="D13299" s="2" t="s">
        <v>78</v>
      </c>
      <c r="E13299" s="2" t="s">
        <v>18790</v>
      </c>
      <c r="F13299" s="2">
        <v>44103105</v>
      </c>
      <c r="G13299" s="2" t="s">
        <v>490</v>
      </c>
      <c r="H13299" s="2">
        <v>3</v>
      </c>
      <c r="I13299" s="2">
        <v>4</v>
      </c>
      <c r="J13299" s="2">
        <v>10</v>
      </c>
      <c r="K13299" s="2">
        <v>3</v>
      </c>
      <c r="L13299" s="3">
        <v>937125</v>
      </c>
      <c r="M13299" s="2" t="s">
        <v>0</v>
      </c>
      <c r="N13299" s="4" t="s">
        <v>21</v>
      </c>
    </row>
    <row r="13300" spans="1:14" x14ac:dyDescent="0.25">
      <c r="A13300" s="1" t="s">
        <v>366</v>
      </c>
      <c r="B13300" s="2" t="s">
        <v>76</v>
      </c>
      <c r="C13300" s="2" t="s">
        <v>77</v>
      </c>
      <c r="D13300" s="2" t="s">
        <v>78</v>
      </c>
      <c r="E13300" s="2" t="s">
        <v>18791</v>
      </c>
      <c r="F13300" s="2">
        <v>44103105</v>
      </c>
      <c r="G13300" s="2" t="s">
        <v>490</v>
      </c>
      <c r="H13300" s="2">
        <v>3</v>
      </c>
      <c r="I13300" s="2">
        <v>4</v>
      </c>
      <c r="J13300" s="2">
        <v>10</v>
      </c>
      <c r="K13300" s="2">
        <v>5</v>
      </c>
      <c r="L13300" s="3">
        <v>1561875</v>
      </c>
      <c r="M13300" s="2" t="s">
        <v>0</v>
      </c>
      <c r="N13300" s="4" t="s">
        <v>21</v>
      </c>
    </row>
    <row r="13301" spans="1:14" x14ac:dyDescent="0.25">
      <c r="A13301" s="1" t="s">
        <v>366</v>
      </c>
      <c r="B13301" s="2" t="s">
        <v>76</v>
      </c>
      <c r="C13301" s="2" t="s">
        <v>77</v>
      </c>
      <c r="D13301" s="2" t="s">
        <v>78</v>
      </c>
      <c r="E13301" s="2" t="s">
        <v>18792</v>
      </c>
      <c r="F13301" s="2">
        <v>44103105</v>
      </c>
      <c r="G13301" s="2" t="s">
        <v>490</v>
      </c>
      <c r="H13301" s="2">
        <v>3</v>
      </c>
      <c r="I13301" s="2">
        <v>4</v>
      </c>
      <c r="J13301" s="2">
        <v>10</v>
      </c>
      <c r="K13301" s="2">
        <v>3</v>
      </c>
      <c r="L13301" s="3">
        <v>937125</v>
      </c>
      <c r="M13301" s="2" t="s">
        <v>0</v>
      </c>
      <c r="N13301" s="4" t="s">
        <v>21</v>
      </c>
    </row>
    <row r="13302" spans="1:14" x14ac:dyDescent="0.25">
      <c r="A13302" s="1" t="s">
        <v>366</v>
      </c>
      <c r="B13302" s="2" t="s">
        <v>76</v>
      </c>
      <c r="C13302" s="2" t="s">
        <v>77</v>
      </c>
      <c r="D13302" s="2" t="s">
        <v>78</v>
      </c>
      <c r="E13302" s="2" t="s">
        <v>11207</v>
      </c>
      <c r="F13302" s="2">
        <v>44103105</v>
      </c>
      <c r="G13302" s="2" t="s">
        <v>490</v>
      </c>
      <c r="H13302" s="2">
        <v>3</v>
      </c>
      <c r="I13302" s="2">
        <v>4</v>
      </c>
      <c r="J13302" s="2">
        <v>10</v>
      </c>
      <c r="K13302" s="2">
        <v>150</v>
      </c>
      <c r="L13302" s="3">
        <v>4455360</v>
      </c>
      <c r="M13302" s="2" t="s">
        <v>0</v>
      </c>
      <c r="N13302" s="4" t="s">
        <v>21</v>
      </c>
    </row>
    <row r="13303" spans="1:14" x14ac:dyDescent="0.25">
      <c r="A13303" s="1" t="s">
        <v>366</v>
      </c>
      <c r="B13303" s="2" t="s">
        <v>76</v>
      </c>
      <c r="C13303" s="2" t="s">
        <v>77</v>
      </c>
      <c r="D13303" s="2" t="s">
        <v>78</v>
      </c>
      <c r="E13303" s="2" t="s">
        <v>11208</v>
      </c>
      <c r="F13303" s="2">
        <v>44103105</v>
      </c>
      <c r="G13303" s="2" t="s">
        <v>490</v>
      </c>
      <c r="H13303" s="2">
        <v>3</v>
      </c>
      <c r="I13303" s="2">
        <v>4</v>
      </c>
      <c r="J13303" s="2">
        <v>10</v>
      </c>
      <c r="K13303" s="2">
        <v>70</v>
      </c>
      <c r="L13303" s="3">
        <v>2079168</v>
      </c>
      <c r="M13303" s="2" t="s">
        <v>0</v>
      </c>
      <c r="N13303" s="4" t="s">
        <v>21</v>
      </c>
    </row>
    <row r="13304" spans="1:14" x14ac:dyDescent="0.25">
      <c r="A13304" s="1" t="s">
        <v>366</v>
      </c>
      <c r="B13304" s="2" t="s">
        <v>63</v>
      </c>
      <c r="C13304" s="2" t="s">
        <v>64</v>
      </c>
      <c r="D13304" s="2" t="s">
        <v>65</v>
      </c>
      <c r="E13304" s="2" t="s">
        <v>11209</v>
      </c>
      <c r="F13304" s="2">
        <v>47131502</v>
      </c>
      <c r="G13304" s="2" t="s">
        <v>490</v>
      </c>
      <c r="H13304" s="2">
        <v>3</v>
      </c>
      <c r="I13304" s="2">
        <v>9</v>
      </c>
      <c r="J13304" s="2">
        <v>10</v>
      </c>
      <c r="K13304" s="2">
        <v>230</v>
      </c>
      <c r="L13304" s="3">
        <v>1379995.4</v>
      </c>
      <c r="M13304" s="2" t="s">
        <v>0</v>
      </c>
      <c r="N13304" s="4" t="s">
        <v>21</v>
      </c>
    </row>
    <row r="13305" spans="1:14" x14ac:dyDescent="0.25">
      <c r="A13305" s="1" t="s">
        <v>366</v>
      </c>
      <c r="B13305" s="2" t="s">
        <v>278</v>
      </c>
      <c r="C13305" s="2" t="s">
        <v>606</v>
      </c>
      <c r="D13305" s="2" t="s">
        <v>17890</v>
      </c>
      <c r="E13305" s="2" t="s">
        <v>11210</v>
      </c>
      <c r="F13305" s="2">
        <v>70171501</v>
      </c>
      <c r="G13305" s="2" t="s">
        <v>490</v>
      </c>
      <c r="H13305" s="2">
        <v>11</v>
      </c>
      <c r="I13305" s="2">
        <v>1</v>
      </c>
      <c r="J13305" s="2">
        <v>10</v>
      </c>
      <c r="K13305" s="2">
        <v>1</v>
      </c>
      <c r="L13305" s="3">
        <v>36592500</v>
      </c>
      <c r="M13305" s="2" t="s">
        <v>20</v>
      </c>
      <c r="N13305" s="4" t="s">
        <v>17385</v>
      </c>
    </row>
    <row r="13306" spans="1:14" x14ac:dyDescent="0.25">
      <c r="A13306" s="1" t="s">
        <v>366</v>
      </c>
      <c r="B13306" s="2" t="s">
        <v>76</v>
      </c>
      <c r="C13306" s="2" t="s">
        <v>77</v>
      </c>
      <c r="D13306" s="2" t="s">
        <v>78</v>
      </c>
      <c r="E13306" s="2" t="s">
        <v>18793</v>
      </c>
      <c r="F13306" s="2">
        <v>44103105</v>
      </c>
      <c r="G13306" s="2" t="s">
        <v>490</v>
      </c>
      <c r="H13306" s="2">
        <v>3</v>
      </c>
      <c r="I13306" s="2">
        <v>4</v>
      </c>
      <c r="J13306" s="2">
        <v>10</v>
      </c>
      <c r="K13306" s="2">
        <v>5</v>
      </c>
      <c r="L13306" s="3">
        <v>1306620</v>
      </c>
      <c r="M13306" s="2" t="s">
        <v>0</v>
      </c>
      <c r="N13306" s="4" t="s">
        <v>21</v>
      </c>
    </row>
    <row r="13307" spans="1:14" x14ac:dyDescent="0.25">
      <c r="A13307" s="1" t="s">
        <v>366</v>
      </c>
      <c r="B13307" s="2" t="s">
        <v>76</v>
      </c>
      <c r="C13307" s="2" t="s">
        <v>77</v>
      </c>
      <c r="D13307" s="2" t="s">
        <v>78</v>
      </c>
      <c r="E13307" s="2" t="s">
        <v>11211</v>
      </c>
      <c r="F13307" s="2">
        <v>44103105</v>
      </c>
      <c r="G13307" s="2" t="s">
        <v>490</v>
      </c>
      <c r="H13307" s="2">
        <v>3</v>
      </c>
      <c r="I13307" s="2">
        <v>4</v>
      </c>
      <c r="J13307" s="2">
        <v>10</v>
      </c>
      <c r="K13307" s="2">
        <v>8</v>
      </c>
      <c r="L13307" s="3">
        <v>4041811.2</v>
      </c>
      <c r="M13307" s="2" t="s">
        <v>0</v>
      </c>
      <c r="N13307" s="4" t="s">
        <v>21</v>
      </c>
    </row>
    <row r="13308" spans="1:14" x14ac:dyDescent="0.25">
      <c r="A13308" s="1" t="s">
        <v>366</v>
      </c>
      <c r="B13308" s="2" t="s">
        <v>76</v>
      </c>
      <c r="C13308" s="2" t="s">
        <v>77</v>
      </c>
      <c r="D13308" s="2" t="s">
        <v>78</v>
      </c>
      <c r="E13308" s="2" t="s">
        <v>11212</v>
      </c>
      <c r="F13308" s="2">
        <v>44103105</v>
      </c>
      <c r="G13308" s="2" t="s">
        <v>490</v>
      </c>
      <c r="H13308" s="2">
        <v>3</v>
      </c>
      <c r="I13308" s="2">
        <v>4</v>
      </c>
      <c r="J13308" s="2">
        <v>10</v>
      </c>
      <c r="K13308" s="2">
        <v>8</v>
      </c>
      <c r="L13308" s="3">
        <v>4413472</v>
      </c>
      <c r="M13308" s="2" t="s">
        <v>0</v>
      </c>
      <c r="N13308" s="4" t="s">
        <v>21</v>
      </c>
    </row>
    <row r="13309" spans="1:14" x14ac:dyDescent="0.25">
      <c r="A13309" s="1" t="s">
        <v>366</v>
      </c>
      <c r="B13309" s="2" t="s">
        <v>76</v>
      </c>
      <c r="C13309" s="2" t="s">
        <v>77</v>
      </c>
      <c r="D13309" s="2" t="s">
        <v>78</v>
      </c>
      <c r="E13309" s="2" t="s">
        <v>11213</v>
      </c>
      <c r="F13309" s="2">
        <v>44103105</v>
      </c>
      <c r="G13309" s="2" t="s">
        <v>490</v>
      </c>
      <c r="H13309" s="2">
        <v>3</v>
      </c>
      <c r="I13309" s="2">
        <v>4</v>
      </c>
      <c r="J13309" s="2">
        <v>10</v>
      </c>
      <c r="K13309" s="2">
        <v>4</v>
      </c>
      <c r="L13309" s="3">
        <v>1887340</v>
      </c>
      <c r="M13309" s="2" t="s">
        <v>0</v>
      </c>
      <c r="N13309" s="4" t="s">
        <v>21</v>
      </c>
    </row>
    <row r="13310" spans="1:14" x14ac:dyDescent="0.25">
      <c r="A13310" s="1" t="s">
        <v>366</v>
      </c>
      <c r="B13310" s="2" t="s">
        <v>76</v>
      </c>
      <c r="C13310" s="2" t="s">
        <v>77</v>
      </c>
      <c r="D13310" s="2" t="s">
        <v>78</v>
      </c>
      <c r="E13310" s="2" t="s">
        <v>11214</v>
      </c>
      <c r="F13310" s="2">
        <v>44103105</v>
      </c>
      <c r="G13310" s="2" t="s">
        <v>490</v>
      </c>
      <c r="H13310" s="2">
        <v>3</v>
      </c>
      <c r="I13310" s="2">
        <v>4</v>
      </c>
      <c r="J13310" s="2">
        <v>10</v>
      </c>
      <c r="K13310" s="2">
        <v>2</v>
      </c>
      <c r="L13310" s="3">
        <v>609756</v>
      </c>
      <c r="M13310" s="2" t="s">
        <v>0</v>
      </c>
      <c r="N13310" s="4" t="s">
        <v>21</v>
      </c>
    </row>
    <row r="13311" spans="1:14" x14ac:dyDescent="0.25">
      <c r="A13311" s="1" t="s">
        <v>366</v>
      </c>
      <c r="B13311" s="2" t="s">
        <v>76</v>
      </c>
      <c r="C13311" s="2" t="s">
        <v>77</v>
      </c>
      <c r="D13311" s="2" t="s">
        <v>78</v>
      </c>
      <c r="E13311" s="2" t="s">
        <v>11215</v>
      </c>
      <c r="F13311" s="2">
        <v>44103105</v>
      </c>
      <c r="G13311" s="2" t="s">
        <v>490</v>
      </c>
      <c r="H13311" s="2">
        <v>3</v>
      </c>
      <c r="I13311" s="2">
        <v>4</v>
      </c>
      <c r="J13311" s="2">
        <v>10</v>
      </c>
      <c r="K13311" s="2">
        <v>4</v>
      </c>
      <c r="L13311" s="3">
        <v>2973286.3999999999</v>
      </c>
      <c r="M13311" s="2" t="s">
        <v>0</v>
      </c>
      <c r="N13311" s="4" t="s">
        <v>21</v>
      </c>
    </row>
    <row r="13312" spans="1:14" x14ac:dyDescent="0.25">
      <c r="A13312" s="1" t="s">
        <v>366</v>
      </c>
      <c r="B13312" s="2" t="s">
        <v>624</v>
      </c>
      <c r="C13312" s="2" t="s">
        <v>2386</v>
      </c>
      <c r="D13312" s="2" t="s">
        <v>17952</v>
      </c>
      <c r="E13312" s="2" t="s">
        <v>11216</v>
      </c>
      <c r="F13312" s="2">
        <v>31161531</v>
      </c>
      <c r="G13312" s="2" t="s">
        <v>490</v>
      </c>
      <c r="H13312" s="2">
        <v>3</v>
      </c>
      <c r="I13312" s="2">
        <v>6</v>
      </c>
      <c r="J13312" s="2">
        <v>10</v>
      </c>
      <c r="K13312" s="2">
        <v>15</v>
      </c>
      <c r="L13312" s="3">
        <v>142800</v>
      </c>
      <c r="M13312" s="2" t="s">
        <v>0</v>
      </c>
      <c r="N13312" s="4" t="s">
        <v>21</v>
      </c>
    </row>
    <row r="13313" spans="1:14" x14ac:dyDescent="0.25">
      <c r="A13313" s="1" t="s">
        <v>366</v>
      </c>
      <c r="B13313" s="2" t="s">
        <v>624</v>
      </c>
      <c r="C13313" s="2" t="s">
        <v>2386</v>
      </c>
      <c r="D13313" s="2" t="s">
        <v>17952</v>
      </c>
      <c r="E13313" s="2" t="s">
        <v>11217</v>
      </c>
      <c r="F13313" s="2">
        <v>31161531</v>
      </c>
      <c r="G13313" s="2" t="s">
        <v>490</v>
      </c>
      <c r="H13313" s="2">
        <v>6</v>
      </c>
      <c r="I13313" s="2">
        <v>3</v>
      </c>
      <c r="J13313" s="2">
        <v>10</v>
      </c>
      <c r="K13313" s="2">
        <v>5</v>
      </c>
      <c r="L13313" s="3">
        <v>270000</v>
      </c>
      <c r="M13313" s="2" t="s">
        <v>0</v>
      </c>
      <c r="N13313" s="4" t="s">
        <v>21</v>
      </c>
    </row>
    <row r="13314" spans="1:14" x14ac:dyDescent="0.25">
      <c r="A13314" s="1" t="s">
        <v>366</v>
      </c>
      <c r="B13314" s="2" t="s">
        <v>76</v>
      </c>
      <c r="C13314" s="2" t="s">
        <v>1365</v>
      </c>
      <c r="D13314" s="2" t="s">
        <v>17940</v>
      </c>
      <c r="E13314" s="2" t="s">
        <v>18794</v>
      </c>
      <c r="F13314" s="2">
        <v>10111305</v>
      </c>
      <c r="G13314" s="2" t="s">
        <v>490</v>
      </c>
      <c r="H13314" s="2">
        <v>3</v>
      </c>
      <c r="I13314" s="2">
        <v>7</v>
      </c>
      <c r="J13314" s="2">
        <v>10</v>
      </c>
      <c r="K13314" s="2">
        <v>16</v>
      </c>
      <c r="L13314" s="3">
        <v>512000</v>
      </c>
      <c r="M13314" s="2" t="s">
        <v>0</v>
      </c>
      <c r="N13314" s="4" t="s">
        <v>21</v>
      </c>
    </row>
    <row r="13315" spans="1:14" x14ac:dyDescent="0.25">
      <c r="A13315" s="1" t="s">
        <v>366</v>
      </c>
      <c r="B13315" s="2" t="s">
        <v>76</v>
      </c>
      <c r="C13315" s="2" t="s">
        <v>1365</v>
      </c>
      <c r="D13315" s="2" t="s">
        <v>17940</v>
      </c>
      <c r="E13315" s="2" t="s">
        <v>11218</v>
      </c>
      <c r="F13315" s="2">
        <v>10111305</v>
      </c>
      <c r="G13315" s="2" t="s">
        <v>490</v>
      </c>
      <c r="H13315" s="2">
        <v>3</v>
      </c>
      <c r="I13315" s="2">
        <v>7</v>
      </c>
      <c r="J13315" s="2">
        <v>10</v>
      </c>
      <c r="K13315" s="2">
        <v>1</v>
      </c>
      <c r="L13315" s="3">
        <v>7400</v>
      </c>
      <c r="M13315" s="2" t="s">
        <v>0</v>
      </c>
      <c r="N13315" s="4" t="s">
        <v>21</v>
      </c>
    </row>
    <row r="13316" spans="1:14" x14ac:dyDescent="0.25">
      <c r="A13316" s="1" t="s">
        <v>366</v>
      </c>
      <c r="B13316" s="2" t="s">
        <v>545</v>
      </c>
      <c r="C13316" s="2" t="s">
        <v>11178</v>
      </c>
      <c r="D13316" s="2" t="s">
        <v>18045</v>
      </c>
      <c r="E13316" s="2" t="s">
        <v>11219</v>
      </c>
      <c r="F13316" s="2">
        <v>15101505</v>
      </c>
      <c r="G13316" s="2" t="s">
        <v>496</v>
      </c>
      <c r="H13316" s="2">
        <v>3</v>
      </c>
      <c r="I13316" s="2">
        <v>6</v>
      </c>
      <c r="J13316" s="2">
        <v>10</v>
      </c>
      <c r="K13316" s="2">
        <v>1</v>
      </c>
      <c r="L13316" s="3">
        <v>26800000</v>
      </c>
      <c r="M13316" s="2" t="s">
        <v>20</v>
      </c>
      <c r="N13316" s="4" t="s">
        <v>21</v>
      </c>
    </row>
    <row r="13317" spans="1:14" x14ac:dyDescent="0.25">
      <c r="A13317" s="1" t="s">
        <v>366</v>
      </c>
      <c r="B13317" s="2" t="s">
        <v>103</v>
      </c>
      <c r="C13317" s="2" t="s">
        <v>104</v>
      </c>
      <c r="D13317" s="2" t="s">
        <v>105</v>
      </c>
      <c r="E13317" s="2" t="s">
        <v>11220</v>
      </c>
      <c r="F13317" s="2">
        <v>47131618</v>
      </c>
      <c r="G13317" s="2" t="s">
        <v>490</v>
      </c>
      <c r="H13317" s="2">
        <v>3</v>
      </c>
      <c r="I13317" s="2">
        <v>9</v>
      </c>
      <c r="J13317" s="2">
        <v>10</v>
      </c>
      <c r="K13317" s="2">
        <v>250</v>
      </c>
      <c r="L13317" s="3">
        <v>1749895</v>
      </c>
      <c r="M13317" s="2" t="s">
        <v>0</v>
      </c>
      <c r="N13317" s="4" t="s">
        <v>21</v>
      </c>
    </row>
    <row r="13318" spans="1:14" x14ac:dyDescent="0.25">
      <c r="A13318" s="1" t="s">
        <v>366</v>
      </c>
      <c r="B13318" s="2" t="s">
        <v>113</v>
      </c>
      <c r="C13318" s="2" t="s">
        <v>113</v>
      </c>
      <c r="D13318" s="2" t="s">
        <v>114</v>
      </c>
      <c r="E13318" s="2" t="s">
        <v>11221</v>
      </c>
      <c r="F13318" s="2">
        <v>23153138</v>
      </c>
      <c r="G13318" s="2" t="s">
        <v>490</v>
      </c>
      <c r="H13318" s="2">
        <v>3</v>
      </c>
      <c r="I13318" s="2">
        <v>6</v>
      </c>
      <c r="J13318" s="2">
        <v>10</v>
      </c>
      <c r="K13318" s="2">
        <v>20</v>
      </c>
      <c r="L13318" s="3">
        <v>1071000</v>
      </c>
      <c r="M13318" s="2" t="s">
        <v>0</v>
      </c>
      <c r="N13318" s="4" t="s">
        <v>21</v>
      </c>
    </row>
    <row r="13319" spans="1:14" x14ac:dyDescent="0.25">
      <c r="A13319" s="1" t="s">
        <v>366</v>
      </c>
      <c r="B13319" s="2" t="s">
        <v>15</v>
      </c>
      <c r="C13319" s="2" t="s">
        <v>5808</v>
      </c>
      <c r="D13319" s="2" t="s">
        <v>18011</v>
      </c>
      <c r="E13319" s="2" t="s">
        <v>11222</v>
      </c>
      <c r="F13319" s="2">
        <v>60131101</v>
      </c>
      <c r="G13319" s="2" t="s">
        <v>490</v>
      </c>
      <c r="H13319" s="2">
        <v>3</v>
      </c>
      <c r="I13319" s="2">
        <v>7</v>
      </c>
      <c r="J13319" s="2">
        <v>10</v>
      </c>
      <c r="K13319" s="2">
        <v>3</v>
      </c>
      <c r="L13319" s="3">
        <v>1230000</v>
      </c>
      <c r="M13319" s="2" t="s">
        <v>0</v>
      </c>
      <c r="N13319" s="4" t="s">
        <v>21</v>
      </c>
    </row>
    <row r="13320" spans="1:14" x14ac:dyDescent="0.25">
      <c r="A13320" s="1" t="s">
        <v>366</v>
      </c>
      <c r="B13320" s="2" t="s">
        <v>76</v>
      </c>
      <c r="C13320" s="2" t="s">
        <v>77</v>
      </c>
      <c r="D13320" s="2" t="s">
        <v>78</v>
      </c>
      <c r="E13320" s="2" t="s">
        <v>11223</v>
      </c>
      <c r="F13320" s="2">
        <v>44103105</v>
      </c>
      <c r="G13320" s="2" t="s">
        <v>490</v>
      </c>
      <c r="H13320" s="2">
        <v>3</v>
      </c>
      <c r="I13320" s="2">
        <v>4</v>
      </c>
      <c r="J13320" s="2">
        <v>10</v>
      </c>
      <c r="K13320" s="2">
        <v>1</v>
      </c>
      <c r="L13320" s="3">
        <v>304878</v>
      </c>
      <c r="M13320" s="2" t="s">
        <v>0</v>
      </c>
      <c r="N13320" s="4" t="s">
        <v>21</v>
      </c>
    </row>
    <row r="13321" spans="1:14" x14ac:dyDescent="0.25">
      <c r="A13321" s="1" t="s">
        <v>366</v>
      </c>
      <c r="B13321" s="2" t="s">
        <v>76</v>
      </c>
      <c r="C13321" s="2" t="s">
        <v>77</v>
      </c>
      <c r="D13321" s="2" t="s">
        <v>78</v>
      </c>
      <c r="E13321" s="2" t="s">
        <v>11224</v>
      </c>
      <c r="F13321" s="2">
        <v>44103105</v>
      </c>
      <c r="G13321" s="2" t="s">
        <v>490</v>
      </c>
      <c r="H13321" s="2">
        <v>3</v>
      </c>
      <c r="I13321" s="2">
        <v>4</v>
      </c>
      <c r="J13321" s="2">
        <v>10</v>
      </c>
      <c r="K13321" s="2">
        <v>3</v>
      </c>
      <c r="L13321" s="3">
        <v>691687.5</v>
      </c>
      <c r="M13321" s="2" t="s">
        <v>0</v>
      </c>
      <c r="N13321" s="4" t="s">
        <v>21</v>
      </c>
    </row>
    <row r="13322" spans="1:14" x14ac:dyDescent="0.25">
      <c r="A13322" s="1" t="s">
        <v>366</v>
      </c>
      <c r="B13322" s="2" t="s">
        <v>378</v>
      </c>
      <c r="C13322" s="2" t="s">
        <v>2425</v>
      </c>
      <c r="D13322" s="2" t="s">
        <v>17954</v>
      </c>
      <c r="E13322" s="2" t="s">
        <v>11225</v>
      </c>
      <c r="F13322" s="2">
        <v>39121009</v>
      </c>
      <c r="G13322" s="2" t="s">
        <v>490</v>
      </c>
      <c r="H13322" s="2">
        <v>3</v>
      </c>
      <c r="I13322" s="2">
        <v>9</v>
      </c>
      <c r="J13322" s="2">
        <v>10</v>
      </c>
      <c r="K13322" s="2">
        <v>2</v>
      </c>
      <c r="L13322" s="3">
        <v>1059999.6399999999</v>
      </c>
      <c r="M13322" s="2" t="s">
        <v>0</v>
      </c>
      <c r="N13322" s="4" t="s">
        <v>21</v>
      </c>
    </row>
    <row r="13323" spans="1:14" x14ac:dyDescent="0.25">
      <c r="A13323" s="1" t="s">
        <v>366</v>
      </c>
      <c r="B13323" s="2" t="s">
        <v>86</v>
      </c>
      <c r="C13323" s="2" t="s">
        <v>246</v>
      </c>
      <c r="D13323" s="2" t="s">
        <v>247</v>
      </c>
      <c r="E13323" s="2" t="s">
        <v>11226</v>
      </c>
      <c r="F13323" s="2">
        <v>47131604</v>
      </c>
      <c r="G13323" s="2" t="s">
        <v>490</v>
      </c>
      <c r="H13323" s="2">
        <v>1</v>
      </c>
      <c r="I13323" s="2">
        <v>6</v>
      </c>
      <c r="J13323" s="2">
        <v>10</v>
      </c>
      <c r="K13323" s="2">
        <v>10</v>
      </c>
      <c r="L13323" s="3">
        <v>1368500</v>
      </c>
      <c r="M13323" s="2" t="s">
        <v>0</v>
      </c>
      <c r="N13323" s="4" t="s">
        <v>21</v>
      </c>
    </row>
    <row r="13324" spans="1:14" x14ac:dyDescent="0.25">
      <c r="A13324" s="1" t="s">
        <v>366</v>
      </c>
      <c r="B13324" s="2" t="s">
        <v>86</v>
      </c>
      <c r="C13324" s="2" t="s">
        <v>93</v>
      </c>
      <c r="D13324" s="2" t="s">
        <v>94</v>
      </c>
      <c r="E13324" s="2" t="s">
        <v>11227</v>
      </c>
      <c r="F13324" s="2">
        <v>46161513</v>
      </c>
      <c r="G13324" s="2" t="s">
        <v>490</v>
      </c>
      <c r="H13324" s="2">
        <v>3</v>
      </c>
      <c r="I13324" s="2">
        <v>9</v>
      </c>
      <c r="J13324" s="2">
        <v>10</v>
      </c>
      <c r="K13324" s="2">
        <v>2</v>
      </c>
      <c r="L13324" s="3">
        <v>428400</v>
      </c>
      <c r="M13324" s="2" t="s">
        <v>0</v>
      </c>
      <c r="N13324" s="4" t="s">
        <v>21</v>
      </c>
    </row>
    <row r="13325" spans="1:14" x14ac:dyDescent="0.25">
      <c r="A13325" s="1" t="s">
        <v>366</v>
      </c>
      <c r="B13325" s="2" t="s">
        <v>72</v>
      </c>
      <c r="C13325" s="2" t="s">
        <v>73</v>
      </c>
      <c r="D13325" s="2" t="s">
        <v>74</v>
      </c>
      <c r="E13325" s="2" t="s">
        <v>11228</v>
      </c>
      <c r="F13325" s="2">
        <v>15121520</v>
      </c>
      <c r="G13325" s="2" t="s">
        <v>496</v>
      </c>
      <c r="H13325" s="2">
        <v>3</v>
      </c>
      <c r="I13325" s="2">
        <v>8</v>
      </c>
      <c r="J13325" s="2">
        <v>10</v>
      </c>
      <c r="K13325" s="2">
        <v>2</v>
      </c>
      <c r="L13325" s="3">
        <v>47530.98</v>
      </c>
      <c r="M13325" s="2" t="s">
        <v>0</v>
      </c>
      <c r="N13325" s="4" t="s">
        <v>21</v>
      </c>
    </row>
    <row r="13326" spans="1:14" x14ac:dyDescent="0.25">
      <c r="A13326" s="1" t="s">
        <v>366</v>
      </c>
      <c r="B13326" s="2" t="s">
        <v>28</v>
      </c>
      <c r="C13326" s="2" t="s">
        <v>29</v>
      </c>
      <c r="D13326" s="2" t="s">
        <v>30</v>
      </c>
      <c r="E13326" s="2" t="s">
        <v>11229</v>
      </c>
      <c r="F13326" s="2">
        <v>40101604</v>
      </c>
      <c r="G13326" s="2" t="s">
        <v>490</v>
      </c>
      <c r="H13326" s="2">
        <v>8</v>
      </c>
      <c r="I13326" s="2">
        <v>4</v>
      </c>
      <c r="J13326" s="2">
        <v>10</v>
      </c>
      <c r="K13326" s="2">
        <v>2</v>
      </c>
      <c r="L13326" s="3">
        <v>1899999.22</v>
      </c>
      <c r="M13326" s="2" t="s">
        <v>0</v>
      </c>
      <c r="N13326" s="4" t="s">
        <v>21</v>
      </c>
    </row>
    <row r="13327" spans="1:14" x14ac:dyDescent="0.25">
      <c r="A13327" s="1" t="s">
        <v>366</v>
      </c>
      <c r="B13327" s="2" t="s">
        <v>28</v>
      </c>
      <c r="C13327" s="2" t="s">
        <v>29</v>
      </c>
      <c r="D13327" s="2" t="s">
        <v>30</v>
      </c>
      <c r="E13327" s="2" t="s">
        <v>11230</v>
      </c>
      <c r="F13327" s="2">
        <v>40101604</v>
      </c>
      <c r="G13327" s="2" t="s">
        <v>496</v>
      </c>
      <c r="H13327" s="2">
        <v>5</v>
      </c>
      <c r="I13327" s="2">
        <v>4</v>
      </c>
      <c r="J13327" s="2">
        <v>10</v>
      </c>
      <c r="K13327" s="2">
        <v>3</v>
      </c>
      <c r="L13327" s="3">
        <v>569700</v>
      </c>
      <c r="M13327" s="2" t="s">
        <v>0</v>
      </c>
      <c r="N13327" s="4" t="s">
        <v>21</v>
      </c>
    </row>
    <row r="13328" spans="1:14" x14ac:dyDescent="0.25">
      <c r="A13328" s="1" t="s">
        <v>366</v>
      </c>
      <c r="B13328" s="2" t="s">
        <v>76</v>
      </c>
      <c r="C13328" s="2" t="s">
        <v>1365</v>
      </c>
      <c r="D13328" s="2" t="s">
        <v>17940</v>
      </c>
      <c r="E13328" s="2" t="s">
        <v>11231</v>
      </c>
      <c r="F13328" s="2">
        <v>10111305</v>
      </c>
      <c r="G13328" s="2" t="s">
        <v>490</v>
      </c>
      <c r="H13328" s="2">
        <v>3</v>
      </c>
      <c r="I13328" s="2">
        <v>7</v>
      </c>
      <c r="J13328" s="2">
        <v>10</v>
      </c>
      <c r="K13328" s="2">
        <v>3</v>
      </c>
      <c r="L13328" s="3">
        <v>33000</v>
      </c>
      <c r="M13328" s="2" t="s">
        <v>0</v>
      </c>
      <c r="N13328" s="4" t="s">
        <v>21</v>
      </c>
    </row>
    <row r="13329" spans="1:14" x14ac:dyDescent="0.25">
      <c r="A13329" s="1" t="s">
        <v>366</v>
      </c>
      <c r="B13329" s="2" t="s">
        <v>353</v>
      </c>
      <c r="C13329" s="2" t="s">
        <v>353</v>
      </c>
      <c r="D13329" s="2" t="s">
        <v>354</v>
      </c>
      <c r="E13329" s="2" t="s">
        <v>11232</v>
      </c>
      <c r="F13329" s="2">
        <v>93151500</v>
      </c>
      <c r="G13329" s="2" t="s">
        <v>19</v>
      </c>
      <c r="H13329" s="2">
        <v>1</v>
      </c>
      <c r="I13329" s="2">
        <v>11</v>
      </c>
      <c r="J13329" s="2">
        <v>16</v>
      </c>
      <c r="K13329" s="2">
        <v>1</v>
      </c>
      <c r="L13329" s="3">
        <v>77000000</v>
      </c>
      <c r="M13329" s="2" t="s">
        <v>20</v>
      </c>
      <c r="N13329" s="4" t="s">
        <v>21</v>
      </c>
    </row>
    <row r="13330" spans="1:14" x14ac:dyDescent="0.25">
      <c r="A13330" s="1" t="s">
        <v>366</v>
      </c>
      <c r="B13330" s="2" t="s">
        <v>353</v>
      </c>
      <c r="C13330" s="2" t="s">
        <v>353</v>
      </c>
      <c r="D13330" s="2" t="s">
        <v>354</v>
      </c>
      <c r="E13330" s="2" t="s">
        <v>11232</v>
      </c>
      <c r="F13330" s="2">
        <v>93151500</v>
      </c>
      <c r="G13330" s="2" t="s">
        <v>19</v>
      </c>
      <c r="H13330" s="2">
        <v>1</v>
      </c>
      <c r="I13330" s="2">
        <v>11</v>
      </c>
      <c r="J13330" s="2">
        <v>10</v>
      </c>
      <c r="K13330" s="2">
        <v>1</v>
      </c>
      <c r="L13330" s="3">
        <v>460500000</v>
      </c>
      <c r="M13330" s="2" t="s">
        <v>20</v>
      </c>
      <c r="N13330" s="4" t="s">
        <v>21</v>
      </c>
    </row>
    <row r="13331" spans="1:14" x14ac:dyDescent="0.25">
      <c r="A13331" s="1" t="s">
        <v>366</v>
      </c>
      <c r="B13331" s="2" t="s">
        <v>1851</v>
      </c>
      <c r="C13331" s="2" t="s">
        <v>1852</v>
      </c>
      <c r="D13331" s="2" t="s">
        <v>17941</v>
      </c>
      <c r="E13331" s="2" t="s">
        <v>11233</v>
      </c>
      <c r="F13331" s="2">
        <v>39111600</v>
      </c>
      <c r="G13331" s="2" t="s">
        <v>496</v>
      </c>
      <c r="H13331" s="2">
        <v>3</v>
      </c>
      <c r="I13331" s="2">
        <v>8</v>
      </c>
      <c r="J13331" s="2">
        <v>10</v>
      </c>
      <c r="K13331" s="2">
        <v>1</v>
      </c>
      <c r="L13331" s="3">
        <v>7994966.21</v>
      </c>
      <c r="M13331" s="2" t="s">
        <v>20</v>
      </c>
      <c r="N13331" s="4" t="s">
        <v>21</v>
      </c>
    </row>
    <row r="13332" spans="1:14" x14ac:dyDescent="0.25">
      <c r="A13332" s="1" t="s">
        <v>366</v>
      </c>
      <c r="B13332" s="2" t="s">
        <v>63</v>
      </c>
      <c r="C13332" s="2" t="s">
        <v>64</v>
      </c>
      <c r="D13332" s="2" t="s">
        <v>65</v>
      </c>
      <c r="E13332" s="2" t="s">
        <v>11234</v>
      </c>
      <c r="F13332" s="2">
        <v>41102428</v>
      </c>
      <c r="G13332" s="2" t="s">
        <v>496</v>
      </c>
      <c r="H13332" s="2">
        <v>3</v>
      </c>
      <c r="I13332" s="2">
        <v>8</v>
      </c>
      <c r="J13332" s="2">
        <v>10</v>
      </c>
      <c r="K13332" s="2">
        <v>3</v>
      </c>
      <c r="L13332" s="3">
        <v>255329.97000000003</v>
      </c>
      <c r="M13332" s="2" t="s">
        <v>0</v>
      </c>
      <c r="N13332" s="4" t="s">
        <v>21</v>
      </c>
    </row>
    <row r="13333" spans="1:14" x14ac:dyDescent="0.25">
      <c r="A13333" s="1" t="s">
        <v>366</v>
      </c>
      <c r="B13333" s="2" t="s">
        <v>28</v>
      </c>
      <c r="C13333" s="2" t="s">
        <v>532</v>
      </c>
      <c r="D13333" s="2" t="s">
        <v>17882</v>
      </c>
      <c r="E13333" s="2" t="s">
        <v>11235</v>
      </c>
      <c r="F13333" s="2">
        <v>24101605</v>
      </c>
      <c r="G13333" s="2" t="s">
        <v>490</v>
      </c>
      <c r="H13333" s="2">
        <v>4</v>
      </c>
      <c r="I13333" s="2">
        <v>8</v>
      </c>
      <c r="J13333" s="2">
        <v>10</v>
      </c>
      <c r="K13333" s="2">
        <v>1</v>
      </c>
      <c r="L13333" s="3">
        <v>549998.96</v>
      </c>
      <c r="M13333" s="2" t="s">
        <v>0</v>
      </c>
      <c r="N13333" s="4" t="s">
        <v>21</v>
      </c>
    </row>
    <row r="13334" spans="1:14" x14ac:dyDescent="0.25">
      <c r="A13334" s="1" t="s">
        <v>366</v>
      </c>
      <c r="B13334" s="2" t="s">
        <v>181</v>
      </c>
      <c r="C13334" s="2" t="s">
        <v>336</v>
      </c>
      <c r="D13334" s="2" t="s">
        <v>337</v>
      </c>
      <c r="E13334" s="2" t="s">
        <v>11236</v>
      </c>
      <c r="F13334" s="2">
        <v>80111615</v>
      </c>
      <c r="G13334" s="2" t="s">
        <v>19</v>
      </c>
      <c r="H13334" s="2">
        <v>4</v>
      </c>
      <c r="I13334" s="2">
        <v>8</v>
      </c>
      <c r="J13334" s="2">
        <v>10</v>
      </c>
      <c r="K13334" s="2">
        <v>1</v>
      </c>
      <c r="L13334" s="3">
        <v>13964282.609999999</v>
      </c>
      <c r="M13334" s="2" t="s">
        <v>20</v>
      </c>
      <c r="N13334" s="4" t="s">
        <v>21</v>
      </c>
    </row>
    <row r="13335" spans="1:14" x14ac:dyDescent="0.25">
      <c r="A13335" s="1" t="s">
        <v>366</v>
      </c>
      <c r="B13335" s="2" t="s">
        <v>181</v>
      </c>
      <c r="C13335" s="2" t="s">
        <v>336</v>
      </c>
      <c r="D13335" s="2" t="s">
        <v>337</v>
      </c>
      <c r="E13335" s="2" t="s">
        <v>11237</v>
      </c>
      <c r="F13335" s="2">
        <v>93151501</v>
      </c>
      <c r="G13335" s="2" t="s">
        <v>19</v>
      </c>
      <c r="H13335" s="2">
        <v>7</v>
      </c>
      <c r="I13335" s="2">
        <v>4</v>
      </c>
      <c r="J13335" s="2">
        <v>10</v>
      </c>
      <c r="K13335" s="2">
        <v>1</v>
      </c>
      <c r="L13335" s="3">
        <v>6974181.8100000005</v>
      </c>
      <c r="M13335" s="2" t="s">
        <v>20</v>
      </c>
      <c r="N13335" s="4" t="s">
        <v>21</v>
      </c>
    </row>
    <row r="13336" spans="1:14" x14ac:dyDescent="0.25">
      <c r="A13336" s="1" t="s">
        <v>366</v>
      </c>
      <c r="B13336" s="2" t="s">
        <v>181</v>
      </c>
      <c r="C13336" s="2" t="s">
        <v>336</v>
      </c>
      <c r="D13336" s="2" t="s">
        <v>337</v>
      </c>
      <c r="E13336" s="2" t="s">
        <v>11237</v>
      </c>
      <c r="F13336" s="2">
        <v>80111612</v>
      </c>
      <c r="G13336" s="2" t="s">
        <v>19</v>
      </c>
      <c r="H13336" s="2">
        <v>7</v>
      </c>
      <c r="I13336" s="2">
        <v>4</v>
      </c>
      <c r="J13336" s="2">
        <v>16</v>
      </c>
      <c r="K13336" s="2">
        <v>1</v>
      </c>
      <c r="L13336" s="3">
        <v>204545.5</v>
      </c>
      <c r="M13336" s="2" t="s">
        <v>20</v>
      </c>
      <c r="N13336" s="4" t="s">
        <v>21</v>
      </c>
    </row>
    <row r="13337" spans="1:14" x14ac:dyDescent="0.25">
      <c r="A13337" s="1" t="s">
        <v>366</v>
      </c>
      <c r="B13337" s="2" t="s">
        <v>181</v>
      </c>
      <c r="C13337" s="2" t="s">
        <v>336</v>
      </c>
      <c r="D13337" s="2" t="s">
        <v>337</v>
      </c>
      <c r="E13337" s="2" t="s">
        <v>11238</v>
      </c>
      <c r="F13337" s="2">
        <v>78141701</v>
      </c>
      <c r="G13337" s="2" t="s">
        <v>19</v>
      </c>
      <c r="H13337" s="2">
        <v>7</v>
      </c>
      <c r="I13337" s="2">
        <v>4</v>
      </c>
      <c r="J13337" s="2">
        <v>10</v>
      </c>
      <c r="K13337" s="2">
        <v>1</v>
      </c>
      <c r="L13337" s="3">
        <v>6507272.7199999997</v>
      </c>
      <c r="M13337" s="2" t="s">
        <v>20</v>
      </c>
      <c r="N13337" s="4" t="s">
        <v>21</v>
      </c>
    </row>
    <row r="13338" spans="1:14" x14ac:dyDescent="0.25">
      <c r="A13338" s="1" t="s">
        <v>366</v>
      </c>
      <c r="B13338" s="2" t="s">
        <v>181</v>
      </c>
      <c r="C13338" s="2" t="s">
        <v>336</v>
      </c>
      <c r="D13338" s="2" t="s">
        <v>337</v>
      </c>
      <c r="E13338" s="2" t="s">
        <v>11238</v>
      </c>
      <c r="F13338" s="2">
        <v>78141701</v>
      </c>
      <c r="G13338" s="2" t="s">
        <v>19</v>
      </c>
      <c r="H13338" s="2">
        <v>7</v>
      </c>
      <c r="I13338" s="2">
        <v>4</v>
      </c>
      <c r="J13338" s="2">
        <v>16</v>
      </c>
      <c r="K13338" s="2">
        <v>1</v>
      </c>
      <c r="L13338" s="3">
        <v>204545.5</v>
      </c>
      <c r="M13338" s="2" t="s">
        <v>20</v>
      </c>
      <c r="N13338" s="4" t="s">
        <v>21</v>
      </c>
    </row>
    <row r="13339" spans="1:14" x14ac:dyDescent="0.25">
      <c r="A13339" s="1" t="s">
        <v>366</v>
      </c>
      <c r="B13339" s="2" t="s">
        <v>181</v>
      </c>
      <c r="C13339" s="2" t="s">
        <v>336</v>
      </c>
      <c r="D13339" s="2" t="s">
        <v>337</v>
      </c>
      <c r="E13339" s="2" t="s">
        <v>11239</v>
      </c>
      <c r="F13339" s="2">
        <v>80111600</v>
      </c>
      <c r="G13339" s="2" t="s">
        <v>19</v>
      </c>
      <c r="H13339" s="2">
        <v>4</v>
      </c>
      <c r="I13339" s="2">
        <v>8</v>
      </c>
      <c r="J13339" s="2">
        <v>10</v>
      </c>
      <c r="K13339" s="2">
        <v>1</v>
      </c>
      <c r="L13339" s="3">
        <v>13300000</v>
      </c>
      <c r="M13339" s="2" t="s">
        <v>20</v>
      </c>
      <c r="N13339" s="4" t="s">
        <v>21</v>
      </c>
    </row>
    <row r="13340" spans="1:14" x14ac:dyDescent="0.25">
      <c r="A13340" s="1" t="s">
        <v>366</v>
      </c>
      <c r="B13340" s="2" t="s">
        <v>181</v>
      </c>
      <c r="C13340" s="2" t="s">
        <v>336</v>
      </c>
      <c r="D13340" s="2" t="s">
        <v>337</v>
      </c>
      <c r="E13340" s="2" t="s">
        <v>11240</v>
      </c>
      <c r="F13340" s="2">
        <v>91111602</v>
      </c>
      <c r="G13340" s="2" t="s">
        <v>19</v>
      </c>
      <c r="H13340" s="2">
        <v>4</v>
      </c>
      <c r="I13340" s="2">
        <v>8</v>
      </c>
      <c r="J13340" s="2">
        <v>10</v>
      </c>
      <c r="K13340" s="2">
        <v>1</v>
      </c>
      <c r="L13340" s="3">
        <v>17100000</v>
      </c>
      <c r="M13340" s="2" t="s">
        <v>20</v>
      </c>
      <c r="N13340" s="4" t="s">
        <v>21</v>
      </c>
    </row>
    <row r="13341" spans="1:14" x14ac:dyDescent="0.25">
      <c r="A13341" s="1" t="s">
        <v>366</v>
      </c>
      <c r="B13341" s="2" t="s">
        <v>181</v>
      </c>
      <c r="C13341" s="2" t="s">
        <v>336</v>
      </c>
      <c r="D13341" s="2" t="s">
        <v>337</v>
      </c>
      <c r="E13341" s="2" t="s">
        <v>11241</v>
      </c>
      <c r="F13341" s="2">
        <v>93151501</v>
      </c>
      <c r="G13341" s="2" t="s">
        <v>19</v>
      </c>
      <c r="H13341" s="2">
        <v>3</v>
      </c>
      <c r="I13341" s="2">
        <v>9</v>
      </c>
      <c r="J13341" s="2">
        <v>10</v>
      </c>
      <c r="K13341" s="2">
        <v>1</v>
      </c>
      <c r="L13341" s="3">
        <v>15300000</v>
      </c>
      <c r="M13341" s="2" t="s">
        <v>20</v>
      </c>
      <c r="N13341" s="4" t="s">
        <v>21</v>
      </c>
    </row>
    <row r="13342" spans="1:14" x14ac:dyDescent="0.25">
      <c r="A13342" s="1" t="s">
        <v>366</v>
      </c>
      <c r="B13342" s="2" t="s">
        <v>15</v>
      </c>
      <c r="C13342" s="2" t="s">
        <v>22</v>
      </c>
      <c r="D13342" s="2" t="s">
        <v>23</v>
      </c>
      <c r="E13342" s="2" t="s">
        <v>11242</v>
      </c>
      <c r="F13342" s="2">
        <v>49121506</v>
      </c>
      <c r="G13342" s="2" t="s">
        <v>490</v>
      </c>
      <c r="H13342" s="2">
        <v>5</v>
      </c>
      <c r="I13342" s="2">
        <v>5</v>
      </c>
      <c r="J13342" s="2">
        <v>10</v>
      </c>
      <c r="K13342" s="2">
        <v>1</v>
      </c>
      <c r="L13342" s="3">
        <v>1585000</v>
      </c>
      <c r="M13342" s="2" t="s">
        <v>0</v>
      </c>
      <c r="N13342" s="4" t="s">
        <v>21</v>
      </c>
    </row>
    <row r="13343" spans="1:14" x14ac:dyDescent="0.25">
      <c r="A13343" s="1" t="s">
        <v>366</v>
      </c>
      <c r="B13343" s="2" t="s">
        <v>353</v>
      </c>
      <c r="C13343" s="2" t="s">
        <v>353</v>
      </c>
      <c r="D13343" s="2" t="s">
        <v>354</v>
      </c>
      <c r="E13343" s="2" t="s">
        <v>11243</v>
      </c>
      <c r="F13343" s="2">
        <v>93151500</v>
      </c>
      <c r="G13343" s="2" t="s">
        <v>19</v>
      </c>
      <c r="H13343" s="2">
        <v>1</v>
      </c>
      <c r="I13343" s="2">
        <v>11</v>
      </c>
      <c r="J13343" s="2">
        <v>10</v>
      </c>
      <c r="K13343" s="2">
        <v>1</v>
      </c>
      <c r="L13343" s="3">
        <v>90104000</v>
      </c>
      <c r="M13343" s="2" t="s">
        <v>20</v>
      </c>
      <c r="N13343" s="4" t="s">
        <v>21</v>
      </c>
    </row>
    <row r="13344" spans="1:14" x14ac:dyDescent="0.25">
      <c r="A13344" s="1" t="s">
        <v>366</v>
      </c>
      <c r="B13344" s="2" t="s">
        <v>529</v>
      </c>
      <c r="C13344" s="2" t="s">
        <v>837</v>
      </c>
      <c r="D13344" s="2" t="s">
        <v>17905</v>
      </c>
      <c r="E13344" s="2" t="s">
        <v>11244</v>
      </c>
      <c r="F13344" s="2">
        <v>10131506</v>
      </c>
      <c r="G13344" s="2" t="s">
        <v>490</v>
      </c>
      <c r="H13344" s="2">
        <v>5</v>
      </c>
      <c r="I13344" s="2">
        <v>7</v>
      </c>
      <c r="J13344" s="2">
        <v>10</v>
      </c>
      <c r="K13344" s="2">
        <v>1</v>
      </c>
      <c r="L13344" s="3">
        <v>4000000</v>
      </c>
      <c r="M13344" s="2" t="s">
        <v>0</v>
      </c>
      <c r="N13344" s="4" t="s">
        <v>21</v>
      </c>
    </row>
    <row r="13345" spans="1:14" x14ac:dyDescent="0.25">
      <c r="A13345" s="1" t="s">
        <v>366</v>
      </c>
      <c r="B13345" s="2" t="s">
        <v>52</v>
      </c>
      <c r="C13345" s="2" t="s">
        <v>1063</v>
      </c>
      <c r="D13345" s="2" t="s">
        <v>17928</v>
      </c>
      <c r="E13345" s="2" t="s">
        <v>11245</v>
      </c>
      <c r="F13345" s="2">
        <v>10122101</v>
      </c>
      <c r="G13345" s="2" t="s">
        <v>490</v>
      </c>
      <c r="H13345" s="2">
        <v>5</v>
      </c>
      <c r="I13345" s="2">
        <v>7</v>
      </c>
      <c r="J13345" s="2">
        <v>10</v>
      </c>
      <c r="K13345" s="2">
        <v>1</v>
      </c>
      <c r="L13345" s="3">
        <v>17303001.43</v>
      </c>
      <c r="M13345" s="2" t="s">
        <v>0</v>
      </c>
      <c r="N13345" s="4" t="s">
        <v>21</v>
      </c>
    </row>
    <row r="13346" spans="1:14" x14ac:dyDescent="0.25">
      <c r="A13346" s="1" t="s">
        <v>366</v>
      </c>
      <c r="B13346" s="2" t="s">
        <v>52</v>
      </c>
      <c r="C13346" s="2" t="s">
        <v>1063</v>
      </c>
      <c r="D13346" s="2" t="s">
        <v>17928</v>
      </c>
      <c r="E13346" s="2" t="s">
        <v>11246</v>
      </c>
      <c r="F13346" s="2">
        <v>10122101</v>
      </c>
      <c r="G13346" s="2" t="s">
        <v>490</v>
      </c>
      <c r="H13346" s="2">
        <v>5</v>
      </c>
      <c r="I13346" s="2">
        <v>7</v>
      </c>
      <c r="J13346" s="2">
        <v>10</v>
      </c>
      <c r="K13346" s="2">
        <v>1</v>
      </c>
      <c r="L13346" s="3">
        <v>2187000</v>
      </c>
      <c r="M13346" s="2" t="s">
        <v>0</v>
      </c>
      <c r="N13346" s="4" t="s">
        <v>21</v>
      </c>
    </row>
    <row r="13347" spans="1:14" x14ac:dyDescent="0.25">
      <c r="A13347" s="1" t="s">
        <v>366</v>
      </c>
      <c r="B13347" s="2" t="s">
        <v>52</v>
      </c>
      <c r="C13347" s="2" t="s">
        <v>1063</v>
      </c>
      <c r="D13347" s="2" t="s">
        <v>17928</v>
      </c>
      <c r="E13347" s="2" t="s">
        <v>11247</v>
      </c>
      <c r="F13347" s="2">
        <v>10122101</v>
      </c>
      <c r="G13347" s="2" t="s">
        <v>490</v>
      </c>
      <c r="H13347" s="2">
        <v>5</v>
      </c>
      <c r="I13347" s="2">
        <v>7</v>
      </c>
      <c r="J13347" s="2">
        <v>10</v>
      </c>
      <c r="K13347" s="2">
        <v>1</v>
      </c>
      <c r="L13347" s="3">
        <v>1008000</v>
      </c>
      <c r="M13347" s="2" t="s">
        <v>0</v>
      </c>
      <c r="N13347" s="4" t="s">
        <v>21</v>
      </c>
    </row>
    <row r="13348" spans="1:14" x14ac:dyDescent="0.25">
      <c r="A13348" s="1" t="s">
        <v>366</v>
      </c>
      <c r="B13348" s="2" t="s">
        <v>60</v>
      </c>
      <c r="C13348" s="2" t="s">
        <v>60</v>
      </c>
      <c r="D13348" s="2" t="s">
        <v>61</v>
      </c>
      <c r="E13348" s="2" t="s">
        <v>1106</v>
      </c>
      <c r="F13348" s="2">
        <v>10191705</v>
      </c>
      <c r="G13348" s="2" t="s">
        <v>490</v>
      </c>
      <c r="H13348" s="2">
        <v>5</v>
      </c>
      <c r="I13348" s="2">
        <v>7</v>
      </c>
      <c r="J13348" s="2">
        <v>10</v>
      </c>
      <c r="K13348" s="2">
        <v>2</v>
      </c>
      <c r="L13348" s="3">
        <v>940000</v>
      </c>
      <c r="M13348" s="2" t="s">
        <v>0</v>
      </c>
      <c r="N13348" s="4" t="s">
        <v>21</v>
      </c>
    </row>
    <row r="13349" spans="1:14" x14ac:dyDescent="0.25">
      <c r="A13349" s="1" t="s">
        <v>366</v>
      </c>
      <c r="B13349" s="2" t="s">
        <v>60</v>
      </c>
      <c r="C13349" s="2" t="s">
        <v>60</v>
      </c>
      <c r="D13349" s="2" t="s">
        <v>61</v>
      </c>
      <c r="E13349" s="2" t="s">
        <v>11248</v>
      </c>
      <c r="F13349" s="2">
        <v>10141501</v>
      </c>
      <c r="G13349" s="2" t="s">
        <v>490</v>
      </c>
      <c r="H13349" s="2">
        <v>5</v>
      </c>
      <c r="I13349" s="2">
        <v>7</v>
      </c>
      <c r="J13349" s="2">
        <v>10</v>
      </c>
      <c r="K13349" s="2">
        <v>8</v>
      </c>
      <c r="L13349" s="3">
        <v>1144000</v>
      </c>
      <c r="M13349" s="2" t="s">
        <v>0</v>
      </c>
      <c r="N13349" s="4" t="s">
        <v>21</v>
      </c>
    </row>
    <row r="13350" spans="1:14" x14ac:dyDescent="0.25">
      <c r="A13350" s="1" t="s">
        <v>366</v>
      </c>
      <c r="B13350" s="2" t="s">
        <v>60</v>
      </c>
      <c r="C13350" s="2" t="s">
        <v>60</v>
      </c>
      <c r="D13350" s="2" t="s">
        <v>61</v>
      </c>
      <c r="E13350" s="2" t="s">
        <v>11249</v>
      </c>
      <c r="F13350" s="2">
        <v>10141501</v>
      </c>
      <c r="G13350" s="2" t="s">
        <v>490</v>
      </c>
      <c r="H13350" s="2">
        <v>5</v>
      </c>
      <c r="I13350" s="2">
        <v>7</v>
      </c>
      <c r="J13350" s="2">
        <v>10</v>
      </c>
      <c r="K13350" s="2">
        <v>8</v>
      </c>
      <c r="L13350" s="3">
        <v>7680000</v>
      </c>
      <c r="M13350" s="2" t="s">
        <v>0</v>
      </c>
      <c r="N13350" s="4" t="s">
        <v>21</v>
      </c>
    </row>
    <row r="13351" spans="1:14" x14ac:dyDescent="0.25">
      <c r="A13351" s="1" t="s">
        <v>366</v>
      </c>
      <c r="B13351" s="2" t="s">
        <v>60</v>
      </c>
      <c r="C13351" s="2" t="s">
        <v>60</v>
      </c>
      <c r="D13351" s="2" t="s">
        <v>61</v>
      </c>
      <c r="E13351" s="2" t="s">
        <v>11250</v>
      </c>
      <c r="F13351" s="2">
        <v>52101502</v>
      </c>
      <c r="G13351" s="2" t="s">
        <v>490</v>
      </c>
      <c r="H13351" s="2">
        <v>5</v>
      </c>
      <c r="I13351" s="2">
        <v>7</v>
      </c>
      <c r="J13351" s="2">
        <v>10</v>
      </c>
      <c r="K13351" s="2">
        <v>8</v>
      </c>
      <c r="L13351" s="3">
        <v>628800</v>
      </c>
      <c r="M13351" s="2" t="s">
        <v>0</v>
      </c>
      <c r="N13351" s="4" t="s">
        <v>21</v>
      </c>
    </row>
    <row r="13352" spans="1:14" x14ac:dyDescent="0.25">
      <c r="A13352" s="1" t="s">
        <v>366</v>
      </c>
      <c r="B13352" s="2" t="s">
        <v>60</v>
      </c>
      <c r="C13352" s="2" t="s">
        <v>60</v>
      </c>
      <c r="D13352" s="2" t="s">
        <v>61</v>
      </c>
      <c r="E13352" s="2" t="s">
        <v>11251</v>
      </c>
      <c r="F13352" s="2">
        <v>10141603</v>
      </c>
      <c r="G13352" s="2" t="s">
        <v>490</v>
      </c>
      <c r="H13352" s="2">
        <v>5</v>
      </c>
      <c r="I13352" s="2">
        <v>7</v>
      </c>
      <c r="J13352" s="2">
        <v>10</v>
      </c>
      <c r="K13352" s="2">
        <v>8</v>
      </c>
      <c r="L13352" s="3">
        <v>800000</v>
      </c>
      <c r="M13352" s="2" t="s">
        <v>0</v>
      </c>
      <c r="N13352" s="4" t="s">
        <v>21</v>
      </c>
    </row>
    <row r="13353" spans="1:14" x14ac:dyDescent="0.25">
      <c r="A13353" s="1" t="s">
        <v>366</v>
      </c>
      <c r="B13353" s="2" t="s">
        <v>76</v>
      </c>
      <c r="C13353" s="2" t="s">
        <v>1365</v>
      </c>
      <c r="D13353" s="2" t="s">
        <v>17940</v>
      </c>
      <c r="E13353" s="2" t="s">
        <v>11252</v>
      </c>
      <c r="F13353" s="2">
        <v>73101700</v>
      </c>
      <c r="G13353" s="2" t="s">
        <v>490</v>
      </c>
      <c r="H13353" s="2">
        <v>5</v>
      </c>
      <c r="I13353" s="2">
        <v>7</v>
      </c>
      <c r="J13353" s="2">
        <v>10</v>
      </c>
      <c r="K13353" s="2">
        <v>1</v>
      </c>
      <c r="L13353" s="3">
        <v>6360000</v>
      </c>
      <c r="M13353" s="2" t="s">
        <v>0</v>
      </c>
      <c r="N13353" s="4" t="s">
        <v>21</v>
      </c>
    </row>
    <row r="13354" spans="1:14" x14ac:dyDescent="0.25">
      <c r="A13354" s="1" t="s">
        <v>366</v>
      </c>
      <c r="B13354" s="2" t="s">
        <v>76</v>
      </c>
      <c r="C13354" s="2" t="s">
        <v>80</v>
      </c>
      <c r="D13354" s="2" t="s">
        <v>81</v>
      </c>
      <c r="E13354" s="2" t="s">
        <v>11253</v>
      </c>
      <c r="F13354" s="2">
        <v>53131608</v>
      </c>
      <c r="G13354" s="2" t="s">
        <v>490</v>
      </c>
      <c r="H13354" s="2">
        <v>5</v>
      </c>
      <c r="I13354" s="2">
        <v>7</v>
      </c>
      <c r="J13354" s="2">
        <v>10</v>
      </c>
      <c r="K13354" s="2">
        <v>1</v>
      </c>
      <c r="L13354" s="3">
        <v>238000</v>
      </c>
      <c r="M13354" s="2" t="s">
        <v>0</v>
      </c>
      <c r="N13354" s="4" t="s">
        <v>21</v>
      </c>
    </row>
    <row r="13355" spans="1:14" x14ac:dyDescent="0.25">
      <c r="A13355" s="1" t="s">
        <v>366</v>
      </c>
      <c r="B13355" s="2" t="s">
        <v>86</v>
      </c>
      <c r="C13355" s="2" t="s">
        <v>93</v>
      </c>
      <c r="D13355" s="2" t="s">
        <v>94</v>
      </c>
      <c r="E13355" s="2" t="s">
        <v>1768</v>
      </c>
      <c r="F13355" s="2">
        <v>48101700</v>
      </c>
      <c r="G13355" s="2" t="s">
        <v>490</v>
      </c>
      <c r="H13355" s="2">
        <v>5</v>
      </c>
      <c r="I13355" s="2">
        <v>5</v>
      </c>
      <c r="J13355" s="2">
        <v>10</v>
      </c>
      <c r="K13355" s="2">
        <v>4</v>
      </c>
      <c r="L13355" s="3">
        <v>988000.04</v>
      </c>
      <c r="M13355" s="2" t="s">
        <v>0</v>
      </c>
      <c r="N13355" s="4" t="s">
        <v>21</v>
      </c>
    </row>
    <row r="13356" spans="1:14" x14ac:dyDescent="0.25">
      <c r="A13356" s="1" t="s">
        <v>366</v>
      </c>
      <c r="B13356" s="2" t="s">
        <v>86</v>
      </c>
      <c r="C13356" s="2" t="s">
        <v>87</v>
      </c>
      <c r="D13356" s="2" t="s">
        <v>88</v>
      </c>
      <c r="E13356" s="2" t="s">
        <v>11254</v>
      </c>
      <c r="F13356" s="2">
        <v>31201500</v>
      </c>
      <c r="G13356" s="2" t="s">
        <v>490</v>
      </c>
      <c r="H13356" s="2">
        <v>5</v>
      </c>
      <c r="I13356" s="2">
        <v>5</v>
      </c>
      <c r="J13356" s="2">
        <v>10</v>
      </c>
      <c r="K13356" s="2">
        <v>400</v>
      </c>
      <c r="L13356" s="3">
        <v>280000</v>
      </c>
      <c r="M13356" s="2" t="s">
        <v>0</v>
      </c>
      <c r="N13356" s="4" t="s">
        <v>21</v>
      </c>
    </row>
    <row r="13357" spans="1:14" x14ac:dyDescent="0.25">
      <c r="A13357" s="1" t="s">
        <v>366</v>
      </c>
      <c r="B13357" s="2" t="s">
        <v>113</v>
      </c>
      <c r="C13357" s="2" t="s">
        <v>113</v>
      </c>
      <c r="D13357" s="2" t="s">
        <v>114</v>
      </c>
      <c r="E13357" s="2" t="s">
        <v>2107</v>
      </c>
      <c r="F13357" s="2">
        <v>10141503</v>
      </c>
      <c r="G13357" s="2" t="s">
        <v>490</v>
      </c>
      <c r="H13357" s="2">
        <v>5</v>
      </c>
      <c r="I13357" s="2">
        <v>5</v>
      </c>
      <c r="J13357" s="2">
        <v>10</v>
      </c>
      <c r="K13357" s="2">
        <v>1</v>
      </c>
      <c r="L13357" s="3">
        <v>1404000</v>
      </c>
      <c r="M13357" s="2" t="s">
        <v>20</v>
      </c>
      <c r="N13357" s="4" t="s">
        <v>21</v>
      </c>
    </row>
    <row r="13358" spans="1:14" x14ac:dyDescent="0.25">
      <c r="A13358" s="1" t="s">
        <v>366</v>
      </c>
      <c r="B13358" s="2" t="s">
        <v>113</v>
      </c>
      <c r="C13358" s="2" t="s">
        <v>113</v>
      </c>
      <c r="D13358" s="2" t="s">
        <v>114</v>
      </c>
      <c r="E13358" s="2" t="s">
        <v>2108</v>
      </c>
      <c r="F13358" s="2">
        <v>31162004</v>
      </c>
      <c r="G13358" s="2" t="s">
        <v>490</v>
      </c>
      <c r="H13358" s="2">
        <v>5</v>
      </c>
      <c r="I13358" s="2">
        <v>5</v>
      </c>
      <c r="J13358" s="2">
        <v>10</v>
      </c>
      <c r="K13358" s="2">
        <v>1</v>
      </c>
      <c r="L13358" s="3">
        <v>589000</v>
      </c>
      <c r="M13358" s="2" t="s">
        <v>20</v>
      </c>
      <c r="N13358" s="4" t="s">
        <v>21</v>
      </c>
    </row>
    <row r="13359" spans="1:14" x14ac:dyDescent="0.25">
      <c r="A13359" s="1" t="s">
        <v>366</v>
      </c>
      <c r="B13359" s="2" t="s">
        <v>113</v>
      </c>
      <c r="C13359" s="2" t="s">
        <v>113</v>
      </c>
      <c r="D13359" s="2" t="s">
        <v>114</v>
      </c>
      <c r="E13359" s="2" t="s">
        <v>2109</v>
      </c>
      <c r="F13359" s="2">
        <v>10111302</v>
      </c>
      <c r="G13359" s="2" t="s">
        <v>490</v>
      </c>
      <c r="H13359" s="2">
        <v>5</v>
      </c>
      <c r="I13359" s="2">
        <v>5</v>
      </c>
      <c r="J13359" s="2">
        <v>10</v>
      </c>
      <c r="K13359" s="2">
        <v>1</v>
      </c>
      <c r="L13359" s="3">
        <v>145000</v>
      </c>
      <c r="M13359" s="2" t="s">
        <v>20</v>
      </c>
      <c r="N13359" s="4" t="s">
        <v>21</v>
      </c>
    </row>
    <row r="13360" spans="1:14" x14ac:dyDescent="0.25">
      <c r="A13360" s="1" t="s">
        <v>366</v>
      </c>
      <c r="B13360" s="2" t="s">
        <v>113</v>
      </c>
      <c r="C13360" s="2" t="s">
        <v>113</v>
      </c>
      <c r="D13360" s="2" t="s">
        <v>114</v>
      </c>
      <c r="E13360" s="2" t="s">
        <v>11255</v>
      </c>
      <c r="F13360" s="2">
        <v>27113201</v>
      </c>
      <c r="G13360" s="2" t="s">
        <v>490</v>
      </c>
      <c r="H13360" s="2">
        <v>5</v>
      </c>
      <c r="I13360" s="2">
        <v>5</v>
      </c>
      <c r="J13360" s="2">
        <v>10</v>
      </c>
      <c r="K13360" s="2">
        <v>1</v>
      </c>
      <c r="L13360" s="3">
        <v>1200000</v>
      </c>
      <c r="M13360" s="2" t="s">
        <v>20</v>
      </c>
      <c r="N13360" s="4" t="s">
        <v>21</v>
      </c>
    </row>
    <row r="13361" spans="1:14" x14ac:dyDescent="0.25">
      <c r="A13361" s="1" t="s">
        <v>366</v>
      </c>
      <c r="B13361" s="2" t="s">
        <v>113</v>
      </c>
      <c r="C13361" s="2" t="s">
        <v>113</v>
      </c>
      <c r="D13361" s="2" t="s">
        <v>114</v>
      </c>
      <c r="E13361" s="2" t="s">
        <v>2111</v>
      </c>
      <c r="F13361" s="2">
        <v>30102903</v>
      </c>
      <c r="G13361" s="2" t="s">
        <v>490</v>
      </c>
      <c r="H13361" s="2">
        <v>5</v>
      </c>
      <c r="I13361" s="2">
        <v>5</v>
      </c>
      <c r="J13361" s="2">
        <v>10</v>
      </c>
      <c r="K13361" s="2">
        <v>120</v>
      </c>
      <c r="L13361" s="3">
        <v>1644001.2</v>
      </c>
      <c r="M13361" s="2" t="s">
        <v>0</v>
      </c>
      <c r="N13361" s="4" t="s">
        <v>21</v>
      </c>
    </row>
    <row r="13362" spans="1:14" x14ac:dyDescent="0.25">
      <c r="A13362" s="1" t="s">
        <v>366</v>
      </c>
      <c r="B13362" s="2" t="s">
        <v>113</v>
      </c>
      <c r="C13362" s="2" t="s">
        <v>113</v>
      </c>
      <c r="D13362" s="2" t="s">
        <v>114</v>
      </c>
      <c r="E13362" s="2" t="s">
        <v>11256</v>
      </c>
      <c r="F13362" s="2">
        <v>10131506</v>
      </c>
      <c r="G13362" s="2" t="s">
        <v>490</v>
      </c>
      <c r="H13362" s="2">
        <v>5</v>
      </c>
      <c r="I13362" s="2">
        <v>5</v>
      </c>
      <c r="J13362" s="2">
        <v>10</v>
      </c>
      <c r="K13362" s="2">
        <v>9</v>
      </c>
      <c r="L13362" s="3">
        <v>373500</v>
      </c>
      <c r="M13362" s="2" t="s">
        <v>0</v>
      </c>
      <c r="N13362" s="4" t="s">
        <v>21</v>
      </c>
    </row>
    <row r="13363" spans="1:14" x14ac:dyDescent="0.25">
      <c r="A13363" s="1" t="s">
        <v>366</v>
      </c>
      <c r="B13363" s="2" t="s">
        <v>113</v>
      </c>
      <c r="C13363" s="2" t="s">
        <v>113</v>
      </c>
      <c r="D13363" s="2" t="s">
        <v>114</v>
      </c>
      <c r="E13363" s="2" t="s">
        <v>2111</v>
      </c>
      <c r="F13363" s="2">
        <v>30102903</v>
      </c>
      <c r="G13363" s="2" t="s">
        <v>490</v>
      </c>
      <c r="H13363" s="2">
        <v>5</v>
      </c>
      <c r="I13363" s="2">
        <v>5</v>
      </c>
      <c r="J13363" s="2">
        <v>10</v>
      </c>
      <c r="K13363" s="2">
        <v>1</v>
      </c>
      <c r="L13363" s="3">
        <v>187000</v>
      </c>
      <c r="M13363" s="2" t="s">
        <v>0</v>
      </c>
      <c r="N13363" s="4" t="s">
        <v>21</v>
      </c>
    </row>
    <row r="13364" spans="1:14" x14ac:dyDescent="0.25">
      <c r="A13364" s="1" t="s">
        <v>366</v>
      </c>
      <c r="B13364" s="2" t="s">
        <v>113</v>
      </c>
      <c r="C13364" s="2" t="s">
        <v>113</v>
      </c>
      <c r="D13364" s="2" t="s">
        <v>114</v>
      </c>
      <c r="E13364" s="2" t="s">
        <v>11257</v>
      </c>
      <c r="F13364" s="2">
        <v>27111602</v>
      </c>
      <c r="G13364" s="2" t="s">
        <v>490</v>
      </c>
      <c r="H13364" s="2">
        <v>5</v>
      </c>
      <c r="I13364" s="2">
        <v>5</v>
      </c>
      <c r="J13364" s="2">
        <v>10</v>
      </c>
      <c r="K13364" s="2">
        <v>1</v>
      </c>
      <c r="L13364" s="3">
        <v>128000.01</v>
      </c>
      <c r="M13364" s="2" t="s">
        <v>0</v>
      </c>
      <c r="N13364" s="4" t="s">
        <v>21</v>
      </c>
    </row>
    <row r="13365" spans="1:14" x14ac:dyDescent="0.25">
      <c r="A13365" s="1" t="s">
        <v>366</v>
      </c>
      <c r="B13365" s="2" t="s">
        <v>128</v>
      </c>
      <c r="C13365" s="2" t="s">
        <v>2567</v>
      </c>
      <c r="D13365" s="2" t="s">
        <v>17957</v>
      </c>
      <c r="E13365" s="2" t="s">
        <v>2568</v>
      </c>
      <c r="F13365" s="2">
        <v>21101914</v>
      </c>
      <c r="G13365" s="2" t="s">
        <v>490</v>
      </c>
      <c r="H13365" s="2">
        <v>5</v>
      </c>
      <c r="I13365" s="2">
        <v>5</v>
      </c>
      <c r="J13365" s="2">
        <v>10</v>
      </c>
      <c r="K13365" s="2">
        <v>1</v>
      </c>
      <c r="L13365" s="3">
        <v>1250000</v>
      </c>
      <c r="M13365" s="2" t="s">
        <v>0</v>
      </c>
      <c r="N13365" s="4" t="s">
        <v>21</v>
      </c>
    </row>
    <row r="13366" spans="1:14" x14ac:dyDescent="0.25">
      <c r="A13366" s="1" t="s">
        <v>366</v>
      </c>
      <c r="B13366" s="2" t="s">
        <v>28</v>
      </c>
      <c r="C13366" s="2" t="s">
        <v>29</v>
      </c>
      <c r="D13366" s="2" t="s">
        <v>30</v>
      </c>
      <c r="E13366" s="2" t="s">
        <v>11258</v>
      </c>
      <c r="F13366" s="2">
        <v>41111509</v>
      </c>
      <c r="G13366" s="2" t="s">
        <v>490</v>
      </c>
      <c r="H13366" s="2">
        <v>4</v>
      </c>
      <c r="I13366" s="2">
        <v>8</v>
      </c>
      <c r="J13366" s="2">
        <v>10</v>
      </c>
      <c r="K13366" s="2">
        <v>2</v>
      </c>
      <c r="L13366" s="3">
        <v>1063860</v>
      </c>
      <c r="M13366" s="2" t="s">
        <v>0</v>
      </c>
      <c r="N13366" s="4" t="s">
        <v>21</v>
      </c>
    </row>
    <row r="13367" spans="1:14" x14ac:dyDescent="0.25">
      <c r="A13367" s="1" t="s">
        <v>366</v>
      </c>
      <c r="B13367" s="2" t="s">
        <v>28</v>
      </c>
      <c r="C13367" s="2" t="s">
        <v>29</v>
      </c>
      <c r="D13367" s="2" t="s">
        <v>30</v>
      </c>
      <c r="E13367" s="2" t="s">
        <v>11259</v>
      </c>
      <c r="F13367" s="2">
        <v>48101701</v>
      </c>
      <c r="G13367" s="2" t="s">
        <v>490</v>
      </c>
      <c r="H13367" s="2">
        <v>6</v>
      </c>
      <c r="I13367" s="2">
        <v>4</v>
      </c>
      <c r="J13367" s="2">
        <v>10</v>
      </c>
      <c r="K13367" s="2">
        <v>1</v>
      </c>
      <c r="L13367" s="3">
        <v>2750000</v>
      </c>
      <c r="M13367" s="2" t="s">
        <v>0</v>
      </c>
      <c r="N13367" s="4" t="s">
        <v>21</v>
      </c>
    </row>
    <row r="13368" spans="1:14" x14ac:dyDescent="0.25">
      <c r="A13368" s="1" t="s">
        <v>366</v>
      </c>
      <c r="B13368" s="2" t="s">
        <v>28</v>
      </c>
      <c r="C13368" s="2" t="s">
        <v>29</v>
      </c>
      <c r="D13368" s="2" t="s">
        <v>30</v>
      </c>
      <c r="E13368" s="2" t="s">
        <v>11260</v>
      </c>
      <c r="F13368" s="2">
        <v>48101714</v>
      </c>
      <c r="G13368" s="2" t="s">
        <v>490</v>
      </c>
      <c r="H13368" s="2">
        <v>6</v>
      </c>
      <c r="I13368" s="2">
        <v>4</v>
      </c>
      <c r="J13368" s="2">
        <v>10</v>
      </c>
      <c r="K13368" s="2">
        <v>6</v>
      </c>
      <c r="L13368" s="3">
        <v>540000</v>
      </c>
      <c r="M13368" s="2" t="s">
        <v>0</v>
      </c>
      <c r="N13368" s="4" t="s">
        <v>21</v>
      </c>
    </row>
    <row r="13369" spans="1:14" x14ac:dyDescent="0.25">
      <c r="A13369" s="1" t="s">
        <v>366</v>
      </c>
      <c r="B13369" s="2" t="s">
        <v>28</v>
      </c>
      <c r="C13369" s="2" t="s">
        <v>29</v>
      </c>
      <c r="D13369" s="2" t="s">
        <v>30</v>
      </c>
      <c r="E13369" s="2" t="s">
        <v>11261</v>
      </c>
      <c r="F13369" s="2">
        <v>24131901</v>
      </c>
      <c r="G13369" s="2" t="s">
        <v>490</v>
      </c>
      <c r="H13369" s="2">
        <v>6</v>
      </c>
      <c r="I13369" s="2">
        <v>4</v>
      </c>
      <c r="J13369" s="2">
        <v>10</v>
      </c>
      <c r="K13369" s="2">
        <v>1</v>
      </c>
      <c r="L13369" s="3">
        <v>4650000</v>
      </c>
      <c r="M13369" s="2" t="s">
        <v>0</v>
      </c>
      <c r="N13369" s="4" t="s">
        <v>21</v>
      </c>
    </row>
    <row r="13370" spans="1:14" x14ac:dyDescent="0.25">
      <c r="A13370" s="1" t="s">
        <v>366</v>
      </c>
      <c r="B13370" s="2" t="s">
        <v>529</v>
      </c>
      <c r="C13370" s="2" t="s">
        <v>880</v>
      </c>
      <c r="D13370" s="2" t="s">
        <v>17906</v>
      </c>
      <c r="E13370" s="2" t="s">
        <v>11262</v>
      </c>
      <c r="F13370" s="2">
        <v>52141514</v>
      </c>
      <c r="G13370" s="2" t="s">
        <v>490</v>
      </c>
      <c r="H13370" s="2">
        <v>6</v>
      </c>
      <c r="I13370" s="2">
        <v>4</v>
      </c>
      <c r="J13370" s="2">
        <v>10</v>
      </c>
      <c r="K13370" s="2">
        <v>1</v>
      </c>
      <c r="L13370" s="3">
        <v>390000</v>
      </c>
      <c r="M13370" s="2" t="s">
        <v>0</v>
      </c>
      <c r="N13370" s="4" t="s">
        <v>21</v>
      </c>
    </row>
    <row r="13371" spans="1:14" x14ac:dyDescent="0.25">
      <c r="A13371" s="1" t="s">
        <v>366</v>
      </c>
      <c r="B13371" s="2" t="s">
        <v>11263</v>
      </c>
      <c r="C13371" s="2" t="s">
        <v>11264</v>
      </c>
      <c r="D13371" s="2" t="s">
        <v>18047</v>
      </c>
      <c r="E13371" s="2" t="s">
        <v>11265</v>
      </c>
      <c r="F13371" s="2">
        <v>52152006</v>
      </c>
      <c r="G13371" s="2" t="s">
        <v>490</v>
      </c>
      <c r="H13371" s="2">
        <v>6</v>
      </c>
      <c r="I13371" s="2">
        <v>4</v>
      </c>
      <c r="J13371" s="2">
        <v>10</v>
      </c>
      <c r="K13371" s="2">
        <v>1</v>
      </c>
      <c r="L13371" s="3">
        <v>65000</v>
      </c>
      <c r="M13371" s="2" t="s">
        <v>0</v>
      </c>
      <c r="N13371" s="4" t="s">
        <v>21</v>
      </c>
    </row>
    <row r="13372" spans="1:14" x14ac:dyDescent="0.25">
      <c r="A13372" s="1" t="s">
        <v>366</v>
      </c>
      <c r="B13372" s="2" t="s">
        <v>11263</v>
      </c>
      <c r="C13372" s="2" t="s">
        <v>11264</v>
      </c>
      <c r="D13372" s="2" t="s">
        <v>18047</v>
      </c>
      <c r="E13372" s="2" t="s">
        <v>11266</v>
      </c>
      <c r="F13372" s="2">
        <v>48101531</v>
      </c>
      <c r="G13372" s="2" t="s">
        <v>490</v>
      </c>
      <c r="H13372" s="2">
        <v>6</v>
      </c>
      <c r="I13372" s="2">
        <v>4</v>
      </c>
      <c r="J13372" s="2">
        <v>10</v>
      </c>
      <c r="K13372" s="2">
        <v>1</v>
      </c>
      <c r="L13372" s="3">
        <v>80000</v>
      </c>
      <c r="M13372" s="2" t="s">
        <v>0</v>
      </c>
      <c r="N13372" s="4" t="s">
        <v>21</v>
      </c>
    </row>
    <row r="13373" spans="1:14" x14ac:dyDescent="0.25">
      <c r="A13373" s="1" t="s">
        <v>366</v>
      </c>
      <c r="B13373" s="2" t="s">
        <v>32</v>
      </c>
      <c r="C13373" s="2" t="s">
        <v>33</v>
      </c>
      <c r="D13373" s="2" t="s">
        <v>34</v>
      </c>
      <c r="E13373" s="2" t="s">
        <v>11267</v>
      </c>
      <c r="F13373" s="2">
        <v>43212108</v>
      </c>
      <c r="G13373" s="2" t="s">
        <v>490</v>
      </c>
      <c r="H13373" s="2">
        <v>6</v>
      </c>
      <c r="I13373" s="2">
        <v>4</v>
      </c>
      <c r="J13373" s="2">
        <v>10</v>
      </c>
      <c r="K13373" s="2">
        <v>1</v>
      </c>
      <c r="L13373" s="3">
        <v>12987880.15</v>
      </c>
      <c r="M13373" s="2" t="s">
        <v>0</v>
      </c>
      <c r="N13373" s="4" t="s">
        <v>21</v>
      </c>
    </row>
    <row r="13374" spans="1:14" x14ac:dyDescent="0.25">
      <c r="A13374" s="1" t="s">
        <v>366</v>
      </c>
      <c r="B13374" s="2" t="s">
        <v>624</v>
      </c>
      <c r="C13374" s="2" t="s">
        <v>625</v>
      </c>
      <c r="D13374" s="2" t="s">
        <v>17894</v>
      </c>
      <c r="E13374" s="2" t="s">
        <v>11268</v>
      </c>
      <c r="F13374" s="2">
        <v>44103112</v>
      </c>
      <c r="G13374" s="2" t="s">
        <v>490</v>
      </c>
      <c r="H13374" s="2">
        <v>6</v>
      </c>
      <c r="I13374" s="2">
        <v>4</v>
      </c>
      <c r="J13374" s="2">
        <v>10</v>
      </c>
      <c r="K13374" s="2">
        <v>1</v>
      </c>
      <c r="L13374" s="3">
        <v>557470.97</v>
      </c>
      <c r="M13374" s="2" t="s">
        <v>0</v>
      </c>
      <c r="N13374" s="4" t="s">
        <v>21</v>
      </c>
    </row>
    <row r="13375" spans="1:14" x14ac:dyDescent="0.25">
      <c r="A13375" s="1" t="s">
        <v>366</v>
      </c>
      <c r="B13375" s="2" t="s">
        <v>86</v>
      </c>
      <c r="C13375" s="2" t="s">
        <v>93</v>
      </c>
      <c r="D13375" s="2" t="s">
        <v>94</v>
      </c>
      <c r="E13375" s="2" t="s">
        <v>11269</v>
      </c>
      <c r="F13375" s="2" t="s">
        <v>11270</v>
      </c>
      <c r="G13375" s="2" t="s">
        <v>490</v>
      </c>
      <c r="H13375" s="2">
        <v>6</v>
      </c>
      <c r="I13375" s="2">
        <v>4</v>
      </c>
      <c r="J13375" s="2">
        <v>10</v>
      </c>
      <c r="K13375" s="2">
        <v>1</v>
      </c>
      <c r="L13375" s="3">
        <v>234848.88</v>
      </c>
      <c r="M13375" s="2" t="s">
        <v>0</v>
      </c>
      <c r="N13375" s="4" t="s">
        <v>21</v>
      </c>
    </row>
    <row r="13376" spans="1:14" x14ac:dyDescent="0.25">
      <c r="A13376" s="1" t="s">
        <v>366</v>
      </c>
      <c r="B13376" s="2" t="s">
        <v>113</v>
      </c>
      <c r="C13376" s="2" t="s">
        <v>113</v>
      </c>
      <c r="D13376" s="2" t="s">
        <v>114</v>
      </c>
      <c r="E13376" s="2" t="s">
        <v>11271</v>
      </c>
      <c r="F13376" s="2">
        <v>31152002</v>
      </c>
      <c r="G13376" s="2" t="s">
        <v>490</v>
      </c>
      <c r="H13376" s="2">
        <v>6</v>
      </c>
      <c r="I13376" s="2">
        <v>6</v>
      </c>
      <c r="J13376" s="2">
        <v>10</v>
      </c>
      <c r="K13376" s="2">
        <v>40</v>
      </c>
      <c r="L13376" s="3">
        <v>392000</v>
      </c>
      <c r="M13376" s="2" t="s">
        <v>0</v>
      </c>
      <c r="N13376" s="4" t="s">
        <v>21</v>
      </c>
    </row>
    <row r="13377" spans="1:14" x14ac:dyDescent="0.25">
      <c r="A13377" s="1" t="s">
        <v>366</v>
      </c>
      <c r="B13377" s="2" t="s">
        <v>113</v>
      </c>
      <c r="C13377" s="2" t="s">
        <v>113</v>
      </c>
      <c r="D13377" s="2" t="s">
        <v>114</v>
      </c>
      <c r="E13377" s="2" t="s">
        <v>11272</v>
      </c>
      <c r="F13377" s="2">
        <v>31152002</v>
      </c>
      <c r="G13377" s="2" t="s">
        <v>490</v>
      </c>
      <c r="H13377" s="2">
        <v>6</v>
      </c>
      <c r="I13377" s="2">
        <v>6</v>
      </c>
      <c r="J13377" s="2">
        <v>10</v>
      </c>
      <c r="K13377" s="2">
        <v>17</v>
      </c>
      <c r="L13377" s="3">
        <v>4046000</v>
      </c>
      <c r="M13377" s="2" t="s">
        <v>0</v>
      </c>
      <c r="N13377" s="4" t="s">
        <v>21</v>
      </c>
    </row>
    <row r="13378" spans="1:14" x14ac:dyDescent="0.25">
      <c r="A13378" s="1" t="s">
        <v>366</v>
      </c>
      <c r="B13378" s="2" t="s">
        <v>253</v>
      </c>
      <c r="C13378" s="2" t="s">
        <v>254</v>
      </c>
      <c r="D13378" s="2" t="s">
        <v>255</v>
      </c>
      <c r="E13378" s="2" t="s">
        <v>11273</v>
      </c>
      <c r="F13378" s="2">
        <v>40151604</v>
      </c>
      <c r="G13378" s="2" t="s">
        <v>490</v>
      </c>
      <c r="H13378" s="2">
        <v>4</v>
      </c>
      <c r="I13378" s="2">
        <v>8</v>
      </c>
      <c r="J13378" s="2">
        <v>10</v>
      </c>
      <c r="K13378" s="2">
        <v>4</v>
      </c>
      <c r="L13378" s="3">
        <v>1917004.32</v>
      </c>
      <c r="M13378" s="2" t="s">
        <v>0</v>
      </c>
      <c r="N13378" s="4" t="s">
        <v>21</v>
      </c>
    </row>
    <row r="13379" spans="1:14" x14ac:dyDescent="0.25">
      <c r="A13379" s="1" t="s">
        <v>366</v>
      </c>
      <c r="B13379" s="2" t="s">
        <v>253</v>
      </c>
      <c r="C13379" s="2" t="s">
        <v>254</v>
      </c>
      <c r="D13379" s="2" t="s">
        <v>255</v>
      </c>
      <c r="E13379" s="2" t="s">
        <v>11274</v>
      </c>
      <c r="F13379" s="2">
        <v>40151604</v>
      </c>
      <c r="G13379" s="2" t="s">
        <v>490</v>
      </c>
      <c r="H13379" s="2">
        <v>4</v>
      </c>
      <c r="I13379" s="2">
        <v>8</v>
      </c>
      <c r="J13379" s="2">
        <v>10</v>
      </c>
      <c r="K13379" s="2">
        <v>2</v>
      </c>
      <c r="L13379" s="3">
        <v>1215001.8999999999</v>
      </c>
      <c r="M13379" s="2" t="s">
        <v>0</v>
      </c>
      <c r="N13379" s="4" t="s">
        <v>21</v>
      </c>
    </row>
    <row r="13380" spans="1:14" x14ac:dyDescent="0.25">
      <c r="A13380" s="1" t="s">
        <v>366</v>
      </c>
      <c r="B13380" s="2" t="s">
        <v>253</v>
      </c>
      <c r="C13380" s="2" t="s">
        <v>254</v>
      </c>
      <c r="D13380" s="2" t="s">
        <v>255</v>
      </c>
      <c r="E13380" s="2" t="s">
        <v>11275</v>
      </c>
      <c r="F13380" s="2">
        <v>40151604</v>
      </c>
      <c r="G13380" s="2" t="s">
        <v>490</v>
      </c>
      <c r="H13380" s="2">
        <v>4</v>
      </c>
      <c r="I13380" s="2">
        <v>8</v>
      </c>
      <c r="J13380" s="2">
        <v>10</v>
      </c>
      <c r="K13380" s="2">
        <v>2</v>
      </c>
      <c r="L13380" s="3">
        <v>801900.54</v>
      </c>
      <c r="M13380" s="2" t="s">
        <v>0</v>
      </c>
      <c r="N13380" s="4" t="s">
        <v>21</v>
      </c>
    </row>
    <row r="13381" spans="1:14" x14ac:dyDescent="0.25">
      <c r="A13381" s="1" t="s">
        <v>366</v>
      </c>
      <c r="B13381" s="2" t="s">
        <v>253</v>
      </c>
      <c r="C13381" s="2" t="s">
        <v>254</v>
      </c>
      <c r="D13381" s="2" t="s">
        <v>255</v>
      </c>
      <c r="E13381" s="2" t="s">
        <v>11276</v>
      </c>
      <c r="F13381" s="2">
        <v>40151604</v>
      </c>
      <c r="G13381" s="2" t="s">
        <v>490</v>
      </c>
      <c r="H13381" s="2">
        <v>4</v>
      </c>
      <c r="I13381" s="2">
        <v>8</v>
      </c>
      <c r="J13381" s="2">
        <v>10</v>
      </c>
      <c r="K13381" s="2">
        <v>4</v>
      </c>
      <c r="L13381" s="3">
        <v>1647002.84</v>
      </c>
      <c r="M13381" s="2" t="s">
        <v>0</v>
      </c>
      <c r="N13381" s="4" t="s">
        <v>21</v>
      </c>
    </row>
    <row r="13382" spans="1:14" x14ac:dyDescent="0.25">
      <c r="A13382" s="1" t="s">
        <v>366</v>
      </c>
      <c r="B13382" s="2" t="s">
        <v>253</v>
      </c>
      <c r="C13382" s="2" t="s">
        <v>254</v>
      </c>
      <c r="D13382" s="2" t="s">
        <v>255</v>
      </c>
      <c r="E13382" s="2" t="s">
        <v>11277</v>
      </c>
      <c r="F13382" s="2">
        <v>40151604</v>
      </c>
      <c r="G13382" s="2" t="s">
        <v>490</v>
      </c>
      <c r="H13382" s="2">
        <v>4</v>
      </c>
      <c r="I13382" s="2">
        <v>8</v>
      </c>
      <c r="J13382" s="2">
        <v>10</v>
      </c>
      <c r="K13382" s="2">
        <v>4</v>
      </c>
      <c r="L13382" s="3">
        <v>2089801.84</v>
      </c>
      <c r="M13382" s="2" t="s">
        <v>0</v>
      </c>
      <c r="N13382" s="4" t="s">
        <v>21</v>
      </c>
    </row>
    <row r="13383" spans="1:14" x14ac:dyDescent="0.25">
      <c r="A13383" s="1" t="s">
        <v>366</v>
      </c>
      <c r="B13383" s="2" t="s">
        <v>253</v>
      </c>
      <c r="C13383" s="2" t="s">
        <v>254</v>
      </c>
      <c r="D13383" s="2" t="s">
        <v>255</v>
      </c>
      <c r="E13383" s="2" t="s">
        <v>11278</v>
      </c>
      <c r="F13383" s="2">
        <v>40151604</v>
      </c>
      <c r="G13383" s="2" t="s">
        <v>490</v>
      </c>
      <c r="H13383" s="2">
        <v>4</v>
      </c>
      <c r="I13383" s="2">
        <v>8</v>
      </c>
      <c r="J13383" s="2">
        <v>10</v>
      </c>
      <c r="K13383" s="2">
        <v>3</v>
      </c>
      <c r="L13383" s="3">
        <v>1696949.52</v>
      </c>
      <c r="M13383" s="2" t="s">
        <v>0</v>
      </c>
      <c r="N13383" s="4" t="s">
        <v>21</v>
      </c>
    </row>
    <row r="13384" spans="1:14" x14ac:dyDescent="0.25">
      <c r="A13384" s="1" t="s">
        <v>366</v>
      </c>
      <c r="B13384" s="2" t="s">
        <v>253</v>
      </c>
      <c r="C13384" s="2" t="s">
        <v>254</v>
      </c>
      <c r="D13384" s="2" t="s">
        <v>255</v>
      </c>
      <c r="E13384" s="2" t="s">
        <v>11279</v>
      </c>
      <c r="F13384" s="2">
        <v>40151604</v>
      </c>
      <c r="G13384" s="2" t="s">
        <v>490</v>
      </c>
      <c r="H13384" s="2">
        <v>4</v>
      </c>
      <c r="I13384" s="2">
        <v>8</v>
      </c>
      <c r="J13384" s="2">
        <v>10</v>
      </c>
      <c r="K13384" s="2">
        <v>40</v>
      </c>
      <c r="L13384" s="3">
        <v>4569600</v>
      </c>
      <c r="M13384" s="2" t="s">
        <v>0</v>
      </c>
      <c r="N13384" s="4" t="s">
        <v>21</v>
      </c>
    </row>
    <row r="13385" spans="1:14" x14ac:dyDescent="0.25">
      <c r="A13385" s="1" t="s">
        <v>366</v>
      </c>
      <c r="B13385" s="2" t="s">
        <v>253</v>
      </c>
      <c r="C13385" s="2" t="s">
        <v>254</v>
      </c>
      <c r="D13385" s="2" t="s">
        <v>255</v>
      </c>
      <c r="E13385" s="2" t="s">
        <v>11280</v>
      </c>
      <c r="F13385" s="2">
        <v>40151604</v>
      </c>
      <c r="G13385" s="2" t="s">
        <v>490</v>
      </c>
      <c r="H13385" s="2">
        <v>4</v>
      </c>
      <c r="I13385" s="2">
        <v>8</v>
      </c>
      <c r="J13385" s="2">
        <v>10</v>
      </c>
      <c r="K13385" s="2">
        <v>30</v>
      </c>
      <c r="L13385" s="3">
        <v>313267.5</v>
      </c>
      <c r="M13385" s="2" t="s">
        <v>0</v>
      </c>
      <c r="N13385" s="4" t="s">
        <v>21</v>
      </c>
    </row>
    <row r="13386" spans="1:14" x14ac:dyDescent="0.25">
      <c r="A13386" s="1" t="s">
        <v>366</v>
      </c>
      <c r="B13386" s="2" t="s">
        <v>253</v>
      </c>
      <c r="C13386" s="2" t="s">
        <v>254</v>
      </c>
      <c r="D13386" s="2" t="s">
        <v>255</v>
      </c>
      <c r="E13386" s="2" t="s">
        <v>11281</v>
      </c>
      <c r="F13386" s="2">
        <v>40151604</v>
      </c>
      <c r="G13386" s="2" t="s">
        <v>490</v>
      </c>
      <c r="H13386" s="2">
        <v>4</v>
      </c>
      <c r="I13386" s="2">
        <v>8</v>
      </c>
      <c r="J13386" s="2">
        <v>10</v>
      </c>
      <c r="K13386" s="2">
        <v>30</v>
      </c>
      <c r="L13386" s="3">
        <v>414477</v>
      </c>
      <c r="M13386" s="2" t="s">
        <v>0</v>
      </c>
      <c r="N13386" s="4" t="s">
        <v>21</v>
      </c>
    </row>
    <row r="13387" spans="1:14" x14ac:dyDescent="0.25">
      <c r="A13387" s="1" t="s">
        <v>366</v>
      </c>
      <c r="B13387" s="2" t="s">
        <v>253</v>
      </c>
      <c r="C13387" s="2" t="s">
        <v>254</v>
      </c>
      <c r="D13387" s="2" t="s">
        <v>255</v>
      </c>
      <c r="E13387" s="2" t="s">
        <v>11282</v>
      </c>
      <c r="F13387" s="2">
        <v>40151604</v>
      </c>
      <c r="G13387" s="2" t="s">
        <v>490</v>
      </c>
      <c r="H13387" s="2">
        <v>4</v>
      </c>
      <c r="I13387" s="2">
        <v>8</v>
      </c>
      <c r="J13387" s="2">
        <v>10</v>
      </c>
      <c r="K13387" s="2">
        <v>30</v>
      </c>
      <c r="L13387" s="3">
        <v>438574.5</v>
      </c>
      <c r="M13387" s="2" t="s">
        <v>0</v>
      </c>
      <c r="N13387" s="4" t="s">
        <v>21</v>
      </c>
    </row>
    <row r="13388" spans="1:14" x14ac:dyDescent="0.25">
      <c r="A13388" s="1" t="s">
        <v>366</v>
      </c>
      <c r="B13388" s="2" t="s">
        <v>278</v>
      </c>
      <c r="C13388" s="2" t="s">
        <v>2783</v>
      </c>
      <c r="D13388" s="2" t="s">
        <v>17976</v>
      </c>
      <c r="E13388" s="2" t="s">
        <v>11283</v>
      </c>
      <c r="F13388" s="2">
        <v>70122000</v>
      </c>
      <c r="G13388" s="2" t="s">
        <v>490</v>
      </c>
      <c r="H13388" s="2">
        <v>6</v>
      </c>
      <c r="I13388" s="2">
        <v>6</v>
      </c>
      <c r="J13388" s="2">
        <v>10</v>
      </c>
      <c r="K13388" s="2">
        <v>1</v>
      </c>
      <c r="L13388" s="3">
        <v>2360000</v>
      </c>
      <c r="M13388" s="2" t="s">
        <v>20</v>
      </c>
      <c r="N13388" s="4" t="s">
        <v>21</v>
      </c>
    </row>
    <row r="13389" spans="1:14" x14ac:dyDescent="0.25">
      <c r="A13389" s="1" t="s">
        <v>366</v>
      </c>
      <c r="B13389" s="2" t="s">
        <v>28</v>
      </c>
      <c r="C13389" s="2" t="s">
        <v>29</v>
      </c>
      <c r="D13389" s="2" t="s">
        <v>30</v>
      </c>
      <c r="E13389" s="2" t="s">
        <v>11284</v>
      </c>
      <c r="F13389" s="2">
        <v>23181703</v>
      </c>
      <c r="G13389" s="2" t="s">
        <v>490</v>
      </c>
      <c r="H13389" s="2">
        <v>8</v>
      </c>
      <c r="I13389" s="2">
        <v>8</v>
      </c>
      <c r="J13389" s="2">
        <v>16</v>
      </c>
      <c r="K13389" s="2">
        <v>1</v>
      </c>
      <c r="L13389" s="3">
        <v>156485000</v>
      </c>
      <c r="M13389" s="2" t="s">
        <v>20</v>
      </c>
      <c r="N13389" s="4" t="s">
        <v>21</v>
      </c>
    </row>
    <row r="13390" spans="1:14" x14ac:dyDescent="0.25">
      <c r="A13390" s="1" t="s">
        <v>366</v>
      </c>
      <c r="B13390" s="2" t="s">
        <v>28</v>
      </c>
      <c r="C13390" s="2" t="s">
        <v>29</v>
      </c>
      <c r="D13390" s="2" t="s">
        <v>30</v>
      </c>
      <c r="E13390" s="2" t="s">
        <v>11285</v>
      </c>
      <c r="F13390" s="2">
        <v>24131503</v>
      </c>
      <c r="G13390" s="2" t="s">
        <v>490</v>
      </c>
      <c r="H13390" s="2">
        <v>8</v>
      </c>
      <c r="I13390" s="2">
        <v>3</v>
      </c>
      <c r="J13390" s="2">
        <v>10</v>
      </c>
      <c r="K13390" s="2">
        <v>1</v>
      </c>
      <c r="L13390" s="3">
        <v>98723181.049999997</v>
      </c>
      <c r="M13390" s="2" t="s">
        <v>0</v>
      </c>
      <c r="N13390" s="4" t="s">
        <v>21</v>
      </c>
    </row>
    <row r="13391" spans="1:14" x14ac:dyDescent="0.25">
      <c r="A13391" s="1" t="s">
        <v>366</v>
      </c>
      <c r="B13391" s="2" t="s">
        <v>408</v>
      </c>
      <c r="C13391" s="2" t="s">
        <v>409</v>
      </c>
      <c r="D13391" s="2" t="s">
        <v>17858</v>
      </c>
      <c r="E13391" s="2" t="s">
        <v>11286</v>
      </c>
      <c r="F13391" s="2">
        <v>12141901</v>
      </c>
      <c r="G13391" s="2" t="s">
        <v>490</v>
      </c>
      <c r="H13391" s="2">
        <v>8</v>
      </c>
      <c r="I13391" s="2">
        <v>8</v>
      </c>
      <c r="J13391" s="2">
        <v>10</v>
      </c>
      <c r="K13391" s="2">
        <v>10</v>
      </c>
      <c r="L13391" s="3">
        <v>7360000</v>
      </c>
      <c r="M13391" s="2" t="s">
        <v>0</v>
      </c>
      <c r="N13391" s="4" t="s">
        <v>21</v>
      </c>
    </row>
    <row r="13392" spans="1:14" x14ac:dyDescent="0.25">
      <c r="A13392" s="1" t="s">
        <v>366</v>
      </c>
      <c r="B13392" s="2" t="s">
        <v>408</v>
      </c>
      <c r="C13392" s="2" t="s">
        <v>409</v>
      </c>
      <c r="D13392" s="2" t="s">
        <v>17858</v>
      </c>
      <c r="E13392" s="2" t="s">
        <v>11287</v>
      </c>
      <c r="F13392" s="2">
        <v>12141901</v>
      </c>
      <c r="G13392" s="2" t="s">
        <v>490</v>
      </c>
      <c r="H13392" s="2">
        <v>8</v>
      </c>
      <c r="I13392" s="2">
        <v>8</v>
      </c>
      <c r="J13392" s="2">
        <v>10</v>
      </c>
      <c r="K13392" s="2">
        <v>11</v>
      </c>
      <c r="L13392" s="3">
        <v>5236000</v>
      </c>
      <c r="M13392" s="2" t="s">
        <v>0</v>
      </c>
      <c r="N13392" s="4" t="s">
        <v>21</v>
      </c>
    </row>
    <row r="13393" spans="1:14" x14ac:dyDescent="0.25">
      <c r="A13393" s="1" t="s">
        <v>366</v>
      </c>
      <c r="B13393" s="2" t="s">
        <v>3321</v>
      </c>
      <c r="C13393" s="2" t="s">
        <v>3324</v>
      </c>
      <c r="D13393" s="2" t="s">
        <v>18003</v>
      </c>
      <c r="E13393" s="2" t="s">
        <v>11288</v>
      </c>
      <c r="F13393" s="2">
        <v>72102900</v>
      </c>
      <c r="G13393" s="2" t="s">
        <v>490</v>
      </c>
      <c r="H13393" s="2">
        <v>9</v>
      </c>
      <c r="I13393" s="2">
        <v>4</v>
      </c>
      <c r="J13393" s="2">
        <v>10</v>
      </c>
      <c r="K13393" s="2">
        <v>1</v>
      </c>
      <c r="L13393" s="3">
        <v>90000000</v>
      </c>
      <c r="M13393" s="2" t="s">
        <v>20</v>
      </c>
      <c r="N13393" s="4" t="s">
        <v>21</v>
      </c>
    </row>
    <row r="13394" spans="1:14" x14ac:dyDescent="0.25">
      <c r="A13394" s="1" t="s">
        <v>366</v>
      </c>
      <c r="B13394" s="2" t="s">
        <v>3321</v>
      </c>
      <c r="C13394" s="2" t="s">
        <v>3324</v>
      </c>
      <c r="D13394" s="2" t="s">
        <v>18003</v>
      </c>
      <c r="E13394" s="2" t="s">
        <v>11289</v>
      </c>
      <c r="F13394" s="2">
        <v>72102900</v>
      </c>
      <c r="G13394" s="2" t="s">
        <v>496</v>
      </c>
      <c r="H13394" s="2">
        <v>9</v>
      </c>
      <c r="I13394" s="2">
        <v>4</v>
      </c>
      <c r="J13394" s="2">
        <v>10</v>
      </c>
      <c r="K13394" s="2">
        <v>1</v>
      </c>
      <c r="L13394" s="3">
        <v>82625551.780000001</v>
      </c>
      <c r="M13394" s="2" t="s">
        <v>0</v>
      </c>
      <c r="N13394" s="4" t="s">
        <v>21</v>
      </c>
    </row>
    <row r="13395" spans="1:14" x14ac:dyDescent="0.25">
      <c r="A13395" s="1" t="s">
        <v>366</v>
      </c>
      <c r="B13395" s="2" t="s">
        <v>189</v>
      </c>
      <c r="C13395" s="2" t="s">
        <v>2615</v>
      </c>
      <c r="D13395" s="2" t="s">
        <v>17960</v>
      </c>
      <c r="E13395" s="2" t="s">
        <v>11290</v>
      </c>
      <c r="F13395" s="2">
        <v>72102900</v>
      </c>
      <c r="G13395" s="2" t="s">
        <v>496</v>
      </c>
      <c r="H13395" s="2">
        <v>3</v>
      </c>
      <c r="I13395" s="2">
        <v>9</v>
      </c>
      <c r="J13395" s="2">
        <v>10</v>
      </c>
      <c r="K13395" s="2">
        <v>1</v>
      </c>
      <c r="L13395" s="3">
        <v>99718036.950000003</v>
      </c>
      <c r="M13395" s="2" t="s">
        <v>20</v>
      </c>
      <c r="N13395" s="4" t="s">
        <v>21</v>
      </c>
    </row>
    <row r="13396" spans="1:14" x14ac:dyDescent="0.25">
      <c r="A13396" s="1" t="s">
        <v>366</v>
      </c>
      <c r="B13396" s="2" t="s">
        <v>7493</v>
      </c>
      <c r="C13396" s="2" t="s">
        <v>7494</v>
      </c>
      <c r="D13396" s="2" t="s">
        <v>18028</v>
      </c>
      <c r="E13396" s="2" t="s">
        <v>11290</v>
      </c>
      <c r="F13396" s="2">
        <v>72102900</v>
      </c>
      <c r="G13396" s="2" t="s">
        <v>496</v>
      </c>
      <c r="H13396" s="2">
        <v>10</v>
      </c>
      <c r="I13396" s="2">
        <v>3</v>
      </c>
      <c r="J13396" s="2">
        <v>10</v>
      </c>
      <c r="K13396" s="2">
        <v>1</v>
      </c>
      <c r="L13396" s="3">
        <v>91022764.049999997</v>
      </c>
      <c r="M13396" s="2" t="s">
        <v>20</v>
      </c>
      <c r="N13396" s="4" t="s">
        <v>21</v>
      </c>
    </row>
    <row r="13397" spans="1:14" x14ac:dyDescent="0.25">
      <c r="A13397" s="1" t="s">
        <v>366</v>
      </c>
      <c r="B13397" s="2" t="s">
        <v>350</v>
      </c>
      <c r="C13397" s="2" t="s">
        <v>350</v>
      </c>
      <c r="D13397" s="2" t="s">
        <v>351</v>
      </c>
      <c r="E13397" s="2" t="s">
        <v>352</v>
      </c>
      <c r="F13397" s="2" t="s">
        <v>15744</v>
      </c>
      <c r="G13397" s="2" t="s">
        <v>19</v>
      </c>
      <c r="H13397" s="2">
        <v>1</v>
      </c>
      <c r="I13397" s="2">
        <v>12</v>
      </c>
      <c r="J13397" s="2">
        <v>10</v>
      </c>
      <c r="K13397" s="2">
        <v>1</v>
      </c>
      <c r="L13397" s="3">
        <v>90820952</v>
      </c>
      <c r="M13397" s="2" t="s">
        <v>20</v>
      </c>
      <c r="N13397" s="4" t="s">
        <v>21</v>
      </c>
    </row>
    <row r="13398" spans="1:14" x14ac:dyDescent="0.25">
      <c r="A13398" s="1" t="s">
        <v>366</v>
      </c>
      <c r="B13398" s="2" t="s">
        <v>356</v>
      </c>
      <c r="C13398" s="2" t="s">
        <v>358</v>
      </c>
      <c r="D13398" s="2" t="s">
        <v>357</v>
      </c>
      <c r="E13398" s="2" t="s">
        <v>357</v>
      </c>
      <c r="F13398" s="2">
        <v>0</v>
      </c>
      <c r="G13398" s="2" t="s">
        <v>19</v>
      </c>
      <c r="H13398" s="2">
        <v>1</v>
      </c>
      <c r="I13398" s="2">
        <v>12</v>
      </c>
      <c r="J13398" s="2">
        <v>10</v>
      </c>
      <c r="K13398" s="2">
        <v>1</v>
      </c>
      <c r="L13398" s="3">
        <v>379700</v>
      </c>
      <c r="M13398" s="2" t="s">
        <v>20</v>
      </c>
      <c r="N13398" s="4" t="s">
        <v>21</v>
      </c>
    </row>
    <row r="13399" spans="1:14" x14ac:dyDescent="0.25">
      <c r="A13399" s="1" t="s">
        <v>367</v>
      </c>
      <c r="B13399" s="2" t="s">
        <v>181</v>
      </c>
      <c r="C13399" s="2" t="s">
        <v>182</v>
      </c>
      <c r="D13399" s="2" t="s">
        <v>183</v>
      </c>
      <c r="E13399" s="2" t="s">
        <v>11291</v>
      </c>
      <c r="F13399" s="2">
        <v>76111501</v>
      </c>
      <c r="G13399" s="2" t="s">
        <v>2858</v>
      </c>
      <c r="H13399" s="2">
        <v>11</v>
      </c>
      <c r="I13399" s="2">
        <v>2</v>
      </c>
      <c r="J13399" s="2">
        <v>10</v>
      </c>
      <c r="K13399" s="2">
        <v>1</v>
      </c>
      <c r="L13399" s="3">
        <v>4000000</v>
      </c>
      <c r="M13399" s="2" t="s">
        <v>20</v>
      </c>
      <c r="N13399" s="4" t="s">
        <v>17385</v>
      </c>
    </row>
    <row r="13400" spans="1:14" x14ac:dyDescent="0.25">
      <c r="A13400" s="1" t="s">
        <v>367</v>
      </c>
      <c r="B13400" s="2" t="s">
        <v>181</v>
      </c>
      <c r="C13400" s="2" t="s">
        <v>182</v>
      </c>
      <c r="D13400" s="2" t="s">
        <v>183</v>
      </c>
      <c r="E13400" s="2" t="s">
        <v>11292</v>
      </c>
      <c r="F13400" s="2">
        <v>76111501</v>
      </c>
      <c r="G13400" s="2" t="s">
        <v>2858</v>
      </c>
      <c r="H13400" s="2">
        <v>11</v>
      </c>
      <c r="I13400" s="2">
        <v>2</v>
      </c>
      <c r="J13400" s="2">
        <v>10</v>
      </c>
      <c r="K13400" s="2">
        <v>1</v>
      </c>
      <c r="L13400" s="3">
        <v>13272234.02</v>
      </c>
      <c r="M13400" s="2" t="s">
        <v>20</v>
      </c>
      <c r="N13400" s="4" t="s">
        <v>17385</v>
      </c>
    </row>
    <row r="13401" spans="1:14" x14ac:dyDescent="0.25">
      <c r="A13401" s="1" t="s">
        <v>367</v>
      </c>
      <c r="B13401" s="2" t="s">
        <v>207</v>
      </c>
      <c r="C13401" s="2" t="s">
        <v>207</v>
      </c>
      <c r="D13401" s="2" t="s">
        <v>208</v>
      </c>
      <c r="E13401" s="2" t="s">
        <v>11293</v>
      </c>
      <c r="F13401" s="2">
        <v>78111803</v>
      </c>
      <c r="G13401" s="2" t="s">
        <v>496</v>
      </c>
      <c r="H13401" s="2">
        <v>11</v>
      </c>
      <c r="I13401" s="2">
        <v>1</v>
      </c>
      <c r="J13401" s="2">
        <v>10</v>
      </c>
      <c r="K13401" s="2">
        <v>1</v>
      </c>
      <c r="L13401" s="3">
        <v>35838000</v>
      </c>
      <c r="M13401" s="2" t="s">
        <v>20</v>
      </c>
      <c r="N13401" s="4" t="s">
        <v>17385</v>
      </c>
    </row>
    <row r="13402" spans="1:14" x14ac:dyDescent="0.25">
      <c r="A13402" s="1" t="s">
        <v>367</v>
      </c>
      <c r="B13402" s="2" t="s">
        <v>162</v>
      </c>
      <c r="C13402" s="2" t="s">
        <v>457</v>
      </c>
      <c r="D13402" s="2" t="s">
        <v>17868</v>
      </c>
      <c r="E13402" s="2" t="s">
        <v>11294</v>
      </c>
      <c r="F13402" s="2">
        <v>78181507</v>
      </c>
      <c r="G13402" s="2" t="s">
        <v>496</v>
      </c>
      <c r="H13402" s="2">
        <v>11</v>
      </c>
      <c r="I13402" s="2">
        <v>1</v>
      </c>
      <c r="J13402" s="2">
        <v>10</v>
      </c>
      <c r="K13402" s="2">
        <v>1</v>
      </c>
      <c r="L13402" s="3">
        <v>23770500</v>
      </c>
      <c r="M13402" s="2" t="s">
        <v>20</v>
      </c>
      <c r="N13402" s="4" t="s">
        <v>17385</v>
      </c>
    </row>
    <row r="13403" spans="1:14" x14ac:dyDescent="0.25">
      <c r="A13403" s="1" t="s">
        <v>367</v>
      </c>
      <c r="B13403" s="2" t="s">
        <v>147</v>
      </c>
      <c r="C13403" s="2" t="s">
        <v>148</v>
      </c>
      <c r="D13403" s="2" t="s">
        <v>149</v>
      </c>
      <c r="E13403" s="2" t="s">
        <v>11295</v>
      </c>
      <c r="F13403" s="2">
        <v>80161801</v>
      </c>
      <c r="G13403" s="2" t="s">
        <v>490</v>
      </c>
      <c r="H13403" s="2">
        <v>11</v>
      </c>
      <c r="I13403" s="2">
        <v>2</v>
      </c>
      <c r="J13403" s="2">
        <v>10</v>
      </c>
      <c r="K13403" s="2">
        <v>1</v>
      </c>
      <c r="L13403" s="3">
        <v>5000000</v>
      </c>
      <c r="M13403" s="2" t="s">
        <v>20</v>
      </c>
      <c r="N13403" s="4" t="s">
        <v>17385</v>
      </c>
    </row>
    <row r="13404" spans="1:14" x14ac:dyDescent="0.25">
      <c r="A13404" s="1" t="s">
        <v>367</v>
      </c>
      <c r="B13404" s="2" t="s">
        <v>162</v>
      </c>
      <c r="C13404" s="2" t="s">
        <v>567</v>
      </c>
      <c r="D13404" s="2" t="s">
        <v>17885</v>
      </c>
      <c r="E13404" s="2" t="s">
        <v>11296</v>
      </c>
      <c r="F13404" s="2">
        <v>78181800</v>
      </c>
      <c r="G13404" s="2" t="s">
        <v>19</v>
      </c>
      <c r="H13404" s="2">
        <v>4</v>
      </c>
      <c r="I13404" s="2">
        <v>6</v>
      </c>
      <c r="J13404" s="2">
        <v>10</v>
      </c>
      <c r="K13404" s="2">
        <v>1</v>
      </c>
      <c r="L13404" s="3">
        <v>102327300</v>
      </c>
      <c r="M13404" s="2" t="s">
        <v>20</v>
      </c>
      <c r="N13404" s="4" t="s">
        <v>21</v>
      </c>
    </row>
    <row r="13405" spans="1:14" x14ac:dyDescent="0.25">
      <c r="A13405" s="1" t="s">
        <v>367</v>
      </c>
      <c r="B13405" s="2" t="s">
        <v>408</v>
      </c>
      <c r="C13405" s="2" t="s">
        <v>1186</v>
      </c>
      <c r="D13405" s="2" t="s">
        <v>17937</v>
      </c>
      <c r="E13405" s="2" t="s">
        <v>11297</v>
      </c>
      <c r="F13405" s="2">
        <v>12142100</v>
      </c>
      <c r="G13405" s="2" t="s">
        <v>19</v>
      </c>
      <c r="H13405" s="2">
        <v>1</v>
      </c>
      <c r="I13405" s="2">
        <v>12</v>
      </c>
      <c r="J13405" s="2">
        <v>10</v>
      </c>
      <c r="K13405" s="2">
        <v>1</v>
      </c>
      <c r="L13405" s="3">
        <v>392413</v>
      </c>
      <c r="M13405" s="2" t="s">
        <v>20</v>
      </c>
      <c r="N13405" s="4" t="s">
        <v>17384</v>
      </c>
    </row>
    <row r="13406" spans="1:14" x14ac:dyDescent="0.25">
      <c r="A13406" s="1" t="s">
        <v>367</v>
      </c>
      <c r="B13406" s="2" t="s">
        <v>408</v>
      </c>
      <c r="C13406" s="2" t="s">
        <v>409</v>
      </c>
      <c r="D13406" s="2" t="s">
        <v>17858</v>
      </c>
      <c r="E13406" s="2" t="s">
        <v>11298</v>
      </c>
      <c r="F13406" s="2">
        <v>12352300</v>
      </c>
      <c r="G13406" s="2" t="s">
        <v>19</v>
      </c>
      <c r="H13406" s="2">
        <v>1</v>
      </c>
      <c r="I13406" s="2">
        <v>12</v>
      </c>
      <c r="J13406" s="2">
        <v>10</v>
      </c>
      <c r="K13406" s="2">
        <v>1</v>
      </c>
      <c r="L13406" s="3">
        <v>1512979</v>
      </c>
      <c r="M13406" s="2" t="s">
        <v>20</v>
      </c>
      <c r="N13406" s="4" t="s">
        <v>17384</v>
      </c>
    </row>
    <row r="13407" spans="1:14" x14ac:dyDescent="0.25">
      <c r="A13407" s="1" t="s">
        <v>367</v>
      </c>
      <c r="B13407" s="2" t="s">
        <v>278</v>
      </c>
      <c r="C13407" s="2" t="s">
        <v>606</v>
      </c>
      <c r="D13407" s="2" t="s">
        <v>17890</v>
      </c>
      <c r="E13407" s="2" t="s">
        <v>11299</v>
      </c>
      <c r="F13407" s="2">
        <v>81101802</v>
      </c>
      <c r="G13407" s="2" t="s">
        <v>496</v>
      </c>
      <c r="H13407" s="2">
        <v>5</v>
      </c>
      <c r="I13407" s="2">
        <v>6</v>
      </c>
      <c r="J13407" s="2">
        <v>10</v>
      </c>
      <c r="K13407" s="2">
        <v>1</v>
      </c>
      <c r="L13407" s="3">
        <v>6247500</v>
      </c>
      <c r="M13407" s="2" t="s">
        <v>20</v>
      </c>
      <c r="N13407" s="4" t="s">
        <v>21</v>
      </c>
    </row>
    <row r="13408" spans="1:14" x14ac:dyDescent="0.25">
      <c r="A13408" s="1" t="s">
        <v>367</v>
      </c>
      <c r="B13408" s="2" t="s">
        <v>353</v>
      </c>
      <c r="C13408" s="2" t="s">
        <v>353</v>
      </c>
      <c r="D13408" s="2" t="s">
        <v>354</v>
      </c>
      <c r="E13408" s="2" t="s">
        <v>355</v>
      </c>
      <c r="F13408" s="2">
        <v>78111800</v>
      </c>
      <c r="G13408" s="2" t="s">
        <v>19</v>
      </c>
      <c r="H13408" s="2">
        <v>1</v>
      </c>
      <c r="I13408" s="2">
        <v>12</v>
      </c>
      <c r="J13408" s="2">
        <v>10</v>
      </c>
      <c r="K13408" s="2">
        <v>1</v>
      </c>
      <c r="L13408" s="3">
        <v>382946000</v>
      </c>
      <c r="M13408" s="2" t="s">
        <v>20</v>
      </c>
      <c r="N13408" s="4" t="s">
        <v>21</v>
      </c>
    </row>
    <row r="13409" spans="1:14" x14ac:dyDescent="0.25">
      <c r="A13409" s="1" t="s">
        <v>367</v>
      </c>
      <c r="B13409" s="2" t="s">
        <v>477</v>
      </c>
      <c r="C13409" s="2" t="s">
        <v>2700</v>
      </c>
      <c r="D13409" s="2" t="s">
        <v>17966</v>
      </c>
      <c r="E13409" s="2" t="s">
        <v>11300</v>
      </c>
      <c r="F13409" s="2">
        <v>83101500</v>
      </c>
      <c r="G13409" s="2" t="s">
        <v>19</v>
      </c>
      <c r="H13409" s="2">
        <v>1</v>
      </c>
      <c r="I13409" s="2">
        <v>12</v>
      </c>
      <c r="J13409" s="2">
        <v>10</v>
      </c>
      <c r="K13409" s="2">
        <v>1</v>
      </c>
      <c r="L13409" s="3">
        <v>87035408.890000001</v>
      </c>
      <c r="M13409" s="2" t="s">
        <v>20</v>
      </c>
      <c r="N13409" s="4" t="s">
        <v>21</v>
      </c>
    </row>
    <row r="13410" spans="1:14" x14ac:dyDescent="0.25">
      <c r="A13410" s="1" t="s">
        <v>367</v>
      </c>
      <c r="B13410" s="2" t="s">
        <v>3066</v>
      </c>
      <c r="C13410" s="2" t="s">
        <v>3067</v>
      </c>
      <c r="D13410" s="2" t="s">
        <v>17985</v>
      </c>
      <c r="E13410" s="2" t="s">
        <v>11301</v>
      </c>
      <c r="F13410" s="2">
        <v>83101500</v>
      </c>
      <c r="G13410" s="2" t="s">
        <v>19</v>
      </c>
      <c r="H13410" s="2">
        <v>1</v>
      </c>
      <c r="I13410" s="2">
        <v>12</v>
      </c>
      <c r="J13410" s="2">
        <v>10</v>
      </c>
      <c r="K13410" s="2">
        <v>1</v>
      </c>
      <c r="L13410" s="3">
        <v>185095000</v>
      </c>
      <c r="M13410" s="2" t="s">
        <v>20</v>
      </c>
      <c r="N13410" s="4" t="s">
        <v>21</v>
      </c>
    </row>
    <row r="13411" spans="1:14" x14ac:dyDescent="0.25">
      <c r="A13411" s="1" t="s">
        <v>367</v>
      </c>
      <c r="B13411" s="2" t="s">
        <v>189</v>
      </c>
      <c r="C13411" s="2" t="s">
        <v>5891</v>
      </c>
      <c r="D13411" s="2" t="s">
        <v>18016</v>
      </c>
      <c r="E13411" s="2" t="s">
        <v>11302</v>
      </c>
      <c r="F13411" s="2">
        <v>72101507</v>
      </c>
      <c r="G13411" s="2" t="s">
        <v>490</v>
      </c>
      <c r="H13411" s="2">
        <v>3</v>
      </c>
      <c r="I13411" s="2">
        <v>8</v>
      </c>
      <c r="J13411" s="2">
        <v>10</v>
      </c>
      <c r="K13411" s="2">
        <v>1</v>
      </c>
      <c r="L13411" s="3">
        <v>10000000</v>
      </c>
      <c r="M13411" s="2" t="s">
        <v>20</v>
      </c>
      <c r="N13411" s="4" t="s">
        <v>17385</v>
      </c>
    </row>
    <row r="13412" spans="1:14" x14ac:dyDescent="0.25">
      <c r="A13412" s="1" t="s">
        <v>367</v>
      </c>
      <c r="B13412" s="2" t="s">
        <v>72</v>
      </c>
      <c r="C13412" s="2" t="s">
        <v>1180</v>
      </c>
      <c r="D13412" s="2" t="s">
        <v>17935</v>
      </c>
      <c r="E13412" s="2" t="s">
        <v>11303</v>
      </c>
      <c r="F13412" s="2">
        <v>15111501</v>
      </c>
      <c r="G13412" s="2" t="s">
        <v>19</v>
      </c>
      <c r="H13412" s="2">
        <v>1</v>
      </c>
      <c r="I13412" s="2">
        <v>12</v>
      </c>
      <c r="J13412" s="2">
        <v>10</v>
      </c>
      <c r="K13412" s="2">
        <v>1</v>
      </c>
      <c r="L13412" s="3">
        <v>19000000</v>
      </c>
      <c r="M13412" s="2" t="s">
        <v>20</v>
      </c>
      <c r="N13412" s="4" t="s">
        <v>21</v>
      </c>
    </row>
    <row r="13413" spans="1:14" x14ac:dyDescent="0.25">
      <c r="A13413" s="1" t="s">
        <v>367</v>
      </c>
      <c r="B13413" s="2" t="s">
        <v>181</v>
      </c>
      <c r="C13413" s="2" t="s">
        <v>2889</v>
      </c>
      <c r="D13413" s="2" t="s">
        <v>17981</v>
      </c>
      <c r="E13413" s="2" t="s">
        <v>11304</v>
      </c>
      <c r="F13413" s="2">
        <v>41122400</v>
      </c>
      <c r="G13413" s="2" t="s">
        <v>490</v>
      </c>
      <c r="H13413" s="2">
        <v>1</v>
      </c>
      <c r="I13413" s="2">
        <v>6</v>
      </c>
      <c r="J13413" s="2">
        <v>10</v>
      </c>
      <c r="K13413" s="2">
        <v>1</v>
      </c>
      <c r="L13413" s="3">
        <v>3783612.01</v>
      </c>
      <c r="M13413" s="2" t="s">
        <v>20</v>
      </c>
      <c r="N13413" s="4" t="s">
        <v>21</v>
      </c>
    </row>
    <row r="13414" spans="1:14" x14ac:dyDescent="0.25">
      <c r="A13414" s="1" t="s">
        <v>367</v>
      </c>
      <c r="B13414" s="2" t="s">
        <v>477</v>
      </c>
      <c r="C13414" s="2" t="s">
        <v>478</v>
      </c>
      <c r="D13414" s="2" t="s">
        <v>17875</v>
      </c>
      <c r="E13414" s="2" t="s">
        <v>2689</v>
      </c>
      <c r="F13414" s="2">
        <v>83101601</v>
      </c>
      <c r="G13414" s="2" t="s">
        <v>19</v>
      </c>
      <c r="H13414" s="2">
        <v>1</v>
      </c>
      <c r="I13414" s="2">
        <v>12</v>
      </c>
      <c r="J13414" s="2">
        <v>10</v>
      </c>
      <c r="K13414" s="2">
        <v>1</v>
      </c>
      <c r="L13414" s="3">
        <v>55000000</v>
      </c>
      <c r="M13414" s="2" t="s">
        <v>20</v>
      </c>
      <c r="N13414" s="4" t="s">
        <v>21</v>
      </c>
    </row>
    <row r="13415" spans="1:14" x14ac:dyDescent="0.25">
      <c r="A13415" s="1" t="s">
        <v>367</v>
      </c>
      <c r="B13415" s="2" t="s">
        <v>278</v>
      </c>
      <c r="C13415" s="2" t="s">
        <v>606</v>
      </c>
      <c r="D13415" s="2" t="s">
        <v>17890</v>
      </c>
      <c r="E13415" s="2" t="s">
        <v>11305</v>
      </c>
      <c r="F13415" s="2">
        <v>77121707</v>
      </c>
      <c r="G13415" s="2" t="s">
        <v>490</v>
      </c>
      <c r="H13415" s="2">
        <v>1</v>
      </c>
      <c r="I13415" s="2">
        <v>6</v>
      </c>
      <c r="J13415" s="2">
        <v>10</v>
      </c>
      <c r="K13415" s="2">
        <v>1</v>
      </c>
      <c r="L13415" s="3">
        <v>944384</v>
      </c>
      <c r="M13415" s="2" t="s">
        <v>20</v>
      </c>
      <c r="N13415" s="4" t="s">
        <v>21</v>
      </c>
    </row>
    <row r="13416" spans="1:14" x14ac:dyDescent="0.25">
      <c r="A13416" s="1" t="s">
        <v>367</v>
      </c>
      <c r="B13416" s="2" t="s">
        <v>477</v>
      </c>
      <c r="C13416" s="2" t="s">
        <v>478</v>
      </c>
      <c r="D13416" s="2" t="s">
        <v>17875</v>
      </c>
      <c r="E13416" s="2" t="s">
        <v>11306</v>
      </c>
      <c r="F13416" s="2">
        <v>83101800</v>
      </c>
      <c r="G13416" s="2" t="s">
        <v>19</v>
      </c>
      <c r="H13416" s="2">
        <v>1</v>
      </c>
      <c r="I13416" s="2">
        <v>12</v>
      </c>
      <c r="J13416" s="2">
        <v>10</v>
      </c>
      <c r="K13416" s="2">
        <v>1</v>
      </c>
      <c r="L13416" s="3">
        <v>842906845.14999998</v>
      </c>
      <c r="M13416" s="2" t="s">
        <v>20</v>
      </c>
      <c r="N13416" s="4" t="s">
        <v>21</v>
      </c>
    </row>
    <row r="13417" spans="1:14" x14ac:dyDescent="0.25">
      <c r="A13417" s="1" t="s">
        <v>367</v>
      </c>
      <c r="B13417" s="2" t="s">
        <v>477</v>
      </c>
      <c r="C13417" s="2" t="s">
        <v>478</v>
      </c>
      <c r="D13417" s="2" t="s">
        <v>17875</v>
      </c>
      <c r="E13417" s="2" t="s">
        <v>11307</v>
      </c>
      <c r="F13417" s="2">
        <v>83101800</v>
      </c>
      <c r="G13417" s="2" t="s">
        <v>17856</v>
      </c>
      <c r="H13417" s="2">
        <v>1</v>
      </c>
      <c r="I13417" s="2">
        <v>6</v>
      </c>
      <c r="J13417" s="2">
        <v>16</v>
      </c>
      <c r="K13417" s="2">
        <v>1</v>
      </c>
      <c r="L13417" s="3">
        <v>847158.14</v>
      </c>
      <c r="M13417" s="2" t="s">
        <v>20</v>
      </c>
      <c r="N13417" s="4" t="s">
        <v>21</v>
      </c>
    </row>
    <row r="13418" spans="1:14" x14ac:dyDescent="0.25">
      <c r="A13418" s="1" t="s">
        <v>367</v>
      </c>
      <c r="B13418" s="2" t="s">
        <v>278</v>
      </c>
      <c r="C13418" s="2" t="s">
        <v>606</v>
      </c>
      <c r="D13418" s="2" t="s">
        <v>17890</v>
      </c>
      <c r="E13418" s="2" t="s">
        <v>11308</v>
      </c>
      <c r="F13418" s="2">
        <v>85111609</v>
      </c>
      <c r="G13418" s="2" t="s">
        <v>490</v>
      </c>
      <c r="H13418" s="2">
        <v>3</v>
      </c>
      <c r="I13418" s="2">
        <v>8</v>
      </c>
      <c r="J13418" s="2">
        <v>10</v>
      </c>
      <c r="K13418" s="2">
        <v>1</v>
      </c>
      <c r="L13418" s="3">
        <v>900000</v>
      </c>
      <c r="M13418" s="2" t="s">
        <v>20</v>
      </c>
      <c r="N13418" s="4" t="s">
        <v>21</v>
      </c>
    </row>
    <row r="13419" spans="1:14" x14ac:dyDescent="0.25">
      <c r="A13419" s="1" t="s">
        <v>367</v>
      </c>
      <c r="B13419" s="2" t="s">
        <v>151</v>
      </c>
      <c r="C13419" s="2" t="s">
        <v>152</v>
      </c>
      <c r="D13419" s="2" t="s">
        <v>153</v>
      </c>
      <c r="E13419" s="2" t="s">
        <v>11309</v>
      </c>
      <c r="F13419" s="2">
        <v>83111501</v>
      </c>
      <c r="G13419" s="2" t="s">
        <v>19</v>
      </c>
      <c r="H13419" s="2">
        <v>1</v>
      </c>
      <c r="I13419" s="2">
        <v>12</v>
      </c>
      <c r="J13419" s="2">
        <v>10</v>
      </c>
      <c r="K13419" s="2">
        <v>1</v>
      </c>
      <c r="L13419" s="3">
        <v>19000000</v>
      </c>
      <c r="M13419" s="2" t="s">
        <v>20</v>
      </c>
      <c r="N13419" s="4" t="s">
        <v>21</v>
      </c>
    </row>
    <row r="13420" spans="1:14" x14ac:dyDescent="0.25">
      <c r="A13420" s="1" t="s">
        <v>367</v>
      </c>
      <c r="B13420" s="2" t="s">
        <v>3132</v>
      </c>
      <c r="C13420" s="2" t="s">
        <v>3132</v>
      </c>
      <c r="D13420" s="2" t="s">
        <v>17992</v>
      </c>
      <c r="E13420" s="2" t="s">
        <v>7456</v>
      </c>
      <c r="F13420" s="2">
        <v>93161601</v>
      </c>
      <c r="G13420" s="2" t="s">
        <v>19</v>
      </c>
      <c r="H13420" s="2">
        <v>2</v>
      </c>
      <c r="I13420" s="2">
        <v>2</v>
      </c>
      <c r="J13420" s="2">
        <v>10</v>
      </c>
      <c r="K13420" s="2">
        <v>1</v>
      </c>
      <c r="L13420" s="3">
        <v>456604124</v>
      </c>
      <c r="M13420" s="2" t="s">
        <v>20</v>
      </c>
      <c r="N13420" s="4" t="s">
        <v>21</v>
      </c>
    </row>
    <row r="13421" spans="1:14" x14ac:dyDescent="0.25">
      <c r="A13421" s="1" t="s">
        <v>367</v>
      </c>
      <c r="B13421" s="2" t="s">
        <v>3145</v>
      </c>
      <c r="C13421" s="2" t="s">
        <v>3145</v>
      </c>
      <c r="D13421" s="2" t="s">
        <v>17994</v>
      </c>
      <c r="E13421" s="2" t="s">
        <v>11310</v>
      </c>
      <c r="F13421" s="2">
        <v>93161602</v>
      </c>
      <c r="G13421" s="2" t="s">
        <v>19</v>
      </c>
      <c r="H13421" s="2">
        <v>2</v>
      </c>
      <c r="I13421" s="2">
        <v>2</v>
      </c>
      <c r="J13421" s="2">
        <v>10</v>
      </c>
      <c r="K13421" s="2">
        <v>1</v>
      </c>
      <c r="L13421" s="3">
        <v>98163274</v>
      </c>
      <c r="M13421" s="2" t="s">
        <v>20</v>
      </c>
      <c r="N13421" s="4" t="s">
        <v>21</v>
      </c>
    </row>
    <row r="13422" spans="1:14" x14ac:dyDescent="0.25">
      <c r="A13422" s="1" t="s">
        <v>367</v>
      </c>
      <c r="B13422" s="2" t="s">
        <v>3132</v>
      </c>
      <c r="C13422" s="2" t="s">
        <v>3132</v>
      </c>
      <c r="D13422" s="2" t="s">
        <v>17992</v>
      </c>
      <c r="E13422" s="2" t="s">
        <v>7456</v>
      </c>
      <c r="F13422" s="2">
        <v>93161601</v>
      </c>
      <c r="G13422" s="2" t="s">
        <v>17856</v>
      </c>
      <c r="H13422" s="2">
        <v>1</v>
      </c>
      <c r="I13422" s="2">
        <v>6</v>
      </c>
      <c r="J13422" s="2">
        <v>16</v>
      </c>
      <c r="K13422" s="2">
        <v>1</v>
      </c>
      <c r="L13422" s="3">
        <v>600000000</v>
      </c>
      <c r="M13422" s="2" t="s">
        <v>20</v>
      </c>
      <c r="N13422" s="4" t="s">
        <v>21</v>
      </c>
    </row>
    <row r="13423" spans="1:14" x14ac:dyDescent="0.25">
      <c r="A13423" s="1" t="s">
        <v>367</v>
      </c>
      <c r="B13423" s="2" t="s">
        <v>3145</v>
      </c>
      <c r="C13423" s="2" t="s">
        <v>3145</v>
      </c>
      <c r="D13423" s="2" t="s">
        <v>17994</v>
      </c>
      <c r="E13423" s="2" t="s">
        <v>11311</v>
      </c>
      <c r="F13423" s="2">
        <v>93161502</v>
      </c>
      <c r="G13423" s="2" t="s">
        <v>17856</v>
      </c>
      <c r="H13423" s="2">
        <v>1</v>
      </c>
      <c r="I13423" s="2">
        <v>6</v>
      </c>
      <c r="J13423" s="2">
        <v>10</v>
      </c>
      <c r="K13423" s="2">
        <v>1</v>
      </c>
      <c r="L13423" s="3">
        <v>10411702</v>
      </c>
      <c r="M13423" s="2" t="s">
        <v>20</v>
      </c>
      <c r="N13423" s="4" t="s">
        <v>21</v>
      </c>
    </row>
    <row r="13424" spans="1:14" x14ac:dyDescent="0.25">
      <c r="A13424" s="1" t="s">
        <v>367</v>
      </c>
      <c r="B13424" s="2" t="s">
        <v>162</v>
      </c>
      <c r="C13424" s="2" t="s">
        <v>567</v>
      </c>
      <c r="D13424" s="2" t="s">
        <v>17885</v>
      </c>
      <c r="E13424" s="2" t="s">
        <v>11312</v>
      </c>
      <c r="F13424" s="2">
        <v>73152100</v>
      </c>
      <c r="G13424" s="2" t="s">
        <v>490</v>
      </c>
      <c r="H13424" s="2">
        <v>9</v>
      </c>
      <c r="I13424" s="2">
        <v>2</v>
      </c>
      <c r="J13424" s="2">
        <v>10</v>
      </c>
      <c r="K13424" s="2">
        <v>1</v>
      </c>
      <c r="L13424" s="3">
        <v>4284000</v>
      </c>
      <c r="M13424" s="2" t="s">
        <v>20</v>
      </c>
      <c r="N13424" s="4" t="s">
        <v>21</v>
      </c>
    </row>
    <row r="13425" spans="1:14" x14ac:dyDescent="0.25">
      <c r="A13425" s="1" t="s">
        <v>367</v>
      </c>
      <c r="B13425" s="2" t="s">
        <v>162</v>
      </c>
      <c r="C13425" s="2" t="s">
        <v>567</v>
      </c>
      <c r="D13425" s="2" t="s">
        <v>17885</v>
      </c>
      <c r="E13425" s="2" t="s">
        <v>11313</v>
      </c>
      <c r="F13425" s="2">
        <v>73152100</v>
      </c>
      <c r="G13425" s="2" t="s">
        <v>490</v>
      </c>
      <c r="H13425" s="2">
        <v>9</v>
      </c>
      <c r="I13425" s="2">
        <v>2</v>
      </c>
      <c r="J13425" s="2">
        <v>10</v>
      </c>
      <c r="K13425" s="2">
        <v>1</v>
      </c>
      <c r="L13425" s="3">
        <v>7199500</v>
      </c>
      <c r="M13425" s="2" t="s">
        <v>20</v>
      </c>
      <c r="N13425" s="4" t="s">
        <v>21</v>
      </c>
    </row>
    <row r="13426" spans="1:14" x14ac:dyDescent="0.25">
      <c r="A13426" s="1" t="s">
        <v>367</v>
      </c>
      <c r="B13426" s="2" t="s">
        <v>162</v>
      </c>
      <c r="C13426" s="2" t="s">
        <v>567</v>
      </c>
      <c r="D13426" s="2" t="s">
        <v>17885</v>
      </c>
      <c r="E13426" s="2" t="s">
        <v>11314</v>
      </c>
      <c r="F13426" s="2">
        <v>73152100</v>
      </c>
      <c r="G13426" s="2" t="s">
        <v>490</v>
      </c>
      <c r="H13426" s="2">
        <v>9</v>
      </c>
      <c r="I13426" s="2">
        <v>2</v>
      </c>
      <c r="J13426" s="2">
        <v>10</v>
      </c>
      <c r="K13426" s="2">
        <v>1</v>
      </c>
      <c r="L13426" s="3">
        <v>7199500</v>
      </c>
      <c r="M13426" s="2" t="s">
        <v>20</v>
      </c>
      <c r="N13426" s="4" t="s">
        <v>21</v>
      </c>
    </row>
    <row r="13427" spans="1:14" x14ac:dyDescent="0.25">
      <c r="A13427" s="1" t="s">
        <v>367</v>
      </c>
      <c r="B13427" s="2" t="s">
        <v>162</v>
      </c>
      <c r="C13427" s="2" t="s">
        <v>567</v>
      </c>
      <c r="D13427" s="2" t="s">
        <v>17885</v>
      </c>
      <c r="E13427" s="2" t="s">
        <v>11315</v>
      </c>
      <c r="F13427" s="2">
        <v>73152100</v>
      </c>
      <c r="G13427" s="2" t="s">
        <v>490</v>
      </c>
      <c r="H13427" s="2">
        <v>9</v>
      </c>
      <c r="I13427" s="2">
        <v>2</v>
      </c>
      <c r="J13427" s="2">
        <v>10</v>
      </c>
      <c r="K13427" s="2">
        <v>1</v>
      </c>
      <c r="L13427" s="3">
        <v>4284000</v>
      </c>
      <c r="M13427" s="2" t="s">
        <v>20</v>
      </c>
      <c r="N13427" s="4" t="s">
        <v>21</v>
      </c>
    </row>
    <row r="13428" spans="1:14" x14ac:dyDescent="0.25">
      <c r="A13428" s="1" t="s">
        <v>367</v>
      </c>
      <c r="B13428" s="2" t="s">
        <v>162</v>
      </c>
      <c r="C13428" s="2" t="s">
        <v>567</v>
      </c>
      <c r="D13428" s="2" t="s">
        <v>17885</v>
      </c>
      <c r="E13428" s="2" t="s">
        <v>11316</v>
      </c>
      <c r="F13428" s="2">
        <v>73152100</v>
      </c>
      <c r="G13428" s="2" t="s">
        <v>490</v>
      </c>
      <c r="H13428" s="2">
        <v>9</v>
      </c>
      <c r="I13428" s="2">
        <v>2</v>
      </c>
      <c r="J13428" s="2">
        <v>10</v>
      </c>
      <c r="K13428" s="2">
        <v>1</v>
      </c>
      <c r="L13428" s="3">
        <v>4284000</v>
      </c>
      <c r="M13428" s="2" t="s">
        <v>20</v>
      </c>
      <c r="N13428" s="4" t="s">
        <v>21</v>
      </c>
    </row>
    <row r="13429" spans="1:14" x14ac:dyDescent="0.25">
      <c r="A13429" s="1" t="s">
        <v>367</v>
      </c>
      <c r="B13429" s="2" t="s">
        <v>162</v>
      </c>
      <c r="C13429" s="2" t="s">
        <v>185</v>
      </c>
      <c r="D13429" s="2" t="s">
        <v>186</v>
      </c>
      <c r="E13429" s="2" t="s">
        <v>11317</v>
      </c>
      <c r="F13429" s="2">
        <v>72151514</v>
      </c>
      <c r="G13429" s="2" t="s">
        <v>496</v>
      </c>
      <c r="H13429" s="2">
        <v>3</v>
      </c>
      <c r="I13429" s="2">
        <v>6</v>
      </c>
      <c r="J13429" s="2">
        <v>10</v>
      </c>
      <c r="K13429" s="2">
        <v>1</v>
      </c>
      <c r="L13429" s="3">
        <v>10799999.699999999</v>
      </c>
      <c r="M13429" s="2" t="s">
        <v>20</v>
      </c>
      <c r="N13429" s="4" t="s">
        <v>21</v>
      </c>
    </row>
    <row r="13430" spans="1:14" x14ac:dyDescent="0.25">
      <c r="A13430" s="1" t="s">
        <v>367</v>
      </c>
      <c r="B13430" s="2" t="s">
        <v>162</v>
      </c>
      <c r="C13430" s="2" t="s">
        <v>185</v>
      </c>
      <c r="D13430" s="2" t="s">
        <v>186</v>
      </c>
      <c r="E13430" s="2" t="s">
        <v>11318</v>
      </c>
      <c r="F13430" s="2">
        <v>81112300</v>
      </c>
      <c r="G13430" s="2" t="s">
        <v>496</v>
      </c>
      <c r="H13430" s="2">
        <v>5</v>
      </c>
      <c r="I13430" s="2">
        <v>6</v>
      </c>
      <c r="J13430" s="2">
        <v>10</v>
      </c>
      <c r="K13430" s="2">
        <v>1</v>
      </c>
      <c r="L13430" s="3">
        <v>3969999.46</v>
      </c>
      <c r="M13430" s="2" t="s">
        <v>20</v>
      </c>
      <c r="N13430" s="4" t="s">
        <v>21</v>
      </c>
    </row>
    <row r="13431" spans="1:14" x14ac:dyDescent="0.25">
      <c r="A13431" s="1" t="s">
        <v>367</v>
      </c>
      <c r="B13431" s="2" t="s">
        <v>162</v>
      </c>
      <c r="C13431" s="2" t="s">
        <v>457</v>
      </c>
      <c r="D13431" s="2" t="s">
        <v>17868</v>
      </c>
      <c r="E13431" s="2" t="s">
        <v>11319</v>
      </c>
      <c r="F13431" s="2">
        <v>78181500</v>
      </c>
      <c r="G13431" s="2" t="s">
        <v>496</v>
      </c>
      <c r="H13431" s="2">
        <v>5</v>
      </c>
      <c r="I13431" s="2">
        <v>6</v>
      </c>
      <c r="J13431" s="2">
        <v>10</v>
      </c>
      <c r="K13431" s="2">
        <v>1</v>
      </c>
      <c r="L13431" s="3">
        <v>4700000</v>
      </c>
      <c r="M13431" s="2" t="s">
        <v>20</v>
      </c>
      <c r="N13431" s="4" t="s">
        <v>21</v>
      </c>
    </row>
    <row r="13432" spans="1:14" x14ac:dyDescent="0.25">
      <c r="A13432" s="1" t="s">
        <v>367</v>
      </c>
      <c r="B13432" s="2" t="s">
        <v>162</v>
      </c>
      <c r="C13432" s="2" t="s">
        <v>457</v>
      </c>
      <c r="D13432" s="2" t="s">
        <v>17868</v>
      </c>
      <c r="E13432" s="2" t="s">
        <v>11320</v>
      </c>
      <c r="F13432" s="2">
        <v>78181500</v>
      </c>
      <c r="G13432" s="2" t="s">
        <v>496</v>
      </c>
      <c r="H13432" s="2">
        <v>5</v>
      </c>
      <c r="I13432" s="2">
        <v>6</v>
      </c>
      <c r="J13432" s="2">
        <v>10</v>
      </c>
      <c r="K13432" s="2">
        <v>1</v>
      </c>
      <c r="L13432" s="3">
        <v>4700000</v>
      </c>
      <c r="M13432" s="2" t="s">
        <v>20</v>
      </c>
      <c r="N13432" s="4" t="s">
        <v>21</v>
      </c>
    </row>
    <row r="13433" spans="1:14" x14ac:dyDescent="0.25">
      <c r="A13433" s="1" t="s">
        <v>367</v>
      </c>
      <c r="B13433" s="2" t="s">
        <v>162</v>
      </c>
      <c r="C13433" s="2" t="s">
        <v>457</v>
      </c>
      <c r="D13433" s="2" t="s">
        <v>17868</v>
      </c>
      <c r="E13433" s="2" t="s">
        <v>11321</v>
      </c>
      <c r="F13433" s="2">
        <v>78181500</v>
      </c>
      <c r="G13433" s="2" t="s">
        <v>496</v>
      </c>
      <c r="H13433" s="2">
        <v>5</v>
      </c>
      <c r="I13433" s="2">
        <v>6</v>
      </c>
      <c r="J13433" s="2">
        <v>10</v>
      </c>
      <c r="K13433" s="2">
        <v>1</v>
      </c>
      <c r="L13433" s="3">
        <v>3850000</v>
      </c>
      <c r="M13433" s="2" t="s">
        <v>20</v>
      </c>
      <c r="N13433" s="4" t="s">
        <v>21</v>
      </c>
    </row>
    <row r="13434" spans="1:14" x14ac:dyDescent="0.25">
      <c r="A13434" s="1" t="s">
        <v>367</v>
      </c>
      <c r="B13434" s="2" t="s">
        <v>162</v>
      </c>
      <c r="C13434" s="2" t="s">
        <v>457</v>
      </c>
      <c r="D13434" s="2" t="s">
        <v>17868</v>
      </c>
      <c r="E13434" s="2" t="s">
        <v>11322</v>
      </c>
      <c r="F13434" s="2">
        <v>78181500</v>
      </c>
      <c r="G13434" s="2" t="s">
        <v>496</v>
      </c>
      <c r="H13434" s="2">
        <v>5</v>
      </c>
      <c r="I13434" s="2">
        <v>6</v>
      </c>
      <c r="J13434" s="2">
        <v>10</v>
      </c>
      <c r="K13434" s="2">
        <v>1</v>
      </c>
      <c r="L13434" s="3">
        <v>4000000</v>
      </c>
      <c r="M13434" s="2" t="s">
        <v>20</v>
      </c>
      <c r="N13434" s="4" t="s">
        <v>21</v>
      </c>
    </row>
    <row r="13435" spans="1:14" x14ac:dyDescent="0.25">
      <c r="A13435" s="1" t="s">
        <v>367</v>
      </c>
      <c r="B13435" s="2" t="s">
        <v>162</v>
      </c>
      <c r="C13435" s="2" t="s">
        <v>457</v>
      </c>
      <c r="D13435" s="2" t="s">
        <v>17868</v>
      </c>
      <c r="E13435" s="2" t="s">
        <v>11323</v>
      </c>
      <c r="F13435" s="2">
        <v>78181500</v>
      </c>
      <c r="G13435" s="2" t="s">
        <v>496</v>
      </c>
      <c r="H13435" s="2">
        <v>5</v>
      </c>
      <c r="I13435" s="2">
        <v>6</v>
      </c>
      <c r="J13435" s="2">
        <v>10</v>
      </c>
      <c r="K13435" s="2">
        <v>1</v>
      </c>
      <c r="L13435" s="3">
        <v>5000000</v>
      </c>
      <c r="M13435" s="2" t="s">
        <v>20</v>
      </c>
      <c r="N13435" s="4" t="s">
        <v>21</v>
      </c>
    </row>
    <row r="13436" spans="1:14" x14ac:dyDescent="0.25">
      <c r="A13436" s="1" t="s">
        <v>367</v>
      </c>
      <c r="B13436" s="2" t="s">
        <v>162</v>
      </c>
      <c r="C13436" s="2" t="s">
        <v>567</v>
      </c>
      <c r="D13436" s="2" t="s">
        <v>17885</v>
      </c>
      <c r="E13436" s="2" t="s">
        <v>11324</v>
      </c>
      <c r="F13436" s="2">
        <v>73152101</v>
      </c>
      <c r="G13436" s="2" t="s">
        <v>496</v>
      </c>
      <c r="H13436" s="2">
        <v>5</v>
      </c>
      <c r="I13436" s="2">
        <v>6</v>
      </c>
      <c r="J13436" s="2">
        <v>10</v>
      </c>
      <c r="K13436" s="2">
        <v>1</v>
      </c>
      <c r="L13436" s="3">
        <v>2000000</v>
      </c>
      <c r="M13436" s="2" t="s">
        <v>20</v>
      </c>
      <c r="N13436" s="4" t="s">
        <v>21</v>
      </c>
    </row>
    <row r="13437" spans="1:14" x14ac:dyDescent="0.25">
      <c r="A13437" s="1" t="s">
        <v>367</v>
      </c>
      <c r="B13437" s="2" t="s">
        <v>162</v>
      </c>
      <c r="C13437" s="2" t="s">
        <v>567</v>
      </c>
      <c r="D13437" s="2" t="s">
        <v>17885</v>
      </c>
      <c r="E13437" s="2" t="s">
        <v>11325</v>
      </c>
      <c r="F13437" s="2">
        <v>73152100</v>
      </c>
      <c r="G13437" s="2" t="s">
        <v>496</v>
      </c>
      <c r="H13437" s="2">
        <v>5</v>
      </c>
      <c r="I13437" s="2">
        <v>6</v>
      </c>
      <c r="J13437" s="2">
        <v>10</v>
      </c>
      <c r="K13437" s="2">
        <v>1</v>
      </c>
      <c r="L13437" s="3">
        <v>1000000</v>
      </c>
      <c r="M13437" s="2" t="s">
        <v>20</v>
      </c>
      <c r="N13437" s="4" t="s">
        <v>21</v>
      </c>
    </row>
    <row r="13438" spans="1:14" x14ac:dyDescent="0.25">
      <c r="A13438" s="1" t="s">
        <v>367</v>
      </c>
      <c r="B13438" s="2" t="s">
        <v>162</v>
      </c>
      <c r="C13438" s="2" t="s">
        <v>567</v>
      </c>
      <c r="D13438" s="2" t="s">
        <v>17885</v>
      </c>
      <c r="E13438" s="2" t="s">
        <v>11326</v>
      </c>
      <c r="F13438" s="2">
        <v>73152100</v>
      </c>
      <c r="G13438" s="2" t="s">
        <v>496</v>
      </c>
      <c r="H13438" s="2">
        <v>5</v>
      </c>
      <c r="I13438" s="2">
        <v>6</v>
      </c>
      <c r="J13438" s="2">
        <v>10</v>
      </c>
      <c r="K13438" s="2">
        <v>1</v>
      </c>
      <c r="L13438" s="3">
        <v>14400000</v>
      </c>
      <c r="M13438" s="2" t="s">
        <v>20</v>
      </c>
      <c r="N13438" s="4" t="s">
        <v>21</v>
      </c>
    </row>
    <row r="13439" spans="1:14" x14ac:dyDescent="0.25">
      <c r="A13439" s="1" t="s">
        <v>367</v>
      </c>
      <c r="B13439" s="2" t="s">
        <v>162</v>
      </c>
      <c r="C13439" s="2" t="s">
        <v>567</v>
      </c>
      <c r="D13439" s="2" t="s">
        <v>17885</v>
      </c>
      <c r="E13439" s="2" t="s">
        <v>11327</v>
      </c>
      <c r="F13439" s="2">
        <v>73152100</v>
      </c>
      <c r="G13439" s="2" t="s">
        <v>496</v>
      </c>
      <c r="H13439" s="2">
        <v>5</v>
      </c>
      <c r="I13439" s="2">
        <v>6</v>
      </c>
      <c r="J13439" s="2">
        <v>10</v>
      </c>
      <c r="K13439" s="2">
        <v>1</v>
      </c>
      <c r="L13439" s="3">
        <v>11000000</v>
      </c>
      <c r="M13439" s="2" t="s">
        <v>20</v>
      </c>
      <c r="N13439" s="4" t="s">
        <v>21</v>
      </c>
    </row>
    <row r="13440" spans="1:14" x14ac:dyDescent="0.25">
      <c r="A13440" s="1" t="s">
        <v>367</v>
      </c>
      <c r="B13440" s="2" t="s">
        <v>162</v>
      </c>
      <c r="C13440" s="2" t="s">
        <v>567</v>
      </c>
      <c r="D13440" s="2" t="s">
        <v>17885</v>
      </c>
      <c r="E13440" s="2" t="s">
        <v>11328</v>
      </c>
      <c r="F13440" s="2">
        <v>73152100</v>
      </c>
      <c r="G13440" s="2" t="s">
        <v>496</v>
      </c>
      <c r="H13440" s="2">
        <v>5</v>
      </c>
      <c r="I13440" s="2">
        <v>6</v>
      </c>
      <c r="J13440" s="2">
        <v>10</v>
      </c>
      <c r="K13440" s="2">
        <v>1</v>
      </c>
      <c r="L13440" s="3">
        <v>7582500</v>
      </c>
      <c r="M13440" s="2" t="s">
        <v>20</v>
      </c>
      <c r="N13440" s="4" t="s">
        <v>21</v>
      </c>
    </row>
    <row r="13441" spans="1:14" x14ac:dyDescent="0.25">
      <c r="A13441" s="1" t="s">
        <v>367</v>
      </c>
      <c r="B13441" s="2" t="s">
        <v>162</v>
      </c>
      <c r="C13441" s="2" t="s">
        <v>567</v>
      </c>
      <c r="D13441" s="2" t="s">
        <v>17885</v>
      </c>
      <c r="E13441" s="2" t="s">
        <v>11329</v>
      </c>
      <c r="F13441" s="2">
        <v>76111605</v>
      </c>
      <c r="G13441" s="2" t="s">
        <v>496</v>
      </c>
      <c r="H13441" s="2">
        <v>5</v>
      </c>
      <c r="I13441" s="2">
        <v>6</v>
      </c>
      <c r="J13441" s="2">
        <v>10</v>
      </c>
      <c r="K13441" s="2">
        <v>1</v>
      </c>
      <c r="L13441" s="3">
        <v>1000000</v>
      </c>
      <c r="M13441" s="2" t="s">
        <v>20</v>
      </c>
      <c r="N13441" s="4" t="s">
        <v>21</v>
      </c>
    </row>
    <row r="13442" spans="1:14" x14ac:dyDescent="0.25">
      <c r="A13442" s="1" t="s">
        <v>367</v>
      </c>
      <c r="B13442" s="2" t="s">
        <v>162</v>
      </c>
      <c r="C13442" s="2" t="s">
        <v>567</v>
      </c>
      <c r="D13442" s="2" t="s">
        <v>17885</v>
      </c>
      <c r="E13442" s="2" t="s">
        <v>11330</v>
      </c>
      <c r="F13442" s="2">
        <v>76111605</v>
      </c>
      <c r="G13442" s="2" t="s">
        <v>496</v>
      </c>
      <c r="H13442" s="2">
        <v>5</v>
      </c>
      <c r="I13442" s="2">
        <v>6</v>
      </c>
      <c r="J13442" s="2">
        <v>10</v>
      </c>
      <c r="K13442" s="2">
        <v>1</v>
      </c>
      <c r="L13442" s="3">
        <v>1000000</v>
      </c>
      <c r="M13442" s="2" t="s">
        <v>20</v>
      </c>
      <c r="N13442" s="4" t="s">
        <v>21</v>
      </c>
    </row>
    <row r="13443" spans="1:14" x14ac:dyDescent="0.25">
      <c r="A13443" s="1" t="s">
        <v>367</v>
      </c>
      <c r="B13443" s="2" t="s">
        <v>162</v>
      </c>
      <c r="C13443" s="2" t="s">
        <v>567</v>
      </c>
      <c r="D13443" s="2" t="s">
        <v>17885</v>
      </c>
      <c r="E13443" s="2" t="s">
        <v>11331</v>
      </c>
      <c r="F13443" s="2">
        <v>76111605</v>
      </c>
      <c r="G13443" s="2" t="s">
        <v>496</v>
      </c>
      <c r="H13443" s="2">
        <v>5</v>
      </c>
      <c r="I13443" s="2">
        <v>6</v>
      </c>
      <c r="J13443" s="2">
        <v>10</v>
      </c>
      <c r="K13443" s="2">
        <v>1</v>
      </c>
      <c r="L13443" s="3">
        <v>1000000</v>
      </c>
      <c r="M13443" s="2" t="s">
        <v>20</v>
      </c>
      <c r="N13443" s="4" t="s">
        <v>21</v>
      </c>
    </row>
    <row r="13444" spans="1:14" x14ac:dyDescent="0.25">
      <c r="A13444" s="1" t="s">
        <v>367</v>
      </c>
      <c r="B13444" s="2" t="s">
        <v>162</v>
      </c>
      <c r="C13444" s="2" t="s">
        <v>567</v>
      </c>
      <c r="D13444" s="2" t="s">
        <v>17885</v>
      </c>
      <c r="E13444" s="2" t="s">
        <v>11332</v>
      </c>
      <c r="F13444" s="2">
        <v>72154100</v>
      </c>
      <c r="G13444" s="2" t="s">
        <v>496</v>
      </c>
      <c r="H13444" s="2">
        <v>5</v>
      </c>
      <c r="I13444" s="2">
        <v>6</v>
      </c>
      <c r="J13444" s="2">
        <v>10</v>
      </c>
      <c r="K13444" s="2">
        <v>1</v>
      </c>
      <c r="L13444" s="3">
        <v>5000000</v>
      </c>
      <c r="M13444" s="2" t="s">
        <v>20</v>
      </c>
      <c r="N13444" s="4" t="s">
        <v>21</v>
      </c>
    </row>
    <row r="13445" spans="1:14" x14ac:dyDescent="0.25">
      <c r="A13445" s="1" t="s">
        <v>367</v>
      </c>
      <c r="B13445" s="2" t="s">
        <v>162</v>
      </c>
      <c r="C13445" s="2" t="s">
        <v>567</v>
      </c>
      <c r="D13445" s="2" t="s">
        <v>17885</v>
      </c>
      <c r="E13445" s="2" t="s">
        <v>11333</v>
      </c>
      <c r="F13445" s="2">
        <v>72154100</v>
      </c>
      <c r="G13445" s="2" t="s">
        <v>496</v>
      </c>
      <c r="H13445" s="2">
        <v>5</v>
      </c>
      <c r="I13445" s="2">
        <v>6</v>
      </c>
      <c r="J13445" s="2">
        <v>10</v>
      </c>
      <c r="K13445" s="2">
        <v>1</v>
      </c>
      <c r="L13445" s="3">
        <v>20000000</v>
      </c>
      <c r="M13445" s="2" t="s">
        <v>20</v>
      </c>
      <c r="N13445" s="4" t="s">
        <v>21</v>
      </c>
    </row>
    <row r="13446" spans="1:14" x14ac:dyDescent="0.25">
      <c r="A13446" s="1" t="s">
        <v>367</v>
      </c>
      <c r="B13446" s="2" t="s">
        <v>162</v>
      </c>
      <c r="C13446" s="2" t="s">
        <v>567</v>
      </c>
      <c r="D13446" s="2" t="s">
        <v>17885</v>
      </c>
      <c r="E13446" s="2" t="s">
        <v>11334</v>
      </c>
      <c r="F13446" s="2">
        <v>73152100</v>
      </c>
      <c r="G13446" s="2" t="s">
        <v>496</v>
      </c>
      <c r="H13446" s="2">
        <v>5</v>
      </c>
      <c r="I13446" s="2">
        <v>6</v>
      </c>
      <c r="J13446" s="2">
        <v>10</v>
      </c>
      <c r="K13446" s="2">
        <v>1</v>
      </c>
      <c r="L13446" s="3">
        <v>2500000</v>
      </c>
      <c r="M13446" s="2" t="s">
        <v>20</v>
      </c>
      <c r="N13446" s="4" t="s">
        <v>21</v>
      </c>
    </row>
    <row r="13447" spans="1:14" x14ac:dyDescent="0.25">
      <c r="A13447" s="1" t="s">
        <v>367</v>
      </c>
      <c r="B13447" s="2" t="s">
        <v>162</v>
      </c>
      <c r="C13447" s="2" t="s">
        <v>567</v>
      </c>
      <c r="D13447" s="2" t="s">
        <v>17885</v>
      </c>
      <c r="E13447" s="2" t="s">
        <v>11335</v>
      </c>
      <c r="F13447" s="2">
        <v>73152100</v>
      </c>
      <c r="G13447" s="2" t="s">
        <v>496</v>
      </c>
      <c r="H13447" s="2">
        <v>5</v>
      </c>
      <c r="I13447" s="2">
        <v>6</v>
      </c>
      <c r="J13447" s="2">
        <v>10</v>
      </c>
      <c r="K13447" s="2">
        <v>1</v>
      </c>
      <c r="L13447" s="3">
        <v>2500000</v>
      </c>
      <c r="M13447" s="2" t="s">
        <v>20</v>
      </c>
      <c r="N13447" s="4" t="s">
        <v>21</v>
      </c>
    </row>
    <row r="13448" spans="1:14" x14ac:dyDescent="0.25">
      <c r="A13448" s="1" t="s">
        <v>367</v>
      </c>
      <c r="B13448" s="2" t="s">
        <v>162</v>
      </c>
      <c r="C13448" s="2" t="s">
        <v>567</v>
      </c>
      <c r="D13448" s="2" t="s">
        <v>17885</v>
      </c>
      <c r="E13448" s="2" t="s">
        <v>11336</v>
      </c>
      <c r="F13448" s="2">
        <v>73152100</v>
      </c>
      <c r="G13448" s="2" t="s">
        <v>496</v>
      </c>
      <c r="H13448" s="2">
        <v>5</v>
      </c>
      <c r="I13448" s="2">
        <v>6</v>
      </c>
      <c r="J13448" s="2">
        <v>10</v>
      </c>
      <c r="K13448" s="2">
        <v>1</v>
      </c>
      <c r="L13448" s="3">
        <v>1500000</v>
      </c>
      <c r="M13448" s="2" t="s">
        <v>20</v>
      </c>
      <c r="N13448" s="4" t="s">
        <v>21</v>
      </c>
    </row>
    <row r="13449" spans="1:14" x14ac:dyDescent="0.25">
      <c r="A13449" s="1" t="s">
        <v>367</v>
      </c>
      <c r="B13449" s="2" t="s">
        <v>162</v>
      </c>
      <c r="C13449" s="2" t="s">
        <v>567</v>
      </c>
      <c r="D13449" s="2" t="s">
        <v>17885</v>
      </c>
      <c r="E13449" s="2" t="s">
        <v>11337</v>
      </c>
      <c r="F13449" s="2">
        <v>73152100</v>
      </c>
      <c r="G13449" s="2" t="s">
        <v>496</v>
      </c>
      <c r="H13449" s="2">
        <v>5</v>
      </c>
      <c r="I13449" s="2">
        <v>6</v>
      </c>
      <c r="J13449" s="2">
        <v>10</v>
      </c>
      <c r="K13449" s="2">
        <v>1</v>
      </c>
      <c r="L13449" s="3">
        <v>1000000</v>
      </c>
      <c r="M13449" s="2" t="s">
        <v>20</v>
      </c>
      <c r="N13449" s="4" t="s">
        <v>21</v>
      </c>
    </row>
    <row r="13450" spans="1:14" x14ac:dyDescent="0.25">
      <c r="A13450" s="1" t="s">
        <v>367</v>
      </c>
      <c r="B13450" s="2" t="s">
        <v>162</v>
      </c>
      <c r="C13450" s="2" t="s">
        <v>567</v>
      </c>
      <c r="D13450" s="2" t="s">
        <v>17885</v>
      </c>
      <c r="E13450" s="2" t="s">
        <v>11338</v>
      </c>
      <c r="F13450" s="2">
        <v>72151500</v>
      </c>
      <c r="G13450" s="2" t="s">
        <v>496</v>
      </c>
      <c r="H13450" s="2">
        <v>5</v>
      </c>
      <c r="I13450" s="2">
        <v>6</v>
      </c>
      <c r="J13450" s="2">
        <v>10</v>
      </c>
      <c r="K13450" s="2">
        <v>1</v>
      </c>
      <c r="L13450" s="3">
        <v>1500000</v>
      </c>
      <c r="M13450" s="2" t="s">
        <v>20</v>
      </c>
      <c r="N13450" s="4" t="s">
        <v>21</v>
      </c>
    </row>
    <row r="13451" spans="1:14" x14ac:dyDescent="0.25">
      <c r="A13451" s="1" t="s">
        <v>367</v>
      </c>
      <c r="B13451" s="2" t="s">
        <v>162</v>
      </c>
      <c r="C13451" s="2" t="s">
        <v>567</v>
      </c>
      <c r="D13451" s="2" t="s">
        <v>17885</v>
      </c>
      <c r="E13451" s="2" t="s">
        <v>11339</v>
      </c>
      <c r="F13451" s="2">
        <v>72151000</v>
      </c>
      <c r="G13451" s="2" t="s">
        <v>496</v>
      </c>
      <c r="H13451" s="2">
        <v>5</v>
      </c>
      <c r="I13451" s="2">
        <v>6</v>
      </c>
      <c r="J13451" s="2">
        <v>10</v>
      </c>
      <c r="K13451" s="2">
        <v>1</v>
      </c>
      <c r="L13451" s="3">
        <v>2000000</v>
      </c>
      <c r="M13451" s="2" t="s">
        <v>20</v>
      </c>
      <c r="N13451" s="4" t="s">
        <v>21</v>
      </c>
    </row>
    <row r="13452" spans="1:14" x14ac:dyDescent="0.25">
      <c r="A13452" s="1" t="s">
        <v>367</v>
      </c>
      <c r="B13452" s="2" t="s">
        <v>162</v>
      </c>
      <c r="C13452" s="2" t="s">
        <v>567</v>
      </c>
      <c r="D13452" s="2" t="s">
        <v>17885</v>
      </c>
      <c r="E13452" s="2" t="s">
        <v>11340</v>
      </c>
      <c r="F13452" s="2">
        <v>72151000</v>
      </c>
      <c r="G13452" s="2" t="s">
        <v>496</v>
      </c>
      <c r="H13452" s="2">
        <v>5</v>
      </c>
      <c r="I13452" s="2">
        <v>6</v>
      </c>
      <c r="J13452" s="2">
        <v>10</v>
      </c>
      <c r="K13452" s="2">
        <v>1</v>
      </c>
      <c r="L13452" s="3">
        <v>2000000</v>
      </c>
      <c r="M13452" s="2" t="s">
        <v>20</v>
      </c>
      <c r="N13452" s="4" t="s">
        <v>21</v>
      </c>
    </row>
    <row r="13453" spans="1:14" x14ac:dyDescent="0.25">
      <c r="A13453" s="1" t="s">
        <v>367</v>
      </c>
      <c r="B13453" s="2" t="s">
        <v>162</v>
      </c>
      <c r="C13453" s="2" t="s">
        <v>567</v>
      </c>
      <c r="D13453" s="2" t="s">
        <v>17885</v>
      </c>
      <c r="E13453" s="2" t="s">
        <v>11341</v>
      </c>
      <c r="F13453" s="2">
        <v>73152100</v>
      </c>
      <c r="G13453" s="2" t="s">
        <v>496</v>
      </c>
      <c r="H13453" s="2">
        <v>5</v>
      </c>
      <c r="I13453" s="2">
        <v>6</v>
      </c>
      <c r="J13453" s="2">
        <v>10</v>
      </c>
      <c r="K13453" s="2">
        <v>1</v>
      </c>
      <c r="L13453" s="3">
        <v>1500000</v>
      </c>
      <c r="M13453" s="2" t="s">
        <v>20</v>
      </c>
      <c r="N13453" s="4" t="s">
        <v>21</v>
      </c>
    </row>
    <row r="13454" spans="1:14" x14ac:dyDescent="0.25">
      <c r="A13454" s="1" t="s">
        <v>367</v>
      </c>
      <c r="B13454" s="2" t="s">
        <v>162</v>
      </c>
      <c r="C13454" s="2" t="s">
        <v>567</v>
      </c>
      <c r="D13454" s="2" t="s">
        <v>17885</v>
      </c>
      <c r="E13454" s="2" t="s">
        <v>11342</v>
      </c>
      <c r="F13454" s="2">
        <v>73152100</v>
      </c>
      <c r="G13454" s="2" t="s">
        <v>496</v>
      </c>
      <c r="H13454" s="2">
        <v>5</v>
      </c>
      <c r="I13454" s="2">
        <v>6</v>
      </c>
      <c r="J13454" s="2">
        <v>10</v>
      </c>
      <c r="K13454" s="2">
        <v>1</v>
      </c>
      <c r="L13454" s="3">
        <v>2000000</v>
      </c>
      <c r="M13454" s="2" t="s">
        <v>20</v>
      </c>
      <c r="N13454" s="4" t="s">
        <v>21</v>
      </c>
    </row>
    <row r="13455" spans="1:14" x14ac:dyDescent="0.25">
      <c r="A13455" s="1" t="s">
        <v>367</v>
      </c>
      <c r="B13455" s="2" t="s">
        <v>162</v>
      </c>
      <c r="C13455" s="2" t="s">
        <v>567</v>
      </c>
      <c r="D13455" s="2" t="s">
        <v>17885</v>
      </c>
      <c r="E13455" s="2" t="s">
        <v>11343</v>
      </c>
      <c r="F13455" s="2">
        <v>73152100</v>
      </c>
      <c r="G13455" s="2" t="s">
        <v>496</v>
      </c>
      <c r="H13455" s="2">
        <v>5</v>
      </c>
      <c r="I13455" s="2">
        <v>6</v>
      </c>
      <c r="J13455" s="2">
        <v>10</v>
      </c>
      <c r="K13455" s="2">
        <v>1</v>
      </c>
      <c r="L13455" s="3">
        <v>2000000</v>
      </c>
      <c r="M13455" s="2" t="s">
        <v>20</v>
      </c>
      <c r="N13455" s="4" t="s">
        <v>21</v>
      </c>
    </row>
    <row r="13456" spans="1:14" x14ac:dyDescent="0.25">
      <c r="A13456" s="1" t="s">
        <v>367</v>
      </c>
      <c r="B13456" s="2" t="s">
        <v>162</v>
      </c>
      <c r="C13456" s="2" t="s">
        <v>567</v>
      </c>
      <c r="D13456" s="2" t="s">
        <v>17885</v>
      </c>
      <c r="E13456" s="2" t="s">
        <v>11344</v>
      </c>
      <c r="F13456" s="2">
        <v>72151207</v>
      </c>
      <c r="G13456" s="2" t="s">
        <v>496</v>
      </c>
      <c r="H13456" s="2">
        <v>5</v>
      </c>
      <c r="I13456" s="2">
        <v>6</v>
      </c>
      <c r="J13456" s="2">
        <v>10</v>
      </c>
      <c r="K13456" s="2">
        <v>1</v>
      </c>
      <c r="L13456" s="3">
        <v>4000000</v>
      </c>
      <c r="M13456" s="2" t="s">
        <v>20</v>
      </c>
      <c r="N13456" s="4" t="s">
        <v>21</v>
      </c>
    </row>
    <row r="13457" spans="1:14" x14ac:dyDescent="0.25">
      <c r="A13457" s="1" t="s">
        <v>367</v>
      </c>
      <c r="B13457" s="2" t="s">
        <v>162</v>
      </c>
      <c r="C13457" s="2" t="s">
        <v>567</v>
      </c>
      <c r="D13457" s="2" t="s">
        <v>17885</v>
      </c>
      <c r="E13457" s="2" t="s">
        <v>11345</v>
      </c>
      <c r="F13457" s="2">
        <v>73152100</v>
      </c>
      <c r="G13457" s="2" t="s">
        <v>496</v>
      </c>
      <c r="H13457" s="2">
        <v>5</v>
      </c>
      <c r="I13457" s="2">
        <v>6</v>
      </c>
      <c r="J13457" s="2">
        <v>10</v>
      </c>
      <c r="K13457" s="2">
        <v>1</v>
      </c>
      <c r="L13457" s="3">
        <v>2000000</v>
      </c>
      <c r="M13457" s="2" t="s">
        <v>20</v>
      </c>
      <c r="N13457" s="4" t="s">
        <v>21</v>
      </c>
    </row>
    <row r="13458" spans="1:14" x14ac:dyDescent="0.25">
      <c r="A13458" s="1" t="s">
        <v>367</v>
      </c>
      <c r="B13458" s="2" t="s">
        <v>162</v>
      </c>
      <c r="C13458" s="2" t="s">
        <v>567</v>
      </c>
      <c r="D13458" s="2" t="s">
        <v>17885</v>
      </c>
      <c r="E13458" s="2" t="s">
        <v>11346</v>
      </c>
      <c r="F13458" s="2">
        <v>73152100</v>
      </c>
      <c r="G13458" s="2" t="s">
        <v>496</v>
      </c>
      <c r="H13458" s="2">
        <v>5</v>
      </c>
      <c r="I13458" s="2">
        <v>6</v>
      </c>
      <c r="J13458" s="2">
        <v>10</v>
      </c>
      <c r="K13458" s="2">
        <v>1</v>
      </c>
      <c r="L13458" s="3">
        <v>2000000</v>
      </c>
      <c r="M13458" s="2" t="s">
        <v>20</v>
      </c>
      <c r="N13458" s="4" t="s">
        <v>21</v>
      </c>
    </row>
    <row r="13459" spans="1:14" x14ac:dyDescent="0.25">
      <c r="A13459" s="1" t="s">
        <v>367</v>
      </c>
      <c r="B13459" s="2" t="s">
        <v>162</v>
      </c>
      <c r="C13459" s="2" t="s">
        <v>567</v>
      </c>
      <c r="D13459" s="2" t="s">
        <v>17885</v>
      </c>
      <c r="E13459" s="2" t="s">
        <v>11347</v>
      </c>
      <c r="F13459" s="2">
        <v>73152100</v>
      </c>
      <c r="G13459" s="2" t="s">
        <v>496</v>
      </c>
      <c r="H13459" s="2">
        <v>5</v>
      </c>
      <c r="I13459" s="2">
        <v>6</v>
      </c>
      <c r="J13459" s="2">
        <v>10</v>
      </c>
      <c r="K13459" s="2">
        <v>1</v>
      </c>
      <c r="L13459" s="3">
        <v>2000000</v>
      </c>
      <c r="M13459" s="2" t="s">
        <v>20</v>
      </c>
      <c r="N13459" s="4" t="s">
        <v>21</v>
      </c>
    </row>
    <row r="13460" spans="1:14" x14ac:dyDescent="0.25">
      <c r="A13460" s="1" t="s">
        <v>367</v>
      </c>
      <c r="B13460" s="2" t="s">
        <v>162</v>
      </c>
      <c r="C13460" s="2" t="s">
        <v>567</v>
      </c>
      <c r="D13460" s="2" t="s">
        <v>17885</v>
      </c>
      <c r="E13460" s="2" t="s">
        <v>11348</v>
      </c>
      <c r="F13460" s="2">
        <v>73152100</v>
      </c>
      <c r="G13460" s="2" t="s">
        <v>496</v>
      </c>
      <c r="H13460" s="2">
        <v>5</v>
      </c>
      <c r="I13460" s="2">
        <v>6</v>
      </c>
      <c r="J13460" s="2">
        <v>10</v>
      </c>
      <c r="K13460" s="2">
        <v>1</v>
      </c>
      <c r="L13460" s="3">
        <v>2000000</v>
      </c>
      <c r="M13460" s="2" t="s">
        <v>20</v>
      </c>
      <c r="N13460" s="4" t="s">
        <v>21</v>
      </c>
    </row>
    <row r="13461" spans="1:14" x14ac:dyDescent="0.25">
      <c r="A13461" s="1" t="s">
        <v>367</v>
      </c>
      <c r="B13461" s="2" t="s">
        <v>162</v>
      </c>
      <c r="C13461" s="2" t="s">
        <v>567</v>
      </c>
      <c r="D13461" s="2" t="s">
        <v>17885</v>
      </c>
      <c r="E13461" s="2" t="s">
        <v>11349</v>
      </c>
      <c r="F13461" s="2">
        <v>73152100</v>
      </c>
      <c r="G13461" s="2" t="s">
        <v>496</v>
      </c>
      <c r="H13461" s="2">
        <v>5</v>
      </c>
      <c r="I13461" s="2">
        <v>6</v>
      </c>
      <c r="J13461" s="2">
        <v>10</v>
      </c>
      <c r="K13461" s="2">
        <v>1</v>
      </c>
      <c r="L13461" s="3">
        <v>2000000</v>
      </c>
      <c r="M13461" s="2" t="s">
        <v>20</v>
      </c>
      <c r="N13461" s="4" t="s">
        <v>21</v>
      </c>
    </row>
    <row r="13462" spans="1:14" x14ac:dyDescent="0.25">
      <c r="A13462" s="1" t="s">
        <v>367</v>
      </c>
      <c r="B13462" s="2" t="s">
        <v>162</v>
      </c>
      <c r="C13462" s="2" t="s">
        <v>567</v>
      </c>
      <c r="D13462" s="2" t="s">
        <v>17885</v>
      </c>
      <c r="E13462" s="2" t="s">
        <v>11350</v>
      </c>
      <c r="F13462" s="2">
        <v>73152100</v>
      </c>
      <c r="G13462" s="2" t="s">
        <v>496</v>
      </c>
      <c r="H13462" s="2">
        <v>5</v>
      </c>
      <c r="I13462" s="2">
        <v>6</v>
      </c>
      <c r="J13462" s="2">
        <v>10</v>
      </c>
      <c r="K13462" s="2">
        <v>1</v>
      </c>
      <c r="L13462" s="3">
        <v>2000000</v>
      </c>
      <c r="M13462" s="2" t="s">
        <v>20</v>
      </c>
      <c r="N13462" s="4" t="s">
        <v>21</v>
      </c>
    </row>
    <row r="13463" spans="1:14" x14ac:dyDescent="0.25">
      <c r="A13463" s="1" t="s">
        <v>367</v>
      </c>
      <c r="B13463" s="2" t="s">
        <v>162</v>
      </c>
      <c r="C13463" s="2" t="s">
        <v>567</v>
      </c>
      <c r="D13463" s="2" t="s">
        <v>17885</v>
      </c>
      <c r="E13463" s="2" t="s">
        <v>11351</v>
      </c>
      <c r="F13463" s="2">
        <v>72151500</v>
      </c>
      <c r="G13463" s="2" t="s">
        <v>496</v>
      </c>
      <c r="H13463" s="2">
        <v>5</v>
      </c>
      <c r="I13463" s="2">
        <v>6</v>
      </c>
      <c r="J13463" s="2">
        <v>10</v>
      </c>
      <c r="K13463" s="2">
        <v>1</v>
      </c>
      <c r="L13463" s="3">
        <v>700000</v>
      </c>
      <c r="M13463" s="2" t="s">
        <v>20</v>
      </c>
      <c r="N13463" s="4" t="s">
        <v>21</v>
      </c>
    </row>
    <row r="13464" spans="1:14" x14ac:dyDescent="0.25">
      <c r="A13464" s="1" t="s">
        <v>367</v>
      </c>
      <c r="B13464" s="2" t="s">
        <v>162</v>
      </c>
      <c r="C13464" s="2" t="s">
        <v>567</v>
      </c>
      <c r="D13464" s="2" t="s">
        <v>17885</v>
      </c>
      <c r="E13464" s="2" t="s">
        <v>11352</v>
      </c>
      <c r="F13464" s="2">
        <v>72151207</v>
      </c>
      <c r="G13464" s="2" t="s">
        <v>496</v>
      </c>
      <c r="H13464" s="2">
        <v>5</v>
      </c>
      <c r="I13464" s="2">
        <v>6</v>
      </c>
      <c r="J13464" s="2">
        <v>10</v>
      </c>
      <c r="K13464" s="2">
        <v>1</v>
      </c>
      <c r="L13464" s="3">
        <v>8000000</v>
      </c>
      <c r="M13464" s="2" t="s">
        <v>20</v>
      </c>
      <c r="N13464" s="4" t="s">
        <v>21</v>
      </c>
    </row>
    <row r="13465" spans="1:14" x14ac:dyDescent="0.25">
      <c r="A13465" s="1" t="s">
        <v>367</v>
      </c>
      <c r="B13465" s="2" t="s">
        <v>162</v>
      </c>
      <c r="C13465" s="2" t="s">
        <v>567</v>
      </c>
      <c r="D13465" s="2" t="s">
        <v>17885</v>
      </c>
      <c r="E13465" s="2" t="s">
        <v>11353</v>
      </c>
      <c r="F13465" s="2">
        <v>72151207</v>
      </c>
      <c r="G13465" s="2" t="s">
        <v>496</v>
      </c>
      <c r="H13465" s="2">
        <v>5</v>
      </c>
      <c r="I13465" s="2">
        <v>6</v>
      </c>
      <c r="J13465" s="2">
        <v>10</v>
      </c>
      <c r="K13465" s="2">
        <v>1</v>
      </c>
      <c r="L13465" s="3">
        <v>8000000</v>
      </c>
      <c r="M13465" s="2" t="s">
        <v>20</v>
      </c>
      <c r="N13465" s="4" t="s">
        <v>21</v>
      </c>
    </row>
    <row r="13466" spans="1:14" x14ac:dyDescent="0.25">
      <c r="A13466" s="1" t="s">
        <v>367</v>
      </c>
      <c r="B13466" s="2" t="s">
        <v>162</v>
      </c>
      <c r="C13466" s="2" t="s">
        <v>567</v>
      </c>
      <c r="D13466" s="2" t="s">
        <v>17885</v>
      </c>
      <c r="E13466" s="2" t="s">
        <v>11354</v>
      </c>
      <c r="F13466" s="2">
        <v>72151000</v>
      </c>
      <c r="G13466" s="2" t="s">
        <v>496</v>
      </c>
      <c r="H13466" s="2">
        <v>5</v>
      </c>
      <c r="I13466" s="2">
        <v>6</v>
      </c>
      <c r="J13466" s="2">
        <v>10</v>
      </c>
      <c r="K13466" s="2">
        <v>1</v>
      </c>
      <c r="L13466" s="3">
        <v>15000000</v>
      </c>
      <c r="M13466" s="2" t="s">
        <v>20</v>
      </c>
      <c r="N13466" s="4" t="s">
        <v>21</v>
      </c>
    </row>
    <row r="13467" spans="1:14" x14ac:dyDescent="0.25">
      <c r="A13467" s="1" t="s">
        <v>367</v>
      </c>
      <c r="B13467" s="2" t="s">
        <v>162</v>
      </c>
      <c r="C13467" s="2" t="s">
        <v>567</v>
      </c>
      <c r="D13467" s="2" t="s">
        <v>17885</v>
      </c>
      <c r="E13467" s="2" t="s">
        <v>11355</v>
      </c>
      <c r="F13467" s="2">
        <v>78181900</v>
      </c>
      <c r="G13467" s="2" t="s">
        <v>496</v>
      </c>
      <c r="H13467" s="2">
        <v>5</v>
      </c>
      <c r="I13467" s="2">
        <v>6</v>
      </c>
      <c r="J13467" s="2">
        <v>10</v>
      </c>
      <c r="K13467" s="2">
        <v>1</v>
      </c>
      <c r="L13467" s="3">
        <v>9000000</v>
      </c>
      <c r="M13467" s="2" t="s">
        <v>20</v>
      </c>
      <c r="N13467" s="4" t="s">
        <v>21</v>
      </c>
    </row>
    <row r="13468" spans="1:14" x14ac:dyDescent="0.25">
      <c r="A13468" s="1" t="s">
        <v>367</v>
      </c>
      <c r="B13468" s="2" t="s">
        <v>162</v>
      </c>
      <c r="C13468" s="2" t="s">
        <v>567</v>
      </c>
      <c r="D13468" s="2" t="s">
        <v>17885</v>
      </c>
      <c r="E13468" s="2" t="s">
        <v>11356</v>
      </c>
      <c r="F13468" s="2">
        <v>78181900</v>
      </c>
      <c r="G13468" s="2" t="s">
        <v>496</v>
      </c>
      <c r="H13468" s="2">
        <v>5</v>
      </c>
      <c r="I13468" s="2">
        <v>6</v>
      </c>
      <c r="J13468" s="2">
        <v>10</v>
      </c>
      <c r="K13468" s="2">
        <v>1</v>
      </c>
      <c r="L13468" s="3">
        <v>9000000</v>
      </c>
      <c r="M13468" s="2" t="s">
        <v>20</v>
      </c>
      <c r="N13468" s="4" t="s">
        <v>21</v>
      </c>
    </row>
    <row r="13469" spans="1:14" x14ac:dyDescent="0.25">
      <c r="A13469" s="1" t="s">
        <v>367</v>
      </c>
      <c r="B13469" s="2" t="s">
        <v>162</v>
      </c>
      <c r="C13469" s="2" t="s">
        <v>567</v>
      </c>
      <c r="D13469" s="2" t="s">
        <v>17885</v>
      </c>
      <c r="E13469" s="2" t="s">
        <v>11357</v>
      </c>
      <c r="F13469" s="2">
        <v>78181900</v>
      </c>
      <c r="G13469" s="2" t="s">
        <v>496</v>
      </c>
      <c r="H13469" s="2">
        <v>5</v>
      </c>
      <c r="I13469" s="2">
        <v>6</v>
      </c>
      <c r="J13469" s="2">
        <v>10</v>
      </c>
      <c r="K13469" s="2">
        <v>1</v>
      </c>
      <c r="L13469" s="3">
        <v>9000000</v>
      </c>
      <c r="M13469" s="2" t="s">
        <v>20</v>
      </c>
      <c r="N13469" s="4" t="s">
        <v>21</v>
      </c>
    </row>
    <row r="13470" spans="1:14" x14ac:dyDescent="0.25">
      <c r="A13470" s="1" t="s">
        <v>367</v>
      </c>
      <c r="B13470" s="2" t="s">
        <v>162</v>
      </c>
      <c r="C13470" s="2" t="s">
        <v>567</v>
      </c>
      <c r="D13470" s="2" t="s">
        <v>17885</v>
      </c>
      <c r="E13470" s="2" t="s">
        <v>11358</v>
      </c>
      <c r="F13470" s="2">
        <v>73152100</v>
      </c>
      <c r="G13470" s="2" t="s">
        <v>496</v>
      </c>
      <c r="H13470" s="2">
        <v>5</v>
      </c>
      <c r="I13470" s="2">
        <v>6</v>
      </c>
      <c r="J13470" s="2">
        <v>10</v>
      </c>
      <c r="K13470" s="2">
        <v>1</v>
      </c>
      <c r="L13470" s="3">
        <v>4000000</v>
      </c>
      <c r="M13470" s="2" t="s">
        <v>20</v>
      </c>
      <c r="N13470" s="4" t="s">
        <v>21</v>
      </c>
    </row>
    <row r="13471" spans="1:14" x14ac:dyDescent="0.25">
      <c r="A13471" s="1" t="s">
        <v>367</v>
      </c>
      <c r="B13471" s="2" t="s">
        <v>162</v>
      </c>
      <c r="C13471" s="2" t="s">
        <v>567</v>
      </c>
      <c r="D13471" s="2" t="s">
        <v>17885</v>
      </c>
      <c r="E13471" s="2" t="s">
        <v>11359</v>
      </c>
      <c r="F13471" s="2">
        <v>73152100</v>
      </c>
      <c r="G13471" s="2" t="s">
        <v>496</v>
      </c>
      <c r="H13471" s="2">
        <v>5</v>
      </c>
      <c r="I13471" s="2">
        <v>6</v>
      </c>
      <c r="J13471" s="2">
        <v>10</v>
      </c>
      <c r="K13471" s="2">
        <v>1</v>
      </c>
      <c r="L13471" s="3">
        <v>6000000</v>
      </c>
      <c r="M13471" s="2" t="s">
        <v>20</v>
      </c>
      <c r="N13471" s="4" t="s">
        <v>21</v>
      </c>
    </row>
    <row r="13472" spans="1:14" x14ac:dyDescent="0.25">
      <c r="A13472" s="1" t="s">
        <v>367</v>
      </c>
      <c r="B13472" s="2" t="s">
        <v>162</v>
      </c>
      <c r="C13472" s="2" t="s">
        <v>567</v>
      </c>
      <c r="D13472" s="2" t="s">
        <v>17885</v>
      </c>
      <c r="E13472" s="2" t="s">
        <v>11360</v>
      </c>
      <c r="F13472" s="2">
        <v>73152100</v>
      </c>
      <c r="G13472" s="2" t="s">
        <v>496</v>
      </c>
      <c r="H13472" s="2">
        <v>5</v>
      </c>
      <c r="I13472" s="2">
        <v>6</v>
      </c>
      <c r="J13472" s="2">
        <v>10</v>
      </c>
      <c r="K13472" s="2">
        <v>1</v>
      </c>
      <c r="L13472" s="3">
        <v>4000000</v>
      </c>
      <c r="M13472" s="2" t="s">
        <v>20</v>
      </c>
      <c r="N13472" s="4" t="s">
        <v>21</v>
      </c>
    </row>
    <row r="13473" spans="1:14" x14ac:dyDescent="0.25">
      <c r="A13473" s="1" t="s">
        <v>367</v>
      </c>
      <c r="B13473" s="2" t="s">
        <v>162</v>
      </c>
      <c r="C13473" s="2" t="s">
        <v>567</v>
      </c>
      <c r="D13473" s="2" t="s">
        <v>17885</v>
      </c>
      <c r="E13473" s="2" t="s">
        <v>11361</v>
      </c>
      <c r="F13473" s="2">
        <v>72154500</v>
      </c>
      <c r="G13473" s="2" t="s">
        <v>496</v>
      </c>
      <c r="H13473" s="2">
        <v>5</v>
      </c>
      <c r="I13473" s="2">
        <v>6</v>
      </c>
      <c r="J13473" s="2">
        <v>10</v>
      </c>
      <c r="K13473" s="2">
        <v>1</v>
      </c>
      <c r="L13473" s="3">
        <v>6000000</v>
      </c>
      <c r="M13473" s="2" t="s">
        <v>20</v>
      </c>
      <c r="N13473" s="4" t="s">
        <v>21</v>
      </c>
    </row>
    <row r="13474" spans="1:14" x14ac:dyDescent="0.25">
      <c r="A13474" s="1" t="s">
        <v>367</v>
      </c>
      <c r="B13474" s="2" t="s">
        <v>162</v>
      </c>
      <c r="C13474" s="2" t="s">
        <v>567</v>
      </c>
      <c r="D13474" s="2" t="s">
        <v>17885</v>
      </c>
      <c r="E13474" s="2" t="s">
        <v>11362</v>
      </c>
      <c r="F13474" s="2">
        <v>73152100</v>
      </c>
      <c r="G13474" s="2" t="s">
        <v>496</v>
      </c>
      <c r="H13474" s="2">
        <v>5</v>
      </c>
      <c r="I13474" s="2">
        <v>6</v>
      </c>
      <c r="J13474" s="2">
        <v>10</v>
      </c>
      <c r="K13474" s="2">
        <v>1</v>
      </c>
      <c r="L13474" s="3">
        <v>800000</v>
      </c>
      <c r="M13474" s="2" t="s">
        <v>20</v>
      </c>
      <c r="N13474" s="4" t="s">
        <v>21</v>
      </c>
    </row>
    <row r="13475" spans="1:14" x14ac:dyDescent="0.25">
      <c r="A13475" s="1" t="s">
        <v>367</v>
      </c>
      <c r="B13475" s="2" t="s">
        <v>162</v>
      </c>
      <c r="C13475" s="2" t="s">
        <v>567</v>
      </c>
      <c r="D13475" s="2" t="s">
        <v>17885</v>
      </c>
      <c r="E13475" s="2" t="s">
        <v>11363</v>
      </c>
      <c r="F13475" s="2">
        <v>73152100</v>
      </c>
      <c r="G13475" s="2" t="s">
        <v>496</v>
      </c>
      <c r="H13475" s="2">
        <v>5</v>
      </c>
      <c r="I13475" s="2">
        <v>6</v>
      </c>
      <c r="J13475" s="2">
        <v>10</v>
      </c>
      <c r="K13475" s="2">
        <v>1</v>
      </c>
      <c r="L13475" s="3">
        <v>7950000</v>
      </c>
      <c r="M13475" s="2" t="s">
        <v>20</v>
      </c>
      <c r="N13475" s="4" t="s">
        <v>21</v>
      </c>
    </row>
    <row r="13476" spans="1:14" x14ac:dyDescent="0.25">
      <c r="A13476" s="1" t="s">
        <v>367</v>
      </c>
      <c r="B13476" s="2" t="s">
        <v>162</v>
      </c>
      <c r="C13476" s="2" t="s">
        <v>567</v>
      </c>
      <c r="D13476" s="2" t="s">
        <v>17885</v>
      </c>
      <c r="E13476" s="2" t="s">
        <v>11364</v>
      </c>
      <c r="F13476" s="2">
        <v>73152100</v>
      </c>
      <c r="G13476" s="2" t="s">
        <v>496</v>
      </c>
      <c r="H13476" s="2">
        <v>5</v>
      </c>
      <c r="I13476" s="2">
        <v>6</v>
      </c>
      <c r="J13476" s="2">
        <v>10</v>
      </c>
      <c r="K13476" s="2">
        <v>1</v>
      </c>
      <c r="L13476" s="3">
        <v>3500000</v>
      </c>
      <c r="M13476" s="2" t="s">
        <v>20</v>
      </c>
      <c r="N13476" s="4" t="s">
        <v>21</v>
      </c>
    </row>
    <row r="13477" spans="1:14" x14ac:dyDescent="0.25">
      <c r="A13477" s="1" t="s">
        <v>367</v>
      </c>
      <c r="B13477" s="2" t="s">
        <v>162</v>
      </c>
      <c r="C13477" s="2" t="s">
        <v>567</v>
      </c>
      <c r="D13477" s="2" t="s">
        <v>17885</v>
      </c>
      <c r="E13477" s="2" t="s">
        <v>11365</v>
      </c>
      <c r="F13477" s="2">
        <v>72151500</v>
      </c>
      <c r="G13477" s="2" t="s">
        <v>496</v>
      </c>
      <c r="H13477" s="2">
        <v>5</v>
      </c>
      <c r="I13477" s="2">
        <v>6</v>
      </c>
      <c r="J13477" s="2">
        <v>10</v>
      </c>
      <c r="K13477" s="2">
        <v>1</v>
      </c>
      <c r="L13477" s="3">
        <v>6000000</v>
      </c>
      <c r="M13477" s="2" t="s">
        <v>20</v>
      </c>
      <c r="N13477" s="4" t="s">
        <v>21</v>
      </c>
    </row>
    <row r="13478" spans="1:14" x14ac:dyDescent="0.25">
      <c r="A13478" s="1" t="s">
        <v>367</v>
      </c>
      <c r="B13478" s="2" t="s">
        <v>162</v>
      </c>
      <c r="C13478" s="2" t="s">
        <v>567</v>
      </c>
      <c r="D13478" s="2" t="s">
        <v>17885</v>
      </c>
      <c r="E13478" s="2" t="s">
        <v>11366</v>
      </c>
      <c r="F13478" s="2">
        <v>72154100</v>
      </c>
      <c r="G13478" s="2" t="s">
        <v>496</v>
      </c>
      <c r="H13478" s="2">
        <v>5</v>
      </c>
      <c r="I13478" s="2">
        <v>6</v>
      </c>
      <c r="J13478" s="2">
        <v>10</v>
      </c>
      <c r="K13478" s="2">
        <v>1</v>
      </c>
      <c r="L13478" s="3">
        <v>7900000</v>
      </c>
      <c r="M13478" s="2" t="s">
        <v>20</v>
      </c>
      <c r="N13478" s="4" t="s">
        <v>21</v>
      </c>
    </row>
    <row r="13479" spans="1:14" x14ac:dyDescent="0.25">
      <c r="A13479" s="1" t="s">
        <v>367</v>
      </c>
      <c r="B13479" s="2" t="s">
        <v>162</v>
      </c>
      <c r="C13479" s="2" t="s">
        <v>567</v>
      </c>
      <c r="D13479" s="2" t="s">
        <v>17885</v>
      </c>
      <c r="E13479" s="2" t="s">
        <v>11367</v>
      </c>
      <c r="F13479" s="2">
        <v>73152100</v>
      </c>
      <c r="G13479" s="2" t="s">
        <v>496</v>
      </c>
      <c r="H13479" s="2">
        <v>5</v>
      </c>
      <c r="I13479" s="2">
        <v>6</v>
      </c>
      <c r="J13479" s="2">
        <v>10</v>
      </c>
      <c r="K13479" s="2">
        <v>1</v>
      </c>
      <c r="L13479" s="3">
        <v>11000000</v>
      </c>
      <c r="M13479" s="2" t="s">
        <v>20</v>
      </c>
      <c r="N13479" s="4" t="s">
        <v>21</v>
      </c>
    </row>
    <row r="13480" spans="1:14" x14ac:dyDescent="0.25">
      <c r="A13480" s="1" t="s">
        <v>367</v>
      </c>
      <c r="B13480" s="2" t="s">
        <v>162</v>
      </c>
      <c r="C13480" s="2" t="s">
        <v>567</v>
      </c>
      <c r="D13480" s="2" t="s">
        <v>17885</v>
      </c>
      <c r="E13480" s="2" t="s">
        <v>11368</v>
      </c>
      <c r="F13480" s="2">
        <v>72154500</v>
      </c>
      <c r="G13480" s="2" t="s">
        <v>496</v>
      </c>
      <c r="H13480" s="2">
        <v>5</v>
      </c>
      <c r="I13480" s="2">
        <v>6</v>
      </c>
      <c r="J13480" s="2">
        <v>10</v>
      </c>
      <c r="K13480" s="2">
        <v>1</v>
      </c>
      <c r="L13480" s="3">
        <v>6500000</v>
      </c>
      <c r="M13480" s="2" t="s">
        <v>20</v>
      </c>
      <c r="N13480" s="4" t="s">
        <v>21</v>
      </c>
    </row>
    <row r="13481" spans="1:14" x14ac:dyDescent="0.25">
      <c r="A13481" s="1" t="s">
        <v>367</v>
      </c>
      <c r="B13481" s="2" t="s">
        <v>162</v>
      </c>
      <c r="C13481" s="2" t="s">
        <v>567</v>
      </c>
      <c r="D13481" s="2" t="s">
        <v>17885</v>
      </c>
      <c r="E13481" s="2" t="s">
        <v>11369</v>
      </c>
      <c r="F13481" s="2">
        <v>72154500</v>
      </c>
      <c r="G13481" s="2" t="s">
        <v>496</v>
      </c>
      <c r="H13481" s="2">
        <v>5</v>
      </c>
      <c r="I13481" s="2">
        <v>6</v>
      </c>
      <c r="J13481" s="2">
        <v>10</v>
      </c>
      <c r="K13481" s="2">
        <v>1</v>
      </c>
      <c r="L13481" s="3">
        <v>6500000</v>
      </c>
      <c r="M13481" s="2" t="s">
        <v>20</v>
      </c>
      <c r="N13481" s="4" t="s">
        <v>21</v>
      </c>
    </row>
    <row r="13482" spans="1:14" x14ac:dyDescent="0.25">
      <c r="A13482" s="1" t="s">
        <v>367</v>
      </c>
      <c r="B13482" s="2" t="s">
        <v>162</v>
      </c>
      <c r="C13482" s="2" t="s">
        <v>567</v>
      </c>
      <c r="D13482" s="2" t="s">
        <v>17885</v>
      </c>
      <c r="E13482" s="2" t="s">
        <v>11370</v>
      </c>
      <c r="F13482" s="2">
        <v>73152100</v>
      </c>
      <c r="G13482" s="2" t="s">
        <v>496</v>
      </c>
      <c r="H13482" s="2">
        <v>5</v>
      </c>
      <c r="I13482" s="2">
        <v>6</v>
      </c>
      <c r="J13482" s="2">
        <v>10</v>
      </c>
      <c r="K13482" s="2">
        <v>1</v>
      </c>
      <c r="L13482" s="3">
        <v>3000000</v>
      </c>
      <c r="M13482" s="2" t="s">
        <v>20</v>
      </c>
      <c r="N13482" s="4" t="s">
        <v>21</v>
      </c>
    </row>
    <row r="13483" spans="1:14" x14ac:dyDescent="0.25">
      <c r="A13483" s="1" t="s">
        <v>367</v>
      </c>
      <c r="B13483" s="2" t="s">
        <v>162</v>
      </c>
      <c r="C13483" s="2" t="s">
        <v>567</v>
      </c>
      <c r="D13483" s="2" t="s">
        <v>17885</v>
      </c>
      <c r="E13483" s="2" t="s">
        <v>11371</v>
      </c>
      <c r="F13483" s="2">
        <v>72154500</v>
      </c>
      <c r="G13483" s="2" t="s">
        <v>496</v>
      </c>
      <c r="H13483" s="2">
        <v>5</v>
      </c>
      <c r="I13483" s="2">
        <v>6</v>
      </c>
      <c r="J13483" s="2">
        <v>10</v>
      </c>
      <c r="K13483" s="2">
        <v>1</v>
      </c>
      <c r="L13483" s="3">
        <v>6500000</v>
      </c>
      <c r="M13483" s="2" t="s">
        <v>20</v>
      </c>
      <c r="N13483" s="4" t="s">
        <v>21</v>
      </c>
    </row>
    <row r="13484" spans="1:14" x14ac:dyDescent="0.25">
      <c r="A13484" s="1" t="s">
        <v>367</v>
      </c>
      <c r="B13484" s="2" t="s">
        <v>162</v>
      </c>
      <c r="C13484" s="2" t="s">
        <v>567</v>
      </c>
      <c r="D13484" s="2" t="s">
        <v>17885</v>
      </c>
      <c r="E13484" s="2" t="s">
        <v>11372</v>
      </c>
      <c r="F13484" s="2">
        <v>73152100</v>
      </c>
      <c r="G13484" s="2" t="s">
        <v>496</v>
      </c>
      <c r="H13484" s="2">
        <v>5</v>
      </c>
      <c r="I13484" s="2">
        <v>6</v>
      </c>
      <c r="J13484" s="2">
        <v>10</v>
      </c>
      <c r="K13484" s="2">
        <v>1</v>
      </c>
      <c r="L13484" s="3">
        <v>2200000</v>
      </c>
      <c r="M13484" s="2" t="s">
        <v>20</v>
      </c>
      <c r="N13484" s="4" t="s">
        <v>21</v>
      </c>
    </row>
    <row r="13485" spans="1:14" x14ac:dyDescent="0.25">
      <c r="A13485" s="1" t="s">
        <v>367</v>
      </c>
      <c r="B13485" s="2" t="s">
        <v>162</v>
      </c>
      <c r="C13485" s="2" t="s">
        <v>567</v>
      </c>
      <c r="D13485" s="2" t="s">
        <v>17885</v>
      </c>
      <c r="E13485" s="2" t="s">
        <v>11373</v>
      </c>
      <c r="F13485" s="2">
        <v>73152100</v>
      </c>
      <c r="G13485" s="2" t="s">
        <v>496</v>
      </c>
      <c r="H13485" s="2">
        <v>5</v>
      </c>
      <c r="I13485" s="2">
        <v>6</v>
      </c>
      <c r="J13485" s="2">
        <v>10</v>
      </c>
      <c r="K13485" s="2">
        <v>1</v>
      </c>
      <c r="L13485" s="3">
        <v>2200000</v>
      </c>
      <c r="M13485" s="2" t="s">
        <v>20</v>
      </c>
      <c r="N13485" s="4" t="s">
        <v>21</v>
      </c>
    </row>
    <row r="13486" spans="1:14" x14ac:dyDescent="0.25">
      <c r="A13486" s="1" t="s">
        <v>367</v>
      </c>
      <c r="B13486" s="2" t="s">
        <v>162</v>
      </c>
      <c r="C13486" s="2" t="s">
        <v>567</v>
      </c>
      <c r="D13486" s="2" t="s">
        <v>17885</v>
      </c>
      <c r="E13486" s="2" t="s">
        <v>11374</v>
      </c>
      <c r="F13486" s="2">
        <v>73152100</v>
      </c>
      <c r="G13486" s="2" t="s">
        <v>496</v>
      </c>
      <c r="H13486" s="2">
        <v>5</v>
      </c>
      <c r="I13486" s="2">
        <v>6</v>
      </c>
      <c r="J13486" s="2">
        <v>10</v>
      </c>
      <c r="K13486" s="2">
        <v>1</v>
      </c>
      <c r="L13486" s="3">
        <v>2000000</v>
      </c>
      <c r="M13486" s="2" t="s">
        <v>20</v>
      </c>
      <c r="N13486" s="4" t="s">
        <v>21</v>
      </c>
    </row>
    <row r="13487" spans="1:14" x14ac:dyDescent="0.25">
      <c r="A13487" s="1" t="s">
        <v>367</v>
      </c>
      <c r="B13487" s="2" t="s">
        <v>162</v>
      </c>
      <c r="C13487" s="2" t="s">
        <v>567</v>
      </c>
      <c r="D13487" s="2" t="s">
        <v>17885</v>
      </c>
      <c r="E13487" s="2" t="s">
        <v>11375</v>
      </c>
      <c r="F13487" s="2">
        <v>73152100</v>
      </c>
      <c r="G13487" s="2" t="s">
        <v>496</v>
      </c>
      <c r="H13487" s="2">
        <v>5</v>
      </c>
      <c r="I13487" s="2">
        <v>6</v>
      </c>
      <c r="J13487" s="2">
        <v>10</v>
      </c>
      <c r="K13487" s="2">
        <v>1</v>
      </c>
      <c r="L13487" s="3">
        <v>1500000</v>
      </c>
      <c r="M13487" s="2" t="s">
        <v>20</v>
      </c>
      <c r="N13487" s="4" t="s">
        <v>21</v>
      </c>
    </row>
    <row r="13488" spans="1:14" x14ac:dyDescent="0.25">
      <c r="A13488" s="1" t="s">
        <v>367</v>
      </c>
      <c r="B13488" s="2" t="s">
        <v>162</v>
      </c>
      <c r="C13488" s="2" t="s">
        <v>567</v>
      </c>
      <c r="D13488" s="2" t="s">
        <v>17885</v>
      </c>
      <c r="E13488" s="2" t="s">
        <v>11376</v>
      </c>
      <c r="F13488" s="2">
        <v>73152100</v>
      </c>
      <c r="G13488" s="2" t="s">
        <v>496</v>
      </c>
      <c r="H13488" s="2">
        <v>5</v>
      </c>
      <c r="I13488" s="2">
        <v>6</v>
      </c>
      <c r="J13488" s="2">
        <v>10</v>
      </c>
      <c r="K13488" s="2">
        <v>1</v>
      </c>
      <c r="L13488" s="3">
        <v>2000000</v>
      </c>
      <c r="M13488" s="2" t="s">
        <v>20</v>
      </c>
      <c r="N13488" s="4" t="s">
        <v>21</v>
      </c>
    </row>
    <row r="13489" spans="1:14" x14ac:dyDescent="0.25">
      <c r="A13489" s="1" t="s">
        <v>367</v>
      </c>
      <c r="B13489" s="2" t="s">
        <v>162</v>
      </c>
      <c r="C13489" s="2" t="s">
        <v>567</v>
      </c>
      <c r="D13489" s="2" t="s">
        <v>17885</v>
      </c>
      <c r="E13489" s="2" t="s">
        <v>11377</v>
      </c>
      <c r="F13489" s="2">
        <v>78181900</v>
      </c>
      <c r="G13489" s="2" t="s">
        <v>490</v>
      </c>
      <c r="H13489" s="2">
        <v>5</v>
      </c>
      <c r="I13489" s="2">
        <v>6</v>
      </c>
      <c r="J13489" s="2">
        <v>10</v>
      </c>
      <c r="K13489" s="2">
        <v>1</v>
      </c>
      <c r="L13489" s="3">
        <v>9000000</v>
      </c>
      <c r="M13489" s="2" t="s">
        <v>20</v>
      </c>
      <c r="N13489" s="4" t="s">
        <v>21</v>
      </c>
    </row>
    <row r="13490" spans="1:14" x14ac:dyDescent="0.25">
      <c r="A13490" s="1" t="s">
        <v>367</v>
      </c>
      <c r="B13490" s="2" t="s">
        <v>162</v>
      </c>
      <c r="C13490" s="2" t="s">
        <v>567</v>
      </c>
      <c r="D13490" s="2" t="s">
        <v>17885</v>
      </c>
      <c r="E13490" s="2" t="s">
        <v>11378</v>
      </c>
      <c r="F13490" s="2">
        <v>78181900</v>
      </c>
      <c r="G13490" s="2" t="s">
        <v>496</v>
      </c>
      <c r="H13490" s="2">
        <v>5</v>
      </c>
      <c r="I13490" s="2">
        <v>6</v>
      </c>
      <c r="J13490" s="2">
        <v>10</v>
      </c>
      <c r="K13490" s="2">
        <v>1</v>
      </c>
      <c r="L13490" s="3">
        <v>9000000</v>
      </c>
      <c r="M13490" s="2" t="s">
        <v>20</v>
      </c>
      <c r="N13490" s="4" t="s">
        <v>21</v>
      </c>
    </row>
    <row r="13491" spans="1:14" x14ac:dyDescent="0.25">
      <c r="A13491" s="1" t="s">
        <v>367</v>
      </c>
      <c r="B13491" s="2" t="s">
        <v>162</v>
      </c>
      <c r="C13491" s="2" t="s">
        <v>567</v>
      </c>
      <c r="D13491" s="2" t="s">
        <v>17885</v>
      </c>
      <c r="E13491" s="2" t="s">
        <v>11379</v>
      </c>
      <c r="F13491" s="2">
        <v>78181900</v>
      </c>
      <c r="G13491" s="2" t="s">
        <v>490</v>
      </c>
      <c r="H13491" s="2">
        <v>5</v>
      </c>
      <c r="I13491" s="2">
        <v>6</v>
      </c>
      <c r="J13491" s="2">
        <v>10</v>
      </c>
      <c r="K13491" s="2">
        <v>1</v>
      </c>
      <c r="L13491" s="3">
        <v>9000000</v>
      </c>
      <c r="M13491" s="2" t="s">
        <v>20</v>
      </c>
      <c r="N13491" s="4" t="s">
        <v>21</v>
      </c>
    </row>
    <row r="13492" spans="1:14" x14ac:dyDescent="0.25">
      <c r="A13492" s="1" t="s">
        <v>367</v>
      </c>
      <c r="B13492" s="2" t="s">
        <v>162</v>
      </c>
      <c r="C13492" s="2" t="s">
        <v>567</v>
      </c>
      <c r="D13492" s="2" t="s">
        <v>17885</v>
      </c>
      <c r="E13492" s="2" t="s">
        <v>11380</v>
      </c>
      <c r="F13492" s="2">
        <v>73152101</v>
      </c>
      <c r="G13492" s="2" t="s">
        <v>496</v>
      </c>
      <c r="H13492" s="2">
        <v>6</v>
      </c>
      <c r="I13492" s="2">
        <v>5</v>
      </c>
      <c r="J13492" s="2">
        <v>10</v>
      </c>
      <c r="K13492" s="2">
        <v>1</v>
      </c>
      <c r="L13492" s="3">
        <v>2000000</v>
      </c>
      <c r="M13492" s="2" t="s">
        <v>20</v>
      </c>
      <c r="N13492" s="4" t="s">
        <v>21</v>
      </c>
    </row>
    <row r="13493" spans="1:14" x14ac:dyDescent="0.25">
      <c r="A13493" s="1" t="s">
        <v>367</v>
      </c>
      <c r="B13493" s="2" t="s">
        <v>162</v>
      </c>
      <c r="C13493" s="2" t="s">
        <v>567</v>
      </c>
      <c r="D13493" s="2" t="s">
        <v>17885</v>
      </c>
      <c r="E13493" s="2" t="s">
        <v>11381</v>
      </c>
      <c r="F13493" s="2">
        <v>0</v>
      </c>
      <c r="G13493" s="2" t="s">
        <v>17856</v>
      </c>
      <c r="H13493" s="2">
        <v>1</v>
      </c>
      <c r="I13493" s="2">
        <v>6</v>
      </c>
      <c r="J13493" s="2">
        <v>10</v>
      </c>
      <c r="K13493" s="2">
        <v>1</v>
      </c>
      <c r="L13493" s="3">
        <v>17500</v>
      </c>
      <c r="M13493" s="2" t="s">
        <v>20</v>
      </c>
      <c r="N13493" s="4" t="s">
        <v>21</v>
      </c>
    </row>
    <row r="13494" spans="1:14" x14ac:dyDescent="0.25">
      <c r="A13494" s="1" t="s">
        <v>367</v>
      </c>
      <c r="B13494" s="2" t="s">
        <v>207</v>
      </c>
      <c r="C13494" s="2" t="s">
        <v>207</v>
      </c>
      <c r="D13494" s="2" t="s">
        <v>208</v>
      </c>
      <c r="E13494" s="2" t="s">
        <v>11382</v>
      </c>
      <c r="F13494" s="2">
        <v>78111803</v>
      </c>
      <c r="G13494" s="2" t="s">
        <v>496</v>
      </c>
      <c r="H13494" s="2">
        <v>1</v>
      </c>
      <c r="I13494" s="2">
        <v>10</v>
      </c>
      <c r="J13494" s="2">
        <v>10</v>
      </c>
      <c r="K13494" s="2">
        <v>1</v>
      </c>
      <c r="L13494" s="3">
        <v>390540000</v>
      </c>
      <c r="M13494" s="2" t="s">
        <v>20</v>
      </c>
      <c r="N13494" s="4" t="s">
        <v>17385</v>
      </c>
    </row>
    <row r="13495" spans="1:14" x14ac:dyDescent="0.25">
      <c r="A13495" s="1" t="s">
        <v>367</v>
      </c>
      <c r="B13495" s="2" t="s">
        <v>207</v>
      </c>
      <c r="C13495" s="2" t="s">
        <v>207</v>
      </c>
      <c r="D13495" s="2" t="s">
        <v>208</v>
      </c>
      <c r="E13495" s="2" t="s">
        <v>11383</v>
      </c>
      <c r="F13495" s="2">
        <v>0</v>
      </c>
      <c r="G13495" s="2" t="s">
        <v>17856</v>
      </c>
      <c r="H13495" s="2">
        <v>1</v>
      </c>
      <c r="I13495" s="2">
        <v>6</v>
      </c>
      <c r="J13495" s="2">
        <v>10</v>
      </c>
      <c r="K13495" s="2">
        <v>1</v>
      </c>
      <c r="L13495" s="3">
        <v>2122500</v>
      </c>
      <c r="M13495" s="2" t="s">
        <v>20</v>
      </c>
      <c r="N13495" s="4" t="s">
        <v>21</v>
      </c>
    </row>
    <row r="13496" spans="1:14" x14ac:dyDescent="0.25">
      <c r="A13496" s="1" t="s">
        <v>367</v>
      </c>
      <c r="B13496" s="2" t="s">
        <v>162</v>
      </c>
      <c r="C13496" s="2" t="s">
        <v>457</v>
      </c>
      <c r="D13496" s="2" t="s">
        <v>17868</v>
      </c>
      <c r="E13496" s="2" t="s">
        <v>11384</v>
      </c>
      <c r="F13496" s="2">
        <v>78181507</v>
      </c>
      <c r="G13496" s="2" t="s">
        <v>496</v>
      </c>
      <c r="H13496" s="2">
        <v>1</v>
      </c>
      <c r="I13496" s="2">
        <v>10</v>
      </c>
      <c r="J13496" s="2">
        <v>10</v>
      </c>
      <c r="K13496" s="2">
        <v>1</v>
      </c>
      <c r="L13496" s="3">
        <v>111470814.25999999</v>
      </c>
      <c r="M13496" s="2" t="s">
        <v>20</v>
      </c>
      <c r="N13496" s="4" t="s">
        <v>17385</v>
      </c>
    </row>
    <row r="13497" spans="1:14" x14ac:dyDescent="0.25">
      <c r="A13497" s="1" t="s">
        <v>367</v>
      </c>
      <c r="B13497" s="2" t="s">
        <v>181</v>
      </c>
      <c r="C13497" s="2" t="s">
        <v>321</v>
      </c>
      <c r="D13497" s="2" t="s">
        <v>322</v>
      </c>
      <c r="E13497" s="2" t="s">
        <v>11385</v>
      </c>
      <c r="F13497" s="2">
        <v>80161801</v>
      </c>
      <c r="G13497" s="2" t="s">
        <v>490</v>
      </c>
      <c r="H13497" s="2">
        <v>1</v>
      </c>
      <c r="I13497" s="2">
        <v>10</v>
      </c>
      <c r="J13497" s="2">
        <v>10</v>
      </c>
      <c r="K13497" s="2">
        <v>1</v>
      </c>
      <c r="L13497" s="3">
        <v>37045755</v>
      </c>
      <c r="M13497" s="2" t="s">
        <v>20</v>
      </c>
      <c r="N13497" s="4" t="s">
        <v>17385</v>
      </c>
    </row>
    <row r="13498" spans="1:14" x14ac:dyDescent="0.25">
      <c r="A13498" s="1" t="s">
        <v>367</v>
      </c>
      <c r="B13498" s="2" t="s">
        <v>353</v>
      </c>
      <c r="C13498" s="2" t="s">
        <v>353</v>
      </c>
      <c r="D13498" s="2" t="s">
        <v>354</v>
      </c>
      <c r="E13498" s="2" t="s">
        <v>11386</v>
      </c>
      <c r="F13498" s="2">
        <v>78111800</v>
      </c>
      <c r="G13498" s="2" t="s">
        <v>19</v>
      </c>
      <c r="H13498" s="2">
        <v>1</v>
      </c>
      <c r="I13498" s="2">
        <v>12</v>
      </c>
      <c r="J13498" s="2">
        <v>10</v>
      </c>
      <c r="K13498" s="2">
        <v>1</v>
      </c>
      <c r="L13498" s="3">
        <v>7544192</v>
      </c>
      <c r="M13498" s="2" t="s">
        <v>20</v>
      </c>
      <c r="N13498" s="4" t="s">
        <v>21</v>
      </c>
    </row>
    <row r="13499" spans="1:14" x14ac:dyDescent="0.25">
      <c r="A13499" s="1" t="s">
        <v>367</v>
      </c>
      <c r="B13499" s="2" t="s">
        <v>177</v>
      </c>
      <c r="C13499" s="2" t="s">
        <v>177</v>
      </c>
      <c r="D13499" s="2" t="s">
        <v>178</v>
      </c>
      <c r="E13499" s="2" t="s">
        <v>11387</v>
      </c>
      <c r="F13499" s="2">
        <v>20102301</v>
      </c>
      <c r="G13499" s="2" t="s">
        <v>19</v>
      </c>
      <c r="H13499" s="2">
        <v>3</v>
      </c>
      <c r="I13499" s="2">
        <v>9</v>
      </c>
      <c r="J13499" s="2">
        <v>10</v>
      </c>
      <c r="K13499" s="2">
        <v>1</v>
      </c>
      <c r="L13499" s="3">
        <v>1365000</v>
      </c>
      <c r="M13499" s="2" t="s">
        <v>20</v>
      </c>
      <c r="N13499" s="4" t="s">
        <v>21</v>
      </c>
    </row>
    <row r="13500" spans="1:14" x14ac:dyDescent="0.25">
      <c r="A13500" s="1" t="s">
        <v>367</v>
      </c>
      <c r="B13500" s="2" t="s">
        <v>408</v>
      </c>
      <c r="C13500" s="2" t="s">
        <v>409</v>
      </c>
      <c r="D13500" s="2" t="s">
        <v>17858</v>
      </c>
      <c r="E13500" s="2" t="s">
        <v>11388</v>
      </c>
      <c r="F13500" s="2">
        <v>12352300</v>
      </c>
      <c r="G13500" s="2" t="s">
        <v>490</v>
      </c>
      <c r="H13500" s="2">
        <v>4</v>
      </c>
      <c r="I13500" s="2">
        <v>6</v>
      </c>
      <c r="J13500" s="2">
        <v>10</v>
      </c>
      <c r="K13500" s="2">
        <v>1</v>
      </c>
      <c r="L13500" s="3">
        <v>7472878</v>
      </c>
      <c r="M13500" s="2" t="s">
        <v>20</v>
      </c>
      <c r="N13500" s="4" t="s">
        <v>17384</v>
      </c>
    </row>
    <row r="13501" spans="1:14" x14ac:dyDescent="0.25">
      <c r="A13501" s="1" t="s">
        <v>367</v>
      </c>
      <c r="B13501" s="2" t="s">
        <v>162</v>
      </c>
      <c r="C13501" s="2" t="s">
        <v>567</v>
      </c>
      <c r="D13501" s="2" t="s">
        <v>17885</v>
      </c>
      <c r="E13501" s="2" t="s">
        <v>11389</v>
      </c>
      <c r="F13501" s="2">
        <v>78181800</v>
      </c>
      <c r="G13501" s="2" t="s">
        <v>19</v>
      </c>
      <c r="H13501" s="2">
        <v>6</v>
      </c>
      <c r="I13501" s="2">
        <v>5</v>
      </c>
      <c r="J13501" s="2">
        <v>10</v>
      </c>
      <c r="K13501" s="2">
        <v>1</v>
      </c>
      <c r="L13501" s="3">
        <v>271133416</v>
      </c>
      <c r="M13501" s="2" t="s">
        <v>20</v>
      </c>
      <c r="N13501" s="4" t="s">
        <v>17384</v>
      </c>
    </row>
    <row r="13502" spans="1:14" x14ac:dyDescent="0.25">
      <c r="A13502" s="1" t="s">
        <v>367</v>
      </c>
      <c r="B13502" s="2" t="s">
        <v>408</v>
      </c>
      <c r="C13502" s="2" t="s">
        <v>1186</v>
      </c>
      <c r="D13502" s="2" t="s">
        <v>17937</v>
      </c>
      <c r="E13502" s="2" t="s">
        <v>11390</v>
      </c>
      <c r="F13502" s="2">
        <v>12142100</v>
      </c>
      <c r="G13502" s="2" t="s">
        <v>490</v>
      </c>
      <c r="H13502" s="2">
        <v>5</v>
      </c>
      <c r="I13502" s="2">
        <v>5</v>
      </c>
      <c r="J13502" s="2">
        <v>10</v>
      </c>
      <c r="K13502" s="2">
        <v>1</v>
      </c>
      <c r="L13502" s="3">
        <v>1473271</v>
      </c>
      <c r="M13502" s="2" t="s">
        <v>20</v>
      </c>
      <c r="N13502" s="4" t="s">
        <v>17384</v>
      </c>
    </row>
    <row r="13503" spans="1:14" x14ac:dyDescent="0.25">
      <c r="A13503" s="1" t="s">
        <v>367</v>
      </c>
      <c r="B13503" s="2" t="s">
        <v>278</v>
      </c>
      <c r="C13503" s="2" t="s">
        <v>279</v>
      </c>
      <c r="D13503" s="2" t="s">
        <v>280</v>
      </c>
      <c r="E13503" s="2" t="s">
        <v>11391</v>
      </c>
      <c r="F13503" s="2">
        <v>81102300</v>
      </c>
      <c r="G13503" s="2" t="s">
        <v>17856</v>
      </c>
      <c r="H13503" s="2">
        <v>1</v>
      </c>
      <c r="I13503" s="2">
        <v>6</v>
      </c>
      <c r="J13503" s="2">
        <v>10</v>
      </c>
      <c r="K13503" s="2">
        <v>1</v>
      </c>
      <c r="L13503" s="3">
        <v>23205000</v>
      </c>
      <c r="M13503" s="2" t="s">
        <v>20</v>
      </c>
      <c r="N13503" s="4" t="s">
        <v>21</v>
      </c>
    </row>
    <row r="13504" spans="1:14" x14ac:dyDescent="0.25">
      <c r="A13504" s="1" t="s">
        <v>367</v>
      </c>
      <c r="B13504" s="2" t="s">
        <v>278</v>
      </c>
      <c r="C13504" s="2" t="s">
        <v>279</v>
      </c>
      <c r="D13504" s="2" t="s">
        <v>280</v>
      </c>
      <c r="E13504" s="2" t="s">
        <v>11391</v>
      </c>
      <c r="F13504" s="2">
        <v>81102300</v>
      </c>
      <c r="G13504" s="2" t="s">
        <v>17856</v>
      </c>
      <c r="H13504" s="2">
        <v>1</v>
      </c>
      <c r="I13504" s="2">
        <v>6</v>
      </c>
      <c r="J13504" s="2">
        <v>10</v>
      </c>
      <c r="K13504" s="2">
        <v>1</v>
      </c>
      <c r="L13504" s="3">
        <v>23205000</v>
      </c>
      <c r="M13504" s="2" t="s">
        <v>20</v>
      </c>
      <c r="N13504" s="4" t="s">
        <v>21</v>
      </c>
    </row>
    <row r="13505" spans="1:14" x14ac:dyDescent="0.25">
      <c r="A13505" s="1" t="s">
        <v>367</v>
      </c>
      <c r="B13505" s="2" t="s">
        <v>278</v>
      </c>
      <c r="C13505" s="2" t="s">
        <v>279</v>
      </c>
      <c r="D13505" s="2" t="s">
        <v>280</v>
      </c>
      <c r="E13505" s="2" t="s">
        <v>11391</v>
      </c>
      <c r="F13505" s="2">
        <v>81102300</v>
      </c>
      <c r="G13505" s="2" t="s">
        <v>17856</v>
      </c>
      <c r="H13505" s="2">
        <v>1</v>
      </c>
      <c r="I13505" s="2">
        <v>6</v>
      </c>
      <c r="J13505" s="2">
        <v>10</v>
      </c>
      <c r="K13505" s="2">
        <v>1</v>
      </c>
      <c r="L13505" s="3">
        <v>23205000</v>
      </c>
      <c r="M13505" s="2" t="s">
        <v>20</v>
      </c>
      <c r="N13505" s="4" t="s">
        <v>21</v>
      </c>
    </row>
    <row r="13506" spans="1:14" x14ac:dyDescent="0.25">
      <c r="A13506" s="1" t="s">
        <v>367</v>
      </c>
      <c r="B13506" s="2" t="s">
        <v>278</v>
      </c>
      <c r="C13506" s="2" t="s">
        <v>279</v>
      </c>
      <c r="D13506" s="2" t="s">
        <v>280</v>
      </c>
      <c r="E13506" s="2" t="s">
        <v>11392</v>
      </c>
      <c r="F13506" s="2">
        <v>81102300</v>
      </c>
      <c r="G13506" s="2" t="s">
        <v>17856</v>
      </c>
      <c r="H13506" s="2">
        <v>1</v>
      </c>
      <c r="I13506" s="2">
        <v>6</v>
      </c>
      <c r="J13506" s="2">
        <v>10</v>
      </c>
      <c r="K13506" s="2">
        <v>1</v>
      </c>
      <c r="L13506" s="3">
        <v>4046000</v>
      </c>
      <c r="M13506" s="2" t="s">
        <v>20</v>
      </c>
      <c r="N13506" s="4" t="s">
        <v>21</v>
      </c>
    </row>
    <row r="13507" spans="1:14" x14ac:dyDescent="0.25">
      <c r="A13507" s="1" t="s">
        <v>367</v>
      </c>
      <c r="B13507" s="2" t="s">
        <v>278</v>
      </c>
      <c r="C13507" s="2" t="s">
        <v>279</v>
      </c>
      <c r="D13507" s="2" t="s">
        <v>280</v>
      </c>
      <c r="E13507" s="2" t="s">
        <v>11392</v>
      </c>
      <c r="F13507" s="2">
        <v>81102300</v>
      </c>
      <c r="G13507" s="2" t="s">
        <v>17856</v>
      </c>
      <c r="H13507" s="2">
        <v>1</v>
      </c>
      <c r="I13507" s="2">
        <v>6</v>
      </c>
      <c r="J13507" s="2">
        <v>10</v>
      </c>
      <c r="K13507" s="2">
        <v>1</v>
      </c>
      <c r="L13507" s="3">
        <v>4046000</v>
      </c>
      <c r="M13507" s="2" t="s">
        <v>20</v>
      </c>
      <c r="N13507" s="4" t="s">
        <v>21</v>
      </c>
    </row>
    <row r="13508" spans="1:14" x14ac:dyDescent="0.25">
      <c r="A13508" s="1" t="s">
        <v>367</v>
      </c>
      <c r="B13508" s="2" t="s">
        <v>278</v>
      </c>
      <c r="C13508" s="2" t="s">
        <v>279</v>
      </c>
      <c r="D13508" s="2" t="s">
        <v>280</v>
      </c>
      <c r="E13508" s="2" t="s">
        <v>11392</v>
      </c>
      <c r="F13508" s="2">
        <v>81102300</v>
      </c>
      <c r="G13508" s="2" t="s">
        <v>17856</v>
      </c>
      <c r="H13508" s="2">
        <v>1</v>
      </c>
      <c r="I13508" s="2">
        <v>6</v>
      </c>
      <c r="J13508" s="2">
        <v>10</v>
      </c>
      <c r="K13508" s="2">
        <v>1</v>
      </c>
      <c r="L13508" s="3">
        <v>4046000</v>
      </c>
      <c r="M13508" s="2" t="s">
        <v>20</v>
      </c>
      <c r="N13508" s="4" t="s">
        <v>21</v>
      </c>
    </row>
    <row r="13509" spans="1:14" x14ac:dyDescent="0.25">
      <c r="A13509" s="1" t="s">
        <v>367</v>
      </c>
      <c r="B13509" s="2" t="s">
        <v>278</v>
      </c>
      <c r="C13509" s="2" t="s">
        <v>279</v>
      </c>
      <c r="D13509" s="2" t="s">
        <v>280</v>
      </c>
      <c r="E13509" s="2" t="s">
        <v>11392</v>
      </c>
      <c r="F13509" s="2">
        <v>81102300</v>
      </c>
      <c r="G13509" s="2" t="s">
        <v>17856</v>
      </c>
      <c r="H13509" s="2">
        <v>1</v>
      </c>
      <c r="I13509" s="2">
        <v>6</v>
      </c>
      <c r="J13509" s="2">
        <v>10</v>
      </c>
      <c r="K13509" s="2">
        <v>1</v>
      </c>
      <c r="L13509" s="3">
        <v>4046000</v>
      </c>
      <c r="M13509" s="2" t="s">
        <v>20</v>
      </c>
      <c r="N13509" s="4" t="s">
        <v>21</v>
      </c>
    </row>
    <row r="13510" spans="1:14" x14ac:dyDescent="0.25">
      <c r="A13510" s="1" t="s">
        <v>367</v>
      </c>
      <c r="B13510" s="2" t="s">
        <v>278</v>
      </c>
      <c r="C13510" s="2" t="s">
        <v>279</v>
      </c>
      <c r="D13510" s="2" t="s">
        <v>280</v>
      </c>
      <c r="E13510" s="2" t="s">
        <v>11393</v>
      </c>
      <c r="F13510" s="2">
        <v>73152100</v>
      </c>
      <c r="G13510" s="2" t="s">
        <v>490</v>
      </c>
      <c r="H13510" s="2">
        <v>4</v>
      </c>
      <c r="I13510" s="2">
        <v>6</v>
      </c>
      <c r="J13510" s="2">
        <v>10</v>
      </c>
      <c r="K13510" s="2">
        <v>1</v>
      </c>
      <c r="L13510" s="3">
        <v>109414550</v>
      </c>
      <c r="M13510" s="2" t="s">
        <v>20</v>
      </c>
      <c r="N13510" s="4" t="s">
        <v>21</v>
      </c>
    </row>
    <row r="13511" spans="1:14" x14ac:dyDescent="0.25">
      <c r="A13511" s="1" t="s">
        <v>367</v>
      </c>
      <c r="B13511" s="2" t="s">
        <v>278</v>
      </c>
      <c r="C13511" s="2" t="s">
        <v>279</v>
      </c>
      <c r="D13511" s="2" t="s">
        <v>280</v>
      </c>
      <c r="E13511" s="2" t="s">
        <v>11394</v>
      </c>
      <c r="F13511" s="2">
        <v>24102006</v>
      </c>
      <c r="G13511" s="2" t="s">
        <v>17856</v>
      </c>
      <c r="H13511" s="2">
        <v>1</v>
      </c>
      <c r="I13511" s="2">
        <v>6</v>
      </c>
      <c r="J13511" s="2">
        <v>10</v>
      </c>
      <c r="K13511" s="2">
        <v>1</v>
      </c>
      <c r="L13511" s="3">
        <v>7913500</v>
      </c>
      <c r="M13511" s="2" t="s">
        <v>20</v>
      </c>
      <c r="N13511" s="4" t="s">
        <v>21</v>
      </c>
    </row>
    <row r="13512" spans="1:14" x14ac:dyDescent="0.25">
      <c r="A13512" s="1" t="s">
        <v>367</v>
      </c>
      <c r="B13512" s="2" t="s">
        <v>162</v>
      </c>
      <c r="C13512" s="2" t="s">
        <v>567</v>
      </c>
      <c r="D13512" s="2" t="s">
        <v>17885</v>
      </c>
      <c r="E13512" s="2" t="s">
        <v>11395</v>
      </c>
      <c r="F13512" s="2">
        <v>73152100</v>
      </c>
      <c r="G13512" s="2" t="s">
        <v>490</v>
      </c>
      <c r="H13512" s="2">
        <v>4</v>
      </c>
      <c r="I13512" s="2">
        <v>6</v>
      </c>
      <c r="J13512" s="2">
        <v>10</v>
      </c>
      <c r="K13512" s="2">
        <v>1</v>
      </c>
      <c r="L13512" s="3">
        <v>48254000</v>
      </c>
      <c r="M13512" s="2" t="s">
        <v>20</v>
      </c>
      <c r="N13512" s="4" t="s">
        <v>21</v>
      </c>
    </row>
    <row r="13513" spans="1:14" x14ac:dyDescent="0.25">
      <c r="A13513" s="1" t="s">
        <v>367</v>
      </c>
      <c r="B13513" s="2" t="s">
        <v>162</v>
      </c>
      <c r="C13513" s="2" t="s">
        <v>567</v>
      </c>
      <c r="D13513" s="2" t="s">
        <v>17885</v>
      </c>
      <c r="E13513" s="2" t="s">
        <v>11396</v>
      </c>
      <c r="F13513" s="2">
        <v>73152100</v>
      </c>
      <c r="G13513" s="2" t="s">
        <v>490</v>
      </c>
      <c r="H13513" s="2">
        <v>5</v>
      </c>
      <c r="I13513" s="2">
        <v>6</v>
      </c>
      <c r="J13513" s="2">
        <v>10</v>
      </c>
      <c r="K13513" s="2">
        <v>1</v>
      </c>
      <c r="L13513" s="3">
        <v>71114000</v>
      </c>
      <c r="M13513" s="2" t="s">
        <v>20</v>
      </c>
      <c r="N13513" s="4" t="s">
        <v>21</v>
      </c>
    </row>
    <row r="13514" spans="1:14" x14ac:dyDescent="0.25">
      <c r="A13514" s="1" t="s">
        <v>367</v>
      </c>
      <c r="B13514" s="2" t="s">
        <v>28</v>
      </c>
      <c r="C13514" s="2" t="s">
        <v>29</v>
      </c>
      <c r="D13514" s="2" t="s">
        <v>30</v>
      </c>
      <c r="E13514" s="2" t="s">
        <v>11397</v>
      </c>
      <c r="F13514" s="2">
        <v>0</v>
      </c>
      <c r="G13514" s="2" t="s">
        <v>17856</v>
      </c>
      <c r="H13514" s="2">
        <v>1</v>
      </c>
      <c r="I13514" s="2">
        <v>6</v>
      </c>
      <c r="J13514" s="2">
        <v>10</v>
      </c>
      <c r="K13514" s="2">
        <v>1</v>
      </c>
      <c r="L13514" s="3">
        <v>1015080</v>
      </c>
      <c r="M13514" s="2" t="s">
        <v>20</v>
      </c>
      <c r="N13514" s="4" t="s">
        <v>21</v>
      </c>
    </row>
    <row r="13515" spans="1:14" x14ac:dyDescent="0.25">
      <c r="A13515" s="1" t="s">
        <v>367</v>
      </c>
      <c r="B13515" s="2" t="s">
        <v>28</v>
      </c>
      <c r="C13515" s="2" t="s">
        <v>29</v>
      </c>
      <c r="D13515" s="2" t="s">
        <v>30</v>
      </c>
      <c r="E13515" s="2" t="s">
        <v>11398</v>
      </c>
      <c r="F13515" s="2">
        <v>41103011</v>
      </c>
      <c r="G13515" s="2" t="s">
        <v>496</v>
      </c>
      <c r="H13515" s="2">
        <v>4</v>
      </c>
      <c r="I13515" s="2">
        <v>6</v>
      </c>
      <c r="J13515" s="2">
        <v>10</v>
      </c>
      <c r="K13515" s="2">
        <v>2</v>
      </c>
      <c r="L13515" s="3">
        <v>6584919.9999999925</v>
      </c>
      <c r="M13515" s="2" t="s">
        <v>20</v>
      </c>
      <c r="N13515" s="4" t="s">
        <v>21</v>
      </c>
    </row>
    <row r="13516" spans="1:14" x14ac:dyDescent="0.25">
      <c r="A13516" s="1" t="s">
        <v>367</v>
      </c>
      <c r="B13516" s="2" t="s">
        <v>529</v>
      </c>
      <c r="C13516" s="2" t="s">
        <v>8931</v>
      </c>
      <c r="D13516" s="2" t="s">
        <v>18036</v>
      </c>
      <c r="E13516" s="2" t="s">
        <v>11399</v>
      </c>
      <c r="F13516" s="2">
        <v>23121614</v>
      </c>
      <c r="G13516" s="2" t="s">
        <v>496</v>
      </c>
      <c r="H13516" s="2">
        <v>6</v>
      </c>
      <c r="I13516" s="2">
        <v>5</v>
      </c>
      <c r="J13516" s="2">
        <v>10</v>
      </c>
      <c r="K13516" s="2">
        <v>2</v>
      </c>
      <c r="L13516" s="3">
        <v>15470000</v>
      </c>
      <c r="M13516" s="2" t="s">
        <v>20</v>
      </c>
      <c r="N13516" s="4" t="s">
        <v>21</v>
      </c>
    </row>
    <row r="13517" spans="1:14" x14ac:dyDescent="0.25">
      <c r="A13517" s="1" t="s">
        <v>367</v>
      </c>
      <c r="B13517" s="2" t="s">
        <v>529</v>
      </c>
      <c r="C13517" s="2" t="s">
        <v>8931</v>
      </c>
      <c r="D13517" s="2" t="s">
        <v>18036</v>
      </c>
      <c r="E13517" s="2" t="s">
        <v>11400</v>
      </c>
      <c r="F13517" s="2">
        <v>23121614</v>
      </c>
      <c r="G13517" s="2" t="s">
        <v>496</v>
      </c>
      <c r="H13517" s="2">
        <v>6</v>
      </c>
      <c r="I13517" s="2">
        <v>5</v>
      </c>
      <c r="J13517" s="2">
        <v>10</v>
      </c>
      <c r="K13517" s="2">
        <v>1</v>
      </c>
      <c r="L13517" s="3">
        <v>9758000</v>
      </c>
      <c r="M13517" s="2" t="s">
        <v>20</v>
      </c>
      <c r="N13517" s="4" t="s">
        <v>21</v>
      </c>
    </row>
    <row r="13518" spans="1:14" x14ac:dyDescent="0.25">
      <c r="A13518" s="1" t="s">
        <v>367</v>
      </c>
      <c r="B13518" s="2" t="s">
        <v>529</v>
      </c>
      <c r="C13518" s="2" t="s">
        <v>8931</v>
      </c>
      <c r="D13518" s="2" t="s">
        <v>18036</v>
      </c>
      <c r="E13518" s="2" t="s">
        <v>11401</v>
      </c>
      <c r="F13518" s="2">
        <v>23121614</v>
      </c>
      <c r="G13518" s="2" t="s">
        <v>496</v>
      </c>
      <c r="H13518" s="2">
        <v>6</v>
      </c>
      <c r="I13518" s="2">
        <v>5</v>
      </c>
      <c r="J13518" s="2">
        <v>10</v>
      </c>
      <c r="K13518" s="2">
        <v>1</v>
      </c>
      <c r="L13518" s="3">
        <v>5236000</v>
      </c>
      <c r="M13518" s="2" t="s">
        <v>20</v>
      </c>
      <c r="N13518" s="4" t="s">
        <v>21</v>
      </c>
    </row>
    <row r="13519" spans="1:14" x14ac:dyDescent="0.25">
      <c r="A13519" s="1" t="s">
        <v>367</v>
      </c>
      <c r="B13519" s="2" t="s">
        <v>193</v>
      </c>
      <c r="C13519" s="2" t="s">
        <v>11402</v>
      </c>
      <c r="D13519" s="2" t="s">
        <v>18048</v>
      </c>
      <c r="E13519" s="2" t="s">
        <v>11403</v>
      </c>
      <c r="F13519" s="2">
        <v>93141500</v>
      </c>
      <c r="G13519" s="2" t="s">
        <v>490</v>
      </c>
      <c r="H13519" s="2">
        <v>3</v>
      </c>
      <c r="I13519" s="2">
        <v>9</v>
      </c>
      <c r="J13519" s="2">
        <v>10</v>
      </c>
      <c r="K13519" s="2">
        <v>1</v>
      </c>
      <c r="L13519" s="3">
        <v>8199282</v>
      </c>
      <c r="M13519" s="2" t="s">
        <v>20</v>
      </c>
      <c r="N13519" s="4" t="s">
        <v>21</v>
      </c>
    </row>
    <row r="13520" spans="1:14" x14ac:dyDescent="0.25">
      <c r="A13520" s="1" t="s">
        <v>367</v>
      </c>
      <c r="B13520" s="2" t="s">
        <v>207</v>
      </c>
      <c r="C13520" s="2" t="s">
        <v>207</v>
      </c>
      <c r="D13520" s="2" t="s">
        <v>208</v>
      </c>
      <c r="E13520" s="2" t="s">
        <v>2661</v>
      </c>
      <c r="F13520" s="2">
        <v>78111802</v>
      </c>
      <c r="G13520" s="2" t="s">
        <v>490</v>
      </c>
      <c r="H13520" s="2">
        <v>3</v>
      </c>
      <c r="I13520" s="2">
        <v>9</v>
      </c>
      <c r="J13520" s="2">
        <v>10</v>
      </c>
      <c r="K13520" s="2">
        <v>1</v>
      </c>
      <c r="L13520" s="3">
        <v>12000000</v>
      </c>
      <c r="M13520" s="2" t="s">
        <v>20</v>
      </c>
      <c r="N13520" s="4" t="s">
        <v>21</v>
      </c>
    </row>
    <row r="13521" spans="1:14" x14ac:dyDescent="0.25">
      <c r="A13521" s="1" t="s">
        <v>367</v>
      </c>
      <c r="B13521" s="2" t="s">
        <v>181</v>
      </c>
      <c r="C13521" s="2" t="s">
        <v>182</v>
      </c>
      <c r="D13521" s="2" t="s">
        <v>183</v>
      </c>
      <c r="E13521" s="2" t="s">
        <v>11404</v>
      </c>
      <c r="F13521" s="2">
        <v>76111501</v>
      </c>
      <c r="G13521" s="2" t="s">
        <v>2858</v>
      </c>
      <c r="H13521" s="2">
        <v>1</v>
      </c>
      <c r="I13521" s="2">
        <v>11</v>
      </c>
      <c r="J13521" s="2">
        <v>10</v>
      </c>
      <c r="K13521" s="2">
        <v>1</v>
      </c>
      <c r="L13521" s="3">
        <v>33629133.43</v>
      </c>
      <c r="M13521" s="2" t="s">
        <v>20</v>
      </c>
      <c r="N13521" s="4" t="s">
        <v>17385</v>
      </c>
    </row>
    <row r="13522" spans="1:14" x14ac:dyDescent="0.25">
      <c r="A13522" s="1" t="s">
        <v>367</v>
      </c>
      <c r="B13522" s="2" t="s">
        <v>181</v>
      </c>
      <c r="C13522" s="2" t="s">
        <v>182</v>
      </c>
      <c r="D13522" s="2" t="s">
        <v>183</v>
      </c>
      <c r="E13522" s="2" t="s">
        <v>11405</v>
      </c>
      <c r="F13522" s="2">
        <v>76111501</v>
      </c>
      <c r="G13522" s="2" t="s">
        <v>2858</v>
      </c>
      <c r="H13522" s="2">
        <v>1</v>
      </c>
      <c r="I13522" s="2">
        <v>10</v>
      </c>
      <c r="J13522" s="2">
        <v>10</v>
      </c>
      <c r="K13522" s="2">
        <v>1</v>
      </c>
      <c r="L13522" s="3">
        <v>53520933.840000004</v>
      </c>
      <c r="M13522" s="2" t="s">
        <v>20</v>
      </c>
      <c r="N13522" s="4" t="s">
        <v>17385</v>
      </c>
    </row>
    <row r="13523" spans="1:14" x14ac:dyDescent="0.25">
      <c r="A13523" s="1" t="s">
        <v>367</v>
      </c>
      <c r="B13523" s="2" t="s">
        <v>278</v>
      </c>
      <c r="C13523" s="2" t="s">
        <v>606</v>
      </c>
      <c r="D13523" s="2" t="s">
        <v>17890</v>
      </c>
      <c r="E13523" s="2" t="s">
        <v>11406</v>
      </c>
      <c r="F13523" s="2">
        <v>81101802</v>
      </c>
      <c r="G13523" s="2" t="s">
        <v>496</v>
      </c>
      <c r="H13523" s="2">
        <v>5</v>
      </c>
      <c r="I13523" s="2">
        <v>6</v>
      </c>
      <c r="J13523" s="2">
        <v>10</v>
      </c>
      <c r="K13523" s="2">
        <v>1</v>
      </c>
      <c r="L13523" s="3">
        <v>26656000</v>
      </c>
      <c r="M13523" s="2" t="s">
        <v>20</v>
      </c>
      <c r="N13523" s="4" t="s">
        <v>21</v>
      </c>
    </row>
    <row r="13524" spans="1:14" x14ac:dyDescent="0.25">
      <c r="A13524" s="1" t="s">
        <v>367</v>
      </c>
      <c r="B13524" s="2" t="s">
        <v>162</v>
      </c>
      <c r="C13524" s="2" t="s">
        <v>567</v>
      </c>
      <c r="D13524" s="2" t="s">
        <v>17885</v>
      </c>
      <c r="E13524" s="2" t="s">
        <v>11407</v>
      </c>
      <c r="F13524" s="2">
        <v>73152100</v>
      </c>
      <c r="G13524" s="2" t="s">
        <v>490</v>
      </c>
      <c r="H13524" s="2">
        <v>9</v>
      </c>
      <c r="I13524" s="2">
        <v>2</v>
      </c>
      <c r="J13524" s="2">
        <v>10</v>
      </c>
      <c r="K13524" s="2">
        <v>1</v>
      </c>
      <c r="L13524" s="3">
        <v>41999999</v>
      </c>
      <c r="M13524" s="2" t="s">
        <v>20</v>
      </c>
      <c r="N13524" s="4" t="s">
        <v>21</v>
      </c>
    </row>
    <row r="13525" spans="1:14" x14ac:dyDescent="0.25">
      <c r="A13525" s="1" t="s">
        <v>367</v>
      </c>
      <c r="B13525" s="2" t="s">
        <v>162</v>
      </c>
      <c r="C13525" s="2" t="s">
        <v>567</v>
      </c>
      <c r="D13525" s="2" t="s">
        <v>17885</v>
      </c>
      <c r="E13525" s="2" t="s">
        <v>11408</v>
      </c>
      <c r="F13525" s="2">
        <v>73152100</v>
      </c>
      <c r="G13525" s="2" t="s">
        <v>490</v>
      </c>
      <c r="H13525" s="2">
        <v>1</v>
      </c>
      <c r="I13525" s="2">
        <v>11</v>
      </c>
      <c r="J13525" s="2">
        <v>10</v>
      </c>
      <c r="K13525" s="2">
        <v>1</v>
      </c>
      <c r="L13525" s="3">
        <v>1438234</v>
      </c>
      <c r="M13525" s="2" t="s">
        <v>20</v>
      </c>
      <c r="N13525" s="4" t="s">
        <v>21</v>
      </c>
    </row>
    <row r="13526" spans="1:14" x14ac:dyDescent="0.25">
      <c r="A13526" s="1" t="s">
        <v>367</v>
      </c>
      <c r="B13526" s="2" t="s">
        <v>162</v>
      </c>
      <c r="C13526" s="2" t="s">
        <v>567</v>
      </c>
      <c r="D13526" s="2" t="s">
        <v>17885</v>
      </c>
      <c r="E13526" s="2" t="s">
        <v>11409</v>
      </c>
      <c r="F13526" s="2">
        <v>73152100</v>
      </c>
      <c r="G13526" s="2" t="s">
        <v>490</v>
      </c>
      <c r="H13526" s="2">
        <v>3</v>
      </c>
      <c r="I13526" s="2">
        <v>8</v>
      </c>
      <c r="J13526" s="2">
        <v>10</v>
      </c>
      <c r="K13526" s="2">
        <v>1</v>
      </c>
      <c r="L13526" s="3">
        <v>458150</v>
      </c>
      <c r="M13526" s="2" t="s">
        <v>20</v>
      </c>
      <c r="N13526" s="4" t="s">
        <v>21</v>
      </c>
    </row>
    <row r="13527" spans="1:14" x14ac:dyDescent="0.25">
      <c r="A13527" s="1" t="s">
        <v>367</v>
      </c>
      <c r="B13527" s="2" t="s">
        <v>162</v>
      </c>
      <c r="C13527" s="2" t="s">
        <v>567</v>
      </c>
      <c r="D13527" s="2" t="s">
        <v>17885</v>
      </c>
      <c r="E13527" s="2" t="s">
        <v>11410</v>
      </c>
      <c r="F13527" s="2">
        <v>73152100</v>
      </c>
      <c r="G13527" s="2" t="s">
        <v>490</v>
      </c>
      <c r="H13527" s="2">
        <v>5</v>
      </c>
      <c r="I13527" s="2">
        <v>6</v>
      </c>
      <c r="J13527" s="2">
        <v>10</v>
      </c>
      <c r="K13527" s="2">
        <v>1</v>
      </c>
      <c r="L13527" s="3">
        <v>612255</v>
      </c>
      <c r="M13527" s="2" t="s">
        <v>20</v>
      </c>
      <c r="N13527" s="4" t="s">
        <v>21</v>
      </c>
    </row>
    <row r="13528" spans="1:14" x14ac:dyDescent="0.25">
      <c r="A13528" s="1" t="s">
        <v>367</v>
      </c>
      <c r="B13528" s="2" t="s">
        <v>162</v>
      </c>
      <c r="C13528" s="2" t="s">
        <v>567</v>
      </c>
      <c r="D13528" s="2" t="s">
        <v>17885</v>
      </c>
      <c r="E13528" s="2" t="s">
        <v>11411</v>
      </c>
      <c r="F13528" s="2">
        <v>73152100</v>
      </c>
      <c r="G13528" s="2" t="s">
        <v>490</v>
      </c>
      <c r="H13528" s="2">
        <v>5</v>
      </c>
      <c r="I13528" s="2">
        <v>6</v>
      </c>
      <c r="J13528" s="2">
        <v>10</v>
      </c>
      <c r="K13528" s="2">
        <v>1</v>
      </c>
      <c r="L13528" s="3">
        <v>1259615</v>
      </c>
      <c r="M13528" s="2" t="s">
        <v>20</v>
      </c>
      <c r="N13528" s="4" t="s">
        <v>21</v>
      </c>
    </row>
    <row r="13529" spans="1:14" x14ac:dyDescent="0.25">
      <c r="A13529" s="1" t="s">
        <v>367</v>
      </c>
      <c r="B13529" s="2" t="s">
        <v>162</v>
      </c>
      <c r="C13529" s="2" t="s">
        <v>567</v>
      </c>
      <c r="D13529" s="2" t="s">
        <v>17885</v>
      </c>
      <c r="E13529" s="2" t="s">
        <v>11412</v>
      </c>
      <c r="F13529" s="2">
        <v>73152100</v>
      </c>
      <c r="G13529" s="2" t="s">
        <v>490</v>
      </c>
      <c r="H13529" s="2">
        <v>5</v>
      </c>
      <c r="I13529" s="2">
        <v>6</v>
      </c>
      <c r="J13529" s="2">
        <v>10</v>
      </c>
      <c r="K13529" s="2">
        <v>1</v>
      </c>
      <c r="L13529" s="3">
        <v>1166081</v>
      </c>
      <c r="M13529" s="2" t="s">
        <v>20</v>
      </c>
      <c r="N13529" s="4" t="s">
        <v>21</v>
      </c>
    </row>
    <row r="13530" spans="1:14" x14ac:dyDescent="0.25">
      <c r="A13530" s="1" t="s">
        <v>367</v>
      </c>
      <c r="B13530" s="2" t="s">
        <v>529</v>
      </c>
      <c r="C13530" s="2" t="s">
        <v>903</v>
      </c>
      <c r="D13530" s="2" t="s">
        <v>17908</v>
      </c>
      <c r="E13530" s="2" t="s">
        <v>11413</v>
      </c>
      <c r="F13530" s="2">
        <v>46182300</v>
      </c>
      <c r="G13530" s="2" t="s">
        <v>490</v>
      </c>
      <c r="H13530" s="2">
        <v>4</v>
      </c>
      <c r="I13530" s="2">
        <v>9</v>
      </c>
      <c r="J13530" s="2">
        <v>10</v>
      </c>
      <c r="K13530" s="2">
        <v>1</v>
      </c>
      <c r="L13530" s="3">
        <v>84906559.5</v>
      </c>
      <c r="M13530" s="2" t="s">
        <v>20</v>
      </c>
      <c r="N13530" s="4" t="s">
        <v>21</v>
      </c>
    </row>
    <row r="13531" spans="1:14" x14ac:dyDescent="0.25">
      <c r="A13531" s="1" t="s">
        <v>367</v>
      </c>
      <c r="B13531" s="2" t="s">
        <v>332</v>
      </c>
      <c r="C13531" s="2" t="s">
        <v>333</v>
      </c>
      <c r="D13531" s="2" t="s">
        <v>334</v>
      </c>
      <c r="E13531" s="2" t="s">
        <v>11414</v>
      </c>
      <c r="F13531" s="2">
        <v>85121800</v>
      </c>
      <c r="G13531" s="2" t="s">
        <v>490</v>
      </c>
      <c r="H13531" s="2">
        <v>2</v>
      </c>
      <c r="I13531" s="2">
        <v>8</v>
      </c>
      <c r="J13531" s="2">
        <v>10</v>
      </c>
      <c r="K13531" s="2">
        <v>1</v>
      </c>
      <c r="L13531" s="3">
        <v>29000000</v>
      </c>
      <c r="M13531" s="2" t="s">
        <v>20</v>
      </c>
      <c r="N13531" s="4" t="s">
        <v>21</v>
      </c>
    </row>
    <row r="13532" spans="1:14" x14ac:dyDescent="0.25">
      <c r="A13532" s="1" t="s">
        <v>367</v>
      </c>
      <c r="B13532" s="2" t="s">
        <v>332</v>
      </c>
      <c r="C13532" s="2" t="s">
        <v>333</v>
      </c>
      <c r="D13532" s="2" t="s">
        <v>334</v>
      </c>
      <c r="E13532" s="2" t="s">
        <v>11415</v>
      </c>
      <c r="F13532" s="2">
        <v>85121800</v>
      </c>
      <c r="G13532" s="2" t="s">
        <v>490</v>
      </c>
      <c r="H13532" s="2">
        <v>4</v>
      </c>
      <c r="I13532" s="2">
        <v>4</v>
      </c>
      <c r="J13532" s="2">
        <v>10</v>
      </c>
      <c r="K13532" s="2">
        <v>1</v>
      </c>
      <c r="L13532" s="3">
        <v>2100000</v>
      </c>
      <c r="M13532" s="2" t="s">
        <v>20</v>
      </c>
      <c r="N13532" s="4" t="s">
        <v>21</v>
      </c>
    </row>
    <row r="13533" spans="1:14" x14ac:dyDescent="0.25">
      <c r="A13533" s="1" t="s">
        <v>367</v>
      </c>
      <c r="B13533" s="2" t="s">
        <v>181</v>
      </c>
      <c r="C13533" s="2" t="s">
        <v>2889</v>
      </c>
      <c r="D13533" s="2" t="s">
        <v>17981</v>
      </c>
      <c r="E13533" s="2" t="s">
        <v>11416</v>
      </c>
      <c r="F13533" s="2">
        <v>70111703</v>
      </c>
      <c r="G13533" s="2" t="s">
        <v>490</v>
      </c>
      <c r="H13533" s="2">
        <v>2</v>
      </c>
      <c r="I13533" s="2">
        <v>3</v>
      </c>
      <c r="J13533" s="2">
        <v>10</v>
      </c>
      <c r="K13533" s="2">
        <v>1</v>
      </c>
      <c r="L13533" s="3">
        <v>7140000</v>
      </c>
      <c r="M13533" s="2" t="s">
        <v>20</v>
      </c>
      <c r="N13533" s="4" t="s">
        <v>21</v>
      </c>
    </row>
    <row r="13534" spans="1:14" x14ac:dyDescent="0.25">
      <c r="A13534" s="1" t="s">
        <v>367</v>
      </c>
      <c r="B13534" s="2" t="s">
        <v>181</v>
      </c>
      <c r="C13534" s="2" t="s">
        <v>182</v>
      </c>
      <c r="D13534" s="2" t="s">
        <v>183</v>
      </c>
      <c r="E13534" s="2" t="s">
        <v>11417</v>
      </c>
      <c r="F13534" s="2">
        <v>72102103</v>
      </c>
      <c r="G13534" s="2" t="s">
        <v>17856</v>
      </c>
      <c r="H13534" s="2">
        <v>1</v>
      </c>
      <c r="I13534" s="2">
        <v>6</v>
      </c>
      <c r="J13534" s="2">
        <v>16</v>
      </c>
      <c r="K13534" s="2">
        <v>1</v>
      </c>
      <c r="L13534" s="3">
        <v>13328000</v>
      </c>
      <c r="M13534" s="2" t="s">
        <v>20</v>
      </c>
      <c r="N13534" s="4" t="s">
        <v>21</v>
      </c>
    </row>
    <row r="13535" spans="1:14" x14ac:dyDescent="0.25">
      <c r="A13535" s="1" t="s">
        <v>367</v>
      </c>
      <c r="B13535" s="2" t="s">
        <v>181</v>
      </c>
      <c r="C13535" s="2" t="s">
        <v>2889</v>
      </c>
      <c r="D13535" s="2" t="s">
        <v>17981</v>
      </c>
      <c r="E13535" s="2" t="s">
        <v>11416</v>
      </c>
      <c r="F13535" s="2">
        <v>70111703</v>
      </c>
      <c r="G13535" s="2" t="s">
        <v>17856</v>
      </c>
      <c r="H13535" s="2">
        <v>1</v>
      </c>
      <c r="I13535" s="2">
        <v>6</v>
      </c>
      <c r="J13535" s="2">
        <v>16</v>
      </c>
      <c r="K13535" s="2">
        <v>1</v>
      </c>
      <c r="L13535" s="3">
        <v>6937700</v>
      </c>
      <c r="M13535" s="2" t="s">
        <v>20</v>
      </c>
      <c r="N13535" s="4" t="s">
        <v>21</v>
      </c>
    </row>
    <row r="13536" spans="1:14" x14ac:dyDescent="0.25">
      <c r="A13536" s="1" t="s">
        <v>367</v>
      </c>
      <c r="B13536" s="2" t="s">
        <v>162</v>
      </c>
      <c r="C13536" s="2" t="s">
        <v>567</v>
      </c>
      <c r="D13536" s="2" t="s">
        <v>17885</v>
      </c>
      <c r="E13536" s="2" t="s">
        <v>11418</v>
      </c>
      <c r="F13536" s="2">
        <v>72151500</v>
      </c>
      <c r="G13536" s="2" t="s">
        <v>490</v>
      </c>
      <c r="H13536" s="2">
        <v>2</v>
      </c>
      <c r="I13536" s="2">
        <v>3</v>
      </c>
      <c r="J13536" s="2">
        <v>10</v>
      </c>
      <c r="K13536" s="2">
        <v>1</v>
      </c>
      <c r="L13536" s="3">
        <v>39995880.780000001</v>
      </c>
      <c r="M13536" s="2" t="s">
        <v>20</v>
      </c>
      <c r="N13536" s="4" t="s">
        <v>21</v>
      </c>
    </row>
    <row r="13537" spans="1:14" x14ac:dyDescent="0.25">
      <c r="A13537" s="1" t="s">
        <v>367</v>
      </c>
      <c r="B13537" s="2" t="s">
        <v>162</v>
      </c>
      <c r="C13537" s="2" t="s">
        <v>567</v>
      </c>
      <c r="D13537" s="2" t="s">
        <v>17885</v>
      </c>
      <c r="E13537" s="2" t="s">
        <v>11419</v>
      </c>
      <c r="F13537" s="2">
        <v>73152108</v>
      </c>
      <c r="G13537" s="2" t="s">
        <v>490</v>
      </c>
      <c r="H13537" s="2">
        <v>2</v>
      </c>
      <c r="I13537" s="2">
        <v>3</v>
      </c>
      <c r="J13537" s="2">
        <v>10</v>
      </c>
      <c r="K13537" s="2">
        <v>1</v>
      </c>
      <c r="L13537" s="3">
        <v>37258900</v>
      </c>
      <c r="M13537" s="2" t="s">
        <v>20</v>
      </c>
      <c r="N13537" s="4" t="s">
        <v>21</v>
      </c>
    </row>
    <row r="13538" spans="1:14" x14ac:dyDescent="0.25">
      <c r="A13538" s="1" t="s">
        <v>367</v>
      </c>
      <c r="B13538" s="2" t="s">
        <v>162</v>
      </c>
      <c r="C13538" s="2" t="s">
        <v>567</v>
      </c>
      <c r="D13538" s="2" t="s">
        <v>17885</v>
      </c>
      <c r="E13538" s="2" t="s">
        <v>11420</v>
      </c>
      <c r="F13538" s="2">
        <v>72151001</v>
      </c>
      <c r="G13538" s="2" t="s">
        <v>490</v>
      </c>
      <c r="H13538" s="2">
        <v>4</v>
      </c>
      <c r="I13538" s="2">
        <v>5</v>
      </c>
      <c r="J13538" s="2">
        <v>10</v>
      </c>
      <c r="K13538" s="2">
        <v>1</v>
      </c>
      <c r="L13538" s="3">
        <v>24988045.98</v>
      </c>
      <c r="M13538" s="2" t="s">
        <v>20</v>
      </c>
      <c r="N13538" s="4" t="s">
        <v>21</v>
      </c>
    </row>
    <row r="13539" spans="1:14" x14ac:dyDescent="0.25">
      <c r="A13539" s="1" t="s">
        <v>367</v>
      </c>
      <c r="B13539" s="2" t="s">
        <v>162</v>
      </c>
      <c r="C13539" s="2" t="s">
        <v>567</v>
      </c>
      <c r="D13539" s="2" t="s">
        <v>17885</v>
      </c>
      <c r="E13539" s="2" t="s">
        <v>11421</v>
      </c>
      <c r="F13539" s="2">
        <v>73152101</v>
      </c>
      <c r="G13539" s="2" t="s">
        <v>490</v>
      </c>
      <c r="H13539" s="2">
        <v>4</v>
      </c>
      <c r="I13539" s="2">
        <v>5</v>
      </c>
      <c r="J13539" s="2">
        <v>10</v>
      </c>
      <c r="K13539" s="2">
        <v>1</v>
      </c>
      <c r="L13539" s="3">
        <v>30000000</v>
      </c>
      <c r="M13539" s="2" t="s">
        <v>20</v>
      </c>
      <c r="N13539" s="4" t="s">
        <v>21</v>
      </c>
    </row>
    <row r="13540" spans="1:14" x14ac:dyDescent="0.25">
      <c r="A13540" s="1" t="s">
        <v>367</v>
      </c>
      <c r="B13540" s="2" t="s">
        <v>189</v>
      </c>
      <c r="C13540" s="2" t="s">
        <v>5891</v>
      </c>
      <c r="D13540" s="2" t="s">
        <v>18016</v>
      </c>
      <c r="E13540" s="2" t="s">
        <v>11422</v>
      </c>
      <c r="F13540" s="2">
        <v>72101507</v>
      </c>
      <c r="G13540" s="2" t="s">
        <v>490</v>
      </c>
      <c r="H13540" s="2">
        <v>5</v>
      </c>
      <c r="I13540" s="2">
        <v>6</v>
      </c>
      <c r="J13540" s="2">
        <v>10</v>
      </c>
      <c r="K13540" s="2">
        <v>1</v>
      </c>
      <c r="L13540" s="3">
        <v>59600000</v>
      </c>
      <c r="M13540" s="2" t="s">
        <v>20</v>
      </c>
      <c r="N13540" s="4" t="s">
        <v>21</v>
      </c>
    </row>
    <row r="13541" spans="1:14" x14ac:dyDescent="0.25">
      <c r="A13541" s="1" t="s">
        <v>367</v>
      </c>
      <c r="B13541" s="2" t="s">
        <v>491</v>
      </c>
      <c r="C13541" s="2" t="s">
        <v>492</v>
      </c>
      <c r="D13541" s="2" t="s">
        <v>17878</v>
      </c>
      <c r="E13541" s="2" t="s">
        <v>11423</v>
      </c>
      <c r="F13541" s="2">
        <v>41115609</v>
      </c>
      <c r="G13541" s="2" t="s">
        <v>490</v>
      </c>
      <c r="H13541" s="2">
        <v>3</v>
      </c>
      <c r="I13541" s="2">
        <v>6</v>
      </c>
      <c r="J13541" s="2">
        <v>10</v>
      </c>
      <c r="K13541" s="2">
        <v>1</v>
      </c>
      <c r="L13541" s="3">
        <v>10115000</v>
      </c>
      <c r="M13541" s="2" t="s">
        <v>20</v>
      </c>
      <c r="N13541" s="4" t="s">
        <v>21</v>
      </c>
    </row>
    <row r="13542" spans="1:14" x14ac:dyDescent="0.25">
      <c r="A13542" s="1" t="s">
        <v>367</v>
      </c>
      <c r="B13542" s="2" t="s">
        <v>76</v>
      </c>
      <c r="C13542" s="2" t="s">
        <v>83</v>
      </c>
      <c r="D13542" s="2" t="s">
        <v>84</v>
      </c>
      <c r="E13542" s="2" t="s">
        <v>11424</v>
      </c>
      <c r="F13542" s="2">
        <v>12352301</v>
      </c>
      <c r="G13542" s="2" t="s">
        <v>490</v>
      </c>
      <c r="H13542" s="2">
        <v>3</v>
      </c>
      <c r="I13542" s="2">
        <v>6</v>
      </c>
      <c r="J13542" s="2">
        <v>10</v>
      </c>
      <c r="K13542" s="2">
        <v>60</v>
      </c>
      <c r="L13542" s="3">
        <v>297381</v>
      </c>
      <c r="M13542" s="2" t="s">
        <v>17387</v>
      </c>
      <c r="N13542" s="4" t="s">
        <v>21</v>
      </c>
    </row>
    <row r="13543" spans="1:14" x14ac:dyDescent="0.25">
      <c r="A13543" s="1" t="s">
        <v>367</v>
      </c>
      <c r="B13543" s="2" t="s">
        <v>76</v>
      </c>
      <c r="C13543" s="2" t="s">
        <v>83</v>
      </c>
      <c r="D13543" s="2" t="s">
        <v>84</v>
      </c>
      <c r="E13543" s="2" t="s">
        <v>11425</v>
      </c>
      <c r="F13543" s="2">
        <v>12142107</v>
      </c>
      <c r="G13543" s="2" t="s">
        <v>490</v>
      </c>
      <c r="H13543" s="2">
        <v>3</v>
      </c>
      <c r="I13543" s="2">
        <v>6</v>
      </c>
      <c r="J13543" s="2">
        <v>10</v>
      </c>
      <c r="K13543" s="2">
        <v>250</v>
      </c>
      <c r="L13543" s="3">
        <v>619692.5</v>
      </c>
      <c r="M13543" s="2" t="s">
        <v>17387</v>
      </c>
      <c r="N13543" s="4" t="s">
        <v>21</v>
      </c>
    </row>
    <row r="13544" spans="1:14" x14ac:dyDescent="0.25">
      <c r="A13544" s="1" t="s">
        <v>367</v>
      </c>
      <c r="B13544" s="2" t="s">
        <v>76</v>
      </c>
      <c r="C13544" s="2" t="s">
        <v>83</v>
      </c>
      <c r="D13544" s="2" t="s">
        <v>84</v>
      </c>
      <c r="E13544" s="2" t="s">
        <v>11426</v>
      </c>
      <c r="F13544" s="2">
        <v>51101607</v>
      </c>
      <c r="G13544" s="2" t="s">
        <v>490</v>
      </c>
      <c r="H13544" s="2">
        <v>3</v>
      </c>
      <c r="I13544" s="2">
        <v>6</v>
      </c>
      <c r="J13544" s="2">
        <v>10</v>
      </c>
      <c r="K13544" s="2">
        <v>250</v>
      </c>
      <c r="L13544" s="3">
        <v>354025</v>
      </c>
      <c r="M13544" s="2" t="s">
        <v>17387</v>
      </c>
      <c r="N13544" s="4" t="s">
        <v>21</v>
      </c>
    </row>
    <row r="13545" spans="1:14" x14ac:dyDescent="0.25">
      <c r="A13545" s="1" t="s">
        <v>367</v>
      </c>
      <c r="B13545" s="2" t="s">
        <v>76</v>
      </c>
      <c r="C13545" s="2" t="s">
        <v>83</v>
      </c>
      <c r="D13545" s="2" t="s">
        <v>84</v>
      </c>
      <c r="E13545" s="2" t="s">
        <v>11427</v>
      </c>
      <c r="F13545" s="2">
        <v>30111602</v>
      </c>
      <c r="G13545" s="2" t="s">
        <v>490</v>
      </c>
      <c r="H13545" s="2">
        <v>3</v>
      </c>
      <c r="I13545" s="2">
        <v>6</v>
      </c>
      <c r="J13545" s="2">
        <v>10</v>
      </c>
      <c r="K13545" s="2">
        <v>150</v>
      </c>
      <c r="L13545" s="3">
        <v>1785000</v>
      </c>
      <c r="M13545" s="2" t="s">
        <v>17387</v>
      </c>
      <c r="N13545" s="4" t="s">
        <v>21</v>
      </c>
    </row>
    <row r="13546" spans="1:14" x14ac:dyDescent="0.25">
      <c r="A13546" s="1" t="s">
        <v>367</v>
      </c>
      <c r="B13546" s="2" t="s">
        <v>76</v>
      </c>
      <c r="C13546" s="2" t="s">
        <v>83</v>
      </c>
      <c r="D13546" s="2" t="s">
        <v>84</v>
      </c>
      <c r="E13546" s="2" t="s">
        <v>11428</v>
      </c>
      <c r="F13546" s="2">
        <v>12141901</v>
      </c>
      <c r="G13546" s="2" t="s">
        <v>490</v>
      </c>
      <c r="H13546" s="2">
        <v>3</v>
      </c>
      <c r="I13546" s="2">
        <v>6</v>
      </c>
      <c r="J13546" s="2">
        <v>10</v>
      </c>
      <c r="K13546" s="2">
        <v>30</v>
      </c>
      <c r="L13546" s="3">
        <v>60261.599999999999</v>
      </c>
      <c r="M13546" s="2" t="s">
        <v>239</v>
      </c>
      <c r="N13546" s="4" t="s">
        <v>21</v>
      </c>
    </row>
    <row r="13547" spans="1:14" x14ac:dyDescent="0.25">
      <c r="A13547" s="1" t="s">
        <v>367</v>
      </c>
      <c r="B13547" s="2" t="s">
        <v>76</v>
      </c>
      <c r="C13547" s="2" t="s">
        <v>83</v>
      </c>
      <c r="D13547" s="2" t="s">
        <v>84</v>
      </c>
      <c r="E13547" s="2" t="s">
        <v>11429</v>
      </c>
      <c r="F13547" s="2">
        <v>12352304</v>
      </c>
      <c r="G13547" s="2" t="s">
        <v>490</v>
      </c>
      <c r="H13547" s="2">
        <v>3</v>
      </c>
      <c r="I13547" s="2">
        <v>6</v>
      </c>
      <c r="J13547" s="2">
        <v>10</v>
      </c>
      <c r="K13547" s="2">
        <v>60</v>
      </c>
      <c r="L13547" s="3">
        <v>1593148.2000000002</v>
      </c>
      <c r="M13547" s="2" t="s">
        <v>17383</v>
      </c>
      <c r="N13547" s="4" t="s">
        <v>21</v>
      </c>
    </row>
    <row r="13548" spans="1:14" x14ac:dyDescent="0.25">
      <c r="A13548" s="1" t="s">
        <v>367</v>
      </c>
      <c r="B13548" s="2" t="s">
        <v>76</v>
      </c>
      <c r="C13548" s="2" t="s">
        <v>83</v>
      </c>
      <c r="D13548" s="2" t="s">
        <v>84</v>
      </c>
      <c r="E13548" s="2" t="s">
        <v>3191</v>
      </c>
      <c r="F13548" s="2">
        <v>12352311</v>
      </c>
      <c r="G13548" s="2" t="s">
        <v>490</v>
      </c>
      <c r="H13548" s="2">
        <v>3</v>
      </c>
      <c r="I13548" s="2">
        <v>6</v>
      </c>
      <c r="J13548" s="2">
        <v>10</v>
      </c>
      <c r="K13548" s="2">
        <v>360</v>
      </c>
      <c r="L13548" s="3">
        <v>6053720.3999999994</v>
      </c>
      <c r="M13548" s="2" t="s">
        <v>17383</v>
      </c>
      <c r="N13548" s="4" t="s">
        <v>21</v>
      </c>
    </row>
    <row r="13549" spans="1:14" x14ac:dyDescent="0.25">
      <c r="A13549" s="1" t="s">
        <v>367</v>
      </c>
      <c r="B13549" s="2" t="s">
        <v>76</v>
      </c>
      <c r="C13549" s="2" t="s">
        <v>83</v>
      </c>
      <c r="D13549" s="2" t="s">
        <v>84</v>
      </c>
      <c r="E13549" s="2" t="s">
        <v>11430</v>
      </c>
      <c r="F13549" s="2">
        <v>12352316</v>
      </c>
      <c r="G13549" s="2" t="s">
        <v>490</v>
      </c>
      <c r="H13549" s="2">
        <v>3</v>
      </c>
      <c r="I13549" s="2">
        <v>6</v>
      </c>
      <c r="J13549" s="2">
        <v>10</v>
      </c>
      <c r="K13549" s="2">
        <v>250</v>
      </c>
      <c r="L13549" s="3">
        <v>1371772.5</v>
      </c>
      <c r="M13549" s="2" t="s">
        <v>17387</v>
      </c>
      <c r="N13549" s="4" t="s">
        <v>21</v>
      </c>
    </row>
    <row r="13550" spans="1:14" x14ac:dyDescent="0.25">
      <c r="A13550" s="1" t="s">
        <v>367</v>
      </c>
      <c r="B13550" s="2" t="s">
        <v>76</v>
      </c>
      <c r="C13550" s="2" t="s">
        <v>83</v>
      </c>
      <c r="D13550" s="2" t="s">
        <v>84</v>
      </c>
      <c r="E13550" s="2" t="s">
        <v>11431</v>
      </c>
      <c r="F13550" s="2">
        <v>12352311</v>
      </c>
      <c r="G13550" s="2" t="s">
        <v>490</v>
      </c>
      <c r="H13550" s="2">
        <v>3</v>
      </c>
      <c r="I13550" s="2">
        <v>6</v>
      </c>
      <c r="J13550" s="2">
        <v>10</v>
      </c>
      <c r="K13550" s="2">
        <v>150</v>
      </c>
      <c r="L13550" s="3">
        <v>376992.00000000006</v>
      </c>
      <c r="M13550" s="2" t="s">
        <v>17387</v>
      </c>
      <c r="N13550" s="4" t="s">
        <v>21</v>
      </c>
    </row>
    <row r="13551" spans="1:14" x14ac:dyDescent="0.25">
      <c r="A13551" s="1" t="s">
        <v>367</v>
      </c>
      <c r="B13551" s="2" t="s">
        <v>278</v>
      </c>
      <c r="C13551" s="2" t="s">
        <v>606</v>
      </c>
      <c r="D13551" s="2" t="s">
        <v>17890</v>
      </c>
      <c r="E13551" s="2" t="s">
        <v>11432</v>
      </c>
      <c r="F13551" s="2">
        <v>77121707</v>
      </c>
      <c r="G13551" s="2" t="s">
        <v>490</v>
      </c>
      <c r="H13551" s="2">
        <v>3</v>
      </c>
      <c r="I13551" s="2">
        <v>6</v>
      </c>
      <c r="J13551" s="2">
        <v>10</v>
      </c>
      <c r="K13551" s="2">
        <v>1</v>
      </c>
      <c r="L13551" s="3">
        <v>4581500</v>
      </c>
      <c r="M13551" s="2" t="s">
        <v>20</v>
      </c>
      <c r="N13551" s="4" t="s">
        <v>21</v>
      </c>
    </row>
    <row r="13552" spans="1:14" x14ac:dyDescent="0.25">
      <c r="A13552" s="1" t="s">
        <v>367</v>
      </c>
      <c r="B13552" s="2" t="s">
        <v>278</v>
      </c>
      <c r="C13552" s="2" t="s">
        <v>606</v>
      </c>
      <c r="D13552" s="2" t="s">
        <v>17890</v>
      </c>
      <c r="E13552" s="2" t="s">
        <v>11433</v>
      </c>
      <c r="F13552" s="2">
        <v>77101503</v>
      </c>
      <c r="G13552" s="2" t="s">
        <v>490</v>
      </c>
      <c r="H13552" s="2">
        <v>3</v>
      </c>
      <c r="I13552" s="2">
        <v>6</v>
      </c>
      <c r="J13552" s="2">
        <v>10</v>
      </c>
      <c r="K13552" s="2">
        <v>1</v>
      </c>
      <c r="L13552" s="3">
        <v>7940499.9100000001</v>
      </c>
      <c r="M13552" s="2" t="s">
        <v>20</v>
      </c>
      <c r="N13552" s="4" t="s">
        <v>21</v>
      </c>
    </row>
    <row r="13553" spans="1:14" x14ac:dyDescent="0.25">
      <c r="A13553" s="1" t="s">
        <v>367</v>
      </c>
      <c r="B13553" s="2" t="s">
        <v>181</v>
      </c>
      <c r="C13553" s="2" t="s">
        <v>182</v>
      </c>
      <c r="D13553" s="2" t="s">
        <v>183</v>
      </c>
      <c r="E13553" s="2" t="s">
        <v>11434</v>
      </c>
      <c r="F13553" s="2">
        <v>72154055</v>
      </c>
      <c r="G13553" s="2" t="s">
        <v>490</v>
      </c>
      <c r="H13553" s="2">
        <v>3</v>
      </c>
      <c r="I13553" s="2">
        <v>6</v>
      </c>
      <c r="J13553" s="2">
        <v>10</v>
      </c>
      <c r="K13553" s="2">
        <v>1</v>
      </c>
      <c r="L13553" s="3">
        <v>8757048.1600000001</v>
      </c>
      <c r="M13553" s="2" t="s">
        <v>20</v>
      </c>
      <c r="N13553" s="4" t="s">
        <v>21</v>
      </c>
    </row>
    <row r="13554" spans="1:14" x14ac:dyDescent="0.25">
      <c r="A13554" s="1" t="s">
        <v>367</v>
      </c>
      <c r="B13554" s="2" t="s">
        <v>3066</v>
      </c>
      <c r="C13554" s="2" t="s">
        <v>3085</v>
      </c>
      <c r="D13554" s="2" t="s">
        <v>17986</v>
      </c>
      <c r="E13554" s="2" t="s">
        <v>11435</v>
      </c>
      <c r="F13554" s="2">
        <v>76121900</v>
      </c>
      <c r="G13554" s="2" t="s">
        <v>490</v>
      </c>
      <c r="H13554" s="2">
        <v>4</v>
      </c>
      <c r="I13554" s="2">
        <v>6</v>
      </c>
      <c r="J13554" s="2">
        <v>10</v>
      </c>
      <c r="K13554" s="2">
        <v>1</v>
      </c>
      <c r="L13554" s="3">
        <v>7999915.4199999999</v>
      </c>
      <c r="M13554" s="2" t="s">
        <v>20</v>
      </c>
      <c r="N13554" s="4" t="s">
        <v>21</v>
      </c>
    </row>
    <row r="13555" spans="1:14" x14ac:dyDescent="0.25">
      <c r="A13555" s="1" t="s">
        <v>367</v>
      </c>
      <c r="B13555" s="2" t="s">
        <v>189</v>
      </c>
      <c r="C13555" s="2" t="s">
        <v>2626</v>
      </c>
      <c r="D13555" s="2" t="s">
        <v>17961</v>
      </c>
      <c r="E13555" s="2" t="s">
        <v>11436</v>
      </c>
      <c r="F13555" s="2">
        <v>72121500</v>
      </c>
      <c r="G13555" s="2" t="s">
        <v>490</v>
      </c>
      <c r="H13555" s="2">
        <v>3</v>
      </c>
      <c r="I13555" s="2">
        <v>8</v>
      </c>
      <c r="J13555" s="2">
        <v>10</v>
      </c>
      <c r="K13555" s="2">
        <v>1</v>
      </c>
      <c r="L13555" s="3">
        <v>6832980</v>
      </c>
      <c r="M13555" s="2" t="s">
        <v>20</v>
      </c>
      <c r="N13555" s="4" t="s">
        <v>21</v>
      </c>
    </row>
    <row r="13556" spans="1:14" x14ac:dyDescent="0.25">
      <c r="A13556" s="1" t="s">
        <v>367</v>
      </c>
      <c r="B13556" s="2" t="s">
        <v>189</v>
      </c>
      <c r="C13556" s="2" t="s">
        <v>2639</v>
      </c>
      <c r="D13556" s="2" t="s">
        <v>17963</v>
      </c>
      <c r="E13556" s="2" t="s">
        <v>11437</v>
      </c>
      <c r="F13556" s="2">
        <v>72121505</v>
      </c>
      <c r="G13556" s="2" t="s">
        <v>490</v>
      </c>
      <c r="H13556" s="2">
        <v>5</v>
      </c>
      <c r="I13556" s="2">
        <v>6</v>
      </c>
      <c r="J13556" s="2">
        <v>10</v>
      </c>
      <c r="K13556" s="2">
        <v>1</v>
      </c>
      <c r="L13556" s="3">
        <v>25113760</v>
      </c>
      <c r="M13556" s="2" t="s">
        <v>20</v>
      </c>
      <c r="N13556" s="4" t="s">
        <v>21</v>
      </c>
    </row>
    <row r="13557" spans="1:14" x14ac:dyDescent="0.25">
      <c r="A13557" s="1" t="s">
        <v>367</v>
      </c>
      <c r="B13557" s="2" t="s">
        <v>189</v>
      </c>
      <c r="C13557" s="2" t="s">
        <v>2639</v>
      </c>
      <c r="D13557" s="2" t="s">
        <v>17963</v>
      </c>
      <c r="E13557" s="2" t="s">
        <v>11438</v>
      </c>
      <c r="F13557" s="2">
        <v>81141807</v>
      </c>
      <c r="G13557" s="2" t="s">
        <v>490</v>
      </c>
      <c r="H13557" s="2">
        <v>5</v>
      </c>
      <c r="I13557" s="2">
        <v>6</v>
      </c>
      <c r="J13557" s="2">
        <v>10</v>
      </c>
      <c r="K13557" s="2">
        <v>1</v>
      </c>
      <c r="L13557" s="3">
        <v>14756000</v>
      </c>
      <c r="M13557" s="2" t="s">
        <v>20</v>
      </c>
      <c r="N13557" s="4" t="s">
        <v>21</v>
      </c>
    </row>
    <row r="13558" spans="1:14" x14ac:dyDescent="0.25">
      <c r="A13558" s="1" t="s">
        <v>367</v>
      </c>
      <c r="B13558" s="2" t="s">
        <v>162</v>
      </c>
      <c r="C13558" s="2" t="s">
        <v>567</v>
      </c>
      <c r="D13558" s="2" t="s">
        <v>17885</v>
      </c>
      <c r="E13558" s="2" t="s">
        <v>11439</v>
      </c>
      <c r="F13558" s="2">
        <v>72151802</v>
      </c>
      <c r="G13558" s="2" t="s">
        <v>490</v>
      </c>
      <c r="H13558" s="2">
        <v>5</v>
      </c>
      <c r="I13558" s="2">
        <v>3</v>
      </c>
      <c r="J13558" s="2">
        <v>10</v>
      </c>
      <c r="K13558" s="2">
        <v>1</v>
      </c>
      <c r="L13558" s="3">
        <v>9999871.1500000004</v>
      </c>
      <c r="M13558" s="2" t="s">
        <v>20</v>
      </c>
      <c r="N13558" s="4" t="s">
        <v>21</v>
      </c>
    </row>
    <row r="13559" spans="1:14" x14ac:dyDescent="0.25">
      <c r="A13559" s="1" t="s">
        <v>367</v>
      </c>
      <c r="B13559" s="2" t="s">
        <v>1035</v>
      </c>
      <c r="C13559" s="2" t="s">
        <v>7554</v>
      </c>
      <c r="D13559" s="2" t="s">
        <v>18029</v>
      </c>
      <c r="E13559" s="2" t="s">
        <v>11440</v>
      </c>
      <c r="F13559" s="2">
        <v>31191602</v>
      </c>
      <c r="G13559" s="2" t="s">
        <v>511</v>
      </c>
      <c r="H13559" s="2">
        <v>4</v>
      </c>
      <c r="I13559" s="2">
        <v>6</v>
      </c>
      <c r="J13559" s="2">
        <v>10</v>
      </c>
      <c r="K13559" s="2">
        <v>2</v>
      </c>
      <c r="L13559" s="3">
        <v>480000</v>
      </c>
      <c r="M13559" s="2" t="s">
        <v>0</v>
      </c>
      <c r="N13559" s="4" t="s">
        <v>21</v>
      </c>
    </row>
    <row r="13560" spans="1:14" x14ac:dyDescent="0.25">
      <c r="A13560" s="1" t="s">
        <v>367</v>
      </c>
      <c r="B13560" s="2" t="s">
        <v>1035</v>
      </c>
      <c r="C13560" s="2" t="s">
        <v>7554</v>
      </c>
      <c r="D13560" s="2" t="s">
        <v>18029</v>
      </c>
      <c r="E13560" s="2" t="s">
        <v>11441</v>
      </c>
      <c r="F13560" s="2">
        <v>31191602</v>
      </c>
      <c r="G13560" s="2" t="s">
        <v>511</v>
      </c>
      <c r="H13560" s="2">
        <v>4</v>
      </c>
      <c r="I13560" s="2">
        <v>6</v>
      </c>
      <c r="J13560" s="2">
        <v>10</v>
      </c>
      <c r="K13560" s="2">
        <v>1</v>
      </c>
      <c r="L13560" s="3">
        <v>420000</v>
      </c>
      <c r="M13560" s="2" t="s">
        <v>0</v>
      </c>
      <c r="N13560" s="4" t="s">
        <v>21</v>
      </c>
    </row>
    <row r="13561" spans="1:14" x14ac:dyDescent="0.25">
      <c r="A13561" s="1" t="s">
        <v>367</v>
      </c>
      <c r="B13561" s="2" t="s">
        <v>1035</v>
      </c>
      <c r="C13561" s="2" t="s">
        <v>7554</v>
      </c>
      <c r="D13561" s="2" t="s">
        <v>18029</v>
      </c>
      <c r="E13561" s="2" t="s">
        <v>11442</v>
      </c>
      <c r="F13561" s="2">
        <v>31191500</v>
      </c>
      <c r="G13561" s="2" t="s">
        <v>511</v>
      </c>
      <c r="H13561" s="2">
        <v>4</v>
      </c>
      <c r="I13561" s="2">
        <v>6</v>
      </c>
      <c r="J13561" s="2">
        <v>10</v>
      </c>
      <c r="K13561" s="2">
        <v>2</v>
      </c>
      <c r="L13561" s="3">
        <v>585000</v>
      </c>
      <c r="M13561" s="2" t="s">
        <v>17387</v>
      </c>
      <c r="N13561" s="4" t="s">
        <v>21</v>
      </c>
    </row>
    <row r="13562" spans="1:14" x14ac:dyDescent="0.25">
      <c r="A13562" s="1" t="s">
        <v>367</v>
      </c>
      <c r="B13562" s="2" t="s">
        <v>1035</v>
      </c>
      <c r="C13562" s="2" t="s">
        <v>7554</v>
      </c>
      <c r="D13562" s="2" t="s">
        <v>18029</v>
      </c>
      <c r="E13562" s="2" t="s">
        <v>11443</v>
      </c>
      <c r="F13562" s="2">
        <v>31191500</v>
      </c>
      <c r="G13562" s="2" t="s">
        <v>511</v>
      </c>
      <c r="H13562" s="2">
        <v>4</v>
      </c>
      <c r="I13562" s="2">
        <v>6</v>
      </c>
      <c r="J13562" s="2">
        <v>10</v>
      </c>
      <c r="K13562" s="2">
        <v>1</v>
      </c>
      <c r="L13562" s="3">
        <v>1960000</v>
      </c>
      <c r="M13562" s="2" t="s">
        <v>0</v>
      </c>
      <c r="N13562" s="4" t="s">
        <v>21</v>
      </c>
    </row>
    <row r="13563" spans="1:14" x14ac:dyDescent="0.25">
      <c r="A13563" s="1" t="s">
        <v>367</v>
      </c>
      <c r="B13563" s="2" t="s">
        <v>1035</v>
      </c>
      <c r="C13563" s="2" t="s">
        <v>7554</v>
      </c>
      <c r="D13563" s="2" t="s">
        <v>18029</v>
      </c>
      <c r="E13563" s="2" t="s">
        <v>11444</v>
      </c>
      <c r="F13563" s="2">
        <v>31191510</v>
      </c>
      <c r="G13563" s="2" t="s">
        <v>511</v>
      </c>
      <c r="H13563" s="2">
        <v>4</v>
      </c>
      <c r="I13563" s="2">
        <v>6</v>
      </c>
      <c r="J13563" s="2">
        <v>10</v>
      </c>
      <c r="K13563" s="2">
        <v>5</v>
      </c>
      <c r="L13563" s="3">
        <v>1200000</v>
      </c>
      <c r="M13563" s="2" t="s">
        <v>0</v>
      </c>
      <c r="N13563" s="4" t="s">
        <v>21</v>
      </c>
    </row>
    <row r="13564" spans="1:14" x14ac:dyDescent="0.25">
      <c r="A13564" s="1" t="s">
        <v>367</v>
      </c>
      <c r="B13564" s="2" t="s">
        <v>56</v>
      </c>
      <c r="C13564" s="2" t="s">
        <v>56</v>
      </c>
      <c r="D13564" s="2" t="s">
        <v>57</v>
      </c>
      <c r="E13564" s="2" t="s">
        <v>11445</v>
      </c>
      <c r="F13564" s="2">
        <v>11161804</v>
      </c>
      <c r="G13564" s="2" t="s">
        <v>511</v>
      </c>
      <c r="H13564" s="2">
        <v>4</v>
      </c>
      <c r="I13564" s="2">
        <v>6</v>
      </c>
      <c r="J13564" s="2">
        <v>10</v>
      </c>
      <c r="K13564" s="2">
        <v>80</v>
      </c>
      <c r="L13564" s="3">
        <v>12000000</v>
      </c>
      <c r="M13564" s="2" t="s">
        <v>17389</v>
      </c>
      <c r="N13564" s="4" t="s">
        <v>21</v>
      </c>
    </row>
    <row r="13565" spans="1:14" x14ac:dyDescent="0.25">
      <c r="A13565" s="1" t="s">
        <v>367</v>
      </c>
      <c r="B13565" s="2" t="s">
        <v>56</v>
      </c>
      <c r="C13565" s="2" t="s">
        <v>56</v>
      </c>
      <c r="D13565" s="2" t="s">
        <v>57</v>
      </c>
      <c r="E13565" s="2" t="s">
        <v>8935</v>
      </c>
      <c r="F13565" s="2">
        <v>11162100</v>
      </c>
      <c r="G13565" s="2" t="s">
        <v>511</v>
      </c>
      <c r="H13565" s="2">
        <v>4</v>
      </c>
      <c r="I13565" s="2">
        <v>6</v>
      </c>
      <c r="J13565" s="2">
        <v>10</v>
      </c>
      <c r="K13565" s="2">
        <v>79</v>
      </c>
      <c r="L13565" s="3">
        <v>5135000</v>
      </c>
      <c r="M13565" s="2" t="s">
        <v>17389</v>
      </c>
      <c r="N13565" s="4" t="s">
        <v>21</v>
      </c>
    </row>
    <row r="13566" spans="1:14" x14ac:dyDescent="0.25">
      <c r="A13566" s="1" t="s">
        <v>367</v>
      </c>
      <c r="B13566" s="2" t="s">
        <v>56</v>
      </c>
      <c r="C13566" s="2" t="s">
        <v>56</v>
      </c>
      <c r="D13566" s="2" t="s">
        <v>57</v>
      </c>
      <c r="E13566" s="2" t="s">
        <v>11446</v>
      </c>
      <c r="F13566" s="2">
        <v>11162100</v>
      </c>
      <c r="G13566" s="2" t="s">
        <v>511</v>
      </c>
      <c r="H13566" s="2">
        <v>4</v>
      </c>
      <c r="I13566" s="2">
        <v>6</v>
      </c>
      <c r="J13566" s="2">
        <v>10</v>
      </c>
      <c r="K13566" s="2">
        <v>80</v>
      </c>
      <c r="L13566" s="3">
        <v>11600000</v>
      </c>
      <c r="M13566" s="2" t="s">
        <v>17389</v>
      </c>
      <c r="N13566" s="4" t="s">
        <v>21</v>
      </c>
    </row>
    <row r="13567" spans="1:14" x14ac:dyDescent="0.25">
      <c r="A13567" s="1" t="s">
        <v>367</v>
      </c>
      <c r="B13567" s="2" t="s">
        <v>56</v>
      </c>
      <c r="C13567" s="2" t="s">
        <v>56</v>
      </c>
      <c r="D13567" s="2" t="s">
        <v>57</v>
      </c>
      <c r="E13567" s="2" t="s">
        <v>11447</v>
      </c>
      <c r="F13567" s="2">
        <v>11162100</v>
      </c>
      <c r="G13567" s="2" t="s">
        <v>511</v>
      </c>
      <c r="H13567" s="2">
        <v>4</v>
      </c>
      <c r="I13567" s="2">
        <v>6</v>
      </c>
      <c r="J13567" s="2">
        <v>10</v>
      </c>
      <c r="K13567" s="2">
        <v>94</v>
      </c>
      <c r="L13567" s="3">
        <v>15886000</v>
      </c>
      <c r="M13567" s="2" t="s">
        <v>17389</v>
      </c>
      <c r="N13567" s="4" t="s">
        <v>21</v>
      </c>
    </row>
    <row r="13568" spans="1:14" x14ac:dyDescent="0.25">
      <c r="A13568" s="1" t="s">
        <v>367</v>
      </c>
      <c r="B13568" s="2" t="s">
        <v>56</v>
      </c>
      <c r="C13568" s="2" t="s">
        <v>56</v>
      </c>
      <c r="D13568" s="2" t="s">
        <v>57</v>
      </c>
      <c r="E13568" s="2" t="s">
        <v>11448</v>
      </c>
      <c r="F13568" s="2">
        <v>11162100</v>
      </c>
      <c r="G13568" s="2" t="s">
        <v>511</v>
      </c>
      <c r="H13568" s="2">
        <v>4</v>
      </c>
      <c r="I13568" s="2">
        <v>6</v>
      </c>
      <c r="J13568" s="2">
        <v>10</v>
      </c>
      <c r="K13568" s="2">
        <v>100</v>
      </c>
      <c r="L13568" s="3">
        <v>16900000</v>
      </c>
      <c r="M13568" s="2" t="s">
        <v>17389</v>
      </c>
      <c r="N13568" s="4" t="s">
        <v>21</v>
      </c>
    </row>
    <row r="13569" spans="1:14" x14ac:dyDescent="0.25">
      <c r="A13569" s="1" t="s">
        <v>367</v>
      </c>
      <c r="B13569" s="2" t="s">
        <v>56</v>
      </c>
      <c r="C13569" s="2" t="s">
        <v>56</v>
      </c>
      <c r="D13569" s="2" t="s">
        <v>57</v>
      </c>
      <c r="E13569" s="2" t="s">
        <v>11449</v>
      </c>
      <c r="F13569" s="2">
        <v>60123900</v>
      </c>
      <c r="G13569" s="2" t="s">
        <v>511</v>
      </c>
      <c r="H13569" s="2">
        <v>4</v>
      </c>
      <c r="I13569" s="2">
        <v>6</v>
      </c>
      <c r="J13569" s="2">
        <v>10</v>
      </c>
      <c r="K13569" s="2">
        <v>4</v>
      </c>
      <c r="L13569" s="3">
        <v>494000</v>
      </c>
      <c r="M13569" s="2" t="s">
        <v>0</v>
      </c>
      <c r="N13569" s="4" t="s">
        <v>21</v>
      </c>
    </row>
    <row r="13570" spans="1:14" x14ac:dyDescent="0.25">
      <c r="A13570" s="1" t="s">
        <v>367</v>
      </c>
      <c r="B13570" s="2" t="s">
        <v>56</v>
      </c>
      <c r="C13570" s="2" t="s">
        <v>56</v>
      </c>
      <c r="D13570" s="2" t="s">
        <v>57</v>
      </c>
      <c r="E13570" s="2" t="s">
        <v>11450</v>
      </c>
      <c r="F13570" s="2">
        <v>60123900</v>
      </c>
      <c r="G13570" s="2" t="s">
        <v>511</v>
      </c>
      <c r="H13570" s="2">
        <v>4</v>
      </c>
      <c r="I13570" s="2">
        <v>6</v>
      </c>
      <c r="J13570" s="2">
        <v>10</v>
      </c>
      <c r="K13570" s="2">
        <v>4</v>
      </c>
      <c r="L13570" s="3">
        <v>494000</v>
      </c>
      <c r="M13570" s="2" t="s">
        <v>0</v>
      </c>
      <c r="N13570" s="4" t="s">
        <v>21</v>
      </c>
    </row>
    <row r="13571" spans="1:14" x14ac:dyDescent="0.25">
      <c r="A13571" s="1" t="s">
        <v>367</v>
      </c>
      <c r="B13571" s="2" t="s">
        <v>56</v>
      </c>
      <c r="C13571" s="2" t="s">
        <v>56</v>
      </c>
      <c r="D13571" s="2" t="s">
        <v>57</v>
      </c>
      <c r="E13571" s="2" t="s">
        <v>11451</v>
      </c>
      <c r="F13571" s="2">
        <v>60123900</v>
      </c>
      <c r="G13571" s="2" t="s">
        <v>511</v>
      </c>
      <c r="H13571" s="2">
        <v>4</v>
      </c>
      <c r="I13571" s="2">
        <v>6</v>
      </c>
      <c r="J13571" s="2">
        <v>10</v>
      </c>
      <c r="K13571" s="2">
        <v>3</v>
      </c>
      <c r="L13571" s="3">
        <v>370500</v>
      </c>
      <c r="M13571" s="2" t="s">
        <v>0</v>
      </c>
      <c r="N13571" s="4" t="s">
        <v>21</v>
      </c>
    </row>
    <row r="13572" spans="1:14" x14ac:dyDescent="0.25">
      <c r="A13572" s="1" t="s">
        <v>367</v>
      </c>
      <c r="B13572" s="2" t="s">
        <v>60</v>
      </c>
      <c r="C13572" s="2" t="s">
        <v>60</v>
      </c>
      <c r="D13572" s="2" t="s">
        <v>61</v>
      </c>
      <c r="E13572" s="2" t="s">
        <v>11452</v>
      </c>
      <c r="F13572" s="2">
        <v>52101502</v>
      </c>
      <c r="G13572" s="2" t="s">
        <v>511</v>
      </c>
      <c r="H13572" s="2">
        <v>4</v>
      </c>
      <c r="I13572" s="2">
        <v>6</v>
      </c>
      <c r="J13572" s="2">
        <v>10</v>
      </c>
      <c r="K13572" s="2">
        <v>8</v>
      </c>
      <c r="L13572" s="3">
        <v>1912000</v>
      </c>
      <c r="M13572" s="2" t="s">
        <v>17389</v>
      </c>
      <c r="N13572" s="4" t="s">
        <v>21</v>
      </c>
    </row>
    <row r="13573" spans="1:14" x14ac:dyDescent="0.25">
      <c r="A13573" s="1" t="s">
        <v>367</v>
      </c>
      <c r="B13573" s="2" t="s">
        <v>60</v>
      </c>
      <c r="C13573" s="2" t="s">
        <v>60</v>
      </c>
      <c r="D13573" s="2" t="s">
        <v>61</v>
      </c>
      <c r="E13573" s="2" t="s">
        <v>11453</v>
      </c>
      <c r="F13573" s="2">
        <v>11151713</v>
      </c>
      <c r="G13573" s="2" t="s">
        <v>511</v>
      </c>
      <c r="H13573" s="2">
        <v>4</v>
      </c>
      <c r="I13573" s="2">
        <v>6</v>
      </c>
      <c r="J13573" s="2">
        <v>10</v>
      </c>
      <c r="K13573" s="2">
        <v>2</v>
      </c>
      <c r="L13573" s="3">
        <v>198000</v>
      </c>
      <c r="M13573" s="2" t="s">
        <v>17389</v>
      </c>
      <c r="N13573" s="4" t="s">
        <v>21</v>
      </c>
    </row>
    <row r="13574" spans="1:14" x14ac:dyDescent="0.25">
      <c r="A13574" s="1" t="s">
        <v>367</v>
      </c>
      <c r="B13574" s="2" t="s">
        <v>60</v>
      </c>
      <c r="C13574" s="2" t="s">
        <v>60</v>
      </c>
      <c r="D13574" s="2" t="s">
        <v>61</v>
      </c>
      <c r="E13574" s="2" t="s">
        <v>11454</v>
      </c>
      <c r="F13574" s="2">
        <v>31201523</v>
      </c>
      <c r="G13574" s="2" t="s">
        <v>511</v>
      </c>
      <c r="H13574" s="2">
        <v>4</v>
      </c>
      <c r="I13574" s="2">
        <v>6</v>
      </c>
      <c r="J13574" s="2">
        <v>10</v>
      </c>
      <c r="K13574" s="2">
        <v>10</v>
      </c>
      <c r="L13574" s="3">
        <v>750000</v>
      </c>
      <c r="M13574" s="2" t="s">
        <v>0</v>
      </c>
      <c r="N13574" s="4" t="s">
        <v>21</v>
      </c>
    </row>
    <row r="13575" spans="1:14" x14ac:dyDescent="0.25">
      <c r="A13575" s="1" t="s">
        <v>367</v>
      </c>
      <c r="B13575" s="2" t="s">
        <v>60</v>
      </c>
      <c r="C13575" s="2" t="s">
        <v>60</v>
      </c>
      <c r="D13575" s="2" t="s">
        <v>61</v>
      </c>
      <c r="E13575" s="2" t="s">
        <v>11455</v>
      </c>
      <c r="F13575" s="2">
        <v>31201523</v>
      </c>
      <c r="G13575" s="2" t="s">
        <v>511</v>
      </c>
      <c r="H13575" s="2">
        <v>4</v>
      </c>
      <c r="I13575" s="2">
        <v>6</v>
      </c>
      <c r="J13575" s="2">
        <v>10</v>
      </c>
      <c r="K13575" s="2">
        <v>4</v>
      </c>
      <c r="L13575" s="3">
        <v>216000</v>
      </c>
      <c r="M13575" s="2" t="s">
        <v>0</v>
      </c>
      <c r="N13575" s="4" t="s">
        <v>21</v>
      </c>
    </row>
    <row r="13576" spans="1:14" x14ac:dyDescent="0.25">
      <c r="A13576" s="1" t="s">
        <v>367</v>
      </c>
      <c r="B13576" s="2" t="s">
        <v>60</v>
      </c>
      <c r="C13576" s="2" t="s">
        <v>60</v>
      </c>
      <c r="D13576" s="2" t="s">
        <v>61</v>
      </c>
      <c r="E13576" s="2" t="s">
        <v>11456</v>
      </c>
      <c r="F13576" s="2">
        <v>31152101</v>
      </c>
      <c r="G13576" s="2" t="s">
        <v>511</v>
      </c>
      <c r="H13576" s="2">
        <v>4</v>
      </c>
      <c r="I13576" s="2">
        <v>6</v>
      </c>
      <c r="J13576" s="2">
        <v>10</v>
      </c>
      <c r="K13576" s="2">
        <v>100</v>
      </c>
      <c r="L13576" s="3">
        <v>850000</v>
      </c>
      <c r="M13576" s="2" t="s">
        <v>17389</v>
      </c>
      <c r="N13576" s="4" t="s">
        <v>21</v>
      </c>
    </row>
    <row r="13577" spans="1:14" x14ac:dyDescent="0.25">
      <c r="A13577" s="1" t="s">
        <v>367</v>
      </c>
      <c r="B13577" s="2" t="s">
        <v>60</v>
      </c>
      <c r="C13577" s="2" t="s">
        <v>60</v>
      </c>
      <c r="D13577" s="2" t="s">
        <v>61</v>
      </c>
      <c r="E13577" s="2" t="s">
        <v>11457</v>
      </c>
      <c r="F13577" s="2">
        <v>46182101</v>
      </c>
      <c r="G13577" s="2" t="s">
        <v>511</v>
      </c>
      <c r="H13577" s="2">
        <v>4</v>
      </c>
      <c r="I13577" s="2">
        <v>6</v>
      </c>
      <c r="J13577" s="2">
        <v>10</v>
      </c>
      <c r="K13577" s="2">
        <v>5</v>
      </c>
      <c r="L13577" s="3">
        <v>460000</v>
      </c>
      <c r="M13577" s="2" t="s">
        <v>17389</v>
      </c>
      <c r="N13577" s="4" t="s">
        <v>21</v>
      </c>
    </row>
    <row r="13578" spans="1:14" x14ac:dyDescent="0.25">
      <c r="A13578" s="1" t="s">
        <v>367</v>
      </c>
      <c r="B13578" s="2" t="s">
        <v>60</v>
      </c>
      <c r="C13578" s="2" t="s">
        <v>60</v>
      </c>
      <c r="D13578" s="2" t="s">
        <v>61</v>
      </c>
      <c r="E13578" s="2" t="s">
        <v>11458</v>
      </c>
      <c r="F13578" s="2">
        <v>27112742</v>
      </c>
      <c r="G13578" s="2" t="s">
        <v>511</v>
      </c>
      <c r="H13578" s="2">
        <v>4</v>
      </c>
      <c r="I13578" s="2">
        <v>6</v>
      </c>
      <c r="J13578" s="2">
        <v>10</v>
      </c>
      <c r="K13578" s="2">
        <v>3</v>
      </c>
      <c r="L13578" s="3">
        <v>360000</v>
      </c>
      <c r="M13578" s="2" t="s">
        <v>0</v>
      </c>
      <c r="N13578" s="4" t="s">
        <v>21</v>
      </c>
    </row>
    <row r="13579" spans="1:14" x14ac:dyDescent="0.25">
      <c r="A13579" s="1" t="s">
        <v>367</v>
      </c>
      <c r="B13579" s="2" t="s">
        <v>60</v>
      </c>
      <c r="C13579" s="2" t="s">
        <v>60</v>
      </c>
      <c r="D13579" s="2" t="s">
        <v>61</v>
      </c>
      <c r="E13579" s="2" t="s">
        <v>11459</v>
      </c>
      <c r="F13579" s="2">
        <v>27112742</v>
      </c>
      <c r="G13579" s="2" t="s">
        <v>511</v>
      </c>
      <c r="H13579" s="2">
        <v>4</v>
      </c>
      <c r="I13579" s="2">
        <v>6</v>
      </c>
      <c r="J13579" s="2">
        <v>10</v>
      </c>
      <c r="K13579" s="2">
        <v>5</v>
      </c>
      <c r="L13579" s="3">
        <v>975000</v>
      </c>
      <c r="M13579" s="2" t="s">
        <v>0</v>
      </c>
      <c r="N13579" s="4" t="s">
        <v>21</v>
      </c>
    </row>
    <row r="13580" spans="1:14" x14ac:dyDescent="0.25">
      <c r="A13580" s="1" t="s">
        <v>367</v>
      </c>
      <c r="B13580" s="2" t="s">
        <v>60</v>
      </c>
      <c r="C13580" s="2" t="s">
        <v>60</v>
      </c>
      <c r="D13580" s="2" t="s">
        <v>61</v>
      </c>
      <c r="E13580" s="2" t="s">
        <v>11460</v>
      </c>
      <c r="F13580" s="2">
        <v>27112742</v>
      </c>
      <c r="G13580" s="2" t="s">
        <v>511</v>
      </c>
      <c r="H13580" s="2">
        <v>4</v>
      </c>
      <c r="I13580" s="2">
        <v>6</v>
      </c>
      <c r="J13580" s="2">
        <v>10</v>
      </c>
      <c r="K13580" s="2">
        <v>5</v>
      </c>
      <c r="L13580" s="3">
        <v>975000</v>
      </c>
      <c r="M13580" s="2" t="s">
        <v>0</v>
      </c>
      <c r="N13580" s="4" t="s">
        <v>21</v>
      </c>
    </row>
    <row r="13581" spans="1:14" x14ac:dyDescent="0.25">
      <c r="A13581" s="1" t="s">
        <v>367</v>
      </c>
      <c r="B13581" s="2" t="s">
        <v>60</v>
      </c>
      <c r="C13581" s="2" t="s">
        <v>60</v>
      </c>
      <c r="D13581" s="2" t="s">
        <v>61</v>
      </c>
      <c r="E13581" s="2" t="s">
        <v>11461</v>
      </c>
      <c r="F13581" s="2">
        <v>27112742</v>
      </c>
      <c r="G13581" s="2" t="s">
        <v>511</v>
      </c>
      <c r="H13581" s="2">
        <v>4</v>
      </c>
      <c r="I13581" s="2">
        <v>6</v>
      </c>
      <c r="J13581" s="2">
        <v>10</v>
      </c>
      <c r="K13581" s="2">
        <v>6</v>
      </c>
      <c r="L13581" s="3">
        <v>1950000</v>
      </c>
      <c r="M13581" s="2" t="s">
        <v>0</v>
      </c>
      <c r="N13581" s="4" t="s">
        <v>21</v>
      </c>
    </row>
    <row r="13582" spans="1:14" x14ac:dyDescent="0.25">
      <c r="A13582" s="1" t="s">
        <v>367</v>
      </c>
      <c r="B13582" s="2" t="s">
        <v>60</v>
      </c>
      <c r="C13582" s="2" t="s">
        <v>60</v>
      </c>
      <c r="D13582" s="2" t="s">
        <v>61</v>
      </c>
      <c r="E13582" s="2" t="s">
        <v>11462</v>
      </c>
      <c r="F13582" s="2">
        <v>27112742</v>
      </c>
      <c r="G13582" s="2" t="s">
        <v>511</v>
      </c>
      <c r="H13582" s="2">
        <v>4</v>
      </c>
      <c r="I13582" s="2">
        <v>6</v>
      </c>
      <c r="J13582" s="2">
        <v>10</v>
      </c>
      <c r="K13582" s="2">
        <v>6</v>
      </c>
      <c r="L13582" s="3">
        <v>1170000</v>
      </c>
      <c r="M13582" s="2" t="s">
        <v>0</v>
      </c>
      <c r="N13582" s="4" t="s">
        <v>21</v>
      </c>
    </row>
    <row r="13583" spans="1:14" x14ac:dyDescent="0.25">
      <c r="A13583" s="1" t="s">
        <v>367</v>
      </c>
      <c r="B13583" s="2" t="s">
        <v>60</v>
      </c>
      <c r="C13583" s="2" t="s">
        <v>60</v>
      </c>
      <c r="D13583" s="2" t="s">
        <v>61</v>
      </c>
      <c r="E13583" s="2" t="s">
        <v>11463</v>
      </c>
      <c r="F13583" s="2">
        <v>27112742</v>
      </c>
      <c r="G13583" s="2" t="s">
        <v>511</v>
      </c>
      <c r="H13583" s="2">
        <v>4</v>
      </c>
      <c r="I13583" s="2">
        <v>6</v>
      </c>
      <c r="J13583" s="2">
        <v>10</v>
      </c>
      <c r="K13583" s="2">
        <v>6</v>
      </c>
      <c r="L13583" s="3">
        <v>1170000</v>
      </c>
      <c r="M13583" s="2" t="s">
        <v>0</v>
      </c>
      <c r="N13583" s="4" t="s">
        <v>21</v>
      </c>
    </row>
    <row r="13584" spans="1:14" x14ac:dyDescent="0.25">
      <c r="A13584" s="1" t="s">
        <v>367</v>
      </c>
      <c r="B13584" s="2" t="s">
        <v>60</v>
      </c>
      <c r="C13584" s="2" t="s">
        <v>60</v>
      </c>
      <c r="D13584" s="2" t="s">
        <v>61</v>
      </c>
      <c r="E13584" s="2" t="s">
        <v>11464</v>
      </c>
      <c r="F13584" s="2">
        <v>27112742</v>
      </c>
      <c r="G13584" s="2" t="s">
        <v>511</v>
      </c>
      <c r="H13584" s="2">
        <v>4</v>
      </c>
      <c r="I13584" s="2">
        <v>6</v>
      </c>
      <c r="J13584" s="2">
        <v>10</v>
      </c>
      <c r="K13584" s="2">
        <v>6</v>
      </c>
      <c r="L13584" s="3">
        <v>1170000</v>
      </c>
      <c r="M13584" s="2" t="s">
        <v>0</v>
      </c>
      <c r="N13584" s="4" t="s">
        <v>21</v>
      </c>
    </row>
    <row r="13585" spans="1:14" x14ac:dyDescent="0.25">
      <c r="A13585" s="1" t="s">
        <v>367</v>
      </c>
      <c r="B13585" s="2" t="s">
        <v>60</v>
      </c>
      <c r="C13585" s="2" t="s">
        <v>60</v>
      </c>
      <c r="D13585" s="2" t="s">
        <v>61</v>
      </c>
      <c r="E13585" s="2" t="s">
        <v>11465</v>
      </c>
      <c r="F13585" s="2">
        <v>27112742</v>
      </c>
      <c r="G13585" s="2" t="s">
        <v>511</v>
      </c>
      <c r="H13585" s="2">
        <v>4</v>
      </c>
      <c r="I13585" s="2">
        <v>6</v>
      </c>
      <c r="J13585" s="2">
        <v>10</v>
      </c>
      <c r="K13585" s="2">
        <v>10</v>
      </c>
      <c r="L13585" s="3">
        <v>1950000</v>
      </c>
      <c r="M13585" s="2" t="s">
        <v>0</v>
      </c>
      <c r="N13585" s="4" t="s">
        <v>21</v>
      </c>
    </row>
    <row r="13586" spans="1:14" x14ac:dyDescent="0.25">
      <c r="A13586" s="1" t="s">
        <v>367</v>
      </c>
      <c r="B13586" s="2" t="s">
        <v>60</v>
      </c>
      <c r="C13586" s="2" t="s">
        <v>60</v>
      </c>
      <c r="D13586" s="2" t="s">
        <v>61</v>
      </c>
      <c r="E13586" s="2" t="s">
        <v>11466</v>
      </c>
      <c r="F13586" s="2">
        <v>27112742</v>
      </c>
      <c r="G13586" s="2" t="s">
        <v>511</v>
      </c>
      <c r="H13586" s="2">
        <v>4</v>
      </c>
      <c r="I13586" s="2">
        <v>6</v>
      </c>
      <c r="J13586" s="2">
        <v>10</v>
      </c>
      <c r="K13586" s="2">
        <v>10</v>
      </c>
      <c r="L13586" s="3">
        <v>1950000</v>
      </c>
      <c r="M13586" s="2" t="s">
        <v>0</v>
      </c>
      <c r="N13586" s="4" t="s">
        <v>21</v>
      </c>
    </row>
    <row r="13587" spans="1:14" x14ac:dyDescent="0.25">
      <c r="A13587" s="1" t="s">
        <v>367</v>
      </c>
      <c r="B13587" s="2" t="s">
        <v>60</v>
      </c>
      <c r="C13587" s="2" t="s">
        <v>60</v>
      </c>
      <c r="D13587" s="2" t="s">
        <v>61</v>
      </c>
      <c r="E13587" s="2" t="s">
        <v>11467</v>
      </c>
      <c r="F13587" s="2">
        <v>27112742</v>
      </c>
      <c r="G13587" s="2" t="s">
        <v>511</v>
      </c>
      <c r="H13587" s="2">
        <v>4</v>
      </c>
      <c r="I13587" s="2">
        <v>6</v>
      </c>
      <c r="J13587" s="2">
        <v>10</v>
      </c>
      <c r="K13587" s="2">
        <v>9</v>
      </c>
      <c r="L13587" s="3">
        <v>2047500</v>
      </c>
      <c r="M13587" s="2" t="s">
        <v>0</v>
      </c>
      <c r="N13587" s="4" t="s">
        <v>21</v>
      </c>
    </row>
    <row r="13588" spans="1:14" x14ac:dyDescent="0.25">
      <c r="A13588" s="1" t="s">
        <v>367</v>
      </c>
      <c r="B13588" s="2" t="s">
        <v>60</v>
      </c>
      <c r="C13588" s="2" t="s">
        <v>60</v>
      </c>
      <c r="D13588" s="2" t="s">
        <v>61</v>
      </c>
      <c r="E13588" s="2" t="s">
        <v>11468</v>
      </c>
      <c r="F13588" s="2">
        <v>11161804</v>
      </c>
      <c r="G13588" s="2" t="s">
        <v>511</v>
      </c>
      <c r="H13588" s="2">
        <v>4</v>
      </c>
      <c r="I13588" s="2">
        <v>6</v>
      </c>
      <c r="J13588" s="2">
        <v>10</v>
      </c>
      <c r="K13588" s="2">
        <v>80</v>
      </c>
      <c r="L13588" s="3">
        <v>7600000</v>
      </c>
      <c r="M13588" s="2" t="s">
        <v>17389</v>
      </c>
      <c r="N13588" s="4" t="s">
        <v>21</v>
      </c>
    </row>
    <row r="13589" spans="1:14" x14ac:dyDescent="0.25">
      <c r="A13589" s="1" t="s">
        <v>367</v>
      </c>
      <c r="B13589" s="2" t="s">
        <v>60</v>
      </c>
      <c r="C13589" s="2" t="s">
        <v>60</v>
      </c>
      <c r="D13589" s="2" t="s">
        <v>61</v>
      </c>
      <c r="E13589" s="2" t="s">
        <v>11469</v>
      </c>
      <c r="F13589" s="2">
        <v>13111010</v>
      </c>
      <c r="G13589" s="2" t="s">
        <v>511</v>
      </c>
      <c r="H13589" s="2">
        <v>4</v>
      </c>
      <c r="I13589" s="2">
        <v>6</v>
      </c>
      <c r="J13589" s="2">
        <v>10</v>
      </c>
      <c r="K13589" s="2">
        <v>3</v>
      </c>
      <c r="L13589" s="3">
        <v>450000</v>
      </c>
      <c r="M13589" s="2" t="s">
        <v>17389</v>
      </c>
      <c r="N13589" s="4" t="s">
        <v>21</v>
      </c>
    </row>
    <row r="13590" spans="1:14" x14ac:dyDescent="0.25">
      <c r="A13590" s="1" t="s">
        <v>367</v>
      </c>
      <c r="B13590" s="2" t="s">
        <v>60</v>
      </c>
      <c r="C13590" s="2" t="s">
        <v>60</v>
      </c>
      <c r="D13590" s="2" t="s">
        <v>61</v>
      </c>
      <c r="E13590" s="2" t="s">
        <v>11470</v>
      </c>
      <c r="F13590" s="2">
        <v>13111010</v>
      </c>
      <c r="G13590" s="2" t="s">
        <v>511</v>
      </c>
      <c r="H13590" s="2">
        <v>4</v>
      </c>
      <c r="I13590" s="2">
        <v>6</v>
      </c>
      <c r="J13590" s="2">
        <v>10</v>
      </c>
      <c r="K13590" s="2">
        <v>2</v>
      </c>
      <c r="L13590" s="3">
        <v>350000</v>
      </c>
      <c r="M13590" s="2" t="s">
        <v>17389</v>
      </c>
      <c r="N13590" s="4" t="s">
        <v>21</v>
      </c>
    </row>
    <row r="13591" spans="1:14" x14ac:dyDescent="0.25">
      <c r="A13591" s="1" t="s">
        <v>367</v>
      </c>
      <c r="B13591" s="2" t="s">
        <v>60</v>
      </c>
      <c r="C13591" s="2" t="s">
        <v>60</v>
      </c>
      <c r="D13591" s="2" t="s">
        <v>61</v>
      </c>
      <c r="E13591" s="2" t="s">
        <v>11471</v>
      </c>
      <c r="F13591" s="2">
        <v>31151900</v>
      </c>
      <c r="G13591" s="2" t="s">
        <v>511</v>
      </c>
      <c r="H13591" s="2">
        <v>4</v>
      </c>
      <c r="I13591" s="2">
        <v>6</v>
      </c>
      <c r="J13591" s="2">
        <v>10</v>
      </c>
      <c r="K13591" s="2">
        <v>300</v>
      </c>
      <c r="L13591" s="3">
        <v>2610000</v>
      </c>
      <c r="M13591" s="2" t="s">
        <v>17389</v>
      </c>
      <c r="N13591" s="4" t="s">
        <v>21</v>
      </c>
    </row>
    <row r="13592" spans="1:14" x14ac:dyDescent="0.25">
      <c r="A13592" s="1" t="s">
        <v>367</v>
      </c>
      <c r="B13592" s="2" t="s">
        <v>60</v>
      </c>
      <c r="C13592" s="2" t="s">
        <v>60</v>
      </c>
      <c r="D13592" s="2" t="s">
        <v>61</v>
      </c>
      <c r="E13592" s="2" t="s">
        <v>11472</v>
      </c>
      <c r="F13592" s="2">
        <v>11162100</v>
      </c>
      <c r="G13592" s="2" t="s">
        <v>511</v>
      </c>
      <c r="H13592" s="2">
        <v>4</v>
      </c>
      <c r="I13592" s="2">
        <v>6</v>
      </c>
      <c r="J13592" s="2">
        <v>10</v>
      </c>
      <c r="K13592" s="2">
        <v>70</v>
      </c>
      <c r="L13592" s="3">
        <v>4340000</v>
      </c>
      <c r="M13592" s="2" t="s">
        <v>17389</v>
      </c>
      <c r="N13592" s="4" t="s">
        <v>21</v>
      </c>
    </row>
    <row r="13593" spans="1:14" x14ac:dyDescent="0.25">
      <c r="A13593" s="1" t="s">
        <v>367</v>
      </c>
      <c r="B13593" s="2" t="s">
        <v>60</v>
      </c>
      <c r="C13593" s="2" t="s">
        <v>60</v>
      </c>
      <c r="D13593" s="2" t="s">
        <v>61</v>
      </c>
      <c r="E13593" s="2" t="s">
        <v>11473</v>
      </c>
      <c r="F13593" s="2">
        <v>11162100</v>
      </c>
      <c r="G13593" s="2" t="s">
        <v>511</v>
      </c>
      <c r="H13593" s="2">
        <v>4</v>
      </c>
      <c r="I13593" s="2">
        <v>6</v>
      </c>
      <c r="J13593" s="2">
        <v>10</v>
      </c>
      <c r="K13593" s="2">
        <v>50</v>
      </c>
      <c r="L13593" s="3">
        <v>6250000</v>
      </c>
      <c r="M13593" s="2" t="s">
        <v>17389</v>
      </c>
      <c r="N13593" s="4" t="s">
        <v>21</v>
      </c>
    </row>
    <row r="13594" spans="1:14" x14ac:dyDescent="0.25">
      <c r="A13594" s="1" t="s">
        <v>367</v>
      </c>
      <c r="B13594" s="2" t="s">
        <v>60</v>
      </c>
      <c r="C13594" s="2" t="s">
        <v>60</v>
      </c>
      <c r="D13594" s="2" t="s">
        <v>61</v>
      </c>
      <c r="E13594" s="2" t="s">
        <v>11474</v>
      </c>
      <c r="F13594" s="2">
        <v>11162100</v>
      </c>
      <c r="G13594" s="2" t="s">
        <v>511</v>
      </c>
      <c r="H13594" s="2">
        <v>4</v>
      </c>
      <c r="I13594" s="2">
        <v>6</v>
      </c>
      <c r="J13594" s="2">
        <v>10</v>
      </c>
      <c r="K13594" s="2">
        <v>100</v>
      </c>
      <c r="L13594" s="3">
        <v>12500000</v>
      </c>
      <c r="M13594" s="2" t="s">
        <v>17389</v>
      </c>
      <c r="N13594" s="4" t="s">
        <v>21</v>
      </c>
    </row>
    <row r="13595" spans="1:14" x14ac:dyDescent="0.25">
      <c r="A13595" s="1" t="s">
        <v>367</v>
      </c>
      <c r="B13595" s="2" t="s">
        <v>60</v>
      </c>
      <c r="C13595" s="2" t="s">
        <v>60</v>
      </c>
      <c r="D13595" s="2" t="s">
        <v>61</v>
      </c>
      <c r="E13595" s="2" t="s">
        <v>11475</v>
      </c>
      <c r="F13595" s="2">
        <v>11162100</v>
      </c>
      <c r="G13595" s="2" t="s">
        <v>511</v>
      </c>
      <c r="H13595" s="2">
        <v>4</v>
      </c>
      <c r="I13595" s="2">
        <v>6</v>
      </c>
      <c r="J13595" s="2">
        <v>10</v>
      </c>
      <c r="K13595" s="2">
        <v>50</v>
      </c>
      <c r="L13595" s="3">
        <v>6250000</v>
      </c>
      <c r="M13595" s="2" t="s">
        <v>17389</v>
      </c>
      <c r="N13595" s="4" t="s">
        <v>21</v>
      </c>
    </row>
    <row r="13596" spans="1:14" x14ac:dyDescent="0.25">
      <c r="A13596" s="1" t="s">
        <v>367</v>
      </c>
      <c r="B13596" s="2" t="s">
        <v>60</v>
      </c>
      <c r="C13596" s="2" t="s">
        <v>60</v>
      </c>
      <c r="D13596" s="2" t="s">
        <v>61</v>
      </c>
      <c r="E13596" s="2" t="s">
        <v>11476</v>
      </c>
      <c r="F13596" s="2">
        <v>11162114</v>
      </c>
      <c r="G13596" s="2" t="s">
        <v>511</v>
      </c>
      <c r="H13596" s="2">
        <v>4</v>
      </c>
      <c r="I13596" s="2">
        <v>6</v>
      </c>
      <c r="J13596" s="2">
        <v>10</v>
      </c>
      <c r="K13596" s="2">
        <v>5</v>
      </c>
      <c r="L13596" s="3">
        <v>775000</v>
      </c>
      <c r="M13596" s="2" t="s">
        <v>17389</v>
      </c>
      <c r="N13596" s="4" t="s">
        <v>21</v>
      </c>
    </row>
    <row r="13597" spans="1:14" x14ac:dyDescent="0.25">
      <c r="A13597" s="1" t="s">
        <v>367</v>
      </c>
      <c r="B13597" s="2" t="s">
        <v>113</v>
      </c>
      <c r="C13597" s="2" t="s">
        <v>113</v>
      </c>
      <c r="D13597" s="2" t="s">
        <v>114</v>
      </c>
      <c r="E13597" s="2" t="s">
        <v>11477</v>
      </c>
      <c r="F13597" s="2">
        <v>27111500</v>
      </c>
      <c r="G13597" s="2" t="s">
        <v>810</v>
      </c>
      <c r="H13597" s="2">
        <v>4</v>
      </c>
      <c r="I13597" s="2">
        <v>6</v>
      </c>
      <c r="J13597" s="2">
        <v>10</v>
      </c>
      <c r="K13597" s="2">
        <v>95</v>
      </c>
      <c r="L13597" s="3">
        <v>326714.5</v>
      </c>
      <c r="M13597" s="2" t="s">
        <v>0</v>
      </c>
      <c r="N13597" s="4" t="s">
        <v>21</v>
      </c>
    </row>
    <row r="13598" spans="1:14" x14ac:dyDescent="0.25">
      <c r="A13598" s="1" t="s">
        <v>367</v>
      </c>
      <c r="B13598" s="2" t="s">
        <v>1112</v>
      </c>
      <c r="C13598" s="2" t="s">
        <v>1112</v>
      </c>
      <c r="D13598" s="2" t="s">
        <v>17931</v>
      </c>
      <c r="E13598" s="2" t="s">
        <v>11478</v>
      </c>
      <c r="F13598" s="2">
        <v>11121606</v>
      </c>
      <c r="G13598" s="2" t="s">
        <v>810</v>
      </c>
      <c r="H13598" s="2">
        <v>4</v>
      </c>
      <c r="I13598" s="2">
        <v>6</v>
      </c>
      <c r="J13598" s="2">
        <v>10</v>
      </c>
      <c r="K13598" s="2">
        <v>4</v>
      </c>
      <c r="L13598" s="3">
        <v>443727.2</v>
      </c>
      <c r="M13598" s="2" t="s">
        <v>0</v>
      </c>
      <c r="N13598" s="4" t="s">
        <v>21</v>
      </c>
    </row>
    <row r="13599" spans="1:14" x14ac:dyDescent="0.25">
      <c r="A13599" s="1" t="s">
        <v>367</v>
      </c>
      <c r="B13599" s="2" t="s">
        <v>1112</v>
      </c>
      <c r="C13599" s="2" t="s">
        <v>1112</v>
      </c>
      <c r="D13599" s="2" t="s">
        <v>17931</v>
      </c>
      <c r="E13599" s="2" t="s">
        <v>11479</v>
      </c>
      <c r="F13599" s="2">
        <v>30103604</v>
      </c>
      <c r="G13599" s="2" t="s">
        <v>810</v>
      </c>
      <c r="H13599" s="2">
        <v>4</v>
      </c>
      <c r="I13599" s="2">
        <v>6</v>
      </c>
      <c r="J13599" s="2">
        <v>10</v>
      </c>
      <c r="K13599" s="2">
        <v>2</v>
      </c>
      <c r="L13599" s="3">
        <v>171985.94</v>
      </c>
      <c r="M13599" s="2" t="s">
        <v>0</v>
      </c>
      <c r="N13599" s="4" t="s">
        <v>21</v>
      </c>
    </row>
    <row r="13600" spans="1:14" x14ac:dyDescent="0.25">
      <c r="A13600" s="1" t="s">
        <v>367</v>
      </c>
      <c r="B13600" s="2" t="s">
        <v>408</v>
      </c>
      <c r="C13600" s="2" t="s">
        <v>1234</v>
      </c>
      <c r="D13600" s="2" t="s">
        <v>17939</v>
      </c>
      <c r="E13600" s="2" t="s">
        <v>11480</v>
      </c>
      <c r="F13600" s="2">
        <v>31201514</v>
      </c>
      <c r="G13600" s="2" t="s">
        <v>810</v>
      </c>
      <c r="H13600" s="2">
        <v>4</v>
      </c>
      <c r="I13600" s="2">
        <v>6</v>
      </c>
      <c r="J13600" s="2">
        <v>10</v>
      </c>
      <c r="K13600" s="2">
        <v>3</v>
      </c>
      <c r="L13600" s="3">
        <v>5929.7699999999995</v>
      </c>
      <c r="M13600" s="2" t="s">
        <v>0</v>
      </c>
      <c r="N13600" s="4" t="s">
        <v>21</v>
      </c>
    </row>
    <row r="13601" spans="1:14" x14ac:dyDescent="0.25">
      <c r="A13601" s="1" t="s">
        <v>367</v>
      </c>
      <c r="B13601" s="2" t="s">
        <v>408</v>
      </c>
      <c r="C13601" s="2" t="s">
        <v>1234</v>
      </c>
      <c r="D13601" s="2" t="s">
        <v>17939</v>
      </c>
      <c r="E13601" s="2" t="s">
        <v>11481</v>
      </c>
      <c r="F13601" s="2">
        <v>31201514</v>
      </c>
      <c r="G13601" s="2" t="s">
        <v>810</v>
      </c>
      <c r="H13601" s="2">
        <v>4</v>
      </c>
      <c r="I13601" s="2">
        <v>6</v>
      </c>
      <c r="J13601" s="2">
        <v>10</v>
      </c>
      <c r="K13601" s="2">
        <v>8</v>
      </c>
      <c r="L13601" s="3">
        <v>41269.199999999997</v>
      </c>
      <c r="M13601" s="2" t="s">
        <v>0</v>
      </c>
      <c r="N13601" s="4" t="s">
        <v>21</v>
      </c>
    </row>
    <row r="13602" spans="1:14" x14ac:dyDescent="0.25">
      <c r="A13602" s="1" t="s">
        <v>367</v>
      </c>
      <c r="B13602" s="2" t="s">
        <v>76</v>
      </c>
      <c r="C13602" s="2" t="s">
        <v>83</v>
      </c>
      <c r="D13602" s="2" t="s">
        <v>84</v>
      </c>
      <c r="E13602" s="2" t="s">
        <v>3957</v>
      </c>
      <c r="F13602" s="2">
        <v>31201610</v>
      </c>
      <c r="G13602" s="2" t="s">
        <v>810</v>
      </c>
      <c r="H13602" s="2">
        <v>4</v>
      </c>
      <c r="I13602" s="2">
        <v>6</v>
      </c>
      <c r="J13602" s="2">
        <v>10</v>
      </c>
      <c r="K13602" s="2">
        <v>3</v>
      </c>
      <c r="L13602" s="3">
        <v>25157.79</v>
      </c>
      <c r="M13602" s="2" t="s">
        <v>0</v>
      </c>
      <c r="N13602" s="4" t="s">
        <v>21</v>
      </c>
    </row>
    <row r="13603" spans="1:14" x14ac:dyDescent="0.25">
      <c r="A13603" s="1" t="s">
        <v>367</v>
      </c>
      <c r="B13603" s="2" t="s">
        <v>76</v>
      </c>
      <c r="C13603" s="2" t="s">
        <v>83</v>
      </c>
      <c r="D13603" s="2" t="s">
        <v>84</v>
      </c>
      <c r="E13603" s="2" t="s">
        <v>11482</v>
      </c>
      <c r="F13603" s="2">
        <v>12352310</v>
      </c>
      <c r="G13603" s="2" t="s">
        <v>810</v>
      </c>
      <c r="H13603" s="2">
        <v>4</v>
      </c>
      <c r="I13603" s="2">
        <v>6</v>
      </c>
      <c r="J13603" s="2">
        <v>10</v>
      </c>
      <c r="K13603" s="2">
        <v>8</v>
      </c>
      <c r="L13603" s="3">
        <v>137583.04000000001</v>
      </c>
      <c r="M13603" s="2" t="s">
        <v>0</v>
      </c>
      <c r="N13603" s="4" t="s">
        <v>21</v>
      </c>
    </row>
    <row r="13604" spans="1:14" x14ac:dyDescent="0.25">
      <c r="A13604" s="1" t="s">
        <v>367</v>
      </c>
      <c r="B13604" s="2" t="s">
        <v>76</v>
      </c>
      <c r="C13604" s="2" t="s">
        <v>83</v>
      </c>
      <c r="D13604" s="2" t="s">
        <v>84</v>
      </c>
      <c r="E13604" s="2" t="s">
        <v>11483</v>
      </c>
      <c r="F13604" s="2">
        <v>12352310</v>
      </c>
      <c r="G13604" s="2" t="s">
        <v>810</v>
      </c>
      <c r="H13604" s="2">
        <v>4</v>
      </c>
      <c r="I13604" s="2">
        <v>6</v>
      </c>
      <c r="J13604" s="2">
        <v>10</v>
      </c>
      <c r="K13604" s="2">
        <v>6</v>
      </c>
      <c r="L13604" s="3">
        <v>52000.62</v>
      </c>
      <c r="M13604" s="2" t="s">
        <v>0</v>
      </c>
      <c r="N13604" s="4" t="s">
        <v>21</v>
      </c>
    </row>
    <row r="13605" spans="1:14" x14ac:dyDescent="0.25">
      <c r="A13605" s="1" t="s">
        <v>367</v>
      </c>
      <c r="B13605" s="2" t="s">
        <v>76</v>
      </c>
      <c r="C13605" s="2" t="s">
        <v>83</v>
      </c>
      <c r="D13605" s="2" t="s">
        <v>84</v>
      </c>
      <c r="E13605" s="2" t="s">
        <v>11484</v>
      </c>
      <c r="F13605" s="2">
        <v>12352310</v>
      </c>
      <c r="G13605" s="2" t="s">
        <v>810</v>
      </c>
      <c r="H13605" s="2">
        <v>4</v>
      </c>
      <c r="I13605" s="2">
        <v>6</v>
      </c>
      <c r="J13605" s="2">
        <v>10</v>
      </c>
      <c r="K13605" s="2">
        <v>6</v>
      </c>
      <c r="L13605" s="3">
        <v>84523.319999999992</v>
      </c>
      <c r="M13605" s="2" t="s">
        <v>0</v>
      </c>
      <c r="N13605" s="4" t="s">
        <v>21</v>
      </c>
    </row>
    <row r="13606" spans="1:14" x14ac:dyDescent="0.25">
      <c r="A13606" s="1" t="s">
        <v>367</v>
      </c>
      <c r="B13606" s="2" t="s">
        <v>86</v>
      </c>
      <c r="C13606" s="2" t="s">
        <v>90</v>
      </c>
      <c r="D13606" s="2" t="s">
        <v>91</v>
      </c>
      <c r="E13606" s="2" t="s">
        <v>11485</v>
      </c>
      <c r="F13606" s="2">
        <v>13111200</v>
      </c>
      <c r="G13606" s="2" t="s">
        <v>810</v>
      </c>
      <c r="H13606" s="2">
        <v>4</v>
      </c>
      <c r="I13606" s="2">
        <v>6</v>
      </c>
      <c r="J13606" s="2">
        <v>10</v>
      </c>
      <c r="K13606" s="2">
        <v>7</v>
      </c>
      <c r="L13606" s="3">
        <v>2106840.2599999998</v>
      </c>
      <c r="M13606" s="2" t="s">
        <v>17389</v>
      </c>
      <c r="N13606" s="4" t="s">
        <v>21</v>
      </c>
    </row>
    <row r="13607" spans="1:14" x14ac:dyDescent="0.25">
      <c r="A13607" s="1" t="s">
        <v>367</v>
      </c>
      <c r="B13607" s="2" t="s">
        <v>86</v>
      </c>
      <c r="C13607" s="2" t="s">
        <v>93</v>
      </c>
      <c r="D13607" s="2" t="s">
        <v>94</v>
      </c>
      <c r="E13607" s="2" t="s">
        <v>11486</v>
      </c>
      <c r="F13607" s="2">
        <v>47121812</v>
      </c>
      <c r="G13607" s="2" t="s">
        <v>810</v>
      </c>
      <c r="H13607" s="2">
        <v>4</v>
      </c>
      <c r="I13607" s="2">
        <v>6</v>
      </c>
      <c r="J13607" s="2">
        <v>10</v>
      </c>
      <c r="K13607" s="2">
        <v>36</v>
      </c>
      <c r="L13607" s="3">
        <v>127791.72</v>
      </c>
      <c r="M13607" s="2" t="s">
        <v>0</v>
      </c>
      <c r="N13607" s="4" t="s">
        <v>21</v>
      </c>
    </row>
    <row r="13608" spans="1:14" x14ac:dyDescent="0.25">
      <c r="A13608" s="1" t="s">
        <v>367</v>
      </c>
      <c r="B13608" s="2" t="s">
        <v>86</v>
      </c>
      <c r="C13608" s="2" t="s">
        <v>93</v>
      </c>
      <c r="D13608" s="2" t="s">
        <v>94</v>
      </c>
      <c r="E13608" s="2" t="s">
        <v>11487</v>
      </c>
      <c r="F13608" s="2">
        <v>47121812</v>
      </c>
      <c r="G13608" s="2" t="s">
        <v>810</v>
      </c>
      <c r="H13608" s="2">
        <v>4</v>
      </c>
      <c r="I13608" s="2">
        <v>6</v>
      </c>
      <c r="J13608" s="2">
        <v>10</v>
      </c>
      <c r="K13608" s="2">
        <v>36</v>
      </c>
      <c r="L13608" s="3">
        <v>153324.36000000002</v>
      </c>
      <c r="M13608" s="2" t="s">
        <v>0</v>
      </c>
      <c r="N13608" s="4" t="s">
        <v>21</v>
      </c>
    </row>
    <row r="13609" spans="1:14" x14ac:dyDescent="0.25">
      <c r="A13609" s="1" t="s">
        <v>367</v>
      </c>
      <c r="B13609" s="2" t="s">
        <v>1851</v>
      </c>
      <c r="C13609" s="2" t="s">
        <v>1895</v>
      </c>
      <c r="D13609" s="2" t="s">
        <v>17946</v>
      </c>
      <c r="E13609" s="2" t="s">
        <v>11488</v>
      </c>
      <c r="F13609" s="2">
        <v>31191501</v>
      </c>
      <c r="G13609" s="2" t="s">
        <v>810</v>
      </c>
      <c r="H13609" s="2">
        <v>4</v>
      </c>
      <c r="I13609" s="2">
        <v>6</v>
      </c>
      <c r="J13609" s="2">
        <v>10</v>
      </c>
      <c r="K13609" s="2">
        <v>7</v>
      </c>
      <c r="L13609" s="3">
        <v>1926254.19</v>
      </c>
      <c r="M13609" s="2" t="s">
        <v>0</v>
      </c>
      <c r="N13609" s="4" t="s">
        <v>21</v>
      </c>
    </row>
    <row r="13610" spans="1:14" x14ac:dyDescent="0.25">
      <c r="A13610" s="1" t="s">
        <v>367</v>
      </c>
      <c r="B13610" s="2" t="s">
        <v>1851</v>
      </c>
      <c r="C13610" s="2" t="s">
        <v>1895</v>
      </c>
      <c r="D13610" s="2" t="s">
        <v>17946</v>
      </c>
      <c r="E13610" s="2" t="s">
        <v>11489</v>
      </c>
      <c r="F13610" s="2">
        <v>31191501</v>
      </c>
      <c r="G13610" s="2" t="s">
        <v>810</v>
      </c>
      <c r="H13610" s="2">
        <v>4</v>
      </c>
      <c r="I13610" s="2">
        <v>6</v>
      </c>
      <c r="J13610" s="2">
        <v>10</v>
      </c>
      <c r="K13610" s="2">
        <v>5</v>
      </c>
      <c r="L13610" s="3">
        <v>1375895.8499999999</v>
      </c>
      <c r="M13610" s="2" t="s">
        <v>0</v>
      </c>
      <c r="N13610" s="4" t="s">
        <v>21</v>
      </c>
    </row>
    <row r="13611" spans="1:14" x14ac:dyDescent="0.25">
      <c r="A13611" s="1" t="s">
        <v>367</v>
      </c>
      <c r="B13611" s="2" t="s">
        <v>1851</v>
      </c>
      <c r="C13611" s="2" t="s">
        <v>1895</v>
      </c>
      <c r="D13611" s="2" t="s">
        <v>17946</v>
      </c>
      <c r="E13611" s="2" t="s">
        <v>11490</v>
      </c>
      <c r="F13611" s="2">
        <v>31191501</v>
      </c>
      <c r="G13611" s="2" t="s">
        <v>810</v>
      </c>
      <c r="H13611" s="2">
        <v>4</v>
      </c>
      <c r="I13611" s="2">
        <v>6</v>
      </c>
      <c r="J13611" s="2">
        <v>10</v>
      </c>
      <c r="K13611" s="2">
        <v>7</v>
      </c>
      <c r="L13611" s="3">
        <v>1926254.19</v>
      </c>
      <c r="M13611" s="2" t="s">
        <v>0</v>
      </c>
      <c r="N13611" s="4" t="s">
        <v>21</v>
      </c>
    </row>
    <row r="13612" spans="1:14" x14ac:dyDescent="0.25">
      <c r="A13612" s="1" t="s">
        <v>367</v>
      </c>
      <c r="B13612" s="2" t="s">
        <v>1851</v>
      </c>
      <c r="C13612" s="2" t="s">
        <v>1895</v>
      </c>
      <c r="D13612" s="2" t="s">
        <v>17946</v>
      </c>
      <c r="E13612" s="2" t="s">
        <v>11491</v>
      </c>
      <c r="F13612" s="2">
        <v>31191501</v>
      </c>
      <c r="G13612" s="2" t="s">
        <v>810</v>
      </c>
      <c r="H13612" s="2">
        <v>4</v>
      </c>
      <c r="I13612" s="2">
        <v>6</v>
      </c>
      <c r="J13612" s="2">
        <v>10</v>
      </c>
      <c r="K13612" s="2">
        <v>8</v>
      </c>
      <c r="L13612" s="3">
        <v>2201433.36</v>
      </c>
      <c r="M13612" s="2" t="s">
        <v>0</v>
      </c>
      <c r="N13612" s="4" t="s">
        <v>21</v>
      </c>
    </row>
    <row r="13613" spans="1:14" x14ac:dyDescent="0.25">
      <c r="A13613" s="1" t="s">
        <v>367</v>
      </c>
      <c r="B13613" s="2" t="s">
        <v>1851</v>
      </c>
      <c r="C13613" s="2" t="s">
        <v>1895</v>
      </c>
      <c r="D13613" s="2" t="s">
        <v>17946</v>
      </c>
      <c r="E13613" s="2" t="s">
        <v>11492</v>
      </c>
      <c r="F13613" s="2">
        <v>31191501</v>
      </c>
      <c r="G13613" s="2" t="s">
        <v>810</v>
      </c>
      <c r="H13613" s="2">
        <v>4</v>
      </c>
      <c r="I13613" s="2">
        <v>6</v>
      </c>
      <c r="J13613" s="2">
        <v>10</v>
      </c>
      <c r="K13613" s="2">
        <v>7</v>
      </c>
      <c r="L13613" s="3">
        <v>1926254.19</v>
      </c>
      <c r="M13613" s="2" t="s">
        <v>0</v>
      </c>
      <c r="N13613" s="4" t="s">
        <v>21</v>
      </c>
    </row>
    <row r="13614" spans="1:14" x14ac:dyDescent="0.25">
      <c r="A13614" s="1" t="s">
        <v>367</v>
      </c>
      <c r="B13614" s="2" t="s">
        <v>1851</v>
      </c>
      <c r="C13614" s="2" t="s">
        <v>1895</v>
      </c>
      <c r="D13614" s="2" t="s">
        <v>17946</v>
      </c>
      <c r="E13614" s="2" t="s">
        <v>11493</v>
      </c>
      <c r="F13614" s="2">
        <v>31191501</v>
      </c>
      <c r="G13614" s="2" t="s">
        <v>810</v>
      </c>
      <c r="H13614" s="2">
        <v>4</v>
      </c>
      <c r="I13614" s="2">
        <v>6</v>
      </c>
      <c r="J13614" s="2">
        <v>10</v>
      </c>
      <c r="K13614" s="2">
        <v>6</v>
      </c>
      <c r="L13614" s="3">
        <v>1651075.02</v>
      </c>
      <c r="M13614" s="2" t="s">
        <v>0</v>
      </c>
      <c r="N13614" s="4" t="s">
        <v>21</v>
      </c>
    </row>
    <row r="13615" spans="1:14" x14ac:dyDescent="0.25">
      <c r="A13615" s="1" t="s">
        <v>367</v>
      </c>
      <c r="B13615" s="2" t="s">
        <v>1851</v>
      </c>
      <c r="C13615" s="2" t="s">
        <v>1895</v>
      </c>
      <c r="D13615" s="2" t="s">
        <v>17946</v>
      </c>
      <c r="E13615" s="2" t="s">
        <v>11494</v>
      </c>
      <c r="F13615" s="2">
        <v>31191501</v>
      </c>
      <c r="G13615" s="2" t="s">
        <v>810</v>
      </c>
      <c r="H13615" s="2">
        <v>4</v>
      </c>
      <c r="I13615" s="2">
        <v>6</v>
      </c>
      <c r="J13615" s="2">
        <v>10</v>
      </c>
      <c r="K13615" s="2">
        <v>5</v>
      </c>
      <c r="L13615" s="3">
        <v>1375895.8499999999</v>
      </c>
      <c r="M13615" s="2" t="s">
        <v>0</v>
      </c>
      <c r="N13615" s="4" t="s">
        <v>21</v>
      </c>
    </row>
    <row r="13616" spans="1:14" x14ac:dyDescent="0.25">
      <c r="A13616" s="1" t="s">
        <v>367</v>
      </c>
      <c r="B13616" s="2" t="s">
        <v>103</v>
      </c>
      <c r="C13616" s="2" t="s">
        <v>104</v>
      </c>
      <c r="D13616" s="2" t="s">
        <v>105</v>
      </c>
      <c r="E13616" s="2" t="s">
        <v>7139</v>
      </c>
      <c r="F13616" s="2">
        <v>31211904</v>
      </c>
      <c r="G13616" s="2" t="s">
        <v>810</v>
      </c>
      <c r="H13616" s="2">
        <v>4</v>
      </c>
      <c r="I13616" s="2">
        <v>6</v>
      </c>
      <c r="J13616" s="2">
        <v>10</v>
      </c>
      <c r="K13616" s="2">
        <v>69</v>
      </c>
      <c r="L13616" s="3">
        <v>213568.11000000002</v>
      </c>
      <c r="M13616" s="2" t="s">
        <v>0</v>
      </c>
      <c r="N13616" s="4" t="s">
        <v>21</v>
      </c>
    </row>
    <row r="13617" spans="1:14" x14ac:dyDescent="0.25">
      <c r="A13617" s="1" t="s">
        <v>367</v>
      </c>
      <c r="B13617" s="2" t="s">
        <v>103</v>
      </c>
      <c r="C13617" s="2" t="s">
        <v>104</v>
      </c>
      <c r="D13617" s="2" t="s">
        <v>105</v>
      </c>
      <c r="E13617" s="2" t="s">
        <v>7140</v>
      </c>
      <c r="F13617" s="2">
        <v>31211904</v>
      </c>
      <c r="G13617" s="2" t="s">
        <v>810</v>
      </c>
      <c r="H13617" s="2">
        <v>4</v>
      </c>
      <c r="I13617" s="2">
        <v>6</v>
      </c>
      <c r="J13617" s="2">
        <v>10</v>
      </c>
      <c r="K13617" s="2">
        <v>60</v>
      </c>
      <c r="L13617" s="3">
        <v>330153.60000000003</v>
      </c>
      <c r="M13617" s="2" t="s">
        <v>0</v>
      </c>
      <c r="N13617" s="4" t="s">
        <v>21</v>
      </c>
    </row>
    <row r="13618" spans="1:14" x14ac:dyDescent="0.25">
      <c r="A13618" s="1" t="s">
        <v>367</v>
      </c>
      <c r="B13618" s="2" t="s">
        <v>103</v>
      </c>
      <c r="C13618" s="2" t="s">
        <v>104</v>
      </c>
      <c r="D13618" s="2" t="s">
        <v>105</v>
      </c>
      <c r="E13618" s="2" t="s">
        <v>11495</v>
      </c>
      <c r="F13618" s="2">
        <v>31211904</v>
      </c>
      <c r="G13618" s="2" t="s">
        <v>810</v>
      </c>
      <c r="H13618" s="2">
        <v>4</v>
      </c>
      <c r="I13618" s="2">
        <v>6</v>
      </c>
      <c r="J13618" s="2">
        <v>10</v>
      </c>
      <c r="K13618" s="2">
        <v>40</v>
      </c>
      <c r="L13618" s="3">
        <v>151320.40000000002</v>
      </c>
      <c r="M13618" s="2" t="s">
        <v>0</v>
      </c>
      <c r="N13618" s="4" t="s">
        <v>21</v>
      </c>
    </row>
    <row r="13619" spans="1:14" x14ac:dyDescent="0.25">
      <c r="A13619" s="1" t="s">
        <v>367</v>
      </c>
      <c r="B13619" s="2" t="s">
        <v>103</v>
      </c>
      <c r="C13619" s="2" t="s">
        <v>104</v>
      </c>
      <c r="D13619" s="2" t="s">
        <v>105</v>
      </c>
      <c r="E13619" s="2" t="s">
        <v>11496</v>
      </c>
      <c r="F13619" s="2">
        <v>31211906</v>
      </c>
      <c r="G13619" s="2" t="s">
        <v>810</v>
      </c>
      <c r="H13619" s="2">
        <v>4</v>
      </c>
      <c r="I13619" s="2">
        <v>6</v>
      </c>
      <c r="J13619" s="2">
        <v>10</v>
      </c>
      <c r="K13619" s="2">
        <v>3</v>
      </c>
      <c r="L13619" s="3">
        <v>21923.37</v>
      </c>
      <c r="M13619" s="2" t="s">
        <v>0</v>
      </c>
      <c r="N13619" s="4" t="s">
        <v>21</v>
      </c>
    </row>
    <row r="13620" spans="1:14" x14ac:dyDescent="0.25">
      <c r="A13620" s="1" t="s">
        <v>367</v>
      </c>
      <c r="B13620" s="2" t="s">
        <v>60</v>
      </c>
      <c r="C13620" s="2" t="s">
        <v>60</v>
      </c>
      <c r="D13620" s="2" t="s">
        <v>61</v>
      </c>
      <c r="E13620" s="2" t="s">
        <v>11497</v>
      </c>
      <c r="F13620" s="2">
        <v>47131501</v>
      </c>
      <c r="G13620" s="2" t="s">
        <v>490</v>
      </c>
      <c r="H13620" s="2">
        <v>4</v>
      </c>
      <c r="I13620" s="2">
        <v>6</v>
      </c>
      <c r="J13620" s="2">
        <v>10</v>
      </c>
      <c r="K13620" s="2">
        <v>2</v>
      </c>
      <c r="L13620" s="3">
        <v>242760</v>
      </c>
      <c r="M13620" s="2" t="s">
        <v>0</v>
      </c>
      <c r="N13620" s="4" t="s">
        <v>21</v>
      </c>
    </row>
    <row r="13621" spans="1:14" x14ac:dyDescent="0.25">
      <c r="A13621" s="1" t="s">
        <v>367</v>
      </c>
      <c r="B13621" s="2" t="s">
        <v>63</v>
      </c>
      <c r="C13621" s="2" t="s">
        <v>64</v>
      </c>
      <c r="D13621" s="2" t="s">
        <v>65</v>
      </c>
      <c r="E13621" s="2" t="s">
        <v>11498</v>
      </c>
      <c r="F13621" s="2">
        <v>14122102</v>
      </c>
      <c r="G13621" s="2" t="s">
        <v>490</v>
      </c>
      <c r="H13621" s="2">
        <v>4</v>
      </c>
      <c r="I13621" s="2">
        <v>6</v>
      </c>
      <c r="J13621" s="2">
        <v>10</v>
      </c>
      <c r="K13621" s="2">
        <v>9</v>
      </c>
      <c r="L13621" s="3">
        <v>885186</v>
      </c>
      <c r="M13621" s="2" t="s">
        <v>17389</v>
      </c>
      <c r="N13621" s="4" t="s">
        <v>21</v>
      </c>
    </row>
    <row r="13622" spans="1:14" x14ac:dyDescent="0.25">
      <c r="A13622" s="1" t="s">
        <v>367</v>
      </c>
      <c r="B13622" s="2" t="s">
        <v>86</v>
      </c>
      <c r="C13622" s="2" t="s">
        <v>93</v>
      </c>
      <c r="D13622" s="2" t="s">
        <v>94</v>
      </c>
      <c r="E13622" s="2" t="s">
        <v>11499</v>
      </c>
      <c r="F13622" s="2">
        <v>31201512</v>
      </c>
      <c r="G13622" s="2" t="s">
        <v>490</v>
      </c>
      <c r="H13622" s="2">
        <v>4</v>
      </c>
      <c r="I13622" s="2">
        <v>6</v>
      </c>
      <c r="J13622" s="2">
        <v>10</v>
      </c>
      <c r="K13622" s="2">
        <v>53</v>
      </c>
      <c r="L13622" s="3">
        <v>268657</v>
      </c>
      <c r="M13622" s="2" t="s">
        <v>0</v>
      </c>
      <c r="N13622" s="4" t="s">
        <v>21</v>
      </c>
    </row>
    <row r="13623" spans="1:14" x14ac:dyDescent="0.25">
      <c r="A13623" s="1" t="s">
        <v>367</v>
      </c>
      <c r="B13623" s="2" t="s">
        <v>103</v>
      </c>
      <c r="C13623" s="2" t="s">
        <v>104</v>
      </c>
      <c r="D13623" s="2" t="s">
        <v>105</v>
      </c>
      <c r="E13623" s="2" t="s">
        <v>11500</v>
      </c>
      <c r="F13623" s="2" t="s">
        <v>11501</v>
      </c>
      <c r="G13623" s="2" t="s">
        <v>490</v>
      </c>
      <c r="H13623" s="2">
        <v>4</v>
      </c>
      <c r="I13623" s="2">
        <v>6</v>
      </c>
      <c r="J13623" s="2">
        <v>10</v>
      </c>
      <c r="K13623" s="2">
        <v>16</v>
      </c>
      <c r="L13623" s="3">
        <v>63408</v>
      </c>
      <c r="M13623" s="2" t="s">
        <v>0</v>
      </c>
      <c r="N13623" s="4" t="s">
        <v>21</v>
      </c>
    </row>
    <row r="13624" spans="1:14" x14ac:dyDescent="0.25">
      <c r="A13624" s="1" t="s">
        <v>367</v>
      </c>
      <c r="B13624" s="2" t="s">
        <v>103</v>
      </c>
      <c r="C13624" s="2" t="s">
        <v>104</v>
      </c>
      <c r="D13624" s="2" t="s">
        <v>105</v>
      </c>
      <c r="E13624" s="2" t="s">
        <v>11502</v>
      </c>
      <c r="F13624" s="2">
        <v>40141742</v>
      </c>
      <c r="G13624" s="2" t="s">
        <v>490</v>
      </c>
      <c r="H13624" s="2">
        <v>4</v>
      </c>
      <c r="I13624" s="2">
        <v>6</v>
      </c>
      <c r="J13624" s="2">
        <v>10</v>
      </c>
      <c r="K13624" s="2">
        <v>5</v>
      </c>
      <c r="L13624" s="3">
        <v>19815</v>
      </c>
      <c r="M13624" s="2" t="s">
        <v>0</v>
      </c>
      <c r="N13624" s="4" t="s">
        <v>21</v>
      </c>
    </row>
    <row r="13625" spans="1:14" x14ac:dyDescent="0.25">
      <c r="A13625" s="1" t="s">
        <v>367</v>
      </c>
      <c r="B13625" s="2" t="s">
        <v>72</v>
      </c>
      <c r="C13625" s="2" t="s">
        <v>73</v>
      </c>
      <c r="D13625" s="2" t="s">
        <v>74</v>
      </c>
      <c r="E13625" s="2" t="s">
        <v>11503</v>
      </c>
      <c r="F13625" s="2">
        <v>15121902</v>
      </c>
      <c r="G13625" s="2" t="s">
        <v>511</v>
      </c>
      <c r="H13625" s="2">
        <v>4</v>
      </c>
      <c r="I13625" s="2">
        <v>6</v>
      </c>
      <c r="J13625" s="2">
        <v>10</v>
      </c>
      <c r="K13625" s="2">
        <v>2</v>
      </c>
      <c r="L13625" s="3">
        <v>780000</v>
      </c>
      <c r="M13625" s="2" t="s">
        <v>0</v>
      </c>
      <c r="N13625" s="4" t="s">
        <v>21</v>
      </c>
    </row>
    <row r="13626" spans="1:14" x14ac:dyDescent="0.25">
      <c r="A13626" s="1" t="s">
        <v>367</v>
      </c>
      <c r="B13626" s="2" t="s">
        <v>72</v>
      </c>
      <c r="C13626" s="2" t="s">
        <v>73</v>
      </c>
      <c r="D13626" s="2" t="s">
        <v>74</v>
      </c>
      <c r="E13626" s="2" t="s">
        <v>11504</v>
      </c>
      <c r="F13626" s="2">
        <v>15121500</v>
      </c>
      <c r="G13626" s="2" t="s">
        <v>511</v>
      </c>
      <c r="H13626" s="2">
        <v>4</v>
      </c>
      <c r="I13626" s="2">
        <v>6</v>
      </c>
      <c r="J13626" s="2">
        <v>10</v>
      </c>
      <c r="K13626" s="2">
        <v>6</v>
      </c>
      <c r="L13626" s="3">
        <v>1680000</v>
      </c>
      <c r="M13626" s="2" t="s">
        <v>0</v>
      </c>
      <c r="N13626" s="4" t="s">
        <v>21</v>
      </c>
    </row>
    <row r="13627" spans="1:14" x14ac:dyDescent="0.25">
      <c r="A13627" s="1" t="s">
        <v>367</v>
      </c>
      <c r="B13627" s="2" t="s">
        <v>72</v>
      </c>
      <c r="C13627" s="2" t="s">
        <v>73</v>
      </c>
      <c r="D13627" s="2" t="s">
        <v>74</v>
      </c>
      <c r="E13627" s="2" t="s">
        <v>11505</v>
      </c>
      <c r="F13627" s="2">
        <v>15121500</v>
      </c>
      <c r="G13627" s="2" t="s">
        <v>511</v>
      </c>
      <c r="H13627" s="2">
        <v>4</v>
      </c>
      <c r="I13627" s="2">
        <v>6</v>
      </c>
      <c r="J13627" s="2">
        <v>10</v>
      </c>
      <c r="K13627" s="2">
        <v>5</v>
      </c>
      <c r="L13627" s="3">
        <v>1400000</v>
      </c>
      <c r="M13627" s="2" t="s">
        <v>0</v>
      </c>
      <c r="N13627" s="4" t="s">
        <v>21</v>
      </c>
    </row>
    <row r="13628" spans="1:14" x14ac:dyDescent="0.25">
      <c r="A13628" s="1" t="s">
        <v>367</v>
      </c>
      <c r="B13628" s="2" t="s">
        <v>72</v>
      </c>
      <c r="C13628" s="2" t="s">
        <v>73</v>
      </c>
      <c r="D13628" s="2" t="s">
        <v>74</v>
      </c>
      <c r="E13628" s="2" t="s">
        <v>11506</v>
      </c>
      <c r="F13628" s="2">
        <v>15121500</v>
      </c>
      <c r="G13628" s="2" t="s">
        <v>511</v>
      </c>
      <c r="H13628" s="2">
        <v>4</v>
      </c>
      <c r="I13628" s="2">
        <v>6</v>
      </c>
      <c r="J13628" s="2">
        <v>10</v>
      </c>
      <c r="K13628" s="2">
        <v>6</v>
      </c>
      <c r="L13628" s="3">
        <v>252000</v>
      </c>
      <c r="M13628" s="2" t="s">
        <v>0</v>
      </c>
      <c r="N13628" s="4" t="s">
        <v>21</v>
      </c>
    </row>
    <row r="13629" spans="1:14" x14ac:dyDescent="0.25">
      <c r="A13629" s="1" t="s">
        <v>367</v>
      </c>
      <c r="B13629" s="2" t="s">
        <v>72</v>
      </c>
      <c r="C13629" s="2" t="s">
        <v>73</v>
      </c>
      <c r="D13629" s="2" t="s">
        <v>74</v>
      </c>
      <c r="E13629" s="2" t="s">
        <v>11507</v>
      </c>
      <c r="F13629" s="2">
        <v>15121500</v>
      </c>
      <c r="G13629" s="2" t="s">
        <v>511</v>
      </c>
      <c r="H13629" s="2">
        <v>4</v>
      </c>
      <c r="I13629" s="2">
        <v>6</v>
      </c>
      <c r="J13629" s="2">
        <v>10</v>
      </c>
      <c r="K13629" s="2">
        <v>1</v>
      </c>
      <c r="L13629" s="3">
        <v>340000</v>
      </c>
      <c r="M13629" s="2" t="s">
        <v>0</v>
      </c>
      <c r="N13629" s="4" t="s">
        <v>21</v>
      </c>
    </row>
    <row r="13630" spans="1:14" x14ac:dyDescent="0.25">
      <c r="A13630" s="1" t="s">
        <v>367</v>
      </c>
      <c r="B13630" s="2" t="s">
        <v>72</v>
      </c>
      <c r="C13630" s="2" t="s">
        <v>73</v>
      </c>
      <c r="D13630" s="2" t="s">
        <v>74</v>
      </c>
      <c r="E13630" s="2" t="s">
        <v>11508</v>
      </c>
      <c r="F13630" s="2">
        <v>15121500</v>
      </c>
      <c r="G13630" s="2" t="s">
        <v>511</v>
      </c>
      <c r="H13630" s="2">
        <v>4</v>
      </c>
      <c r="I13630" s="2">
        <v>6</v>
      </c>
      <c r="J13630" s="2">
        <v>10</v>
      </c>
      <c r="K13630" s="2">
        <v>1</v>
      </c>
      <c r="L13630" s="3">
        <v>145000</v>
      </c>
      <c r="M13630" s="2" t="s">
        <v>17383</v>
      </c>
      <c r="N13630" s="4" t="s">
        <v>21</v>
      </c>
    </row>
    <row r="13631" spans="1:14" x14ac:dyDescent="0.25">
      <c r="A13631" s="1" t="s">
        <v>367</v>
      </c>
      <c r="B13631" s="2" t="s">
        <v>72</v>
      </c>
      <c r="C13631" s="2" t="s">
        <v>73</v>
      </c>
      <c r="D13631" s="2" t="s">
        <v>74</v>
      </c>
      <c r="E13631" s="2" t="s">
        <v>11509</v>
      </c>
      <c r="F13631" s="2">
        <v>15121500</v>
      </c>
      <c r="G13631" s="2" t="s">
        <v>511</v>
      </c>
      <c r="H13631" s="2">
        <v>4</v>
      </c>
      <c r="I13631" s="2">
        <v>6</v>
      </c>
      <c r="J13631" s="2">
        <v>10</v>
      </c>
      <c r="K13631" s="2">
        <v>3</v>
      </c>
      <c r="L13631" s="3">
        <v>480000</v>
      </c>
      <c r="M13631" s="2" t="s">
        <v>0</v>
      </c>
      <c r="N13631" s="4" t="s">
        <v>21</v>
      </c>
    </row>
    <row r="13632" spans="1:14" x14ac:dyDescent="0.25">
      <c r="A13632" s="1" t="s">
        <v>367</v>
      </c>
      <c r="B13632" s="2" t="s">
        <v>72</v>
      </c>
      <c r="C13632" s="2" t="s">
        <v>73</v>
      </c>
      <c r="D13632" s="2" t="s">
        <v>74</v>
      </c>
      <c r="E13632" s="2" t="s">
        <v>11510</v>
      </c>
      <c r="F13632" s="2">
        <v>12191500</v>
      </c>
      <c r="G13632" s="2" t="s">
        <v>511</v>
      </c>
      <c r="H13632" s="2">
        <v>4</v>
      </c>
      <c r="I13632" s="2">
        <v>6</v>
      </c>
      <c r="J13632" s="2">
        <v>10</v>
      </c>
      <c r="K13632" s="2">
        <v>16</v>
      </c>
      <c r="L13632" s="3">
        <v>20000000</v>
      </c>
      <c r="M13632" s="2" t="s">
        <v>17383</v>
      </c>
      <c r="N13632" s="4" t="s">
        <v>21</v>
      </c>
    </row>
    <row r="13633" spans="1:14" x14ac:dyDescent="0.25">
      <c r="A13633" s="1" t="s">
        <v>367</v>
      </c>
      <c r="B13633" s="2" t="s">
        <v>72</v>
      </c>
      <c r="C13633" s="2" t="s">
        <v>73</v>
      </c>
      <c r="D13633" s="2" t="s">
        <v>74</v>
      </c>
      <c r="E13633" s="2" t="s">
        <v>8473</v>
      </c>
      <c r="F13633" s="2">
        <v>12191500</v>
      </c>
      <c r="G13633" s="2" t="s">
        <v>511</v>
      </c>
      <c r="H13633" s="2">
        <v>4</v>
      </c>
      <c r="I13633" s="2">
        <v>6</v>
      </c>
      <c r="J13633" s="2">
        <v>10</v>
      </c>
      <c r="K13633" s="2">
        <v>5</v>
      </c>
      <c r="L13633" s="3">
        <v>625000</v>
      </c>
      <c r="M13633" s="2" t="s">
        <v>17383</v>
      </c>
      <c r="N13633" s="4" t="s">
        <v>21</v>
      </c>
    </row>
    <row r="13634" spans="1:14" x14ac:dyDescent="0.25">
      <c r="A13634" s="1" t="s">
        <v>367</v>
      </c>
      <c r="B13634" s="2" t="s">
        <v>72</v>
      </c>
      <c r="C13634" s="2" t="s">
        <v>73</v>
      </c>
      <c r="D13634" s="2" t="s">
        <v>74</v>
      </c>
      <c r="E13634" s="2" t="s">
        <v>407</v>
      </c>
      <c r="F13634" s="2">
        <v>12191500</v>
      </c>
      <c r="G13634" s="2" t="s">
        <v>511</v>
      </c>
      <c r="H13634" s="2">
        <v>4</v>
      </c>
      <c r="I13634" s="2">
        <v>6</v>
      </c>
      <c r="J13634" s="2">
        <v>10</v>
      </c>
      <c r="K13634" s="2">
        <v>5</v>
      </c>
      <c r="L13634" s="3">
        <v>3550000</v>
      </c>
      <c r="M13634" s="2" t="s">
        <v>0</v>
      </c>
      <c r="N13634" s="4" t="s">
        <v>21</v>
      </c>
    </row>
    <row r="13635" spans="1:14" x14ac:dyDescent="0.25">
      <c r="A13635" s="1" t="s">
        <v>367</v>
      </c>
      <c r="B13635" s="2" t="s">
        <v>72</v>
      </c>
      <c r="C13635" s="2" t="s">
        <v>73</v>
      </c>
      <c r="D13635" s="2" t="s">
        <v>74</v>
      </c>
      <c r="E13635" s="2" t="s">
        <v>11511</v>
      </c>
      <c r="F13635" s="2">
        <v>12352100</v>
      </c>
      <c r="G13635" s="2" t="s">
        <v>511</v>
      </c>
      <c r="H13635" s="2">
        <v>4</v>
      </c>
      <c r="I13635" s="2">
        <v>6</v>
      </c>
      <c r="J13635" s="2">
        <v>10</v>
      </c>
      <c r="K13635" s="2">
        <v>3</v>
      </c>
      <c r="L13635" s="3">
        <v>214560</v>
      </c>
      <c r="M13635" s="2" t="s">
        <v>17387</v>
      </c>
      <c r="N13635" s="4" t="s">
        <v>21</v>
      </c>
    </row>
    <row r="13636" spans="1:14" x14ac:dyDescent="0.25">
      <c r="A13636" s="1" t="s">
        <v>367</v>
      </c>
      <c r="B13636" s="2" t="s">
        <v>72</v>
      </c>
      <c r="C13636" s="2" t="s">
        <v>1180</v>
      </c>
      <c r="D13636" s="2" t="s">
        <v>17935</v>
      </c>
      <c r="E13636" s="2" t="s">
        <v>11512</v>
      </c>
      <c r="F13636" s="2">
        <v>15111505</v>
      </c>
      <c r="G13636" s="2" t="s">
        <v>511</v>
      </c>
      <c r="H13636" s="2">
        <v>4</v>
      </c>
      <c r="I13636" s="2">
        <v>6</v>
      </c>
      <c r="J13636" s="2">
        <v>10</v>
      </c>
      <c r="K13636" s="2">
        <v>15</v>
      </c>
      <c r="L13636" s="3">
        <v>630000</v>
      </c>
      <c r="M13636" s="2" t="s">
        <v>0</v>
      </c>
      <c r="N13636" s="4" t="s">
        <v>21</v>
      </c>
    </row>
    <row r="13637" spans="1:14" x14ac:dyDescent="0.25">
      <c r="A13637" s="1" t="s">
        <v>367</v>
      </c>
      <c r="B13637" s="2" t="s">
        <v>408</v>
      </c>
      <c r="C13637" s="2" t="s">
        <v>1186</v>
      </c>
      <c r="D13637" s="2" t="s">
        <v>17937</v>
      </c>
      <c r="E13637" s="2" t="s">
        <v>11513</v>
      </c>
      <c r="F13637" s="2">
        <v>12352100</v>
      </c>
      <c r="G13637" s="2" t="s">
        <v>511</v>
      </c>
      <c r="H13637" s="2">
        <v>4</v>
      </c>
      <c r="I13637" s="2">
        <v>6</v>
      </c>
      <c r="J13637" s="2">
        <v>10</v>
      </c>
      <c r="K13637" s="2">
        <v>1</v>
      </c>
      <c r="L13637" s="3">
        <v>240000</v>
      </c>
      <c r="M13637" s="2" t="s">
        <v>17383</v>
      </c>
      <c r="N13637" s="4" t="s">
        <v>21</v>
      </c>
    </row>
    <row r="13638" spans="1:14" x14ac:dyDescent="0.25">
      <c r="A13638" s="1" t="s">
        <v>367</v>
      </c>
      <c r="B13638" s="2" t="s">
        <v>408</v>
      </c>
      <c r="C13638" s="2" t="s">
        <v>1186</v>
      </c>
      <c r="D13638" s="2" t="s">
        <v>17937</v>
      </c>
      <c r="E13638" s="2" t="s">
        <v>3882</v>
      </c>
      <c r="F13638" s="2">
        <v>41104210</v>
      </c>
      <c r="G13638" s="2" t="s">
        <v>511</v>
      </c>
      <c r="H13638" s="2">
        <v>4</v>
      </c>
      <c r="I13638" s="2">
        <v>6</v>
      </c>
      <c r="J13638" s="2">
        <v>10</v>
      </c>
      <c r="K13638" s="2">
        <v>6</v>
      </c>
      <c r="L13638" s="3">
        <v>12844800</v>
      </c>
      <c r="M13638" s="2" t="s">
        <v>17383</v>
      </c>
      <c r="N13638" s="4" t="s">
        <v>21</v>
      </c>
    </row>
    <row r="13639" spans="1:14" x14ac:dyDescent="0.25">
      <c r="A13639" s="1" t="s">
        <v>367</v>
      </c>
      <c r="B13639" s="2" t="s">
        <v>408</v>
      </c>
      <c r="C13639" s="2" t="s">
        <v>1186</v>
      </c>
      <c r="D13639" s="2" t="s">
        <v>17937</v>
      </c>
      <c r="E13639" s="2" t="s">
        <v>11514</v>
      </c>
      <c r="F13639" s="2">
        <v>15121802</v>
      </c>
      <c r="G13639" s="2" t="s">
        <v>511</v>
      </c>
      <c r="H13639" s="2">
        <v>4</v>
      </c>
      <c r="I13639" s="2">
        <v>6</v>
      </c>
      <c r="J13639" s="2">
        <v>10</v>
      </c>
      <c r="K13639" s="2">
        <v>2</v>
      </c>
      <c r="L13639" s="3">
        <v>192000</v>
      </c>
      <c r="M13639" s="2" t="s">
        <v>0</v>
      </c>
      <c r="N13639" s="4" t="s">
        <v>21</v>
      </c>
    </row>
    <row r="13640" spans="1:14" x14ac:dyDescent="0.25">
      <c r="A13640" s="1" t="s">
        <v>367</v>
      </c>
      <c r="B13640" s="2" t="s">
        <v>408</v>
      </c>
      <c r="C13640" s="2" t="s">
        <v>1186</v>
      </c>
      <c r="D13640" s="2" t="s">
        <v>17937</v>
      </c>
      <c r="E13640" s="2" t="s">
        <v>11515</v>
      </c>
      <c r="F13640" s="2">
        <v>15121802</v>
      </c>
      <c r="G13640" s="2" t="s">
        <v>511</v>
      </c>
      <c r="H13640" s="2">
        <v>4</v>
      </c>
      <c r="I13640" s="2">
        <v>6</v>
      </c>
      <c r="J13640" s="2">
        <v>10</v>
      </c>
      <c r="K13640" s="2">
        <v>6</v>
      </c>
      <c r="L13640" s="3">
        <v>1800000</v>
      </c>
      <c r="M13640" s="2" t="s">
        <v>0</v>
      </c>
      <c r="N13640" s="4" t="s">
        <v>21</v>
      </c>
    </row>
    <row r="13641" spans="1:14" x14ac:dyDescent="0.25">
      <c r="A13641" s="1" t="s">
        <v>367</v>
      </c>
      <c r="B13641" s="2" t="s">
        <v>408</v>
      </c>
      <c r="C13641" s="2" t="s">
        <v>1186</v>
      </c>
      <c r="D13641" s="2" t="s">
        <v>17937</v>
      </c>
      <c r="E13641" s="2" t="s">
        <v>11516</v>
      </c>
      <c r="F13641" s="2">
        <v>12141806</v>
      </c>
      <c r="G13641" s="2" t="s">
        <v>511</v>
      </c>
      <c r="H13641" s="2">
        <v>4</v>
      </c>
      <c r="I13641" s="2">
        <v>6</v>
      </c>
      <c r="J13641" s="2">
        <v>10</v>
      </c>
      <c r="K13641" s="2">
        <v>9</v>
      </c>
      <c r="L13641" s="3">
        <v>351000</v>
      </c>
      <c r="M13641" s="2" t="s">
        <v>17387</v>
      </c>
      <c r="N13641" s="4" t="s">
        <v>21</v>
      </c>
    </row>
    <row r="13642" spans="1:14" x14ac:dyDescent="0.25">
      <c r="A13642" s="1" t="s">
        <v>367</v>
      </c>
      <c r="B13642" s="2" t="s">
        <v>408</v>
      </c>
      <c r="C13642" s="2" t="s">
        <v>1186</v>
      </c>
      <c r="D13642" s="2" t="s">
        <v>17937</v>
      </c>
      <c r="E13642" s="2" t="s">
        <v>11517</v>
      </c>
      <c r="F13642" s="2">
        <v>12352115</v>
      </c>
      <c r="G13642" s="2" t="s">
        <v>511</v>
      </c>
      <c r="H13642" s="2">
        <v>4</v>
      </c>
      <c r="I13642" s="2">
        <v>6</v>
      </c>
      <c r="J13642" s="2">
        <v>10</v>
      </c>
      <c r="K13642" s="2">
        <v>1</v>
      </c>
      <c r="L13642" s="3">
        <v>246720</v>
      </c>
      <c r="M13642" s="2" t="s">
        <v>0</v>
      </c>
      <c r="N13642" s="4" t="s">
        <v>21</v>
      </c>
    </row>
    <row r="13643" spans="1:14" x14ac:dyDescent="0.25">
      <c r="A13643" s="1" t="s">
        <v>367</v>
      </c>
      <c r="B13643" s="2" t="s">
        <v>408</v>
      </c>
      <c r="C13643" s="2" t="s">
        <v>1186</v>
      </c>
      <c r="D13643" s="2" t="s">
        <v>17937</v>
      </c>
      <c r="E13643" s="2" t="s">
        <v>11518</v>
      </c>
      <c r="F13643" s="2">
        <v>12352115</v>
      </c>
      <c r="G13643" s="2" t="s">
        <v>511</v>
      </c>
      <c r="H13643" s="2">
        <v>4</v>
      </c>
      <c r="I13643" s="2">
        <v>6</v>
      </c>
      <c r="J13643" s="2">
        <v>10</v>
      </c>
      <c r="K13643" s="2">
        <v>5</v>
      </c>
      <c r="L13643" s="3">
        <v>15000000</v>
      </c>
      <c r="M13643" s="2" t="s">
        <v>17383</v>
      </c>
      <c r="N13643" s="4" t="s">
        <v>21</v>
      </c>
    </row>
    <row r="13644" spans="1:14" x14ac:dyDescent="0.25">
      <c r="A13644" s="1" t="s">
        <v>367</v>
      </c>
      <c r="B13644" s="2" t="s">
        <v>408</v>
      </c>
      <c r="C13644" s="2" t="s">
        <v>1186</v>
      </c>
      <c r="D13644" s="2" t="s">
        <v>17937</v>
      </c>
      <c r="E13644" s="2" t="s">
        <v>11519</v>
      </c>
      <c r="F13644" s="2">
        <v>12352100</v>
      </c>
      <c r="G13644" s="2" t="s">
        <v>511</v>
      </c>
      <c r="H13644" s="2">
        <v>4</v>
      </c>
      <c r="I13644" s="2">
        <v>6</v>
      </c>
      <c r="J13644" s="2">
        <v>10</v>
      </c>
      <c r="K13644" s="2">
        <v>1</v>
      </c>
      <c r="L13644" s="3">
        <v>336000</v>
      </c>
      <c r="M13644" s="2" t="s">
        <v>0</v>
      </c>
      <c r="N13644" s="4" t="s">
        <v>21</v>
      </c>
    </row>
    <row r="13645" spans="1:14" x14ac:dyDescent="0.25">
      <c r="A13645" s="1" t="s">
        <v>367</v>
      </c>
      <c r="B13645" s="2" t="s">
        <v>408</v>
      </c>
      <c r="C13645" s="2" t="s">
        <v>409</v>
      </c>
      <c r="D13645" s="2" t="s">
        <v>17858</v>
      </c>
      <c r="E13645" s="2" t="s">
        <v>11520</v>
      </c>
      <c r="F13645" s="2">
        <v>12163800</v>
      </c>
      <c r="G13645" s="2" t="s">
        <v>511</v>
      </c>
      <c r="H13645" s="2">
        <v>4</v>
      </c>
      <c r="I13645" s="2">
        <v>6</v>
      </c>
      <c r="J13645" s="2">
        <v>10</v>
      </c>
      <c r="K13645" s="2">
        <v>1</v>
      </c>
      <c r="L13645" s="3">
        <v>312000</v>
      </c>
      <c r="M13645" s="2" t="s">
        <v>0</v>
      </c>
      <c r="N13645" s="4" t="s">
        <v>21</v>
      </c>
    </row>
    <row r="13646" spans="1:14" x14ac:dyDescent="0.25">
      <c r="A13646" s="1" t="s">
        <v>367</v>
      </c>
      <c r="B13646" s="2" t="s">
        <v>408</v>
      </c>
      <c r="C13646" s="2" t="s">
        <v>409</v>
      </c>
      <c r="D13646" s="2" t="s">
        <v>17858</v>
      </c>
      <c r="E13646" s="2" t="s">
        <v>11521</v>
      </c>
      <c r="F13646" s="2">
        <v>31251500</v>
      </c>
      <c r="G13646" s="2" t="s">
        <v>511</v>
      </c>
      <c r="H13646" s="2">
        <v>4</v>
      </c>
      <c r="I13646" s="2">
        <v>6</v>
      </c>
      <c r="J13646" s="2">
        <v>10</v>
      </c>
      <c r="K13646" s="2">
        <v>1</v>
      </c>
      <c r="L13646" s="3">
        <v>270000</v>
      </c>
      <c r="M13646" s="2" t="s">
        <v>0</v>
      </c>
      <c r="N13646" s="4" t="s">
        <v>21</v>
      </c>
    </row>
    <row r="13647" spans="1:14" x14ac:dyDescent="0.25">
      <c r="A13647" s="1" t="s">
        <v>367</v>
      </c>
      <c r="B13647" s="2" t="s">
        <v>408</v>
      </c>
      <c r="C13647" s="2" t="s">
        <v>409</v>
      </c>
      <c r="D13647" s="2" t="s">
        <v>17858</v>
      </c>
      <c r="E13647" s="2" t="s">
        <v>11522</v>
      </c>
      <c r="F13647" s="2">
        <v>12352301</v>
      </c>
      <c r="G13647" s="2" t="s">
        <v>511</v>
      </c>
      <c r="H13647" s="2">
        <v>4</v>
      </c>
      <c r="I13647" s="2">
        <v>6</v>
      </c>
      <c r="J13647" s="2">
        <v>10</v>
      </c>
      <c r="K13647" s="2">
        <v>30</v>
      </c>
      <c r="L13647" s="3">
        <v>666000</v>
      </c>
      <c r="M13647" s="2" t="s">
        <v>17387</v>
      </c>
      <c r="N13647" s="4" t="s">
        <v>21</v>
      </c>
    </row>
    <row r="13648" spans="1:14" x14ac:dyDescent="0.25">
      <c r="A13648" s="1" t="s">
        <v>367</v>
      </c>
      <c r="B13648" s="2" t="s">
        <v>408</v>
      </c>
      <c r="C13648" s="2" t="s">
        <v>409</v>
      </c>
      <c r="D13648" s="2" t="s">
        <v>17858</v>
      </c>
      <c r="E13648" s="2" t="s">
        <v>11523</v>
      </c>
      <c r="F13648" s="2">
        <v>12352301</v>
      </c>
      <c r="G13648" s="2" t="s">
        <v>511</v>
      </c>
      <c r="H13648" s="2">
        <v>4</v>
      </c>
      <c r="I13648" s="2">
        <v>6</v>
      </c>
      <c r="J13648" s="2">
        <v>10</v>
      </c>
      <c r="K13648" s="2">
        <v>40</v>
      </c>
      <c r="L13648" s="3">
        <v>1680000</v>
      </c>
      <c r="M13648" s="2" t="s">
        <v>17387</v>
      </c>
      <c r="N13648" s="4" t="s">
        <v>21</v>
      </c>
    </row>
    <row r="13649" spans="1:14" x14ac:dyDescent="0.25">
      <c r="A13649" s="1" t="s">
        <v>367</v>
      </c>
      <c r="B13649" s="2" t="s">
        <v>408</v>
      </c>
      <c r="C13649" s="2" t="s">
        <v>409</v>
      </c>
      <c r="D13649" s="2" t="s">
        <v>17858</v>
      </c>
      <c r="E13649" s="2" t="s">
        <v>11524</v>
      </c>
      <c r="F13649" s="2">
        <v>12352301</v>
      </c>
      <c r="G13649" s="2" t="s">
        <v>511</v>
      </c>
      <c r="H13649" s="2">
        <v>4</v>
      </c>
      <c r="I13649" s="2">
        <v>6</v>
      </c>
      <c r="J13649" s="2">
        <v>10</v>
      </c>
      <c r="K13649" s="2">
        <v>1</v>
      </c>
      <c r="L13649" s="3">
        <v>1620000</v>
      </c>
      <c r="M13649" s="2" t="s">
        <v>17383</v>
      </c>
      <c r="N13649" s="4" t="s">
        <v>21</v>
      </c>
    </row>
    <row r="13650" spans="1:14" x14ac:dyDescent="0.25">
      <c r="A13650" s="1" t="s">
        <v>367</v>
      </c>
      <c r="B13650" s="2" t="s">
        <v>408</v>
      </c>
      <c r="C13650" s="2" t="s">
        <v>409</v>
      </c>
      <c r="D13650" s="2" t="s">
        <v>17858</v>
      </c>
      <c r="E13650" s="2" t="s">
        <v>11525</v>
      </c>
      <c r="F13650" s="2">
        <v>12352301</v>
      </c>
      <c r="G13650" s="2" t="s">
        <v>511</v>
      </c>
      <c r="H13650" s="2">
        <v>4</v>
      </c>
      <c r="I13650" s="2">
        <v>6</v>
      </c>
      <c r="J13650" s="2">
        <v>10</v>
      </c>
      <c r="K13650" s="2">
        <v>1</v>
      </c>
      <c r="L13650" s="3">
        <v>816000</v>
      </c>
      <c r="M13650" s="2" t="s">
        <v>17383</v>
      </c>
      <c r="N13650" s="4" t="s">
        <v>21</v>
      </c>
    </row>
    <row r="13651" spans="1:14" x14ac:dyDescent="0.25">
      <c r="A13651" s="1" t="s">
        <v>367</v>
      </c>
      <c r="B13651" s="2" t="s">
        <v>408</v>
      </c>
      <c r="C13651" s="2" t="s">
        <v>409</v>
      </c>
      <c r="D13651" s="2" t="s">
        <v>17858</v>
      </c>
      <c r="E13651" s="2" t="s">
        <v>11526</v>
      </c>
      <c r="F13651" s="2">
        <v>12352301</v>
      </c>
      <c r="G13651" s="2" t="s">
        <v>511</v>
      </c>
      <c r="H13651" s="2">
        <v>4</v>
      </c>
      <c r="I13651" s="2">
        <v>6</v>
      </c>
      <c r="J13651" s="2">
        <v>10</v>
      </c>
      <c r="K13651" s="2">
        <v>30</v>
      </c>
      <c r="L13651" s="3">
        <v>223200</v>
      </c>
      <c r="M13651" s="2" t="s">
        <v>17387</v>
      </c>
      <c r="N13651" s="4" t="s">
        <v>21</v>
      </c>
    </row>
    <row r="13652" spans="1:14" x14ac:dyDescent="0.25">
      <c r="A13652" s="1" t="s">
        <v>367</v>
      </c>
      <c r="B13652" s="2" t="s">
        <v>408</v>
      </c>
      <c r="C13652" s="2" t="s">
        <v>409</v>
      </c>
      <c r="D13652" s="2" t="s">
        <v>17858</v>
      </c>
      <c r="E13652" s="2" t="s">
        <v>11527</v>
      </c>
      <c r="F13652" s="2">
        <v>12352301</v>
      </c>
      <c r="G13652" s="2" t="s">
        <v>511</v>
      </c>
      <c r="H13652" s="2">
        <v>4</v>
      </c>
      <c r="I13652" s="2">
        <v>6</v>
      </c>
      <c r="J13652" s="2">
        <v>10</v>
      </c>
      <c r="K13652" s="2">
        <v>10</v>
      </c>
      <c r="L13652" s="3">
        <v>450000</v>
      </c>
      <c r="M13652" s="2" t="s">
        <v>17387</v>
      </c>
      <c r="N13652" s="4" t="s">
        <v>21</v>
      </c>
    </row>
    <row r="13653" spans="1:14" x14ac:dyDescent="0.25">
      <c r="A13653" s="1" t="s">
        <v>367</v>
      </c>
      <c r="B13653" s="2" t="s">
        <v>408</v>
      </c>
      <c r="C13653" s="2" t="s">
        <v>409</v>
      </c>
      <c r="D13653" s="2" t="s">
        <v>17858</v>
      </c>
      <c r="E13653" s="2" t="s">
        <v>11528</v>
      </c>
      <c r="F13653" s="2">
        <v>12352301</v>
      </c>
      <c r="G13653" s="2" t="s">
        <v>511</v>
      </c>
      <c r="H13653" s="2">
        <v>4</v>
      </c>
      <c r="I13653" s="2">
        <v>6</v>
      </c>
      <c r="J13653" s="2">
        <v>10</v>
      </c>
      <c r="K13653" s="2">
        <v>1</v>
      </c>
      <c r="L13653" s="3">
        <v>510000</v>
      </c>
      <c r="M13653" s="2" t="s">
        <v>0</v>
      </c>
      <c r="N13653" s="4" t="s">
        <v>21</v>
      </c>
    </row>
    <row r="13654" spans="1:14" x14ac:dyDescent="0.25">
      <c r="A13654" s="1" t="s">
        <v>367</v>
      </c>
      <c r="B13654" s="2" t="s">
        <v>408</v>
      </c>
      <c r="C13654" s="2" t="s">
        <v>409</v>
      </c>
      <c r="D13654" s="2" t="s">
        <v>17858</v>
      </c>
      <c r="E13654" s="2" t="s">
        <v>11529</v>
      </c>
      <c r="F13654" s="2">
        <v>12141904</v>
      </c>
      <c r="G13654" s="2" t="s">
        <v>511</v>
      </c>
      <c r="H13654" s="2">
        <v>4</v>
      </c>
      <c r="I13654" s="2">
        <v>6</v>
      </c>
      <c r="J13654" s="2">
        <v>10</v>
      </c>
      <c r="K13654" s="2">
        <v>4</v>
      </c>
      <c r="L13654" s="3">
        <v>1247040</v>
      </c>
      <c r="M13654" s="2" t="s">
        <v>0</v>
      </c>
      <c r="N13654" s="4" t="s">
        <v>21</v>
      </c>
    </row>
    <row r="13655" spans="1:14" x14ac:dyDescent="0.25">
      <c r="A13655" s="1" t="s">
        <v>367</v>
      </c>
      <c r="B13655" s="2" t="s">
        <v>408</v>
      </c>
      <c r="C13655" s="2" t="s">
        <v>409</v>
      </c>
      <c r="D13655" s="2" t="s">
        <v>17858</v>
      </c>
      <c r="E13655" s="2" t="s">
        <v>11530</v>
      </c>
      <c r="F13655" s="2">
        <v>12352300</v>
      </c>
      <c r="G13655" s="2" t="s">
        <v>511</v>
      </c>
      <c r="H13655" s="2">
        <v>4</v>
      </c>
      <c r="I13655" s="2">
        <v>6</v>
      </c>
      <c r="J13655" s="2">
        <v>10</v>
      </c>
      <c r="K13655" s="2">
        <v>1</v>
      </c>
      <c r="L13655" s="3">
        <v>66000</v>
      </c>
      <c r="M13655" s="2" t="s">
        <v>17387</v>
      </c>
      <c r="N13655" s="4" t="s">
        <v>21</v>
      </c>
    </row>
    <row r="13656" spans="1:14" x14ac:dyDescent="0.25">
      <c r="A13656" s="1" t="s">
        <v>367</v>
      </c>
      <c r="B13656" s="2" t="s">
        <v>408</v>
      </c>
      <c r="C13656" s="2" t="s">
        <v>409</v>
      </c>
      <c r="D13656" s="2" t="s">
        <v>17858</v>
      </c>
      <c r="E13656" s="2" t="s">
        <v>11531</v>
      </c>
      <c r="F13656" s="2">
        <v>12352300</v>
      </c>
      <c r="G13656" s="2" t="s">
        <v>511</v>
      </c>
      <c r="H13656" s="2">
        <v>4</v>
      </c>
      <c r="I13656" s="2">
        <v>6</v>
      </c>
      <c r="J13656" s="2">
        <v>10</v>
      </c>
      <c r="K13656" s="2">
        <v>1</v>
      </c>
      <c r="L13656" s="3">
        <v>408000</v>
      </c>
      <c r="M13656" s="2" t="s">
        <v>17387</v>
      </c>
      <c r="N13656" s="4" t="s">
        <v>21</v>
      </c>
    </row>
    <row r="13657" spans="1:14" x14ac:dyDescent="0.25">
      <c r="A13657" s="1" t="s">
        <v>367</v>
      </c>
      <c r="B13657" s="2" t="s">
        <v>408</v>
      </c>
      <c r="C13657" s="2" t="s">
        <v>409</v>
      </c>
      <c r="D13657" s="2" t="s">
        <v>17858</v>
      </c>
      <c r="E13657" s="2" t="s">
        <v>11532</v>
      </c>
      <c r="F13657" s="2">
        <v>12352300</v>
      </c>
      <c r="G13657" s="2" t="s">
        <v>511</v>
      </c>
      <c r="H13657" s="2">
        <v>4</v>
      </c>
      <c r="I13657" s="2">
        <v>6</v>
      </c>
      <c r="J13657" s="2">
        <v>10</v>
      </c>
      <c r="K13657" s="2">
        <v>2</v>
      </c>
      <c r="L13657" s="3">
        <v>36000</v>
      </c>
      <c r="M13657" s="2" t="s">
        <v>17387</v>
      </c>
      <c r="N13657" s="4" t="s">
        <v>21</v>
      </c>
    </row>
    <row r="13658" spans="1:14" x14ac:dyDescent="0.25">
      <c r="A13658" s="1" t="s">
        <v>367</v>
      </c>
      <c r="B13658" s="2" t="s">
        <v>408</v>
      </c>
      <c r="C13658" s="2" t="s">
        <v>409</v>
      </c>
      <c r="D13658" s="2" t="s">
        <v>17858</v>
      </c>
      <c r="E13658" s="2" t="s">
        <v>11533</v>
      </c>
      <c r="F13658" s="2">
        <v>12352300</v>
      </c>
      <c r="G13658" s="2" t="s">
        <v>511</v>
      </c>
      <c r="H13658" s="2">
        <v>4</v>
      </c>
      <c r="I13658" s="2">
        <v>6</v>
      </c>
      <c r="J13658" s="2">
        <v>10</v>
      </c>
      <c r="K13658" s="2">
        <v>9</v>
      </c>
      <c r="L13658" s="3">
        <v>102600</v>
      </c>
      <c r="M13658" s="2" t="s">
        <v>17387</v>
      </c>
      <c r="N13658" s="4" t="s">
        <v>21</v>
      </c>
    </row>
    <row r="13659" spans="1:14" x14ac:dyDescent="0.25">
      <c r="A13659" s="1" t="s">
        <v>367</v>
      </c>
      <c r="B13659" s="2" t="s">
        <v>408</v>
      </c>
      <c r="C13659" s="2" t="s">
        <v>409</v>
      </c>
      <c r="D13659" s="2" t="s">
        <v>17858</v>
      </c>
      <c r="E13659" s="2" t="s">
        <v>11534</v>
      </c>
      <c r="F13659" s="2">
        <v>12352117</v>
      </c>
      <c r="G13659" s="2" t="s">
        <v>511</v>
      </c>
      <c r="H13659" s="2">
        <v>4</v>
      </c>
      <c r="I13659" s="2">
        <v>6</v>
      </c>
      <c r="J13659" s="2">
        <v>10</v>
      </c>
      <c r="K13659" s="2">
        <v>2</v>
      </c>
      <c r="L13659" s="3">
        <v>3132000</v>
      </c>
      <c r="M13659" s="2" t="s">
        <v>17387</v>
      </c>
      <c r="N13659" s="4" t="s">
        <v>21</v>
      </c>
    </row>
    <row r="13660" spans="1:14" x14ac:dyDescent="0.25">
      <c r="A13660" s="1" t="s">
        <v>367</v>
      </c>
      <c r="B13660" s="2" t="s">
        <v>408</v>
      </c>
      <c r="C13660" s="2" t="s">
        <v>409</v>
      </c>
      <c r="D13660" s="2" t="s">
        <v>17858</v>
      </c>
      <c r="E13660" s="2" t="s">
        <v>11535</v>
      </c>
      <c r="F13660" s="2">
        <v>12352117</v>
      </c>
      <c r="G13660" s="2" t="s">
        <v>511</v>
      </c>
      <c r="H13660" s="2">
        <v>4</v>
      </c>
      <c r="I13660" s="2">
        <v>6</v>
      </c>
      <c r="J13660" s="2">
        <v>10</v>
      </c>
      <c r="K13660" s="2">
        <v>1</v>
      </c>
      <c r="L13660" s="3">
        <v>1500000</v>
      </c>
      <c r="M13660" s="2" t="s">
        <v>0</v>
      </c>
      <c r="N13660" s="4" t="s">
        <v>21</v>
      </c>
    </row>
    <row r="13661" spans="1:14" x14ac:dyDescent="0.25">
      <c r="A13661" s="1" t="s">
        <v>367</v>
      </c>
      <c r="B13661" s="2" t="s">
        <v>408</v>
      </c>
      <c r="C13661" s="2" t="s">
        <v>409</v>
      </c>
      <c r="D13661" s="2" t="s">
        <v>17858</v>
      </c>
      <c r="E13661" s="2" t="s">
        <v>11536</v>
      </c>
      <c r="F13661" s="2">
        <v>13111209</v>
      </c>
      <c r="G13661" s="2" t="s">
        <v>511</v>
      </c>
      <c r="H13661" s="2">
        <v>4</v>
      </c>
      <c r="I13661" s="2">
        <v>6</v>
      </c>
      <c r="J13661" s="2">
        <v>10</v>
      </c>
      <c r="K13661" s="2">
        <v>1</v>
      </c>
      <c r="L13661" s="3">
        <v>1140000</v>
      </c>
      <c r="M13661" s="2" t="s">
        <v>17387</v>
      </c>
      <c r="N13661" s="4" t="s">
        <v>21</v>
      </c>
    </row>
    <row r="13662" spans="1:14" x14ac:dyDescent="0.25">
      <c r="A13662" s="1" t="s">
        <v>367</v>
      </c>
      <c r="B13662" s="2" t="s">
        <v>408</v>
      </c>
      <c r="C13662" s="2" t="s">
        <v>409</v>
      </c>
      <c r="D13662" s="2" t="s">
        <v>17858</v>
      </c>
      <c r="E13662" s="2" t="s">
        <v>11537</v>
      </c>
      <c r="F13662" s="2">
        <v>12352320</v>
      </c>
      <c r="G13662" s="2" t="s">
        <v>511</v>
      </c>
      <c r="H13662" s="2">
        <v>4</v>
      </c>
      <c r="I13662" s="2">
        <v>6</v>
      </c>
      <c r="J13662" s="2">
        <v>10</v>
      </c>
      <c r="K13662" s="2">
        <v>8</v>
      </c>
      <c r="L13662" s="3">
        <v>768000</v>
      </c>
      <c r="M13662" s="2" t="s">
        <v>17387</v>
      </c>
      <c r="N13662" s="4" t="s">
        <v>21</v>
      </c>
    </row>
    <row r="13663" spans="1:14" x14ac:dyDescent="0.25">
      <c r="A13663" s="1" t="s">
        <v>367</v>
      </c>
      <c r="B13663" s="2" t="s">
        <v>408</v>
      </c>
      <c r="C13663" s="2" t="s">
        <v>409</v>
      </c>
      <c r="D13663" s="2" t="s">
        <v>17858</v>
      </c>
      <c r="E13663" s="2" t="s">
        <v>11538</v>
      </c>
      <c r="F13663" s="2">
        <v>12163800</v>
      </c>
      <c r="G13663" s="2" t="s">
        <v>511</v>
      </c>
      <c r="H13663" s="2">
        <v>4</v>
      </c>
      <c r="I13663" s="2">
        <v>6</v>
      </c>
      <c r="J13663" s="2">
        <v>10</v>
      </c>
      <c r="K13663" s="2">
        <v>8</v>
      </c>
      <c r="L13663" s="3">
        <v>1205760</v>
      </c>
      <c r="M13663" s="2" t="s">
        <v>17383</v>
      </c>
      <c r="N13663" s="4" t="s">
        <v>21</v>
      </c>
    </row>
    <row r="13664" spans="1:14" x14ac:dyDescent="0.25">
      <c r="A13664" s="1" t="s">
        <v>367</v>
      </c>
      <c r="B13664" s="2" t="s">
        <v>408</v>
      </c>
      <c r="C13664" s="2" t="s">
        <v>409</v>
      </c>
      <c r="D13664" s="2" t="s">
        <v>17858</v>
      </c>
      <c r="E13664" s="2" t="s">
        <v>11539</v>
      </c>
      <c r="F13664" s="2">
        <v>12352303</v>
      </c>
      <c r="G13664" s="2" t="s">
        <v>511</v>
      </c>
      <c r="H13664" s="2">
        <v>4</v>
      </c>
      <c r="I13664" s="2">
        <v>6</v>
      </c>
      <c r="J13664" s="2">
        <v>10</v>
      </c>
      <c r="K13664" s="2">
        <v>1</v>
      </c>
      <c r="L13664" s="3">
        <v>1017000</v>
      </c>
      <c r="M13664" s="2" t="s">
        <v>17387</v>
      </c>
      <c r="N13664" s="4" t="s">
        <v>21</v>
      </c>
    </row>
    <row r="13665" spans="1:14" x14ac:dyDescent="0.25">
      <c r="A13665" s="1" t="s">
        <v>367</v>
      </c>
      <c r="B13665" s="2" t="s">
        <v>408</v>
      </c>
      <c r="C13665" s="2" t="s">
        <v>409</v>
      </c>
      <c r="D13665" s="2" t="s">
        <v>17858</v>
      </c>
      <c r="E13665" s="2" t="s">
        <v>11540</v>
      </c>
      <c r="F13665" s="2">
        <v>12352303</v>
      </c>
      <c r="G13665" s="2" t="s">
        <v>511</v>
      </c>
      <c r="H13665" s="2">
        <v>4</v>
      </c>
      <c r="I13665" s="2">
        <v>6</v>
      </c>
      <c r="J13665" s="2">
        <v>10</v>
      </c>
      <c r="K13665" s="2">
        <v>1</v>
      </c>
      <c r="L13665" s="3">
        <v>10740000</v>
      </c>
      <c r="M13665" s="2" t="s">
        <v>0</v>
      </c>
      <c r="N13665" s="4" t="s">
        <v>21</v>
      </c>
    </row>
    <row r="13666" spans="1:14" x14ac:dyDescent="0.25">
      <c r="A13666" s="1" t="s">
        <v>367</v>
      </c>
      <c r="B13666" s="2" t="s">
        <v>408</v>
      </c>
      <c r="C13666" s="2" t="s">
        <v>409</v>
      </c>
      <c r="D13666" s="2" t="s">
        <v>17858</v>
      </c>
      <c r="E13666" s="2" t="s">
        <v>11541</v>
      </c>
      <c r="F13666" s="2">
        <v>12352300</v>
      </c>
      <c r="G13666" s="2" t="s">
        <v>511</v>
      </c>
      <c r="H13666" s="2">
        <v>4</v>
      </c>
      <c r="I13666" s="2">
        <v>6</v>
      </c>
      <c r="J13666" s="2">
        <v>10</v>
      </c>
      <c r="K13666" s="2">
        <v>1</v>
      </c>
      <c r="L13666" s="3">
        <v>3480000</v>
      </c>
      <c r="M13666" s="2" t="s">
        <v>0</v>
      </c>
      <c r="N13666" s="4" t="s">
        <v>21</v>
      </c>
    </row>
    <row r="13667" spans="1:14" x14ac:dyDescent="0.25">
      <c r="A13667" s="1" t="s">
        <v>367</v>
      </c>
      <c r="B13667" s="2" t="s">
        <v>408</v>
      </c>
      <c r="C13667" s="2" t="s">
        <v>409</v>
      </c>
      <c r="D13667" s="2" t="s">
        <v>17858</v>
      </c>
      <c r="E13667" s="2" t="s">
        <v>11542</v>
      </c>
      <c r="F13667" s="2">
        <v>12352300</v>
      </c>
      <c r="G13667" s="2" t="s">
        <v>511</v>
      </c>
      <c r="H13667" s="2">
        <v>4</v>
      </c>
      <c r="I13667" s="2">
        <v>6</v>
      </c>
      <c r="J13667" s="2">
        <v>10</v>
      </c>
      <c r="K13667" s="2">
        <v>1</v>
      </c>
      <c r="L13667" s="3">
        <v>723600</v>
      </c>
      <c r="M13667" s="2" t="s">
        <v>0</v>
      </c>
      <c r="N13667" s="4" t="s">
        <v>21</v>
      </c>
    </row>
    <row r="13668" spans="1:14" x14ac:dyDescent="0.25">
      <c r="A13668" s="1" t="s">
        <v>367</v>
      </c>
      <c r="B13668" s="2" t="s">
        <v>408</v>
      </c>
      <c r="C13668" s="2" t="s">
        <v>409</v>
      </c>
      <c r="D13668" s="2" t="s">
        <v>17858</v>
      </c>
      <c r="E13668" s="2" t="s">
        <v>11543</v>
      </c>
      <c r="F13668" s="2">
        <v>12352300</v>
      </c>
      <c r="G13668" s="2" t="s">
        <v>511</v>
      </c>
      <c r="H13668" s="2">
        <v>4</v>
      </c>
      <c r="I13668" s="2">
        <v>6</v>
      </c>
      <c r="J13668" s="2">
        <v>10</v>
      </c>
      <c r="K13668" s="2">
        <v>1</v>
      </c>
      <c r="L13668" s="3">
        <v>1260000</v>
      </c>
      <c r="M13668" s="2" t="s">
        <v>0</v>
      </c>
      <c r="N13668" s="4" t="s">
        <v>21</v>
      </c>
    </row>
    <row r="13669" spans="1:14" x14ac:dyDescent="0.25">
      <c r="A13669" s="1" t="s">
        <v>367</v>
      </c>
      <c r="B13669" s="2" t="s">
        <v>408</v>
      </c>
      <c r="C13669" s="2" t="s">
        <v>409</v>
      </c>
      <c r="D13669" s="2" t="s">
        <v>17858</v>
      </c>
      <c r="E13669" s="2" t="s">
        <v>11544</v>
      </c>
      <c r="F13669" s="2">
        <v>12352300</v>
      </c>
      <c r="G13669" s="2" t="s">
        <v>511</v>
      </c>
      <c r="H13669" s="2">
        <v>4</v>
      </c>
      <c r="I13669" s="2">
        <v>6</v>
      </c>
      <c r="J13669" s="2">
        <v>10</v>
      </c>
      <c r="K13669" s="2">
        <v>4</v>
      </c>
      <c r="L13669" s="3">
        <v>744000</v>
      </c>
      <c r="M13669" s="2" t="s">
        <v>0</v>
      </c>
      <c r="N13669" s="4" t="s">
        <v>21</v>
      </c>
    </row>
    <row r="13670" spans="1:14" x14ac:dyDescent="0.25">
      <c r="A13670" s="1" t="s">
        <v>367</v>
      </c>
      <c r="B13670" s="2" t="s">
        <v>408</v>
      </c>
      <c r="C13670" s="2" t="s">
        <v>409</v>
      </c>
      <c r="D13670" s="2" t="s">
        <v>17858</v>
      </c>
      <c r="E13670" s="2" t="s">
        <v>11545</v>
      </c>
      <c r="F13670" s="2">
        <v>12352301</v>
      </c>
      <c r="G13670" s="2" t="s">
        <v>511</v>
      </c>
      <c r="H13670" s="2">
        <v>4</v>
      </c>
      <c r="I13670" s="2">
        <v>6</v>
      </c>
      <c r="J13670" s="2">
        <v>10</v>
      </c>
      <c r="K13670" s="2">
        <v>1</v>
      </c>
      <c r="L13670" s="3">
        <v>860472</v>
      </c>
      <c r="M13670" s="2" t="s">
        <v>0</v>
      </c>
      <c r="N13670" s="4" t="s">
        <v>21</v>
      </c>
    </row>
    <row r="13671" spans="1:14" x14ac:dyDescent="0.25">
      <c r="A13671" s="1" t="s">
        <v>367</v>
      </c>
      <c r="B13671" s="2" t="s">
        <v>408</v>
      </c>
      <c r="C13671" s="2" t="s">
        <v>409</v>
      </c>
      <c r="D13671" s="2" t="s">
        <v>17858</v>
      </c>
      <c r="E13671" s="2" t="s">
        <v>11546</v>
      </c>
      <c r="F13671" s="2">
        <v>12352301</v>
      </c>
      <c r="G13671" s="2" t="s">
        <v>511</v>
      </c>
      <c r="H13671" s="2">
        <v>4</v>
      </c>
      <c r="I13671" s="2">
        <v>6</v>
      </c>
      <c r="J13671" s="2">
        <v>10</v>
      </c>
      <c r="K13671" s="2">
        <v>1</v>
      </c>
      <c r="L13671" s="3">
        <v>270000</v>
      </c>
      <c r="M13671" s="2" t="s">
        <v>0</v>
      </c>
      <c r="N13671" s="4" t="s">
        <v>21</v>
      </c>
    </row>
    <row r="13672" spans="1:14" x14ac:dyDescent="0.25">
      <c r="A13672" s="1" t="s">
        <v>367</v>
      </c>
      <c r="B13672" s="2" t="s">
        <v>408</v>
      </c>
      <c r="C13672" s="2" t="s">
        <v>409</v>
      </c>
      <c r="D13672" s="2" t="s">
        <v>17858</v>
      </c>
      <c r="E13672" s="2" t="s">
        <v>11547</v>
      </c>
      <c r="F13672" s="2">
        <v>31211500</v>
      </c>
      <c r="G13672" s="2" t="s">
        <v>511</v>
      </c>
      <c r="H13672" s="2">
        <v>4</v>
      </c>
      <c r="I13672" s="2">
        <v>6</v>
      </c>
      <c r="J13672" s="2">
        <v>10</v>
      </c>
      <c r="K13672" s="2">
        <v>7</v>
      </c>
      <c r="L13672" s="3">
        <v>245000</v>
      </c>
      <c r="M13672" s="2" t="s">
        <v>0</v>
      </c>
      <c r="N13672" s="4" t="s">
        <v>21</v>
      </c>
    </row>
    <row r="13673" spans="1:14" x14ac:dyDescent="0.25">
      <c r="A13673" s="1" t="s">
        <v>367</v>
      </c>
      <c r="B13673" s="2" t="s">
        <v>408</v>
      </c>
      <c r="C13673" s="2" t="s">
        <v>1234</v>
      </c>
      <c r="D13673" s="2" t="s">
        <v>17939</v>
      </c>
      <c r="E13673" s="2" t="s">
        <v>11548</v>
      </c>
      <c r="F13673" s="2">
        <v>31201514</v>
      </c>
      <c r="G13673" s="2" t="s">
        <v>511</v>
      </c>
      <c r="H13673" s="2">
        <v>4</v>
      </c>
      <c r="I13673" s="2">
        <v>6</v>
      </c>
      <c r="J13673" s="2">
        <v>10</v>
      </c>
      <c r="K13673" s="2">
        <v>2</v>
      </c>
      <c r="L13673" s="3">
        <v>1696240</v>
      </c>
      <c r="M13673" s="2" t="s">
        <v>17389</v>
      </c>
      <c r="N13673" s="4" t="s">
        <v>21</v>
      </c>
    </row>
    <row r="13674" spans="1:14" x14ac:dyDescent="0.25">
      <c r="A13674" s="1" t="s">
        <v>367</v>
      </c>
      <c r="B13674" s="2" t="s">
        <v>408</v>
      </c>
      <c r="C13674" s="2" t="s">
        <v>1234</v>
      </c>
      <c r="D13674" s="2" t="s">
        <v>17939</v>
      </c>
      <c r="E13674" s="2" t="s">
        <v>11549</v>
      </c>
      <c r="F13674" s="2">
        <v>31201514</v>
      </c>
      <c r="G13674" s="2" t="s">
        <v>511</v>
      </c>
      <c r="H13674" s="2">
        <v>4</v>
      </c>
      <c r="I13674" s="2">
        <v>6</v>
      </c>
      <c r="J13674" s="2">
        <v>10</v>
      </c>
      <c r="K13674" s="2">
        <v>2</v>
      </c>
      <c r="L13674" s="3">
        <v>3380000</v>
      </c>
      <c r="M13674" s="2" t="s">
        <v>17389</v>
      </c>
      <c r="N13674" s="4" t="s">
        <v>21</v>
      </c>
    </row>
    <row r="13675" spans="1:14" x14ac:dyDescent="0.25">
      <c r="A13675" s="1" t="s">
        <v>367</v>
      </c>
      <c r="B13675" s="2" t="s">
        <v>408</v>
      </c>
      <c r="C13675" s="2" t="s">
        <v>1234</v>
      </c>
      <c r="D13675" s="2" t="s">
        <v>17939</v>
      </c>
      <c r="E13675" s="2" t="s">
        <v>11550</v>
      </c>
      <c r="F13675" s="2">
        <v>13111000</v>
      </c>
      <c r="G13675" s="2" t="s">
        <v>511</v>
      </c>
      <c r="H13675" s="2">
        <v>4</v>
      </c>
      <c r="I13675" s="2">
        <v>6</v>
      </c>
      <c r="J13675" s="2">
        <v>10</v>
      </c>
      <c r="K13675" s="2">
        <v>2</v>
      </c>
      <c r="L13675" s="3">
        <v>455000</v>
      </c>
      <c r="M13675" s="2" t="s">
        <v>0</v>
      </c>
      <c r="N13675" s="4" t="s">
        <v>21</v>
      </c>
    </row>
    <row r="13676" spans="1:14" x14ac:dyDescent="0.25">
      <c r="A13676" s="1" t="s">
        <v>367</v>
      </c>
      <c r="B13676" s="2" t="s">
        <v>408</v>
      </c>
      <c r="C13676" s="2" t="s">
        <v>1234</v>
      </c>
      <c r="D13676" s="2" t="s">
        <v>17939</v>
      </c>
      <c r="E13676" s="2" t="s">
        <v>11551</v>
      </c>
      <c r="F13676" s="2">
        <v>13111000</v>
      </c>
      <c r="G13676" s="2" t="s">
        <v>511</v>
      </c>
      <c r="H13676" s="2">
        <v>4</v>
      </c>
      <c r="I13676" s="2">
        <v>6</v>
      </c>
      <c r="J13676" s="2">
        <v>10</v>
      </c>
      <c r="K13676" s="2">
        <v>2</v>
      </c>
      <c r="L13676" s="3">
        <v>416000</v>
      </c>
      <c r="M13676" s="2" t="s">
        <v>0</v>
      </c>
      <c r="N13676" s="4" t="s">
        <v>21</v>
      </c>
    </row>
    <row r="13677" spans="1:14" x14ac:dyDescent="0.25">
      <c r="A13677" s="1" t="s">
        <v>367</v>
      </c>
      <c r="B13677" s="2" t="s">
        <v>408</v>
      </c>
      <c r="C13677" s="2" t="s">
        <v>1234</v>
      </c>
      <c r="D13677" s="2" t="s">
        <v>17939</v>
      </c>
      <c r="E13677" s="2" t="s">
        <v>11552</v>
      </c>
      <c r="F13677" s="2">
        <v>42201832</v>
      </c>
      <c r="G13677" s="2" t="s">
        <v>511</v>
      </c>
      <c r="H13677" s="2">
        <v>4</v>
      </c>
      <c r="I13677" s="2">
        <v>6</v>
      </c>
      <c r="J13677" s="2">
        <v>10</v>
      </c>
      <c r="K13677" s="2">
        <v>2</v>
      </c>
      <c r="L13677" s="3">
        <v>7056000</v>
      </c>
      <c r="M13677" s="2" t="s">
        <v>0</v>
      </c>
      <c r="N13677" s="4" t="s">
        <v>21</v>
      </c>
    </row>
    <row r="13678" spans="1:14" x14ac:dyDescent="0.25">
      <c r="A13678" s="1" t="s">
        <v>367</v>
      </c>
      <c r="B13678" s="2" t="s">
        <v>408</v>
      </c>
      <c r="C13678" s="2" t="s">
        <v>1234</v>
      </c>
      <c r="D13678" s="2" t="s">
        <v>17939</v>
      </c>
      <c r="E13678" s="2" t="s">
        <v>11553</v>
      </c>
      <c r="F13678" s="2">
        <v>13111000</v>
      </c>
      <c r="G13678" s="2" t="s">
        <v>511</v>
      </c>
      <c r="H13678" s="2">
        <v>4</v>
      </c>
      <c r="I13678" s="2">
        <v>6</v>
      </c>
      <c r="J13678" s="2">
        <v>10</v>
      </c>
      <c r="K13678" s="2">
        <v>7</v>
      </c>
      <c r="L13678" s="3">
        <v>9800000</v>
      </c>
      <c r="M13678" s="2" t="s">
        <v>17383</v>
      </c>
      <c r="N13678" s="4" t="s">
        <v>21</v>
      </c>
    </row>
    <row r="13679" spans="1:14" x14ac:dyDescent="0.25">
      <c r="A13679" s="1" t="s">
        <v>367</v>
      </c>
      <c r="B13679" s="2" t="s">
        <v>408</v>
      </c>
      <c r="C13679" s="2" t="s">
        <v>1234</v>
      </c>
      <c r="D13679" s="2" t="s">
        <v>17939</v>
      </c>
      <c r="E13679" s="2" t="s">
        <v>11554</v>
      </c>
      <c r="F13679" s="2">
        <v>13111000</v>
      </c>
      <c r="G13679" s="2" t="s">
        <v>511</v>
      </c>
      <c r="H13679" s="2">
        <v>4</v>
      </c>
      <c r="I13679" s="2">
        <v>6</v>
      </c>
      <c r="J13679" s="2">
        <v>10</v>
      </c>
      <c r="K13679" s="2">
        <v>2</v>
      </c>
      <c r="L13679" s="3">
        <v>975000</v>
      </c>
      <c r="M13679" s="2" t="s">
        <v>17383</v>
      </c>
      <c r="N13679" s="4" t="s">
        <v>21</v>
      </c>
    </row>
    <row r="13680" spans="1:14" x14ac:dyDescent="0.25">
      <c r="A13680" s="1" t="s">
        <v>367</v>
      </c>
      <c r="B13680" s="2" t="s">
        <v>408</v>
      </c>
      <c r="C13680" s="2" t="s">
        <v>1234</v>
      </c>
      <c r="D13680" s="2" t="s">
        <v>17939</v>
      </c>
      <c r="E13680" s="2" t="s">
        <v>11555</v>
      </c>
      <c r="F13680" s="2">
        <v>13111000</v>
      </c>
      <c r="G13680" s="2" t="s">
        <v>511</v>
      </c>
      <c r="H13680" s="2">
        <v>4</v>
      </c>
      <c r="I13680" s="2">
        <v>6</v>
      </c>
      <c r="J13680" s="2">
        <v>10</v>
      </c>
      <c r="K13680" s="2">
        <v>1</v>
      </c>
      <c r="L13680" s="3">
        <v>3750000</v>
      </c>
      <c r="M13680" s="2" t="s">
        <v>0</v>
      </c>
      <c r="N13680" s="4" t="s">
        <v>21</v>
      </c>
    </row>
    <row r="13681" spans="1:14" x14ac:dyDescent="0.25">
      <c r="A13681" s="1" t="s">
        <v>367</v>
      </c>
      <c r="B13681" s="2" t="s">
        <v>408</v>
      </c>
      <c r="C13681" s="2" t="s">
        <v>1234</v>
      </c>
      <c r="D13681" s="2" t="s">
        <v>17939</v>
      </c>
      <c r="E13681" s="2" t="s">
        <v>11556</v>
      </c>
      <c r="F13681" s="2">
        <v>13111000</v>
      </c>
      <c r="G13681" s="2" t="s">
        <v>511</v>
      </c>
      <c r="H13681" s="2">
        <v>4</v>
      </c>
      <c r="I13681" s="2">
        <v>6</v>
      </c>
      <c r="J13681" s="2">
        <v>10</v>
      </c>
      <c r="K13681" s="2">
        <v>1</v>
      </c>
      <c r="L13681" s="3">
        <v>650000</v>
      </c>
      <c r="M13681" s="2" t="s">
        <v>0</v>
      </c>
      <c r="N13681" s="4" t="s">
        <v>21</v>
      </c>
    </row>
    <row r="13682" spans="1:14" x14ac:dyDescent="0.25">
      <c r="A13682" s="1" t="s">
        <v>367</v>
      </c>
      <c r="B13682" s="2" t="s">
        <v>408</v>
      </c>
      <c r="C13682" s="2" t="s">
        <v>1234</v>
      </c>
      <c r="D13682" s="2" t="s">
        <v>17939</v>
      </c>
      <c r="E13682" s="2" t="s">
        <v>11557</v>
      </c>
      <c r="F13682" s="2">
        <v>31201601</v>
      </c>
      <c r="G13682" s="2" t="s">
        <v>511</v>
      </c>
      <c r="H13682" s="2">
        <v>4</v>
      </c>
      <c r="I13682" s="2">
        <v>6</v>
      </c>
      <c r="J13682" s="2">
        <v>10</v>
      </c>
      <c r="K13682" s="2">
        <v>1</v>
      </c>
      <c r="L13682" s="3">
        <v>486000</v>
      </c>
      <c r="M13682" s="2" t="s">
        <v>0</v>
      </c>
      <c r="N13682" s="4" t="s">
        <v>21</v>
      </c>
    </row>
    <row r="13683" spans="1:14" x14ac:dyDescent="0.25">
      <c r="A13683" s="1" t="s">
        <v>367</v>
      </c>
      <c r="B13683" s="2" t="s">
        <v>408</v>
      </c>
      <c r="C13683" s="2" t="s">
        <v>6208</v>
      </c>
      <c r="D13683" s="2" t="s">
        <v>18019</v>
      </c>
      <c r="E13683" s="2" t="s">
        <v>11558</v>
      </c>
      <c r="F13683" s="2">
        <v>12352315</v>
      </c>
      <c r="G13683" s="2" t="s">
        <v>511</v>
      </c>
      <c r="H13683" s="2">
        <v>4</v>
      </c>
      <c r="I13683" s="2">
        <v>6</v>
      </c>
      <c r="J13683" s="2">
        <v>10</v>
      </c>
      <c r="K13683" s="2">
        <v>1</v>
      </c>
      <c r="L13683" s="3">
        <v>101500</v>
      </c>
      <c r="M13683" s="2" t="s">
        <v>0</v>
      </c>
      <c r="N13683" s="4" t="s">
        <v>21</v>
      </c>
    </row>
    <row r="13684" spans="1:14" x14ac:dyDescent="0.25">
      <c r="A13684" s="1" t="s">
        <v>367</v>
      </c>
      <c r="B13684" s="2" t="s">
        <v>408</v>
      </c>
      <c r="C13684" s="2" t="s">
        <v>6208</v>
      </c>
      <c r="D13684" s="2" t="s">
        <v>18019</v>
      </c>
      <c r="E13684" s="2" t="s">
        <v>11559</v>
      </c>
      <c r="F13684" s="2">
        <v>30266402</v>
      </c>
      <c r="G13684" s="2" t="s">
        <v>511</v>
      </c>
      <c r="H13684" s="2">
        <v>4</v>
      </c>
      <c r="I13684" s="2">
        <v>6</v>
      </c>
      <c r="J13684" s="2">
        <v>10</v>
      </c>
      <c r="K13684" s="2">
        <v>4</v>
      </c>
      <c r="L13684" s="3">
        <v>312000</v>
      </c>
      <c r="M13684" s="2" t="s">
        <v>0</v>
      </c>
      <c r="N13684" s="4" t="s">
        <v>21</v>
      </c>
    </row>
    <row r="13685" spans="1:14" x14ac:dyDescent="0.25">
      <c r="A13685" s="1" t="s">
        <v>367</v>
      </c>
      <c r="B13685" s="2" t="s">
        <v>408</v>
      </c>
      <c r="C13685" s="2" t="s">
        <v>6208</v>
      </c>
      <c r="D13685" s="2" t="s">
        <v>18019</v>
      </c>
      <c r="E13685" s="2" t="s">
        <v>11560</v>
      </c>
      <c r="F13685" s="2">
        <v>30266402</v>
      </c>
      <c r="G13685" s="2" t="s">
        <v>511</v>
      </c>
      <c r="H13685" s="2">
        <v>4</v>
      </c>
      <c r="I13685" s="2">
        <v>6</v>
      </c>
      <c r="J13685" s="2">
        <v>10</v>
      </c>
      <c r="K13685" s="2">
        <v>10</v>
      </c>
      <c r="L13685" s="3">
        <v>780000</v>
      </c>
      <c r="M13685" s="2" t="s">
        <v>17389</v>
      </c>
      <c r="N13685" s="4" t="s">
        <v>21</v>
      </c>
    </row>
    <row r="13686" spans="1:14" x14ac:dyDescent="0.25">
      <c r="A13686" s="1" t="s">
        <v>367</v>
      </c>
      <c r="B13686" s="2" t="s">
        <v>408</v>
      </c>
      <c r="C13686" s="2" t="s">
        <v>6208</v>
      </c>
      <c r="D13686" s="2" t="s">
        <v>18019</v>
      </c>
      <c r="E13686" s="2" t="s">
        <v>11561</v>
      </c>
      <c r="F13686" s="2">
        <v>30266402</v>
      </c>
      <c r="G13686" s="2" t="s">
        <v>511</v>
      </c>
      <c r="H13686" s="2">
        <v>4</v>
      </c>
      <c r="I13686" s="2">
        <v>6</v>
      </c>
      <c r="J13686" s="2">
        <v>10</v>
      </c>
      <c r="K13686" s="2">
        <v>10</v>
      </c>
      <c r="L13686" s="3">
        <v>780000</v>
      </c>
      <c r="M13686" s="2" t="s">
        <v>17389</v>
      </c>
      <c r="N13686" s="4" t="s">
        <v>21</v>
      </c>
    </row>
    <row r="13687" spans="1:14" x14ac:dyDescent="0.25">
      <c r="A13687" s="1" t="s">
        <v>367</v>
      </c>
      <c r="B13687" s="2" t="s">
        <v>76</v>
      </c>
      <c r="C13687" s="2" t="s">
        <v>77</v>
      </c>
      <c r="D13687" s="2" t="s">
        <v>78</v>
      </c>
      <c r="E13687" s="2" t="s">
        <v>11562</v>
      </c>
      <c r="F13687" s="2">
        <v>31211600</v>
      </c>
      <c r="G13687" s="2" t="s">
        <v>511</v>
      </c>
      <c r="H13687" s="2">
        <v>4</v>
      </c>
      <c r="I13687" s="2">
        <v>6</v>
      </c>
      <c r="J13687" s="2">
        <v>10</v>
      </c>
      <c r="K13687" s="2">
        <v>2</v>
      </c>
      <c r="L13687" s="3">
        <v>1420000</v>
      </c>
      <c r="M13687" s="2" t="s">
        <v>17383</v>
      </c>
      <c r="N13687" s="4" t="s">
        <v>21</v>
      </c>
    </row>
    <row r="13688" spans="1:14" x14ac:dyDescent="0.25">
      <c r="A13688" s="1" t="s">
        <v>367</v>
      </c>
      <c r="B13688" s="2" t="s">
        <v>76</v>
      </c>
      <c r="C13688" s="2" t="s">
        <v>77</v>
      </c>
      <c r="D13688" s="2" t="s">
        <v>78</v>
      </c>
      <c r="E13688" s="2" t="s">
        <v>11563</v>
      </c>
      <c r="F13688" s="2">
        <v>31211704</v>
      </c>
      <c r="G13688" s="2" t="s">
        <v>511</v>
      </c>
      <c r="H13688" s="2">
        <v>4</v>
      </c>
      <c r="I13688" s="2">
        <v>6</v>
      </c>
      <c r="J13688" s="2">
        <v>10</v>
      </c>
      <c r="K13688" s="2">
        <v>1</v>
      </c>
      <c r="L13688" s="3">
        <v>1040111</v>
      </c>
      <c r="M13688" s="2" t="s">
        <v>17383</v>
      </c>
      <c r="N13688" s="4" t="s">
        <v>21</v>
      </c>
    </row>
    <row r="13689" spans="1:14" x14ac:dyDescent="0.25">
      <c r="A13689" s="1" t="s">
        <v>367</v>
      </c>
      <c r="B13689" s="2" t="s">
        <v>76</v>
      </c>
      <c r="C13689" s="2" t="s">
        <v>77</v>
      </c>
      <c r="D13689" s="2" t="s">
        <v>78</v>
      </c>
      <c r="E13689" s="2" t="s">
        <v>11564</v>
      </c>
      <c r="F13689" s="2">
        <v>31211500</v>
      </c>
      <c r="G13689" s="2" t="s">
        <v>511</v>
      </c>
      <c r="H13689" s="2">
        <v>4</v>
      </c>
      <c r="I13689" s="2">
        <v>6</v>
      </c>
      <c r="J13689" s="2">
        <v>10</v>
      </c>
      <c r="K13689" s="2">
        <v>5</v>
      </c>
      <c r="L13689" s="3">
        <v>4050000</v>
      </c>
      <c r="M13689" s="2" t="s">
        <v>17383</v>
      </c>
      <c r="N13689" s="4" t="s">
        <v>21</v>
      </c>
    </row>
    <row r="13690" spans="1:14" x14ac:dyDescent="0.25">
      <c r="A13690" s="1" t="s">
        <v>367</v>
      </c>
      <c r="B13690" s="2" t="s">
        <v>76</v>
      </c>
      <c r="C13690" s="2" t="s">
        <v>77</v>
      </c>
      <c r="D13690" s="2" t="s">
        <v>78</v>
      </c>
      <c r="E13690" s="2" t="s">
        <v>11565</v>
      </c>
      <c r="F13690" s="2">
        <v>31211500</v>
      </c>
      <c r="G13690" s="2" t="s">
        <v>511</v>
      </c>
      <c r="H13690" s="2">
        <v>4</v>
      </c>
      <c r="I13690" s="2">
        <v>6</v>
      </c>
      <c r="J13690" s="2">
        <v>10</v>
      </c>
      <c r="K13690" s="2">
        <v>1</v>
      </c>
      <c r="L13690" s="3">
        <v>1180000</v>
      </c>
      <c r="M13690" s="2" t="s">
        <v>17383</v>
      </c>
      <c r="N13690" s="4" t="s">
        <v>21</v>
      </c>
    </row>
    <row r="13691" spans="1:14" x14ac:dyDescent="0.25">
      <c r="A13691" s="1" t="s">
        <v>367</v>
      </c>
      <c r="B13691" s="2" t="s">
        <v>76</v>
      </c>
      <c r="C13691" s="2" t="s">
        <v>77</v>
      </c>
      <c r="D13691" s="2" t="s">
        <v>78</v>
      </c>
      <c r="E13691" s="2" t="s">
        <v>11566</v>
      </c>
      <c r="F13691" s="2">
        <v>31211519</v>
      </c>
      <c r="G13691" s="2" t="s">
        <v>511</v>
      </c>
      <c r="H13691" s="2">
        <v>4</v>
      </c>
      <c r="I13691" s="2">
        <v>6</v>
      </c>
      <c r="J13691" s="2">
        <v>10</v>
      </c>
      <c r="K13691" s="2">
        <v>1</v>
      </c>
      <c r="L13691" s="3">
        <v>195000</v>
      </c>
      <c r="M13691" s="2" t="s">
        <v>17383</v>
      </c>
      <c r="N13691" s="4" t="s">
        <v>21</v>
      </c>
    </row>
    <row r="13692" spans="1:14" x14ac:dyDescent="0.25">
      <c r="A13692" s="1" t="s">
        <v>367</v>
      </c>
      <c r="B13692" s="2" t="s">
        <v>76</v>
      </c>
      <c r="C13692" s="2" t="s">
        <v>77</v>
      </c>
      <c r="D13692" s="2" t="s">
        <v>78</v>
      </c>
      <c r="E13692" s="2" t="s">
        <v>11567</v>
      </c>
      <c r="F13692" s="2">
        <v>31211519</v>
      </c>
      <c r="G13692" s="2" t="s">
        <v>511</v>
      </c>
      <c r="H13692" s="2">
        <v>4</v>
      </c>
      <c r="I13692" s="2">
        <v>6</v>
      </c>
      <c r="J13692" s="2">
        <v>10</v>
      </c>
      <c r="K13692" s="2">
        <v>2</v>
      </c>
      <c r="L13692" s="3">
        <v>147528</v>
      </c>
      <c r="M13692" s="2" t="s">
        <v>17383</v>
      </c>
      <c r="N13692" s="4" t="s">
        <v>21</v>
      </c>
    </row>
    <row r="13693" spans="1:14" x14ac:dyDescent="0.25">
      <c r="A13693" s="1" t="s">
        <v>367</v>
      </c>
      <c r="B13693" s="2" t="s">
        <v>76</v>
      </c>
      <c r="C13693" s="2" t="s">
        <v>77</v>
      </c>
      <c r="D13693" s="2" t="s">
        <v>78</v>
      </c>
      <c r="E13693" s="2" t="s">
        <v>11568</v>
      </c>
      <c r="F13693" s="2">
        <v>31211521</v>
      </c>
      <c r="G13693" s="2" t="s">
        <v>511</v>
      </c>
      <c r="H13693" s="2">
        <v>4</v>
      </c>
      <c r="I13693" s="2">
        <v>6</v>
      </c>
      <c r="J13693" s="2">
        <v>10</v>
      </c>
      <c r="K13693" s="2">
        <v>5</v>
      </c>
      <c r="L13693" s="3">
        <v>4950000</v>
      </c>
      <c r="M13693" s="2" t="s">
        <v>0</v>
      </c>
      <c r="N13693" s="4" t="s">
        <v>21</v>
      </c>
    </row>
    <row r="13694" spans="1:14" x14ac:dyDescent="0.25">
      <c r="A13694" s="1" t="s">
        <v>367</v>
      </c>
      <c r="B13694" s="2" t="s">
        <v>76</v>
      </c>
      <c r="C13694" s="2" t="s">
        <v>77</v>
      </c>
      <c r="D13694" s="2" t="s">
        <v>78</v>
      </c>
      <c r="E13694" s="2" t="s">
        <v>11569</v>
      </c>
      <c r="F13694" s="2">
        <v>31211521</v>
      </c>
      <c r="G13694" s="2" t="s">
        <v>511</v>
      </c>
      <c r="H13694" s="2">
        <v>4</v>
      </c>
      <c r="I13694" s="2">
        <v>6</v>
      </c>
      <c r="J13694" s="2">
        <v>10</v>
      </c>
      <c r="K13694" s="2">
        <v>2</v>
      </c>
      <c r="L13694" s="3">
        <v>157716</v>
      </c>
      <c r="M13694" s="2" t="s">
        <v>17383</v>
      </c>
      <c r="N13694" s="4" t="s">
        <v>21</v>
      </c>
    </row>
    <row r="13695" spans="1:14" x14ac:dyDescent="0.25">
      <c r="A13695" s="1" t="s">
        <v>367</v>
      </c>
      <c r="B13695" s="2" t="s">
        <v>76</v>
      </c>
      <c r="C13695" s="2" t="s">
        <v>77</v>
      </c>
      <c r="D13695" s="2" t="s">
        <v>78</v>
      </c>
      <c r="E13695" s="2" t="s">
        <v>11570</v>
      </c>
      <c r="F13695" s="2">
        <v>31211521</v>
      </c>
      <c r="G13695" s="2" t="s">
        <v>511</v>
      </c>
      <c r="H13695" s="2">
        <v>4</v>
      </c>
      <c r="I13695" s="2">
        <v>6</v>
      </c>
      <c r="J13695" s="2">
        <v>10</v>
      </c>
      <c r="K13695" s="2">
        <v>3</v>
      </c>
      <c r="L13695" s="3">
        <v>2970000</v>
      </c>
      <c r="M13695" s="2" t="s">
        <v>17383</v>
      </c>
      <c r="N13695" s="4" t="s">
        <v>21</v>
      </c>
    </row>
    <row r="13696" spans="1:14" x14ac:dyDescent="0.25">
      <c r="A13696" s="1" t="s">
        <v>367</v>
      </c>
      <c r="B13696" s="2" t="s">
        <v>76</v>
      </c>
      <c r="C13696" s="2" t="s">
        <v>77</v>
      </c>
      <c r="D13696" s="2" t="s">
        <v>78</v>
      </c>
      <c r="E13696" s="2" t="s">
        <v>11571</v>
      </c>
      <c r="F13696" s="2">
        <v>31211521</v>
      </c>
      <c r="G13696" s="2" t="s">
        <v>511</v>
      </c>
      <c r="H13696" s="2">
        <v>4</v>
      </c>
      <c r="I13696" s="2">
        <v>6</v>
      </c>
      <c r="J13696" s="2">
        <v>10</v>
      </c>
      <c r="K13696" s="2">
        <v>1</v>
      </c>
      <c r="L13696" s="3">
        <v>730000</v>
      </c>
      <c r="M13696" s="2" t="s">
        <v>0</v>
      </c>
      <c r="N13696" s="4" t="s">
        <v>21</v>
      </c>
    </row>
    <row r="13697" spans="1:14" x14ac:dyDescent="0.25">
      <c r="A13697" s="1" t="s">
        <v>367</v>
      </c>
      <c r="B13697" s="2" t="s">
        <v>76</v>
      </c>
      <c r="C13697" s="2" t="s">
        <v>77</v>
      </c>
      <c r="D13697" s="2" t="s">
        <v>78</v>
      </c>
      <c r="E13697" s="2" t="s">
        <v>11572</v>
      </c>
      <c r="F13697" s="2">
        <v>31211521</v>
      </c>
      <c r="G13697" s="2" t="s">
        <v>511</v>
      </c>
      <c r="H13697" s="2">
        <v>4</v>
      </c>
      <c r="I13697" s="2">
        <v>6</v>
      </c>
      <c r="J13697" s="2">
        <v>10</v>
      </c>
      <c r="K13697" s="2">
        <v>1</v>
      </c>
      <c r="L13697" s="3">
        <v>68451</v>
      </c>
      <c r="M13697" s="2" t="s">
        <v>17383</v>
      </c>
      <c r="N13697" s="4" t="s">
        <v>21</v>
      </c>
    </row>
    <row r="13698" spans="1:14" x14ac:dyDescent="0.25">
      <c r="A13698" s="1" t="s">
        <v>367</v>
      </c>
      <c r="B13698" s="2" t="s">
        <v>76</v>
      </c>
      <c r="C13698" s="2" t="s">
        <v>77</v>
      </c>
      <c r="D13698" s="2" t="s">
        <v>78</v>
      </c>
      <c r="E13698" s="2" t="s">
        <v>11573</v>
      </c>
      <c r="F13698" s="2">
        <v>31211521</v>
      </c>
      <c r="G13698" s="2" t="s">
        <v>511</v>
      </c>
      <c r="H13698" s="2">
        <v>4</v>
      </c>
      <c r="I13698" s="2">
        <v>6</v>
      </c>
      <c r="J13698" s="2">
        <v>10</v>
      </c>
      <c r="K13698" s="2">
        <v>8</v>
      </c>
      <c r="L13698" s="3">
        <v>10240000</v>
      </c>
      <c r="M13698" s="2" t="s">
        <v>17383</v>
      </c>
      <c r="N13698" s="4" t="s">
        <v>21</v>
      </c>
    </row>
    <row r="13699" spans="1:14" x14ac:dyDescent="0.25">
      <c r="A13699" s="1" t="s">
        <v>367</v>
      </c>
      <c r="B13699" s="2" t="s">
        <v>76</v>
      </c>
      <c r="C13699" s="2" t="s">
        <v>77</v>
      </c>
      <c r="D13699" s="2" t="s">
        <v>78</v>
      </c>
      <c r="E13699" s="2" t="s">
        <v>11574</v>
      </c>
      <c r="F13699" s="2">
        <v>31211521</v>
      </c>
      <c r="G13699" s="2" t="s">
        <v>511</v>
      </c>
      <c r="H13699" s="2">
        <v>4</v>
      </c>
      <c r="I13699" s="2">
        <v>6</v>
      </c>
      <c r="J13699" s="2">
        <v>10</v>
      </c>
      <c r="K13699" s="2">
        <v>2</v>
      </c>
      <c r="L13699" s="3">
        <v>1900000</v>
      </c>
      <c r="M13699" s="2" t="s">
        <v>17383</v>
      </c>
      <c r="N13699" s="4" t="s">
        <v>21</v>
      </c>
    </row>
    <row r="13700" spans="1:14" x14ac:dyDescent="0.25">
      <c r="A13700" s="1" t="s">
        <v>367</v>
      </c>
      <c r="B13700" s="2" t="s">
        <v>76</v>
      </c>
      <c r="C13700" s="2" t="s">
        <v>77</v>
      </c>
      <c r="D13700" s="2" t="s">
        <v>78</v>
      </c>
      <c r="E13700" s="2" t="s">
        <v>11575</v>
      </c>
      <c r="F13700" s="2">
        <v>31211521</v>
      </c>
      <c r="G13700" s="2" t="s">
        <v>511</v>
      </c>
      <c r="H13700" s="2">
        <v>4</v>
      </c>
      <c r="I13700" s="2">
        <v>6</v>
      </c>
      <c r="J13700" s="2">
        <v>10</v>
      </c>
      <c r="K13700" s="2">
        <v>12</v>
      </c>
      <c r="L13700" s="3">
        <v>14040000</v>
      </c>
      <c r="M13700" s="2" t="s">
        <v>0</v>
      </c>
      <c r="N13700" s="4" t="s">
        <v>21</v>
      </c>
    </row>
    <row r="13701" spans="1:14" x14ac:dyDescent="0.25">
      <c r="A13701" s="1" t="s">
        <v>367</v>
      </c>
      <c r="B13701" s="2" t="s">
        <v>76</v>
      </c>
      <c r="C13701" s="2" t="s">
        <v>77</v>
      </c>
      <c r="D13701" s="2" t="s">
        <v>78</v>
      </c>
      <c r="E13701" s="2" t="s">
        <v>11576</v>
      </c>
      <c r="F13701" s="2">
        <v>31211521</v>
      </c>
      <c r="G13701" s="2" t="s">
        <v>511</v>
      </c>
      <c r="H13701" s="2">
        <v>4</v>
      </c>
      <c r="I13701" s="2">
        <v>6</v>
      </c>
      <c r="J13701" s="2">
        <v>10</v>
      </c>
      <c r="K13701" s="2">
        <v>18</v>
      </c>
      <c r="L13701" s="3">
        <v>21060000</v>
      </c>
      <c r="M13701" s="2" t="s">
        <v>17383</v>
      </c>
      <c r="N13701" s="4" t="s">
        <v>21</v>
      </c>
    </row>
    <row r="13702" spans="1:14" x14ac:dyDescent="0.25">
      <c r="A13702" s="1" t="s">
        <v>367</v>
      </c>
      <c r="B13702" s="2" t="s">
        <v>76</v>
      </c>
      <c r="C13702" s="2" t="s">
        <v>77</v>
      </c>
      <c r="D13702" s="2" t="s">
        <v>78</v>
      </c>
      <c r="E13702" s="2" t="s">
        <v>11577</v>
      </c>
      <c r="F13702" s="2">
        <v>31211521</v>
      </c>
      <c r="G13702" s="2" t="s">
        <v>511</v>
      </c>
      <c r="H13702" s="2">
        <v>4</v>
      </c>
      <c r="I13702" s="2">
        <v>6</v>
      </c>
      <c r="J13702" s="2">
        <v>10</v>
      </c>
      <c r="K13702" s="2">
        <v>13</v>
      </c>
      <c r="L13702" s="3">
        <v>14170000</v>
      </c>
      <c r="M13702" s="2" t="s">
        <v>0</v>
      </c>
      <c r="N13702" s="4" t="s">
        <v>21</v>
      </c>
    </row>
    <row r="13703" spans="1:14" x14ac:dyDescent="0.25">
      <c r="A13703" s="1" t="s">
        <v>367</v>
      </c>
      <c r="B13703" s="2" t="s">
        <v>76</v>
      </c>
      <c r="C13703" s="2" t="s">
        <v>77</v>
      </c>
      <c r="D13703" s="2" t="s">
        <v>78</v>
      </c>
      <c r="E13703" s="2" t="s">
        <v>11578</v>
      </c>
      <c r="F13703" s="2">
        <v>31211521</v>
      </c>
      <c r="G13703" s="2" t="s">
        <v>511</v>
      </c>
      <c r="H13703" s="2">
        <v>4</v>
      </c>
      <c r="I13703" s="2">
        <v>6</v>
      </c>
      <c r="J13703" s="2">
        <v>10</v>
      </c>
      <c r="K13703" s="2">
        <v>7</v>
      </c>
      <c r="L13703" s="3">
        <v>7350000</v>
      </c>
      <c r="M13703" s="2" t="s">
        <v>17383</v>
      </c>
      <c r="N13703" s="4" t="s">
        <v>21</v>
      </c>
    </row>
    <row r="13704" spans="1:14" x14ac:dyDescent="0.25">
      <c r="A13704" s="1" t="s">
        <v>367</v>
      </c>
      <c r="B13704" s="2" t="s">
        <v>76</v>
      </c>
      <c r="C13704" s="2" t="s">
        <v>77</v>
      </c>
      <c r="D13704" s="2" t="s">
        <v>78</v>
      </c>
      <c r="E13704" s="2" t="s">
        <v>11579</v>
      </c>
      <c r="F13704" s="2">
        <v>31211521</v>
      </c>
      <c r="G13704" s="2" t="s">
        <v>511</v>
      </c>
      <c r="H13704" s="2">
        <v>4</v>
      </c>
      <c r="I13704" s="2">
        <v>6</v>
      </c>
      <c r="J13704" s="2">
        <v>10</v>
      </c>
      <c r="K13704" s="2">
        <v>2</v>
      </c>
      <c r="L13704" s="3">
        <v>1700000</v>
      </c>
      <c r="M13704" s="2" t="s">
        <v>17383</v>
      </c>
      <c r="N13704" s="4" t="s">
        <v>21</v>
      </c>
    </row>
    <row r="13705" spans="1:14" x14ac:dyDescent="0.25">
      <c r="A13705" s="1" t="s">
        <v>367</v>
      </c>
      <c r="B13705" s="2" t="s">
        <v>76</v>
      </c>
      <c r="C13705" s="2" t="s">
        <v>77</v>
      </c>
      <c r="D13705" s="2" t="s">
        <v>78</v>
      </c>
      <c r="E13705" s="2" t="s">
        <v>11580</v>
      </c>
      <c r="F13705" s="2">
        <v>31211510</v>
      </c>
      <c r="G13705" s="2" t="s">
        <v>511</v>
      </c>
      <c r="H13705" s="2">
        <v>4</v>
      </c>
      <c r="I13705" s="2">
        <v>6</v>
      </c>
      <c r="J13705" s="2">
        <v>10</v>
      </c>
      <c r="K13705" s="2">
        <v>2</v>
      </c>
      <c r="L13705" s="3">
        <v>1600000</v>
      </c>
      <c r="M13705" s="2" t="s">
        <v>17383</v>
      </c>
      <c r="N13705" s="4" t="s">
        <v>21</v>
      </c>
    </row>
    <row r="13706" spans="1:14" x14ac:dyDescent="0.25">
      <c r="A13706" s="1" t="s">
        <v>367</v>
      </c>
      <c r="B13706" s="2" t="s">
        <v>76</v>
      </c>
      <c r="C13706" s="2" t="s">
        <v>77</v>
      </c>
      <c r="D13706" s="2" t="s">
        <v>78</v>
      </c>
      <c r="E13706" s="2" t="s">
        <v>11581</v>
      </c>
      <c r="F13706" s="2">
        <v>31211510</v>
      </c>
      <c r="G13706" s="2" t="s">
        <v>511</v>
      </c>
      <c r="H13706" s="2">
        <v>4</v>
      </c>
      <c r="I13706" s="2">
        <v>6</v>
      </c>
      <c r="J13706" s="2">
        <v>10</v>
      </c>
      <c r="K13706" s="2">
        <v>1</v>
      </c>
      <c r="L13706" s="3">
        <v>880000</v>
      </c>
      <c r="M13706" s="2" t="s">
        <v>17383</v>
      </c>
      <c r="N13706" s="4" t="s">
        <v>21</v>
      </c>
    </row>
    <row r="13707" spans="1:14" x14ac:dyDescent="0.25">
      <c r="A13707" s="1" t="s">
        <v>367</v>
      </c>
      <c r="B13707" s="2" t="s">
        <v>76</v>
      </c>
      <c r="C13707" s="2" t="s">
        <v>77</v>
      </c>
      <c r="D13707" s="2" t="s">
        <v>78</v>
      </c>
      <c r="E13707" s="2" t="s">
        <v>11582</v>
      </c>
      <c r="F13707" s="2">
        <v>31211510</v>
      </c>
      <c r="G13707" s="2" t="s">
        <v>511</v>
      </c>
      <c r="H13707" s="2">
        <v>4</v>
      </c>
      <c r="I13707" s="2">
        <v>6</v>
      </c>
      <c r="J13707" s="2">
        <v>10</v>
      </c>
      <c r="K13707" s="2">
        <v>3</v>
      </c>
      <c r="L13707" s="3">
        <v>2640000</v>
      </c>
      <c r="M13707" s="2" t="s">
        <v>17383</v>
      </c>
      <c r="N13707" s="4" t="s">
        <v>21</v>
      </c>
    </row>
    <row r="13708" spans="1:14" x14ac:dyDescent="0.25">
      <c r="A13708" s="1" t="s">
        <v>367</v>
      </c>
      <c r="B13708" s="2" t="s">
        <v>76</v>
      </c>
      <c r="C13708" s="2" t="s">
        <v>77</v>
      </c>
      <c r="D13708" s="2" t="s">
        <v>78</v>
      </c>
      <c r="E13708" s="2" t="s">
        <v>11583</v>
      </c>
      <c r="F13708" s="2">
        <v>31211510</v>
      </c>
      <c r="G13708" s="2" t="s">
        <v>511</v>
      </c>
      <c r="H13708" s="2">
        <v>4</v>
      </c>
      <c r="I13708" s="2">
        <v>6</v>
      </c>
      <c r="J13708" s="2">
        <v>10</v>
      </c>
      <c r="K13708" s="2">
        <v>2</v>
      </c>
      <c r="L13708" s="3">
        <v>1960000</v>
      </c>
      <c r="M13708" s="2" t="s">
        <v>17383</v>
      </c>
      <c r="N13708" s="4" t="s">
        <v>21</v>
      </c>
    </row>
    <row r="13709" spans="1:14" x14ac:dyDescent="0.25">
      <c r="A13709" s="1" t="s">
        <v>367</v>
      </c>
      <c r="B13709" s="2" t="s">
        <v>76</v>
      </c>
      <c r="C13709" s="2" t="s">
        <v>77</v>
      </c>
      <c r="D13709" s="2" t="s">
        <v>78</v>
      </c>
      <c r="E13709" s="2" t="s">
        <v>11584</v>
      </c>
      <c r="F13709" s="2">
        <v>31211510</v>
      </c>
      <c r="G13709" s="2" t="s">
        <v>511</v>
      </c>
      <c r="H13709" s="2">
        <v>4</v>
      </c>
      <c r="I13709" s="2">
        <v>6</v>
      </c>
      <c r="J13709" s="2">
        <v>10</v>
      </c>
      <c r="K13709" s="2">
        <v>4</v>
      </c>
      <c r="L13709" s="3">
        <v>3400000</v>
      </c>
      <c r="M13709" s="2" t="s">
        <v>17383</v>
      </c>
      <c r="N13709" s="4" t="s">
        <v>21</v>
      </c>
    </row>
    <row r="13710" spans="1:14" x14ac:dyDescent="0.25">
      <c r="A13710" s="1" t="s">
        <v>367</v>
      </c>
      <c r="B13710" s="2" t="s">
        <v>76</v>
      </c>
      <c r="C13710" s="2" t="s">
        <v>77</v>
      </c>
      <c r="D13710" s="2" t="s">
        <v>78</v>
      </c>
      <c r="E13710" s="2" t="s">
        <v>11585</v>
      </c>
      <c r="F13710" s="2">
        <v>31211510</v>
      </c>
      <c r="G13710" s="2" t="s">
        <v>511</v>
      </c>
      <c r="H13710" s="2">
        <v>4</v>
      </c>
      <c r="I13710" s="2">
        <v>6</v>
      </c>
      <c r="J13710" s="2">
        <v>10</v>
      </c>
      <c r="K13710" s="2">
        <v>11</v>
      </c>
      <c r="L13710" s="3">
        <v>10670000</v>
      </c>
      <c r="M13710" s="2" t="s">
        <v>17383</v>
      </c>
      <c r="N13710" s="4" t="s">
        <v>21</v>
      </c>
    </row>
    <row r="13711" spans="1:14" x14ac:dyDescent="0.25">
      <c r="A13711" s="1" t="s">
        <v>367</v>
      </c>
      <c r="B13711" s="2" t="s">
        <v>76</v>
      </c>
      <c r="C13711" s="2" t="s">
        <v>77</v>
      </c>
      <c r="D13711" s="2" t="s">
        <v>78</v>
      </c>
      <c r="E13711" s="2" t="s">
        <v>11586</v>
      </c>
      <c r="F13711" s="2">
        <v>31211510</v>
      </c>
      <c r="G13711" s="2" t="s">
        <v>511</v>
      </c>
      <c r="H13711" s="2">
        <v>4</v>
      </c>
      <c r="I13711" s="2">
        <v>6</v>
      </c>
      <c r="J13711" s="2">
        <v>10</v>
      </c>
      <c r="K13711" s="2">
        <v>3</v>
      </c>
      <c r="L13711" s="3">
        <v>2640000</v>
      </c>
      <c r="M13711" s="2" t="s">
        <v>17383</v>
      </c>
      <c r="N13711" s="4" t="s">
        <v>21</v>
      </c>
    </row>
    <row r="13712" spans="1:14" x14ac:dyDescent="0.25">
      <c r="A13712" s="1" t="s">
        <v>367</v>
      </c>
      <c r="B13712" s="2" t="s">
        <v>76</v>
      </c>
      <c r="C13712" s="2" t="s">
        <v>77</v>
      </c>
      <c r="D13712" s="2" t="s">
        <v>78</v>
      </c>
      <c r="E13712" s="2" t="s">
        <v>11587</v>
      </c>
      <c r="F13712" s="2">
        <v>31211510</v>
      </c>
      <c r="G13712" s="2" t="s">
        <v>511</v>
      </c>
      <c r="H13712" s="2">
        <v>4</v>
      </c>
      <c r="I13712" s="2">
        <v>6</v>
      </c>
      <c r="J13712" s="2">
        <v>10</v>
      </c>
      <c r="K13712" s="2">
        <v>3</v>
      </c>
      <c r="L13712" s="3">
        <v>2250000</v>
      </c>
      <c r="M13712" s="2" t="s">
        <v>17383</v>
      </c>
      <c r="N13712" s="4" t="s">
        <v>21</v>
      </c>
    </row>
    <row r="13713" spans="1:14" x14ac:dyDescent="0.25">
      <c r="A13713" s="1" t="s">
        <v>367</v>
      </c>
      <c r="B13713" s="2" t="s">
        <v>76</v>
      </c>
      <c r="C13713" s="2" t="s">
        <v>77</v>
      </c>
      <c r="D13713" s="2" t="s">
        <v>78</v>
      </c>
      <c r="E13713" s="2" t="s">
        <v>11588</v>
      </c>
      <c r="F13713" s="2">
        <v>31211510</v>
      </c>
      <c r="G13713" s="2" t="s">
        <v>511</v>
      </c>
      <c r="H13713" s="2">
        <v>4</v>
      </c>
      <c r="I13713" s="2">
        <v>6</v>
      </c>
      <c r="J13713" s="2">
        <v>10</v>
      </c>
      <c r="K13713" s="2">
        <v>20</v>
      </c>
      <c r="L13713" s="3">
        <v>22600000</v>
      </c>
      <c r="M13713" s="2" t="s">
        <v>17383</v>
      </c>
      <c r="N13713" s="4" t="s">
        <v>21</v>
      </c>
    </row>
    <row r="13714" spans="1:14" x14ac:dyDescent="0.25">
      <c r="A13714" s="1" t="s">
        <v>367</v>
      </c>
      <c r="B13714" s="2" t="s">
        <v>76</v>
      </c>
      <c r="C13714" s="2" t="s">
        <v>77</v>
      </c>
      <c r="D13714" s="2" t="s">
        <v>78</v>
      </c>
      <c r="E13714" s="2" t="s">
        <v>11589</v>
      </c>
      <c r="F13714" s="2">
        <v>31211510</v>
      </c>
      <c r="G13714" s="2" t="s">
        <v>511</v>
      </c>
      <c r="H13714" s="2">
        <v>4</v>
      </c>
      <c r="I13714" s="2">
        <v>6</v>
      </c>
      <c r="J13714" s="2">
        <v>10</v>
      </c>
      <c r="K13714" s="2">
        <v>16</v>
      </c>
      <c r="L13714" s="3">
        <v>17280000</v>
      </c>
      <c r="M13714" s="2" t="s">
        <v>17383</v>
      </c>
      <c r="N13714" s="4" t="s">
        <v>21</v>
      </c>
    </row>
    <row r="13715" spans="1:14" x14ac:dyDescent="0.25">
      <c r="A13715" s="1" t="s">
        <v>367</v>
      </c>
      <c r="B13715" s="2" t="s">
        <v>76</v>
      </c>
      <c r="C13715" s="2" t="s">
        <v>77</v>
      </c>
      <c r="D13715" s="2" t="s">
        <v>78</v>
      </c>
      <c r="E13715" s="2" t="s">
        <v>11590</v>
      </c>
      <c r="F13715" s="2">
        <v>31211521</v>
      </c>
      <c r="G13715" s="2" t="s">
        <v>511</v>
      </c>
      <c r="H13715" s="2">
        <v>4</v>
      </c>
      <c r="I13715" s="2">
        <v>6</v>
      </c>
      <c r="J13715" s="2">
        <v>10</v>
      </c>
      <c r="K13715" s="2">
        <v>4</v>
      </c>
      <c r="L13715" s="3">
        <v>3120000</v>
      </c>
      <c r="M13715" s="2" t="s">
        <v>0</v>
      </c>
      <c r="N13715" s="4" t="s">
        <v>21</v>
      </c>
    </row>
    <row r="13716" spans="1:14" x14ac:dyDescent="0.25">
      <c r="A13716" s="1" t="s">
        <v>367</v>
      </c>
      <c r="B13716" s="2" t="s">
        <v>76</v>
      </c>
      <c r="C13716" s="2" t="s">
        <v>77</v>
      </c>
      <c r="D13716" s="2" t="s">
        <v>78</v>
      </c>
      <c r="E13716" s="2" t="s">
        <v>11591</v>
      </c>
      <c r="F13716" s="2">
        <v>31211521</v>
      </c>
      <c r="G13716" s="2" t="s">
        <v>511</v>
      </c>
      <c r="H13716" s="2">
        <v>4</v>
      </c>
      <c r="I13716" s="2">
        <v>6</v>
      </c>
      <c r="J13716" s="2">
        <v>10</v>
      </c>
      <c r="K13716" s="2">
        <v>8</v>
      </c>
      <c r="L13716" s="3">
        <v>8400000</v>
      </c>
      <c r="M13716" s="2" t="s">
        <v>0</v>
      </c>
      <c r="N13716" s="4" t="s">
        <v>21</v>
      </c>
    </row>
    <row r="13717" spans="1:14" x14ac:dyDescent="0.25">
      <c r="A13717" s="1" t="s">
        <v>367</v>
      </c>
      <c r="B13717" s="2" t="s">
        <v>76</v>
      </c>
      <c r="C13717" s="2" t="s">
        <v>77</v>
      </c>
      <c r="D13717" s="2" t="s">
        <v>78</v>
      </c>
      <c r="E13717" s="2" t="s">
        <v>11592</v>
      </c>
      <c r="F13717" s="2">
        <v>31211521</v>
      </c>
      <c r="G13717" s="2" t="s">
        <v>511</v>
      </c>
      <c r="H13717" s="2">
        <v>4</v>
      </c>
      <c r="I13717" s="2">
        <v>6</v>
      </c>
      <c r="J13717" s="2">
        <v>10</v>
      </c>
      <c r="K13717" s="2">
        <v>2</v>
      </c>
      <c r="L13717" s="3">
        <v>155588</v>
      </c>
      <c r="M13717" s="2" t="s">
        <v>17383</v>
      </c>
      <c r="N13717" s="4" t="s">
        <v>21</v>
      </c>
    </row>
    <row r="13718" spans="1:14" x14ac:dyDescent="0.25">
      <c r="A13718" s="1" t="s">
        <v>367</v>
      </c>
      <c r="B13718" s="2" t="s">
        <v>76</v>
      </c>
      <c r="C13718" s="2" t="s">
        <v>77</v>
      </c>
      <c r="D13718" s="2" t="s">
        <v>78</v>
      </c>
      <c r="E13718" s="2" t="s">
        <v>11593</v>
      </c>
      <c r="F13718" s="2">
        <v>31211510</v>
      </c>
      <c r="G13718" s="2" t="s">
        <v>511</v>
      </c>
      <c r="H13718" s="2">
        <v>4</v>
      </c>
      <c r="I13718" s="2">
        <v>6</v>
      </c>
      <c r="J13718" s="2">
        <v>10</v>
      </c>
      <c r="K13718" s="2">
        <v>1</v>
      </c>
      <c r="L13718" s="3">
        <v>185000</v>
      </c>
      <c r="M13718" s="2" t="s">
        <v>17383</v>
      </c>
      <c r="N13718" s="4" t="s">
        <v>21</v>
      </c>
    </row>
    <row r="13719" spans="1:14" x14ac:dyDescent="0.25">
      <c r="A13719" s="1" t="s">
        <v>367</v>
      </c>
      <c r="B13719" s="2" t="s">
        <v>76</v>
      </c>
      <c r="C13719" s="2" t="s">
        <v>77</v>
      </c>
      <c r="D13719" s="2" t="s">
        <v>78</v>
      </c>
      <c r="E13719" s="2" t="s">
        <v>11594</v>
      </c>
      <c r="F13719" s="2">
        <v>31211510</v>
      </c>
      <c r="G13719" s="2" t="s">
        <v>511</v>
      </c>
      <c r="H13719" s="2">
        <v>4</v>
      </c>
      <c r="I13719" s="2">
        <v>6</v>
      </c>
      <c r="J13719" s="2">
        <v>10</v>
      </c>
      <c r="K13719" s="2">
        <v>1</v>
      </c>
      <c r="L13719" s="3">
        <v>230000</v>
      </c>
      <c r="M13719" s="2" t="s">
        <v>17383</v>
      </c>
      <c r="N13719" s="4" t="s">
        <v>21</v>
      </c>
    </row>
    <row r="13720" spans="1:14" x14ac:dyDescent="0.25">
      <c r="A13720" s="1" t="s">
        <v>367</v>
      </c>
      <c r="B13720" s="2" t="s">
        <v>76</v>
      </c>
      <c r="C13720" s="2" t="s">
        <v>77</v>
      </c>
      <c r="D13720" s="2" t="s">
        <v>78</v>
      </c>
      <c r="E13720" s="2" t="s">
        <v>11595</v>
      </c>
      <c r="F13720" s="2">
        <v>31211510</v>
      </c>
      <c r="G13720" s="2" t="s">
        <v>511</v>
      </c>
      <c r="H13720" s="2">
        <v>4</v>
      </c>
      <c r="I13720" s="2">
        <v>6</v>
      </c>
      <c r="J13720" s="2">
        <v>10</v>
      </c>
      <c r="K13720" s="2">
        <v>3</v>
      </c>
      <c r="L13720" s="3">
        <v>3675333</v>
      </c>
      <c r="M13720" s="2" t="s">
        <v>17383</v>
      </c>
      <c r="N13720" s="4" t="s">
        <v>21</v>
      </c>
    </row>
    <row r="13721" spans="1:14" x14ac:dyDescent="0.25">
      <c r="A13721" s="1" t="s">
        <v>367</v>
      </c>
      <c r="B13721" s="2" t="s">
        <v>76</v>
      </c>
      <c r="C13721" s="2" t="s">
        <v>77</v>
      </c>
      <c r="D13721" s="2" t="s">
        <v>78</v>
      </c>
      <c r="E13721" s="2" t="s">
        <v>11596</v>
      </c>
      <c r="F13721" s="2">
        <v>31211510</v>
      </c>
      <c r="G13721" s="2" t="s">
        <v>511</v>
      </c>
      <c r="H13721" s="2">
        <v>4</v>
      </c>
      <c r="I13721" s="2">
        <v>6</v>
      </c>
      <c r="J13721" s="2">
        <v>10</v>
      </c>
      <c r="K13721" s="2">
        <v>3</v>
      </c>
      <c r="L13721" s="3">
        <v>3305331</v>
      </c>
      <c r="M13721" s="2" t="s">
        <v>17383</v>
      </c>
      <c r="N13721" s="4" t="s">
        <v>21</v>
      </c>
    </row>
    <row r="13722" spans="1:14" x14ac:dyDescent="0.25">
      <c r="A13722" s="1" t="s">
        <v>367</v>
      </c>
      <c r="B13722" s="2" t="s">
        <v>76</v>
      </c>
      <c r="C13722" s="2" t="s">
        <v>77</v>
      </c>
      <c r="D13722" s="2" t="s">
        <v>78</v>
      </c>
      <c r="E13722" s="2" t="s">
        <v>11597</v>
      </c>
      <c r="F13722" s="2">
        <v>31211510</v>
      </c>
      <c r="G13722" s="2" t="s">
        <v>511</v>
      </c>
      <c r="H13722" s="2">
        <v>4</v>
      </c>
      <c r="I13722" s="2">
        <v>6</v>
      </c>
      <c r="J13722" s="2">
        <v>10</v>
      </c>
      <c r="K13722" s="2">
        <v>3</v>
      </c>
      <c r="L13722" s="3">
        <v>3181998</v>
      </c>
      <c r="M13722" s="2" t="s">
        <v>17383</v>
      </c>
      <c r="N13722" s="4" t="s">
        <v>21</v>
      </c>
    </row>
    <row r="13723" spans="1:14" x14ac:dyDescent="0.25">
      <c r="A13723" s="1" t="s">
        <v>367</v>
      </c>
      <c r="B13723" s="2" t="s">
        <v>76</v>
      </c>
      <c r="C13723" s="2" t="s">
        <v>77</v>
      </c>
      <c r="D13723" s="2" t="s">
        <v>78</v>
      </c>
      <c r="E13723" s="2" t="s">
        <v>11598</v>
      </c>
      <c r="F13723" s="2">
        <v>31211521</v>
      </c>
      <c r="G13723" s="2" t="s">
        <v>511</v>
      </c>
      <c r="H13723" s="2">
        <v>4</v>
      </c>
      <c r="I13723" s="2">
        <v>6</v>
      </c>
      <c r="J13723" s="2">
        <v>10</v>
      </c>
      <c r="K13723" s="2">
        <v>4</v>
      </c>
      <c r="L13723" s="3">
        <v>3880000</v>
      </c>
      <c r="M13723" s="2" t="s">
        <v>17383</v>
      </c>
      <c r="N13723" s="4" t="s">
        <v>21</v>
      </c>
    </row>
    <row r="13724" spans="1:14" x14ac:dyDescent="0.25">
      <c r="A13724" s="1" t="s">
        <v>367</v>
      </c>
      <c r="B13724" s="2" t="s">
        <v>76</v>
      </c>
      <c r="C13724" s="2" t="s">
        <v>77</v>
      </c>
      <c r="D13724" s="2" t="s">
        <v>78</v>
      </c>
      <c r="E13724" s="2" t="s">
        <v>11599</v>
      </c>
      <c r="F13724" s="2">
        <v>31211521</v>
      </c>
      <c r="G13724" s="2" t="s">
        <v>511</v>
      </c>
      <c r="H13724" s="2">
        <v>4</v>
      </c>
      <c r="I13724" s="2">
        <v>6</v>
      </c>
      <c r="J13724" s="2">
        <v>10</v>
      </c>
      <c r="K13724" s="2">
        <v>1</v>
      </c>
      <c r="L13724" s="3">
        <v>94518</v>
      </c>
      <c r="M13724" s="2" t="s">
        <v>0</v>
      </c>
      <c r="N13724" s="4" t="s">
        <v>21</v>
      </c>
    </row>
    <row r="13725" spans="1:14" x14ac:dyDescent="0.25">
      <c r="A13725" s="1" t="s">
        <v>367</v>
      </c>
      <c r="B13725" s="2" t="s">
        <v>76</v>
      </c>
      <c r="C13725" s="2" t="s">
        <v>77</v>
      </c>
      <c r="D13725" s="2" t="s">
        <v>78</v>
      </c>
      <c r="E13725" s="2" t="s">
        <v>11600</v>
      </c>
      <c r="F13725" s="2">
        <v>31211510</v>
      </c>
      <c r="G13725" s="2" t="s">
        <v>511</v>
      </c>
      <c r="H13725" s="2">
        <v>4</v>
      </c>
      <c r="I13725" s="2">
        <v>6</v>
      </c>
      <c r="J13725" s="2">
        <v>10</v>
      </c>
      <c r="K13725" s="2">
        <v>1</v>
      </c>
      <c r="L13725" s="3">
        <v>341222</v>
      </c>
      <c r="M13725" s="2" t="s">
        <v>17383</v>
      </c>
      <c r="N13725" s="4" t="s">
        <v>21</v>
      </c>
    </row>
    <row r="13726" spans="1:14" x14ac:dyDescent="0.25">
      <c r="A13726" s="1" t="s">
        <v>367</v>
      </c>
      <c r="B13726" s="2" t="s">
        <v>76</v>
      </c>
      <c r="C13726" s="2" t="s">
        <v>77</v>
      </c>
      <c r="D13726" s="2" t="s">
        <v>78</v>
      </c>
      <c r="E13726" s="2" t="s">
        <v>11601</v>
      </c>
      <c r="F13726" s="2">
        <v>31211704</v>
      </c>
      <c r="G13726" s="2" t="s">
        <v>511</v>
      </c>
      <c r="H13726" s="2">
        <v>4</v>
      </c>
      <c r="I13726" s="2">
        <v>6</v>
      </c>
      <c r="J13726" s="2">
        <v>10</v>
      </c>
      <c r="K13726" s="2">
        <v>27</v>
      </c>
      <c r="L13726" s="3">
        <v>31050000</v>
      </c>
      <c r="M13726" s="2" t="s">
        <v>17383</v>
      </c>
      <c r="N13726" s="4" t="s">
        <v>21</v>
      </c>
    </row>
    <row r="13727" spans="1:14" x14ac:dyDescent="0.25">
      <c r="A13727" s="1" t="s">
        <v>367</v>
      </c>
      <c r="B13727" s="2" t="s">
        <v>76</v>
      </c>
      <c r="C13727" s="2" t="s">
        <v>77</v>
      </c>
      <c r="D13727" s="2" t="s">
        <v>78</v>
      </c>
      <c r="E13727" s="2" t="s">
        <v>11602</v>
      </c>
      <c r="F13727" s="2">
        <v>31211704</v>
      </c>
      <c r="G13727" s="2" t="s">
        <v>511</v>
      </c>
      <c r="H13727" s="2">
        <v>4</v>
      </c>
      <c r="I13727" s="2">
        <v>6</v>
      </c>
      <c r="J13727" s="2">
        <v>10</v>
      </c>
      <c r="K13727" s="2">
        <v>4</v>
      </c>
      <c r="L13727" s="3">
        <v>360000</v>
      </c>
      <c r="M13727" s="2" t="s">
        <v>0</v>
      </c>
      <c r="N13727" s="4" t="s">
        <v>21</v>
      </c>
    </row>
    <row r="13728" spans="1:14" x14ac:dyDescent="0.25">
      <c r="A13728" s="1" t="s">
        <v>367</v>
      </c>
      <c r="B13728" s="2" t="s">
        <v>76</v>
      </c>
      <c r="C13728" s="2" t="s">
        <v>77</v>
      </c>
      <c r="D13728" s="2" t="s">
        <v>78</v>
      </c>
      <c r="E13728" s="2" t="s">
        <v>11603</v>
      </c>
      <c r="F13728" s="2">
        <v>31211704</v>
      </c>
      <c r="G13728" s="2" t="s">
        <v>511</v>
      </c>
      <c r="H13728" s="2">
        <v>4</v>
      </c>
      <c r="I13728" s="2">
        <v>6</v>
      </c>
      <c r="J13728" s="2">
        <v>10</v>
      </c>
      <c r="K13728" s="2">
        <v>3</v>
      </c>
      <c r="L13728" s="3">
        <v>540000</v>
      </c>
      <c r="M13728" s="2" t="s">
        <v>0</v>
      </c>
      <c r="N13728" s="4" t="s">
        <v>21</v>
      </c>
    </row>
    <row r="13729" spans="1:14" x14ac:dyDescent="0.25">
      <c r="A13729" s="1" t="s">
        <v>367</v>
      </c>
      <c r="B13729" s="2" t="s">
        <v>76</v>
      </c>
      <c r="C13729" s="2" t="s">
        <v>77</v>
      </c>
      <c r="D13729" s="2" t="s">
        <v>78</v>
      </c>
      <c r="E13729" s="2" t="s">
        <v>11604</v>
      </c>
      <c r="F13729" s="2">
        <v>31211704</v>
      </c>
      <c r="G13729" s="2" t="s">
        <v>511</v>
      </c>
      <c r="H13729" s="2">
        <v>4</v>
      </c>
      <c r="I13729" s="2">
        <v>6</v>
      </c>
      <c r="J13729" s="2">
        <v>10</v>
      </c>
      <c r="K13729" s="2">
        <v>3</v>
      </c>
      <c r="L13729" s="3">
        <v>3300000</v>
      </c>
      <c r="M13729" s="2" t="s">
        <v>0</v>
      </c>
      <c r="N13729" s="4" t="s">
        <v>21</v>
      </c>
    </row>
    <row r="13730" spans="1:14" x14ac:dyDescent="0.25">
      <c r="A13730" s="1" t="s">
        <v>367</v>
      </c>
      <c r="B13730" s="2" t="s">
        <v>76</v>
      </c>
      <c r="C13730" s="2" t="s">
        <v>77</v>
      </c>
      <c r="D13730" s="2" t="s">
        <v>78</v>
      </c>
      <c r="E13730" s="2" t="s">
        <v>6239</v>
      </c>
      <c r="F13730" s="2">
        <v>31211704</v>
      </c>
      <c r="G13730" s="2" t="s">
        <v>511</v>
      </c>
      <c r="H13730" s="2">
        <v>4</v>
      </c>
      <c r="I13730" s="2">
        <v>6</v>
      </c>
      <c r="J13730" s="2">
        <v>10</v>
      </c>
      <c r="K13730" s="2">
        <v>5</v>
      </c>
      <c r="L13730" s="3">
        <v>4750000</v>
      </c>
      <c r="M13730" s="2" t="s">
        <v>0</v>
      </c>
      <c r="N13730" s="4" t="s">
        <v>21</v>
      </c>
    </row>
    <row r="13731" spans="1:14" x14ac:dyDescent="0.25">
      <c r="A13731" s="1" t="s">
        <v>367</v>
      </c>
      <c r="B13731" s="2" t="s">
        <v>76</v>
      </c>
      <c r="C13731" s="2" t="s">
        <v>77</v>
      </c>
      <c r="D13731" s="2" t="s">
        <v>78</v>
      </c>
      <c r="E13731" s="2" t="s">
        <v>11605</v>
      </c>
      <c r="F13731" s="2">
        <v>31211704</v>
      </c>
      <c r="G13731" s="2" t="s">
        <v>511</v>
      </c>
      <c r="H13731" s="2">
        <v>4</v>
      </c>
      <c r="I13731" s="2">
        <v>6</v>
      </c>
      <c r="J13731" s="2">
        <v>10</v>
      </c>
      <c r="K13731" s="2">
        <v>2</v>
      </c>
      <c r="L13731" s="3">
        <v>2300000</v>
      </c>
      <c r="M13731" s="2" t="s">
        <v>17383</v>
      </c>
      <c r="N13731" s="4" t="s">
        <v>21</v>
      </c>
    </row>
    <row r="13732" spans="1:14" x14ac:dyDescent="0.25">
      <c r="A13732" s="1" t="s">
        <v>367</v>
      </c>
      <c r="B13732" s="2" t="s">
        <v>76</v>
      </c>
      <c r="C13732" s="2" t="s">
        <v>77</v>
      </c>
      <c r="D13732" s="2" t="s">
        <v>78</v>
      </c>
      <c r="E13732" s="2" t="s">
        <v>11606</v>
      </c>
      <c r="F13732" s="2">
        <v>31211704</v>
      </c>
      <c r="G13732" s="2" t="s">
        <v>511</v>
      </c>
      <c r="H13732" s="2">
        <v>4</v>
      </c>
      <c r="I13732" s="2">
        <v>6</v>
      </c>
      <c r="J13732" s="2">
        <v>10</v>
      </c>
      <c r="K13732" s="2">
        <v>5</v>
      </c>
      <c r="L13732" s="3">
        <v>475000</v>
      </c>
      <c r="M13732" s="2" t="s">
        <v>0</v>
      </c>
      <c r="N13732" s="4" t="s">
        <v>21</v>
      </c>
    </row>
    <row r="13733" spans="1:14" x14ac:dyDescent="0.25">
      <c r="A13733" s="1" t="s">
        <v>367</v>
      </c>
      <c r="B13733" s="2" t="s">
        <v>76</v>
      </c>
      <c r="C13733" s="2" t="s">
        <v>77</v>
      </c>
      <c r="D13733" s="2" t="s">
        <v>78</v>
      </c>
      <c r="E13733" s="2" t="s">
        <v>11607</v>
      </c>
      <c r="F13733" s="2">
        <v>31211704</v>
      </c>
      <c r="G13733" s="2" t="s">
        <v>511</v>
      </c>
      <c r="H13733" s="2">
        <v>4</v>
      </c>
      <c r="I13733" s="2">
        <v>6</v>
      </c>
      <c r="J13733" s="2">
        <v>10</v>
      </c>
      <c r="K13733" s="2">
        <v>1</v>
      </c>
      <c r="L13733" s="3">
        <v>1890000</v>
      </c>
      <c r="M13733" s="2" t="s">
        <v>17383</v>
      </c>
      <c r="N13733" s="4" t="s">
        <v>21</v>
      </c>
    </row>
    <row r="13734" spans="1:14" x14ac:dyDescent="0.25">
      <c r="A13734" s="1" t="s">
        <v>367</v>
      </c>
      <c r="B13734" s="2" t="s">
        <v>76</v>
      </c>
      <c r="C13734" s="2" t="s">
        <v>77</v>
      </c>
      <c r="D13734" s="2" t="s">
        <v>78</v>
      </c>
      <c r="E13734" s="2" t="s">
        <v>11608</v>
      </c>
      <c r="F13734" s="2">
        <v>31211704</v>
      </c>
      <c r="G13734" s="2" t="s">
        <v>511</v>
      </c>
      <c r="H13734" s="2">
        <v>4</v>
      </c>
      <c r="I13734" s="2">
        <v>6</v>
      </c>
      <c r="J13734" s="2">
        <v>10</v>
      </c>
      <c r="K13734" s="2">
        <v>1</v>
      </c>
      <c r="L13734" s="3">
        <v>1890000</v>
      </c>
      <c r="M13734" s="2" t="s">
        <v>17383</v>
      </c>
      <c r="N13734" s="4" t="s">
        <v>21</v>
      </c>
    </row>
    <row r="13735" spans="1:14" x14ac:dyDescent="0.25">
      <c r="A13735" s="1" t="s">
        <v>367</v>
      </c>
      <c r="B13735" s="2" t="s">
        <v>76</v>
      </c>
      <c r="C13735" s="2" t="s">
        <v>77</v>
      </c>
      <c r="D13735" s="2" t="s">
        <v>78</v>
      </c>
      <c r="E13735" s="2" t="s">
        <v>11609</v>
      </c>
      <c r="F13735" s="2">
        <v>31211704</v>
      </c>
      <c r="G13735" s="2" t="s">
        <v>511</v>
      </c>
      <c r="H13735" s="2">
        <v>4</v>
      </c>
      <c r="I13735" s="2">
        <v>6</v>
      </c>
      <c r="J13735" s="2">
        <v>10</v>
      </c>
      <c r="K13735" s="2">
        <v>9</v>
      </c>
      <c r="L13735" s="3">
        <v>8910000</v>
      </c>
      <c r="M13735" s="2" t="s">
        <v>17383</v>
      </c>
      <c r="N13735" s="4" t="s">
        <v>21</v>
      </c>
    </row>
    <row r="13736" spans="1:14" x14ac:dyDescent="0.25">
      <c r="A13736" s="1" t="s">
        <v>367</v>
      </c>
      <c r="B13736" s="2" t="s">
        <v>76</v>
      </c>
      <c r="C13736" s="2" t="s">
        <v>77</v>
      </c>
      <c r="D13736" s="2" t="s">
        <v>78</v>
      </c>
      <c r="E13736" s="2" t="s">
        <v>11610</v>
      </c>
      <c r="F13736" s="2">
        <v>31211704</v>
      </c>
      <c r="G13736" s="2" t="s">
        <v>511</v>
      </c>
      <c r="H13736" s="2">
        <v>4</v>
      </c>
      <c r="I13736" s="2">
        <v>6</v>
      </c>
      <c r="J13736" s="2">
        <v>10</v>
      </c>
      <c r="K13736" s="2">
        <v>3</v>
      </c>
      <c r="L13736" s="3">
        <v>2970000</v>
      </c>
      <c r="M13736" s="2" t="s">
        <v>17383</v>
      </c>
      <c r="N13736" s="4" t="s">
        <v>21</v>
      </c>
    </row>
    <row r="13737" spans="1:14" x14ac:dyDescent="0.25">
      <c r="A13737" s="1" t="s">
        <v>367</v>
      </c>
      <c r="B13737" s="2" t="s">
        <v>76</v>
      </c>
      <c r="C13737" s="2" t="s">
        <v>77</v>
      </c>
      <c r="D13737" s="2" t="s">
        <v>78</v>
      </c>
      <c r="E13737" s="2" t="s">
        <v>11611</v>
      </c>
      <c r="F13737" s="2">
        <v>31211704</v>
      </c>
      <c r="G13737" s="2" t="s">
        <v>511</v>
      </c>
      <c r="H13737" s="2">
        <v>4</v>
      </c>
      <c r="I13737" s="2">
        <v>6</v>
      </c>
      <c r="J13737" s="2">
        <v>10</v>
      </c>
      <c r="K13737" s="2">
        <v>1</v>
      </c>
      <c r="L13737" s="3">
        <v>120000</v>
      </c>
      <c r="M13737" s="2" t="s">
        <v>17383</v>
      </c>
      <c r="N13737" s="4" t="s">
        <v>21</v>
      </c>
    </row>
    <row r="13738" spans="1:14" x14ac:dyDescent="0.25">
      <c r="A13738" s="1" t="s">
        <v>367</v>
      </c>
      <c r="B13738" s="2" t="s">
        <v>76</v>
      </c>
      <c r="C13738" s="2" t="s">
        <v>77</v>
      </c>
      <c r="D13738" s="2" t="s">
        <v>78</v>
      </c>
      <c r="E13738" s="2" t="s">
        <v>11612</v>
      </c>
      <c r="F13738" s="2">
        <v>31211704</v>
      </c>
      <c r="G13738" s="2" t="s">
        <v>511</v>
      </c>
      <c r="H13738" s="2">
        <v>4</v>
      </c>
      <c r="I13738" s="2">
        <v>6</v>
      </c>
      <c r="J13738" s="2">
        <v>10</v>
      </c>
      <c r="K13738" s="2">
        <v>1</v>
      </c>
      <c r="L13738" s="3">
        <v>790000</v>
      </c>
      <c r="M13738" s="2" t="s">
        <v>17383</v>
      </c>
      <c r="N13738" s="4" t="s">
        <v>21</v>
      </c>
    </row>
    <row r="13739" spans="1:14" x14ac:dyDescent="0.25">
      <c r="A13739" s="1" t="s">
        <v>367</v>
      </c>
      <c r="B13739" s="2" t="s">
        <v>76</v>
      </c>
      <c r="C13739" s="2" t="s">
        <v>80</v>
      </c>
      <c r="D13739" s="2" t="s">
        <v>81</v>
      </c>
      <c r="E13739" s="2" t="s">
        <v>11613</v>
      </c>
      <c r="F13739" s="2">
        <v>47131800</v>
      </c>
      <c r="G13739" s="2" t="s">
        <v>511</v>
      </c>
      <c r="H13739" s="2">
        <v>4</v>
      </c>
      <c r="I13739" s="2">
        <v>6</v>
      </c>
      <c r="J13739" s="2">
        <v>10</v>
      </c>
      <c r="K13739" s="2">
        <v>1</v>
      </c>
      <c r="L13739" s="3">
        <v>1620000</v>
      </c>
      <c r="M13739" s="2" t="s">
        <v>17383</v>
      </c>
      <c r="N13739" s="4" t="s">
        <v>21</v>
      </c>
    </row>
    <row r="13740" spans="1:14" x14ac:dyDescent="0.25">
      <c r="A13740" s="1" t="s">
        <v>367</v>
      </c>
      <c r="B13740" s="2" t="s">
        <v>76</v>
      </c>
      <c r="C13740" s="2" t="s">
        <v>80</v>
      </c>
      <c r="D13740" s="2" t="s">
        <v>81</v>
      </c>
      <c r="E13740" s="2" t="s">
        <v>11614</v>
      </c>
      <c r="F13740" s="2">
        <v>53131608</v>
      </c>
      <c r="G13740" s="2" t="s">
        <v>511</v>
      </c>
      <c r="H13740" s="2">
        <v>4</v>
      </c>
      <c r="I13740" s="2">
        <v>6</v>
      </c>
      <c r="J13740" s="2">
        <v>10</v>
      </c>
      <c r="K13740" s="2">
        <v>4</v>
      </c>
      <c r="L13740" s="3">
        <v>408000</v>
      </c>
      <c r="M13740" s="2" t="s">
        <v>0</v>
      </c>
      <c r="N13740" s="4" t="s">
        <v>21</v>
      </c>
    </row>
    <row r="13741" spans="1:14" x14ac:dyDescent="0.25">
      <c r="A13741" s="1" t="s">
        <v>367</v>
      </c>
      <c r="B13741" s="2" t="s">
        <v>76</v>
      </c>
      <c r="C13741" s="2" t="s">
        <v>80</v>
      </c>
      <c r="D13741" s="2" t="s">
        <v>81</v>
      </c>
      <c r="E13741" s="2" t="s">
        <v>11615</v>
      </c>
      <c r="F13741" s="2">
        <v>47131800</v>
      </c>
      <c r="G13741" s="2" t="s">
        <v>511</v>
      </c>
      <c r="H13741" s="2">
        <v>4</v>
      </c>
      <c r="I13741" s="2">
        <v>6</v>
      </c>
      <c r="J13741" s="2">
        <v>10</v>
      </c>
      <c r="K13741" s="2">
        <v>3</v>
      </c>
      <c r="L13741" s="3">
        <v>13068000</v>
      </c>
      <c r="M13741" s="2" t="s">
        <v>0</v>
      </c>
      <c r="N13741" s="4" t="s">
        <v>21</v>
      </c>
    </row>
    <row r="13742" spans="1:14" x14ac:dyDescent="0.25">
      <c r="A13742" s="1" t="s">
        <v>367</v>
      </c>
      <c r="B13742" s="2" t="s">
        <v>76</v>
      </c>
      <c r="C13742" s="2" t="s">
        <v>80</v>
      </c>
      <c r="D13742" s="2" t="s">
        <v>81</v>
      </c>
      <c r="E13742" s="2" t="s">
        <v>11616</v>
      </c>
      <c r="F13742" s="2">
        <v>41104210</v>
      </c>
      <c r="G13742" s="2" t="s">
        <v>511</v>
      </c>
      <c r="H13742" s="2">
        <v>4</v>
      </c>
      <c r="I13742" s="2">
        <v>6</v>
      </c>
      <c r="J13742" s="2">
        <v>10</v>
      </c>
      <c r="K13742" s="2">
        <v>4</v>
      </c>
      <c r="L13742" s="3">
        <v>530400</v>
      </c>
      <c r="M13742" s="2" t="s">
        <v>0</v>
      </c>
      <c r="N13742" s="4" t="s">
        <v>21</v>
      </c>
    </row>
    <row r="13743" spans="1:14" x14ac:dyDescent="0.25">
      <c r="A13743" s="1" t="s">
        <v>367</v>
      </c>
      <c r="B13743" s="2" t="s">
        <v>76</v>
      </c>
      <c r="C13743" s="2" t="s">
        <v>83</v>
      </c>
      <c r="D13743" s="2" t="s">
        <v>84</v>
      </c>
      <c r="E13743" s="2" t="s">
        <v>11617</v>
      </c>
      <c r="F13743" s="2">
        <v>31211600</v>
      </c>
      <c r="G13743" s="2" t="s">
        <v>511</v>
      </c>
      <c r="H13743" s="2">
        <v>4</v>
      </c>
      <c r="I13743" s="2">
        <v>6</v>
      </c>
      <c r="J13743" s="2">
        <v>10</v>
      </c>
      <c r="K13743" s="2">
        <v>1</v>
      </c>
      <c r="L13743" s="3">
        <v>567333</v>
      </c>
      <c r="M13743" s="2" t="s">
        <v>17383</v>
      </c>
      <c r="N13743" s="4" t="s">
        <v>21</v>
      </c>
    </row>
    <row r="13744" spans="1:14" x14ac:dyDescent="0.25">
      <c r="A13744" s="1" t="s">
        <v>367</v>
      </c>
      <c r="B13744" s="2" t="s">
        <v>76</v>
      </c>
      <c r="C13744" s="2" t="s">
        <v>83</v>
      </c>
      <c r="D13744" s="2" t="s">
        <v>84</v>
      </c>
      <c r="E13744" s="2" t="s">
        <v>11618</v>
      </c>
      <c r="F13744" s="2">
        <v>31251500</v>
      </c>
      <c r="G13744" s="2" t="s">
        <v>511</v>
      </c>
      <c r="H13744" s="2">
        <v>4</v>
      </c>
      <c r="I13744" s="2">
        <v>6</v>
      </c>
      <c r="J13744" s="2">
        <v>10</v>
      </c>
      <c r="K13744" s="2">
        <v>2</v>
      </c>
      <c r="L13744" s="3">
        <v>864000</v>
      </c>
      <c r="M13744" s="2" t="s">
        <v>0</v>
      </c>
      <c r="N13744" s="4" t="s">
        <v>21</v>
      </c>
    </row>
    <row r="13745" spans="1:14" x14ac:dyDescent="0.25">
      <c r="A13745" s="1" t="s">
        <v>367</v>
      </c>
      <c r="B13745" s="2" t="s">
        <v>76</v>
      </c>
      <c r="C13745" s="2" t="s">
        <v>83</v>
      </c>
      <c r="D13745" s="2" t="s">
        <v>84</v>
      </c>
      <c r="E13745" s="2" t="s">
        <v>11619</v>
      </c>
      <c r="F13745" s="2">
        <v>31201600</v>
      </c>
      <c r="G13745" s="2" t="s">
        <v>511</v>
      </c>
      <c r="H13745" s="2">
        <v>4</v>
      </c>
      <c r="I13745" s="2">
        <v>6</v>
      </c>
      <c r="J13745" s="2">
        <v>10</v>
      </c>
      <c r="K13745" s="2">
        <v>1</v>
      </c>
      <c r="L13745" s="3">
        <v>27600000</v>
      </c>
      <c r="M13745" s="2" t="s">
        <v>0</v>
      </c>
      <c r="N13745" s="4" t="s">
        <v>21</v>
      </c>
    </row>
    <row r="13746" spans="1:14" x14ac:dyDescent="0.25">
      <c r="A13746" s="1" t="s">
        <v>367</v>
      </c>
      <c r="B13746" s="2" t="s">
        <v>76</v>
      </c>
      <c r="C13746" s="2" t="s">
        <v>83</v>
      </c>
      <c r="D13746" s="2" t="s">
        <v>84</v>
      </c>
      <c r="E13746" s="2" t="s">
        <v>11620</v>
      </c>
      <c r="F13746" s="2">
        <v>31201600</v>
      </c>
      <c r="G13746" s="2" t="s">
        <v>511</v>
      </c>
      <c r="H13746" s="2">
        <v>4</v>
      </c>
      <c r="I13746" s="2">
        <v>6</v>
      </c>
      <c r="J13746" s="2">
        <v>10</v>
      </c>
      <c r="K13746" s="2">
        <v>1</v>
      </c>
      <c r="L13746" s="3">
        <v>1620000</v>
      </c>
      <c r="M13746" s="2" t="s">
        <v>0</v>
      </c>
      <c r="N13746" s="4" t="s">
        <v>21</v>
      </c>
    </row>
    <row r="13747" spans="1:14" x14ac:dyDescent="0.25">
      <c r="A13747" s="1" t="s">
        <v>367</v>
      </c>
      <c r="B13747" s="2" t="s">
        <v>76</v>
      </c>
      <c r="C13747" s="2" t="s">
        <v>83</v>
      </c>
      <c r="D13747" s="2" t="s">
        <v>84</v>
      </c>
      <c r="E13747" s="2" t="s">
        <v>11621</v>
      </c>
      <c r="F13747" s="2">
        <v>31201600</v>
      </c>
      <c r="G13747" s="2" t="s">
        <v>511</v>
      </c>
      <c r="H13747" s="2">
        <v>4</v>
      </c>
      <c r="I13747" s="2">
        <v>6</v>
      </c>
      <c r="J13747" s="2">
        <v>10</v>
      </c>
      <c r="K13747" s="2">
        <v>5</v>
      </c>
      <c r="L13747" s="3">
        <v>7529015</v>
      </c>
      <c r="M13747" s="2" t="s">
        <v>0</v>
      </c>
      <c r="N13747" s="4" t="s">
        <v>21</v>
      </c>
    </row>
    <row r="13748" spans="1:14" x14ac:dyDescent="0.25">
      <c r="A13748" s="1" t="s">
        <v>367</v>
      </c>
      <c r="B13748" s="2" t="s">
        <v>76</v>
      </c>
      <c r="C13748" s="2" t="s">
        <v>83</v>
      </c>
      <c r="D13748" s="2" t="s">
        <v>84</v>
      </c>
      <c r="E13748" s="2" t="s">
        <v>11622</v>
      </c>
      <c r="F13748" s="2">
        <v>31201600</v>
      </c>
      <c r="G13748" s="2" t="s">
        <v>511</v>
      </c>
      <c r="H13748" s="2">
        <v>4</v>
      </c>
      <c r="I13748" s="2">
        <v>6</v>
      </c>
      <c r="J13748" s="2">
        <v>10</v>
      </c>
      <c r="K13748" s="2">
        <v>4</v>
      </c>
      <c r="L13748" s="3">
        <v>537600</v>
      </c>
      <c r="M13748" s="2" t="s">
        <v>0</v>
      </c>
      <c r="N13748" s="4" t="s">
        <v>21</v>
      </c>
    </row>
    <row r="13749" spans="1:14" x14ac:dyDescent="0.25">
      <c r="A13749" s="1" t="s">
        <v>367</v>
      </c>
      <c r="B13749" s="2" t="s">
        <v>76</v>
      </c>
      <c r="C13749" s="2" t="s">
        <v>83</v>
      </c>
      <c r="D13749" s="2" t="s">
        <v>84</v>
      </c>
      <c r="E13749" s="2" t="s">
        <v>11623</v>
      </c>
      <c r="F13749" s="2">
        <v>31201600</v>
      </c>
      <c r="G13749" s="2" t="s">
        <v>511</v>
      </c>
      <c r="H13749" s="2">
        <v>4</v>
      </c>
      <c r="I13749" s="2">
        <v>6</v>
      </c>
      <c r="J13749" s="2">
        <v>10</v>
      </c>
      <c r="K13749" s="2">
        <v>1</v>
      </c>
      <c r="L13749" s="3">
        <v>24000000</v>
      </c>
      <c r="M13749" s="2" t="s">
        <v>0</v>
      </c>
      <c r="N13749" s="4" t="s">
        <v>21</v>
      </c>
    </row>
    <row r="13750" spans="1:14" x14ac:dyDescent="0.25">
      <c r="A13750" s="1" t="s">
        <v>367</v>
      </c>
      <c r="B13750" s="2" t="s">
        <v>76</v>
      </c>
      <c r="C13750" s="2" t="s">
        <v>83</v>
      </c>
      <c r="D13750" s="2" t="s">
        <v>84</v>
      </c>
      <c r="E13750" s="2" t="s">
        <v>11624</v>
      </c>
      <c r="F13750" s="2">
        <v>31201600</v>
      </c>
      <c r="G13750" s="2" t="s">
        <v>511</v>
      </c>
      <c r="H13750" s="2">
        <v>4</v>
      </c>
      <c r="I13750" s="2">
        <v>6</v>
      </c>
      <c r="J13750" s="2">
        <v>10</v>
      </c>
      <c r="K13750" s="2">
        <v>40</v>
      </c>
      <c r="L13750" s="3">
        <v>4320000</v>
      </c>
      <c r="M13750" s="2" t="s">
        <v>17383</v>
      </c>
      <c r="N13750" s="4" t="s">
        <v>21</v>
      </c>
    </row>
    <row r="13751" spans="1:14" x14ac:dyDescent="0.25">
      <c r="A13751" s="1" t="s">
        <v>367</v>
      </c>
      <c r="B13751" s="2" t="s">
        <v>76</v>
      </c>
      <c r="C13751" s="2" t="s">
        <v>83</v>
      </c>
      <c r="D13751" s="2" t="s">
        <v>84</v>
      </c>
      <c r="E13751" s="2" t="s">
        <v>11625</v>
      </c>
      <c r="F13751" s="2">
        <v>31201600</v>
      </c>
      <c r="G13751" s="2" t="s">
        <v>511</v>
      </c>
      <c r="H13751" s="2">
        <v>4</v>
      </c>
      <c r="I13751" s="2">
        <v>6</v>
      </c>
      <c r="J13751" s="2">
        <v>10</v>
      </c>
      <c r="K13751" s="2">
        <v>5</v>
      </c>
      <c r="L13751" s="3">
        <v>3000000</v>
      </c>
      <c r="M13751" s="2" t="s">
        <v>17383</v>
      </c>
      <c r="N13751" s="4" t="s">
        <v>21</v>
      </c>
    </row>
    <row r="13752" spans="1:14" x14ac:dyDescent="0.25">
      <c r="A13752" s="1" t="s">
        <v>367</v>
      </c>
      <c r="B13752" s="2" t="s">
        <v>76</v>
      </c>
      <c r="C13752" s="2" t="s">
        <v>83</v>
      </c>
      <c r="D13752" s="2" t="s">
        <v>84</v>
      </c>
      <c r="E13752" s="2" t="s">
        <v>11626</v>
      </c>
      <c r="F13752" s="2">
        <v>31201600</v>
      </c>
      <c r="G13752" s="2" t="s">
        <v>511</v>
      </c>
      <c r="H13752" s="2">
        <v>4</v>
      </c>
      <c r="I13752" s="2">
        <v>6</v>
      </c>
      <c r="J13752" s="2">
        <v>10</v>
      </c>
      <c r="K13752" s="2">
        <v>6</v>
      </c>
      <c r="L13752" s="3">
        <v>468000</v>
      </c>
      <c r="M13752" s="2" t="s">
        <v>0</v>
      </c>
      <c r="N13752" s="4" t="s">
        <v>21</v>
      </c>
    </row>
    <row r="13753" spans="1:14" x14ac:dyDescent="0.25">
      <c r="A13753" s="1" t="s">
        <v>367</v>
      </c>
      <c r="B13753" s="2" t="s">
        <v>76</v>
      </c>
      <c r="C13753" s="2" t="s">
        <v>83</v>
      </c>
      <c r="D13753" s="2" t="s">
        <v>84</v>
      </c>
      <c r="E13753" s="2" t="s">
        <v>11627</v>
      </c>
      <c r="F13753" s="2">
        <v>31201600</v>
      </c>
      <c r="G13753" s="2" t="s">
        <v>511</v>
      </c>
      <c r="H13753" s="2">
        <v>4</v>
      </c>
      <c r="I13753" s="2">
        <v>6</v>
      </c>
      <c r="J13753" s="2">
        <v>10</v>
      </c>
      <c r="K13753" s="2">
        <v>7</v>
      </c>
      <c r="L13753" s="3">
        <v>4620000</v>
      </c>
      <c r="M13753" s="2" t="s">
        <v>0</v>
      </c>
      <c r="N13753" s="4" t="s">
        <v>21</v>
      </c>
    </row>
    <row r="13754" spans="1:14" x14ac:dyDescent="0.25">
      <c r="A13754" s="1" t="s">
        <v>367</v>
      </c>
      <c r="B13754" s="2" t="s">
        <v>76</v>
      </c>
      <c r="C13754" s="2" t="s">
        <v>83</v>
      </c>
      <c r="D13754" s="2" t="s">
        <v>84</v>
      </c>
      <c r="E13754" s="2" t="s">
        <v>11628</v>
      </c>
      <c r="F13754" s="2">
        <v>31201600</v>
      </c>
      <c r="G13754" s="2" t="s">
        <v>511</v>
      </c>
      <c r="H13754" s="2">
        <v>4</v>
      </c>
      <c r="I13754" s="2">
        <v>6</v>
      </c>
      <c r="J13754" s="2">
        <v>10</v>
      </c>
      <c r="K13754" s="2">
        <v>1</v>
      </c>
      <c r="L13754" s="3">
        <v>1620000</v>
      </c>
      <c r="M13754" s="2" t="s">
        <v>0</v>
      </c>
      <c r="N13754" s="4" t="s">
        <v>21</v>
      </c>
    </row>
    <row r="13755" spans="1:14" x14ac:dyDescent="0.25">
      <c r="A13755" s="1" t="s">
        <v>367</v>
      </c>
      <c r="B13755" s="2" t="s">
        <v>76</v>
      </c>
      <c r="C13755" s="2" t="s">
        <v>83</v>
      </c>
      <c r="D13755" s="2" t="s">
        <v>84</v>
      </c>
      <c r="E13755" s="2" t="s">
        <v>11629</v>
      </c>
      <c r="F13755" s="2">
        <v>31211803</v>
      </c>
      <c r="G13755" s="2" t="s">
        <v>511</v>
      </c>
      <c r="H13755" s="2">
        <v>4</v>
      </c>
      <c r="I13755" s="2">
        <v>6</v>
      </c>
      <c r="J13755" s="2">
        <v>10</v>
      </c>
      <c r="K13755" s="2">
        <v>2</v>
      </c>
      <c r="L13755" s="3">
        <v>720000</v>
      </c>
      <c r="M13755" s="2" t="s">
        <v>17383</v>
      </c>
      <c r="N13755" s="4" t="s">
        <v>21</v>
      </c>
    </row>
    <row r="13756" spans="1:14" x14ac:dyDescent="0.25">
      <c r="A13756" s="1" t="s">
        <v>367</v>
      </c>
      <c r="B13756" s="2" t="s">
        <v>76</v>
      </c>
      <c r="C13756" s="2" t="s">
        <v>83</v>
      </c>
      <c r="D13756" s="2" t="s">
        <v>84</v>
      </c>
      <c r="E13756" s="2" t="s">
        <v>11630</v>
      </c>
      <c r="F13756" s="2">
        <v>31211803</v>
      </c>
      <c r="G13756" s="2" t="s">
        <v>511</v>
      </c>
      <c r="H13756" s="2">
        <v>4</v>
      </c>
      <c r="I13756" s="2">
        <v>6</v>
      </c>
      <c r="J13756" s="2">
        <v>10</v>
      </c>
      <c r="K13756" s="2">
        <v>4</v>
      </c>
      <c r="L13756" s="3">
        <v>744000</v>
      </c>
      <c r="M13756" s="2" t="s">
        <v>17383</v>
      </c>
      <c r="N13756" s="4" t="s">
        <v>21</v>
      </c>
    </row>
    <row r="13757" spans="1:14" x14ac:dyDescent="0.25">
      <c r="A13757" s="1" t="s">
        <v>367</v>
      </c>
      <c r="B13757" s="2" t="s">
        <v>76</v>
      </c>
      <c r="C13757" s="2" t="s">
        <v>83</v>
      </c>
      <c r="D13757" s="2" t="s">
        <v>84</v>
      </c>
      <c r="E13757" s="2" t="s">
        <v>11631</v>
      </c>
      <c r="F13757" s="2">
        <v>12191600</v>
      </c>
      <c r="G13757" s="2" t="s">
        <v>511</v>
      </c>
      <c r="H13757" s="2">
        <v>4</v>
      </c>
      <c r="I13757" s="2">
        <v>6</v>
      </c>
      <c r="J13757" s="2">
        <v>10</v>
      </c>
      <c r="K13757" s="2">
        <v>3</v>
      </c>
      <c r="L13757" s="3">
        <v>2592000</v>
      </c>
      <c r="M13757" s="2" t="s">
        <v>0</v>
      </c>
      <c r="N13757" s="4" t="s">
        <v>21</v>
      </c>
    </row>
    <row r="13758" spans="1:14" x14ac:dyDescent="0.25">
      <c r="A13758" s="1" t="s">
        <v>367</v>
      </c>
      <c r="B13758" s="2" t="s">
        <v>76</v>
      </c>
      <c r="C13758" s="2" t="s">
        <v>83</v>
      </c>
      <c r="D13758" s="2" t="s">
        <v>84</v>
      </c>
      <c r="E13758" s="2" t="s">
        <v>11632</v>
      </c>
      <c r="F13758" s="2">
        <v>31211707</v>
      </c>
      <c r="G13758" s="2" t="s">
        <v>511</v>
      </c>
      <c r="H13758" s="2">
        <v>4</v>
      </c>
      <c r="I13758" s="2">
        <v>6</v>
      </c>
      <c r="J13758" s="2">
        <v>10</v>
      </c>
      <c r="K13758" s="2">
        <v>4</v>
      </c>
      <c r="L13758" s="3">
        <v>1200000</v>
      </c>
      <c r="M13758" s="2" t="s">
        <v>0</v>
      </c>
      <c r="N13758" s="4" t="s">
        <v>21</v>
      </c>
    </row>
    <row r="13759" spans="1:14" x14ac:dyDescent="0.25">
      <c r="A13759" s="1" t="s">
        <v>367</v>
      </c>
      <c r="B13759" s="2" t="s">
        <v>76</v>
      </c>
      <c r="C13759" s="2" t="s">
        <v>83</v>
      </c>
      <c r="D13759" s="2" t="s">
        <v>84</v>
      </c>
      <c r="E13759" s="2" t="s">
        <v>11633</v>
      </c>
      <c r="F13759" s="2">
        <v>31211800</v>
      </c>
      <c r="G13759" s="2" t="s">
        <v>511</v>
      </c>
      <c r="H13759" s="2">
        <v>4</v>
      </c>
      <c r="I13759" s="2">
        <v>6</v>
      </c>
      <c r="J13759" s="2">
        <v>10</v>
      </c>
      <c r="K13759" s="2">
        <v>1</v>
      </c>
      <c r="L13759" s="3">
        <v>909600</v>
      </c>
      <c r="M13759" s="2" t="s">
        <v>0</v>
      </c>
      <c r="N13759" s="4" t="s">
        <v>21</v>
      </c>
    </row>
    <row r="13760" spans="1:14" x14ac:dyDescent="0.25">
      <c r="A13760" s="1" t="s">
        <v>367</v>
      </c>
      <c r="B13760" s="2" t="s">
        <v>76</v>
      </c>
      <c r="C13760" s="2" t="s">
        <v>83</v>
      </c>
      <c r="D13760" s="2" t="s">
        <v>84</v>
      </c>
      <c r="E13760" s="2" t="s">
        <v>11634</v>
      </c>
      <c r="F13760" s="2">
        <v>15121802</v>
      </c>
      <c r="G13760" s="2" t="s">
        <v>511</v>
      </c>
      <c r="H13760" s="2">
        <v>4</v>
      </c>
      <c r="I13760" s="2">
        <v>6</v>
      </c>
      <c r="J13760" s="2">
        <v>10</v>
      </c>
      <c r="K13760" s="2">
        <v>1</v>
      </c>
      <c r="L13760" s="3">
        <v>660000</v>
      </c>
      <c r="M13760" s="2" t="s">
        <v>17383</v>
      </c>
      <c r="N13760" s="4" t="s">
        <v>21</v>
      </c>
    </row>
    <row r="13761" spans="1:14" x14ac:dyDescent="0.25">
      <c r="A13761" s="1" t="s">
        <v>367</v>
      </c>
      <c r="B13761" s="2" t="s">
        <v>76</v>
      </c>
      <c r="C13761" s="2" t="s">
        <v>83</v>
      </c>
      <c r="D13761" s="2" t="s">
        <v>84</v>
      </c>
      <c r="E13761" s="2" t="s">
        <v>11635</v>
      </c>
      <c r="F13761" s="2">
        <v>15121802</v>
      </c>
      <c r="G13761" s="2" t="s">
        <v>511</v>
      </c>
      <c r="H13761" s="2">
        <v>4</v>
      </c>
      <c r="I13761" s="2">
        <v>6</v>
      </c>
      <c r="J13761" s="2">
        <v>10</v>
      </c>
      <c r="K13761" s="2">
        <v>1</v>
      </c>
      <c r="L13761" s="3">
        <v>614400</v>
      </c>
      <c r="M13761" s="2" t="s">
        <v>17383</v>
      </c>
      <c r="N13761" s="4" t="s">
        <v>21</v>
      </c>
    </row>
    <row r="13762" spans="1:14" x14ac:dyDescent="0.25">
      <c r="A13762" s="1" t="s">
        <v>367</v>
      </c>
      <c r="B13762" s="2" t="s">
        <v>76</v>
      </c>
      <c r="C13762" s="2" t="s">
        <v>83</v>
      </c>
      <c r="D13762" s="2" t="s">
        <v>84</v>
      </c>
      <c r="E13762" s="2" t="s">
        <v>11636</v>
      </c>
      <c r="F13762" s="2">
        <v>15121807</v>
      </c>
      <c r="G13762" s="2" t="s">
        <v>511</v>
      </c>
      <c r="H13762" s="2">
        <v>4</v>
      </c>
      <c r="I13762" s="2">
        <v>6</v>
      </c>
      <c r="J13762" s="2">
        <v>10</v>
      </c>
      <c r="K13762" s="2">
        <v>2</v>
      </c>
      <c r="L13762" s="3">
        <v>2304000</v>
      </c>
      <c r="M13762" s="2" t="s">
        <v>0</v>
      </c>
      <c r="N13762" s="4" t="s">
        <v>21</v>
      </c>
    </row>
    <row r="13763" spans="1:14" x14ac:dyDescent="0.25">
      <c r="A13763" s="1" t="s">
        <v>367</v>
      </c>
      <c r="B13763" s="2" t="s">
        <v>76</v>
      </c>
      <c r="C13763" s="2" t="s">
        <v>83</v>
      </c>
      <c r="D13763" s="2" t="s">
        <v>84</v>
      </c>
      <c r="E13763" s="2" t="s">
        <v>11637</v>
      </c>
      <c r="F13763" s="2">
        <v>15121807</v>
      </c>
      <c r="G13763" s="2" t="s">
        <v>511</v>
      </c>
      <c r="H13763" s="2">
        <v>4</v>
      </c>
      <c r="I13763" s="2">
        <v>6</v>
      </c>
      <c r="J13763" s="2">
        <v>10</v>
      </c>
      <c r="K13763" s="2">
        <v>3</v>
      </c>
      <c r="L13763" s="3">
        <v>5940000</v>
      </c>
      <c r="M13763" s="2" t="s">
        <v>0</v>
      </c>
      <c r="N13763" s="4" t="s">
        <v>21</v>
      </c>
    </row>
    <row r="13764" spans="1:14" x14ac:dyDescent="0.25">
      <c r="A13764" s="1" t="s">
        <v>367</v>
      </c>
      <c r="B13764" s="2" t="s">
        <v>76</v>
      </c>
      <c r="C13764" s="2" t="s">
        <v>83</v>
      </c>
      <c r="D13764" s="2" t="s">
        <v>84</v>
      </c>
      <c r="E13764" s="2" t="s">
        <v>11638</v>
      </c>
      <c r="F13764" s="2">
        <v>47131821</v>
      </c>
      <c r="G13764" s="2" t="s">
        <v>511</v>
      </c>
      <c r="H13764" s="2">
        <v>4</v>
      </c>
      <c r="I13764" s="2">
        <v>6</v>
      </c>
      <c r="J13764" s="2">
        <v>10</v>
      </c>
      <c r="K13764" s="2">
        <v>3</v>
      </c>
      <c r="L13764" s="3">
        <v>1890000</v>
      </c>
      <c r="M13764" s="2" t="s">
        <v>17387</v>
      </c>
      <c r="N13764" s="4" t="s">
        <v>21</v>
      </c>
    </row>
    <row r="13765" spans="1:14" x14ac:dyDescent="0.25">
      <c r="A13765" s="1" t="s">
        <v>367</v>
      </c>
      <c r="B13765" s="2" t="s">
        <v>76</v>
      </c>
      <c r="C13765" s="2" t="s">
        <v>83</v>
      </c>
      <c r="D13765" s="2" t="s">
        <v>84</v>
      </c>
      <c r="E13765" s="2" t="s">
        <v>11639</v>
      </c>
      <c r="F13765" s="2">
        <v>47131821</v>
      </c>
      <c r="G13765" s="2" t="s">
        <v>511</v>
      </c>
      <c r="H13765" s="2">
        <v>4</v>
      </c>
      <c r="I13765" s="2">
        <v>6</v>
      </c>
      <c r="J13765" s="2">
        <v>10</v>
      </c>
      <c r="K13765" s="2">
        <v>5</v>
      </c>
      <c r="L13765" s="3">
        <v>69000</v>
      </c>
      <c r="M13765" s="2" t="s">
        <v>17387</v>
      </c>
      <c r="N13765" s="4" t="s">
        <v>21</v>
      </c>
    </row>
    <row r="13766" spans="1:14" x14ac:dyDescent="0.25">
      <c r="A13766" s="1" t="s">
        <v>367</v>
      </c>
      <c r="B13766" s="2" t="s">
        <v>76</v>
      </c>
      <c r="C13766" s="2" t="s">
        <v>83</v>
      </c>
      <c r="D13766" s="2" t="s">
        <v>84</v>
      </c>
      <c r="E13766" s="2" t="s">
        <v>11640</v>
      </c>
      <c r="F13766" s="2">
        <v>47131821</v>
      </c>
      <c r="G13766" s="2" t="s">
        <v>511</v>
      </c>
      <c r="H13766" s="2">
        <v>4</v>
      </c>
      <c r="I13766" s="2">
        <v>6</v>
      </c>
      <c r="J13766" s="2">
        <v>10</v>
      </c>
      <c r="K13766" s="2">
        <v>1</v>
      </c>
      <c r="L13766" s="3">
        <v>1500000</v>
      </c>
      <c r="M13766" s="2" t="s">
        <v>17383</v>
      </c>
      <c r="N13766" s="4" t="s">
        <v>21</v>
      </c>
    </row>
    <row r="13767" spans="1:14" x14ac:dyDescent="0.25">
      <c r="A13767" s="1" t="s">
        <v>367</v>
      </c>
      <c r="B13767" s="2" t="s">
        <v>76</v>
      </c>
      <c r="C13767" s="2" t="s">
        <v>83</v>
      </c>
      <c r="D13767" s="2" t="s">
        <v>84</v>
      </c>
      <c r="E13767" s="2" t="s">
        <v>11641</v>
      </c>
      <c r="F13767" s="2">
        <v>47131821</v>
      </c>
      <c r="G13767" s="2" t="s">
        <v>511</v>
      </c>
      <c r="H13767" s="2">
        <v>4</v>
      </c>
      <c r="I13767" s="2">
        <v>6</v>
      </c>
      <c r="J13767" s="2">
        <v>10</v>
      </c>
      <c r="K13767" s="2">
        <v>1</v>
      </c>
      <c r="L13767" s="3">
        <v>2100000</v>
      </c>
      <c r="M13767" s="2" t="s">
        <v>0</v>
      </c>
      <c r="N13767" s="4" t="s">
        <v>21</v>
      </c>
    </row>
    <row r="13768" spans="1:14" x14ac:dyDescent="0.25">
      <c r="A13768" s="1" t="s">
        <v>367</v>
      </c>
      <c r="B13768" s="2" t="s">
        <v>76</v>
      </c>
      <c r="C13768" s="2" t="s">
        <v>83</v>
      </c>
      <c r="D13768" s="2" t="s">
        <v>84</v>
      </c>
      <c r="E13768" s="2" t="s">
        <v>11642</v>
      </c>
      <c r="F13768" s="2">
        <v>47131821</v>
      </c>
      <c r="G13768" s="2" t="s">
        <v>511</v>
      </c>
      <c r="H13768" s="2">
        <v>4</v>
      </c>
      <c r="I13768" s="2">
        <v>6</v>
      </c>
      <c r="J13768" s="2">
        <v>10</v>
      </c>
      <c r="K13768" s="2">
        <v>1</v>
      </c>
      <c r="L13768" s="3">
        <v>2100000</v>
      </c>
      <c r="M13768" s="2" t="s">
        <v>0</v>
      </c>
      <c r="N13768" s="4" t="s">
        <v>21</v>
      </c>
    </row>
    <row r="13769" spans="1:14" x14ac:dyDescent="0.25">
      <c r="A13769" s="1" t="s">
        <v>367</v>
      </c>
      <c r="B13769" s="2" t="s">
        <v>76</v>
      </c>
      <c r="C13769" s="2" t="s">
        <v>83</v>
      </c>
      <c r="D13769" s="2" t="s">
        <v>84</v>
      </c>
      <c r="E13769" s="2" t="s">
        <v>11643</v>
      </c>
      <c r="F13769" s="2">
        <v>47131821</v>
      </c>
      <c r="G13769" s="2" t="s">
        <v>511</v>
      </c>
      <c r="H13769" s="2">
        <v>4</v>
      </c>
      <c r="I13769" s="2">
        <v>6</v>
      </c>
      <c r="J13769" s="2">
        <v>10</v>
      </c>
      <c r="K13769" s="2">
        <v>4</v>
      </c>
      <c r="L13769" s="3">
        <v>2976000</v>
      </c>
      <c r="M13769" s="2" t="s">
        <v>0</v>
      </c>
      <c r="N13769" s="4" t="s">
        <v>21</v>
      </c>
    </row>
    <row r="13770" spans="1:14" x14ac:dyDescent="0.25">
      <c r="A13770" s="1" t="s">
        <v>367</v>
      </c>
      <c r="B13770" s="2" t="s">
        <v>76</v>
      </c>
      <c r="C13770" s="2" t="s">
        <v>83</v>
      </c>
      <c r="D13770" s="2" t="s">
        <v>84</v>
      </c>
      <c r="E13770" s="2" t="s">
        <v>11644</v>
      </c>
      <c r="F13770" s="2">
        <v>31211800</v>
      </c>
      <c r="G13770" s="2" t="s">
        <v>511</v>
      </c>
      <c r="H13770" s="2">
        <v>4</v>
      </c>
      <c r="I13770" s="2">
        <v>6</v>
      </c>
      <c r="J13770" s="2">
        <v>10</v>
      </c>
      <c r="K13770" s="2">
        <v>1</v>
      </c>
      <c r="L13770" s="3">
        <v>1176000</v>
      </c>
      <c r="M13770" s="2" t="s">
        <v>0</v>
      </c>
      <c r="N13770" s="4" t="s">
        <v>21</v>
      </c>
    </row>
    <row r="13771" spans="1:14" x14ac:dyDescent="0.25">
      <c r="A13771" s="1" t="s">
        <v>367</v>
      </c>
      <c r="B13771" s="2" t="s">
        <v>76</v>
      </c>
      <c r="C13771" s="2" t="s">
        <v>83</v>
      </c>
      <c r="D13771" s="2" t="s">
        <v>84</v>
      </c>
      <c r="E13771" s="2" t="s">
        <v>11645</v>
      </c>
      <c r="F13771" s="2">
        <v>47131800</v>
      </c>
      <c r="G13771" s="2" t="s">
        <v>511</v>
      </c>
      <c r="H13771" s="2">
        <v>4</v>
      </c>
      <c r="I13771" s="2">
        <v>6</v>
      </c>
      <c r="J13771" s="2">
        <v>10</v>
      </c>
      <c r="K13771" s="2">
        <v>24</v>
      </c>
      <c r="L13771" s="3">
        <v>4550400</v>
      </c>
      <c r="M13771" s="2" t="s">
        <v>0</v>
      </c>
      <c r="N13771" s="4" t="s">
        <v>21</v>
      </c>
    </row>
    <row r="13772" spans="1:14" x14ac:dyDescent="0.25">
      <c r="A13772" s="1" t="s">
        <v>367</v>
      </c>
      <c r="B13772" s="2" t="s">
        <v>76</v>
      </c>
      <c r="C13772" s="2" t="s">
        <v>83</v>
      </c>
      <c r="D13772" s="2" t="s">
        <v>84</v>
      </c>
      <c r="E13772" s="2" t="s">
        <v>11646</v>
      </c>
      <c r="F13772" s="2">
        <v>15101500</v>
      </c>
      <c r="G13772" s="2" t="s">
        <v>511</v>
      </c>
      <c r="H13772" s="2">
        <v>4</v>
      </c>
      <c r="I13772" s="2">
        <v>6</v>
      </c>
      <c r="J13772" s="2">
        <v>10</v>
      </c>
      <c r="K13772" s="2">
        <v>2</v>
      </c>
      <c r="L13772" s="3">
        <v>16800000</v>
      </c>
      <c r="M13772" s="2" t="s">
        <v>0</v>
      </c>
      <c r="N13772" s="4" t="s">
        <v>21</v>
      </c>
    </row>
    <row r="13773" spans="1:14" x14ac:dyDescent="0.25">
      <c r="A13773" s="1" t="s">
        <v>367</v>
      </c>
      <c r="B13773" s="2" t="s">
        <v>76</v>
      </c>
      <c r="C13773" s="2" t="s">
        <v>83</v>
      </c>
      <c r="D13773" s="2" t="s">
        <v>84</v>
      </c>
      <c r="E13773" s="2" t="s">
        <v>11647</v>
      </c>
      <c r="F13773" s="2">
        <v>13111001</v>
      </c>
      <c r="G13773" s="2" t="s">
        <v>511</v>
      </c>
      <c r="H13773" s="2">
        <v>4</v>
      </c>
      <c r="I13773" s="2">
        <v>6</v>
      </c>
      <c r="J13773" s="2">
        <v>10</v>
      </c>
      <c r="K13773" s="2">
        <v>1</v>
      </c>
      <c r="L13773" s="3">
        <v>2132808</v>
      </c>
      <c r="M13773" s="2" t="s">
        <v>0</v>
      </c>
      <c r="N13773" s="4" t="s">
        <v>21</v>
      </c>
    </row>
    <row r="13774" spans="1:14" x14ac:dyDescent="0.25">
      <c r="A13774" s="1" t="s">
        <v>367</v>
      </c>
      <c r="B13774" s="2" t="s">
        <v>76</v>
      </c>
      <c r="C13774" s="2" t="s">
        <v>83</v>
      </c>
      <c r="D13774" s="2" t="s">
        <v>84</v>
      </c>
      <c r="E13774" s="2" t="s">
        <v>11648</v>
      </c>
      <c r="F13774" s="2">
        <v>13111001</v>
      </c>
      <c r="G13774" s="2" t="s">
        <v>511</v>
      </c>
      <c r="H13774" s="2">
        <v>4</v>
      </c>
      <c r="I13774" s="2">
        <v>6</v>
      </c>
      <c r="J13774" s="2">
        <v>10</v>
      </c>
      <c r="K13774" s="2">
        <v>1</v>
      </c>
      <c r="L13774" s="3">
        <v>1968000</v>
      </c>
      <c r="M13774" s="2" t="s">
        <v>0</v>
      </c>
      <c r="N13774" s="4" t="s">
        <v>21</v>
      </c>
    </row>
    <row r="13775" spans="1:14" x14ac:dyDescent="0.25">
      <c r="A13775" s="1" t="s">
        <v>367</v>
      </c>
      <c r="B13775" s="2" t="s">
        <v>76</v>
      </c>
      <c r="C13775" s="2" t="s">
        <v>83</v>
      </c>
      <c r="D13775" s="2" t="s">
        <v>84</v>
      </c>
      <c r="E13775" s="2" t="s">
        <v>11649</v>
      </c>
      <c r="F13775" s="2">
        <v>12163600</v>
      </c>
      <c r="G13775" s="2" t="s">
        <v>511</v>
      </c>
      <c r="H13775" s="2">
        <v>4</v>
      </c>
      <c r="I13775" s="2">
        <v>6</v>
      </c>
      <c r="J13775" s="2">
        <v>10</v>
      </c>
      <c r="K13775" s="2">
        <v>11</v>
      </c>
      <c r="L13775" s="3">
        <v>726000</v>
      </c>
      <c r="M13775" s="2" t="s">
        <v>0</v>
      </c>
      <c r="N13775" s="4" t="s">
        <v>21</v>
      </c>
    </row>
    <row r="13776" spans="1:14" x14ac:dyDescent="0.25">
      <c r="A13776" s="1" t="s">
        <v>367</v>
      </c>
      <c r="B13776" s="2" t="s">
        <v>76</v>
      </c>
      <c r="C13776" s="2" t="s">
        <v>83</v>
      </c>
      <c r="D13776" s="2" t="s">
        <v>84</v>
      </c>
      <c r="E13776" s="2" t="s">
        <v>11650</v>
      </c>
      <c r="F13776" s="2">
        <v>12163600</v>
      </c>
      <c r="G13776" s="2" t="s">
        <v>511</v>
      </c>
      <c r="H13776" s="2">
        <v>4</v>
      </c>
      <c r="I13776" s="2">
        <v>6</v>
      </c>
      <c r="J13776" s="2">
        <v>10</v>
      </c>
      <c r="K13776" s="2">
        <v>10</v>
      </c>
      <c r="L13776" s="3">
        <v>660000</v>
      </c>
      <c r="M13776" s="2" t="s">
        <v>0</v>
      </c>
      <c r="N13776" s="4" t="s">
        <v>21</v>
      </c>
    </row>
    <row r="13777" spans="1:14" x14ac:dyDescent="0.25">
      <c r="A13777" s="1" t="s">
        <v>367</v>
      </c>
      <c r="B13777" s="2" t="s">
        <v>76</v>
      </c>
      <c r="C13777" s="2" t="s">
        <v>83</v>
      </c>
      <c r="D13777" s="2" t="s">
        <v>84</v>
      </c>
      <c r="E13777" s="2" t="s">
        <v>11651</v>
      </c>
      <c r="F13777" s="2">
        <v>12163600</v>
      </c>
      <c r="G13777" s="2" t="s">
        <v>511</v>
      </c>
      <c r="H13777" s="2">
        <v>4</v>
      </c>
      <c r="I13777" s="2">
        <v>6</v>
      </c>
      <c r="J13777" s="2">
        <v>10</v>
      </c>
      <c r="K13777" s="2">
        <v>10</v>
      </c>
      <c r="L13777" s="3">
        <v>780000</v>
      </c>
      <c r="M13777" s="2" t="s">
        <v>0</v>
      </c>
      <c r="N13777" s="4" t="s">
        <v>21</v>
      </c>
    </row>
    <row r="13778" spans="1:14" x14ac:dyDescent="0.25">
      <c r="A13778" s="1" t="s">
        <v>367</v>
      </c>
      <c r="B13778" s="2" t="s">
        <v>76</v>
      </c>
      <c r="C13778" s="2" t="s">
        <v>83</v>
      </c>
      <c r="D13778" s="2" t="s">
        <v>84</v>
      </c>
      <c r="E13778" s="2" t="s">
        <v>11652</v>
      </c>
      <c r="F13778" s="2">
        <v>12352300</v>
      </c>
      <c r="G13778" s="2" t="s">
        <v>511</v>
      </c>
      <c r="H13778" s="2">
        <v>4</v>
      </c>
      <c r="I13778" s="2">
        <v>6</v>
      </c>
      <c r="J13778" s="2">
        <v>10</v>
      </c>
      <c r="K13778" s="2">
        <v>1</v>
      </c>
      <c r="L13778" s="3">
        <v>1110000</v>
      </c>
      <c r="M13778" s="2" t="s">
        <v>17383</v>
      </c>
      <c r="N13778" s="4" t="s">
        <v>21</v>
      </c>
    </row>
    <row r="13779" spans="1:14" x14ac:dyDescent="0.25">
      <c r="A13779" s="1" t="s">
        <v>367</v>
      </c>
      <c r="B13779" s="2" t="s">
        <v>76</v>
      </c>
      <c r="C13779" s="2" t="s">
        <v>83</v>
      </c>
      <c r="D13779" s="2" t="s">
        <v>84</v>
      </c>
      <c r="E13779" s="2" t="s">
        <v>11653</v>
      </c>
      <c r="F13779" s="2">
        <v>12352300</v>
      </c>
      <c r="G13779" s="2" t="s">
        <v>511</v>
      </c>
      <c r="H13779" s="2">
        <v>4</v>
      </c>
      <c r="I13779" s="2">
        <v>6</v>
      </c>
      <c r="J13779" s="2">
        <v>10</v>
      </c>
      <c r="K13779" s="2">
        <v>5</v>
      </c>
      <c r="L13779" s="3">
        <v>8370000</v>
      </c>
      <c r="M13779" s="2" t="s">
        <v>0</v>
      </c>
      <c r="N13779" s="4" t="s">
        <v>21</v>
      </c>
    </row>
    <row r="13780" spans="1:14" x14ac:dyDescent="0.25">
      <c r="A13780" s="1" t="s">
        <v>367</v>
      </c>
      <c r="B13780" s="2" t="s">
        <v>76</v>
      </c>
      <c r="C13780" s="2" t="s">
        <v>83</v>
      </c>
      <c r="D13780" s="2" t="s">
        <v>84</v>
      </c>
      <c r="E13780" s="2" t="s">
        <v>11654</v>
      </c>
      <c r="F13780" s="2">
        <v>47131800</v>
      </c>
      <c r="G13780" s="2" t="s">
        <v>511</v>
      </c>
      <c r="H13780" s="2">
        <v>4</v>
      </c>
      <c r="I13780" s="2">
        <v>6</v>
      </c>
      <c r="J13780" s="2">
        <v>10</v>
      </c>
      <c r="K13780" s="2">
        <v>10</v>
      </c>
      <c r="L13780" s="3">
        <v>3664800</v>
      </c>
      <c r="M13780" s="2" t="s">
        <v>0</v>
      </c>
      <c r="N13780" s="4" t="s">
        <v>21</v>
      </c>
    </row>
    <row r="13781" spans="1:14" x14ac:dyDescent="0.25">
      <c r="A13781" s="1" t="s">
        <v>367</v>
      </c>
      <c r="B13781" s="2" t="s">
        <v>76</v>
      </c>
      <c r="C13781" s="2" t="s">
        <v>83</v>
      </c>
      <c r="D13781" s="2" t="s">
        <v>84</v>
      </c>
      <c r="E13781" s="2" t="s">
        <v>11655</v>
      </c>
      <c r="F13781" s="2">
        <v>47131823</v>
      </c>
      <c r="G13781" s="2" t="s">
        <v>511</v>
      </c>
      <c r="H13781" s="2">
        <v>4</v>
      </c>
      <c r="I13781" s="2">
        <v>6</v>
      </c>
      <c r="J13781" s="2">
        <v>10</v>
      </c>
      <c r="K13781" s="2">
        <v>7</v>
      </c>
      <c r="L13781" s="3">
        <v>2562000</v>
      </c>
      <c r="M13781" s="2" t="s">
        <v>0</v>
      </c>
      <c r="N13781" s="4" t="s">
        <v>21</v>
      </c>
    </row>
    <row r="13782" spans="1:14" x14ac:dyDescent="0.25">
      <c r="A13782" s="1" t="s">
        <v>367</v>
      </c>
      <c r="B13782" s="2" t="s">
        <v>76</v>
      </c>
      <c r="C13782" s="2" t="s">
        <v>83</v>
      </c>
      <c r="D13782" s="2" t="s">
        <v>84</v>
      </c>
      <c r="E13782" s="2" t="s">
        <v>11656</v>
      </c>
      <c r="F13782" s="2">
        <v>12352300</v>
      </c>
      <c r="G13782" s="2" t="s">
        <v>511</v>
      </c>
      <c r="H13782" s="2">
        <v>4</v>
      </c>
      <c r="I13782" s="2">
        <v>6</v>
      </c>
      <c r="J13782" s="2">
        <v>10</v>
      </c>
      <c r="K13782" s="2">
        <v>1</v>
      </c>
      <c r="L13782" s="3">
        <v>65460</v>
      </c>
      <c r="M13782" s="2" t="s">
        <v>17383</v>
      </c>
      <c r="N13782" s="4" t="s">
        <v>21</v>
      </c>
    </row>
    <row r="13783" spans="1:14" x14ac:dyDescent="0.25">
      <c r="A13783" s="1" t="s">
        <v>367</v>
      </c>
      <c r="B13783" s="2" t="s">
        <v>76</v>
      </c>
      <c r="C13783" s="2" t="s">
        <v>83</v>
      </c>
      <c r="D13783" s="2" t="s">
        <v>84</v>
      </c>
      <c r="E13783" s="2" t="s">
        <v>11657</v>
      </c>
      <c r="F13783" s="2">
        <v>12352300</v>
      </c>
      <c r="G13783" s="2" t="s">
        <v>511</v>
      </c>
      <c r="H13783" s="2">
        <v>4</v>
      </c>
      <c r="I13783" s="2">
        <v>6</v>
      </c>
      <c r="J13783" s="2">
        <v>10</v>
      </c>
      <c r="K13783" s="2">
        <v>20</v>
      </c>
      <c r="L13783" s="3">
        <v>1800000</v>
      </c>
      <c r="M13783" s="2" t="s">
        <v>0</v>
      </c>
      <c r="N13783" s="4" t="s">
        <v>21</v>
      </c>
    </row>
    <row r="13784" spans="1:14" x14ac:dyDescent="0.25">
      <c r="A13784" s="1" t="s">
        <v>367</v>
      </c>
      <c r="B13784" s="2" t="s">
        <v>76</v>
      </c>
      <c r="C13784" s="2" t="s">
        <v>83</v>
      </c>
      <c r="D13784" s="2" t="s">
        <v>84</v>
      </c>
      <c r="E13784" s="2" t="s">
        <v>11657</v>
      </c>
      <c r="F13784" s="2">
        <v>12352300</v>
      </c>
      <c r="G13784" s="2" t="s">
        <v>511</v>
      </c>
      <c r="H13784" s="2">
        <v>4</v>
      </c>
      <c r="I13784" s="2">
        <v>6</v>
      </c>
      <c r="J13784" s="2">
        <v>10</v>
      </c>
      <c r="K13784" s="2">
        <v>2</v>
      </c>
      <c r="L13784" s="3">
        <v>180000</v>
      </c>
      <c r="M13784" s="2" t="s">
        <v>0</v>
      </c>
      <c r="N13784" s="4" t="s">
        <v>21</v>
      </c>
    </row>
    <row r="13785" spans="1:14" x14ac:dyDescent="0.25">
      <c r="A13785" s="1" t="s">
        <v>367</v>
      </c>
      <c r="B13785" s="2" t="s">
        <v>76</v>
      </c>
      <c r="C13785" s="2" t="s">
        <v>83</v>
      </c>
      <c r="D13785" s="2" t="s">
        <v>84</v>
      </c>
      <c r="E13785" s="2" t="s">
        <v>11658</v>
      </c>
      <c r="F13785" s="2">
        <v>31201601</v>
      </c>
      <c r="G13785" s="2" t="s">
        <v>511</v>
      </c>
      <c r="H13785" s="2">
        <v>4</v>
      </c>
      <c r="I13785" s="2">
        <v>6</v>
      </c>
      <c r="J13785" s="2">
        <v>10</v>
      </c>
      <c r="K13785" s="2">
        <v>2</v>
      </c>
      <c r="L13785" s="3">
        <v>296160</v>
      </c>
      <c r="M13785" s="2" t="s">
        <v>0</v>
      </c>
      <c r="N13785" s="4" t="s">
        <v>21</v>
      </c>
    </row>
    <row r="13786" spans="1:14" x14ac:dyDescent="0.25">
      <c r="A13786" s="1" t="s">
        <v>367</v>
      </c>
      <c r="B13786" s="2" t="s">
        <v>76</v>
      </c>
      <c r="C13786" s="2" t="s">
        <v>83</v>
      </c>
      <c r="D13786" s="2" t="s">
        <v>84</v>
      </c>
      <c r="E13786" s="2" t="s">
        <v>11659</v>
      </c>
      <c r="F13786" s="2">
        <v>31201601</v>
      </c>
      <c r="G13786" s="2" t="s">
        <v>511</v>
      </c>
      <c r="H13786" s="2">
        <v>4</v>
      </c>
      <c r="I13786" s="2">
        <v>6</v>
      </c>
      <c r="J13786" s="2">
        <v>10</v>
      </c>
      <c r="K13786" s="2">
        <v>5</v>
      </c>
      <c r="L13786" s="3">
        <v>1068000</v>
      </c>
      <c r="M13786" s="2" t="s">
        <v>0</v>
      </c>
      <c r="N13786" s="4" t="s">
        <v>21</v>
      </c>
    </row>
    <row r="13787" spans="1:14" x14ac:dyDescent="0.25">
      <c r="A13787" s="1" t="s">
        <v>367</v>
      </c>
      <c r="B13787" s="2" t="s">
        <v>76</v>
      </c>
      <c r="C13787" s="2" t="s">
        <v>83</v>
      </c>
      <c r="D13787" s="2" t="s">
        <v>84</v>
      </c>
      <c r="E13787" s="2" t="s">
        <v>11660</v>
      </c>
      <c r="F13787" s="2">
        <v>31201601</v>
      </c>
      <c r="G13787" s="2" t="s">
        <v>511</v>
      </c>
      <c r="H13787" s="2">
        <v>4</v>
      </c>
      <c r="I13787" s="2">
        <v>6</v>
      </c>
      <c r="J13787" s="2">
        <v>10</v>
      </c>
      <c r="K13787" s="2">
        <v>1</v>
      </c>
      <c r="L13787" s="3">
        <v>1123200</v>
      </c>
      <c r="M13787" s="2" t="s">
        <v>0</v>
      </c>
      <c r="N13787" s="4" t="s">
        <v>21</v>
      </c>
    </row>
    <row r="13788" spans="1:14" x14ac:dyDescent="0.25">
      <c r="A13788" s="1" t="s">
        <v>367</v>
      </c>
      <c r="B13788" s="2" t="s">
        <v>76</v>
      </c>
      <c r="C13788" s="2" t="s">
        <v>83</v>
      </c>
      <c r="D13788" s="2" t="s">
        <v>84</v>
      </c>
      <c r="E13788" s="2" t="s">
        <v>11661</v>
      </c>
      <c r="F13788" s="2">
        <v>41111800</v>
      </c>
      <c r="G13788" s="2" t="s">
        <v>511</v>
      </c>
      <c r="H13788" s="2">
        <v>4</v>
      </c>
      <c r="I13788" s="2">
        <v>6</v>
      </c>
      <c r="J13788" s="2">
        <v>10</v>
      </c>
      <c r="K13788" s="2">
        <v>1</v>
      </c>
      <c r="L13788" s="3">
        <v>810000</v>
      </c>
      <c r="M13788" s="2" t="s">
        <v>0</v>
      </c>
      <c r="N13788" s="4" t="s">
        <v>21</v>
      </c>
    </row>
    <row r="13789" spans="1:14" x14ac:dyDescent="0.25">
      <c r="A13789" s="1" t="s">
        <v>367</v>
      </c>
      <c r="B13789" s="2" t="s">
        <v>76</v>
      </c>
      <c r="C13789" s="2" t="s">
        <v>83</v>
      </c>
      <c r="D13789" s="2" t="s">
        <v>84</v>
      </c>
      <c r="E13789" s="2" t="s">
        <v>11662</v>
      </c>
      <c r="F13789" s="2">
        <v>23131601</v>
      </c>
      <c r="G13789" s="2" t="s">
        <v>511</v>
      </c>
      <c r="H13789" s="2">
        <v>4</v>
      </c>
      <c r="I13789" s="2">
        <v>6</v>
      </c>
      <c r="J13789" s="2">
        <v>10</v>
      </c>
      <c r="K13789" s="2">
        <v>3</v>
      </c>
      <c r="L13789" s="3">
        <v>174600</v>
      </c>
      <c r="M13789" s="2" t="s">
        <v>0</v>
      </c>
      <c r="N13789" s="4" t="s">
        <v>21</v>
      </c>
    </row>
    <row r="13790" spans="1:14" x14ac:dyDescent="0.25">
      <c r="A13790" s="1" t="s">
        <v>367</v>
      </c>
      <c r="B13790" s="2" t="s">
        <v>76</v>
      </c>
      <c r="C13790" s="2" t="s">
        <v>83</v>
      </c>
      <c r="D13790" s="2" t="s">
        <v>84</v>
      </c>
      <c r="E13790" s="2" t="s">
        <v>11663</v>
      </c>
      <c r="F13790" s="2">
        <v>23131601</v>
      </c>
      <c r="G13790" s="2" t="s">
        <v>511</v>
      </c>
      <c r="H13790" s="2">
        <v>4</v>
      </c>
      <c r="I13790" s="2">
        <v>6</v>
      </c>
      <c r="J13790" s="2">
        <v>10</v>
      </c>
      <c r="K13790" s="2">
        <v>5</v>
      </c>
      <c r="L13790" s="3">
        <v>5370000</v>
      </c>
      <c r="M13790" s="2" t="s">
        <v>17383</v>
      </c>
      <c r="N13790" s="4" t="s">
        <v>21</v>
      </c>
    </row>
    <row r="13791" spans="1:14" x14ac:dyDescent="0.25">
      <c r="A13791" s="1" t="s">
        <v>367</v>
      </c>
      <c r="B13791" s="2" t="s">
        <v>76</v>
      </c>
      <c r="C13791" s="2" t="s">
        <v>83</v>
      </c>
      <c r="D13791" s="2" t="s">
        <v>84</v>
      </c>
      <c r="E13791" s="2" t="s">
        <v>11664</v>
      </c>
      <c r="F13791" s="2">
        <v>31201610</v>
      </c>
      <c r="G13791" s="2" t="s">
        <v>511</v>
      </c>
      <c r="H13791" s="2">
        <v>4</v>
      </c>
      <c r="I13791" s="2">
        <v>6</v>
      </c>
      <c r="J13791" s="2">
        <v>10</v>
      </c>
      <c r="K13791" s="2">
        <v>1</v>
      </c>
      <c r="L13791" s="3">
        <v>372000</v>
      </c>
      <c r="M13791" s="2" t="s">
        <v>0</v>
      </c>
      <c r="N13791" s="4" t="s">
        <v>21</v>
      </c>
    </row>
    <row r="13792" spans="1:14" x14ac:dyDescent="0.25">
      <c r="A13792" s="1" t="s">
        <v>367</v>
      </c>
      <c r="B13792" s="2" t="s">
        <v>76</v>
      </c>
      <c r="C13792" s="2" t="s">
        <v>83</v>
      </c>
      <c r="D13792" s="2" t="s">
        <v>84</v>
      </c>
      <c r="E13792" s="2" t="s">
        <v>11665</v>
      </c>
      <c r="F13792" s="2">
        <v>25174000</v>
      </c>
      <c r="G13792" s="2" t="s">
        <v>511</v>
      </c>
      <c r="H13792" s="2">
        <v>4</v>
      </c>
      <c r="I13792" s="2">
        <v>6</v>
      </c>
      <c r="J13792" s="2">
        <v>10</v>
      </c>
      <c r="K13792" s="2">
        <v>1</v>
      </c>
      <c r="L13792" s="3">
        <v>5424000</v>
      </c>
      <c r="M13792" s="2" t="s">
        <v>0</v>
      </c>
      <c r="N13792" s="4" t="s">
        <v>21</v>
      </c>
    </row>
    <row r="13793" spans="1:14" x14ac:dyDescent="0.25">
      <c r="A13793" s="1" t="s">
        <v>367</v>
      </c>
      <c r="B13793" s="2" t="s">
        <v>76</v>
      </c>
      <c r="C13793" s="2" t="s">
        <v>83</v>
      </c>
      <c r="D13793" s="2" t="s">
        <v>84</v>
      </c>
      <c r="E13793" s="2" t="s">
        <v>11666</v>
      </c>
      <c r="F13793" s="2">
        <v>23131601</v>
      </c>
      <c r="G13793" s="2" t="s">
        <v>511</v>
      </c>
      <c r="H13793" s="2">
        <v>4</v>
      </c>
      <c r="I13793" s="2">
        <v>6</v>
      </c>
      <c r="J13793" s="2">
        <v>10</v>
      </c>
      <c r="K13793" s="2">
        <v>13</v>
      </c>
      <c r="L13793" s="3">
        <v>1246440</v>
      </c>
      <c r="M13793" s="2" t="s">
        <v>0</v>
      </c>
      <c r="N13793" s="4" t="s">
        <v>21</v>
      </c>
    </row>
    <row r="13794" spans="1:14" x14ac:dyDescent="0.25">
      <c r="A13794" s="1" t="s">
        <v>367</v>
      </c>
      <c r="B13794" s="2" t="s">
        <v>76</v>
      </c>
      <c r="C13794" s="2" t="s">
        <v>83</v>
      </c>
      <c r="D13794" s="2" t="s">
        <v>84</v>
      </c>
      <c r="E13794" s="2" t="s">
        <v>11667</v>
      </c>
      <c r="F13794" s="2">
        <v>23131601</v>
      </c>
      <c r="G13794" s="2" t="s">
        <v>511</v>
      </c>
      <c r="H13794" s="2">
        <v>4</v>
      </c>
      <c r="I13794" s="2">
        <v>6</v>
      </c>
      <c r="J13794" s="2">
        <v>10</v>
      </c>
      <c r="K13794" s="2">
        <v>2</v>
      </c>
      <c r="L13794" s="3">
        <v>2640000</v>
      </c>
      <c r="M13794" s="2" t="s">
        <v>0</v>
      </c>
      <c r="N13794" s="4" t="s">
        <v>21</v>
      </c>
    </row>
    <row r="13795" spans="1:14" x14ac:dyDescent="0.25">
      <c r="A13795" s="1" t="s">
        <v>367</v>
      </c>
      <c r="B13795" s="2" t="s">
        <v>76</v>
      </c>
      <c r="C13795" s="2" t="s">
        <v>83</v>
      </c>
      <c r="D13795" s="2" t="s">
        <v>84</v>
      </c>
      <c r="E13795" s="2" t="s">
        <v>11668</v>
      </c>
      <c r="F13795" s="2">
        <v>31211800</v>
      </c>
      <c r="G13795" s="2" t="s">
        <v>511</v>
      </c>
      <c r="H13795" s="2">
        <v>4</v>
      </c>
      <c r="I13795" s="2">
        <v>6</v>
      </c>
      <c r="J13795" s="2">
        <v>10</v>
      </c>
      <c r="K13795" s="2">
        <v>5</v>
      </c>
      <c r="L13795" s="3">
        <v>630000</v>
      </c>
      <c r="M13795" s="2" t="s">
        <v>17383</v>
      </c>
      <c r="N13795" s="4" t="s">
        <v>21</v>
      </c>
    </row>
    <row r="13796" spans="1:14" x14ac:dyDescent="0.25">
      <c r="A13796" s="1" t="s">
        <v>367</v>
      </c>
      <c r="B13796" s="2" t="s">
        <v>76</v>
      </c>
      <c r="C13796" s="2" t="s">
        <v>83</v>
      </c>
      <c r="D13796" s="2" t="s">
        <v>84</v>
      </c>
      <c r="E13796" s="2" t="s">
        <v>11669</v>
      </c>
      <c r="F13796" s="2">
        <v>31211800</v>
      </c>
      <c r="G13796" s="2" t="s">
        <v>511</v>
      </c>
      <c r="H13796" s="2">
        <v>4</v>
      </c>
      <c r="I13796" s="2">
        <v>6</v>
      </c>
      <c r="J13796" s="2">
        <v>10</v>
      </c>
      <c r="K13796" s="2">
        <v>8</v>
      </c>
      <c r="L13796" s="3">
        <v>65280000</v>
      </c>
      <c r="M13796" s="2" t="s">
        <v>17383</v>
      </c>
      <c r="N13796" s="4" t="s">
        <v>21</v>
      </c>
    </row>
    <row r="13797" spans="1:14" x14ac:dyDescent="0.25">
      <c r="A13797" s="1" t="s">
        <v>367</v>
      </c>
      <c r="B13797" s="2" t="s">
        <v>76</v>
      </c>
      <c r="C13797" s="2" t="s">
        <v>83</v>
      </c>
      <c r="D13797" s="2" t="s">
        <v>84</v>
      </c>
      <c r="E13797" s="2" t="s">
        <v>11670</v>
      </c>
      <c r="F13797" s="2">
        <v>41111800</v>
      </c>
      <c r="G13797" s="2" t="s">
        <v>511</v>
      </c>
      <c r="H13797" s="2">
        <v>4</v>
      </c>
      <c r="I13797" s="2">
        <v>6</v>
      </c>
      <c r="J13797" s="2">
        <v>10</v>
      </c>
      <c r="K13797" s="2">
        <v>4</v>
      </c>
      <c r="L13797" s="3">
        <v>8880000</v>
      </c>
      <c r="M13797" s="2" t="s">
        <v>0</v>
      </c>
      <c r="N13797" s="4" t="s">
        <v>21</v>
      </c>
    </row>
    <row r="13798" spans="1:14" x14ac:dyDescent="0.25">
      <c r="A13798" s="1" t="s">
        <v>367</v>
      </c>
      <c r="B13798" s="2" t="s">
        <v>76</v>
      </c>
      <c r="C13798" s="2" t="s">
        <v>83</v>
      </c>
      <c r="D13798" s="2" t="s">
        <v>84</v>
      </c>
      <c r="E13798" s="2" t="s">
        <v>11671</v>
      </c>
      <c r="F13798" s="2">
        <v>31201600</v>
      </c>
      <c r="G13798" s="2" t="s">
        <v>511</v>
      </c>
      <c r="H13798" s="2">
        <v>4</v>
      </c>
      <c r="I13798" s="2">
        <v>6</v>
      </c>
      <c r="J13798" s="2">
        <v>10</v>
      </c>
      <c r="K13798" s="2">
        <v>2</v>
      </c>
      <c r="L13798" s="3">
        <v>1320000</v>
      </c>
      <c r="M13798" s="2" t="s">
        <v>0</v>
      </c>
      <c r="N13798" s="4" t="s">
        <v>21</v>
      </c>
    </row>
    <row r="13799" spans="1:14" x14ac:dyDescent="0.25">
      <c r="A13799" s="1" t="s">
        <v>367</v>
      </c>
      <c r="B13799" s="2" t="s">
        <v>76</v>
      </c>
      <c r="C13799" s="2" t="s">
        <v>83</v>
      </c>
      <c r="D13799" s="2" t="s">
        <v>84</v>
      </c>
      <c r="E13799" s="2" t="s">
        <v>11672</v>
      </c>
      <c r="F13799" s="2">
        <v>31201600</v>
      </c>
      <c r="G13799" s="2" t="s">
        <v>511</v>
      </c>
      <c r="H13799" s="2">
        <v>4</v>
      </c>
      <c r="I13799" s="2">
        <v>6</v>
      </c>
      <c r="J13799" s="2">
        <v>10</v>
      </c>
      <c r="K13799" s="2">
        <v>1</v>
      </c>
      <c r="L13799" s="3">
        <v>900000</v>
      </c>
      <c r="M13799" s="2" t="s">
        <v>0</v>
      </c>
      <c r="N13799" s="4" t="s">
        <v>21</v>
      </c>
    </row>
    <row r="13800" spans="1:14" x14ac:dyDescent="0.25">
      <c r="A13800" s="1" t="s">
        <v>367</v>
      </c>
      <c r="B13800" s="2" t="s">
        <v>76</v>
      </c>
      <c r="C13800" s="2" t="s">
        <v>83</v>
      </c>
      <c r="D13800" s="2" t="s">
        <v>84</v>
      </c>
      <c r="E13800" s="2" t="s">
        <v>11673</v>
      </c>
      <c r="F13800" s="2">
        <v>31201600</v>
      </c>
      <c r="G13800" s="2" t="s">
        <v>511</v>
      </c>
      <c r="H13800" s="2">
        <v>4</v>
      </c>
      <c r="I13800" s="2">
        <v>6</v>
      </c>
      <c r="J13800" s="2">
        <v>10</v>
      </c>
      <c r="K13800" s="2">
        <v>24</v>
      </c>
      <c r="L13800" s="3">
        <v>14976000</v>
      </c>
      <c r="M13800" s="2" t="s">
        <v>0</v>
      </c>
      <c r="N13800" s="4" t="s">
        <v>21</v>
      </c>
    </row>
    <row r="13801" spans="1:14" x14ac:dyDescent="0.25">
      <c r="A13801" s="1" t="s">
        <v>367</v>
      </c>
      <c r="B13801" s="2" t="s">
        <v>76</v>
      </c>
      <c r="C13801" s="2" t="s">
        <v>83</v>
      </c>
      <c r="D13801" s="2" t="s">
        <v>84</v>
      </c>
      <c r="E13801" s="2" t="s">
        <v>11674</v>
      </c>
      <c r="F13801" s="2">
        <v>31201600</v>
      </c>
      <c r="G13801" s="2" t="s">
        <v>511</v>
      </c>
      <c r="H13801" s="2">
        <v>4</v>
      </c>
      <c r="I13801" s="2">
        <v>6</v>
      </c>
      <c r="J13801" s="2">
        <v>10</v>
      </c>
      <c r="K13801" s="2">
        <v>8</v>
      </c>
      <c r="L13801" s="3">
        <v>4032000</v>
      </c>
      <c r="M13801" s="2" t="s">
        <v>0</v>
      </c>
      <c r="N13801" s="4" t="s">
        <v>21</v>
      </c>
    </row>
    <row r="13802" spans="1:14" x14ac:dyDescent="0.25">
      <c r="A13802" s="1" t="s">
        <v>367</v>
      </c>
      <c r="B13802" s="2" t="s">
        <v>76</v>
      </c>
      <c r="C13802" s="2" t="s">
        <v>83</v>
      </c>
      <c r="D13802" s="2" t="s">
        <v>84</v>
      </c>
      <c r="E13802" s="2" t="s">
        <v>11675</v>
      </c>
      <c r="F13802" s="2">
        <v>31201600</v>
      </c>
      <c r="G13802" s="2" t="s">
        <v>511</v>
      </c>
      <c r="H13802" s="2">
        <v>4</v>
      </c>
      <c r="I13802" s="2">
        <v>6</v>
      </c>
      <c r="J13802" s="2">
        <v>10</v>
      </c>
      <c r="K13802" s="2">
        <v>8</v>
      </c>
      <c r="L13802" s="3">
        <v>4320000</v>
      </c>
      <c r="M13802" s="2" t="s">
        <v>0</v>
      </c>
      <c r="N13802" s="4" t="s">
        <v>21</v>
      </c>
    </row>
    <row r="13803" spans="1:14" x14ac:dyDescent="0.25">
      <c r="A13803" s="1" t="s">
        <v>367</v>
      </c>
      <c r="B13803" s="2" t="s">
        <v>76</v>
      </c>
      <c r="C13803" s="2" t="s">
        <v>83</v>
      </c>
      <c r="D13803" s="2" t="s">
        <v>84</v>
      </c>
      <c r="E13803" s="2" t="s">
        <v>11676</v>
      </c>
      <c r="F13803" s="2">
        <v>31201600</v>
      </c>
      <c r="G13803" s="2" t="s">
        <v>511</v>
      </c>
      <c r="H13803" s="2">
        <v>4</v>
      </c>
      <c r="I13803" s="2">
        <v>6</v>
      </c>
      <c r="J13803" s="2">
        <v>10</v>
      </c>
      <c r="K13803" s="2">
        <v>50</v>
      </c>
      <c r="L13803" s="3">
        <v>33480000</v>
      </c>
      <c r="M13803" s="2" t="s">
        <v>0</v>
      </c>
      <c r="N13803" s="4" t="s">
        <v>21</v>
      </c>
    </row>
    <row r="13804" spans="1:14" x14ac:dyDescent="0.25">
      <c r="A13804" s="1" t="s">
        <v>367</v>
      </c>
      <c r="B13804" s="2" t="s">
        <v>76</v>
      </c>
      <c r="C13804" s="2" t="s">
        <v>83</v>
      </c>
      <c r="D13804" s="2" t="s">
        <v>84</v>
      </c>
      <c r="E13804" s="2" t="s">
        <v>11677</v>
      </c>
      <c r="F13804" s="2">
        <v>31201600</v>
      </c>
      <c r="G13804" s="2" t="s">
        <v>511</v>
      </c>
      <c r="H13804" s="2">
        <v>4</v>
      </c>
      <c r="I13804" s="2">
        <v>6</v>
      </c>
      <c r="J13804" s="2">
        <v>10</v>
      </c>
      <c r="K13804" s="2">
        <v>6</v>
      </c>
      <c r="L13804" s="3">
        <v>4550400</v>
      </c>
      <c r="M13804" s="2" t="s">
        <v>0</v>
      </c>
      <c r="N13804" s="4" t="s">
        <v>21</v>
      </c>
    </row>
    <row r="13805" spans="1:14" x14ac:dyDescent="0.25">
      <c r="A13805" s="1" t="s">
        <v>367</v>
      </c>
      <c r="B13805" s="2" t="s">
        <v>76</v>
      </c>
      <c r="C13805" s="2" t="s">
        <v>83</v>
      </c>
      <c r="D13805" s="2" t="s">
        <v>84</v>
      </c>
      <c r="E13805" s="2" t="s">
        <v>11678</v>
      </c>
      <c r="F13805" s="2">
        <v>31201600</v>
      </c>
      <c r="G13805" s="2" t="s">
        <v>511</v>
      </c>
      <c r="H13805" s="2">
        <v>4</v>
      </c>
      <c r="I13805" s="2">
        <v>6</v>
      </c>
      <c r="J13805" s="2">
        <v>10</v>
      </c>
      <c r="K13805" s="2">
        <v>28</v>
      </c>
      <c r="L13805" s="3">
        <v>26107200</v>
      </c>
      <c r="M13805" s="2" t="s">
        <v>0</v>
      </c>
      <c r="N13805" s="4" t="s">
        <v>21</v>
      </c>
    </row>
    <row r="13806" spans="1:14" x14ac:dyDescent="0.25">
      <c r="A13806" s="1" t="s">
        <v>367</v>
      </c>
      <c r="B13806" s="2" t="s">
        <v>76</v>
      </c>
      <c r="C13806" s="2" t="s">
        <v>83</v>
      </c>
      <c r="D13806" s="2" t="s">
        <v>84</v>
      </c>
      <c r="E13806" s="2" t="s">
        <v>11679</v>
      </c>
      <c r="F13806" s="2">
        <v>31201600</v>
      </c>
      <c r="G13806" s="2" t="s">
        <v>511</v>
      </c>
      <c r="H13806" s="2">
        <v>4</v>
      </c>
      <c r="I13806" s="2">
        <v>6</v>
      </c>
      <c r="J13806" s="2">
        <v>10</v>
      </c>
      <c r="K13806" s="2">
        <v>8</v>
      </c>
      <c r="L13806" s="3">
        <v>4974720</v>
      </c>
      <c r="M13806" s="2" t="s">
        <v>0</v>
      </c>
      <c r="N13806" s="4" t="s">
        <v>21</v>
      </c>
    </row>
    <row r="13807" spans="1:14" x14ac:dyDescent="0.25">
      <c r="A13807" s="1" t="s">
        <v>367</v>
      </c>
      <c r="B13807" s="2" t="s">
        <v>76</v>
      </c>
      <c r="C13807" s="2" t="s">
        <v>83</v>
      </c>
      <c r="D13807" s="2" t="s">
        <v>84</v>
      </c>
      <c r="E13807" s="2" t="s">
        <v>11680</v>
      </c>
      <c r="F13807" s="2">
        <v>12352310</v>
      </c>
      <c r="G13807" s="2" t="s">
        <v>511</v>
      </c>
      <c r="H13807" s="2">
        <v>4</v>
      </c>
      <c r="I13807" s="2">
        <v>6</v>
      </c>
      <c r="J13807" s="2">
        <v>10</v>
      </c>
      <c r="K13807" s="2">
        <v>13</v>
      </c>
      <c r="L13807" s="3">
        <v>343200</v>
      </c>
      <c r="M13807" s="2" t="s">
        <v>0</v>
      </c>
      <c r="N13807" s="4" t="s">
        <v>21</v>
      </c>
    </row>
    <row r="13808" spans="1:14" x14ac:dyDescent="0.25">
      <c r="A13808" s="1" t="s">
        <v>367</v>
      </c>
      <c r="B13808" s="2" t="s">
        <v>76</v>
      </c>
      <c r="C13808" s="2" t="s">
        <v>83</v>
      </c>
      <c r="D13808" s="2" t="s">
        <v>84</v>
      </c>
      <c r="E13808" s="2" t="s">
        <v>11681</v>
      </c>
      <c r="F13808" s="2">
        <v>12352310</v>
      </c>
      <c r="G13808" s="2" t="s">
        <v>511</v>
      </c>
      <c r="H13808" s="2">
        <v>4</v>
      </c>
      <c r="I13808" s="2">
        <v>6</v>
      </c>
      <c r="J13808" s="2">
        <v>10</v>
      </c>
      <c r="K13808" s="2">
        <v>9</v>
      </c>
      <c r="L13808" s="3">
        <v>7020000</v>
      </c>
      <c r="M13808" s="2" t="s">
        <v>0</v>
      </c>
      <c r="N13808" s="4" t="s">
        <v>21</v>
      </c>
    </row>
    <row r="13809" spans="1:14" x14ac:dyDescent="0.25">
      <c r="A13809" s="1" t="s">
        <v>367</v>
      </c>
      <c r="B13809" s="2" t="s">
        <v>76</v>
      </c>
      <c r="C13809" s="2" t="s">
        <v>83</v>
      </c>
      <c r="D13809" s="2" t="s">
        <v>84</v>
      </c>
      <c r="E13809" s="2" t="s">
        <v>3919</v>
      </c>
      <c r="F13809" s="2">
        <v>12352310</v>
      </c>
      <c r="G13809" s="2" t="s">
        <v>511</v>
      </c>
      <c r="H13809" s="2">
        <v>4</v>
      </c>
      <c r="I13809" s="2">
        <v>6</v>
      </c>
      <c r="J13809" s="2">
        <v>10</v>
      </c>
      <c r="K13809" s="2">
        <v>3</v>
      </c>
      <c r="L13809" s="3">
        <v>162000</v>
      </c>
      <c r="M13809" s="2" t="s">
        <v>0</v>
      </c>
      <c r="N13809" s="4" t="s">
        <v>21</v>
      </c>
    </row>
    <row r="13810" spans="1:14" x14ac:dyDescent="0.25">
      <c r="A13810" s="1" t="s">
        <v>367</v>
      </c>
      <c r="B13810" s="2" t="s">
        <v>76</v>
      </c>
      <c r="C13810" s="2" t="s">
        <v>83</v>
      </c>
      <c r="D13810" s="2" t="s">
        <v>84</v>
      </c>
      <c r="E13810" s="2" t="s">
        <v>11682</v>
      </c>
      <c r="F13810" s="2">
        <v>12352310</v>
      </c>
      <c r="G13810" s="2" t="s">
        <v>511</v>
      </c>
      <c r="H13810" s="2">
        <v>4</v>
      </c>
      <c r="I13810" s="2">
        <v>6</v>
      </c>
      <c r="J13810" s="2">
        <v>10</v>
      </c>
      <c r="K13810" s="2">
        <v>2</v>
      </c>
      <c r="L13810" s="3">
        <v>1728000</v>
      </c>
      <c r="M13810" s="2" t="s">
        <v>0</v>
      </c>
      <c r="N13810" s="4" t="s">
        <v>21</v>
      </c>
    </row>
    <row r="13811" spans="1:14" x14ac:dyDescent="0.25">
      <c r="A13811" s="1" t="s">
        <v>367</v>
      </c>
      <c r="B13811" s="2" t="s">
        <v>76</v>
      </c>
      <c r="C13811" s="2" t="s">
        <v>83</v>
      </c>
      <c r="D13811" s="2" t="s">
        <v>84</v>
      </c>
      <c r="E13811" s="2" t="s">
        <v>11683</v>
      </c>
      <c r="F13811" s="2">
        <v>12163800</v>
      </c>
      <c r="G13811" s="2" t="s">
        <v>511</v>
      </c>
      <c r="H13811" s="2">
        <v>4</v>
      </c>
      <c r="I13811" s="2">
        <v>6</v>
      </c>
      <c r="J13811" s="2">
        <v>10</v>
      </c>
      <c r="K13811" s="2">
        <v>17</v>
      </c>
      <c r="L13811" s="3">
        <v>24480000</v>
      </c>
      <c r="M13811" s="2" t="s">
        <v>239</v>
      </c>
      <c r="N13811" s="4" t="s">
        <v>21</v>
      </c>
    </row>
    <row r="13812" spans="1:14" x14ac:dyDescent="0.25">
      <c r="A13812" s="1" t="s">
        <v>367</v>
      </c>
      <c r="B13812" s="2" t="s">
        <v>76</v>
      </c>
      <c r="C13812" s="2" t="s">
        <v>83</v>
      </c>
      <c r="D13812" s="2" t="s">
        <v>84</v>
      </c>
      <c r="E13812" s="2" t="s">
        <v>11684</v>
      </c>
      <c r="F13812" s="2">
        <v>45141500</v>
      </c>
      <c r="G13812" s="2" t="s">
        <v>511</v>
      </c>
      <c r="H13812" s="2">
        <v>4</v>
      </c>
      <c r="I13812" s="2">
        <v>6</v>
      </c>
      <c r="J13812" s="2">
        <v>10</v>
      </c>
      <c r="K13812" s="2">
        <v>4</v>
      </c>
      <c r="L13812" s="3">
        <v>2160000</v>
      </c>
      <c r="M13812" s="2" t="s">
        <v>0</v>
      </c>
      <c r="N13812" s="4" t="s">
        <v>21</v>
      </c>
    </row>
    <row r="13813" spans="1:14" x14ac:dyDescent="0.25">
      <c r="A13813" s="1" t="s">
        <v>367</v>
      </c>
      <c r="B13813" s="2" t="s">
        <v>76</v>
      </c>
      <c r="C13813" s="2" t="s">
        <v>83</v>
      </c>
      <c r="D13813" s="2" t="s">
        <v>84</v>
      </c>
      <c r="E13813" s="2" t="s">
        <v>11685</v>
      </c>
      <c r="F13813" s="2">
        <v>45141500</v>
      </c>
      <c r="G13813" s="2" t="s">
        <v>511</v>
      </c>
      <c r="H13813" s="2">
        <v>4</v>
      </c>
      <c r="I13813" s="2">
        <v>6</v>
      </c>
      <c r="J13813" s="2">
        <v>10</v>
      </c>
      <c r="K13813" s="2">
        <v>4</v>
      </c>
      <c r="L13813" s="3">
        <v>2160000</v>
      </c>
      <c r="M13813" s="2" t="s">
        <v>0</v>
      </c>
      <c r="N13813" s="4" t="s">
        <v>21</v>
      </c>
    </row>
    <row r="13814" spans="1:14" x14ac:dyDescent="0.25">
      <c r="A13814" s="1" t="s">
        <v>367</v>
      </c>
      <c r="B13814" s="2" t="s">
        <v>76</v>
      </c>
      <c r="C13814" s="2" t="s">
        <v>83</v>
      </c>
      <c r="D13814" s="2" t="s">
        <v>84</v>
      </c>
      <c r="E13814" s="2" t="s">
        <v>11686</v>
      </c>
      <c r="F13814" s="2">
        <v>12191600</v>
      </c>
      <c r="G13814" s="2" t="s">
        <v>511</v>
      </c>
      <c r="H13814" s="2">
        <v>4</v>
      </c>
      <c r="I13814" s="2">
        <v>6</v>
      </c>
      <c r="J13814" s="2">
        <v>10</v>
      </c>
      <c r="K13814" s="2">
        <v>3</v>
      </c>
      <c r="L13814" s="3">
        <v>3960000</v>
      </c>
      <c r="M13814" s="2" t="s">
        <v>17383</v>
      </c>
      <c r="N13814" s="4" t="s">
        <v>21</v>
      </c>
    </row>
    <row r="13815" spans="1:14" x14ac:dyDescent="0.25">
      <c r="A13815" s="1" t="s">
        <v>367</v>
      </c>
      <c r="B13815" s="2" t="s">
        <v>76</v>
      </c>
      <c r="C13815" s="2" t="s">
        <v>83</v>
      </c>
      <c r="D13815" s="2" t="s">
        <v>84</v>
      </c>
      <c r="E13815" s="2" t="s">
        <v>3935</v>
      </c>
      <c r="F13815" s="2">
        <v>11101518</v>
      </c>
      <c r="G13815" s="2" t="s">
        <v>511</v>
      </c>
      <c r="H13815" s="2">
        <v>4</v>
      </c>
      <c r="I13815" s="2">
        <v>6</v>
      </c>
      <c r="J13815" s="2">
        <v>10</v>
      </c>
      <c r="K13815" s="2">
        <v>5</v>
      </c>
      <c r="L13815" s="3">
        <v>168000</v>
      </c>
      <c r="M13815" s="2" t="s">
        <v>17387</v>
      </c>
      <c r="N13815" s="4" t="s">
        <v>21</v>
      </c>
    </row>
    <row r="13816" spans="1:14" x14ac:dyDescent="0.25">
      <c r="A13816" s="1" t="s">
        <v>367</v>
      </c>
      <c r="B13816" s="2" t="s">
        <v>86</v>
      </c>
      <c r="C13816" s="2" t="s">
        <v>684</v>
      </c>
      <c r="D13816" s="2" t="s">
        <v>17900</v>
      </c>
      <c r="E13816" s="2" t="s">
        <v>11687</v>
      </c>
      <c r="F13816" s="2">
        <v>25172503</v>
      </c>
      <c r="G13816" s="2" t="s">
        <v>511</v>
      </c>
      <c r="H13816" s="2">
        <v>4</v>
      </c>
      <c r="I13816" s="2">
        <v>6</v>
      </c>
      <c r="J13816" s="2">
        <v>10</v>
      </c>
      <c r="K13816" s="2">
        <v>2</v>
      </c>
      <c r="L13816" s="3">
        <v>3900000</v>
      </c>
      <c r="M13816" s="2" t="s">
        <v>0</v>
      </c>
      <c r="N13816" s="4" t="s">
        <v>21</v>
      </c>
    </row>
    <row r="13817" spans="1:14" x14ac:dyDescent="0.25">
      <c r="A13817" s="1" t="s">
        <v>367</v>
      </c>
      <c r="B13817" s="2" t="s">
        <v>86</v>
      </c>
      <c r="C13817" s="2" t="s">
        <v>684</v>
      </c>
      <c r="D13817" s="2" t="s">
        <v>17900</v>
      </c>
      <c r="E13817" s="2" t="s">
        <v>11688</v>
      </c>
      <c r="F13817" s="2">
        <v>31162700</v>
      </c>
      <c r="G13817" s="2" t="s">
        <v>511</v>
      </c>
      <c r="H13817" s="2">
        <v>4</v>
      </c>
      <c r="I13817" s="2">
        <v>6</v>
      </c>
      <c r="J13817" s="2">
        <v>10</v>
      </c>
      <c r="K13817" s="2">
        <v>6</v>
      </c>
      <c r="L13817" s="3">
        <v>1365000</v>
      </c>
      <c r="M13817" s="2" t="s">
        <v>0</v>
      </c>
      <c r="N13817" s="4" t="s">
        <v>21</v>
      </c>
    </row>
    <row r="13818" spans="1:14" x14ac:dyDescent="0.25">
      <c r="A13818" s="1" t="s">
        <v>367</v>
      </c>
      <c r="B13818" s="2" t="s">
        <v>86</v>
      </c>
      <c r="C13818" s="2" t="s">
        <v>87</v>
      </c>
      <c r="D13818" s="2" t="s">
        <v>88</v>
      </c>
      <c r="E13818" s="2" t="s">
        <v>11689</v>
      </c>
      <c r="F13818" s="2">
        <v>13101601</v>
      </c>
      <c r="G13818" s="2" t="s">
        <v>511</v>
      </c>
      <c r="H13818" s="2">
        <v>4</v>
      </c>
      <c r="I13818" s="2">
        <v>6</v>
      </c>
      <c r="J13818" s="2">
        <v>10</v>
      </c>
      <c r="K13818" s="2">
        <v>1</v>
      </c>
      <c r="L13818" s="3">
        <v>2275000</v>
      </c>
      <c r="M13818" s="2" t="s">
        <v>0</v>
      </c>
      <c r="N13818" s="4" t="s">
        <v>21</v>
      </c>
    </row>
    <row r="13819" spans="1:14" x14ac:dyDescent="0.25">
      <c r="A13819" s="1" t="s">
        <v>367</v>
      </c>
      <c r="B13819" s="2" t="s">
        <v>86</v>
      </c>
      <c r="C13819" s="2" t="s">
        <v>87</v>
      </c>
      <c r="D13819" s="2" t="s">
        <v>88</v>
      </c>
      <c r="E13819" s="2" t="s">
        <v>11690</v>
      </c>
      <c r="F13819" s="2">
        <v>31411501</v>
      </c>
      <c r="G13819" s="2" t="s">
        <v>511</v>
      </c>
      <c r="H13819" s="2">
        <v>4</v>
      </c>
      <c r="I13819" s="2">
        <v>6</v>
      </c>
      <c r="J13819" s="2">
        <v>10</v>
      </c>
      <c r="K13819" s="2">
        <v>4</v>
      </c>
      <c r="L13819" s="3">
        <v>299000</v>
      </c>
      <c r="M13819" s="2" t="s">
        <v>0</v>
      </c>
      <c r="N13819" s="4" t="s">
        <v>21</v>
      </c>
    </row>
    <row r="13820" spans="1:14" x14ac:dyDescent="0.25">
      <c r="A13820" s="1" t="s">
        <v>367</v>
      </c>
      <c r="B13820" s="2" t="s">
        <v>86</v>
      </c>
      <c r="C13820" s="2" t="s">
        <v>87</v>
      </c>
      <c r="D13820" s="2" t="s">
        <v>88</v>
      </c>
      <c r="E13820" s="2" t="s">
        <v>11691</v>
      </c>
      <c r="F13820" s="2">
        <v>31411501</v>
      </c>
      <c r="G13820" s="2" t="s">
        <v>511</v>
      </c>
      <c r="H13820" s="2">
        <v>4</v>
      </c>
      <c r="I13820" s="2">
        <v>6</v>
      </c>
      <c r="J13820" s="2">
        <v>10</v>
      </c>
      <c r="K13820" s="2">
        <v>4</v>
      </c>
      <c r="L13820" s="3">
        <v>13000</v>
      </c>
      <c r="M13820" s="2" t="s">
        <v>0</v>
      </c>
      <c r="N13820" s="4" t="s">
        <v>21</v>
      </c>
    </row>
    <row r="13821" spans="1:14" x14ac:dyDescent="0.25">
      <c r="A13821" s="1" t="s">
        <v>367</v>
      </c>
      <c r="B13821" s="2" t="s">
        <v>86</v>
      </c>
      <c r="C13821" s="2" t="s">
        <v>87</v>
      </c>
      <c r="D13821" s="2" t="s">
        <v>88</v>
      </c>
      <c r="E13821" s="2" t="s">
        <v>11692</v>
      </c>
      <c r="F13821" s="2">
        <v>31411501</v>
      </c>
      <c r="G13821" s="2" t="s">
        <v>511</v>
      </c>
      <c r="H13821" s="2">
        <v>4</v>
      </c>
      <c r="I13821" s="2">
        <v>6</v>
      </c>
      <c r="J13821" s="2">
        <v>10</v>
      </c>
      <c r="K13821" s="2">
        <v>4</v>
      </c>
      <c r="L13821" s="3">
        <v>13000</v>
      </c>
      <c r="M13821" s="2" t="s">
        <v>0</v>
      </c>
      <c r="N13821" s="4" t="s">
        <v>21</v>
      </c>
    </row>
    <row r="13822" spans="1:14" x14ac:dyDescent="0.25">
      <c r="A13822" s="1" t="s">
        <v>367</v>
      </c>
      <c r="B13822" s="2" t="s">
        <v>86</v>
      </c>
      <c r="C13822" s="2" t="s">
        <v>87</v>
      </c>
      <c r="D13822" s="2" t="s">
        <v>88</v>
      </c>
      <c r="E13822" s="2" t="s">
        <v>11693</v>
      </c>
      <c r="F13822" s="2">
        <v>31411501</v>
      </c>
      <c r="G13822" s="2" t="s">
        <v>511</v>
      </c>
      <c r="H13822" s="2">
        <v>4</v>
      </c>
      <c r="I13822" s="2">
        <v>6</v>
      </c>
      <c r="J13822" s="2">
        <v>10</v>
      </c>
      <c r="K13822" s="2">
        <v>4</v>
      </c>
      <c r="L13822" s="3">
        <v>22620</v>
      </c>
      <c r="M13822" s="2" t="s">
        <v>0</v>
      </c>
      <c r="N13822" s="4" t="s">
        <v>21</v>
      </c>
    </row>
    <row r="13823" spans="1:14" x14ac:dyDescent="0.25">
      <c r="A13823" s="1" t="s">
        <v>367</v>
      </c>
      <c r="B13823" s="2" t="s">
        <v>86</v>
      </c>
      <c r="C13823" s="2" t="s">
        <v>87</v>
      </c>
      <c r="D13823" s="2" t="s">
        <v>88</v>
      </c>
      <c r="E13823" s="2" t="s">
        <v>11694</v>
      </c>
      <c r="F13823" s="2">
        <v>13101601</v>
      </c>
      <c r="G13823" s="2" t="s">
        <v>511</v>
      </c>
      <c r="H13823" s="2">
        <v>4</v>
      </c>
      <c r="I13823" s="2">
        <v>6</v>
      </c>
      <c r="J13823" s="2">
        <v>10</v>
      </c>
      <c r="K13823" s="2">
        <v>1</v>
      </c>
      <c r="L13823" s="3">
        <v>2943000</v>
      </c>
      <c r="M13823" s="2" t="s">
        <v>0</v>
      </c>
      <c r="N13823" s="4" t="s">
        <v>21</v>
      </c>
    </row>
    <row r="13824" spans="1:14" x14ac:dyDescent="0.25">
      <c r="A13824" s="1" t="s">
        <v>367</v>
      </c>
      <c r="B13824" s="2" t="s">
        <v>86</v>
      </c>
      <c r="C13824" s="2" t="s">
        <v>87</v>
      </c>
      <c r="D13824" s="2" t="s">
        <v>88</v>
      </c>
      <c r="E13824" s="2" t="s">
        <v>11695</v>
      </c>
      <c r="F13824" s="2">
        <v>31411501</v>
      </c>
      <c r="G13824" s="2" t="s">
        <v>511</v>
      </c>
      <c r="H13824" s="2">
        <v>4</v>
      </c>
      <c r="I13824" s="2">
        <v>6</v>
      </c>
      <c r="J13824" s="2">
        <v>10</v>
      </c>
      <c r="K13824" s="2">
        <v>2</v>
      </c>
      <c r="L13824" s="3">
        <v>2228800</v>
      </c>
      <c r="M13824" s="2" t="s">
        <v>0</v>
      </c>
      <c r="N13824" s="4" t="s">
        <v>21</v>
      </c>
    </row>
    <row r="13825" spans="1:14" x14ac:dyDescent="0.25">
      <c r="A13825" s="1" t="s">
        <v>367</v>
      </c>
      <c r="B13825" s="2" t="s">
        <v>86</v>
      </c>
      <c r="C13825" s="2" t="s">
        <v>87</v>
      </c>
      <c r="D13825" s="2" t="s">
        <v>88</v>
      </c>
      <c r="E13825" s="2" t="s">
        <v>11696</v>
      </c>
      <c r="F13825" s="2">
        <v>31411501</v>
      </c>
      <c r="G13825" s="2" t="s">
        <v>511</v>
      </c>
      <c r="H13825" s="2">
        <v>4</v>
      </c>
      <c r="I13825" s="2">
        <v>6</v>
      </c>
      <c r="J13825" s="2">
        <v>10</v>
      </c>
      <c r="K13825" s="2">
        <v>4</v>
      </c>
      <c r="L13825" s="3">
        <v>2240000</v>
      </c>
      <c r="M13825" s="2" t="s">
        <v>0</v>
      </c>
      <c r="N13825" s="4" t="s">
        <v>21</v>
      </c>
    </row>
    <row r="13826" spans="1:14" x14ac:dyDescent="0.25">
      <c r="A13826" s="1" t="s">
        <v>367</v>
      </c>
      <c r="B13826" s="2" t="s">
        <v>86</v>
      </c>
      <c r="C13826" s="2" t="s">
        <v>87</v>
      </c>
      <c r="D13826" s="2" t="s">
        <v>88</v>
      </c>
      <c r="E13826" s="2" t="s">
        <v>11697</v>
      </c>
      <c r="F13826" s="2">
        <v>52101511</v>
      </c>
      <c r="G13826" s="2" t="s">
        <v>511</v>
      </c>
      <c r="H13826" s="2">
        <v>4</v>
      </c>
      <c r="I13826" s="2">
        <v>6</v>
      </c>
      <c r="J13826" s="2">
        <v>10</v>
      </c>
      <c r="K13826" s="2">
        <v>12</v>
      </c>
      <c r="L13826" s="3">
        <v>8640000</v>
      </c>
      <c r="M13826" s="2" t="s">
        <v>17389</v>
      </c>
      <c r="N13826" s="4" t="s">
        <v>21</v>
      </c>
    </row>
    <row r="13827" spans="1:14" x14ac:dyDescent="0.25">
      <c r="A13827" s="1" t="s">
        <v>367</v>
      </c>
      <c r="B13827" s="2" t="s">
        <v>86</v>
      </c>
      <c r="C13827" s="2" t="s">
        <v>87</v>
      </c>
      <c r="D13827" s="2" t="s">
        <v>88</v>
      </c>
      <c r="E13827" s="2" t="s">
        <v>11698</v>
      </c>
      <c r="F13827" s="2">
        <v>52101511</v>
      </c>
      <c r="G13827" s="2" t="s">
        <v>511</v>
      </c>
      <c r="H13827" s="2">
        <v>4</v>
      </c>
      <c r="I13827" s="2">
        <v>6</v>
      </c>
      <c r="J13827" s="2">
        <v>10</v>
      </c>
      <c r="K13827" s="2">
        <v>1</v>
      </c>
      <c r="L13827" s="3">
        <v>3056600</v>
      </c>
      <c r="M13827" s="2" t="s">
        <v>0</v>
      </c>
      <c r="N13827" s="4" t="s">
        <v>21</v>
      </c>
    </row>
    <row r="13828" spans="1:14" x14ac:dyDescent="0.25">
      <c r="A13828" s="1" t="s">
        <v>367</v>
      </c>
      <c r="B13828" s="2" t="s">
        <v>86</v>
      </c>
      <c r="C13828" s="2" t="s">
        <v>90</v>
      </c>
      <c r="D13828" s="2" t="s">
        <v>91</v>
      </c>
      <c r="E13828" s="2" t="s">
        <v>11699</v>
      </c>
      <c r="F13828" s="2">
        <v>11162100</v>
      </c>
      <c r="G13828" s="2" t="s">
        <v>511</v>
      </c>
      <c r="H13828" s="2">
        <v>4</v>
      </c>
      <c r="I13828" s="2">
        <v>6</v>
      </c>
      <c r="J13828" s="2">
        <v>10</v>
      </c>
      <c r="K13828" s="2">
        <v>44</v>
      </c>
      <c r="L13828" s="3">
        <v>1738000</v>
      </c>
      <c r="M13828" s="2" t="s">
        <v>17389</v>
      </c>
      <c r="N13828" s="4" t="s">
        <v>21</v>
      </c>
    </row>
    <row r="13829" spans="1:14" x14ac:dyDescent="0.25">
      <c r="A13829" s="1" t="s">
        <v>367</v>
      </c>
      <c r="B13829" s="2" t="s">
        <v>86</v>
      </c>
      <c r="C13829" s="2" t="s">
        <v>90</v>
      </c>
      <c r="D13829" s="2" t="s">
        <v>91</v>
      </c>
      <c r="E13829" s="2" t="s">
        <v>11700</v>
      </c>
      <c r="F13829" s="2">
        <v>40142020</v>
      </c>
      <c r="G13829" s="2" t="s">
        <v>511</v>
      </c>
      <c r="H13829" s="2">
        <v>4</v>
      </c>
      <c r="I13829" s="2">
        <v>6</v>
      </c>
      <c r="J13829" s="2">
        <v>10</v>
      </c>
      <c r="K13829" s="2">
        <v>3</v>
      </c>
      <c r="L13829" s="3">
        <v>975000</v>
      </c>
      <c r="M13829" s="2" t="s">
        <v>17389</v>
      </c>
      <c r="N13829" s="4" t="s">
        <v>21</v>
      </c>
    </row>
    <row r="13830" spans="1:14" x14ac:dyDescent="0.25">
      <c r="A13830" s="1" t="s">
        <v>367</v>
      </c>
      <c r="B13830" s="2" t="s">
        <v>86</v>
      </c>
      <c r="C13830" s="2" t="s">
        <v>90</v>
      </c>
      <c r="D13830" s="2" t="s">
        <v>91</v>
      </c>
      <c r="E13830" s="2" t="s">
        <v>11701</v>
      </c>
      <c r="F13830" s="2">
        <v>41104900</v>
      </c>
      <c r="G13830" s="2" t="s">
        <v>511</v>
      </c>
      <c r="H13830" s="2">
        <v>4</v>
      </c>
      <c r="I13830" s="2">
        <v>6</v>
      </c>
      <c r="J13830" s="2">
        <v>10</v>
      </c>
      <c r="K13830" s="2">
        <v>1</v>
      </c>
      <c r="L13830" s="3">
        <v>2299500</v>
      </c>
      <c r="M13830" s="2" t="s">
        <v>0</v>
      </c>
      <c r="N13830" s="4" t="s">
        <v>21</v>
      </c>
    </row>
    <row r="13831" spans="1:14" x14ac:dyDescent="0.25">
      <c r="A13831" s="1" t="s">
        <v>367</v>
      </c>
      <c r="B13831" s="2" t="s">
        <v>86</v>
      </c>
      <c r="C13831" s="2" t="s">
        <v>90</v>
      </c>
      <c r="D13831" s="2" t="s">
        <v>91</v>
      </c>
      <c r="E13831" s="2" t="s">
        <v>11702</v>
      </c>
      <c r="F13831" s="2">
        <v>41104900</v>
      </c>
      <c r="G13831" s="2" t="s">
        <v>511</v>
      </c>
      <c r="H13831" s="2">
        <v>4</v>
      </c>
      <c r="I13831" s="2">
        <v>6</v>
      </c>
      <c r="J13831" s="2">
        <v>10</v>
      </c>
      <c r="K13831" s="2">
        <v>3</v>
      </c>
      <c r="L13831" s="3">
        <v>9840000</v>
      </c>
      <c r="M13831" s="2" t="s">
        <v>0</v>
      </c>
      <c r="N13831" s="4" t="s">
        <v>21</v>
      </c>
    </row>
    <row r="13832" spans="1:14" x14ac:dyDescent="0.25">
      <c r="A13832" s="1" t="s">
        <v>367</v>
      </c>
      <c r="B13832" s="2" t="s">
        <v>86</v>
      </c>
      <c r="C13832" s="2" t="s">
        <v>90</v>
      </c>
      <c r="D13832" s="2" t="s">
        <v>91</v>
      </c>
      <c r="E13832" s="2" t="s">
        <v>11703</v>
      </c>
      <c r="F13832" s="2">
        <v>52152102</v>
      </c>
      <c r="G13832" s="2" t="s">
        <v>511</v>
      </c>
      <c r="H13832" s="2">
        <v>4</v>
      </c>
      <c r="I13832" s="2">
        <v>6</v>
      </c>
      <c r="J13832" s="2">
        <v>10</v>
      </c>
      <c r="K13832" s="2">
        <v>1</v>
      </c>
      <c r="L13832" s="3">
        <v>409500</v>
      </c>
      <c r="M13832" s="2" t="s">
        <v>0</v>
      </c>
      <c r="N13832" s="4" t="s">
        <v>21</v>
      </c>
    </row>
    <row r="13833" spans="1:14" x14ac:dyDescent="0.25">
      <c r="A13833" s="1" t="s">
        <v>367</v>
      </c>
      <c r="B13833" s="2" t="s">
        <v>86</v>
      </c>
      <c r="C13833" s="2" t="s">
        <v>90</v>
      </c>
      <c r="D13833" s="2" t="s">
        <v>91</v>
      </c>
      <c r="E13833" s="2" t="s">
        <v>11704</v>
      </c>
      <c r="F13833" s="2">
        <v>52152102</v>
      </c>
      <c r="G13833" s="2" t="s">
        <v>511</v>
      </c>
      <c r="H13833" s="2">
        <v>4</v>
      </c>
      <c r="I13833" s="2">
        <v>6</v>
      </c>
      <c r="J13833" s="2">
        <v>10</v>
      </c>
      <c r="K13833" s="2">
        <v>1</v>
      </c>
      <c r="L13833" s="3">
        <v>459000</v>
      </c>
      <c r="M13833" s="2" t="s">
        <v>0</v>
      </c>
      <c r="N13833" s="4" t="s">
        <v>21</v>
      </c>
    </row>
    <row r="13834" spans="1:14" x14ac:dyDescent="0.25">
      <c r="A13834" s="1" t="s">
        <v>367</v>
      </c>
      <c r="B13834" s="2" t="s">
        <v>86</v>
      </c>
      <c r="C13834" s="2" t="s">
        <v>90</v>
      </c>
      <c r="D13834" s="2" t="s">
        <v>91</v>
      </c>
      <c r="E13834" s="2" t="s">
        <v>11705</v>
      </c>
      <c r="F13834" s="2">
        <v>13111201</v>
      </c>
      <c r="G13834" s="2" t="s">
        <v>511</v>
      </c>
      <c r="H13834" s="2">
        <v>4</v>
      </c>
      <c r="I13834" s="2">
        <v>6</v>
      </c>
      <c r="J13834" s="2">
        <v>10</v>
      </c>
      <c r="K13834" s="2">
        <v>18</v>
      </c>
      <c r="L13834" s="3">
        <v>1440000</v>
      </c>
      <c r="M13834" s="2" t="s">
        <v>17389</v>
      </c>
      <c r="N13834" s="4" t="s">
        <v>21</v>
      </c>
    </row>
    <row r="13835" spans="1:14" x14ac:dyDescent="0.25">
      <c r="A13835" s="1" t="s">
        <v>367</v>
      </c>
      <c r="B13835" s="2" t="s">
        <v>86</v>
      </c>
      <c r="C13835" s="2" t="s">
        <v>246</v>
      </c>
      <c r="D13835" s="2" t="s">
        <v>247</v>
      </c>
      <c r="E13835" s="2" t="s">
        <v>11706</v>
      </c>
      <c r="F13835" s="2">
        <v>31201517</v>
      </c>
      <c r="G13835" s="2" t="s">
        <v>511</v>
      </c>
      <c r="H13835" s="2">
        <v>4</v>
      </c>
      <c r="I13835" s="2">
        <v>6</v>
      </c>
      <c r="J13835" s="2">
        <v>10</v>
      </c>
      <c r="K13835" s="2">
        <v>2</v>
      </c>
      <c r="L13835" s="3">
        <v>208000</v>
      </c>
      <c r="M13835" s="2" t="s">
        <v>0</v>
      </c>
      <c r="N13835" s="4" t="s">
        <v>21</v>
      </c>
    </row>
    <row r="13836" spans="1:14" x14ac:dyDescent="0.25">
      <c r="A13836" s="1" t="s">
        <v>367</v>
      </c>
      <c r="B13836" s="2" t="s">
        <v>86</v>
      </c>
      <c r="C13836" s="2" t="s">
        <v>246</v>
      </c>
      <c r="D13836" s="2" t="s">
        <v>247</v>
      </c>
      <c r="E13836" s="2" t="s">
        <v>11707</v>
      </c>
      <c r="F13836" s="2">
        <v>31201517</v>
      </c>
      <c r="G13836" s="2" t="s">
        <v>511</v>
      </c>
      <c r="H13836" s="2">
        <v>4</v>
      </c>
      <c r="I13836" s="2">
        <v>6</v>
      </c>
      <c r="J13836" s="2">
        <v>10</v>
      </c>
      <c r="K13836" s="2">
        <v>2</v>
      </c>
      <c r="L13836" s="3">
        <v>205200</v>
      </c>
      <c r="M13836" s="2" t="s">
        <v>0</v>
      </c>
      <c r="N13836" s="4" t="s">
        <v>21</v>
      </c>
    </row>
    <row r="13837" spans="1:14" x14ac:dyDescent="0.25">
      <c r="A13837" s="1" t="s">
        <v>367</v>
      </c>
      <c r="B13837" s="2" t="s">
        <v>86</v>
      </c>
      <c r="C13837" s="2" t="s">
        <v>246</v>
      </c>
      <c r="D13837" s="2" t="s">
        <v>247</v>
      </c>
      <c r="E13837" s="2" t="s">
        <v>11708</v>
      </c>
      <c r="F13837" s="2">
        <v>31201517</v>
      </c>
      <c r="G13837" s="2" t="s">
        <v>511</v>
      </c>
      <c r="H13837" s="2">
        <v>4</v>
      </c>
      <c r="I13837" s="2">
        <v>6</v>
      </c>
      <c r="J13837" s="2">
        <v>10</v>
      </c>
      <c r="K13837" s="2">
        <v>4</v>
      </c>
      <c r="L13837" s="3">
        <v>887600</v>
      </c>
      <c r="M13837" s="2" t="s">
        <v>0</v>
      </c>
      <c r="N13837" s="4" t="s">
        <v>21</v>
      </c>
    </row>
    <row r="13838" spans="1:14" x14ac:dyDescent="0.25">
      <c r="A13838" s="1" t="s">
        <v>367</v>
      </c>
      <c r="B13838" s="2" t="s">
        <v>86</v>
      </c>
      <c r="C13838" s="2" t="s">
        <v>93</v>
      </c>
      <c r="D13838" s="2" t="s">
        <v>94</v>
      </c>
      <c r="E13838" s="2" t="s">
        <v>11709</v>
      </c>
      <c r="F13838" s="2">
        <v>13111200</v>
      </c>
      <c r="G13838" s="2" t="s">
        <v>511</v>
      </c>
      <c r="H13838" s="2">
        <v>4</v>
      </c>
      <c r="I13838" s="2">
        <v>6</v>
      </c>
      <c r="J13838" s="2">
        <v>10</v>
      </c>
      <c r="K13838" s="2">
        <v>2</v>
      </c>
      <c r="L13838" s="3">
        <v>180000</v>
      </c>
      <c r="M13838" s="2" t="s">
        <v>0</v>
      </c>
      <c r="N13838" s="4" t="s">
        <v>21</v>
      </c>
    </row>
    <row r="13839" spans="1:14" x14ac:dyDescent="0.25">
      <c r="A13839" s="1" t="s">
        <v>367</v>
      </c>
      <c r="B13839" s="2" t="s">
        <v>86</v>
      </c>
      <c r="C13839" s="2" t="s">
        <v>93</v>
      </c>
      <c r="D13839" s="2" t="s">
        <v>94</v>
      </c>
      <c r="E13839" s="2" t="s">
        <v>11710</v>
      </c>
      <c r="F13839" s="2">
        <v>24141511</v>
      </c>
      <c r="G13839" s="2" t="s">
        <v>511</v>
      </c>
      <c r="H13839" s="2">
        <v>4</v>
      </c>
      <c r="I13839" s="2">
        <v>6</v>
      </c>
      <c r="J13839" s="2">
        <v>10</v>
      </c>
      <c r="K13839" s="2">
        <v>4</v>
      </c>
      <c r="L13839" s="3">
        <v>13000</v>
      </c>
      <c r="M13839" s="2" t="s">
        <v>0</v>
      </c>
      <c r="N13839" s="4" t="s">
        <v>21</v>
      </c>
    </row>
    <row r="13840" spans="1:14" x14ac:dyDescent="0.25">
      <c r="A13840" s="1" t="s">
        <v>367</v>
      </c>
      <c r="B13840" s="2" t="s">
        <v>86</v>
      </c>
      <c r="C13840" s="2" t="s">
        <v>93</v>
      </c>
      <c r="D13840" s="2" t="s">
        <v>94</v>
      </c>
      <c r="E13840" s="2" t="s">
        <v>11711</v>
      </c>
      <c r="F13840" s="2">
        <v>24141511</v>
      </c>
      <c r="G13840" s="2" t="s">
        <v>511</v>
      </c>
      <c r="H13840" s="2">
        <v>4</v>
      </c>
      <c r="I13840" s="2">
        <v>6</v>
      </c>
      <c r="J13840" s="2">
        <v>10</v>
      </c>
      <c r="K13840" s="2">
        <v>2</v>
      </c>
      <c r="L13840" s="3">
        <v>10400</v>
      </c>
      <c r="M13840" s="2" t="s">
        <v>0</v>
      </c>
      <c r="N13840" s="4" t="s">
        <v>21</v>
      </c>
    </row>
    <row r="13841" spans="1:14" x14ac:dyDescent="0.25">
      <c r="A13841" s="1" t="s">
        <v>367</v>
      </c>
      <c r="B13841" s="2" t="s">
        <v>86</v>
      </c>
      <c r="C13841" s="2" t="s">
        <v>93</v>
      </c>
      <c r="D13841" s="2" t="s">
        <v>94</v>
      </c>
      <c r="E13841" s="2" t="s">
        <v>11712</v>
      </c>
      <c r="F13841" s="2">
        <v>24141511</v>
      </c>
      <c r="G13841" s="2" t="s">
        <v>511</v>
      </c>
      <c r="H13841" s="2">
        <v>4</v>
      </c>
      <c r="I13841" s="2">
        <v>6</v>
      </c>
      <c r="J13841" s="2">
        <v>10</v>
      </c>
      <c r="K13841" s="2">
        <v>1</v>
      </c>
      <c r="L13841" s="3">
        <v>13000</v>
      </c>
      <c r="M13841" s="2" t="s">
        <v>0</v>
      </c>
      <c r="N13841" s="4" t="s">
        <v>21</v>
      </c>
    </row>
    <row r="13842" spans="1:14" x14ac:dyDescent="0.25">
      <c r="A13842" s="1" t="s">
        <v>367</v>
      </c>
      <c r="B13842" s="2" t="s">
        <v>86</v>
      </c>
      <c r="C13842" s="2" t="s">
        <v>93</v>
      </c>
      <c r="D13842" s="2" t="s">
        <v>94</v>
      </c>
      <c r="E13842" s="2" t="s">
        <v>11713</v>
      </c>
      <c r="F13842" s="2">
        <v>31201502</v>
      </c>
      <c r="G13842" s="2" t="s">
        <v>511</v>
      </c>
      <c r="H13842" s="2">
        <v>4</v>
      </c>
      <c r="I13842" s="2">
        <v>6</v>
      </c>
      <c r="J13842" s="2">
        <v>10</v>
      </c>
      <c r="K13842" s="2">
        <v>2</v>
      </c>
      <c r="L13842" s="3">
        <v>78000</v>
      </c>
      <c r="M13842" s="2" t="s">
        <v>0</v>
      </c>
      <c r="N13842" s="4" t="s">
        <v>21</v>
      </c>
    </row>
    <row r="13843" spans="1:14" x14ac:dyDescent="0.25">
      <c r="A13843" s="1" t="s">
        <v>367</v>
      </c>
      <c r="B13843" s="2" t="s">
        <v>86</v>
      </c>
      <c r="C13843" s="2" t="s">
        <v>93</v>
      </c>
      <c r="D13843" s="2" t="s">
        <v>94</v>
      </c>
      <c r="E13843" s="2" t="s">
        <v>11714</v>
      </c>
      <c r="F13843" s="2">
        <v>20121915</v>
      </c>
      <c r="G13843" s="2" t="s">
        <v>511</v>
      </c>
      <c r="H13843" s="2">
        <v>4</v>
      </c>
      <c r="I13843" s="2">
        <v>6</v>
      </c>
      <c r="J13843" s="2">
        <v>10</v>
      </c>
      <c r="K13843" s="2">
        <v>3</v>
      </c>
      <c r="L13843" s="3">
        <v>3060000</v>
      </c>
      <c r="M13843" s="2" t="s">
        <v>0</v>
      </c>
      <c r="N13843" s="4" t="s">
        <v>21</v>
      </c>
    </row>
    <row r="13844" spans="1:14" x14ac:dyDescent="0.25">
      <c r="A13844" s="1" t="s">
        <v>367</v>
      </c>
      <c r="B13844" s="2" t="s">
        <v>86</v>
      </c>
      <c r="C13844" s="2" t="s">
        <v>93</v>
      </c>
      <c r="D13844" s="2" t="s">
        <v>94</v>
      </c>
      <c r="E13844" s="2" t="s">
        <v>11715</v>
      </c>
      <c r="F13844" s="2">
        <v>13111300</v>
      </c>
      <c r="G13844" s="2" t="s">
        <v>511</v>
      </c>
      <c r="H13844" s="2">
        <v>4</v>
      </c>
      <c r="I13844" s="2">
        <v>6</v>
      </c>
      <c r="J13844" s="2">
        <v>10</v>
      </c>
      <c r="K13844" s="2">
        <v>8</v>
      </c>
      <c r="L13844" s="3">
        <v>8880000</v>
      </c>
      <c r="M13844" s="2" t="s">
        <v>0</v>
      </c>
      <c r="N13844" s="4" t="s">
        <v>21</v>
      </c>
    </row>
    <row r="13845" spans="1:14" x14ac:dyDescent="0.25">
      <c r="A13845" s="1" t="s">
        <v>367</v>
      </c>
      <c r="B13845" s="2" t="s">
        <v>86</v>
      </c>
      <c r="C13845" s="2" t="s">
        <v>93</v>
      </c>
      <c r="D13845" s="2" t="s">
        <v>94</v>
      </c>
      <c r="E13845" s="2" t="s">
        <v>11716</v>
      </c>
      <c r="F13845" s="2">
        <v>13111300</v>
      </c>
      <c r="G13845" s="2" t="s">
        <v>511</v>
      </c>
      <c r="H13845" s="2">
        <v>4</v>
      </c>
      <c r="I13845" s="2">
        <v>6</v>
      </c>
      <c r="J13845" s="2">
        <v>10</v>
      </c>
      <c r="K13845" s="2">
        <v>5</v>
      </c>
      <c r="L13845" s="3">
        <v>2867500</v>
      </c>
      <c r="M13845" s="2" t="s">
        <v>0</v>
      </c>
      <c r="N13845" s="4" t="s">
        <v>21</v>
      </c>
    </row>
    <row r="13846" spans="1:14" x14ac:dyDescent="0.25">
      <c r="A13846" s="1" t="s">
        <v>367</v>
      </c>
      <c r="B13846" s="2" t="s">
        <v>86</v>
      </c>
      <c r="C13846" s="2" t="s">
        <v>93</v>
      </c>
      <c r="D13846" s="2" t="s">
        <v>94</v>
      </c>
      <c r="E13846" s="2" t="s">
        <v>11717</v>
      </c>
      <c r="F13846" s="2">
        <v>13111300</v>
      </c>
      <c r="G13846" s="2" t="s">
        <v>511</v>
      </c>
      <c r="H13846" s="2">
        <v>4</v>
      </c>
      <c r="I13846" s="2">
        <v>6</v>
      </c>
      <c r="J13846" s="2">
        <v>10</v>
      </c>
      <c r="K13846" s="2">
        <v>6</v>
      </c>
      <c r="L13846" s="3">
        <v>20961684</v>
      </c>
      <c r="M13846" s="2" t="s">
        <v>0</v>
      </c>
      <c r="N13846" s="4" t="s">
        <v>21</v>
      </c>
    </row>
    <row r="13847" spans="1:14" x14ac:dyDescent="0.25">
      <c r="A13847" s="1" t="s">
        <v>367</v>
      </c>
      <c r="B13847" s="2" t="s">
        <v>86</v>
      </c>
      <c r="C13847" s="2" t="s">
        <v>93</v>
      </c>
      <c r="D13847" s="2" t="s">
        <v>94</v>
      </c>
      <c r="E13847" s="2" t="s">
        <v>11718</v>
      </c>
      <c r="F13847" s="2">
        <v>13111300</v>
      </c>
      <c r="G13847" s="2" t="s">
        <v>511</v>
      </c>
      <c r="H13847" s="2">
        <v>4</v>
      </c>
      <c r="I13847" s="2">
        <v>6</v>
      </c>
      <c r="J13847" s="2">
        <v>10</v>
      </c>
      <c r="K13847" s="2">
        <v>6</v>
      </c>
      <c r="L13847" s="3">
        <v>13586400</v>
      </c>
      <c r="M13847" s="2" t="s">
        <v>0</v>
      </c>
      <c r="N13847" s="4" t="s">
        <v>21</v>
      </c>
    </row>
    <row r="13848" spans="1:14" x14ac:dyDescent="0.25">
      <c r="A13848" s="1" t="s">
        <v>367</v>
      </c>
      <c r="B13848" s="2" t="s">
        <v>86</v>
      </c>
      <c r="C13848" s="2" t="s">
        <v>93</v>
      </c>
      <c r="D13848" s="2" t="s">
        <v>94</v>
      </c>
      <c r="E13848" s="2" t="s">
        <v>11719</v>
      </c>
      <c r="F13848" s="2">
        <v>13111300</v>
      </c>
      <c r="G13848" s="2" t="s">
        <v>511</v>
      </c>
      <c r="H13848" s="2">
        <v>4</v>
      </c>
      <c r="I13848" s="2">
        <v>6</v>
      </c>
      <c r="J13848" s="2">
        <v>10</v>
      </c>
      <c r="K13848" s="2">
        <v>1</v>
      </c>
      <c r="L13848" s="3">
        <v>48000</v>
      </c>
      <c r="M13848" s="2" t="s">
        <v>0</v>
      </c>
      <c r="N13848" s="4" t="s">
        <v>21</v>
      </c>
    </row>
    <row r="13849" spans="1:14" x14ac:dyDescent="0.25">
      <c r="A13849" s="1" t="s">
        <v>367</v>
      </c>
      <c r="B13849" s="2" t="s">
        <v>86</v>
      </c>
      <c r="C13849" s="2" t="s">
        <v>93</v>
      </c>
      <c r="D13849" s="2" t="s">
        <v>94</v>
      </c>
      <c r="E13849" s="2" t="s">
        <v>11720</v>
      </c>
      <c r="F13849" s="2">
        <v>13111300</v>
      </c>
      <c r="G13849" s="2" t="s">
        <v>511</v>
      </c>
      <c r="H13849" s="2">
        <v>4</v>
      </c>
      <c r="I13849" s="2">
        <v>6</v>
      </c>
      <c r="J13849" s="2">
        <v>10</v>
      </c>
      <c r="K13849" s="2">
        <v>1</v>
      </c>
      <c r="L13849" s="3">
        <v>812500</v>
      </c>
      <c r="M13849" s="2" t="s">
        <v>0</v>
      </c>
      <c r="N13849" s="4" t="s">
        <v>21</v>
      </c>
    </row>
    <row r="13850" spans="1:14" x14ac:dyDescent="0.25">
      <c r="A13850" s="1" t="s">
        <v>367</v>
      </c>
      <c r="B13850" s="2" t="s">
        <v>86</v>
      </c>
      <c r="C13850" s="2" t="s">
        <v>93</v>
      </c>
      <c r="D13850" s="2" t="s">
        <v>94</v>
      </c>
      <c r="E13850" s="2" t="s">
        <v>11721</v>
      </c>
      <c r="F13850" s="2">
        <v>41122004</v>
      </c>
      <c r="G13850" s="2" t="s">
        <v>511</v>
      </c>
      <c r="H13850" s="2">
        <v>4</v>
      </c>
      <c r="I13850" s="2">
        <v>6</v>
      </c>
      <c r="J13850" s="2">
        <v>10</v>
      </c>
      <c r="K13850" s="2">
        <v>38</v>
      </c>
      <c r="L13850" s="3">
        <v>24700</v>
      </c>
      <c r="M13850" s="2" t="s">
        <v>0</v>
      </c>
      <c r="N13850" s="4" t="s">
        <v>21</v>
      </c>
    </row>
    <row r="13851" spans="1:14" x14ac:dyDescent="0.25">
      <c r="A13851" s="1" t="s">
        <v>367</v>
      </c>
      <c r="B13851" s="2" t="s">
        <v>86</v>
      </c>
      <c r="C13851" s="2" t="s">
        <v>93</v>
      </c>
      <c r="D13851" s="2" t="s">
        <v>94</v>
      </c>
      <c r="E13851" s="2" t="s">
        <v>11722</v>
      </c>
      <c r="F13851" s="2">
        <v>13111209</v>
      </c>
      <c r="G13851" s="2" t="s">
        <v>511</v>
      </c>
      <c r="H13851" s="2">
        <v>4</v>
      </c>
      <c r="I13851" s="2">
        <v>6</v>
      </c>
      <c r="J13851" s="2">
        <v>10</v>
      </c>
      <c r="K13851" s="2">
        <v>1</v>
      </c>
      <c r="L13851" s="3">
        <v>1536000</v>
      </c>
      <c r="M13851" s="2" t="s">
        <v>0</v>
      </c>
      <c r="N13851" s="4" t="s">
        <v>21</v>
      </c>
    </row>
    <row r="13852" spans="1:14" x14ac:dyDescent="0.25">
      <c r="A13852" s="1" t="s">
        <v>367</v>
      </c>
      <c r="B13852" s="2" t="s">
        <v>1851</v>
      </c>
      <c r="C13852" s="2" t="s">
        <v>1852</v>
      </c>
      <c r="D13852" s="2" t="s">
        <v>17941</v>
      </c>
      <c r="E13852" s="2" t="s">
        <v>11723</v>
      </c>
      <c r="F13852" s="2">
        <v>11151512</v>
      </c>
      <c r="G13852" s="2" t="s">
        <v>511</v>
      </c>
      <c r="H13852" s="2">
        <v>4</v>
      </c>
      <c r="I13852" s="2">
        <v>6</v>
      </c>
      <c r="J13852" s="2">
        <v>10</v>
      </c>
      <c r="K13852" s="2">
        <v>8</v>
      </c>
      <c r="L13852" s="3">
        <v>81600000</v>
      </c>
      <c r="M13852" s="2" t="s">
        <v>17389</v>
      </c>
      <c r="N13852" s="4" t="s">
        <v>21</v>
      </c>
    </row>
    <row r="13853" spans="1:14" x14ac:dyDescent="0.25">
      <c r="A13853" s="1" t="s">
        <v>367</v>
      </c>
      <c r="B13853" s="2" t="s">
        <v>1851</v>
      </c>
      <c r="C13853" s="2" t="s">
        <v>1852</v>
      </c>
      <c r="D13853" s="2" t="s">
        <v>17941</v>
      </c>
      <c r="E13853" s="2" t="s">
        <v>11724</v>
      </c>
      <c r="F13853" s="2">
        <v>30171700</v>
      </c>
      <c r="G13853" s="2" t="s">
        <v>511</v>
      </c>
      <c r="H13853" s="2">
        <v>4</v>
      </c>
      <c r="I13853" s="2">
        <v>6</v>
      </c>
      <c r="J13853" s="2">
        <v>10</v>
      </c>
      <c r="K13853" s="2">
        <v>6</v>
      </c>
      <c r="L13853" s="3">
        <v>1612800</v>
      </c>
      <c r="M13853" s="2" t="s">
        <v>0</v>
      </c>
      <c r="N13853" s="4" t="s">
        <v>21</v>
      </c>
    </row>
    <row r="13854" spans="1:14" x14ac:dyDescent="0.25">
      <c r="A13854" s="1" t="s">
        <v>367</v>
      </c>
      <c r="B13854" s="2" t="s">
        <v>1851</v>
      </c>
      <c r="C13854" s="2" t="s">
        <v>1895</v>
      </c>
      <c r="D13854" s="2" t="s">
        <v>17946</v>
      </c>
      <c r="E13854" s="2" t="s">
        <v>11725</v>
      </c>
      <c r="F13854" s="2">
        <v>31121912</v>
      </c>
      <c r="G13854" s="2" t="s">
        <v>511</v>
      </c>
      <c r="H13854" s="2">
        <v>4</v>
      </c>
      <c r="I13854" s="2">
        <v>6</v>
      </c>
      <c r="J13854" s="2">
        <v>10</v>
      </c>
      <c r="K13854" s="2">
        <v>1</v>
      </c>
      <c r="L13854" s="3">
        <v>3780000</v>
      </c>
      <c r="M13854" s="2" t="s">
        <v>0</v>
      </c>
      <c r="N13854" s="4" t="s">
        <v>21</v>
      </c>
    </row>
    <row r="13855" spans="1:14" x14ac:dyDescent="0.25">
      <c r="A13855" s="1" t="s">
        <v>367</v>
      </c>
      <c r="B13855" s="2" t="s">
        <v>1851</v>
      </c>
      <c r="C13855" s="2" t="s">
        <v>1895</v>
      </c>
      <c r="D13855" s="2" t="s">
        <v>17946</v>
      </c>
      <c r="E13855" s="2" t="s">
        <v>11726</v>
      </c>
      <c r="F13855" s="2">
        <v>31191506</v>
      </c>
      <c r="G13855" s="2" t="s">
        <v>511</v>
      </c>
      <c r="H13855" s="2">
        <v>4</v>
      </c>
      <c r="I13855" s="2">
        <v>6</v>
      </c>
      <c r="J13855" s="2">
        <v>10</v>
      </c>
      <c r="K13855" s="2">
        <v>50</v>
      </c>
      <c r="L13855" s="3">
        <v>650000</v>
      </c>
      <c r="M13855" s="2" t="s">
        <v>0</v>
      </c>
      <c r="N13855" s="4" t="s">
        <v>21</v>
      </c>
    </row>
    <row r="13856" spans="1:14" x14ac:dyDescent="0.25">
      <c r="A13856" s="1" t="s">
        <v>367</v>
      </c>
      <c r="B13856" s="2" t="s">
        <v>1851</v>
      </c>
      <c r="C13856" s="2" t="s">
        <v>1895</v>
      </c>
      <c r="D13856" s="2" t="s">
        <v>17946</v>
      </c>
      <c r="E13856" s="2" t="s">
        <v>11727</v>
      </c>
      <c r="F13856" s="2">
        <v>31191506</v>
      </c>
      <c r="G13856" s="2" t="s">
        <v>511</v>
      </c>
      <c r="H13856" s="2">
        <v>4</v>
      </c>
      <c r="I13856" s="2">
        <v>6</v>
      </c>
      <c r="J13856" s="2">
        <v>10</v>
      </c>
      <c r="K13856" s="2">
        <v>37</v>
      </c>
      <c r="L13856" s="3">
        <v>481000</v>
      </c>
      <c r="M13856" s="2" t="s">
        <v>0</v>
      </c>
      <c r="N13856" s="4" t="s">
        <v>21</v>
      </c>
    </row>
    <row r="13857" spans="1:14" x14ac:dyDescent="0.25">
      <c r="A13857" s="1" t="s">
        <v>367</v>
      </c>
      <c r="B13857" s="2" t="s">
        <v>1851</v>
      </c>
      <c r="C13857" s="2" t="s">
        <v>1895</v>
      </c>
      <c r="D13857" s="2" t="s">
        <v>17946</v>
      </c>
      <c r="E13857" s="2" t="s">
        <v>11728</v>
      </c>
      <c r="F13857" s="2">
        <v>47121803</v>
      </c>
      <c r="G13857" s="2" t="s">
        <v>511</v>
      </c>
      <c r="H13857" s="2">
        <v>4</v>
      </c>
      <c r="I13857" s="2">
        <v>6</v>
      </c>
      <c r="J13857" s="2">
        <v>10</v>
      </c>
      <c r="K13857" s="2">
        <v>17</v>
      </c>
      <c r="L13857" s="3">
        <v>2210000</v>
      </c>
      <c r="M13857" s="2" t="s">
        <v>0</v>
      </c>
      <c r="N13857" s="4" t="s">
        <v>21</v>
      </c>
    </row>
    <row r="13858" spans="1:14" x14ac:dyDescent="0.25">
      <c r="A13858" s="1" t="s">
        <v>367</v>
      </c>
      <c r="B13858" s="2" t="s">
        <v>1851</v>
      </c>
      <c r="C13858" s="2" t="s">
        <v>1895</v>
      </c>
      <c r="D13858" s="2" t="s">
        <v>17946</v>
      </c>
      <c r="E13858" s="2" t="s">
        <v>11729</v>
      </c>
      <c r="F13858" s="2">
        <v>23101509</v>
      </c>
      <c r="G13858" s="2" t="s">
        <v>511</v>
      </c>
      <c r="H13858" s="2">
        <v>4</v>
      </c>
      <c r="I13858" s="2">
        <v>6</v>
      </c>
      <c r="J13858" s="2">
        <v>10</v>
      </c>
      <c r="K13858" s="2">
        <v>2</v>
      </c>
      <c r="L13858" s="3">
        <v>54000</v>
      </c>
      <c r="M13858" s="2" t="s">
        <v>0</v>
      </c>
      <c r="N13858" s="4" t="s">
        <v>21</v>
      </c>
    </row>
    <row r="13859" spans="1:14" x14ac:dyDescent="0.25">
      <c r="A13859" s="1" t="s">
        <v>367</v>
      </c>
      <c r="B13859" s="2" t="s">
        <v>103</v>
      </c>
      <c r="C13859" s="2" t="s">
        <v>104</v>
      </c>
      <c r="D13859" s="2" t="s">
        <v>105</v>
      </c>
      <c r="E13859" s="2" t="s">
        <v>11730</v>
      </c>
      <c r="F13859" s="2">
        <v>31201510</v>
      </c>
      <c r="G13859" s="2" t="s">
        <v>511</v>
      </c>
      <c r="H13859" s="2">
        <v>4</v>
      </c>
      <c r="I13859" s="2">
        <v>6</v>
      </c>
      <c r="J13859" s="2">
        <v>10</v>
      </c>
      <c r="K13859" s="2">
        <v>1</v>
      </c>
      <c r="L13859" s="3">
        <v>240000</v>
      </c>
      <c r="M13859" s="2" t="s">
        <v>0</v>
      </c>
      <c r="N13859" s="4" t="s">
        <v>21</v>
      </c>
    </row>
    <row r="13860" spans="1:14" x14ac:dyDescent="0.25">
      <c r="A13860" s="1" t="s">
        <v>367</v>
      </c>
      <c r="B13860" s="2" t="s">
        <v>103</v>
      </c>
      <c r="C13860" s="2" t="s">
        <v>104</v>
      </c>
      <c r="D13860" s="2" t="s">
        <v>105</v>
      </c>
      <c r="E13860" s="2" t="s">
        <v>11731</v>
      </c>
      <c r="F13860" s="2">
        <v>44121708</v>
      </c>
      <c r="G13860" s="2" t="s">
        <v>511</v>
      </c>
      <c r="H13860" s="2">
        <v>4</v>
      </c>
      <c r="I13860" s="2">
        <v>6</v>
      </c>
      <c r="J13860" s="2">
        <v>10</v>
      </c>
      <c r="K13860" s="2">
        <v>1</v>
      </c>
      <c r="L13860" s="3">
        <v>240000</v>
      </c>
      <c r="M13860" s="2" t="s">
        <v>0</v>
      </c>
      <c r="N13860" s="4" t="s">
        <v>21</v>
      </c>
    </row>
    <row r="13861" spans="1:14" x14ac:dyDescent="0.25">
      <c r="A13861" s="1" t="s">
        <v>367</v>
      </c>
      <c r="B13861" s="2" t="s">
        <v>2048</v>
      </c>
      <c r="C13861" s="2" t="s">
        <v>2048</v>
      </c>
      <c r="D13861" s="2" t="s">
        <v>17948</v>
      </c>
      <c r="E13861" s="2" t="s">
        <v>11732</v>
      </c>
      <c r="F13861" s="2">
        <v>11171500</v>
      </c>
      <c r="G13861" s="2" t="s">
        <v>511</v>
      </c>
      <c r="H13861" s="2">
        <v>4</v>
      </c>
      <c r="I13861" s="2">
        <v>6</v>
      </c>
      <c r="J13861" s="2">
        <v>10</v>
      </c>
      <c r="K13861" s="2">
        <v>6</v>
      </c>
      <c r="L13861" s="3">
        <v>78000</v>
      </c>
      <c r="M13861" s="2" t="s">
        <v>17389</v>
      </c>
      <c r="N13861" s="4" t="s">
        <v>21</v>
      </c>
    </row>
    <row r="13862" spans="1:14" x14ac:dyDescent="0.25">
      <c r="A13862" s="1" t="s">
        <v>367</v>
      </c>
      <c r="B13862" s="2" t="s">
        <v>2048</v>
      </c>
      <c r="C13862" s="2" t="s">
        <v>2048</v>
      </c>
      <c r="D13862" s="2" t="s">
        <v>17948</v>
      </c>
      <c r="E13862" s="2" t="s">
        <v>11733</v>
      </c>
      <c r="F13862" s="2">
        <v>31162800</v>
      </c>
      <c r="G13862" s="2" t="s">
        <v>511</v>
      </c>
      <c r="H13862" s="2">
        <v>4</v>
      </c>
      <c r="I13862" s="2">
        <v>6</v>
      </c>
      <c r="J13862" s="2">
        <v>10</v>
      </c>
      <c r="K13862" s="2">
        <v>13</v>
      </c>
      <c r="L13862" s="3">
        <v>1482000</v>
      </c>
      <c r="M13862" s="2" t="s">
        <v>17387</v>
      </c>
      <c r="N13862" s="4" t="s">
        <v>21</v>
      </c>
    </row>
    <row r="13863" spans="1:14" x14ac:dyDescent="0.25">
      <c r="A13863" s="1" t="s">
        <v>367</v>
      </c>
      <c r="B13863" s="2" t="s">
        <v>2048</v>
      </c>
      <c r="C13863" s="2" t="s">
        <v>2048</v>
      </c>
      <c r="D13863" s="2" t="s">
        <v>17948</v>
      </c>
      <c r="E13863" s="2" t="s">
        <v>11734</v>
      </c>
      <c r="F13863" s="2">
        <v>31162800</v>
      </c>
      <c r="G13863" s="2" t="s">
        <v>511</v>
      </c>
      <c r="H13863" s="2">
        <v>4</v>
      </c>
      <c r="I13863" s="2">
        <v>6</v>
      </c>
      <c r="J13863" s="2">
        <v>10</v>
      </c>
      <c r="K13863" s="2">
        <v>1</v>
      </c>
      <c r="L13863" s="3">
        <v>1000000</v>
      </c>
      <c r="M13863" s="2" t="s">
        <v>0</v>
      </c>
      <c r="N13863" s="4" t="s">
        <v>21</v>
      </c>
    </row>
    <row r="13864" spans="1:14" x14ac:dyDescent="0.25">
      <c r="A13864" s="1" t="s">
        <v>367</v>
      </c>
      <c r="B13864" s="2" t="s">
        <v>2048</v>
      </c>
      <c r="C13864" s="2" t="s">
        <v>2048</v>
      </c>
      <c r="D13864" s="2" t="s">
        <v>17948</v>
      </c>
      <c r="E13864" s="2" t="s">
        <v>11735</v>
      </c>
      <c r="F13864" s="2">
        <v>31162800</v>
      </c>
      <c r="G13864" s="2" t="s">
        <v>511</v>
      </c>
      <c r="H13864" s="2">
        <v>4</v>
      </c>
      <c r="I13864" s="2">
        <v>6</v>
      </c>
      <c r="J13864" s="2">
        <v>10</v>
      </c>
      <c r="K13864" s="2">
        <v>14</v>
      </c>
      <c r="L13864" s="3">
        <v>1820000</v>
      </c>
      <c r="M13864" s="2" t="s">
        <v>17387</v>
      </c>
      <c r="N13864" s="4" t="s">
        <v>21</v>
      </c>
    </row>
    <row r="13865" spans="1:14" x14ac:dyDescent="0.25">
      <c r="A13865" s="1" t="s">
        <v>367</v>
      </c>
      <c r="B13865" s="2" t="s">
        <v>2048</v>
      </c>
      <c r="C13865" s="2" t="s">
        <v>2048</v>
      </c>
      <c r="D13865" s="2" t="s">
        <v>17948</v>
      </c>
      <c r="E13865" s="2" t="s">
        <v>11736</v>
      </c>
      <c r="F13865" s="2">
        <v>31162800</v>
      </c>
      <c r="G13865" s="2" t="s">
        <v>511</v>
      </c>
      <c r="H13865" s="2">
        <v>4</v>
      </c>
      <c r="I13865" s="2">
        <v>6</v>
      </c>
      <c r="J13865" s="2">
        <v>10</v>
      </c>
      <c r="K13865" s="2">
        <v>1</v>
      </c>
      <c r="L13865" s="3">
        <v>4480000</v>
      </c>
      <c r="M13865" s="2" t="s">
        <v>0</v>
      </c>
      <c r="N13865" s="4" t="s">
        <v>21</v>
      </c>
    </row>
    <row r="13866" spans="1:14" x14ac:dyDescent="0.25">
      <c r="A13866" s="1" t="s">
        <v>367</v>
      </c>
      <c r="B13866" s="2" t="s">
        <v>2048</v>
      </c>
      <c r="C13866" s="2" t="s">
        <v>2048</v>
      </c>
      <c r="D13866" s="2" t="s">
        <v>17948</v>
      </c>
      <c r="E13866" s="2" t="s">
        <v>11737</v>
      </c>
      <c r="F13866" s="2">
        <v>31162800</v>
      </c>
      <c r="G13866" s="2" t="s">
        <v>511</v>
      </c>
      <c r="H13866" s="2">
        <v>4</v>
      </c>
      <c r="I13866" s="2">
        <v>6</v>
      </c>
      <c r="J13866" s="2">
        <v>10</v>
      </c>
      <c r="K13866" s="2">
        <v>1</v>
      </c>
      <c r="L13866" s="3">
        <v>1500000</v>
      </c>
      <c r="M13866" s="2" t="s">
        <v>0</v>
      </c>
      <c r="N13866" s="4" t="s">
        <v>21</v>
      </c>
    </row>
    <row r="13867" spans="1:14" x14ac:dyDescent="0.25">
      <c r="A13867" s="1" t="s">
        <v>367</v>
      </c>
      <c r="B13867" s="2" t="s">
        <v>2048</v>
      </c>
      <c r="C13867" s="2" t="s">
        <v>2048</v>
      </c>
      <c r="D13867" s="2" t="s">
        <v>17948</v>
      </c>
      <c r="E13867" s="2" t="s">
        <v>11738</v>
      </c>
      <c r="F13867" s="2">
        <v>12352500</v>
      </c>
      <c r="G13867" s="2" t="s">
        <v>511</v>
      </c>
      <c r="H13867" s="2">
        <v>4</v>
      </c>
      <c r="I13867" s="2">
        <v>6</v>
      </c>
      <c r="J13867" s="2">
        <v>10</v>
      </c>
      <c r="K13867" s="2">
        <v>1</v>
      </c>
      <c r="L13867" s="3">
        <v>105000</v>
      </c>
      <c r="M13867" s="2" t="s">
        <v>17383</v>
      </c>
      <c r="N13867" s="4" t="s">
        <v>21</v>
      </c>
    </row>
    <row r="13868" spans="1:14" x14ac:dyDescent="0.25">
      <c r="A13868" s="1" t="s">
        <v>367</v>
      </c>
      <c r="B13868" s="2" t="s">
        <v>2048</v>
      </c>
      <c r="C13868" s="2" t="s">
        <v>2048</v>
      </c>
      <c r="D13868" s="2" t="s">
        <v>17948</v>
      </c>
      <c r="E13868" s="2" t="s">
        <v>11739</v>
      </c>
      <c r="F13868" s="2">
        <v>30102206</v>
      </c>
      <c r="G13868" s="2" t="s">
        <v>511</v>
      </c>
      <c r="H13868" s="2">
        <v>4</v>
      </c>
      <c r="I13868" s="2">
        <v>6</v>
      </c>
      <c r="J13868" s="2">
        <v>10</v>
      </c>
      <c r="K13868" s="2">
        <v>1</v>
      </c>
      <c r="L13868" s="3">
        <v>2146000</v>
      </c>
      <c r="M13868" s="2" t="s">
        <v>17389</v>
      </c>
      <c r="N13868" s="4" t="s">
        <v>21</v>
      </c>
    </row>
    <row r="13869" spans="1:14" x14ac:dyDescent="0.25">
      <c r="A13869" s="1" t="s">
        <v>367</v>
      </c>
      <c r="B13869" s="2" t="s">
        <v>2048</v>
      </c>
      <c r="C13869" s="2" t="s">
        <v>2048</v>
      </c>
      <c r="D13869" s="2" t="s">
        <v>17948</v>
      </c>
      <c r="E13869" s="2" t="s">
        <v>11740</v>
      </c>
      <c r="F13869" s="2">
        <v>30102206</v>
      </c>
      <c r="G13869" s="2" t="s">
        <v>511</v>
      </c>
      <c r="H13869" s="2">
        <v>4</v>
      </c>
      <c r="I13869" s="2">
        <v>6</v>
      </c>
      <c r="J13869" s="2">
        <v>10</v>
      </c>
      <c r="K13869" s="2">
        <v>1</v>
      </c>
      <c r="L13869" s="3">
        <v>4200000</v>
      </c>
      <c r="M13869" s="2" t="s">
        <v>17389</v>
      </c>
      <c r="N13869" s="4" t="s">
        <v>21</v>
      </c>
    </row>
    <row r="13870" spans="1:14" x14ac:dyDescent="0.25">
      <c r="A13870" s="1" t="s">
        <v>367</v>
      </c>
      <c r="B13870" s="2" t="s">
        <v>2048</v>
      </c>
      <c r="C13870" s="2" t="s">
        <v>2048</v>
      </c>
      <c r="D13870" s="2" t="s">
        <v>17948</v>
      </c>
      <c r="E13870" s="2" t="s">
        <v>11741</v>
      </c>
      <c r="F13870" s="2">
        <v>30102206</v>
      </c>
      <c r="G13870" s="2" t="s">
        <v>511</v>
      </c>
      <c r="H13870" s="2">
        <v>4</v>
      </c>
      <c r="I13870" s="2">
        <v>6</v>
      </c>
      <c r="J13870" s="2">
        <v>10</v>
      </c>
      <c r="K13870" s="2">
        <v>1</v>
      </c>
      <c r="L13870" s="3">
        <v>3800000</v>
      </c>
      <c r="M13870" s="2" t="s">
        <v>17389</v>
      </c>
      <c r="N13870" s="4" t="s">
        <v>21</v>
      </c>
    </row>
    <row r="13871" spans="1:14" x14ac:dyDescent="0.25">
      <c r="A13871" s="1" t="s">
        <v>367</v>
      </c>
      <c r="B13871" s="2" t="s">
        <v>113</v>
      </c>
      <c r="C13871" s="2" t="s">
        <v>113</v>
      </c>
      <c r="D13871" s="2" t="s">
        <v>114</v>
      </c>
      <c r="E13871" s="2" t="s">
        <v>11742</v>
      </c>
      <c r="F13871" s="2">
        <v>31163100</v>
      </c>
      <c r="G13871" s="2" t="s">
        <v>511</v>
      </c>
      <c r="H13871" s="2">
        <v>4</v>
      </c>
      <c r="I13871" s="2">
        <v>6</v>
      </c>
      <c r="J13871" s="2">
        <v>10</v>
      </c>
      <c r="K13871" s="2">
        <v>20</v>
      </c>
      <c r="L13871" s="3">
        <v>1164000</v>
      </c>
      <c r="M13871" s="2" t="s">
        <v>0</v>
      </c>
      <c r="N13871" s="4" t="s">
        <v>21</v>
      </c>
    </row>
    <row r="13872" spans="1:14" x14ac:dyDescent="0.25">
      <c r="A13872" s="1" t="s">
        <v>367</v>
      </c>
      <c r="B13872" s="2" t="s">
        <v>113</v>
      </c>
      <c r="C13872" s="2" t="s">
        <v>113</v>
      </c>
      <c r="D13872" s="2" t="s">
        <v>114</v>
      </c>
      <c r="E13872" s="2" t="s">
        <v>11743</v>
      </c>
      <c r="F13872" s="2">
        <v>31163100</v>
      </c>
      <c r="G13872" s="2" t="s">
        <v>511</v>
      </c>
      <c r="H13872" s="2">
        <v>4</v>
      </c>
      <c r="I13872" s="2">
        <v>6</v>
      </c>
      <c r="J13872" s="2">
        <v>10</v>
      </c>
      <c r="K13872" s="2">
        <v>20</v>
      </c>
      <c r="L13872" s="3">
        <v>3040000</v>
      </c>
      <c r="M13872" s="2" t="s">
        <v>0</v>
      </c>
      <c r="N13872" s="4" t="s">
        <v>21</v>
      </c>
    </row>
    <row r="13873" spans="1:14" x14ac:dyDescent="0.25">
      <c r="A13873" s="1" t="s">
        <v>367</v>
      </c>
      <c r="B13873" s="2" t="s">
        <v>113</v>
      </c>
      <c r="C13873" s="2" t="s">
        <v>113</v>
      </c>
      <c r="D13873" s="2" t="s">
        <v>114</v>
      </c>
      <c r="E13873" s="2" t="s">
        <v>11744</v>
      </c>
      <c r="F13873" s="2">
        <v>31163100</v>
      </c>
      <c r="G13873" s="2" t="s">
        <v>511</v>
      </c>
      <c r="H13873" s="2">
        <v>4</v>
      </c>
      <c r="I13873" s="2">
        <v>6</v>
      </c>
      <c r="J13873" s="2">
        <v>10</v>
      </c>
      <c r="K13873" s="2">
        <v>2</v>
      </c>
      <c r="L13873" s="3">
        <v>700000</v>
      </c>
      <c r="M13873" s="2" t="s">
        <v>0</v>
      </c>
      <c r="N13873" s="4" t="s">
        <v>21</v>
      </c>
    </row>
    <row r="13874" spans="1:14" x14ac:dyDescent="0.25">
      <c r="A13874" s="1" t="s">
        <v>367</v>
      </c>
      <c r="B13874" s="2" t="s">
        <v>113</v>
      </c>
      <c r="C13874" s="2" t="s">
        <v>113</v>
      </c>
      <c r="D13874" s="2" t="s">
        <v>114</v>
      </c>
      <c r="E13874" s="2" t="s">
        <v>11745</v>
      </c>
      <c r="F13874" s="2">
        <v>53141600</v>
      </c>
      <c r="G13874" s="2" t="s">
        <v>511</v>
      </c>
      <c r="H13874" s="2">
        <v>4</v>
      </c>
      <c r="I13874" s="2">
        <v>6</v>
      </c>
      <c r="J13874" s="2">
        <v>10</v>
      </c>
      <c r="K13874" s="2">
        <v>2</v>
      </c>
      <c r="L13874" s="3">
        <v>86400</v>
      </c>
      <c r="M13874" s="2" t="s">
        <v>0</v>
      </c>
      <c r="N13874" s="4" t="s">
        <v>21</v>
      </c>
    </row>
    <row r="13875" spans="1:14" x14ac:dyDescent="0.25">
      <c r="A13875" s="1" t="s">
        <v>367</v>
      </c>
      <c r="B13875" s="2" t="s">
        <v>113</v>
      </c>
      <c r="C13875" s="2" t="s">
        <v>113</v>
      </c>
      <c r="D13875" s="2" t="s">
        <v>114</v>
      </c>
      <c r="E13875" s="2" t="s">
        <v>11746</v>
      </c>
      <c r="F13875" s="2">
        <v>53141600</v>
      </c>
      <c r="G13875" s="2" t="s">
        <v>511</v>
      </c>
      <c r="H13875" s="2">
        <v>4</v>
      </c>
      <c r="I13875" s="2">
        <v>6</v>
      </c>
      <c r="J13875" s="2">
        <v>10</v>
      </c>
      <c r="K13875" s="2">
        <v>7</v>
      </c>
      <c r="L13875" s="3">
        <v>302400</v>
      </c>
      <c r="M13875" s="2" t="s">
        <v>0</v>
      </c>
      <c r="N13875" s="4" t="s">
        <v>21</v>
      </c>
    </row>
    <row r="13876" spans="1:14" x14ac:dyDescent="0.25">
      <c r="A13876" s="1" t="s">
        <v>367</v>
      </c>
      <c r="B13876" s="2" t="s">
        <v>113</v>
      </c>
      <c r="C13876" s="2" t="s">
        <v>113</v>
      </c>
      <c r="D13876" s="2" t="s">
        <v>114</v>
      </c>
      <c r="E13876" s="2" t="s">
        <v>11747</v>
      </c>
      <c r="F13876" s="2">
        <v>53141600</v>
      </c>
      <c r="G13876" s="2" t="s">
        <v>511</v>
      </c>
      <c r="H13876" s="2">
        <v>4</v>
      </c>
      <c r="I13876" s="2">
        <v>6</v>
      </c>
      <c r="J13876" s="2">
        <v>10</v>
      </c>
      <c r="K13876" s="2">
        <v>7</v>
      </c>
      <c r="L13876" s="3">
        <v>336000</v>
      </c>
      <c r="M13876" s="2" t="s">
        <v>0</v>
      </c>
      <c r="N13876" s="4" t="s">
        <v>21</v>
      </c>
    </row>
    <row r="13877" spans="1:14" x14ac:dyDescent="0.25">
      <c r="A13877" s="1" t="s">
        <v>367</v>
      </c>
      <c r="B13877" s="2" t="s">
        <v>113</v>
      </c>
      <c r="C13877" s="2" t="s">
        <v>113</v>
      </c>
      <c r="D13877" s="2" t="s">
        <v>114</v>
      </c>
      <c r="E13877" s="2" t="s">
        <v>11748</v>
      </c>
      <c r="F13877" s="2">
        <v>30264700</v>
      </c>
      <c r="G13877" s="2" t="s">
        <v>511</v>
      </c>
      <c r="H13877" s="2">
        <v>4</v>
      </c>
      <c r="I13877" s="2">
        <v>6</v>
      </c>
      <c r="J13877" s="2">
        <v>10</v>
      </c>
      <c r="K13877" s="2">
        <v>15</v>
      </c>
      <c r="L13877" s="3">
        <v>2700000</v>
      </c>
      <c r="M13877" s="2" t="s">
        <v>0</v>
      </c>
      <c r="N13877" s="4" t="s">
        <v>21</v>
      </c>
    </row>
    <row r="13878" spans="1:14" x14ac:dyDescent="0.25">
      <c r="A13878" s="1" t="s">
        <v>367</v>
      </c>
      <c r="B13878" s="2" t="s">
        <v>113</v>
      </c>
      <c r="C13878" s="2" t="s">
        <v>113</v>
      </c>
      <c r="D13878" s="2" t="s">
        <v>114</v>
      </c>
      <c r="E13878" s="2" t="s">
        <v>11749</v>
      </c>
      <c r="F13878" s="2">
        <v>30262401</v>
      </c>
      <c r="G13878" s="2" t="s">
        <v>511</v>
      </c>
      <c r="H13878" s="2">
        <v>4</v>
      </c>
      <c r="I13878" s="2">
        <v>6</v>
      </c>
      <c r="J13878" s="2">
        <v>10</v>
      </c>
      <c r="K13878" s="2">
        <v>2</v>
      </c>
      <c r="L13878" s="3">
        <v>432000</v>
      </c>
      <c r="M13878" s="2" t="s">
        <v>0</v>
      </c>
      <c r="N13878" s="4" t="s">
        <v>21</v>
      </c>
    </row>
    <row r="13879" spans="1:14" x14ac:dyDescent="0.25">
      <c r="A13879" s="1" t="s">
        <v>367</v>
      </c>
      <c r="B13879" s="2" t="s">
        <v>113</v>
      </c>
      <c r="C13879" s="2" t="s">
        <v>113</v>
      </c>
      <c r="D13879" s="2" t="s">
        <v>114</v>
      </c>
      <c r="E13879" s="2" t="s">
        <v>11750</v>
      </c>
      <c r="F13879" s="2">
        <v>30264700</v>
      </c>
      <c r="G13879" s="2" t="s">
        <v>511</v>
      </c>
      <c r="H13879" s="2">
        <v>4</v>
      </c>
      <c r="I13879" s="2">
        <v>6</v>
      </c>
      <c r="J13879" s="2">
        <v>10</v>
      </c>
      <c r="K13879" s="2">
        <v>5</v>
      </c>
      <c r="L13879" s="3">
        <v>180000</v>
      </c>
      <c r="M13879" s="2" t="s">
        <v>0</v>
      </c>
      <c r="N13879" s="4" t="s">
        <v>21</v>
      </c>
    </row>
    <row r="13880" spans="1:14" x14ac:dyDescent="0.25">
      <c r="A13880" s="1" t="s">
        <v>367</v>
      </c>
      <c r="B13880" s="2" t="s">
        <v>113</v>
      </c>
      <c r="C13880" s="2" t="s">
        <v>113</v>
      </c>
      <c r="D13880" s="2" t="s">
        <v>114</v>
      </c>
      <c r="E13880" s="2" t="s">
        <v>11751</v>
      </c>
      <c r="F13880" s="2">
        <v>30264700</v>
      </c>
      <c r="G13880" s="2" t="s">
        <v>511</v>
      </c>
      <c r="H13880" s="2">
        <v>4</v>
      </c>
      <c r="I13880" s="2">
        <v>6</v>
      </c>
      <c r="J13880" s="2">
        <v>10</v>
      </c>
      <c r="K13880" s="2">
        <v>4</v>
      </c>
      <c r="L13880" s="3">
        <v>144000</v>
      </c>
      <c r="M13880" s="2" t="s">
        <v>0</v>
      </c>
      <c r="N13880" s="4" t="s">
        <v>21</v>
      </c>
    </row>
    <row r="13881" spans="1:14" x14ac:dyDescent="0.25">
      <c r="A13881" s="1" t="s">
        <v>367</v>
      </c>
      <c r="B13881" s="2" t="s">
        <v>113</v>
      </c>
      <c r="C13881" s="2" t="s">
        <v>113</v>
      </c>
      <c r="D13881" s="2" t="s">
        <v>114</v>
      </c>
      <c r="E13881" s="2" t="s">
        <v>11752</v>
      </c>
      <c r="F13881" s="2">
        <v>30264700</v>
      </c>
      <c r="G13881" s="2" t="s">
        <v>511</v>
      </c>
      <c r="H13881" s="2">
        <v>4</v>
      </c>
      <c r="I13881" s="2">
        <v>6</v>
      </c>
      <c r="J13881" s="2">
        <v>10</v>
      </c>
      <c r="K13881" s="2">
        <v>2</v>
      </c>
      <c r="L13881" s="3">
        <v>140000</v>
      </c>
      <c r="M13881" s="2" t="s">
        <v>0</v>
      </c>
      <c r="N13881" s="4" t="s">
        <v>21</v>
      </c>
    </row>
    <row r="13882" spans="1:14" x14ac:dyDescent="0.25">
      <c r="A13882" s="1" t="s">
        <v>367</v>
      </c>
      <c r="B13882" s="2" t="s">
        <v>113</v>
      </c>
      <c r="C13882" s="2" t="s">
        <v>113</v>
      </c>
      <c r="D13882" s="2" t="s">
        <v>114</v>
      </c>
      <c r="E13882" s="2" t="s">
        <v>11753</v>
      </c>
      <c r="F13882" s="2">
        <v>31161800</v>
      </c>
      <c r="G13882" s="2" t="s">
        <v>511</v>
      </c>
      <c r="H13882" s="2">
        <v>4</v>
      </c>
      <c r="I13882" s="2">
        <v>6</v>
      </c>
      <c r="J13882" s="2">
        <v>10</v>
      </c>
      <c r="K13882" s="2">
        <v>100</v>
      </c>
      <c r="L13882" s="3">
        <v>180000</v>
      </c>
      <c r="M13882" s="2" t="s">
        <v>0</v>
      </c>
      <c r="N13882" s="4" t="s">
        <v>21</v>
      </c>
    </row>
    <row r="13883" spans="1:14" x14ac:dyDescent="0.25">
      <c r="A13883" s="1" t="s">
        <v>367</v>
      </c>
      <c r="B13883" s="2" t="s">
        <v>113</v>
      </c>
      <c r="C13883" s="2" t="s">
        <v>113</v>
      </c>
      <c r="D13883" s="2" t="s">
        <v>114</v>
      </c>
      <c r="E13883" s="2" t="s">
        <v>11754</v>
      </c>
      <c r="F13883" s="2">
        <v>31161800</v>
      </c>
      <c r="G13883" s="2" t="s">
        <v>511</v>
      </c>
      <c r="H13883" s="2">
        <v>4</v>
      </c>
      <c r="I13883" s="2">
        <v>6</v>
      </c>
      <c r="J13883" s="2">
        <v>10</v>
      </c>
      <c r="K13883" s="2">
        <v>100</v>
      </c>
      <c r="L13883" s="3">
        <v>150000</v>
      </c>
      <c r="M13883" s="2" t="s">
        <v>0</v>
      </c>
      <c r="N13883" s="4" t="s">
        <v>21</v>
      </c>
    </row>
    <row r="13884" spans="1:14" x14ac:dyDescent="0.25">
      <c r="A13884" s="1" t="s">
        <v>367</v>
      </c>
      <c r="B13884" s="2" t="s">
        <v>113</v>
      </c>
      <c r="C13884" s="2" t="s">
        <v>113</v>
      </c>
      <c r="D13884" s="2" t="s">
        <v>114</v>
      </c>
      <c r="E13884" s="2" t="s">
        <v>11755</v>
      </c>
      <c r="F13884" s="2">
        <v>31161800</v>
      </c>
      <c r="G13884" s="2" t="s">
        <v>511</v>
      </c>
      <c r="H13884" s="2">
        <v>4</v>
      </c>
      <c r="I13884" s="2">
        <v>6</v>
      </c>
      <c r="J13884" s="2">
        <v>10</v>
      </c>
      <c r="K13884" s="2">
        <v>100</v>
      </c>
      <c r="L13884" s="3">
        <v>180000</v>
      </c>
      <c r="M13884" s="2" t="s">
        <v>0</v>
      </c>
      <c r="N13884" s="4" t="s">
        <v>21</v>
      </c>
    </row>
    <row r="13885" spans="1:14" x14ac:dyDescent="0.25">
      <c r="A13885" s="1" t="s">
        <v>367</v>
      </c>
      <c r="B13885" s="2" t="s">
        <v>113</v>
      </c>
      <c r="C13885" s="2" t="s">
        <v>113</v>
      </c>
      <c r="D13885" s="2" t="s">
        <v>114</v>
      </c>
      <c r="E13885" s="2" t="s">
        <v>11756</v>
      </c>
      <c r="F13885" s="2">
        <v>31161800</v>
      </c>
      <c r="G13885" s="2" t="s">
        <v>511</v>
      </c>
      <c r="H13885" s="2">
        <v>4</v>
      </c>
      <c r="I13885" s="2">
        <v>6</v>
      </c>
      <c r="J13885" s="2">
        <v>10</v>
      </c>
      <c r="K13885" s="2">
        <v>80</v>
      </c>
      <c r="L13885" s="3">
        <v>3840000</v>
      </c>
      <c r="M13885" s="2" t="s">
        <v>0</v>
      </c>
      <c r="N13885" s="4" t="s">
        <v>21</v>
      </c>
    </row>
    <row r="13886" spans="1:14" x14ac:dyDescent="0.25">
      <c r="A13886" s="1" t="s">
        <v>367</v>
      </c>
      <c r="B13886" s="2" t="s">
        <v>113</v>
      </c>
      <c r="C13886" s="2" t="s">
        <v>113</v>
      </c>
      <c r="D13886" s="2" t="s">
        <v>114</v>
      </c>
      <c r="E13886" s="2" t="s">
        <v>11757</v>
      </c>
      <c r="F13886" s="2">
        <v>31161800</v>
      </c>
      <c r="G13886" s="2" t="s">
        <v>511</v>
      </c>
      <c r="H13886" s="2">
        <v>4</v>
      </c>
      <c r="I13886" s="2">
        <v>6</v>
      </c>
      <c r="J13886" s="2">
        <v>10</v>
      </c>
      <c r="K13886" s="2">
        <v>80</v>
      </c>
      <c r="L13886" s="3">
        <v>7200000</v>
      </c>
      <c r="M13886" s="2" t="s">
        <v>0</v>
      </c>
      <c r="N13886" s="4" t="s">
        <v>21</v>
      </c>
    </row>
    <row r="13887" spans="1:14" x14ac:dyDescent="0.25">
      <c r="A13887" s="1" t="s">
        <v>367</v>
      </c>
      <c r="B13887" s="2" t="s">
        <v>113</v>
      </c>
      <c r="C13887" s="2" t="s">
        <v>113</v>
      </c>
      <c r="D13887" s="2" t="s">
        <v>114</v>
      </c>
      <c r="E13887" s="2" t="s">
        <v>11758</v>
      </c>
      <c r="F13887" s="2">
        <v>31161800</v>
      </c>
      <c r="G13887" s="2" t="s">
        <v>511</v>
      </c>
      <c r="H13887" s="2">
        <v>4</v>
      </c>
      <c r="I13887" s="2">
        <v>6</v>
      </c>
      <c r="J13887" s="2">
        <v>10</v>
      </c>
      <c r="K13887" s="2">
        <v>100</v>
      </c>
      <c r="L13887" s="3">
        <v>120000</v>
      </c>
      <c r="M13887" s="2" t="s">
        <v>0</v>
      </c>
      <c r="N13887" s="4" t="s">
        <v>21</v>
      </c>
    </row>
    <row r="13888" spans="1:14" x14ac:dyDescent="0.25">
      <c r="A13888" s="1" t="s">
        <v>367</v>
      </c>
      <c r="B13888" s="2" t="s">
        <v>113</v>
      </c>
      <c r="C13888" s="2" t="s">
        <v>113</v>
      </c>
      <c r="D13888" s="2" t="s">
        <v>114</v>
      </c>
      <c r="E13888" s="2" t="s">
        <v>11759</v>
      </c>
      <c r="F13888" s="2">
        <v>31161800</v>
      </c>
      <c r="G13888" s="2" t="s">
        <v>511</v>
      </c>
      <c r="H13888" s="2">
        <v>4</v>
      </c>
      <c r="I13888" s="2">
        <v>6</v>
      </c>
      <c r="J13888" s="2">
        <v>10</v>
      </c>
      <c r="K13888" s="2">
        <v>1</v>
      </c>
      <c r="L13888" s="3">
        <v>50000</v>
      </c>
      <c r="M13888" s="2" t="s">
        <v>0</v>
      </c>
      <c r="N13888" s="4" t="s">
        <v>21</v>
      </c>
    </row>
    <row r="13889" spans="1:14" x14ac:dyDescent="0.25">
      <c r="A13889" s="1" t="s">
        <v>367</v>
      </c>
      <c r="B13889" s="2" t="s">
        <v>113</v>
      </c>
      <c r="C13889" s="2" t="s">
        <v>113</v>
      </c>
      <c r="D13889" s="2" t="s">
        <v>114</v>
      </c>
      <c r="E13889" s="2" t="s">
        <v>11760</v>
      </c>
      <c r="F13889" s="2">
        <v>31161800</v>
      </c>
      <c r="G13889" s="2" t="s">
        <v>511</v>
      </c>
      <c r="H13889" s="2">
        <v>4</v>
      </c>
      <c r="I13889" s="2">
        <v>6</v>
      </c>
      <c r="J13889" s="2">
        <v>10</v>
      </c>
      <c r="K13889" s="2">
        <v>100</v>
      </c>
      <c r="L13889" s="3">
        <v>120000</v>
      </c>
      <c r="M13889" s="2" t="s">
        <v>0</v>
      </c>
      <c r="N13889" s="4" t="s">
        <v>21</v>
      </c>
    </row>
    <row r="13890" spans="1:14" x14ac:dyDescent="0.25">
      <c r="A13890" s="1" t="s">
        <v>367</v>
      </c>
      <c r="B13890" s="2" t="s">
        <v>113</v>
      </c>
      <c r="C13890" s="2" t="s">
        <v>113</v>
      </c>
      <c r="D13890" s="2" t="s">
        <v>114</v>
      </c>
      <c r="E13890" s="2" t="s">
        <v>11761</v>
      </c>
      <c r="F13890" s="2">
        <v>31161800</v>
      </c>
      <c r="G13890" s="2" t="s">
        <v>511</v>
      </c>
      <c r="H13890" s="2">
        <v>4</v>
      </c>
      <c r="I13890" s="2">
        <v>6</v>
      </c>
      <c r="J13890" s="2">
        <v>10</v>
      </c>
      <c r="K13890" s="2">
        <v>100</v>
      </c>
      <c r="L13890" s="3">
        <v>140000</v>
      </c>
      <c r="M13890" s="2" t="s">
        <v>0</v>
      </c>
      <c r="N13890" s="4" t="s">
        <v>21</v>
      </c>
    </row>
    <row r="13891" spans="1:14" x14ac:dyDescent="0.25">
      <c r="A13891" s="1" t="s">
        <v>367</v>
      </c>
      <c r="B13891" s="2" t="s">
        <v>113</v>
      </c>
      <c r="C13891" s="2" t="s">
        <v>113</v>
      </c>
      <c r="D13891" s="2" t="s">
        <v>114</v>
      </c>
      <c r="E13891" s="2" t="s">
        <v>11762</v>
      </c>
      <c r="F13891" s="2">
        <v>31161800</v>
      </c>
      <c r="G13891" s="2" t="s">
        <v>511</v>
      </c>
      <c r="H13891" s="2">
        <v>4</v>
      </c>
      <c r="I13891" s="2">
        <v>6</v>
      </c>
      <c r="J13891" s="2">
        <v>10</v>
      </c>
      <c r="K13891" s="2">
        <v>100</v>
      </c>
      <c r="L13891" s="3">
        <v>140000</v>
      </c>
      <c r="M13891" s="2" t="s">
        <v>0</v>
      </c>
      <c r="N13891" s="4" t="s">
        <v>21</v>
      </c>
    </row>
    <row r="13892" spans="1:14" x14ac:dyDescent="0.25">
      <c r="A13892" s="1" t="s">
        <v>367</v>
      </c>
      <c r="B13892" s="2" t="s">
        <v>113</v>
      </c>
      <c r="C13892" s="2" t="s">
        <v>113</v>
      </c>
      <c r="D13892" s="2" t="s">
        <v>114</v>
      </c>
      <c r="E13892" s="2" t="s">
        <v>11763</v>
      </c>
      <c r="F13892" s="2">
        <v>31161800</v>
      </c>
      <c r="G13892" s="2" t="s">
        <v>511</v>
      </c>
      <c r="H13892" s="2">
        <v>4</v>
      </c>
      <c r="I13892" s="2">
        <v>6</v>
      </c>
      <c r="J13892" s="2">
        <v>10</v>
      </c>
      <c r="K13892" s="2">
        <v>100</v>
      </c>
      <c r="L13892" s="3">
        <v>120000</v>
      </c>
      <c r="M13892" s="2" t="s">
        <v>0</v>
      </c>
      <c r="N13892" s="4" t="s">
        <v>21</v>
      </c>
    </row>
    <row r="13893" spans="1:14" x14ac:dyDescent="0.25">
      <c r="A13893" s="1" t="s">
        <v>367</v>
      </c>
      <c r="B13893" s="2" t="s">
        <v>113</v>
      </c>
      <c r="C13893" s="2" t="s">
        <v>113</v>
      </c>
      <c r="D13893" s="2" t="s">
        <v>114</v>
      </c>
      <c r="E13893" s="2" t="s">
        <v>11764</v>
      </c>
      <c r="F13893" s="2">
        <v>31161800</v>
      </c>
      <c r="G13893" s="2" t="s">
        <v>511</v>
      </c>
      <c r="H13893" s="2">
        <v>4</v>
      </c>
      <c r="I13893" s="2">
        <v>6</v>
      </c>
      <c r="J13893" s="2">
        <v>10</v>
      </c>
      <c r="K13893" s="2">
        <v>100</v>
      </c>
      <c r="L13893" s="3">
        <v>120000</v>
      </c>
      <c r="M13893" s="2" t="s">
        <v>0</v>
      </c>
      <c r="N13893" s="4" t="s">
        <v>21</v>
      </c>
    </row>
    <row r="13894" spans="1:14" x14ac:dyDescent="0.25">
      <c r="A13894" s="1" t="s">
        <v>367</v>
      </c>
      <c r="B13894" s="2" t="s">
        <v>113</v>
      </c>
      <c r="C13894" s="2" t="s">
        <v>113</v>
      </c>
      <c r="D13894" s="2" t="s">
        <v>114</v>
      </c>
      <c r="E13894" s="2" t="s">
        <v>11765</v>
      </c>
      <c r="F13894" s="2">
        <v>31161800</v>
      </c>
      <c r="G13894" s="2" t="s">
        <v>511</v>
      </c>
      <c r="H13894" s="2">
        <v>4</v>
      </c>
      <c r="I13894" s="2">
        <v>6</v>
      </c>
      <c r="J13894" s="2">
        <v>10</v>
      </c>
      <c r="K13894" s="2">
        <v>100</v>
      </c>
      <c r="L13894" s="3">
        <v>120000</v>
      </c>
      <c r="M13894" s="2" t="s">
        <v>0</v>
      </c>
      <c r="N13894" s="4" t="s">
        <v>21</v>
      </c>
    </row>
    <row r="13895" spans="1:14" x14ac:dyDescent="0.25">
      <c r="A13895" s="1" t="s">
        <v>367</v>
      </c>
      <c r="B13895" s="2" t="s">
        <v>113</v>
      </c>
      <c r="C13895" s="2" t="s">
        <v>113</v>
      </c>
      <c r="D13895" s="2" t="s">
        <v>114</v>
      </c>
      <c r="E13895" s="2" t="s">
        <v>11766</v>
      </c>
      <c r="F13895" s="2">
        <v>31161800</v>
      </c>
      <c r="G13895" s="2" t="s">
        <v>511</v>
      </c>
      <c r="H13895" s="2">
        <v>4</v>
      </c>
      <c r="I13895" s="2">
        <v>6</v>
      </c>
      <c r="J13895" s="2">
        <v>10</v>
      </c>
      <c r="K13895" s="2">
        <v>100</v>
      </c>
      <c r="L13895" s="3">
        <v>180000</v>
      </c>
      <c r="M13895" s="2" t="s">
        <v>0</v>
      </c>
      <c r="N13895" s="4" t="s">
        <v>21</v>
      </c>
    </row>
    <row r="13896" spans="1:14" x14ac:dyDescent="0.25">
      <c r="A13896" s="1" t="s">
        <v>367</v>
      </c>
      <c r="B13896" s="2" t="s">
        <v>113</v>
      </c>
      <c r="C13896" s="2" t="s">
        <v>113</v>
      </c>
      <c r="D13896" s="2" t="s">
        <v>114</v>
      </c>
      <c r="E13896" s="2" t="s">
        <v>11767</v>
      </c>
      <c r="F13896" s="2">
        <v>31161800</v>
      </c>
      <c r="G13896" s="2" t="s">
        <v>511</v>
      </c>
      <c r="H13896" s="2">
        <v>4</v>
      </c>
      <c r="I13896" s="2">
        <v>6</v>
      </c>
      <c r="J13896" s="2">
        <v>10</v>
      </c>
      <c r="K13896" s="2">
        <v>100</v>
      </c>
      <c r="L13896" s="3">
        <v>180000</v>
      </c>
      <c r="M13896" s="2" t="s">
        <v>0</v>
      </c>
      <c r="N13896" s="4" t="s">
        <v>21</v>
      </c>
    </row>
    <row r="13897" spans="1:14" x14ac:dyDescent="0.25">
      <c r="A13897" s="1" t="s">
        <v>367</v>
      </c>
      <c r="B13897" s="2" t="s">
        <v>113</v>
      </c>
      <c r="C13897" s="2" t="s">
        <v>113</v>
      </c>
      <c r="D13897" s="2" t="s">
        <v>114</v>
      </c>
      <c r="E13897" s="2" t="s">
        <v>11768</v>
      </c>
      <c r="F13897" s="2">
        <v>31161800</v>
      </c>
      <c r="G13897" s="2" t="s">
        <v>511</v>
      </c>
      <c r="H13897" s="2">
        <v>4</v>
      </c>
      <c r="I13897" s="2">
        <v>6</v>
      </c>
      <c r="J13897" s="2">
        <v>10</v>
      </c>
      <c r="K13897" s="2">
        <v>100</v>
      </c>
      <c r="L13897" s="3">
        <v>180000</v>
      </c>
      <c r="M13897" s="2" t="s">
        <v>0</v>
      </c>
      <c r="N13897" s="4" t="s">
        <v>21</v>
      </c>
    </row>
    <row r="13898" spans="1:14" x14ac:dyDescent="0.25">
      <c r="A13898" s="1" t="s">
        <v>367</v>
      </c>
      <c r="B13898" s="2" t="s">
        <v>113</v>
      </c>
      <c r="C13898" s="2" t="s">
        <v>113</v>
      </c>
      <c r="D13898" s="2" t="s">
        <v>114</v>
      </c>
      <c r="E13898" s="2" t="s">
        <v>11769</v>
      </c>
      <c r="F13898" s="2">
        <v>23271800</v>
      </c>
      <c r="G13898" s="2" t="s">
        <v>511</v>
      </c>
      <c r="H13898" s="2">
        <v>4</v>
      </c>
      <c r="I13898" s="2">
        <v>6</v>
      </c>
      <c r="J13898" s="2">
        <v>10</v>
      </c>
      <c r="K13898" s="2">
        <v>7</v>
      </c>
      <c r="L13898" s="3">
        <v>840000</v>
      </c>
      <c r="M13898" s="2" t="s">
        <v>0</v>
      </c>
      <c r="N13898" s="4" t="s">
        <v>21</v>
      </c>
    </row>
    <row r="13899" spans="1:14" x14ac:dyDescent="0.25">
      <c r="A13899" s="1" t="s">
        <v>367</v>
      </c>
      <c r="B13899" s="2" t="s">
        <v>113</v>
      </c>
      <c r="C13899" s="2" t="s">
        <v>113</v>
      </c>
      <c r="D13899" s="2" t="s">
        <v>114</v>
      </c>
      <c r="E13899" s="2" t="s">
        <v>11770</v>
      </c>
      <c r="F13899" s="2">
        <v>27111543</v>
      </c>
      <c r="G13899" s="2" t="s">
        <v>511</v>
      </c>
      <c r="H13899" s="2">
        <v>4</v>
      </c>
      <c r="I13899" s="2">
        <v>6</v>
      </c>
      <c r="J13899" s="2">
        <v>10</v>
      </c>
      <c r="K13899" s="2">
        <v>2</v>
      </c>
      <c r="L13899" s="3">
        <v>74790</v>
      </c>
      <c r="M13899" s="2" t="s">
        <v>0</v>
      </c>
      <c r="N13899" s="4" t="s">
        <v>21</v>
      </c>
    </row>
    <row r="13900" spans="1:14" x14ac:dyDescent="0.25">
      <c r="A13900" s="1" t="s">
        <v>367</v>
      </c>
      <c r="B13900" s="2" t="s">
        <v>113</v>
      </c>
      <c r="C13900" s="2" t="s">
        <v>113</v>
      </c>
      <c r="D13900" s="2" t="s">
        <v>114</v>
      </c>
      <c r="E13900" s="2" t="s">
        <v>11771</v>
      </c>
      <c r="F13900" s="2">
        <v>27111543</v>
      </c>
      <c r="G13900" s="2" t="s">
        <v>511</v>
      </c>
      <c r="H13900" s="2">
        <v>4</v>
      </c>
      <c r="I13900" s="2">
        <v>6</v>
      </c>
      <c r="J13900" s="2">
        <v>10</v>
      </c>
      <c r="K13900" s="2">
        <v>5</v>
      </c>
      <c r="L13900" s="3">
        <v>209250</v>
      </c>
      <c r="M13900" s="2" t="s">
        <v>0</v>
      </c>
      <c r="N13900" s="4" t="s">
        <v>21</v>
      </c>
    </row>
    <row r="13901" spans="1:14" x14ac:dyDescent="0.25">
      <c r="A13901" s="1" t="s">
        <v>367</v>
      </c>
      <c r="B13901" s="2" t="s">
        <v>113</v>
      </c>
      <c r="C13901" s="2" t="s">
        <v>113</v>
      </c>
      <c r="D13901" s="2" t="s">
        <v>114</v>
      </c>
      <c r="E13901" s="2" t="s">
        <v>11772</v>
      </c>
      <c r="F13901" s="2">
        <v>27111543</v>
      </c>
      <c r="G13901" s="2" t="s">
        <v>511</v>
      </c>
      <c r="H13901" s="2">
        <v>4</v>
      </c>
      <c r="I13901" s="2">
        <v>6</v>
      </c>
      <c r="J13901" s="2">
        <v>10</v>
      </c>
      <c r="K13901" s="2">
        <v>5</v>
      </c>
      <c r="L13901" s="3">
        <v>1905975</v>
      </c>
      <c r="M13901" s="2" t="s">
        <v>0</v>
      </c>
      <c r="N13901" s="4" t="s">
        <v>21</v>
      </c>
    </row>
    <row r="13902" spans="1:14" x14ac:dyDescent="0.25">
      <c r="A13902" s="1" t="s">
        <v>367</v>
      </c>
      <c r="B13902" s="2" t="s">
        <v>113</v>
      </c>
      <c r="C13902" s="2" t="s">
        <v>113</v>
      </c>
      <c r="D13902" s="2" t="s">
        <v>114</v>
      </c>
      <c r="E13902" s="2" t="s">
        <v>11773</v>
      </c>
      <c r="F13902" s="2">
        <v>27111543</v>
      </c>
      <c r="G13902" s="2" t="s">
        <v>511</v>
      </c>
      <c r="H13902" s="2">
        <v>4</v>
      </c>
      <c r="I13902" s="2">
        <v>6</v>
      </c>
      <c r="J13902" s="2">
        <v>10</v>
      </c>
      <c r="K13902" s="2">
        <v>7</v>
      </c>
      <c r="L13902" s="3">
        <v>801150</v>
      </c>
      <c r="M13902" s="2" t="s">
        <v>0</v>
      </c>
      <c r="N13902" s="4" t="s">
        <v>21</v>
      </c>
    </row>
    <row r="13903" spans="1:14" x14ac:dyDescent="0.25">
      <c r="A13903" s="1" t="s">
        <v>367</v>
      </c>
      <c r="B13903" s="2" t="s">
        <v>113</v>
      </c>
      <c r="C13903" s="2" t="s">
        <v>113</v>
      </c>
      <c r="D13903" s="2" t="s">
        <v>114</v>
      </c>
      <c r="E13903" s="2" t="s">
        <v>11774</v>
      </c>
      <c r="F13903" s="2">
        <v>27111543</v>
      </c>
      <c r="G13903" s="2" t="s">
        <v>511</v>
      </c>
      <c r="H13903" s="2">
        <v>4</v>
      </c>
      <c r="I13903" s="2">
        <v>6</v>
      </c>
      <c r="J13903" s="2">
        <v>10</v>
      </c>
      <c r="K13903" s="2">
        <v>10</v>
      </c>
      <c r="L13903" s="3">
        <v>1017450</v>
      </c>
      <c r="M13903" s="2" t="s">
        <v>0</v>
      </c>
      <c r="N13903" s="4" t="s">
        <v>21</v>
      </c>
    </row>
    <row r="13904" spans="1:14" x14ac:dyDescent="0.25">
      <c r="A13904" s="1" t="s">
        <v>367</v>
      </c>
      <c r="B13904" s="2" t="s">
        <v>113</v>
      </c>
      <c r="C13904" s="2" t="s">
        <v>113</v>
      </c>
      <c r="D13904" s="2" t="s">
        <v>114</v>
      </c>
      <c r="E13904" s="2" t="s">
        <v>11775</v>
      </c>
      <c r="F13904" s="2">
        <v>27111543</v>
      </c>
      <c r="G13904" s="2" t="s">
        <v>511</v>
      </c>
      <c r="H13904" s="2">
        <v>4</v>
      </c>
      <c r="I13904" s="2">
        <v>6</v>
      </c>
      <c r="J13904" s="2">
        <v>10</v>
      </c>
      <c r="K13904" s="2">
        <v>10</v>
      </c>
      <c r="L13904" s="3">
        <v>1489600</v>
      </c>
      <c r="M13904" s="2" t="s">
        <v>0</v>
      </c>
      <c r="N13904" s="4" t="s">
        <v>21</v>
      </c>
    </row>
    <row r="13905" spans="1:14" x14ac:dyDescent="0.25">
      <c r="A13905" s="1" t="s">
        <v>367</v>
      </c>
      <c r="B13905" s="2" t="s">
        <v>113</v>
      </c>
      <c r="C13905" s="2" t="s">
        <v>113</v>
      </c>
      <c r="D13905" s="2" t="s">
        <v>114</v>
      </c>
      <c r="E13905" s="2" t="s">
        <v>11776</v>
      </c>
      <c r="F13905" s="2">
        <v>27111543</v>
      </c>
      <c r="G13905" s="2" t="s">
        <v>511</v>
      </c>
      <c r="H13905" s="2">
        <v>4</v>
      </c>
      <c r="I13905" s="2">
        <v>6</v>
      </c>
      <c r="J13905" s="2">
        <v>10</v>
      </c>
      <c r="K13905" s="2">
        <v>5</v>
      </c>
      <c r="L13905" s="3">
        <v>1277370</v>
      </c>
      <c r="M13905" s="2" t="s">
        <v>0</v>
      </c>
      <c r="N13905" s="4" t="s">
        <v>21</v>
      </c>
    </row>
    <row r="13906" spans="1:14" x14ac:dyDescent="0.25">
      <c r="A13906" s="1" t="s">
        <v>367</v>
      </c>
      <c r="B13906" s="2" t="s">
        <v>113</v>
      </c>
      <c r="C13906" s="2" t="s">
        <v>113</v>
      </c>
      <c r="D13906" s="2" t="s">
        <v>114</v>
      </c>
      <c r="E13906" s="2" t="s">
        <v>11777</v>
      </c>
      <c r="F13906" s="2">
        <v>27111543</v>
      </c>
      <c r="G13906" s="2" t="s">
        <v>511</v>
      </c>
      <c r="H13906" s="2">
        <v>4</v>
      </c>
      <c r="I13906" s="2">
        <v>6</v>
      </c>
      <c r="J13906" s="2">
        <v>10</v>
      </c>
      <c r="K13906" s="2">
        <v>5</v>
      </c>
      <c r="L13906" s="3">
        <v>874530</v>
      </c>
      <c r="M13906" s="2" t="s">
        <v>0</v>
      </c>
      <c r="N13906" s="4" t="s">
        <v>21</v>
      </c>
    </row>
    <row r="13907" spans="1:14" x14ac:dyDescent="0.25">
      <c r="A13907" s="1" t="s">
        <v>367</v>
      </c>
      <c r="B13907" s="2" t="s">
        <v>113</v>
      </c>
      <c r="C13907" s="2" t="s">
        <v>113</v>
      </c>
      <c r="D13907" s="2" t="s">
        <v>114</v>
      </c>
      <c r="E13907" s="2" t="s">
        <v>11778</v>
      </c>
      <c r="F13907" s="2">
        <v>27111543</v>
      </c>
      <c r="G13907" s="2" t="s">
        <v>511</v>
      </c>
      <c r="H13907" s="2">
        <v>4</v>
      </c>
      <c r="I13907" s="2">
        <v>6</v>
      </c>
      <c r="J13907" s="2">
        <v>10</v>
      </c>
      <c r="K13907" s="2">
        <v>4</v>
      </c>
      <c r="L13907" s="3">
        <v>2160000</v>
      </c>
      <c r="M13907" s="2" t="s">
        <v>0</v>
      </c>
      <c r="N13907" s="4" t="s">
        <v>21</v>
      </c>
    </row>
    <row r="13908" spans="1:14" x14ac:dyDescent="0.25">
      <c r="A13908" s="1" t="s">
        <v>367</v>
      </c>
      <c r="B13908" s="2" t="s">
        <v>113</v>
      </c>
      <c r="C13908" s="2" t="s">
        <v>113</v>
      </c>
      <c r="D13908" s="2" t="s">
        <v>114</v>
      </c>
      <c r="E13908" s="2" t="s">
        <v>11779</v>
      </c>
      <c r="F13908" s="2">
        <v>27111543</v>
      </c>
      <c r="G13908" s="2" t="s">
        <v>511</v>
      </c>
      <c r="H13908" s="2">
        <v>4</v>
      </c>
      <c r="I13908" s="2">
        <v>6</v>
      </c>
      <c r="J13908" s="2">
        <v>10</v>
      </c>
      <c r="K13908" s="2">
        <v>10</v>
      </c>
      <c r="L13908" s="3">
        <v>90000</v>
      </c>
      <c r="M13908" s="2" t="s">
        <v>0</v>
      </c>
      <c r="N13908" s="4" t="s">
        <v>21</v>
      </c>
    </row>
    <row r="13909" spans="1:14" x14ac:dyDescent="0.25">
      <c r="A13909" s="1" t="s">
        <v>367</v>
      </c>
      <c r="B13909" s="2" t="s">
        <v>113</v>
      </c>
      <c r="C13909" s="2" t="s">
        <v>113</v>
      </c>
      <c r="D13909" s="2" t="s">
        <v>114</v>
      </c>
      <c r="E13909" s="2" t="s">
        <v>11780</v>
      </c>
      <c r="F13909" s="2">
        <v>27111543</v>
      </c>
      <c r="G13909" s="2" t="s">
        <v>511</v>
      </c>
      <c r="H13909" s="2">
        <v>4</v>
      </c>
      <c r="I13909" s="2">
        <v>6</v>
      </c>
      <c r="J13909" s="2">
        <v>10</v>
      </c>
      <c r="K13909" s="2">
        <v>10</v>
      </c>
      <c r="L13909" s="3">
        <v>100000</v>
      </c>
      <c r="M13909" s="2" t="s">
        <v>0</v>
      </c>
      <c r="N13909" s="4" t="s">
        <v>21</v>
      </c>
    </row>
    <row r="13910" spans="1:14" x14ac:dyDescent="0.25">
      <c r="A13910" s="1" t="s">
        <v>367</v>
      </c>
      <c r="B13910" s="2" t="s">
        <v>113</v>
      </c>
      <c r="C13910" s="2" t="s">
        <v>113</v>
      </c>
      <c r="D13910" s="2" t="s">
        <v>114</v>
      </c>
      <c r="E13910" s="2" t="s">
        <v>11781</v>
      </c>
      <c r="F13910" s="2">
        <v>27111543</v>
      </c>
      <c r="G13910" s="2" t="s">
        <v>511</v>
      </c>
      <c r="H13910" s="2">
        <v>4</v>
      </c>
      <c r="I13910" s="2">
        <v>6</v>
      </c>
      <c r="J13910" s="2">
        <v>10</v>
      </c>
      <c r="K13910" s="2">
        <v>10</v>
      </c>
      <c r="L13910" s="3">
        <v>180000</v>
      </c>
      <c r="M13910" s="2" t="s">
        <v>0</v>
      </c>
      <c r="N13910" s="4" t="s">
        <v>21</v>
      </c>
    </row>
    <row r="13911" spans="1:14" x14ac:dyDescent="0.25">
      <c r="A13911" s="1" t="s">
        <v>367</v>
      </c>
      <c r="B13911" s="2" t="s">
        <v>113</v>
      </c>
      <c r="C13911" s="2" t="s">
        <v>113</v>
      </c>
      <c r="D13911" s="2" t="s">
        <v>114</v>
      </c>
      <c r="E13911" s="2" t="s">
        <v>11782</v>
      </c>
      <c r="F13911" s="2">
        <v>27111543</v>
      </c>
      <c r="G13911" s="2" t="s">
        <v>511</v>
      </c>
      <c r="H13911" s="2">
        <v>4</v>
      </c>
      <c r="I13911" s="2">
        <v>6</v>
      </c>
      <c r="J13911" s="2">
        <v>10</v>
      </c>
      <c r="K13911" s="2">
        <v>80</v>
      </c>
      <c r="L13911" s="3">
        <v>1046400</v>
      </c>
      <c r="M13911" s="2" t="s">
        <v>0</v>
      </c>
      <c r="N13911" s="4" t="s">
        <v>21</v>
      </c>
    </row>
    <row r="13912" spans="1:14" x14ac:dyDescent="0.25">
      <c r="A13912" s="1" t="s">
        <v>367</v>
      </c>
      <c r="B13912" s="2" t="s">
        <v>113</v>
      </c>
      <c r="C13912" s="2" t="s">
        <v>113</v>
      </c>
      <c r="D13912" s="2" t="s">
        <v>114</v>
      </c>
      <c r="E13912" s="2" t="s">
        <v>11783</v>
      </c>
      <c r="F13912" s="2">
        <v>27111543</v>
      </c>
      <c r="G13912" s="2" t="s">
        <v>511</v>
      </c>
      <c r="H13912" s="2">
        <v>4</v>
      </c>
      <c r="I13912" s="2">
        <v>6</v>
      </c>
      <c r="J13912" s="2">
        <v>10</v>
      </c>
      <c r="K13912" s="2">
        <v>15</v>
      </c>
      <c r="L13912" s="3">
        <v>459000</v>
      </c>
      <c r="M13912" s="2" t="s">
        <v>0</v>
      </c>
      <c r="N13912" s="4" t="s">
        <v>21</v>
      </c>
    </row>
    <row r="13913" spans="1:14" x14ac:dyDescent="0.25">
      <c r="A13913" s="1" t="s">
        <v>367</v>
      </c>
      <c r="B13913" s="2" t="s">
        <v>113</v>
      </c>
      <c r="C13913" s="2" t="s">
        <v>113</v>
      </c>
      <c r="D13913" s="2" t="s">
        <v>114</v>
      </c>
      <c r="E13913" s="2" t="s">
        <v>11784</v>
      </c>
      <c r="F13913" s="2">
        <v>27111543</v>
      </c>
      <c r="G13913" s="2" t="s">
        <v>511</v>
      </c>
      <c r="H13913" s="2">
        <v>4</v>
      </c>
      <c r="I13913" s="2">
        <v>6</v>
      </c>
      <c r="J13913" s="2">
        <v>10</v>
      </c>
      <c r="K13913" s="2">
        <v>80</v>
      </c>
      <c r="L13913" s="3">
        <v>1400000</v>
      </c>
      <c r="M13913" s="2" t="s">
        <v>0</v>
      </c>
      <c r="N13913" s="4" t="s">
        <v>21</v>
      </c>
    </row>
    <row r="13914" spans="1:14" x14ac:dyDescent="0.25">
      <c r="A13914" s="1" t="s">
        <v>367</v>
      </c>
      <c r="B13914" s="2" t="s">
        <v>113</v>
      </c>
      <c r="C13914" s="2" t="s">
        <v>113</v>
      </c>
      <c r="D13914" s="2" t="s">
        <v>114</v>
      </c>
      <c r="E13914" s="2" t="s">
        <v>11785</v>
      </c>
      <c r="F13914" s="2">
        <v>27111543</v>
      </c>
      <c r="G13914" s="2" t="s">
        <v>511</v>
      </c>
      <c r="H13914" s="2">
        <v>4</v>
      </c>
      <c r="I13914" s="2">
        <v>6</v>
      </c>
      <c r="J13914" s="2">
        <v>10</v>
      </c>
      <c r="K13914" s="2">
        <v>5</v>
      </c>
      <c r="L13914" s="3">
        <v>97825</v>
      </c>
      <c r="M13914" s="2" t="s">
        <v>0</v>
      </c>
      <c r="N13914" s="4" t="s">
        <v>21</v>
      </c>
    </row>
    <row r="13915" spans="1:14" x14ac:dyDescent="0.25">
      <c r="A13915" s="1" t="s">
        <v>367</v>
      </c>
      <c r="B13915" s="2" t="s">
        <v>113</v>
      </c>
      <c r="C13915" s="2" t="s">
        <v>113</v>
      </c>
      <c r="D13915" s="2" t="s">
        <v>114</v>
      </c>
      <c r="E13915" s="2" t="s">
        <v>11786</v>
      </c>
      <c r="F13915" s="2">
        <v>27111543</v>
      </c>
      <c r="G13915" s="2" t="s">
        <v>511</v>
      </c>
      <c r="H13915" s="2">
        <v>4</v>
      </c>
      <c r="I13915" s="2">
        <v>6</v>
      </c>
      <c r="J13915" s="2">
        <v>10</v>
      </c>
      <c r="K13915" s="2">
        <v>40</v>
      </c>
      <c r="L13915" s="3">
        <v>946400</v>
      </c>
      <c r="M13915" s="2" t="s">
        <v>0</v>
      </c>
      <c r="N13915" s="4" t="s">
        <v>21</v>
      </c>
    </row>
    <row r="13916" spans="1:14" x14ac:dyDescent="0.25">
      <c r="A13916" s="1" t="s">
        <v>367</v>
      </c>
      <c r="B13916" s="2" t="s">
        <v>113</v>
      </c>
      <c r="C13916" s="2" t="s">
        <v>113</v>
      </c>
      <c r="D13916" s="2" t="s">
        <v>114</v>
      </c>
      <c r="E13916" s="2" t="s">
        <v>11787</v>
      </c>
      <c r="F13916" s="2">
        <v>27111543</v>
      </c>
      <c r="G13916" s="2" t="s">
        <v>511</v>
      </c>
      <c r="H13916" s="2">
        <v>4</v>
      </c>
      <c r="I13916" s="2">
        <v>6</v>
      </c>
      <c r="J13916" s="2">
        <v>10</v>
      </c>
      <c r="K13916" s="2">
        <v>40</v>
      </c>
      <c r="L13916" s="3">
        <v>547200</v>
      </c>
      <c r="M13916" s="2" t="s">
        <v>0</v>
      </c>
      <c r="N13916" s="4" t="s">
        <v>21</v>
      </c>
    </row>
    <row r="13917" spans="1:14" x14ac:dyDescent="0.25">
      <c r="A13917" s="1" t="s">
        <v>367</v>
      </c>
      <c r="B13917" s="2" t="s">
        <v>113</v>
      </c>
      <c r="C13917" s="2" t="s">
        <v>113</v>
      </c>
      <c r="D13917" s="2" t="s">
        <v>114</v>
      </c>
      <c r="E13917" s="2" t="s">
        <v>11788</v>
      </c>
      <c r="F13917" s="2">
        <v>27111543</v>
      </c>
      <c r="G13917" s="2" t="s">
        <v>511</v>
      </c>
      <c r="H13917" s="2">
        <v>4</v>
      </c>
      <c r="I13917" s="2">
        <v>6</v>
      </c>
      <c r="J13917" s="2">
        <v>10</v>
      </c>
      <c r="K13917" s="2">
        <v>30</v>
      </c>
      <c r="L13917" s="3">
        <v>634200</v>
      </c>
      <c r="M13917" s="2" t="s">
        <v>0</v>
      </c>
      <c r="N13917" s="4" t="s">
        <v>21</v>
      </c>
    </row>
    <row r="13918" spans="1:14" x14ac:dyDescent="0.25">
      <c r="A13918" s="1" t="s">
        <v>367</v>
      </c>
      <c r="B13918" s="2" t="s">
        <v>113</v>
      </c>
      <c r="C13918" s="2" t="s">
        <v>113</v>
      </c>
      <c r="D13918" s="2" t="s">
        <v>114</v>
      </c>
      <c r="E13918" s="2" t="s">
        <v>11789</v>
      </c>
      <c r="F13918" s="2">
        <v>27111543</v>
      </c>
      <c r="G13918" s="2" t="s">
        <v>511</v>
      </c>
      <c r="H13918" s="2">
        <v>4</v>
      </c>
      <c r="I13918" s="2">
        <v>6</v>
      </c>
      <c r="J13918" s="2">
        <v>10</v>
      </c>
      <c r="K13918" s="2">
        <v>10</v>
      </c>
      <c r="L13918" s="3">
        <v>223200</v>
      </c>
      <c r="M13918" s="2" t="s">
        <v>0</v>
      </c>
      <c r="N13918" s="4" t="s">
        <v>21</v>
      </c>
    </row>
    <row r="13919" spans="1:14" x14ac:dyDescent="0.25">
      <c r="A13919" s="1" t="s">
        <v>367</v>
      </c>
      <c r="B13919" s="2" t="s">
        <v>113</v>
      </c>
      <c r="C13919" s="2" t="s">
        <v>113</v>
      </c>
      <c r="D13919" s="2" t="s">
        <v>114</v>
      </c>
      <c r="E13919" s="2" t="s">
        <v>11790</v>
      </c>
      <c r="F13919" s="2">
        <v>27111543</v>
      </c>
      <c r="G13919" s="2" t="s">
        <v>511</v>
      </c>
      <c r="H13919" s="2">
        <v>4</v>
      </c>
      <c r="I13919" s="2">
        <v>6</v>
      </c>
      <c r="J13919" s="2">
        <v>10</v>
      </c>
      <c r="K13919" s="2">
        <v>10</v>
      </c>
      <c r="L13919" s="3">
        <v>202800</v>
      </c>
      <c r="M13919" s="2" t="s">
        <v>0</v>
      </c>
      <c r="N13919" s="4" t="s">
        <v>21</v>
      </c>
    </row>
    <row r="13920" spans="1:14" x14ac:dyDescent="0.25">
      <c r="A13920" s="1" t="s">
        <v>367</v>
      </c>
      <c r="B13920" s="2" t="s">
        <v>113</v>
      </c>
      <c r="C13920" s="2" t="s">
        <v>113</v>
      </c>
      <c r="D13920" s="2" t="s">
        <v>114</v>
      </c>
      <c r="E13920" s="2" t="s">
        <v>11791</v>
      </c>
      <c r="F13920" s="2">
        <v>27111543</v>
      </c>
      <c r="G13920" s="2" t="s">
        <v>511</v>
      </c>
      <c r="H13920" s="2">
        <v>4</v>
      </c>
      <c r="I13920" s="2">
        <v>6</v>
      </c>
      <c r="J13920" s="2">
        <v>10</v>
      </c>
      <c r="K13920" s="2">
        <v>30</v>
      </c>
      <c r="L13920" s="3">
        <v>529200</v>
      </c>
      <c r="M13920" s="2" t="s">
        <v>0</v>
      </c>
      <c r="N13920" s="4" t="s">
        <v>21</v>
      </c>
    </row>
    <row r="13921" spans="1:14" x14ac:dyDescent="0.25">
      <c r="A13921" s="1" t="s">
        <v>367</v>
      </c>
      <c r="B13921" s="2" t="s">
        <v>113</v>
      </c>
      <c r="C13921" s="2" t="s">
        <v>113</v>
      </c>
      <c r="D13921" s="2" t="s">
        <v>114</v>
      </c>
      <c r="E13921" s="2" t="s">
        <v>11792</v>
      </c>
      <c r="F13921" s="2">
        <v>27111543</v>
      </c>
      <c r="G13921" s="2" t="s">
        <v>511</v>
      </c>
      <c r="H13921" s="2">
        <v>4</v>
      </c>
      <c r="I13921" s="2">
        <v>6</v>
      </c>
      <c r="J13921" s="2">
        <v>10</v>
      </c>
      <c r="K13921" s="2">
        <v>40</v>
      </c>
      <c r="L13921" s="3">
        <v>789600</v>
      </c>
      <c r="M13921" s="2" t="s">
        <v>0</v>
      </c>
      <c r="N13921" s="4" t="s">
        <v>21</v>
      </c>
    </row>
    <row r="13922" spans="1:14" x14ac:dyDescent="0.25">
      <c r="A13922" s="1" t="s">
        <v>367</v>
      </c>
      <c r="B13922" s="2" t="s">
        <v>113</v>
      </c>
      <c r="C13922" s="2" t="s">
        <v>113</v>
      </c>
      <c r="D13922" s="2" t="s">
        <v>114</v>
      </c>
      <c r="E13922" s="2" t="s">
        <v>11793</v>
      </c>
      <c r="F13922" s="2">
        <v>27111543</v>
      </c>
      <c r="G13922" s="2" t="s">
        <v>511</v>
      </c>
      <c r="H13922" s="2">
        <v>4</v>
      </c>
      <c r="I13922" s="2">
        <v>6</v>
      </c>
      <c r="J13922" s="2">
        <v>10</v>
      </c>
      <c r="K13922" s="2">
        <v>40</v>
      </c>
      <c r="L13922" s="3">
        <v>688800</v>
      </c>
      <c r="M13922" s="2" t="s">
        <v>0</v>
      </c>
      <c r="N13922" s="4" t="s">
        <v>21</v>
      </c>
    </row>
    <row r="13923" spans="1:14" x14ac:dyDescent="0.25">
      <c r="A13923" s="1" t="s">
        <v>367</v>
      </c>
      <c r="B13923" s="2" t="s">
        <v>113</v>
      </c>
      <c r="C13923" s="2" t="s">
        <v>113</v>
      </c>
      <c r="D13923" s="2" t="s">
        <v>114</v>
      </c>
      <c r="E13923" s="2" t="s">
        <v>11794</v>
      </c>
      <c r="F13923" s="2">
        <v>27111543</v>
      </c>
      <c r="G13923" s="2" t="s">
        <v>511</v>
      </c>
      <c r="H13923" s="2">
        <v>4</v>
      </c>
      <c r="I13923" s="2">
        <v>6</v>
      </c>
      <c r="J13923" s="2">
        <v>10</v>
      </c>
      <c r="K13923" s="2">
        <v>40</v>
      </c>
      <c r="L13923" s="3">
        <v>542400</v>
      </c>
      <c r="M13923" s="2" t="s">
        <v>0</v>
      </c>
      <c r="N13923" s="4" t="s">
        <v>21</v>
      </c>
    </row>
    <row r="13924" spans="1:14" x14ac:dyDescent="0.25">
      <c r="A13924" s="1" t="s">
        <v>367</v>
      </c>
      <c r="B13924" s="2" t="s">
        <v>113</v>
      </c>
      <c r="C13924" s="2" t="s">
        <v>113</v>
      </c>
      <c r="D13924" s="2" t="s">
        <v>114</v>
      </c>
      <c r="E13924" s="2" t="s">
        <v>11795</v>
      </c>
      <c r="F13924" s="2">
        <v>27111543</v>
      </c>
      <c r="G13924" s="2" t="s">
        <v>511</v>
      </c>
      <c r="H13924" s="2">
        <v>4</v>
      </c>
      <c r="I13924" s="2">
        <v>6</v>
      </c>
      <c r="J13924" s="2">
        <v>10</v>
      </c>
      <c r="K13924" s="2">
        <v>20</v>
      </c>
      <c r="L13924" s="3">
        <v>1358000</v>
      </c>
      <c r="M13924" s="2" t="s">
        <v>0</v>
      </c>
      <c r="N13924" s="4" t="s">
        <v>21</v>
      </c>
    </row>
    <row r="13925" spans="1:14" x14ac:dyDescent="0.25">
      <c r="A13925" s="1" t="s">
        <v>367</v>
      </c>
      <c r="B13925" s="2" t="s">
        <v>113</v>
      </c>
      <c r="C13925" s="2" t="s">
        <v>113</v>
      </c>
      <c r="D13925" s="2" t="s">
        <v>114</v>
      </c>
      <c r="E13925" s="2" t="s">
        <v>11796</v>
      </c>
      <c r="F13925" s="2">
        <v>27111543</v>
      </c>
      <c r="G13925" s="2" t="s">
        <v>511</v>
      </c>
      <c r="H13925" s="2">
        <v>4</v>
      </c>
      <c r="I13925" s="2">
        <v>6</v>
      </c>
      <c r="J13925" s="2">
        <v>10</v>
      </c>
      <c r="K13925" s="2">
        <v>10</v>
      </c>
      <c r="L13925" s="3">
        <v>933800</v>
      </c>
      <c r="M13925" s="2" t="s">
        <v>0</v>
      </c>
      <c r="N13925" s="4" t="s">
        <v>21</v>
      </c>
    </row>
    <row r="13926" spans="1:14" x14ac:dyDescent="0.25">
      <c r="A13926" s="1" t="s">
        <v>367</v>
      </c>
      <c r="B13926" s="2" t="s">
        <v>113</v>
      </c>
      <c r="C13926" s="2" t="s">
        <v>113</v>
      </c>
      <c r="D13926" s="2" t="s">
        <v>114</v>
      </c>
      <c r="E13926" s="2" t="s">
        <v>11797</v>
      </c>
      <c r="F13926" s="2">
        <v>27111543</v>
      </c>
      <c r="G13926" s="2" t="s">
        <v>511</v>
      </c>
      <c r="H13926" s="2">
        <v>4</v>
      </c>
      <c r="I13926" s="2">
        <v>6</v>
      </c>
      <c r="J13926" s="2">
        <v>10</v>
      </c>
      <c r="K13926" s="2">
        <v>20</v>
      </c>
      <c r="L13926" s="3">
        <v>1265600</v>
      </c>
      <c r="M13926" s="2" t="s">
        <v>0</v>
      </c>
      <c r="N13926" s="4" t="s">
        <v>21</v>
      </c>
    </row>
    <row r="13927" spans="1:14" x14ac:dyDescent="0.25">
      <c r="A13927" s="1" t="s">
        <v>367</v>
      </c>
      <c r="B13927" s="2" t="s">
        <v>113</v>
      </c>
      <c r="C13927" s="2" t="s">
        <v>113</v>
      </c>
      <c r="D13927" s="2" t="s">
        <v>114</v>
      </c>
      <c r="E13927" s="2" t="s">
        <v>11798</v>
      </c>
      <c r="F13927" s="2">
        <v>27111543</v>
      </c>
      <c r="G13927" s="2" t="s">
        <v>511</v>
      </c>
      <c r="H13927" s="2">
        <v>4</v>
      </c>
      <c r="I13927" s="2">
        <v>6</v>
      </c>
      <c r="J13927" s="2">
        <v>10</v>
      </c>
      <c r="K13927" s="2">
        <v>10</v>
      </c>
      <c r="L13927" s="3">
        <v>596400</v>
      </c>
      <c r="M13927" s="2" t="s">
        <v>0</v>
      </c>
      <c r="N13927" s="4" t="s">
        <v>21</v>
      </c>
    </row>
    <row r="13928" spans="1:14" x14ac:dyDescent="0.25">
      <c r="A13928" s="1" t="s">
        <v>367</v>
      </c>
      <c r="B13928" s="2" t="s">
        <v>113</v>
      </c>
      <c r="C13928" s="2" t="s">
        <v>113</v>
      </c>
      <c r="D13928" s="2" t="s">
        <v>114</v>
      </c>
      <c r="E13928" s="2" t="s">
        <v>11799</v>
      </c>
      <c r="F13928" s="2">
        <v>27111543</v>
      </c>
      <c r="G13928" s="2" t="s">
        <v>511</v>
      </c>
      <c r="H13928" s="2">
        <v>4</v>
      </c>
      <c r="I13928" s="2">
        <v>6</v>
      </c>
      <c r="J13928" s="2">
        <v>10</v>
      </c>
      <c r="K13928" s="2">
        <v>20</v>
      </c>
      <c r="L13928" s="3">
        <v>1442000</v>
      </c>
      <c r="M13928" s="2" t="s">
        <v>0</v>
      </c>
      <c r="N13928" s="4" t="s">
        <v>21</v>
      </c>
    </row>
    <row r="13929" spans="1:14" x14ac:dyDescent="0.25">
      <c r="A13929" s="1" t="s">
        <v>367</v>
      </c>
      <c r="B13929" s="2" t="s">
        <v>113</v>
      </c>
      <c r="C13929" s="2" t="s">
        <v>113</v>
      </c>
      <c r="D13929" s="2" t="s">
        <v>114</v>
      </c>
      <c r="E13929" s="2" t="s">
        <v>11800</v>
      </c>
      <c r="F13929" s="2">
        <v>27111543</v>
      </c>
      <c r="G13929" s="2" t="s">
        <v>511</v>
      </c>
      <c r="H13929" s="2">
        <v>4</v>
      </c>
      <c r="I13929" s="2">
        <v>6</v>
      </c>
      <c r="J13929" s="2">
        <v>10</v>
      </c>
      <c r="K13929" s="2">
        <v>20</v>
      </c>
      <c r="L13929" s="3">
        <v>1951600</v>
      </c>
      <c r="M13929" s="2" t="s">
        <v>0</v>
      </c>
      <c r="N13929" s="4" t="s">
        <v>21</v>
      </c>
    </row>
    <row r="13930" spans="1:14" x14ac:dyDescent="0.25">
      <c r="A13930" s="1" t="s">
        <v>367</v>
      </c>
      <c r="B13930" s="2" t="s">
        <v>113</v>
      </c>
      <c r="C13930" s="2" t="s">
        <v>113</v>
      </c>
      <c r="D13930" s="2" t="s">
        <v>114</v>
      </c>
      <c r="E13930" s="2" t="s">
        <v>11801</v>
      </c>
      <c r="F13930" s="2">
        <v>27111543</v>
      </c>
      <c r="G13930" s="2" t="s">
        <v>511</v>
      </c>
      <c r="H13930" s="2">
        <v>4</v>
      </c>
      <c r="I13930" s="2">
        <v>6</v>
      </c>
      <c r="J13930" s="2">
        <v>10</v>
      </c>
      <c r="K13930" s="2">
        <v>20</v>
      </c>
      <c r="L13930" s="3">
        <v>1744400</v>
      </c>
      <c r="M13930" s="2" t="s">
        <v>0</v>
      </c>
      <c r="N13930" s="4" t="s">
        <v>21</v>
      </c>
    </row>
    <row r="13931" spans="1:14" x14ac:dyDescent="0.25">
      <c r="A13931" s="1" t="s">
        <v>367</v>
      </c>
      <c r="B13931" s="2" t="s">
        <v>113</v>
      </c>
      <c r="C13931" s="2" t="s">
        <v>113</v>
      </c>
      <c r="D13931" s="2" t="s">
        <v>114</v>
      </c>
      <c r="E13931" s="2" t="s">
        <v>11802</v>
      </c>
      <c r="F13931" s="2">
        <v>27111543</v>
      </c>
      <c r="G13931" s="2" t="s">
        <v>511</v>
      </c>
      <c r="H13931" s="2">
        <v>4</v>
      </c>
      <c r="I13931" s="2">
        <v>6</v>
      </c>
      <c r="J13931" s="2">
        <v>10</v>
      </c>
      <c r="K13931" s="2">
        <v>10</v>
      </c>
      <c r="L13931" s="3">
        <v>570000</v>
      </c>
      <c r="M13931" s="2" t="s">
        <v>0</v>
      </c>
      <c r="N13931" s="4" t="s">
        <v>21</v>
      </c>
    </row>
    <row r="13932" spans="1:14" x14ac:dyDescent="0.25">
      <c r="A13932" s="1" t="s">
        <v>367</v>
      </c>
      <c r="B13932" s="2" t="s">
        <v>113</v>
      </c>
      <c r="C13932" s="2" t="s">
        <v>113</v>
      </c>
      <c r="D13932" s="2" t="s">
        <v>114</v>
      </c>
      <c r="E13932" s="2" t="s">
        <v>11803</v>
      </c>
      <c r="F13932" s="2">
        <v>27111543</v>
      </c>
      <c r="G13932" s="2" t="s">
        <v>511</v>
      </c>
      <c r="H13932" s="2">
        <v>4</v>
      </c>
      <c r="I13932" s="2">
        <v>6</v>
      </c>
      <c r="J13932" s="2">
        <v>10</v>
      </c>
      <c r="K13932" s="2">
        <v>10</v>
      </c>
      <c r="L13932" s="3">
        <v>628600</v>
      </c>
      <c r="M13932" s="2" t="s">
        <v>0</v>
      </c>
      <c r="N13932" s="4" t="s">
        <v>21</v>
      </c>
    </row>
    <row r="13933" spans="1:14" x14ac:dyDescent="0.25">
      <c r="A13933" s="1" t="s">
        <v>367</v>
      </c>
      <c r="B13933" s="2" t="s">
        <v>113</v>
      </c>
      <c r="C13933" s="2" t="s">
        <v>113</v>
      </c>
      <c r="D13933" s="2" t="s">
        <v>114</v>
      </c>
      <c r="E13933" s="2" t="s">
        <v>11804</v>
      </c>
      <c r="F13933" s="2">
        <v>27111543</v>
      </c>
      <c r="G13933" s="2" t="s">
        <v>511</v>
      </c>
      <c r="H13933" s="2">
        <v>4</v>
      </c>
      <c r="I13933" s="2">
        <v>6</v>
      </c>
      <c r="J13933" s="2">
        <v>10</v>
      </c>
      <c r="K13933" s="2">
        <v>10</v>
      </c>
      <c r="L13933" s="3">
        <v>630000</v>
      </c>
      <c r="M13933" s="2" t="s">
        <v>0</v>
      </c>
      <c r="N13933" s="4" t="s">
        <v>21</v>
      </c>
    </row>
    <row r="13934" spans="1:14" x14ac:dyDescent="0.25">
      <c r="A13934" s="1" t="s">
        <v>367</v>
      </c>
      <c r="B13934" s="2" t="s">
        <v>113</v>
      </c>
      <c r="C13934" s="2" t="s">
        <v>113</v>
      </c>
      <c r="D13934" s="2" t="s">
        <v>114</v>
      </c>
      <c r="E13934" s="2" t="s">
        <v>11805</v>
      </c>
      <c r="F13934" s="2">
        <v>27111543</v>
      </c>
      <c r="G13934" s="2" t="s">
        <v>511</v>
      </c>
      <c r="H13934" s="2">
        <v>4</v>
      </c>
      <c r="I13934" s="2">
        <v>6</v>
      </c>
      <c r="J13934" s="2">
        <v>10</v>
      </c>
      <c r="K13934" s="2">
        <v>80</v>
      </c>
      <c r="L13934" s="3">
        <v>480000</v>
      </c>
      <c r="M13934" s="2" t="s">
        <v>0</v>
      </c>
      <c r="N13934" s="4" t="s">
        <v>21</v>
      </c>
    </row>
    <row r="13935" spans="1:14" x14ac:dyDescent="0.25">
      <c r="A13935" s="1" t="s">
        <v>367</v>
      </c>
      <c r="B13935" s="2" t="s">
        <v>113</v>
      </c>
      <c r="C13935" s="2" t="s">
        <v>113</v>
      </c>
      <c r="D13935" s="2" t="s">
        <v>114</v>
      </c>
      <c r="E13935" s="2" t="s">
        <v>11806</v>
      </c>
      <c r="F13935" s="2">
        <v>27111543</v>
      </c>
      <c r="G13935" s="2" t="s">
        <v>511</v>
      </c>
      <c r="H13935" s="2">
        <v>4</v>
      </c>
      <c r="I13935" s="2">
        <v>6</v>
      </c>
      <c r="J13935" s="2">
        <v>10</v>
      </c>
      <c r="K13935" s="2">
        <v>40</v>
      </c>
      <c r="L13935" s="3">
        <v>288000</v>
      </c>
      <c r="M13935" s="2" t="s">
        <v>0</v>
      </c>
      <c r="N13935" s="4" t="s">
        <v>21</v>
      </c>
    </row>
    <row r="13936" spans="1:14" x14ac:dyDescent="0.25">
      <c r="A13936" s="1" t="s">
        <v>367</v>
      </c>
      <c r="B13936" s="2" t="s">
        <v>113</v>
      </c>
      <c r="C13936" s="2" t="s">
        <v>113</v>
      </c>
      <c r="D13936" s="2" t="s">
        <v>114</v>
      </c>
      <c r="E13936" s="2" t="s">
        <v>11807</v>
      </c>
      <c r="F13936" s="2">
        <v>27111543</v>
      </c>
      <c r="G13936" s="2" t="s">
        <v>511</v>
      </c>
      <c r="H13936" s="2">
        <v>4</v>
      </c>
      <c r="I13936" s="2">
        <v>6</v>
      </c>
      <c r="J13936" s="2">
        <v>10</v>
      </c>
      <c r="K13936" s="2">
        <v>80</v>
      </c>
      <c r="L13936" s="3">
        <v>480000</v>
      </c>
      <c r="M13936" s="2" t="s">
        <v>0</v>
      </c>
      <c r="N13936" s="4" t="s">
        <v>21</v>
      </c>
    </row>
    <row r="13937" spans="1:14" x14ac:dyDescent="0.25">
      <c r="A13937" s="1" t="s">
        <v>367</v>
      </c>
      <c r="B13937" s="2" t="s">
        <v>113</v>
      </c>
      <c r="C13937" s="2" t="s">
        <v>113</v>
      </c>
      <c r="D13937" s="2" t="s">
        <v>114</v>
      </c>
      <c r="E13937" s="2" t="s">
        <v>11808</v>
      </c>
      <c r="F13937" s="2">
        <v>27111543</v>
      </c>
      <c r="G13937" s="2" t="s">
        <v>511</v>
      </c>
      <c r="H13937" s="2">
        <v>4</v>
      </c>
      <c r="I13937" s="2">
        <v>6</v>
      </c>
      <c r="J13937" s="2">
        <v>10</v>
      </c>
      <c r="K13937" s="2">
        <v>40</v>
      </c>
      <c r="L13937" s="3">
        <v>288000</v>
      </c>
      <c r="M13937" s="2" t="s">
        <v>0</v>
      </c>
      <c r="N13937" s="4" t="s">
        <v>21</v>
      </c>
    </row>
    <row r="13938" spans="1:14" x14ac:dyDescent="0.25">
      <c r="A13938" s="1" t="s">
        <v>367</v>
      </c>
      <c r="B13938" s="2" t="s">
        <v>113</v>
      </c>
      <c r="C13938" s="2" t="s">
        <v>113</v>
      </c>
      <c r="D13938" s="2" t="s">
        <v>114</v>
      </c>
      <c r="E13938" s="2" t="s">
        <v>11809</v>
      </c>
      <c r="F13938" s="2">
        <v>27111543</v>
      </c>
      <c r="G13938" s="2" t="s">
        <v>511</v>
      </c>
      <c r="H13938" s="2">
        <v>4</v>
      </c>
      <c r="I13938" s="2">
        <v>6</v>
      </c>
      <c r="J13938" s="2">
        <v>10</v>
      </c>
      <c r="K13938" s="2">
        <v>30</v>
      </c>
      <c r="L13938" s="3">
        <v>406800</v>
      </c>
      <c r="M13938" s="2" t="s">
        <v>0</v>
      </c>
      <c r="N13938" s="4" t="s">
        <v>21</v>
      </c>
    </row>
    <row r="13939" spans="1:14" x14ac:dyDescent="0.25">
      <c r="A13939" s="1" t="s">
        <v>367</v>
      </c>
      <c r="B13939" s="2" t="s">
        <v>113</v>
      </c>
      <c r="C13939" s="2" t="s">
        <v>113</v>
      </c>
      <c r="D13939" s="2" t="s">
        <v>114</v>
      </c>
      <c r="E13939" s="2" t="s">
        <v>11810</v>
      </c>
      <c r="F13939" s="2">
        <v>27111543</v>
      </c>
      <c r="G13939" s="2" t="s">
        <v>511</v>
      </c>
      <c r="H13939" s="2">
        <v>4</v>
      </c>
      <c r="I13939" s="2">
        <v>6</v>
      </c>
      <c r="J13939" s="2">
        <v>10</v>
      </c>
      <c r="K13939" s="2">
        <v>10</v>
      </c>
      <c r="L13939" s="3">
        <v>214800</v>
      </c>
      <c r="M13939" s="2" t="s">
        <v>0</v>
      </c>
      <c r="N13939" s="4" t="s">
        <v>21</v>
      </c>
    </row>
    <row r="13940" spans="1:14" x14ac:dyDescent="0.25">
      <c r="A13940" s="1" t="s">
        <v>367</v>
      </c>
      <c r="B13940" s="2" t="s">
        <v>113</v>
      </c>
      <c r="C13940" s="2" t="s">
        <v>113</v>
      </c>
      <c r="D13940" s="2" t="s">
        <v>114</v>
      </c>
      <c r="E13940" s="2" t="s">
        <v>11811</v>
      </c>
      <c r="F13940" s="2">
        <v>27111543</v>
      </c>
      <c r="G13940" s="2" t="s">
        <v>511</v>
      </c>
      <c r="H13940" s="2">
        <v>4</v>
      </c>
      <c r="I13940" s="2">
        <v>6</v>
      </c>
      <c r="J13940" s="2">
        <v>10</v>
      </c>
      <c r="K13940" s="2">
        <v>10</v>
      </c>
      <c r="L13940" s="3">
        <v>213000</v>
      </c>
      <c r="M13940" s="2" t="s">
        <v>0</v>
      </c>
      <c r="N13940" s="4" t="s">
        <v>21</v>
      </c>
    </row>
    <row r="13941" spans="1:14" x14ac:dyDescent="0.25">
      <c r="A13941" s="1" t="s">
        <v>367</v>
      </c>
      <c r="B13941" s="2" t="s">
        <v>113</v>
      </c>
      <c r="C13941" s="2" t="s">
        <v>113</v>
      </c>
      <c r="D13941" s="2" t="s">
        <v>114</v>
      </c>
      <c r="E13941" s="2" t="s">
        <v>11812</v>
      </c>
      <c r="F13941" s="2">
        <v>27111543</v>
      </c>
      <c r="G13941" s="2" t="s">
        <v>511</v>
      </c>
      <c r="H13941" s="2">
        <v>4</v>
      </c>
      <c r="I13941" s="2">
        <v>6</v>
      </c>
      <c r="J13941" s="2">
        <v>10</v>
      </c>
      <c r="K13941" s="2">
        <v>10</v>
      </c>
      <c r="L13941" s="3">
        <v>191400</v>
      </c>
      <c r="M13941" s="2" t="s">
        <v>0</v>
      </c>
      <c r="N13941" s="4" t="s">
        <v>21</v>
      </c>
    </row>
    <row r="13942" spans="1:14" x14ac:dyDescent="0.25">
      <c r="A13942" s="1" t="s">
        <v>367</v>
      </c>
      <c r="B13942" s="2" t="s">
        <v>113</v>
      </c>
      <c r="C13942" s="2" t="s">
        <v>113</v>
      </c>
      <c r="D13942" s="2" t="s">
        <v>114</v>
      </c>
      <c r="E13942" s="2" t="s">
        <v>11813</v>
      </c>
      <c r="F13942" s="2">
        <v>27111543</v>
      </c>
      <c r="G13942" s="2" t="s">
        <v>511</v>
      </c>
      <c r="H13942" s="2">
        <v>4</v>
      </c>
      <c r="I13942" s="2">
        <v>6</v>
      </c>
      <c r="J13942" s="2">
        <v>10</v>
      </c>
      <c r="K13942" s="2">
        <v>10</v>
      </c>
      <c r="L13942" s="3">
        <v>224400</v>
      </c>
      <c r="M13942" s="2" t="s">
        <v>0</v>
      </c>
      <c r="N13942" s="4" t="s">
        <v>21</v>
      </c>
    </row>
    <row r="13943" spans="1:14" x14ac:dyDescent="0.25">
      <c r="A13943" s="1" t="s">
        <v>367</v>
      </c>
      <c r="B13943" s="2" t="s">
        <v>113</v>
      </c>
      <c r="C13943" s="2" t="s">
        <v>113</v>
      </c>
      <c r="D13943" s="2" t="s">
        <v>114</v>
      </c>
      <c r="E13943" s="2" t="s">
        <v>11814</v>
      </c>
      <c r="F13943" s="2">
        <v>27111543</v>
      </c>
      <c r="G13943" s="2" t="s">
        <v>511</v>
      </c>
      <c r="H13943" s="2">
        <v>4</v>
      </c>
      <c r="I13943" s="2">
        <v>6</v>
      </c>
      <c r="J13943" s="2">
        <v>10</v>
      </c>
      <c r="K13943" s="2">
        <v>10</v>
      </c>
      <c r="L13943" s="3">
        <v>362400</v>
      </c>
      <c r="M13943" s="2" t="s">
        <v>0</v>
      </c>
      <c r="N13943" s="4" t="s">
        <v>21</v>
      </c>
    </row>
    <row r="13944" spans="1:14" x14ac:dyDescent="0.25">
      <c r="A13944" s="1" t="s">
        <v>367</v>
      </c>
      <c r="B13944" s="2" t="s">
        <v>113</v>
      </c>
      <c r="C13944" s="2" t="s">
        <v>113</v>
      </c>
      <c r="D13944" s="2" t="s">
        <v>114</v>
      </c>
      <c r="E13944" s="2" t="s">
        <v>11815</v>
      </c>
      <c r="F13944" s="2">
        <v>27111543</v>
      </c>
      <c r="G13944" s="2" t="s">
        <v>511</v>
      </c>
      <c r="H13944" s="2">
        <v>4</v>
      </c>
      <c r="I13944" s="2">
        <v>6</v>
      </c>
      <c r="J13944" s="2">
        <v>10</v>
      </c>
      <c r="K13944" s="2">
        <v>10</v>
      </c>
      <c r="L13944" s="3">
        <v>271800</v>
      </c>
      <c r="M13944" s="2" t="s">
        <v>0</v>
      </c>
      <c r="N13944" s="4" t="s">
        <v>21</v>
      </c>
    </row>
    <row r="13945" spans="1:14" x14ac:dyDescent="0.25">
      <c r="A13945" s="1" t="s">
        <v>367</v>
      </c>
      <c r="B13945" s="2" t="s">
        <v>113</v>
      </c>
      <c r="C13945" s="2" t="s">
        <v>113</v>
      </c>
      <c r="D13945" s="2" t="s">
        <v>114</v>
      </c>
      <c r="E13945" s="2" t="s">
        <v>11816</v>
      </c>
      <c r="F13945" s="2">
        <v>27111543</v>
      </c>
      <c r="G13945" s="2" t="s">
        <v>511</v>
      </c>
      <c r="H13945" s="2">
        <v>4</v>
      </c>
      <c r="I13945" s="2">
        <v>6</v>
      </c>
      <c r="J13945" s="2">
        <v>10</v>
      </c>
      <c r="K13945" s="2">
        <v>10</v>
      </c>
      <c r="L13945" s="3">
        <v>210000</v>
      </c>
      <c r="M13945" s="2" t="s">
        <v>0</v>
      </c>
      <c r="N13945" s="4" t="s">
        <v>21</v>
      </c>
    </row>
    <row r="13946" spans="1:14" x14ac:dyDescent="0.25">
      <c r="A13946" s="1" t="s">
        <v>367</v>
      </c>
      <c r="B13946" s="2" t="s">
        <v>113</v>
      </c>
      <c r="C13946" s="2" t="s">
        <v>113</v>
      </c>
      <c r="D13946" s="2" t="s">
        <v>114</v>
      </c>
      <c r="E13946" s="2" t="s">
        <v>11817</v>
      </c>
      <c r="F13946" s="2">
        <v>27111543</v>
      </c>
      <c r="G13946" s="2" t="s">
        <v>511</v>
      </c>
      <c r="H13946" s="2">
        <v>4</v>
      </c>
      <c r="I13946" s="2">
        <v>6</v>
      </c>
      <c r="J13946" s="2">
        <v>10</v>
      </c>
      <c r="K13946" s="2">
        <v>10</v>
      </c>
      <c r="L13946" s="3">
        <v>190800</v>
      </c>
      <c r="M13946" s="2" t="s">
        <v>0</v>
      </c>
      <c r="N13946" s="4" t="s">
        <v>21</v>
      </c>
    </row>
    <row r="13947" spans="1:14" x14ac:dyDescent="0.25">
      <c r="A13947" s="1" t="s">
        <v>367</v>
      </c>
      <c r="B13947" s="2" t="s">
        <v>113</v>
      </c>
      <c r="C13947" s="2" t="s">
        <v>113</v>
      </c>
      <c r="D13947" s="2" t="s">
        <v>114</v>
      </c>
      <c r="E13947" s="2" t="s">
        <v>11818</v>
      </c>
      <c r="F13947" s="2">
        <v>27111543</v>
      </c>
      <c r="G13947" s="2" t="s">
        <v>511</v>
      </c>
      <c r="H13947" s="2">
        <v>4</v>
      </c>
      <c r="I13947" s="2">
        <v>6</v>
      </c>
      <c r="J13947" s="2">
        <v>10</v>
      </c>
      <c r="K13947" s="2">
        <v>10</v>
      </c>
      <c r="L13947" s="3">
        <v>180600</v>
      </c>
      <c r="M13947" s="2" t="s">
        <v>0</v>
      </c>
      <c r="N13947" s="4" t="s">
        <v>21</v>
      </c>
    </row>
    <row r="13948" spans="1:14" x14ac:dyDescent="0.25">
      <c r="A13948" s="1" t="s">
        <v>367</v>
      </c>
      <c r="B13948" s="2" t="s">
        <v>113</v>
      </c>
      <c r="C13948" s="2" t="s">
        <v>113</v>
      </c>
      <c r="D13948" s="2" t="s">
        <v>114</v>
      </c>
      <c r="E13948" s="2" t="s">
        <v>11819</v>
      </c>
      <c r="F13948" s="2">
        <v>27111543</v>
      </c>
      <c r="G13948" s="2" t="s">
        <v>511</v>
      </c>
      <c r="H13948" s="2">
        <v>4</v>
      </c>
      <c r="I13948" s="2">
        <v>6</v>
      </c>
      <c r="J13948" s="2">
        <v>10</v>
      </c>
      <c r="K13948" s="2">
        <v>10</v>
      </c>
      <c r="L13948" s="3">
        <v>169200</v>
      </c>
      <c r="M13948" s="2" t="s">
        <v>0</v>
      </c>
      <c r="N13948" s="4" t="s">
        <v>21</v>
      </c>
    </row>
    <row r="13949" spans="1:14" x14ac:dyDescent="0.25">
      <c r="A13949" s="1" t="s">
        <v>367</v>
      </c>
      <c r="B13949" s="2" t="s">
        <v>113</v>
      </c>
      <c r="C13949" s="2" t="s">
        <v>113</v>
      </c>
      <c r="D13949" s="2" t="s">
        <v>114</v>
      </c>
      <c r="E13949" s="2" t="s">
        <v>11820</v>
      </c>
      <c r="F13949" s="2">
        <v>27111543</v>
      </c>
      <c r="G13949" s="2" t="s">
        <v>511</v>
      </c>
      <c r="H13949" s="2">
        <v>4</v>
      </c>
      <c r="I13949" s="2">
        <v>6</v>
      </c>
      <c r="J13949" s="2">
        <v>10</v>
      </c>
      <c r="K13949" s="2">
        <v>10</v>
      </c>
      <c r="L13949" s="3">
        <v>154800</v>
      </c>
      <c r="M13949" s="2" t="s">
        <v>0</v>
      </c>
      <c r="N13949" s="4" t="s">
        <v>21</v>
      </c>
    </row>
    <row r="13950" spans="1:14" x14ac:dyDescent="0.25">
      <c r="A13950" s="1" t="s">
        <v>367</v>
      </c>
      <c r="B13950" s="2" t="s">
        <v>113</v>
      </c>
      <c r="C13950" s="2" t="s">
        <v>113</v>
      </c>
      <c r="D13950" s="2" t="s">
        <v>114</v>
      </c>
      <c r="E13950" s="2" t="s">
        <v>11821</v>
      </c>
      <c r="F13950" s="2">
        <v>27111543</v>
      </c>
      <c r="G13950" s="2" t="s">
        <v>511</v>
      </c>
      <c r="H13950" s="2">
        <v>4</v>
      </c>
      <c r="I13950" s="2">
        <v>6</v>
      </c>
      <c r="J13950" s="2">
        <v>10</v>
      </c>
      <c r="K13950" s="2">
        <v>10</v>
      </c>
      <c r="L13950" s="3">
        <v>151800</v>
      </c>
      <c r="M13950" s="2" t="s">
        <v>0</v>
      </c>
      <c r="N13950" s="4" t="s">
        <v>21</v>
      </c>
    </row>
    <row r="13951" spans="1:14" x14ac:dyDescent="0.25">
      <c r="A13951" s="1" t="s">
        <v>367</v>
      </c>
      <c r="B13951" s="2" t="s">
        <v>113</v>
      </c>
      <c r="C13951" s="2" t="s">
        <v>113</v>
      </c>
      <c r="D13951" s="2" t="s">
        <v>114</v>
      </c>
      <c r="E13951" s="2" t="s">
        <v>11822</v>
      </c>
      <c r="F13951" s="2">
        <v>27111543</v>
      </c>
      <c r="G13951" s="2" t="s">
        <v>511</v>
      </c>
      <c r="H13951" s="2">
        <v>4</v>
      </c>
      <c r="I13951" s="2">
        <v>6</v>
      </c>
      <c r="J13951" s="2">
        <v>10</v>
      </c>
      <c r="K13951" s="2">
        <v>2</v>
      </c>
      <c r="L13951" s="3">
        <v>2894400</v>
      </c>
      <c r="M13951" s="2" t="s">
        <v>0</v>
      </c>
      <c r="N13951" s="4" t="s">
        <v>21</v>
      </c>
    </row>
    <row r="13952" spans="1:14" x14ac:dyDescent="0.25">
      <c r="A13952" s="1" t="s">
        <v>367</v>
      </c>
      <c r="B13952" s="2" t="s">
        <v>113</v>
      </c>
      <c r="C13952" s="2" t="s">
        <v>113</v>
      </c>
      <c r="D13952" s="2" t="s">
        <v>114</v>
      </c>
      <c r="E13952" s="2" t="s">
        <v>11823</v>
      </c>
      <c r="F13952" s="2">
        <v>31162800</v>
      </c>
      <c r="G13952" s="2" t="s">
        <v>511</v>
      </c>
      <c r="H13952" s="2">
        <v>4</v>
      </c>
      <c r="I13952" s="2">
        <v>6</v>
      </c>
      <c r="J13952" s="2">
        <v>10</v>
      </c>
      <c r="K13952" s="2">
        <v>40</v>
      </c>
      <c r="L13952" s="3">
        <v>2760000</v>
      </c>
      <c r="M13952" s="2" t="s">
        <v>0</v>
      </c>
      <c r="N13952" s="4" t="s">
        <v>21</v>
      </c>
    </row>
    <row r="13953" spans="1:14" x14ac:dyDescent="0.25">
      <c r="A13953" s="1" t="s">
        <v>367</v>
      </c>
      <c r="B13953" s="2" t="s">
        <v>113</v>
      </c>
      <c r="C13953" s="2" t="s">
        <v>113</v>
      </c>
      <c r="D13953" s="2" t="s">
        <v>114</v>
      </c>
      <c r="E13953" s="2" t="s">
        <v>11824</v>
      </c>
      <c r="F13953" s="2">
        <v>31162800</v>
      </c>
      <c r="G13953" s="2" t="s">
        <v>511</v>
      </c>
      <c r="H13953" s="2">
        <v>4</v>
      </c>
      <c r="I13953" s="2">
        <v>6</v>
      </c>
      <c r="J13953" s="2">
        <v>10</v>
      </c>
      <c r="K13953" s="2">
        <v>40</v>
      </c>
      <c r="L13953" s="3">
        <v>2088000</v>
      </c>
      <c r="M13953" s="2" t="s">
        <v>0</v>
      </c>
      <c r="N13953" s="4" t="s">
        <v>21</v>
      </c>
    </row>
    <row r="13954" spans="1:14" x14ac:dyDescent="0.25">
      <c r="A13954" s="1" t="s">
        <v>367</v>
      </c>
      <c r="B13954" s="2" t="s">
        <v>113</v>
      </c>
      <c r="C13954" s="2" t="s">
        <v>113</v>
      </c>
      <c r="D13954" s="2" t="s">
        <v>114</v>
      </c>
      <c r="E13954" s="2" t="s">
        <v>11825</v>
      </c>
      <c r="F13954" s="2">
        <v>31162800</v>
      </c>
      <c r="G13954" s="2" t="s">
        <v>511</v>
      </c>
      <c r="H13954" s="2">
        <v>4</v>
      </c>
      <c r="I13954" s="2">
        <v>6</v>
      </c>
      <c r="J13954" s="2">
        <v>10</v>
      </c>
      <c r="K13954" s="2">
        <v>40</v>
      </c>
      <c r="L13954" s="3">
        <v>2040000</v>
      </c>
      <c r="M13954" s="2" t="s">
        <v>0</v>
      </c>
      <c r="N13954" s="4" t="s">
        <v>21</v>
      </c>
    </row>
    <row r="13955" spans="1:14" x14ac:dyDescent="0.25">
      <c r="A13955" s="1" t="s">
        <v>367</v>
      </c>
      <c r="B13955" s="2" t="s">
        <v>113</v>
      </c>
      <c r="C13955" s="2" t="s">
        <v>113</v>
      </c>
      <c r="D13955" s="2" t="s">
        <v>114</v>
      </c>
      <c r="E13955" s="2" t="s">
        <v>11826</v>
      </c>
      <c r="F13955" s="2">
        <v>31162800</v>
      </c>
      <c r="G13955" s="2" t="s">
        <v>511</v>
      </c>
      <c r="H13955" s="2">
        <v>4</v>
      </c>
      <c r="I13955" s="2">
        <v>6</v>
      </c>
      <c r="J13955" s="2">
        <v>10</v>
      </c>
      <c r="K13955" s="2">
        <v>40</v>
      </c>
      <c r="L13955" s="3">
        <v>1500000</v>
      </c>
      <c r="M13955" s="2" t="s">
        <v>0</v>
      </c>
      <c r="N13955" s="4" t="s">
        <v>21</v>
      </c>
    </row>
    <row r="13956" spans="1:14" x14ac:dyDescent="0.25">
      <c r="A13956" s="1" t="s">
        <v>367</v>
      </c>
      <c r="B13956" s="2" t="s">
        <v>113</v>
      </c>
      <c r="C13956" s="2" t="s">
        <v>113</v>
      </c>
      <c r="D13956" s="2" t="s">
        <v>114</v>
      </c>
      <c r="E13956" s="2" t="s">
        <v>11827</v>
      </c>
      <c r="F13956" s="2">
        <v>31162800</v>
      </c>
      <c r="G13956" s="2" t="s">
        <v>511</v>
      </c>
      <c r="H13956" s="2">
        <v>4</v>
      </c>
      <c r="I13956" s="2">
        <v>6</v>
      </c>
      <c r="J13956" s="2">
        <v>10</v>
      </c>
      <c r="K13956" s="2">
        <v>40</v>
      </c>
      <c r="L13956" s="3">
        <v>2160000</v>
      </c>
      <c r="M13956" s="2" t="s">
        <v>0</v>
      </c>
      <c r="N13956" s="4" t="s">
        <v>21</v>
      </c>
    </row>
    <row r="13957" spans="1:14" x14ac:dyDescent="0.25">
      <c r="A13957" s="1" t="s">
        <v>367</v>
      </c>
      <c r="B13957" s="2" t="s">
        <v>113</v>
      </c>
      <c r="C13957" s="2" t="s">
        <v>113</v>
      </c>
      <c r="D13957" s="2" t="s">
        <v>114</v>
      </c>
      <c r="E13957" s="2" t="s">
        <v>11828</v>
      </c>
      <c r="F13957" s="2">
        <v>31162800</v>
      </c>
      <c r="G13957" s="2" t="s">
        <v>511</v>
      </c>
      <c r="H13957" s="2">
        <v>4</v>
      </c>
      <c r="I13957" s="2">
        <v>6</v>
      </c>
      <c r="J13957" s="2">
        <v>10</v>
      </c>
      <c r="K13957" s="2">
        <v>40</v>
      </c>
      <c r="L13957" s="3">
        <v>2376000</v>
      </c>
      <c r="M13957" s="2" t="s">
        <v>0</v>
      </c>
      <c r="N13957" s="4" t="s">
        <v>21</v>
      </c>
    </row>
    <row r="13958" spans="1:14" x14ac:dyDescent="0.25">
      <c r="A13958" s="1" t="s">
        <v>367</v>
      </c>
      <c r="B13958" s="2" t="s">
        <v>113</v>
      </c>
      <c r="C13958" s="2" t="s">
        <v>113</v>
      </c>
      <c r="D13958" s="2" t="s">
        <v>114</v>
      </c>
      <c r="E13958" s="2" t="s">
        <v>11829</v>
      </c>
      <c r="F13958" s="2">
        <v>31162800</v>
      </c>
      <c r="G13958" s="2" t="s">
        <v>511</v>
      </c>
      <c r="H13958" s="2">
        <v>4</v>
      </c>
      <c r="I13958" s="2">
        <v>6</v>
      </c>
      <c r="J13958" s="2">
        <v>10</v>
      </c>
      <c r="K13958" s="2">
        <v>40</v>
      </c>
      <c r="L13958" s="3">
        <v>878400</v>
      </c>
      <c r="M13958" s="2" t="s">
        <v>0</v>
      </c>
      <c r="N13958" s="4" t="s">
        <v>21</v>
      </c>
    </row>
    <row r="13959" spans="1:14" x14ac:dyDescent="0.25">
      <c r="A13959" s="1" t="s">
        <v>367</v>
      </c>
      <c r="B13959" s="2" t="s">
        <v>113</v>
      </c>
      <c r="C13959" s="2" t="s">
        <v>113</v>
      </c>
      <c r="D13959" s="2" t="s">
        <v>114</v>
      </c>
      <c r="E13959" s="2" t="s">
        <v>11830</v>
      </c>
      <c r="F13959" s="2">
        <v>31162800</v>
      </c>
      <c r="G13959" s="2" t="s">
        <v>511</v>
      </c>
      <c r="H13959" s="2">
        <v>4</v>
      </c>
      <c r="I13959" s="2">
        <v>6</v>
      </c>
      <c r="J13959" s="2">
        <v>10</v>
      </c>
      <c r="K13959" s="2">
        <v>40</v>
      </c>
      <c r="L13959" s="3">
        <v>2227200</v>
      </c>
      <c r="M13959" s="2" t="s">
        <v>0</v>
      </c>
      <c r="N13959" s="4" t="s">
        <v>21</v>
      </c>
    </row>
    <row r="13960" spans="1:14" x14ac:dyDescent="0.25">
      <c r="A13960" s="1" t="s">
        <v>367</v>
      </c>
      <c r="B13960" s="2" t="s">
        <v>113</v>
      </c>
      <c r="C13960" s="2" t="s">
        <v>113</v>
      </c>
      <c r="D13960" s="2" t="s">
        <v>114</v>
      </c>
      <c r="E13960" s="2" t="s">
        <v>11831</v>
      </c>
      <c r="F13960" s="2">
        <v>31162800</v>
      </c>
      <c r="G13960" s="2" t="s">
        <v>511</v>
      </c>
      <c r="H13960" s="2">
        <v>4</v>
      </c>
      <c r="I13960" s="2">
        <v>6</v>
      </c>
      <c r="J13960" s="2">
        <v>10</v>
      </c>
      <c r="K13960" s="2">
        <v>40</v>
      </c>
      <c r="L13960" s="3">
        <v>3648000</v>
      </c>
      <c r="M13960" s="2" t="s">
        <v>0</v>
      </c>
      <c r="N13960" s="4" t="s">
        <v>21</v>
      </c>
    </row>
    <row r="13961" spans="1:14" x14ac:dyDescent="0.25">
      <c r="A13961" s="1" t="s">
        <v>367</v>
      </c>
      <c r="B13961" s="2" t="s">
        <v>113</v>
      </c>
      <c r="C13961" s="2" t="s">
        <v>113</v>
      </c>
      <c r="D13961" s="2" t="s">
        <v>114</v>
      </c>
      <c r="E13961" s="2" t="s">
        <v>11832</v>
      </c>
      <c r="F13961" s="2">
        <v>31162800</v>
      </c>
      <c r="G13961" s="2" t="s">
        <v>511</v>
      </c>
      <c r="H13961" s="2">
        <v>4</v>
      </c>
      <c r="I13961" s="2">
        <v>6</v>
      </c>
      <c r="J13961" s="2">
        <v>10</v>
      </c>
      <c r="K13961" s="2">
        <v>40</v>
      </c>
      <c r="L13961" s="3">
        <v>6061000</v>
      </c>
      <c r="M13961" s="2" t="s">
        <v>0</v>
      </c>
      <c r="N13961" s="4" t="s">
        <v>21</v>
      </c>
    </row>
    <row r="13962" spans="1:14" x14ac:dyDescent="0.25">
      <c r="A13962" s="1" t="s">
        <v>367</v>
      </c>
      <c r="B13962" s="2" t="s">
        <v>113</v>
      </c>
      <c r="C13962" s="2" t="s">
        <v>113</v>
      </c>
      <c r="D13962" s="2" t="s">
        <v>114</v>
      </c>
      <c r="E13962" s="2" t="s">
        <v>11833</v>
      </c>
      <c r="F13962" s="2">
        <v>31162800</v>
      </c>
      <c r="G13962" s="2" t="s">
        <v>511</v>
      </c>
      <c r="H13962" s="2">
        <v>4</v>
      </c>
      <c r="I13962" s="2">
        <v>6</v>
      </c>
      <c r="J13962" s="2">
        <v>10</v>
      </c>
      <c r="K13962" s="2">
        <v>40</v>
      </c>
      <c r="L13962" s="3">
        <v>1460000</v>
      </c>
      <c r="M13962" s="2" t="s">
        <v>0</v>
      </c>
      <c r="N13962" s="4" t="s">
        <v>21</v>
      </c>
    </row>
    <row r="13963" spans="1:14" x14ac:dyDescent="0.25">
      <c r="A13963" s="1" t="s">
        <v>367</v>
      </c>
      <c r="B13963" s="2" t="s">
        <v>113</v>
      </c>
      <c r="C13963" s="2" t="s">
        <v>113</v>
      </c>
      <c r="D13963" s="2" t="s">
        <v>114</v>
      </c>
      <c r="E13963" s="2" t="s">
        <v>11834</v>
      </c>
      <c r="F13963" s="2">
        <v>31162800</v>
      </c>
      <c r="G13963" s="2" t="s">
        <v>511</v>
      </c>
      <c r="H13963" s="2">
        <v>4</v>
      </c>
      <c r="I13963" s="2">
        <v>6</v>
      </c>
      <c r="J13963" s="2">
        <v>10</v>
      </c>
      <c r="K13963" s="2">
        <v>50</v>
      </c>
      <c r="L13963" s="3">
        <v>3996250</v>
      </c>
      <c r="M13963" s="2" t="s">
        <v>0</v>
      </c>
      <c r="N13963" s="4" t="s">
        <v>21</v>
      </c>
    </row>
    <row r="13964" spans="1:14" x14ac:dyDescent="0.25">
      <c r="A13964" s="1" t="s">
        <v>367</v>
      </c>
      <c r="B13964" s="2" t="s">
        <v>113</v>
      </c>
      <c r="C13964" s="2" t="s">
        <v>113</v>
      </c>
      <c r="D13964" s="2" t="s">
        <v>114</v>
      </c>
      <c r="E13964" s="2" t="s">
        <v>11835</v>
      </c>
      <c r="F13964" s="2">
        <v>31162800</v>
      </c>
      <c r="G13964" s="2" t="s">
        <v>511</v>
      </c>
      <c r="H13964" s="2">
        <v>4</v>
      </c>
      <c r="I13964" s="2">
        <v>6</v>
      </c>
      <c r="J13964" s="2">
        <v>10</v>
      </c>
      <c r="K13964" s="2">
        <v>30</v>
      </c>
      <c r="L13964" s="3">
        <v>2016000</v>
      </c>
      <c r="M13964" s="2" t="s">
        <v>0</v>
      </c>
      <c r="N13964" s="4" t="s">
        <v>21</v>
      </c>
    </row>
    <row r="13965" spans="1:14" x14ac:dyDescent="0.25">
      <c r="A13965" s="1" t="s">
        <v>367</v>
      </c>
      <c r="B13965" s="2" t="s">
        <v>113</v>
      </c>
      <c r="C13965" s="2" t="s">
        <v>113</v>
      </c>
      <c r="D13965" s="2" t="s">
        <v>114</v>
      </c>
      <c r="E13965" s="2" t="s">
        <v>11836</v>
      </c>
      <c r="F13965" s="2">
        <v>31162800</v>
      </c>
      <c r="G13965" s="2" t="s">
        <v>511</v>
      </c>
      <c r="H13965" s="2">
        <v>4</v>
      </c>
      <c r="I13965" s="2">
        <v>6</v>
      </c>
      <c r="J13965" s="2">
        <v>10</v>
      </c>
      <c r="K13965" s="2">
        <v>2</v>
      </c>
      <c r="L13965" s="3">
        <v>720000</v>
      </c>
      <c r="M13965" s="2" t="s">
        <v>0</v>
      </c>
      <c r="N13965" s="4" t="s">
        <v>21</v>
      </c>
    </row>
    <row r="13966" spans="1:14" x14ac:dyDescent="0.25">
      <c r="A13966" s="1" t="s">
        <v>367</v>
      </c>
      <c r="B13966" s="2" t="s">
        <v>113</v>
      </c>
      <c r="C13966" s="2" t="s">
        <v>113</v>
      </c>
      <c r="D13966" s="2" t="s">
        <v>114</v>
      </c>
      <c r="E13966" s="2" t="s">
        <v>11837</v>
      </c>
      <c r="F13966" s="2">
        <v>31162800</v>
      </c>
      <c r="G13966" s="2" t="s">
        <v>511</v>
      </c>
      <c r="H13966" s="2">
        <v>4</v>
      </c>
      <c r="I13966" s="2">
        <v>6</v>
      </c>
      <c r="J13966" s="2">
        <v>10</v>
      </c>
      <c r="K13966" s="2">
        <v>3</v>
      </c>
      <c r="L13966" s="3">
        <v>4560000</v>
      </c>
      <c r="M13966" s="2" t="s">
        <v>0</v>
      </c>
      <c r="N13966" s="4" t="s">
        <v>21</v>
      </c>
    </row>
    <row r="13967" spans="1:14" x14ac:dyDescent="0.25">
      <c r="A13967" s="1" t="s">
        <v>367</v>
      </c>
      <c r="B13967" s="2" t="s">
        <v>113</v>
      </c>
      <c r="C13967" s="2" t="s">
        <v>113</v>
      </c>
      <c r="D13967" s="2" t="s">
        <v>114</v>
      </c>
      <c r="E13967" s="2" t="s">
        <v>11838</v>
      </c>
      <c r="F13967" s="2">
        <v>31162800</v>
      </c>
      <c r="G13967" s="2" t="s">
        <v>511</v>
      </c>
      <c r="H13967" s="2">
        <v>4</v>
      </c>
      <c r="I13967" s="2">
        <v>6</v>
      </c>
      <c r="J13967" s="2">
        <v>10</v>
      </c>
      <c r="K13967" s="2">
        <v>3</v>
      </c>
      <c r="L13967" s="3">
        <v>3150000</v>
      </c>
      <c r="M13967" s="2" t="s">
        <v>0</v>
      </c>
      <c r="N13967" s="4" t="s">
        <v>21</v>
      </c>
    </row>
    <row r="13968" spans="1:14" x14ac:dyDescent="0.25">
      <c r="A13968" s="1" t="s">
        <v>367</v>
      </c>
      <c r="B13968" s="2" t="s">
        <v>113</v>
      </c>
      <c r="C13968" s="2" t="s">
        <v>113</v>
      </c>
      <c r="D13968" s="2" t="s">
        <v>114</v>
      </c>
      <c r="E13968" s="2" t="s">
        <v>11839</v>
      </c>
      <c r="F13968" s="2">
        <v>31162800</v>
      </c>
      <c r="G13968" s="2" t="s">
        <v>511</v>
      </c>
      <c r="H13968" s="2">
        <v>4</v>
      </c>
      <c r="I13968" s="2">
        <v>6</v>
      </c>
      <c r="J13968" s="2">
        <v>10</v>
      </c>
      <c r="K13968" s="2">
        <v>3</v>
      </c>
      <c r="L13968" s="3">
        <v>76440</v>
      </c>
      <c r="M13968" s="2" t="s">
        <v>0</v>
      </c>
      <c r="N13968" s="4" t="s">
        <v>21</v>
      </c>
    </row>
    <row r="13969" spans="1:14" x14ac:dyDescent="0.25">
      <c r="A13969" s="1" t="s">
        <v>367</v>
      </c>
      <c r="B13969" s="2" t="s">
        <v>113</v>
      </c>
      <c r="C13969" s="2" t="s">
        <v>113</v>
      </c>
      <c r="D13969" s="2" t="s">
        <v>114</v>
      </c>
      <c r="E13969" s="2" t="s">
        <v>11840</v>
      </c>
      <c r="F13969" s="2">
        <v>26121643</v>
      </c>
      <c r="G13969" s="2" t="s">
        <v>511</v>
      </c>
      <c r="H13969" s="2">
        <v>4</v>
      </c>
      <c r="I13969" s="2">
        <v>6</v>
      </c>
      <c r="J13969" s="2">
        <v>10</v>
      </c>
      <c r="K13969" s="2">
        <v>80</v>
      </c>
      <c r="L13969" s="3">
        <v>1920000</v>
      </c>
      <c r="M13969" s="2" t="s">
        <v>17389</v>
      </c>
      <c r="N13969" s="4" t="s">
        <v>21</v>
      </c>
    </row>
    <row r="13970" spans="1:14" x14ac:dyDescent="0.25">
      <c r="A13970" s="1" t="s">
        <v>367</v>
      </c>
      <c r="B13970" s="2" t="s">
        <v>113</v>
      </c>
      <c r="C13970" s="2" t="s">
        <v>113</v>
      </c>
      <c r="D13970" s="2" t="s">
        <v>114</v>
      </c>
      <c r="E13970" s="2" t="s">
        <v>11841</v>
      </c>
      <c r="F13970" s="2">
        <v>26121643</v>
      </c>
      <c r="G13970" s="2" t="s">
        <v>511</v>
      </c>
      <c r="H13970" s="2">
        <v>4</v>
      </c>
      <c r="I13970" s="2">
        <v>6</v>
      </c>
      <c r="J13970" s="2">
        <v>10</v>
      </c>
      <c r="K13970" s="2">
        <v>40</v>
      </c>
      <c r="L13970" s="3">
        <v>1360000</v>
      </c>
      <c r="M13970" s="2" t="s">
        <v>17389</v>
      </c>
      <c r="N13970" s="4" t="s">
        <v>21</v>
      </c>
    </row>
    <row r="13971" spans="1:14" x14ac:dyDescent="0.25">
      <c r="A13971" s="1" t="s">
        <v>367</v>
      </c>
      <c r="B13971" s="2" t="s">
        <v>113</v>
      </c>
      <c r="C13971" s="2" t="s">
        <v>113</v>
      </c>
      <c r="D13971" s="2" t="s">
        <v>114</v>
      </c>
      <c r="E13971" s="2" t="s">
        <v>11842</v>
      </c>
      <c r="F13971" s="2">
        <v>26121643</v>
      </c>
      <c r="G13971" s="2" t="s">
        <v>511</v>
      </c>
      <c r="H13971" s="2">
        <v>4</v>
      </c>
      <c r="I13971" s="2">
        <v>6</v>
      </c>
      <c r="J13971" s="2">
        <v>10</v>
      </c>
      <c r="K13971" s="2">
        <v>80</v>
      </c>
      <c r="L13971" s="3">
        <v>7040000</v>
      </c>
      <c r="M13971" s="2" t="s">
        <v>17389</v>
      </c>
      <c r="N13971" s="4" t="s">
        <v>21</v>
      </c>
    </row>
    <row r="13972" spans="1:14" x14ac:dyDescent="0.25">
      <c r="A13972" s="1" t="s">
        <v>367</v>
      </c>
      <c r="B13972" s="2" t="s">
        <v>113</v>
      </c>
      <c r="C13972" s="2" t="s">
        <v>113</v>
      </c>
      <c r="D13972" s="2" t="s">
        <v>114</v>
      </c>
      <c r="E13972" s="2" t="s">
        <v>11843</v>
      </c>
      <c r="F13972" s="2">
        <v>26121643</v>
      </c>
      <c r="G13972" s="2" t="s">
        <v>511</v>
      </c>
      <c r="H13972" s="2">
        <v>4</v>
      </c>
      <c r="I13972" s="2">
        <v>6</v>
      </c>
      <c r="J13972" s="2">
        <v>10</v>
      </c>
      <c r="K13972" s="2">
        <v>70</v>
      </c>
      <c r="L13972" s="3">
        <v>1995000</v>
      </c>
      <c r="M13972" s="2" t="s">
        <v>17389</v>
      </c>
      <c r="N13972" s="4" t="s">
        <v>21</v>
      </c>
    </row>
    <row r="13973" spans="1:14" x14ac:dyDescent="0.25">
      <c r="A13973" s="1" t="s">
        <v>367</v>
      </c>
      <c r="B13973" s="2" t="s">
        <v>113</v>
      </c>
      <c r="C13973" s="2" t="s">
        <v>113</v>
      </c>
      <c r="D13973" s="2" t="s">
        <v>114</v>
      </c>
      <c r="E13973" s="2" t="s">
        <v>11844</v>
      </c>
      <c r="F13973" s="2">
        <v>26121643</v>
      </c>
      <c r="G13973" s="2" t="s">
        <v>511</v>
      </c>
      <c r="H13973" s="2">
        <v>4</v>
      </c>
      <c r="I13973" s="2">
        <v>6</v>
      </c>
      <c r="J13973" s="2">
        <v>10</v>
      </c>
      <c r="K13973" s="2">
        <v>40</v>
      </c>
      <c r="L13973" s="3">
        <v>2660000</v>
      </c>
      <c r="M13973" s="2" t="s">
        <v>17389</v>
      </c>
      <c r="N13973" s="4" t="s">
        <v>21</v>
      </c>
    </row>
    <row r="13974" spans="1:14" x14ac:dyDescent="0.25">
      <c r="A13974" s="1" t="s">
        <v>367</v>
      </c>
      <c r="B13974" s="2" t="s">
        <v>113</v>
      </c>
      <c r="C13974" s="2" t="s">
        <v>113</v>
      </c>
      <c r="D13974" s="2" t="s">
        <v>114</v>
      </c>
      <c r="E13974" s="2" t="s">
        <v>11845</v>
      </c>
      <c r="F13974" s="2">
        <v>26121643</v>
      </c>
      <c r="G13974" s="2" t="s">
        <v>511</v>
      </c>
      <c r="H13974" s="2">
        <v>4</v>
      </c>
      <c r="I13974" s="2">
        <v>6</v>
      </c>
      <c r="J13974" s="2">
        <v>10</v>
      </c>
      <c r="K13974" s="2">
        <v>2</v>
      </c>
      <c r="L13974" s="3">
        <v>444000</v>
      </c>
      <c r="M13974" s="2" t="s">
        <v>0</v>
      </c>
      <c r="N13974" s="4" t="s">
        <v>21</v>
      </c>
    </row>
    <row r="13975" spans="1:14" x14ac:dyDescent="0.25">
      <c r="A13975" s="1" t="s">
        <v>367</v>
      </c>
      <c r="B13975" s="2" t="s">
        <v>113</v>
      </c>
      <c r="C13975" s="2" t="s">
        <v>113</v>
      </c>
      <c r="D13975" s="2" t="s">
        <v>114</v>
      </c>
      <c r="E13975" s="2" t="s">
        <v>11846</v>
      </c>
      <c r="F13975" s="2">
        <v>26121628</v>
      </c>
      <c r="G13975" s="2" t="s">
        <v>511</v>
      </c>
      <c r="H13975" s="2">
        <v>4</v>
      </c>
      <c r="I13975" s="2">
        <v>6</v>
      </c>
      <c r="J13975" s="2">
        <v>10</v>
      </c>
      <c r="K13975" s="2">
        <v>2</v>
      </c>
      <c r="L13975" s="3">
        <v>540000</v>
      </c>
      <c r="M13975" s="2" t="s">
        <v>17389</v>
      </c>
      <c r="N13975" s="4" t="s">
        <v>21</v>
      </c>
    </row>
    <row r="13976" spans="1:14" x14ac:dyDescent="0.25">
      <c r="A13976" s="1" t="s">
        <v>367</v>
      </c>
      <c r="B13976" s="2" t="s">
        <v>113</v>
      </c>
      <c r="C13976" s="2" t="s">
        <v>113</v>
      </c>
      <c r="D13976" s="2" t="s">
        <v>114</v>
      </c>
      <c r="E13976" s="2" t="s">
        <v>11847</v>
      </c>
      <c r="F13976" s="2">
        <v>27111907</v>
      </c>
      <c r="G13976" s="2" t="s">
        <v>511</v>
      </c>
      <c r="H13976" s="2">
        <v>4</v>
      </c>
      <c r="I13976" s="2">
        <v>6</v>
      </c>
      <c r="J13976" s="2">
        <v>10</v>
      </c>
      <c r="K13976" s="2">
        <v>15</v>
      </c>
      <c r="L13976" s="3">
        <v>180000</v>
      </c>
      <c r="M13976" s="2" t="s">
        <v>0</v>
      </c>
      <c r="N13976" s="4" t="s">
        <v>21</v>
      </c>
    </row>
    <row r="13977" spans="1:14" x14ac:dyDescent="0.25">
      <c r="A13977" s="1" t="s">
        <v>367</v>
      </c>
      <c r="B13977" s="2" t="s">
        <v>113</v>
      </c>
      <c r="C13977" s="2" t="s">
        <v>113</v>
      </c>
      <c r="D13977" s="2" t="s">
        <v>114</v>
      </c>
      <c r="E13977" s="2" t="s">
        <v>11848</v>
      </c>
      <c r="F13977" s="2">
        <v>27111907</v>
      </c>
      <c r="G13977" s="2" t="s">
        <v>511</v>
      </c>
      <c r="H13977" s="2">
        <v>4</v>
      </c>
      <c r="I13977" s="2">
        <v>6</v>
      </c>
      <c r="J13977" s="2">
        <v>10</v>
      </c>
      <c r="K13977" s="2">
        <v>4</v>
      </c>
      <c r="L13977" s="3">
        <v>432000</v>
      </c>
      <c r="M13977" s="2" t="s">
        <v>0</v>
      </c>
      <c r="N13977" s="4" t="s">
        <v>21</v>
      </c>
    </row>
    <row r="13978" spans="1:14" x14ac:dyDescent="0.25">
      <c r="A13978" s="1" t="s">
        <v>367</v>
      </c>
      <c r="B13978" s="2" t="s">
        <v>113</v>
      </c>
      <c r="C13978" s="2" t="s">
        <v>113</v>
      </c>
      <c r="D13978" s="2" t="s">
        <v>114</v>
      </c>
      <c r="E13978" s="2" t="s">
        <v>11849</v>
      </c>
      <c r="F13978" s="2">
        <v>31201530</v>
      </c>
      <c r="G13978" s="2" t="s">
        <v>511</v>
      </c>
      <c r="H13978" s="2">
        <v>4</v>
      </c>
      <c r="I13978" s="2">
        <v>6</v>
      </c>
      <c r="J13978" s="2">
        <v>10</v>
      </c>
      <c r="K13978" s="2">
        <v>10</v>
      </c>
      <c r="L13978" s="3">
        <v>2275000</v>
      </c>
      <c r="M13978" s="2" t="s">
        <v>0</v>
      </c>
      <c r="N13978" s="4" t="s">
        <v>21</v>
      </c>
    </row>
    <row r="13979" spans="1:14" x14ac:dyDescent="0.25">
      <c r="A13979" s="1" t="s">
        <v>367</v>
      </c>
      <c r="B13979" s="2" t="s">
        <v>113</v>
      </c>
      <c r="C13979" s="2" t="s">
        <v>113</v>
      </c>
      <c r="D13979" s="2" t="s">
        <v>114</v>
      </c>
      <c r="E13979" s="2" t="s">
        <v>11850</v>
      </c>
      <c r="F13979" s="2">
        <v>31201530</v>
      </c>
      <c r="G13979" s="2" t="s">
        <v>511</v>
      </c>
      <c r="H13979" s="2">
        <v>4</v>
      </c>
      <c r="I13979" s="2">
        <v>6</v>
      </c>
      <c r="J13979" s="2">
        <v>10</v>
      </c>
      <c r="K13979" s="2">
        <v>8</v>
      </c>
      <c r="L13979" s="3">
        <v>2400000</v>
      </c>
      <c r="M13979" s="2" t="s">
        <v>0</v>
      </c>
      <c r="N13979" s="4" t="s">
        <v>21</v>
      </c>
    </row>
    <row r="13980" spans="1:14" x14ac:dyDescent="0.25">
      <c r="A13980" s="1" t="s">
        <v>367</v>
      </c>
      <c r="B13980" s="2" t="s">
        <v>113</v>
      </c>
      <c r="C13980" s="2" t="s">
        <v>113</v>
      </c>
      <c r="D13980" s="2" t="s">
        <v>114</v>
      </c>
      <c r="E13980" s="2" t="s">
        <v>11851</v>
      </c>
      <c r="F13980" s="2">
        <v>23242100</v>
      </c>
      <c r="G13980" s="2" t="s">
        <v>511</v>
      </c>
      <c r="H13980" s="2">
        <v>4</v>
      </c>
      <c r="I13980" s="2">
        <v>6</v>
      </c>
      <c r="J13980" s="2">
        <v>10</v>
      </c>
      <c r="K13980" s="2">
        <v>1</v>
      </c>
      <c r="L13980" s="3">
        <v>227500</v>
      </c>
      <c r="M13980" s="2" t="s">
        <v>0</v>
      </c>
      <c r="N13980" s="4" t="s">
        <v>21</v>
      </c>
    </row>
    <row r="13981" spans="1:14" x14ac:dyDescent="0.25">
      <c r="A13981" s="1" t="s">
        <v>367</v>
      </c>
      <c r="B13981" s="2" t="s">
        <v>113</v>
      </c>
      <c r="C13981" s="2" t="s">
        <v>113</v>
      </c>
      <c r="D13981" s="2" t="s">
        <v>114</v>
      </c>
      <c r="E13981" s="2" t="s">
        <v>11852</v>
      </c>
      <c r="F13981" s="2">
        <v>23242100</v>
      </c>
      <c r="G13981" s="2" t="s">
        <v>511</v>
      </c>
      <c r="H13981" s="2">
        <v>4</v>
      </c>
      <c r="I13981" s="2">
        <v>6</v>
      </c>
      <c r="J13981" s="2">
        <v>10</v>
      </c>
      <c r="K13981" s="2">
        <v>1</v>
      </c>
      <c r="L13981" s="3">
        <v>227500</v>
      </c>
      <c r="M13981" s="2" t="s">
        <v>0</v>
      </c>
      <c r="N13981" s="4" t="s">
        <v>21</v>
      </c>
    </row>
    <row r="13982" spans="1:14" x14ac:dyDescent="0.25">
      <c r="A13982" s="1" t="s">
        <v>367</v>
      </c>
      <c r="B13982" s="2" t="s">
        <v>113</v>
      </c>
      <c r="C13982" s="2" t="s">
        <v>113</v>
      </c>
      <c r="D13982" s="2" t="s">
        <v>114</v>
      </c>
      <c r="E13982" s="2" t="s">
        <v>11853</v>
      </c>
      <c r="F13982" s="2">
        <v>31201533</v>
      </c>
      <c r="G13982" s="2" t="s">
        <v>511</v>
      </c>
      <c r="H13982" s="2">
        <v>4</v>
      </c>
      <c r="I13982" s="2">
        <v>6</v>
      </c>
      <c r="J13982" s="2">
        <v>10</v>
      </c>
      <c r="K13982" s="2">
        <v>1</v>
      </c>
      <c r="L13982" s="3">
        <v>3360000</v>
      </c>
      <c r="M13982" s="2" t="s">
        <v>0</v>
      </c>
      <c r="N13982" s="4" t="s">
        <v>21</v>
      </c>
    </row>
    <row r="13983" spans="1:14" x14ac:dyDescent="0.25">
      <c r="A13983" s="1" t="s">
        <v>367</v>
      </c>
      <c r="B13983" s="2" t="s">
        <v>113</v>
      </c>
      <c r="C13983" s="2" t="s">
        <v>113</v>
      </c>
      <c r="D13983" s="2" t="s">
        <v>114</v>
      </c>
      <c r="E13983" s="2" t="s">
        <v>11854</v>
      </c>
      <c r="F13983" s="2">
        <v>31162400</v>
      </c>
      <c r="G13983" s="2" t="s">
        <v>511</v>
      </c>
      <c r="H13983" s="2">
        <v>4</v>
      </c>
      <c r="I13983" s="2">
        <v>6</v>
      </c>
      <c r="J13983" s="2">
        <v>10</v>
      </c>
      <c r="K13983" s="2">
        <v>50</v>
      </c>
      <c r="L13983" s="3">
        <v>289000</v>
      </c>
      <c r="M13983" s="2" t="s">
        <v>0</v>
      </c>
      <c r="N13983" s="4" t="s">
        <v>21</v>
      </c>
    </row>
    <row r="13984" spans="1:14" x14ac:dyDescent="0.25">
      <c r="A13984" s="1" t="s">
        <v>367</v>
      </c>
      <c r="B13984" s="2" t="s">
        <v>113</v>
      </c>
      <c r="C13984" s="2" t="s">
        <v>113</v>
      </c>
      <c r="D13984" s="2" t="s">
        <v>114</v>
      </c>
      <c r="E13984" s="2" t="s">
        <v>11855</v>
      </c>
      <c r="F13984" s="2">
        <v>31162400</v>
      </c>
      <c r="G13984" s="2" t="s">
        <v>511</v>
      </c>
      <c r="H13984" s="2">
        <v>4</v>
      </c>
      <c r="I13984" s="2">
        <v>6</v>
      </c>
      <c r="J13984" s="2">
        <v>10</v>
      </c>
      <c r="K13984" s="2">
        <v>50</v>
      </c>
      <c r="L13984" s="3">
        <v>289000</v>
      </c>
      <c r="M13984" s="2" t="s">
        <v>0</v>
      </c>
      <c r="N13984" s="4" t="s">
        <v>21</v>
      </c>
    </row>
    <row r="13985" spans="1:14" x14ac:dyDescent="0.25">
      <c r="A13985" s="1" t="s">
        <v>367</v>
      </c>
      <c r="B13985" s="2" t="s">
        <v>113</v>
      </c>
      <c r="C13985" s="2" t="s">
        <v>113</v>
      </c>
      <c r="D13985" s="2" t="s">
        <v>114</v>
      </c>
      <c r="E13985" s="2" t="s">
        <v>11856</v>
      </c>
      <c r="F13985" s="2">
        <v>31162400</v>
      </c>
      <c r="G13985" s="2" t="s">
        <v>511</v>
      </c>
      <c r="H13985" s="2">
        <v>4</v>
      </c>
      <c r="I13985" s="2">
        <v>6</v>
      </c>
      <c r="J13985" s="2">
        <v>10</v>
      </c>
      <c r="K13985" s="2">
        <v>40</v>
      </c>
      <c r="L13985" s="3">
        <v>231200</v>
      </c>
      <c r="M13985" s="2" t="s">
        <v>0</v>
      </c>
      <c r="N13985" s="4" t="s">
        <v>21</v>
      </c>
    </row>
    <row r="13986" spans="1:14" x14ac:dyDescent="0.25">
      <c r="A13986" s="1" t="s">
        <v>367</v>
      </c>
      <c r="B13986" s="2" t="s">
        <v>113</v>
      </c>
      <c r="C13986" s="2" t="s">
        <v>113</v>
      </c>
      <c r="D13986" s="2" t="s">
        <v>114</v>
      </c>
      <c r="E13986" s="2" t="s">
        <v>11857</v>
      </c>
      <c r="F13986" s="2">
        <v>31162400</v>
      </c>
      <c r="G13986" s="2" t="s">
        <v>511</v>
      </c>
      <c r="H13986" s="2">
        <v>4</v>
      </c>
      <c r="I13986" s="2">
        <v>6</v>
      </c>
      <c r="J13986" s="2">
        <v>10</v>
      </c>
      <c r="K13986" s="2">
        <v>40</v>
      </c>
      <c r="L13986" s="3">
        <v>231200</v>
      </c>
      <c r="M13986" s="2" t="s">
        <v>0</v>
      </c>
      <c r="N13986" s="4" t="s">
        <v>21</v>
      </c>
    </row>
    <row r="13987" spans="1:14" x14ac:dyDescent="0.25">
      <c r="A13987" s="1" t="s">
        <v>367</v>
      </c>
      <c r="B13987" s="2" t="s">
        <v>113</v>
      </c>
      <c r="C13987" s="2" t="s">
        <v>113</v>
      </c>
      <c r="D13987" s="2" t="s">
        <v>114</v>
      </c>
      <c r="E13987" s="2" t="s">
        <v>11858</v>
      </c>
      <c r="F13987" s="2">
        <v>20111707</v>
      </c>
      <c r="G13987" s="2" t="s">
        <v>511</v>
      </c>
      <c r="H13987" s="2">
        <v>4</v>
      </c>
      <c r="I13987" s="2">
        <v>6</v>
      </c>
      <c r="J13987" s="2">
        <v>10</v>
      </c>
      <c r="K13987" s="2">
        <v>4</v>
      </c>
      <c r="L13987" s="3">
        <v>1036800</v>
      </c>
      <c r="M13987" s="2" t="s">
        <v>0</v>
      </c>
      <c r="N13987" s="4" t="s">
        <v>21</v>
      </c>
    </row>
    <row r="13988" spans="1:14" x14ac:dyDescent="0.25">
      <c r="A13988" s="1" t="s">
        <v>367</v>
      </c>
      <c r="B13988" s="2" t="s">
        <v>113</v>
      </c>
      <c r="C13988" s="2" t="s">
        <v>113</v>
      </c>
      <c r="D13988" s="2" t="s">
        <v>114</v>
      </c>
      <c r="E13988" s="2" t="s">
        <v>11859</v>
      </c>
      <c r="F13988" s="2">
        <v>23241611</v>
      </c>
      <c r="G13988" s="2" t="s">
        <v>511</v>
      </c>
      <c r="H13988" s="2">
        <v>4</v>
      </c>
      <c r="I13988" s="2">
        <v>6</v>
      </c>
      <c r="J13988" s="2">
        <v>10</v>
      </c>
      <c r="K13988" s="2">
        <v>4</v>
      </c>
      <c r="L13988" s="3">
        <v>1564200</v>
      </c>
      <c r="M13988" s="2" t="s">
        <v>0</v>
      </c>
      <c r="N13988" s="4" t="s">
        <v>21</v>
      </c>
    </row>
    <row r="13989" spans="1:14" x14ac:dyDescent="0.25">
      <c r="A13989" s="1" t="s">
        <v>367</v>
      </c>
      <c r="B13989" s="2" t="s">
        <v>113</v>
      </c>
      <c r="C13989" s="2" t="s">
        <v>113</v>
      </c>
      <c r="D13989" s="2" t="s">
        <v>114</v>
      </c>
      <c r="E13989" s="2" t="s">
        <v>11860</v>
      </c>
      <c r="F13989" s="2">
        <v>23241611</v>
      </c>
      <c r="G13989" s="2" t="s">
        <v>511</v>
      </c>
      <c r="H13989" s="2">
        <v>4</v>
      </c>
      <c r="I13989" s="2">
        <v>6</v>
      </c>
      <c r="J13989" s="2">
        <v>10</v>
      </c>
      <c r="K13989" s="2">
        <v>4</v>
      </c>
      <c r="L13989" s="3">
        <v>470700</v>
      </c>
      <c r="M13989" s="2" t="s">
        <v>0</v>
      </c>
      <c r="N13989" s="4" t="s">
        <v>21</v>
      </c>
    </row>
    <row r="13990" spans="1:14" x14ac:dyDescent="0.25">
      <c r="A13990" s="1" t="s">
        <v>367</v>
      </c>
      <c r="B13990" s="2" t="s">
        <v>113</v>
      </c>
      <c r="C13990" s="2" t="s">
        <v>113</v>
      </c>
      <c r="D13990" s="2" t="s">
        <v>114</v>
      </c>
      <c r="E13990" s="2" t="s">
        <v>11861</v>
      </c>
      <c r="F13990" s="2">
        <v>23241611</v>
      </c>
      <c r="G13990" s="2" t="s">
        <v>511</v>
      </c>
      <c r="H13990" s="2">
        <v>4</v>
      </c>
      <c r="I13990" s="2">
        <v>6</v>
      </c>
      <c r="J13990" s="2">
        <v>10</v>
      </c>
      <c r="K13990" s="2">
        <v>4</v>
      </c>
      <c r="L13990" s="3">
        <v>363600</v>
      </c>
      <c r="M13990" s="2" t="s">
        <v>0</v>
      </c>
      <c r="N13990" s="4" t="s">
        <v>21</v>
      </c>
    </row>
    <row r="13991" spans="1:14" x14ac:dyDescent="0.25">
      <c r="A13991" s="1" t="s">
        <v>367</v>
      </c>
      <c r="B13991" s="2" t="s">
        <v>113</v>
      </c>
      <c r="C13991" s="2" t="s">
        <v>113</v>
      </c>
      <c r="D13991" s="2" t="s">
        <v>114</v>
      </c>
      <c r="E13991" s="2" t="s">
        <v>11862</v>
      </c>
      <c r="F13991" s="2">
        <v>23241611</v>
      </c>
      <c r="G13991" s="2" t="s">
        <v>511</v>
      </c>
      <c r="H13991" s="2">
        <v>4</v>
      </c>
      <c r="I13991" s="2">
        <v>6</v>
      </c>
      <c r="J13991" s="2">
        <v>10</v>
      </c>
      <c r="K13991" s="2">
        <v>6</v>
      </c>
      <c r="L13991" s="3">
        <v>504000</v>
      </c>
      <c r="M13991" s="2" t="s">
        <v>0</v>
      </c>
      <c r="N13991" s="4" t="s">
        <v>21</v>
      </c>
    </row>
    <row r="13992" spans="1:14" x14ac:dyDescent="0.25">
      <c r="A13992" s="1" t="s">
        <v>367</v>
      </c>
      <c r="B13992" s="2" t="s">
        <v>113</v>
      </c>
      <c r="C13992" s="2" t="s">
        <v>113</v>
      </c>
      <c r="D13992" s="2" t="s">
        <v>114</v>
      </c>
      <c r="E13992" s="2" t="s">
        <v>11863</v>
      </c>
      <c r="F13992" s="2">
        <v>23241611</v>
      </c>
      <c r="G13992" s="2" t="s">
        <v>511</v>
      </c>
      <c r="H13992" s="2">
        <v>4</v>
      </c>
      <c r="I13992" s="2">
        <v>6</v>
      </c>
      <c r="J13992" s="2">
        <v>10</v>
      </c>
      <c r="K13992" s="2">
        <v>3</v>
      </c>
      <c r="L13992" s="3">
        <v>2362500</v>
      </c>
      <c r="M13992" s="2" t="s">
        <v>0</v>
      </c>
      <c r="N13992" s="4" t="s">
        <v>21</v>
      </c>
    </row>
    <row r="13993" spans="1:14" x14ac:dyDescent="0.25">
      <c r="A13993" s="1" t="s">
        <v>367</v>
      </c>
      <c r="B13993" s="2" t="s">
        <v>113</v>
      </c>
      <c r="C13993" s="2" t="s">
        <v>113</v>
      </c>
      <c r="D13993" s="2" t="s">
        <v>114</v>
      </c>
      <c r="E13993" s="2" t="s">
        <v>11864</v>
      </c>
      <c r="F13993" s="2">
        <v>23241611</v>
      </c>
      <c r="G13993" s="2" t="s">
        <v>511</v>
      </c>
      <c r="H13993" s="2">
        <v>4</v>
      </c>
      <c r="I13993" s="2">
        <v>6</v>
      </c>
      <c r="J13993" s="2">
        <v>10</v>
      </c>
      <c r="K13993" s="2">
        <v>3</v>
      </c>
      <c r="L13993" s="3">
        <v>1050000</v>
      </c>
      <c r="M13993" s="2" t="s">
        <v>0</v>
      </c>
      <c r="N13993" s="4" t="s">
        <v>21</v>
      </c>
    </row>
    <row r="13994" spans="1:14" x14ac:dyDescent="0.25">
      <c r="A13994" s="1" t="s">
        <v>367</v>
      </c>
      <c r="B13994" s="2" t="s">
        <v>113</v>
      </c>
      <c r="C13994" s="2" t="s">
        <v>113</v>
      </c>
      <c r="D13994" s="2" t="s">
        <v>114</v>
      </c>
      <c r="E13994" s="2" t="s">
        <v>11865</v>
      </c>
      <c r="F13994" s="2">
        <v>23241611</v>
      </c>
      <c r="G13994" s="2" t="s">
        <v>511</v>
      </c>
      <c r="H13994" s="2">
        <v>4</v>
      </c>
      <c r="I13994" s="2">
        <v>6</v>
      </c>
      <c r="J13994" s="2">
        <v>10</v>
      </c>
      <c r="K13994" s="2">
        <v>3</v>
      </c>
      <c r="L13994" s="3">
        <v>1050000</v>
      </c>
      <c r="M13994" s="2" t="s">
        <v>0</v>
      </c>
      <c r="N13994" s="4" t="s">
        <v>21</v>
      </c>
    </row>
    <row r="13995" spans="1:14" x14ac:dyDescent="0.25">
      <c r="A13995" s="1" t="s">
        <v>367</v>
      </c>
      <c r="B13995" s="2" t="s">
        <v>113</v>
      </c>
      <c r="C13995" s="2" t="s">
        <v>113</v>
      </c>
      <c r="D13995" s="2" t="s">
        <v>114</v>
      </c>
      <c r="E13995" s="2" t="s">
        <v>11866</v>
      </c>
      <c r="F13995" s="2">
        <v>23241611</v>
      </c>
      <c r="G13995" s="2" t="s">
        <v>511</v>
      </c>
      <c r="H13995" s="2">
        <v>4</v>
      </c>
      <c r="I13995" s="2">
        <v>6</v>
      </c>
      <c r="J13995" s="2">
        <v>10</v>
      </c>
      <c r="K13995" s="2">
        <v>3</v>
      </c>
      <c r="L13995" s="3">
        <v>337500</v>
      </c>
      <c r="M13995" s="2" t="s">
        <v>0</v>
      </c>
      <c r="N13995" s="4" t="s">
        <v>21</v>
      </c>
    </row>
    <row r="13996" spans="1:14" x14ac:dyDescent="0.25">
      <c r="A13996" s="1" t="s">
        <v>367</v>
      </c>
      <c r="B13996" s="2" t="s">
        <v>113</v>
      </c>
      <c r="C13996" s="2" t="s">
        <v>113</v>
      </c>
      <c r="D13996" s="2" t="s">
        <v>114</v>
      </c>
      <c r="E13996" s="2" t="s">
        <v>11867</v>
      </c>
      <c r="F13996" s="2">
        <v>23241611</v>
      </c>
      <c r="G13996" s="2" t="s">
        <v>511</v>
      </c>
      <c r="H13996" s="2">
        <v>4</v>
      </c>
      <c r="I13996" s="2">
        <v>6</v>
      </c>
      <c r="J13996" s="2">
        <v>10</v>
      </c>
      <c r="K13996" s="2">
        <v>3</v>
      </c>
      <c r="L13996" s="3">
        <v>607500</v>
      </c>
      <c r="M13996" s="2" t="s">
        <v>0</v>
      </c>
      <c r="N13996" s="4" t="s">
        <v>21</v>
      </c>
    </row>
    <row r="13997" spans="1:14" x14ac:dyDescent="0.25">
      <c r="A13997" s="1" t="s">
        <v>367</v>
      </c>
      <c r="B13997" s="2" t="s">
        <v>113</v>
      </c>
      <c r="C13997" s="2" t="s">
        <v>113</v>
      </c>
      <c r="D13997" s="2" t="s">
        <v>114</v>
      </c>
      <c r="E13997" s="2" t="s">
        <v>11868</v>
      </c>
      <c r="F13997" s="2">
        <v>23241611</v>
      </c>
      <c r="G13997" s="2" t="s">
        <v>511</v>
      </c>
      <c r="H13997" s="2">
        <v>4</v>
      </c>
      <c r="I13997" s="2">
        <v>6</v>
      </c>
      <c r="J13997" s="2">
        <v>10</v>
      </c>
      <c r="K13997" s="2">
        <v>3</v>
      </c>
      <c r="L13997" s="3">
        <v>373275</v>
      </c>
      <c r="M13997" s="2" t="s">
        <v>0</v>
      </c>
      <c r="N13997" s="4" t="s">
        <v>21</v>
      </c>
    </row>
    <row r="13998" spans="1:14" x14ac:dyDescent="0.25">
      <c r="A13998" s="1" t="s">
        <v>367</v>
      </c>
      <c r="B13998" s="2" t="s">
        <v>113</v>
      </c>
      <c r="C13998" s="2" t="s">
        <v>113</v>
      </c>
      <c r="D13998" s="2" t="s">
        <v>114</v>
      </c>
      <c r="E13998" s="2" t="s">
        <v>11869</v>
      </c>
      <c r="F13998" s="2">
        <v>23241611</v>
      </c>
      <c r="G13998" s="2" t="s">
        <v>511</v>
      </c>
      <c r="H13998" s="2">
        <v>4</v>
      </c>
      <c r="I13998" s="2">
        <v>6</v>
      </c>
      <c r="J13998" s="2">
        <v>10</v>
      </c>
      <c r="K13998" s="2">
        <v>3</v>
      </c>
      <c r="L13998" s="3">
        <v>272565</v>
      </c>
      <c r="M13998" s="2" t="s">
        <v>0</v>
      </c>
      <c r="N13998" s="4" t="s">
        <v>21</v>
      </c>
    </row>
    <row r="13999" spans="1:14" x14ac:dyDescent="0.25">
      <c r="A13999" s="1" t="s">
        <v>367</v>
      </c>
      <c r="B13999" s="2" t="s">
        <v>113</v>
      </c>
      <c r="C13999" s="2" t="s">
        <v>113</v>
      </c>
      <c r="D13999" s="2" t="s">
        <v>114</v>
      </c>
      <c r="E13999" s="2" t="s">
        <v>11870</v>
      </c>
      <c r="F13999" s="2">
        <v>23241611</v>
      </c>
      <c r="G13999" s="2" t="s">
        <v>511</v>
      </c>
      <c r="H13999" s="2">
        <v>4</v>
      </c>
      <c r="I13999" s="2">
        <v>6</v>
      </c>
      <c r="J13999" s="2">
        <v>10</v>
      </c>
      <c r="K13999" s="2">
        <v>3</v>
      </c>
      <c r="L13999" s="3">
        <v>472500</v>
      </c>
      <c r="M13999" s="2" t="s">
        <v>0</v>
      </c>
      <c r="N13999" s="4" t="s">
        <v>21</v>
      </c>
    </row>
    <row r="14000" spans="1:14" x14ac:dyDescent="0.25">
      <c r="A14000" s="1" t="s">
        <v>367</v>
      </c>
      <c r="B14000" s="2" t="s">
        <v>113</v>
      </c>
      <c r="C14000" s="2" t="s">
        <v>113</v>
      </c>
      <c r="D14000" s="2" t="s">
        <v>114</v>
      </c>
      <c r="E14000" s="2" t="s">
        <v>11871</v>
      </c>
      <c r="F14000" s="2">
        <v>23241611</v>
      </c>
      <c r="G14000" s="2" t="s">
        <v>511</v>
      </c>
      <c r="H14000" s="2">
        <v>4</v>
      </c>
      <c r="I14000" s="2">
        <v>6</v>
      </c>
      <c r="J14000" s="2">
        <v>10</v>
      </c>
      <c r="K14000" s="2">
        <v>3</v>
      </c>
      <c r="L14000" s="3">
        <v>810000</v>
      </c>
      <c r="M14000" s="2" t="s">
        <v>0</v>
      </c>
      <c r="N14000" s="4" t="s">
        <v>21</v>
      </c>
    </row>
    <row r="14001" spans="1:14" x14ac:dyDescent="0.25">
      <c r="A14001" s="1" t="s">
        <v>367</v>
      </c>
      <c r="B14001" s="2" t="s">
        <v>113</v>
      </c>
      <c r="C14001" s="2" t="s">
        <v>113</v>
      </c>
      <c r="D14001" s="2" t="s">
        <v>114</v>
      </c>
      <c r="E14001" s="2" t="s">
        <v>11872</v>
      </c>
      <c r="F14001" s="2">
        <v>23241611</v>
      </c>
      <c r="G14001" s="2" t="s">
        <v>511</v>
      </c>
      <c r="H14001" s="2">
        <v>4</v>
      </c>
      <c r="I14001" s="2">
        <v>6</v>
      </c>
      <c r="J14001" s="2">
        <v>10</v>
      </c>
      <c r="K14001" s="2">
        <v>3</v>
      </c>
      <c r="L14001" s="3">
        <v>810000</v>
      </c>
      <c r="M14001" s="2" t="s">
        <v>0</v>
      </c>
      <c r="N14001" s="4" t="s">
        <v>21</v>
      </c>
    </row>
    <row r="14002" spans="1:14" x14ac:dyDescent="0.25">
      <c r="A14002" s="1" t="s">
        <v>367</v>
      </c>
      <c r="B14002" s="2" t="s">
        <v>113</v>
      </c>
      <c r="C14002" s="2" t="s">
        <v>113</v>
      </c>
      <c r="D14002" s="2" t="s">
        <v>114</v>
      </c>
      <c r="E14002" s="2" t="s">
        <v>11873</v>
      </c>
      <c r="F14002" s="2">
        <v>23241611</v>
      </c>
      <c r="G14002" s="2" t="s">
        <v>511</v>
      </c>
      <c r="H14002" s="2">
        <v>4</v>
      </c>
      <c r="I14002" s="2">
        <v>6</v>
      </c>
      <c r="J14002" s="2">
        <v>10</v>
      </c>
      <c r="K14002" s="2">
        <v>3</v>
      </c>
      <c r="L14002" s="3">
        <v>648000</v>
      </c>
      <c r="M14002" s="2" t="s">
        <v>0</v>
      </c>
      <c r="N14002" s="4" t="s">
        <v>21</v>
      </c>
    </row>
    <row r="14003" spans="1:14" x14ac:dyDescent="0.25">
      <c r="A14003" s="1" t="s">
        <v>367</v>
      </c>
      <c r="B14003" s="2" t="s">
        <v>113</v>
      </c>
      <c r="C14003" s="2" t="s">
        <v>113</v>
      </c>
      <c r="D14003" s="2" t="s">
        <v>114</v>
      </c>
      <c r="E14003" s="2" t="s">
        <v>11874</v>
      </c>
      <c r="F14003" s="2">
        <v>23241611</v>
      </c>
      <c r="G14003" s="2" t="s">
        <v>511</v>
      </c>
      <c r="H14003" s="2">
        <v>4</v>
      </c>
      <c r="I14003" s="2">
        <v>6</v>
      </c>
      <c r="J14003" s="2">
        <v>10</v>
      </c>
      <c r="K14003" s="2">
        <v>3</v>
      </c>
      <c r="L14003" s="3">
        <v>1053000</v>
      </c>
      <c r="M14003" s="2" t="s">
        <v>0</v>
      </c>
      <c r="N14003" s="4" t="s">
        <v>21</v>
      </c>
    </row>
    <row r="14004" spans="1:14" x14ac:dyDescent="0.25">
      <c r="A14004" s="1" t="s">
        <v>367</v>
      </c>
      <c r="B14004" s="2" t="s">
        <v>113</v>
      </c>
      <c r="C14004" s="2" t="s">
        <v>113</v>
      </c>
      <c r="D14004" s="2" t="s">
        <v>114</v>
      </c>
      <c r="E14004" s="2" t="s">
        <v>11875</v>
      </c>
      <c r="F14004" s="2">
        <v>23241611</v>
      </c>
      <c r="G14004" s="2" t="s">
        <v>511</v>
      </c>
      <c r="H14004" s="2">
        <v>4</v>
      </c>
      <c r="I14004" s="2">
        <v>6</v>
      </c>
      <c r="J14004" s="2">
        <v>10</v>
      </c>
      <c r="K14004" s="2">
        <v>3</v>
      </c>
      <c r="L14004" s="3">
        <v>540000</v>
      </c>
      <c r="M14004" s="2" t="s">
        <v>0</v>
      </c>
      <c r="N14004" s="4" t="s">
        <v>21</v>
      </c>
    </row>
    <row r="14005" spans="1:14" x14ac:dyDescent="0.25">
      <c r="A14005" s="1" t="s">
        <v>367</v>
      </c>
      <c r="B14005" s="2" t="s">
        <v>113</v>
      </c>
      <c r="C14005" s="2" t="s">
        <v>113</v>
      </c>
      <c r="D14005" s="2" t="s">
        <v>114</v>
      </c>
      <c r="E14005" s="2" t="s">
        <v>11876</v>
      </c>
      <c r="F14005" s="2">
        <v>23241611</v>
      </c>
      <c r="G14005" s="2" t="s">
        <v>511</v>
      </c>
      <c r="H14005" s="2">
        <v>4</v>
      </c>
      <c r="I14005" s="2">
        <v>6</v>
      </c>
      <c r="J14005" s="2">
        <v>10</v>
      </c>
      <c r="K14005" s="2">
        <v>3</v>
      </c>
      <c r="L14005" s="3">
        <v>540000</v>
      </c>
      <c r="M14005" s="2" t="s">
        <v>0</v>
      </c>
      <c r="N14005" s="4" t="s">
        <v>21</v>
      </c>
    </row>
    <row r="14006" spans="1:14" x14ac:dyDescent="0.25">
      <c r="A14006" s="1" t="s">
        <v>367</v>
      </c>
      <c r="B14006" s="2" t="s">
        <v>113</v>
      </c>
      <c r="C14006" s="2" t="s">
        <v>113</v>
      </c>
      <c r="D14006" s="2" t="s">
        <v>114</v>
      </c>
      <c r="E14006" s="2" t="s">
        <v>11877</v>
      </c>
      <c r="F14006" s="2">
        <v>23241611</v>
      </c>
      <c r="G14006" s="2" t="s">
        <v>511</v>
      </c>
      <c r="H14006" s="2">
        <v>4</v>
      </c>
      <c r="I14006" s="2">
        <v>6</v>
      </c>
      <c r="J14006" s="2">
        <v>10</v>
      </c>
      <c r="K14006" s="2">
        <v>3</v>
      </c>
      <c r="L14006" s="3">
        <v>594000</v>
      </c>
      <c r="M14006" s="2" t="s">
        <v>0</v>
      </c>
      <c r="N14006" s="4" t="s">
        <v>21</v>
      </c>
    </row>
    <row r="14007" spans="1:14" x14ac:dyDescent="0.25">
      <c r="A14007" s="1" t="s">
        <v>367</v>
      </c>
      <c r="B14007" s="2" t="s">
        <v>113</v>
      </c>
      <c r="C14007" s="2" t="s">
        <v>113</v>
      </c>
      <c r="D14007" s="2" t="s">
        <v>114</v>
      </c>
      <c r="E14007" s="2" t="s">
        <v>11878</v>
      </c>
      <c r="F14007" s="2">
        <v>23241611</v>
      </c>
      <c r="G14007" s="2" t="s">
        <v>511</v>
      </c>
      <c r="H14007" s="2">
        <v>4</v>
      </c>
      <c r="I14007" s="2">
        <v>6</v>
      </c>
      <c r="J14007" s="2">
        <v>10</v>
      </c>
      <c r="K14007" s="2">
        <v>3</v>
      </c>
      <c r="L14007" s="3">
        <v>1012500</v>
      </c>
      <c r="M14007" s="2" t="s">
        <v>0</v>
      </c>
      <c r="N14007" s="4" t="s">
        <v>21</v>
      </c>
    </row>
    <row r="14008" spans="1:14" x14ac:dyDescent="0.25">
      <c r="A14008" s="1" t="s">
        <v>367</v>
      </c>
      <c r="B14008" s="2" t="s">
        <v>113</v>
      </c>
      <c r="C14008" s="2" t="s">
        <v>113</v>
      </c>
      <c r="D14008" s="2" t="s">
        <v>114</v>
      </c>
      <c r="E14008" s="2" t="s">
        <v>11879</v>
      </c>
      <c r="F14008" s="2">
        <v>23241611</v>
      </c>
      <c r="G14008" s="2" t="s">
        <v>511</v>
      </c>
      <c r="H14008" s="2">
        <v>4</v>
      </c>
      <c r="I14008" s="2">
        <v>6</v>
      </c>
      <c r="J14008" s="2">
        <v>10</v>
      </c>
      <c r="K14008" s="2">
        <v>3</v>
      </c>
      <c r="L14008" s="3">
        <v>594000</v>
      </c>
      <c r="M14008" s="2" t="s">
        <v>0</v>
      </c>
      <c r="N14008" s="4" t="s">
        <v>21</v>
      </c>
    </row>
    <row r="14009" spans="1:14" x14ac:dyDescent="0.25">
      <c r="A14009" s="1" t="s">
        <v>367</v>
      </c>
      <c r="B14009" s="2" t="s">
        <v>113</v>
      </c>
      <c r="C14009" s="2" t="s">
        <v>113</v>
      </c>
      <c r="D14009" s="2" t="s">
        <v>114</v>
      </c>
      <c r="E14009" s="2" t="s">
        <v>11880</v>
      </c>
      <c r="F14009" s="2">
        <v>23241611</v>
      </c>
      <c r="G14009" s="2" t="s">
        <v>511</v>
      </c>
      <c r="H14009" s="2">
        <v>4</v>
      </c>
      <c r="I14009" s="2">
        <v>6</v>
      </c>
      <c r="J14009" s="2">
        <v>10</v>
      </c>
      <c r="K14009" s="2">
        <v>3</v>
      </c>
      <c r="L14009" s="3">
        <v>634500</v>
      </c>
      <c r="M14009" s="2" t="s">
        <v>0</v>
      </c>
      <c r="N14009" s="4" t="s">
        <v>21</v>
      </c>
    </row>
    <row r="14010" spans="1:14" x14ac:dyDescent="0.25">
      <c r="A14010" s="1" t="s">
        <v>367</v>
      </c>
      <c r="B14010" s="2" t="s">
        <v>113</v>
      </c>
      <c r="C14010" s="2" t="s">
        <v>113</v>
      </c>
      <c r="D14010" s="2" t="s">
        <v>114</v>
      </c>
      <c r="E14010" s="2" t="s">
        <v>11881</v>
      </c>
      <c r="F14010" s="2">
        <v>23241611</v>
      </c>
      <c r="G14010" s="2" t="s">
        <v>511</v>
      </c>
      <c r="H14010" s="2">
        <v>4</v>
      </c>
      <c r="I14010" s="2">
        <v>6</v>
      </c>
      <c r="J14010" s="2">
        <v>10</v>
      </c>
      <c r="K14010" s="2">
        <v>3</v>
      </c>
      <c r="L14010" s="3">
        <v>952560</v>
      </c>
      <c r="M14010" s="2" t="s">
        <v>0</v>
      </c>
      <c r="N14010" s="4" t="s">
        <v>21</v>
      </c>
    </row>
    <row r="14011" spans="1:14" x14ac:dyDescent="0.25">
      <c r="A14011" s="1" t="s">
        <v>367</v>
      </c>
      <c r="B14011" s="2" t="s">
        <v>113</v>
      </c>
      <c r="C14011" s="2" t="s">
        <v>113</v>
      </c>
      <c r="D14011" s="2" t="s">
        <v>114</v>
      </c>
      <c r="E14011" s="2" t="s">
        <v>11882</v>
      </c>
      <c r="F14011" s="2">
        <v>23241611</v>
      </c>
      <c r="G14011" s="2" t="s">
        <v>511</v>
      </c>
      <c r="H14011" s="2">
        <v>4</v>
      </c>
      <c r="I14011" s="2">
        <v>6</v>
      </c>
      <c r="J14011" s="2">
        <v>10</v>
      </c>
      <c r="K14011" s="2">
        <v>3</v>
      </c>
      <c r="L14011" s="3">
        <v>1100040</v>
      </c>
      <c r="M14011" s="2" t="s">
        <v>0</v>
      </c>
      <c r="N14011" s="4" t="s">
        <v>21</v>
      </c>
    </row>
    <row r="14012" spans="1:14" x14ac:dyDescent="0.25">
      <c r="A14012" s="1" t="s">
        <v>367</v>
      </c>
      <c r="B14012" s="2" t="s">
        <v>113</v>
      </c>
      <c r="C14012" s="2" t="s">
        <v>113</v>
      </c>
      <c r="D14012" s="2" t="s">
        <v>114</v>
      </c>
      <c r="E14012" s="2" t="s">
        <v>11883</v>
      </c>
      <c r="F14012" s="2">
        <v>23241611</v>
      </c>
      <c r="G14012" s="2" t="s">
        <v>511</v>
      </c>
      <c r="H14012" s="2">
        <v>4</v>
      </c>
      <c r="I14012" s="2">
        <v>6</v>
      </c>
      <c r="J14012" s="2">
        <v>10</v>
      </c>
      <c r="K14012" s="2">
        <v>3</v>
      </c>
      <c r="L14012" s="3">
        <v>459000</v>
      </c>
      <c r="M14012" s="2" t="s">
        <v>0</v>
      </c>
      <c r="N14012" s="4" t="s">
        <v>21</v>
      </c>
    </row>
    <row r="14013" spans="1:14" x14ac:dyDescent="0.25">
      <c r="A14013" s="1" t="s">
        <v>367</v>
      </c>
      <c r="B14013" s="2" t="s">
        <v>113</v>
      </c>
      <c r="C14013" s="2" t="s">
        <v>113</v>
      </c>
      <c r="D14013" s="2" t="s">
        <v>114</v>
      </c>
      <c r="E14013" s="2" t="s">
        <v>11884</v>
      </c>
      <c r="F14013" s="2">
        <v>23241611</v>
      </c>
      <c r="G14013" s="2" t="s">
        <v>511</v>
      </c>
      <c r="H14013" s="2">
        <v>4</v>
      </c>
      <c r="I14013" s="2">
        <v>6</v>
      </c>
      <c r="J14013" s="2">
        <v>10</v>
      </c>
      <c r="K14013" s="2">
        <v>3</v>
      </c>
      <c r="L14013" s="3">
        <v>324000</v>
      </c>
      <c r="M14013" s="2" t="s">
        <v>0</v>
      </c>
      <c r="N14013" s="4" t="s">
        <v>21</v>
      </c>
    </row>
    <row r="14014" spans="1:14" x14ac:dyDescent="0.25">
      <c r="A14014" s="1" t="s">
        <v>367</v>
      </c>
      <c r="B14014" s="2" t="s">
        <v>113</v>
      </c>
      <c r="C14014" s="2" t="s">
        <v>113</v>
      </c>
      <c r="D14014" s="2" t="s">
        <v>114</v>
      </c>
      <c r="E14014" s="2" t="s">
        <v>11885</v>
      </c>
      <c r="F14014" s="2">
        <v>23241611</v>
      </c>
      <c r="G14014" s="2" t="s">
        <v>511</v>
      </c>
      <c r="H14014" s="2">
        <v>4</v>
      </c>
      <c r="I14014" s="2">
        <v>6</v>
      </c>
      <c r="J14014" s="2">
        <v>10</v>
      </c>
      <c r="K14014" s="2">
        <v>3</v>
      </c>
      <c r="L14014" s="3">
        <v>270000</v>
      </c>
      <c r="M14014" s="2" t="s">
        <v>0</v>
      </c>
      <c r="N14014" s="4" t="s">
        <v>21</v>
      </c>
    </row>
    <row r="14015" spans="1:14" x14ac:dyDescent="0.25">
      <c r="A14015" s="1" t="s">
        <v>367</v>
      </c>
      <c r="B14015" s="2" t="s">
        <v>113</v>
      </c>
      <c r="C14015" s="2" t="s">
        <v>113</v>
      </c>
      <c r="D14015" s="2" t="s">
        <v>114</v>
      </c>
      <c r="E14015" s="2" t="s">
        <v>11886</v>
      </c>
      <c r="F14015" s="2">
        <v>23241611</v>
      </c>
      <c r="G14015" s="2" t="s">
        <v>511</v>
      </c>
      <c r="H14015" s="2">
        <v>4</v>
      </c>
      <c r="I14015" s="2">
        <v>6</v>
      </c>
      <c r="J14015" s="2">
        <v>10</v>
      </c>
      <c r="K14015" s="2">
        <v>3</v>
      </c>
      <c r="L14015" s="3">
        <v>976725</v>
      </c>
      <c r="M14015" s="2" t="s">
        <v>0</v>
      </c>
      <c r="N14015" s="4" t="s">
        <v>21</v>
      </c>
    </row>
    <row r="14016" spans="1:14" x14ac:dyDescent="0.25">
      <c r="A14016" s="1" t="s">
        <v>367</v>
      </c>
      <c r="B14016" s="2" t="s">
        <v>113</v>
      </c>
      <c r="C14016" s="2" t="s">
        <v>113</v>
      </c>
      <c r="D14016" s="2" t="s">
        <v>114</v>
      </c>
      <c r="E14016" s="2" t="s">
        <v>11887</v>
      </c>
      <c r="F14016" s="2">
        <v>23241611</v>
      </c>
      <c r="G14016" s="2" t="s">
        <v>511</v>
      </c>
      <c r="H14016" s="2">
        <v>4</v>
      </c>
      <c r="I14016" s="2">
        <v>6</v>
      </c>
      <c r="J14016" s="2">
        <v>10</v>
      </c>
      <c r="K14016" s="2">
        <v>3</v>
      </c>
      <c r="L14016" s="3">
        <v>1012500</v>
      </c>
      <c r="M14016" s="2" t="s">
        <v>0</v>
      </c>
      <c r="N14016" s="4" t="s">
        <v>21</v>
      </c>
    </row>
    <row r="14017" spans="1:14" x14ac:dyDescent="0.25">
      <c r="A14017" s="1" t="s">
        <v>367</v>
      </c>
      <c r="B14017" s="2" t="s">
        <v>113</v>
      </c>
      <c r="C14017" s="2" t="s">
        <v>113</v>
      </c>
      <c r="D14017" s="2" t="s">
        <v>114</v>
      </c>
      <c r="E14017" s="2" t="s">
        <v>11888</v>
      </c>
      <c r="F14017" s="2">
        <v>23241611</v>
      </c>
      <c r="G14017" s="2" t="s">
        <v>511</v>
      </c>
      <c r="H14017" s="2">
        <v>4</v>
      </c>
      <c r="I14017" s="2">
        <v>6</v>
      </c>
      <c r="J14017" s="2">
        <v>10</v>
      </c>
      <c r="K14017" s="2">
        <v>3</v>
      </c>
      <c r="L14017" s="3">
        <v>1147500</v>
      </c>
      <c r="M14017" s="2" t="s">
        <v>0</v>
      </c>
      <c r="N14017" s="4" t="s">
        <v>21</v>
      </c>
    </row>
    <row r="14018" spans="1:14" x14ac:dyDescent="0.25">
      <c r="A14018" s="1" t="s">
        <v>367</v>
      </c>
      <c r="B14018" s="2" t="s">
        <v>113</v>
      </c>
      <c r="C14018" s="2" t="s">
        <v>113</v>
      </c>
      <c r="D14018" s="2" t="s">
        <v>114</v>
      </c>
      <c r="E14018" s="2" t="s">
        <v>11889</v>
      </c>
      <c r="F14018" s="2">
        <v>23241611</v>
      </c>
      <c r="G14018" s="2" t="s">
        <v>511</v>
      </c>
      <c r="H14018" s="2">
        <v>4</v>
      </c>
      <c r="I14018" s="2">
        <v>6</v>
      </c>
      <c r="J14018" s="2">
        <v>10</v>
      </c>
      <c r="K14018" s="2">
        <v>3</v>
      </c>
      <c r="L14018" s="3">
        <v>486000</v>
      </c>
      <c r="M14018" s="2" t="s">
        <v>0</v>
      </c>
      <c r="N14018" s="4" t="s">
        <v>21</v>
      </c>
    </row>
    <row r="14019" spans="1:14" x14ac:dyDescent="0.25">
      <c r="A14019" s="1" t="s">
        <v>367</v>
      </c>
      <c r="B14019" s="2" t="s">
        <v>113</v>
      </c>
      <c r="C14019" s="2" t="s">
        <v>113</v>
      </c>
      <c r="D14019" s="2" t="s">
        <v>114</v>
      </c>
      <c r="E14019" s="2" t="s">
        <v>11890</v>
      </c>
      <c r="F14019" s="2">
        <v>23241611</v>
      </c>
      <c r="G14019" s="2" t="s">
        <v>511</v>
      </c>
      <c r="H14019" s="2">
        <v>4</v>
      </c>
      <c r="I14019" s="2">
        <v>6</v>
      </c>
      <c r="J14019" s="2">
        <v>10</v>
      </c>
      <c r="K14019" s="2">
        <v>3</v>
      </c>
      <c r="L14019" s="3">
        <v>675000</v>
      </c>
      <c r="M14019" s="2" t="s">
        <v>0</v>
      </c>
      <c r="N14019" s="4" t="s">
        <v>21</v>
      </c>
    </row>
    <row r="14020" spans="1:14" x14ac:dyDescent="0.25">
      <c r="A14020" s="1" t="s">
        <v>367</v>
      </c>
      <c r="B14020" s="2" t="s">
        <v>113</v>
      </c>
      <c r="C14020" s="2" t="s">
        <v>113</v>
      </c>
      <c r="D14020" s="2" t="s">
        <v>114</v>
      </c>
      <c r="E14020" s="2" t="s">
        <v>11891</v>
      </c>
      <c r="F14020" s="2">
        <v>23241611</v>
      </c>
      <c r="G14020" s="2" t="s">
        <v>511</v>
      </c>
      <c r="H14020" s="2">
        <v>4</v>
      </c>
      <c r="I14020" s="2">
        <v>6</v>
      </c>
      <c r="J14020" s="2">
        <v>10</v>
      </c>
      <c r="K14020" s="2">
        <v>3</v>
      </c>
      <c r="L14020" s="3">
        <v>405000</v>
      </c>
      <c r="M14020" s="2" t="s">
        <v>0</v>
      </c>
      <c r="N14020" s="4" t="s">
        <v>21</v>
      </c>
    </row>
    <row r="14021" spans="1:14" x14ac:dyDescent="0.25">
      <c r="A14021" s="1" t="s">
        <v>367</v>
      </c>
      <c r="B14021" s="2" t="s">
        <v>113</v>
      </c>
      <c r="C14021" s="2" t="s">
        <v>113</v>
      </c>
      <c r="D14021" s="2" t="s">
        <v>114</v>
      </c>
      <c r="E14021" s="2" t="s">
        <v>11892</v>
      </c>
      <c r="F14021" s="2">
        <v>23241611</v>
      </c>
      <c r="G14021" s="2" t="s">
        <v>511</v>
      </c>
      <c r="H14021" s="2">
        <v>4</v>
      </c>
      <c r="I14021" s="2">
        <v>6</v>
      </c>
      <c r="J14021" s="2">
        <v>10</v>
      </c>
      <c r="K14021" s="2">
        <v>3</v>
      </c>
      <c r="L14021" s="3">
        <v>270000</v>
      </c>
      <c r="M14021" s="2" t="s">
        <v>0</v>
      </c>
      <c r="N14021" s="4" t="s">
        <v>21</v>
      </c>
    </row>
    <row r="14022" spans="1:14" x14ac:dyDescent="0.25">
      <c r="A14022" s="1" t="s">
        <v>367</v>
      </c>
      <c r="B14022" s="2" t="s">
        <v>113</v>
      </c>
      <c r="C14022" s="2" t="s">
        <v>113</v>
      </c>
      <c r="D14022" s="2" t="s">
        <v>114</v>
      </c>
      <c r="E14022" s="2" t="s">
        <v>11893</v>
      </c>
      <c r="F14022" s="2">
        <v>23241611</v>
      </c>
      <c r="G14022" s="2" t="s">
        <v>511</v>
      </c>
      <c r="H14022" s="2">
        <v>4</v>
      </c>
      <c r="I14022" s="2">
        <v>6</v>
      </c>
      <c r="J14022" s="2">
        <v>10</v>
      </c>
      <c r="K14022" s="2">
        <v>3</v>
      </c>
      <c r="L14022" s="3">
        <v>702000</v>
      </c>
      <c r="M14022" s="2" t="s">
        <v>0</v>
      </c>
      <c r="N14022" s="4" t="s">
        <v>21</v>
      </c>
    </row>
    <row r="14023" spans="1:14" x14ac:dyDescent="0.25">
      <c r="A14023" s="1" t="s">
        <v>367</v>
      </c>
      <c r="B14023" s="2" t="s">
        <v>113</v>
      </c>
      <c r="C14023" s="2" t="s">
        <v>113</v>
      </c>
      <c r="D14023" s="2" t="s">
        <v>114</v>
      </c>
      <c r="E14023" s="2" t="s">
        <v>11894</v>
      </c>
      <c r="F14023" s="2">
        <v>23241611</v>
      </c>
      <c r="G14023" s="2" t="s">
        <v>511</v>
      </c>
      <c r="H14023" s="2">
        <v>4</v>
      </c>
      <c r="I14023" s="2">
        <v>6</v>
      </c>
      <c r="J14023" s="2">
        <v>10</v>
      </c>
      <c r="K14023" s="2">
        <v>3</v>
      </c>
      <c r="L14023" s="3">
        <v>702000</v>
      </c>
      <c r="M14023" s="2" t="s">
        <v>0</v>
      </c>
      <c r="N14023" s="4" t="s">
        <v>21</v>
      </c>
    </row>
    <row r="14024" spans="1:14" x14ac:dyDescent="0.25">
      <c r="A14024" s="1" t="s">
        <v>367</v>
      </c>
      <c r="B14024" s="2" t="s">
        <v>113</v>
      </c>
      <c r="C14024" s="2" t="s">
        <v>113</v>
      </c>
      <c r="D14024" s="2" t="s">
        <v>114</v>
      </c>
      <c r="E14024" s="2" t="s">
        <v>11895</v>
      </c>
      <c r="F14024" s="2">
        <v>23241611</v>
      </c>
      <c r="G14024" s="2" t="s">
        <v>511</v>
      </c>
      <c r="H14024" s="2">
        <v>4</v>
      </c>
      <c r="I14024" s="2">
        <v>6</v>
      </c>
      <c r="J14024" s="2">
        <v>10</v>
      </c>
      <c r="K14024" s="2">
        <v>3</v>
      </c>
      <c r="L14024" s="3">
        <v>1089600</v>
      </c>
      <c r="M14024" s="2" t="s">
        <v>0</v>
      </c>
      <c r="N14024" s="4" t="s">
        <v>21</v>
      </c>
    </row>
    <row r="14025" spans="1:14" x14ac:dyDescent="0.25">
      <c r="A14025" s="1" t="s">
        <v>367</v>
      </c>
      <c r="B14025" s="2" t="s">
        <v>113</v>
      </c>
      <c r="C14025" s="2" t="s">
        <v>113</v>
      </c>
      <c r="D14025" s="2" t="s">
        <v>114</v>
      </c>
      <c r="E14025" s="2" t="s">
        <v>11896</v>
      </c>
      <c r="F14025" s="2">
        <v>23241611</v>
      </c>
      <c r="G14025" s="2" t="s">
        <v>511</v>
      </c>
      <c r="H14025" s="2">
        <v>4</v>
      </c>
      <c r="I14025" s="2">
        <v>6</v>
      </c>
      <c r="J14025" s="2">
        <v>10</v>
      </c>
      <c r="K14025" s="2">
        <v>3</v>
      </c>
      <c r="L14025" s="3">
        <v>702000</v>
      </c>
      <c r="M14025" s="2" t="s">
        <v>0</v>
      </c>
      <c r="N14025" s="4" t="s">
        <v>21</v>
      </c>
    </row>
    <row r="14026" spans="1:14" x14ac:dyDescent="0.25">
      <c r="A14026" s="1" t="s">
        <v>367</v>
      </c>
      <c r="B14026" s="2" t="s">
        <v>113</v>
      </c>
      <c r="C14026" s="2" t="s">
        <v>113</v>
      </c>
      <c r="D14026" s="2" t="s">
        <v>114</v>
      </c>
      <c r="E14026" s="2" t="s">
        <v>11897</v>
      </c>
      <c r="F14026" s="2">
        <v>23241611</v>
      </c>
      <c r="G14026" s="2" t="s">
        <v>511</v>
      </c>
      <c r="H14026" s="2">
        <v>4</v>
      </c>
      <c r="I14026" s="2">
        <v>6</v>
      </c>
      <c r="J14026" s="2">
        <v>10</v>
      </c>
      <c r="K14026" s="2">
        <v>3</v>
      </c>
      <c r="L14026" s="3">
        <v>675000</v>
      </c>
      <c r="M14026" s="2" t="s">
        <v>0</v>
      </c>
      <c r="N14026" s="4" t="s">
        <v>21</v>
      </c>
    </row>
    <row r="14027" spans="1:14" x14ac:dyDescent="0.25">
      <c r="A14027" s="1" t="s">
        <v>367</v>
      </c>
      <c r="B14027" s="2" t="s">
        <v>113</v>
      </c>
      <c r="C14027" s="2" t="s">
        <v>113</v>
      </c>
      <c r="D14027" s="2" t="s">
        <v>114</v>
      </c>
      <c r="E14027" s="2" t="s">
        <v>11898</v>
      </c>
      <c r="F14027" s="2">
        <v>23241611</v>
      </c>
      <c r="G14027" s="2" t="s">
        <v>511</v>
      </c>
      <c r="H14027" s="2">
        <v>4</v>
      </c>
      <c r="I14027" s="2">
        <v>6</v>
      </c>
      <c r="J14027" s="2">
        <v>10</v>
      </c>
      <c r="K14027" s="2">
        <v>3</v>
      </c>
      <c r="L14027" s="3">
        <v>742500</v>
      </c>
      <c r="M14027" s="2" t="s">
        <v>0</v>
      </c>
      <c r="N14027" s="4" t="s">
        <v>21</v>
      </c>
    </row>
    <row r="14028" spans="1:14" x14ac:dyDescent="0.25">
      <c r="A14028" s="1" t="s">
        <v>367</v>
      </c>
      <c r="B14028" s="2" t="s">
        <v>113</v>
      </c>
      <c r="C14028" s="2" t="s">
        <v>113</v>
      </c>
      <c r="D14028" s="2" t="s">
        <v>114</v>
      </c>
      <c r="E14028" s="2" t="s">
        <v>11899</v>
      </c>
      <c r="F14028" s="2">
        <v>23241611</v>
      </c>
      <c r="G14028" s="2" t="s">
        <v>511</v>
      </c>
      <c r="H14028" s="2">
        <v>4</v>
      </c>
      <c r="I14028" s="2">
        <v>6</v>
      </c>
      <c r="J14028" s="2">
        <v>10</v>
      </c>
      <c r="K14028" s="2">
        <v>3</v>
      </c>
      <c r="L14028" s="3">
        <v>810000</v>
      </c>
      <c r="M14028" s="2" t="s">
        <v>0</v>
      </c>
      <c r="N14028" s="4" t="s">
        <v>21</v>
      </c>
    </row>
    <row r="14029" spans="1:14" x14ac:dyDescent="0.25">
      <c r="A14029" s="1" t="s">
        <v>367</v>
      </c>
      <c r="B14029" s="2" t="s">
        <v>113</v>
      </c>
      <c r="C14029" s="2" t="s">
        <v>113</v>
      </c>
      <c r="D14029" s="2" t="s">
        <v>114</v>
      </c>
      <c r="E14029" s="2" t="s">
        <v>11900</v>
      </c>
      <c r="F14029" s="2">
        <v>23241611</v>
      </c>
      <c r="G14029" s="2" t="s">
        <v>511</v>
      </c>
      <c r="H14029" s="2">
        <v>4</v>
      </c>
      <c r="I14029" s="2">
        <v>6</v>
      </c>
      <c r="J14029" s="2">
        <v>10</v>
      </c>
      <c r="K14029" s="2">
        <v>3</v>
      </c>
      <c r="L14029" s="3">
        <v>405000</v>
      </c>
      <c r="M14029" s="2" t="s">
        <v>0</v>
      </c>
      <c r="N14029" s="4" t="s">
        <v>21</v>
      </c>
    </row>
    <row r="14030" spans="1:14" x14ac:dyDescent="0.25">
      <c r="A14030" s="1" t="s">
        <v>367</v>
      </c>
      <c r="B14030" s="2" t="s">
        <v>113</v>
      </c>
      <c r="C14030" s="2" t="s">
        <v>113</v>
      </c>
      <c r="D14030" s="2" t="s">
        <v>114</v>
      </c>
      <c r="E14030" s="2" t="s">
        <v>11901</v>
      </c>
      <c r="F14030" s="2">
        <v>23241611</v>
      </c>
      <c r="G14030" s="2" t="s">
        <v>511</v>
      </c>
      <c r="H14030" s="2">
        <v>4</v>
      </c>
      <c r="I14030" s="2">
        <v>6</v>
      </c>
      <c r="J14030" s="2">
        <v>10</v>
      </c>
      <c r="K14030" s="2">
        <v>3</v>
      </c>
      <c r="L14030" s="3">
        <v>648000</v>
      </c>
      <c r="M14030" s="2" t="s">
        <v>0</v>
      </c>
      <c r="N14030" s="4" t="s">
        <v>21</v>
      </c>
    </row>
    <row r="14031" spans="1:14" x14ac:dyDescent="0.25">
      <c r="A14031" s="1" t="s">
        <v>367</v>
      </c>
      <c r="B14031" s="2" t="s">
        <v>113</v>
      </c>
      <c r="C14031" s="2" t="s">
        <v>113</v>
      </c>
      <c r="D14031" s="2" t="s">
        <v>114</v>
      </c>
      <c r="E14031" s="2" t="s">
        <v>11902</v>
      </c>
      <c r="F14031" s="2">
        <v>31162810</v>
      </c>
      <c r="G14031" s="2" t="s">
        <v>511</v>
      </c>
      <c r="H14031" s="2">
        <v>4</v>
      </c>
      <c r="I14031" s="2">
        <v>6</v>
      </c>
      <c r="J14031" s="2">
        <v>10</v>
      </c>
      <c r="K14031" s="2">
        <v>100</v>
      </c>
      <c r="L14031" s="3">
        <v>6300000</v>
      </c>
      <c r="M14031" s="2" t="s">
        <v>0</v>
      </c>
      <c r="N14031" s="4" t="s">
        <v>21</v>
      </c>
    </row>
    <row r="14032" spans="1:14" x14ac:dyDescent="0.25">
      <c r="A14032" s="1" t="s">
        <v>367</v>
      </c>
      <c r="B14032" s="2" t="s">
        <v>113</v>
      </c>
      <c r="C14032" s="2" t="s">
        <v>113</v>
      </c>
      <c r="D14032" s="2" t="s">
        <v>114</v>
      </c>
      <c r="E14032" s="2" t="s">
        <v>11903</v>
      </c>
      <c r="F14032" s="2">
        <v>31162810</v>
      </c>
      <c r="G14032" s="2" t="s">
        <v>511</v>
      </c>
      <c r="H14032" s="2">
        <v>4</v>
      </c>
      <c r="I14032" s="2">
        <v>6</v>
      </c>
      <c r="J14032" s="2">
        <v>10</v>
      </c>
      <c r="K14032" s="2">
        <v>100</v>
      </c>
      <c r="L14032" s="3">
        <v>3684000</v>
      </c>
      <c r="M14032" s="2" t="s">
        <v>0</v>
      </c>
      <c r="N14032" s="4" t="s">
        <v>21</v>
      </c>
    </row>
    <row r="14033" spans="1:14" x14ac:dyDescent="0.25">
      <c r="A14033" s="1" t="s">
        <v>367</v>
      </c>
      <c r="B14033" s="2" t="s">
        <v>113</v>
      </c>
      <c r="C14033" s="2" t="s">
        <v>113</v>
      </c>
      <c r="D14033" s="2" t="s">
        <v>114</v>
      </c>
      <c r="E14033" s="2" t="s">
        <v>11904</v>
      </c>
      <c r="F14033" s="2">
        <v>31162810</v>
      </c>
      <c r="G14033" s="2" t="s">
        <v>511</v>
      </c>
      <c r="H14033" s="2">
        <v>4</v>
      </c>
      <c r="I14033" s="2">
        <v>6</v>
      </c>
      <c r="J14033" s="2">
        <v>10</v>
      </c>
      <c r="K14033" s="2">
        <v>30</v>
      </c>
      <c r="L14033" s="3">
        <v>381600</v>
      </c>
      <c r="M14033" s="2" t="s">
        <v>0</v>
      </c>
      <c r="N14033" s="4" t="s">
        <v>21</v>
      </c>
    </row>
    <row r="14034" spans="1:14" x14ac:dyDescent="0.25">
      <c r="A14034" s="1" t="s">
        <v>367</v>
      </c>
      <c r="B14034" s="2" t="s">
        <v>113</v>
      </c>
      <c r="C14034" s="2" t="s">
        <v>113</v>
      </c>
      <c r="D14034" s="2" t="s">
        <v>114</v>
      </c>
      <c r="E14034" s="2" t="s">
        <v>11905</v>
      </c>
      <c r="F14034" s="2">
        <v>31162810</v>
      </c>
      <c r="G14034" s="2" t="s">
        <v>511</v>
      </c>
      <c r="H14034" s="2">
        <v>4</v>
      </c>
      <c r="I14034" s="2">
        <v>6</v>
      </c>
      <c r="J14034" s="2">
        <v>10</v>
      </c>
      <c r="K14034" s="2">
        <v>50</v>
      </c>
      <c r="L14034" s="3">
        <v>237500</v>
      </c>
      <c r="M14034" s="2" t="s">
        <v>0</v>
      </c>
      <c r="N14034" s="4" t="s">
        <v>21</v>
      </c>
    </row>
    <row r="14035" spans="1:14" x14ac:dyDescent="0.25">
      <c r="A14035" s="1" t="s">
        <v>367</v>
      </c>
      <c r="B14035" s="2" t="s">
        <v>113</v>
      </c>
      <c r="C14035" s="2" t="s">
        <v>113</v>
      </c>
      <c r="D14035" s="2" t="s">
        <v>114</v>
      </c>
      <c r="E14035" s="2" t="s">
        <v>11906</v>
      </c>
      <c r="F14035" s="2">
        <v>31162810</v>
      </c>
      <c r="G14035" s="2" t="s">
        <v>511</v>
      </c>
      <c r="H14035" s="2">
        <v>4</v>
      </c>
      <c r="I14035" s="2">
        <v>6</v>
      </c>
      <c r="J14035" s="2">
        <v>10</v>
      </c>
      <c r="K14035" s="2">
        <v>50</v>
      </c>
      <c r="L14035" s="3">
        <v>194750</v>
      </c>
      <c r="M14035" s="2" t="s">
        <v>0</v>
      </c>
      <c r="N14035" s="4" t="s">
        <v>21</v>
      </c>
    </row>
    <row r="14036" spans="1:14" x14ac:dyDescent="0.25">
      <c r="A14036" s="1" t="s">
        <v>367</v>
      </c>
      <c r="B14036" s="2" t="s">
        <v>113</v>
      </c>
      <c r="C14036" s="2" t="s">
        <v>113</v>
      </c>
      <c r="D14036" s="2" t="s">
        <v>114</v>
      </c>
      <c r="E14036" s="2" t="s">
        <v>11907</v>
      </c>
      <c r="F14036" s="2">
        <v>31162810</v>
      </c>
      <c r="G14036" s="2" t="s">
        <v>511</v>
      </c>
      <c r="H14036" s="2">
        <v>4</v>
      </c>
      <c r="I14036" s="2">
        <v>6</v>
      </c>
      <c r="J14036" s="2">
        <v>10</v>
      </c>
      <c r="K14036" s="2">
        <v>50</v>
      </c>
      <c r="L14036" s="3">
        <v>185250</v>
      </c>
      <c r="M14036" s="2" t="s">
        <v>0</v>
      </c>
      <c r="N14036" s="4" t="s">
        <v>21</v>
      </c>
    </row>
    <row r="14037" spans="1:14" x14ac:dyDescent="0.25">
      <c r="A14037" s="1" t="s">
        <v>367</v>
      </c>
      <c r="B14037" s="2" t="s">
        <v>113</v>
      </c>
      <c r="C14037" s="2" t="s">
        <v>113</v>
      </c>
      <c r="D14037" s="2" t="s">
        <v>114</v>
      </c>
      <c r="E14037" s="2" t="s">
        <v>11908</v>
      </c>
      <c r="F14037" s="2">
        <v>31162810</v>
      </c>
      <c r="G14037" s="2" t="s">
        <v>511</v>
      </c>
      <c r="H14037" s="2">
        <v>4</v>
      </c>
      <c r="I14037" s="2">
        <v>6</v>
      </c>
      <c r="J14037" s="2">
        <v>10</v>
      </c>
      <c r="K14037" s="2">
        <v>30</v>
      </c>
      <c r="L14037" s="3">
        <v>505050</v>
      </c>
      <c r="M14037" s="2" t="s">
        <v>0</v>
      </c>
      <c r="N14037" s="4" t="s">
        <v>21</v>
      </c>
    </row>
    <row r="14038" spans="1:14" x14ac:dyDescent="0.25">
      <c r="A14038" s="1" t="s">
        <v>367</v>
      </c>
      <c r="B14038" s="2" t="s">
        <v>113</v>
      </c>
      <c r="C14038" s="2" t="s">
        <v>113</v>
      </c>
      <c r="D14038" s="2" t="s">
        <v>114</v>
      </c>
      <c r="E14038" s="2" t="s">
        <v>11909</v>
      </c>
      <c r="F14038" s="2">
        <v>31162810</v>
      </c>
      <c r="G14038" s="2" t="s">
        <v>511</v>
      </c>
      <c r="H14038" s="2">
        <v>4</v>
      </c>
      <c r="I14038" s="2">
        <v>6</v>
      </c>
      <c r="J14038" s="2">
        <v>10</v>
      </c>
      <c r="K14038" s="2">
        <v>25</v>
      </c>
      <c r="L14038" s="3">
        <v>969000</v>
      </c>
      <c r="M14038" s="2" t="s">
        <v>0</v>
      </c>
      <c r="N14038" s="4" t="s">
        <v>21</v>
      </c>
    </row>
    <row r="14039" spans="1:14" x14ac:dyDescent="0.25">
      <c r="A14039" s="1" t="s">
        <v>367</v>
      </c>
      <c r="B14039" s="2" t="s">
        <v>113</v>
      </c>
      <c r="C14039" s="2" t="s">
        <v>113</v>
      </c>
      <c r="D14039" s="2" t="s">
        <v>114</v>
      </c>
      <c r="E14039" s="2" t="s">
        <v>11910</v>
      </c>
      <c r="F14039" s="2">
        <v>31162810</v>
      </c>
      <c r="G14039" s="2" t="s">
        <v>511</v>
      </c>
      <c r="H14039" s="2">
        <v>4</v>
      </c>
      <c r="I14039" s="2">
        <v>6</v>
      </c>
      <c r="J14039" s="2">
        <v>10</v>
      </c>
      <c r="K14039" s="2">
        <v>30</v>
      </c>
      <c r="L14039" s="3">
        <v>105300</v>
      </c>
      <c r="M14039" s="2" t="s">
        <v>0</v>
      </c>
      <c r="N14039" s="4" t="s">
        <v>21</v>
      </c>
    </row>
    <row r="14040" spans="1:14" x14ac:dyDescent="0.25">
      <c r="A14040" s="1" t="s">
        <v>367</v>
      </c>
      <c r="B14040" s="2" t="s">
        <v>113</v>
      </c>
      <c r="C14040" s="2" t="s">
        <v>113</v>
      </c>
      <c r="D14040" s="2" t="s">
        <v>114</v>
      </c>
      <c r="E14040" s="2" t="s">
        <v>11911</v>
      </c>
      <c r="F14040" s="2">
        <v>31162810</v>
      </c>
      <c r="G14040" s="2" t="s">
        <v>511</v>
      </c>
      <c r="H14040" s="2">
        <v>4</v>
      </c>
      <c r="I14040" s="2">
        <v>6</v>
      </c>
      <c r="J14040" s="2">
        <v>10</v>
      </c>
      <c r="K14040" s="2">
        <v>30</v>
      </c>
      <c r="L14040" s="3">
        <v>114750</v>
      </c>
      <c r="M14040" s="2" t="s">
        <v>0</v>
      </c>
      <c r="N14040" s="4" t="s">
        <v>21</v>
      </c>
    </row>
    <row r="14041" spans="1:14" x14ac:dyDescent="0.25">
      <c r="A14041" s="1" t="s">
        <v>367</v>
      </c>
      <c r="B14041" s="2" t="s">
        <v>113</v>
      </c>
      <c r="C14041" s="2" t="s">
        <v>113</v>
      </c>
      <c r="D14041" s="2" t="s">
        <v>114</v>
      </c>
      <c r="E14041" s="2" t="s">
        <v>11912</v>
      </c>
      <c r="F14041" s="2">
        <v>31162810</v>
      </c>
      <c r="G14041" s="2" t="s">
        <v>511</v>
      </c>
      <c r="H14041" s="2">
        <v>4</v>
      </c>
      <c r="I14041" s="2">
        <v>6</v>
      </c>
      <c r="J14041" s="2">
        <v>10</v>
      </c>
      <c r="K14041" s="2">
        <v>30</v>
      </c>
      <c r="L14041" s="3">
        <v>97500</v>
      </c>
      <c r="M14041" s="2" t="s">
        <v>0</v>
      </c>
      <c r="N14041" s="4" t="s">
        <v>21</v>
      </c>
    </row>
    <row r="14042" spans="1:14" x14ac:dyDescent="0.25">
      <c r="A14042" s="1" t="s">
        <v>367</v>
      </c>
      <c r="B14042" s="2" t="s">
        <v>113</v>
      </c>
      <c r="C14042" s="2" t="s">
        <v>113</v>
      </c>
      <c r="D14042" s="2" t="s">
        <v>114</v>
      </c>
      <c r="E14042" s="2" t="s">
        <v>11913</v>
      </c>
      <c r="F14042" s="2">
        <v>31162810</v>
      </c>
      <c r="G14042" s="2" t="s">
        <v>511</v>
      </c>
      <c r="H14042" s="2">
        <v>4</v>
      </c>
      <c r="I14042" s="2">
        <v>6</v>
      </c>
      <c r="J14042" s="2">
        <v>10</v>
      </c>
      <c r="K14042" s="2">
        <v>50</v>
      </c>
      <c r="L14042" s="3">
        <v>162500</v>
      </c>
      <c r="M14042" s="2" t="s">
        <v>0</v>
      </c>
      <c r="N14042" s="4" t="s">
        <v>21</v>
      </c>
    </row>
    <row r="14043" spans="1:14" x14ac:dyDescent="0.25">
      <c r="A14043" s="1" t="s">
        <v>367</v>
      </c>
      <c r="B14043" s="2" t="s">
        <v>113</v>
      </c>
      <c r="C14043" s="2" t="s">
        <v>113</v>
      </c>
      <c r="D14043" s="2" t="s">
        <v>114</v>
      </c>
      <c r="E14043" s="2" t="s">
        <v>11914</v>
      </c>
      <c r="F14043" s="2">
        <v>31162810</v>
      </c>
      <c r="G14043" s="2" t="s">
        <v>511</v>
      </c>
      <c r="H14043" s="2">
        <v>4</v>
      </c>
      <c r="I14043" s="2">
        <v>6</v>
      </c>
      <c r="J14043" s="2">
        <v>10</v>
      </c>
      <c r="K14043" s="2">
        <v>30</v>
      </c>
      <c r="L14043" s="3">
        <v>282750</v>
      </c>
      <c r="M14043" s="2" t="s">
        <v>0</v>
      </c>
      <c r="N14043" s="4" t="s">
        <v>21</v>
      </c>
    </row>
    <row r="14044" spans="1:14" x14ac:dyDescent="0.25">
      <c r="A14044" s="1" t="s">
        <v>367</v>
      </c>
      <c r="B14044" s="2" t="s">
        <v>113</v>
      </c>
      <c r="C14044" s="2" t="s">
        <v>113</v>
      </c>
      <c r="D14044" s="2" t="s">
        <v>114</v>
      </c>
      <c r="E14044" s="2" t="s">
        <v>11915</v>
      </c>
      <c r="F14044" s="2">
        <v>31162810</v>
      </c>
      <c r="G14044" s="2" t="s">
        <v>511</v>
      </c>
      <c r="H14044" s="2">
        <v>4</v>
      </c>
      <c r="I14044" s="2">
        <v>6</v>
      </c>
      <c r="J14044" s="2">
        <v>10</v>
      </c>
      <c r="K14044" s="2">
        <v>30</v>
      </c>
      <c r="L14044" s="3">
        <v>214500</v>
      </c>
      <c r="M14044" s="2" t="s">
        <v>0</v>
      </c>
      <c r="N14044" s="4" t="s">
        <v>21</v>
      </c>
    </row>
    <row r="14045" spans="1:14" x14ac:dyDescent="0.25">
      <c r="A14045" s="1" t="s">
        <v>367</v>
      </c>
      <c r="B14045" s="2" t="s">
        <v>113</v>
      </c>
      <c r="C14045" s="2" t="s">
        <v>113</v>
      </c>
      <c r="D14045" s="2" t="s">
        <v>114</v>
      </c>
      <c r="E14045" s="2" t="s">
        <v>11916</v>
      </c>
      <c r="F14045" s="2">
        <v>31162810</v>
      </c>
      <c r="G14045" s="2" t="s">
        <v>511</v>
      </c>
      <c r="H14045" s="2">
        <v>4</v>
      </c>
      <c r="I14045" s="2">
        <v>6</v>
      </c>
      <c r="J14045" s="2">
        <v>10</v>
      </c>
      <c r="K14045" s="2">
        <v>30</v>
      </c>
      <c r="L14045" s="3">
        <v>175500</v>
      </c>
      <c r="M14045" s="2" t="s">
        <v>0</v>
      </c>
      <c r="N14045" s="4" t="s">
        <v>21</v>
      </c>
    </row>
    <row r="14046" spans="1:14" x14ac:dyDescent="0.25">
      <c r="A14046" s="1" t="s">
        <v>367</v>
      </c>
      <c r="B14046" s="2" t="s">
        <v>113</v>
      </c>
      <c r="C14046" s="2" t="s">
        <v>113</v>
      </c>
      <c r="D14046" s="2" t="s">
        <v>114</v>
      </c>
      <c r="E14046" s="2" t="s">
        <v>11917</v>
      </c>
      <c r="F14046" s="2">
        <v>31162810</v>
      </c>
      <c r="G14046" s="2" t="s">
        <v>511</v>
      </c>
      <c r="H14046" s="2">
        <v>4</v>
      </c>
      <c r="I14046" s="2">
        <v>6</v>
      </c>
      <c r="J14046" s="2">
        <v>10</v>
      </c>
      <c r="K14046" s="2">
        <v>29</v>
      </c>
      <c r="L14046" s="3">
        <v>801705</v>
      </c>
      <c r="M14046" s="2" t="s">
        <v>0</v>
      </c>
      <c r="N14046" s="4" t="s">
        <v>21</v>
      </c>
    </row>
    <row r="14047" spans="1:14" x14ac:dyDescent="0.25">
      <c r="A14047" s="1" t="s">
        <v>367</v>
      </c>
      <c r="B14047" s="2" t="s">
        <v>113</v>
      </c>
      <c r="C14047" s="2" t="s">
        <v>113</v>
      </c>
      <c r="D14047" s="2" t="s">
        <v>114</v>
      </c>
      <c r="E14047" s="2" t="s">
        <v>11918</v>
      </c>
      <c r="F14047" s="2">
        <v>31162810</v>
      </c>
      <c r="G14047" s="2" t="s">
        <v>511</v>
      </c>
      <c r="H14047" s="2">
        <v>4</v>
      </c>
      <c r="I14047" s="2">
        <v>6</v>
      </c>
      <c r="J14047" s="2">
        <v>10</v>
      </c>
      <c r="K14047" s="2">
        <v>25</v>
      </c>
      <c r="L14047" s="3">
        <v>708750</v>
      </c>
      <c r="M14047" s="2" t="s">
        <v>0</v>
      </c>
      <c r="N14047" s="4" t="s">
        <v>21</v>
      </c>
    </row>
    <row r="14048" spans="1:14" x14ac:dyDescent="0.25">
      <c r="A14048" s="1" t="s">
        <v>367</v>
      </c>
      <c r="B14048" s="2" t="s">
        <v>113</v>
      </c>
      <c r="C14048" s="2" t="s">
        <v>113</v>
      </c>
      <c r="D14048" s="2" t="s">
        <v>114</v>
      </c>
      <c r="E14048" s="2" t="s">
        <v>11919</v>
      </c>
      <c r="F14048" s="2">
        <v>31162810</v>
      </c>
      <c r="G14048" s="2" t="s">
        <v>511</v>
      </c>
      <c r="H14048" s="2">
        <v>4</v>
      </c>
      <c r="I14048" s="2">
        <v>6</v>
      </c>
      <c r="J14048" s="2">
        <v>10</v>
      </c>
      <c r="K14048" s="2">
        <v>30</v>
      </c>
      <c r="L14048" s="3">
        <v>103350</v>
      </c>
      <c r="M14048" s="2" t="s">
        <v>0</v>
      </c>
      <c r="N14048" s="4" t="s">
        <v>21</v>
      </c>
    </row>
    <row r="14049" spans="1:14" x14ac:dyDescent="0.25">
      <c r="A14049" s="1" t="s">
        <v>367</v>
      </c>
      <c r="B14049" s="2" t="s">
        <v>113</v>
      </c>
      <c r="C14049" s="2" t="s">
        <v>113</v>
      </c>
      <c r="D14049" s="2" t="s">
        <v>114</v>
      </c>
      <c r="E14049" s="2" t="s">
        <v>11920</v>
      </c>
      <c r="F14049" s="2">
        <v>31162810</v>
      </c>
      <c r="G14049" s="2" t="s">
        <v>511</v>
      </c>
      <c r="H14049" s="2">
        <v>4</v>
      </c>
      <c r="I14049" s="2">
        <v>6</v>
      </c>
      <c r="J14049" s="2">
        <v>10</v>
      </c>
      <c r="K14049" s="2">
        <v>30</v>
      </c>
      <c r="L14049" s="3">
        <v>74100</v>
      </c>
      <c r="M14049" s="2" t="s">
        <v>0</v>
      </c>
      <c r="N14049" s="4" t="s">
        <v>21</v>
      </c>
    </row>
    <row r="14050" spans="1:14" x14ac:dyDescent="0.25">
      <c r="A14050" s="1" t="s">
        <v>367</v>
      </c>
      <c r="B14050" s="2" t="s">
        <v>113</v>
      </c>
      <c r="C14050" s="2" t="s">
        <v>113</v>
      </c>
      <c r="D14050" s="2" t="s">
        <v>114</v>
      </c>
      <c r="E14050" s="2" t="s">
        <v>11921</v>
      </c>
      <c r="F14050" s="2">
        <v>31162810</v>
      </c>
      <c r="G14050" s="2" t="s">
        <v>511</v>
      </c>
      <c r="H14050" s="2">
        <v>4</v>
      </c>
      <c r="I14050" s="2">
        <v>6</v>
      </c>
      <c r="J14050" s="2">
        <v>10</v>
      </c>
      <c r="K14050" s="2">
        <v>25</v>
      </c>
      <c r="L14050" s="3">
        <v>828000</v>
      </c>
      <c r="M14050" s="2" t="s">
        <v>0</v>
      </c>
      <c r="N14050" s="4" t="s">
        <v>21</v>
      </c>
    </row>
    <row r="14051" spans="1:14" x14ac:dyDescent="0.25">
      <c r="A14051" s="1" t="s">
        <v>367</v>
      </c>
      <c r="B14051" s="2" t="s">
        <v>113</v>
      </c>
      <c r="C14051" s="2" t="s">
        <v>113</v>
      </c>
      <c r="D14051" s="2" t="s">
        <v>114</v>
      </c>
      <c r="E14051" s="2" t="s">
        <v>11922</v>
      </c>
      <c r="F14051" s="2">
        <v>31162810</v>
      </c>
      <c r="G14051" s="2" t="s">
        <v>511</v>
      </c>
      <c r="H14051" s="2">
        <v>4</v>
      </c>
      <c r="I14051" s="2">
        <v>6</v>
      </c>
      <c r="J14051" s="2">
        <v>10</v>
      </c>
      <c r="K14051" s="2">
        <v>30</v>
      </c>
      <c r="L14051" s="3">
        <v>387600</v>
      </c>
      <c r="M14051" s="2" t="s">
        <v>0</v>
      </c>
      <c r="N14051" s="4" t="s">
        <v>21</v>
      </c>
    </row>
    <row r="14052" spans="1:14" x14ac:dyDescent="0.25">
      <c r="A14052" s="1" t="s">
        <v>367</v>
      </c>
      <c r="B14052" s="2" t="s">
        <v>113</v>
      </c>
      <c r="C14052" s="2" t="s">
        <v>113</v>
      </c>
      <c r="D14052" s="2" t="s">
        <v>114</v>
      </c>
      <c r="E14052" s="2" t="s">
        <v>11923</v>
      </c>
      <c r="F14052" s="2">
        <v>31162810</v>
      </c>
      <c r="G14052" s="2" t="s">
        <v>511</v>
      </c>
      <c r="H14052" s="2">
        <v>4</v>
      </c>
      <c r="I14052" s="2">
        <v>6</v>
      </c>
      <c r="J14052" s="2">
        <v>10</v>
      </c>
      <c r="K14052" s="2">
        <v>31</v>
      </c>
      <c r="L14052" s="3">
        <v>48360</v>
      </c>
      <c r="M14052" s="2" t="s">
        <v>0</v>
      </c>
      <c r="N14052" s="4" t="s">
        <v>21</v>
      </c>
    </row>
    <row r="14053" spans="1:14" x14ac:dyDescent="0.25">
      <c r="A14053" s="1" t="s">
        <v>367</v>
      </c>
      <c r="B14053" s="2" t="s">
        <v>113</v>
      </c>
      <c r="C14053" s="2" t="s">
        <v>113</v>
      </c>
      <c r="D14053" s="2" t="s">
        <v>114</v>
      </c>
      <c r="E14053" s="2" t="s">
        <v>11924</v>
      </c>
      <c r="F14053" s="2">
        <v>31162810</v>
      </c>
      <c r="G14053" s="2" t="s">
        <v>511</v>
      </c>
      <c r="H14053" s="2">
        <v>4</v>
      </c>
      <c r="I14053" s="2">
        <v>6</v>
      </c>
      <c r="J14053" s="2">
        <v>10</v>
      </c>
      <c r="K14053" s="2">
        <v>30</v>
      </c>
      <c r="L14053" s="3">
        <v>46800</v>
      </c>
      <c r="M14053" s="2" t="s">
        <v>0</v>
      </c>
      <c r="N14053" s="4" t="s">
        <v>21</v>
      </c>
    </row>
    <row r="14054" spans="1:14" x14ac:dyDescent="0.25">
      <c r="A14054" s="1" t="s">
        <v>367</v>
      </c>
      <c r="B14054" s="2" t="s">
        <v>113</v>
      </c>
      <c r="C14054" s="2" t="s">
        <v>113</v>
      </c>
      <c r="D14054" s="2" t="s">
        <v>114</v>
      </c>
      <c r="E14054" s="2" t="s">
        <v>11925</v>
      </c>
      <c r="F14054" s="2">
        <v>31162810</v>
      </c>
      <c r="G14054" s="2" t="s">
        <v>511</v>
      </c>
      <c r="H14054" s="2">
        <v>4</v>
      </c>
      <c r="I14054" s="2">
        <v>6</v>
      </c>
      <c r="J14054" s="2">
        <v>10</v>
      </c>
      <c r="K14054" s="2">
        <v>80</v>
      </c>
      <c r="L14054" s="3">
        <v>384000</v>
      </c>
      <c r="M14054" s="2" t="s">
        <v>0</v>
      </c>
      <c r="N14054" s="4" t="s">
        <v>21</v>
      </c>
    </row>
    <row r="14055" spans="1:14" x14ac:dyDescent="0.25">
      <c r="A14055" s="1" t="s">
        <v>367</v>
      </c>
      <c r="B14055" s="2" t="s">
        <v>113</v>
      </c>
      <c r="C14055" s="2" t="s">
        <v>113</v>
      </c>
      <c r="D14055" s="2" t="s">
        <v>114</v>
      </c>
      <c r="E14055" s="2" t="s">
        <v>11926</v>
      </c>
      <c r="F14055" s="2">
        <v>31162810</v>
      </c>
      <c r="G14055" s="2" t="s">
        <v>511</v>
      </c>
      <c r="H14055" s="2">
        <v>4</v>
      </c>
      <c r="I14055" s="2">
        <v>6</v>
      </c>
      <c r="J14055" s="2">
        <v>10</v>
      </c>
      <c r="K14055" s="2">
        <v>25</v>
      </c>
      <c r="L14055" s="3">
        <v>352625</v>
      </c>
      <c r="M14055" s="2" t="s">
        <v>0</v>
      </c>
      <c r="N14055" s="4" t="s">
        <v>21</v>
      </c>
    </row>
    <row r="14056" spans="1:14" x14ac:dyDescent="0.25">
      <c r="A14056" s="1" t="s">
        <v>367</v>
      </c>
      <c r="B14056" s="2" t="s">
        <v>113</v>
      </c>
      <c r="C14056" s="2" t="s">
        <v>113</v>
      </c>
      <c r="D14056" s="2" t="s">
        <v>114</v>
      </c>
      <c r="E14056" s="2" t="s">
        <v>11927</v>
      </c>
      <c r="F14056" s="2">
        <v>31162810</v>
      </c>
      <c r="G14056" s="2" t="s">
        <v>511</v>
      </c>
      <c r="H14056" s="2">
        <v>4</v>
      </c>
      <c r="I14056" s="2">
        <v>6</v>
      </c>
      <c r="J14056" s="2">
        <v>10</v>
      </c>
      <c r="K14056" s="2">
        <v>50</v>
      </c>
      <c r="L14056" s="3">
        <v>153000</v>
      </c>
      <c r="M14056" s="2" t="s">
        <v>0</v>
      </c>
      <c r="N14056" s="4" t="s">
        <v>21</v>
      </c>
    </row>
    <row r="14057" spans="1:14" x14ac:dyDescent="0.25">
      <c r="A14057" s="1" t="s">
        <v>367</v>
      </c>
      <c r="B14057" s="2" t="s">
        <v>113</v>
      </c>
      <c r="C14057" s="2" t="s">
        <v>113</v>
      </c>
      <c r="D14057" s="2" t="s">
        <v>114</v>
      </c>
      <c r="E14057" s="2" t="s">
        <v>11928</v>
      </c>
      <c r="F14057" s="2">
        <v>31162810</v>
      </c>
      <c r="G14057" s="2" t="s">
        <v>511</v>
      </c>
      <c r="H14057" s="2">
        <v>4</v>
      </c>
      <c r="I14057" s="2">
        <v>6</v>
      </c>
      <c r="J14057" s="2">
        <v>10</v>
      </c>
      <c r="K14057" s="2">
        <v>25</v>
      </c>
      <c r="L14057" s="3">
        <v>736250</v>
      </c>
      <c r="M14057" s="2" t="s">
        <v>0</v>
      </c>
      <c r="N14057" s="4" t="s">
        <v>21</v>
      </c>
    </row>
    <row r="14058" spans="1:14" x14ac:dyDescent="0.25">
      <c r="A14058" s="1" t="s">
        <v>367</v>
      </c>
      <c r="B14058" s="2" t="s">
        <v>113</v>
      </c>
      <c r="C14058" s="2" t="s">
        <v>113</v>
      </c>
      <c r="D14058" s="2" t="s">
        <v>114</v>
      </c>
      <c r="E14058" s="2" t="s">
        <v>11929</v>
      </c>
      <c r="F14058" s="2">
        <v>31162810</v>
      </c>
      <c r="G14058" s="2" t="s">
        <v>511</v>
      </c>
      <c r="H14058" s="2">
        <v>4</v>
      </c>
      <c r="I14058" s="2">
        <v>6</v>
      </c>
      <c r="J14058" s="2">
        <v>10</v>
      </c>
      <c r="K14058" s="2">
        <v>50</v>
      </c>
      <c r="L14058" s="3">
        <v>168000</v>
      </c>
      <c r="M14058" s="2" t="s">
        <v>0</v>
      </c>
      <c r="N14058" s="4" t="s">
        <v>21</v>
      </c>
    </row>
    <row r="14059" spans="1:14" x14ac:dyDescent="0.25">
      <c r="A14059" s="1" t="s">
        <v>367</v>
      </c>
      <c r="B14059" s="2" t="s">
        <v>113</v>
      </c>
      <c r="C14059" s="2" t="s">
        <v>113</v>
      </c>
      <c r="D14059" s="2" t="s">
        <v>114</v>
      </c>
      <c r="E14059" s="2" t="s">
        <v>11930</v>
      </c>
      <c r="F14059" s="2">
        <v>31162810</v>
      </c>
      <c r="G14059" s="2" t="s">
        <v>511</v>
      </c>
      <c r="H14059" s="2">
        <v>4</v>
      </c>
      <c r="I14059" s="2">
        <v>6</v>
      </c>
      <c r="J14059" s="2">
        <v>10</v>
      </c>
      <c r="K14059" s="2">
        <v>29</v>
      </c>
      <c r="L14059" s="3">
        <v>60320</v>
      </c>
      <c r="M14059" s="2" t="s">
        <v>0</v>
      </c>
      <c r="N14059" s="4" t="s">
        <v>21</v>
      </c>
    </row>
    <row r="14060" spans="1:14" x14ac:dyDescent="0.25">
      <c r="A14060" s="1" t="s">
        <v>367</v>
      </c>
      <c r="B14060" s="2" t="s">
        <v>113</v>
      </c>
      <c r="C14060" s="2" t="s">
        <v>113</v>
      </c>
      <c r="D14060" s="2" t="s">
        <v>114</v>
      </c>
      <c r="E14060" s="2" t="s">
        <v>11931</v>
      </c>
      <c r="F14060" s="2">
        <v>31162810</v>
      </c>
      <c r="G14060" s="2" t="s">
        <v>511</v>
      </c>
      <c r="H14060" s="2">
        <v>4</v>
      </c>
      <c r="I14060" s="2">
        <v>6</v>
      </c>
      <c r="J14060" s="2">
        <v>10</v>
      </c>
      <c r="K14060" s="2">
        <v>30</v>
      </c>
      <c r="L14060" s="3">
        <v>67200</v>
      </c>
      <c r="M14060" s="2" t="s">
        <v>0</v>
      </c>
      <c r="N14060" s="4" t="s">
        <v>21</v>
      </c>
    </row>
    <row r="14061" spans="1:14" x14ac:dyDescent="0.25">
      <c r="A14061" s="1" t="s">
        <v>367</v>
      </c>
      <c r="B14061" s="2" t="s">
        <v>113</v>
      </c>
      <c r="C14061" s="2" t="s">
        <v>113</v>
      </c>
      <c r="D14061" s="2" t="s">
        <v>114</v>
      </c>
      <c r="E14061" s="2" t="s">
        <v>11932</v>
      </c>
      <c r="F14061" s="2">
        <v>31162810</v>
      </c>
      <c r="G14061" s="2" t="s">
        <v>511</v>
      </c>
      <c r="H14061" s="2">
        <v>4</v>
      </c>
      <c r="I14061" s="2">
        <v>6</v>
      </c>
      <c r="J14061" s="2">
        <v>10</v>
      </c>
      <c r="K14061" s="2">
        <v>30</v>
      </c>
      <c r="L14061" s="3">
        <v>117300</v>
      </c>
      <c r="M14061" s="2" t="s">
        <v>0</v>
      </c>
      <c r="N14061" s="4" t="s">
        <v>21</v>
      </c>
    </row>
    <row r="14062" spans="1:14" x14ac:dyDescent="0.25">
      <c r="A14062" s="1" t="s">
        <v>367</v>
      </c>
      <c r="B14062" s="2" t="s">
        <v>113</v>
      </c>
      <c r="C14062" s="2" t="s">
        <v>113</v>
      </c>
      <c r="D14062" s="2" t="s">
        <v>114</v>
      </c>
      <c r="E14062" s="2" t="s">
        <v>11933</v>
      </c>
      <c r="F14062" s="2">
        <v>31162810</v>
      </c>
      <c r="G14062" s="2" t="s">
        <v>511</v>
      </c>
      <c r="H14062" s="2">
        <v>4</v>
      </c>
      <c r="I14062" s="2">
        <v>6</v>
      </c>
      <c r="J14062" s="2">
        <v>10</v>
      </c>
      <c r="K14062" s="2">
        <v>25</v>
      </c>
      <c r="L14062" s="3">
        <v>3443750</v>
      </c>
      <c r="M14062" s="2" t="s">
        <v>0</v>
      </c>
      <c r="N14062" s="4" t="s">
        <v>21</v>
      </c>
    </row>
    <row r="14063" spans="1:14" x14ac:dyDescent="0.25">
      <c r="A14063" s="1" t="s">
        <v>367</v>
      </c>
      <c r="B14063" s="2" t="s">
        <v>113</v>
      </c>
      <c r="C14063" s="2" t="s">
        <v>113</v>
      </c>
      <c r="D14063" s="2" t="s">
        <v>114</v>
      </c>
      <c r="E14063" s="2" t="s">
        <v>11934</v>
      </c>
      <c r="F14063" s="2">
        <v>31162810</v>
      </c>
      <c r="G14063" s="2" t="s">
        <v>511</v>
      </c>
      <c r="H14063" s="2">
        <v>4</v>
      </c>
      <c r="I14063" s="2">
        <v>6</v>
      </c>
      <c r="J14063" s="2">
        <v>10</v>
      </c>
      <c r="K14063" s="2">
        <v>25</v>
      </c>
      <c r="L14063" s="3">
        <v>542500</v>
      </c>
      <c r="M14063" s="2" t="s">
        <v>0</v>
      </c>
      <c r="N14063" s="4" t="s">
        <v>21</v>
      </c>
    </row>
    <row r="14064" spans="1:14" x14ac:dyDescent="0.25">
      <c r="A14064" s="1" t="s">
        <v>367</v>
      </c>
      <c r="B14064" s="2" t="s">
        <v>113</v>
      </c>
      <c r="C14064" s="2" t="s">
        <v>113</v>
      </c>
      <c r="D14064" s="2" t="s">
        <v>114</v>
      </c>
      <c r="E14064" s="2" t="s">
        <v>11935</v>
      </c>
      <c r="F14064" s="2">
        <v>31162810</v>
      </c>
      <c r="G14064" s="2" t="s">
        <v>511</v>
      </c>
      <c r="H14064" s="2">
        <v>4</v>
      </c>
      <c r="I14064" s="2">
        <v>6</v>
      </c>
      <c r="J14064" s="2">
        <v>10</v>
      </c>
      <c r="K14064" s="2">
        <v>30</v>
      </c>
      <c r="L14064" s="3">
        <v>337350</v>
      </c>
      <c r="M14064" s="2" t="s">
        <v>0</v>
      </c>
      <c r="N14064" s="4" t="s">
        <v>21</v>
      </c>
    </row>
    <row r="14065" spans="1:14" x14ac:dyDescent="0.25">
      <c r="A14065" s="1" t="s">
        <v>367</v>
      </c>
      <c r="B14065" s="2" t="s">
        <v>113</v>
      </c>
      <c r="C14065" s="2" t="s">
        <v>113</v>
      </c>
      <c r="D14065" s="2" t="s">
        <v>114</v>
      </c>
      <c r="E14065" s="2" t="s">
        <v>11936</v>
      </c>
      <c r="F14065" s="2">
        <v>31162810</v>
      </c>
      <c r="G14065" s="2" t="s">
        <v>511</v>
      </c>
      <c r="H14065" s="2">
        <v>4</v>
      </c>
      <c r="I14065" s="2">
        <v>6</v>
      </c>
      <c r="J14065" s="2">
        <v>10</v>
      </c>
      <c r="K14065" s="2">
        <v>30</v>
      </c>
      <c r="L14065" s="3">
        <v>370500</v>
      </c>
      <c r="M14065" s="2" t="s">
        <v>0</v>
      </c>
      <c r="N14065" s="4" t="s">
        <v>21</v>
      </c>
    </row>
    <row r="14066" spans="1:14" x14ac:dyDescent="0.25">
      <c r="A14066" s="1" t="s">
        <v>367</v>
      </c>
      <c r="B14066" s="2" t="s">
        <v>113</v>
      </c>
      <c r="C14066" s="2" t="s">
        <v>113</v>
      </c>
      <c r="D14066" s="2" t="s">
        <v>114</v>
      </c>
      <c r="E14066" s="2" t="s">
        <v>11937</v>
      </c>
      <c r="F14066" s="2">
        <v>31162810</v>
      </c>
      <c r="G14066" s="2" t="s">
        <v>511</v>
      </c>
      <c r="H14066" s="2">
        <v>4</v>
      </c>
      <c r="I14066" s="2">
        <v>6</v>
      </c>
      <c r="J14066" s="2">
        <v>10</v>
      </c>
      <c r="K14066" s="2">
        <v>40</v>
      </c>
      <c r="L14066" s="3">
        <v>1180000</v>
      </c>
      <c r="M14066" s="2" t="s">
        <v>0</v>
      </c>
      <c r="N14066" s="4" t="s">
        <v>21</v>
      </c>
    </row>
    <row r="14067" spans="1:14" x14ac:dyDescent="0.25">
      <c r="A14067" s="1" t="s">
        <v>367</v>
      </c>
      <c r="B14067" s="2" t="s">
        <v>113</v>
      </c>
      <c r="C14067" s="2" t="s">
        <v>113</v>
      </c>
      <c r="D14067" s="2" t="s">
        <v>114</v>
      </c>
      <c r="E14067" s="2" t="s">
        <v>11938</v>
      </c>
      <c r="F14067" s="2">
        <v>31162810</v>
      </c>
      <c r="G14067" s="2" t="s">
        <v>511</v>
      </c>
      <c r="H14067" s="2">
        <v>4</v>
      </c>
      <c r="I14067" s="2">
        <v>6</v>
      </c>
      <c r="J14067" s="2">
        <v>10</v>
      </c>
      <c r="K14067" s="2">
        <v>100</v>
      </c>
      <c r="L14067" s="3">
        <v>276000</v>
      </c>
      <c r="M14067" s="2" t="s">
        <v>0</v>
      </c>
      <c r="N14067" s="4" t="s">
        <v>21</v>
      </c>
    </row>
    <row r="14068" spans="1:14" x14ac:dyDescent="0.25">
      <c r="A14068" s="1" t="s">
        <v>367</v>
      </c>
      <c r="B14068" s="2" t="s">
        <v>113</v>
      </c>
      <c r="C14068" s="2" t="s">
        <v>113</v>
      </c>
      <c r="D14068" s="2" t="s">
        <v>114</v>
      </c>
      <c r="E14068" s="2" t="s">
        <v>11939</v>
      </c>
      <c r="F14068" s="2">
        <v>31162810</v>
      </c>
      <c r="G14068" s="2" t="s">
        <v>511</v>
      </c>
      <c r="H14068" s="2">
        <v>4</v>
      </c>
      <c r="I14068" s="2">
        <v>6</v>
      </c>
      <c r="J14068" s="2">
        <v>10</v>
      </c>
      <c r="K14068" s="2">
        <v>40</v>
      </c>
      <c r="L14068" s="3">
        <v>1455200</v>
      </c>
      <c r="M14068" s="2" t="s">
        <v>0</v>
      </c>
      <c r="N14068" s="4" t="s">
        <v>21</v>
      </c>
    </row>
    <row r="14069" spans="1:14" x14ac:dyDescent="0.25">
      <c r="A14069" s="1" t="s">
        <v>367</v>
      </c>
      <c r="B14069" s="2" t="s">
        <v>113</v>
      </c>
      <c r="C14069" s="2" t="s">
        <v>113</v>
      </c>
      <c r="D14069" s="2" t="s">
        <v>114</v>
      </c>
      <c r="E14069" s="2" t="s">
        <v>11940</v>
      </c>
      <c r="F14069" s="2">
        <v>31162810</v>
      </c>
      <c r="G14069" s="2" t="s">
        <v>511</v>
      </c>
      <c r="H14069" s="2">
        <v>4</v>
      </c>
      <c r="I14069" s="2">
        <v>6</v>
      </c>
      <c r="J14069" s="2">
        <v>10</v>
      </c>
      <c r="K14069" s="2">
        <v>25</v>
      </c>
      <c r="L14069" s="3">
        <v>731500</v>
      </c>
      <c r="M14069" s="2" t="s">
        <v>0</v>
      </c>
      <c r="N14069" s="4" t="s">
        <v>21</v>
      </c>
    </row>
    <row r="14070" spans="1:14" x14ac:dyDescent="0.25">
      <c r="A14070" s="1" t="s">
        <v>367</v>
      </c>
      <c r="B14070" s="2" t="s">
        <v>113</v>
      </c>
      <c r="C14070" s="2" t="s">
        <v>113</v>
      </c>
      <c r="D14070" s="2" t="s">
        <v>114</v>
      </c>
      <c r="E14070" s="2" t="s">
        <v>11941</v>
      </c>
      <c r="F14070" s="2">
        <v>31162810</v>
      </c>
      <c r="G14070" s="2" t="s">
        <v>511</v>
      </c>
      <c r="H14070" s="2">
        <v>4</v>
      </c>
      <c r="I14070" s="2">
        <v>6</v>
      </c>
      <c r="J14070" s="2">
        <v>10</v>
      </c>
      <c r="K14070" s="2">
        <v>30</v>
      </c>
      <c r="L14070" s="3">
        <v>64350</v>
      </c>
      <c r="M14070" s="2" t="s">
        <v>0</v>
      </c>
      <c r="N14070" s="4" t="s">
        <v>21</v>
      </c>
    </row>
    <row r="14071" spans="1:14" x14ac:dyDescent="0.25">
      <c r="A14071" s="1" t="s">
        <v>367</v>
      </c>
      <c r="B14071" s="2" t="s">
        <v>113</v>
      </c>
      <c r="C14071" s="2" t="s">
        <v>113</v>
      </c>
      <c r="D14071" s="2" t="s">
        <v>114</v>
      </c>
      <c r="E14071" s="2" t="s">
        <v>11942</v>
      </c>
      <c r="F14071" s="2">
        <v>23241600</v>
      </c>
      <c r="G14071" s="2" t="s">
        <v>511</v>
      </c>
      <c r="H14071" s="2">
        <v>4</v>
      </c>
      <c r="I14071" s="2">
        <v>6</v>
      </c>
      <c r="J14071" s="2">
        <v>10</v>
      </c>
      <c r="K14071" s="2">
        <v>10</v>
      </c>
      <c r="L14071" s="3">
        <v>16290000</v>
      </c>
      <c r="M14071" s="2" t="s">
        <v>0</v>
      </c>
      <c r="N14071" s="4" t="s">
        <v>21</v>
      </c>
    </row>
    <row r="14072" spans="1:14" x14ac:dyDescent="0.25">
      <c r="A14072" s="1" t="s">
        <v>367</v>
      </c>
      <c r="B14072" s="2" t="s">
        <v>113</v>
      </c>
      <c r="C14072" s="2" t="s">
        <v>113</v>
      </c>
      <c r="D14072" s="2" t="s">
        <v>114</v>
      </c>
      <c r="E14072" s="2" t="s">
        <v>11943</v>
      </c>
      <c r="F14072" s="2">
        <v>23241600</v>
      </c>
      <c r="G14072" s="2" t="s">
        <v>511</v>
      </c>
      <c r="H14072" s="2">
        <v>4</v>
      </c>
      <c r="I14072" s="2">
        <v>6</v>
      </c>
      <c r="J14072" s="2">
        <v>10</v>
      </c>
      <c r="K14072" s="2">
        <v>10</v>
      </c>
      <c r="L14072" s="3">
        <v>7410000</v>
      </c>
      <c r="M14072" s="2" t="s">
        <v>0</v>
      </c>
      <c r="N14072" s="4" t="s">
        <v>21</v>
      </c>
    </row>
    <row r="14073" spans="1:14" x14ac:dyDescent="0.25">
      <c r="A14073" s="1" t="s">
        <v>367</v>
      </c>
      <c r="B14073" s="2" t="s">
        <v>113</v>
      </c>
      <c r="C14073" s="2" t="s">
        <v>113</v>
      </c>
      <c r="D14073" s="2" t="s">
        <v>114</v>
      </c>
      <c r="E14073" s="2" t="s">
        <v>11944</v>
      </c>
      <c r="F14073" s="2">
        <v>27111500</v>
      </c>
      <c r="G14073" s="2" t="s">
        <v>511</v>
      </c>
      <c r="H14073" s="2">
        <v>4</v>
      </c>
      <c r="I14073" s="2">
        <v>6</v>
      </c>
      <c r="J14073" s="2">
        <v>10</v>
      </c>
      <c r="K14073" s="2">
        <v>4</v>
      </c>
      <c r="L14073" s="3">
        <v>960000</v>
      </c>
      <c r="M14073" s="2" t="s">
        <v>0</v>
      </c>
      <c r="N14073" s="4" t="s">
        <v>21</v>
      </c>
    </row>
    <row r="14074" spans="1:14" x14ac:dyDescent="0.25">
      <c r="A14074" s="1" t="s">
        <v>367</v>
      </c>
      <c r="B14074" s="2" t="s">
        <v>113</v>
      </c>
      <c r="C14074" s="2" t="s">
        <v>113</v>
      </c>
      <c r="D14074" s="2" t="s">
        <v>114</v>
      </c>
      <c r="E14074" s="2" t="s">
        <v>11945</v>
      </c>
      <c r="F14074" s="2">
        <v>31162802</v>
      </c>
      <c r="G14074" s="2" t="s">
        <v>511</v>
      </c>
      <c r="H14074" s="2">
        <v>4</v>
      </c>
      <c r="I14074" s="2">
        <v>6</v>
      </c>
      <c r="J14074" s="2">
        <v>10</v>
      </c>
      <c r="K14074" s="2">
        <v>25</v>
      </c>
      <c r="L14074" s="3">
        <v>2125000</v>
      </c>
      <c r="M14074" s="2" t="s">
        <v>0</v>
      </c>
      <c r="N14074" s="4" t="s">
        <v>21</v>
      </c>
    </row>
    <row r="14075" spans="1:14" x14ac:dyDescent="0.25">
      <c r="A14075" s="1" t="s">
        <v>367</v>
      </c>
      <c r="B14075" s="2" t="s">
        <v>113</v>
      </c>
      <c r="C14075" s="2" t="s">
        <v>113</v>
      </c>
      <c r="D14075" s="2" t="s">
        <v>114</v>
      </c>
      <c r="E14075" s="2" t="s">
        <v>11946</v>
      </c>
      <c r="F14075" s="2">
        <v>31162802</v>
      </c>
      <c r="G14075" s="2" t="s">
        <v>511</v>
      </c>
      <c r="H14075" s="2">
        <v>4</v>
      </c>
      <c r="I14075" s="2">
        <v>6</v>
      </c>
      <c r="J14075" s="2">
        <v>10</v>
      </c>
      <c r="K14075" s="2">
        <v>25</v>
      </c>
      <c r="L14075" s="3">
        <v>2125000</v>
      </c>
      <c r="M14075" s="2" t="s">
        <v>0</v>
      </c>
      <c r="N14075" s="4" t="s">
        <v>21</v>
      </c>
    </row>
    <row r="14076" spans="1:14" x14ac:dyDescent="0.25">
      <c r="A14076" s="1" t="s">
        <v>367</v>
      </c>
      <c r="B14076" s="2" t="s">
        <v>113</v>
      </c>
      <c r="C14076" s="2" t="s">
        <v>113</v>
      </c>
      <c r="D14076" s="2" t="s">
        <v>114</v>
      </c>
      <c r="E14076" s="2" t="s">
        <v>11947</v>
      </c>
      <c r="F14076" s="2">
        <v>31162802</v>
      </c>
      <c r="G14076" s="2" t="s">
        <v>511</v>
      </c>
      <c r="H14076" s="2">
        <v>4</v>
      </c>
      <c r="I14076" s="2">
        <v>6</v>
      </c>
      <c r="J14076" s="2">
        <v>10</v>
      </c>
      <c r="K14076" s="2">
        <v>30</v>
      </c>
      <c r="L14076" s="3">
        <v>2550000</v>
      </c>
      <c r="M14076" s="2" t="s">
        <v>0</v>
      </c>
      <c r="N14076" s="4" t="s">
        <v>21</v>
      </c>
    </row>
    <row r="14077" spans="1:14" x14ac:dyDescent="0.25">
      <c r="A14077" s="1" t="s">
        <v>367</v>
      </c>
      <c r="B14077" s="2" t="s">
        <v>113</v>
      </c>
      <c r="C14077" s="2" t="s">
        <v>113</v>
      </c>
      <c r="D14077" s="2" t="s">
        <v>114</v>
      </c>
      <c r="E14077" s="2" t="s">
        <v>11948</v>
      </c>
      <c r="F14077" s="2">
        <v>31162802</v>
      </c>
      <c r="G14077" s="2" t="s">
        <v>511</v>
      </c>
      <c r="H14077" s="2">
        <v>4</v>
      </c>
      <c r="I14077" s="2">
        <v>6</v>
      </c>
      <c r="J14077" s="2">
        <v>10</v>
      </c>
      <c r="K14077" s="2">
        <v>20</v>
      </c>
      <c r="L14077" s="3">
        <v>1700000</v>
      </c>
      <c r="M14077" s="2" t="s">
        <v>0</v>
      </c>
      <c r="N14077" s="4" t="s">
        <v>21</v>
      </c>
    </row>
    <row r="14078" spans="1:14" x14ac:dyDescent="0.25">
      <c r="A14078" s="1" t="s">
        <v>367</v>
      </c>
      <c r="B14078" s="2" t="s">
        <v>113</v>
      </c>
      <c r="C14078" s="2" t="s">
        <v>113</v>
      </c>
      <c r="D14078" s="2" t="s">
        <v>114</v>
      </c>
      <c r="E14078" s="2" t="s">
        <v>11949</v>
      </c>
      <c r="F14078" s="2">
        <v>27111543</v>
      </c>
      <c r="G14078" s="2" t="s">
        <v>511</v>
      </c>
      <c r="H14078" s="2">
        <v>4</v>
      </c>
      <c r="I14078" s="2">
        <v>6</v>
      </c>
      <c r="J14078" s="2">
        <v>10</v>
      </c>
      <c r="K14078" s="2">
        <v>2</v>
      </c>
      <c r="L14078" s="3">
        <v>1336000</v>
      </c>
      <c r="M14078" s="2" t="s">
        <v>0</v>
      </c>
      <c r="N14078" s="4" t="s">
        <v>21</v>
      </c>
    </row>
    <row r="14079" spans="1:14" x14ac:dyDescent="0.25">
      <c r="A14079" s="1" t="s">
        <v>367</v>
      </c>
      <c r="B14079" s="2" t="s">
        <v>113</v>
      </c>
      <c r="C14079" s="2" t="s">
        <v>113</v>
      </c>
      <c r="D14079" s="2" t="s">
        <v>114</v>
      </c>
      <c r="E14079" s="2" t="s">
        <v>11950</v>
      </c>
      <c r="F14079" s="2">
        <v>27111543</v>
      </c>
      <c r="G14079" s="2" t="s">
        <v>511</v>
      </c>
      <c r="H14079" s="2">
        <v>4</v>
      </c>
      <c r="I14079" s="2">
        <v>6</v>
      </c>
      <c r="J14079" s="2">
        <v>10</v>
      </c>
      <c r="K14079" s="2">
        <v>1</v>
      </c>
      <c r="L14079" s="3">
        <v>525000</v>
      </c>
      <c r="M14079" s="2" t="s">
        <v>0</v>
      </c>
      <c r="N14079" s="4" t="s">
        <v>21</v>
      </c>
    </row>
    <row r="14080" spans="1:14" x14ac:dyDescent="0.25">
      <c r="A14080" s="1" t="s">
        <v>367</v>
      </c>
      <c r="B14080" s="2" t="s">
        <v>113</v>
      </c>
      <c r="C14080" s="2" t="s">
        <v>113</v>
      </c>
      <c r="D14080" s="2" t="s">
        <v>114</v>
      </c>
      <c r="E14080" s="2" t="s">
        <v>11951</v>
      </c>
      <c r="F14080" s="2">
        <v>27111543</v>
      </c>
      <c r="G14080" s="2" t="s">
        <v>511</v>
      </c>
      <c r="H14080" s="2">
        <v>4</v>
      </c>
      <c r="I14080" s="2">
        <v>6</v>
      </c>
      <c r="J14080" s="2">
        <v>10</v>
      </c>
      <c r="K14080" s="2">
        <v>1</v>
      </c>
      <c r="L14080" s="3">
        <v>525000</v>
      </c>
      <c r="M14080" s="2" t="s">
        <v>0</v>
      </c>
      <c r="N14080" s="4" t="s">
        <v>21</v>
      </c>
    </row>
    <row r="14081" spans="1:14" x14ac:dyDescent="0.25">
      <c r="A14081" s="1" t="s">
        <v>367</v>
      </c>
      <c r="B14081" s="2" t="s">
        <v>113</v>
      </c>
      <c r="C14081" s="2" t="s">
        <v>113</v>
      </c>
      <c r="D14081" s="2" t="s">
        <v>114</v>
      </c>
      <c r="E14081" s="2" t="s">
        <v>11952</v>
      </c>
      <c r="F14081" s="2">
        <v>27111543</v>
      </c>
      <c r="G14081" s="2" t="s">
        <v>511</v>
      </c>
      <c r="H14081" s="2">
        <v>4</v>
      </c>
      <c r="I14081" s="2">
        <v>6</v>
      </c>
      <c r="J14081" s="2">
        <v>10</v>
      </c>
      <c r="K14081" s="2">
        <v>1</v>
      </c>
      <c r="L14081" s="3">
        <v>835000</v>
      </c>
      <c r="M14081" s="2" t="s">
        <v>0</v>
      </c>
      <c r="N14081" s="4" t="s">
        <v>21</v>
      </c>
    </row>
    <row r="14082" spans="1:14" x14ac:dyDescent="0.25">
      <c r="A14082" s="1" t="s">
        <v>367</v>
      </c>
      <c r="B14082" s="2" t="s">
        <v>113</v>
      </c>
      <c r="C14082" s="2" t="s">
        <v>113</v>
      </c>
      <c r="D14082" s="2" t="s">
        <v>114</v>
      </c>
      <c r="E14082" s="2" t="s">
        <v>11953</v>
      </c>
      <c r="F14082" s="2">
        <v>27111543</v>
      </c>
      <c r="G14082" s="2" t="s">
        <v>511</v>
      </c>
      <c r="H14082" s="2">
        <v>4</v>
      </c>
      <c r="I14082" s="2">
        <v>6</v>
      </c>
      <c r="J14082" s="2">
        <v>10</v>
      </c>
      <c r="K14082" s="2">
        <v>1</v>
      </c>
      <c r="L14082" s="3">
        <v>835000</v>
      </c>
      <c r="M14082" s="2" t="s">
        <v>0</v>
      </c>
      <c r="N14082" s="4" t="s">
        <v>21</v>
      </c>
    </row>
    <row r="14083" spans="1:14" x14ac:dyDescent="0.25">
      <c r="A14083" s="1" t="s">
        <v>367</v>
      </c>
      <c r="B14083" s="2" t="s">
        <v>113</v>
      </c>
      <c r="C14083" s="2" t="s">
        <v>113</v>
      </c>
      <c r="D14083" s="2" t="s">
        <v>114</v>
      </c>
      <c r="E14083" s="2" t="s">
        <v>11954</v>
      </c>
      <c r="F14083" s="2">
        <v>27111543</v>
      </c>
      <c r="G14083" s="2" t="s">
        <v>511</v>
      </c>
      <c r="H14083" s="2">
        <v>4</v>
      </c>
      <c r="I14083" s="2">
        <v>6</v>
      </c>
      <c r="J14083" s="2">
        <v>10</v>
      </c>
      <c r="K14083" s="2">
        <v>1</v>
      </c>
      <c r="L14083" s="3">
        <v>525000</v>
      </c>
      <c r="M14083" s="2" t="s">
        <v>0</v>
      </c>
      <c r="N14083" s="4" t="s">
        <v>21</v>
      </c>
    </row>
    <row r="14084" spans="1:14" x14ac:dyDescent="0.25">
      <c r="A14084" s="1" t="s">
        <v>367</v>
      </c>
      <c r="B14084" s="2" t="s">
        <v>113</v>
      </c>
      <c r="C14084" s="2" t="s">
        <v>113</v>
      </c>
      <c r="D14084" s="2" t="s">
        <v>114</v>
      </c>
      <c r="E14084" s="2" t="s">
        <v>11955</v>
      </c>
      <c r="F14084" s="2">
        <v>27111919</v>
      </c>
      <c r="G14084" s="2" t="s">
        <v>511</v>
      </c>
      <c r="H14084" s="2">
        <v>4</v>
      </c>
      <c r="I14084" s="2">
        <v>6</v>
      </c>
      <c r="J14084" s="2">
        <v>10</v>
      </c>
      <c r="K14084" s="2">
        <v>2</v>
      </c>
      <c r="L14084" s="3">
        <v>195000</v>
      </c>
      <c r="M14084" s="2" t="s">
        <v>0</v>
      </c>
      <c r="N14084" s="4" t="s">
        <v>21</v>
      </c>
    </row>
    <row r="14085" spans="1:14" x14ac:dyDescent="0.25">
      <c r="A14085" s="1" t="s">
        <v>367</v>
      </c>
      <c r="B14085" s="2" t="s">
        <v>113</v>
      </c>
      <c r="C14085" s="2" t="s">
        <v>113</v>
      </c>
      <c r="D14085" s="2" t="s">
        <v>114</v>
      </c>
      <c r="E14085" s="2" t="s">
        <v>11956</v>
      </c>
      <c r="F14085" s="2">
        <v>30102006</v>
      </c>
      <c r="G14085" s="2" t="s">
        <v>511</v>
      </c>
      <c r="H14085" s="2">
        <v>4</v>
      </c>
      <c r="I14085" s="2">
        <v>6</v>
      </c>
      <c r="J14085" s="2">
        <v>10</v>
      </c>
      <c r="K14085" s="2">
        <v>1</v>
      </c>
      <c r="L14085" s="3">
        <v>812000</v>
      </c>
      <c r="M14085" s="2" t="s">
        <v>0</v>
      </c>
      <c r="N14085" s="4" t="s">
        <v>21</v>
      </c>
    </row>
    <row r="14086" spans="1:14" x14ac:dyDescent="0.25">
      <c r="A14086" s="1" t="s">
        <v>367</v>
      </c>
      <c r="B14086" s="2" t="s">
        <v>113</v>
      </c>
      <c r="C14086" s="2" t="s">
        <v>113</v>
      </c>
      <c r="D14086" s="2" t="s">
        <v>114</v>
      </c>
      <c r="E14086" s="2" t="s">
        <v>11957</v>
      </c>
      <c r="F14086" s="2">
        <v>30102006</v>
      </c>
      <c r="G14086" s="2" t="s">
        <v>511</v>
      </c>
      <c r="H14086" s="2">
        <v>4</v>
      </c>
      <c r="I14086" s="2">
        <v>6</v>
      </c>
      <c r="J14086" s="2">
        <v>10</v>
      </c>
      <c r="K14086" s="2">
        <v>1</v>
      </c>
      <c r="L14086" s="3">
        <v>560000</v>
      </c>
      <c r="M14086" s="2" t="s">
        <v>0</v>
      </c>
      <c r="N14086" s="4" t="s">
        <v>21</v>
      </c>
    </row>
    <row r="14087" spans="1:14" x14ac:dyDescent="0.25">
      <c r="A14087" s="1" t="s">
        <v>367</v>
      </c>
      <c r="B14087" s="2" t="s">
        <v>113</v>
      </c>
      <c r="C14087" s="2" t="s">
        <v>113</v>
      </c>
      <c r="D14087" s="2" t="s">
        <v>114</v>
      </c>
      <c r="E14087" s="2" t="s">
        <v>11958</v>
      </c>
      <c r="F14087" s="2">
        <v>30102006</v>
      </c>
      <c r="G14087" s="2" t="s">
        <v>511</v>
      </c>
      <c r="H14087" s="2">
        <v>4</v>
      </c>
      <c r="I14087" s="2">
        <v>6</v>
      </c>
      <c r="J14087" s="2">
        <v>10</v>
      </c>
      <c r="K14087" s="2">
        <v>2</v>
      </c>
      <c r="L14087" s="3">
        <v>1560000</v>
      </c>
      <c r="M14087" s="2" t="s">
        <v>0</v>
      </c>
      <c r="N14087" s="4" t="s">
        <v>21</v>
      </c>
    </row>
    <row r="14088" spans="1:14" x14ac:dyDescent="0.25">
      <c r="A14088" s="1" t="s">
        <v>367</v>
      </c>
      <c r="B14088" s="2" t="s">
        <v>113</v>
      </c>
      <c r="C14088" s="2" t="s">
        <v>113</v>
      </c>
      <c r="D14088" s="2" t="s">
        <v>114</v>
      </c>
      <c r="E14088" s="2" t="s">
        <v>11959</v>
      </c>
      <c r="F14088" s="2">
        <v>30102006</v>
      </c>
      <c r="G14088" s="2" t="s">
        <v>511</v>
      </c>
      <c r="H14088" s="2">
        <v>4</v>
      </c>
      <c r="I14088" s="2">
        <v>6</v>
      </c>
      <c r="J14088" s="2">
        <v>10</v>
      </c>
      <c r="K14088" s="2">
        <v>6</v>
      </c>
      <c r="L14088" s="3">
        <v>5460000</v>
      </c>
      <c r="M14088" s="2" t="s">
        <v>0</v>
      </c>
      <c r="N14088" s="4" t="s">
        <v>21</v>
      </c>
    </row>
    <row r="14089" spans="1:14" x14ac:dyDescent="0.25">
      <c r="A14089" s="1" t="s">
        <v>367</v>
      </c>
      <c r="B14089" s="2" t="s">
        <v>113</v>
      </c>
      <c r="C14089" s="2" t="s">
        <v>113</v>
      </c>
      <c r="D14089" s="2" t="s">
        <v>114</v>
      </c>
      <c r="E14089" s="2" t="s">
        <v>11960</v>
      </c>
      <c r="F14089" s="2">
        <v>30102006</v>
      </c>
      <c r="G14089" s="2" t="s">
        <v>511</v>
      </c>
      <c r="H14089" s="2">
        <v>4</v>
      </c>
      <c r="I14089" s="2">
        <v>6</v>
      </c>
      <c r="J14089" s="2">
        <v>10</v>
      </c>
      <c r="K14089" s="2">
        <v>6</v>
      </c>
      <c r="L14089" s="3">
        <v>5400000</v>
      </c>
      <c r="M14089" s="2" t="s">
        <v>0</v>
      </c>
      <c r="N14089" s="4" t="s">
        <v>21</v>
      </c>
    </row>
    <row r="14090" spans="1:14" x14ac:dyDescent="0.25">
      <c r="A14090" s="1" t="s">
        <v>367</v>
      </c>
      <c r="B14090" s="2" t="s">
        <v>113</v>
      </c>
      <c r="C14090" s="2" t="s">
        <v>113</v>
      </c>
      <c r="D14090" s="2" t="s">
        <v>114</v>
      </c>
      <c r="E14090" s="2" t="s">
        <v>11961</v>
      </c>
      <c r="F14090" s="2">
        <v>30102006</v>
      </c>
      <c r="G14090" s="2" t="s">
        <v>511</v>
      </c>
      <c r="H14090" s="2">
        <v>4</v>
      </c>
      <c r="I14090" s="2">
        <v>6</v>
      </c>
      <c r="J14090" s="2">
        <v>10</v>
      </c>
      <c r="K14090" s="2">
        <v>3</v>
      </c>
      <c r="L14090" s="3">
        <v>2227500</v>
      </c>
      <c r="M14090" s="2" t="s">
        <v>0</v>
      </c>
      <c r="N14090" s="4" t="s">
        <v>21</v>
      </c>
    </row>
    <row r="14091" spans="1:14" x14ac:dyDescent="0.25">
      <c r="A14091" s="1" t="s">
        <v>367</v>
      </c>
      <c r="B14091" s="2" t="s">
        <v>113</v>
      </c>
      <c r="C14091" s="2" t="s">
        <v>113</v>
      </c>
      <c r="D14091" s="2" t="s">
        <v>114</v>
      </c>
      <c r="E14091" s="2" t="s">
        <v>11962</v>
      </c>
      <c r="F14091" s="2">
        <v>30102006</v>
      </c>
      <c r="G14091" s="2" t="s">
        <v>511</v>
      </c>
      <c r="H14091" s="2">
        <v>4</v>
      </c>
      <c r="I14091" s="2">
        <v>6</v>
      </c>
      <c r="J14091" s="2">
        <v>10</v>
      </c>
      <c r="K14091" s="2">
        <v>1</v>
      </c>
      <c r="L14091" s="3">
        <v>925000</v>
      </c>
      <c r="M14091" s="2" t="s">
        <v>0</v>
      </c>
      <c r="N14091" s="4" t="s">
        <v>21</v>
      </c>
    </row>
    <row r="14092" spans="1:14" x14ac:dyDescent="0.25">
      <c r="A14092" s="1" t="s">
        <v>367</v>
      </c>
      <c r="B14092" s="2" t="s">
        <v>113</v>
      </c>
      <c r="C14092" s="2" t="s">
        <v>113</v>
      </c>
      <c r="D14092" s="2" t="s">
        <v>114</v>
      </c>
      <c r="E14092" s="2" t="s">
        <v>11963</v>
      </c>
      <c r="F14092" s="2">
        <v>30102006</v>
      </c>
      <c r="G14092" s="2" t="s">
        <v>511</v>
      </c>
      <c r="H14092" s="2">
        <v>4</v>
      </c>
      <c r="I14092" s="2">
        <v>6</v>
      </c>
      <c r="J14092" s="2">
        <v>10</v>
      </c>
      <c r="K14092" s="2">
        <v>2</v>
      </c>
      <c r="L14092" s="3">
        <v>1600000</v>
      </c>
      <c r="M14092" s="2" t="s">
        <v>0</v>
      </c>
      <c r="N14092" s="4" t="s">
        <v>21</v>
      </c>
    </row>
    <row r="14093" spans="1:14" x14ac:dyDescent="0.25">
      <c r="A14093" s="1" t="s">
        <v>367</v>
      </c>
      <c r="B14093" s="2" t="s">
        <v>113</v>
      </c>
      <c r="C14093" s="2" t="s">
        <v>113</v>
      </c>
      <c r="D14093" s="2" t="s">
        <v>114</v>
      </c>
      <c r="E14093" s="2" t="s">
        <v>11964</v>
      </c>
      <c r="F14093" s="2">
        <v>30102006</v>
      </c>
      <c r="G14093" s="2" t="s">
        <v>511</v>
      </c>
      <c r="H14093" s="2">
        <v>4</v>
      </c>
      <c r="I14093" s="2">
        <v>6</v>
      </c>
      <c r="J14093" s="2">
        <v>10</v>
      </c>
      <c r="K14093" s="2">
        <v>2</v>
      </c>
      <c r="L14093" s="3">
        <v>1470000</v>
      </c>
      <c r="M14093" s="2" t="s">
        <v>0</v>
      </c>
      <c r="N14093" s="4" t="s">
        <v>21</v>
      </c>
    </row>
    <row r="14094" spans="1:14" x14ac:dyDescent="0.25">
      <c r="A14094" s="1" t="s">
        <v>367</v>
      </c>
      <c r="B14094" s="2" t="s">
        <v>113</v>
      </c>
      <c r="C14094" s="2" t="s">
        <v>113</v>
      </c>
      <c r="D14094" s="2" t="s">
        <v>114</v>
      </c>
      <c r="E14094" s="2" t="s">
        <v>11965</v>
      </c>
      <c r="F14094" s="2">
        <v>30102006</v>
      </c>
      <c r="G14094" s="2" t="s">
        <v>511</v>
      </c>
      <c r="H14094" s="2">
        <v>4</v>
      </c>
      <c r="I14094" s="2">
        <v>6</v>
      </c>
      <c r="J14094" s="2">
        <v>10</v>
      </c>
      <c r="K14094" s="2">
        <v>2</v>
      </c>
      <c r="L14094" s="3">
        <v>4200000</v>
      </c>
      <c r="M14094" s="2" t="s">
        <v>0</v>
      </c>
      <c r="N14094" s="4" t="s">
        <v>21</v>
      </c>
    </row>
    <row r="14095" spans="1:14" x14ac:dyDescent="0.25">
      <c r="A14095" s="1" t="s">
        <v>367</v>
      </c>
      <c r="B14095" s="2" t="s">
        <v>113</v>
      </c>
      <c r="C14095" s="2" t="s">
        <v>113</v>
      </c>
      <c r="D14095" s="2" t="s">
        <v>114</v>
      </c>
      <c r="E14095" s="2" t="s">
        <v>11966</v>
      </c>
      <c r="F14095" s="2">
        <v>30102006</v>
      </c>
      <c r="G14095" s="2" t="s">
        <v>511</v>
      </c>
      <c r="H14095" s="2">
        <v>4</v>
      </c>
      <c r="I14095" s="2">
        <v>6</v>
      </c>
      <c r="J14095" s="2">
        <v>10</v>
      </c>
      <c r="K14095" s="2">
        <v>2</v>
      </c>
      <c r="L14095" s="3">
        <v>6430000</v>
      </c>
      <c r="M14095" s="2" t="s">
        <v>0</v>
      </c>
      <c r="N14095" s="4" t="s">
        <v>21</v>
      </c>
    </row>
    <row r="14096" spans="1:14" x14ac:dyDescent="0.25">
      <c r="A14096" s="1" t="s">
        <v>367</v>
      </c>
      <c r="B14096" s="2" t="s">
        <v>113</v>
      </c>
      <c r="C14096" s="2" t="s">
        <v>113</v>
      </c>
      <c r="D14096" s="2" t="s">
        <v>114</v>
      </c>
      <c r="E14096" s="2" t="s">
        <v>11967</v>
      </c>
      <c r="F14096" s="2">
        <v>30102006</v>
      </c>
      <c r="G14096" s="2" t="s">
        <v>511</v>
      </c>
      <c r="H14096" s="2">
        <v>4</v>
      </c>
      <c r="I14096" s="2">
        <v>6</v>
      </c>
      <c r="J14096" s="2">
        <v>10</v>
      </c>
      <c r="K14096" s="2">
        <v>1</v>
      </c>
      <c r="L14096" s="3">
        <v>2100000</v>
      </c>
      <c r="M14096" s="2" t="s">
        <v>0</v>
      </c>
      <c r="N14096" s="4" t="s">
        <v>21</v>
      </c>
    </row>
    <row r="14097" spans="1:14" x14ac:dyDescent="0.25">
      <c r="A14097" s="1" t="s">
        <v>367</v>
      </c>
      <c r="B14097" s="2" t="s">
        <v>113</v>
      </c>
      <c r="C14097" s="2" t="s">
        <v>113</v>
      </c>
      <c r="D14097" s="2" t="s">
        <v>114</v>
      </c>
      <c r="E14097" s="2" t="s">
        <v>11968</v>
      </c>
      <c r="F14097" s="2">
        <v>30102006</v>
      </c>
      <c r="G14097" s="2" t="s">
        <v>511</v>
      </c>
      <c r="H14097" s="2">
        <v>4</v>
      </c>
      <c r="I14097" s="2">
        <v>6</v>
      </c>
      <c r="J14097" s="2">
        <v>10</v>
      </c>
      <c r="K14097" s="2">
        <v>1</v>
      </c>
      <c r="L14097" s="3">
        <v>2100000</v>
      </c>
      <c r="M14097" s="2" t="s">
        <v>0</v>
      </c>
      <c r="N14097" s="4" t="s">
        <v>21</v>
      </c>
    </row>
    <row r="14098" spans="1:14" x14ac:dyDescent="0.25">
      <c r="A14098" s="1" t="s">
        <v>367</v>
      </c>
      <c r="B14098" s="2" t="s">
        <v>113</v>
      </c>
      <c r="C14098" s="2" t="s">
        <v>113</v>
      </c>
      <c r="D14098" s="2" t="s">
        <v>114</v>
      </c>
      <c r="E14098" s="2" t="s">
        <v>11969</v>
      </c>
      <c r="F14098" s="2">
        <v>30102006</v>
      </c>
      <c r="G14098" s="2" t="s">
        <v>511</v>
      </c>
      <c r="H14098" s="2">
        <v>4</v>
      </c>
      <c r="I14098" s="2">
        <v>6</v>
      </c>
      <c r="J14098" s="2">
        <v>10</v>
      </c>
      <c r="K14098" s="2">
        <v>1</v>
      </c>
      <c r="L14098" s="3">
        <v>1575000</v>
      </c>
      <c r="M14098" s="2" t="s">
        <v>0</v>
      </c>
      <c r="N14098" s="4" t="s">
        <v>21</v>
      </c>
    </row>
    <row r="14099" spans="1:14" x14ac:dyDescent="0.25">
      <c r="A14099" s="1" t="s">
        <v>367</v>
      </c>
      <c r="B14099" s="2" t="s">
        <v>113</v>
      </c>
      <c r="C14099" s="2" t="s">
        <v>113</v>
      </c>
      <c r="D14099" s="2" t="s">
        <v>114</v>
      </c>
      <c r="E14099" s="2" t="s">
        <v>11970</v>
      </c>
      <c r="F14099" s="2">
        <v>53141500</v>
      </c>
      <c r="G14099" s="2" t="s">
        <v>511</v>
      </c>
      <c r="H14099" s="2">
        <v>4</v>
      </c>
      <c r="I14099" s="2">
        <v>6</v>
      </c>
      <c r="J14099" s="2">
        <v>10</v>
      </c>
      <c r="K14099" s="2">
        <v>100</v>
      </c>
      <c r="L14099" s="3">
        <v>65000</v>
      </c>
      <c r="M14099" s="2" t="s">
        <v>0</v>
      </c>
      <c r="N14099" s="4" t="s">
        <v>21</v>
      </c>
    </row>
    <row r="14100" spans="1:14" x14ac:dyDescent="0.25">
      <c r="A14100" s="1" t="s">
        <v>367</v>
      </c>
      <c r="B14100" s="2" t="s">
        <v>113</v>
      </c>
      <c r="C14100" s="2" t="s">
        <v>113</v>
      </c>
      <c r="D14100" s="2" t="s">
        <v>114</v>
      </c>
      <c r="E14100" s="2" t="s">
        <v>11971</v>
      </c>
      <c r="F14100" s="2">
        <v>53141500</v>
      </c>
      <c r="G14100" s="2" t="s">
        <v>511</v>
      </c>
      <c r="H14100" s="2">
        <v>4</v>
      </c>
      <c r="I14100" s="2">
        <v>6</v>
      </c>
      <c r="J14100" s="2">
        <v>10</v>
      </c>
      <c r="K14100" s="2">
        <v>100</v>
      </c>
      <c r="L14100" s="3">
        <v>65000</v>
      </c>
      <c r="M14100" s="2" t="s">
        <v>0</v>
      </c>
      <c r="N14100" s="4" t="s">
        <v>21</v>
      </c>
    </row>
    <row r="14101" spans="1:14" x14ac:dyDescent="0.25">
      <c r="A14101" s="1" t="s">
        <v>367</v>
      </c>
      <c r="B14101" s="2" t="s">
        <v>113</v>
      </c>
      <c r="C14101" s="2" t="s">
        <v>113</v>
      </c>
      <c r="D14101" s="2" t="s">
        <v>114</v>
      </c>
      <c r="E14101" s="2" t="s">
        <v>11972</v>
      </c>
      <c r="F14101" s="2">
        <v>53141500</v>
      </c>
      <c r="G14101" s="2" t="s">
        <v>511</v>
      </c>
      <c r="H14101" s="2">
        <v>4</v>
      </c>
      <c r="I14101" s="2">
        <v>6</v>
      </c>
      <c r="J14101" s="2">
        <v>10</v>
      </c>
      <c r="K14101" s="2">
        <v>100</v>
      </c>
      <c r="L14101" s="3">
        <v>65000</v>
      </c>
      <c r="M14101" s="2" t="s">
        <v>0</v>
      </c>
      <c r="N14101" s="4" t="s">
        <v>21</v>
      </c>
    </row>
    <row r="14102" spans="1:14" x14ac:dyDescent="0.25">
      <c r="A14102" s="1" t="s">
        <v>367</v>
      </c>
      <c r="B14102" s="2" t="s">
        <v>113</v>
      </c>
      <c r="C14102" s="2" t="s">
        <v>113</v>
      </c>
      <c r="D14102" s="2" t="s">
        <v>114</v>
      </c>
      <c r="E14102" s="2" t="s">
        <v>11973</v>
      </c>
      <c r="F14102" s="2">
        <v>31161802</v>
      </c>
      <c r="G14102" s="2" t="s">
        <v>511</v>
      </c>
      <c r="H14102" s="2">
        <v>4</v>
      </c>
      <c r="I14102" s="2">
        <v>6</v>
      </c>
      <c r="J14102" s="2">
        <v>10</v>
      </c>
      <c r="K14102" s="2">
        <v>50</v>
      </c>
      <c r="L14102" s="3">
        <v>195000</v>
      </c>
      <c r="M14102" s="2" t="s">
        <v>0</v>
      </c>
      <c r="N14102" s="4" t="s">
        <v>21</v>
      </c>
    </row>
    <row r="14103" spans="1:14" x14ac:dyDescent="0.25">
      <c r="A14103" s="1" t="s">
        <v>367</v>
      </c>
      <c r="B14103" s="2" t="s">
        <v>113</v>
      </c>
      <c r="C14103" s="2" t="s">
        <v>113</v>
      </c>
      <c r="D14103" s="2" t="s">
        <v>114</v>
      </c>
      <c r="E14103" s="2" t="s">
        <v>11974</v>
      </c>
      <c r="F14103" s="2">
        <v>31161802</v>
      </c>
      <c r="G14103" s="2" t="s">
        <v>511</v>
      </c>
      <c r="H14103" s="2">
        <v>4</v>
      </c>
      <c r="I14103" s="2">
        <v>6</v>
      </c>
      <c r="J14103" s="2">
        <v>10</v>
      </c>
      <c r="K14103" s="2">
        <v>50</v>
      </c>
      <c r="L14103" s="3">
        <v>217500</v>
      </c>
      <c r="M14103" s="2" t="s">
        <v>0</v>
      </c>
      <c r="N14103" s="4" t="s">
        <v>21</v>
      </c>
    </row>
    <row r="14104" spans="1:14" x14ac:dyDescent="0.25">
      <c r="A14104" s="1" t="s">
        <v>367</v>
      </c>
      <c r="B14104" s="2" t="s">
        <v>113</v>
      </c>
      <c r="C14104" s="2" t="s">
        <v>113</v>
      </c>
      <c r="D14104" s="2" t="s">
        <v>114</v>
      </c>
      <c r="E14104" s="2" t="s">
        <v>11975</v>
      </c>
      <c r="F14104" s="2">
        <v>31161600</v>
      </c>
      <c r="G14104" s="2" t="s">
        <v>511</v>
      </c>
      <c r="H14104" s="2">
        <v>4</v>
      </c>
      <c r="I14104" s="2">
        <v>6</v>
      </c>
      <c r="J14104" s="2">
        <v>10</v>
      </c>
      <c r="K14104" s="2">
        <v>15</v>
      </c>
      <c r="L14104" s="3">
        <v>360000</v>
      </c>
      <c r="M14104" s="2" t="s">
        <v>0</v>
      </c>
      <c r="N14104" s="4" t="s">
        <v>21</v>
      </c>
    </row>
    <row r="14105" spans="1:14" x14ac:dyDescent="0.25">
      <c r="A14105" s="1" t="s">
        <v>367</v>
      </c>
      <c r="B14105" s="2" t="s">
        <v>113</v>
      </c>
      <c r="C14105" s="2" t="s">
        <v>113</v>
      </c>
      <c r="D14105" s="2" t="s">
        <v>114</v>
      </c>
      <c r="E14105" s="2" t="s">
        <v>11976</v>
      </c>
      <c r="F14105" s="2">
        <v>31161600</v>
      </c>
      <c r="G14105" s="2" t="s">
        <v>511</v>
      </c>
      <c r="H14105" s="2">
        <v>4</v>
      </c>
      <c r="I14105" s="2">
        <v>6</v>
      </c>
      <c r="J14105" s="2">
        <v>10</v>
      </c>
      <c r="K14105" s="2">
        <v>50</v>
      </c>
      <c r="L14105" s="3">
        <v>247500</v>
      </c>
      <c r="M14105" s="2" t="s">
        <v>0</v>
      </c>
      <c r="N14105" s="4" t="s">
        <v>21</v>
      </c>
    </row>
    <row r="14106" spans="1:14" x14ac:dyDescent="0.25">
      <c r="A14106" s="1" t="s">
        <v>367</v>
      </c>
      <c r="B14106" s="2" t="s">
        <v>113</v>
      </c>
      <c r="C14106" s="2" t="s">
        <v>113</v>
      </c>
      <c r="D14106" s="2" t="s">
        <v>114</v>
      </c>
      <c r="E14106" s="2" t="s">
        <v>11977</v>
      </c>
      <c r="F14106" s="2">
        <v>31161600</v>
      </c>
      <c r="G14106" s="2" t="s">
        <v>511</v>
      </c>
      <c r="H14106" s="2">
        <v>4</v>
      </c>
      <c r="I14106" s="2">
        <v>6</v>
      </c>
      <c r="J14106" s="2">
        <v>10</v>
      </c>
      <c r="K14106" s="2">
        <v>50</v>
      </c>
      <c r="L14106" s="3">
        <v>45000</v>
      </c>
      <c r="M14106" s="2" t="s">
        <v>0</v>
      </c>
      <c r="N14106" s="4" t="s">
        <v>21</v>
      </c>
    </row>
    <row r="14107" spans="1:14" x14ac:dyDescent="0.25">
      <c r="A14107" s="1" t="s">
        <v>367</v>
      </c>
      <c r="B14107" s="2" t="s">
        <v>113</v>
      </c>
      <c r="C14107" s="2" t="s">
        <v>113</v>
      </c>
      <c r="D14107" s="2" t="s">
        <v>114</v>
      </c>
      <c r="E14107" s="2" t="s">
        <v>11978</v>
      </c>
      <c r="F14107" s="2">
        <v>31161600</v>
      </c>
      <c r="G14107" s="2" t="s">
        <v>511</v>
      </c>
      <c r="H14107" s="2">
        <v>4</v>
      </c>
      <c r="I14107" s="2">
        <v>6</v>
      </c>
      <c r="J14107" s="2">
        <v>10</v>
      </c>
      <c r="K14107" s="2">
        <v>100</v>
      </c>
      <c r="L14107" s="3">
        <v>198000</v>
      </c>
      <c r="M14107" s="2" t="s">
        <v>0</v>
      </c>
      <c r="N14107" s="4" t="s">
        <v>21</v>
      </c>
    </row>
    <row r="14108" spans="1:14" x14ac:dyDescent="0.25">
      <c r="A14108" s="1" t="s">
        <v>367</v>
      </c>
      <c r="B14108" s="2" t="s">
        <v>113</v>
      </c>
      <c r="C14108" s="2" t="s">
        <v>113</v>
      </c>
      <c r="D14108" s="2" t="s">
        <v>114</v>
      </c>
      <c r="E14108" s="2" t="s">
        <v>11979</v>
      </c>
      <c r="F14108" s="2">
        <v>31161600</v>
      </c>
      <c r="G14108" s="2" t="s">
        <v>511</v>
      </c>
      <c r="H14108" s="2">
        <v>4</v>
      </c>
      <c r="I14108" s="2">
        <v>6</v>
      </c>
      <c r="J14108" s="2">
        <v>10</v>
      </c>
      <c r="K14108" s="2">
        <v>80</v>
      </c>
      <c r="L14108" s="3">
        <v>550400</v>
      </c>
      <c r="M14108" s="2" t="s">
        <v>0</v>
      </c>
      <c r="N14108" s="4" t="s">
        <v>21</v>
      </c>
    </row>
    <row r="14109" spans="1:14" x14ac:dyDescent="0.25">
      <c r="A14109" s="1" t="s">
        <v>367</v>
      </c>
      <c r="B14109" s="2" t="s">
        <v>113</v>
      </c>
      <c r="C14109" s="2" t="s">
        <v>113</v>
      </c>
      <c r="D14109" s="2" t="s">
        <v>114</v>
      </c>
      <c r="E14109" s="2" t="s">
        <v>11980</v>
      </c>
      <c r="F14109" s="2">
        <v>31161600</v>
      </c>
      <c r="G14109" s="2" t="s">
        <v>511</v>
      </c>
      <c r="H14109" s="2">
        <v>4</v>
      </c>
      <c r="I14109" s="2">
        <v>6</v>
      </c>
      <c r="J14109" s="2">
        <v>10</v>
      </c>
      <c r="K14109" s="2">
        <v>100</v>
      </c>
      <c r="L14109" s="3">
        <v>214500</v>
      </c>
      <c r="M14109" s="2" t="s">
        <v>0</v>
      </c>
      <c r="N14109" s="4" t="s">
        <v>21</v>
      </c>
    </row>
    <row r="14110" spans="1:14" x14ac:dyDescent="0.25">
      <c r="A14110" s="1" t="s">
        <v>367</v>
      </c>
      <c r="B14110" s="2" t="s">
        <v>113</v>
      </c>
      <c r="C14110" s="2" t="s">
        <v>113</v>
      </c>
      <c r="D14110" s="2" t="s">
        <v>114</v>
      </c>
      <c r="E14110" s="2" t="s">
        <v>11981</v>
      </c>
      <c r="F14110" s="2">
        <v>31161600</v>
      </c>
      <c r="G14110" s="2" t="s">
        <v>511</v>
      </c>
      <c r="H14110" s="2">
        <v>4</v>
      </c>
      <c r="I14110" s="2">
        <v>6</v>
      </c>
      <c r="J14110" s="2">
        <v>10</v>
      </c>
      <c r="K14110" s="2">
        <v>50</v>
      </c>
      <c r="L14110" s="3">
        <v>288000</v>
      </c>
      <c r="M14110" s="2" t="s">
        <v>0</v>
      </c>
      <c r="N14110" s="4" t="s">
        <v>21</v>
      </c>
    </row>
    <row r="14111" spans="1:14" x14ac:dyDescent="0.25">
      <c r="A14111" s="1" t="s">
        <v>367</v>
      </c>
      <c r="B14111" s="2" t="s">
        <v>113</v>
      </c>
      <c r="C14111" s="2" t="s">
        <v>113</v>
      </c>
      <c r="D14111" s="2" t="s">
        <v>114</v>
      </c>
      <c r="E14111" s="2" t="s">
        <v>11982</v>
      </c>
      <c r="F14111" s="2">
        <v>31161600</v>
      </c>
      <c r="G14111" s="2" t="s">
        <v>511</v>
      </c>
      <c r="H14111" s="2">
        <v>4</v>
      </c>
      <c r="I14111" s="2">
        <v>6</v>
      </c>
      <c r="J14111" s="2">
        <v>10</v>
      </c>
      <c r="K14111" s="2">
        <v>50</v>
      </c>
      <c r="L14111" s="3">
        <v>90000</v>
      </c>
      <c r="M14111" s="2" t="s">
        <v>0</v>
      </c>
      <c r="N14111" s="4" t="s">
        <v>21</v>
      </c>
    </row>
    <row r="14112" spans="1:14" x14ac:dyDescent="0.25">
      <c r="A14112" s="1" t="s">
        <v>367</v>
      </c>
      <c r="B14112" s="2" t="s">
        <v>113</v>
      </c>
      <c r="C14112" s="2" t="s">
        <v>113</v>
      </c>
      <c r="D14112" s="2" t="s">
        <v>114</v>
      </c>
      <c r="E14112" s="2" t="s">
        <v>11983</v>
      </c>
      <c r="F14112" s="2">
        <v>31161600</v>
      </c>
      <c r="G14112" s="2" t="s">
        <v>511</v>
      </c>
      <c r="H14112" s="2">
        <v>4</v>
      </c>
      <c r="I14112" s="2">
        <v>6</v>
      </c>
      <c r="J14112" s="2">
        <v>10</v>
      </c>
      <c r="K14112" s="2">
        <v>50</v>
      </c>
      <c r="L14112" s="3">
        <v>132000</v>
      </c>
      <c r="M14112" s="2" t="s">
        <v>0</v>
      </c>
      <c r="N14112" s="4" t="s">
        <v>21</v>
      </c>
    </row>
    <row r="14113" spans="1:14" x14ac:dyDescent="0.25">
      <c r="A14113" s="1" t="s">
        <v>367</v>
      </c>
      <c r="B14113" s="2" t="s">
        <v>113</v>
      </c>
      <c r="C14113" s="2" t="s">
        <v>113</v>
      </c>
      <c r="D14113" s="2" t="s">
        <v>114</v>
      </c>
      <c r="E14113" s="2" t="s">
        <v>11984</v>
      </c>
      <c r="F14113" s="2">
        <v>31161600</v>
      </c>
      <c r="G14113" s="2" t="s">
        <v>511</v>
      </c>
      <c r="H14113" s="2">
        <v>4</v>
      </c>
      <c r="I14113" s="2">
        <v>6</v>
      </c>
      <c r="J14113" s="2">
        <v>10</v>
      </c>
      <c r="K14113" s="2">
        <v>50</v>
      </c>
      <c r="L14113" s="3">
        <v>294000</v>
      </c>
      <c r="M14113" s="2" t="s">
        <v>0</v>
      </c>
      <c r="N14113" s="4" t="s">
        <v>21</v>
      </c>
    </row>
    <row r="14114" spans="1:14" x14ac:dyDescent="0.25">
      <c r="A14114" s="1" t="s">
        <v>367</v>
      </c>
      <c r="B14114" s="2" t="s">
        <v>113</v>
      </c>
      <c r="C14114" s="2" t="s">
        <v>113</v>
      </c>
      <c r="D14114" s="2" t="s">
        <v>114</v>
      </c>
      <c r="E14114" s="2" t="s">
        <v>11985</v>
      </c>
      <c r="F14114" s="2">
        <v>31161600</v>
      </c>
      <c r="G14114" s="2" t="s">
        <v>511</v>
      </c>
      <c r="H14114" s="2">
        <v>4</v>
      </c>
      <c r="I14114" s="2">
        <v>6</v>
      </c>
      <c r="J14114" s="2">
        <v>10</v>
      </c>
      <c r="K14114" s="2">
        <v>30</v>
      </c>
      <c r="L14114" s="3">
        <v>244800</v>
      </c>
      <c r="M14114" s="2" t="s">
        <v>0</v>
      </c>
      <c r="N14114" s="4" t="s">
        <v>21</v>
      </c>
    </row>
    <row r="14115" spans="1:14" x14ac:dyDescent="0.25">
      <c r="A14115" s="1" t="s">
        <v>367</v>
      </c>
      <c r="B14115" s="2" t="s">
        <v>113</v>
      </c>
      <c r="C14115" s="2" t="s">
        <v>113</v>
      </c>
      <c r="D14115" s="2" t="s">
        <v>114</v>
      </c>
      <c r="E14115" s="2" t="s">
        <v>11986</v>
      </c>
      <c r="F14115" s="2">
        <v>31161600</v>
      </c>
      <c r="G14115" s="2" t="s">
        <v>511</v>
      </c>
      <c r="H14115" s="2">
        <v>4</v>
      </c>
      <c r="I14115" s="2">
        <v>6</v>
      </c>
      <c r="J14115" s="2">
        <v>10</v>
      </c>
      <c r="K14115" s="2">
        <v>50</v>
      </c>
      <c r="L14115" s="3">
        <v>210000</v>
      </c>
      <c r="M14115" s="2" t="s">
        <v>0</v>
      </c>
      <c r="N14115" s="4" t="s">
        <v>21</v>
      </c>
    </row>
    <row r="14116" spans="1:14" x14ac:dyDescent="0.25">
      <c r="A14116" s="1" t="s">
        <v>367</v>
      </c>
      <c r="B14116" s="2" t="s">
        <v>113</v>
      </c>
      <c r="C14116" s="2" t="s">
        <v>113</v>
      </c>
      <c r="D14116" s="2" t="s">
        <v>114</v>
      </c>
      <c r="E14116" s="2" t="s">
        <v>11987</v>
      </c>
      <c r="F14116" s="2">
        <v>31161600</v>
      </c>
      <c r="G14116" s="2" t="s">
        <v>511</v>
      </c>
      <c r="H14116" s="2">
        <v>4</v>
      </c>
      <c r="I14116" s="2">
        <v>6</v>
      </c>
      <c r="J14116" s="2">
        <v>10</v>
      </c>
      <c r="K14116" s="2">
        <v>30</v>
      </c>
      <c r="L14116" s="3">
        <v>2550000</v>
      </c>
      <c r="M14116" s="2" t="s">
        <v>0</v>
      </c>
      <c r="N14116" s="4" t="s">
        <v>21</v>
      </c>
    </row>
    <row r="14117" spans="1:14" x14ac:dyDescent="0.25">
      <c r="A14117" s="1" t="s">
        <v>367</v>
      </c>
      <c r="B14117" s="2" t="s">
        <v>113</v>
      </c>
      <c r="C14117" s="2" t="s">
        <v>113</v>
      </c>
      <c r="D14117" s="2" t="s">
        <v>114</v>
      </c>
      <c r="E14117" s="2" t="s">
        <v>11988</v>
      </c>
      <c r="F14117" s="2">
        <v>31161600</v>
      </c>
      <c r="G14117" s="2" t="s">
        <v>511</v>
      </c>
      <c r="H14117" s="2">
        <v>4</v>
      </c>
      <c r="I14117" s="2">
        <v>6</v>
      </c>
      <c r="J14117" s="2">
        <v>10</v>
      </c>
      <c r="K14117" s="2">
        <v>30</v>
      </c>
      <c r="L14117" s="3">
        <v>1995000</v>
      </c>
      <c r="M14117" s="2" t="s">
        <v>0</v>
      </c>
      <c r="N14117" s="4" t="s">
        <v>21</v>
      </c>
    </row>
    <row r="14118" spans="1:14" x14ac:dyDescent="0.25">
      <c r="A14118" s="1" t="s">
        <v>367</v>
      </c>
      <c r="B14118" s="2" t="s">
        <v>113</v>
      </c>
      <c r="C14118" s="2" t="s">
        <v>113</v>
      </c>
      <c r="D14118" s="2" t="s">
        <v>114</v>
      </c>
      <c r="E14118" s="2" t="s">
        <v>11989</v>
      </c>
      <c r="F14118" s="2">
        <v>31163200</v>
      </c>
      <c r="G14118" s="2" t="s">
        <v>511</v>
      </c>
      <c r="H14118" s="2">
        <v>4</v>
      </c>
      <c r="I14118" s="2">
        <v>6</v>
      </c>
      <c r="J14118" s="2">
        <v>10</v>
      </c>
      <c r="K14118" s="2">
        <v>100</v>
      </c>
      <c r="L14118" s="3">
        <v>40000</v>
      </c>
      <c r="M14118" s="2" t="s">
        <v>0</v>
      </c>
      <c r="N14118" s="4" t="s">
        <v>21</v>
      </c>
    </row>
    <row r="14119" spans="1:14" x14ac:dyDescent="0.25">
      <c r="A14119" s="1" t="s">
        <v>367</v>
      </c>
      <c r="B14119" s="2" t="s">
        <v>113</v>
      </c>
      <c r="C14119" s="2" t="s">
        <v>113</v>
      </c>
      <c r="D14119" s="2" t="s">
        <v>114</v>
      </c>
      <c r="E14119" s="2" t="s">
        <v>11990</v>
      </c>
      <c r="F14119" s="2">
        <v>31163200</v>
      </c>
      <c r="G14119" s="2" t="s">
        <v>511</v>
      </c>
      <c r="H14119" s="2">
        <v>4</v>
      </c>
      <c r="I14119" s="2">
        <v>6</v>
      </c>
      <c r="J14119" s="2">
        <v>10</v>
      </c>
      <c r="K14119" s="2">
        <v>100</v>
      </c>
      <c r="L14119" s="3">
        <v>144000</v>
      </c>
      <c r="M14119" s="2" t="s">
        <v>0</v>
      </c>
      <c r="N14119" s="4" t="s">
        <v>21</v>
      </c>
    </row>
    <row r="14120" spans="1:14" x14ac:dyDescent="0.25">
      <c r="A14120" s="1" t="s">
        <v>367</v>
      </c>
      <c r="B14120" s="2" t="s">
        <v>113</v>
      </c>
      <c r="C14120" s="2" t="s">
        <v>113</v>
      </c>
      <c r="D14120" s="2" t="s">
        <v>114</v>
      </c>
      <c r="E14120" s="2" t="s">
        <v>11991</v>
      </c>
      <c r="F14120" s="2">
        <v>31163200</v>
      </c>
      <c r="G14120" s="2" t="s">
        <v>511</v>
      </c>
      <c r="H14120" s="2">
        <v>4</v>
      </c>
      <c r="I14120" s="2">
        <v>6</v>
      </c>
      <c r="J14120" s="2">
        <v>10</v>
      </c>
      <c r="K14120" s="2">
        <v>100</v>
      </c>
      <c r="L14120" s="3">
        <v>240000</v>
      </c>
      <c r="M14120" s="2" t="s">
        <v>0</v>
      </c>
      <c r="N14120" s="4" t="s">
        <v>21</v>
      </c>
    </row>
    <row r="14121" spans="1:14" x14ac:dyDescent="0.25">
      <c r="A14121" s="1" t="s">
        <v>367</v>
      </c>
      <c r="B14121" s="2" t="s">
        <v>113</v>
      </c>
      <c r="C14121" s="2" t="s">
        <v>113</v>
      </c>
      <c r="D14121" s="2" t="s">
        <v>114</v>
      </c>
      <c r="E14121" s="2" t="s">
        <v>11992</v>
      </c>
      <c r="F14121" s="2">
        <v>27112800</v>
      </c>
      <c r="G14121" s="2" t="s">
        <v>511</v>
      </c>
      <c r="H14121" s="2">
        <v>4</v>
      </c>
      <c r="I14121" s="2">
        <v>6</v>
      </c>
      <c r="J14121" s="2">
        <v>10</v>
      </c>
      <c r="K14121" s="2">
        <v>30</v>
      </c>
      <c r="L14121" s="3">
        <v>66300</v>
      </c>
      <c r="M14121" s="2" t="s">
        <v>0</v>
      </c>
      <c r="N14121" s="4" t="s">
        <v>21</v>
      </c>
    </row>
    <row r="14122" spans="1:14" x14ac:dyDescent="0.25">
      <c r="A14122" s="1" t="s">
        <v>367</v>
      </c>
      <c r="B14122" s="2" t="s">
        <v>113</v>
      </c>
      <c r="C14122" s="2" t="s">
        <v>113</v>
      </c>
      <c r="D14122" s="2" t="s">
        <v>114</v>
      </c>
      <c r="E14122" s="2" t="s">
        <v>11993</v>
      </c>
      <c r="F14122" s="2">
        <v>27112800</v>
      </c>
      <c r="G14122" s="2" t="s">
        <v>511</v>
      </c>
      <c r="H14122" s="2">
        <v>4</v>
      </c>
      <c r="I14122" s="2">
        <v>6</v>
      </c>
      <c r="J14122" s="2">
        <v>10</v>
      </c>
      <c r="K14122" s="2">
        <v>30</v>
      </c>
      <c r="L14122" s="3">
        <v>66300</v>
      </c>
      <c r="M14122" s="2" t="s">
        <v>0</v>
      </c>
      <c r="N14122" s="4" t="s">
        <v>21</v>
      </c>
    </row>
    <row r="14123" spans="1:14" x14ac:dyDescent="0.25">
      <c r="A14123" s="1" t="s">
        <v>367</v>
      </c>
      <c r="B14123" s="2" t="s">
        <v>113</v>
      </c>
      <c r="C14123" s="2" t="s">
        <v>113</v>
      </c>
      <c r="D14123" s="2" t="s">
        <v>114</v>
      </c>
      <c r="E14123" s="2" t="s">
        <v>11994</v>
      </c>
      <c r="F14123" s="2">
        <v>27112800</v>
      </c>
      <c r="G14123" s="2" t="s">
        <v>511</v>
      </c>
      <c r="H14123" s="2">
        <v>4</v>
      </c>
      <c r="I14123" s="2">
        <v>6</v>
      </c>
      <c r="J14123" s="2">
        <v>10</v>
      </c>
      <c r="K14123" s="2">
        <v>30</v>
      </c>
      <c r="L14123" s="3">
        <v>118950</v>
      </c>
      <c r="M14123" s="2" t="s">
        <v>0</v>
      </c>
      <c r="N14123" s="4" t="s">
        <v>21</v>
      </c>
    </row>
    <row r="14124" spans="1:14" x14ac:dyDescent="0.25">
      <c r="A14124" s="1" t="s">
        <v>367</v>
      </c>
      <c r="B14124" s="2" t="s">
        <v>113</v>
      </c>
      <c r="C14124" s="2" t="s">
        <v>113</v>
      </c>
      <c r="D14124" s="2" t="s">
        <v>114</v>
      </c>
      <c r="E14124" s="2" t="s">
        <v>11995</v>
      </c>
      <c r="F14124" s="2">
        <v>27112800</v>
      </c>
      <c r="G14124" s="2" t="s">
        <v>511</v>
      </c>
      <c r="H14124" s="2">
        <v>4</v>
      </c>
      <c r="I14124" s="2">
        <v>6</v>
      </c>
      <c r="J14124" s="2">
        <v>10</v>
      </c>
      <c r="K14124" s="2">
        <v>30</v>
      </c>
      <c r="L14124" s="3">
        <v>234000</v>
      </c>
      <c r="M14124" s="2" t="s">
        <v>0</v>
      </c>
      <c r="N14124" s="4" t="s">
        <v>21</v>
      </c>
    </row>
    <row r="14125" spans="1:14" x14ac:dyDescent="0.25">
      <c r="A14125" s="1" t="s">
        <v>367</v>
      </c>
      <c r="B14125" s="2" t="s">
        <v>113</v>
      </c>
      <c r="C14125" s="2" t="s">
        <v>113</v>
      </c>
      <c r="D14125" s="2" t="s">
        <v>114</v>
      </c>
      <c r="E14125" s="2" t="s">
        <v>11996</v>
      </c>
      <c r="F14125" s="2">
        <v>31162200</v>
      </c>
      <c r="G14125" s="2" t="s">
        <v>511</v>
      </c>
      <c r="H14125" s="2">
        <v>4</v>
      </c>
      <c r="I14125" s="2">
        <v>6</v>
      </c>
      <c r="J14125" s="2">
        <v>10</v>
      </c>
      <c r="K14125" s="2">
        <v>1</v>
      </c>
      <c r="L14125" s="3">
        <v>49000</v>
      </c>
      <c r="M14125" s="2" t="s">
        <v>0</v>
      </c>
      <c r="N14125" s="4" t="s">
        <v>21</v>
      </c>
    </row>
    <row r="14126" spans="1:14" x14ac:dyDescent="0.25">
      <c r="A14126" s="1" t="s">
        <v>367</v>
      </c>
      <c r="B14126" s="2" t="s">
        <v>113</v>
      </c>
      <c r="C14126" s="2" t="s">
        <v>113</v>
      </c>
      <c r="D14126" s="2" t="s">
        <v>114</v>
      </c>
      <c r="E14126" s="2" t="s">
        <v>11997</v>
      </c>
      <c r="F14126" s="2">
        <v>31162200</v>
      </c>
      <c r="G14126" s="2" t="s">
        <v>511</v>
      </c>
      <c r="H14126" s="2">
        <v>4</v>
      </c>
      <c r="I14126" s="2">
        <v>6</v>
      </c>
      <c r="J14126" s="2">
        <v>10</v>
      </c>
      <c r="K14126" s="2">
        <v>1</v>
      </c>
      <c r="L14126" s="3">
        <v>94500</v>
      </c>
      <c r="M14126" s="2" t="s">
        <v>0</v>
      </c>
      <c r="N14126" s="4" t="s">
        <v>21</v>
      </c>
    </row>
    <row r="14127" spans="1:14" x14ac:dyDescent="0.25">
      <c r="A14127" s="1" t="s">
        <v>367</v>
      </c>
      <c r="B14127" s="2" t="s">
        <v>113</v>
      </c>
      <c r="C14127" s="2" t="s">
        <v>113</v>
      </c>
      <c r="D14127" s="2" t="s">
        <v>114</v>
      </c>
      <c r="E14127" s="2" t="s">
        <v>11998</v>
      </c>
      <c r="F14127" s="2">
        <v>31162200</v>
      </c>
      <c r="G14127" s="2" t="s">
        <v>511</v>
      </c>
      <c r="H14127" s="2">
        <v>4</v>
      </c>
      <c r="I14127" s="2">
        <v>6</v>
      </c>
      <c r="J14127" s="2">
        <v>10</v>
      </c>
      <c r="K14127" s="2">
        <v>1</v>
      </c>
      <c r="L14127" s="3">
        <v>122500</v>
      </c>
      <c r="M14127" s="2" t="s">
        <v>0</v>
      </c>
      <c r="N14127" s="4" t="s">
        <v>21</v>
      </c>
    </row>
    <row r="14128" spans="1:14" x14ac:dyDescent="0.25">
      <c r="A14128" s="1" t="s">
        <v>367</v>
      </c>
      <c r="B14128" s="2" t="s">
        <v>113</v>
      </c>
      <c r="C14128" s="2" t="s">
        <v>113</v>
      </c>
      <c r="D14128" s="2" t="s">
        <v>114</v>
      </c>
      <c r="E14128" s="2" t="s">
        <v>11999</v>
      </c>
      <c r="F14128" s="2">
        <v>31162200</v>
      </c>
      <c r="G14128" s="2" t="s">
        <v>511</v>
      </c>
      <c r="H14128" s="2">
        <v>4</v>
      </c>
      <c r="I14128" s="2">
        <v>6</v>
      </c>
      <c r="J14128" s="2">
        <v>10</v>
      </c>
      <c r="K14128" s="2">
        <v>1</v>
      </c>
      <c r="L14128" s="3">
        <v>157500</v>
      </c>
      <c r="M14128" s="2" t="s">
        <v>0</v>
      </c>
      <c r="N14128" s="4" t="s">
        <v>21</v>
      </c>
    </row>
    <row r="14129" spans="1:14" x14ac:dyDescent="0.25">
      <c r="A14129" s="1" t="s">
        <v>367</v>
      </c>
      <c r="B14129" s="2" t="s">
        <v>113</v>
      </c>
      <c r="C14129" s="2" t="s">
        <v>113</v>
      </c>
      <c r="D14129" s="2" t="s">
        <v>114</v>
      </c>
      <c r="E14129" s="2" t="s">
        <v>12000</v>
      </c>
      <c r="F14129" s="2">
        <v>31162200</v>
      </c>
      <c r="G14129" s="2" t="s">
        <v>511</v>
      </c>
      <c r="H14129" s="2">
        <v>4</v>
      </c>
      <c r="I14129" s="2">
        <v>6</v>
      </c>
      <c r="J14129" s="2">
        <v>10</v>
      </c>
      <c r="K14129" s="2">
        <v>1</v>
      </c>
      <c r="L14129" s="3">
        <v>452500</v>
      </c>
      <c r="M14129" s="2" t="s">
        <v>0</v>
      </c>
      <c r="N14129" s="4" t="s">
        <v>21</v>
      </c>
    </row>
    <row r="14130" spans="1:14" x14ac:dyDescent="0.25">
      <c r="A14130" s="1" t="s">
        <v>367</v>
      </c>
      <c r="B14130" s="2" t="s">
        <v>113</v>
      </c>
      <c r="C14130" s="2" t="s">
        <v>113</v>
      </c>
      <c r="D14130" s="2" t="s">
        <v>114</v>
      </c>
      <c r="E14130" s="2" t="s">
        <v>12001</v>
      </c>
      <c r="F14130" s="2">
        <v>31162200</v>
      </c>
      <c r="G14130" s="2" t="s">
        <v>511</v>
      </c>
      <c r="H14130" s="2">
        <v>4</v>
      </c>
      <c r="I14130" s="2">
        <v>6</v>
      </c>
      <c r="J14130" s="2">
        <v>10</v>
      </c>
      <c r="K14130" s="2">
        <v>1</v>
      </c>
      <c r="L14130" s="3">
        <v>237000</v>
      </c>
      <c r="M14130" s="2" t="s">
        <v>0</v>
      </c>
      <c r="N14130" s="4" t="s">
        <v>21</v>
      </c>
    </row>
    <row r="14131" spans="1:14" x14ac:dyDescent="0.25">
      <c r="A14131" s="1" t="s">
        <v>367</v>
      </c>
      <c r="B14131" s="2" t="s">
        <v>113</v>
      </c>
      <c r="C14131" s="2" t="s">
        <v>113</v>
      </c>
      <c r="D14131" s="2" t="s">
        <v>114</v>
      </c>
      <c r="E14131" s="2" t="s">
        <v>12002</v>
      </c>
      <c r="F14131" s="2">
        <v>31162200</v>
      </c>
      <c r="G14131" s="2" t="s">
        <v>511</v>
      </c>
      <c r="H14131" s="2">
        <v>4</v>
      </c>
      <c r="I14131" s="2">
        <v>6</v>
      </c>
      <c r="J14131" s="2">
        <v>10</v>
      </c>
      <c r="K14131" s="2">
        <v>1</v>
      </c>
      <c r="L14131" s="3">
        <v>204400</v>
      </c>
      <c r="M14131" s="2" t="s">
        <v>0</v>
      </c>
      <c r="N14131" s="4" t="s">
        <v>21</v>
      </c>
    </row>
    <row r="14132" spans="1:14" x14ac:dyDescent="0.25">
      <c r="A14132" s="1" t="s">
        <v>367</v>
      </c>
      <c r="B14132" s="2" t="s">
        <v>113</v>
      </c>
      <c r="C14132" s="2" t="s">
        <v>113</v>
      </c>
      <c r="D14132" s="2" t="s">
        <v>114</v>
      </c>
      <c r="E14132" s="2" t="s">
        <v>12003</v>
      </c>
      <c r="F14132" s="2">
        <v>31162200</v>
      </c>
      <c r="G14132" s="2" t="s">
        <v>511</v>
      </c>
      <c r="H14132" s="2">
        <v>4</v>
      </c>
      <c r="I14132" s="2">
        <v>6</v>
      </c>
      <c r="J14132" s="2">
        <v>10</v>
      </c>
      <c r="K14132" s="2">
        <v>2</v>
      </c>
      <c r="L14132" s="3">
        <v>360000</v>
      </c>
      <c r="M14132" s="2" t="s">
        <v>0</v>
      </c>
      <c r="N14132" s="4" t="s">
        <v>21</v>
      </c>
    </row>
    <row r="14133" spans="1:14" x14ac:dyDescent="0.25">
      <c r="A14133" s="1" t="s">
        <v>367</v>
      </c>
      <c r="B14133" s="2" t="s">
        <v>113</v>
      </c>
      <c r="C14133" s="2" t="s">
        <v>113</v>
      </c>
      <c r="D14133" s="2" t="s">
        <v>114</v>
      </c>
      <c r="E14133" s="2" t="s">
        <v>12004</v>
      </c>
      <c r="F14133" s="2">
        <v>31162200</v>
      </c>
      <c r="G14133" s="2" t="s">
        <v>511</v>
      </c>
      <c r="H14133" s="2">
        <v>4</v>
      </c>
      <c r="I14133" s="2">
        <v>6</v>
      </c>
      <c r="J14133" s="2">
        <v>10</v>
      </c>
      <c r="K14133" s="2">
        <v>10</v>
      </c>
      <c r="L14133" s="3">
        <v>2145000</v>
      </c>
      <c r="M14133" s="2" t="s">
        <v>0</v>
      </c>
      <c r="N14133" s="4" t="s">
        <v>21</v>
      </c>
    </row>
    <row r="14134" spans="1:14" x14ac:dyDescent="0.25">
      <c r="A14134" s="1" t="s">
        <v>367</v>
      </c>
      <c r="B14134" s="2" t="s">
        <v>113</v>
      </c>
      <c r="C14134" s="2" t="s">
        <v>113</v>
      </c>
      <c r="D14134" s="2" t="s">
        <v>114</v>
      </c>
      <c r="E14134" s="2" t="s">
        <v>12005</v>
      </c>
      <c r="F14134" s="2">
        <v>31162200</v>
      </c>
      <c r="G14134" s="2" t="s">
        <v>511</v>
      </c>
      <c r="H14134" s="2">
        <v>4</v>
      </c>
      <c r="I14134" s="2">
        <v>6</v>
      </c>
      <c r="J14134" s="2">
        <v>10</v>
      </c>
      <c r="K14134" s="2">
        <v>10</v>
      </c>
      <c r="L14134" s="3">
        <v>2730000</v>
      </c>
      <c r="M14134" s="2" t="s">
        <v>0</v>
      </c>
      <c r="N14134" s="4" t="s">
        <v>21</v>
      </c>
    </row>
    <row r="14135" spans="1:14" x14ac:dyDescent="0.25">
      <c r="A14135" s="1" t="s">
        <v>367</v>
      </c>
      <c r="B14135" s="2" t="s">
        <v>113</v>
      </c>
      <c r="C14135" s="2" t="s">
        <v>113</v>
      </c>
      <c r="D14135" s="2" t="s">
        <v>114</v>
      </c>
      <c r="E14135" s="2" t="s">
        <v>12006</v>
      </c>
      <c r="F14135" s="2">
        <v>31162200</v>
      </c>
      <c r="G14135" s="2" t="s">
        <v>511</v>
      </c>
      <c r="H14135" s="2">
        <v>4</v>
      </c>
      <c r="I14135" s="2">
        <v>6</v>
      </c>
      <c r="J14135" s="2">
        <v>10</v>
      </c>
      <c r="K14135" s="2">
        <v>2</v>
      </c>
      <c r="L14135" s="3">
        <v>297000</v>
      </c>
      <c r="M14135" s="2" t="s">
        <v>0</v>
      </c>
      <c r="N14135" s="4" t="s">
        <v>21</v>
      </c>
    </row>
    <row r="14136" spans="1:14" x14ac:dyDescent="0.25">
      <c r="A14136" s="1" t="s">
        <v>367</v>
      </c>
      <c r="B14136" s="2" t="s">
        <v>113</v>
      </c>
      <c r="C14136" s="2" t="s">
        <v>113</v>
      </c>
      <c r="D14136" s="2" t="s">
        <v>114</v>
      </c>
      <c r="E14136" s="2" t="s">
        <v>12007</v>
      </c>
      <c r="F14136" s="2">
        <v>31162200</v>
      </c>
      <c r="G14136" s="2" t="s">
        <v>511</v>
      </c>
      <c r="H14136" s="2">
        <v>4</v>
      </c>
      <c r="I14136" s="2">
        <v>6</v>
      </c>
      <c r="J14136" s="2">
        <v>10</v>
      </c>
      <c r="K14136" s="2">
        <v>2</v>
      </c>
      <c r="L14136" s="3">
        <v>360000</v>
      </c>
      <c r="M14136" s="2" t="s">
        <v>0</v>
      </c>
      <c r="N14136" s="4" t="s">
        <v>21</v>
      </c>
    </row>
    <row r="14137" spans="1:14" x14ac:dyDescent="0.25">
      <c r="A14137" s="1" t="s">
        <v>367</v>
      </c>
      <c r="B14137" s="2" t="s">
        <v>113</v>
      </c>
      <c r="C14137" s="2" t="s">
        <v>113</v>
      </c>
      <c r="D14137" s="2" t="s">
        <v>114</v>
      </c>
      <c r="E14137" s="2" t="s">
        <v>12008</v>
      </c>
      <c r="F14137" s="2">
        <v>31162200</v>
      </c>
      <c r="G14137" s="2" t="s">
        <v>511</v>
      </c>
      <c r="H14137" s="2">
        <v>4</v>
      </c>
      <c r="I14137" s="2">
        <v>6</v>
      </c>
      <c r="J14137" s="2">
        <v>10</v>
      </c>
      <c r="K14137" s="2">
        <v>2</v>
      </c>
      <c r="L14137" s="3">
        <v>510000</v>
      </c>
      <c r="M14137" s="2" t="s">
        <v>0</v>
      </c>
      <c r="N14137" s="4" t="s">
        <v>21</v>
      </c>
    </row>
    <row r="14138" spans="1:14" x14ac:dyDescent="0.25">
      <c r="A14138" s="1" t="s">
        <v>367</v>
      </c>
      <c r="B14138" s="2" t="s">
        <v>113</v>
      </c>
      <c r="C14138" s="2" t="s">
        <v>113</v>
      </c>
      <c r="D14138" s="2" t="s">
        <v>114</v>
      </c>
      <c r="E14138" s="2" t="s">
        <v>12009</v>
      </c>
      <c r="F14138" s="2">
        <v>31162200</v>
      </c>
      <c r="G14138" s="2" t="s">
        <v>511</v>
      </c>
      <c r="H14138" s="2">
        <v>4</v>
      </c>
      <c r="I14138" s="2">
        <v>6</v>
      </c>
      <c r="J14138" s="2">
        <v>10</v>
      </c>
      <c r="K14138" s="2">
        <v>1</v>
      </c>
      <c r="L14138" s="3">
        <v>351000</v>
      </c>
      <c r="M14138" s="2" t="s">
        <v>0</v>
      </c>
      <c r="N14138" s="4" t="s">
        <v>21</v>
      </c>
    </row>
    <row r="14139" spans="1:14" x14ac:dyDescent="0.25">
      <c r="A14139" s="1" t="s">
        <v>367</v>
      </c>
      <c r="B14139" s="2" t="s">
        <v>113</v>
      </c>
      <c r="C14139" s="2" t="s">
        <v>113</v>
      </c>
      <c r="D14139" s="2" t="s">
        <v>114</v>
      </c>
      <c r="E14139" s="2" t="s">
        <v>12010</v>
      </c>
      <c r="F14139" s="2">
        <v>31162200</v>
      </c>
      <c r="G14139" s="2" t="s">
        <v>511</v>
      </c>
      <c r="H14139" s="2">
        <v>4</v>
      </c>
      <c r="I14139" s="2">
        <v>6</v>
      </c>
      <c r="J14139" s="2">
        <v>10</v>
      </c>
      <c r="K14139" s="2">
        <v>1</v>
      </c>
      <c r="L14139" s="3">
        <v>224000</v>
      </c>
      <c r="M14139" s="2" t="s">
        <v>0</v>
      </c>
      <c r="N14139" s="4" t="s">
        <v>21</v>
      </c>
    </row>
    <row r="14140" spans="1:14" x14ac:dyDescent="0.25">
      <c r="A14140" s="1" t="s">
        <v>367</v>
      </c>
      <c r="B14140" s="2" t="s">
        <v>113</v>
      </c>
      <c r="C14140" s="2" t="s">
        <v>113</v>
      </c>
      <c r="D14140" s="2" t="s">
        <v>114</v>
      </c>
      <c r="E14140" s="2" t="s">
        <v>12011</v>
      </c>
      <c r="F14140" s="2">
        <v>31162200</v>
      </c>
      <c r="G14140" s="2" t="s">
        <v>511</v>
      </c>
      <c r="H14140" s="2">
        <v>4</v>
      </c>
      <c r="I14140" s="2">
        <v>6</v>
      </c>
      <c r="J14140" s="2">
        <v>10</v>
      </c>
      <c r="K14140" s="2">
        <v>1</v>
      </c>
      <c r="L14140" s="3">
        <v>255000</v>
      </c>
      <c r="M14140" s="2" t="s">
        <v>0</v>
      </c>
      <c r="N14140" s="4" t="s">
        <v>21</v>
      </c>
    </row>
    <row r="14141" spans="1:14" x14ac:dyDescent="0.25">
      <c r="A14141" s="1" t="s">
        <v>367</v>
      </c>
      <c r="B14141" s="2" t="s">
        <v>113</v>
      </c>
      <c r="C14141" s="2" t="s">
        <v>113</v>
      </c>
      <c r="D14141" s="2" t="s">
        <v>114</v>
      </c>
      <c r="E14141" s="2" t="s">
        <v>12012</v>
      </c>
      <c r="F14141" s="2">
        <v>31162200</v>
      </c>
      <c r="G14141" s="2" t="s">
        <v>511</v>
      </c>
      <c r="H14141" s="2">
        <v>4</v>
      </c>
      <c r="I14141" s="2">
        <v>6</v>
      </c>
      <c r="J14141" s="2">
        <v>10</v>
      </c>
      <c r="K14141" s="2">
        <v>1</v>
      </c>
      <c r="L14141" s="3">
        <v>101500</v>
      </c>
      <c r="M14141" s="2" t="s">
        <v>17387</v>
      </c>
      <c r="N14141" s="4" t="s">
        <v>21</v>
      </c>
    </row>
    <row r="14142" spans="1:14" x14ac:dyDescent="0.25">
      <c r="A14142" s="1" t="s">
        <v>367</v>
      </c>
      <c r="B14142" s="2" t="s">
        <v>113</v>
      </c>
      <c r="C14142" s="2" t="s">
        <v>113</v>
      </c>
      <c r="D14142" s="2" t="s">
        <v>114</v>
      </c>
      <c r="E14142" s="2" t="s">
        <v>12013</v>
      </c>
      <c r="F14142" s="2">
        <v>31162200</v>
      </c>
      <c r="G14142" s="2" t="s">
        <v>511</v>
      </c>
      <c r="H14142" s="2">
        <v>4</v>
      </c>
      <c r="I14142" s="2">
        <v>6</v>
      </c>
      <c r="J14142" s="2">
        <v>10</v>
      </c>
      <c r="K14142" s="2">
        <v>1</v>
      </c>
      <c r="L14142" s="3">
        <v>248400</v>
      </c>
      <c r="M14142" s="2" t="s">
        <v>17387</v>
      </c>
      <c r="N14142" s="4" t="s">
        <v>21</v>
      </c>
    </row>
    <row r="14143" spans="1:14" x14ac:dyDescent="0.25">
      <c r="A14143" s="1" t="s">
        <v>367</v>
      </c>
      <c r="B14143" s="2" t="s">
        <v>113</v>
      </c>
      <c r="C14143" s="2" t="s">
        <v>113</v>
      </c>
      <c r="D14143" s="2" t="s">
        <v>114</v>
      </c>
      <c r="E14143" s="2" t="s">
        <v>12014</v>
      </c>
      <c r="F14143" s="2">
        <v>31162200</v>
      </c>
      <c r="G14143" s="2" t="s">
        <v>511</v>
      </c>
      <c r="H14143" s="2">
        <v>4</v>
      </c>
      <c r="I14143" s="2">
        <v>6</v>
      </c>
      <c r="J14143" s="2">
        <v>10</v>
      </c>
      <c r="K14143" s="2">
        <v>1</v>
      </c>
      <c r="L14143" s="3">
        <v>247800</v>
      </c>
      <c r="M14143" s="2" t="s">
        <v>17387</v>
      </c>
      <c r="N14143" s="4" t="s">
        <v>21</v>
      </c>
    </row>
    <row r="14144" spans="1:14" x14ac:dyDescent="0.25">
      <c r="A14144" s="1" t="s">
        <v>367</v>
      </c>
      <c r="B14144" s="2" t="s">
        <v>113</v>
      </c>
      <c r="C14144" s="2" t="s">
        <v>113</v>
      </c>
      <c r="D14144" s="2" t="s">
        <v>114</v>
      </c>
      <c r="E14144" s="2" t="s">
        <v>12015</v>
      </c>
      <c r="F14144" s="2">
        <v>31162200</v>
      </c>
      <c r="G14144" s="2" t="s">
        <v>511</v>
      </c>
      <c r="H14144" s="2">
        <v>4</v>
      </c>
      <c r="I14144" s="2">
        <v>6</v>
      </c>
      <c r="J14144" s="2">
        <v>10</v>
      </c>
      <c r="K14144" s="2">
        <v>1</v>
      </c>
      <c r="L14144" s="3">
        <v>156072</v>
      </c>
      <c r="M14144" s="2" t="s">
        <v>17387</v>
      </c>
      <c r="N14144" s="4" t="s">
        <v>21</v>
      </c>
    </row>
    <row r="14145" spans="1:14" x14ac:dyDescent="0.25">
      <c r="A14145" s="1" t="s">
        <v>367</v>
      </c>
      <c r="B14145" s="2" t="s">
        <v>113</v>
      </c>
      <c r="C14145" s="2" t="s">
        <v>113</v>
      </c>
      <c r="D14145" s="2" t="s">
        <v>114</v>
      </c>
      <c r="E14145" s="2" t="s">
        <v>12016</v>
      </c>
      <c r="F14145" s="2">
        <v>31162200</v>
      </c>
      <c r="G14145" s="2" t="s">
        <v>511</v>
      </c>
      <c r="H14145" s="2">
        <v>4</v>
      </c>
      <c r="I14145" s="2">
        <v>6</v>
      </c>
      <c r="J14145" s="2">
        <v>10</v>
      </c>
      <c r="K14145" s="2">
        <v>1</v>
      </c>
      <c r="L14145" s="3">
        <v>119840</v>
      </c>
      <c r="M14145" s="2" t="s">
        <v>17387</v>
      </c>
      <c r="N14145" s="4" t="s">
        <v>21</v>
      </c>
    </row>
    <row r="14146" spans="1:14" x14ac:dyDescent="0.25">
      <c r="A14146" s="1" t="s">
        <v>367</v>
      </c>
      <c r="B14146" s="2" t="s">
        <v>113</v>
      </c>
      <c r="C14146" s="2" t="s">
        <v>113</v>
      </c>
      <c r="D14146" s="2" t="s">
        <v>114</v>
      </c>
      <c r="E14146" s="2" t="s">
        <v>12017</v>
      </c>
      <c r="F14146" s="2">
        <v>31162200</v>
      </c>
      <c r="G14146" s="2" t="s">
        <v>511</v>
      </c>
      <c r="H14146" s="2">
        <v>4</v>
      </c>
      <c r="I14146" s="2">
        <v>6</v>
      </c>
      <c r="J14146" s="2">
        <v>10</v>
      </c>
      <c r="K14146" s="2">
        <v>1</v>
      </c>
      <c r="L14146" s="3">
        <v>156800</v>
      </c>
      <c r="M14146" s="2" t="s">
        <v>17387</v>
      </c>
      <c r="N14146" s="4" t="s">
        <v>21</v>
      </c>
    </row>
    <row r="14147" spans="1:14" x14ac:dyDescent="0.25">
      <c r="A14147" s="1" t="s">
        <v>367</v>
      </c>
      <c r="B14147" s="2" t="s">
        <v>113</v>
      </c>
      <c r="C14147" s="2" t="s">
        <v>113</v>
      </c>
      <c r="D14147" s="2" t="s">
        <v>114</v>
      </c>
      <c r="E14147" s="2" t="s">
        <v>12018</v>
      </c>
      <c r="F14147" s="2">
        <v>31162200</v>
      </c>
      <c r="G14147" s="2" t="s">
        <v>511</v>
      </c>
      <c r="H14147" s="2">
        <v>4</v>
      </c>
      <c r="I14147" s="2">
        <v>6</v>
      </c>
      <c r="J14147" s="2">
        <v>10</v>
      </c>
      <c r="K14147" s="2">
        <v>1</v>
      </c>
      <c r="L14147" s="3">
        <v>171000</v>
      </c>
      <c r="M14147" s="2" t="s">
        <v>17387</v>
      </c>
      <c r="N14147" s="4" t="s">
        <v>21</v>
      </c>
    </row>
    <row r="14148" spans="1:14" x14ac:dyDescent="0.25">
      <c r="A14148" s="1" t="s">
        <v>367</v>
      </c>
      <c r="B14148" s="2" t="s">
        <v>113</v>
      </c>
      <c r="C14148" s="2" t="s">
        <v>113</v>
      </c>
      <c r="D14148" s="2" t="s">
        <v>114</v>
      </c>
      <c r="E14148" s="2" t="s">
        <v>12019</v>
      </c>
      <c r="F14148" s="2">
        <v>31162200</v>
      </c>
      <c r="G14148" s="2" t="s">
        <v>511</v>
      </c>
      <c r="H14148" s="2">
        <v>4</v>
      </c>
      <c r="I14148" s="2">
        <v>6</v>
      </c>
      <c r="J14148" s="2">
        <v>10</v>
      </c>
      <c r="K14148" s="2">
        <v>1</v>
      </c>
      <c r="L14148" s="3">
        <v>95550</v>
      </c>
      <c r="M14148" s="2" t="s">
        <v>17387</v>
      </c>
      <c r="N14148" s="4" t="s">
        <v>21</v>
      </c>
    </row>
    <row r="14149" spans="1:14" x14ac:dyDescent="0.25">
      <c r="A14149" s="1" t="s">
        <v>367</v>
      </c>
      <c r="B14149" s="2" t="s">
        <v>113</v>
      </c>
      <c r="C14149" s="2" t="s">
        <v>113</v>
      </c>
      <c r="D14149" s="2" t="s">
        <v>114</v>
      </c>
      <c r="E14149" s="2" t="s">
        <v>12020</v>
      </c>
      <c r="F14149" s="2">
        <v>31162200</v>
      </c>
      <c r="G14149" s="2" t="s">
        <v>511</v>
      </c>
      <c r="H14149" s="2">
        <v>4</v>
      </c>
      <c r="I14149" s="2">
        <v>6</v>
      </c>
      <c r="J14149" s="2">
        <v>10</v>
      </c>
      <c r="K14149" s="2">
        <v>1</v>
      </c>
      <c r="L14149" s="3">
        <v>162000</v>
      </c>
      <c r="M14149" s="2" t="s">
        <v>17387</v>
      </c>
      <c r="N14149" s="4" t="s">
        <v>21</v>
      </c>
    </row>
    <row r="14150" spans="1:14" x14ac:dyDescent="0.25">
      <c r="A14150" s="1" t="s">
        <v>367</v>
      </c>
      <c r="B14150" s="2" t="s">
        <v>113</v>
      </c>
      <c r="C14150" s="2" t="s">
        <v>113</v>
      </c>
      <c r="D14150" s="2" t="s">
        <v>114</v>
      </c>
      <c r="E14150" s="2" t="s">
        <v>12021</v>
      </c>
      <c r="F14150" s="2">
        <v>31162200</v>
      </c>
      <c r="G14150" s="2" t="s">
        <v>511</v>
      </c>
      <c r="H14150" s="2">
        <v>4</v>
      </c>
      <c r="I14150" s="2">
        <v>6</v>
      </c>
      <c r="J14150" s="2">
        <v>10</v>
      </c>
      <c r="K14150" s="2">
        <v>1</v>
      </c>
      <c r="L14150" s="3">
        <v>156600</v>
      </c>
      <c r="M14150" s="2" t="s">
        <v>17387</v>
      </c>
      <c r="N14150" s="4" t="s">
        <v>21</v>
      </c>
    </row>
    <row r="14151" spans="1:14" x14ac:dyDescent="0.25">
      <c r="A14151" s="1" t="s">
        <v>367</v>
      </c>
      <c r="B14151" s="2" t="s">
        <v>113</v>
      </c>
      <c r="C14151" s="2" t="s">
        <v>113</v>
      </c>
      <c r="D14151" s="2" t="s">
        <v>114</v>
      </c>
      <c r="E14151" s="2" t="s">
        <v>12022</v>
      </c>
      <c r="F14151" s="2">
        <v>31162200</v>
      </c>
      <c r="G14151" s="2" t="s">
        <v>511</v>
      </c>
      <c r="H14151" s="2">
        <v>4</v>
      </c>
      <c r="I14151" s="2">
        <v>6</v>
      </c>
      <c r="J14151" s="2">
        <v>10</v>
      </c>
      <c r="K14151" s="2">
        <v>1</v>
      </c>
      <c r="L14151" s="3">
        <v>103250</v>
      </c>
      <c r="M14151" s="2" t="s">
        <v>17387</v>
      </c>
      <c r="N14151" s="4" t="s">
        <v>21</v>
      </c>
    </row>
    <row r="14152" spans="1:14" x14ac:dyDescent="0.25">
      <c r="A14152" s="1" t="s">
        <v>367</v>
      </c>
      <c r="B14152" s="2" t="s">
        <v>113</v>
      </c>
      <c r="C14152" s="2" t="s">
        <v>113</v>
      </c>
      <c r="D14152" s="2" t="s">
        <v>114</v>
      </c>
      <c r="E14152" s="2" t="s">
        <v>12023</v>
      </c>
      <c r="F14152" s="2">
        <v>31162200</v>
      </c>
      <c r="G14152" s="2" t="s">
        <v>511</v>
      </c>
      <c r="H14152" s="2">
        <v>4</v>
      </c>
      <c r="I14152" s="2">
        <v>6</v>
      </c>
      <c r="J14152" s="2">
        <v>10</v>
      </c>
      <c r="K14152" s="2">
        <v>1</v>
      </c>
      <c r="L14152" s="3">
        <v>156240</v>
      </c>
      <c r="M14152" s="2" t="s">
        <v>17387</v>
      </c>
      <c r="N14152" s="4" t="s">
        <v>21</v>
      </c>
    </row>
    <row r="14153" spans="1:14" x14ac:dyDescent="0.25">
      <c r="A14153" s="1" t="s">
        <v>367</v>
      </c>
      <c r="B14153" s="2" t="s">
        <v>113</v>
      </c>
      <c r="C14153" s="2" t="s">
        <v>113</v>
      </c>
      <c r="D14153" s="2" t="s">
        <v>114</v>
      </c>
      <c r="E14153" s="2" t="s">
        <v>12024</v>
      </c>
      <c r="F14153" s="2">
        <v>24101802</v>
      </c>
      <c r="G14153" s="2" t="s">
        <v>511</v>
      </c>
      <c r="H14153" s="2">
        <v>4</v>
      </c>
      <c r="I14153" s="2">
        <v>6</v>
      </c>
      <c r="J14153" s="2">
        <v>10</v>
      </c>
      <c r="K14153" s="2">
        <v>80</v>
      </c>
      <c r="L14153" s="3">
        <v>432000</v>
      </c>
      <c r="M14153" s="2" t="s">
        <v>0</v>
      </c>
      <c r="N14153" s="4" t="s">
        <v>21</v>
      </c>
    </row>
    <row r="14154" spans="1:14" x14ac:dyDescent="0.25">
      <c r="A14154" s="1" t="s">
        <v>367</v>
      </c>
      <c r="B14154" s="2" t="s">
        <v>113</v>
      </c>
      <c r="C14154" s="2" t="s">
        <v>113</v>
      </c>
      <c r="D14154" s="2" t="s">
        <v>114</v>
      </c>
      <c r="E14154" s="2" t="s">
        <v>12025</v>
      </c>
      <c r="F14154" s="2">
        <v>31162200</v>
      </c>
      <c r="G14154" s="2" t="s">
        <v>511</v>
      </c>
      <c r="H14154" s="2">
        <v>4</v>
      </c>
      <c r="I14154" s="2">
        <v>6</v>
      </c>
      <c r="J14154" s="2">
        <v>10</v>
      </c>
      <c r="K14154" s="2">
        <v>1</v>
      </c>
      <c r="L14154" s="3">
        <v>97720</v>
      </c>
      <c r="M14154" s="2" t="s">
        <v>17387</v>
      </c>
      <c r="N14154" s="4" t="s">
        <v>21</v>
      </c>
    </row>
    <row r="14155" spans="1:14" x14ac:dyDescent="0.25">
      <c r="A14155" s="1" t="s">
        <v>367</v>
      </c>
      <c r="B14155" s="2" t="s">
        <v>113</v>
      </c>
      <c r="C14155" s="2" t="s">
        <v>113</v>
      </c>
      <c r="D14155" s="2" t="s">
        <v>114</v>
      </c>
      <c r="E14155" s="2" t="s">
        <v>12026</v>
      </c>
      <c r="F14155" s="2">
        <v>31162200</v>
      </c>
      <c r="G14155" s="2" t="s">
        <v>511</v>
      </c>
      <c r="H14155" s="2">
        <v>4</v>
      </c>
      <c r="I14155" s="2">
        <v>6</v>
      </c>
      <c r="J14155" s="2">
        <v>10</v>
      </c>
      <c r="K14155" s="2">
        <v>1</v>
      </c>
      <c r="L14155" s="3">
        <v>82775</v>
      </c>
      <c r="M14155" s="2" t="s">
        <v>17387</v>
      </c>
      <c r="N14155" s="4" t="s">
        <v>21</v>
      </c>
    </row>
    <row r="14156" spans="1:14" x14ac:dyDescent="0.25">
      <c r="A14156" s="1" t="s">
        <v>367</v>
      </c>
      <c r="B14156" s="2" t="s">
        <v>113</v>
      </c>
      <c r="C14156" s="2" t="s">
        <v>113</v>
      </c>
      <c r="D14156" s="2" t="s">
        <v>114</v>
      </c>
      <c r="E14156" s="2" t="s">
        <v>12027</v>
      </c>
      <c r="F14156" s="2">
        <v>31162200</v>
      </c>
      <c r="G14156" s="2" t="s">
        <v>511</v>
      </c>
      <c r="H14156" s="2">
        <v>4</v>
      </c>
      <c r="I14156" s="2">
        <v>6</v>
      </c>
      <c r="J14156" s="2">
        <v>10</v>
      </c>
      <c r="K14156" s="2">
        <v>1</v>
      </c>
      <c r="L14156" s="3">
        <v>71050</v>
      </c>
      <c r="M14156" s="2" t="s">
        <v>17387</v>
      </c>
      <c r="N14156" s="4" t="s">
        <v>21</v>
      </c>
    </row>
    <row r="14157" spans="1:14" x14ac:dyDescent="0.25">
      <c r="A14157" s="1" t="s">
        <v>367</v>
      </c>
      <c r="B14157" s="2" t="s">
        <v>113</v>
      </c>
      <c r="C14157" s="2" t="s">
        <v>113</v>
      </c>
      <c r="D14157" s="2" t="s">
        <v>114</v>
      </c>
      <c r="E14157" s="2" t="s">
        <v>12028</v>
      </c>
      <c r="F14157" s="2">
        <v>31162200</v>
      </c>
      <c r="G14157" s="2" t="s">
        <v>511</v>
      </c>
      <c r="H14157" s="2">
        <v>4</v>
      </c>
      <c r="I14157" s="2">
        <v>6</v>
      </c>
      <c r="J14157" s="2">
        <v>10</v>
      </c>
      <c r="K14157" s="2">
        <v>1</v>
      </c>
      <c r="L14157" s="3">
        <v>91525</v>
      </c>
      <c r="M14157" s="2" t="s">
        <v>17387</v>
      </c>
      <c r="N14157" s="4" t="s">
        <v>21</v>
      </c>
    </row>
    <row r="14158" spans="1:14" x14ac:dyDescent="0.25">
      <c r="A14158" s="1" t="s">
        <v>367</v>
      </c>
      <c r="B14158" s="2" t="s">
        <v>113</v>
      </c>
      <c r="C14158" s="2" t="s">
        <v>113</v>
      </c>
      <c r="D14158" s="2" t="s">
        <v>114</v>
      </c>
      <c r="E14158" s="2" t="s">
        <v>12029</v>
      </c>
      <c r="F14158" s="2">
        <v>31162200</v>
      </c>
      <c r="G14158" s="2" t="s">
        <v>511</v>
      </c>
      <c r="H14158" s="2">
        <v>4</v>
      </c>
      <c r="I14158" s="2">
        <v>6</v>
      </c>
      <c r="J14158" s="2">
        <v>10</v>
      </c>
      <c r="K14158" s="2">
        <v>1</v>
      </c>
      <c r="L14158" s="3">
        <v>82880</v>
      </c>
      <c r="M14158" s="2" t="s">
        <v>17387</v>
      </c>
      <c r="N14158" s="4" t="s">
        <v>21</v>
      </c>
    </row>
    <row r="14159" spans="1:14" x14ac:dyDescent="0.25">
      <c r="A14159" s="1" t="s">
        <v>367</v>
      </c>
      <c r="B14159" s="2" t="s">
        <v>113</v>
      </c>
      <c r="C14159" s="2" t="s">
        <v>113</v>
      </c>
      <c r="D14159" s="2" t="s">
        <v>114</v>
      </c>
      <c r="E14159" s="2" t="s">
        <v>12030</v>
      </c>
      <c r="F14159" s="2">
        <v>31162200</v>
      </c>
      <c r="G14159" s="2" t="s">
        <v>511</v>
      </c>
      <c r="H14159" s="2">
        <v>4</v>
      </c>
      <c r="I14159" s="2">
        <v>6</v>
      </c>
      <c r="J14159" s="2">
        <v>10</v>
      </c>
      <c r="K14159" s="2">
        <v>1</v>
      </c>
      <c r="L14159" s="3">
        <v>106575</v>
      </c>
      <c r="M14159" s="2" t="s">
        <v>17387</v>
      </c>
      <c r="N14159" s="4" t="s">
        <v>21</v>
      </c>
    </row>
    <row r="14160" spans="1:14" x14ac:dyDescent="0.25">
      <c r="A14160" s="1" t="s">
        <v>367</v>
      </c>
      <c r="B14160" s="2" t="s">
        <v>113</v>
      </c>
      <c r="C14160" s="2" t="s">
        <v>113</v>
      </c>
      <c r="D14160" s="2" t="s">
        <v>114</v>
      </c>
      <c r="E14160" s="2" t="s">
        <v>12031</v>
      </c>
      <c r="F14160" s="2">
        <v>31162400</v>
      </c>
      <c r="G14160" s="2" t="s">
        <v>511</v>
      </c>
      <c r="H14160" s="2">
        <v>4</v>
      </c>
      <c r="I14160" s="2">
        <v>6</v>
      </c>
      <c r="J14160" s="2">
        <v>10</v>
      </c>
      <c r="K14160" s="2">
        <v>1</v>
      </c>
      <c r="L14160" s="3">
        <v>65050</v>
      </c>
      <c r="M14160" s="2" t="s">
        <v>0</v>
      </c>
      <c r="N14160" s="4" t="s">
        <v>21</v>
      </c>
    </row>
    <row r="14161" spans="1:14" x14ac:dyDescent="0.25">
      <c r="A14161" s="1" t="s">
        <v>367</v>
      </c>
      <c r="B14161" s="2" t="s">
        <v>113</v>
      </c>
      <c r="C14161" s="2" t="s">
        <v>113</v>
      </c>
      <c r="D14161" s="2" t="s">
        <v>114</v>
      </c>
      <c r="E14161" s="2" t="s">
        <v>12032</v>
      </c>
      <c r="F14161" s="2">
        <v>23271800</v>
      </c>
      <c r="G14161" s="2" t="s">
        <v>511</v>
      </c>
      <c r="H14161" s="2">
        <v>4</v>
      </c>
      <c r="I14161" s="2">
        <v>6</v>
      </c>
      <c r="J14161" s="2">
        <v>10</v>
      </c>
      <c r="K14161" s="2">
        <v>4</v>
      </c>
      <c r="L14161" s="3">
        <v>900000</v>
      </c>
      <c r="M14161" s="2" t="s">
        <v>0</v>
      </c>
      <c r="N14161" s="4" t="s">
        <v>21</v>
      </c>
    </row>
    <row r="14162" spans="1:14" x14ac:dyDescent="0.25">
      <c r="A14162" s="1" t="s">
        <v>367</v>
      </c>
      <c r="B14162" s="2" t="s">
        <v>113</v>
      </c>
      <c r="C14162" s="2" t="s">
        <v>113</v>
      </c>
      <c r="D14162" s="2" t="s">
        <v>114</v>
      </c>
      <c r="E14162" s="2" t="s">
        <v>12033</v>
      </c>
      <c r="F14162" s="2">
        <v>31161500</v>
      </c>
      <c r="G14162" s="2" t="s">
        <v>511</v>
      </c>
      <c r="H14162" s="2">
        <v>4</v>
      </c>
      <c r="I14162" s="2">
        <v>6</v>
      </c>
      <c r="J14162" s="2">
        <v>10</v>
      </c>
      <c r="K14162" s="2">
        <v>30</v>
      </c>
      <c r="L14162" s="3">
        <v>124950</v>
      </c>
      <c r="M14162" s="2" t="s">
        <v>0</v>
      </c>
      <c r="N14162" s="4" t="s">
        <v>21</v>
      </c>
    </row>
    <row r="14163" spans="1:14" x14ac:dyDescent="0.25">
      <c r="A14163" s="1" t="s">
        <v>367</v>
      </c>
      <c r="B14163" s="2" t="s">
        <v>113</v>
      </c>
      <c r="C14163" s="2" t="s">
        <v>113</v>
      </c>
      <c r="D14163" s="2" t="s">
        <v>114</v>
      </c>
      <c r="E14163" s="2" t="s">
        <v>12034</v>
      </c>
      <c r="F14163" s="2">
        <v>31161500</v>
      </c>
      <c r="G14163" s="2" t="s">
        <v>511</v>
      </c>
      <c r="H14163" s="2">
        <v>4</v>
      </c>
      <c r="I14163" s="2">
        <v>6</v>
      </c>
      <c r="J14163" s="2">
        <v>10</v>
      </c>
      <c r="K14163" s="2">
        <v>30</v>
      </c>
      <c r="L14163" s="3">
        <v>122400</v>
      </c>
      <c r="M14163" s="2" t="s">
        <v>0</v>
      </c>
      <c r="N14163" s="4" t="s">
        <v>21</v>
      </c>
    </row>
    <row r="14164" spans="1:14" x14ac:dyDescent="0.25">
      <c r="A14164" s="1" t="s">
        <v>367</v>
      </c>
      <c r="B14164" s="2" t="s">
        <v>113</v>
      </c>
      <c r="C14164" s="2" t="s">
        <v>113</v>
      </c>
      <c r="D14164" s="2" t="s">
        <v>114</v>
      </c>
      <c r="E14164" s="2" t="s">
        <v>12035</v>
      </c>
      <c r="F14164" s="2">
        <v>31161500</v>
      </c>
      <c r="G14164" s="2" t="s">
        <v>511</v>
      </c>
      <c r="H14164" s="2">
        <v>4</v>
      </c>
      <c r="I14164" s="2">
        <v>6</v>
      </c>
      <c r="J14164" s="2">
        <v>10</v>
      </c>
      <c r="K14164" s="2">
        <v>30</v>
      </c>
      <c r="L14164" s="3">
        <v>161850</v>
      </c>
      <c r="M14164" s="2" t="s">
        <v>0</v>
      </c>
      <c r="N14164" s="4" t="s">
        <v>21</v>
      </c>
    </row>
    <row r="14165" spans="1:14" x14ac:dyDescent="0.25">
      <c r="A14165" s="1" t="s">
        <v>367</v>
      </c>
      <c r="B14165" s="2" t="s">
        <v>113</v>
      </c>
      <c r="C14165" s="2" t="s">
        <v>113</v>
      </c>
      <c r="D14165" s="2" t="s">
        <v>114</v>
      </c>
      <c r="E14165" s="2" t="s">
        <v>12036</v>
      </c>
      <c r="F14165" s="2">
        <v>31161500</v>
      </c>
      <c r="G14165" s="2" t="s">
        <v>511</v>
      </c>
      <c r="H14165" s="2">
        <v>4</v>
      </c>
      <c r="I14165" s="2">
        <v>6</v>
      </c>
      <c r="J14165" s="2">
        <v>10</v>
      </c>
      <c r="K14165" s="2">
        <v>100</v>
      </c>
      <c r="L14165" s="3">
        <v>108000</v>
      </c>
      <c r="M14165" s="2" t="s">
        <v>0</v>
      </c>
      <c r="N14165" s="4" t="s">
        <v>21</v>
      </c>
    </row>
    <row r="14166" spans="1:14" x14ac:dyDescent="0.25">
      <c r="A14166" s="1" t="s">
        <v>367</v>
      </c>
      <c r="B14166" s="2" t="s">
        <v>113</v>
      </c>
      <c r="C14166" s="2" t="s">
        <v>113</v>
      </c>
      <c r="D14166" s="2" t="s">
        <v>114</v>
      </c>
      <c r="E14166" s="2" t="s">
        <v>12037</v>
      </c>
      <c r="F14166" s="2">
        <v>31161500</v>
      </c>
      <c r="G14166" s="2" t="s">
        <v>511</v>
      </c>
      <c r="H14166" s="2">
        <v>4</v>
      </c>
      <c r="I14166" s="2">
        <v>6</v>
      </c>
      <c r="J14166" s="2">
        <v>10</v>
      </c>
      <c r="K14166" s="2">
        <v>80</v>
      </c>
      <c r="L14166" s="3">
        <v>331200</v>
      </c>
      <c r="M14166" s="2" t="s">
        <v>0</v>
      </c>
      <c r="N14166" s="4" t="s">
        <v>21</v>
      </c>
    </row>
    <row r="14167" spans="1:14" x14ac:dyDescent="0.25">
      <c r="A14167" s="1" t="s">
        <v>367</v>
      </c>
      <c r="B14167" s="2" t="s">
        <v>113</v>
      </c>
      <c r="C14167" s="2" t="s">
        <v>113</v>
      </c>
      <c r="D14167" s="2" t="s">
        <v>114</v>
      </c>
      <c r="E14167" s="2" t="s">
        <v>12038</v>
      </c>
      <c r="F14167" s="2">
        <v>31161500</v>
      </c>
      <c r="G14167" s="2" t="s">
        <v>511</v>
      </c>
      <c r="H14167" s="2">
        <v>4</v>
      </c>
      <c r="I14167" s="2">
        <v>6</v>
      </c>
      <c r="J14167" s="2">
        <v>10</v>
      </c>
      <c r="K14167" s="2">
        <v>80</v>
      </c>
      <c r="L14167" s="3">
        <v>360000</v>
      </c>
      <c r="M14167" s="2" t="s">
        <v>0</v>
      </c>
      <c r="N14167" s="4" t="s">
        <v>21</v>
      </c>
    </row>
    <row r="14168" spans="1:14" x14ac:dyDescent="0.25">
      <c r="A14168" s="1" t="s">
        <v>367</v>
      </c>
      <c r="B14168" s="2" t="s">
        <v>113</v>
      </c>
      <c r="C14168" s="2" t="s">
        <v>113</v>
      </c>
      <c r="D14168" s="2" t="s">
        <v>114</v>
      </c>
      <c r="E14168" s="2" t="s">
        <v>12039</v>
      </c>
      <c r="F14168" s="2">
        <v>31161500</v>
      </c>
      <c r="G14168" s="2" t="s">
        <v>511</v>
      </c>
      <c r="H14168" s="2">
        <v>4</v>
      </c>
      <c r="I14168" s="2">
        <v>6</v>
      </c>
      <c r="J14168" s="2">
        <v>10</v>
      </c>
      <c r="K14168" s="2">
        <v>80</v>
      </c>
      <c r="L14168" s="3">
        <v>360000</v>
      </c>
      <c r="M14168" s="2" t="s">
        <v>0</v>
      </c>
      <c r="N14168" s="4" t="s">
        <v>21</v>
      </c>
    </row>
    <row r="14169" spans="1:14" x14ac:dyDescent="0.25">
      <c r="A14169" s="1" t="s">
        <v>367</v>
      </c>
      <c r="B14169" s="2" t="s">
        <v>113</v>
      </c>
      <c r="C14169" s="2" t="s">
        <v>113</v>
      </c>
      <c r="D14169" s="2" t="s">
        <v>114</v>
      </c>
      <c r="E14169" s="2" t="s">
        <v>12040</v>
      </c>
      <c r="F14169" s="2">
        <v>31161500</v>
      </c>
      <c r="G14169" s="2" t="s">
        <v>511</v>
      </c>
      <c r="H14169" s="2">
        <v>4</v>
      </c>
      <c r="I14169" s="2">
        <v>6</v>
      </c>
      <c r="J14169" s="2">
        <v>10</v>
      </c>
      <c r="K14169" s="2">
        <v>100</v>
      </c>
      <c r="L14169" s="3">
        <v>216000</v>
      </c>
      <c r="M14169" s="2" t="s">
        <v>0</v>
      </c>
      <c r="N14169" s="4" t="s">
        <v>21</v>
      </c>
    </row>
    <row r="14170" spans="1:14" x14ac:dyDescent="0.25">
      <c r="A14170" s="1" t="s">
        <v>367</v>
      </c>
      <c r="B14170" s="2" t="s">
        <v>113</v>
      </c>
      <c r="C14170" s="2" t="s">
        <v>113</v>
      </c>
      <c r="D14170" s="2" t="s">
        <v>114</v>
      </c>
      <c r="E14170" s="2" t="s">
        <v>12041</v>
      </c>
      <c r="F14170" s="2">
        <v>31161500</v>
      </c>
      <c r="G14170" s="2" t="s">
        <v>511</v>
      </c>
      <c r="H14170" s="2">
        <v>4</v>
      </c>
      <c r="I14170" s="2">
        <v>6</v>
      </c>
      <c r="J14170" s="2">
        <v>10</v>
      </c>
      <c r="K14170" s="2">
        <v>100</v>
      </c>
      <c r="L14170" s="3">
        <v>342000</v>
      </c>
      <c r="M14170" s="2" t="s">
        <v>0</v>
      </c>
      <c r="N14170" s="4" t="s">
        <v>21</v>
      </c>
    </row>
    <row r="14171" spans="1:14" x14ac:dyDescent="0.25">
      <c r="A14171" s="1" t="s">
        <v>367</v>
      </c>
      <c r="B14171" s="2" t="s">
        <v>113</v>
      </c>
      <c r="C14171" s="2" t="s">
        <v>113</v>
      </c>
      <c r="D14171" s="2" t="s">
        <v>114</v>
      </c>
      <c r="E14171" s="2" t="s">
        <v>12042</v>
      </c>
      <c r="F14171" s="2">
        <v>31161500</v>
      </c>
      <c r="G14171" s="2" t="s">
        <v>511</v>
      </c>
      <c r="H14171" s="2">
        <v>4</v>
      </c>
      <c r="I14171" s="2">
        <v>6</v>
      </c>
      <c r="J14171" s="2">
        <v>10</v>
      </c>
      <c r="K14171" s="2">
        <v>100</v>
      </c>
      <c r="L14171" s="3">
        <v>324000</v>
      </c>
      <c r="M14171" s="2" t="s">
        <v>0</v>
      </c>
      <c r="N14171" s="4" t="s">
        <v>21</v>
      </c>
    </row>
    <row r="14172" spans="1:14" x14ac:dyDescent="0.25">
      <c r="A14172" s="1" t="s">
        <v>367</v>
      </c>
      <c r="B14172" s="2" t="s">
        <v>113</v>
      </c>
      <c r="C14172" s="2" t="s">
        <v>113</v>
      </c>
      <c r="D14172" s="2" t="s">
        <v>114</v>
      </c>
      <c r="E14172" s="2" t="s">
        <v>12043</v>
      </c>
      <c r="F14172" s="2">
        <v>31161500</v>
      </c>
      <c r="G14172" s="2" t="s">
        <v>511</v>
      </c>
      <c r="H14172" s="2">
        <v>4</v>
      </c>
      <c r="I14172" s="2">
        <v>6</v>
      </c>
      <c r="J14172" s="2">
        <v>10</v>
      </c>
      <c r="K14172" s="2">
        <v>80</v>
      </c>
      <c r="L14172" s="3">
        <v>403200</v>
      </c>
      <c r="M14172" s="2" t="s">
        <v>0</v>
      </c>
      <c r="N14172" s="4" t="s">
        <v>21</v>
      </c>
    </row>
    <row r="14173" spans="1:14" x14ac:dyDescent="0.25">
      <c r="A14173" s="1" t="s">
        <v>367</v>
      </c>
      <c r="B14173" s="2" t="s">
        <v>113</v>
      </c>
      <c r="C14173" s="2" t="s">
        <v>113</v>
      </c>
      <c r="D14173" s="2" t="s">
        <v>114</v>
      </c>
      <c r="E14173" s="2" t="s">
        <v>12044</v>
      </c>
      <c r="F14173" s="2">
        <v>31161500</v>
      </c>
      <c r="G14173" s="2" t="s">
        <v>511</v>
      </c>
      <c r="H14173" s="2">
        <v>4</v>
      </c>
      <c r="I14173" s="2">
        <v>6</v>
      </c>
      <c r="J14173" s="2">
        <v>10</v>
      </c>
      <c r="K14173" s="2">
        <v>100</v>
      </c>
      <c r="L14173" s="3">
        <v>144000</v>
      </c>
      <c r="M14173" s="2" t="s">
        <v>0</v>
      </c>
      <c r="N14173" s="4" t="s">
        <v>21</v>
      </c>
    </row>
    <row r="14174" spans="1:14" x14ac:dyDescent="0.25">
      <c r="A14174" s="1" t="s">
        <v>367</v>
      </c>
      <c r="B14174" s="2" t="s">
        <v>113</v>
      </c>
      <c r="C14174" s="2" t="s">
        <v>113</v>
      </c>
      <c r="D14174" s="2" t="s">
        <v>114</v>
      </c>
      <c r="E14174" s="2" t="s">
        <v>12045</v>
      </c>
      <c r="F14174" s="2">
        <v>31161500</v>
      </c>
      <c r="G14174" s="2" t="s">
        <v>511</v>
      </c>
      <c r="H14174" s="2">
        <v>4</v>
      </c>
      <c r="I14174" s="2">
        <v>6</v>
      </c>
      <c r="J14174" s="2">
        <v>10</v>
      </c>
      <c r="K14174" s="2">
        <v>1</v>
      </c>
      <c r="L14174" s="3">
        <v>2160</v>
      </c>
      <c r="M14174" s="2" t="s">
        <v>0</v>
      </c>
      <c r="N14174" s="4" t="s">
        <v>21</v>
      </c>
    </row>
    <row r="14175" spans="1:14" x14ac:dyDescent="0.25">
      <c r="A14175" s="1" t="s">
        <v>367</v>
      </c>
      <c r="B14175" s="2" t="s">
        <v>113</v>
      </c>
      <c r="C14175" s="2" t="s">
        <v>113</v>
      </c>
      <c r="D14175" s="2" t="s">
        <v>114</v>
      </c>
      <c r="E14175" s="2" t="s">
        <v>12046</v>
      </c>
      <c r="F14175" s="2">
        <v>31161500</v>
      </c>
      <c r="G14175" s="2" t="s">
        <v>511</v>
      </c>
      <c r="H14175" s="2">
        <v>4</v>
      </c>
      <c r="I14175" s="2">
        <v>6</v>
      </c>
      <c r="J14175" s="2">
        <v>10</v>
      </c>
      <c r="K14175" s="2">
        <v>100</v>
      </c>
      <c r="L14175" s="3">
        <v>180000</v>
      </c>
      <c r="M14175" s="2" t="s">
        <v>0</v>
      </c>
      <c r="N14175" s="4" t="s">
        <v>21</v>
      </c>
    </row>
    <row r="14176" spans="1:14" x14ac:dyDescent="0.25">
      <c r="A14176" s="1" t="s">
        <v>367</v>
      </c>
      <c r="B14176" s="2" t="s">
        <v>113</v>
      </c>
      <c r="C14176" s="2" t="s">
        <v>113</v>
      </c>
      <c r="D14176" s="2" t="s">
        <v>114</v>
      </c>
      <c r="E14176" s="2" t="s">
        <v>12047</v>
      </c>
      <c r="F14176" s="2">
        <v>31161500</v>
      </c>
      <c r="G14176" s="2" t="s">
        <v>511</v>
      </c>
      <c r="H14176" s="2">
        <v>4</v>
      </c>
      <c r="I14176" s="2">
        <v>6</v>
      </c>
      <c r="J14176" s="2">
        <v>10</v>
      </c>
      <c r="K14176" s="2">
        <v>80</v>
      </c>
      <c r="L14176" s="3">
        <v>1137600</v>
      </c>
      <c r="M14176" s="2" t="s">
        <v>0</v>
      </c>
      <c r="N14176" s="4" t="s">
        <v>21</v>
      </c>
    </row>
    <row r="14177" spans="1:14" x14ac:dyDescent="0.25">
      <c r="A14177" s="1" t="s">
        <v>367</v>
      </c>
      <c r="B14177" s="2" t="s">
        <v>113</v>
      </c>
      <c r="C14177" s="2" t="s">
        <v>113</v>
      </c>
      <c r="D14177" s="2" t="s">
        <v>114</v>
      </c>
      <c r="E14177" s="2" t="s">
        <v>12048</v>
      </c>
      <c r="F14177" s="2">
        <v>31161500</v>
      </c>
      <c r="G14177" s="2" t="s">
        <v>511</v>
      </c>
      <c r="H14177" s="2">
        <v>4</v>
      </c>
      <c r="I14177" s="2">
        <v>6</v>
      </c>
      <c r="J14177" s="2">
        <v>10</v>
      </c>
      <c r="K14177" s="2">
        <v>40</v>
      </c>
      <c r="L14177" s="3">
        <v>583200</v>
      </c>
      <c r="M14177" s="2" t="s">
        <v>0</v>
      </c>
      <c r="N14177" s="4" t="s">
        <v>21</v>
      </c>
    </row>
    <row r="14178" spans="1:14" x14ac:dyDescent="0.25">
      <c r="A14178" s="1" t="s">
        <v>367</v>
      </c>
      <c r="B14178" s="2" t="s">
        <v>113</v>
      </c>
      <c r="C14178" s="2" t="s">
        <v>113</v>
      </c>
      <c r="D14178" s="2" t="s">
        <v>114</v>
      </c>
      <c r="E14178" s="2" t="s">
        <v>12049</v>
      </c>
      <c r="F14178" s="2">
        <v>31161500</v>
      </c>
      <c r="G14178" s="2" t="s">
        <v>511</v>
      </c>
      <c r="H14178" s="2">
        <v>4</v>
      </c>
      <c r="I14178" s="2">
        <v>6</v>
      </c>
      <c r="J14178" s="2">
        <v>10</v>
      </c>
      <c r="K14178" s="2">
        <v>80</v>
      </c>
      <c r="L14178" s="3">
        <v>1036800</v>
      </c>
      <c r="M14178" s="2" t="s">
        <v>0</v>
      </c>
      <c r="N14178" s="4" t="s">
        <v>21</v>
      </c>
    </row>
    <row r="14179" spans="1:14" x14ac:dyDescent="0.25">
      <c r="A14179" s="1" t="s">
        <v>367</v>
      </c>
      <c r="B14179" s="2" t="s">
        <v>113</v>
      </c>
      <c r="C14179" s="2" t="s">
        <v>113</v>
      </c>
      <c r="D14179" s="2" t="s">
        <v>114</v>
      </c>
      <c r="E14179" s="2" t="s">
        <v>12050</v>
      </c>
      <c r="F14179" s="2">
        <v>31161500</v>
      </c>
      <c r="G14179" s="2" t="s">
        <v>511</v>
      </c>
      <c r="H14179" s="2">
        <v>4</v>
      </c>
      <c r="I14179" s="2">
        <v>6</v>
      </c>
      <c r="J14179" s="2">
        <v>10</v>
      </c>
      <c r="K14179" s="2">
        <v>80</v>
      </c>
      <c r="L14179" s="3">
        <v>532800</v>
      </c>
      <c r="M14179" s="2" t="s">
        <v>0</v>
      </c>
      <c r="N14179" s="4" t="s">
        <v>21</v>
      </c>
    </row>
    <row r="14180" spans="1:14" x14ac:dyDescent="0.25">
      <c r="A14180" s="1" t="s">
        <v>367</v>
      </c>
      <c r="B14180" s="2" t="s">
        <v>113</v>
      </c>
      <c r="C14180" s="2" t="s">
        <v>113</v>
      </c>
      <c r="D14180" s="2" t="s">
        <v>114</v>
      </c>
      <c r="E14180" s="2" t="s">
        <v>12051</v>
      </c>
      <c r="F14180" s="2">
        <v>31161500</v>
      </c>
      <c r="G14180" s="2" t="s">
        <v>511</v>
      </c>
      <c r="H14180" s="2">
        <v>4</v>
      </c>
      <c r="I14180" s="2">
        <v>6</v>
      </c>
      <c r="J14180" s="2">
        <v>10</v>
      </c>
      <c r="K14180" s="2">
        <v>100</v>
      </c>
      <c r="L14180" s="3">
        <v>252000</v>
      </c>
      <c r="M14180" s="2" t="s">
        <v>0</v>
      </c>
      <c r="N14180" s="4" t="s">
        <v>21</v>
      </c>
    </row>
    <row r="14181" spans="1:14" x14ac:dyDescent="0.25">
      <c r="A14181" s="1" t="s">
        <v>367</v>
      </c>
      <c r="B14181" s="2" t="s">
        <v>113</v>
      </c>
      <c r="C14181" s="2" t="s">
        <v>113</v>
      </c>
      <c r="D14181" s="2" t="s">
        <v>114</v>
      </c>
      <c r="E14181" s="2" t="s">
        <v>12052</v>
      </c>
      <c r="F14181" s="2">
        <v>31161500</v>
      </c>
      <c r="G14181" s="2" t="s">
        <v>511</v>
      </c>
      <c r="H14181" s="2">
        <v>4</v>
      </c>
      <c r="I14181" s="2">
        <v>6</v>
      </c>
      <c r="J14181" s="2">
        <v>10</v>
      </c>
      <c r="K14181" s="2">
        <v>100</v>
      </c>
      <c r="L14181" s="3">
        <v>90000</v>
      </c>
      <c r="M14181" s="2" t="s">
        <v>0</v>
      </c>
      <c r="N14181" s="4" t="s">
        <v>21</v>
      </c>
    </row>
    <row r="14182" spans="1:14" x14ac:dyDescent="0.25">
      <c r="A14182" s="1" t="s">
        <v>367</v>
      </c>
      <c r="B14182" s="2" t="s">
        <v>113</v>
      </c>
      <c r="C14182" s="2" t="s">
        <v>113</v>
      </c>
      <c r="D14182" s="2" t="s">
        <v>114</v>
      </c>
      <c r="E14182" s="2" t="s">
        <v>12053</v>
      </c>
      <c r="F14182" s="2">
        <v>31161500</v>
      </c>
      <c r="G14182" s="2" t="s">
        <v>511</v>
      </c>
      <c r="H14182" s="2">
        <v>4</v>
      </c>
      <c r="I14182" s="2">
        <v>6</v>
      </c>
      <c r="J14182" s="2">
        <v>10</v>
      </c>
      <c r="K14182" s="2">
        <v>100</v>
      </c>
      <c r="L14182" s="3">
        <v>144000</v>
      </c>
      <c r="M14182" s="2" t="s">
        <v>0</v>
      </c>
      <c r="N14182" s="4" t="s">
        <v>21</v>
      </c>
    </row>
    <row r="14183" spans="1:14" x14ac:dyDescent="0.25">
      <c r="A14183" s="1" t="s">
        <v>367</v>
      </c>
      <c r="B14183" s="2" t="s">
        <v>113</v>
      </c>
      <c r="C14183" s="2" t="s">
        <v>113</v>
      </c>
      <c r="D14183" s="2" t="s">
        <v>114</v>
      </c>
      <c r="E14183" s="2" t="s">
        <v>12054</v>
      </c>
      <c r="F14183" s="2">
        <v>31161500</v>
      </c>
      <c r="G14183" s="2" t="s">
        <v>511</v>
      </c>
      <c r="H14183" s="2">
        <v>4</v>
      </c>
      <c r="I14183" s="2">
        <v>6</v>
      </c>
      <c r="J14183" s="2">
        <v>10</v>
      </c>
      <c r="K14183" s="2">
        <v>100</v>
      </c>
      <c r="L14183" s="3">
        <v>108000</v>
      </c>
      <c r="M14183" s="2" t="s">
        <v>0</v>
      </c>
      <c r="N14183" s="4" t="s">
        <v>21</v>
      </c>
    </row>
    <row r="14184" spans="1:14" x14ac:dyDescent="0.25">
      <c r="A14184" s="1" t="s">
        <v>367</v>
      </c>
      <c r="B14184" s="2" t="s">
        <v>113</v>
      </c>
      <c r="C14184" s="2" t="s">
        <v>113</v>
      </c>
      <c r="D14184" s="2" t="s">
        <v>114</v>
      </c>
      <c r="E14184" s="2" t="s">
        <v>12055</v>
      </c>
      <c r="F14184" s="2">
        <v>31161500</v>
      </c>
      <c r="G14184" s="2" t="s">
        <v>511</v>
      </c>
      <c r="H14184" s="2">
        <v>4</v>
      </c>
      <c r="I14184" s="2">
        <v>6</v>
      </c>
      <c r="J14184" s="2">
        <v>10</v>
      </c>
      <c r="K14184" s="2">
        <v>100</v>
      </c>
      <c r="L14184" s="3">
        <v>144000</v>
      </c>
      <c r="M14184" s="2" t="s">
        <v>0</v>
      </c>
      <c r="N14184" s="4" t="s">
        <v>21</v>
      </c>
    </row>
    <row r="14185" spans="1:14" x14ac:dyDescent="0.25">
      <c r="A14185" s="1" t="s">
        <v>367</v>
      </c>
      <c r="B14185" s="2" t="s">
        <v>113</v>
      </c>
      <c r="C14185" s="2" t="s">
        <v>113</v>
      </c>
      <c r="D14185" s="2" t="s">
        <v>114</v>
      </c>
      <c r="E14185" s="2" t="s">
        <v>12056</v>
      </c>
      <c r="F14185" s="2">
        <v>31161500</v>
      </c>
      <c r="G14185" s="2" t="s">
        <v>511</v>
      </c>
      <c r="H14185" s="2">
        <v>4</v>
      </c>
      <c r="I14185" s="2">
        <v>6</v>
      </c>
      <c r="J14185" s="2">
        <v>10</v>
      </c>
      <c r="K14185" s="2">
        <v>100</v>
      </c>
      <c r="L14185" s="3">
        <v>162000</v>
      </c>
      <c r="M14185" s="2" t="s">
        <v>0</v>
      </c>
      <c r="N14185" s="4" t="s">
        <v>21</v>
      </c>
    </row>
    <row r="14186" spans="1:14" x14ac:dyDescent="0.25">
      <c r="A14186" s="1" t="s">
        <v>367</v>
      </c>
      <c r="B14186" s="2" t="s">
        <v>113</v>
      </c>
      <c r="C14186" s="2" t="s">
        <v>113</v>
      </c>
      <c r="D14186" s="2" t="s">
        <v>114</v>
      </c>
      <c r="E14186" s="2" t="s">
        <v>12057</v>
      </c>
      <c r="F14186" s="2">
        <v>31161500</v>
      </c>
      <c r="G14186" s="2" t="s">
        <v>511</v>
      </c>
      <c r="H14186" s="2">
        <v>4</v>
      </c>
      <c r="I14186" s="2">
        <v>6</v>
      </c>
      <c r="J14186" s="2">
        <v>10</v>
      </c>
      <c r="K14186" s="2">
        <v>100</v>
      </c>
      <c r="L14186" s="3">
        <v>252000</v>
      </c>
      <c r="M14186" s="2" t="s">
        <v>0</v>
      </c>
      <c r="N14186" s="4" t="s">
        <v>21</v>
      </c>
    </row>
    <row r="14187" spans="1:14" x14ac:dyDescent="0.25">
      <c r="A14187" s="1" t="s">
        <v>367</v>
      </c>
      <c r="B14187" s="2" t="s">
        <v>113</v>
      </c>
      <c r="C14187" s="2" t="s">
        <v>113</v>
      </c>
      <c r="D14187" s="2" t="s">
        <v>114</v>
      </c>
      <c r="E14187" s="2" t="s">
        <v>12058</v>
      </c>
      <c r="F14187" s="2">
        <v>31161500</v>
      </c>
      <c r="G14187" s="2" t="s">
        <v>511</v>
      </c>
      <c r="H14187" s="2">
        <v>4</v>
      </c>
      <c r="I14187" s="2">
        <v>6</v>
      </c>
      <c r="J14187" s="2">
        <v>10</v>
      </c>
      <c r="K14187" s="2">
        <v>100</v>
      </c>
      <c r="L14187" s="3">
        <v>126000</v>
      </c>
      <c r="M14187" s="2" t="s">
        <v>0</v>
      </c>
      <c r="N14187" s="4" t="s">
        <v>21</v>
      </c>
    </row>
    <row r="14188" spans="1:14" x14ac:dyDescent="0.25">
      <c r="A14188" s="1" t="s">
        <v>367</v>
      </c>
      <c r="B14188" s="2" t="s">
        <v>113</v>
      </c>
      <c r="C14188" s="2" t="s">
        <v>113</v>
      </c>
      <c r="D14188" s="2" t="s">
        <v>114</v>
      </c>
      <c r="E14188" s="2" t="s">
        <v>12059</v>
      </c>
      <c r="F14188" s="2">
        <v>31161500</v>
      </c>
      <c r="G14188" s="2" t="s">
        <v>511</v>
      </c>
      <c r="H14188" s="2">
        <v>4</v>
      </c>
      <c r="I14188" s="2">
        <v>6</v>
      </c>
      <c r="J14188" s="2">
        <v>10</v>
      </c>
      <c r="K14188" s="2">
        <v>100</v>
      </c>
      <c r="L14188" s="3">
        <v>306000</v>
      </c>
      <c r="M14188" s="2" t="s">
        <v>0</v>
      </c>
      <c r="N14188" s="4" t="s">
        <v>21</v>
      </c>
    </row>
    <row r="14189" spans="1:14" x14ac:dyDescent="0.25">
      <c r="A14189" s="1" t="s">
        <v>367</v>
      </c>
      <c r="B14189" s="2" t="s">
        <v>113</v>
      </c>
      <c r="C14189" s="2" t="s">
        <v>113</v>
      </c>
      <c r="D14189" s="2" t="s">
        <v>114</v>
      </c>
      <c r="E14189" s="2" t="s">
        <v>12060</v>
      </c>
      <c r="F14189" s="2">
        <v>31161500</v>
      </c>
      <c r="G14189" s="2" t="s">
        <v>511</v>
      </c>
      <c r="H14189" s="2">
        <v>4</v>
      </c>
      <c r="I14189" s="2">
        <v>6</v>
      </c>
      <c r="J14189" s="2">
        <v>10</v>
      </c>
      <c r="K14189" s="2">
        <v>100</v>
      </c>
      <c r="L14189" s="3">
        <v>198000</v>
      </c>
      <c r="M14189" s="2" t="s">
        <v>0</v>
      </c>
      <c r="N14189" s="4" t="s">
        <v>21</v>
      </c>
    </row>
    <row r="14190" spans="1:14" x14ac:dyDescent="0.25">
      <c r="A14190" s="1" t="s">
        <v>367</v>
      </c>
      <c r="B14190" s="2" t="s">
        <v>113</v>
      </c>
      <c r="C14190" s="2" t="s">
        <v>113</v>
      </c>
      <c r="D14190" s="2" t="s">
        <v>114</v>
      </c>
      <c r="E14190" s="2" t="s">
        <v>12061</v>
      </c>
      <c r="F14190" s="2">
        <v>31161500</v>
      </c>
      <c r="G14190" s="2" t="s">
        <v>511</v>
      </c>
      <c r="H14190" s="2">
        <v>4</v>
      </c>
      <c r="I14190" s="2">
        <v>6</v>
      </c>
      <c r="J14190" s="2">
        <v>10</v>
      </c>
      <c r="K14190" s="2">
        <v>100</v>
      </c>
      <c r="L14190" s="3">
        <v>162000</v>
      </c>
      <c r="M14190" s="2" t="s">
        <v>0</v>
      </c>
      <c r="N14190" s="4" t="s">
        <v>21</v>
      </c>
    </row>
    <row r="14191" spans="1:14" x14ac:dyDescent="0.25">
      <c r="A14191" s="1" t="s">
        <v>367</v>
      </c>
      <c r="B14191" s="2" t="s">
        <v>113</v>
      </c>
      <c r="C14191" s="2" t="s">
        <v>113</v>
      </c>
      <c r="D14191" s="2" t="s">
        <v>114</v>
      </c>
      <c r="E14191" s="2" t="s">
        <v>12062</v>
      </c>
      <c r="F14191" s="2">
        <v>31161500</v>
      </c>
      <c r="G14191" s="2" t="s">
        <v>511</v>
      </c>
      <c r="H14191" s="2">
        <v>4</v>
      </c>
      <c r="I14191" s="2">
        <v>6</v>
      </c>
      <c r="J14191" s="2">
        <v>10</v>
      </c>
      <c r="K14191" s="2">
        <v>100</v>
      </c>
      <c r="L14191" s="3">
        <v>180000</v>
      </c>
      <c r="M14191" s="2" t="s">
        <v>0</v>
      </c>
      <c r="N14191" s="4" t="s">
        <v>21</v>
      </c>
    </row>
    <row r="14192" spans="1:14" x14ac:dyDescent="0.25">
      <c r="A14192" s="1" t="s">
        <v>367</v>
      </c>
      <c r="B14192" s="2" t="s">
        <v>113</v>
      </c>
      <c r="C14192" s="2" t="s">
        <v>113</v>
      </c>
      <c r="D14192" s="2" t="s">
        <v>114</v>
      </c>
      <c r="E14192" s="2" t="s">
        <v>12063</v>
      </c>
      <c r="F14192" s="2">
        <v>31161500</v>
      </c>
      <c r="G14192" s="2" t="s">
        <v>511</v>
      </c>
      <c r="H14192" s="2">
        <v>4</v>
      </c>
      <c r="I14192" s="2">
        <v>6</v>
      </c>
      <c r="J14192" s="2">
        <v>10</v>
      </c>
      <c r="K14192" s="2">
        <v>100</v>
      </c>
      <c r="L14192" s="3">
        <v>198000</v>
      </c>
      <c r="M14192" s="2" t="s">
        <v>0</v>
      </c>
      <c r="N14192" s="4" t="s">
        <v>21</v>
      </c>
    </row>
    <row r="14193" spans="1:14" x14ac:dyDescent="0.25">
      <c r="A14193" s="1" t="s">
        <v>367</v>
      </c>
      <c r="B14193" s="2" t="s">
        <v>113</v>
      </c>
      <c r="C14193" s="2" t="s">
        <v>113</v>
      </c>
      <c r="D14193" s="2" t="s">
        <v>114</v>
      </c>
      <c r="E14193" s="2" t="s">
        <v>12064</v>
      </c>
      <c r="F14193" s="2">
        <v>31161500</v>
      </c>
      <c r="G14193" s="2" t="s">
        <v>511</v>
      </c>
      <c r="H14193" s="2">
        <v>4</v>
      </c>
      <c r="I14193" s="2">
        <v>6</v>
      </c>
      <c r="J14193" s="2">
        <v>10</v>
      </c>
      <c r="K14193" s="2">
        <v>100</v>
      </c>
      <c r="L14193" s="3">
        <v>216000</v>
      </c>
      <c r="M14193" s="2" t="s">
        <v>0</v>
      </c>
      <c r="N14193" s="4" t="s">
        <v>21</v>
      </c>
    </row>
    <row r="14194" spans="1:14" x14ac:dyDescent="0.25">
      <c r="A14194" s="1" t="s">
        <v>367</v>
      </c>
      <c r="B14194" s="2" t="s">
        <v>113</v>
      </c>
      <c r="C14194" s="2" t="s">
        <v>113</v>
      </c>
      <c r="D14194" s="2" t="s">
        <v>114</v>
      </c>
      <c r="E14194" s="2" t="s">
        <v>12065</v>
      </c>
      <c r="F14194" s="2">
        <v>31161500</v>
      </c>
      <c r="G14194" s="2" t="s">
        <v>511</v>
      </c>
      <c r="H14194" s="2">
        <v>4</v>
      </c>
      <c r="I14194" s="2">
        <v>6</v>
      </c>
      <c r="J14194" s="2">
        <v>10</v>
      </c>
      <c r="K14194" s="2">
        <v>100</v>
      </c>
      <c r="L14194" s="3">
        <v>288000</v>
      </c>
      <c r="M14194" s="2" t="s">
        <v>0</v>
      </c>
      <c r="N14194" s="4" t="s">
        <v>21</v>
      </c>
    </row>
    <row r="14195" spans="1:14" x14ac:dyDescent="0.25">
      <c r="A14195" s="1" t="s">
        <v>367</v>
      </c>
      <c r="B14195" s="2" t="s">
        <v>113</v>
      </c>
      <c r="C14195" s="2" t="s">
        <v>113</v>
      </c>
      <c r="D14195" s="2" t="s">
        <v>114</v>
      </c>
      <c r="E14195" s="2" t="s">
        <v>12066</v>
      </c>
      <c r="F14195" s="2">
        <v>31161500</v>
      </c>
      <c r="G14195" s="2" t="s">
        <v>511</v>
      </c>
      <c r="H14195" s="2">
        <v>4</v>
      </c>
      <c r="I14195" s="2">
        <v>6</v>
      </c>
      <c r="J14195" s="2">
        <v>10</v>
      </c>
      <c r="K14195" s="2">
        <v>100</v>
      </c>
      <c r="L14195" s="3">
        <v>198000</v>
      </c>
      <c r="M14195" s="2" t="s">
        <v>0</v>
      </c>
      <c r="N14195" s="4" t="s">
        <v>21</v>
      </c>
    </row>
    <row r="14196" spans="1:14" x14ac:dyDescent="0.25">
      <c r="A14196" s="1" t="s">
        <v>367</v>
      </c>
      <c r="B14196" s="2" t="s">
        <v>113</v>
      </c>
      <c r="C14196" s="2" t="s">
        <v>113</v>
      </c>
      <c r="D14196" s="2" t="s">
        <v>114</v>
      </c>
      <c r="E14196" s="2" t="s">
        <v>12067</v>
      </c>
      <c r="F14196" s="2">
        <v>31161500</v>
      </c>
      <c r="G14196" s="2" t="s">
        <v>511</v>
      </c>
      <c r="H14196" s="2">
        <v>4</v>
      </c>
      <c r="I14196" s="2">
        <v>6</v>
      </c>
      <c r="J14196" s="2">
        <v>10</v>
      </c>
      <c r="K14196" s="2">
        <v>100</v>
      </c>
      <c r="L14196" s="3">
        <v>144000</v>
      </c>
      <c r="M14196" s="2" t="s">
        <v>0</v>
      </c>
      <c r="N14196" s="4" t="s">
        <v>21</v>
      </c>
    </row>
    <row r="14197" spans="1:14" x14ac:dyDescent="0.25">
      <c r="A14197" s="1" t="s">
        <v>367</v>
      </c>
      <c r="B14197" s="2" t="s">
        <v>113</v>
      </c>
      <c r="C14197" s="2" t="s">
        <v>113</v>
      </c>
      <c r="D14197" s="2" t="s">
        <v>114</v>
      </c>
      <c r="E14197" s="2" t="s">
        <v>12068</v>
      </c>
      <c r="F14197" s="2">
        <v>31161500</v>
      </c>
      <c r="G14197" s="2" t="s">
        <v>511</v>
      </c>
      <c r="H14197" s="2">
        <v>4</v>
      </c>
      <c r="I14197" s="2">
        <v>6</v>
      </c>
      <c r="J14197" s="2">
        <v>10</v>
      </c>
      <c r="K14197" s="2">
        <v>100</v>
      </c>
      <c r="L14197" s="3">
        <v>198000</v>
      </c>
      <c r="M14197" s="2" t="s">
        <v>0</v>
      </c>
      <c r="N14197" s="4" t="s">
        <v>21</v>
      </c>
    </row>
    <row r="14198" spans="1:14" x14ac:dyDescent="0.25">
      <c r="A14198" s="1" t="s">
        <v>367</v>
      </c>
      <c r="B14198" s="2" t="s">
        <v>113</v>
      </c>
      <c r="C14198" s="2" t="s">
        <v>113</v>
      </c>
      <c r="D14198" s="2" t="s">
        <v>114</v>
      </c>
      <c r="E14198" s="2" t="s">
        <v>12069</v>
      </c>
      <c r="F14198" s="2">
        <v>31161500</v>
      </c>
      <c r="G14198" s="2" t="s">
        <v>511</v>
      </c>
      <c r="H14198" s="2">
        <v>4</v>
      </c>
      <c r="I14198" s="2">
        <v>6</v>
      </c>
      <c r="J14198" s="2">
        <v>10</v>
      </c>
      <c r="K14198" s="2">
        <v>100</v>
      </c>
      <c r="L14198" s="3">
        <v>198000</v>
      </c>
      <c r="M14198" s="2" t="s">
        <v>0</v>
      </c>
      <c r="N14198" s="4" t="s">
        <v>21</v>
      </c>
    </row>
    <row r="14199" spans="1:14" x14ac:dyDescent="0.25">
      <c r="A14199" s="1" t="s">
        <v>367</v>
      </c>
      <c r="B14199" s="2" t="s">
        <v>113</v>
      </c>
      <c r="C14199" s="2" t="s">
        <v>113</v>
      </c>
      <c r="D14199" s="2" t="s">
        <v>114</v>
      </c>
      <c r="E14199" s="2" t="s">
        <v>12070</v>
      </c>
      <c r="F14199" s="2">
        <v>31161500</v>
      </c>
      <c r="G14199" s="2" t="s">
        <v>511</v>
      </c>
      <c r="H14199" s="2">
        <v>4</v>
      </c>
      <c r="I14199" s="2">
        <v>6</v>
      </c>
      <c r="J14199" s="2">
        <v>10</v>
      </c>
      <c r="K14199" s="2">
        <v>100</v>
      </c>
      <c r="L14199" s="3">
        <v>234000</v>
      </c>
      <c r="M14199" s="2" t="s">
        <v>0</v>
      </c>
      <c r="N14199" s="4" t="s">
        <v>21</v>
      </c>
    </row>
    <row r="14200" spans="1:14" x14ac:dyDescent="0.25">
      <c r="A14200" s="1" t="s">
        <v>367</v>
      </c>
      <c r="B14200" s="2" t="s">
        <v>113</v>
      </c>
      <c r="C14200" s="2" t="s">
        <v>113</v>
      </c>
      <c r="D14200" s="2" t="s">
        <v>114</v>
      </c>
      <c r="E14200" s="2" t="s">
        <v>12071</v>
      </c>
      <c r="F14200" s="2">
        <v>31161500</v>
      </c>
      <c r="G14200" s="2" t="s">
        <v>511</v>
      </c>
      <c r="H14200" s="2">
        <v>4</v>
      </c>
      <c r="I14200" s="2">
        <v>6</v>
      </c>
      <c r="J14200" s="2">
        <v>10</v>
      </c>
      <c r="K14200" s="2">
        <v>100</v>
      </c>
      <c r="L14200" s="3">
        <v>162000</v>
      </c>
      <c r="M14200" s="2" t="s">
        <v>0</v>
      </c>
      <c r="N14200" s="4" t="s">
        <v>21</v>
      </c>
    </row>
    <row r="14201" spans="1:14" x14ac:dyDescent="0.25">
      <c r="A14201" s="1" t="s">
        <v>367</v>
      </c>
      <c r="B14201" s="2" t="s">
        <v>113</v>
      </c>
      <c r="C14201" s="2" t="s">
        <v>113</v>
      </c>
      <c r="D14201" s="2" t="s">
        <v>114</v>
      </c>
      <c r="E14201" s="2" t="s">
        <v>12072</v>
      </c>
      <c r="F14201" s="2">
        <v>31161500</v>
      </c>
      <c r="G14201" s="2" t="s">
        <v>511</v>
      </c>
      <c r="H14201" s="2">
        <v>4</v>
      </c>
      <c r="I14201" s="2">
        <v>6</v>
      </c>
      <c r="J14201" s="2">
        <v>10</v>
      </c>
      <c r="K14201" s="2">
        <v>100</v>
      </c>
      <c r="L14201" s="3">
        <v>126000</v>
      </c>
      <c r="M14201" s="2" t="s">
        <v>0</v>
      </c>
      <c r="N14201" s="4" t="s">
        <v>21</v>
      </c>
    </row>
    <row r="14202" spans="1:14" x14ac:dyDescent="0.25">
      <c r="A14202" s="1" t="s">
        <v>367</v>
      </c>
      <c r="B14202" s="2" t="s">
        <v>113</v>
      </c>
      <c r="C14202" s="2" t="s">
        <v>113</v>
      </c>
      <c r="D14202" s="2" t="s">
        <v>114</v>
      </c>
      <c r="E14202" s="2" t="s">
        <v>12073</v>
      </c>
      <c r="F14202" s="2">
        <v>31161500</v>
      </c>
      <c r="G14202" s="2" t="s">
        <v>511</v>
      </c>
      <c r="H14202" s="2">
        <v>4</v>
      </c>
      <c r="I14202" s="2">
        <v>6</v>
      </c>
      <c r="J14202" s="2">
        <v>10</v>
      </c>
      <c r="K14202" s="2">
        <v>100</v>
      </c>
      <c r="L14202" s="3">
        <v>180000</v>
      </c>
      <c r="M14202" s="2" t="s">
        <v>0</v>
      </c>
      <c r="N14202" s="4" t="s">
        <v>21</v>
      </c>
    </row>
    <row r="14203" spans="1:14" x14ac:dyDescent="0.25">
      <c r="A14203" s="1" t="s">
        <v>367</v>
      </c>
      <c r="B14203" s="2" t="s">
        <v>113</v>
      </c>
      <c r="C14203" s="2" t="s">
        <v>113</v>
      </c>
      <c r="D14203" s="2" t="s">
        <v>114</v>
      </c>
      <c r="E14203" s="2" t="s">
        <v>12074</v>
      </c>
      <c r="F14203" s="2">
        <v>31161500</v>
      </c>
      <c r="G14203" s="2" t="s">
        <v>511</v>
      </c>
      <c r="H14203" s="2">
        <v>4</v>
      </c>
      <c r="I14203" s="2">
        <v>6</v>
      </c>
      <c r="J14203" s="2">
        <v>10</v>
      </c>
      <c r="K14203" s="2">
        <v>100</v>
      </c>
      <c r="L14203" s="3">
        <v>162000</v>
      </c>
      <c r="M14203" s="2" t="s">
        <v>0</v>
      </c>
      <c r="N14203" s="4" t="s">
        <v>21</v>
      </c>
    </row>
    <row r="14204" spans="1:14" x14ac:dyDescent="0.25">
      <c r="A14204" s="1" t="s">
        <v>367</v>
      </c>
      <c r="B14204" s="2" t="s">
        <v>113</v>
      </c>
      <c r="C14204" s="2" t="s">
        <v>113</v>
      </c>
      <c r="D14204" s="2" t="s">
        <v>114</v>
      </c>
      <c r="E14204" s="2" t="s">
        <v>12075</v>
      </c>
      <c r="F14204" s="2">
        <v>31161500</v>
      </c>
      <c r="G14204" s="2" t="s">
        <v>511</v>
      </c>
      <c r="H14204" s="2">
        <v>4</v>
      </c>
      <c r="I14204" s="2">
        <v>6</v>
      </c>
      <c r="J14204" s="2">
        <v>10</v>
      </c>
      <c r="K14204" s="2">
        <v>100</v>
      </c>
      <c r="L14204" s="3">
        <v>252000</v>
      </c>
      <c r="M14204" s="2" t="s">
        <v>0</v>
      </c>
      <c r="N14204" s="4" t="s">
        <v>21</v>
      </c>
    </row>
    <row r="14205" spans="1:14" x14ac:dyDescent="0.25">
      <c r="A14205" s="1" t="s">
        <v>367</v>
      </c>
      <c r="B14205" s="2" t="s">
        <v>113</v>
      </c>
      <c r="C14205" s="2" t="s">
        <v>113</v>
      </c>
      <c r="D14205" s="2" t="s">
        <v>114</v>
      </c>
      <c r="E14205" s="2" t="s">
        <v>12076</v>
      </c>
      <c r="F14205" s="2">
        <v>31161500</v>
      </c>
      <c r="G14205" s="2" t="s">
        <v>511</v>
      </c>
      <c r="H14205" s="2">
        <v>4</v>
      </c>
      <c r="I14205" s="2">
        <v>6</v>
      </c>
      <c r="J14205" s="2">
        <v>10</v>
      </c>
      <c r="K14205" s="2">
        <v>100</v>
      </c>
      <c r="L14205" s="3">
        <v>234000</v>
      </c>
      <c r="M14205" s="2" t="s">
        <v>0</v>
      </c>
      <c r="N14205" s="4" t="s">
        <v>21</v>
      </c>
    </row>
    <row r="14206" spans="1:14" x14ac:dyDescent="0.25">
      <c r="A14206" s="1" t="s">
        <v>367</v>
      </c>
      <c r="B14206" s="2" t="s">
        <v>113</v>
      </c>
      <c r="C14206" s="2" t="s">
        <v>113</v>
      </c>
      <c r="D14206" s="2" t="s">
        <v>114</v>
      </c>
      <c r="E14206" s="2" t="s">
        <v>12077</v>
      </c>
      <c r="F14206" s="2">
        <v>31161500</v>
      </c>
      <c r="G14206" s="2" t="s">
        <v>511</v>
      </c>
      <c r="H14206" s="2">
        <v>4</v>
      </c>
      <c r="I14206" s="2">
        <v>6</v>
      </c>
      <c r="J14206" s="2">
        <v>10</v>
      </c>
      <c r="K14206" s="2">
        <v>100</v>
      </c>
      <c r="L14206" s="3">
        <v>216000</v>
      </c>
      <c r="M14206" s="2" t="s">
        <v>0</v>
      </c>
      <c r="N14206" s="4" t="s">
        <v>21</v>
      </c>
    </row>
    <row r="14207" spans="1:14" x14ac:dyDescent="0.25">
      <c r="A14207" s="1" t="s">
        <v>367</v>
      </c>
      <c r="B14207" s="2" t="s">
        <v>113</v>
      </c>
      <c r="C14207" s="2" t="s">
        <v>113</v>
      </c>
      <c r="D14207" s="2" t="s">
        <v>114</v>
      </c>
      <c r="E14207" s="2" t="s">
        <v>12078</v>
      </c>
      <c r="F14207" s="2">
        <v>31161500</v>
      </c>
      <c r="G14207" s="2" t="s">
        <v>511</v>
      </c>
      <c r="H14207" s="2">
        <v>4</v>
      </c>
      <c r="I14207" s="2">
        <v>6</v>
      </c>
      <c r="J14207" s="2">
        <v>10</v>
      </c>
      <c r="K14207" s="2">
        <v>100</v>
      </c>
      <c r="L14207" s="3">
        <v>252000</v>
      </c>
      <c r="M14207" s="2" t="s">
        <v>0</v>
      </c>
      <c r="N14207" s="4" t="s">
        <v>21</v>
      </c>
    </row>
    <row r="14208" spans="1:14" x14ac:dyDescent="0.25">
      <c r="A14208" s="1" t="s">
        <v>367</v>
      </c>
      <c r="B14208" s="2" t="s">
        <v>113</v>
      </c>
      <c r="C14208" s="2" t="s">
        <v>113</v>
      </c>
      <c r="D14208" s="2" t="s">
        <v>114</v>
      </c>
      <c r="E14208" s="2" t="s">
        <v>12079</v>
      </c>
      <c r="F14208" s="2">
        <v>31161500</v>
      </c>
      <c r="G14208" s="2" t="s">
        <v>511</v>
      </c>
      <c r="H14208" s="2">
        <v>4</v>
      </c>
      <c r="I14208" s="2">
        <v>6</v>
      </c>
      <c r="J14208" s="2">
        <v>10</v>
      </c>
      <c r="K14208" s="2">
        <v>100</v>
      </c>
      <c r="L14208" s="3">
        <v>216000</v>
      </c>
      <c r="M14208" s="2" t="s">
        <v>0</v>
      </c>
      <c r="N14208" s="4" t="s">
        <v>21</v>
      </c>
    </row>
    <row r="14209" spans="1:14" x14ac:dyDescent="0.25">
      <c r="A14209" s="1" t="s">
        <v>367</v>
      </c>
      <c r="B14209" s="2" t="s">
        <v>113</v>
      </c>
      <c r="C14209" s="2" t="s">
        <v>113</v>
      </c>
      <c r="D14209" s="2" t="s">
        <v>114</v>
      </c>
      <c r="E14209" s="2" t="s">
        <v>12080</v>
      </c>
      <c r="F14209" s="2">
        <v>31161500</v>
      </c>
      <c r="G14209" s="2" t="s">
        <v>511</v>
      </c>
      <c r="H14209" s="2">
        <v>4</v>
      </c>
      <c r="I14209" s="2">
        <v>6</v>
      </c>
      <c r="J14209" s="2">
        <v>10</v>
      </c>
      <c r="K14209" s="2">
        <v>100</v>
      </c>
      <c r="L14209" s="3">
        <v>360000</v>
      </c>
      <c r="M14209" s="2" t="s">
        <v>0</v>
      </c>
      <c r="N14209" s="4" t="s">
        <v>21</v>
      </c>
    </row>
    <row r="14210" spans="1:14" x14ac:dyDescent="0.25">
      <c r="A14210" s="1" t="s">
        <v>367</v>
      </c>
      <c r="B14210" s="2" t="s">
        <v>113</v>
      </c>
      <c r="C14210" s="2" t="s">
        <v>113</v>
      </c>
      <c r="D14210" s="2" t="s">
        <v>114</v>
      </c>
      <c r="E14210" s="2" t="s">
        <v>12081</v>
      </c>
      <c r="F14210" s="2">
        <v>31161500</v>
      </c>
      <c r="G14210" s="2" t="s">
        <v>511</v>
      </c>
      <c r="H14210" s="2">
        <v>4</v>
      </c>
      <c r="I14210" s="2">
        <v>6</v>
      </c>
      <c r="J14210" s="2">
        <v>10</v>
      </c>
      <c r="K14210" s="2">
        <v>100</v>
      </c>
      <c r="L14210" s="3">
        <v>234000</v>
      </c>
      <c r="M14210" s="2" t="s">
        <v>0</v>
      </c>
      <c r="N14210" s="4" t="s">
        <v>21</v>
      </c>
    </row>
    <row r="14211" spans="1:14" x14ac:dyDescent="0.25">
      <c r="A14211" s="1" t="s">
        <v>367</v>
      </c>
      <c r="B14211" s="2" t="s">
        <v>113</v>
      </c>
      <c r="C14211" s="2" t="s">
        <v>113</v>
      </c>
      <c r="D14211" s="2" t="s">
        <v>114</v>
      </c>
      <c r="E14211" s="2" t="s">
        <v>12082</v>
      </c>
      <c r="F14211" s="2">
        <v>31161500</v>
      </c>
      <c r="G14211" s="2" t="s">
        <v>511</v>
      </c>
      <c r="H14211" s="2">
        <v>4</v>
      </c>
      <c r="I14211" s="2">
        <v>6</v>
      </c>
      <c r="J14211" s="2">
        <v>10</v>
      </c>
      <c r="K14211" s="2">
        <v>100</v>
      </c>
      <c r="L14211" s="3">
        <v>288000</v>
      </c>
      <c r="M14211" s="2" t="s">
        <v>0</v>
      </c>
      <c r="N14211" s="4" t="s">
        <v>21</v>
      </c>
    </row>
    <row r="14212" spans="1:14" x14ac:dyDescent="0.25">
      <c r="A14212" s="1" t="s">
        <v>367</v>
      </c>
      <c r="B14212" s="2" t="s">
        <v>113</v>
      </c>
      <c r="C14212" s="2" t="s">
        <v>113</v>
      </c>
      <c r="D14212" s="2" t="s">
        <v>114</v>
      </c>
      <c r="E14212" s="2" t="s">
        <v>12083</v>
      </c>
      <c r="F14212" s="2">
        <v>31161500</v>
      </c>
      <c r="G14212" s="2" t="s">
        <v>511</v>
      </c>
      <c r="H14212" s="2">
        <v>4</v>
      </c>
      <c r="I14212" s="2">
        <v>6</v>
      </c>
      <c r="J14212" s="2">
        <v>10</v>
      </c>
      <c r="K14212" s="2">
        <v>100</v>
      </c>
      <c r="L14212" s="3">
        <v>288000</v>
      </c>
      <c r="M14212" s="2" t="s">
        <v>0</v>
      </c>
      <c r="N14212" s="4" t="s">
        <v>21</v>
      </c>
    </row>
    <row r="14213" spans="1:14" x14ac:dyDescent="0.25">
      <c r="A14213" s="1" t="s">
        <v>367</v>
      </c>
      <c r="B14213" s="2" t="s">
        <v>113</v>
      </c>
      <c r="C14213" s="2" t="s">
        <v>113</v>
      </c>
      <c r="D14213" s="2" t="s">
        <v>114</v>
      </c>
      <c r="E14213" s="2" t="s">
        <v>12084</v>
      </c>
      <c r="F14213" s="2">
        <v>31161500</v>
      </c>
      <c r="G14213" s="2" t="s">
        <v>511</v>
      </c>
      <c r="H14213" s="2">
        <v>4</v>
      </c>
      <c r="I14213" s="2">
        <v>6</v>
      </c>
      <c r="J14213" s="2">
        <v>10</v>
      </c>
      <c r="K14213" s="2">
        <v>100</v>
      </c>
      <c r="L14213" s="3">
        <v>176000</v>
      </c>
      <c r="M14213" s="2" t="s">
        <v>0</v>
      </c>
      <c r="N14213" s="4" t="s">
        <v>21</v>
      </c>
    </row>
    <row r="14214" spans="1:14" x14ac:dyDescent="0.25">
      <c r="A14214" s="1" t="s">
        <v>367</v>
      </c>
      <c r="B14214" s="2" t="s">
        <v>113</v>
      </c>
      <c r="C14214" s="2" t="s">
        <v>113</v>
      </c>
      <c r="D14214" s="2" t="s">
        <v>114</v>
      </c>
      <c r="E14214" s="2" t="s">
        <v>12085</v>
      </c>
      <c r="F14214" s="2">
        <v>31161500</v>
      </c>
      <c r="G14214" s="2" t="s">
        <v>511</v>
      </c>
      <c r="H14214" s="2">
        <v>4</v>
      </c>
      <c r="I14214" s="2">
        <v>6</v>
      </c>
      <c r="J14214" s="2">
        <v>10</v>
      </c>
      <c r="K14214" s="2">
        <v>100</v>
      </c>
      <c r="L14214" s="3">
        <v>176000</v>
      </c>
      <c r="M14214" s="2" t="s">
        <v>0</v>
      </c>
      <c r="N14214" s="4" t="s">
        <v>21</v>
      </c>
    </row>
    <row r="14215" spans="1:14" x14ac:dyDescent="0.25">
      <c r="A14215" s="1" t="s">
        <v>367</v>
      </c>
      <c r="B14215" s="2" t="s">
        <v>113</v>
      </c>
      <c r="C14215" s="2" t="s">
        <v>113</v>
      </c>
      <c r="D14215" s="2" t="s">
        <v>114</v>
      </c>
      <c r="E14215" s="2" t="s">
        <v>12086</v>
      </c>
      <c r="F14215" s="2">
        <v>31161700</v>
      </c>
      <c r="G14215" s="2" t="s">
        <v>511</v>
      </c>
      <c r="H14215" s="2">
        <v>4</v>
      </c>
      <c r="I14215" s="2">
        <v>6</v>
      </c>
      <c r="J14215" s="2">
        <v>10</v>
      </c>
      <c r="K14215" s="2">
        <v>80</v>
      </c>
      <c r="L14215" s="3">
        <v>756800</v>
      </c>
      <c r="M14215" s="2" t="s">
        <v>0</v>
      </c>
      <c r="N14215" s="4" t="s">
        <v>21</v>
      </c>
    </row>
    <row r="14216" spans="1:14" x14ac:dyDescent="0.25">
      <c r="A14216" s="1" t="s">
        <v>367</v>
      </c>
      <c r="B14216" s="2" t="s">
        <v>113</v>
      </c>
      <c r="C14216" s="2" t="s">
        <v>113</v>
      </c>
      <c r="D14216" s="2" t="s">
        <v>114</v>
      </c>
      <c r="E14216" s="2" t="s">
        <v>12087</v>
      </c>
      <c r="F14216" s="2">
        <v>31161700</v>
      </c>
      <c r="G14216" s="2" t="s">
        <v>511</v>
      </c>
      <c r="H14216" s="2">
        <v>4</v>
      </c>
      <c r="I14216" s="2">
        <v>6</v>
      </c>
      <c r="J14216" s="2">
        <v>10</v>
      </c>
      <c r="K14216" s="2">
        <v>80</v>
      </c>
      <c r="L14216" s="3">
        <v>820800</v>
      </c>
      <c r="M14216" s="2" t="s">
        <v>0</v>
      </c>
      <c r="N14216" s="4" t="s">
        <v>21</v>
      </c>
    </row>
    <row r="14217" spans="1:14" x14ac:dyDescent="0.25">
      <c r="A14217" s="1" t="s">
        <v>367</v>
      </c>
      <c r="B14217" s="2" t="s">
        <v>113</v>
      </c>
      <c r="C14217" s="2" t="s">
        <v>113</v>
      </c>
      <c r="D14217" s="2" t="s">
        <v>114</v>
      </c>
      <c r="E14217" s="2" t="s">
        <v>12088</v>
      </c>
      <c r="F14217" s="2">
        <v>31161700</v>
      </c>
      <c r="G14217" s="2" t="s">
        <v>511</v>
      </c>
      <c r="H14217" s="2">
        <v>4</v>
      </c>
      <c r="I14217" s="2">
        <v>6</v>
      </c>
      <c r="J14217" s="2">
        <v>10</v>
      </c>
      <c r="K14217" s="2">
        <v>80</v>
      </c>
      <c r="L14217" s="3">
        <v>1180800</v>
      </c>
      <c r="M14217" s="2" t="s">
        <v>0</v>
      </c>
      <c r="N14217" s="4" t="s">
        <v>21</v>
      </c>
    </row>
    <row r="14218" spans="1:14" x14ac:dyDescent="0.25">
      <c r="A14218" s="1" t="s">
        <v>367</v>
      </c>
      <c r="B14218" s="2" t="s">
        <v>113</v>
      </c>
      <c r="C14218" s="2" t="s">
        <v>113</v>
      </c>
      <c r="D14218" s="2" t="s">
        <v>114</v>
      </c>
      <c r="E14218" s="2" t="s">
        <v>12089</v>
      </c>
      <c r="F14218" s="2">
        <v>31161700</v>
      </c>
      <c r="G14218" s="2" t="s">
        <v>511</v>
      </c>
      <c r="H14218" s="2">
        <v>4</v>
      </c>
      <c r="I14218" s="2">
        <v>6</v>
      </c>
      <c r="J14218" s="2">
        <v>10</v>
      </c>
      <c r="K14218" s="2">
        <v>80</v>
      </c>
      <c r="L14218" s="3">
        <v>516000</v>
      </c>
      <c r="M14218" s="2" t="s">
        <v>0</v>
      </c>
      <c r="N14218" s="4" t="s">
        <v>21</v>
      </c>
    </row>
    <row r="14219" spans="1:14" x14ac:dyDescent="0.25">
      <c r="A14219" s="1" t="s">
        <v>367</v>
      </c>
      <c r="B14219" s="2" t="s">
        <v>113</v>
      </c>
      <c r="C14219" s="2" t="s">
        <v>113</v>
      </c>
      <c r="D14219" s="2" t="s">
        <v>114</v>
      </c>
      <c r="E14219" s="2" t="s">
        <v>12090</v>
      </c>
      <c r="F14219" s="2">
        <v>31161700</v>
      </c>
      <c r="G14219" s="2" t="s">
        <v>511</v>
      </c>
      <c r="H14219" s="2">
        <v>4</v>
      </c>
      <c r="I14219" s="2">
        <v>6</v>
      </c>
      <c r="J14219" s="2">
        <v>10</v>
      </c>
      <c r="K14219" s="2">
        <v>80</v>
      </c>
      <c r="L14219" s="3">
        <v>588800</v>
      </c>
      <c r="M14219" s="2" t="s">
        <v>0</v>
      </c>
      <c r="N14219" s="4" t="s">
        <v>21</v>
      </c>
    </row>
    <row r="14220" spans="1:14" x14ac:dyDescent="0.25">
      <c r="A14220" s="1" t="s">
        <v>367</v>
      </c>
      <c r="B14220" s="2" t="s">
        <v>113</v>
      </c>
      <c r="C14220" s="2" t="s">
        <v>113</v>
      </c>
      <c r="D14220" s="2" t="s">
        <v>114</v>
      </c>
      <c r="E14220" s="2" t="s">
        <v>12091</v>
      </c>
      <c r="F14220" s="2">
        <v>31161700</v>
      </c>
      <c r="G14220" s="2" t="s">
        <v>511</v>
      </c>
      <c r="H14220" s="2">
        <v>4</v>
      </c>
      <c r="I14220" s="2">
        <v>6</v>
      </c>
      <c r="J14220" s="2">
        <v>10</v>
      </c>
      <c r="K14220" s="2">
        <v>80</v>
      </c>
      <c r="L14220" s="3">
        <v>324000</v>
      </c>
      <c r="M14220" s="2" t="s">
        <v>0</v>
      </c>
      <c r="N14220" s="4" t="s">
        <v>21</v>
      </c>
    </row>
    <row r="14221" spans="1:14" x14ac:dyDescent="0.25">
      <c r="A14221" s="1" t="s">
        <v>367</v>
      </c>
      <c r="B14221" s="2" t="s">
        <v>113</v>
      </c>
      <c r="C14221" s="2" t="s">
        <v>113</v>
      </c>
      <c r="D14221" s="2" t="s">
        <v>114</v>
      </c>
      <c r="E14221" s="2" t="s">
        <v>12092</v>
      </c>
      <c r="F14221" s="2">
        <v>31161700</v>
      </c>
      <c r="G14221" s="2" t="s">
        <v>511</v>
      </c>
      <c r="H14221" s="2">
        <v>4</v>
      </c>
      <c r="I14221" s="2">
        <v>6</v>
      </c>
      <c r="J14221" s="2">
        <v>10</v>
      </c>
      <c r="K14221" s="2">
        <v>100</v>
      </c>
      <c r="L14221" s="3">
        <v>270000</v>
      </c>
      <c r="M14221" s="2" t="s">
        <v>0</v>
      </c>
      <c r="N14221" s="4" t="s">
        <v>21</v>
      </c>
    </row>
    <row r="14222" spans="1:14" x14ac:dyDescent="0.25">
      <c r="A14222" s="1" t="s">
        <v>367</v>
      </c>
      <c r="B14222" s="2" t="s">
        <v>113</v>
      </c>
      <c r="C14222" s="2" t="s">
        <v>113</v>
      </c>
      <c r="D14222" s="2" t="s">
        <v>114</v>
      </c>
      <c r="E14222" s="2" t="s">
        <v>12093</v>
      </c>
      <c r="F14222" s="2">
        <v>31161700</v>
      </c>
      <c r="G14222" s="2" t="s">
        <v>511</v>
      </c>
      <c r="H14222" s="2">
        <v>4</v>
      </c>
      <c r="I14222" s="2">
        <v>6</v>
      </c>
      <c r="J14222" s="2">
        <v>10</v>
      </c>
      <c r="K14222" s="2">
        <v>100</v>
      </c>
      <c r="L14222" s="3">
        <v>270000</v>
      </c>
      <c r="M14222" s="2" t="s">
        <v>0</v>
      </c>
      <c r="N14222" s="4" t="s">
        <v>21</v>
      </c>
    </row>
    <row r="14223" spans="1:14" x14ac:dyDescent="0.25">
      <c r="A14223" s="1" t="s">
        <v>367</v>
      </c>
      <c r="B14223" s="2" t="s">
        <v>113</v>
      </c>
      <c r="C14223" s="2" t="s">
        <v>113</v>
      </c>
      <c r="D14223" s="2" t="s">
        <v>114</v>
      </c>
      <c r="E14223" s="2" t="s">
        <v>12094</v>
      </c>
      <c r="F14223" s="2">
        <v>31161700</v>
      </c>
      <c r="G14223" s="2" t="s">
        <v>511</v>
      </c>
      <c r="H14223" s="2">
        <v>4</v>
      </c>
      <c r="I14223" s="2">
        <v>6</v>
      </c>
      <c r="J14223" s="2">
        <v>10</v>
      </c>
      <c r="K14223" s="2">
        <v>100</v>
      </c>
      <c r="L14223" s="3">
        <v>360000</v>
      </c>
      <c r="M14223" s="2" t="s">
        <v>0</v>
      </c>
      <c r="N14223" s="4" t="s">
        <v>21</v>
      </c>
    </row>
    <row r="14224" spans="1:14" x14ac:dyDescent="0.25">
      <c r="A14224" s="1" t="s">
        <v>367</v>
      </c>
      <c r="B14224" s="2" t="s">
        <v>113</v>
      </c>
      <c r="C14224" s="2" t="s">
        <v>113</v>
      </c>
      <c r="D14224" s="2" t="s">
        <v>114</v>
      </c>
      <c r="E14224" s="2" t="s">
        <v>12095</v>
      </c>
      <c r="F14224" s="2">
        <v>31161700</v>
      </c>
      <c r="G14224" s="2" t="s">
        <v>511</v>
      </c>
      <c r="H14224" s="2">
        <v>4</v>
      </c>
      <c r="I14224" s="2">
        <v>6</v>
      </c>
      <c r="J14224" s="2">
        <v>10</v>
      </c>
      <c r="K14224" s="2">
        <v>80</v>
      </c>
      <c r="L14224" s="3">
        <v>576000</v>
      </c>
      <c r="M14224" s="2" t="s">
        <v>0</v>
      </c>
      <c r="N14224" s="4" t="s">
        <v>21</v>
      </c>
    </row>
    <row r="14225" spans="1:14" x14ac:dyDescent="0.25">
      <c r="A14225" s="1" t="s">
        <v>367</v>
      </c>
      <c r="B14225" s="2" t="s">
        <v>113</v>
      </c>
      <c r="C14225" s="2" t="s">
        <v>113</v>
      </c>
      <c r="D14225" s="2" t="s">
        <v>114</v>
      </c>
      <c r="E14225" s="2" t="s">
        <v>12096</v>
      </c>
      <c r="F14225" s="2">
        <v>31161700</v>
      </c>
      <c r="G14225" s="2" t="s">
        <v>511</v>
      </c>
      <c r="H14225" s="2">
        <v>4</v>
      </c>
      <c r="I14225" s="2">
        <v>6</v>
      </c>
      <c r="J14225" s="2">
        <v>10</v>
      </c>
      <c r="K14225" s="2">
        <v>80</v>
      </c>
      <c r="L14225" s="3">
        <v>792000</v>
      </c>
      <c r="M14225" s="2" t="s">
        <v>0</v>
      </c>
      <c r="N14225" s="4" t="s">
        <v>21</v>
      </c>
    </row>
    <row r="14226" spans="1:14" x14ac:dyDescent="0.25">
      <c r="A14226" s="1" t="s">
        <v>367</v>
      </c>
      <c r="B14226" s="2" t="s">
        <v>113</v>
      </c>
      <c r="C14226" s="2" t="s">
        <v>113</v>
      </c>
      <c r="D14226" s="2" t="s">
        <v>114</v>
      </c>
      <c r="E14226" s="2" t="s">
        <v>12097</v>
      </c>
      <c r="F14226" s="2">
        <v>31161700</v>
      </c>
      <c r="G14226" s="2" t="s">
        <v>511</v>
      </c>
      <c r="H14226" s="2">
        <v>4</v>
      </c>
      <c r="I14226" s="2">
        <v>6</v>
      </c>
      <c r="J14226" s="2">
        <v>10</v>
      </c>
      <c r="K14226" s="2">
        <v>80</v>
      </c>
      <c r="L14226" s="3">
        <v>720000</v>
      </c>
      <c r="M14226" s="2" t="s">
        <v>0</v>
      </c>
      <c r="N14226" s="4" t="s">
        <v>21</v>
      </c>
    </row>
    <row r="14227" spans="1:14" x14ac:dyDescent="0.25">
      <c r="A14227" s="1" t="s">
        <v>367</v>
      </c>
      <c r="B14227" s="2" t="s">
        <v>113</v>
      </c>
      <c r="C14227" s="2" t="s">
        <v>113</v>
      </c>
      <c r="D14227" s="2" t="s">
        <v>114</v>
      </c>
      <c r="E14227" s="2" t="s">
        <v>12098</v>
      </c>
      <c r="F14227" s="2">
        <v>31161700</v>
      </c>
      <c r="G14227" s="2" t="s">
        <v>511</v>
      </c>
      <c r="H14227" s="2">
        <v>4</v>
      </c>
      <c r="I14227" s="2">
        <v>6</v>
      </c>
      <c r="J14227" s="2">
        <v>10</v>
      </c>
      <c r="K14227" s="2">
        <v>80</v>
      </c>
      <c r="L14227" s="3">
        <v>420000</v>
      </c>
      <c r="M14227" s="2" t="s">
        <v>0</v>
      </c>
      <c r="N14227" s="4" t="s">
        <v>21</v>
      </c>
    </row>
    <row r="14228" spans="1:14" x14ac:dyDescent="0.25">
      <c r="A14228" s="1" t="s">
        <v>367</v>
      </c>
      <c r="B14228" s="2" t="s">
        <v>113</v>
      </c>
      <c r="C14228" s="2" t="s">
        <v>113</v>
      </c>
      <c r="D14228" s="2" t="s">
        <v>114</v>
      </c>
      <c r="E14228" s="2" t="s">
        <v>12099</v>
      </c>
      <c r="F14228" s="2">
        <v>31161700</v>
      </c>
      <c r="G14228" s="2" t="s">
        <v>511</v>
      </c>
      <c r="H14228" s="2">
        <v>4</v>
      </c>
      <c r="I14228" s="2">
        <v>6</v>
      </c>
      <c r="J14228" s="2">
        <v>10</v>
      </c>
      <c r="K14228" s="2">
        <v>100</v>
      </c>
      <c r="L14228" s="3">
        <v>225000</v>
      </c>
      <c r="M14228" s="2" t="s">
        <v>0</v>
      </c>
      <c r="N14228" s="4" t="s">
        <v>21</v>
      </c>
    </row>
    <row r="14229" spans="1:14" x14ac:dyDescent="0.25">
      <c r="A14229" s="1" t="s">
        <v>367</v>
      </c>
      <c r="B14229" s="2" t="s">
        <v>113</v>
      </c>
      <c r="C14229" s="2" t="s">
        <v>113</v>
      </c>
      <c r="D14229" s="2" t="s">
        <v>114</v>
      </c>
      <c r="E14229" s="2" t="s">
        <v>12100</v>
      </c>
      <c r="F14229" s="2">
        <v>31161700</v>
      </c>
      <c r="G14229" s="2" t="s">
        <v>511</v>
      </c>
      <c r="H14229" s="2">
        <v>4</v>
      </c>
      <c r="I14229" s="2">
        <v>6</v>
      </c>
      <c r="J14229" s="2">
        <v>10</v>
      </c>
      <c r="K14229" s="2">
        <v>100</v>
      </c>
      <c r="L14229" s="3">
        <v>180000</v>
      </c>
      <c r="M14229" s="2" t="s">
        <v>0</v>
      </c>
      <c r="N14229" s="4" t="s">
        <v>21</v>
      </c>
    </row>
    <row r="14230" spans="1:14" x14ac:dyDescent="0.25">
      <c r="A14230" s="1" t="s">
        <v>367</v>
      </c>
      <c r="B14230" s="2" t="s">
        <v>113</v>
      </c>
      <c r="C14230" s="2" t="s">
        <v>113</v>
      </c>
      <c r="D14230" s="2" t="s">
        <v>114</v>
      </c>
      <c r="E14230" s="2" t="s">
        <v>12101</v>
      </c>
      <c r="F14230" s="2">
        <v>31161700</v>
      </c>
      <c r="G14230" s="2" t="s">
        <v>511</v>
      </c>
      <c r="H14230" s="2">
        <v>4</v>
      </c>
      <c r="I14230" s="2">
        <v>6</v>
      </c>
      <c r="J14230" s="2">
        <v>10</v>
      </c>
      <c r="K14230" s="2">
        <v>100</v>
      </c>
      <c r="L14230" s="3">
        <v>285000</v>
      </c>
      <c r="M14230" s="2" t="s">
        <v>0</v>
      </c>
      <c r="N14230" s="4" t="s">
        <v>21</v>
      </c>
    </row>
    <row r="14231" spans="1:14" x14ac:dyDescent="0.25">
      <c r="A14231" s="1" t="s">
        <v>367</v>
      </c>
      <c r="B14231" s="2" t="s">
        <v>113</v>
      </c>
      <c r="C14231" s="2" t="s">
        <v>113</v>
      </c>
      <c r="D14231" s="2" t="s">
        <v>114</v>
      </c>
      <c r="E14231" s="2" t="s">
        <v>12102</v>
      </c>
      <c r="F14231" s="2">
        <v>31161700</v>
      </c>
      <c r="G14231" s="2" t="s">
        <v>511</v>
      </c>
      <c r="H14231" s="2">
        <v>4</v>
      </c>
      <c r="I14231" s="2">
        <v>6</v>
      </c>
      <c r="J14231" s="2">
        <v>10</v>
      </c>
      <c r="K14231" s="2">
        <v>80</v>
      </c>
      <c r="L14231" s="3">
        <v>408000</v>
      </c>
      <c r="M14231" s="2" t="s">
        <v>0</v>
      </c>
      <c r="N14231" s="4" t="s">
        <v>21</v>
      </c>
    </row>
    <row r="14232" spans="1:14" x14ac:dyDescent="0.25">
      <c r="A14232" s="1" t="s">
        <v>367</v>
      </c>
      <c r="B14232" s="2" t="s">
        <v>113</v>
      </c>
      <c r="C14232" s="2" t="s">
        <v>113</v>
      </c>
      <c r="D14232" s="2" t="s">
        <v>114</v>
      </c>
      <c r="E14232" s="2" t="s">
        <v>12103</v>
      </c>
      <c r="F14232" s="2">
        <v>23271800</v>
      </c>
      <c r="G14232" s="2" t="s">
        <v>511</v>
      </c>
      <c r="H14232" s="2">
        <v>4</v>
      </c>
      <c r="I14232" s="2">
        <v>6</v>
      </c>
      <c r="J14232" s="2">
        <v>10</v>
      </c>
      <c r="K14232" s="2">
        <v>25</v>
      </c>
      <c r="L14232" s="3">
        <v>3750000</v>
      </c>
      <c r="M14232" s="2" t="s">
        <v>0</v>
      </c>
      <c r="N14232" s="4" t="s">
        <v>21</v>
      </c>
    </row>
    <row r="14233" spans="1:14" x14ac:dyDescent="0.25">
      <c r="A14233" s="1" t="s">
        <v>367</v>
      </c>
      <c r="B14233" s="2" t="s">
        <v>113</v>
      </c>
      <c r="C14233" s="2" t="s">
        <v>113</v>
      </c>
      <c r="D14233" s="2" t="s">
        <v>114</v>
      </c>
      <c r="E14233" s="2" t="s">
        <v>12104</v>
      </c>
      <c r="F14233" s="2">
        <v>40141600</v>
      </c>
      <c r="G14233" s="2" t="s">
        <v>511</v>
      </c>
      <c r="H14233" s="2">
        <v>4</v>
      </c>
      <c r="I14233" s="2">
        <v>6</v>
      </c>
      <c r="J14233" s="2">
        <v>10</v>
      </c>
      <c r="K14233" s="2">
        <v>20</v>
      </c>
      <c r="L14233" s="3">
        <v>2250000</v>
      </c>
      <c r="M14233" s="2" t="s">
        <v>0</v>
      </c>
      <c r="N14233" s="4" t="s">
        <v>21</v>
      </c>
    </row>
    <row r="14234" spans="1:14" x14ac:dyDescent="0.25">
      <c r="A14234" s="1" t="s">
        <v>367</v>
      </c>
      <c r="B14234" s="2" t="s">
        <v>113</v>
      </c>
      <c r="C14234" s="2" t="s">
        <v>113</v>
      </c>
      <c r="D14234" s="2" t="s">
        <v>114</v>
      </c>
      <c r="E14234" s="2" t="s">
        <v>12105</v>
      </c>
      <c r="F14234" s="2">
        <v>40141600</v>
      </c>
      <c r="G14234" s="2" t="s">
        <v>511</v>
      </c>
      <c r="H14234" s="2">
        <v>4</v>
      </c>
      <c r="I14234" s="2">
        <v>6</v>
      </c>
      <c r="J14234" s="2">
        <v>10</v>
      </c>
      <c r="K14234" s="2">
        <v>20</v>
      </c>
      <c r="L14234" s="3">
        <v>3000000</v>
      </c>
      <c r="M14234" s="2" t="s">
        <v>0</v>
      </c>
      <c r="N14234" s="4" t="s">
        <v>21</v>
      </c>
    </row>
    <row r="14235" spans="1:14" x14ac:dyDescent="0.25">
      <c r="A14235" s="1" t="s">
        <v>367</v>
      </c>
      <c r="B14235" s="2" t="s">
        <v>113</v>
      </c>
      <c r="C14235" s="2" t="s">
        <v>113</v>
      </c>
      <c r="D14235" s="2" t="s">
        <v>114</v>
      </c>
      <c r="E14235" s="2" t="s">
        <v>12106</v>
      </c>
      <c r="F14235" s="2">
        <v>30102409</v>
      </c>
      <c r="G14235" s="2" t="s">
        <v>511</v>
      </c>
      <c r="H14235" s="2">
        <v>4</v>
      </c>
      <c r="I14235" s="2">
        <v>6</v>
      </c>
      <c r="J14235" s="2">
        <v>10</v>
      </c>
      <c r="K14235" s="2">
        <v>2</v>
      </c>
      <c r="L14235" s="3">
        <v>3456000</v>
      </c>
      <c r="M14235" s="2" t="s">
        <v>0</v>
      </c>
      <c r="N14235" s="4" t="s">
        <v>21</v>
      </c>
    </row>
    <row r="14236" spans="1:14" x14ac:dyDescent="0.25">
      <c r="A14236" s="1" t="s">
        <v>367</v>
      </c>
      <c r="B14236" s="2" t="s">
        <v>113</v>
      </c>
      <c r="C14236" s="2" t="s">
        <v>113</v>
      </c>
      <c r="D14236" s="2" t="s">
        <v>114</v>
      </c>
      <c r="E14236" s="2" t="s">
        <v>12107</v>
      </c>
      <c r="F14236" s="2">
        <v>30102409</v>
      </c>
      <c r="G14236" s="2" t="s">
        <v>511</v>
      </c>
      <c r="H14236" s="2">
        <v>4</v>
      </c>
      <c r="I14236" s="2">
        <v>6</v>
      </c>
      <c r="J14236" s="2">
        <v>10</v>
      </c>
      <c r="K14236" s="2">
        <v>2</v>
      </c>
      <c r="L14236" s="3">
        <v>870640</v>
      </c>
      <c r="M14236" s="2" t="s">
        <v>0</v>
      </c>
      <c r="N14236" s="4" t="s">
        <v>21</v>
      </c>
    </row>
    <row r="14237" spans="1:14" x14ac:dyDescent="0.25">
      <c r="A14237" s="1" t="s">
        <v>367</v>
      </c>
      <c r="B14237" s="2" t="s">
        <v>113</v>
      </c>
      <c r="C14237" s="2" t="s">
        <v>113</v>
      </c>
      <c r="D14237" s="2" t="s">
        <v>114</v>
      </c>
      <c r="E14237" s="2" t="s">
        <v>12108</v>
      </c>
      <c r="F14237" s="2">
        <v>11172003</v>
      </c>
      <c r="G14237" s="2" t="s">
        <v>511</v>
      </c>
      <c r="H14237" s="2">
        <v>4</v>
      </c>
      <c r="I14237" s="2">
        <v>6</v>
      </c>
      <c r="J14237" s="2">
        <v>10</v>
      </c>
      <c r="K14237" s="2">
        <v>1</v>
      </c>
      <c r="L14237" s="3">
        <v>1088000</v>
      </c>
      <c r="M14237" s="2" t="s">
        <v>17389</v>
      </c>
      <c r="N14237" s="4" t="s">
        <v>21</v>
      </c>
    </row>
    <row r="14238" spans="1:14" x14ac:dyDescent="0.25">
      <c r="A14238" s="1" t="s">
        <v>367</v>
      </c>
      <c r="B14238" s="2" t="s">
        <v>113</v>
      </c>
      <c r="C14238" s="2" t="s">
        <v>113</v>
      </c>
      <c r="D14238" s="2" t="s">
        <v>114</v>
      </c>
      <c r="E14238" s="2" t="s">
        <v>12109</v>
      </c>
      <c r="F14238" s="2">
        <v>11172003</v>
      </c>
      <c r="G14238" s="2" t="s">
        <v>511</v>
      </c>
      <c r="H14238" s="2">
        <v>4</v>
      </c>
      <c r="I14238" s="2">
        <v>6</v>
      </c>
      <c r="J14238" s="2">
        <v>10</v>
      </c>
      <c r="K14238" s="2">
        <v>1</v>
      </c>
      <c r="L14238" s="3">
        <v>1200000</v>
      </c>
      <c r="M14238" s="2" t="s">
        <v>17389</v>
      </c>
      <c r="N14238" s="4" t="s">
        <v>21</v>
      </c>
    </row>
    <row r="14239" spans="1:14" x14ac:dyDescent="0.25">
      <c r="A14239" s="1" t="s">
        <v>367</v>
      </c>
      <c r="B14239" s="2" t="s">
        <v>113</v>
      </c>
      <c r="C14239" s="2" t="s">
        <v>113</v>
      </c>
      <c r="D14239" s="2" t="s">
        <v>114</v>
      </c>
      <c r="E14239" s="2" t="s">
        <v>12110</v>
      </c>
      <c r="F14239" s="2">
        <v>11172003</v>
      </c>
      <c r="G14239" s="2" t="s">
        <v>511</v>
      </c>
      <c r="H14239" s="2">
        <v>4</v>
      </c>
      <c r="I14239" s="2">
        <v>6</v>
      </c>
      <c r="J14239" s="2">
        <v>10</v>
      </c>
      <c r="K14239" s="2">
        <v>1</v>
      </c>
      <c r="L14239" s="3">
        <v>2667000</v>
      </c>
      <c r="M14239" s="2" t="s">
        <v>17389</v>
      </c>
      <c r="N14239" s="4" t="s">
        <v>21</v>
      </c>
    </row>
    <row r="14240" spans="1:14" x14ac:dyDescent="0.25">
      <c r="A14240" s="1" t="s">
        <v>367</v>
      </c>
      <c r="B14240" s="2" t="s">
        <v>113</v>
      </c>
      <c r="C14240" s="2" t="s">
        <v>113</v>
      </c>
      <c r="D14240" s="2" t="s">
        <v>114</v>
      </c>
      <c r="E14240" s="2" t="s">
        <v>12111</v>
      </c>
      <c r="F14240" s="2">
        <v>11172003</v>
      </c>
      <c r="G14240" s="2" t="s">
        <v>511</v>
      </c>
      <c r="H14240" s="2">
        <v>4</v>
      </c>
      <c r="I14240" s="2">
        <v>6</v>
      </c>
      <c r="J14240" s="2">
        <v>10</v>
      </c>
      <c r="K14240" s="2">
        <v>1</v>
      </c>
      <c r="L14240" s="3">
        <v>2481500</v>
      </c>
      <c r="M14240" s="2" t="s">
        <v>17389</v>
      </c>
      <c r="N14240" s="4" t="s">
        <v>21</v>
      </c>
    </row>
    <row r="14241" spans="1:14" x14ac:dyDescent="0.25">
      <c r="A14241" s="1" t="s">
        <v>367</v>
      </c>
      <c r="B14241" s="2" t="s">
        <v>253</v>
      </c>
      <c r="C14241" s="2" t="s">
        <v>254</v>
      </c>
      <c r="D14241" s="2" t="s">
        <v>255</v>
      </c>
      <c r="E14241" s="2" t="s">
        <v>12112</v>
      </c>
      <c r="F14241" s="2">
        <v>40161518</v>
      </c>
      <c r="G14241" s="2" t="s">
        <v>511</v>
      </c>
      <c r="H14241" s="2">
        <v>4</v>
      </c>
      <c r="I14241" s="2">
        <v>6</v>
      </c>
      <c r="J14241" s="2">
        <v>10</v>
      </c>
      <c r="K14241" s="2">
        <v>5</v>
      </c>
      <c r="L14241" s="3">
        <v>1100000</v>
      </c>
      <c r="M14241" s="2" t="s">
        <v>0</v>
      </c>
      <c r="N14241" s="4" t="s">
        <v>21</v>
      </c>
    </row>
    <row r="14242" spans="1:14" x14ac:dyDescent="0.25">
      <c r="A14242" s="1" t="s">
        <v>367</v>
      </c>
      <c r="B14242" s="2" t="s">
        <v>253</v>
      </c>
      <c r="C14242" s="2" t="s">
        <v>254</v>
      </c>
      <c r="D14242" s="2" t="s">
        <v>255</v>
      </c>
      <c r="E14242" s="2" t="s">
        <v>12113</v>
      </c>
      <c r="F14242" s="2">
        <v>40161518</v>
      </c>
      <c r="G14242" s="2" t="s">
        <v>511</v>
      </c>
      <c r="H14242" s="2">
        <v>4</v>
      </c>
      <c r="I14242" s="2">
        <v>6</v>
      </c>
      <c r="J14242" s="2">
        <v>10</v>
      </c>
      <c r="K14242" s="2">
        <v>5</v>
      </c>
      <c r="L14242" s="3">
        <v>1100000</v>
      </c>
      <c r="M14242" s="2" t="s">
        <v>0</v>
      </c>
      <c r="N14242" s="4" t="s">
        <v>21</v>
      </c>
    </row>
    <row r="14243" spans="1:14" x14ac:dyDescent="0.25">
      <c r="A14243" s="1" t="s">
        <v>367</v>
      </c>
      <c r="B14243" s="2" t="s">
        <v>253</v>
      </c>
      <c r="C14243" s="2" t="s">
        <v>254</v>
      </c>
      <c r="D14243" s="2" t="s">
        <v>255</v>
      </c>
      <c r="E14243" s="2" t="s">
        <v>12114</v>
      </c>
      <c r="F14243" s="2">
        <v>40161518</v>
      </c>
      <c r="G14243" s="2" t="s">
        <v>511</v>
      </c>
      <c r="H14243" s="2">
        <v>4</v>
      </c>
      <c r="I14243" s="2">
        <v>6</v>
      </c>
      <c r="J14243" s="2">
        <v>10</v>
      </c>
      <c r="K14243" s="2">
        <v>5</v>
      </c>
      <c r="L14243" s="3">
        <v>1100000</v>
      </c>
      <c r="M14243" s="2" t="s">
        <v>0</v>
      </c>
      <c r="N14243" s="4" t="s">
        <v>21</v>
      </c>
    </row>
    <row r="14244" spans="1:14" x14ac:dyDescent="0.25">
      <c r="A14244" s="1" t="s">
        <v>367</v>
      </c>
      <c r="B14244" s="2" t="s">
        <v>253</v>
      </c>
      <c r="C14244" s="2" t="s">
        <v>254</v>
      </c>
      <c r="D14244" s="2" t="s">
        <v>255</v>
      </c>
      <c r="E14244" s="2" t="s">
        <v>12115</v>
      </c>
      <c r="F14244" s="2">
        <v>40161500</v>
      </c>
      <c r="G14244" s="2" t="s">
        <v>511</v>
      </c>
      <c r="H14244" s="2">
        <v>4</v>
      </c>
      <c r="I14244" s="2">
        <v>6</v>
      </c>
      <c r="J14244" s="2">
        <v>10</v>
      </c>
      <c r="K14244" s="2">
        <v>2</v>
      </c>
      <c r="L14244" s="3">
        <v>260000</v>
      </c>
      <c r="M14244" s="2" t="s">
        <v>0</v>
      </c>
      <c r="N14244" s="4" t="s">
        <v>21</v>
      </c>
    </row>
    <row r="14245" spans="1:14" x14ac:dyDescent="0.25">
      <c r="A14245" s="1" t="s">
        <v>367</v>
      </c>
      <c r="B14245" s="2" t="s">
        <v>253</v>
      </c>
      <c r="C14245" s="2" t="s">
        <v>254</v>
      </c>
      <c r="D14245" s="2" t="s">
        <v>255</v>
      </c>
      <c r="E14245" s="2" t="s">
        <v>12116</v>
      </c>
      <c r="F14245" s="2">
        <v>40161500</v>
      </c>
      <c r="G14245" s="2" t="s">
        <v>511</v>
      </c>
      <c r="H14245" s="2">
        <v>4</v>
      </c>
      <c r="I14245" s="2">
        <v>6</v>
      </c>
      <c r="J14245" s="2">
        <v>10</v>
      </c>
      <c r="K14245" s="2">
        <v>2</v>
      </c>
      <c r="L14245" s="3">
        <v>156000</v>
      </c>
      <c r="M14245" s="2" t="s">
        <v>0</v>
      </c>
      <c r="N14245" s="4" t="s">
        <v>21</v>
      </c>
    </row>
    <row r="14246" spans="1:14" x14ac:dyDescent="0.25">
      <c r="A14246" s="1" t="s">
        <v>367</v>
      </c>
      <c r="B14246" s="2" t="s">
        <v>253</v>
      </c>
      <c r="C14246" s="2" t="s">
        <v>254</v>
      </c>
      <c r="D14246" s="2" t="s">
        <v>255</v>
      </c>
      <c r="E14246" s="2" t="s">
        <v>12117</v>
      </c>
      <c r="F14246" s="2">
        <v>40161500</v>
      </c>
      <c r="G14246" s="2" t="s">
        <v>511</v>
      </c>
      <c r="H14246" s="2">
        <v>4</v>
      </c>
      <c r="I14246" s="2">
        <v>6</v>
      </c>
      <c r="J14246" s="2">
        <v>10</v>
      </c>
      <c r="K14246" s="2">
        <v>2</v>
      </c>
      <c r="L14246" s="3">
        <v>260000</v>
      </c>
      <c r="M14246" s="2" t="s">
        <v>0</v>
      </c>
      <c r="N14246" s="4" t="s">
        <v>21</v>
      </c>
    </row>
    <row r="14247" spans="1:14" x14ac:dyDescent="0.25">
      <c r="A14247" s="1" t="s">
        <v>367</v>
      </c>
      <c r="B14247" s="2" t="s">
        <v>253</v>
      </c>
      <c r="C14247" s="2" t="s">
        <v>254</v>
      </c>
      <c r="D14247" s="2" t="s">
        <v>255</v>
      </c>
      <c r="E14247" s="2" t="s">
        <v>12118</v>
      </c>
      <c r="F14247" s="2">
        <v>40161500</v>
      </c>
      <c r="G14247" s="2" t="s">
        <v>511</v>
      </c>
      <c r="H14247" s="2">
        <v>4</v>
      </c>
      <c r="I14247" s="2">
        <v>6</v>
      </c>
      <c r="J14247" s="2">
        <v>10</v>
      </c>
      <c r="K14247" s="2">
        <v>2</v>
      </c>
      <c r="L14247" s="3">
        <v>260000</v>
      </c>
      <c r="M14247" s="2" t="s">
        <v>0</v>
      </c>
      <c r="N14247" s="4" t="s">
        <v>21</v>
      </c>
    </row>
    <row r="14248" spans="1:14" x14ac:dyDescent="0.25">
      <c r="A14248" s="1" t="s">
        <v>367</v>
      </c>
      <c r="B14248" s="2" t="s">
        <v>253</v>
      </c>
      <c r="C14248" s="2" t="s">
        <v>254</v>
      </c>
      <c r="D14248" s="2" t="s">
        <v>255</v>
      </c>
      <c r="E14248" s="2" t="s">
        <v>12119</v>
      </c>
      <c r="F14248" s="2">
        <v>40161500</v>
      </c>
      <c r="G14248" s="2" t="s">
        <v>511</v>
      </c>
      <c r="H14248" s="2">
        <v>4</v>
      </c>
      <c r="I14248" s="2">
        <v>6</v>
      </c>
      <c r="J14248" s="2">
        <v>10</v>
      </c>
      <c r="K14248" s="2">
        <v>2</v>
      </c>
      <c r="L14248" s="3">
        <v>260000</v>
      </c>
      <c r="M14248" s="2" t="s">
        <v>0</v>
      </c>
      <c r="N14248" s="4" t="s">
        <v>21</v>
      </c>
    </row>
    <row r="14249" spans="1:14" x14ac:dyDescent="0.25">
      <c r="A14249" s="1" t="s">
        <v>367</v>
      </c>
      <c r="B14249" s="2" t="s">
        <v>253</v>
      </c>
      <c r="C14249" s="2" t="s">
        <v>254</v>
      </c>
      <c r="D14249" s="2" t="s">
        <v>255</v>
      </c>
      <c r="E14249" s="2" t="s">
        <v>12120</v>
      </c>
      <c r="F14249" s="2">
        <v>40161500</v>
      </c>
      <c r="G14249" s="2" t="s">
        <v>511</v>
      </c>
      <c r="H14249" s="2">
        <v>4</v>
      </c>
      <c r="I14249" s="2">
        <v>6</v>
      </c>
      <c r="J14249" s="2">
        <v>10</v>
      </c>
      <c r="K14249" s="2">
        <v>2</v>
      </c>
      <c r="L14249" s="3">
        <v>26000</v>
      </c>
      <c r="M14249" s="2" t="s">
        <v>0</v>
      </c>
      <c r="N14249" s="4" t="s">
        <v>21</v>
      </c>
    </row>
    <row r="14250" spans="1:14" x14ac:dyDescent="0.25">
      <c r="A14250" s="1" t="s">
        <v>367</v>
      </c>
      <c r="B14250" s="2" t="s">
        <v>253</v>
      </c>
      <c r="C14250" s="2" t="s">
        <v>254</v>
      </c>
      <c r="D14250" s="2" t="s">
        <v>255</v>
      </c>
      <c r="E14250" s="2" t="s">
        <v>12121</v>
      </c>
      <c r="F14250" s="2">
        <v>40161500</v>
      </c>
      <c r="G14250" s="2" t="s">
        <v>511</v>
      </c>
      <c r="H14250" s="2">
        <v>4</v>
      </c>
      <c r="I14250" s="2">
        <v>6</v>
      </c>
      <c r="J14250" s="2">
        <v>10</v>
      </c>
      <c r="K14250" s="2">
        <v>2</v>
      </c>
      <c r="L14250" s="3">
        <v>143000</v>
      </c>
      <c r="M14250" s="2" t="s">
        <v>0</v>
      </c>
      <c r="N14250" s="4" t="s">
        <v>21</v>
      </c>
    </row>
    <row r="14251" spans="1:14" x14ac:dyDescent="0.25">
      <c r="A14251" s="1" t="s">
        <v>367</v>
      </c>
      <c r="B14251" s="2" t="s">
        <v>253</v>
      </c>
      <c r="C14251" s="2" t="s">
        <v>254</v>
      </c>
      <c r="D14251" s="2" t="s">
        <v>255</v>
      </c>
      <c r="E14251" s="2" t="s">
        <v>12122</v>
      </c>
      <c r="F14251" s="2">
        <v>40161500</v>
      </c>
      <c r="G14251" s="2" t="s">
        <v>511</v>
      </c>
      <c r="H14251" s="2">
        <v>4</v>
      </c>
      <c r="I14251" s="2">
        <v>6</v>
      </c>
      <c r="J14251" s="2">
        <v>10</v>
      </c>
      <c r="K14251" s="2">
        <v>2</v>
      </c>
      <c r="L14251" s="3">
        <v>260000</v>
      </c>
      <c r="M14251" s="2" t="s">
        <v>0</v>
      </c>
      <c r="N14251" s="4" t="s">
        <v>21</v>
      </c>
    </row>
    <row r="14252" spans="1:14" x14ac:dyDescent="0.25">
      <c r="A14252" s="1" t="s">
        <v>367</v>
      </c>
      <c r="B14252" s="2" t="s">
        <v>253</v>
      </c>
      <c r="C14252" s="2" t="s">
        <v>254</v>
      </c>
      <c r="D14252" s="2" t="s">
        <v>255</v>
      </c>
      <c r="E14252" s="2" t="s">
        <v>12123</v>
      </c>
      <c r="F14252" s="2">
        <v>40161500</v>
      </c>
      <c r="G14252" s="2" t="s">
        <v>511</v>
      </c>
      <c r="H14252" s="2">
        <v>4</v>
      </c>
      <c r="I14252" s="2">
        <v>6</v>
      </c>
      <c r="J14252" s="2">
        <v>10</v>
      </c>
      <c r="K14252" s="2">
        <v>2</v>
      </c>
      <c r="L14252" s="3">
        <v>156000</v>
      </c>
      <c r="M14252" s="2" t="s">
        <v>0</v>
      </c>
      <c r="N14252" s="4" t="s">
        <v>21</v>
      </c>
    </row>
    <row r="14253" spans="1:14" x14ac:dyDescent="0.25">
      <c r="A14253" s="1" t="s">
        <v>367</v>
      </c>
      <c r="B14253" s="2" t="s">
        <v>253</v>
      </c>
      <c r="C14253" s="2" t="s">
        <v>254</v>
      </c>
      <c r="D14253" s="2" t="s">
        <v>255</v>
      </c>
      <c r="E14253" s="2" t="s">
        <v>12124</v>
      </c>
      <c r="F14253" s="2">
        <v>40161500</v>
      </c>
      <c r="G14253" s="2" t="s">
        <v>511</v>
      </c>
      <c r="H14253" s="2">
        <v>4</v>
      </c>
      <c r="I14253" s="2">
        <v>6</v>
      </c>
      <c r="J14253" s="2">
        <v>10</v>
      </c>
      <c r="K14253" s="2">
        <v>2</v>
      </c>
      <c r="L14253" s="3">
        <v>325000</v>
      </c>
      <c r="M14253" s="2" t="s">
        <v>0</v>
      </c>
      <c r="N14253" s="4" t="s">
        <v>21</v>
      </c>
    </row>
    <row r="14254" spans="1:14" x14ac:dyDescent="0.25">
      <c r="A14254" s="1" t="s">
        <v>367</v>
      </c>
      <c r="B14254" s="2" t="s">
        <v>253</v>
      </c>
      <c r="C14254" s="2" t="s">
        <v>254</v>
      </c>
      <c r="D14254" s="2" t="s">
        <v>255</v>
      </c>
      <c r="E14254" s="2" t="s">
        <v>12125</v>
      </c>
      <c r="F14254" s="2">
        <v>40161500</v>
      </c>
      <c r="G14254" s="2" t="s">
        <v>511</v>
      </c>
      <c r="H14254" s="2">
        <v>4</v>
      </c>
      <c r="I14254" s="2">
        <v>6</v>
      </c>
      <c r="J14254" s="2">
        <v>10</v>
      </c>
      <c r="K14254" s="2">
        <v>2</v>
      </c>
      <c r="L14254" s="3">
        <v>390000</v>
      </c>
      <c r="M14254" s="2" t="s">
        <v>0</v>
      </c>
      <c r="N14254" s="4" t="s">
        <v>21</v>
      </c>
    </row>
    <row r="14255" spans="1:14" x14ac:dyDescent="0.25">
      <c r="A14255" s="1" t="s">
        <v>367</v>
      </c>
      <c r="B14255" s="2" t="s">
        <v>253</v>
      </c>
      <c r="C14255" s="2" t="s">
        <v>254</v>
      </c>
      <c r="D14255" s="2" t="s">
        <v>255</v>
      </c>
      <c r="E14255" s="2" t="s">
        <v>12126</v>
      </c>
      <c r="F14255" s="2">
        <v>40161500</v>
      </c>
      <c r="G14255" s="2" t="s">
        <v>511</v>
      </c>
      <c r="H14255" s="2">
        <v>4</v>
      </c>
      <c r="I14255" s="2">
        <v>6</v>
      </c>
      <c r="J14255" s="2">
        <v>10</v>
      </c>
      <c r="K14255" s="2">
        <v>1</v>
      </c>
      <c r="L14255" s="3">
        <v>325000</v>
      </c>
      <c r="M14255" s="2" t="s">
        <v>0</v>
      </c>
      <c r="N14255" s="4" t="s">
        <v>21</v>
      </c>
    </row>
    <row r="14256" spans="1:14" x14ac:dyDescent="0.25">
      <c r="A14256" s="1" t="s">
        <v>367</v>
      </c>
      <c r="B14256" s="2" t="s">
        <v>253</v>
      </c>
      <c r="C14256" s="2" t="s">
        <v>254</v>
      </c>
      <c r="D14256" s="2" t="s">
        <v>255</v>
      </c>
      <c r="E14256" s="2" t="s">
        <v>12127</v>
      </c>
      <c r="F14256" s="2">
        <v>40161500</v>
      </c>
      <c r="G14256" s="2" t="s">
        <v>511</v>
      </c>
      <c r="H14256" s="2">
        <v>4</v>
      </c>
      <c r="I14256" s="2">
        <v>6</v>
      </c>
      <c r="J14256" s="2">
        <v>10</v>
      </c>
      <c r="K14256" s="2">
        <v>2</v>
      </c>
      <c r="L14256" s="3">
        <v>195000</v>
      </c>
      <c r="M14256" s="2" t="s">
        <v>0</v>
      </c>
      <c r="N14256" s="4" t="s">
        <v>21</v>
      </c>
    </row>
    <row r="14257" spans="1:14" x14ac:dyDescent="0.25">
      <c r="A14257" s="1" t="s">
        <v>367</v>
      </c>
      <c r="B14257" s="2" t="s">
        <v>253</v>
      </c>
      <c r="C14257" s="2" t="s">
        <v>254</v>
      </c>
      <c r="D14257" s="2" t="s">
        <v>255</v>
      </c>
      <c r="E14257" s="2" t="s">
        <v>12128</v>
      </c>
      <c r="F14257" s="2">
        <v>40161500</v>
      </c>
      <c r="G14257" s="2" t="s">
        <v>511</v>
      </c>
      <c r="H14257" s="2">
        <v>4</v>
      </c>
      <c r="I14257" s="2">
        <v>6</v>
      </c>
      <c r="J14257" s="2">
        <v>10</v>
      </c>
      <c r="K14257" s="2">
        <v>4</v>
      </c>
      <c r="L14257" s="3">
        <v>910000</v>
      </c>
      <c r="M14257" s="2" t="s">
        <v>0</v>
      </c>
      <c r="N14257" s="4" t="s">
        <v>21</v>
      </c>
    </row>
    <row r="14258" spans="1:14" x14ac:dyDescent="0.25">
      <c r="A14258" s="1" t="s">
        <v>367</v>
      </c>
      <c r="B14258" s="2" t="s">
        <v>253</v>
      </c>
      <c r="C14258" s="2" t="s">
        <v>254</v>
      </c>
      <c r="D14258" s="2" t="s">
        <v>255</v>
      </c>
      <c r="E14258" s="2" t="s">
        <v>12129</v>
      </c>
      <c r="F14258" s="2">
        <v>40161500</v>
      </c>
      <c r="G14258" s="2" t="s">
        <v>511</v>
      </c>
      <c r="H14258" s="2">
        <v>4</v>
      </c>
      <c r="I14258" s="2">
        <v>6</v>
      </c>
      <c r="J14258" s="2">
        <v>10</v>
      </c>
      <c r="K14258" s="2">
        <v>5</v>
      </c>
      <c r="L14258" s="3">
        <v>2925000</v>
      </c>
      <c r="M14258" s="2" t="s">
        <v>0</v>
      </c>
      <c r="N14258" s="4" t="s">
        <v>21</v>
      </c>
    </row>
    <row r="14259" spans="1:14" x14ac:dyDescent="0.25">
      <c r="A14259" s="1" t="s">
        <v>367</v>
      </c>
      <c r="B14259" s="2" t="s">
        <v>624</v>
      </c>
      <c r="C14259" s="2" t="s">
        <v>2386</v>
      </c>
      <c r="D14259" s="2" t="s">
        <v>17952</v>
      </c>
      <c r="E14259" s="2" t="s">
        <v>12130</v>
      </c>
      <c r="F14259" s="2">
        <v>31211908</v>
      </c>
      <c r="G14259" s="2" t="s">
        <v>511</v>
      </c>
      <c r="H14259" s="2">
        <v>4</v>
      </c>
      <c r="I14259" s="2">
        <v>6</v>
      </c>
      <c r="J14259" s="2">
        <v>10</v>
      </c>
      <c r="K14259" s="2">
        <v>1</v>
      </c>
      <c r="L14259" s="3">
        <v>2012500</v>
      </c>
      <c r="M14259" s="2" t="s">
        <v>0</v>
      </c>
      <c r="N14259" s="4" t="s">
        <v>21</v>
      </c>
    </row>
    <row r="14260" spans="1:14" x14ac:dyDescent="0.25">
      <c r="A14260" s="1" t="s">
        <v>367</v>
      </c>
      <c r="B14260" s="2" t="s">
        <v>624</v>
      </c>
      <c r="C14260" s="2" t="s">
        <v>2386</v>
      </c>
      <c r="D14260" s="2" t="s">
        <v>17952</v>
      </c>
      <c r="E14260" s="2" t="s">
        <v>12131</v>
      </c>
      <c r="F14260" s="2">
        <v>31211908</v>
      </c>
      <c r="G14260" s="2" t="s">
        <v>511</v>
      </c>
      <c r="H14260" s="2">
        <v>4</v>
      </c>
      <c r="I14260" s="2">
        <v>6</v>
      </c>
      <c r="J14260" s="2">
        <v>10</v>
      </c>
      <c r="K14260" s="2">
        <v>1</v>
      </c>
      <c r="L14260" s="3">
        <v>2560000</v>
      </c>
      <c r="M14260" s="2" t="s">
        <v>0</v>
      </c>
      <c r="N14260" s="4" t="s">
        <v>21</v>
      </c>
    </row>
    <row r="14261" spans="1:14" x14ac:dyDescent="0.25">
      <c r="A14261" s="1" t="s">
        <v>367</v>
      </c>
      <c r="B14261" s="2" t="s">
        <v>624</v>
      </c>
      <c r="C14261" s="2" t="s">
        <v>2386</v>
      </c>
      <c r="D14261" s="2" t="s">
        <v>17952</v>
      </c>
      <c r="E14261" s="2" t="s">
        <v>12132</v>
      </c>
      <c r="F14261" s="2">
        <v>32101617</v>
      </c>
      <c r="G14261" s="2" t="s">
        <v>511</v>
      </c>
      <c r="H14261" s="2">
        <v>4</v>
      </c>
      <c r="I14261" s="2">
        <v>6</v>
      </c>
      <c r="J14261" s="2">
        <v>10</v>
      </c>
      <c r="K14261" s="2">
        <v>1</v>
      </c>
      <c r="L14261" s="3">
        <v>2152500</v>
      </c>
      <c r="M14261" s="2" t="s">
        <v>0</v>
      </c>
      <c r="N14261" s="4" t="s">
        <v>21</v>
      </c>
    </row>
    <row r="14262" spans="1:14" x14ac:dyDescent="0.25">
      <c r="A14262" s="1" t="s">
        <v>367</v>
      </c>
      <c r="B14262" s="2" t="s">
        <v>378</v>
      </c>
      <c r="C14262" s="2" t="s">
        <v>2425</v>
      </c>
      <c r="D14262" s="2" t="s">
        <v>17954</v>
      </c>
      <c r="E14262" s="2" t="s">
        <v>12133</v>
      </c>
      <c r="F14262" s="2">
        <v>39121409</v>
      </c>
      <c r="G14262" s="2" t="s">
        <v>511</v>
      </c>
      <c r="H14262" s="2">
        <v>4</v>
      </c>
      <c r="I14262" s="2">
        <v>6</v>
      </c>
      <c r="J14262" s="2">
        <v>10</v>
      </c>
      <c r="K14262" s="2">
        <v>20</v>
      </c>
      <c r="L14262" s="3">
        <v>325000</v>
      </c>
      <c r="M14262" s="2" t="s">
        <v>0</v>
      </c>
      <c r="N14262" s="4" t="s">
        <v>21</v>
      </c>
    </row>
    <row r="14263" spans="1:14" x14ac:dyDescent="0.25">
      <c r="A14263" s="1" t="s">
        <v>367</v>
      </c>
      <c r="B14263" s="2" t="s">
        <v>378</v>
      </c>
      <c r="C14263" s="2" t="s">
        <v>2425</v>
      </c>
      <c r="D14263" s="2" t="s">
        <v>17954</v>
      </c>
      <c r="E14263" s="2" t="s">
        <v>12134</v>
      </c>
      <c r="F14263" s="2">
        <v>39121409</v>
      </c>
      <c r="G14263" s="2" t="s">
        <v>511</v>
      </c>
      <c r="H14263" s="2">
        <v>4</v>
      </c>
      <c r="I14263" s="2">
        <v>6</v>
      </c>
      <c r="J14263" s="2">
        <v>10</v>
      </c>
      <c r="K14263" s="2">
        <v>20</v>
      </c>
      <c r="L14263" s="3">
        <v>2616000</v>
      </c>
      <c r="M14263" s="2" t="s">
        <v>0</v>
      </c>
      <c r="N14263" s="4" t="s">
        <v>21</v>
      </c>
    </row>
    <row r="14264" spans="1:14" x14ac:dyDescent="0.25">
      <c r="A14264" s="1" t="s">
        <v>367</v>
      </c>
      <c r="B14264" s="2" t="s">
        <v>378</v>
      </c>
      <c r="C14264" s="2" t="s">
        <v>2425</v>
      </c>
      <c r="D14264" s="2" t="s">
        <v>17954</v>
      </c>
      <c r="E14264" s="2" t="s">
        <v>12135</v>
      </c>
      <c r="F14264" s="2">
        <v>39121409</v>
      </c>
      <c r="G14264" s="2" t="s">
        <v>511</v>
      </c>
      <c r="H14264" s="2">
        <v>4</v>
      </c>
      <c r="I14264" s="2">
        <v>6</v>
      </c>
      <c r="J14264" s="2">
        <v>10</v>
      </c>
      <c r="K14264" s="2">
        <v>30</v>
      </c>
      <c r="L14264" s="3">
        <v>741000</v>
      </c>
      <c r="M14264" s="2" t="s">
        <v>0</v>
      </c>
      <c r="N14264" s="4" t="s">
        <v>21</v>
      </c>
    </row>
    <row r="14265" spans="1:14" x14ac:dyDescent="0.25">
      <c r="A14265" s="1" t="s">
        <v>367</v>
      </c>
      <c r="B14265" s="2" t="s">
        <v>378</v>
      </c>
      <c r="C14265" s="2" t="s">
        <v>2425</v>
      </c>
      <c r="D14265" s="2" t="s">
        <v>17954</v>
      </c>
      <c r="E14265" s="2" t="s">
        <v>12136</v>
      </c>
      <c r="F14265" s="2">
        <v>39121409</v>
      </c>
      <c r="G14265" s="2" t="s">
        <v>511</v>
      </c>
      <c r="H14265" s="2">
        <v>4</v>
      </c>
      <c r="I14265" s="2">
        <v>6</v>
      </c>
      <c r="J14265" s="2">
        <v>10</v>
      </c>
      <c r="K14265" s="2">
        <v>30</v>
      </c>
      <c r="L14265" s="3">
        <v>487500</v>
      </c>
      <c r="M14265" s="2" t="s">
        <v>0</v>
      </c>
      <c r="N14265" s="4" t="s">
        <v>21</v>
      </c>
    </row>
    <row r="14266" spans="1:14" x14ac:dyDescent="0.25">
      <c r="A14266" s="1" t="s">
        <v>367</v>
      </c>
      <c r="B14266" s="2" t="s">
        <v>378</v>
      </c>
      <c r="C14266" s="2" t="s">
        <v>2425</v>
      </c>
      <c r="D14266" s="2" t="s">
        <v>17954</v>
      </c>
      <c r="E14266" s="2" t="s">
        <v>12137</v>
      </c>
      <c r="F14266" s="2">
        <v>39121409</v>
      </c>
      <c r="G14266" s="2" t="s">
        <v>511</v>
      </c>
      <c r="H14266" s="2">
        <v>4</v>
      </c>
      <c r="I14266" s="2">
        <v>6</v>
      </c>
      <c r="J14266" s="2">
        <v>10</v>
      </c>
      <c r="K14266" s="2">
        <v>4</v>
      </c>
      <c r="L14266" s="3">
        <v>1590940</v>
      </c>
      <c r="M14266" s="2" t="s">
        <v>0</v>
      </c>
      <c r="N14266" s="4" t="s">
        <v>21</v>
      </c>
    </row>
    <row r="14267" spans="1:14" x14ac:dyDescent="0.25">
      <c r="A14267" s="1" t="s">
        <v>367</v>
      </c>
      <c r="B14267" s="2" t="s">
        <v>378</v>
      </c>
      <c r="C14267" s="2" t="s">
        <v>2425</v>
      </c>
      <c r="D14267" s="2" t="s">
        <v>17954</v>
      </c>
      <c r="E14267" s="2" t="s">
        <v>12138</v>
      </c>
      <c r="F14267" s="2">
        <v>39121409</v>
      </c>
      <c r="G14267" s="2" t="s">
        <v>511</v>
      </c>
      <c r="H14267" s="2">
        <v>4</v>
      </c>
      <c r="I14267" s="2">
        <v>6</v>
      </c>
      <c r="J14267" s="2">
        <v>10</v>
      </c>
      <c r="K14267" s="2">
        <v>10</v>
      </c>
      <c r="L14267" s="3">
        <v>1625000</v>
      </c>
      <c r="M14267" s="2" t="s">
        <v>0</v>
      </c>
      <c r="N14267" s="4" t="s">
        <v>21</v>
      </c>
    </row>
    <row r="14268" spans="1:14" x14ac:dyDescent="0.25">
      <c r="A14268" s="1" t="s">
        <v>367</v>
      </c>
      <c r="B14268" s="2" t="s">
        <v>378</v>
      </c>
      <c r="C14268" s="2" t="s">
        <v>2425</v>
      </c>
      <c r="D14268" s="2" t="s">
        <v>17954</v>
      </c>
      <c r="E14268" s="2" t="s">
        <v>12139</v>
      </c>
      <c r="F14268" s="2">
        <v>39121409</v>
      </c>
      <c r="G14268" s="2" t="s">
        <v>511</v>
      </c>
      <c r="H14268" s="2">
        <v>4</v>
      </c>
      <c r="I14268" s="2">
        <v>6</v>
      </c>
      <c r="J14268" s="2">
        <v>10</v>
      </c>
      <c r="K14268" s="2">
        <v>10</v>
      </c>
      <c r="L14268" s="3">
        <v>39000</v>
      </c>
      <c r="M14268" s="2" t="s">
        <v>0</v>
      </c>
      <c r="N14268" s="4" t="s">
        <v>21</v>
      </c>
    </row>
    <row r="14269" spans="1:14" x14ac:dyDescent="0.25">
      <c r="A14269" s="1" t="s">
        <v>367</v>
      </c>
      <c r="B14269" s="2" t="s">
        <v>378</v>
      </c>
      <c r="C14269" s="2" t="s">
        <v>2425</v>
      </c>
      <c r="D14269" s="2" t="s">
        <v>17954</v>
      </c>
      <c r="E14269" s="2" t="s">
        <v>12140</v>
      </c>
      <c r="F14269" s="2">
        <v>39121409</v>
      </c>
      <c r="G14269" s="2" t="s">
        <v>511</v>
      </c>
      <c r="H14269" s="2">
        <v>4</v>
      </c>
      <c r="I14269" s="2">
        <v>6</v>
      </c>
      <c r="J14269" s="2">
        <v>10</v>
      </c>
      <c r="K14269" s="2">
        <v>10</v>
      </c>
      <c r="L14269" s="3">
        <v>169000</v>
      </c>
      <c r="M14269" s="2" t="s">
        <v>0</v>
      </c>
      <c r="N14269" s="4" t="s">
        <v>21</v>
      </c>
    </row>
    <row r="14270" spans="1:14" x14ac:dyDescent="0.25">
      <c r="A14270" s="1" t="s">
        <v>367</v>
      </c>
      <c r="B14270" s="2" t="s">
        <v>378</v>
      </c>
      <c r="C14270" s="2" t="s">
        <v>2425</v>
      </c>
      <c r="D14270" s="2" t="s">
        <v>17954</v>
      </c>
      <c r="E14270" s="2" t="s">
        <v>12141</v>
      </c>
      <c r="F14270" s="2">
        <v>39121449</v>
      </c>
      <c r="G14270" s="2" t="s">
        <v>511</v>
      </c>
      <c r="H14270" s="2">
        <v>4</v>
      </c>
      <c r="I14270" s="2">
        <v>6</v>
      </c>
      <c r="J14270" s="2">
        <v>10</v>
      </c>
      <c r="K14270" s="2">
        <v>1</v>
      </c>
      <c r="L14270" s="3">
        <v>312000</v>
      </c>
      <c r="M14270" s="2" t="s">
        <v>0</v>
      </c>
      <c r="N14270" s="4" t="s">
        <v>21</v>
      </c>
    </row>
    <row r="14271" spans="1:14" x14ac:dyDescent="0.25">
      <c r="A14271" s="1" t="s">
        <v>367</v>
      </c>
      <c r="B14271" s="2" t="s">
        <v>378</v>
      </c>
      <c r="C14271" s="2" t="s">
        <v>2425</v>
      </c>
      <c r="D14271" s="2" t="s">
        <v>17954</v>
      </c>
      <c r="E14271" s="2" t="s">
        <v>12142</v>
      </c>
      <c r="F14271" s="2">
        <v>39121449</v>
      </c>
      <c r="G14271" s="2" t="s">
        <v>511</v>
      </c>
      <c r="H14271" s="2">
        <v>4</v>
      </c>
      <c r="I14271" s="2">
        <v>6</v>
      </c>
      <c r="J14271" s="2">
        <v>10</v>
      </c>
      <c r="K14271" s="2">
        <v>1</v>
      </c>
      <c r="L14271" s="3">
        <v>360000</v>
      </c>
      <c r="M14271" s="2" t="s">
        <v>0</v>
      </c>
      <c r="N14271" s="4" t="s">
        <v>21</v>
      </c>
    </row>
    <row r="14272" spans="1:14" x14ac:dyDescent="0.25">
      <c r="A14272" s="1" t="s">
        <v>367</v>
      </c>
      <c r="B14272" s="2" t="s">
        <v>378</v>
      </c>
      <c r="C14272" s="2" t="s">
        <v>2425</v>
      </c>
      <c r="D14272" s="2" t="s">
        <v>17954</v>
      </c>
      <c r="E14272" s="2" t="s">
        <v>12143</v>
      </c>
      <c r="F14272" s="2">
        <v>39121432</v>
      </c>
      <c r="G14272" s="2" t="s">
        <v>511</v>
      </c>
      <c r="H14272" s="2">
        <v>4</v>
      </c>
      <c r="I14272" s="2">
        <v>6</v>
      </c>
      <c r="J14272" s="2">
        <v>10</v>
      </c>
      <c r="K14272" s="2">
        <v>1</v>
      </c>
      <c r="L14272" s="3">
        <v>675000</v>
      </c>
      <c r="M14272" s="2" t="s">
        <v>0</v>
      </c>
      <c r="N14272" s="4" t="s">
        <v>21</v>
      </c>
    </row>
    <row r="14273" spans="1:14" x14ac:dyDescent="0.25">
      <c r="A14273" s="1" t="s">
        <v>367</v>
      </c>
      <c r="B14273" s="2" t="s">
        <v>378</v>
      </c>
      <c r="C14273" s="2" t="s">
        <v>2425</v>
      </c>
      <c r="D14273" s="2" t="s">
        <v>17954</v>
      </c>
      <c r="E14273" s="2" t="s">
        <v>12144</v>
      </c>
      <c r="F14273" s="2">
        <v>41113600</v>
      </c>
      <c r="G14273" s="2" t="s">
        <v>511</v>
      </c>
      <c r="H14273" s="2">
        <v>4</v>
      </c>
      <c r="I14273" s="2">
        <v>6</v>
      </c>
      <c r="J14273" s="2">
        <v>10</v>
      </c>
      <c r="K14273" s="2">
        <v>4</v>
      </c>
      <c r="L14273" s="3">
        <v>728000</v>
      </c>
      <c r="M14273" s="2" t="s">
        <v>0</v>
      </c>
      <c r="N14273" s="4" t="s">
        <v>21</v>
      </c>
    </row>
    <row r="14274" spans="1:14" x14ac:dyDescent="0.25">
      <c r="A14274" s="1" t="s">
        <v>367</v>
      </c>
      <c r="B14274" s="2" t="s">
        <v>378</v>
      </c>
      <c r="C14274" s="2" t="s">
        <v>2425</v>
      </c>
      <c r="D14274" s="2" t="s">
        <v>17954</v>
      </c>
      <c r="E14274" s="2" t="s">
        <v>12145</v>
      </c>
      <c r="F14274" s="2">
        <v>39121446</v>
      </c>
      <c r="G14274" s="2" t="s">
        <v>511</v>
      </c>
      <c r="H14274" s="2">
        <v>4</v>
      </c>
      <c r="I14274" s="2">
        <v>6</v>
      </c>
      <c r="J14274" s="2">
        <v>10</v>
      </c>
      <c r="K14274" s="2">
        <v>10</v>
      </c>
      <c r="L14274" s="3">
        <v>65000</v>
      </c>
      <c r="M14274" s="2" t="s">
        <v>0</v>
      </c>
      <c r="N14274" s="4" t="s">
        <v>21</v>
      </c>
    </row>
    <row r="14275" spans="1:14" x14ac:dyDescent="0.25">
      <c r="A14275" s="1" t="s">
        <v>367</v>
      </c>
      <c r="B14275" s="2" t="s">
        <v>378</v>
      </c>
      <c r="C14275" s="2" t="s">
        <v>2425</v>
      </c>
      <c r="D14275" s="2" t="s">
        <v>17954</v>
      </c>
      <c r="E14275" s="2" t="s">
        <v>12146</v>
      </c>
      <c r="F14275" s="2">
        <v>39121009</v>
      </c>
      <c r="G14275" s="2" t="s">
        <v>511</v>
      </c>
      <c r="H14275" s="2">
        <v>4</v>
      </c>
      <c r="I14275" s="2">
        <v>6</v>
      </c>
      <c r="J14275" s="2">
        <v>10</v>
      </c>
      <c r="K14275" s="2">
        <v>12</v>
      </c>
      <c r="L14275" s="3">
        <v>19380000</v>
      </c>
      <c r="M14275" s="2" t="s">
        <v>0</v>
      </c>
      <c r="N14275" s="4" t="s">
        <v>21</v>
      </c>
    </row>
    <row r="14276" spans="1:14" x14ac:dyDescent="0.25">
      <c r="A14276" s="1" t="s">
        <v>367</v>
      </c>
      <c r="B14276" s="2" t="s">
        <v>378</v>
      </c>
      <c r="C14276" s="2" t="s">
        <v>2425</v>
      </c>
      <c r="D14276" s="2" t="s">
        <v>17954</v>
      </c>
      <c r="E14276" s="2" t="s">
        <v>12147</v>
      </c>
      <c r="F14276" s="2">
        <v>39122100</v>
      </c>
      <c r="G14276" s="2" t="s">
        <v>511</v>
      </c>
      <c r="H14276" s="2">
        <v>4</v>
      </c>
      <c r="I14276" s="2">
        <v>6</v>
      </c>
      <c r="J14276" s="2">
        <v>10</v>
      </c>
      <c r="K14276" s="2">
        <v>3</v>
      </c>
      <c r="L14276" s="3">
        <v>1875000</v>
      </c>
      <c r="M14276" s="2" t="s">
        <v>0</v>
      </c>
      <c r="N14276" s="4" t="s">
        <v>21</v>
      </c>
    </row>
    <row r="14277" spans="1:14" x14ac:dyDescent="0.25">
      <c r="A14277" s="1" t="s">
        <v>367</v>
      </c>
      <c r="B14277" s="2" t="s">
        <v>378</v>
      </c>
      <c r="C14277" s="2" t="s">
        <v>2425</v>
      </c>
      <c r="D14277" s="2" t="s">
        <v>17954</v>
      </c>
      <c r="E14277" s="2" t="s">
        <v>12148</v>
      </c>
      <c r="F14277" s="2">
        <v>39121432</v>
      </c>
      <c r="G14277" s="2" t="s">
        <v>511</v>
      </c>
      <c r="H14277" s="2">
        <v>4</v>
      </c>
      <c r="I14277" s="2">
        <v>6</v>
      </c>
      <c r="J14277" s="2">
        <v>10</v>
      </c>
      <c r="K14277" s="2">
        <v>20</v>
      </c>
      <c r="L14277" s="3">
        <v>130000</v>
      </c>
      <c r="M14277" s="2" t="s">
        <v>0</v>
      </c>
      <c r="N14277" s="4" t="s">
        <v>21</v>
      </c>
    </row>
    <row r="14278" spans="1:14" x14ac:dyDescent="0.25">
      <c r="A14278" s="1" t="s">
        <v>367</v>
      </c>
      <c r="B14278" s="2" t="s">
        <v>378</v>
      </c>
      <c r="C14278" s="2" t="s">
        <v>2425</v>
      </c>
      <c r="D14278" s="2" t="s">
        <v>17954</v>
      </c>
      <c r="E14278" s="2" t="s">
        <v>12149</v>
      </c>
      <c r="F14278" s="2">
        <v>39121432</v>
      </c>
      <c r="G14278" s="2" t="s">
        <v>511</v>
      </c>
      <c r="H14278" s="2">
        <v>4</v>
      </c>
      <c r="I14278" s="2">
        <v>6</v>
      </c>
      <c r="J14278" s="2">
        <v>10</v>
      </c>
      <c r="K14278" s="2">
        <v>30</v>
      </c>
      <c r="L14278" s="3">
        <v>195000</v>
      </c>
      <c r="M14278" s="2" t="s">
        <v>0</v>
      </c>
      <c r="N14278" s="4" t="s">
        <v>21</v>
      </c>
    </row>
    <row r="14279" spans="1:14" x14ac:dyDescent="0.25">
      <c r="A14279" s="1" t="s">
        <v>367</v>
      </c>
      <c r="B14279" s="2" t="s">
        <v>378</v>
      </c>
      <c r="C14279" s="2" t="s">
        <v>2425</v>
      </c>
      <c r="D14279" s="2" t="s">
        <v>17954</v>
      </c>
      <c r="E14279" s="2" t="s">
        <v>12150</v>
      </c>
      <c r="F14279" s="2">
        <v>39121432</v>
      </c>
      <c r="G14279" s="2" t="s">
        <v>511</v>
      </c>
      <c r="H14279" s="2">
        <v>4</v>
      </c>
      <c r="I14279" s="2">
        <v>6</v>
      </c>
      <c r="J14279" s="2">
        <v>10</v>
      </c>
      <c r="K14279" s="2">
        <v>50</v>
      </c>
      <c r="L14279" s="3">
        <v>187500</v>
      </c>
      <c r="M14279" s="2" t="s">
        <v>0</v>
      </c>
      <c r="N14279" s="4" t="s">
        <v>21</v>
      </c>
    </row>
    <row r="14280" spans="1:14" x14ac:dyDescent="0.25">
      <c r="A14280" s="1" t="s">
        <v>367</v>
      </c>
      <c r="B14280" s="2" t="s">
        <v>378</v>
      </c>
      <c r="C14280" s="2" t="s">
        <v>2425</v>
      </c>
      <c r="D14280" s="2" t="s">
        <v>17954</v>
      </c>
      <c r="E14280" s="2" t="s">
        <v>12151</v>
      </c>
      <c r="F14280" s="2">
        <v>39121432</v>
      </c>
      <c r="G14280" s="2" t="s">
        <v>511</v>
      </c>
      <c r="H14280" s="2">
        <v>4</v>
      </c>
      <c r="I14280" s="2">
        <v>6</v>
      </c>
      <c r="J14280" s="2">
        <v>10</v>
      </c>
      <c r="K14280" s="2">
        <v>30</v>
      </c>
      <c r="L14280" s="3">
        <v>31200</v>
      </c>
      <c r="M14280" s="2" t="s">
        <v>0</v>
      </c>
      <c r="N14280" s="4" t="s">
        <v>21</v>
      </c>
    </row>
    <row r="14281" spans="1:14" x14ac:dyDescent="0.25">
      <c r="A14281" s="1" t="s">
        <v>367</v>
      </c>
      <c r="B14281" s="2" t="s">
        <v>378</v>
      </c>
      <c r="C14281" s="2" t="s">
        <v>2425</v>
      </c>
      <c r="D14281" s="2" t="s">
        <v>17954</v>
      </c>
      <c r="E14281" s="2" t="s">
        <v>12152</v>
      </c>
      <c r="F14281" s="2">
        <v>39121432</v>
      </c>
      <c r="G14281" s="2" t="s">
        <v>511</v>
      </c>
      <c r="H14281" s="2">
        <v>4</v>
      </c>
      <c r="I14281" s="2">
        <v>6</v>
      </c>
      <c r="J14281" s="2">
        <v>10</v>
      </c>
      <c r="K14281" s="2">
        <v>30</v>
      </c>
      <c r="L14281" s="3">
        <v>306000</v>
      </c>
      <c r="M14281" s="2" t="s">
        <v>0</v>
      </c>
      <c r="N14281" s="4" t="s">
        <v>21</v>
      </c>
    </row>
    <row r="14282" spans="1:14" x14ac:dyDescent="0.25">
      <c r="A14282" s="1" t="s">
        <v>367</v>
      </c>
      <c r="B14282" s="2" t="s">
        <v>378</v>
      </c>
      <c r="C14282" s="2" t="s">
        <v>2425</v>
      </c>
      <c r="D14282" s="2" t="s">
        <v>17954</v>
      </c>
      <c r="E14282" s="2" t="s">
        <v>12153</v>
      </c>
      <c r="F14282" s="2">
        <v>39121432</v>
      </c>
      <c r="G14282" s="2" t="s">
        <v>511</v>
      </c>
      <c r="H14282" s="2">
        <v>4</v>
      </c>
      <c r="I14282" s="2">
        <v>6</v>
      </c>
      <c r="J14282" s="2">
        <v>10</v>
      </c>
      <c r="K14282" s="2">
        <v>30</v>
      </c>
      <c r="L14282" s="3">
        <v>360000</v>
      </c>
      <c r="M14282" s="2" t="s">
        <v>0</v>
      </c>
      <c r="N14282" s="4" t="s">
        <v>21</v>
      </c>
    </row>
    <row r="14283" spans="1:14" x14ac:dyDescent="0.25">
      <c r="A14283" s="1" t="s">
        <v>367</v>
      </c>
      <c r="B14283" s="2" t="s">
        <v>378</v>
      </c>
      <c r="C14283" s="2" t="s">
        <v>2425</v>
      </c>
      <c r="D14283" s="2" t="s">
        <v>17954</v>
      </c>
      <c r="E14283" s="2" t="s">
        <v>12154</v>
      </c>
      <c r="F14283" s="2">
        <v>39121432</v>
      </c>
      <c r="G14283" s="2" t="s">
        <v>511</v>
      </c>
      <c r="H14283" s="2">
        <v>4</v>
      </c>
      <c r="I14283" s="2">
        <v>6</v>
      </c>
      <c r="J14283" s="2">
        <v>10</v>
      </c>
      <c r="K14283" s="2">
        <v>30</v>
      </c>
      <c r="L14283" s="3">
        <v>284700</v>
      </c>
      <c r="M14283" s="2" t="s">
        <v>0</v>
      </c>
      <c r="N14283" s="4" t="s">
        <v>21</v>
      </c>
    </row>
    <row r="14284" spans="1:14" x14ac:dyDescent="0.25">
      <c r="A14284" s="1" t="s">
        <v>367</v>
      </c>
      <c r="B14284" s="2" t="s">
        <v>378</v>
      </c>
      <c r="C14284" s="2" t="s">
        <v>2425</v>
      </c>
      <c r="D14284" s="2" t="s">
        <v>17954</v>
      </c>
      <c r="E14284" s="2" t="s">
        <v>12155</v>
      </c>
      <c r="F14284" s="2">
        <v>39121432</v>
      </c>
      <c r="G14284" s="2" t="s">
        <v>511</v>
      </c>
      <c r="H14284" s="2">
        <v>4</v>
      </c>
      <c r="I14284" s="2">
        <v>6</v>
      </c>
      <c r="J14284" s="2">
        <v>10</v>
      </c>
      <c r="K14284" s="2">
        <v>30</v>
      </c>
      <c r="L14284" s="3">
        <v>403650</v>
      </c>
      <c r="M14284" s="2" t="s">
        <v>0</v>
      </c>
      <c r="N14284" s="4" t="s">
        <v>21</v>
      </c>
    </row>
    <row r="14285" spans="1:14" x14ac:dyDescent="0.25">
      <c r="A14285" s="1" t="s">
        <v>367</v>
      </c>
      <c r="B14285" s="2" t="s">
        <v>378</v>
      </c>
      <c r="C14285" s="2" t="s">
        <v>2425</v>
      </c>
      <c r="D14285" s="2" t="s">
        <v>17954</v>
      </c>
      <c r="E14285" s="2" t="s">
        <v>12156</v>
      </c>
      <c r="F14285" s="2">
        <v>39121432</v>
      </c>
      <c r="G14285" s="2" t="s">
        <v>511</v>
      </c>
      <c r="H14285" s="2">
        <v>4</v>
      </c>
      <c r="I14285" s="2">
        <v>6</v>
      </c>
      <c r="J14285" s="2">
        <v>10</v>
      </c>
      <c r="K14285" s="2">
        <v>30</v>
      </c>
      <c r="L14285" s="3">
        <v>407550</v>
      </c>
      <c r="M14285" s="2" t="s">
        <v>0</v>
      </c>
      <c r="N14285" s="4" t="s">
        <v>21</v>
      </c>
    </row>
    <row r="14286" spans="1:14" x14ac:dyDescent="0.25">
      <c r="A14286" s="1" t="s">
        <v>367</v>
      </c>
      <c r="B14286" s="2" t="s">
        <v>378</v>
      </c>
      <c r="C14286" s="2" t="s">
        <v>2425</v>
      </c>
      <c r="D14286" s="2" t="s">
        <v>17954</v>
      </c>
      <c r="E14286" s="2" t="s">
        <v>12157</v>
      </c>
      <c r="F14286" s="2">
        <v>39121432</v>
      </c>
      <c r="G14286" s="2" t="s">
        <v>511</v>
      </c>
      <c r="H14286" s="2">
        <v>4</v>
      </c>
      <c r="I14286" s="2">
        <v>6</v>
      </c>
      <c r="J14286" s="2">
        <v>10</v>
      </c>
      <c r="K14286" s="2">
        <v>30</v>
      </c>
      <c r="L14286" s="3">
        <v>229500</v>
      </c>
      <c r="M14286" s="2" t="s">
        <v>0</v>
      </c>
      <c r="N14286" s="4" t="s">
        <v>21</v>
      </c>
    </row>
    <row r="14287" spans="1:14" x14ac:dyDescent="0.25">
      <c r="A14287" s="1" t="s">
        <v>367</v>
      </c>
      <c r="B14287" s="2" t="s">
        <v>378</v>
      </c>
      <c r="C14287" s="2" t="s">
        <v>2425</v>
      </c>
      <c r="D14287" s="2" t="s">
        <v>17954</v>
      </c>
      <c r="E14287" s="2" t="s">
        <v>12158</v>
      </c>
      <c r="F14287" s="2">
        <v>39121432</v>
      </c>
      <c r="G14287" s="2" t="s">
        <v>511</v>
      </c>
      <c r="H14287" s="2">
        <v>4</v>
      </c>
      <c r="I14287" s="2">
        <v>6</v>
      </c>
      <c r="J14287" s="2">
        <v>10</v>
      </c>
      <c r="K14287" s="2">
        <v>30</v>
      </c>
      <c r="L14287" s="3">
        <v>294000</v>
      </c>
      <c r="M14287" s="2" t="s">
        <v>0</v>
      </c>
      <c r="N14287" s="4" t="s">
        <v>21</v>
      </c>
    </row>
    <row r="14288" spans="1:14" x14ac:dyDescent="0.25">
      <c r="A14288" s="1" t="s">
        <v>367</v>
      </c>
      <c r="B14288" s="2" t="s">
        <v>378</v>
      </c>
      <c r="C14288" s="2" t="s">
        <v>2425</v>
      </c>
      <c r="D14288" s="2" t="s">
        <v>17954</v>
      </c>
      <c r="E14288" s="2" t="s">
        <v>12159</v>
      </c>
      <c r="F14288" s="2">
        <v>39121432</v>
      </c>
      <c r="G14288" s="2" t="s">
        <v>511</v>
      </c>
      <c r="H14288" s="2">
        <v>4</v>
      </c>
      <c r="I14288" s="2">
        <v>6</v>
      </c>
      <c r="J14288" s="2">
        <v>10</v>
      </c>
      <c r="K14288" s="2">
        <v>30</v>
      </c>
      <c r="L14288" s="3">
        <v>364500</v>
      </c>
      <c r="M14288" s="2" t="s">
        <v>0</v>
      </c>
      <c r="N14288" s="4" t="s">
        <v>21</v>
      </c>
    </row>
    <row r="14289" spans="1:14" x14ac:dyDescent="0.25">
      <c r="A14289" s="1" t="s">
        <v>367</v>
      </c>
      <c r="B14289" s="2" t="s">
        <v>378</v>
      </c>
      <c r="C14289" s="2" t="s">
        <v>2425</v>
      </c>
      <c r="D14289" s="2" t="s">
        <v>17954</v>
      </c>
      <c r="E14289" s="2" t="s">
        <v>12160</v>
      </c>
      <c r="F14289" s="2">
        <v>39121432</v>
      </c>
      <c r="G14289" s="2" t="s">
        <v>511</v>
      </c>
      <c r="H14289" s="2">
        <v>4</v>
      </c>
      <c r="I14289" s="2">
        <v>6</v>
      </c>
      <c r="J14289" s="2">
        <v>10</v>
      </c>
      <c r="K14289" s="2">
        <v>30</v>
      </c>
      <c r="L14289" s="3">
        <v>657000</v>
      </c>
      <c r="M14289" s="2" t="s">
        <v>0</v>
      </c>
      <c r="N14289" s="4" t="s">
        <v>21</v>
      </c>
    </row>
    <row r="14290" spans="1:14" x14ac:dyDescent="0.25">
      <c r="A14290" s="1" t="s">
        <v>367</v>
      </c>
      <c r="B14290" s="2" t="s">
        <v>378</v>
      </c>
      <c r="C14290" s="2" t="s">
        <v>2425</v>
      </c>
      <c r="D14290" s="2" t="s">
        <v>17954</v>
      </c>
      <c r="E14290" s="2" t="s">
        <v>12161</v>
      </c>
      <c r="F14290" s="2">
        <v>39121432</v>
      </c>
      <c r="G14290" s="2" t="s">
        <v>511</v>
      </c>
      <c r="H14290" s="2">
        <v>4</v>
      </c>
      <c r="I14290" s="2">
        <v>6</v>
      </c>
      <c r="J14290" s="2">
        <v>10</v>
      </c>
      <c r="K14290" s="2">
        <v>30</v>
      </c>
      <c r="L14290" s="3">
        <v>364650</v>
      </c>
      <c r="M14290" s="2" t="s">
        <v>0</v>
      </c>
      <c r="N14290" s="4" t="s">
        <v>21</v>
      </c>
    </row>
    <row r="14291" spans="1:14" x14ac:dyDescent="0.25">
      <c r="A14291" s="1" t="s">
        <v>367</v>
      </c>
      <c r="B14291" s="2" t="s">
        <v>378</v>
      </c>
      <c r="C14291" s="2" t="s">
        <v>2425</v>
      </c>
      <c r="D14291" s="2" t="s">
        <v>17954</v>
      </c>
      <c r="E14291" s="2" t="s">
        <v>12162</v>
      </c>
      <c r="F14291" s="2">
        <v>39121432</v>
      </c>
      <c r="G14291" s="2" t="s">
        <v>511</v>
      </c>
      <c r="H14291" s="2">
        <v>4</v>
      </c>
      <c r="I14291" s="2">
        <v>6</v>
      </c>
      <c r="J14291" s="2">
        <v>10</v>
      </c>
      <c r="K14291" s="2">
        <v>60</v>
      </c>
      <c r="L14291" s="3">
        <v>3271800</v>
      </c>
      <c r="M14291" s="2" t="s">
        <v>0</v>
      </c>
      <c r="N14291" s="4" t="s">
        <v>21</v>
      </c>
    </row>
    <row r="14292" spans="1:14" x14ac:dyDescent="0.25">
      <c r="A14292" s="1" t="s">
        <v>367</v>
      </c>
      <c r="B14292" s="2" t="s">
        <v>378</v>
      </c>
      <c r="C14292" s="2" t="s">
        <v>2425</v>
      </c>
      <c r="D14292" s="2" t="s">
        <v>17954</v>
      </c>
      <c r="E14292" s="2" t="s">
        <v>12163</v>
      </c>
      <c r="F14292" s="2">
        <v>39121432</v>
      </c>
      <c r="G14292" s="2" t="s">
        <v>511</v>
      </c>
      <c r="H14292" s="2">
        <v>4</v>
      </c>
      <c r="I14292" s="2">
        <v>6</v>
      </c>
      <c r="J14292" s="2">
        <v>10</v>
      </c>
      <c r="K14292" s="2">
        <v>30</v>
      </c>
      <c r="L14292" s="3">
        <v>2804400</v>
      </c>
      <c r="M14292" s="2" t="s">
        <v>0</v>
      </c>
      <c r="N14292" s="4" t="s">
        <v>21</v>
      </c>
    </row>
    <row r="14293" spans="1:14" x14ac:dyDescent="0.25">
      <c r="A14293" s="1" t="s">
        <v>367</v>
      </c>
      <c r="B14293" s="2" t="s">
        <v>378</v>
      </c>
      <c r="C14293" s="2" t="s">
        <v>2425</v>
      </c>
      <c r="D14293" s="2" t="s">
        <v>17954</v>
      </c>
      <c r="E14293" s="2" t="s">
        <v>12164</v>
      </c>
      <c r="F14293" s="2">
        <v>39121432</v>
      </c>
      <c r="G14293" s="2" t="s">
        <v>511</v>
      </c>
      <c r="H14293" s="2">
        <v>4</v>
      </c>
      <c r="I14293" s="2">
        <v>6</v>
      </c>
      <c r="J14293" s="2">
        <v>10</v>
      </c>
      <c r="K14293" s="2">
        <v>30</v>
      </c>
      <c r="L14293" s="3">
        <v>2634450</v>
      </c>
      <c r="M14293" s="2" t="s">
        <v>0</v>
      </c>
      <c r="N14293" s="4" t="s">
        <v>21</v>
      </c>
    </row>
    <row r="14294" spans="1:14" x14ac:dyDescent="0.25">
      <c r="A14294" s="1" t="s">
        <v>367</v>
      </c>
      <c r="B14294" s="2" t="s">
        <v>378</v>
      </c>
      <c r="C14294" s="2" t="s">
        <v>2425</v>
      </c>
      <c r="D14294" s="2" t="s">
        <v>17954</v>
      </c>
      <c r="E14294" s="2" t="s">
        <v>12165</v>
      </c>
      <c r="F14294" s="2">
        <v>39121432</v>
      </c>
      <c r="G14294" s="2" t="s">
        <v>511</v>
      </c>
      <c r="H14294" s="2">
        <v>4</v>
      </c>
      <c r="I14294" s="2">
        <v>6</v>
      </c>
      <c r="J14294" s="2">
        <v>10</v>
      </c>
      <c r="K14294" s="2">
        <v>30</v>
      </c>
      <c r="L14294" s="3">
        <v>2964000</v>
      </c>
      <c r="M14294" s="2" t="s">
        <v>0</v>
      </c>
      <c r="N14294" s="4" t="s">
        <v>21</v>
      </c>
    </row>
    <row r="14295" spans="1:14" x14ac:dyDescent="0.25">
      <c r="A14295" s="1" t="s">
        <v>367</v>
      </c>
      <c r="B14295" s="2" t="s">
        <v>378</v>
      </c>
      <c r="C14295" s="2" t="s">
        <v>2425</v>
      </c>
      <c r="D14295" s="2" t="s">
        <v>17954</v>
      </c>
      <c r="E14295" s="2" t="s">
        <v>12166</v>
      </c>
      <c r="F14295" s="2">
        <v>39121432</v>
      </c>
      <c r="G14295" s="2" t="s">
        <v>511</v>
      </c>
      <c r="H14295" s="2">
        <v>4</v>
      </c>
      <c r="I14295" s="2">
        <v>6</v>
      </c>
      <c r="J14295" s="2">
        <v>10</v>
      </c>
      <c r="K14295" s="2">
        <v>30</v>
      </c>
      <c r="L14295" s="3">
        <v>954750</v>
      </c>
      <c r="M14295" s="2" t="s">
        <v>0</v>
      </c>
      <c r="N14295" s="4" t="s">
        <v>21</v>
      </c>
    </row>
    <row r="14296" spans="1:14" x14ac:dyDescent="0.25">
      <c r="A14296" s="1" t="s">
        <v>367</v>
      </c>
      <c r="B14296" s="2" t="s">
        <v>378</v>
      </c>
      <c r="C14296" s="2" t="s">
        <v>2425</v>
      </c>
      <c r="D14296" s="2" t="s">
        <v>17954</v>
      </c>
      <c r="E14296" s="2" t="s">
        <v>12167</v>
      </c>
      <c r="F14296" s="2">
        <v>39121432</v>
      </c>
      <c r="G14296" s="2" t="s">
        <v>511</v>
      </c>
      <c r="H14296" s="2">
        <v>4</v>
      </c>
      <c r="I14296" s="2">
        <v>6</v>
      </c>
      <c r="J14296" s="2">
        <v>10</v>
      </c>
      <c r="K14296" s="2">
        <v>30</v>
      </c>
      <c r="L14296" s="3">
        <v>1045950</v>
      </c>
      <c r="M14296" s="2" t="s">
        <v>0</v>
      </c>
      <c r="N14296" s="4" t="s">
        <v>21</v>
      </c>
    </row>
    <row r="14297" spans="1:14" x14ac:dyDescent="0.25">
      <c r="A14297" s="1" t="s">
        <v>367</v>
      </c>
      <c r="B14297" s="2" t="s">
        <v>378</v>
      </c>
      <c r="C14297" s="2" t="s">
        <v>2425</v>
      </c>
      <c r="D14297" s="2" t="s">
        <v>17954</v>
      </c>
      <c r="E14297" s="2" t="s">
        <v>12168</v>
      </c>
      <c r="F14297" s="2">
        <v>39121432</v>
      </c>
      <c r="G14297" s="2" t="s">
        <v>511</v>
      </c>
      <c r="H14297" s="2">
        <v>4</v>
      </c>
      <c r="I14297" s="2">
        <v>6</v>
      </c>
      <c r="J14297" s="2">
        <v>10</v>
      </c>
      <c r="K14297" s="2">
        <v>30</v>
      </c>
      <c r="L14297" s="3">
        <v>1684350</v>
      </c>
      <c r="M14297" s="2" t="s">
        <v>0</v>
      </c>
      <c r="N14297" s="4" t="s">
        <v>21</v>
      </c>
    </row>
    <row r="14298" spans="1:14" x14ac:dyDescent="0.25">
      <c r="A14298" s="1" t="s">
        <v>367</v>
      </c>
      <c r="B14298" s="2" t="s">
        <v>378</v>
      </c>
      <c r="C14298" s="2" t="s">
        <v>2425</v>
      </c>
      <c r="D14298" s="2" t="s">
        <v>17954</v>
      </c>
      <c r="E14298" s="2" t="s">
        <v>12169</v>
      </c>
      <c r="F14298" s="2">
        <v>39121432</v>
      </c>
      <c r="G14298" s="2" t="s">
        <v>511</v>
      </c>
      <c r="H14298" s="2">
        <v>4</v>
      </c>
      <c r="I14298" s="2">
        <v>6</v>
      </c>
      <c r="J14298" s="2">
        <v>10</v>
      </c>
      <c r="K14298" s="2">
        <v>30</v>
      </c>
      <c r="L14298" s="3">
        <v>3026700</v>
      </c>
      <c r="M14298" s="2" t="s">
        <v>0</v>
      </c>
      <c r="N14298" s="4" t="s">
        <v>21</v>
      </c>
    </row>
    <row r="14299" spans="1:14" x14ac:dyDescent="0.25">
      <c r="A14299" s="1" t="s">
        <v>367</v>
      </c>
      <c r="B14299" s="2" t="s">
        <v>378</v>
      </c>
      <c r="C14299" s="2" t="s">
        <v>2425</v>
      </c>
      <c r="D14299" s="2" t="s">
        <v>17954</v>
      </c>
      <c r="E14299" s="2" t="s">
        <v>12170</v>
      </c>
      <c r="F14299" s="2">
        <v>39121432</v>
      </c>
      <c r="G14299" s="2" t="s">
        <v>511</v>
      </c>
      <c r="H14299" s="2">
        <v>4</v>
      </c>
      <c r="I14299" s="2">
        <v>6</v>
      </c>
      <c r="J14299" s="2">
        <v>10</v>
      </c>
      <c r="K14299" s="2">
        <v>20</v>
      </c>
      <c r="L14299" s="3">
        <v>2858400</v>
      </c>
      <c r="M14299" s="2" t="s">
        <v>0</v>
      </c>
      <c r="N14299" s="4" t="s">
        <v>21</v>
      </c>
    </row>
    <row r="14300" spans="1:14" x14ac:dyDescent="0.25">
      <c r="A14300" s="1" t="s">
        <v>367</v>
      </c>
      <c r="B14300" s="2" t="s">
        <v>378</v>
      </c>
      <c r="C14300" s="2" t="s">
        <v>2425</v>
      </c>
      <c r="D14300" s="2" t="s">
        <v>17954</v>
      </c>
      <c r="E14300" s="2" t="s">
        <v>12171</v>
      </c>
      <c r="F14300" s="2">
        <v>39121432</v>
      </c>
      <c r="G14300" s="2" t="s">
        <v>511</v>
      </c>
      <c r="H14300" s="2">
        <v>4</v>
      </c>
      <c r="I14300" s="2">
        <v>6</v>
      </c>
      <c r="J14300" s="2">
        <v>10</v>
      </c>
      <c r="K14300" s="2">
        <v>20</v>
      </c>
      <c r="L14300" s="3">
        <v>1295800</v>
      </c>
      <c r="M14300" s="2" t="s">
        <v>0</v>
      </c>
      <c r="N14300" s="4" t="s">
        <v>21</v>
      </c>
    </row>
    <row r="14301" spans="1:14" x14ac:dyDescent="0.25">
      <c r="A14301" s="1" t="s">
        <v>367</v>
      </c>
      <c r="B14301" s="2" t="s">
        <v>378</v>
      </c>
      <c r="C14301" s="2" t="s">
        <v>2425</v>
      </c>
      <c r="D14301" s="2" t="s">
        <v>17954</v>
      </c>
      <c r="E14301" s="2" t="s">
        <v>12172</v>
      </c>
      <c r="F14301" s="2">
        <v>39121432</v>
      </c>
      <c r="G14301" s="2" t="s">
        <v>511</v>
      </c>
      <c r="H14301" s="2">
        <v>4</v>
      </c>
      <c r="I14301" s="2">
        <v>6</v>
      </c>
      <c r="J14301" s="2">
        <v>10</v>
      </c>
      <c r="K14301" s="2">
        <v>15</v>
      </c>
      <c r="L14301" s="3">
        <v>718200</v>
      </c>
      <c r="M14301" s="2" t="s">
        <v>0</v>
      </c>
      <c r="N14301" s="4" t="s">
        <v>21</v>
      </c>
    </row>
    <row r="14302" spans="1:14" x14ac:dyDescent="0.25">
      <c r="A14302" s="1" t="s">
        <v>367</v>
      </c>
      <c r="B14302" s="2" t="s">
        <v>378</v>
      </c>
      <c r="C14302" s="2" t="s">
        <v>2425</v>
      </c>
      <c r="D14302" s="2" t="s">
        <v>17954</v>
      </c>
      <c r="E14302" s="2" t="s">
        <v>12173</v>
      </c>
      <c r="F14302" s="2">
        <v>39121432</v>
      </c>
      <c r="G14302" s="2" t="s">
        <v>511</v>
      </c>
      <c r="H14302" s="2">
        <v>4</v>
      </c>
      <c r="I14302" s="2">
        <v>6</v>
      </c>
      <c r="J14302" s="2">
        <v>10</v>
      </c>
      <c r="K14302" s="2">
        <v>15</v>
      </c>
      <c r="L14302" s="3">
        <v>340575</v>
      </c>
      <c r="M14302" s="2" t="s">
        <v>0</v>
      </c>
      <c r="N14302" s="4" t="s">
        <v>21</v>
      </c>
    </row>
    <row r="14303" spans="1:14" x14ac:dyDescent="0.25">
      <c r="A14303" s="1" t="s">
        <v>367</v>
      </c>
      <c r="B14303" s="2" t="s">
        <v>378</v>
      </c>
      <c r="C14303" s="2" t="s">
        <v>2425</v>
      </c>
      <c r="D14303" s="2" t="s">
        <v>17954</v>
      </c>
      <c r="E14303" s="2" t="s">
        <v>12174</v>
      </c>
      <c r="F14303" s="2">
        <v>39121432</v>
      </c>
      <c r="G14303" s="2" t="s">
        <v>511</v>
      </c>
      <c r="H14303" s="2">
        <v>4</v>
      </c>
      <c r="I14303" s="2">
        <v>6</v>
      </c>
      <c r="J14303" s="2">
        <v>10</v>
      </c>
      <c r="K14303" s="2">
        <v>15</v>
      </c>
      <c r="L14303" s="3">
        <v>420375</v>
      </c>
      <c r="M14303" s="2" t="s">
        <v>0</v>
      </c>
      <c r="N14303" s="4" t="s">
        <v>21</v>
      </c>
    </row>
    <row r="14304" spans="1:14" x14ac:dyDescent="0.25">
      <c r="A14304" s="1" t="s">
        <v>367</v>
      </c>
      <c r="B14304" s="2" t="s">
        <v>378</v>
      </c>
      <c r="C14304" s="2" t="s">
        <v>2425</v>
      </c>
      <c r="D14304" s="2" t="s">
        <v>17954</v>
      </c>
      <c r="E14304" s="2" t="s">
        <v>12175</v>
      </c>
      <c r="F14304" s="2">
        <v>39121432</v>
      </c>
      <c r="G14304" s="2" t="s">
        <v>511</v>
      </c>
      <c r="H14304" s="2">
        <v>4</v>
      </c>
      <c r="I14304" s="2">
        <v>6</v>
      </c>
      <c r="J14304" s="2">
        <v>10</v>
      </c>
      <c r="K14304" s="2">
        <v>15</v>
      </c>
      <c r="L14304" s="3">
        <v>976125</v>
      </c>
      <c r="M14304" s="2" t="s">
        <v>0</v>
      </c>
      <c r="N14304" s="4" t="s">
        <v>21</v>
      </c>
    </row>
    <row r="14305" spans="1:14" x14ac:dyDescent="0.25">
      <c r="A14305" s="1" t="s">
        <v>367</v>
      </c>
      <c r="B14305" s="2" t="s">
        <v>378</v>
      </c>
      <c r="C14305" s="2" t="s">
        <v>2425</v>
      </c>
      <c r="D14305" s="2" t="s">
        <v>17954</v>
      </c>
      <c r="E14305" s="2" t="s">
        <v>12176</v>
      </c>
      <c r="F14305" s="2">
        <v>39121432</v>
      </c>
      <c r="G14305" s="2" t="s">
        <v>511</v>
      </c>
      <c r="H14305" s="2">
        <v>4</v>
      </c>
      <c r="I14305" s="2">
        <v>6</v>
      </c>
      <c r="J14305" s="2">
        <v>10</v>
      </c>
      <c r="K14305" s="2">
        <v>15</v>
      </c>
      <c r="L14305" s="3">
        <v>699675</v>
      </c>
      <c r="M14305" s="2" t="s">
        <v>0</v>
      </c>
      <c r="N14305" s="4" t="s">
        <v>21</v>
      </c>
    </row>
    <row r="14306" spans="1:14" x14ac:dyDescent="0.25">
      <c r="A14306" s="1" t="s">
        <v>367</v>
      </c>
      <c r="B14306" s="2" t="s">
        <v>378</v>
      </c>
      <c r="C14306" s="2" t="s">
        <v>2425</v>
      </c>
      <c r="D14306" s="2" t="s">
        <v>17954</v>
      </c>
      <c r="E14306" s="2" t="s">
        <v>12177</v>
      </c>
      <c r="F14306" s="2">
        <v>39121432</v>
      </c>
      <c r="G14306" s="2" t="s">
        <v>511</v>
      </c>
      <c r="H14306" s="2">
        <v>4</v>
      </c>
      <c r="I14306" s="2">
        <v>6</v>
      </c>
      <c r="J14306" s="2">
        <v>10</v>
      </c>
      <c r="K14306" s="2">
        <v>15</v>
      </c>
      <c r="L14306" s="3">
        <v>709650</v>
      </c>
      <c r="M14306" s="2" t="s">
        <v>0</v>
      </c>
      <c r="N14306" s="4" t="s">
        <v>21</v>
      </c>
    </row>
    <row r="14307" spans="1:14" x14ac:dyDescent="0.25">
      <c r="A14307" s="1" t="s">
        <v>367</v>
      </c>
      <c r="B14307" s="2" t="s">
        <v>378</v>
      </c>
      <c r="C14307" s="2" t="s">
        <v>2425</v>
      </c>
      <c r="D14307" s="2" t="s">
        <v>17954</v>
      </c>
      <c r="E14307" s="2" t="s">
        <v>12178</v>
      </c>
      <c r="F14307" s="2">
        <v>39121432</v>
      </c>
      <c r="G14307" s="2" t="s">
        <v>511</v>
      </c>
      <c r="H14307" s="2">
        <v>4</v>
      </c>
      <c r="I14307" s="2">
        <v>6</v>
      </c>
      <c r="J14307" s="2">
        <v>10</v>
      </c>
      <c r="K14307" s="2">
        <v>15</v>
      </c>
      <c r="L14307" s="3">
        <v>696825</v>
      </c>
      <c r="M14307" s="2" t="s">
        <v>0</v>
      </c>
      <c r="N14307" s="4" t="s">
        <v>21</v>
      </c>
    </row>
    <row r="14308" spans="1:14" x14ac:dyDescent="0.25">
      <c r="A14308" s="1" t="s">
        <v>367</v>
      </c>
      <c r="B14308" s="2" t="s">
        <v>378</v>
      </c>
      <c r="C14308" s="2" t="s">
        <v>2425</v>
      </c>
      <c r="D14308" s="2" t="s">
        <v>17954</v>
      </c>
      <c r="E14308" s="2" t="s">
        <v>12179</v>
      </c>
      <c r="F14308" s="2">
        <v>39121432</v>
      </c>
      <c r="G14308" s="2" t="s">
        <v>511</v>
      </c>
      <c r="H14308" s="2">
        <v>4</v>
      </c>
      <c r="I14308" s="2">
        <v>6</v>
      </c>
      <c r="J14308" s="2">
        <v>10</v>
      </c>
      <c r="K14308" s="2">
        <v>15</v>
      </c>
      <c r="L14308" s="3">
        <v>1140000</v>
      </c>
      <c r="M14308" s="2" t="s">
        <v>0</v>
      </c>
      <c r="N14308" s="4" t="s">
        <v>21</v>
      </c>
    </row>
    <row r="14309" spans="1:14" x14ac:dyDescent="0.25">
      <c r="A14309" s="1" t="s">
        <v>367</v>
      </c>
      <c r="B14309" s="2" t="s">
        <v>378</v>
      </c>
      <c r="C14309" s="2" t="s">
        <v>2425</v>
      </c>
      <c r="D14309" s="2" t="s">
        <v>17954</v>
      </c>
      <c r="E14309" s="2" t="s">
        <v>12180</v>
      </c>
      <c r="F14309" s="2">
        <v>39121432</v>
      </c>
      <c r="G14309" s="2" t="s">
        <v>511</v>
      </c>
      <c r="H14309" s="2">
        <v>4</v>
      </c>
      <c r="I14309" s="2">
        <v>6</v>
      </c>
      <c r="J14309" s="2">
        <v>10</v>
      </c>
      <c r="K14309" s="2">
        <v>15</v>
      </c>
      <c r="L14309" s="3">
        <v>1140000</v>
      </c>
      <c r="M14309" s="2" t="s">
        <v>0</v>
      </c>
      <c r="N14309" s="4" t="s">
        <v>21</v>
      </c>
    </row>
    <row r="14310" spans="1:14" x14ac:dyDescent="0.25">
      <c r="A14310" s="1" t="s">
        <v>367</v>
      </c>
      <c r="B14310" s="2" t="s">
        <v>378</v>
      </c>
      <c r="C14310" s="2" t="s">
        <v>2425</v>
      </c>
      <c r="D14310" s="2" t="s">
        <v>17954</v>
      </c>
      <c r="E14310" s="2" t="s">
        <v>12181</v>
      </c>
      <c r="F14310" s="2">
        <v>39121432</v>
      </c>
      <c r="G14310" s="2" t="s">
        <v>511</v>
      </c>
      <c r="H14310" s="2">
        <v>4</v>
      </c>
      <c r="I14310" s="2">
        <v>6</v>
      </c>
      <c r="J14310" s="2">
        <v>10</v>
      </c>
      <c r="K14310" s="2">
        <v>15</v>
      </c>
      <c r="L14310" s="3">
        <v>702525</v>
      </c>
      <c r="M14310" s="2" t="s">
        <v>0</v>
      </c>
      <c r="N14310" s="4" t="s">
        <v>21</v>
      </c>
    </row>
    <row r="14311" spans="1:14" x14ac:dyDescent="0.25">
      <c r="A14311" s="1" t="s">
        <v>367</v>
      </c>
      <c r="B14311" s="2" t="s">
        <v>378</v>
      </c>
      <c r="C14311" s="2" t="s">
        <v>2425</v>
      </c>
      <c r="D14311" s="2" t="s">
        <v>17954</v>
      </c>
      <c r="E14311" s="2" t="s">
        <v>12182</v>
      </c>
      <c r="F14311" s="2">
        <v>39121432</v>
      </c>
      <c r="G14311" s="2" t="s">
        <v>511</v>
      </c>
      <c r="H14311" s="2">
        <v>4</v>
      </c>
      <c r="I14311" s="2">
        <v>6</v>
      </c>
      <c r="J14311" s="2">
        <v>10</v>
      </c>
      <c r="K14311" s="2">
        <v>15</v>
      </c>
      <c r="L14311" s="3">
        <v>846450</v>
      </c>
      <c r="M14311" s="2" t="s">
        <v>0</v>
      </c>
      <c r="N14311" s="4" t="s">
        <v>21</v>
      </c>
    </row>
    <row r="14312" spans="1:14" x14ac:dyDescent="0.25">
      <c r="A14312" s="1" t="s">
        <v>367</v>
      </c>
      <c r="B14312" s="2" t="s">
        <v>378</v>
      </c>
      <c r="C14312" s="2" t="s">
        <v>2425</v>
      </c>
      <c r="D14312" s="2" t="s">
        <v>17954</v>
      </c>
      <c r="E14312" s="2" t="s">
        <v>12183</v>
      </c>
      <c r="F14312" s="2">
        <v>39121432</v>
      </c>
      <c r="G14312" s="2" t="s">
        <v>511</v>
      </c>
      <c r="H14312" s="2">
        <v>4</v>
      </c>
      <c r="I14312" s="2">
        <v>6</v>
      </c>
      <c r="J14312" s="2">
        <v>10</v>
      </c>
      <c r="K14312" s="2">
        <v>15</v>
      </c>
      <c r="L14312" s="3">
        <v>735300</v>
      </c>
      <c r="M14312" s="2" t="s">
        <v>0</v>
      </c>
      <c r="N14312" s="4" t="s">
        <v>21</v>
      </c>
    </row>
    <row r="14313" spans="1:14" x14ac:dyDescent="0.25">
      <c r="A14313" s="1" t="s">
        <v>367</v>
      </c>
      <c r="B14313" s="2" t="s">
        <v>378</v>
      </c>
      <c r="C14313" s="2" t="s">
        <v>2425</v>
      </c>
      <c r="D14313" s="2" t="s">
        <v>17954</v>
      </c>
      <c r="E14313" s="2" t="s">
        <v>12184</v>
      </c>
      <c r="F14313" s="2">
        <v>39121432</v>
      </c>
      <c r="G14313" s="2" t="s">
        <v>511</v>
      </c>
      <c r="H14313" s="2">
        <v>4</v>
      </c>
      <c r="I14313" s="2">
        <v>6</v>
      </c>
      <c r="J14313" s="2">
        <v>10</v>
      </c>
      <c r="K14313" s="2">
        <v>15</v>
      </c>
      <c r="L14313" s="3">
        <v>493050</v>
      </c>
      <c r="M14313" s="2" t="s">
        <v>0</v>
      </c>
      <c r="N14313" s="4" t="s">
        <v>21</v>
      </c>
    </row>
    <row r="14314" spans="1:14" x14ac:dyDescent="0.25">
      <c r="A14314" s="1" t="s">
        <v>367</v>
      </c>
      <c r="B14314" s="2" t="s">
        <v>378</v>
      </c>
      <c r="C14314" s="2" t="s">
        <v>2425</v>
      </c>
      <c r="D14314" s="2" t="s">
        <v>17954</v>
      </c>
      <c r="E14314" s="2" t="s">
        <v>12185</v>
      </c>
      <c r="F14314" s="2">
        <v>39121432</v>
      </c>
      <c r="G14314" s="2" t="s">
        <v>511</v>
      </c>
      <c r="H14314" s="2">
        <v>4</v>
      </c>
      <c r="I14314" s="2">
        <v>6</v>
      </c>
      <c r="J14314" s="2">
        <v>10</v>
      </c>
      <c r="K14314" s="2">
        <v>18</v>
      </c>
      <c r="L14314" s="3">
        <v>1012320</v>
      </c>
      <c r="M14314" s="2" t="s">
        <v>0</v>
      </c>
      <c r="N14314" s="4" t="s">
        <v>21</v>
      </c>
    </row>
    <row r="14315" spans="1:14" x14ac:dyDescent="0.25">
      <c r="A14315" s="1" t="s">
        <v>367</v>
      </c>
      <c r="B14315" s="2" t="s">
        <v>378</v>
      </c>
      <c r="C14315" s="2" t="s">
        <v>2425</v>
      </c>
      <c r="D14315" s="2" t="s">
        <v>17954</v>
      </c>
      <c r="E14315" s="2" t="s">
        <v>12186</v>
      </c>
      <c r="F14315" s="2">
        <v>39121432</v>
      </c>
      <c r="G14315" s="2" t="s">
        <v>511</v>
      </c>
      <c r="H14315" s="2">
        <v>4</v>
      </c>
      <c r="I14315" s="2">
        <v>6</v>
      </c>
      <c r="J14315" s="2">
        <v>10</v>
      </c>
      <c r="K14315" s="2">
        <v>15</v>
      </c>
      <c r="L14315" s="3">
        <v>571425</v>
      </c>
      <c r="M14315" s="2" t="s">
        <v>0</v>
      </c>
      <c r="N14315" s="4" t="s">
        <v>21</v>
      </c>
    </row>
    <row r="14316" spans="1:14" x14ac:dyDescent="0.25">
      <c r="A14316" s="1" t="s">
        <v>367</v>
      </c>
      <c r="B14316" s="2" t="s">
        <v>378</v>
      </c>
      <c r="C14316" s="2" t="s">
        <v>2425</v>
      </c>
      <c r="D14316" s="2" t="s">
        <v>17954</v>
      </c>
      <c r="E14316" s="2" t="s">
        <v>12187</v>
      </c>
      <c r="F14316" s="2">
        <v>39121432</v>
      </c>
      <c r="G14316" s="2" t="s">
        <v>511</v>
      </c>
      <c r="H14316" s="2">
        <v>4</v>
      </c>
      <c r="I14316" s="2">
        <v>6</v>
      </c>
      <c r="J14316" s="2">
        <v>10</v>
      </c>
      <c r="K14316" s="2">
        <v>20</v>
      </c>
      <c r="L14316" s="3">
        <v>1086800</v>
      </c>
      <c r="M14316" s="2" t="s">
        <v>0</v>
      </c>
      <c r="N14316" s="4" t="s">
        <v>21</v>
      </c>
    </row>
    <row r="14317" spans="1:14" x14ac:dyDescent="0.25">
      <c r="A14317" s="1" t="s">
        <v>367</v>
      </c>
      <c r="B14317" s="2" t="s">
        <v>378</v>
      </c>
      <c r="C14317" s="2" t="s">
        <v>2425</v>
      </c>
      <c r="D14317" s="2" t="s">
        <v>17954</v>
      </c>
      <c r="E14317" s="2" t="s">
        <v>12188</v>
      </c>
      <c r="F14317" s="2">
        <v>39121432</v>
      </c>
      <c r="G14317" s="2" t="s">
        <v>511</v>
      </c>
      <c r="H14317" s="2">
        <v>4</v>
      </c>
      <c r="I14317" s="2">
        <v>6</v>
      </c>
      <c r="J14317" s="2">
        <v>10</v>
      </c>
      <c r="K14317" s="2">
        <v>20</v>
      </c>
      <c r="L14317" s="3">
        <v>1193200</v>
      </c>
      <c r="M14317" s="2" t="s">
        <v>0</v>
      </c>
      <c r="N14317" s="4" t="s">
        <v>21</v>
      </c>
    </row>
    <row r="14318" spans="1:14" x14ac:dyDescent="0.25">
      <c r="A14318" s="1" t="s">
        <v>367</v>
      </c>
      <c r="B14318" s="2" t="s">
        <v>378</v>
      </c>
      <c r="C14318" s="2" t="s">
        <v>2425</v>
      </c>
      <c r="D14318" s="2" t="s">
        <v>17954</v>
      </c>
      <c r="E14318" s="2" t="s">
        <v>12189</v>
      </c>
      <c r="F14318" s="2">
        <v>39121432</v>
      </c>
      <c r="G14318" s="2" t="s">
        <v>511</v>
      </c>
      <c r="H14318" s="2">
        <v>4</v>
      </c>
      <c r="I14318" s="2">
        <v>6</v>
      </c>
      <c r="J14318" s="2">
        <v>10</v>
      </c>
      <c r="K14318" s="2">
        <v>20</v>
      </c>
      <c r="L14318" s="3">
        <v>2010200</v>
      </c>
      <c r="M14318" s="2" t="s">
        <v>0</v>
      </c>
      <c r="N14318" s="4" t="s">
        <v>21</v>
      </c>
    </row>
    <row r="14319" spans="1:14" x14ac:dyDescent="0.25">
      <c r="A14319" s="1" t="s">
        <v>367</v>
      </c>
      <c r="B14319" s="2" t="s">
        <v>378</v>
      </c>
      <c r="C14319" s="2" t="s">
        <v>2425</v>
      </c>
      <c r="D14319" s="2" t="s">
        <v>17954</v>
      </c>
      <c r="E14319" s="2" t="s">
        <v>12190</v>
      </c>
      <c r="F14319" s="2">
        <v>39121432</v>
      </c>
      <c r="G14319" s="2" t="s">
        <v>511</v>
      </c>
      <c r="H14319" s="2">
        <v>4</v>
      </c>
      <c r="I14319" s="2">
        <v>6</v>
      </c>
      <c r="J14319" s="2">
        <v>10</v>
      </c>
      <c r="K14319" s="2">
        <v>20</v>
      </c>
      <c r="L14319" s="3">
        <v>1643500</v>
      </c>
      <c r="M14319" s="2" t="s">
        <v>0</v>
      </c>
      <c r="N14319" s="4" t="s">
        <v>21</v>
      </c>
    </row>
    <row r="14320" spans="1:14" x14ac:dyDescent="0.25">
      <c r="A14320" s="1" t="s">
        <v>367</v>
      </c>
      <c r="B14320" s="2" t="s">
        <v>378</v>
      </c>
      <c r="C14320" s="2" t="s">
        <v>2425</v>
      </c>
      <c r="D14320" s="2" t="s">
        <v>17954</v>
      </c>
      <c r="E14320" s="2" t="s">
        <v>12191</v>
      </c>
      <c r="F14320" s="2">
        <v>39121432</v>
      </c>
      <c r="G14320" s="2" t="s">
        <v>511</v>
      </c>
      <c r="H14320" s="2">
        <v>4</v>
      </c>
      <c r="I14320" s="2">
        <v>6</v>
      </c>
      <c r="J14320" s="2">
        <v>10</v>
      </c>
      <c r="K14320" s="2">
        <v>100</v>
      </c>
      <c r="L14320" s="3">
        <v>300000</v>
      </c>
      <c r="M14320" s="2" t="s">
        <v>0</v>
      </c>
      <c r="N14320" s="4" t="s">
        <v>21</v>
      </c>
    </row>
    <row r="14321" spans="1:14" x14ac:dyDescent="0.25">
      <c r="A14321" s="1" t="s">
        <v>367</v>
      </c>
      <c r="B14321" s="2" t="s">
        <v>378</v>
      </c>
      <c r="C14321" s="2" t="s">
        <v>2425</v>
      </c>
      <c r="D14321" s="2" t="s">
        <v>17954</v>
      </c>
      <c r="E14321" s="2" t="s">
        <v>12192</v>
      </c>
      <c r="F14321" s="2">
        <v>39121432</v>
      </c>
      <c r="G14321" s="2" t="s">
        <v>511</v>
      </c>
      <c r="H14321" s="2">
        <v>4</v>
      </c>
      <c r="I14321" s="2">
        <v>6</v>
      </c>
      <c r="J14321" s="2">
        <v>10</v>
      </c>
      <c r="K14321" s="2">
        <v>20</v>
      </c>
      <c r="L14321" s="3">
        <v>872100</v>
      </c>
      <c r="M14321" s="2" t="s">
        <v>0</v>
      </c>
      <c r="N14321" s="4" t="s">
        <v>21</v>
      </c>
    </row>
    <row r="14322" spans="1:14" x14ac:dyDescent="0.25">
      <c r="A14322" s="1" t="s">
        <v>367</v>
      </c>
      <c r="B14322" s="2" t="s">
        <v>378</v>
      </c>
      <c r="C14322" s="2" t="s">
        <v>2488</v>
      </c>
      <c r="D14322" s="2" t="s">
        <v>17955</v>
      </c>
      <c r="E14322" s="2" t="s">
        <v>12193</v>
      </c>
      <c r="F14322" s="2">
        <v>26121600</v>
      </c>
      <c r="G14322" s="2" t="s">
        <v>511</v>
      </c>
      <c r="H14322" s="2">
        <v>4</v>
      </c>
      <c r="I14322" s="2">
        <v>6</v>
      </c>
      <c r="J14322" s="2">
        <v>10</v>
      </c>
      <c r="K14322" s="2">
        <v>2</v>
      </c>
      <c r="L14322" s="3">
        <v>1694000</v>
      </c>
      <c r="M14322" s="2" t="s">
        <v>0</v>
      </c>
      <c r="N14322" s="4" t="s">
        <v>21</v>
      </c>
    </row>
    <row r="14323" spans="1:14" x14ac:dyDescent="0.25">
      <c r="A14323" s="1" t="s">
        <v>367</v>
      </c>
      <c r="B14323" s="2" t="s">
        <v>378</v>
      </c>
      <c r="C14323" s="2" t="s">
        <v>379</v>
      </c>
      <c r="D14323" s="2" t="s">
        <v>17857</v>
      </c>
      <c r="E14323" s="2" t="s">
        <v>12194</v>
      </c>
      <c r="F14323" s="2">
        <v>26111701</v>
      </c>
      <c r="G14323" s="2" t="s">
        <v>511</v>
      </c>
      <c r="H14323" s="2">
        <v>4</v>
      </c>
      <c r="I14323" s="2">
        <v>6</v>
      </c>
      <c r="J14323" s="2">
        <v>10</v>
      </c>
      <c r="K14323" s="2">
        <v>10</v>
      </c>
      <c r="L14323" s="3">
        <v>130000</v>
      </c>
      <c r="M14323" s="2" t="s">
        <v>0</v>
      </c>
      <c r="N14323" s="4" t="s">
        <v>21</v>
      </c>
    </row>
    <row r="14324" spans="1:14" x14ac:dyDescent="0.25">
      <c r="A14324" s="1" t="s">
        <v>367</v>
      </c>
      <c r="B14324" s="2" t="s">
        <v>378</v>
      </c>
      <c r="C14324" s="2" t="s">
        <v>379</v>
      </c>
      <c r="D14324" s="2" t="s">
        <v>17857</v>
      </c>
      <c r="E14324" s="2" t="s">
        <v>12195</v>
      </c>
      <c r="F14324" s="2">
        <v>26111702</v>
      </c>
      <c r="G14324" s="2" t="s">
        <v>511</v>
      </c>
      <c r="H14324" s="2">
        <v>4</v>
      </c>
      <c r="I14324" s="2">
        <v>6</v>
      </c>
      <c r="J14324" s="2">
        <v>10</v>
      </c>
      <c r="K14324" s="2">
        <v>6</v>
      </c>
      <c r="L14324" s="3">
        <v>780000</v>
      </c>
      <c r="M14324" s="2" t="s">
        <v>0</v>
      </c>
      <c r="N14324" s="4" t="s">
        <v>21</v>
      </c>
    </row>
    <row r="14325" spans="1:14" x14ac:dyDescent="0.25">
      <c r="A14325" s="1" t="s">
        <v>367</v>
      </c>
      <c r="B14325" s="2" t="s">
        <v>378</v>
      </c>
      <c r="C14325" s="2" t="s">
        <v>2536</v>
      </c>
      <c r="D14325" s="2" t="s">
        <v>17956</v>
      </c>
      <c r="E14325" s="2" t="s">
        <v>12196</v>
      </c>
      <c r="F14325" s="2">
        <v>39101601</v>
      </c>
      <c r="G14325" s="2" t="s">
        <v>511</v>
      </c>
      <c r="H14325" s="2">
        <v>4</v>
      </c>
      <c r="I14325" s="2">
        <v>6</v>
      </c>
      <c r="J14325" s="2">
        <v>10</v>
      </c>
      <c r="K14325" s="2">
        <v>100</v>
      </c>
      <c r="L14325" s="3">
        <v>1820000</v>
      </c>
      <c r="M14325" s="2" t="s">
        <v>0</v>
      </c>
      <c r="N14325" s="4" t="s">
        <v>21</v>
      </c>
    </row>
    <row r="14326" spans="1:14" x14ac:dyDescent="0.25">
      <c r="A14326" s="1" t="s">
        <v>367</v>
      </c>
      <c r="B14326" s="2" t="s">
        <v>378</v>
      </c>
      <c r="C14326" s="2" t="s">
        <v>2536</v>
      </c>
      <c r="D14326" s="2" t="s">
        <v>17956</v>
      </c>
      <c r="E14326" s="2" t="s">
        <v>12197</v>
      </c>
      <c r="F14326" s="2">
        <v>39101601</v>
      </c>
      <c r="G14326" s="2" t="s">
        <v>511</v>
      </c>
      <c r="H14326" s="2">
        <v>4</v>
      </c>
      <c r="I14326" s="2">
        <v>6</v>
      </c>
      <c r="J14326" s="2">
        <v>10</v>
      </c>
      <c r="K14326" s="2">
        <v>24</v>
      </c>
      <c r="L14326" s="3">
        <v>3420000</v>
      </c>
      <c r="M14326" s="2" t="s">
        <v>0</v>
      </c>
      <c r="N14326" s="4" t="s">
        <v>21</v>
      </c>
    </row>
    <row r="14327" spans="1:14" x14ac:dyDescent="0.25">
      <c r="A14327" s="1" t="s">
        <v>367</v>
      </c>
      <c r="B14327" s="2" t="s">
        <v>378</v>
      </c>
      <c r="C14327" s="2" t="s">
        <v>2536</v>
      </c>
      <c r="D14327" s="2" t="s">
        <v>17956</v>
      </c>
      <c r="E14327" s="2" t="s">
        <v>12198</v>
      </c>
      <c r="F14327" s="2">
        <v>39101601</v>
      </c>
      <c r="G14327" s="2" t="s">
        <v>511</v>
      </c>
      <c r="H14327" s="2">
        <v>4</v>
      </c>
      <c r="I14327" s="2">
        <v>6</v>
      </c>
      <c r="J14327" s="2">
        <v>10</v>
      </c>
      <c r="K14327" s="2">
        <v>4</v>
      </c>
      <c r="L14327" s="3">
        <v>390000</v>
      </c>
      <c r="M14327" s="2" t="s">
        <v>0</v>
      </c>
      <c r="N14327" s="4" t="s">
        <v>21</v>
      </c>
    </row>
    <row r="14328" spans="1:14" x14ac:dyDescent="0.25">
      <c r="A14328" s="1" t="s">
        <v>367</v>
      </c>
      <c r="B14328" s="2" t="s">
        <v>378</v>
      </c>
      <c r="C14328" s="2" t="s">
        <v>2536</v>
      </c>
      <c r="D14328" s="2" t="s">
        <v>17956</v>
      </c>
      <c r="E14328" s="2" t="s">
        <v>12199</v>
      </c>
      <c r="F14328" s="2">
        <v>39101601</v>
      </c>
      <c r="G14328" s="2" t="s">
        <v>511</v>
      </c>
      <c r="H14328" s="2">
        <v>4</v>
      </c>
      <c r="I14328" s="2">
        <v>6</v>
      </c>
      <c r="J14328" s="2">
        <v>10</v>
      </c>
      <c r="K14328" s="2">
        <v>12</v>
      </c>
      <c r="L14328" s="3">
        <v>3360000</v>
      </c>
      <c r="M14328" s="2" t="s">
        <v>0</v>
      </c>
      <c r="N14328" s="4" t="s">
        <v>21</v>
      </c>
    </row>
    <row r="14329" spans="1:14" x14ac:dyDescent="0.25">
      <c r="A14329" s="1" t="s">
        <v>367</v>
      </c>
      <c r="B14329" s="2" t="s">
        <v>378</v>
      </c>
      <c r="C14329" s="2" t="s">
        <v>2536</v>
      </c>
      <c r="D14329" s="2" t="s">
        <v>17956</v>
      </c>
      <c r="E14329" s="2" t="s">
        <v>12200</v>
      </c>
      <c r="F14329" s="2">
        <v>39101601</v>
      </c>
      <c r="G14329" s="2" t="s">
        <v>511</v>
      </c>
      <c r="H14329" s="2">
        <v>4</v>
      </c>
      <c r="I14329" s="2">
        <v>6</v>
      </c>
      <c r="J14329" s="2">
        <v>10</v>
      </c>
      <c r="K14329" s="2">
        <v>12</v>
      </c>
      <c r="L14329" s="3">
        <v>897000</v>
      </c>
      <c r="M14329" s="2" t="s">
        <v>0</v>
      </c>
      <c r="N14329" s="4" t="s">
        <v>21</v>
      </c>
    </row>
    <row r="14330" spans="1:14" x14ac:dyDescent="0.25">
      <c r="A14330" s="1" t="s">
        <v>367</v>
      </c>
      <c r="B14330" s="2" t="s">
        <v>378</v>
      </c>
      <c r="C14330" s="2" t="s">
        <v>2536</v>
      </c>
      <c r="D14330" s="2" t="s">
        <v>17956</v>
      </c>
      <c r="E14330" s="2" t="s">
        <v>12201</v>
      </c>
      <c r="F14330" s="2">
        <v>39101601</v>
      </c>
      <c r="G14330" s="2" t="s">
        <v>511</v>
      </c>
      <c r="H14330" s="2">
        <v>4</v>
      </c>
      <c r="I14330" s="2">
        <v>6</v>
      </c>
      <c r="J14330" s="2">
        <v>10</v>
      </c>
      <c r="K14330" s="2">
        <v>12</v>
      </c>
      <c r="L14330" s="3">
        <v>569400</v>
      </c>
      <c r="M14330" s="2" t="s">
        <v>0</v>
      </c>
      <c r="N14330" s="4" t="s">
        <v>21</v>
      </c>
    </row>
    <row r="14331" spans="1:14" x14ac:dyDescent="0.25">
      <c r="A14331" s="1" t="s">
        <v>367</v>
      </c>
      <c r="B14331" s="2" t="s">
        <v>378</v>
      </c>
      <c r="C14331" s="2" t="s">
        <v>2536</v>
      </c>
      <c r="D14331" s="2" t="s">
        <v>17956</v>
      </c>
      <c r="E14331" s="2" t="s">
        <v>12202</v>
      </c>
      <c r="F14331" s="2">
        <v>39101601</v>
      </c>
      <c r="G14331" s="2" t="s">
        <v>511</v>
      </c>
      <c r="H14331" s="2">
        <v>4</v>
      </c>
      <c r="I14331" s="2">
        <v>6</v>
      </c>
      <c r="J14331" s="2">
        <v>10</v>
      </c>
      <c r="K14331" s="2">
        <v>1</v>
      </c>
      <c r="L14331" s="3">
        <v>1111500</v>
      </c>
      <c r="M14331" s="2" t="s">
        <v>0</v>
      </c>
      <c r="N14331" s="4" t="s">
        <v>21</v>
      </c>
    </row>
    <row r="14332" spans="1:14" x14ac:dyDescent="0.25">
      <c r="A14332" s="1" t="s">
        <v>367</v>
      </c>
      <c r="B14332" s="2" t="s">
        <v>378</v>
      </c>
      <c r="C14332" s="2" t="s">
        <v>2536</v>
      </c>
      <c r="D14332" s="2" t="s">
        <v>17956</v>
      </c>
      <c r="E14332" s="2" t="s">
        <v>12203</v>
      </c>
      <c r="F14332" s="2">
        <v>39101601</v>
      </c>
      <c r="G14332" s="2" t="s">
        <v>511</v>
      </c>
      <c r="H14332" s="2">
        <v>4</v>
      </c>
      <c r="I14332" s="2">
        <v>6</v>
      </c>
      <c r="J14332" s="2">
        <v>10</v>
      </c>
      <c r="K14332" s="2">
        <v>200</v>
      </c>
      <c r="L14332" s="3">
        <v>2800000</v>
      </c>
      <c r="M14332" s="2" t="s">
        <v>0</v>
      </c>
      <c r="N14332" s="4" t="s">
        <v>21</v>
      </c>
    </row>
    <row r="14333" spans="1:14" x14ac:dyDescent="0.25">
      <c r="A14333" s="1" t="s">
        <v>367</v>
      </c>
      <c r="B14333" s="2" t="s">
        <v>378</v>
      </c>
      <c r="C14333" s="2" t="s">
        <v>2536</v>
      </c>
      <c r="D14333" s="2" t="s">
        <v>17956</v>
      </c>
      <c r="E14333" s="2" t="s">
        <v>12204</v>
      </c>
      <c r="F14333" s="2">
        <v>39101601</v>
      </c>
      <c r="G14333" s="2" t="s">
        <v>511</v>
      </c>
      <c r="H14333" s="2">
        <v>4</v>
      </c>
      <c r="I14333" s="2">
        <v>6</v>
      </c>
      <c r="J14333" s="2">
        <v>10</v>
      </c>
      <c r="K14333" s="2">
        <v>100</v>
      </c>
      <c r="L14333" s="3">
        <v>3520000</v>
      </c>
      <c r="M14333" s="2" t="s">
        <v>0</v>
      </c>
      <c r="N14333" s="4" t="s">
        <v>21</v>
      </c>
    </row>
    <row r="14334" spans="1:14" x14ac:dyDescent="0.25">
      <c r="A14334" s="1" t="s">
        <v>367</v>
      </c>
      <c r="B14334" s="2" t="s">
        <v>128</v>
      </c>
      <c r="C14334" s="2" t="s">
        <v>2567</v>
      </c>
      <c r="D14334" s="2" t="s">
        <v>17957</v>
      </c>
      <c r="E14334" s="2" t="s">
        <v>12205</v>
      </c>
      <c r="F14334" s="2">
        <v>32111600</v>
      </c>
      <c r="G14334" s="2" t="s">
        <v>511</v>
      </c>
      <c r="H14334" s="2">
        <v>4</v>
      </c>
      <c r="I14334" s="2">
        <v>6</v>
      </c>
      <c r="J14334" s="2">
        <v>10</v>
      </c>
      <c r="K14334" s="2">
        <v>5</v>
      </c>
      <c r="L14334" s="3">
        <v>160000</v>
      </c>
      <c r="M14334" s="2" t="s">
        <v>0</v>
      </c>
      <c r="N14334" s="4" t="s">
        <v>21</v>
      </c>
    </row>
    <row r="14335" spans="1:14" x14ac:dyDescent="0.25">
      <c r="A14335" s="1" t="s">
        <v>367</v>
      </c>
      <c r="B14335" s="2" t="s">
        <v>497</v>
      </c>
      <c r="C14335" s="2" t="s">
        <v>498</v>
      </c>
      <c r="D14335" s="2" t="s">
        <v>17879</v>
      </c>
      <c r="E14335" s="2" t="s">
        <v>12206</v>
      </c>
      <c r="F14335" s="2">
        <v>41111900</v>
      </c>
      <c r="G14335" s="2" t="s">
        <v>511</v>
      </c>
      <c r="H14335" s="2">
        <v>4</v>
      </c>
      <c r="I14335" s="2">
        <v>6</v>
      </c>
      <c r="J14335" s="2">
        <v>10</v>
      </c>
      <c r="K14335" s="2">
        <v>1</v>
      </c>
      <c r="L14335" s="3">
        <v>1786800</v>
      </c>
      <c r="M14335" s="2" t="s">
        <v>0</v>
      </c>
      <c r="N14335" s="4" t="s">
        <v>21</v>
      </c>
    </row>
    <row r="14336" spans="1:14" x14ac:dyDescent="0.25">
      <c r="A14336" s="1" t="s">
        <v>367</v>
      </c>
      <c r="B14336" s="2" t="s">
        <v>497</v>
      </c>
      <c r="C14336" s="2" t="s">
        <v>498</v>
      </c>
      <c r="D14336" s="2" t="s">
        <v>17879</v>
      </c>
      <c r="E14336" s="2" t="s">
        <v>12207</v>
      </c>
      <c r="F14336" s="2">
        <v>41111900</v>
      </c>
      <c r="G14336" s="2" t="s">
        <v>511</v>
      </c>
      <c r="H14336" s="2">
        <v>4</v>
      </c>
      <c r="I14336" s="2">
        <v>6</v>
      </c>
      <c r="J14336" s="2">
        <v>10</v>
      </c>
      <c r="K14336" s="2">
        <v>10</v>
      </c>
      <c r="L14336" s="3">
        <v>390000</v>
      </c>
      <c r="M14336" s="2" t="s">
        <v>0</v>
      </c>
      <c r="N14336" s="4" t="s">
        <v>21</v>
      </c>
    </row>
    <row r="14337" spans="1:14" x14ac:dyDescent="0.25">
      <c r="A14337" s="1" t="s">
        <v>367</v>
      </c>
      <c r="B14337" s="2" t="s">
        <v>497</v>
      </c>
      <c r="C14337" s="2" t="s">
        <v>498</v>
      </c>
      <c r="D14337" s="2" t="s">
        <v>17879</v>
      </c>
      <c r="E14337" s="2" t="s">
        <v>12208</v>
      </c>
      <c r="F14337" s="2">
        <v>41103311</v>
      </c>
      <c r="G14337" s="2" t="s">
        <v>511</v>
      </c>
      <c r="H14337" s="2">
        <v>4</v>
      </c>
      <c r="I14337" s="2">
        <v>6</v>
      </c>
      <c r="J14337" s="2">
        <v>10</v>
      </c>
      <c r="K14337" s="2">
        <v>10</v>
      </c>
      <c r="L14337" s="3">
        <v>390000</v>
      </c>
      <c r="M14337" s="2" t="s">
        <v>0</v>
      </c>
      <c r="N14337" s="4" t="s">
        <v>21</v>
      </c>
    </row>
    <row r="14338" spans="1:14" x14ac:dyDescent="0.25">
      <c r="A14338" s="1" t="s">
        <v>367</v>
      </c>
      <c r="B14338" s="2" t="s">
        <v>497</v>
      </c>
      <c r="C14338" s="2" t="s">
        <v>498</v>
      </c>
      <c r="D14338" s="2" t="s">
        <v>17879</v>
      </c>
      <c r="E14338" s="2" t="s">
        <v>12209</v>
      </c>
      <c r="F14338" s="2">
        <v>41103311</v>
      </c>
      <c r="G14338" s="2" t="s">
        <v>511</v>
      </c>
      <c r="H14338" s="2">
        <v>4</v>
      </c>
      <c r="I14338" s="2">
        <v>6</v>
      </c>
      <c r="J14338" s="2">
        <v>10</v>
      </c>
      <c r="K14338" s="2">
        <v>1</v>
      </c>
      <c r="L14338" s="3">
        <v>450000</v>
      </c>
      <c r="M14338" s="2" t="s">
        <v>0</v>
      </c>
      <c r="N14338" s="4" t="s">
        <v>21</v>
      </c>
    </row>
    <row r="14339" spans="1:14" x14ac:dyDescent="0.25">
      <c r="A14339" s="1" t="s">
        <v>367</v>
      </c>
      <c r="B14339" s="2" t="s">
        <v>497</v>
      </c>
      <c r="C14339" s="2" t="s">
        <v>498</v>
      </c>
      <c r="D14339" s="2" t="s">
        <v>17879</v>
      </c>
      <c r="E14339" s="2" t="s">
        <v>12210</v>
      </c>
      <c r="F14339" s="2">
        <v>41113904</v>
      </c>
      <c r="G14339" s="2" t="s">
        <v>511</v>
      </c>
      <c r="H14339" s="2">
        <v>4</v>
      </c>
      <c r="I14339" s="2">
        <v>6</v>
      </c>
      <c r="J14339" s="2">
        <v>10</v>
      </c>
      <c r="K14339" s="2">
        <v>1</v>
      </c>
      <c r="L14339" s="3">
        <v>447000</v>
      </c>
      <c r="M14339" s="2" t="s">
        <v>0</v>
      </c>
      <c r="N14339" s="4" t="s">
        <v>21</v>
      </c>
    </row>
    <row r="14340" spans="1:14" x14ac:dyDescent="0.25">
      <c r="A14340" s="1" t="s">
        <v>367</v>
      </c>
      <c r="B14340" s="2" t="s">
        <v>497</v>
      </c>
      <c r="C14340" s="2" t="s">
        <v>498</v>
      </c>
      <c r="D14340" s="2" t="s">
        <v>17879</v>
      </c>
      <c r="E14340" s="2" t="s">
        <v>12211</v>
      </c>
      <c r="F14340" s="2">
        <v>41112209</v>
      </c>
      <c r="G14340" s="2" t="s">
        <v>511</v>
      </c>
      <c r="H14340" s="2">
        <v>4</v>
      </c>
      <c r="I14340" s="2">
        <v>6</v>
      </c>
      <c r="J14340" s="2">
        <v>10</v>
      </c>
      <c r="K14340" s="2">
        <v>4</v>
      </c>
      <c r="L14340" s="3">
        <v>642980</v>
      </c>
      <c r="M14340" s="2" t="s">
        <v>0</v>
      </c>
      <c r="N14340" s="4" t="s">
        <v>21</v>
      </c>
    </row>
    <row r="14341" spans="1:14" x14ac:dyDescent="0.25">
      <c r="A14341" s="1" t="s">
        <v>367</v>
      </c>
      <c r="B14341" s="2" t="s">
        <v>497</v>
      </c>
      <c r="C14341" s="2" t="s">
        <v>498</v>
      </c>
      <c r="D14341" s="2" t="s">
        <v>17879</v>
      </c>
      <c r="E14341" s="2" t="s">
        <v>12212</v>
      </c>
      <c r="F14341" s="2">
        <v>41112209</v>
      </c>
      <c r="G14341" s="2" t="s">
        <v>511</v>
      </c>
      <c r="H14341" s="2">
        <v>4</v>
      </c>
      <c r="I14341" s="2">
        <v>6</v>
      </c>
      <c r="J14341" s="2">
        <v>10</v>
      </c>
      <c r="K14341" s="2">
        <v>4</v>
      </c>
      <c r="L14341" s="3">
        <v>468000</v>
      </c>
      <c r="M14341" s="2" t="s">
        <v>0</v>
      </c>
      <c r="N14341" s="4" t="s">
        <v>21</v>
      </c>
    </row>
    <row r="14342" spans="1:14" x14ac:dyDescent="0.25">
      <c r="A14342" s="1" t="s">
        <v>367</v>
      </c>
      <c r="B14342" s="2" t="s">
        <v>497</v>
      </c>
      <c r="C14342" s="2" t="s">
        <v>498</v>
      </c>
      <c r="D14342" s="2" t="s">
        <v>17879</v>
      </c>
      <c r="E14342" s="2" t="s">
        <v>12213</v>
      </c>
      <c r="F14342" s="2">
        <v>41111900</v>
      </c>
      <c r="G14342" s="2" t="s">
        <v>511</v>
      </c>
      <c r="H14342" s="2">
        <v>4</v>
      </c>
      <c r="I14342" s="2">
        <v>6</v>
      </c>
      <c r="J14342" s="2">
        <v>10</v>
      </c>
      <c r="K14342" s="2">
        <v>1</v>
      </c>
      <c r="L14342" s="3">
        <v>420000</v>
      </c>
      <c r="M14342" s="2" t="s">
        <v>0</v>
      </c>
      <c r="N14342" s="4" t="s">
        <v>21</v>
      </c>
    </row>
    <row r="14343" spans="1:14" x14ac:dyDescent="0.25">
      <c r="A14343" s="1" t="s">
        <v>367</v>
      </c>
      <c r="B14343" s="2" t="s">
        <v>60</v>
      </c>
      <c r="C14343" s="2" t="s">
        <v>60</v>
      </c>
      <c r="D14343" s="2" t="s">
        <v>61</v>
      </c>
      <c r="E14343" s="2" t="s">
        <v>12214</v>
      </c>
      <c r="F14343" s="2">
        <v>46182002</v>
      </c>
      <c r="G14343" s="2" t="s">
        <v>490</v>
      </c>
      <c r="H14343" s="2">
        <v>4</v>
      </c>
      <c r="I14343" s="2">
        <v>4</v>
      </c>
      <c r="J14343" s="2">
        <v>10</v>
      </c>
      <c r="K14343" s="2">
        <v>15</v>
      </c>
      <c r="L14343" s="3">
        <v>4462500</v>
      </c>
      <c r="M14343" s="2" t="s">
        <v>0</v>
      </c>
      <c r="N14343" s="4" t="s">
        <v>21</v>
      </c>
    </row>
    <row r="14344" spans="1:14" x14ac:dyDescent="0.25">
      <c r="A14344" s="1" t="s">
        <v>367</v>
      </c>
      <c r="B14344" s="2" t="s">
        <v>60</v>
      </c>
      <c r="C14344" s="2" t="s">
        <v>60</v>
      </c>
      <c r="D14344" s="2" t="s">
        <v>61</v>
      </c>
      <c r="E14344" s="2" t="s">
        <v>12215</v>
      </c>
      <c r="F14344" s="2">
        <v>46182002</v>
      </c>
      <c r="G14344" s="2" t="s">
        <v>490</v>
      </c>
      <c r="H14344" s="2">
        <v>4</v>
      </c>
      <c r="I14344" s="2">
        <v>4</v>
      </c>
      <c r="J14344" s="2">
        <v>10</v>
      </c>
      <c r="K14344" s="2">
        <v>1</v>
      </c>
      <c r="L14344" s="3">
        <v>464100</v>
      </c>
      <c r="M14344" s="2" t="s">
        <v>0</v>
      </c>
      <c r="N14344" s="4" t="s">
        <v>21</v>
      </c>
    </row>
    <row r="14345" spans="1:14" x14ac:dyDescent="0.25">
      <c r="A14345" s="1" t="s">
        <v>367</v>
      </c>
      <c r="B14345" s="2" t="s">
        <v>622</v>
      </c>
      <c r="C14345" s="2" t="s">
        <v>622</v>
      </c>
      <c r="D14345" s="2" t="s">
        <v>17893</v>
      </c>
      <c r="E14345" s="2" t="s">
        <v>12216</v>
      </c>
      <c r="F14345" s="2">
        <v>46181533</v>
      </c>
      <c r="G14345" s="2" t="s">
        <v>490</v>
      </c>
      <c r="H14345" s="2">
        <v>4</v>
      </c>
      <c r="I14345" s="2">
        <v>4</v>
      </c>
      <c r="J14345" s="2">
        <v>10</v>
      </c>
      <c r="K14345" s="2">
        <v>12</v>
      </c>
      <c r="L14345" s="3">
        <v>2299080</v>
      </c>
      <c r="M14345" s="2" t="s">
        <v>0</v>
      </c>
      <c r="N14345" s="4" t="s">
        <v>21</v>
      </c>
    </row>
    <row r="14346" spans="1:14" x14ac:dyDescent="0.25">
      <c r="A14346" s="1" t="s">
        <v>367</v>
      </c>
      <c r="B14346" s="2" t="s">
        <v>622</v>
      </c>
      <c r="C14346" s="2" t="s">
        <v>622</v>
      </c>
      <c r="D14346" s="2" t="s">
        <v>17893</v>
      </c>
      <c r="E14346" s="2" t="s">
        <v>12217</v>
      </c>
      <c r="F14346" s="2">
        <v>46181532</v>
      </c>
      <c r="G14346" s="2" t="s">
        <v>490</v>
      </c>
      <c r="H14346" s="2">
        <v>4</v>
      </c>
      <c r="I14346" s="2">
        <v>4</v>
      </c>
      <c r="J14346" s="2">
        <v>10</v>
      </c>
      <c r="K14346" s="2">
        <v>19</v>
      </c>
      <c r="L14346" s="3">
        <v>859180</v>
      </c>
      <c r="M14346" s="2" t="s">
        <v>0</v>
      </c>
      <c r="N14346" s="4" t="s">
        <v>21</v>
      </c>
    </row>
    <row r="14347" spans="1:14" x14ac:dyDescent="0.25">
      <c r="A14347" s="1" t="s">
        <v>367</v>
      </c>
      <c r="B14347" s="2" t="s">
        <v>622</v>
      </c>
      <c r="C14347" s="2" t="s">
        <v>622</v>
      </c>
      <c r="D14347" s="2" t="s">
        <v>17893</v>
      </c>
      <c r="E14347" s="2" t="s">
        <v>12218</v>
      </c>
      <c r="F14347" s="2">
        <v>46181602</v>
      </c>
      <c r="G14347" s="2" t="s">
        <v>490</v>
      </c>
      <c r="H14347" s="2">
        <v>4</v>
      </c>
      <c r="I14347" s="2">
        <v>4</v>
      </c>
      <c r="J14347" s="2">
        <v>10</v>
      </c>
      <c r="K14347" s="2">
        <v>2</v>
      </c>
      <c r="L14347" s="3">
        <v>1213800</v>
      </c>
      <c r="M14347" s="2" t="s">
        <v>0</v>
      </c>
      <c r="N14347" s="4" t="s">
        <v>21</v>
      </c>
    </row>
    <row r="14348" spans="1:14" x14ac:dyDescent="0.25">
      <c r="A14348" s="1" t="s">
        <v>367</v>
      </c>
      <c r="B14348" s="2" t="s">
        <v>622</v>
      </c>
      <c r="C14348" s="2" t="s">
        <v>622</v>
      </c>
      <c r="D14348" s="2" t="s">
        <v>17893</v>
      </c>
      <c r="E14348" s="2" t="s">
        <v>12219</v>
      </c>
      <c r="F14348" s="2">
        <v>46181604</v>
      </c>
      <c r="G14348" s="2" t="s">
        <v>490</v>
      </c>
      <c r="H14348" s="2">
        <v>4</v>
      </c>
      <c r="I14348" s="2">
        <v>4</v>
      </c>
      <c r="J14348" s="2">
        <v>10</v>
      </c>
      <c r="K14348" s="2">
        <v>8</v>
      </c>
      <c r="L14348" s="3">
        <v>647360</v>
      </c>
      <c r="M14348" s="2" t="s">
        <v>0</v>
      </c>
      <c r="N14348" s="4" t="s">
        <v>21</v>
      </c>
    </row>
    <row r="14349" spans="1:14" x14ac:dyDescent="0.25">
      <c r="A14349" s="1" t="s">
        <v>367</v>
      </c>
      <c r="B14349" s="2" t="s">
        <v>622</v>
      </c>
      <c r="C14349" s="2" t="s">
        <v>622</v>
      </c>
      <c r="D14349" s="2" t="s">
        <v>17893</v>
      </c>
      <c r="E14349" s="2" t="s">
        <v>12220</v>
      </c>
      <c r="F14349" s="2">
        <v>46181604</v>
      </c>
      <c r="G14349" s="2" t="s">
        <v>490</v>
      </c>
      <c r="H14349" s="2">
        <v>4</v>
      </c>
      <c r="I14349" s="2">
        <v>4</v>
      </c>
      <c r="J14349" s="2">
        <v>10</v>
      </c>
      <c r="K14349" s="2">
        <v>4</v>
      </c>
      <c r="L14349" s="3">
        <v>395080</v>
      </c>
      <c r="M14349" s="2" t="s">
        <v>0</v>
      </c>
      <c r="N14349" s="4" t="s">
        <v>21</v>
      </c>
    </row>
    <row r="14350" spans="1:14" x14ac:dyDescent="0.25">
      <c r="A14350" s="1" t="s">
        <v>367</v>
      </c>
      <c r="B14350" s="2" t="s">
        <v>622</v>
      </c>
      <c r="C14350" s="2" t="s">
        <v>622</v>
      </c>
      <c r="D14350" s="2" t="s">
        <v>17893</v>
      </c>
      <c r="E14350" s="2" t="s">
        <v>12221</v>
      </c>
      <c r="F14350" s="2">
        <v>46181501</v>
      </c>
      <c r="G14350" s="2" t="s">
        <v>490</v>
      </c>
      <c r="H14350" s="2">
        <v>4</v>
      </c>
      <c r="I14350" s="2">
        <v>4</v>
      </c>
      <c r="J14350" s="2">
        <v>10</v>
      </c>
      <c r="K14350" s="2">
        <v>8</v>
      </c>
      <c r="L14350" s="3">
        <v>609280</v>
      </c>
      <c r="M14350" s="2" t="s">
        <v>0</v>
      </c>
      <c r="N14350" s="4" t="s">
        <v>21</v>
      </c>
    </row>
    <row r="14351" spans="1:14" x14ac:dyDescent="0.25">
      <c r="A14351" s="1" t="s">
        <v>367</v>
      </c>
      <c r="B14351" s="2" t="s">
        <v>622</v>
      </c>
      <c r="C14351" s="2" t="s">
        <v>622</v>
      </c>
      <c r="D14351" s="2" t="s">
        <v>17893</v>
      </c>
      <c r="E14351" s="2" t="s">
        <v>12222</v>
      </c>
      <c r="F14351" s="2">
        <v>46181504</v>
      </c>
      <c r="G14351" s="2" t="s">
        <v>490</v>
      </c>
      <c r="H14351" s="2">
        <v>4</v>
      </c>
      <c r="I14351" s="2">
        <v>4</v>
      </c>
      <c r="J14351" s="2">
        <v>10</v>
      </c>
      <c r="K14351" s="2">
        <v>1</v>
      </c>
      <c r="L14351" s="3">
        <v>428400</v>
      </c>
      <c r="M14351" s="2" t="s">
        <v>0</v>
      </c>
      <c r="N14351" s="4" t="s">
        <v>21</v>
      </c>
    </row>
    <row r="14352" spans="1:14" x14ac:dyDescent="0.25">
      <c r="A14352" s="1" t="s">
        <v>367</v>
      </c>
      <c r="B14352" s="2" t="s">
        <v>622</v>
      </c>
      <c r="C14352" s="2" t="s">
        <v>622</v>
      </c>
      <c r="D14352" s="2" t="s">
        <v>17893</v>
      </c>
      <c r="E14352" s="2" t="s">
        <v>12223</v>
      </c>
      <c r="F14352" s="2">
        <v>46181504</v>
      </c>
      <c r="G14352" s="2" t="s">
        <v>490</v>
      </c>
      <c r="H14352" s="2">
        <v>4</v>
      </c>
      <c r="I14352" s="2">
        <v>4</v>
      </c>
      <c r="J14352" s="2">
        <v>10</v>
      </c>
      <c r="K14352" s="2">
        <v>176</v>
      </c>
      <c r="L14352" s="3">
        <v>1424192</v>
      </c>
      <c r="M14352" s="2" t="s">
        <v>0</v>
      </c>
      <c r="N14352" s="4" t="s">
        <v>21</v>
      </c>
    </row>
    <row r="14353" spans="1:14" x14ac:dyDescent="0.25">
      <c r="A14353" s="1" t="s">
        <v>367</v>
      </c>
      <c r="B14353" s="2" t="s">
        <v>622</v>
      </c>
      <c r="C14353" s="2" t="s">
        <v>622</v>
      </c>
      <c r="D14353" s="2" t="s">
        <v>17893</v>
      </c>
      <c r="E14353" s="2" t="s">
        <v>12224</v>
      </c>
      <c r="F14353" s="2">
        <v>46181504</v>
      </c>
      <c r="G14353" s="2" t="s">
        <v>490</v>
      </c>
      <c r="H14353" s="2">
        <v>4</v>
      </c>
      <c r="I14353" s="2">
        <v>4</v>
      </c>
      <c r="J14353" s="2">
        <v>10</v>
      </c>
      <c r="K14353" s="2">
        <v>301</v>
      </c>
      <c r="L14353" s="3">
        <v>3581900</v>
      </c>
      <c r="M14353" s="2" t="s">
        <v>0</v>
      </c>
      <c r="N14353" s="4" t="s">
        <v>21</v>
      </c>
    </row>
    <row r="14354" spans="1:14" x14ac:dyDescent="0.25">
      <c r="A14354" s="1" t="s">
        <v>367</v>
      </c>
      <c r="B14354" s="2" t="s">
        <v>622</v>
      </c>
      <c r="C14354" s="2" t="s">
        <v>622</v>
      </c>
      <c r="D14354" s="2" t="s">
        <v>17893</v>
      </c>
      <c r="E14354" s="2" t="s">
        <v>12225</v>
      </c>
      <c r="F14354" s="2">
        <v>46181538</v>
      </c>
      <c r="G14354" s="2" t="s">
        <v>490</v>
      </c>
      <c r="H14354" s="2">
        <v>4</v>
      </c>
      <c r="I14354" s="2">
        <v>4</v>
      </c>
      <c r="J14354" s="2">
        <v>10</v>
      </c>
      <c r="K14354" s="2">
        <v>2</v>
      </c>
      <c r="L14354" s="3">
        <v>69972</v>
      </c>
      <c r="M14354" s="2" t="s">
        <v>0</v>
      </c>
      <c r="N14354" s="4" t="s">
        <v>21</v>
      </c>
    </row>
    <row r="14355" spans="1:14" x14ac:dyDescent="0.25">
      <c r="A14355" s="1" t="s">
        <v>367</v>
      </c>
      <c r="B14355" s="2" t="s">
        <v>622</v>
      </c>
      <c r="C14355" s="2" t="s">
        <v>622</v>
      </c>
      <c r="D14355" s="2" t="s">
        <v>17893</v>
      </c>
      <c r="E14355" s="2" t="s">
        <v>12226</v>
      </c>
      <c r="F14355" s="2">
        <v>46181540</v>
      </c>
      <c r="G14355" s="2" t="s">
        <v>490</v>
      </c>
      <c r="H14355" s="2">
        <v>4</v>
      </c>
      <c r="I14355" s="2">
        <v>4</v>
      </c>
      <c r="J14355" s="2">
        <v>10</v>
      </c>
      <c r="K14355" s="2">
        <v>5</v>
      </c>
      <c r="L14355" s="3">
        <v>249900</v>
      </c>
      <c r="M14355" s="2" t="s">
        <v>0</v>
      </c>
      <c r="N14355" s="4" t="s">
        <v>21</v>
      </c>
    </row>
    <row r="14356" spans="1:14" x14ac:dyDescent="0.25">
      <c r="A14356" s="1" t="s">
        <v>367</v>
      </c>
      <c r="B14356" s="2" t="s">
        <v>622</v>
      </c>
      <c r="C14356" s="2" t="s">
        <v>622</v>
      </c>
      <c r="D14356" s="2" t="s">
        <v>17893</v>
      </c>
      <c r="E14356" s="2" t="s">
        <v>12227</v>
      </c>
      <c r="F14356" s="2">
        <v>46181538</v>
      </c>
      <c r="G14356" s="2" t="s">
        <v>490</v>
      </c>
      <c r="H14356" s="2">
        <v>4</v>
      </c>
      <c r="I14356" s="2">
        <v>4</v>
      </c>
      <c r="J14356" s="2">
        <v>10</v>
      </c>
      <c r="K14356" s="2">
        <v>3</v>
      </c>
      <c r="L14356" s="3">
        <v>124950</v>
      </c>
      <c r="M14356" s="2" t="s">
        <v>0</v>
      </c>
      <c r="N14356" s="4" t="s">
        <v>21</v>
      </c>
    </row>
    <row r="14357" spans="1:14" x14ac:dyDescent="0.25">
      <c r="A14357" s="1" t="s">
        <v>367</v>
      </c>
      <c r="B14357" s="2" t="s">
        <v>622</v>
      </c>
      <c r="C14357" s="2" t="s">
        <v>622</v>
      </c>
      <c r="D14357" s="2" t="s">
        <v>17893</v>
      </c>
      <c r="E14357" s="2" t="s">
        <v>12228</v>
      </c>
      <c r="F14357" s="2">
        <v>46181537</v>
      </c>
      <c r="G14357" s="2" t="s">
        <v>490</v>
      </c>
      <c r="H14357" s="2">
        <v>4</v>
      </c>
      <c r="I14357" s="2">
        <v>4</v>
      </c>
      <c r="J14357" s="2">
        <v>10</v>
      </c>
      <c r="K14357" s="2">
        <v>1</v>
      </c>
      <c r="L14357" s="3">
        <v>595000</v>
      </c>
      <c r="M14357" s="2" t="s">
        <v>0</v>
      </c>
      <c r="N14357" s="4" t="s">
        <v>21</v>
      </c>
    </row>
    <row r="14358" spans="1:14" x14ac:dyDescent="0.25">
      <c r="A14358" s="1" t="s">
        <v>367</v>
      </c>
      <c r="B14358" s="2" t="s">
        <v>622</v>
      </c>
      <c r="C14358" s="2" t="s">
        <v>622</v>
      </c>
      <c r="D14358" s="2" t="s">
        <v>17893</v>
      </c>
      <c r="E14358" s="2" t="s">
        <v>12229</v>
      </c>
      <c r="F14358" s="2">
        <v>46181503</v>
      </c>
      <c r="G14358" s="2" t="s">
        <v>490</v>
      </c>
      <c r="H14358" s="2">
        <v>4</v>
      </c>
      <c r="I14358" s="2">
        <v>4</v>
      </c>
      <c r="J14358" s="2">
        <v>10</v>
      </c>
      <c r="K14358" s="2">
        <v>134</v>
      </c>
      <c r="L14358" s="3">
        <v>5581100</v>
      </c>
      <c r="M14358" s="2" t="s">
        <v>0</v>
      </c>
      <c r="N14358" s="4" t="s">
        <v>21</v>
      </c>
    </row>
    <row r="14359" spans="1:14" x14ac:dyDescent="0.25">
      <c r="A14359" s="1" t="s">
        <v>367</v>
      </c>
      <c r="B14359" s="2" t="s">
        <v>622</v>
      </c>
      <c r="C14359" s="2" t="s">
        <v>622</v>
      </c>
      <c r="D14359" s="2" t="s">
        <v>17893</v>
      </c>
      <c r="E14359" s="2" t="s">
        <v>12230</v>
      </c>
      <c r="F14359" s="2">
        <v>46181503</v>
      </c>
      <c r="G14359" s="2" t="s">
        <v>490</v>
      </c>
      <c r="H14359" s="2">
        <v>4</v>
      </c>
      <c r="I14359" s="2">
        <v>4</v>
      </c>
      <c r="J14359" s="2">
        <v>10</v>
      </c>
      <c r="K14359" s="2">
        <v>45</v>
      </c>
      <c r="L14359" s="3">
        <v>3427200</v>
      </c>
      <c r="M14359" s="2" t="s">
        <v>0</v>
      </c>
      <c r="N14359" s="4" t="s">
        <v>21</v>
      </c>
    </row>
    <row r="14360" spans="1:14" x14ac:dyDescent="0.25">
      <c r="A14360" s="1" t="s">
        <v>367</v>
      </c>
      <c r="B14360" s="2" t="s">
        <v>86</v>
      </c>
      <c r="C14360" s="2" t="s">
        <v>87</v>
      </c>
      <c r="D14360" s="2" t="s">
        <v>88</v>
      </c>
      <c r="E14360" s="2" t="s">
        <v>12231</v>
      </c>
      <c r="F14360" s="2">
        <v>46181541</v>
      </c>
      <c r="G14360" s="2" t="s">
        <v>490</v>
      </c>
      <c r="H14360" s="2">
        <v>4</v>
      </c>
      <c r="I14360" s="2">
        <v>4</v>
      </c>
      <c r="J14360" s="2">
        <v>10</v>
      </c>
      <c r="K14360" s="2">
        <v>81</v>
      </c>
      <c r="L14360" s="3">
        <v>1735020</v>
      </c>
      <c r="M14360" s="2" t="s">
        <v>0</v>
      </c>
      <c r="N14360" s="4" t="s">
        <v>21</v>
      </c>
    </row>
    <row r="14361" spans="1:14" x14ac:dyDescent="0.25">
      <c r="A14361" s="1" t="s">
        <v>367</v>
      </c>
      <c r="B14361" s="2" t="s">
        <v>86</v>
      </c>
      <c r="C14361" s="2" t="s">
        <v>93</v>
      </c>
      <c r="D14361" s="2" t="s">
        <v>94</v>
      </c>
      <c r="E14361" s="2" t="s">
        <v>12232</v>
      </c>
      <c r="F14361" s="2">
        <v>46182001</v>
      </c>
      <c r="G14361" s="2" t="s">
        <v>490</v>
      </c>
      <c r="H14361" s="2">
        <v>4</v>
      </c>
      <c r="I14361" s="2">
        <v>4</v>
      </c>
      <c r="J14361" s="2">
        <v>10</v>
      </c>
      <c r="K14361" s="2">
        <v>2</v>
      </c>
      <c r="L14361" s="3">
        <v>975800</v>
      </c>
      <c r="M14361" s="2" t="s">
        <v>0</v>
      </c>
      <c r="N14361" s="4" t="s">
        <v>21</v>
      </c>
    </row>
    <row r="14362" spans="1:14" x14ac:dyDescent="0.25">
      <c r="A14362" s="1" t="s">
        <v>367</v>
      </c>
      <c r="B14362" s="2" t="s">
        <v>86</v>
      </c>
      <c r="C14362" s="2" t="s">
        <v>93</v>
      </c>
      <c r="D14362" s="2" t="s">
        <v>94</v>
      </c>
      <c r="E14362" s="2" t="s">
        <v>12233</v>
      </c>
      <c r="F14362" s="2">
        <v>46182001</v>
      </c>
      <c r="G14362" s="2" t="s">
        <v>490</v>
      </c>
      <c r="H14362" s="2">
        <v>4</v>
      </c>
      <c r="I14362" s="2">
        <v>4</v>
      </c>
      <c r="J14362" s="2">
        <v>10</v>
      </c>
      <c r="K14362" s="2">
        <v>3</v>
      </c>
      <c r="L14362" s="3">
        <v>1642200</v>
      </c>
      <c r="M14362" s="2" t="s">
        <v>0</v>
      </c>
      <c r="N14362" s="4" t="s">
        <v>21</v>
      </c>
    </row>
    <row r="14363" spans="1:14" x14ac:dyDescent="0.25">
      <c r="A14363" s="1" t="s">
        <v>367</v>
      </c>
      <c r="B14363" s="2" t="s">
        <v>86</v>
      </c>
      <c r="C14363" s="2" t="s">
        <v>93</v>
      </c>
      <c r="D14363" s="2" t="s">
        <v>94</v>
      </c>
      <c r="E14363" s="2" t="s">
        <v>12234</v>
      </c>
      <c r="F14363" s="2">
        <v>46182001</v>
      </c>
      <c r="G14363" s="2" t="s">
        <v>490</v>
      </c>
      <c r="H14363" s="2">
        <v>4</v>
      </c>
      <c r="I14363" s="2">
        <v>4</v>
      </c>
      <c r="J14363" s="2">
        <v>10</v>
      </c>
      <c r="K14363" s="2">
        <v>40</v>
      </c>
      <c r="L14363" s="3">
        <v>5664400</v>
      </c>
      <c r="M14363" s="2" t="s">
        <v>0</v>
      </c>
      <c r="N14363" s="4" t="s">
        <v>21</v>
      </c>
    </row>
    <row r="14364" spans="1:14" x14ac:dyDescent="0.25">
      <c r="A14364" s="1" t="s">
        <v>367</v>
      </c>
      <c r="B14364" s="2" t="s">
        <v>86</v>
      </c>
      <c r="C14364" s="2" t="s">
        <v>93</v>
      </c>
      <c r="D14364" s="2" t="s">
        <v>94</v>
      </c>
      <c r="E14364" s="2" t="s">
        <v>12235</v>
      </c>
      <c r="F14364" s="2">
        <v>46181702</v>
      </c>
      <c r="G14364" s="2" t="s">
        <v>490</v>
      </c>
      <c r="H14364" s="2">
        <v>4</v>
      </c>
      <c r="I14364" s="2">
        <v>4</v>
      </c>
      <c r="J14364" s="2">
        <v>10</v>
      </c>
      <c r="K14364" s="2">
        <v>2</v>
      </c>
      <c r="L14364" s="3">
        <v>368900</v>
      </c>
      <c r="M14364" s="2" t="s">
        <v>0</v>
      </c>
      <c r="N14364" s="4" t="s">
        <v>21</v>
      </c>
    </row>
    <row r="14365" spans="1:14" x14ac:dyDescent="0.25">
      <c r="A14365" s="1" t="s">
        <v>367</v>
      </c>
      <c r="B14365" s="2" t="s">
        <v>86</v>
      </c>
      <c r="C14365" s="2" t="s">
        <v>93</v>
      </c>
      <c r="D14365" s="2" t="s">
        <v>94</v>
      </c>
      <c r="E14365" s="2" t="s">
        <v>12236</v>
      </c>
      <c r="F14365" s="2">
        <v>46181702</v>
      </c>
      <c r="G14365" s="2" t="s">
        <v>490</v>
      </c>
      <c r="H14365" s="2">
        <v>4</v>
      </c>
      <c r="I14365" s="2">
        <v>4</v>
      </c>
      <c r="J14365" s="2">
        <v>10</v>
      </c>
      <c r="K14365" s="2">
        <v>26</v>
      </c>
      <c r="L14365" s="3">
        <v>1113840</v>
      </c>
      <c r="M14365" s="2" t="s">
        <v>0</v>
      </c>
      <c r="N14365" s="4" t="s">
        <v>21</v>
      </c>
    </row>
    <row r="14366" spans="1:14" x14ac:dyDescent="0.25">
      <c r="A14366" s="1" t="s">
        <v>367</v>
      </c>
      <c r="B14366" s="2" t="s">
        <v>86</v>
      </c>
      <c r="C14366" s="2" t="s">
        <v>93</v>
      </c>
      <c r="D14366" s="2" t="s">
        <v>94</v>
      </c>
      <c r="E14366" s="2" t="s">
        <v>12237</v>
      </c>
      <c r="F14366" s="2">
        <v>46181704</v>
      </c>
      <c r="G14366" s="2" t="s">
        <v>490</v>
      </c>
      <c r="H14366" s="2">
        <v>4</v>
      </c>
      <c r="I14366" s="2">
        <v>4</v>
      </c>
      <c r="J14366" s="2">
        <v>10</v>
      </c>
      <c r="K14366" s="2">
        <v>3</v>
      </c>
      <c r="L14366" s="3">
        <v>571200</v>
      </c>
      <c r="M14366" s="2" t="s">
        <v>0</v>
      </c>
      <c r="N14366" s="4" t="s">
        <v>21</v>
      </c>
    </row>
    <row r="14367" spans="1:14" x14ac:dyDescent="0.25">
      <c r="A14367" s="1" t="s">
        <v>367</v>
      </c>
      <c r="B14367" s="2" t="s">
        <v>103</v>
      </c>
      <c r="C14367" s="2" t="s">
        <v>104</v>
      </c>
      <c r="D14367" s="2" t="s">
        <v>105</v>
      </c>
      <c r="E14367" s="2" t="s">
        <v>12238</v>
      </c>
      <c r="F14367" s="2">
        <v>46182005</v>
      </c>
      <c r="G14367" s="2" t="s">
        <v>490</v>
      </c>
      <c r="H14367" s="2">
        <v>4</v>
      </c>
      <c r="I14367" s="2">
        <v>4</v>
      </c>
      <c r="J14367" s="2">
        <v>10</v>
      </c>
      <c r="K14367" s="2">
        <v>64</v>
      </c>
      <c r="L14367" s="3">
        <v>5331200</v>
      </c>
      <c r="M14367" s="2" t="s">
        <v>0</v>
      </c>
      <c r="N14367" s="4" t="s">
        <v>21</v>
      </c>
    </row>
    <row r="14368" spans="1:14" x14ac:dyDescent="0.25">
      <c r="A14368" s="1" t="s">
        <v>367</v>
      </c>
      <c r="B14368" s="2" t="s">
        <v>103</v>
      </c>
      <c r="C14368" s="2" t="s">
        <v>104</v>
      </c>
      <c r="D14368" s="2" t="s">
        <v>105</v>
      </c>
      <c r="E14368" s="2" t="s">
        <v>12239</v>
      </c>
      <c r="F14368" s="2">
        <v>46182005</v>
      </c>
      <c r="G14368" s="2" t="s">
        <v>490</v>
      </c>
      <c r="H14368" s="2">
        <v>4</v>
      </c>
      <c r="I14368" s="2">
        <v>4</v>
      </c>
      <c r="J14368" s="2">
        <v>10</v>
      </c>
      <c r="K14368" s="2">
        <v>80</v>
      </c>
      <c r="L14368" s="3">
        <v>2142000</v>
      </c>
      <c r="M14368" s="2" t="s">
        <v>0</v>
      </c>
      <c r="N14368" s="4" t="s">
        <v>21</v>
      </c>
    </row>
    <row r="14369" spans="1:14" x14ac:dyDescent="0.25">
      <c r="A14369" s="1" t="s">
        <v>367</v>
      </c>
      <c r="B14369" s="2" t="s">
        <v>497</v>
      </c>
      <c r="C14369" s="2" t="s">
        <v>676</v>
      </c>
      <c r="D14369" s="2" t="s">
        <v>17899</v>
      </c>
      <c r="E14369" s="2" t="s">
        <v>12240</v>
      </c>
      <c r="F14369" s="2">
        <v>46181804</v>
      </c>
      <c r="G14369" s="2" t="s">
        <v>490</v>
      </c>
      <c r="H14369" s="2">
        <v>4</v>
      </c>
      <c r="I14369" s="2">
        <v>4</v>
      </c>
      <c r="J14369" s="2">
        <v>10</v>
      </c>
      <c r="K14369" s="2">
        <v>116</v>
      </c>
      <c r="L14369" s="3">
        <v>2484720</v>
      </c>
      <c r="M14369" s="2" t="s">
        <v>0</v>
      </c>
      <c r="N14369" s="4" t="s">
        <v>21</v>
      </c>
    </row>
    <row r="14370" spans="1:14" x14ac:dyDescent="0.25">
      <c r="A14370" s="1" t="s">
        <v>367</v>
      </c>
      <c r="B14370" s="2" t="s">
        <v>28</v>
      </c>
      <c r="C14370" s="2" t="s">
        <v>29</v>
      </c>
      <c r="D14370" s="2" t="s">
        <v>30</v>
      </c>
      <c r="E14370" s="2" t="s">
        <v>12241</v>
      </c>
      <c r="F14370" s="2">
        <v>46181810</v>
      </c>
      <c r="G14370" s="2" t="s">
        <v>490</v>
      </c>
      <c r="H14370" s="2">
        <v>4</v>
      </c>
      <c r="I14370" s="2">
        <v>4</v>
      </c>
      <c r="J14370" s="2">
        <v>10</v>
      </c>
      <c r="K14370" s="2">
        <v>15</v>
      </c>
      <c r="L14370" s="3">
        <v>14299635</v>
      </c>
      <c r="M14370" s="2" t="s">
        <v>0</v>
      </c>
      <c r="N14370" s="4" t="s">
        <v>21</v>
      </c>
    </row>
    <row r="14371" spans="1:14" x14ac:dyDescent="0.25">
      <c r="A14371" s="1" t="s">
        <v>367</v>
      </c>
      <c r="B14371" s="2" t="s">
        <v>86</v>
      </c>
      <c r="C14371" s="2" t="s">
        <v>93</v>
      </c>
      <c r="D14371" s="2" t="s">
        <v>94</v>
      </c>
      <c r="E14371" s="2" t="s">
        <v>12242</v>
      </c>
      <c r="F14371" s="2">
        <v>56121201</v>
      </c>
      <c r="G14371" s="2" t="s">
        <v>490</v>
      </c>
      <c r="H14371" s="2">
        <v>4</v>
      </c>
      <c r="I14371" s="2">
        <v>4</v>
      </c>
      <c r="J14371" s="2">
        <v>10</v>
      </c>
      <c r="K14371" s="2">
        <v>23</v>
      </c>
      <c r="L14371" s="3">
        <v>3909996.09</v>
      </c>
      <c r="M14371" s="2" t="s">
        <v>0</v>
      </c>
      <c r="N14371" s="4" t="s">
        <v>21</v>
      </c>
    </row>
    <row r="14372" spans="1:14" x14ac:dyDescent="0.25">
      <c r="A14372" s="1" t="s">
        <v>367</v>
      </c>
      <c r="B14372" s="2" t="s">
        <v>86</v>
      </c>
      <c r="C14372" s="2" t="s">
        <v>93</v>
      </c>
      <c r="D14372" s="2" t="s">
        <v>94</v>
      </c>
      <c r="E14372" s="2" t="s">
        <v>12243</v>
      </c>
      <c r="F14372" s="2">
        <v>41122703</v>
      </c>
      <c r="G14372" s="2" t="s">
        <v>490</v>
      </c>
      <c r="H14372" s="2">
        <v>4</v>
      </c>
      <c r="I14372" s="2">
        <v>4</v>
      </c>
      <c r="J14372" s="2">
        <v>10</v>
      </c>
      <c r="K14372" s="2">
        <v>10</v>
      </c>
      <c r="L14372" s="3">
        <v>223148.80000000002</v>
      </c>
      <c r="M14372" s="2" t="s">
        <v>0</v>
      </c>
      <c r="N14372" s="4" t="s">
        <v>21</v>
      </c>
    </row>
    <row r="14373" spans="1:14" x14ac:dyDescent="0.25">
      <c r="A14373" s="1" t="s">
        <v>367</v>
      </c>
      <c r="B14373" s="2" t="s">
        <v>86</v>
      </c>
      <c r="C14373" s="2" t="s">
        <v>93</v>
      </c>
      <c r="D14373" s="2" t="s">
        <v>94</v>
      </c>
      <c r="E14373" s="2" t="s">
        <v>12244</v>
      </c>
      <c r="F14373" s="2">
        <v>46161508</v>
      </c>
      <c r="G14373" s="2" t="s">
        <v>490</v>
      </c>
      <c r="H14373" s="2">
        <v>4</v>
      </c>
      <c r="I14373" s="2">
        <v>4</v>
      </c>
      <c r="J14373" s="2">
        <v>10</v>
      </c>
      <c r="K14373" s="2">
        <v>30</v>
      </c>
      <c r="L14373" s="3">
        <v>1115625</v>
      </c>
      <c r="M14373" s="2" t="s">
        <v>0</v>
      </c>
      <c r="N14373" s="4" t="s">
        <v>21</v>
      </c>
    </row>
    <row r="14374" spans="1:14" x14ac:dyDescent="0.25">
      <c r="A14374" s="1" t="s">
        <v>367</v>
      </c>
      <c r="B14374" s="2" t="s">
        <v>103</v>
      </c>
      <c r="C14374" s="2" t="s">
        <v>104</v>
      </c>
      <c r="D14374" s="2" t="s">
        <v>105</v>
      </c>
      <c r="E14374" s="2" t="s">
        <v>12245</v>
      </c>
      <c r="F14374" s="2">
        <v>31201513</v>
      </c>
      <c r="G14374" s="2" t="s">
        <v>490</v>
      </c>
      <c r="H14374" s="2">
        <v>4</v>
      </c>
      <c r="I14374" s="2">
        <v>4</v>
      </c>
      <c r="J14374" s="2">
        <v>10</v>
      </c>
      <c r="K14374" s="2">
        <v>45</v>
      </c>
      <c r="L14374" s="3">
        <v>809997.29999999993</v>
      </c>
      <c r="M14374" s="2" t="s">
        <v>0</v>
      </c>
      <c r="N14374" s="4" t="s">
        <v>21</v>
      </c>
    </row>
    <row r="14375" spans="1:14" x14ac:dyDescent="0.25">
      <c r="A14375" s="1" t="s">
        <v>367</v>
      </c>
      <c r="B14375" s="2" t="s">
        <v>103</v>
      </c>
      <c r="C14375" s="2" t="s">
        <v>104</v>
      </c>
      <c r="D14375" s="2" t="s">
        <v>105</v>
      </c>
      <c r="E14375" s="2" t="s">
        <v>12246</v>
      </c>
      <c r="F14375" s="2">
        <v>47131905</v>
      </c>
      <c r="G14375" s="2" t="s">
        <v>490</v>
      </c>
      <c r="H14375" s="2">
        <v>4</v>
      </c>
      <c r="I14375" s="2">
        <v>4</v>
      </c>
      <c r="J14375" s="2">
        <v>10</v>
      </c>
      <c r="K14375" s="2">
        <v>9</v>
      </c>
      <c r="L14375" s="3">
        <v>8999998.5600000005</v>
      </c>
      <c r="M14375" s="2" t="s">
        <v>0</v>
      </c>
      <c r="N14375" s="4" t="s">
        <v>21</v>
      </c>
    </row>
    <row r="14376" spans="1:14" x14ac:dyDescent="0.25">
      <c r="A14376" s="1" t="s">
        <v>367</v>
      </c>
      <c r="B14376" s="2" t="s">
        <v>278</v>
      </c>
      <c r="C14376" s="2" t="s">
        <v>279</v>
      </c>
      <c r="D14376" s="2" t="s">
        <v>280</v>
      </c>
      <c r="E14376" s="2" t="s">
        <v>12247</v>
      </c>
      <c r="F14376" s="2">
        <v>80101506</v>
      </c>
      <c r="G14376" s="2" t="s">
        <v>490</v>
      </c>
      <c r="H14376" s="2">
        <v>3</v>
      </c>
      <c r="I14376" s="2">
        <v>6</v>
      </c>
      <c r="J14376" s="2">
        <v>10</v>
      </c>
      <c r="K14376" s="2">
        <v>1</v>
      </c>
      <c r="L14376" s="3">
        <v>50000000</v>
      </c>
      <c r="M14376" s="2" t="s">
        <v>20</v>
      </c>
      <c r="N14376" s="4" t="s">
        <v>21</v>
      </c>
    </row>
    <row r="14377" spans="1:14" x14ac:dyDescent="0.25">
      <c r="A14377" s="1" t="s">
        <v>367</v>
      </c>
      <c r="B14377" s="2" t="s">
        <v>162</v>
      </c>
      <c r="C14377" s="2" t="s">
        <v>567</v>
      </c>
      <c r="D14377" s="2" t="s">
        <v>17885</v>
      </c>
      <c r="E14377" s="2" t="s">
        <v>12248</v>
      </c>
      <c r="F14377" s="2">
        <v>72154500</v>
      </c>
      <c r="G14377" s="2" t="s">
        <v>490</v>
      </c>
      <c r="H14377" s="2">
        <v>3</v>
      </c>
      <c r="I14377" s="2">
        <v>6</v>
      </c>
      <c r="J14377" s="2">
        <v>10</v>
      </c>
      <c r="K14377" s="2">
        <v>1</v>
      </c>
      <c r="L14377" s="3">
        <v>20200000</v>
      </c>
      <c r="M14377" s="2" t="s">
        <v>20</v>
      </c>
      <c r="N14377" s="4" t="s">
        <v>21</v>
      </c>
    </row>
    <row r="14378" spans="1:14" x14ac:dyDescent="0.25">
      <c r="A14378" s="1" t="s">
        <v>367</v>
      </c>
      <c r="B14378" s="2" t="s">
        <v>487</v>
      </c>
      <c r="C14378" s="2" t="s">
        <v>488</v>
      </c>
      <c r="D14378" s="2" t="s">
        <v>17877</v>
      </c>
      <c r="E14378" s="2" t="s">
        <v>12249</v>
      </c>
      <c r="F14378" s="2">
        <v>46181701</v>
      </c>
      <c r="G14378" s="2" t="s">
        <v>490</v>
      </c>
      <c r="H14378" s="2">
        <v>4</v>
      </c>
      <c r="I14378" s="2">
        <v>4</v>
      </c>
      <c r="J14378" s="2">
        <v>10</v>
      </c>
      <c r="K14378" s="2">
        <v>12</v>
      </c>
      <c r="L14378" s="3">
        <v>3284400</v>
      </c>
      <c r="M14378" s="2" t="s">
        <v>0</v>
      </c>
      <c r="N14378" s="4" t="s">
        <v>21</v>
      </c>
    </row>
    <row r="14379" spans="1:14" x14ac:dyDescent="0.25">
      <c r="A14379" s="1" t="s">
        <v>367</v>
      </c>
      <c r="B14379" s="2" t="s">
        <v>487</v>
      </c>
      <c r="C14379" s="2" t="s">
        <v>488</v>
      </c>
      <c r="D14379" s="2" t="s">
        <v>17877</v>
      </c>
      <c r="E14379" s="2" t="s">
        <v>12250</v>
      </c>
      <c r="F14379" s="2">
        <v>49141506</v>
      </c>
      <c r="G14379" s="2" t="s">
        <v>490</v>
      </c>
      <c r="H14379" s="2">
        <v>4</v>
      </c>
      <c r="I14379" s="2">
        <v>4</v>
      </c>
      <c r="J14379" s="2">
        <v>10</v>
      </c>
      <c r="K14379" s="2">
        <v>12</v>
      </c>
      <c r="L14379" s="3">
        <v>5854800</v>
      </c>
      <c r="M14379" s="2" t="s">
        <v>0</v>
      </c>
      <c r="N14379" s="4" t="s">
        <v>21</v>
      </c>
    </row>
    <row r="14380" spans="1:14" x14ac:dyDescent="0.25">
      <c r="A14380" s="1" t="s">
        <v>367</v>
      </c>
      <c r="B14380" s="2" t="s">
        <v>622</v>
      </c>
      <c r="C14380" s="2" t="s">
        <v>622</v>
      </c>
      <c r="D14380" s="2" t="s">
        <v>17893</v>
      </c>
      <c r="E14380" s="2" t="s">
        <v>12251</v>
      </c>
      <c r="F14380" s="2">
        <v>46181604</v>
      </c>
      <c r="G14380" s="2" t="s">
        <v>490</v>
      </c>
      <c r="H14380" s="2">
        <v>3</v>
      </c>
      <c r="I14380" s="2">
        <v>4</v>
      </c>
      <c r="J14380" s="2">
        <v>10</v>
      </c>
      <c r="K14380" s="2">
        <v>5</v>
      </c>
      <c r="L14380" s="3">
        <v>1249500</v>
      </c>
      <c r="M14380" s="2" t="s">
        <v>0</v>
      </c>
      <c r="N14380" s="4" t="s">
        <v>21</v>
      </c>
    </row>
    <row r="14381" spans="1:14" x14ac:dyDescent="0.25">
      <c r="A14381" s="1" t="s">
        <v>367</v>
      </c>
      <c r="B14381" s="2" t="s">
        <v>622</v>
      </c>
      <c r="C14381" s="2" t="s">
        <v>622</v>
      </c>
      <c r="D14381" s="2" t="s">
        <v>17893</v>
      </c>
      <c r="E14381" s="2" t="s">
        <v>12252</v>
      </c>
      <c r="F14381" s="2">
        <v>46181514</v>
      </c>
      <c r="G14381" s="2" t="s">
        <v>490</v>
      </c>
      <c r="H14381" s="2">
        <v>3</v>
      </c>
      <c r="I14381" s="2">
        <v>4</v>
      </c>
      <c r="J14381" s="2">
        <v>10</v>
      </c>
      <c r="K14381" s="2">
        <v>4</v>
      </c>
      <c r="L14381" s="3">
        <v>533120</v>
      </c>
      <c r="M14381" s="2" t="s">
        <v>0</v>
      </c>
      <c r="N14381" s="4" t="s">
        <v>21</v>
      </c>
    </row>
    <row r="14382" spans="1:14" x14ac:dyDescent="0.25">
      <c r="A14382" s="1" t="s">
        <v>367</v>
      </c>
      <c r="B14382" s="2" t="s">
        <v>622</v>
      </c>
      <c r="C14382" s="2" t="s">
        <v>622</v>
      </c>
      <c r="D14382" s="2" t="s">
        <v>17893</v>
      </c>
      <c r="E14382" s="2" t="s">
        <v>12253</v>
      </c>
      <c r="F14382" s="2">
        <v>46181504</v>
      </c>
      <c r="G14382" s="2" t="s">
        <v>490</v>
      </c>
      <c r="H14382" s="2">
        <v>3</v>
      </c>
      <c r="I14382" s="2">
        <v>4</v>
      </c>
      <c r="J14382" s="2">
        <v>10</v>
      </c>
      <c r="K14382" s="2">
        <v>5</v>
      </c>
      <c r="L14382" s="3">
        <v>523600</v>
      </c>
      <c r="M14382" s="2" t="s">
        <v>0</v>
      </c>
      <c r="N14382" s="4" t="s">
        <v>21</v>
      </c>
    </row>
    <row r="14383" spans="1:14" x14ac:dyDescent="0.25">
      <c r="A14383" s="1" t="s">
        <v>367</v>
      </c>
      <c r="B14383" s="2" t="s">
        <v>378</v>
      </c>
      <c r="C14383" s="2" t="s">
        <v>2536</v>
      </c>
      <c r="D14383" s="2" t="s">
        <v>17956</v>
      </c>
      <c r="E14383" s="2" t="s">
        <v>12254</v>
      </c>
      <c r="F14383" s="2">
        <v>39111610</v>
      </c>
      <c r="G14383" s="2" t="s">
        <v>490</v>
      </c>
      <c r="H14383" s="2">
        <v>3</v>
      </c>
      <c r="I14383" s="2">
        <v>4</v>
      </c>
      <c r="J14383" s="2">
        <v>10</v>
      </c>
      <c r="K14383" s="2">
        <v>5</v>
      </c>
      <c r="L14383" s="3">
        <v>2677500</v>
      </c>
      <c r="M14383" s="2" t="s">
        <v>0</v>
      </c>
      <c r="N14383" s="4" t="s">
        <v>21</v>
      </c>
    </row>
    <row r="14384" spans="1:14" x14ac:dyDescent="0.25">
      <c r="A14384" s="1" t="s">
        <v>367</v>
      </c>
      <c r="B14384" s="2" t="s">
        <v>622</v>
      </c>
      <c r="C14384" s="2" t="s">
        <v>622</v>
      </c>
      <c r="D14384" s="2" t="s">
        <v>17893</v>
      </c>
      <c r="E14384" s="2" t="s">
        <v>12255</v>
      </c>
      <c r="F14384" s="2">
        <v>46181507</v>
      </c>
      <c r="G14384" s="2" t="s">
        <v>490</v>
      </c>
      <c r="H14384" s="2">
        <v>4</v>
      </c>
      <c r="I14384" s="2">
        <v>4</v>
      </c>
      <c r="J14384" s="2">
        <v>10</v>
      </c>
      <c r="K14384" s="2">
        <v>2</v>
      </c>
      <c r="L14384" s="3">
        <v>360001.18</v>
      </c>
      <c r="M14384" s="2" t="s">
        <v>0</v>
      </c>
      <c r="N14384" s="4" t="s">
        <v>21</v>
      </c>
    </row>
    <row r="14385" spans="1:14" x14ac:dyDescent="0.25">
      <c r="A14385" s="1" t="s">
        <v>367</v>
      </c>
      <c r="B14385" s="2" t="s">
        <v>60</v>
      </c>
      <c r="C14385" s="2" t="s">
        <v>60</v>
      </c>
      <c r="D14385" s="2" t="s">
        <v>61</v>
      </c>
      <c r="E14385" s="2" t="s">
        <v>12256</v>
      </c>
      <c r="F14385" s="2">
        <v>10141610</v>
      </c>
      <c r="G14385" s="2" t="s">
        <v>490</v>
      </c>
      <c r="H14385" s="2">
        <v>4</v>
      </c>
      <c r="I14385" s="2">
        <v>4</v>
      </c>
      <c r="J14385" s="2">
        <v>10</v>
      </c>
      <c r="K14385" s="2">
        <v>4</v>
      </c>
      <c r="L14385" s="3">
        <v>179999.4</v>
      </c>
      <c r="M14385" s="2" t="s">
        <v>0</v>
      </c>
      <c r="N14385" s="4" t="s">
        <v>21</v>
      </c>
    </row>
    <row r="14386" spans="1:14" x14ac:dyDescent="0.25">
      <c r="A14386" s="1" t="s">
        <v>367</v>
      </c>
      <c r="B14386" s="2" t="s">
        <v>1112</v>
      </c>
      <c r="C14386" s="2" t="s">
        <v>1112</v>
      </c>
      <c r="D14386" s="2" t="s">
        <v>17931</v>
      </c>
      <c r="E14386" s="2" t="s">
        <v>12257</v>
      </c>
      <c r="F14386" s="2">
        <v>10131601</v>
      </c>
      <c r="G14386" s="2" t="s">
        <v>490</v>
      </c>
      <c r="H14386" s="2">
        <v>4</v>
      </c>
      <c r="I14386" s="2">
        <v>4</v>
      </c>
      <c r="J14386" s="2">
        <v>10</v>
      </c>
      <c r="K14386" s="2">
        <v>1</v>
      </c>
      <c r="L14386" s="3">
        <v>749999.88</v>
      </c>
      <c r="M14386" s="2" t="s">
        <v>0</v>
      </c>
      <c r="N14386" s="4" t="s">
        <v>21</v>
      </c>
    </row>
    <row r="14387" spans="1:14" x14ac:dyDescent="0.25">
      <c r="A14387" s="1" t="s">
        <v>367</v>
      </c>
      <c r="B14387" s="2" t="s">
        <v>76</v>
      </c>
      <c r="C14387" s="2" t="s">
        <v>1365</v>
      </c>
      <c r="D14387" s="2" t="s">
        <v>17940</v>
      </c>
      <c r="E14387" s="2" t="s">
        <v>12258</v>
      </c>
      <c r="F14387" s="2">
        <v>10111305</v>
      </c>
      <c r="G14387" s="2" t="s">
        <v>490</v>
      </c>
      <c r="H14387" s="2">
        <v>4</v>
      </c>
      <c r="I14387" s="2">
        <v>4</v>
      </c>
      <c r="J14387" s="2">
        <v>10</v>
      </c>
      <c r="K14387" s="2">
        <v>4</v>
      </c>
      <c r="L14387" s="3">
        <v>80000</v>
      </c>
      <c r="M14387" s="2" t="s">
        <v>0</v>
      </c>
      <c r="N14387" s="4" t="s">
        <v>21</v>
      </c>
    </row>
    <row r="14388" spans="1:14" x14ac:dyDescent="0.25">
      <c r="A14388" s="1" t="s">
        <v>367</v>
      </c>
      <c r="B14388" s="2" t="s">
        <v>76</v>
      </c>
      <c r="C14388" s="2" t="s">
        <v>1365</v>
      </c>
      <c r="D14388" s="2" t="s">
        <v>17940</v>
      </c>
      <c r="E14388" s="2" t="s">
        <v>12259</v>
      </c>
      <c r="F14388" s="2">
        <v>10111305</v>
      </c>
      <c r="G14388" s="2" t="s">
        <v>490</v>
      </c>
      <c r="H14388" s="2">
        <v>4</v>
      </c>
      <c r="I14388" s="2">
        <v>4</v>
      </c>
      <c r="J14388" s="2">
        <v>10</v>
      </c>
      <c r="K14388" s="2">
        <v>103</v>
      </c>
      <c r="L14388" s="3">
        <v>4635000</v>
      </c>
      <c r="M14388" s="2" t="s">
        <v>0</v>
      </c>
      <c r="N14388" s="4" t="s">
        <v>21</v>
      </c>
    </row>
    <row r="14389" spans="1:14" x14ac:dyDescent="0.25">
      <c r="A14389" s="1" t="s">
        <v>367</v>
      </c>
      <c r="B14389" s="2" t="s">
        <v>76</v>
      </c>
      <c r="C14389" s="2" t="s">
        <v>1365</v>
      </c>
      <c r="D14389" s="2" t="s">
        <v>17940</v>
      </c>
      <c r="E14389" s="2" t="s">
        <v>12260</v>
      </c>
      <c r="F14389" s="2">
        <v>10111305</v>
      </c>
      <c r="G14389" s="2" t="s">
        <v>490</v>
      </c>
      <c r="H14389" s="2">
        <v>4</v>
      </c>
      <c r="I14389" s="2">
        <v>4</v>
      </c>
      <c r="J14389" s="2">
        <v>10</v>
      </c>
      <c r="K14389" s="2">
        <v>55</v>
      </c>
      <c r="L14389" s="3">
        <v>1705000</v>
      </c>
      <c r="M14389" s="2" t="s">
        <v>0</v>
      </c>
      <c r="N14389" s="4" t="s">
        <v>21</v>
      </c>
    </row>
    <row r="14390" spans="1:14" x14ac:dyDescent="0.25">
      <c r="A14390" s="1" t="s">
        <v>367</v>
      </c>
      <c r="B14390" s="2" t="s">
        <v>76</v>
      </c>
      <c r="C14390" s="2" t="s">
        <v>1365</v>
      </c>
      <c r="D14390" s="2" t="s">
        <v>17940</v>
      </c>
      <c r="E14390" s="2" t="s">
        <v>12261</v>
      </c>
      <c r="F14390" s="2">
        <v>42312313</v>
      </c>
      <c r="G14390" s="2" t="s">
        <v>490</v>
      </c>
      <c r="H14390" s="2">
        <v>4</v>
      </c>
      <c r="I14390" s="2">
        <v>4</v>
      </c>
      <c r="J14390" s="2">
        <v>10</v>
      </c>
      <c r="K14390" s="2">
        <v>2</v>
      </c>
      <c r="L14390" s="3">
        <v>44000</v>
      </c>
      <c r="M14390" s="2" t="s">
        <v>0</v>
      </c>
      <c r="N14390" s="4" t="s">
        <v>21</v>
      </c>
    </row>
    <row r="14391" spans="1:14" x14ac:dyDescent="0.25">
      <c r="A14391" s="1" t="s">
        <v>367</v>
      </c>
      <c r="B14391" s="2" t="s">
        <v>76</v>
      </c>
      <c r="C14391" s="2" t="s">
        <v>1365</v>
      </c>
      <c r="D14391" s="2" t="s">
        <v>17940</v>
      </c>
      <c r="E14391" s="2" t="s">
        <v>12262</v>
      </c>
      <c r="F14391" s="2">
        <v>47131800</v>
      </c>
      <c r="G14391" s="2" t="s">
        <v>490</v>
      </c>
      <c r="H14391" s="2">
        <v>4</v>
      </c>
      <c r="I14391" s="2">
        <v>4</v>
      </c>
      <c r="J14391" s="2">
        <v>10</v>
      </c>
      <c r="K14391" s="2">
        <v>6</v>
      </c>
      <c r="L14391" s="3">
        <v>168000</v>
      </c>
      <c r="M14391" s="2" t="s">
        <v>0</v>
      </c>
      <c r="N14391" s="4" t="s">
        <v>21</v>
      </c>
    </row>
    <row r="14392" spans="1:14" x14ac:dyDescent="0.25">
      <c r="A14392" s="1" t="s">
        <v>367</v>
      </c>
      <c r="B14392" s="2" t="s">
        <v>76</v>
      </c>
      <c r="C14392" s="2" t="s">
        <v>1365</v>
      </c>
      <c r="D14392" s="2" t="s">
        <v>17940</v>
      </c>
      <c r="E14392" s="2" t="s">
        <v>12263</v>
      </c>
      <c r="F14392" s="2">
        <v>10111305</v>
      </c>
      <c r="G14392" s="2" t="s">
        <v>490</v>
      </c>
      <c r="H14392" s="2">
        <v>4</v>
      </c>
      <c r="I14392" s="2">
        <v>4</v>
      </c>
      <c r="J14392" s="2">
        <v>10</v>
      </c>
      <c r="K14392" s="2">
        <v>20</v>
      </c>
      <c r="L14392" s="3">
        <v>540000</v>
      </c>
      <c r="M14392" s="2" t="s">
        <v>0</v>
      </c>
      <c r="N14392" s="4" t="s">
        <v>21</v>
      </c>
    </row>
    <row r="14393" spans="1:14" x14ac:dyDescent="0.25">
      <c r="A14393" s="1" t="s">
        <v>367</v>
      </c>
      <c r="B14393" s="2" t="s">
        <v>113</v>
      </c>
      <c r="C14393" s="2" t="s">
        <v>113</v>
      </c>
      <c r="D14393" s="2" t="s">
        <v>114</v>
      </c>
      <c r="E14393" s="2" t="s">
        <v>12264</v>
      </c>
      <c r="F14393" s="2">
        <v>42121606</v>
      </c>
      <c r="G14393" s="2" t="s">
        <v>490</v>
      </c>
      <c r="H14393" s="2">
        <v>3</v>
      </c>
      <c r="I14393" s="2">
        <v>4</v>
      </c>
      <c r="J14393" s="2">
        <v>10</v>
      </c>
      <c r="K14393" s="2">
        <v>5</v>
      </c>
      <c r="L14393" s="3">
        <v>89999.7</v>
      </c>
      <c r="M14393" s="2" t="s">
        <v>0</v>
      </c>
      <c r="N14393" s="4" t="s">
        <v>21</v>
      </c>
    </row>
    <row r="14394" spans="1:14" x14ac:dyDescent="0.25">
      <c r="A14394" s="1" t="s">
        <v>367</v>
      </c>
      <c r="B14394" s="2" t="s">
        <v>76</v>
      </c>
      <c r="C14394" s="2" t="s">
        <v>80</v>
      </c>
      <c r="D14394" s="2" t="s">
        <v>81</v>
      </c>
      <c r="E14394" s="2" t="s">
        <v>12265</v>
      </c>
      <c r="F14394" s="2">
        <v>42121606</v>
      </c>
      <c r="G14394" s="2" t="s">
        <v>490</v>
      </c>
      <c r="H14394" s="2">
        <v>4</v>
      </c>
      <c r="I14394" s="2">
        <v>4</v>
      </c>
      <c r="J14394" s="2">
        <v>10</v>
      </c>
      <c r="K14394" s="2">
        <v>21</v>
      </c>
      <c r="L14394" s="3">
        <v>210000</v>
      </c>
      <c r="M14394" s="2" t="s">
        <v>0</v>
      </c>
      <c r="N14394" s="4" t="s">
        <v>21</v>
      </c>
    </row>
    <row r="14395" spans="1:14" x14ac:dyDescent="0.25">
      <c r="A14395" s="1" t="s">
        <v>367</v>
      </c>
      <c r="B14395" s="2" t="s">
        <v>76</v>
      </c>
      <c r="C14395" s="2" t="s">
        <v>80</v>
      </c>
      <c r="D14395" s="2" t="s">
        <v>81</v>
      </c>
      <c r="E14395" s="2" t="s">
        <v>12266</v>
      </c>
      <c r="F14395" s="2">
        <v>53131628</v>
      </c>
      <c r="G14395" s="2" t="s">
        <v>490</v>
      </c>
      <c r="H14395" s="2">
        <v>4</v>
      </c>
      <c r="I14395" s="2">
        <v>4</v>
      </c>
      <c r="J14395" s="2">
        <v>10</v>
      </c>
      <c r="K14395" s="2">
        <v>10</v>
      </c>
      <c r="L14395" s="3">
        <v>600000</v>
      </c>
      <c r="M14395" s="2" t="s">
        <v>0</v>
      </c>
      <c r="N14395" s="4" t="s">
        <v>21</v>
      </c>
    </row>
    <row r="14396" spans="1:14" x14ac:dyDescent="0.25">
      <c r="A14396" s="1" t="s">
        <v>367</v>
      </c>
      <c r="B14396" s="2" t="s">
        <v>1851</v>
      </c>
      <c r="C14396" s="2" t="s">
        <v>1852</v>
      </c>
      <c r="D14396" s="2" t="s">
        <v>17941</v>
      </c>
      <c r="E14396" s="2" t="s">
        <v>12267</v>
      </c>
      <c r="F14396" s="2">
        <v>24112600</v>
      </c>
      <c r="G14396" s="2" t="s">
        <v>490</v>
      </c>
      <c r="H14396" s="2">
        <v>4</v>
      </c>
      <c r="I14396" s="2">
        <v>4</v>
      </c>
      <c r="J14396" s="2">
        <v>10</v>
      </c>
      <c r="K14396" s="2">
        <v>10</v>
      </c>
      <c r="L14396" s="3">
        <v>29999.899999999998</v>
      </c>
      <c r="M14396" s="2" t="s">
        <v>0</v>
      </c>
      <c r="N14396" s="4" t="s">
        <v>21</v>
      </c>
    </row>
    <row r="14397" spans="1:14" x14ac:dyDescent="0.25">
      <c r="A14397" s="1" t="s">
        <v>367</v>
      </c>
      <c r="B14397" s="2" t="s">
        <v>113</v>
      </c>
      <c r="C14397" s="2" t="s">
        <v>113</v>
      </c>
      <c r="D14397" s="2" t="s">
        <v>114</v>
      </c>
      <c r="E14397" s="2" t="s">
        <v>12268</v>
      </c>
      <c r="F14397" s="2">
        <v>46182304</v>
      </c>
      <c r="G14397" s="2" t="s">
        <v>490</v>
      </c>
      <c r="H14397" s="2">
        <v>4</v>
      </c>
      <c r="I14397" s="2">
        <v>4</v>
      </c>
      <c r="J14397" s="2">
        <v>10</v>
      </c>
      <c r="K14397" s="2">
        <v>5</v>
      </c>
      <c r="L14397" s="3">
        <v>89999.7</v>
      </c>
      <c r="M14397" s="2" t="s">
        <v>0</v>
      </c>
      <c r="N14397" s="4" t="s">
        <v>21</v>
      </c>
    </row>
    <row r="14398" spans="1:14" x14ac:dyDescent="0.25">
      <c r="A14398" s="1" t="s">
        <v>367</v>
      </c>
      <c r="B14398" s="2" t="s">
        <v>113</v>
      </c>
      <c r="C14398" s="2" t="s">
        <v>113</v>
      </c>
      <c r="D14398" s="2" t="s">
        <v>114</v>
      </c>
      <c r="E14398" s="2" t="s">
        <v>12269</v>
      </c>
      <c r="F14398" s="2">
        <v>10111304</v>
      </c>
      <c r="G14398" s="2" t="s">
        <v>490</v>
      </c>
      <c r="H14398" s="2">
        <v>4</v>
      </c>
      <c r="I14398" s="2">
        <v>4</v>
      </c>
      <c r="J14398" s="2">
        <v>10</v>
      </c>
      <c r="K14398" s="2">
        <v>4</v>
      </c>
      <c r="L14398" s="3">
        <v>479998.4</v>
      </c>
      <c r="M14398" s="2" t="s">
        <v>0</v>
      </c>
      <c r="N14398" s="4" t="s">
        <v>21</v>
      </c>
    </row>
    <row r="14399" spans="1:14" x14ac:dyDescent="0.25">
      <c r="A14399" s="1" t="s">
        <v>367</v>
      </c>
      <c r="B14399" s="2" t="s">
        <v>103</v>
      </c>
      <c r="C14399" s="2" t="s">
        <v>104</v>
      </c>
      <c r="D14399" s="2" t="s">
        <v>105</v>
      </c>
      <c r="E14399" s="2" t="s">
        <v>12270</v>
      </c>
      <c r="F14399" s="2">
        <v>46182306</v>
      </c>
      <c r="G14399" s="2" t="s">
        <v>490</v>
      </c>
      <c r="H14399" s="2">
        <v>4</v>
      </c>
      <c r="I14399" s="2">
        <v>4</v>
      </c>
      <c r="J14399" s="2">
        <v>10</v>
      </c>
      <c r="K14399" s="2">
        <v>1</v>
      </c>
      <c r="L14399" s="3">
        <v>180000.59</v>
      </c>
      <c r="M14399" s="2" t="s">
        <v>0</v>
      </c>
      <c r="N14399" s="4" t="s">
        <v>21</v>
      </c>
    </row>
    <row r="14400" spans="1:14" x14ac:dyDescent="0.25">
      <c r="A14400" s="1" t="s">
        <v>367</v>
      </c>
      <c r="B14400" s="2" t="s">
        <v>103</v>
      </c>
      <c r="C14400" s="2" t="s">
        <v>104</v>
      </c>
      <c r="D14400" s="2" t="s">
        <v>105</v>
      </c>
      <c r="E14400" s="2" t="s">
        <v>18795</v>
      </c>
      <c r="F14400" s="2">
        <v>46182306</v>
      </c>
      <c r="G14400" s="2" t="s">
        <v>490</v>
      </c>
      <c r="H14400" s="2">
        <v>4</v>
      </c>
      <c r="I14400" s="2">
        <v>4</v>
      </c>
      <c r="J14400" s="2">
        <v>10</v>
      </c>
      <c r="K14400" s="2">
        <v>2</v>
      </c>
      <c r="L14400" s="3">
        <v>360001.18</v>
      </c>
      <c r="M14400" s="2" t="s">
        <v>0</v>
      </c>
      <c r="N14400" s="4" t="s">
        <v>21</v>
      </c>
    </row>
    <row r="14401" spans="1:14" x14ac:dyDescent="0.25">
      <c r="A14401" s="1" t="s">
        <v>367</v>
      </c>
      <c r="B14401" s="2" t="s">
        <v>103</v>
      </c>
      <c r="C14401" s="2" t="s">
        <v>104</v>
      </c>
      <c r="D14401" s="2" t="s">
        <v>105</v>
      </c>
      <c r="E14401" s="2" t="s">
        <v>12271</v>
      </c>
      <c r="F14401" s="2">
        <v>46182306</v>
      </c>
      <c r="G14401" s="2" t="s">
        <v>490</v>
      </c>
      <c r="H14401" s="2">
        <v>4</v>
      </c>
      <c r="I14401" s="2">
        <v>4</v>
      </c>
      <c r="J14401" s="2">
        <v>10</v>
      </c>
      <c r="K14401" s="2">
        <v>5</v>
      </c>
      <c r="L14401" s="3">
        <v>425002.55</v>
      </c>
      <c r="M14401" s="2" t="s">
        <v>0</v>
      </c>
      <c r="N14401" s="4" t="s">
        <v>21</v>
      </c>
    </row>
    <row r="14402" spans="1:14" x14ac:dyDescent="0.25">
      <c r="A14402" s="1" t="s">
        <v>367</v>
      </c>
      <c r="B14402" s="2" t="s">
        <v>103</v>
      </c>
      <c r="C14402" s="2" t="s">
        <v>104</v>
      </c>
      <c r="D14402" s="2" t="s">
        <v>105</v>
      </c>
      <c r="E14402" s="2" t="s">
        <v>12272</v>
      </c>
      <c r="F14402" s="2">
        <v>42121600</v>
      </c>
      <c r="G14402" s="2" t="s">
        <v>490</v>
      </c>
      <c r="H14402" s="2">
        <v>4</v>
      </c>
      <c r="I14402" s="2">
        <v>4</v>
      </c>
      <c r="J14402" s="2">
        <v>10</v>
      </c>
      <c r="K14402" s="2">
        <v>3</v>
      </c>
      <c r="L14402" s="3">
        <v>660000.17999999993</v>
      </c>
      <c r="M14402" s="2" t="s">
        <v>0</v>
      </c>
      <c r="N14402" s="4" t="s">
        <v>21</v>
      </c>
    </row>
    <row r="14403" spans="1:14" x14ac:dyDescent="0.25">
      <c r="A14403" s="1" t="s">
        <v>367</v>
      </c>
      <c r="B14403" s="2" t="s">
        <v>103</v>
      </c>
      <c r="C14403" s="2" t="s">
        <v>104</v>
      </c>
      <c r="D14403" s="2" t="s">
        <v>105</v>
      </c>
      <c r="E14403" s="2" t="s">
        <v>12273</v>
      </c>
      <c r="F14403" s="2">
        <v>10131507</v>
      </c>
      <c r="G14403" s="2" t="s">
        <v>490</v>
      </c>
      <c r="H14403" s="2">
        <v>4</v>
      </c>
      <c r="I14403" s="2">
        <v>4</v>
      </c>
      <c r="J14403" s="2">
        <v>10</v>
      </c>
      <c r="K14403" s="2">
        <v>3</v>
      </c>
      <c r="L14403" s="3">
        <v>1140000.96</v>
      </c>
      <c r="M14403" s="2" t="s">
        <v>0</v>
      </c>
      <c r="N14403" s="4" t="s">
        <v>21</v>
      </c>
    </row>
    <row r="14404" spans="1:14" x14ac:dyDescent="0.25">
      <c r="A14404" s="1" t="s">
        <v>367</v>
      </c>
      <c r="B14404" s="2" t="s">
        <v>15</v>
      </c>
      <c r="C14404" s="2" t="s">
        <v>22</v>
      </c>
      <c r="D14404" s="2" t="s">
        <v>23</v>
      </c>
      <c r="E14404" s="2" t="s">
        <v>12274</v>
      </c>
      <c r="F14404" s="2">
        <v>42191907</v>
      </c>
      <c r="G14404" s="2" t="s">
        <v>490</v>
      </c>
      <c r="H14404" s="2">
        <v>4</v>
      </c>
      <c r="I14404" s="2">
        <v>4</v>
      </c>
      <c r="J14404" s="2">
        <v>10</v>
      </c>
      <c r="K14404" s="2">
        <v>1</v>
      </c>
      <c r="L14404" s="3">
        <v>980000.7</v>
      </c>
      <c r="M14404" s="2" t="s">
        <v>0</v>
      </c>
      <c r="N14404" s="4" t="s">
        <v>21</v>
      </c>
    </row>
    <row r="14405" spans="1:14" x14ac:dyDescent="0.25">
      <c r="A14405" s="1" t="s">
        <v>367</v>
      </c>
      <c r="B14405" s="2" t="s">
        <v>52</v>
      </c>
      <c r="C14405" s="2" t="s">
        <v>1063</v>
      </c>
      <c r="D14405" s="2" t="s">
        <v>17928</v>
      </c>
      <c r="E14405" s="2" t="s">
        <v>12275</v>
      </c>
      <c r="F14405" s="2">
        <v>10121802</v>
      </c>
      <c r="G14405" s="2" t="s">
        <v>490</v>
      </c>
      <c r="H14405" s="2">
        <v>4</v>
      </c>
      <c r="I14405" s="2">
        <v>4</v>
      </c>
      <c r="J14405" s="2">
        <v>10</v>
      </c>
      <c r="K14405" s="2">
        <v>87</v>
      </c>
      <c r="L14405" s="3">
        <v>782960.85</v>
      </c>
      <c r="M14405" s="2" t="s">
        <v>0</v>
      </c>
      <c r="N14405" s="4" t="s">
        <v>21</v>
      </c>
    </row>
    <row r="14406" spans="1:14" x14ac:dyDescent="0.25">
      <c r="A14406" s="1" t="s">
        <v>367</v>
      </c>
      <c r="B14406" s="2" t="s">
        <v>52</v>
      </c>
      <c r="C14406" s="2" t="s">
        <v>1063</v>
      </c>
      <c r="D14406" s="2" t="s">
        <v>17928</v>
      </c>
      <c r="E14406" s="2" t="s">
        <v>12276</v>
      </c>
      <c r="F14406" s="2">
        <v>50192100</v>
      </c>
      <c r="G14406" s="2" t="s">
        <v>490</v>
      </c>
      <c r="H14406" s="2">
        <v>4</v>
      </c>
      <c r="I14406" s="2">
        <v>4</v>
      </c>
      <c r="J14406" s="2">
        <v>10</v>
      </c>
      <c r="K14406" s="2">
        <v>40</v>
      </c>
      <c r="L14406" s="3">
        <v>1000020</v>
      </c>
      <c r="M14406" s="2" t="s">
        <v>0</v>
      </c>
      <c r="N14406" s="4" t="s">
        <v>21</v>
      </c>
    </row>
    <row r="14407" spans="1:14" x14ac:dyDescent="0.25">
      <c r="A14407" s="1" t="s">
        <v>367</v>
      </c>
      <c r="B14407" s="2" t="s">
        <v>52</v>
      </c>
      <c r="C14407" s="2" t="s">
        <v>1063</v>
      </c>
      <c r="D14407" s="2" t="s">
        <v>17928</v>
      </c>
      <c r="E14407" s="2" t="s">
        <v>12277</v>
      </c>
      <c r="F14407" s="2">
        <v>10111305</v>
      </c>
      <c r="G14407" s="2" t="s">
        <v>490</v>
      </c>
      <c r="H14407" s="2">
        <v>4</v>
      </c>
      <c r="I14407" s="2">
        <v>4</v>
      </c>
      <c r="J14407" s="2">
        <v>10</v>
      </c>
      <c r="K14407" s="2">
        <v>15</v>
      </c>
      <c r="L14407" s="3">
        <v>599996.25</v>
      </c>
      <c r="M14407" s="2" t="s">
        <v>0</v>
      </c>
      <c r="N14407" s="4" t="s">
        <v>21</v>
      </c>
    </row>
    <row r="14408" spans="1:14" x14ac:dyDescent="0.25">
      <c r="A14408" s="1" t="s">
        <v>367</v>
      </c>
      <c r="B14408" s="2" t="s">
        <v>162</v>
      </c>
      <c r="C14408" s="2" t="s">
        <v>567</v>
      </c>
      <c r="D14408" s="2" t="s">
        <v>17885</v>
      </c>
      <c r="E14408" s="2" t="s">
        <v>12278</v>
      </c>
      <c r="F14408" s="2">
        <v>72154100</v>
      </c>
      <c r="G14408" s="2" t="s">
        <v>490</v>
      </c>
      <c r="H14408" s="2">
        <v>3</v>
      </c>
      <c r="I14408" s="2">
        <v>6</v>
      </c>
      <c r="J14408" s="2">
        <v>10</v>
      </c>
      <c r="K14408" s="2">
        <v>1</v>
      </c>
      <c r="L14408" s="3">
        <v>52300500</v>
      </c>
      <c r="M14408" s="2" t="s">
        <v>20</v>
      </c>
      <c r="N14408" s="4" t="s">
        <v>21</v>
      </c>
    </row>
    <row r="14409" spans="1:14" x14ac:dyDescent="0.25">
      <c r="A14409" s="1" t="s">
        <v>367</v>
      </c>
      <c r="B14409" s="2" t="s">
        <v>63</v>
      </c>
      <c r="C14409" s="2" t="s">
        <v>64</v>
      </c>
      <c r="D14409" s="2" t="s">
        <v>65</v>
      </c>
      <c r="E14409" s="2" t="s">
        <v>12279</v>
      </c>
      <c r="F14409" s="2">
        <v>11162118</v>
      </c>
      <c r="G14409" s="2" t="s">
        <v>511</v>
      </c>
      <c r="H14409" s="2">
        <v>4</v>
      </c>
      <c r="I14409" s="2">
        <v>6</v>
      </c>
      <c r="J14409" s="2">
        <v>10</v>
      </c>
      <c r="K14409" s="2">
        <v>500</v>
      </c>
      <c r="L14409" s="3">
        <v>300000</v>
      </c>
      <c r="M14409" s="2" t="s">
        <v>0</v>
      </c>
      <c r="N14409" s="4" t="s">
        <v>21</v>
      </c>
    </row>
    <row r="14410" spans="1:14" x14ac:dyDescent="0.25">
      <c r="A14410" s="1" t="s">
        <v>367</v>
      </c>
      <c r="B14410" s="2" t="s">
        <v>72</v>
      </c>
      <c r="C14410" s="2" t="s">
        <v>73</v>
      </c>
      <c r="D14410" s="2" t="s">
        <v>74</v>
      </c>
      <c r="E14410" s="2" t="s">
        <v>12280</v>
      </c>
      <c r="F14410" s="2">
        <v>15121520</v>
      </c>
      <c r="G14410" s="2" t="s">
        <v>511</v>
      </c>
      <c r="H14410" s="2">
        <v>4</v>
      </c>
      <c r="I14410" s="2">
        <v>6</v>
      </c>
      <c r="J14410" s="2">
        <v>10</v>
      </c>
      <c r="K14410" s="2">
        <v>24</v>
      </c>
      <c r="L14410" s="3">
        <v>900000</v>
      </c>
      <c r="M14410" s="2" t="s">
        <v>0</v>
      </c>
      <c r="N14410" s="4" t="s">
        <v>21</v>
      </c>
    </row>
    <row r="14411" spans="1:14" x14ac:dyDescent="0.25">
      <c r="A14411" s="1" t="s">
        <v>367</v>
      </c>
      <c r="B14411" s="2" t="s">
        <v>76</v>
      </c>
      <c r="C14411" s="2" t="s">
        <v>83</v>
      </c>
      <c r="D14411" s="2" t="s">
        <v>84</v>
      </c>
      <c r="E14411" s="2" t="s">
        <v>12281</v>
      </c>
      <c r="F14411" s="2">
        <v>31201616</v>
      </c>
      <c r="G14411" s="2" t="s">
        <v>511</v>
      </c>
      <c r="H14411" s="2">
        <v>4</v>
      </c>
      <c r="I14411" s="2">
        <v>6</v>
      </c>
      <c r="J14411" s="2">
        <v>10</v>
      </c>
      <c r="K14411" s="2">
        <v>1</v>
      </c>
      <c r="L14411" s="3">
        <v>1950000</v>
      </c>
      <c r="M14411" s="2" t="s">
        <v>0</v>
      </c>
      <c r="N14411" s="4" t="s">
        <v>21</v>
      </c>
    </row>
    <row r="14412" spans="1:14" x14ac:dyDescent="0.25">
      <c r="A14412" s="1" t="s">
        <v>367</v>
      </c>
      <c r="B14412" s="2" t="s">
        <v>76</v>
      </c>
      <c r="C14412" s="2" t="s">
        <v>83</v>
      </c>
      <c r="D14412" s="2" t="s">
        <v>84</v>
      </c>
      <c r="E14412" s="2" t="s">
        <v>12282</v>
      </c>
      <c r="F14412" s="2">
        <v>31133707</v>
      </c>
      <c r="G14412" s="2" t="s">
        <v>511</v>
      </c>
      <c r="H14412" s="2">
        <v>4</v>
      </c>
      <c r="I14412" s="2">
        <v>6</v>
      </c>
      <c r="J14412" s="2">
        <v>10</v>
      </c>
      <c r="K14412" s="2">
        <v>1</v>
      </c>
      <c r="L14412" s="3">
        <v>6000000</v>
      </c>
      <c r="M14412" s="2" t="s">
        <v>0</v>
      </c>
      <c r="N14412" s="4" t="s">
        <v>21</v>
      </c>
    </row>
    <row r="14413" spans="1:14" x14ac:dyDescent="0.25">
      <c r="A14413" s="1" t="s">
        <v>367</v>
      </c>
      <c r="B14413" s="2" t="s">
        <v>1851</v>
      </c>
      <c r="C14413" s="2" t="s">
        <v>1852</v>
      </c>
      <c r="D14413" s="2" t="s">
        <v>17941</v>
      </c>
      <c r="E14413" s="2" t="s">
        <v>12283</v>
      </c>
      <c r="F14413" s="2">
        <v>30241500</v>
      </c>
      <c r="G14413" s="2" t="s">
        <v>511</v>
      </c>
      <c r="H14413" s="2">
        <v>4</v>
      </c>
      <c r="I14413" s="2">
        <v>6</v>
      </c>
      <c r="J14413" s="2">
        <v>10</v>
      </c>
      <c r="K14413" s="2">
        <v>1</v>
      </c>
      <c r="L14413" s="3">
        <v>552500</v>
      </c>
      <c r="M14413" s="2" t="s">
        <v>0</v>
      </c>
      <c r="N14413" s="4" t="s">
        <v>21</v>
      </c>
    </row>
    <row r="14414" spans="1:14" x14ac:dyDescent="0.25">
      <c r="A14414" s="1" t="s">
        <v>367</v>
      </c>
      <c r="B14414" s="2" t="s">
        <v>1851</v>
      </c>
      <c r="C14414" s="2" t="s">
        <v>1852</v>
      </c>
      <c r="D14414" s="2" t="s">
        <v>17941</v>
      </c>
      <c r="E14414" s="2" t="s">
        <v>12284</v>
      </c>
      <c r="F14414" s="2">
        <v>30241500</v>
      </c>
      <c r="G14414" s="2" t="s">
        <v>511</v>
      </c>
      <c r="H14414" s="2">
        <v>4</v>
      </c>
      <c r="I14414" s="2">
        <v>6</v>
      </c>
      <c r="J14414" s="2">
        <v>10</v>
      </c>
      <c r="K14414" s="2">
        <v>2</v>
      </c>
      <c r="L14414" s="3">
        <v>1365000</v>
      </c>
      <c r="M14414" s="2" t="s">
        <v>0</v>
      </c>
      <c r="N14414" s="4" t="s">
        <v>21</v>
      </c>
    </row>
    <row r="14415" spans="1:14" x14ac:dyDescent="0.25">
      <c r="A14415" s="1" t="s">
        <v>367</v>
      </c>
      <c r="B14415" s="2" t="s">
        <v>1851</v>
      </c>
      <c r="C14415" s="2" t="s">
        <v>1852</v>
      </c>
      <c r="D14415" s="2" t="s">
        <v>17941</v>
      </c>
      <c r="E14415" s="2" t="s">
        <v>12285</v>
      </c>
      <c r="F14415" s="2">
        <v>30241500</v>
      </c>
      <c r="G14415" s="2" t="s">
        <v>511</v>
      </c>
      <c r="H14415" s="2">
        <v>4</v>
      </c>
      <c r="I14415" s="2">
        <v>6</v>
      </c>
      <c r="J14415" s="2">
        <v>10</v>
      </c>
      <c r="K14415" s="2">
        <v>1</v>
      </c>
      <c r="L14415" s="3">
        <v>1045000</v>
      </c>
      <c r="M14415" s="2" t="s">
        <v>0</v>
      </c>
      <c r="N14415" s="4" t="s">
        <v>21</v>
      </c>
    </row>
    <row r="14416" spans="1:14" x14ac:dyDescent="0.25">
      <c r="A14416" s="1" t="s">
        <v>367</v>
      </c>
      <c r="B14416" s="2" t="s">
        <v>113</v>
      </c>
      <c r="C14416" s="2" t="s">
        <v>113</v>
      </c>
      <c r="D14416" s="2" t="s">
        <v>114</v>
      </c>
      <c r="E14416" s="2" t="s">
        <v>12286</v>
      </c>
      <c r="F14416" s="2">
        <v>31163100</v>
      </c>
      <c r="G14416" s="2" t="s">
        <v>511</v>
      </c>
      <c r="H14416" s="2">
        <v>4</v>
      </c>
      <c r="I14416" s="2">
        <v>6</v>
      </c>
      <c r="J14416" s="2">
        <v>10</v>
      </c>
      <c r="K14416" s="2">
        <v>2</v>
      </c>
      <c r="L14416" s="3">
        <v>211820</v>
      </c>
      <c r="M14416" s="2" t="s">
        <v>0</v>
      </c>
      <c r="N14416" s="4" t="s">
        <v>21</v>
      </c>
    </row>
    <row r="14417" spans="1:14" x14ac:dyDescent="0.25">
      <c r="A14417" s="1" t="s">
        <v>367</v>
      </c>
      <c r="B14417" s="2" t="s">
        <v>113</v>
      </c>
      <c r="C14417" s="2" t="s">
        <v>113</v>
      </c>
      <c r="D14417" s="2" t="s">
        <v>114</v>
      </c>
      <c r="E14417" s="2" t="s">
        <v>12287</v>
      </c>
      <c r="F14417" s="2">
        <v>31163100</v>
      </c>
      <c r="G14417" s="2" t="s">
        <v>511</v>
      </c>
      <c r="H14417" s="2">
        <v>4</v>
      </c>
      <c r="I14417" s="2">
        <v>6</v>
      </c>
      <c r="J14417" s="2">
        <v>10</v>
      </c>
      <c r="K14417" s="2">
        <v>2</v>
      </c>
      <c r="L14417" s="3">
        <v>144670</v>
      </c>
      <c r="M14417" s="2" t="s">
        <v>0</v>
      </c>
      <c r="N14417" s="4" t="s">
        <v>21</v>
      </c>
    </row>
    <row r="14418" spans="1:14" x14ac:dyDescent="0.25">
      <c r="A14418" s="1" t="s">
        <v>367</v>
      </c>
      <c r="B14418" s="2" t="s">
        <v>113</v>
      </c>
      <c r="C14418" s="2" t="s">
        <v>113</v>
      </c>
      <c r="D14418" s="2" t="s">
        <v>114</v>
      </c>
      <c r="E14418" s="2" t="s">
        <v>12288</v>
      </c>
      <c r="F14418" s="2">
        <v>31163100</v>
      </c>
      <c r="G14418" s="2" t="s">
        <v>511</v>
      </c>
      <c r="H14418" s="2">
        <v>4</v>
      </c>
      <c r="I14418" s="2">
        <v>6</v>
      </c>
      <c r="J14418" s="2">
        <v>10</v>
      </c>
      <c r="K14418" s="2">
        <v>1</v>
      </c>
      <c r="L14418" s="3">
        <v>179860</v>
      </c>
      <c r="M14418" s="2" t="s">
        <v>0</v>
      </c>
      <c r="N14418" s="4" t="s">
        <v>21</v>
      </c>
    </row>
    <row r="14419" spans="1:14" x14ac:dyDescent="0.25">
      <c r="A14419" s="1" t="s">
        <v>367</v>
      </c>
      <c r="B14419" s="2" t="s">
        <v>113</v>
      </c>
      <c r="C14419" s="2" t="s">
        <v>113</v>
      </c>
      <c r="D14419" s="2" t="s">
        <v>114</v>
      </c>
      <c r="E14419" s="2" t="s">
        <v>12289</v>
      </c>
      <c r="F14419" s="2">
        <v>31163100</v>
      </c>
      <c r="G14419" s="2" t="s">
        <v>511</v>
      </c>
      <c r="H14419" s="2">
        <v>4</v>
      </c>
      <c r="I14419" s="2">
        <v>6</v>
      </c>
      <c r="J14419" s="2">
        <v>10</v>
      </c>
      <c r="K14419" s="2">
        <v>2</v>
      </c>
      <c r="L14419" s="3">
        <v>340000</v>
      </c>
      <c r="M14419" s="2" t="s">
        <v>0</v>
      </c>
      <c r="N14419" s="4" t="s">
        <v>21</v>
      </c>
    </row>
    <row r="14420" spans="1:14" x14ac:dyDescent="0.25">
      <c r="A14420" s="1" t="s">
        <v>367</v>
      </c>
      <c r="B14420" s="2" t="s">
        <v>113</v>
      </c>
      <c r="C14420" s="2" t="s">
        <v>113</v>
      </c>
      <c r="D14420" s="2" t="s">
        <v>114</v>
      </c>
      <c r="E14420" s="2" t="s">
        <v>12290</v>
      </c>
      <c r="F14420" s="2">
        <v>31163100</v>
      </c>
      <c r="G14420" s="2" t="s">
        <v>511</v>
      </c>
      <c r="H14420" s="2">
        <v>4</v>
      </c>
      <c r="I14420" s="2">
        <v>6</v>
      </c>
      <c r="J14420" s="2">
        <v>10</v>
      </c>
      <c r="K14420" s="2">
        <v>2</v>
      </c>
      <c r="L14420" s="3">
        <v>340000</v>
      </c>
      <c r="M14420" s="2" t="s">
        <v>0</v>
      </c>
      <c r="N14420" s="4" t="s">
        <v>21</v>
      </c>
    </row>
    <row r="14421" spans="1:14" x14ac:dyDescent="0.25">
      <c r="A14421" s="1" t="s">
        <v>367</v>
      </c>
      <c r="B14421" s="2" t="s">
        <v>113</v>
      </c>
      <c r="C14421" s="2" t="s">
        <v>113</v>
      </c>
      <c r="D14421" s="2" t="s">
        <v>114</v>
      </c>
      <c r="E14421" s="2" t="s">
        <v>12291</v>
      </c>
      <c r="F14421" s="2">
        <v>31163100</v>
      </c>
      <c r="G14421" s="2" t="s">
        <v>511</v>
      </c>
      <c r="H14421" s="2">
        <v>4</v>
      </c>
      <c r="I14421" s="2">
        <v>6</v>
      </c>
      <c r="J14421" s="2">
        <v>10</v>
      </c>
      <c r="K14421" s="2">
        <v>2</v>
      </c>
      <c r="L14421" s="3">
        <v>170000</v>
      </c>
      <c r="M14421" s="2" t="s">
        <v>0</v>
      </c>
      <c r="N14421" s="4" t="s">
        <v>21</v>
      </c>
    </row>
    <row r="14422" spans="1:14" x14ac:dyDescent="0.25">
      <c r="A14422" s="1" t="s">
        <v>367</v>
      </c>
      <c r="B14422" s="2" t="s">
        <v>113</v>
      </c>
      <c r="C14422" s="2" t="s">
        <v>113</v>
      </c>
      <c r="D14422" s="2" t="s">
        <v>114</v>
      </c>
      <c r="E14422" s="2" t="s">
        <v>12292</v>
      </c>
      <c r="F14422" s="2">
        <v>31163100</v>
      </c>
      <c r="G14422" s="2" t="s">
        <v>511</v>
      </c>
      <c r="H14422" s="2">
        <v>4</v>
      </c>
      <c r="I14422" s="2">
        <v>6</v>
      </c>
      <c r="J14422" s="2">
        <v>10</v>
      </c>
      <c r="K14422" s="2">
        <v>2</v>
      </c>
      <c r="L14422" s="3">
        <v>170000</v>
      </c>
      <c r="M14422" s="2" t="s">
        <v>0</v>
      </c>
      <c r="N14422" s="4" t="s">
        <v>21</v>
      </c>
    </row>
    <row r="14423" spans="1:14" x14ac:dyDescent="0.25">
      <c r="A14423" s="1" t="s">
        <v>367</v>
      </c>
      <c r="B14423" s="2" t="s">
        <v>113</v>
      </c>
      <c r="C14423" s="2" t="s">
        <v>113</v>
      </c>
      <c r="D14423" s="2" t="s">
        <v>114</v>
      </c>
      <c r="E14423" s="2" t="s">
        <v>12293</v>
      </c>
      <c r="F14423" s="2">
        <v>31163100</v>
      </c>
      <c r="G14423" s="2" t="s">
        <v>511</v>
      </c>
      <c r="H14423" s="2">
        <v>4</v>
      </c>
      <c r="I14423" s="2">
        <v>6</v>
      </c>
      <c r="J14423" s="2">
        <v>10</v>
      </c>
      <c r="K14423" s="2">
        <v>1</v>
      </c>
      <c r="L14423" s="3">
        <v>680000</v>
      </c>
      <c r="M14423" s="2" t="s">
        <v>0</v>
      </c>
      <c r="N14423" s="4" t="s">
        <v>21</v>
      </c>
    </row>
    <row r="14424" spans="1:14" x14ac:dyDescent="0.25">
      <c r="A14424" s="1" t="s">
        <v>367</v>
      </c>
      <c r="B14424" s="2" t="s">
        <v>253</v>
      </c>
      <c r="C14424" s="2" t="s">
        <v>2331</v>
      </c>
      <c r="D14424" s="2" t="s">
        <v>17949</v>
      </c>
      <c r="E14424" s="2" t="s">
        <v>12294</v>
      </c>
      <c r="F14424" s="2">
        <v>40151728</v>
      </c>
      <c r="G14424" s="2" t="s">
        <v>511</v>
      </c>
      <c r="H14424" s="2">
        <v>4</v>
      </c>
      <c r="I14424" s="2">
        <v>6</v>
      </c>
      <c r="J14424" s="2">
        <v>10</v>
      </c>
      <c r="K14424" s="2">
        <v>2</v>
      </c>
      <c r="L14424" s="3">
        <v>780000</v>
      </c>
      <c r="M14424" s="2" t="s">
        <v>0</v>
      </c>
      <c r="N14424" s="4" t="s">
        <v>21</v>
      </c>
    </row>
    <row r="14425" spans="1:14" x14ac:dyDescent="0.25">
      <c r="A14425" s="1" t="s">
        <v>367</v>
      </c>
      <c r="B14425" s="2" t="s">
        <v>378</v>
      </c>
      <c r="C14425" s="2" t="s">
        <v>2425</v>
      </c>
      <c r="D14425" s="2" t="s">
        <v>17954</v>
      </c>
      <c r="E14425" s="2" t="s">
        <v>12295</v>
      </c>
      <c r="F14425" s="2">
        <v>39121600</v>
      </c>
      <c r="G14425" s="2" t="s">
        <v>511</v>
      </c>
      <c r="H14425" s="2">
        <v>4</v>
      </c>
      <c r="I14425" s="2">
        <v>6</v>
      </c>
      <c r="J14425" s="2">
        <v>10</v>
      </c>
      <c r="K14425" s="2">
        <v>4</v>
      </c>
      <c r="L14425" s="3">
        <v>1260000</v>
      </c>
      <c r="M14425" s="2" t="s">
        <v>0</v>
      </c>
      <c r="N14425" s="4" t="s">
        <v>21</v>
      </c>
    </row>
    <row r="14426" spans="1:14" x14ac:dyDescent="0.25">
      <c r="A14426" s="1" t="s">
        <v>367</v>
      </c>
      <c r="B14426" s="2" t="s">
        <v>378</v>
      </c>
      <c r="C14426" s="2" t="s">
        <v>2425</v>
      </c>
      <c r="D14426" s="2" t="s">
        <v>17954</v>
      </c>
      <c r="E14426" s="2" t="s">
        <v>12296</v>
      </c>
      <c r="F14426" s="2">
        <v>39121600</v>
      </c>
      <c r="G14426" s="2" t="s">
        <v>511</v>
      </c>
      <c r="H14426" s="2">
        <v>4</v>
      </c>
      <c r="I14426" s="2">
        <v>6</v>
      </c>
      <c r="J14426" s="2">
        <v>10</v>
      </c>
      <c r="K14426" s="2">
        <v>200</v>
      </c>
      <c r="L14426" s="3">
        <v>250000</v>
      </c>
      <c r="M14426" s="2" t="s">
        <v>0</v>
      </c>
      <c r="N14426" s="4" t="s">
        <v>21</v>
      </c>
    </row>
    <row r="14427" spans="1:14" x14ac:dyDescent="0.25">
      <c r="A14427" s="1" t="s">
        <v>367</v>
      </c>
      <c r="B14427" s="2" t="s">
        <v>378</v>
      </c>
      <c r="C14427" s="2" t="s">
        <v>2425</v>
      </c>
      <c r="D14427" s="2" t="s">
        <v>17954</v>
      </c>
      <c r="E14427" s="2" t="s">
        <v>12297</v>
      </c>
      <c r="F14427" s="2">
        <v>39121600</v>
      </c>
      <c r="G14427" s="2" t="s">
        <v>511</v>
      </c>
      <c r="H14427" s="2">
        <v>4</v>
      </c>
      <c r="I14427" s="2">
        <v>6</v>
      </c>
      <c r="J14427" s="2">
        <v>10</v>
      </c>
      <c r="K14427" s="2">
        <v>200</v>
      </c>
      <c r="L14427" s="3">
        <v>250000</v>
      </c>
      <c r="M14427" s="2" t="s">
        <v>0</v>
      </c>
      <c r="N14427" s="4" t="s">
        <v>21</v>
      </c>
    </row>
    <row r="14428" spans="1:14" x14ac:dyDescent="0.25">
      <c r="A14428" s="1" t="s">
        <v>367</v>
      </c>
      <c r="B14428" s="2" t="s">
        <v>378</v>
      </c>
      <c r="C14428" s="2" t="s">
        <v>2425</v>
      </c>
      <c r="D14428" s="2" t="s">
        <v>17954</v>
      </c>
      <c r="E14428" s="2" t="s">
        <v>12298</v>
      </c>
      <c r="F14428" s="2">
        <v>39121600</v>
      </c>
      <c r="G14428" s="2" t="s">
        <v>511</v>
      </c>
      <c r="H14428" s="2">
        <v>4</v>
      </c>
      <c r="I14428" s="2">
        <v>6</v>
      </c>
      <c r="J14428" s="2">
        <v>10</v>
      </c>
      <c r="K14428" s="2">
        <v>1</v>
      </c>
      <c r="L14428" s="3">
        <v>234000</v>
      </c>
      <c r="M14428" s="2" t="s">
        <v>0</v>
      </c>
      <c r="N14428" s="4" t="s">
        <v>21</v>
      </c>
    </row>
    <row r="14429" spans="1:14" x14ac:dyDescent="0.25">
      <c r="A14429" s="1" t="s">
        <v>367</v>
      </c>
      <c r="B14429" s="2" t="s">
        <v>378</v>
      </c>
      <c r="C14429" s="2" t="s">
        <v>2488</v>
      </c>
      <c r="D14429" s="2" t="s">
        <v>17955</v>
      </c>
      <c r="E14429" s="2" t="s">
        <v>12299</v>
      </c>
      <c r="F14429" s="2">
        <v>41111970</v>
      </c>
      <c r="G14429" s="2" t="s">
        <v>511</v>
      </c>
      <c r="H14429" s="2">
        <v>4</v>
      </c>
      <c r="I14429" s="2">
        <v>6</v>
      </c>
      <c r="J14429" s="2">
        <v>10</v>
      </c>
      <c r="K14429" s="2">
        <v>1</v>
      </c>
      <c r="L14429" s="3">
        <v>1827500</v>
      </c>
      <c r="M14429" s="2" t="s">
        <v>0</v>
      </c>
      <c r="N14429" s="4" t="s">
        <v>21</v>
      </c>
    </row>
    <row r="14430" spans="1:14" x14ac:dyDescent="0.25">
      <c r="A14430" s="1" t="s">
        <v>367</v>
      </c>
      <c r="B14430" s="2" t="s">
        <v>378</v>
      </c>
      <c r="C14430" s="2" t="s">
        <v>661</v>
      </c>
      <c r="D14430" s="2" t="s">
        <v>17898</v>
      </c>
      <c r="E14430" s="2" t="s">
        <v>12300</v>
      </c>
      <c r="F14430" s="2">
        <v>31381300</v>
      </c>
      <c r="G14430" s="2" t="s">
        <v>511</v>
      </c>
      <c r="H14430" s="2">
        <v>4</v>
      </c>
      <c r="I14430" s="2">
        <v>6</v>
      </c>
      <c r="J14430" s="2">
        <v>10</v>
      </c>
      <c r="K14430" s="2">
        <v>1</v>
      </c>
      <c r="L14430" s="3">
        <v>52000</v>
      </c>
      <c r="M14430" s="2" t="s">
        <v>0</v>
      </c>
      <c r="N14430" s="4" t="s">
        <v>21</v>
      </c>
    </row>
    <row r="14431" spans="1:14" x14ac:dyDescent="0.25">
      <c r="A14431" s="1" t="s">
        <v>367</v>
      </c>
      <c r="B14431" s="2" t="s">
        <v>529</v>
      </c>
      <c r="C14431" s="2" t="s">
        <v>530</v>
      </c>
      <c r="D14431" s="2" t="s">
        <v>17881</v>
      </c>
      <c r="E14431" s="2" t="s">
        <v>12301</v>
      </c>
      <c r="F14431" s="2">
        <v>27112826</v>
      </c>
      <c r="G14431" s="2" t="s">
        <v>490</v>
      </c>
      <c r="H14431" s="2">
        <v>3</v>
      </c>
      <c r="I14431" s="2">
        <v>6</v>
      </c>
      <c r="J14431" s="2">
        <v>10</v>
      </c>
      <c r="K14431" s="2">
        <v>1</v>
      </c>
      <c r="L14431" s="3">
        <v>988795</v>
      </c>
      <c r="M14431" s="2" t="s">
        <v>0</v>
      </c>
      <c r="N14431" s="4" t="s">
        <v>21</v>
      </c>
    </row>
    <row r="14432" spans="1:14" x14ac:dyDescent="0.25">
      <c r="A14432" s="1" t="s">
        <v>367</v>
      </c>
      <c r="B14432" s="2" t="s">
        <v>529</v>
      </c>
      <c r="C14432" s="2" t="s">
        <v>882</v>
      </c>
      <c r="D14432" s="2" t="s">
        <v>17907</v>
      </c>
      <c r="E14432" s="2" t="s">
        <v>18796</v>
      </c>
      <c r="F14432" s="2">
        <v>52141802</v>
      </c>
      <c r="G14432" s="2" t="s">
        <v>490</v>
      </c>
      <c r="H14432" s="2">
        <v>3</v>
      </c>
      <c r="I14432" s="2">
        <v>4</v>
      </c>
      <c r="J14432" s="2">
        <v>10</v>
      </c>
      <c r="K14432" s="2">
        <v>4</v>
      </c>
      <c r="L14432" s="3">
        <v>1824032</v>
      </c>
      <c r="M14432" s="2" t="s">
        <v>0</v>
      </c>
      <c r="N14432" s="4" t="s">
        <v>21</v>
      </c>
    </row>
    <row r="14433" spans="1:14" x14ac:dyDescent="0.25">
      <c r="A14433" s="1" t="s">
        <v>367</v>
      </c>
      <c r="B14433" s="2" t="s">
        <v>529</v>
      </c>
      <c r="C14433" s="2" t="s">
        <v>882</v>
      </c>
      <c r="D14433" s="2" t="s">
        <v>17907</v>
      </c>
      <c r="E14433" s="2" t="s">
        <v>12302</v>
      </c>
      <c r="F14433" s="2">
        <v>48101516</v>
      </c>
      <c r="G14433" s="2" t="s">
        <v>490</v>
      </c>
      <c r="H14433" s="2">
        <v>3</v>
      </c>
      <c r="I14433" s="2">
        <v>4</v>
      </c>
      <c r="J14433" s="2">
        <v>10</v>
      </c>
      <c r="K14433" s="2">
        <v>1</v>
      </c>
      <c r="L14433" s="3">
        <v>319900</v>
      </c>
      <c r="M14433" s="2" t="s">
        <v>0</v>
      </c>
      <c r="N14433" s="4" t="s">
        <v>21</v>
      </c>
    </row>
    <row r="14434" spans="1:14" x14ac:dyDescent="0.25">
      <c r="A14434" s="1" t="s">
        <v>367</v>
      </c>
      <c r="B14434" s="2" t="s">
        <v>529</v>
      </c>
      <c r="C14434" s="2" t="s">
        <v>882</v>
      </c>
      <c r="D14434" s="2" t="s">
        <v>17907</v>
      </c>
      <c r="E14434" s="2" t="s">
        <v>12303</v>
      </c>
      <c r="F14434" s="2">
        <v>52141509</v>
      </c>
      <c r="G14434" s="2" t="s">
        <v>490</v>
      </c>
      <c r="H14434" s="2">
        <v>3</v>
      </c>
      <c r="I14434" s="2">
        <v>4</v>
      </c>
      <c r="J14434" s="2">
        <v>10</v>
      </c>
      <c r="K14434" s="2">
        <v>1</v>
      </c>
      <c r="L14434" s="3">
        <v>809200</v>
      </c>
      <c r="M14434" s="2" t="s">
        <v>20</v>
      </c>
      <c r="N14434" s="4" t="s">
        <v>21</v>
      </c>
    </row>
    <row r="14435" spans="1:14" x14ac:dyDescent="0.25">
      <c r="A14435" s="1" t="s">
        <v>367</v>
      </c>
      <c r="B14435" s="2" t="s">
        <v>529</v>
      </c>
      <c r="C14435" s="2" t="s">
        <v>903</v>
      </c>
      <c r="D14435" s="2" t="s">
        <v>17908</v>
      </c>
      <c r="E14435" s="2" t="s">
        <v>12304</v>
      </c>
      <c r="F14435" s="2">
        <v>23271707</v>
      </c>
      <c r="G14435" s="2" t="s">
        <v>490</v>
      </c>
      <c r="H14435" s="2">
        <v>2</v>
      </c>
      <c r="I14435" s="2">
        <v>3</v>
      </c>
      <c r="J14435" s="2">
        <v>10</v>
      </c>
      <c r="K14435" s="2">
        <v>2</v>
      </c>
      <c r="L14435" s="3">
        <v>1215386</v>
      </c>
      <c r="M14435" s="2" t="s">
        <v>0</v>
      </c>
      <c r="N14435" s="4" t="s">
        <v>21</v>
      </c>
    </row>
    <row r="14436" spans="1:14" x14ac:dyDescent="0.25">
      <c r="A14436" s="1" t="s">
        <v>367</v>
      </c>
      <c r="B14436" s="2" t="s">
        <v>529</v>
      </c>
      <c r="C14436" s="2" t="s">
        <v>903</v>
      </c>
      <c r="D14436" s="2" t="s">
        <v>17908</v>
      </c>
      <c r="E14436" s="2" t="s">
        <v>12305</v>
      </c>
      <c r="F14436" s="2">
        <v>52141602</v>
      </c>
      <c r="G14436" s="2" t="s">
        <v>490</v>
      </c>
      <c r="H14436" s="2">
        <v>3</v>
      </c>
      <c r="I14436" s="2">
        <v>4</v>
      </c>
      <c r="J14436" s="2">
        <v>10</v>
      </c>
      <c r="K14436" s="2">
        <v>3</v>
      </c>
      <c r="L14436" s="3">
        <v>9599700</v>
      </c>
      <c r="M14436" s="2" t="s">
        <v>0</v>
      </c>
      <c r="N14436" s="4" t="s">
        <v>21</v>
      </c>
    </row>
    <row r="14437" spans="1:14" x14ac:dyDescent="0.25">
      <c r="A14437" s="1" t="s">
        <v>367</v>
      </c>
      <c r="B14437" s="2" t="s">
        <v>38</v>
      </c>
      <c r="C14437" s="2" t="s">
        <v>926</v>
      </c>
      <c r="D14437" s="2" t="s">
        <v>17912</v>
      </c>
      <c r="E14437" s="2" t="s">
        <v>12306</v>
      </c>
      <c r="F14437" s="2">
        <v>52161505</v>
      </c>
      <c r="G14437" s="2" t="s">
        <v>490</v>
      </c>
      <c r="H14437" s="2">
        <v>3</v>
      </c>
      <c r="I14437" s="2">
        <v>4</v>
      </c>
      <c r="J14437" s="2">
        <v>10</v>
      </c>
      <c r="K14437" s="2">
        <v>1</v>
      </c>
      <c r="L14437" s="3">
        <v>1049900</v>
      </c>
      <c r="M14437" s="2" t="s">
        <v>0</v>
      </c>
      <c r="N14437" s="4" t="s">
        <v>21</v>
      </c>
    </row>
    <row r="14438" spans="1:14" x14ac:dyDescent="0.25">
      <c r="A14438" s="1" t="s">
        <v>367</v>
      </c>
      <c r="B14438" s="2" t="s">
        <v>56</v>
      </c>
      <c r="C14438" s="2" t="s">
        <v>56</v>
      </c>
      <c r="D14438" s="2" t="s">
        <v>57</v>
      </c>
      <c r="E14438" s="2" t="s">
        <v>12307</v>
      </c>
      <c r="F14438" s="2">
        <v>52121504</v>
      </c>
      <c r="G14438" s="2" t="s">
        <v>490</v>
      </c>
      <c r="H14438" s="2">
        <v>2</v>
      </c>
      <c r="I14438" s="2">
        <v>3</v>
      </c>
      <c r="J14438" s="2">
        <v>10</v>
      </c>
      <c r="K14438" s="2">
        <v>5</v>
      </c>
      <c r="L14438" s="3">
        <v>249950</v>
      </c>
      <c r="M14438" s="2" t="s">
        <v>0</v>
      </c>
      <c r="N14438" s="4" t="s">
        <v>21</v>
      </c>
    </row>
    <row r="14439" spans="1:14" x14ac:dyDescent="0.25">
      <c r="A14439" s="1" t="s">
        <v>367</v>
      </c>
      <c r="B14439" s="2" t="s">
        <v>622</v>
      </c>
      <c r="C14439" s="2" t="s">
        <v>622</v>
      </c>
      <c r="D14439" s="2" t="s">
        <v>17893</v>
      </c>
      <c r="E14439" s="2" t="s">
        <v>12308</v>
      </c>
      <c r="F14439" s="2">
        <v>46181501</v>
      </c>
      <c r="G14439" s="2" t="s">
        <v>490</v>
      </c>
      <c r="H14439" s="2">
        <v>3</v>
      </c>
      <c r="I14439" s="2">
        <v>4</v>
      </c>
      <c r="J14439" s="2">
        <v>10</v>
      </c>
      <c r="K14439" s="2">
        <v>35</v>
      </c>
      <c r="L14439" s="3">
        <v>1235500</v>
      </c>
      <c r="M14439" s="2" t="s">
        <v>0</v>
      </c>
      <c r="N14439" s="4" t="s">
        <v>21</v>
      </c>
    </row>
    <row r="14440" spans="1:14" x14ac:dyDescent="0.25">
      <c r="A14440" s="1" t="s">
        <v>367</v>
      </c>
      <c r="B14440" s="2" t="s">
        <v>622</v>
      </c>
      <c r="C14440" s="2" t="s">
        <v>622</v>
      </c>
      <c r="D14440" s="2" t="s">
        <v>17893</v>
      </c>
      <c r="E14440" s="2" t="s">
        <v>12309</v>
      </c>
      <c r="F14440" s="2">
        <v>23141607</v>
      </c>
      <c r="G14440" s="2" t="s">
        <v>490</v>
      </c>
      <c r="H14440" s="2">
        <v>3</v>
      </c>
      <c r="I14440" s="2">
        <v>4</v>
      </c>
      <c r="J14440" s="2">
        <v>10</v>
      </c>
      <c r="K14440" s="2">
        <v>2</v>
      </c>
      <c r="L14440" s="3">
        <v>275010</v>
      </c>
      <c r="M14440" s="2" t="s">
        <v>0</v>
      </c>
      <c r="N14440" s="4" t="s">
        <v>21</v>
      </c>
    </row>
    <row r="14441" spans="1:14" x14ac:dyDescent="0.25">
      <c r="A14441" s="1" t="s">
        <v>367</v>
      </c>
      <c r="B14441" s="2" t="s">
        <v>622</v>
      </c>
      <c r="C14441" s="2" t="s">
        <v>622</v>
      </c>
      <c r="D14441" s="2" t="s">
        <v>17893</v>
      </c>
      <c r="E14441" s="2" t="s">
        <v>12310</v>
      </c>
      <c r="F14441" s="2">
        <v>46181501</v>
      </c>
      <c r="G14441" s="2" t="s">
        <v>490</v>
      </c>
      <c r="H14441" s="2">
        <v>3</v>
      </c>
      <c r="I14441" s="2">
        <v>4</v>
      </c>
      <c r="J14441" s="2">
        <v>10</v>
      </c>
      <c r="K14441" s="2">
        <v>10</v>
      </c>
      <c r="L14441" s="3">
        <v>353000</v>
      </c>
      <c r="M14441" s="2" t="s">
        <v>0</v>
      </c>
      <c r="N14441" s="4" t="s">
        <v>21</v>
      </c>
    </row>
    <row r="14442" spans="1:14" x14ac:dyDescent="0.25">
      <c r="A14442" s="1" t="s">
        <v>367</v>
      </c>
      <c r="B14442" s="2" t="s">
        <v>1112</v>
      </c>
      <c r="C14442" s="2" t="s">
        <v>1112</v>
      </c>
      <c r="D14442" s="2" t="s">
        <v>17931</v>
      </c>
      <c r="E14442" s="2" t="s">
        <v>12311</v>
      </c>
      <c r="F14442" s="2">
        <v>44111905</v>
      </c>
      <c r="G14442" s="2" t="s">
        <v>490</v>
      </c>
      <c r="H14442" s="2">
        <v>1</v>
      </c>
      <c r="I14442" s="2">
        <v>2</v>
      </c>
      <c r="J14442" s="2">
        <v>10</v>
      </c>
      <c r="K14442" s="2">
        <v>4</v>
      </c>
      <c r="L14442" s="3">
        <v>397032</v>
      </c>
      <c r="M14442" s="2" t="s">
        <v>0</v>
      </c>
      <c r="N14442" s="4" t="s">
        <v>21</v>
      </c>
    </row>
    <row r="14443" spans="1:14" x14ac:dyDescent="0.25">
      <c r="A14443" s="1" t="s">
        <v>367</v>
      </c>
      <c r="B14443" s="2" t="s">
        <v>1112</v>
      </c>
      <c r="C14443" s="2" t="s">
        <v>1112</v>
      </c>
      <c r="D14443" s="2" t="s">
        <v>17931</v>
      </c>
      <c r="E14443" s="2" t="s">
        <v>12312</v>
      </c>
      <c r="F14443" s="2">
        <v>44111905</v>
      </c>
      <c r="G14443" s="2" t="s">
        <v>490</v>
      </c>
      <c r="H14443" s="2">
        <v>1</v>
      </c>
      <c r="I14443" s="2">
        <v>3</v>
      </c>
      <c r="J14443" s="2">
        <v>10</v>
      </c>
      <c r="K14443" s="2">
        <v>1</v>
      </c>
      <c r="L14443" s="3">
        <v>76850</v>
      </c>
      <c r="M14443" s="2" t="s">
        <v>0</v>
      </c>
      <c r="N14443" s="4" t="s">
        <v>21</v>
      </c>
    </row>
    <row r="14444" spans="1:14" x14ac:dyDescent="0.25">
      <c r="A14444" s="1" t="s">
        <v>367</v>
      </c>
      <c r="B14444" s="2" t="s">
        <v>1112</v>
      </c>
      <c r="C14444" s="2" t="s">
        <v>1112</v>
      </c>
      <c r="D14444" s="2" t="s">
        <v>17931</v>
      </c>
      <c r="E14444" s="2" t="s">
        <v>12313</v>
      </c>
      <c r="F14444" s="2">
        <v>44111905</v>
      </c>
      <c r="G14444" s="2" t="s">
        <v>490</v>
      </c>
      <c r="H14444" s="2">
        <v>3</v>
      </c>
      <c r="I14444" s="2">
        <v>6</v>
      </c>
      <c r="J14444" s="2">
        <v>10</v>
      </c>
      <c r="K14444" s="2">
        <v>1</v>
      </c>
      <c r="L14444" s="3">
        <v>130852</v>
      </c>
      <c r="M14444" s="2" t="s">
        <v>0</v>
      </c>
      <c r="N14444" s="4" t="s">
        <v>21</v>
      </c>
    </row>
    <row r="14445" spans="1:14" x14ac:dyDescent="0.25">
      <c r="A14445" s="1" t="s">
        <v>367</v>
      </c>
      <c r="B14445" s="2" t="s">
        <v>63</v>
      </c>
      <c r="C14445" s="2" t="s">
        <v>64</v>
      </c>
      <c r="D14445" s="2" t="s">
        <v>65</v>
      </c>
      <c r="E14445" s="2" t="s">
        <v>7517</v>
      </c>
      <c r="F14445" s="2">
        <v>14111530</v>
      </c>
      <c r="G14445" s="2" t="s">
        <v>490</v>
      </c>
      <c r="H14445" s="2">
        <v>1</v>
      </c>
      <c r="I14445" s="2">
        <v>2</v>
      </c>
      <c r="J14445" s="2">
        <v>10</v>
      </c>
      <c r="K14445" s="2">
        <v>100</v>
      </c>
      <c r="L14445" s="3">
        <v>172600</v>
      </c>
      <c r="M14445" s="2" t="s">
        <v>0</v>
      </c>
      <c r="N14445" s="4" t="s">
        <v>21</v>
      </c>
    </row>
    <row r="14446" spans="1:14" x14ac:dyDescent="0.25">
      <c r="A14446" s="1" t="s">
        <v>367</v>
      </c>
      <c r="B14446" s="2" t="s">
        <v>63</v>
      </c>
      <c r="C14446" s="2" t="s">
        <v>64</v>
      </c>
      <c r="D14446" s="2" t="s">
        <v>65</v>
      </c>
      <c r="E14446" s="2" t="s">
        <v>12314</v>
      </c>
      <c r="F14446" s="2">
        <v>31201503</v>
      </c>
      <c r="G14446" s="2" t="s">
        <v>490</v>
      </c>
      <c r="H14446" s="2">
        <v>1</v>
      </c>
      <c r="I14446" s="2">
        <v>2</v>
      </c>
      <c r="J14446" s="2">
        <v>10</v>
      </c>
      <c r="K14446" s="2">
        <v>21</v>
      </c>
      <c r="L14446" s="3">
        <v>169743</v>
      </c>
      <c r="M14446" s="2" t="s">
        <v>0</v>
      </c>
      <c r="N14446" s="4" t="s">
        <v>21</v>
      </c>
    </row>
    <row r="14447" spans="1:14" x14ac:dyDescent="0.25">
      <c r="A14447" s="1" t="s">
        <v>367</v>
      </c>
      <c r="B14447" s="2" t="s">
        <v>63</v>
      </c>
      <c r="C14447" s="2" t="s">
        <v>64</v>
      </c>
      <c r="D14447" s="2" t="s">
        <v>65</v>
      </c>
      <c r="E14447" s="2" t="s">
        <v>12315</v>
      </c>
      <c r="F14447" s="2">
        <v>14111530</v>
      </c>
      <c r="G14447" s="2" t="s">
        <v>490</v>
      </c>
      <c r="H14447" s="2">
        <v>1</v>
      </c>
      <c r="I14447" s="2">
        <v>2</v>
      </c>
      <c r="J14447" s="2">
        <v>10</v>
      </c>
      <c r="K14447" s="2">
        <v>200</v>
      </c>
      <c r="L14447" s="3">
        <v>173800</v>
      </c>
      <c r="M14447" s="2" t="s">
        <v>0</v>
      </c>
      <c r="N14447" s="4" t="s">
        <v>21</v>
      </c>
    </row>
    <row r="14448" spans="1:14" x14ac:dyDescent="0.25">
      <c r="A14448" s="1" t="s">
        <v>367</v>
      </c>
      <c r="B14448" s="2" t="s">
        <v>63</v>
      </c>
      <c r="C14448" s="2" t="s">
        <v>64</v>
      </c>
      <c r="D14448" s="2" t="s">
        <v>65</v>
      </c>
      <c r="E14448" s="2" t="s">
        <v>12316</v>
      </c>
      <c r="F14448" s="2">
        <v>14121902</v>
      </c>
      <c r="G14448" s="2" t="s">
        <v>490</v>
      </c>
      <c r="H14448" s="2">
        <v>1</v>
      </c>
      <c r="I14448" s="2">
        <v>2</v>
      </c>
      <c r="J14448" s="2">
        <v>10</v>
      </c>
      <c r="K14448" s="2">
        <v>20</v>
      </c>
      <c r="L14448" s="3">
        <v>292740</v>
      </c>
      <c r="M14448" s="2" t="s">
        <v>0</v>
      </c>
      <c r="N14448" s="4" t="s">
        <v>21</v>
      </c>
    </row>
    <row r="14449" spans="1:14" x14ac:dyDescent="0.25">
      <c r="A14449" s="1" t="s">
        <v>367</v>
      </c>
      <c r="B14449" s="2" t="s">
        <v>63</v>
      </c>
      <c r="C14449" s="2" t="s">
        <v>64</v>
      </c>
      <c r="D14449" s="2" t="s">
        <v>65</v>
      </c>
      <c r="E14449" s="2" t="s">
        <v>12317</v>
      </c>
      <c r="F14449" s="2">
        <v>14111507</v>
      </c>
      <c r="G14449" s="2" t="s">
        <v>490</v>
      </c>
      <c r="H14449" s="2">
        <v>1</v>
      </c>
      <c r="I14449" s="2">
        <v>2</v>
      </c>
      <c r="J14449" s="2">
        <v>10</v>
      </c>
      <c r="K14449" s="2">
        <v>4</v>
      </c>
      <c r="L14449" s="3">
        <v>36080</v>
      </c>
      <c r="M14449" s="2" t="s">
        <v>0</v>
      </c>
      <c r="N14449" s="4" t="s">
        <v>21</v>
      </c>
    </row>
    <row r="14450" spans="1:14" x14ac:dyDescent="0.25">
      <c r="A14450" s="1" t="s">
        <v>367</v>
      </c>
      <c r="B14450" s="2" t="s">
        <v>76</v>
      </c>
      <c r="C14450" s="2" t="s">
        <v>1365</v>
      </c>
      <c r="D14450" s="2" t="s">
        <v>17940</v>
      </c>
      <c r="E14450" s="2" t="s">
        <v>12318</v>
      </c>
      <c r="F14450" s="2">
        <v>42281604</v>
      </c>
      <c r="G14450" s="2" t="s">
        <v>490</v>
      </c>
      <c r="H14450" s="2">
        <v>2</v>
      </c>
      <c r="I14450" s="2">
        <v>3</v>
      </c>
      <c r="J14450" s="2">
        <v>10</v>
      </c>
      <c r="K14450" s="2">
        <v>8</v>
      </c>
      <c r="L14450" s="3">
        <v>117096</v>
      </c>
      <c r="M14450" s="2" t="s">
        <v>0</v>
      </c>
      <c r="N14450" s="4" t="s">
        <v>21</v>
      </c>
    </row>
    <row r="14451" spans="1:14" x14ac:dyDescent="0.25">
      <c r="A14451" s="1" t="s">
        <v>367</v>
      </c>
      <c r="B14451" s="2" t="s">
        <v>76</v>
      </c>
      <c r="C14451" s="2" t="s">
        <v>83</v>
      </c>
      <c r="D14451" s="2" t="s">
        <v>84</v>
      </c>
      <c r="E14451" s="2" t="s">
        <v>6015</v>
      </c>
      <c r="F14451" s="2">
        <v>31201610</v>
      </c>
      <c r="G14451" s="2" t="s">
        <v>490</v>
      </c>
      <c r="H14451" s="2">
        <v>1</v>
      </c>
      <c r="I14451" s="2">
        <v>2</v>
      </c>
      <c r="J14451" s="2">
        <v>10</v>
      </c>
      <c r="K14451" s="2">
        <v>181</v>
      </c>
      <c r="L14451" s="3">
        <v>396571</v>
      </c>
      <c r="M14451" s="2" t="s">
        <v>0</v>
      </c>
      <c r="N14451" s="4" t="s">
        <v>21</v>
      </c>
    </row>
    <row r="14452" spans="1:14" x14ac:dyDescent="0.25">
      <c r="A14452" s="1" t="s">
        <v>367</v>
      </c>
      <c r="B14452" s="2" t="s">
        <v>76</v>
      </c>
      <c r="C14452" s="2" t="s">
        <v>83</v>
      </c>
      <c r="D14452" s="2" t="s">
        <v>84</v>
      </c>
      <c r="E14452" s="2" t="s">
        <v>3957</v>
      </c>
      <c r="F14452" s="2">
        <v>31201610</v>
      </c>
      <c r="G14452" s="2" t="s">
        <v>490</v>
      </c>
      <c r="H14452" s="2">
        <v>3</v>
      </c>
      <c r="I14452" s="2">
        <v>6</v>
      </c>
      <c r="J14452" s="2">
        <v>10</v>
      </c>
      <c r="K14452" s="2">
        <v>36</v>
      </c>
      <c r="L14452" s="3">
        <v>151668</v>
      </c>
      <c r="M14452" s="2" t="s">
        <v>0</v>
      </c>
      <c r="N14452" s="4" t="s">
        <v>21</v>
      </c>
    </row>
    <row r="14453" spans="1:14" x14ac:dyDescent="0.25">
      <c r="A14453" s="1" t="s">
        <v>367</v>
      </c>
      <c r="B14453" s="2" t="s">
        <v>86</v>
      </c>
      <c r="C14453" s="2" t="s">
        <v>87</v>
      </c>
      <c r="D14453" s="2" t="s">
        <v>88</v>
      </c>
      <c r="E14453" s="2" t="s">
        <v>12319</v>
      </c>
      <c r="F14453" s="2">
        <v>44121804</v>
      </c>
      <c r="G14453" s="2" t="s">
        <v>490</v>
      </c>
      <c r="H14453" s="2">
        <v>1</v>
      </c>
      <c r="I14453" s="2">
        <v>2</v>
      </c>
      <c r="J14453" s="2">
        <v>10</v>
      </c>
      <c r="K14453" s="2">
        <v>37</v>
      </c>
      <c r="L14453" s="3">
        <v>14097</v>
      </c>
      <c r="M14453" s="2" t="s">
        <v>0</v>
      </c>
      <c r="N14453" s="4" t="s">
        <v>21</v>
      </c>
    </row>
    <row r="14454" spans="1:14" x14ac:dyDescent="0.25">
      <c r="A14454" s="1" t="s">
        <v>367</v>
      </c>
      <c r="B14454" s="2" t="s">
        <v>86</v>
      </c>
      <c r="C14454" s="2" t="s">
        <v>87</v>
      </c>
      <c r="D14454" s="2" t="s">
        <v>88</v>
      </c>
      <c r="E14454" s="2" t="s">
        <v>12320</v>
      </c>
      <c r="F14454" s="2">
        <v>44121804</v>
      </c>
      <c r="G14454" s="2" t="s">
        <v>490</v>
      </c>
      <c r="H14454" s="2">
        <v>1</v>
      </c>
      <c r="I14454" s="2">
        <v>2</v>
      </c>
      <c r="J14454" s="2">
        <v>10</v>
      </c>
      <c r="K14454" s="2">
        <v>30</v>
      </c>
      <c r="L14454" s="3">
        <v>189210</v>
      </c>
      <c r="M14454" s="2" t="s">
        <v>0</v>
      </c>
      <c r="N14454" s="4" t="s">
        <v>21</v>
      </c>
    </row>
    <row r="14455" spans="1:14" x14ac:dyDescent="0.25">
      <c r="A14455" s="1" t="s">
        <v>367</v>
      </c>
      <c r="B14455" s="2" t="s">
        <v>86</v>
      </c>
      <c r="C14455" s="2" t="s">
        <v>87</v>
      </c>
      <c r="D14455" s="2" t="s">
        <v>88</v>
      </c>
      <c r="E14455" s="2" t="s">
        <v>10843</v>
      </c>
      <c r="F14455" s="2">
        <v>44111912</v>
      </c>
      <c r="G14455" s="2" t="s">
        <v>490</v>
      </c>
      <c r="H14455" s="2">
        <v>1</v>
      </c>
      <c r="I14455" s="2">
        <v>2</v>
      </c>
      <c r="J14455" s="2">
        <v>10</v>
      </c>
      <c r="K14455" s="2">
        <v>10</v>
      </c>
      <c r="L14455" s="3">
        <v>18560</v>
      </c>
      <c r="M14455" s="2" t="s">
        <v>0</v>
      </c>
      <c r="N14455" s="4" t="s">
        <v>21</v>
      </c>
    </row>
    <row r="14456" spans="1:14" x14ac:dyDescent="0.25">
      <c r="A14456" s="1" t="s">
        <v>367</v>
      </c>
      <c r="B14456" s="2" t="s">
        <v>86</v>
      </c>
      <c r="C14456" s="2" t="s">
        <v>246</v>
      </c>
      <c r="D14456" s="2" t="s">
        <v>247</v>
      </c>
      <c r="E14456" s="2" t="s">
        <v>12321</v>
      </c>
      <c r="F14456" s="2">
        <v>52152002</v>
      </c>
      <c r="G14456" s="2" t="s">
        <v>490</v>
      </c>
      <c r="H14456" s="2">
        <v>2</v>
      </c>
      <c r="I14456" s="2">
        <v>3</v>
      </c>
      <c r="J14456" s="2">
        <v>10</v>
      </c>
      <c r="K14456" s="2">
        <v>4</v>
      </c>
      <c r="L14456" s="3">
        <v>74000</v>
      </c>
      <c r="M14456" s="2" t="s">
        <v>0</v>
      </c>
      <c r="N14456" s="4" t="s">
        <v>21</v>
      </c>
    </row>
    <row r="14457" spans="1:14" x14ac:dyDescent="0.25">
      <c r="A14457" s="1" t="s">
        <v>367</v>
      </c>
      <c r="B14457" s="2" t="s">
        <v>86</v>
      </c>
      <c r="C14457" s="2" t="s">
        <v>246</v>
      </c>
      <c r="D14457" s="2" t="s">
        <v>247</v>
      </c>
      <c r="E14457" s="2" t="s">
        <v>12322</v>
      </c>
      <c r="F14457" s="2">
        <v>47131710</v>
      </c>
      <c r="G14457" s="2" t="s">
        <v>490</v>
      </c>
      <c r="H14457" s="2">
        <v>2</v>
      </c>
      <c r="I14457" s="2">
        <v>3</v>
      </c>
      <c r="J14457" s="2">
        <v>10</v>
      </c>
      <c r="K14457" s="2">
        <v>3</v>
      </c>
      <c r="L14457" s="3">
        <v>182001</v>
      </c>
      <c r="M14457" s="2" t="s">
        <v>0</v>
      </c>
      <c r="N14457" s="4" t="s">
        <v>21</v>
      </c>
    </row>
    <row r="14458" spans="1:14" x14ac:dyDescent="0.25">
      <c r="A14458" s="1" t="s">
        <v>367</v>
      </c>
      <c r="B14458" s="2" t="s">
        <v>86</v>
      </c>
      <c r="C14458" s="2" t="s">
        <v>246</v>
      </c>
      <c r="D14458" s="2" t="s">
        <v>247</v>
      </c>
      <c r="E14458" s="2" t="s">
        <v>12323</v>
      </c>
      <c r="F14458" s="2">
        <v>52152001</v>
      </c>
      <c r="G14458" s="2" t="s">
        <v>490</v>
      </c>
      <c r="H14458" s="2">
        <v>2</v>
      </c>
      <c r="I14458" s="2">
        <v>3</v>
      </c>
      <c r="J14458" s="2">
        <v>10</v>
      </c>
      <c r="K14458" s="2">
        <v>2</v>
      </c>
      <c r="L14458" s="3">
        <v>30400</v>
      </c>
      <c r="M14458" s="2" t="s">
        <v>0</v>
      </c>
      <c r="N14458" s="4" t="s">
        <v>21</v>
      </c>
    </row>
    <row r="14459" spans="1:14" x14ac:dyDescent="0.25">
      <c r="A14459" s="1" t="s">
        <v>367</v>
      </c>
      <c r="B14459" s="2" t="s">
        <v>1851</v>
      </c>
      <c r="C14459" s="2" t="s">
        <v>1867</v>
      </c>
      <c r="D14459" s="2" t="s">
        <v>17942</v>
      </c>
      <c r="E14459" s="2" t="s">
        <v>12324</v>
      </c>
      <c r="F14459" s="2">
        <v>56141502</v>
      </c>
      <c r="G14459" s="2" t="s">
        <v>490</v>
      </c>
      <c r="H14459" s="2">
        <v>2</v>
      </c>
      <c r="I14459" s="2">
        <v>3</v>
      </c>
      <c r="J14459" s="2">
        <v>10</v>
      </c>
      <c r="K14459" s="2">
        <v>140</v>
      </c>
      <c r="L14459" s="3">
        <v>840000</v>
      </c>
      <c r="M14459" s="2" t="s">
        <v>0</v>
      </c>
      <c r="N14459" s="4" t="s">
        <v>21</v>
      </c>
    </row>
    <row r="14460" spans="1:14" x14ac:dyDescent="0.25">
      <c r="A14460" s="1" t="s">
        <v>367</v>
      </c>
      <c r="B14460" s="2" t="s">
        <v>103</v>
      </c>
      <c r="C14460" s="2" t="s">
        <v>104</v>
      </c>
      <c r="D14460" s="2" t="s">
        <v>105</v>
      </c>
      <c r="E14460" s="2" t="s">
        <v>12325</v>
      </c>
      <c r="F14460" s="2">
        <v>60121526</v>
      </c>
      <c r="G14460" s="2" t="s">
        <v>490</v>
      </c>
      <c r="H14460" s="2">
        <v>1</v>
      </c>
      <c r="I14460" s="2">
        <v>2</v>
      </c>
      <c r="J14460" s="2">
        <v>10</v>
      </c>
      <c r="K14460" s="2">
        <v>75</v>
      </c>
      <c r="L14460" s="3">
        <v>46500</v>
      </c>
      <c r="M14460" s="2" t="s">
        <v>0</v>
      </c>
      <c r="N14460" s="4" t="s">
        <v>21</v>
      </c>
    </row>
    <row r="14461" spans="1:14" x14ac:dyDescent="0.25">
      <c r="A14461" s="1" t="s">
        <v>367</v>
      </c>
      <c r="B14461" s="2" t="s">
        <v>103</v>
      </c>
      <c r="C14461" s="2" t="s">
        <v>104</v>
      </c>
      <c r="D14461" s="2" t="s">
        <v>105</v>
      </c>
      <c r="E14461" s="2" t="s">
        <v>12326</v>
      </c>
      <c r="F14461" s="2">
        <v>60121526</v>
      </c>
      <c r="G14461" s="2" t="s">
        <v>490</v>
      </c>
      <c r="H14461" s="2">
        <v>1</v>
      </c>
      <c r="I14461" s="2">
        <v>2</v>
      </c>
      <c r="J14461" s="2">
        <v>10</v>
      </c>
      <c r="K14461" s="2">
        <v>500</v>
      </c>
      <c r="L14461" s="3">
        <v>310000</v>
      </c>
      <c r="M14461" s="2" t="s">
        <v>0</v>
      </c>
      <c r="N14461" s="4" t="s">
        <v>21</v>
      </c>
    </row>
    <row r="14462" spans="1:14" x14ac:dyDescent="0.25">
      <c r="A14462" s="1" t="s">
        <v>367</v>
      </c>
      <c r="B14462" s="2" t="s">
        <v>103</v>
      </c>
      <c r="C14462" s="2" t="s">
        <v>104</v>
      </c>
      <c r="D14462" s="2" t="s">
        <v>105</v>
      </c>
      <c r="E14462" s="2" t="s">
        <v>12327</v>
      </c>
      <c r="F14462" s="2">
        <v>60121526</v>
      </c>
      <c r="G14462" s="2" t="s">
        <v>490</v>
      </c>
      <c r="H14462" s="2">
        <v>1</v>
      </c>
      <c r="I14462" s="2">
        <v>2</v>
      </c>
      <c r="J14462" s="2">
        <v>10</v>
      </c>
      <c r="K14462" s="2">
        <v>75</v>
      </c>
      <c r="L14462" s="3">
        <v>41925</v>
      </c>
      <c r="M14462" s="2" t="s">
        <v>0</v>
      </c>
      <c r="N14462" s="4" t="s">
        <v>21</v>
      </c>
    </row>
    <row r="14463" spans="1:14" x14ac:dyDescent="0.25">
      <c r="A14463" s="1" t="s">
        <v>367</v>
      </c>
      <c r="B14463" s="2" t="s">
        <v>103</v>
      </c>
      <c r="C14463" s="2" t="s">
        <v>104</v>
      </c>
      <c r="D14463" s="2" t="s">
        <v>105</v>
      </c>
      <c r="E14463" s="2" t="s">
        <v>12328</v>
      </c>
      <c r="F14463" s="2">
        <v>27111900</v>
      </c>
      <c r="G14463" s="2" t="s">
        <v>490</v>
      </c>
      <c r="H14463" s="2">
        <v>3</v>
      </c>
      <c r="I14463" s="2">
        <v>4</v>
      </c>
      <c r="J14463" s="2">
        <v>10</v>
      </c>
      <c r="K14463" s="2">
        <v>4</v>
      </c>
      <c r="L14463" s="3">
        <v>27440</v>
      </c>
      <c r="M14463" s="2" t="s">
        <v>0</v>
      </c>
      <c r="N14463" s="4" t="s">
        <v>21</v>
      </c>
    </row>
    <row r="14464" spans="1:14" x14ac:dyDescent="0.25">
      <c r="A14464" s="1" t="s">
        <v>367</v>
      </c>
      <c r="B14464" s="2" t="s">
        <v>103</v>
      </c>
      <c r="C14464" s="2" t="s">
        <v>104</v>
      </c>
      <c r="D14464" s="2" t="s">
        <v>105</v>
      </c>
      <c r="E14464" s="2" t="s">
        <v>18797</v>
      </c>
      <c r="F14464" s="2">
        <v>46182304</v>
      </c>
      <c r="G14464" s="2" t="s">
        <v>490</v>
      </c>
      <c r="H14464" s="2">
        <v>3</v>
      </c>
      <c r="I14464" s="2">
        <v>4</v>
      </c>
      <c r="J14464" s="2">
        <v>10</v>
      </c>
      <c r="K14464" s="2">
        <v>6</v>
      </c>
      <c r="L14464" s="3">
        <v>148800</v>
      </c>
      <c r="M14464" s="2" t="s">
        <v>0</v>
      </c>
      <c r="N14464" s="4" t="s">
        <v>21</v>
      </c>
    </row>
    <row r="14465" spans="1:14" x14ac:dyDescent="0.25">
      <c r="A14465" s="1" t="s">
        <v>367</v>
      </c>
      <c r="B14465" s="2" t="s">
        <v>103</v>
      </c>
      <c r="C14465" s="2" t="s">
        <v>104</v>
      </c>
      <c r="D14465" s="2" t="s">
        <v>105</v>
      </c>
      <c r="E14465" s="2" t="s">
        <v>3357</v>
      </c>
      <c r="F14465" s="2">
        <v>44121708</v>
      </c>
      <c r="G14465" s="2" t="s">
        <v>490</v>
      </c>
      <c r="H14465" s="2">
        <v>1</v>
      </c>
      <c r="I14465" s="2">
        <v>2</v>
      </c>
      <c r="J14465" s="2">
        <v>10</v>
      </c>
      <c r="K14465" s="2">
        <v>75</v>
      </c>
      <c r="L14465" s="3">
        <v>92850</v>
      </c>
      <c r="M14465" s="2" t="s">
        <v>0</v>
      </c>
      <c r="N14465" s="4" t="s">
        <v>21</v>
      </c>
    </row>
    <row r="14466" spans="1:14" x14ac:dyDescent="0.25">
      <c r="A14466" s="1" t="s">
        <v>367</v>
      </c>
      <c r="B14466" s="2" t="s">
        <v>103</v>
      </c>
      <c r="C14466" s="2" t="s">
        <v>104</v>
      </c>
      <c r="D14466" s="2" t="s">
        <v>105</v>
      </c>
      <c r="E14466" s="2" t="s">
        <v>12329</v>
      </c>
      <c r="F14466" s="2">
        <v>44121708</v>
      </c>
      <c r="G14466" s="2" t="s">
        <v>490</v>
      </c>
      <c r="H14466" s="2">
        <v>1</v>
      </c>
      <c r="I14466" s="2">
        <v>2</v>
      </c>
      <c r="J14466" s="2">
        <v>10</v>
      </c>
      <c r="K14466" s="2">
        <v>8</v>
      </c>
      <c r="L14466" s="3">
        <v>164264</v>
      </c>
      <c r="M14466" s="2" t="s">
        <v>0</v>
      </c>
      <c r="N14466" s="4" t="s">
        <v>21</v>
      </c>
    </row>
    <row r="14467" spans="1:14" x14ac:dyDescent="0.25">
      <c r="A14467" s="1" t="s">
        <v>367</v>
      </c>
      <c r="B14467" s="2" t="s">
        <v>103</v>
      </c>
      <c r="C14467" s="2" t="s">
        <v>104</v>
      </c>
      <c r="D14467" s="2" t="s">
        <v>105</v>
      </c>
      <c r="E14467" s="2" t="s">
        <v>12330</v>
      </c>
      <c r="F14467" s="2">
        <v>44121705</v>
      </c>
      <c r="G14467" s="2" t="s">
        <v>490</v>
      </c>
      <c r="H14467" s="2">
        <v>1</v>
      </c>
      <c r="I14467" s="2">
        <v>2</v>
      </c>
      <c r="J14467" s="2">
        <v>10</v>
      </c>
      <c r="K14467" s="2">
        <v>45</v>
      </c>
      <c r="L14467" s="3">
        <v>60525</v>
      </c>
      <c r="M14467" s="2" t="s">
        <v>0</v>
      </c>
      <c r="N14467" s="4" t="s">
        <v>21</v>
      </c>
    </row>
    <row r="14468" spans="1:14" x14ac:dyDescent="0.25">
      <c r="A14468" s="1" t="s">
        <v>367</v>
      </c>
      <c r="B14468" s="2" t="s">
        <v>103</v>
      </c>
      <c r="C14468" s="2" t="s">
        <v>104</v>
      </c>
      <c r="D14468" s="2" t="s">
        <v>105</v>
      </c>
      <c r="E14468" s="2" t="s">
        <v>12331</v>
      </c>
      <c r="F14468" s="2">
        <v>44121716</v>
      </c>
      <c r="G14468" s="2" t="s">
        <v>490</v>
      </c>
      <c r="H14468" s="2">
        <v>1</v>
      </c>
      <c r="I14468" s="2">
        <v>2</v>
      </c>
      <c r="J14468" s="2">
        <v>10</v>
      </c>
      <c r="K14468" s="2">
        <v>190</v>
      </c>
      <c r="L14468" s="3">
        <v>165110</v>
      </c>
      <c r="M14468" s="2" t="s">
        <v>0</v>
      </c>
      <c r="N14468" s="4" t="s">
        <v>21</v>
      </c>
    </row>
    <row r="14469" spans="1:14" x14ac:dyDescent="0.25">
      <c r="A14469" s="1" t="s">
        <v>367</v>
      </c>
      <c r="B14469" s="2" t="s">
        <v>113</v>
      </c>
      <c r="C14469" s="2" t="s">
        <v>113</v>
      </c>
      <c r="D14469" s="2" t="s">
        <v>114</v>
      </c>
      <c r="E14469" s="2" t="s">
        <v>12332</v>
      </c>
      <c r="F14469" s="2">
        <v>44121612</v>
      </c>
      <c r="G14469" s="2" t="s">
        <v>490</v>
      </c>
      <c r="H14469" s="2">
        <v>1</v>
      </c>
      <c r="I14469" s="2">
        <v>2</v>
      </c>
      <c r="J14469" s="2">
        <v>10</v>
      </c>
      <c r="K14469" s="2">
        <v>150</v>
      </c>
      <c r="L14469" s="3">
        <v>139950</v>
      </c>
      <c r="M14469" s="2" t="s">
        <v>0</v>
      </c>
      <c r="N14469" s="4" t="s">
        <v>21</v>
      </c>
    </row>
    <row r="14470" spans="1:14" x14ac:dyDescent="0.25">
      <c r="A14470" s="1" t="s">
        <v>367</v>
      </c>
      <c r="B14470" s="2" t="s">
        <v>113</v>
      </c>
      <c r="C14470" s="2" t="s">
        <v>113</v>
      </c>
      <c r="D14470" s="2" t="s">
        <v>114</v>
      </c>
      <c r="E14470" s="2" t="s">
        <v>12333</v>
      </c>
      <c r="F14470" s="2">
        <v>52151702</v>
      </c>
      <c r="G14470" s="2" t="s">
        <v>490</v>
      </c>
      <c r="H14470" s="2">
        <v>2</v>
      </c>
      <c r="I14470" s="2">
        <v>3</v>
      </c>
      <c r="J14470" s="2">
        <v>10</v>
      </c>
      <c r="K14470" s="2">
        <v>5</v>
      </c>
      <c r="L14470" s="3">
        <v>64950</v>
      </c>
      <c r="M14470" s="2" t="s">
        <v>0</v>
      </c>
      <c r="N14470" s="4" t="s">
        <v>21</v>
      </c>
    </row>
    <row r="14471" spans="1:14" x14ac:dyDescent="0.25">
      <c r="A14471" s="1" t="s">
        <v>367</v>
      </c>
      <c r="B14471" s="2" t="s">
        <v>113</v>
      </c>
      <c r="C14471" s="2" t="s">
        <v>113</v>
      </c>
      <c r="D14471" s="2" t="s">
        <v>114</v>
      </c>
      <c r="E14471" s="2" t="s">
        <v>12334</v>
      </c>
      <c r="F14471" s="2">
        <v>52151660</v>
      </c>
      <c r="G14471" s="2" t="s">
        <v>490</v>
      </c>
      <c r="H14471" s="2">
        <v>2</v>
      </c>
      <c r="I14471" s="2">
        <v>3</v>
      </c>
      <c r="J14471" s="2">
        <v>10</v>
      </c>
      <c r="K14471" s="2">
        <v>4</v>
      </c>
      <c r="L14471" s="3">
        <v>51960</v>
      </c>
      <c r="M14471" s="2" t="s">
        <v>0</v>
      </c>
      <c r="N14471" s="4" t="s">
        <v>21</v>
      </c>
    </row>
    <row r="14472" spans="1:14" x14ac:dyDescent="0.25">
      <c r="A14472" s="1" t="s">
        <v>367</v>
      </c>
      <c r="B14472" s="2" t="s">
        <v>113</v>
      </c>
      <c r="C14472" s="2" t="s">
        <v>113</v>
      </c>
      <c r="D14472" s="2" t="s">
        <v>114</v>
      </c>
      <c r="E14472" s="2" t="s">
        <v>12335</v>
      </c>
      <c r="F14472" s="2">
        <v>48101803</v>
      </c>
      <c r="G14472" s="2" t="s">
        <v>490</v>
      </c>
      <c r="H14472" s="2">
        <v>2</v>
      </c>
      <c r="I14472" s="2">
        <v>3</v>
      </c>
      <c r="J14472" s="2">
        <v>10</v>
      </c>
      <c r="K14472" s="2">
        <v>4</v>
      </c>
      <c r="L14472" s="3">
        <v>51960</v>
      </c>
      <c r="M14472" s="2" t="s">
        <v>0</v>
      </c>
      <c r="N14472" s="4" t="s">
        <v>21</v>
      </c>
    </row>
    <row r="14473" spans="1:14" x14ac:dyDescent="0.25">
      <c r="A14473" s="1" t="s">
        <v>367</v>
      </c>
      <c r="B14473" s="2" t="s">
        <v>113</v>
      </c>
      <c r="C14473" s="2" t="s">
        <v>113</v>
      </c>
      <c r="D14473" s="2" t="s">
        <v>114</v>
      </c>
      <c r="E14473" s="2" t="s">
        <v>12336</v>
      </c>
      <c r="F14473" s="2">
        <v>52151807</v>
      </c>
      <c r="G14473" s="2" t="s">
        <v>490</v>
      </c>
      <c r="H14473" s="2">
        <v>2</v>
      </c>
      <c r="I14473" s="2">
        <v>3</v>
      </c>
      <c r="J14473" s="2">
        <v>10</v>
      </c>
      <c r="K14473" s="2">
        <v>4</v>
      </c>
      <c r="L14473" s="3">
        <v>154128</v>
      </c>
      <c r="M14473" s="2" t="s">
        <v>0</v>
      </c>
      <c r="N14473" s="4" t="s">
        <v>21</v>
      </c>
    </row>
    <row r="14474" spans="1:14" x14ac:dyDescent="0.25">
      <c r="A14474" s="1" t="s">
        <v>367</v>
      </c>
      <c r="B14474" s="2" t="s">
        <v>113</v>
      </c>
      <c r="C14474" s="2" t="s">
        <v>113</v>
      </c>
      <c r="D14474" s="2" t="s">
        <v>114</v>
      </c>
      <c r="E14474" s="2" t="s">
        <v>12337</v>
      </c>
      <c r="F14474" s="2">
        <v>52151603</v>
      </c>
      <c r="G14474" s="2" t="s">
        <v>490</v>
      </c>
      <c r="H14474" s="2">
        <v>2</v>
      </c>
      <c r="I14474" s="2">
        <v>3</v>
      </c>
      <c r="J14474" s="2">
        <v>10</v>
      </c>
      <c r="K14474" s="2">
        <v>4</v>
      </c>
      <c r="L14474" s="3">
        <v>51960</v>
      </c>
      <c r="M14474" s="2" t="s">
        <v>0</v>
      </c>
      <c r="N14474" s="4" t="s">
        <v>21</v>
      </c>
    </row>
    <row r="14475" spans="1:14" x14ac:dyDescent="0.25">
      <c r="A14475" s="1" t="s">
        <v>367</v>
      </c>
      <c r="B14475" s="2" t="s">
        <v>113</v>
      </c>
      <c r="C14475" s="2" t="s">
        <v>113</v>
      </c>
      <c r="D14475" s="2" t="s">
        <v>114</v>
      </c>
      <c r="E14475" s="2" t="s">
        <v>12338</v>
      </c>
      <c r="F14475" s="2">
        <v>48101916</v>
      </c>
      <c r="G14475" s="2" t="s">
        <v>490</v>
      </c>
      <c r="H14475" s="2">
        <v>2</v>
      </c>
      <c r="I14475" s="2">
        <v>3</v>
      </c>
      <c r="J14475" s="2">
        <v>10</v>
      </c>
      <c r="K14475" s="2">
        <v>4</v>
      </c>
      <c r="L14475" s="3">
        <v>59600</v>
      </c>
      <c r="M14475" s="2" t="s">
        <v>0</v>
      </c>
      <c r="N14475" s="4" t="s">
        <v>21</v>
      </c>
    </row>
    <row r="14476" spans="1:14" x14ac:dyDescent="0.25">
      <c r="A14476" s="1" t="s">
        <v>367</v>
      </c>
      <c r="B14476" s="2" t="s">
        <v>113</v>
      </c>
      <c r="C14476" s="2" t="s">
        <v>113</v>
      </c>
      <c r="D14476" s="2" t="s">
        <v>114</v>
      </c>
      <c r="E14476" s="2" t="s">
        <v>12339</v>
      </c>
      <c r="F14476" s="2">
        <v>44121612</v>
      </c>
      <c r="G14476" s="2" t="s">
        <v>490</v>
      </c>
      <c r="H14476" s="2">
        <v>1</v>
      </c>
      <c r="I14476" s="2">
        <v>2</v>
      </c>
      <c r="J14476" s="2">
        <v>10</v>
      </c>
      <c r="K14476" s="2">
        <v>70</v>
      </c>
      <c r="L14476" s="3">
        <v>208250</v>
      </c>
      <c r="M14476" s="2" t="s">
        <v>0</v>
      </c>
      <c r="N14476" s="4" t="s">
        <v>21</v>
      </c>
    </row>
    <row r="14477" spans="1:14" x14ac:dyDescent="0.25">
      <c r="A14477" s="1" t="s">
        <v>367</v>
      </c>
      <c r="B14477" s="2" t="s">
        <v>253</v>
      </c>
      <c r="C14477" s="2" t="s">
        <v>254</v>
      </c>
      <c r="D14477" s="2" t="s">
        <v>255</v>
      </c>
      <c r="E14477" s="2" t="s">
        <v>12340</v>
      </c>
      <c r="F14477" s="2">
        <v>41111508</v>
      </c>
      <c r="G14477" s="2" t="s">
        <v>490</v>
      </c>
      <c r="H14477" s="2">
        <v>3</v>
      </c>
      <c r="I14477" s="2">
        <v>4</v>
      </c>
      <c r="J14477" s="2">
        <v>10</v>
      </c>
      <c r="K14477" s="2">
        <v>2</v>
      </c>
      <c r="L14477" s="3">
        <v>152160</v>
      </c>
      <c r="M14477" s="2" t="s">
        <v>0</v>
      </c>
      <c r="N14477" s="4" t="s">
        <v>21</v>
      </c>
    </row>
    <row r="14478" spans="1:14" x14ac:dyDescent="0.25">
      <c r="A14478" s="1" t="s">
        <v>367</v>
      </c>
      <c r="B14478" s="2" t="s">
        <v>253</v>
      </c>
      <c r="C14478" s="2" t="s">
        <v>254</v>
      </c>
      <c r="D14478" s="2" t="s">
        <v>255</v>
      </c>
      <c r="E14478" s="2" t="s">
        <v>12341</v>
      </c>
      <c r="F14478" s="2">
        <v>47111501</v>
      </c>
      <c r="G14478" s="2" t="s">
        <v>490</v>
      </c>
      <c r="H14478" s="2">
        <v>3</v>
      </c>
      <c r="I14478" s="2">
        <v>4</v>
      </c>
      <c r="J14478" s="2">
        <v>10</v>
      </c>
      <c r="K14478" s="2">
        <v>1</v>
      </c>
      <c r="L14478" s="3">
        <v>509900</v>
      </c>
      <c r="M14478" s="2" t="s">
        <v>0</v>
      </c>
      <c r="N14478" s="4" t="s">
        <v>21</v>
      </c>
    </row>
    <row r="14479" spans="1:14" x14ac:dyDescent="0.25">
      <c r="A14479" s="1" t="s">
        <v>367</v>
      </c>
      <c r="B14479" s="2" t="s">
        <v>624</v>
      </c>
      <c r="C14479" s="2" t="s">
        <v>2383</v>
      </c>
      <c r="D14479" s="2" t="s">
        <v>17951</v>
      </c>
      <c r="E14479" s="2" t="s">
        <v>12342</v>
      </c>
      <c r="F14479" s="2" t="s">
        <v>12343</v>
      </c>
      <c r="G14479" s="2" t="s">
        <v>490</v>
      </c>
      <c r="H14479" s="2">
        <v>3</v>
      </c>
      <c r="I14479" s="2">
        <v>4</v>
      </c>
      <c r="J14479" s="2">
        <v>10</v>
      </c>
      <c r="K14479" s="2">
        <v>1</v>
      </c>
      <c r="L14479" s="3">
        <v>229950</v>
      </c>
      <c r="M14479" s="2" t="s">
        <v>0</v>
      </c>
      <c r="N14479" s="4" t="s">
        <v>21</v>
      </c>
    </row>
    <row r="14480" spans="1:14" x14ac:dyDescent="0.25">
      <c r="A14480" s="1" t="s">
        <v>367</v>
      </c>
      <c r="B14480" s="2" t="s">
        <v>624</v>
      </c>
      <c r="C14480" s="2" t="s">
        <v>2417</v>
      </c>
      <c r="D14480" s="2" t="s">
        <v>17953</v>
      </c>
      <c r="E14480" s="2" t="s">
        <v>12344</v>
      </c>
      <c r="F14480" s="2">
        <v>52141703</v>
      </c>
      <c r="G14480" s="2" t="s">
        <v>490</v>
      </c>
      <c r="H14480" s="2">
        <v>2</v>
      </c>
      <c r="I14480" s="2">
        <v>3</v>
      </c>
      <c r="J14480" s="2">
        <v>10</v>
      </c>
      <c r="K14480" s="2">
        <v>1</v>
      </c>
      <c r="L14480" s="3">
        <v>249900</v>
      </c>
      <c r="M14480" s="2" t="s">
        <v>0</v>
      </c>
      <c r="N14480" s="4" t="s">
        <v>21</v>
      </c>
    </row>
    <row r="14481" spans="1:14" x14ac:dyDescent="0.25">
      <c r="A14481" s="1" t="s">
        <v>367</v>
      </c>
      <c r="B14481" s="2" t="s">
        <v>624</v>
      </c>
      <c r="C14481" s="2" t="s">
        <v>2417</v>
      </c>
      <c r="D14481" s="2" t="s">
        <v>17953</v>
      </c>
      <c r="E14481" s="2" t="s">
        <v>12345</v>
      </c>
      <c r="F14481" s="2">
        <v>52152008</v>
      </c>
      <c r="G14481" s="2" t="s">
        <v>490</v>
      </c>
      <c r="H14481" s="2">
        <v>2</v>
      </c>
      <c r="I14481" s="2">
        <v>3</v>
      </c>
      <c r="J14481" s="2">
        <v>10</v>
      </c>
      <c r="K14481" s="2">
        <v>2</v>
      </c>
      <c r="L14481" s="3">
        <v>100000</v>
      </c>
      <c r="M14481" s="2" t="s">
        <v>0</v>
      </c>
      <c r="N14481" s="4" t="s">
        <v>21</v>
      </c>
    </row>
    <row r="14482" spans="1:14" x14ac:dyDescent="0.25">
      <c r="A14482" s="1" t="s">
        <v>367</v>
      </c>
      <c r="B14482" s="2" t="s">
        <v>122</v>
      </c>
      <c r="C14482" s="2" t="s">
        <v>123</v>
      </c>
      <c r="D14482" s="2" t="s">
        <v>124</v>
      </c>
      <c r="E14482" s="2" t="s">
        <v>12346</v>
      </c>
      <c r="F14482" s="2">
        <v>44121615</v>
      </c>
      <c r="G14482" s="2" t="s">
        <v>490</v>
      </c>
      <c r="H14482" s="2">
        <v>1</v>
      </c>
      <c r="I14482" s="2">
        <v>2</v>
      </c>
      <c r="J14482" s="2">
        <v>10</v>
      </c>
      <c r="K14482" s="2">
        <v>35</v>
      </c>
      <c r="L14482" s="3">
        <v>298620</v>
      </c>
      <c r="M14482" s="2" t="s">
        <v>0</v>
      </c>
      <c r="N14482" s="4" t="s">
        <v>21</v>
      </c>
    </row>
    <row r="14483" spans="1:14" x14ac:dyDescent="0.25">
      <c r="A14483" s="1" t="s">
        <v>367</v>
      </c>
      <c r="B14483" s="2" t="s">
        <v>122</v>
      </c>
      <c r="C14483" s="2" t="s">
        <v>123</v>
      </c>
      <c r="D14483" s="2" t="s">
        <v>124</v>
      </c>
      <c r="E14483" s="2" t="s">
        <v>12347</v>
      </c>
      <c r="F14483" s="2">
        <v>45101508</v>
      </c>
      <c r="G14483" s="2" t="s">
        <v>490</v>
      </c>
      <c r="H14483" s="2">
        <v>1</v>
      </c>
      <c r="I14483" s="2">
        <v>2</v>
      </c>
      <c r="J14483" s="2">
        <v>10</v>
      </c>
      <c r="K14483" s="2">
        <v>45</v>
      </c>
      <c r="L14483" s="3">
        <v>297225</v>
      </c>
      <c r="M14483" s="2" t="s">
        <v>0</v>
      </c>
      <c r="N14483" s="4" t="s">
        <v>21</v>
      </c>
    </row>
    <row r="14484" spans="1:14" x14ac:dyDescent="0.25">
      <c r="A14484" s="1" t="s">
        <v>367</v>
      </c>
      <c r="B14484" s="2" t="s">
        <v>122</v>
      </c>
      <c r="C14484" s="2" t="s">
        <v>123</v>
      </c>
      <c r="D14484" s="2" t="s">
        <v>124</v>
      </c>
      <c r="E14484" s="2" t="s">
        <v>12348</v>
      </c>
      <c r="F14484" s="2">
        <v>44121613</v>
      </c>
      <c r="G14484" s="2" t="s">
        <v>490</v>
      </c>
      <c r="H14484" s="2">
        <v>1</v>
      </c>
      <c r="I14484" s="2">
        <v>2</v>
      </c>
      <c r="J14484" s="2">
        <v>10</v>
      </c>
      <c r="K14484" s="2">
        <v>55</v>
      </c>
      <c r="L14484" s="3">
        <v>87065</v>
      </c>
      <c r="M14484" s="2" t="s">
        <v>0</v>
      </c>
      <c r="N14484" s="4" t="s">
        <v>21</v>
      </c>
    </row>
    <row r="14485" spans="1:14" x14ac:dyDescent="0.25">
      <c r="A14485" s="1" t="s">
        <v>367</v>
      </c>
      <c r="B14485" s="2" t="s">
        <v>378</v>
      </c>
      <c r="C14485" s="2" t="s">
        <v>2425</v>
      </c>
      <c r="D14485" s="2" t="s">
        <v>17954</v>
      </c>
      <c r="E14485" s="2" t="s">
        <v>12349</v>
      </c>
      <c r="F14485" s="2">
        <v>39121308</v>
      </c>
      <c r="G14485" s="2" t="s">
        <v>490</v>
      </c>
      <c r="H14485" s="2">
        <v>3</v>
      </c>
      <c r="I14485" s="2">
        <v>4</v>
      </c>
      <c r="J14485" s="2">
        <v>10</v>
      </c>
      <c r="K14485" s="2">
        <v>2</v>
      </c>
      <c r="L14485" s="3">
        <v>49670</v>
      </c>
      <c r="M14485" s="2" t="s">
        <v>0</v>
      </c>
      <c r="N14485" s="4" t="s">
        <v>21</v>
      </c>
    </row>
    <row r="14486" spans="1:14" x14ac:dyDescent="0.25">
      <c r="A14486" s="1" t="s">
        <v>367</v>
      </c>
      <c r="B14486" s="2" t="s">
        <v>378</v>
      </c>
      <c r="C14486" s="2" t="s">
        <v>2488</v>
      </c>
      <c r="D14486" s="2" t="s">
        <v>17955</v>
      </c>
      <c r="E14486" s="2" t="s">
        <v>18798</v>
      </c>
      <c r="F14486" s="2">
        <v>26121542</v>
      </c>
      <c r="G14486" s="2" t="s">
        <v>490</v>
      </c>
      <c r="H14486" s="2">
        <v>3</v>
      </c>
      <c r="I14486" s="2">
        <v>4</v>
      </c>
      <c r="J14486" s="2">
        <v>10</v>
      </c>
      <c r="K14486" s="2">
        <v>1</v>
      </c>
      <c r="L14486" s="3">
        <v>691860</v>
      </c>
      <c r="M14486" s="2" t="s">
        <v>0</v>
      </c>
      <c r="N14486" s="4" t="s">
        <v>21</v>
      </c>
    </row>
    <row r="14487" spans="1:14" x14ac:dyDescent="0.25">
      <c r="A14487" s="1" t="s">
        <v>367</v>
      </c>
      <c r="B14487" s="2" t="s">
        <v>378</v>
      </c>
      <c r="C14487" s="2" t="s">
        <v>379</v>
      </c>
      <c r="D14487" s="2" t="s">
        <v>17857</v>
      </c>
      <c r="E14487" s="2" t="s">
        <v>12350</v>
      </c>
      <c r="F14487" s="2">
        <v>26111700</v>
      </c>
      <c r="G14487" s="2" t="s">
        <v>490</v>
      </c>
      <c r="H14487" s="2">
        <v>3</v>
      </c>
      <c r="I14487" s="2">
        <v>6</v>
      </c>
      <c r="J14487" s="2">
        <v>10</v>
      </c>
      <c r="K14487" s="2">
        <v>18</v>
      </c>
      <c r="L14487" s="3">
        <v>304200</v>
      </c>
      <c r="M14487" s="2" t="s">
        <v>0</v>
      </c>
      <c r="N14487" s="4" t="s">
        <v>21</v>
      </c>
    </row>
    <row r="14488" spans="1:14" x14ac:dyDescent="0.25">
      <c r="A14488" s="1" t="s">
        <v>367</v>
      </c>
      <c r="B14488" s="2" t="s">
        <v>378</v>
      </c>
      <c r="C14488" s="2" t="s">
        <v>379</v>
      </c>
      <c r="D14488" s="2" t="s">
        <v>17857</v>
      </c>
      <c r="E14488" s="2" t="s">
        <v>12351</v>
      </c>
      <c r="F14488" s="2">
        <v>26111700</v>
      </c>
      <c r="G14488" s="2" t="s">
        <v>490</v>
      </c>
      <c r="H14488" s="2">
        <v>3</v>
      </c>
      <c r="I14488" s="2">
        <v>6</v>
      </c>
      <c r="J14488" s="2">
        <v>10</v>
      </c>
      <c r="K14488" s="2">
        <v>18</v>
      </c>
      <c r="L14488" s="3">
        <v>304200</v>
      </c>
      <c r="M14488" s="2" t="s">
        <v>0</v>
      </c>
      <c r="N14488" s="4" t="s">
        <v>21</v>
      </c>
    </row>
    <row r="14489" spans="1:14" x14ac:dyDescent="0.25">
      <c r="A14489" s="1" t="s">
        <v>367</v>
      </c>
      <c r="B14489" s="2" t="s">
        <v>378</v>
      </c>
      <c r="C14489" s="2" t="s">
        <v>379</v>
      </c>
      <c r="D14489" s="2" t="s">
        <v>17857</v>
      </c>
      <c r="E14489" s="2" t="s">
        <v>12352</v>
      </c>
      <c r="F14489" s="2">
        <v>26111700</v>
      </c>
      <c r="G14489" s="2" t="s">
        <v>490</v>
      </c>
      <c r="H14489" s="2">
        <v>3</v>
      </c>
      <c r="I14489" s="2">
        <v>6</v>
      </c>
      <c r="J14489" s="2">
        <v>10</v>
      </c>
      <c r="K14489" s="2">
        <v>19</v>
      </c>
      <c r="L14489" s="3">
        <v>300485</v>
      </c>
      <c r="M14489" s="2" t="s">
        <v>0</v>
      </c>
      <c r="N14489" s="4" t="s">
        <v>21</v>
      </c>
    </row>
    <row r="14490" spans="1:14" x14ac:dyDescent="0.25">
      <c r="A14490" s="1" t="s">
        <v>367</v>
      </c>
      <c r="B14490" s="2" t="s">
        <v>497</v>
      </c>
      <c r="C14490" s="2" t="s">
        <v>498</v>
      </c>
      <c r="D14490" s="2" t="s">
        <v>17879</v>
      </c>
      <c r="E14490" s="2" t="s">
        <v>12353</v>
      </c>
      <c r="F14490" s="2">
        <v>41111949</v>
      </c>
      <c r="G14490" s="2" t="s">
        <v>490</v>
      </c>
      <c r="H14490" s="2">
        <v>3</v>
      </c>
      <c r="I14490" s="2">
        <v>4</v>
      </c>
      <c r="J14490" s="2">
        <v>10</v>
      </c>
      <c r="K14490" s="2">
        <v>2</v>
      </c>
      <c r="L14490" s="3">
        <v>29536</v>
      </c>
      <c r="M14490" s="2" t="s">
        <v>0</v>
      </c>
      <c r="N14490" s="4" t="s">
        <v>21</v>
      </c>
    </row>
    <row r="14491" spans="1:14" x14ac:dyDescent="0.25">
      <c r="A14491" s="1" t="s">
        <v>367</v>
      </c>
      <c r="B14491" s="2" t="s">
        <v>497</v>
      </c>
      <c r="C14491" s="2" t="s">
        <v>498</v>
      </c>
      <c r="D14491" s="2" t="s">
        <v>17879</v>
      </c>
      <c r="E14491" s="2" t="s">
        <v>12354</v>
      </c>
      <c r="F14491" s="2">
        <v>41111604</v>
      </c>
      <c r="G14491" s="2" t="s">
        <v>490</v>
      </c>
      <c r="H14491" s="2">
        <v>1</v>
      </c>
      <c r="I14491" s="2">
        <v>2</v>
      </c>
      <c r="J14491" s="2">
        <v>10</v>
      </c>
      <c r="K14491" s="2">
        <v>13</v>
      </c>
      <c r="L14491" s="3">
        <v>17797</v>
      </c>
      <c r="M14491" s="2" t="s">
        <v>0</v>
      </c>
      <c r="N14491" s="4" t="s">
        <v>21</v>
      </c>
    </row>
    <row r="14492" spans="1:14" x14ac:dyDescent="0.25">
      <c r="A14492" s="1" t="s">
        <v>367</v>
      </c>
      <c r="B14492" s="2" t="s">
        <v>497</v>
      </c>
      <c r="C14492" s="2" t="s">
        <v>498</v>
      </c>
      <c r="D14492" s="2" t="s">
        <v>17879</v>
      </c>
      <c r="E14492" s="2" t="s">
        <v>12355</v>
      </c>
      <c r="F14492" s="2">
        <v>41111604</v>
      </c>
      <c r="G14492" s="2" t="s">
        <v>490</v>
      </c>
      <c r="H14492" s="2">
        <v>1</v>
      </c>
      <c r="I14492" s="2">
        <v>2</v>
      </c>
      <c r="J14492" s="2">
        <v>10</v>
      </c>
      <c r="K14492" s="2">
        <v>92</v>
      </c>
      <c r="L14492" s="3">
        <v>79948</v>
      </c>
      <c r="M14492" s="2" t="s">
        <v>0</v>
      </c>
      <c r="N14492" s="4" t="s">
        <v>21</v>
      </c>
    </row>
    <row r="14493" spans="1:14" x14ac:dyDescent="0.25">
      <c r="A14493" s="1" t="s">
        <v>367</v>
      </c>
      <c r="B14493" s="2" t="s">
        <v>63</v>
      </c>
      <c r="C14493" s="2" t="s">
        <v>64</v>
      </c>
      <c r="D14493" s="2" t="s">
        <v>65</v>
      </c>
      <c r="E14493" s="2" t="s">
        <v>12356</v>
      </c>
      <c r="F14493" s="2">
        <v>44122003</v>
      </c>
      <c r="G14493" s="2" t="s">
        <v>490</v>
      </c>
      <c r="H14493" s="2">
        <v>1</v>
      </c>
      <c r="I14493" s="2">
        <v>2</v>
      </c>
      <c r="J14493" s="2">
        <v>10</v>
      </c>
      <c r="K14493" s="2">
        <v>15</v>
      </c>
      <c r="L14493" s="3">
        <v>189995.40000000002</v>
      </c>
      <c r="M14493" s="2" t="s">
        <v>20</v>
      </c>
      <c r="N14493" s="4" t="s">
        <v>21</v>
      </c>
    </row>
    <row r="14494" spans="1:14" x14ac:dyDescent="0.25">
      <c r="A14494" s="1" t="s">
        <v>367</v>
      </c>
      <c r="B14494" s="2" t="s">
        <v>72</v>
      </c>
      <c r="C14494" s="2" t="s">
        <v>73</v>
      </c>
      <c r="D14494" s="2" t="s">
        <v>74</v>
      </c>
      <c r="E14494" s="2" t="s">
        <v>12357</v>
      </c>
      <c r="F14494" s="2">
        <v>15121514</v>
      </c>
      <c r="G14494" s="2" t="s">
        <v>490</v>
      </c>
      <c r="H14494" s="2">
        <v>3</v>
      </c>
      <c r="I14494" s="2">
        <v>4</v>
      </c>
      <c r="J14494" s="2">
        <v>10</v>
      </c>
      <c r="K14494" s="2">
        <v>2</v>
      </c>
      <c r="L14494" s="3">
        <v>109998.84</v>
      </c>
      <c r="M14494" s="2" t="s">
        <v>0</v>
      </c>
      <c r="N14494" s="4" t="s">
        <v>21</v>
      </c>
    </row>
    <row r="14495" spans="1:14" x14ac:dyDescent="0.25">
      <c r="A14495" s="1" t="s">
        <v>367</v>
      </c>
      <c r="B14495" s="2" t="s">
        <v>1851</v>
      </c>
      <c r="C14495" s="2" t="s">
        <v>1867</v>
      </c>
      <c r="D14495" s="2" t="s">
        <v>17942</v>
      </c>
      <c r="E14495" s="2" t="s">
        <v>12358</v>
      </c>
      <c r="F14495" s="2">
        <v>52152005</v>
      </c>
      <c r="G14495" s="2" t="s">
        <v>490</v>
      </c>
      <c r="H14495" s="2">
        <v>2</v>
      </c>
      <c r="I14495" s="2">
        <v>3</v>
      </c>
      <c r="J14495" s="2">
        <v>10</v>
      </c>
      <c r="K14495" s="2">
        <v>125</v>
      </c>
      <c r="L14495" s="3">
        <v>1190000</v>
      </c>
      <c r="M14495" s="2" t="s">
        <v>20</v>
      </c>
      <c r="N14495" s="4" t="s">
        <v>21</v>
      </c>
    </row>
    <row r="14496" spans="1:14" x14ac:dyDescent="0.25">
      <c r="A14496" s="1" t="s">
        <v>367</v>
      </c>
      <c r="B14496" s="2" t="s">
        <v>1851</v>
      </c>
      <c r="C14496" s="2" t="s">
        <v>1867</v>
      </c>
      <c r="D14496" s="2" t="s">
        <v>17942</v>
      </c>
      <c r="E14496" s="2" t="s">
        <v>12359</v>
      </c>
      <c r="F14496" s="2">
        <v>52152004</v>
      </c>
      <c r="G14496" s="2" t="s">
        <v>490</v>
      </c>
      <c r="H14496" s="2">
        <v>2</v>
      </c>
      <c r="I14496" s="2">
        <v>3</v>
      </c>
      <c r="J14496" s="2">
        <v>10</v>
      </c>
      <c r="K14496" s="2">
        <v>150</v>
      </c>
      <c r="L14496" s="3">
        <v>2588250</v>
      </c>
      <c r="M14496" s="2" t="s">
        <v>0</v>
      </c>
      <c r="N14496" s="4" t="s">
        <v>21</v>
      </c>
    </row>
    <row r="14497" spans="1:14" x14ac:dyDescent="0.25">
      <c r="A14497" s="1" t="s">
        <v>367</v>
      </c>
      <c r="B14497" s="2" t="s">
        <v>1851</v>
      </c>
      <c r="C14497" s="2" t="s">
        <v>1867</v>
      </c>
      <c r="D14497" s="2" t="s">
        <v>17942</v>
      </c>
      <c r="E14497" s="2" t="s">
        <v>12360</v>
      </c>
      <c r="F14497" s="2">
        <v>52152013</v>
      </c>
      <c r="G14497" s="2" t="s">
        <v>490</v>
      </c>
      <c r="H14497" s="2">
        <v>2</v>
      </c>
      <c r="I14497" s="2">
        <v>3</v>
      </c>
      <c r="J14497" s="2">
        <v>10</v>
      </c>
      <c r="K14497" s="2">
        <v>30</v>
      </c>
      <c r="L14497" s="3">
        <v>139230</v>
      </c>
      <c r="M14497" s="2" t="s">
        <v>0</v>
      </c>
      <c r="N14497" s="4" t="s">
        <v>21</v>
      </c>
    </row>
    <row r="14498" spans="1:14" x14ac:dyDescent="0.25">
      <c r="A14498" s="1" t="s">
        <v>367</v>
      </c>
      <c r="B14498" s="2" t="s">
        <v>378</v>
      </c>
      <c r="C14498" s="2" t="s">
        <v>379</v>
      </c>
      <c r="D14498" s="2" t="s">
        <v>17857</v>
      </c>
      <c r="E14498" s="2" t="s">
        <v>12361</v>
      </c>
      <c r="F14498" s="2">
        <v>26111701</v>
      </c>
      <c r="G14498" s="2" t="s">
        <v>490</v>
      </c>
      <c r="H14498" s="2">
        <v>3</v>
      </c>
      <c r="I14498" s="2">
        <v>4</v>
      </c>
      <c r="J14498" s="2">
        <v>10</v>
      </c>
      <c r="K14498" s="2">
        <v>46</v>
      </c>
      <c r="L14498" s="3">
        <v>999990.32</v>
      </c>
      <c r="M14498" s="2" t="s">
        <v>0</v>
      </c>
      <c r="N14498" s="4" t="s">
        <v>21</v>
      </c>
    </row>
    <row r="14499" spans="1:14" x14ac:dyDescent="0.25">
      <c r="A14499" s="1" t="s">
        <v>367</v>
      </c>
      <c r="B14499" s="2" t="s">
        <v>378</v>
      </c>
      <c r="C14499" s="2" t="s">
        <v>379</v>
      </c>
      <c r="D14499" s="2" t="s">
        <v>17857</v>
      </c>
      <c r="E14499" s="2" t="s">
        <v>12362</v>
      </c>
      <c r="F14499" s="2">
        <v>26111701</v>
      </c>
      <c r="G14499" s="2" t="s">
        <v>490</v>
      </c>
      <c r="H14499" s="2">
        <v>3</v>
      </c>
      <c r="I14499" s="2">
        <v>4</v>
      </c>
      <c r="J14499" s="2">
        <v>10</v>
      </c>
      <c r="K14499" s="2">
        <v>4</v>
      </c>
      <c r="L14499" s="3">
        <v>95000.08</v>
      </c>
      <c r="M14499" s="2" t="s">
        <v>0</v>
      </c>
      <c r="N14499" s="4" t="s">
        <v>21</v>
      </c>
    </row>
    <row r="14500" spans="1:14" x14ac:dyDescent="0.25">
      <c r="A14500" s="1" t="s">
        <v>367</v>
      </c>
      <c r="B14500" s="2" t="s">
        <v>378</v>
      </c>
      <c r="C14500" s="2" t="s">
        <v>379</v>
      </c>
      <c r="D14500" s="2" t="s">
        <v>17857</v>
      </c>
      <c r="E14500" s="2" t="s">
        <v>12363</v>
      </c>
      <c r="F14500" s="2">
        <v>26111704</v>
      </c>
      <c r="G14500" s="2" t="s">
        <v>490</v>
      </c>
      <c r="H14500" s="2">
        <v>3</v>
      </c>
      <c r="I14500" s="2">
        <v>4</v>
      </c>
      <c r="J14500" s="2">
        <v>10</v>
      </c>
      <c r="K14500" s="2">
        <v>2</v>
      </c>
      <c r="L14500" s="3">
        <v>170001.02</v>
      </c>
      <c r="M14500" s="2" t="s">
        <v>0</v>
      </c>
      <c r="N14500" s="4" t="s">
        <v>21</v>
      </c>
    </row>
    <row r="14501" spans="1:14" x14ac:dyDescent="0.25">
      <c r="A14501" s="1" t="s">
        <v>367</v>
      </c>
      <c r="B14501" s="2" t="s">
        <v>529</v>
      </c>
      <c r="C14501" s="2" t="s">
        <v>837</v>
      </c>
      <c r="D14501" s="2" t="s">
        <v>17905</v>
      </c>
      <c r="E14501" s="2" t="s">
        <v>12364</v>
      </c>
      <c r="F14501" s="2">
        <v>27112035</v>
      </c>
      <c r="G14501" s="2" t="s">
        <v>490</v>
      </c>
      <c r="H14501" s="2">
        <v>1</v>
      </c>
      <c r="I14501" s="2">
        <v>1</v>
      </c>
      <c r="J14501" s="2">
        <v>10</v>
      </c>
      <c r="K14501" s="2">
        <v>2</v>
      </c>
      <c r="L14501" s="3">
        <v>1800001.14</v>
      </c>
      <c r="M14501" s="2" t="s">
        <v>0</v>
      </c>
      <c r="N14501" s="4" t="s">
        <v>21</v>
      </c>
    </row>
    <row r="14502" spans="1:14" x14ac:dyDescent="0.25">
      <c r="A14502" s="1" t="s">
        <v>367</v>
      </c>
      <c r="B14502" s="2" t="s">
        <v>529</v>
      </c>
      <c r="C14502" s="2" t="s">
        <v>880</v>
      </c>
      <c r="D14502" s="2" t="s">
        <v>17906</v>
      </c>
      <c r="E14502" s="2" t="s">
        <v>12365</v>
      </c>
      <c r="F14502" s="2">
        <v>52141524</v>
      </c>
      <c r="G14502" s="2" t="s">
        <v>490</v>
      </c>
      <c r="H14502" s="2">
        <v>2</v>
      </c>
      <c r="I14502" s="2">
        <v>3</v>
      </c>
      <c r="J14502" s="2">
        <v>10</v>
      </c>
      <c r="K14502" s="2">
        <v>2</v>
      </c>
      <c r="L14502" s="3">
        <v>2927400</v>
      </c>
      <c r="M14502" s="2" t="s">
        <v>0</v>
      </c>
      <c r="N14502" s="4" t="s">
        <v>21</v>
      </c>
    </row>
    <row r="14503" spans="1:14" x14ac:dyDescent="0.25">
      <c r="A14503" s="1" t="s">
        <v>367</v>
      </c>
      <c r="B14503" s="2" t="s">
        <v>1112</v>
      </c>
      <c r="C14503" s="2" t="s">
        <v>1112</v>
      </c>
      <c r="D14503" s="2" t="s">
        <v>17931</v>
      </c>
      <c r="E14503" s="2" t="s">
        <v>12366</v>
      </c>
      <c r="F14503" s="2">
        <v>48101803</v>
      </c>
      <c r="G14503" s="2" t="s">
        <v>490</v>
      </c>
      <c r="H14503" s="2">
        <v>2</v>
      </c>
      <c r="I14503" s="2">
        <v>3</v>
      </c>
      <c r="J14503" s="2">
        <v>10</v>
      </c>
      <c r="K14503" s="2">
        <v>4</v>
      </c>
      <c r="L14503" s="3">
        <v>74732</v>
      </c>
      <c r="M14503" s="2" t="s">
        <v>0</v>
      </c>
      <c r="N14503" s="4" t="s">
        <v>21</v>
      </c>
    </row>
    <row r="14504" spans="1:14" x14ac:dyDescent="0.25">
      <c r="A14504" s="1" t="s">
        <v>367</v>
      </c>
      <c r="B14504" s="2" t="s">
        <v>63</v>
      </c>
      <c r="C14504" s="2" t="s">
        <v>64</v>
      </c>
      <c r="D14504" s="2" t="s">
        <v>65</v>
      </c>
      <c r="E14504" s="2" t="s">
        <v>12367</v>
      </c>
      <c r="F14504" s="2">
        <v>24121511</v>
      </c>
      <c r="G14504" s="2" t="s">
        <v>490</v>
      </c>
      <c r="H14504" s="2">
        <v>1</v>
      </c>
      <c r="I14504" s="2">
        <v>2</v>
      </c>
      <c r="J14504" s="2">
        <v>10</v>
      </c>
      <c r="K14504" s="2">
        <v>404</v>
      </c>
      <c r="L14504" s="3">
        <v>1211995.96</v>
      </c>
      <c r="M14504" s="2" t="s">
        <v>0</v>
      </c>
      <c r="N14504" s="4" t="s">
        <v>21</v>
      </c>
    </row>
    <row r="14505" spans="1:14" x14ac:dyDescent="0.25">
      <c r="A14505" s="1" t="s">
        <v>367</v>
      </c>
      <c r="B14505" s="2" t="s">
        <v>63</v>
      </c>
      <c r="C14505" s="2" t="s">
        <v>64</v>
      </c>
      <c r="D14505" s="2" t="s">
        <v>65</v>
      </c>
      <c r="E14505" s="2" t="s">
        <v>12368</v>
      </c>
      <c r="F14505" s="2">
        <v>44122003</v>
      </c>
      <c r="G14505" s="2" t="s">
        <v>490</v>
      </c>
      <c r="H14505" s="2">
        <v>1</v>
      </c>
      <c r="I14505" s="2">
        <v>2</v>
      </c>
      <c r="J14505" s="2">
        <v>10</v>
      </c>
      <c r="K14505" s="2">
        <v>15</v>
      </c>
      <c r="L14505" s="3">
        <v>89999.7</v>
      </c>
      <c r="M14505" s="2" t="s">
        <v>0</v>
      </c>
      <c r="N14505" s="4" t="s">
        <v>21</v>
      </c>
    </row>
    <row r="14506" spans="1:14" x14ac:dyDescent="0.25">
      <c r="A14506" s="1" t="s">
        <v>367</v>
      </c>
      <c r="B14506" s="2" t="s">
        <v>63</v>
      </c>
      <c r="C14506" s="2" t="s">
        <v>64</v>
      </c>
      <c r="D14506" s="2" t="s">
        <v>65</v>
      </c>
      <c r="E14506" s="2" t="s">
        <v>12369</v>
      </c>
      <c r="F14506" s="2">
        <v>44122003</v>
      </c>
      <c r="G14506" s="2" t="s">
        <v>490</v>
      </c>
      <c r="H14506" s="2">
        <v>1</v>
      </c>
      <c r="I14506" s="2">
        <v>2</v>
      </c>
      <c r="J14506" s="2">
        <v>10</v>
      </c>
      <c r="K14506" s="2">
        <v>20</v>
      </c>
      <c r="L14506" s="3">
        <v>189995.40000000002</v>
      </c>
      <c r="M14506" s="2" t="s">
        <v>0</v>
      </c>
      <c r="N14506" s="4" t="s">
        <v>21</v>
      </c>
    </row>
    <row r="14507" spans="1:14" x14ac:dyDescent="0.25">
      <c r="A14507" s="1" t="s">
        <v>367</v>
      </c>
      <c r="B14507" s="2" t="s">
        <v>63</v>
      </c>
      <c r="C14507" s="2" t="s">
        <v>64</v>
      </c>
      <c r="D14507" s="2" t="s">
        <v>65</v>
      </c>
      <c r="E14507" s="2" t="s">
        <v>12370</v>
      </c>
      <c r="F14507" s="2">
        <v>44122003</v>
      </c>
      <c r="G14507" s="2" t="s">
        <v>490</v>
      </c>
      <c r="H14507" s="2">
        <v>1</v>
      </c>
      <c r="I14507" s="2">
        <v>2</v>
      </c>
      <c r="J14507" s="2">
        <v>10</v>
      </c>
      <c r="K14507" s="2">
        <v>2500</v>
      </c>
      <c r="L14507" s="3">
        <v>5000975</v>
      </c>
      <c r="M14507" s="2" t="s">
        <v>0</v>
      </c>
      <c r="N14507" s="4" t="s">
        <v>21</v>
      </c>
    </row>
    <row r="14508" spans="1:14" x14ac:dyDescent="0.25">
      <c r="A14508" s="1" t="s">
        <v>367</v>
      </c>
      <c r="B14508" s="2" t="s">
        <v>63</v>
      </c>
      <c r="C14508" s="2" t="s">
        <v>64</v>
      </c>
      <c r="D14508" s="2" t="s">
        <v>65</v>
      </c>
      <c r="E14508" s="2" t="s">
        <v>12371</v>
      </c>
      <c r="F14508" s="2">
        <v>55121600</v>
      </c>
      <c r="G14508" s="2" t="s">
        <v>490</v>
      </c>
      <c r="H14508" s="2">
        <v>3</v>
      </c>
      <c r="I14508" s="2">
        <v>6</v>
      </c>
      <c r="J14508" s="2">
        <v>10</v>
      </c>
      <c r="K14508" s="2">
        <v>5</v>
      </c>
      <c r="L14508" s="3">
        <v>530002.19999999995</v>
      </c>
      <c r="M14508" s="2" t="s">
        <v>0</v>
      </c>
      <c r="N14508" s="4" t="s">
        <v>21</v>
      </c>
    </row>
    <row r="14509" spans="1:14" x14ac:dyDescent="0.25">
      <c r="A14509" s="1" t="s">
        <v>367</v>
      </c>
      <c r="B14509" s="2" t="s">
        <v>63</v>
      </c>
      <c r="C14509" s="2" t="s">
        <v>64</v>
      </c>
      <c r="D14509" s="2" t="s">
        <v>65</v>
      </c>
      <c r="E14509" s="2" t="s">
        <v>12372</v>
      </c>
      <c r="F14509" s="2">
        <v>14111507</v>
      </c>
      <c r="G14509" s="2" t="s">
        <v>490</v>
      </c>
      <c r="H14509" s="2">
        <v>3</v>
      </c>
      <c r="I14509" s="2">
        <v>6</v>
      </c>
      <c r="J14509" s="2">
        <v>10</v>
      </c>
      <c r="K14509" s="2">
        <v>1</v>
      </c>
      <c r="L14509" s="3">
        <v>54999.42</v>
      </c>
      <c r="M14509" s="2" t="s">
        <v>0</v>
      </c>
      <c r="N14509" s="4" t="s">
        <v>21</v>
      </c>
    </row>
    <row r="14510" spans="1:14" x14ac:dyDescent="0.25">
      <c r="A14510" s="1" t="s">
        <v>367</v>
      </c>
      <c r="B14510" s="2" t="s">
        <v>63</v>
      </c>
      <c r="C14510" s="2" t="s">
        <v>64</v>
      </c>
      <c r="D14510" s="2" t="s">
        <v>65</v>
      </c>
      <c r="E14510" s="2" t="s">
        <v>12373</v>
      </c>
      <c r="F14510" s="2">
        <v>14111507</v>
      </c>
      <c r="G14510" s="2" t="s">
        <v>490</v>
      </c>
      <c r="H14510" s="2">
        <v>3</v>
      </c>
      <c r="I14510" s="2">
        <v>6</v>
      </c>
      <c r="J14510" s="2">
        <v>10</v>
      </c>
      <c r="K14510" s="2">
        <v>1</v>
      </c>
      <c r="L14510" s="3">
        <v>92999.69</v>
      </c>
      <c r="M14510" s="2" t="s">
        <v>0</v>
      </c>
      <c r="N14510" s="4" t="s">
        <v>21</v>
      </c>
    </row>
    <row r="14511" spans="1:14" x14ac:dyDescent="0.25">
      <c r="A14511" s="1" t="s">
        <v>367</v>
      </c>
      <c r="B14511" s="2" t="s">
        <v>76</v>
      </c>
      <c r="C14511" s="2" t="s">
        <v>1365</v>
      </c>
      <c r="D14511" s="2" t="s">
        <v>17940</v>
      </c>
      <c r="E14511" s="2" t="s">
        <v>12374</v>
      </c>
      <c r="F14511" s="2">
        <v>42281604</v>
      </c>
      <c r="G14511" s="2" t="s">
        <v>490</v>
      </c>
      <c r="H14511" s="2">
        <v>2</v>
      </c>
      <c r="I14511" s="2">
        <v>3</v>
      </c>
      <c r="J14511" s="2">
        <v>10</v>
      </c>
      <c r="K14511" s="2">
        <v>3</v>
      </c>
      <c r="L14511" s="3">
        <v>85001.700000000012</v>
      </c>
      <c r="M14511" s="2" t="s">
        <v>17383</v>
      </c>
      <c r="N14511" s="4" t="s">
        <v>21</v>
      </c>
    </row>
    <row r="14512" spans="1:14" x14ac:dyDescent="0.25">
      <c r="A14512" s="1" t="s">
        <v>367</v>
      </c>
      <c r="B14512" s="2" t="s">
        <v>76</v>
      </c>
      <c r="C14512" s="2" t="s">
        <v>1365</v>
      </c>
      <c r="D14512" s="2" t="s">
        <v>17940</v>
      </c>
      <c r="E14512" s="2" t="s">
        <v>12375</v>
      </c>
      <c r="F14512" s="2">
        <v>51102710</v>
      </c>
      <c r="G14512" s="2" t="s">
        <v>490</v>
      </c>
      <c r="H14512" s="2">
        <v>2</v>
      </c>
      <c r="I14512" s="2">
        <v>3</v>
      </c>
      <c r="J14512" s="2">
        <v>10</v>
      </c>
      <c r="K14512" s="2">
        <v>10</v>
      </c>
      <c r="L14512" s="3">
        <v>149999.5</v>
      </c>
      <c r="M14512" s="2" t="s">
        <v>0</v>
      </c>
      <c r="N14512" s="4" t="s">
        <v>21</v>
      </c>
    </row>
    <row r="14513" spans="1:14" x14ac:dyDescent="0.25">
      <c r="A14513" s="1" t="s">
        <v>367</v>
      </c>
      <c r="B14513" s="2" t="s">
        <v>76</v>
      </c>
      <c r="C14513" s="2" t="s">
        <v>80</v>
      </c>
      <c r="D14513" s="2" t="s">
        <v>81</v>
      </c>
      <c r="E14513" s="2" t="s">
        <v>12376</v>
      </c>
      <c r="F14513" s="2">
        <v>53131602</v>
      </c>
      <c r="G14513" s="2" t="s">
        <v>490</v>
      </c>
      <c r="H14513" s="2">
        <v>2</v>
      </c>
      <c r="I14513" s="2">
        <v>3</v>
      </c>
      <c r="J14513" s="2">
        <v>10</v>
      </c>
      <c r="K14513" s="2">
        <v>4</v>
      </c>
      <c r="L14513" s="3">
        <v>59999.8</v>
      </c>
      <c r="M14513" s="2" t="s">
        <v>0</v>
      </c>
      <c r="N14513" s="4" t="s">
        <v>21</v>
      </c>
    </row>
    <row r="14514" spans="1:14" x14ac:dyDescent="0.25">
      <c r="A14514" s="1" t="s">
        <v>367</v>
      </c>
      <c r="B14514" s="2" t="s">
        <v>76</v>
      </c>
      <c r="C14514" s="2" t="s">
        <v>83</v>
      </c>
      <c r="D14514" s="2" t="s">
        <v>84</v>
      </c>
      <c r="E14514" s="2" t="s">
        <v>12377</v>
      </c>
      <c r="F14514" s="2">
        <v>11101518</v>
      </c>
      <c r="G14514" s="2" t="s">
        <v>490</v>
      </c>
      <c r="H14514" s="2">
        <v>2</v>
      </c>
      <c r="I14514" s="2">
        <v>3</v>
      </c>
      <c r="J14514" s="2">
        <v>10</v>
      </c>
      <c r="K14514" s="2">
        <v>4</v>
      </c>
      <c r="L14514" s="3">
        <v>70000.56</v>
      </c>
      <c r="M14514" s="2" t="s">
        <v>0</v>
      </c>
      <c r="N14514" s="4" t="s">
        <v>21</v>
      </c>
    </row>
    <row r="14515" spans="1:14" x14ac:dyDescent="0.25">
      <c r="A14515" s="1" t="s">
        <v>367</v>
      </c>
      <c r="B14515" s="2" t="s">
        <v>86</v>
      </c>
      <c r="C14515" s="2" t="s">
        <v>246</v>
      </c>
      <c r="D14515" s="2" t="s">
        <v>247</v>
      </c>
      <c r="E14515" s="2" t="s">
        <v>12378</v>
      </c>
      <c r="F14515" s="2">
        <v>24101510</v>
      </c>
      <c r="G14515" s="2" t="s">
        <v>490</v>
      </c>
      <c r="H14515" s="2">
        <v>2</v>
      </c>
      <c r="I14515" s="2">
        <v>3</v>
      </c>
      <c r="J14515" s="2">
        <v>10</v>
      </c>
      <c r="K14515" s="2">
        <v>1</v>
      </c>
      <c r="L14515" s="3">
        <v>41999.86</v>
      </c>
      <c r="M14515" s="2" t="s">
        <v>0</v>
      </c>
      <c r="N14515" s="4" t="s">
        <v>21</v>
      </c>
    </row>
    <row r="14516" spans="1:14" x14ac:dyDescent="0.25">
      <c r="A14516" s="1" t="s">
        <v>367</v>
      </c>
      <c r="B14516" s="2" t="s">
        <v>86</v>
      </c>
      <c r="C14516" s="2" t="s">
        <v>246</v>
      </c>
      <c r="D14516" s="2" t="s">
        <v>247</v>
      </c>
      <c r="E14516" s="2" t="s">
        <v>12379</v>
      </c>
      <c r="F14516" s="2">
        <v>24101510</v>
      </c>
      <c r="G14516" s="2" t="s">
        <v>490</v>
      </c>
      <c r="H14516" s="2">
        <v>2</v>
      </c>
      <c r="I14516" s="2">
        <v>3</v>
      </c>
      <c r="J14516" s="2">
        <v>10</v>
      </c>
      <c r="K14516" s="2">
        <v>1</v>
      </c>
      <c r="L14516" s="3">
        <v>39999.47</v>
      </c>
      <c r="M14516" s="2" t="s">
        <v>0</v>
      </c>
      <c r="N14516" s="4" t="s">
        <v>21</v>
      </c>
    </row>
    <row r="14517" spans="1:14" x14ac:dyDescent="0.25">
      <c r="A14517" s="1" t="s">
        <v>367</v>
      </c>
      <c r="B14517" s="2" t="s">
        <v>86</v>
      </c>
      <c r="C14517" s="2" t="s">
        <v>246</v>
      </c>
      <c r="D14517" s="2" t="s">
        <v>247</v>
      </c>
      <c r="E14517" s="2" t="s">
        <v>12380</v>
      </c>
      <c r="F14517" s="2">
        <v>47131704</v>
      </c>
      <c r="G14517" s="2" t="s">
        <v>490</v>
      </c>
      <c r="H14517" s="2">
        <v>2</v>
      </c>
      <c r="I14517" s="2">
        <v>3</v>
      </c>
      <c r="J14517" s="2">
        <v>10</v>
      </c>
      <c r="K14517" s="2">
        <v>4</v>
      </c>
      <c r="L14517" s="3">
        <v>599998</v>
      </c>
      <c r="M14517" s="2" t="s">
        <v>0</v>
      </c>
      <c r="N14517" s="4" t="s">
        <v>21</v>
      </c>
    </row>
    <row r="14518" spans="1:14" x14ac:dyDescent="0.25">
      <c r="A14518" s="1" t="s">
        <v>367</v>
      </c>
      <c r="B14518" s="2" t="s">
        <v>86</v>
      </c>
      <c r="C14518" s="2" t="s">
        <v>246</v>
      </c>
      <c r="D14518" s="2" t="s">
        <v>247</v>
      </c>
      <c r="E14518" s="2" t="s">
        <v>12381</v>
      </c>
      <c r="F14518" s="2">
        <v>24101510</v>
      </c>
      <c r="G14518" s="2" t="s">
        <v>490</v>
      </c>
      <c r="H14518" s="2">
        <v>2</v>
      </c>
      <c r="I14518" s="2">
        <v>3</v>
      </c>
      <c r="J14518" s="2">
        <v>10</v>
      </c>
      <c r="K14518" s="2">
        <v>1</v>
      </c>
      <c r="L14518" s="3">
        <v>5000.38</v>
      </c>
      <c r="M14518" s="2" t="s">
        <v>0</v>
      </c>
      <c r="N14518" s="4" t="s">
        <v>21</v>
      </c>
    </row>
    <row r="14519" spans="1:14" x14ac:dyDescent="0.25">
      <c r="A14519" s="1" t="s">
        <v>367</v>
      </c>
      <c r="B14519" s="2" t="s">
        <v>86</v>
      </c>
      <c r="C14519" s="2" t="s">
        <v>93</v>
      </c>
      <c r="D14519" s="2" t="s">
        <v>94</v>
      </c>
      <c r="E14519" s="2" t="s">
        <v>12382</v>
      </c>
      <c r="F14519" s="2">
        <v>47121806</v>
      </c>
      <c r="G14519" s="2" t="s">
        <v>490</v>
      </c>
      <c r="H14519" s="2">
        <v>2</v>
      </c>
      <c r="I14519" s="2">
        <v>3</v>
      </c>
      <c r="J14519" s="2">
        <v>10</v>
      </c>
      <c r="K14519" s="2">
        <v>1</v>
      </c>
      <c r="L14519" s="3">
        <v>249999.96</v>
      </c>
      <c r="M14519" s="2" t="s">
        <v>0</v>
      </c>
      <c r="N14519" s="4" t="s">
        <v>21</v>
      </c>
    </row>
    <row r="14520" spans="1:14" x14ac:dyDescent="0.25">
      <c r="A14520" s="1" t="s">
        <v>367</v>
      </c>
      <c r="B14520" s="2" t="s">
        <v>86</v>
      </c>
      <c r="C14520" s="2" t="s">
        <v>93</v>
      </c>
      <c r="D14520" s="2" t="s">
        <v>94</v>
      </c>
      <c r="E14520" s="2" t="s">
        <v>12383</v>
      </c>
      <c r="F14520" s="2">
        <v>48101915</v>
      </c>
      <c r="G14520" s="2" t="s">
        <v>490</v>
      </c>
      <c r="H14520" s="2">
        <v>2</v>
      </c>
      <c r="I14520" s="2">
        <v>3</v>
      </c>
      <c r="J14520" s="2">
        <v>10</v>
      </c>
      <c r="K14520" s="2">
        <v>2</v>
      </c>
      <c r="L14520" s="3">
        <v>39984</v>
      </c>
      <c r="M14520" s="2" t="s">
        <v>0</v>
      </c>
      <c r="N14520" s="4" t="s">
        <v>21</v>
      </c>
    </row>
    <row r="14521" spans="1:14" x14ac:dyDescent="0.25">
      <c r="A14521" s="1" t="s">
        <v>367</v>
      </c>
      <c r="B14521" s="2" t="s">
        <v>86</v>
      </c>
      <c r="C14521" s="2" t="s">
        <v>93</v>
      </c>
      <c r="D14521" s="2" t="s">
        <v>94</v>
      </c>
      <c r="E14521" s="2" t="s">
        <v>12384</v>
      </c>
      <c r="F14521" s="2">
        <v>40161700</v>
      </c>
      <c r="G14521" s="2" t="s">
        <v>490</v>
      </c>
      <c r="H14521" s="2">
        <v>3</v>
      </c>
      <c r="I14521" s="2">
        <v>4</v>
      </c>
      <c r="J14521" s="2">
        <v>10</v>
      </c>
      <c r="K14521" s="2">
        <v>5</v>
      </c>
      <c r="L14521" s="3">
        <v>2099998.9499999997</v>
      </c>
      <c r="M14521" s="2" t="s">
        <v>0</v>
      </c>
      <c r="N14521" s="4" t="s">
        <v>21</v>
      </c>
    </row>
    <row r="14522" spans="1:14" x14ac:dyDescent="0.25">
      <c r="A14522" s="1" t="s">
        <v>367</v>
      </c>
      <c r="B14522" s="2" t="s">
        <v>86</v>
      </c>
      <c r="C14522" s="2" t="s">
        <v>93</v>
      </c>
      <c r="D14522" s="2" t="s">
        <v>94</v>
      </c>
      <c r="E14522" s="2" t="s">
        <v>12385</v>
      </c>
      <c r="F14522" s="2">
        <v>41122702</v>
      </c>
      <c r="G14522" s="2" t="s">
        <v>490</v>
      </c>
      <c r="H14522" s="2">
        <v>3</v>
      </c>
      <c r="I14522" s="2">
        <v>6</v>
      </c>
      <c r="J14522" s="2">
        <v>10</v>
      </c>
      <c r="K14522" s="2">
        <v>4</v>
      </c>
      <c r="L14522" s="3">
        <v>454998.88</v>
      </c>
      <c r="M14522" s="2" t="s">
        <v>0</v>
      </c>
      <c r="N14522" s="4" t="s">
        <v>21</v>
      </c>
    </row>
    <row r="14523" spans="1:14" x14ac:dyDescent="0.25">
      <c r="A14523" s="1" t="s">
        <v>367</v>
      </c>
      <c r="B14523" s="2" t="s">
        <v>86</v>
      </c>
      <c r="C14523" s="2" t="s">
        <v>93</v>
      </c>
      <c r="D14523" s="2" t="s">
        <v>94</v>
      </c>
      <c r="E14523" s="2" t="s">
        <v>12386</v>
      </c>
      <c r="F14523" s="2">
        <v>41122702</v>
      </c>
      <c r="G14523" s="2" t="s">
        <v>490</v>
      </c>
      <c r="H14523" s="2">
        <v>3</v>
      </c>
      <c r="I14523" s="2">
        <v>6</v>
      </c>
      <c r="J14523" s="2">
        <v>10</v>
      </c>
      <c r="K14523" s="2">
        <v>4</v>
      </c>
      <c r="L14523" s="3">
        <v>580001.24</v>
      </c>
      <c r="M14523" s="2" t="s">
        <v>0</v>
      </c>
      <c r="N14523" s="4" t="s">
        <v>21</v>
      </c>
    </row>
    <row r="14524" spans="1:14" x14ac:dyDescent="0.25">
      <c r="A14524" s="1" t="s">
        <v>367</v>
      </c>
      <c r="B14524" s="2" t="s">
        <v>86</v>
      </c>
      <c r="C14524" s="2" t="s">
        <v>93</v>
      </c>
      <c r="D14524" s="2" t="s">
        <v>94</v>
      </c>
      <c r="E14524" s="2" t="s">
        <v>12387</v>
      </c>
      <c r="F14524" s="2">
        <v>52151604</v>
      </c>
      <c r="G14524" s="2" t="s">
        <v>490</v>
      </c>
      <c r="H14524" s="2">
        <v>2</v>
      </c>
      <c r="I14524" s="2">
        <v>3</v>
      </c>
      <c r="J14524" s="2">
        <v>10</v>
      </c>
      <c r="K14524" s="2">
        <v>9</v>
      </c>
      <c r="L14524" s="3">
        <v>51408</v>
      </c>
      <c r="M14524" s="2" t="s">
        <v>0</v>
      </c>
      <c r="N14524" s="4" t="s">
        <v>21</v>
      </c>
    </row>
    <row r="14525" spans="1:14" x14ac:dyDescent="0.25">
      <c r="A14525" s="1" t="s">
        <v>367</v>
      </c>
      <c r="B14525" s="2" t="s">
        <v>86</v>
      </c>
      <c r="C14525" s="2" t="s">
        <v>93</v>
      </c>
      <c r="D14525" s="2" t="s">
        <v>94</v>
      </c>
      <c r="E14525" s="2" t="s">
        <v>12388</v>
      </c>
      <c r="F14525" s="2">
        <v>52151606</v>
      </c>
      <c r="G14525" s="2" t="s">
        <v>490</v>
      </c>
      <c r="H14525" s="2">
        <v>2</v>
      </c>
      <c r="I14525" s="2">
        <v>3</v>
      </c>
      <c r="J14525" s="2">
        <v>10</v>
      </c>
      <c r="K14525" s="2">
        <v>2</v>
      </c>
      <c r="L14525" s="3">
        <v>101864</v>
      </c>
      <c r="M14525" s="2" t="s">
        <v>0</v>
      </c>
      <c r="N14525" s="4" t="s">
        <v>21</v>
      </c>
    </row>
    <row r="14526" spans="1:14" x14ac:dyDescent="0.25">
      <c r="A14526" s="1" t="s">
        <v>367</v>
      </c>
      <c r="B14526" s="2" t="s">
        <v>1851</v>
      </c>
      <c r="C14526" s="2" t="s">
        <v>1852</v>
      </c>
      <c r="D14526" s="2" t="s">
        <v>17941</v>
      </c>
      <c r="E14526" s="2" t="s">
        <v>12389</v>
      </c>
      <c r="F14526" s="2">
        <v>48101904</v>
      </c>
      <c r="G14526" s="2" t="s">
        <v>490</v>
      </c>
      <c r="H14526" s="2">
        <v>2</v>
      </c>
      <c r="I14526" s="2">
        <v>3</v>
      </c>
      <c r="J14526" s="2">
        <v>10</v>
      </c>
      <c r="K14526" s="2">
        <v>41</v>
      </c>
      <c r="L14526" s="3">
        <v>229313</v>
      </c>
      <c r="M14526" s="2" t="s">
        <v>0</v>
      </c>
      <c r="N14526" s="4" t="s">
        <v>21</v>
      </c>
    </row>
    <row r="14527" spans="1:14" x14ac:dyDescent="0.25">
      <c r="A14527" s="1" t="s">
        <v>367</v>
      </c>
      <c r="B14527" s="2" t="s">
        <v>1851</v>
      </c>
      <c r="C14527" s="2" t="s">
        <v>1852</v>
      </c>
      <c r="D14527" s="2" t="s">
        <v>17941</v>
      </c>
      <c r="E14527" s="2" t="s">
        <v>12390</v>
      </c>
      <c r="F14527" s="2">
        <v>48101903</v>
      </c>
      <c r="G14527" s="2" t="s">
        <v>490</v>
      </c>
      <c r="H14527" s="2">
        <v>2</v>
      </c>
      <c r="I14527" s="2">
        <v>3</v>
      </c>
      <c r="J14527" s="2">
        <v>10</v>
      </c>
      <c r="K14527" s="2">
        <v>240</v>
      </c>
      <c r="L14527" s="3">
        <v>599760</v>
      </c>
      <c r="M14527" s="2" t="s">
        <v>0</v>
      </c>
      <c r="N14527" s="4" t="s">
        <v>21</v>
      </c>
    </row>
    <row r="14528" spans="1:14" x14ac:dyDescent="0.25">
      <c r="A14528" s="1" t="s">
        <v>367</v>
      </c>
      <c r="B14528" s="2" t="s">
        <v>103</v>
      </c>
      <c r="C14528" s="2" t="s">
        <v>104</v>
      </c>
      <c r="D14528" s="2" t="s">
        <v>105</v>
      </c>
      <c r="E14528" s="2" t="s">
        <v>10117</v>
      </c>
      <c r="F14528" s="2">
        <v>53131602</v>
      </c>
      <c r="G14528" s="2" t="s">
        <v>490</v>
      </c>
      <c r="H14528" s="2">
        <v>2</v>
      </c>
      <c r="I14528" s="2">
        <v>3</v>
      </c>
      <c r="J14528" s="2">
        <v>10</v>
      </c>
      <c r="K14528" s="2">
        <v>1</v>
      </c>
      <c r="L14528" s="3">
        <v>14999.95</v>
      </c>
      <c r="M14528" s="2" t="s">
        <v>0</v>
      </c>
      <c r="N14528" s="4" t="s">
        <v>21</v>
      </c>
    </row>
    <row r="14529" spans="1:14" x14ac:dyDescent="0.25">
      <c r="A14529" s="1" t="s">
        <v>367</v>
      </c>
      <c r="B14529" s="2" t="s">
        <v>103</v>
      </c>
      <c r="C14529" s="2" t="s">
        <v>104</v>
      </c>
      <c r="D14529" s="2" t="s">
        <v>105</v>
      </c>
      <c r="E14529" s="2" t="s">
        <v>12391</v>
      </c>
      <c r="F14529" s="2">
        <v>53131642</v>
      </c>
      <c r="G14529" s="2" t="s">
        <v>490</v>
      </c>
      <c r="H14529" s="2">
        <v>2</v>
      </c>
      <c r="I14529" s="2">
        <v>3</v>
      </c>
      <c r="J14529" s="2">
        <v>10</v>
      </c>
      <c r="K14529" s="2">
        <v>2</v>
      </c>
      <c r="L14529" s="3">
        <v>35000.28</v>
      </c>
      <c r="M14529" s="2" t="s">
        <v>0</v>
      </c>
      <c r="N14529" s="4" t="s">
        <v>21</v>
      </c>
    </row>
    <row r="14530" spans="1:14" x14ac:dyDescent="0.25">
      <c r="A14530" s="1" t="s">
        <v>367</v>
      </c>
      <c r="B14530" s="2" t="s">
        <v>103</v>
      </c>
      <c r="C14530" s="2" t="s">
        <v>104</v>
      </c>
      <c r="D14530" s="2" t="s">
        <v>105</v>
      </c>
      <c r="E14530" s="2" t="s">
        <v>12392</v>
      </c>
      <c r="F14530" s="2">
        <v>53131604</v>
      </c>
      <c r="G14530" s="2" t="s">
        <v>490</v>
      </c>
      <c r="H14530" s="2">
        <v>2</v>
      </c>
      <c r="I14530" s="2">
        <v>3</v>
      </c>
      <c r="J14530" s="2">
        <v>10</v>
      </c>
      <c r="K14530" s="2">
        <v>1</v>
      </c>
      <c r="L14530" s="3">
        <v>12999.56</v>
      </c>
      <c r="M14530" s="2" t="s">
        <v>0</v>
      </c>
      <c r="N14530" s="4" t="s">
        <v>21</v>
      </c>
    </row>
    <row r="14531" spans="1:14" x14ac:dyDescent="0.25">
      <c r="A14531" s="1" t="s">
        <v>367</v>
      </c>
      <c r="B14531" s="2" t="s">
        <v>103</v>
      </c>
      <c r="C14531" s="2" t="s">
        <v>104</v>
      </c>
      <c r="D14531" s="2" t="s">
        <v>105</v>
      </c>
      <c r="E14531" s="2" t="s">
        <v>12393</v>
      </c>
      <c r="F14531" s="2">
        <v>14111703</v>
      </c>
      <c r="G14531" s="2" t="s">
        <v>490</v>
      </c>
      <c r="H14531" s="2">
        <v>2</v>
      </c>
      <c r="I14531" s="2">
        <v>3</v>
      </c>
      <c r="J14531" s="2">
        <v>10</v>
      </c>
      <c r="K14531" s="2">
        <v>10</v>
      </c>
      <c r="L14531" s="3">
        <v>175001.4</v>
      </c>
      <c r="M14531" s="2" t="s">
        <v>0</v>
      </c>
      <c r="N14531" s="4" t="s">
        <v>21</v>
      </c>
    </row>
    <row r="14532" spans="1:14" x14ac:dyDescent="0.25">
      <c r="A14532" s="1" t="s">
        <v>367</v>
      </c>
      <c r="B14532" s="2" t="s">
        <v>76</v>
      </c>
      <c r="C14532" s="2" t="s">
        <v>77</v>
      </c>
      <c r="D14532" s="2" t="s">
        <v>78</v>
      </c>
      <c r="E14532" s="2" t="s">
        <v>12394</v>
      </c>
      <c r="F14532" s="2">
        <v>44103112</v>
      </c>
      <c r="G14532" s="2" t="s">
        <v>490</v>
      </c>
      <c r="H14532" s="2">
        <v>3</v>
      </c>
      <c r="I14532" s="2">
        <v>4</v>
      </c>
      <c r="J14532" s="2">
        <v>16</v>
      </c>
      <c r="K14532" s="2">
        <v>3</v>
      </c>
      <c r="L14532" s="3">
        <v>1999999.6800000002</v>
      </c>
      <c r="M14532" s="2" t="s">
        <v>0</v>
      </c>
      <c r="N14532" s="4" t="s">
        <v>21</v>
      </c>
    </row>
    <row r="14533" spans="1:14" x14ac:dyDescent="0.25">
      <c r="A14533" s="1" t="s">
        <v>367</v>
      </c>
      <c r="B14533" s="2" t="s">
        <v>113</v>
      </c>
      <c r="C14533" s="2" t="s">
        <v>113</v>
      </c>
      <c r="D14533" s="2" t="s">
        <v>114</v>
      </c>
      <c r="E14533" s="2" t="s">
        <v>12395</v>
      </c>
      <c r="F14533" s="2">
        <v>52152007</v>
      </c>
      <c r="G14533" s="2" t="s">
        <v>490</v>
      </c>
      <c r="H14533" s="2">
        <v>2</v>
      </c>
      <c r="I14533" s="2">
        <v>3</v>
      </c>
      <c r="J14533" s="2">
        <v>10</v>
      </c>
      <c r="K14533" s="2">
        <v>4</v>
      </c>
      <c r="L14533" s="3">
        <v>30940</v>
      </c>
      <c r="M14533" s="2" t="s">
        <v>0</v>
      </c>
      <c r="N14533" s="4" t="s">
        <v>21</v>
      </c>
    </row>
    <row r="14534" spans="1:14" x14ac:dyDescent="0.25">
      <c r="A14534" s="1" t="s">
        <v>367</v>
      </c>
      <c r="B14534" s="2" t="s">
        <v>113</v>
      </c>
      <c r="C14534" s="2" t="s">
        <v>113</v>
      </c>
      <c r="D14534" s="2" t="s">
        <v>114</v>
      </c>
      <c r="E14534" s="2" t="s">
        <v>12396</v>
      </c>
      <c r="F14534" s="2">
        <v>52151803</v>
      </c>
      <c r="G14534" s="2" t="s">
        <v>490</v>
      </c>
      <c r="H14534" s="2">
        <v>2</v>
      </c>
      <c r="I14534" s="2">
        <v>3</v>
      </c>
      <c r="J14534" s="2">
        <v>10</v>
      </c>
      <c r="K14534" s="2">
        <v>4</v>
      </c>
      <c r="L14534" s="3">
        <v>101864</v>
      </c>
      <c r="M14534" s="2" t="s">
        <v>0</v>
      </c>
      <c r="N14534" s="4" t="s">
        <v>21</v>
      </c>
    </row>
    <row r="14535" spans="1:14" x14ac:dyDescent="0.25">
      <c r="A14535" s="1" t="s">
        <v>367</v>
      </c>
      <c r="B14535" s="2" t="s">
        <v>113</v>
      </c>
      <c r="C14535" s="2" t="s">
        <v>113</v>
      </c>
      <c r="D14535" s="2" t="s">
        <v>114</v>
      </c>
      <c r="E14535" s="2" t="s">
        <v>12397</v>
      </c>
      <c r="F14535" s="2">
        <v>44122104</v>
      </c>
      <c r="G14535" s="2" t="s">
        <v>490</v>
      </c>
      <c r="H14535" s="2">
        <v>1</v>
      </c>
      <c r="I14535" s="2">
        <v>2</v>
      </c>
      <c r="J14535" s="2">
        <v>10</v>
      </c>
      <c r="K14535" s="2">
        <v>34</v>
      </c>
      <c r="L14535" s="3">
        <v>22657.599999999999</v>
      </c>
      <c r="M14535" s="2" t="s">
        <v>0</v>
      </c>
      <c r="N14535" s="4" t="s">
        <v>21</v>
      </c>
    </row>
    <row r="14536" spans="1:14" x14ac:dyDescent="0.25">
      <c r="A14536" s="1" t="s">
        <v>367</v>
      </c>
      <c r="B14536" s="2" t="s">
        <v>113</v>
      </c>
      <c r="C14536" s="2" t="s">
        <v>113</v>
      </c>
      <c r="D14536" s="2" t="s">
        <v>114</v>
      </c>
      <c r="E14536" s="2" t="s">
        <v>12398</v>
      </c>
      <c r="F14536" s="2">
        <v>52151807</v>
      </c>
      <c r="G14536" s="2" t="s">
        <v>490</v>
      </c>
      <c r="H14536" s="2">
        <v>2</v>
      </c>
      <c r="I14536" s="2">
        <v>3</v>
      </c>
      <c r="J14536" s="2">
        <v>10</v>
      </c>
      <c r="K14536" s="2">
        <v>1</v>
      </c>
      <c r="L14536" s="3">
        <v>78778</v>
      </c>
      <c r="M14536" s="2" t="s">
        <v>0</v>
      </c>
      <c r="N14536" s="4" t="s">
        <v>21</v>
      </c>
    </row>
    <row r="14537" spans="1:14" x14ac:dyDescent="0.25">
      <c r="A14537" s="1" t="s">
        <v>367</v>
      </c>
      <c r="B14537" s="2" t="s">
        <v>113</v>
      </c>
      <c r="C14537" s="2" t="s">
        <v>113</v>
      </c>
      <c r="D14537" s="2" t="s">
        <v>114</v>
      </c>
      <c r="E14537" s="2" t="s">
        <v>12399</v>
      </c>
      <c r="F14537" s="2">
        <v>52151807</v>
      </c>
      <c r="G14537" s="2" t="s">
        <v>490</v>
      </c>
      <c r="H14537" s="2">
        <v>2</v>
      </c>
      <c r="I14537" s="2">
        <v>3</v>
      </c>
      <c r="J14537" s="2">
        <v>10</v>
      </c>
      <c r="K14537" s="2">
        <v>1</v>
      </c>
      <c r="L14537" s="3">
        <v>49980</v>
      </c>
      <c r="M14537" s="2" t="s">
        <v>0</v>
      </c>
      <c r="N14537" s="4" t="s">
        <v>21</v>
      </c>
    </row>
    <row r="14538" spans="1:14" x14ac:dyDescent="0.25">
      <c r="A14538" s="1" t="s">
        <v>367</v>
      </c>
      <c r="B14538" s="2" t="s">
        <v>113</v>
      </c>
      <c r="C14538" s="2" t="s">
        <v>113</v>
      </c>
      <c r="D14538" s="2" t="s">
        <v>114</v>
      </c>
      <c r="E14538" s="2" t="s">
        <v>12400</v>
      </c>
      <c r="F14538" s="2">
        <v>52151662</v>
      </c>
      <c r="G14538" s="2" t="s">
        <v>490</v>
      </c>
      <c r="H14538" s="2">
        <v>2</v>
      </c>
      <c r="I14538" s="2">
        <v>3</v>
      </c>
      <c r="J14538" s="2">
        <v>10</v>
      </c>
      <c r="K14538" s="2">
        <v>4</v>
      </c>
      <c r="L14538" s="3">
        <v>79968</v>
      </c>
      <c r="M14538" s="2" t="s">
        <v>0</v>
      </c>
      <c r="N14538" s="4" t="s">
        <v>21</v>
      </c>
    </row>
    <row r="14539" spans="1:14" x14ac:dyDescent="0.25">
      <c r="A14539" s="1" t="s">
        <v>367</v>
      </c>
      <c r="B14539" s="2" t="s">
        <v>113</v>
      </c>
      <c r="C14539" s="2" t="s">
        <v>113</v>
      </c>
      <c r="D14539" s="2" t="s">
        <v>114</v>
      </c>
      <c r="E14539" s="2" t="s">
        <v>12401</v>
      </c>
      <c r="F14539" s="2">
        <v>52151704</v>
      </c>
      <c r="G14539" s="2" t="s">
        <v>490</v>
      </c>
      <c r="H14539" s="2">
        <v>2</v>
      </c>
      <c r="I14539" s="2">
        <v>3</v>
      </c>
      <c r="J14539" s="2">
        <v>10</v>
      </c>
      <c r="K14539" s="2">
        <v>161</v>
      </c>
      <c r="L14539" s="3">
        <v>287385</v>
      </c>
      <c r="M14539" s="2" t="s">
        <v>0</v>
      </c>
      <c r="N14539" s="4" t="s">
        <v>21</v>
      </c>
    </row>
    <row r="14540" spans="1:14" x14ac:dyDescent="0.25">
      <c r="A14540" s="1" t="s">
        <v>367</v>
      </c>
      <c r="B14540" s="2" t="s">
        <v>113</v>
      </c>
      <c r="C14540" s="2" t="s">
        <v>113</v>
      </c>
      <c r="D14540" s="2" t="s">
        <v>114</v>
      </c>
      <c r="E14540" s="2" t="s">
        <v>12402</v>
      </c>
      <c r="F14540" s="2">
        <v>48101803</v>
      </c>
      <c r="G14540" s="2" t="s">
        <v>490</v>
      </c>
      <c r="H14540" s="2">
        <v>2</v>
      </c>
      <c r="I14540" s="2">
        <v>3</v>
      </c>
      <c r="J14540" s="2">
        <v>10</v>
      </c>
      <c r="K14540" s="2">
        <v>4</v>
      </c>
      <c r="L14540" s="3">
        <v>66164</v>
      </c>
      <c r="M14540" s="2" t="s">
        <v>0</v>
      </c>
      <c r="N14540" s="4" t="s">
        <v>21</v>
      </c>
    </row>
    <row r="14541" spans="1:14" x14ac:dyDescent="0.25">
      <c r="A14541" s="1" t="s">
        <v>367</v>
      </c>
      <c r="B14541" s="2" t="s">
        <v>113</v>
      </c>
      <c r="C14541" s="2" t="s">
        <v>113</v>
      </c>
      <c r="D14541" s="2" t="s">
        <v>114</v>
      </c>
      <c r="E14541" s="2" t="s">
        <v>12403</v>
      </c>
      <c r="F14541" s="2">
        <v>48101803</v>
      </c>
      <c r="G14541" s="2" t="s">
        <v>490</v>
      </c>
      <c r="H14541" s="2">
        <v>2</v>
      </c>
      <c r="I14541" s="2">
        <v>3</v>
      </c>
      <c r="J14541" s="2">
        <v>10</v>
      </c>
      <c r="K14541" s="2">
        <v>3</v>
      </c>
      <c r="L14541" s="3">
        <v>41769</v>
      </c>
      <c r="M14541" s="2" t="s">
        <v>0</v>
      </c>
      <c r="N14541" s="4" t="s">
        <v>21</v>
      </c>
    </row>
    <row r="14542" spans="1:14" x14ac:dyDescent="0.25">
      <c r="A14542" s="1" t="s">
        <v>367</v>
      </c>
      <c r="B14542" s="2" t="s">
        <v>113</v>
      </c>
      <c r="C14542" s="2" t="s">
        <v>113</v>
      </c>
      <c r="D14542" s="2" t="s">
        <v>114</v>
      </c>
      <c r="E14542" s="2" t="s">
        <v>10194</v>
      </c>
      <c r="F14542" s="2">
        <v>42294957</v>
      </c>
      <c r="G14542" s="2" t="s">
        <v>490</v>
      </c>
      <c r="H14542" s="2">
        <v>2</v>
      </c>
      <c r="I14542" s="2">
        <v>3</v>
      </c>
      <c r="J14542" s="2">
        <v>10</v>
      </c>
      <c r="K14542" s="2">
        <v>2</v>
      </c>
      <c r="L14542" s="3">
        <v>29999.9</v>
      </c>
      <c r="M14542" s="2" t="s">
        <v>0</v>
      </c>
      <c r="N14542" s="4" t="s">
        <v>21</v>
      </c>
    </row>
    <row r="14543" spans="1:14" x14ac:dyDescent="0.25">
      <c r="A14543" s="1" t="s">
        <v>367</v>
      </c>
      <c r="B14543" s="2" t="s">
        <v>113</v>
      </c>
      <c r="C14543" s="2" t="s">
        <v>113</v>
      </c>
      <c r="D14543" s="2" t="s">
        <v>114</v>
      </c>
      <c r="E14543" s="2" t="s">
        <v>18799</v>
      </c>
      <c r="F14543" s="2">
        <v>44121612</v>
      </c>
      <c r="G14543" s="2" t="s">
        <v>490</v>
      </c>
      <c r="H14543" s="2">
        <v>1</v>
      </c>
      <c r="I14543" s="2">
        <v>2</v>
      </c>
      <c r="J14543" s="2">
        <v>10</v>
      </c>
      <c r="K14543" s="2">
        <v>10</v>
      </c>
      <c r="L14543" s="3">
        <v>39995.9</v>
      </c>
      <c r="M14543" s="2" t="s">
        <v>0</v>
      </c>
      <c r="N14543" s="4" t="s">
        <v>21</v>
      </c>
    </row>
    <row r="14544" spans="1:14" x14ac:dyDescent="0.25">
      <c r="A14544" s="1" t="s">
        <v>367</v>
      </c>
      <c r="B14544" s="2" t="s">
        <v>113</v>
      </c>
      <c r="C14544" s="2" t="s">
        <v>113</v>
      </c>
      <c r="D14544" s="2" t="s">
        <v>114</v>
      </c>
      <c r="E14544" s="2" t="s">
        <v>12404</v>
      </c>
      <c r="F14544" s="2">
        <v>27111500</v>
      </c>
      <c r="G14544" s="2" t="s">
        <v>490</v>
      </c>
      <c r="H14544" s="2">
        <v>2</v>
      </c>
      <c r="I14544" s="2">
        <v>3</v>
      </c>
      <c r="J14544" s="2">
        <v>10</v>
      </c>
      <c r="K14544" s="2">
        <v>2</v>
      </c>
      <c r="L14544" s="3">
        <v>119999.6</v>
      </c>
      <c r="M14544" s="2" t="s">
        <v>0</v>
      </c>
      <c r="N14544" s="4" t="s">
        <v>21</v>
      </c>
    </row>
    <row r="14545" spans="1:14" x14ac:dyDescent="0.25">
      <c r="A14545" s="1" t="s">
        <v>367</v>
      </c>
      <c r="B14545" s="2" t="s">
        <v>113</v>
      </c>
      <c r="C14545" s="2" t="s">
        <v>113</v>
      </c>
      <c r="D14545" s="2" t="s">
        <v>114</v>
      </c>
      <c r="E14545" s="2" t="s">
        <v>12405</v>
      </c>
      <c r="F14545" s="2">
        <v>27111500</v>
      </c>
      <c r="G14545" s="2" t="s">
        <v>490</v>
      </c>
      <c r="H14545" s="2">
        <v>2</v>
      </c>
      <c r="I14545" s="2">
        <v>3</v>
      </c>
      <c r="J14545" s="2">
        <v>10</v>
      </c>
      <c r="K14545" s="2">
        <v>1</v>
      </c>
      <c r="L14545" s="3">
        <v>50000.23</v>
      </c>
      <c r="M14545" s="2" t="s">
        <v>0</v>
      </c>
      <c r="N14545" s="4" t="s">
        <v>21</v>
      </c>
    </row>
    <row r="14546" spans="1:14" x14ac:dyDescent="0.25">
      <c r="A14546" s="1" t="s">
        <v>367</v>
      </c>
      <c r="B14546" s="2" t="s">
        <v>113</v>
      </c>
      <c r="C14546" s="2" t="s">
        <v>113</v>
      </c>
      <c r="D14546" s="2" t="s">
        <v>114</v>
      </c>
      <c r="E14546" s="2" t="s">
        <v>12406</v>
      </c>
      <c r="F14546" s="2">
        <v>52151702</v>
      </c>
      <c r="G14546" s="2" t="s">
        <v>490</v>
      </c>
      <c r="H14546" s="2">
        <v>2</v>
      </c>
      <c r="I14546" s="2">
        <v>3</v>
      </c>
      <c r="J14546" s="2">
        <v>10</v>
      </c>
      <c r="K14546" s="2">
        <v>6</v>
      </c>
      <c r="L14546" s="3">
        <v>71400</v>
      </c>
      <c r="M14546" s="2" t="s">
        <v>0</v>
      </c>
      <c r="N14546" s="4" t="s">
        <v>21</v>
      </c>
    </row>
    <row r="14547" spans="1:14" x14ac:dyDescent="0.25">
      <c r="A14547" s="1" t="s">
        <v>367</v>
      </c>
      <c r="B14547" s="2" t="s">
        <v>113</v>
      </c>
      <c r="C14547" s="2" t="s">
        <v>113</v>
      </c>
      <c r="D14547" s="2" t="s">
        <v>114</v>
      </c>
      <c r="E14547" s="2" t="s">
        <v>12407</v>
      </c>
      <c r="F14547" s="2">
        <v>52151702</v>
      </c>
      <c r="G14547" s="2" t="s">
        <v>490</v>
      </c>
      <c r="H14547" s="2">
        <v>2</v>
      </c>
      <c r="I14547" s="2">
        <v>3</v>
      </c>
      <c r="J14547" s="2">
        <v>10</v>
      </c>
      <c r="K14547" s="2">
        <v>3</v>
      </c>
      <c r="L14547" s="3">
        <v>23562</v>
      </c>
      <c r="M14547" s="2" t="s">
        <v>0</v>
      </c>
      <c r="N14547" s="4" t="s">
        <v>21</v>
      </c>
    </row>
    <row r="14548" spans="1:14" x14ac:dyDescent="0.25">
      <c r="A14548" s="1" t="s">
        <v>367</v>
      </c>
      <c r="B14548" s="2" t="s">
        <v>113</v>
      </c>
      <c r="C14548" s="2" t="s">
        <v>113</v>
      </c>
      <c r="D14548" s="2" t="s">
        <v>114</v>
      </c>
      <c r="E14548" s="2" t="s">
        <v>12408</v>
      </c>
      <c r="F14548" s="2">
        <v>52151702</v>
      </c>
      <c r="G14548" s="2" t="s">
        <v>490</v>
      </c>
      <c r="H14548" s="2">
        <v>2</v>
      </c>
      <c r="I14548" s="2">
        <v>3</v>
      </c>
      <c r="J14548" s="2">
        <v>10</v>
      </c>
      <c r="K14548" s="2">
        <v>160</v>
      </c>
      <c r="L14548" s="3">
        <v>361760</v>
      </c>
      <c r="M14548" s="2" t="s">
        <v>0</v>
      </c>
      <c r="N14548" s="4" t="s">
        <v>21</v>
      </c>
    </row>
    <row r="14549" spans="1:14" x14ac:dyDescent="0.25">
      <c r="A14549" s="1" t="s">
        <v>367</v>
      </c>
      <c r="B14549" s="2" t="s">
        <v>113</v>
      </c>
      <c r="C14549" s="2" t="s">
        <v>113</v>
      </c>
      <c r="D14549" s="2" t="s">
        <v>114</v>
      </c>
      <c r="E14549" s="2" t="s">
        <v>12409</v>
      </c>
      <c r="F14549" s="2">
        <v>47131711</v>
      </c>
      <c r="G14549" s="2" t="s">
        <v>490</v>
      </c>
      <c r="H14549" s="2">
        <v>2</v>
      </c>
      <c r="I14549" s="2">
        <v>3</v>
      </c>
      <c r="J14549" s="2">
        <v>10</v>
      </c>
      <c r="K14549" s="2">
        <v>1</v>
      </c>
      <c r="L14549" s="3">
        <v>100000.46</v>
      </c>
      <c r="M14549" s="2" t="s">
        <v>0</v>
      </c>
      <c r="N14549" s="4" t="s">
        <v>21</v>
      </c>
    </row>
    <row r="14550" spans="1:14" x14ac:dyDescent="0.25">
      <c r="A14550" s="1" t="s">
        <v>367</v>
      </c>
      <c r="B14550" s="2" t="s">
        <v>113</v>
      </c>
      <c r="C14550" s="2" t="s">
        <v>113</v>
      </c>
      <c r="D14550" s="2" t="s">
        <v>114</v>
      </c>
      <c r="E14550" s="2" t="s">
        <v>12410</v>
      </c>
      <c r="F14550" s="2">
        <v>27111517</v>
      </c>
      <c r="G14550" s="2" t="s">
        <v>490</v>
      </c>
      <c r="H14550" s="2">
        <v>2</v>
      </c>
      <c r="I14550" s="2">
        <v>3</v>
      </c>
      <c r="J14550" s="2">
        <v>10</v>
      </c>
      <c r="K14550" s="2">
        <v>11</v>
      </c>
      <c r="L14550" s="3">
        <v>131999.56</v>
      </c>
      <c r="M14550" s="2" t="s">
        <v>0</v>
      </c>
      <c r="N14550" s="4" t="s">
        <v>21</v>
      </c>
    </row>
    <row r="14551" spans="1:14" x14ac:dyDescent="0.25">
      <c r="A14551" s="1" t="s">
        <v>367</v>
      </c>
      <c r="B14551" s="2" t="s">
        <v>113</v>
      </c>
      <c r="C14551" s="2" t="s">
        <v>113</v>
      </c>
      <c r="D14551" s="2" t="s">
        <v>114</v>
      </c>
      <c r="E14551" s="2" t="s">
        <v>12411</v>
      </c>
      <c r="F14551" s="2">
        <v>52151616</v>
      </c>
      <c r="G14551" s="2" t="s">
        <v>490</v>
      </c>
      <c r="H14551" s="2">
        <v>2</v>
      </c>
      <c r="I14551" s="2">
        <v>3</v>
      </c>
      <c r="J14551" s="2">
        <v>10</v>
      </c>
      <c r="K14551" s="2">
        <v>3</v>
      </c>
      <c r="L14551" s="3">
        <v>49623</v>
      </c>
      <c r="M14551" s="2" t="s">
        <v>0</v>
      </c>
      <c r="N14551" s="4" t="s">
        <v>21</v>
      </c>
    </row>
    <row r="14552" spans="1:14" x14ac:dyDescent="0.25">
      <c r="A14552" s="1" t="s">
        <v>367</v>
      </c>
      <c r="B14552" s="2" t="s">
        <v>113</v>
      </c>
      <c r="C14552" s="2" t="s">
        <v>113</v>
      </c>
      <c r="D14552" s="2" t="s">
        <v>114</v>
      </c>
      <c r="E14552" s="2" t="s">
        <v>12412</v>
      </c>
      <c r="F14552" s="2">
        <v>48101803</v>
      </c>
      <c r="G14552" s="2" t="s">
        <v>490</v>
      </c>
      <c r="H14552" s="2">
        <v>2</v>
      </c>
      <c r="I14552" s="2">
        <v>3</v>
      </c>
      <c r="J14552" s="2">
        <v>10</v>
      </c>
      <c r="K14552" s="2">
        <v>4</v>
      </c>
      <c r="L14552" s="3">
        <v>99960</v>
      </c>
      <c r="M14552" s="2" t="s">
        <v>0</v>
      </c>
      <c r="N14552" s="4" t="s">
        <v>21</v>
      </c>
    </row>
    <row r="14553" spans="1:14" x14ac:dyDescent="0.25">
      <c r="A14553" s="1" t="s">
        <v>367</v>
      </c>
      <c r="B14553" s="2" t="s">
        <v>113</v>
      </c>
      <c r="C14553" s="2" t="s">
        <v>113</v>
      </c>
      <c r="D14553" s="2" t="s">
        <v>114</v>
      </c>
      <c r="E14553" s="2" t="s">
        <v>12413</v>
      </c>
      <c r="F14553" s="2">
        <v>48101911</v>
      </c>
      <c r="G14553" s="2" t="s">
        <v>490</v>
      </c>
      <c r="H14553" s="2">
        <v>2</v>
      </c>
      <c r="I14553" s="2">
        <v>3</v>
      </c>
      <c r="J14553" s="2">
        <v>10</v>
      </c>
      <c r="K14553" s="2">
        <v>1</v>
      </c>
      <c r="L14553" s="3">
        <v>11900</v>
      </c>
      <c r="M14553" s="2" t="s">
        <v>0</v>
      </c>
      <c r="N14553" s="4" t="s">
        <v>21</v>
      </c>
    </row>
    <row r="14554" spans="1:14" x14ac:dyDescent="0.25">
      <c r="A14554" s="1" t="s">
        <v>367</v>
      </c>
      <c r="B14554" s="2" t="s">
        <v>113</v>
      </c>
      <c r="C14554" s="2" t="s">
        <v>113</v>
      </c>
      <c r="D14554" s="2" t="s">
        <v>114</v>
      </c>
      <c r="E14554" s="2" t="s">
        <v>12414</v>
      </c>
      <c r="F14554" s="2">
        <v>52151659</v>
      </c>
      <c r="G14554" s="2" t="s">
        <v>490</v>
      </c>
      <c r="H14554" s="2">
        <v>2</v>
      </c>
      <c r="I14554" s="2">
        <v>3</v>
      </c>
      <c r="J14554" s="2">
        <v>10</v>
      </c>
      <c r="K14554" s="2">
        <v>1</v>
      </c>
      <c r="L14554" s="3">
        <v>21896</v>
      </c>
      <c r="M14554" s="2" t="s">
        <v>0</v>
      </c>
      <c r="N14554" s="4" t="s">
        <v>21</v>
      </c>
    </row>
    <row r="14555" spans="1:14" x14ac:dyDescent="0.25">
      <c r="A14555" s="1" t="s">
        <v>367</v>
      </c>
      <c r="B14555" s="2" t="s">
        <v>113</v>
      </c>
      <c r="C14555" s="2" t="s">
        <v>113</v>
      </c>
      <c r="D14555" s="2" t="s">
        <v>114</v>
      </c>
      <c r="E14555" s="2" t="s">
        <v>12415</v>
      </c>
      <c r="F14555" s="2">
        <v>52151808</v>
      </c>
      <c r="G14555" s="2" t="s">
        <v>490</v>
      </c>
      <c r="H14555" s="2">
        <v>2</v>
      </c>
      <c r="I14555" s="2">
        <v>3</v>
      </c>
      <c r="J14555" s="2">
        <v>10</v>
      </c>
      <c r="K14555" s="2">
        <v>1</v>
      </c>
      <c r="L14555" s="3">
        <v>229908</v>
      </c>
      <c r="M14555" s="2" t="s">
        <v>0</v>
      </c>
      <c r="N14555" s="4" t="s">
        <v>21</v>
      </c>
    </row>
    <row r="14556" spans="1:14" x14ac:dyDescent="0.25">
      <c r="A14556" s="1" t="s">
        <v>367</v>
      </c>
      <c r="B14556" s="2" t="s">
        <v>113</v>
      </c>
      <c r="C14556" s="2" t="s">
        <v>113</v>
      </c>
      <c r="D14556" s="2" t="s">
        <v>114</v>
      </c>
      <c r="E14556" s="2" t="s">
        <v>12416</v>
      </c>
      <c r="F14556" s="2">
        <v>52151807</v>
      </c>
      <c r="G14556" s="2" t="s">
        <v>490</v>
      </c>
      <c r="H14556" s="2">
        <v>2</v>
      </c>
      <c r="I14556" s="2">
        <v>3</v>
      </c>
      <c r="J14556" s="2">
        <v>10</v>
      </c>
      <c r="K14556" s="2">
        <v>2</v>
      </c>
      <c r="L14556" s="3">
        <v>94486</v>
      </c>
      <c r="M14556" s="2" t="s">
        <v>0</v>
      </c>
      <c r="N14556" s="4" t="s">
        <v>21</v>
      </c>
    </row>
    <row r="14557" spans="1:14" x14ac:dyDescent="0.25">
      <c r="A14557" s="1" t="s">
        <v>367</v>
      </c>
      <c r="B14557" s="2" t="s">
        <v>113</v>
      </c>
      <c r="C14557" s="2" t="s">
        <v>113</v>
      </c>
      <c r="D14557" s="2" t="s">
        <v>114</v>
      </c>
      <c r="E14557" s="2" t="s">
        <v>12417</v>
      </c>
      <c r="F14557" s="2">
        <v>52151807</v>
      </c>
      <c r="G14557" s="2" t="s">
        <v>490</v>
      </c>
      <c r="H14557" s="2">
        <v>2</v>
      </c>
      <c r="I14557" s="2">
        <v>3</v>
      </c>
      <c r="J14557" s="2">
        <v>10</v>
      </c>
      <c r="K14557" s="2">
        <v>2</v>
      </c>
      <c r="L14557" s="3">
        <v>37366</v>
      </c>
      <c r="M14557" s="2" t="s">
        <v>0</v>
      </c>
      <c r="N14557" s="4" t="s">
        <v>21</v>
      </c>
    </row>
    <row r="14558" spans="1:14" x14ac:dyDescent="0.25">
      <c r="A14558" s="1" t="s">
        <v>367</v>
      </c>
      <c r="B14558" s="2" t="s">
        <v>113</v>
      </c>
      <c r="C14558" s="2" t="s">
        <v>113</v>
      </c>
      <c r="D14558" s="2" t="s">
        <v>114</v>
      </c>
      <c r="E14558" s="2" t="s">
        <v>12418</v>
      </c>
      <c r="F14558" s="2">
        <v>52152202</v>
      </c>
      <c r="G14558" s="2" t="s">
        <v>490</v>
      </c>
      <c r="H14558" s="2">
        <v>2</v>
      </c>
      <c r="I14558" s="2">
        <v>3</v>
      </c>
      <c r="J14558" s="2">
        <v>10</v>
      </c>
      <c r="K14558" s="2">
        <v>2</v>
      </c>
      <c r="L14558" s="3">
        <v>187782</v>
      </c>
      <c r="M14558" s="2" t="s">
        <v>0</v>
      </c>
      <c r="N14558" s="4" t="s">
        <v>21</v>
      </c>
    </row>
    <row r="14559" spans="1:14" x14ac:dyDescent="0.25">
      <c r="A14559" s="1" t="s">
        <v>367</v>
      </c>
      <c r="B14559" s="2" t="s">
        <v>113</v>
      </c>
      <c r="C14559" s="2" t="s">
        <v>113</v>
      </c>
      <c r="D14559" s="2" t="s">
        <v>114</v>
      </c>
      <c r="E14559" s="2" t="s">
        <v>12419</v>
      </c>
      <c r="F14559" s="2">
        <v>48101800</v>
      </c>
      <c r="G14559" s="2" t="s">
        <v>490</v>
      </c>
      <c r="H14559" s="2">
        <v>2</v>
      </c>
      <c r="I14559" s="2">
        <v>3</v>
      </c>
      <c r="J14559" s="2">
        <v>10</v>
      </c>
      <c r="K14559" s="2">
        <v>1</v>
      </c>
      <c r="L14559" s="3">
        <v>81991</v>
      </c>
      <c r="M14559" s="2" t="s">
        <v>0</v>
      </c>
      <c r="N14559" s="4" t="s">
        <v>21</v>
      </c>
    </row>
    <row r="14560" spans="1:14" x14ac:dyDescent="0.25">
      <c r="A14560" s="1" t="s">
        <v>367</v>
      </c>
      <c r="B14560" s="2" t="s">
        <v>113</v>
      </c>
      <c r="C14560" s="2" t="s">
        <v>113</v>
      </c>
      <c r="D14560" s="2" t="s">
        <v>114</v>
      </c>
      <c r="E14560" s="2" t="s">
        <v>12420</v>
      </c>
      <c r="F14560" s="2">
        <v>52151609</v>
      </c>
      <c r="G14560" s="2" t="s">
        <v>490</v>
      </c>
      <c r="H14560" s="2">
        <v>2</v>
      </c>
      <c r="I14560" s="2">
        <v>3</v>
      </c>
      <c r="J14560" s="2">
        <v>10</v>
      </c>
      <c r="K14560" s="2">
        <v>3</v>
      </c>
      <c r="L14560" s="3">
        <v>49266</v>
      </c>
      <c r="M14560" s="2" t="s">
        <v>0</v>
      </c>
      <c r="N14560" s="4" t="s">
        <v>21</v>
      </c>
    </row>
    <row r="14561" spans="1:14" x14ac:dyDescent="0.25">
      <c r="A14561" s="1" t="s">
        <v>367</v>
      </c>
      <c r="B14561" s="2" t="s">
        <v>113</v>
      </c>
      <c r="C14561" s="2" t="s">
        <v>113</v>
      </c>
      <c r="D14561" s="2" t="s">
        <v>114</v>
      </c>
      <c r="E14561" s="2" t="s">
        <v>12421</v>
      </c>
      <c r="F14561" s="2">
        <v>52151609</v>
      </c>
      <c r="G14561" s="2" t="s">
        <v>490</v>
      </c>
      <c r="H14561" s="2">
        <v>2</v>
      </c>
      <c r="I14561" s="2">
        <v>3</v>
      </c>
      <c r="J14561" s="2">
        <v>10</v>
      </c>
      <c r="K14561" s="2">
        <v>2</v>
      </c>
      <c r="L14561" s="3">
        <v>29988</v>
      </c>
      <c r="M14561" s="2" t="s">
        <v>0</v>
      </c>
      <c r="N14561" s="4" t="s">
        <v>21</v>
      </c>
    </row>
    <row r="14562" spans="1:14" x14ac:dyDescent="0.25">
      <c r="A14562" s="1" t="s">
        <v>367</v>
      </c>
      <c r="B14562" s="2" t="s">
        <v>113</v>
      </c>
      <c r="C14562" s="2" t="s">
        <v>113</v>
      </c>
      <c r="D14562" s="2" t="s">
        <v>114</v>
      </c>
      <c r="E14562" s="2" t="s">
        <v>12422</v>
      </c>
      <c r="F14562" s="2">
        <v>52151611</v>
      </c>
      <c r="G14562" s="2" t="s">
        <v>490</v>
      </c>
      <c r="H14562" s="2">
        <v>2</v>
      </c>
      <c r="I14562" s="2">
        <v>3</v>
      </c>
      <c r="J14562" s="2">
        <v>10</v>
      </c>
      <c r="K14562" s="2">
        <v>4</v>
      </c>
      <c r="L14562" s="3">
        <v>47600</v>
      </c>
      <c r="M14562" s="2" t="s">
        <v>0</v>
      </c>
      <c r="N14562" s="4" t="s">
        <v>21</v>
      </c>
    </row>
    <row r="14563" spans="1:14" x14ac:dyDescent="0.25">
      <c r="A14563" s="1" t="s">
        <v>367</v>
      </c>
      <c r="B14563" s="2" t="s">
        <v>113</v>
      </c>
      <c r="C14563" s="2" t="s">
        <v>113</v>
      </c>
      <c r="D14563" s="2" t="s">
        <v>114</v>
      </c>
      <c r="E14563" s="2" t="s">
        <v>12423</v>
      </c>
      <c r="F14563" s="2">
        <v>52151611</v>
      </c>
      <c r="G14563" s="2" t="s">
        <v>490</v>
      </c>
      <c r="H14563" s="2">
        <v>2</v>
      </c>
      <c r="I14563" s="2">
        <v>3</v>
      </c>
      <c r="J14563" s="2">
        <v>10</v>
      </c>
      <c r="K14563" s="2">
        <v>6</v>
      </c>
      <c r="L14563" s="3">
        <v>30702</v>
      </c>
      <c r="M14563" s="2" t="s">
        <v>0</v>
      </c>
      <c r="N14563" s="4" t="s">
        <v>21</v>
      </c>
    </row>
    <row r="14564" spans="1:14" x14ac:dyDescent="0.25">
      <c r="A14564" s="1" t="s">
        <v>367</v>
      </c>
      <c r="B14564" s="2" t="s">
        <v>113</v>
      </c>
      <c r="C14564" s="2" t="s">
        <v>113</v>
      </c>
      <c r="D14564" s="2" t="s">
        <v>114</v>
      </c>
      <c r="E14564" s="2" t="s">
        <v>12424</v>
      </c>
      <c r="F14564" s="2">
        <v>24101904</v>
      </c>
      <c r="G14564" s="2" t="s">
        <v>490</v>
      </c>
      <c r="H14564" s="2">
        <v>2</v>
      </c>
      <c r="I14564" s="2">
        <v>3</v>
      </c>
      <c r="J14564" s="2">
        <v>10</v>
      </c>
      <c r="K14564" s="2">
        <v>1</v>
      </c>
      <c r="L14564" s="3">
        <v>5000.38</v>
      </c>
      <c r="M14564" s="2" t="s">
        <v>0</v>
      </c>
      <c r="N14564" s="4" t="s">
        <v>21</v>
      </c>
    </row>
    <row r="14565" spans="1:14" x14ac:dyDescent="0.25">
      <c r="A14565" s="1" t="s">
        <v>367</v>
      </c>
      <c r="B14565" s="2" t="s">
        <v>113</v>
      </c>
      <c r="C14565" s="2" t="s">
        <v>113</v>
      </c>
      <c r="D14565" s="2" t="s">
        <v>114</v>
      </c>
      <c r="E14565" s="2" t="s">
        <v>12425</v>
      </c>
      <c r="F14565" s="2">
        <v>52151703</v>
      </c>
      <c r="G14565" s="2" t="s">
        <v>490</v>
      </c>
      <c r="H14565" s="2">
        <v>2</v>
      </c>
      <c r="I14565" s="2">
        <v>3</v>
      </c>
      <c r="J14565" s="2">
        <v>10</v>
      </c>
      <c r="K14565" s="2">
        <v>160</v>
      </c>
      <c r="L14565" s="3">
        <v>285600</v>
      </c>
      <c r="M14565" s="2" t="s">
        <v>0</v>
      </c>
      <c r="N14565" s="4" t="s">
        <v>21</v>
      </c>
    </row>
    <row r="14566" spans="1:14" x14ac:dyDescent="0.25">
      <c r="A14566" s="1" t="s">
        <v>367</v>
      </c>
      <c r="B14566" s="2" t="s">
        <v>113</v>
      </c>
      <c r="C14566" s="2" t="s">
        <v>113</v>
      </c>
      <c r="D14566" s="2" t="s">
        <v>114</v>
      </c>
      <c r="E14566" s="2" t="s">
        <v>12426</v>
      </c>
      <c r="F14566" s="2">
        <v>52151703</v>
      </c>
      <c r="G14566" s="2" t="s">
        <v>490</v>
      </c>
      <c r="H14566" s="2">
        <v>2</v>
      </c>
      <c r="I14566" s="2">
        <v>3</v>
      </c>
      <c r="J14566" s="2">
        <v>10</v>
      </c>
      <c r="K14566" s="2">
        <v>2</v>
      </c>
      <c r="L14566" s="3">
        <v>33082</v>
      </c>
      <c r="M14566" s="2" t="s">
        <v>0</v>
      </c>
      <c r="N14566" s="4" t="s">
        <v>21</v>
      </c>
    </row>
    <row r="14567" spans="1:14" x14ac:dyDescent="0.25">
      <c r="A14567" s="1" t="s">
        <v>367</v>
      </c>
      <c r="B14567" s="2" t="s">
        <v>113</v>
      </c>
      <c r="C14567" s="2" t="s">
        <v>113</v>
      </c>
      <c r="D14567" s="2" t="s">
        <v>114</v>
      </c>
      <c r="E14567" s="2" t="s">
        <v>12427</v>
      </c>
      <c r="F14567" s="2">
        <v>52151648</v>
      </c>
      <c r="G14567" s="2" t="s">
        <v>490</v>
      </c>
      <c r="H14567" s="2">
        <v>2</v>
      </c>
      <c r="I14567" s="2">
        <v>3</v>
      </c>
      <c r="J14567" s="2">
        <v>10</v>
      </c>
      <c r="K14567" s="2">
        <v>1</v>
      </c>
      <c r="L14567" s="3">
        <v>29750</v>
      </c>
      <c r="M14567" s="2" t="s">
        <v>0</v>
      </c>
      <c r="N14567" s="4" t="s">
        <v>21</v>
      </c>
    </row>
    <row r="14568" spans="1:14" x14ac:dyDescent="0.25">
      <c r="A14568" s="1" t="s">
        <v>367</v>
      </c>
      <c r="B14568" s="2" t="s">
        <v>122</v>
      </c>
      <c r="C14568" s="2" t="s">
        <v>123</v>
      </c>
      <c r="D14568" s="2" t="s">
        <v>124</v>
      </c>
      <c r="E14568" s="2" t="s">
        <v>6043</v>
      </c>
      <c r="F14568" s="2">
        <v>60121301</v>
      </c>
      <c r="G14568" s="2" t="s">
        <v>490</v>
      </c>
      <c r="H14568" s="2">
        <v>1</v>
      </c>
      <c r="I14568" s="2">
        <v>2</v>
      </c>
      <c r="J14568" s="2">
        <v>10</v>
      </c>
      <c r="K14568" s="2">
        <v>2</v>
      </c>
      <c r="L14568" s="3">
        <v>100000.46</v>
      </c>
      <c r="M14568" s="2" t="s">
        <v>0</v>
      </c>
      <c r="N14568" s="4" t="s">
        <v>21</v>
      </c>
    </row>
    <row r="14569" spans="1:14" x14ac:dyDescent="0.25">
      <c r="A14569" s="1" t="s">
        <v>367</v>
      </c>
      <c r="B14569" s="2" t="s">
        <v>122</v>
      </c>
      <c r="C14569" s="2" t="s">
        <v>123</v>
      </c>
      <c r="D14569" s="2" t="s">
        <v>124</v>
      </c>
      <c r="E14569" s="2" t="s">
        <v>12428</v>
      </c>
      <c r="F14569" s="2">
        <v>45101508</v>
      </c>
      <c r="G14569" s="2" t="s">
        <v>490</v>
      </c>
      <c r="H14569" s="2">
        <v>1</v>
      </c>
      <c r="I14569" s="2">
        <v>2</v>
      </c>
      <c r="J14569" s="2">
        <v>10</v>
      </c>
      <c r="K14569" s="2">
        <v>5</v>
      </c>
      <c r="L14569" s="3">
        <v>130001.55</v>
      </c>
      <c r="M14569" s="2" t="s">
        <v>0</v>
      </c>
      <c r="N14569" s="4" t="s">
        <v>21</v>
      </c>
    </row>
    <row r="14570" spans="1:14" x14ac:dyDescent="0.25">
      <c r="A14570" s="1" t="s">
        <v>367</v>
      </c>
      <c r="B14570" s="2" t="s">
        <v>122</v>
      </c>
      <c r="C14570" s="2" t="s">
        <v>257</v>
      </c>
      <c r="D14570" s="2" t="s">
        <v>258</v>
      </c>
      <c r="E14570" s="2" t="s">
        <v>12429</v>
      </c>
      <c r="F14570" s="2">
        <v>43211802</v>
      </c>
      <c r="G14570" s="2" t="s">
        <v>490</v>
      </c>
      <c r="H14570" s="2">
        <v>1</v>
      </c>
      <c r="I14570" s="2">
        <v>2</v>
      </c>
      <c r="J14570" s="2">
        <v>10</v>
      </c>
      <c r="K14570" s="2">
        <v>11</v>
      </c>
      <c r="L14570" s="3">
        <v>75005.7</v>
      </c>
      <c r="M14570" s="2" t="s">
        <v>0</v>
      </c>
      <c r="N14570" s="4" t="s">
        <v>21</v>
      </c>
    </row>
    <row r="14571" spans="1:14" x14ac:dyDescent="0.25">
      <c r="A14571" s="1" t="s">
        <v>367</v>
      </c>
      <c r="B14571" s="2" t="s">
        <v>378</v>
      </c>
      <c r="C14571" s="2" t="s">
        <v>379</v>
      </c>
      <c r="D14571" s="2" t="s">
        <v>17857</v>
      </c>
      <c r="E14571" s="2" t="s">
        <v>12430</v>
      </c>
      <c r="F14571" s="2">
        <v>26111700</v>
      </c>
      <c r="G14571" s="2" t="s">
        <v>490</v>
      </c>
      <c r="H14571" s="2">
        <v>3</v>
      </c>
      <c r="I14571" s="2">
        <v>6</v>
      </c>
      <c r="J14571" s="2">
        <v>10</v>
      </c>
      <c r="K14571" s="2">
        <v>5</v>
      </c>
      <c r="L14571" s="3">
        <v>299999</v>
      </c>
      <c r="M14571" s="2" t="s">
        <v>0</v>
      </c>
      <c r="N14571" s="4" t="s">
        <v>21</v>
      </c>
    </row>
    <row r="14572" spans="1:14" x14ac:dyDescent="0.25">
      <c r="A14572" s="1" t="s">
        <v>367</v>
      </c>
      <c r="B14572" s="2" t="s">
        <v>378</v>
      </c>
      <c r="C14572" s="2" t="s">
        <v>379</v>
      </c>
      <c r="D14572" s="2" t="s">
        <v>17857</v>
      </c>
      <c r="E14572" s="2" t="s">
        <v>12431</v>
      </c>
      <c r="F14572" s="2">
        <v>26111700</v>
      </c>
      <c r="G14572" s="2" t="s">
        <v>490</v>
      </c>
      <c r="H14572" s="2">
        <v>3</v>
      </c>
      <c r="I14572" s="2">
        <v>6</v>
      </c>
      <c r="J14572" s="2">
        <v>10</v>
      </c>
      <c r="K14572" s="2">
        <v>5</v>
      </c>
      <c r="L14572" s="3">
        <v>299999</v>
      </c>
      <c r="M14572" s="2" t="s">
        <v>0</v>
      </c>
      <c r="N14572" s="4" t="s">
        <v>21</v>
      </c>
    </row>
    <row r="14573" spans="1:14" x14ac:dyDescent="0.25">
      <c r="A14573" s="1" t="s">
        <v>367</v>
      </c>
      <c r="B14573" s="2" t="s">
        <v>378</v>
      </c>
      <c r="C14573" s="2" t="s">
        <v>379</v>
      </c>
      <c r="D14573" s="2" t="s">
        <v>17857</v>
      </c>
      <c r="E14573" s="2" t="s">
        <v>12432</v>
      </c>
      <c r="F14573" s="2">
        <v>26111700</v>
      </c>
      <c r="G14573" s="2" t="s">
        <v>490</v>
      </c>
      <c r="H14573" s="2">
        <v>3</v>
      </c>
      <c r="I14573" s="2">
        <v>6</v>
      </c>
      <c r="J14573" s="2">
        <v>10</v>
      </c>
      <c r="K14573" s="2">
        <v>5</v>
      </c>
      <c r="L14573" s="3">
        <v>299999</v>
      </c>
      <c r="M14573" s="2" t="s">
        <v>0</v>
      </c>
      <c r="N14573" s="4" t="s">
        <v>21</v>
      </c>
    </row>
    <row r="14574" spans="1:14" x14ac:dyDescent="0.25">
      <c r="A14574" s="1" t="s">
        <v>367</v>
      </c>
      <c r="B14574" s="2" t="s">
        <v>378</v>
      </c>
      <c r="C14574" s="2" t="s">
        <v>379</v>
      </c>
      <c r="D14574" s="2" t="s">
        <v>17857</v>
      </c>
      <c r="E14574" s="2" t="s">
        <v>12433</v>
      </c>
      <c r="F14574" s="2">
        <v>26111700</v>
      </c>
      <c r="G14574" s="2" t="s">
        <v>490</v>
      </c>
      <c r="H14574" s="2">
        <v>3</v>
      </c>
      <c r="I14574" s="2">
        <v>6</v>
      </c>
      <c r="J14574" s="2">
        <v>10</v>
      </c>
      <c r="K14574" s="2">
        <v>5</v>
      </c>
      <c r="L14574" s="3">
        <v>299999</v>
      </c>
      <c r="M14574" s="2" t="s">
        <v>0</v>
      </c>
      <c r="N14574" s="4" t="s">
        <v>21</v>
      </c>
    </row>
    <row r="14575" spans="1:14" x14ac:dyDescent="0.25">
      <c r="A14575" s="1" t="s">
        <v>367</v>
      </c>
      <c r="B14575" s="2" t="s">
        <v>378</v>
      </c>
      <c r="C14575" s="2" t="s">
        <v>379</v>
      </c>
      <c r="D14575" s="2" t="s">
        <v>17857</v>
      </c>
      <c r="E14575" s="2" t="s">
        <v>12434</v>
      </c>
      <c r="F14575" s="2">
        <v>26111700</v>
      </c>
      <c r="G14575" s="2" t="s">
        <v>490</v>
      </c>
      <c r="H14575" s="2">
        <v>3</v>
      </c>
      <c r="I14575" s="2">
        <v>6</v>
      </c>
      <c r="J14575" s="2">
        <v>10</v>
      </c>
      <c r="K14575" s="2">
        <v>5</v>
      </c>
      <c r="L14575" s="3">
        <v>299999</v>
      </c>
      <c r="M14575" s="2" t="s">
        <v>0</v>
      </c>
      <c r="N14575" s="4" t="s">
        <v>21</v>
      </c>
    </row>
    <row r="14576" spans="1:14" x14ac:dyDescent="0.25">
      <c r="A14576" s="1" t="s">
        <v>367</v>
      </c>
      <c r="B14576" s="2" t="s">
        <v>378</v>
      </c>
      <c r="C14576" s="2" t="s">
        <v>379</v>
      </c>
      <c r="D14576" s="2" t="s">
        <v>17857</v>
      </c>
      <c r="E14576" s="2" t="s">
        <v>12435</v>
      </c>
      <c r="F14576" s="2">
        <v>46181710</v>
      </c>
      <c r="G14576" s="2" t="s">
        <v>490</v>
      </c>
      <c r="H14576" s="2">
        <v>3</v>
      </c>
      <c r="I14576" s="2">
        <v>4</v>
      </c>
      <c r="J14576" s="2">
        <v>10</v>
      </c>
      <c r="K14576" s="2">
        <v>2</v>
      </c>
      <c r="L14576" s="3">
        <v>49999.040000000001</v>
      </c>
      <c r="M14576" s="2" t="s">
        <v>0</v>
      </c>
      <c r="N14576" s="4" t="s">
        <v>21</v>
      </c>
    </row>
    <row r="14577" spans="1:14" x14ac:dyDescent="0.25">
      <c r="A14577" s="1" t="s">
        <v>367</v>
      </c>
      <c r="B14577" s="2" t="s">
        <v>378</v>
      </c>
      <c r="C14577" s="2" t="s">
        <v>379</v>
      </c>
      <c r="D14577" s="2" t="s">
        <v>17857</v>
      </c>
      <c r="E14577" s="2" t="s">
        <v>12436</v>
      </c>
      <c r="F14577" s="2">
        <v>39121409</v>
      </c>
      <c r="G14577" s="2" t="s">
        <v>490</v>
      </c>
      <c r="H14577" s="2">
        <v>3</v>
      </c>
      <c r="I14577" s="2">
        <v>4</v>
      </c>
      <c r="J14577" s="2">
        <v>10</v>
      </c>
      <c r="K14577" s="2">
        <v>2</v>
      </c>
      <c r="L14577" s="3">
        <v>279999.86</v>
      </c>
      <c r="M14577" s="2" t="s">
        <v>0</v>
      </c>
      <c r="N14577" s="4" t="s">
        <v>21</v>
      </c>
    </row>
    <row r="14578" spans="1:14" x14ac:dyDescent="0.25">
      <c r="A14578" s="1" t="s">
        <v>367</v>
      </c>
      <c r="B14578" s="2" t="s">
        <v>128</v>
      </c>
      <c r="C14578" s="2" t="s">
        <v>766</v>
      </c>
      <c r="D14578" s="2" t="s">
        <v>17904</v>
      </c>
      <c r="E14578" s="2" t="s">
        <v>12437</v>
      </c>
      <c r="F14578" s="2">
        <v>52161520</v>
      </c>
      <c r="G14578" s="2" t="s">
        <v>490</v>
      </c>
      <c r="H14578" s="2">
        <v>1</v>
      </c>
      <c r="I14578" s="2">
        <v>3</v>
      </c>
      <c r="J14578" s="2">
        <v>10</v>
      </c>
      <c r="K14578" s="2">
        <v>1</v>
      </c>
      <c r="L14578" s="3">
        <v>369999.56</v>
      </c>
      <c r="M14578" s="2" t="s">
        <v>0</v>
      </c>
      <c r="N14578" s="4" t="s">
        <v>21</v>
      </c>
    </row>
    <row r="14579" spans="1:14" x14ac:dyDescent="0.25">
      <c r="A14579" s="1" t="s">
        <v>367</v>
      </c>
      <c r="B14579" s="2" t="s">
        <v>56</v>
      </c>
      <c r="C14579" s="2" t="s">
        <v>56</v>
      </c>
      <c r="D14579" s="2" t="s">
        <v>57</v>
      </c>
      <c r="E14579" s="2" t="s">
        <v>12438</v>
      </c>
      <c r="F14579" s="2">
        <v>11151703</v>
      </c>
      <c r="G14579" s="2" t="s">
        <v>810</v>
      </c>
      <c r="H14579" s="2">
        <v>3</v>
      </c>
      <c r="I14579" s="2">
        <v>4</v>
      </c>
      <c r="J14579" s="2">
        <v>10</v>
      </c>
      <c r="K14579" s="2">
        <v>3</v>
      </c>
      <c r="L14579" s="3">
        <v>82552.680000000008</v>
      </c>
      <c r="M14579" s="2" t="s">
        <v>0</v>
      </c>
      <c r="N14579" s="4" t="s">
        <v>21</v>
      </c>
    </row>
    <row r="14580" spans="1:14" x14ac:dyDescent="0.25">
      <c r="A14580" s="1" t="s">
        <v>367</v>
      </c>
      <c r="B14580" s="2" t="s">
        <v>56</v>
      </c>
      <c r="C14580" s="2" t="s">
        <v>56</v>
      </c>
      <c r="D14580" s="2" t="s">
        <v>57</v>
      </c>
      <c r="E14580" s="2" t="s">
        <v>12439</v>
      </c>
      <c r="F14580" s="2">
        <v>11151703</v>
      </c>
      <c r="G14580" s="2" t="s">
        <v>810</v>
      </c>
      <c r="H14580" s="2">
        <v>3</v>
      </c>
      <c r="I14580" s="2">
        <v>4</v>
      </c>
      <c r="J14580" s="2">
        <v>10</v>
      </c>
      <c r="K14580" s="2">
        <v>3</v>
      </c>
      <c r="L14580" s="3">
        <v>82552.680000000008</v>
      </c>
      <c r="M14580" s="2" t="s">
        <v>0</v>
      </c>
      <c r="N14580" s="4" t="s">
        <v>21</v>
      </c>
    </row>
    <row r="14581" spans="1:14" x14ac:dyDescent="0.25">
      <c r="A14581" s="1" t="s">
        <v>367</v>
      </c>
      <c r="B14581" s="2" t="s">
        <v>63</v>
      </c>
      <c r="C14581" s="2" t="s">
        <v>64</v>
      </c>
      <c r="D14581" s="2" t="s">
        <v>65</v>
      </c>
      <c r="E14581" s="2" t="s">
        <v>12440</v>
      </c>
      <c r="F14581" s="2">
        <v>31201503</v>
      </c>
      <c r="G14581" s="2" t="s">
        <v>810</v>
      </c>
      <c r="H14581" s="2">
        <v>3</v>
      </c>
      <c r="I14581" s="2">
        <v>4</v>
      </c>
      <c r="J14581" s="2">
        <v>10</v>
      </c>
      <c r="K14581" s="2">
        <v>88</v>
      </c>
      <c r="L14581" s="3">
        <v>564754.96</v>
      </c>
      <c r="M14581" s="2" t="s">
        <v>0</v>
      </c>
      <c r="N14581" s="4" t="s">
        <v>21</v>
      </c>
    </row>
    <row r="14582" spans="1:14" x14ac:dyDescent="0.25">
      <c r="A14582" s="1" t="s">
        <v>367</v>
      </c>
      <c r="B14582" s="2" t="s">
        <v>63</v>
      </c>
      <c r="C14582" s="2" t="s">
        <v>64</v>
      </c>
      <c r="D14582" s="2" t="s">
        <v>65</v>
      </c>
      <c r="E14582" s="2" t="s">
        <v>12441</v>
      </c>
      <c r="F14582" s="2">
        <v>31201503</v>
      </c>
      <c r="G14582" s="2" t="s">
        <v>490</v>
      </c>
      <c r="H14582" s="2">
        <v>3</v>
      </c>
      <c r="I14582" s="2">
        <v>4</v>
      </c>
      <c r="J14582" s="2">
        <v>10</v>
      </c>
      <c r="K14582" s="2">
        <v>4</v>
      </c>
      <c r="L14582" s="3">
        <v>16507.68</v>
      </c>
      <c r="M14582" s="2" t="s">
        <v>0</v>
      </c>
      <c r="N14582" s="4" t="s">
        <v>21</v>
      </c>
    </row>
    <row r="14583" spans="1:14" x14ac:dyDescent="0.25">
      <c r="A14583" s="1" t="s">
        <v>367</v>
      </c>
      <c r="B14583" s="2" t="s">
        <v>72</v>
      </c>
      <c r="C14583" s="2" t="s">
        <v>73</v>
      </c>
      <c r="D14583" s="2" t="s">
        <v>74</v>
      </c>
      <c r="E14583" s="2" t="s">
        <v>12442</v>
      </c>
      <c r="F14583" s="2">
        <v>12181601</v>
      </c>
      <c r="G14583" s="2" t="s">
        <v>810</v>
      </c>
      <c r="H14583" s="2">
        <v>3</v>
      </c>
      <c r="I14583" s="2">
        <v>4</v>
      </c>
      <c r="J14583" s="2">
        <v>10</v>
      </c>
      <c r="K14583" s="2">
        <v>1</v>
      </c>
      <c r="L14583" s="3">
        <v>24077.27</v>
      </c>
      <c r="M14583" s="2" t="s">
        <v>0</v>
      </c>
      <c r="N14583" s="4" t="s">
        <v>21</v>
      </c>
    </row>
    <row r="14584" spans="1:14" x14ac:dyDescent="0.25">
      <c r="A14584" s="1" t="s">
        <v>367</v>
      </c>
      <c r="B14584" s="2" t="s">
        <v>72</v>
      </c>
      <c r="C14584" s="2" t="s">
        <v>73</v>
      </c>
      <c r="D14584" s="2" t="s">
        <v>74</v>
      </c>
      <c r="E14584" s="2" t="s">
        <v>12443</v>
      </c>
      <c r="F14584" s="2">
        <v>41104210</v>
      </c>
      <c r="G14584" s="2" t="s">
        <v>810</v>
      </c>
      <c r="H14584" s="2">
        <v>3</v>
      </c>
      <c r="I14584" s="2">
        <v>4</v>
      </c>
      <c r="J14584" s="2">
        <v>10</v>
      </c>
      <c r="K14584" s="2">
        <v>2</v>
      </c>
      <c r="L14584" s="3">
        <v>37147.040000000001</v>
      </c>
      <c r="M14584" s="2" t="s">
        <v>17383</v>
      </c>
      <c r="N14584" s="4" t="s">
        <v>21</v>
      </c>
    </row>
    <row r="14585" spans="1:14" x14ac:dyDescent="0.25">
      <c r="A14585" s="1" t="s">
        <v>367</v>
      </c>
      <c r="B14585" s="2" t="s">
        <v>76</v>
      </c>
      <c r="C14585" s="2" t="s">
        <v>77</v>
      </c>
      <c r="D14585" s="2" t="s">
        <v>78</v>
      </c>
      <c r="E14585" s="2" t="s">
        <v>12444</v>
      </c>
      <c r="F14585" s="2">
        <v>31211703</v>
      </c>
      <c r="G14585" s="2" t="s">
        <v>810</v>
      </c>
      <c r="H14585" s="2">
        <v>3</v>
      </c>
      <c r="I14585" s="2">
        <v>4</v>
      </c>
      <c r="J14585" s="2">
        <v>10</v>
      </c>
      <c r="K14585" s="2">
        <v>11</v>
      </c>
      <c r="L14585" s="3">
        <v>680614.55</v>
      </c>
      <c r="M14585" s="2" t="s">
        <v>17383</v>
      </c>
      <c r="N14585" s="4" t="s">
        <v>21</v>
      </c>
    </row>
    <row r="14586" spans="1:14" x14ac:dyDescent="0.25">
      <c r="A14586" s="1" t="s">
        <v>367</v>
      </c>
      <c r="B14586" s="2" t="s">
        <v>76</v>
      </c>
      <c r="C14586" s="2" t="s">
        <v>77</v>
      </c>
      <c r="D14586" s="2" t="s">
        <v>78</v>
      </c>
      <c r="E14586" s="2" t="s">
        <v>12445</v>
      </c>
      <c r="F14586" s="2">
        <v>31211502</v>
      </c>
      <c r="G14586" s="2" t="s">
        <v>810</v>
      </c>
      <c r="H14586" s="2">
        <v>3</v>
      </c>
      <c r="I14586" s="2">
        <v>4</v>
      </c>
      <c r="J14586" s="2">
        <v>10</v>
      </c>
      <c r="K14586" s="2">
        <v>6</v>
      </c>
      <c r="L14586" s="3">
        <v>42183.12</v>
      </c>
      <c r="M14586" s="2" t="s">
        <v>0</v>
      </c>
      <c r="N14586" s="4" t="s">
        <v>21</v>
      </c>
    </row>
    <row r="14587" spans="1:14" x14ac:dyDescent="0.25">
      <c r="A14587" s="1" t="s">
        <v>367</v>
      </c>
      <c r="B14587" s="2" t="s">
        <v>76</v>
      </c>
      <c r="C14587" s="2" t="s">
        <v>77</v>
      </c>
      <c r="D14587" s="2" t="s">
        <v>78</v>
      </c>
      <c r="E14587" s="2" t="s">
        <v>12446</v>
      </c>
      <c r="F14587" s="2">
        <v>31211501</v>
      </c>
      <c r="G14587" s="2" t="s">
        <v>810</v>
      </c>
      <c r="H14587" s="2">
        <v>3</v>
      </c>
      <c r="I14587" s="2">
        <v>4</v>
      </c>
      <c r="J14587" s="2">
        <v>10</v>
      </c>
      <c r="K14587" s="2">
        <v>10</v>
      </c>
      <c r="L14587" s="3">
        <v>966303.8</v>
      </c>
      <c r="M14587" s="2" t="s">
        <v>17383</v>
      </c>
      <c r="N14587" s="4" t="s">
        <v>21</v>
      </c>
    </row>
    <row r="14588" spans="1:14" x14ac:dyDescent="0.25">
      <c r="A14588" s="1" t="s">
        <v>367</v>
      </c>
      <c r="B14588" s="2" t="s">
        <v>76</v>
      </c>
      <c r="C14588" s="2" t="s">
        <v>77</v>
      </c>
      <c r="D14588" s="2" t="s">
        <v>78</v>
      </c>
      <c r="E14588" s="2" t="s">
        <v>12447</v>
      </c>
      <c r="F14588" s="2">
        <v>31211501</v>
      </c>
      <c r="G14588" s="2" t="s">
        <v>810</v>
      </c>
      <c r="H14588" s="2">
        <v>3</v>
      </c>
      <c r="I14588" s="2">
        <v>4</v>
      </c>
      <c r="J14588" s="2">
        <v>10</v>
      </c>
      <c r="K14588" s="2">
        <v>38</v>
      </c>
      <c r="L14588" s="3">
        <v>1734051.34</v>
      </c>
      <c r="M14588" s="2" t="s">
        <v>17383</v>
      </c>
      <c r="N14588" s="4" t="s">
        <v>21</v>
      </c>
    </row>
    <row r="14589" spans="1:14" x14ac:dyDescent="0.25">
      <c r="A14589" s="1" t="s">
        <v>367</v>
      </c>
      <c r="B14589" s="2" t="s">
        <v>76</v>
      </c>
      <c r="C14589" s="2" t="s">
        <v>77</v>
      </c>
      <c r="D14589" s="2" t="s">
        <v>78</v>
      </c>
      <c r="E14589" s="2" t="s">
        <v>12448</v>
      </c>
      <c r="F14589" s="2">
        <v>31211501</v>
      </c>
      <c r="G14589" s="2" t="s">
        <v>810</v>
      </c>
      <c r="H14589" s="2">
        <v>3</v>
      </c>
      <c r="I14589" s="2">
        <v>4</v>
      </c>
      <c r="J14589" s="2">
        <v>10</v>
      </c>
      <c r="K14589" s="2">
        <v>20</v>
      </c>
      <c r="L14589" s="3">
        <v>912658.6</v>
      </c>
      <c r="M14589" s="2" t="s">
        <v>17383</v>
      </c>
      <c r="N14589" s="4" t="s">
        <v>21</v>
      </c>
    </row>
    <row r="14590" spans="1:14" x14ac:dyDescent="0.25">
      <c r="A14590" s="1" t="s">
        <v>367</v>
      </c>
      <c r="B14590" s="2" t="s">
        <v>76</v>
      </c>
      <c r="C14590" s="2" t="s">
        <v>77</v>
      </c>
      <c r="D14590" s="2" t="s">
        <v>78</v>
      </c>
      <c r="E14590" s="2" t="s">
        <v>12449</v>
      </c>
      <c r="F14590" s="2">
        <v>31211501</v>
      </c>
      <c r="G14590" s="2" t="s">
        <v>810</v>
      </c>
      <c r="H14590" s="2">
        <v>3</v>
      </c>
      <c r="I14590" s="2">
        <v>4</v>
      </c>
      <c r="J14590" s="2">
        <v>10</v>
      </c>
      <c r="K14590" s="2">
        <v>17</v>
      </c>
      <c r="L14590" s="3">
        <v>775759.81</v>
      </c>
      <c r="M14590" s="2" t="s">
        <v>17383</v>
      </c>
      <c r="N14590" s="4" t="s">
        <v>21</v>
      </c>
    </row>
    <row r="14591" spans="1:14" x14ac:dyDescent="0.25">
      <c r="A14591" s="1" t="s">
        <v>367</v>
      </c>
      <c r="B14591" s="2" t="s">
        <v>76</v>
      </c>
      <c r="C14591" s="2" t="s">
        <v>77</v>
      </c>
      <c r="D14591" s="2" t="s">
        <v>78</v>
      </c>
      <c r="E14591" s="2" t="s">
        <v>12450</v>
      </c>
      <c r="F14591" s="2">
        <v>31211508</v>
      </c>
      <c r="G14591" s="2" t="s">
        <v>810</v>
      </c>
      <c r="H14591" s="2">
        <v>3</v>
      </c>
      <c r="I14591" s="2">
        <v>4</v>
      </c>
      <c r="J14591" s="2">
        <v>10</v>
      </c>
      <c r="K14591" s="2">
        <v>99</v>
      </c>
      <c r="L14591" s="3">
        <v>7651406.0699999994</v>
      </c>
      <c r="M14591" s="2" t="s">
        <v>17383</v>
      </c>
      <c r="N14591" s="4" t="s">
        <v>21</v>
      </c>
    </row>
    <row r="14592" spans="1:14" x14ac:dyDescent="0.25">
      <c r="A14592" s="1" t="s">
        <v>367</v>
      </c>
      <c r="B14592" s="2" t="s">
        <v>76</v>
      </c>
      <c r="C14592" s="2" t="s">
        <v>77</v>
      </c>
      <c r="D14592" s="2" t="s">
        <v>78</v>
      </c>
      <c r="E14592" s="2" t="s">
        <v>12451</v>
      </c>
      <c r="F14592" s="2">
        <v>31211508</v>
      </c>
      <c r="G14592" s="2" t="s">
        <v>810</v>
      </c>
      <c r="H14592" s="2">
        <v>3</v>
      </c>
      <c r="I14592" s="2">
        <v>4</v>
      </c>
      <c r="J14592" s="2">
        <v>10</v>
      </c>
      <c r="K14592" s="2">
        <v>28</v>
      </c>
      <c r="L14592" s="3">
        <v>2175862.64</v>
      </c>
      <c r="M14592" s="2" t="s">
        <v>17383</v>
      </c>
      <c r="N14592" s="4" t="s">
        <v>21</v>
      </c>
    </row>
    <row r="14593" spans="1:14" x14ac:dyDescent="0.25">
      <c r="A14593" s="1" t="s">
        <v>367</v>
      </c>
      <c r="B14593" s="2" t="s">
        <v>76</v>
      </c>
      <c r="C14593" s="2" t="s">
        <v>77</v>
      </c>
      <c r="D14593" s="2" t="s">
        <v>78</v>
      </c>
      <c r="E14593" s="2" t="s">
        <v>12452</v>
      </c>
      <c r="F14593" s="2">
        <v>31211508</v>
      </c>
      <c r="G14593" s="2" t="s">
        <v>810</v>
      </c>
      <c r="H14593" s="2">
        <v>3</v>
      </c>
      <c r="I14593" s="2">
        <v>4</v>
      </c>
      <c r="J14593" s="2">
        <v>10</v>
      </c>
      <c r="K14593" s="2">
        <v>10</v>
      </c>
      <c r="L14593" s="3">
        <v>481831</v>
      </c>
      <c r="M14593" s="2" t="s">
        <v>17383</v>
      </c>
      <c r="N14593" s="4" t="s">
        <v>21</v>
      </c>
    </row>
    <row r="14594" spans="1:14" x14ac:dyDescent="0.25">
      <c r="A14594" s="1" t="s">
        <v>367</v>
      </c>
      <c r="B14594" s="2" t="s">
        <v>76</v>
      </c>
      <c r="C14594" s="2" t="s">
        <v>77</v>
      </c>
      <c r="D14594" s="2" t="s">
        <v>78</v>
      </c>
      <c r="E14594" s="2" t="s">
        <v>9762</v>
      </c>
      <c r="F14594" s="2">
        <v>31211704</v>
      </c>
      <c r="G14594" s="2" t="s">
        <v>810</v>
      </c>
      <c r="H14594" s="2">
        <v>3</v>
      </c>
      <c r="I14594" s="2">
        <v>4</v>
      </c>
      <c r="J14594" s="2">
        <v>10</v>
      </c>
      <c r="K14594" s="2">
        <v>13</v>
      </c>
      <c r="L14594" s="3">
        <v>804362.65</v>
      </c>
      <c r="M14594" s="2" t="s">
        <v>17383</v>
      </c>
      <c r="N14594" s="4" t="s">
        <v>21</v>
      </c>
    </row>
    <row r="14595" spans="1:14" x14ac:dyDescent="0.25">
      <c r="A14595" s="1" t="s">
        <v>367</v>
      </c>
      <c r="B14595" s="2" t="s">
        <v>76</v>
      </c>
      <c r="C14595" s="2" t="s">
        <v>77</v>
      </c>
      <c r="D14595" s="2" t="s">
        <v>78</v>
      </c>
      <c r="E14595" s="2" t="s">
        <v>12453</v>
      </c>
      <c r="F14595" s="2">
        <v>31211704</v>
      </c>
      <c r="G14595" s="2" t="s">
        <v>810</v>
      </c>
      <c r="H14595" s="2">
        <v>3</v>
      </c>
      <c r="I14595" s="2">
        <v>4</v>
      </c>
      <c r="J14595" s="2">
        <v>10</v>
      </c>
      <c r="K14595" s="2">
        <v>11</v>
      </c>
      <c r="L14595" s="3">
        <v>540656.27</v>
      </c>
      <c r="M14595" s="2" t="s">
        <v>17383</v>
      </c>
      <c r="N14595" s="4" t="s">
        <v>21</v>
      </c>
    </row>
    <row r="14596" spans="1:14" x14ac:dyDescent="0.25">
      <c r="A14596" s="1" t="s">
        <v>367</v>
      </c>
      <c r="B14596" s="2" t="s">
        <v>76</v>
      </c>
      <c r="C14596" s="2" t="s">
        <v>77</v>
      </c>
      <c r="D14596" s="2" t="s">
        <v>78</v>
      </c>
      <c r="E14596" s="2" t="s">
        <v>12454</v>
      </c>
      <c r="F14596" s="2">
        <v>31211706</v>
      </c>
      <c r="G14596" s="2" t="s">
        <v>810</v>
      </c>
      <c r="H14596" s="2">
        <v>3</v>
      </c>
      <c r="I14596" s="2">
        <v>4</v>
      </c>
      <c r="J14596" s="2">
        <v>10</v>
      </c>
      <c r="K14596" s="2">
        <v>13</v>
      </c>
      <c r="L14596" s="3">
        <v>1827734.0899999999</v>
      </c>
      <c r="M14596" s="2" t="s">
        <v>17383</v>
      </c>
      <c r="N14596" s="4" t="s">
        <v>21</v>
      </c>
    </row>
    <row r="14597" spans="1:14" x14ac:dyDescent="0.25">
      <c r="A14597" s="1" t="s">
        <v>367</v>
      </c>
      <c r="B14597" s="2" t="s">
        <v>76</v>
      </c>
      <c r="C14597" s="2" t="s">
        <v>77</v>
      </c>
      <c r="D14597" s="2" t="s">
        <v>78</v>
      </c>
      <c r="E14597" s="2" t="s">
        <v>12455</v>
      </c>
      <c r="F14597" s="2">
        <v>31211706</v>
      </c>
      <c r="G14597" s="2" t="s">
        <v>810</v>
      </c>
      <c r="H14597" s="2">
        <v>3</v>
      </c>
      <c r="I14597" s="2">
        <v>4</v>
      </c>
      <c r="J14597" s="2">
        <v>10</v>
      </c>
      <c r="K14597" s="2">
        <v>13</v>
      </c>
      <c r="L14597" s="3">
        <v>341763.24</v>
      </c>
      <c r="M14597" s="2" t="s">
        <v>17383</v>
      </c>
      <c r="N14597" s="4" t="s">
        <v>21</v>
      </c>
    </row>
    <row r="14598" spans="1:14" x14ac:dyDescent="0.25">
      <c r="A14598" s="1" t="s">
        <v>367</v>
      </c>
      <c r="B14598" s="2" t="s">
        <v>76</v>
      </c>
      <c r="C14598" s="2" t="s">
        <v>77</v>
      </c>
      <c r="D14598" s="2" t="s">
        <v>78</v>
      </c>
      <c r="E14598" s="2" t="s">
        <v>12456</v>
      </c>
      <c r="F14598" s="2">
        <v>31211706</v>
      </c>
      <c r="G14598" s="2" t="s">
        <v>810</v>
      </c>
      <c r="H14598" s="2">
        <v>3</v>
      </c>
      <c r="I14598" s="2">
        <v>4</v>
      </c>
      <c r="J14598" s="2">
        <v>10</v>
      </c>
      <c r="K14598" s="2">
        <v>13</v>
      </c>
      <c r="L14598" s="3">
        <v>341763.24</v>
      </c>
      <c r="M14598" s="2" t="s">
        <v>17383</v>
      </c>
      <c r="N14598" s="4" t="s">
        <v>21</v>
      </c>
    </row>
    <row r="14599" spans="1:14" x14ac:dyDescent="0.25">
      <c r="A14599" s="1" t="s">
        <v>367</v>
      </c>
      <c r="B14599" s="2" t="s">
        <v>76</v>
      </c>
      <c r="C14599" s="2" t="s">
        <v>77</v>
      </c>
      <c r="D14599" s="2" t="s">
        <v>78</v>
      </c>
      <c r="E14599" s="2" t="s">
        <v>12457</v>
      </c>
      <c r="F14599" s="2">
        <v>31211502</v>
      </c>
      <c r="G14599" s="2" t="s">
        <v>810</v>
      </c>
      <c r="H14599" s="2">
        <v>3</v>
      </c>
      <c r="I14599" s="2">
        <v>4</v>
      </c>
      <c r="J14599" s="2">
        <v>10</v>
      </c>
      <c r="K14599" s="2">
        <v>53</v>
      </c>
      <c r="L14599" s="3">
        <v>14581531.719999999</v>
      </c>
      <c r="M14599" s="2" t="s">
        <v>0</v>
      </c>
      <c r="N14599" s="4" t="s">
        <v>21</v>
      </c>
    </row>
    <row r="14600" spans="1:14" x14ac:dyDescent="0.25">
      <c r="A14600" s="1" t="s">
        <v>367</v>
      </c>
      <c r="B14600" s="2" t="s">
        <v>76</v>
      </c>
      <c r="C14600" s="2" t="s">
        <v>77</v>
      </c>
      <c r="D14600" s="2" t="s">
        <v>78</v>
      </c>
      <c r="E14600" s="2" t="s">
        <v>12458</v>
      </c>
      <c r="F14600" s="2">
        <v>31211502</v>
      </c>
      <c r="G14600" s="2" t="s">
        <v>810</v>
      </c>
      <c r="H14600" s="2">
        <v>3</v>
      </c>
      <c r="I14600" s="2">
        <v>4</v>
      </c>
      <c r="J14600" s="2">
        <v>10</v>
      </c>
      <c r="K14600" s="2">
        <v>43</v>
      </c>
      <c r="L14600" s="3">
        <v>9977689.4700000007</v>
      </c>
      <c r="M14600" s="2" t="s">
        <v>0</v>
      </c>
      <c r="N14600" s="4" t="s">
        <v>21</v>
      </c>
    </row>
    <row r="14601" spans="1:14" x14ac:dyDescent="0.25">
      <c r="A14601" s="1" t="s">
        <v>367</v>
      </c>
      <c r="B14601" s="2" t="s">
        <v>76</v>
      </c>
      <c r="C14601" s="2" t="s">
        <v>77</v>
      </c>
      <c r="D14601" s="2" t="s">
        <v>78</v>
      </c>
      <c r="E14601" s="2" t="s">
        <v>12459</v>
      </c>
      <c r="F14601" s="2">
        <v>31211502</v>
      </c>
      <c r="G14601" s="2" t="s">
        <v>810</v>
      </c>
      <c r="H14601" s="2">
        <v>3</v>
      </c>
      <c r="I14601" s="2">
        <v>4</v>
      </c>
      <c r="J14601" s="2">
        <v>10</v>
      </c>
      <c r="K14601" s="2">
        <v>104</v>
      </c>
      <c r="L14601" s="3">
        <v>13250116.880000001</v>
      </c>
      <c r="M14601" s="2" t="s">
        <v>0</v>
      </c>
      <c r="N14601" s="4" t="s">
        <v>21</v>
      </c>
    </row>
    <row r="14602" spans="1:14" x14ac:dyDescent="0.25">
      <c r="A14602" s="1" t="s">
        <v>367</v>
      </c>
      <c r="B14602" s="2" t="s">
        <v>76</v>
      </c>
      <c r="C14602" s="2" t="s">
        <v>77</v>
      </c>
      <c r="D14602" s="2" t="s">
        <v>78</v>
      </c>
      <c r="E14602" s="2" t="s">
        <v>12460</v>
      </c>
      <c r="F14602" s="2">
        <v>31211501</v>
      </c>
      <c r="G14602" s="2" t="s">
        <v>810</v>
      </c>
      <c r="H14602" s="2">
        <v>3</v>
      </c>
      <c r="I14602" s="2">
        <v>4</v>
      </c>
      <c r="J14602" s="2">
        <v>10</v>
      </c>
      <c r="K14602" s="2">
        <v>30</v>
      </c>
      <c r="L14602" s="3">
        <v>5770440.9000000004</v>
      </c>
      <c r="M14602" s="2" t="s">
        <v>0</v>
      </c>
      <c r="N14602" s="4" t="s">
        <v>21</v>
      </c>
    </row>
    <row r="14603" spans="1:14" x14ac:dyDescent="0.25">
      <c r="A14603" s="1" t="s">
        <v>367</v>
      </c>
      <c r="B14603" s="2" t="s">
        <v>76</v>
      </c>
      <c r="C14603" s="2" t="s">
        <v>83</v>
      </c>
      <c r="D14603" s="2" t="s">
        <v>84</v>
      </c>
      <c r="E14603" s="2" t="s">
        <v>12461</v>
      </c>
      <c r="F14603" s="2">
        <v>12161804</v>
      </c>
      <c r="G14603" s="2" t="s">
        <v>810</v>
      </c>
      <c r="H14603" s="2">
        <v>3</v>
      </c>
      <c r="I14603" s="2">
        <v>4</v>
      </c>
      <c r="J14603" s="2">
        <v>10</v>
      </c>
      <c r="K14603" s="2">
        <v>1</v>
      </c>
      <c r="L14603" s="3">
        <v>37148.230000000003</v>
      </c>
      <c r="M14603" s="2" t="s">
        <v>17383</v>
      </c>
      <c r="N14603" s="4" t="s">
        <v>21</v>
      </c>
    </row>
    <row r="14604" spans="1:14" x14ac:dyDescent="0.25">
      <c r="A14604" s="1" t="s">
        <v>367</v>
      </c>
      <c r="B14604" s="2" t="s">
        <v>76</v>
      </c>
      <c r="C14604" s="2" t="s">
        <v>83</v>
      </c>
      <c r="D14604" s="2" t="s">
        <v>84</v>
      </c>
      <c r="E14604" s="2" t="s">
        <v>12462</v>
      </c>
      <c r="F14604" s="2">
        <v>12161804</v>
      </c>
      <c r="G14604" s="2" t="s">
        <v>810</v>
      </c>
      <c r="H14604" s="2">
        <v>3</v>
      </c>
      <c r="I14604" s="2">
        <v>4</v>
      </c>
      <c r="J14604" s="2">
        <v>10</v>
      </c>
      <c r="K14604" s="2">
        <v>1</v>
      </c>
      <c r="L14604" s="3">
        <v>37148.230000000003</v>
      </c>
      <c r="M14604" s="2" t="s">
        <v>17383</v>
      </c>
      <c r="N14604" s="4" t="s">
        <v>21</v>
      </c>
    </row>
    <row r="14605" spans="1:14" x14ac:dyDescent="0.25">
      <c r="A14605" s="1" t="s">
        <v>367</v>
      </c>
      <c r="B14605" s="2" t="s">
        <v>76</v>
      </c>
      <c r="C14605" s="2" t="s">
        <v>83</v>
      </c>
      <c r="D14605" s="2" t="s">
        <v>84</v>
      </c>
      <c r="E14605" s="2" t="s">
        <v>12463</v>
      </c>
      <c r="F14605" s="2">
        <v>31201610</v>
      </c>
      <c r="G14605" s="2" t="s">
        <v>810</v>
      </c>
      <c r="H14605" s="2">
        <v>3</v>
      </c>
      <c r="I14605" s="2">
        <v>4</v>
      </c>
      <c r="J14605" s="2">
        <v>10</v>
      </c>
      <c r="K14605" s="2">
        <v>2</v>
      </c>
      <c r="L14605" s="3">
        <v>108692.22</v>
      </c>
      <c r="M14605" s="2" t="s">
        <v>17383</v>
      </c>
      <c r="N14605" s="4" t="s">
        <v>21</v>
      </c>
    </row>
    <row r="14606" spans="1:14" x14ac:dyDescent="0.25">
      <c r="A14606" s="1" t="s">
        <v>367</v>
      </c>
      <c r="B14606" s="2" t="s">
        <v>76</v>
      </c>
      <c r="C14606" s="2" t="s">
        <v>83</v>
      </c>
      <c r="D14606" s="2" t="s">
        <v>84</v>
      </c>
      <c r="E14606" s="2" t="s">
        <v>12464</v>
      </c>
      <c r="F14606" s="2">
        <v>31201610</v>
      </c>
      <c r="G14606" s="2" t="s">
        <v>810</v>
      </c>
      <c r="H14606" s="2">
        <v>3</v>
      </c>
      <c r="I14606" s="2">
        <v>4</v>
      </c>
      <c r="J14606" s="2">
        <v>10</v>
      </c>
      <c r="K14606" s="2">
        <v>1</v>
      </c>
      <c r="L14606" s="3">
        <v>219455.04</v>
      </c>
      <c r="M14606" s="2" t="s">
        <v>0</v>
      </c>
      <c r="N14606" s="4" t="s">
        <v>21</v>
      </c>
    </row>
    <row r="14607" spans="1:14" x14ac:dyDescent="0.25">
      <c r="A14607" s="1" t="s">
        <v>367</v>
      </c>
      <c r="B14607" s="2" t="s">
        <v>76</v>
      </c>
      <c r="C14607" s="2" t="s">
        <v>83</v>
      </c>
      <c r="D14607" s="2" t="s">
        <v>84</v>
      </c>
      <c r="E14607" s="2" t="s">
        <v>12465</v>
      </c>
      <c r="F14607" s="2">
        <v>31201604</v>
      </c>
      <c r="G14607" s="2" t="s">
        <v>810</v>
      </c>
      <c r="H14607" s="2">
        <v>3</v>
      </c>
      <c r="I14607" s="2">
        <v>4</v>
      </c>
      <c r="J14607" s="2">
        <v>10</v>
      </c>
      <c r="K14607" s="2">
        <v>2</v>
      </c>
      <c r="L14607" s="3">
        <v>20636.98</v>
      </c>
      <c r="M14607" s="2" t="s">
        <v>17383</v>
      </c>
      <c r="N14607" s="4" t="s">
        <v>21</v>
      </c>
    </row>
    <row r="14608" spans="1:14" x14ac:dyDescent="0.25">
      <c r="A14608" s="1" t="s">
        <v>367</v>
      </c>
      <c r="B14608" s="2" t="s">
        <v>76</v>
      </c>
      <c r="C14608" s="2" t="s">
        <v>6181</v>
      </c>
      <c r="D14608" s="2" t="s">
        <v>18018</v>
      </c>
      <c r="E14608" s="2" t="s">
        <v>12466</v>
      </c>
      <c r="F14608" s="2">
        <v>31201603</v>
      </c>
      <c r="G14608" s="2" t="s">
        <v>810</v>
      </c>
      <c r="H14608" s="2">
        <v>3</v>
      </c>
      <c r="I14608" s="2">
        <v>4</v>
      </c>
      <c r="J14608" s="2">
        <v>10</v>
      </c>
      <c r="K14608" s="2">
        <v>3</v>
      </c>
      <c r="L14608" s="3">
        <v>160974.87</v>
      </c>
      <c r="M14608" s="2" t="s">
        <v>0</v>
      </c>
      <c r="N14608" s="4" t="s">
        <v>21</v>
      </c>
    </row>
    <row r="14609" spans="1:14" x14ac:dyDescent="0.25">
      <c r="A14609" s="1" t="s">
        <v>367</v>
      </c>
      <c r="B14609" s="2" t="s">
        <v>76</v>
      </c>
      <c r="C14609" s="2" t="s">
        <v>6181</v>
      </c>
      <c r="D14609" s="2" t="s">
        <v>18018</v>
      </c>
      <c r="E14609" s="2" t="s">
        <v>12467</v>
      </c>
      <c r="F14609" s="2">
        <v>31201603</v>
      </c>
      <c r="G14609" s="2" t="s">
        <v>810</v>
      </c>
      <c r="H14609" s="2">
        <v>3</v>
      </c>
      <c r="I14609" s="2">
        <v>4</v>
      </c>
      <c r="J14609" s="2">
        <v>10</v>
      </c>
      <c r="K14609" s="2">
        <v>3</v>
      </c>
      <c r="L14609" s="3">
        <v>229083.33000000002</v>
      </c>
      <c r="M14609" s="2" t="s">
        <v>0</v>
      </c>
      <c r="N14609" s="4" t="s">
        <v>21</v>
      </c>
    </row>
    <row r="14610" spans="1:14" x14ac:dyDescent="0.25">
      <c r="A14610" s="1" t="s">
        <v>367</v>
      </c>
      <c r="B14610" s="2" t="s">
        <v>76</v>
      </c>
      <c r="C14610" s="2" t="s">
        <v>6181</v>
      </c>
      <c r="D14610" s="2" t="s">
        <v>18018</v>
      </c>
      <c r="E14610" s="2" t="s">
        <v>12468</v>
      </c>
      <c r="F14610" s="2">
        <v>11131504</v>
      </c>
      <c r="G14610" s="2" t="s">
        <v>810</v>
      </c>
      <c r="H14610" s="2">
        <v>3</v>
      </c>
      <c r="I14610" s="2">
        <v>4</v>
      </c>
      <c r="J14610" s="2">
        <v>10</v>
      </c>
      <c r="K14610" s="2">
        <v>2</v>
      </c>
      <c r="L14610" s="3">
        <v>13756.4</v>
      </c>
      <c r="M14610" s="2" t="s">
        <v>0</v>
      </c>
      <c r="N14610" s="4" t="s">
        <v>21</v>
      </c>
    </row>
    <row r="14611" spans="1:14" x14ac:dyDescent="0.25">
      <c r="A14611" s="1" t="s">
        <v>367</v>
      </c>
      <c r="B14611" s="2" t="s">
        <v>86</v>
      </c>
      <c r="C14611" s="2" t="s">
        <v>87</v>
      </c>
      <c r="D14611" s="2" t="s">
        <v>88</v>
      </c>
      <c r="E14611" s="2" t="s">
        <v>12469</v>
      </c>
      <c r="F14611" s="2">
        <v>31151905</v>
      </c>
      <c r="G14611" s="2" t="s">
        <v>810</v>
      </c>
      <c r="H14611" s="2">
        <v>3</v>
      </c>
      <c r="I14611" s="2">
        <v>4</v>
      </c>
      <c r="J14611" s="2">
        <v>10</v>
      </c>
      <c r="K14611" s="2">
        <v>10</v>
      </c>
      <c r="L14611" s="3">
        <v>103184.9</v>
      </c>
      <c r="M14611" s="2" t="s">
        <v>0</v>
      </c>
      <c r="N14611" s="4" t="s">
        <v>21</v>
      </c>
    </row>
    <row r="14612" spans="1:14" x14ac:dyDescent="0.25">
      <c r="A14612" s="1" t="s">
        <v>367</v>
      </c>
      <c r="B14612" s="2" t="s">
        <v>86</v>
      </c>
      <c r="C14612" s="2" t="s">
        <v>87</v>
      </c>
      <c r="D14612" s="2" t="s">
        <v>88</v>
      </c>
      <c r="E14612" s="2" t="s">
        <v>12470</v>
      </c>
      <c r="F14612" s="2">
        <v>31151905</v>
      </c>
      <c r="G14612" s="2" t="s">
        <v>810</v>
      </c>
      <c r="H14612" s="2">
        <v>3</v>
      </c>
      <c r="I14612" s="2">
        <v>4</v>
      </c>
      <c r="J14612" s="2">
        <v>10</v>
      </c>
      <c r="K14612" s="2">
        <v>20</v>
      </c>
      <c r="L14612" s="3">
        <v>481545.4</v>
      </c>
      <c r="M14612" s="2" t="s">
        <v>0</v>
      </c>
      <c r="N14612" s="4" t="s">
        <v>21</v>
      </c>
    </row>
    <row r="14613" spans="1:14" x14ac:dyDescent="0.25">
      <c r="A14613" s="1" t="s">
        <v>367</v>
      </c>
      <c r="B14613" s="2" t="s">
        <v>86</v>
      </c>
      <c r="C14613" s="2" t="s">
        <v>90</v>
      </c>
      <c r="D14613" s="2" t="s">
        <v>91</v>
      </c>
      <c r="E14613" s="2" t="s">
        <v>12471</v>
      </c>
      <c r="F14613" s="2">
        <v>52151606</v>
      </c>
      <c r="G14613" s="2" t="s">
        <v>810</v>
      </c>
      <c r="H14613" s="2">
        <v>3</v>
      </c>
      <c r="I14613" s="2">
        <v>4</v>
      </c>
      <c r="J14613" s="2">
        <v>10</v>
      </c>
      <c r="K14613" s="2">
        <v>1</v>
      </c>
      <c r="L14613" s="3">
        <v>69481.72</v>
      </c>
      <c r="M14613" s="2" t="s">
        <v>0</v>
      </c>
      <c r="N14613" s="4" t="s">
        <v>21</v>
      </c>
    </row>
    <row r="14614" spans="1:14" x14ac:dyDescent="0.25">
      <c r="A14614" s="1" t="s">
        <v>367</v>
      </c>
      <c r="B14614" s="2" t="s">
        <v>1851</v>
      </c>
      <c r="C14614" s="2" t="s">
        <v>1895</v>
      </c>
      <c r="D14614" s="2" t="s">
        <v>17946</v>
      </c>
      <c r="E14614" s="2" t="s">
        <v>12472</v>
      </c>
      <c r="F14614" s="2">
        <v>27111918</v>
      </c>
      <c r="G14614" s="2" t="s">
        <v>810</v>
      </c>
      <c r="H14614" s="2">
        <v>3</v>
      </c>
      <c r="I14614" s="2">
        <v>4</v>
      </c>
      <c r="J14614" s="2">
        <v>10</v>
      </c>
      <c r="K14614" s="2">
        <v>40</v>
      </c>
      <c r="L14614" s="3">
        <v>247615.2</v>
      </c>
      <c r="M14614" s="2" t="s">
        <v>17389</v>
      </c>
      <c r="N14614" s="4" t="s">
        <v>21</v>
      </c>
    </row>
    <row r="14615" spans="1:14" x14ac:dyDescent="0.25">
      <c r="A14615" s="1" t="s">
        <v>367</v>
      </c>
      <c r="B14615" s="2" t="s">
        <v>1851</v>
      </c>
      <c r="C14615" s="2" t="s">
        <v>1895</v>
      </c>
      <c r="D14615" s="2" t="s">
        <v>17946</v>
      </c>
      <c r="E14615" s="2" t="s">
        <v>12473</v>
      </c>
      <c r="F14615" s="2">
        <v>27111908</v>
      </c>
      <c r="G14615" s="2" t="s">
        <v>810</v>
      </c>
      <c r="H14615" s="2">
        <v>3</v>
      </c>
      <c r="I14615" s="2">
        <v>4</v>
      </c>
      <c r="J14615" s="2">
        <v>10</v>
      </c>
      <c r="K14615" s="2">
        <v>1</v>
      </c>
      <c r="L14615" s="3">
        <v>19949.16</v>
      </c>
      <c r="M14615" s="2" t="s">
        <v>0</v>
      </c>
      <c r="N14615" s="4" t="s">
        <v>21</v>
      </c>
    </row>
    <row r="14616" spans="1:14" x14ac:dyDescent="0.25">
      <c r="A14616" s="1" t="s">
        <v>367</v>
      </c>
      <c r="B14616" s="2" t="s">
        <v>103</v>
      </c>
      <c r="C14616" s="2" t="s">
        <v>104</v>
      </c>
      <c r="D14616" s="2" t="s">
        <v>105</v>
      </c>
      <c r="E14616" s="2" t="s">
        <v>12474</v>
      </c>
      <c r="F14616" s="2">
        <v>53141600</v>
      </c>
      <c r="G14616" s="2" t="s">
        <v>810</v>
      </c>
      <c r="H14616" s="2">
        <v>3</v>
      </c>
      <c r="I14616" s="2">
        <v>4</v>
      </c>
      <c r="J14616" s="2">
        <v>10</v>
      </c>
      <c r="K14616" s="2">
        <v>2</v>
      </c>
      <c r="L14616" s="3">
        <v>20636.98</v>
      </c>
      <c r="M14616" s="2" t="s">
        <v>0</v>
      </c>
      <c r="N14616" s="4" t="s">
        <v>21</v>
      </c>
    </row>
    <row r="14617" spans="1:14" x14ac:dyDescent="0.25">
      <c r="A14617" s="1" t="s">
        <v>367</v>
      </c>
      <c r="B14617" s="2" t="s">
        <v>103</v>
      </c>
      <c r="C14617" s="2" t="s">
        <v>104</v>
      </c>
      <c r="D14617" s="2" t="s">
        <v>105</v>
      </c>
      <c r="E14617" s="2" t="s">
        <v>12475</v>
      </c>
      <c r="F14617" s="2">
        <v>31211904</v>
      </c>
      <c r="G14617" s="2" t="s">
        <v>810</v>
      </c>
      <c r="H14617" s="2">
        <v>3</v>
      </c>
      <c r="I14617" s="2">
        <v>4</v>
      </c>
      <c r="J14617" s="2">
        <v>10</v>
      </c>
      <c r="K14617" s="2">
        <v>4</v>
      </c>
      <c r="L14617" s="3">
        <v>12380.76</v>
      </c>
      <c r="M14617" s="2" t="s">
        <v>0</v>
      </c>
      <c r="N14617" s="4" t="s">
        <v>21</v>
      </c>
    </row>
    <row r="14618" spans="1:14" x14ac:dyDescent="0.25">
      <c r="A14618" s="1" t="s">
        <v>367</v>
      </c>
      <c r="B14618" s="2" t="s">
        <v>103</v>
      </c>
      <c r="C14618" s="2" t="s">
        <v>104</v>
      </c>
      <c r="D14618" s="2" t="s">
        <v>105</v>
      </c>
      <c r="E14618" s="2" t="s">
        <v>12476</v>
      </c>
      <c r="F14618" s="2">
        <v>24112401</v>
      </c>
      <c r="G14618" s="2" t="s">
        <v>810</v>
      </c>
      <c r="H14618" s="2">
        <v>3</v>
      </c>
      <c r="I14618" s="2">
        <v>4</v>
      </c>
      <c r="J14618" s="2">
        <v>10</v>
      </c>
      <c r="K14618" s="2">
        <v>1</v>
      </c>
      <c r="L14618" s="3">
        <v>94935.82</v>
      </c>
      <c r="M14618" s="2" t="s">
        <v>0</v>
      </c>
      <c r="N14618" s="4" t="s">
        <v>21</v>
      </c>
    </row>
    <row r="14619" spans="1:14" x14ac:dyDescent="0.25">
      <c r="A14619" s="1" t="s">
        <v>367</v>
      </c>
      <c r="B14619" s="2" t="s">
        <v>103</v>
      </c>
      <c r="C14619" s="2" t="s">
        <v>104</v>
      </c>
      <c r="D14619" s="2" t="s">
        <v>105</v>
      </c>
      <c r="E14619" s="2" t="s">
        <v>12477</v>
      </c>
      <c r="F14619" s="2">
        <v>53141503</v>
      </c>
      <c r="G14619" s="2" t="s">
        <v>810</v>
      </c>
      <c r="H14619" s="2">
        <v>3</v>
      </c>
      <c r="I14619" s="2">
        <v>4</v>
      </c>
      <c r="J14619" s="2">
        <v>10</v>
      </c>
      <c r="K14619" s="2">
        <v>80</v>
      </c>
      <c r="L14619" s="3">
        <v>165076.79999999999</v>
      </c>
      <c r="M14619" s="2" t="s">
        <v>0</v>
      </c>
      <c r="N14619" s="4" t="s">
        <v>21</v>
      </c>
    </row>
    <row r="14620" spans="1:14" x14ac:dyDescent="0.25">
      <c r="A14620" s="1" t="s">
        <v>367</v>
      </c>
      <c r="B14620" s="2" t="s">
        <v>103</v>
      </c>
      <c r="C14620" s="2" t="s">
        <v>104</v>
      </c>
      <c r="D14620" s="2" t="s">
        <v>105</v>
      </c>
      <c r="E14620" s="2" t="s">
        <v>12478</v>
      </c>
      <c r="F14620" s="2">
        <v>53141620</v>
      </c>
      <c r="G14620" s="2" t="s">
        <v>810</v>
      </c>
      <c r="H14620" s="2">
        <v>3</v>
      </c>
      <c r="I14620" s="2">
        <v>4</v>
      </c>
      <c r="J14620" s="2">
        <v>10</v>
      </c>
      <c r="K14620" s="2">
        <v>2</v>
      </c>
      <c r="L14620" s="3">
        <v>10317.299999999999</v>
      </c>
      <c r="M14620" s="2" t="s">
        <v>0</v>
      </c>
      <c r="N14620" s="4" t="s">
        <v>21</v>
      </c>
    </row>
    <row r="14621" spans="1:14" x14ac:dyDescent="0.25">
      <c r="A14621" s="1" t="s">
        <v>367</v>
      </c>
      <c r="B14621" s="2" t="s">
        <v>113</v>
      </c>
      <c r="C14621" s="2" t="s">
        <v>113</v>
      </c>
      <c r="D14621" s="2" t="s">
        <v>114</v>
      </c>
      <c r="E14621" s="2" t="s">
        <v>12479</v>
      </c>
      <c r="F14621" s="2">
        <v>27112142</v>
      </c>
      <c r="G14621" s="2" t="s">
        <v>810</v>
      </c>
      <c r="H14621" s="2">
        <v>3</v>
      </c>
      <c r="I14621" s="2">
        <v>4</v>
      </c>
      <c r="J14621" s="2">
        <v>10</v>
      </c>
      <c r="K14621" s="2">
        <v>1</v>
      </c>
      <c r="L14621" s="3">
        <v>26828.55</v>
      </c>
      <c r="M14621" s="2" t="s">
        <v>0</v>
      </c>
      <c r="N14621" s="4" t="s">
        <v>21</v>
      </c>
    </row>
    <row r="14622" spans="1:14" x14ac:dyDescent="0.25">
      <c r="A14622" s="1" t="s">
        <v>367</v>
      </c>
      <c r="B14622" s="2" t="s">
        <v>113</v>
      </c>
      <c r="C14622" s="2" t="s">
        <v>113</v>
      </c>
      <c r="D14622" s="2" t="s">
        <v>114</v>
      </c>
      <c r="E14622" s="2" t="s">
        <v>12480</v>
      </c>
      <c r="F14622" s="2">
        <v>53141606</v>
      </c>
      <c r="G14622" s="2" t="s">
        <v>810</v>
      </c>
      <c r="H14622" s="2">
        <v>3</v>
      </c>
      <c r="I14622" s="2">
        <v>4</v>
      </c>
      <c r="J14622" s="2">
        <v>10</v>
      </c>
      <c r="K14622" s="2">
        <v>2</v>
      </c>
      <c r="L14622" s="3">
        <v>5502.56</v>
      </c>
      <c r="M14622" s="2" t="s">
        <v>0</v>
      </c>
      <c r="N14622" s="4" t="s">
        <v>21</v>
      </c>
    </row>
    <row r="14623" spans="1:14" x14ac:dyDescent="0.25">
      <c r="A14623" s="1" t="s">
        <v>367</v>
      </c>
      <c r="B14623" s="2" t="s">
        <v>113</v>
      </c>
      <c r="C14623" s="2" t="s">
        <v>113</v>
      </c>
      <c r="D14623" s="2" t="s">
        <v>114</v>
      </c>
      <c r="E14623" s="2" t="s">
        <v>12481</v>
      </c>
      <c r="F14623" s="2">
        <v>23271806</v>
      </c>
      <c r="G14623" s="2" t="s">
        <v>810</v>
      </c>
      <c r="H14623" s="2">
        <v>3</v>
      </c>
      <c r="I14623" s="2">
        <v>4</v>
      </c>
      <c r="J14623" s="2">
        <v>10</v>
      </c>
      <c r="K14623" s="2">
        <v>1</v>
      </c>
      <c r="L14623" s="3">
        <v>91495.53</v>
      </c>
      <c r="M14623" s="2" t="s">
        <v>0</v>
      </c>
      <c r="N14623" s="4" t="s">
        <v>21</v>
      </c>
    </row>
    <row r="14624" spans="1:14" x14ac:dyDescent="0.25">
      <c r="A14624" s="1" t="s">
        <v>367</v>
      </c>
      <c r="B14624" s="2" t="s">
        <v>113</v>
      </c>
      <c r="C14624" s="2" t="s">
        <v>113</v>
      </c>
      <c r="D14624" s="2" t="s">
        <v>114</v>
      </c>
      <c r="E14624" s="2" t="s">
        <v>12482</v>
      </c>
      <c r="F14624" s="2">
        <v>27111901</v>
      </c>
      <c r="G14624" s="2" t="s">
        <v>810</v>
      </c>
      <c r="H14624" s="2">
        <v>3</v>
      </c>
      <c r="I14624" s="2">
        <v>4</v>
      </c>
      <c r="J14624" s="2">
        <v>10</v>
      </c>
      <c r="K14624" s="2">
        <v>1</v>
      </c>
      <c r="L14624" s="3">
        <v>28893.200000000001</v>
      </c>
      <c r="M14624" s="2" t="s">
        <v>0</v>
      </c>
      <c r="N14624" s="4" t="s">
        <v>21</v>
      </c>
    </row>
    <row r="14625" spans="1:14" x14ac:dyDescent="0.25">
      <c r="A14625" s="1" t="s">
        <v>367</v>
      </c>
      <c r="B14625" s="2" t="s">
        <v>113</v>
      </c>
      <c r="C14625" s="2" t="s">
        <v>113</v>
      </c>
      <c r="D14625" s="2" t="s">
        <v>114</v>
      </c>
      <c r="E14625" s="2" t="s">
        <v>12483</v>
      </c>
      <c r="F14625" s="2">
        <v>27111503</v>
      </c>
      <c r="G14625" s="2" t="s">
        <v>810</v>
      </c>
      <c r="H14625" s="2">
        <v>3</v>
      </c>
      <c r="I14625" s="2">
        <v>4</v>
      </c>
      <c r="J14625" s="2">
        <v>10</v>
      </c>
      <c r="K14625" s="2">
        <v>2</v>
      </c>
      <c r="L14625" s="3">
        <v>11005.12</v>
      </c>
      <c r="M14625" s="2" t="s">
        <v>0</v>
      </c>
      <c r="N14625" s="4" t="s">
        <v>21</v>
      </c>
    </row>
    <row r="14626" spans="1:14" x14ac:dyDescent="0.25">
      <c r="A14626" s="1" t="s">
        <v>367</v>
      </c>
      <c r="B14626" s="2" t="s">
        <v>113</v>
      </c>
      <c r="C14626" s="2" t="s">
        <v>113</v>
      </c>
      <c r="D14626" s="2" t="s">
        <v>114</v>
      </c>
      <c r="E14626" s="2" t="s">
        <v>12484</v>
      </c>
      <c r="F14626" s="2">
        <v>27111734</v>
      </c>
      <c r="G14626" s="2" t="s">
        <v>810</v>
      </c>
      <c r="H14626" s="2">
        <v>3</v>
      </c>
      <c r="I14626" s="2">
        <v>4</v>
      </c>
      <c r="J14626" s="2">
        <v>10</v>
      </c>
      <c r="K14626" s="2">
        <v>1</v>
      </c>
      <c r="L14626" s="3">
        <v>6190.38</v>
      </c>
      <c r="M14626" s="2" t="s">
        <v>0</v>
      </c>
      <c r="N14626" s="4" t="s">
        <v>21</v>
      </c>
    </row>
    <row r="14627" spans="1:14" x14ac:dyDescent="0.25">
      <c r="A14627" s="1" t="s">
        <v>367</v>
      </c>
      <c r="B14627" s="2" t="s">
        <v>113</v>
      </c>
      <c r="C14627" s="2" t="s">
        <v>113</v>
      </c>
      <c r="D14627" s="2" t="s">
        <v>114</v>
      </c>
      <c r="E14627" s="2" t="s">
        <v>12485</v>
      </c>
      <c r="F14627" s="2">
        <v>27111734</v>
      </c>
      <c r="G14627" s="2" t="s">
        <v>810</v>
      </c>
      <c r="H14627" s="2">
        <v>3</v>
      </c>
      <c r="I14627" s="2">
        <v>4</v>
      </c>
      <c r="J14627" s="2">
        <v>10</v>
      </c>
      <c r="K14627" s="2">
        <v>1</v>
      </c>
      <c r="L14627" s="3">
        <v>3439.1</v>
      </c>
      <c r="M14627" s="2" t="s">
        <v>0</v>
      </c>
      <c r="N14627" s="4" t="s">
        <v>21</v>
      </c>
    </row>
    <row r="14628" spans="1:14" x14ac:dyDescent="0.25">
      <c r="A14628" s="1" t="s">
        <v>367</v>
      </c>
      <c r="B14628" s="2" t="s">
        <v>113</v>
      </c>
      <c r="C14628" s="2" t="s">
        <v>113</v>
      </c>
      <c r="D14628" s="2" t="s">
        <v>114</v>
      </c>
      <c r="E14628" s="2" t="s">
        <v>12486</v>
      </c>
      <c r="F14628" s="2">
        <v>27111734</v>
      </c>
      <c r="G14628" s="2" t="s">
        <v>810</v>
      </c>
      <c r="H14628" s="2">
        <v>3</v>
      </c>
      <c r="I14628" s="2">
        <v>4</v>
      </c>
      <c r="J14628" s="2">
        <v>10</v>
      </c>
      <c r="K14628" s="2">
        <v>1</v>
      </c>
      <c r="L14628" s="3">
        <v>3439.1</v>
      </c>
      <c r="M14628" s="2" t="s">
        <v>0</v>
      </c>
      <c r="N14628" s="4" t="s">
        <v>21</v>
      </c>
    </row>
    <row r="14629" spans="1:14" x14ac:dyDescent="0.25">
      <c r="A14629" s="1" t="s">
        <v>367</v>
      </c>
      <c r="B14629" s="2" t="s">
        <v>113</v>
      </c>
      <c r="C14629" s="2" t="s">
        <v>113</v>
      </c>
      <c r="D14629" s="2" t="s">
        <v>114</v>
      </c>
      <c r="E14629" s="2" t="s">
        <v>12487</v>
      </c>
      <c r="F14629" s="2">
        <v>53141600</v>
      </c>
      <c r="G14629" s="2" t="s">
        <v>810</v>
      </c>
      <c r="H14629" s="2">
        <v>3</v>
      </c>
      <c r="I14629" s="2">
        <v>4</v>
      </c>
      <c r="J14629" s="2">
        <v>10</v>
      </c>
      <c r="K14629" s="2">
        <v>2</v>
      </c>
      <c r="L14629" s="3">
        <v>8253.84</v>
      </c>
      <c r="M14629" s="2" t="s">
        <v>0</v>
      </c>
      <c r="N14629" s="4" t="s">
        <v>21</v>
      </c>
    </row>
    <row r="14630" spans="1:14" x14ac:dyDescent="0.25">
      <c r="A14630" s="1" t="s">
        <v>367</v>
      </c>
      <c r="B14630" s="2" t="s">
        <v>113</v>
      </c>
      <c r="C14630" s="2" t="s">
        <v>113</v>
      </c>
      <c r="D14630" s="2" t="s">
        <v>114</v>
      </c>
      <c r="E14630" s="2" t="s">
        <v>12488</v>
      </c>
      <c r="F14630" s="2">
        <v>27111707</v>
      </c>
      <c r="G14630" s="2" t="s">
        <v>810</v>
      </c>
      <c r="H14630" s="2">
        <v>3</v>
      </c>
      <c r="I14630" s="2">
        <v>4</v>
      </c>
      <c r="J14630" s="2">
        <v>10</v>
      </c>
      <c r="K14630" s="2">
        <v>1</v>
      </c>
      <c r="L14630" s="3">
        <v>19949.16</v>
      </c>
      <c r="M14630" s="2" t="s">
        <v>0</v>
      </c>
      <c r="N14630" s="4" t="s">
        <v>21</v>
      </c>
    </row>
    <row r="14631" spans="1:14" x14ac:dyDescent="0.25">
      <c r="A14631" s="1" t="s">
        <v>367</v>
      </c>
      <c r="B14631" s="2" t="s">
        <v>113</v>
      </c>
      <c r="C14631" s="2" t="s">
        <v>113</v>
      </c>
      <c r="D14631" s="2" t="s">
        <v>114</v>
      </c>
      <c r="E14631" s="2" t="s">
        <v>12489</v>
      </c>
      <c r="F14631" s="2">
        <v>27111707</v>
      </c>
      <c r="G14631" s="2" t="s">
        <v>810</v>
      </c>
      <c r="H14631" s="2">
        <v>3</v>
      </c>
      <c r="I14631" s="2">
        <v>4</v>
      </c>
      <c r="J14631" s="2">
        <v>10</v>
      </c>
      <c r="K14631" s="2">
        <v>1</v>
      </c>
      <c r="L14631" s="3">
        <v>15821.05</v>
      </c>
      <c r="M14631" s="2" t="s">
        <v>0</v>
      </c>
      <c r="N14631" s="4" t="s">
        <v>21</v>
      </c>
    </row>
    <row r="14632" spans="1:14" x14ac:dyDescent="0.25">
      <c r="A14632" s="1" t="s">
        <v>367</v>
      </c>
      <c r="B14632" s="2" t="s">
        <v>113</v>
      </c>
      <c r="C14632" s="2" t="s">
        <v>113</v>
      </c>
      <c r="D14632" s="2" t="s">
        <v>114</v>
      </c>
      <c r="E14632" s="2" t="s">
        <v>12490</v>
      </c>
      <c r="F14632" s="2">
        <v>27111707</v>
      </c>
      <c r="G14632" s="2" t="s">
        <v>810</v>
      </c>
      <c r="H14632" s="2">
        <v>3</v>
      </c>
      <c r="I14632" s="2">
        <v>4</v>
      </c>
      <c r="J14632" s="2">
        <v>10</v>
      </c>
      <c r="K14632" s="2">
        <v>1</v>
      </c>
      <c r="L14632" s="3">
        <v>19949.16</v>
      </c>
      <c r="M14632" s="2" t="s">
        <v>0</v>
      </c>
      <c r="N14632" s="4" t="s">
        <v>21</v>
      </c>
    </row>
    <row r="14633" spans="1:14" x14ac:dyDescent="0.25">
      <c r="A14633" s="1" t="s">
        <v>367</v>
      </c>
      <c r="B14633" s="2" t="s">
        <v>113</v>
      </c>
      <c r="C14633" s="2" t="s">
        <v>113</v>
      </c>
      <c r="D14633" s="2" t="s">
        <v>114</v>
      </c>
      <c r="E14633" s="2" t="s">
        <v>12491</v>
      </c>
      <c r="F14633" s="2">
        <v>27111707</v>
      </c>
      <c r="G14633" s="2" t="s">
        <v>810</v>
      </c>
      <c r="H14633" s="2">
        <v>3</v>
      </c>
      <c r="I14633" s="2">
        <v>4</v>
      </c>
      <c r="J14633" s="2">
        <v>10</v>
      </c>
      <c r="K14633" s="2">
        <v>1</v>
      </c>
      <c r="L14633" s="3">
        <v>17885.7</v>
      </c>
      <c r="M14633" s="2" t="s">
        <v>0</v>
      </c>
      <c r="N14633" s="4" t="s">
        <v>21</v>
      </c>
    </row>
    <row r="14634" spans="1:14" x14ac:dyDescent="0.25">
      <c r="A14634" s="1" t="s">
        <v>367</v>
      </c>
      <c r="B14634" s="2" t="s">
        <v>113</v>
      </c>
      <c r="C14634" s="2" t="s">
        <v>113</v>
      </c>
      <c r="D14634" s="2" t="s">
        <v>114</v>
      </c>
      <c r="E14634" s="2" t="s">
        <v>12492</v>
      </c>
      <c r="F14634" s="2">
        <v>27111729</v>
      </c>
      <c r="G14634" s="2" t="s">
        <v>810</v>
      </c>
      <c r="H14634" s="2">
        <v>3</v>
      </c>
      <c r="I14634" s="2">
        <v>4</v>
      </c>
      <c r="J14634" s="2">
        <v>10</v>
      </c>
      <c r="K14634" s="2">
        <v>1</v>
      </c>
      <c r="L14634" s="3">
        <v>81177.039999999994</v>
      </c>
      <c r="M14634" s="2" t="s">
        <v>0</v>
      </c>
      <c r="N14634" s="4" t="s">
        <v>21</v>
      </c>
    </row>
    <row r="14635" spans="1:14" x14ac:dyDescent="0.25">
      <c r="A14635" s="1" t="s">
        <v>367</v>
      </c>
      <c r="B14635" s="2" t="s">
        <v>113</v>
      </c>
      <c r="C14635" s="2" t="s">
        <v>113</v>
      </c>
      <c r="D14635" s="2" t="s">
        <v>114</v>
      </c>
      <c r="E14635" s="2" t="s">
        <v>12493</v>
      </c>
      <c r="F14635" s="2">
        <v>27111763</v>
      </c>
      <c r="G14635" s="2" t="s">
        <v>810</v>
      </c>
      <c r="H14635" s="2">
        <v>3</v>
      </c>
      <c r="I14635" s="2">
        <v>4</v>
      </c>
      <c r="J14635" s="2">
        <v>10</v>
      </c>
      <c r="K14635" s="2">
        <v>1</v>
      </c>
      <c r="L14635" s="3">
        <v>38525.06</v>
      </c>
      <c r="M14635" s="2" t="s">
        <v>0</v>
      </c>
      <c r="N14635" s="4" t="s">
        <v>21</v>
      </c>
    </row>
    <row r="14636" spans="1:14" x14ac:dyDescent="0.25">
      <c r="A14636" s="1" t="s">
        <v>367</v>
      </c>
      <c r="B14636" s="2" t="s">
        <v>113</v>
      </c>
      <c r="C14636" s="2" t="s">
        <v>113</v>
      </c>
      <c r="D14636" s="2" t="s">
        <v>114</v>
      </c>
      <c r="E14636" s="2" t="s">
        <v>12494</v>
      </c>
      <c r="F14636" s="2">
        <v>27111707</v>
      </c>
      <c r="G14636" s="2" t="s">
        <v>810</v>
      </c>
      <c r="H14636" s="2">
        <v>3</v>
      </c>
      <c r="I14636" s="2">
        <v>4</v>
      </c>
      <c r="J14636" s="2">
        <v>10</v>
      </c>
      <c r="K14636" s="2">
        <v>1</v>
      </c>
      <c r="L14636" s="3">
        <v>28205.38</v>
      </c>
      <c r="M14636" s="2" t="s">
        <v>0</v>
      </c>
      <c r="N14636" s="4" t="s">
        <v>21</v>
      </c>
    </row>
    <row r="14637" spans="1:14" x14ac:dyDescent="0.25">
      <c r="A14637" s="1" t="s">
        <v>367</v>
      </c>
      <c r="B14637" s="2" t="s">
        <v>113</v>
      </c>
      <c r="C14637" s="2" t="s">
        <v>113</v>
      </c>
      <c r="D14637" s="2" t="s">
        <v>114</v>
      </c>
      <c r="E14637" s="2" t="s">
        <v>12495</v>
      </c>
      <c r="F14637" s="2">
        <v>27111707</v>
      </c>
      <c r="G14637" s="2" t="s">
        <v>810</v>
      </c>
      <c r="H14637" s="2">
        <v>3</v>
      </c>
      <c r="I14637" s="2">
        <v>4</v>
      </c>
      <c r="J14637" s="2">
        <v>10</v>
      </c>
      <c r="K14637" s="2">
        <v>1</v>
      </c>
      <c r="L14637" s="3">
        <v>3713.99</v>
      </c>
      <c r="M14637" s="2" t="s">
        <v>0</v>
      </c>
      <c r="N14637" s="4" t="s">
        <v>21</v>
      </c>
    </row>
    <row r="14638" spans="1:14" x14ac:dyDescent="0.25">
      <c r="A14638" s="1" t="s">
        <v>367</v>
      </c>
      <c r="B14638" s="2" t="s">
        <v>113</v>
      </c>
      <c r="C14638" s="2" t="s">
        <v>113</v>
      </c>
      <c r="D14638" s="2" t="s">
        <v>114</v>
      </c>
      <c r="E14638" s="2" t="s">
        <v>12496</v>
      </c>
      <c r="F14638" s="2">
        <v>27111707</v>
      </c>
      <c r="G14638" s="2" t="s">
        <v>810</v>
      </c>
      <c r="H14638" s="2">
        <v>3</v>
      </c>
      <c r="I14638" s="2">
        <v>4</v>
      </c>
      <c r="J14638" s="2">
        <v>10</v>
      </c>
      <c r="K14638" s="2">
        <v>1</v>
      </c>
      <c r="L14638" s="3">
        <v>21052.29</v>
      </c>
      <c r="M14638" s="2" t="s">
        <v>0</v>
      </c>
      <c r="N14638" s="4" t="s">
        <v>21</v>
      </c>
    </row>
    <row r="14639" spans="1:14" x14ac:dyDescent="0.25">
      <c r="A14639" s="1" t="s">
        <v>367</v>
      </c>
      <c r="B14639" s="2" t="s">
        <v>113</v>
      </c>
      <c r="C14639" s="2" t="s">
        <v>113</v>
      </c>
      <c r="D14639" s="2" t="s">
        <v>114</v>
      </c>
      <c r="E14639" s="2" t="s">
        <v>12497</v>
      </c>
      <c r="F14639" s="2">
        <v>27111702</v>
      </c>
      <c r="G14639" s="2" t="s">
        <v>810</v>
      </c>
      <c r="H14639" s="2">
        <v>3</v>
      </c>
      <c r="I14639" s="2">
        <v>4</v>
      </c>
      <c r="J14639" s="2">
        <v>10</v>
      </c>
      <c r="K14639" s="2">
        <v>1</v>
      </c>
      <c r="L14639" s="3">
        <v>87368.61</v>
      </c>
      <c r="M14639" s="2" t="s">
        <v>0</v>
      </c>
      <c r="N14639" s="4" t="s">
        <v>21</v>
      </c>
    </row>
    <row r="14640" spans="1:14" x14ac:dyDescent="0.25">
      <c r="A14640" s="1" t="s">
        <v>367</v>
      </c>
      <c r="B14640" s="2" t="s">
        <v>113</v>
      </c>
      <c r="C14640" s="2" t="s">
        <v>113</v>
      </c>
      <c r="D14640" s="2" t="s">
        <v>114</v>
      </c>
      <c r="E14640" s="2" t="s">
        <v>12498</v>
      </c>
      <c r="F14640" s="2">
        <v>27111536</v>
      </c>
      <c r="G14640" s="2" t="s">
        <v>810</v>
      </c>
      <c r="H14640" s="2">
        <v>3</v>
      </c>
      <c r="I14640" s="2">
        <v>4</v>
      </c>
      <c r="J14640" s="2">
        <v>10</v>
      </c>
      <c r="K14640" s="2">
        <v>1</v>
      </c>
      <c r="L14640" s="3">
        <v>186433.73</v>
      </c>
      <c r="M14640" s="2" t="s">
        <v>0</v>
      </c>
      <c r="N14640" s="4" t="s">
        <v>21</v>
      </c>
    </row>
    <row r="14641" spans="1:14" x14ac:dyDescent="0.25">
      <c r="A14641" s="1" t="s">
        <v>367</v>
      </c>
      <c r="B14641" s="2" t="s">
        <v>113</v>
      </c>
      <c r="C14641" s="2" t="s">
        <v>113</v>
      </c>
      <c r="D14641" s="2" t="s">
        <v>114</v>
      </c>
      <c r="E14641" s="2" t="s">
        <v>12499</v>
      </c>
      <c r="F14641" s="2">
        <v>31162801</v>
      </c>
      <c r="G14641" s="2" t="s">
        <v>810</v>
      </c>
      <c r="H14641" s="2">
        <v>3</v>
      </c>
      <c r="I14641" s="2">
        <v>4</v>
      </c>
      <c r="J14641" s="2">
        <v>10</v>
      </c>
      <c r="K14641" s="2">
        <v>4</v>
      </c>
      <c r="L14641" s="3">
        <v>13708.8</v>
      </c>
      <c r="M14641" s="2" t="s">
        <v>0</v>
      </c>
      <c r="N14641" s="4" t="s">
        <v>21</v>
      </c>
    </row>
    <row r="14642" spans="1:14" x14ac:dyDescent="0.25">
      <c r="A14642" s="1" t="s">
        <v>367</v>
      </c>
      <c r="B14642" s="2" t="s">
        <v>113</v>
      </c>
      <c r="C14642" s="2" t="s">
        <v>113</v>
      </c>
      <c r="D14642" s="2" t="s">
        <v>114</v>
      </c>
      <c r="E14642" s="2" t="s">
        <v>12500</v>
      </c>
      <c r="F14642" s="2">
        <v>27111602</v>
      </c>
      <c r="G14642" s="2" t="s">
        <v>810</v>
      </c>
      <c r="H14642" s="2">
        <v>3</v>
      </c>
      <c r="I14642" s="2">
        <v>4</v>
      </c>
      <c r="J14642" s="2">
        <v>10</v>
      </c>
      <c r="K14642" s="2">
        <v>1</v>
      </c>
      <c r="L14642" s="3">
        <v>16510.060000000001</v>
      </c>
      <c r="M14642" s="2" t="s">
        <v>0</v>
      </c>
      <c r="N14642" s="4" t="s">
        <v>21</v>
      </c>
    </row>
    <row r="14643" spans="1:14" x14ac:dyDescent="0.25">
      <c r="A14643" s="1" t="s">
        <v>367</v>
      </c>
      <c r="B14643" s="2" t="s">
        <v>113</v>
      </c>
      <c r="C14643" s="2" t="s">
        <v>113</v>
      </c>
      <c r="D14643" s="2" t="s">
        <v>114</v>
      </c>
      <c r="E14643" s="2" t="s">
        <v>12501</v>
      </c>
      <c r="F14643" s="2">
        <v>27111602</v>
      </c>
      <c r="G14643" s="2" t="s">
        <v>810</v>
      </c>
      <c r="H14643" s="2">
        <v>3</v>
      </c>
      <c r="I14643" s="2">
        <v>4</v>
      </c>
      <c r="J14643" s="2">
        <v>10</v>
      </c>
      <c r="K14643" s="2">
        <v>2</v>
      </c>
      <c r="L14643" s="3">
        <v>12656.84</v>
      </c>
      <c r="M14643" s="2" t="s">
        <v>0</v>
      </c>
      <c r="N14643" s="4" t="s">
        <v>21</v>
      </c>
    </row>
    <row r="14644" spans="1:14" x14ac:dyDescent="0.25">
      <c r="A14644" s="1" t="s">
        <v>367</v>
      </c>
      <c r="B14644" s="2" t="s">
        <v>113</v>
      </c>
      <c r="C14644" s="2" t="s">
        <v>113</v>
      </c>
      <c r="D14644" s="2" t="s">
        <v>114</v>
      </c>
      <c r="E14644" s="2" t="s">
        <v>12502</v>
      </c>
      <c r="F14644" s="2">
        <v>53141605</v>
      </c>
      <c r="G14644" s="2" t="s">
        <v>810</v>
      </c>
      <c r="H14644" s="2">
        <v>3</v>
      </c>
      <c r="I14644" s="2">
        <v>4</v>
      </c>
      <c r="J14644" s="2">
        <v>10</v>
      </c>
      <c r="K14644" s="2">
        <v>4</v>
      </c>
      <c r="L14644" s="3">
        <v>19258.96</v>
      </c>
      <c r="M14644" s="2" t="s">
        <v>0</v>
      </c>
      <c r="N14644" s="4" t="s">
        <v>21</v>
      </c>
    </row>
    <row r="14645" spans="1:14" x14ac:dyDescent="0.25">
      <c r="A14645" s="1" t="s">
        <v>367</v>
      </c>
      <c r="B14645" s="2" t="s">
        <v>113</v>
      </c>
      <c r="C14645" s="2" t="s">
        <v>113</v>
      </c>
      <c r="D14645" s="2" t="s">
        <v>114</v>
      </c>
      <c r="E14645" s="2" t="s">
        <v>12503</v>
      </c>
      <c r="F14645" s="2">
        <v>27112105</v>
      </c>
      <c r="G14645" s="2" t="s">
        <v>810</v>
      </c>
      <c r="H14645" s="2">
        <v>3</v>
      </c>
      <c r="I14645" s="2">
        <v>4</v>
      </c>
      <c r="J14645" s="2">
        <v>10</v>
      </c>
      <c r="K14645" s="2">
        <v>1</v>
      </c>
      <c r="L14645" s="3">
        <v>24765.09</v>
      </c>
      <c r="M14645" s="2" t="s">
        <v>0</v>
      </c>
      <c r="N14645" s="4" t="s">
        <v>21</v>
      </c>
    </row>
    <row r="14646" spans="1:14" x14ac:dyDescent="0.25">
      <c r="A14646" s="1" t="s">
        <v>367</v>
      </c>
      <c r="B14646" s="2" t="s">
        <v>113</v>
      </c>
      <c r="C14646" s="2" t="s">
        <v>113</v>
      </c>
      <c r="D14646" s="2" t="s">
        <v>114</v>
      </c>
      <c r="E14646" s="2" t="s">
        <v>12504</v>
      </c>
      <c r="F14646" s="2">
        <v>31162011</v>
      </c>
      <c r="G14646" s="2" t="s">
        <v>810</v>
      </c>
      <c r="H14646" s="2">
        <v>3</v>
      </c>
      <c r="I14646" s="2">
        <v>4</v>
      </c>
      <c r="J14646" s="2">
        <v>10</v>
      </c>
      <c r="K14646" s="2">
        <v>6</v>
      </c>
      <c r="L14646" s="3">
        <v>28888.44</v>
      </c>
      <c r="M14646" s="2" t="s">
        <v>0</v>
      </c>
      <c r="N14646" s="4" t="s">
        <v>21</v>
      </c>
    </row>
    <row r="14647" spans="1:14" x14ac:dyDescent="0.25">
      <c r="A14647" s="1" t="s">
        <v>367</v>
      </c>
      <c r="B14647" s="2" t="s">
        <v>113</v>
      </c>
      <c r="C14647" s="2" t="s">
        <v>113</v>
      </c>
      <c r="D14647" s="2" t="s">
        <v>114</v>
      </c>
      <c r="E14647" s="2" t="s">
        <v>12505</v>
      </c>
      <c r="F14647" s="2">
        <v>31162011</v>
      </c>
      <c r="G14647" s="2" t="s">
        <v>810</v>
      </c>
      <c r="H14647" s="2">
        <v>3</v>
      </c>
      <c r="I14647" s="2">
        <v>4</v>
      </c>
      <c r="J14647" s="2">
        <v>10</v>
      </c>
      <c r="K14647" s="2">
        <v>6</v>
      </c>
      <c r="L14647" s="3">
        <v>28888.44</v>
      </c>
      <c r="M14647" s="2" t="s">
        <v>0</v>
      </c>
      <c r="N14647" s="4" t="s">
        <v>21</v>
      </c>
    </row>
    <row r="14648" spans="1:14" x14ac:dyDescent="0.25">
      <c r="A14648" s="1" t="s">
        <v>367</v>
      </c>
      <c r="B14648" s="2" t="s">
        <v>113</v>
      </c>
      <c r="C14648" s="2" t="s">
        <v>113</v>
      </c>
      <c r="D14648" s="2" t="s">
        <v>114</v>
      </c>
      <c r="E14648" s="2" t="s">
        <v>12506</v>
      </c>
      <c r="F14648" s="2">
        <v>31162000</v>
      </c>
      <c r="G14648" s="2" t="s">
        <v>810</v>
      </c>
      <c r="H14648" s="2">
        <v>3</v>
      </c>
      <c r="I14648" s="2">
        <v>4</v>
      </c>
      <c r="J14648" s="2">
        <v>10</v>
      </c>
      <c r="K14648" s="2">
        <v>5</v>
      </c>
      <c r="L14648" s="3">
        <v>44708.3</v>
      </c>
      <c r="M14648" s="2" t="s">
        <v>0</v>
      </c>
      <c r="N14648" s="4" t="s">
        <v>21</v>
      </c>
    </row>
    <row r="14649" spans="1:14" x14ac:dyDescent="0.25">
      <c r="A14649" s="1" t="s">
        <v>367</v>
      </c>
      <c r="B14649" s="2" t="s">
        <v>113</v>
      </c>
      <c r="C14649" s="2" t="s">
        <v>113</v>
      </c>
      <c r="D14649" s="2" t="s">
        <v>114</v>
      </c>
      <c r="E14649" s="2" t="s">
        <v>12507</v>
      </c>
      <c r="F14649" s="2">
        <v>31162000</v>
      </c>
      <c r="G14649" s="2" t="s">
        <v>810</v>
      </c>
      <c r="H14649" s="2">
        <v>3</v>
      </c>
      <c r="I14649" s="2">
        <v>4</v>
      </c>
      <c r="J14649" s="2">
        <v>10</v>
      </c>
      <c r="K14649" s="2">
        <v>3</v>
      </c>
      <c r="L14649" s="3">
        <v>30955.47</v>
      </c>
      <c r="M14649" s="2" t="s">
        <v>0</v>
      </c>
      <c r="N14649" s="4" t="s">
        <v>21</v>
      </c>
    </row>
    <row r="14650" spans="1:14" x14ac:dyDescent="0.25">
      <c r="A14650" s="1" t="s">
        <v>367</v>
      </c>
      <c r="B14650" s="2" t="s">
        <v>113</v>
      </c>
      <c r="C14650" s="2" t="s">
        <v>113</v>
      </c>
      <c r="D14650" s="2" t="s">
        <v>114</v>
      </c>
      <c r="E14650" s="2" t="s">
        <v>12508</v>
      </c>
      <c r="F14650" s="2">
        <v>27112104</v>
      </c>
      <c r="G14650" s="2" t="s">
        <v>810</v>
      </c>
      <c r="H14650" s="2">
        <v>3</v>
      </c>
      <c r="I14650" s="2">
        <v>4</v>
      </c>
      <c r="J14650" s="2">
        <v>10</v>
      </c>
      <c r="K14650" s="2">
        <v>1</v>
      </c>
      <c r="L14650" s="3">
        <v>13757.59</v>
      </c>
      <c r="M14650" s="2" t="s">
        <v>0</v>
      </c>
      <c r="N14650" s="4" t="s">
        <v>21</v>
      </c>
    </row>
    <row r="14651" spans="1:14" x14ac:dyDescent="0.25">
      <c r="A14651" s="1" t="s">
        <v>367</v>
      </c>
      <c r="B14651" s="2" t="s">
        <v>113</v>
      </c>
      <c r="C14651" s="2" t="s">
        <v>113</v>
      </c>
      <c r="D14651" s="2" t="s">
        <v>114</v>
      </c>
      <c r="E14651" s="2" t="s">
        <v>12509</v>
      </c>
      <c r="F14651" s="2">
        <v>44121618</v>
      </c>
      <c r="G14651" s="2" t="s">
        <v>810</v>
      </c>
      <c r="H14651" s="2">
        <v>3</v>
      </c>
      <c r="I14651" s="2">
        <v>4</v>
      </c>
      <c r="J14651" s="2">
        <v>10</v>
      </c>
      <c r="K14651" s="2">
        <v>1</v>
      </c>
      <c r="L14651" s="3">
        <v>28893.200000000001</v>
      </c>
      <c r="M14651" s="2" t="s">
        <v>0</v>
      </c>
      <c r="N14651" s="4" t="s">
        <v>21</v>
      </c>
    </row>
    <row r="14652" spans="1:14" x14ac:dyDescent="0.25">
      <c r="A14652" s="1" t="s">
        <v>367</v>
      </c>
      <c r="B14652" s="2" t="s">
        <v>113</v>
      </c>
      <c r="C14652" s="2" t="s">
        <v>113</v>
      </c>
      <c r="D14652" s="2" t="s">
        <v>114</v>
      </c>
      <c r="E14652" s="2" t="s">
        <v>12510</v>
      </c>
      <c r="F14652" s="2">
        <v>44121618</v>
      </c>
      <c r="G14652" s="2" t="s">
        <v>810</v>
      </c>
      <c r="H14652" s="2">
        <v>3</v>
      </c>
      <c r="I14652" s="2">
        <v>4</v>
      </c>
      <c r="J14652" s="2">
        <v>10</v>
      </c>
      <c r="K14652" s="2">
        <v>1</v>
      </c>
      <c r="L14652" s="3">
        <v>39212.879999999997</v>
      </c>
      <c r="M14652" s="2" t="s">
        <v>0</v>
      </c>
      <c r="N14652" s="4" t="s">
        <v>21</v>
      </c>
    </row>
    <row r="14653" spans="1:14" x14ac:dyDescent="0.25">
      <c r="A14653" s="1" t="s">
        <v>367</v>
      </c>
      <c r="B14653" s="2" t="s">
        <v>253</v>
      </c>
      <c r="C14653" s="2" t="s">
        <v>254</v>
      </c>
      <c r="D14653" s="2" t="s">
        <v>255</v>
      </c>
      <c r="E14653" s="2" t="s">
        <v>12511</v>
      </c>
      <c r="F14653" s="2">
        <v>23121604</v>
      </c>
      <c r="G14653" s="2" t="s">
        <v>810</v>
      </c>
      <c r="H14653" s="2">
        <v>3</v>
      </c>
      <c r="I14653" s="2">
        <v>4</v>
      </c>
      <c r="J14653" s="2">
        <v>10</v>
      </c>
      <c r="K14653" s="2">
        <v>1</v>
      </c>
      <c r="L14653" s="3">
        <v>251100.71</v>
      </c>
      <c r="M14653" s="2" t="s">
        <v>0</v>
      </c>
      <c r="N14653" s="4" t="s">
        <v>21</v>
      </c>
    </row>
    <row r="14654" spans="1:14" x14ac:dyDescent="0.25">
      <c r="A14654" s="1" t="s">
        <v>367</v>
      </c>
      <c r="B14654" s="2" t="s">
        <v>624</v>
      </c>
      <c r="C14654" s="2" t="s">
        <v>2386</v>
      </c>
      <c r="D14654" s="2" t="s">
        <v>17952</v>
      </c>
      <c r="E14654" s="2" t="s">
        <v>12512</v>
      </c>
      <c r="F14654" s="2">
        <v>23101502</v>
      </c>
      <c r="G14654" s="2" t="s">
        <v>810</v>
      </c>
      <c r="H14654" s="2">
        <v>3</v>
      </c>
      <c r="I14654" s="2">
        <v>4</v>
      </c>
      <c r="J14654" s="2">
        <v>10</v>
      </c>
      <c r="K14654" s="2">
        <v>1</v>
      </c>
      <c r="L14654" s="3">
        <v>178938.75</v>
      </c>
      <c r="M14654" s="2" t="s">
        <v>0</v>
      </c>
      <c r="N14654" s="4" t="s">
        <v>21</v>
      </c>
    </row>
    <row r="14655" spans="1:14" x14ac:dyDescent="0.25">
      <c r="A14655" s="1" t="s">
        <v>367</v>
      </c>
      <c r="B14655" s="2" t="s">
        <v>624</v>
      </c>
      <c r="C14655" s="2" t="s">
        <v>2386</v>
      </c>
      <c r="D14655" s="2" t="s">
        <v>17952</v>
      </c>
      <c r="E14655" s="2" t="s">
        <v>12513</v>
      </c>
      <c r="F14655" s="2">
        <v>23121601</v>
      </c>
      <c r="G14655" s="2" t="s">
        <v>810</v>
      </c>
      <c r="H14655" s="2">
        <v>3</v>
      </c>
      <c r="I14655" s="2">
        <v>4</v>
      </c>
      <c r="J14655" s="2">
        <v>10</v>
      </c>
      <c r="K14655" s="2">
        <v>1</v>
      </c>
      <c r="L14655" s="3">
        <v>96311.46</v>
      </c>
      <c r="M14655" s="2" t="s">
        <v>0</v>
      </c>
      <c r="N14655" s="4" t="s">
        <v>21</v>
      </c>
    </row>
    <row r="14656" spans="1:14" x14ac:dyDescent="0.25">
      <c r="A14656" s="1" t="s">
        <v>367</v>
      </c>
      <c r="B14656" s="2" t="s">
        <v>497</v>
      </c>
      <c r="C14656" s="2" t="s">
        <v>498</v>
      </c>
      <c r="D14656" s="2" t="s">
        <v>17879</v>
      </c>
      <c r="E14656" s="2" t="s">
        <v>12514</v>
      </c>
      <c r="F14656" s="2">
        <v>27111801</v>
      </c>
      <c r="G14656" s="2" t="s">
        <v>810</v>
      </c>
      <c r="H14656" s="2">
        <v>3</v>
      </c>
      <c r="I14656" s="2">
        <v>4</v>
      </c>
      <c r="J14656" s="2">
        <v>10</v>
      </c>
      <c r="K14656" s="2">
        <v>2</v>
      </c>
      <c r="L14656" s="3">
        <v>4126.92</v>
      </c>
      <c r="M14656" s="2" t="s">
        <v>0</v>
      </c>
      <c r="N14656" s="4" t="s">
        <v>21</v>
      </c>
    </row>
    <row r="14657" spans="1:14" x14ac:dyDescent="0.25">
      <c r="A14657" s="1" t="s">
        <v>367</v>
      </c>
      <c r="B14657" s="2" t="s">
        <v>340</v>
      </c>
      <c r="C14657" s="2" t="s">
        <v>341</v>
      </c>
      <c r="D14657" s="2" t="s">
        <v>342</v>
      </c>
      <c r="E14657" s="2" t="s">
        <v>12515</v>
      </c>
      <c r="F14657" s="2">
        <v>86111604</v>
      </c>
      <c r="G14657" s="2" t="s">
        <v>496</v>
      </c>
      <c r="H14657" s="2">
        <v>3</v>
      </c>
      <c r="I14657" s="2">
        <v>6</v>
      </c>
      <c r="J14657" s="2">
        <v>10</v>
      </c>
      <c r="K14657" s="2">
        <v>1</v>
      </c>
      <c r="L14657" s="3">
        <v>46033300</v>
      </c>
      <c r="M14657" s="2" t="s">
        <v>20</v>
      </c>
      <c r="N14657" s="4" t="s">
        <v>21</v>
      </c>
    </row>
    <row r="14658" spans="1:14" x14ac:dyDescent="0.25">
      <c r="A14658" s="1" t="s">
        <v>367</v>
      </c>
      <c r="B14658" s="2" t="s">
        <v>278</v>
      </c>
      <c r="C14658" s="2" t="s">
        <v>2762</v>
      </c>
      <c r="D14658" s="2" t="s">
        <v>17975</v>
      </c>
      <c r="E14658" s="2" t="s">
        <v>12516</v>
      </c>
      <c r="F14658" s="2">
        <v>81102300</v>
      </c>
      <c r="G14658" s="2" t="s">
        <v>12517</v>
      </c>
      <c r="H14658" s="2">
        <v>5</v>
      </c>
      <c r="I14658" s="2">
        <v>4</v>
      </c>
      <c r="J14658" s="2">
        <v>10</v>
      </c>
      <c r="K14658" s="2">
        <v>1</v>
      </c>
      <c r="L14658" s="3">
        <v>119000000</v>
      </c>
      <c r="M14658" s="2" t="s">
        <v>20</v>
      </c>
      <c r="N14658" s="4" t="s">
        <v>21</v>
      </c>
    </row>
    <row r="14659" spans="1:14" x14ac:dyDescent="0.25">
      <c r="A14659" s="1" t="s">
        <v>367</v>
      </c>
      <c r="B14659" s="2" t="s">
        <v>162</v>
      </c>
      <c r="C14659" s="2" t="s">
        <v>567</v>
      </c>
      <c r="D14659" s="2" t="s">
        <v>17885</v>
      </c>
      <c r="E14659" s="2" t="s">
        <v>12518</v>
      </c>
      <c r="F14659" s="2">
        <v>72151800</v>
      </c>
      <c r="G14659" s="2" t="s">
        <v>490</v>
      </c>
      <c r="H14659" s="2">
        <v>4</v>
      </c>
      <c r="I14659" s="2">
        <v>5</v>
      </c>
      <c r="J14659" s="2">
        <v>10</v>
      </c>
      <c r="K14659" s="2">
        <v>1</v>
      </c>
      <c r="L14659" s="3">
        <v>29988000</v>
      </c>
      <c r="M14659" s="2" t="s">
        <v>20</v>
      </c>
      <c r="N14659" s="4" t="s">
        <v>21</v>
      </c>
    </row>
    <row r="14660" spans="1:14" x14ac:dyDescent="0.25">
      <c r="A14660" s="1" t="s">
        <v>367</v>
      </c>
      <c r="B14660" s="2" t="s">
        <v>3136</v>
      </c>
      <c r="C14660" s="2" t="s">
        <v>3136</v>
      </c>
      <c r="D14660" s="2" t="s">
        <v>17993</v>
      </c>
      <c r="E14660" s="2" t="s">
        <v>12519</v>
      </c>
      <c r="F14660" s="2">
        <v>93151510</v>
      </c>
      <c r="G14660" s="2" t="s">
        <v>19</v>
      </c>
      <c r="H14660" s="2">
        <v>3</v>
      </c>
      <c r="I14660" s="2">
        <v>4</v>
      </c>
      <c r="J14660" s="2">
        <v>10</v>
      </c>
      <c r="K14660" s="2">
        <v>1</v>
      </c>
      <c r="L14660" s="3">
        <v>7936071</v>
      </c>
      <c r="M14660" s="2" t="s">
        <v>20</v>
      </c>
      <c r="N14660" s="4" t="s">
        <v>21</v>
      </c>
    </row>
    <row r="14661" spans="1:14" x14ac:dyDescent="0.25">
      <c r="A14661" s="1" t="s">
        <v>367</v>
      </c>
      <c r="B14661" s="2" t="s">
        <v>1032</v>
      </c>
      <c r="C14661" s="2" t="s">
        <v>1032</v>
      </c>
      <c r="D14661" s="2" t="s">
        <v>17923</v>
      </c>
      <c r="E14661" s="2" t="s">
        <v>18800</v>
      </c>
      <c r="F14661" s="2">
        <v>11111701</v>
      </c>
      <c r="G14661" s="2" t="s">
        <v>810</v>
      </c>
      <c r="H14661" s="2">
        <v>3</v>
      </c>
      <c r="I14661" s="2">
        <v>4</v>
      </c>
      <c r="J14661" s="2">
        <v>10</v>
      </c>
      <c r="K14661" s="2">
        <v>5</v>
      </c>
      <c r="L14661" s="3">
        <v>36045.100000000006</v>
      </c>
      <c r="M14661" s="2" t="s">
        <v>0</v>
      </c>
      <c r="N14661" s="4" t="s">
        <v>21</v>
      </c>
    </row>
    <row r="14662" spans="1:14" x14ac:dyDescent="0.25">
      <c r="A14662" s="1" t="s">
        <v>367</v>
      </c>
      <c r="B14662" s="2" t="s">
        <v>1032</v>
      </c>
      <c r="C14662" s="2" t="s">
        <v>1032</v>
      </c>
      <c r="D14662" s="2" t="s">
        <v>17923</v>
      </c>
      <c r="E14662" s="2" t="s">
        <v>18801</v>
      </c>
      <c r="F14662" s="2">
        <v>11111701</v>
      </c>
      <c r="G14662" s="2" t="s">
        <v>810</v>
      </c>
      <c r="H14662" s="2">
        <v>3</v>
      </c>
      <c r="I14662" s="2">
        <v>4</v>
      </c>
      <c r="J14662" s="2">
        <v>10</v>
      </c>
      <c r="K14662" s="2">
        <v>5</v>
      </c>
      <c r="L14662" s="3">
        <v>58464.700000000004</v>
      </c>
      <c r="M14662" s="2" t="s">
        <v>0</v>
      </c>
      <c r="N14662" s="4" t="s">
        <v>21</v>
      </c>
    </row>
    <row r="14663" spans="1:14" x14ac:dyDescent="0.25">
      <c r="A14663" s="1" t="s">
        <v>367</v>
      </c>
      <c r="B14663" s="2" t="s">
        <v>1032</v>
      </c>
      <c r="C14663" s="2" t="s">
        <v>1032</v>
      </c>
      <c r="D14663" s="2" t="s">
        <v>17923</v>
      </c>
      <c r="E14663" s="2" t="s">
        <v>18802</v>
      </c>
      <c r="F14663" s="2">
        <v>11111611</v>
      </c>
      <c r="G14663" s="2" t="s">
        <v>810</v>
      </c>
      <c r="H14663" s="2">
        <v>3</v>
      </c>
      <c r="I14663" s="2">
        <v>4</v>
      </c>
      <c r="J14663" s="2">
        <v>10</v>
      </c>
      <c r="K14663" s="2">
        <v>5</v>
      </c>
      <c r="L14663" s="3">
        <v>61546.8</v>
      </c>
      <c r="M14663" s="2" t="s">
        <v>0</v>
      </c>
      <c r="N14663" s="4" t="s">
        <v>21</v>
      </c>
    </row>
    <row r="14664" spans="1:14" x14ac:dyDescent="0.25">
      <c r="A14664" s="1" t="s">
        <v>367</v>
      </c>
      <c r="B14664" s="2" t="s">
        <v>60</v>
      </c>
      <c r="C14664" s="2" t="s">
        <v>60</v>
      </c>
      <c r="D14664" s="2" t="s">
        <v>61</v>
      </c>
      <c r="E14664" s="2" t="s">
        <v>12520</v>
      </c>
      <c r="F14664" s="2">
        <v>11162114</v>
      </c>
      <c r="G14664" s="2" t="s">
        <v>810</v>
      </c>
      <c r="H14664" s="2">
        <v>3</v>
      </c>
      <c r="I14664" s="2">
        <v>4</v>
      </c>
      <c r="J14664" s="2">
        <v>10</v>
      </c>
      <c r="K14664" s="2">
        <v>4</v>
      </c>
      <c r="L14664" s="3">
        <v>343971.88</v>
      </c>
      <c r="M14664" s="2" t="s">
        <v>0</v>
      </c>
      <c r="N14664" s="4" t="s">
        <v>21</v>
      </c>
    </row>
    <row r="14665" spans="1:14" x14ac:dyDescent="0.25">
      <c r="A14665" s="1" t="s">
        <v>367</v>
      </c>
      <c r="B14665" s="2" t="s">
        <v>60</v>
      </c>
      <c r="C14665" s="2" t="s">
        <v>60</v>
      </c>
      <c r="D14665" s="2" t="s">
        <v>61</v>
      </c>
      <c r="E14665" s="2" t="s">
        <v>12521</v>
      </c>
      <c r="F14665" s="2">
        <v>11162114</v>
      </c>
      <c r="G14665" s="2" t="s">
        <v>810</v>
      </c>
      <c r="H14665" s="2">
        <v>3</v>
      </c>
      <c r="I14665" s="2">
        <v>4</v>
      </c>
      <c r="J14665" s="2">
        <v>10</v>
      </c>
      <c r="K14665" s="2">
        <v>4</v>
      </c>
      <c r="L14665" s="3">
        <v>343971.88</v>
      </c>
      <c r="M14665" s="2" t="s">
        <v>0</v>
      </c>
      <c r="N14665" s="4" t="s">
        <v>21</v>
      </c>
    </row>
    <row r="14666" spans="1:14" x14ac:dyDescent="0.25">
      <c r="A14666" s="1" t="s">
        <v>367</v>
      </c>
      <c r="B14666" s="2" t="s">
        <v>1112</v>
      </c>
      <c r="C14666" s="2" t="s">
        <v>1112</v>
      </c>
      <c r="D14666" s="2" t="s">
        <v>17931</v>
      </c>
      <c r="E14666" s="2" t="s">
        <v>12522</v>
      </c>
      <c r="F14666" s="2">
        <v>11122001</v>
      </c>
      <c r="G14666" s="2" t="s">
        <v>810</v>
      </c>
      <c r="H14666" s="2">
        <v>3</v>
      </c>
      <c r="I14666" s="2">
        <v>4</v>
      </c>
      <c r="J14666" s="2">
        <v>10</v>
      </c>
      <c r="K14666" s="2">
        <v>10</v>
      </c>
      <c r="L14666" s="3">
        <v>218924.3</v>
      </c>
      <c r="M14666" s="2" t="s">
        <v>0</v>
      </c>
      <c r="N14666" s="4" t="s">
        <v>21</v>
      </c>
    </row>
    <row r="14667" spans="1:14" x14ac:dyDescent="0.25">
      <c r="A14667" s="1" t="s">
        <v>367</v>
      </c>
      <c r="B14667" s="2" t="s">
        <v>1112</v>
      </c>
      <c r="C14667" s="2" t="s">
        <v>1112</v>
      </c>
      <c r="D14667" s="2" t="s">
        <v>17931</v>
      </c>
      <c r="E14667" s="2" t="s">
        <v>12523</v>
      </c>
      <c r="F14667" s="2">
        <v>30103605</v>
      </c>
      <c r="G14667" s="2" t="s">
        <v>810</v>
      </c>
      <c r="H14667" s="2">
        <v>3</v>
      </c>
      <c r="I14667" s="2">
        <v>4</v>
      </c>
      <c r="J14667" s="2">
        <v>10</v>
      </c>
      <c r="K14667" s="2">
        <v>10</v>
      </c>
      <c r="L14667" s="3">
        <v>445571.69999999995</v>
      </c>
      <c r="M14667" s="2" t="s">
        <v>0</v>
      </c>
      <c r="N14667" s="4" t="s">
        <v>21</v>
      </c>
    </row>
    <row r="14668" spans="1:14" x14ac:dyDescent="0.25">
      <c r="A14668" s="1" t="s">
        <v>367</v>
      </c>
      <c r="B14668" s="2" t="s">
        <v>1112</v>
      </c>
      <c r="C14668" s="2" t="s">
        <v>1112</v>
      </c>
      <c r="D14668" s="2" t="s">
        <v>17931</v>
      </c>
      <c r="E14668" s="2" t="s">
        <v>12524</v>
      </c>
      <c r="F14668" s="2">
        <v>11122001</v>
      </c>
      <c r="G14668" s="2" t="s">
        <v>810</v>
      </c>
      <c r="H14668" s="2">
        <v>3</v>
      </c>
      <c r="I14668" s="2">
        <v>4</v>
      </c>
      <c r="J14668" s="2">
        <v>10</v>
      </c>
      <c r="K14668" s="2">
        <v>10</v>
      </c>
      <c r="L14668" s="3">
        <v>649775.69999999995</v>
      </c>
      <c r="M14668" s="2" t="s">
        <v>0</v>
      </c>
      <c r="N14668" s="4" t="s">
        <v>21</v>
      </c>
    </row>
    <row r="14669" spans="1:14" x14ac:dyDescent="0.25">
      <c r="A14669" s="1" t="s">
        <v>367</v>
      </c>
      <c r="B14669" s="2" t="s">
        <v>1112</v>
      </c>
      <c r="C14669" s="2" t="s">
        <v>1112</v>
      </c>
      <c r="D14669" s="2" t="s">
        <v>17931</v>
      </c>
      <c r="E14669" s="2" t="s">
        <v>12525</v>
      </c>
      <c r="F14669" s="2">
        <v>11122001</v>
      </c>
      <c r="G14669" s="2" t="s">
        <v>810</v>
      </c>
      <c r="H14669" s="2">
        <v>3</v>
      </c>
      <c r="I14669" s="2">
        <v>4</v>
      </c>
      <c r="J14669" s="2">
        <v>10</v>
      </c>
      <c r="K14669" s="2">
        <v>10</v>
      </c>
      <c r="L14669" s="3">
        <v>799251.60000000009</v>
      </c>
      <c r="M14669" s="2" t="s">
        <v>0</v>
      </c>
      <c r="N14669" s="4" t="s">
        <v>21</v>
      </c>
    </row>
    <row r="14670" spans="1:14" x14ac:dyDescent="0.25">
      <c r="A14670" s="1" t="s">
        <v>367</v>
      </c>
      <c r="B14670" s="2" t="s">
        <v>1112</v>
      </c>
      <c r="C14670" s="2" t="s">
        <v>1112</v>
      </c>
      <c r="D14670" s="2" t="s">
        <v>17931</v>
      </c>
      <c r="E14670" s="2" t="s">
        <v>12526</v>
      </c>
      <c r="F14670" s="2">
        <v>11122001</v>
      </c>
      <c r="G14670" s="2" t="s">
        <v>810</v>
      </c>
      <c r="H14670" s="2">
        <v>3</v>
      </c>
      <c r="I14670" s="2">
        <v>4</v>
      </c>
      <c r="J14670" s="2">
        <v>10</v>
      </c>
      <c r="K14670" s="2">
        <v>10</v>
      </c>
      <c r="L14670" s="3">
        <v>957509.7</v>
      </c>
      <c r="M14670" s="2" t="s">
        <v>0</v>
      </c>
      <c r="N14670" s="4" t="s">
        <v>21</v>
      </c>
    </row>
    <row r="14671" spans="1:14" x14ac:dyDescent="0.25">
      <c r="A14671" s="1" t="s">
        <v>367</v>
      </c>
      <c r="B14671" s="2" t="s">
        <v>1112</v>
      </c>
      <c r="C14671" s="2" t="s">
        <v>1112</v>
      </c>
      <c r="D14671" s="2" t="s">
        <v>17931</v>
      </c>
      <c r="E14671" s="2" t="s">
        <v>12527</v>
      </c>
      <c r="F14671" s="2">
        <v>30103605</v>
      </c>
      <c r="G14671" s="2" t="s">
        <v>810</v>
      </c>
      <c r="H14671" s="2">
        <v>3</v>
      </c>
      <c r="I14671" s="2">
        <v>4</v>
      </c>
      <c r="J14671" s="2">
        <v>10</v>
      </c>
      <c r="K14671" s="2">
        <v>10</v>
      </c>
      <c r="L14671" s="3">
        <v>173621</v>
      </c>
      <c r="M14671" s="2" t="s">
        <v>0</v>
      </c>
      <c r="N14671" s="4" t="s">
        <v>21</v>
      </c>
    </row>
    <row r="14672" spans="1:14" x14ac:dyDescent="0.25">
      <c r="A14672" s="1" t="s">
        <v>367</v>
      </c>
      <c r="B14672" s="2" t="s">
        <v>72</v>
      </c>
      <c r="C14672" s="2" t="s">
        <v>1183</v>
      </c>
      <c r="D14672" s="2" t="s">
        <v>17936</v>
      </c>
      <c r="E14672" s="2" t="s">
        <v>12528</v>
      </c>
      <c r="F14672" s="2">
        <v>12161804</v>
      </c>
      <c r="G14672" s="2" t="s">
        <v>810</v>
      </c>
      <c r="H14672" s="2">
        <v>3</v>
      </c>
      <c r="I14672" s="2">
        <v>4</v>
      </c>
      <c r="J14672" s="2">
        <v>10</v>
      </c>
      <c r="K14672" s="2">
        <v>10</v>
      </c>
      <c r="L14672" s="3">
        <v>588217</v>
      </c>
      <c r="M14672" s="2" t="s">
        <v>0</v>
      </c>
      <c r="N14672" s="4" t="s">
        <v>21</v>
      </c>
    </row>
    <row r="14673" spans="1:14" x14ac:dyDescent="0.25">
      <c r="A14673" s="1" t="s">
        <v>367</v>
      </c>
      <c r="B14673" s="2" t="s">
        <v>76</v>
      </c>
      <c r="C14673" s="2" t="s">
        <v>83</v>
      </c>
      <c r="D14673" s="2" t="s">
        <v>84</v>
      </c>
      <c r="E14673" s="2" t="s">
        <v>12529</v>
      </c>
      <c r="F14673" s="2">
        <v>31211803</v>
      </c>
      <c r="G14673" s="2" t="s">
        <v>810</v>
      </c>
      <c r="H14673" s="2">
        <v>3</v>
      </c>
      <c r="I14673" s="2">
        <v>4</v>
      </c>
      <c r="J14673" s="2">
        <v>10</v>
      </c>
      <c r="K14673" s="2">
        <v>165</v>
      </c>
      <c r="L14673" s="3">
        <v>3800746.95</v>
      </c>
      <c r="M14673" s="2" t="s">
        <v>17383</v>
      </c>
      <c r="N14673" s="4" t="s">
        <v>21</v>
      </c>
    </row>
    <row r="14674" spans="1:14" x14ac:dyDescent="0.25">
      <c r="A14674" s="1" t="s">
        <v>367</v>
      </c>
      <c r="B14674" s="2" t="s">
        <v>76</v>
      </c>
      <c r="C14674" s="2" t="s">
        <v>83</v>
      </c>
      <c r="D14674" s="2" t="s">
        <v>84</v>
      </c>
      <c r="E14674" s="2" t="s">
        <v>12530</v>
      </c>
      <c r="F14674" s="2">
        <v>12163800</v>
      </c>
      <c r="G14674" s="2" t="s">
        <v>810</v>
      </c>
      <c r="H14674" s="2">
        <v>3</v>
      </c>
      <c r="I14674" s="2">
        <v>4</v>
      </c>
      <c r="J14674" s="2">
        <v>10</v>
      </c>
      <c r="K14674" s="2">
        <v>29</v>
      </c>
      <c r="L14674" s="3">
        <v>1043962.01</v>
      </c>
      <c r="M14674" s="2" t="s">
        <v>0</v>
      </c>
      <c r="N14674" s="4" t="s">
        <v>21</v>
      </c>
    </row>
    <row r="14675" spans="1:14" x14ac:dyDescent="0.25">
      <c r="A14675" s="1" t="s">
        <v>367</v>
      </c>
      <c r="B14675" s="2" t="s">
        <v>76</v>
      </c>
      <c r="C14675" s="2" t="s">
        <v>83</v>
      </c>
      <c r="D14675" s="2" t="s">
        <v>84</v>
      </c>
      <c r="E14675" s="2" t="s">
        <v>12531</v>
      </c>
      <c r="F14675" s="2">
        <v>31201610</v>
      </c>
      <c r="G14675" s="2" t="s">
        <v>810</v>
      </c>
      <c r="H14675" s="2">
        <v>3</v>
      </c>
      <c r="I14675" s="2">
        <v>4</v>
      </c>
      <c r="J14675" s="2">
        <v>10</v>
      </c>
      <c r="K14675" s="2">
        <v>10</v>
      </c>
      <c r="L14675" s="3">
        <v>333235.7</v>
      </c>
      <c r="M14675" s="2" t="s">
        <v>17383</v>
      </c>
      <c r="N14675" s="4" t="s">
        <v>21</v>
      </c>
    </row>
    <row r="14676" spans="1:14" x14ac:dyDescent="0.25">
      <c r="A14676" s="1" t="s">
        <v>367</v>
      </c>
      <c r="B14676" s="2" t="s">
        <v>76</v>
      </c>
      <c r="C14676" s="2" t="s">
        <v>83</v>
      </c>
      <c r="D14676" s="2" t="s">
        <v>84</v>
      </c>
      <c r="E14676" s="2" t="s">
        <v>12532</v>
      </c>
      <c r="F14676" s="2">
        <v>31201610</v>
      </c>
      <c r="G14676" s="2" t="s">
        <v>810</v>
      </c>
      <c r="H14676" s="2">
        <v>3</v>
      </c>
      <c r="I14676" s="2">
        <v>4</v>
      </c>
      <c r="J14676" s="2">
        <v>10</v>
      </c>
      <c r="K14676" s="2">
        <v>10</v>
      </c>
      <c r="L14676" s="3">
        <v>588217</v>
      </c>
      <c r="M14676" s="2" t="s">
        <v>17383</v>
      </c>
      <c r="N14676" s="4" t="s">
        <v>21</v>
      </c>
    </row>
    <row r="14677" spans="1:14" x14ac:dyDescent="0.25">
      <c r="A14677" s="1" t="s">
        <v>367</v>
      </c>
      <c r="B14677" s="2" t="s">
        <v>76</v>
      </c>
      <c r="C14677" s="2" t="s">
        <v>83</v>
      </c>
      <c r="D14677" s="2" t="s">
        <v>84</v>
      </c>
      <c r="E14677" s="2" t="s">
        <v>18803</v>
      </c>
      <c r="F14677" s="2">
        <v>12352310</v>
      </c>
      <c r="G14677" s="2" t="s">
        <v>810</v>
      </c>
      <c r="H14677" s="2">
        <v>3</v>
      </c>
      <c r="I14677" s="2">
        <v>4</v>
      </c>
      <c r="J14677" s="2">
        <v>10</v>
      </c>
      <c r="K14677" s="2">
        <v>70</v>
      </c>
      <c r="L14677" s="3">
        <v>1544132.0999999999</v>
      </c>
      <c r="M14677" s="2" t="s">
        <v>0</v>
      </c>
      <c r="N14677" s="4" t="s">
        <v>21</v>
      </c>
    </row>
    <row r="14678" spans="1:14" x14ac:dyDescent="0.25">
      <c r="A14678" s="1" t="s">
        <v>367</v>
      </c>
      <c r="B14678" s="2" t="s">
        <v>76</v>
      </c>
      <c r="C14678" s="2" t="s">
        <v>83</v>
      </c>
      <c r="D14678" s="2" t="s">
        <v>84</v>
      </c>
      <c r="E14678" s="2" t="s">
        <v>18804</v>
      </c>
      <c r="F14678" s="2">
        <v>31201610</v>
      </c>
      <c r="G14678" s="2" t="s">
        <v>810</v>
      </c>
      <c r="H14678" s="2">
        <v>3</v>
      </c>
      <c r="I14678" s="2">
        <v>4</v>
      </c>
      <c r="J14678" s="2">
        <v>10</v>
      </c>
      <c r="K14678" s="2">
        <v>68</v>
      </c>
      <c r="L14678" s="3">
        <v>711448.64</v>
      </c>
      <c r="M14678" s="2" t="s">
        <v>0</v>
      </c>
      <c r="N14678" s="4" t="s">
        <v>21</v>
      </c>
    </row>
    <row r="14679" spans="1:14" x14ac:dyDescent="0.25">
      <c r="A14679" s="1" t="s">
        <v>367</v>
      </c>
      <c r="B14679" s="2" t="s">
        <v>76</v>
      </c>
      <c r="C14679" s="2" t="s">
        <v>83</v>
      </c>
      <c r="D14679" s="2" t="s">
        <v>84</v>
      </c>
      <c r="E14679" s="2" t="s">
        <v>18805</v>
      </c>
      <c r="F14679" s="2">
        <v>31201616</v>
      </c>
      <c r="G14679" s="2" t="s">
        <v>810</v>
      </c>
      <c r="H14679" s="2">
        <v>3</v>
      </c>
      <c r="I14679" s="2">
        <v>4</v>
      </c>
      <c r="J14679" s="2">
        <v>10</v>
      </c>
      <c r="K14679" s="2">
        <v>3</v>
      </c>
      <c r="L14679" s="3">
        <v>126345.87</v>
      </c>
      <c r="M14679" s="2" t="s">
        <v>0</v>
      </c>
      <c r="N14679" s="4" t="s">
        <v>21</v>
      </c>
    </row>
    <row r="14680" spans="1:14" x14ac:dyDescent="0.25">
      <c r="A14680" s="1" t="s">
        <v>367</v>
      </c>
      <c r="B14680" s="2" t="s">
        <v>86</v>
      </c>
      <c r="C14680" s="2" t="s">
        <v>90</v>
      </c>
      <c r="D14680" s="2" t="s">
        <v>91</v>
      </c>
      <c r="E14680" s="2" t="s">
        <v>12533</v>
      </c>
      <c r="F14680" s="2">
        <v>40142008</v>
      </c>
      <c r="G14680" s="2" t="s">
        <v>810</v>
      </c>
      <c r="H14680" s="2">
        <v>3</v>
      </c>
      <c r="I14680" s="2">
        <v>4</v>
      </c>
      <c r="J14680" s="2">
        <v>10</v>
      </c>
      <c r="K14680" s="2">
        <v>22</v>
      </c>
      <c r="L14680" s="3">
        <v>69612.62</v>
      </c>
      <c r="M14680" s="2" t="s">
        <v>0</v>
      </c>
      <c r="N14680" s="4" t="s">
        <v>21</v>
      </c>
    </row>
    <row r="14681" spans="1:14" x14ac:dyDescent="0.25">
      <c r="A14681" s="1" t="s">
        <v>367</v>
      </c>
      <c r="B14681" s="2" t="s">
        <v>86</v>
      </c>
      <c r="C14681" s="2" t="s">
        <v>90</v>
      </c>
      <c r="D14681" s="2" t="s">
        <v>91</v>
      </c>
      <c r="E14681" s="2" t="s">
        <v>12534</v>
      </c>
      <c r="F14681" s="2">
        <v>40171708</v>
      </c>
      <c r="G14681" s="2" t="s">
        <v>810</v>
      </c>
      <c r="H14681" s="2">
        <v>3</v>
      </c>
      <c r="I14681" s="2">
        <v>4</v>
      </c>
      <c r="J14681" s="2">
        <v>10</v>
      </c>
      <c r="K14681" s="2">
        <v>10</v>
      </c>
      <c r="L14681" s="3">
        <v>10531.5</v>
      </c>
      <c r="M14681" s="2" t="s">
        <v>0</v>
      </c>
      <c r="N14681" s="4" t="s">
        <v>21</v>
      </c>
    </row>
    <row r="14682" spans="1:14" x14ac:dyDescent="0.25">
      <c r="A14682" s="1" t="s">
        <v>367</v>
      </c>
      <c r="B14682" s="2" t="s">
        <v>86</v>
      </c>
      <c r="C14682" s="2" t="s">
        <v>90</v>
      </c>
      <c r="D14682" s="2" t="s">
        <v>91</v>
      </c>
      <c r="E14682" s="2" t="s">
        <v>12535</v>
      </c>
      <c r="F14682" s="2">
        <v>40171708</v>
      </c>
      <c r="G14682" s="2" t="s">
        <v>810</v>
      </c>
      <c r="H14682" s="2">
        <v>3</v>
      </c>
      <c r="I14682" s="2">
        <v>4</v>
      </c>
      <c r="J14682" s="2">
        <v>10</v>
      </c>
      <c r="K14682" s="2">
        <v>10</v>
      </c>
      <c r="L14682" s="3">
        <v>2629.9</v>
      </c>
      <c r="M14682" s="2" t="s">
        <v>0</v>
      </c>
      <c r="N14682" s="4" t="s">
        <v>21</v>
      </c>
    </row>
    <row r="14683" spans="1:14" x14ac:dyDescent="0.25">
      <c r="A14683" s="1" t="s">
        <v>367</v>
      </c>
      <c r="B14683" s="2" t="s">
        <v>86</v>
      </c>
      <c r="C14683" s="2" t="s">
        <v>90</v>
      </c>
      <c r="D14683" s="2" t="s">
        <v>91</v>
      </c>
      <c r="E14683" s="2" t="s">
        <v>12536</v>
      </c>
      <c r="F14683" s="2">
        <v>40171708</v>
      </c>
      <c r="G14683" s="2" t="s">
        <v>810</v>
      </c>
      <c r="H14683" s="2">
        <v>3</v>
      </c>
      <c r="I14683" s="2">
        <v>4</v>
      </c>
      <c r="J14683" s="2">
        <v>10</v>
      </c>
      <c r="K14683" s="2">
        <v>10</v>
      </c>
      <c r="L14683" s="3">
        <v>9662.7999999999993</v>
      </c>
      <c r="M14683" s="2" t="s">
        <v>0</v>
      </c>
      <c r="N14683" s="4" t="s">
        <v>21</v>
      </c>
    </row>
    <row r="14684" spans="1:14" x14ac:dyDescent="0.25">
      <c r="A14684" s="1" t="s">
        <v>367</v>
      </c>
      <c r="B14684" s="2" t="s">
        <v>86</v>
      </c>
      <c r="C14684" s="2" t="s">
        <v>90</v>
      </c>
      <c r="D14684" s="2" t="s">
        <v>91</v>
      </c>
      <c r="E14684" s="2" t="s">
        <v>12537</v>
      </c>
      <c r="F14684" s="2">
        <v>40171708</v>
      </c>
      <c r="G14684" s="2" t="s">
        <v>810</v>
      </c>
      <c r="H14684" s="2">
        <v>3</v>
      </c>
      <c r="I14684" s="2">
        <v>4</v>
      </c>
      <c r="J14684" s="2">
        <v>10</v>
      </c>
      <c r="K14684" s="2">
        <v>10</v>
      </c>
      <c r="L14684" s="3">
        <v>2629.9</v>
      </c>
      <c r="M14684" s="2" t="s">
        <v>0</v>
      </c>
      <c r="N14684" s="4" t="s">
        <v>21</v>
      </c>
    </row>
    <row r="14685" spans="1:14" x14ac:dyDescent="0.25">
      <c r="A14685" s="1" t="s">
        <v>367</v>
      </c>
      <c r="B14685" s="2" t="s">
        <v>86</v>
      </c>
      <c r="C14685" s="2" t="s">
        <v>90</v>
      </c>
      <c r="D14685" s="2" t="s">
        <v>91</v>
      </c>
      <c r="E14685" s="2" t="s">
        <v>12538</v>
      </c>
      <c r="F14685" s="2">
        <v>40173608</v>
      </c>
      <c r="G14685" s="2" t="s">
        <v>810</v>
      </c>
      <c r="H14685" s="2">
        <v>3</v>
      </c>
      <c r="I14685" s="2">
        <v>4</v>
      </c>
      <c r="J14685" s="2">
        <v>10</v>
      </c>
      <c r="K14685" s="2">
        <v>2</v>
      </c>
      <c r="L14685" s="3">
        <v>2106.3000000000002</v>
      </c>
      <c r="M14685" s="2" t="s">
        <v>0</v>
      </c>
      <c r="N14685" s="4" t="s">
        <v>21</v>
      </c>
    </row>
    <row r="14686" spans="1:14" x14ac:dyDescent="0.25">
      <c r="A14686" s="1" t="s">
        <v>367</v>
      </c>
      <c r="B14686" s="2" t="s">
        <v>86</v>
      </c>
      <c r="C14686" s="2" t="s">
        <v>90</v>
      </c>
      <c r="D14686" s="2" t="s">
        <v>91</v>
      </c>
      <c r="E14686" s="2" t="s">
        <v>12539</v>
      </c>
      <c r="F14686" s="2">
        <v>40173608</v>
      </c>
      <c r="G14686" s="2" t="s">
        <v>810</v>
      </c>
      <c r="H14686" s="2">
        <v>3</v>
      </c>
      <c r="I14686" s="2">
        <v>4</v>
      </c>
      <c r="J14686" s="2">
        <v>10</v>
      </c>
      <c r="K14686" s="2">
        <v>13</v>
      </c>
      <c r="L14686" s="3">
        <v>7982.5199999999995</v>
      </c>
      <c r="M14686" s="2" t="s">
        <v>0</v>
      </c>
      <c r="N14686" s="4" t="s">
        <v>21</v>
      </c>
    </row>
    <row r="14687" spans="1:14" x14ac:dyDescent="0.25">
      <c r="A14687" s="1" t="s">
        <v>367</v>
      </c>
      <c r="B14687" s="2" t="s">
        <v>86</v>
      </c>
      <c r="C14687" s="2" t="s">
        <v>90</v>
      </c>
      <c r="D14687" s="2" t="s">
        <v>91</v>
      </c>
      <c r="E14687" s="2" t="s">
        <v>12540</v>
      </c>
      <c r="F14687" s="2">
        <v>40173608</v>
      </c>
      <c r="G14687" s="2" t="s">
        <v>810</v>
      </c>
      <c r="H14687" s="2">
        <v>3</v>
      </c>
      <c r="I14687" s="2">
        <v>4</v>
      </c>
      <c r="J14687" s="2">
        <v>10</v>
      </c>
      <c r="K14687" s="2">
        <v>5</v>
      </c>
      <c r="L14687" s="3">
        <v>10103.099999999999</v>
      </c>
      <c r="M14687" s="2" t="s">
        <v>0</v>
      </c>
      <c r="N14687" s="4" t="s">
        <v>21</v>
      </c>
    </row>
    <row r="14688" spans="1:14" x14ac:dyDescent="0.25">
      <c r="A14688" s="1" t="s">
        <v>367</v>
      </c>
      <c r="B14688" s="2" t="s">
        <v>86</v>
      </c>
      <c r="C14688" s="2" t="s">
        <v>90</v>
      </c>
      <c r="D14688" s="2" t="s">
        <v>91</v>
      </c>
      <c r="E14688" s="2" t="s">
        <v>12541</v>
      </c>
      <c r="F14688" s="2">
        <v>40173608</v>
      </c>
      <c r="G14688" s="2" t="s">
        <v>810</v>
      </c>
      <c r="H14688" s="2">
        <v>3</v>
      </c>
      <c r="I14688" s="2">
        <v>4</v>
      </c>
      <c r="J14688" s="2">
        <v>10</v>
      </c>
      <c r="K14688" s="2">
        <v>10</v>
      </c>
      <c r="L14688" s="3">
        <v>45707.9</v>
      </c>
      <c r="M14688" s="2" t="s">
        <v>0</v>
      </c>
      <c r="N14688" s="4" t="s">
        <v>21</v>
      </c>
    </row>
    <row r="14689" spans="1:14" x14ac:dyDescent="0.25">
      <c r="A14689" s="1" t="s">
        <v>367</v>
      </c>
      <c r="B14689" s="2" t="s">
        <v>86</v>
      </c>
      <c r="C14689" s="2" t="s">
        <v>90</v>
      </c>
      <c r="D14689" s="2" t="s">
        <v>91</v>
      </c>
      <c r="E14689" s="2" t="s">
        <v>12542</v>
      </c>
      <c r="F14689" s="2">
        <v>40173608</v>
      </c>
      <c r="G14689" s="2" t="s">
        <v>810</v>
      </c>
      <c r="H14689" s="2">
        <v>3</v>
      </c>
      <c r="I14689" s="2">
        <v>4</v>
      </c>
      <c r="J14689" s="2">
        <v>10</v>
      </c>
      <c r="K14689" s="2">
        <v>22</v>
      </c>
      <c r="L14689" s="3">
        <v>63800.66</v>
      </c>
      <c r="M14689" s="2" t="s">
        <v>0</v>
      </c>
      <c r="N14689" s="4" t="s">
        <v>21</v>
      </c>
    </row>
    <row r="14690" spans="1:14" x14ac:dyDescent="0.25">
      <c r="A14690" s="1" t="s">
        <v>367</v>
      </c>
      <c r="B14690" s="2" t="s">
        <v>86</v>
      </c>
      <c r="C14690" s="2" t="s">
        <v>90</v>
      </c>
      <c r="D14690" s="2" t="s">
        <v>91</v>
      </c>
      <c r="E14690" s="2" t="s">
        <v>12543</v>
      </c>
      <c r="F14690" s="2">
        <v>40173608</v>
      </c>
      <c r="G14690" s="2" t="s">
        <v>810</v>
      </c>
      <c r="H14690" s="2">
        <v>3</v>
      </c>
      <c r="I14690" s="2">
        <v>4</v>
      </c>
      <c r="J14690" s="2">
        <v>10</v>
      </c>
      <c r="K14690" s="2">
        <v>10</v>
      </c>
      <c r="L14690" s="3">
        <v>38675</v>
      </c>
      <c r="M14690" s="2" t="s">
        <v>0</v>
      </c>
      <c r="N14690" s="4" t="s">
        <v>21</v>
      </c>
    </row>
    <row r="14691" spans="1:14" x14ac:dyDescent="0.25">
      <c r="A14691" s="1" t="s">
        <v>367</v>
      </c>
      <c r="B14691" s="2" t="s">
        <v>86</v>
      </c>
      <c r="C14691" s="2" t="s">
        <v>90</v>
      </c>
      <c r="D14691" s="2" t="s">
        <v>91</v>
      </c>
      <c r="E14691" s="2" t="s">
        <v>12544</v>
      </c>
      <c r="F14691" s="2">
        <v>40173608</v>
      </c>
      <c r="G14691" s="2" t="s">
        <v>810</v>
      </c>
      <c r="H14691" s="2">
        <v>3</v>
      </c>
      <c r="I14691" s="2">
        <v>4</v>
      </c>
      <c r="J14691" s="2">
        <v>10</v>
      </c>
      <c r="K14691" s="2">
        <v>10</v>
      </c>
      <c r="L14691" s="3">
        <v>10531.5</v>
      </c>
      <c r="M14691" s="2" t="s">
        <v>0</v>
      </c>
      <c r="N14691" s="4" t="s">
        <v>21</v>
      </c>
    </row>
    <row r="14692" spans="1:14" x14ac:dyDescent="0.25">
      <c r="A14692" s="1" t="s">
        <v>367</v>
      </c>
      <c r="B14692" s="2" t="s">
        <v>86</v>
      </c>
      <c r="C14692" s="2" t="s">
        <v>90</v>
      </c>
      <c r="D14692" s="2" t="s">
        <v>91</v>
      </c>
      <c r="E14692" s="2" t="s">
        <v>12545</v>
      </c>
      <c r="F14692" s="2">
        <v>40173608</v>
      </c>
      <c r="G14692" s="2" t="s">
        <v>810</v>
      </c>
      <c r="H14692" s="2">
        <v>3</v>
      </c>
      <c r="I14692" s="2">
        <v>4</v>
      </c>
      <c r="J14692" s="2">
        <v>10</v>
      </c>
      <c r="K14692" s="2">
        <v>6</v>
      </c>
      <c r="L14692" s="3">
        <v>10017.42</v>
      </c>
      <c r="M14692" s="2" t="s">
        <v>0</v>
      </c>
      <c r="N14692" s="4" t="s">
        <v>21</v>
      </c>
    </row>
    <row r="14693" spans="1:14" x14ac:dyDescent="0.25">
      <c r="A14693" s="1" t="s">
        <v>367</v>
      </c>
      <c r="B14693" s="2" t="s">
        <v>86</v>
      </c>
      <c r="C14693" s="2" t="s">
        <v>90</v>
      </c>
      <c r="D14693" s="2" t="s">
        <v>91</v>
      </c>
      <c r="E14693" s="2" t="s">
        <v>12546</v>
      </c>
      <c r="F14693" s="2">
        <v>40173608</v>
      </c>
      <c r="G14693" s="2" t="s">
        <v>810</v>
      </c>
      <c r="H14693" s="2">
        <v>3</v>
      </c>
      <c r="I14693" s="2">
        <v>4</v>
      </c>
      <c r="J14693" s="2">
        <v>10</v>
      </c>
      <c r="K14693" s="2">
        <v>6</v>
      </c>
      <c r="L14693" s="3">
        <v>20563.199999999997</v>
      </c>
      <c r="M14693" s="2" t="s">
        <v>0</v>
      </c>
      <c r="N14693" s="4" t="s">
        <v>21</v>
      </c>
    </row>
    <row r="14694" spans="1:14" x14ac:dyDescent="0.25">
      <c r="A14694" s="1" t="s">
        <v>367</v>
      </c>
      <c r="B14694" s="2" t="s">
        <v>86</v>
      </c>
      <c r="C14694" s="2" t="s">
        <v>90</v>
      </c>
      <c r="D14694" s="2" t="s">
        <v>91</v>
      </c>
      <c r="E14694" s="2" t="s">
        <v>12547</v>
      </c>
      <c r="F14694" s="2">
        <v>40173608</v>
      </c>
      <c r="G14694" s="2" t="s">
        <v>810</v>
      </c>
      <c r="H14694" s="2">
        <v>3</v>
      </c>
      <c r="I14694" s="2">
        <v>4</v>
      </c>
      <c r="J14694" s="2">
        <v>10</v>
      </c>
      <c r="K14694" s="2">
        <v>6</v>
      </c>
      <c r="L14694" s="3">
        <v>3034.5</v>
      </c>
      <c r="M14694" s="2" t="s">
        <v>0</v>
      </c>
      <c r="N14694" s="4" t="s">
        <v>21</v>
      </c>
    </row>
    <row r="14695" spans="1:14" x14ac:dyDescent="0.25">
      <c r="A14695" s="1" t="s">
        <v>367</v>
      </c>
      <c r="B14695" s="2" t="s">
        <v>86</v>
      </c>
      <c r="C14695" s="2" t="s">
        <v>90</v>
      </c>
      <c r="D14695" s="2" t="s">
        <v>91</v>
      </c>
      <c r="E14695" s="2" t="s">
        <v>12548</v>
      </c>
      <c r="F14695" s="2">
        <v>40173608</v>
      </c>
      <c r="G14695" s="2" t="s">
        <v>810</v>
      </c>
      <c r="H14695" s="2">
        <v>3</v>
      </c>
      <c r="I14695" s="2">
        <v>4</v>
      </c>
      <c r="J14695" s="2">
        <v>10</v>
      </c>
      <c r="K14695" s="2">
        <v>6</v>
      </c>
      <c r="L14695" s="3">
        <v>41669.040000000001</v>
      </c>
      <c r="M14695" s="2" t="s">
        <v>0</v>
      </c>
      <c r="N14695" s="4" t="s">
        <v>21</v>
      </c>
    </row>
    <row r="14696" spans="1:14" x14ac:dyDescent="0.25">
      <c r="A14696" s="1" t="s">
        <v>367</v>
      </c>
      <c r="B14696" s="2" t="s">
        <v>86</v>
      </c>
      <c r="C14696" s="2" t="s">
        <v>90</v>
      </c>
      <c r="D14696" s="2" t="s">
        <v>91</v>
      </c>
      <c r="E14696" s="2" t="s">
        <v>12549</v>
      </c>
      <c r="F14696" s="2">
        <v>30181605</v>
      </c>
      <c r="G14696" s="2" t="s">
        <v>810</v>
      </c>
      <c r="H14696" s="2">
        <v>3</v>
      </c>
      <c r="I14696" s="2">
        <v>4</v>
      </c>
      <c r="J14696" s="2">
        <v>10</v>
      </c>
      <c r="K14696" s="2">
        <v>2</v>
      </c>
      <c r="L14696" s="3">
        <v>33234.32</v>
      </c>
      <c r="M14696" s="2" t="s">
        <v>0</v>
      </c>
      <c r="N14696" s="4" t="s">
        <v>21</v>
      </c>
    </row>
    <row r="14697" spans="1:14" x14ac:dyDescent="0.25">
      <c r="A14697" s="1" t="s">
        <v>367</v>
      </c>
      <c r="B14697" s="2" t="s">
        <v>86</v>
      </c>
      <c r="C14697" s="2" t="s">
        <v>90</v>
      </c>
      <c r="D14697" s="2" t="s">
        <v>91</v>
      </c>
      <c r="E14697" s="2" t="s">
        <v>18806</v>
      </c>
      <c r="F14697" s="2">
        <v>31162103</v>
      </c>
      <c r="G14697" s="2" t="s">
        <v>810</v>
      </c>
      <c r="H14697" s="2">
        <v>3</v>
      </c>
      <c r="I14697" s="2">
        <v>4</v>
      </c>
      <c r="J14697" s="2">
        <v>10</v>
      </c>
      <c r="K14697" s="2">
        <v>3</v>
      </c>
      <c r="L14697" s="3">
        <v>14504.91</v>
      </c>
      <c r="M14697" s="2" t="s">
        <v>0</v>
      </c>
      <c r="N14697" s="4" t="s">
        <v>21</v>
      </c>
    </row>
    <row r="14698" spans="1:14" x14ac:dyDescent="0.25">
      <c r="A14698" s="1" t="s">
        <v>367</v>
      </c>
      <c r="B14698" s="2" t="s">
        <v>86</v>
      </c>
      <c r="C14698" s="2" t="s">
        <v>90</v>
      </c>
      <c r="D14698" s="2" t="s">
        <v>91</v>
      </c>
      <c r="E14698" s="2" t="s">
        <v>18807</v>
      </c>
      <c r="F14698" s="2">
        <v>31162103</v>
      </c>
      <c r="G14698" s="2" t="s">
        <v>810</v>
      </c>
      <c r="H14698" s="2">
        <v>3</v>
      </c>
      <c r="I14698" s="2">
        <v>4</v>
      </c>
      <c r="J14698" s="2">
        <v>10</v>
      </c>
      <c r="K14698" s="2">
        <v>3</v>
      </c>
      <c r="L14698" s="3">
        <v>14504.91</v>
      </c>
      <c r="M14698" s="2" t="s">
        <v>0</v>
      </c>
      <c r="N14698" s="4" t="s">
        <v>21</v>
      </c>
    </row>
    <row r="14699" spans="1:14" x14ac:dyDescent="0.25">
      <c r="A14699" s="1" t="s">
        <v>367</v>
      </c>
      <c r="B14699" s="2" t="s">
        <v>86</v>
      </c>
      <c r="C14699" s="2" t="s">
        <v>90</v>
      </c>
      <c r="D14699" s="2" t="s">
        <v>91</v>
      </c>
      <c r="E14699" s="2" t="s">
        <v>18808</v>
      </c>
      <c r="F14699" s="2">
        <v>31162103</v>
      </c>
      <c r="G14699" s="2" t="s">
        <v>810</v>
      </c>
      <c r="H14699" s="2">
        <v>3</v>
      </c>
      <c r="I14699" s="2">
        <v>4</v>
      </c>
      <c r="J14699" s="2">
        <v>10</v>
      </c>
      <c r="K14699" s="2">
        <v>3</v>
      </c>
      <c r="L14699" s="3">
        <v>14504.91</v>
      </c>
      <c r="M14699" s="2" t="s">
        <v>0</v>
      </c>
      <c r="N14699" s="4" t="s">
        <v>21</v>
      </c>
    </row>
    <row r="14700" spans="1:14" x14ac:dyDescent="0.25">
      <c r="A14700" s="1" t="s">
        <v>367</v>
      </c>
      <c r="B14700" s="2" t="s">
        <v>86</v>
      </c>
      <c r="C14700" s="2" t="s">
        <v>90</v>
      </c>
      <c r="D14700" s="2" t="s">
        <v>91</v>
      </c>
      <c r="E14700" s="2" t="s">
        <v>12550</v>
      </c>
      <c r="F14700" s="2">
        <v>31201519</v>
      </c>
      <c r="G14700" s="2" t="s">
        <v>810</v>
      </c>
      <c r="H14700" s="2">
        <v>3</v>
      </c>
      <c r="I14700" s="2">
        <v>4</v>
      </c>
      <c r="J14700" s="2">
        <v>10</v>
      </c>
      <c r="K14700" s="2">
        <v>17</v>
      </c>
      <c r="L14700" s="3">
        <v>118062.28</v>
      </c>
      <c r="M14700" s="2" t="s">
        <v>0</v>
      </c>
      <c r="N14700" s="4" t="s">
        <v>21</v>
      </c>
    </row>
    <row r="14701" spans="1:14" x14ac:dyDescent="0.25">
      <c r="A14701" s="1" t="s">
        <v>367</v>
      </c>
      <c r="B14701" s="2" t="s">
        <v>86</v>
      </c>
      <c r="C14701" s="2" t="s">
        <v>90</v>
      </c>
      <c r="D14701" s="2" t="s">
        <v>91</v>
      </c>
      <c r="E14701" s="2" t="s">
        <v>12551</v>
      </c>
      <c r="F14701" s="2">
        <v>40172808</v>
      </c>
      <c r="G14701" s="2" t="s">
        <v>810</v>
      </c>
      <c r="H14701" s="2">
        <v>3</v>
      </c>
      <c r="I14701" s="2">
        <v>4</v>
      </c>
      <c r="J14701" s="2">
        <v>10</v>
      </c>
      <c r="K14701" s="2">
        <v>10</v>
      </c>
      <c r="L14701" s="3">
        <v>9662.7999999999993</v>
      </c>
      <c r="M14701" s="2" t="s">
        <v>0</v>
      </c>
      <c r="N14701" s="4" t="s">
        <v>21</v>
      </c>
    </row>
    <row r="14702" spans="1:14" x14ac:dyDescent="0.25">
      <c r="A14702" s="1" t="s">
        <v>367</v>
      </c>
      <c r="B14702" s="2" t="s">
        <v>86</v>
      </c>
      <c r="C14702" s="2" t="s">
        <v>90</v>
      </c>
      <c r="D14702" s="2" t="s">
        <v>91</v>
      </c>
      <c r="E14702" s="2" t="s">
        <v>12552</v>
      </c>
      <c r="F14702" s="2">
        <v>40172808</v>
      </c>
      <c r="G14702" s="2" t="s">
        <v>810</v>
      </c>
      <c r="H14702" s="2">
        <v>3</v>
      </c>
      <c r="I14702" s="2">
        <v>4</v>
      </c>
      <c r="J14702" s="2">
        <v>10</v>
      </c>
      <c r="K14702" s="2">
        <v>10</v>
      </c>
      <c r="L14702" s="3">
        <v>2629.9</v>
      </c>
      <c r="M14702" s="2" t="s">
        <v>0</v>
      </c>
      <c r="N14702" s="4" t="s">
        <v>21</v>
      </c>
    </row>
    <row r="14703" spans="1:14" x14ac:dyDescent="0.25">
      <c r="A14703" s="1" t="s">
        <v>367</v>
      </c>
      <c r="B14703" s="2" t="s">
        <v>86</v>
      </c>
      <c r="C14703" s="2" t="s">
        <v>90</v>
      </c>
      <c r="D14703" s="2" t="s">
        <v>91</v>
      </c>
      <c r="E14703" s="2" t="s">
        <v>12553</v>
      </c>
      <c r="F14703" s="2">
        <v>40172808</v>
      </c>
      <c r="G14703" s="2" t="s">
        <v>810</v>
      </c>
      <c r="H14703" s="2">
        <v>3</v>
      </c>
      <c r="I14703" s="2">
        <v>4</v>
      </c>
      <c r="J14703" s="2">
        <v>10</v>
      </c>
      <c r="K14703" s="2">
        <v>10</v>
      </c>
      <c r="L14703" s="3">
        <v>14053.900000000001</v>
      </c>
      <c r="M14703" s="2" t="s">
        <v>0</v>
      </c>
      <c r="N14703" s="4" t="s">
        <v>21</v>
      </c>
    </row>
    <row r="14704" spans="1:14" x14ac:dyDescent="0.25">
      <c r="A14704" s="1" t="s">
        <v>367</v>
      </c>
      <c r="B14704" s="2" t="s">
        <v>86</v>
      </c>
      <c r="C14704" s="2" t="s">
        <v>90</v>
      </c>
      <c r="D14704" s="2" t="s">
        <v>91</v>
      </c>
      <c r="E14704" s="2" t="s">
        <v>12554</v>
      </c>
      <c r="F14704" s="2">
        <v>40172808</v>
      </c>
      <c r="G14704" s="2" t="s">
        <v>810</v>
      </c>
      <c r="H14704" s="2">
        <v>3</v>
      </c>
      <c r="I14704" s="2">
        <v>4</v>
      </c>
      <c r="J14704" s="2">
        <v>10</v>
      </c>
      <c r="K14704" s="2">
        <v>10</v>
      </c>
      <c r="L14704" s="3">
        <v>31642.1</v>
      </c>
      <c r="M14704" s="2" t="s">
        <v>0</v>
      </c>
      <c r="N14704" s="4" t="s">
        <v>21</v>
      </c>
    </row>
    <row r="14705" spans="1:14" x14ac:dyDescent="0.25">
      <c r="A14705" s="1" t="s">
        <v>367</v>
      </c>
      <c r="B14705" s="2" t="s">
        <v>86</v>
      </c>
      <c r="C14705" s="2" t="s">
        <v>90</v>
      </c>
      <c r="D14705" s="2" t="s">
        <v>91</v>
      </c>
      <c r="E14705" s="2" t="s">
        <v>12555</v>
      </c>
      <c r="F14705" s="2">
        <v>40172808</v>
      </c>
      <c r="G14705" s="2" t="s">
        <v>810</v>
      </c>
      <c r="H14705" s="2">
        <v>3</v>
      </c>
      <c r="I14705" s="2">
        <v>4</v>
      </c>
      <c r="J14705" s="2">
        <v>10</v>
      </c>
      <c r="K14705" s="2">
        <v>10</v>
      </c>
      <c r="L14705" s="3">
        <v>51860.200000000004</v>
      </c>
      <c r="M14705" s="2" t="s">
        <v>0</v>
      </c>
      <c r="N14705" s="4" t="s">
        <v>21</v>
      </c>
    </row>
    <row r="14706" spans="1:14" x14ac:dyDescent="0.25">
      <c r="A14706" s="1" t="s">
        <v>367</v>
      </c>
      <c r="B14706" s="2" t="s">
        <v>86</v>
      </c>
      <c r="C14706" s="2" t="s">
        <v>90</v>
      </c>
      <c r="D14706" s="2" t="s">
        <v>91</v>
      </c>
      <c r="E14706" s="2" t="s">
        <v>12556</v>
      </c>
      <c r="F14706" s="2">
        <v>47131705</v>
      </c>
      <c r="G14706" s="2" t="s">
        <v>810</v>
      </c>
      <c r="H14706" s="2">
        <v>3</v>
      </c>
      <c r="I14706" s="2">
        <v>4</v>
      </c>
      <c r="J14706" s="2">
        <v>10</v>
      </c>
      <c r="K14706" s="2">
        <v>26</v>
      </c>
      <c r="L14706" s="3">
        <v>413760.62</v>
      </c>
      <c r="M14706" s="2" t="s">
        <v>0</v>
      </c>
      <c r="N14706" s="4" t="s">
        <v>21</v>
      </c>
    </row>
    <row r="14707" spans="1:14" x14ac:dyDescent="0.25">
      <c r="A14707" s="1" t="s">
        <v>367</v>
      </c>
      <c r="B14707" s="2" t="s">
        <v>86</v>
      </c>
      <c r="C14707" s="2" t="s">
        <v>90</v>
      </c>
      <c r="D14707" s="2" t="s">
        <v>91</v>
      </c>
      <c r="E14707" s="2" t="s">
        <v>12557</v>
      </c>
      <c r="F14707" s="2">
        <v>30181804</v>
      </c>
      <c r="G14707" s="2" t="s">
        <v>810</v>
      </c>
      <c r="H14707" s="2">
        <v>3</v>
      </c>
      <c r="I14707" s="2">
        <v>4</v>
      </c>
      <c r="J14707" s="2">
        <v>10</v>
      </c>
      <c r="K14707" s="2">
        <v>16</v>
      </c>
      <c r="L14707" s="3">
        <v>561318.24</v>
      </c>
      <c r="M14707" s="2" t="s">
        <v>0</v>
      </c>
      <c r="N14707" s="4" t="s">
        <v>21</v>
      </c>
    </row>
    <row r="14708" spans="1:14" x14ac:dyDescent="0.25">
      <c r="A14708" s="1" t="s">
        <v>367</v>
      </c>
      <c r="B14708" s="2" t="s">
        <v>86</v>
      </c>
      <c r="C14708" s="2" t="s">
        <v>90</v>
      </c>
      <c r="D14708" s="2" t="s">
        <v>91</v>
      </c>
      <c r="E14708" s="2" t="s">
        <v>12558</v>
      </c>
      <c r="F14708" s="2">
        <v>30181804</v>
      </c>
      <c r="G14708" s="2" t="s">
        <v>810</v>
      </c>
      <c r="H14708" s="2">
        <v>3</v>
      </c>
      <c r="I14708" s="2">
        <v>4</v>
      </c>
      <c r="J14708" s="2">
        <v>10</v>
      </c>
      <c r="K14708" s="2">
        <v>3</v>
      </c>
      <c r="L14708" s="3">
        <v>163273.95000000001</v>
      </c>
      <c r="M14708" s="2" t="s">
        <v>0</v>
      </c>
      <c r="N14708" s="4" t="s">
        <v>21</v>
      </c>
    </row>
    <row r="14709" spans="1:14" x14ac:dyDescent="0.25">
      <c r="A14709" s="1" t="s">
        <v>367</v>
      </c>
      <c r="B14709" s="2" t="s">
        <v>86</v>
      </c>
      <c r="C14709" s="2" t="s">
        <v>90</v>
      </c>
      <c r="D14709" s="2" t="s">
        <v>91</v>
      </c>
      <c r="E14709" s="2" t="s">
        <v>12559</v>
      </c>
      <c r="F14709" s="2">
        <v>47131705</v>
      </c>
      <c r="G14709" s="2" t="s">
        <v>810</v>
      </c>
      <c r="H14709" s="2">
        <v>3</v>
      </c>
      <c r="I14709" s="2">
        <v>4</v>
      </c>
      <c r="J14709" s="2">
        <v>10</v>
      </c>
      <c r="K14709" s="2">
        <v>15</v>
      </c>
      <c r="L14709" s="3">
        <v>246615.6</v>
      </c>
      <c r="M14709" s="2" t="s">
        <v>0</v>
      </c>
      <c r="N14709" s="4" t="s">
        <v>21</v>
      </c>
    </row>
    <row r="14710" spans="1:14" x14ac:dyDescent="0.25">
      <c r="A14710" s="1" t="s">
        <v>367</v>
      </c>
      <c r="B14710" s="2" t="s">
        <v>86</v>
      </c>
      <c r="C14710" s="2" t="s">
        <v>90</v>
      </c>
      <c r="D14710" s="2" t="s">
        <v>91</v>
      </c>
      <c r="E14710" s="2" t="s">
        <v>12560</v>
      </c>
      <c r="F14710" s="2">
        <v>30181701</v>
      </c>
      <c r="G14710" s="2" t="s">
        <v>810</v>
      </c>
      <c r="H14710" s="2">
        <v>3</v>
      </c>
      <c r="I14710" s="2">
        <v>4</v>
      </c>
      <c r="J14710" s="2">
        <v>10</v>
      </c>
      <c r="K14710" s="2">
        <v>12</v>
      </c>
      <c r="L14710" s="3">
        <v>431527.32</v>
      </c>
      <c r="M14710" s="2" t="s">
        <v>0</v>
      </c>
      <c r="N14710" s="4" t="s">
        <v>21</v>
      </c>
    </row>
    <row r="14711" spans="1:14" x14ac:dyDescent="0.25">
      <c r="A14711" s="1" t="s">
        <v>367</v>
      </c>
      <c r="B14711" s="2" t="s">
        <v>86</v>
      </c>
      <c r="C14711" s="2" t="s">
        <v>90</v>
      </c>
      <c r="D14711" s="2" t="s">
        <v>91</v>
      </c>
      <c r="E14711" s="2" t="s">
        <v>12561</v>
      </c>
      <c r="F14711" s="2">
        <v>26131603</v>
      </c>
      <c r="G14711" s="2" t="s">
        <v>810</v>
      </c>
      <c r="H14711" s="2">
        <v>3</v>
      </c>
      <c r="I14711" s="2">
        <v>4</v>
      </c>
      <c r="J14711" s="2">
        <v>10</v>
      </c>
      <c r="K14711" s="2">
        <v>5</v>
      </c>
      <c r="L14711" s="3">
        <v>15821.05</v>
      </c>
      <c r="M14711" s="2" t="s">
        <v>0</v>
      </c>
      <c r="N14711" s="4" t="s">
        <v>21</v>
      </c>
    </row>
    <row r="14712" spans="1:14" x14ac:dyDescent="0.25">
      <c r="A14712" s="1" t="s">
        <v>367</v>
      </c>
      <c r="B14712" s="2" t="s">
        <v>86</v>
      </c>
      <c r="C14712" s="2" t="s">
        <v>90</v>
      </c>
      <c r="D14712" s="2" t="s">
        <v>91</v>
      </c>
      <c r="E14712" s="2" t="s">
        <v>12562</v>
      </c>
      <c r="F14712" s="2">
        <v>26131603</v>
      </c>
      <c r="G14712" s="2" t="s">
        <v>810</v>
      </c>
      <c r="H14712" s="2">
        <v>3</v>
      </c>
      <c r="I14712" s="2">
        <v>4</v>
      </c>
      <c r="J14712" s="2">
        <v>10</v>
      </c>
      <c r="K14712" s="2">
        <v>5</v>
      </c>
      <c r="L14712" s="3">
        <v>22413.649999999998</v>
      </c>
      <c r="M14712" s="2" t="s">
        <v>0</v>
      </c>
      <c r="N14712" s="4" t="s">
        <v>21</v>
      </c>
    </row>
    <row r="14713" spans="1:14" x14ac:dyDescent="0.25">
      <c r="A14713" s="1" t="s">
        <v>367</v>
      </c>
      <c r="B14713" s="2" t="s">
        <v>86</v>
      </c>
      <c r="C14713" s="2" t="s">
        <v>90</v>
      </c>
      <c r="D14713" s="2" t="s">
        <v>91</v>
      </c>
      <c r="E14713" s="2" t="s">
        <v>12563</v>
      </c>
      <c r="F14713" s="2">
        <v>26131603</v>
      </c>
      <c r="G14713" s="2" t="s">
        <v>810</v>
      </c>
      <c r="H14713" s="2">
        <v>3</v>
      </c>
      <c r="I14713" s="2">
        <v>4</v>
      </c>
      <c r="J14713" s="2">
        <v>10</v>
      </c>
      <c r="K14713" s="2">
        <v>5</v>
      </c>
      <c r="L14713" s="3">
        <v>36925.700000000004</v>
      </c>
      <c r="M14713" s="2" t="s">
        <v>0</v>
      </c>
      <c r="N14713" s="4" t="s">
        <v>21</v>
      </c>
    </row>
    <row r="14714" spans="1:14" x14ac:dyDescent="0.25">
      <c r="A14714" s="1" t="s">
        <v>367</v>
      </c>
      <c r="B14714" s="2" t="s">
        <v>86</v>
      </c>
      <c r="C14714" s="2" t="s">
        <v>90</v>
      </c>
      <c r="D14714" s="2" t="s">
        <v>91</v>
      </c>
      <c r="E14714" s="2" t="s">
        <v>12564</v>
      </c>
      <c r="F14714" s="2">
        <v>39121730</v>
      </c>
      <c r="G14714" s="2" t="s">
        <v>810</v>
      </c>
      <c r="H14714" s="2">
        <v>3</v>
      </c>
      <c r="I14714" s="2">
        <v>4</v>
      </c>
      <c r="J14714" s="2">
        <v>10</v>
      </c>
      <c r="K14714" s="2">
        <v>10</v>
      </c>
      <c r="L14714" s="3">
        <v>60654.3</v>
      </c>
      <c r="M14714" s="2" t="s">
        <v>0</v>
      </c>
      <c r="N14714" s="4" t="s">
        <v>21</v>
      </c>
    </row>
    <row r="14715" spans="1:14" x14ac:dyDescent="0.25">
      <c r="A14715" s="1" t="s">
        <v>367</v>
      </c>
      <c r="B14715" s="2" t="s">
        <v>86</v>
      </c>
      <c r="C14715" s="2" t="s">
        <v>90</v>
      </c>
      <c r="D14715" s="2" t="s">
        <v>91</v>
      </c>
      <c r="E14715" s="2" t="s">
        <v>12565</v>
      </c>
      <c r="F14715" s="2">
        <v>40141719</v>
      </c>
      <c r="G14715" s="2" t="s">
        <v>810</v>
      </c>
      <c r="H14715" s="2">
        <v>3</v>
      </c>
      <c r="I14715" s="2">
        <v>4</v>
      </c>
      <c r="J14715" s="2">
        <v>10</v>
      </c>
      <c r="K14715" s="2">
        <v>20</v>
      </c>
      <c r="L14715" s="3">
        <v>112502.6</v>
      </c>
      <c r="M14715" s="2" t="s">
        <v>0</v>
      </c>
      <c r="N14715" s="4" t="s">
        <v>21</v>
      </c>
    </row>
    <row r="14716" spans="1:14" x14ac:dyDescent="0.25">
      <c r="A14716" s="1" t="s">
        <v>367</v>
      </c>
      <c r="B14716" s="2" t="s">
        <v>86</v>
      </c>
      <c r="C14716" s="2" t="s">
        <v>90</v>
      </c>
      <c r="D14716" s="2" t="s">
        <v>91</v>
      </c>
      <c r="E14716" s="2" t="s">
        <v>12566</v>
      </c>
      <c r="F14716" s="2">
        <v>40172808</v>
      </c>
      <c r="G14716" s="2" t="s">
        <v>810</v>
      </c>
      <c r="H14716" s="2">
        <v>3</v>
      </c>
      <c r="I14716" s="2">
        <v>4</v>
      </c>
      <c r="J14716" s="2">
        <v>10</v>
      </c>
      <c r="K14716" s="2">
        <v>10</v>
      </c>
      <c r="L14716" s="3">
        <v>17564.400000000001</v>
      </c>
      <c r="M14716" s="2" t="s">
        <v>0</v>
      </c>
      <c r="N14716" s="4" t="s">
        <v>21</v>
      </c>
    </row>
    <row r="14717" spans="1:14" x14ac:dyDescent="0.25">
      <c r="A14717" s="1" t="s">
        <v>367</v>
      </c>
      <c r="B14717" s="2" t="s">
        <v>86</v>
      </c>
      <c r="C14717" s="2" t="s">
        <v>90</v>
      </c>
      <c r="D14717" s="2" t="s">
        <v>91</v>
      </c>
      <c r="E14717" s="2" t="s">
        <v>12567</v>
      </c>
      <c r="F14717" s="2">
        <v>40172808</v>
      </c>
      <c r="G14717" s="2" t="s">
        <v>810</v>
      </c>
      <c r="H14717" s="2">
        <v>3</v>
      </c>
      <c r="I14717" s="2">
        <v>4</v>
      </c>
      <c r="J14717" s="2">
        <v>10</v>
      </c>
      <c r="K14717" s="2">
        <v>10</v>
      </c>
      <c r="L14717" s="3">
        <v>6140.4</v>
      </c>
      <c r="M14717" s="2" t="s">
        <v>0</v>
      </c>
      <c r="N14717" s="4" t="s">
        <v>21</v>
      </c>
    </row>
    <row r="14718" spans="1:14" x14ac:dyDescent="0.25">
      <c r="A14718" s="1" t="s">
        <v>367</v>
      </c>
      <c r="B14718" s="2" t="s">
        <v>86</v>
      </c>
      <c r="C14718" s="2" t="s">
        <v>90</v>
      </c>
      <c r="D14718" s="2" t="s">
        <v>91</v>
      </c>
      <c r="E14718" s="2" t="s">
        <v>12568</v>
      </c>
      <c r="F14718" s="2">
        <v>40172808</v>
      </c>
      <c r="G14718" s="2" t="s">
        <v>810</v>
      </c>
      <c r="H14718" s="2">
        <v>3</v>
      </c>
      <c r="I14718" s="2">
        <v>4</v>
      </c>
      <c r="J14718" s="2">
        <v>10</v>
      </c>
      <c r="K14718" s="2">
        <v>6</v>
      </c>
      <c r="L14718" s="3">
        <v>15286.74</v>
      </c>
      <c r="M14718" s="2" t="s">
        <v>0</v>
      </c>
      <c r="N14718" s="4" t="s">
        <v>21</v>
      </c>
    </row>
    <row r="14719" spans="1:14" x14ac:dyDescent="0.25">
      <c r="A14719" s="1" t="s">
        <v>367</v>
      </c>
      <c r="B14719" s="2" t="s">
        <v>86</v>
      </c>
      <c r="C14719" s="2" t="s">
        <v>90</v>
      </c>
      <c r="D14719" s="2" t="s">
        <v>91</v>
      </c>
      <c r="E14719" s="2" t="s">
        <v>12569</v>
      </c>
      <c r="F14719" s="2">
        <v>40172808</v>
      </c>
      <c r="G14719" s="2" t="s">
        <v>810</v>
      </c>
      <c r="H14719" s="2">
        <v>3</v>
      </c>
      <c r="I14719" s="2">
        <v>4</v>
      </c>
      <c r="J14719" s="2">
        <v>10</v>
      </c>
      <c r="K14719" s="2">
        <v>6</v>
      </c>
      <c r="L14719" s="3">
        <v>20563.199999999997</v>
      </c>
      <c r="M14719" s="2" t="s">
        <v>0</v>
      </c>
      <c r="N14719" s="4" t="s">
        <v>21</v>
      </c>
    </row>
    <row r="14720" spans="1:14" x14ac:dyDescent="0.25">
      <c r="A14720" s="1" t="s">
        <v>367</v>
      </c>
      <c r="B14720" s="2" t="s">
        <v>86</v>
      </c>
      <c r="C14720" s="2" t="s">
        <v>90</v>
      </c>
      <c r="D14720" s="2" t="s">
        <v>91</v>
      </c>
      <c r="E14720" s="2" t="s">
        <v>12570</v>
      </c>
      <c r="F14720" s="2">
        <v>40172808</v>
      </c>
      <c r="G14720" s="2" t="s">
        <v>810</v>
      </c>
      <c r="H14720" s="2">
        <v>3</v>
      </c>
      <c r="I14720" s="2">
        <v>4</v>
      </c>
      <c r="J14720" s="2">
        <v>10</v>
      </c>
      <c r="K14720" s="2">
        <v>6</v>
      </c>
      <c r="L14720" s="3">
        <v>36392.58</v>
      </c>
      <c r="M14720" s="2" t="s">
        <v>0</v>
      </c>
      <c r="N14720" s="4" t="s">
        <v>21</v>
      </c>
    </row>
    <row r="14721" spans="1:14" x14ac:dyDescent="0.25">
      <c r="A14721" s="1" t="s">
        <v>367</v>
      </c>
      <c r="B14721" s="2" t="s">
        <v>86</v>
      </c>
      <c r="C14721" s="2" t="s">
        <v>90</v>
      </c>
      <c r="D14721" s="2" t="s">
        <v>91</v>
      </c>
      <c r="E14721" s="2" t="s">
        <v>12571</v>
      </c>
      <c r="F14721" s="2">
        <v>40172808</v>
      </c>
      <c r="G14721" s="2" t="s">
        <v>810</v>
      </c>
      <c r="H14721" s="2">
        <v>3</v>
      </c>
      <c r="I14721" s="2">
        <v>4</v>
      </c>
      <c r="J14721" s="2">
        <v>10</v>
      </c>
      <c r="K14721" s="2">
        <v>6</v>
      </c>
      <c r="L14721" s="3">
        <v>62774.879999999997</v>
      </c>
      <c r="M14721" s="2" t="s">
        <v>0</v>
      </c>
      <c r="N14721" s="4" t="s">
        <v>21</v>
      </c>
    </row>
    <row r="14722" spans="1:14" x14ac:dyDescent="0.25">
      <c r="A14722" s="1" t="s">
        <v>367</v>
      </c>
      <c r="B14722" s="2" t="s">
        <v>86</v>
      </c>
      <c r="C14722" s="2" t="s">
        <v>90</v>
      </c>
      <c r="D14722" s="2" t="s">
        <v>91</v>
      </c>
      <c r="E14722" s="2" t="s">
        <v>12572</v>
      </c>
      <c r="F14722" s="2">
        <v>40174608</v>
      </c>
      <c r="G14722" s="2" t="s">
        <v>810</v>
      </c>
      <c r="H14722" s="2">
        <v>3</v>
      </c>
      <c r="I14722" s="2">
        <v>4</v>
      </c>
      <c r="J14722" s="2">
        <v>10</v>
      </c>
      <c r="K14722" s="2">
        <v>10</v>
      </c>
      <c r="L14722" s="3">
        <v>14934.5</v>
      </c>
      <c r="M14722" s="2" t="s">
        <v>0</v>
      </c>
      <c r="N14722" s="4" t="s">
        <v>21</v>
      </c>
    </row>
    <row r="14723" spans="1:14" x14ac:dyDescent="0.25">
      <c r="A14723" s="1" t="s">
        <v>367</v>
      </c>
      <c r="B14723" s="2" t="s">
        <v>86</v>
      </c>
      <c r="C14723" s="2" t="s">
        <v>90</v>
      </c>
      <c r="D14723" s="2" t="s">
        <v>91</v>
      </c>
      <c r="E14723" s="2" t="s">
        <v>12573</v>
      </c>
      <c r="F14723" s="2">
        <v>40174608</v>
      </c>
      <c r="G14723" s="2" t="s">
        <v>810</v>
      </c>
      <c r="H14723" s="2">
        <v>3</v>
      </c>
      <c r="I14723" s="2">
        <v>4</v>
      </c>
      <c r="J14723" s="2">
        <v>10</v>
      </c>
      <c r="K14723" s="2">
        <v>10</v>
      </c>
      <c r="L14723" s="3">
        <v>3938.8999999999996</v>
      </c>
      <c r="M14723" s="2" t="s">
        <v>0</v>
      </c>
      <c r="N14723" s="4" t="s">
        <v>21</v>
      </c>
    </row>
    <row r="14724" spans="1:14" x14ac:dyDescent="0.25">
      <c r="A14724" s="1" t="s">
        <v>367</v>
      </c>
      <c r="B14724" s="2" t="s">
        <v>86</v>
      </c>
      <c r="C14724" s="2" t="s">
        <v>90</v>
      </c>
      <c r="D14724" s="2" t="s">
        <v>91</v>
      </c>
      <c r="E14724" s="2" t="s">
        <v>18809</v>
      </c>
      <c r="F14724" s="2">
        <v>40171518</v>
      </c>
      <c r="G14724" s="2" t="s">
        <v>810</v>
      </c>
      <c r="H14724" s="2">
        <v>3</v>
      </c>
      <c r="I14724" s="2">
        <v>4</v>
      </c>
      <c r="J14724" s="2">
        <v>10</v>
      </c>
      <c r="K14724" s="2">
        <v>2</v>
      </c>
      <c r="L14724" s="3">
        <v>50820.14</v>
      </c>
      <c r="M14724" s="2" t="s">
        <v>0</v>
      </c>
      <c r="N14724" s="4" t="s">
        <v>21</v>
      </c>
    </row>
    <row r="14725" spans="1:14" x14ac:dyDescent="0.25">
      <c r="A14725" s="1" t="s">
        <v>367</v>
      </c>
      <c r="B14725" s="2" t="s">
        <v>86</v>
      </c>
      <c r="C14725" s="2" t="s">
        <v>90</v>
      </c>
      <c r="D14725" s="2" t="s">
        <v>91</v>
      </c>
      <c r="E14725" s="2" t="s">
        <v>18810</v>
      </c>
      <c r="F14725" s="2">
        <v>40171517</v>
      </c>
      <c r="G14725" s="2" t="s">
        <v>810</v>
      </c>
      <c r="H14725" s="2">
        <v>3</v>
      </c>
      <c r="I14725" s="2">
        <v>4</v>
      </c>
      <c r="J14725" s="2">
        <v>10</v>
      </c>
      <c r="K14725" s="2">
        <v>4</v>
      </c>
      <c r="L14725" s="3">
        <v>69981.52</v>
      </c>
      <c r="M14725" s="2" t="s">
        <v>0</v>
      </c>
      <c r="N14725" s="4" t="s">
        <v>21</v>
      </c>
    </row>
    <row r="14726" spans="1:14" x14ac:dyDescent="0.25">
      <c r="A14726" s="1" t="s">
        <v>367</v>
      </c>
      <c r="B14726" s="2" t="s">
        <v>86</v>
      </c>
      <c r="C14726" s="2" t="s">
        <v>90</v>
      </c>
      <c r="D14726" s="2" t="s">
        <v>91</v>
      </c>
      <c r="E14726" s="2" t="s">
        <v>18811</v>
      </c>
      <c r="F14726" s="2">
        <v>40171517</v>
      </c>
      <c r="G14726" s="2" t="s">
        <v>810</v>
      </c>
      <c r="H14726" s="2">
        <v>3</v>
      </c>
      <c r="I14726" s="2">
        <v>4</v>
      </c>
      <c r="J14726" s="2">
        <v>10</v>
      </c>
      <c r="K14726" s="2">
        <v>3</v>
      </c>
      <c r="L14726" s="3">
        <v>78868.44</v>
      </c>
      <c r="M14726" s="2" t="s">
        <v>0</v>
      </c>
      <c r="N14726" s="4" t="s">
        <v>21</v>
      </c>
    </row>
    <row r="14727" spans="1:14" x14ac:dyDescent="0.25">
      <c r="A14727" s="1" t="s">
        <v>367</v>
      </c>
      <c r="B14727" s="2" t="s">
        <v>86</v>
      </c>
      <c r="C14727" s="2" t="s">
        <v>90</v>
      </c>
      <c r="D14727" s="2" t="s">
        <v>91</v>
      </c>
      <c r="E14727" s="2" t="s">
        <v>18812</v>
      </c>
      <c r="F14727" s="2">
        <v>40171517</v>
      </c>
      <c r="G14727" s="2" t="s">
        <v>810</v>
      </c>
      <c r="H14727" s="2">
        <v>3</v>
      </c>
      <c r="I14727" s="2">
        <v>4</v>
      </c>
      <c r="J14727" s="2">
        <v>10</v>
      </c>
      <c r="K14727" s="2">
        <v>3</v>
      </c>
      <c r="L14727" s="3">
        <v>121072.98000000001</v>
      </c>
      <c r="M14727" s="2" t="s">
        <v>0</v>
      </c>
      <c r="N14727" s="4" t="s">
        <v>21</v>
      </c>
    </row>
    <row r="14728" spans="1:14" x14ac:dyDescent="0.25">
      <c r="A14728" s="1" t="s">
        <v>367</v>
      </c>
      <c r="B14728" s="2" t="s">
        <v>86</v>
      </c>
      <c r="C14728" s="2" t="s">
        <v>90</v>
      </c>
      <c r="D14728" s="2" t="s">
        <v>91</v>
      </c>
      <c r="E14728" s="2" t="s">
        <v>18813</v>
      </c>
      <c r="F14728" s="2">
        <v>40171518</v>
      </c>
      <c r="G14728" s="2" t="s">
        <v>810</v>
      </c>
      <c r="H14728" s="2">
        <v>3</v>
      </c>
      <c r="I14728" s="2">
        <v>4</v>
      </c>
      <c r="J14728" s="2">
        <v>10</v>
      </c>
      <c r="K14728" s="2">
        <v>2</v>
      </c>
      <c r="L14728" s="3">
        <v>17407.32</v>
      </c>
      <c r="M14728" s="2" t="s">
        <v>0</v>
      </c>
      <c r="N14728" s="4" t="s">
        <v>21</v>
      </c>
    </row>
    <row r="14729" spans="1:14" x14ac:dyDescent="0.25">
      <c r="A14729" s="1" t="s">
        <v>367</v>
      </c>
      <c r="B14729" s="2" t="s">
        <v>86</v>
      </c>
      <c r="C14729" s="2" t="s">
        <v>90</v>
      </c>
      <c r="D14729" s="2" t="s">
        <v>91</v>
      </c>
      <c r="E14729" s="2" t="s">
        <v>12574</v>
      </c>
      <c r="F14729" s="2">
        <v>40172906</v>
      </c>
      <c r="G14729" s="2" t="s">
        <v>810</v>
      </c>
      <c r="H14729" s="2">
        <v>3</v>
      </c>
      <c r="I14729" s="2">
        <v>4</v>
      </c>
      <c r="J14729" s="2">
        <v>10</v>
      </c>
      <c r="K14729" s="2">
        <v>10</v>
      </c>
      <c r="L14729" s="3">
        <v>1737.4</v>
      </c>
      <c r="M14729" s="2" t="s">
        <v>0</v>
      </c>
      <c r="N14729" s="4" t="s">
        <v>21</v>
      </c>
    </row>
    <row r="14730" spans="1:14" x14ac:dyDescent="0.25">
      <c r="A14730" s="1" t="s">
        <v>367</v>
      </c>
      <c r="B14730" s="2" t="s">
        <v>86</v>
      </c>
      <c r="C14730" s="2" t="s">
        <v>90</v>
      </c>
      <c r="D14730" s="2" t="s">
        <v>91</v>
      </c>
      <c r="E14730" s="2" t="s">
        <v>12575</v>
      </c>
      <c r="F14730" s="2">
        <v>40172906</v>
      </c>
      <c r="G14730" s="2" t="s">
        <v>810</v>
      </c>
      <c r="H14730" s="2">
        <v>3</v>
      </c>
      <c r="I14730" s="2">
        <v>4</v>
      </c>
      <c r="J14730" s="2">
        <v>10</v>
      </c>
      <c r="K14730" s="2">
        <v>10</v>
      </c>
      <c r="L14730" s="3">
        <v>6140.4</v>
      </c>
      <c r="M14730" s="2" t="s">
        <v>0</v>
      </c>
      <c r="N14730" s="4" t="s">
        <v>21</v>
      </c>
    </row>
    <row r="14731" spans="1:14" x14ac:dyDescent="0.25">
      <c r="A14731" s="1" t="s">
        <v>367</v>
      </c>
      <c r="B14731" s="2" t="s">
        <v>86</v>
      </c>
      <c r="C14731" s="2" t="s">
        <v>90</v>
      </c>
      <c r="D14731" s="2" t="s">
        <v>91</v>
      </c>
      <c r="E14731" s="2" t="s">
        <v>12576</v>
      </c>
      <c r="F14731" s="2">
        <v>40172906</v>
      </c>
      <c r="G14731" s="2" t="s">
        <v>810</v>
      </c>
      <c r="H14731" s="2">
        <v>3</v>
      </c>
      <c r="I14731" s="2">
        <v>4</v>
      </c>
      <c r="J14731" s="2">
        <v>10</v>
      </c>
      <c r="K14731" s="2">
        <v>10</v>
      </c>
      <c r="L14731" s="3">
        <v>1737.4</v>
      </c>
      <c r="M14731" s="2" t="s">
        <v>0</v>
      </c>
      <c r="N14731" s="4" t="s">
        <v>21</v>
      </c>
    </row>
    <row r="14732" spans="1:14" x14ac:dyDescent="0.25">
      <c r="A14732" s="1" t="s">
        <v>367</v>
      </c>
      <c r="B14732" s="2" t="s">
        <v>86</v>
      </c>
      <c r="C14732" s="2" t="s">
        <v>90</v>
      </c>
      <c r="D14732" s="2" t="s">
        <v>91</v>
      </c>
      <c r="E14732" s="2" t="s">
        <v>12577</v>
      </c>
      <c r="F14732" s="2">
        <v>40171517</v>
      </c>
      <c r="G14732" s="2" t="s">
        <v>810</v>
      </c>
      <c r="H14732" s="2">
        <v>3</v>
      </c>
      <c r="I14732" s="2">
        <v>4</v>
      </c>
      <c r="J14732" s="2">
        <v>10</v>
      </c>
      <c r="K14732" s="2">
        <v>21</v>
      </c>
      <c r="L14732" s="3">
        <v>158761.47</v>
      </c>
      <c r="M14732" s="2" t="s">
        <v>0</v>
      </c>
      <c r="N14732" s="4" t="s">
        <v>21</v>
      </c>
    </row>
    <row r="14733" spans="1:14" x14ac:dyDescent="0.25">
      <c r="A14733" s="1" t="s">
        <v>367</v>
      </c>
      <c r="B14733" s="2" t="s">
        <v>86</v>
      </c>
      <c r="C14733" s="2" t="s">
        <v>90</v>
      </c>
      <c r="D14733" s="2" t="s">
        <v>91</v>
      </c>
      <c r="E14733" s="2" t="s">
        <v>12578</v>
      </c>
      <c r="F14733" s="2">
        <v>40171517</v>
      </c>
      <c r="G14733" s="2" t="s">
        <v>810</v>
      </c>
      <c r="H14733" s="2">
        <v>3</v>
      </c>
      <c r="I14733" s="2">
        <v>4</v>
      </c>
      <c r="J14733" s="2">
        <v>10</v>
      </c>
      <c r="K14733" s="2">
        <v>10</v>
      </c>
      <c r="L14733" s="3">
        <v>21967.399999999998</v>
      </c>
      <c r="M14733" s="2" t="s">
        <v>0</v>
      </c>
      <c r="N14733" s="4" t="s">
        <v>21</v>
      </c>
    </row>
    <row r="14734" spans="1:14" x14ac:dyDescent="0.25">
      <c r="A14734" s="1" t="s">
        <v>367</v>
      </c>
      <c r="B14734" s="2" t="s">
        <v>86</v>
      </c>
      <c r="C14734" s="2" t="s">
        <v>90</v>
      </c>
      <c r="D14734" s="2" t="s">
        <v>91</v>
      </c>
      <c r="E14734" s="2" t="s">
        <v>12579</v>
      </c>
      <c r="F14734" s="2">
        <v>40141639</v>
      </c>
      <c r="G14734" s="2" t="s">
        <v>810</v>
      </c>
      <c r="H14734" s="2">
        <v>3</v>
      </c>
      <c r="I14734" s="2">
        <v>4</v>
      </c>
      <c r="J14734" s="2">
        <v>10</v>
      </c>
      <c r="K14734" s="2">
        <v>50</v>
      </c>
      <c r="L14734" s="3">
        <v>1182562.5</v>
      </c>
      <c r="M14734" s="2" t="s">
        <v>0</v>
      </c>
      <c r="N14734" s="4" t="s">
        <v>21</v>
      </c>
    </row>
    <row r="14735" spans="1:14" x14ac:dyDescent="0.25">
      <c r="A14735" s="1" t="s">
        <v>367</v>
      </c>
      <c r="B14735" s="2" t="s">
        <v>86</v>
      </c>
      <c r="C14735" s="2" t="s">
        <v>90</v>
      </c>
      <c r="D14735" s="2" t="s">
        <v>91</v>
      </c>
      <c r="E14735" s="2" t="s">
        <v>12580</v>
      </c>
      <c r="F14735" s="2">
        <v>40175208</v>
      </c>
      <c r="G14735" s="2" t="s">
        <v>810</v>
      </c>
      <c r="H14735" s="2">
        <v>3</v>
      </c>
      <c r="I14735" s="2">
        <v>4</v>
      </c>
      <c r="J14735" s="2">
        <v>10</v>
      </c>
      <c r="K14735" s="2">
        <v>3</v>
      </c>
      <c r="L14735" s="3">
        <v>44575.020000000004</v>
      </c>
      <c r="M14735" s="2" t="s">
        <v>0</v>
      </c>
      <c r="N14735" s="4" t="s">
        <v>21</v>
      </c>
    </row>
    <row r="14736" spans="1:14" x14ac:dyDescent="0.25">
      <c r="A14736" s="1" t="s">
        <v>367</v>
      </c>
      <c r="B14736" s="2" t="s">
        <v>86</v>
      </c>
      <c r="C14736" s="2" t="s">
        <v>90</v>
      </c>
      <c r="D14736" s="2" t="s">
        <v>91</v>
      </c>
      <c r="E14736" s="2" t="s">
        <v>12581</v>
      </c>
      <c r="F14736" s="2">
        <v>40175208</v>
      </c>
      <c r="G14736" s="2" t="s">
        <v>810</v>
      </c>
      <c r="H14736" s="2">
        <v>3</v>
      </c>
      <c r="I14736" s="2">
        <v>4</v>
      </c>
      <c r="J14736" s="2">
        <v>10</v>
      </c>
      <c r="K14736" s="2">
        <v>6</v>
      </c>
      <c r="L14736" s="3">
        <v>89150.040000000008</v>
      </c>
      <c r="M14736" s="2" t="s">
        <v>0</v>
      </c>
      <c r="N14736" s="4" t="s">
        <v>21</v>
      </c>
    </row>
    <row r="14737" spans="1:14" x14ac:dyDescent="0.25">
      <c r="A14737" s="1" t="s">
        <v>367</v>
      </c>
      <c r="B14737" s="2" t="s">
        <v>86</v>
      </c>
      <c r="C14737" s="2" t="s">
        <v>90</v>
      </c>
      <c r="D14737" s="2" t="s">
        <v>91</v>
      </c>
      <c r="E14737" s="2" t="s">
        <v>12582</v>
      </c>
      <c r="F14737" s="2">
        <v>40175208</v>
      </c>
      <c r="G14737" s="2" t="s">
        <v>810</v>
      </c>
      <c r="H14737" s="2">
        <v>3</v>
      </c>
      <c r="I14737" s="2">
        <v>4</v>
      </c>
      <c r="J14737" s="2">
        <v>10</v>
      </c>
      <c r="K14737" s="2">
        <v>6</v>
      </c>
      <c r="L14737" s="3">
        <v>94426.5</v>
      </c>
      <c r="M14737" s="2" t="s">
        <v>0</v>
      </c>
      <c r="N14737" s="4" t="s">
        <v>21</v>
      </c>
    </row>
    <row r="14738" spans="1:14" x14ac:dyDescent="0.25">
      <c r="A14738" s="1" t="s">
        <v>367</v>
      </c>
      <c r="B14738" s="2" t="s">
        <v>86</v>
      </c>
      <c r="C14738" s="2" t="s">
        <v>93</v>
      </c>
      <c r="D14738" s="2" t="s">
        <v>94</v>
      </c>
      <c r="E14738" s="2" t="s">
        <v>18814</v>
      </c>
      <c r="F14738" s="2">
        <v>30151500</v>
      </c>
      <c r="G14738" s="2" t="s">
        <v>810</v>
      </c>
      <c r="H14738" s="2">
        <v>3</v>
      </c>
      <c r="I14738" s="2">
        <v>4</v>
      </c>
      <c r="J14738" s="2">
        <v>10</v>
      </c>
      <c r="K14738" s="2">
        <v>32</v>
      </c>
      <c r="L14738" s="3">
        <v>607718.72</v>
      </c>
      <c r="M14738" s="2" t="s">
        <v>0</v>
      </c>
      <c r="N14738" s="4" t="s">
        <v>21</v>
      </c>
    </row>
    <row r="14739" spans="1:14" x14ac:dyDescent="0.25">
      <c r="A14739" s="1" t="s">
        <v>367</v>
      </c>
      <c r="B14739" s="2" t="s">
        <v>86</v>
      </c>
      <c r="C14739" s="2" t="s">
        <v>93</v>
      </c>
      <c r="D14739" s="2" t="s">
        <v>94</v>
      </c>
      <c r="E14739" s="2" t="s">
        <v>18815</v>
      </c>
      <c r="F14739" s="2">
        <v>30151500</v>
      </c>
      <c r="G14739" s="2" t="s">
        <v>810</v>
      </c>
      <c r="H14739" s="2">
        <v>3</v>
      </c>
      <c r="I14739" s="2">
        <v>4</v>
      </c>
      <c r="J14739" s="2">
        <v>10</v>
      </c>
      <c r="K14739" s="2">
        <v>34</v>
      </c>
      <c r="L14739" s="3">
        <v>834042.44</v>
      </c>
      <c r="M14739" s="2" t="s">
        <v>0</v>
      </c>
      <c r="N14739" s="4" t="s">
        <v>21</v>
      </c>
    </row>
    <row r="14740" spans="1:14" x14ac:dyDescent="0.25">
      <c r="A14740" s="1" t="s">
        <v>367</v>
      </c>
      <c r="B14740" s="2" t="s">
        <v>1851</v>
      </c>
      <c r="C14740" s="2" t="s">
        <v>1852</v>
      </c>
      <c r="D14740" s="2" t="s">
        <v>17941</v>
      </c>
      <c r="E14740" s="2" t="s">
        <v>12583</v>
      </c>
      <c r="F14740" s="2">
        <v>31201507</v>
      </c>
      <c r="G14740" s="2" t="s">
        <v>810</v>
      </c>
      <c r="H14740" s="2">
        <v>3</v>
      </c>
      <c r="I14740" s="2">
        <v>4</v>
      </c>
      <c r="J14740" s="2">
        <v>10</v>
      </c>
      <c r="K14740" s="2">
        <v>5</v>
      </c>
      <c r="L14740" s="3">
        <v>36925.700000000004</v>
      </c>
      <c r="M14740" s="2" t="s">
        <v>0</v>
      </c>
      <c r="N14740" s="4" t="s">
        <v>21</v>
      </c>
    </row>
    <row r="14741" spans="1:14" x14ac:dyDescent="0.25">
      <c r="A14741" s="1" t="s">
        <v>367</v>
      </c>
      <c r="B14741" s="2" t="s">
        <v>1851</v>
      </c>
      <c r="C14741" s="2" t="s">
        <v>1852</v>
      </c>
      <c r="D14741" s="2" t="s">
        <v>17941</v>
      </c>
      <c r="E14741" s="2" t="s">
        <v>12584</v>
      </c>
      <c r="F14741" s="2">
        <v>11151512</v>
      </c>
      <c r="G14741" s="2" t="s">
        <v>810</v>
      </c>
      <c r="H14741" s="2">
        <v>3</v>
      </c>
      <c r="I14741" s="2">
        <v>4</v>
      </c>
      <c r="J14741" s="2">
        <v>10</v>
      </c>
      <c r="K14741" s="2">
        <v>10</v>
      </c>
      <c r="L14741" s="3">
        <v>227730.3</v>
      </c>
      <c r="M14741" s="2" t="s">
        <v>0</v>
      </c>
      <c r="N14741" s="4" t="s">
        <v>21</v>
      </c>
    </row>
    <row r="14742" spans="1:14" x14ac:dyDescent="0.25">
      <c r="A14742" s="1" t="s">
        <v>367</v>
      </c>
      <c r="B14742" s="2" t="s">
        <v>1851</v>
      </c>
      <c r="C14742" s="2" t="s">
        <v>1852</v>
      </c>
      <c r="D14742" s="2" t="s">
        <v>17941</v>
      </c>
      <c r="E14742" s="2" t="s">
        <v>12585</v>
      </c>
      <c r="F14742" s="2">
        <v>30171703</v>
      </c>
      <c r="G14742" s="2" t="s">
        <v>810</v>
      </c>
      <c r="H14742" s="2">
        <v>3</v>
      </c>
      <c r="I14742" s="2">
        <v>4</v>
      </c>
      <c r="J14742" s="2">
        <v>10</v>
      </c>
      <c r="K14742" s="2">
        <v>10</v>
      </c>
      <c r="L14742" s="3">
        <v>571509.4</v>
      </c>
      <c r="M14742" s="2" t="s">
        <v>17390</v>
      </c>
      <c r="N14742" s="4" t="s">
        <v>21</v>
      </c>
    </row>
    <row r="14743" spans="1:14" x14ac:dyDescent="0.25">
      <c r="A14743" s="1" t="s">
        <v>367</v>
      </c>
      <c r="B14743" s="2" t="s">
        <v>1851</v>
      </c>
      <c r="C14743" s="2" t="s">
        <v>1852</v>
      </c>
      <c r="D14743" s="2" t="s">
        <v>17941</v>
      </c>
      <c r="E14743" s="2" t="s">
        <v>12586</v>
      </c>
      <c r="F14743" s="2">
        <v>30171703</v>
      </c>
      <c r="G14743" s="2" t="s">
        <v>810</v>
      </c>
      <c r="H14743" s="2">
        <v>3</v>
      </c>
      <c r="I14743" s="2">
        <v>4</v>
      </c>
      <c r="J14743" s="2">
        <v>10</v>
      </c>
      <c r="K14743" s="2">
        <v>10</v>
      </c>
      <c r="L14743" s="3">
        <v>571509.4</v>
      </c>
      <c r="M14743" s="2" t="s">
        <v>17390</v>
      </c>
      <c r="N14743" s="4" t="s">
        <v>21</v>
      </c>
    </row>
    <row r="14744" spans="1:14" x14ac:dyDescent="0.25">
      <c r="A14744" s="1" t="s">
        <v>367</v>
      </c>
      <c r="B14744" s="2" t="s">
        <v>1851</v>
      </c>
      <c r="C14744" s="2" t="s">
        <v>1852</v>
      </c>
      <c r="D14744" s="2" t="s">
        <v>17941</v>
      </c>
      <c r="E14744" s="2" t="s">
        <v>12587</v>
      </c>
      <c r="F14744" s="2">
        <v>30171706</v>
      </c>
      <c r="G14744" s="2" t="s">
        <v>810</v>
      </c>
      <c r="H14744" s="2">
        <v>3</v>
      </c>
      <c r="I14744" s="2">
        <v>4</v>
      </c>
      <c r="J14744" s="2">
        <v>10</v>
      </c>
      <c r="K14744" s="2">
        <v>10</v>
      </c>
      <c r="L14744" s="3">
        <v>1169508.2000000002</v>
      </c>
      <c r="M14744" s="2" t="s">
        <v>0</v>
      </c>
      <c r="N14744" s="4" t="s">
        <v>21</v>
      </c>
    </row>
    <row r="14745" spans="1:14" x14ac:dyDescent="0.25">
      <c r="A14745" s="1" t="s">
        <v>367</v>
      </c>
      <c r="B14745" s="2" t="s">
        <v>1851</v>
      </c>
      <c r="C14745" s="2" t="s">
        <v>1852</v>
      </c>
      <c r="D14745" s="2" t="s">
        <v>17941</v>
      </c>
      <c r="E14745" s="2" t="s">
        <v>12588</v>
      </c>
      <c r="F14745" s="2">
        <v>30171706</v>
      </c>
      <c r="G14745" s="2" t="s">
        <v>810</v>
      </c>
      <c r="H14745" s="2">
        <v>3</v>
      </c>
      <c r="I14745" s="2">
        <v>4</v>
      </c>
      <c r="J14745" s="2">
        <v>10</v>
      </c>
      <c r="K14745" s="2">
        <v>13</v>
      </c>
      <c r="L14745" s="3">
        <v>3040721.3200000003</v>
      </c>
      <c r="M14745" s="2" t="s">
        <v>0</v>
      </c>
      <c r="N14745" s="4" t="s">
        <v>21</v>
      </c>
    </row>
    <row r="14746" spans="1:14" x14ac:dyDescent="0.25">
      <c r="A14746" s="1" t="s">
        <v>367</v>
      </c>
      <c r="B14746" s="2" t="s">
        <v>1851</v>
      </c>
      <c r="C14746" s="2" t="s">
        <v>1879</v>
      </c>
      <c r="D14746" s="2" t="s">
        <v>17943</v>
      </c>
      <c r="E14746" s="2" t="s">
        <v>18816</v>
      </c>
      <c r="F14746" s="2">
        <v>30131504</v>
      </c>
      <c r="G14746" s="2" t="s">
        <v>810</v>
      </c>
      <c r="H14746" s="2">
        <v>3</v>
      </c>
      <c r="I14746" s="2">
        <v>4</v>
      </c>
      <c r="J14746" s="2">
        <v>10</v>
      </c>
      <c r="K14746" s="2">
        <v>100</v>
      </c>
      <c r="L14746" s="3">
        <v>105315.00000000001</v>
      </c>
      <c r="M14746" s="2" t="s">
        <v>0</v>
      </c>
      <c r="N14746" s="4" t="s">
        <v>21</v>
      </c>
    </row>
    <row r="14747" spans="1:14" x14ac:dyDescent="0.25">
      <c r="A14747" s="1" t="s">
        <v>367</v>
      </c>
      <c r="B14747" s="2" t="s">
        <v>1851</v>
      </c>
      <c r="C14747" s="2" t="s">
        <v>1879</v>
      </c>
      <c r="D14747" s="2" t="s">
        <v>17943</v>
      </c>
      <c r="E14747" s="2" t="s">
        <v>12589</v>
      </c>
      <c r="F14747" s="2">
        <v>30131607</v>
      </c>
      <c r="G14747" s="2" t="s">
        <v>810</v>
      </c>
      <c r="H14747" s="2">
        <v>3</v>
      </c>
      <c r="I14747" s="2">
        <v>4</v>
      </c>
      <c r="J14747" s="2">
        <v>10</v>
      </c>
      <c r="K14747" s="2">
        <v>60</v>
      </c>
      <c r="L14747" s="3">
        <v>35271.599999999999</v>
      </c>
      <c r="M14747" s="2" t="s">
        <v>0</v>
      </c>
      <c r="N14747" s="4" t="s">
        <v>21</v>
      </c>
    </row>
    <row r="14748" spans="1:14" x14ac:dyDescent="0.25">
      <c r="A14748" s="1" t="s">
        <v>367</v>
      </c>
      <c r="B14748" s="2" t="s">
        <v>1851</v>
      </c>
      <c r="C14748" s="2" t="s">
        <v>1895</v>
      </c>
      <c r="D14748" s="2" t="s">
        <v>17946</v>
      </c>
      <c r="E14748" s="2" t="s">
        <v>12590</v>
      </c>
      <c r="F14748" s="2">
        <v>23131507</v>
      </c>
      <c r="G14748" s="2" t="s">
        <v>810</v>
      </c>
      <c r="H14748" s="2">
        <v>3</v>
      </c>
      <c r="I14748" s="2">
        <v>4</v>
      </c>
      <c r="J14748" s="2">
        <v>10</v>
      </c>
      <c r="K14748" s="2">
        <v>25</v>
      </c>
      <c r="L14748" s="3">
        <v>21955.5</v>
      </c>
      <c r="M14748" s="2" t="s">
        <v>0</v>
      </c>
      <c r="N14748" s="4" t="s">
        <v>21</v>
      </c>
    </row>
    <row r="14749" spans="1:14" x14ac:dyDescent="0.25">
      <c r="A14749" s="1" t="s">
        <v>367</v>
      </c>
      <c r="B14749" s="2" t="s">
        <v>1851</v>
      </c>
      <c r="C14749" s="2" t="s">
        <v>1895</v>
      </c>
      <c r="D14749" s="2" t="s">
        <v>17946</v>
      </c>
      <c r="E14749" s="2" t="s">
        <v>12591</v>
      </c>
      <c r="F14749" s="2">
        <v>23131507</v>
      </c>
      <c r="G14749" s="2" t="s">
        <v>810</v>
      </c>
      <c r="H14749" s="2">
        <v>3</v>
      </c>
      <c r="I14749" s="2">
        <v>4</v>
      </c>
      <c r="J14749" s="2">
        <v>10</v>
      </c>
      <c r="K14749" s="2">
        <v>24</v>
      </c>
      <c r="L14749" s="3">
        <v>18735.36</v>
      </c>
      <c r="M14749" s="2" t="s">
        <v>0</v>
      </c>
      <c r="N14749" s="4" t="s">
        <v>21</v>
      </c>
    </row>
    <row r="14750" spans="1:14" x14ac:dyDescent="0.25">
      <c r="A14750" s="1" t="s">
        <v>367</v>
      </c>
      <c r="B14750" s="2" t="s">
        <v>1851</v>
      </c>
      <c r="C14750" s="2" t="s">
        <v>1895</v>
      </c>
      <c r="D14750" s="2" t="s">
        <v>17946</v>
      </c>
      <c r="E14750" s="2" t="s">
        <v>18817</v>
      </c>
      <c r="F14750" s="2">
        <v>23131507</v>
      </c>
      <c r="G14750" s="2" t="s">
        <v>810</v>
      </c>
      <c r="H14750" s="2">
        <v>3</v>
      </c>
      <c r="I14750" s="2">
        <v>4</v>
      </c>
      <c r="J14750" s="2">
        <v>10</v>
      </c>
      <c r="K14750" s="2">
        <v>5</v>
      </c>
      <c r="L14750" s="3">
        <v>4391.1000000000004</v>
      </c>
      <c r="M14750" s="2" t="s">
        <v>0</v>
      </c>
      <c r="N14750" s="4" t="s">
        <v>21</v>
      </c>
    </row>
    <row r="14751" spans="1:14" x14ac:dyDescent="0.25">
      <c r="A14751" s="1" t="s">
        <v>367</v>
      </c>
      <c r="B14751" s="2" t="s">
        <v>1851</v>
      </c>
      <c r="C14751" s="2" t="s">
        <v>1895</v>
      </c>
      <c r="D14751" s="2" t="s">
        <v>17946</v>
      </c>
      <c r="E14751" s="2" t="s">
        <v>18818</v>
      </c>
      <c r="F14751" s="2">
        <v>23131507</v>
      </c>
      <c r="G14751" s="2" t="s">
        <v>810</v>
      </c>
      <c r="H14751" s="2">
        <v>3</v>
      </c>
      <c r="I14751" s="2">
        <v>4</v>
      </c>
      <c r="J14751" s="2">
        <v>10</v>
      </c>
      <c r="K14751" s="2">
        <v>5</v>
      </c>
      <c r="L14751" s="3">
        <v>1398.25</v>
      </c>
      <c r="M14751" s="2" t="s">
        <v>0</v>
      </c>
      <c r="N14751" s="4" t="s">
        <v>21</v>
      </c>
    </row>
    <row r="14752" spans="1:14" x14ac:dyDescent="0.25">
      <c r="A14752" s="1" t="s">
        <v>367</v>
      </c>
      <c r="B14752" s="2" t="s">
        <v>1851</v>
      </c>
      <c r="C14752" s="2" t="s">
        <v>1895</v>
      </c>
      <c r="D14752" s="2" t="s">
        <v>17946</v>
      </c>
      <c r="E14752" s="2" t="s">
        <v>18819</v>
      </c>
      <c r="F14752" s="2">
        <v>23131507</v>
      </c>
      <c r="G14752" s="2" t="s">
        <v>810</v>
      </c>
      <c r="H14752" s="2">
        <v>3</v>
      </c>
      <c r="I14752" s="2">
        <v>4</v>
      </c>
      <c r="J14752" s="2">
        <v>10</v>
      </c>
      <c r="K14752" s="2">
        <v>2</v>
      </c>
      <c r="L14752" s="3">
        <v>98125.02</v>
      </c>
      <c r="M14752" s="2" t="s">
        <v>0</v>
      </c>
      <c r="N14752" s="4" t="s">
        <v>21</v>
      </c>
    </row>
    <row r="14753" spans="1:14" x14ac:dyDescent="0.25">
      <c r="A14753" s="1" t="s">
        <v>367</v>
      </c>
      <c r="B14753" s="2" t="s">
        <v>1851</v>
      </c>
      <c r="C14753" s="2" t="s">
        <v>1895</v>
      </c>
      <c r="D14753" s="2" t="s">
        <v>17946</v>
      </c>
      <c r="E14753" s="2" t="s">
        <v>18820</v>
      </c>
      <c r="F14753" s="2">
        <v>23131507</v>
      </c>
      <c r="G14753" s="2" t="s">
        <v>810</v>
      </c>
      <c r="H14753" s="2">
        <v>3</v>
      </c>
      <c r="I14753" s="2">
        <v>4</v>
      </c>
      <c r="J14753" s="2">
        <v>10</v>
      </c>
      <c r="K14753" s="2">
        <v>2</v>
      </c>
      <c r="L14753" s="3">
        <v>98125.02</v>
      </c>
      <c r="M14753" s="2" t="s">
        <v>0</v>
      </c>
      <c r="N14753" s="4" t="s">
        <v>21</v>
      </c>
    </row>
    <row r="14754" spans="1:14" x14ac:dyDescent="0.25">
      <c r="A14754" s="1" t="s">
        <v>367</v>
      </c>
      <c r="B14754" s="2" t="s">
        <v>1851</v>
      </c>
      <c r="C14754" s="2" t="s">
        <v>1895</v>
      </c>
      <c r="D14754" s="2" t="s">
        <v>17946</v>
      </c>
      <c r="E14754" s="2" t="s">
        <v>18821</v>
      </c>
      <c r="F14754" s="2">
        <v>23131507</v>
      </c>
      <c r="G14754" s="2" t="s">
        <v>810</v>
      </c>
      <c r="H14754" s="2">
        <v>3</v>
      </c>
      <c r="I14754" s="2">
        <v>4</v>
      </c>
      <c r="J14754" s="2">
        <v>10</v>
      </c>
      <c r="K14754" s="2">
        <v>2</v>
      </c>
      <c r="L14754" s="3">
        <v>98125.02</v>
      </c>
      <c r="M14754" s="2" t="s">
        <v>0</v>
      </c>
      <c r="N14754" s="4" t="s">
        <v>21</v>
      </c>
    </row>
    <row r="14755" spans="1:14" x14ac:dyDescent="0.25">
      <c r="A14755" s="1" t="s">
        <v>367</v>
      </c>
      <c r="B14755" s="2" t="s">
        <v>1851</v>
      </c>
      <c r="C14755" s="2" t="s">
        <v>1895</v>
      </c>
      <c r="D14755" s="2" t="s">
        <v>17946</v>
      </c>
      <c r="E14755" s="2" t="s">
        <v>18822</v>
      </c>
      <c r="F14755" s="2">
        <v>23131507</v>
      </c>
      <c r="G14755" s="2" t="s">
        <v>810</v>
      </c>
      <c r="H14755" s="2">
        <v>3</v>
      </c>
      <c r="I14755" s="2">
        <v>4</v>
      </c>
      <c r="J14755" s="2">
        <v>10</v>
      </c>
      <c r="K14755" s="2">
        <v>2</v>
      </c>
      <c r="L14755" s="3">
        <v>98125.02</v>
      </c>
      <c r="M14755" s="2" t="s">
        <v>0</v>
      </c>
      <c r="N14755" s="4" t="s">
        <v>21</v>
      </c>
    </row>
    <row r="14756" spans="1:14" x14ac:dyDescent="0.25">
      <c r="A14756" s="1" t="s">
        <v>367</v>
      </c>
      <c r="B14756" s="2" t="s">
        <v>1851</v>
      </c>
      <c r="C14756" s="2" t="s">
        <v>1867</v>
      </c>
      <c r="D14756" s="2" t="s">
        <v>17942</v>
      </c>
      <c r="E14756" s="2" t="s">
        <v>12592</v>
      </c>
      <c r="F14756" s="2">
        <v>30131704</v>
      </c>
      <c r="G14756" s="2" t="s">
        <v>810</v>
      </c>
      <c r="H14756" s="2">
        <v>3</v>
      </c>
      <c r="I14756" s="2">
        <v>4</v>
      </c>
      <c r="J14756" s="2">
        <v>10</v>
      </c>
      <c r="K14756" s="2">
        <v>15</v>
      </c>
      <c r="L14756" s="3">
        <v>473596.2</v>
      </c>
      <c r="M14756" s="2" t="s">
        <v>17390</v>
      </c>
      <c r="N14756" s="4" t="s">
        <v>21</v>
      </c>
    </row>
    <row r="14757" spans="1:14" x14ac:dyDescent="0.25">
      <c r="A14757" s="1" t="s">
        <v>367</v>
      </c>
      <c r="B14757" s="2" t="s">
        <v>1851</v>
      </c>
      <c r="C14757" s="2" t="s">
        <v>1867</v>
      </c>
      <c r="D14757" s="2" t="s">
        <v>17942</v>
      </c>
      <c r="E14757" s="2" t="s">
        <v>12593</v>
      </c>
      <c r="F14757" s="2">
        <v>30131704</v>
      </c>
      <c r="G14757" s="2" t="s">
        <v>810</v>
      </c>
      <c r="H14757" s="2">
        <v>3</v>
      </c>
      <c r="I14757" s="2">
        <v>4</v>
      </c>
      <c r="J14757" s="2">
        <v>10</v>
      </c>
      <c r="K14757" s="2">
        <v>15</v>
      </c>
      <c r="L14757" s="3">
        <v>349503</v>
      </c>
      <c r="M14757" s="2" t="s">
        <v>17390</v>
      </c>
      <c r="N14757" s="4" t="s">
        <v>21</v>
      </c>
    </row>
    <row r="14758" spans="1:14" x14ac:dyDescent="0.25">
      <c r="A14758" s="1" t="s">
        <v>367</v>
      </c>
      <c r="B14758" s="2" t="s">
        <v>1851</v>
      </c>
      <c r="C14758" s="2" t="s">
        <v>1867</v>
      </c>
      <c r="D14758" s="2" t="s">
        <v>17942</v>
      </c>
      <c r="E14758" s="2" t="s">
        <v>12594</v>
      </c>
      <c r="F14758" s="2">
        <v>30181504</v>
      </c>
      <c r="G14758" s="2" t="s">
        <v>810</v>
      </c>
      <c r="H14758" s="2">
        <v>3</v>
      </c>
      <c r="I14758" s="2">
        <v>4</v>
      </c>
      <c r="J14758" s="2">
        <v>10</v>
      </c>
      <c r="K14758" s="2">
        <v>10</v>
      </c>
      <c r="L14758" s="3">
        <v>849124.5</v>
      </c>
      <c r="M14758" s="2" t="s">
        <v>0</v>
      </c>
      <c r="N14758" s="4" t="s">
        <v>21</v>
      </c>
    </row>
    <row r="14759" spans="1:14" x14ac:dyDescent="0.25">
      <c r="A14759" s="1" t="s">
        <v>367</v>
      </c>
      <c r="B14759" s="2" t="s">
        <v>1851</v>
      </c>
      <c r="C14759" s="2" t="s">
        <v>1867</v>
      </c>
      <c r="D14759" s="2" t="s">
        <v>17942</v>
      </c>
      <c r="E14759" s="2" t="s">
        <v>12595</v>
      </c>
      <c r="F14759" s="2">
        <v>30181506</v>
      </c>
      <c r="G14759" s="2" t="s">
        <v>810</v>
      </c>
      <c r="H14759" s="2">
        <v>3</v>
      </c>
      <c r="I14759" s="2">
        <v>4</v>
      </c>
      <c r="J14759" s="2">
        <v>10</v>
      </c>
      <c r="K14759" s="2">
        <v>2</v>
      </c>
      <c r="L14759" s="3">
        <v>235467.68</v>
      </c>
      <c r="M14759" s="2" t="s">
        <v>0</v>
      </c>
      <c r="N14759" s="4" t="s">
        <v>21</v>
      </c>
    </row>
    <row r="14760" spans="1:14" x14ac:dyDescent="0.25">
      <c r="A14760" s="1" t="s">
        <v>367</v>
      </c>
      <c r="B14760" s="2" t="s">
        <v>1851</v>
      </c>
      <c r="C14760" s="2" t="s">
        <v>1867</v>
      </c>
      <c r="D14760" s="2" t="s">
        <v>17942</v>
      </c>
      <c r="E14760" s="2" t="s">
        <v>12596</v>
      </c>
      <c r="F14760" s="2">
        <v>30181505</v>
      </c>
      <c r="G14760" s="2" t="s">
        <v>810</v>
      </c>
      <c r="H14760" s="2">
        <v>3</v>
      </c>
      <c r="I14760" s="2">
        <v>4</v>
      </c>
      <c r="J14760" s="2">
        <v>10</v>
      </c>
      <c r="K14760" s="2">
        <v>2</v>
      </c>
      <c r="L14760" s="3">
        <v>302695.53999999998</v>
      </c>
      <c r="M14760" s="2" t="s">
        <v>0</v>
      </c>
      <c r="N14760" s="4" t="s">
        <v>21</v>
      </c>
    </row>
    <row r="14761" spans="1:14" x14ac:dyDescent="0.25">
      <c r="A14761" s="1" t="s">
        <v>367</v>
      </c>
      <c r="B14761" s="2" t="s">
        <v>1851</v>
      </c>
      <c r="C14761" s="2" t="s">
        <v>1883</v>
      </c>
      <c r="D14761" s="2" t="s">
        <v>17944</v>
      </c>
      <c r="E14761" s="2" t="s">
        <v>12597</v>
      </c>
      <c r="F14761" s="2">
        <v>23232201</v>
      </c>
      <c r="G14761" s="2" t="s">
        <v>810</v>
      </c>
      <c r="H14761" s="2">
        <v>3</v>
      </c>
      <c r="I14761" s="2">
        <v>4</v>
      </c>
      <c r="J14761" s="2">
        <v>10</v>
      </c>
      <c r="K14761" s="2">
        <v>10</v>
      </c>
      <c r="L14761" s="3">
        <v>45279.5</v>
      </c>
      <c r="M14761" s="2" t="s">
        <v>17387</v>
      </c>
      <c r="N14761" s="4" t="s">
        <v>21</v>
      </c>
    </row>
    <row r="14762" spans="1:14" x14ac:dyDescent="0.25">
      <c r="A14762" s="1" t="s">
        <v>367</v>
      </c>
      <c r="B14762" s="2" t="s">
        <v>1851</v>
      </c>
      <c r="C14762" s="2" t="s">
        <v>1883</v>
      </c>
      <c r="D14762" s="2" t="s">
        <v>17944</v>
      </c>
      <c r="E14762" s="2" t="s">
        <v>18823</v>
      </c>
      <c r="F14762" s="2">
        <v>30111601</v>
      </c>
      <c r="G14762" s="2" t="s">
        <v>810</v>
      </c>
      <c r="H14762" s="2">
        <v>3</v>
      </c>
      <c r="I14762" s="2">
        <v>4</v>
      </c>
      <c r="J14762" s="2">
        <v>10</v>
      </c>
      <c r="K14762" s="2">
        <v>90</v>
      </c>
      <c r="L14762" s="3">
        <v>1653731.1</v>
      </c>
      <c r="M14762" s="2" t="s">
        <v>0</v>
      </c>
      <c r="N14762" s="4" t="s">
        <v>21</v>
      </c>
    </row>
    <row r="14763" spans="1:14" x14ac:dyDescent="0.25">
      <c r="A14763" s="1" t="s">
        <v>367</v>
      </c>
      <c r="B14763" s="2" t="s">
        <v>1851</v>
      </c>
      <c r="C14763" s="2" t="s">
        <v>1883</v>
      </c>
      <c r="D14763" s="2" t="s">
        <v>17944</v>
      </c>
      <c r="E14763" s="2" t="s">
        <v>9697</v>
      </c>
      <c r="F14763" s="2">
        <v>31201605</v>
      </c>
      <c r="G14763" s="2" t="s">
        <v>810</v>
      </c>
      <c r="H14763" s="2">
        <v>3</v>
      </c>
      <c r="I14763" s="2">
        <v>4</v>
      </c>
      <c r="J14763" s="2">
        <v>10</v>
      </c>
      <c r="K14763" s="2">
        <v>177</v>
      </c>
      <c r="L14763" s="3">
        <v>2384542.23</v>
      </c>
      <c r="M14763" s="2" t="s">
        <v>17383</v>
      </c>
      <c r="N14763" s="4" t="s">
        <v>21</v>
      </c>
    </row>
    <row r="14764" spans="1:14" x14ac:dyDescent="0.25">
      <c r="A14764" s="1" t="s">
        <v>367</v>
      </c>
      <c r="B14764" s="2" t="s">
        <v>1851</v>
      </c>
      <c r="C14764" s="2" t="s">
        <v>1883</v>
      </c>
      <c r="D14764" s="2" t="s">
        <v>17944</v>
      </c>
      <c r="E14764" s="2" t="s">
        <v>12598</v>
      </c>
      <c r="F14764" s="2">
        <v>31201605</v>
      </c>
      <c r="G14764" s="2" t="s">
        <v>810</v>
      </c>
      <c r="H14764" s="2">
        <v>3</v>
      </c>
      <c r="I14764" s="2">
        <v>4</v>
      </c>
      <c r="J14764" s="2">
        <v>10</v>
      </c>
      <c r="K14764" s="2">
        <v>5</v>
      </c>
      <c r="L14764" s="3">
        <v>44833.25</v>
      </c>
      <c r="M14764" s="2" t="s">
        <v>17383</v>
      </c>
      <c r="N14764" s="4" t="s">
        <v>21</v>
      </c>
    </row>
    <row r="14765" spans="1:14" x14ac:dyDescent="0.25">
      <c r="A14765" s="1" t="s">
        <v>367</v>
      </c>
      <c r="B14765" s="2" t="s">
        <v>1851</v>
      </c>
      <c r="C14765" s="2" t="s">
        <v>1883</v>
      </c>
      <c r="D14765" s="2" t="s">
        <v>17944</v>
      </c>
      <c r="E14765" s="2" t="s">
        <v>12599</v>
      </c>
      <c r="F14765" s="2">
        <v>31201610</v>
      </c>
      <c r="G14765" s="2" t="s">
        <v>810</v>
      </c>
      <c r="H14765" s="2">
        <v>3</v>
      </c>
      <c r="I14765" s="2">
        <v>4</v>
      </c>
      <c r="J14765" s="2">
        <v>10</v>
      </c>
      <c r="K14765" s="2">
        <v>50</v>
      </c>
      <c r="L14765" s="3">
        <v>123046</v>
      </c>
      <c r="M14765" s="2" t="s">
        <v>17387</v>
      </c>
      <c r="N14765" s="4" t="s">
        <v>21</v>
      </c>
    </row>
    <row r="14766" spans="1:14" x14ac:dyDescent="0.25">
      <c r="A14766" s="1" t="s">
        <v>367</v>
      </c>
      <c r="B14766" s="2" t="s">
        <v>1851</v>
      </c>
      <c r="C14766" s="2" t="s">
        <v>1883</v>
      </c>
      <c r="D14766" s="2" t="s">
        <v>17944</v>
      </c>
      <c r="E14766" s="2" t="s">
        <v>12600</v>
      </c>
      <c r="F14766" s="2">
        <v>31201610</v>
      </c>
      <c r="G14766" s="2" t="s">
        <v>810</v>
      </c>
      <c r="H14766" s="2">
        <v>3</v>
      </c>
      <c r="I14766" s="2">
        <v>4</v>
      </c>
      <c r="J14766" s="2">
        <v>10</v>
      </c>
      <c r="K14766" s="2">
        <v>150</v>
      </c>
      <c r="L14766" s="3">
        <v>171181.5</v>
      </c>
      <c r="M14766" s="2" t="s">
        <v>17387</v>
      </c>
      <c r="N14766" s="4" t="s">
        <v>21</v>
      </c>
    </row>
    <row r="14767" spans="1:14" x14ac:dyDescent="0.25">
      <c r="A14767" s="1" t="s">
        <v>367</v>
      </c>
      <c r="B14767" s="2" t="s">
        <v>1851</v>
      </c>
      <c r="C14767" s="2" t="s">
        <v>1891</v>
      </c>
      <c r="D14767" s="2" t="s">
        <v>17945</v>
      </c>
      <c r="E14767" s="2" t="s">
        <v>12601</v>
      </c>
      <c r="F14767" s="2">
        <v>30161503</v>
      </c>
      <c r="G14767" s="2" t="s">
        <v>810</v>
      </c>
      <c r="H14767" s="2">
        <v>3</v>
      </c>
      <c r="I14767" s="2">
        <v>4</v>
      </c>
      <c r="J14767" s="2">
        <v>10</v>
      </c>
      <c r="K14767" s="2">
        <v>2</v>
      </c>
      <c r="L14767" s="3">
        <v>34990.76</v>
      </c>
      <c r="M14767" s="2" t="s">
        <v>0</v>
      </c>
      <c r="N14767" s="4" t="s">
        <v>21</v>
      </c>
    </row>
    <row r="14768" spans="1:14" x14ac:dyDescent="0.25">
      <c r="A14768" s="1" t="s">
        <v>367</v>
      </c>
      <c r="B14768" s="2" t="s">
        <v>1851</v>
      </c>
      <c r="C14768" s="2" t="s">
        <v>1891</v>
      </c>
      <c r="D14768" s="2" t="s">
        <v>17945</v>
      </c>
      <c r="E14768" s="2" t="s">
        <v>18824</v>
      </c>
      <c r="F14768" s="2">
        <v>30151500</v>
      </c>
      <c r="G14768" s="2" t="s">
        <v>810</v>
      </c>
      <c r="H14768" s="2">
        <v>3</v>
      </c>
      <c r="I14768" s="2">
        <v>4</v>
      </c>
      <c r="J14768" s="2">
        <v>10</v>
      </c>
      <c r="K14768" s="2">
        <v>13</v>
      </c>
      <c r="L14768" s="3">
        <v>273169.26</v>
      </c>
      <c r="M14768" s="2" t="s">
        <v>0</v>
      </c>
      <c r="N14768" s="4" t="s">
        <v>21</v>
      </c>
    </row>
    <row r="14769" spans="1:14" x14ac:dyDescent="0.25">
      <c r="A14769" s="1" t="s">
        <v>367</v>
      </c>
      <c r="B14769" s="2" t="s">
        <v>1851</v>
      </c>
      <c r="C14769" s="2" t="s">
        <v>1891</v>
      </c>
      <c r="D14769" s="2" t="s">
        <v>17945</v>
      </c>
      <c r="E14769" s="2" t="s">
        <v>18825</v>
      </c>
      <c r="F14769" s="2">
        <v>30151500</v>
      </c>
      <c r="G14769" s="2" t="s">
        <v>810</v>
      </c>
      <c r="H14769" s="2">
        <v>3</v>
      </c>
      <c r="I14769" s="2">
        <v>4</v>
      </c>
      <c r="J14769" s="2">
        <v>10</v>
      </c>
      <c r="K14769" s="2">
        <v>13</v>
      </c>
      <c r="L14769" s="3">
        <v>361193.56</v>
      </c>
      <c r="M14769" s="2" t="s">
        <v>0</v>
      </c>
      <c r="N14769" s="4" t="s">
        <v>21</v>
      </c>
    </row>
    <row r="14770" spans="1:14" x14ac:dyDescent="0.25">
      <c r="A14770" s="1" t="s">
        <v>367</v>
      </c>
      <c r="B14770" s="2" t="s">
        <v>1851</v>
      </c>
      <c r="C14770" s="2" t="s">
        <v>1895</v>
      </c>
      <c r="D14770" s="2" t="s">
        <v>17946</v>
      </c>
      <c r="E14770" s="2" t="s">
        <v>12602</v>
      </c>
      <c r="F14770" s="2">
        <v>27111918</v>
      </c>
      <c r="G14770" s="2" t="s">
        <v>810</v>
      </c>
      <c r="H14770" s="2">
        <v>3</v>
      </c>
      <c r="I14770" s="2">
        <v>4</v>
      </c>
      <c r="J14770" s="2">
        <v>10</v>
      </c>
      <c r="K14770" s="2">
        <v>15</v>
      </c>
      <c r="L14770" s="3">
        <v>202829.55</v>
      </c>
      <c r="M14770" s="2" t="s">
        <v>0</v>
      </c>
      <c r="N14770" s="4" t="s">
        <v>21</v>
      </c>
    </row>
    <row r="14771" spans="1:14" x14ac:dyDescent="0.25">
      <c r="A14771" s="1" t="s">
        <v>367</v>
      </c>
      <c r="B14771" s="2" t="s">
        <v>1851</v>
      </c>
      <c r="C14771" s="2" t="s">
        <v>1895</v>
      </c>
      <c r="D14771" s="2" t="s">
        <v>17946</v>
      </c>
      <c r="E14771" s="2" t="s">
        <v>12603</v>
      </c>
      <c r="F14771" s="2">
        <v>27111918</v>
      </c>
      <c r="G14771" s="2" t="s">
        <v>810</v>
      </c>
      <c r="H14771" s="2">
        <v>3</v>
      </c>
      <c r="I14771" s="2">
        <v>4</v>
      </c>
      <c r="J14771" s="2">
        <v>10</v>
      </c>
      <c r="K14771" s="2">
        <v>15</v>
      </c>
      <c r="L14771" s="3">
        <v>202829.55</v>
      </c>
      <c r="M14771" s="2" t="s">
        <v>0</v>
      </c>
      <c r="N14771" s="4" t="s">
        <v>21</v>
      </c>
    </row>
    <row r="14772" spans="1:14" x14ac:dyDescent="0.25">
      <c r="A14772" s="1" t="s">
        <v>367</v>
      </c>
      <c r="B14772" s="2" t="s">
        <v>103</v>
      </c>
      <c r="C14772" s="2" t="s">
        <v>104</v>
      </c>
      <c r="D14772" s="2" t="s">
        <v>105</v>
      </c>
      <c r="E14772" s="2" t="s">
        <v>12604</v>
      </c>
      <c r="F14772" s="2">
        <v>31211904</v>
      </c>
      <c r="G14772" s="2" t="s">
        <v>810</v>
      </c>
      <c r="H14772" s="2">
        <v>3</v>
      </c>
      <c r="I14772" s="2">
        <v>4</v>
      </c>
      <c r="J14772" s="2">
        <v>10</v>
      </c>
      <c r="K14772" s="2">
        <v>35</v>
      </c>
      <c r="L14772" s="3">
        <v>261520.35</v>
      </c>
      <c r="M14772" s="2" t="s">
        <v>0</v>
      </c>
      <c r="N14772" s="4" t="s">
        <v>21</v>
      </c>
    </row>
    <row r="14773" spans="1:14" x14ac:dyDescent="0.25">
      <c r="A14773" s="1" t="s">
        <v>367</v>
      </c>
      <c r="B14773" s="2" t="s">
        <v>103</v>
      </c>
      <c r="C14773" s="2" t="s">
        <v>104</v>
      </c>
      <c r="D14773" s="2" t="s">
        <v>105</v>
      </c>
      <c r="E14773" s="2" t="s">
        <v>12605</v>
      </c>
      <c r="F14773" s="2">
        <v>31211906</v>
      </c>
      <c r="G14773" s="2" t="s">
        <v>810</v>
      </c>
      <c r="H14773" s="2">
        <v>3</v>
      </c>
      <c r="I14773" s="2">
        <v>4</v>
      </c>
      <c r="J14773" s="2">
        <v>10</v>
      </c>
      <c r="K14773" s="2">
        <v>49</v>
      </c>
      <c r="L14773" s="3">
        <v>280004.62</v>
      </c>
      <c r="M14773" s="2" t="s">
        <v>0</v>
      </c>
      <c r="N14773" s="4" t="s">
        <v>21</v>
      </c>
    </row>
    <row r="14774" spans="1:14" x14ac:dyDescent="0.25">
      <c r="A14774" s="1" t="s">
        <v>367</v>
      </c>
      <c r="B14774" s="2" t="s">
        <v>103</v>
      </c>
      <c r="C14774" s="2" t="s">
        <v>104</v>
      </c>
      <c r="D14774" s="2" t="s">
        <v>105</v>
      </c>
      <c r="E14774" s="2" t="s">
        <v>12606</v>
      </c>
      <c r="F14774" s="2">
        <v>31211906</v>
      </c>
      <c r="G14774" s="2" t="s">
        <v>810</v>
      </c>
      <c r="H14774" s="2">
        <v>3</v>
      </c>
      <c r="I14774" s="2">
        <v>4</v>
      </c>
      <c r="J14774" s="2">
        <v>10</v>
      </c>
      <c r="K14774" s="2">
        <v>100</v>
      </c>
      <c r="L14774" s="3">
        <v>958307</v>
      </c>
      <c r="M14774" s="2" t="s">
        <v>0</v>
      </c>
      <c r="N14774" s="4" t="s">
        <v>21</v>
      </c>
    </row>
    <row r="14775" spans="1:14" x14ac:dyDescent="0.25">
      <c r="A14775" s="1" t="s">
        <v>367</v>
      </c>
      <c r="B14775" s="2" t="s">
        <v>113</v>
      </c>
      <c r="C14775" s="2" t="s">
        <v>113</v>
      </c>
      <c r="D14775" s="2" t="s">
        <v>114</v>
      </c>
      <c r="E14775" s="2" t="s">
        <v>8293</v>
      </c>
      <c r="F14775" s="2">
        <v>30264303</v>
      </c>
      <c r="G14775" s="2" t="s">
        <v>810</v>
      </c>
      <c r="H14775" s="2">
        <v>3</v>
      </c>
      <c r="I14775" s="2">
        <v>4</v>
      </c>
      <c r="J14775" s="2">
        <v>10</v>
      </c>
      <c r="K14775" s="2">
        <v>5</v>
      </c>
      <c r="L14775" s="3">
        <v>38020.5</v>
      </c>
      <c r="M14775" s="2" t="s">
        <v>17387</v>
      </c>
      <c r="N14775" s="4" t="s">
        <v>21</v>
      </c>
    </row>
    <row r="14776" spans="1:14" x14ac:dyDescent="0.25">
      <c r="A14776" s="1" t="s">
        <v>367</v>
      </c>
      <c r="B14776" s="2" t="s">
        <v>113</v>
      </c>
      <c r="C14776" s="2" t="s">
        <v>113</v>
      </c>
      <c r="D14776" s="2" t="s">
        <v>114</v>
      </c>
      <c r="E14776" s="2" t="s">
        <v>12607</v>
      </c>
      <c r="F14776" s="2">
        <v>30264303</v>
      </c>
      <c r="G14776" s="2" t="s">
        <v>810</v>
      </c>
      <c r="H14776" s="2">
        <v>3</v>
      </c>
      <c r="I14776" s="2">
        <v>4</v>
      </c>
      <c r="J14776" s="2">
        <v>10</v>
      </c>
      <c r="K14776" s="2">
        <v>5</v>
      </c>
      <c r="L14776" s="3">
        <v>20658.400000000001</v>
      </c>
      <c r="M14776" s="2" t="s">
        <v>17387</v>
      </c>
      <c r="N14776" s="4" t="s">
        <v>21</v>
      </c>
    </row>
    <row r="14777" spans="1:14" x14ac:dyDescent="0.25">
      <c r="A14777" s="1" t="s">
        <v>367</v>
      </c>
      <c r="B14777" s="2" t="s">
        <v>113</v>
      </c>
      <c r="C14777" s="2" t="s">
        <v>113</v>
      </c>
      <c r="D14777" s="2" t="s">
        <v>114</v>
      </c>
      <c r="E14777" s="2" t="s">
        <v>18826</v>
      </c>
      <c r="F14777" s="2">
        <v>31162108</v>
      </c>
      <c r="G14777" s="2" t="s">
        <v>810</v>
      </c>
      <c r="H14777" s="2">
        <v>3</v>
      </c>
      <c r="I14777" s="2">
        <v>4</v>
      </c>
      <c r="J14777" s="2">
        <v>10</v>
      </c>
      <c r="K14777" s="2">
        <v>16</v>
      </c>
      <c r="L14777" s="3">
        <v>223662.88</v>
      </c>
      <c r="M14777" s="2" t="s">
        <v>0</v>
      </c>
      <c r="N14777" s="4" t="s">
        <v>21</v>
      </c>
    </row>
    <row r="14778" spans="1:14" x14ac:dyDescent="0.25">
      <c r="A14778" s="1" t="s">
        <v>367</v>
      </c>
      <c r="B14778" s="2" t="s">
        <v>113</v>
      </c>
      <c r="C14778" s="2" t="s">
        <v>113</v>
      </c>
      <c r="D14778" s="2" t="s">
        <v>114</v>
      </c>
      <c r="E14778" s="2" t="s">
        <v>12608</v>
      </c>
      <c r="F14778" s="2">
        <v>21101803</v>
      </c>
      <c r="G14778" s="2" t="s">
        <v>810</v>
      </c>
      <c r="H14778" s="2">
        <v>3</v>
      </c>
      <c r="I14778" s="2">
        <v>4</v>
      </c>
      <c r="J14778" s="2">
        <v>10</v>
      </c>
      <c r="K14778" s="2">
        <v>2</v>
      </c>
      <c r="L14778" s="3">
        <v>73856.160000000003</v>
      </c>
      <c r="M14778" s="2" t="s">
        <v>0</v>
      </c>
      <c r="N14778" s="4" t="s">
        <v>21</v>
      </c>
    </row>
    <row r="14779" spans="1:14" x14ac:dyDescent="0.25">
      <c r="A14779" s="1" t="s">
        <v>367</v>
      </c>
      <c r="B14779" s="2" t="s">
        <v>113</v>
      </c>
      <c r="C14779" s="2" t="s">
        <v>113</v>
      </c>
      <c r="D14779" s="2" t="s">
        <v>114</v>
      </c>
      <c r="E14779" s="2" t="s">
        <v>12609</v>
      </c>
      <c r="F14779" s="2">
        <v>31162403</v>
      </c>
      <c r="G14779" s="2" t="s">
        <v>810</v>
      </c>
      <c r="H14779" s="2">
        <v>3</v>
      </c>
      <c r="I14779" s="2">
        <v>4</v>
      </c>
      <c r="J14779" s="2">
        <v>10</v>
      </c>
      <c r="K14779" s="2">
        <v>10</v>
      </c>
      <c r="L14779" s="3">
        <v>32963</v>
      </c>
      <c r="M14779" s="2" t="s">
        <v>0</v>
      </c>
      <c r="N14779" s="4" t="s">
        <v>21</v>
      </c>
    </row>
    <row r="14780" spans="1:14" x14ac:dyDescent="0.25">
      <c r="A14780" s="1" t="s">
        <v>367</v>
      </c>
      <c r="B14780" s="2" t="s">
        <v>113</v>
      </c>
      <c r="C14780" s="2" t="s">
        <v>113</v>
      </c>
      <c r="D14780" s="2" t="s">
        <v>114</v>
      </c>
      <c r="E14780" s="2" t="s">
        <v>12610</v>
      </c>
      <c r="F14780" s="2">
        <v>31162403</v>
      </c>
      <c r="G14780" s="2" t="s">
        <v>810</v>
      </c>
      <c r="H14780" s="2">
        <v>3</v>
      </c>
      <c r="I14780" s="2">
        <v>4</v>
      </c>
      <c r="J14780" s="2">
        <v>10</v>
      </c>
      <c r="K14780" s="2">
        <v>10</v>
      </c>
      <c r="L14780" s="3">
        <v>16112.6</v>
      </c>
      <c r="M14780" s="2" t="s">
        <v>0</v>
      </c>
      <c r="N14780" s="4" t="s">
        <v>21</v>
      </c>
    </row>
    <row r="14781" spans="1:14" x14ac:dyDescent="0.25">
      <c r="A14781" s="1" t="s">
        <v>367</v>
      </c>
      <c r="B14781" s="2" t="s">
        <v>113</v>
      </c>
      <c r="C14781" s="2" t="s">
        <v>113</v>
      </c>
      <c r="D14781" s="2" t="s">
        <v>114</v>
      </c>
      <c r="E14781" s="2" t="s">
        <v>18827</v>
      </c>
      <c r="F14781" s="2">
        <v>31162403</v>
      </c>
      <c r="G14781" s="2" t="s">
        <v>810</v>
      </c>
      <c r="H14781" s="2">
        <v>3</v>
      </c>
      <c r="I14781" s="2">
        <v>4</v>
      </c>
      <c r="J14781" s="2">
        <v>10</v>
      </c>
      <c r="K14781" s="2">
        <v>15</v>
      </c>
      <c r="L14781" s="3">
        <v>90981.450000000012</v>
      </c>
      <c r="M14781" s="2" t="s">
        <v>0</v>
      </c>
      <c r="N14781" s="4" t="s">
        <v>21</v>
      </c>
    </row>
    <row r="14782" spans="1:14" x14ac:dyDescent="0.25">
      <c r="A14782" s="1" t="s">
        <v>367</v>
      </c>
      <c r="B14782" s="2" t="s">
        <v>113</v>
      </c>
      <c r="C14782" s="2" t="s">
        <v>113</v>
      </c>
      <c r="D14782" s="2" t="s">
        <v>114</v>
      </c>
      <c r="E14782" s="2" t="s">
        <v>12611</v>
      </c>
      <c r="F14782" s="2">
        <v>27111543</v>
      </c>
      <c r="G14782" s="2" t="s">
        <v>810</v>
      </c>
      <c r="H14782" s="2">
        <v>3</v>
      </c>
      <c r="I14782" s="2">
        <v>4</v>
      </c>
      <c r="J14782" s="2">
        <v>10</v>
      </c>
      <c r="K14782" s="2">
        <v>3</v>
      </c>
      <c r="L14782" s="3">
        <v>6458.13</v>
      </c>
      <c r="M14782" s="2" t="s">
        <v>0</v>
      </c>
      <c r="N14782" s="4" t="s">
        <v>21</v>
      </c>
    </row>
    <row r="14783" spans="1:14" x14ac:dyDescent="0.25">
      <c r="A14783" s="1" t="s">
        <v>367</v>
      </c>
      <c r="B14783" s="2" t="s">
        <v>113</v>
      </c>
      <c r="C14783" s="2" t="s">
        <v>113</v>
      </c>
      <c r="D14783" s="2" t="s">
        <v>114</v>
      </c>
      <c r="E14783" s="2" t="s">
        <v>12612</v>
      </c>
      <c r="F14783" s="2">
        <v>27111543</v>
      </c>
      <c r="G14783" s="2" t="s">
        <v>810</v>
      </c>
      <c r="H14783" s="2">
        <v>3</v>
      </c>
      <c r="I14783" s="2">
        <v>4</v>
      </c>
      <c r="J14783" s="2">
        <v>10</v>
      </c>
      <c r="K14783" s="2">
        <v>3</v>
      </c>
      <c r="L14783" s="3">
        <v>12130.86</v>
      </c>
      <c r="M14783" s="2" t="s">
        <v>0</v>
      </c>
      <c r="N14783" s="4" t="s">
        <v>21</v>
      </c>
    </row>
    <row r="14784" spans="1:14" x14ac:dyDescent="0.25">
      <c r="A14784" s="1" t="s">
        <v>367</v>
      </c>
      <c r="B14784" s="2" t="s">
        <v>113</v>
      </c>
      <c r="C14784" s="2" t="s">
        <v>113</v>
      </c>
      <c r="D14784" s="2" t="s">
        <v>114</v>
      </c>
      <c r="E14784" s="2" t="s">
        <v>12613</v>
      </c>
      <c r="F14784" s="2">
        <v>27111543</v>
      </c>
      <c r="G14784" s="2" t="s">
        <v>810</v>
      </c>
      <c r="H14784" s="2">
        <v>3</v>
      </c>
      <c r="I14784" s="2">
        <v>4</v>
      </c>
      <c r="J14784" s="2">
        <v>10</v>
      </c>
      <c r="K14784" s="2">
        <v>3</v>
      </c>
      <c r="L14784" s="3">
        <v>7118.58</v>
      </c>
      <c r="M14784" s="2" t="s">
        <v>0</v>
      </c>
      <c r="N14784" s="4" t="s">
        <v>21</v>
      </c>
    </row>
    <row r="14785" spans="1:14" x14ac:dyDescent="0.25">
      <c r="A14785" s="1" t="s">
        <v>367</v>
      </c>
      <c r="B14785" s="2" t="s">
        <v>113</v>
      </c>
      <c r="C14785" s="2" t="s">
        <v>113</v>
      </c>
      <c r="D14785" s="2" t="s">
        <v>114</v>
      </c>
      <c r="E14785" s="2" t="s">
        <v>12614</v>
      </c>
      <c r="F14785" s="2">
        <v>27111543</v>
      </c>
      <c r="G14785" s="2" t="s">
        <v>810</v>
      </c>
      <c r="H14785" s="2">
        <v>3</v>
      </c>
      <c r="I14785" s="2">
        <v>4</v>
      </c>
      <c r="J14785" s="2">
        <v>10</v>
      </c>
      <c r="K14785" s="2">
        <v>3</v>
      </c>
      <c r="L14785" s="3">
        <v>6722.3099999999995</v>
      </c>
      <c r="M14785" s="2" t="s">
        <v>0</v>
      </c>
      <c r="N14785" s="4" t="s">
        <v>21</v>
      </c>
    </row>
    <row r="14786" spans="1:14" x14ac:dyDescent="0.25">
      <c r="A14786" s="1" t="s">
        <v>367</v>
      </c>
      <c r="B14786" s="2" t="s">
        <v>113</v>
      </c>
      <c r="C14786" s="2" t="s">
        <v>113</v>
      </c>
      <c r="D14786" s="2" t="s">
        <v>114</v>
      </c>
      <c r="E14786" s="2" t="s">
        <v>12615</v>
      </c>
      <c r="F14786" s="2">
        <v>27111543</v>
      </c>
      <c r="G14786" s="2" t="s">
        <v>810</v>
      </c>
      <c r="H14786" s="2">
        <v>3</v>
      </c>
      <c r="I14786" s="2">
        <v>4</v>
      </c>
      <c r="J14786" s="2">
        <v>10</v>
      </c>
      <c r="K14786" s="2">
        <v>3</v>
      </c>
      <c r="L14786" s="3">
        <v>19385.099999999999</v>
      </c>
      <c r="M14786" s="2" t="s">
        <v>0</v>
      </c>
      <c r="N14786" s="4" t="s">
        <v>21</v>
      </c>
    </row>
    <row r="14787" spans="1:14" x14ac:dyDescent="0.25">
      <c r="A14787" s="1" t="s">
        <v>367</v>
      </c>
      <c r="B14787" s="2" t="s">
        <v>113</v>
      </c>
      <c r="C14787" s="2" t="s">
        <v>113</v>
      </c>
      <c r="D14787" s="2" t="s">
        <v>114</v>
      </c>
      <c r="E14787" s="2" t="s">
        <v>12616</v>
      </c>
      <c r="F14787" s="2">
        <v>46171501</v>
      </c>
      <c r="G14787" s="2" t="s">
        <v>810</v>
      </c>
      <c r="H14787" s="2">
        <v>3</v>
      </c>
      <c r="I14787" s="2">
        <v>4</v>
      </c>
      <c r="J14787" s="2">
        <v>10</v>
      </c>
      <c r="K14787" s="2">
        <v>1</v>
      </c>
      <c r="L14787" s="3">
        <v>30685.34</v>
      </c>
      <c r="M14787" s="2" t="s">
        <v>0</v>
      </c>
      <c r="N14787" s="4" t="s">
        <v>21</v>
      </c>
    </row>
    <row r="14788" spans="1:14" x14ac:dyDescent="0.25">
      <c r="A14788" s="1" t="s">
        <v>367</v>
      </c>
      <c r="B14788" s="2" t="s">
        <v>113</v>
      </c>
      <c r="C14788" s="2" t="s">
        <v>113</v>
      </c>
      <c r="D14788" s="2" t="s">
        <v>114</v>
      </c>
      <c r="E14788" s="2" t="s">
        <v>12617</v>
      </c>
      <c r="F14788" s="2">
        <v>46171501</v>
      </c>
      <c r="G14788" s="2" t="s">
        <v>810</v>
      </c>
      <c r="H14788" s="2">
        <v>3</v>
      </c>
      <c r="I14788" s="2">
        <v>4</v>
      </c>
      <c r="J14788" s="2">
        <v>10</v>
      </c>
      <c r="K14788" s="2">
        <v>1</v>
      </c>
      <c r="L14788" s="3">
        <v>34114.92</v>
      </c>
      <c r="M14788" s="2" t="s">
        <v>0</v>
      </c>
      <c r="N14788" s="4" t="s">
        <v>21</v>
      </c>
    </row>
    <row r="14789" spans="1:14" x14ac:dyDescent="0.25">
      <c r="A14789" s="1" t="s">
        <v>367</v>
      </c>
      <c r="B14789" s="2" t="s">
        <v>113</v>
      </c>
      <c r="C14789" s="2" t="s">
        <v>113</v>
      </c>
      <c r="D14789" s="2" t="s">
        <v>114</v>
      </c>
      <c r="E14789" s="2" t="s">
        <v>12618</v>
      </c>
      <c r="F14789" s="2">
        <v>46171501</v>
      </c>
      <c r="G14789" s="2" t="s">
        <v>810</v>
      </c>
      <c r="H14789" s="2">
        <v>3</v>
      </c>
      <c r="I14789" s="2">
        <v>4</v>
      </c>
      <c r="J14789" s="2">
        <v>10</v>
      </c>
      <c r="K14789" s="2">
        <v>1</v>
      </c>
      <c r="L14789" s="3">
        <v>49150.57</v>
      </c>
      <c r="M14789" s="2" t="s">
        <v>0</v>
      </c>
      <c r="N14789" s="4" t="s">
        <v>21</v>
      </c>
    </row>
    <row r="14790" spans="1:14" x14ac:dyDescent="0.25">
      <c r="A14790" s="1" t="s">
        <v>367</v>
      </c>
      <c r="B14790" s="2" t="s">
        <v>113</v>
      </c>
      <c r="C14790" s="2" t="s">
        <v>113</v>
      </c>
      <c r="D14790" s="2" t="s">
        <v>114</v>
      </c>
      <c r="E14790" s="2" t="s">
        <v>12619</v>
      </c>
      <c r="F14790" s="2">
        <v>31162402</v>
      </c>
      <c r="G14790" s="2" t="s">
        <v>810</v>
      </c>
      <c r="H14790" s="2">
        <v>3</v>
      </c>
      <c r="I14790" s="2">
        <v>4</v>
      </c>
      <c r="J14790" s="2">
        <v>10</v>
      </c>
      <c r="K14790" s="2">
        <v>15</v>
      </c>
      <c r="L14790" s="3">
        <v>354768.75</v>
      </c>
      <c r="M14790" s="2" t="s">
        <v>0</v>
      </c>
      <c r="N14790" s="4" t="s">
        <v>21</v>
      </c>
    </row>
    <row r="14791" spans="1:14" x14ac:dyDescent="0.25">
      <c r="A14791" s="1" t="s">
        <v>367</v>
      </c>
      <c r="B14791" s="2" t="s">
        <v>113</v>
      </c>
      <c r="C14791" s="2" t="s">
        <v>113</v>
      </c>
      <c r="D14791" s="2" t="s">
        <v>114</v>
      </c>
      <c r="E14791" s="2" t="s">
        <v>12620</v>
      </c>
      <c r="F14791" s="2">
        <v>31162402</v>
      </c>
      <c r="G14791" s="2" t="s">
        <v>810</v>
      </c>
      <c r="H14791" s="2">
        <v>3</v>
      </c>
      <c r="I14791" s="2">
        <v>4</v>
      </c>
      <c r="J14791" s="2">
        <v>10</v>
      </c>
      <c r="K14791" s="2">
        <v>1</v>
      </c>
      <c r="L14791" s="3">
        <v>70252.84</v>
      </c>
      <c r="M14791" s="2" t="s">
        <v>0</v>
      </c>
      <c r="N14791" s="4" t="s">
        <v>21</v>
      </c>
    </row>
    <row r="14792" spans="1:14" x14ac:dyDescent="0.25">
      <c r="A14792" s="1" t="s">
        <v>367</v>
      </c>
      <c r="B14792" s="2" t="s">
        <v>113</v>
      </c>
      <c r="C14792" s="2" t="s">
        <v>113</v>
      </c>
      <c r="D14792" s="2" t="s">
        <v>114</v>
      </c>
      <c r="E14792" s="2" t="s">
        <v>12621</v>
      </c>
      <c r="F14792" s="2">
        <v>31162402</v>
      </c>
      <c r="G14792" s="2" t="s">
        <v>810</v>
      </c>
      <c r="H14792" s="2">
        <v>3</v>
      </c>
      <c r="I14792" s="2">
        <v>4</v>
      </c>
      <c r="J14792" s="2">
        <v>10</v>
      </c>
      <c r="K14792" s="2">
        <v>35</v>
      </c>
      <c r="L14792" s="3">
        <v>1166324.95</v>
      </c>
      <c r="M14792" s="2" t="s">
        <v>0</v>
      </c>
      <c r="N14792" s="4" t="s">
        <v>21</v>
      </c>
    </row>
    <row r="14793" spans="1:14" x14ac:dyDescent="0.25">
      <c r="A14793" s="1" t="s">
        <v>367</v>
      </c>
      <c r="B14793" s="2" t="s">
        <v>113</v>
      </c>
      <c r="C14793" s="2" t="s">
        <v>113</v>
      </c>
      <c r="D14793" s="2" t="s">
        <v>114</v>
      </c>
      <c r="E14793" s="2" t="s">
        <v>12622</v>
      </c>
      <c r="F14793" s="2">
        <v>27112802</v>
      </c>
      <c r="G14793" s="2" t="s">
        <v>810</v>
      </c>
      <c r="H14793" s="2">
        <v>3</v>
      </c>
      <c r="I14793" s="2">
        <v>4</v>
      </c>
      <c r="J14793" s="2">
        <v>10</v>
      </c>
      <c r="K14793" s="2">
        <v>2</v>
      </c>
      <c r="L14793" s="3">
        <v>220871.14</v>
      </c>
      <c r="M14793" s="2" t="s">
        <v>0</v>
      </c>
      <c r="N14793" s="4" t="s">
        <v>21</v>
      </c>
    </row>
    <row r="14794" spans="1:14" x14ac:dyDescent="0.25">
      <c r="A14794" s="1" t="s">
        <v>367</v>
      </c>
      <c r="B14794" s="2" t="s">
        <v>113</v>
      </c>
      <c r="C14794" s="2" t="s">
        <v>113</v>
      </c>
      <c r="D14794" s="2" t="s">
        <v>114</v>
      </c>
      <c r="E14794" s="2" t="s">
        <v>12623</v>
      </c>
      <c r="F14794" s="2">
        <v>27112802</v>
      </c>
      <c r="G14794" s="2" t="s">
        <v>810</v>
      </c>
      <c r="H14794" s="2">
        <v>3</v>
      </c>
      <c r="I14794" s="2">
        <v>4</v>
      </c>
      <c r="J14794" s="2">
        <v>10</v>
      </c>
      <c r="K14794" s="2">
        <v>2</v>
      </c>
      <c r="L14794" s="3">
        <v>220871.14</v>
      </c>
      <c r="M14794" s="2" t="s">
        <v>0</v>
      </c>
      <c r="N14794" s="4" t="s">
        <v>21</v>
      </c>
    </row>
    <row r="14795" spans="1:14" x14ac:dyDescent="0.25">
      <c r="A14795" s="1" t="s">
        <v>367</v>
      </c>
      <c r="B14795" s="2" t="s">
        <v>113</v>
      </c>
      <c r="C14795" s="2" t="s">
        <v>113</v>
      </c>
      <c r="D14795" s="2" t="s">
        <v>114</v>
      </c>
      <c r="E14795" s="2" t="s">
        <v>12624</v>
      </c>
      <c r="F14795" s="2">
        <v>27112802</v>
      </c>
      <c r="G14795" s="2" t="s">
        <v>810</v>
      </c>
      <c r="H14795" s="2">
        <v>3</v>
      </c>
      <c r="I14795" s="2">
        <v>4</v>
      </c>
      <c r="J14795" s="2">
        <v>10</v>
      </c>
      <c r="K14795" s="2">
        <v>2</v>
      </c>
      <c r="L14795" s="3">
        <v>220871.14</v>
      </c>
      <c r="M14795" s="2" t="s">
        <v>0</v>
      </c>
      <c r="N14795" s="4" t="s">
        <v>21</v>
      </c>
    </row>
    <row r="14796" spans="1:14" x14ac:dyDescent="0.25">
      <c r="A14796" s="1" t="s">
        <v>367</v>
      </c>
      <c r="B14796" s="2" t="s">
        <v>113</v>
      </c>
      <c r="C14796" s="2" t="s">
        <v>113</v>
      </c>
      <c r="D14796" s="2" t="s">
        <v>114</v>
      </c>
      <c r="E14796" s="2" t="s">
        <v>12625</v>
      </c>
      <c r="F14796" s="2">
        <v>31162004</v>
      </c>
      <c r="G14796" s="2" t="s">
        <v>810</v>
      </c>
      <c r="H14796" s="2">
        <v>3</v>
      </c>
      <c r="I14796" s="2">
        <v>4</v>
      </c>
      <c r="J14796" s="2">
        <v>10</v>
      </c>
      <c r="K14796" s="2">
        <v>4</v>
      </c>
      <c r="L14796" s="3">
        <v>14765.52</v>
      </c>
      <c r="M14796" s="2" t="s">
        <v>0</v>
      </c>
      <c r="N14796" s="4" t="s">
        <v>21</v>
      </c>
    </row>
    <row r="14797" spans="1:14" x14ac:dyDescent="0.25">
      <c r="A14797" s="1" t="s">
        <v>367</v>
      </c>
      <c r="B14797" s="2" t="s">
        <v>113</v>
      </c>
      <c r="C14797" s="2" t="s">
        <v>113</v>
      </c>
      <c r="D14797" s="2" t="s">
        <v>114</v>
      </c>
      <c r="E14797" s="2" t="s">
        <v>12626</v>
      </c>
      <c r="F14797" s="2">
        <v>40141751</v>
      </c>
      <c r="G14797" s="2" t="s">
        <v>810</v>
      </c>
      <c r="H14797" s="2">
        <v>3</v>
      </c>
      <c r="I14797" s="2">
        <v>4</v>
      </c>
      <c r="J14797" s="2">
        <v>10</v>
      </c>
      <c r="K14797" s="2">
        <v>5</v>
      </c>
      <c r="L14797" s="3">
        <v>8347.85</v>
      </c>
      <c r="M14797" s="2" t="s">
        <v>0</v>
      </c>
      <c r="N14797" s="4" t="s">
        <v>21</v>
      </c>
    </row>
    <row r="14798" spans="1:14" x14ac:dyDescent="0.25">
      <c r="A14798" s="1" t="s">
        <v>367</v>
      </c>
      <c r="B14798" s="2" t="s">
        <v>113</v>
      </c>
      <c r="C14798" s="2" t="s">
        <v>113</v>
      </c>
      <c r="D14798" s="2" t="s">
        <v>114</v>
      </c>
      <c r="E14798" s="2" t="s">
        <v>12627</v>
      </c>
      <c r="F14798" s="2">
        <v>40141751</v>
      </c>
      <c r="G14798" s="2" t="s">
        <v>810</v>
      </c>
      <c r="H14798" s="2">
        <v>3</v>
      </c>
      <c r="I14798" s="2">
        <v>4</v>
      </c>
      <c r="J14798" s="2">
        <v>10</v>
      </c>
      <c r="K14798" s="2">
        <v>5</v>
      </c>
      <c r="L14798" s="3">
        <v>131697.29999999999</v>
      </c>
      <c r="M14798" s="2" t="s">
        <v>0</v>
      </c>
      <c r="N14798" s="4" t="s">
        <v>21</v>
      </c>
    </row>
    <row r="14799" spans="1:14" x14ac:dyDescent="0.25">
      <c r="A14799" s="1" t="s">
        <v>367</v>
      </c>
      <c r="B14799" s="2" t="s">
        <v>113</v>
      </c>
      <c r="C14799" s="2" t="s">
        <v>113</v>
      </c>
      <c r="D14799" s="2" t="s">
        <v>114</v>
      </c>
      <c r="E14799" s="2" t="s">
        <v>12628</v>
      </c>
      <c r="F14799" s="2">
        <v>40141751</v>
      </c>
      <c r="G14799" s="2" t="s">
        <v>810</v>
      </c>
      <c r="H14799" s="2">
        <v>3</v>
      </c>
      <c r="I14799" s="2">
        <v>4</v>
      </c>
      <c r="J14799" s="2">
        <v>10</v>
      </c>
      <c r="K14799" s="2">
        <v>5</v>
      </c>
      <c r="L14799" s="3">
        <v>21092.75</v>
      </c>
      <c r="M14799" s="2" t="s">
        <v>0</v>
      </c>
      <c r="N14799" s="4" t="s">
        <v>21</v>
      </c>
    </row>
    <row r="14800" spans="1:14" x14ac:dyDescent="0.25">
      <c r="A14800" s="1" t="s">
        <v>367</v>
      </c>
      <c r="B14800" s="2" t="s">
        <v>113</v>
      </c>
      <c r="C14800" s="2" t="s">
        <v>113</v>
      </c>
      <c r="D14800" s="2" t="s">
        <v>114</v>
      </c>
      <c r="E14800" s="2" t="s">
        <v>12629</v>
      </c>
      <c r="F14800" s="2">
        <v>22101703</v>
      </c>
      <c r="G14800" s="2" t="s">
        <v>810</v>
      </c>
      <c r="H14800" s="2">
        <v>3</v>
      </c>
      <c r="I14800" s="2">
        <v>4</v>
      </c>
      <c r="J14800" s="2">
        <v>10</v>
      </c>
      <c r="K14800" s="2">
        <v>2</v>
      </c>
      <c r="L14800" s="3">
        <v>62601.14</v>
      </c>
      <c r="M14800" s="2" t="s">
        <v>0</v>
      </c>
      <c r="N14800" s="4" t="s">
        <v>21</v>
      </c>
    </row>
    <row r="14801" spans="1:14" x14ac:dyDescent="0.25">
      <c r="A14801" s="1" t="s">
        <v>367</v>
      </c>
      <c r="B14801" s="2" t="s">
        <v>113</v>
      </c>
      <c r="C14801" s="2" t="s">
        <v>113</v>
      </c>
      <c r="D14801" s="2" t="s">
        <v>114</v>
      </c>
      <c r="E14801" s="2" t="s">
        <v>12630</v>
      </c>
      <c r="F14801" s="2">
        <v>22101703</v>
      </c>
      <c r="G14801" s="2" t="s">
        <v>810</v>
      </c>
      <c r="H14801" s="2">
        <v>3</v>
      </c>
      <c r="I14801" s="2">
        <v>4</v>
      </c>
      <c r="J14801" s="2">
        <v>10</v>
      </c>
      <c r="K14801" s="2">
        <v>2</v>
      </c>
      <c r="L14801" s="3">
        <v>62601.14</v>
      </c>
      <c r="M14801" s="2" t="s">
        <v>0</v>
      </c>
      <c r="N14801" s="4" t="s">
        <v>21</v>
      </c>
    </row>
    <row r="14802" spans="1:14" x14ac:dyDescent="0.25">
      <c r="A14802" s="1" t="s">
        <v>367</v>
      </c>
      <c r="B14802" s="2" t="s">
        <v>113</v>
      </c>
      <c r="C14802" s="2" t="s">
        <v>113</v>
      </c>
      <c r="D14802" s="2" t="s">
        <v>114</v>
      </c>
      <c r="E14802" s="2" t="s">
        <v>12631</v>
      </c>
      <c r="F14802" s="2">
        <v>31191506</v>
      </c>
      <c r="G14802" s="2" t="s">
        <v>810</v>
      </c>
      <c r="H14802" s="2">
        <v>3</v>
      </c>
      <c r="I14802" s="2">
        <v>4</v>
      </c>
      <c r="J14802" s="2">
        <v>10</v>
      </c>
      <c r="K14802" s="2">
        <v>5</v>
      </c>
      <c r="L14802" s="3">
        <v>24174.850000000002</v>
      </c>
      <c r="M14802" s="2" t="s">
        <v>0</v>
      </c>
      <c r="N14802" s="4" t="s">
        <v>21</v>
      </c>
    </row>
    <row r="14803" spans="1:14" x14ac:dyDescent="0.25">
      <c r="A14803" s="1" t="s">
        <v>367</v>
      </c>
      <c r="B14803" s="2" t="s">
        <v>113</v>
      </c>
      <c r="C14803" s="2" t="s">
        <v>113</v>
      </c>
      <c r="D14803" s="2" t="s">
        <v>114</v>
      </c>
      <c r="E14803" s="2" t="s">
        <v>12632</v>
      </c>
      <c r="F14803" s="2">
        <v>31191506</v>
      </c>
      <c r="G14803" s="2" t="s">
        <v>810</v>
      </c>
      <c r="H14803" s="2">
        <v>3</v>
      </c>
      <c r="I14803" s="2">
        <v>4</v>
      </c>
      <c r="J14803" s="2">
        <v>10</v>
      </c>
      <c r="K14803" s="2">
        <v>5</v>
      </c>
      <c r="L14803" s="3">
        <v>34724.199999999997</v>
      </c>
      <c r="M14803" s="2" t="s">
        <v>0</v>
      </c>
      <c r="N14803" s="4" t="s">
        <v>21</v>
      </c>
    </row>
    <row r="14804" spans="1:14" x14ac:dyDescent="0.25">
      <c r="A14804" s="1" t="s">
        <v>367</v>
      </c>
      <c r="B14804" s="2" t="s">
        <v>113</v>
      </c>
      <c r="C14804" s="2" t="s">
        <v>113</v>
      </c>
      <c r="D14804" s="2" t="s">
        <v>114</v>
      </c>
      <c r="E14804" s="2" t="s">
        <v>12633</v>
      </c>
      <c r="F14804" s="2">
        <v>27112838</v>
      </c>
      <c r="G14804" s="2" t="s">
        <v>810</v>
      </c>
      <c r="H14804" s="2">
        <v>3</v>
      </c>
      <c r="I14804" s="2">
        <v>4</v>
      </c>
      <c r="J14804" s="2">
        <v>10</v>
      </c>
      <c r="K14804" s="2">
        <v>5</v>
      </c>
      <c r="L14804" s="3">
        <v>20658.400000000001</v>
      </c>
      <c r="M14804" s="2" t="s">
        <v>0</v>
      </c>
      <c r="N14804" s="4" t="s">
        <v>21</v>
      </c>
    </row>
    <row r="14805" spans="1:14" x14ac:dyDescent="0.25">
      <c r="A14805" s="1" t="s">
        <v>367</v>
      </c>
      <c r="B14805" s="2" t="s">
        <v>113</v>
      </c>
      <c r="C14805" s="2" t="s">
        <v>113</v>
      </c>
      <c r="D14805" s="2" t="s">
        <v>114</v>
      </c>
      <c r="E14805" s="2" t="s">
        <v>12634</v>
      </c>
      <c r="F14805" s="2">
        <v>27112838</v>
      </c>
      <c r="G14805" s="2" t="s">
        <v>810</v>
      </c>
      <c r="H14805" s="2">
        <v>3</v>
      </c>
      <c r="I14805" s="2">
        <v>4</v>
      </c>
      <c r="J14805" s="2">
        <v>10</v>
      </c>
      <c r="K14805" s="2">
        <v>2</v>
      </c>
      <c r="L14805" s="3">
        <v>253053.5</v>
      </c>
      <c r="M14805" s="2" t="s">
        <v>0</v>
      </c>
      <c r="N14805" s="4" t="s">
        <v>21</v>
      </c>
    </row>
    <row r="14806" spans="1:14" x14ac:dyDescent="0.25">
      <c r="A14806" s="1" t="s">
        <v>367</v>
      </c>
      <c r="B14806" s="2" t="s">
        <v>113</v>
      </c>
      <c r="C14806" s="2" t="s">
        <v>113</v>
      </c>
      <c r="D14806" s="2" t="s">
        <v>114</v>
      </c>
      <c r="E14806" s="2" t="s">
        <v>12635</v>
      </c>
      <c r="F14806" s="2">
        <v>27112838</v>
      </c>
      <c r="G14806" s="2" t="s">
        <v>810</v>
      </c>
      <c r="H14806" s="2">
        <v>3</v>
      </c>
      <c r="I14806" s="2">
        <v>4</v>
      </c>
      <c r="J14806" s="2">
        <v>10</v>
      </c>
      <c r="K14806" s="2">
        <v>2</v>
      </c>
      <c r="L14806" s="3">
        <v>253053.5</v>
      </c>
      <c r="M14806" s="2" t="s">
        <v>0</v>
      </c>
      <c r="N14806" s="4" t="s">
        <v>21</v>
      </c>
    </row>
    <row r="14807" spans="1:14" x14ac:dyDescent="0.25">
      <c r="A14807" s="1" t="s">
        <v>367</v>
      </c>
      <c r="B14807" s="2" t="s">
        <v>113</v>
      </c>
      <c r="C14807" s="2" t="s">
        <v>113</v>
      </c>
      <c r="D14807" s="2" t="s">
        <v>114</v>
      </c>
      <c r="E14807" s="2" t="s">
        <v>12636</v>
      </c>
      <c r="F14807" s="2">
        <v>27112838</v>
      </c>
      <c r="G14807" s="2" t="s">
        <v>810</v>
      </c>
      <c r="H14807" s="2">
        <v>3</v>
      </c>
      <c r="I14807" s="2">
        <v>4</v>
      </c>
      <c r="J14807" s="2">
        <v>10</v>
      </c>
      <c r="K14807" s="2">
        <v>2</v>
      </c>
      <c r="L14807" s="3">
        <v>281189.86</v>
      </c>
      <c r="M14807" s="2" t="s">
        <v>0</v>
      </c>
      <c r="N14807" s="4" t="s">
        <v>21</v>
      </c>
    </row>
    <row r="14808" spans="1:14" x14ac:dyDescent="0.25">
      <c r="A14808" s="1" t="s">
        <v>367</v>
      </c>
      <c r="B14808" s="2" t="s">
        <v>113</v>
      </c>
      <c r="C14808" s="2" t="s">
        <v>113</v>
      </c>
      <c r="D14808" s="2" t="s">
        <v>114</v>
      </c>
      <c r="E14808" s="2" t="s">
        <v>12637</v>
      </c>
      <c r="F14808" s="2">
        <v>27112838</v>
      </c>
      <c r="G14808" s="2" t="s">
        <v>810</v>
      </c>
      <c r="H14808" s="2">
        <v>3</v>
      </c>
      <c r="I14808" s="2">
        <v>4</v>
      </c>
      <c r="J14808" s="2">
        <v>10</v>
      </c>
      <c r="K14808" s="2">
        <v>2</v>
      </c>
      <c r="L14808" s="3">
        <v>281189.86</v>
      </c>
      <c r="M14808" s="2" t="s">
        <v>0</v>
      </c>
      <c r="N14808" s="4" t="s">
        <v>21</v>
      </c>
    </row>
    <row r="14809" spans="1:14" x14ac:dyDescent="0.25">
      <c r="A14809" s="1" t="s">
        <v>367</v>
      </c>
      <c r="B14809" s="2" t="s">
        <v>113</v>
      </c>
      <c r="C14809" s="2" t="s">
        <v>113</v>
      </c>
      <c r="D14809" s="2" t="s">
        <v>114</v>
      </c>
      <c r="E14809" s="2" t="s">
        <v>12638</v>
      </c>
      <c r="F14809" s="2">
        <v>27112838</v>
      </c>
      <c r="G14809" s="2" t="s">
        <v>810</v>
      </c>
      <c r="H14809" s="2">
        <v>3</v>
      </c>
      <c r="I14809" s="2">
        <v>4</v>
      </c>
      <c r="J14809" s="2">
        <v>10</v>
      </c>
      <c r="K14809" s="2">
        <v>5</v>
      </c>
      <c r="L14809" s="3">
        <v>61100.55</v>
      </c>
      <c r="M14809" s="2" t="s">
        <v>0</v>
      </c>
      <c r="N14809" s="4" t="s">
        <v>21</v>
      </c>
    </row>
    <row r="14810" spans="1:14" x14ac:dyDescent="0.25">
      <c r="A14810" s="1" t="s">
        <v>367</v>
      </c>
      <c r="B14810" s="2" t="s">
        <v>113</v>
      </c>
      <c r="C14810" s="2" t="s">
        <v>113</v>
      </c>
      <c r="D14810" s="2" t="s">
        <v>114</v>
      </c>
      <c r="E14810" s="2" t="s">
        <v>12639</v>
      </c>
      <c r="F14810" s="2">
        <v>27112838</v>
      </c>
      <c r="G14810" s="2" t="s">
        <v>810</v>
      </c>
      <c r="H14810" s="2">
        <v>3</v>
      </c>
      <c r="I14810" s="2">
        <v>4</v>
      </c>
      <c r="J14810" s="2">
        <v>10</v>
      </c>
      <c r="K14810" s="2">
        <v>5</v>
      </c>
      <c r="L14810" s="3">
        <v>65497.600000000006</v>
      </c>
      <c r="M14810" s="2" t="s">
        <v>0</v>
      </c>
      <c r="N14810" s="4" t="s">
        <v>21</v>
      </c>
    </row>
    <row r="14811" spans="1:14" x14ac:dyDescent="0.25">
      <c r="A14811" s="1" t="s">
        <v>367</v>
      </c>
      <c r="B14811" s="2" t="s">
        <v>113</v>
      </c>
      <c r="C14811" s="2" t="s">
        <v>113</v>
      </c>
      <c r="D14811" s="2" t="s">
        <v>114</v>
      </c>
      <c r="E14811" s="2" t="s">
        <v>12640</v>
      </c>
      <c r="F14811" s="2">
        <v>27112838</v>
      </c>
      <c r="G14811" s="2" t="s">
        <v>810</v>
      </c>
      <c r="H14811" s="2">
        <v>3</v>
      </c>
      <c r="I14811" s="2">
        <v>4</v>
      </c>
      <c r="J14811" s="2">
        <v>10</v>
      </c>
      <c r="K14811" s="2">
        <v>12</v>
      </c>
      <c r="L14811" s="3">
        <v>600359.76</v>
      </c>
      <c r="M14811" s="2" t="s">
        <v>0</v>
      </c>
      <c r="N14811" s="4" t="s">
        <v>21</v>
      </c>
    </row>
    <row r="14812" spans="1:14" x14ac:dyDescent="0.25">
      <c r="A14812" s="1" t="s">
        <v>367</v>
      </c>
      <c r="B14812" s="2" t="s">
        <v>113</v>
      </c>
      <c r="C14812" s="2" t="s">
        <v>113</v>
      </c>
      <c r="D14812" s="2" t="s">
        <v>114</v>
      </c>
      <c r="E14812" s="2" t="s">
        <v>18828</v>
      </c>
      <c r="F14812" s="2">
        <v>31162108</v>
      </c>
      <c r="G14812" s="2" t="s">
        <v>810</v>
      </c>
      <c r="H14812" s="2">
        <v>3</v>
      </c>
      <c r="I14812" s="2">
        <v>4</v>
      </c>
      <c r="J14812" s="2">
        <v>10</v>
      </c>
      <c r="K14812" s="2">
        <v>4</v>
      </c>
      <c r="L14812" s="3">
        <v>34814.639999999999</v>
      </c>
      <c r="M14812" s="2" t="s">
        <v>0</v>
      </c>
      <c r="N14812" s="4" t="s">
        <v>21</v>
      </c>
    </row>
    <row r="14813" spans="1:14" x14ac:dyDescent="0.25">
      <c r="A14813" s="1" t="s">
        <v>367</v>
      </c>
      <c r="B14813" s="2" t="s">
        <v>113</v>
      </c>
      <c r="C14813" s="2" t="s">
        <v>113</v>
      </c>
      <c r="D14813" s="2" t="s">
        <v>114</v>
      </c>
      <c r="E14813" s="2" t="s">
        <v>12641</v>
      </c>
      <c r="F14813" s="2">
        <v>27111500</v>
      </c>
      <c r="G14813" s="2" t="s">
        <v>810</v>
      </c>
      <c r="H14813" s="2">
        <v>3</v>
      </c>
      <c r="I14813" s="2">
        <v>4</v>
      </c>
      <c r="J14813" s="2">
        <v>10</v>
      </c>
      <c r="K14813" s="2">
        <v>23</v>
      </c>
      <c r="L14813" s="3">
        <v>79099.3</v>
      </c>
      <c r="M14813" s="2" t="s">
        <v>0</v>
      </c>
      <c r="N14813" s="4" t="s">
        <v>21</v>
      </c>
    </row>
    <row r="14814" spans="1:14" x14ac:dyDescent="0.25">
      <c r="A14814" s="1" t="s">
        <v>367</v>
      </c>
      <c r="B14814" s="2" t="s">
        <v>113</v>
      </c>
      <c r="C14814" s="2" t="s">
        <v>113</v>
      </c>
      <c r="D14814" s="2" t="s">
        <v>114</v>
      </c>
      <c r="E14814" s="2" t="s">
        <v>12642</v>
      </c>
      <c r="F14814" s="2">
        <v>27111543</v>
      </c>
      <c r="G14814" s="2" t="s">
        <v>810</v>
      </c>
      <c r="H14814" s="2">
        <v>3</v>
      </c>
      <c r="I14814" s="2">
        <v>4</v>
      </c>
      <c r="J14814" s="2">
        <v>10</v>
      </c>
      <c r="K14814" s="2">
        <v>1</v>
      </c>
      <c r="L14814" s="3">
        <v>21917.42</v>
      </c>
      <c r="M14814" s="2" t="s">
        <v>0</v>
      </c>
      <c r="N14814" s="4" t="s">
        <v>21</v>
      </c>
    </row>
    <row r="14815" spans="1:14" x14ac:dyDescent="0.25">
      <c r="A14815" s="1" t="s">
        <v>367</v>
      </c>
      <c r="B14815" s="2" t="s">
        <v>113</v>
      </c>
      <c r="C14815" s="2" t="s">
        <v>113</v>
      </c>
      <c r="D14815" s="2" t="s">
        <v>114</v>
      </c>
      <c r="E14815" s="2" t="s">
        <v>12643</v>
      </c>
      <c r="F14815" s="2">
        <v>30181804</v>
      </c>
      <c r="G14815" s="2" t="s">
        <v>810</v>
      </c>
      <c r="H14815" s="2">
        <v>3</v>
      </c>
      <c r="I14815" s="2">
        <v>4</v>
      </c>
      <c r="J14815" s="2">
        <v>10</v>
      </c>
      <c r="K14815" s="2">
        <v>6</v>
      </c>
      <c r="L14815" s="3">
        <v>147183.96</v>
      </c>
      <c r="M14815" s="2" t="s">
        <v>0</v>
      </c>
      <c r="N14815" s="4" t="s">
        <v>21</v>
      </c>
    </row>
    <row r="14816" spans="1:14" x14ac:dyDescent="0.25">
      <c r="A14816" s="1" t="s">
        <v>367</v>
      </c>
      <c r="B14816" s="2" t="s">
        <v>113</v>
      </c>
      <c r="C14816" s="2" t="s">
        <v>113</v>
      </c>
      <c r="D14816" s="2" t="s">
        <v>114</v>
      </c>
      <c r="E14816" s="2" t="s">
        <v>12644</v>
      </c>
      <c r="F14816" s="2">
        <v>30181804</v>
      </c>
      <c r="G14816" s="2" t="s">
        <v>810</v>
      </c>
      <c r="H14816" s="2">
        <v>3</v>
      </c>
      <c r="I14816" s="2">
        <v>4</v>
      </c>
      <c r="J14816" s="2">
        <v>10</v>
      </c>
      <c r="K14816" s="2">
        <v>3</v>
      </c>
      <c r="L14816" s="3">
        <v>44575.020000000004</v>
      </c>
      <c r="M14816" s="2" t="s">
        <v>0</v>
      </c>
      <c r="N14816" s="4" t="s">
        <v>21</v>
      </c>
    </row>
    <row r="14817" spans="1:14" x14ac:dyDescent="0.25">
      <c r="A14817" s="1" t="s">
        <v>367</v>
      </c>
      <c r="B14817" s="2" t="s">
        <v>113</v>
      </c>
      <c r="C14817" s="2" t="s">
        <v>113</v>
      </c>
      <c r="D14817" s="2" t="s">
        <v>114</v>
      </c>
      <c r="E14817" s="2" t="s">
        <v>12645</v>
      </c>
      <c r="F14817" s="2">
        <v>40171602</v>
      </c>
      <c r="G14817" s="2" t="s">
        <v>810</v>
      </c>
      <c r="H14817" s="2">
        <v>3</v>
      </c>
      <c r="I14817" s="2">
        <v>4</v>
      </c>
      <c r="J14817" s="2">
        <v>10</v>
      </c>
      <c r="K14817" s="2">
        <v>5</v>
      </c>
      <c r="L14817" s="3">
        <v>12738.95</v>
      </c>
      <c r="M14817" s="2" t="s">
        <v>0</v>
      </c>
      <c r="N14817" s="4" t="s">
        <v>21</v>
      </c>
    </row>
    <row r="14818" spans="1:14" x14ac:dyDescent="0.25">
      <c r="A14818" s="1" t="s">
        <v>367</v>
      </c>
      <c r="B14818" s="2" t="s">
        <v>113</v>
      </c>
      <c r="C14818" s="2" t="s">
        <v>113</v>
      </c>
      <c r="D14818" s="2" t="s">
        <v>114</v>
      </c>
      <c r="E14818" s="2" t="s">
        <v>12646</v>
      </c>
      <c r="F14818" s="2">
        <v>40171602</v>
      </c>
      <c r="G14818" s="2" t="s">
        <v>810</v>
      </c>
      <c r="H14818" s="2">
        <v>3</v>
      </c>
      <c r="I14818" s="2">
        <v>4</v>
      </c>
      <c r="J14818" s="2">
        <v>10</v>
      </c>
      <c r="K14818" s="2">
        <v>5</v>
      </c>
      <c r="L14818" s="3">
        <v>19777.8</v>
      </c>
      <c r="M14818" s="2" t="s">
        <v>0</v>
      </c>
      <c r="N14818" s="4" t="s">
        <v>21</v>
      </c>
    </row>
    <row r="14819" spans="1:14" x14ac:dyDescent="0.25">
      <c r="A14819" s="1" t="s">
        <v>367</v>
      </c>
      <c r="B14819" s="2" t="s">
        <v>113</v>
      </c>
      <c r="C14819" s="2" t="s">
        <v>113</v>
      </c>
      <c r="D14819" s="2" t="s">
        <v>114</v>
      </c>
      <c r="E14819" s="2" t="s">
        <v>12647</v>
      </c>
      <c r="F14819" s="2">
        <v>40171602</v>
      </c>
      <c r="G14819" s="2" t="s">
        <v>810</v>
      </c>
      <c r="H14819" s="2">
        <v>3</v>
      </c>
      <c r="I14819" s="2">
        <v>4</v>
      </c>
      <c r="J14819" s="2">
        <v>10</v>
      </c>
      <c r="K14819" s="2">
        <v>5</v>
      </c>
      <c r="L14819" s="3">
        <v>34510</v>
      </c>
      <c r="M14819" s="2" t="s">
        <v>0</v>
      </c>
      <c r="N14819" s="4" t="s">
        <v>21</v>
      </c>
    </row>
    <row r="14820" spans="1:14" x14ac:dyDescent="0.25">
      <c r="A14820" s="1" t="s">
        <v>367</v>
      </c>
      <c r="B14820" s="2" t="s">
        <v>113</v>
      </c>
      <c r="C14820" s="2" t="s">
        <v>113</v>
      </c>
      <c r="D14820" s="2" t="s">
        <v>114</v>
      </c>
      <c r="E14820" s="2" t="s">
        <v>12648</v>
      </c>
      <c r="F14820" s="2">
        <v>40171602</v>
      </c>
      <c r="G14820" s="2" t="s">
        <v>810</v>
      </c>
      <c r="H14820" s="2">
        <v>3</v>
      </c>
      <c r="I14820" s="2">
        <v>4</v>
      </c>
      <c r="J14820" s="2">
        <v>10</v>
      </c>
      <c r="K14820" s="2">
        <v>5</v>
      </c>
      <c r="L14820" s="3">
        <v>5706.05</v>
      </c>
      <c r="M14820" s="2" t="s">
        <v>0</v>
      </c>
      <c r="N14820" s="4" t="s">
        <v>21</v>
      </c>
    </row>
    <row r="14821" spans="1:14" x14ac:dyDescent="0.25">
      <c r="A14821" s="1" t="s">
        <v>367</v>
      </c>
      <c r="B14821" s="2" t="s">
        <v>113</v>
      </c>
      <c r="C14821" s="2" t="s">
        <v>113</v>
      </c>
      <c r="D14821" s="2" t="s">
        <v>114</v>
      </c>
      <c r="E14821" s="2" t="s">
        <v>12649</v>
      </c>
      <c r="F14821" s="2">
        <v>40171602</v>
      </c>
      <c r="G14821" s="2" t="s">
        <v>810</v>
      </c>
      <c r="H14821" s="2">
        <v>3</v>
      </c>
      <c r="I14821" s="2">
        <v>4</v>
      </c>
      <c r="J14821" s="2">
        <v>10</v>
      </c>
      <c r="K14821" s="2">
        <v>5</v>
      </c>
      <c r="L14821" s="3">
        <v>10103.099999999999</v>
      </c>
      <c r="M14821" s="2" t="s">
        <v>0</v>
      </c>
      <c r="N14821" s="4" t="s">
        <v>21</v>
      </c>
    </row>
    <row r="14822" spans="1:14" x14ac:dyDescent="0.25">
      <c r="A14822" s="1" t="s">
        <v>367</v>
      </c>
      <c r="B14822" s="2" t="s">
        <v>113</v>
      </c>
      <c r="C14822" s="2" t="s">
        <v>113</v>
      </c>
      <c r="D14822" s="2" t="s">
        <v>114</v>
      </c>
      <c r="E14822" s="2" t="s">
        <v>12650</v>
      </c>
      <c r="F14822" s="2">
        <v>40171602</v>
      </c>
      <c r="G14822" s="2" t="s">
        <v>810</v>
      </c>
      <c r="H14822" s="2">
        <v>3</v>
      </c>
      <c r="I14822" s="2">
        <v>4</v>
      </c>
      <c r="J14822" s="2">
        <v>10</v>
      </c>
      <c r="K14822" s="2">
        <v>5</v>
      </c>
      <c r="L14822" s="3">
        <v>8347.85</v>
      </c>
      <c r="M14822" s="2" t="s">
        <v>0</v>
      </c>
      <c r="N14822" s="4" t="s">
        <v>21</v>
      </c>
    </row>
    <row r="14823" spans="1:14" x14ac:dyDescent="0.25">
      <c r="A14823" s="1" t="s">
        <v>367</v>
      </c>
      <c r="B14823" s="2" t="s">
        <v>113</v>
      </c>
      <c r="C14823" s="2" t="s">
        <v>113</v>
      </c>
      <c r="D14823" s="2" t="s">
        <v>114</v>
      </c>
      <c r="E14823" s="2" t="s">
        <v>12651</v>
      </c>
      <c r="F14823" s="2">
        <v>30102306</v>
      </c>
      <c r="G14823" s="2" t="s">
        <v>810</v>
      </c>
      <c r="H14823" s="2">
        <v>3</v>
      </c>
      <c r="I14823" s="2">
        <v>4</v>
      </c>
      <c r="J14823" s="2">
        <v>10</v>
      </c>
      <c r="K14823" s="2">
        <v>4</v>
      </c>
      <c r="L14823" s="3">
        <v>7730.24</v>
      </c>
      <c r="M14823" s="2" t="s">
        <v>0</v>
      </c>
      <c r="N14823" s="4" t="s">
        <v>21</v>
      </c>
    </row>
    <row r="14824" spans="1:14" x14ac:dyDescent="0.25">
      <c r="A14824" s="1" t="s">
        <v>367</v>
      </c>
      <c r="B14824" s="2" t="s">
        <v>113</v>
      </c>
      <c r="C14824" s="2" t="s">
        <v>113</v>
      </c>
      <c r="D14824" s="2" t="s">
        <v>114</v>
      </c>
      <c r="E14824" s="2" t="s">
        <v>12652</v>
      </c>
      <c r="F14824" s="2">
        <v>30102306</v>
      </c>
      <c r="G14824" s="2" t="s">
        <v>810</v>
      </c>
      <c r="H14824" s="2">
        <v>3</v>
      </c>
      <c r="I14824" s="2">
        <v>4</v>
      </c>
      <c r="J14824" s="2">
        <v>10</v>
      </c>
      <c r="K14824" s="2">
        <v>4</v>
      </c>
      <c r="L14824" s="3">
        <v>18987.64</v>
      </c>
      <c r="M14824" s="2" t="s">
        <v>0</v>
      </c>
      <c r="N14824" s="4" t="s">
        <v>21</v>
      </c>
    </row>
    <row r="14825" spans="1:14" x14ac:dyDescent="0.25">
      <c r="A14825" s="1" t="s">
        <v>367</v>
      </c>
      <c r="B14825" s="2" t="s">
        <v>113</v>
      </c>
      <c r="C14825" s="2" t="s">
        <v>113</v>
      </c>
      <c r="D14825" s="2" t="s">
        <v>114</v>
      </c>
      <c r="E14825" s="2" t="s">
        <v>12653</v>
      </c>
      <c r="F14825" s="2">
        <v>30102306</v>
      </c>
      <c r="G14825" s="2" t="s">
        <v>810</v>
      </c>
      <c r="H14825" s="2">
        <v>3</v>
      </c>
      <c r="I14825" s="2">
        <v>4</v>
      </c>
      <c r="J14825" s="2">
        <v>10</v>
      </c>
      <c r="K14825" s="2">
        <v>4</v>
      </c>
      <c r="L14825" s="3">
        <v>12656.84</v>
      </c>
      <c r="M14825" s="2" t="s">
        <v>0</v>
      </c>
      <c r="N14825" s="4" t="s">
        <v>21</v>
      </c>
    </row>
    <row r="14826" spans="1:14" x14ac:dyDescent="0.25">
      <c r="A14826" s="1" t="s">
        <v>367</v>
      </c>
      <c r="B14826" s="2" t="s">
        <v>113</v>
      </c>
      <c r="C14826" s="2" t="s">
        <v>113</v>
      </c>
      <c r="D14826" s="2" t="s">
        <v>114</v>
      </c>
      <c r="E14826" s="2" t="s">
        <v>12654</v>
      </c>
      <c r="F14826" s="2">
        <v>30102306</v>
      </c>
      <c r="G14826" s="2" t="s">
        <v>810</v>
      </c>
      <c r="H14826" s="2">
        <v>3</v>
      </c>
      <c r="I14826" s="2">
        <v>4</v>
      </c>
      <c r="J14826" s="2">
        <v>10</v>
      </c>
      <c r="K14826" s="2">
        <v>4</v>
      </c>
      <c r="L14826" s="3">
        <v>13361.32</v>
      </c>
      <c r="M14826" s="2" t="s">
        <v>0</v>
      </c>
      <c r="N14826" s="4" t="s">
        <v>21</v>
      </c>
    </row>
    <row r="14827" spans="1:14" x14ac:dyDescent="0.25">
      <c r="A14827" s="1" t="s">
        <v>367</v>
      </c>
      <c r="B14827" s="2" t="s">
        <v>113</v>
      </c>
      <c r="C14827" s="2" t="s">
        <v>113</v>
      </c>
      <c r="D14827" s="2" t="s">
        <v>114</v>
      </c>
      <c r="E14827" s="2" t="s">
        <v>12655</v>
      </c>
      <c r="F14827" s="2">
        <v>31162003</v>
      </c>
      <c r="G14827" s="2" t="s">
        <v>810</v>
      </c>
      <c r="H14827" s="2">
        <v>3</v>
      </c>
      <c r="I14827" s="2">
        <v>4</v>
      </c>
      <c r="J14827" s="2">
        <v>10</v>
      </c>
      <c r="K14827" s="2">
        <v>1</v>
      </c>
      <c r="L14827" s="3">
        <v>2020.62</v>
      </c>
      <c r="M14827" s="2" t="s">
        <v>0</v>
      </c>
      <c r="N14827" s="4" t="s">
        <v>21</v>
      </c>
    </row>
    <row r="14828" spans="1:14" x14ac:dyDescent="0.25">
      <c r="A14828" s="1" t="s">
        <v>367</v>
      </c>
      <c r="B14828" s="2" t="s">
        <v>113</v>
      </c>
      <c r="C14828" s="2" t="s">
        <v>113</v>
      </c>
      <c r="D14828" s="2" t="s">
        <v>114</v>
      </c>
      <c r="E14828" s="2" t="s">
        <v>12656</v>
      </c>
      <c r="F14828" s="2">
        <v>31162003</v>
      </c>
      <c r="G14828" s="2" t="s">
        <v>810</v>
      </c>
      <c r="H14828" s="2">
        <v>3</v>
      </c>
      <c r="I14828" s="2">
        <v>4</v>
      </c>
      <c r="J14828" s="2">
        <v>10</v>
      </c>
      <c r="K14828" s="2">
        <v>4</v>
      </c>
      <c r="L14828" s="3">
        <v>9843.68</v>
      </c>
      <c r="M14828" s="2" t="s">
        <v>0</v>
      </c>
      <c r="N14828" s="4" t="s">
        <v>21</v>
      </c>
    </row>
    <row r="14829" spans="1:14" x14ac:dyDescent="0.25">
      <c r="A14829" s="1" t="s">
        <v>367</v>
      </c>
      <c r="B14829" s="2" t="s">
        <v>113</v>
      </c>
      <c r="C14829" s="2" t="s">
        <v>113</v>
      </c>
      <c r="D14829" s="2" t="s">
        <v>114</v>
      </c>
      <c r="E14829" s="2" t="s">
        <v>12657</v>
      </c>
      <c r="F14829" s="2">
        <v>31162003</v>
      </c>
      <c r="G14829" s="2" t="s">
        <v>810</v>
      </c>
      <c r="H14829" s="2">
        <v>3</v>
      </c>
      <c r="I14829" s="2">
        <v>4</v>
      </c>
      <c r="J14829" s="2">
        <v>10</v>
      </c>
      <c r="K14829" s="2">
        <v>4</v>
      </c>
      <c r="L14829" s="3">
        <v>9843.68</v>
      </c>
      <c r="M14829" s="2" t="s">
        <v>0</v>
      </c>
      <c r="N14829" s="4" t="s">
        <v>21</v>
      </c>
    </row>
    <row r="14830" spans="1:14" x14ac:dyDescent="0.25">
      <c r="A14830" s="1" t="s">
        <v>367</v>
      </c>
      <c r="B14830" s="2" t="s">
        <v>113</v>
      </c>
      <c r="C14830" s="2" t="s">
        <v>113</v>
      </c>
      <c r="D14830" s="2" t="s">
        <v>114</v>
      </c>
      <c r="E14830" s="2" t="s">
        <v>12658</v>
      </c>
      <c r="F14830" s="2">
        <v>31162003</v>
      </c>
      <c r="G14830" s="2" t="s">
        <v>810</v>
      </c>
      <c r="H14830" s="2">
        <v>3</v>
      </c>
      <c r="I14830" s="2">
        <v>4</v>
      </c>
      <c r="J14830" s="2">
        <v>10</v>
      </c>
      <c r="K14830" s="2">
        <v>4</v>
      </c>
      <c r="L14830" s="3">
        <v>8082.48</v>
      </c>
      <c r="M14830" s="2" t="s">
        <v>0</v>
      </c>
      <c r="N14830" s="4" t="s">
        <v>21</v>
      </c>
    </row>
    <row r="14831" spans="1:14" x14ac:dyDescent="0.25">
      <c r="A14831" s="1" t="s">
        <v>367</v>
      </c>
      <c r="B14831" s="2" t="s">
        <v>113</v>
      </c>
      <c r="C14831" s="2" t="s">
        <v>113</v>
      </c>
      <c r="D14831" s="2" t="s">
        <v>114</v>
      </c>
      <c r="E14831" s="2" t="s">
        <v>12659</v>
      </c>
      <c r="F14831" s="2">
        <v>31162003</v>
      </c>
      <c r="G14831" s="2" t="s">
        <v>810</v>
      </c>
      <c r="H14831" s="2">
        <v>3</v>
      </c>
      <c r="I14831" s="2">
        <v>4</v>
      </c>
      <c r="J14831" s="2">
        <v>10</v>
      </c>
      <c r="K14831" s="2">
        <v>4</v>
      </c>
      <c r="L14831" s="3">
        <v>9843.68</v>
      </c>
      <c r="M14831" s="2" t="s">
        <v>0</v>
      </c>
      <c r="N14831" s="4" t="s">
        <v>21</v>
      </c>
    </row>
    <row r="14832" spans="1:14" x14ac:dyDescent="0.25">
      <c r="A14832" s="1" t="s">
        <v>367</v>
      </c>
      <c r="B14832" s="2" t="s">
        <v>113</v>
      </c>
      <c r="C14832" s="2" t="s">
        <v>113</v>
      </c>
      <c r="D14832" s="2" t="s">
        <v>114</v>
      </c>
      <c r="E14832" s="2" t="s">
        <v>12660</v>
      </c>
      <c r="F14832" s="2">
        <v>31162003</v>
      </c>
      <c r="G14832" s="2" t="s">
        <v>810</v>
      </c>
      <c r="H14832" s="2">
        <v>3</v>
      </c>
      <c r="I14832" s="2">
        <v>4</v>
      </c>
      <c r="J14832" s="2">
        <v>10</v>
      </c>
      <c r="K14832" s="2">
        <v>4</v>
      </c>
      <c r="L14832" s="3">
        <v>7730.24</v>
      </c>
      <c r="M14832" s="2" t="s">
        <v>0</v>
      </c>
      <c r="N14832" s="4" t="s">
        <v>21</v>
      </c>
    </row>
    <row r="14833" spans="1:14" x14ac:dyDescent="0.25">
      <c r="A14833" s="1" t="s">
        <v>367</v>
      </c>
      <c r="B14833" s="2" t="s">
        <v>113</v>
      </c>
      <c r="C14833" s="2" t="s">
        <v>113</v>
      </c>
      <c r="D14833" s="2" t="s">
        <v>114</v>
      </c>
      <c r="E14833" s="2" t="s">
        <v>12661</v>
      </c>
      <c r="F14833" s="2">
        <v>31162003</v>
      </c>
      <c r="G14833" s="2" t="s">
        <v>810</v>
      </c>
      <c r="H14833" s="2">
        <v>3</v>
      </c>
      <c r="I14833" s="2">
        <v>4</v>
      </c>
      <c r="J14833" s="2">
        <v>10</v>
      </c>
      <c r="K14833" s="2">
        <v>4</v>
      </c>
      <c r="L14833" s="3">
        <v>9843.68</v>
      </c>
      <c r="M14833" s="2" t="s">
        <v>0</v>
      </c>
      <c r="N14833" s="4" t="s">
        <v>21</v>
      </c>
    </row>
    <row r="14834" spans="1:14" x14ac:dyDescent="0.25">
      <c r="A14834" s="1" t="s">
        <v>367</v>
      </c>
      <c r="B14834" s="2" t="s">
        <v>113</v>
      </c>
      <c r="C14834" s="2" t="s">
        <v>113</v>
      </c>
      <c r="D14834" s="2" t="s">
        <v>114</v>
      </c>
      <c r="E14834" s="2" t="s">
        <v>12662</v>
      </c>
      <c r="F14834" s="2">
        <v>31162003</v>
      </c>
      <c r="G14834" s="2" t="s">
        <v>810</v>
      </c>
      <c r="H14834" s="2">
        <v>3</v>
      </c>
      <c r="I14834" s="2">
        <v>4</v>
      </c>
      <c r="J14834" s="2">
        <v>10</v>
      </c>
      <c r="K14834" s="2">
        <v>4</v>
      </c>
      <c r="L14834" s="3">
        <v>9843.68</v>
      </c>
      <c r="M14834" s="2" t="s">
        <v>0</v>
      </c>
      <c r="N14834" s="4" t="s">
        <v>21</v>
      </c>
    </row>
    <row r="14835" spans="1:14" x14ac:dyDescent="0.25">
      <c r="A14835" s="1" t="s">
        <v>367</v>
      </c>
      <c r="B14835" s="2" t="s">
        <v>113</v>
      </c>
      <c r="C14835" s="2" t="s">
        <v>113</v>
      </c>
      <c r="D14835" s="2" t="s">
        <v>114</v>
      </c>
      <c r="E14835" s="2" t="s">
        <v>12663</v>
      </c>
      <c r="F14835" s="2">
        <v>30181701</v>
      </c>
      <c r="G14835" s="2" t="s">
        <v>810</v>
      </c>
      <c r="H14835" s="2">
        <v>3</v>
      </c>
      <c r="I14835" s="2">
        <v>4</v>
      </c>
      <c r="J14835" s="2">
        <v>10</v>
      </c>
      <c r="K14835" s="2">
        <v>15</v>
      </c>
      <c r="L14835" s="3">
        <v>605364.9</v>
      </c>
      <c r="M14835" s="2" t="s">
        <v>0</v>
      </c>
      <c r="N14835" s="4" t="s">
        <v>21</v>
      </c>
    </row>
    <row r="14836" spans="1:14" x14ac:dyDescent="0.25">
      <c r="A14836" s="1" t="s">
        <v>367</v>
      </c>
      <c r="B14836" s="2" t="s">
        <v>113</v>
      </c>
      <c r="C14836" s="2" t="s">
        <v>113</v>
      </c>
      <c r="D14836" s="2" t="s">
        <v>114</v>
      </c>
      <c r="E14836" s="2" t="s">
        <v>12664</v>
      </c>
      <c r="F14836" s="2">
        <v>30181800</v>
      </c>
      <c r="G14836" s="2" t="s">
        <v>810</v>
      </c>
      <c r="H14836" s="2">
        <v>3</v>
      </c>
      <c r="I14836" s="2">
        <v>4</v>
      </c>
      <c r="J14836" s="2">
        <v>10</v>
      </c>
      <c r="K14836" s="2">
        <v>15</v>
      </c>
      <c r="L14836" s="3">
        <v>236066.25</v>
      </c>
      <c r="M14836" s="2" t="s">
        <v>0</v>
      </c>
      <c r="N14836" s="4" t="s">
        <v>21</v>
      </c>
    </row>
    <row r="14837" spans="1:14" x14ac:dyDescent="0.25">
      <c r="A14837" s="1" t="s">
        <v>367</v>
      </c>
      <c r="B14837" s="2" t="s">
        <v>113</v>
      </c>
      <c r="C14837" s="2" t="s">
        <v>113</v>
      </c>
      <c r="D14837" s="2" t="s">
        <v>114</v>
      </c>
      <c r="E14837" s="2" t="s">
        <v>18829</v>
      </c>
      <c r="F14837" s="2">
        <v>23271812</v>
      </c>
      <c r="G14837" s="2" t="s">
        <v>810</v>
      </c>
      <c r="H14837" s="2">
        <v>3</v>
      </c>
      <c r="I14837" s="2">
        <v>4</v>
      </c>
      <c r="J14837" s="2">
        <v>10</v>
      </c>
      <c r="K14837" s="2">
        <v>19</v>
      </c>
      <c r="L14837" s="3">
        <v>946545.04</v>
      </c>
      <c r="M14837" s="2" t="s">
        <v>0</v>
      </c>
      <c r="N14837" s="4" t="s">
        <v>21</v>
      </c>
    </row>
    <row r="14838" spans="1:14" x14ac:dyDescent="0.25">
      <c r="A14838" s="1" t="s">
        <v>367</v>
      </c>
      <c r="B14838" s="2" t="s">
        <v>113</v>
      </c>
      <c r="C14838" s="2" t="s">
        <v>113</v>
      </c>
      <c r="D14838" s="2" t="s">
        <v>114</v>
      </c>
      <c r="E14838" s="2" t="s">
        <v>12665</v>
      </c>
      <c r="F14838" s="2">
        <v>40183102</v>
      </c>
      <c r="G14838" s="2" t="s">
        <v>810</v>
      </c>
      <c r="H14838" s="2">
        <v>3</v>
      </c>
      <c r="I14838" s="2">
        <v>4</v>
      </c>
      <c r="J14838" s="2">
        <v>10</v>
      </c>
      <c r="K14838" s="2">
        <v>5</v>
      </c>
      <c r="L14838" s="3">
        <v>12738.95</v>
      </c>
      <c r="M14838" s="2" t="s">
        <v>0</v>
      </c>
      <c r="N14838" s="4" t="s">
        <v>21</v>
      </c>
    </row>
    <row r="14839" spans="1:14" x14ac:dyDescent="0.25">
      <c r="A14839" s="1" t="s">
        <v>367</v>
      </c>
      <c r="B14839" s="2" t="s">
        <v>113</v>
      </c>
      <c r="C14839" s="2" t="s">
        <v>113</v>
      </c>
      <c r="D14839" s="2" t="s">
        <v>114</v>
      </c>
      <c r="E14839" s="2" t="s">
        <v>12666</v>
      </c>
      <c r="F14839" s="2">
        <v>40183102</v>
      </c>
      <c r="G14839" s="2" t="s">
        <v>810</v>
      </c>
      <c r="H14839" s="2">
        <v>3</v>
      </c>
      <c r="I14839" s="2">
        <v>4</v>
      </c>
      <c r="J14839" s="2">
        <v>10</v>
      </c>
      <c r="K14839" s="2">
        <v>5</v>
      </c>
      <c r="L14839" s="3">
        <v>7467.25</v>
      </c>
      <c r="M14839" s="2" t="s">
        <v>0</v>
      </c>
      <c r="N14839" s="4" t="s">
        <v>21</v>
      </c>
    </row>
    <row r="14840" spans="1:14" x14ac:dyDescent="0.25">
      <c r="A14840" s="1" t="s">
        <v>367</v>
      </c>
      <c r="B14840" s="2" t="s">
        <v>113</v>
      </c>
      <c r="C14840" s="2" t="s">
        <v>113</v>
      </c>
      <c r="D14840" s="2" t="s">
        <v>114</v>
      </c>
      <c r="E14840" s="2" t="s">
        <v>12667</v>
      </c>
      <c r="F14840" s="2">
        <v>40183102</v>
      </c>
      <c r="G14840" s="2" t="s">
        <v>810</v>
      </c>
      <c r="H14840" s="2">
        <v>3</v>
      </c>
      <c r="I14840" s="2">
        <v>4</v>
      </c>
      <c r="J14840" s="2">
        <v>10</v>
      </c>
      <c r="K14840" s="2">
        <v>5</v>
      </c>
      <c r="L14840" s="3">
        <v>12738.95</v>
      </c>
      <c r="M14840" s="2" t="s">
        <v>0</v>
      </c>
      <c r="N14840" s="4" t="s">
        <v>21</v>
      </c>
    </row>
    <row r="14841" spans="1:14" x14ac:dyDescent="0.25">
      <c r="A14841" s="1" t="s">
        <v>367</v>
      </c>
      <c r="B14841" s="2" t="s">
        <v>113</v>
      </c>
      <c r="C14841" s="2" t="s">
        <v>113</v>
      </c>
      <c r="D14841" s="2" t="s">
        <v>114</v>
      </c>
      <c r="E14841" s="2" t="s">
        <v>12668</v>
      </c>
      <c r="F14841" s="2">
        <v>40183102</v>
      </c>
      <c r="G14841" s="2" t="s">
        <v>810</v>
      </c>
      <c r="H14841" s="2">
        <v>3</v>
      </c>
      <c r="I14841" s="2">
        <v>4</v>
      </c>
      <c r="J14841" s="2">
        <v>10</v>
      </c>
      <c r="K14841" s="2">
        <v>5</v>
      </c>
      <c r="L14841" s="3">
        <v>3950.7999999999997</v>
      </c>
      <c r="M14841" s="2" t="s">
        <v>0</v>
      </c>
      <c r="N14841" s="4" t="s">
        <v>21</v>
      </c>
    </row>
    <row r="14842" spans="1:14" x14ac:dyDescent="0.25">
      <c r="A14842" s="1" t="s">
        <v>367</v>
      </c>
      <c r="B14842" s="2" t="s">
        <v>113</v>
      </c>
      <c r="C14842" s="2" t="s">
        <v>113</v>
      </c>
      <c r="D14842" s="2" t="s">
        <v>114</v>
      </c>
      <c r="E14842" s="2" t="s">
        <v>12669</v>
      </c>
      <c r="F14842" s="2">
        <v>40183102</v>
      </c>
      <c r="G14842" s="2" t="s">
        <v>810</v>
      </c>
      <c r="H14842" s="2">
        <v>3</v>
      </c>
      <c r="I14842" s="2">
        <v>4</v>
      </c>
      <c r="J14842" s="2">
        <v>10</v>
      </c>
      <c r="K14842" s="2">
        <v>5</v>
      </c>
      <c r="L14842" s="3">
        <v>25495.75</v>
      </c>
      <c r="M14842" s="2" t="s">
        <v>0</v>
      </c>
      <c r="N14842" s="4" t="s">
        <v>21</v>
      </c>
    </row>
    <row r="14843" spans="1:14" x14ac:dyDescent="0.25">
      <c r="A14843" s="1" t="s">
        <v>367</v>
      </c>
      <c r="B14843" s="2" t="s">
        <v>113</v>
      </c>
      <c r="C14843" s="2" t="s">
        <v>113</v>
      </c>
      <c r="D14843" s="2" t="s">
        <v>114</v>
      </c>
      <c r="E14843" s="2" t="s">
        <v>12670</v>
      </c>
      <c r="F14843" s="2">
        <v>40183102</v>
      </c>
      <c r="G14843" s="2" t="s">
        <v>810</v>
      </c>
      <c r="H14843" s="2">
        <v>3</v>
      </c>
      <c r="I14843" s="2">
        <v>4</v>
      </c>
      <c r="J14843" s="2">
        <v>10</v>
      </c>
      <c r="K14843" s="2">
        <v>5</v>
      </c>
      <c r="L14843" s="3">
        <v>8347.85</v>
      </c>
      <c r="M14843" s="2" t="s">
        <v>0</v>
      </c>
      <c r="N14843" s="4" t="s">
        <v>21</v>
      </c>
    </row>
    <row r="14844" spans="1:14" x14ac:dyDescent="0.25">
      <c r="A14844" s="1" t="s">
        <v>367</v>
      </c>
      <c r="B14844" s="2" t="s">
        <v>113</v>
      </c>
      <c r="C14844" s="2" t="s">
        <v>113</v>
      </c>
      <c r="D14844" s="2" t="s">
        <v>114</v>
      </c>
      <c r="E14844" s="2" t="s">
        <v>12671</v>
      </c>
      <c r="F14844" s="2">
        <v>31161502</v>
      </c>
      <c r="G14844" s="2" t="s">
        <v>810</v>
      </c>
      <c r="H14844" s="2">
        <v>3</v>
      </c>
      <c r="I14844" s="2">
        <v>4</v>
      </c>
      <c r="J14844" s="2">
        <v>10</v>
      </c>
      <c r="K14844" s="2">
        <v>20</v>
      </c>
      <c r="L14844" s="3">
        <v>86132.2</v>
      </c>
      <c r="M14844" s="2" t="s">
        <v>0</v>
      </c>
      <c r="N14844" s="4" t="s">
        <v>21</v>
      </c>
    </row>
    <row r="14845" spans="1:14" x14ac:dyDescent="0.25">
      <c r="A14845" s="1" t="s">
        <v>367</v>
      </c>
      <c r="B14845" s="2" t="s">
        <v>113</v>
      </c>
      <c r="C14845" s="2" t="s">
        <v>113</v>
      </c>
      <c r="D14845" s="2" t="s">
        <v>114</v>
      </c>
      <c r="E14845" s="2" t="s">
        <v>18830</v>
      </c>
      <c r="F14845" s="2">
        <v>31161502</v>
      </c>
      <c r="G14845" s="2" t="s">
        <v>810</v>
      </c>
      <c r="H14845" s="2">
        <v>3</v>
      </c>
      <c r="I14845" s="2">
        <v>4</v>
      </c>
      <c r="J14845" s="2">
        <v>10</v>
      </c>
      <c r="K14845" s="2">
        <v>2</v>
      </c>
      <c r="L14845" s="3">
        <v>87748.22</v>
      </c>
      <c r="M14845" s="2" t="s">
        <v>0</v>
      </c>
      <c r="N14845" s="4" t="s">
        <v>21</v>
      </c>
    </row>
    <row r="14846" spans="1:14" x14ac:dyDescent="0.25">
      <c r="A14846" s="1" t="s">
        <v>367</v>
      </c>
      <c r="B14846" s="2" t="s">
        <v>113</v>
      </c>
      <c r="C14846" s="2" t="s">
        <v>113</v>
      </c>
      <c r="D14846" s="2" t="s">
        <v>114</v>
      </c>
      <c r="E14846" s="2" t="s">
        <v>18831</v>
      </c>
      <c r="F14846" s="2">
        <v>31161502</v>
      </c>
      <c r="G14846" s="2" t="s">
        <v>810</v>
      </c>
      <c r="H14846" s="2">
        <v>3</v>
      </c>
      <c r="I14846" s="2">
        <v>4</v>
      </c>
      <c r="J14846" s="2">
        <v>10</v>
      </c>
      <c r="K14846" s="2">
        <v>3</v>
      </c>
      <c r="L14846" s="3">
        <v>23208.57</v>
      </c>
      <c r="M14846" s="2" t="s">
        <v>0</v>
      </c>
      <c r="N14846" s="4" t="s">
        <v>21</v>
      </c>
    </row>
    <row r="14847" spans="1:14" x14ac:dyDescent="0.25">
      <c r="A14847" s="1" t="s">
        <v>367</v>
      </c>
      <c r="B14847" s="2" t="s">
        <v>113</v>
      </c>
      <c r="C14847" s="2" t="s">
        <v>113</v>
      </c>
      <c r="D14847" s="2" t="s">
        <v>114</v>
      </c>
      <c r="E14847" s="2" t="s">
        <v>18832</v>
      </c>
      <c r="F14847" s="2">
        <v>31161502</v>
      </c>
      <c r="G14847" s="2" t="s">
        <v>810</v>
      </c>
      <c r="H14847" s="2">
        <v>3</v>
      </c>
      <c r="I14847" s="2">
        <v>4</v>
      </c>
      <c r="J14847" s="2">
        <v>10</v>
      </c>
      <c r="K14847" s="2">
        <v>3</v>
      </c>
      <c r="L14847" s="3">
        <v>31387.439999999999</v>
      </c>
      <c r="M14847" s="2" t="s">
        <v>0</v>
      </c>
      <c r="N14847" s="4" t="s">
        <v>21</v>
      </c>
    </row>
    <row r="14848" spans="1:14" x14ac:dyDescent="0.25">
      <c r="A14848" s="1" t="s">
        <v>367</v>
      </c>
      <c r="B14848" s="2" t="s">
        <v>113</v>
      </c>
      <c r="C14848" s="2" t="s">
        <v>113</v>
      </c>
      <c r="D14848" s="2" t="s">
        <v>114</v>
      </c>
      <c r="E14848" s="2" t="s">
        <v>18833</v>
      </c>
      <c r="F14848" s="2">
        <v>31161502</v>
      </c>
      <c r="G14848" s="2" t="s">
        <v>810</v>
      </c>
      <c r="H14848" s="2">
        <v>3</v>
      </c>
      <c r="I14848" s="2">
        <v>4</v>
      </c>
      <c r="J14848" s="2">
        <v>10</v>
      </c>
      <c r="K14848" s="2">
        <v>3</v>
      </c>
      <c r="L14848" s="3">
        <v>27692.489999999998</v>
      </c>
      <c r="M14848" s="2" t="s">
        <v>0</v>
      </c>
      <c r="N14848" s="4" t="s">
        <v>21</v>
      </c>
    </row>
    <row r="14849" spans="1:14" x14ac:dyDescent="0.25">
      <c r="A14849" s="1" t="s">
        <v>367</v>
      </c>
      <c r="B14849" s="2" t="s">
        <v>113</v>
      </c>
      <c r="C14849" s="2" t="s">
        <v>113</v>
      </c>
      <c r="D14849" s="2" t="s">
        <v>114</v>
      </c>
      <c r="E14849" s="2" t="s">
        <v>18834</v>
      </c>
      <c r="F14849" s="2">
        <v>31161502</v>
      </c>
      <c r="G14849" s="2" t="s">
        <v>810</v>
      </c>
      <c r="H14849" s="2">
        <v>3</v>
      </c>
      <c r="I14849" s="2">
        <v>4</v>
      </c>
      <c r="J14849" s="2">
        <v>10</v>
      </c>
      <c r="K14849" s="2">
        <v>3</v>
      </c>
      <c r="L14849" s="3">
        <v>19777.800000000003</v>
      </c>
      <c r="M14849" s="2" t="s">
        <v>0</v>
      </c>
      <c r="N14849" s="4" t="s">
        <v>21</v>
      </c>
    </row>
    <row r="14850" spans="1:14" x14ac:dyDescent="0.25">
      <c r="A14850" s="1" t="s">
        <v>367</v>
      </c>
      <c r="B14850" s="2" t="s">
        <v>113</v>
      </c>
      <c r="C14850" s="2" t="s">
        <v>113</v>
      </c>
      <c r="D14850" s="2" t="s">
        <v>114</v>
      </c>
      <c r="E14850" s="2" t="s">
        <v>18835</v>
      </c>
      <c r="F14850" s="2">
        <v>31161502</v>
      </c>
      <c r="G14850" s="2" t="s">
        <v>810</v>
      </c>
      <c r="H14850" s="2">
        <v>3</v>
      </c>
      <c r="I14850" s="2">
        <v>4</v>
      </c>
      <c r="J14850" s="2">
        <v>10</v>
      </c>
      <c r="K14850" s="2">
        <v>3</v>
      </c>
      <c r="L14850" s="3">
        <v>28220.850000000002</v>
      </c>
      <c r="M14850" s="2" t="s">
        <v>0</v>
      </c>
      <c r="N14850" s="4" t="s">
        <v>21</v>
      </c>
    </row>
    <row r="14851" spans="1:14" x14ac:dyDescent="0.25">
      <c r="A14851" s="1" t="s">
        <v>367</v>
      </c>
      <c r="B14851" s="2" t="s">
        <v>113</v>
      </c>
      <c r="C14851" s="2" t="s">
        <v>113</v>
      </c>
      <c r="D14851" s="2" t="s">
        <v>114</v>
      </c>
      <c r="E14851" s="2" t="s">
        <v>18836</v>
      </c>
      <c r="F14851" s="2">
        <v>31161502</v>
      </c>
      <c r="G14851" s="2" t="s">
        <v>810</v>
      </c>
      <c r="H14851" s="2">
        <v>3</v>
      </c>
      <c r="I14851" s="2">
        <v>4</v>
      </c>
      <c r="J14851" s="2">
        <v>10</v>
      </c>
      <c r="K14851" s="2">
        <v>5</v>
      </c>
      <c r="L14851" s="3">
        <v>15380.75</v>
      </c>
      <c r="M14851" s="2" t="s">
        <v>0</v>
      </c>
      <c r="N14851" s="4" t="s">
        <v>21</v>
      </c>
    </row>
    <row r="14852" spans="1:14" x14ac:dyDescent="0.25">
      <c r="A14852" s="1" t="s">
        <v>367</v>
      </c>
      <c r="B14852" s="2" t="s">
        <v>113</v>
      </c>
      <c r="C14852" s="2" t="s">
        <v>113</v>
      </c>
      <c r="D14852" s="2" t="s">
        <v>114</v>
      </c>
      <c r="E14852" s="2" t="s">
        <v>12672</v>
      </c>
      <c r="F14852" s="2">
        <v>40171602</v>
      </c>
      <c r="G14852" s="2" t="s">
        <v>810</v>
      </c>
      <c r="H14852" s="2">
        <v>3</v>
      </c>
      <c r="I14852" s="2">
        <v>4</v>
      </c>
      <c r="J14852" s="2">
        <v>10</v>
      </c>
      <c r="K14852" s="2">
        <v>3</v>
      </c>
      <c r="L14852" s="3">
        <v>113422.47</v>
      </c>
      <c r="M14852" s="2" t="s">
        <v>0</v>
      </c>
      <c r="N14852" s="4" t="s">
        <v>21</v>
      </c>
    </row>
    <row r="14853" spans="1:14" x14ac:dyDescent="0.25">
      <c r="A14853" s="1" t="s">
        <v>367</v>
      </c>
      <c r="B14853" s="2" t="s">
        <v>113</v>
      </c>
      <c r="C14853" s="2" t="s">
        <v>113</v>
      </c>
      <c r="D14853" s="2" t="s">
        <v>114</v>
      </c>
      <c r="E14853" s="2" t="s">
        <v>12673</v>
      </c>
      <c r="F14853" s="2">
        <v>40171602</v>
      </c>
      <c r="G14853" s="2" t="s">
        <v>810</v>
      </c>
      <c r="H14853" s="2">
        <v>3</v>
      </c>
      <c r="I14853" s="2">
        <v>4</v>
      </c>
      <c r="J14853" s="2">
        <v>10</v>
      </c>
      <c r="K14853" s="2">
        <v>3</v>
      </c>
      <c r="L14853" s="3">
        <v>71217.930000000008</v>
      </c>
      <c r="M14853" s="2" t="s">
        <v>0</v>
      </c>
      <c r="N14853" s="4" t="s">
        <v>21</v>
      </c>
    </row>
    <row r="14854" spans="1:14" x14ac:dyDescent="0.25">
      <c r="A14854" s="1" t="s">
        <v>367</v>
      </c>
      <c r="B14854" s="2" t="s">
        <v>113</v>
      </c>
      <c r="C14854" s="2" t="s">
        <v>113</v>
      </c>
      <c r="D14854" s="2" t="s">
        <v>114</v>
      </c>
      <c r="E14854" s="2" t="s">
        <v>12674</v>
      </c>
      <c r="F14854" s="2">
        <v>40171602</v>
      </c>
      <c r="G14854" s="2" t="s">
        <v>810</v>
      </c>
      <c r="H14854" s="2">
        <v>3</v>
      </c>
      <c r="I14854" s="2">
        <v>4</v>
      </c>
      <c r="J14854" s="2">
        <v>10</v>
      </c>
      <c r="K14854" s="2">
        <v>3</v>
      </c>
      <c r="L14854" s="3">
        <v>55656.299999999996</v>
      </c>
      <c r="M14854" s="2" t="s">
        <v>0</v>
      </c>
      <c r="N14854" s="4" t="s">
        <v>21</v>
      </c>
    </row>
    <row r="14855" spans="1:14" x14ac:dyDescent="0.25">
      <c r="A14855" s="1" t="s">
        <v>367</v>
      </c>
      <c r="B14855" s="2" t="s">
        <v>113</v>
      </c>
      <c r="C14855" s="2" t="s">
        <v>113</v>
      </c>
      <c r="D14855" s="2" t="s">
        <v>114</v>
      </c>
      <c r="E14855" s="2" t="s">
        <v>12675</v>
      </c>
      <c r="F14855" s="2">
        <v>40183103</v>
      </c>
      <c r="G14855" s="2" t="s">
        <v>810</v>
      </c>
      <c r="H14855" s="2">
        <v>3</v>
      </c>
      <c r="I14855" s="2">
        <v>4</v>
      </c>
      <c r="J14855" s="2">
        <v>10</v>
      </c>
      <c r="K14855" s="2">
        <v>5</v>
      </c>
      <c r="L14855" s="3">
        <v>18022.550000000003</v>
      </c>
      <c r="M14855" s="2" t="s">
        <v>0</v>
      </c>
      <c r="N14855" s="4" t="s">
        <v>21</v>
      </c>
    </row>
    <row r="14856" spans="1:14" x14ac:dyDescent="0.25">
      <c r="A14856" s="1" t="s">
        <v>367</v>
      </c>
      <c r="B14856" s="2" t="s">
        <v>113</v>
      </c>
      <c r="C14856" s="2" t="s">
        <v>113</v>
      </c>
      <c r="D14856" s="2" t="s">
        <v>114</v>
      </c>
      <c r="E14856" s="2" t="s">
        <v>12676</v>
      </c>
      <c r="F14856" s="2">
        <v>40183103</v>
      </c>
      <c r="G14856" s="2" t="s">
        <v>810</v>
      </c>
      <c r="H14856" s="2">
        <v>3</v>
      </c>
      <c r="I14856" s="2">
        <v>4</v>
      </c>
      <c r="J14856" s="2">
        <v>10</v>
      </c>
      <c r="K14856" s="2">
        <v>5</v>
      </c>
      <c r="L14856" s="3">
        <v>7467.25</v>
      </c>
      <c r="M14856" s="2" t="s">
        <v>0</v>
      </c>
      <c r="N14856" s="4" t="s">
        <v>21</v>
      </c>
    </row>
    <row r="14857" spans="1:14" x14ac:dyDescent="0.25">
      <c r="A14857" s="1" t="s">
        <v>367</v>
      </c>
      <c r="B14857" s="2" t="s">
        <v>113</v>
      </c>
      <c r="C14857" s="2" t="s">
        <v>113</v>
      </c>
      <c r="D14857" s="2" t="s">
        <v>114</v>
      </c>
      <c r="E14857" s="2" t="s">
        <v>12677</v>
      </c>
      <c r="F14857" s="2">
        <v>40141751</v>
      </c>
      <c r="G14857" s="2" t="s">
        <v>810</v>
      </c>
      <c r="H14857" s="2">
        <v>3</v>
      </c>
      <c r="I14857" s="2">
        <v>4</v>
      </c>
      <c r="J14857" s="2">
        <v>10</v>
      </c>
      <c r="K14857" s="2">
        <v>5</v>
      </c>
      <c r="L14857" s="3">
        <v>25495.75</v>
      </c>
      <c r="M14857" s="2" t="s">
        <v>0</v>
      </c>
      <c r="N14857" s="4" t="s">
        <v>21</v>
      </c>
    </row>
    <row r="14858" spans="1:14" x14ac:dyDescent="0.25">
      <c r="A14858" s="1" t="s">
        <v>367</v>
      </c>
      <c r="B14858" s="2" t="s">
        <v>113</v>
      </c>
      <c r="C14858" s="2" t="s">
        <v>113</v>
      </c>
      <c r="D14858" s="2" t="s">
        <v>114</v>
      </c>
      <c r="E14858" s="2" t="s">
        <v>12678</v>
      </c>
      <c r="F14858" s="2">
        <v>30102404</v>
      </c>
      <c r="G14858" s="2" t="s">
        <v>810</v>
      </c>
      <c r="H14858" s="2">
        <v>3</v>
      </c>
      <c r="I14858" s="2">
        <v>4</v>
      </c>
      <c r="J14858" s="2">
        <v>10</v>
      </c>
      <c r="K14858" s="2">
        <v>10</v>
      </c>
      <c r="L14858" s="3">
        <v>124759.59999999999</v>
      </c>
      <c r="M14858" s="2" t="s">
        <v>0</v>
      </c>
      <c r="N14858" s="4" t="s">
        <v>21</v>
      </c>
    </row>
    <row r="14859" spans="1:14" x14ac:dyDescent="0.25">
      <c r="A14859" s="1" t="s">
        <v>367</v>
      </c>
      <c r="B14859" s="2" t="s">
        <v>113</v>
      </c>
      <c r="C14859" s="2" t="s">
        <v>113</v>
      </c>
      <c r="D14859" s="2" t="s">
        <v>114</v>
      </c>
      <c r="E14859" s="2" t="s">
        <v>12679</v>
      </c>
      <c r="F14859" s="2">
        <v>30102404</v>
      </c>
      <c r="G14859" s="2" t="s">
        <v>810</v>
      </c>
      <c r="H14859" s="2">
        <v>3</v>
      </c>
      <c r="I14859" s="2">
        <v>4</v>
      </c>
      <c r="J14859" s="2">
        <v>10</v>
      </c>
      <c r="K14859" s="2">
        <v>10</v>
      </c>
      <c r="L14859" s="3">
        <v>112062.29999999999</v>
      </c>
      <c r="M14859" s="2" t="s">
        <v>0</v>
      </c>
      <c r="N14859" s="4" t="s">
        <v>21</v>
      </c>
    </row>
    <row r="14860" spans="1:14" x14ac:dyDescent="0.25">
      <c r="A14860" s="1" t="s">
        <v>367</v>
      </c>
      <c r="B14860" s="2" t="s">
        <v>113</v>
      </c>
      <c r="C14860" s="2" t="s">
        <v>113</v>
      </c>
      <c r="D14860" s="2" t="s">
        <v>114</v>
      </c>
      <c r="E14860" s="2" t="s">
        <v>12680</v>
      </c>
      <c r="F14860" s="2">
        <v>30102404</v>
      </c>
      <c r="G14860" s="2" t="s">
        <v>810</v>
      </c>
      <c r="H14860" s="2">
        <v>3</v>
      </c>
      <c r="I14860" s="2">
        <v>4</v>
      </c>
      <c r="J14860" s="2">
        <v>10</v>
      </c>
      <c r="K14860" s="2">
        <v>10</v>
      </c>
      <c r="L14860" s="3">
        <v>148202.6</v>
      </c>
      <c r="M14860" s="2" t="s">
        <v>0</v>
      </c>
      <c r="N14860" s="4" t="s">
        <v>21</v>
      </c>
    </row>
    <row r="14861" spans="1:14" x14ac:dyDescent="0.25">
      <c r="A14861" s="1" t="s">
        <v>367</v>
      </c>
      <c r="B14861" s="2" t="s">
        <v>491</v>
      </c>
      <c r="C14861" s="2" t="s">
        <v>492</v>
      </c>
      <c r="D14861" s="2" t="s">
        <v>17878</v>
      </c>
      <c r="E14861" s="2" t="s">
        <v>12681</v>
      </c>
      <c r="F14861" s="2">
        <v>41111615</v>
      </c>
      <c r="G14861" s="2" t="s">
        <v>810</v>
      </c>
      <c r="H14861" s="2">
        <v>3</v>
      </c>
      <c r="I14861" s="2">
        <v>4</v>
      </c>
      <c r="J14861" s="2">
        <v>10</v>
      </c>
      <c r="K14861" s="2">
        <v>1</v>
      </c>
      <c r="L14861" s="3">
        <v>343974.26</v>
      </c>
      <c r="M14861" s="2" t="s">
        <v>0</v>
      </c>
      <c r="N14861" s="4" t="s">
        <v>21</v>
      </c>
    </row>
    <row r="14862" spans="1:14" x14ac:dyDescent="0.25">
      <c r="A14862" s="1" t="s">
        <v>367</v>
      </c>
      <c r="B14862" s="2" t="s">
        <v>1112</v>
      </c>
      <c r="C14862" s="2" t="s">
        <v>1112</v>
      </c>
      <c r="D14862" s="2" t="s">
        <v>17931</v>
      </c>
      <c r="E14862" s="2" t="s">
        <v>12682</v>
      </c>
      <c r="F14862" s="2">
        <v>31211904</v>
      </c>
      <c r="G14862" s="2" t="s">
        <v>810</v>
      </c>
      <c r="H14862" s="2">
        <v>3</v>
      </c>
      <c r="I14862" s="2">
        <v>4</v>
      </c>
      <c r="J14862" s="2">
        <v>10</v>
      </c>
      <c r="K14862" s="2">
        <v>6</v>
      </c>
      <c r="L14862" s="3">
        <v>21048.720000000001</v>
      </c>
      <c r="M14862" s="2" t="s">
        <v>0</v>
      </c>
      <c r="N14862" s="4" t="s">
        <v>21</v>
      </c>
    </row>
    <row r="14863" spans="1:14" x14ac:dyDescent="0.25">
      <c r="A14863" s="1" t="s">
        <v>367</v>
      </c>
      <c r="B14863" s="2" t="s">
        <v>1112</v>
      </c>
      <c r="C14863" s="2" t="s">
        <v>1112</v>
      </c>
      <c r="D14863" s="2" t="s">
        <v>17931</v>
      </c>
      <c r="E14863" s="2" t="s">
        <v>12683</v>
      </c>
      <c r="F14863" s="2">
        <v>31211904</v>
      </c>
      <c r="G14863" s="2" t="s">
        <v>810</v>
      </c>
      <c r="H14863" s="2">
        <v>3</v>
      </c>
      <c r="I14863" s="2">
        <v>4</v>
      </c>
      <c r="J14863" s="2">
        <v>10</v>
      </c>
      <c r="K14863" s="2">
        <v>6</v>
      </c>
      <c r="L14863" s="3">
        <v>29709.54</v>
      </c>
      <c r="M14863" s="2" t="s">
        <v>0</v>
      </c>
      <c r="N14863" s="4" t="s">
        <v>21</v>
      </c>
    </row>
    <row r="14864" spans="1:14" x14ac:dyDescent="0.25">
      <c r="A14864" s="1" t="s">
        <v>367</v>
      </c>
      <c r="B14864" s="2" t="s">
        <v>86</v>
      </c>
      <c r="C14864" s="2" t="s">
        <v>93</v>
      </c>
      <c r="D14864" s="2" t="s">
        <v>94</v>
      </c>
      <c r="E14864" s="2" t="s">
        <v>12684</v>
      </c>
      <c r="F14864" s="2">
        <v>31201502</v>
      </c>
      <c r="G14864" s="2" t="s">
        <v>810</v>
      </c>
      <c r="H14864" s="2">
        <v>3</v>
      </c>
      <c r="I14864" s="2">
        <v>4</v>
      </c>
      <c r="J14864" s="2">
        <v>10</v>
      </c>
      <c r="K14864" s="2">
        <v>6</v>
      </c>
      <c r="L14864" s="3">
        <v>68044.200000000012</v>
      </c>
      <c r="M14864" s="2" t="s">
        <v>0</v>
      </c>
      <c r="N14864" s="4" t="s">
        <v>21</v>
      </c>
    </row>
    <row r="14865" spans="1:14" x14ac:dyDescent="0.25">
      <c r="A14865" s="1" t="s">
        <v>367</v>
      </c>
      <c r="B14865" s="2" t="s">
        <v>103</v>
      </c>
      <c r="C14865" s="2" t="s">
        <v>104</v>
      </c>
      <c r="D14865" s="2" t="s">
        <v>105</v>
      </c>
      <c r="E14865" s="2" t="s">
        <v>12685</v>
      </c>
      <c r="F14865" s="2">
        <v>31211906</v>
      </c>
      <c r="G14865" s="2" t="s">
        <v>810</v>
      </c>
      <c r="H14865" s="2">
        <v>3</v>
      </c>
      <c r="I14865" s="2">
        <v>4</v>
      </c>
      <c r="J14865" s="2">
        <v>10</v>
      </c>
      <c r="K14865" s="2">
        <v>6</v>
      </c>
      <c r="L14865" s="3">
        <v>34043.520000000004</v>
      </c>
      <c r="M14865" s="2" t="s">
        <v>0</v>
      </c>
      <c r="N14865" s="4" t="s">
        <v>21</v>
      </c>
    </row>
    <row r="14866" spans="1:14" x14ac:dyDescent="0.25">
      <c r="A14866" s="1" t="s">
        <v>367</v>
      </c>
      <c r="B14866" s="2" t="s">
        <v>113</v>
      </c>
      <c r="C14866" s="2" t="s">
        <v>113</v>
      </c>
      <c r="D14866" s="2" t="s">
        <v>114</v>
      </c>
      <c r="E14866" s="2" t="s">
        <v>12686</v>
      </c>
      <c r="F14866" s="2">
        <v>30264303</v>
      </c>
      <c r="G14866" s="2" t="s">
        <v>810</v>
      </c>
      <c r="H14866" s="2">
        <v>3</v>
      </c>
      <c r="I14866" s="2">
        <v>4</v>
      </c>
      <c r="J14866" s="2">
        <v>10</v>
      </c>
      <c r="K14866" s="2">
        <v>2</v>
      </c>
      <c r="L14866" s="3">
        <v>178864.14</v>
      </c>
      <c r="M14866" s="2" t="s">
        <v>0</v>
      </c>
      <c r="N14866" s="4" t="s">
        <v>21</v>
      </c>
    </row>
    <row r="14867" spans="1:14" x14ac:dyDescent="0.25">
      <c r="A14867" s="1" t="s">
        <v>367</v>
      </c>
      <c r="B14867" s="2" t="s">
        <v>113</v>
      </c>
      <c r="C14867" s="2" t="s">
        <v>113</v>
      </c>
      <c r="D14867" s="2" t="s">
        <v>114</v>
      </c>
      <c r="E14867" s="2" t="s">
        <v>12687</v>
      </c>
      <c r="F14867" s="2">
        <v>27112122</v>
      </c>
      <c r="G14867" s="2" t="s">
        <v>810</v>
      </c>
      <c r="H14867" s="2">
        <v>3</v>
      </c>
      <c r="I14867" s="2">
        <v>4</v>
      </c>
      <c r="J14867" s="2">
        <v>10</v>
      </c>
      <c r="K14867" s="2">
        <v>1</v>
      </c>
      <c r="L14867" s="3">
        <v>64977.57</v>
      </c>
      <c r="M14867" s="2" t="s">
        <v>0</v>
      </c>
      <c r="N14867" s="4" t="s">
        <v>21</v>
      </c>
    </row>
    <row r="14868" spans="1:14" x14ac:dyDescent="0.25">
      <c r="A14868" s="1" t="s">
        <v>367</v>
      </c>
      <c r="B14868" s="2" t="s">
        <v>113</v>
      </c>
      <c r="C14868" s="2" t="s">
        <v>113</v>
      </c>
      <c r="D14868" s="2" t="s">
        <v>114</v>
      </c>
      <c r="E14868" s="2" t="s">
        <v>12688</v>
      </c>
      <c r="F14868" s="2">
        <v>27112151</v>
      </c>
      <c r="G14868" s="2" t="s">
        <v>810</v>
      </c>
      <c r="H14868" s="2">
        <v>3</v>
      </c>
      <c r="I14868" s="2">
        <v>4</v>
      </c>
      <c r="J14868" s="2">
        <v>10</v>
      </c>
      <c r="K14868" s="2">
        <v>2</v>
      </c>
      <c r="L14868" s="3">
        <v>39898.32</v>
      </c>
      <c r="M14868" s="2" t="s">
        <v>0</v>
      </c>
      <c r="N14868" s="4" t="s">
        <v>21</v>
      </c>
    </row>
    <row r="14869" spans="1:14" x14ac:dyDescent="0.25">
      <c r="A14869" s="1" t="s">
        <v>367</v>
      </c>
      <c r="B14869" s="2" t="s">
        <v>113</v>
      </c>
      <c r="C14869" s="2" t="s">
        <v>113</v>
      </c>
      <c r="D14869" s="2" t="s">
        <v>114</v>
      </c>
      <c r="E14869" s="2" t="s">
        <v>18837</v>
      </c>
      <c r="F14869" s="2">
        <v>30101503</v>
      </c>
      <c r="G14869" s="2" t="s">
        <v>810</v>
      </c>
      <c r="H14869" s="2">
        <v>3</v>
      </c>
      <c r="I14869" s="2">
        <v>4</v>
      </c>
      <c r="J14869" s="2">
        <v>10</v>
      </c>
      <c r="K14869" s="2">
        <v>4</v>
      </c>
      <c r="L14869" s="3">
        <v>108670.8</v>
      </c>
      <c r="M14869" s="2" t="s">
        <v>0</v>
      </c>
      <c r="N14869" s="4" t="s">
        <v>21</v>
      </c>
    </row>
    <row r="14870" spans="1:14" x14ac:dyDescent="0.25">
      <c r="A14870" s="1" t="s">
        <v>367</v>
      </c>
      <c r="B14870" s="2" t="s">
        <v>113</v>
      </c>
      <c r="C14870" s="2" t="s">
        <v>113</v>
      </c>
      <c r="D14870" s="2" t="s">
        <v>114</v>
      </c>
      <c r="E14870" s="2" t="s">
        <v>18838</v>
      </c>
      <c r="F14870" s="2">
        <v>30101503</v>
      </c>
      <c r="G14870" s="2" t="s">
        <v>810</v>
      </c>
      <c r="H14870" s="2">
        <v>3</v>
      </c>
      <c r="I14870" s="2">
        <v>4</v>
      </c>
      <c r="J14870" s="2">
        <v>10</v>
      </c>
      <c r="K14870" s="2">
        <v>4</v>
      </c>
      <c r="L14870" s="3">
        <v>91092.12</v>
      </c>
      <c r="M14870" s="2" t="s">
        <v>0</v>
      </c>
      <c r="N14870" s="4" t="s">
        <v>21</v>
      </c>
    </row>
    <row r="14871" spans="1:14" x14ac:dyDescent="0.25">
      <c r="A14871" s="1" t="s">
        <v>367</v>
      </c>
      <c r="B14871" s="2" t="s">
        <v>113</v>
      </c>
      <c r="C14871" s="2" t="s">
        <v>113</v>
      </c>
      <c r="D14871" s="2" t="s">
        <v>114</v>
      </c>
      <c r="E14871" s="2" t="s">
        <v>12689</v>
      </c>
      <c r="F14871" s="2">
        <v>27112002</v>
      </c>
      <c r="G14871" s="2" t="s">
        <v>810</v>
      </c>
      <c r="H14871" s="2">
        <v>3</v>
      </c>
      <c r="I14871" s="2">
        <v>4</v>
      </c>
      <c r="J14871" s="2">
        <v>10</v>
      </c>
      <c r="K14871" s="2">
        <v>4</v>
      </c>
      <c r="L14871" s="3">
        <v>88055.24</v>
      </c>
      <c r="M14871" s="2" t="s">
        <v>0</v>
      </c>
      <c r="N14871" s="4" t="s">
        <v>21</v>
      </c>
    </row>
    <row r="14872" spans="1:14" x14ac:dyDescent="0.25">
      <c r="A14872" s="1" t="s">
        <v>367</v>
      </c>
      <c r="B14872" s="2" t="s">
        <v>113</v>
      </c>
      <c r="C14872" s="2" t="s">
        <v>113</v>
      </c>
      <c r="D14872" s="2" t="s">
        <v>114</v>
      </c>
      <c r="E14872" s="2" t="s">
        <v>12690</v>
      </c>
      <c r="F14872" s="2">
        <v>27112601</v>
      </c>
      <c r="G14872" s="2" t="s">
        <v>810</v>
      </c>
      <c r="H14872" s="2">
        <v>3</v>
      </c>
      <c r="I14872" s="2">
        <v>4</v>
      </c>
      <c r="J14872" s="2">
        <v>10</v>
      </c>
      <c r="K14872" s="2">
        <v>1</v>
      </c>
      <c r="L14872" s="3">
        <v>6944.84</v>
      </c>
      <c r="M14872" s="2" t="s">
        <v>0</v>
      </c>
      <c r="N14872" s="4" t="s">
        <v>21</v>
      </c>
    </row>
    <row r="14873" spans="1:14" x14ac:dyDescent="0.25">
      <c r="A14873" s="1" t="s">
        <v>367</v>
      </c>
      <c r="B14873" s="2" t="s">
        <v>113</v>
      </c>
      <c r="C14873" s="2" t="s">
        <v>113</v>
      </c>
      <c r="D14873" s="2" t="s">
        <v>114</v>
      </c>
      <c r="E14873" s="2" t="s">
        <v>12691</v>
      </c>
      <c r="F14873" s="2">
        <v>31162810</v>
      </c>
      <c r="G14873" s="2" t="s">
        <v>810</v>
      </c>
      <c r="H14873" s="2">
        <v>3</v>
      </c>
      <c r="I14873" s="2">
        <v>4</v>
      </c>
      <c r="J14873" s="2">
        <v>10</v>
      </c>
      <c r="K14873" s="2">
        <v>2</v>
      </c>
      <c r="L14873" s="3">
        <v>33322.379999999997</v>
      </c>
      <c r="M14873" s="2" t="s">
        <v>0</v>
      </c>
      <c r="N14873" s="4" t="s">
        <v>21</v>
      </c>
    </row>
    <row r="14874" spans="1:14" x14ac:dyDescent="0.25">
      <c r="A14874" s="1" t="s">
        <v>367</v>
      </c>
      <c r="B14874" s="2" t="s">
        <v>113</v>
      </c>
      <c r="C14874" s="2" t="s">
        <v>113</v>
      </c>
      <c r="D14874" s="2" t="s">
        <v>114</v>
      </c>
      <c r="E14874" s="2" t="s">
        <v>12692</v>
      </c>
      <c r="F14874" s="2">
        <v>40141719</v>
      </c>
      <c r="G14874" s="2" t="s">
        <v>810</v>
      </c>
      <c r="H14874" s="2">
        <v>3</v>
      </c>
      <c r="I14874" s="2">
        <v>4</v>
      </c>
      <c r="J14874" s="2">
        <v>10</v>
      </c>
      <c r="K14874" s="2">
        <v>1</v>
      </c>
      <c r="L14874" s="3">
        <v>35169.26</v>
      </c>
      <c r="M14874" s="2" t="s">
        <v>0</v>
      </c>
      <c r="N14874" s="4" t="s">
        <v>21</v>
      </c>
    </row>
    <row r="14875" spans="1:14" x14ac:dyDescent="0.25">
      <c r="A14875" s="1" t="s">
        <v>367</v>
      </c>
      <c r="B14875" s="2" t="s">
        <v>113</v>
      </c>
      <c r="C14875" s="2" t="s">
        <v>113</v>
      </c>
      <c r="D14875" s="2" t="s">
        <v>114</v>
      </c>
      <c r="E14875" s="2" t="s">
        <v>12693</v>
      </c>
      <c r="F14875" s="2">
        <v>40141719</v>
      </c>
      <c r="G14875" s="2" t="s">
        <v>810</v>
      </c>
      <c r="H14875" s="2">
        <v>3</v>
      </c>
      <c r="I14875" s="2">
        <v>4</v>
      </c>
      <c r="J14875" s="2">
        <v>10</v>
      </c>
      <c r="K14875" s="2">
        <v>1</v>
      </c>
      <c r="L14875" s="3">
        <v>52755.08</v>
      </c>
      <c r="M14875" s="2" t="s">
        <v>0</v>
      </c>
      <c r="N14875" s="4" t="s">
        <v>21</v>
      </c>
    </row>
    <row r="14876" spans="1:14" x14ac:dyDescent="0.25">
      <c r="A14876" s="1" t="s">
        <v>367</v>
      </c>
      <c r="B14876" s="2" t="s">
        <v>113</v>
      </c>
      <c r="C14876" s="2" t="s">
        <v>113</v>
      </c>
      <c r="D14876" s="2" t="s">
        <v>114</v>
      </c>
      <c r="E14876" s="2" t="s">
        <v>12694</v>
      </c>
      <c r="F14876" s="2">
        <v>27112005</v>
      </c>
      <c r="G14876" s="2" t="s">
        <v>810</v>
      </c>
      <c r="H14876" s="2">
        <v>3</v>
      </c>
      <c r="I14876" s="2">
        <v>4</v>
      </c>
      <c r="J14876" s="2">
        <v>10</v>
      </c>
      <c r="K14876" s="2">
        <v>2</v>
      </c>
      <c r="L14876" s="3">
        <v>55035.12</v>
      </c>
      <c r="M14876" s="2" t="s">
        <v>0</v>
      </c>
      <c r="N14876" s="4" t="s">
        <v>21</v>
      </c>
    </row>
    <row r="14877" spans="1:14" x14ac:dyDescent="0.25">
      <c r="A14877" s="1" t="s">
        <v>367</v>
      </c>
      <c r="B14877" s="2" t="s">
        <v>113</v>
      </c>
      <c r="C14877" s="2" t="s">
        <v>113</v>
      </c>
      <c r="D14877" s="2" t="s">
        <v>114</v>
      </c>
      <c r="E14877" s="2" t="s">
        <v>12695</v>
      </c>
      <c r="F14877" s="2">
        <v>23101505</v>
      </c>
      <c r="G14877" s="2" t="s">
        <v>810</v>
      </c>
      <c r="H14877" s="2">
        <v>3</v>
      </c>
      <c r="I14877" s="2">
        <v>4</v>
      </c>
      <c r="J14877" s="2">
        <v>10</v>
      </c>
      <c r="K14877" s="2">
        <v>2</v>
      </c>
      <c r="L14877" s="3">
        <v>89430.88</v>
      </c>
      <c r="M14877" s="2" t="s">
        <v>0</v>
      </c>
      <c r="N14877" s="4" t="s">
        <v>21</v>
      </c>
    </row>
    <row r="14878" spans="1:14" x14ac:dyDescent="0.25">
      <c r="A14878" s="1" t="s">
        <v>367</v>
      </c>
      <c r="B14878" s="2" t="s">
        <v>113</v>
      </c>
      <c r="C14878" s="2" t="s">
        <v>113</v>
      </c>
      <c r="D14878" s="2" t="s">
        <v>114</v>
      </c>
      <c r="E14878" s="2" t="s">
        <v>12696</v>
      </c>
      <c r="F14878" s="2">
        <v>27111728</v>
      </c>
      <c r="G14878" s="2" t="s">
        <v>810</v>
      </c>
      <c r="H14878" s="2">
        <v>3</v>
      </c>
      <c r="I14878" s="2">
        <v>4</v>
      </c>
      <c r="J14878" s="2">
        <v>10</v>
      </c>
      <c r="K14878" s="2">
        <v>1</v>
      </c>
      <c r="L14878" s="3">
        <v>104543.88</v>
      </c>
      <c r="M14878" s="2" t="s">
        <v>0</v>
      </c>
      <c r="N14878" s="4" t="s">
        <v>21</v>
      </c>
    </row>
    <row r="14879" spans="1:14" x14ac:dyDescent="0.25">
      <c r="A14879" s="1" t="s">
        <v>367</v>
      </c>
      <c r="B14879" s="2" t="s">
        <v>113</v>
      </c>
      <c r="C14879" s="2" t="s">
        <v>113</v>
      </c>
      <c r="D14879" s="2" t="s">
        <v>114</v>
      </c>
      <c r="E14879" s="2" t="s">
        <v>12697</v>
      </c>
      <c r="F14879" s="2">
        <v>27112202</v>
      </c>
      <c r="G14879" s="2" t="s">
        <v>810</v>
      </c>
      <c r="H14879" s="2">
        <v>3</v>
      </c>
      <c r="I14879" s="2">
        <v>4</v>
      </c>
      <c r="J14879" s="2">
        <v>10</v>
      </c>
      <c r="K14879" s="2">
        <v>1</v>
      </c>
      <c r="L14879" s="3">
        <v>20134.8</v>
      </c>
      <c r="M14879" s="2" t="s">
        <v>0</v>
      </c>
      <c r="N14879" s="4" t="s">
        <v>21</v>
      </c>
    </row>
    <row r="14880" spans="1:14" x14ac:dyDescent="0.25">
      <c r="A14880" s="1" t="s">
        <v>367</v>
      </c>
      <c r="B14880" s="2" t="s">
        <v>113</v>
      </c>
      <c r="C14880" s="2" t="s">
        <v>113</v>
      </c>
      <c r="D14880" s="2" t="s">
        <v>114</v>
      </c>
      <c r="E14880" s="2" t="s">
        <v>12698</v>
      </c>
      <c r="F14880" s="2">
        <v>30181804</v>
      </c>
      <c r="G14880" s="2" t="s">
        <v>810</v>
      </c>
      <c r="H14880" s="2">
        <v>3</v>
      </c>
      <c r="I14880" s="2">
        <v>4</v>
      </c>
      <c r="J14880" s="2">
        <v>10</v>
      </c>
      <c r="K14880" s="2">
        <v>6</v>
      </c>
      <c r="L14880" s="3">
        <v>205217.88</v>
      </c>
      <c r="M14880" s="2" t="s">
        <v>0</v>
      </c>
      <c r="N14880" s="4" t="s">
        <v>21</v>
      </c>
    </row>
    <row r="14881" spans="1:14" x14ac:dyDescent="0.25">
      <c r="A14881" s="1" t="s">
        <v>367</v>
      </c>
      <c r="B14881" s="2" t="s">
        <v>113</v>
      </c>
      <c r="C14881" s="2" t="s">
        <v>113</v>
      </c>
      <c r="D14881" s="2" t="s">
        <v>114</v>
      </c>
      <c r="E14881" s="2" t="s">
        <v>12699</v>
      </c>
      <c r="F14881" s="2">
        <v>30181804</v>
      </c>
      <c r="G14881" s="2" t="s">
        <v>810</v>
      </c>
      <c r="H14881" s="2">
        <v>3</v>
      </c>
      <c r="I14881" s="2">
        <v>4</v>
      </c>
      <c r="J14881" s="2">
        <v>10</v>
      </c>
      <c r="K14881" s="2">
        <v>3</v>
      </c>
      <c r="L14881" s="3">
        <v>68319.09</v>
      </c>
      <c r="M14881" s="2" t="s">
        <v>0</v>
      </c>
      <c r="N14881" s="4" t="s">
        <v>21</v>
      </c>
    </row>
    <row r="14882" spans="1:14" x14ac:dyDescent="0.25">
      <c r="A14882" s="1" t="s">
        <v>367</v>
      </c>
      <c r="B14882" s="2" t="s">
        <v>113</v>
      </c>
      <c r="C14882" s="2" t="s">
        <v>113</v>
      </c>
      <c r="D14882" s="2" t="s">
        <v>114</v>
      </c>
      <c r="E14882" s="2" t="s">
        <v>7113</v>
      </c>
      <c r="F14882" s="2">
        <v>30181804</v>
      </c>
      <c r="G14882" s="2" t="s">
        <v>810</v>
      </c>
      <c r="H14882" s="2">
        <v>3</v>
      </c>
      <c r="I14882" s="2">
        <v>4</v>
      </c>
      <c r="J14882" s="2">
        <v>10</v>
      </c>
      <c r="K14882" s="2">
        <v>3</v>
      </c>
      <c r="L14882" s="3">
        <v>28749.21</v>
      </c>
      <c r="M14882" s="2" t="s">
        <v>0</v>
      </c>
      <c r="N14882" s="4" t="s">
        <v>21</v>
      </c>
    </row>
    <row r="14883" spans="1:14" x14ac:dyDescent="0.25">
      <c r="A14883" s="1" t="s">
        <v>367</v>
      </c>
      <c r="B14883" s="2" t="s">
        <v>113</v>
      </c>
      <c r="C14883" s="2" t="s">
        <v>113</v>
      </c>
      <c r="D14883" s="2" t="s">
        <v>114</v>
      </c>
      <c r="E14883" s="2" t="s">
        <v>12700</v>
      </c>
      <c r="F14883" s="2">
        <v>30181804</v>
      </c>
      <c r="G14883" s="2" t="s">
        <v>810</v>
      </c>
      <c r="H14883" s="2">
        <v>3</v>
      </c>
      <c r="I14883" s="2">
        <v>4</v>
      </c>
      <c r="J14883" s="2">
        <v>10</v>
      </c>
      <c r="K14883" s="2">
        <v>16</v>
      </c>
      <c r="L14883" s="3">
        <v>1227889.6000000001</v>
      </c>
      <c r="M14883" s="2" t="s">
        <v>0</v>
      </c>
      <c r="N14883" s="4" t="s">
        <v>21</v>
      </c>
    </row>
    <row r="14884" spans="1:14" x14ac:dyDescent="0.25">
      <c r="A14884" s="1" t="s">
        <v>367</v>
      </c>
      <c r="B14884" s="2" t="s">
        <v>113</v>
      </c>
      <c r="C14884" s="2" t="s">
        <v>113</v>
      </c>
      <c r="D14884" s="2" t="s">
        <v>114</v>
      </c>
      <c r="E14884" s="2" t="s">
        <v>12701</v>
      </c>
      <c r="F14884" s="2">
        <v>30181804</v>
      </c>
      <c r="G14884" s="2" t="s">
        <v>810</v>
      </c>
      <c r="H14884" s="2">
        <v>3</v>
      </c>
      <c r="I14884" s="2">
        <v>4</v>
      </c>
      <c r="J14884" s="2">
        <v>10</v>
      </c>
      <c r="K14884" s="2">
        <v>3</v>
      </c>
      <c r="L14884" s="3">
        <v>158001.06</v>
      </c>
      <c r="M14884" s="2" t="s">
        <v>0</v>
      </c>
      <c r="N14884" s="4" t="s">
        <v>21</v>
      </c>
    </row>
    <row r="14885" spans="1:14" x14ac:dyDescent="0.25">
      <c r="A14885" s="1" t="s">
        <v>367</v>
      </c>
      <c r="B14885" s="2" t="s">
        <v>113</v>
      </c>
      <c r="C14885" s="2" t="s">
        <v>113</v>
      </c>
      <c r="D14885" s="2" t="s">
        <v>114</v>
      </c>
      <c r="E14885" s="2" t="s">
        <v>12702</v>
      </c>
      <c r="F14885" s="2">
        <v>30111903</v>
      </c>
      <c r="G14885" s="2" t="s">
        <v>810</v>
      </c>
      <c r="H14885" s="2">
        <v>3</v>
      </c>
      <c r="I14885" s="2">
        <v>4</v>
      </c>
      <c r="J14885" s="2">
        <v>10</v>
      </c>
      <c r="K14885" s="2">
        <v>1</v>
      </c>
      <c r="L14885" s="3">
        <v>173901.84</v>
      </c>
      <c r="M14885" s="2" t="s">
        <v>0</v>
      </c>
      <c r="N14885" s="4" t="s">
        <v>21</v>
      </c>
    </row>
    <row r="14886" spans="1:14" x14ac:dyDescent="0.25">
      <c r="A14886" s="1" t="s">
        <v>367</v>
      </c>
      <c r="B14886" s="2" t="s">
        <v>113</v>
      </c>
      <c r="C14886" s="2" t="s">
        <v>113</v>
      </c>
      <c r="D14886" s="2" t="s">
        <v>114</v>
      </c>
      <c r="E14886" s="2" t="s">
        <v>12703</v>
      </c>
      <c r="F14886" s="2">
        <v>30111903</v>
      </c>
      <c r="G14886" s="2" t="s">
        <v>810</v>
      </c>
      <c r="H14886" s="2">
        <v>3</v>
      </c>
      <c r="I14886" s="2">
        <v>4</v>
      </c>
      <c r="J14886" s="2">
        <v>10</v>
      </c>
      <c r="K14886" s="2">
        <v>1</v>
      </c>
      <c r="L14886" s="3">
        <v>132417.25</v>
      </c>
      <c r="M14886" s="2" t="s">
        <v>0</v>
      </c>
      <c r="N14886" s="4" t="s">
        <v>21</v>
      </c>
    </row>
    <row r="14887" spans="1:14" x14ac:dyDescent="0.25">
      <c r="A14887" s="1" t="s">
        <v>367</v>
      </c>
      <c r="B14887" s="2" t="s">
        <v>113</v>
      </c>
      <c r="C14887" s="2" t="s">
        <v>113</v>
      </c>
      <c r="D14887" s="2" t="s">
        <v>114</v>
      </c>
      <c r="E14887" s="2" t="s">
        <v>12704</v>
      </c>
      <c r="F14887" s="2">
        <v>22101701</v>
      </c>
      <c r="G14887" s="2" t="s">
        <v>810</v>
      </c>
      <c r="H14887" s="2">
        <v>3</v>
      </c>
      <c r="I14887" s="2">
        <v>4</v>
      </c>
      <c r="J14887" s="2">
        <v>10</v>
      </c>
      <c r="K14887" s="2">
        <v>11</v>
      </c>
      <c r="L14887" s="3">
        <v>264849.97000000003</v>
      </c>
      <c r="M14887" s="2" t="s">
        <v>0</v>
      </c>
      <c r="N14887" s="4" t="s">
        <v>21</v>
      </c>
    </row>
    <row r="14888" spans="1:14" x14ac:dyDescent="0.25">
      <c r="A14888" s="1" t="s">
        <v>367</v>
      </c>
      <c r="B14888" s="2" t="s">
        <v>113</v>
      </c>
      <c r="C14888" s="2" t="s">
        <v>113</v>
      </c>
      <c r="D14888" s="2" t="s">
        <v>114</v>
      </c>
      <c r="E14888" s="2" t="s">
        <v>12705</v>
      </c>
      <c r="F14888" s="2">
        <v>22101701</v>
      </c>
      <c r="G14888" s="2" t="s">
        <v>810</v>
      </c>
      <c r="H14888" s="2">
        <v>3</v>
      </c>
      <c r="I14888" s="2">
        <v>4</v>
      </c>
      <c r="J14888" s="2">
        <v>10</v>
      </c>
      <c r="K14888" s="2">
        <v>12</v>
      </c>
      <c r="L14888" s="3">
        <v>321942.59999999998</v>
      </c>
      <c r="M14888" s="2" t="s">
        <v>0</v>
      </c>
      <c r="N14888" s="4" t="s">
        <v>21</v>
      </c>
    </row>
    <row r="14889" spans="1:14" x14ac:dyDescent="0.25">
      <c r="A14889" s="1" t="s">
        <v>367</v>
      </c>
      <c r="B14889" s="2" t="s">
        <v>113</v>
      </c>
      <c r="C14889" s="2" t="s">
        <v>113</v>
      </c>
      <c r="D14889" s="2" t="s">
        <v>114</v>
      </c>
      <c r="E14889" s="2" t="s">
        <v>12706</v>
      </c>
      <c r="F14889" s="2">
        <v>27112003</v>
      </c>
      <c r="G14889" s="2" t="s">
        <v>810</v>
      </c>
      <c r="H14889" s="2">
        <v>3</v>
      </c>
      <c r="I14889" s="2">
        <v>4</v>
      </c>
      <c r="J14889" s="2">
        <v>10</v>
      </c>
      <c r="K14889" s="2">
        <v>36</v>
      </c>
      <c r="L14889" s="3">
        <v>643885.20000000007</v>
      </c>
      <c r="M14889" s="2" t="s">
        <v>0</v>
      </c>
      <c r="N14889" s="4" t="s">
        <v>21</v>
      </c>
    </row>
    <row r="14890" spans="1:14" x14ac:dyDescent="0.25">
      <c r="A14890" s="1" t="s">
        <v>367</v>
      </c>
      <c r="B14890" s="2" t="s">
        <v>113</v>
      </c>
      <c r="C14890" s="2" t="s">
        <v>113</v>
      </c>
      <c r="D14890" s="2" t="s">
        <v>114</v>
      </c>
      <c r="E14890" s="2" t="s">
        <v>12707</v>
      </c>
      <c r="F14890" s="2">
        <v>30181701</v>
      </c>
      <c r="G14890" s="2" t="s">
        <v>810</v>
      </c>
      <c r="H14890" s="2">
        <v>3</v>
      </c>
      <c r="I14890" s="2">
        <v>4</v>
      </c>
      <c r="J14890" s="2">
        <v>10</v>
      </c>
      <c r="K14890" s="2">
        <v>2</v>
      </c>
      <c r="L14890" s="3">
        <v>29716.68</v>
      </c>
      <c r="M14890" s="2" t="s">
        <v>0</v>
      </c>
      <c r="N14890" s="4" t="s">
        <v>21</v>
      </c>
    </row>
    <row r="14891" spans="1:14" x14ac:dyDescent="0.25">
      <c r="A14891" s="1" t="s">
        <v>367</v>
      </c>
      <c r="B14891" s="2" t="s">
        <v>113</v>
      </c>
      <c r="C14891" s="2" t="s">
        <v>113</v>
      </c>
      <c r="D14891" s="2" t="s">
        <v>114</v>
      </c>
      <c r="E14891" s="2" t="s">
        <v>12708</v>
      </c>
      <c r="F14891" s="2">
        <v>30103203</v>
      </c>
      <c r="G14891" s="2" t="s">
        <v>810</v>
      </c>
      <c r="H14891" s="2">
        <v>3</v>
      </c>
      <c r="I14891" s="2">
        <v>4</v>
      </c>
      <c r="J14891" s="2">
        <v>10</v>
      </c>
      <c r="K14891" s="2">
        <v>5</v>
      </c>
      <c r="L14891" s="3">
        <v>26810.7</v>
      </c>
      <c r="M14891" s="2" t="s">
        <v>0</v>
      </c>
      <c r="N14891" s="4" t="s">
        <v>21</v>
      </c>
    </row>
    <row r="14892" spans="1:14" x14ac:dyDescent="0.25">
      <c r="A14892" s="1" t="s">
        <v>367</v>
      </c>
      <c r="B14892" s="2" t="s">
        <v>113</v>
      </c>
      <c r="C14892" s="2" t="s">
        <v>113</v>
      </c>
      <c r="D14892" s="2" t="s">
        <v>114</v>
      </c>
      <c r="E14892" s="2" t="s">
        <v>12709</v>
      </c>
      <c r="F14892" s="2">
        <v>30102404</v>
      </c>
      <c r="G14892" s="2" t="s">
        <v>810</v>
      </c>
      <c r="H14892" s="2">
        <v>3</v>
      </c>
      <c r="I14892" s="2">
        <v>4</v>
      </c>
      <c r="J14892" s="2">
        <v>10</v>
      </c>
      <c r="K14892" s="2">
        <v>1</v>
      </c>
      <c r="L14892" s="3">
        <v>145078.85</v>
      </c>
      <c r="M14892" s="2" t="s">
        <v>0</v>
      </c>
      <c r="N14892" s="4" t="s">
        <v>21</v>
      </c>
    </row>
    <row r="14893" spans="1:14" x14ac:dyDescent="0.25">
      <c r="A14893" s="1" t="s">
        <v>367</v>
      </c>
      <c r="B14893" s="2" t="s">
        <v>624</v>
      </c>
      <c r="C14893" s="2" t="s">
        <v>2386</v>
      </c>
      <c r="D14893" s="2" t="s">
        <v>17952</v>
      </c>
      <c r="E14893" s="2" t="s">
        <v>12710</v>
      </c>
      <c r="F14893" s="2">
        <v>23101502</v>
      </c>
      <c r="G14893" s="2" t="s">
        <v>810</v>
      </c>
      <c r="H14893" s="2">
        <v>3</v>
      </c>
      <c r="I14893" s="2">
        <v>4</v>
      </c>
      <c r="J14893" s="2">
        <v>10</v>
      </c>
      <c r="K14893" s="2">
        <v>1</v>
      </c>
      <c r="L14893" s="3">
        <v>171985.94</v>
      </c>
      <c r="M14893" s="2" t="s">
        <v>0</v>
      </c>
      <c r="N14893" s="4" t="s">
        <v>21</v>
      </c>
    </row>
    <row r="14894" spans="1:14" x14ac:dyDescent="0.25">
      <c r="A14894" s="1" t="s">
        <v>367</v>
      </c>
      <c r="B14894" s="2" t="s">
        <v>624</v>
      </c>
      <c r="C14894" s="2" t="s">
        <v>2417</v>
      </c>
      <c r="D14894" s="2" t="s">
        <v>17953</v>
      </c>
      <c r="E14894" s="2" t="s">
        <v>12711</v>
      </c>
      <c r="F14894" s="2">
        <v>30181503</v>
      </c>
      <c r="G14894" s="2" t="s">
        <v>810</v>
      </c>
      <c r="H14894" s="2">
        <v>3</v>
      </c>
      <c r="I14894" s="2">
        <v>4</v>
      </c>
      <c r="J14894" s="2">
        <v>10</v>
      </c>
      <c r="K14894" s="2">
        <v>5</v>
      </c>
      <c r="L14894" s="3">
        <v>351264.19999999995</v>
      </c>
      <c r="M14894" s="2" t="s">
        <v>0</v>
      </c>
      <c r="N14894" s="4" t="s">
        <v>21</v>
      </c>
    </row>
    <row r="14895" spans="1:14" x14ac:dyDescent="0.25">
      <c r="A14895" s="1" t="s">
        <v>367</v>
      </c>
      <c r="B14895" s="2" t="s">
        <v>378</v>
      </c>
      <c r="C14895" s="2" t="s">
        <v>4341</v>
      </c>
      <c r="D14895" s="2" t="s">
        <v>18008</v>
      </c>
      <c r="E14895" s="2" t="s">
        <v>12712</v>
      </c>
      <c r="F14895" s="2">
        <v>39112102</v>
      </c>
      <c r="G14895" s="2" t="s">
        <v>810</v>
      </c>
      <c r="H14895" s="2">
        <v>3</v>
      </c>
      <c r="I14895" s="2">
        <v>4</v>
      </c>
      <c r="J14895" s="2">
        <v>10</v>
      </c>
      <c r="K14895" s="2">
        <v>3</v>
      </c>
      <c r="L14895" s="3">
        <v>84751.799999999988</v>
      </c>
      <c r="M14895" s="2" t="s">
        <v>0</v>
      </c>
      <c r="N14895" s="4" t="s">
        <v>21</v>
      </c>
    </row>
    <row r="14896" spans="1:14" x14ac:dyDescent="0.25">
      <c r="A14896" s="1" t="s">
        <v>367</v>
      </c>
      <c r="B14896" s="2" t="s">
        <v>378</v>
      </c>
      <c r="C14896" s="2" t="s">
        <v>2425</v>
      </c>
      <c r="D14896" s="2" t="s">
        <v>17954</v>
      </c>
      <c r="E14896" s="2" t="s">
        <v>12713</v>
      </c>
      <c r="F14896" s="2">
        <v>39121640</v>
      </c>
      <c r="G14896" s="2" t="s">
        <v>810</v>
      </c>
      <c r="H14896" s="2">
        <v>3</v>
      </c>
      <c r="I14896" s="2">
        <v>4</v>
      </c>
      <c r="J14896" s="2">
        <v>10</v>
      </c>
      <c r="K14896" s="2">
        <v>5</v>
      </c>
      <c r="L14896" s="3">
        <v>38240.65</v>
      </c>
      <c r="M14896" s="2" t="s">
        <v>0</v>
      </c>
      <c r="N14896" s="4" t="s">
        <v>21</v>
      </c>
    </row>
    <row r="14897" spans="1:14" x14ac:dyDescent="0.25">
      <c r="A14897" s="1" t="s">
        <v>367</v>
      </c>
      <c r="B14897" s="2" t="s">
        <v>378</v>
      </c>
      <c r="C14897" s="2" t="s">
        <v>2425</v>
      </c>
      <c r="D14897" s="2" t="s">
        <v>17954</v>
      </c>
      <c r="E14897" s="2" t="s">
        <v>12714</v>
      </c>
      <c r="F14897" s="2">
        <v>39121640</v>
      </c>
      <c r="G14897" s="2" t="s">
        <v>810</v>
      </c>
      <c r="H14897" s="2">
        <v>3</v>
      </c>
      <c r="I14897" s="2">
        <v>4</v>
      </c>
      <c r="J14897" s="2">
        <v>10</v>
      </c>
      <c r="K14897" s="2">
        <v>5</v>
      </c>
      <c r="L14897" s="3">
        <v>38240.65</v>
      </c>
      <c r="M14897" s="2" t="s">
        <v>0</v>
      </c>
      <c r="N14897" s="4" t="s">
        <v>21</v>
      </c>
    </row>
    <row r="14898" spans="1:14" x14ac:dyDescent="0.25">
      <c r="A14898" s="1" t="s">
        <v>367</v>
      </c>
      <c r="B14898" s="2" t="s">
        <v>378</v>
      </c>
      <c r="C14898" s="2" t="s">
        <v>2425</v>
      </c>
      <c r="D14898" s="2" t="s">
        <v>17954</v>
      </c>
      <c r="E14898" s="2" t="s">
        <v>12715</v>
      </c>
      <c r="F14898" s="2">
        <v>39121640</v>
      </c>
      <c r="G14898" s="2" t="s">
        <v>810</v>
      </c>
      <c r="H14898" s="2">
        <v>3</v>
      </c>
      <c r="I14898" s="2">
        <v>4</v>
      </c>
      <c r="J14898" s="2">
        <v>10</v>
      </c>
      <c r="K14898" s="2">
        <v>5</v>
      </c>
      <c r="L14898" s="3">
        <v>38240.65</v>
      </c>
      <c r="M14898" s="2" t="s">
        <v>0</v>
      </c>
      <c r="N14898" s="4" t="s">
        <v>21</v>
      </c>
    </row>
    <row r="14899" spans="1:14" x14ac:dyDescent="0.25">
      <c r="A14899" s="1" t="s">
        <v>367</v>
      </c>
      <c r="B14899" s="2" t="s">
        <v>378</v>
      </c>
      <c r="C14899" s="2" t="s">
        <v>2425</v>
      </c>
      <c r="D14899" s="2" t="s">
        <v>17954</v>
      </c>
      <c r="E14899" s="2" t="s">
        <v>12716</v>
      </c>
      <c r="F14899" s="2">
        <v>39121402</v>
      </c>
      <c r="G14899" s="2" t="s">
        <v>810</v>
      </c>
      <c r="H14899" s="2">
        <v>3</v>
      </c>
      <c r="I14899" s="2">
        <v>4</v>
      </c>
      <c r="J14899" s="2">
        <v>10</v>
      </c>
      <c r="K14899" s="2">
        <v>3</v>
      </c>
      <c r="L14899" s="3">
        <v>15822.24</v>
      </c>
      <c r="M14899" s="2" t="s">
        <v>0</v>
      </c>
      <c r="N14899" s="4" t="s">
        <v>21</v>
      </c>
    </row>
    <row r="14900" spans="1:14" x14ac:dyDescent="0.25">
      <c r="A14900" s="1" t="s">
        <v>367</v>
      </c>
      <c r="B14900" s="2" t="s">
        <v>378</v>
      </c>
      <c r="C14900" s="2" t="s">
        <v>2425</v>
      </c>
      <c r="D14900" s="2" t="s">
        <v>17954</v>
      </c>
      <c r="E14900" s="2" t="s">
        <v>12717</v>
      </c>
      <c r="F14900" s="2">
        <v>39121402</v>
      </c>
      <c r="G14900" s="2" t="s">
        <v>810</v>
      </c>
      <c r="H14900" s="2">
        <v>3</v>
      </c>
      <c r="I14900" s="2">
        <v>4</v>
      </c>
      <c r="J14900" s="2">
        <v>10</v>
      </c>
      <c r="K14900" s="2">
        <v>3</v>
      </c>
      <c r="L14900" s="3">
        <v>18196.29</v>
      </c>
      <c r="M14900" s="2" t="s">
        <v>0</v>
      </c>
      <c r="N14900" s="4" t="s">
        <v>21</v>
      </c>
    </row>
    <row r="14901" spans="1:14" x14ac:dyDescent="0.25">
      <c r="A14901" s="1" t="s">
        <v>367</v>
      </c>
      <c r="B14901" s="2" t="s">
        <v>378</v>
      </c>
      <c r="C14901" s="2" t="s">
        <v>2425</v>
      </c>
      <c r="D14901" s="2" t="s">
        <v>17954</v>
      </c>
      <c r="E14901" s="2" t="s">
        <v>18839</v>
      </c>
      <c r="F14901" s="2">
        <v>44122101</v>
      </c>
      <c r="G14901" s="2" t="s">
        <v>810</v>
      </c>
      <c r="H14901" s="2">
        <v>3</v>
      </c>
      <c r="I14901" s="2">
        <v>4</v>
      </c>
      <c r="J14901" s="2">
        <v>10</v>
      </c>
      <c r="K14901" s="2">
        <v>5</v>
      </c>
      <c r="L14901" s="3">
        <v>1541.05</v>
      </c>
      <c r="M14901" s="2" t="s">
        <v>0</v>
      </c>
      <c r="N14901" s="4" t="s">
        <v>21</v>
      </c>
    </row>
    <row r="14902" spans="1:14" x14ac:dyDescent="0.25">
      <c r="A14902" s="1" t="s">
        <v>367</v>
      </c>
      <c r="B14902" s="2" t="s">
        <v>378</v>
      </c>
      <c r="C14902" s="2" t="s">
        <v>2425</v>
      </c>
      <c r="D14902" s="2" t="s">
        <v>17954</v>
      </c>
      <c r="E14902" s="2" t="s">
        <v>18840</v>
      </c>
      <c r="F14902" s="2">
        <v>44122101</v>
      </c>
      <c r="G14902" s="2" t="s">
        <v>810</v>
      </c>
      <c r="H14902" s="2">
        <v>3</v>
      </c>
      <c r="I14902" s="2">
        <v>4</v>
      </c>
      <c r="J14902" s="2">
        <v>10</v>
      </c>
      <c r="K14902" s="2">
        <v>5</v>
      </c>
      <c r="L14902" s="3">
        <v>1541.05</v>
      </c>
      <c r="M14902" s="2" t="s">
        <v>0</v>
      </c>
      <c r="N14902" s="4" t="s">
        <v>21</v>
      </c>
    </row>
    <row r="14903" spans="1:14" x14ac:dyDescent="0.25">
      <c r="A14903" s="1" t="s">
        <v>367</v>
      </c>
      <c r="B14903" s="2" t="s">
        <v>378</v>
      </c>
      <c r="C14903" s="2" t="s">
        <v>2425</v>
      </c>
      <c r="D14903" s="2" t="s">
        <v>17954</v>
      </c>
      <c r="E14903" s="2" t="s">
        <v>18841</v>
      </c>
      <c r="F14903" s="2">
        <v>44122101</v>
      </c>
      <c r="G14903" s="2" t="s">
        <v>810</v>
      </c>
      <c r="H14903" s="2">
        <v>3</v>
      </c>
      <c r="I14903" s="2">
        <v>4</v>
      </c>
      <c r="J14903" s="2">
        <v>10</v>
      </c>
      <c r="K14903" s="2">
        <v>5</v>
      </c>
      <c r="L14903" s="3">
        <v>1541.05</v>
      </c>
      <c r="M14903" s="2" t="s">
        <v>0</v>
      </c>
      <c r="N14903" s="4" t="s">
        <v>21</v>
      </c>
    </row>
    <row r="14904" spans="1:14" x14ac:dyDescent="0.25">
      <c r="A14904" s="1" t="s">
        <v>367</v>
      </c>
      <c r="B14904" s="2" t="s">
        <v>378</v>
      </c>
      <c r="C14904" s="2" t="s">
        <v>2425</v>
      </c>
      <c r="D14904" s="2" t="s">
        <v>17954</v>
      </c>
      <c r="E14904" s="2" t="s">
        <v>12718</v>
      </c>
      <c r="F14904" s="2">
        <v>39122216</v>
      </c>
      <c r="G14904" s="2" t="s">
        <v>810</v>
      </c>
      <c r="H14904" s="2">
        <v>3</v>
      </c>
      <c r="I14904" s="2">
        <v>4</v>
      </c>
      <c r="J14904" s="2">
        <v>10</v>
      </c>
      <c r="K14904" s="2">
        <v>3</v>
      </c>
      <c r="L14904" s="3">
        <v>41936.79</v>
      </c>
      <c r="M14904" s="2" t="s">
        <v>0</v>
      </c>
      <c r="N14904" s="4" t="s">
        <v>21</v>
      </c>
    </row>
    <row r="14905" spans="1:14" x14ac:dyDescent="0.25">
      <c r="A14905" s="1" t="s">
        <v>367</v>
      </c>
      <c r="B14905" s="2" t="s">
        <v>378</v>
      </c>
      <c r="C14905" s="2" t="s">
        <v>2425</v>
      </c>
      <c r="D14905" s="2" t="s">
        <v>17954</v>
      </c>
      <c r="E14905" s="2" t="s">
        <v>7300</v>
      </c>
      <c r="F14905" s="2">
        <v>39122216</v>
      </c>
      <c r="G14905" s="2" t="s">
        <v>810</v>
      </c>
      <c r="H14905" s="2">
        <v>3</v>
      </c>
      <c r="I14905" s="2">
        <v>4</v>
      </c>
      <c r="J14905" s="2">
        <v>10</v>
      </c>
      <c r="K14905" s="2">
        <v>5</v>
      </c>
      <c r="L14905" s="3">
        <v>16701.650000000001</v>
      </c>
      <c r="M14905" s="2" t="s">
        <v>0</v>
      </c>
      <c r="N14905" s="4" t="s">
        <v>21</v>
      </c>
    </row>
    <row r="14906" spans="1:14" x14ac:dyDescent="0.25">
      <c r="A14906" s="1" t="s">
        <v>367</v>
      </c>
      <c r="B14906" s="2" t="s">
        <v>378</v>
      </c>
      <c r="C14906" s="2" t="s">
        <v>2425</v>
      </c>
      <c r="D14906" s="2" t="s">
        <v>17954</v>
      </c>
      <c r="E14906" s="2" t="s">
        <v>12719</v>
      </c>
      <c r="F14906" s="2">
        <v>39121402</v>
      </c>
      <c r="G14906" s="2" t="s">
        <v>810</v>
      </c>
      <c r="H14906" s="2">
        <v>3</v>
      </c>
      <c r="I14906" s="2">
        <v>4</v>
      </c>
      <c r="J14906" s="2">
        <v>10</v>
      </c>
      <c r="K14906" s="2">
        <v>2</v>
      </c>
      <c r="L14906" s="3">
        <v>68405.960000000006</v>
      </c>
      <c r="M14906" s="2" t="s">
        <v>0</v>
      </c>
      <c r="N14906" s="4" t="s">
        <v>21</v>
      </c>
    </row>
    <row r="14907" spans="1:14" x14ac:dyDescent="0.25">
      <c r="A14907" s="1" t="s">
        <v>367</v>
      </c>
      <c r="B14907" s="2" t="s">
        <v>378</v>
      </c>
      <c r="C14907" s="2" t="s">
        <v>2425</v>
      </c>
      <c r="D14907" s="2" t="s">
        <v>17954</v>
      </c>
      <c r="E14907" s="2" t="s">
        <v>12720</v>
      </c>
      <c r="F14907" s="2">
        <v>39121110</v>
      </c>
      <c r="G14907" s="2" t="s">
        <v>810</v>
      </c>
      <c r="H14907" s="2">
        <v>3</v>
      </c>
      <c r="I14907" s="2">
        <v>4</v>
      </c>
      <c r="J14907" s="2">
        <v>10</v>
      </c>
      <c r="K14907" s="2">
        <v>1</v>
      </c>
      <c r="L14907" s="3">
        <v>22211.35</v>
      </c>
      <c r="M14907" s="2" t="s">
        <v>0</v>
      </c>
      <c r="N14907" s="4" t="s">
        <v>21</v>
      </c>
    </row>
    <row r="14908" spans="1:14" x14ac:dyDescent="0.25">
      <c r="A14908" s="1" t="s">
        <v>367</v>
      </c>
      <c r="B14908" s="2" t="s">
        <v>378</v>
      </c>
      <c r="C14908" s="2" t="s">
        <v>2425</v>
      </c>
      <c r="D14908" s="2" t="s">
        <v>17954</v>
      </c>
      <c r="E14908" s="2" t="s">
        <v>12721</v>
      </c>
      <c r="F14908" s="2">
        <v>39121110</v>
      </c>
      <c r="G14908" s="2" t="s">
        <v>810</v>
      </c>
      <c r="H14908" s="2">
        <v>3</v>
      </c>
      <c r="I14908" s="2">
        <v>4</v>
      </c>
      <c r="J14908" s="2">
        <v>10</v>
      </c>
      <c r="K14908" s="2">
        <v>1</v>
      </c>
      <c r="L14908" s="3">
        <v>24619.91</v>
      </c>
      <c r="M14908" s="2" t="s">
        <v>0</v>
      </c>
      <c r="N14908" s="4" t="s">
        <v>21</v>
      </c>
    </row>
    <row r="14909" spans="1:14" x14ac:dyDescent="0.25">
      <c r="A14909" s="1" t="s">
        <v>367</v>
      </c>
      <c r="B14909" s="2" t="s">
        <v>378</v>
      </c>
      <c r="C14909" s="2" t="s">
        <v>2425</v>
      </c>
      <c r="D14909" s="2" t="s">
        <v>17954</v>
      </c>
      <c r="E14909" s="2" t="s">
        <v>12722</v>
      </c>
      <c r="F14909" s="2">
        <v>39121402</v>
      </c>
      <c r="G14909" s="2" t="s">
        <v>810</v>
      </c>
      <c r="H14909" s="2">
        <v>3</v>
      </c>
      <c r="I14909" s="2">
        <v>4</v>
      </c>
      <c r="J14909" s="2">
        <v>10</v>
      </c>
      <c r="K14909" s="2">
        <v>2</v>
      </c>
      <c r="L14909" s="3">
        <v>10372.040000000001</v>
      </c>
      <c r="M14909" s="2" t="s">
        <v>0</v>
      </c>
      <c r="N14909" s="4" t="s">
        <v>21</v>
      </c>
    </row>
    <row r="14910" spans="1:14" x14ac:dyDescent="0.25">
      <c r="A14910" s="1" t="s">
        <v>367</v>
      </c>
      <c r="B14910" s="2" t="s">
        <v>378</v>
      </c>
      <c r="C14910" s="2" t="s">
        <v>2425</v>
      </c>
      <c r="D14910" s="2" t="s">
        <v>17954</v>
      </c>
      <c r="E14910" s="2" t="s">
        <v>12723</v>
      </c>
      <c r="F14910" s="2">
        <v>39121311</v>
      </c>
      <c r="G14910" s="2" t="s">
        <v>810</v>
      </c>
      <c r="H14910" s="2">
        <v>3</v>
      </c>
      <c r="I14910" s="2">
        <v>4</v>
      </c>
      <c r="J14910" s="2">
        <v>10</v>
      </c>
      <c r="K14910" s="2">
        <v>2</v>
      </c>
      <c r="L14910" s="3">
        <v>19166.14</v>
      </c>
      <c r="M14910" s="2" t="s">
        <v>0</v>
      </c>
      <c r="N14910" s="4" t="s">
        <v>21</v>
      </c>
    </row>
    <row r="14911" spans="1:14" x14ac:dyDescent="0.25">
      <c r="A14911" s="1" t="s">
        <v>367</v>
      </c>
      <c r="B14911" s="2" t="s">
        <v>378</v>
      </c>
      <c r="C14911" s="2" t="s">
        <v>2425</v>
      </c>
      <c r="D14911" s="2" t="s">
        <v>17954</v>
      </c>
      <c r="E14911" s="2" t="s">
        <v>12724</v>
      </c>
      <c r="F14911" s="2">
        <v>39121308</v>
      </c>
      <c r="G14911" s="2" t="s">
        <v>810</v>
      </c>
      <c r="H14911" s="2">
        <v>3</v>
      </c>
      <c r="I14911" s="2">
        <v>4</v>
      </c>
      <c r="J14911" s="2">
        <v>10</v>
      </c>
      <c r="K14911" s="2">
        <v>5</v>
      </c>
      <c r="L14911" s="3">
        <v>43518.3</v>
      </c>
      <c r="M14911" s="2" t="s">
        <v>0</v>
      </c>
      <c r="N14911" s="4" t="s">
        <v>21</v>
      </c>
    </row>
    <row r="14912" spans="1:14" x14ac:dyDescent="0.25">
      <c r="A14912" s="1" t="s">
        <v>367</v>
      </c>
      <c r="B14912" s="2" t="s">
        <v>378</v>
      </c>
      <c r="C14912" s="2" t="s">
        <v>2425</v>
      </c>
      <c r="D14912" s="2" t="s">
        <v>17954</v>
      </c>
      <c r="E14912" s="2" t="s">
        <v>2474</v>
      </c>
      <c r="F14912" s="2">
        <v>39121308</v>
      </c>
      <c r="G14912" s="2" t="s">
        <v>810</v>
      </c>
      <c r="H14912" s="2">
        <v>3</v>
      </c>
      <c r="I14912" s="2">
        <v>4</v>
      </c>
      <c r="J14912" s="2">
        <v>10</v>
      </c>
      <c r="K14912" s="2">
        <v>11</v>
      </c>
      <c r="L14912" s="3">
        <v>647038.69999999995</v>
      </c>
      <c r="M14912" s="2" t="s">
        <v>0</v>
      </c>
      <c r="N14912" s="4" t="s">
        <v>21</v>
      </c>
    </row>
    <row r="14913" spans="1:14" x14ac:dyDescent="0.25">
      <c r="A14913" s="1" t="s">
        <v>367</v>
      </c>
      <c r="B14913" s="2" t="s">
        <v>378</v>
      </c>
      <c r="C14913" s="2" t="s">
        <v>2425</v>
      </c>
      <c r="D14913" s="2" t="s">
        <v>17954</v>
      </c>
      <c r="E14913" s="2" t="s">
        <v>12725</v>
      </c>
      <c r="F14913" s="2">
        <v>39101605</v>
      </c>
      <c r="G14913" s="2" t="s">
        <v>810</v>
      </c>
      <c r="H14913" s="2">
        <v>3</v>
      </c>
      <c r="I14913" s="2">
        <v>4</v>
      </c>
      <c r="J14913" s="2">
        <v>10</v>
      </c>
      <c r="K14913" s="2">
        <v>5</v>
      </c>
      <c r="L14913" s="3">
        <v>16915.849999999999</v>
      </c>
      <c r="M14913" s="2" t="s">
        <v>0</v>
      </c>
      <c r="N14913" s="4" t="s">
        <v>21</v>
      </c>
    </row>
    <row r="14914" spans="1:14" x14ac:dyDescent="0.25">
      <c r="A14914" s="1" t="s">
        <v>367</v>
      </c>
      <c r="B14914" s="2" t="s">
        <v>378</v>
      </c>
      <c r="C14914" s="2" t="s">
        <v>2425</v>
      </c>
      <c r="D14914" s="2" t="s">
        <v>17954</v>
      </c>
      <c r="E14914" s="2" t="s">
        <v>12726</v>
      </c>
      <c r="F14914" s="2">
        <v>39101605</v>
      </c>
      <c r="G14914" s="2" t="s">
        <v>810</v>
      </c>
      <c r="H14914" s="2">
        <v>3</v>
      </c>
      <c r="I14914" s="2">
        <v>4</v>
      </c>
      <c r="J14914" s="2">
        <v>10</v>
      </c>
      <c r="K14914" s="2">
        <v>5</v>
      </c>
      <c r="L14914" s="3">
        <v>16915.849999999999</v>
      </c>
      <c r="M14914" s="2" t="s">
        <v>0</v>
      </c>
      <c r="N14914" s="4" t="s">
        <v>21</v>
      </c>
    </row>
    <row r="14915" spans="1:14" x14ac:dyDescent="0.25">
      <c r="A14915" s="1" t="s">
        <v>367</v>
      </c>
      <c r="B14915" s="2" t="s">
        <v>378</v>
      </c>
      <c r="C14915" s="2" t="s">
        <v>2425</v>
      </c>
      <c r="D14915" s="2" t="s">
        <v>17954</v>
      </c>
      <c r="E14915" s="2" t="s">
        <v>12727</v>
      </c>
      <c r="F14915" s="2">
        <v>39112102</v>
      </c>
      <c r="G14915" s="2" t="s">
        <v>810</v>
      </c>
      <c r="H14915" s="2">
        <v>3</v>
      </c>
      <c r="I14915" s="2">
        <v>4</v>
      </c>
      <c r="J14915" s="2">
        <v>10</v>
      </c>
      <c r="K14915" s="2">
        <v>10</v>
      </c>
      <c r="L14915" s="3">
        <v>104624.79999999999</v>
      </c>
      <c r="M14915" s="2" t="s">
        <v>0</v>
      </c>
      <c r="N14915" s="4" t="s">
        <v>21</v>
      </c>
    </row>
    <row r="14916" spans="1:14" x14ac:dyDescent="0.25">
      <c r="A14916" s="1" t="s">
        <v>367</v>
      </c>
      <c r="B14916" s="2" t="s">
        <v>378</v>
      </c>
      <c r="C14916" s="2" t="s">
        <v>2536</v>
      </c>
      <c r="D14916" s="2" t="s">
        <v>17956</v>
      </c>
      <c r="E14916" s="2" t="s">
        <v>12728</v>
      </c>
      <c r="F14916" s="2">
        <v>39111505</v>
      </c>
      <c r="G14916" s="2" t="s">
        <v>810</v>
      </c>
      <c r="H14916" s="2">
        <v>3</v>
      </c>
      <c r="I14916" s="2">
        <v>4</v>
      </c>
      <c r="J14916" s="2">
        <v>10</v>
      </c>
      <c r="K14916" s="2">
        <v>5</v>
      </c>
      <c r="L14916" s="3">
        <v>122867.5</v>
      </c>
      <c r="M14916" s="2" t="s">
        <v>0</v>
      </c>
      <c r="N14916" s="4" t="s">
        <v>21</v>
      </c>
    </row>
    <row r="14917" spans="1:14" x14ac:dyDescent="0.25">
      <c r="A14917" s="1" t="s">
        <v>367</v>
      </c>
      <c r="B14917" s="2" t="s">
        <v>378</v>
      </c>
      <c r="C14917" s="2" t="s">
        <v>2536</v>
      </c>
      <c r="D14917" s="2" t="s">
        <v>17956</v>
      </c>
      <c r="E14917" s="2" t="s">
        <v>12729</v>
      </c>
      <c r="F14917" s="2">
        <v>39112501</v>
      </c>
      <c r="G14917" s="2" t="s">
        <v>810</v>
      </c>
      <c r="H14917" s="2">
        <v>3</v>
      </c>
      <c r="I14917" s="2">
        <v>4</v>
      </c>
      <c r="J14917" s="2">
        <v>10</v>
      </c>
      <c r="K14917" s="2">
        <v>5</v>
      </c>
      <c r="L14917" s="3">
        <v>44987.95</v>
      </c>
      <c r="M14917" s="2" t="s">
        <v>0</v>
      </c>
      <c r="N14917" s="4" t="s">
        <v>21</v>
      </c>
    </row>
    <row r="14918" spans="1:14" x14ac:dyDescent="0.25">
      <c r="A14918" s="1" t="s">
        <v>367</v>
      </c>
      <c r="B14918" s="2" t="s">
        <v>378</v>
      </c>
      <c r="C14918" s="2" t="s">
        <v>2536</v>
      </c>
      <c r="D14918" s="2" t="s">
        <v>17956</v>
      </c>
      <c r="E14918" s="2" t="s">
        <v>12730</v>
      </c>
      <c r="F14918" s="2">
        <v>39112501</v>
      </c>
      <c r="G14918" s="2" t="s">
        <v>810</v>
      </c>
      <c r="H14918" s="2">
        <v>3</v>
      </c>
      <c r="I14918" s="2">
        <v>4</v>
      </c>
      <c r="J14918" s="2">
        <v>10</v>
      </c>
      <c r="K14918" s="2">
        <v>5</v>
      </c>
      <c r="L14918" s="3">
        <v>44987.95</v>
      </c>
      <c r="M14918" s="2" t="s">
        <v>0</v>
      </c>
      <c r="N14918" s="4" t="s">
        <v>21</v>
      </c>
    </row>
    <row r="14919" spans="1:14" x14ac:dyDescent="0.25">
      <c r="A14919" s="1" t="s">
        <v>367</v>
      </c>
      <c r="B14919" s="2" t="s">
        <v>378</v>
      </c>
      <c r="C14919" s="2" t="s">
        <v>2536</v>
      </c>
      <c r="D14919" s="2" t="s">
        <v>17956</v>
      </c>
      <c r="E14919" s="2" t="s">
        <v>12731</v>
      </c>
      <c r="F14919" s="2">
        <v>39112501</v>
      </c>
      <c r="G14919" s="2" t="s">
        <v>810</v>
      </c>
      <c r="H14919" s="2">
        <v>3</v>
      </c>
      <c r="I14919" s="2">
        <v>4</v>
      </c>
      <c r="J14919" s="2">
        <v>10</v>
      </c>
      <c r="K14919" s="2">
        <v>5</v>
      </c>
      <c r="L14919" s="3">
        <v>44987.95</v>
      </c>
      <c r="M14919" s="2" t="s">
        <v>0</v>
      </c>
      <c r="N14919" s="4" t="s">
        <v>21</v>
      </c>
    </row>
    <row r="14920" spans="1:14" x14ac:dyDescent="0.25">
      <c r="A14920" s="1" t="s">
        <v>367</v>
      </c>
      <c r="B14920" s="2" t="s">
        <v>378</v>
      </c>
      <c r="C14920" s="2" t="s">
        <v>2536</v>
      </c>
      <c r="D14920" s="2" t="s">
        <v>17956</v>
      </c>
      <c r="E14920" s="2" t="s">
        <v>12732</v>
      </c>
      <c r="F14920" s="2">
        <v>39112102</v>
      </c>
      <c r="G14920" s="2" t="s">
        <v>810</v>
      </c>
      <c r="H14920" s="2">
        <v>3</v>
      </c>
      <c r="I14920" s="2">
        <v>4</v>
      </c>
      <c r="J14920" s="2">
        <v>10</v>
      </c>
      <c r="K14920" s="2">
        <v>4</v>
      </c>
      <c r="L14920" s="3">
        <v>121894.08</v>
      </c>
      <c r="M14920" s="2" t="s">
        <v>0</v>
      </c>
      <c r="N14920" s="4" t="s">
        <v>21</v>
      </c>
    </row>
    <row r="14921" spans="1:14" x14ac:dyDescent="0.25">
      <c r="A14921" s="1" t="s">
        <v>367</v>
      </c>
      <c r="B14921" s="2" t="s">
        <v>378</v>
      </c>
      <c r="C14921" s="2" t="s">
        <v>2536</v>
      </c>
      <c r="D14921" s="2" t="s">
        <v>17956</v>
      </c>
      <c r="E14921" s="2" t="s">
        <v>12733</v>
      </c>
      <c r="F14921" s="2">
        <v>39112102</v>
      </c>
      <c r="G14921" s="2" t="s">
        <v>810</v>
      </c>
      <c r="H14921" s="2">
        <v>3</v>
      </c>
      <c r="I14921" s="2">
        <v>4</v>
      </c>
      <c r="J14921" s="2">
        <v>10</v>
      </c>
      <c r="K14921" s="2">
        <v>4</v>
      </c>
      <c r="L14921" s="3">
        <v>206241.28</v>
      </c>
      <c r="M14921" s="2" t="s">
        <v>0</v>
      </c>
      <c r="N14921" s="4" t="s">
        <v>21</v>
      </c>
    </row>
    <row r="14922" spans="1:14" x14ac:dyDescent="0.25">
      <c r="A14922" s="1" t="s">
        <v>367</v>
      </c>
      <c r="B14922" s="2" t="s">
        <v>378</v>
      </c>
      <c r="C14922" s="2" t="s">
        <v>2536</v>
      </c>
      <c r="D14922" s="2" t="s">
        <v>17956</v>
      </c>
      <c r="E14922" s="2" t="s">
        <v>12734</v>
      </c>
      <c r="F14922" s="2">
        <v>39112102</v>
      </c>
      <c r="G14922" s="2" t="s">
        <v>810</v>
      </c>
      <c r="H14922" s="2">
        <v>3</v>
      </c>
      <c r="I14922" s="2">
        <v>4</v>
      </c>
      <c r="J14922" s="2">
        <v>10</v>
      </c>
      <c r="K14922" s="2">
        <v>4</v>
      </c>
      <c r="L14922" s="3">
        <v>44325.120000000003</v>
      </c>
      <c r="M14922" s="2" t="s">
        <v>0</v>
      </c>
      <c r="N14922" s="4" t="s">
        <v>21</v>
      </c>
    </row>
    <row r="14923" spans="1:14" x14ac:dyDescent="0.25">
      <c r="A14923" s="1" t="s">
        <v>367</v>
      </c>
      <c r="B14923" s="2" t="s">
        <v>378</v>
      </c>
      <c r="C14923" s="2" t="s">
        <v>2536</v>
      </c>
      <c r="D14923" s="2" t="s">
        <v>17956</v>
      </c>
      <c r="E14923" s="2" t="s">
        <v>12735</v>
      </c>
      <c r="F14923" s="2">
        <v>39112102</v>
      </c>
      <c r="G14923" s="2" t="s">
        <v>810</v>
      </c>
      <c r="H14923" s="2">
        <v>3</v>
      </c>
      <c r="I14923" s="2">
        <v>4</v>
      </c>
      <c r="J14923" s="2">
        <v>10</v>
      </c>
      <c r="K14923" s="2">
        <v>9</v>
      </c>
      <c r="L14923" s="3">
        <v>2024596.98</v>
      </c>
      <c r="M14923" s="2" t="s">
        <v>0</v>
      </c>
      <c r="N14923" s="4" t="s">
        <v>21</v>
      </c>
    </row>
    <row r="14924" spans="1:14" x14ac:dyDescent="0.25">
      <c r="A14924" s="1" t="s">
        <v>367</v>
      </c>
      <c r="B14924" s="2" t="s">
        <v>378</v>
      </c>
      <c r="C14924" s="2" t="s">
        <v>2536</v>
      </c>
      <c r="D14924" s="2" t="s">
        <v>17956</v>
      </c>
      <c r="E14924" s="2" t="s">
        <v>12736</v>
      </c>
      <c r="F14924" s="2">
        <v>39111505</v>
      </c>
      <c r="G14924" s="2" t="s">
        <v>810</v>
      </c>
      <c r="H14924" s="2">
        <v>3</v>
      </c>
      <c r="I14924" s="2">
        <v>4</v>
      </c>
      <c r="J14924" s="2">
        <v>10</v>
      </c>
      <c r="K14924" s="2">
        <v>2</v>
      </c>
      <c r="L14924" s="3">
        <v>58200.52</v>
      </c>
      <c r="M14924" s="2" t="s">
        <v>0</v>
      </c>
      <c r="N14924" s="4" t="s">
        <v>21</v>
      </c>
    </row>
    <row r="14925" spans="1:14" x14ac:dyDescent="0.25">
      <c r="A14925" s="1" t="s">
        <v>367</v>
      </c>
      <c r="B14925" s="2" t="s">
        <v>378</v>
      </c>
      <c r="C14925" s="2" t="s">
        <v>2536</v>
      </c>
      <c r="D14925" s="2" t="s">
        <v>17956</v>
      </c>
      <c r="E14925" s="2" t="s">
        <v>12737</v>
      </c>
      <c r="F14925" s="2">
        <v>39112102</v>
      </c>
      <c r="G14925" s="2" t="s">
        <v>810</v>
      </c>
      <c r="H14925" s="2">
        <v>3</v>
      </c>
      <c r="I14925" s="2">
        <v>4</v>
      </c>
      <c r="J14925" s="2">
        <v>10</v>
      </c>
      <c r="K14925" s="2">
        <v>3</v>
      </c>
      <c r="L14925" s="3">
        <v>81881.52</v>
      </c>
      <c r="M14925" s="2" t="s">
        <v>0</v>
      </c>
      <c r="N14925" s="4" t="s">
        <v>21</v>
      </c>
    </row>
    <row r="14926" spans="1:14" x14ac:dyDescent="0.25">
      <c r="A14926" s="1" t="s">
        <v>367</v>
      </c>
      <c r="B14926" s="2" t="s">
        <v>378</v>
      </c>
      <c r="C14926" s="2" t="s">
        <v>2536</v>
      </c>
      <c r="D14926" s="2" t="s">
        <v>17956</v>
      </c>
      <c r="E14926" s="2" t="s">
        <v>12738</v>
      </c>
      <c r="F14926" s="2">
        <v>39112102</v>
      </c>
      <c r="G14926" s="2" t="s">
        <v>810</v>
      </c>
      <c r="H14926" s="2">
        <v>3</v>
      </c>
      <c r="I14926" s="2">
        <v>4</v>
      </c>
      <c r="J14926" s="2">
        <v>10</v>
      </c>
      <c r="K14926" s="2">
        <v>3</v>
      </c>
      <c r="L14926" s="3">
        <v>77183.399999999994</v>
      </c>
      <c r="M14926" s="2" t="s">
        <v>0</v>
      </c>
      <c r="N14926" s="4" t="s">
        <v>21</v>
      </c>
    </row>
    <row r="14927" spans="1:14" x14ac:dyDescent="0.25">
      <c r="A14927" s="1" t="s">
        <v>367</v>
      </c>
      <c r="B14927" s="2" t="s">
        <v>378</v>
      </c>
      <c r="C14927" s="2" t="s">
        <v>2536</v>
      </c>
      <c r="D14927" s="2" t="s">
        <v>17956</v>
      </c>
      <c r="E14927" s="2" t="s">
        <v>18842</v>
      </c>
      <c r="F14927" s="2">
        <v>39112102</v>
      </c>
      <c r="G14927" s="2" t="s">
        <v>810</v>
      </c>
      <c r="H14927" s="2">
        <v>3</v>
      </c>
      <c r="I14927" s="2">
        <v>4</v>
      </c>
      <c r="J14927" s="2">
        <v>10</v>
      </c>
      <c r="K14927" s="2">
        <v>5</v>
      </c>
      <c r="L14927" s="3">
        <v>395222.8</v>
      </c>
      <c r="M14927" s="2" t="s">
        <v>0</v>
      </c>
      <c r="N14927" s="4" t="s">
        <v>21</v>
      </c>
    </row>
    <row r="14928" spans="1:14" x14ac:dyDescent="0.25">
      <c r="A14928" s="1" t="s">
        <v>367</v>
      </c>
      <c r="B14928" s="2" t="s">
        <v>378</v>
      </c>
      <c r="C14928" s="2" t="s">
        <v>2536</v>
      </c>
      <c r="D14928" s="2" t="s">
        <v>17956</v>
      </c>
      <c r="E14928" s="2" t="s">
        <v>12739</v>
      </c>
      <c r="F14928" s="2">
        <v>39111616</v>
      </c>
      <c r="G14928" s="2" t="s">
        <v>810</v>
      </c>
      <c r="H14928" s="2">
        <v>3</v>
      </c>
      <c r="I14928" s="2">
        <v>4</v>
      </c>
      <c r="J14928" s="2">
        <v>10</v>
      </c>
      <c r="K14928" s="2">
        <v>2</v>
      </c>
      <c r="L14928" s="3">
        <v>44853.48</v>
      </c>
      <c r="M14928" s="2" t="s">
        <v>0</v>
      </c>
      <c r="N14928" s="4" t="s">
        <v>21</v>
      </c>
    </row>
    <row r="14929" spans="1:14" x14ac:dyDescent="0.25">
      <c r="A14929" s="1" t="s">
        <v>367</v>
      </c>
      <c r="B14929" s="2" t="s">
        <v>378</v>
      </c>
      <c r="C14929" s="2" t="s">
        <v>2536</v>
      </c>
      <c r="D14929" s="2" t="s">
        <v>17956</v>
      </c>
      <c r="E14929" s="2" t="s">
        <v>12740</v>
      </c>
      <c r="F14929" s="2">
        <v>39112102</v>
      </c>
      <c r="G14929" s="2" t="s">
        <v>810</v>
      </c>
      <c r="H14929" s="2">
        <v>3</v>
      </c>
      <c r="I14929" s="2">
        <v>4</v>
      </c>
      <c r="J14929" s="2">
        <v>10</v>
      </c>
      <c r="K14929" s="2">
        <v>4</v>
      </c>
      <c r="L14929" s="3">
        <v>520106.16</v>
      </c>
      <c r="M14929" s="2" t="s">
        <v>0</v>
      </c>
      <c r="N14929" s="4" t="s">
        <v>21</v>
      </c>
    </row>
    <row r="14930" spans="1:14" x14ac:dyDescent="0.25">
      <c r="A14930" s="1" t="s">
        <v>367</v>
      </c>
      <c r="B14930" s="2" t="s">
        <v>378</v>
      </c>
      <c r="C14930" s="2" t="s">
        <v>2536</v>
      </c>
      <c r="D14930" s="2" t="s">
        <v>17956</v>
      </c>
      <c r="E14930" s="2" t="s">
        <v>12741</v>
      </c>
      <c r="F14930" s="2">
        <v>39112102</v>
      </c>
      <c r="G14930" s="2" t="s">
        <v>810</v>
      </c>
      <c r="H14930" s="2">
        <v>3</v>
      </c>
      <c r="I14930" s="2">
        <v>4</v>
      </c>
      <c r="J14930" s="2">
        <v>10</v>
      </c>
      <c r="K14930" s="2">
        <v>4</v>
      </c>
      <c r="L14930" s="3">
        <v>482449.8</v>
      </c>
      <c r="M14930" s="2" t="s">
        <v>0</v>
      </c>
      <c r="N14930" s="4" t="s">
        <v>21</v>
      </c>
    </row>
    <row r="14931" spans="1:14" x14ac:dyDescent="0.25">
      <c r="A14931" s="1" t="s">
        <v>367</v>
      </c>
      <c r="B14931" s="2" t="s">
        <v>378</v>
      </c>
      <c r="C14931" s="2" t="s">
        <v>2536</v>
      </c>
      <c r="D14931" s="2" t="s">
        <v>17956</v>
      </c>
      <c r="E14931" s="2" t="s">
        <v>12742</v>
      </c>
      <c r="F14931" s="2">
        <v>39112102</v>
      </c>
      <c r="G14931" s="2" t="s">
        <v>810</v>
      </c>
      <c r="H14931" s="2">
        <v>3</v>
      </c>
      <c r="I14931" s="2">
        <v>4</v>
      </c>
      <c r="J14931" s="2">
        <v>10</v>
      </c>
      <c r="K14931" s="2">
        <v>5</v>
      </c>
      <c r="L14931" s="3">
        <v>288200.15000000002</v>
      </c>
      <c r="M14931" s="2" t="s">
        <v>0</v>
      </c>
      <c r="N14931" s="4" t="s">
        <v>21</v>
      </c>
    </row>
    <row r="14932" spans="1:14" x14ac:dyDescent="0.25">
      <c r="A14932" s="1" t="s">
        <v>367</v>
      </c>
      <c r="B14932" s="2" t="s">
        <v>378</v>
      </c>
      <c r="C14932" s="2" t="s">
        <v>2536</v>
      </c>
      <c r="D14932" s="2" t="s">
        <v>17956</v>
      </c>
      <c r="E14932" s="2" t="s">
        <v>12743</v>
      </c>
      <c r="F14932" s="2">
        <v>39112102</v>
      </c>
      <c r="G14932" s="2" t="s">
        <v>810</v>
      </c>
      <c r="H14932" s="2">
        <v>3</v>
      </c>
      <c r="I14932" s="2">
        <v>4</v>
      </c>
      <c r="J14932" s="2">
        <v>10</v>
      </c>
      <c r="K14932" s="2">
        <v>4</v>
      </c>
      <c r="L14932" s="3">
        <v>332757.32</v>
      </c>
      <c r="M14932" s="2" t="s">
        <v>0</v>
      </c>
      <c r="N14932" s="4" t="s">
        <v>21</v>
      </c>
    </row>
    <row r="14933" spans="1:14" x14ac:dyDescent="0.25">
      <c r="A14933" s="1" t="s">
        <v>367</v>
      </c>
      <c r="B14933" s="2" t="s">
        <v>378</v>
      </c>
      <c r="C14933" s="2" t="s">
        <v>2536</v>
      </c>
      <c r="D14933" s="2" t="s">
        <v>17956</v>
      </c>
      <c r="E14933" s="2" t="s">
        <v>12744</v>
      </c>
      <c r="F14933" s="2">
        <v>39112102</v>
      </c>
      <c r="G14933" s="2" t="s">
        <v>810</v>
      </c>
      <c r="H14933" s="2">
        <v>3</v>
      </c>
      <c r="I14933" s="2">
        <v>4</v>
      </c>
      <c r="J14933" s="2">
        <v>10</v>
      </c>
      <c r="K14933" s="2">
        <v>4</v>
      </c>
      <c r="L14933" s="3">
        <v>38946.32</v>
      </c>
      <c r="M14933" s="2" t="s">
        <v>0</v>
      </c>
      <c r="N14933" s="4" t="s">
        <v>21</v>
      </c>
    </row>
    <row r="14934" spans="1:14" x14ac:dyDescent="0.25">
      <c r="A14934" s="1" t="s">
        <v>367</v>
      </c>
      <c r="B14934" s="2" t="s">
        <v>378</v>
      </c>
      <c r="C14934" s="2" t="s">
        <v>2536</v>
      </c>
      <c r="D14934" s="2" t="s">
        <v>17956</v>
      </c>
      <c r="E14934" s="2" t="s">
        <v>12745</v>
      </c>
      <c r="F14934" s="2">
        <v>39112102</v>
      </c>
      <c r="G14934" s="2" t="s">
        <v>810</v>
      </c>
      <c r="H14934" s="2">
        <v>3</v>
      </c>
      <c r="I14934" s="2">
        <v>4</v>
      </c>
      <c r="J14934" s="2">
        <v>10</v>
      </c>
      <c r="K14934" s="2">
        <v>4</v>
      </c>
      <c r="L14934" s="3">
        <v>124155.08</v>
      </c>
      <c r="M14934" s="2" t="s">
        <v>0</v>
      </c>
      <c r="N14934" s="4" t="s">
        <v>21</v>
      </c>
    </row>
    <row r="14935" spans="1:14" x14ac:dyDescent="0.25">
      <c r="A14935" s="1" t="s">
        <v>367</v>
      </c>
      <c r="B14935" s="2" t="s">
        <v>378</v>
      </c>
      <c r="C14935" s="2" t="s">
        <v>2536</v>
      </c>
      <c r="D14935" s="2" t="s">
        <v>17956</v>
      </c>
      <c r="E14935" s="2" t="s">
        <v>12746</v>
      </c>
      <c r="F14935" s="2">
        <v>39111505</v>
      </c>
      <c r="G14935" s="2" t="s">
        <v>810</v>
      </c>
      <c r="H14935" s="2">
        <v>3</v>
      </c>
      <c r="I14935" s="2">
        <v>4</v>
      </c>
      <c r="J14935" s="2">
        <v>10</v>
      </c>
      <c r="K14935" s="2">
        <v>6</v>
      </c>
      <c r="L14935" s="3">
        <v>638080.38</v>
      </c>
      <c r="M14935" s="2" t="s">
        <v>0</v>
      </c>
      <c r="N14935" s="4" t="s">
        <v>21</v>
      </c>
    </row>
    <row r="14936" spans="1:14" x14ac:dyDescent="0.25">
      <c r="A14936" s="1" t="s">
        <v>367</v>
      </c>
      <c r="B14936" s="2" t="s">
        <v>378</v>
      </c>
      <c r="C14936" s="2" t="s">
        <v>2536</v>
      </c>
      <c r="D14936" s="2" t="s">
        <v>17956</v>
      </c>
      <c r="E14936" s="2" t="s">
        <v>12747</v>
      </c>
      <c r="F14936" s="2">
        <v>39111505</v>
      </c>
      <c r="G14936" s="2" t="s">
        <v>810</v>
      </c>
      <c r="H14936" s="2">
        <v>3</v>
      </c>
      <c r="I14936" s="2">
        <v>4</v>
      </c>
      <c r="J14936" s="2">
        <v>10</v>
      </c>
      <c r="K14936" s="2">
        <v>5</v>
      </c>
      <c r="L14936" s="3">
        <v>395222.8</v>
      </c>
      <c r="M14936" s="2" t="s">
        <v>0</v>
      </c>
      <c r="N14936" s="4" t="s">
        <v>21</v>
      </c>
    </row>
    <row r="14937" spans="1:14" x14ac:dyDescent="0.25">
      <c r="A14937" s="1" t="s">
        <v>367</v>
      </c>
      <c r="B14937" s="2" t="s">
        <v>378</v>
      </c>
      <c r="C14937" s="2" t="s">
        <v>2536</v>
      </c>
      <c r="D14937" s="2" t="s">
        <v>17956</v>
      </c>
      <c r="E14937" s="2" t="s">
        <v>12748</v>
      </c>
      <c r="F14937" s="2">
        <v>39111505</v>
      </c>
      <c r="G14937" s="2" t="s">
        <v>810</v>
      </c>
      <c r="H14937" s="2">
        <v>3</v>
      </c>
      <c r="I14937" s="2">
        <v>4</v>
      </c>
      <c r="J14937" s="2">
        <v>10</v>
      </c>
      <c r="K14937" s="2">
        <v>5</v>
      </c>
      <c r="L14937" s="3">
        <v>80348.800000000003</v>
      </c>
      <c r="M14937" s="2" t="s">
        <v>0</v>
      </c>
      <c r="N14937" s="4" t="s">
        <v>21</v>
      </c>
    </row>
    <row r="14938" spans="1:14" x14ac:dyDescent="0.25">
      <c r="A14938" s="1" t="s">
        <v>367</v>
      </c>
      <c r="B14938" s="2" t="s">
        <v>378</v>
      </c>
      <c r="C14938" s="2" t="s">
        <v>2536</v>
      </c>
      <c r="D14938" s="2" t="s">
        <v>17956</v>
      </c>
      <c r="E14938" s="2" t="s">
        <v>2558</v>
      </c>
      <c r="F14938" s="2">
        <v>39112102</v>
      </c>
      <c r="G14938" s="2" t="s">
        <v>810</v>
      </c>
      <c r="H14938" s="2">
        <v>3</v>
      </c>
      <c r="I14938" s="2">
        <v>4</v>
      </c>
      <c r="J14938" s="2">
        <v>10</v>
      </c>
      <c r="K14938" s="2">
        <v>13</v>
      </c>
      <c r="L14938" s="3">
        <v>218281.7</v>
      </c>
      <c r="M14938" s="2" t="s">
        <v>0</v>
      </c>
      <c r="N14938" s="4" t="s">
        <v>21</v>
      </c>
    </row>
    <row r="14939" spans="1:14" x14ac:dyDescent="0.25">
      <c r="A14939" s="1" t="s">
        <v>367</v>
      </c>
      <c r="B14939" s="2" t="s">
        <v>189</v>
      </c>
      <c r="C14939" s="2" t="s">
        <v>2615</v>
      </c>
      <c r="D14939" s="2" t="s">
        <v>17960</v>
      </c>
      <c r="E14939" s="2" t="s">
        <v>12749</v>
      </c>
      <c r="F14939" s="2">
        <v>72102900</v>
      </c>
      <c r="G14939" s="2" t="s">
        <v>496</v>
      </c>
      <c r="H14939" s="2">
        <v>3</v>
      </c>
      <c r="I14939" s="2">
        <v>8</v>
      </c>
      <c r="J14939" s="2">
        <v>16</v>
      </c>
      <c r="K14939" s="2">
        <v>1</v>
      </c>
      <c r="L14939" s="3">
        <v>191787275.78</v>
      </c>
      <c r="M14939" s="2" t="s">
        <v>20</v>
      </c>
      <c r="N14939" s="4" t="s">
        <v>21</v>
      </c>
    </row>
    <row r="14940" spans="1:14" x14ac:dyDescent="0.25">
      <c r="A14940" s="1" t="s">
        <v>367</v>
      </c>
      <c r="B14940" s="2" t="s">
        <v>189</v>
      </c>
      <c r="C14940" s="2" t="s">
        <v>2626</v>
      </c>
      <c r="D14940" s="2" t="s">
        <v>17961</v>
      </c>
      <c r="E14940" s="2" t="s">
        <v>12750</v>
      </c>
      <c r="F14940" s="2">
        <v>72121008</v>
      </c>
      <c r="G14940" s="2" t="s">
        <v>496</v>
      </c>
      <c r="H14940" s="2">
        <v>3</v>
      </c>
      <c r="I14940" s="2">
        <v>6</v>
      </c>
      <c r="J14940" s="2">
        <v>10</v>
      </c>
      <c r="K14940" s="2">
        <v>1</v>
      </c>
      <c r="L14940" s="3">
        <v>11842262.515999999</v>
      </c>
      <c r="M14940" s="2" t="s">
        <v>20</v>
      </c>
      <c r="N14940" s="4" t="s">
        <v>21</v>
      </c>
    </row>
    <row r="14941" spans="1:14" x14ac:dyDescent="0.25">
      <c r="A14941" s="1" t="s">
        <v>367</v>
      </c>
      <c r="B14941" s="2" t="s">
        <v>189</v>
      </c>
      <c r="C14941" s="2" t="s">
        <v>2626</v>
      </c>
      <c r="D14941" s="2" t="s">
        <v>17961</v>
      </c>
      <c r="E14941" s="2" t="s">
        <v>12751</v>
      </c>
      <c r="F14941" s="2">
        <v>72102900</v>
      </c>
      <c r="G14941" s="2" t="s">
        <v>496</v>
      </c>
      <c r="H14941" s="2">
        <v>3</v>
      </c>
      <c r="I14941" s="2">
        <v>8</v>
      </c>
      <c r="J14941" s="2">
        <v>10</v>
      </c>
      <c r="K14941" s="2">
        <v>1</v>
      </c>
      <c r="L14941" s="3">
        <v>7855088.1386176804</v>
      </c>
      <c r="M14941" s="2" t="s">
        <v>20</v>
      </c>
      <c r="N14941" s="4" t="s">
        <v>21</v>
      </c>
    </row>
    <row r="14942" spans="1:14" x14ac:dyDescent="0.25">
      <c r="A14942" s="1" t="s">
        <v>367</v>
      </c>
      <c r="B14942" s="2" t="s">
        <v>189</v>
      </c>
      <c r="C14942" s="2" t="s">
        <v>2626</v>
      </c>
      <c r="D14942" s="2" t="s">
        <v>17961</v>
      </c>
      <c r="E14942" s="2" t="s">
        <v>12752</v>
      </c>
      <c r="F14942" s="2">
        <v>72102900</v>
      </c>
      <c r="G14942" s="2" t="s">
        <v>496</v>
      </c>
      <c r="H14942" s="2">
        <v>3</v>
      </c>
      <c r="I14942" s="2">
        <v>8</v>
      </c>
      <c r="J14942" s="2">
        <v>10</v>
      </c>
      <c r="K14942" s="2">
        <v>1</v>
      </c>
      <c r="L14942" s="3">
        <v>1557716</v>
      </c>
      <c r="M14942" s="2" t="s">
        <v>20</v>
      </c>
      <c r="N14942" s="4" t="s">
        <v>21</v>
      </c>
    </row>
    <row r="14943" spans="1:14" x14ac:dyDescent="0.25">
      <c r="A14943" s="1" t="s">
        <v>367</v>
      </c>
      <c r="B14943" s="2" t="s">
        <v>189</v>
      </c>
      <c r="C14943" s="2" t="s">
        <v>2626</v>
      </c>
      <c r="D14943" s="2" t="s">
        <v>17961</v>
      </c>
      <c r="E14943" s="2" t="s">
        <v>18843</v>
      </c>
      <c r="F14943" s="2">
        <v>72102900</v>
      </c>
      <c r="G14943" s="2" t="s">
        <v>496</v>
      </c>
      <c r="H14943" s="2">
        <v>3</v>
      </c>
      <c r="I14943" s="2">
        <v>8</v>
      </c>
      <c r="J14943" s="2">
        <v>10</v>
      </c>
      <c r="K14943" s="2">
        <v>1</v>
      </c>
      <c r="L14943" s="3">
        <v>1586831.5887184108</v>
      </c>
      <c r="M14943" s="2" t="s">
        <v>20</v>
      </c>
      <c r="N14943" s="4" t="s">
        <v>21</v>
      </c>
    </row>
    <row r="14944" spans="1:14" x14ac:dyDescent="0.25">
      <c r="A14944" s="1" t="s">
        <v>367</v>
      </c>
      <c r="B14944" s="2" t="s">
        <v>189</v>
      </c>
      <c r="C14944" s="2" t="s">
        <v>2626</v>
      </c>
      <c r="D14944" s="2" t="s">
        <v>17961</v>
      </c>
      <c r="E14944" s="2" t="s">
        <v>12753</v>
      </c>
      <c r="F14944" s="2">
        <v>72102900</v>
      </c>
      <c r="G14944" s="2" t="s">
        <v>496</v>
      </c>
      <c r="H14944" s="2">
        <v>3</v>
      </c>
      <c r="I14944" s="2">
        <v>4</v>
      </c>
      <c r="J14944" s="2">
        <v>10</v>
      </c>
      <c r="K14944" s="2">
        <v>1</v>
      </c>
      <c r="L14944" s="3">
        <v>1547783.2321552001</v>
      </c>
      <c r="M14944" s="2" t="s">
        <v>20</v>
      </c>
      <c r="N14944" s="4" t="s">
        <v>21</v>
      </c>
    </row>
    <row r="14945" spans="1:14" x14ac:dyDescent="0.25">
      <c r="A14945" s="1" t="s">
        <v>367</v>
      </c>
      <c r="B14945" s="2" t="s">
        <v>189</v>
      </c>
      <c r="C14945" s="2" t="s">
        <v>2626</v>
      </c>
      <c r="D14945" s="2" t="s">
        <v>17961</v>
      </c>
      <c r="E14945" s="2" t="s">
        <v>12754</v>
      </c>
      <c r="F14945" s="2">
        <v>72102900</v>
      </c>
      <c r="G14945" s="2" t="s">
        <v>496</v>
      </c>
      <c r="H14945" s="2">
        <v>3</v>
      </c>
      <c r="I14945" s="2">
        <v>8</v>
      </c>
      <c r="J14945" s="2">
        <v>10</v>
      </c>
      <c r="K14945" s="2">
        <v>1</v>
      </c>
      <c r="L14945" s="3">
        <v>87376367.831996754</v>
      </c>
      <c r="M14945" s="2" t="s">
        <v>20</v>
      </c>
      <c r="N14945" s="4" t="s">
        <v>21</v>
      </c>
    </row>
    <row r="14946" spans="1:14" x14ac:dyDescent="0.25">
      <c r="A14946" s="1" t="s">
        <v>367</v>
      </c>
      <c r="B14946" s="2" t="s">
        <v>189</v>
      </c>
      <c r="C14946" s="2" t="s">
        <v>2626</v>
      </c>
      <c r="D14946" s="2" t="s">
        <v>17961</v>
      </c>
      <c r="E14946" s="2" t="s">
        <v>12755</v>
      </c>
      <c r="F14946" s="2">
        <v>72102900</v>
      </c>
      <c r="G14946" s="2" t="s">
        <v>496</v>
      </c>
      <c r="H14946" s="2">
        <v>3</v>
      </c>
      <c r="I14946" s="2">
        <v>8</v>
      </c>
      <c r="J14946" s="2">
        <v>10</v>
      </c>
      <c r="K14946" s="2">
        <v>1</v>
      </c>
      <c r="L14946" s="3">
        <v>3410215.0840556193</v>
      </c>
      <c r="M14946" s="2" t="s">
        <v>20</v>
      </c>
      <c r="N14946" s="4" t="s">
        <v>21</v>
      </c>
    </row>
    <row r="14947" spans="1:14" x14ac:dyDescent="0.25">
      <c r="A14947" s="1" t="s">
        <v>367</v>
      </c>
      <c r="B14947" s="2" t="s">
        <v>189</v>
      </c>
      <c r="C14947" s="2" t="s">
        <v>2626</v>
      </c>
      <c r="D14947" s="2" t="s">
        <v>17961</v>
      </c>
      <c r="E14947" s="2" t="s">
        <v>12756</v>
      </c>
      <c r="F14947" s="2">
        <v>72102900</v>
      </c>
      <c r="G14947" s="2" t="s">
        <v>490</v>
      </c>
      <c r="H14947" s="2">
        <v>4</v>
      </c>
      <c r="I14947" s="2">
        <v>5</v>
      </c>
      <c r="J14947" s="2">
        <v>10</v>
      </c>
      <c r="K14947" s="2">
        <v>1</v>
      </c>
      <c r="L14947" s="3">
        <v>63105694.169369556</v>
      </c>
      <c r="M14947" s="2" t="s">
        <v>20</v>
      </c>
      <c r="N14947" s="4" t="s">
        <v>21</v>
      </c>
    </row>
    <row r="14948" spans="1:14" x14ac:dyDescent="0.25">
      <c r="A14948" s="1" t="s">
        <v>367</v>
      </c>
      <c r="B14948" s="2" t="s">
        <v>189</v>
      </c>
      <c r="C14948" s="2" t="s">
        <v>2626</v>
      </c>
      <c r="D14948" s="2" t="s">
        <v>17961</v>
      </c>
      <c r="E14948" s="2" t="s">
        <v>12757</v>
      </c>
      <c r="F14948" s="2">
        <v>72102900</v>
      </c>
      <c r="G14948" s="2" t="s">
        <v>496</v>
      </c>
      <c r="H14948" s="2">
        <v>3</v>
      </c>
      <c r="I14948" s="2">
        <v>8</v>
      </c>
      <c r="J14948" s="2">
        <v>10</v>
      </c>
      <c r="K14948" s="2">
        <v>1</v>
      </c>
      <c r="L14948" s="3">
        <v>4734380.7285468541</v>
      </c>
      <c r="M14948" s="2" t="s">
        <v>20</v>
      </c>
      <c r="N14948" s="4" t="s">
        <v>21</v>
      </c>
    </row>
    <row r="14949" spans="1:14" x14ac:dyDescent="0.25">
      <c r="A14949" s="1" t="s">
        <v>367</v>
      </c>
      <c r="B14949" s="2" t="s">
        <v>189</v>
      </c>
      <c r="C14949" s="2" t="s">
        <v>2626</v>
      </c>
      <c r="D14949" s="2" t="s">
        <v>17961</v>
      </c>
      <c r="E14949" s="2" t="s">
        <v>12758</v>
      </c>
      <c r="F14949" s="2">
        <v>72102900</v>
      </c>
      <c r="G14949" s="2" t="s">
        <v>496</v>
      </c>
      <c r="H14949" s="2">
        <v>3</v>
      </c>
      <c r="I14949" s="2">
        <v>4</v>
      </c>
      <c r="J14949" s="2">
        <v>10</v>
      </c>
      <c r="K14949" s="2">
        <v>1</v>
      </c>
      <c r="L14949" s="3">
        <v>9734510.5948493164</v>
      </c>
      <c r="M14949" s="2" t="s">
        <v>20</v>
      </c>
      <c r="N14949" s="4" t="s">
        <v>21</v>
      </c>
    </row>
    <row r="14950" spans="1:14" x14ac:dyDescent="0.25">
      <c r="A14950" s="1" t="s">
        <v>367</v>
      </c>
      <c r="B14950" s="2" t="s">
        <v>189</v>
      </c>
      <c r="C14950" s="2" t="s">
        <v>2626</v>
      </c>
      <c r="D14950" s="2" t="s">
        <v>17961</v>
      </c>
      <c r="E14950" s="2" t="s">
        <v>12759</v>
      </c>
      <c r="F14950" s="2">
        <v>72102900</v>
      </c>
      <c r="G14950" s="2" t="s">
        <v>496</v>
      </c>
      <c r="H14950" s="2">
        <v>3</v>
      </c>
      <c r="I14950" s="2">
        <v>6</v>
      </c>
      <c r="J14950" s="2">
        <v>10</v>
      </c>
      <c r="K14950" s="2">
        <v>1</v>
      </c>
      <c r="L14950" s="3">
        <v>10258771.45399438</v>
      </c>
      <c r="M14950" s="2" t="s">
        <v>20</v>
      </c>
      <c r="N14950" s="4" t="s">
        <v>21</v>
      </c>
    </row>
    <row r="14951" spans="1:14" x14ac:dyDescent="0.25">
      <c r="A14951" s="1" t="s">
        <v>367</v>
      </c>
      <c r="B14951" s="2" t="s">
        <v>189</v>
      </c>
      <c r="C14951" s="2" t="s">
        <v>2626</v>
      </c>
      <c r="D14951" s="2" t="s">
        <v>17961</v>
      </c>
      <c r="E14951" s="2" t="s">
        <v>12760</v>
      </c>
      <c r="F14951" s="2">
        <v>72102900</v>
      </c>
      <c r="G14951" s="2" t="s">
        <v>496</v>
      </c>
      <c r="H14951" s="2">
        <v>3</v>
      </c>
      <c r="I14951" s="2">
        <v>8</v>
      </c>
      <c r="J14951" s="2">
        <v>10</v>
      </c>
      <c r="K14951" s="2">
        <v>1</v>
      </c>
      <c r="L14951" s="3">
        <v>17540608.043916468</v>
      </c>
      <c r="M14951" s="2" t="s">
        <v>20</v>
      </c>
      <c r="N14951" s="4" t="s">
        <v>21</v>
      </c>
    </row>
    <row r="14952" spans="1:14" x14ac:dyDescent="0.25">
      <c r="A14952" s="1" t="s">
        <v>367</v>
      </c>
      <c r="B14952" s="2" t="s">
        <v>189</v>
      </c>
      <c r="C14952" s="2" t="s">
        <v>2626</v>
      </c>
      <c r="D14952" s="2" t="s">
        <v>17961</v>
      </c>
      <c r="E14952" s="2" t="s">
        <v>12761</v>
      </c>
      <c r="F14952" s="2">
        <v>72102900</v>
      </c>
      <c r="G14952" s="2" t="s">
        <v>496</v>
      </c>
      <c r="H14952" s="2">
        <v>3</v>
      </c>
      <c r="I14952" s="2">
        <v>8</v>
      </c>
      <c r="J14952" s="2">
        <v>10</v>
      </c>
      <c r="K14952" s="2">
        <v>1</v>
      </c>
      <c r="L14952" s="3">
        <v>39007046.956703</v>
      </c>
      <c r="M14952" s="2" t="s">
        <v>20</v>
      </c>
      <c r="N14952" s="4" t="s">
        <v>21</v>
      </c>
    </row>
    <row r="14953" spans="1:14" x14ac:dyDescent="0.25">
      <c r="A14953" s="1" t="s">
        <v>367</v>
      </c>
      <c r="B14953" s="2" t="s">
        <v>189</v>
      </c>
      <c r="C14953" s="2" t="s">
        <v>2626</v>
      </c>
      <c r="D14953" s="2" t="s">
        <v>17961</v>
      </c>
      <c r="E14953" s="2" t="s">
        <v>18844</v>
      </c>
      <c r="F14953" s="2">
        <v>0</v>
      </c>
      <c r="G14953" s="2" t="s">
        <v>17856</v>
      </c>
      <c r="H14953" s="2">
        <v>1</v>
      </c>
      <c r="I14953" s="2">
        <v>6</v>
      </c>
      <c r="J14953" s="2">
        <v>10</v>
      </c>
      <c r="K14953" s="2">
        <v>1</v>
      </c>
      <c r="L14953" s="3">
        <v>2623632.1700000004</v>
      </c>
      <c r="M14953" s="2" t="s">
        <v>20</v>
      </c>
      <c r="N14953" s="4" t="s">
        <v>21</v>
      </c>
    </row>
    <row r="14954" spans="1:14" x14ac:dyDescent="0.25">
      <c r="A14954" s="1" t="s">
        <v>367</v>
      </c>
      <c r="B14954" s="2" t="s">
        <v>230</v>
      </c>
      <c r="C14954" s="2" t="s">
        <v>231</v>
      </c>
      <c r="D14954" s="2" t="s">
        <v>232</v>
      </c>
      <c r="E14954" s="2" t="s">
        <v>12762</v>
      </c>
      <c r="F14954" s="2">
        <v>78181505</v>
      </c>
      <c r="G14954" s="2" t="s">
        <v>19</v>
      </c>
      <c r="H14954" s="2">
        <v>3</v>
      </c>
      <c r="I14954" s="2">
        <v>4</v>
      </c>
      <c r="J14954" s="2">
        <v>10</v>
      </c>
      <c r="K14954" s="2">
        <v>1</v>
      </c>
      <c r="L14954" s="3">
        <v>320000</v>
      </c>
      <c r="M14954" s="2" t="s">
        <v>20</v>
      </c>
      <c r="N14954" s="4" t="s">
        <v>21</v>
      </c>
    </row>
    <row r="14955" spans="1:14" x14ac:dyDescent="0.25">
      <c r="A14955" s="1" t="s">
        <v>367</v>
      </c>
      <c r="B14955" s="2" t="s">
        <v>467</v>
      </c>
      <c r="C14955" s="2" t="s">
        <v>467</v>
      </c>
      <c r="D14955" s="2" t="s">
        <v>17873</v>
      </c>
      <c r="E14955" s="2" t="s">
        <v>12763</v>
      </c>
      <c r="F14955" s="2">
        <v>93151510</v>
      </c>
      <c r="G14955" s="2" t="s">
        <v>19</v>
      </c>
      <c r="H14955" s="2">
        <v>3</v>
      </c>
      <c r="I14955" s="2">
        <v>4</v>
      </c>
      <c r="J14955" s="2">
        <v>10</v>
      </c>
      <c r="K14955" s="2">
        <v>1</v>
      </c>
      <c r="L14955" s="3">
        <v>122000</v>
      </c>
      <c r="M14955" s="2" t="s">
        <v>20</v>
      </c>
      <c r="N14955" s="4" t="s">
        <v>21</v>
      </c>
    </row>
    <row r="14956" spans="1:14" x14ac:dyDescent="0.25">
      <c r="A14956" s="1" t="s">
        <v>367</v>
      </c>
      <c r="B14956" s="2" t="s">
        <v>15</v>
      </c>
      <c r="C14956" s="2" t="s">
        <v>16</v>
      </c>
      <c r="D14956" s="2" t="s">
        <v>17</v>
      </c>
      <c r="E14956" s="2" t="s">
        <v>12764</v>
      </c>
      <c r="F14956" s="2">
        <v>56112100</v>
      </c>
      <c r="G14956" s="2" t="s">
        <v>17856</v>
      </c>
      <c r="H14956" s="2">
        <v>1</v>
      </c>
      <c r="I14956" s="2">
        <v>6</v>
      </c>
      <c r="J14956" s="2">
        <v>10</v>
      </c>
      <c r="K14956" s="2">
        <v>6</v>
      </c>
      <c r="L14956" s="3">
        <v>2856000</v>
      </c>
      <c r="M14956" s="2" t="s">
        <v>20</v>
      </c>
      <c r="N14956" s="4" t="s">
        <v>21</v>
      </c>
    </row>
    <row r="14957" spans="1:14" x14ac:dyDescent="0.25">
      <c r="A14957" s="1" t="s">
        <v>367</v>
      </c>
      <c r="B14957" s="2" t="s">
        <v>15</v>
      </c>
      <c r="C14957" s="2" t="s">
        <v>22</v>
      </c>
      <c r="D14957" s="2" t="s">
        <v>23</v>
      </c>
      <c r="E14957" s="2" t="s">
        <v>12765</v>
      </c>
      <c r="F14957" s="2">
        <v>46171509</v>
      </c>
      <c r="G14957" s="2" t="s">
        <v>490</v>
      </c>
      <c r="H14957" s="2">
        <v>3</v>
      </c>
      <c r="I14957" s="2">
        <v>4</v>
      </c>
      <c r="J14957" s="2">
        <v>10</v>
      </c>
      <c r="K14957" s="2">
        <v>2</v>
      </c>
      <c r="L14957" s="3">
        <v>5712000</v>
      </c>
      <c r="M14957" s="2" t="s">
        <v>0</v>
      </c>
      <c r="N14957" s="4" t="s">
        <v>21</v>
      </c>
    </row>
    <row r="14958" spans="1:14" x14ac:dyDescent="0.25">
      <c r="A14958" s="1" t="s">
        <v>367</v>
      </c>
      <c r="B14958" s="2" t="s">
        <v>15</v>
      </c>
      <c r="C14958" s="2" t="s">
        <v>22</v>
      </c>
      <c r="D14958" s="2" t="s">
        <v>23</v>
      </c>
      <c r="E14958" s="2" t="s">
        <v>12766</v>
      </c>
      <c r="F14958" s="2">
        <v>56111900</v>
      </c>
      <c r="G14958" s="2" t="s">
        <v>496</v>
      </c>
      <c r="H14958" s="2">
        <v>3</v>
      </c>
      <c r="I14958" s="2">
        <v>4</v>
      </c>
      <c r="J14958" s="2">
        <v>10</v>
      </c>
      <c r="K14958" s="2">
        <v>2</v>
      </c>
      <c r="L14958" s="3">
        <v>3808000</v>
      </c>
      <c r="M14958" s="2" t="s">
        <v>0</v>
      </c>
      <c r="N14958" s="4" t="s">
        <v>21</v>
      </c>
    </row>
    <row r="14959" spans="1:14" x14ac:dyDescent="0.25">
      <c r="A14959" s="1" t="s">
        <v>367</v>
      </c>
      <c r="B14959" s="2" t="s">
        <v>3145</v>
      </c>
      <c r="C14959" s="2" t="s">
        <v>3145</v>
      </c>
      <c r="D14959" s="2" t="s">
        <v>17994</v>
      </c>
      <c r="E14959" s="2" t="s">
        <v>12767</v>
      </c>
      <c r="F14959" s="2">
        <v>93151510</v>
      </c>
      <c r="G14959" s="2" t="s">
        <v>19</v>
      </c>
      <c r="H14959" s="2">
        <v>3</v>
      </c>
      <c r="I14959" s="2">
        <v>4</v>
      </c>
      <c r="J14959" s="2">
        <v>10</v>
      </c>
      <c r="K14959" s="2">
        <v>1</v>
      </c>
      <c r="L14959" s="3">
        <v>875064</v>
      </c>
      <c r="M14959" s="2" t="s">
        <v>20</v>
      </c>
      <c r="N14959" s="4" t="s">
        <v>21</v>
      </c>
    </row>
    <row r="14960" spans="1:14" x14ac:dyDescent="0.25">
      <c r="A14960" s="1" t="s">
        <v>367</v>
      </c>
      <c r="B14960" s="2" t="s">
        <v>3145</v>
      </c>
      <c r="C14960" s="2" t="s">
        <v>3145</v>
      </c>
      <c r="D14960" s="2" t="s">
        <v>17994</v>
      </c>
      <c r="E14960" s="2" t="s">
        <v>12768</v>
      </c>
      <c r="F14960" s="2">
        <v>93151510</v>
      </c>
      <c r="G14960" s="2" t="s">
        <v>17856</v>
      </c>
      <c r="H14960" s="2">
        <v>1</v>
      </c>
      <c r="I14960" s="2">
        <v>6</v>
      </c>
      <c r="J14960" s="2">
        <v>10</v>
      </c>
      <c r="K14960" s="2">
        <v>1</v>
      </c>
      <c r="L14960" s="3">
        <v>648000</v>
      </c>
      <c r="M14960" s="2" t="s">
        <v>20</v>
      </c>
      <c r="N14960" s="4" t="s">
        <v>21</v>
      </c>
    </row>
    <row r="14961" spans="1:14" x14ac:dyDescent="0.25">
      <c r="A14961" s="1" t="s">
        <v>367</v>
      </c>
      <c r="B14961" s="2" t="s">
        <v>113</v>
      </c>
      <c r="C14961" s="2" t="s">
        <v>113</v>
      </c>
      <c r="D14961" s="2" t="s">
        <v>114</v>
      </c>
      <c r="E14961" s="2" t="s">
        <v>12769</v>
      </c>
      <c r="F14961" s="2">
        <v>24101508</v>
      </c>
      <c r="G14961" s="2" t="s">
        <v>511</v>
      </c>
      <c r="H14961" s="2">
        <v>4</v>
      </c>
      <c r="I14961" s="2">
        <v>6</v>
      </c>
      <c r="J14961" s="2">
        <v>10</v>
      </c>
      <c r="K14961" s="2">
        <v>2</v>
      </c>
      <c r="L14961" s="3">
        <v>904400</v>
      </c>
      <c r="M14961" s="2" t="s">
        <v>0</v>
      </c>
      <c r="N14961" s="4" t="s">
        <v>21</v>
      </c>
    </row>
    <row r="14962" spans="1:14" x14ac:dyDescent="0.25">
      <c r="A14962" s="1" t="s">
        <v>367</v>
      </c>
      <c r="B14962" s="2" t="s">
        <v>529</v>
      </c>
      <c r="C14962" s="2" t="s">
        <v>530</v>
      </c>
      <c r="D14962" s="2" t="s">
        <v>17881</v>
      </c>
      <c r="E14962" s="2" t="s">
        <v>12770</v>
      </c>
      <c r="F14962" s="2">
        <v>23151607</v>
      </c>
      <c r="G14962" s="2" t="s">
        <v>496</v>
      </c>
      <c r="H14962" s="2">
        <v>4</v>
      </c>
      <c r="I14962" s="2">
        <v>6</v>
      </c>
      <c r="J14962" s="2">
        <v>10</v>
      </c>
      <c r="K14962" s="2">
        <v>2</v>
      </c>
      <c r="L14962" s="3">
        <v>307020</v>
      </c>
      <c r="M14962" s="2" t="s">
        <v>0</v>
      </c>
      <c r="N14962" s="4" t="s">
        <v>21</v>
      </c>
    </row>
    <row r="14963" spans="1:14" x14ac:dyDescent="0.25">
      <c r="A14963" s="1" t="s">
        <v>367</v>
      </c>
      <c r="B14963" s="2" t="s">
        <v>491</v>
      </c>
      <c r="C14963" s="2" t="s">
        <v>492</v>
      </c>
      <c r="D14963" s="2" t="s">
        <v>17878</v>
      </c>
      <c r="E14963" s="2" t="s">
        <v>12771</v>
      </c>
      <c r="F14963" s="2">
        <v>41112222</v>
      </c>
      <c r="G14963" s="2" t="s">
        <v>496</v>
      </c>
      <c r="H14963" s="2">
        <v>4</v>
      </c>
      <c r="I14963" s="2">
        <v>6</v>
      </c>
      <c r="J14963" s="2">
        <v>10</v>
      </c>
      <c r="K14963" s="2">
        <v>1</v>
      </c>
      <c r="L14963" s="3">
        <v>77350000</v>
      </c>
      <c r="M14963" s="2" t="s">
        <v>0</v>
      </c>
      <c r="N14963" s="4" t="s">
        <v>21</v>
      </c>
    </row>
    <row r="14964" spans="1:14" x14ac:dyDescent="0.25">
      <c r="A14964" s="1" t="s">
        <v>367</v>
      </c>
      <c r="B14964" s="2" t="s">
        <v>491</v>
      </c>
      <c r="C14964" s="2" t="s">
        <v>492</v>
      </c>
      <c r="D14964" s="2" t="s">
        <v>17878</v>
      </c>
      <c r="E14964" s="2" t="s">
        <v>12772</v>
      </c>
      <c r="F14964" s="2">
        <v>41112404</v>
      </c>
      <c r="G14964" s="2" t="s">
        <v>496</v>
      </c>
      <c r="H14964" s="2">
        <v>4</v>
      </c>
      <c r="I14964" s="2">
        <v>6</v>
      </c>
      <c r="J14964" s="2">
        <v>10</v>
      </c>
      <c r="K14964" s="2">
        <v>2</v>
      </c>
      <c r="L14964" s="3">
        <v>12944820</v>
      </c>
      <c r="M14964" s="2" t="s">
        <v>0</v>
      </c>
      <c r="N14964" s="4" t="s">
        <v>21</v>
      </c>
    </row>
    <row r="14965" spans="1:14" x14ac:dyDescent="0.25">
      <c r="A14965" s="1" t="s">
        <v>367</v>
      </c>
      <c r="B14965" s="2" t="s">
        <v>113</v>
      </c>
      <c r="C14965" s="2" t="s">
        <v>113</v>
      </c>
      <c r="D14965" s="2" t="s">
        <v>114</v>
      </c>
      <c r="E14965" s="2" t="s">
        <v>12773</v>
      </c>
      <c r="F14965" s="2">
        <v>60102702</v>
      </c>
      <c r="G14965" s="2" t="s">
        <v>496</v>
      </c>
      <c r="H14965" s="2">
        <v>4</v>
      </c>
      <c r="I14965" s="2">
        <v>6</v>
      </c>
      <c r="J14965" s="2">
        <v>10</v>
      </c>
      <c r="K14965" s="2">
        <v>1</v>
      </c>
      <c r="L14965" s="3">
        <v>833000</v>
      </c>
      <c r="M14965" s="2" t="s">
        <v>0</v>
      </c>
      <c r="N14965" s="4" t="s">
        <v>21</v>
      </c>
    </row>
    <row r="14966" spans="1:14" x14ac:dyDescent="0.25">
      <c r="A14966" s="1" t="s">
        <v>367</v>
      </c>
      <c r="B14966" s="2" t="s">
        <v>113</v>
      </c>
      <c r="C14966" s="2" t="s">
        <v>113</v>
      </c>
      <c r="D14966" s="2" t="s">
        <v>114</v>
      </c>
      <c r="E14966" s="2" t="s">
        <v>12774</v>
      </c>
      <c r="F14966" s="2">
        <v>60102702</v>
      </c>
      <c r="G14966" s="2" t="s">
        <v>496</v>
      </c>
      <c r="H14966" s="2">
        <v>4</v>
      </c>
      <c r="I14966" s="2">
        <v>6</v>
      </c>
      <c r="J14966" s="2">
        <v>10</v>
      </c>
      <c r="K14966" s="2">
        <v>1</v>
      </c>
      <c r="L14966" s="3">
        <v>833000</v>
      </c>
      <c r="M14966" s="2" t="s">
        <v>0</v>
      </c>
      <c r="N14966" s="4" t="s">
        <v>21</v>
      </c>
    </row>
    <row r="14967" spans="1:14" x14ac:dyDescent="0.25">
      <c r="A14967" s="1" t="s">
        <v>367</v>
      </c>
      <c r="B14967" s="2" t="s">
        <v>113</v>
      </c>
      <c r="C14967" s="2" t="s">
        <v>113</v>
      </c>
      <c r="D14967" s="2" t="s">
        <v>114</v>
      </c>
      <c r="E14967" s="2" t="s">
        <v>12775</v>
      </c>
      <c r="F14967" s="2">
        <v>60102702</v>
      </c>
      <c r="G14967" s="2" t="s">
        <v>496</v>
      </c>
      <c r="H14967" s="2">
        <v>4</v>
      </c>
      <c r="I14967" s="2">
        <v>6</v>
      </c>
      <c r="J14967" s="2">
        <v>10</v>
      </c>
      <c r="K14967" s="2">
        <v>1</v>
      </c>
      <c r="L14967" s="3">
        <v>1190000</v>
      </c>
      <c r="M14967" s="2" t="s">
        <v>0</v>
      </c>
      <c r="N14967" s="4" t="s">
        <v>21</v>
      </c>
    </row>
    <row r="14968" spans="1:14" x14ac:dyDescent="0.25">
      <c r="A14968" s="1" t="s">
        <v>367</v>
      </c>
      <c r="B14968" s="2" t="s">
        <v>113</v>
      </c>
      <c r="C14968" s="2" t="s">
        <v>113</v>
      </c>
      <c r="D14968" s="2" t="s">
        <v>114</v>
      </c>
      <c r="E14968" s="2" t="s">
        <v>12776</v>
      </c>
      <c r="F14968" s="2">
        <v>60102702</v>
      </c>
      <c r="G14968" s="2" t="s">
        <v>496</v>
      </c>
      <c r="H14968" s="2">
        <v>4</v>
      </c>
      <c r="I14968" s="2">
        <v>6</v>
      </c>
      <c r="J14968" s="2">
        <v>10</v>
      </c>
      <c r="K14968" s="2">
        <v>1</v>
      </c>
      <c r="L14968" s="3">
        <v>1190000</v>
      </c>
      <c r="M14968" s="2" t="s">
        <v>0</v>
      </c>
      <c r="N14968" s="4" t="s">
        <v>21</v>
      </c>
    </row>
    <row r="14969" spans="1:14" x14ac:dyDescent="0.25">
      <c r="A14969" s="1" t="s">
        <v>367</v>
      </c>
      <c r="B14969" s="2" t="s">
        <v>113</v>
      </c>
      <c r="C14969" s="2" t="s">
        <v>113</v>
      </c>
      <c r="D14969" s="2" t="s">
        <v>114</v>
      </c>
      <c r="E14969" s="2" t="s">
        <v>12777</v>
      </c>
      <c r="F14969" s="2">
        <v>60102702</v>
      </c>
      <c r="G14969" s="2" t="s">
        <v>496</v>
      </c>
      <c r="H14969" s="2">
        <v>4</v>
      </c>
      <c r="I14969" s="2">
        <v>6</v>
      </c>
      <c r="J14969" s="2">
        <v>10</v>
      </c>
      <c r="K14969" s="2">
        <v>1</v>
      </c>
      <c r="L14969" s="3">
        <v>1309000</v>
      </c>
      <c r="M14969" s="2" t="s">
        <v>0</v>
      </c>
      <c r="N14969" s="4" t="s">
        <v>21</v>
      </c>
    </row>
    <row r="14970" spans="1:14" x14ac:dyDescent="0.25">
      <c r="A14970" s="1" t="s">
        <v>367</v>
      </c>
      <c r="B14970" s="2" t="s">
        <v>113</v>
      </c>
      <c r="C14970" s="2" t="s">
        <v>113</v>
      </c>
      <c r="D14970" s="2" t="s">
        <v>114</v>
      </c>
      <c r="E14970" s="2" t="s">
        <v>12778</v>
      </c>
      <c r="F14970" s="2">
        <v>60102702</v>
      </c>
      <c r="G14970" s="2" t="s">
        <v>496</v>
      </c>
      <c r="H14970" s="2">
        <v>4</v>
      </c>
      <c r="I14970" s="2">
        <v>6</v>
      </c>
      <c r="J14970" s="2">
        <v>10</v>
      </c>
      <c r="K14970" s="2">
        <v>1</v>
      </c>
      <c r="L14970" s="3">
        <v>654500</v>
      </c>
      <c r="M14970" s="2" t="s">
        <v>0</v>
      </c>
      <c r="N14970" s="4" t="s">
        <v>21</v>
      </c>
    </row>
    <row r="14971" spans="1:14" x14ac:dyDescent="0.25">
      <c r="A14971" s="1" t="s">
        <v>367</v>
      </c>
      <c r="B14971" s="2" t="s">
        <v>624</v>
      </c>
      <c r="C14971" s="2" t="s">
        <v>2386</v>
      </c>
      <c r="D14971" s="2" t="s">
        <v>17952</v>
      </c>
      <c r="E14971" s="2" t="s">
        <v>12779</v>
      </c>
      <c r="F14971" s="2">
        <v>23242104</v>
      </c>
      <c r="G14971" s="2" t="s">
        <v>496</v>
      </c>
      <c r="H14971" s="2">
        <v>4</v>
      </c>
      <c r="I14971" s="2">
        <v>6</v>
      </c>
      <c r="J14971" s="2">
        <v>10</v>
      </c>
      <c r="K14971" s="2">
        <v>1</v>
      </c>
      <c r="L14971" s="3">
        <v>452200</v>
      </c>
      <c r="M14971" s="2" t="s">
        <v>0</v>
      </c>
      <c r="N14971" s="4" t="s">
        <v>21</v>
      </c>
    </row>
    <row r="14972" spans="1:14" x14ac:dyDescent="0.25">
      <c r="A14972" s="1" t="s">
        <v>367</v>
      </c>
      <c r="B14972" s="2" t="s">
        <v>624</v>
      </c>
      <c r="C14972" s="2" t="s">
        <v>2386</v>
      </c>
      <c r="D14972" s="2" t="s">
        <v>17952</v>
      </c>
      <c r="E14972" s="2" t="s">
        <v>12780</v>
      </c>
      <c r="F14972" s="2">
        <v>44102406</v>
      </c>
      <c r="G14972" s="2" t="s">
        <v>496</v>
      </c>
      <c r="H14972" s="2">
        <v>4</v>
      </c>
      <c r="I14972" s="2">
        <v>6</v>
      </c>
      <c r="J14972" s="2">
        <v>10</v>
      </c>
      <c r="K14972" s="2">
        <v>2</v>
      </c>
      <c r="L14972" s="3">
        <v>2558500</v>
      </c>
      <c r="M14972" s="2" t="s">
        <v>0</v>
      </c>
      <c r="N14972" s="4" t="s">
        <v>21</v>
      </c>
    </row>
    <row r="14973" spans="1:14" x14ac:dyDescent="0.25">
      <c r="A14973" s="1" t="s">
        <v>367</v>
      </c>
      <c r="B14973" s="2" t="s">
        <v>378</v>
      </c>
      <c r="C14973" s="2" t="s">
        <v>2425</v>
      </c>
      <c r="D14973" s="2" t="s">
        <v>17954</v>
      </c>
      <c r="E14973" s="2" t="s">
        <v>18845</v>
      </c>
      <c r="F14973" s="2">
        <v>41122400</v>
      </c>
      <c r="G14973" s="2" t="s">
        <v>496</v>
      </c>
      <c r="H14973" s="2">
        <v>4</v>
      </c>
      <c r="I14973" s="2">
        <v>6</v>
      </c>
      <c r="J14973" s="2">
        <v>10</v>
      </c>
      <c r="K14973" s="2">
        <v>1</v>
      </c>
      <c r="L14973" s="3">
        <v>2499000</v>
      </c>
      <c r="M14973" s="2" t="s">
        <v>0</v>
      </c>
      <c r="N14973" s="4" t="s">
        <v>21</v>
      </c>
    </row>
    <row r="14974" spans="1:14" x14ac:dyDescent="0.25">
      <c r="A14974" s="1" t="s">
        <v>367</v>
      </c>
      <c r="B14974" s="2" t="s">
        <v>378</v>
      </c>
      <c r="C14974" s="2" t="s">
        <v>2425</v>
      </c>
      <c r="D14974" s="2" t="s">
        <v>17954</v>
      </c>
      <c r="E14974" s="2" t="s">
        <v>12781</v>
      </c>
      <c r="F14974" s="2">
        <v>41122400</v>
      </c>
      <c r="G14974" s="2" t="s">
        <v>496</v>
      </c>
      <c r="H14974" s="2">
        <v>1</v>
      </c>
      <c r="I14974" s="2">
        <v>6</v>
      </c>
      <c r="J14974" s="2">
        <v>10</v>
      </c>
      <c r="K14974" s="2">
        <v>1</v>
      </c>
      <c r="L14974" s="3">
        <v>2499000</v>
      </c>
      <c r="M14974" s="2" t="s">
        <v>0</v>
      </c>
      <c r="N14974" s="4" t="s">
        <v>21</v>
      </c>
    </row>
    <row r="14975" spans="1:14" x14ac:dyDescent="0.25">
      <c r="A14975" s="1" t="s">
        <v>367</v>
      </c>
      <c r="B14975" s="2" t="s">
        <v>378</v>
      </c>
      <c r="C14975" s="2" t="s">
        <v>2425</v>
      </c>
      <c r="D14975" s="2" t="s">
        <v>17954</v>
      </c>
      <c r="E14975" s="2" t="s">
        <v>12782</v>
      </c>
      <c r="F14975" s="2">
        <v>41122400</v>
      </c>
      <c r="G14975" s="2" t="s">
        <v>496</v>
      </c>
      <c r="H14975" s="2">
        <v>1</v>
      </c>
      <c r="I14975" s="2">
        <v>6</v>
      </c>
      <c r="J14975" s="2">
        <v>10</v>
      </c>
      <c r="K14975" s="2">
        <v>1</v>
      </c>
      <c r="L14975" s="3">
        <v>2499000</v>
      </c>
      <c r="M14975" s="2" t="s">
        <v>0</v>
      </c>
      <c r="N14975" s="4" t="s">
        <v>21</v>
      </c>
    </row>
    <row r="14976" spans="1:14" x14ac:dyDescent="0.25">
      <c r="A14976" s="1" t="s">
        <v>367</v>
      </c>
      <c r="B14976" s="2" t="s">
        <v>378</v>
      </c>
      <c r="C14976" s="2" t="s">
        <v>2425</v>
      </c>
      <c r="D14976" s="2" t="s">
        <v>17954</v>
      </c>
      <c r="E14976" s="2" t="s">
        <v>12783</v>
      </c>
      <c r="F14976" s="2">
        <v>41122400</v>
      </c>
      <c r="G14976" s="2" t="s">
        <v>496</v>
      </c>
      <c r="H14976" s="2">
        <v>1</v>
      </c>
      <c r="I14976" s="2">
        <v>6</v>
      </c>
      <c r="J14976" s="2">
        <v>10</v>
      </c>
      <c r="K14976" s="2">
        <v>1</v>
      </c>
      <c r="L14976" s="3">
        <v>1904000</v>
      </c>
      <c r="M14976" s="2" t="s">
        <v>0</v>
      </c>
      <c r="N14976" s="4" t="s">
        <v>21</v>
      </c>
    </row>
    <row r="14977" spans="1:14" x14ac:dyDescent="0.25">
      <c r="A14977" s="1" t="s">
        <v>367</v>
      </c>
      <c r="B14977" s="2" t="s">
        <v>378</v>
      </c>
      <c r="C14977" s="2" t="s">
        <v>2425</v>
      </c>
      <c r="D14977" s="2" t="s">
        <v>17954</v>
      </c>
      <c r="E14977" s="2" t="s">
        <v>12784</v>
      </c>
      <c r="F14977" s="2">
        <v>41122400</v>
      </c>
      <c r="G14977" s="2" t="s">
        <v>496</v>
      </c>
      <c r="H14977" s="2">
        <v>1</v>
      </c>
      <c r="I14977" s="2">
        <v>6</v>
      </c>
      <c r="J14977" s="2">
        <v>10</v>
      </c>
      <c r="K14977" s="2">
        <v>1</v>
      </c>
      <c r="L14977" s="3">
        <v>1785000</v>
      </c>
      <c r="M14977" s="2" t="s">
        <v>0</v>
      </c>
      <c r="N14977" s="4" t="s">
        <v>21</v>
      </c>
    </row>
    <row r="14978" spans="1:14" x14ac:dyDescent="0.25">
      <c r="A14978" s="1" t="s">
        <v>367</v>
      </c>
      <c r="B14978" s="2" t="s">
        <v>378</v>
      </c>
      <c r="C14978" s="2" t="s">
        <v>2425</v>
      </c>
      <c r="D14978" s="2" t="s">
        <v>17954</v>
      </c>
      <c r="E14978" s="2" t="s">
        <v>12785</v>
      </c>
      <c r="F14978" s="2">
        <v>41122400</v>
      </c>
      <c r="G14978" s="2" t="s">
        <v>496</v>
      </c>
      <c r="H14978" s="2">
        <v>1</v>
      </c>
      <c r="I14978" s="2">
        <v>6</v>
      </c>
      <c r="J14978" s="2">
        <v>10</v>
      </c>
      <c r="K14978" s="2">
        <v>1</v>
      </c>
      <c r="L14978" s="3">
        <v>1785000</v>
      </c>
      <c r="M14978" s="2" t="s">
        <v>0</v>
      </c>
      <c r="N14978" s="4" t="s">
        <v>21</v>
      </c>
    </row>
    <row r="14979" spans="1:14" x14ac:dyDescent="0.25">
      <c r="A14979" s="1" t="s">
        <v>367</v>
      </c>
      <c r="B14979" s="2" t="s">
        <v>378</v>
      </c>
      <c r="C14979" s="2" t="s">
        <v>2425</v>
      </c>
      <c r="D14979" s="2" t="s">
        <v>17954</v>
      </c>
      <c r="E14979" s="2" t="s">
        <v>12786</v>
      </c>
      <c r="F14979" s="2">
        <v>41122400</v>
      </c>
      <c r="G14979" s="2" t="s">
        <v>496</v>
      </c>
      <c r="H14979" s="2">
        <v>1</v>
      </c>
      <c r="I14979" s="2">
        <v>6</v>
      </c>
      <c r="J14979" s="2">
        <v>10</v>
      </c>
      <c r="K14979" s="2">
        <v>1</v>
      </c>
      <c r="L14979" s="3">
        <v>2499000</v>
      </c>
      <c r="M14979" s="2" t="s">
        <v>0</v>
      </c>
      <c r="N14979" s="4" t="s">
        <v>21</v>
      </c>
    </row>
    <row r="14980" spans="1:14" x14ac:dyDescent="0.25">
      <c r="A14980" s="1" t="s">
        <v>367</v>
      </c>
      <c r="B14980" s="2" t="s">
        <v>378</v>
      </c>
      <c r="C14980" s="2" t="s">
        <v>2425</v>
      </c>
      <c r="D14980" s="2" t="s">
        <v>17954</v>
      </c>
      <c r="E14980" s="2" t="s">
        <v>12787</v>
      </c>
      <c r="F14980" s="2">
        <v>46182103</v>
      </c>
      <c r="G14980" s="2" t="s">
        <v>496</v>
      </c>
      <c r="H14980" s="2">
        <v>4</v>
      </c>
      <c r="I14980" s="2">
        <v>6</v>
      </c>
      <c r="J14980" s="2">
        <v>10</v>
      </c>
      <c r="K14980" s="2">
        <v>1</v>
      </c>
      <c r="L14980" s="3">
        <v>2737000</v>
      </c>
      <c r="M14980" s="2" t="s">
        <v>0</v>
      </c>
      <c r="N14980" s="4" t="s">
        <v>21</v>
      </c>
    </row>
    <row r="14981" spans="1:14" x14ac:dyDescent="0.25">
      <c r="A14981" s="1" t="s">
        <v>367</v>
      </c>
      <c r="B14981" s="2" t="s">
        <v>49</v>
      </c>
      <c r="C14981" s="2" t="s">
        <v>49</v>
      </c>
      <c r="D14981" s="2" t="s">
        <v>50</v>
      </c>
      <c r="E14981" s="2" t="s">
        <v>12788</v>
      </c>
      <c r="F14981" s="2">
        <v>50201714</v>
      </c>
      <c r="G14981" s="2" t="s">
        <v>2858</v>
      </c>
      <c r="H14981" s="2">
        <v>2</v>
      </c>
      <c r="I14981" s="2">
        <v>11</v>
      </c>
      <c r="J14981" s="2">
        <v>10</v>
      </c>
      <c r="K14981" s="2">
        <v>1</v>
      </c>
      <c r="L14981" s="3">
        <v>141231.41</v>
      </c>
      <c r="M14981" s="2" t="s">
        <v>0</v>
      </c>
      <c r="N14981" s="4" t="s">
        <v>21</v>
      </c>
    </row>
    <row r="14982" spans="1:14" x14ac:dyDescent="0.25">
      <c r="A14982" s="1" t="s">
        <v>367</v>
      </c>
      <c r="B14982" s="2" t="s">
        <v>52</v>
      </c>
      <c r="C14982" s="2" t="s">
        <v>53</v>
      </c>
      <c r="D14982" s="2" t="s">
        <v>54</v>
      </c>
      <c r="E14982" s="2" t="s">
        <v>12789</v>
      </c>
      <c r="F14982" s="2">
        <v>50161509</v>
      </c>
      <c r="G14982" s="2" t="s">
        <v>2858</v>
      </c>
      <c r="H14982" s="2">
        <v>2</v>
      </c>
      <c r="I14982" s="2">
        <v>11</v>
      </c>
      <c r="J14982" s="2">
        <v>10</v>
      </c>
      <c r="K14982" s="2">
        <v>19</v>
      </c>
      <c r="L14982" s="3">
        <v>62547.62</v>
      </c>
      <c r="M14982" s="2" t="s">
        <v>0</v>
      </c>
      <c r="N14982" s="4" t="s">
        <v>21</v>
      </c>
    </row>
    <row r="14983" spans="1:14" x14ac:dyDescent="0.25">
      <c r="A14983" s="1" t="s">
        <v>367</v>
      </c>
      <c r="B14983" s="2" t="s">
        <v>52</v>
      </c>
      <c r="C14983" s="2" t="s">
        <v>443</v>
      </c>
      <c r="D14983" s="2" t="s">
        <v>17866</v>
      </c>
      <c r="E14983" s="2" t="s">
        <v>12790</v>
      </c>
      <c r="F14983" s="2">
        <v>50201706</v>
      </c>
      <c r="G14983" s="2" t="s">
        <v>2858</v>
      </c>
      <c r="H14983" s="2">
        <v>2</v>
      </c>
      <c r="I14983" s="2">
        <v>11</v>
      </c>
      <c r="J14983" s="2">
        <v>10</v>
      </c>
      <c r="K14983" s="2">
        <v>29</v>
      </c>
      <c r="L14983" s="3">
        <v>157250.18</v>
      </c>
      <c r="M14983" s="2" t="s">
        <v>17387</v>
      </c>
      <c r="N14983" s="4" t="s">
        <v>21</v>
      </c>
    </row>
    <row r="14984" spans="1:14" x14ac:dyDescent="0.25">
      <c r="A14984" s="1" t="s">
        <v>367</v>
      </c>
      <c r="B14984" s="2" t="s">
        <v>52</v>
      </c>
      <c r="C14984" s="2" t="s">
        <v>445</v>
      </c>
      <c r="D14984" s="2" t="s">
        <v>17867</v>
      </c>
      <c r="E14984" s="2" t="s">
        <v>12791</v>
      </c>
      <c r="F14984" s="2">
        <v>50161510</v>
      </c>
      <c r="G14984" s="2" t="s">
        <v>2858</v>
      </c>
      <c r="H14984" s="2">
        <v>2</v>
      </c>
      <c r="I14984" s="2">
        <v>11</v>
      </c>
      <c r="J14984" s="2">
        <v>10</v>
      </c>
      <c r="K14984" s="2">
        <v>25</v>
      </c>
      <c r="L14984" s="3">
        <v>129324.49999999999</v>
      </c>
      <c r="M14984" s="2" t="s">
        <v>0</v>
      </c>
      <c r="N14984" s="4" t="s">
        <v>21</v>
      </c>
    </row>
    <row r="14985" spans="1:14" x14ac:dyDescent="0.25">
      <c r="A14985" s="1" t="s">
        <v>367</v>
      </c>
      <c r="B14985" s="2" t="s">
        <v>52</v>
      </c>
      <c r="C14985" s="2" t="s">
        <v>445</v>
      </c>
      <c r="D14985" s="2" t="s">
        <v>17867</v>
      </c>
      <c r="E14985" s="2" t="s">
        <v>12792</v>
      </c>
      <c r="F14985" s="2">
        <v>50161510</v>
      </c>
      <c r="G14985" s="2" t="s">
        <v>2858</v>
      </c>
      <c r="H14985" s="2">
        <v>2</v>
      </c>
      <c r="I14985" s="2">
        <v>11</v>
      </c>
      <c r="J14985" s="2">
        <v>10</v>
      </c>
      <c r="K14985" s="2">
        <v>37</v>
      </c>
      <c r="L14985" s="3">
        <v>71577.240000000005</v>
      </c>
      <c r="M14985" s="2" t="s">
        <v>0</v>
      </c>
      <c r="N14985" s="4" t="s">
        <v>21</v>
      </c>
    </row>
    <row r="14986" spans="1:14" x14ac:dyDescent="0.25">
      <c r="A14986" s="1" t="s">
        <v>367</v>
      </c>
      <c r="B14986" s="2" t="s">
        <v>56</v>
      </c>
      <c r="C14986" s="2" t="s">
        <v>56</v>
      </c>
      <c r="D14986" s="2" t="s">
        <v>57</v>
      </c>
      <c r="E14986" s="2" t="s">
        <v>12793</v>
      </c>
      <c r="F14986" s="2">
        <v>11162116</v>
      </c>
      <c r="G14986" s="2" t="s">
        <v>2858</v>
      </c>
      <c r="H14986" s="2">
        <v>2</v>
      </c>
      <c r="I14986" s="2">
        <v>11</v>
      </c>
      <c r="J14986" s="2">
        <v>10</v>
      </c>
      <c r="K14986" s="2">
        <v>4</v>
      </c>
      <c r="L14986" s="3">
        <v>5769</v>
      </c>
      <c r="M14986" s="2" t="s">
        <v>0</v>
      </c>
      <c r="N14986" s="4" t="s">
        <v>21</v>
      </c>
    </row>
    <row r="14987" spans="1:14" x14ac:dyDescent="0.25">
      <c r="A14987" s="1" t="s">
        <v>367</v>
      </c>
      <c r="B14987" s="2" t="s">
        <v>60</v>
      </c>
      <c r="C14987" s="2" t="s">
        <v>60</v>
      </c>
      <c r="D14987" s="2" t="s">
        <v>61</v>
      </c>
      <c r="E14987" s="2" t="s">
        <v>12794</v>
      </c>
      <c r="F14987" s="2">
        <v>47131501</v>
      </c>
      <c r="G14987" s="2" t="s">
        <v>2858</v>
      </c>
      <c r="H14987" s="2">
        <v>2</v>
      </c>
      <c r="I14987" s="2">
        <v>11</v>
      </c>
      <c r="J14987" s="2">
        <v>10</v>
      </c>
      <c r="K14987" s="2">
        <v>34</v>
      </c>
      <c r="L14987" s="3">
        <v>90767.76</v>
      </c>
      <c r="M14987" s="2" t="s">
        <v>0</v>
      </c>
      <c r="N14987" s="4" t="s">
        <v>21</v>
      </c>
    </row>
    <row r="14988" spans="1:14" x14ac:dyDescent="0.25">
      <c r="A14988" s="1" t="s">
        <v>367</v>
      </c>
      <c r="B14988" s="2" t="s">
        <v>60</v>
      </c>
      <c r="C14988" s="2" t="s">
        <v>60</v>
      </c>
      <c r="D14988" s="2" t="s">
        <v>61</v>
      </c>
      <c r="E14988" s="2" t="s">
        <v>12795</v>
      </c>
      <c r="F14988" s="2">
        <v>47131501</v>
      </c>
      <c r="G14988" s="2" t="s">
        <v>2858</v>
      </c>
      <c r="H14988" s="2">
        <v>2</v>
      </c>
      <c r="I14988" s="2">
        <v>11</v>
      </c>
      <c r="J14988" s="2">
        <v>10</v>
      </c>
      <c r="K14988" s="2">
        <v>36</v>
      </c>
      <c r="L14988" s="3">
        <v>117859.31999999999</v>
      </c>
      <c r="M14988" s="2" t="s">
        <v>0</v>
      </c>
      <c r="N14988" s="4" t="s">
        <v>21</v>
      </c>
    </row>
    <row r="14989" spans="1:14" x14ac:dyDescent="0.25">
      <c r="A14989" s="1" t="s">
        <v>367</v>
      </c>
      <c r="B14989" s="2" t="s">
        <v>60</v>
      </c>
      <c r="C14989" s="2" t="s">
        <v>60</v>
      </c>
      <c r="D14989" s="2" t="s">
        <v>61</v>
      </c>
      <c r="E14989" s="2" t="s">
        <v>12796</v>
      </c>
      <c r="F14989" s="2">
        <v>47131602</v>
      </c>
      <c r="G14989" s="2" t="s">
        <v>2858</v>
      </c>
      <c r="H14989" s="2">
        <v>2</v>
      </c>
      <c r="I14989" s="2">
        <v>11</v>
      </c>
      <c r="J14989" s="2">
        <v>10</v>
      </c>
      <c r="K14989" s="2">
        <v>3</v>
      </c>
      <c r="L14989" s="3">
        <v>55990.770000000004</v>
      </c>
      <c r="M14989" s="2" t="s">
        <v>0</v>
      </c>
      <c r="N14989" s="4" t="s">
        <v>21</v>
      </c>
    </row>
    <row r="14990" spans="1:14" x14ac:dyDescent="0.25">
      <c r="A14990" s="1" t="s">
        <v>367</v>
      </c>
      <c r="B14990" s="2" t="s">
        <v>63</v>
      </c>
      <c r="C14990" s="2" t="s">
        <v>64</v>
      </c>
      <c r="D14990" s="2" t="s">
        <v>65</v>
      </c>
      <c r="E14990" s="2" t="s">
        <v>12797</v>
      </c>
      <c r="F14990" s="2">
        <v>14111704</v>
      </c>
      <c r="G14990" s="2" t="s">
        <v>2858</v>
      </c>
      <c r="H14990" s="2">
        <v>2</v>
      </c>
      <c r="I14990" s="2">
        <v>11</v>
      </c>
      <c r="J14990" s="2">
        <v>10</v>
      </c>
      <c r="K14990" s="2">
        <v>175</v>
      </c>
      <c r="L14990" s="3">
        <v>955405.5</v>
      </c>
      <c r="M14990" s="2" t="s">
        <v>0</v>
      </c>
      <c r="N14990" s="4" t="s">
        <v>21</v>
      </c>
    </row>
    <row r="14991" spans="1:14" x14ac:dyDescent="0.25">
      <c r="A14991" s="1" t="s">
        <v>367</v>
      </c>
      <c r="B14991" s="2" t="s">
        <v>63</v>
      </c>
      <c r="C14991" s="2" t="s">
        <v>64</v>
      </c>
      <c r="D14991" s="2" t="s">
        <v>65</v>
      </c>
      <c r="E14991" s="2" t="s">
        <v>12798</v>
      </c>
      <c r="F14991" s="2">
        <v>52121602</v>
      </c>
      <c r="G14991" s="2" t="s">
        <v>2858</v>
      </c>
      <c r="H14991" s="2">
        <v>2</v>
      </c>
      <c r="I14991" s="2">
        <v>11</v>
      </c>
      <c r="J14991" s="2">
        <v>10</v>
      </c>
      <c r="K14991" s="2">
        <v>150</v>
      </c>
      <c r="L14991" s="3">
        <v>154720.5</v>
      </c>
      <c r="M14991" s="2" t="s">
        <v>0</v>
      </c>
      <c r="N14991" s="4" t="s">
        <v>21</v>
      </c>
    </row>
    <row r="14992" spans="1:14" x14ac:dyDescent="0.25">
      <c r="A14992" s="1" t="s">
        <v>367</v>
      </c>
      <c r="B14992" s="2" t="s">
        <v>63</v>
      </c>
      <c r="C14992" s="2" t="s">
        <v>64</v>
      </c>
      <c r="D14992" s="2" t="s">
        <v>65</v>
      </c>
      <c r="E14992" s="2" t="s">
        <v>12799</v>
      </c>
      <c r="F14992" s="2">
        <v>14111703</v>
      </c>
      <c r="G14992" s="2" t="s">
        <v>2858</v>
      </c>
      <c r="H14992" s="2">
        <v>2</v>
      </c>
      <c r="I14992" s="2">
        <v>11</v>
      </c>
      <c r="J14992" s="2">
        <v>10</v>
      </c>
      <c r="K14992" s="2">
        <v>73</v>
      </c>
      <c r="L14992" s="3">
        <v>226191.96</v>
      </c>
      <c r="M14992" s="2" t="s">
        <v>0</v>
      </c>
      <c r="N14992" s="4" t="s">
        <v>21</v>
      </c>
    </row>
    <row r="14993" spans="1:14" x14ac:dyDescent="0.25">
      <c r="A14993" s="1" t="s">
        <v>367</v>
      </c>
      <c r="B14993" s="2" t="s">
        <v>63</v>
      </c>
      <c r="C14993" s="2" t="s">
        <v>64</v>
      </c>
      <c r="D14993" s="2" t="s">
        <v>65</v>
      </c>
      <c r="E14993" s="2" t="s">
        <v>12800</v>
      </c>
      <c r="F14993" s="2">
        <v>14111703</v>
      </c>
      <c r="G14993" s="2" t="s">
        <v>2858</v>
      </c>
      <c r="H14993" s="2">
        <v>2</v>
      </c>
      <c r="I14993" s="2">
        <v>11</v>
      </c>
      <c r="J14993" s="2">
        <v>10</v>
      </c>
      <c r="K14993" s="2">
        <v>25</v>
      </c>
      <c r="L14993" s="3">
        <v>252887</v>
      </c>
      <c r="M14993" s="2" t="s">
        <v>0</v>
      </c>
      <c r="N14993" s="4" t="s">
        <v>21</v>
      </c>
    </row>
    <row r="14994" spans="1:14" x14ac:dyDescent="0.25">
      <c r="A14994" s="1" t="s">
        <v>367</v>
      </c>
      <c r="B14994" s="2" t="s">
        <v>72</v>
      </c>
      <c r="C14994" s="2" t="s">
        <v>73</v>
      </c>
      <c r="D14994" s="2" t="s">
        <v>74</v>
      </c>
      <c r="E14994" s="2" t="s">
        <v>407</v>
      </c>
      <c r="F14994" s="2">
        <v>47131805</v>
      </c>
      <c r="G14994" s="2" t="s">
        <v>2858</v>
      </c>
      <c r="H14994" s="2">
        <v>2</v>
      </c>
      <c r="I14994" s="2">
        <v>11</v>
      </c>
      <c r="J14994" s="2">
        <v>10</v>
      </c>
      <c r="K14994" s="2">
        <v>30</v>
      </c>
      <c r="L14994" s="3">
        <v>281163.89999999997</v>
      </c>
      <c r="M14994" s="2" t="s">
        <v>17383</v>
      </c>
      <c r="N14994" s="4" t="s">
        <v>21</v>
      </c>
    </row>
    <row r="14995" spans="1:14" x14ac:dyDescent="0.25">
      <c r="A14995" s="1" t="s">
        <v>367</v>
      </c>
      <c r="B14995" s="2" t="s">
        <v>408</v>
      </c>
      <c r="C14995" s="2" t="s">
        <v>1186</v>
      </c>
      <c r="D14995" s="2" t="s">
        <v>17937</v>
      </c>
      <c r="E14995" s="2" t="s">
        <v>4097</v>
      </c>
      <c r="F14995" s="2">
        <v>51102710</v>
      </c>
      <c r="G14995" s="2" t="s">
        <v>2858</v>
      </c>
      <c r="H14995" s="2">
        <v>2</v>
      </c>
      <c r="I14995" s="2">
        <v>11</v>
      </c>
      <c r="J14995" s="2">
        <v>10</v>
      </c>
      <c r="K14995" s="2">
        <v>28</v>
      </c>
      <c r="L14995" s="3">
        <v>267605.8</v>
      </c>
      <c r="M14995" s="2" t="s">
        <v>17383</v>
      </c>
      <c r="N14995" s="4" t="s">
        <v>21</v>
      </c>
    </row>
    <row r="14996" spans="1:14" x14ac:dyDescent="0.25">
      <c r="A14996" s="1" t="s">
        <v>367</v>
      </c>
      <c r="B14996" s="2" t="s">
        <v>408</v>
      </c>
      <c r="C14996" s="2" t="s">
        <v>411</v>
      </c>
      <c r="D14996" s="2" t="s">
        <v>17859</v>
      </c>
      <c r="E14996" s="2" t="s">
        <v>12801</v>
      </c>
      <c r="F14996" s="2">
        <v>10191509</v>
      </c>
      <c r="G14996" s="2" t="s">
        <v>2858</v>
      </c>
      <c r="H14996" s="2">
        <v>2</v>
      </c>
      <c r="I14996" s="2">
        <v>11</v>
      </c>
      <c r="J14996" s="2">
        <v>10</v>
      </c>
      <c r="K14996" s="2">
        <v>18</v>
      </c>
      <c r="L14996" s="3">
        <v>136440.54</v>
      </c>
      <c r="M14996" s="2" t="s">
        <v>0</v>
      </c>
      <c r="N14996" s="4" t="s">
        <v>21</v>
      </c>
    </row>
    <row r="14997" spans="1:14" x14ac:dyDescent="0.25">
      <c r="A14997" s="1" t="s">
        <v>367</v>
      </c>
      <c r="B14997" s="2" t="s">
        <v>76</v>
      </c>
      <c r="C14997" s="2" t="s">
        <v>1365</v>
      </c>
      <c r="D14997" s="2" t="s">
        <v>17940</v>
      </c>
      <c r="E14997" s="2" t="s">
        <v>12802</v>
      </c>
      <c r="F14997" s="2">
        <v>46181707</v>
      </c>
      <c r="G14997" s="2" t="s">
        <v>2858</v>
      </c>
      <c r="H14997" s="2">
        <v>2</v>
      </c>
      <c r="I14997" s="2">
        <v>11</v>
      </c>
      <c r="J14997" s="2">
        <v>10</v>
      </c>
      <c r="K14997" s="2">
        <v>50</v>
      </c>
      <c r="L14997" s="3">
        <v>227944</v>
      </c>
      <c r="M14997" s="2" t="s">
        <v>0</v>
      </c>
      <c r="N14997" s="4" t="s">
        <v>21</v>
      </c>
    </row>
    <row r="14998" spans="1:14" x14ac:dyDescent="0.25">
      <c r="A14998" s="1" t="s">
        <v>367</v>
      </c>
      <c r="B14998" s="2" t="s">
        <v>76</v>
      </c>
      <c r="C14998" s="2" t="s">
        <v>80</v>
      </c>
      <c r="D14998" s="2" t="s">
        <v>81</v>
      </c>
      <c r="E14998" s="2" t="s">
        <v>12803</v>
      </c>
      <c r="F14998" s="2">
        <v>47131816</v>
      </c>
      <c r="G14998" s="2" t="s">
        <v>2858</v>
      </c>
      <c r="H14998" s="2">
        <v>2</v>
      </c>
      <c r="I14998" s="2">
        <v>11</v>
      </c>
      <c r="J14998" s="2">
        <v>10</v>
      </c>
      <c r="K14998" s="2">
        <v>25</v>
      </c>
      <c r="L14998" s="3">
        <v>139244.25</v>
      </c>
      <c r="M14998" s="2" t="s">
        <v>0</v>
      </c>
      <c r="N14998" s="4" t="s">
        <v>21</v>
      </c>
    </row>
    <row r="14999" spans="1:14" x14ac:dyDescent="0.25">
      <c r="A14999" s="1" t="s">
        <v>367</v>
      </c>
      <c r="B14999" s="2" t="s">
        <v>76</v>
      </c>
      <c r="C14999" s="2" t="s">
        <v>80</v>
      </c>
      <c r="D14999" s="2" t="s">
        <v>81</v>
      </c>
      <c r="E14999" s="2" t="s">
        <v>12804</v>
      </c>
      <c r="F14999" s="2">
        <v>47131801</v>
      </c>
      <c r="G14999" s="2" t="s">
        <v>2858</v>
      </c>
      <c r="H14999" s="2">
        <v>2</v>
      </c>
      <c r="I14999" s="2">
        <v>11</v>
      </c>
      <c r="J14999" s="2">
        <v>10</v>
      </c>
      <c r="K14999" s="2">
        <v>142</v>
      </c>
      <c r="L14999" s="3">
        <v>583654.07999999996</v>
      </c>
      <c r="M14999" s="2" t="s">
        <v>17383</v>
      </c>
      <c r="N14999" s="4" t="s">
        <v>21</v>
      </c>
    </row>
    <row r="15000" spans="1:14" x14ac:dyDescent="0.25">
      <c r="A15000" s="1" t="s">
        <v>367</v>
      </c>
      <c r="B15000" s="2" t="s">
        <v>76</v>
      </c>
      <c r="C15000" s="2" t="s">
        <v>80</v>
      </c>
      <c r="D15000" s="2" t="s">
        <v>81</v>
      </c>
      <c r="E15000" s="2" t="s">
        <v>12805</v>
      </c>
      <c r="F15000" s="2">
        <v>47131807</v>
      </c>
      <c r="G15000" s="2" t="s">
        <v>2858</v>
      </c>
      <c r="H15000" s="2">
        <v>2</v>
      </c>
      <c r="I15000" s="2">
        <v>11</v>
      </c>
      <c r="J15000" s="2">
        <v>10</v>
      </c>
      <c r="K15000" s="2">
        <v>200</v>
      </c>
      <c r="L15000" s="3">
        <v>802784</v>
      </c>
      <c r="M15000" s="2" t="s">
        <v>17383</v>
      </c>
      <c r="N15000" s="4" t="s">
        <v>21</v>
      </c>
    </row>
    <row r="15001" spans="1:14" x14ac:dyDescent="0.25">
      <c r="A15001" s="1" t="s">
        <v>367</v>
      </c>
      <c r="B15001" s="2" t="s">
        <v>76</v>
      </c>
      <c r="C15001" s="2" t="s">
        <v>80</v>
      </c>
      <c r="D15001" s="2" t="s">
        <v>81</v>
      </c>
      <c r="E15001" s="2" t="s">
        <v>12806</v>
      </c>
      <c r="F15001" s="2">
        <v>47131802</v>
      </c>
      <c r="G15001" s="2" t="s">
        <v>2858</v>
      </c>
      <c r="H15001" s="2">
        <v>2</v>
      </c>
      <c r="I15001" s="2">
        <v>11</v>
      </c>
      <c r="J15001" s="2">
        <v>10</v>
      </c>
      <c r="K15001" s="2">
        <v>19</v>
      </c>
      <c r="L15001" s="3">
        <v>237677.65</v>
      </c>
      <c r="M15001" s="2" t="s">
        <v>17383</v>
      </c>
      <c r="N15001" s="4" t="s">
        <v>21</v>
      </c>
    </row>
    <row r="15002" spans="1:14" x14ac:dyDescent="0.25">
      <c r="A15002" s="1" t="s">
        <v>367</v>
      </c>
      <c r="B15002" s="2" t="s">
        <v>76</v>
      </c>
      <c r="C15002" s="2" t="s">
        <v>80</v>
      </c>
      <c r="D15002" s="2" t="s">
        <v>81</v>
      </c>
      <c r="E15002" s="2" t="s">
        <v>12807</v>
      </c>
      <c r="F15002" s="2">
        <v>42281704</v>
      </c>
      <c r="G15002" s="2" t="s">
        <v>2858</v>
      </c>
      <c r="H15002" s="2">
        <v>2</v>
      </c>
      <c r="I15002" s="2">
        <v>11</v>
      </c>
      <c r="J15002" s="2">
        <v>10</v>
      </c>
      <c r="K15002" s="2">
        <v>170</v>
      </c>
      <c r="L15002" s="3">
        <v>491762.39999999997</v>
      </c>
      <c r="M15002" s="2" t="s">
        <v>17387</v>
      </c>
      <c r="N15002" s="4" t="s">
        <v>21</v>
      </c>
    </row>
    <row r="15003" spans="1:14" x14ac:dyDescent="0.25">
      <c r="A15003" s="1" t="s">
        <v>367</v>
      </c>
      <c r="B15003" s="2" t="s">
        <v>76</v>
      </c>
      <c r="C15003" s="2" t="s">
        <v>80</v>
      </c>
      <c r="D15003" s="2" t="s">
        <v>81</v>
      </c>
      <c r="E15003" s="2" t="s">
        <v>12808</v>
      </c>
      <c r="F15003" s="2">
        <v>42281704</v>
      </c>
      <c r="G15003" s="2" t="s">
        <v>2858</v>
      </c>
      <c r="H15003" s="2">
        <v>2</v>
      </c>
      <c r="I15003" s="2">
        <v>11</v>
      </c>
      <c r="J15003" s="2">
        <v>10</v>
      </c>
      <c r="K15003" s="2">
        <v>170</v>
      </c>
      <c r="L15003" s="3">
        <v>684885.79999999993</v>
      </c>
      <c r="M15003" s="2" t="s">
        <v>17383</v>
      </c>
      <c r="N15003" s="4" t="s">
        <v>21</v>
      </c>
    </row>
    <row r="15004" spans="1:14" x14ac:dyDescent="0.25">
      <c r="A15004" s="1" t="s">
        <v>367</v>
      </c>
      <c r="B15004" s="2" t="s">
        <v>76</v>
      </c>
      <c r="C15004" s="2" t="s">
        <v>80</v>
      </c>
      <c r="D15004" s="2" t="s">
        <v>81</v>
      </c>
      <c r="E15004" s="2" t="s">
        <v>4111</v>
      </c>
      <c r="F15004" s="2">
        <v>51102710</v>
      </c>
      <c r="G15004" s="2" t="s">
        <v>2858</v>
      </c>
      <c r="H15004" s="2">
        <v>2</v>
      </c>
      <c r="I15004" s="2">
        <v>11</v>
      </c>
      <c r="J15004" s="2">
        <v>10</v>
      </c>
      <c r="K15004" s="2">
        <v>44</v>
      </c>
      <c r="L15004" s="3">
        <v>537878.87999999989</v>
      </c>
      <c r="M15004" s="2" t="s">
        <v>17383</v>
      </c>
      <c r="N15004" s="4" t="s">
        <v>21</v>
      </c>
    </row>
    <row r="15005" spans="1:14" x14ac:dyDescent="0.25">
      <c r="A15005" s="1" t="s">
        <v>367</v>
      </c>
      <c r="B15005" s="2" t="s">
        <v>76</v>
      </c>
      <c r="C15005" s="2" t="s">
        <v>80</v>
      </c>
      <c r="D15005" s="2" t="s">
        <v>81</v>
      </c>
      <c r="E15005" s="2" t="s">
        <v>4113</v>
      </c>
      <c r="F15005" s="2">
        <v>53131608</v>
      </c>
      <c r="G15005" s="2" t="s">
        <v>2858</v>
      </c>
      <c r="H15005" s="2">
        <v>2</v>
      </c>
      <c r="I15005" s="2">
        <v>11</v>
      </c>
      <c r="J15005" s="2">
        <v>10</v>
      </c>
      <c r="K15005" s="2">
        <v>64</v>
      </c>
      <c r="L15005" s="3">
        <v>358204.15999999997</v>
      </c>
      <c r="M15005" s="2" t="s">
        <v>17383</v>
      </c>
      <c r="N15005" s="4" t="s">
        <v>21</v>
      </c>
    </row>
    <row r="15006" spans="1:14" x14ac:dyDescent="0.25">
      <c r="A15006" s="1" t="s">
        <v>367</v>
      </c>
      <c r="B15006" s="2" t="s">
        <v>76</v>
      </c>
      <c r="C15006" s="2" t="s">
        <v>80</v>
      </c>
      <c r="D15006" s="2" t="s">
        <v>81</v>
      </c>
      <c r="E15006" s="2" t="s">
        <v>12809</v>
      </c>
      <c r="F15006" s="2">
        <v>47131821</v>
      </c>
      <c r="G15006" s="2" t="s">
        <v>2858</v>
      </c>
      <c r="H15006" s="2">
        <v>2</v>
      </c>
      <c r="I15006" s="2">
        <v>11</v>
      </c>
      <c r="J15006" s="2">
        <v>10</v>
      </c>
      <c r="K15006" s="2">
        <v>58</v>
      </c>
      <c r="L15006" s="3">
        <v>283656.53999999998</v>
      </c>
      <c r="M15006" s="2" t="s">
        <v>17383</v>
      </c>
      <c r="N15006" s="4" t="s">
        <v>21</v>
      </c>
    </row>
    <row r="15007" spans="1:14" x14ac:dyDescent="0.25">
      <c r="A15007" s="1" t="s">
        <v>367</v>
      </c>
      <c r="B15007" s="2" t="s">
        <v>76</v>
      </c>
      <c r="C15007" s="2" t="s">
        <v>80</v>
      </c>
      <c r="D15007" s="2" t="s">
        <v>81</v>
      </c>
      <c r="E15007" s="2" t="s">
        <v>12810</v>
      </c>
      <c r="F15007" s="2">
        <v>47131824</v>
      </c>
      <c r="G15007" s="2" t="s">
        <v>2858</v>
      </c>
      <c r="H15007" s="2">
        <v>2</v>
      </c>
      <c r="I15007" s="2">
        <v>11</v>
      </c>
      <c r="J15007" s="2">
        <v>10</v>
      </c>
      <c r="K15007" s="2">
        <v>48</v>
      </c>
      <c r="L15007" s="3">
        <v>83215.680000000008</v>
      </c>
      <c r="M15007" s="2" t="s">
        <v>0</v>
      </c>
      <c r="N15007" s="4" t="s">
        <v>21</v>
      </c>
    </row>
    <row r="15008" spans="1:14" x14ac:dyDescent="0.25">
      <c r="A15008" s="1" t="s">
        <v>367</v>
      </c>
      <c r="B15008" s="2" t="s">
        <v>76</v>
      </c>
      <c r="C15008" s="2" t="s">
        <v>80</v>
      </c>
      <c r="D15008" s="2" t="s">
        <v>81</v>
      </c>
      <c r="E15008" s="2" t="s">
        <v>12811</v>
      </c>
      <c r="F15008" s="2">
        <v>47131830</v>
      </c>
      <c r="G15008" s="2" t="s">
        <v>2858</v>
      </c>
      <c r="H15008" s="2">
        <v>2</v>
      </c>
      <c r="I15008" s="2">
        <v>11</v>
      </c>
      <c r="J15008" s="2">
        <v>10</v>
      </c>
      <c r="K15008" s="2">
        <v>25</v>
      </c>
      <c r="L15008" s="3">
        <v>48116</v>
      </c>
      <c r="M15008" s="2" t="s">
        <v>0</v>
      </c>
      <c r="N15008" s="4" t="s">
        <v>21</v>
      </c>
    </row>
    <row r="15009" spans="1:14" x14ac:dyDescent="0.25">
      <c r="A15009" s="1" t="s">
        <v>367</v>
      </c>
      <c r="B15009" s="2" t="s">
        <v>76</v>
      </c>
      <c r="C15009" s="2" t="s">
        <v>83</v>
      </c>
      <c r="D15009" s="2" t="s">
        <v>84</v>
      </c>
      <c r="E15009" s="2" t="s">
        <v>12812</v>
      </c>
      <c r="F15009" s="2">
        <v>47131827</v>
      </c>
      <c r="G15009" s="2" t="s">
        <v>2858</v>
      </c>
      <c r="H15009" s="2">
        <v>2</v>
      </c>
      <c r="I15009" s="2">
        <v>11</v>
      </c>
      <c r="J15009" s="2">
        <v>10</v>
      </c>
      <c r="K15009" s="2">
        <v>35</v>
      </c>
      <c r="L15009" s="3">
        <v>175407.40000000002</v>
      </c>
      <c r="M15009" s="2" t="s">
        <v>17383</v>
      </c>
      <c r="N15009" s="4" t="s">
        <v>21</v>
      </c>
    </row>
    <row r="15010" spans="1:14" x14ac:dyDescent="0.25">
      <c r="A15010" s="1" t="s">
        <v>367</v>
      </c>
      <c r="B15010" s="2" t="s">
        <v>76</v>
      </c>
      <c r="C15010" s="2" t="s">
        <v>83</v>
      </c>
      <c r="D15010" s="2" t="s">
        <v>84</v>
      </c>
      <c r="E15010" s="2" t="s">
        <v>12813</v>
      </c>
      <c r="F15010" s="2">
        <v>47131802</v>
      </c>
      <c r="G15010" s="2" t="s">
        <v>2858</v>
      </c>
      <c r="H15010" s="2">
        <v>2</v>
      </c>
      <c r="I15010" s="2">
        <v>11</v>
      </c>
      <c r="J15010" s="2">
        <v>10</v>
      </c>
      <c r="K15010" s="2">
        <v>20</v>
      </c>
      <c r="L15010" s="3">
        <v>424046.8</v>
      </c>
      <c r="M15010" s="2" t="s">
        <v>17383</v>
      </c>
      <c r="N15010" s="4" t="s">
        <v>21</v>
      </c>
    </row>
    <row r="15011" spans="1:14" x14ac:dyDescent="0.25">
      <c r="A15011" s="1" t="s">
        <v>367</v>
      </c>
      <c r="B15011" s="2" t="s">
        <v>86</v>
      </c>
      <c r="C15011" s="2" t="s">
        <v>87</v>
      </c>
      <c r="D15011" s="2" t="s">
        <v>88</v>
      </c>
      <c r="E15011" s="2" t="s">
        <v>12814</v>
      </c>
      <c r="F15011" s="2">
        <v>42132203</v>
      </c>
      <c r="G15011" s="2" t="s">
        <v>2858</v>
      </c>
      <c r="H15011" s="2">
        <v>2</v>
      </c>
      <c r="I15011" s="2">
        <v>11</v>
      </c>
      <c r="J15011" s="2">
        <v>10</v>
      </c>
      <c r="K15011" s="2">
        <v>4</v>
      </c>
      <c r="L15011" s="3">
        <v>38766.120000000003</v>
      </c>
      <c r="M15011" s="2" t="s">
        <v>0</v>
      </c>
      <c r="N15011" s="4" t="s">
        <v>21</v>
      </c>
    </row>
    <row r="15012" spans="1:14" x14ac:dyDescent="0.25">
      <c r="A15012" s="1" t="s">
        <v>367</v>
      </c>
      <c r="B15012" s="2" t="s">
        <v>86</v>
      </c>
      <c r="C15012" s="2" t="s">
        <v>87</v>
      </c>
      <c r="D15012" s="2" t="s">
        <v>88</v>
      </c>
      <c r="E15012" s="2" t="s">
        <v>12815</v>
      </c>
      <c r="F15012" s="2">
        <v>46181504</v>
      </c>
      <c r="G15012" s="2" t="s">
        <v>2858</v>
      </c>
      <c r="H15012" s="2">
        <v>2</v>
      </c>
      <c r="I15012" s="2">
        <v>11</v>
      </c>
      <c r="J15012" s="2">
        <v>10</v>
      </c>
      <c r="K15012" s="2">
        <v>150</v>
      </c>
      <c r="L15012" s="3">
        <v>306477</v>
      </c>
      <c r="M15012" s="2" t="s">
        <v>0</v>
      </c>
      <c r="N15012" s="4" t="s">
        <v>21</v>
      </c>
    </row>
    <row r="15013" spans="1:14" x14ac:dyDescent="0.25">
      <c r="A15013" s="1" t="s">
        <v>367</v>
      </c>
      <c r="B15013" s="2" t="s">
        <v>86</v>
      </c>
      <c r="C15013" s="2" t="s">
        <v>87</v>
      </c>
      <c r="D15013" s="2" t="s">
        <v>88</v>
      </c>
      <c r="E15013" s="2" t="s">
        <v>12816</v>
      </c>
      <c r="F15013" s="2">
        <v>46181504</v>
      </c>
      <c r="G15013" s="2" t="s">
        <v>2858</v>
      </c>
      <c r="H15013" s="2">
        <v>2</v>
      </c>
      <c r="I15013" s="2">
        <v>11</v>
      </c>
      <c r="J15013" s="2">
        <v>10</v>
      </c>
      <c r="K15013" s="2">
        <v>24</v>
      </c>
      <c r="L15013" s="3">
        <v>51486.240000000005</v>
      </c>
      <c r="M15013" s="2" t="s">
        <v>0</v>
      </c>
      <c r="N15013" s="4" t="s">
        <v>21</v>
      </c>
    </row>
    <row r="15014" spans="1:14" x14ac:dyDescent="0.25">
      <c r="A15014" s="1" t="s">
        <v>367</v>
      </c>
      <c r="B15014" s="2" t="s">
        <v>86</v>
      </c>
      <c r="C15014" s="2" t="s">
        <v>246</v>
      </c>
      <c r="D15014" s="2" t="s">
        <v>247</v>
      </c>
      <c r="E15014" s="2" t="s">
        <v>12817</v>
      </c>
      <c r="F15014" s="2">
        <v>47121701</v>
      </c>
      <c r="G15014" s="2" t="s">
        <v>2858</v>
      </c>
      <c r="H15014" s="2">
        <v>2</v>
      </c>
      <c r="I15014" s="2">
        <v>11</v>
      </c>
      <c r="J15014" s="2">
        <v>10</v>
      </c>
      <c r="K15014" s="2">
        <v>149</v>
      </c>
      <c r="L15014" s="3">
        <v>57403.74</v>
      </c>
      <c r="M15014" s="2" t="s">
        <v>0</v>
      </c>
      <c r="N15014" s="4" t="s">
        <v>21</v>
      </c>
    </row>
    <row r="15015" spans="1:14" x14ac:dyDescent="0.25">
      <c r="A15015" s="1" t="s">
        <v>367</v>
      </c>
      <c r="B15015" s="2" t="s">
        <v>86</v>
      </c>
      <c r="C15015" s="2" t="s">
        <v>246</v>
      </c>
      <c r="D15015" s="2" t="s">
        <v>247</v>
      </c>
      <c r="E15015" s="2" t="s">
        <v>12818</v>
      </c>
      <c r="F15015" s="2">
        <v>47121701</v>
      </c>
      <c r="G15015" s="2" t="s">
        <v>2858</v>
      </c>
      <c r="H15015" s="2">
        <v>2</v>
      </c>
      <c r="I15015" s="2">
        <v>11</v>
      </c>
      <c r="J15015" s="2">
        <v>10</v>
      </c>
      <c r="K15015" s="2">
        <v>205</v>
      </c>
      <c r="L15015" s="3">
        <v>264946.10000000003</v>
      </c>
      <c r="M15015" s="2" t="s">
        <v>0</v>
      </c>
      <c r="N15015" s="4" t="s">
        <v>21</v>
      </c>
    </row>
    <row r="15016" spans="1:14" x14ac:dyDescent="0.25">
      <c r="A15016" s="1" t="s">
        <v>367</v>
      </c>
      <c r="B15016" s="2" t="s">
        <v>86</v>
      </c>
      <c r="C15016" s="2" t="s">
        <v>246</v>
      </c>
      <c r="D15016" s="2" t="s">
        <v>247</v>
      </c>
      <c r="E15016" s="2" t="s">
        <v>12819</v>
      </c>
      <c r="F15016" s="2">
        <v>47121701</v>
      </c>
      <c r="G15016" s="2" t="s">
        <v>2858</v>
      </c>
      <c r="H15016" s="2">
        <v>2</v>
      </c>
      <c r="I15016" s="2">
        <v>11</v>
      </c>
      <c r="J15016" s="2">
        <v>10</v>
      </c>
      <c r="K15016" s="2">
        <v>70</v>
      </c>
      <c r="L15016" s="3">
        <v>24663.1</v>
      </c>
      <c r="M15016" s="2" t="s">
        <v>0</v>
      </c>
      <c r="N15016" s="4" t="s">
        <v>21</v>
      </c>
    </row>
    <row r="15017" spans="1:14" x14ac:dyDescent="0.25">
      <c r="A15017" s="1" t="s">
        <v>367</v>
      </c>
      <c r="B15017" s="2" t="s">
        <v>86</v>
      </c>
      <c r="C15017" s="2" t="s">
        <v>246</v>
      </c>
      <c r="D15017" s="2" t="s">
        <v>247</v>
      </c>
      <c r="E15017" s="2" t="s">
        <v>12820</v>
      </c>
      <c r="F15017" s="2">
        <v>47121701</v>
      </c>
      <c r="G15017" s="2" t="s">
        <v>2858</v>
      </c>
      <c r="H15017" s="2">
        <v>2</v>
      </c>
      <c r="I15017" s="2">
        <v>11</v>
      </c>
      <c r="J15017" s="2">
        <v>10</v>
      </c>
      <c r="K15017" s="2">
        <v>205</v>
      </c>
      <c r="L15017" s="3">
        <v>230688.55</v>
      </c>
      <c r="M15017" s="2" t="s">
        <v>0</v>
      </c>
      <c r="N15017" s="4" t="s">
        <v>21</v>
      </c>
    </row>
    <row r="15018" spans="1:14" x14ac:dyDescent="0.25">
      <c r="A15018" s="1" t="s">
        <v>367</v>
      </c>
      <c r="B15018" s="2" t="s">
        <v>86</v>
      </c>
      <c r="C15018" s="2" t="s">
        <v>246</v>
      </c>
      <c r="D15018" s="2" t="s">
        <v>247</v>
      </c>
      <c r="E15018" s="2" t="s">
        <v>12821</v>
      </c>
      <c r="F15018" s="2">
        <v>47121701</v>
      </c>
      <c r="G15018" s="2" t="s">
        <v>2858</v>
      </c>
      <c r="H15018" s="2">
        <v>2</v>
      </c>
      <c r="I15018" s="2">
        <v>11</v>
      </c>
      <c r="J15018" s="2">
        <v>10</v>
      </c>
      <c r="K15018" s="2">
        <v>50</v>
      </c>
      <c r="L15018" s="3">
        <v>72688.5</v>
      </c>
      <c r="M15018" s="2" t="s">
        <v>0</v>
      </c>
      <c r="N15018" s="4" t="s">
        <v>21</v>
      </c>
    </row>
    <row r="15019" spans="1:14" x14ac:dyDescent="0.25">
      <c r="A15019" s="1" t="s">
        <v>367</v>
      </c>
      <c r="B15019" s="2" t="s">
        <v>86</v>
      </c>
      <c r="C15019" s="2" t="s">
        <v>246</v>
      </c>
      <c r="D15019" s="2" t="s">
        <v>247</v>
      </c>
      <c r="E15019" s="2" t="s">
        <v>12822</v>
      </c>
      <c r="F15019" s="2">
        <v>47121701</v>
      </c>
      <c r="G15019" s="2" t="s">
        <v>2858</v>
      </c>
      <c r="H15019" s="2">
        <v>2</v>
      </c>
      <c r="I15019" s="2">
        <v>11</v>
      </c>
      <c r="J15019" s="2">
        <v>10</v>
      </c>
      <c r="K15019" s="2">
        <v>185</v>
      </c>
      <c r="L15019" s="3">
        <v>222345.94999999998</v>
      </c>
      <c r="M15019" s="2" t="s">
        <v>0</v>
      </c>
      <c r="N15019" s="4" t="s">
        <v>21</v>
      </c>
    </row>
    <row r="15020" spans="1:14" x14ac:dyDescent="0.25">
      <c r="A15020" s="1" t="s">
        <v>367</v>
      </c>
      <c r="B15020" s="2" t="s">
        <v>86</v>
      </c>
      <c r="C15020" s="2" t="s">
        <v>93</v>
      </c>
      <c r="D15020" s="2" t="s">
        <v>94</v>
      </c>
      <c r="E15020" s="2" t="s">
        <v>12823</v>
      </c>
      <c r="F15020" s="2">
        <v>47121804</v>
      </c>
      <c r="G15020" s="2" t="s">
        <v>2858</v>
      </c>
      <c r="H15020" s="2">
        <v>2</v>
      </c>
      <c r="I15020" s="2">
        <v>11</v>
      </c>
      <c r="J15020" s="2">
        <v>10</v>
      </c>
      <c r="K15020" s="2">
        <v>40</v>
      </c>
      <c r="L15020" s="3">
        <v>87489.599999999991</v>
      </c>
      <c r="M15020" s="2" t="s">
        <v>0</v>
      </c>
      <c r="N15020" s="4" t="s">
        <v>21</v>
      </c>
    </row>
    <row r="15021" spans="1:14" x14ac:dyDescent="0.25">
      <c r="A15021" s="1" t="s">
        <v>367</v>
      </c>
      <c r="B15021" s="2" t="s">
        <v>86</v>
      </c>
      <c r="C15021" s="2" t="s">
        <v>93</v>
      </c>
      <c r="D15021" s="2" t="s">
        <v>94</v>
      </c>
      <c r="E15021" s="2" t="s">
        <v>12824</v>
      </c>
      <c r="F15021" s="2">
        <v>52151504</v>
      </c>
      <c r="G15021" s="2" t="s">
        <v>2858</v>
      </c>
      <c r="H15021" s="2">
        <v>2</v>
      </c>
      <c r="I15021" s="2">
        <v>11</v>
      </c>
      <c r="J15021" s="2">
        <v>10</v>
      </c>
      <c r="K15021" s="2">
        <v>70</v>
      </c>
      <c r="L15021" s="3">
        <v>63674.799999999996</v>
      </c>
      <c r="M15021" s="2" t="s">
        <v>0</v>
      </c>
      <c r="N15021" s="4" t="s">
        <v>21</v>
      </c>
    </row>
    <row r="15022" spans="1:14" x14ac:dyDescent="0.25">
      <c r="A15022" s="1" t="s">
        <v>367</v>
      </c>
      <c r="B15022" s="2" t="s">
        <v>103</v>
      </c>
      <c r="C15022" s="2" t="s">
        <v>104</v>
      </c>
      <c r="D15022" s="2" t="s">
        <v>105</v>
      </c>
      <c r="E15022" s="2" t="s">
        <v>12825</v>
      </c>
      <c r="F15022" s="2">
        <v>47131602</v>
      </c>
      <c r="G15022" s="2" t="s">
        <v>2858</v>
      </c>
      <c r="H15022" s="2">
        <v>2</v>
      </c>
      <c r="I15022" s="2">
        <v>11</v>
      </c>
      <c r="J15022" s="2">
        <v>10</v>
      </c>
      <c r="K15022" s="2">
        <v>3</v>
      </c>
      <c r="L15022" s="3">
        <v>97988.790000000008</v>
      </c>
      <c r="M15022" s="2" t="s">
        <v>0</v>
      </c>
      <c r="N15022" s="4" t="s">
        <v>21</v>
      </c>
    </row>
    <row r="15023" spans="1:14" x14ac:dyDescent="0.25">
      <c r="A15023" s="1" t="s">
        <v>367</v>
      </c>
      <c r="B15023" s="2" t="s">
        <v>103</v>
      </c>
      <c r="C15023" s="2" t="s">
        <v>104</v>
      </c>
      <c r="D15023" s="2" t="s">
        <v>105</v>
      </c>
      <c r="E15023" s="2" t="s">
        <v>12826</v>
      </c>
      <c r="F15023" s="2">
        <v>47131605</v>
      </c>
      <c r="G15023" s="2" t="s">
        <v>2858</v>
      </c>
      <c r="H15023" s="2">
        <v>2</v>
      </c>
      <c r="I15023" s="2">
        <v>11</v>
      </c>
      <c r="J15023" s="2">
        <v>10</v>
      </c>
      <c r="K15023" s="2">
        <v>12</v>
      </c>
      <c r="L15023" s="3">
        <v>35779.56</v>
      </c>
      <c r="M15023" s="2" t="s">
        <v>0</v>
      </c>
      <c r="N15023" s="4" t="s">
        <v>21</v>
      </c>
    </row>
    <row r="15024" spans="1:14" x14ac:dyDescent="0.25">
      <c r="A15024" s="1" t="s">
        <v>367</v>
      </c>
      <c r="B15024" s="2" t="s">
        <v>103</v>
      </c>
      <c r="C15024" s="2" t="s">
        <v>104</v>
      </c>
      <c r="D15024" s="2" t="s">
        <v>105</v>
      </c>
      <c r="E15024" s="2" t="s">
        <v>4151</v>
      </c>
      <c r="F15024" s="2">
        <v>47131608</v>
      </c>
      <c r="G15024" s="2" t="s">
        <v>2858</v>
      </c>
      <c r="H15024" s="2">
        <v>2</v>
      </c>
      <c r="I15024" s="2">
        <v>11</v>
      </c>
      <c r="J15024" s="2">
        <v>10</v>
      </c>
      <c r="K15024" s="2">
        <v>30</v>
      </c>
      <c r="L15024" s="3">
        <v>68704.2</v>
      </c>
      <c r="M15024" s="2" t="s">
        <v>0</v>
      </c>
      <c r="N15024" s="4" t="s">
        <v>21</v>
      </c>
    </row>
    <row r="15025" spans="1:14" x14ac:dyDescent="0.25">
      <c r="A15025" s="1" t="s">
        <v>367</v>
      </c>
      <c r="B15025" s="2" t="s">
        <v>103</v>
      </c>
      <c r="C15025" s="2" t="s">
        <v>104</v>
      </c>
      <c r="D15025" s="2" t="s">
        <v>105</v>
      </c>
      <c r="E15025" s="2" t="s">
        <v>12827</v>
      </c>
      <c r="F15025" s="2">
        <v>47131600</v>
      </c>
      <c r="G15025" s="2" t="s">
        <v>2858</v>
      </c>
      <c r="H15025" s="2">
        <v>2</v>
      </c>
      <c r="I15025" s="2">
        <v>11</v>
      </c>
      <c r="J15025" s="2">
        <v>10</v>
      </c>
      <c r="K15025" s="2">
        <v>16</v>
      </c>
      <c r="L15025" s="3">
        <v>28067.84</v>
      </c>
      <c r="M15025" s="2" t="s">
        <v>0</v>
      </c>
      <c r="N15025" s="4" t="s">
        <v>21</v>
      </c>
    </row>
    <row r="15026" spans="1:14" x14ac:dyDescent="0.25">
      <c r="A15026" s="1" t="s">
        <v>367</v>
      </c>
      <c r="B15026" s="2" t="s">
        <v>103</v>
      </c>
      <c r="C15026" s="2" t="s">
        <v>104</v>
      </c>
      <c r="D15026" s="2" t="s">
        <v>105</v>
      </c>
      <c r="E15026" s="2" t="s">
        <v>12828</v>
      </c>
      <c r="F15026" s="2">
        <v>47131600</v>
      </c>
      <c r="G15026" s="2" t="s">
        <v>2858</v>
      </c>
      <c r="H15026" s="2">
        <v>2</v>
      </c>
      <c r="I15026" s="2">
        <v>11</v>
      </c>
      <c r="J15026" s="2">
        <v>10</v>
      </c>
      <c r="K15026" s="2">
        <v>100</v>
      </c>
      <c r="L15026" s="3">
        <v>175424</v>
      </c>
      <c r="M15026" s="2" t="s">
        <v>0</v>
      </c>
      <c r="N15026" s="4" t="s">
        <v>21</v>
      </c>
    </row>
    <row r="15027" spans="1:14" x14ac:dyDescent="0.25">
      <c r="A15027" s="1" t="s">
        <v>367</v>
      </c>
      <c r="B15027" s="2" t="s">
        <v>103</v>
      </c>
      <c r="C15027" s="2" t="s">
        <v>104</v>
      </c>
      <c r="D15027" s="2" t="s">
        <v>105</v>
      </c>
      <c r="E15027" s="2" t="s">
        <v>12829</v>
      </c>
      <c r="F15027" s="2">
        <v>47131613</v>
      </c>
      <c r="G15027" s="2" t="s">
        <v>2858</v>
      </c>
      <c r="H15027" s="2">
        <v>2</v>
      </c>
      <c r="I15027" s="2">
        <v>11</v>
      </c>
      <c r="J15027" s="2">
        <v>10</v>
      </c>
      <c r="K15027" s="2">
        <v>120</v>
      </c>
      <c r="L15027" s="3">
        <v>214657.19999999998</v>
      </c>
      <c r="M15027" s="2" t="s">
        <v>0</v>
      </c>
      <c r="N15027" s="4" t="s">
        <v>21</v>
      </c>
    </row>
    <row r="15028" spans="1:14" x14ac:dyDescent="0.25">
      <c r="A15028" s="1" t="s">
        <v>367</v>
      </c>
      <c r="B15028" s="2" t="s">
        <v>103</v>
      </c>
      <c r="C15028" s="2" t="s">
        <v>104</v>
      </c>
      <c r="D15028" s="2" t="s">
        <v>105</v>
      </c>
      <c r="E15028" s="2" t="s">
        <v>12829</v>
      </c>
      <c r="F15028" s="2">
        <v>47131613</v>
      </c>
      <c r="G15028" s="2" t="s">
        <v>2858</v>
      </c>
      <c r="H15028" s="2">
        <v>2</v>
      </c>
      <c r="I15028" s="2">
        <v>11</v>
      </c>
      <c r="J15028" s="2">
        <v>10</v>
      </c>
      <c r="K15028" s="2">
        <v>175</v>
      </c>
      <c r="L15028" s="3">
        <v>313041.75</v>
      </c>
      <c r="M15028" s="2" t="s">
        <v>0</v>
      </c>
      <c r="N15028" s="4" t="s">
        <v>21</v>
      </c>
    </row>
    <row r="15029" spans="1:14" x14ac:dyDescent="0.25">
      <c r="A15029" s="1" t="s">
        <v>367</v>
      </c>
      <c r="B15029" s="2" t="s">
        <v>103</v>
      </c>
      <c r="C15029" s="2" t="s">
        <v>104</v>
      </c>
      <c r="D15029" s="2" t="s">
        <v>105</v>
      </c>
      <c r="E15029" s="2" t="s">
        <v>12830</v>
      </c>
      <c r="F15029" s="2">
        <v>27112003</v>
      </c>
      <c r="G15029" s="2" t="s">
        <v>2858</v>
      </c>
      <c r="H15029" s="2">
        <v>2</v>
      </c>
      <c r="I15029" s="2">
        <v>11</v>
      </c>
      <c r="J15029" s="2">
        <v>10</v>
      </c>
      <c r="K15029" s="2">
        <v>10</v>
      </c>
      <c r="L15029" s="3">
        <v>61172</v>
      </c>
      <c r="M15029" s="2" t="s">
        <v>0</v>
      </c>
      <c r="N15029" s="4" t="s">
        <v>21</v>
      </c>
    </row>
    <row r="15030" spans="1:14" x14ac:dyDescent="0.25">
      <c r="A15030" s="1" t="s">
        <v>367</v>
      </c>
      <c r="B15030" s="2" t="s">
        <v>103</v>
      </c>
      <c r="C15030" s="2" t="s">
        <v>104</v>
      </c>
      <c r="D15030" s="2" t="s">
        <v>105</v>
      </c>
      <c r="E15030" s="2" t="s">
        <v>12831</v>
      </c>
      <c r="F15030" s="2">
        <v>47131611</v>
      </c>
      <c r="G15030" s="2" t="s">
        <v>2858</v>
      </c>
      <c r="H15030" s="2">
        <v>2</v>
      </c>
      <c r="I15030" s="2">
        <v>11</v>
      </c>
      <c r="J15030" s="2">
        <v>10</v>
      </c>
      <c r="K15030" s="2">
        <v>10</v>
      </c>
      <c r="L15030" s="3">
        <v>12117.5</v>
      </c>
      <c r="M15030" s="2" t="s">
        <v>0</v>
      </c>
      <c r="N15030" s="4" t="s">
        <v>21</v>
      </c>
    </row>
    <row r="15031" spans="1:14" x14ac:dyDescent="0.25">
      <c r="A15031" s="1" t="s">
        <v>367</v>
      </c>
      <c r="B15031" s="2" t="s">
        <v>103</v>
      </c>
      <c r="C15031" s="2" t="s">
        <v>104</v>
      </c>
      <c r="D15031" s="2" t="s">
        <v>105</v>
      </c>
      <c r="E15031" s="2" t="s">
        <v>12832</v>
      </c>
      <c r="F15031" s="2">
        <v>47131619</v>
      </c>
      <c r="G15031" s="2" t="s">
        <v>2858</v>
      </c>
      <c r="H15031" s="2">
        <v>2</v>
      </c>
      <c r="I15031" s="2">
        <v>11</v>
      </c>
      <c r="J15031" s="2">
        <v>10</v>
      </c>
      <c r="K15031" s="2">
        <v>174</v>
      </c>
      <c r="L15031" s="3">
        <v>537710.46</v>
      </c>
      <c r="M15031" s="2" t="s">
        <v>0</v>
      </c>
      <c r="N15031" s="4" t="s">
        <v>21</v>
      </c>
    </row>
    <row r="15032" spans="1:14" x14ac:dyDescent="0.25">
      <c r="A15032" s="1" t="s">
        <v>367</v>
      </c>
      <c r="B15032" s="2" t="s">
        <v>113</v>
      </c>
      <c r="C15032" s="2" t="s">
        <v>113</v>
      </c>
      <c r="D15032" s="2" t="s">
        <v>114</v>
      </c>
      <c r="E15032" s="2" t="s">
        <v>12833</v>
      </c>
      <c r="F15032" s="2">
        <v>47121803</v>
      </c>
      <c r="G15032" s="2" t="s">
        <v>2858</v>
      </c>
      <c r="H15032" s="2">
        <v>2</v>
      </c>
      <c r="I15032" s="2">
        <v>11</v>
      </c>
      <c r="J15032" s="2">
        <v>10</v>
      </c>
      <c r="K15032" s="2">
        <v>85</v>
      </c>
      <c r="L15032" s="3">
        <v>19731.899999999998</v>
      </c>
      <c r="M15032" s="2" t="s">
        <v>0</v>
      </c>
      <c r="N15032" s="4" t="s">
        <v>21</v>
      </c>
    </row>
    <row r="15033" spans="1:14" x14ac:dyDescent="0.25">
      <c r="A15033" s="1" t="s">
        <v>367</v>
      </c>
      <c r="B15033" s="2" t="s">
        <v>113</v>
      </c>
      <c r="C15033" s="2" t="s">
        <v>113</v>
      </c>
      <c r="D15033" s="2" t="s">
        <v>114</v>
      </c>
      <c r="E15033" s="2" t="s">
        <v>12834</v>
      </c>
      <c r="F15033" s="2">
        <v>47121803</v>
      </c>
      <c r="G15033" s="2" t="s">
        <v>2858</v>
      </c>
      <c r="H15033" s="2">
        <v>2</v>
      </c>
      <c r="I15033" s="2">
        <v>11</v>
      </c>
      <c r="J15033" s="2">
        <v>10</v>
      </c>
      <c r="K15033" s="2">
        <v>70</v>
      </c>
      <c r="L15033" s="3">
        <v>8759.1</v>
      </c>
      <c r="M15033" s="2" t="s">
        <v>0</v>
      </c>
      <c r="N15033" s="4" t="s">
        <v>21</v>
      </c>
    </row>
    <row r="15034" spans="1:14" x14ac:dyDescent="0.25">
      <c r="A15034" s="1" t="s">
        <v>367</v>
      </c>
      <c r="B15034" s="2" t="s">
        <v>181</v>
      </c>
      <c r="C15034" s="2" t="s">
        <v>182</v>
      </c>
      <c r="D15034" s="2" t="s">
        <v>183</v>
      </c>
      <c r="E15034" s="2" t="s">
        <v>12835</v>
      </c>
      <c r="F15034" s="2">
        <v>76111501</v>
      </c>
      <c r="G15034" s="2" t="s">
        <v>2858</v>
      </c>
      <c r="H15034" s="2">
        <v>3</v>
      </c>
      <c r="I15034" s="2">
        <v>4</v>
      </c>
      <c r="J15034" s="2">
        <v>10</v>
      </c>
      <c r="K15034" s="2">
        <v>1</v>
      </c>
      <c r="L15034" s="3">
        <v>53884303.960000001</v>
      </c>
      <c r="M15034" s="2" t="s">
        <v>20</v>
      </c>
      <c r="N15034" s="4" t="s">
        <v>21</v>
      </c>
    </row>
    <row r="15035" spans="1:14" x14ac:dyDescent="0.25">
      <c r="A15035" s="1" t="s">
        <v>367</v>
      </c>
      <c r="B15035" s="2" t="s">
        <v>181</v>
      </c>
      <c r="C15035" s="2" t="s">
        <v>182</v>
      </c>
      <c r="D15035" s="2" t="s">
        <v>183</v>
      </c>
      <c r="E15035" s="2" t="s">
        <v>12836</v>
      </c>
      <c r="F15035" s="2">
        <v>76111501</v>
      </c>
      <c r="G15035" s="2" t="s">
        <v>490</v>
      </c>
      <c r="H15035" s="2">
        <v>3</v>
      </c>
      <c r="I15035" s="2">
        <v>4</v>
      </c>
      <c r="J15035" s="2">
        <v>10</v>
      </c>
      <c r="K15035" s="2">
        <v>1</v>
      </c>
      <c r="L15035" s="3">
        <v>17551892.379999999</v>
      </c>
      <c r="M15035" s="2" t="s">
        <v>20</v>
      </c>
      <c r="N15035" s="4" t="s">
        <v>21</v>
      </c>
    </row>
    <row r="15036" spans="1:14" x14ac:dyDescent="0.25">
      <c r="A15036" s="1" t="s">
        <v>367</v>
      </c>
      <c r="B15036" s="2" t="s">
        <v>113</v>
      </c>
      <c r="C15036" s="2" t="s">
        <v>113</v>
      </c>
      <c r="D15036" s="2" t="s">
        <v>114</v>
      </c>
      <c r="E15036" s="2" t="s">
        <v>12837</v>
      </c>
      <c r="F15036" s="2">
        <v>27111729</v>
      </c>
      <c r="G15036" s="2" t="s">
        <v>490</v>
      </c>
      <c r="H15036" s="2">
        <v>4</v>
      </c>
      <c r="I15036" s="2">
        <v>4</v>
      </c>
      <c r="J15036" s="2">
        <v>10</v>
      </c>
      <c r="K15036" s="2">
        <v>1</v>
      </c>
      <c r="L15036" s="3">
        <v>238000</v>
      </c>
      <c r="M15036" s="2" t="s">
        <v>20</v>
      </c>
      <c r="N15036" s="4" t="s">
        <v>21</v>
      </c>
    </row>
    <row r="15037" spans="1:14" x14ac:dyDescent="0.25">
      <c r="A15037" s="1" t="s">
        <v>367</v>
      </c>
      <c r="B15037" s="2" t="s">
        <v>113</v>
      </c>
      <c r="C15037" s="2" t="s">
        <v>113</v>
      </c>
      <c r="D15037" s="2" t="s">
        <v>114</v>
      </c>
      <c r="E15037" s="2" t="s">
        <v>12838</v>
      </c>
      <c r="F15037" s="2">
        <v>27111729</v>
      </c>
      <c r="G15037" s="2" t="s">
        <v>490</v>
      </c>
      <c r="H15037" s="2">
        <v>4</v>
      </c>
      <c r="I15037" s="2">
        <v>4</v>
      </c>
      <c r="J15037" s="2">
        <v>10</v>
      </c>
      <c r="K15037" s="2">
        <v>1</v>
      </c>
      <c r="L15037" s="3">
        <v>380800</v>
      </c>
      <c r="M15037" s="2" t="s">
        <v>20</v>
      </c>
      <c r="N15037" s="4" t="s">
        <v>21</v>
      </c>
    </row>
    <row r="15038" spans="1:14" x14ac:dyDescent="0.25">
      <c r="A15038" s="1" t="s">
        <v>367</v>
      </c>
      <c r="B15038" s="2" t="s">
        <v>624</v>
      </c>
      <c r="C15038" s="2" t="s">
        <v>2386</v>
      </c>
      <c r="D15038" s="2" t="s">
        <v>17952</v>
      </c>
      <c r="E15038" s="2" t="s">
        <v>12839</v>
      </c>
      <c r="F15038" s="2">
        <v>27112829</v>
      </c>
      <c r="G15038" s="2" t="s">
        <v>490</v>
      </c>
      <c r="H15038" s="2">
        <v>3</v>
      </c>
      <c r="I15038" s="2">
        <v>4</v>
      </c>
      <c r="J15038" s="2">
        <v>10</v>
      </c>
      <c r="K15038" s="2">
        <v>1</v>
      </c>
      <c r="L15038" s="3">
        <v>218960</v>
      </c>
      <c r="M15038" s="2" t="s">
        <v>0</v>
      </c>
      <c r="N15038" s="4" t="s">
        <v>21</v>
      </c>
    </row>
    <row r="15039" spans="1:14" x14ac:dyDescent="0.25">
      <c r="A15039" s="1" t="s">
        <v>367</v>
      </c>
      <c r="B15039" s="2" t="s">
        <v>378</v>
      </c>
      <c r="C15039" s="2" t="s">
        <v>379</v>
      </c>
      <c r="D15039" s="2" t="s">
        <v>17857</v>
      </c>
      <c r="E15039" s="2" t="s">
        <v>12840</v>
      </c>
      <c r="F15039" s="2">
        <v>26111704</v>
      </c>
      <c r="G15039" s="2" t="s">
        <v>490</v>
      </c>
      <c r="H15039" s="2">
        <v>3</v>
      </c>
      <c r="I15039" s="2">
        <v>4</v>
      </c>
      <c r="J15039" s="2">
        <v>10</v>
      </c>
      <c r="K15039" s="2">
        <v>1</v>
      </c>
      <c r="L15039" s="3">
        <v>595000</v>
      </c>
      <c r="M15039" s="2" t="s">
        <v>0</v>
      </c>
      <c r="N15039" s="4" t="s">
        <v>21</v>
      </c>
    </row>
    <row r="15040" spans="1:14" x14ac:dyDescent="0.25">
      <c r="A15040" s="1" t="s">
        <v>367</v>
      </c>
      <c r="B15040" s="2" t="s">
        <v>378</v>
      </c>
      <c r="C15040" s="2" t="s">
        <v>379</v>
      </c>
      <c r="D15040" s="2" t="s">
        <v>17857</v>
      </c>
      <c r="E15040" s="2" t="s">
        <v>12841</v>
      </c>
      <c r="F15040" s="2">
        <v>26111703</v>
      </c>
      <c r="G15040" s="2" t="s">
        <v>490</v>
      </c>
      <c r="H15040" s="2">
        <v>4</v>
      </c>
      <c r="I15040" s="2">
        <v>4</v>
      </c>
      <c r="J15040" s="2">
        <v>10</v>
      </c>
      <c r="K15040" s="2">
        <v>1</v>
      </c>
      <c r="L15040" s="3">
        <v>297500</v>
      </c>
      <c r="M15040" s="2" t="s">
        <v>0</v>
      </c>
      <c r="N15040" s="4" t="s">
        <v>21</v>
      </c>
    </row>
    <row r="15041" spans="1:14" x14ac:dyDescent="0.25">
      <c r="A15041" s="1" t="s">
        <v>367</v>
      </c>
      <c r="B15041" s="2" t="s">
        <v>378</v>
      </c>
      <c r="C15041" s="2" t="s">
        <v>379</v>
      </c>
      <c r="D15041" s="2" t="s">
        <v>17857</v>
      </c>
      <c r="E15041" s="2" t="s">
        <v>12842</v>
      </c>
      <c r="F15041" s="2">
        <v>26111703</v>
      </c>
      <c r="G15041" s="2" t="s">
        <v>490</v>
      </c>
      <c r="H15041" s="2">
        <v>4</v>
      </c>
      <c r="I15041" s="2">
        <v>4</v>
      </c>
      <c r="J15041" s="2">
        <v>10</v>
      </c>
      <c r="K15041" s="2">
        <v>1</v>
      </c>
      <c r="L15041" s="3">
        <v>214200</v>
      </c>
      <c r="M15041" s="2" t="s">
        <v>0</v>
      </c>
      <c r="N15041" s="4" t="s">
        <v>21</v>
      </c>
    </row>
    <row r="15042" spans="1:14" x14ac:dyDescent="0.25">
      <c r="A15042" s="1" t="s">
        <v>367</v>
      </c>
      <c r="B15042" s="2" t="s">
        <v>378</v>
      </c>
      <c r="C15042" s="2" t="s">
        <v>379</v>
      </c>
      <c r="D15042" s="2" t="s">
        <v>17857</v>
      </c>
      <c r="E15042" s="2" t="s">
        <v>12843</v>
      </c>
      <c r="F15042" s="2">
        <v>26111703</v>
      </c>
      <c r="G15042" s="2" t="s">
        <v>490</v>
      </c>
      <c r="H15042" s="2">
        <v>4</v>
      </c>
      <c r="I15042" s="2">
        <v>4</v>
      </c>
      <c r="J15042" s="2">
        <v>10</v>
      </c>
      <c r="K15042" s="2">
        <v>1</v>
      </c>
      <c r="L15042" s="3">
        <v>297500</v>
      </c>
      <c r="M15042" s="2" t="s">
        <v>0</v>
      </c>
      <c r="N15042" s="4" t="s">
        <v>21</v>
      </c>
    </row>
    <row r="15043" spans="1:14" x14ac:dyDescent="0.25">
      <c r="A15043" s="1" t="s">
        <v>367</v>
      </c>
      <c r="B15043" s="2" t="s">
        <v>378</v>
      </c>
      <c r="C15043" s="2" t="s">
        <v>379</v>
      </c>
      <c r="D15043" s="2" t="s">
        <v>17857</v>
      </c>
      <c r="E15043" s="2" t="s">
        <v>12844</v>
      </c>
      <c r="F15043" s="2">
        <v>26111703</v>
      </c>
      <c r="G15043" s="2" t="s">
        <v>490</v>
      </c>
      <c r="H15043" s="2">
        <v>4</v>
      </c>
      <c r="I15043" s="2">
        <v>4</v>
      </c>
      <c r="J15043" s="2">
        <v>10</v>
      </c>
      <c r="K15043" s="2">
        <v>2</v>
      </c>
      <c r="L15043" s="3">
        <v>523600</v>
      </c>
      <c r="M15043" s="2" t="s">
        <v>0</v>
      </c>
      <c r="N15043" s="4" t="s">
        <v>21</v>
      </c>
    </row>
    <row r="15044" spans="1:14" x14ac:dyDescent="0.25">
      <c r="A15044" s="1" t="s">
        <v>367</v>
      </c>
      <c r="B15044" s="2" t="s">
        <v>378</v>
      </c>
      <c r="C15044" s="2" t="s">
        <v>379</v>
      </c>
      <c r="D15044" s="2" t="s">
        <v>17857</v>
      </c>
      <c r="E15044" s="2" t="s">
        <v>12845</v>
      </c>
      <c r="F15044" s="2">
        <v>26111703</v>
      </c>
      <c r="G15044" s="2" t="s">
        <v>490</v>
      </c>
      <c r="H15044" s="2">
        <v>4</v>
      </c>
      <c r="I15044" s="2">
        <v>4</v>
      </c>
      <c r="J15044" s="2">
        <v>10</v>
      </c>
      <c r="K15044" s="2">
        <v>1</v>
      </c>
      <c r="L15044" s="3">
        <v>422450</v>
      </c>
      <c r="M15044" s="2" t="s">
        <v>0</v>
      </c>
      <c r="N15044" s="4" t="s">
        <v>21</v>
      </c>
    </row>
    <row r="15045" spans="1:14" x14ac:dyDescent="0.25">
      <c r="A15045" s="1" t="s">
        <v>367</v>
      </c>
      <c r="B15045" s="2" t="s">
        <v>518</v>
      </c>
      <c r="C15045" s="2" t="s">
        <v>2603</v>
      </c>
      <c r="D15045" s="2" t="s">
        <v>17959</v>
      </c>
      <c r="E15045" s="2" t="s">
        <v>12846</v>
      </c>
      <c r="F15045" s="2">
        <v>25172400</v>
      </c>
      <c r="G15045" s="2" t="s">
        <v>490</v>
      </c>
      <c r="H15045" s="2">
        <v>4</v>
      </c>
      <c r="I15045" s="2">
        <v>4</v>
      </c>
      <c r="J15045" s="2">
        <v>10</v>
      </c>
      <c r="K15045" s="2">
        <v>1</v>
      </c>
      <c r="L15045" s="3">
        <v>23560.81</v>
      </c>
      <c r="M15045" s="2" t="s">
        <v>0</v>
      </c>
      <c r="N15045" s="4" t="s">
        <v>21</v>
      </c>
    </row>
    <row r="15046" spans="1:14" x14ac:dyDescent="0.25">
      <c r="A15046" s="1" t="s">
        <v>367</v>
      </c>
      <c r="B15046" s="2" t="s">
        <v>518</v>
      </c>
      <c r="C15046" s="2" t="s">
        <v>2603</v>
      </c>
      <c r="D15046" s="2" t="s">
        <v>17959</v>
      </c>
      <c r="E15046" s="2" t="s">
        <v>12847</v>
      </c>
      <c r="F15046" s="2">
        <v>25172400</v>
      </c>
      <c r="G15046" s="2" t="s">
        <v>490</v>
      </c>
      <c r="H15046" s="2">
        <v>4</v>
      </c>
      <c r="I15046" s="2">
        <v>4</v>
      </c>
      <c r="J15046" s="2">
        <v>10</v>
      </c>
      <c r="K15046" s="2">
        <v>2</v>
      </c>
      <c r="L15046" s="3">
        <v>106145.62</v>
      </c>
      <c r="M15046" s="2" t="s">
        <v>0</v>
      </c>
      <c r="N15046" s="4" t="s">
        <v>21</v>
      </c>
    </row>
    <row r="15047" spans="1:14" x14ac:dyDescent="0.25">
      <c r="A15047" s="1" t="s">
        <v>367</v>
      </c>
      <c r="B15047" s="2" t="s">
        <v>518</v>
      </c>
      <c r="C15047" s="2" t="s">
        <v>2603</v>
      </c>
      <c r="D15047" s="2" t="s">
        <v>17959</v>
      </c>
      <c r="E15047" s="2" t="s">
        <v>12848</v>
      </c>
      <c r="F15047" s="2">
        <v>25172400</v>
      </c>
      <c r="G15047" s="2" t="s">
        <v>490</v>
      </c>
      <c r="H15047" s="2">
        <v>4</v>
      </c>
      <c r="I15047" s="2">
        <v>4</v>
      </c>
      <c r="J15047" s="2">
        <v>10</v>
      </c>
      <c r="K15047" s="2">
        <v>2</v>
      </c>
      <c r="L15047" s="3">
        <v>80972.36</v>
      </c>
      <c r="M15047" s="2" t="s">
        <v>0</v>
      </c>
      <c r="N15047" s="4" t="s">
        <v>21</v>
      </c>
    </row>
    <row r="15048" spans="1:14" x14ac:dyDescent="0.25">
      <c r="A15048" s="1" t="s">
        <v>367</v>
      </c>
      <c r="B15048" s="2" t="s">
        <v>518</v>
      </c>
      <c r="C15048" s="2" t="s">
        <v>2603</v>
      </c>
      <c r="D15048" s="2" t="s">
        <v>17959</v>
      </c>
      <c r="E15048" s="2" t="s">
        <v>12849</v>
      </c>
      <c r="F15048" s="2">
        <v>25172400</v>
      </c>
      <c r="G15048" s="2" t="s">
        <v>490</v>
      </c>
      <c r="H15048" s="2">
        <v>4</v>
      </c>
      <c r="I15048" s="2">
        <v>4</v>
      </c>
      <c r="J15048" s="2">
        <v>10</v>
      </c>
      <c r="K15048" s="2">
        <v>3</v>
      </c>
      <c r="L15048" s="3">
        <v>61939.5</v>
      </c>
      <c r="M15048" s="2" t="s">
        <v>0</v>
      </c>
      <c r="N15048" s="4" t="s">
        <v>21</v>
      </c>
    </row>
    <row r="15049" spans="1:14" x14ac:dyDescent="0.25">
      <c r="A15049" s="1" t="s">
        <v>367</v>
      </c>
      <c r="B15049" s="2" t="s">
        <v>518</v>
      </c>
      <c r="C15049" s="2" t="s">
        <v>2603</v>
      </c>
      <c r="D15049" s="2" t="s">
        <v>17959</v>
      </c>
      <c r="E15049" s="2" t="s">
        <v>12850</v>
      </c>
      <c r="F15049" s="2">
        <v>25172400</v>
      </c>
      <c r="G15049" s="2" t="s">
        <v>490</v>
      </c>
      <c r="H15049" s="2">
        <v>4</v>
      </c>
      <c r="I15049" s="2">
        <v>4</v>
      </c>
      <c r="J15049" s="2">
        <v>10</v>
      </c>
      <c r="K15049" s="2">
        <v>4</v>
      </c>
      <c r="L15049" s="3">
        <v>102673.2</v>
      </c>
      <c r="M15049" s="2" t="s">
        <v>0</v>
      </c>
      <c r="N15049" s="4" t="s">
        <v>21</v>
      </c>
    </row>
    <row r="15050" spans="1:14" x14ac:dyDescent="0.25">
      <c r="A15050" s="1" t="s">
        <v>367</v>
      </c>
      <c r="B15050" s="2" t="s">
        <v>518</v>
      </c>
      <c r="C15050" s="2" t="s">
        <v>2603</v>
      </c>
      <c r="D15050" s="2" t="s">
        <v>17959</v>
      </c>
      <c r="E15050" s="2" t="s">
        <v>12851</v>
      </c>
      <c r="F15050" s="2">
        <v>25172400</v>
      </c>
      <c r="G15050" s="2" t="s">
        <v>490</v>
      </c>
      <c r="H15050" s="2">
        <v>4</v>
      </c>
      <c r="I15050" s="2">
        <v>4</v>
      </c>
      <c r="J15050" s="2">
        <v>10</v>
      </c>
      <c r="K15050" s="2">
        <v>2</v>
      </c>
      <c r="L15050" s="3">
        <v>41293</v>
      </c>
      <c r="M15050" s="2" t="s">
        <v>0</v>
      </c>
      <c r="N15050" s="4" t="s">
        <v>21</v>
      </c>
    </row>
    <row r="15051" spans="1:14" x14ac:dyDescent="0.25">
      <c r="A15051" s="1" t="s">
        <v>367</v>
      </c>
      <c r="B15051" s="2" t="s">
        <v>518</v>
      </c>
      <c r="C15051" s="2" t="s">
        <v>2603</v>
      </c>
      <c r="D15051" s="2" t="s">
        <v>17959</v>
      </c>
      <c r="E15051" s="2" t="s">
        <v>12852</v>
      </c>
      <c r="F15051" s="2">
        <v>25172400</v>
      </c>
      <c r="G15051" s="2" t="s">
        <v>490</v>
      </c>
      <c r="H15051" s="2">
        <v>4</v>
      </c>
      <c r="I15051" s="2">
        <v>4</v>
      </c>
      <c r="J15051" s="2">
        <v>10</v>
      </c>
      <c r="K15051" s="2">
        <v>2</v>
      </c>
      <c r="L15051" s="3">
        <v>41788.04</v>
      </c>
      <c r="M15051" s="2" t="s">
        <v>0</v>
      </c>
      <c r="N15051" s="4" t="s">
        <v>21</v>
      </c>
    </row>
    <row r="15052" spans="1:14" x14ac:dyDescent="0.25">
      <c r="A15052" s="1" t="s">
        <v>367</v>
      </c>
      <c r="B15052" s="2" t="s">
        <v>518</v>
      </c>
      <c r="C15052" s="2" t="s">
        <v>2603</v>
      </c>
      <c r="D15052" s="2" t="s">
        <v>17959</v>
      </c>
      <c r="E15052" s="2" t="s">
        <v>12853</v>
      </c>
      <c r="F15052" s="2">
        <v>25172400</v>
      </c>
      <c r="G15052" s="2" t="s">
        <v>490</v>
      </c>
      <c r="H15052" s="2">
        <v>4</v>
      </c>
      <c r="I15052" s="2">
        <v>4</v>
      </c>
      <c r="J15052" s="2">
        <v>10</v>
      </c>
      <c r="K15052" s="2">
        <v>4</v>
      </c>
      <c r="L15052" s="3">
        <v>118795.32</v>
      </c>
      <c r="M15052" s="2" t="s">
        <v>0</v>
      </c>
      <c r="N15052" s="4" t="s">
        <v>21</v>
      </c>
    </row>
    <row r="15053" spans="1:14" x14ac:dyDescent="0.25">
      <c r="A15053" s="1" t="s">
        <v>367</v>
      </c>
      <c r="B15053" s="2" t="s">
        <v>518</v>
      </c>
      <c r="C15053" s="2" t="s">
        <v>2603</v>
      </c>
      <c r="D15053" s="2" t="s">
        <v>17959</v>
      </c>
      <c r="E15053" s="2" t="s">
        <v>12854</v>
      </c>
      <c r="F15053" s="2">
        <v>25172400</v>
      </c>
      <c r="G15053" s="2" t="s">
        <v>490</v>
      </c>
      <c r="H15053" s="2">
        <v>4</v>
      </c>
      <c r="I15053" s="2">
        <v>4</v>
      </c>
      <c r="J15053" s="2">
        <v>10</v>
      </c>
      <c r="K15053" s="2">
        <v>2</v>
      </c>
      <c r="L15053" s="3">
        <v>35340.620000000003</v>
      </c>
      <c r="M15053" s="2" t="s">
        <v>0</v>
      </c>
      <c r="N15053" s="4" t="s">
        <v>21</v>
      </c>
    </row>
    <row r="15054" spans="1:14" x14ac:dyDescent="0.25">
      <c r="A15054" s="1" t="s">
        <v>367</v>
      </c>
      <c r="B15054" s="2" t="s">
        <v>518</v>
      </c>
      <c r="C15054" s="2" t="s">
        <v>2603</v>
      </c>
      <c r="D15054" s="2" t="s">
        <v>17959</v>
      </c>
      <c r="E15054" s="2" t="s">
        <v>12855</v>
      </c>
      <c r="F15054" s="2">
        <v>25172400</v>
      </c>
      <c r="G15054" s="2" t="s">
        <v>490</v>
      </c>
      <c r="H15054" s="2">
        <v>4</v>
      </c>
      <c r="I15054" s="2">
        <v>4</v>
      </c>
      <c r="J15054" s="2">
        <v>10</v>
      </c>
      <c r="K15054" s="2">
        <v>4</v>
      </c>
      <c r="L15054" s="3">
        <v>168889.56</v>
      </c>
      <c r="M15054" s="2" t="s">
        <v>0</v>
      </c>
      <c r="N15054" s="4" t="s">
        <v>21</v>
      </c>
    </row>
    <row r="15055" spans="1:14" x14ac:dyDescent="0.25">
      <c r="A15055" s="1" t="s">
        <v>367</v>
      </c>
      <c r="B15055" s="2" t="s">
        <v>518</v>
      </c>
      <c r="C15055" s="2" t="s">
        <v>2603</v>
      </c>
      <c r="D15055" s="2" t="s">
        <v>17959</v>
      </c>
      <c r="E15055" s="2" t="s">
        <v>12856</v>
      </c>
      <c r="F15055" s="2">
        <v>25172400</v>
      </c>
      <c r="G15055" s="2" t="s">
        <v>490</v>
      </c>
      <c r="H15055" s="2">
        <v>4</v>
      </c>
      <c r="I15055" s="2">
        <v>4</v>
      </c>
      <c r="J15055" s="2">
        <v>10</v>
      </c>
      <c r="K15055" s="2">
        <v>4</v>
      </c>
      <c r="L15055" s="3">
        <v>119785.4</v>
      </c>
      <c r="M15055" s="2" t="s">
        <v>0</v>
      </c>
      <c r="N15055" s="4" t="s">
        <v>21</v>
      </c>
    </row>
    <row r="15056" spans="1:14" x14ac:dyDescent="0.25">
      <c r="A15056" s="1" t="s">
        <v>367</v>
      </c>
      <c r="B15056" s="2" t="s">
        <v>518</v>
      </c>
      <c r="C15056" s="2" t="s">
        <v>2603</v>
      </c>
      <c r="D15056" s="2" t="s">
        <v>17959</v>
      </c>
      <c r="E15056" s="2" t="s">
        <v>12857</v>
      </c>
      <c r="F15056" s="2">
        <v>25172400</v>
      </c>
      <c r="G15056" s="2" t="s">
        <v>490</v>
      </c>
      <c r="H15056" s="2">
        <v>4</v>
      </c>
      <c r="I15056" s="2">
        <v>4</v>
      </c>
      <c r="J15056" s="2">
        <v>10</v>
      </c>
      <c r="K15056" s="2">
        <v>2</v>
      </c>
      <c r="L15056" s="3">
        <v>49477.82</v>
      </c>
      <c r="M15056" s="2" t="s">
        <v>0</v>
      </c>
      <c r="N15056" s="4" t="s">
        <v>21</v>
      </c>
    </row>
    <row r="15057" spans="1:14" x14ac:dyDescent="0.25">
      <c r="A15057" s="1" t="s">
        <v>367</v>
      </c>
      <c r="B15057" s="2" t="s">
        <v>518</v>
      </c>
      <c r="C15057" s="2" t="s">
        <v>2603</v>
      </c>
      <c r="D15057" s="2" t="s">
        <v>17959</v>
      </c>
      <c r="E15057" s="2" t="s">
        <v>12858</v>
      </c>
      <c r="F15057" s="2">
        <v>25172400</v>
      </c>
      <c r="G15057" s="2" t="s">
        <v>490</v>
      </c>
      <c r="H15057" s="2">
        <v>4</v>
      </c>
      <c r="I15057" s="2">
        <v>4</v>
      </c>
      <c r="J15057" s="2">
        <v>10</v>
      </c>
      <c r="K15057" s="2">
        <v>1</v>
      </c>
      <c r="L15057" s="3">
        <v>22692.11</v>
      </c>
      <c r="M15057" s="2" t="s">
        <v>0</v>
      </c>
      <c r="N15057" s="4" t="s">
        <v>21</v>
      </c>
    </row>
    <row r="15058" spans="1:14" x14ac:dyDescent="0.25">
      <c r="A15058" s="1" t="s">
        <v>367</v>
      </c>
      <c r="B15058" s="2" t="s">
        <v>518</v>
      </c>
      <c r="C15058" s="2" t="s">
        <v>2603</v>
      </c>
      <c r="D15058" s="2" t="s">
        <v>17959</v>
      </c>
      <c r="E15058" s="2" t="s">
        <v>12859</v>
      </c>
      <c r="F15058" s="2">
        <v>25172400</v>
      </c>
      <c r="G15058" s="2" t="s">
        <v>490</v>
      </c>
      <c r="H15058" s="2">
        <v>4</v>
      </c>
      <c r="I15058" s="2">
        <v>4</v>
      </c>
      <c r="J15058" s="2">
        <v>10</v>
      </c>
      <c r="K15058" s="2">
        <v>2</v>
      </c>
      <c r="L15058" s="3">
        <v>33853.120000000003</v>
      </c>
      <c r="M15058" s="2" t="s">
        <v>0</v>
      </c>
      <c r="N15058" s="4" t="s">
        <v>21</v>
      </c>
    </row>
    <row r="15059" spans="1:14" x14ac:dyDescent="0.25">
      <c r="A15059" s="1" t="s">
        <v>367</v>
      </c>
      <c r="B15059" s="2" t="s">
        <v>518</v>
      </c>
      <c r="C15059" s="2" t="s">
        <v>2603</v>
      </c>
      <c r="D15059" s="2" t="s">
        <v>17959</v>
      </c>
      <c r="E15059" s="2" t="s">
        <v>12860</v>
      </c>
      <c r="F15059" s="2">
        <v>25172400</v>
      </c>
      <c r="G15059" s="2" t="s">
        <v>490</v>
      </c>
      <c r="H15059" s="2">
        <v>4</v>
      </c>
      <c r="I15059" s="2">
        <v>4</v>
      </c>
      <c r="J15059" s="2">
        <v>10</v>
      </c>
      <c r="K15059" s="2">
        <v>2</v>
      </c>
      <c r="L15059" s="3">
        <v>54561.5</v>
      </c>
      <c r="M15059" s="2" t="s">
        <v>0</v>
      </c>
      <c r="N15059" s="4" t="s">
        <v>21</v>
      </c>
    </row>
    <row r="15060" spans="1:14" x14ac:dyDescent="0.25">
      <c r="A15060" s="1" t="s">
        <v>367</v>
      </c>
      <c r="B15060" s="2" t="s">
        <v>518</v>
      </c>
      <c r="C15060" s="2" t="s">
        <v>2603</v>
      </c>
      <c r="D15060" s="2" t="s">
        <v>17959</v>
      </c>
      <c r="E15060" s="2" t="s">
        <v>12861</v>
      </c>
      <c r="F15060" s="2">
        <v>25172400</v>
      </c>
      <c r="G15060" s="2" t="s">
        <v>490</v>
      </c>
      <c r="H15060" s="2">
        <v>4</v>
      </c>
      <c r="I15060" s="2">
        <v>4</v>
      </c>
      <c r="J15060" s="2">
        <v>10</v>
      </c>
      <c r="K15060" s="2">
        <v>2</v>
      </c>
      <c r="L15060" s="3">
        <v>109989.32</v>
      </c>
      <c r="M15060" s="2" t="s">
        <v>0</v>
      </c>
      <c r="N15060" s="4" t="s">
        <v>21</v>
      </c>
    </row>
    <row r="15061" spans="1:14" x14ac:dyDescent="0.25">
      <c r="A15061" s="1" t="s">
        <v>367</v>
      </c>
      <c r="B15061" s="2" t="s">
        <v>518</v>
      </c>
      <c r="C15061" s="2" t="s">
        <v>2603</v>
      </c>
      <c r="D15061" s="2" t="s">
        <v>17959</v>
      </c>
      <c r="E15061" s="2" t="s">
        <v>12862</v>
      </c>
      <c r="F15061" s="2">
        <v>25172400</v>
      </c>
      <c r="G15061" s="2" t="s">
        <v>490</v>
      </c>
      <c r="H15061" s="2">
        <v>4</v>
      </c>
      <c r="I15061" s="2">
        <v>4</v>
      </c>
      <c r="J15061" s="2">
        <v>10</v>
      </c>
      <c r="K15061" s="2">
        <v>2</v>
      </c>
      <c r="L15061" s="3">
        <v>45260.46</v>
      </c>
      <c r="M15061" s="2" t="s">
        <v>0</v>
      </c>
      <c r="N15061" s="4" t="s">
        <v>21</v>
      </c>
    </row>
    <row r="15062" spans="1:14" x14ac:dyDescent="0.25">
      <c r="A15062" s="1" t="s">
        <v>367</v>
      </c>
      <c r="B15062" s="2" t="s">
        <v>518</v>
      </c>
      <c r="C15062" s="2" t="s">
        <v>2603</v>
      </c>
      <c r="D15062" s="2" t="s">
        <v>17959</v>
      </c>
      <c r="E15062" s="2" t="s">
        <v>12863</v>
      </c>
      <c r="F15062" s="2">
        <v>25172400</v>
      </c>
      <c r="G15062" s="2" t="s">
        <v>490</v>
      </c>
      <c r="H15062" s="2">
        <v>4</v>
      </c>
      <c r="I15062" s="2">
        <v>4</v>
      </c>
      <c r="J15062" s="2">
        <v>10</v>
      </c>
      <c r="K15062" s="2">
        <v>6</v>
      </c>
      <c r="L15062" s="3">
        <v>179678.09999999998</v>
      </c>
      <c r="M15062" s="2" t="s">
        <v>0</v>
      </c>
      <c r="N15062" s="4" t="s">
        <v>21</v>
      </c>
    </row>
    <row r="15063" spans="1:14" x14ac:dyDescent="0.25">
      <c r="A15063" s="1" t="s">
        <v>367</v>
      </c>
      <c r="B15063" s="2" t="s">
        <v>518</v>
      </c>
      <c r="C15063" s="2" t="s">
        <v>2603</v>
      </c>
      <c r="D15063" s="2" t="s">
        <v>17959</v>
      </c>
      <c r="E15063" s="2" t="s">
        <v>12864</v>
      </c>
      <c r="F15063" s="2">
        <v>25172400</v>
      </c>
      <c r="G15063" s="2" t="s">
        <v>490</v>
      </c>
      <c r="H15063" s="2">
        <v>4</v>
      </c>
      <c r="I15063" s="2">
        <v>4</v>
      </c>
      <c r="J15063" s="2">
        <v>10</v>
      </c>
      <c r="K15063" s="2">
        <v>2</v>
      </c>
      <c r="L15063" s="3">
        <v>161076.01999999999</v>
      </c>
      <c r="M15063" s="2" t="s">
        <v>0</v>
      </c>
      <c r="N15063" s="4" t="s">
        <v>21</v>
      </c>
    </row>
    <row r="15064" spans="1:14" x14ac:dyDescent="0.25">
      <c r="A15064" s="1" t="s">
        <v>367</v>
      </c>
      <c r="B15064" s="2" t="s">
        <v>518</v>
      </c>
      <c r="C15064" s="2" t="s">
        <v>2603</v>
      </c>
      <c r="D15064" s="2" t="s">
        <v>17959</v>
      </c>
      <c r="E15064" s="2" t="s">
        <v>12865</v>
      </c>
      <c r="F15064" s="2">
        <v>25172400</v>
      </c>
      <c r="G15064" s="2" t="s">
        <v>490</v>
      </c>
      <c r="H15064" s="2">
        <v>4</v>
      </c>
      <c r="I15064" s="2">
        <v>4</v>
      </c>
      <c r="J15064" s="2">
        <v>10</v>
      </c>
      <c r="K15064" s="2">
        <v>4</v>
      </c>
      <c r="L15064" s="3">
        <v>183769.32</v>
      </c>
      <c r="M15064" s="2" t="s">
        <v>0</v>
      </c>
      <c r="N15064" s="4" t="s">
        <v>21</v>
      </c>
    </row>
    <row r="15065" spans="1:14" x14ac:dyDescent="0.25">
      <c r="A15065" s="1" t="s">
        <v>367</v>
      </c>
      <c r="B15065" s="2" t="s">
        <v>518</v>
      </c>
      <c r="C15065" s="2" t="s">
        <v>2603</v>
      </c>
      <c r="D15065" s="2" t="s">
        <v>17959</v>
      </c>
      <c r="E15065" s="2" t="s">
        <v>12866</v>
      </c>
      <c r="F15065" s="2">
        <v>25172400</v>
      </c>
      <c r="G15065" s="2" t="s">
        <v>490</v>
      </c>
      <c r="H15065" s="2">
        <v>4</v>
      </c>
      <c r="I15065" s="2">
        <v>4</v>
      </c>
      <c r="J15065" s="2">
        <v>10</v>
      </c>
      <c r="K15065" s="2">
        <v>3</v>
      </c>
      <c r="L15065" s="3">
        <v>93930.27</v>
      </c>
      <c r="M15065" s="2" t="s">
        <v>0</v>
      </c>
      <c r="N15065" s="4" t="s">
        <v>21</v>
      </c>
    </row>
    <row r="15066" spans="1:14" x14ac:dyDescent="0.25">
      <c r="A15066" s="1" t="s">
        <v>367</v>
      </c>
      <c r="B15066" s="2" t="s">
        <v>518</v>
      </c>
      <c r="C15066" s="2" t="s">
        <v>2603</v>
      </c>
      <c r="D15066" s="2" t="s">
        <v>17959</v>
      </c>
      <c r="E15066" s="2" t="s">
        <v>12867</v>
      </c>
      <c r="F15066" s="2">
        <v>25172400</v>
      </c>
      <c r="G15066" s="2" t="s">
        <v>490</v>
      </c>
      <c r="H15066" s="2">
        <v>4</v>
      </c>
      <c r="I15066" s="2">
        <v>4</v>
      </c>
      <c r="J15066" s="2">
        <v>10</v>
      </c>
      <c r="K15066" s="2">
        <v>2</v>
      </c>
      <c r="L15066" s="3">
        <v>62620.18</v>
      </c>
      <c r="M15066" s="2" t="s">
        <v>0</v>
      </c>
      <c r="N15066" s="4" t="s">
        <v>21</v>
      </c>
    </row>
    <row r="15067" spans="1:14" x14ac:dyDescent="0.25">
      <c r="A15067" s="1" t="s">
        <v>367</v>
      </c>
      <c r="B15067" s="2" t="s">
        <v>518</v>
      </c>
      <c r="C15067" s="2" t="s">
        <v>2603</v>
      </c>
      <c r="D15067" s="2" t="s">
        <v>17959</v>
      </c>
      <c r="E15067" s="2" t="s">
        <v>12868</v>
      </c>
      <c r="F15067" s="2">
        <v>25172400</v>
      </c>
      <c r="G15067" s="2" t="s">
        <v>490</v>
      </c>
      <c r="H15067" s="2">
        <v>4</v>
      </c>
      <c r="I15067" s="2">
        <v>4</v>
      </c>
      <c r="J15067" s="2">
        <v>10</v>
      </c>
      <c r="K15067" s="2">
        <v>1</v>
      </c>
      <c r="L15067" s="3">
        <v>73656.240000000005</v>
      </c>
      <c r="M15067" s="2" t="s">
        <v>0</v>
      </c>
      <c r="N15067" s="4" t="s">
        <v>21</v>
      </c>
    </row>
    <row r="15068" spans="1:14" x14ac:dyDescent="0.25">
      <c r="A15068" s="1" t="s">
        <v>367</v>
      </c>
      <c r="B15068" s="2" t="s">
        <v>518</v>
      </c>
      <c r="C15068" s="2" t="s">
        <v>2603</v>
      </c>
      <c r="D15068" s="2" t="s">
        <v>17959</v>
      </c>
      <c r="E15068" s="2" t="s">
        <v>12869</v>
      </c>
      <c r="F15068" s="2">
        <v>25172400</v>
      </c>
      <c r="G15068" s="2" t="s">
        <v>490</v>
      </c>
      <c r="H15068" s="2">
        <v>4</v>
      </c>
      <c r="I15068" s="2">
        <v>4</v>
      </c>
      <c r="J15068" s="2">
        <v>10</v>
      </c>
      <c r="K15068" s="2">
        <v>2</v>
      </c>
      <c r="L15068" s="3">
        <v>64110.06</v>
      </c>
      <c r="M15068" s="2" t="s">
        <v>0</v>
      </c>
      <c r="N15068" s="4" t="s">
        <v>21</v>
      </c>
    </row>
    <row r="15069" spans="1:14" x14ac:dyDescent="0.25">
      <c r="A15069" s="1" t="s">
        <v>367</v>
      </c>
      <c r="B15069" s="2" t="s">
        <v>518</v>
      </c>
      <c r="C15069" s="2" t="s">
        <v>2603</v>
      </c>
      <c r="D15069" s="2" t="s">
        <v>17959</v>
      </c>
      <c r="E15069" s="2" t="s">
        <v>12870</v>
      </c>
      <c r="F15069" s="2">
        <v>25172400</v>
      </c>
      <c r="G15069" s="2" t="s">
        <v>490</v>
      </c>
      <c r="H15069" s="2">
        <v>4</v>
      </c>
      <c r="I15069" s="2">
        <v>4</v>
      </c>
      <c r="J15069" s="2">
        <v>10</v>
      </c>
      <c r="K15069" s="2">
        <v>1</v>
      </c>
      <c r="L15069" s="3">
        <v>32055.03</v>
      </c>
      <c r="M15069" s="2" t="s">
        <v>0</v>
      </c>
      <c r="N15069" s="4" t="s">
        <v>21</v>
      </c>
    </row>
    <row r="15070" spans="1:14" x14ac:dyDescent="0.25">
      <c r="A15070" s="1" t="s">
        <v>367</v>
      </c>
      <c r="B15070" s="2" t="s">
        <v>518</v>
      </c>
      <c r="C15070" s="2" t="s">
        <v>2603</v>
      </c>
      <c r="D15070" s="2" t="s">
        <v>17959</v>
      </c>
      <c r="E15070" s="2" t="s">
        <v>12871</v>
      </c>
      <c r="F15070" s="2">
        <v>25172400</v>
      </c>
      <c r="G15070" s="2" t="s">
        <v>490</v>
      </c>
      <c r="H15070" s="2">
        <v>4</v>
      </c>
      <c r="I15070" s="2">
        <v>4</v>
      </c>
      <c r="J15070" s="2">
        <v>10</v>
      </c>
      <c r="K15070" s="2">
        <v>2</v>
      </c>
      <c r="L15070" s="3">
        <v>74153.66</v>
      </c>
      <c r="M15070" s="2" t="s">
        <v>0</v>
      </c>
      <c r="N15070" s="4" t="s">
        <v>21</v>
      </c>
    </row>
    <row r="15071" spans="1:14" x14ac:dyDescent="0.25">
      <c r="A15071" s="1" t="s">
        <v>367</v>
      </c>
      <c r="B15071" s="2" t="s">
        <v>518</v>
      </c>
      <c r="C15071" s="2" t="s">
        <v>2603</v>
      </c>
      <c r="D15071" s="2" t="s">
        <v>17959</v>
      </c>
      <c r="E15071" s="2" t="s">
        <v>12872</v>
      </c>
      <c r="F15071" s="2">
        <v>25172400</v>
      </c>
      <c r="G15071" s="2" t="s">
        <v>490</v>
      </c>
      <c r="H15071" s="2">
        <v>4</v>
      </c>
      <c r="I15071" s="2">
        <v>4</v>
      </c>
      <c r="J15071" s="2">
        <v>10</v>
      </c>
      <c r="K15071" s="2">
        <v>4</v>
      </c>
      <c r="L15071" s="3">
        <v>175586.88</v>
      </c>
      <c r="M15071" s="2" t="s">
        <v>0</v>
      </c>
      <c r="N15071" s="4" t="s">
        <v>21</v>
      </c>
    </row>
    <row r="15072" spans="1:14" x14ac:dyDescent="0.25">
      <c r="A15072" s="1" t="s">
        <v>367</v>
      </c>
      <c r="B15072" s="2" t="s">
        <v>518</v>
      </c>
      <c r="C15072" s="2" t="s">
        <v>2603</v>
      </c>
      <c r="D15072" s="2" t="s">
        <v>17959</v>
      </c>
      <c r="E15072" s="2" t="s">
        <v>12873</v>
      </c>
      <c r="F15072" s="2">
        <v>25172400</v>
      </c>
      <c r="G15072" s="2" t="s">
        <v>490</v>
      </c>
      <c r="H15072" s="2">
        <v>4</v>
      </c>
      <c r="I15072" s="2">
        <v>4</v>
      </c>
      <c r="J15072" s="2">
        <v>10</v>
      </c>
      <c r="K15072" s="2">
        <v>1</v>
      </c>
      <c r="L15072" s="3">
        <v>27342.63</v>
      </c>
      <c r="M15072" s="2" t="s">
        <v>0</v>
      </c>
      <c r="N15072" s="4" t="s">
        <v>21</v>
      </c>
    </row>
    <row r="15073" spans="1:14" x14ac:dyDescent="0.25">
      <c r="A15073" s="1" t="s">
        <v>367</v>
      </c>
      <c r="B15073" s="2" t="s">
        <v>518</v>
      </c>
      <c r="C15073" s="2" t="s">
        <v>2603</v>
      </c>
      <c r="D15073" s="2" t="s">
        <v>17959</v>
      </c>
      <c r="E15073" s="2" t="s">
        <v>12874</v>
      </c>
      <c r="F15073" s="2">
        <v>25172400</v>
      </c>
      <c r="G15073" s="2" t="s">
        <v>490</v>
      </c>
      <c r="H15073" s="2">
        <v>4</v>
      </c>
      <c r="I15073" s="2">
        <v>4</v>
      </c>
      <c r="J15073" s="2">
        <v>10</v>
      </c>
      <c r="K15073" s="2">
        <v>4</v>
      </c>
      <c r="L15073" s="3">
        <v>487076.52</v>
      </c>
      <c r="M15073" s="2" t="s">
        <v>0</v>
      </c>
      <c r="N15073" s="4" t="s">
        <v>21</v>
      </c>
    </row>
    <row r="15074" spans="1:14" x14ac:dyDescent="0.25">
      <c r="A15074" s="1" t="s">
        <v>367</v>
      </c>
      <c r="B15074" s="2" t="s">
        <v>518</v>
      </c>
      <c r="C15074" s="2" t="s">
        <v>2603</v>
      </c>
      <c r="D15074" s="2" t="s">
        <v>17959</v>
      </c>
      <c r="E15074" s="2" t="s">
        <v>12875</v>
      </c>
      <c r="F15074" s="2">
        <v>25172400</v>
      </c>
      <c r="G15074" s="2" t="s">
        <v>490</v>
      </c>
      <c r="H15074" s="2">
        <v>4</v>
      </c>
      <c r="I15074" s="2">
        <v>4</v>
      </c>
      <c r="J15074" s="2">
        <v>10</v>
      </c>
      <c r="K15074" s="2">
        <v>2</v>
      </c>
      <c r="L15074" s="3">
        <v>66713.78</v>
      </c>
      <c r="M15074" s="2" t="s">
        <v>0</v>
      </c>
      <c r="N15074" s="4" t="s">
        <v>21</v>
      </c>
    </row>
    <row r="15075" spans="1:14" x14ac:dyDescent="0.25">
      <c r="A15075" s="1" t="s">
        <v>367</v>
      </c>
      <c r="B15075" s="2" t="s">
        <v>518</v>
      </c>
      <c r="C15075" s="2" t="s">
        <v>2603</v>
      </c>
      <c r="D15075" s="2" t="s">
        <v>17959</v>
      </c>
      <c r="E15075" s="2" t="s">
        <v>12876</v>
      </c>
      <c r="F15075" s="2">
        <v>25172400</v>
      </c>
      <c r="G15075" s="2" t="s">
        <v>490</v>
      </c>
      <c r="H15075" s="2">
        <v>4</v>
      </c>
      <c r="I15075" s="2">
        <v>4</v>
      </c>
      <c r="J15075" s="2">
        <v>10</v>
      </c>
      <c r="K15075" s="2">
        <v>3</v>
      </c>
      <c r="L15075" s="3">
        <v>93930.27</v>
      </c>
      <c r="M15075" s="2" t="s">
        <v>0</v>
      </c>
      <c r="N15075" s="4" t="s">
        <v>21</v>
      </c>
    </row>
    <row r="15076" spans="1:14" x14ac:dyDescent="0.25">
      <c r="A15076" s="1" t="s">
        <v>367</v>
      </c>
      <c r="B15076" s="2" t="s">
        <v>518</v>
      </c>
      <c r="C15076" s="2" t="s">
        <v>2603</v>
      </c>
      <c r="D15076" s="2" t="s">
        <v>17959</v>
      </c>
      <c r="E15076" s="2" t="s">
        <v>12877</v>
      </c>
      <c r="F15076" s="2">
        <v>25172400</v>
      </c>
      <c r="G15076" s="2" t="s">
        <v>490</v>
      </c>
      <c r="H15076" s="2">
        <v>4</v>
      </c>
      <c r="I15076" s="2">
        <v>4</v>
      </c>
      <c r="J15076" s="2">
        <v>10</v>
      </c>
      <c r="K15076" s="2">
        <v>4</v>
      </c>
      <c r="L15076" s="3">
        <v>104163.08</v>
      </c>
      <c r="M15076" s="2" t="s">
        <v>0</v>
      </c>
      <c r="N15076" s="4" t="s">
        <v>21</v>
      </c>
    </row>
    <row r="15077" spans="1:14" x14ac:dyDescent="0.25">
      <c r="A15077" s="1" t="s">
        <v>367</v>
      </c>
      <c r="B15077" s="2" t="s">
        <v>518</v>
      </c>
      <c r="C15077" s="2" t="s">
        <v>2603</v>
      </c>
      <c r="D15077" s="2" t="s">
        <v>17959</v>
      </c>
      <c r="E15077" s="2" t="s">
        <v>12878</v>
      </c>
      <c r="F15077" s="2">
        <v>25172400</v>
      </c>
      <c r="G15077" s="2" t="s">
        <v>490</v>
      </c>
      <c r="H15077" s="2">
        <v>4</v>
      </c>
      <c r="I15077" s="2">
        <v>4</v>
      </c>
      <c r="J15077" s="2">
        <v>10</v>
      </c>
      <c r="K15077" s="2">
        <v>2</v>
      </c>
      <c r="L15077" s="3">
        <v>80601.08</v>
      </c>
      <c r="M15077" s="2" t="s">
        <v>0</v>
      </c>
      <c r="N15077" s="4" t="s">
        <v>21</v>
      </c>
    </row>
    <row r="15078" spans="1:14" x14ac:dyDescent="0.25">
      <c r="A15078" s="1" t="s">
        <v>367</v>
      </c>
      <c r="B15078" s="2" t="s">
        <v>518</v>
      </c>
      <c r="C15078" s="2" t="s">
        <v>2603</v>
      </c>
      <c r="D15078" s="2" t="s">
        <v>17959</v>
      </c>
      <c r="E15078" s="2" t="s">
        <v>12879</v>
      </c>
      <c r="F15078" s="2">
        <v>25172400</v>
      </c>
      <c r="G15078" s="2" t="s">
        <v>490</v>
      </c>
      <c r="H15078" s="2">
        <v>4</v>
      </c>
      <c r="I15078" s="2">
        <v>4</v>
      </c>
      <c r="J15078" s="2">
        <v>10</v>
      </c>
      <c r="K15078" s="2">
        <v>2</v>
      </c>
      <c r="L15078" s="3">
        <v>41293</v>
      </c>
      <c r="M15078" s="2" t="s">
        <v>0</v>
      </c>
      <c r="N15078" s="4" t="s">
        <v>21</v>
      </c>
    </row>
    <row r="15079" spans="1:14" x14ac:dyDescent="0.25">
      <c r="A15079" s="1" t="s">
        <v>367</v>
      </c>
      <c r="B15079" s="2" t="s">
        <v>518</v>
      </c>
      <c r="C15079" s="2" t="s">
        <v>2603</v>
      </c>
      <c r="D15079" s="2" t="s">
        <v>17959</v>
      </c>
      <c r="E15079" s="2" t="s">
        <v>12880</v>
      </c>
      <c r="F15079" s="2">
        <v>25172400</v>
      </c>
      <c r="G15079" s="2" t="s">
        <v>490</v>
      </c>
      <c r="H15079" s="2">
        <v>4</v>
      </c>
      <c r="I15079" s="2">
        <v>4</v>
      </c>
      <c r="J15079" s="2">
        <v>10</v>
      </c>
      <c r="K15079" s="2">
        <v>2</v>
      </c>
      <c r="L15079" s="3">
        <v>45260.46</v>
      </c>
      <c r="M15079" s="2" t="s">
        <v>0</v>
      </c>
      <c r="N15079" s="4" t="s">
        <v>21</v>
      </c>
    </row>
    <row r="15080" spans="1:14" x14ac:dyDescent="0.25">
      <c r="A15080" s="1" t="s">
        <v>367</v>
      </c>
      <c r="B15080" s="2" t="s">
        <v>518</v>
      </c>
      <c r="C15080" s="2" t="s">
        <v>2603</v>
      </c>
      <c r="D15080" s="2" t="s">
        <v>17959</v>
      </c>
      <c r="E15080" s="2" t="s">
        <v>12881</v>
      </c>
      <c r="F15080" s="2">
        <v>25172400</v>
      </c>
      <c r="G15080" s="2" t="s">
        <v>490</v>
      </c>
      <c r="H15080" s="2">
        <v>4</v>
      </c>
      <c r="I15080" s="2">
        <v>4</v>
      </c>
      <c r="J15080" s="2">
        <v>10</v>
      </c>
      <c r="K15080" s="2">
        <v>2</v>
      </c>
      <c r="L15080" s="3">
        <v>51336.6</v>
      </c>
      <c r="M15080" s="2" t="s">
        <v>0</v>
      </c>
      <c r="N15080" s="4" t="s">
        <v>21</v>
      </c>
    </row>
    <row r="15081" spans="1:14" x14ac:dyDescent="0.25">
      <c r="A15081" s="1" t="s">
        <v>367</v>
      </c>
      <c r="B15081" s="2" t="s">
        <v>518</v>
      </c>
      <c r="C15081" s="2" t="s">
        <v>2603</v>
      </c>
      <c r="D15081" s="2" t="s">
        <v>17959</v>
      </c>
      <c r="E15081" s="2" t="s">
        <v>12882</v>
      </c>
      <c r="F15081" s="2">
        <v>25172400</v>
      </c>
      <c r="G15081" s="2" t="s">
        <v>490</v>
      </c>
      <c r="H15081" s="2">
        <v>4</v>
      </c>
      <c r="I15081" s="2">
        <v>4</v>
      </c>
      <c r="J15081" s="2">
        <v>10</v>
      </c>
      <c r="K15081" s="2">
        <v>6</v>
      </c>
      <c r="L15081" s="3">
        <v>275653.98</v>
      </c>
      <c r="M15081" s="2" t="s">
        <v>0</v>
      </c>
      <c r="N15081" s="4" t="s">
        <v>21</v>
      </c>
    </row>
    <row r="15082" spans="1:14" x14ac:dyDescent="0.25">
      <c r="A15082" s="1" t="s">
        <v>367</v>
      </c>
      <c r="B15082" s="2" t="s">
        <v>518</v>
      </c>
      <c r="C15082" s="2" t="s">
        <v>2603</v>
      </c>
      <c r="D15082" s="2" t="s">
        <v>17959</v>
      </c>
      <c r="E15082" s="2" t="s">
        <v>12883</v>
      </c>
      <c r="F15082" s="2">
        <v>25172400</v>
      </c>
      <c r="G15082" s="2" t="s">
        <v>490</v>
      </c>
      <c r="H15082" s="2">
        <v>4</v>
      </c>
      <c r="I15082" s="2">
        <v>4</v>
      </c>
      <c r="J15082" s="2">
        <v>10</v>
      </c>
      <c r="K15082" s="2">
        <v>1</v>
      </c>
      <c r="L15082" s="3">
        <v>51089.08</v>
      </c>
      <c r="M15082" s="2" t="s">
        <v>0</v>
      </c>
      <c r="N15082" s="4" t="s">
        <v>21</v>
      </c>
    </row>
    <row r="15083" spans="1:14" x14ac:dyDescent="0.25">
      <c r="A15083" s="1" t="s">
        <v>367</v>
      </c>
      <c r="B15083" s="2" t="s">
        <v>518</v>
      </c>
      <c r="C15083" s="2" t="s">
        <v>2603</v>
      </c>
      <c r="D15083" s="2" t="s">
        <v>17959</v>
      </c>
      <c r="E15083" s="2" t="s">
        <v>12884</v>
      </c>
      <c r="F15083" s="2">
        <v>25172400</v>
      </c>
      <c r="G15083" s="2" t="s">
        <v>490</v>
      </c>
      <c r="H15083" s="2">
        <v>4</v>
      </c>
      <c r="I15083" s="2">
        <v>4</v>
      </c>
      <c r="J15083" s="2">
        <v>10</v>
      </c>
      <c r="K15083" s="2">
        <v>2</v>
      </c>
      <c r="L15083" s="3">
        <v>77873.600000000006</v>
      </c>
      <c r="M15083" s="2" t="s">
        <v>0</v>
      </c>
      <c r="N15083" s="4" t="s">
        <v>21</v>
      </c>
    </row>
    <row r="15084" spans="1:14" x14ac:dyDescent="0.25">
      <c r="A15084" s="1" t="s">
        <v>367</v>
      </c>
      <c r="B15084" s="2" t="s">
        <v>518</v>
      </c>
      <c r="C15084" s="2" t="s">
        <v>2603</v>
      </c>
      <c r="D15084" s="2" t="s">
        <v>17959</v>
      </c>
      <c r="E15084" s="2" t="s">
        <v>12885</v>
      </c>
      <c r="F15084" s="2">
        <v>25172400</v>
      </c>
      <c r="G15084" s="2" t="s">
        <v>490</v>
      </c>
      <c r="H15084" s="2">
        <v>4</v>
      </c>
      <c r="I15084" s="2">
        <v>4</v>
      </c>
      <c r="J15084" s="2">
        <v>10</v>
      </c>
      <c r="K15084" s="2">
        <v>2</v>
      </c>
      <c r="L15084" s="3">
        <v>130652.48</v>
      </c>
      <c r="M15084" s="2" t="s">
        <v>0</v>
      </c>
      <c r="N15084" s="4" t="s">
        <v>21</v>
      </c>
    </row>
    <row r="15085" spans="1:14" x14ac:dyDescent="0.25">
      <c r="A15085" s="1" t="s">
        <v>367</v>
      </c>
      <c r="B15085" s="2" t="s">
        <v>518</v>
      </c>
      <c r="C15085" s="2" t="s">
        <v>2603</v>
      </c>
      <c r="D15085" s="2" t="s">
        <v>17959</v>
      </c>
      <c r="E15085" s="2" t="s">
        <v>12886</v>
      </c>
      <c r="F15085" s="2">
        <v>25172400</v>
      </c>
      <c r="G15085" s="2" t="s">
        <v>490</v>
      </c>
      <c r="H15085" s="2">
        <v>4</v>
      </c>
      <c r="I15085" s="2">
        <v>4</v>
      </c>
      <c r="J15085" s="2">
        <v>10</v>
      </c>
      <c r="K15085" s="2">
        <v>2</v>
      </c>
      <c r="L15085" s="3">
        <v>102178.16</v>
      </c>
      <c r="M15085" s="2" t="s">
        <v>0</v>
      </c>
      <c r="N15085" s="4" t="s">
        <v>21</v>
      </c>
    </row>
    <row r="15086" spans="1:14" x14ac:dyDescent="0.25">
      <c r="A15086" s="1" t="s">
        <v>367</v>
      </c>
      <c r="B15086" s="2" t="s">
        <v>518</v>
      </c>
      <c r="C15086" s="2" t="s">
        <v>2603</v>
      </c>
      <c r="D15086" s="2" t="s">
        <v>17959</v>
      </c>
      <c r="E15086" s="2" t="s">
        <v>12887</v>
      </c>
      <c r="F15086" s="2">
        <v>25172400</v>
      </c>
      <c r="G15086" s="2" t="s">
        <v>490</v>
      </c>
      <c r="H15086" s="2">
        <v>4</v>
      </c>
      <c r="I15086" s="2">
        <v>4</v>
      </c>
      <c r="J15086" s="2">
        <v>10</v>
      </c>
      <c r="K15086" s="2">
        <v>3</v>
      </c>
      <c r="L15086" s="3">
        <v>23997.54</v>
      </c>
      <c r="M15086" s="2" t="s">
        <v>0</v>
      </c>
      <c r="N15086" s="4" t="s">
        <v>21</v>
      </c>
    </row>
    <row r="15087" spans="1:14" x14ac:dyDescent="0.25">
      <c r="A15087" s="1" t="s">
        <v>367</v>
      </c>
      <c r="B15087" s="2" t="s">
        <v>518</v>
      </c>
      <c r="C15087" s="2" t="s">
        <v>2603</v>
      </c>
      <c r="D15087" s="2" t="s">
        <v>17959</v>
      </c>
      <c r="E15087" s="2" t="s">
        <v>12888</v>
      </c>
      <c r="F15087" s="2">
        <v>25172400</v>
      </c>
      <c r="G15087" s="2" t="s">
        <v>490</v>
      </c>
      <c r="H15087" s="2">
        <v>4</v>
      </c>
      <c r="I15087" s="2">
        <v>4</v>
      </c>
      <c r="J15087" s="2">
        <v>10</v>
      </c>
      <c r="K15087" s="2">
        <v>4</v>
      </c>
      <c r="L15087" s="3">
        <v>302812.15999999997</v>
      </c>
      <c r="M15087" s="2" t="s">
        <v>0</v>
      </c>
      <c r="N15087" s="4" t="s">
        <v>21</v>
      </c>
    </row>
    <row r="15088" spans="1:14" x14ac:dyDescent="0.25">
      <c r="A15088" s="1" t="s">
        <v>367</v>
      </c>
      <c r="B15088" s="2" t="s">
        <v>518</v>
      </c>
      <c r="C15088" s="2" t="s">
        <v>2603</v>
      </c>
      <c r="D15088" s="2" t="s">
        <v>17959</v>
      </c>
      <c r="E15088" s="2" t="s">
        <v>12889</v>
      </c>
      <c r="F15088" s="2">
        <v>25172400</v>
      </c>
      <c r="G15088" s="2" t="s">
        <v>490</v>
      </c>
      <c r="H15088" s="2">
        <v>4</v>
      </c>
      <c r="I15088" s="2">
        <v>4</v>
      </c>
      <c r="J15088" s="2">
        <v>10</v>
      </c>
      <c r="K15088" s="2">
        <v>2</v>
      </c>
      <c r="L15088" s="3">
        <v>132185.20000000001</v>
      </c>
      <c r="M15088" s="2" t="s">
        <v>0</v>
      </c>
      <c r="N15088" s="4" t="s">
        <v>21</v>
      </c>
    </row>
    <row r="15089" spans="1:14" x14ac:dyDescent="0.25">
      <c r="A15089" s="1" t="s">
        <v>367</v>
      </c>
      <c r="B15089" s="2" t="s">
        <v>518</v>
      </c>
      <c r="C15089" s="2" t="s">
        <v>2603</v>
      </c>
      <c r="D15089" s="2" t="s">
        <v>17959</v>
      </c>
      <c r="E15089" s="2" t="s">
        <v>12890</v>
      </c>
      <c r="F15089" s="2">
        <v>25172400</v>
      </c>
      <c r="G15089" s="2" t="s">
        <v>490</v>
      </c>
      <c r="H15089" s="2">
        <v>4</v>
      </c>
      <c r="I15089" s="2">
        <v>4</v>
      </c>
      <c r="J15089" s="2">
        <v>10</v>
      </c>
      <c r="K15089" s="2">
        <v>4</v>
      </c>
      <c r="L15089" s="3">
        <v>148554.84</v>
      </c>
      <c r="M15089" s="2" t="s">
        <v>0</v>
      </c>
      <c r="N15089" s="4" t="s">
        <v>21</v>
      </c>
    </row>
    <row r="15090" spans="1:14" x14ac:dyDescent="0.25">
      <c r="A15090" s="1" t="s">
        <v>367</v>
      </c>
      <c r="B15090" s="2" t="s">
        <v>518</v>
      </c>
      <c r="C15090" s="2" t="s">
        <v>2603</v>
      </c>
      <c r="D15090" s="2" t="s">
        <v>17959</v>
      </c>
      <c r="E15090" s="2" t="s">
        <v>12891</v>
      </c>
      <c r="F15090" s="2">
        <v>25172400</v>
      </c>
      <c r="G15090" s="2" t="s">
        <v>490</v>
      </c>
      <c r="H15090" s="2">
        <v>4</v>
      </c>
      <c r="I15090" s="2">
        <v>4</v>
      </c>
      <c r="J15090" s="2">
        <v>10</v>
      </c>
      <c r="K15090" s="2">
        <v>3</v>
      </c>
      <c r="L15090" s="3">
        <v>159218.43</v>
      </c>
      <c r="M15090" s="2" t="s">
        <v>0</v>
      </c>
      <c r="N15090" s="4" t="s">
        <v>21</v>
      </c>
    </row>
    <row r="15091" spans="1:14" x14ac:dyDescent="0.25">
      <c r="A15091" s="1" t="s">
        <v>367</v>
      </c>
      <c r="B15091" s="2" t="s">
        <v>518</v>
      </c>
      <c r="C15091" s="2" t="s">
        <v>2603</v>
      </c>
      <c r="D15091" s="2" t="s">
        <v>17959</v>
      </c>
      <c r="E15091" s="2" t="s">
        <v>12892</v>
      </c>
      <c r="F15091" s="2">
        <v>25172400</v>
      </c>
      <c r="G15091" s="2" t="s">
        <v>490</v>
      </c>
      <c r="H15091" s="2">
        <v>4</v>
      </c>
      <c r="I15091" s="2">
        <v>4</v>
      </c>
      <c r="J15091" s="2">
        <v>10</v>
      </c>
      <c r="K15091" s="2">
        <v>2</v>
      </c>
      <c r="L15091" s="3">
        <v>53569.04</v>
      </c>
      <c r="M15091" s="2" t="s">
        <v>0</v>
      </c>
      <c r="N15091" s="4" t="s">
        <v>21</v>
      </c>
    </row>
    <row r="15092" spans="1:14" x14ac:dyDescent="0.25">
      <c r="A15092" s="1" t="s">
        <v>367</v>
      </c>
      <c r="B15092" s="2" t="s">
        <v>518</v>
      </c>
      <c r="C15092" s="2" t="s">
        <v>2603</v>
      </c>
      <c r="D15092" s="2" t="s">
        <v>17959</v>
      </c>
      <c r="E15092" s="2" t="s">
        <v>12893</v>
      </c>
      <c r="F15092" s="2">
        <v>25172400</v>
      </c>
      <c r="G15092" s="2" t="s">
        <v>490</v>
      </c>
      <c r="H15092" s="2">
        <v>4</v>
      </c>
      <c r="I15092" s="2">
        <v>4</v>
      </c>
      <c r="J15092" s="2">
        <v>10</v>
      </c>
      <c r="K15092" s="2">
        <v>2</v>
      </c>
      <c r="L15092" s="3">
        <v>51336.6</v>
      </c>
      <c r="M15092" s="2" t="s">
        <v>0</v>
      </c>
      <c r="N15092" s="4" t="s">
        <v>21</v>
      </c>
    </row>
    <row r="15093" spans="1:14" x14ac:dyDescent="0.25">
      <c r="A15093" s="1" t="s">
        <v>367</v>
      </c>
      <c r="B15093" s="2" t="s">
        <v>518</v>
      </c>
      <c r="C15093" s="2" t="s">
        <v>2603</v>
      </c>
      <c r="D15093" s="2" t="s">
        <v>17959</v>
      </c>
      <c r="E15093" s="2" t="s">
        <v>12894</v>
      </c>
      <c r="F15093" s="2">
        <v>25172400</v>
      </c>
      <c r="G15093" s="2" t="s">
        <v>490</v>
      </c>
      <c r="H15093" s="2">
        <v>4</v>
      </c>
      <c r="I15093" s="2">
        <v>4</v>
      </c>
      <c r="J15093" s="2">
        <v>10</v>
      </c>
      <c r="K15093" s="2">
        <v>4</v>
      </c>
      <c r="L15093" s="3">
        <v>82586</v>
      </c>
      <c r="M15093" s="2" t="s">
        <v>0</v>
      </c>
      <c r="N15093" s="4" t="s">
        <v>21</v>
      </c>
    </row>
    <row r="15094" spans="1:14" x14ac:dyDescent="0.25">
      <c r="A15094" s="1" t="s">
        <v>367</v>
      </c>
      <c r="B15094" s="2" t="s">
        <v>518</v>
      </c>
      <c r="C15094" s="2" t="s">
        <v>2603</v>
      </c>
      <c r="D15094" s="2" t="s">
        <v>17959</v>
      </c>
      <c r="E15094" s="2" t="s">
        <v>12895</v>
      </c>
      <c r="F15094" s="2">
        <v>25172400</v>
      </c>
      <c r="G15094" s="2" t="s">
        <v>490</v>
      </c>
      <c r="H15094" s="2">
        <v>4</v>
      </c>
      <c r="I15094" s="2">
        <v>4</v>
      </c>
      <c r="J15094" s="2">
        <v>10</v>
      </c>
      <c r="K15094" s="2">
        <v>2</v>
      </c>
      <c r="L15094" s="3">
        <v>41293</v>
      </c>
      <c r="M15094" s="2" t="s">
        <v>0</v>
      </c>
      <c r="N15094" s="4" t="s">
        <v>21</v>
      </c>
    </row>
    <row r="15095" spans="1:14" x14ac:dyDescent="0.25">
      <c r="A15095" s="1" t="s">
        <v>367</v>
      </c>
      <c r="B15095" s="2" t="s">
        <v>518</v>
      </c>
      <c r="C15095" s="2" t="s">
        <v>2603</v>
      </c>
      <c r="D15095" s="2" t="s">
        <v>17959</v>
      </c>
      <c r="E15095" s="2" t="s">
        <v>12896</v>
      </c>
      <c r="F15095" s="2">
        <v>25172400</v>
      </c>
      <c r="G15095" s="2" t="s">
        <v>490</v>
      </c>
      <c r="H15095" s="2">
        <v>4</v>
      </c>
      <c r="I15095" s="2">
        <v>4</v>
      </c>
      <c r="J15095" s="2">
        <v>10</v>
      </c>
      <c r="K15095" s="2">
        <v>6</v>
      </c>
      <c r="L15095" s="3">
        <v>222832.26</v>
      </c>
      <c r="M15095" s="2" t="s">
        <v>0</v>
      </c>
      <c r="N15095" s="4" t="s">
        <v>21</v>
      </c>
    </row>
    <row r="15096" spans="1:14" x14ac:dyDescent="0.25">
      <c r="A15096" s="1" t="s">
        <v>367</v>
      </c>
      <c r="B15096" s="2" t="s">
        <v>518</v>
      </c>
      <c r="C15096" s="2" t="s">
        <v>2603</v>
      </c>
      <c r="D15096" s="2" t="s">
        <v>17959</v>
      </c>
      <c r="E15096" s="2" t="s">
        <v>12897</v>
      </c>
      <c r="F15096" s="2">
        <v>25172400</v>
      </c>
      <c r="G15096" s="2" t="s">
        <v>490</v>
      </c>
      <c r="H15096" s="2">
        <v>4</v>
      </c>
      <c r="I15096" s="2">
        <v>4</v>
      </c>
      <c r="J15096" s="2">
        <v>10</v>
      </c>
      <c r="K15096" s="2">
        <v>2</v>
      </c>
      <c r="L15096" s="3">
        <v>121396.66</v>
      </c>
      <c r="M15096" s="2" t="s">
        <v>0</v>
      </c>
      <c r="N15096" s="4" t="s">
        <v>21</v>
      </c>
    </row>
    <row r="15097" spans="1:14" x14ac:dyDescent="0.25">
      <c r="A15097" s="1" t="s">
        <v>367</v>
      </c>
      <c r="B15097" s="2" t="s">
        <v>518</v>
      </c>
      <c r="C15097" s="2" t="s">
        <v>2603</v>
      </c>
      <c r="D15097" s="2" t="s">
        <v>17959</v>
      </c>
      <c r="E15097" s="2" t="s">
        <v>12898</v>
      </c>
      <c r="F15097" s="2">
        <v>25172400</v>
      </c>
      <c r="G15097" s="2" t="s">
        <v>490</v>
      </c>
      <c r="H15097" s="2">
        <v>4</v>
      </c>
      <c r="I15097" s="2">
        <v>4</v>
      </c>
      <c r="J15097" s="2">
        <v>10</v>
      </c>
      <c r="K15097" s="2">
        <v>2</v>
      </c>
      <c r="L15097" s="3">
        <v>116934.16</v>
      </c>
      <c r="M15097" s="2" t="s">
        <v>0</v>
      </c>
      <c r="N15097" s="4" t="s">
        <v>21</v>
      </c>
    </row>
    <row r="15098" spans="1:14" x14ac:dyDescent="0.25">
      <c r="A15098" s="1" t="s">
        <v>367</v>
      </c>
      <c r="B15098" s="2" t="s">
        <v>518</v>
      </c>
      <c r="C15098" s="2" t="s">
        <v>2603</v>
      </c>
      <c r="D15098" s="2" t="s">
        <v>17959</v>
      </c>
      <c r="E15098" s="2" t="s">
        <v>12899</v>
      </c>
      <c r="F15098" s="2">
        <v>25172400</v>
      </c>
      <c r="G15098" s="2" t="s">
        <v>490</v>
      </c>
      <c r="H15098" s="2">
        <v>4</v>
      </c>
      <c r="I15098" s="2">
        <v>4</v>
      </c>
      <c r="J15098" s="2">
        <v>10</v>
      </c>
      <c r="K15098" s="2">
        <v>4</v>
      </c>
      <c r="L15098" s="3">
        <v>292640.03999999998</v>
      </c>
      <c r="M15098" s="2" t="s">
        <v>0</v>
      </c>
      <c r="N15098" s="4" t="s">
        <v>21</v>
      </c>
    </row>
    <row r="15099" spans="1:14" x14ac:dyDescent="0.25">
      <c r="A15099" s="1" t="s">
        <v>367</v>
      </c>
      <c r="B15099" s="2" t="s">
        <v>518</v>
      </c>
      <c r="C15099" s="2" t="s">
        <v>2603</v>
      </c>
      <c r="D15099" s="2" t="s">
        <v>17959</v>
      </c>
      <c r="E15099" s="2" t="s">
        <v>12900</v>
      </c>
      <c r="F15099" s="2">
        <v>25171704</v>
      </c>
      <c r="G15099" s="2" t="s">
        <v>490</v>
      </c>
      <c r="H15099" s="2">
        <v>4</v>
      </c>
      <c r="I15099" s="2">
        <v>4</v>
      </c>
      <c r="J15099" s="2">
        <v>10</v>
      </c>
      <c r="K15099" s="2">
        <v>1</v>
      </c>
      <c r="L15099" s="3">
        <v>337218.63</v>
      </c>
      <c r="M15099" s="2" t="s">
        <v>0</v>
      </c>
      <c r="N15099" s="4" t="s">
        <v>21</v>
      </c>
    </row>
    <row r="15100" spans="1:14" x14ac:dyDescent="0.25">
      <c r="A15100" s="1" t="s">
        <v>367</v>
      </c>
      <c r="B15100" s="2" t="s">
        <v>518</v>
      </c>
      <c r="C15100" s="2" t="s">
        <v>2603</v>
      </c>
      <c r="D15100" s="2" t="s">
        <v>17959</v>
      </c>
      <c r="E15100" s="2" t="s">
        <v>12901</v>
      </c>
      <c r="F15100" s="2">
        <v>25171704</v>
      </c>
      <c r="G15100" s="2" t="s">
        <v>490</v>
      </c>
      <c r="H15100" s="2">
        <v>4</v>
      </c>
      <c r="I15100" s="2">
        <v>4</v>
      </c>
      <c r="J15100" s="2">
        <v>10</v>
      </c>
      <c r="K15100" s="2">
        <v>1</v>
      </c>
      <c r="L15100" s="3">
        <v>239320.9</v>
      </c>
      <c r="M15100" s="2" t="s">
        <v>0</v>
      </c>
      <c r="N15100" s="4" t="s">
        <v>21</v>
      </c>
    </row>
    <row r="15101" spans="1:14" x14ac:dyDescent="0.25">
      <c r="A15101" s="1" t="s">
        <v>367</v>
      </c>
      <c r="B15101" s="2" t="s">
        <v>518</v>
      </c>
      <c r="C15101" s="2" t="s">
        <v>2603</v>
      </c>
      <c r="D15101" s="2" t="s">
        <v>17959</v>
      </c>
      <c r="E15101" s="2" t="s">
        <v>12902</v>
      </c>
      <c r="F15101" s="2">
        <v>25171704</v>
      </c>
      <c r="G15101" s="2" t="s">
        <v>490</v>
      </c>
      <c r="H15101" s="2">
        <v>4</v>
      </c>
      <c r="I15101" s="2">
        <v>4</v>
      </c>
      <c r="J15101" s="2">
        <v>10</v>
      </c>
      <c r="K15101" s="2">
        <v>1</v>
      </c>
      <c r="L15101" s="3">
        <v>189100.52</v>
      </c>
      <c r="M15101" s="2" t="s">
        <v>0</v>
      </c>
      <c r="N15101" s="4" t="s">
        <v>21</v>
      </c>
    </row>
    <row r="15102" spans="1:14" x14ac:dyDescent="0.25">
      <c r="A15102" s="1" t="s">
        <v>367</v>
      </c>
      <c r="B15102" s="2" t="s">
        <v>113</v>
      </c>
      <c r="C15102" s="2" t="s">
        <v>113</v>
      </c>
      <c r="D15102" s="2" t="s">
        <v>114</v>
      </c>
      <c r="E15102" s="2" t="s">
        <v>12903</v>
      </c>
      <c r="F15102" s="2">
        <v>24112401</v>
      </c>
      <c r="G15102" s="2" t="s">
        <v>810</v>
      </c>
      <c r="H15102" s="2">
        <v>4</v>
      </c>
      <c r="I15102" s="2">
        <v>6</v>
      </c>
      <c r="J15102" s="2">
        <v>10</v>
      </c>
      <c r="K15102" s="2">
        <v>1</v>
      </c>
      <c r="L15102" s="3">
        <v>261419.2</v>
      </c>
      <c r="M15102" s="2" t="s">
        <v>0</v>
      </c>
      <c r="N15102" s="4" t="s">
        <v>21</v>
      </c>
    </row>
    <row r="15103" spans="1:14" x14ac:dyDescent="0.25">
      <c r="A15103" s="1" t="s">
        <v>367</v>
      </c>
      <c r="B15103" s="2" t="s">
        <v>113</v>
      </c>
      <c r="C15103" s="2" t="s">
        <v>113</v>
      </c>
      <c r="D15103" s="2" t="s">
        <v>114</v>
      </c>
      <c r="E15103" s="2" t="s">
        <v>12904</v>
      </c>
      <c r="F15103" s="2">
        <v>20121129</v>
      </c>
      <c r="G15103" s="2" t="s">
        <v>810</v>
      </c>
      <c r="H15103" s="2">
        <v>4</v>
      </c>
      <c r="I15103" s="2">
        <v>6</v>
      </c>
      <c r="J15103" s="2">
        <v>10</v>
      </c>
      <c r="K15103" s="2">
        <v>1</v>
      </c>
      <c r="L15103" s="3">
        <v>108694.6</v>
      </c>
      <c r="M15103" s="2" t="s">
        <v>0</v>
      </c>
      <c r="N15103" s="4" t="s">
        <v>21</v>
      </c>
    </row>
    <row r="15104" spans="1:14" x14ac:dyDescent="0.25">
      <c r="A15104" s="1" t="s">
        <v>367</v>
      </c>
      <c r="B15104" s="2" t="s">
        <v>113</v>
      </c>
      <c r="C15104" s="2" t="s">
        <v>113</v>
      </c>
      <c r="D15104" s="2" t="s">
        <v>114</v>
      </c>
      <c r="E15104" s="2" t="s">
        <v>12905</v>
      </c>
      <c r="F15104" s="2">
        <v>27111707</v>
      </c>
      <c r="G15104" s="2" t="s">
        <v>810</v>
      </c>
      <c r="H15104" s="2">
        <v>4</v>
      </c>
      <c r="I15104" s="2">
        <v>6</v>
      </c>
      <c r="J15104" s="2">
        <v>10</v>
      </c>
      <c r="K15104" s="2">
        <v>1</v>
      </c>
      <c r="L15104" s="3">
        <v>421024.38</v>
      </c>
      <c r="M15104" s="2" t="s">
        <v>0</v>
      </c>
      <c r="N15104" s="4" t="s">
        <v>21</v>
      </c>
    </row>
    <row r="15105" spans="1:14" x14ac:dyDescent="0.25">
      <c r="A15105" s="1" t="s">
        <v>367</v>
      </c>
      <c r="B15105" s="2" t="s">
        <v>113</v>
      </c>
      <c r="C15105" s="2" t="s">
        <v>113</v>
      </c>
      <c r="D15105" s="2" t="s">
        <v>114</v>
      </c>
      <c r="E15105" s="2" t="s">
        <v>12906</v>
      </c>
      <c r="F15105" s="2">
        <v>27112142</v>
      </c>
      <c r="G15105" s="2" t="s">
        <v>810</v>
      </c>
      <c r="H15105" s="2">
        <v>4</v>
      </c>
      <c r="I15105" s="2">
        <v>6</v>
      </c>
      <c r="J15105" s="2">
        <v>10</v>
      </c>
      <c r="K15105" s="2">
        <v>8</v>
      </c>
      <c r="L15105" s="3">
        <v>495316.08</v>
      </c>
      <c r="M15105" s="2" t="s">
        <v>0</v>
      </c>
      <c r="N15105" s="4" t="s">
        <v>21</v>
      </c>
    </row>
    <row r="15106" spans="1:14" x14ac:dyDescent="0.25">
      <c r="A15106" s="1" t="s">
        <v>367</v>
      </c>
      <c r="B15106" s="2" t="s">
        <v>340</v>
      </c>
      <c r="C15106" s="2" t="s">
        <v>341</v>
      </c>
      <c r="D15106" s="2" t="s">
        <v>342</v>
      </c>
      <c r="E15106" s="2" t="s">
        <v>12907</v>
      </c>
      <c r="F15106" s="2">
        <v>86101700</v>
      </c>
      <c r="G15106" s="2" t="s">
        <v>490</v>
      </c>
      <c r="H15106" s="2">
        <v>1</v>
      </c>
      <c r="I15106" s="2">
        <v>6</v>
      </c>
      <c r="J15106" s="2">
        <v>10</v>
      </c>
      <c r="K15106" s="2">
        <v>1</v>
      </c>
      <c r="L15106" s="3">
        <v>29700000</v>
      </c>
      <c r="M15106" s="2" t="s">
        <v>20</v>
      </c>
      <c r="N15106" s="4" t="s">
        <v>21</v>
      </c>
    </row>
    <row r="15107" spans="1:14" x14ac:dyDescent="0.25">
      <c r="A15107" s="1" t="s">
        <v>367</v>
      </c>
      <c r="B15107" s="2" t="s">
        <v>63</v>
      </c>
      <c r="C15107" s="2" t="s">
        <v>64</v>
      </c>
      <c r="D15107" s="2" t="s">
        <v>65</v>
      </c>
      <c r="E15107" s="2" t="s">
        <v>12908</v>
      </c>
      <c r="F15107" s="2">
        <v>55121606</v>
      </c>
      <c r="G15107" s="2" t="s">
        <v>490</v>
      </c>
      <c r="H15107" s="2">
        <v>4</v>
      </c>
      <c r="I15107" s="2">
        <v>6</v>
      </c>
      <c r="J15107" s="2">
        <v>10</v>
      </c>
      <c r="K15107" s="2">
        <v>4</v>
      </c>
      <c r="L15107" s="3">
        <v>369999.56</v>
      </c>
      <c r="M15107" s="2" t="s">
        <v>0</v>
      </c>
      <c r="N15107" s="4" t="s">
        <v>21</v>
      </c>
    </row>
    <row r="15108" spans="1:14" x14ac:dyDescent="0.25">
      <c r="A15108" s="1" t="s">
        <v>367</v>
      </c>
      <c r="B15108" s="2" t="s">
        <v>63</v>
      </c>
      <c r="C15108" s="2" t="s">
        <v>64</v>
      </c>
      <c r="D15108" s="2" t="s">
        <v>65</v>
      </c>
      <c r="E15108" s="2" t="s">
        <v>12909</v>
      </c>
      <c r="F15108" s="2">
        <v>55121606</v>
      </c>
      <c r="G15108" s="2" t="s">
        <v>490</v>
      </c>
      <c r="H15108" s="2">
        <v>4</v>
      </c>
      <c r="I15108" s="2">
        <v>6</v>
      </c>
      <c r="J15108" s="2">
        <v>10</v>
      </c>
      <c r="K15108" s="2">
        <v>300</v>
      </c>
      <c r="L15108" s="3">
        <v>299880</v>
      </c>
      <c r="M15108" s="2" t="s">
        <v>0</v>
      </c>
      <c r="N15108" s="4" t="s">
        <v>21</v>
      </c>
    </row>
    <row r="15109" spans="1:14" x14ac:dyDescent="0.25">
      <c r="A15109" s="1" t="s">
        <v>367</v>
      </c>
      <c r="B15109" s="2" t="s">
        <v>63</v>
      </c>
      <c r="C15109" s="2" t="s">
        <v>64</v>
      </c>
      <c r="D15109" s="2" t="s">
        <v>65</v>
      </c>
      <c r="E15109" s="2" t="s">
        <v>12910</v>
      </c>
      <c r="F15109" s="2">
        <v>55121606</v>
      </c>
      <c r="G15109" s="2" t="s">
        <v>490</v>
      </c>
      <c r="H15109" s="2">
        <v>4</v>
      </c>
      <c r="I15109" s="2">
        <v>6</v>
      </c>
      <c r="J15109" s="2">
        <v>10</v>
      </c>
      <c r="K15109" s="2">
        <v>70</v>
      </c>
      <c r="L15109" s="3">
        <v>99960</v>
      </c>
      <c r="M15109" s="2" t="s">
        <v>0</v>
      </c>
      <c r="N15109" s="4" t="s">
        <v>21</v>
      </c>
    </row>
    <row r="15110" spans="1:14" x14ac:dyDescent="0.25">
      <c r="A15110" s="1" t="s">
        <v>367</v>
      </c>
      <c r="B15110" s="2" t="s">
        <v>63</v>
      </c>
      <c r="C15110" s="2" t="s">
        <v>64</v>
      </c>
      <c r="D15110" s="2" t="s">
        <v>65</v>
      </c>
      <c r="E15110" s="2" t="s">
        <v>12911</v>
      </c>
      <c r="F15110" s="2">
        <v>55121606</v>
      </c>
      <c r="G15110" s="2" t="s">
        <v>490</v>
      </c>
      <c r="H15110" s="2">
        <v>4</v>
      </c>
      <c r="I15110" s="2">
        <v>6</v>
      </c>
      <c r="J15110" s="2">
        <v>10</v>
      </c>
      <c r="K15110" s="2">
        <v>70</v>
      </c>
      <c r="L15110" s="3">
        <v>99960</v>
      </c>
      <c r="M15110" s="2" t="s">
        <v>0</v>
      </c>
      <c r="N15110" s="4" t="s">
        <v>21</v>
      </c>
    </row>
    <row r="15111" spans="1:14" x14ac:dyDescent="0.25">
      <c r="A15111" s="1" t="s">
        <v>367</v>
      </c>
      <c r="B15111" s="2" t="s">
        <v>63</v>
      </c>
      <c r="C15111" s="2" t="s">
        <v>64</v>
      </c>
      <c r="D15111" s="2" t="s">
        <v>65</v>
      </c>
      <c r="E15111" s="2" t="s">
        <v>12912</v>
      </c>
      <c r="F15111" s="2" t="s">
        <v>12913</v>
      </c>
      <c r="G15111" s="2" t="s">
        <v>490</v>
      </c>
      <c r="H15111" s="2">
        <v>4</v>
      </c>
      <c r="I15111" s="2">
        <v>6</v>
      </c>
      <c r="J15111" s="2">
        <v>10</v>
      </c>
      <c r="K15111" s="2">
        <v>100</v>
      </c>
      <c r="L15111" s="3">
        <v>1150016</v>
      </c>
      <c r="M15111" s="2" t="s">
        <v>17389</v>
      </c>
      <c r="N15111" s="4" t="s">
        <v>21</v>
      </c>
    </row>
    <row r="15112" spans="1:14" x14ac:dyDescent="0.25">
      <c r="A15112" s="1" t="s">
        <v>367</v>
      </c>
      <c r="B15112" s="2" t="s">
        <v>86</v>
      </c>
      <c r="C15112" s="2" t="s">
        <v>90</v>
      </c>
      <c r="D15112" s="2" t="s">
        <v>91</v>
      </c>
      <c r="E15112" s="2" t="s">
        <v>12914</v>
      </c>
      <c r="F15112" s="2">
        <v>52152102</v>
      </c>
      <c r="G15112" s="2" t="s">
        <v>490</v>
      </c>
      <c r="H15112" s="2">
        <v>4</v>
      </c>
      <c r="I15112" s="2">
        <v>6</v>
      </c>
      <c r="J15112" s="2">
        <v>10</v>
      </c>
      <c r="K15112" s="2">
        <v>6</v>
      </c>
      <c r="L15112" s="3">
        <v>600002.76</v>
      </c>
      <c r="M15112" s="2" t="s">
        <v>0</v>
      </c>
      <c r="N15112" s="4" t="s">
        <v>21</v>
      </c>
    </row>
    <row r="15113" spans="1:14" x14ac:dyDescent="0.25">
      <c r="A15113" s="1" t="s">
        <v>367</v>
      </c>
      <c r="B15113" s="2" t="s">
        <v>86</v>
      </c>
      <c r="C15113" s="2" t="s">
        <v>246</v>
      </c>
      <c r="D15113" s="2" t="s">
        <v>247</v>
      </c>
      <c r="E15113" s="2" t="s">
        <v>12915</v>
      </c>
      <c r="F15113" s="2">
        <v>24111503</v>
      </c>
      <c r="G15113" s="2" t="s">
        <v>490</v>
      </c>
      <c r="H15113" s="2">
        <v>4</v>
      </c>
      <c r="I15113" s="2">
        <v>6</v>
      </c>
      <c r="J15113" s="2">
        <v>10</v>
      </c>
      <c r="K15113" s="2">
        <v>9</v>
      </c>
      <c r="L15113" s="3">
        <v>119994.84</v>
      </c>
      <c r="M15113" s="2" t="s">
        <v>0</v>
      </c>
      <c r="N15113" s="4" t="s">
        <v>21</v>
      </c>
    </row>
    <row r="15114" spans="1:14" x14ac:dyDescent="0.25">
      <c r="A15114" s="1" t="s">
        <v>367</v>
      </c>
      <c r="B15114" s="2" t="s">
        <v>86</v>
      </c>
      <c r="C15114" s="2" t="s">
        <v>246</v>
      </c>
      <c r="D15114" s="2" t="s">
        <v>247</v>
      </c>
      <c r="E15114" s="2" t="s">
        <v>12916</v>
      </c>
      <c r="F15114" s="2">
        <v>24111503</v>
      </c>
      <c r="G15114" s="2" t="s">
        <v>490</v>
      </c>
      <c r="H15114" s="2">
        <v>4</v>
      </c>
      <c r="I15114" s="2">
        <v>6</v>
      </c>
      <c r="J15114" s="2">
        <v>10</v>
      </c>
      <c r="K15114" s="2">
        <v>6</v>
      </c>
      <c r="L15114" s="3">
        <v>140001.12</v>
      </c>
      <c r="M15114" s="2" t="s">
        <v>0</v>
      </c>
      <c r="N15114" s="4" t="s">
        <v>21</v>
      </c>
    </row>
    <row r="15115" spans="1:14" x14ac:dyDescent="0.25">
      <c r="A15115" s="1" t="s">
        <v>367</v>
      </c>
      <c r="B15115" s="2" t="s">
        <v>86</v>
      </c>
      <c r="C15115" s="2" t="s">
        <v>246</v>
      </c>
      <c r="D15115" s="2" t="s">
        <v>247</v>
      </c>
      <c r="E15115" s="2" t="s">
        <v>12917</v>
      </c>
      <c r="F15115" s="2">
        <v>24111503</v>
      </c>
      <c r="G15115" s="2" t="s">
        <v>490</v>
      </c>
      <c r="H15115" s="2">
        <v>4</v>
      </c>
      <c r="I15115" s="2">
        <v>6</v>
      </c>
      <c r="J15115" s="2">
        <v>10</v>
      </c>
      <c r="K15115" s="2">
        <v>7</v>
      </c>
      <c r="L15115" s="3">
        <v>189998.97</v>
      </c>
      <c r="M15115" s="2" t="s">
        <v>0</v>
      </c>
      <c r="N15115" s="4" t="s">
        <v>21</v>
      </c>
    </row>
    <row r="15116" spans="1:14" x14ac:dyDescent="0.25">
      <c r="A15116" s="1" t="s">
        <v>367</v>
      </c>
      <c r="B15116" s="2" t="s">
        <v>86</v>
      </c>
      <c r="C15116" s="2" t="s">
        <v>93</v>
      </c>
      <c r="D15116" s="2" t="s">
        <v>94</v>
      </c>
      <c r="E15116" s="2" t="s">
        <v>12918</v>
      </c>
      <c r="F15116" s="2">
        <v>24121503</v>
      </c>
      <c r="G15116" s="2" t="s">
        <v>490</v>
      </c>
      <c r="H15116" s="2">
        <v>4</v>
      </c>
      <c r="I15116" s="2">
        <v>6</v>
      </c>
      <c r="J15116" s="2">
        <v>10</v>
      </c>
      <c r="K15116" s="2">
        <v>15</v>
      </c>
      <c r="L15116" s="3">
        <v>350002.8</v>
      </c>
      <c r="M15116" s="2" t="s">
        <v>0</v>
      </c>
      <c r="N15116" s="4" t="s">
        <v>21</v>
      </c>
    </row>
    <row r="15117" spans="1:14" x14ac:dyDescent="0.25">
      <c r="A15117" s="1" t="s">
        <v>367</v>
      </c>
      <c r="B15117" s="2" t="s">
        <v>467</v>
      </c>
      <c r="C15117" s="2" t="s">
        <v>467</v>
      </c>
      <c r="D15117" s="2" t="s">
        <v>17873</v>
      </c>
      <c r="E15117" s="2" t="s">
        <v>12919</v>
      </c>
      <c r="F15117" s="2">
        <v>93151510</v>
      </c>
      <c r="G15117" s="2" t="s">
        <v>19</v>
      </c>
      <c r="H15117" s="2">
        <v>3</v>
      </c>
      <c r="I15117" s="2">
        <v>4</v>
      </c>
      <c r="J15117" s="2">
        <v>10</v>
      </c>
      <c r="K15117" s="2">
        <v>1</v>
      </c>
      <c r="L15117" s="3">
        <v>273600</v>
      </c>
      <c r="M15117" s="2" t="s">
        <v>20</v>
      </c>
      <c r="N15117" s="4" t="s">
        <v>21</v>
      </c>
    </row>
    <row r="15118" spans="1:14" x14ac:dyDescent="0.25">
      <c r="A15118" s="1" t="s">
        <v>367</v>
      </c>
      <c r="B15118" s="2" t="s">
        <v>467</v>
      </c>
      <c r="C15118" s="2" t="s">
        <v>467</v>
      </c>
      <c r="D15118" s="2" t="s">
        <v>17873</v>
      </c>
      <c r="E15118" s="2" t="s">
        <v>12920</v>
      </c>
      <c r="F15118" s="2">
        <v>93151510</v>
      </c>
      <c r="G15118" s="2" t="s">
        <v>17856</v>
      </c>
      <c r="H15118" s="2">
        <v>1</v>
      </c>
      <c r="I15118" s="2">
        <v>6</v>
      </c>
      <c r="J15118" s="2">
        <v>10</v>
      </c>
      <c r="K15118" s="2">
        <v>1</v>
      </c>
      <c r="L15118" s="3">
        <v>172000</v>
      </c>
      <c r="M15118" s="2" t="s">
        <v>20</v>
      </c>
      <c r="N15118" s="4" t="s">
        <v>21</v>
      </c>
    </row>
    <row r="15119" spans="1:14" x14ac:dyDescent="0.25">
      <c r="A15119" s="1" t="s">
        <v>367</v>
      </c>
      <c r="B15119" s="2" t="s">
        <v>278</v>
      </c>
      <c r="C15119" s="2" t="s">
        <v>279</v>
      </c>
      <c r="D15119" s="2" t="s">
        <v>280</v>
      </c>
      <c r="E15119" s="2" t="s">
        <v>12921</v>
      </c>
      <c r="F15119" s="2">
        <v>81101703</v>
      </c>
      <c r="G15119" s="2" t="s">
        <v>496</v>
      </c>
      <c r="H15119" s="2">
        <v>1</v>
      </c>
      <c r="I15119" s="2">
        <v>11</v>
      </c>
      <c r="J15119" s="2">
        <v>10</v>
      </c>
      <c r="K15119" s="2">
        <v>1</v>
      </c>
      <c r="L15119" s="3">
        <v>36160000</v>
      </c>
      <c r="M15119" s="2" t="s">
        <v>20</v>
      </c>
      <c r="N15119" s="4" t="s">
        <v>21</v>
      </c>
    </row>
    <row r="15120" spans="1:14" x14ac:dyDescent="0.25">
      <c r="A15120" s="1" t="s">
        <v>367</v>
      </c>
      <c r="B15120" s="2" t="s">
        <v>624</v>
      </c>
      <c r="C15120" s="2" t="s">
        <v>2417</v>
      </c>
      <c r="D15120" s="2" t="s">
        <v>17953</v>
      </c>
      <c r="E15120" s="2" t="s">
        <v>12922</v>
      </c>
      <c r="F15120" s="2">
        <v>30181503</v>
      </c>
      <c r="G15120" s="2" t="s">
        <v>810</v>
      </c>
      <c r="H15120" s="2">
        <v>3</v>
      </c>
      <c r="I15120" s="2">
        <v>4</v>
      </c>
      <c r="J15120" s="2">
        <v>10</v>
      </c>
      <c r="K15120" s="2">
        <v>12</v>
      </c>
      <c r="L15120" s="3">
        <v>737519.16</v>
      </c>
      <c r="M15120" s="2" t="s">
        <v>0</v>
      </c>
      <c r="N15120" s="4" t="s">
        <v>21</v>
      </c>
    </row>
    <row r="15121" spans="1:14" x14ac:dyDescent="0.25">
      <c r="A15121" s="1" t="s">
        <v>367</v>
      </c>
      <c r="B15121" s="2" t="s">
        <v>378</v>
      </c>
      <c r="C15121" s="2" t="s">
        <v>2488</v>
      </c>
      <c r="D15121" s="2" t="s">
        <v>17955</v>
      </c>
      <c r="E15121" s="2" t="s">
        <v>12923</v>
      </c>
      <c r="F15121" s="2">
        <v>26121613</v>
      </c>
      <c r="G15121" s="2" t="s">
        <v>810</v>
      </c>
      <c r="H15121" s="2">
        <v>3</v>
      </c>
      <c r="I15121" s="2">
        <v>4</v>
      </c>
      <c r="J15121" s="2">
        <v>10</v>
      </c>
      <c r="K15121" s="2">
        <v>40</v>
      </c>
      <c r="L15121" s="3">
        <v>137088</v>
      </c>
      <c r="M15121" s="2" t="s">
        <v>17389</v>
      </c>
      <c r="N15121" s="4" t="s">
        <v>21</v>
      </c>
    </row>
    <row r="15122" spans="1:14" x14ac:dyDescent="0.25">
      <c r="A15122" s="1" t="s">
        <v>367</v>
      </c>
      <c r="B15122" s="2" t="s">
        <v>378</v>
      </c>
      <c r="C15122" s="2" t="s">
        <v>2488</v>
      </c>
      <c r="D15122" s="2" t="s">
        <v>17955</v>
      </c>
      <c r="E15122" s="2" t="s">
        <v>12924</v>
      </c>
      <c r="F15122" s="2">
        <v>26121613</v>
      </c>
      <c r="G15122" s="2" t="s">
        <v>810</v>
      </c>
      <c r="H15122" s="2">
        <v>3</v>
      </c>
      <c r="I15122" s="2">
        <v>4</v>
      </c>
      <c r="J15122" s="2">
        <v>10</v>
      </c>
      <c r="K15122" s="2">
        <v>40</v>
      </c>
      <c r="L15122" s="3">
        <v>386845.19999999995</v>
      </c>
      <c r="M15122" s="2" t="s">
        <v>17389</v>
      </c>
      <c r="N15122" s="4" t="s">
        <v>21</v>
      </c>
    </row>
    <row r="15123" spans="1:14" x14ac:dyDescent="0.25">
      <c r="A15123" s="1" t="s">
        <v>367</v>
      </c>
      <c r="B15123" s="2" t="s">
        <v>378</v>
      </c>
      <c r="C15123" s="2" t="s">
        <v>2488</v>
      </c>
      <c r="D15123" s="2" t="s">
        <v>17955</v>
      </c>
      <c r="E15123" s="2" t="s">
        <v>12925</v>
      </c>
      <c r="F15123" s="2">
        <v>26121613</v>
      </c>
      <c r="G15123" s="2" t="s">
        <v>810</v>
      </c>
      <c r="H15123" s="2">
        <v>3</v>
      </c>
      <c r="I15123" s="2">
        <v>4</v>
      </c>
      <c r="J15123" s="2">
        <v>10</v>
      </c>
      <c r="K15123" s="2">
        <v>117</v>
      </c>
      <c r="L15123" s="3">
        <v>925740.27</v>
      </c>
      <c r="M15123" s="2" t="s">
        <v>17389</v>
      </c>
      <c r="N15123" s="4" t="s">
        <v>21</v>
      </c>
    </row>
    <row r="15124" spans="1:14" x14ac:dyDescent="0.25">
      <c r="A15124" s="1" t="s">
        <v>367</v>
      </c>
      <c r="B15124" s="2" t="s">
        <v>378</v>
      </c>
      <c r="C15124" s="2" t="s">
        <v>2488</v>
      </c>
      <c r="D15124" s="2" t="s">
        <v>17955</v>
      </c>
      <c r="E15124" s="2" t="s">
        <v>18846</v>
      </c>
      <c r="F15124" s="2">
        <v>26121613</v>
      </c>
      <c r="G15124" s="2" t="s">
        <v>810</v>
      </c>
      <c r="H15124" s="2">
        <v>3</v>
      </c>
      <c r="I15124" s="2">
        <v>4</v>
      </c>
      <c r="J15124" s="2">
        <v>10</v>
      </c>
      <c r="K15124" s="2">
        <v>80</v>
      </c>
      <c r="L15124" s="3">
        <v>86346.4</v>
      </c>
      <c r="M15124" s="2" t="s">
        <v>17389</v>
      </c>
      <c r="N15124" s="4" t="s">
        <v>21</v>
      </c>
    </row>
    <row r="15125" spans="1:14" x14ac:dyDescent="0.25">
      <c r="A15125" s="1" t="s">
        <v>367</v>
      </c>
      <c r="B15125" s="2" t="s">
        <v>378</v>
      </c>
      <c r="C15125" s="2" t="s">
        <v>2488</v>
      </c>
      <c r="D15125" s="2" t="s">
        <v>17955</v>
      </c>
      <c r="E15125" s="2" t="s">
        <v>18847</v>
      </c>
      <c r="F15125" s="2">
        <v>26121613</v>
      </c>
      <c r="G15125" s="2" t="s">
        <v>810</v>
      </c>
      <c r="H15125" s="2">
        <v>3</v>
      </c>
      <c r="I15125" s="2">
        <v>4</v>
      </c>
      <c r="J15125" s="2">
        <v>10</v>
      </c>
      <c r="K15125" s="2">
        <v>80</v>
      </c>
      <c r="L15125" s="3">
        <v>86346.4</v>
      </c>
      <c r="M15125" s="2" t="s">
        <v>17389</v>
      </c>
      <c r="N15125" s="4" t="s">
        <v>21</v>
      </c>
    </row>
    <row r="15126" spans="1:14" x14ac:dyDescent="0.25">
      <c r="A15126" s="1" t="s">
        <v>367</v>
      </c>
      <c r="B15126" s="2" t="s">
        <v>378</v>
      </c>
      <c r="C15126" s="2" t="s">
        <v>2488</v>
      </c>
      <c r="D15126" s="2" t="s">
        <v>17955</v>
      </c>
      <c r="E15126" s="2" t="s">
        <v>18848</v>
      </c>
      <c r="F15126" s="2">
        <v>26121613</v>
      </c>
      <c r="G15126" s="2" t="s">
        <v>810</v>
      </c>
      <c r="H15126" s="2">
        <v>3</v>
      </c>
      <c r="I15126" s="2">
        <v>4</v>
      </c>
      <c r="J15126" s="2">
        <v>10</v>
      </c>
      <c r="K15126" s="2">
        <v>80</v>
      </c>
      <c r="L15126" s="3">
        <v>86346.4</v>
      </c>
      <c r="M15126" s="2" t="s">
        <v>17389</v>
      </c>
      <c r="N15126" s="4" t="s">
        <v>21</v>
      </c>
    </row>
    <row r="15127" spans="1:14" x14ac:dyDescent="0.25">
      <c r="A15127" s="1" t="s">
        <v>367</v>
      </c>
      <c r="B15127" s="2" t="s">
        <v>378</v>
      </c>
      <c r="C15127" s="2" t="s">
        <v>2488</v>
      </c>
      <c r="D15127" s="2" t="s">
        <v>17955</v>
      </c>
      <c r="E15127" s="2" t="s">
        <v>18849</v>
      </c>
      <c r="F15127" s="2">
        <v>26121613</v>
      </c>
      <c r="G15127" s="2" t="s">
        <v>810</v>
      </c>
      <c r="H15127" s="2">
        <v>3</v>
      </c>
      <c r="I15127" s="2">
        <v>4</v>
      </c>
      <c r="J15127" s="2">
        <v>10</v>
      </c>
      <c r="K15127" s="2">
        <v>80</v>
      </c>
      <c r="L15127" s="3">
        <v>86346.4</v>
      </c>
      <c r="M15127" s="2" t="s">
        <v>17389</v>
      </c>
      <c r="N15127" s="4" t="s">
        <v>21</v>
      </c>
    </row>
    <row r="15128" spans="1:14" x14ac:dyDescent="0.25">
      <c r="A15128" s="1" t="s">
        <v>367</v>
      </c>
      <c r="B15128" s="2" t="s">
        <v>378</v>
      </c>
      <c r="C15128" s="2" t="s">
        <v>2488</v>
      </c>
      <c r="D15128" s="2" t="s">
        <v>17955</v>
      </c>
      <c r="E15128" s="2" t="s">
        <v>12926</v>
      </c>
      <c r="F15128" s="2">
        <v>26121613</v>
      </c>
      <c r="G15128" s="2" t="s">
        <v>810</v>
      </c>
      <c r="H15128" s="2">
        <v>3</v>
      </c>
      <c r="I15128" s="2">
        <v>4</v>
      </c>
      <c r="J15128" s="2">
        <v>10</v>
      </c>
      <c r="K15128" s="2">
        <v>80</v>
      </c>
      <c r="L15128" s="3">
        <v>86346.4</v>
      </c>
      <c r="M15128" s="2" t="s">
        <v>17389</v>
      </c>
      <c r="N15128" s="4" t="s">
        <v>21</v>
      </c>
    </row>
    <row r="15129" spans="1:14" x14ac:dyDescent="0.25">
      <c r="A15129" s="1" t="s">
        <v>367</v>
      </c>
      <c r="B15129" s="2" t="s">
        <v>378</v>
      </c>
      <c r="C15129" s="2" t="s">
        <v>2488</v>
      </c>
      <c r="D15129" s="2" t="s">
        <v>17955</v>
      </c>
      <c r="E15129" s="2" t="s">
        <v>12927</v>
      </c>
      <c r="F15129" s="2">
        <v>26121613</v>
      </c>
      <c r="G15129" s="2" t="s">
        <v>810</v>
      </c>
      <c r="H15129" s="2">
        <v>3</v>
      </c>
      <c r="I15129" s="2">
        <v>4</v>
      </c>
      <c r="J15129" s="2">
        <v>10</v>
      </c>
      <c r="K15129" s="2">
        <v>80</v>
      </c>
      <c r="L15129" s="3">
        <v>86346.4</v>
      </c>
      <c r="M15129" s="2" t="s">
        <v>17389</v>
      </c>
      <c r="N15129" s="4" t="s">
        <v>21</v>
      </c>
    </row>
    <row r="15130" spans="1:14" x14ac:dyDescent="0.25">
      <c r="A15130" s="1" t="s">
        <v>367</v>
      </c>
      <c r="B15130" s="2" t="s">
        <v>278</v>
      </c>
      <c r="C15130" s="2" t="s">
        <v>279</v>
      </c>
      <c r="D15130" s="2" t="s">
        <v>280</v>
      </c>
      <c r="E15130" s="2" t="s">
        <v>12928</v>
      </c>
      <c r="F15130" s="2">
        <v>24102006</v>
      </c>
      <c r="G15130" s="2" t="s">
        <v>496</v>
      </c>
      <c r="H15130" s="2">
        <v>3</v>
      </c>
      <c r="I15130" s="2">
        <v>6</v>
      </c>
      <c r="J15130" s="2">
        <v>10</v>
      </c>
      <c r="K15130" s="2">
        <v>1</v>
      </c>
      <c r="L15130" s="3">
        <v>7600530</v>
      </c>
      <c r="M15130" s="2" t="s">
        <v>20</v>
      </c>
      <c r="N15130" s="4" t="s">
        <v>21</v>
      </c>
    </row>
    <row r="15131" spans="1:14" x14ac:dyDescent="0.25">
      <c r="A15131" s="1" t="s">
        <v>367</v>
      </c>
      <c r="B15131" s="2" t="s">
        <v>162</v>
      </c>
      <c r="C15131" s="2" t="s">
        <v>567</v>
      </c>
      <c r="D15131" s="2" t="s">
        <v>17885</v>
      </c>
      <c r="E15131" s="2" t="s">
        <v>18850</v>
      </c>
      <c r="F15131" s="2">
        <v>72154066</v>
      </c>
      <c r="G15131" s="2" t="s">
        <v>496</v>
      </c>
      <c r="H15131" s="2">
        <v>3</v>
      </c>
      <c r="I15131" s="2">
        <v>8</v>
      </c>
      <c r="J15131" s="2">
        <v>10</v>
      </c>
      <c r="K15131" s="2">
        <v>1</v>
      </c>
      <c r="L15131" s="3">
        <v>875000</v>
      </c>
      <c r="M15131" s="2" t="s">
        <v>20</v>
      </c>
      <c r="N15131" s="4" t="s">
        <v>21</v>
      </c>
    </row>
    <row r="15132" spans="1:14" x14ac:dyDescent="0.25">
      <c r="A15132" s="1" t="s">
        <v>367</v>
      </c>
      <c r="B15132" s="2" t="s">
        <v>162</v>
      </c>
      <c r="C15132" s="2" t="s">
        <v>567</v>
      </c>
      <c r="D15132" s="2" t="s">
        <v>17885</v>
      </c>
      <c r="E15132" s="2" t="s">
        <v>12929</v>
      </c>
      <c r="F15132" s="2">
        <v>72154066</v>
      </c>
      <c r="G15132" s="2" t="s">
        <v>496</v>
      </c>
      <c r="H15132" s="2">
        <v>3</v>
      </c>
      <c r="I15132" s="2">
        <v>8</v>
      </c>
      <c r="J15132" s="2">
        <v>10</v>
      </c>
      <c r="K15132" s="2">
        <v>1</v>
      </c>
      <c r="L15132" s="3">
        <v>1300000</v>
      </c>
      <c r="M15132" s="2" t="s">
        <v>20</v>
      </c>
      <c r="N15132" s="4" t="s">
        <v>21</v>
      </c>
    </row>
    <row r="15133" spans="1:14" x14ac:dyDescent="0.25">
      <c r="A15133" s="1" t="s">
        <v>367</v>
      </c>
      <c r="B15133" s="2" t="s">
        <v>278</v>
      </c>
      <c r="C15133" s="2" t="s">
        <v>279</v>
      </c>
      <c r="D15133" s="2" t="s">
        <v>280</v>
      </c>
      <c r="E15133" s="2" t="s">
        <v>12930</v>
      </c>
      <c r="F15133" s="2">
        <v>81101703</v>
      </c>
      <c r="G15133" s="2" t="s">
        <v>19</v>
      </c>
      <c r="H15133" s="2">
        <v>1</v>
      </c>
      <c r="I15133" s="2">
        <v>6</v>
      </c>
      <c r="J15133" s="2">
        <v>10</v>
      </c>
      <c r="K15133" s="2">
        <v>1</v>
      </c>
      <c r="L15133" s="3">
        <v>58560000</v>
      </c>
      <c r="M15133" s="2" t="s">
        <v>20</v>
      </c>
      <c r="N15133" s="4" t="s">
        <v>21</v>
      </c>
    </row>
    <row r="15134" spans="1:14" x14ac:dyDescent="0.25">
      <c r="A15134" s="1" t="s">
        <v>367</v>
      </c>
      <c r="B15134" s="2" t="s">
        <v>278</v>
      </c>
      <c r="C15134" s="2" t="s">
        <v>279</v>
      </c>
      <c r="D15134" s="2" t="s">
        <v>280</v>
      </c>
      <c r="E15134" s="2" t="s">
        <v>12931</v>
      </c>
      <c r="F15134" s="2">
        <v>81101703</v>
      </c>
      <c r="G15134" s="2" t="s">
        <v>19</v>
      </c>
      <c r="H15134" s="2">
        <v>1</v>
      </c>
      <c r="I15134" s="2">
        <v>6</v>
      </c>
      <c r="J15134" s="2">
        <v>10</v>
      </c>
      <c r="K15134" s="2">
        <v>1</v>
      </c>
      <c r="L15134" s="3">
        <v>25600000</v>
      </c>
      <c r="M15134" s="2" t="s">
        <v>20</v>
      </c>
      <c r="N15134" s="4" t="s">
        <v>21</v>
      </c>
    </row>
    <row r="15135" spans="1:14" x14ac:dyDescent="0.25">
      <c r="A15135" s="1" t="s">
        <v>367</v>
      </c>
      <c r="B15135" s="2" t="s">
        <v>278</v>
      </c>
      <c r="C15135" s="2" t="s">
        <v>279</v>
      </c>
      <c r="D15135" s="2" t="s">
        <v>280</v>
      </c>
      <c r="E15135" s="2" t="s">
        <v>12932</v>
      </c>
      <c r="F15135" s="2">
        <v>81101703</v>
      </c>
      <c r="G15135" s="2" t="s">
        <v>19</v>
      </c>
      <c r="H15135" s="2">
        <v>1</v>
      </c>
      <c r="I15135" s="2">
        <v>6</v>
      </c>
      <c r="J15135" s="2">
        <v>10</v>
      </c>
      <c r="K15135" s="2">
        <v>1</v>
      </c>
      <c r="L15135" s="3">
        <v>25600000</v>
      </c>
      <c r="M15135" s="2" t="s">
        <v>20</v>
      </c>
      <c r="N15135" s="4" t="s">
        <v>21</v>
      </c>
    </row>
    <row r="15136" spans="1:14" x14ac:dyDescent="0.25">
      <c r="A15136" s="1" t="s">
        <v>367</v>
      </c>
      <c r="B15136" s="2" t="s">
        <v>353</v>
      </c>
      <c r="C15136" s="2" t="s">
        <v>353</v>
      </c>
      <c r="D15136" s="2" t="s">
        <v>354</v>
      </c>
      <c r="E15136" s="2" t="s">
        <v>12933</v>
      </c>
      <c r="F15136" s="2">
        <v>78111800</v>
      </c>
      <c r="G15136" s="2" t="s">
        <v>19</v>
      </c>
      <c r="H15136" s="2">
        <v>1</v>
      </c>
      <c r="I15136" s="2">
        <v>6</v>
      </c>
      <c r="J15136" s="2">
        <v>10</v>
      </c>
      <c r="K15136" s="2">
        <v>1</v>
      </c>
      <c r="L15136" s="3">
        <v>2870000</v>
      </c>
      <c r="M15136" s="2" t="s">
        <v>20</v>
      </c>
      <c r="N15136" s="4" t="s">
        <v>21</v>
      </c>
    </row>
    <row r="15137" spans="1:14" x14ac:dyDescent="0.25">
      <c r="A15137" s="1" t="s">
        <v>367</v>
      </c>
      <c r="B15137" s="2" t="s">
        <v>28</v>
      </c>
      <c r="C15137" s="2" t="s">
        <v>29</v>
      </c>
      <c r="D15137" s="2" t="s">
        <v>30</v>
      </c>
      <c r="E15137" s="2" t="s">
        <v>12934</v>
      </c>
      <c r="F15137" s="2">
        <v>46191506</v>
      </c>
      <c r="G15137" s="2" t="s">
        <v>490</v>
      </c>
      <c r="H15137" s="2">
        <v>4</v>
      </c>
      <c r="I15137" s="2">
        <v>4</v>
      </c>
      <c r="J15137" s="2">
        <v>10</v>
      </c>
      <c r="K15137" s="2">
        <v>1</v>
      </c>
      <c r="L15137" s="3">
        <v>11409351.460000001</v>
      </c>
      <c r="M15137" s="2" t="s">
        <v>20</v>
      </c>
      <c r="N15137" s="4" t="s">
        <v>21</v>
      </c>
    </row>
    <row r="15138" spans="1:14" x14ac:dyDescent="0.25">
      <c r="A15138" s="1" t="s">
        <v>367</v>
      </c>
      <c r="B15138" s="2" t="s">
        <v>28</v>
      </c>
      <c r="C15138" s="2" t="s">
        <v>29</v>
      </c>
      <c r="D15138" s="2" t="s">
        <v>30</v>
      </c>
      <c r="E15138" s="2" t="s">
        <v>12935</v>
      </c>
      <c r="F15138" s="2">
        <v>46191506</v>
      </c>
      <c r="G15138" s="2" t="s">
        <v>490</v>
      </c>
      <c r="H15138" s="2">
        <v>4</v>
      </c>
      <c r="I15138" s="2">
        <v>4</v>
      </c>
      <c r="J15138" s="2">
        <v>10</v>
      </c>
      <c r="K15138" s="2">
        <v>1</v>
      </c>
      <c r="L15138" s="3">
        <v>767675.75</v>
      </c>
      <c r="M15138" s="2" t="s">
        <v>20</v>
      </c>
      <c r="N15138" s="4" t="s">
        <v>21</v>
      </c>
    </row>
    <row r="15139" spans="1:14" x14ac:dyDescent="0.25">
      <c r="A15139" s="1" t="s">
        <v>367</v>
      </c>
      <c r="B15139" s="2" t="s">
        <v>278</v>
      </c>
      <c r="C15139" s="2" t="s">
        <v>279</v>
      </c>
      <c r="D15139" s="2" t="s">
        <v>280</v>
      </c>
      <c r="E15139" s="2" t="s">
        <v>12936</v>
      </c>
      <c r="F15139" s="2">
        <v>81101703</v>
      </c>
      <c r="G15139" s="2" t="s">
        <v>17856</v>
      </c>
      <c r="H15139" s="2">
        <v>1</v>
      </c>
      <c r="I15139" s="2">
        <v>6</v>
      </c>
      <c r="J15139" s="2">
        <v>10</v>
      </c>
      <c r="K15139" s="2">
        <v>1</v>
      </c>
      <c r="L15139" s="3">
        <v>25600000</v>
      </c>
      <c r="M15139" s="2" t="s">
        <v>20</v>
      </c>
      <c r="N15139" s="4" t="s">
        <v>21</v>
      </c>
    </row>
    <row r="15140" spans="1:14" x14ac:dyDescent="0.25">
      <c r="A15140" s="1" t="s">
        <v>367</v>
      </c>
      <c r="B15140" s="2" t="s">
        <v>63</v>
      </c>
      <c r="C15140" s="2" t="s">
        <v>64</v>
      </c>
      <c r="D15140" s="2" t="s">
        <v>65</v>
      </c>
      <c r="E15140" s="2" t="s">
        <v>12937</v>
      </c>
      <c r="F15140" s="2">
        <v>44122003</v>
      </c>
      <c r="G15140" s="2" t="s">
        <v>490</v>
      </c>
      <c r="H15140" s="2">
        <v>1</v>
      </c>
      <c r="I15140" s="2">
        <v>2</v>
      </c>
      <c r="J15140" s="2">
        <v>10</v>
      </c>
      <c r="K15140" s="2">
        <v>3</v>
      </c>
      <c r="L15140" s="3">
        <v>23982.959999999999</v>
      </c>
      <c r="M15140" s="2" t="s">
        <v>0</v>
      </c>
      <c r="N15140" s="4" t="s">
        <v>21</v>
      </c>
    </row>
    <row r="15141" spans="1:14" x14ac:dyDescent="0.25">
      <c r="A15141" s="1" t="s">
        <v>367</v>
      </c>
      <c r="B15141" s="2" t="s">
        <v>63</v>
      </c>
      <c r="C15141" s="2" t="s">
        <v>64</v>
      </c>
      <c r="D15141" s="2" t="s">
        <v>65</v>
      </c>
      <c r="E15141" s="2" t="s">
        <v>12938</v>
      </c>
      <c r="F15141" s="2">
        <v>14111507</v>
      </c>
      <c r="G15141" s="2" t="s">
        <v>490</v>
      </c>
      <c r="H15141" s="2">
        <v>1</v>
      </c>
      <c r="I15141" s="2">
        <v>2</v>
      </c>
      <c r="J15141" s="2">
        <v>10</v>
      </c>
      <c r="K15141" s="2">
        <v>10</v>
      </c>
      <c r="L15141" s="3">
        <v>762167.2</v>
      </c>
      <c r="M15141" s="2" t="s">
        <v>0</v>
      </c>
      <c r="N15141" s="4" t="s">
        <v>21</v>
      </c>
    </row>
    <row r="15142" spans="1:14" x14ac:dyDescent="0.25">
      <c r="A15142" s="1" t="s">
        <v>367</v>
      </c>
      <c r="B15142" s="2" t="s">
        <v>63</v>
      </c>
      <c r="C15142" s="2" t="s">
        <v>64</v>
      </c>
      <c r="D15142" s="2" t="s">
        <v>65</v>
      </c>
      <c r="E15142" s="2" t="s">
        <v>12939</v>
      </c>
      <c r="F15142" s="2">
        <v>14111507</v>
      </c>
      <c r="G15142" s="2" t="s">
        <v>490</v>
      </c>
      <c r="H15142" s="2">
        <v>1</v>
      </c>
      <c r="I15142" s="2">
        <v>2</v>
      </c>
      <c r="J15142" s="2">
        <v>10</v>
      </c>
      <c r="K15142" s="2">
        <v>4</v>
      </c>
      <c r="L15142" s="3">
        <v>360342.32</v>
      </c>
      <c r="M15142" s="2" t="s">
        <v>0</v>
      </c>
      <c r="N15142" s="4" t="s">
        <v>21</v>
      </c>
    </row>
    <row r="15143" spans="1:14" x14ac:dyDescent="0.25">
      <c r="A15143" s="1" t="s">
        <v>367</v>
      </c>
      <c r="B15143" s="2" t="s">
        <v>63</v>
      </c>
      <c r="C15143" s="2" t="s">
        <v>64</v>
      </c>
      <c r="D15143" s="2" t="s">
        <v>65</v>
      </c>
      <c r="E15143" s="2" t="s">
        <v>12940</v>
      </c>
      <c r="F15143" s="2">
        <v>44121505</v>
      </c>
      <c r="G15143" s="2" t="s">
        <v>490</v>
      </c>
      <c r="H15143" s="2">
        <v>1</v>
      </c>
      <c r="I15143" s="2">
        <v>2</v>
      </c>
      <c r="J15143" s="2">
        <v>10</v>
      </c>
      <c r="K15143" s="2">
        <v>8</v>
      </c>
      <c r="L15143" s="3">
        <v>79253.039999999994</v>
      </c>
      <c r="M15143" s="2" t="s">
        <v>0</v>
      </c>
      <c r="N15143" s="4" t="s">
        <v>21</v>
      </c>
    </row>
    <row r="15144" spans="1:14" x14ac:dyDescent="0.25">
      <c r="A15144" s="1" t="s">
        <v>367</v>
      </c>
      <c r="B15144" s="2" t="s">
        <v>63</v>
      </c>
      <c r="C15144" s="2" t="s">
        <v>64</v>
      </c>
      <c r="D15144" s="2" t="s">
        <v>65</v>
      </c>
      <c r="E15144" s="2" t="s">
        <v>12941</v>
      </c>
      <c r="F15144" s="2">
        <v>44121505</v>
      </c>
      <c r="G15144" s="2" t="s">
        <v>490</v>
      </c>
      <c r="H15144" s="2">
        <v>1</v>
      </c>
      <c r="I15144" s="2">
        <v>2</v>
      </c>
      <c r="J15144" s="2">
        <v>10</v>
      </c>
      <c r="K15144" s="2">
        <v>4</v>
      </c>
      <c r="L15144" s="3">
        <v>95517.96</v>
      </c>
      <c r="M15144" s="2" t="s">
        <v>0</v>
      </c>
      <c r="N15144" s="4" t="s">
        <v>21</v>
      </c>
    </row>
    <row r="15145" spans="1:14" x14ac:dyDescent="0.25">
      <c r="A15145" s="1" t="s">
        <v>367</v>
      </c>
      <c r="B15145" s="2" t="s">
        <v>63</v>
      </c>
      <c r="C15145" s="2" t="s">
        <v>64</v>
      </c>
      <c r="D15145" s="2" t="s">
        <v>65</v>
      </c>
      <c r="E15145" s="2" t="s">
        <v>12942</v>
      </c>
      <c r="F15145" s="2">
        <v>44121505</v>
      </c>
      <c r="G15145" s="2" t="s">
        <v>490</v>
      </c>
      <c r="H15145" s="2">
        <v>1</v>
      </c>
      <c r="I15145" s="2">
        <v>2</v>
      </c>
      <c r="J15145" s="2">
        <v>10</v>
      </c>
      <c r="K15145" s="2">
        <v>10</v>
      </c>
      <c r="L15145" s="3">
        <v>147041.79999999999</v>
      </c>
      <c r="M15145" s="2" t="s">
        <v>0</v>
      </c>
      <c r="N15145" s="4" t="s">
        <v>21</v>
      </c>
    </row>
    <row r="15146" spans="1:14" x14ac:dyDescent="0.25">
      <c r="A15146" s="1" t="s">
        <v>367</v>
      </c>
      <c r="B15146" s="2" t="s">
        <v>76</v>
      </c>
      <c r="C15146" s="2" t="s">
        <v>1365</v>
      </c>
      <c r="D15146" s="2" t="s">
        <v>17940</v>
      </c>
      <c r="E15146" s="2" t="s">
        <v>12943</v>
      </c>
      <c r="F15146" s="2">
        <v>42311708</v>
      </c>
      <c r="G15146" s="2" t="s">
        <v>490</v>
      </c>
      <c r="H15146" s="2">
        <v>3</v>
      </c>
      <c r="I15146" s="2">
        <v>4</v>
      </c>
      <c r="J15146" s="2">
        <v>10</v>
      </c>
      <c r="K15146" s="2">
        <v>20</v>
      </c>
      <c r="L15146" s="3">
        <v>260000</v>
      </c>
      <c r="M15146" s="2" t="s">
        <v>0</v>
      </c>
      <c r="N15146" s="4" t="s">
        <v>21</v>
      </c>
    </row>
    <row r="15147" spans="1:14" x14ac:dyDescent="0.25">
      <c r="A15147" s="1" t="s">
        <v>367</v>
      </c>
      <c r="B15147" s="2" t="s">
        <v>86</v>
      </c>
      <c r="C15147" s="2" t="s">
        <v>87</v>
      </c>
      <c r="D15147" s="2" t="s">
        <v>88</v>
      </c>
      <c r="E15147" s="2" t="s">
        <v>12944</v>
      </c>
      <c r="F15147" s="2">
        <v>42132201</v>
      </c>
      <c r="G15147" s="2" t="s">
        <v>490</v>
      </c>
      <c r="H15147" s="2">
        <v>3</v>
      </c>
      <c r="I15147" s="2">
        <v>4</v>
      </c>
      <c r="J15147" s="2">
        <v>10</v>
      </c>
      <c r="K15147" s="2">
        <v>1</v>
      </c>
      <c r="L15147" s="3">
        <v>106500</v>
      </c>
      <c r="M15147" s="2" t="s">
        <v>17403</v>
      </c>
      <c r="N15147" s="4" t="s">
        <v>21</v>
      </c>
    </row>
    <row r="15148" spans="1:14" x14ac:dyDescent="0.25">
      <c r="A15148" s="1" t="s">
        <v>367</v>
      </c>
      <c r="B15148" s="2" t="s">
        <v>497</v>
      </c>
      <c r="C15148" s="2" t="s">
        <v>498</v>
      </c>
      <c r="D15148" s="2" t="s">
        <v>17879</v>
      </c>
      <c r="E15148" s="2" t="s">
        <v>12945</v>
      </c>
      <c r="F15148" s="2">
        <v>41112512</v>
      </c>
      <c r="G15148" s="2" t="s">
        <v>17856</v>
      </c>
      <c r="H15148" s="2">
        <v>1</v>
      </c>
      <c r="I15148" s="2">
        <v>6</v>
      </c>
      <c r="J15148" s="2">
        <v>10</v>
      </c>
      <c r="K15148" s="2">
        <v>2</v>
      </c>
      <c r="L15148" s="3">
        <v>53990000</v>
      </c>
      <c r="M15148" s="2" t="s">
        <v>0</v>
      </c>
      <c r="N15148" s="4" t="s">
        <v>21</v>
      </c>
    </row>
    <row r="15149" spans="1:14" x14ac:dyDescent="0.25">
      <c r="A15149" s="1" t="s">
        <v>367</v>
      </c>
      <c r="B15149" s="2" t="s">
        <v>162</v>
      </c>
      <c r="C15149" s="2" t="s">
        <v>457</v>
      </c>
      <c r="D15149" s="2" t="s">
        <v>17868</v>
      </c>
      <c r="E15149" s="2" t="s">
        <v>12946</v>
      </c>
      <c r="F15149" s="2">
        <v>78181508</v>
      </c>
      <c r="G15149" s="2" t="s">
        <v>17856</v>
      </c>
      <c r="H15149" s="2">
        <v>1</v>
      </c>
      <c r="I15149" s="2">
        <v>6</v>
      </c>
      <c r="J15149" s="2">
        <v>10</v>
      </c>
      <c r="K15149" s="2">
        <v>1</v>
      </c>
      <c r="L15149" s="3">
        <v>19537000</v>
      </c>
      <c r="M15149" s="2" t="s">
        <v>20</v>
      </c>
      <c r="N15149" s="4" t="s">
        <v>21</v>
      </c>
    </row>
    <row r="15150" spans="1:14" x14ac:dyDescent="0.25">
      <c r="A15150" s="1" t="s">
        <v>367</v>
      </c>
      <c r="B15150" s="2" t="s">
        <v>473</v>
      </c>
      <c r="C15150" s="2" t="s">
        <v>474</v>
      </c>
      <c r="D15150" s="2" t="s">
        <v>17874</v>
      </c>
      <c r="E15150" s="2" t="s">
        <v>12947</v>
      </c>
      <c r="F15150" s="2">
        <v>80121500</v>
      </c>
      <c r="G15150" s="2" t="s">
        <v>17856</v>
      </c>
      <c r="H15150" s="2">
        <v>1</v>
      </c>
      <c r="I15150" s="2">
        <v>6</v>
      </c>
      <c r="J15150" s="2">
        <v>16</v>
      </c>
      <c r="K15150" s="2">
        <v>1</v>
      </c>
      <c r="L15150" s="3">
        <v>16800000</v>
      </c>
      <c r="M15150" s="2" t="s">
        <v>20</v>
      </c>
      <c r="N15150" s="4" t="s">
        <v>21</v>
      </c>
    </row>
    <row r="15151" spans="1:14" x14ac:dyDescent="0.25">
      <c r="A15151" s="1" t="s">
        <v>367</v>
      </c>
      <c r="B15151" s="2" t="s">
        <v>473</v>
      </c>
      <c r="C15151" s="2" t="s">
        <v>2742</v>
      </c>
      <c r="D15151" s="2" t="s">
        <v>17970</v>
      </c>
      <c r="E15151" s="2" t="s">
        <v>12948</v>
      </c>
      <c r="F15151" s="2">
        <v>80101603</v>
      </c>
      <c r="G15151" s="2" t="s">
        <v>17856</v>
      </c>
      <c r="H15151" s="2">
        <v>1</v>
      </c>
      <c r="I15151" s="2">
        <v>6</v>
      </c>
      <c r="J15151" s="2">
        <v>16</v>
      </c>
      <c r="K15151" s="2">
        <v>1</v>
      </c>
      <c r="L15151" s="3">
        <v>25386667</v>
      </c>
      <c r="M15151" s="2" t="s">
        <v>20</v>
      </c>
      <c r="N15151" s="4" t="s">
        <v>21</v>
      </c>
    </row>
    <row r="15152" spans="1:14" x14ac:dyDescent="0.25">
      <c r="A15152" s="1" t="s">
        <v>367</v>
      </c>
      <c r="B15152" s="2" t="s">
        <v>162</v>
      </c>
      <c r="C15152" s="2" t="s">
        <v>567</v>
      </c>
      <c r="D15152" s="2" t="s">
        <v>17885</v>
      </c>
      <c r="E15152" s="2" t="s">
        <v>18851</v>
      </c>
      <c r="F15152" s="2">
        <v>73152100</v>
      </c>
      <c r="G15152" s="2" t="s">
        <v>17856</v>
      </c>
      <c r="H15152" s="2">
        <v>1</v>
      </c>
      <c r="I15152" s="2">
        <v>6</v>
      </c>
      <c r="J15152" s="2">
        <v>10</v>
      </c>
      <c r="K15152" s="2">
        <v>1</v>
      </c>
      <c r="L15152" s="3">
        <v>238142800</v>
      </c>
      <c r="M15152" s="2" t="s">
        <v>20</v>
      </c>
      <c r="N15152" s="4" t="s">
        <v>21</v>
      </c>
    </row>
    <row r="15153" spans="1:14" x14ac:dyDescent="0.25">
      <c r="A15153" s="1" t="s">
        <v>367</v>
      </c>
      <c r="B15153" s="2" t="s">
        <v>28</v>
      </c>
      <c r="C15153" s="2" t="s">
        <v>29</v>
      </c>
      <c r="D15153" s="2" t="s">
        <v>30</v>
      </c>
      <c r="E15153" s="2" t="s">
        <v>12949</v>
      </c>
      <c r="F15153" s="2">
        <v>40161600</v>
      </c>
      <c r="G15153" s="2" t="s">
        <v>17856</v>
      </c>
      <c r="H15153" s="2">
        <v>1</v>
      </c>
      <c r="I15153" s="2">
        <v>6</v>
      </c>
      <c r="J15153" s="2">
        <v>10</v>
      </c>
      <c r="K15153" s="2">
        <v>2</v>
      </c>
      <c r="L15153" s="3">
        <v>859800</v>
      </c>
      <c r="M15153" s="2" t="s">
        <v>20</v>
      </c>
      <c r="N15153" s="4" t="s">
        <v>21</v>
      </c>
    </row>
    <row r="15154" spans="1:14" x14ac:dyDescent="0.25">
      <c r="A15154" s="1" t="s">
        <v>367</v>
      </c>
      <c r="B15154" s="2" t="s">
        <v>113</v>
      </c>
      <c r="C15154" s="2" t="s">
        <v>113</v>
      </c>
      <c r="D15154" s="2" t="s">
        <v>114</v>
      </c>
      <c r="E15154" s="2" t="s">
        <v>12950</v>
      </c>
      <c r="F15154" s="2">
        <v>46151505</v>
      </c>
      <c r="G15154" s="2" t="s">
        <v>17856</v>
      </c>
      <c r="H15154" s="2">
        <v>1</v>
      </c>
      <c r="I15154" s="2">
        <v>6</v>
      </c>
      <c r="J15154" s="2">
        <v>10</v>
      </c>
      <c r="K15154" s="2">
        <v>619</v>
      </c>
      <c r="L15154" s="3">
        <v>9965596.6899999995</v>
      </c>
      <c r="M15154" s="2" t="s">
        <v>20</v>
      </c>
      <c r="N15154" s="4" t="s">
        <v>21</v>
      </c>
    </row>
    <row r="15155" spans="1:14" x14ac:dyDescent="0.25">
      <c r="A15155" s="1" t="s">
        <v>367</v>
      </c>
      <c r="B15155" s="2" t="s">
        <v>28</v>
      </c>
      <c r="C15155" s="2" t="s">
        <v>5998</v>
      </c>
      <c r="D15155" s="2" t="s">
        <v>18017</v>
      </c>
      <c r="E15155" s="2" t="s">
        <v>12951</v>
      </c>
      <c r="F15155" s="2">
        <v>48101502</v>
      </c>
      <c r="G15155" s="2" t="s">
        <v>17856</v>
      </c>
      <c r="H15155" s="2">
        <v>1</v>
      </c>
      <c r="I15155" s="2">
        <v>6</v>
      </c>
      <c r="J15155" s="2">
        <v>10</v>
      </c>
      <c r="K15155" s="2">
        <v>3</v>
      </c>
      <c r="L15155" s="3">
        <v>2873999.94</v>
      </c>
      <c r="M15155" s="2" t="s">
        <v>20</v>
      </c>
      <c r="N15155" s="4" t="s">
        <v>21</v>
      </c>
    </row>
    <row r="15156" spans="1:14" x14ac:dyDescent="0.25">
      <c r="A15156" s="1" t="s">
        <v>367</v>
      </c>
      <c r="B15156" s="2" t="s">
        <v>529</v>
      </c>
      <c r="C15156" s="2" t="s">
        <v>882</v>
      </c>
      <c r="D15156" s="2" t="s">
        <v>17907</v>
      </c>
      <c r="E15156" s="2" t="s">
        <v>12952</v>
      </c>
      <c r="F15156" s="2">
        <v>48101820</v>
      </c>
      <c r="G15156" s="2" t="s">
        <v>17856</v>
      </c>
      <c r="H15156" s="2">
        <v>1</v>
      </c>
      <c r="I15156" s="2">
        <v>6</v>
      </c>
      <c r="J15156" s="2">
        <v>10</v>
      </c>
      <c r="K15156" s="2">
        <v>1</v>
      </c>
      <c r="L15156" s="3">
        <v>4000600.31</v>
      </c>
      <c r="M15156" s="2" t="s">
        <v>20</v>
      </c>
      <c r="N15156" s="4" t="s">
        <v>21</v>
      </c>
    </row>
    <row r="15157" spans="1:14" x14ac:dyDescent="0.25">
      <c r="A15157" s="1" t="s">
        <v>367</v>
      </c>
      <c r="B15157" s="2" t="s">
        <v>60</v>
      </c>
      <c r="C15157" s="2" t="s">
        <v>60</v>
      </c>
      <c r="D15157" s="2" t="s">
        <v>61</v>
      </c>
      <c r="E15157" s="2" t="s">
        <v>12953</v>
      </c>
      <c r="F15157" s="2">
        <v>95131700</v>
      </c>
      <c r="G15157" s="2" t="s">
        <v>17856</v>
      </c>
      <c r="H15157" s="2">
        <v>1</v>
      </c>
      <c r="I15157" s="2">
        <v>6</v>
      </c>
      <c r="J15157" s="2">
        <v>10</v>
      </c>
      <c r="K15157" s="2">
        <v>4</v>
      </c>
      <c r="L15157" s="3">
        <v>9312002.2799999993</v>
      </c>
      <c r="M15157" s="2" t="s">
        <v>20</v>
      </c>
      <c r="N15157" s="4" t="s">
        <v>21</v>
      </c>
    </row>
    <row r="15158" spans="1:14" x14ac:dyDescent="0.25">
      <c r="A15158" s="1" t="s">
        <v>367</v>
      </c>
      <c r="B15158" s="2" t="s">
        <v>378</v>
      </c>
      <c r="C15158" s="2" t="s">
        <v>2536</v>
      </c>
      <c r="D15158" s="2" t="s">
        <v>17956</v>
      </c>
      <c r="E15158" s="2" t="s">
        <v>12954</v>
      </c>
      <c r="F15158" s="2">
        <v>39101612</v>
      </c>
      <c r="G15158" s="2" t="s">
        <v>17856</v>
      </c>
      <c r="H15158" s="2">
        <v>1</v>
      </c>
      <c r="I15158" s="2">
        <v>6</v>
      </c>
      <c r="J15158" s="2">
        <v>10</v>
      </c>
      <c r="K15158" s="2">
        <v>8</v>
      </c>
      <c r="L15158" s="3">
        <v>2284800</v>
      </c>
      <c r="M15158" s="2" t="s">
        <v>20</v>
      </c>
      <c r="N15158" s="4" t="s">
        <v>21</v>
      </c>
    </row>
    <row r="15159" spans="1:14" x14ac:dyDescent="0.25">
      <c r="A15159" s="1" t="s">
        <v>367</v>
      </c>
      <c r="B15159" s="2" t="s">
        <v>28</v>
      </c>
      <c r="C15159" s="2" t="s">
        <v>29</v>
      </c>
      <c r="D15159" s="2" t="s">
        <v>30</v>
      </c>
      <c r="E15159" s="2" t="s">
        <v>7997</v>
      </c>
      <c r="F15159" s="2">
        <v>40161600</v>
      </c>
      <c r="G15159" s="2" t="s">
        <v>17856</v>
      </c>
      <c r="H15159" s="2">
        <v>1</v>
      </c>
      <c r="I15159" s="2">
        <v>6</v>
      </c>
      <c r="J15159" s="2">
        <v>10</v>
      </c>
      <c r="K15159" s="2">
        <v>1</v>
      </c>
      <c r="L15159" s="3">
        <v>1600000.22</v>
      </c>
      <c r="M15159" s="2" t="s">
        <v>20</v>
      </c>
      <c r="N15159" s="4" t="s">
        <v>21</v>
      </c>
    </row>
    <row r="15160" spans="1:14" x14ac:dyDescent="0.25">
      <c r="A15160" s="1" t="s">
        <v>367</v>
      </c>
      <c r="B15160" s="2" t="s">
        <v>63</v>
      </c>
      <c r="C15160" s="2" t="s">
        <v>64</v>
      </c>
      <c r="D15160" s="2" t="s">
        <v>65</v>
      </c>
      <c r="E15160" s="2" t="s">
        <v>12955</v>
      </c>
      <c r="F15160" s="2">
        <v>44122003</v>
      </c>
      <c r="G15160" s="2" t="s">
        <v>490</v>
      </c>
      <c r="H15160" s="2">
        <v>1</v>
      </c>
      <c r="I15160" s="2">
        <v>2</v>
      </c>
      <c r="J15160" s="2">
        <v>10</v>
      </c>
      <c r="K15160" s="2">
        <v>1</v>
      </c>
      <c r="L15160" s="3">
        <v>44999.85</v>
      </c>
      <c r="M15160" s="2" t="s">
        <v>0</v>
      </c>
      <c r="N15160" s="4" t="s">
        <v>21</v>
      </c>
    </row>
    <row r="15161" spans="1:14" x14ac:dyDescent="0.25">
      <c r="A15161" s="1" t="s">
        <v>367</v>
      </c>
      <c r="B15161" s="2" t="s">
        <v>63</v>
      </c>
      <c r="C15161" s="2" t="s">
        <v>64</v>
      </c>
      <c r="D15161" s="2" t="s">
        <v>65</v>
      </c>
      <c r="E15161" s="2" t="s">
        <v>12956</v>
      </c>
      <c r="F15161" s="2">
        <v>60121124</v>
      </c>
      <c r="G15161" s="2" t="s">
        <v>490</v>
      </c>
      <c r="H15161" s="2">
        <v>1</v>
      </c>
      <c r="I15161" s="2">
        <v>2</v>
      </c>
      <c r="J15161" s="2">
        <v>10</v>
      </c>
      <c r="K15161" s="2">
        <v>2</v>
      </c>
      <c r="L15161" s="3">
        <v>59999.8</v>
      </c>
      <c r="M15161" s="2" t="s">
        <v>0</v>
      </c>
      <c r="N15161" s="4" t="s">
        <v>21</v>
      </c>
    </row>
    <row r="15162" spans="1:14" x14ac:dyDescent="0.25">
      <c r="A15162" s="1" t="s">
        <v>367</v>
      </c>
      <c r="B15162" s="2" t="s">
        <v>408</v>
      </c>
      <c r="C15162" s="2" t="s">
        <v>1234</v>
      </c>
      <c r="D15162" s="2" t="s">
        <v>17939</v>
      </c>
      <c r="E15162" s="2" t="s">
        <v>12957</v>
      </c>
      <c r="F15162" s="2">
        <v>12352310</v>
      </c>
      <c r="G15162" s="2" t="s">
        <v>490</v>
      </c>
      <c r="H15162" s="2">
        <v>1</v>
      </c>
      <c r="I15162" s="2">
        <v>2</v>
      </c>
      <c r="J15162" s="2">
        <v>10</v>
      </c>
      <c r="K15162" s="2">
        <v>12</v>
      </c>
      <c r="L15162" s="3">
        <v>4798.08</v>
      </c>
      <c r="M15162" s="2" t="s">
        <v>0</v>
      </c>
      <c r="N15162" s="4" t="s">
        <v>21</v>
      </c>
    </row>
    <row r="15163" spans="1:14" x14ac:dyDescent="0.25">
      <c r="A15163" s="1" t="s">
        <v>367</v>
      </c>
      <c r="B15163" s="2" t="s">
        <v>76</v>
      </c>
      <c r="C15163" s="2" t="s">
        <v>1365</v>
      </c>
      <c r="D15163" s="2" t="s">
        <v>17940</v>
      </c>
      <c r="E15163" s="2" t="s">
        <v>12958</v>
      </c>
      <c r="F15163" s="2">
        <v>12141916</v>
      </c>
      <c r="G15163" s="2" t="s">
        <v>490</v>
      </c>
      <c r="H15163" s="2">
        <v>3</v>
      </c>
      <c r="I15163" s="2">
        <v>4</v>
      </c>
      <c r="J15163" s="2">
        <v>10</v>
      </c>
      <c r="K15163" s="2">
        <v>2</v>
      </c>
      <c r="L15163" s="3">
        <v>179999.4</v>
      </c>
      <c r="M15163" s="2" t="s">
        <v>0</v>
      </c>
      <c r="N15163" s="4" t="s">
        <v>21</v>
      </c>
    </row>
    <row r="15164" spans="1:14" x14ac:dyDescent="0.25">
      <c r="A15164" s="1" t="s">
        <v>367</v>
      </c>
      <c r="B15164" s="2" t="s">
        <v>76</v>
      </c>
      <c r="C15164" s="2" t="s">
        <v>83</v>
      </c>
      <c r="D15164" s="2" t="s">
        <v>84</v>
      </c>
      <c r="E15164" s="2" t="s">
        <v>12959</v>
      </c>
      <c r="F15164" s="2">
        <v>32131008</v>
      </c>
      <c r="G15164" s="2" t="s">
        <v>490</v>
      </c>
      <c r="H15164" s="2">
        <v>3</v>
      </c>
      <c r="I15164" s="2">
        <v>4</v>
      </c>
      <c r="J15164" s="2">
        <v>10</v>
      </c>
      <c r="K15164" s="2">
        <v>12</v>
      </c>
      <c r="L15164" s="3">
        <v>194993.40000000002</v>
      </c>
      <c r="M15164" s="2" t="s">
        <v>0</v>
      </c>
      <c r="N15164" s="4" t="s">
        <v>21</v>
      </c>
    </row>
    <row r="15165" spans="1:14" x14ac:dyDescent="0.25">
      <c r="A15165" s="1" t="s">
        <v>367</v>
      </c>
      <c r="B15165" s="2" t="s">
        <v>76</v>
      </c>
      <c r="C15165" s="2" t="s">
        <v>83</v>
      </c>
      <c r="D15165" s="2" t="s">
        <v>84</v>
      </c>
      <c r="E15165" s="2" t="s">
        <v>12960</v>
      </c>
      <c r="F15165" s="2">
        <v>23281901</v>
      </c>
      <c r="G15165" s="2" t="s">
        <v>490</v>
      </c>
      <c r="H15165" s="2">
        <v>3</v>
      </c>
      <c r="I15165" s="2">
        <v>4</v>
      </c>
      <c r="J15165" s="2">
        <v>10</v>
      </c>
      <c r="K15165" s="2">
        <v>3</v>
      </c>
      <c r="L15165" s="3">
        <v>74998.559999999998</v>
      </c>
      <c r="M15165" s="2" t="s">
        <v>0</v>
      </c>
      <c r="N15165" s="4" t="s">
        <v>21</v>
      </c>
    </row>
    <row r="15166" spans="1:14" x14ac:dyDescent="0.25">
      <c r="A15166" s="1" t="s">
        <v>367</v>
      </c>
      <c r="B15166" s="2" t="s">
        <v>76</v>
      </c>
      <c r="C15166" s="2" t="s">
        <v>83</v>
      </c>
      <c r="D15166" s="2" t="s">
        <v>84</v>
      </c>
      <c r="E15166" s="2" t="s">
        <v>12961</v>
      </c>
      <c r="F15166" s="2">
        <v>23281901</v>
      </c>
      <c r="G15166" s="2" t="s">
        <v>490</v>
      </c>
      <c r="H15166" s="2">
        <v>3</v>
      </c>
      <c r="I15166" s="2">
        <v>4</v>
      </c>
      <c r="J15166" s="2">
        <v>10</v>
      </c>
      <c r="K15166" s="2">
        <v>55</v>
      </c>
      <c r="L15166" s="3">
        <v>1150021.9500000002</v>
      </c>
      <c r="M15166" s="2" t="s">
        <v>0</v>
      </c>
      <c r="N15166" s="4" t="s">
        <v>21</v>
      </c>
    </row>
    <row r="15167" spans="1:14" x14ac:dyDescent="0.25">
      <c r="A15167" s="1" t="s">
        <v>367</v>
      </c>
      <c r="B15167" s="2" t="s">
        <v>86</v>
      </c>
      <c r="C15167" s="2" t="s">
        <v>246</v>
      </c>
      <c r="D15167" s="2" t="s">
        <v>247</v>
      </c>
      <c r="E15167" s="2" t="s">
        <v>12962</v>
      </c>
      <c r="F15167" s="2">
        <v>24101510</v>
      </c>
      <c r="G15167" s="2" t="s">
        <v>490</v>
      </c>
      <c r="H15167" s="2">
        <v>2</v>
      </c>
      <c r="I15167" s="2">
        <v>3</v>
      </c>
      <c r="J15167" s="2">
        <v>10</v>
      </c>
      <c r="K15167" s="2">
        <v>1</v>
      </c>
      <c r="L15167" s="3">
        <v>41999.86</v>
      </c>
      <c r="M15167" s="2" t="s">
        <v>0</v>
      </c>
      <c r="N15167" s="4" t="s">
        <v>21</v>
      </c>
    </row>
    <row r="15168" spans="1:14" x14ac:dyDescent="0.25">
      <c r="A15168" s="1" t="s">
        <v>367</v>
      </c>
      <c r="B15168" s="2" t="s">
        <v>86</v>
      </c>
      <c r="C15168" s="2" t="s">
        <v>93</v>
      </c>
      <c r="D15168" s="2" t="s">
        <v>94</v>
      </c>
      <c r="E15168" s="2" t="s">
        <v>12963</v>
      </c>
      <c r="F15168" s="2">
        <v>44122003</v>
      </c>
      <c r="G15168" s="2" t="s">
        <v>490</v>
      </c>
      <c r="H15168" s="2">
        <v>1</v>
      </c>
      <c r="I15168" s="2">
        <v>2</v>
      </c>
      <c r="J15168" s="2">
        <v>10</v>
      </c>
      <c r="K15168" s="2">
        <v>11</v>
      </c>
      <c r="L15168" s="3">
        <v>22004.29</v>
      </c>
      <c r="M15168" s="2" t="s">
        <v>0</v>
      </c>
      <c r="N15168" s="4" t="s">
        <v>21</v>
      </c>
    </row>
    <row r="15169" spans="1:14" x14ac:dyDescent="0.25">
      <c r="A15169" s="1" t="s">
        <v>367</v>
      </c>
      <c r="B15169" s="2" t="s">
        <v>86</v>
      </c>
      <c r="C15169" s="2" t="s">
        <v>93</v>
      </c>
      <c r="D15169" s="2" t="s">
        <v>94</v>
      </c>
      <c r="E15169" s="2" t="s">
        <v>12964</v>
      </c>
      <c r="F15169" s="2">
        <v>31201500</v>
      </c>
      <c r="G15169" s="2" t="s">
        <v>496</v>
      </c>
      <c r="H15169" s="2">
        <v>3</v>
      </c>
      <c r="I15169" s="2">
        <v>6</v>
      </c>
      <c r="J15169" s="2">
        <v>10</v>
      </c>
      <c r="K15169" s="2">
        <v>3</v>
      </c>
      <c r="L15169" s="3">
        <v>400000.64999999997</v>
      </c>
      <c r="M15169" s="2" t="s">
        <v>0</v>
      </c>
      <c r="N15169" s="4" t="s">
        <v>21</v>
      </c>
    </row>
    <row r="15170" spans="1:14" x14ac:dyDescent="0.25">
      <c r="A15170" s="1" t="s">
        <v>367</v>
      </c>
      <c r="B15170" s="2" t="s">
        <v>86</v>
      </c>
      <c r="C15170" s="2" t="s">
        <v>93</v>
      </c>
      <c r="D15170" s="2" t="s">
        <v>94</v>
      </c>
      <c r="E15170" s="2" t="s">
        <v>12965</v>
      </c>
      <c r="F15170" s="2">
        <v>12171703</v>
      </c>
      <c r="G15170" s="2" t="s">
        <v>490</v>
      </c>
      <c r="H15170" s="2">
        <v>1</v>
      </c>
      <c r="I15170" s="2">
        <v>2</v>
      </c>
      <c r="J15170" s="2">
        <v>10</v>
      </c>
      <c r="K15170" s="2">
        <v>50</v>
      </c>
      <c r="L15170" s="3">
        <v>49980</v>
      </c>
      <c r="M15170" s="2" t="s">
        <v>0</v>
      </c>
      <c r="N15170" s="4" t="s">
        <v>21</v>
      </c>
    </row>
    <row r="15171" spans="1:14" x14ac:dyDescent="0.25">
      <c r="A15171" s="1" t="s">
        <v>367</v>
      </c>
      <c r="B15171" s="2" t="s">
        <v>86</v>
      </c>
      <c r="C15171" s="2" t="s">
        <v>93</v>
      </c>
      <c r="D15171" s="2" t="s">
        <v>94</v>
      </c>
      <c r="E15171" s="2" t="s">
        <v>12966</v>
      </c>
      <c r="F15171" s="2">
        <v>48102109</v>
      </c>
      <c r="G15171" s="2" t="s">
        <v>490</v>
      </c>
      <c r="H15171" s="2">
        <v>1</v>
      </c>
      <c r="I15171" s="2">
        <v>2</v>
      </c>
      <c r="J15171" s="2">
        <v>10</v>
      </c>
      <c r="K15171" s="2">
        <v>12</v>
      </c>
      <c r="L15171" s="3">
        <v>340006.80000000005</v>
      </c>
      <c r="M15171" s="2" t="s">
        <v>0</v>
      </c>
      <c r="N15171" s="4" t="s">
        <v>21</v>
      </c>
    </row>
    <row r="15172" spans="1:14" x14ac:dyDescent="0.25">
      <c r="A15172" s="1" t="s">
        <v>367</v>
      </c>
      <c r="B15172" s="2" t="s">
        <v>86</v>
      </c>
      <c r="C15172" s="2" t="s">
        <v>93</v>
      </c>
      <c r="D15172" s="2" t="s">
        <v>94</v>
      </c>
      <c r="E15172" s="2" t="s">
        <v>12967</v>
      </c>
      <c r="F15172" s="2">
        <v>44111914</v>
      </c>
      <c r="G15172" s="2" t="s">
        <v>490</v>
      </c>
      <c r="H15172" s="2">
        <v>1</v>
      </c>
      <c r="I15172" s="2">
        <v>2</v>
      </c>
      <c r="J15172" s="2">
        <v>10</v>
      </c>
      <c r="K15172" s="2">
        <v>15</v>
      </c>
      <c r="L15172" s="3">
        <v>59993.850000000006</v>
      </c>
      <c r="M15172" s="2" t="s">
        <v>0</v>
      </c>
      <c r="N15172" s="4" t="s">
        <v>21</v>
      </c>
    </row>
    <row r="15173" spans="1:14" x14ac:dyDescent="0.25">
      <c r="A15173" s="1" t="s">
        <v>367</v>
      </c>
      <c r="B15173" s="2" t="s">
        <v>1851</v>
      </c>
      <c r="C15173" s="2" t="s">
        <v>1867</v>
      </c>
      <c r="D15173" s="2" t="s">
        <v>17942</v>
      </c>
      <c r="E15173" s="2" t="s">
        <v>3306</v>
      </c>
      <c r="F15173" s="2">
        <v>52152007</v>
      </c>
      <c r="G15173" s="2" t="s">
        <v>17856</v>
      </c>
      <c r="H15173" s="2">
        <v>1</v>
      </c>
      <c r="I15173" s="2">
        <v>6</v>
      </c>
      <c r="J15173" s="2">
        <v>10</v>
      </c>
      <c r="K15173" s="2">
        <v>125</v>
      </c>
      <c r="L15173" s="3">
        <v>1190000</v>
      </c>
      <c r="M15173" s="2" t="s">
        <v>0</v>
      </c>
      <c r="N15173" s="4" t="s">
        <v>21</v>
      </c>
    </row>
    <row r="15174" spans="1:14" x14ac:dyDescent="0.25">
      <c r="A15174" s="1" t="s">
        <v>367</v>
      </c>
      <c r="B15174" s="2" t="s">
        <v>2048</v>
      </c>
      <c r="C15174" s="2" t="s">
        <v>2048</v>
      </c>
      <c r="D15174" s="2" t="s">
        <v>17948</v>
      </c>
      <c r="E15174" s="2" t="s">
        <v>18852</v>
      </c>
      <c r="F15174" s="2">
        <v>23271820</v>
      </c>
      <c r="G15174" s="2" t="s">
        <v>490</v>
      </c>
      <c r="H15174" s="2">
        <v>3</v>
      </c>
      <c r="I15174" s="2">
        <v>4</v>
      </c>
      <c r="J15174" s="2">
        <v>10</v>
      </c>
      <c r="K15174" s="2">
        <v>2</v>
      </c>
      <c r="L15174" s="3">
        <v>119999.6</v>
      </c>
      <c r="M15174" s="2" t="s">
        <v>0</v>
      </c>
      <c r="N15174" s="4" t="s">
        <v>21</v>
      </c>
    </row>
    <row r="15175" spans="1:14" x14ac:dyDescent="0.25">
      <c r="A15175" s="1" t="s">
        <v>367</v>
      </c>
      <c r="B15175" s="2" t="s">
        <v>113</v>
      </c>
      <c r="C15175" s="2" t="s">
        <v>113</v>
      </c>
      <c r="D15175" s="2" t="s">
        <v>114</v>
      </c>
      <c r="E15175" s="2" t="s">
        <v>12968</v>
      </c>
      <c r="F15175" s="2">
        <v>45111601</v>
      </c>
      <c r="G15175" s="2" t="s">
        <v>490</v>
      </c>
      <c r="H15175" s="2">
        <v>3</v>
      </c>
      <c r="I15175" s="2">
        <v>4</v>
      </c>
      <c r="J15175" s="2">
        <v>10</v>
      </c>
      <c r="K15175" s="2">
        <v>2</v>
      </c>
      <c r="L15175" s="3">
        <v>184999.78</v>
      </c>
      <c r="M15175" s="2" t="s">
        <v>0</v>
      </c>
      <c r="N15175" s="4" t="s">
        <v>21</v>
      </c>
    </row>
    <row r="15176" spans="1:14" x14ac:dyDescent="0.25">
      <c r="A15176" s="1" t="s">
        <v>367</v>
      </c>
      <c r="B15176" s="2" t="s">
        <v>113</v>
      </c>
      <c r="C15176" s="2" t="s">
        <v>113</v>
      </c>
      <c r="D15176" s="2" t="s">
        <v>114</v>
      </c>
      <c r="E15176" s="2" t="s">
        <v>12969</v>
      </c>
      <c r="F15176" s="2">
        <v>44121619</v>
      </c>
      <c r="G15176" s="2" t="s">
        <v>490</v>
      </c>
      <c r="H15176" s="2">
        <v>1</v>
      </c>
      <c r="I15176" s="2">
        <v>2</v>
      </c>
      <c r="J15176" s="2">
        <v>10</v>
      </c>
      <c r="K15176" s="2">
        <v>35</v>
      </c>
      <c r="L15176" s="3">
        <v>17493</v>
      </c>
      <c r="M15176" s="2" t="s">
        <v>0</v>
      </c>
      <c r="N15176" s="4" t="s">
        <v>21</v>
      </c>
    </row>
    <row r="15177" spans="1:14" x14ac:dyDescent="0.25">
      <c r="A15177" s="1" t="s">
        <v>367</v>
      </c>
      <c r="B15177" s="2" t="s">
        <v>76</v>
      </c>
      <c r="C15177" s="2" t="s">
        <v>77</v>
      </c>
      <c r="D15177" s="2" t="s">
        <v>78</v>
      </c>
      <c r="E15177" s="2" t="s">
        <v>12970</v>
      </c>
      <c r="F15177" s="2">
        <v>44103112</v>
      </c>
      <c r="G15177" s="2" t="s">
        <v>490</v>
      </c>
      <c r="H15177" s="2">
        <v>3</v>
      </c>
      <c r="I15177" s="2">
        <v>4</v>
      </c>
      <c r="J15177" s="2">
        <v>16</v>
      </c>
      <c r="K15177" s="2">
        <v>3</v>
      </c>
      <c r="L15177" s="3">
        <v>1470001.0499999998</v>
      </c>
      <c r="M15177" s="2" t="s">
        <v>0</v>
      </c>
      <c r="N15177" s="4" t="s">
        <v>21</v>
      </c>
    </row>
    <row r="15178" spans="1:14" x14ac:dyDescent="0.25">
      <c r="A15178" s="1" t="s">
        <v>367</v>
      </c>
      <c r="B15178" s="2" t="s">
        <v>378</v>
      </c>
      <c r="C15178" s="2" t="s">
        <v>379</v>
      </c>
      <c r="D15178" s="2" t="s">
        <v>17857</v>
      </c>
      <c r="E15178" s="2" t="s">
        <v>12350</v>
      </c>
      <c r="F15178" s="2">
        <v>26111701</v>
      </c>
      <c r="G15178" s="2" t="s">
        <v>490</v>
      </c>
      <c r="H15178" s="2">
        <v>3</v>
      </c>
      <c r="I15178" s="2">
        <v>4</v>
      </c>
      <c r="J15178" s="2">
        <v>10</v>
      </c>
      <c r="K15178" s="2">
        <v>106</v>
      </c>
      <c r="L15178" s="3">
        <v>304754.24</v>
      </c>
      <c r="M15178" s="2" t="s">
        <v>0</v>
      </c>
      <c r="N15178" s="4" t="s">
        <v>21</v>
      </c>
    </row>
    <row r="15179" spans="1:14" x14ac:dyDescent="0.25">
      <c r="A15179" s="1" t="s">
        <v>367</v>
      </c>
      <c r="B15179" s="2" t="s">
        <v>128</v>
      </c>
      <c r="C15179" s="2" t="s">
        <v>5851</v>
      </c>
      <c r="D15179" s="2" t="s">
        <v>18013</v>
      </c>
      <c r="E15179" s="2" t="s">
        <v>12971</v>
      </c>
      <c r="F15179" s="2">
        <v>32101617</v>
      </c>
      <c r="G15179" s="2" t="s">
        <v>490</v>
      </c>
      <c r="H15179" s="2">
        <v>3</v>
      </c>
      <c r="I15179" s="2">
        <v>4</v>
      </c>
      <c r="J15179" s="2">
        <v>16</v>
      </c>
      <c r="K15179" s="2">
        <v>301</v>
      </c>
      <c r="L15179" s="3">
        <v>2458257.9700000002</v>
      </c>
      <c r="M15179" s="2" t="s">
        <v>0</v>
      </c>
      <c r="N15179" s="4" t="s">
        <v>21</v>
      </c>
    </row>
    <row r="15180" spans="1:14" x14ac:dyDescent="0.25">
      <c r="A15180" s="1" t="s">
        <v>367</v>
      </c>
      <c r="B15180" s="2" t="s">
        <v>86</v>
      </c>
      <c r="C15180" s="2" t="s">
        <v>93</v>
      </c>
      <c r="D15180" s="2" t="s">
        <v>94</v>
      </c>
      <c r="E15180" s="2" t="s">
        <v>12972</v>
      </c>
      <c r="F15180" s="2">
        <v>32131010</v>
      </c>
      <c r="G15180" s="2" t="s">
        <v>490</v>
      </c>
      <c r="H15180" s="2">
        <v>3</v>
      </c>
      <c r="I15180" s="2">
        <v>4</v>
      </c>
      <c r="J15180" s="2">
        <v>16</v>
      </c>
      <c r="K15180" s="2">
        <v>304</v>
      </c>
      <c r="L15180" s="3">
        <v>557472.16</v>
      </c>
      <c r="M15180" s="2" t="s">
        <v>0</v>
      </c>
      <c r="N15180" s="4" t="s">
        <v>21</v>
      </c>
    </row>
    <row r="15181" spans="1:14" x14ac:dyDescent="0.25">
      <c r="A15181" s="1" t="s">
        <v>367</v>
      </c>
      <c r="B15181" s="2" t="s">
        <v>408</v>
      </c>
      <c r="C15181" s="2" t="s">
        <v>1234</v>
      </c>
      <c r="D15181" s="2" t="s">
        <v>17939</v>
      </c>
      <c r="E15181" s="2" t="s">
        <v>9685</v>
      </c>
      <c r="F15181" s="2">
        <v>31201514</v>
      </c>
      <c r="G15181" s="2" t="s">
        <v>496</v>
      </c>
      <c r="H15181" s="2">
        <v>3</v>
      </c>
      <c r="I15181" s="2">
        <v>6</v>
      </c>
      <c r="J15181" s="2">
        <v>10</v>
      </c>
      <c r="K15181" s="2">
        <v>103</v>
      </c>
      <c r="L15181" s="3">
        <v>531340.94999999995</v>
      </c>
      <c r="M15181" s="2" t="s">
        <v>0</v>
      </c>
      <c r="N15181" s="4" t="s">
        <v>21</v>
      </c>
    </row>
    <row r="15182" spans="1:14" x14ac:dyDescent="0.25">
      <c r="A15182" s="1" t="s">
        <v>367</v>
      </c>
      <c r="B15182" s="2" t="s">
        <v>408</v>
      </c>
      <c r="C15182" s="2" t="s">
        <v>1234</v>
      </c>
      <c r="D15182" s="2" t="s">
        <v>17939</v>
      </c>
      <c r="E15182" s="2" t="s">
        <v>12973</v>
      </c>
      <c r="F15182" s="2">
        <v>31201514</v>
      </c>
      <c r="G15182" s="2" t="s">
        <v>496</v>
      </c>
      <c r="H15182" s="2">
        <v>3</v>
      </c>
      <c r="I15182" s="2">
        <v>6</v>
      </c>
      <c r="J15182" s="2">
        <v>10</v>
      </c>
      <c r="K15182" s="2">
        <v>120</v>
      </c>
      <c r="L15182" s="3">
        <v>181498.8</v>
      </c>
      <c r="M15182" s="2" t="s">
        <v>0</v>
      </c>
      <c r="N15182" s="4" t="s">
        <v>21</v>
      </c>
    </row>
    <row r="15183" spans="1:14" x14ac:dyDescent="0.25">
      <c r="A15183" s="1" t="s">
        <v>367</v>
      </c>
      <c r="B15183" s="2" t="s">
        <v>86</v>
      </c>
      <c r="C15183" s="2" t="s">
        <v>93</v>
      </c>
      <c r="D15183" s="2" t="s">
        <v>94</v>
      </c>
      <c r="E15183" s="2" t="s">
        <v>3992</v>
      </c>
      <c r="F15183" s="2">
        <v>31201502</v>
      </c>
      <c r="G15183" s="2" t="s">
        <v>496</v>
      </c>
      <c r="H15183" s="2">
        <v>3</v>
      </c>
      <c r="I15183" s="2">
        <v>6</v>
      </c>
      <c r="J15183" s="2">
        <v>10</v>
      </c>
      <c r="K15183" s="2">
        <v>4</v>
      </c>
      <c r="L15183" s="3">
        <v>45362.8</v>
      </c>
      <c r="M15183" s="2" t="s">
        <v>0</v>
      </c>
      <c r="N15183" s="4" t="s">
        <v>21</v>
      </c>
    </row>
    <row r="15184" spans="1:14" x14ac:dyDescent="0.25">
      <c r="A15184" s="1" t="s">
        <v>367</v>
      </c>
      <c r="B15184" s="2" t="s">
        <v>113</v>
      </c>
      <c r="C15184" s="2" t="s">
        <v>113</v>
      </c>
      <c r="D15184" s="2" t="s">
        <v>114</v>
      </c>
      <c r="E15184" s="2" t="s">
        <v>12974</v>
      </c>
      <c r="F15184" s="2">
        <v>27111707</v>
      </c>
      <c r="G15184" s="2" t="s">
        <v>496</v>
      </c>
      <c r="H15184" s="2">
        <v>3</v>
      </c>
      <c r="I15184" s="2">
        <v>6</v>
      </c>
      <c r="J15184" s="2">
        <v>10</v>
      </c>
      <c r="K15184" s="2">
        <v>6</v>
      </c>
      <c r="L15184" s="3">
        <v>119694.95999999999</v>
      </c>
      <c r="M15184" s="2" t="s">
        <v>0</v>
      </c>
      <c r="N15184" s="4" t="s">
        <v>21</v>
      </c>
    </row>
    <row r="15185" spans="1:14" x14ac:dyDescent="0.25">
      <c r="A15185" s="1" t="s">
        <v>367</v>
      </c>
      <c r="B15185" s="2" t="s">
        <v>113</v>
      </c>
      <c r="C15185" s="2" t="s">
        <v>113</v>
      </c>
      <c r="D15185" s="2" t="s">
        <v>114</v>
      </c>
      <c r="E15185" s="2" t="s">
        <v>12975</v>
      </c>
      <c r="F15185" s="2">
        <v>27111728</v>
      </c>
      <c r="G15185" s="2" t="s">
        <v>496</v>
      </c>
      <c r="H15185" s="2">
        <v>3</v>
      </c>
      <c r="I15185" s="2">
        <v>6</v>
      </c>
      <c r="J15185" s="2">
        <v>10</v>
      </c>
      <c r="K15185" s="2">
        <v>1</v>
      </c>
      <c r="L15185" s="3">
        <v>104543.88</v>
      </c>
      <c r="M15185" s="2" t="s">
        <v>0</v>
      </c>
      <c r="N15185" s="4" t="s">
        <v>21</v>
      </c>
    </row>
    <row r="15186" spans="1:14" x14ac:dyDescent="0.25">
      <c r="A15186" s="1" t="s">
        <v>367</v>
      </c>
      <c r="B15186" s="2" t="s">
        <v>624</v>
      </c>
      <c r="C15186" s="2" t="s">
        <v>2386</v>
      </c>
      <c r="D15186" s="2" t="s">
        <v>17952</v>
      </c>
      <c r="E15186" s="2" t="s">
        <v>12710</v>
      </c>
      <c r="F15186" s="2">
        <v>23101502</v>
      </c>
      <c r="G15186" s="2" t="s">
        <v>496</v>
      </c>
      <c r="H15186" s="2">
        <v>3</v>
      </c>
      <c r="I15186" s="2">
        <v>6</v>
      </c>
      <c r="J15186" s="2">
        <v>10</v>
      </c>
      <c r="K15186" s="2">
        <v>2</v>
      </c>
      <c r="L15186" s="3">
        <v>343971.88</v>
      </c>
      <c r="M15186" s="2" t="s">
        <v>0</v>
      </c>
      <c r="N15186" s="4" t="s">
        <v>21</v>
      </c>
    </row>
    <row r="15187" spans="1:14" x14ac:dyDescent="0.25">
      <c r="A15187" s="1" t="s">
        <v>367</v>
      </c>
      <c r="B15187" s="2" t="s">
        <v>3321</v>
      </c>
      <c r="C15187" s="2" t="s">
        <v>3324</v>
      </c>
      <c r="D15187" s="2" t="s">
        <v>18003</v>
      </c>
      <c r="E15187" s="2" t="s">
        <v>12976</v>
      </c>
      <c r="F15187" s="2">
        <v>72121008</v>
      </c>
      <c r="G15187" s="2" t="s">
        <v>496</v>
      </c>
      <c r="H15187" s="2">
        <v>3</v>
      </c>
      <c r="I15187" s="2">
        <v>6</v>
      </c>
      <c r="J15187" s="2">
        <v>10</v>
      </c>
      <c r="K15187" s="2">
        <v>1</v>
      </c>
      <c r="L15187" s="3">
        <v>72519722.890000001</v>
      </c>
      <c r="M15187" s="2" t="s">
        <v>20</v>
      </c>
      <c r="N15187" s="4" t="s">
        <v>21</v>
      </c>
    </row>
    <row r="15188" spans="1:14" x14ac:dyDescent="0.25">
      <c r="A15188" s="1" t="s">
        <v>367</v>
      </c>
      <c r="B15188" s="2" t="s">
        <v>7493</v>
      </c>
      <c r="C15188" s="2" t="s">
        <v>7494</v>
      </c>
      <c r="D15188" s="2" t="s">
        <v>18028</v>
      </c>
      <c r="E15188" s="2" t="s">
        <v>12977</v>
      </c>
      <c r="F15188" s="2">
        <v>72102900</v>
      </c>
      <c r="G15188" s="2" t="s">
        <v>810</v>
      </c>
      <c r="H15188" s="2">
        <v>3</v>
      </c>
      <c r="I15188" s="2">
        <v>4</v>
      </c>
      <c r="J15188" s="2">
        <v>16</v>
      </c>
      <c r="K15188" s="2">
        <v>1</v>
      </c>
      <c r="L15188" s="3">
        <v>49244828.469999999</v>
      </c>
      <c r="M15188" s="2" t="s">
        <v>20</v>
      </c>
      <c r="N15188" s="4" t="s">
        <v>21</v>
      </c>
    </row>
    <row r="15189" spans="1:14" x14ac:dyDescent="0.25">
      <c r="A15189" s="1" t="s">
        <v>367</v>
      </c>
      <c r="B15189" s="2" t="s">
        <v>189</v>
      </c>
      <c r="C15189" s="2" t="s">
        <v>2626</v>
      </c>
      <c r="D15189" s="2" t="s">
        <v>17961</v>
      </c>
      <c r="E15189" s="2" t="s">
        <v>12978</v>
      </c>
      <c r="F15189" s="2">
        <v>72102900</v>
      </c>
      <c r="G15189" s="2" t="s">
        <v>496</v>
      </c>
      <c r="H15189" s="2">
        <v>3</v>
      </c>
      <c r="I15189" s="2">
        <v>8</v>
      </c>
      <c r="J15189" s="2">
        <v>10</v>
      </c>
      <c r="K15189" s="2">
        <v>1</v>
      </c>
      <c r="L15189" s="3">
        <v>7530549.7199999997</v>
      </c>
      <c r="M15189" s="2" t="s">
        <v>20</v>
      </c>
      <c r="N15189" s="4" t="s">
        <v>21</v>
      </c>
    </row>
    <row r="15190" spans="1:14" x14ac:dyDescent="0.25">
      <c r="A15190" s="1" t="s">
        <v>367</v>
      </c>
      <c r="B15190" s="2" t="s">
        <v>189</v>
      </c>
      <c r="C15190" s="2" t="s">
        <v>2626</v>
      </c>
      <c r="D15190" s="2" t="s">
        <v>17961</v>
      </c>
      <c r="E15190" s="2" t="s">
        <v>12979</v>
      </c>
      <c r="F15190" s="2">
        <v>72102900</v>
      </c>
      <c r="G15190" s="2" t="s">
        <v>17856</v>
      </c>
      <c r="H15190" s="2">
        <v>1</v>
      </c>
      <c r="I15190" s="2">
        <v>6</v>
      </c>
      <c r="J15190" s="2">
        <v>10</v>
      </c>
      <c r="K15190" s="2">
        <v>1</v>
      </c>
      <c r="L15190" s="3">
        <v>14773469.84</v>
      </c>
      <c r="M15190" s="2" t="s">
        <v>20</v>
      </c>
      <c r="N15190" s="4" t="s">
        <v>21</v>
      </c>
    </row>
    <row r="15191" spans="1:14" x14ac:dyDescent="0.25">
      <c r="A15191" s="1" t="s">
        <v>367</v>
      </c>
      <c r="B15191" s="2" t="s">
        <v>60</v>
      </c>
      <c r="C15191" s="2" t="s">
        <v>60</v>
      </c>
      <c r="D15191" s="2" t="s">
        <v>61</v>
      </c>
      <c r="E15191" s="2" t="s">
        <v>12980</v>
      </c>
      <c r="F15191" s="2">
        <v>47131501</v>
      </c>
      <c r="G15191" s="2" t="s">
        <v>810</v>
      </c>
      <c r="H15191" s="2">
        <v>4</v>
      </c>
      <c r="I15191" s="2">
        <v>6</v>
      </c>
      <c r="J15191" s="2">
        <v>10</v>
      </c>
      <c r="K15191" s="2">
        <v>261</v>
      </c>
      <c r="L15191" s="3">
        <v>7286337</v>
      </c>
      <c r="M15191" s="2" t="s">
        <v>0</v>
      </c>
      <c r="N15191" s="4" t="s">
        <v>21</v>
      </c>
    </row>
    <row r="15192" spans="1:14" x14ac:dyDescent="0.25">
      <c r="A15192" s="1" t="s">
        <v>367</v>
      </c>
      <c r="B15192" s="2" t="s">
        <v>60</v>
      </c>
      <c r="C15192" s="2" t="s">
        <v>60</v>
      </c>
      <c r="D15192" s="2" t="s">
        <v>61</v>
      </c>
      <c r="E15192" s="2" t="s">
        <v>12980</v>
      </c>
      <c r="F15192" s="2">
        <v>47131500</v>
      </c>
      <c r="G15192" s="2" t="s">
        <v>496</v>
      </c>
      <c r="H15192" s="2">
        <v>3</v>
      </c>
      <c r="I15192" s="2">
        <v>6</v>
      </c>
      <c r="J15192" s="2">
        <v>10</v>
      </c>
      <c r="K15192" s="2">
        <v>20</v>
      </c>
      <c r="L15192" s="3">
        <v>558340</v>
      </c>
      <c r="M15192" s="2" t="s">
        <v>0</v>
      </c>
      <c r="N15192" s="4" t="s">
        <v>21</v>
      </c>
    </row>
    <row r="15193" spans="1:14" x14ac:dyDescent="0.25">
      <c r="A15193" s="1" t="s">
        <v>367</v>
      </c>
      <c r="B15193" s="2" t="s">
        <v>60</v>
      </c>
      <c r="C15193" s="2" t="s">
        <v>60</v>
      </c>
      <c r="D15193" s="2" t="s">
        <v>61</v>
      </c>
      <c r="E15193" s="2" t="s">
        <v>11497</v>
      </c>
      <c r="F15193" s="2">
        <v>47131501</v>
      </c>
      <c r="G15193" s="2" t="s">
        <v>496</v>
      </c>
      <c r="H15193" s="2">
        <v>3</v>
      </c>
      <c r="I15193" s="2">
        <v>6</v>
      </c>
      <c r="J15193" s="2">
        <v>10</v>
      </c>
      <c r="K15193" s="2">
        <v>1</v>
      </c>
      <c r="L15193" s="3">
        <v>121380</v>
      </c>
      <c r="M15193" s="2" t="s">
        <v>0</v>
      </c>
      <c r="N15193" s="4" t="s">
        <v>21</v>
      </c>
    </row>
    <row r="15194" spans="1:14" x14ac:dyDescent="0.25">
      <c r="A15194" s="1" t="s">
        <v>367</v>
      </c>
      <c r="B15194" s="2" t="s">
        <v>60</v>
      </c>
      <c r="C15194" s="2" t="s">
        <v>60</v>
      </c>
      <c r="D15194" s="2" t="s">
        <v>61</v>
      </c>
      <c r="E15194" s="2" t="s">
        <v>12980</v>
      </c>
      <c r="F15194" s="2">
        <v>47131501</v>
      </c>
      <c r="G15194" s="2" t="s">
        <v>17856</v>
      </c>
      <c r="H15194" s="2">
        <v>1</v>
      </c>
      <c r="I15194" s="2">
        <v>6</v>
      </c>
      <c r="J15194" s="2">
        <v>10</v>
      </c>
      <c r="K15194" s="2">
        <v>31</v>
      </c>
      <c r="L15194" s="3">
        <v>865427</v>
      </c>
      <c r="M15194" s="2" t="s">
        <v>0</v>
      </c>
      <c r="N15194" s="4" t="s">
        <v>21</v>
      </c>
    </row>
    <row r="15195" spans="1:14" x14ac:dyDescent="0.25">
      <c r="A15195" s="1" t="s">
        <v>367</v>
      </c>
      <c r="B15195" s="2" t="s">
        <v>60</v>
      </c>
      <c r="C15195" s="2" t="s">
        <v>60</v>
      </c>
      <c r="D15195" s="2" t="s">
        <v>61</v>
      </c>
      <c r="E15195" s="2" t="s">
        <v>11497</v>
      </c>
      <c r="F15195" s="2">
        <v>47131501</v>
      </c>
      <c r="G15195" s="2" t="s">
        <v>17856</v>
      </c>
      <c r="H15195" s="2">
        <v>1</v>
      </c>
      <c r="I15195" s="2">
        <v>6</v>
      </c>
      <c r="J15195" s="2">
        <v>10</v>
      </c>
      <c r="K15195" s="2">
        <v>4</v>
      </c>
      <c r="L15195" s="3">
        <v>485520</v>
      </c>
      <c r="M15195" s="2" t="s">
        <v>0</v>
      </c>
      <c r="N15195" s="4" t="s">
        <v>21</v>
      </c>
    </row>
    <row r="15196" spans="1:14" x14ac:dyDescent="0.25">
      <c r="A15196" s="1" t="s">
        <v>367</v>
      </c>
      <c r="B15196" s="2" t="s">
        <v>86</v>
      </c>
      <c r="C15196" s="2" t="s">
        <v>93</v>
      </c>
      <c r="D15196" s="2" t="s">
        <v>94</v>
      </c>
      <c r="E15196" s="2" t="s">
        <v>12981</v>
      </c>
      <c r="F15196" s="2">
        <v>31201503</v>
      </c>
      <c r="G15196" s="2" t="s">
        <v>490</v>
      </c>
      <c r="H15196" s="2">
        <v>3</v>
      </c>
      <c r="I15196" s="2">
        <v>6</v>
      </c>
      <c r="J15196" s="2">
        <v>10</v>
      </c>
      <c r="K15196" s="2">
        <v>20</v>
      </c>
      <c r="L15196" s="3">
        <v>159800</v>
      </c>
      <c r="M15196" s="2" t="s">
        <v>0</v>
      </c>
      <c r="N15196" s="4" t="s">
        <v>21</v>
      </c>
    </row>
    <row r="15197" spans="1:14" x14ac:dyDescent="0.25">
      <c r="A15197" s="1" t="s">
        <v>367</v>
      </c>
      <c r="B15197" s="2" t="s">
        <v>113</v>
      </c>
      <c r="C15197" s="2" t="s">
        <v>113</v>
      </c>
      <c r="D15197" s="2" t="s">
        <v>114</v>
      </c>
      <c r="E15197" s="2" t="s">
        <v>12982</v>
      </c>
      <c r="F15197" s="2">
        <v>27111728</v>
      </c>
      <c r="G15197" s="2" t="s">
        <v>496</v>
      </c>
      <c r="H15197" s="2">
        <v>3</v>
      </c>
      <c r="I15197" s="2">
        <v>6</v>
      </c>
      <c r="J15197" s="2">
        <v>10</v>
      </c>
      <c r="K15197" s="2">
        <v>1</v>
      </c>
      <c r="L15197" s="3">
        <v>217056</v>
      </c>
      <c r="M15197" s="2" t="s">
        <v>0</v>
      </c>
      <c r="N15197" s="4" t="s">
        <v>21</v>
      </c>
    </row>
    <row r="15198" spans="1:14" x14ac:dyDescent="0.25">
      <c r="A15198" s="1" t="s">
        <v>367</v>
      </c>
      <c r="B15198" s="2" t="s">
        <v>113</v>
      </c>
      <c r="C15198" s="2" t="s">
        <v>113</v>
      </c>
      <c r="D15198" s="2" t="s">
        <v>114</v>
      </c>
      <c r="E15198" s="2" t="s">
        <v>12983</v>
      </c>
      <c r="F15198" s="2">
        <v>27111729</v>
      </c>
      <c r="G15198" s="2" t="s">
        <v>496</v>
      </c>
      <c r="H15198" s="2">
        <v>3</v>
      </c>
      <c r="I15198" s="2">
        <v>6</v>
      </c>
      <c r="J15198" s="2">
        <v>10</v>
      </c>
      <c r="K15198" s="2">
        <v>3</v>
      </c>
      <c r="L15198" s="3">
        <v>183498</v>
      </c>
      <c r="M15198" s="2" t="s">
        <v>0</v>
      </c>
      <c r="N15198" s="4" t="s">
        <v>21</v>
      </c>
    </row>
    <row r="15199" spans="1:14" x14ac:dyDescent="0.25">
      <c r="A15199" s="1" t="s">
        <v>367</v>
      </c>
      <c r="B15199" s="2" t="s">
        <v>113</v>
      </c>
      <c r="C15199" s="2" t="s">
        <v>113</v>
      </c>
      <c r="D15199" s="2" t="s">
        <v>114</v>
      </c>
      <c r="E15199" s="2" t="s">
        <v>12983</v>
      </c>
      <c r="F15199" s="2">
        <v>27111729</v>
      </c>
      <c r="G15199" s="2" t="s">
        <v>496</v>
      </c>
      <c r="H15199" s="2">
        <v>3</v>
      </c>
      <c r="I15199" s="2">
        <v>6</v>
      </c>
      <c r="J15199" s="2">
        <v>10</v>
      </c>
      <c r="K15199" s="2">
        <v>3</v>
      </c>
      <c r="L15199" s="3">
        <v>183498</v>
      </c>
      <c r="M15199" s="2" t="s">
        <v>0</v>
      </c>
      <c r="N15199" s="4" t="s">
        <v>21</v>
      </c>
    </row>
    <row r="15200" spans="1:14" x14ac:dyDescent="0.25">
      <c r="A15200" s="1" t="s">
        <v>367</v>
      </c>
      <c r="B15200" s="2" t="s">
        <v>113</v>
      </c>
      <c r="C15200" s="2" t="s">
        <v>113</v>
      </c>
      <c r="D15200" s="2" t="s">
        <v>114</v>
      </c>
      <c r="E15200" s="2" t="s">
        <v>12984</v>
      </c>
      <c r="F15200" s="2">
        <v>27111702</v>
      </c>
      <c r="G15200" s="2" t="s">
        <v>496</v>
      </c>
      <c r="H15200" s="2">
        <v>3</v>
      </c>
      <c r="I15200" s="2">
        <v>6</v>
      </c>
      <c r="J15200" s="2">
        <v>10</v>
      </c>
      <c r="K15200" s="2">
        <v>2</v>
      </c>
      <c r="L15200" s="3">
        <v>576912</v>
      </c>
      <c r="M15200" s="2" t="s">
        <v>0</v>
      </c>
      <c r="N15200" s="4" t="s">
        <v>21</v>
      </c>
    </row>
    <row r="15201" spans="1:14" x14ac:dyDescent="0.25">
      <c r="A15201" s="1" t="s">
        <v>367</v>
      </c>
      <c r="B15201" s="2" t="s">
        <v>113</v>
      </c>
      <c r="C15201" s="2" t="s">
        <v>113</v>
      </c>
      <c r="D15201" s="2" t="s">
        <v>114</v>
      </c>
      <c r="E15201" s="2" t="s">
        <v>12985</v>
      </c>
      <c r="F15201" s="2">
        <v>46171505</v>
      </c>
      <c r="G15201" s="2" t="s">
        <v>496</v>
      </c>
      <c r="H15201" s="2">
        <v>3</v>
      </c>
      <c r="I15201" s="2">
        <v>6</v>
      </c>
      <c r="J15201" s="2">
        <v>10</v>
      </c>
      <c r="K15201" s="2">
        <v>3</v>
      </c>
      <c r="L15201" s="3">
        <v>165648</v>
      </c>
      <c r="M15201" s="2" t="s">
        <v>0</v>
      </c>
      <c r="N15201" s="4" t="s">
        <v>21</v>
      </c>
    </row>
    <row r="15202" spans="1:14" x14ac:dyDescent="0.25">
      <c r="A15202" s="1" t="s">
        <v>367</v>
      </c>
      <c r="B15202" s="2" t="s">
        <v>113</v>
      </c>
      <c r="C15202" s="2" t="s">
        <v>113</v>
      </c>
      <c r="D15202" s="2" t="s">
        <v>114</v>
      </c>
      <c r="E15202" s="2" t="s">
        <v>12986</v>
      </c>
      <c r="F15202" s="2">
        <v>27112126</v>
      </c>
      <c r="G15202" s="2" t="s">
        <v>496</v>
      </c>
      <c r="H15202" s="2">
        <v>3</v>
      </c>
      <c r="I15202" s="2">
        <v>6</v>
      </c>
      <c r="J15202" s="2">
        <v>10</v>
      </c>
      <c r="K15202" s="2">
        <v>1</v>
      </c>
      <c r="L15202" s="3">
        <v>72471</v>
      </c>
      <c r="M15202" s="2" t="s">
        <v>0</v>
      </c>
      <c r="N15202" s="4" t="s">
        <v>21</v>
      </c>
    </row>
    <row r="15203" spans="1:14" x14ac:dyDescent="0.25">
      <c r="A15203" s="1" t="s">
        <v>367</v>
      </c>
      <c r="B15203" s="2" t="s">
        <v>624</v>
      </c>
      <c r="C15203" s="2" t="s">
        <v>2386</v>
      </c>
      <c r="D15203" s="2" t="s">
        <v>17952</v>
      </c>
      <c r="E15203" s="2" t="s">
        <v>4188</v>
      </c>
      <c r="F15203" s="2">
        <v>23101510</v>
      </c>
      <c r="G15203" s="2" t="s">
        <v>496</v>
      </c>
      <c r="H15203" s="2">
        <v>3</v>
      </c>
      <c r="I15203" s="2">
        <v>6</v>
      </c>
      <c r="J15203" s="2">
        <v>10</v>
      </c>
      <c r="K15203" s="2">
        <v>2</v>
      </c>
      <c r="L15203" s="3">
        <v>977942</v>
      </c>
      <c r="M15203" s="2" t="s">
        <v>0</v>
      </c>
      <c r="N15203" s="4" t="s">
        <v>21</v>
      </c>
    </row>
    <row r="15204" spans="1:14" x14ac:dyDescent="0.25">
      <c r="A15204" s="1" t="s">
        <v>367</v>
      </c>
      <c r="B15204" s="2" t="s">
        <v>113</v>
      </c>
      <c r="C15204" s="2" t="s">
        <v>113</v>
      </c>
      <c r="D15204" s="2" t="s">
        <v>114</v>
      </c>
      <c r="E15204" s="2" t="s">
        <v>12987</v>
      </c>
      <c r="F15204" s="2">
        <v>32151802</v>
      </c>
      <c r="G15204" s="2" t="s">
        <v>17856</v>
      </c>
      <c r="H15204" s="2">
        <v>1</v>
      </c>
      <c r="I15204" s="2">
        <v>6</v>
      </c>
      <c r="J15204" s="2">
        <v>10</v>
      </c>
      <c r="K15204" s="2">
        <v>2</v>
      </c>
      <c r="L15204" s="3">
        <v>50400</v>
      </c>
      <c r="M15204" s="2" t="s">
        <v>0</v>
      </c>
      <c r="N15204" s="4" t="s">
        <v>21</v>
      </c>
    </row>
    <row r="15205" spans="1:14" x14ac:dyDescent="0.25">
      <c r="A15205" s="1" t="s">
        <v>367</v>
      </c>
      <c r="B15205" s="2" t="s">
        <v>712</v>
      </c>
      <c r="C15205" s="2" t="s">
        <v>915</v>
      </c>
      <c r="D15205" s="2" t="s">
        <v>17910</v>
      </c>
      <c r="E15205" s="2" t="s">
        <v>12988</v>
      </c>
      <c r="F15205" s="2">
        <v>39121102</v>
      </c>
      <c r="G15205" s="2" t="s">
        <v>17856</v>
      </c>
      <c r="H15205" s="2">
        <v>1</v>
      </c>
      <c r="I15205" s="2">
        <v>6</v>
      </c>
      <c r="J15205" s="2">
        <v>10</v>
      </c>
      <c r="K15205" s="2">
        <v>2</v>
      </c>
      <c r="L15205" s="3">
        <v>8810200</v>
      </c>
      <c r="M15205" s="2" t="s">
        <v>0</v>
      </c>
      <c r="N15205" s="4" t="s">
        <v>21</v>
      </c>
    </row>
    <row r="15206" spans="1:14" x14ac:dyDescent="0.25">
      <c r="A15206" s="1" t="s">
        <v>367</v>
      </c>
      <c r="B15206" s="2" t="s">
        <v>712</v>
      </c>
      <c r="C15206" s="2" t="s">
        <v>915</v>
      </c>
      <c r="D15206" s="2" t="s">
        <v>17910</v>
      </c>
      <c r="E15206" s="2" t="s">
        <v>12989</v>
      </c>
      <c r="F15206" s="2">
        <v>32101626</v>
      </c>
      <c r="G15206" s="2" t="s">
        <v>17856</v>
      </c>
      <c r="H15206" s="2">
        <v>1</v>
      </c>
      <c r="I15206" s="2">
        <v>6</v>
      </c>
      <c r="J15206" s="2">
        <v>10</v>
      </c>
      <c r="K15206" s="2">
        <v>1</v>
      </c>
      <c r="L15206" s="3">
        <v>1657600</v>
      </c>
      <c r="M15206" s="2" t="s">
        <v>0</v>
      </c>
      <c r="N15206" s="4" t="s">
        <v>21</v>
      </c>
    </row>
    <row r="15207" spans="1:14" x14ac:dyDescent="0.25">
      <c r="A15207" s="1" t="s">
        <v>367</v>
      </c>
      <c r="B15207" s="2" t="s">
        <v>38</v>
      </c>
      <c r="C15207" s="2" t="s">
        <v>9536</v>
      </c>
      <c r="D15207" s="2" t="s">
        <v>18037</v>
      </c>
      <c r="E15207" s="2" t="s">
        <v>12990</v>
      </c>
      <c r="F15207" s="2">
        <v>32101626</v>
      </c>
      <c r="G15207" s="2" t="s">
        <v>17856</v>
      </c>
      <c r="H15207" s="2">
        <v>1</v>
      </c>
      <c r="I15207" s="2">
        <v>6</v>
      </c>
      <c r="J15207" s="2">
        <v>10</v>
      </c>
      <c r="K15207" s="2">
        <v>1</v>
      </c>
      <c r="L15207" s="3">
        <v>23029500</v>
      </c>
      <c r="M15207" s="2" t="s">
        <v>0</v>
      </c>
      <c r="N15207" s="4" t="s">
        <v>21</v>
      </c>
    </row>
    <row r="15208" spans="1:14" x14ac:dyDescent="0.25">
      <c r="A15208" s="1" t="s">
        <v>367</v>
      </c>
      <c r="B15208" s="2" t="s">
        <v>38</v>
      </c>
      <c r="C15208" s="2" t="s">
        <v>9536</v>
      </c>
      <c r="D15208" s="2" t="s">
        <v>18037</v>
      </c>
      <c r="E15208" s="2" t="s">
        <v>12991</v>
      </c>
      <c r="F15208" s="2">
        <v>32101626</v>
      </c>
      <c r="G15208" s="2" t="s">
        <v>17856</v>
      </c>
      <c r="H15208" s="2">
        <v>1</v>
      </c>
      <c r="I15208" s="2">
        <v>6</v>
      </c>
      <c r="J15208" s="2">
        <v>10</v>
      </c>
      <c r="K15208" s="2">
        <v>1</v>
      </c>
      <c r="L15208" s="3">
        <v>3111600</v>
      </c>
      <c r="M15208" s="2" t="s">
        <v>0</v>
      </c>
      <c r="N15208" s="4" t="s">
        <v>21</v>
      </c>
    </row>
    <row r="15209" spans="1:14" x14ac:dyDescent="0.25">
      <c r="A15209" s="1" t="s">
        <v>367</v>
      </c>
      <c r="B15209" s="2" t="s">
        <v>38</v>
      </c>
      <c r="C15209" s="2" t="s">
        <v>9536</v>
      </c>
      <c r="D15209" s="2" t="s">
        <v>18037</v>
      </c>
      <c r="E15209" s="2" t="s">
        <v>12992</v>
      </c>
      <c r="F15209" s="2">
        <v>32101626</v>
      </c>
      <c r="G15209" s="2" t="s">
        <v>17856</v>
      </c>
      <c r="H15209" s="2">
        <v>1</v>
      </c>
      <c r="I15209" s="2">
        <v>6</v>
      </c>
      <c r="J15209" s="2">
        <v>10</v>
      </c>
      <c r="K15209" s="2">
        <v>1</v>
      </c>
      <c r="L15209" s="3">
        <v>8062100</v>
      </c>
      <c r="M15209" s="2" t="s">
        <v>0</v>
      </c>
      <c r="N15209" s="4" t="s">
        <v>21</v>
      </c>
    </row>
    <row r="15210" spans="1:14" x14ac:dyDescent="0.25">
      <c r="A15210" s="1" t="s">
        <v>367</v>
      </c>
      <c r="B15210" s="2" t="s">
        <v>38</v>
      </c>
      <c r="C15210" s="2" t="s">
        <v>9536</v>
      </c>
      <c r="D15210" s="2" t="s">
        <v>18037</v>
      </c>
      <c r="E15210" s="2" t="s">
        <v>12993</v>
      </c>
      <c r="F15210" s="2">
        <v>32101626</v>
      </c>
      <c r="G15210" s="2" t="s">
        <v>17856</v>
      </c>
      <c r="H15210" s="2">
        <v>1</v>
      </c>
      <c r="I15210" s="2">
        <v>6</v>
      </c>
      <c r="J15210" s="2">
        <v>10</v>
      </c>
      <c r="K15210" s="2">
        <v>1</v>
      </c>
      <c r="L15210" s="3">
        <v>14918400</v>
      </c>
      <c r="M15210" s="2" t="s">
        <v>0</v>
      </c>
      <c r="N15210" s="4" t="s">
        <v>21</v>
      </c>
    </row>
    <row r="15211" spans="1:14" x14ac:dyDescent="0.25">
      <c r="A15211" s="1" t="s">
        <v>367</v>
      </c>
      <c r="B15211" s="2" t="s">
        <v>38</v>
      </c>
      <c r="C15211" s="2" t="s">
        <v>9536</v>
      </c>
      <c r="D15211" s="2" t="s">
        <v>18037</v>
      </c>
      <c r="E15211" s="2" t="s">
        <v>12994</v>
      </c>
      <c r="F15211" s="2">
        <v>39121101</v>
      </c>
      <c r="G15211" s="2" t="s">
        <v>17856</v>
      </c>
      <c r="H15211" s="2">
        <v>1</v>
      </c>
      <c r="I15211" s="2">
        <v>6</v>
      </c>
      <c r="J15211" s="2">
        <v>10</v>
      </c>
      <c r="K15211" s="2">
        <v>1</v>
      </c>
      <c r="L15211" s="3">
        <v>2153300</v>
      </c>
      <c r="M15211" s="2" t="s">
        <v>0</v>
      </c>
      <c r="N15211" s="4" t="s">
        <v>21</v>
      </c>
    </row>
    <row r="15212" spans="1:14" x14ac:dyDescent="0.25">
      <c r="A15212" s="1" t="s">
        <v>367</v>
      </c>
      <c r="B15212" s="2" t="s">
        <v>38</v>
      </c>
      <c r="C15212" s="2" t="s">
        <v>9536</v>
      </c>
      <c r="D15212" s="2" t="s">
        <v>18037</v>
      </c>
      <c r="E15212" s="2" t="s">
        <v>12995</v>
      </c>
      <c r="F15212" s="2">
        <v>32101626</v>
      </c>
      <c r="G15212" s="2" t="s">
        <v>17856</v>
      </c>
      <c r="H15212" s="2">
        <v>1</v>
      </c>
      <c r="I15212" s="2">
        <v>6</v>
      </c>
      <c r="J15212" s="2">
        <v>10</v>
      </c>
      <c r="K15212" s="2">
        <v>1</v>
      </c>
      <c r="L15212" s="3">
        <v>2112300</v>
      </c>
      <c r="M15212" s="2" t="s">
        <v>0</v>
      </c>
      <c r="N15212" s="4" t="s">
        <v>21</v>
      </c>
    </row>
    <row r="15213" spans="1:14" x14ac:dyDescent="0.25">
      <c r="A15213" s="1" t="s">
        <v>367</v>
      </c>
      <c r="B15213" s="2" t="s">
        <v>38</v>
      </c>
      <c r="C15213" s="2" t="s">
        <v>9536</v>
      </c>
      <c r="D15213" s="2" t="s">
        <v>18037</v>
      </c>
      <c r="E15213" s="2" t="s">
        <v>12996</v>
      </c>
      <c r="F15213" s="2">
        <v>32101626</v>
      </c>
      <c r="G15213" s="2" t="s">
        <v>17856</v>
      </c>
      <c r="H15213" s="2">
        <v>1</v>
      </c>
      <c r="I15213" s="2">
        <v>6</v>
      </c>
      <c r="J15213" s="2">
        <v>10</v>
      </c>
      <c r="K15213" s="2">
        <v>1</v>
      </c>
      <c r="L15213" s="3">
        <v>3220800</v>
      </c>
      <c r="M15213" s="2" t="s">
        <v>0</v>
      </c>
      <c r="N15213" s="4" t="s">
        <v>21</v>
      </c>
    </row>
    <row r="15214" spans="1:14" x14ac:dyDescent="0.25">
      <c r="A15214" s="1" t="s">
        <v>367</v>
      </c>
      <c r="B15214" s="2" t="s">
        <v>122</v>
      </c>
      <c r="C15214" s="2" t="s">
        <v>257</v>
      </c>
      <c r="D15214" s="2" t="s">
        <v>258</v>
      </c>
      <c r="E15214" s="2" t="s">
        <v>12997</v>
      </c>
      <c r="F15214" s="2">
        <v>43211903</v>
      </c>
      <c r="G15214" s="2" t="s">
        <v>17856</v>
      </c>
      <c r="H15214" s="2">
        <v>1</v>
      </c>
      <c r="I15214" s="2">
        <v>6</v>
      </c>
      <c r="J15214" s="2">
        <v>10</v>
      </c>
      <c r="K15214" s="2">
        <v>1</v>
      </c>
      <c r="L15214" s="3">
        <v>4120000</v>
      </c>
      <c r="M15214" s="2" t="s">
        <v>0</v>
      </c>
      <c r="N15214" s="4" t="s">
        <v>21</v>
      </c>
    </row>
    <row r="15215" spans="1:14" x14ac:dyDescent="0.25">
      <c r="A15215" s="1" t="s">
        <v>367</v>
      </c>
      <c r="B15215" s="2" t="s">
        <v>378</v>
      </c>
      <c r="C15215" s="2" t="s">
        <v>2425</v>
      </c>
      <c r="D15215" s="2" t="s">
        <v>17954</v>
      </c>
      <c r="E15215" s="2" t="s">
        <v>12998</v>
      </c>
      <c r="F15215" s="2">
        <v>32151901</v>
      </c>
      <c r="G15215" s="2" t="s">
        <v>17856</v>
      </c>
      <c r="H15215" s="2">
        <v>1</v>
      </c>
      <c r="I15215" s="2">
        <v>6</v>
      </c>
      <c r="J15215" s="2">
        <v>10</v>
      </c>
      <c r="K15215" s="2">
        <v>40</v>
      </c>
      <c r="L15215" s="3">
        <v>712376</v>
      </c>
      <c r="M15215" s="2" t="s">
        <v>0</v>
      </c>
      <c r="N15215" s="4" t="s">
        <v>21</v>
      </c>
    </row>
    <row r="15216" spans="1:14" x14ac:dyDescent="0.25">
      <c r="A15216" s="1" t="s">
        <v>367</v>
      </c>
      <c r="B15216" s="2" t="s">
        <v>378</v>
      </c>
      <c r="C15216" s="2" t="s">
        <v>2425</v>
      </c>
      <c r="D15216" s="2" t="s">
        <v>17954</v>
      </c>
      <c r="E15216" s="2" t="s">
        <v>12999</v>
      </c>
      <c r="F15216" s="2">
        <v>32151901</v>
      </c>
      <c r="G15216" s="2" t="s">
        <v>17856</v>
      </c>
      <c r="H15216" s="2">
        <v>1</v>
      </c>
      <c r="I15216" s="2">
        <v>6</v>
      </c>
      <c r="J15216" s="2">
        <v>10</v>
      </c>
      <c r="K15216" s="2">
        <v>40</v>
      </c>
      <c r="L15216" s="3">
        <v>712376</v>
      </c>
      <c r="M15216" s="2" t="s">
        <v>0</v>
      </c>
      <c r="N15216" s="4" t="s">
        <v>21</v>
      </c>
    </row>
    <row r="15217" spans="1:14" x14ac:dyDescent="0.25">
      <c r="A15217" s="1" t="s">
        <v>367</v>
      </c>
      <c r="B15217" s="2" t="s">
        <v>128</v>
      </c>
      <c r="C15217" s="2" t="s">
        <v>2567</v>
      </c>
      <c r="D15217" s="2" t="s">
        <v>17957</v>
      </c>
      <c r="E15217" s="2" t="s">
        <v>13000</v>
      </c>
      <c r="F15217" s="2">
        <v>39121633</v>
      </c>
      <c r="G15217" s="2" t="s">
        <v>17856</v>
      </c>
      <c r="H15217" s="2">
        <v>1</v>
      </c>
      <c r="I15217" s="2">
        <v>6</v>
      </c>
      <c r="J15217" s="2">
        <v>10</v>
      </c>
      <c r="K15217" s="2">
        <v>20</v>
      </c>
      <c r="L15217" s="3">
        <v>189816</v>
      </c>
      <c r="M15217" s="2" t="s">
        <v>0</v>
      </c>
      <c r="N15217" s="4" t="s">
        <v>21</v>
      </c>
    </row>
    <row r="15218" spans="1:14" x14ac:dyDescent="0.25">
      <c r="A15218" s="1" t="s">
        <v>367</v>
      </c>
      <c r="B15218" s="2" t="s">
        <v>113</v>
      </c>
      <c r="C15218" s="2" t="s">
        <v>113</v>
      </c>
      <c r="D15218" s="2" t="s">
        <v>114</v>
      </c>
      <c r="E15218" s="2" t="s">
        <v>13001</v>
      </c>
      <c r="F15218" s="2">
        <v>31162305</v>
      </c>
      <c r="G15218" s="2" t="s">
        <v>496</v>
      </c>
      <c r="H15218" s="2">
        <v>3</v>
      </c>
      <c r="I15218" s="2">
        <v>6</v>
      </c>
      <c r="J15218" s="2">
        <v>10</v>
      </c>
      <c r="K15218" s="2">
        <v>1</v>
      </c>
      <c r="L15218" s="3">
        <v>654500</v>
      </c>
      <c r="M15218" s="2" t="s">
        <v>0</v>
      </c>
      <c r="N15218" s="4" t="s">
        <v>21</v>
      </c>
    </row>
    <row r="15219" spans="1:14" x14ac:dyDescent="0.25">
      <c r="A15219" s="1" t="s">
        <v>367</v>
      </c>
      <c r="B15219" s="2" t="s">
        <v>113</v>
      </c>
      <c r="C15219" s="2" t="s">
        <v>113</v>
      </c>
      <c r="D15219" s="2" t="s">
        <v>114</v>
      </c>
      <c r="E15219" s="2" t="s">
        <v>13002</v>
      </c>
      <c r="F15219" s="2">
        <v>23271806</v>
      </c>
      <c r="G15219" s="2" t="s">
        <v>496</v>
      </c>
      <c r="H15219" s="2">
        <v>3</v>
      </c>
      <c r="I15219" s="2">
        <v>6</v>
      </c>
      <c r="J15219" s="2">
        <v>10</v>
      </c>
      <c r="K15219" s="2">
        <v>1</v>
      </c>
      <c r="L15219" s="3">
        <v>14280</v>
      </c>
      <c r="M15219" s="2" t="s">
        <v>0</v>
      </c>
      <c r="N15219" s="4" t="s">
        <v>21</v>
      </c>
    </row>
    <row r="15220" spans="1:14" x14ac:dyDescent="0.25">
      <c r="A15220" s="1" t="s">
        <v>367</v>
      </c>
      <c r="B15220" s="2" t="s">
        <v>113</v>
      </c>
      <c r="C15220" s="2" t="s">
        <v>113</v>
      </c>
      <c r="D15220" s="2" t="s">
        <v>114</v>
      </c>
      <c r="E15220" s="2" t="s">
        <v>13003</v>
      </c>
      <c r="F15220" s="2">
        <v>31163003</v>
      </c>
      <c r="G15220" s="2" t="s">
        <v>496</v>
      </c>
      <c r="H15220" s="2">
        <v>3</v>
      </c>
      <c r="I15220" s="2">
        <v>6</v>
      </c>
      <c r="J15220" s="2">
        <v>10</v>
      </c>
      <c r="K15220" s="2">
        <v>1</v>
      </c>
      <c r="L15220" s="3">
        <v>476000</v>
      </c>
      <c r="M15220" s="2" t="s">
        <v>0</v>
      </c>
      <c r="N15220" s="4" t="s">
        <v>21</v>
      </c>
    </row>
    <row r="15221" spans="1:14" x14ac:dyDescent="0.25">
      <c r="A15221" s="1" t="s">
        <v>367</v>
      </c>
      <c r="B15221" s="2" t="s">
        <v>113</v>
      </c>
      <c r="C15221" s="2" t="s">
        <v>113</v>
      </c>
      <c r="D15221" s="2" t="s">
        <v>114</v>
      </c>
      <c r="E15221" s="2" t="s">
        <v>13004</v>
      </c>
      <c r="F15221" s="2">
        <v>27111710</v>
      </c>
      <c r="G15221" s="2" t="s">
        <v>496</v>
      </c>
      <c r="H15221" s="2">
        <v>3</v>
      </c>
      <c r="I15221" s="2">
        <v>6</v>
      </c>
      <c r="J15221" s="2">
        <v>10</v>
      </c>
      <c r="K15221" s="2">
        <v>3</v>
      </c>
      <c r="L15221" s="3">
        <v>74970</v>
      </c>
      <c r="M15221" s="2" t="s">
        <v>0</v>
      </c>
      <c r="N15221" s="4" t="s">
        <v>21</v>
      </c>
    </row>
    <row r="15222" spans="1:14" x14ac:dyDescent="0.25">
      <c r="A15222" s="1" t="s">
        <v>367</v>
      </c>
      <c r="B15222" s="2" t="s">
        <v>113</v>
      </c>
      <c r="C15222" s="2" t="s">
        <v>113</v>
      </c>
      <c r="D15222" s="2" t="s">
        <v>114</v>
      </c>
      <c r="E15222" s="2" t="s">
        <v>13005</v>
      </c>
      <c r="F15222" s="2">
        <v>27111715</v>
      </c>
      <c r="G15222" s="2" t="s">
        <v>496</v>
      </c>
      <c r="H15222" s="2">
        <v>3</v>
      </c>
      <c r="I15222" s="2">
        <v>6</v>
      </c>
      <c r="J15222" s="2">
        <v>10</v>
      </c>
      <c r="K15222" s="2">
        <v>1</v>
      </c>
      <c r="L15222" s="3">
        <v>124950</v>
      </c>
      <c r="M15222" s="2" t="s">
        <v>0</v>
      </c>
      <c r="N15222" s="4" t="s">
        <v>21</v>
      </c>
    </row>
    <row r="15223" spans="1:14" x14ac:dyDescent="0.25">
      <c r="A15223" s="1" t="s">
        <v>367</v>
      </c>
      <c r="B15223" s="2" t="s">
        <v>253</v>
      </c>
      <c r="C15223" s="2" t="s">
        <v>2331</v>
      </c>
      <c r="D15223" s="2" t="s">
        <v>17949</v>
      </c>
      <c r="E15223" s="2" t="s">
        <v>13006</v>
      </c>
      <c r="F15223" s="2">
        <v>40151506</v>
      </c>
      <c r="G15223" s="2" t="s">
        <v>496</v>
      </c>
      <c r="H15223" s="2">
        <v>3</v>
      </c>
      <c r="I15223" s="2">
        <v>6</v>
      </c>
      <c r="J15223" s="2">
        <v>10</v>
      </c>
      <c r="K15223" s="2">
        <v>1</v>
      </c>
      <c r="L15223" s="3">
        <v>119000</v>
      </c>
      <c r="M15223" s="2" t="s">
        <v>0</v>
      </c>
      <c r="N15223" s="4" t="s">
        <v>21</v>
      </c>
    </row>
    <row r="15224" spans="1:14" x14ac:dyDescent="0.25">
      <c r="A15224" s="1" t="s">
        <v>367</v>
      </c>
      <c r="B15224" s="2" t="s">
        <v>253</v>
      </c>
      <c r="C15224" s="2" t="s">
        <v>254</v>
      </c>
      <c r="D15224" s="2" t="s">
        <v>255</v>
      </c>
      <c r="E15224" s="2" t="s">
        <v>13007</v>
      </c>
      <c r="F15224" s="2">
        <v>41111505</v>
      </c>
      <c r="G15224" s="2" t="s">
        <v>496</v>
      </c>
      <c r="H15224" s="2">
        <v>3</v>
      </c>
      <c r="I15224" s="2">
        <v>6</v>
      </c>
      <c r="J15224" s="2">
        <v>10</v>
      </c>
      <c r="K15224" s="2">
        <v>1</v>
      </c>
      <c r="L15224" s="3">
        <v>783020</v>
      </c>
      <c r="M15224" s="2" t="s">
        <v>0</v>
      </c>
      <c r="N15224" s="4" t="s">
        <v>21</v>
      </c>
    </row>
    <row r="15225" spans="1:14" x14ac:dyDescent="0.25">
      <c r="A15225" s="1" t="s">
        <v>367</v>
      </c>
      <c r="B15225" s="2" t="s">
        <v>378</v>
      </c>
      <c r="C15225" s="2" t="s">
        <v>661</v>
      </c>
      <c r="D15225" s="2" t="s">
        <v>17898</v>
      </c>
      <c r="E15225" s="2" t="s">
        <v>13008</v>
      </c>
      <c r="F15225" s="2">
        <v>46182101</v>
      </c>
      <c r="G15225" s="2" t="s">
        <v>496</v>
      </c>
      <c r="H15225" s="2">
        <v>3</v>
      </c>
      <c r="I15225" s="2">
        <v>6</v>
      </c>
      <c r="J15225" s="2">
        <v>10</v>
      </c>
      <c r="K15225" s="2">
        <v>29</v>
      </c>
      <c r="L15225" s="3">
        <v>276080</v>
      </c>
      <c r="M15225" s="2" t="s">
        <v>0</v>
      </c>
      <c r="N15225" s="4" t="s">
        <v>21</v>
      </c>
    </row>
    <row r="15226" spans="1:14" x14ac:dyDescent="0.25">
      <c r="A15226" s="1" t="s">
        <v>367</v>
      </c>
      <c r="B15226" s="2" t="s">
        <v>497</v>
      </c>
      <c r="C15226" s="2" t="s">
        <v>498</v>
      </c>
      <c r="D15226" s="2" t="s">
        <v>17879</v>
      </c>
      <c r="E15226" s="2" t="s">
        <v>13009</v>
      </c>
      <c r="F15226" s="2">
        <v>27121600</v>
      </c>
      <c r="G15226" s="2" t="s">
        <v>496</v>
      </c>
      <c r="H15226" s="2">
        <v>3</v>
      </c>
      <c r="I15226" s="2">
        <v>6</v>
      </c>
      <c r="J15226" s="2">
        <v>10</v>
      </c>
      <c r="K15226" s="2">
        <v>1</v>
      </c>
      <c r="L15226" s="3">
        <v>235620</v>
      </c>
      <c r="M15226" s="2" t="s">
        <v>0</v>
      </c>
      <c r="N15226" s="4" t="s">
        <v>21</v>
      </c>
    </row>
    <row r="15227" spans="1:14" x14ac:dyDescent="0.25">
      <c r="A15227" s="1" t="s">
        <v>367</v>
      </c>
      <c r="B15227" s="2" t="s">
        <v>497</v>
      </c>
      <c r="C15227" s="2" t="s">
        <v>498</v>
      </c>
      <c r="D15227" s="2" t="s">
        <v>17879</v>
      </c>
      <c r="E15227" s="2" t="s">
        <v>13010</v>
      </c>
      <c r="F15227" s="2">
        <v>47132101</v>
      </c>
      <c r="G15227" s="2" t="s">
        <v>496</v>
      </c>
      <c r="H15227" s="2">
        <v>3</v>
      </c>
      <c r="I15227" s="2">
        <v>6</v>
      </c>
      <c r="J15227" s="2">
        <v>10</v>
      </c>
      <c r="K15227" s="2">
        <v>1</v>
      </c>
      <c r="L15227" s="3">
        <v>2261000</v>
      </c>
      <c r="M15227" s="2" t="s">
        <v>0</v>
      </c>
      <c r="N15227" s="4" t="s">
        <v>21</v>
      </c>
    </row>
    <row r="15228" spans="1:14" x14ac:dyDescent="0.25">
      <c r="A15228" s="1" t="s">
        <v>367</v>
      </c>
      <c r="B15228" s="2" t="s">
        <v>497</v>
      </c>
      <c r="C15228" s="2" t="s">
        <v>498</v>
      </c>
      <c r="D15228" s="2" t="s">
        <v>17879</v>
      </c>
      <c r="E15228" s="2" t="s">
        <v>13011</v>
      </c>
      <c r="F15228" s="2">
        <v>411122802</v>
      </c>
      <c r="G15228" s="2" t="s">
        <v>17856</v>
      </c>
      <c r="H15228" s="2">
        <v>1</v>
      </c>
      <c r="I15228" s="2">
        <v>6</v>
      </c>
      <c r="J15228" s="2">
        <v>10</v>
      </c>
      <c r="K15228" s="2">
        <v>1</v>
      </c>
      <c r="L15228" s="3">
        <v>142800</v>
      </c>
      <c r="M15228" s="2" t="s">
        <v>0</v>
      </c>
      <c r="N15228" s="4" t="s">
        <v>21</v>
      </c>
    </row>
    <row r="15229" spans="1:14" x14ac:dyDescent="0.25">
      <c r="A15229" s="1" t="s">
        <v>367</v>
      </c>
      <c r="B15229" s="2" t="s">
        <v>497</v>
      </c>
      <c r="C15229" s="2" t="s">
        <v>498</v>
      </c>
      <c r="D15229" s="2" t="s">
        <v>17879</v>
      </c>
      <c r="E15229" s="2" t="s">
        <v>13012</v>
      </c>
      <c r="F15229" s="2">
        <v>41122411</v>
      </c>
      <c r="G15229" s="2" t="s">
        <v>17856</v>
      </c>
      <c r="H15229" s="2">
        <v>1</v>
      </c>
      <c r="I15229" s="2">
        <v>6</v>
      </c>
      <c r="J15229" s="2">
        <v>10</v>
      </c>
      <c r="K15229" s="2">
        <v>1</v>
      </c>
      <c r="L15229" s="3">
        <v>333200</v>
      </c>
      <c r="M15229" s="2" t="s">
        <v>0</v>
      </c>
      <c r="N15229" s="4" t="s">
        <v>21</v>
      </c>
    </row>
    <row r="15230" spans="1:14" x14ac:dyDescent="0.25">
      <c r="A15230" s="1" t="s">
        <v>367</v>
      </c>
      <c r="B15230" s="2" t="s">
        <v>32</v>
      </c>
      <c r="C15230" s="2" t="s">
        <v>33</v>
      </c>
      <c r="D15230" s="2" t="s">
        <v>34</v>
      </c>
      <c r="E15230" s="2" t="s">
        <v>13013</v>
      </c>
      <c r="F15230" s="2">
        <v>43201803</v>
      </c>
      <c r="G15230" s="2" t="s">
        <v>17856</v>
      </c>
      <c r="H15230" s="2">
        <v>1</v>
      </c>
      <c r="I15230" s="2">
        <v>6</v>
      </c>
      <c r="J15230" s="2">
        <v>10</v>
      </c>
      <c r="K15230" s="2">
        <v>2</v>
      </c>
      <c r="L15230" s="3">
        <v>559300</v>
      </c>
      <c r="M15230" s="2" t="s">
        <v>0</v>
      </c>
      <c r="N15230" s="4" t="s">
        <v>21</v>
      </c>
    </row>
    <row r="15231" spans="1:14" x14ac:dyDescent="0.25">
      <c r="A15231" s="1" t="s">
        <v>367</v>
      </c>
      <c r="B15231" s="2" t="s">
        <v>491</v>
      </c>
      <c r="C15231" s="2" t="s">
        <v>492</v>
      </c>
      <c r="D15231" s="2" t="s">
        <v>17878</v>
      </c>
      <c r="E15231" s="2" t="s">
        <v>13014</v>
      </c>
      <c r="F15231" s="2">
        <v>41111934</v>
      </c>
      <c r="G15231" s="2" t="s">
        <v>17856</v>
      </c>
      <c r="H15231" s="2">
        <v>1</v>
      </c>
      <c r="I15231" s="2">
        <v>6</v>
      </c>
      <c r="J15231" s="2">
        <v>10</v>
      </c>
      <c r="K15231" s="2">
        <v>1</v>
      </c>
      <c r="L15231" s="3">
        <v>15470000</v>
      </c>
      <c r="M15231" s="2" t="s">
        <v>0</v>
      </c>
      <c r="N15231" s="4" t="s">
        <v>21</v>
      </c>
    </row>
    <row r="15232" spans="1:14" x14ac:dyDescent="0.25">
      <c r="A15232" s="1" t="s">
        <v>367</v>
      </c>
      <c r="B15232" s="2" t="s">
        <v>56</v>
      </c>
      <c r="C15232" s="2" t="s">
        <v>56</v>
      </c>
      <c r="D15232" s="2" t="s">
        <v>57</v>
      </c>
      <c r="E15232" s="2" t="s">
        <v>13015</v>
      </c>
      <c r="F15232" s="2">
        <v>49211805</v>
      </c>
      <c r="G15232" s="2" t="s">
        <v>496</v>
      </c>
      <c r="H15232" s="2">
        <v>3</v>
      </c>
      <c r="I15232" s="2">
        <v>6</v>
      </c>
      <c r="J15232" s="2">
        <v>10</v>
      </c>
      <c r="K15232" s="2">
        <v>6</v>
      </c>
      <c r="L15232" s="3">
        <v>1428000</v>
      </c>
      <c r="M15232" s="2" t="s">
        <v>0</v>
      </c>
      <c r="N15232" s="4" t="s">
        <v>21</v>
      </c>
    </row>
    <row r="15233" spans="1:14" x14ac:dyDescent="0.25">
      <c r="A15233" s="1" t="s">
        <v>367</v>
      </c>
      <c r="B15233" s="2" t="s">
        <v>56</v>
      </c>
      <c r="C15233" s="2" t="s">
        <v>56</v>
      </c>
      <c r="D15233" s="2" t="s">
        <v>57</v>
      </c>
      <c r="E15233" s="2" t="s">
        <v>13016</v>
      </c>
      <c r="F15233" s="2">
        <v>31211901</v>
      </c>
      <c r="G15233" s="2" t="s">
        <v>496</v>
      </c>
      <c r="H15233" s="2">
        <v>3</v>
      </c>
      <c r="I15233" s="2">
        <v>6</v>
      </c>
      <c r="J15233" s="2">
        <v>10</v>
      </c>
      <c r="K15233" s="2">
        <v>9</v>
      </c>
      <c r="L15233" s="3">
        <v>2677500</v>
      </c>
      <c r="M15233" s="2" t="s">
        <v>0</v>
      </c>
      <c r="N15233" s="4" t="s">
        <v>21</v>
      </c>
    </row>
    <row r="15234" spans="1:14" x14ac:dyDescent="0.25">
      <c r="A15234" s="1" t="s">
        <v>367</v>
      </c>
      <c r="B15234" s="2" t="s">
        <v>86</v>
      </c>
      <c r="C15234" s="2" t="s">
        <v>87</v>
      </c>
      <c r="D15234" s="2" t="s">
        <v>88</v>
      </c>
      <c r="E15234" s="2" t="s">
        <v>13017</v>
      </c>
      <c r="F15234" s="2">
        <v>40151728</v>
      </c>
      <c r="G15234" s="2" t="s">
        <v>496</v>
      </c>
      <c r="H15234" s="2">
        <v>3</v>
      </c>
      <c r="I15234" s="2">
        <v>6</v>
      </c>
      <c r="J15234" s="2">
        <v>10</v>
      </c>
      <c r="K15234" s="2">
        <v>50</v>
      </c>
      <c r="L15234" s="3">
        <v>297500</v>
      </c>
      <c r="M15234" s="2" t="s">
        <v>0</v>
      </c>
      <c r="N15234" s="4" t="s">
        <v>21</v>
      </c>
    </row>
    <row r="15235" spans="1:14" x14ac:dyDescent="0.25">
      <c r="A15235" s="1" t="s">
        <v>367</v>
      </c>
      <c r="B15235" s="2" t="s">
        <v>2048</v>
      </c>
      <c r="C15235" s="2" t="s">
        <v>2048</v>
      </c>
      <c r="D15235" s="2" t="s">
        <v>17948</v>
      </c>
      <c r="E15235" s="2" t="s">
        <v>13018</v>
      </c>
      <c r="F15235" s="2">
        <v>23271816</v>
      </c>
      <c r="G15235" s="2" t="s">
        <v>496</v>
      </c>
      <c r="H15235" s="2">
        <v>3</v>
      </c>
      <c r="I15235" s="2">
        <v>6</v>
      </c>
      <c r="J15235" s="2">
        <v>10</v>
      </c>
      <c r="K15235" s="2">
        <v>2</v>
      </c>
      <c r="L15235" s="3">
        <v>23800</v>
      </c>
      <c r="M15235" s="2" t="s">
        <v>0</v>
      </c>
      <c r="N15235" s="4" t="s">
        <v>21</v>
      </c>
    </row>
    <row r="15236" spans="1:14" x14ac:dyDescent="0.25">
      <c r="A15236" s="1" t="s">
        <v>367</v>
      </c>
      <c r="B15236" s="2" t="s">
        <v>86</v>
      </c>
      <c r="C15236" s="2" t="s">
        <v>93</v>
      </c>
      <c r="D15236" s="2" t="s">
        <v>94</v>
      </c>
      <c r="E15236" s="2" t="s">
        <v>13019</v>
      </c>
      <c r="F15236" s="2">
        <v>31201503</v>
      </c>
      <c r="G15236" s="2" t="s">
        <v>511</v>
      </c>
      <c r="H15236" s="2">
        <v>4</v>
      </c>
      <c r="I15236" s="2">
        <v>6</v>
      </c>
      <c r="J15236" s="2">
        <v>10</v>
      </c>
      <c r="K15236" s="2">
        <v>38</v>
      </c>
      <c r="L15236" s="3">
        <v>534508</v>
      </c>
      <c r="M15236" s="2" t="s">
        <v>0</v>
      </c>
      <c r="N15236" s="4" t="s">
        <v>21</v>
      </c>
    </row>
    <row r="15237" spans="1:14" x14ac:dyDescent="0.25">
      <c r="A15237" s="1" t="s">
        <v>367</v>
      </c>
      <c r="B15237" s="2" t="s">
        <v>86</v>
      </c>
      <c r="C15237" s="2" t="s">
        <v>93</v>
      </c>
      <c r="D15237" s="2" t="s">
        <v>94</v>
      </c>
      <c r="E15237" s="2" t="s">
        <v>13020</v>
      </c>
      <c r="F15237" s="2">
        <v>31201503</v>
      </c>
      <c r="G15237" s="2" t="s">
        <v>511</v>
      </c>
      <c r="H15237" s="2">
        <v>4</v>
      </c>
      <c r="I15237" s="2">
        <v>6</v>
      </c>
      <c r="J15237" s="2">
        <v>10</v>
      </c>
      <c r="K15237" s="2">
        <v>180</v>
      </c>
      <c r="L15237" s="3">
        <v>1060380</v>
      </c>
      <c r="M15237" s="2" t="s">
        <v>0</v>
      </c>
      <c r="N15237" s="4" t="s">
        <v>21</v>
      </c>
    </row>
    <row r="15238" spans="1:14" x14ac:dyDescent="0.25">
      <c r="A15238" s="1" t="s">
        <v>367</v>
      </c>
      <c r="B15238" s="2" t="s">
        <v>86</v>
      </c>
      <c r="C15238" s="2" t="s">
        <v>93</v>
      </c>
      <c r="D15238" s="2" t="s">
        <v>94</v>
      </c>
      <c r="E15238" s="2" t="s">
        <v>13021</v>
      </c>
      <c r="F15238" s="2">
        <v>31201503</v>
      </c>
      <c r="G15238" s="2" t="s">
        <v>511</v>
      </c>
      <c r="H15238" s="2">
        <v>4</v>
      </c>
      <c r="I15238" s="2">
        <v>6</v>
      </c>
      <c r="J15238" s="2">
        <v>10</v>
      </c>
      <c r="K15238" s="2">
        <v>21</v>
      </c>
      <c r="L15238" s="3">
        <v>137802</v>
      </c>
      <c r="M15238" s="2" t="s">
        <v>0</v>
      </c>
      <c r="N15238" s="4" t="s">
        <v>21</v>
      </c>
    </row>
    <row r="15239" spans="1:14" x14ac:dyDescent="0.25">
      <c r="A15239" s="1" t="s">
        <v>367</v>
      </c>
      <c r="B15239" s="2" t="s">
        <v>86</v>
      </c>
      <c r="C15239" s="2" t="s">
        <v>93</v>
      </c>
      <c r="D15239" s="2" t="s">
        <v>94</v>
      </c>
      <c r="E15239" s="2" t="s">
        <v>13022</v>
      </c>
      <c r="F15239" s="2">
        <v>31201503</v>
      </c>
      <c r="G15239" s="2" t="s">
        <v>511</v>
      </c>
      <c r="H15239" s="2">
        <v>4</v>
      </c>
      <c r="I15239" s="2">
        <v>6</v>
      </c>
      <c r="J15239" s="2">
        <v>10</v>
      </c>
      <c r="K15239" s="2">
        <v>239</v>
      </c>
      <c r="L15239" s="3">
        <v>5746755</v>
      </c>
      <c r="M15239" s="2" t="s">
        <v>0</v>
      </c>
      <c r="N15239" s="4" t="s">
        <v>21</v>
      </c>
    </row>
    <row r="15240" spans="1:14" x14ac:dyDescent="0.25">
      <c r="A15240" s="1" t="s">
        <v>367</v>
      </c>
      <c r="B15240" s="2" t="s">
        <v>86</v>
      </c>
      <c r="C15240" s="2" t="s">
        <v>93</v>
      </c>
      <c r="D15240" s="2" t="s">
        <v>94</v>
      </c>
      <c r="E15240" s="2" t="s">
        <v>13022</v>
      </c>
      <c r="F15240" s="2">
        <v>31201503</v>
      </c>
      <c r="G15240" s="2" t="s">
        <v>17856</v>
      </c>
      <c r="H15240" s="2">
        <v>1</v>
      </c>
      <c r="I15240" s="2">
        <v>6</v>
      </c>
      <c r="J15240" s="2">
        <v>10</v>
      </c>
      <c r="K15240" s="2">
        <v>4</v>
      </c>
      <c r="L15240" s="3">
        <v>96180</v>
      </c>
      <c r="M15240" s="2" t="s">
        <v>0</v>
      </c>
      <c r="N15240" s="4" t="s">
        <v>21</v>
      </c>
    </row>
    <row r="15241" spans="1:14" x14ac:dyDescent="0.25">
      <c r="A15241" s="1" t="s">
        <v>367</v>
      </c>
      <c r="B15241" s="2" t="s">
        <v>86</v>
      </c>
      <c r="C15241" s="2" t="s">
        <v>93</v>
      </c>
      <c r="D15241" s="2" t="s">
        <v>94</v>
      </c>
      <c r="E15241" s="2" t="s">
        <v>13019</v>
      </c>
      <c r="F15241" s="2">
        <v>31201503</v>
      </c>
      <c r="G15241" s="2" t="s">
        <v>17856</v>
      </c>
      <c r="H15241" s="2">
        <v>1</v>
      </c>
      <c r="I15241" s="2">
        <v>6</v>
      </c>
      <c r="J15241" s="2">
        <v>10</v>
      </c>
      <c r="K15241" s="2">
        <v>1</v>
      </c>
      <c r="L15241" s="3">
        <v>14066</v>
      </c>
      <c r="M15241" s="2" t="s">
        <v>0</v>
      </c>
      <c r="N15241" s="4" t="s">
        <v>21</v>
      </c>
    </row>
    <row r="15242" spans="1:14" x14ac:dyDescent="0.25">
      <c r="A15242" s="1" t="s">
        <v>367</v>
      </c>
      <c r="B15242" s="2" t="s">
        <v>13023</v>
      </c>
      <c r="C15242" s="2" t="s">
        <v>13023</v>
      </c>
      <c r="D15242" s="2" t="s">
        <v>18049</v>
      </c>
      <c r="E15242" s="2" t="s">
        <v>13024</v>
      </c>
      <c r="F15242" s="2">
        <v>15121902</v>
      </c>
      <c r="G15242" s="2" t="s">
        <v>17856</v>
      </c>
      <c r="H15242" s="2">
        <v>1</v>
      </c>
      <c r="I15242" s="2">
        <v>6</v>
      </c>
      <c r="J15242" s="2">
        <v>10</v>
      </c>
      <c r="K15242" s="2">
        <v>1</v>
      </c>
      <c r="L15242" s="3">
        <v>589050</v>
      </c>
      <c r="M15242" s="2" t="s">
        <v>0</v>
      </c>
      <c r="N15242" s="4" t="s">
        <v>21</v>
      </c>
    </row>
    <row r="15243" spans="1:14" x14ac:dyDescent="0.25">
      <c r="A15243" s="1" t="s">
        <v>367</v>
      </c>
      <c r="B15243" s="2" t="s">
        <v>72</v>
      </c>
      <c r="C15243" s="2" t="s">
        <v>73</v>
      </c>
      <c r="D15243" s="2" t="s">
        <v>74</v>
      </c>
      <c r="E15243" s="2" t="s">
        <v>13025</v>
      </c>
      <c r="F15243" s="2">
        <v>15121806</v>
      </c>
      <c r="G15243" s="2" t="s">
        <v>17856</v>
      </c>
      <c r="H15243" s="2">
        <v>1</v>
      </c>
      <c r="I15243" s="2">
        <v>6</v>
      </c>
      <c r="J15243" s="2">
        <v>10</v>
      </c>
      <c r="K15243" s="2">
        <v>4</v>
      </c>
      <c r="L15243" s="3">
        <v>51408</v>
      </c>
      <c r="M15243" s="2" t="s">
        <v>0</v>
      </c>
      <c r="N15243" s="4" t="s">
        <v>21</v>
      </c>
    </row>
    <row r="15244" spans="1:14" x14ac:dyDescent="0.25">
      <c r="A15244" s="1" t="s">
        <v>367</v>
      </c>
      <c r="B15244" s="2" t="s">
        <v>72</v>
      </c>
      <c r="C15244" s="2" t="s">
        <v>73</v>
      </c>
      <c r="D15244" s="2" t="s">
        <v>74</v>
      </c>
      <c r="E15244" s="2" t="s">
        <v>13026</v>
      </c>
      <c r="F15244" s="2">
        <v>15121802</v>
      </c>
      <c r="G15244" s="2" t="s">
        <v>17856</v>
      </c>
      <c r="H15244" s="2">
        <v>1</v>
      </c>
      <c r="I15244" s="2">
        <v>6</v>
      </c>
      <c r="J15244" s="2">
        <v>10</v>
      </c>
      <c r="K15244" s="2">
        <v>3</v>
      </c>
      <c r="L15244" s="3">
        <v>899640</v>
      </c>
      <c r="M15244" s="2" t="s">
        <v>17383</v>
      </c>
      <c r="N15244" s="4" t="s">
        <v>21</v>
      </c>
    </row>
    <row r="15245" spans="1:14" x14ac:dyDescent="0.25">
      <c r="A15245" s="1" t="s">
        <v>367</v>
      </c>
      <c r="B15245" s="2" t="s">
        <v>72</v>
      </c>
      <c r="C15245" s="2" t="s">
        <v>73</v>
      </c>
      <c r="D15245" s="2" t="s">
        <v>74</v>
      </c>
      <c r="E15245" s="2" t="s">
        <v>13027</v>
      </c>
      <c r="F15245" s="2">
        <v>15121500</v>
      </c>
      <c r="G15245" s="2" t="s">
        <v>17856</v>
      </c>
      <c r="H15245" s="2">
        <v>1</v>
      </c>
      <c r="I15245" s="2">
        <v>6</v>
      </c>
      <c r="J15245" s="2">
        <v>10</v>
      </c>
      <c r="K15245" s="2">
        <v>1</v>
      </c>
      <c r="L15245" s="3">
        <v>107100</v>
      </c>
      <c r="M15245" s="2" t="s">
        <v>239</v>
      </c>
      <c r="N15245" s="4" t="s">
        <v>21</v>
      </c>
    </row>
    <row r="15246" spans="1:14" x14ac:dyDescent="0.25">
      <c r="A15246" s="1" t="s">
        <v>367</v>
      </c>
      <c r="B15246" s="2" t="s">
        <v>72</v>
      </c>
      <c r="C15246" s="2" t="s">
        <v>73</v>
      </c>
      <c r="D15246" s="2" t="s">
        <v>74</v>
      </c>
      <c r="E15246" s="2" t="s">
        <v>13028</v>
      </c>
      <c r="F15246" s="2">
        <v>15121504</v>
      </c>
      <c r="G15246" s="2" t="s">
        <v>17856</v>
      </c>
      <c r="H15246" s="2">
        <v>1</v>
      </c>
      <c r="I15246" s="2">
        <v>6</v>
      </c>
      <c r="J15246" s="2">
        <v>10</v>
      </c>
      <c r="K15246" s="2">
        <v>2</v>
      </c>
      <c r="L15246" s="3">
        <v>182070</v>
      </c>
      <c r="M15246" s="2" t="s">
        <v>17383</v>
      </c>
      <c r="N15246" s="4" t="s">
        <v>21</v>
      </c>
    </row>
    <row r="15247" spans="1:14" x14ac:dyDescent="0.25">
      <c r="A15247" s="1" t="s">
        <v>367</v>
      </c>
      <c r="B15247" s="2" t="s">
        <v>72</v>
      </c>
      <c r="C15247" s="2" t="s">
        <v>73</v>
      </c>
      <c r="D15247" s="2" t="s">
        <v>74</v>
      </c>
      <c r="E15247" s="2" t="s">
        <v>13029</v>
      </c>
      <c r="F15247" s="2">
        <v>15121504</v>
      </c>
      <c r="G15247" s="2" t="s">
        <v>17856</v>
      </c>
      <c r="H15247" s="2">
        <v>1</v>
      </c>
      <c r="I15247" s="2">
        <v>6</v>
      </c>
      <c r="J15247" s="2">
        <v>10</v>
      </c>
      <c r="K15247" s="2">
        <v>1</v>
      </c>
      <c r="L15247" s="3">
        <v>267750</v>
      </c>
      <c r="M15247" s="2" t="s">
        <v>17383</v>
      </c>
      <c r="N15247" s="4" t="s">
        <v>21</v>
      </c>
    </row>
    <row r="15248" spans="1:14" x14ac:dyDescent="0.25">
      <c r="A15248" s="1" t="s">
        <v>367</v>
      </c>
      <c r="B15248" s="2" t="s">
        <v>72</v>
      </c>
      <c r="C15248" s="2" t="s">
        <v>73</v>
      </c>
      <c r="D15248" s="2" t="s">
        <v>74</v>
      </c>
      <c r="E15248" s="2" t="s">
        <v>13030</v>
      </c>
      <c r="F15248" s="2">
        <v>15121500</v>
      </c>
      <c r="G15248" s="2" t="s">
        <v>17856</v>
      </c>
      <c r="H15248" s="2">
        <v>1</v>
      </c>
      <c r="I15248" s="2">
        <v>6</v>
      </c>
      <c r="J15248" s="2">
        <v>10</v>
      </c>
      <c r="K15248" s="2">
        <v>1</v>
      </c>
      <c r="L15248" s="3">
        <v>910350</v>
      </c>
      <c r="M15248" s="2" t="s">
        <v>17383</v>
      </c>
      <c r="N15248" s="4" t="s">
        <v>21</v>
      </c>
    </row>
    <row r="15249" spans="1:14" x14ac:dyDescent="0.25">
      <c r="A15249" s="1" t="s">
        <v>367</v>
      </c>
      <c r="B15249" s="2" t="s">
        <v>72</v>
      </c>
      <c r="C15249" s="2" t="s">
        <v>73</v>
      </c>
      <c r="D15249" s="2" t="s">
        <v>74</v>
      </c>
      <c r="E15249" s="2" t="s">
        <v>13031</v>
      </c>
      <c r="F15249" s="2">
        <v>15121802</v>
      </c>
      <c r="G15249" s="2" t="s">
        <v>17856</v>
      </c>
      <c r="H15249" s="2">
        <v>1</v>
      </c>
      <c r="I15249" s="2">
        <v>6</v>
      </c>
      <c r="J15249" s="2">
        <v>10</v>
      </c>
      <c r="K15249" s="2">
        <v>1</v>
      </c>
      <c r="L15249" s="3">
        <v>4605300</v>
      </c>
      <c r="M15249" s="2" t="s">
        <v>17383</v>
      </c>
      <c r="N15249" s="4" t="s">
        <v>21</v>
      </c>
    </row>
    <row r="15250" spans="1:14" x14ac:dyDescent="0.25">
      <c r="A15250" s="1" t="s">
        <v>367</v>
      </c>
      <c r="B15250" s="2" t="s">
        <v>408</v>
      </c>
      <c r="C15250" s="2" t="s">
        <v>1186</v>
      </c>
      <c r="D15250" s="2" t="s">
        <v>17937</v>
      </c>
      <c r="E15250" s="2" t="s">
        <v>13032</v>
      </c>
      <c r="F15250" s="2">
        <v>12352104</v>
      </c>
      <c r="G15250" s="2" t="s">
        <v>496</v>
      </c>
      <c r="H15250" s="2">
        <v>3</v>
      </c>
      <c r="I15250" s="2">
        <v>6</v>
      </c>
      <c r="J15250" s="2">
        <v>10</v>
      </c>
      <c r="K15250" s="2">
        <v>5</v>
      </c>
      <c r="L15250" s="3">
        <v>315945</v>
      </c>
      <c r="M15250" s="2" t="s">
        <v>17383</v>
      </c>
      <c r="N15250" s="4" t="s">
        <v>21</v>
      </c>
    </row>
    <row r="15251" spans="1:14" x14ac:dyDescent="0.25">
      <c r="A15251" s="1" t="s">
        <v>367</v>
      </c>
      <c r="B15251" s="2" t="s">
        <v>408</v>
      </c>
      <c r="C15251" s="2" t="s">
        <v>1211</v>
      </c>
      <c r="D15251" s="2" t="s">
        <v>17938</v>
      </c>
      <c r="E15251" s="2" t="s">
        <v>13033</v>
      </c>
      <c r="F15251" s="2">
        <v>12171616</v>
      </c>
      <c r="G15251" s="2" t="s">
        <v>17856</v>
      </c>
      <c r="H15251" s="2">
        <v>1</v>
      </c>
      <c r="I15251" s="2">
        <v>6</v>
      </c>
      <c r="J15251" s="2">
        <v>10</v>
      </c>
      <c r="K15251" s="2">
        <v>2</v>
      </c>
      <c r="L15251" s="3">
        <v>96390</v>
      </c>
      <c r="M15251" s="2" t="s">
        <v>17383</v>
      </c>
      <c r="N15251" s="4" t="s">
        <v>21</v>
      </c>
    </row>
    <row r="15252" spans="1:14" x14ac:dyDescent="0.25">
      <c r="A15252" s="1" t="s">
        <v>367</v>
      </c>
      <c r="B15252" s="2" t="s">
        <v>76</v>
      </c>
      <c r="C15252" s="2" t="s">
        <v>83</v>
      </c>
      <c r="D15252" s="2" t="s">
        <v>84</v>
      </c>
      <c r="E15252" s="2" t="s">
        <v>13034</v>
      </c>
      <c r="F15252" s="2">
        <v>31201601</v>
      </c>
      <c r="G15252" s="2" t="s">
        <v>17856</v>
      </c>
      <c r="H15252" s="2">
        <v>1</v>
      </c>
      <c r="I15252" s="2">
        <v>6</v>
      </c>
      <c r="J15252" s="2">
        <v>10</v>
      </c>
      <c r="K15252" s="2">
        <v>1</v>
      </c>
      <c r="L15252" s="3">
        <v>123165</v>
      </c>
      <c r="M15252" s="2" t="s">
        <v>0</v>
      </c>
      <c r="N15252" s="4" t="s">
        <v>21</v>
      </c>
    </row>
    <row r="15253" spans="1:14" x14ac:dyDescent="0.25">
      <c r="A15253" s="1" t="s">
        <v>367</v>
      </c>
      <c r="B15253" s="2" t="s">
        <v>76</v>
      </c>
      <c r="C15253" s="2" t="s">
        <v>83</v>
      </c>
      <c r="D15253" s="2" t="s">
        <v>84</v>
      </c>
      <c r="E15253" s="2" t="s">
        <v>13035</v>
      </c>
      <c r="F15253" s="2">
        <v>15121804</v>
      </c>
      <c r="G15253" s="2" t="s">
        <v>17856</v>
      </c>
      <c r="H15253" s="2">
        <v>1</v>
      </c>
      <c r="I15253" s="2">
        <v>6</v>
      </c>
      <c r="J15253" s="2">
        <v>10</v>
      </c>
      <c r="K15253" s="2">
        <v>1</v>
      </c>
      <c r="L15253" s="3">
        <v>6211800</v>
      </c>
      <c r="M15253" s="2" t="s">
        <v>17383</v>
      </c>
      <c r="N15253" s="4" t="s">
        <v>21</v>
      </c>
    </row>
    <row r="15254" spans="1:14" x14ac:dyDescent="0.25">
      <c r="A15254" s="1" t="s">
        <v>367</v>
      </c>
      <c r="B15254" s="2" t="s">
        <v>76</v>
      </c>
      <c r="C15254" s="2" t="s">
        <v>83</v>
      </c>
      <c r="D15254" s="2" t="s">
        <v>84</v>
      </c>
      <c r="E15254" s="2" t="s">
        <v>13036</v>
      </c>
      <c r="F15254" s="2">
        <v>31211516</v>
      </c>
      <c r="G15254" s="2" t="s">
        <v>17856</v>
      </c>
      <c r="H15254" s="2">
        <v>1</v>
      </c>
      <c r="I15254" s="2">
        <v>6</v>
      </c>
      <c r="J15254" s="2">
        <v>10</v>
      </c>
      <c r="K15254" s="2">
        <v>1</v>
      </c>
      <c r="L15254" s="3">
        <v>1381590</v>
      </c>
      <c r="M15254" s="2" t="s">
        <v>17383</v>
      </c>
      <c r="N15254" s="4" t="s">
        <v>21</v>
      </c>
    </row>
    <row r="15255" spans="1:14" x14ac:dyDescent="0.25">
      <c r="A15255" s="1" t="s">
        <v>367</v>
      </c>
      <c r="B15255" s="2" t="s">
        <v>76</v>
      </c>
      <c r="C15255" s="2" t="s">
        <v>83</v>
      </c>
      <c r="D15255" s="2" t="s">
        <v>84</v>
      </c>
      <c r="E15255" s="2" t="s">
        <v>13037</v>
      </c>
      <c r="F15255" s="2">
        <v>31201612</v>
      </c>
      <c r="G15255" s="2" t="s">
        <v>17856</v>
      </c>
      <c r="H15255" s="2">
        <v>1</v>
      </c>
      <c r="I15255" s="2">
        <v>6</v>
      </c>
      <c r="J15255" s="2">
        <v>10</v>
      </c>
      <c r="K15255" s="2">
        <v>1</v>
      </c>
      <c r="L15255" s="3">
        <v>621180</v>
      </c>
      <c r="M15255" s="2" t="s">
        <v>0</v>
      </c>
      <c r="N15255" s="4" t="s">
        <v>21</v>
      </c>
    </row>
    <row r="15256" spans="1:14" x14ac:dyDescent="0.25">
      <c r="A15256" s="1" t="s">
        <v>367</v>
      </c>
      <c r="B15256" s="2" t="s">
        <v>76</v>
      </c>
      <c r="C15256" s="2" t="s">
        <v>83</v>
      </c>
      <c r="D15256" s="2" t="s">
        <v>84</v>
      </c>
      <c r="E15256" s="2" t="s">
        <v>13038</v>
      </c>
      <c r="F15256" s="2">
        <v>47131822</v>
      </c>
      <c r="G15256" s="2" t="s">
        <v>17856</v>
      </c>
      <c r="H15256" s="2">
        <v>1</v>
      </c>
      <c r="I15256" s="2">
        <v>6</v>
      </c>
      <c r="J15256" s="2">
        <v>10</v>
      </c>
      <c r="K15256" s="2">
        <v>3</v>
      </c>
      <c r="L15256" s="3">
        <v>385560</v>
      </c>
      <c r="M15256" s="2" t="s">
        <v>17383</v>
      </c>
      <c r="N15256" s="4" t="s">
        <v>21</v>
      </c>
    </row>
    <row r="15257" spans="1:14" x14ac:dyDescent="0.25">
      <c r="A15257" s="1" t="s">
        <v>367</v>
      </c>
      <c r="B15257" s="2" t="s">
        <v>76</v>
      </c>
      <c r="C15257" s="2" t="s">
        <v>83</v>
      </c>
      <c r="D15257" s="2" t="s">
        <v>84</v>
      </c>
      <c r="E15257" s="2" t="s">
        <v>13039</v>
      </c>
      <c r="F15257" s="2">
        <v>15121803</v>
      </c>
      <c r="G15257" s="2" t="s">
        <v>17856</v>
      </c>
      <c r="H15257" s="2">
        <v>1</v>
      </c>
      <c r="I15257" s="2">
        <v>6</v>
      </c>
      <c r="J15257" s="2">
        <v>10</v>
      </c>
      <c r="K15257" s="2">
        <v>1</v>
      </c>
      <c r="L15257" s="3">
        <v>6104700</v>
      </c>
      <c r="M15257" s="2" t="s">
        <v>17383</v>
      </c>
      <c r="N15257" s="4" t="s">
        <v>21</v>
      </c>
    </row>
    <row r="15258" spans="1:14" x14ac:dyDescent="0.25">
      <c r="A15258" s="1" t="s">
        <v>367</v>
      </c>
      <c r="B15258" s="2" t="s">
        <v>76</v>
      </c>
      <c r="C15258" s="2" t="s">
        <v>83</v>
      </c>
      <c r="D15258" s="2" t="s">
        <v>84</v>
      </c>
      <c r="E15258" s="2" t="s">
        <v>13040</v>
      </c>
      <c r="F15258" s="2">
        <v>47131800</v>
      </c>
      <c r="G15258" s="2" t="s">
        <v>17856</v>
      </c>
      <c r="H15258" s="2">
        <v>1</v>
      </c>
      <c r="I15258" s="2">
        <v>6</v>
      </c>
      <c r="J15258" s="2">
        <v>10</v>
      </c>
      <c r="K15258" s="2">
        <v>1</v>
      </c>
      <c r="L15258" s="3">
        <v>1981350</v>
      </c>
      <c r="M15258" s="2" t="s">
        <v>17383</v>
      </c>
      <c r="N15258" s="4" t="s">
        <v>21</v>
      </c>
    </row>
    <row r="15259" spans="1:14" x14ac:dyDescent="0.25">
      <c r="A15259" s="1" t="s">
        <v>367</v>
      </c>
      <c r="B15259" s="2" t="s">
        <v>76</v>
      </c>
      <c r="C15259" s="2" t="s">
        <v>83</v>
      </c>
      <c r="D15259" s="2" t="s">
        <v>84</v>
      </c>
      <c r="E15259" s="2" t="s">
        <v>13041</v>
      </c>
      <c r="F15259" s="2">
        <v>31201631</v>
      </c>
      <c r="G15259" s="2" t="s">
        <v>17856</v>
      </c>
      <c r="H15259" s="2">
        <v>1</v>
      </c>
      <c r="I15259" s="2">
        <v>6</v>
      </c>
      <c r="J15259" s="2">
        <v>10</v>
      </c>
      <c r="K15259" s="2">
        <v>1</v>
      </c>
      <c r="L15259" s="3">
        <v>963900</v>
      </c>
      <c r="M15259" s="2" t="s">
        <v>17383</v>
      </c>
      <c r="N15259" s="4" t="s">
        <v>21</v>
      </c>
    </row>
    <row r="15260" spans="1:14" x14ac:dyDescent="0.25">
      <c r="A15260" s="1" t="s">
        <v>367</v>
      </c>
      <c r="B15260" s="2" t="s">
        <v>76</v>
      </c>
      <c r="C15260" s="2" t="s">
        <v>83</v>
      </c>
      <c r="D15260" s="2" t="s">
        <v>84</v>
      </c>
      <c r="E15260" s="2" t="s">
        <v>13042</v>
      </c>
      <c r="F15260" s="2">
        <v>31201601</v>
      </c>
      <c r="G15260" s="2" t="s">
        <v>17856</v>
      </c>
      <c r="H15260" s="2">
        <v>1</v>
      </c>
      <c r="I15260" s="2">
        <v>6</v>
      </c>
      <c r="J15260" s="2">
        <v>10</v>
      </c>
      <c r="K15260" s="2">
        <v>1</v>
      </c>
      <c r="L15260" s="3">
        <v>1071535.5</v>
      </c>
      <c r="M15260" s="2" t="s">
        <v>17393</v>
      </c>
      <c r="N15260" s="4" t="s">
        <v>21</v>
      </c>
    </row>
    <row r="15261" spans="1:14" x14ac:dyDescent="0.25">
      <c r="A15261" s="1" t="s">
        <v>367</v>
      </c>
      <c r="B15261" s="2" t="s">
        <v>76</v>
      </c>
      <c r="C15261" s="2" t="s">
        <v>83</v>
      </c>
      <c r="D15261" s="2" t="s">
        <v>84</v>
      </c>
      <c r="E15261" s="2" t="s">
        <v>13043</v>
      </c>
      <c r="F15261" s="2">
        <v>31201605</v>
      </c>
      <c r="G15261" s="2" t="s">
        <v>17856</v>
      </c>
      <c r="H15261" s="2">
        <v>1</v>
      </c>
      <c r="I15261" s="2">
        <v>6</v>
      </c>
      <c r="J15261" s="2">
        <v>10</v>
      </c>
      <c r="K15261" s="2">
        <v>1</v>
      </c>
      <c r="L15261" s="3">
        <v>535500</v>
      </c>
      <c r="M15261" s="2" t="s">
        <v>17393</v>
      </c>
      <c r="N15261" s="4" t="s">
        <v>21</v>
      </c>
    </row>
    <row r="15262" spans="1:14" x14ac:dyDescent="0.25">
      <c r="A15262" s="1" t="s">
        <v>367</v>
      </c>
      <c r="B15262" s="2" t="s">
        <v>76</v>
      </c>
      <c r="C15262" s="2" t="s">
        <v>83</v>
      </c>
      <c r="D15262" s="2" t="s">
        <v>84</v>
      </c>
      <c r="E15262" s="2" t="s">
        <v>13044</v>
      </c>
      <c r="F15262" s="2">
        <v>31211604</v>
      </c>
      <c r="G15262" s="2" t="s">
        <v>17856</v>
      </c>
      <c r="H15262" s="2">
        <v>1</v>
      </c>
      <c r="I15262" s="2">
        <v>6</v>
      </c>
      <c r="J15262" s="2">
        <v>10</v>
      </c>
      <c r="K15262" s="2">
        <v>1</v>
      </c>
      <c r="L15262" s="3">
        <v>910350</v>
      </c>
      <c r="M15262" s="2" t="s">
        <v>17383</v>
      </c>
      <c r="N15262" s="4" t="s">
        <v>21</v>
      </c>
    </row>
    <row r="15263" spans="1:14" x14ac:dyDescent="0.25">
      <c r="A15263" s="1" t="s">
        <v>367</v>
      </c>
      <c r="B15263" s="2" t="s">
        <v>76</v>
      </c>
      <c r="C15263" s="2" t="s">
        <v>83</v>
      </c>
      <c r="D15263" s="2" t="s">
        <v>84</v>
      </c>
      <c r="E15263" s="2" t="s">
        <v>13045</v>
      </c>
      <c r="F15263" s="2">
        <v>31191513</v>
      </c>
      <c r="G15263" s="2" t="s">
        <v>17856</v>
      </c>
      <c r="H15263" s="2">
        <v>1</v>
      </c>
      <c r="I15263" s="2">
        <v>6</v>
      </c>
      <c r="J15263" s="2">
        <v>10</v>
      </c>
      <c r="K15263" s="2">
        <v>1</v>
      </c>
      <c r="L15263" s="3">
        <v>5140800</v>
      </c>
      <c r="M15263" s="2" t="s">
        <v>0</v>
      </c>
      <c r="N15263" s="4" t="s">
        <v>21</v>
      </c>
    </row>
    <row r="15264" spans="1:14" x14ac:dyDescent="0.25">
      <c r="A15264" s="1" t="s">
        <v>367</v>
      </c>
      <c r="B15264" s="2" t="s">
        <v>28</v>
      </c>
      <c r="C15264" s="2" t="s">
        <v>29</v>
      </c>
      <c r="D15264" s="2" t="s">
        <v>30</v>
      </c>
      <c r="E15264" s="2" t="s">
        <v>13046</v>
      </c>
      <c r="F15264" s="2">
        <v>41111509</v>
      </c>
      <c r="G15264" s="2" t="s">
        <v>17856</v>
      </c>
      <c r="H15264" s="2">
        <v>1</v>
      </c>
      <c r="I15264" s="2">
        <v>6</v>
      </c>
      <c r="J15264" s="2">
        <v>10</v>
      </c>
      <c r="K15264" s="2">
        <v>2</v>
      </c>
      <c r="L15264" s="3">
        <v>2070600</v>
      </c>
      <c r="M15264" s="2" t="s">
        <v>20</v>
      </c>
      <c r="N15264" s="4" t="s">
        <v>21</v>
      </c>
    </row>
    <row r="15265" spans="1:14" x14ac:dyDescent="0.25">
      <c r="A15265" s="1" t="s">
        <v>367</v>
      </c>
      <c r="B15265" s="2" t="s">
        <v>28</v>
      </c>
      <c r="C15265" s="2" t="s">
        <v>532</v>
      </c>
      <c r="D15265" s="2" t="s">
        <v>17882</v>
      </c>
      <c r="E15265" s="2" t="s">
        <v>13047</v>
      </c>
      <c r="F15265" s="2">
        <v>24101606</v>
      </c>
      <c r="G15265" s="2" t="s">
        <v>17856</v>
      </c>
      <c r="H15265" s="2">
        <v>1</v>
      </c>
      <c r="I15265" s="2">
        <v>6</v>
      </c>
      <c r="J15265" s="2">
        <v>10</v>
      </c>
      <c r="K15265" s="2">
        <v>2</v>
      </c>
      <c r="L15265" s="3">
        <v>3808000</v>
      </c>
      <c r="M15265" s="2" t="s">
        <v>20</v>
      </c>
      <c r="N15265" s="4" t="s">
        <v>21</v>
      </c>
    </row>
    <row r="15266" spans="1:14" x14ac:dyDescent="0.25">
      <c r="A15266" s="1" t="s">
        <v>367</v>
      </c>
      <c r="B15266" s="2" t="s">
        <v>529</v>
      </c>
      <c r="C15266" s="2" t="s">
        <v>882</v>
      </c>
      <c r="D15266" s="2" t="s">
        <v>17907</v>
      </c>
      <c r="E15266" s="2" t="s">
        <v>13048</v>
      </c>
      <c r="F15266" s="2">
        <v>48101500</v>
      </c>
      <c r="G15266" s="2" t="s">
        <v>490</v>
      </c>
      <c r="H15266" s="2">
        <v>3</v>
      </c>
      <c r="I15266" s="2">
        <v>4</v>
      </c>
      <c r="J15266" s="2">
        <v>10</v>
      </c>
      <c r="K15266" s="2">
        <v>1</v>
      </c>
      <c r="L15266" s="3">
        <v>6190600.1500000004</v>
      </c>
      <c r="M15266" s="2" t="s">
        <v>0</v>
      </c>
      <c r="N15266" s="4" t="s">
        <v>21</v>
      </c>
    </row>
    <row r="15267" spans="1:14" x14ac:dyDescent="0.25">
      <c r="A15267" s="1" t="s">
        <v>367</v>
      </c>
      <c r="B15267" s="2" t="s">
        <v>487</v>
      </c>
      <c r="C15267" s="2" t="s">
        <v>488</v>
      </c>
      <c r="D15267" s="2" t="s">
        <v>17877</v>
      </c>
      <c r="E15267" s="2" t="s">
        <v>13049</v>
      </c>
      <c r="F15267" s="2">
        <v>55121719</v>
      </c>
      <c r="G15267" s="2" t="s">
        <v>490</v>
      </c>
      <c r="H15267" s="2">
        <v>3</v>
      </c>
      <c r="I15267" s="2">
        <v>4</v>
      </c>
      <c r="J15267" s="2">
        <v>10</v>
      </c>
      <c r="K15267" s="2">
        <v>1</v>
      </c>
      <c r="L15267" s="3">
        <v>1574899.55</v>
      </c>
      <c r="M15267" s="2" t="s">
        <v>0</v>
      </c>
      <c r="N15267" s="4" t="s">
        <v>21</v>
      </c>
    </row>
    <row r="15268" spans="1:14" x14ac:dyDescent="0.25">
      <c r="A15268" s="1" t="s">
        <v>367</v>
      </c>
      <c r="B15268" s="2" t="s">
        <v>76</v>
      </c>
      <c r="C15268" s="2" t="s">
        <v>1365</v>
      </c>
      <c r="D15268" s="2" t="s">
        <v>17940</v>
      </c>
      <c r="E15268" s="2" t="s">
        <v>3492</v>
      </c>
      <c r="F15268" s="2">
        <v>51102710</v>
      </c>
      <c r="G15268" s="2" t="s">
        <v>490</v>
      </c>
      <c r="H15268" s="2">
        <v>2</v>
      </c>
      <c r="I15268" s="2">
        <v>3</v>
      </c>
      <c r="J15268" s="2">
        <v>10</v>
      </c>
      <c r="K15268" s="2">
        <v>5</v>
      </c>
      <c r="L15268" s="3">
        <v>82500</v>
      </c>
      <c r="M15268" s="2" t="s">
        <v>17383</v>
      </c>
      <c r="N15268" s="4" t="s">
        <v>21</v>
      </c>
    </row>
    <row r="15269" spans="1:14" x14ac:dyDescent="0.25">
      <c r="A15269" s="1" t="s">
        <v>367</v>
      </c>
      <c r="B15269" s="2" t="s">
        <v>76</v>
      </c>
      <c r="C15269" s="2" t="s">
        <v>1365</v>
      </c>
      <c r="D15269" s="2" t="s">
        <v>17940</v>
      </c>
      <c r="E15269" s="2" t="s">
        <v>13050</v>
      </c>
      <c r="F15269" s="2">
        <v>51102710</v>
      </c>
      <c r="G15269" s="2" t="s">
        <v>490</v>
      </c>
      <c r="H15269" s="2">
        <v>2</v>
      </c>
      <c r="I15269" s="2">
        <v>3</v>
      </c>
      <c r="J15269" s="2">
        <v>10</v>
      </c>
      <c r="K15269" s="2">
        <v>4</v>
      </c>
      <c r="L15269" s="3">
        <v>87920</v>
      </c>
      <c r="M15269" s="2" t="s">
        <v>17383</v>
      </c>
      <c r="N15269" s="4" t="s">
        <v>21</v>
      </c>
    </row>
    <row r="15270" spans="1:14" x14ac:dyDescent="0.25">
      <c r="A15270" s="1" t="s">
        <v>367</v>
      </c>
      <c r="B15270" s="2" t="s">
        <v>76</v>
      </c>
      <c r="C15270" s="2" t="s">
        <v>1365</v>
      </c>
      <c r="D15270" s="2" t="s">
        <v>17940</v>
      </c>
      <c r="E15270" s="2" t="s">
        <v>13051</v>
      </c>
      <c r="F15270" s="2">
        <v>46181709</v>
      </c>
      <c r="G15270" s="2" t="s">
        <v>490</v>
      </c>
      <c r="H15270" s="2">
        <v>3</v>
      </c>
      <c r="I15270" s="2">
        <v>4</v>
      </c>
      <c r="J15270" s="2">
        <v>10</v>
      </c>
      <c r="K15270" s="2">
        <v>25</v>
      </c>
      <c r="L15270" s="3">
        <v>142500</v>
      </c>
      <c r="M15270" s="2" t="s">
        <v>0</v>
      </c>
      <c r="N15270" s="4" t="s">
        <v>21</v>
      </c>
    </row>
    <row r="15271" spans="1:14" x14ac:dyDescent="0.25">
      <c r="A15271" s="1" t="s">
        <v>367</v>
      </c>
      <c r="B15271" s="2" t="s">
        <v>76</v>
      </c>
      <c r="C15271" s="2" t="s">
        <v>1365</v>
      </c>
      <c r="D15271" s="2" t="s">
        <v>17940</v>
      </c>
      <c r="E15271" s="2" t="s">
        <v>13052</v>
      </c>
      <c r="F15271" s="2">
        <v>46182001</v>
      </c>
      <c r="G15271" s="2" t="s">
        <v>490</v>
      </c>
      <c r="H15271" s="2">
        <v>2</v>
      </c>
      <c r="I15271" s="2">
        <v>3</v>
      </c>
      <c r="J15271" s="2">
        <v>10</v>
      </c>
      <c r="K15271" s="2">
        <v>1</v>
      </c>
      <c r="L15271" s="3">
        <v>320000</v>
      </c>
      <c r="M15271" s="2" t="s">
        <v>20</v>
      </c>
      <c r="N15271" s="4" t="s">
        <v>21</v>
      </c>
    </row>
    <row r="15272" spans="1:14" x14ac:dyDescent="0.25">
      <c r="A15272" s="1" t="s">
        <v>367</v>
      </c>
      <c r="B15272" s="2" t="s">
        <v>86</v>
      </c>
      <c r="C15272" s="2" t="s">
        <v>87</v>
      </c>
      <c r="D15272" s="2" t="s">
        <v>88</v>
      </c>
      <c r="E15272" s="2" t="s">
        <v>13053</v>
      </c>
      <c r="F15272" s="2">
        <v>46181541</v>
      </c>
      <c r="G15272" s="2" t="s">
        <v>490</v>
      </c>
      <c r="H15272" s="2">
        <v>3</v>
      </c>
      <c r="I15272" s="2">
        <v>4</v>
      </c>
      <c r="J15272" s="2">
        <v>10</v>
      </c>
      <c r="K15272" s="2">
        <v>1</v>
      </c>
      <c r="L15272" s="3">
        <v>578755</v>
      </c>
      <c r="M15272" s="2" t="s">
        <v>0</v>
      </c>
      <c r="N15272" s="4" t="s">
        <v>21</v>
      </c>
    </row>
    <row r="15273" spans="1:14" x14ac:dyDescent="0.25">
      <c r="A15273" s="1" t="s">
        <v>367</v>
      </c>
      <c r="B15273" s="2" t="s">
        <v>86</v>
      </c>
      <c r="C15273" s="2" t="s">
        <v>87</v>
      </c>
      <c r="D15273" s="2" t="s">
        <v>88</v>
      </c>
      <c r="E15273" s="2" t="s">
        <v>3978</v>
      </c>
      <c r="F15273" s="2">
        <v>46181504</v>
      </c>
      <c r="G15273" s="2" t="s">
        <v>17856</v>
      </c>
      <c r="H15273" s="2">
        <v>1</v>
      </c>
      <c r="I15273" s="2">
        <v>6</v>
      </c>
      <c r="J15273" s="2">
        <v>10</v>
      </c>
      <c r="K15273" s="2">
        <v>1</v>
      </c>
      <c r="L15273" s="3">
        <v>4654600</v>
      </c>
      <c r="M15273" s="2" t="s">
        <v>20</v>
      </c>
      <c r="N15273" s="4" t="s">
        <v>21</v>
      </c>
    </row>
    <row r="15274" spans="1:14" x14ac:dyDescent="0.25">
      <c r="A15274" s="1" t="s">
        <v>367</v>
      </c>
      <c r="B15274" s="2" t="s">
        <v>624</v>
      </c>
      <c r="C15274" s="2" t="s">
        <v>2386</v>
      </c>
      <c r="D15274" s="2" t="s">
        <v>17952</v>
      </c>
      <c r="E15274" s="2" t="s">
        <v>13054</v>
      </c>
      <c r="F15274" s="2">
        <v>27111729</v>
      </c>
      <c r="G15274" s="2" t="s">
        <v>490</v>
      </c>
      <c r="H15274" s="2">
        <v>4</v>
      </c>
      <c r="I15274" s="2">
        <v>6</v>
      </c>
      <c r="J15274" s="2">
        <v>10</v>
      </c>
      <c r="K15274" s="2">
        <v>1</v>
      </c>
      <c r="L15274" s="3">
        <v>119900</v>
      </c>
      <c r="M15274" s="2" t="s">
        <v>0</v>
      </c>
      <c r="N15274" s="4" t="s">
        <v>21</v>
      </c>
    </row>
    <row r="15275" spans="1:14" x14ac:dyDescent="0.25">
      <c r="A15275" s="1" t="s">
        <v>367</v>
      </c>
      <c r="B15275" s="2" t="s">
        <v>624</v>
      </c>
      <c r="C15275" s="2" t="s">
        <v>2386</v>
      </c>
      <c r="D15275" s="2" t="s">
        <v>17952</v>
      </c>
      <c r="E15275" s="2" t="s">
        <v>13055</v>
      </c>
      <c r="F15275" s="2">
        <v>27112409</v>
      </c>
      <c r="G15275" s="2" t="s">
        <v>490</v>
      </c>
      <c r="H15275" s="2">
        <v>4</v>
      </c>
      <c r="I15275" s="2">
        <v>6</v>
      </c>
      <c r="J15275" s="2">
        <v>10</v>
      </c>
      <c r="K15275" s="2">
        <v>1</v>
      </c>
      <c r="L15275" s="3">
        <v>74779</v>
      </c>
      <c r="M15275" s="2" t="s">
        <v>0</v>
      </c>
      <c r="N15275" s="4" t="s">
        <v>21</v>
      </c>
    </row>
    <row r="15276" spans="1:14" x14ac:dyDescent="0.25">
      <c r="A15276" s="1" t="s">
        <v>367</v>
      </c>
      <c r="B15276" s="2" t="s">
        <v>278</v>
      </c>
      <c r="C15276" s="2" t="s">
        <v>606</v>
      </c>
      <c r="D15276" s="2" t="s">
        <v>17890</v>
      </c>
      <c r="E15276" s="2" t="s">
        <v>13056</v>
      </c>
      <c r="F15276" s="2">
        <v>73181306</v>
      </c>
      <c r="G15276" s="2" t="s">
        <v>490</v>
      </c>
      <c r="H15276" s="2">
        <v>5</v>
      </c>
      <c r="I15276" s="2">
        <v>6</v>
      </c>
      <c r="J15276" s="2">
        <v>10</v>
      </c>
      <c r="K15276" s="2">
        <v>1</v>
      </c>
      <c r="L15276" s="3">
        <v>3500000</v>
      </c>
      <c r="M15276" s="2" t="s">
        <v>20</v>
      </c>
      <c r="N15276" s="4" t="s">
        <v>21</v>
      </c>
    </row>
    <row r="15277" spans="1:14" x14ac:dyDescent="0.25">
      <c r="A15277" s="1" t="s">
        <v>367</v>
      </c>
      <c r="B15277" s="2" t="s">
        <v>162</v>
      </c>
      <c r="C15277" s="2" t="s">
        <v>567</v>
      </c>
      <c r="D15277" s="2" t="s">
        <v>17885</v>
      </c>
      <c r="E15277" s="2" t="s">
        <v>13057</v>
      </c>
      <c r="F15277" s="2">
        <v>73152100</v>
      </c>
      <c r="G15277" s="2" t="s">
        <v>17856</v>
      </c>
      <c r="H15277" s="2">
        <v>1</v>
      </c>
      <c r="I15277" s="2">
        <v>6</v>
      </c>
      <c r="J15277" s="2">
        <v>10</v>
      </c>
      <c r="K15277" s="2">
        <v>1</v>
      </c>
      <c r="L15277" s="3">
        <v>16660000</v>
      </c>
      <c r="M15277" s="2" t="s">
        <v>20</v>
      </c>
      <c r="N15277" s="4" t="s">
        <v>21</v>
      </c>
    </row>
    <row r="15278" spans="1:14" x14ac:dyDescent="0.25">
      <c r="A15278" s="1" t="s">
        <v>367</v>
      </c>
      <c r="B15278" s="2" t="s">
        <v>76</v>
      </c>
      <c r="C15278" s="2" t="s">
        <v>77</v>
      </c>
      <c r="D15278" s="2" t="s">
        <v>78</v>
      </c>
      <c r="E15278" s="2" t="s">
        <v>18853</v>
      </c>
      <c r="F15278" s="2">
        <v>44103103</v>
      </c>
      <c r="G15278" s="2" t="s">
        <v>490</v>
      </c>
      <c r="H15278" s="2">
        <v>3</v>
      </c>
      <c r="I15278" s="2">
        <v>4</v>
      </c>
      <c r="J15278" s="2">
        <v>10</v>
      </c>
      <c r="K15278" s="2">
        <v>3</v>
      </c>
      <c r="L15278" s="3">
        <v>1870680</v>
      </c>
      <c r="M15278" s="2" t="s">
        <v>0</v>
      </c>
      <c r="N15278" s="4" t="s">
        <v>21</v>
      </c>
    </row>
    <row r="15279" spans="1:14" x14ac:dyDescent="0.25">
      <c r="A15279" s="1" t="s">
        <v>367</v>
      </c>
      <c r="B15279" s="2" t="s">
        <v>76</v>
      </c>
      <c r="C15279" s="2" t="s">
        <v>77</v>
      </c>
      <c r="D15279" s="2" t="s">
        <v>78</v>
      </c>
      <c r="E15279" s="2" t="s">
        <v>18176</v>
      </c>
      <c r="F15279" s="2">
        <v>44103100</v>
      </c>
      <c r="G15279" s="2" t="s">
        <v>490</v>
      </c>
      <c r="H15279" s="2">
        <v>3</v>
      </c>
      <c r="I15279" s="2">
        <v>4</v>
      </c>
      <c r="J15279" s="2">
        <v>10</v>
      </c>
      <c r="K15279" s="2">
        <v>2</v>
      </c>
      <c r="L15279" s="3">
        <v>583100</v>
      </c>
      <c r="M15279" s="2" t="s">
        <v>0</v>
      </c>
      <c r="N15279" s="4" t="s">
        <v>21</v>
      </c>
    </row>
    <row r="15280" spans="1:14" x14ac:dyDescent="0.25">
      <c r="A15280" s="1" t="s">
        <v>367</v>
      </c>
      <c r="B15280" s="2" t="s">
        <v>76</v>
      </c>
      <c r="C15280" s="2" t="s">
        <v>77</v>
      </c>
      <c r="D15280" s="2" t="s">
        <v>78</v>
      </c>
      <c r="E15280" s="2" t="s">
        <v>18177</v>
      </c>
      <c r="F15280" s="2">
        <v>44103100</v>
      </c>
      <c r="G15280" s="2" t="s">
        <v>490</v>
      </c>
      <c r="H15280" s="2">
        <v>3</v>
      </c>
      <c r="I15280" s="2">
        <v>4</v>
      </c>
      <c r="J15280" s="2">
        <v>10</v>
      </c>
      <c r="K15280" s="2">
        <v>2</v>
      </c>
      <c r="L15280" s="3">
        <v>583100</v>
      </c>
      <c r="M15280" s="2" t="s">
        <v>0</v>
      </c>
      <c r="N15280" s="4" t="s">
        <v>21</v>
      </c>
    </row>
    <row r="15281" spans="1:14" x14ac:dyDescent="0.25">
      <c r="A15281" s="1" t="s">
        <v>367</v>
      </c>
      <c r="B15281" s="2" t="s">
        <v>76</v>
      </c>
      <c r="C15281" s="2" t="s">
        <v>77</v>
      </c>
      <c r="D15281" s="2" t="s">
        <v>78</v>
      </c>
      <c r="E15281" s="2" t="s">
        <v>18169</v>
      </c>
      <c r="F15281" s="2">
        <v>44103100</v>
      </c>
      <c r="G15281" s="2" t="s">
        <v>17856</v>
      </c>
      <c r="H15281" s="2">
        <v>1</v>
      </c>
      <c r="I15281" s="2">
        <v>6</v>
      </c>
      <c r="J15281" s="2">
        <v>10</v>
      </c>
      <c r="K15281" s="2">
        <v>2</v>
      </c>
      <c r="L15281" s="3">
        <v>583100</v>
      </c>
      <c r="M15281" s="2" t="s">
        <v>0</v>
      </c>
      <c r="N15281" s="4" t="s">
        <v>21</v>
      </c>
    </row>
    <row r="15282" spans="1:14" x14ac:dyDescent="0.25">
      <c r="A15282" s="1" t="s">
        <v>367</v>
      </c>
      <c r="B15282" s="2" t="s">
        <v>76</v>
      </c>
      <c r="C15282" s="2" t="s">
        <v>77</v>
      </c>
      <c r="D15282" s="2" t="s">
        <v>78</v>
      </c>
      <c r="E15282" s="2" t="s">
        <v>18173</v>
      </c>
      <c r="F15282" s="2">
        <v>44103100</v>
      </c>
      <c r="G15282" s="2" t="s">
        <v>17856</v>
      </c>
      <c r="H15282" s="2">
        <v>1</v>
      </c>
      <c r="I15282" s="2">
        <v>6</v>
      </c>
      <c r="J15282" s="2">
        <v>10</v>
      </c>
      <c r="K15282" s="2">
        <v>2</v>
      </c>
      <c r="L15282" s="3">
        <v>583100</v>
      </c>
      <c r="M15282" s="2" t="s">
        <v>0</v>
      </c>
      <c r="N15282" s="4" t="s">
        <v>21</v>
      </c>
    </row>
    <row r="15283" spans="1:14" x14ac:dyDescent="0.25">
      <c r="A15283" s="1" t="s">
        <v>367</v>
      </c>
      <c r="B15283" s="2" t="s">
        <v>76</v>
      </c>
      <c r="C15283" s="2" t="s">
        <v>77</v>
      </c>
      <c r="D15283" s="2" t="s">
        <v>78</v>
      </c>
      <c r="E15283" s="2" t="s">
        <v>18174</v>
      </c>
      <c r="F15283" s="2">
        <v>44103100</v>
      </c>
      <c r="G15283" s="2" t="s">
        <v>17856</v>
      </c>
      <c r="H15283" s="2">
        <v>1</v>
      </c>
      <c r="I15283" s="2">
        <v>6</v>
      </c>
      <c r="J15283" s="2">
        <v>10</v>
      </c>
      <c r="K15283" s="2">
        <v>2</v>
      </c>
      <c r="L15283" s="3">
        <v>583100</v>
      </c>
      <c r="M15283" s="2" t="s">
        <v>0</v>
      </c>
      <c r="N15283" s="4" t="s">
        <v>21</v>
      </c>
    </row>
    <row r="15284" spans="1:14" x14ac:dyDescent="0.25">
      <c r="A15284" s="1" t="s">
        <v>367</v>
      </c>
      <c r="B15284" s="2" t="s">
        <v>76</v>
      </c>
      <c r="C15284" s="2" t="s">
        <v>77</v>
      </c>
      <c r="D15284" s="2" t="s">
        <v>78</v>
      </c>
      <c r="E15284" s="2" t="s">
        <v>18175</v>
      </c>
      <c r="F15284" s="2">
        <v>44103100</v>
      </c>
      <c r="G15284" s="2" t="s">
        <v>17856</v>
      </c>
      <c r="H15284" s="2">
        <v>1</v>
      </c>
      <c r="I15284" s="2">
        <v>6</v>
      </c>
      <c r="J15284" s="2">
        <v>10</v>
      </c>
      <c r="K15284" s="2">
        <v>2</v>
      </c>
      <c r="L15284" s="3">
        <v>583100</v>
      </c>
      <c r="M15284" s="2" t="s">
        <v>0</v>
      </c>
      <c r="N15284" s="4" t="s">
        <v>21</v>
      </c>
    </row>
    <row r="15285" spans="1:14" x14ac:dyDescent="0.25">
      <c r="A15285" s="1" t="s">
        <v>367</v>
      </c>
      <c r="B15285" s="2" t="s">
        <v>378</v>
      </c>
      <c r="C15285" s="2" t="s">
        <v>2536</v>
      </c>
      <c r="D15285" s="2" t="s">
        <v>17956</v>
      </c>
      <c r="E15285" s="2" t="s">
        <v>13058</v>
      </c>
      <c r="F15285" s="2">
        <v>25172907</v>
      </c>
      <c r="G15285" s="2" t="s">
        <v>490</v>
      </c>
      <c r="H15285" s="2">
        <v>3</v>
      </c>
      <c r="I15285" s="2">
        <v>4</v>
      </c>
      <c r="J15285" s="2">
        <v>10</v>
      </c>
      <c r="K15285" s="2">
        <v>2</v>
      </c>
      <c r="L15285" s="3">
        <v>189924</v>
      </c>
      <c r="M15285" s="2" t="s">
        <v>0</v>
      </c>
      <c r="N15285" s="4" t="s">
        <v>21</v>
      </c>
    </row>
    <row r="15286" spans="1:14" x14ac:dyDescent="0.25">
      <c r="A15286" s="1" t="s">
        <v>367</v>
      </c>
      <c r="B15286" s="2" t="s">
        <v>518</v>
      </c>
      <c r="C15286" s="2" t="s">
        <v>2603</v>
      </c>
      <c r="D15286" s="2" t="s">
        <v>17959</v>
      </c>
      <c r="E15286" s="2" t="s">
        <v>13059</v>
      </c>
      <c r="F15286" s="2">
        <v>25172400</v>
      </c>
      <c r="G15286" s="2" t="s">
        <v>490</v>
      </c>
      <c r="H15286" s="2">
        <v>4</v>
      </c>
      <c r="I15286" s="2">
        <v>4</v>
      </c>
      <c r="J15286" s="2">
        <v>10</v>
      </c>
      <c r="K15286" s="2">
        <v>3</v>
      </c>
      <c r="L15286" s="3">
        <v>160248.375</v>
      </c>
      <c r="M15286" s="2" t="s">
        <v>0</v>
      </c>
      <c r="N15286" s="4" t="s">
        <v>21</v>
      </c>
    </row>
    <row r="15287" spans="1:14" x14ac:dyDescent="0.25">
      <c r="A15287" s="1" t="s">
        <v>367</v>
      </c>
      <c r="B15287" s="2" t="s">
        <v>518</v>
      </c>
      <c r="C15287" s="2" t="s">
        <v>2603</v>
      </c>
      <c r="D15287" s="2" t="s">
        <v>17959</v>
      </c>
      <c r="E15287" s="2" t="s">
        <v>13060</v>
      </c>
      <c r="F15287" s="2">
        <v>25172400</v>
      </c>
      <c r="G15287" s="2" t="s">
        <v>490</v>
      </c>
      <c r="H15287" s="2">
        <v>4</v>
      </c>
      <c r="I15287" s="2">
        <v>4</v>
      </c>
      <c r="J15287" s="2">
        <v>10</v>
      </c>
      <c r="K15287" s="2">
        <v>2</v>
      </c>
      <c r="L15287" s="3">
        <v>106832.25</v>
      </c>
      <c r="M15287" s="2" t="s">
        <v>0</v>
      </c>
      <c r="N15287" s="4" t="s">
        <v>21</v>
      </c>
    </row>
    <row r="15288" spans="1:14" x14ac:dyDescent="0.25">
      <c r="A15288" s="1" t="s">
        <v>367</v>
      </c>
      <c r="B15288" s="2" t="s">
        <v>518</v>
      </c>
      <c r="C15288" s="2" t="s">
        <v>2603</v>
      </c>
      <c r="D15288" s="2" t="s">
        <v>17959</v>
      </c>
      <c r="E15288" s="2" t="s">
        <v>13061</v>
      </c>
      <c r="F15288" s="2">
        <v>25172400</v>
      </c>
      <c r="G15288" s="2" t="s">
        <v>490</v>
      </c>
      <c r="H15288" s="2">
        <v>4</v>
      </c>
      <c r="I15288" s="2">
        <v>4</v>
      </c>
      <c r="J15288" s="2">
        <v>10</v>
      </c>
      <c r="K15288" s="2">
        <v>3</v>
      </c>
      <c r="L15288" s="3">
        <v>393492.3615</v>
      </c>
      <c r="M15288" s="2" t="s">
        <v>0</v>
      </c>
      <c r="N15288" s="4" t="s">
        <v>21</v>
      </c>
    </row>
    <row r="15289" spans="1:14" x14ac:dyDescent="0.25">
      <c r="A15289" s="1" t="s">
        <v>367</v>
      </c>
      <c r="B15289" s="2" t="s">
        <v>518</v>
      </c>
      <c r="C15289" s="2" t="s">
        <v>2603</v>
      </c>
      <c r="D15289" s="2" t="s">
        <v>17959</v>
      </c>
      <c r="E15289" s="2" t="s">
        <v>13062</v>
      </c>
      <c r="F15289" s="2">
        <v>25172400</v>
      </c>
      <c r="G15289" s="2" t="s">
        <v>490</v>
      </c>
      <c r="H15289" s="2">
        <v>4</v>
      </c>
      <c r="I15289" s="2">
        <v>4</v>
      </c>
      <c r="J15289" s="2">
        <v>10</v>
      </c>
      <c r="K15289" s="2">
        <v>2</v>
      </c>
      <c r="L15289" s="3">
        <v>262328.14</v>
      </c>
      <c r="M15289" s="2" t="s">
        <v>0</v>
      </c>
      <c r="N15289" s="4" t="s">
        <v>21</v>
      </c>
    </row>
    <row r="15290" spans="1:14" x14ac:dyDescent="0.25">
      <c r="A15290" s="1" t="s">
        <v>367</v>
      </c>
      <c r="B15290" s="2" t="s">
        <v>518</v>
      </c>
      <c r="C15290" s="2" t="s">
        <v>2603</v>
      </c>
      <c r="D15290" s="2" t="s">
        <v>17959</v>
      </c>
      <c r="E15290" s="2" t="s">
        <v>13063</v>
      </c>
      <c r="F15290" s="2">
        <v>25172400</v>
      </c>
      <c r="G15290" s="2" t="s">
        <v>490</v>
      </c>
      <c r="H15290" s="2">
        <v>4</v>
      </c>
      <c r="I15290" s="2">
        <v>4</v>
      </c>
      <c r="J15290" s="2">
        <v>10</v>
      </c>
      <c r="K15290" s="2">
        <v>2</v>
      </c>
      <c r="L15290" s="3">
        <v>106832.25</v>
      </c>
      <c r="M15290" s="2" t="s">
        <v>0</v>
      </c>
      <c r="N15290" s="4" t="s">
        <v>21</v>
      </c>
    </row>
    <row r="15291" spans="1:14" x14ac:dyDescent="0.25">
      <c r="A15291" s="1" t="s">
        <v>367</v>
      </c>
      <c r="B15291" s="2" t="s">
        <v>518</v>
      </c>
      <c r="C15291" s="2" t="s">
        <v>2603</v>
      </c>
      <c r="D15291" s="2" t="s">
        <v>17959</v>
      </c>
      <c r="E15291" s="2" t="s">
        <v>13064</v>
      </c>
      <c r="F15291" s="2">
        <v>25172400</v>
      </c>
      <c r="G15291" s="2" t="s">
        <v>490</v>
      </c>
      <c r="H15291" s="2">
        <v>4</v>
      </c>
      <c r="I15291" s="2">
        <v>4</v>
      </c>
      <c r="J15291" s="2">
        <v>10</v>
      </c>
      <c r="K15291" s="2">
        <v>3</v>
      </c>
      <c r="L15291" s="3">
        <v>160248.375</v>
      </c>
      <c r="M15291" s="2" t="s">
        <v>0</v>
      </c>
      <c r="N15291" s="4" t="s">
        <v>21</v>
      </c>
    </row>
    <row r="15292" spans="1:14" x14ac:dyDescent="0.25">
      <c r="A15292" s="1" t="s">
        <v>367</v>
      </c>
      <c r="B15292" s="2" t="s">
        <v>518</v>
      </c>
      <c r="C15292" s="2" t="s">
        <v>2603</v>
      </c>
      <c r="D15292" s="2" t="s">
        <v>17959</v>
      </c>
      <c r="E15292" s="2" t="s">
        <v>13065</v>
      </c>
      <c r="F15292" s="2">
        <v>25172400</v>
      </c>
      <c r="G15292" s="2" t="s">
        <v>490</v>
      </c>
      <c r="H15292" s="2">
        <v>4</v>
      </c>
      <c r="I15292" s="2">
        <v>4</v>
      </c>
      <c r="J15292" s="2">
        <v>10</v>
      </c>
      <c r="K15292" s="2">
        <v>1</v>
      </c>
      <c r="L15292" s="3">
        <v>71221.5</v>
      </c>
      <c r="M15292" s="2" t="s">
        <v>0</v>
      </c>
      <c r="N15292" s="4" t="s">
        <v>21</v>
      </c>
    </row>
    <row r="15293" spans="1:14" x14ac:dyDescent="0.25">
      <c r="A15293" s="1" t="s">
        <v>367</v>
      </c>
      <c r="B15293" s="2" t="s">
        <v>518</v>
      </c>
      <c r="C15293" s="2" t="s">
        <v>2603</v>
      </c>
      <c r="D15293" s="2" t="s">
        <v>17959</v>
      </c>
      <c r="E15293" s="2" t="s">
        <v>13066</v>
      </c>
      <c r="F15293" s="2">
        <v>25172400</v>
      </c>
      <c r="G15293" s="2" t="s">
        <v>490</v>
      </c>
      <c r="H15293" s="2">
        <v>4</v>
      </c>
      <c r="I15293" s="2">
        <v>4</v>
      </c>
      <c r="J15293" s="2">
        <v>10</v>
      </c>
      <c r="K15293" s="2">
        <v>2</v>
      </c>
      <c r="L15293" s="3">
        <v>142443</v>
      </c>
      <c r="M15293" s="2" t="s">
        <v>0</v>
      </c>
      <c r="N15293" s="4" t="s">
        <v>21</v>
      </c>
    </row>
    <row r="15294" spans="1:14" x14ac:dyDescent="0.25">
      <c r="A15294" s="1" t="s">
        <v>367</v>
      </c>
      <c r="B15294" s="2" t="s">
        <v>518</v>
      </c>
      <c r="C15294" s="2" t="s">
        <v>2603</v>
      </c>
      <c r="D15294" s="2" t="s">
        <v>17959</v>
      </c>
      <c r="E15294" s="2" t="s">
        <v>13067</v>
      </c>
      <c r="F15294" s="2">
        <v>25172400</v>
      </c>
      <c r="G15294" s="2" t="s">
        <v>490</v>
      </c>
      <c r="H15294" s="2">
        <v>4</v>
      </c>
      <c r="I15294" s="2">
        <v>4</v>
      </c>
      <c r="J15294" s="2">
        <v>10</v>
      </c>
      <c r="K15294" s="2">
        <v>3</v>
      </c>
      <c r="L15294" s="3">
        <v>213664.5</v>
      </c>
      <c r="M15294" s="2" t="s">
        <v>0</v>
      </c>
      <c r="N15294" s="4" t="s">
        <v>21</v>
      </c>
    </row>
    <row r="15295" spans="1:14" x14ac:dyDescent="0.25">
      <c r="A15295" s="1" t="s">
        <v>367</v>
      </c>
      <c r="B15295" s="2" t="s">
        <v>162</v>
      </c>
      <c r="C15295" s="2" t="s">
        <v>457</v>
      </c>
      <c r="D15295" s="2" t="s">
        <v>17868</v>
      </c>
      <c r="E15295" s="2" t="s">
        <v>13068</v>
      </c>
      <c r="F15295" s="2">
        <v>78181507</v>
      </c>
      <c r="G15295" s="2" t="s">
        <v>17856</v>
      </c>
      <c r="H15295" s="2">
        <v>1</v>
      </c>
      <c r="I15295" s="2">
        <v>6</v>
      </c>
      <c r="J15295" s="2">
        <v>10</v>
      </c>
      <c r="K15295" s="2">
        <v>1</v>
      </c>
      <c r="L15295" s="3">
        <v>20468993.649999999</v>
      </c>
      <c r="M15295" s="2" t="s">
        <v>20</v>
      </c>
      <c r="N15295" s="4" t="s">
        <v>21</v>
      </c>
    </row>
    <row r="15296" spans="1:14" x14ac:dyDescent="0.25">
      <c r="A15296" s="1" t="s">
        <v>367</v>
      </c>
      <c r="B15296" s="2" t="s">
        <v>529</v>
      </c>
      <c r="C15296" s="2" t="s">
        <v>837</v>
      </c>
      <c r="D15296" s="2" t="s">
        <v>17905</v>
      </c>
      <c r="E15296" s="2" t="s">
        <v>7462</v>
      </c>
      <c r="F15296" s="2">
        <v>27112006</v>
      </c>
      <c r="G15296" s="2" t="s">
        <v>490</v>
      </c>
      <c r="H15296" s="2">
        <v>5</v>
      </c>
      <c r="I15296" s="2">
        <v>3</v>
      </c>
      <c r="J15296" s="2">
        <v>10</v>
      </c>
      <c r="K15296" s="2">
        <v>4</v>
      </c>
      <c r="L15296" s="3">
        <v>11626664</v>
      </c>
      <c r="M15296" s="2" t="s">
        <v>0</v>
      </c>
      <c r="N15296" s="4" t="s">
        <v>21</v>
      </c>
    </row>
    <row r="15297" spans="1:14" x14ac:dyDescent="0.25">
      <c r="A15297" s="1" t="s">
        <v>367</v>
      </c>
      <c r="B15297" s="2" t="s">
        <v>72</v>
      </c>
      <c r="C15297" s="2" t="s">
        <v>73</v>
      </c>
      <c r="D15297" s="2" t="s">
        <v>74</v>
      </c>
      <c r="E15297" s="2" t="s">
        <v>13069</v>
      </c>
      <c r="F15297" s="2">
        <v>15121501</v>
      </c>
      <c r="G15297" s="2" t="s">
        <v>490</v>
      </c>
      <c r="H15297" s="2">
        <v>5</v>
      </c>
      <c r="I15297" s="2">
        <v>3</v>
      </c>
      <c r="J15297" s="2">
        <v>10</v>
      </c>
      <c r="K15297" s="2">
        <v>84</v>
      </c>
      <c r="L15297" s="3">
        <v>2273124</v>
      </c>
      <c r="M15297" s="2" t="s">
        <v>239</v>
      </c>
      <c r="N15297" s="4" t="s">
        <v>21</v>
      </c>
    </row>
    <row r="15298" spans="1:14" x14ac:dyDescent="0.25">
      <c r="A15298" s="1" t="s">
        <v>367</v>
      </c>
      <c r="B15298" s="2" t="s">
        <v>72</v>
      </c>
      <c r="C15298" s="2" t="s">
        <v>73</v>
      </c>
      <c r="D15298" s="2" t="s">
        <v>74</v>
      </c>
      <c r="E15298" s="2" t="s">
        <v>13070</v>
      </c>
      <c r="F15298" s="2" t="s">
        <v>13071</v>
      </c>
      <c r="G15298" s="2" t="s">
        <v>490</v>
      </c>
      <c r="H15298" s="2">
        <v>5</v>
      </c>
      <c r="I15298" s="2">
        <v>3</v>
      </c>
      <c r="J15298" s="2">
        <v>10</v>
      </c>
      <c r="K15298" s="2">
        <v>15</v>
      </c>
      <c r="L15298" s="3">
        <v>405915</v>
      </c>
      <c r="M15298" s="2" t="s">
        <v>0</v>
      </c>
      <c r="N15298" s="4" t="s">
        <v>21</v>
      </c>
    </row>
    <row r="15299" spans="1:14" x14ac:dyDescent="0.25">
      <c r="A15299" s="1" t="s">
        <v>367</v>
      </c>
      <c r="B15299" s="2" t="s">
        <v>408</v>
      </c>
      <c r="C15299" s="2" t="s">
        <v>1234</v>
      </c>
      <c r="D15299" s="2" t="s">
        <v>17939</v>
      </c>
      <c r="E15299" s="2" t="s">
        <v>13072</v>
      </c>
      <c r="F15299" s="2">
        <v>31151504</v>
      </c>
      <c r="G15299" s="2" t="s">
        <v>490</v>
      </c>
      <c r="H15299" s="2">
        <v>5</v>
      </c>
      <c r="I15299" s="2">
        <v>3</v>
      </c>
      <c r="J15299" s="2">
        <v>10</v>
      </c>
      <c r="K15299" s="2">
        <v>4</v>
      </c>
      <c r="L15299" s="3">
        <v>857148</v>
      </c>
      <c r="M15299" s="2" t="s">
        <v>0</v>
      </c>
      <c r="N15299" s="4" t="s">
        <v>21</v>
      </c>
    </row>
    <row r="15300" spans="1:14" x14ac:dyDescent="0.25">
      <c r="A15300" s="1" t="s">
        <v>367</v>
      </c>
      <c r="B15300" s="2" t="s">
        <v>63</v>
      </c>
      <c r="C15300" s="2" t="s">
        <v>64</v>
      </c>
      <c r="D15300" s="2" t="s">
        <v>65</v>
      </c>
      <c r="E15300" s="2" t="s">
        <v>13073</v>
      </c>
      <c r="F15300" s="2">
        <v>44122003</v>
      </c>
      <c r="G15300" s="2" t="s">
        <v>490</v>
      </c>
      <c r="H15300" s="2">
        <v>1</v>
      </c>
      <c r="I15300" s="2">
        <v>2</v>
      </c>
      <c r="J15300" s="2">
        <v>10</v>
      </c>
      <c r="K15300" s="2">
        <v>18</v>
      </c>
      <c r="L15300" s="3">
        <v>89100</v>
      </c>
      <c r="M15300" s="2" t="s">
        <v>0</v>
      </c>
      <c r="N15300" s="4" t="s">
        <v>21</v>
      </c>
    </row>
    <row r="15301" spans="1:14" x14ac:dyDescent="0.25">
      <c r="A15301" s="1" t="s">
        <v>367</v>
      </c>
      <c r="B15301" s="2" t="s">
        <v>63</v>
      </c>
      <c r="C15301" s="2" t="s">
        <v>64</v>
      </c>
      <c r="D15301" s="2" t="s">
        <v>65</v>
      </c>
      <c r="E15301" s="2" t="s">
        <v>13074</v>
      </c>
      <c r="F15301" s="2">
        <v>14111507</v>
      </c>
      <c r="G15301" s="2" t="s">
        <v>490</v>
      </c>
      <c r="H15301" s="2">
        <v>3</v>
      </c>
      <c r="I15301" s="2">
        <v>4</v>
      </c>
      <c r="J15301" s="2">
        <v>10</v>
      </c>
      <c r="K15301" s="2">
        <v>20</v>
      </c>
      <c r="L15301" s="3">
        <v>242040</v>
      </c>
      <c r="M15301" s="2" t="s">
        <v>0</v>
      </c>
      <c r="N15301" s="4" t="s">
        <v>21</v>
      </c>
    </row>
    <row r="15302" spans="1:14" x14ac:dyDescent="0.25">
      <c r="A15302" s="1" t="s">
        <v>367</v>
      </c>
      <c r="B15302" s="2" t="s">
        <v>76</v>
      </c>
      <c r="C15302" s="2" t="s">
        <v>83</v>
      </c>
      <c r="D15302" s="2" t="s">
        <v>84</v>
      </c>
      <c r="E15302" s="2" t="s">
        <v>3957</v>
      </c>
      <c r="F15302" s="2">
        <v>31201610</v>
      </c>
      <c r="G15302" s="2" t="s">
        <v>490</v>
      </c>
      <c r="H15302" s="2">
        <v>1</v>
      </c>
      <c r="I15302" s="2">
        <v>2</v>
      </c>
      <c r="J15302" s="2">
        <v>10</v>
      </c>
      <c r="K15302" s="2">
        <v>56</v>
      </c>
      <c r="L15302" s="3">
        <v>235928</v>
      </c>
      <c r="M15302" s="2" t="s">
        <v>0</v>
      </c>
      <c r="N15302" s="4" t="s">
        <v>21</v>
      </c>
    </row>
    <row r="15303" spans="1:14" x14ac:dyDescent="0.25">
      <c r="A15303" s="1" t="s">
        <v>367</v>
      </c>
      <c r="B15303" s="2" t="s">
        <v>1851</v>
      </c>
      <c r="C15303" s="2" t="s">
        <v>1867</v>
      </c>
      <c r="D15303" s="2" t="s">
        <v>17942</v>
      </c>
      <c r="E15303" s="2" t="s">
        <v>13075</v>
      </c>
      <c r="F15303" s="2">
        <v>52152004</v>
      </c>
      <c r="G15303" s="2" t="s">
        <v>490</v>
      </c>
      <c r="H15303" s="2">
        <v>2</v>
      </c>
      <c r="I15303" s="2">
        <v>3</v>
      </c>
      <c r="J15303" s="2">
        <v>10</v>
      </c>
      <c r="K15303" s="2">
        <v>77</v>
      </c>
      <c r="L15303" s="3">
        <v>1539230</v>
      </c>
      <c r="M15303" s="2" t="s">
        <v>0</v>
      </c>
      <c r="N15303" s="4" t="s">
        <v>21</v>
      </c>
    </row>
    <row r="15304" spans="1:14" x14ac:dyDescent="0.25">
      <c r="A15304" s="1" t="s">
        <v>367</v>
      </c>
      <c r="B15304" s="2" t="s">
        <v>103</v>
      </c>
      <c r="C15304" s="2" t="s">
        <v>104</v>
      </c>
      <c r="D15304" s="2" t="s">
        <v>105</v>
      </c>
      <c r="E15304" s="2" t="s">
        <v>13076</v>
      </c>
      <c r="F15304" s="2">
        <v>44121708</v>
      </c>
      <c r="G15304" s="2" t="s">
        <v>490</v>
      </c>
      <c r="H15304" s="2">
        <v>3</v>
      </c>
      <c r="I15304" s="2">
        <v>4</v>
      </c>
      <c r="J15304" s="2">
        <v>10</v>
      </c>
      <c r="K15304" s="2">
        <v>46</v>
      </c>
      <c r="L15304" s="3">
        <v>171350</v>
      </c>
      <c r="M15304" s="2" t="s">
        <v>0</v>
      </c>
      <c r="N15304" s="4" t="s">
        <v>21</v>
      </c>
    </row>
    <row r="15305" spans="1:14" x14ac:dyDescent="0.25">
      <c r="A15305" s="1" t="s">
        <v>367</v>
      </c>
      <c r="B15305" s="2" t="s">
        <v>86</v>
      </c>
      <c r="C15305" s="2" t="s">
        <v>93</v>
      </c>
      <c r="D15305" s="2" t="s">
        <v>94</v>
      </c>
      <c r="E15305" s="2" t="s">
        <v>13077</v>
      </c>
      <c r="F15305" s="2">
        <v>44122012</v>
      </c>
      <c r="G15305" s="2" t="s">
        <v>490</v>
      </c>
      <c r="H15305" s="2">
        <v>3</v>
      </c>
      <c r="I15305" s="2">
        <v>4</v>
      </c>
      <c r="J15305" s="2">
        <v>16</v>
      </c>
      <c r="K15305" s="2">
        <v>500</v>
      </c>
      <c r="L15305" s="3">
        <v>250000</v>
      </c>
      <c r="M15305" s="2" t="s">
        <v>0</v>
      </c>
      <c r="N15305" s="4" t="s">
        <v>21</v>
      </c>
    </row>
    <row r="15306" spans="1:14" x14ac:dyDescent="0.25">
      <c r="A15306" s="1" t="s">
        <v>367</v>
      </c>
      <c r="B15306" s="2" t="s">
        <v>113</v>
      </c>
      <c r="C15306" s="2" t="s">
        <v>113</v>
      </c>
      <c r="D15306" s="2" t="s">
        <v>114</v>
      </c>
      <c r="E15306" s="2" t="s">
        <v>13078</v>
      </c>
      <c r="F15306" s="2">
        <v>55121808</v>
      </c>
      <c r="G15306" s="2" t="s">
        <v>490</v>
      </c>
      <c r="H15306" s="2">
        <v>3</v>
      </c>
      <c r="I15306" s="2">
        <v>4</v>
      </c>
      <c r="J15306" s="2">
        <v>16</v>
      </c>
      <c r="K15306" s="2">
        <v>5</v>
      </c>
      <c r="L15306" s="3">
        <v>159460</v>
      </c>
      <c r="M15306" s="2" t="s">
        <v>0</v>
      </c>
      <c r="N15306" s="4" t="s">
        <v>21</v>
      </c>
    </row>
    <row r="15307" spans="1:14" x14ac:dyDescent="0.25">
      <c r="A15307" s="1" t="s">
        <v>367</v>
      </c>
      <c r="B15307" s="2" t="s">
        <v>72</v>
      </c>
      <c r="C15307" s="2" t="s">
        <v>73</v>
      </c>
      <c r="D15307" s="2" t="s">
        <v>74</v>
      </c>
      <c r="E15307" s="2" t="s">
        <v>11510</v>
      </c>
      <c r="F15307" s="2">
        <v>12191500</v>
      </c>
      <c r="G15307" s="2" t="s">
        <v>17856</v>
      </c>
      <c r="H15307" s="2">
        <v>1</v>
      </c>
      <c r="I15307" s="2">
        <v>6</v>
      </c>
      <c r="J15307" s="2">
        <v>10</v>
      </c>
      <c r="K15307" s="2">
        <v>8</v>
      </c>
      <c r="L15307" s="3">
        <v>1000000</v>
      </c>
      <c r="M15307" s="2" t="s">
        <v>17383</v>
      </c>
      <c r="N15307" s="4" t="s">
        <v>21</v>
      </c>
    </row>
    <row r="15308" spans="1:14" x14ac:dyDescent="0.25">
      <c r="A15308" s="1" t="s">
        <v>367</v>
      </c>
      <c r="B15308" s="2" t="s">
        <v>72</v>
      </c>
      <c r="C15308" s="2" t="s">
        <v>73</v>
      </c>
      <c r="D15308" s="2" t="s">
        <v>74</v>
      </c>
      <c r="E15308" s="2" t="s">
        <v>11511</v>
      </c>
      <c r="F15308" s="2">
        <v>12352100</v>
      </c>
      <c r="G15308" s="2" t="s">
        <v>17856</v>
      </c>
      <c r="H15308" s="2">
        <v>1</v>
      </c>
      <c r="I15308" s="2">
        <v>6</v>
      </c>
      <c r="J15308" s="2">
        <v>10</v>
      </c>
      <c r="K15308" s="2">
        <v>1</v>
      </c>
      <c r="L15308" s="3">
        <v>71520</v>
      </c>
      <c r="M15308" s="2" t="s">
        <v>17401</v>
      </c>
      <c r="N15308" s="4" t="s">
        <v>21</v>
      </c>
    </row>
    <row r="15309" spans="1:14" x14ac:dyDescent="0.25">
      <c r="A15309" s="1" t="s">
        <v>367</v>
      </c>
      <c r="B15309" s="2" t="s">
        <v>72</v>
      </c>
      <c r="C15309" s="2" t="s">
        <v>73</v>
      </c>
      <c r="D15309" s="2" t="s">
        <v>74</v>
      </c>
      <c r="E15309" s="2" t="s">
        <v>13079</v>
      </c>
      <c r="F15309" s="2">
        <v>15121500</v>
      </c>
      <c r="G15309" s="2" t="s">
        <v>17856</v>
      </c>
      <c r="H15309" s="2">
        <v>1</v>
      </c>
      <c r="I15309" s="2">
        <v>6</v>
      </c>
      <c r="J15309" s="2">
        <v>10</v>
      </c>
      <c r="K15309" s="2">
        <v>4</v>
      </c>
      <c r="L15309" s="3">
        <v>640000</v>
      </c>
      <c r="M15309" s="2" t="s">
        <v>0</v>
      </c>
      <c r="N15309" s="4" t="s">
        <v>21</v>
      </c>
    </row>
    <row r="15310" spans="1:14" x14ac:dyDescent="0.25">
      <c r="A15310" s="1" t="s">
        <v>367</v>
      </c>
      <c r="B15310" s="2" t="s">
        <v>408</v>
      </c>
      <c r="C15310" s="2" t="s">
        <v>1186</v>
      </c>
      <c r="D15310" s="2" t="s">
        <v>17937</v>
      </c>
      <c r="E15310" s="2" t="s">
        <v>3882</v>
      </c>
      <c r="F15310" s="2">
        <v>41104210</v>
      </c>
      <c r="G15310" s="2" t="s">
        <v>17856</v>
      </c>
      <c r="H15310" s="2">
        <v>1</v>
      </c>
      <c r="I15310" s="2">
        <v>6</v>
      </c>
      <c r="J15310" s="2">
        <v>10</v>
      </c>
      <c r="K15310" s="2">
        <v>4</v>
      </c>
      <c r="L15310" s="3">
        <v>8563200</v>
      </c>
      <c r="M15310" s="2" t="s">
        <v>17383</v>
      </c>
      <c r="N15310" s="4" t="s">
        <v>21</v>
      </c>
    </row>
    <row r="15311" spans="1:14" x14ac:dyDescent="0.25">
      <c r="A15311" s="1" t="s">
        <v>367</v>
      </c>
      <c r="B15311" s="2" t="s">
        <v>408</v>
      </c>
      <c r="C15311" s="2" t="s">
        <v>409</v>
      </c>
      <c r="D15311" s="2" t="s">
        <v>17858</v>
      </c>
      <c r="E15311" s="2" t="s">
        <v>11539</v>
      </c>
      <c r="F15311" s="2">
        <v>12352303</v>
      </c>
      <c r="G15311" s="2" t="s">
        <v>17856</v>
      </c>
      <c r="H15311" s="2">
        <v>1</v>
      </c>
      <c r="I15311" s="2">
        <v>6</v>
      </c>
      <c r="J15311" s="2">
        <v>10</v>
      </c>
      <c r="K15311" s="2">
        <v>1</v>
      </c>
      <c r="L15311" s="3">
        <v>1017000</v>
      </c>
      <c r="M15311" s="2" t="s">
        <v>17404</v>
      </c>
      <c r="N15311" s="4" t="s">
        <v>21</v>
      </c>
    </row>
    <row r="15312" spans="1:14" x14ac:dyDescent="0.25">
      <c r="A15312" s="1" t="s">
        <v>367</v>
      </c>
      <c r="B15312" s="2" t="s">
        <v>408</v>
      </c>
      <c r="C15312" s="2" t="s">
        <v>409</v>
      </c>
      <c r="D15312" s="2" t="s">
        <v>17858</v>
      </c>
      <c r="E15312" s="2" t="s">
        <v>11547</v>
      </c>
      <c r="F15312" s="2">
        <v>31211500</v>
      </c>
      <c r="G15312" s="2" t="s">
        <v>17856</v>
      </c>
      <c r="H15312" s="2">
        <v>1</v>
      </c>
      <c r="I15312" s="2">
        <v>6</v>
      </c>
      <c r="J15312" s="2">
        <v>10</v>
      </c>
      <c r="K15312" s="2">
        <v>2</v>
      </c>
      <c r="L15312" s="3">
        <v>70000</v>
      </c>
      <c r="M15312" s="2" t="s">
        <v>0</v>
      </c>
      <c r="N15312" s="4" t="s">
        <v>21</v>
      </c>
    </row>
    <row r="15313" spans="1:14" x14ac:dyDescent="0.25">
      <c r="A15313" s="1" t="s">
        <v>367</v>
      </c>
      <c r="B15313" s="2" t="s">
        <v>408</v>
      </c>
      <c r="C15313" s="2" t="s">
        <v>409</v>
      </c>
      <c r="D15313" s="2" t="s">
        <v>17858</v>
      </c>
      <c r="E15313" s="2" t="s">
        <v>11523</v>
      </c>
      <c r="F15313" s="2">
        <v>12352301</v>
      </c>
      <c r="G15313" s="2" t="s">
        <v>17856</v>
      </c>
      <c r="H15313" s="2">
        <v>1</v>
      </c>
      <c r="I15313" s="2">
        <v>6</v>
      </c>
      <c r="J15313" s="2">
        <v>10</v>
      </c>
      <c r="K15313" s="2">
        <v>2</v>
      </c>
      <c r="L15313" s="3">
        <v>84000</v>
      </c>
      <c r="M15313" s="2" t="s">
        <v>17405</v>
      </c>
      <c r="N15313" s="4" t="s">
        <v>21</v>
      </c>
    </row>
    <row r="15314" spans="1:14" x14ac:dyDescent="0.25">
      <c r="A15314" s="1" t="s">
        <v>367</v>
      </c>
      <c r="B15314" s="2" t="s">
        <v>408</v>
      </c>
      <c r="C15314" s="2" t="s">
        <v>409</v>
      </c>
      <c r="D15314" s="2" t="s">
        <v>17858</v>
      </c>
      <c r="E15314" s="2" t="s">
        <v>11535</v>
      </c>
      <c r="F15314" s="2">
        <v>12352117</v>
      </c>
      <c r="G15314" s="2" t="s">
        <v>17856</v>
      </c>
      <c r="H15314" s="2">
        <v>1</v>
      </c>
      <c r="I15314" s="2">
        <v>6</v>
      </c>
      <c r="J15314" s="2">
        <v>10</v>
      </c>
      <c r="K15314" s="2">
        <v>1</v>
      </c>
      <c r="L15314" s="3">
        <v>1500000</v>
      </c>
      <c r="M15314" s="2" t="s">
        <v>17405</v>
      </c>
      <c r="N15314" s="4" t="s">
        <v>21</v>
      </c>
    </row>
    <row r="15315" spans="1:14" x14ac:dyDescent="0.25">
      <c r="A15315" s="1" t="s">
        <v>367</v>
      </c>
      <c r="B15315" s="2" t="s">
        <v>76</v>
      </c>
      <c r="C15315" s="2" t="s">
        <v>77</v>
      </c>
      <c r="D15315" s="2" t="s">
        <v>78</v>
      </c>
      <c r="E15315" s="2" t="s">
        <v>11580</v>
      </c>
      <c r="F15315" s="2">
        <v>31211510</v>
      </c>
      <c r="G15315" s="2" t="s">
        <v>17856</v>
      </c>
      <c r="H15315" s="2">
        <v>1</v>
      </c>
      <c r="I15315" s="2">
        <v>6</v>
      </c>
      <c r="J15315" s="2">
        <v>10</v>
      </c>
      <c r="K15315" s="2">
        <v>3</v>
      </c>
      <c r="L15315" s="3">
        <v>2400000</v>
      </c>
      <c r="M15315" s="2" t="s">
        <v>17393</v>
      </c>
      <c r="N15315" s="4" t="s">
        <v>21</v>
      </c>
    </row>
    <row r="15316" spans="1:14" x14ac:dyDescent="0.25">
      <c r="A15316" s="1" t="s">
        <v>367</v>
      </c>
      <c r="B15316" s="2" t="s">
        <v>76</v>
      </c>
      <c r="C15316" s="2" t="s">
        <v>80</v>
      </c>
      <c r="D15316" s="2" t="s">
        <v>81</v>
      </c>
      <c r="E15316" s="2" t="s">
        <v>11615</v>
      </c>
      <c r="F15316" s="2">
        <v>47131800</v>
      </c>
      <c r="G15316" s="2" t="s">
        <v>17856</v>
      </c>
      <c r="H15316" s="2">
        <v>1</v>
      </c>
      <c r="I15316" s="2">
        <v>6</v>
      </c>
      <c r="J15316" s="2">
        <v>10</v>
      </c>
      <c r="K15316" s="2">
        <v>1</v>
      </c>
      <c r="L15316" s="3">
        <v>4356000</v>
      </c>
      <c r="M15316" s="2" t="s">
        <v>17383</v>
      </c>
      <c r="N15316" s="4" t="s">
        <v>21</v>
      </c>
    </row>
    <row r="15317" spans="1:14" x14ac:dyDescent="0.25">
      <c r="A15317" s="1" t="s">
        <v>367</v>
      </c>
      <c r="B15317" s="2" t="s">
        <v>76</v>
      </c>
      <c r="C15317" s="2" t="s">
        <v>83</v>
      </c>
      <c r="D15317" s="2" t="s">
        <v>84</v>
      </c>
      <c r="E15317" s="2" t="s">
        <v>11631</v>
      </c>
      <c r="F15317" s="2">
        <v>12191600</v>
      </c>
      <c r="G15317" s="2" t="s">
        <v>17856</v>
      </c>
      <c r="H15317" s="2">
        <v>1</v>
      </c>
      <c r="I15317" s="2">
        <v>6</v>
      </c>
      <c r="J15317" s="2">
        <v>10</v>
      </c>
      <c r="K15317" s="2">
        <v>9</v>
      </c>
      <c r="L15317" s="3">
        <v>7776000</v>
      </c>
      <c r="M15317" s="2" t="s">
        <v>0</v>
      </c>
      <c r="N15317" s="4" t="s">
        <v>21</v>
      </c>
    </row>
    <row r="15318" spans="1:14" x14ac:dyDescent="0.25">
      <c r="A15318" s="1" t="s">
        <v>367</v>
      </c>
      <c r="B15318" s="2" t="s">
        <v>76</v>
      </c>
      <c r="C15318" s="2" t="s">
        <v>83</v>
      </c>
      <c r="D15318" s="2" t="s">
        <v>84</v>
      </c>
      <c r="E15318" s="2" t="s">
        <v>11646</v>
      </c>
      <c r="F15318" s="2">
        <v>15101500</v>
      </c>
      <c r="G15318" s="2" t="s">
        <v>17856</v>
      </c>
      <c r="H15318" s="2">
        <v>1</v>
      </c>
      <c r="I15318" s="2">
        <v>6</v>
      </c>
      <c r="J15318" s="2">
        <v>10</v>
      </c>
      <c r="K15318" s="2">
        <v>1</v>
      </c>
      <c r="L15318" s="3">
        <v>8400000</v>
      </c>
      <c r="M15318" s="2" t="s">
        <v>17383</v>
      </c>
      <c r="N15318" s="4" t="s">
        <v>21</v>
      </c>
    </row>
    <row r="15319" spans="1:14" x14ac:dyDescent="0.25">
      <c r="A15319" s="1" t="s">
        <v>367</v>
      </c>
      <c r="B15319" s="2" t="s">
        <v>76</v>
      </c>
      <c r="C15319" s="2" t="s">
        <v>83</v>
      </c>
      <c r="D15319" s="2" t="s">
        <v>84</v>
      </c>
      <c r="E15319" s="2" t="s">
        <v>11653</v>
      </c>
      <c r="F15319" s="2">
        <v>12352300</v>
      </c>
      <c r="G15319" s="2" t="s">
        <v>17856</v>
      </c>
      <c r="H15319" s="2">
        <v>1</v>
      </c>
      <c r="I15319" s="2">
        <v>6</v>
      </c>
      <c r="J15319" s="2">
        <v>10</v>
      </c>
      <c r="K15319" s="2">
        <v>2</v>
      </c>
      <c r="L15319" s="3">
        <v>3348000</v>
      </c>
      <c r="M15319" s="2" t="s">
        <v>0</v>
      </c>
      <c r="N15319" s="4" t="s">
        <v>21</v>
      </c>
    </row>
    <row r="15320" spans="1:14" x14ac:dyDescent="0.25">
      <c r="A15320" s="1" t="s">
        <v>367</v>
      </c>
      <c r="B15320" s="2" t="s">
        <v>76</v>
      </c>
      <c r="C15320" s="2" t="s">
        <v>83</v>
      </c>
      <c r="D15320" s="2" t="s">
        <v>84</v>
      </c>
      <c r="E15320" s="2" t="s">
        <v>11645</v>
      </c>
      <c r="F15320" s="2">
        <v>47131800</v>
      </c>
      <c r="G15320" s="2" t="s">
        <v>17856</v>
      </c>
      <c r="H15320" s="2">
        <v>1</v>
      </c>
      <c r="I15320" s="2">
        <v>6</v>
      </c>
      <c r="J15320" s="2">
        <v>10</v>
      </c>
      <c r="K15320" s="2">
        <v>7</v>
      </c>
      <c r="L15320" s="3">
        <v>1327200</v>
      </c>
      <c r="M15320" s="2" t="s">
        <v>0</v>
      </c>
      <c r="N15320" s="4" t="s">
        <v>21</v>
      </c>
    </row>
    <row r="15321" spans="1:14" x14ac:dyDescent="0.25">
      <c r="A15321" s="1" t="s">
        <v>367</v>
      </c>
      <c r="B15321" s="2" t="s">
        <v>76</v>
      </c>
      <c r="C15321" s="2" t="s">
        <v>83</v>
      </c>
      <c r="D15321" s="2" t="s">
        <v>84</v>
      </c>
      <c r="E15321" s="2" t="s">
        <v>11650</v>
      </c>
      <c r="F15321" s="2">
        <v>12163600</v>
      </c>
      <c r="G15321" s="2" t="s">
        <v>17856</v>
      </c>
      <c r="H15321" s="2">
        <v>1</v>
      </c>
      <c r="I15321" s="2">
        <v>6</v>
      </c>
      <c r="J15321" s="2">
        <v>10</v>
      </c>
      <c r="K15321" s="2">
        <v>10</v>
      </c>
      <c r="L15321" s="3">
        <v>660000</v>
      </c>
      <c r="M15321" s="2" t="s">
        <v>0</v>
      </c>
      <c r="N15321" s="4" t="s">
        <v>21</v>
      </c>
    </row>
    <row r="15322" spans="1:14" x14ac:dyDescent="0.25">
      <c r="A15322" s="1" t="s">
        <v>367</v>
      </c>
      <c r="B15322" s="2" t="s">
        <v>76</v>
      </c>
      <c r="C15322" s="2" t="s">
        <v>83</v>
      </c>
      <c r="D15322" s="2" t="s">
        <v>84</v>
      </c>
      <c r="E15322" s="2" t="s">
        <v>11670</v>
      </c>
      <c r="F15322" s="2">
        <v>41111800</v>
      </c>
      <c r="G15322" s="2" t="s">
        <v>17856</v>
      </c>
      <c r="H15322" s="2">
        <v>1</v>
      </c>
      <c r="I15322" s="2">
        <v>6</v>
      </c>
      <c r="J15322" s="2">
        <v>10</v>
      </c>
      <c r="K15322" s="2">
        <v>1</v>
      </c>
      <c r="L15322" s="3">
        <v>2220000</v>
      </c>
      <c r="M15322" s="2" t="s">
        <v>0</v>
      </c>
      <c r="N15322" s="4" t="s">
        <v>21</v>
      </c>
    </row>
    <row r="15323" spans="1:14" x14ac:dyDescent="0.25">
      <c r="A15323" s="1" t="s">
        <v>367</v>
      </c>
      <c r="B15323" s="2" t="s">
        <v>113</v>
      </c>
      <c r="C15323" s="2" t="s">
        <v>113</v>
      </c>
      <c r="D15323" s="2" t="s">
        <v>114</v>
      </c>
      <c r="E15323" s="2" t="s">
        <v>13080</v>
      </c>
      <c r="F15323" s="2">
        <v>26111512</v>
      </c>
      <c r="G15323" s="2" t="s">
        <v>17856</v>
      </c>
      <c r="H15323" s="2">
        <v>1</v>
      </c>
      <c r="I15323" s="2">
        <v>6</v>
      </c>
      <c r="J15323" s="2">
        <v>10</v>
      </c>
      <c r="K15323" s="2">
        <v>1</v>
      </c>
      <c r="L15323" s="3">
        <v>52842</v>
      </c>
      <c r="M15323" s="2" t="s">
        <v>0</v>
      </c>
      <c r="N15323" s="4" t="s">
        <v>21</v>
      </c>
    </row>
    <row r="15324" spans="1:14" x14ac:dyDescent="0.25">
      <c r="A15324" s="1" t="s">
        <v>367</v>
      </c>
      <c r="B15324" s="2" t="s">
        <v>113</v>
      </c>
      <c r="C15324" s="2" t="s">
        <v>113</v>
      </c>
      <c r="D15324" s="2" t="s">
        <v>114</v>
      </c>
      <c r="E15324" s="2" t="s">
        <v>13081</v>
      </c>
      <c r="F15324" s="2">
        <v>31162403</v>
      </c>
      <c r="G15324" s="2" t="s">
        <v>17856</v>
      </c>
      <c r="H15324" s="2">
        <v>1</v>
      </c>
      <c r="I15324" s="2">
        <v>6</v>
      </c>
      <c r="J15324" s="2">
        <v>10</v>
      </c>
      <c r="K15324" s="2">
        <v>3</v>
      </c>
      <c r="L15324" s="3">
        <v>155157.99900000001</v>
      </c>
      <c r="M15324" s="2" t="s">
        <v>0</v>
      </c>
      <c r="N15324" s="4" t="s">
        <v>21</v>
      </c>
    </row>
    <row r="15325" spans="1:14" x14ac:dyDescent="0.25">
      <c r="A15325" s="1" t="s">
        <v>367</v>
      </c>
      <c r="B15325" s="2" t="s">
        <v>591</v>
      </c>
      <c r="C15325" s="2" t="s">
        <v>2714</v>
      </c>
      <c r="D15325" s="2" t="s">
        <v>17968</v>
      </c>
      <c r="E15325" s="2" t="s">
        <v>13082</v>
      </c>
      <c r="F15325" s="2">
        <v>80131503</v>
      </c>
      <c r="G15325" s="2" t="s">
        <v>17856</v>
      </c>
      <c r="H15325" s="2">
        <v>1</v>
      </c>
      <c r="I15325" s="2">
        <v>6</v>
      </c>
      <c r="J15325" s="2">
        <v>10</v>
      </c>
      <c r="K15325" s="2">
        <v>1</v>
      </c>
      <c r="L15325" s="3">
        <v>20000000</v>
      </c>
      <c r="M15325" s="2" t="s">
        <v>20</v>
      </c>
      <c r="N15325" s="4" t="s">
        <v>21</v>
      </c>
    </row>
    <row r="15326" spans="1:14" x14ac:dyDescent="0.25">
      <c r="A15326" s="1" t="s">
        <v>367</v>
      </c>
      <c r="B15326" s="2" t="s">
        <v>113</v>
      </c>
      <c r="C15326" s="2" t="s">
        <v>113</v>
      </c>
      <c r="D15326" s="2" t="s">
        <v>114</v>
      </c>
      <c r="E15326" s="2" t="s">
        <v>13083</v>
      </c>
      <c r="F15326" s="2">
        <v>45111802</v>
      </c>
      <c r="G15326" s="2" t="s">
        <v>17856</v>
      </c>
      <c r="H15326" s="2">
        <v>1</v>
      </c>
      <c r="I15326" s="2">
        <v>6</v>
      </c>
      <c r="J15326" s="2">
        <v>10</v>
      </c>
      <c r="K15326" s="2">
        <v>1</v>
      </c>
      <c r="L15326" s="3">
        <v>129900</v>
      </c>
      <c r="M15326" s="2" t="s">
        <v>0</v>
      </c>
      <c r="N15326" s="4" t="s">
        <v>21</v>
      </c>
    </row>
    <row r="15327" spans="1:14" x14ac:dyDescent="0.25">
      <c r="A15327" s="1" t="s">
        <v>367</v>
      </c>
      <c r="B15327" s="2" t="s">
        <v>38</v>
      </c>
      <c r="C15327" s="2" t="s">
        <v>926</v>
      </c>
      <c r="D15327" s="2" t="s">
        <v>17912</v>
      </c>
      <c r="E15327" s="2" t="s">
        <v>18854</v>
      </c>
      <c r="F15327" s="2">
        <v>52161505</v>
      </c>
      <c r="G15327" s="2" t="s">
        <v>17856</v>
      </c>
      <c r="H15327" s="2">
        <v>1</v>
      </c>
      <c r="I15327" s="2">
        <v>6</v>
      </c>
      <c r="J15327" s="2">
        <v>10</v>
      </c>
      <c r="K15327" s="2">
        <v>1</v>
      </c>
      <c r="L15327" s="3">
        <v>1329830</v>
      </c>
      <c r="M15327" s="2" t="s">
        <v>0</v>
      </c>
      <c r="N15327" s="4" t="s">
        <v>21</v>
      </c>
    </row>
    <row r="15328" spans="1:14" x14ac:dyDescent="0.25">
      <c r="A15328" s="1" t="s">
        <v>367</v>
      </c>
      <c r="B15328" s="2" t="s">
        <v>38</v>
      </c>
      <c r="C15328" s="2" t="s">
        <v>926</v>
      </c>
      <c r="D15328" s="2" t="s">
        <v>17912</v>
      </c>
      <c r="E15328" s="2" t="s">
        <v>18855</v>
      </c>
      <c r="F15328" s="2">
        <v>43211903</v>
      </c>
      <c r="G15328" s="2" t="s">
        <v>17856</v>
      </c>
      <c r="H15328" s="2">
        <v>1</v>
      </c>
      <c r="I15328" s="2">
        <v>6</v>
      </c>
      <c r="J15328" s="2">
        <v>10</v>
      </c>
      <c r="K15328" s="2">
        <v>1</v>
      </c>
      <c r="L15328" s="3">
        <v>1802000</v>
      </c>
      <c r="M15328" s="2" t="s">
        <v>0</v>
      </c>
      <c r="N15328" s="4" t="s">
        <v>21</v>
      </c>
    </row>
    <row r="15329" spans="1:14" x14ac:dyDescent="0.25">
      <c r="A15329" s="1" t="s">
        <v>367</v>
      </c>
      <c r="B15329" s="2" t="s">
        <v>86</v>
      </c>
      <c r="C15329" s="2" t="s">
        <v>87</v>
      </c>
      <c r="D15329" s="2" t="s">
        <v>88</v>
      </c>
      <c r="E15329" s="2" t="s">
        <v>13084</v>
      </c>
      <c r="F15329" s="2">
        <v>26111802</v>
      </c>
      <c r="G15329" s="2" t="s">
        <v>17856</v>
      </c>
      <c r="H15329" s="2">
        <v>1</v>
      </c>
      <c r="I15329" s="2">
        <v>6</v>
      </c>
      <c r="J15329" s="2">
        <v>10</v>
      </c>
      <c r="K15329" s="2">
        <v>3</v>
      </c>
      <c r="L15329" s="3">
        <v>538260</v>
      </c>
      <c r="M15329" s="2" t="s">
        <v>0</v>
      </c>
      <c r="N15329" s="4" t="s">
        <v>21</v>
      </c>
    </row>
    <row r="15330" spans="1:14" x14ac:dyDescent="0.25">
      <c r="A15330" s="1" t="s">
        <v>367</v>
      </c>
      <c r="B15330" s="2" t="s">
        <v>86</v>
      </c>
      <c r="C15330" s="2" t="s">
        <v>93</v>
      </c>
      <c r="D15330" s="2" t="s">
        <v>94</v>
      </c>
      <c r="E15330" s="2" t="s">
        <v>13085</v>
      </c>
      <c r="F15330" s="2">
        <v>13111204</v>
      </c>
      <c r="G15330" s="2" t="s">
        <v>17856</v>
      </c>
      <c r="H15330" s="2">
        <v>1</v>
      </c>
      <c r="I15330" s="2">
        <v>6</v>
      </c>
      <c r="J15330" s="2">
        <v>10</v>
      </c>
      <c r="K15330" s="2">
        <v>1</v>
      </c>
      <c r="L15330" s="3">
        <v>189800</v>
      </c>
      <c r="M15330" s="2" t="s">
        <v>0</v>
      </c>
      <c r="N15330" s="4" t="s">
        <v>21</v>
      </c>
    </row>
    <row r="15331" spans="1:14" x14ac:dyDescent="0.25">
      <c r="A15331" s="1" t="s">
        <v>367</v>
      </c>
      <c r="B15331" s="2" t="s">
        <v>86</v>
      </c>
      <c r="C15331" s="2" t="s">
        <v>93</v>
      </c>
      <c r="D15331" s="2" t="s">
        <v>94</v>
      </c>
      <c r="E15331" s="2" t="s">
        <v>13086</v>
      </c>
      <c r="F15331" s="2">
        <v>13111204</v>
      </c>
      <c r="G15331" s="2" t="s">
        <v>17856</v>
      </c>
      <c r="H15331" s="2">
        <v>1</v>
      </c>
      <c r="I15331" s="2">
        <v>6</v>
      </c>
      <c r="J15331" s="2">
        <v>10</v>
      </c>
      <c r="K15331" s="2">
        <v>1</v>
      </c>
      <c r="L15331" s="3">
        <v>255700</v>
      </c>
      <c r="M15331" s="2" t="s">
        <v>0</v>
      </c>
      <c r="N15331" s="4" t="s">
        <v>21</v>
      </c>
    </row>
    <row r="15332" spans="1:14" x14ac:dyDescent="0.25">
      <c r="A15332" s="1" t="s">
        <v>367</v>
      </c>
      <c r="B15332" s="2" t="s">
        <v>86</v>
      </c>
      <c r="C15332" s="2" t="s">
        <v>93</v>
      </c>
      <c r="D15332" s="2" t="s">
        <v>94</v>
      </c>
      <c r="E15332" s="2" t="s">
        <v>13087</v>
      </c>
      <c r="F15332" s="2">
        <v>13111204</v>
      </c>
      <c r="G15332" s="2" t="s">
        <v>17856</v>
      </c>
      <c r="H15332" s="2">
        <v>1</v>
      </c>
      <c r="I15332" s="2">
        <v>6</v>
      </c>
      <c r="J15332" s="2">
        <v>10</v>
      </c>
      <c r="K15332" s="2">
        <v>1</v>
      </c>
      <c r="L15332" s="3">
        <v>210300</v>
      </c>
      <c r="M15332" s="2" t="s">
        <v>0</v>
      </c>
      <c r="N15332" s="4" t="s">
        <v>21</v>
      </c>
    </row>
    <row r="15333" spans="1:14" x14ac:dyDescent="0.25">
      <c r="A15333" s="1" t="s">
        <v>367</v>
      </c>
      <c r="B15333" s="2" t="s">
        <v>253</v>
      </c>
      <c r="C15333" s="2" t="s">
        <v>2343</v>
      </c>
      <c r="D15333" s="2" t="s">
        <v>17950</v>
      </c>
      <c r="E15333" s="2" t="s">
        <v>18856</v>
      </c>
      <c r="F15333" s="2">
        <v>31171804</v>
      </c>
      <c r="G15333" s="2" t="s">
        <v>17856</v>
      </c>
      <c r="H15333" s="2">
        <v>1</v>
      </c>
      <c r="I15333" s="2">
        <v>6</v>
      </c>
      <c r="J15333" s="2">
        <v>10</v>
      </c>
      <c r="K15333" s="2">
        <v>1</v>
      </c>
      <c r="L15333" s="3">
        <v>521200</v>
      </c>
      <c r="M15333" s="2" t="s">
        <v>0</v>
      </c>
      <c r="N15333" s="4" t="s">
        <v>21</v>
      </c>
    </row>
    <row r="15334" spans="1:14" x14ac:dyDescent="0.25">
      <c r="A15334" s="1" t="s">
        <v>367</v>
      </c>
      <c r="B15334" s="2" t="s">
        <v>253</v>
      </c>
      <c r="C15334" s="2" t="s">
        <v>2343</v>
      </c>
      <c r="D15334" s="2" t="s">
        <v>17950</v>
      </c>
      <c r="E15334" s="2" t="s">
        <v>18857</v>
      </c>
      <c r="F15334" s="2">
        <v>31171804</v>
      </c>
      <c r="G15334" s="2" t="s">
        <v>17856</v>
      </c>
      <c r="H15334" s="2">
        <v>1</v>
      </c>
      <c r="I15334" s="2">
        <v>6</v>
      </c>
      <c r="J15334" s="2">
        <v>10</v>
      </c>
      <c r="K15334" s="2">
        <v>2</v>
      </c>
      <c r="L15334" s="3">
        <v>342400</v>
      </c>
      <c r="M15334" s="2" t="s">
        <v>0</v>
      </c>
      <c r="N15334" s="4" t="s">
        <v>21</v>
      </c>
    </row>
    <row r="15335" spans="1:14" x14ac:dyDescent="0.25">
      <c r="A15335" s="1" t="s">
        <v>367</v>
      </c>
      <c r="B15335" s="2" t="s">
        <v>253</v>
      </c>
      <c r="C15335" s="2" t="s">
        <v>2343</v>
      </c>
      <c r="D15335" s="2" t="s">
        <v>17950</v>
      </c>
      <c r="E15335" s="2" t="s">
        <v>18858</v>
      </c>
      <c r="F15335" s="2">
        <v>31171557</v>
      </c>
      <c r="G15335" s="2" t="s">
        <v>17856</v>
      </c>
      <c r="H15335" s="2">
        <v>1</v>
      </c>
      <c r="I15335" s="2">
        <v>6</v>
      </c>
      <c r="J15335" s="2">
        <v>10</v>
      </c>
      <c r="K15335" s="2">
        <v>6</v>
      </c>
      <c r="L15335" s="3">
        <v>1249800</v>
      </c>
      <c r="M15335" s="2" t="s">
        <v>0</v>
      </c>
      <c r="N15335" s="4" t="s">
        <v>21</v>
      </c>
    </row>
    <row r="15336" spans="1:14" x14ac:dyDescent="0.25">
      <c r="A15336" s="1" t="s">
        <v>367</v>
      </c>
      <c r="B15336" s="2" t="s">
        <v>253</v>
      </c>
      <c r="C15336" s="2" t="s">
        <v>2343</v>
      </c>
      <c r="D15336" s="2" t="s">
        <v>17950</v>
      </c>
      <c r="E15336" s="2" t="s">
        <v>18859</v>
      </c>
      <c r="F15336" s="2">
        <v>31171557</v>
      </c>
      <c r="G15336" s="2" t="s">
        <v>17856</v>
      </c>
      <c r="H15336" s="2">
        <v>1</v>
      </c>
      <c r="I15336" s="2">
        <v>6</v>
      </c>
      <c r="J15336" s="2">
        <v>10</v>
      </c>
      <c r="K15336" s="2">
        <v>2</v>
      </c>
      <c r="L15336" s="3">
        <v>605600</v>
      </c>
      <c r="M15336" s="2" t="s">
        <v>0</v>
      </c>
      <c r="N15336" s="4" t="s">
        <v>21</v>
      </c>
    </row>
    <row r="15337" spans="1:14" x14ac:dyDescent="0.25">
      <c r="A15337" s="1" t="s">
        <v>367</v>
      </c>
      <c r="B15337" s="2" t="s">
        <v>378</v>
      </c>
      <c r="C15337" s="2" t="s">
        <v>2425</v>
      </c>
      <c r="D15337" s="2" t="s">
        <v>17954</v>
      </c>
      <c r="E15337" s="2" t="s">
        <v>18860</v>
      </c>
      <c r="F15337" s="2">
        <v>27111704</v>
      </c>
      <c r="G15337" s="2" t="s">
        <v>17856</v>
      </c>
      <c r="H15337" s="2">
        <v>1</v>
      </c>
      <c r="I15337" s="2">
        <v>6</v>
      </c>
      <c r="J15337" s="2">
        <v>10</v>
      </c>
      <c r="K15337" s="2">
        <v>8</v>
      </c>
      <c r="L15337" s="3">
        <v>535200</v>
      </c>
      <c r="M15337" s="2" t="s">
        <v>0</v>
      </c>
      <c r="N15337" s="4" t="s">
        <v>21</v>
      </c>
    </row>
    <row r="15338" spans="1:14" x14ac:dyDescent="0.25">
      <c r="A15338" s="1" t="s">
        <v>367</v>
      </c>
      <c r="B15338" s="2" t="s">
        <v>378</v>
      </c>
      <c r="C15338" s="2" t="s">
        <v>2425</v>
      </c>
      <c r="D15338" s="2" t="s">
        <v>17954</v>
      </c>
      <c r="E15338" s="2" t="s">
        <v>18861</v>
      </c>
      <c r="F15338" s="2">
        <v>39122200</v>
      </c>
      <c r="G15338" s="2" t="s">
        <v>17856</v>
      </c>
      <c r="H15338" s="2">
        <v>1</v>
      </c>
      <c r="I15338" s="2">
        <v>6</v>
      </c>
      <c r="J15338" s="2">
        <v>10</v>
      </c>
      <c r="K15338" s="2">
        <v>3</v>
      </c>
      <c r="L15338" s="3">
        <v>239400</v>
      </c>
      <c r="M15338" s="2" t="s">
        <v>0</v>
      </c>
      <c r="N15338" s="4" t="s">
        <v>21</v>
      </c>
    </row>
    <row r="15339" spans="1:14" x14ac:dyDescent="0.25">
      <c r="A15339" s="1" t="s">
        <v>367</v>
      </c>
      <c r="B15339" s="2" t="s">
        <v>378</v>
      </c>
      <c r="C15339" s="2" t="s">
        <v>2488</v>
      </c>
      <c r="D15339" s="2" t="s">
        <v>17955</v>
      </c>
      <c r="E15339" s="2" t="s">
        <v>18862</v>
      </c>
      <c r="F15339" s="2">
        <v>31201500</v>
      </c>
      <c r="G15339" s="2" t="s">
        <v>17856</v>
      </c>
      <c r="H15339" s="2">
        <v>1</v>
      </c>
      <c r="I15339" s="2">
        <v>6</v>
      </c>
      <c r="J15339" s="2">
        <v>10</v>
      </c>
      <c r="K15339" s="2">
        <v>1</v>
      </c>
      <c r="L15339" s="3">
        <v>50200</v>
      </c>
      <c r="M15339" s="2" t="s">
        <v>0</v>
      </c>
      <c r="N15339" s="4" t="s">
        <v>21</v>
      </c>
    </row>
    <row r="15340" spans="1:14" x14ac:dyDescent="0.25">
      <c r="A15340" s="1" t="s">
        <v>367</v>
      </c>
      <c r="B15340" s="2" t="s">
        <v>128</v>
      </c>
      <c r="C15340" s="2" t="s">
        <v>2567</v>
      </c>
      <c r="D15340" s="2" t="s">
        <v>17957</v>
      </c>
      <c r="E15340" s="2" t="s">
        <v>18863</v>
      </c>
      <c r="F15340" s="2">
        <v>32111503</v>
      </c>
      <c r="G15340" s="2" t="s">
        <v>17856</v>
      </c>
      <c r="H15340" s="2">
        <v>1</v>
      </c>
      <c r="I15340" s="2">
        <v>6</v>
      </c>
      <c r="J15340" s="2">
        <v>10</v>
      </c>
      <c r="K15340" s="2">
        <v>1</v>
      </c>
      <c r="L15340" s="3">
        <v>233900</v>
      </c>
      <c r="M15340" s="2" t="s">
        <v>0</v>
      </c>
      <c r="N15340" s="4" t="s">
        <v>21</v>
      </c>
    </row>
    <row r="15341" spans="1:14" x14ac:dyDescent="0.25">
      <c r="A15341" s="1" t="s">
        <v>367</v>
      </c>
      <c r="B15341" s="2" t="s">
        <v>128</v>
      </c>
      <c r="C15341" s="2" t="s">
        <v>5875</v>
      </c>
      <c r="D15341" s="2" t="s">
        <v>18014</v>
      </c>
      <c r="E15341" s="2" t="s">
        <v>18864</v>
      </c>
      <c r="F15341" s="2">
        <v>46171610</v>
      </c>
      <c r="G15341" s="2" t="s">
        <v>17856</v>
      </c>
      <c r="H15341" s="2">
        <v>1</v>
      </c>
      <c r="I15341" s="2">
        <v>6</v>
      </c>
      <c r="J15341" s="2">
        <v>10</v>
      </c>
      <c r="K15341" s="2">
        <v>1</v>
      </c>
      <c r="L15341" s="3">
        <v>185500</v>
      </c>
      <c r="M15341" s="2" t="s">
        <v>0</v>
      </c>
      <c r="N15341" s="4" t="s">
        <v>21</v>
      </c>
    </row>
    <row r="15342" spans="1:14" x14ac:dyDescent="0.25">
      <c r="A15342" s="1" t="s">
        <v>367</v>
      </c>
      <c r="B15342" s="2" t="s">
        <v>128</v>
      </c>
      <c r="C15342" s="2" t="s">
        <v>766</v>
      </c>
      <c r="D15342" s="2" t="s">
        <v>17904</v>
      </c>
      <c r="E15342" s="2" t="s">
        <v>18865</v>
      </c>
      <c r="F15342" s="2">
        <v>45111706</v>
      </c>
      <c r="G15342" s="2" t="s">
        <v>17856</v>
      </c>
      <c r="H15342" s="2">
        <v>1</v>
      </c>
      <c r="I15342" s="2">
        <v>6</v>
      </c>
      <c r="J15342" s="2">
        <v>10</v>
      </c>
      <c r="K15342" s="2">
        <v>1</v>
      </c>
      <c r="L15342" s="3">
        <v>325000</v>
      </c>
      <c r="M15342" s="2" t="s">
        <v>0</v>
      </c>
      <c r="N15342" s="4" t="s">
        <v>21</v>
      </c>
    </row>
    <row r="15343" spans="1:14" x14ac:dyDescent="0.25">
      <c r="A15343" s="1" t="s">
        <v>367</v>
      </c>
      <c r="B15343" s="2" t="s">
        <v>189</v>
      </c>
      <c r="C15343" s="2" t="s">
        <v>2639</v>
      </c>
      <c r="D15343" s="2" t="s">
        <v>17963</v>
      </c>
      <c r="E15343" s="2" t="s">
        <v>13088</v>
      </c>
      <c r="F15343" s="2">
        <v>70171707</v>
      </c>
      <c r="G15343" s="2" t="s">
        <v>490</v>
      </c>
      <c r="H15343" s="2">
        <v>5</v>
      </c>
      <c r="I15343" s="2">
        <v>6</v>
      </c>
      <c r="J15343" s="2">
        <v>10</v>
      </c>
      <c r="K15343" s="2">
        <v>1</v>
      </c>
      <c r="L15343" s="3">
        <v>18000000</v>
      </c>
      <c r="M15343" s="2" t="s">
        <v>20</v>
      </c>
      <c r="N15343" s="4" t="s">
        <v>21</v>
      </c>
    </row>
    <row r="15344" spans="1:14" x14ac:dyDescent="0.25">
      <c r="A15344" s="1" t="s">
        <v>367</v>
      </c>
      <c r="B15344" s="2" t="s">
        <v>189</v>
      </c>
      <c r="C15344" s="2" t="s">
        <v>2639</v>
      </c>
      <c r="D15344" s="2" t="s">
        <v>17963</v>
      </c>
      <c r="E15344" s="2" t="s">
        <v>13089</v>
      </c>
      <c r="F15344" s="2">
        <v>70171707</v>
      </c>
      <c r="G15344" s="2" t="s">
        <v>17856</v>
      </c>
      <c r="H15344" s="2">
        <v>1</v>
      </c>
      <c r="I15344" s="2">
        <v>6</v>
      </c>
      <c r="J15344" s="2">
        <v>16</v>
      </c>
      <c r="K15344" s="2">
        <v>1</v>
      </c>
      <c r="L15344" s="3">
        <v>3932035.22</v>
      </c>
      <c r="M15344" s="2" t="s">
        <v>20</v>
      </c>
      <c r="N15344" s="4" t="s">
        <v>21</v>
      </c>
    </row>
    <row r="15345" spans="1:14" x14ac:dyDescent="0.25">
      <c r="A15345" s="1" t="s">
        <v>367</v>
      </c>
      <c r="B15345" s="2" t="s">
        <v>189</v>
      </c>
      <c r="C15345" s="2" t="s">
        <v>2639</v>
      </c>
      <c r="D15345" s="2" t="s">
        <v>17963</v>
      </c>
      <c r="E15345" s="2" t="s">
        <v>13090</v>
      </c>
      <c r="F15345" s="2">
        <v>70171707</v>
      </c>
      <c r="G15345" s="2" t="s">
        <v>17856</v>
      </c>
      <c r="H15345" s="2">
        <v>1</v>
      </c>
      <c r="I15345" s="2">
        <v>6</v>
      </c>
      <c r="J15345" s="2">
        <v>10</v>
      </c>
      <c r="K15345" s="2">
        <v>1</v>
      </c>
      <c r="L15345" s="3">
        <v>9886355</v>
      </c>
      <c r="M15345" s="2" t="s">
        <v>20</v>
      </c>
      <c r="N15345" s="4" t="s">
        <v>21</v>
      </c>
    </row>
    <row r="15346" spans="1:14" x14ac:dyDescent="0.25">
      <c r="A15346" s="1" t="s">
        <v>367</v>
      </c>
      <c r="B15346" s="2" t="s">
        <v>189</v>
      </c>
      <c r="C15346" s="2" t="s">
        <v>2639</v>
      </c>
      <c r="D15346" s="2" t="s">
        <v>17963</v>
      </c>
      <c r="E15346" s="2" t="s">
        <v>13089</v>
      </c>
      <c r="F15346" s="2">
        <v>70171707</v>
      </c>
      <c r="G15346" s="2" t="s">
        <v>17856</v>
      </c>
      <c r="H15346" s="2">
        <v>1</v>
      </c>
      <c r="I15346" s="2">
        <v>6</v>
      </c>
      <c r="J15346" s="2">
        <v>10</v>
      </c>
      <c r="K15346" s="2">
        <v>1</v>
      </c>
      <c r="L15346" s="3">
        <v>7937724.7800000003</v>
      </c>
      <c r="M15346" s="2" t="s">
        <v>20</v>
      </c>
      <c r="N15346" s="4" t="s">
        <v>21</v>
      </c>
    </row>
    <row r="15347" spans="1:14" x14ac:dyDescent="0.25">
      <c r="A15347" s="1" t="s">
        <v>367</v>
      </c>
      <c r="B15347" s="2" t="s">
        <v>15</v>
      </c>
      <c r="C15347" s="2" t="s">
        <v>6853</v>
      </c>
      <c r="D15347" s="2" t="s">
        <v>18025</v>
      </c>
      <c r="E15347" s="2" t="s">
        <v>13091</v>
      </c>
      <c r="F15347" s="2">
        <v>56101515</v>
      </c>
      <c r="G15347" s="2" t="s">
        <v>17856</v>
      </c>
      <c r="H15347" s="2">
        <v>1</v>
      </c>
      <c r="I15347" s="2">
        <v>6</v>
      </c>
      <c r="J15347" s="2">
        <v>10</v>
      </c>
      <c r="K15347" s="2">
        <v>15</v>
      </c>
      <c r="L15347" s="3">
        <v>7199850</v>
      </c>
      <c r="M15347" s="2" t="s">
        <v>0</v>
      </c>
      <c r="N15347" s="4" t="s">
        <v>21</v>
      </c>
    </row>
    <row r="15348" spans="1:14" x14ac:dyDescent="0.25">
      <c r="A15348" s="1" t="s">
        <v>367</v>
      </c>
      <c r="B15348" s="2" t="s">
        <v>15</v>
      </c>
      <c r="C15348" s="2" t="s">
        <v>6853</v>
      </c>
      <c r="D15348" s="2" t="s">
        <v>18025</v>
      </c>
      <c r="E15348" s="2" t="s">
        <v>13092</v>
      </c>
      <c r="F15348" s="2">
        <v>56101515</v>
      </c>
      <c r="G15348" s="2" t="s">
        <v>17856</v>
      </c>
      <c r="H15348" s="2">
        <v>1</v>
      </c>
      <c r="I15348" s="2">
        <v>6</v>
      </c>
      <c r="J15348" s="2">
        <v>10</v>
      </c>
      <c r="K15348" s="2">
        <v>2</v>
      </c>
      <c r="L15348" s="3">
        <v>1239980</v>
      </c>
      <c r="M15348" s="2" t="s">
        <v>0</v>
      </c>
      <c r="N15348" s="4" t="s">
        <v>21</v>
      </c>
    </row>
    <row r="15349" spans="1:14" x14ac:dyDescent="0.25">
      <c r="A15349" s="1" t="s">
        <v>367</v>
      </c>
      <c r="B15349" s="2" t="s">
        <v>60</v>
      </c>
      <c r="C15349" s="2" t="s">
        <v>60</v>
      </c>
      <c r="D15349" s="2" t="s">
        <v>61</v>
      </c>
      <c r="E15349" s="2" t="s">
        <v>13093</v>
      </c>
      <c r="F15349" s="2">
        <v>47131502</v>
      </c>
      <c r="G15349" s="2" t="s">
        <v>17856</v>
      </c>
      <c r="H15349" s="2">
        <v>1</v>
      </c>
      <c r="I15349" s="2">
        <v>6</v>
      </c>
      <c r="J15349" s="2">
        <v>10</v>
      </c>
      <c r="K15349" s="2">
        <v>136</v>
      </c>
      <c r="L15349" s="3">
        <v>390728</v>
      </c>
      <c r="M15349" s="2" t="s">
        <v>0</v>
      </c>
      <c r="N15349" s="4" t="s">
        <v>21</v>
      </c>
    </row>
    <row r="15350" spans="1:14" x14ac:dyDescent="0.25">
      <c r="A15350" s="1" t="s">
        <v>367</v>
      </c>
      <c r="B15350" s="2" t="s">
        <v>76</v>
      </c>
      <c r="C15350" s="2" t="s">
        <v>80</v>
      </c>
      <c r="D15350" s="2" t="s">
        <v>81</v>
      </c>
      <c r="E15350" s="2" t="s">
        <v>13094</v>
      </c>
      <c r="F15350" s="2">
        <v>47131805</v>
      </c>
      <c r="G15350" s="2" t="s">
        <v>17856</v>
      </c>
      <c r="H15350" s="2">
        <v>1</v>
      </c>
      <c r="I15350" s="2">
        <v>6</v>
      </c>
      <c r="J15350" s="2">
        <v>10</v>
      </c>
      <c r="K15350" s="2">
        <v>150</v>
      </c>
      <c r="L15350" s="3">
        <v>505500</v>
      </c>
      <c r="M15350" s="2" t="s">
        <v>0</v>
      </c>
      <c r="N15350" s="4" t="s">
        <v>21</v>
      </c>
    </row>
    <row r="15351" spans="1:14" x14ac:dyDescent="0.25">
      <c r="A15351" s="1" t="s">
        <v>367</v>
      </c>
      <c r="B15351" s="2" t="s">
        <v>76</v>
      </c>
      <c r="C15351" s="2" t="s">
        <v>80</v>
      </c>
      <c r="D15351" s="2" t="s">
        <v>81</v>
      </c>
      <c r="E15351" s="2" t="s">
        <v>13095</v>
      </c>
      <c r="F15351" s="2">
        <v>53131608</v>
      </c>
      <c r="G15351" s="2" t="s">
        <v>17856</v>
      </c>
      <c r="H15351" s="2">
        <v>1</v>
      </c>
      <c r="I15351" s="2">
        <v>6</v>
      </c>
      <c r="J15351" s="2">
        <v>10</v>
      </c>
      <c r="K15351" s="2">
        <v>60</v>
      </c>
      <c r="L15351" s="3">
        <v>765600</v>
      </c>
      <c r="M15351" s="2" t="s">
        <v>0</v>
      </c>
      <c r="N15351" s="4" t="s">
        <v>21</v>
      </c>
    </row>
    <row r="15352" spans="1:14" x14ac:dyDescent="0.25">
      <c r="A15352" s="1" t="s">
        <v>367</v>
      </c>
      <c r="B15352" s="2" t="s">
        <v>76</v>
      </c>
      <c r="C15352" s="2" t="s">
        <v>80</v>
      </c>
      <c r="D15352" s="2" t="s">
        <v>81</v>
      </c>
      <c r="E15352" s="2" t="s">
        <v>13096</v>
      </c>
      <c r="F15352" s="2">
        <v>47131811</v>
      </c>
      <c r="G15352" s="2" t="s">
        <v>17856</v>
      </c>
      <c r="H15352" s="2">
        <v>1</v>
      </c>
      <c r="I15352" s="2">
        <v>6</v>
      </c>
      <c r="J15352" s="2">
        <v>10</v>
      </c>
      <c r="K15352" s="2">
        <v>100</v>
      </c>
      <c r="L15352" s="3">
        <v>2685000</v>
      </c>
      <c r="M15352" s="2" t="s">
        <v>0</v>
      </c>
      <c r="N15352" s="4" t="s">
        <v>21</v>
      </c>
    </row>
    <row r="15353" spans="1:14" x14ac:dyDescent="0.25">
      <c r="A15353" s="1" t="s">
        <v>367</v>
      </c>
      <c r="B15353" s="2" t="s">
        <v>76</v>
      </c>
      <c r="C15353" s="2" t="s">
        <v>80</v>
      </c>
      <c r="D15353" s="2" t="s">
        <v>81</v>
      </c>
      <c r="E15353" s="2" t="s">
        <v>13097</v>
      </c>
      <c r="F15353" s="2">
        <v>47131811</v>
      </c>
      <c r="G15353" s="2" t="s">
        <v>17856</v>
      </c>
      <c r="H15353" s="2">
        <v>1</v>
      </c>
      <c r="I15353" s="2">
        <v>6</v>
      </c>
      <c r="J15353" s="2">
        <v>10</v>
      </c>
      <c r="K15353" s="2">
        <v>70</v>
      </c>
      <c r="L15353" s="3">
        <v>1491070</v>
      </c>
      <c r="M15353" s="2" t="s">
        <v>0</v>
      </c>
      <c r="N15353" s="4" t="s">
        <v>21</v>
      </c>
    </row>
    <row r="15354" spans="1:14" x14ac:dyDescent="0.25">
      <c r="A15354" s="1" t="s">
        <v>367</v>
      </c>
      <c r="B15354" s="2" t="s">
        <v>76</v>
      </c>
      <c r="C15354" s="2" t="s">
        <v>80</v>
      </c>
      <c r="D15354" s="2" t="s">
        <v>81</v>
      </c>
      <c r="E15354" s="2" t="s">
        <v>13098</v>
      </c>
      <c r="F15354" s="2">
        <v>47131827</v>
      </c>
      <c r="G15354" s="2" t="s">
        <v>17856</v>
      </c>
      <c r="H15354" s="2">
        <v>1</v>
      </c>
      <c r="I15354" s="2">
        <v>6</v>
      </c>
      <c r="J15354" s="2">
        <v>10</v>
      </c>
      <c r="K15354" s="2">
        <v>34</v>
      </c>
      <c r="L15354" s="3">
        <v>825384</v>
      </c>
      <c r="M15354" s="2" t="s">
        <v>0</v>
      </c>
      <c r="N15354" s="4" t="s">
        <v>21</v>
      </c>
    </row>
    <row r="15355" spans="1:14" x14ac:dyDescent="0.25">
      <c r="A15355" s="1" t="s">
        <v>367</v>
      </c>
      <c r="B15355" s="2" t="s">
        <v>86</v>
      </c>
      <c r="C15355" s="2" t="s">
        <v>246</v>
      </c>
      <c r="D15355" s="2" t="s">
        <v>247</v>
      </c>
      <c r="E15355" s="2" t="s">
        <v>13099</v>
      </c>
      <c r="F15355" s="2">
        <v>47121701</v>
      </c>
      <c r="G15355" s="2" t="s">
        <v>17856</v>
      </c>
      <c r="H15355" s="2">
        <v>1</v>
      </c>
      <c r="I15355" s="2">
        <v>6</v>
      </c>
      <c r="J15355" s="2">
        <v>10</v>
      </c>
      <c r="K15355" s="2">
        <v>50</v>
      </c>
      <c r="L15355" s="3">
        <v>303450</v>
      </c>
      <c r="M15355" s="2" t="s">
        <v>0</v>
      </c>
      <c r="N15355" s="4" t="s">
        <v>21</v>
      </c>
    </row>
    <row r="15356" spans="1:14" x14ac:dyDescent="0.25">
      <c r="A15356" s="1" t="s">
        <v>367</v>
      </c>
      <c r="B15356" s="2" t="s">
        <v>86</v>
      </c>
      <c r="C15356" s="2" t="s">
        <v>246</v>
      </c>
      <c r="D15356" s="2" t="s">
        <v>247</v>
      </c>
      <c r="E15356" s="2" t="s">
        <v>13100</v>
      </c>
      <c r="F15356" s="2">
        <v>47121701</v>
      </c>
      <c r="G15356" s="2" t="s">
        <v>17856</v>
      </c>
      <c r="H15356" s="2">
        <v>1</v>
      </c>
      <c r="I15356" s="2">
        <v>6</v>
      </c>
      <c r="J15356" s="2">
        <v>10</v>
      </c>
      <c r="K15356" s="2">
        <v>74</v>
      </c>
      <c r="L15356" s="3">
        <v>740000</v>
      </c>
      <c r="M15356" s="2" t="s">
        <v>0</v>
      </c>
      <c r="N15356" s="4" t="s">
        <v>21</v>
      </c>
    </row>
    <row r="15357" spans="1:14" x14ac:dyDescent="0.25">
      <c r="A15357" s="1" t="s">
        <v>367</v>
      </c>
      <c r="B15357" s="2" t="s">
        <v>86</v>
      </c>
      <c r="C15357" s="2" t="s">
        <v>246</v>
      </c>
      <c r="D15357" s="2" t="s">
        <v>247</v>
      </c>
      <c r="E15357" s="2" t="s">
        <v>13101</v>
      </c>
      <c r="F15357" s="2">
        <v>47121701</v>
      </c>
      <c r="G15357" s="2" t="s">
        <v>17856</v>
      </c>
      <c r="H15357" s="2">
        <v>1</v>
      </c>
      <c r="I15357" s="2">
        <v>6</v>
      </c>
      <c r="J15357" s="2">
        <v>10</v>
      </c>
      <c r="K15357" s="2">
        <v>105</v>
      </c>
      <c r="L15357" s="3">
        <v>63735</v>
      </c>
      <c r="M15357" s="2" t="s">
        <v>0</v>
      </c>
      <c r="N15357" s="4" t="s">
        <v>21</v>
      </c>
    </row>
    <row r="15358" spans="1:14" x14ac:dyDescent="0.25">
      <c r="A15358" s="1" t="s">
        <v>367</v>
      </c>
      <c r="B15358" s="2" t="s">
        <v>86</v>
      </c>
      <c r="C15358" s="2" t="s">
        <v>246</v>
      </c>
      <c r="D15358" s="2" t="s">
        <v>247</v>
      </c>
      <c r="E15358" s="2" t="s">
        <v>13102</v>
      </c>
      <c r="F15358" s="2">
        <v>47121701</v>
      </c>
      <c r="G15358" s="2" t="s">
        <v>17856</v>
      </c>
      <c r="H15358" s="2">
        <v>1</v>
      </c>
      <c r="I15358" s="2">
        <v>6</v>
      </c>
      <c r="J15358" s="2">
        <v>10</v>
      </c>
      <c r="K15358" s="2">
        <v>70</v>
      </c>
      <c r="L15358" s="3">
        <v>700000</v>
      </c>
      <c r="M15358" s="2" t="s">
        <v>0</v>
      </c>
      <c r="N15358" s="4" t="s">
        <v>21</v>
      </c>
    </row>
    <row r="15359" spans="1:14" x14ac:dyDescent="0.25">
      <c r="A15359" s="1" t="s">
        <v>367</v>
      </c>
      <c r="B15359" s="2" t="s">
        <v>86</v>
      </c>
      <c r="C15359" s="2" t="s">
        <v>246</v>
      </c>
      <c r="D15359" s="2" t="s">
        <v>247</v>
      </c>
      <c r="E15359" s="2" t="s">
        <v>13103</v>
      </c>
      <c r="F15359" s="2">
        <v>47121701</v>
      </c>
      <c r="G15359" s="2" t="s">
        <v>17856</v>
      </c>
      <c r="H15359" s="2">
        <v>1</v>
      </c>
      <c r="I15359" s="2">
        <v>6</v>
      </c>
      <c r="J15359" s="2">
        <v>10</v>
      </c>
      <c r="K15359" s="2">
        <v>90</v>
      </c>
      <c r="L15359" s="3">
        <v>900000</v>
      </c>
      <c r="M15359" s="2" t="s">
        <v>0</v>
      </c>
      <c r="N15359" s="4" t="s">
        <v>21</v>
      </c>
    </row>
    <row r="15360" spans="1:14" x14ac:dyDescent="0.25">
      <c r="A15360" s="1" t="s">
        <v>367</v>
      </c>
      <c r="B15360" s="2" t="s">
        <v>162</v>
      </c>
      <c r="C15360" s="2" t="s">
        <v>567</v>
      </c>
      <c r="D15360" s="2" t="s">
        <v>17885</v>
      </c>
      <c r="E15360" s="2" t="s">
        <v>13104</v>
      </c>
      <c r="F15360" s="2">
        <v>81101700</v>
      </c>
      <c r="G15360" s="2" t="s">
        <v>17856</v>
      </c>
      <c r="H15360" s="2">
        <v>1</v>
      </c>
      <c r="I15360" s="2">
        <v>6</v>
      </c>
      <c r="J15360" s="2">
        <v>10</v>
      </c>
      <c r="K15360" s="2">
        <v>1</v>
      </c>
      <c r="L15360" s="3">
        <v>29155000</v>
      </c>
      <c r="M15360" s="2" t="s">
        <v>20</v>
      </c>
      <c r="N15360" s="4" t="s">
        <v>21</v>
      </c>
    </row>
    <row r="15361" spans="1:14" x14ac:dyDescent="0.25">
      <c r="A15361" s="1" t="s">
        <v>367</v>
      </c>
      <c r="B15361" s="2" t="s">
        <v>15</v>
      </c>
      <c r="C15361" s="2" t="s">
        <v>16</v>
      </c>
      <c r="D15361" s="2" t="s">
        <v>17</v>
      </c>
      <c r="E15361" s="2" t="s">
        <v>13105</v>
      </c>
      <c r="F15361" s="2">
        <v>56112100</v>
      </c>
      <c r="G15361" s="2" t="s">
        <v>17856</v>
      </c>
      <c r="H15361" s="2">
        <v>1</v>
      </c>
      <c r="I15361" s="2">
        <v>6</v>
      </c>
      <c r="J15361" s="2">
        <v>10</v>
      </c>
      <c r="K15361" s="2">
        <v>2</v>
      </c>
      <c r="L15361" s="3">
        <v>3322926</v>
      </c>
      <c r="M15361" s="2" t="s">
        <v>0</v>
      </c>
      <c r="N15361" s="4" t="s">
        <v>21</v>
      </c>
    </row>
    <row r="15362" spans="1:14" x14ac:dyDescent="0.25">
      <c r="A15362" s="1" t="s">
        <v>367</v>
      </c>
      <c r="B15362" s="2" t="s">
        <v>15</v>
      </c>
      <c r="C15362" s="2" t="s">
        <v>25</v>
      </c>
      <c r="D15362" s="2" t="s">
        <v>26</v>
      </c>
      <c r="E15362" s="2" t="s">
        <v>13106</v>
      </c>
      <c r="F15362" s="2">
        <v>24102004</v>
      </c>
      <c r="G15362" s="2" t="s">
        <v>496</v>
      </c>
      <c r="H15362" s="2">
        <v>3</v>
      </c>
      <c r="I15362" s="2">
        <v>6</v>
      </c>
      <c r="J15362" s="2">
        <v>10</v>
      </c>
      <c r="K15362" s="2">
        <v>1</v>
      </c>
      <c r="L15362" s="3">
        <v>12800000</v>
      </c>
      <c r="M15362" s="2" t="s">
        <v>0</v>
      </c>
      <c r="N15362" s="4" t="s">
        <v>21</v>
      </c>
    </row>
    <row r="15363" spans="1:14" x14ac:dyDescent="0.25">
      <c r="A15363" s="1" t="s">
        <v>367</v>
      </c>
      <c r="B15363" s="2" t="s">
        <v>15</v>
      </c>
      <c r="C15363" s="2" t="s">
        <v>22</v>
      </c>
      <c r="D15363" s="2" t="s">
        <v>23</v>
      </c>
      <c r="E15363" s="2" t="s">
        <v>13107</v>
      </c>
      <c r="F15363" s="2">
        <v>56101520</v>
      </c>
      <c r="G15363" s="2" t="s">
        <v>490</v>
      </c>
      <c r="H15363" s="2">
        <v>4</v>
      </c>
      <c r="I15363" s="2">
        <v>4</v>
      </c>
      <c r="J15363" s="2">
        <v>10</v>
      </c>
      <c r="K15363" s="2">
        <v>1</v>
      </c>
      <c r="L15363" s="3">
        <v>1010988</v>
      </c>
      <c r="M15363" s="2" t="s">
        <v>20</v>
      </c>
      <c r="N15363" s="4" t="s">
        <v>21</v>
      </c>
    </row>
    <row r="15364" spans="1:14" x14ac:dyDescent="0.25">
      <c r="A15364" s="1" t="s">
        <v>367</v>
      </c>
      <c r="B15364" s="2" t="s">
        <v>15</v>
      </c>
      <c r="C15364" s="2" t="s">
        <v>22</v>
      </c>
      <c r="D15364" s="2" t="s">
        <v>23</v>
      </c>
      <c r="E15364" s="2" t="s">
        <v>13108</v>
      </c>
      <c r="F15364" s="2">
        <v>24102004</v>
      </c>
      <c r="G15364" s="2" t="s">
        <v>496</v>
      </c>
      <c r="H15364" s="2">
        <v>3</v>
      </c>
      <c r="I15364" s="2">
        <v>6</v>
      </c>
      <c r="J15364" s="2">
        <v>10</v>
      </c>
      <c r="K15364" s="2">
        <v>1</v>
      </c>
      <c r="L15364" s="3">
        <v>1050000</v>
      </c>
      <c r="M15364" s="2" t="s">
        <v>0</v>
      </c>
      <c r="N15364" s="4" t="s">
        <v>21</v>
      </c>
    </row>
    <row r="15365" spans="1:14" x14ac:dyDescent="0.25">
      <c r="A15365" s="1" t="s">
        <v>367</v>
      </c>
      <c r="B15365" s="2" t="s">
        <v>181</v>
      </c>
      <c r="C15365" s="2" t="s">
        <v>629</v>
      </c>
      <c r="D15365" s="2" t="s">
        <v>17896</v>
      </c>
      <c r="E15365" s="2" t="s">
        <v>13109</v>
      </c>
      <c r="F15365" s="2">
        <v>80141607</v>
      </c>
      <c r="G15365" s="2" t="s">
        <v>17856</v>
      </c>
      <c r="H15365" s="2">
        <v>1</v>
      </c>
      <c r="I15365" s="2">
        <v>6</v>
      </c>
      <c r="J15365" s="2">
        <v>10</v>
      </c>
      <c r="K15365" s="2">
        <v>1</v>
      </c>
      <c r="L15365" s="3">
        <v>51944571</v>
      </c>
      <c r="M15365" s="2" t="s">
        <v>20</v>
      </c>
      <c r="N15365" s="4" t="s">
        <v>21</v>
      </c>
    </row>
    <row r="15366" spans="1:14" x14ac:dyDescent="0.25">
      <c r="A15366" s="1" t="s">
        <v>367</v>
      </c>
      <c r="B15366" s="2" t="s">
        <v>207</v>
      </c>
      <c r="C15366" s="2" t="s">
        <v>207</v>
      </c>
      <c r="D15366" s="2" t="s">
        <v>208</v>
      </c>
      <c r="E15366" s="2" t="s">
        <v>13110</v>
      </c>
      <c r="F15366" s="2">
        <v>78111803</v>
      </c>
      <c r="G15366" s="2" t="s">
        <v>496</v>
      </c>
      <c r="H15366" s="2">
        <v>1</v>
      </c>
      <c r="I15366" s="2">
        <v>10</v>
      </c>
      <c r="J15366" s="2">
        <v>16</v>
      </c>
      <c r="K15366" s="2">
        <v>1</v>
      </c>
      <c r="L15366" s="3">
        <v>72165000</v>
      </c>
      <c r="M15366" s="2" t="s">
        <v>20</v>
      </c>
      <c r="N15366" s="4" t="s">
        <v>17385</v>
      </c>
    </row>
    <row r="15367" spans="1:14" x14ac:dyDescent="0.25">
      <c r="A15367" s="1" t="s">
        <v>367</v>
      </c>
      <c r="B15367" s="2" t="s">
        <v>3136</v>
      </c>
      <c r="C15367" s="2" t="s">
        <v>3136</v>
      </c>
      <c r="D15367" s="2" t="s">
        <v>17993</v>
      </c>
      <c r="E15367" s="2" t="s">
        <v>13111</v>
      </c>
      <c r="F15367" s="2">
        <v>0</v>
      </c>
      <c r="G15367" s="2" t="s">
        <v>17856</v>
      </c>
      <c r="H15367" s="2">
        <v>1</v>
      </c>
      <c r="I15367" s="2">
        <v>6</v>
      </c>
      <c r="J15367" s="2">
        <v>10</v>
      </c>
      <c r="K15367" s="2">
        <v>1</v>
      </c>
      <c r="L15367" s="3">
        <v>1063929</v>
      </c>
      <c r="M15367" s="2" t="s">
        <v>20</v>
      </c>
      <c r="N15367" s="4" t="s">
        <v>21</v>
      </c>
    </row>
    <row r="15368" spans="1:14" x14ac:dyDescent="0.25">
      <c r="A15368" s="1" t="s">
        <v>367</v>
      </c>
      <c r="B15368" s="2" t="s">
        <v>350</v>
      </c>
      <c r="C15368" s="2" t="s">
        <v>350</v>
      </c>
      <c r="D15368" s="2" t="s">
        <v>351</v>
      </c>
      <c r="E15368" s="2" t="s">
        <v>352</v>
      </c>
      <c r="F15368" s="2" t="s">
        <v>15744</v>
      </c>
      <c r="G15368" s="2" t="s">
        <v>19</v>
      </c>
      <c r="H15368" s="2">
        <v>1</v>
      </c>
      <c r="I15368" s="2">
        <v>12</v>
      </c>
      <c r="J15368" s="2">
        <v>10</v>
      </c>
      <c r="K15368" s="2">
        <v>1</v>
      </c>
      <c r="L15368" s="3">
        <v>49061424</v>
      </c>
      <c r="M15368" s="2" t="s">
        <v>20</v>
      </c>
      <c r="N15368" s="4" t="s">
        <v>21</v>
      </c>
    </row>
    <row r="15369" spans="1:14" x14ac:dyDescent="0.25">
      <c r="A15369" s="1" t="s">
        <v>367</v>
      </c>
      <c r="B15369" s="2" t="s">
        <v>356</v>
      </c>
      <c r="C15369" s="2" t="s">
        <v>358</v>
      </c>
      <c r="D15369" s="2" t="s">
        <v>357</v>
      </c>
      <c r="E15369" s="2" t="s">
        <v>357</v>
      </c>
      <c r="F15369" s="2">
        <v>0</v>
      </c>
      <c r="G15369" s="2" t="s">
        <v>19</v>
      </c>
      <c r="H15369" s="2">
        <v>1</v>
      </c>
      <c r="I15369" s="2">
        <v>12</v>
      </c>
      <c r="J15369" s="2">
        <v>10</v>
      </c>
      <c r="K15369" s="2">
        <v>1</v>
      </c>
      <c r="L15369" s="3">
        <v>59324</v>
      </c>
      <c r="M15369" s="2" t="s">
        <v>20</v>
      </c>
      <c r="N15369" s="4" t="s">
        <v>21</v>
      </c>
    </row>
    <row r="15370" spans="1:14" x14ac:dyDescent="0.25">
      <c r="A15370" s="1" t="s">
        <v>368</v>
      </c>
      <c r="B15370" s="2" t="s">
        <v>28</v>
      </c>
      <c r="C15370" s="2" t="s">
        <v>585</v>
      </c>
      <c r="D15370" s="2" t="s">
        <v>17888</v>
      </c>
      <c r="E15370" s="2" t="s">
        <v>13112</v>
      </c>
      <c r="F15370" s="2">
        <v>25191504</v>
      </c>
      <c r="G15370" s="2" t="s">
        <v>490</v>
      </c>
      <c r="H15370" s="2">
        <v>4</v>
      </c>
      <c r="I15370" s="2">
        <v>6</v>
      </c>
      <c r="J15370" s="2">
        <v>10</v>
      </c>
      <c r="K15370" s="2">
        <v>1</v>
      </c>
      <c r="L15370" s="3">
        <v>239000000</v>
      </c>
      <c r="M15370" s="2" t="s">
        <v>20</v>
      </c>
      <c r="N15370" s="4" t="s">
        <v>21</v>
      </c>
    </row>
    <row r="15371" spans="1:14" x14ac:dyDescent="0.25">
      <c r="A15371" s="1" t="s">
        <v>368</v>
      </c>
      <c r="B15371" s="2" t="s">
        <v>28</v>
      </c>
      <c r="C15371" s="2" t="s">
        <v>29</v>
      </c>
      <c r="D15371" s="2" t="s">
        <v>30</v>
      </c>
      <c r="E15371" s="2" t="s">
        <v>13113</v>
      </c>
      <c r="F15371" s="2">
        <v>46191601</v>
      </c>
      <c r="G15371" s="2" t="s">
        <v>490</v>
      </c>
      <c r="H15371" s="2">
        <v>4</v>
      </c>
      <c r="I15371" s="2">
        <v>6</v>
      </c>
      <c r="J15371" s="2">
        <v>10</v>
      </c>
      <c r="K15371" s="2">
        <v>5</v>
      </c>
      <c r="L15371" s="3">
        <v>229997.35</v>
      </c>
      <c r="M15371" s="2" t="s">
        <v>0</v>
      </c>
      <c r="N15371" s="4" t="s">
        <v>21</v>
      </c>
    </row>
    <row r="15372" spans="1:14" x14ac:dyDescent="0.25">
      <c r="A15372" s="1" t="s">
        <v>368</v>
      </c>
      <c r="B15372" s="2" t="s">
        <v>28</v>
      </c>
      <c r="C15372" s="2" t="s">
        <v>29</v>
      </c>
      <c r="D15372" s="2" t="s">
        <v>30</v>
      </c>
      <c r="E15372" s="2" t="s">
        <v>13114</v>
      </c>
      <c r="F15372" s="2">
        <v>46191601</v>
      </c>
      <c r="G15372" s="2" t="s">
        <v>490</v>
      </c>
      <c r="H15372" s="2">
        <v>4</v>
      </c>
      <c r="I15372" s="2">
        <v>6</v>
      </c>
      <c r="J15372" s="2">
        <v>10</v>
      </c>
      <c r="K15372" s="2">
        <v>5</v>
      </c>
      <c r="L15372" s="3">
        <v>1149998.25</v>
      </c>
      <c r="M15372" s="2" t="s">
        <v>0</v>
      </c>
      <c r="N15372" s="4" t="s">
        <v>21</v>
      </c>
    </row>
    <row r="15373" spans="1:14" x14ac:dyDescent="0.25">
      <c r="A15373" s="1" t="s">
        <v>368</v>
      </c>
      <c r="B15373" s="2" t="s">
        <v>28</v>
      </c>
      <c r="C15373" s="2" t="s">
        <v>29</v>
      </c>
      <c r="D15373" s="2" t="s">
        <v>30</v>
      </c>
      <c r="E15373" s="2" t="s">
        <v>13115</v>
      </c>
      <c r="F15373" s="2">
        <v>46191601</v>
      </c>
      <c r="G15373" s="2" t="s">
        <v>490</v>
      </c>
      <c r="H15373" s="2">
        <v>4</v>
      </c>
      <c r="I15373" s="2">
        <v>6</v>
      </c>
      <c r="J15373" s="2">
        <v>10</v>
      </c>
      <c r="K15373" s="2">
        <v>6</v>
      </c>
      <c r="L15373" s="3">
        <v>8280000.959999999</v>
      </c>
      <c r="M15373" s="2" t="s">
        <v>0</v>
      </c>
      <c r="N15373" s="4" t="s">
        <v>21</v>
      </c>
    </row>
    <row r="15374" spans="1:14" x14ac:dyDescent="0.25">
      <c r="A15374" s="1" t="s">
        <v>368</v>
      </c>
      <c r="B15374" s="2" t="s">
        <v>28</v>
      </c>
      <c r="C15374" s="2" t="s">
        <v>29</v>
      </c>
      <c r="D15374" s="2" t="s">
        <v>30</v>
      </c>
      <c r="E15374" s="2" t="s">
        <v>13116</v>
      </c>
      <c r="F15374" s="2">
        <v>46191601</v>
      </c>
      <c r="G15374" s="2" t="s">
        <v>490</v>
      </c>
      <c r="H15374" s="2">
        <v>4</v>
      </c>
      <c r="I15374" s="2">
        <v>6</v>
      </c>
      <c r="J15374" s="2">
        <v>10</v>
      </c>
      <c r="K15374" s="2">
        <v>8</v>
      </c>
      <c r="L15374" s="3">
        <v>1520001.44</v>
      </c>
      <c r="M15374" s="2" t="s">
        <v>0</v>
      </c>
      <c r="N15374" s="4" t="s">
        <v>21</v>
      </c>
    </row>
    <row r="15375" spans="1:14" x14ac:dyDescent="0.25">
      <c r="A15375" s="1" t="s">
        <v>368</v>
      </c>
      <c r="B15375" s="2" t="s">
        <v>28</v>
      </c>
      <c r="C15375" s="2" t="s">
        <v>29</v>
      </c>
      <c r="D15375" s="2" t="s">
        <v>30</v>
      </c>
      <c r="E15375" s="2" t="s">
        <v>13117</v>
      </c>
      <c r="F15375" s="2">
        <v>24131503</v>
      </c>
      <c r="G15375" s="2" t="s">
        <v>490</v>
      </c>
      <c r="H15375" s="2">
        <v>4</v>
      </c>
      <c r="I15375" s="2">
        <v>8</v>
      </c>
      <c r="J15375" s="2">
        <v>10</v>
      </c>
      <c r="K15375" s="2">
        <v>1</v>
      </c>
      <c r="L15375" s="3">
        <v>9303800</v>
      </c>
      <c r="M15375" s="2" t="s">
        <v>0</v>
      </c>
      <c r="N15375" s="4" t="s">
        <v>21</v>
      </c>
    </row>
    <row r="15376" spans="1:14" x14ac:dyDescent="0.25">
      <c r="A15376" s="1" t="s">
        <v>368</v>
      </c>
      <c r="B15376" s="2" t="s">
        <v>28</v>
      </c>
      <c r="C15376" s="2" t="s">
        <v>29</v>
      </c>
      <c r="D15376" s="2" t="s">
        <v>30</v>
      </c>
      <c r="E15376" s="2" t="s">
        <v>13117</v>
      </c>
      <c r="F15376" s="2">
        <v>24131503</v>
      </c>
      <c r="G15376" s="2" t="s">
        <v>490</v>
      </c>
      <c r="H15376" s="2">
        <v>4</v>
      </c>
      <c r="I15376" s="2">
        <v>8</v>
      </c>
      <c r="J15376" s="2">
        <v>10</v>
      </c>
      <c r="K15376" s="2">
        <v>1</v>
      </c>
      <c r="L15376" s="3">
        <v>52696200</v>
      </c>
      <c r="M15376" s="2" t="s">
        <v>0</v>
      </c>
      <c r="N15376" s="4" t="s">
        <v>21</v>
      </c>
    </row>
    <row r="15377" spans="1:14" x14ac:dyDescent="0.25">
      <c r="A15377" s="1" t="s">
        <v>368</v>
      </c>
      <c r="B15377" s="2" t="s">
        <v>28</v>
      </c>
      <c r="C15377" s="2" t="s">
        <v>29</v>
      </c>
      <c r="D15377" s="2" t="s">
        <v>30</v>
      </c>
      <c r="E15377" s="2" t="s">
        <v>3272</v>
      </c>
      <c r="F15377" s="2">
        <v>41103000</v>
      </c>
      <c r="G15377" s="2" t="s">
        <v>490</v>
      </c>
      <c r="H15377" s="2">
        <v>5</v>
      </c>
      <c r="I15377" s="2">
        <v>6</v>
      </c>
      <c r="J15377" s="2">
        <v>10</v>
      </c>
      <c r="K15377" s="2">
        <v>1</v>
      </c>
      <c r="L15377" s="3">
        <v>9350000</v>
      </c>
      <c r="M15377" s="2" t="s">
        <v>0</v>
      </c>
      <c r="N15377" s="4" t="s">
        <v>21</v>
      </c>
    </row>
    <row r="15378" spans="1:14" x14ac:dyDescent="0.25">
      <c r="A15378" s="1" t="s">
        <v>368</v>
      </c>
      <c r="B15378" s="2" t="s">
        <v>529</v>
      </c>
      <c r="C15378" s="2" t="s">
        <v>837</v>
      </c>
      <c r="D15378" s="2" t="s">
        <v>17905</v>
      </c>
      <c r="E15378" s="2" t="s">
        <v>13118</v>
      </c>
      <c r="F15378" s="2">
        <v>25101901</v>
      </c>
      <c r="G15378" s="2" t="s">
        <v>490</v>
      </c>
      <c r="H15378" s="2">
        <v>4</v>
      </c>
      <c r="I15378" s="2">
        <v>2</v>
      </c>
      <c r="J15378" s="2">
        <v>10</v>
      </c>
      <c r="K15378" s="2">
        <v>1</v>
      </c>
      <c r="L15378" s="3">
        <v>20998502</v>
      </c>
      <c r="M15378" s="2" t="s">
        <v>0</v>
      </c>
      <c r="N15378" s="4" t="s">
        <v>21</v>
      </c>
    </row>
    <row r="15379" spans="1:14" x14ac:dyDescent="0.25">
      <c r="A15379" s="1" t="s">
        <v>368</v>
      </c>
      <c r="B15379" s="2" t="s">
        <v>529</v>
      </c>
      <c r="C15379" s="2" t="s">
        <v>882</v>
      </c>
      <c r="D15379" s="2" t="s">
        <v>17907</v>
      </c>
      <c r="E15379" s="2" t="s">
        <v>13119</v>
      </c>
      <c r="F15379" s="2">
        <v>23151601</v>
      </c>
      <c r="G15379" s="2" t="s">
        <v>490</v>
      </c>
      <c r="H15379" s="2">
        <v>4</v>
      </c>
      <c r="I15379" s="2">
        <v>2</v>
      </c>
      <c r="J15379" s="2">
        <v>10</v>
      </c>
      <c r="K15379" s="2">
        <v>1</v>
      </c>
      <c r="L15379" s="3">
        <v>42602000</v>
      </c>
      <c r="M15379" s="2" t="s">
        <v>0</v>
      </c>
      <c r="N15379" s="4" t="s">
        <v>21</v>
      </c>
    </row>
    <row r="15380" spans="1:14" x14ac:dyDescent="0.25">
      <c r="A15380" s="1" t="s">
        <v>368</v>
      </c>
      <c r="B15380" s="2" t="s">
        <v>529</v>
      </c>
      <c r="C15380" s="2" t="s">
        <v>882</v>
      </c>
      <c r="D15380" s="2" t="s">
        <v>17907</v>
      </c>
      <c r="E15380" s="2" t="s">
        <v>13120</v>
      </c>
      <c r="F15380" s="2">
        <v>49241700</v>
      </c>
      <c r="G15380" s="2" t="s">
        <v>496</v>
      </c>
      <c r="H15380" s="2">
        <v>7</v>
      </c>
      <c r="I15380" s="2">
        <v>5</v>
      </c>
      <c r="J15380" s="2">
        <v>16</v>
      </c>
      <c r="K15380" s="2">
        <v>1</v>
      </c>
      <c r="L15380" s="3">
        <v>138920600</v>
      </c>
      <c r="M15380" s="2" t="s">
        <v>0</v>
      </c>
      <c r="N15380" s="4" t="s">
        <v>21</v>
      </c>
    </row>
    <row r="15381" spans="1:14" x14ac:dyDescent="0.25">
      <c r="A15381" s="1" t="s">
        <v>368</v>
      </c>
      <c r="B15381" s="2" t="s">
        <v>529</v>
      </c>
      <c r="C15381" s="2" t="s">
        <v>882</v>
      </c>
      <c r="D15381" s="2" t="s">
        <v>17907</v>
      </c>
      <c r="E15381" s="2" t="s">
        <v>13121</v>
      </c>
      <c r="F15381" s="2">
        <v>40101502</v>
      </c>
      <c r="G15381" s="2" t="s">
        <v>490</v>
      </c>
      <c r="H15381" s="2">
        <v>11</v>
      </c>
      <c r="I15381" s="2">
        <v>2</v>
      </c>
      <c r="J15381" s="2">
        <v>16</v>
      </c>
      <c r="K15381" s="2">
        <v>12</v>
      </c>
      <c r="L15381" s="3">
        <v>2938800</v>
      </c>
      <c r="M15381" s="2" t="s">
        <v>0</v>
      </c>
      <c r="N15381" s="4" t="s">
        <v>21</v>
      </c>
    </row>
    <row r="15382" spans="1:14" x14ac:dyDescent="0.25">
      <c r="A15382" s="1" t="s">
        <v>368</v>
      </c>
      <c r="B15382" s="2" t="s">
        <v>529</v>
      </c>
      <c r="C15382" s="2" t="s">
        <v>882</v>
      </c>
      <c r="D15382" s="2" t="s">
        <v>17907</v>
      </c>
      <c r="E15382" s="2" t="s">
        <v>5999</v>
      </c>
      <c r="F15382" s="2">
        <v>40101834</v>
      </c>
      <c r="G15382" s="2" t="s">
        <v>490</v>
      </c>
      <c r="H15382" s="2">
        <v>11</v>
      </c>
      <c r="I15382" s="2">
        <v>2</v>
      </c>
      <c r="J15382" s="2">
        <v>16</v>
      </c>
      <c r="K15382" s="2">
        <v>7</v>
      </c>
      <c r="L15382" s="3">
        <v>5074300</v>
      </c>
      <c r="M15382" s="2" t="s">
        <v>0</v>
      </c>
      <c r="N15382" s="4" t="s">
        <v>21</v>
      </c>
    </row>
    <row r="15383" spans="1:14" x14ac:dyDescent="0.25">
      <c r="A15383" s="1" t="s">
        <v>368</v>
      </c>
      <c r="B15383" s="2" t="s">
        <v>529</v>
      </c>
      <c r="C15383" s="2" t="s">
        <v>882</v>
      </c>
      <c r="D15383" s="2" t="s">
        <v>17907</v>
      </c>
      <c r="E15383" s="2" t="s">
        <v>13122</v>
      </c>
      <c r="F15383" s="2">
        <v>48101517</v>
      </c>
      <c r="G15383" s="2" t="s">
        <v>490</v>
      </c>
      <c r="H15383" s="2">
        <v>11</v>
      </c>
      <c r="I15383" s="2">
        <v>2</v>
      </c>
      <c r="J15383" s="2">
        <v>16</v>
      </c>
      <c r="K15383" s="2">
        <v>3</v>
      </c>
      <c r="L15383" s="3">
        <v>2774700</v>
      </c>
      <c r="M15383" s="2" t="s">
        <v>0</v>
      </c>
      <c r="N15383" s="4" t="s">
        <v>21</v>
      </c>
    </row>
    <row r="15384" spans="1:14" x14ac:dyDescent="0.25">
      <c r="A15384" s="1" t="s">
        <v>368</v>
      </c>
      <c r="B15384" s="2" t="s">
        <v>529</v>
      </c>
      <c r="C15384" s="2" t="s">
        <v>882</v>
      </c>
      <c r="D15384" s="2" t="s">
        <v>17907</v>
      </c>
      <c r="E15384" s="2" t="s">
        <v>13123</v>
      </c>
      <c r="F15384" s="2">
        <v>40101834</v>
      </c>
      <c r="G15384" s="2" t="s">
        <v>17856</v>
      </c>
      <c r="H15384" s="2">
        <v>1</v>
      </c>
      <c r="I15384" s="2">
        <v>6</v>
      </c>
      <c r="J15384" s="2">
        <v>16</v>
      </c>
      <c r="K15384" s="2">
        <v>1</v>
      </c>
      <c r="L15384" s="3">
        <v>8917200</v>
      </c>
      <c r="M15384" s="2" t="s">
        <v>0</v>
      </c>
      <c r="N15384" s="4" t="s">
        <v>21</v>
      </c>
    </row>
    <row r="15385" spans="1:14" x14ac:dyDescent="0.25">
      <c r="A15385" s="1" t="s">
        <v>368</v>
      </c>
      <c r="B15385" s="2" t="s">
        <v>529</v>
      </c>
      <c r="C15385" s="2" t="s">
        <v>882</v>
      </c>
      <c r="D15385" s="2" t="s">
        <v>17907</v>
      </c>
      <c r="E15385" s="2" t="s">
        <v>5999</v>
      </c>
      <c r="F15385" s="2">
        <v>40101834</v>
      </c>
      <c r="G15385" s="2" t="s">
        <v>490</v>
      </c>
      <c r="H15385" s="2">
        <v>11</v>
      </c>
      <c r="I15385" s="2">
        <v>2</v>
      </c>
      <c r="J15385" s="2">
        <v>16</v>
      </c>
      <c r="K15385" s="2">
        <v>16</v>
      </c>
      <c r="L15385" s="3">
        <v>5374400</v>
      </c>
      <c r="M15385" s="2" t="s">
        <v>0</v>
      </c>
      <c r="N15385" s="4" t="s">
        <v>21</v>
      </c>
    </row>
    <row r="15386" spans="1:14" x14ac:dyDescent="0.25">
      <c r="A15386" s="1" t="s">
        <v>368</v>
      </c>
      <c r="B15386" s="2" t="s">
        <v>712</v>
      </c>
      <c r="C15386" s="2" t="s">
        <v>915</v>
      </c>
      <c r="D15386" s="2" t="s">
        <v>17910</v>
      </c>
      <c r="E15386" s="2" t="s">
        <v>13124</v>
      </c>
      <c r="F15386" s="2">
        <v>39121004</v>
      </c>
      <c r="G15386" s="2" t="s">
        <v>496</v>
      </c>
      <c r="H15386" s="2">
        <v>3</v>
      </c>
      <c r="I15386" s="2">
        <v>4</v>
      </c>
      <c r="J15386" s="2">
        <v>10</v>
      </c>
      <c r="K15386" s="2">
        <v>1</v>
      </c>
      <c r="L15386" s="3">
        <v>121846480</v>
      </c>
      <c r="M15386" s="2" t="s">
        <v>0</v>
      </c>
      <c r="N15386" s="4" t="s">
        <v>21</v>
      </c>
    </row>
    <row r="15387" spans="1:14" x14ac:dyDescent="0.25">
      <c r="A15387" s="1" t="s">
        <v>368</v>
      </c>
      <c r="B15387" s="2" t="s">
        <v>1026</v>
      </c>
      <c r="C15387" s="2" t="s">
        <v>13125</v>
      </c>
      <c r="D15387" s="2" t="s">
        <v>18050</v>
      </c>
      <c r="E15387" s="2" t="s">
        <v>13126</v>
      </c>
      <c r="F15387" s="2">
        <v>11131605</v>
      </c>
      <c r="G15387" s="2" t="s">
        <v>490</v>
      </c>
      <c r="H15387" s="2">
        <v>1</v>
      </c>
      <c r="I15387" s="2">
        <v>4</v>
      </c>
      <c r="J15387" s="2">
        <v>10</v>
      </c>
      <c r="K15387" s="2">
        <v>160</v>
      </c>
      <c r="L15387" s="3">
        <v>4319985.5999999996</v>
      </c>
      <c r="M15387" s="2" t="s">
        <v>0</v>
      </c>
      <c r="N15387" s="4" t="s">
        <v>21</v>
      </c>
    </row>
    <row r="15388" spans="1:14" x14ac:dyDescent="0.25">
      <c r="A15388" s="1" t="s">
        <v>368</v>
      </c>
      <c r="B15388" s="2" t="s">
        <v>1032</v>
      </c>
      <c r="C15388" s="2" t="s">
        <v>1032</v>
      </c>
      <c r="D15388" s="2" t="s">
        <v>17923</v>
      </c>
      <c r="E15388" s="2" t="s">
        <v>13127</v>
      </c>
      <c r="F15388" s="2">
        <v>11111600</v>
      </c>
      <c r="G15388" s="2" t="s">
        <v>490</v>
      </c>
      <c r="H15388" s="2">
        <v>1</v>
      </c>
      <c r="I15388" s="2">
        <v>5</v>
      </c>
      <c r="J15388" s="2">
        <v>10</v>
      </c>
      <c r="K15388" s="2">
        <v>120</v>
      </c>
      <c r="L15388" s="3">
        <v>4555320</v>
      </c>
      <c r="M15388" s="2" t="s">
        <v>0</v>
      </c>
      <c r="N15388" s="4" t="s">
        <v>21</v>
      </c>
    </row>
    <row r="15389" spans="1:14" x14ac:dyDescent="0.25">
      <c r="A15389" s="1" t="s">
        <v>368</v>
      </c>
      <c r="B15389" s="2" t="s">
        <v>1032</v>
      </c>
      <c r="C15389" s="2" t="s">
        <v>1032</v>
      </c>
      <c r="D15389" s="2" t="s">
        <v>17923</v>
      </c>
      <c r="E15389" s="2" t="s">
        <v>13128</v>
      </c>
      <c r="F15389" s="2">
        <v>30111801</v>
      </c>
      <c r="G15389" s="2" t="s">
        <v>490</v>
      </c>
      <c r="H15389" s="2">
        <v>8</v>
      </c>
      <c r="I15389" s="2">
        <v>4</v>
      </c>
      <c r="J15389" s="2">
        <v>10</v>
      </c>
      <c r="K15389" s="2">
        <v>12</v>
      </c>
      <c r="L15389" s="3">
        <v>1340712.5</v>
      </c>
      <c r="M15389" s="2" t="s">
        <v>17388</v>
      </c>
      <c r="N15389" s="4" t="s">
        <v>21</v>
      </c>
    </row>
    <row r="15390" spans="1:14" x14ac:dyDescent="0.25">
      <c r="A15390" s="1" t="s">
        <v>368</v>
      </c>
      <c r="B15390" s="2" t="s">
        <v>1032</v>
      </c>
      <c r="C15390" s="2" t="s">
        <v>1032</v>
      </c>
      <c r="D15390" s="2" t="s">
        <v>17923</v>
      </c>
      <c r="E15390" s="2" t="s">
        <v>13129</v>
      </c>
      <c r="F15390" s="2">
        <v>30111801</v>
      </c>
      <c r="G15390" s="2" t="s">
        <v>490</v>
      </c>
      <c r="H15390" s="2">
        <v>8</v>
      </c>
      <c r="I15390" s="2">
        <v>4</v>
      </c>
      <c r="J15390" s="2">
        <v>10</v>
      </c>
      <c r="K15390" s="2">
        <v>24</v>
      </c>
      <c r="L15390" s="3">
        <v>2839155.88</v>
      </c>
      <c r="M15390" s="2" t="s">
        <v>17388</v>
      </c>
      <c r="N15390" s="4" t="s">
        <v>21</v>
      </c>
    </row>
    <row r="15391" spans="1:14" x14ac:dyDescent="0.25">
      <c r="A15391" s="1" t="s">
        <v>368</v>
      </c>
      <c r="B15391" s="2" t="s">
        <v>1032</v>
      </c>
      <c r="C15391" s="2" t="s">
        <v>1032</v>
      </c>
      <c r="D15391" s="2" t="s">
        <v>17923</v>
      </c>
      <c r="E15391" s="2" t="s">
        <v>13130</v>
      </c>
      <c r="F15391" s="2">
        <v>30131504</v>
      </c>
      <c r="G15391" s="2" t="s">
        <v>490</v>
      </c>
      <c r="H15391" s="2">
        <v>8</v>
      </c>
      <c r="I15391" s="2">
        <v>4</v>
      </c>
      <c r="J15391" s="2">
        <v>10</v>
      </c>
      <c r="K15391" s="2">
        <v>1900</v>
      </c>
      <c r="L15391" s="3">
        <v>1888794.18</v>
      </c>
      <c r="M15391" s="2" t="s">
        <v>0</v>
      </c>
      <c r="N15391" s="4" t="s">
        <v>21</v>
      </c>
    </row>
    <row r="15392" spans="1:14" x14ac:dyDescent="0.25">
      <c r="A15392" s="1" t="s">
        <v>368</v>
      </c>
      <c r="B15392" s="2" t="s">
        <v>1032</v>
      </c>
      <c r="C15392" s="2" t="s">
        <v>1032</v>
      </c>
      <c r="D15392" s="2" t="s">
        <v>17923</v>
      </c>
      <c r="E15392" s="2" t="s">
        <v>13131</v>
      </c>
      <c r="F15392" s="2">
        <v>30111801</v>
      </c>
      <c r="G15392" s="2" t="s">
        <v>490</v>
      </c>
      <c r="H15392" s="2">
        <v>8</v>
      </c>
      <c r="I15392" s="2">
        <v>4</v>
      </c>
      <c r="J15392" s="2">
        <v>10</v>
      </c>
      <c r="K15392" s="2">
        <v>2</v>
      </c>
      <c r="L15392" s="3">
        <v>17231.11</v>
      </c>
      <c r="M15392" s="2" t="s">
        <v>17388</v>
      </c>
      <c r="N15392" s="4" t="s">
        <v>21</v>
      </c>
    </row>
    <row r="15393" spans="1:14" x14ac:dyDescent="0.25">
      <c r="A15393" s="1" t="s">
        <v>368</v>
      </c>
      <c r="B15393" s="2" t="s">
        <v>52</v>
      </c>
      <c r="C15393" s="2" t="s">
        <v>1063</v>
      </c>
      <c r="D15393" s="2" t="s">
        <v>17928</v>
      </c>
      <c r="E15393" s="2" t="s">
        <v>13132</v>
      </c>
      <c r="F15393" s="2">
        <v>31211604</v>
      </c>
      <c r="G15393" s="2" t="s">
        <v>496</v>
      </c>
      <c r="H15393" s="2">
        <v>1</v>
      </c>
      <c r="I15393" s="2">
        <v>5</v>
      </c>
      <c r="J15393" s="2">
        <v>10</v>
      </c>
      <c r="K15393" s="2">
        <v>62</v>
      </c>
      <c r="L15393" s="3">
        <v>951762</v>
      </c>
      <c r="M15393" s="2" t="s">
        <v>17383</v>
      </c>
      <c r="N15393" s="4" t="s">
        <v>21</v>
      </c>
    </row>
    <row r="15394" spans="1:14" x14ac:dyDescent="0.25">
      <c r="A15394" s="1" t="s">
        <v>368</v>
      </c>
      <c r="B15394" s="2" t="s">
        <v>56</v>
      </c>
      <c r="C15394" s="2" t="s">
        <v>56</v>
      </c>
      <c r="D15394" s="2" t="s">
        <v>57</v>
      </c>
      <c r="E15394" s="2" t="s">
        <v>13133</v>
      </c>
      <c r="F15394" s="2">
        <v>55121715</v>
      </c>
      <c r="G15394" s="2" t="s">
        <v>490</v>
      </c>
      <c r="H15394" s="2">
        <v>2</v>
      </c>
      <c r="I15394" s="2">
        <v>3</v>
      </c>
      <c r="J15394" s="2">
        <v>10</v>
      </c>
      <c r="K15394" s="2">
        <v>8</v>
      </c>
      <c r="L15394" s="3">
        <v>5520000</v>
      </c>
      <c r="M15394" s="2" t="s">
        <v>0</v>
      </c>
      <c r="N15394" s="4" t="s">
        <v>21</v>
      </c>
    </row>
    <row r="15395" spans="1:14" x14ac:dyDescent="0.25">
      <c r="A15395" s="1" t="s">
        <v>368</v>
      </c>
      <c r="B15395" s="2" t="s">
        <v>56</v>
      </c>
      <c r="C15395" s="2" t="s">
        <v>56</v>
      </c>
      <c r="D15395" s="2" t="s">
        <v>57</v>
      </c>
      <c r="E15395" s="2" t="s">
        <v>13134</v>
      </c>
      <c r="F15395" s="2">
        <v>55121715</v>
      </c>
      <c r="G15395" s="2" t="s">
        <v>490</v>
      </c>
      <c r="H15395" s="2">
        <v>2</v>
      </c>
      <c r="I15395" s="2">
        <v>3</v>
      </c>
      <c r="J15395" s="2">
        <v>10</v>
      </c>
      <c r="K15395" s="2">
        <v>8</v>
      </c>
      <c r="L15395" s="3">
        <v>5520000</v>
      </c>
      <c r="M15395" s="2" t="s">
        <v>0</v>
      </c>
      <c r="N15395" s="4" t="s">
        <v>21</v>
      </c>
    </row>
    <row r="15396" spans="1:14" x14ac:dyDescent="0.25">
      <c r="A15396" s="1" t="s">
        <v>368</v>
      </c>
      <c r="B15396" s="2" t="s">
        <v>56</v>
      </c>
      <c r="C15396" s="2" t="s">
        <v>56</v>
      </c>
      <c r="D15396" s="2" t="s">
        <v>57</v>
      </c>
      <c r="E15396" s="2" t="s">
        <v>13135</v>
      </c>
      <c r="F15396" s="2">
        <v>55121715</v>
      </c>
      <c r="G15396" s="2" t="s">
        <v>490</v>
      </c>
      <c r="H15396" s="2">
        <v>2</v>
      </c>
      <c r="I15396" s="2">
        <v>3</v>
      </c>
      <c r="J15396" s="2">
        <v>10</v>
      </c>
      <c r="K15396" s="2">
        <v>8</v>
      </c>
      <c r="L15396" s="3">
        <v>5520000</v>
      </c>
      <c r="M15396" s="2" t="s">
        <v>0</v>
      </c>
      <c r="N15396" s="4" t="s">
        <v>21</v>
      </c>
    </row>
    <row r="15397" spans="1:14" x14ac:dyDescent="0.25">
      <c r="A15397" s="1" t="s">
        <v>368</v>
      </c>
      <c r="B15397" s="2" t="s">
        <v>56</v>
      </c>
      <c r="C15397" s="2" t="s">
        <v>56</v>
      </c>
      <c r="D15397" s="2" t="s">
        <v>57</v>
      </c>
      <c r="E15397" s="2" t="s">
        <v>13136</v>
      </c>
      <c r="F15397" s="2">
        <v>31152106</v>
      </c>
      <c r="G15397" s="2" t="s">
        <v>496</v>
      </c>
      <c r="H15397" s="2">
        <v>3</v>
      </c>
      <c r="I15397" s="2">
        <v>9</v>
      </c>
      <c r="J15397" s="2">
        <v>10</v>
      </c>
      <c r="K15397" s="2">
        <v>45</v>
      </c>
      <c r="L15397" s="3">
        <v>342000</v>
      </c>
      <c r="M15397" s="2" t="s">
        <v>0</v>
      </c>
      <c r="N15397" s="4" t="s">
        <v>21</v>
      </c>
    </row>
    <row r="15398" spans="1:14" x14ac:dyDescent="0.25">
      <c r="A15398" s="1" t="s">
        <v>368</v>
      </c>
      <c r="B15398" s="2" t="s">
        <v>56</v>
      </c>
      <c r="C15398" s="2" t="s">
        <v>56</v>
      </c>
      <c r="D15398" s="2" t="s">
        <v>57</v>
      </c>
      <c r="E15398" s="2" t="s">
        <v>13137</v>
      </c>
      <c r="F15398" s="2">
        <v>24141510</v>
      </c>
      <c r="G15398" s="2" t="s">
        <v>496</v>
      </c>
      <c r="H15398" s="2">
        <v>3</v>
      </c>
      <c r="I15398" s="2">
        <v>9</v>
      </c>
      <c r="J15398" s="2">
        <v>10</v>
      </c>
      <c r="K15398" s="2">
        <v>48</v>
      </c>
      <c r="L15398" s="3">
        <v>384000</v>
      </c>
      <c r="M15398" s="2" t="s">
        <v>0</v>
      </c>
      <c r="N15398" s="4" t="s">
        <v>21</v>
      </c>
    </row>
    <row r="15399" spans="1:14" x14ac:dyDescent="0.25">
      <c r="A15399" s="1" t="s">
        <v>368</v>
      </c>
      <c r="B15399" s="2" t="s">
        <v>56</v>
      </c>
      <c r="C15399" s="2" t="s">
        <v>56</v>
      </c>
      <c r="D15399" s="2" t="s">
        <v>57</v>
      </c>
      <c r="E15399" s="2" t="s">
        <v>13138</v>
      </c>
      <c r="F15399" s="2">
        <v>49151504</v>
      </c>
      <c r="G15399" s="2" t="s">
        <v>496</v>
      </c>
      <c r="H15399" s="2">
        <v>3</v>
      </c>
      <c r="I15399" s="2">
        <v>9</v>
      </c>
      <c r="J15399" s="2">
        <v>10</v>
      </c>
      <c r="K15399" s="2">
        <v>3</v>
      </c>
      <c r="L15399" s="3">
        <v>432000</v>
      </c>
      <c r="M15399" s="2" t="s">
        <v>0</v>
      </c>
      <c r="N15399" s="4" t="s">
        <v>21</v>
      </c>
    </row>
    <row r="15400" spans="1:14" x14ac:dyDescent="0.25">
      <c r="A15400" s="1" t="s">
        <v>368</v>
      </c>
      <c r="B15400" s="2" t="s">
        <v>56</v>
      </c>
      <c r="C15400" s="2" t="s">
        <v>56</v>
      </c>
      <c r="D15400" s="2" t="s">
        <v>57</v>
      </c>
      <c r="E15400" s="2" t="s">
        <v>13139</v>
      </c>
      <c r="F15400" s="2">
        <v>11151508</v>
      </c>
      <c r="G15400" s="2" t="s">
        <v>496</v>
      </c>
      <c r="H15400" s="2">
        <v>3</v>
      </c>
      <c r="I15400" s="2">
        <v>9</v>
      </c>
      <c r="J15400" s="2">
        <v>10</v>
      </c>
      <c r="K15400" s="2">
        <v>4</v>
      </c>
      <c r="L15400" s="3">
        <v>1600000</v>
      </c>
      <c r="M15400" s="2" t="s">
        <v>0</v>
      </c>
      <c r="N15400" s="4" t="s">
        <v>21</v>
      </c>
    </row>
    <row r="15401" spans="1:14" x14ac:dyDescent="0.25">
      <c r="A15401" s="1" t="s">
        <v>368</v>
      </c>
      <c r="B15401" s="2" t="s">
        <v>56</v>
      </c>
      <c r="C15401" s="2" t="s">
        <v>56</v>
      </c>
      <c r="D15401" s="2" t="s">
        <v>57</v>
      </c>
      <c r="E15401" s="2" t="s">
        <v>13140</v>
      </c>
      <c r="F15401" s="2">
        <v>11151508</v>
      </c>
      <c r="G15401" s="2" t="s">
        <v>496</v>
      </c>
      <c r="H15401" s="2">
        <v>3</v>
      </c>
      <c r="I15401" s="2">
        <v>9</v>
      </c>
      <c r="J15401" s="2">
        <v>10</v>
      </c>
      <c r="K15401" s="2">
        <v>8</v>
      </c>
      <c r="L15401" s="3">
        <v>3200000</v>
      </c>
      <c r="M15401" s="2" t="s">
        <v>0</v>
      </c>
      <c r="N15401" s="4" t="s">
        <v>21</v>
      </c>
    </row>
    <row r="15402" spans="1:14" x14ac:dyDescent="0.25">
      <c r="A15402" s="1" t="s">
        <v>368</v>
      </c>
      <c r="B15402" s="2" t="s">
        <v>60</v>
      </c>
      <c r="C15402" s="2" t="s">
        <v>60</v>
      </c>
      <c r="D15402" s="2" t="s">
        <v>61</v>
      </c>
      <c r="E15402" s="2" t="s">
        <v>13141</v>
      </c>
      <c r="F15402" s="2">
        <v>31201622</v>
      </c>
      <c r="G15402" s="2" t="s">
        <v>496</v>
      </c>
      <c r="H15402" s="2">
        <v>1</v>
      </c>
      <c r="I15402" s="2">
        <v>5</v>
      </c>
      <c r="J15402" s="2">
        <v>10</v>
      </c>
      <c r="K15402" s="2">
        <v>5</v>
      </c>
      <c r="L15402" s="3">
        <v>72590</v>
      </c>
      <c r="M15402" s="2" t="s">
        <v>0</v>
      </c>
      <c r="N15402" s="4" t="s">
        <v>21</v>
      </c>
    </row>
    <row r="15403" spans="1:14" x14ac:dyDescent="0.25">
      <c r="A15403" s="1" t="s">
        <v>368</v>
      </c>
      <c r="B15403" s="2" t="s">
        <v>60</v>
      </c>
      <c r="C15403" s="2" t="s">
        <v>60</v>
      </c>
      <c r="D15403" s="2" t="s">
        <v>61</v>
      </c>
      <c r="E15403" s="2" t="s">
        <v>13142</v>
      </c>
      <c r="F15403" s="2">
        <v>31201507</v>
      </c>
      <c r="G15403" s="2" t="s">
        <v>496</v>
      </c>
      <c r="H15403" s="2">
        <v>1</v>
      </c>
      <c r="I15403" s="2">
        <v>5</v>
      </c>
      <c r="J15403" s="2">
        <v>10</v>
      </c>
      <c r="K15403" s="2">
        <v>6</v>
      </c>
      <c r="L15403" s="3">
        <v>194208</v>
      </c>
      <c r="M15403" s="2" t="s">
        <v>0</v>
      </c>
      <c r="N15403" s="4" t="s">
        <v>21</v>
      </c>
    </row>
    <row r="15404" spans="1:14" x14ac:dyDescent="0.25">
      <c r="A15404" s="1" t="s">
        <v>368</v>
      </c>
      <c r="B15404" s="2" t="s">
        <v>622</v>
      </c>
      <c r="C15404" s="2" t="s">
        <v>622</v>
      </c>
      <c r="D15404" s="2" t="s">
        <v>17893</v>
      </c>
      <c r="E15404" s="2" t="s">
        <v>13143</v>
      </c>
      <c r="F15404" s="2">
        <v>46181507</v>
      </c>
      <c r="G15404" s="2" t="s">
        <v>490</v>
      </c>
      <c r="H15404" s="2">
        <v>1</v>
      </c>
      <c r="I15404" s="2">
        <v>4</v>
      </c>
      <c r="J15404" s="2">
        <v>10</v>
      </c>
      <c r="K15404" s="2">
        <v>1</v>
      </c>
      <c r="L15404" s="3">
        <v>46500.439999999995</v>
      </c>
      <c r="M15404" s="2" t="s">
        <v>0</v>
      </c>
      <c r="N15404" s="4" t="s">
        <v>21</v>
      </c>
    </row>
    <row r="15405" spans="1:14" x14ac:dyDescent="0.25">
      <c r="A15405" s="1" t="s">
        <v>368</v>
      </c>
      <c r="B15405" s="2" t="s">
        <v>622</v>
      </c>
      <c r="C15405" s="2" t="s">
        <v>622</v>
      </c>
      <c r="D15405" s="2" t="s">
        <v>17893</v>
      </c>
      <c r="E15405" s="2" t="s">
        <v>13144</v>
      </c>
      <c r="F15405" s="2">
        <v>46181507</v>
      </c>
      <c r="G15405" s="2" t="s">
        <v>490</v>
      </c>
      <c r="H15405" s="2">
        <v>1</v>
      </c>
      <c r="I15405" s="2">
        <v>4</v>
      </c>
      <c r="J15405" s="2">
        <v>10</v>
      </c>
      <c r="K15405" s="2">
        <v>30</v>
      </c>
      <c r="L15405" s="3">
        <v>383989.19999999995</v>
      </c>
      <c r="M15405" s="2" t="s">
        <v>0</v>
      </c>
      <c r="N15405" s="4" t="s">
        <v>21</v>
      </c>
    </row>
    <row r="15406" spans="1:14" x14ac:dyDescent="0.25">
      <c r="A15406" s="1" t="s">
        <v>368</v>
      </c>
      <c r="B15406" s="2" t="s">
        <v>1112</v>
      </c>
      <c r="C15406" s="2" t="s">
        <v>1112</v>
      </c>
      <c r="D15406" s="2" t="s">
        <v>17931</v>
      </c>
      <c r="E15406" s="2" t="s">
        <v>13145</v>
      </c>
      <c r="F15406" s="2">
        <v>10111300</v>
      </c>
      <c r="G15406" s="2" t="s">
        <v>490</v>
      </c>
      <c r="H15406" s="2">
        <v>1</v>
      </c>
      <c r="I15406" s="2">
        <v>4</v>
      </c>
      <c r="J15406" s="2">
        <v>10</v>
      </c>
      <c r="K15406" s="2">
        <v>2</v>
      </c>
      <c r="L15406" s="3">
        <v>1160000.1000000001</v>
      </c>
      <c r="M15406" s="2" t="s">
        <v>0</v>
      </c>
      <c r="N15406" s="4" t="s">
        <v>21</v>
      </c>
    </row>
    <row r="15407" spans="1:14" x14ac:dyDescent="0.25">
      <c r="A15407" s="1" t="s">
        <v>368</v>
      </c>
      <c r="B15407" s="2" t="s">
        <v>1112</v>
      </c>
      <c r="C15407" s="2" t="s">
        <v>1112</v>
      </c>
      <c r="D15407" s="2" t="s">
        <v>17931</v>
      </c>
      <c r="E15407" s="2" t="s">
        <v>13146</v>
      </c>
      <c r="F15407" s="2">
        <v>11121610</v>
      </c>
      <c r="G15407" s="2" t="s">
        <v>490</v>
      </c>
      <c r="H15407" s="2">
        <v>8</v>
      </c>
      <c r="I15407" s="2">
        <v>4</v>
      </c>
      <c r="J15407" s="2">
        <v>10</v>
      </c>
      <c r="K15407" s="2">
        <v>19</v>
      </c>
      <c r="L15407" s="3">
        <v>622789.74</v>
      </c>
      <c r="M15407" s="2" t="s">
        <v>0</v>
      </c>
      <c r="N15407" s="4" t="s">
        <v>21</v>
      </c>
    </row>
    <row r="15408" spans="1:14" x14ac:dyDescent="0.25">
      <c r="A15408" s="1" t="s">
        <v>368</v>
      </c>
      <c r="B15408" s="2" t="s">
        <v>1112</v>
      </c>
      <c r="C15408" s="2" t="s">
        <v>1112</v>
      </c>
      <c r="D15408" s="2" t="s">
        <v>17931</v>
      </c>
      <c r="E15408" s="2" t="s">
        <v>13147</v>
      </c>
      <c r="F15408" s="2">
        <v>30161710</v>
      </c>
      <c r="G15408" s="2" t="s">
        <v>490</v>
      </c>
      <c r="H15408" s="2">
        <v>8</v>
      </c>
      <c r="I15408" s="2">
        <v>4</v>
      </c>
      <c r="J15408" s="2">
        <v>10</v>
      </c>
      <c r="K15408" s="2">
        <v>1</v>
      </c>
      <c r="L15408" s="3">
        <v>67378.039999999994</v>
      </c>
      <c r="M15408" s="2" t="s">
        <v>17390</v>
      </c>
      <c r="N15408" s="4" t="s">
        <v>21</v>
      </c>
    </row>
    <row r="15409" spans="1:14" x14ac:dyDescent="0.25">
      <c r="A15409" s="1" t="s">
        <v>368</v>
      </c>
      <c r="B15409" s="2" t="s">
        <v>1112</v>
      </c>
      <c r="C15409" s="2" t="s">
        <v>1112</v>
      </c>
      <c r="D15409" s="2" t="s">
        <v>17931</v>
      </c>
      <c r="E15409" s="2" t="s">
        <v>13148</v>
      </c>
      <c r="F15409" s="2">
        <v>30161710</v>
      </c>
      <c r="G15409" s="2" t="s">
        <v>490</v>
      </c>
      <c r="H15409" s="2">
        <v>8</v>
      </c>
      <c r="I15409" s="2">
        <v>4</v>
      </c>
      <c r="J15409" s="2">
        <v>10</v>
      </c>
      <c r="K15409" s="2">
        <v>2</v>
      </c>
      <c r="L15409" s="3">
        <v>41973.2</v>
      </c>
      <c r="M15409" s="2" t="s">
        <v>17389</v>
      </c>
      <c r="N15409" s="4" t="s">
        <v>21</v>
      </c>
    </row>
    <row r="15410" spans="1:14" x14ac:dyDescent="0.25">
      <c r="A15410" s="1" t="s">
        <v>368</v>
      </c>
      <c r="B15410" s="2" t="s">
        <v>1112</v>
      </c>
      <c r="C15410" s="2" t="s">
        <v>1112</v>
      </c>
      <c r="D15410" s="2" t="s">
        <v>17931</v>
      </c>
      <c r="E15410" s="2" t="s">
        <v>18866</v>
      </c>
      <c r="F15410" s="2">
        <v>30161710</v>
      </c>
      <c r="G15410" s="2" t="s">
        <v>490</v>
      </c>
      <c r="H15410" s="2">
        <v>8</v>
      </c>
      <c r="I15410" s="2">
        <v>4</v>
      </c>
      <c r="J15410" s="2">
        <v>10</v>
      </c>
      <c r="K15410" s="2">
        <v>1</v>
      </c>
      <c r="L15410" s="3">
        <v>27613.93</v>
      </c>
      <c r="M15410" s="2" t="s">
        <v>17389</v>
      </c>
      <c r="N15410" s="4" t="s">
        <v>21</v>
      </c>
    </row>
    <row r="15411" spans="1:14" x14ac:dyDescent="0.25">
      <c r="A15411" s="1" t="s">
        <v>368</v>
      </c>
      <c r="B15411" s="2" t="s">
        <v>1112</v>
      </c>
      <c r="C15411" s="2" t="s">
        <v>1112</v>
      </c>
      <c r="D15411" s="2" t="s">
        <v>17931</v>
      </c>
      <c r="E15411" s="2" t="s">
        <v>18867</v>
      </c>
      <c r="F15411" s="2">
        <v>30161710</v>
      </c>
      <c r="G15411" s="2" t="s">
        <v>490</v>
      </c>
      <c r="H15411" s="2">
        <v>8</v>
      </c>
      <c r="I15411" s="2">
        <v>4</v>
      </c>
      <c r="J15411" s="2">
        <v>10</v>
      </c>
      <c r="K15411" s="2">
        <v>1</v>
      </c>
      <c r="L15411" s="3">
        <v>35526.85</v>
      </c>
      <c r="M15411" s="2" t="s">
        <v>17389</v>
      </c>
      <c r="N15411" s="4" t="s">
        <v>21</v>
      </c>
    </row>
    <row r="15412" spans="1:14" x14ac:dyDescent="0.25">
      <c r="A15412" s="1" t="s">
        <v>368</v>
      </c>
      <c r="B15412" s="2" t="s">
        <v>63</v>
      </c>
      <c r="C15412" s="2" t="s">
        <v>64</v>
      </c>
      <c r="D15412" s="2" t="s">
        <v>65</v>
      </c>
      <c r="E15412" s="2" t="s">
        <v>13149</v>
      </c>
      <c r="F15412" s="2">
        <v>31201535</v>
      </c>
      <c r="G15412" s="2" t="s">
        <v>496</v>
      </c>
      <c r="H15412" s="2">
        <v>3</v>
      </c>
      <c r="I15412" s="2">
        <v>9</v>
      </c>
      <c r="J15412" s="2">
        <v>10</v>
      </c>
      <c r="K15412" s="2">
        <v>4</v>
      </c>
      <c r="L15412" s="3">
        <v>160000</v>
      </c>
      <c r="M15412" s="2" t="s">
        <v>0</v>
      </c>
      <c r="N15412" s="4" t="s">
        <v>21</v>
      </c>
    </row>
    <row r="15413" spans="1:14" x14ac:dyDescent="0.25">
      <c r="A15413" s="1" t="s">
        <v>368</v>
      </c>
      <c r="B15413" s="2" t="s">
        <v>63</v>
      </c>
      <c r="C15413" s="2" t="s">
        <v>64</v>
      </c>
      <c r="D15413" s="2" t="s">
        <v>65</v>
      </c>
      <c r="E15413" s="2" t="s">
        <v>13150</v>
      </c>
      <c r="F15413" s="2">
        <v>44111515</v>
      </c>
      <c r="G15413" s="2" t="s">
        <v>2858</v>
      </c>
      <c r="H15413" s="2">
        <v>1</v>
      </c>
      <c r="I15413" s="2">
        <v>3</v>
      </c>
      <c r="J15413" s="2">
        <v>10</v>
      </c>
      <c r="K15413" s="2">
        <v>650</v>
      </c>
      <c r="L15413" s="3">
        <v>2173600</v>
      </c>
      <c r="M15413" s="2" t="s">
        <v>0</v>
      </c>
      <c r="N15413" s="4" t="s">
        <v>21</v>
      </c>
    </row>
    <row r="15414" spans="1:14" x14ac:dyDescent="0.25">
      <c r="A15414" s="1" t="s">
        <v>368</v>
      </c>
      <c r="B15414" s="2" t="s">
        <v>63</v>
      </c>
      <c r="C15414" s="2" t="s">
        <v>64</v>
      </c>
      <c r="D15414" s="2" t="s">
        <v>65</v>
      </c>
      <c r="E15414" s="2" t="s">
        <v>13151</v>
      </c>
      <c r="F15414" s="2">
        <v>44122000</v>
      </c>
      <c r="G15414" s="2" t="s">
        <v>2858</v>
      </c>
      <c r="H15414" s="2">
        <v>1</v>
      </c>
      <c r="I15414" s="2">
        <v>3</v>
      </c>
      <c r="J15414" s="2">
        <v>10</v>
      </c>
      <c r="K15414" s="2">
        <v>2000</v>
      </c>
      <c r="L15414" s="3">
        <v>4950000</v>
      </c>
      <c r="M15414" s="2" t="s">
        <v>0</v>
      </c>
      <c r="N15414" s="4" t="s">
        <v>21</v>
      </c>
    </row>
    <row r="15415" spans="1:14" x14ac:dyDescent="0.25">
      <c r="A15415" s="1" t="s">
        <v>368</v>
      </c>
      <c r="B15415" s="2" t="s">
        <v>63</v>
      </c>
      <c r="C15415" s="2" t="s">
        <v>64</v>
      </c>
      <c r="D15415" s="2" t="s">
        <v>65</v>
      </c>
      <c r="E15415" s="2" t="s">
        <v>13152</v>
      </c>
      <c r="F15415" s="2">
        <v>31201503</v>
      </c>
      <c r="G15415" s="2" t="s">
        <v>2858</v>
      </c>
      <c r="H15415" s="2">
        <v>1</v>
      </c>
      <c r="I15415" s="2">
        <v>3</v>
      </c>
      <c r="J15415" s="2">
        <v>10</v>
      </c>
      <c r="K15415" s="2">
        <v>10</v>
      </c>
      <c r="L15415" s="3">
        <v>31060</v>
      </c>
      <c r="M15415" s="2" t="s">
        <v>0</v>
      </c>
      <c r="N15415" s="4" t="s">
        <v>21</v>
      </c>
    </row>
    <row r="15416" spans="1:14" x14ac:dyDescent="0.25">
      <c r="A15416" s="1" t="s">
        <v>368</v>
      </c>
      <c r="B15416" s="2" t="s">
        <v>63</v>
      </c>
      <c r="C15416" s="2" t="s">
        <v>64</v>
      </c>
      <c r="D15416" s="2" t="s">
        <v>65</v>
      </c>
      <c r="E15416" s="2" t="s">
        <v>13153</v>
      </c>
      <c r="F15416" s="2">
        <v>44121600</v>
      </c>
      <c r="G15416" s="2" t="s">
        <v>2858</v>
      </c>
      <c r="H15416" s="2">
        <v>1</v>
      </c>
      <c r="I15416" s="2">
        <v>3</v>
      </c>
      <c r="J15416" s="2">
        <v>10</v>
      </c>
      <c r="K15416" s="2">
        <v>140</v>
      </c>
      <c r="L15416" s="3">
        <v>1915900</v>
      </c>
      <c r="M15416" s="2" t="s">
        <v>0</v>
      </c>
      <c r="N15416" s="4" t="s">
        <v>21</v>
      </c>
    </row>
    <row r="15417" spans="1:14" x14ac:dyDescent="0.25">
      <c r="A15417" s="1" t="s">
        <v>368</v>
      </c>
      <c r="B15417" s="2" t="s">
        <v>63</v>
      </c>
      <c r="C15417" s="2" t="s">
        <v>64</v>
      </c>
      <c r="D15417" s="2" t="s">
        <v>65</v>
      </c>
      <c r="E15417" s="2" t="s">
        <v>13154</v>
      </c>
      <c r="F15417" s="2">
        <v>14111514</v>
      </c>
      <c r="G15417" s="2" t="s">
        <v>2858</v>
      </c>
      <c r="H15417" s="2">
        <v>1</v>
      </c>
      <c r="I15417" s="2">
        <v>3</v>
      </c>
      <c r="J15417" s="2">
        <v>10</v>
      </c>
      <c r="K15417" s="2">
        <v>100</v>
      </c>
      <c r="L15417" s="3">
        <v>779500</v>
      </c>
      <c r="M15417" s="2" t="s">
        <v>0</v>
      </c>
      <c r="N15417" s="4" t="s">
        <v>21</v>
      </c>
    </row>
    <row r="15418" spans="1:14" x14ac:dyDescent="0.25">
      <c r="A15418" s="1" t="s">
        <v>368</v>
      </c>
      <c r="B15418" s="2" t="s">
        <v>63</v>
      </c>
      <c r="C15418" s="2" t="s">
        <v>64</v>
      </c>
      <c r="D15418" s="2" t="s">
        <v>65</v>
      </c>
      <c r="E15418" s="2" t="s">
        <v>13155</v>
      </c>
      <c r="F15418" s="2">
        <v>14111500</v>
      </c>
      <c r="G15418" s="2" t="s">
        <v>2858</v>
      </c>
      <c r="H15418" s="2">
        <v>1</v>
      </c>
      <c r="I15418" s="2">
        <v>3</v>
      </c>
      <c r="J15418" s="2">
        <v>10</v>
      </c>
      <c r="K15418" s="2">
        <v>500</v>
      </c>
      <c r="L15418" s="3">
        <v>250000</v>
      </c>
      <c r="M15418" s="2" t="s">
        <v>0</v>
      </c>
      <c r="N15418" s="4" t="s">
        <v>21</v>
      </c>
    </row>
    <row r="15419" spans="1:14" x14ac:dyDescent="0.25">
      <c r="A15419" s="1" t="s">
        <v>368</v>
      </c>
      <c r="B15419" s="2" t="s">
        <v>63</v>
      </c>
      <c r="C15419" s="2" t="s">
        <v>64</v>
      </c>
      <c r="D15419" s="2" t="s">
        <v>65</v>
      </c>
      <c r="E15419" s="2" t="s">
        <v>13156</v>
      </c>
      <c r="F15419" s="2" t="s">
        <v>13157</v>
      </c>
      <c r="G15419" s="2" t="s">
        <v>2858</v>
      </c>
      <c r="H15419" s="2">
        <v>1</v>
      </c>
      <c r="I15419" s="2">
        <v>3</v>
      </c>
      <c r="J15419" s="2">
        <v>10</v>
      </c>
      <c r="K15419" s="2">
        <v>500</v>
      </c>
      <c r="L15419" s="3">
        <v>65500</v>
      </c>
      <c r="M15419" s="2" t="s">
        <v>0</v>
      </c>
      <c r="N15419" s="4" t="s">
        <v>21</v>
      </c>
    </row>
    <row r="15420" spans="1:14" x14ac:dyDescent="0.25">
      <c r="A15420" s="1" t="s">
        <v>368</v>
      </c>
      <c r="B15420" s="2" t="s">
        <v>63</v>
      </c>
      <c r="C15420" s="2" t="s">
        <v>64</v>
      </c>
      <c r="D15420" s="2" t="s">
        <v>65</v>
      </c>
      <c r="E15420" s="2" t="s">
        <v>13158</v>
      </c>
      <c r="F15420" s="2">
        <v>44121500</v>
      </c>
      <c r="G15420" s="2" t="s">
        <v>2858</v>
      </c>
      <c r="H15420" s="2">
        <v>1</v>
      </c>
      <c r="I15420" s="2">
        <v>3</v>
      </c>
      <c r="J15420" s="2">
        <v>10</v>
      </c>
      <c r="K15420" s="2">
        <v>5</v>
      </c>
      <c r="L15420" s="3">
        <v>193375</v>
      </c>
      <c r="M15420" s="2" t="s">
        <v>0</v>
      </c>
      <c r="N15420" s="4" t="s">
        <v>21</v>
      </c>
    </row>
    <row r="15421" spans="1:14" x14ac:dyDescent="0.25">
      <c r="A15421" s="1" t="s">
        <v>368</v>
      </c>
      <c r="B15421" s="2" t="s">
        <v>63</v>
      </c>
      <c r="C15421" s="2" t="s">
        <v>64</v>
      </c>
      <c r="D15421" s="2" t="s">
        <v>65</v>
      </c>
      <c r="E15421" s="2" t="s">
        <v>13159</v>
      </c>
      <c r="F15421" s="2">
        <v>31201503</v>
      </c>
      <c r="G15421" s="2" t="s">
        <v>496</v>
      </c>
      <c r="H15421" s="2">
        <v>1</v>
      </c>
      <c r="I15421" s="2">
        <v>5</v>
      </c>
      <c r="J15421" s="2">
        <v>10</v>
      </c>
      <c r="K15421" s="2">
        <v>62</v>
      </c>
      <c r="L15421" s="3">
        <v>199206</v>
      </c>
      <c r="M15421" s="2" t="s">
        <v>0</v>
      </c>
      <c r="N15421" s="4" t="s">
        <v>21</v>
      </c>
    </row>
    <row r="15422" spans="1:14" x14ac:dyDescent="0.25">
      <c r="A15422" s="1" t="s">
        <v>368</v>
      </c>
      <c r="B15422" s="2" t="s">
        <v>63</v>
      </c>
      <c r="C15422" s="2" t="s">
        <v>64</v>
      </c>
      <c r="D15422" s="2" t="s">
        <v>65</v>
      </c>
      <c r="E15422" s="2" t="s">
        <v>6501</v>
      </c>
      <c r="F15422" s="2">
        <v>31201512</v>
      </c>
      <c r="G15422" s="2" t="s">
        <v>496</v>
      </c>
      <c r="H15422" s="2">
        <v>3</v>
      </c>
      <c r="I15422" s="2">
        <v>9</v>
      </c>
      <c r="J15422" s="2">
        <v>10</v>
      </c>
      <c r="K15422" s="2">
        <v>60</v>
      </c>
      <c r="L15422" s="3">
        <v>11760000</v>
      </c>
      <c r="M15422" s="2" t="s">
        <v>0</v>
      </c>
      <c r="N15422" s="4" t="s">
        <v>21</v>
      </c>
    </row>
    <row r="15423" spans="1:14" x14ac:dyDescent="0.25">
      <c r="A15423" s="1" t="s">
        <v>368</v>
      </c>
      <c r="B15423" s="2" t="s">
        <v>63</v>
      </c>
      <c r="C15423" s="2" t="s">
        <v>64</v>
      </c>
      <c r="D15423" s="2" t="s">
        <v>65</v>
      </c>
      <c r="E15423" s="2" t="s">
        <v>13160</v>
      </c>
      <c r="F15423" s="2">
        <v>31201503</v>
      </c>
      <c r="G15423" s="2" t="s">
        <v>496</v>
      </c>
      <c r="H15423" s="2">
        <v>3</v>
      </c>
      <c r="I15423" s="2">
        <v>9</v>
      </c>
      <c r="J15423" s="2">
        <v>10</v>
      </c>
      <c r="K15423" s="2">
        <v>65</v>
      </c>
      <c r="L15423" s="3">
        <v>520000</v>
      </c>
      <c r="M15423" s="2" t="s">
        <v>0</v>
      </c>
      <c r="N15423" s="4" t="s">
        <v>21</v>
      </c>
    </row>
    <row r="15424" spans="1:14" x14ac:dyDescent="0.25">
      <c r="A15424" s="1" t="s">
        <v>368</v>
      </c>
      <c r="B15424" s="2" t="s">
        <v>63</v>
      </c>
      <c r="C15424" s="2" t="s">
        <v>64</v>
      </c>
      <c r="D15424" s="2" t="s">
        <v>65</v>
      </c>
      <c r="E15424" s="2" t="s">
        <v>12441</v>
      </c>
      <c r="F15424" s="2">
        <v>31201503</v>
      </c>
      <c r="G15424" s="2" t="s">
        <v>496</v>
      </c>
      <c r="H15424" s="2">
        <v>3</v>
      </c>
      <c r="I15424" s="2">
        <v>9</v>
      </c>
      <c r="J15424" s="2">
        <v>10</v>
      </c>
      <c r="K15424" s="2">
        <v>95</v>
      </c>
      <c r="L15424" s="3">
        <v>1824000</v>
      </c>
      <c r="M15424" s="2" t="s">
        <v>0</v>
      </c>
      <c r="N15424" s="4" t="s">
        <v>21</v>
      </c>
    </row>
    <row r="15425" spans="1:14" x14ac:dyDescent="0.25">
      <c r="A15425" s="1" t="s">
        <v>368</v>
      </c>
      <c r="B15425" s="2" t="s">
        <v>63</v>
      </c>
      <c r="C15425" s="2" t="s">
        <v>64</v>
      </c>
      <c r="D15425" s="2" t="s">
        <v>65</v>
      </c>
      <c r="E15425" s="2" t="s">
        <v>13161</v>
      </c>
      <c r="F15425" s="2">
        <v>31201503</v>
      </c>
      <c r="G15425" s="2" t="s">
        <v>496</v>
      </c>
      <c r="H15425" s="2">
        <v>3</v>
      </c>
      <c r="I15425" s="2">
        <v>9</v>
      </c>
      <c r="J15425" s="2">
        <v>10</v>
      </c>
      <c r="K15425" s="2">
        <v>95</v>
      </c>
      <c r="L15425" s="3">
        <v>608000</v>
      </c>
      <c r="M15425" s="2" t="s">
        <v>0</v>
      </c>
      <c r="N15425" s="4" t="s">
        <v>21</v>
      </c>
    </row>
    <row r="15426" spans="1:14" x14ac:dyDescent="0.25">
      <c r="A15426" s="1" t="s">
        <v>368</v>
      </c>
      <c r="B15426" s="2" t="s">
        <v>63</v>
      </c>
      <c r="C15426" s="2" t="s">
        <v>64</v>
      </c>
      <c r="D15426" s="2" t="s">
        <v>65</v>
      </c>
      <c r="E15426" s="2" t="s">
        <v>13162</v>
      </c>
      <c r="F15426" s="2">
        <v>47131900</v>
      </c>
      <c r="G15426" s="2" t="s">
        <v>496</v>
      </c>
      <c r="H15426" s="2">
        <v>3</v>
      </c>
      <c r="I15426" s="2">
        <v>9</v>
      </c>
      <c r="J15426" s="2">
        <v>10</v>
      </c>
      <c r="K15426" s="2">
        <v>629</v>
      </c>
      <c r="L15426" s="3">
        <v>26166400</v>
      </c>
      <c r="M15426" s="2" t="s">
        <v>0</v>
      </c>
      <c r="N15426" s="4" t="s">
        <v>21</v>
      </c>
    </row>
    <row r="15427" spans="1:14" x14ac:dyDescent="0.25">
      <c r="A15427" s="1" t="s">
        <v>368</v>
      </c>
      <c r="B15427" s="2" t="s">
        <v>63</v>
      </c>
      <c r="C15427" s="2" t="s">
        <v>64</v>
      </c>
      <c r="D15427" s="2" t="s">
        <v>65</v>
      </c>
      <c r="E15427" s="2" t="s">
        <v>13163</v>
      </c>
      <c r="F15427" s="2">
        <v>14111525</v>
      </c>
      <c r="G15427" s="2" t="s">
        <v>496</v>
      </c>
      <c r="H15427" s="2">
        <v>3</v>
      </c>
      <c r="I15427" s="2">
        <v>9</v>
      </c>
      <c r="J15427" s="2">
        <v>10</v>
      </c>
      <c r="K15427" s="2">
        <v>9</v>
      </c>
      <c r="L15427" s="3">
        <v>612000</v>
      </c>
      <c r="M15427" s="2" t="s">
        <v>0</v>
      </c>
      <c r="N15427" s="4" t="s">
        <v>21</v>
      </c>
    </row>
    <row r="15428" spans="1:14" x14ac:dyDescent="0.25">
      <c r="A15428" s="1" t="s">
        <v>368</v>
      </c>
      <c r="B15428" s="2" t="s">
        <v>63</v>
      </c>
      <c r="C15428" s="2" t="s">
        <v>64</v>
      </c>
      <c r="D15428" s="2" t="s">
        <v>65</v>
      </c>
      <c r="E15428" s="2" t="s">
        <v>13164</v>
      </c>
      <c r="F15428" s="2">
        <v>24111503</v>
      </c>
      <c r="G15428" s="2" t="s">
        <v>496</v>
      </c>
      <c r="H15428" s="2">
        <v>3</v>
      </c>
      <c r="I15428" s="2">
        <v>9</v>
      </c>
      <c r="J15428" s="2">
        <v>10</v>
      </c>
      <c r="K15428" s="2">
        <v>5</v>
      </c>
      <c r="L15428" s="3">
        <v>120000</v>
      </c>
      <c r="M15428" s="2" t="s">
        <v>0</v>
      </c>
      <c r="N15428" s="4" t="s">
        <v>21</v>
      </c>
    </row>
    <row r="15429" spans="1:14" x14ac:dyDescent="0.25">
      <c r="A15429" s="1" t="s">
        <v>368</v>
      </c>
      <c r="B15429" s="2" t="s">
        <v>63</v>
      </c>
      <c r="C15429" s="2" t="s">
        <v>13165</v>
      </c>
      <c r="D15429" s="2" t="s">
        <v>18051</v>
      </c>
      <c r="E15429" s="2" t="s">
        <v>13166</v>
      </c>
      <c r="F15429" s="2">
        <v>81112100</v>
      </c>
      <c r="G15429" s="2" t="s">
        <v>19</v>
      </c>
      <c r="H15429" s="2">
        <v>1</v>
      </c>
      <c r="I15429" s="2">
        <v>12</v>
      </c>
      <c r="J15429" s="2">
        <v>10</v>
      </c>
      <c r="K15429" s="2">
        <v>1</v>
      </c>
      <c r="L15429" s="3">
        <v>448900</v>
      </c>
      <c r="M15429" s="2" t="s">
        <v>20</v>
      </c>
      <c r="N15429" s="4" t="s">
        <v>21</v>
      </c>
    </row>
    <row r="15430" spans="1:14" x14ac:dyDescent="0.25">
      <c r="A15430" s="1" t="s">
        <v>368</v>
      </c>
      <c r="B15430" s="2" t="s">
        <v>63</v>
      </c>
      <c r="C15430" s="2" t="s">
        <v>1164</v>
      </c>
      <c r="D15430" s="2" t="s">
        <v>17933</v>
      </c>
      <c r="E15430" s="2" t="s">
        <v>13167</v>
      </c>
      <c r="F15430" s="2" t="s">
        <v>13168</v>
      </c>
      <c r="G15430" s="2" t="s">
        <v>2858</v>
      </c>
      <c r="H15430" s="2">
        <v>1</v>
      </c>
      <c r="I15430" s="2">
        <v>3</v>
      </c>
      <c r="J15430" s="2">
        <v>10</v>
      </c>
      <c r="K15430" s="2">
        <v>15</v>
      </c>
      <c r="L15430" s="3">
        <v>42660</v>
      </c>
      <c r="M15430" s="2" t="s">
        <v>0</v>
      </c>
      <c r="N15430" s="4" t="s">
        <v>21</v>
      </c>
    </row>
    <row r="15431" spans="1:14" x14ac:dyDescent="0.25">
      <c r="A15431" s="1" t="s">
        <v>368</v>
      </c>
      <c r="B15431" s="2" t="s">
        <v>72</v>
      </c>
      <c r="C15431" s="2" t="s">
        <v>73</v>
      </c>
      <c r="D15431" s="2" t="s">
        <v>74</v>
      </c>
      <c r="E15431" s="2" t="s">
        <v>13169</v>
      </c>
      <c r="F15431" s="2">
        <v>15121501</v>
      </c>
      <c r="G15431" s="2" t="s">
        <v>490</v>
      </c>
      <c r="H15431" s="2">
        <v>1</v>
      </c>
      <c r="I15431" s="2">
        <v>5</v>
      </c>
      <c r="J15431" s="2">
        <v>10</v>
      </c>
      <c r="K15431" s="2">
        <v>12</v>
      </c>
      <c r="L15431" s="3">
        <v>364800</v>
      </c>
      <c r="M15431" s="2" t="s">
        <v>0</v>
      </c>
      <c r="N15431" s="4" t="s">
        <v>21</v>
      </c>
    </row>
    <row r="15432" spans="1:14" x14ac:dyDescent="0.25">
      <c r="A15432" s="1" t="s">
        <v>368</v>
      </c>
      <c r="B15432" s="2" t="s">
        <v>72</v>
      </c>
      <c r="C15432" s="2" t="s">
        <v>73</v>
      </c>
      <c r="D15432" s="2" t="s">
        <v>74</v>
      </c>
      <c r="E15432" s="2" t="s">
        <v>13170</v>
      </c>
      <c r="F15432" s="2">
        <v>15121501</v>
      </c>
      <c r="G15432" s="2" t="s">
        <v>490</v>
      </c>
      <c r="H15432" s="2">
        <v>1</v>
      </c>
      <c r="I15432" s="2">
        <v>5</v>
      </c>
      <c r="J15432" s="2">
        <v>10</v>
      </c>
      <c r="K15432" s="2">
        <v>36</v>
      </c>
      <c r="L15432" s="3">
        <v>1477440</v>
      </c>
      <c r="M15432" s="2" t="s">
        <v>0</v>
      </c>
      <c r="N15432" s="4" t="s">
        <v>21</v>
      </c>
    </row>
    <row r="15433" spans="1:14" x14ac:dyDescent="0.25">
      <c r="A15433" s="1" t="s">
        <v>368</v>
      </c>
      <c r="B15433" s="2" t="s">
        <v>72</v>
      </c>
      <c r="C15433" s="2" t="s">
        <v>73</v>
      </c>
      <c r="D15433" s="2" t="s">
        <v>74</v>
      </c>
      <c r="E15433" s="2" t="s">
        <v>13171</v>
      </c>
      <c r="F15433" s="2">
        <v>15121501</v>
      </c>
      <c r="G15433" s="2" t="s">
        <v>490</v>
      </c>
      <c r="H15433" s="2">
        <v>3</v>
      </c>
      <c r="I15433" s="2">
        <v>9</v>
      </c>
      <c r="J15433" s="2">
        <v>10</v>
      </c>
      <c r="K15433" s="2">
        <v>50</v>
      </c>
      <c r="L15433" s="3">
        <v>2856000</v>
      </c>
      <c r="M15433" s="2" t="s">
        <v>17383</v>
      </c>
      <c r="N15433" s="4" t="s">
        <v>21</v>
      </c>
    </row>
    <row r="15434" spans="1:14" x14ac:dyDescent="0.25">
      <c r="A15434" s="1" t="s">
        <v>368</v>
      </c>
      <c r="B15434" s="2" t="s">
        <v>72</v>
      </c>
      <c r="C15434" s="2" t="s">
        <v>73</v>
      </c>
      <c r="D15434" s="2" t="s">
        <v>74</v>
      </c>
      <c r="E15434" s="2" t="s">
        <v>13172</v>
      </c>
      <c r="F15434" s="2">
        <v>12181601</v>
      </c>
      <c r="G15434" s="2" t="s">
        <v>490</v>
      </c>
      <c r="H15434" s="2">
        <v>3</v>
      </c>
      <c r="I15434" s="2">
        <v>9</v>
      </c>
      <c r="J15434" s="2">
        <v>10</v>
      </c>
      <c r="K15434" s="2">
        <v>5</v>
      </c>
      <c r="L15434" s="3">
        <v>1100750</v>
      </c>
      <c r="M15434" s="2" t="s">
        <v>17383</v>
      </c>
      <c r="N15434" s="4" t="s">
        <v>21</v>
      </c>
    </row>
    <row r="15435" spans="1:14" x14ac:dyDescent="0.25">
      <c r="A15435" s="1" t="s">
        <v>368</v>
      </c>
      <c r="B15435" s="2" t="s">
        <v>72</v>
      </c>
      <c r="C15435" s="2" t="s">
        <v>73</v>
      </c>
      <c r="D15435" s="2" t="s">
        <v>74</v>
      </c>
      <c r="E15435" s="2" t="s">
        <v>13173</v>
      </c>
      <c r="F15435" s="2">
        <v>12163800</v>
      </c>
      <c r="G15435" s="2" t="s">
        <v>490</v>
      </c>
      <c r="H15435" s="2">
        <v>3</v>
      </c>
      <c r="I15435" s="2">
        <v>9</v>
      </c>
      <c r="J15435" s="2">
        <v>10</v>
      </c>
      <c r="K15435" s="2">
        <v>5</v>
      </c>
      <c r="L15435" s="3">
        <v>267750</v>
      </c>
      <c r="M15435" s="2" t="s">
        <v>0</v>
      </c>
      <c r="N15435" s="4" t="s">
        <v>21</v>
      </c>
    </row>
    <row r="15436" spans="1:14" x14ac:dyDescent="0.25">
      <c r="A15436" s="1" t="s">
        <v>368</v>
      </c>
      <c r="B15436" s="2" t="s">
        <v>72</v>
      </c>
      <c r="C15436" s="2" t="s">
        <v>73</v>
      </c>
      <c r="D15436" s="2" t="s">
        <v>74</v>
      </c>
      <c r="E15436" s="2" t="s">
        <v>13174</v>
      </c>
      <c r="F15436" s="2">
        <v>12163800</v>
      </c>
      <c r="G15436" s="2" t="s">
        <v>490</v>
      </c>
      <c r="H15436" s="2">
        <v>3</v>
      </c>
      <c r="I15436" s="2">
        <v>9</v>
      </c>
      <c r="J15436" s="2">
        <v>10</v>
      </c>
      <c r="K15436" s="2">
        <v>5</v>
      </c>
      <c r="L15436" s="3">
        <v>267750</v>
      </c>
      <c r="M15436" s="2" t="s">
        <v>17383</v>
      </c>
      <c r="N15436" s="4" t="s">
        <v>21</v>
      </c>
    </row>
    <row r="15437" spans="1:14" x14ac:dyDescent="0.25">
      <c r="A15437" s="1" t="s">
        <v>368</v>
      </c>
      <c r="B15437" s="2" t="s">
        <v>72</v>
      </c>
      <c r="C15437" s="2" t="s">
        <v>73</v>
      </c>
      <c r="D15437" s="2" t="s">
        <v>74</v>
      </c>
      <c r="E15437" s="2" t="s">
        <v>13175</v>
      </c>
      <c r="F15437" s="2">
        <v>12163600</v>
      </c>
      <c r="G15437" s="2" t="s">
        <v>490</v>
      </c>
      <c r="H15437" s="2">
        <v>3</v>
      </c>
      <c r="I15437" s="2">
        <v>9</v>
      </c>
      <c r="J15437" s="2">
        <v>10</v>
      </c>
      <c r="K15437" s="2">
        <v>6</v>
      </c>
      <c r="L15437" s="3">
        <v>606900</v>
      </c>
      <c r="M15437" s="2" t="s">
        <v>0</v>
      </c>
      <c r="N15437" s="4" t="s">
        <v>21</v>
      </c>
    </row>
    <row r="15438" spans="1:14" x14ac:dyDescent="0.25">
      <c r="A15438" s="1" t="s">
        <v>368</v>
      </c>
      <c r="B15438" s="2" t="s">
        <v>72</v>
      </c>
      <c r="C15438" s="2" t="s">
        <v>73</v>
      </c>
      <c r="D15438" s="2" t="s">
        <v>74</v>
      </c>
      <c r="E15438" s="2" t="s">
        <v>13176</v>
      </c>
      <c r="F15438" s="2">
        <v>12163800</v>
      </c>
      <c r="G15438" s="2" t="s">
        <v>490</v>
      </c>
      <c r="H15438" s="2">
        <v>3</v>
      </c>
      <c r="I15438" s="2">
        <v>9</v>
      </c>
      <c r="J15438" s="2">
        <v>10</v>
      </c>
      <c r="K15438" s="2">
        <v>11</v>
      </c>
      <c r="L15438" s="3">
        <v>850850</v>
      </c>
      <c r="M15438" s="2" t="s">
        <v>0</v>
      </c>
      <c r="N15438" s="4" t="s">
        <v>21</v>
      </c>
    </row>
    <row r="15439" spans="1:14" x14ac:dyDescent="0.25">
      <c r="A15439" s="1" t="s">
        <v>368</v>
      </c>
      <c r="B15439" s="2" t="s">
        <v>72</v>
      </c>
      <c r="C15439" s="2" t="s">
        <v>73</v>
      </c>
      <c r="D15439" s="2" t="s">
        <v>74</v>
      </c>
      <c r="E15439" s="2" t="s">
        <v>13177</v>
      </c>
      <c r="F15439" s="2">
        <v>12163600</v>
      </c>
      <c r="G15439" s="2" t="s">
        <v>490</v>
      </c>
      <c r="H15439" s="2">
        <v>3</v>
      </c>
      <c r="I15439" s="2">
        <v>9</v>
      </c>
      <c r="J15439" s="2">
        <v>10</v>
      </c>
      <c r="K15439" s="2">
        <v>6</v>
      </c>
      <c r="L15439" s="3">
        <v>606900</v>
      </c>
      <c r="M15439" s="2" t="s">
        <v>0</v>
      </c>
      <c r="N15439" s="4" t="s">
        <v>21</v>
      </c>
    </row>
    <row r="15440" spans="1:14" x14ac:dyDescent="0.25">
      <c r="A15440" s="1" t="s">
        <v>368</v>
      </c>
      <c r="B15440" s="2" t="s">
        <v>72</v>
      </c>
      <c r="C15440" s="2" t="s">
        <v>73</v>
      </c>
      <c r="D15440" s="2" t="s">
        <v>74</v>
      </c>
      <c r="E15440" s="2" t="s">
        <v>18868</v>
      </c>
      <c r="F15440" s="2">
        <v>15111500</v>
      </c>
      <c r="G15440" s="2" t="s">
        <v>490</v>
      </c>
      <c r="H15440" s="2">
        <v>3</v>
      </c>
      <c r="I15440" s="2">
        <v>9</v>
      </c>
      <c r="J15440" s="2">
        <v>10</v>
      </c>
      <c r="K15440" s="2">
        <v>7</v>
      </c>
      <c r="L15440" s="3">
        <v>708050</v>
      </c>
      <c r="M15440" s="2" t="s">
        <v>0</v>
      </c>
      <c r="N15440" s="4" t="s">
        <v>21</v>
      </c>
    </row>
    <row r="15441" spans="1:14" x14ac:dyDescent="0.25">
      <c r="A15441" s="1" t="s">
        <v>368</v>
      </c>
      <c r="B15441" s="2" t="s">
        <v>72</v>
      </c>
      <c r="C15441" s="2" t="s">
        <v>73</v>
      </c>
      <c r="D15441" s="2" t="s">
        <v>74</v>
      </c>
      <c r="E15441" s="2" t="s">
        <v>13178</v>
      </c>
      <c r="F15441" s="2">
        <v>15101500</v>
      </c>
      <c r="G15441" s="2" t="s">
        <v>490</v>
      </c>
      <c r="H15441" s="2">
        <v>3</v>
      </c>
      <c r="I15441" s="2">
        <v>9</v>
      </c>
      <c r="J15441" s="2">
        <v>10</v>
      </c>
      <c r="K15441" s="2">
        <v>20</v>
      </c>
      <c r="L15441" s="3">
        <v>2261000</v>
      </c>
      <c r="M15441" s="2" t="s">
        <v>17383</v>
      </c>
      <c r="N15441" s="4" t="s">
        <v>21</v>
      </c>
    </row>
    <row r="15442" spans="1:14" x14ac:dyDescent="0.25">
      <c r="A15442" s="1" t="s">
        <v>368</v>
      </c>
      <c r="B15442" s="2" t="s">
        <v>72</v>
      </c>
      <c r="C15442" s="2" t="s">
        <v>73</v>
      </c>
      <c r="D15442" s="2" t="s">
        <v>74</v>
      </c>
      <c r="E15442" s="2" t="s">
        <v>13179</v>
      </c>
      <c r="F15442" s="2">
        <v>12163800</v>
      </c>
      <c r="G15442" s="2" t="s">
        <v>490</v>
      </c>
      <c r="H15442" s="2">
        <v>3</v>
      </c>
      <c r="I15442" s="2">
        <v>9</v>
      </c>
      <c r="J15442" s="2">
        <v>10</v>
      </c>
      <c r="K15442" s="2">
        <v>5</v>
      </c>
      <c r="L15442" s="3">
        <v>505750</v>
      </c>
      <c r="M15442" s="2" t="s">
        <v>0</v>
      </c>
      <c r="N15442" s="4" t="s">
        <v>21</v>
      </c>
    </row>
    <row r="15443" spans="1:14" x14ac:dyDescent="0.25">
      <c r="A15443" s="1" t="s">
        <v>368</v>
      </c>
      <c r="B15443" s="2" t="s">
        <v>72</v>
      </c>
      <c r="C15443" s="2" t="s">
        <v>73</v>
      </c>
      <c r="D15443" s="2" t="s">
        <v>74</v>
      </c>
      <c r="E15443" s="2" t="s">
        <v>13180</v>
      </c>
      <c r="F15443" s="2">
        <v>15111500</v>
      </c>
      <c r="G15443" s="2" t="s">
        <v>496</v>
      </c>
      <c r="H15443" s="2">
        <v>3</v>
      </c>
      <c r="I15443" s="2">
        <v>9</v>
      </c>
      <c r="J15443" s="2">
        <v>10</v>
      </c>
      <c r="K15443" s="2">
        <v>2</v>
      </c>
      <c r="L15443" s="3">
        <v>4000000</v>
      </c>
      <c r="M15443" s="2" t="s">
        <v>17383</v>
      </c>
      <c r="N15443" s="4" t="s">
        <v>21</v>
      </c>
    </row>
    <row r="15444" spans="1:14" x14ac:dyDescent="0.25">
      <c r="A15444" s="1" t="s">
        <v>368</v>
      </c>
      <c r="B15444" s="2" t="s">
        <v>72</v>
      </c>
      <c r="C15444" s="2" t="s">
        <v>73</v>
      </c>
      <c r="D15444" s="2" t="s">
        <v>74</v>
      </c>
      <c r="E15444" s="2" t="s">
        <v>13181</v>
      </c>
      <c r="F15444" s="2">
        <v>11151508</v>
      </c>
      <c r="G15444" s="2" t="s">
        <v>496</v>
      </c>
      <c r="H15444" s="2">
        <v>3</v>
      </c>
      <c r="I15444" s="2">
        <v>9</v>
      </c>
      <c r="J15444" s="2">
        <v>10</v>
      </c>
      <c r="K15444" s="2">
        <v>8</v>
      </c>
      <c r="L15444" s="3">
        <v>5248000</v>
      </c>
      <c r="M15444" s="2" t="s">
        <v>0</v>
      </c>
      <c r="N15444" s="4" t="s">
        <v>21</v>
      </c>
    </row>
    <row r="15445" spans="1:14" x14ac:dyDescent="0.25">
      <c r="A15445" s="1" t="s">
        <v>368</v>
      </c>
      <c r="B15445" s="2" t="s">
        <v>72</v>
      </c>
      <c r="C15445" s="2" t="s">
        <v>73</v>
      </c>
      <c r="D15445" s="2" t="s">
        <v>74</v>
      </c>
      <c r="E15445" s="2" t="s">
        <v>13182</v>
      </c>
      <c r="F15445" s="2">
        <v>15121514</v>
      </c>
      <c r="G15445" s="2" t="s">
        <v>496</v>
      </c>
      <c r="H15445" s="2">
        <v>3</v>
      </c>
      <c r="I15445" s="2">
        <v>9</v>
      </c>
      <c r="J15445" s="2">
        <v>10</v>
      </c>
      <c r="K15445" s="2">
        <v>1</v>
      </c>
      <c r="L15445" s="3">
        <v>96000</v>
      </c>
      <c r="M15445" s="2" t="s">
        <v>0</v>
      </c>
      <c r="N15445" s="4" t="s">
        <v>21</v>
      </c>
    </row>
    <row r="15446" spans="1:14" x14ac:dyDescent="0.25">
      <c r="A15446" s="1" t="s">
        <v>368</v>
      </c>
      <c r="B15446" s="2" t="s">
        <v>72</v>
      </c>
      <c r="C15446" s="2" t="s">
        <v>73</v>
      </c>
      <c r="D15446" s="2" t="s">
        <v>74</v>
      </c>
      <c r="E15446" s="2" t="s">
        <v>13183</v>
      </c>
      <c r="F15446" s="2">
        <v>31211604</v>
      </c>
      <c r="G15446" s="2" t="s">
        <v>496</v>
      </c>
      <c r="H15446" s="2">
        <v>3</v>
      </c>
      <c r="I15446" s="2">
        <v>9</v>
      </c>
      <c r="J15446" s="2">
        <v>10</v>
      </c>
      <c r="K15446" s="2">
        <v>27</v>
      </c>
      <c r="L15446" s="3">
        <v>12960000</v>
      </c>
      <c r="M15446" s="2" t="s">
        <v>0</v>
      </c>
      <c r="N15446" s="4" t="s">
        <v>21</v>
      </c>
    </row>
    <row r="15447" spans="1:14" x14ac:dyDescent="0.25">
      <c r="A15447" s="1" t="s">
        <v>368</v>
      </c>
      <c r="B15447" s="2" t="s">
        <v>72</v>
      </c>
      <c r="C15447" s="2" t="s">
        <v>73</v>
      </c>
      <c r="D15447" s="2" t="s">
        <v>74</v>
      </c>
      <c r="E15447" s="2" t="s">
        <v>18869</v>
      </c>
      <c r="F15447" s="2">
        <v>12142201</v>
      </c>
      <c r="G15447" s="2" t="s">
        <v>496</v>
      </c>
      <c r="H15447" s="2">
        <v>3</v>
      </c>
      <c r="I15447" s="2">
        <v>9</v>
      </c>
      <c r="J15447" s="2">
        <v>10</v>
      </c>
      <c r="K15447" s="2">
        <v>26</v>
      </c>
      <c r="L15447" s="3">
        <v>12480000</v>
      </c>
      <c r="M15447" s="2" t="s">
        <v>17383</v>
      </c>
      <c r="N15447" s="4" t="s">
        <v>21</v>
      </c>
    </row>
    <row r="15448" spans="1:14" x14ac:dyDescent="0.25">
      <c r="A15448" s="1" t="s">
        <v>368</v>
      </c>
      <c r="B15448" s="2" t="s">
        <v>72</v>
      </c>
      <c r="C15448" s="2" t="s">
        <v>1180</v>
      </c>
      <c r="D15448" s="2" t="s">
        <v>17935</v>
      </c>
      <c r="E15448" s="2" t="s">
        <v>13184</v>
      </c>
      <c r="F15448" s="2">
        <v>24131513</v>
      </c>
      <c r="G15448" s="2" t="s">
        <v>496</v>
      </c>
      <c r="H15448" s="2">
        <v>1</v>
      </c>
      <c r="I15448" s="2">
        <v>5</v>
      </c>
      <c r="J15448" s="2">
        <v>10</v>
      </c>
      <c r="K15448" s="2">
        <v>3</v>
      </c>
      <c r="L15448" s="3">
        <v>564060</v>
      </c>
      <c r="M15448" s="2" t="s">
        <v>0</v>
      </c>
      <c r="N15448" s="4" t="s">
        <v>21</v>
      </c>
    </row>
    <row r="15449" spans="1:14" x14ac:dyDescent="0.25">
      <c r="A15449" s="1" t="s">
        <v>368</v>
      </c>
      <c r="B15449" s="2" t="s">
        <v>72</v>
      </c>
      <c r="C15449" s="2" t="s">
        <v>1180</v>
      </c>
      <c r="D15449" s="2" t="s">
        <v>17935</v>
      </c>
      <c r="E15449" s="2" t="s">
        <v>13185</v>
      </c>
      <c r="F15449" s="2">
        <v>24131513</v>
      </c>
      <c r="G15449" s="2" t="s">
        <v>496</v>
      </c>
      <c r="H15449" s="2">
        <v>1</v>
      </c>
      <c r="I15449" s="2">
        <v>5</v>
      </c>
      <c r="J15449" s="2">
        <v>10</v>
      </c>
      <c r="K15449" s="2">
        <v>3</v>
      </c>
      <c r="L15449" s="3">
        <v>572985</v>
      </c>
      <c r="M15449" s="2" t="s">
        <v>0</v>
      </c>
      <c r="N15449" s="4" t="s">
        <v>21</v>
      </c>
    </row>
    <row r="15450" spans="1:14" x14ac:dyDescent="0.25">
      <c r="A15450" s="1" t="s">
        <v>368</v>
      </c>
      <c r="B15450" s="2" t="s">
        <v>72</v>
      </c>
      <c r="C15450" s="2" t="s">
        <v>1180</v>
      </c>
      <c r="D15450" s="2" t="s">
        <v>17935</v>
      </c>
      <c r="E15450" s="2" t="s">
        <v>13186</v>
      </c>
      <c r="F15450" s="2">
        <v>24131513</v>
      </c>
      <c r="G15450" s="2" t="s">
        <v>496</v>
      </c>
      <c r="H15450" s="2">
        <v>1</v>
      </c>
      <c r="I15450" s="2">
        <v>5</v>
      </c>
      <c r="J15450" s="2">
        <v>10</v>
      </c>
      <c r="K15450" s="2">
        <v>2</v>
      </c>
      <c r="L15450" s="3">
        <v>352716</v>
      </c>
      <c r="M15450" s="2" t="s">
        <v>0</v>
      </c>
      <c r="N15450" s="4" t="s">
        <v>21</v>
      </c>
    </row>
    <row r="15451" spans="1:14" x14ac:dyDescent="0.25">
      <c r="A15451" s="1" t="s">
        <v>368</v>
      </c>
      <c r="B15451" s="2" t="s">
        <v>72</v>
      </c>
      <c r="C15451" s="2" t="s">
        <v>1180</v>
      </c>
      <c r="D15451" s="2" t="s">
        <v>17935</v>
      </c>
      <c r="E15451" s="2" t="s">
        <v>13187</v>
      </c>
      <c r="F15451" s="2">
        <v>24131513</v>
      </c>
      <c r="G15451" s="2" t="s">
        <v>496</v>
      </c>
      <c r="H15451" s="2">
        <v>1</v>
      </c>
      <c r="I15451" s="2">
        <v>5</v>
      </c>
      <c r="J15451" s="2">
        <v>10</v>
      </c>
      <c r="K15451" s="2">
        <v>2</v>
      </c>
      <c r="L15451" s="3">
        <v>335104</v>
      </c>
      <c r="M15451" s="2" t="s">
        <v>0</v>
      </c>
      <c r="N15451" s="4" t="s">
        <v>21</v>
      </c>
    </row>
    <row r="15452" spans="1:14" x14ac:dyDescent="0.25">
      <c r="A15452" s="1" t="s">
        <v>368</v>
      </c>
      <c r="B15452" s="2" t="s">
        <v>72</v>
      </c>
      <c r="C15452" s="2" t="s">
        <v>1180</v>
      </c>
      <c r="D15452" s="2" t="s">
        <v>17935</v>
      </c>
      <c r="E15452" s="2" t="s">
        <v>13188</v>
      </c>
      <c r="F15452" s="2">
        <v>24131513</v>
      </c>
      <c r="G15452" s="2" t="s">
        <v>496</v>
      </c>
      <c r="H15452" s="2">
        <v>1</v>
      </c>
      <c r="I15452" s="2">
        <v>5</v>
      </c>
      <c r="J15452" s="2">
        <v>10</v>
      </c>
      <c r="K15452" s="2">
        <v>2</v>
      </c>
      <c r="L15452" s="3">
        <v>393890</v>
      </c>
      <c r="M15452" s="2" t="s">
        <v>0</v>
      </c>
      <c r="N15452" s="4" t="s">
        <v>21</v>
      </c>
    </row>
    <row r="15453" spans="1:14" x14ac:dyDescent="0.25">
      <c r="A15453" s="1" t="s">
        <v>368</v>
      </c>
      <c r="B15453" s="2" t="s">
        <v>72</v>
      </c>
      <c r="C15453" s="2" t="s">
        <v>1183</v>
      </c>
      <c r="D15453" s="2" t="s">
        <v>17936</v>
      </c>
      <c r="E15453" s="2" t="s">
        <v>13189</v>
      </c>
      <c r="F15453" s="2">
        <v>15121520</v>
      </c>
      <c r="G15453" s="2" t="s">
        <v>496</v>
      </c>
      <c r="H15453" s="2">
        <v>3</v>
      </c>
      <c r="I15453" s="2">
        <v>9</v>
      </c>
      <c r="J15453" s="2">
        <v>10</v>
      </c>
      <c r="K15453" s="2">
        <v>47</v>
      </c>
      <c r="L15453" s="3">
        <v>676800</v>
      </c>
      <c r="M15453" s="2" t="s">
        <v>17401</v>
      </c>
      <c r="N15453" s="4" t="s">
        <v>21</v>
      </c>
    </row>
    <row r="15454" spans="1:14" x14ac:dyDescent="0.25">
      <c r="A15454" s="1" t="s">
        <v>368</v>
      </c>
      <c r="B15454" s="2" t="s">
        <v>408</v>
      </c>
      <c r="C15454" s="2" t="s">
        <v>1186</v>
      </c>
      <c r="D15454" s="2" t="s">
        <v>17937</v>
      </c>
      <c r="E15454" s="2" t="s">
        <v>13190</v>
      </c>
      <c r="F15454" s="2">
        <v>12352104</v>
      </c>
      <c r="G15454" s="2" t="s">
        <v>496</v>
      </c>
      <c r="H15454" s="2">
        <v>3</v>
      </c>
      <c r="I15454" s="2">
        <v>9</v>
      </c>
      <c r="J15454" s="2">
        <v>10</v>
      </c>
      <c r="K15454" s="2">
        <v>15</v>
      </c>
      <c r="L15454" s="3">
        <v>26400000</v>
      </c>
      <c r="M15454" s="2" t="s">
        <v>0</v>
      </c>
      <c r="N15454" s="4" t="s">
        <v>21</v>
      </c>
    </row>
    <row r="15455" spans="1:14" x14ac:dyDescent="0.25">
      <c r="A15455" s="1" t="s">
        <v>368</v>
      </c>
      <c r="B15455" s="2" t="s">
        <v>408</v>
      </c>
      <c r="C15455" s="2" t="s">
        <v>409</v>
      </c>
      <c r="D15455" s="2" t="s">
        <v>17858</v>
      </c>
      <c r="E15455" s="2" t="s">
        <v>13191</v>
      </c>
      <c r="F15455" s="2">
        <v>12141903</v>
      </c>
      <c r="G15455" s="2" t="s">
        <v>490</v>
      </c>
      <c r="H15455" s="2">
        <v>11</v>
      </c>
      <c r="I15455" s="2">
        <v>3</v>
      </c>
      <c r="J15455" s="2">
        <v>10</v>
      </c>
      <c r="K15455" s="2">
        <v>1</v>
      </c>
      <c r="L15455" s="3">
        <v>3000000</v>
      </c>
      <c r="M15455" s="2" t="s">
        <v>17388</v>
      </c>
      <c r="N15455" s="4" t="s">
        <v>17385</v>
      </c>
    </row>
    <row r="15456" spans="1:14" x14ac:dyDescent="0.25">
      <c r="A15456" s="1" t="s">
        <v>368</v>
      </c>
      <c r="B15456" s="2" t="s">
        <v>408</v>
      </c>
      <c r="C15456" s="2" t="s">
        <v>409</v>
      </c>
      <c r="D15456" s="2" t="s">
        <v>17858</v>
      </c>
      <c r="E15456" s="2" t="s">
        <v>13192</v>
      </c>
      <c r="F15456" s="2">
        <v>12141904</v>
      </c>
      <c r="G15456" s="2" t="s">
        <v>490</v>
      </c>
      <c r="H15456" s="2">
        <v>11</v>
      </c>
      <c r="I15456" s="2">
        <v>3</v>
      </c>
      <c r="J15456" s="2">
        <v>10</v>
      </c>
      <c r="K15456" s="2">
        <v>1</v>
      </c>
      <c r="L15456" s="3">
        <v>3000000</v>
      </c>
      <c r="M15456" s="2" t="s">
        <v>17388</v>
      </c>
      <c r="N15456" s="4" t="s">
        <v>17385</v>
      </c>
    </row>
    <row r="15457" spans="1:14" x14ac:dyDescent="0.25">
      <c r="A15457" s="1" t="s">
        <v>368</v>
      </c>
      <c r="B15457" s="2" t="s">
        <v>408</v>
      </c>
      <c r="C15457" s="2" t="s">
        <v>409</v>
      </c>
      <c r="D15457" s="2" t="s">
        <v>17858</v>
      </c>
      <c r="E15457" s="2" t="s">
        <v>13193</v>
      </c>
      <c r="F15457" s="2">
        <v>12141904</v>
      </c>
      <c r="G15457" s="2" t="s">
        <v>490</v>
      </c>
      <c r="H15457" s="2">
        <v>11</v>
      </c>
      <c r="I15457" s="2">
        <v>3</v>
      </c>
      <c r="J15457" s="2">
        <v>10</v>
      </c>
      <c r="K15457" s="2">
        <v>1</v>
      </c>
      <c r="L15457" s="3">
        <v>3981399.46</v>
      </c>
      <c r="M15457" s="2" t="s">
        <v>17388</v>
      </c>
      <c r="N15457" s="4" t="s">
        <v>17385</v>
      </c>
    </row>
    <row r="15458" spans="1:14" x14ac:dyDescent="0.25">
      <c r="A15458" s="1" t="s">
        <v>368</v>
      </c>
      <c r="B15458" s="2" t="s">
        <v>408</v>
      </c>
      <c r="C15458" s="2" t="s">
        <v>409</v>
      </c>
      <c r="D15458" s="2" t="s">
        <v>17858</v>
      </c>
      <c r="E15458" s="2" t="s">
        <v>13194</v>
      </c>
      <c r="F15458" s="2">
        <v>70141604</v>
      </c>
      <c r="G15458" s="2" t="s">
        <v>490</v>
      </c>
      <c r="H15458" s="2">
        <v>1</v>
      </c>
      <c r="I15458" s="2">
        <v>5</v>
      </c>
      <c r="J15458" s="2">
        <v>10</v>
      </c>
      <c r="K15458" s="2">
        <v>10</v>
      </c>
      <c r="L15458" s="3">
        <v>3344000</v>
      </c>
      <c r="M15458" s="2" t="s">
        <v>0</v>
      </c>
      <c r="N15458" s="4" t="s">
        <v>21</v>
      </c>
    </row>
    <row r="15459" spans="1:14" x14ac:dyDescent="0.25">
      <c r="A15459" s="1" t="s">
        <v>368</v>
      </c>
      <c r="B15459" s="2" t="s">
        <v>408</v>
      </c>
      <c r="C15459" s="2" t="s">
        <v>409</v>
      </c>
      <c r="D15459" s="2" t="s">
        <v>17858</v>
      </c>
      <c r="E15459" s="2" t="s">
        <v>3167</v>
      </c>
      <c r="F15459" s="2">
        <v>12141903</v>
      </c>
      <c r="G15459" s="2" t="s">
        <v>490</v>
      </c>
      <c r="H15459" s="2">
        <v>3</v>
      </c>
      <c r="I15459" s="2">
        <v>9</v>
      </c>
      <c r="J15459" s="2">
        <v>10</v>
      </c>
      <c r="K15459" s="2">
        <v>1</v>
      </c>
      <c r="L15459" s="3">
        <v>11500000</v>
      </c>
      <c r="M15459" s="2" t="s">
        <v>17388</v>
      </c>
      <c r="N15459" s="4" t="s">
        <v>21</v>
      </c>
    </row>
    <row r="15460" spans="1:14" x14ac:dyDescent="0.25">
      <c r="A15460" s="1" t="s">
        <v>368</v>
      </c>
      <c r="B15460" s="2" t="s">
        <v>408</v>
      </c>
      <c r="C15460" s="2" t="s">
        <v>409</v>
      </c>
      <c r="D15460" s="2" t="s">
        <v>17858</v>
      </c>
      <c r="E15460" s="2" t="s">
        <v>3167</v>
      </c>
      <c r="F15460" s="2">
        <v>12141903</v>
      </c>
      <c r="G15460" s="2" t="s">
        <v>490</v>
      </c>
      <c r="H15460" s="2">
        <v>3</v>
      </c>
      <c r="I15460" s="2">
        <v>9</v>
      </c>
      <c r="J15460" s="2">
        <v>10</v>
      </c>
      <c r="K15460" s="2">
        <v>1</v>
      </c>
      <c r="L15460" s="3">
        <v>5506480</v>
      </c>
      <c r="M15460" s="2" t="s">
        <v>20</v>
      </c>
      <c r="N15460" s="4" t="s">
        <v>21</v>
      </c>
    </row>
    <row r="15461" spans="1:14" x14ac:dyDescent="0.25">
      <c r="A15461" s="1" t="s">
        <v>368</v>
      </c>
      <c r="B15461" s="2" t="s">
        <v>408</v>
      </c>
      <c r="C15461" s="2" t="s">
        <v>409</v>
      </c>
      <c r="D15461" s="2" t="s">
        <v>17858</v>
      </c>
      <c r="E15461" s="2" t="s">
        <v>13195</v>
      </c>
      <c r="F15461" s="2">
        <v>12141904</v>
      </c>
      <c r="G15461" s="2" t="s">
        <v>490</v>
      </c>
      <c r="H15461" s="2">
        <v>3</v>
      </c>
      <c r="I15461" s="2">
        <v>9</v>
      </c>
      <c r="J15461" s="2">
        <v>10</v>
      </c>
      <c r="K15461" s="2">
        <v>1</v>
      </c>
      <c r="L15461" s="3">
        <v>11500000</v>
      </c>
      <c r="M15461" s="2" t="s">
        <v>17388</v>
      </c>
      <c r="N15461" s="4" t="s">
        <v>21</v>
      </c>
    </row>
    <row r="15462" spans="1:14" x14ac:dyDescent="0.25">
      <c r="A15462" s="1" t="s">
        <v>368</v>
      </c>
      <c r="B15462" s="2" t="s">
        <v>408</v>
      </c>
      <c r="C15462" s="2" t="s">
        <v>409</v>
      </c>
      <c r="D15462" s="2" t="s">
        <v>17858</v>
      </c>
      <c r="E15462" s="2" t="s">
        <v>13195</v>
      </c>
      <c r="F15462" s="2">
        <v>12141904</v>
      </c>
      <c r="G15462" s="2" t="s">
        <v>490</v>
      </c>
      <c r="H15462" s="2">
        <v>3</v>
      </c>
      <c r="I15462" s="2">
        <v>9</v>
      </c>
      <c r="J15462" s="2">
        <v>10</v>
      </c>
      <c r="K15462" s="2">
        <v>1</v>
      </c>
      <c r="L15462" s="3">
        <v>5276866</v>
      </c>
      <c r="M15462" s="2" t="s">
        <v>20</v>
      </c>
      <c r="N15462" s="4" t="s">
        <v>21</v>
      </c>
    </row>
    <row r="15463" spans="1:14" x14ac:dyDescent="0.25">
      <c r="A15463" s="1" t="s">
        <v>368</v>
      </c>
      <c r="B15463" s="2" t="s">
        <v>408</v>
      </c>
      <c r="C15463" s="2" t="s">
        <v>409</v>
      </c>
      <c r="D15463" s="2" t="s">
        <v>17858</v>
      </c>
      <c r="E15463" s="2" t="s">
        <v>13196</v>
      </c>
      <c r="F15463" s="2">
        <v>12141904</v>
      </c>
      <c r="G15463" s="2" t="s">
        <v>490</v>
      </c>
      <c r="H15463" s="2">
        <v>3</v>
      </c>
      <c r="I15463" s="2">
        <v>9</v>
      </c>
      <c r="J15463" s="2">
        <v>10</v>
      </c>
      <c r="K15463" s="2">
        <v>1</v>
      </c>
      <c r="L15463" s="3">
        <v>12000000</v>
      </c>
      <c r="M15463" s="2" t="s">
        <v>17388</v>
      </c>
      <c r="N15463" s="4" t="s">
        <v>21</v>
      </c>
    </row>
    <row r="15464" spans="1:14" x14ac:dyDescent="0.25">
      <c r="A15464" s="1" t="s">
        <v>368</v>
      </c>
      <c r="B15464" s="2" t="s">
        <v>408</v>
      </c>
      <c r="C15464" s="2" t="s">
        <v>409</v>
      </c>
      <c r="D15464" s="2" t="s">
        <v>17858</v>
      </c>
      <c r="E15464" s="2" t="s">
        <v>13197</v>
      </c>
      <c r="F15464" s="2">
        <v>12141903</v>
      </c>
      <c r="G15464" s="2" t="s">
        <v>490</v>
      </c>
      <c r="H15464" s="2">
        <v>11</v>
      </c>
      <c r="I15464" s="2">
        <v>1</v>
      </c>
      <c r="J15464" s="2">
        <v>10</v>
      </c>
      <c r="K15464" s="2">
        <v>1</v>
      </c>
      <c r="L15464" s="3">
        <v>321689</v>
      </c>
      <c r="M15464" s="2" t="s">
        <v>17388</v>
      </c>
      <c r="N15464" s="4" t="s">
        <v>21</v>
      </c>
    </row>
    <row r="15465" spans="1:14" x14ac:dyDescent="0.25">
      <c r="A15465" s="1" t="s">
        <v>368</v>
      </c>
      <c r="B15465" s="2" t="s">
        <v>408</v>
      </c>
      <c r="C15465" s="2" t="s">
        <v>409</v>
      </c>
      <c r="D15465" s="2" t="s">
        <v>17858</v>
      </c>
      <c r="E15465" s="2" t="s">
        <v>13198</v>
      </c>
      <c r="F15465" s="2">
        <v>12141904</v>
      </c>
      <c r="G15465" s="2" t="s">
        <v>490</v>
      </c>
      <c r="H15465" s="2">
        <v>11</v>
      </c>
      <c r="I15465" s="2">
        <v>1</v>
      </c>
      <c r="J15465" s="2">
        <v>10</v>
      </c>
      <c r="K15465" s="2">
        <v>1</v>
      </c>
      <c r="L15465" s="3">
        <v>333333</v>
      </c>
      <c r="M15465" s="2" t="s">
        <v>17388</v>
      </c>
      <c r="N15465" s="4" t="s">
        <v>21</v>
      </c>
    </row>
    <row r="15466" spans="1:14" x14ac:dyDescent="0.25">
      <c r="A15466" s="1" t="s">
        <v>368</v>
      </c>
      <c r="B15466" s="2" t="s">
        <v>408</v>
      </c>
      <c r="C15466" s="2" t="s">
        <v>409</v>
      </c>
      <c r="D15466" s="2" t="s">
        <v>17858</v>
      </c>
      <c r="E15466" s="2" t="s">
        <v>13199</v>
      </c>
      <c r="F15466" s="2">
        <v>12141904</v>
      </c>
      <c r="G15466" s="2" t="s">
        <v>490</v>
      </c>
      <c r="H15466" s="2">
        <v>11</v>
      </c>
      <c r="I15466" s="2">
        <v>1</v>
      </c>
      <c r="J15466" s="2">
        <v>10</v>
      </c>
      <c r="K15466" s="2">
        <v>1</v>
      </c>
      <c r="L15466" s="3">
        <v>333333</v>
      </c>
      <c r="M15466" s="2" t="s">
        <v>17388</v>
      </c>
      <c r="N15466" s="4" t="s">
        <v>21</v>
      </c>
    </row>
    <row r="15467" spans="1:14" x14ac:dyDescent="0.25">
      <c r="A15467" s="1" t="s">
        <v>368</v>
      </c>
      <c r="B15467" s="2" t="s">
        <v>408</v>
      </c>
      <c r="C15467" s="2" t="s">
        <v>409</v>
      </c>
      <c r="D15467" s="2" t="s">
        <v>17858</v>
      </c>
      <c r="E15467" s="2" t="s">
        <v>13123</v>
      </c>
      <c r="F15467" s="2">
        <v>12141903</v>
      </c>
      <c r="G15467" s="2" t="s">
        <v>17856</v>
      </c>
      <c r="H15467" s="2">
        <v>1</v>
      </c>
      <c r="I15467" s="2">
        <v>6</v>
      </c>
      <c r="J15467" s="2">
        <v>10</v>
      </c>
      <c r="K15467" s="2">
        <v>1</v>
      </c>
      <c r="L15467" s="3">
        <v>11644</v>
      </c>
      <c r="M15467" s="2" t="s">
        <v>17388</v>
      </c>
      <c r="N15467" s="4" t="s">
        <v>21</v>
      </c>
    </row>
    <row r="15468" spans="1:14" x14ac:dyDescent="0.25">
      <c r="A15468" s="1" t="s">
        <v>368</v>
      </c>
      <c r="B15468" s="2" t="s">
        <v>408</v>
      </c>
      <c r="C15468" s="2" t="s">
        <v>13200</v>
      </c>
      <c r="D15468" s="2" t="s">
        <v>18052</v>
      </c>
      <c r="E15468" s="2" t="s">
        <v>13201</v>
      </c>
      <c r="F15468" s="2">
        <v>31201601</v>
      </c>
      <c r="G15468" s="2" t="s">
        <v>490</v>
      </c>
      <c r="H15468" s="2">
        <v>8</v>
      </c>
      <c r="I15468" s="2">
        <v>4</v>
      </c>
      <c r="J15468" s="2">
        <v>10</v>
      </c>
      <c r="K15468" s="2">
        <v>1</v>
      </c>
      <c r="L15468" s="3">
        <v>378909.8</v>
      </c>
      <c r="M15468" s="2" t="s">
        <v>0</v>
      </c>
      <c r="N15468" s="4" t="s">
        <v>21</v>
      </c>
    </row>
    <row r="15469" spans="1:14" x14ac:dyDescent="0.25">
      <c r="A15469" s="1" t="s">
        <v>368</v>
      </c>
      <c r="B15469" s="2" t="s">
        <v>408</v>
      </c>
      <c r="C15469" s="2" t="s">
        <v>411</v>
      </c>
      <c r="D15469" s="2" t="s">
        <v>17859</v>
      </c>
      <c r="E15469" s="2" t="s">
        <v>13202</v>
      </c>
      <c r="F15469" s="2">
        <v>10171505</v>
      </c>
      <c r="G15469" s="2" t="s">
        <v>490</v>
      </c>
      <c r="H15469" s="2">
        <v>1</v>
      </c>
      <c r="I15469" s="2">
        <v>5</v>
      </c>
      <c r="J15469" s="2">
        <v>10</v>
      </c>
      <c r="K15469" s="2">
        <v>10</v>
      </c>
      <c r="L15469" s="3">
        <v>228000</v>
      </c>
      <c r="M15469" s="2" t="s">
        <v>0</v>
      </c>
      <c r="N15469" s="4" t="s">
        <v>21</v>
      </c>
    </row>
    <row r="15470" spans="1:14" x14ac:dyDescent="0.25">
      <c r="A15470" s="1" t="s">
        <v>368</v>
      </c>
      <c r="B15470" s="2" t="s">
        <v>408</v>
      </c>
      <c r="C15470" s="2" t="s">
        <v>411</v>
      </c>
      <c r="D15470" s="2" t="s">
        <v>17859</v>
      </c>
      <c r="E15470" s="2" t="s">
        <v>13203</v>
      </c>
      <c r="F15470" s="2">
        <v>10171701</v>
      </c>
      <c r="G15470" s="2" t="s">
        <v>490</v>
      </c>
      <c r="H15470" s="2">
        <v>1</v>
      </c>
      <c r="I15470" s="2">
        <v>5</v>
      </c>
      <c r="J15470" s="2">
        <v>10</v>
      </c>
      <c r="K15470" s="2">
        <v>14</v>
      </c>
      <c r="L15470" s="3">
        <v>532000</v>
      </c>
      <c r="M15470" s="2" t="s">
        <v>0</v>
      </c>
      <c r="N15470" s="4" t="s">
        <v>21</v>
      </c>
    </row>
    <row r="15471" spans="1:14" x14ac:dyDescent="0.25">
      <c r="A15471" s="1" t="s">
        <v>368</v>
      </c>
      <c r="B15471" s="2" t="s">
        <v>408</v>
      </c>
      <c r="C15471" s="2" t="s">
        <v>411</v>
      </c>
      <c r="D15471" s="2" t="s">
        <v>17859</v>
      </c>
      <c r="E15471" s="2" t="s">
        <v>13204</v>
      </c>
      <c r="F15471" s="2">
        <v>10171504</v>
      </c>
      <c r="G15471" s="2" t="s">
        <v>490</v>
      </c>
      <c r="H15471" s="2">
        <v>1</v>
      </c>
      <c r="I15471" s="2">
        <v>5</v>
      </c>
      <c r="J15471" s="2">
        <v>10</v>
      </c>
      <c r="K15471" s="2">
        <v>8</v>
      </c>
      <c r="L15471" s="3">
        <v>243200</v>
      </c>
      <c r="M15471" s="2" t="s">
        <v>0</v>
      </c>
      <c r="N15471" s="4" t="s">
        <v>21</v>
      </c>
    </row>
    <row r="15472" spans="1:14" x14ac:dyDescent="0.25">
      <c r="A15472" s="1" t="s">
        <v>368</v>
      </c>
      <c r="B15472" s="2" t="s">
        <v>408</v>
      </c>
      <c r="C15472" s="2" t="s">
        <v>411</v>
      </c>
      <c r="D15472" s="2" t="s">
        <v>17859</v>
      </c>
      <c r="E15472" s="2" t="s">
        <v>13205</v>
      </c>
      <c r="F15472" s="2">
        <v>10171701</v>
      </c>
      <c r="G15472" s="2" t="s">
        <v>490</v>
      </c>
      <c r="H15472" s="2">
        <v>1</v>
      </c>
      <c r="I15472" s="2">
        <v>5</v>
      </c>
      <c r="J15472" s="2">
        <v>10</v>
      </c>
      <c r="K15472" s="2">
        <v>12</v>
      </c>
      <c r="L15472" s="3">
        <v>547200</v>
      </c>
      <c r="M15472" s="2" t="s">
        <v>0</v>
      </c>
      <c r="N15472" s="4" t="s">
        <v>21</v>
      </c>
    </row>
    <row r="15473" spans="1:14" x14ac:dyDescent="0.25">
      <c r="A15473" s="1" t="s">
        <v>368</v>
      </c>
      <c r="B15473" s="2" t="s">
        <v>408</v>
      </c>
      <c r="C15473" s="2" t="s">
        <v>411</v>
      </c>
      <c r="D15473" s="2" t="s">
        <v>17859</v>
      </c>
      <c r="E15473" s="2" t="s">
        <v>13206</v>
      </c>
      <c r="F15473" s="2">
        <v>10171701</v>
      </c>
      <c r="G15473" s="2" t="s">
        <v>490</v>
      </c>
      <c r="H15473" s="2">
        <v>1</v>
      </c>
      <c r="I15473" s="2">
        <v>5</v>
      </c>
      <c r="J15473" s="2">
        <v>10</v>
      </c>
      <c r="K15473" s="2">
        <v>32</v>
      </c>
      <c r="L15473" s="3">
        <v>462080</v>
      </c>
      <c r="M15473" s="2" t="s">
        <v>0</v>
      </c>
      <c r="N15473" s="4" t="s">
        <v>21</v>
      </c>
    </row>
    <row r="15474" spans="1:14" x14ac:dyDescent="0.25">
      <c r="A15474" s="1" t="s">
        <v>368</v>
      </c>
      <c r="B15474" s="2" t="s">
        <v>408</v>
      </c>
      <c r="C15474" s="2" t="s">
        <v>411</v>
      </c>
      <c r="D15474" s="2" t="s">
        <v>17859</v>
      </c>
      <c r="E15474" s="2" t="s">
        <v>13207</v>
      </c>
      <c r="F15474" s="2">
        <v>10191700</v>
      </c>
      <c r="G15474" s="2" t="s">
        <v>490</v>
      </c>
      <c r="H15474" s="2">
        <v>1</v>
      </c>
      <c r="I15474" s="2">
        <v>4</v>
      </c>
      <c r="J15474" s="2">
        <v>10</v>
      </c>
      <c r="K15474" s="2">
        <v>130</v>
      </c>
      <c r="L15474" s="3">
        <v>1559994.8</v>
      </c>
      <c r="M15474" s="2" t="s">
        <v>17406</v>
      </c>
      <c r="N15474" s="4" t="s">
        <v>21</v>
      </c>
    </row>
    <row r="15475" spans="1:14" x14ac:dyDescent="0.25">
      <c r="A15475" s="1" t="s">
        <v>368</v>
      </c>
      <c r="B15475" s="2" t="s">
        <v>408</v>
      </c>
      <c r="C15475" s="2" t="s">
        <v>411</v>
      </c>
      <c r="D15475" s="2" t="s">
        <v>17859</v>
      </c>
      <c r="E15475" s="2" t="s">
        <v>13208</v>
      </c>
      <c r="F15475" s="2">
        <v>10191700</v>
      </c>
      <c r="G15475" s="2" t="s">
        <v>490</v>
      </c>
      <c r="H15475" s="2">
        <v>1</v>
      </c>
      <c r="I15475" s="2">
        <v>4</v>
      </c>
      <c r="J15475" s="2">
        <v>10</v>
      </c>
      <c r="K15475" s="2">
        <v>150</v>
      </c>
      <c r="L15475" s="3">
        <v>390022.5</v>
      </c>
      <c r="M15475" s="2" t="s">
        <v>0</v>
      </c>
      <c r="N15475" s="4" t="s">
        <v>21</v>
      </c>
    </row>
    <row r="15476" spans="1:14" x14ac:dyDescent="0.25">
      <c r="A15476" s="1" t="s">
        <v>368</v>
      </c>
      <c r="B15476" s="2" t="s">
        <v>408</v>
      </c>
      <c r="C15476" s="2" t="s">
        <v>6208</v>
      </c>
      <c r="D15476" s="2" t="s">
        <v>18019</v>
      </c>
      <c r="E15476" s="2" t="s">
        <v>13209</v>
      </c>
      <c r="F15476" s="2">
        <v>55121807</v>
      </c>
      <c r="G15476" s="2" t="s">
        <v>2858</v>
      </c>
      <c r="H15476" s="2">
        <v>1</v>
      </c>
      <c r="I15476" s="2">
        <v>3</v>
      </c>
      <c r="J15476" s="2">
        <v>10</v>
      </c>
      <c r="K15476" s="2">
        <v>25</v>
      </c>
      <c r="L15476" s="3">
        <v>215975</v>
      </c>
      <c r="M15476" s="2" t="s">
        <v>0</v>
      </c>
      <c r="N15476" s="4" t="s">
        <v>21</v>
      </c>
    </row>
    <row r="15477" spans="1:14" x14ac:dyDescent="0.25">
      <c r="A15477" s="1" t="s">
        <v>368</v>
      </c>
      <c r="B15477" s="2" t="s">
        <v>76</v>
      </c>
      <c r="C15477" s="2" t="s">
        <v>77</v>
      </c>
      <c r="D15477" s="2" t="s">
        <v>78</v>
      </c>
      <c r="E15477" s="2" t="s">
        <v>13210</v>
      </c>
      <c r="F15477" s="2">
        <v>44103103</v>
      </c>
      <c r="G15477" s="2" t="s">
        <v>2858</v>
      </c>
      <c r="H15477" s="2">
        <v>1</v>
      </c>
      <c r="I15477" s="2">
        <v>3</v>
      </c>
      <c r="J15477" s="2">
        <v>10</v>
      </c>
      <c r="K15477" s="2">
        <v>2</v>
      </c>
      <c r="L15477" s="3">
        <v>701148</v>
      </c>
      <c r="M15477" s="2" t="s">
        <v>0</v>
      </c>
      <c r="N15477" s="4" t="s">
        <v>21</v>
      </c>
    </row>
    <row r="15478" spans="1:14" x14ac:dyDescent="0.25">
      <c r="A15478" s="1" t="s">
        <v>368</v>
      </c>
      <c r="B15478" s="2" t="s">
        <v>76</v>
      </c>
      <c r="C15478" s="2" t="s">
        <v>77</v>
      </c>
      <c r="D15478" s="2" t="s">
        <v>78</v>
      </c>
      <c r="E15478" s="2" t="s">
        <v>13211</v>
      </c>
      <c r="F15478" s="2">
        <v>44103103</v>
      </c>
      <c r="G15478" s="2" t="s">
        <v>2858</v>
      </c>
      <c r="H15478" s="2">
        <v>1</v>
      </c>
      <c r="I15478" s="2">
        <v>3</v>
      </c>
      <c r="J15478" s="2">
        <v>10</v>
      </c>
      <c r="K15478" s="2">
        <v>1</v>
      </c>
      <c r="L15478" s="3">
        <v>719950</v>
      </c>
      <c r="M15478" s="2" t="s">
        <v>0</v>
      </c>
      <c r="N15478" s="4" t="s">
        <v>21</v>
      </c>
    </row>
    <row r="15479" spans="1:14" x14ac:dyDescent="0.25">
      <c r="A15479" s="1" t="s">
        <v>368</v>
      </c>
      <c r="B15479" s="2" t="s">
        <v>76</v>
      </c>
      <c r="C15479" s="2" t="s">
        <v>77</v>
      </c>
      <c r="D15479" s="2" t="s">
        <v>78</v>
      </c>
      <c r="E15479" s="2" t="s">
        <v>13212</v>
      </c>
      <c r="F15479" s="2">
        <v>44103103</v>
      </c>
      <c r="G15479" s="2" t="s">
        <v>2858</v>
      </c>
      <c r="H15479" s="2">
        <v>1</v>
      </c>
      <c r="I15479" s="2">
        <v>3</v>
      </c>
      <c r="J15479" s="2">
        <v>10</v>
      </c>
      <c r="K15479" s="2">
        <v>1</v>
      </c>
      <c r="L15479" s="3">
        <v>666400</v>
      </c>
      <c r="M15479" s="2" t="s">
        <v>0</v>
      </c>
      <c r="N15479" s="4" t="s">
        <v>21</v>
      </c>
    </row>
    <row r="15480" spans="1:14" x14ac:dyDescent="0.25">
      <c r="A15480" s="1" t="s">
        <v>368</v>
      </c>
      <c r="B15480" s="2" t="s">
        <v>76</v>
      </c>
      <c r="C15480" s="2" t="s">
        <v>77</v>
      </c>
      <c r="D15480" s="2" t="s">
        <v>78</v>
      </c>
      <c r="E15480" s="2" t="s">
        <v>13213</v>
      </c>
      <c r="F15480" s="2">
        <v>44103103</v>
      </c>
      <c r="G15480" s="2" t="s">
        <v>2858</v>
      </c>
      <c r="H15480" s="2">
        <v>1</v>
      </c>
      <c r="I15480" s="2">
        <v>3</v>
      </c>
      <c r="J15480" s="2">
        <v>10</v>
      </c>
      <c r="K15480" s="2">
        <v>1</v>
      </c>
      <c r="L15480" s="3">
        <v>773500</v>
      </c>
      <c r="M15480" s="2" t="s">
        <v>0</v>
      </c>
      <c r="N15480" s="4" t="s">
        <v>21</v>
      </c>
    </row>
    <row r="15481" spans="1:14" x14ac:dyDescent="0.25">
      <c r="A15481" s="1" t="s">
        <v>368</v>
      </c>
      <c r="B15481" s="2" t="s">
        <v>76</v>
      </c>
      <c r="C15481" s="2" t="s">
        <v>77</v>
      </c>
      <c r="D15481" s="2" t="s">
        <v>78</v>
      </c>
      <c r="E15481" s="2" t="s">
        <v>13214</v>
      </c>
      <c r="F15481" s="2">
        <v>44103103</v>
      </c>
      <c r="G15481" s="2" t="s">
        <v>2858</v>
      </c>
      <c r="H15481" s="2">
        <v>1</v>
      </c>
      <c r="I15481" s="2">
        <v>3</v>
      </c>
      <c r="J15481" s="2">
        <v>10</v>
      </c>
      <c r="K15481" s="2">
        <v>1</v>
      </c>
      <c r="L15481" s="3">
        <v>763980</v>
      </c>
      <c r="M15481" s="2" t="s">
        <v>0</v>
      </c>
      <c r="N15481" s="4" t="s">
        <v>21</v>
      </c>
    </row>
    <row r="15482" spans="1:14" x14ac:dyDescent="0.25">
      <c r="A15482" s="1" t="s">
        <v>368</v>
      </c>
      <c r="B15482" s="2" t="s">
        <v>76</v>
      </c>
      <c r="C15482" s="2" t="s">
        <v>77</v>
      </c>
      <c r="D15482" s="2" t="s">
        <v>78</v>
      </c>
      <c r="E15482" s="2" t="s">
        <v>13215</v>
      </c>
      <c r="F15482" s="2">
        <v>44103103</v>
      </c>
      <c r="G15482" s="2" t="s">
        <v>2858</v>
      </c>
      <c r="H15482" s="2">
        <v>1</v>
      </c>
      <c r="I15482" s="2">
        <v>3</v>
      </c>
      <c r="J15482" s="2">
        <v>10</v>
      </c>
      <c r="K15482" s="2">
        <v>1</v>
      </c>
      <c r="L15482" s="3">
        <v>636650</v>
      </c>
      <c r="M15482" s="2" t="s">
        <v>0</v>
      </c>
      <c r="N15482" s="4" t="s">
        <v>21</v>
      </c>
    </row>
    <row r="15483" spans="1:14" x14ac:dyDescent="0.25">
      <c r="A15483" s="1" t="s">
        <v>368</v>
      </c>
      <c r="B15483" s="2" t="s">
        <v>76</v>
      </c>
      <c r="C15483" s="2" t="s">
        <v>77</v>
      </c>
      <c r="D15483" s="2" t="s">
        <v>78</v>
      </c>
      <c r="E15483" s="2" t="s">
        <v>13216</v>
      </c>
      <c r="F15483" s="2">
        <v>44103103</v>
      </c>
      <c r="G15483" s="2" t="s">
        <v>2858</v>
      </c>
      <c r="H15483" s="2">
        <v>1</v>
      </c>
      <c r="I15483" s="2">
        <v>3</v>
      </c>
      <c r="J15483" s="2">
        <v>10</v>
      </c>
      <c r="K15483" s="2">
        <v>1</v>
      </c>
      <c r="L15483" s="3">
        <v>535500</v>
      </c>
      <c r="M15483" s="2" t="s">
        <v>0</v>
      </c>
      <c r="N15483" s="4" t="s">
        <v>21</v>
      </c>
    </row>
    <row r="15484" spans="1:14" x14ac:dyDescent="0.25">
      <c r="A15484" s="1" t="s">
        <v>368</v>
      </c>
      <c r="B15484" s="2" t="s">
        <v>76</v>
      </c>
      <c r="C15484" s="2" t="s">
        <v>77</v>
      </c>
      <c r="D15484" s="2" t="s">
        <v>78</v>
      </c>
      <c r="E15484" s="2" t="s">
        <v>13217</v>
      </c>
      <c r="F15484" s="2">
        <v>44103103</v>
      </c>
      <c r="G15484" s="2" t="s">
        <v>2858</v>
      </c>
      <c r="H15484" s="2">
        <v>1</v>
      </c>
      <c r="I15484" s="2">
        <v>3</v>
      </c>
      <c r="J15484" s="2">
        <v>10</v>
      </c>
      <c r="K15484" s="2">
        <v>2</v>
      </c>
      <c r="L15484" s="3">
        <v>642600</v>
      </c>
      <c r="M15484" s="2" t="s">
        <v>0</v>
      </c>
      <c r="N15484" s="4" t="s">
        <v>21</v>
      </c>
    </row>
    <row r="15485" spans="1:14" x14ac:dyDescent="0.25">
      <c r="A15485" s="1" t="s">
        <v>368</v>
      </c>
      <c r="B15485" s="2" t="s">
        <v>76</v>
      </c>
      <c r="C15485" s="2" t="s">
        <v>77</v>
      </c>
      <c r="D15485" s="2" t="s">
        <v>78</v>
      </c>
      <c r="E15485" s="2" t="s">
        <v>18870</v>
      </c>
      <c r="F15485" s="2">
        <v>44103103</v>
      </c>
      <c r="G15485" s="2" t="s">
        <v>2858</v>
      </c>
      <c r="H15485" s="2">
        <v>1</v>
      </c>
      <c r="I15485" s="2">
        <v>3</v>
      </c>
      <c r="J15485" s="2">
        <v>10</v>
      </c>
      <c r="K15485" s="2">
        <v>1</v>
      </c>
      <c r="L15485" s="3">
        <v>202300</v>
      </c>
      <c r="M15485" s="2" t="s">
        <v>0</v>
      </c>
      <c r="N15485" s="4" t="s">
        <v>21</v>
      </c>
    </row>
    <row r="15486" spans="1:14" x14ac:dyDescent="0.25">
      <c r="A15486" s="1" t="s">
        <v>368</v>
      </c>
      <c r="B15486" s="2" t="s">
        <v>76</v>
      </c>
      <c r="C15486" s="2" t="s">
        <v>77</v>
      </c>
      <c r="D15486" s="2" t="s">
        <v>78</v>
      </c>
      <c r="E15486" s="2" t="s">
        <v>18871</v>
      </c>
      <c r="F15486" s="2">
        <v>44103103</v>
      </c>
      <c r="G15486" s="2" t="s">
        <v>2858</v>
      </c>
      <c r="H15486" s="2">
        <v>1</v>
      </c>
      <c r="I15486" s="2">
        <v>3</v>
      </c>
      <c r="J15486" s="2">
        <v>10</v>
      </c>
      <c r="K15486" s="2">
        <v>1</v>
      </c>
      <c r="L15486" s="3">
        <v>157099</v>
      </c>
      <c r="M15486" s="2" t="s">
        <v>0</v>
      </c>
      <c r="N15486" s="4" t="s">
        <v>21</v>
      </c>
    </row>
    <row r="15487" spans="1:14" x14ac:dyDescent="0.25">
      <c r="A15487" s="1" t="s">
        <v>368</v>
      </c>
      <c r="B15487" s="2" t="s">
        <v>76</v>
      </c>
      <c r="C15487" s="2" t="s">
        <v>77</v>
      </c>
      <c r="D15487" s="2" t="s">
        <v>78</v>
      </c>
      <c r="E15487" s="2" t="s">
        <v>13218</v>
      </c>
      <c r="F15487" s="2">
        <v>44103103</v>
      </c>
      <c r="G15487" s="2" t="s">
        <v>2858</v>
      </c>
      <c r="H15487" s="2">
        <v>1</v>
      </c>
      <c r="I15487" s="2">
        <v>3</v>
      </c>
      <c r="J15487" s="2">
        <v>10</v>
      </c>
      <c r="K15487" s="2">
        <v>1</v>
      </c>
      <c r="L15487" s="3">
        <v>1143571</v>
      </c>
      <c r="M15487" s="2" t="s">
        <v>0</v>
      </c>
      <c r="N15487" s="4" t="s">
        <v>21</v>
      </c>
    </row>
    <row r="15488" spans="1:14" x14ac:dyDescent="0.25">
      <c r="A15488" s="1" t="s">
        <v>368</v>
      </c>
      <c r="B15488" s="2" t="s">
        <v>76</v>
      </c>
      <c r="C15488" s="2" t="s">
        <v>77</v>
      </c>
      <c r="D15488" s="2" t="s">
        <v>78</v>
      </c>
      <c r="E15488" s="2" t="s">
        <v>13219</v>
      </c>
      <c r="F15488" s="2">
        <v>44103103</v>
      </c>
      <c r="G15488" s="2" t="s">
        <v>2858</v>
      </c>
      <c r="H15488" s="2">
        <v>1</v>
      </c>
      <c r="I15488" s="2">
        <v>3</v>
      </c>
      <c r="J15488" s="2">
        <v>10</v>
      </c>
      <c r="K15488" s="2">
        <v>1</v>
      </c>
      <c r="L15488" s="3">
        <v>1005550</v>
      </c>
      <c r="M15488" s="2" t="s">
        <v>0</v>
      </c>
      <c r="N15488" s="4" t="s">
        <v>21</v>
      </c>
    </row>
    <row r="15489" spans="1:14" x14ac:dyDescent="0.25">
      <c r="A15489" s="1" t="s">
        <v>368</v>
      </c>
      <c r="B15489" s="2" t="s">
        <v>76</v>
      </c>
      <c r="C15489" s="2" t="s">
        <v>77</v>
      </c>
      <c r="D15489" s="2" t="s">
        <v>78</v>
      </c>
      <c r="E15489" s="2" t="s">
        <v>13220</v>
      </c>
      <c r="F15489" s="2">
        <v>44103103</v>
      </c>
      <c r="G15489" s="2" t="s">
        <v>2858</v>
      </c>
      <c r="H15489" s="2">
        <v>1</v>
      </c>
      <c r="I15489" s="2">
        <v>3</v>
      </c>
      <c r="J15489" s="2">
        <v>10</v>
      </c>
      <c r="K15489" s="2">
        <v>1</v>
      </c>
      <c r="L15489" s="3">
        <v>439110</v>
      </c>
      <c r="M15489" s="2" t="s">
        <v>0</v>
      </c>
      <c r="N15489" s="4" t="s">
        <v>21</v>
      </c>
    </row>
    <row r="15490" spans="1:14" x14ac:dyDescent="0.25">
      <c r="A15490" s="1" t="s">
        <v>368</v>
      </c>
      <c r="B15490" s="2" t="s">
        <v>76</v>
      </c>
      <c r="C15490" s="2" t="s">
        <v>77</v>
      </c>
      <c r="D15490" s="2" t="s">
        <v>78</v>
      </c>
      <c r="E15490" s="2" t="s">
        <v>13221</v>
      </c>
      <c r="F15490" s="2">
        <v>44103103</v>
      </c>
      <c r="G15490" s="2" t="s">
        <v>2858</v>
      </c>
      <c r="H15490" s="2">
        <v>1</v>
      </c>
      <c r="I15490" s="2">
        <v>3</v>
      </c>
      <c r="J15490" s="2">
        <v>10</v>
      </c>
      <c r="K15490" s="2">
        <v>2</v>
      </c>
      <c r="L15490" s="3">
        <v>690200</v>
      </c>
      <c r="M15490" s="2" t="s">
        <v>0</v>
      </c>
      <c r="N15490" s="4" t="s">
        <v>21</v>
      </c>
    </row>
    <row r="15491" spans="1:14" x14ac:dyDescent="0.25">
      <c r="A15491" s="1" t="s">
        <v>368</v>
      </c>
      <c r="B15491" s="2" t="s">
        <v>76</v>
      </c>
      <c r="C15491" s="2" t="s">
        <v>77</v>
      </c>
      <c r="D15491" s="2" t="s">
        <v>78</v>
      </c>
      <c r="E15491" s="2" t="s">
        <v>13222</v>
      </c>
      <c r="F15491" s="2">
        <v>44103103</v>
      </c>
      <c r="G15491" s="2" t="s">
        <v>2858</v>
      </c>
      <c r="H15491" s="2">
        <v>1</v>
      </c>
      <c r="I15491" s="2">
        <v>3</v>
      </c>
      <c r="J15491" s="2">
        <v>10</v>
      </c>
      <c r="K15491" s="2">
        <v>2</v>
      </c>
      <c r="L15491" s="3">
        <v>157909.04</v>
      </c>
      <c r="M15491" s="2" t="s">
        <v>0</v>
      </c>
      <c r="N15491" s="4" t="s">
        <v>21</v>
      </c>
    </row>
    <row r="15492" spans="1:14" x14ac:dyDescent="0.25">
      <c r="A15492" s="1" t="s">
        <v>368</v>
      </c>
      <c r="B15492" s="2" t="s">
        <v>76</v>
      </c>
      <c r="C15492" s="2" t="s">
        <v>77</v>
      </c>
      <c r="D15492" s="2" t="s">
        <v>78</v>
      </c>
      <c r="E15492" s="2" t="s">
        <v>13223</v>
      </c>
      <c r="F15492" s="2">
        <v>44103103</v>
      </c>
      <c r="G15492" s="2" t="s">
        <v>2858</v>
      </c>
      <c r="H15492" s="2">
        <v>1</v>
      </c>
      <c r="I15492" s="2">
        <v>3</v>
      </c>
      <c r="J15492" s="2">
        <v>10</v>
      </c>
      <c r="K15492" s="2">
        <v>3</v>
      </c>
      <c r="L15492" s="3">
        <v>3694816.87</v>
      </c>
      <c r="M15492" s="2" t="s">
        <v>0</v>
      </c>
      <c r="N15492" s="4" t="s">
        <v>21</v>
      </c>
    </row>
    <row r="15493" spans="1:14" x14ac:dyDescent="0.25">
      <c r="A15493" s="1" t="s">
        <v>368</v>
      </c>
      <c r="B15493" s="2" t="s">
        <v>76</v>
      </c>
      <c r="C15493" s="2" t="s">
        <v>77</v>
      </c>
      <c r="D15493" s="2" t="s">
        <v>78</v>
      </c>
      <c r="E15493" s="2" t="s">
        <v>13224</v>
      </c>
      <c r="F15493" s="2">
        <v>44103103</v>
      </c>
      <c r="G15493" s="2" t="s">
        <v>2858</v>
      </c>
      <c r="H15493" s="2">
        <v>1</v>
      </c>
      <c r="I15493" s="2">
        <v>3</v>
      </c>
      <c r="J15493" s="2">
        <v>10</v>
      </c>
      <c r="K15493" s="2">
        <v>2</v>
      </c>
      <c r="L15493" s="3">
        <v>2785001.36</v>
      </c>
      <c r="M15493" s="2" t="s">
        <v>0</v>
      </c>
      <c r="N15493" s="4" t="s">
        <v>21</v>
      </c>
    </row>
    <row r="15494" spans="1:14" x14ac:dyDescent="0.25">
      <c r="A15494" s="1" t="s">
        <v>368</v>
      </c>
      <c r="B15494" s="2" t="s">
        <v>76</v>
      </c>
      <c r="C15494" s="2" t="s">
        <v>77</v>
      </c>
      <c r="D15494" s="2" t="s">
        <v>78</v>
      </c>
      <c r="E15494" s="2" t="s">
        <v>18872</v>
      </c>
      <c r="F15494" s="2">
        <v>44103103</v>
      </c>
      <c r="G15494" s="2" t="s">
        <v>2858</v>
      </c>
      <c r="H15494" s="2">
        <v>1</v>
      </c>
      <c r="I15494" s="2">
        <v>3</v>
      </c>
      <c r="J15494" s="2">
        <v>10</v>
      </c>
      <c r="K15494" s="2">
        <v>2</v>
      </c>
      <c r="L15494" s="3">
        <v>1000312.22</v>
      </c>
      <c r="M15494" s="2" t="s">
        <v>0</v>
      </c>
      <c r="N15494" s="4" t="s">
        <v>21</v>
      </c>
    </row>
    <row r="15495" spans="1:14" x14ac:dyDescent="0.25">
      <c r="A15495" s="1" t="s">
        <v>368</v>
      </c>
      <c r="B15495" s="2" t="s">
        <v>76</v>
      </c>
      <c r="C15495" s="2" t="s">
        <v>77</v>
      </c>
      <c r="D15495" s="2" t="s">
        <v>78</v>
      </c>
      <c r="E15495" s="2" t="s">
        <v>13225</v>
      </c>
      <c r="F15495" s="2">
        <v>31211502</v>
      </c>
      <c r="G15495" s="2" t="s">
        <v>496</v>
      </c>
      <c r="H15495" s="2">
        <v>1</v>
      </c>
      <c r="I15495" s="2">
        <v>5</v>
      </c>
      <c r="J15495" s="2">
        <v>10</v>
      </c>
      <c r="K15495" s="2">
        <v>31</v>
      </c>
      <c r="L15495" s="3">
        <v>1191547</v>
      </c>
      <c r="M15495" s="2" t="s">
        <v>0</v>
      </c>
      <c r="N15495" s="4" t="s">
        <v>21</v>
      </c>
    </row>
    <row r="15496" spans="1:14" x14ac:dyDescent="0.25">
      <c r="A15496" s="1" t="s">
        <v>368</v>
      </c>
      <c r="B15496" s="2" t="s">
        <v>76</v>
      </c>
      <c r="C15496" s="2" t="s">
        <v>77</v>
      </c>
      <c r="D15496" s="2" t="s">
        <v>78</v>
      </c>
      <c r="E15496" s="2" t="s">
        <v>13226</v>
      </c>
      <c r="F15496" s="2">
        <v>39121303</v>
      </c>
      <c r="G15496" s="2" t="s">
        <v>496</v>
      </c>
      <c r="H15496" s="2">
        <v>1</v>
      </c>
      <c r="I15496" s="2">
        <v>5</v>
      </c>
      <c r="J15496" s="2">
        <v>16</v>
      </c>
      <c r="K15496" s="2">
        <v>62</v>
      </c>
      <c r="L15496" s="3">
        <v>11258828</v>
      </c>
      <c r="M15496" s="2" t="s">
        <v>0</v>
      </c>
      <c r="N15496" s="4" t="s">
        <v>21</v>
      </c>
    </row>
    <row r="15497" spans="1:14" x14ac:dyDescent="0.25">
      <c r="A15497" s="1" t="s">
        <v>368</v>
      </c>
      <c r="B15497" s="2" t="s">
        <v>76</v>
      </c>
      <c r="C15497" s="2" t="s">
        <v>77</v>
      </c>
      <c r="D15497" s="2" t="s">
        <v>78</v>
      </c>
      <c r="E15497" s="2" t="s">
        <v>13227</v>
      </c>
      <c r="F15497" s="2">
        <v>39121303</v>
      </c>
      <c r="G15497" s="2" t="s">
        <v>496</v>
      </c>
      <c r="H15497" s="2">
        <v>1</v>
      </c>
      <c r="I15497" s="2">
        <v>5</v>
      </c>
      <c r="J15497" s="2">
        <v>16</v>
      </c>
      <c r="K15497" s="2">
        <v>20</v>
      </c>
      <c r="L15497" s="3">
        <v>1568420</v>
      </c>
      <c r="M15497" s="2" t="s">
        <v>17383</v>
      </c>
      <c r="N15497" s="4" t="s">
        <v>21</v>
      </c>
    </row>
    <row r="15498" spans="1:14" x14ac:dyDescent="0.25">
      <c r="A15498" s="1" t="s">
        <v>368</v>
      </c>
      <c r="B15498" s="2" t="s">
        <v>76</v>
      </c>
      <c r="C15498" s="2" t="s">
        <v>77</v>
      </c>
      <c r="D15498" s="2" t="s">
        <v>78</v>
      </c>
      <c r="E15498" s="2" t="s">
        <v>13228</v>
      </c>
      <c r="F15498" s="2">
        <v>39121640</v>
      </c>
      <c r="G15498" s="2" t="s">
        <v>496</v>
      </c>
      <c r="H15498" s="2">
        <v>1</v>
      </c>
      <c r="I15498" s="2">
        <v>5</v>
      </c>
      <c r="J15498" s="2">
        <v>16</v>
      </c>
      <c r="K15498" s="2">
        <v>20</v>
      </c>
      <c r="L15498" s="3">
        <v>806820</v>
      </c>
      <c r="M15498" s="2" t="s">
        <v>17383</v>
      </c>
      <c r="N15498" s="4" t="s">
        <v>21</v>
      </c>
    </row>
    <row r="15499" spans="1:14" x14ac:dyDescent="0.25">
      <c r="A15499" s="1" t="s">
        <v>368</v>
      </c>
      <c r="B15499" s="2" t="s">
        <v>76</v>
      </c>
      <c r="C15499" s="2" t="s">
        <v>77</v>
      </c>
      <c r="D15499" s="2" t="s">
        <v>78</v>
      </c>
      <c r="E15499" s="2" t="s">
        <v>13229</v>
      </c>
      <c r="F15499" s="2">
        <v>39121303</v>
      </c>
      <c r="G15499" s="2" t="s">
        <v>496</v>
      </c>
      <c r="H15499" s="2">
        <v>1</v>
      </c>
      <c r="I15499" s="2">
        <v>5</v>
      </c>
      <c r="J15499" s="2">
        <v>16</v>
      </c>
      <c r="K15499" s="2">
        <v>20</v>
      </c>
      <c r="L15499" s="3">
        <v>806820</v>
      </c>
      <c r="M15499" s="2" t="s">
        <v>17383</v>
      </c>
      <c r="N15499" s="4" t="s">
        <v>21</v>
      </c>
    </row>
    <row r="15500" spans="1:14" x14ac:dyDescent="0.25">
      <c r="A15500" s="1" t="s">
        <v>368</v>
      </c>
      <c r="B15500" s="2" t="s">
        <v>76</v>
      </c>
      <c r="C15500" s="2" t="s">
        <v>77</v>
      </c>
      <c r="D15500" s="2" t="s">
        <v>78</v>
      </c>
      <c r="E15500" s="2" t="s">
        <v>13230</v>
      </c>
      <c r="F15500" s="2">
        <v>39121303</v>
      </c>
      <c r="G15500" s="2" t="s">
        <v>496</v>
      </c>
      <c r="H15500" s="2">
        <v>1</v>
      </c>
      <c r="I15500" s="2">
        <v>5</v>
      </c>
      <c r="J15500" s="2">
        <v>16</v>
      </c>
      <c r="K15500" s="2">
        <v>15</v>
      </c>
      <c r="L15500" s="3">
        <v>605115</v>
      </c>
      <c r="M15500" s="2" t="s">
        <v>17383</v>
      </c>
      <c r="N15500" s="4" t="s">
        <v>21</v>
      </c>
    </row>
    <row r="15501" spans="1:14" x14ac:dyDescent="0.25">
      <c r="A15501" s="1" t="s">
        <v>368</v>
      </c>
      <c r="B15501" s="2" t="s">
        <v>76</v>
      </c>
      <c r="C15501" s="2" t="s">
        <v>77</v>
      </c>
      <c r="D15501" s="2" t="s">
        <v>78</v>
      </c>
      <c r="E15501" s="2" t="s">
        <v>13231</v>
      </c>
      <c r="F15501" s="2">
        <v>39121303</v>
      </c>
      <c r="G15501" s="2" t="s">
        <v>496</v>
      </c>
      <c r="H15501" s="2">
        <v>1</v>
      </c>
      <c r="I15501" s="2">
        <v>5</v>
      </c>
      <c r="J15501" s="2">
        <v>16</v>
      </c>
      <c r="K15501" s="2">
        <v>15</v>
      </c>
      <c r="L15501" s="3">
        <v>1536885</v>
      </c>
      <c r="M15501" s="2" t="s">
        <v>17383</v>
      </c>
      <c r="N15501" s="4" t="s">
        <v>21</v>
      </c>
    </row>
    <row r="15502" spans="1:14" x14ac:dyDescent="0.25">
      <c r="A15502" s="1" t="s">
        <v>368</v>
      </c>
      <c r="B15502" s="2" t="s">
        <v>76</v>
      </c>
      <c r="C15502" s="2" t="s">
        <v>77</v>
      </c>
      <c r="D15502" s="2" t="s">
        <v>78</v>
      </c>
      <c r="E15502" s="2" t="s">
        <v>13232</v>
      </c>
      <c r="F15502" s="2">
        <v>39121303</v>
      </c>
      <c r="G15502" s="2" t="s">
        <v>496</v>
      </c>
      <c r="H15502" s="2">
        <v>1</v>
      </c>
      <c r="I15502" s="2">
        <v>5</v>
      </c>
      <c r="J15502" s="2">
        <v>16</v>
      </c>
      <c r="K15502" s="2">
        <v>21</v>
      </c>
      <c r="L15502" s="3">
        <v>2151639</v>
      </c>
      <c r="M15502" s="2" t="s">
        <v>17383</v>
      </c>
      <c r="N15502" s="4" t="s">
        <v>21</v>
      </c>
    </row>
    <row r="15503" spans="1:14" x14ac:dyDescent="0.25">
      <c r="A15503" s="1" t="s">
        <v>368</v>
      </c>
      <c r="B15503" s="2" t="s">
        <v>76</v>
      </c>
      <c r="C15503" s="2" t="s">
        <v>77</v>
      </c>
      <c r="D15503" s="2" t="s">
        <v>78</v>
      </c>
      <c r="E15503" s="2" t="s">
        <v>13233</v>
      </c>
      <c r="F15503" s="2">
        <v>39121303</v>
      </c>
      <c r="G15503" s="2" t="s">
        <v>496</v>
      </c>
      <c r="H15503" s="2">
        <v>1</v>
      </c>
      <c r="I15503" s="2">
        <v>5</v>
      </c>
      <c r="J15503" s="2">
        <v>16</v>
      </c>
      <c r="K15503" s="2">
        <v>40</v>
      </c>
      <c r="L15503" s="3">
        <v>11038440</v>
      </c>
      <c r="M15503" s="2" t="s">
        <v>0</v>
      </c>
      <c r="N15503" s="4" t="s">
        <v>21</v>
      </c>
    </row>
    <row r="15504" spans="1:14" x14ac:dyDescent="0.25">
      <c r="A15504" s="1" t="s">
        <v>368</v>
      </c>
      <c r="B15504" s="2" t="s">
        <v>76</v>
      </c>
      <c r="C15504" s="2" t="s">
        <v>77</v>
      </c>
      <c r="D15504" s="2" t="s">
        <v>78</v>
      </c>
      <c r="E15504" s="2" t="s">
        <v>13234</v>
      </c>
      <c r="F15504" s="2">
        <v>39121303</v>
      </c>
      <c r="G15504" s="2" t="s">
        <v>496</v>
      </c>
      <c r="H15504" s="2">
        <v>1</v>
      </c>
      <c r="I15504" s="2">
        <v>5</v>
      </c>
      <c r="J15504" s="2">
        <v>16</v>
      </c>
      <c r="K15504" s="2">
        <v>30</v>
      </c>
      <c r="L15504" s="3">
        <v>8257410</v>
      </c>
      <c r="M15504" s="2" t="s">
        <v>0</v>
      </c>
      <c r="N15504" s="4" t="s">
        <v>21</v>
      </c>
    </row>
    <row r="15505" spans="1:14" x14ac:dyDescent="0.25">
      <c r="A15505" s="1" t="s">
        <v>368</v>
      </c>
      <c r="B15505" s="2" t="s">
        <v>76</v>
      </c>
      <c r="C15505" s="2" t="s">
        <v>77</v>
      </c>
      <c r="D15505" s="2" t="s">
        <v>78</v>
      </c>
      <c r="E15505" s="2" t="s">
        <v>13235</v>
      </c>
      <c r="F15505" s="2">
        <v>39121640</v>
      </c>
      <c r="G15505" s="2" t="s">
        <v>496</v>
      </c>
      <c r="H15505" s="2">
        <v>1</v>
      </c>
      <c r="I15505" s="2">
        <v>5</v>
      </c>
      <c r="J15505" s="2">
        <v>16</v>
      </c>
      <c r="K15505" s="2">
        <v>20</v>
      </c>
      <c r="L15505" s="3">
        <v>5260109.3999999994</v>
      </c>
      <c r="M15505" s="2" t="s">
        <v>17383</v>
      </c>
      <c r="N15505" s="4" t="s">
        <v>21</v>
      </c>
    </row>
    <row r="15506" spans="1:14" x14ac:dyDescent="0.25">
      <c r="A15506" s="1" t="s">
        <v>368</v>
      </c>
      <c r="B15506" s="2" t="s">
        <v>76</v>
      </c>
      <c r="C15506" s="2" t="s">
        <v>77</v>
      </c>
      <c r="D15506" s="2" t="s">
        <v>78</v>
      </c>
      <c r="E15506" s="2" t="s">
        <v>13236</v>
      </c>
      <c r="F15506" s="2">
        <v>43202214</v>
      </c>
      <c r="G15506" s="2" t="s">
        <v>496</v>
      </c>
      <c r="H15506" s="2">
        <v>1</v>
      </c>
      <c r="I15506" s="2">
        <v>5</v>
      </c>
      <c r="J15506" s="2">
        <v>16</v>
      </c>
      <c r="K15506" s="2">
        <v>15</v>
      </c>
      <c r="L15506" s="3">
        <v>4044810</v>
      </c>
      <c r="M15506" s="2" t="s">
        <v>0</v>
      </c>
      <c r="N15506" s="4" t="s">
        <v>21</v>
      </c>
    </row>
    <row r="15507" spans="1:14" x14ac:dyDescent="0.25">
      <c r="A15507" s="1" t="s">
        <v>368</v>
      </c>
      <c r="B15507" s="2" t="s">
        <v>76</v>
      </c>
      <c r="C15507" s="2" t="s">
        <v>77</v>
      </c>
      <c r="D15507" s="2" t="s">
        <v>78</v>
      </c>
      <c r="E15507" s="2" t="s">
        <v>13237</v>
      </c>
      <c r="F15507" s="2">
        <v>26121641</v>
      </c>
      <c r="G15507" s="2" t="s">
        <v>496</v>
      </c>
      <c r="H15507" s="2">
        <v>1</v>
      </c>
      <c r="I15507" s="2">
        <v>5</v>
      </c>
      <c r="J15507" s="2">
        <v>16</v>
      </c>
      <c r="K15507" s="2">
        <v>20</v>
      </c>
      <c r="L15507" s="3">
        <v>5395460</v>
      </c>
      <c r="M15507" s="2" t="s">
        <v>0</v>
      </c>
      <c r="N15507" s="4" t="s">
        <v>21</v>
      </c>
    </row>
    <row r="15508" spans="1:14" x14ac:dyDescent="0.25">
      <c r="A15508" s="1" t="s">
        <v>368</v>
      </c>
      <c r="B15508" s="2" t="s">
        <v>76</v>
      </c>
      <c r="C15508" s="2" t="s">
        <v>77</v>
      </c>
      <c r="D15508" s="2" t="s">
        <v>78</v>
      </c>
      <c r="E15508" s="2" t="s">
        <v>13238</v>
      </c>
      <c r="F15508" s="2">
        <v>42144005</v>
      </c>
      <c r="G15508" s="2" t="s">
        <v>496</v>
      </c>
      <c r="H15508" s="2">
        <v>1</v>
      </c>
      <c r="I15508" s="2">
        <v>5</v>
      </c>
      <c r="J15508" s="2">
        <v>16</v>
      </c>
      <c r="K15508" s="2">
        <v>12</v>
      </c>
      <c r="L15508" s="3">
        <v>3237276</v>
      </c>
      <c r="M15508" s="2" t="s">
        <v>0</v>
      </c>
      <c r="N15508" s="4" t="s">
        <v>21</v>
      </c>
    </row>
    <row r="15509" spans="1:14" x14ac:dyDescent="0.25">
      <c r="A15509" s="1" t="s">
        <v>368</v>
      </c>
      <c r="B15509" s="2" t="s">
        <v>76</v>
      </c>
      <c r="C15509" s="2" t="s">
        <v>77</v>
      </c>
      <c r="D15509" s="2" t="s">
        <v>78</v>
      </c>
      <c r="E15509" s="2" t="s">
        <v>13239</v>
      </c>
      <c r="F15509" s="2">
        <v>31211500</v>
      </c>
      <c r="G15509" s="2" t="s">
        <v>490</v>
      </c>
      <c r="H15509" s="2">
        <v>8</v>
      </c>
      <c r="I15509" s="2">
        <v>4</v>
      </c>
      <c r="J15509" s="2">
        <v>10</v>
      </c>
      <c r="K15509" s="2">
        <v>10</v>
      </c>
      <c r="L15509" s="3">
        <v>2441073.1800000002</v>
      </c>
      <c r="M15509" s="2" t="s">
        <v>0</v>
      </c>
      <c r="N15509" s="4" t="s">
        <v>21</v>
      </c>
    </row>
    <row r="15510" spans="1:14" x14ac:dyDescent="0.25">
      <c r="A15510" s="1" t="s">
        <v>368</v>
      </c>
      <c r="B15510" s="2" t="s">
        <v>76</v>
      </c>
      <c r="C15510" s="2" t="s">
        <v>77</v>
      </c>
      <c r="D15510" s="2" t="s">
        <v>78</v>
      </c>
      <c r="E15510" s="2" t="s">
        <v>13240</v>
      </c>
      <c r="F15510" s="2">
        <v>30151805</v>
      </c>
      <c r="G15510" s="2" t="s">
        <v>490</v>
      </c>
      <c r="H15510" s="2">
        <v>8</v>
      </c>
      <c r="I15510" s="2">
        <v>4</v>
      </c>
      <c r="J15510" s="2">
        <v>10</v>
      </c>
      <c r="K15510" s="2">
        <v>20</v>
      </c>
      <c r="L15510" s="3">
        <v>994102.2</v>
      </c>
      <c r="M15510" s="2" t="s">
        <v>0</v>
      </c>
      <c r="N15510" s="4" t="s">
        <v>21</v>
      </c>
    </row>
    <row r="15511" spans="1:14" x14ac:dyDescent="0.25">
      <c r="A15511" s="1" t="s">
        <v>368</v>
      </c>
      <c r="B15511" s="2" t="s">
        <v>76</v>
      </c>
      <c r="C15511" s="2" t="s">
        <v>77</v>
      </c>
      <c r="D15511" s="2" t="s">
        <v>78</v>
      </c>
      <c r="E15511" s="2" t="s">
        <v>13241</v>
      </c>
      <c r="F15511" s="2">
        <v>30151805</v>
      </c>
      <c r="G15511" s="2" t="s">
        <v>490</v>
      </c>
      <c r="H15511" s="2">
        <v>8</v>
      </c>
      <c r="I15511" s="2">
        <v>4</v>
      </c>
      <c r="J15511" s="2">
        <v>10</v>
      </c>
      <c r="K15511" s="2">
        <v>3</v>
      </c>
      <c r="L15511" s="3">
        <v>125588.23999999999</v>
      </c>
      <c r="M15511" s="2" t="s">
        <v>0</v>
      </c>
      <c r="N15511" s="4" t="s">
        <v>21</v>
      </c>
    </row>
    <row r="15512" spans="1:14" x14ac:dyDescent="0.25">
      <c r="A15512" s="1" t="s">
        <v>368</v>
      </c>
      <c r="B15512" s="2" t="s">
        <v>76</v>
      </c>
      <c r="C15512" s="2" t="s">
        <v>77</v>
      </c>
      <c r="D15512" s="2" t="s">
        <v>78</v>
      </c>
      <c r="E15512" s="2" t="s">
        <v>13242</v>
      </c>
      <c r="F15512" s="2">
        <v>31211519</v>
      </c>
      <c r="G15512" s="2" t="s">
        <v>490</v>
      </c>
      <c r="H15512" s="2">
        <v>8</v>
      </c>
      <c r="I15512" s="2">
        <v>4</v>
      </c>
      <c r="J15512" s="2">
        <v>10</v>
      </c>
      <c r="K15512" s="2">
        <v>5</v>
      </c>
      <c r="L15512" s="3">
        <v>916230.86</v>
      </c>
      <c r="M15512" s="2" t="s">
        <v>0</v>
      </c>
      <c r="N15512" s="4" t="s">
        <v>21</v>
      </c>
    </row>
    <row r="15513" spans="1:14" x14ac:dyDescent="0.25">
      <c r="A15513" s="1" t="s">
        <v>368</v>
      </c>
      <c r="B15513" s="2" t="s">
        <v>76</v>
      </c>
      <c r="C15513" s="2" t="s">
        <v>77</v>
      </c>
      <c r="D15513" s="2" t="s">
        <v>78</v>
      </c>
      <c r="E15513" s="2" t="s">
        <v>13243</v>
      </c>
      <c r="F15513" s="2">
        <v>31211500</v>
      </c>
      <c r="G15513" s="2" t="s">
        <v>490</v>
      </c>
      <c r="H15513" s="2">
        <v>8</v>
      </c>
      <c r="I15513" s="2">
        <v>4</v>
      </c>
      <c r="J15513" s="2">
        <v>10</v>
      </c>
      <c r="K15513" s="2">
        <v>4</v>
      </c>
      <c r="L15513" s="3">
        <v>202796.85</v>
      </c>
      <c r="M15513" s="2" t="s">
        <v>0</v>
      </c>
      <c r="N15513" s="4" t="s">
        <v>21</v>
      </c>
    </row>
    <row r="15514" spans="1:14" x14ac:dyDescent="0.25">
      <c r="A15514" s="1" t="s">
        <v>368</v>
      </c>
      <c r="B15514" s="2" t="s">
        <v>76</v>
      </c>
      <c r="C15514" s="2" t="s">
        <v>77</v>
      </c>
      <c r="D15514" s="2" t="s">
        <v>78</v>
      </c>
      <c r="E15514" s="2" t="s">
        <v>13244</v>
      </c>
      <c r="F15514" s="2">
        <v>31211500</v>
      </c>
      <c r="G15514" s="2" t="s">
        <v>490</v>
      </c>
      <c r="H15514" s="2">
        <v>8</v>
      </c>
      <c r="I15514" s="2">
        <v>4</v>
      </c>
      <c r="J15514" s="2">
        <v>10</v>
      </c>
      <c r="K15514" s="2">
        <v>4</v>
      </c>
      <c r="L15514" s="3">
        <v>282325.02</v>
      </c>
      <c r="M15514" s="2" t="s">
        <v>0</v>
      </c>
      <c r="N15514" s="4" t="s">
        <v>21</v>
      </c>
    </row>
    <row r="15515" spans="1:14" x14ac:dyDescent="0.25">
      <c r="A15515" s="1" t="s">
        <v>368</v>
      </c>
      <c r="B15515" s="2" t="s">
        <v>76</v>
      </c>
      <c r="C15515" s="2" t="s">
        <v>77</v>
      </c>
      <c r="D15515" s="2" t="s">
        <v>78</v>
      </c>
      <c r="E15515" s="2" t="s">
        <v>13245</v>
      </c>
      <c r="F15515" s="2">
        <v>12164903</v>
      </c>
      <c r="G15515" s="2" t="s">
        <v>496</v>
      </c>
      <c r="H15515" s="2">
        <v>3</v>
      </c>
      <c r="I15515" s="2">
        <v>9</v>
      </c>
      <c r="J15515" s="2">
        <v>10</v>
      </c>
      <c r="K15515" s="2">
        <v>4</v>
      </c>
      <c r="L15515" s="3">
        <v>640000</v>
      </c>
      <c r="M15515" s="2" t="s">
        <v>0</v>
      </c>
      <c r="N15515" s="4" t="s">
        <v>21</v>
      </c>
    </row>
    <row r="15516" spans="1:14" x14ac:dyDescent="0.25">
      <c r="A15516" s="1" t="s">
        <v>368</v>
      </c>
      <c r="B15516" s="2" t="s">
        <v>76</v>
      </c>
      <c r="C15516" s="2" t="s">
        <v>77</v>
      </c>
      <c r="D15516" s="2" t="s">
        <v>78</v>
      </c>
      <c r="E15516" s="2" t="s">
        <v>13246</v>
      </c>
      <c r="F15516" s="2">
        <v>12164903</v>
      </c>
      <c r="G15516" s="2" t="s">
        <v>496</v>
      </c>
      <c r="H15516" s="2">
        <v>3</v>
      </c>
      <c r="I15516" s="2">
        <v>9</v>
      </c>
      <c r="J15516" s="2">
        <v>10</v>
      </c>
      <c r="K15516" s="2">
        <v>4</v>
      </c>
      <c r="L15516" s="3">
        <v>1440000</v>
      </c>
      <c r="M15516" s="2" t="s">
        <v>0</v>
      </c>
      <c r="N15516" s="4" t="s">
        <v>21</v>
      </c>
    </row>
    <row r="15517" spans="1:14" x14ac:dyDescent="0.25">
      <c r="A15517" s="1" t="s">
        <v>368</v>
      </c>
      <c r="B15517" s="2" t="s">
        <v>76</v>
      </c>
      <c r="C15517" s="2" t="s">
        <v>77</v>
      </c>
      <c r="D15517" s="2" t="s">
        <v>78</v>
      </c>
      <c r="E15517" s="2" t="s">
        <v>13247</v>
      </c>
      <c r="F15517" s="2">
        <v>12164903</v>
      </c>
      <c r="G15517" s="2" t="s">
        <v>496</v>
      </c>
      <c r="H15517" s="2">
        <v>3</v>
      </c>
      <c r="I15517" s="2">
        <v>9</v>
      </c>
      <c r="J15517" s="2">
        <v>10</v>
      </c>
      <c r="K15517" s="2">
        <v>4</v>
      </c>
      <c r="L15517" s="3">
        <v>1440000</v>
      </c>
      <c r="M15517" s="2" t="s">
        <v>0</v>
      </c>
      <c r="N15517" s="4" t="s">
        <v>21</v>
      </c>
    </row>
    <row r="15518" spans="1:14" x14ac:dyDescent="0.25">
      <c r="A15518" s="1" t="s">
        <v>368</v>
      </c>
      <c r="B15518" s="2" t="s">
        <v>76</v>
      </c>
      <c r="C15518" s="2" t="s">
        <v>77</v>
      </c>
      <c r="D15518" s="2" t="s">
        <v>78</v>
      </c>
      <c r="E15518" s="2" t="s">
        <v>13248</v>
      </c>
      <c r="F15518" s="2">
        <v>12164903</v>
      </c>
      <c r="G15518" s="2" t="s">
        <v>496</v>
      </c>
      <c r="H15518" s="2">
        <v>3</v>
      </c>
      <c r="I15518" s="2">
        <v>9</v>
      </c>
      <c r="J15518" s="2">
        <v>10</v>
      </c>
      <c r="K15518" s="2">
        <v>4</v>
      </c>
      <c r="L15518" s="3">
        <v>1440000</v>
      </c>
      <c r="M15518" s="2" t="s">
        <v>0</v>
      </c>
      <c r="N15518" s="4" t="s">
        <v>21</v>
      </c>
    </row>
    <row r="15519" spans="1:14" x14ac:dyDescent="0.25">
      <c r="A15519" s="1" t="s">
        <v>368</v>
      </c>
      <c r="B15519" s="2" t="s">
        <v>76</v>
      </c>
      <c r="C15519" s="2" t="s">
        <v>77</v>
      </c>
      <c r="D15519" s="2" t="s">
        <v>78</v>
      </c>
      <c r="E15519" s="2" t="s">
        <v>13249</v>
      </c>
      <c r="F15519" s="2">
        <v>12164903</v>
      </c>
      <c r="G15519" s="2" t="s">
        <v>496</v>
      </c>
      <c r="H15519" s="2">
        <v>3</v>
      </c>
      <c r="I15519" s="2">
        <v>9</v>
      </c>
      <c r="J15519" s="2">
        <v>10</v>
      </c>
      <c r="K15519" s="2">
        <v>4</v>
      </c>
      <c r="L15519" s="3">
        <v>1440000</v>
      </c>
      <c r="M15519" s="2" t="s">
        <v>0</v>
      </c>
      <c r="N15519" s="4" t="s">
        <v>21</v>
      </c>
    </row>
    <row r="15520" spans="1:14" x14ac:dyDescent="0.25">
      <c r="A15520" s="1" t="s">
        <v>368</v>
      </c>
      <c r="B15520" s="2" t="s">
        <v>76</v>
      </c>
      <c r="C15520" s="2" t="s">
        <v>77</v>
      </c>
      <c r="D15520" s="2" t="s">
        <v>78</v>
      </c>
      <c r="E15520" s="2" t="s">
        <v>13250</v>
      </c>
      <c r="F15520" s="2">
        <v>12164903</v>
      </c>
      <c r="G15520" s="2" t="s">
        <v>496</v>
      </c>
      <c r="H15520" s="2">
        <v>3</v>
      </c>
      <c r="I15520" s="2">
        <v>9</v>
      </c>
      <c r="J15520" s="2">
        <v>10</v>
      </c>
      <c r="K15520" s="2">
        <v>5</v>
      </c>
      <c r="L15520" s="3">
        <v>1800000</v>
      </c>
      <c r="M15520" s="2" t="s">
        <v>0</v>
      </c>
      <c r="N15520" s="4" t="s">
        <v>21</v>
      </c>
    </row>
    <row r="15521" spans="1:14" x14ac:dyDescent="0.25">
      <c r="A15521" s="1" t="s">
        <v>368</v>
      </c>
      <c r="B15521" s="2" t="s">
        <v>76</v>
      </c>
      <c r="C15521" s="2" t="s">
        <v>77</v>
      </c>
      <c r="D15521" s="2" t="s">
        <v>78</v>
      </c>
      <c r="E15521" s="2" t="s">
        <v>13251</v>
      </c>
      <c r="F15521" s="2">
        <v>12352115</v>
      </c>
      <c r="G15521" s="2" t="s">
        <v>496</v>
      </c>
      <c r="H15521" s="2">
        <v>3</v>
      </c>
      <c r="I15521" s="2">
        <v>9</v>
      </c>
      <c r="J15521" s="2">
        <v>10</v>
      </c>
      <c r="K15521" s="2">
        <v>4</v>
      </c>
      <c r="L15521" s="3">
        <v>1920000</v>
      </c>
      <c r="M15521" s="2" t="s">
        <v>0</v>
      </c>
      <c r="N15521" s="4" t="s">
        <v>21</v>
      </c>
    </row>
    <row r="15522" spans="1:14" x14ac:dyDescent="0.25">
      <c r="A15522" s="1" t="s">
        <v>368</v>
      </c>
      <c r="B15522" s="2" t="s">
        <v>76</v>
      </c>
      <c r="C15522" s="2" t="s">
        <v>77</v>
      </c>
      <c r="D15522" s="2" t="s">
        <v>78</v>
      </c>
      <c r="E15522" s="2" t="s">
        <v>13252</v>
      </c>
      <c r="F15522" s="2">
        <v>12164903</v>
      </c>
      <c r="G15522" s="2" t="s">
        <v>496</v>
      </c>
      <c r="H15522" s="2">
        <v>3</v>
      </c>
      <c r="I15522" s="2">
        <v>9</v>
      </c>
      <c r="J15522" s="2">
        <v>10</v>
      </c>
      <c r="K15522" s="2">
        <v>7</v>
      </c>
      <c r="L15522" s="3">
        <v>2520000</v>
      </c>
      <c r="M15522" s="2" t="s">
        <v>0</v>
      </c>
      <c r="N15522" s="4" t="s">
        <v>21</v>
      </c>
    </row>
    <row r="15523" spans="1:14" x14ac:dyDescent="0.25">
      <c r="A15523" s="1" t="s">
        <v>368</v>
      </c>
      <c r="B15523" s="2" t="s">
        <v>76</v>
      </c>
      <c r="C15523" s="2" t="s">
        <v>77</v>
      </c>
      <c r="D15523" s="2" t="s">
        <v>78</v>
      </c>
      <c r="E15523" s="2" t="s">
        <v>13253</v>
      </c>
      <c r="F15523" s="2">
        <v>12164903</v>
      </c>
      <c r="G15523" s="2" t="s">
        <v>496</v>
      </c>
      <c r="H15523" s="2">
        <v>3</v>
      </c>
      <c r="I15523" s="2">
        <v>9</v>
      </c>
      <c r="J15523" s="2">
        <v>10</v>
      </c>
      <c r="K15523" s="2">
        <v>7</v>
      </c>
      <c r="L15523" s="3">
        <v>2520000</v>
      </c>
      <c r="M15523" s="2" t="s">
        <v>0</v>
      </c>
      <c r="N15523" s="4" t="s">
        <v>21</v>
      </c>
    </row>
    <row r="15524" spans="1:14" x14ac:dyDescent="0.25">
      <c r="A15524" s="1" t="s">
        <v>368</v>
      </c>
      <c r="B15524" s="2" t="s">
        <v>76</v>
      </c>
      <c r="C15524" s="2" t="s">
        <v>77</v>
      </c>
      <c r="D15524" s="2" t="s">
        <v>78</v>
      </c>
      <c r="E15524" s="2" t="s">
        <v>13254</v>
      </c>
      <c r="F15524" s="2">
        <v>31201604</v>
      </c>
      <c r="G15524" s="2" t="s">
        <v>496</v>
      </c>
      <c r="H15524" s="2">
        <v>3</v>
      </c>
      <c r="I15524" s="2">
        <v>9</v>
      </c>
      <c r="J15524" s="2">
        <v>10</v>
      </c>
      <c r="K15524" s="2">
        <v>15</v>
      </c>
      <c r="L15524" s="3">
        <v>4680000</v>
      </c>
      <c r="M15524" s="2" t="s">
        <v>0</v>
      </c>
      <c r="N15524" s="4" t="s">
        <v>21</v>
      </c>
    </row>
    <row r="15525" spans="1:14" x14ac:dyDescent="0.25">
      <c r="A15525" s="1" t="s">
        <v>368</v>
      </c>
      <c r="B15525" s="2" t="s">
        <v>76</v>
      </c>
      <c r="C15525" s="2" t="s">
        <v>1365</v>
      </c>
      <c r="D15525" s="2" t="s">
        <v>17940</v>
      </c>
      <c r="E15525" s="2" t="s">
        <v>13255</v>
      </c>
      <c r="F15525" s="2" t="s">
        <v>13256</v>
      </c>
      <c r="G15525" s="2" t="s">
        <v>490</v>
      </c>
      <c r="H15525" s="2">
        <v>1</v>
      </c>
      <c r="I15525" s="2">
        <v>4</v>
      </c>
      <c r="J15525" s="2">
        <v>10</v>
      </c>
      <c r="K15525" s="2">
        <v>30</v>
      </c>
      <c r="L15525" s="3">
        <v>375000</v>
      </c>
      <c r="M15525" s="2" t="s">
        <v>239</v>
      </c>
      <c r="N15525" s="4" t="s">
        <v>21</v>
      </c>
    </row>
    <row r="15526" spans="1:14" x14ac:dyDescent="0.25">
      <c r="A15526" s="1" t="s">
        <v>368</v>
      </c>
      <c r="B15526" s="2" t="s">
        <v>76</v>
      </c>
      <c r="C15526" s="2" t="s">
        <v>1365</v>
      </c>
      <c r="D15526" s="2" t="s">
        <v>17940</v>
      </c>
      <c r="E15526" s="2" t="s">
        <v>13257</v>
      </c>
      <c r="F15526" s="2" t="s">
        <v>13256</v>
      </c>
      <c r="G15526" s="2" t="s">
        <v>490</v>
      </c>
      <c r="H15526" s="2">
        <v>1</v>
      </c>
      <c r="I15526" s="2">
        <v>4</v>
      </c>
      <c r="J15526" s="2">
        <v>10</v>
      </c>
      <c r="K15526" s="2">
        <v>6</v>
      </c>
      <c r="L15526" s="3">
        <v>360000</v>
      </c>
      <c r="M15526" s="2" t="s">
        <v>17406</v>
      </c>
      <c r="N15526" s="4" t="s">
        <v>21</v>
      </c>
    </row>
    <row r="15527" spans="1:14" x14ac:dyDescent="0.25">
      <c r="A15527" s="1" t="s">
        <v>368</v>
      </c>
      <c r="B15527" s="2" t="s">
        <v>76</v>
      </c>
      <c r="C15527" s="2" t="s">
        <v>1365</v>
      </c>
      <c r="D15527" s="2" t="s">
        <v>17940</v>
      </c>
      <c r="E15527" s="2" t="s">
        <v>13258</v>
      </c>
      <c r="F15527" s="2" t="s">
        <v>13256</v>
      </c>
      <c r="G15527" s="2" t="s">
        <v>490</v>
      </c>
      <c r="H15527" s="2">
        <v>1</v>
      </c>
      <c r="I15527" s="2">
        <v>4</v>
      </c>
      <c r="J15527" s="2">
        <v>10</v>
      </c>
      <c r="K15527" s="2">
        <v>36</v>
      </c>
      <c r="L15527" s="3">
        <v>1620000</v>
      </c>
      <c r="M15527" s="2" t="s">
        <v>17406</v>
      </c>
      <c r="N15527" s="4" t="s">
        <v>21</v>
      </c>
    </row>
    <row r="15528" spans="1:14" x14ac:dyDescent="0.25">
      <c r="A15528" s="1" t="s">
        <v>368</v>
      </c>
      <c r="B15528" s="2" t="s">
        <v>76</v>
      </c>
      <c r="C15528" s="2" t="s">
        <v>1365</v>
      </c>
      <c r="D15528" s="2" t="s">
        <v>17940</v>
      </c>
      <c r="E15528" s="2" t="s">
        <v>13259</v>
      </c>
      <c r="F15528" s="2" t="s">
        <v>13256</v>
      </c>
      <c r="G15528" s="2" t="s">
        <v>490</v>
      </c>
      <c r="H15528" s="2">
        <v>1</v>
      </c>
      <c r="I15528" s="2">
        <v>4</v>
      </c>
      <c r="J15528" s="2">
        <v>10</v>
      </c>
      <c r="K15528" s="2">
        <v>36</v>
      </c>
      <c r="L15528" s="3">
        <v>2160000</v>
      </c>
      <c r="M15528" s="2" t="s">
        <v>17406</v>
      </c>
      <c r="N15528" s="4" t="s">
        <v>21</v>
      </c>
    </row>
    <row r="15529" spans="1:14" x14ac:dyDescent="0.25">
      <c r="A15529" s="1" t="s">
        <v>368</v>
      </c>
      <c r="B15529" s="2" t="s">
        <v>76</v>
      </c>
      <c r="C15529" s="2" t="s">
        <v>1365</v>
      </c>
      <c r="D15529" s="2" t="s">
        <v>17940</v>
      </c>
      <c r="E15529" s="2" t="s">
        <v>13260</v>
      </c>
      <c r="F15529" s="2" t="s">
        <v>13256</v>
      </c>
      <c r="G15529" s="2" t="s">
        <v>490</v>
      </c>
      <c r="H15529" s="2">
        <v>1</v>
      </c>
      <c r="I15529" s="2">
        <v>4</v>
      </c>
      <c r="J15529" s="2">
        <v>10</v>
      </c>
      <c r="K15529" s="2">
        <v>6</v>
      </c>
      <c r="L15529" s="3">
        <v>330000</v>
      </c>
      <c r="M15529" s="2" t="s">
        <v>17406</v>
      </c>
      <c r="N15529" s="4" t="s">
        <v>21</v>
      </c>
    </row>
    <row r="15530" spans="1:14" x14ac:dyDescent="0.25">
      <c r="A15530" s="1" t="s">
        <v>368</v>
      </c>
      <c r="B15530" s="2" t="s">
        <v>76</v>
      </c>
      <c r="C15530" s="2" t="s">
        <v>1365</v>
      </c>
      <c r="D15530" s="2" t="s">
        <v>17940</v>
      </c>
      <c r="E15530" s="2" t="s">
        <v>13261</v>
      </c>
      <c r="F15530" s="2">
        <v>10111302</v>
      </c>
      <c r="G15530" s="2" t="s">
        <v>490</v>
      </c>
      <c r="H15530" s="2">
        <v>1</v>
      </c>
      <c r="I15530" s="2">
        <v>4</v>
      </c>
      <c r="J15530" s="2">
        <v>10</v>
      </c>
      <c r="K15530" s="2">
        <v>19</v>
      </c>
      <c r="L15530" s="3">
        <v>551000</v>
      </c>
      <c r="M15530" s="2" t="s">
        <v>239</v>
      </c>
      <c r="N15530" s="4" t="s">
        <v>21</v>
      </c>
    </row>
    <row r="15531" spans="1:14" x14ac:dyDescent="0.25">
      <c r="A15531" s="1" t="s">
        <v>368</v>
      </c>
      <c r="B15531" s="2" t="s">
        <v>76</v>
      </c>
      <c r="C15531" s="2" t="s">
        <v>1365</v>
      </c>
      <c r="D15531" s="2" t="s">
        <v>17940</v>
      </c>
      <c r="E15531" s="2" t="s">
        <v>13262</v>
      </c>
      <c r="F15531" s="2">
        <v>10111302</v>
      </c>
      <c r="G15531" s="2" t="s">
        <v>490</v>
      </c>
      <c r="H15531" s="2">
        <v>1</v>
      </c>
      <c r="I15531" s="2">
        <v>4</v>
      </c>
      <c r="J15531" s="2">
        <v>10</v>
      </c>
      <c r="K15531" s="2">
        <v>5</v>
      </c>
      <c r="L15531" s="3">
        <v>110000</v>
      </c>
      <c r="M15531" s="2" t="s">
        <v>239</v>
      </c>
      <c r="N15531" s="4" t="s">
        <v>21</v>
      </c>
    </row>
    <row r="15532" spans="1:14" x14ac:dyDescent="0.25">
      <c r="A15532" s="1" t="s">
        <v>368</v>
      </c>
      <c r="B15532" s="2" t="s">
        <v>76</v>
      </c>
      <c r="C15532" s="2" t="s">
        <v>1365</v>
      </c>
      <c r="D15532" s="2" t="s">
        <v>17940</v>
      </c>
      <c r="E15532" s="2" t="s">
        <v>13263</v>
      </c>
      <c r="F15532" s="2" t="s">
        <v>13256</v>
      </c>
      <c r="G15532" s="2" t="s">
        <v>490</v>
      </c>
      <c r="H15532" s="2">
        <v>1</v>
      </c>
      <c r="I15532" s="2">
        <v>4</v>
      </c>
      <c r="J15532" s="2">
        <v>10</v>
      </c>
      <c r="K15532" s="2">
        <v>19</v>
      </c>
      <c r="L15532" s="3">
        <v>760000</v>
      </c>
      <c r="M15532" s="2" t="s">
        <v>17407</v>
      </c>
      <c r="N15532" s="4" t="s">
        <v>21</v>
      </c>
    </row>
    <row r="15533" spans="1:14" x14ac:dyDescent="0.25">
      <c r="A15533" s="1" t="s">
        <v>368</v>
      </c>
      <c r="B15533" s="2" t="s">
        <v>76</v>
      </c>
      <c r="C15533" s="2" t="s">
        <v>1365</v>
      </c>
      <c r="D15533" s="2" t="s">
        <v>17940</v>
      </c>
      <c r="E15533" s="2" t="s">
        <v>13264</v>
      </c>
      <c r="F15533" s="2">
        <v>42121514</v>
      </c>
      <c r="G15533" s="2" t="s">
        <v>490</v>
      </c>
      <c r="H15533" s="2">
        <v>1</v>
      </c>
      <c r="I15533" s="2">
        <v>4</v>
      </c>
      <c r="J15533" s="2">
        <v>10</v>
      </c>
      <c r="K15533" s="2">
        <v>18</v>
      </c>
      <c r="L15533" s="3">
        <v>593998.02</v>
      </c>
      <c r="M15533" s="2" t="s">
        <v>0</v>
      </c>
      <c r="N15533" s="4" t="s">
        <v>21</v>
      </c>
    </row>
    <row r="15534" spans="1:14" x14ac:dyDescent="0.25">
      <c r="A15534" s="1" t="s">
        <v>368</v>
      </c>
      <c r="B15534" s="2" t="s">
        <v>76</v>
      </c>
      <c r="C15534" s="2" t="s">
        <v>1365</v>
      </c>
      <c r="D15534" s="2" t="s">
        <v>17940</v>
      </c>
      <c r="E15534" s="2" t="s">
        <v>13265</v>
      </c>
      <c r="F15534" s="2">
        <v>42311511</v>
      </c>
      <c r="G15534" s="2" t="s">
        <v>490</v>
      </c>
      <c r="H15534" s="2">
        <v>1</v>
      </c>
      <c r="I15534" s="2">
        <v>4</v>
      </c>
      <c r="J15534" s="2">
        <v>10</v>
      </c>
      <c r="K15534" s="2">
        <v>1</v>
      </c>
      <c r="L15534" s="3">
        <v>50000</v>
      </c>
      <c r="M15534" s="2" t="s">
        <v>0</v>
      </c>
      <c r="N15534" s="4" t="s">
        <v>21</v>
      </c>
    </row>
    <row r="15535" spans="1:14" x14ac:dyDescent="0.25">
      <c r="A15535" s="1" t="s">
        <v>368</v>
      </c>
      <c r="B15535" s="2" t="s">
        <v>76</v>
      </c>
      <c r="C15535" s="2" t="s">
        <v>1365</v>
      </c>
      <c r="D15535" s="2" t="s">
        <v>17940</v>
      </c>
      <c r="E15535" s="2" t="s">
        <v>13266</v>
      </c>
      <c r="F15535" s="2">
        <v>10111302</v>
      </c>
      <c r="G15535" s="2" t="s">
        <v>490</v>
      </c>
      <c r="H15535" s="2">
        <v>1</v>
      </c>
      <c r="I15535" s="2">
        <v>4</v>
      </c>
      <c r="J15535" s="2">
        <v>10</v>
      </c>
      <c r="K15535" s="2">
        <v>18</v>
      </c>
      <c r="L15535" s="3">
        <v>1080000</v>
      </c>
      <c r="M15535" s="2" t="s">
        <v>239</v>
      </c>
      <c r="N15535" s="4" t="s">
        <v>21</v>
      </c>
    </row>
    <row r="15536" spans="1:14" x14ac:dyDescent="0.25">
      <c r="A15536" s="1" t="s">
        <v>368</v>
      </c>
      <c r="B15536" s="2" t="s">
        <v>76</v>
      </c>
      <c r="C15536" s="2" t="s">
        <v>1365</v>
      </c>
      <c r="D15536" s="2" t="s">
        <v>17940</v>
      </c>
      <c r="E15536" s="2" t="s">
        <v>13267</v>
      </c>
      <c r="F15536" s="2">
        <v>42132200</v>
      </c>
      <c r="G15536" s="2" t="s">
        <v>490</v>
      </c>
      <c r="H15536" s="2">
        <v>1</v>
      </c>
      <c r="I15536" s="2">
        <v>4</v>
      </c>
      <c r="J15536" s="2">
        <v>10</v>
      </c>
      <c r="K15536" s="2">
        <v>1</v>
      </c>
      <c r="L15536" s="3">
        <v>37000</v>
      </c>
      <c r="M15536" s="2" t="s">
        <v>0</v>
      </c>
      <c r="N15536" s="4" t="s">
        <v>21</v>
      </c>
    </row>
    <row r="15537" spans="1:14" x14ac:dyDescent="0.25">
      <c r="A15537" s="1" t="s">
        <v>368</v>
      </c>
      <c r="B15537" s="2" t="s">
        <v>76</v>
      </c>
      <c r="C15537" s="2" t="s">
        <v>1365</v>
      </c>
      <c r="D15537" s="2" t="s">
        <v>17940</v>
      </c>
      <c r="E15537" s="2" t="s">
        <v>13268</v>
      </c>
      <c r="F15537" s="2">
        <v>42132200</v>
      </c>
      <c r="G15537" s="2" t="s">
        <v>490</v>
      </c>
      <c r="H15537" s="2">
        <v>1</v>
      </c>
      <c r="I15537" s="2">
        <v>4</v>
      </c>
      <c r="J15537" s="2">
        <v>10</v>
      </c>
      <c r="K15537" s="2">
        <v>3</v>
      </c>
      <c r="L15537" s="3">
        <v>255000</v>
      </c>
      <c r="M15537" s="2" t="s">
        <v>0</v>
      </c>
      <c r="N15537" s="4" t="s">
        <v>21</v>
      </c>
    </row>
    <row r="15538" spans="1:14" x14ac:dyDescent="0.25">
      <c r="A15538" s="1" t="s">
        <v>368</v>
      </c>
      <c r="B15538" s="2" t="s">
        <v>76</v>
      </c>
      <c r="C15538" s="2" t="s">
        <v>1365</v>
      </c>
      <c r="D15538" s="2" t="s">
        <v>17940</v>
      </c>
      <c r="E15538" s="2" t="s">
        <v>13269</v>
      </c>
      <c r="F15538" s="2">
        <v>10111302</v>
      </c>
      <c r="G15538" s="2" t="s">
        <v>490</v>
      </c>
      <c r="H15538" s="2">
        <v>1</v>
      </c>
      <c r="I15538" s="2">
        <v>4</v>
      </c>
      <c r="J15538" s="2">
        <v>10</v>
      </c>
      <c r="K15538" s="2">
        <v>38</v>
      </c>
      <c r="L15538" s="3">
        <v>1672000</v>
      </c>
      <c r="M15538" s="2" t="s">
        <v>239</v>
      </c>
      <c r="N15538" s="4" t="s">
        <v>21</v>
      </c>
    </row>
    <row r="15539" spans="1:14" x14ac:dyDescent="0.25">
      <c r="A15539" s="1" t="s">
        <v>368</v>
      </c>
      <c r="B15539" s="2" t="s">
        <v>76</v>
      </c>
      <c r="C15539" s="2" t="s">
        <v>1365</v>
      </c>
      <c r="D15539" s="2" t="s">
        <v>17940</v>
      </c>
      <c r="E15539" s="2" t="s">
        <v>13270</v>
      </c>
      <c r="F15539" s="2">
        <v>10111302</v>
      </c>
      <c r="G15539" s="2" t="s">
        <v>490</v>
      </c>
      <c r="H15539" s="2">
        <v>1</v>
      </c>
      <c r="I15539" s="2">
        <v>4</v>
      </c>
      <c r="J15539" s="2">
        <v>10</v>
      </c>
      <c r="K15539" s="2">
        <v>19</v>
      </c>
      <c r="L15539" s="3">
        <v>532000</v>
      </c>
      <c r="M15539" s="2" t="s">
        <v>239</v>
      </c>
      <c r="N15539" s="4" t="s">
        <v>21</v>
      </c>
    </row>
    <row r="15540" spans="1:14" x14ac:dyDescent="0.25">
      <c r="A15540" s="1" t="s">
        <v>368</v>
      </c>
      <c r="B15540" s="2" t="s">
        <v>76</v>
      </c>
      <c r="C15540" s="2" t="s">
        <v>1365</v>
      </c>
      <c r="D15540" s="2" t="s">
        <v>17940</v>
      </c>
      <c r="E15540" s="2" t="s">
        <v>13271</v>
      </c>
      <c r="F15540" s="2" t="s">
        <v>13256</v>
      </c>
      <c r="G15540" s="2" t="s">
        <v>490</v>
      </c>
      <c r="H15540" s="2">
        <v>1</v>
      </c>
      <c r="I15540" s="2">
        <v>4</v>
      </c>
      <c r="J15540" s="2">
        <v>10</v>
      </c>
      <c r="K15540" s="2">
        <v>1</v>
      </c>
      <c r="L15540" s="3">
        <v>45000</v>
      </c>
      <c r="M15540" s="2" t="s">
        <v>17406</v>
      </c>
      <c r="N15540" s="4" t="s">
        <v>21</v>
      </c>
    </row>
    <row r="15541" spans="1:14" x14ac:dyDescent="0.25">
      <c r="A15541" s="1" t="s">
        <v>368</v>
      </c>
      <c r="B15541" s="2" t="s">
        <v>76</v>
      </c>
      <c r="C15541" s="2" t="s">
        <v>1365</v>
      </c>
      <c r="D15541" s="2" t="s">
        <v>17940</v>
      </c>
      <c r="E15541" s="2" t="s">
        <v>13272</v>
      </c>
      <c r="F15541" s="2">
        <v>42121514</v>
      </c>
      <c r="G15541" s="2" t="s">
        <v>490</v>
      </c>
      <c r="H15541" s="2">
        <v>1</v>
      </c>
      <c r="I15541" s="2">
        <v>4</v>
      </c>
      <c r="J15541" s="2">
        <v>10</v>
      </c>
      <c r="K15541" s="2">
        <v>10</v>
      </c>
      <c r="L15541" s="3">
        <v>449998.5</v>
      </c>
      <c r="M15541" s="2" t="s">
        <v>0</v>
      </c>
      <c r="N15541" s="4" t="s">
        <v>21</v>
      </c>
    </row>
    <row r="15542" spans="1:14" x14ac:dyDescent="0.25">
      <c r="A15542" s="1" t="s">
        <v>368</v>
      </c>
      <c r="B15542" s="2" t="s">
        <v>76</v>
      </c>
      <c r="C15542" s="2" t="s">
        <v>1365</v>
      </c>
      <c r="D15542" s="2" t="s">
        <v>17940</v>
      </c>
      <c r="E15542" s="2" t="s">
        <v>13273</v>
      </c>
      <c r="F15542" s="2">
        <v>51201600</v>
      </c>
      <c r="G15542" s="2" t="s">
        <v>490</v>
      </c>
      <c r="H15542" s="2">
        <v>1</v>
      </c>
      <c r="I15542" s="2">
        <v>4</v>
      </c>
      <c r="J15542" s="2">
        <v>10</v>
      </c>
      <c r="K15542" s="2">
        <v>19</v>
      </c>
      <c r="L15542" s="3">
        <v>456000</v>
      </c>
      <c r="M15542" s="2" t="s">
        <v>0</v>
      </c>
      <c r="N15542" s="4" t="s">
        <v>21</v>
      </c>
    </row>
    <row r="15543" spans="1:14" x14ac:dyDescent="0.25">
      <c r="A15543" s="1" t="s">
        <v>368</v>
      </c>
      <c r="B15543" s="2" t="s">
        <v>76</v>
      </c>
      <c r="C15543" s="2" t="s">
        <v>1365</v>
      </c>
      <c r="D15543" s="2" t="s">
        <v>17940</v>
      </c>
      <c r="E15543" s="2" t="s">
        <v>13274</v>
      </c>
      <c r="F15543" s="2">
        <v>47131803</v>
      </c>
      <c r="G15543" s="2" t="s">
        <v>490</v>
      </c>
      <c r="H15543" s="2">
        <v>1</v>
      </c>
      <c r="I15543" s="2">
        <v>4</v>
      </c>
      <c r="J15543" s="2">
        <v>10</v>
      </c>
      <c r="K15543" s="2">
        <v>1</v>
      </c>
      <c r="L15543" s="3">
        <v>110000</v>
      </c>
      <c r="M15543" s="2" t="s">
        <v>239</v>
      </c>
      <c r="N15543" s="4" t="s">
        <v>21</v>
      </c>
    </row>
    <row r="15544" spans="1:14" x14ac:dyDescent="0.25">
      <c r="A15544" s="1" t="s">
        <v>368</v>
      </c>
      <c r="B15544" s="2" t="s">
        <v>76</v>
      </c>
      <c r="C15544" s="2" t="s">
        <v>80</v>
      </c>
      <c r="D15544" s="2" t="s">
        <v>81</v>
      </c>
      <c r="E15544" s="2" t="s">
        <v>13275</v>
      </c>
      <c r="F15544" s="2">
        <v>53131608</v>
      </c>
      <c r="G15544" s="2" t="s">
        <v>496</v>
      </c>
      <c r="H15544" s="2">
        <v>3</v>
      </c>
      <c r="I15544" s="2">
        <v>9</v>
      </c>
      <c r="J15544" s="2">
        <v>10</v>
      </c>
      <c r="K15544" s="2">
        <v>24</v>
      </c>
      <c r="L15544" s="3">
        <v>40657677.359999999</v>
      </c>
      <c r="M15544" s="2" t="s">
        <v>239</v>
      </c>
      <c r="N15544" s="4" t="s">
        <v>21</v>
      </c>
    </row>
    <row r="15545" spans="1:14" x14ac:dyDescent="0.25">
      <c r="A15545" s="1" t="s">
        <v>368</v>
      </c>
      <c r="B15545" s="2" t="s">
        <v>76</v>
      </c>
      <c r="C15545" s="2" t="s">
        <v>80</v>
      </c>
      <c r="D15545" s="2" t="s">
        <v>81</v>
      </c>
      <c r="E15545" s="2" t="s">
        <v>13276</v>
      </c>
      <c r="F15545" s="2">
        <v>47131905</v>
      </c>
      <c r="G15545" s="2" t="s">
        <v>496</v>
      </c>
      <c r="H15545" s="2">
        <v>3</v>
      </c>
      <c r="I15545" s="2">
        <v>9</v>
      </c>
      <c r="J15545" s="2">
        <v>10</v>
      </c>
      <c r="K15545" s="2">
        <v>3</v>
      </c>
      <c r="L15545" s="3">
        <v>840000</v>
      </c>
      <c r="M15545" s="2" t="s">
        <v>17383</v>
      </c>
      <c r="N15545" s="4" t="s">
        <v>21</v>
      </c>
    </row>
    <row r="15546" spans="1:14" x14ac:dyDescent="0.25">
      <c r="A15546" s="1" t="s">
        <v>368</v>
      </c>
      <c r="B15546" s="2" t="s">
        <v>76</v>
      </c>
      <c r="C15546" s="2" t="s">
        <v>83</v>
      </c>
      <c r="D15546" s="2" t="s">
        <v>84</v>
      </c>
      <c r="E15546" s="2" t="s">
        <v>13277</v>
      </c>
      <c r="F15546" s="2">
        <v>31201600</v>
      </c>
      <c r="G15546" s="2" t="s">
        <v>496</v>
      </c>
      <c r="H15546" s="2">
        <v>3</v>
      </c>
      <c r="I15546" s="2">
        <v>9</v>
      </c>
      <c r="J15546" s="2">
        <v>10</v>
      </c>
      <c r="K15546" s="2">
        <v>3</v>
      </c>
      <c r="L15546" s="3">
        <v>3360000</v>
      </c>
      <c r="M15546" s="2" t="s">
        <v>0</v>
      </c>
      <c r="N15546" s="4" t="s">
        <v>21</v>
      </c>
    </row>
    <row r="15547" spans="1:14" x14ac:dyDescent="0.25">
      <c r="A15547" s="1" t="s">
        <v>368</v>
      </c>
      <c r="B15547" s="2" t="s">
        <v>76</v>
      </c>
      <c r="C15547" s="2" t="s">
        <v>83</v>
      </c>
      <c r="D15547" s="2" t="s">
        <v>84</v>
      </c>
      <c r="E15547" s="2" t="s">
        <v>13278</v>
      </c>
      <c r="F15547" s="2">
        <v>31201600</v>
      </c>
      <c r="G15547" s="2" t="s">
        <v>496</v>
      </c>
      <c r="H15547" s="2">
        <v>3</v>
      </c>
      <c r="I15547" s="2">
        <v>9</v>
      </c>
      <c r="J15547" s="2">
        <v>10</v>
      </c>
      <c r="K15547" s="2">
        <v>3</v>
      </c>
      <c r="L15547" s="3">
        <v>1560000</v>
      </c>
      <c r="M15547" s="2" t="s">
        <v>0</v>
      </c>
      <c r="N15547" s="4" t="s">
        <v>21</v>
      </c>
    </row>
    <row r="15548" spans="1:14" x14ac:dyDescent="0.25">
      <c r="A15548" s="1" t="s">
        <v>368</v>
      </c>
      <c r="B15548" s="2" t="s">
        <v>76</v>
      </c>
      <c r="C15548" s="2" t="s">
        <v>83</v>
      </c>
      <c r="D15548" s="2" t="s">
        <v>84</v>
      </c>
      <c r="E15548" s="2" t="s">
        <v>13279</v>
      </c>
      <c r="F15548" s="2">
        <v>31201600</v>
      </c>
      <c r="G15548" s="2" t="s">
        <v>2858</v>
      </c>
      <c r="H15548" s="2">
        <v>1</v>
      </c>
      <c r="I15548" s="2">
        <v>3</v>
      </c>
      <c r="J15548" s="2">
        <v>10</v>
      </c>
      <c r="K15548" s="2">
        <v>12</v>
      </c>
      <c r="L15548" s="3">
        <v>98964</v>
      </c>
      <c r="M15548" s="2" t="s">
        <v>0</v>
      </c>
      <c r="N15548" s="4" t="s">
        <v>21</v>
      </c>
    </row>
    <row r="15549" spans="1:14" x14ac:dyDescent="0.25">
      <c r="A15549" s="1" t="s">
        <v>368</v>
      </c>
      <c r="B15549" s="2" t="s">
        <v>76</v>
      </c>
      <c r="C15549" s="2" t="s">
        <v>83</v>
      </c>
      <c r="D15549" s="2" t="s">
        <v>84</v>
      </c>
      <c r="E15549" s="2" t="s">
        <v>13280</v>
      </c>
      <c r="F15549" s="2">
        <v>31201600</v>
      </c>
      <c r="G15549" s="2" t="s">
        <v>2858</v>
      </c>
      <c r="H15549" s="2">
        <v>1</v>
      </c>
      <c r="I15549" s="2">
        <v>3</v>
      </c>
      <c r="J15549" s="2">
        <v>10</v>
      </c>
      <c r="K15549" s="2">
        <v>5</v>
      </c>
      <c r="L15549" s="3">
        <v>21065</v>
      </c>
      <c r="M15549" s="2" t="s">
        <v>0</v>
      </c>
      <c r="N15549" s="4" t="s">
        <v>21</v>
      </c>
    </row>
    <row r="15550" spans="1:14" x14ac:dyDescent="0.25">
      <c r="A15550" s="1" t="s">
        <v>368</v>
      </c>
      <c r="B15550" s="2" t="s">
        <v>76</v>
      </c>
      <c r="C15550" s="2" t="s">
        <v>83</v>
      </c>
      <c r="D15550" s="2" t="s">
        <v>84</v>
      </c>
      <c r="E15550" s="2" t="s">
        <v>13281</v>
      </c>
      <c r="F15550" s="2">
        <v>31211506</v>
      </c>
      <c r="G15550" s="2" t="s">
        <v>496</v>
      </c>
      <c r="H15550" s="2">
        <v>1</v>
      </c>
      <c r="I15550" s="2">
        <v>5</v>
      </c>
      <c r="J15550" s="2">
        <v>10</v>
      </c>
      <c r="K15550" s="2">
        <v>10</v>
      </c>
      <c r="L15550" s="3">
        <v>1299991.7</v>
      </c>
      <c r="M15550" s="2" t="s">
        <v>17394</v>
      </c>
      <c r="N15550" s="4" t="s">
        <v>21</v>
      </c>
    </row>
    <row r="15551" spans="1:14" x14ac:dyDescent="0.25">
      <c r="A15551" s="1" t="s">
        <v>368</v>
      </c>
      <c r="B15551" s="2" t="s">
        <v>76</v>
      </c>
      <c r="C15551" s="2" t="s">
        <v>83</v>
      </c>
      <c r="D15551" s="2" t="s">
        <v>84</v>
      </c>
      <c r="E15551" s="2" t="s">
        <v>13282</v>
      </c>
      <c r="F15551" s="2">
        <v>31211505</v>
      </c>
      <c r="G15551" s="2" t="s">
        <v>496</v>
      </c>
      <c r="H15551" s="2">
        <v>1</v>
      </c>
      <c r="I15551" s="2">
        <v>5</v>
      </c>
      <c r="J15551" s="2">
        <v>10</v>
      </c>
      <c r="K15551" s="2">
        <v>38</v>
      </c>
      <c r="L15551" s="3">
        <v>321062</v>
      </c>
      <c r="M15551" s="2" t="s">
        <v>0</v>
      </c>
      <c r="N15551" s="4" t="s">
        <v>21</v>
      </c>
    </row>
    <row r="15552" spans="1:14" x14ac:dyDescent="0.25">
      <c r="A15552" s="1" t="s">
        <v>368</v>
      </c>
      <c r="B15552" s="2" t="s">
        <v>76</v>
      </c>
      <c r="C15552" s="2" t="s">
        <v>83</v>
      </c>
      <c r="D15552" s="2" t="s">
        <v>84</v>
      </c>
      <c r="E15552" s="2" t="s">
        <v>13283</v>
      </c>
      <c r="F15552" s="2">
        <v>31211506</v>
      </c>
      <c r="G15552" s="2" t="s">
        <v>496</v>
      </c>
      <c r="H15552" s="2">
        <v>1</v>
      </c>
      <c r="I15552" s="2">
        <v>5</v>
      </c>
      <c r="J15552" s="2">
        <v>10</v>
      </c>
      <c r="K15552" s="2">
        <v>10</v>
      </c>
      <c r="L15552" s="3">
        <v>55930</v>
      </c>
      <c r="M15552" s="2" t="s">
        <v>0</v>
      </c>
      <c r="N15552" s="4" t="s">
        <v>21</v>
      </c>
    </row>
    <row r="15553" spans="1:14" x14ac:dyDescent="0.25">
      <c r="A15553" s="1" t="s">
        <v>368</v>
      </c>
      <c r="B15553" s="2" t="s">
        <v>76</v>
      </c>
      <c r="C15553" s="2" t="s">
        <v>83</v>
      </c>
      <c r="D15553" s="2" t="s">
        <v>84</v>
      </c>
      <c r="E15553" s="2" t="s">
        <v>13284</v>
      </c>
      <c r="F15553" s="2">
        <v>31211502</v>
      </c>
      <c r="G15553" s="2" t="s">
        <v>496</v>
      </c>
      <c r="H15553" s="2">
        <v>1</v>
      </c>
      <c r="I15553" s="2">
        <v>5</v>
      </c>
      <c r="J15553" s="2">
        <v>10</v>
      </c>
      <c r="K15553" s="2">
        <v>50</v>
      </c>
      <c r="L15553" s="3">
        <v>589050</v>
      </c>
      <c r="M15553" s="2" t="s">
        <v>0</v>
      </c>
      <c r="N15553" s="4" t="s">
        <v>21</v>
      </c>
    </row>
    <row r="15554" spans="1:14" x14ac:dyDescent="0.25">
      <c r="A15554" s="1" t="s">
        <v>368</v>
      </c>
      <c r="B15554" s="2" t="s">
        <v>76</v>
      </c>
      <c r="C15554" s="2" t="s">
        <v>83</v>
      </c>
      <c r="D15554" s="2" t="s">
        <v>84</v>
      </c>
      <c r="E15554" s="2" t="s">
        <v>13285</v>
      </c>
      <c r="F15554" s="2">
        <v>53131608</v>
      </c>
      <c r="G15554" s="2" t="s">
        <v>496</v>
      </c>
      <c r="H15554" s="2">
        <v>3</v>
      </c>
      <c r="I15554" s="2">
        <v>9</v>
      </c>
      <c r="J15554" s="2">
        <v>10</v>
      </c>
      <c r="K15554" s="2">
        <v>74</v>
      </c>
      <c r="L15554" s="3">
        <v>562400</v>
      </c>
      <c r="M15554" s="2" t="s">
        <v>0</v>
      </c>
      <c r="N15554" s="4" t="s">
        <v>21</v>
      </c>
    </row>
    <row r="15555" spans="1:14" x14ac:dyDescent="0.25">
      <c r="A15555" s="1" t="s">
        <v>368</v>
      </c>
      <c r="B15555" s="2" t="s">
        <v>76</v>
      </c>
      <c r="C15555" s="2" t="s">
        <v>83</v>
      </c>
      <c r="D15555" s="2" t="s">
        <v>84</v>
      </c>
      <c r="E15555" s="2" t="s">
        <v>13286</v>
      </c>
      <c r="F15555" s="2">
        <v>47131821</v>
      </c>
      <c r="G15555" s="2" t="s">
        <v>496</v>
      </c>
      <c r="H15555" s="2">
        <v>3</v>
      </c>
      <c r="I15555" s="2">
        <v>9</v>
      </c>
      <c r="J15555" s="2">
        <v>10</v>
      </c>
      <c r="K15555" s="2">
        <v>2</v>
      </c>
      <c r="L15555" s="3">
        <v>1760000</v>
      </c>
      <c r="M15555" s="2" t="s">
        <v>0</v>
      </c>
      <c r="N15555" s="4" t="s">
        <v>21</v>
      </c>
    </row>
    <row r="15556" spans="1:14" x14ac:dyDescent="0.25">
      <c r="A15556" s="1" t="s">
        <v>368</v>
      </c>
      <c r="B15556" s="2" t="s">
        <v>76</v>
      </c>
      <c r="C15556" s="2" t="s">
        <v>83</v>
      </c>
      <c r="D15556" s="2" t="s">
        <v>84</v>
      </c>
      <c r="E15556" s="2" t="s">
        <v>13287</v>
      </c>
      <c r="F15556" s="2">
        <v>47131900</v>
      </c>
      <c r="G15556" s="2" t="s">
        <v>496</v>
      </c>
      <c r="H15556" s="2">
        <v>3</v>
      </c>
      <c r="I15556" s="2">
        <v>9</v>
      </c>
      <c r="J15556" s="2">
        <v>10</v>
      </c>
      <c r="K15556" s="2">
        <v>19</v>
      </c>
      <c r="L15556" s="3">
        <v>1900000</v>
      </c>
      <c r="M15556" s="2" t="s">
        <v>0</v>
      </c>
      <c r="N15556" s="4" t="s">
        <v>21</v>
      </c>
    </row>
    <row r="15557" spans="1:14" x14ac:dyDescent="0.25">
      <c r="A15557" s="1" t="s">
        <v>368</v>
      </c>
      <c r="B15557" s="2" t="s">
        <v>76</v>
      </c>
      <c r="C15557" s="2" t="s">
        <v>83</v>
      </c>
      <c r="D15557" s="2" t="s">
        <v>84</v>
      </c>
      <c r="E15557" s="2" t="s">
        <v>13288</v>
      </c>
      <c r="F15557" s="2">
        <v>11151508</v>
      </c>
      <c r="G15557" s="2" t="s">
        <v>496</v>
      </c>
      <c r="H15557" s="2">
        <v>3</v>
      </c>
      <c r="I15557" s="2">
        <v>9</v>
      </c>
      <c r="J15557" s="2">
        <v>10</v>
      </c>
      <c r="K15557" s="2">
        <v>3</v>
      </c>
      <c r="L15557" s="3">
        <v>360000</v>
      </c>
      <c r="M15557" s="2" t="s">
        <v>0</v>
      </c>
      <c r="N15557" s="4" t="s">
        <v>21</v>
      </c>
    </row>
    <row r="15558" spans="1:14" x14ac:dyDescent="0.25">
      <c r="A15558" s="1" t="s">
        <v>368</v>
      </c>
      <c r="B15558" s="2" t="s">
        <v>76</v>
      </c>
      <c r="C15558" s="2" t="s">
        <v>83</v>
      </c>
      <c r="D15558" s="2" t="s">
        <v>84</v>
      </c>
      <c r="E15558" s="2" t="s">
        <v>13289</v>
      </c>
      <c r="F15558" s="2">
        <v>12352115</v>
      </c>
      <c r="G15558" s="2" t="s">
        <v>496</v>
      </c>
      <c r="H15558" s="2">
        <v>3</v>
      </c>
      <c r="I15558" s="2">
        <v>9</v>
      </c>
      <c r="J15558" s="2">
        <v>10</v>
      </c>
      <c r="K15558" s="2">
        <v>4</v>
      </c>
      <c r="L15558" s="3">
        <v>3840000</v>
      </c>
      <c r="M15558" s="2" t="s">
        <v>0</v>
      </c>
      <c r="N15558" s="4" t="s">
        <v>21</v>
      </c>
    </row>
    <row r="15559" spans="1:14" x14ac:dyDescent="0.25">
      <c r="A15559" s="1" t="s">
        <v>368</v>
      </c>
      <c r="B15559" s="2" t="s">
        <v>76</v>
      </c>
      <c r="C15559" s="2" t="s">
        <v>83</v>
      </c>
      <c r="D15559" s="2" t="s">
        <v>84</v>
      </c>
      <c r="E15559" s="2" t="s">
        <v>13290</v>
      </c>
      <c r="F15559" s="2">
        <v>26111702</v>
      </c>
      <c r="G15559" s="2" t="s">
        <v>496</v>
      </c>
      <c r="H15559" s="2">
        <v>3</v>
      </c>
      <c r="I15559" s="2">
        <v>9</v>
      </c>
      <c r="J15559" s="2">
        <v>10</v>
      </c>
      <c r="K15559" s="2">
        <v>55</v>
      </c>
      <c r="L15559" s="3">
        <v>440000</v>
      </c>
      <c r="M15559" s="2" t="s">
        <v>0</v>
      </c>
      <c r="N15559" s="4" t="s">
        <v>21</v>
      </c>
    </row>
    <row r="15560" spans="1:14" x14ac:dyDescent="0.25">
      <c r="A15560" s="1" t="s">
        <v>368</v>
      </c>
      <c r="B15560" s="2" t="s">
        <v>76</v>
      </c>
      <c r="C15560" s="2" t="s">
        <v>83</v>
      </c>
      <c r="D15560" s="2" t="s">
        <v>84</v>
      </c>
      <c r="E15560" s="2" t="s">
        <v>13291</v>
      </c>
      <c r="F15560" s="2">
        <v>26111702</v>
      </c>
      <c r="G15560" s="2" t="s">
        <v>496</v>
      </c>
      <c r="H15560" s="2">
        <v>3</v>
      </c>
      <c r="I15560" s="2">
        <v>9</v>
      </c>
      <c r="J15560" s="2">
        <v>10</v>
      </c>
      <c r="K15560" s="2">
        <v>4</v>
      </c>
      <c r="L15560" s="3">
        <v>38400</v>
      </c>
      <c r="M15560" s="2" t="s">
        <v>0</v>
      </c>
      <c r="N15560" s="4" t="s">
        <v>21</v>
      </c>
    </row>
    <row r="15561" spans="1:14" x14ac:dyDescent="0.25">
      <c r="A15561" s="1" t="s">
        <v>368</v>
      </c>
      <c r="B15561" s="2" t="s">
        <v>76</v>
      </c>
      <c r="C15561" s="2" t="s">
        <v>83</v>
      </c>
      <c r="D15561" s="2" t="s">
        <v>84</v>
      </c>
      <c r="E15561" s="2" t="s">
        <v>13292</v>
      </c>
      <c r="F15561" s="2">
        <v>12352115</v>
      </c>
      <c r="G15561" s="2" t="s">
        <v>496</v>
      </c>
      <c r="H15561" s="2">
        <v>3</v>
      </c>
      <c r="I15561" s="2">
        <v>9</v>
      </c>
      <c r="J15561" s="2">
        <v>10</v>
      </c>
      <c r="K15561" s="2">
        <v>10</v>
      </c>
      <c r="L15561" s="3">
        <v>3600000</v>
      </c>
      <c r="M15561" s="2" t="s">
        <v>0</v>
      </c>
      <c r="N15561" s="4" t="s">
        <v>21</v>
      </c>
    </row>
    <row r="15562" spans="1:14" x14ac:dyDescent="0.25">
      <c r="A15562" s="1" t="s">
        <v>368</v>
      </c>
      <c r="B15562" s="2" t="s">
        <v>76</v>
      </c>
      <c r="C15562" s="2" t="s">
        <v>83</v>
      </c>
      <c r="D15562" s="2" t="s">
        <v>84</v>
      </c>
      <c r="E15562" s="2" t="s">
        <v>13293</v>
      </c>
      <c r="F15562" s="2">
        <v>12352115</v>
      </c>
      <c r="G15562" s="2" t="s">
        <v>496</v>
      </c>
      <c r="H15562" s="2">
        <v>3</v>
      </c>
      <c r="I15562" s="2">
        <v>9</v>
      </c>
      <c r="J15562" s="2">
        <v>10</v>
      </c>
      <c r="K15562" s="2">
        <v>66</v>
      </c>
      <c r="L15562" s="3">
        <v>34320000</v>
      </c>
      <c r="M15562" s="2" t="s">
        <v>0</v>
      </c>
      <c r="N15562" s="4" t="s">
        <v>21</v>
      </c>
    </row>
    <row r="15563" spans="1:14" x14ac:dyDescent="0.25">
      <c r="A15563" s="1" t="s">
        <v>368</v>
      </c>
      <c r="B15563" s="2" t="s">
        <v>76</v>
      </c>
      <c r="C15563" s="2" t="s">
        <v>83</v>
      </c>
      <c r="D15563" s="2" t="s">
        <v>84</v>
      </c>
      <c r="E15563" s="2" t="s">
        <v>3977</v>
      </c>
      <c r="F15563" s="2">
        <v>39131504</v>
      </c>
      <c r="G15563" s="2" t="s">
        <v>496</v>
      </c>
      <c r="H15563" s="2">
        <v>3</v>
      </c>
      <c r="I15563" s="2">
        <v>9</v>
      </c>
      <c r="J15563" s="2">
        <v>10</v>
      </c>
      <c r="K15563" s="2">
        <v>69</v>
      </c>
      <c r="L15563" s="3">
        <v>1545600</v>
      </c>
      <c r="M15563" s="2" t="s">
        <v>0</v>
      </c>
      <c r="N15563" s="4" t="s">
        <v>21</v>
      </c>
    </row>
    <row r="15564" spans="1:14" x14ac:dyDescent="0.25">
      <c r="A15564" s="1" t="s">
        <v>368</v>
      </c>
      <c r="B15564" s="2" t="s">
        <v>76</v>
      </c>
      <c r="C15564" s="2" t="s">
        <v>6181</v>
      </c>
      <c r="D15564" s="2" t="s">
        <v>18018</v>
      </c>
      <c r="E15564" s="2" t="s">
        <v>12793</v>
      </c>
      <c r="F15564" s="2">
        <v>31211502</v>
      </c>
      <c r="G15564" s="2" t="s">
        <v>496</v>
      </c>
      <c r="H15564" s="2">
        <v>1</v>
      </c>
      <c r="I15564" s="2">
        <v>5</v>
      </c>
      <c r="J15564" s="2">
        <v>10</v>
      </c>
      <c r="K15564" s="2">
        <v>6</v>
      </c>
      <c r="L15564" s="3">
        <v>42840</v>
      </c>
      <c r="M15564" s="2" t="s">
        <v>17387</v>
      </c>
      <c r="N15564" s="4" t="s">
        <v>21</v>
      </c>
    </row>
    <row r="15565" spans="1:14" x14ac:dyDescent="0.25">
      <c r="A15565" s="1" t="s">
        <v>368</v>
      </c>
      <c r="B15565" s="2" t="s">
        <v>86</v>
      </c>
      <c r="C15565" s="2" t="s">
        <v>684</v>
      </c>
      <c r="D15565" s="2" t="s">
        <v>17900</v>
      </c>
      <c r="E15565" s="2" t="s">
        <v>13294</v>
      </c>
      <c r="F15565" s="2">
        <v>25172504</v>
      </c>
      <c r="G15565" s="2" t="s">
        <v>490</v>
      </c>
      <c r="H15565" s="2">
        <v>3</v>
      </c>
      <c r="I15565" s="2">
        <v>9</v>
      </c>
      <c r="J15565" s="2">
        <v>10</v>
      </c>
      <c r="K15565" s="2">
        <v>5</v>
      </c>
      <c r="L15565" s="3">
        <v>1441090</v>
      </c>
      <c r="M15565" s="2" t="s">
        <v>0</v>
      </c>
      <c r="N15565" s="4" t="s">
        <v>21</v>
      </c>
    </row>
    <row r="15566" spans="1:14" x14ac:dyDescent="0.25">
      <c r="A15566" s="1" t="s">
        <v>368</v>
      </c>
      <c r="B15566" s="2" t="s">
        <v>86</v>
      </c>
      <c r="C15566" s="2" t="s">
        <v>684</v>
      </c>
      <c r="D15566" s="2" t="s">
        <v>17900</v>
      </c>
      <c r="E15566" s="2" t="s">
        <v>18873</v>
      </c>
      <c r="F15566" s="2">
        <v>25172503</v>
      </c>
      <c r="G15566" s="2" t="s">
        <v>490</v>
      </c>
      <c r="H15566" s="2">
        <v>3</v>
      </c>
      <c r="I15566" s="2">
        <v>9</v>
      </c>
      <c r="J15566" s="2">
        <v>10</v>
      </c>
      <c r="K15566" s="2">
        <v>5</v>
      </c>
      <c r="L15566" s="3">
        <v>2888130</v>
      </c>
      <c r="M15566" s="2" t="s">
        <v>0</v>
      </c>
      <c r="N15566" s="4" t="s">
        <v>21</v>
      </c>
    </row>
    <row r="15567" spans="1:14" x14ac:dyDescent="0.25">
      <c r="A15567" s="1" t="s">
        <v>368</v>
      </c>
      <c r="B15567" s="2" t="s">
        <v>86</v>
      </c>
      <c r="C15567" s="2" t="s">
        <v>684</v>
      </c>
      <c r="D15567" s="2" t="s">
        <v>17900</v>
      </c>
      <c r="E15567" s="2" t="s">
        <v>13295</v>
      </c>
      <c r="F15567" s="2">
        <v>25172503</v>
      </c>
      <c r="G15567" s="2" t="s">
        <v>490</v>
      </c>
      <c r="H15567" s="2">
        <v>3</v>
      </c>
      <c r="I15567" s="2">
        <v>9</v>
      </c>
      <c r="J15567" s="2">
        <v>10</v>
      </c>
      <c r="K15567" s="2">
        <v>5</v>
      </c>
      <c r="L15567" s="3">
        <v>4922435</v>
      </c>
      <c r="M15567" s="2" t="s">
        <v>0</v>
      </c>
      <c r="N15567" s="4" t="s">
        <v>21</v>
      </c>
    </row>
    <row r="15568" spans="1:14" x14ac:dyDescent="0.25">
      <c r="A15568" s="1" t="s">
        <v>368</v>
      </c>
      <c r="B15568" s="2" t="s">
        <v>86</v>
      </c>
      <c r="C15568" s="2" t="s">
        <v>684</v>
      </c>
      <c r="D15568" s="2" t="s">
        <v>17900</v>
      </c>
      <c r="E15568" s="2" t="s">
        <v>13296</v>
      </c>
      <c r="F15568" s="2">
        <v>25172504</v>
      </c>
      <c r="G15568" s="2" t="s">
        <v>490</v>
      </c>
      <c r="H15568" s="2">
        <v>3</v>
      </c>
      <c r="I15568" s="2">
        <v>9</v>
      </c>
      <c r="J15568" s="2">
        <v>10</v>
      </c>
      <c r="K15568" s="2">
        <v>20</v>
      </c>
      <c r="L15568" s="3">
        <v>4838540</v>
      </c>
      <c r="M15568" s="2" t="s">
        <v>0</v>
      </c>
      <c r="N15568" s="4" t="s">
        <v>21</v>
      </c>
    </row>
    <row r="15569" spans="1:14" x14ac:dyDescent="0.25">
      <c r="A15569" s="1" t="s">
        <v>368</v>
      </c>
      <c r="B15569" s="2" t="s">
        <v>86</v>
      </c>
      <c r="C15569" s="2" t="s">
        <v>684</v>
      </c>
      <c r="D15569" s="2" t="s">
        <v>17900</v>
      </c>
      <c r="E15569" s="2" t="s">
        <v>13297</v>
      </c>
      <c r="F15569" s="2">
        <v>25172503</v>
      </c>
      <c r="G15569" s="2" t="s">
        <v>490</v>
      </c>
      <c r="H15569" s="2">
        <v>3</v>
      </c>
      <c r="I15569" s="2">
        <v>9</v>
      </c>
      <c r="J15569" s="2">
        <v>10</v>
      </c>
      <c r="K15569" s="2">
        <v>15</v>
      </c>
      <c r="L15569" s="3">
        <v>10908135</v>
      </c>
      <c r="M15569" s="2" t="s">
        <v>0</v>
      </c>
      <c r="N15569" s="4" t="s">
        <v>21</v>
      </c>
    </row>
    <row r="15570" spans="1:14" x14ac:dyDescent="0.25">
      <c r="A15570" s="1" t="s">
        <v>368</v>
      </c>
      <c r="B15570" s="2" t="s">
        <v>86</v>
      </c>
      <c r="C15570" s="2" t="s">
        <v>87</v>
      </c>
      <c r="D15570" s="2" t="s">
        <v>88</v>
      </c>
      <c r="E15570" s="2" t="s">
        <v>13298</v>
      </c>
      <c r="F15570" s="2">
        <v>44122101</v>
      </c>
      <c r="G15570" s="2" t="s">
        <v>2858</v>
      </c>
      <c r="H15570" s="2">
        <v>1</v>
      </c>
      <c r="I15570" s="2">
        <v>3</v>
      </c>
      <c r="J15570" s="2">
        <v>10</v>
      </c>
      <c r="K15570" s="2">
        <v>5</v>
      </c>
      <c r="L15570" s="3">
        <v>3750</v>
      </c>
      <c r="M15570" s="2" t="s">
        <v>0</v>
      </c>
      <c r="N15570" s="4" t="s">
        <v>21</v>
      </c>
    </row>
    <row r="15571" spans="1:14" x14ac:dyDescent="0.25">
      <c r="A15571" s="1" t="s">
        <v>368</v>
      </c>
      <c r="B15571" s="2" t="s">
        <v>86</v>
      </c>
      <c r="C15571" s="2" t="s">
        <v>87</v>
      </c>
      <c r="D15571" s="2" t="s">
        <v>88</v>
      </c>
      <c r="E15571" s="2" t="s">
        <v>13299</v>
      </c>
      <c r="F15571" s="2">
        <v>31201600</v>
      </c>
      <c r="G15571" s="2" t="s">
        <v>2858</v>
      </c>
      <c r="H15571" s="2">
        <v>1</v>
      </c>
      <c r="I15571" s="2">
        <v>3</v>
      </c>
      <c r="J15571" s="2">
        <v>10</v>
      </c>
      <c r="K15571" s="2">
        <v>12</v>
      </c>
      <c r="L15571" s="3">
        <v>63828</v>
      </c>
      <c r="M15571" s="2" t="s">
        <v>0</v>
      </c>
      <c r="N15571" s="4" t="s">
        <v>21</v>
      </c>
    </row>
    <row r="15572" spans="1:14" x14ac:dyDescent="0.25">
      <c r="A15572" s="1" t="s">
        <v>368</v>
      </c>
      <c r="B15572" s="2" t="s">
        <v>86</v>
      </c>
      <c r="C15572" s="2" t="s">
        <v>87</v>
      </c>
      <c r="D15572" s="2" t="s">
        <v>88</v>
      </c>
      <c r="E15572" s="2" t="s">
        <v>13300</v>
      </c>
      <c r="F15572" s="2">
        <v>31211502</v>
      </c>
      <c r="G15572" s="2" t="s">
        <v>496</v>
      </c>
      <c r="H15572" s="2">
        <v>1</v>
      </c>
      <c r="I15572" s="2">
        <v>5</v>
      </c>
      <c r="J15572" s="2">
        <v>10</v>
      </c>
      <c r="K15572" s="2">
        <v>10</v>
      </c>
      <c r="L15572" s="3">
        <v>296310</v>
      </c>
      <c r="M15572" s="2" t="s">
        <v>0</v>
      </c>
      <c r="N15572" s="4" t="s">
        <v>21</v>
      </c>
    </row>
    <row r="15573" spans="1:14" x14ac:dyDescent="0.25">
      <c r="A15573" s="1" t="s">
        <v>368</v>
      </c>
      <c r="B15573" s="2" t="s">
        <v>86</v>
      </c>
      <c r="C15573" s="2" t="s">
        <v>87</v>
      </c>
      <c r="D15573" s="2" t="s">
        <v>88</v>
      </c>
      <c r="E15573" s="2" t="s">
        <v>13301</v>
      </c>
      <c r="F15573" s="2">
        <v>31211519</v>
      </c>
      <c r="G15573" s="2" t="s">
        <v>496</v>
      </c>
      <c r="H15573" s="2">
        <v>1</v>
      </c>
      <c r="I15573" s="2">
        <v>5</v>
      </c>
      <c r="J15573" s="2">
        <v>10</v>
      </c>
      <c r="K15573" s="2">
        <v>13</v>
      </c>
      <c r="L15573" s="3">
        <v>499681</v>
      </c>
      <c r="M15573" s="2" t="s">
        <v>0</v>
      </c>
      <c r="N15573" s="4" t="s">
        <v>21</v>
      </c>
    </row>
    <row r="15574" spans="1:14" x14ac:dyDescent="0.25">
      <c r="A15574" s="1" t="s">
        <v>368</v>
      </c>
      <c r="B15574" s="2" t="s">
        <v>86</v>
      </c>
      <c r="C15574" s="2" t="s">
        <v>90</v>
      </c>
      <c r="D15574" s="2" t="s">
        <v>91</v>
      </c>
      <c r="E15574" s="2" t="s">
        <v>13302</v>
      </c>
      <c r="F15574" s="2">
        <v>24111503</v>
      </c>
      <c r="G15574" s="2" t="s">
        <v>496</v>
      </c>
      <c r="H15574" s="2">
        <v>3</v>
      </c>
      <c r="I15574" s="2">
        <v>9</v>
      </c>
      <c r="J15574" s="2">
        <v>10</v>
      </c>
      <c r="K15574" s="2">
        <v>10</v>
      </c>
      <c r="L15574" s="3">
        <v>520000</v>
      </c>
      <c r="M15574" s="2" t="s">
        <v>0</v>
      </c>
      <c r="N15574" s="4" t="s">
        <v>21</v>
      </c>
    </row>
    <row r="15575" spans="1:14" x14ac:dyDescent="0.25">
      <c r="A15575" s="1" t="s">
        <v>368</v>
      </c>
      <c r="B15575" s="2" t="s">
        <v>86</v>
      </c>
      <c r="C15575" s="2" t="s">
        <v>90</v>
      </c>
      <c r="D15575" s="2" t="s">
        <v>91</v>
      </c>
      <c r="E15575" s="2" t="s">
        <v>13303</v>
      </c>
      <c r="F15575" s="2">
        <v>24141501</v>
      </c>
      <c r="G15575" s="2" t="s">
        <v>496</v>
      </c>
      <c r="H15575" s="2">
        <v>3</v>
      </c>
      <c r="I15575" s="2">
        <v>9</v>
      </c>
      <c r="J15575" s="2">
        <v>10</v>
      </c>
      <c r="K15575" s="2">
        <v>12</v>
      </c>
      <c r="L15575" s="3">
        <v>432000</v>
      </c>
      <c r="M15575" s="2" t="s">
        <v>0</v>
      </c>
      <c r="N15575" s="4" t="s">
        <v>21</v>
      </c>
    </row>
    <row r="15576" spans="1:14" x14ac:dyDescent="0.25">
      <c r="A15576" s="1" t="s">
        <v>368</v>
      </c>
      <c r="B15576" s="2" t="s">
        <v>86</v>
      </c>
      <c r="C15576" s="2" t="s">
        <v>90</v>
      </c>
      <c r="D15576" s="2" t="s">
        <v>91</v>
      </c>
      <c r="E15576" s="2" t="s">
        <v>13304</v>
      </c>
      <c r="F15576" s="2">
        <v>24141501</v>
      </c>
      <c r="G15576" s="2" t="s">
        <v>496</v>
      </c>
      <c r="H15576" s="2">
        <v>3</v>
      </c>
      <c r="I15576" s="2">
        <v>9</v>
      </c>
      <c r="J15576" s="2">
        <v>10</v>
      </c>
      <c r="K15576" s="2">
        <v>13</v>
      </c>
      <c r="L15576" s="3">
        <v>572000</v>
      </c>
      <c r="M15576" s="2" t="s">
        <v>0</v>
      </c>
      <c r="N15576" s="4" t="s">
        <v>21</v>
      </c>
    </row>
    <row r="15577" spans="1:14" x14ac:dyDescent="0.25">
      <c r="A15577" s="1" t="s">
        <v>368</v>
      </c>
      <c r="B15577" s="2" t="s">
        <v>86</v>
      </c>
      <c r="C15577" s="2" t="s">
        <v>90</v>
      </c>
      <c r="D15577" s="2" t="s">
        <v>91</v>
      </c>
      <c r="E15577" s="2" t="s">
        <v>13305</v>
      </c>
      <c r="F15577" s="2">
        <v>31211502</v>
      </c>
      <c r="G15577" s="2" t="s">
        <v>496</v>
      </c>
      <c r="H15577" s="2">
        <v>1</v>
      </c>
      <c r="I15577" s="2">
        <v>5</v>
      </c>
      <c r="J15577" s="2">
        <v>10</v>
      </c>
      <c r="K15577" s="2">
        <v>18</v>
      </c>
      <c r="L15577" s="3">
        <v>216342</v>
      </c>
      <c r="M15577" s="2" t="s">
        <v>0</v>
      </c>
      <c r="N15577" s="4" t="s">
        <v>21</v>
      </c>
    </row>
    <row r="15578" spans="1:14" x14ac:dyDescent="0.25">
      <c r="A15578" s="1" t="s">
        <v>368</v>
      </c>
      <c r="B15578" s="2" t="s">
        <v>86</v>
      </c>
      <c r="C15578" s="2" t="s">
        <v>90</v>
      </c>
      <c r="D15578" s="2" t="s">
        <v>91</v>
      </c>
      <c r="E15578" s="2" t="s">
        <v>13306</v>
      </c>
      <c r="F15578" s="2">
        <v>31211519</v>
      </c>
      <c r="G15578" s="2" t="s">
        <v>496</v>
      </c>
      <c r="H15578" s="2">
        <v>1</v>
      </c>
      <c r="I15578" s="2">
        <v>5</v>
      </c>
      <c r="J15578" s="2">
        <v>10</v>
      </c>
      <c r="K15578" s="2">
        <v>19</v>
      </c>
      <c r="L15578" s="3">
        <v>228361</v>
      </c>
      <c r="M15578" s="2" t="s">
        <v>0</v>
      </c>
      <c r="N15578" s="4" t="s">
        <v>21</v>
      </c>
    </row>
    <row r="15579" spans="1:14" x14ac:dyDescent="0.25">
      <c r="A15579" s="1" t="s">
        <v>368</v>
      </c>
      <c r="B15579" s="2" t="s">
        <v>86</v>
      </c>
      <c r="C15579" s="2" t="s">
        <v>90</v>
      </c>
      <c r="D15579" s="2" t="s">
        <v>91</v>
      </c>
      <c r="E15579" s="2" t="s">
        <v>13307</v>
      </c>
      <c r="F15579" s="2">
        <v>30151805</v>
      </c>
      <c r="G15579" s="2" t="s">
        <v>496</v>
      </c>
      <c r="H15579" s="2">
        <v>1</v>
      </c>
      <c r="I15579" s="2">
        <v>5</v>
      </c>
      <c r="J15579" s="2">
        <v>10</v>
      </c>
      <c r="K15579" s="2">
        <v>5</v>
      </c>
      <c r="L15579" s="3">
        <v>12495</v>
      </c>
      <c r="M15579" s="2" t="s">
        <v>0</v>
      </c>
      <c r="N15579" s="4" t="s">
        <v>21</v>
      </c>
    </row>
    <row r="15580" spans="1:14" x14ac:dyDescent="0.25">
      <c r="A15580" s="1" t="s">
        <v>368</v>
      </c>
      <c r="B15580" s="2" t="s">
        <v>86</v>
      </c>
      <c r="C15580" s="2" t="s">
        <v>90</v>
      </c>
      <c r="D15580" s="2" t="s">
        <v>91</v>
      </c>
      <c r="E15580" s="2" t="s">
        <v>13308</v>
      </c>
      <c r="F15580" s="2">
        <v>31211501</v>
      </c>
      <c r="G15580" s="2" t="s">
        <v>496</v>
      </c>
      <c r="H15580" s="2">
        <v>1</v>
      </c>
      <c r="I15580" s="2">
        <v>5</v>
      </c>
      <c r="J15580" s="2">
        <v>10</v>
      </c>
      <c r="K15580" s="2">
        <v>25</v>
      </c>
      <c r="L15580" s="3">
        <v>38675</v>
      </c>
      <c r="M15580" s="2" t="s">
        <v>0</v>
      </c>
      <c r="N15580" s="4" t="s">
        <v>21</v>
      </c>
    </row>
    <row r="15581" spans="1:14" x14ac:dyDescent="0.25">
      <c r="A15581" s="1" t="s">
        <v>368</v>
      </c>
      <c r="B15581" s="2" t="s">
        <v>86</v>
      </c>
      <c r="C15581" s="2" t="s">
        <v>90</v>
      </c>
      <c r="D15581" s="2" t="s">
        <v>91</v>
      </c>
      <c r="E15581" s="2" t="s">
        <v>13309</v>
      </c>
      <c r="F15581" s="2">
        <v>31211501</v>
      </c>
      <c r="G15581" s="2" t="s">
        <v>496</v>
      </c>
      <c r="H15581" s="2">
        <v>1</v>
      </c>
      <c r="I15581" s="2">
        <v>5</v>
      </c>
      <c r="J15581" s="2">
        <v>10</v>
      </c>
      <c r="K15581" s="2">
        <v>24</v>
      </c>
      <c r="L15581" s="3">
        <v>10738.56</v>
      </c>
      <c r="M15581" s="2" t="s">
        <v>0</v>
      </c>
      <c r="N15581" s="4" t="s">
        <v>21</v>
      </c>
    </row>
    <row r="15582" spans="1:14" x14ac:dyDescent="0.25">
      <c r="A15582" s="1" t="s">
        <v>368</v>
      </c>
      <c r="B15582" s="2" t="s">
        <v>86</v>
      </c>
      <c r="C15582" s="2" t="s">
        <v>90</v>
      </c>
      <c r="D15582" s="2" t="s">
        <v>91</v>
      </c>
      <c r="E15582" s="2" t="s">
        <v>13310</v>
      </c>
      <c r="F15582" s="2">
        <v>31211501</v>
      </c>
      <c r="G15582" s="2" t="s">
        <v>496</v>
      </c>
      <c r="H15582" s="2">
        <v>1</v>
      </c>
      <c r="I15582" s="2">
        <v>5</v>
      </c>
      <c r="J15582" s="2">
        <v>10</v>
      </c>
      <c r="K15582" s="2">
        <v>100</v>
      </c>
      <c r="L15582" s="3">
        <v>35700</v>
      </c>
      <c r="M15582" s="2" t="s">
        <v>0</v>
      </c>
      <c r="N15582" s="4" t="s">
        <v>21</v>
      </c>
    </row>
    <row r="15583" spans="1:14" x14ac:dyDescent="0.25">
      <c r="A15583" s="1" t="s">
        <v>368</v>
      </c>
      <c r="B15583" s="2" t="s">
        <v>86</v>
      </c>
      <c r="C15583" s="2" t="s">
        <v>90</v>
      </c>
      <c r="D15583" s="2" t="s">
        <v>91</v>
      </c>
      <c r="E15583" s="2" t="s">
        <v>13311</v>
      </c>
      <c r="F15583" s="2">
        <v>12164902</v>
      </c>
      <c r="G15583" s="2" t="s">
        <v>496</v>
      </c>
      <c r="H15583" s="2">
        <v>1</v>
      </c>
      <c r="I15583" s="2">
        <v>5</v>
      </c>
      <c r="J15583" s="2">
        <v>10</v>
      </c>
      <c r="K15583" s="2">
        <v>100</v>
      </c>
      <c r="L15583" s="3">
        <v>35700</v>
      </c>
      <c r="M15583" s="2" t="s">
        <v>0</v>
      </c>
      <c r="N15583" s="4" t="s">
        <v>21</v>
      </c>
    </row>
    <row r="15584" spans="1:14" x14ac:dyDescent="0.25">
      <c r="A15584" s="1" t="s">
        <v>368</v>
      </c>
      <c r="B15584" s="2" t="s">
        <v>86</v>
      </c>
      <c r="C15584" s="2" t="s">
        <v>90</v>
      </c>
      <c r="D15584" s="2" t="s">
        <v>91</v>
      </c>
      <c r="E15584" s="2" t="s">
        <v>13312</v>
      </c>
      <c r="F15584" s="2">
        <v>31201632</v>
      </c>
      <c r="G15584" s="2" t="s">
        <v>496</v>
      </c>
      <c r="H15584" s="2">
        <v>1</v>
      </c>
      <c r="I15584" s="2">
        <v>5</v>
      </c>
      <c r="J15584" s="2">
        <v>10</v>
      </c>
      <c r="K15584" s="2">
        <v>6</v>
      </c>
      <c r="L15584" s="3">
        <v>57120</v>
      </c>
      <c r="M15584" s="2" t="s">
        <v>0</v>
      </c>
      <c r="N15584" s="4" t="s">
        <v>21</v>
      </c>
    </row>
    <row r="15585" spans="1:14" x14ac:dyDescent="0.25">
      <c r="A15585" s="1" t="s">
        <v>368</v>
      </c>
      <c r="B15585" s="2" t="s">
        <v>86</v>
      </c>
      <c r="C15585" s="2" t="s">
        <v>90</v>
      </c>
      <c r="D15585" s="2" t="s">
        <v>91</v>
      </c>
      <c r="E15585" s="2" t="s">
        <v>13313</v>
      </c>
      <c r="F15585" s="2">
        <v>31201606</v>
      </c>
      <c r="G15585" s="2" t="s">
        <v>496</v>
      </c>
      <c r="H15585" s="2">
        <v>1</v>
      </c>
      <c r="I15585" s="2">
        <v>5</v>
      </c>
      <c r="J15585" s="2">
        <v>10</v>
      </c>
      <c r="K15585" s="2">
        <v>10</v>
      </c>
      <c r="L15585" s="3">
        <v>6497.4</v>
      </c>
      <c r="M15585" s="2" t="s">
        <v>0</v>
      </c>
      <c r="N15585" s="4" t="s">
        <v>21</v>
      </c>
    </row>
    <row r="15586" spans="1:14" x14ac:dyDescent="0.25">
      <c r="A15586" s="1" t="s">
        <v>368</v>
      </c>
      <c r="B15586" s="2" t="s">
        <v>86</v>
      </c>
      <c r="C15586" s="2" t="s">
        <v>90</v>
      </c>
      <c r="D15586" s="2" t="s">
        <v>91</v>
      </c>
      <c r="E15586" s="2" t="s">
        <v>13314</v>
      </c>
      <c r="F15586" s="2">
        <v>40141615</v>
      </c>
      <c r="G15586" s="2" t="s">
        <v>496</v>
      </c>
      <c r="H15586" s="2">
        <v>1</v>
      </c>
      <c r="I15586" s="2">
        <v>5</v>
      </c>
      <c r="J15586" s="2">
        <v>10</v>
      </c>
      <c r="K15586" s="2">
        <v>20</v>
      </c>
      <c r="L15586" s="3">
        <v>9520</v>
      </c>
      <c r="M15586" s="2" t="s">
        <v>0</v>
      </c>
      <c r="N15586" s="4" t="s">
        <v>21</v>
      </c>
    </row>
    <row r="15587" spans="1:14" x14ac:dyDescent="0.25">
      <c r="A15587" s="1" t="s">
        <v>368</v>
      </c>
      <c r="B15587" s="2" t="s">
        <v>86</v>
      </c>
      <c r="C15587" s="2" t="s">
        <v>90</v>
      </c>
      <c r="D15587" s="2" t="s">
        <v>91</v>
      </c>
      <c r="E15587" s="2" t="s">
        <v>13315</v>
      </c>
      <c r="F15587" s="2">
        <v>11162116</v>
      </c>
      <c r="G15587" s="2" t="s">
        <v>496</v>
      </c>
      <c r="H15587" s="2">
        <v>1</v>
      </c>
      <c r="I15587" s="2">
        <v>5</v>
      </c>
      <c r="J15587" s="2">
        <v>10</v>
      </c>
      <c r="K15587" s="2">
        <v>12</v>
      </c>
      <c r="L15587" s="3">
        <v>114240</v>
      </c>
      <c r="M15587" s="2" t="s">
        <v>0</v>
      </c>
      <c r="N15587" s="4" t="s">
        <v>21</v>
      </c>
    </row>
    <row r="15588" spans="1:14" x14ac:dyDescent="0.25">
      <c r="A15588" s="1" t="s">
        <v>368</v>
      </c>
      <c r="B15588" s="2" t="s">
        <v>86</v>
      </c>
      <c r="C15588" s="2" t="s">
        <v>90</v>
      </c>
      <c r="D15588" s="2" t="s">
        <v>91</v>
      </c>
      <c r="E15588" s="2" t="s">
        <v>13316</v>
      </c>
      <c r="F15588" s="2">
        <v>40171518</v>
      </c>
      <c r="G15588" s="2" t="s">
        <v>496</v>
      </c>
      <c r="H15588" s="2">
        <v>1</v>
      </c>
      <c r="I15588" s="2">
        <v>5</v>
      </c>
      <c r="J15588" s="2">
        <v>10</v>
      </c>
      <c r="K15588" s="2">
        <v>100</v>
      </c>
      <c r="L15588" s="3">
        <v>47600</v>
      </c>
      <c r="M15588" s="2" t="s">
        <v>0</v>
      </c>
      <c r="N15588" s="4" t="s">
        <v>21</v>
      </c>
    </row>
    <row r="15589" spans="1:14" x14ac:dyDescent="0.25">
      <c r="A15589" s="1" t="s">
        <v>368</v>
      </c>
      <c r="B15589" s="2" t="s">
        <v>86</v>
      </c>
      <c r="C15589" s="2" t="s">
        <v>90</v>
      </c>
      <c r="D15589" s="2" t="s">
        <v>91</v>
      </c>
      <c r="E15589" s="2" t="s">
        <v>13317</v>
      </c>
      <c r="F15589" s="2">
        <v>40171519</v>
      </c>
      <c r="G15589" s="2" t="s">
        <v>496</v>
      </c>
      <c r="H15589" s="2">
        <v>1</v>
      </c>
      <c r="I15589" s="2">
        <v>5</v>
      </c>
      <c r="J15589" s="2">
        <v>10</v>
      </c>
      <c r="K15589" s="2">
        <v>24</v>
      </c>
      <c r="L15589" s="3">
        <v>8568</v>
      </c>
      <c r="M15589" s="2" t="s">
        <v>0</v>
      </c>
      <c r="N15589" s="4" t="s">
        <v>21</v>
      </c>
    </row>
    <row r="15590" spans="1:14" x14ac:dyDescent="0.25">
      <c r="A15590" s="1" t="s">
        <v>368</v>
      </c>
      <c r="B15590" s="2" t="s">
        <v>86</v>
      </c>
      <c r="C15590" s="2" t="s">
        <v>90</v>
      </c>
      <c r="D15590" s="2" t="s">
        <v>91</v>
      </c>
      <c r="E15590" s="2" t="s">
        <v>13318</v>
      </c>
      <c r="F15590" s="2">
        <v>40171517</v>
      </c>
      <c r="G15590" s="2" t="s">
        <v>496</v>
      </c>
      <c r="H15590" s="2">
        <v>1</v>
      </c>
      <c r="I15590" s="2">
        <v>5</v>
      </c>
      <c r="J15590" s="2">
        <v>10</v>
      </c>
      <c r="K15590" s="2">
        <v>12</v>
      </c>
      <c r="L15590" s="3">
        <v>17136</v>
      </c>
      <c r="M15590" s="2" t="s">
        <v>0</v>
      </c>
      <c r="N15590" s="4" t="s">
        <v>21</v>
      </c>
    </row>
    <row r="15591" spans="1:14" x14ac:dyDescent="0.25">
      <c r="A15591" s="1" t="s">
        <v>368</v>
      </c>
      <c r="B15591" s="2" t="s">
        <v>86</v>
      </c>
      <c r="C15591" s="2" t="s">
        <v>90</v>
      </c>
      <c r="D15591" s="2" t="s">
        <v>91</v>
      </c>
      <c r="E15591" s="2" t="s">
        <v>13319</v>
      </c>
      <c r="F15591" s="2">
        <v>40171517</v>
      </c>
      <c r="G15591" s="2" t="s">
        <v>496</v>
      </c>
      <c r="H15591" s="2">
        <v>1</v>
      </c>
      <c r="I15591" s="2">
        <v>5</v>
      </c>
      <c r="J15591" s="2">
        <v>10</v>
      </c>
      <c r="K15591" s="2">
        <v>100</v>
      </c>
      <c r="L15591" s="3">
        <v>71400</v>
      </c>
      <c r="M15591" s="2" t="s">
        <v>0</v>
      </c>
      <c r="N15591" s="4" t="s">
        <v>21</v>
      </c>
    </row>
    <row r="15592" spans="1:14" x14ac:dyDescent="0.25">
      <c r="A15592" s="1" t="s">
        <v>368</v>
      </c>
      <c r="B15592" s="2" t="s">
        <v>86</v>
      </c>
      <c r="C15592" s="2" t="s">
        <v>90</v>
      </c>
      <c r="D15592" s="2" t="s">
        <v>91</v>
      </c>
      <c r="E15592" s="2" t="s">
        <v>13320</v>
      </c>
      <c r="F15592" s="2">
        <v>40172608</v>
      </c>
      <c r="G15592" s="2" t="s">
        <v>496</v>
      </c>
      <c r="H15592" s="2">
        <v>1</v>
      </c>
      <c r="I15592" s="2">
        <v>5</v>
      </c>
      <c r="J15592" s="2">
        <v>10</v>
      </c>
      <c r="K15592" s="2">
        <v>12</v>
      </c>
      <c r="L15592" s="3">
        <v>114240</v>
      </c>
      <c r="M15592" s="2" t="s">
        <v>0</v>
      </c>
      <c r="N15592" s="4" t="s">
        <v>21</v>
      </c>
    </row>
    <row r="15593" spans="1:14" x14ac:dyDescent="0.25">
      <c r="A15593" s="1" t="s">
        <v>368</v>
      </c>
      <c r="B15593" s="2" t="s">
        <v>86</v>
      </c>
      <c r="C15593" s="2" t="s">
        <v>90</v>
      </c>
      <c r="D15593" s="2" t="s">
        <v>91</v>
      </c>
      <c r="E15593" s="2" t="s">
        <v>13321</v>
      </c>
      <c r="F15593" s="2">
        <v>40172608</v>
      </c>
      <c r="G15593" s="2" t="s">
        <v>496</v>
      </c>
      <c r="H15593" s="2">
        <v>1</v>
      </c>
      <c r="I15593" s="2">
        <v>5</v>
      </c>
      <c r="J15593" s="2">
        <v>10</v>
      </c>
      <c r="K15593" s="2">
        <v>100</v>
      </c>
      <c r="L15593" s="3">
        <v>71400</v>
      </c>
      <c r="M15593" s="2" t="s">
        <v>0</v>
      </c>
      <c r="N15593" s="4" t="s">
        <v>21</v>
      </c>
    </row>
    <row r="15594" spans="1:14" x14ac:dyDescent="0.25">
      <c r="A15594" s="1" t="s">
        <v>368</v>
      </c>
      <c r="B15594" s="2" t="s">
        <v>86</v>
      </c>
      <c r="C15594" s="2" t="s">
        <v>90</v>
      </c>
      <c r="D15594" s="2" t="s">
        <v>91</v>
      </c>
      <c r="E15594" s="2" t="s">
        <v>13322</v>
      </c>
      <c r="F15594" s="2">
        <v>40171517</v>
      </c>
      <c r="G15594" s="2" t="s">
        <v>496</v>
      </c>
      <c r="H15594" s="2">
        <v>1</v>
      </c>
      <c r="I15594" s="2">
        <v>5</v>
      </c>
      <c r="J15594" s="2">
        <v>10</v>
      </c>
      <c r="K15594" s="2">
        <v>10</v>
      </c>
      <c r="L15594" s="3">
        <v>201110</v>
      </c>
      <c r="M15594" s="2" t="s">
        <v>0</v>
      </c>
      <c r="N15594" s="4" t="s">
        <v>21</v>
      </c>
    </row>
    <row r="15595" spans="1:14" x14ac:dyDescent="0.25">
      <c r="A15595" s="1" t="s">
        <v>368</v>
      </c>
      <c r="B15595" s="2" t="s">
        <v>86</v>
      </c>
      <c r="C15595" s="2" t="s">
        <v>90</v>
      </c>
      <c r="D15595" s="2" t="s">
        <v>91</v>
      </c>
      <c r="E15595" s="2" t="s">
        <v>13323</v>
      </c>
      <c r="F15595" s="2">
        <v>40174908</v>
      </c>
      <c r="G15595" s="2" t="s">
        <v>496</v>
      </c>
      <c r="H15595" s="2">
        <v>1</v>
      </c>
      <c r="I15595" s="2">
        <v>5</v>
      </c>
      <c r="J15595" s="2">
        <v>10</v>
      </c>
      <c r="K15595" s="2">
        <v>26</v>
      </c>
      <c r="L15595" s="3">
        <v>228956</v>
      </c>
      <c r="M15595" s="2" t="s">
        <v>0</v>
      </c>
      <c r="N15595" s="4" t="s">
        <v>21</v>
      </c>
    </row>
    <row r="15596" spans="1:14" x14ac:dyDescent="0.25">
      <c r="A15596" s="1" t="s">
        <v>368</v>
      </c>
      <c r="B15596" s="2" t="s">
        <v>86</v>
      </c>
      <c r="C15596" s="2" t="s">
        <v>90</v>
      </c>
      <c r="D15596" s="2" t="s">
        <v>91</v>
      </c>
      <c r="E15596" s="2" t="s">
        <v>13324</v>
      </c>
      <c r="F15596" s="2">
        <v>40174608</v>
      </c>
      <c r="G15596" s="2" t="s">
        <v>496</v>
      </c>
      <c r="H15596" s="2">
        <v>1</v>
      </c>
      <c r="I15596" s="2">
        <v>5</v>
      </c>
      <c r="J15596" s="2">
        <v>10</v>
      </c>
      <c r="K15596" s="2">
        <v>12</v>
      </c>
      <c r="L15596" s="3">
        <v>197064</v>
      </c>
      <c r="M15596" s="2" t="s">
        <v>0</v>
      </c>
      <c r="N15596" s="4" t="s">
        <v>21</v>
      </c>
    </row>
    <row r="15597" spans="1:14" x14ac:dyDescent="0.25">
      <c r="A15597" s="1" t="s">
        <v>368</v>
      </c>
      <c r="B15597" s="2" t="s">
        <v>86</v>
      </c>
      <c r="C15597" s="2" t="s">
        <v>90</v>
      </c>
      <c r="D15597" s="2" t="s">
        <v>91</v>
      </c>
      <c r="E15597" s="2" t="s">
        <v>13325</v>
      </c>
      <c r="F15597" s="2">
        <v>40174608</v>
      </c>
      <c r="G15597" s="2" t="s">
        <v>496</v>
      </c>
      <c r="H15597" s="2">
        <v>1</v>
      </c>
      <c r="I15597" s="2">
        <v>5</v>
      </c>
      <c r="J15597" s="2">
        <v>10</v>
      </c>
      <c r="K15597" s="2">
        <v>12</v>
      </c>
      <c r="L15597" s="3">
        <v>5712</v>
      </c>
      <c r="M15597" s="2" t="s">
        <v>0</v>
      </c>
      <c r="N15597" s="4" t="s">
        <v>21</v>
      </c>
    </row>
    <row r="15598" spans="1:14" x14ac:dyDescent="0.25">
      <c r="A15598" s="1" t="s">
        <v>368</v>
      </c>
      <c r="B15598" s="2" t="s">
        <v>86</v>
      </c>
      <c r="C15598" s="2" t="s">
        <v>90</v>
      </c>
      <c r="D15598" s="2" t="s">
        <v>91</v>
      </c>
      <c r="E15598" s="2" t="s">
        <v>13326</v>
      </c>
      <c r="F15598" s="2">
        <v>40174908</v>
      </c>
      <c r="G15598" s="2" t="s">
        <v>496</v>
      </c>
      <c r="H15598" s="2">
        <v>1</v>
      </c>
      <c r="I15598" s="2">
        <v>5</v>
      </c>
      <c r="J15598" s="2">
        <v>10</v>
      </c>
      <c r="K15598" s="2">
        <v>50</v>
      </c>
      <c r="L15598" s="3">
        <v>23800</v>
      </c>
      <c r="M15598" s="2" t="s">
        <v>0</v>
      </c>
      <c r="N15598" s="4" t="s">
        <v>21</v>
      </c>
    </row>
    <row r="15599" spans="1:14" x14ac:dyDescent="0.25">
      <c r="A15599" s="1" t="s">
        <v>368</v>
      </c>
      <c r="B15599" s="2" t="s">
        <v>86</v>
      </c>
      <c r="C15599" s="2" t="s">
        <v>90</v>
      </c>
      <c r="D15599" s="2" t="s">
        <v>91</v>
      </c>
      <c r="E15599" s="2" t="s">
        <v>13327</v>
      </c>
      <c r="F15599" s="2">
        <v>40171709</v>
      </c>
      <c r="G15599" s="2" t="s">
        <v>496</v>
      </c>
      <c r="H15599" s="2">
        <v>1</v>
      </c>
      <c r="I15599" s="2">
        <v>5</v>
      </c>
      <c r="J15599" s="2">
        <v>10</v>
      </c>
      <c r="K15599" s="2">
        <v>100</v>
      </c>
      <c r="L15599" s="3">
        <v>83300</v>
      </c>
      <c r="M15599" s="2" t="s">
        <v>0</v>
      </c>
      <c r="N15599" s="4" t="s">
        <v>21</v>
      </c>
    </row>
    <row r="15600" spans="1:14" x14ac:dyDescent="0.25">
      <c r="A15600" s="1" t="s">
        <v>368</v>
      </c>
      <c r="B15600" s="2" t="s">
        <v>86</v>
      </c>
      <c r="C15600" s="2" t="s">
        <v>90</v>
      </c>
      <c r="D15600" s="2" t="s">
        <v>91</v>
      </c>
      <c r="E15600" s="2" t="s">
        <v>13328</v>
      </c>
      <c r="F15600" s="2">
        <v>40172808</v>
      </c>
      <c r="G15600" s="2" t="s">
        <v>496</v>
      </c>
      <c r="H15600" s="2">
        <v>1</v>
      </c>
      <c r="I15600" s="2">
        <v>5</v>
      </c>
      <c r="J15600" s="2">
        <v>10</v>
      </c>
      <c r="K15600" s="2">
        <v>100</v>
      </c>
      <c r="L15600" s="3">
        <v>47600</v>
      </c>
      <c r="M15600" s="2" t="s">
        <v>0</v>
      </c>
      <c r="N15600" s="4" t="s">
        <v>21</v>
      </c>
    </row>
    <row r="15601" spans="1:14" x14ac:dyDescent="0.25">
      <c r="A15601" s="1" t="s">
        <v>368</v>
      </c>
      <c r="B15601" s="2" t="s">
        <v>86</v>
      </c>
      <c r="C15601" s="2" t="s">
        <v>90</v>
      </c>
      <c r="D15601" s="2" t="s">
        <v>91</v>
      </c>
      <c r="E15601" s="2" t="s">
        <v>13329</v>
      </c>
      <c r="F15601" s="2">
        <v>40174608</v>
      </c>
      <c r="G15601" s="2" t="s">
        <v>496</v>
      </c>
      <c r="H15601" s="2">
        <v>1</v>
      </c>
      <c r="I15601" s="2">
        <v>5</v>
      </c>
      <c r="J15601" s="2">
        <v>10</v>
      </c>
      <c r="K15601" s="2">
        <v>12</v>
      </c>
      <c r="L15601" s="3">
        <v>42840</v>
      </c>
      <c r="M15601" s="2" t="s">
        <v>0</v>
      </c>
      <c r="N15601" s="4" t="s">
        <v>21</v>
      </c>
    </row>
    <row r="15602" spans="1:14" x14ac:dyDescent="0.25">
      <c r="A15602" s="1" t="s">
        <v>368</v>
      </c>
      <c r="B15602" s="2" t="s">
        <v>86</v>
      </c>
      <c r="C15602" s="2" t="s">
        <v>90</v>
      </c>
      <c r="D15602" s="2" t="s">
        <v>91</v>
      </c>
      <c r="E15602" s="2" t="s">
        <v>13330</v>
      </c>
      <c r="F15602" s="2">
        <v>40172808</v>
      </c>
      <c r="G15602" s="2" t="s">
        <v>496</v>
      </c>
      <c r="H15602" s="2">
        <v>1</v>
      </c>
      <c r="I15602" s="2">
        <v>5</v>
      </c>
      <c r="J15602" s="2">
        <v>10</v>
      </c>
      <c r="K15602" s="2">
        <v>12</v>
      </c>
      <c r="L15602" s="3">
        <v>38556</v>
      </c>
      <c r="M15602" s="2" t="s">
        <v>0</v>
      </c>
      <c r="N15602" s="4" t="s">
        <v>21</v>
      </c>
    </row>
    <row r="15603" spans="1:14" x14ac:dyDescent="0.25">
      <c r="A15603" s="1" t="s">
        <v>368</v>
      </c>
      <c r="B15603" s="2" t="s">
        <v>86</v>
      </c>
      <c r="C15603" s="2" t="s">
        <v>90</v>
      </c>
      <c r="D15603" s="2" t="s">
        <v>91</v>
      </c>
      <c r="E15603" s="2" t="s">
        <v>13331</v>
      </c>
      <c r="F15603" s="2">
        <v>40174908</v>
      </c>
      <c r="G15603" s="2" t="s">
        <v>496</v>
      </c>
      <c r="H15603" s="2">
        <v>1</v>
      </c>
      <c r="I15603" s="2">
        <v>5</v>
      </c>
      <c r="J15603" s="2">
        <v>10</v>
      </c>
      <c r="K15603" s="2">
        <v>12</v>
      </c>
      <c r="L15603" s="3">
        <v>42840</v>
      </c>
      <c r="M15603" s="2" t="s">
        <v>0</v>
      </c>
      <c r="N15603" s="4" t="s">
        <v>21</v>
      </c>
    </row>
    <row r="15604" spans="1:14" x14ac:dyDescent="0.25">
      <c r="A15604" s="1" t="s">
        <v>368</v>
      </c>
      <c r="B15604" s="2" t="s">
        <v>86</v>
      </c>
      <c r="C15604" s="2" t="s">
        <v>90</v>
      </c>
      <c r="D15604" s="2" t="s">
        <v>91</v>
      </c>
      <c r="E15604" s="2" t="s">
        <v>13332</v>
      </c>
      <c r="F15604" s="2" t="s">
        <v>13333</v>
      </c>
      <c r="G15604" s="2" t="s">
        <v>496</v>
      </c>
      <c r="H15604" s="2">
        <v>1</v>
      </c>
      <c r="I15604" s="2">
        <v>5</v>
      </c>
      <c r="J15604" s="2">
        <v>10</v>
      </c>
      <c r="K15604" s="2">
        <v>20</v>
      </c>
      <c r="L15604" s="3">
        <v>102340</v>
      </c>
      <c r="M15604" s="2" t="s">
        <v>0</v>
      </c>
      <c r="N15604" s="4" t="s">
        <v>21</v>
      </c>
    </row>
    <row r="15605" spans="1:14" x14ac:dyDescent="0.25">
      <c r="A15605" s="1" t="s">
        <v>368</v>
      </c>
      <c r="B15605" s="2" t="s">
        <v>86</v>
      </c>
      <c r="C15605" s="2" t="s">
        <v>90</v>
      </c>
      <c r="D15605" s="2" t="s">
        <v>91</v>
      </c>
      <c r="E15605" s="2" t="s">
        <v>13334</v>
      </c>
      <c r="F15605" s="2">
        <v>40174908</v>
      </c>
      <c r="G15605" s="2" t="s">
        <v>496</v>
      </c>
      <c r="H15605" s="2">
        <v>1</v>
      </c>
      <c r="I15605" s="2">
        <v>5</v>
      </c>
      <c r="J15605" s="2">
        <v>10</v>
      </c>
      <c r="K15605" s="2">
        <v>10</v>
      </c>
      <c r="L15605" s="3">
        <v>28560</v>
      </c>
      <c r="M15605" s="2" t="s">
        <v>0</v>
      </c>
      <c r="N15605" s="4" t="s">
        <v>21</v>
      </c>
    </row>
    <row r="15606" spans="1:14" x14ac:dyDescent="0.25">
      <c r="A15606" s="1" t="s">
        <v>368</v>
      </c>
      <c r="B15606" s="2" t="s">
        <v>86</v>
      </c>
      <c r="C15606" s="2" t="s">
        <v>90</v>
      </c>
      <c r="D15606" s="2" t="s">
        <v>91</v>
      </c>
      <c r="E15606" s="2" t="s">
        <v>13335</v>
      </c>
      <c r="F15606" s="2">
        <v>40171709</v>
      </c>
      <c r="G15606" s="2" t="s">
        <v>496</v>
      </c>
      <c r="H15606" s="2">
        <v>1</v>
      </c>
      <c r="I15606" s="2">
        <v>5</v>
      </c>
      <c r="J15606" s="2">
        <v>10</v>
      </c>
      <c r="K15606" s="2">
        <v>10</v>
      </c>
      <c r="L15606" s="3">
        <v>55930</v>
      </c>
      <c r="M15606" s="2" t="s">
        <v>0</v>
      </c>
      <c r="N15606" s="4" t="s">
        <v>21</v>
      </c>
    </row>
    <row r="15607" spans="1:14" x14ac:dyDescent="0.25">
      <c r="A15607" s="1" t="s">
        <v>368</v>
      </c>
      <c r="B15607" s="2" t="s">
        <v>86</v>
      </c>
      <c r="C15607" s="2" t="s">
        <v>246</v>
      </c>
      <c r="D15607" s="2" t="s">
        <v>247</v>
      </c>
      <c r="E15607" s="2" t="s">
        <v>13336</v>
      </c>
      <c r="F15607" s="2">
        <v>24111503</v>
      </c>
      <c r="G15607" s="2" t="s">
        <v>490</v>
      </c>
      <c r="H15607" s="2">
        <v>1</v>
      </c>
      <c r="I15607" s="2">
        <v>4</v>
      </c>
      <c r="J15607" s="2">
        <v>10</v>
      </c>
      <c r="K15607" s="2">
        <v>20</v>
      </c>
      <c r="L15607" s="3">
        <v>160007.4</v>
      </c>
      <c r="M15607" s="2" t="s">
        <v>0</v>
      </c>
      <c r="N15607" s="4" t="s">
        <v>21</v>
      </c>
    </row>
    <row r="15608" spans="1:14" x14ac:dyDescent="0.25">
      <c r="A15608" s="1" t="s">
        <v>368</v>
      </c>
      <c r="B15608" s="2" t="s">
        <v>86</v>
      </c>
      <c r="C15608" s="2" t="s">
        <v>246</v>
      </c>
      <c r="D15608" s="2" t="s">
        <v>247</v>
      </c>
      <c r="E15608" s="2" t="s">
        <v>13337</v>
      </c>
      <c r="F15608" s="2">
        <v>42132200</v>
      </c>
      <c r="G15608" s="2" t="s">
        <v>496</v>
      </c>
      <c r="H15608" s="2">
        <v>3</v>
      </c>
      <c r="I15608" s="2">
        <v>9</v>
      </c>
      <c r="J15608" s="2">
        <v>10</v>
      </c>
      <c r="K15608" s="2">
        <v>181</v>
      </c>
      <c r="L15608" s="3">
        <v>23168000</v>
      </c>
      <c r="M15608" s="2" t="s">
        <v>0</v>
      </c>
      <c r="N15608" s="4" t="s">
        <v>21</v>
      </c>
    </row>
    <row r="15609" spans="1:14" x14ac:dyDescent="0.25">
      <c r="A15609" s="1" t="s">
        <v>368</v>
      </c>
      <c r="B15609" s="2" t="s">
        <v>86</v>
      </c>
      <c r="C15609" s="2" t="s">
        <v>93</v>
      </c>
      <c r="D15609" s="2" t="s">
        <v>94</v>
      </c>
      <c r="E15609" s="2" t="s">
        <v>13338</v>
      </c>
      <c r="F15609" s="2">
        <v>40141742</v>
      </c>
      <c r="G15609" s="2" t="s">
        <v>496</v>
      </c>
      <c r="H15609" s="2">
        <v>3</v>
      </c>
      <c r="I15609" s="2">
        <v>9</v>
      </c>
      <c r="J15609" s="2">
        <v>10</v>
      </c>
      <c r="K15609" s="2">
        <v>265</v>
      </c>
      <c r="L15609" s="3">
        <v>954000</v>
      </c>
      <c r="M15609" s="2" t="s">
        <v>0</v>
      </c>
      <c r="N15609" s="4" t="s">
        <v>21</v>
      </c>
    </row>
    <row r="15610" spans="1:14" x14ac:dyDescent="0.25">
      <c r="A15610" s="1" t="s">
        <v>368</v>
      </c>
      <c r="B15610" s="2" t="s">
        <v>86</v>
      </c>
      <c r="C15610" s="2" t="s">
        <v>93</v>
      </c>
      <c r="D15610" s="2" t="s">
        <v>94</v>
      </c>
      <c r="E15610" s="2" t="s">
        <v>13339</v>
      </c>
      <c r="F15610" s="2">
        <v>31162414</v>
      </c>
      <c r="G15610" s="2" t="s">
        <v>496</v>
      </c>
      <c r="H15610" s="2">
        <v>3</v>
      </c>
      <c r="I15610" s="2">
        <v>9</v>
      </c>
      <c r="J15610" s="2">
        <v>10</v>
      </c>
      <c r="K15610" s="2">
        <v>6</v>
      </c>
      <c r="L15610" s="3">
        <v>120000</v>
      </c>
      <c r="M15610" s="2" t="s">
        <v>0</v>
      </c>
      <c r="N15610" s="4" t="s">
        <v>21</v>
      </c>
    </row>
    <row r="15611" spans="1:14" x14ac:dyDescent="0.25">
      <c r="A15611" s="1" t="s">
        <v>368</v>
      </c>
      <c r="B15611" s="2" t="s">
        <v>86</v>
      </c>
      <c r="C15611" s="2" t="s">
        <v>93</v>
      </c>
      <c r="D15611" s="2" t="s">
        <v>94</v>
      </c>
      <c r="E15611" s="2" t="s">
        <v>13340</v>
      </c>
      <c r="F15611" s="2">
        <v>31162414</v>
      </c>
      <c r="G15611" s="2" t="s">
        <v>496</v>
      </c>
      <c r="H15611" s="2">
        <v>3</v>
      </c>
      <c r="I15611" s="2">
        <v>9</v>
      </c>
      <c r="J15611" s="2">
        <v>10</v>
      </c>
      <c r="K15611" s="2">
        <v>6</v>
      </c>
      <c r="L15611" s="3">
        <v>168000</v>
      </c>
      <c r="M15611" s="2" t="s">
        <v>0</v>
      </c>
      <c r="N15611" s="4" t="s">
        <v>21</v>
      </c>
    </row>
    <row r="15612" spans="1:14" x14ac:dyDescent="0.25">
      <c r="A15612" s="1" t="s">
        <v>368</v>
      </c>
      <c r="B15612" s="2" t="s">
        <v>86</v>
      </c>
      <c r="C15612" s="2" t="s">
        <v>93</v>
      </c>
      <c r="D15612" s="2" t="s">
        <v>94</v>
      </c>
      <c r="E15612" s="2" t="s">
        <v>13341</v>
      </c>
      <c r="F15612" s="2">
        <v>31201507</v>
      </c>
      <c r="G15612" s="2" t="s">
        <v>496</v>
      </c>
      <c r="H15612" s="2">
        <v>3</v>
      </c>
      <c r="I15612" s="2">
        <v>9</v>
      </c>
      <c r="J15612" s="2">
        <v>10</v>
      </c>
      <c r="K15612" s="2">
        <v>117</v>
      </c>
      <c r="L15612" s="3">
        <v>1357200</v>
      </c>
      <c r="M15612" s="2" t="s">
        <v>0</v>
      </c>
      <c r="N15612" s="4" t="s">
        <v>21</v>
      </c>
    </row>
    <row r="15613" spans="1:14" x14ac:dyDescent="0.25">
      <c r="A15613" s="1" t="s">
        <v>368</v>
      </c>
      <c r="B15613" s="2" t="s">
        <v>86</v>
      </c>
      <c r="C15613" s="2" t="s">
        <v>93</v>
      </c>
      <c r="D15613" s="2" t="s">
        <v>94</v>
      </c>
      <c r="E15613" s="2" t="s">
        <v>13342</v>
      </c>
      <c r="F15613" s="2">
        <v>44121804</v>
      </c>
      <c r="G15613" s="2" t="s">
        <v>2858</v>
      </c>
      <c r="H15613" s="2">
        <v>1</v>
      </c>
      <c r="I15613" s="2">
        <v>3</v>
      </c>
      <c r="J15613" s="2">
        <v>10</v>
      </c>
      <c r="K15613" s="2">
        <v>10</v>
      </c>
      <c r="L15613" s="3">
        <v>6190</v>
      </c>
      <c r="M15613" s="2" t="s">
        <v>0</v>
      </c>
      <c r="N15613" s="4" t="s">
        <v>21</v>
      </c>
    </row>
    <row r="15614" spans="1:14" x14ac:dyDescent="0.25">
      <c r="A15614" s="1" t="s">
        <v>368</v>
      </c>
      <c r="B15614" s="2" t="s">
        <v>86</v>
      </c>
      <c r="C15614" s="2" t="s">
        <v>93</v>
      </c>
      <c r="D15614" s="2" t="s">
        <v>94</v>
      </c>
      <c r="E15614" s="2" t="s">
        <v>13343</v>
      </c>
      <c r="F15614" s="2">
        <v>31201500</v>
      </c>
      <c r="G15614" s="2" t="s">
        <v>2858</v>
      </c>
      <c r="H15614" s="2">
        <v>1</v>
      </c>
      <c r="I15614" s="2">
        <v>3</v>
      </c>
      <c r="J15614" s="2">
        <v>10</v>
      </c>
      <c r="K15614" s="2">
        <v>15</v>
      </c>
      <c r="L15614" s="3">
        <v>35340</v>
      </c>
      <c r="M15614" s="2" t="s">
        <v>0</v>
      </c>
      <c r="N15614" s="4" t="s">
        <v>21</v>
      </c>
    </row>
    <row r="15615" spans="1:14" x14ac:dyDescent="0.25">
      <c r="A15615" s="1" t="s">
        <v>368</v>
      </c>
      <c r="B15615" s="2" t="s">
        <v>86</v>
      </c>
      <c r="C15615" s="2" t="s">
        <v>93</v>
      </c>
      <c r="D15615" s="2" t="s">
        <v>94</v>
      </c>
      <c r="E15615" s="2" t="s">
        <v>13344</v>
      </c>
      <c r="F15615" s="2">
        <v>14111500</v>
      </c>
      <c r="G15615" s="2" t="s">
        <v>2858</v>
      </c>
      <c r="H15615" s="2">
        <v>1</v>
      </c>
      <c r="I15615" s="2">
        <v>3</v>
      </c>
      <c r="J15615" s="2">
        <v>10</v>
      </c>
      <c r="K15615" s="2">
        <v>1</v>
      </c>
      <c r="L15615" s="3">
        <v>15232</v>
      </c>
      <c r="M15615" s="2" t="s">
        <v>0</v>
      </c>
      <c r="N15615" s="4" t="s">
        <v>21</v>
      </c>
    </row>
    <row r="15616" spans="1:14" x14ac:dyDescent="0.25">
      <c r="A15616" s="1" t="s">
        <v>368</v>
      </c>
      <c r="B15616" s="2" t="s">
        <v>86</v>
      </c>
      <c r="C15616" s="2" t="s">
        <v>93</v>
      </c>
      <c r="D15616" s="2" t="s">
        <v>94</v>
      </c>
      <c r="E15616" s="2" t="s">
        <v>13345</v>
      </c>
      <c r="F15616" s="2">
        <v>14111500</v>
      </c>
      <c r="G15616" s="2" t="s">
        <v>2858</v>
      </c>
      <c r="H15616" s="2">
        <v>1</v>
      </c>
      <c r="I15616" s="2">
        <v>3</v>
      </c>
      <c r="J15616" s="2">
        <v>10</v>
      </c>
      <c r="K15616" s="2">
        <v>1</v>
      </c>
      <c r="L15616" s="3">
        <v>98318</v>
      </c>
      <c r="M15616" s="2" t="s">
        <v>0</v>
      </c>
      <c r="N15616" s="4" t="s">
        <v>21</v>
      </c>
    </row>
    <row r="15617" spans="1:14" x14ac:dyDescent="0.25">
      <c r="A15617" s="1" t="s">
        <v>368</v>
      </c>
      <c r="B15617" s="2" t="s">
        <v>86</v>
      </c>
      <c r="C15617" s="2" t="s">
        <v>93</v>
      </c>
      <c r="D15617" s="2" t="s">
        <v>94</v>
      </c>
      <c r="E15617" s="2" t="s">
        <v>13346</v>
      </c>
      <c r="F15617" s="2" t="s">
        <v>13347</v>
      </c>
      <c r="G15617" s="2" t="s">
        <v>2858</v>
      </c>
      <c r="H15617" s="2">
        <v>1</v>
      </c>
      <c r="I15617" s="2">
        <v>3</v>
      </c>
      <c r="J15617" s="2">
        <v>10</v>
      </c>
      <c r="K15617" s="2">
        <v>50</v>
      </c>
      <c r="L15617" s="3">
        <v>284400</v>
      </c>
      <c r="M15617" s="2" t="s">
        <v>0</v>
      </c>
      <c r="N15617" s="4" t="s">
        <v>21</v>
      </c>
    </row>
    <row r="15618" spans="1:14" x14ac:dyDescent="0.25">
      <c r="A15618" s="1" t="s">
        <v>368</v>
      </c>
      <c r="B15618" s="2" t="s">
        <v>86</v>
      </c>
      <c r="C15618" s="2" t="s">
        <v>93</v>
      </c>
      <c r="D15618" s="2" t="s">
        <v>94</v>
      </c>
      <c r="E15618" s="2" t="s">
        <v>13348</v>
      </c>
      <c r="F15618" s="2" t="s">
        <v>13347</v>
      </c>
      <c r="G15618" s="2" t="s">
        <v>2858</v>
      </c>
      <c r="H15618" s="2">
        <v>1</v>
      </c>
      <c r="I15618" s="2">
        <v>3</v>
      </c>
      <c r="J15618" s="2">
        <v>10</v>
      </c>
      <c r="K15618" s="2">
        <v>2</v>
      </c>
      <c r="L15618" s="3">
        <v>3474</v>
      </c>
      <c r="M15618" s="2" t="s">
        <v>0</v>
      </c>
      <c r="N15618" s="4" t="s">
        <v>21</v>
      </c>
    </row>
    <row r="15619" spans="1:14" x14ac:dyDescent="0.25">
      <c r="A15619" s="1" t="s">
        <v>368</v>
      </c>
      <c r="B15619" s="2" t="s">
        <v>86</v>
      </c>
      <c r="C15619" s="2" t="s">
        <v>93</v>
      </c>
      <c r="D15619" s="2" t="s">
        <v>94</v>
      </c>
      <c r="E15619" s="2" t="s">
        <v>13349</v>
      </c>
      <c r="F15619" s="2">
        <v>40142018</v>
      </c>
      <c r="G15619" s="2" t="s">
        <v>490</v>
      </c>
      <c r="H15619" s="2">
        <v>1</v>
      </c>
      <c r="I15619" s="2">
        <v>5</v>
      </c>
      <c r="J15619" s="2">
        <v>10</v>
      </c>
      <c r="K15619" s="2">
        <v>3</v>
      </c>
      <c r="L15619" s="3">
        <v>319158</v>
      </c>
      <c r="M15619" s="2" t="s">
        <v>0</v>
      </c>
      <c r="N15619" s="4" t="s">
        <v>21</v>
      </c>
    </row>
    <row r="15620" spans="1:14" x14ac:dyDescent="0.25">
      <c r="A15620" s="1" t="s">
        <v>368</v>
      </c>
      <c r="B15620" s="2" t="s">
        <v>86</v>
      </c>
      <c r="C15620" s="2" t="s">
        <v>93</v>
      </c>
      <c r="D15620" s="2" t="s">
        <v>94</v>
      </c>
      <c r="E15620" s="2" t="s">
        <v>13350</v>
      </c>
      <c r="F15620" s="2">
        <v>40174908</v>
      </c>
      <c r="G15620" s="2" t="s">
        <v>496</v>
      </c>
      <c r="H15620" s="2">
        <v>1</v>
      </c>
      <c r="I15620" s="2">
        <v>5</v>
      </c>
      <c r="J15620" s="2">
        <v>10</v>
      </c>
      <c r="K15620" s="2">
        <v>20</v>
      </c>
      <c r="L15620" s="3">
        <v>395080</v>
      </c>
      <c r="M15620" s="2" t="s">
        <v>0</v>
      </c>
      <c r="N15620" s="4" t="s">
        <v>21</v>
      </c>
    </row>
    <row r="15621" spans="1:14" x14ac:dyDescent="0.25">
      <c r="A15621" s="1" t="s">
        <v>368</v>
      </c>
      <c r="B15621" s="2" t="s">
        <v>86</v>
      </c>
      <c r="C15621" s="2" t="s">
        <v>93</v>
      </c>
      <c r="D15621" s="2" t="s">
        <v>94</v>
      </c>
      <c r="E15621" s="2" t="s">
        <v>13351</v>
      </c>
      <c r="F15621" s="2">
        <v>40172808</v>
      </c>
      <c r="G15621" s="2" t="s">
        <v>496</v>
      </c>
      <c r="H15621" s="2">
        <v>1</v>
      </c>
      <c r="I15621" s="2">
        <v>5</v>
      </c>
      <c r="J15621" s="2">
        <v>10</v>
      </c>
      <c r="K15621" s="2">
        <v>10</v>
      </c>
      <c r="L15621" s="3">
        <v>240380</v>
      </c>
      <c r="M15621" s="2" t="s">
        <v>17389</v>
      </c>
      <c r="N15621" s="4" t="s">
        <v>21</v>
      </c>
    </row>
    <row r="15622" spans="1:14" x14ac:dyDescent="0.25">
      <c r="A15622" s="1" t="s">
        <v>368</v>
      </c>
      <c r="B15622" s="2" t="s">
        <v>86</v>
      </c>
      <c r="C15622" s="2" t="s">
        <v>93</v>
      </c>
      <c r="D15622" s="2" t="s">
        <v>94</v>
      </c>
      <c r="E15622" s="2" t="s">
        <v>13352</v>
      </c>
      <c r="F15622" s="2">
        <v>40172608</v>
      </c>
      <c r="G15622" s="2" t="s">
        <v>496</v>
      </c>
      <c r="H15622" s="2">
        <v>1</v>
      </c>
      <c r="I15622" s="2">
        <v>5</v>
      </c>
      <c r="J15622" s="2">
        <v>10</v>
      </c>
      <c r="K15622" s="2">
        <v>12</v>
      </c>
      <c r="L15622" s="3">
        <v>908208</v>
      </c>
      <c r="M15622" s="2" t="s">
        <v>0</v>
      </c>
      <c r="N15622" s="4" t="s">
        <v>21</v>
      </c>
    </row>
    <row r="15623" spans="1:14" x14ac:dyDescent="0.25">
      <c r="A15623" s="1" t="s">
        <v>368</v>
      </c>
      <c r="B15623" s="2" t="s">
        <v>86</v>
      </c>
      <c r="C15623" s="2" t="s">
        <v>93</v>
      </c>
      <c r="D15623" s="2" t="s">
        <v>94</v>
      </c>
      <c r="E15623" s="2" t="s">
        <v>13353</v>
      </c>
      <c r="F15623" s="2">
        <v>40171709</v>
      </c>
      <c r="G15623" s="2" t="s">
        <v>496</v>
      </c>
      <c r="H15623" s="2">
        <v>1</v>
      </c>
      <c r="I15623" s="2">
        <v>5</v>
      </c>
      <c r="J15623" s="2">
        <v>10</v>
      </c>
      <c r="K15623" s="2">
        <v>6</v>
      </c>
      <c r="L15623" s="3">
        <v>167076</v>
      </c>
      <c r="M15623" s="2" t="s">
        <v>0</v>
      </c>
      <c r="N15623" s="4" t="s">
        <v>21</v>
      </c>
    </row>
    <row r="15624" spans="1:14" x14ac:dyDescent="0.25">
      <c r="A15624" s="1" t="s">
        <v>368</v>
      </c>
      <c r="B15624" s="2" t="s">
        <v>86</v>
      </c>
      <c r="C15624" s="2" t="s">
        <v>93</v>
      </c>
      <c r="D15624" s="2" t="s">
        <v>94</v>
      </c>
      <c r="E15624" s="2" t="s">
        <v>13354</v>
      </c>
      <c r="F15624" s="2">
        <v>40174908</v>
      </c>
      <c r="G15624" s="2" t="s">
        <v>496</v>
      </c>
      <c r="H15624" s="2">
        <v>1</v>
      </c>
      <c r="I15624" s="2">
        <v>5</v>
      </c>
      <c r="J15624" s="2">
        <v>10</v>
      </c>
      <c r="K15624" s="2">
        <v>6</v>
      </c>
      <c r="L15624" s="3">
        <v>176358</v>
      </c>
      <c r="M15624" s="2" t="s">
        <v>0</v>
      </c>
      <c r="N15624" s="4" t="s">
        <v>21</v>
      </c>
    </row>
    <row r="15625" spans="1:14" x14ac:dyDescent="0.25">
      <c r="A15625" s="1" t="s">
        <v>368</v>
      </c>
      <c r="B15625" s="2" t="s">
        <v>86</v>
      </c>
      <c r="C15625" s="2" t="s">
        <v>93</v>
      </c>
      <c r="D15625" s="2" t="s">
        <v>94</v>
      </c>
      <c r="E15625" s="2" t="s">
        <v>13355</v>
      </c>
      <c r="F15625" s="2">
        <v>40174908</v>
      </c>
      <c r="G15625" s="2" t="s">
        <v>496</v>
      </c>
      <c r="H15625" s="2">
        <v>1</v>
      </c>
      <c r="I15625" s="2">
        <v>5</v>
      </c>
      <c r="J15625" s="2">
        <v>10</v>
      </c>
      <c r="K15625" s="2">
        <v>12</v>
      </c>
      <c r="L15625" s="3">
        <v>247044</v>
      </c>
      <c r="M15625" s="2" t="s">
        <v>0</v>
      </c>
      <c r="N15625" s="4" t="s">
        <v>21</v>
      </c>
    </row>
    <row r="15626" spans="1:14" x14ac:dyDescent="0.25">
      <c r="A15626" s="1" t="s">
        <v>368</v>
      </c>
      <c r="B15626" s="2" t="s">
        <v>86</v>
      </c>
      <c r="C15626" s="2" t="s">
        <v>93</v>
      </c>
      <c r="D15626" s="2" t="s">
        <v>94</v>
      </c>
      <c r="E15626" s="2" t="s">
        <v>13356</v>
      </c>
      <c r="F15626" s="2">
        <v>40174608</v>
      </c>
      <c r="G15626" s="2" t="s">
        <v>496</v>
      </c>
      <c r="H15626" s="2">
        <v>1</v>
      </c>
      <c r="I15626" s="2">
        <v>5</v>
      </c>
      <c r="J15626" s="2">
        <v>10</v>
      </c>
      <c r="K15626" s="2">
        <v>1</v>
      </c>
      <c r="L15626" s="3">
        <v>200050.9</v>
      </c>
      <c r="M15626" s="2" t="s">
        <v>0</v>
      </c>
      <c r="N15626" s="4" t="s">
        <v>21</v>
      </c>
    </row>
    <row r="15627" spans="1:14" x14ac:dyDescent="0.25">
      <c r="A15627" s="1" t="s">
        <v>368</v>
      </c>
      <c r="B15627" s="2" t="s">
        <v>86</v>
      </c>
      <c r="C15627" s="2" t="s">
        <v>93</v>
      </c>
      <c r="D15627" s="2" t="s">
        <v>94</v>
      </c>
      <c r="E15627" s="2" t="s">
        <v>13357</v>
      </c>
      <c r="F15627" s="2">
        <v>40174908</v>
      </c>
      <c r="G15627" s="2" t="s">
        <v>496</v>
      </c>
      <c r="H15627" s="2">
        <v>1</v>
      </c>
      <c r="I15627" s="2">
        <v>5</v>
      </c>
      <c r="J15627" s="2">
        <v>10</v>
      </c>
      <c r="K15627" s="2">
        <v>5</v>
      </c>
      <c r="L15627" s="3">
        <v>175001.4</v>
      </c>
      <c r="M15627" s="2" t="s">
        <v>0</v>
      </c>
      <c r="N15627" s="4" t="s">
        <v>21</v>
      </c>
    </row>
    <row r="15628" spans="1:14" x14ac:dyDescent="0.25">
      <c r="A15628" s="1" t="s">
        <v>368</v>
      </c>
      <c r="B15628" s="2" t="s">
        <v>86</v>
      </c>
      <c r="C15628" s="2" t="s">
        <v>93</v>
      </c>
      <c r="D15628" s="2" t="s">
        <v>94</v>
      </c>
      <c r="E15628" s="2" t="s">
        <v>13358</v>
      </c>
      <c r="F15628" s="2">
        <v>40172608</v>
      </c>
      <c r="G15628" s="2" t="s">
        <v>496</v>
      </c>
      <c r="H15628" s="2">
        <v>1</v>
      </c>
      <c r="I15628" s="2">
        <v>5</v>
      </c>
      <c r="J15628" s="2">
        <v>10</v>
      </c>
      <c r="K15628" s="2">
        <v>1</v>
      </c>
      <c r="L15628" s="3">
        <v>39999.47</v>
      </c>
      <c r="M15628" s="2" t="s">
        <v>0</v>
      </c>
      <c r="N15628" s="4" t="s">
        <v>21</v>
      </c>
    </row>
    <row r="15629" spans="1:14" x14ac:dyDescent="0.25">
      <c r="A15629" s="1" t="s">
        <v>368</v>
      </c>
      <c r="B15629" s="2" t="s">
        <v>86</v>
      </c>
      <c r="C15629" s="2" t="s">
        <v>93</v>
      </c>
      <c r="D15629" s="2" t="s">
        <v>94</v>
      </c>
      <c r="E15629" s="2" t="s">
        <v>13359</v>
      </c>
      <c r="F15629" s="2">
        <v>31201507</v>
      </c>
      <c r="G15629" s="2" t="s">
        <v>496</v>
      </c>
      <c r="H15629" s="2">
        <v>3</v>
      </c>
      <c r="I15629" s="2">
        <v>9</v>
      </c>
      <c r="J15629" s="2">
        <v>10</v>
      </c>
      <c r="K15629" s="2">
        <v>3</v>
      </c>
      <c r="L15629" s="3">
        <v>144000</v>
      </c>
      <c r="M15629" s="2" t="s">
        <v>0</v>
      </c>
      <c r="N15629" s="4" t="s">
        <v>21</v>
      </c>
    </row>
    <row r="15630" spans="1:14" x14ac:dyDescent="0.25">
      <c r="A15630" s="1" t="s">
        <v>368</v>
      </c>
      <c r="B15630" s="2" t="s">
        <v>86</v>
      </c>
      <c r="C15630" s="2" t="s">
        <v>93</v>
      </c>
      <c r="D15630" s="2" t="s">
        <v>94</v>
      </c>
      <c r="E15630" s="2" t="s">
        <v>13360</v>
      </c>
      <c r="F15630" s="2">
        <v>31201507</v>
      </c>
      <c r="G15630" s="2" t="s">
        <v>496</v>
      </c>
      <c r="H15630" s="2">
        <v>3</v>
      </c>
      <c r="I15630" s="2">
        <v>9</v>
      </c>
      <c r="J15630" s="2">
        <v>10</v>
      </c>
      <c r="K15630" s="2">
        <v>11</v>
      </c>
      <c r="L15630" s="3">
        <v>2200000</v>
      </c>
      <c r="M15630" s="2" t="s">
        <v>0</v>
      </c>
      <c r="N15630" s="4" t="s">
        <v>21</v>
      </c>
    </row>
    <row r="15631" spans="1:14" x14ac:dyDescent="0.25">
      <c r="A15631" s="1" t="s">
        <v>368</v>
      </c>
      <c r="B15631" s="2" t="s">
        <v>86</v>
      </c>
      <c r="C15631" s="2" t="s">
        <v>93</v>
      </c>
      <c r="D15631" s="2" t="s">
        <v>94</v>
      </c>
      <c r="E15631" s="2" t="s">
        <v>13361</v>
      </c>
      <c r="F15631" s="2">
        <v>31201507</v>
      </c>
      <c r="G15631" s="2" t="s">
        <v>496</v>
      </c>
      <c r="H15631" s="2">
        <v>3</v>
      </c>
      <c r="I15631" s="2">
        <v>9</v>
      </c>
      <c r="J15631" s="2">
        <v>10</v>
      </c>
      <c r="K15631" s="2">
        <v>29</v>
      </c>
      <c r="L15631" s="3">
        <v>5800000</v>
      </c>
      <c r="M15631" s="2" t="s">
        <v>0</v>
      </c>
      <c r="N15631" s="4" t="s">
        <v>21</v>
      </c>
    </row>
    <row r="15632" spans="1:14" x14ac:dyDescent="0.25">
      <c r="A15632" s="1" t="s">
        <v>368</v>
      </c>
      <c r="B15632" s="2" t="s">
        <v>86</v>
      </c>
      <c r="C15632" s="2" t="s">
        <v>93</v>
      </c>
      <c r="D15632" s="2" t="s">
        <v>94</v>
      </c>
      <c r="E15632" s="2" t="s">
        <v>13362</v>
      </c>
      <c r="F15632" s="2">
        <v>31201507</v>
      </c>
      <c r="G15632" s="2" t="s">
        <v>496</v>
      </c>
      <c r="H15632" s="2">
        <v>3</v>
      </c>
      <c r="I15632" s="2">
        <v>9</v>
      </c>
      <c r="J15632" s="2">
        <v>10</v>
      </c>
      <c r="K15632" s="2">
        <v>4</v>
      </c>
      <c r="L15632" s="3">
        <v>313600</v>
      </c>
      <c r="M15632" s="2" t="s">
        <v>0</v>
      </c>
      <c r="N15632" s="4" t="s">
        <v>21</v>
      </c>
    </row>
    <row r="15633" spans="1:14" x14ac:dyDescent="0.25">
      <c r="A15633" s="1" t="s">
        <v>368</v>
      </c>
      <c r="B15633" s="2" t="s">
        <v>86</v>
      </c>
      <c r="C15633" s="2" t="s">
        <v>93</v>
      </c>
      <c r="D15633" s="2" t="s">
        <v>94</v>
      </c>
      <c r="E15633" s="2" t="s">
        <v>13363</v>
      </c>
      <c r="F15633" s="2">
        <v>40171500</v>
      </c>
      <c r="G15633" s="2" t="s">
        <v>490</v>
      </c>
      <c r="H15633" s="2">
        <v>8</v>
      </c>
      <c r="I15633" s="2">
        <v>4</v>
      </c>
      <c r="J15633" s="2">
        <v>10</v>
      </c>
      <c r="K15633" s="2">
        <v>13</v>
      </c>
      <c r="L15633" s="3">
        <v>258466.32</v>
      </c>
      <c r="M15633" s="2" t="s">
        <v>0</v>
      </c>
      <c r="N15633" s="4" t="s">
        <v>21</v>
      </c>
    </row>
    <row r="15634" spans="1:14" x14ac:dyDescent="0.25">
      <c r="A15634" s="1" t="s">
        <v>368</v>
      </c>
      <c r="B15634" s="2" t="s">
        <v>86</v>
      </c>
      <c r="C15634" s="2" t="s">
        <v>93</v>
      </c>
      <c r="D15634" s="2" t="s">
        <v>94</v>
      </c>
      <c r="E15634" s="2" t="s">
        <v>13364</v>
      </c>
      <c r="F15634" s="2">
        <v>40171500</v>
      </c>
      <c r="G15634" s="2" t="s">
        <v>490</v>
      </c>
      <c r="H15634" s="2">
        <v>8</v>
      </c>
      <c r="I15634" s="2">
        <v>4</v>
      </c>
      <c r="J15634" s="2">
        <v>10</v>
      </c>
      <c r="K15634" s="2">
        <v>5</v>
      </c>
      <c r="L15634" s="3">
        <v>33689.019999999997</v>
      </c>
      <c r="M15634" s="2" t="s">
        <v>0</v>
      </c>
      <c r="N15634" s="4" t="s">
        <v>21</v>
      </c>
    </row>
    <row r="15635" spans="1:14" x14ac:dyDescent="0.25">
      <c r="A15635" s="1" t="s">
        <v>368</v>
      </c>
      <c r="B15635" s="2" t="s">
        <v>86</v>
      </c>
      <c r="C15635" s="2" t="s">
        <v>93</v>
      </c>
      <c r="D15635" s="2" t="s">
        <v>94</v>
      </c>
      <c r="E15635" s="2" t="s">
        <v>13365</v>
      </c>
      <c r="F15635" s="2">
        <v>40171500</v>
      </c>
      <c r="G15635" s="2" t="s">
        <v>490</v>
      </c>
      <c r="H15635" s="2">
        <v>8</v>
      </c>
      <c r="I15635" s="2">
        <v>4</v>
      </c>
      <c r="J15635" s="2">
        <v>10</v>
      </c>
      <c r="K15635" s="2">
        <v>4</v>
      </c>
      <c r="L15635" s="3">
        <v>263768.45</v>
      </c>
      <c r="M15635" s="2" t="s">
        <v>0</v>
      </c>
      <c r="N15635" s="4" t="s">
        <v>21</v>
      </c>
    </row>
    <row r="15636" spans="1:14" x14ac:dyDescent="0.25">
      <c r="A15636" s="1" t="s">
        <v>368</v>
      </c>
      <c r="B15636" s="2" t="s">
        <v>86</v>
      </c>
      <c r="C15636" s="2" t="s">
        <v>93</v>
      </c>
      <c r="D15636" s="2" t="s">
        <v>94</v>
      </c>
      <c r="E15636" s="2" t="s">
        <v>13366</v>
      </c>
      <c r="F15636" s="2">
        <v>30102300</v>
      </c>
      <c r="G15636" s="2" t="s">
        <v>490</v>
      </c>
      <c r="H15636" s="2">
        <v>8</v>
      </c>
      <c r="I15636" s="2">
        <v>4</v>
      </c>
      <c r="J15636" s="2">
        <v>10</v>
      </c>
      <c r="K15636" s="2">
        <v>2</v>
      </c>
      <c r="L15636" s="3">
        <v>547198.03</v>
      </c>
      <c r="M15636" s="2" t="s">
        <v>0</v>
      </c>
      <c r="N15636" s="4" t="s">
        <v>21</v>
      </c>
    </row>
    <row r="15637" spans="1:14" x14ac:dyDescent="0.25">
      <c r="A15637" s="1" t="s">
        <v>368</v>
      </c>
      <c r="B15637" s="2" t="s">
        <v>86</v>
      </c>
      <c r="C15637" s="2" t="s">
        <v>93</v>
      </c>
      <c r="D15637" s="2" t="s">
        <v>94</v>
      </c>
      <c r="E15637" s="2" t="s">
        <v>13367</v>
      </c>
      <c r="F15637" s="2">
        <v>30102300</v>
      </c>
      <c r="G15637" s="2" t="s">
        <v>490</v>
      </c>
      <c r="H15637" s="2">
        <v>8</v>
      </c>
      <c r="I15637" s="2">
        <v>4</v>
      </c>
      <c r="J15637" s="2">
        <v>10</v>
      </c>
      <c r="K15637" s="2">
        <v>17</v>
      </c>
      <c r="L15637" s="3">
        <v>336117</v>
      </c>
      <c r="M15637" s="2" t="s">
        <v>0</v>
      </c>
      <c r="N15637" s="4" t="s">
        <v>21</v>
      </c>
    </row>
    <row r="15638" spans="1:14" x14ac:dyDescent="0.25">
      <c r="A15638" s="1" t="s">
        <v>368</v>
      </c>
      <c r="B15638" s="2" t="s">
        <v>86</v>
      </c>
      <c r="C15638" s="2" t="s">
        <v>93</v>
      </c>
      <c r="D15638" s="2" t="s">
        <v>94</v>
      </c>
      <c r="E15638" s="2" t="s">
        <v>13368</v>
      </c>
      <c r="F15638" s="2">
        <v>30102300</v>
      </c>
      <c r="G15638" s="2" t="s">
        <v>490</v>
      </c>
      <c r="H15638" s="2">
        <v>8</v>
      </c>
      <c r="I15638" s="2">
        <v>4</v>
      </c>
      <c r="J15638" s="2">
        <v>10</v>
      </c>
      <c r="K15638" s="2">
        <v>48</v>
      </c>
      <c r="L15638" s="3">
        <v>233282.65</v>
      </c>
      <c r="M15638" s="2" t="s">
        <v>0</v>
      </c>
      <c r="N15638" s="4" t="s">
        <v>21</v>
      </c>
    </row>
    <row r="15639" spans="1:14" x14ac:dyDescent="0.25">
      <c r="A15639" s="1" t="s">
        <v>368</v>
      </c>
      <c r="B15639" s="2" t="s">
        <v>86</v>
      </c>
      <c r="C15639" s="2" t="s">
        <v>93</v>
      </c>
      <c r="D15639" s="2" t="s">
        <v>94</v>
      </c>
      <c r="E15639" s="2" t="s">
        <v>13369</v>
      </c>
      <c r="F15639" s="2">
        <v>30102300</v>
      </c>
      <c r="G15639" s="2" t="s">
        <v>490</v>
      </c>
      <c r="H15639" s="2">
        <v>8</v>
      </c>
      <c r="I15639" s="2">
        <v>4</v>
      </c>
      <c r="J15639" s="2">
        <v>10</v>
      </c>
      <c r="K15639" s="2">
        <v>75</v>
      </c>
      <c r="L15639" s="3">
        <v>3644710.28</v>
      </c>
      <c r="M15639" s="2" t="s">
        <v>17390</v>
      </c>
      <c r="N15639" s="4" t="s">
        <v>21</v>
      </c>
    </row>
    <row r="15640" spans="1:14" x14ac:dyDescent="0.25">
      <c r="A15640" s="1" t="s">
        <v>368</v>
      </c>
      <c r="B15640" s="2" t="s">
        <v>86</v>
      </c>
      <c r="C15640" s="2" t="s">
        <v>93</v>
      </c>
      <c r="D15640" s="2" t="s">
        <v>94</v>
      </c>
      <c r="E15640" s="2" t="s">
        <v>13370</v>
      </c>
      <c r="F15640" s="2">
        <v>30131704</v>
      </c>
      <c r="G15640" s="2" t="s">
        <v>490</v>
      </c>
      <c r="H15640" s="2">
        <v>8</v>
      </c>
      <c r="I15640" s="2">
        <v>4</v>
      </c>
      <c r="J15640" s="2">
        <v>10</v>
      </c>
      <c r="K15640" s="2">
        <v>40</v>
      </c>
      <c r="L15640" s="3">
        <v>2204697.77</v>
      </c>
      <c r="M15640" s="2" t="s">
        <v>17390</v>
      </c>
      <c r="N15640" s="4" t="s">
        <v>21</v>
      </c>
    </row>
    <row r="15641" spans="1:14" x14ac:dyDescent="0.25">
      <c r="A15641" s="1" t="s">
        <v>368</v>
      </c>
      <c r="B15641" s="2" t="s">
        <v>86</v>
      </c>
      <c r="C15641" s="2" t="s">
        <v>93</v>
      </c>
      <c r="D15641" s="2" t="s">
        <v>94</v>
      </c>
      <c r="E15641" s="2" t="s">
        <v>13371</v>
      </c>
      <c r="F15641" s="2">
        <v>31201503</v>
      </c>
      <c r="G15641" s="2" t="s">
        <v>496</v>
      </c>
      <c r="H15641" s="2">
        <v>3</v>
      </c>
      <c r="I15641" s="2">
        <v>9</v>
      </c>
      <c r="J15641" s="2">
        <v>10</v>
      </c>
      <c r="K15641" s="2">
        <v>169</v>
      </c>
      <c r="L15641" s="3">
        <v>1081600</v>
      </c>
      <c r="M15641" s="2" t="s">
        <v>0</v>
      </c>
      <c r="N15641" s="4" t="s">
        <v>21</v>
      </c>
    </row>
    <row r="15642" spans="1:14" x14ac:dyDescent="0.25">
      <c r="A15642" s="1" t="s">
        <v>368</v>
      </c>
      <c r="B15642" s="2" t="s">
        <v>86</v>
      </c>
      <c r="C15642" s="2" t="s">
        <v>93</v>
      </c>
      <c r="D15642" s="2" t="s">
        <v>94</v>
      </c>
      <c r="E15642" s="2" t="s">
        <v>13372</v>
      </c>
      <c r="F15642" s="2">
        <v>31201503</v>
      </c>
      <c r="G15642" s="2" t="s">
        <v>496</v>
      </c>
      <c r="H15642" s="2">
        <v>3</v>
      </c>
      <c r="I15642" s="2">
        <v>9</v>
      </c>
      <c r="J15642" s="2">
        <v>10</v>
      </c>
      <c r="K15642" s="2">
        <v>217</v>
      </c>
      <c r="L15642" s="3">
        <v>4253200</v>
      </c>
      <c r="M15642" s="2" t="s">
        <v>0</v>
      </c>
      <c r="N15642" s="4" t="s">
        <v>21</v>
      </c>
    </row>
    <row r="15643" spans="1:14" x14ac:dyDescent="0.25">
      <c r="A15643" s="1" t="s">
        <v>368</v>
      </c>
      <c r="B15643" s="2" t="s">
        <v>86</v>
      </c>
      <c r="C15643" s="2" t="s">
        <v>93</v>
      </c>
      <c r="D15643" s="2" t="s">
        <v>94</v>
      </c>
      <c r="E15643" s="2" t="s">
        <v>13373</v>
      </c>
      <c r="F15643" s="2">
        <v>46161507</v>
      </c>
      <c r="G15643" s="2" t="s">
        <v>496</v>
      </c>
      <c r="H15643" s="2">
        <v>3</v>
      </c>
      <c r="I15643" s="2">
        <v>9</v>
      </c>
      <c r="J15643" s="2">
        <v>10</v>
      </c>
      <c r="K15643" s="2">
        <v>216</v>
      </c>
      <c r="L15643" s="3">
        <v>2764800</v>
      </c>
      <c r="M15643" s="2" t="s">
        <v>0</v>
      </c>
      <c r="N15643" s="4" t="s">
        <v>21</v>
      </c>
    </row>
    <row r="15644" spans="1:14" x14ac:dyDescent="0.25">
      <c r="A15644" s="1" t="s">
        <v>368</v>
      </c>
      <c r="B15644" s="2" t="s">
        <v>86</v>
      </c>
      <c r="C15644" s="2" t="s">
        <v>93</v>
      </c>
      <c r="D15644" s="2" t="s">
        <v>94</v>
      </c>
      <c r="E15644" s="2" t="s">
        <v>13374</v>
      </c>
      <c r="F15644" s="2">
        <v>31201502</v>
      </c>
      <c r="G15644" s="2" t="s">
        <v>496</v>
      </c>
      <c r="H15644" s="2">
        <v>3</v>
      </c>
      <c r="I15644" s="2">
        <v>9</v>
      </c>
      <c r="J15644" s="2">
        <v>10</v>
      </c>
      <c r="K15644" s="2">
        <v>17</v>
      </c>
      <c r="L15644" s="3">
        <v>1332800</v>
      </c>
      <c r="M15644" s="2" t="s">
        <v>0</v>
      </c>
      <c r="N15644" s="4" t="s">
        <v>21</v>
      </c>
    </row>
    <row r="15645" spans="1:14" x14ac:dyDescent="0.25">
      <c r="A15645" s="1" t="s">
        <v>368</v>
      </c>
      <c r="B15645" s="2" t="s">
        <v>86</v>
      </c>
      <c r="C15645" s="2" t="s">
        <v>93</v>
      </c>
      <c r="D15645" s="2" t="s">
        <v>94</v>
      </c>
      <c r="E15645" s="2" t="s">
        <v>13375</v>
      </c>
      <c r="F15645" s="2">
        <v>11162114</v>
      </c>
      <c r="G15645" s="2" t="s">
        <v>496</v>
      </c>
      <c r="H15645" s="2">
        <v>3</v>
      </c>
      <c r="I15645" s="2">
        <v>9</v>
      </c>
      <c r="J15645" s="2">
        <v>10</v>
      </c>
      <c r="K15645" s="2">
        <v>2</v>
      </c>
      <c r="L15645" s="3">
        <v>136000</v>
      </c>
      <c r="M15645" s="2" t="s">
        <v>0</v>
      </c>
      <c r="N15645" s="4" t="s">
        <v>21</v>
      </c>
    </row>
    <row r="15646" spans="1:14" x14ac:dyDescent="0.25">
      <c r="A15646" s="1" t="s">
        <v>368</v>
      </c>
      <c r="B15646" s="2" t="s">
        <v>1851</v>
      </c>
      <c r="C15646" s="2" t="s">
        <v>1852</v>
      </c>
      <c r="D15646" s="2" t="s">
        <v>17941</v>
      </c>
      <c r="E15646" s="2" t="s">
        <v>13376</v>
      </c>
      <c r="F15646" s="2">
        <v>31201507</v>
      </c>
      <c r="G15646" s="2" t="s">
        <v>496</v>
      </c>
      <c r="H15646" s="2">
        <v>3</v>
      </c>
      <c r="I15646" s="2">
        <v>9</v>
      </c>
      <c r="J15646" s="2">
        <v>10</v>
      </c>
      <c r="K15646" s="2">
        <v>13</v>
      </c>
      <c r="L15646" s="3">
        <v>260000</v>
      </c>
      <c r="M15646" s="2" t="s">
        <v>0</v>
      </c>
      <c r="N15646" s="4" t="s">
        <v>21</v>
      </c>
    </row>
    <row r="15647" spans="1:14" x14ac:dyDescent="0.25">
      <c r="A15647" s="1" t="s">
        <v>368</v>
      </c>
      <c r="B15647" s="2" t="s">
        <v>1851</v>
      </c>
      <c r="C15647" s="2" t="s">
        <v>1852</v>
      </c>
      <c r="D15647" s="2" t="s">
        <v>17941</v>
      </c>
      <c r="E15647" s="2" t="s">
        <v>8258</v>
      </c>
      <c r="F15647" s="2">
        <v>40173509</v>
      </c>
      <c r="G15647" s="2" t="s">
        <v>496</v>
      </c>
      <c r="H15647" s="2">
        <v>1</v>
      </c>
      <c r="I15647" s="2">
        <v>5</v>
      </c>
      <c r="J15647" s="2">
        <v>10</v>
      </c>
      <c r="K15647" s="2">
        <v>30</v>
      </c>
      <c r="L15647" s="3">
        <v>74970</v>
      </c>
      <c r="M15647" s="2" t="s">
        <v>0</v>
      </c>
      <c r="N15647" s="4" t="s">
        <v>21</v>
      </c>
    </row>
    <row r="15648" spans="1:14" x14ac:dyDescent="0.25">
      <c r="A15648" s="1" t="s">
        <v>368</v>
      </c>
      <c r="B15648" s="2" t="s">
        <v>1851</v>
      </c>
      <c r="C15648" s="2" t="s">
        <v>1852</v>
      </c>
      <c r="D15648" s="2" t="s">
        <v>17941</v>
      </c>
      <c r="E15648" s="2" t="s">
        <v>13377</v>
      </c>
      <c r="F15648" s="2">
        <v>40171709</v>
      </c>
      <c r="G15648" s="2" t="s">
        <v>496</v>
      </c>
      <c r="H15648" s="2">
        <v>1</v>
      </c>
      <c r="I15648" s="2">
        <v>5</v>
      </c>
      <c r="J15648" s="2">
        <v>10</v>
      </c>
      <c r="K15648" s="2">
        <v>5</v>
      </c>
      <c r="L15648" s="3">
        <v>1047200</v>
      </c>
      <c r="M15648" s="2" t="s">
        <v>17390</v>
      </c>
      <c r="N15648" s="4" t="s">
        <v>21</v>
      </c>
    </row>
    <row r="15649" spans="1:14" x14ac:dyDescent="0.25">
      <c r="A15649" s="1" t="s">
        <v>368</v>
      </c>
      <c r="B15649" s="2" t="s">
        <v>1851</v>
      </c>
      <c r="C15649" s="2" t="s">
        <v>1852</v>
      </c>
      <c r="D15649" s="2" t="s">
        <v>17941</v>
      </c>
      <c r="E15649" s="2" t="s">
        <v>13378</v>
      </c>
      <c r="F15649" s="2">
        <v>40172808</v>
      </c>
      <c r="G15649" s="2" t="s">
        <v>496</v>
      </c>
      <c r="H15649" s="2">
        <v>1</v>
      </c>
      <c r="I15649" s="2">
        <v>5</v>
      </c>
      <c r="J15649" s="2">
        <v>10</v>
      </c>
      <c r="K15649" s="2">
        <v>29</v>
      </c>
      <c r="L15649" s="3">
        <v>1656480</v>
      </c>
      <c r="M15649" s="2" t="s">
        <v>17390</v>
      </c>
      <c r="N15649" s="4" t="s">
        <v>21</v>
      </c>
    </row>
    <row r="15650" spans="1:14" x14ac:dyDescent="0.25">
      <c r="A15650" s="1" t="s">
        <v>368</v>
      </c>
      <c r="B15650" s="2" t="s">
        <v>1851</v>
      </c>
      <c r="C15650" s="2" t="s">
        <v>1852</v>
      </c>
      <c r="D15650" s="2" t="s">
        <v>17941</v>
      </c>
      <c r="E15650" s="2" t="s">
        <v>13379</v>
      </c>
      <c r="F15650" s="2">
        <v>31201507</v>
      </c>
      <c r="G15650" s="2" t="s">
        <v>496</v>
      </c>
      <c r="H15650" s="2">
        <v>3</v>
      </c>
      <c r="I15650" s="2">
        <v>9</v>
      </c>
      <c r="J15650" s="2">
        <v>10</v>
      </c>
      <c r="K15650" s="2">
        <v>15</v>
      </c>
      <c r="L15650" s="3">
        <v>1440000</v>
      </c>
      <c r="M15650" s="2" t="s">
        <v>0</v>
      </c>
      <c r="N15650" s="4" t="s">
        <v>21</v>
      </c>
    </row>
    <row r="15651" spans="1:14" x14ac:dyDescent="0.25">
      <c r="A15651" s="1" t="s">
        <v>368</v>
      </c>
      <c r="B15651" s="2" t="s">
        <v>1851</v>
      </c>
      <c r="C15651" s="2" t="s">
        <v>1867</v>
      </c>
      <c r="D15651" s="2" t="s">
        <v>17942</v>
      </c>
      <c r="E15651" s="2" t="s">
        <v>13380</v>
      </c>
      <c r="F15651" s="2">
        <v>40174908</v>
      </c>
      <c r="G15651" s="2" t="s">
        <v>496</v>
      </c>
      <c r="H15651" s="2">
        <v>1</v>
      </c>
      <c r="I15651" s="2">
        <v>5</v>
      </c>
      <c r="J15651" s="2">
        <v>10</v>
      </c>
      <c r="K15651" s="2">
        <v>2</v>
      </c>
      <c r="L15651" s="3">
        <v>197999.34</v>
      </c>
      <c r="M15651" s="2" t="s">
        <v>0</v>
      </c>
      <c r="N15651" s="4" t="s">
        <v>21</v>
      </c>
    </row>
    <row r="15652" spans="1:14" x14ac:dyDescent="0.25">
      <c r="A15652" s="1" t="s">
        <v>368</v>
      </c>
      <c r="B15652" s="2" t="s">
        <v>1851</v>
      </c>
      <c r="C15652" s="2" t="s">
        <v>1867</v>
      </c>
      <c r="D15652" s="2" t="s">
        <v>17942</v>
      </c>
      <c r="E15652" s="2" t="s">
        <v>13381</v>
      </c>
      <c r="F15652" s="2">
        <v>40141610</v>
      </c>
      <c r="G15652" s="2" t="s">
        <v>496</v>
      </c>
      <c r="H15652" s="2">
        <v>1</v>
      </c>
      <c r="I15652" s="2">
        <v>5</v>
      </c>
      <c r="J15652" s="2">
        <v>10</v>
      </c>
      <c r="K15652" s="2">
        <v>2</v>
      </c>
      <c r="L15652" s="3">
        <v>346994.48</v>
      </c>
      <c r="M15652" s="2" t="s">
        <v>0</v>
      </c>
      <c r="N15652" s="4" t="s">
        <v>21</v>
      </c>
    </row>
    <row r="15653" spans="1:14" x14ac:dyDescent="0.25">
      <c r="A15653" s="1" t="s">
        <v>368</v>
      </c>
      <c r="B15653" s="2" t="s">
        <v>1851</v>
      </c>
      <c r="C15653" s="2" t="s">
        <v>1879</v>
      </c>
      <c r="D15653" s="2" t="s">
        <v>17943</v>
      </c>
      <c r="E15653" s="2" t="s">
        <v>13382</v>
      </c>
      <c r="F15653" s="2" t="s">
        <v>13383</v>
      </c>
      <c r="G15653" s="2" t="s">
        <v>496</v>
      </c>
      <c r="H15653" s="2">
        <v>1</v>
      </c>
      <c r="I15653" s="2">
        <v>5</v>
      </c>
      <c r="J15653" s="2">
        <v>10</v>
      </c>
      <c r="K15653" s="2">
        <v>6</v>
      </c>
      <c r="L15653" s="3">
        <v>228480</v>
      </c>
      <c r="M15653" s="2" t="s">
        <v>17408</v>
      </c>
      <c r="N15653" s="4" t="s">
        <v>21</v>
      </c>
    </row>
    <row r="15654" spans="1:14" x14ac:dyDescent="0.25">
      <c r="A15654" s="1" t="s">
        <v>368</v>
      </c>
      <c r="B15654" s="2" t="s">
        <v>1851</v>
      </c>
      <c r="C15654" s="2" t="s">
        <v>1879</v>
      </c>
      <c r="D15654" s="2" t="s">
        <v>17943</v>
      </c>
      <c r="E15654" s="2" t="s">
        <v>13384</v>
      </c>
      <c r="F15654" s="2">
        <v>30181503</v>
      </c>
      <c r="G15654" s="2" t="s">
        <v>496</v>
      </c>
      <c r="H15654" s="2">
        <v>1</v>
      </c>
      <c r="I15654" s="2">
        <v>5</v>
      </c>
      <c r="J15654" s="2">
        <v>10</v>
      </c>
      <c r="K15654" s="2">
        <v>10</v>
      </c>
      <c r="L15654" s="3">
        <v>476000</v>
      </c>
      <c r="M15654" s="2" t="s">
        <v>17408</v>
      </c>
      <c r="N15654" s="4" t="s">
        <v>21</v>
      </c>
    </row>
    <row r="15655" spans="1:14" x14ac:dyDescent="0.25">
      <c r="A15655" s="1" t="s">
        <v>368</v>
      </c>
      <c r="B15655" s="2" t="s">
        <v>1851</v>
      </c>
      <c r="C15655" s="2" t="s">
        <v>1879</v>
      </c>
      <c r="D15655" s="2" t="s">
        <v>17943</v>
      </c>
      <c r="E15655" s="2" t="s">
        <v>13385</v>
      </c>
      <c r="F15655" s="2">
        <v>31201513</v>
      </c>
      <c r="G15655" s="2" t="s">
        <v>496</v>
      </c>
      <c r="H15655" s="2">
        <v>1</v>
      </c>
      <c r="I15655" s="2">
        <v>5</v>
      </c>
      <c r="J15655" s="2">
        <v>10</v>
      </c>
      <c r="K15655" s="2">
        <v>30</v>
      </c>
      <c r="L15655" s="3">
        <v>360570</v>
      </c>
      <c r="M15655" s="2" t="s">
        <v>0</v>
      </c>
      <c r="N15655" s="4" t="s">
        <v>21</v>
      </c>
    </row>
    <row r="15656" spans="1:14" x14ac:dyDescent="0.25">
      <c r="A15656" s="1" t="s">
        <v>368</v>
      </c>
      <c r="B15656" s="2" t="s">
        <v>1851</v>
      </c>
      <c r="C15656" s="2" t="s">
        <v>1879</v>
      </c>
      <c r="D15656" s="2" t="s">
        <v>17943</v>
      </c>
      <c r="E15656" s="2" t="s">
        <v>13386</v>
      </c>
      <c r="F15656" s="2">
        <v>20142904</v>
      </c>
      <c r="G15656" s="2" t="s">
        <v>496</v>
      </c>
      <c r="H15656" s="2">
        <v>1</v>
      </c>
      <c r="I15656" s="2">
        <v>5</v>
      </c>
      <c r="J15656" s="2">
        <v>10</v>
      </c>
      <c r="K15656" s="2">
        <v>150</v>
      </c>
      <c r="L15656" s="3">
        <v>3694950</v>
      </c>
      <c r="M15656" s="2" t="s">
        <v>17390</v>
      </c>
      <c r="N15656" s="4" t="s">
        <v>21</v>
      </c>
    </row>
    <row r="15657" spans="1:14" x14ac:dyDescent="0.25">
      <c r="A15657" s="1" t="s">
        <v>368</v>
      </c>
      <c r="B15657" s="2" t="s">
        <v>1851</v>
      </c>
      <c r="C15657" s="2" t="s">
        <v>1879</v>
      </c>
      <c r="D15657" s="2" t="s">
        <v>17943</v>
      </c>
      <c r="E15657" s="2" t="s">
        <v>13387</v>
      </c>
      <c r="F15657" s="2">
        <v>40141610</v>
      </c>
      <c r="G15657" s="2" t="s">
        <v>496</v>
      </c>
      <c r="H15657" s="2">
        <v>1</v>
      </c>
      <c r="I15657" s="2">
        <v>5</v>
      </c>
      <c r="J15657" s="2">
        <v>10</v>
      </c>
      <c r="K15657" s="2">
        <v>200</v>
      </c>
      <c r="L15657" s="3">
        <v>5950000</v>
      </c>
      <c r="M15657" s="2" t="s">
        <v>17390</v>
      </c>
      <c r="N15657" s="4" t="s">
        <v>21</v>
      </c>
    </row>
    <row r="15658" spans="1:14" x14ac:dyDescent="0.25">
      <c r="A15658" s="1" t="s">
        <v>368</v>
      </c>
      <c r="B15658" s="2" t="s">
        <v>1851</v>
      </c>
      <c r="C15658" s="2" t="s">
        <v>1879</v>
      </c>
      <c r="D15658" s="2" t="s">
        <v>17943</v>
      </c>
      <c r="E15658" s="2" t="s">
        <v>13388</v>
      </c>
      <c r="F15658" s="2">
        <v>40141610</v>
      </c>
      <c r="G15658" s="2" t="s">
        <v>496</v>
      </c>
      <c r="H15658" s="2">
        <v>1</v>
      </c>
      <c r="I15658" s="2">
        <v>5</v>
      </c>
      <c r="J15658" s="2">
        <v>10</v>
      </c>
      <c r="K15658" s="2">
        <v>85</v>
      </c>
      <c r="L15658" s="3">
        <v>4278645</v>
      </c>
      <c r="M15658" s="2" t="s">
        <v>17390</v>
      </c>
      <c r="N15658" s="4" t="s">
        <v>21</v>
      </c>
    </row>
    <row r="15659" spans="1:14" x14ac:dyDescent="0.25">
      <c r="A15659" s="1" t="s">
        <v>368</v>
      </c>
      <c r="B15659" s="2" t="s">
        <v>1851</v>
      </c>
      <c r="C15659" s="2" t="s">
        <v>1879</v>
      </c>
      <c r="D15659" s="2" t="s">
        <v>17943</v>
      </c>
      <c r="E15659" s="2" t="s">
        <v>13389</v>
      </c>
      <c r="F15659" s="2">
        <v>30151500</v>
      </c>
      <c r="G15659" s="2" t="s">
        <v>496</v>
      </c>
      <c r="H15659" s="2">
        <v>1</v>
      </c>
      <c r="I15659" s="2">
        <v>5</v>
      </c>
      <c r="J15659" s="2">
        <v>10</v>
      </c>
      <c r="K15659" s="2">
        <v>6</v>
      </c>
      <c r="L15659" s="3">
        <v>72114</v>
      </c>
      <c r="M15659" s="2" t="s">
        <v>0</v>
      </c>
      <c r="N15659" s="4" t="s">
        <v>21</v>
      </c>
    </row>
    <row r="15660" spans="1:14" x14ac:dyDescent="0.25">
      <c r="A15660" s="1" t="s">
        <v>368</v>
      </c>
      <c r="B15660" s="2" t="s">
        <v>1851</v>
      </c>
      <c r="C15660" s="2" t="s">
        <v>1879</v>
      </c>
      <c r="D15660" s="2" t="s">
        <v>17943</v>
      </c>
      <c r="E15660" s="2" t="s">
        <v>13390</v>
      </c>
      <c r="F15660" s="2">
        <v>30151500</v>
      </c>
      <c r="G15660" s="2" t="s">
        <v>496</v>
      </c>
      <c r="H15660" s="2">
        <v>1</v>
      </c>
      <c r="I15660" s="2">
        <v>5</v>
      </c>
      <c r="J15660" s="2">
        <v>10</v>
      </c>
      <c r="K15660" s="2">
        <v>6</v>
      </c>
      <c r="L15660" s="3">
        <v>72114</v>
      </c>
      <c r="M15660" s="2" t="s">
        <v>0</v>
      </c>
      <c r="N15660" s="4" t="s">
        <v>21</v>
      </c>
    </row>
    <row r="15661" spans="1:14" x14ac:dyDescent="0.25">
      <c r="A15661" s="1" t="s">
        <v>368</v>
      </c>
      <c r="B15661" s="2" t="s">
        <v>1851</v>
      </c>
      <c r="C15661" s="2" t="s">
        <v>1879</v>
      </c>
      <c r="D15661" s="2" t="s">
        <v>17943</v>
      </c>
      <c r="E15661" s="2" t="s">
        <v>13391</v>
      </c>
      <c r="F15661" s="2">
        <v>72153002</v>
      </c>
      <c r="G15661" s="2" t="s">
        <v>496</v>
      </c>
      <c r="H15661" s="2">
        <v>1</v>
      </c>
      <c r="I15661" s="2">
        <v>5</v>
      </c>
      <c r="J15661" s="2">
        <v>10</v>
      </c>
      <c r="K15661" s="2">
        <v>50</v>
      </c>
      <c r="L15661" s="3">
        <v>238000</v>
      </c>
      <c r="M15661" s="2" t="s">
        <v>0</v>
      </c>
      <c r="N15661" s="4" t="s">
        <v>21</v>
      </c>
    </row>
    <row r="15662" spans="1:14" x14ac:dyDescent="0.25">
      <c r="A15662" s="1" t="s">
        <v>368</v>
      </c>
      <c r="B15662" s="2" t="s">
        <v>1851</v>
      </c>
      <c r="C15662" s="2" t="s">
        <v>1879</v>
      </c>
      <c r="D15662" s="2" t="s">
        <v>17943</v>
      </c>
      <c r="E15662" s="2" t="s">
        <v>13392</v>
      </c>
      <c r="F15662" s="2">
        <v>72153002</v>
      </c>
      <c r="G15662" s="2" t="s">
        <v>496</v>
      </c>
      <c r="H15662" s="2">
        <v>1</v>
      </c>
      <c r="I15662" s="2">
        <v>5</v>
      </c>
      <c r="J15662" s="2">
        <v>10</v>
      </c>
      <c r="K15662" s="2">
        <v>1</v>
      </c>
      <c r="L15662" s="3">
        <v>29999.9</v>
      </c>
      <c r="M15662" s="2" t="s">
        <v>0</v>
      </c>
      <c r="N15662" s="4" t="s">
        <v>21</v>
      </c>
    </row>
    <row r="15663" spans="1:14" x14ac:dyDescent="0.25">
      <c r="A15663" s="1" t="s">
        <v>368</v>
      </c>
      <c r="B15663" s="2" t="s">
        <v>1851</v>
      </c>
      <c r="C15663" s="2" t="s">
        <v>1879</v>
      </c>
      <c r="D15663" s="2" t="s">
        <v>17943</v>
      </c>
      <c r="E15663" s="2" t="s">
        <v>13393</v>
      </c>
      <c r="F15663" s="2">
        <v>31201519</v>
      </c>
      <c r="G15663" s="2" t="s">
        <v>496</v>
      </c>
      <c r="H15663" s="2">
        <v>1</v>
      </c>
      <c r="I15663" s="2">
        <v>5</v>
      </c>
      <c r="J15663" s="2">
        <v>10</v>
      </c>
      <c r="K15663" s="2">
        <v>8</v>
      </c>
      <c r="L15663" s="3">
        <v>380800</v>
      </c>
      <c r="M15663" s="2" t="s">
        <v>17408</v>
      </c>
      <c r="N15663" s="4" t="s">
        <v>21</v>
      </c>
    </row>
    <row r="15664" spans="1:14" x14ac:dyDescent="0.25">
      <c r="A15664" s="1" t="s">
        <v>368</v>
      </c>
      <c r="B15664" s="2" t="s">
        <v>1851</v>
      </c>
      <c r="C15664" s="2" t="s">
        <v>1879</v>
      </c>
      <c r="D15664" s="2" t="s">
        <v>17943</v>
      </c>
      <c r="E15664" s="2" t="s">
        <v>13394</v>
      </c>
      <c r="F15664" s="2">
        <v>30181505</v>
      </c>
      <c r="G15664" s="2" t="s">
        <v>496</v>
      </c>
      <c r="H15664" s="2">
        <v>1</v>
      </c>
      <c r="I15664" s="2">
        <v>5</v>
      </c>
      <c r="J15664" s="2">
        <v>10</v>
      </c>
      <c r="K15664" s="2">
        <v>6</v>
      </c>
      <c r="L15664" s="3">
        <v>719712</v>
      </c>
      <c r="M15664" s="2" t="s">
        <v>0</v>
      </c>
      <c r="N15664" s="4" t="s">
        <v>21</v>
      </c>
    </row>
    <row r="15665" spans="1:14" x14ac:dyDescent="0.25">
      <c r="A15665" s="1" t="s">
        <v>368</v>
      </c>
      <c r="B15665" s="2" t="s">
        <v>1851</v>
      </c>
      <c r="C15665" s="2" t="s">
        <v>1879</v>
      </c>
      <c r="D15665" s="2" t="s">
        <v>17943</v>
      </c>
      <c r="E15665" s="2" t="s">
        <v>13395</v>
      </c>
      <c r="F15665" s="2">
        <v>30181504</v>
      </c>
      <c r="G15665" s="2" t="s">
        <v>496</v>
      </c>
      <c r="H15665" s="2">
        <v>1</v>
      </c>
      <c r="I15665" s="2">
        <v>5</v>
      </c>
      <c r="J15665" s="2">
        <v>10</v>
      </c>
      <c r="K15665" s="2">
        <v>6</v>
      </c>
      <c r="L15665" s="3">
        <v>719712</v>
      </c>
      <c r="M15665" s="2" t="s">
        <v>0</v>
      </c>
      <c r="N15665" s="4" t="s">
        <v>21</v>
      </c>
    </row>
    <row r="15666" spans="1:14" x14ac:dyDescent="0.25">
      <c r="A15666" s="1" t="s">
        <v>368</v>
      </c>
      <c r="B15666" s="2" t="s">
        <v>1851</v>
      </c>
      <c r="C15666" s="2" t="s">
        <v>1879</v>
      </c>
      <c r="D15666" s="2" t="s">
        <v>17943</v>
      </c>
      <c r="E15666" s="2" t="s">
        <v>13396</v>
      </c>
      <c r="F15666" s="2">
        <v>30131704</v>
      </c>
      <c r="G15666" s="2" t="s">
        <v>496</v>
      </c>
      <c r="H15666" s="2">
        <v>1</v>
      </c>
      <c r="I15666" s="2">
        <v>5</v>
      </c>
      <c r="J15666" s="2">
        <v>10</v>
      </c>
      <c r="K15666" s="2">
        <v>1</v>
      </c>
      <c r="L15666" s="3">
        <v>7973</v>
      </c>
      <c r="M15666" s="2" t="s">
        <v>0</v>
      </c>
      <c r="N15666" s="4" t="s">
        <v>21</v>
      </c>
    </row>
    <row r="15667" spans="1:14" x14ac:dyDescent="0.25">
      <c r="A15667" s="1" t="s">
        <v>368</v>
      </c>
      <c r="B15667" s="2" t="s">
        <v>1851</v>
      </c>
      <c r="C15667" s="2" t="s">
        <v>1879</v>
      </c>
      <c r="D15667" s="2" t="s">
        <v>17943</v>
      </c>
      <c r="E15667" s="2" t="s">
        <v>13397</v>
      </c>
      <c r="F15667" s="2">
        <v>30131704</v>
      </c>
      <c r="G15667" s="2" t="s">
        <v>496</v>
      </c>
      <c r="H15667" s="2">
        <v>1</v>
      </c>
      <c r="I15667" s="2">
        <v>5</v>
      </c>
      <c r="J15667" s="2">
        <v>10</v>
      </c>
      <c r="K15667" s="2">
        <v>1</v>
      </c>
      <c r="L15667" s="3">
        <v>7973</v>
      </c>
      <c r="M15667" s="2" t="s">
        <v>0</v>
      </c>
      <c r="N15667" s="4" t="s">
        <v>21</v>
      </c>
    </row>
    <row r="15668" spans="1:14" x14ac:dyDescent="0.25">
      <c r="A15668" s="1" t="s">
        <v>368</v>
      </c>
      <c r="B15668" s="2" t="s">
        <v>1851</v>
      </c>
      <c r="C15668" s="2" t="s">
        <v>1879</v>
      </c>
      <c r="D15668" s="2" t="s">
        <v>17943</v>
      </c>
      <c r="E15668" s="2" t="s">
        <v>13398</v>
      </c>
      <c r="F15668" s="2">
        <v>30131704</v>
      </c>
      <c r="G15668" s="2" t="s">
        <v>496</v>
      </c>
      <c r="H15668" s="2">
        <v>1</v>
      </c>
      <c r="I15668" s="2">
        <v>5</v>
      </c>
      <c r="J15668" s="2">
        <v>10</v>
      </c>
      <c r="K15668" s="2">
        <v>30</v>
      </c>
      <c r="L15668" s="3">
        <v>285600</v>
      </c>
      <c r="M15668" s="2" t="s">
        <v>0</v>
      </c>
      <c r="N15668" s="4" t="s">
        <v>21</v>
      </c>
    </row>
    <row r="15669" spans="1:14" x14ac:dyDescent="0.25">
      <c r="A15669" s="1" t="s">
        <v>368</v>
      </c>
      <c r="B15669" s="2" t="s">
        <v>1851</v>
      </c>
      <c r="C15669" s="2" t="s">
        <v>1879</v>
      </c>
      <c r="D15669" s="2" t="s">
        <v>17943</v>
      </c>
      <c r="E15669" s="2" t="s">
        <v>13399</v>
      </c>
      <c r="F15669" s="2">
        <v>30131704</v>
      </c>
      <c r="G15669" s="2" t="s">
        <v>496</v>
      </c>
      <c r="H15669" s="2">
        <v>1</v>
      </c>
      <c r="I15669" s="2">
        <v>5</v>
      </c>
      <c r="J15669" s="2">
        <v>10</v>
      </c>
      <c r="K15669" s="2">
        <v>30</v>
      </c>
      <c r="L15669" s="3">
        <v>285600</v>
      </c>
      <c r="M15669" s="2" t="s">
        <v>0</v>
      </c>
      <c r="N15669" s="4" t="s">
        <v>21</v>
      </c>
    </row>
    <row r="15670" spans="1:14" x14ac:dyDescent="0.25">
      <c r="A15670" s="1" t="s">
        <v>368</v>
      </c>
      <c r="B15670" s="2" t="s">
        <v>1851</v>
      </c>
      <c r="C15670" s="2" t="s">
        <v>1879</v>
      </c>
      <c r="D15670" s="2" t="s">
        <v>17943</v>
      </c>
      <c r="E15670" s="2" t="s">
        <v>13400</v>
      </c>
      <c r="F15670" s="2" t="s">
        <v>13401</v>
      </c>
      <c r="G15670" s="2" t="s">
        <v>496</v>
      </c>
      <c r="H15670" s="2">
        <v>1</v>
      </c>
      <c r="I15670" s="2">
        <v>5</v>
      </c>
      <c r="J15670" s="2">
        <v>10</v>
      </c>
      <c r="K15670" s="2">
        <v>25</v>
      </c>
      <c r="L15670" s="3">
        <v>2400825</v>
      </c>
      <c r="M15670" s="2" t="s">
        <v>0</v>
      </c>
      <c r="N15670" s="4" t="s">
        <v>21</v>
      </c>
    </row>
    <row r="15671" spans="1:14" x14ac:dyDescent="0.25">
      <c r="A15671" s="1" t="s">
        <v>368</v>
      </c>
      <c r="B15671" s="2" t="s">
        <v>1851</v>
      </c>
      <c r="C15671" s="2" t="s">
        <v>1879</v>
      </c>
      <c r="D15671" s="2" t="s">
        <v>17943</v>
      </c>
      <c r="E15671" s="2" t="s">
        <v>13402</v>
      </c>
      <c r="F15671" s="2">
        <v>73121805</v>
      </c>
      <c r="G15671" s="2" t="s">
        <v>496</v>
      </c>
      <c r="H15671" s="2">
        <v>1</v>
      </c>
      <c r="I15671" s="2">
        <v>5</v>
      </c>
      <c r="J15671" s="2">
        <v>10</v>
      </c>
      <c r="K15671" s="2">
        <v>6</v>
      </c>
      <c r="L15671" s="3">
        <v>72114</v>
      </c>
      <c r="M15671" s="2" t="s">
        <v>0</v>
      </c>
      <c r="N15671" s="4" t="s">
        <v>21</v>
      </c>
    </row>
    <row r="15672" spans="1:14" x14ac:dyDescent="0.25">
      <c r="A15672" s="1" t="s">
        <v>368</v>
      </c>
      <c r="B15672" s="2" t="s">
        <v>1851</v>
      </c>
      <c r="C15672" s="2" t="s">
        <v>1879</v>
      </c>
      <c r="D15672" s="2" t="s">
        <v>17943</v>
      </c>
      <c r="E15672" s="2" t="s">
        <v>13403</v>
      </c>
      <c r="F15672" s="2">
        <v>11122001</v>
      </c>
      <c r="G15672" s="2" t="s">
        <v>496</v>
      </c>
      <c r="H15672" s="2">
        <v>1</v>
      </c>
      <c r="I15672" s="2">
        <v>5</v>
      </c>
      <c r="J15672" s="2">
        <v>10</v>
      </c>
      <c r="K15672" s="2">
        <v>117</v>
      </c>
      <c r="L15672" s="3">
        <v>2339064</v>
      </c>
      <c r="M15672" s="2" t="s">
        <v>0</v>
      </c>
      <c r="N15672" s="4" t="s">
        <v>21</v>
      </c>
    </row>
    <row r="15673" spans="1:14" x14ac:dyDescent="0.25">
      <c r="A15673" s="1" t="s">
        <v>368</v>
      </c>
      <c r="B15673" s="2" t="s">
        <v>1851</v>
      </c>
      <c r="C15673" s="2" t="s">
        <v>1879</v>
      </c>
      <c r="D15673" s="2" t="s">
        <v>17943</v>
      </c>
      <c r="E15673" s="2" t="s">
        <v>13404</v>
      </c>
      <c r="F15673" s="2">
        <v>11122001</v>
      </c>
      <c r="G15673" s="2" t="s">
        <v>496</v>
      </c>
      <c r="H15673" s="2">
        <v>1</v>
      </c>
      <c r="I15673" s="2">
        <v>5</v>
      </c>
      <c r="J15673" s="2">
        <v>10</v>
      </c>
      <c r="K15673" s="2">
        <v>80</v>
      </c>
      <c r="L15673" s="3">
        <v>3836560</v>
      </c>
      <c r="M15673" s="2" t="s">
        <v>17390</v>
      </c>
      <c r="N15673" s="4" t="s">
        <v>21</v>
      </c>
    </row>
    <row r="15674" spans="1:14" x14ac:dyDescent="0.25">
      <c r="A15674" s="1" t="s">
        <v>368</v>
      </c>
      <c r="B15674" s="2" t="s">
        <v>1851</v>
      </c>
      <c r="C15674" s="2" t="s">
        <v>1879</v>
      </c>
      <c r="D15674" s="2" t="s">
        <v>17943</v>
      </c>
      <c r="E15674" s="2" t="s">
        <v>13405</v>
      </c>
      <c r="F15674" s="2">
        <v>73181122</v>
      </c>
      <c r="G15674" s="2" t="s">
        <v>496</v>
      </c>
      <c r="H15674" s="2">
        <v>1</v>
      </c>
      <c r="I15674" s="2">
        <v>5</v>
      </c>
      <c r="J15674" s="2">
        <v>10</v>
      </c>
      <c r="K15674" s="2">
        <v>6</v>
      </c>
      <c r="L15674" s="3">
        <v>571200</v>
      </c>
      <c r="M15674" s="2" t="s">
        <v>17408</v>
      </c>
      <c r="N15674" s="4" t="s">
        <v>21</v>
      </c>
    </row>
    <row r="15675" spans="1:14" x14ac:dyDescent="0.25">
      <c r="A15675" s="1" t="s">
        <v>368</v>
      </c>
      <c r="B15675" s="2" t="s">
        <v>1851</v>
      </c>
      <c r="C15675" s="2" t="s">
        <v>1879</v>
      </c>
      <c r="D15675" s="2" t="s">
        <v>17943</v>
      </c>
      <c r="E15675" s="2" t="s">
        <v>13406</v>
      </c>
      <c r="F15675" s="2">
        <v>30161503</v>
      </c>
      <c r="G15675" s="2" t="s">
        <v>496</v>
      </c>
      <c r="H15675" s="2">
        <v>1</v>
      </c>
      <c r="I15675" s="2">
        <v>5</v>
      </c>
      <c r="J15675" s="2">
        <v>10</v>
      </c>
      <c r="K15675" s="2">
        <v>5</v>
      </c>
      <c r="L15675" s="3">
        <v>199920</v>
      </c>
      <c r="M15675" s="2" t="s">
        <v>0</v>
      </c>
      <c r="N15675" s="4" t="s">
        <v>21</v>
      </c>
    </row>
    <row r="15676" spans="1:14" x14ac:dyDescent="0.25">
      <c r="A15676" s="1" t="s">
        <v>368</v>
      </c>
      <c r="B15676" s="2" t="s">
        <v>1851</v>
      </c>
      <c r="C15676" s="2" t="s">
        <v>1879</v>
      </c>
      <c r="D15676" s="2" t="s">
        <v>17943</v>
      </c>
      <c r="E15676" s="2" t="s">
        <v>13407</v>
      </c>
      <c r="F15676" s="2">
        <v>73181122</v>
      </c>
      <c r="G15676" s="2" t="s">
        <v>496</v>
      </c>
      <c r="H15676" s="2">
        <v>1</v>
      </c>
      <c r="I15676" s="2">
        <v>5</v>
      </c>
      <c r="J15676" s="2">
        <v>10</v>
      </c>
      <c r="K15676" s="2">
        <v>10</v>
      </c>
      <c r="L15676" s="3">
        <v>95200</v>
      </c>
      <c r="M15676" s="2" t="s">
        <v>0</v>
      </c>
      <c r="N15676" s="4" t="s">
        <v>21</v>
      </c>
    </row>
    <row r="15677" spans="1:14" x14ac:dyDescent="0.25">
      <c r="A15677" s="1" t="s">
        <v>368</v>
      </c>
      <c r="B15677" s="2" t="s">
        <v>1851</v>
      </c>
      <c r="C15677" s="2" t="s">
        <v>1879</v>
      </c>
      <c r="D15677" s="2" t="s">
        <v>17943</v>
      </c>
      <c r="E15677" s="2" t="s">
        <v>13408</v>
      </c>
      <c r="F15677" s="2">
        <v>30161503</v>
      </c>
      <c r="G15677" s="2" t="s">
        <v>496</v>
      </c>
      <c r="H15677" s="2">
        <v>1</v>
      </c>
      <c r="I15677" s="2">
        <v>5</v>
      </c>
      <c r="J15677" s="2">
        <v>10</v>
      </c>
      <c r="K15677" s="2">
        <v>50</v>
      </c>
      <c r="L15677" s="3">
        <v>476000</v>
      </c>
      <c r="M15677" s="2" t="s">
        <v>0</v>
      </c>
      <c r="N15677" s="4" t="s">
        <v>21</v>
      </c>
    </row>
    <row r="15678" spans="1:14" x14ac:dyDescent="0.25">
      <c r="A15678" s="1" t="s">
        <v>368</v>
      </c>
      <c r="B15678" s="2" t="s">
        <v>1851</v>
      </c>
      <c r="C15678" s="2" t="s">
        <v>1879</v>
      </c>
      <c r="D15678" s="2" t="s">
        <v>17943</v>
      </c>
      <c r="E15678" s="2" t="s">
        <v>13409</v>
      </c>
      <c r="F15678" s="2">
        <v>40171709</v>
      </c>
      <c r="G15678" s="2" t="s">
        <v>496</v>
      </c>
      <c r="H15678" s="2">
        <v>1</v>
      </c>
      <c r="I15678" s="2">
        <v>5</v>
      </c>
      <c r="J15678" s="2">
        <v>10</v>
      </c>
      <c r="K15678" s="2">
        <v>40</v>
      </c>
      <c r="L15678" s="3">
        <v>380800</v>
      </c>
      <c r="M15678" s="2" t="s">
        <v>0</v>
      </c>
      <c r="N15678" s="4" t="s">
        <v>21</v>
      </c>
    </row>
    <row r="15679" spans="1:14" x14ac:dyDescent="0.25">
      <c r="A15679" s="1" t="s">
        <v>368</v>
      </c>
      <c r="B15679" s="2" t="s">
        <v>1851</v>
      </c>
      <c r="C15679" s="2" t="s">
        <v>1879</v>
      </c>
      <c r="D15679" s="2" t="s">
        <v>17943</v>
      </c>
      <c r="E15679" s="2" t="s">
        <v>13410</v>
      </c>
      <c r="F15679" s="2">
        <v>30131704</v>
      </c>
      <c r="G15679" s="2" t="s">
        <v>490</v>
      </c>
      <c r="H15679" s="2">
        <v>8</v>
      </c>
      <c r="I15679" s="2">
        <v>4</v>
      </c>
      <c r="J15679" s="2">
        <v>10</v>
      </c>
      <c r="K15679" s="2">
        <v>65</v>
      </c>
      <c r="L15679" s="3">
        <v>4085207.76</v>
      </c>
      <c r="M15679" s="2" t="s">
        <v>17390</v>
      </c>
      <c r="N15679" s="4" t="s">
        <v>21</v>
      </c>
    </row>
    <row r="15680" spans="1:14" x14ac:dyDescent="0.25">
      <c r="A15680" s="1" t="s">
        <v>368</v>
      </c>
      <c r="B15680" s="2" t="s">
        <v>1851</v>
      </c>
      <c r="C15680" s="2" t="s">
        <v>1883</v>
      </c>
      <c r="D15680" s="2" t="s">
        <v>17944</v>
      </c>
      <c r="E15680" s="2" t="s">
        <v>13411</v>
      </c>
      <c r="F15680" s="2">
        <v>40171709</v>
      </c>
      <c r="G15680" s="2" t="s">
        <v>496</v>
      </c>
      <c r="H15680" s="2">
        <v>1</v>
      </c>
      <c r="I15680" s="2">
        <v>5</v>
      </c>
      <c r="J15680" s="2">
        <v>10</v>
      </c>
      <c r="K15680" s="2">
        <v>15</v>
      </c>
      <c r="L15680" s="3">
        <v>287385</v>
      </c>
      <c r="M15680" s="2" t="s">
        <v>0</v>
      </c>
      <c r="N15680" s="4" t="s">
        <v>21</v>
      </c>
    </row>
    <row r="15681" spans="1:14" x14ac:dyDescent="0.25">
      <c r="A15681" s="1" t="s">
        <v>368</v>
      </c>
      <c r="B15681" s="2" t="s">
        <v>1851</v>
      </c>
      <c r="C15681" s="2" t="s">
        <v>1883</v>
      </c>
      <c r="D15681" s="2" t="s">
        <v>17944</v>
      </c>
      <c r="E15681" s="2" t="s">
        <v>13412</v>
      </c>
      <c r="F15681" s="2">
        <v>40171709</v>
      </c>
      <c r="G15681" s="2" t="s">
        <v>496</v>
      </c>
      <c r="H15681" s="2">
        <v>1</v>
      </c>
      <c r="I15681" s="2">
        <v>5</v>
      </c>
      <c r="J15681" s="2">
        <v>10</v>
      </c>
      <c r="K15681" s="2">
        <v>1</v>
      </c>
      <c r="L15681" s="3">
        <v>24514</v>
      </c>
      <c r="M15681" s="2" t="s">
        <v>0</v>
      </c>
      <c r="N15681" s="4" t="s">
        <v>21</v>
      </c>
    </row>
    <row r="15682" spans="1:14" x14ac:dyDescent="0.25">
      <c r="A15682" s="1" t="s">
        <v>368</v>
      </c>
      <c r="B15682" s="2" t="s">
        <v>1851</v>
      </c>
      <c r="C15682" s="2" t="s">
        <v>1883</v>
      </c>
      <c r="D15682" s="2" t="s">
        <v>17944</v>
      </c>
      <c r="E15682" s="2" t="s">
        <v>13413</v>
      </c>
      <c r="F15682" s="2">
        <v>30161503</v>
      </c>
      <c r="G15682" s="2" t="s">
        <v>496</v>
      </c>
      <c r="H15682" s="2">
        <v>1</v>
      </c>
      <c r="I15682" s="2">
        <v>5</v>
      </c>
      <c r="J15682" s="2">
        <v>10</v>
      </c>
      <c r="K15682" s="2">
        <v>220</v>
      </c>
      <c r="L15682" s="3">
        <v>4738580</v>
      </c>
      <c r="M15682" s="2" t="s">
        <v>0</v>
      </c>
      <c r="N15682" s="4" t="s">
        <v>21</v>
      </c>
    </row>
    <row r="15683" spans="1:14" x14ac:dyDescent="0.25">
      <c r="A15683" s="1" t="s">
        <v>368</v>
      </c>
      <c r="B15683" s="2" t="s">
        <v>1851</v>
      </c>
      <c r="C15683" s="2" t="s">
        <v>1883</v>
      </c>
      <c r="D15683" s="2" t="s">
        <v>17944</v>
      </c>
      <c r="E15683" s="2" t="s">
        <v>13414</v>
      </c>
      <c r="F15683" s="2">
        <v>73151703</v>
      </c>
      <c r="G15683" s="2" t="s">
        <v>496</v>
      </c>
      <c r="H15683" s="2">
        <v>1</v>
      </c>
      <c r="I15683" s="2">
        <v>5</v>
      </c>
      <c r="J15683" s="2">
        <v>10</v>
      </c>
      <c r="K15683" s="2">
        <v>1</v>
      </c>
      <c r="L15683" s="3">
        <v>81979.100000000006</v>
      </c>
      <c r="M15683" s="2" t="s">
        <v>0</v>
      </c>
      <c r="N15683" s="4" t="s">
        <v>21</v>
      </c>
    </row>
    <row r="15684" spans="1:14" x14ac:dyDescent="0.25">
      <c r="A15684" s="1" t="s">
        <v>368</v>
      </c>
      <c r="B15684" s="2" t="s">
        <v>1851</v>
      </c>
      <c r="C15684" s="2" t="s">
        <v>1883</v>
      </c>
      <c r="D15684" s="2" t="s">
        <v>17944</v>
      </c>
      <c r="E15684" s="2" t="s">
        <v>13415</v>
      </c>
      <c r="F15684" s="2">
        <v>73181122</v>
      </c>
      <c r="G15684" s="2" t="s">
        <v>496</v>
      </c>
      <c r="H15684" s="2">
        <v>1</v>
      </c>
      <c r="I15684" s="2">
        <v>5</v>
      </c>
      <c r="J15684" s="2">
        <v>10</v>
      </c>
      <c r="K15684" s="2">
        <v>10</v>
      </c>
      <c r="L15684" s="3">
        <v>380800</v>
      </c>
      <c r="M15684" s="2" t="s">
        <v>17390</v>
      </c>
      <c r="N15684" s="4" t="s">
        <v>21</v>
      </c>
    </row>
    <row r="15685" spans="1:14" x14ac:dyDescent="0.25">
      <c r="A15685" s="1" t="s">
        <v>368</v>
      </c>
      <c r="B15685" s="2" t="s">
        <v>1851</v>
      </c>
      <c r="C15685" s="2" t="s">
        <v>1883</v>
      </c>
      <c r="D15685" s="2" t="s">
        <v>17944</v>
      </c>
      <c r="E15685" s="2" t="s">
        <v>13416</v>
      </c>
      <c r="F15685" s="2">
        <v>11122001</v>
      </c>
      <c r="G15685" s="2" t="s">
        <v>496</v>
      </c>
      <c r="H15685" s="2">
        <v>1</v>
      </c>
      <c r="I15685" s="2">
        <v>5</v>
      </c>
      <c r="J15685" s="2">
        <v>10</v>
      </c>
      <c r="K15685" s="2">
        <v>87</v>
      </c>
      <c r="L15685" s="3">
        <v>1884246</v>
      </c>
      <c r="M15685" s="2" t="s">
        <v>0</v>
      </c>
      <c r="N15685" s="4" t="s">
        <v>21</v>
      </c>
    </row>
    <row r="15686" spans="1:14" x14ac:dyDescent="0.25">
      <c r="A15686" s="1" t="s">
        <v>368</v>
      </c>
      <c r="B15686" s="2" t="s">
        <v>1851</v>
      </c>
      <c r="C15686" s="2" t="s">
        <v>1883</v>
      </c>
      <c r="D15686" s="2" t="s">
        <v>17944</v>
      </c>
      <c r="E15686" s="2" t="s">
        <v>13417</v>
      </c>
      <c r="F15686" s="2">
        <v>40171709</v>
      </c>
      <c r="G15686" s="2" t="s">
        <v>496</v>
      </c>
      <c r="H15686" s="2">
        <v>1</v>
      </c>
      <c r="I15686" s="2">
        <v>5</v>
      </c>
      <c r="J15686" s="2">
        <v>10</v>
      </c>
      <c r="K15686" s="2">
        <v>30</v>
      </c>
      <c r="L15686" s="3">
        <v>1038870</v>
      </c>
      <c r="M15686" s="2" t="s">
        <v>0</v>
      </c>
      <c r="N15686" s="4" t="s">
        <v>21</v>
      </c>
    </row>
    <row r="15687" spans="1:14" x14ac:dyDescent="0.25">
      <c r="A15687" s="1" t="s">
        <v>368</v>
      </c>
      <c r="B15687" s="2" t="s">
        <v>1851</v>
      </c>
      <c r="C15687" s="2" t="s">
        <v>1883</v>
      </c>
      <c r="D15687" s="2" t="s">
        <v>17944</v>
      </c>
      <c r="E15687" s="2" t="s">
        <v>13418</v>
      </c>
      <c r="F15687" s="2">
        <v>30111601</v>
      </c>
      <c r="G15687" s="2" t="s">
        <v>490</v>
      </c>
      <c r="H15687" s="2">
        <v>8</v>
      </c>
      <c r="I15687" s="2">
        <v>4</v>
      </c>
      <c r="J15687" s="2">
        <v>10</v>
      </c>
      <c r="K15687" s="2">
        <v>180</v>
      </c>
      <c r="L15687" s="3">
        <v>4970511</v>
      </c>
      <c r="M15687" s="2" t="s">
        <v>0</v>
      </c>
      <c r="N15687" s="4" t="s">
        <v>21</v>
      </c>
    </row>
    <row r="15688" spans="1:14" x14ac:dyDescent="0.25">
      <c r="A15688" s="1" t="s">
        <v>368</v>
      </c>
      <c r="B15688" s="2" t="s">
        <v>1851</v>
      </c>
      <c r="C15688" s="2" t="s">
        <v>1883</v>
      </c>
      <c r="D15688" s="2" t="s">
        <v>17944</v>
      </c>
      <c r="E15688" s="2" t="s">
        <v>13419</v>
      </c>
      <c r="F15688" s="2">
        <v>31201605</v>
      </c>
      <c r="G15688" s="2" t="s">
        <v>490</v>
      </c>
      <c r="H15688" s="2">
        <v>8</v>
      </c>
      <c r="I15688" s="2">
        <v>4</v>
      </c>
      <c r="J15688" s="2">
        <v>10</v>
      </c>
      <c r="K15688" s="2">
        <v>22</v>
      </c>
      <c r="L15688" s="3">
        <v>1756909.95</v>
      </c>
      <c r="M15688" s="2" t="s">
        <v>0</v>
      </c>
      <c r="N15688" s="4" t="s">
        <v>21</v>
      </c>
    </row>
    <row r="15689" spans="1:14" x14ac:dyDescent="0.25">
      <c r="A15689" s="1" t="s">
        <v>368</v>
      </c>
      <c r="B15689" s="2" t="s">
        <v>1851</v>
      </c>
      <c r="C15689" s="2" t="s">
        <v>1891</v>
      </c>
      <c r="D15689" s="2" t="s">
        <v>17945</v>
      </c>
      <c r="E15689" s="2" t="s">
        <v>13420</v>
      </c>
      <c r="F15689" s="2">
        <v>11121610</v>
      </c>
      <c r="G15689" s="2" t="s">
        <v>496</v>
      </c>
      <c r="H15689" s="2">
        <v>1</v>
      </c>
      <c r="I15689" s="2">
        <v>5</v>
      </c>
      <c r="J15689" s="2">
        <v>10</v>
      </c>
      <c r="K15689" s="2">
        <v>12</v>
      </c>
      <c r="L15689" s="3">
        <v>291312</v>
      </c>
      <c r="M15689" s="2" t="s">
        <v>0</v>
      </c>
      <c r="N15689" s="4" t="s">
        <v>21</v>
      </c>
    </row>
    <row r="15690" spans="1:14" x14ac:dyDescent="0.25">
      <c r="A15690" s="1" t="s">
        <v>368</v>
      </c>
      <c r="B15690" s="2" t="s">
        <v>1851</v>
      </c>
      <c r="C15690" s="2" t="s">
        <v>1891</v>
      </c>
      <c r="D15690" s="2" t="s">
        <v>17945</v>
      </c>
      <c r="E15690" s="2" t="s">
        <v>13421</v>
      </c>
      <c r="F15690" s="2">
        <v>30161503</v>
      </c>
      <c r="G15690" s="2" t="s">
        <v>490</v>
      </c>
      <c r="H15690" s="2">
        <v>8</v>
      </c>
      <c r="I15690" s="2">
        <v>4</v>
      </c>
      <c r="J15690" s="2">
        <v>10</v>
      </c>
      <c r="K15690" s="2">
        <v>21</v>
      </c>
      <c r="L15690" s="3">
        <v>586851.67000000004</v>
      </c>
      <c r="M15690" s="2" t="s">
        <v>0</v>
      </c>
      <c r="N15690" s="4" t="s">
        <v>21</v>
      </c>
    </row>
    <row r="15691" spans="1:14" x14ac:dyDescent="0.25">
      <c r="A15691" s="1" t="s">
        <v>368</v>
      </c>
      <c r="B15691" s="2" t="s">
        <v>1851</v>
      </c>
      <c r="C15691" s="2" t="s">
        <v>1895</v>
      </c>
      <c r="D15691" s="2" t="s">
        <v>17946</v>
      </c>
      <c r="E15691" s="2" t="s">
        <v>13422</v>
      </c>
      <c r="F15691" s="2">
        <v>31191506</v>
      </c>
      <c r="G15691" s="2" t="s">
        <v>496</v>
      </c>
      <c r="H15691" s="2">
        <v>3</v>
      </c>
      <c r="I15691" s="2">
        <v>9</v>
      </c>
      <c r="J15691" s="2">
        <v>10</v>
      </c>
      <c r="K15691" s="2">
        <v>2</v>
      </c>
      <c r="L15691" s="3">
        <v>288000</v>
      </c>
      <c r="M15691" s="2" t="s">
        <v>0</v>
      </c>
      <c r="N15691" s="4" t="s">
        <v>21</v>
      </c>
    </row>
    <row r="15692" spans="1:14" x14ac:dyDescent="0.25">
      <c r="A15692" s="1" t="s">
        <v>368</v>
      </c>
      <c r="B15692" s="2" t="s">
        <v>1851</v>
      </c>
      <c r="C15692" s="2" t="s">
        <v>1895</v>
      </c>
      <c r="D15692" s="2" t="s">
        <v>17946</v>
      </c>
      <c r="E15692" s="2" t="s">
        <v>13423</v>
      </c>
      <c r="F15692" s="2">
        <v>31191506</v>
      </c>
      <c r="G15692" s="2" t="s">
        <v>496</v>
      </c>
      <c r="H15692" s="2">
        <v>3</v>
      </c>
      <c r="I15692" s="2">
        <v>9</v>
      </c>
      <c r="J15692" s="2">
        <v>10</v>
      </c>
      <c r="K15692" s="2">
        <v>2</v>
      </c>
      <c r="L15692" s="3">
        <v>320000</v>
      </c>
      <c r="M15692" s="2" t="s">
        <v>0</v>
      </c>
      <c r="N15692" s="4" t="s">
        <v>21</v>
      </c>
    </row>
    <row r="15693" spans="1:14" x14ac:dyDescent="0.25">
      <c r="A15693" s="1" t="s">
        <v>368</v>
      </c>
      <c r="B15693" s="2" t="s">
        <v>1851</v>
      </c>
      <c r="C15693" s="2" t="s">
        <v>1895</v>
      </c>
      <c r="D15693" s="2" t="s">
        <v>17946</v>
      </c>
      <c r="E15693" s="2" t="s">
        <v>13424</v>
      </c>
      <c r="F15693" s="2">
        <v>31191506</v>
      </c>
      <c r="G15693" s="2" t="s">
        <v>496</v>
      </c>
      <c r="H15693" s="2">
        <v>3</v>
      </c>
      <c r="I15693" s="2">
        <v>9</v>
      </c>
      <c r="J15693" s="2">
        <v>10</v>
      </c>
      <c r="K15693" s="2">
        <v>2</v>
      </c>
      <c r="L15693" s="3">
        <v>320000</v>
      </c>
      <c r="M15693" s="2" t="s">
        <v>0</v>
      </c>
      <c r="N15693" s="4" t="s">
        <v>21</v>
      </c>
    </row>
    <row r="15694" spans="1:14" x14ac:dyDescent="0.25">
      <c r="A15694" s="1" t="s">
        <v>368</v>
      </c>
      <c r="B15694" s="2" t="s">
        <v>1851</v>
      </c>
      <c r="C15694" s="2" t="s">
        <v>1895</v>
      </c>
      <c r="D15694" s="2" t="s">
        <v>17946</v>
      </c>
      <c r="E15694" s="2" t="s">
        <v>13425</v>
      </c>
      <c r="F15694" s="2">
        <v>27112742</v>
      </c>
      <c r="G15694" s="2" t="s">
        <v>496</v>
      </c>
      <c r="H15694" s="2">
        <v>3</v>
      </c>
      <c r="I15694" s="2">
        <v>9</v>
      </c>
      <c r="J15694" s="2">
        <v>10</v>
      </c>
      <c r="K15694" s="2">
        <v>2</v>
      </c>
      <c r="L15694" s="3">
        <v>400000</v>
      </c>
      <c r="M15694" s="2" t="s">
        <v>0</v>
      </c>
      <c r="N15694" s="4" t="s">
        <v>21</v>
      </c>
    </row>
    <row r="15695" spans="1:14" x14ac:dyDescent="0.25">
      <c r="A15695" s="1" t="s">
        <v>368</v>
      </c>
      <c r="B15695" s="2" t="s">
        <v>1851</v>
      </c>
      <c r="C15695" s="2" t="s">
        <v>1895</v>
      </c>
      <c r="D15695" s="2" t="s">
        <v>17946</v>
      </c>
      <c r="E15695" s="2" t="s">
        <v>13426</v>
      </c>
      <c r="F15695" s="2">
        <v>31191506</v>
      </c>
      <c r="G15695" s="2" t="s">
        <v>496</v>
      </c>
      <c r="H15695" s="2">
        <v>3</v>
      </c>
      <c r="I15695" s="2">
        <v>9</v>
      </c>
      <c r="J15695" s="2">
        <v>10</v>
      </c>
      <c r="K15695" s="2">
        <v>2</v>
      </c>
      <c r="L15695" s="3">
        <v>400000</v>
      </c>
      <c r="M15695" s="2" t="s">
        <v>0</v>
      </c>
      <c r="N15695" s="4" t="s">
        <v>21</v>
      </c>
    </row>
    <row r="15696" spans="1:14" x14ac:dyDescent="0.25">
      <c r="A15696" s="1" t="s">
        <v>368</v>
      </c>
      <c r="B15696" s="2" t="s">
        <v>1851</v>
      </c>
      <c r="C15696" s="2" t="s">
        <v>1895</v>
      </c>
      <c r="D15696" s="2" t="s">
        <v>17946</v>
      </c>
      <c r="E15696" s="2" t="s">
        <v>13427</v>
      </c>
      <c r="F15696" s="2">
        <v>31191506</v>
      </c>
      <c r="G15696" s="2" t="s">
        <v>496</v>
      </c>
      <c r="H15696" s="2">
        <v>3</v>
      </c>
      <c r="I15696" s="2">
        <v>9</v>
      </c>
      <c r="J15696" s="2">
        <v>10</v>
      </c>
      <c r="K15696" s="2">
        <v>2</v>
      </c>
      <c r="L15696" s="3">
        <v>400000</v>
      </c>
      <c r="M15696" s="2" t="s">
        <v>0</v>
      </c>
      <c r="N15696" s="4" t="s">
        <v>21</v>
      </c>
    </row>
    <row r="15697" spans="1:14" x14ac:dyDescent="0.25">
      <c r="A15697" s="1" t="s">
        <v>368</v>
      </c>
      <c r="B15697" s="2" t="s">
        <v>1851</v>
      </c>
      <c r="C15697" s="2" t="s">
        <v>1895</v>
      </c>
      <c r="D15697" s="2" t="s">
        <v>17946</v>
      </c>
      <c r="E15697" s="2" t="s">
        <v>13428</v>
      </c>
      <c r="F15697" s="2">
        <v>11101502</v>
      </c>
      <c r="G15697" s="2" t="s">
        <v>496</v>
      </c>
      <c r="H15697" s="2">
        <v>3</v>
      </c>
      <c r="I15697" s="2">
        <v>9</v>
      </c>
      <c r="J15697" s="2">
        <v>10</v>
      </c>
      <c r="K15697" s="2">
        <v>2</v>
      </c>
      <c r="L15697" s="3">
        <v>400000</v>
      </c>
      <c r="M15697" s="2" t="s">
        <v>0</v>
      </c>
      <c r="N15697" s="4" t="s">
        <v>21</v>
      </c>
    </row>
    <row r="15698" spans="1:14" x14ac:dyDescent="0.25">
      <c r="A15698" s="1" t="s">
        <v>368</v>
      </c>
      <c r="B15698" s="2" t="s">
        <v>1851</v>
      </c>
      <c r="C15698" s="2" t="s">
        <v>1895</v>
      </c>
      <c r="D15698" s="2" t="s">
        <v>17946</v>
      </c>
      <c r="E15698" s="2" t="s">
        <v>13429</v>
      </c>
      <c r="F15698" s="2">
        <v>11101502</v>
      </c>
      <c r="G15698" s="2" t="s">
        <v>496</v>
      </c>
      <c r="H15698" s="2">
        <v>3</v>
      </c>
      <c r="I15698" s="2">
        <v>9</v>
      </c>
      <c r="J15698" s="2">
        <v>10</v>
      </c>
      <c r="K15698" s="2">
        <v>2</v>
      </c>
      <c r="L15698" s="3">
        <v>400000</v>
      </c>
      <c r="M15698" s="2" t="s">
        <v>0</v>
      </c>
      <c r="N15698" s="4" t="s">
        <v>21</v>
      </c>
    </row>
    <row r="15699" spans="1:14" x14ac:dyDescent="0.25">
      <c r="A15699" s="1" t="s">
        <v>368</v>
      </c>
      <c r="B15699" s="2" t="s">
        <v>1851</v>
      </c>
      <c r="C15699" s="2" t="s">
        <v>1895</v>
      </c>
      <c r="D15699" s="2" t="s">
        <v>17946</v>
      </c>
      <c r="E15699" s="2" t="s">
        <v>13430</v>
      </c>
      <c r="F15699" s="2">
        <v>11101502</v>
      </c>
      <c r="G15699" s="2" t="s">
        <v>496</v>
      </c>
      <c r="H15699" s="2">
        <v>3</v>
      </c>
      <c r="I15699" s="2">
        <v>9</v>
      </c>
      <c r="J15699" s="2">
        <v>10</v>
      </c>
      <c r="K15699" s="2">
        <v>2</v>
      </c>
      <c r="L15699" s="3">
        <v>400000</v>
      </c>
      <c r="M15699" s="2" t="s">
        <v>0</v>
      </c>
      <c r="N15699" s="4" t="s">
        <v>21</v>
      </c>
    </row>
    <row r="15700" spans="1:14" x14ac:dyDescent="0.25">
      <c r="A15700" s="1" t="s">
        <v>368</v>
      </c>
      <c r="B15700" s="2" t="s">
        <v>1851</v>
      </c>
      <c r="C15700" s="2" t="s">
        <v>1895</v>
      </c>
      <c r="D15700" s="2" t="s">
        <v>17946</v>
      </c>
      <c r="E15700" s="2" t="s">
        <v>13431</v>
      </c>
      <c r="F15700" s="2">
        <v>31191501</v>
      </c>
      <c r="G15700" s="2" t="s">
        <v>496</v>
      </c>
      <c r="H15700" s="2">
        <v>3</v>
      </c>
      <c r="I15700" s="2">
        <v>9</v>
      </c>
      <c r="J15700" s="2">
        <v>10</v>
      </c>
      <c r="K15700" s="2">
        <v>2</v>
      </c>
      <c r="L15700" s="3">
        <v>400000</v>
      </c>
      <c r="M15700" s="2" t="s">
        <v>0</v>
      </c>
      <c r="N15700" s="4" t="s">
        <v>21</v>
      </c>
    </row>
    <row r="15701" spans="1:14" x14ac:dyDescent="0.25">
      <c r="A15701" s="1" t="s">
        <v>368</v>
      </c>
      <c r="B15701" s="2" t="s">
        <v>1851</v>
      </c>
      <c r="C15701" s="2" t="s">
        <v>1895</v>
      </c>
      <c r="D15701" s="2" t="s">
        <v>17946</v>
      </c>
      <c r="E15701" s="2" t="s">
        <v>13432</v>
      </c>
      <c r="F15701" s="2">
        <v>11101502</v>
      </c>
      <c r="G15701" s="2" t="s">
        <v>496</v>
      </c>
      <c r="H15701" s="2">
        <v>3</v>
      </c>
      <c r="I15701" s="2">
        <v>9</v>
      </c>
      <c r="J15701" s="2">
        <v>10</v>
      </c>
      <c r="K15701" s="2">
        <v>3</v>
      </c>
      <c r="L15701" s="3">
        <v>600000</v>
      </c>
      <c r="M15701" s="2" t="s">
        <v>0</v>
      </c>
      <c r="N15701" s="4" t="s">
        <v>21</v>
      </c>
    </row>
    <row r="15702" spans="1:14" x14ac:dyDescent="0.25">
      <c r="A15702" s="1" t="s">
        <v>368</v>
      </c>
      <c r="B15702" s="2" t="s">
        <v>1851</v>
      </c>
      <c r="C15702" s="2" t="s">
        <v>1895</v>
      </c>
      <c r="D15702" s="2" t="s">
        <v>17946</v>
      </c>
      <c r="E15702" s="2" t="s">
        <v>13433</v>
      </c>
      <c r="F15702" s="2">
        <v>11121610</v>
      </c>
      <c r="G15702" s="2" t="s">
        <v>496</v>
      </c>
      <c r="H15702" s="2">
        <v>1</v>
      </c>
      <c r="I15702" s="2">
        <v>5</v>
      </c>
      <c r="J15702" s="2">
        <v>10</v>
      </c>
      <c r="K15702" s="2">
        <v>35</v>
      </c>
      <c r="L15702" s="3">
        <v>2836365</v>
      </c>
      <c r="M15702" s="2" t="s">
        <v>0</v>
      </c>
      <c r="N15702" s="4" t="s">
        <v>21</v>
      </c>
    </row>
    <row r="15703" spans="1:14" x14ac:dyDescent="0.25">
      <c r="A15703" s="1" t="s">
        <v>368</v>
      </c>
      <c r="B15703" s="2" t="s">
        <v>1851</v>
      </c>
      <c r="C15703" s="2" t="s">
        <v>1895</v>
      </c>
      <c r="D15703" s="2" t="s">
        <v>17946</v>
      </c>
      <c r="E15703" s="2" t="s">
        <v>13434</v>
      </c>
      <c r="F15703" s="2">
        <v>11121610</v>
      </c>
      <c r="G15703" s="2" t="s">
        <v>496</v>
      </c>
      <c r="H15703" s="2">
        <v>1</v>
      </c>
      <c r="I15703" s="2">
        <v>5</v>
      </c>
      <c r="J15703" s="2">
        <v>10</v>
      </c>
      <c r="K15703" s="2">
        <v>10</v>
      </c>
      <c r="L15703" s="3">
        <v>1048390</v>
      </c>
      <c r="M15703" s="2" t="s">
        <v>0</v>
      </c>
      <c r="N15703" s="4" t="s">
        <v>21</v>
      </c>
    </row>
    <row r="15704" spans="1:14" x14ac:dyDescent="0.25">
      <c r="A15704" s="1" t="s">
        <v>368</v>
      </c>
      <c r="B15704" s="2" t="s">
        <v>1851</v>
      </c>
      <c r="C15704" s="2" t="s">
        <v>1895</v>
      </c>
      <c r="D15704" s="2" t="s">
        <v>17946</v>
      </c>
      <c r="E15704" s="2" t="s">
        <v>13435</v>
      </c>
      <c r="F15704" s="2">
        <v>42203422</v>
      </c>
      <c r="G15704" s="2" t="s">
        <v>496</v>
      </c>
      <c r="H15704" s="2">
        <v>1</v>
      </c>
      <c r="I15704" s="2">
        <v>5</v>
      </c>
      <c r="J15704" s="2">
        <v>10</v>
      </c>
      <c r="K15704" s="2">
        <v>30</v>
      </c>
      <c r="L15704" s="3">
        <v>1652910</v>
      </c>
      <c r="M15704" s="2" t="s">
        <v>0</v>
      </c>
      <c r="N15704" s="4" t="s">
        <v>21</v>
      </c>
    </row>
    <row r="15705" spans="1:14" x14ac:dyDescent="0.25">
      <c r="A15705" s="1" t="s">
        <v>368</v>
      </c>
      <c r="B15705" s="2" t="s">
        <v>1851</v>
      </c>
      <c r="C15705" s="2" t="s">
        <v>1895</v>
      </c>
      <c r="D15705" s="2" t="s">
        <v>17946</v>
      </c>
      <c r="E15705" s="2" t="s">
        <v>13436</v>
      </c>
      <c r="F15705" s="2">
        <v>11121610</v>
      </c>
      <c r="G15705" s="2" t="s">
        <v>496</v>
      </c>
      <c r="H15705" s="2">
        <v>1</v>
      </c>
      <c r="I15705" s="2">
        <v>5</v>
      </c>
      <c r="J15705" s="2">
        <v>10</v>
      </c>
      <c r="K15705" s="2">
        <v>107</v>
      </c>
      <c r="L15705" s="3">
        <v>127330</v>
      </c>
      <c r="M15705" s="2" t="s">
        <v>0</v>
      </c>
      <c r="N15705" s="4" t="s">
        <v>21</v>
      </c>
    </row>
    <row r="15706" spans="1:14" x14ac:dyDescent="0.25">
      <c r="A15706" s="1" t="s">
        <v>368</v>
      </c>
      <c r="B15706" s="2" t="s">
        <v>1851</v>
      </c>
      <c r="C15706" s="2" t="s">
        <v>1895</v>
      </c>
      <c r="D15706" s="2" t="s">
        <v>17946</v>
      </c>
      <c r="E15706" s="2" t="s">
        <v>13437</v>
      </c>
      <c r="F15706" s="2">
        <v>11121610</v>
      </c>
      <c r="G15706" s="2" t="s">
        <v>496</v>
      </c>
      <c r="H15706" s="2">
        <v>1</v>
      </c>
      <c r="I15706" s="2">
        <v>5</v>
      </c>
      <c r="J15706" s="2">
        <v>10</v>
      </c>
      <c r="K15706" s="2">
        <v>100</v>
      </c>
      <c r="L15706" s="3">
        <v>119000</v>
      </c>
      <c r="M15706" s="2" t="s">
        <v>0</v>
      </c>
      <c r="N15706" s="4" t="s">
        <v>21</v>
      </c>
    </row>
    <row r="15707" spans="1:14" x14ac:dyDescent="0.25">
      <c r="A15707" s="1" t="s">
        <v>368</v>
      </c>
      <c r="B15707" s="2" t="s">
        <v>1851</v>
      </c>
      <c r="C15707" s="2" t="s">
        <v>1895</v>
      </c>
      <c r="D15707" s="2" t="s">
        <v>17946</v>
      </c>
      <c r="E15707" s="2" t="s">
        <v>13438</v>
      </c>
      <c r="F15707" s="2">
        <v>31191501</v>
      </c>
      <c r="G15707" s="2" t="s">
        <v>496</v>
      </c>
      <c r="H15707" s="2">
        <v>3</v>
      </c>
      <c r="I15707" s="2">
        <v>9</v>
      </c>
      <c r="J15707" s="2">
        <v>10</v>
      </c>
      <c r="K15707" s="2">
        <v>11</v>
      </c>
      <c r="L15707" s="3">
        <v>2112000</v>
      </c>
      <c r="M15707" s="2" t="s">
        <v>0</v>
      </c>
      <c r="N15707" s="4" t="s">
        <v>21</v>
      </c>
    </row>
    <row r="15708" spans="1:14" x14ac:dyDescent="0.25">
      <c r="A15708" s="1" t="s">
        <v>368</v>
      </c>
      <c r="B15708" s="2" t="s">
        <v>103</v>
      </c>
      <c r="C15708" s="2" t="s">
        <v>1925</v>
      </c>
      <c r="D15708" s="2" t="s">
        <v>17947</v>
      </c>
      <c r="E15708" s="2" t="s">
        <v>13439</v>
      </c>
      <c r="F15708" s="2">
        <v>10111301</v>
      </c>
      <c r="G15708" s="2" t="s">
        <v>490</v>
      </c>
      <c r="H15708" s="2">
        <v>1</v>
      </c>
      <c r="I15708" s="2">
        <v>4</v>
      </c>
      <c r="J15708" s="2">
        <v>10</v>
      </c>
      <c r="K15708" s="2">
        <v>18</v>
      </c>
      <c r="L15708" s="3">
        <v>468005.58</v>
      </c>
      <c r="M15708" s="2" t="s">
        <v>0</v>
      </c>
      <c r="N15708" s="4" t="s">
        <v>21</v>
      </c>
    </row>
    <row r="15709" spans="1:14" x14ac:dyDescent="0.25">
      <c r="A15709" s="1" t="s">
        <v>368</v>
      </c>
      <c r="B15709" s="2" t="s">
        <v>103</v>
      </c>
      <c r="C15709" s="2" t="s">
        <v>1925</v>
      </c>
      <c r="D15709" s="2" t="s">
        <v>17947</v>
      </c>
      <c r="E15709" s="2" t="s">
        <v>13440</v>
      </c>
      <c r="F15709" s="2">
        <v>10111301</v>
      </c>
      <c r="G15709" s="2" t="s">
        <v>490</v>
      </c>
      <c r="H15709" s="2">
        <v>1</v>
      </c>
      <c r="I15709" s="2">
        <v>4</v>
      </c>
      <c r="J15709" s="2">
        <v>10</v>
      </c>
      <c r="K15709" s="2">
        <v>10</v>
      </c>
      <c r="L15709" s="3">
        <v>149999.5</v>
      </c>
      <c r="M15709" s="2" t="s">
        <v>0</v>
      </c>
      <c r="N15709" s="4" t="s">
        <v>21</v>
      </c>
    </row>
    <row r="15710" spans="1:14" x14ac:dyDescent="0.25">
      <c r="A15710" s="1" t="s">
        <v>368</v>
      </c>
      <c r="B15710" s="2" t="s">
        <v>103</v>
      </c>
      <c r="C15710" s="2" t="s">
        <v>104</v>
      </c>
      <c r="D15710" s="2" t="s">
        <v>105</v>
      </c>
      <c r="E15710" s="2" t="s">
        <v>13441</v>
      </c>
      <c r="F15710" s="2">
        <v>42141500</v>
      </c>
      <c r="G15710" s="2" t="s">
        <v>496</v>
      </c>
      <c r="H15710" s="2">
        <v>3</v>
      </c>
      <c r="I15710" s="2">
        <v>9</v>
      </c>
      <c r="J15710" s="2">
        <v>10</v>
      </c>
      <c r="K15710" s="2">
        <v>2</v>
      </c>
      <c r="L15710" s="3">
        <v>40000</v>
      </c>
      <c r="M15710" s="2" t="s">
        <v>0</v>
      </c>
      <c r="N15710" s="4" t="s">
        <v>21</v>
      </c>
    </row>
    <row r="15711" spans="1:14" x14ac:dyDescent="0.25">
      <c r="A15711" s="1" t="s">
        <v>368</v>
      </c>
      <c r="B15711" s="2" t="s">
        <v>103</v>
      </c>
      <c r="C15711" s="2" t="s">
        <v>104</v>
      </c>
      <c r="D15711" s="2" t="s">
        <v>105</v>
      </c>
      <c r="E15711" s="2" t="s">
        <v>7140</v>
      </c>
      <c r="F15711" s="2">
        <v>31211904</v>
      </c>
      <c r="G15711" s="2" t="s">
        <v>496</v>
      </c>
      <c r="H15711" s="2">
        <v>3</v>
      </c>
      <c r="I15711" s="2">
        <v>9</v>
      </c>
      <c r="J15711" s="2">
        <v>10</v>
      </c>
      <c r="K15711" s="2">
        <v>65</v>
      </c>
      <c r="L15711" s="3">
        <v>145600</v>
      </c>
      <c r="M15711" s="2" t="s">
        <v>0</v>
      </c>
      <c r="N15711" s="4" t="s">
        <v>21</v>
      </c>
    </row>
    <row r="15712" spans="1:14" x14ac:dyDescent="0.25">
      <c r="A15712" s="1" t="s">
        <v>368</v>
      </c>
      <c r="B15712" s="2" t="s">
        <v>103</v>
      </c>
      <c r="C15712" s="2" t="s">
        <v>104</v>
      </c>
      <c r="D15712" s="2" t="s">
        <v>105</v>
      </c>
      <c r="E15712" s="2" t="s">
        <v>13442</v>
      </c>
      <c r="F15712" s="2">
        <v>31211904</v>
      </c>
      <c r="G15712" s="2" t="s">
        <v>496</v>
      </c>
      <c r="H15712" s="2">
        <v>3</v>
      </c>
      <c r="I15712" s="2">
        <v>9</v>
      </c>
      <c r="J15712" s="2">
        <v>10</v>
      </c>
      <c r="K15712" s="2">
        <v>65</v>
      </c>
      <c r="L15712" s="3">
        <v>208000</v>
      </c>
      <c r="M15712" s="2" t="s">
        <v>0</v>
      </c>
      <c r="N15712" s="4" t="s">
        <v>21</v>
      </c>
    </row>
    <row r="15713" spans="1:14" x14ac:dyDescent="0.25">
      <c r="A15713" s="1" t="s">
        <v>368</v>
      </c>
      <c r="B15713" s="2" t="s">
        <v>103</v>
      </c>
      <c r="C15713" s="2" t="s">
        <v>104</v>
      </c>
      <c r="D15713" s="2" t="s">
        <v>105</v>
      </c>
      <c r="E15713" s="2" t="s">
        <v>7139</v>
      </c>
      <c r="F15713" s="2">
        <v>31211904</v>
      </c>
      <c r="G15713" s="2" t="s">
        <v>496</v>
      </c>
      <c r="H15713" s="2">
        <v>3</v>
      </c>
      <c r="I15713" s="2">
        <v>9</v>
      </c>
      <c r="J15713" s="2">
        <v>10</v>
      </c>
      <c r="K15713" s="2">
        <v>65</v>
      </c>
      <c r="L15713" s="3">
        <v>260000</v>
      </c>
      <c r="M15713" s="2" t="s">
        <v>0</v>
      </c>
      <c r="N15713" s="4" t="s">
        <v>21</v>
      </c>
    </row>
    <row r="15714" spans="1:14" x14ac:dyDescent="0.25">
      <c r="A15714" s="1" t="s">
        <v>368</v>
      </c>
      <c r="B15714" s="2" t="s">
        <v>103</v>
      </c>
      <c r="C15714" s="2" t="s">
        <v>104</v>
      </c>
      <c r="D15714" s="2" t="s">
        <v>105</v>
      </c>
      <c r="E15714" s="2" t="s">
        <v>13443</v>
      </c>
      <c r="F15714" s="2">
        <v>31211904</v>
      </c>
      <c r="G15714" s="2" t="s">
        <v>496</v>
      </c>
      <c r="H15714" s="2">
        <v>3</v>
      </c>
      <c r="I15714" s="2">
        <v>9</v>
      </c>
      <c r="J15714" s="2">
        <v>10</v>
      </c>
      <c r="K15714" s="2">
        <v>60</v>
      </c>
      <c r="L15714" s="3">
        <v>408000</v>
      </c>
      <c r="M15714" s="2" t="s">
        <v>0</v>
      </c>
      <c r="N15714" s="4" t="s">
        <v>21</v>
      </c>
    </row>
    <row r="15715" spans="1:14" x14ac:dyDescent="0.25">
      <c r="A15715" s="1" t="s">
        <v>368</v>
      </c>
      <c r="B15715" s="2" t="s">
        <v>103</v>
      </c>
      <c r="C15715" s="2" t="s">
        <v>104</v>
      </c>
      <c r="D15715" s="2" t="s">
        <v>105</v>
      </c>
      <c r="E15715" s="2" t="s">
        <v>13444</v>
      </c>
      <c r="F15715" s="2">
        <v>31211904</v>
      </c>
      <c r="G15715" s="2" t="s">
        <v>496</v>
      </c>
      <c r="H15715" s="2">
        <v>3</v>
      </c>
      <c r="I15715" s="2">
        <v>9</v>
      </c>
      <c r="J15715" s="2">
        <v>10</v>
      </c>
      <c r="K15715" s="2">
        <v>64</v>
      </c>
      <c r="L15715" s="3">
        <v>435200</v>
      </c>
      <c r="M15715" s="2" t="s">
        <v>0</v>
      </c>
      <c r="N15715" s="4" t="s">
        <v>21</v>
      </c>
    </row>
    <row r="15716" spans="1:14" x14ac:dyDescent="0.25">
      <c r="A15716" s="1" t="s">
        <v>368</v>
      </c>
      <c r="B15716" s="2" t="s">
        <v>103</v>
      </c>
      <c r="C15716" s="2" t="s">
        <v>104</v>
      </c>
      <c r="D15716" s="2" t="s">
        <v>105</v>
      </c>
      <c r="E15716" s="2" t="s">
        <v>13445</v>
      </c>
      <c r="F15716" s="2">
        <v>31211904</v>
      </c>
      <c r="G15716" s="2" t="s">
        <v>496</v>
      </c>
      <c r="H15716" s="2">
        <v>3</v>
      </c>
      <c r="I15716" s="2">
        <v>9</v>
      </c>
      <c r="J15716" s="2">
        <v>10</v>
      </c>
      <c r="K15716" s="2">
        <v>63</v>
      </c>
      <c r="L15716" s="3">
        <v>478800</v>
      </c>
      <c r="M15716" s="2" t="s">
        <v>0</v>
      </c>
      <c r="N15716" s="4" t="s">
        <v>21</v>
      </c>
    </row>
    <row r="15717" spans="1:14" x14ac:dyDescent="0.25">
      <c r="A15717" s="1" t="s">
        <v>368</v>
      </c>
      <c r="B15717" s="2" t="s">
        <v>103</v>
      </c>
      <c r="C15717" s="2" t="s">
        <v>104</v>
      </c>
      <c r="D15717" s="2" t="s">
        <v>105</v>
      </c>
      <c r="E15717" s="2" t="s">
        <v>13446</v>
      </c>
      <c r="F15717" s="2">
        <v>31211904</v>
      </c>
      <c r="G15717" s="2" t="s">
        <v>496</v>
      </c>
      <c r="H15717" s="2">
        <v>3</v>
      </c>
      <c r="I15717" s="2">
        <v>9</v>
      </c>
      <c r="J15717" s="2">
        <v>10</v>
      </c>
      <c r="K15717" s="2">
        <v>60</v>
      </c>
      <c r="L15717" s="3">
        <v>600000</v>
      </c>
      <c r="M15717" s="2" t="s">
        <v>0</v>
      </c>
      <c r="N15717" s="4" t="s">
        <v>21</v>
      </c>
    </row>
    <row r="15718" spans="1:14" x14ac:dyDescent="0.25">
      <c r="A15718" s="1" t="s">
        <v>368</v>
      </c>
      <c r="B15718" s="2" t="s">
        <v>103</v>
      </c>
      <c r="C15718" s="2" t="s">
        <v>104</v>
      </c>
      <c r="D15718" s="2" t="s">
        <v>105</v>
      </c>
      <c r="E15718" s="2" t="s">
        <v>13447</v>
      </c>
      <c r="F15718" s="2">
        <v>44102001</v>
      </c>
      <c r="G15718" s="2" t="s">
        <v>2858</v>
      </c>
      <c r="H15718" s="2">
        <v>1</v>
      </c>
      <c r="I15718" s="2">
        <v>3</v>
      </c>
      <c r="J15718" s="2">
        <v>10</v>
      </c>
      <c r="K15718" s="2">
        <v>2</v>
      </c>
      <c r="L15718" s="3">
        <v>398650</v>
      </c>
      <c r="M15718" s="2" t="s">
        <v>0</v>
      </c>
      <c r="N15718" s="4" t="s">
        <v>21</v>
      </c>
    </row>
    <row r="15719" spans="1:14" x14ac:dyDescent="0.25">
      <c r="A15719" s="1" t="s">
        <v>368</v>
      </c>
      <c r="B15719" s="2" t="s">
        <v>103</v>
      </c>
      <c r="C15719" s="2" t="s">
        <v>104</v>
      </c>
      <c r="D15719" s="2" t="s">
        <v>105</v>
      </c>
      <c r="E15719" s="2" t="s">
        <v>6031</v>
      </c>
      <c r="F15719" s="2">
        <v>44121700</v>
      </c>
      <c r="G15719" s="2" t="s">
        <v>2858</v>
      </c>
      <c r="H15719" s="2">
        <v>1</v>
      </c>
      <c r="I15719" s="2">
        <v>3</v>
      </c>
      <c r="J15719" s="2">
        <v>10</v>
      </c>
      <c r="K15719" s="2">
        <v>50</v>
      </c>
      <c r="L15719" s="3">
        <v>37500</v>
      </c>
      <c r="M15719" s="2" t="s">
        <v>0</v>
      </c>
      <c r="N15719" s="4" t="s">
        <v>21</v>
      </c>
    </row>
    <row r="15720" spans="1:14" x14ac:dyDescent="0.25">
      <c r="A15720" s="1" t="s">
        <v>368</v>
      </c>
      <c r="B15720" s="2" t="s">
        <v>103</v>
      </c>
      <c r="C15720" s="2" t="s">
        <v>104</v>
      </c>
      <c r="D15720" s="2" t="s">
        <v>105</v>
      </c>
      <c r="E15720" s="2" t="s">
        <v>13448</v>
      </c>
      <c r="F15720" s="2">
        <v>60121524</v>
      </c>
      <c r="G15720" s="2" t="s">
        <v>2858</v>
      </c>
      <c r="H15720" s="2">
        <v>1</v>
      </c>
      <c r="I15720" s="2">
        <v>3</v>
      </c>
      <c r="J15720" s="2">
        <v>10</v>
      </c>
      <c r="K15720" s="2">
        <v>50</v>
      </c>
      <c r="L15720" s="3">
        <v>47600</v>
      </c>
      <c r="M15720" s="2" t="s">
        <v>0</v>
      </c>
      <c r="N15720" s="4" t="s">
        <v>21</v>
      </c>
    </row>
    <row r="15721" spans="1:14" x14ac:dyDescent="0.25">
      <c r="A15721" s="1" t="s">
        <v>368</v>
      </c>
      <c r="B15721" s="2" t="s">
        <v>103</v>
      </c>
      <c r="C15721" s="2" t="s">
        <v>104</v>
      </c>
      <c r="D15721" s="2" t="s">
        <v>105</v>
      </c>
      <c r="E15721" s="2" t="s">
        <v>3351</v>
      </c>
      <c r="F15721" s="2">
        <v>44111912</v>
      </c>
      <c r="G15721" s="2" t="s">
        <v>2858</v>
      </c>
      <c r="H15721" s="2">
        <v>1</v>
      </c>
      <c r="I15721" s="2">
        <v>3</v>
      </c>
      <c r="J15721" s="2">
        <v>10</v>
      </c>
      <c r="K15721" s="2">
        <v>2</v>
      </c>
      <c r="L15721" s="3">
        <v>3712</v>
      </c>
      <c r="M15721" s="2" t="s">
        <v>0</v>
      </c>
      <c r="N15721" s="4" t="s">
        <v>21</v>
      </c>
    </row>
    <row r="15722" spans="1:14" x14ac:dyDescent="0.25">
      <c r="A15722" s="1" t="s">
        <v>368</v>
      </c>
      <c r="B15722" s="2" t="s">
        <v>103</v>
      </c>
      <c r="C15722" s="2" t="s">
        <v>104</v>
      </c>
      <c r="D15722" s="2" t="s">
        <v>105</v>
      </c>
      <c r="E15722" s="2" t="s">
        <v>13449</v>
      </c>
      <c r="F15722" s="2">
        <v>44121804</v>
      </c>
      <c r="G15722" s="2" t="s">
        <v>2858</v>
      </c>
      <c r="H15722" s="2">
        <v>1</v>
      </c>
      <c r="I15722" s="2">
        <v>3</v>
      </c>
      <c r="J15722" s="2">
        <v>10</v>
      </c>
      <c r="K15722" s="2">
        <v>5</v>
      </c>
      <c r="L15722" s="3">
        <v>9280</v>
      </c>
      <c r="M15722" s="2" t="s">
        <v>0</v>
      </c>
      <c r="N15722" s="4" t="s">
        <v>21</v>
      </c>
    </row>
    <row r="15723" spans="1:14" x14ac:dyDescent="0.25">
      <c r="A15723" s="1" t="s">
        <v>368</v>
      </c>
      <c r="B15723" s="2" t="s">
        <v>103</v>
      </c>
      <c r="C15723" s="2" t="s">
        <v>104</v>
      </c>
      <c r="D15723" s="2" t="s">
        <v>105</v>
      </c>
      <c r="E15723" s="2" t="s">
        <v>13450</v>
      </c>
      <c r="F15723" s="2">
        <v>44121800</v>
      </c>
      <c r="G15723" s="2" t="s">
        <v>2858</v>
      </c>
      <c r="H15723" s="2">
        <v>1</v>
      </c>
      <c r="I15723" s="2">
        <v>3</v>
      </c>
      <c r="J15723" s="2">
        <v>10</v>
      </c>
      <c r="K15723" s="2">
        <v>10</v>
      </c>
      <c r="L15723" s="3">
        <v>17370</v>
      </c>
      <c r="M15723" s="2" t="s">
        <v>0</v>
      </c>
      <c r="N15723" s="4" t="s">
        <v>21</v>
      </c>
    </row>
    <row r="15724" spans="1:14" x14ac:dyDescent="0.25">
      <c r="A15724" s="1" t="s">
        <v>368</v>
      </c>
      <c r="B15724" s="2" t="s">
        <v>103</v>
      </c>
      <c r="C15724" s="2" t="s">
        <v>104</v>
      </c>
      <c r="D15724" s="2" t="s">
        <v>105</v>
      </c>
      <c r="E15724" s="2" t="s">
        <v>13451</v>
      </c>
      <c r="F15724" s="2">
        <v>44121700</v>
      </c>
      <c r="G15724" s="2" t="s">
        <v>2858</v>
      </c>
      <c r="H15724" s="2">
        <v>1</v>
      </c>
      <c r="I15724" s="2">
        <v>3</v>
      </c>
      <c r="J15724" s="2">
        <v>10</v>
      </c>
      <c r="K15724" s="2">
        <v>12</v>
      </c>
      <c r="L15724" s="3">
        <v>20844</v>
      </c>
      <c r="M15724" s="2" t="s">
        <v>0</v>
      </c>
      <c r="N15724" s="4" t="s">
        <v>21</v>
      </c>
    </row>
    <row r="15725" spans="1:14" x14ac:dyDescent="0.25">
      <c r="A15725" s="1" t="s">
        <v>368</v>
      </c>
      <c r="B15725" s="2" t="s">
        <v>103</v>
      </c>
      <c r="C15725" s="2" t="s">
        <v>104</v>
      </c>
      <c r="D15725" s="2" t="s">
        <v>105</v>
      </c>
      <c r="E15725" s="2" t="s">
        <v>13452</v>
      </c>
      <c r="F15725" s="2">
        <v>44121700</v>
      </c>
      <c r="G15725" s="2" t="s">
        <v>2858</v>
      </c>
      <c r="H15725" s="2">
        <v>1</v>
      </c>
      <c r="I15725" s="2">
        <v>3</v>
      </c>
      <c r="J15725" s="2">
        <v>10</v>
      </c>
      <c r="K15725" s="2">
        <v>24</v>
      </c>
      <c r="L15725" s="3">
        <v>56544</v>
      </c>
      <c r="M15725" s="2" t="s">
        <v>0</v>
      </c>
      <c r="N15725" s="4" t="s">
        <v>21</v>
      </c>
    </row>
    <row r="15726" spans="1:14" x14ac:dyDescent="0.25">
      <c r="A15726" s="1" t="s">
        <v>368</v>
      </c>
      <c r="B15726" s="2" t="s">
        <v>103</v>
      </c>
      <c r="C15726" s="2" t="s">
        <v>104</v>
      </c>
      <c r="D15726" s="2" t="s">
        <v>105</v>
      </c>
      <c r="E15726" s="2" t="s">
        <v>13453</v>
      </c>
      <c r="F15726" s="2">
        <v>44121700</v>
      </c>
      <c r="G15726" s="2" t="s">
        <v>2858</v>
      </c>
      <c r="H15726" s="2">
        <v>1</v>
      </c>
      <c r="I15726" s="2">
        <v>3</v>
      </c>
      <c r="J15726" s="2">
        <v>10</v>
      </c>
      <c r="K15726" s="2">
        <v>12</v>
      </c>
      <c r="L15726" s="3">
        <v>20844</v>
      </c>
      <c r="M15726" s="2" t="s">
        <v>0</v>
      </c>
      <c r="N15726" s="4" t="s">
        <v>21</v>
      </c>
    </row>
    <row r="15727" spans="1:14" x14ac:dyDescent="0.25">
      <c r="A15727" s="1" t="s">
        <v>368</v>
      </c>
      <c r="B15727" s="2" t="s">
        <v>103</v>
      </c>
      <c r="C15727" s="2" t="s">
        <v>104</v>
      </c>
      <c r="D15727" s="2" t="s">
        <v>105</v>
      </c>
      <c r="E15727" s="2" t="s">
        <v>13454</v>
      </c>
      <c r="F15727" s="2">
        <v>44121700</v>
      </c>
      <c r="G15727" s="2" t="s">
        <v>2858</v>
      </c>
      <c r="H15727" s="2">
        <v>1</v>
      </c>
      <c r="I15727" s="2">
        <v>3</v>
      </c>
      <c r="J15727" s="2">
        <v>10</v>
      </c>
      <c r="K15727" s="2">
        <v>12</v>
      </c>
      <c r="L15727" s="3">
        <v>19284</v>
      </c>
      <c r="M15727" s="2" t="s">
        <v>0</v>
      </c>
      <c r="N15727" s="4" t="s">
        <v>21</v>
      </c>
    </row>
    <row r="15728" spans="1:14" x14ac:dyDescent="0.25">
      <c r="A15728" s="1" t="s">
        <v>368</v>
      </c>
      <c r="B15728" s="2" t="s">
        <v>103</v>
      </c>
      <c r="C15728" s="2" t="s">
        <v>104</v>
      </c>
      <c r="D15728" s="2" t="s">
        <v>105</v>
      </c>
      <c r="E15728" s="2" t="s">
        <v>13455</v>
      </c>
      <c r="F15728" s="2" t="s">
        <v>13456</v>
      </c>
      <c r="G15728" s="2" t="s">
        <v>2858</v>
      </c>
      <c r="H15728" s="2">
        <v>1</v>
      </c>
      <c r="I15728" s="2">
        <v>3</v>
      </c>
      <c r="J15728" s="2">
        <v>10</v>
      </c>
      <c r="K15728" s="2">
        <v>1000</v>
      </c>
      <c r="L15728" s="3">
        <v>1000000</v>
      </c>
      <c r="M15728" s="2" t="s">
        <v>0</v>
      </c>
      <c r="N15728" s="4" t="s">
        <v>21</v>
      </c>
    </row>
    <row r="15729" spans="1:14" x14ac:dyDescent="0.25">
      <c r="A15729" s="1" t="s">
        <v>368</v>
      </c>
      <c r="B15729" s="2" t="s">
        <v>103</v>
      </c>
      <c r="C15729" s="2" t="s">
        <v>104</v>
      </c>
      <c r="D15729" s="2" t="s">
        <v>105</v>
      </c>
      <c r="E15729" s="2" t="s">
        <v>13457</v>
      </c>
      <c r="F15729" s="2">
        <v>44121700</v>
      </c>
      <c r="G15729" s="2" t="s">
        <v>2858</v>
      </c>
      <c r="H15729" s="2">
        <v>1</v>
      </c>
      <c r="I15729" s="2">
        <v>3</v>
      </c>
      <c r="J15729" s="2">
        <v>10</v>
      </c>
      <c r="K15729" s="2">
        <v>12</v>
      </c>
      <c r="L15729" s="3">
        <v>16428</v>
      </c>
      <c r="M15729" s="2" t="s">
        <v>0</v>
      </c>
      <c r="N15729" s="4" t="s">
        <v>21</v>
      </c>
    </row>
    <row r="15730" spans="1:14" x14ac:dyDescent="0.25">
      <c r="A15730" s="1" t="s">
        <v>368</v>
      </c>
      <c r="B15730" s="2" t="s">
        <v>103</v>
      </c>
      <c r="C15730" s="2" t="s">
        <v>104</v>
      </c>
      <c r="D15730" s="2" t="s">
        <v>105</v>
      </c>
      <c r="E15730" s="2" t="s">
        <v>13458</v>
      </c>
      <c r="F15730" s="2">
        <v>44121700</v>
      </c>
      <c r="G15730" s="2" t="s">
        <v>2858</v>
      </c>
      <c r="H15730" s="2">
        <v>1</v>
      </c>
      <c r="I15730" s="2">
        <v>3</v>
      </c>
      <c r="J15730" s="2">
        <v>10</v>
      </c>
      <c r="K15730" s="2">
        <v>12</v>
      </c>
      <c r="L15730" s="3">
        <v>16140</v>
      </c>
      <c r="M15730" s="2" t="s">
        <v>0</v>
      </c>
      <c r="N15730" s="4" t="s">
        <v>21</v>
      </c>
    </row>
    <row r="15731" spans="1:14" x14ac:dyDescent="0.25">
      <c r="A15731" s="1" t="s">
        <v>368</v>
      </c>
      <c r="B15731" s="2" t="s">
        <v>103</v>
      </c>
      <c r="C15731" s="2" t="s">
        <v>104</v>
      </c>
      <c r="D15731" s="2" t="s">
        <v>105</v>
      </c>
      <c r="E15731" s="2" t="s">
        <v>13459</v>
      </c>
      <c r="F15731" s="2">
        <v>44121700</v>
      </c>
      <c r="G15731" s="2" t="s">
        <v>2858</v>
      </c>
      <c r="H15731" s="2">
        <v>1</v>
      </c>
      <c r="I15731" s="2">
        <v>3</v>
      </c>
      <c r="J15731" s="2">
        <v>10</v>
      </c>
      <c r="K15731" s="2">
        <v>25</v>
      </c>
      <c r="L15731" s="3">
        <v>34225</v>
      </c>
      <c r="M15731" s="2" t="s">
        <v>0</v>
      </c>
      <c r="N15731" s="4" t="s">
        <v>21</v>
      </c>
    </row>
    <row r="15732" spans="1:14" x14ac:dyDescent="0.25">
      <c r="A15732" s="1" t="s">
        <v>368</v>
      </c>
      <c r="B15732" s="2" t="s">
        <v>103</v>
      </c>
      <c r="C15732" s="2" t="s">
        <v>104</v>
      </c>
      <c r="D15732" s="2" t="s">
        <v>105</v>
      </c>
      <c r="E15732" s="2" t="s">
        <v>13460</v>
      </c>
      <c r="F15732" s="2">
        <v>44103112</v>
      </c>
      <c r="G15732" s="2" t="s">
        <v>2858</v>
      </c>
      <c r="H15732" s="2">
        <v>1</v>
      </c>
      <c r="I15732" s="2">
        <v>3</v>
      </c>
      <c r="J15732" s="2">
        <v>10</v>
      </c>
      <c r="K15732" s="2">
        <v>8</v>
      </c>
      <c r="L15732" s="3">
        <v>5761328.0700000003</v>
      </c>
      <c r="M15732" s="2" t="s">
        <v>0</v>
      </c>
      <c r="N15732" s="4" t="s">
        <v>21</v>
      </c>
    </row>
    <row r="15733" spans="1:14" x14ac:dyDescent="0.25">
      <c r="A15733" s="1" t="s">
        <v>368</v>
      </c>
      <c r="B15733" s="2" t="s">
        <v>103</v>
      </c>
      <c r="C15733" s="2" t="s">
        <v>104</v>
      </c>
      <c r="D15733" s="2" t="s">
        <v>105</v>
      </c>
      <c r="E15733" s="2" t="s">
        <v>13461</v>
      </c>
      <c r="F15733" s="2">
        <v>27112006</v>
      </c>
      <c r="G15733" s="2" t="s">
        <v>490</v>
      </c>
      <c r="H15733" s="2">
        <v>1</v>
      </c>
      <c r="I15733" s="2">
        <v>5</v>
      </c>
      <c r="J15733" s="2">
        <v>10</v>
      </c>
      <c r="K15733" s="2">
        <v>10</v>
      </c>
      <c r="L15733" s="3">
        <v>2449020</v>
      </c>
      <c r="M15733" s="2" t="s">
        <v>0</v>
      </c>
      <c r="N15733" s="4" t="s">
        <v>21</v>
      </c>
    </row>
    <row r="15734" spans="1:14" x14ac:dyDescent="0.25">
      <c r="A15734" s="1" t="s">
        <v>368</v>
      </c>
      <c r="B15734" s="2" t="s">
        <v>103</v>
      </c>
      <c r="C15734" s="2" t="s">
        <v>104</v>
      </c>
      <c r="D15734" s="2" t="s">
        <v>105</v>
      </c>
      <c r="E15734" s="2" t="s">
        <v>13462</v>
      </c>
      <c r="F15734" s="2">
        <v>30111601</v>
      </c>
      <c r="G15734" s="2" t="s">
        <v>496</v>
      </c>
      <c r="H15734" s="2">
        <v>1</v>
      </c>
      <c r="I15734" s="2">
        <v>5</v>
      </c>
      <c r="J15734" s="2">
        <v>10</v>
      </c>
      <c r="K15734" s="2">
        <v>150</v>
      </c>
      <c r="L15734" s="3">
        <v>589050</v>
      </c>
      <c r="M15734" s="2" t="s">
        <v>0</v>
      </c>
      <c r="N15734" s="4" t="s">
        <v>21</v>
      </c>
    </row>
    <row r="15735" spans="1:14" x14ac:dyDescent="0.25">
      <c r="A15735" s="1" t="s">
        <v>368</v>
      </c>
      <c r="B15735" s="2" t="s">
        <v>103</v>
      </c>
      <c r="C15735" s="2" t="s">
        <v>104</v>
      </c>
      <c r="D15735" s="2" t="s">
        <v>105</v>
      </c>
      <c r="E15735" s="2" t="s">
        <v>13463</v>
      </c>
      <c r="F15735" s="2">
        <v>31201605</v>
      </c>
      <c r="G15735" s="2" t="s">
        <v>496</v>
      </c>
      <c r="H15735" s="2">
        <v>1</v>
      </c>
      <c r="I15735" s="2">
        <v>5</v>
      </c>
      <c r="J15735" s="2">
        <v>10</v>
      </c>
      <c r="K15735" s="2">
        <v>150</v>
      </c>
      <c r="L15735" s="3">
        <v>981750</v>
      </c>
      <c r="M15735" s="2" t="s">
        <v>0</v>
      </c>
      <c r="N15735" s="4" t="s">
        <v>21</v>
      </c>
    </row>
    <row r="15736" spans="1:14" x14ac:dyDescent="0.25">
      <c r="A15736" s="1" t="s">
        <v>368</v>
      </c>
      <c r="B15736" s="2" t="s">
        <v>103</v>
      </c>
      <c r="C15736" s="2" t="s">
        <v>104</v>
      </c>
      <c r="D15736" s="2" t="s">
        <v>105</v>
      </c>
      <c r="E15736" s="2" t="s">
        <v>13464</v>
      </c>
      <c r="F15736" s="2">
        <v>31201605</v>
      </c>
      <c r="G15736" s="2" t="s">
        <v>496</v>
      </c>
      <c r="H15736" s="2">
        <v>1</v>
      </c>
      <c r="I15736" s="2">
        <v>5</v>
      </c>
      <c r="J15736" s="2">
        <v>10</v>
      </c>
      <c r="K15736" s="2">
        <v>6</v>
      </c>
      <c r="L15736" s="3">
        <v>960330</v>
      </c>
      <c r="M15736" s="2" t="s">
        <v>0</v>
      </c>
      <c r="N15736" s="4" t="s">
        <v>21</v>
      </c>
    </row>
    <row r="15737" spans="1:14" x14ac:dyDescent="0.25">
      <c r="A15737" s="1" t="s">
        <v>368</v>
      </c>
      <c r="B15737" s="2" t="s">
        <v>103</v>
      </c>
      <c r="C15737" s="2" t="s">
        <v>104</v>
      </c>
      <c r="D15737" s="2" t="s">
        <v>105</v>
      </c>
      <c r="E15737" s="2" t="s">
        <v>13465</v>
      </c>
      <c r="F15737" s="2">
        <v>30111601</v>
      </c>
      <c r="G15737" s="2" t="s">
        <v>496</v>
      </c>
      <c r="H15737" s="2">
        <v>1</v>
      </c>
      <c r="I15737" s="2">
        <v>5</v>
      </c>
      <c r="J15737" s="2">
        <v>10</v>
      </c>
      <c r="K15737" s="2">
        <v>4</v>
      </c>
      <c r="L15737" s="3">
        <v>2240056</v>
      </c>
      <c r="M15737" s="2" t="s">
        <v>0</v>
      </c>
      <c r="N15737" s="4" t="s">
        <v>21</v>
      </c>
    </row>
    <row r="15738" spans="1:14" x14ac:dyDescent="0.25">
      <c r="A15738" s="1" t="s">
        <v>368</v>
      </c>
      <c r="B15738" s="2" t="s">
        <v>103</v>
      </c>
      <c r="C15738" s="2" t="s">
        <v>104</v>
      </c>
      <c r="D15738" s="2" t="s">
        <v>105</v>
      </c>
      <c r="E15738" s="2" t="s">
        <v>12605</v>
      </c>
      <c r="F15738" s="2">
        <v>31201605</v>
      </c>
      <c r="G15738" s="2" t="s">
        <v>496</v>
      </c>
      <c r="H15738" s="2">
        <v>1</v>
      </c>
      <c r="I15738" s="2">
        <v>5</v>
      </c>
      <c r="J15738" s="2">
        <v>10</v>
      </c>
      <c r="K15738" s="2">
        <v>181</v>
      </c>
      <c r="L15738" s="3">
        <v>624631</v>
      </c>
      <c r="M15738" s="2" t="s">
        <v>0</v>
      </c>
      <c r="N15738" s="4" t="s">
        <v>21</v>
      </c>
    </row>
    <row r="15739" spans="1:14" x14ac:dyDescent="0.25">
      <c r="A15739" s="1" t="s">
        <v>368</v>
      </c>
      <c r="B15739" s="2" t="s">
        <v>103</v>
      </c>
      <c r="C15739" s="2" t="s">
        <v>104</v>
      </c>
      <c r="D15739" s="2" t="s">
        <v>105</v>
      </c>
      <c r="E15739" s="2" t="s">
        <v>12685</v>
      </c>
      <c r="F15739" s="2">
        <v>31201605</v>
      </c>
      <c r="G15739" s="2" t="s">
        <v>496</v>
      </c>
      <c r="H15739" s="2">
        <v>1</v>
      </c>
      <c r="I15739" s="2">
        <v>5</v>
      </c>
      <c r="J15739" s="2">
        <v>10</v>
      </c>
      <c r="K15739" s="2">
        <v>182</v>
      </c>
      <c r="L15739" s="3">
        <v>1061242</v>
      </c>
      <c r="M15739" s="2" t="s">
        <v>0</v>
      </c>
      <c r="N15739" s="4" t="s">
        <v>21</v>
      </c>
    </row>
    <row r="15740" spans="1:14" x14ac:dyDescent="0.25">
      <c r="A15740" s="1" t="s">
        <v>368</v>
      </c>
      <c r="B15740" s="2" t="s">
        <v>103</v>
      </c>
      <c r="C15740" s="2" t="s">
        <v>104</v>
      </c>
      <c r="D15740" s="2" t="s">
        <v>105</v>
      </c>
      <c r="E15740" s="2" t="s">
        <v>13466</v>
      </c>
      <c r="F15740" s="2">
        <v>31191506</v>
      </c>
      <c r="G15740" s="2" t="s">
        <v>490</v>
      </c>
      <c r="H15740" s="2">
        <v>8</v>
      </c>
      <c r="I15740" s="2">
        <v>4</v>
      </c>
      <c r="J15740" s="2">
        <v>10</v>
      </c>
      <c r="K15740" s="2">
        <v>12</v>
      </c>
      <c r="L15740" s="3">
        <v>96096.55</v>
      </c>
      <c r="M15740" s="2" t="s">
        <v>0</v>
      </c>
      <c r="N15740" s="4" t="s">
        <v>21</v>
      </c>
    </row>
    <row r="15741" spans="1:14" x14ac:dyDescent="0.25">
      <c r="A15741" s="1" t="s">
        <v>368</v>
      </c>
      <c r="B15741" s="2" t="s">
        <v>103</v>
      </c>
      <c r="C15741" s="2" t="s">
        <v>104</v>
      </c>
      <c r="D15741" s="2" t="s">
        <v>105</v>
      </c>
      <c r="E15741" s="2" t="s">
        <v>13467</v>
      </c>
      <c r="F15741" s="2">
        <v>31191506</v>
      </c>
      <c r="G15741" s="2" t="s">
        <v>490</v>
      </c>
      <c r="H15741" s="2">
        <v>8</v>
      </c>
      <c r="I15741" s="2">
        <v>4</v>
      </c>
      <c r="J15741" s="2">
        <v>10</v>
      </c>
      <c r="K15741" s="2">
        <v>12</v>
      </c>
      <c r="L15741" s="3">
        <v>515607.67</v>
      </c>
      <c r="M15741" s="2" t="s">
        <v>0</v>
      </c>
      <c r="N15741" s="4" t="s">
        <v>21</v>
      </c>
    </row>
    <row r="15742" spans="1:14" x14ac:dyDescent="0.25">
      <c r="A15742" s="1" t="s">
        <v>368</v>
      </c>
      <c r="B15742" s="2" t="s">
        <v>103</v>
      </c>
      <c r="C15742" s="2" t="s">
        <v>104</v>
      </c>
      <c r="D15742" s="2" t="s">
        <v>105</v>
      </c>
      <c r="E15742" s="2" t="s">
        <v>13468</v>
      </c>
      <c r="F15742" s="2">
        <v>31191506</v>
      </c>
      <c r="G15742" s="2" t="s">
        <v>490</v>
      </c>
      <c r="H15742" s="2">
        <v>8</v>
      </c>
      <c r="I15742" s="2">
        <v>4</v>
      </c>
      <c r="J15742" s="2">
        <v>10</v>
      </c>
      <c r="K15742" s="2">
        <v>12</v>
      </c>
      <c r="L15742" s="3">
        <v>117966.78999999998</v>
      </c>
      <c r="M15742" s="2" t="s">
        <v>0</v>
      </c>
      <c r="N15742" s="4" t="s">
        <v>21</v>
      </c>
    </row>
    <row r="15743" spans="1:14" x14ac:dyDescent="0.25">
      <c r="A15743" s="1" t="s">
        <v>368</v>
      </c>
      <c r="B15743" s="2" t="s">
        <v>10135</v>
      </c>
      <c r="C15743" s="2" t="s">
        <v>10135</v>
      </c>
      <c r="D15743" s="2" t="s">
        <v>18041</v>
      </c>
      <c r="E15743" s="2" t="s">
        <v>13469</v>
      </c>
      <c r="F15743" s="2">
        <v>25101914</v>
      </c>
      <c r="G15743" s="2" t="s">
        <v>490</v>
      </c>
      <c r="H15743" s="2">
        <v>1</v>
      </c>
      <c r="I15743" s="2">
        <v>5</v>
      </c>
      <c r="J15743" s="2">
        <v>10</v>
      </c>
      <c r="K15743" s="2">
        <v>4</v>
      </c>
      <c r="L15743" s="3">
        <v>7762200</v>
      </c>
      <c r="M15743" s="2" t="s">
        <v>0</v>
      </c>
      <c r="N15743" s="4" t="s">
        <v>21</v>
      </c>
    </row>
    <row r="15744" spans="1:14" x14ac:dyDescent="0.25">
      <c r="A15744" s="1" t="s">
        <v>368</v>
      </c>
      <c r="B15744" s="2" t="s">
        <v>2048</v>
      </c>
      <c r="C15744" s="2" t="s">
        <v>2048</v>
      </c>
      <c r="D15744" s="2" t="s">
        <v>17948</v>
      </c>
      <c r="E15744" s="2" t="s">
        <v>13470</v>
      </c>
      <c r="F15744" s="2">
        <v>26121508</v>
      </c>
      <c r="G15744" s="2" t="s">
        <v>496</v>
      </c>
      <c r="H15744" s="2">
        <v>3</v>
      </c>
      <c r="I15744" s="2">
        <v>9</v>
      </c>
      <c r="J15744" s="2">
        <v>10</v>
      </c>
      <c r="K15744" s="2">
        <v>22</v>
      </c>
      <c r="L15744" s="3">
        <v>1320000</v>
      </c>
      <c r="M15744" s="2" t="s">
        <v>0</v>
      </c>
      <c r="N15744" s="4" t="s">
        <v>21</v>
      </c>
    </row>
    <row r="15745" spans="1:14" x14ac:dyDescent="0.25">
      <c r="A15745" s="1" t="s">
        <v>368</v>
      </c>
      <c r="B15745" s="2" t="s">
        <v>2048</v>
      </c>
      <c r="C15745" s="2" t="s">
        <v>2048</v>
      </c>
      <c r="D15745" s="2" t="s">
        <v>17948</v>
      </c>
      <c r="E15745" s="2" t="s">
        <v>13471</v>
      </c>
      <c r="F15745" s="2">
        <v>30111601</v>
      </c>
      <c r="G15745" s="2" t="s">
        <v>496</v>
      </c>
      <c r="H15745" s="2">
        <v>1</v>
      </c>
      <c r="I15745" s="2">
        <v>5</v>
      </c>
      <c r="J15745" s="2">
        <v>10</v>
      </c>
      <c r="K15745" s="2">
        <v>30</v>
      </c>
      <c r="L15745" s="3">
        <v>639030</v>
      </c>
      <c r="M15745" s="2" t="s">
        <v>0</v>
      </c>
      <c r="N15745" s="4" t="s">
        <v>21</v>
      </c>
    </row>
    <row r="15746" spans="1:14" x14ac:dyDescent="0.25">
      <c r="A15746" s="1" t="s">
        <v>368</v>
      </c>
      <c r="B15746" s="2" t="s">
        <v>2048</v>
      </c>
      <c r="C15746" s="2" t="s">
        <v>2048</v>
      </c>
      <c r="D15746" s="2" t="s">
        <v>17948</v>
      </c>
      <c r="E15746" s="2" t="s">
        <v>13472</v>
      </c>
      <c r="F15746" s="2">
        <v>30161503</v>
      </c>
      <c r="G15746" s="2" t="s">
        <v>496</v>
      </c>
      <c r="H15746" s="2">
        <v>1</v>
      </c>
      <c r="I15746" s="2">
        <v>5</v>
      </c>
      <c r="J15746" s="2">
        <v>10</v>
      </c>
      <c r="K15746" s="2">
        <v>5</v>
      </c>
      <c r="L15746" s="3">
        <v>473054.75</v>
      </c>
      <c r="M15746" s="2" t="s">
        <v>0</v>
      </c>
      <c r="N15746" s="4" t="s">
        <v>21</v>
      </c>
    </row>
    <row r="15747" spans="1:14" x14ac:dyDescent="0.25">
      <c r="A15747" s="1" t="s">
        <v>368</v>
      </c>
      <c r="B15747" s="2" t="s">
        <v>2048</v>
      </c>
      <c r="C15747" s="2" t="s">
        <v>2048</v>
      </c>
      <c r="D15747" s="2" t="s">
        <v>17948</v>
      </c>
      <c r="E15747" s="2" t="s">
        <v>13473</v>
      </c>
      <c r="F15747" s="2">
        <v>30181506</v>
      </c>
      <c r="G15747" s="2" t="s">
        <v>496</v>
      </c>
      <c r="H15747" s="2">
        <v>1</v>
      </c>
      <c r="I15747" s="2">
        <v>5</v>
      </c>
      <c r="J15747" s="2">
        <v>10</v>
      </c>
      <c r="K15747" s="2">
        <v>20</v>
      </c>
      <c r="L15747" s="3">
        <v>334271</v>
      </c>
      <c r="M15747" s="2" t="s">
        <v>0</v>
      </c>
      <c r="N15747" s="4" t="s">
        <v>21</v>
      </c>
    </row>
    <row r="15748" spans="1:14" x14ac:dyDescent="0.25">
      <c r="A15748" s="1" t="s">
        <v>368</v>
      </c>
      <c r="B15748" s="2" t="s">
        <v>2048</v>
      </c>
      <c r="C15748" s="2" t="s">
        <v>2048</v>
      </c>
      <c r="D15748" s="2" t="s">
        <v>17948</v>
      </c>
      <c r="E15748" s="2" t="s">
        <v>13474</v>
      </c>
      <c r="F15748" s="2">
        <v>12161804</v>
      </c>
      <c r="G15748" s="2" t="s">
        <v>496</v>
      </c>
      <c r="H15748" s="2">
        <v>1</v>
      </c>
      <c r="I15748" s="2">
        <v>5</v>
      </c>
      <c r="J15748" s="2">
        <v>10</v>
      </c>
      <c r="K15748" s="2">
        <v>10</v>
      </c>
      <c r="L15748" s="3">
        <v>313814.89999999997</v>
      </c>
      <c r="M15748" s="2" t="s">
        <v>0</v>
      </c>
      <c r="N15748" s="4" t="s">
        <v>21</v>
      </c>
    </row>
    <row r="15749" spans="1:14" x14ac:dyDescent="0.25">
      <c r="A15749" s="1" t="s">
        <v>368</v>
      </c>
      <c r="B15749" s="2" t="s">
        <v>2048</v>
      </c>
      <c r="C15749" s="2" t="s">
        <v>2048</v>
      </c>
      <c r="D15749" s="2" t="s">
        <v>17948</v>
      </c>
      <c r="E15749" s="2" t="s">
        <v>13475</v>
      </c>
      <c r="F15749" s="2">
        <v>30181506</v>
      </c>
      <c r="G15749" s="2" t="s">
        <v>496</v>
      </c>
      <c r="H15749" s="2">
        <v>1</v>
      </c>
      <c r="I15749" s="2">
        <v>5</v>
      </c>
      <c r="J15749" s="2">
        <v>10</v>
      </c>
      <c r="K15749" s="2">
        <v>10</v>
      </c>
      <c r="L15749" s="3">
        <v>284945.5</v>
      </c>
      <c r="M15749" s="2" t="s">
        <v>0</v>
      </c>
      <c r="N15749" s="4" t="s">
        <v>21</v>
      </c>
    </row>
    <row r="15750" spans="1:14" x14ac:dyDescent="0.25">
      <c r="A15750" s="1" t="s">
        <v>368</v>
      </c>
      <c r="B15750" s="2" t="s">
        <v>2048</v>
      </c>
      <c r="C15750" s="2" t="s">
        <v>2048</v>
      </c>
      <c r="D15750" s="2" t="s">
        <v>17948</v>
      </c>
      <c r="E15750" s="2" t="s">
        <v>13476</v>
      </c>
      <c r="F15750" s="2">
        <v>31191501</v>
      </c>
      <c r="G15750" s="2" t="s">
        <v>496</v>
      </c>
      <c r="H15750" s="2">
        <v>1</v>
      </c>
      <c r="I15750" s="2">
        <v>5</v>
      </c>
      <c r="J15750" s="2">
        <v>10</v>
      </c>
      <c r="K15750" s="2">
        <v>50</v>
      </c>
      <c r="L15750" s="3">
        <v>913979.5</v>
      </c>
      <c r="M15750" s="2" t="s">
        <v>0</v>
      </c>
      <c r="N15750" s="4" t="s">
        <v>21</v>
      </c>
    </row>
    <row r="15751" spans="1:14" x14ac:dyDescent="0.25">
      <c r="A15751" s="1" t="s">
        <v>368</v>
      </c>
      <c r="B15751" s="2" t="s">
        <v>2048</v>
      </c>
      <c r="C15751" s="2" t="s">
        <v>2048</v>
      </c>
      <c r="D15751" s="2" t="s">
        <v>17948</v>
      </c>
      <c r="E15751" s="2" t="s">
        <v>13477</v>
      </c>
      <c r="F15751" s="2">
        <v>31191501</v>
      </c>
      <c r="G15751" s="2" t="s">
        <v>496</v>
      </c>
      <c r="H15751" s="2">
        <v>1</v>
      </c>
      <c r="I15751" s="2">
        <v>5</v>
      </c>
      <c r="J15751" s="2">
        <v>10</v>
      </c>
      <c r="K15751" s="2">
        <v>24</v>
      </c>
      <c r="L15751" s="3">
        <v>471240</v>
      </c>
      <c r="M15751" s="2" t="s">
        <v>0</v>
      </c>
      <c r="N15751" s="4" t="s">
        <v>21</v>
      </c>
    </row>
    <row r="15752" spans="1:14" x14ac:dyDescent="0.25">
      <c r="A15752" s="1" t="s">
        <v>368</v>
      </c>
      <c r="B15752" s="2" t="s">
        <v>2048</v>
      </c>
      <c r="C15752" s="2" t="s">
        <v>2048</v>
      </c>
      <c r="D15752" s="2" t="s">
        <v>17948</v>
      </c>
      <c r="E15752" s="2" t="s">
        <v>7148</v>
      </c>
      <c r="F15752" s="2">
        <v>30102405</v>
      </c>
      <c r="G15752" s="2" t="s">
        <v>490</v>
      </c>
      <c r="H15752" s="2">
        <v>8</v>
      </c>
      <c r="I15752" s="2">
        <v>4</v>
      </c>
      <c r="J15752" s="2">
        <v>10</v>
      </c>
      <c r="K15752" s="2">
        <v>74</v>
      </c>
      <c r="L15752" s="3">
        <v>2517508.59</v>
      </c>
      <c r="M15752" s="2" t="s">
        <v>0</v>
      </c>
      <c r="N15752" s="4" t="s">
        <v>21</v>
      </c>
    </row>
    <row r="15753" spans="1:14" x14ac:dyDescent="0.25">
      <c r="A15753" s="1" t="s">
        <v>368</v>
      </c>
      <c r="B15753" s="2" t="s">
        <v>2048</v>
      </c>
      <c r="C15753" s="2" t="s">
        <v>2048</v>
      </c>
      <c r="D15753" s="2" t="s">
        <v>17948</v>
      </c>
      <c r="E15753" s="2" t="s">
        <v>13478</v>
      </c>
      <c r="F15753" s="2">
        <v>30102405</v>
      </c>
      <c r="G15753" s="2" t="s">
        <v>490</v>
      </c>
      <c r="H15753" s="2">
        <v>8</v>
      </c>
      <c r="I15753" s="2">
        <v>4</v>
      </c>
      <c r="J15753" s="2">
        <v>10</v>
      </c>
      <c r="K15753" s="2">
        <v>3</v>
      </c>
      <c r="L15753" s="3">
        <v>267744.86</v>
      </c>
      <c r="M15753" s="2" t="s">
        <v>0</v>
      </c>
      <c r="N15753" s="4" t="s">
        <v>21</v>
      </c>
    </row>
    <row r="15754" spans="1:14" x14ac:dyDescent="0.25">
      <c r="A15754" s="1" t="s">
        <v>368</v>
      </c>
      <c r="B15754" s="2" t="s">
        <v>2048</v>
      </c>
      <c r="C15754" s="2" t="s">
        <v>2048</v>
      </c>
      <c r="D15754" s="2" t="s">
        <v>17948</v>
      </c>
      <c r="E15754" s="2" t="s">
        <v>13479</v>
      </c>
      <c r="F15754" s="2">
        <v>30102405</v>
      </c>
      <c r="G15754" s="2" t="s">
        <v>490</v>
      </c>
      <c r="H15754" s="2">
        <v>8</v>
      </c>
      <c r="I15754" s="2">
        <v>4</v>
      </c>
      <c r="J15754" s="2">
        <v>10</v>
      </c>
      <c r="K15754" s="2">
        <v>4</v>
      </c>
      <c r="L15754" s="3">
        <v>299114.31</v>
      </c>
      <c r="M15754" s="2" t="s">
        <v>0</v>
      </c>
      <c r="N15754" s="4" t="s">
        <v>21</v>
      </c>
    </row>
    <row r="15755" spans="1:14" x14ac:dyDescent="0.25">
      <c r="A15755" s="1" t="s">
        <v>368</v>
      </c>
      <c r="B15755" s="2" t="s">
        <v>2048</v>
      </c>
      <c r="C15755" s="2" t="s">
        <v>2048</v>
      </c>
      <c r="D15755" s="2" t="s">
        <v>17948</v>
      </c>
      <c r="E15755" s="2" t="s">
        <v>13480</v>
      </c>
      <c r="F15755" s="2">
        <v>40171512</v>
      </c>
      <c r="G15755" s="2" t="s">
        <v>490</v>
      </c>
      <c r="H15755" s="2">
        <v>8</v>
      </c>
      <c r="I15755" s="2">
        <v>4</v>
      </c>
      <c r="J15755" s="2">
        <v>10</v>
      </c>
      <c r="K15755" s="2">
        <v>50</v>
      </c>
      <c r="L15755" s="3">
        <v>425254.83</v>
      </c>
      <c r="M15755" s="2" t="s">
        <v>0</v>
      </c>
      <c r="N15755" s="4" t="s">
        <v>21</v>
      </c>
    </row>
    <row r="15756" spans="1:14" x14ac:dyDescent="0.25">
      <c r="A15756" s="1" t="s">
        <v>368</v>
      </c>
      <c r="B15756" s="2" t="s">
        <v>2048</v>
      </c>
      <c r="C15756" s="2" t="s">
        <v>2048</v>
      </c>
      <c r="D15756" s="2" t="s">
        <v>17948</v>
      </c>
      <c r="E15756" s="2" t="s">
        <v>13481</v>
      </c>
      <c r="F15756" s="2">
        <v>30102405</v>
      </c>
      <c r="G15756" s="2" t="s">
        <v>490</v>
      </c>
      <c r="H15756" s="2">
        <v>8</v>
      </c>
      <c r="I15756" s="2">
        <v>4</v>
      </c>
      <c r="J15756" s="2">
        <v>10</v>
      </c>
      <c r="K15756" s="2">
        <v>1</v>
      </c>
      <c r="L15756" s="3">
        <v>459485.07</v>
      </c>
      <c r="M15756" s="2" t="s">
        <v>0</v>
      </c>
      <c r="N15756" s="4" t="s">
        <v>21</v>
      </c>
    </row>
    <row r="15757" spans="1:14" x14ac:dyDescent="0.25">
      <c r="A15757" s="1" t="s">
        <v>368</v>
      </c>
      <c r="B15757" s="2" t="s">
        <v>2048</v>
      </c>
      <c r="C15757" s="2" t="s">
        <v>2048</v>
      </c>
      <c r="D15757" s="2" t="s">
        <v>17948</v>
      </c>
      <c r="E15757" s="2" t="s">
        <v>13482</v>
      </c>
      <c r="F15757" s="2">
        <v>31231402</v>
      </c>
      <c r="G15757" s="2" t="s">
        <v>490</v>
      </c>
      <c r="H15757" s="2">
        <v>8</v>
      </c>
      <c r="I15757" s="2">
        <v>4</v>
      </c>
      <c r="J15757" s="2">
        <v>10</v>
      </c>
      <c r="K15757" s="2">
        <v>2</v>
      </c>
      <c r="L15757" s="3">
        <v>93445.61</v>
      </c>
      <c r="M15757" s="2" t="s">
        <v>0</v>
      </c>
      <c r="N15757" s="4" t="s">
        <v>21</v>
      </c>
    </row>
    <row r="15758" spans="1:14" x14ac:dyDescent="0.25">
      <c r="A15758" s="1" t="s">
        <v>368</v>
      </c>
      <c r="B15758" s="2" t="s">
        <v>2048</v>
      </c>
      <c r="C15758" s="2" t="s">
        <v>2048</v>
      </c>
      <c r="D15758" s="2" t="s">
        <v>17948</v>
      </c>
      <c r="E15758" s="2" t="s">
        <v>13483</v>
      </c>
      <c r="F15758" s="2">
        <v>40171512</v>
      </c>
      <c r="G15758" s="2" t="s">
        <v>490</v>
      </c>
      <c r="H15758" s="2">
        <v>8</v>
      </c>
      <c r="I15758" s="2">
        <v>4</v>
      </c>
      <c r="J15758" s="2">
        <v>10</v>
      </c>
      <c r="K15758" s="2">
        <v>70</v>
      </c>
      <c r="L15758" s="3">
        <v>5025738.9000000004</v>
      </c>
      <c r="M15758" s="2" t="s">
        <v>0</v>
      </c>
      <c r="N15758" s="4" t="s">
        <v>21</v>
      </c>
    </row>
    <row r="15759" spans="1:14" x14ac:dyDescent="0.25">
      <c r="A15759" s="1" t="s">
        <v>368</v>
      </c>
      <c r="B15759" s="2" t="s">
        <v>2048</v>
      </c>
      <c r="C15759" s="2" t="s">
        <v>2048</v>
      </c>
      <c r="D15759" s="2" t="s">
        <v>17948</v>
      </c>
      <c r="E15759" s="2" t="s">
        <v>13484</v>
      </c>
      <c r="F15759" s="2">
        <v>40171512</v>
      </c>
      <c r="G15759" s="2" t="s">
        <v>490</v>
      </c>
      <c r="H15759" s="2">
        <v>8</v>
      </c>
      <c r="I15759" s="2">
        <v>4</v>
      </c>
      <c r="J15759" s="2">
        <v>10</v>
      </c>
      <c r="K15759" s="2">
        <v>15</v>
      </c>
      <c r="L15759" s="3">
        <v>5200811.34</v>
      </c>
      <c r="M15759" s="2" t="s">
        <v>0</v>
      </c>
      <c r="N15759" s="4" t="s">
        <v>21</v>
      </c>
    </row>
    <row r="15760" spans="1:14" x14ac:dyDescent="0.25">
      <c r="A15760" s="1" t="s">
        <v>368</v>
      </c>
      <c r="B15760" s="2" t="s">
        <v>2048</v>
      </c>
      <c r="C15760" s="2" t="s">
        <v>2048</v>
      </c>
      <c r="D15760" s="2" t="s">
        <v>17948</v>
      </c>
      <c r="E15760" s="2" t="s">
        <v>13485</v>
      </c>
      <c r="F15760" s="2">
        <v>40171512</v>
      </c>
      <c r="G15760" s="2" t="s">
        <v>490</v>
      </c>
      <c r="H15760" s="2">
        <v>8</v>
      </c>
      <c r="I15760" s="2">
        <v>4</v>
      </c>
      <c r="J15760" s="2">
        <v>10</v>
      </c>
      <c r="K15760" s="2">
        <v>20</v>
      </c>
      <c r="L15760" s="3">
        <v>2650939.2000000002</v>
      </c>
      <c r="M15760" s="2" t="s">
        <v>0</v>
      </c>
      <c r="N15760" s="4" t="s">
        <v>21</v>
      </c>
    </row>
    <row r="15761" spans="1:14" x14ac:dyDescent="0.25">
      <c r="A15761" s="1" t="s">
        <v>368</v>
      </c>
      <c r="B15761" s="2" t="s">
        <v>2048</v>
      </c>
      <c r="C15761" s="2" t="s">
        <v>2048</v>
      </c>
      <c r="D15761" s="2" t="s">
        <v>17948</v>
      </c>
      <c r="E15761" s="2" t="s">
        <v>13486</v>
      </c>
      <c r="F15761" s="2">
        <v>30101503</v>
      </c>
      <c r="G15761" s="2" t="s">
        <v>490</v>
      </c>
      <c r="H15761" s="2">
        <v>8</v>
      </c>
      <c r="I15761" s="2">
        <v>4</v>
      </c>
      <c r="J15761" s="2">
        <v>10</v>
      </c>
      <c r="K15761" s="2">
        <v>50</v>
      </c>
      <c r="L15761" s="3">
        <v>127024.17</v>
      </c>
      <c r="M15761" s="2" t="s">
        <v>0</v>
      </c>
      <c r="N15761" s="4" t="s">
        <v>21</v>
      </c>
    </row>
    <row r="15762" spans="1:14" x14ac:dyDescent="0.25">
      <c r="A15762" s="1" t="s">
        <v>368</v>
      </c>
      <c r="B15762" s="2" t="s">
        <v>2048</v>
      </c>
      <c r="C15762" s="2" t="s">
        <v>2048</v>
      </c>
      <c r="D15762" s="2" t="s">
        <v>17948</v>
      </c>
      <c r="E15762" s="2" t="s">
        <v>13487</v>
      </c>
      <c r="F15762" s="2">
        <v>30102300</v>
      </c>
      <c r="G15762" s="2" t="s">
        <v>490</v>
      </c>
      <c r="H15762" s="2">
        <v>8</v>
      </c>
      <c r="I15762" s="2">
        <v>4</v>
      </c>
      <c r="J15762" s="2">
        <v>10</v>
      </c>
      <c r="K15762" s="2">
        <v>12</v>
      </c>
      <c r="L15762" s="3">
        <v>131221.49</v>
      </c>
      <c r="M15762" s="2" t="s">
        <v>0</v>
      </c>
      <c r="N15762" s="4" t="s">
        <v>21</v>
      </c>
    </row>
    <row r="15763" spans="1:14" x14ac:dyDescent="0.25">
      <c r="A15763" s="1" t="s">
        <v>368</v>
      </c>
      <c r="B15763" s="2" t="s">
        <v>2048</v>
      </c>
      <c r="C15763" s="2" t="s">
        <v>2048</v>
      </c>
      <c r="D15763" s="2" t="s">
        <v>17948</v>
      </c>
      <c r="E15763" s="2" t="s">
        <v>13488</v>
      </c>
      <c r="F15763" s="2">
        <v>30102300</v>
      </c>
      <c r="G15763" s="2" t="s">
        <v>490</v>
      </c>
      <c r="H15763" s="2">
        <v>8</v>
      </c>
      <c r="I15763" s="2">
        <v>4</v>
      </c>
      <c r="J15763" s="2">
        <v>10</v>
      </c>
      <c r="K15763" s="2">
        <v>10</v>
      </c>
      <c r="L15763" s="3">
        <v>240793.64</v>
      </c>
      <c r="M15763" s="2" t="s">
        <v>0</v>
      </c>
      <c r="N15763" s="4" t="s">
        <v>21</v>
      </c>
    </row>
    <row r="15764" spans="1:14" x14ac:dyDescent="0.25">
      <c r="A15764" s="1" t="s">
        <v>368</v>
      </c>
      <c r="B15764" s="2" t="s">
        <v>2048</v>
      </c>
      <c r="C15764" s="2" t="s">
        <v>2048</v>
      </c>
      <c r="D15764" s="2" t="s">
        <v>17948</v>
      </c>
      <c r="E15764" s="2" t="s">
        <v>13489</v>
      </c>
      <c r="F15764" s="2">
        <v>30101500</v>
      </c>
      <c r="G15764" s="2" t="s">
        <v>490</v>
      </c>
      <c r="H15764" s="2">
        <v>8</v>
      </c>
      <c r="I15764" s="2">
        <v>4</v>
      </c>
      <c r="J15764" s="2">
        <v>10</v>
      </c>
      <c r="K15764" s="2">
        <v>24</v>
      </c>
      <c r="L15764" s="3">
        <v>874809.94</v>
      </c>
      <c r="M15764" s="2" t="s">
        <v>0</v>
      </c>
      <c r="N15764" s="4" t="s">
        <v>21</v>
      </c>
    </row>
    <row r="15765" spans="1:14" x14ac:dyDescent="0.25">
      <c r="A15765" s="1" t="s">
        <v>368</v>
      </c>
      <c r="B15765" s="2" t="s">
        <v>2048</v>
      </c>
      <c r="C15765" s="2" t="s">
        <v>2048</v>
      </c>
      <c r="D15765" s="2" t="s">
        <v>17948</v>
      </c>
      <c r="E15765" s="2" t="s">
        <v>13490</v>
      </c>
      <c r="F15765" s="2">
        <v>26121508</v>
      </c>
      <c r="G15765" s="2" t="s">
        <v>496</v>
      </c>
      <c r="H15765" s="2">
        <v>3</v>
      </c>
      <c r="I15765" s="2">
        <v>9</v>
      </c>
      <c r="J15765" s="2">
        <v>10</v>
      </c>
      <c r="K15765" s="2">
        <v>30</v>
      </c>
      <c r="L15765" s="3">
        <v>1800000</v>
      </c>
      <c r="M15765" s="2" t="s">
        <v>0</v>
      </c>
      <c r="N15765" s="4" t="s">
        <v>21</v>
      </c>
    </row>
    <row r="15766" spans="1:14" x14ac:dyDescent="0.25">
      <c r="A15766" s="1" t="s">
        <v>368</v>
      </c>
      <c r="B15766" s="2" t="s">
        <v>2048</v>
      </c>
      <c r="C15766" s="2" t="s">
        <v>2048</v>
      </c>
      <c r="D15766" s="2" t="s">
        <v>17948</v>
      </c>
      <c r="E15766" s="2" t="s">
        <v>13491</v>
      </c>
      <c r="F15766" s="2">
        <v>26121508</v>
      </c>
      <c r="G15766" s="2" t="s">
        <v>496</v>
      </c>
      <c r="H15766" s="2">
        <v>3</v>
      </c>
      <c r="I15766" s="2">
        <v>9</v>
      </c>
      <c r="J15766" s="2">
        <v>10</v>
      </c>
      <c r="K15766" s="2">
        <v>32</v>
      </c>
      <c r="L15766" s="3">
        <v>1920000</v>
      </c>
      <c r="M15766" s="2" t="s">
        <v>0</v>
      </c>
      <c r="N15766" s="4" t="s">
        <v>21</v>
      </c>
    </row>
    <row r="15767" spans="1:14" x14ac:dyDescent="0.25">
      <c r="A15767" s="1" t="s">
        <v>368</v>
      </c>
      <c r="B15767" s="2" t="s">
        <v>113</v>
      </c>
      <c r="C15767" s="2" t="s">
        <v>113</v>
      </c>
      <c r="D15767" s="2" t="s">
        <v>114</v>
      </c>
      <c r="E15767" s="2" t="s">
        <v>13492</v>
      </c>
      <c r="F15767" s="2">
        <v>27112838</v>
      </c>
      <c r="G15767" s="2" t="s">
        <v>496</v>
      </c>
      <c r="H15767" s="2">
        <v>3</v>
      </c>
      <c r="I15767" s="2">
        <v>9</v>
      </c>
      <c r="J15767" s="2">
        <v>10</v>
      </c>
      <c r="K15767" s="2">
        <v>10</v>
      </c>
      <c r="L15767" s="3">
        <v>2400000</v>
      </c>
      <c r="M15767" s="2" t="s">
        <v>0</v>
      </c>
      <c r="N15767" s="4" t="s">
        <v>21</v>
      </c>
    </row>
    <row r="15768" spans="1:14" x14ac:dyDescent="0.25">
      <c r="A15768" s="1" t="s">
        <v>368</v>
      </c>
      <c r="B15768" s="2" t="s">
        <v>113</v>
      </c>
      <c r="C15768" s="2" t="s">
        <v>113</v>
      </c>
      <c r="D15768" s="2" t="s">
        <v>114</v>
      </c>
      <c r="E15768" s="2" t="s">
        <v>13493</v>
      </c>
      <c r="F15768" s="2">
        <v>27112841</v>
      </c>
      <c r="G15768" s="2" t="s">
        <v>496</v>
      </c>
      <c r="H15768" s="2">
        <v>3</v>
      </c>
      <c r="I15768" s="2">
        <v>9</v>
      </c>
      <c r="J15768" s="2">
        <v>10</v>
      </c>
      <c r="K15768" s="2">
        <v>314</v>
      </c>
      <c r="L15768" s="3">
        <v>628000</v>
      </c>
      <c r="M15768" s="2" t="s">
        <v>0</v>
      </c>
      <c r="N15768" s="4" t="s">
        <v>21</v>
      </c>
    </row>
    <row r="15769" spans="1:14" x14ac:dyDescent="0.25">
      <c r="A15769" s="1" t="s">
        <v>368</v>
      </c>
      <c r="B15769" s="2" t="s">
        <v>113</v>
      </c>
      <c r="C15769" s="2" t="s">
        <v>113</v>
      </c>
      <c r="D15769" s="2" t="s">
        <v>114</v>
      </c>
      <c r="E15769" s="2" t="s">
        <v>13494</v>
      </c>
      <c r="F15769" s="2">
        <v>31191501</v>
      </c>
      <c r="G15769" s="2" t="s">
        <v>496</v>
      </c>
      <c r="H15769" s="2">
        <v>3</v>
      </c>
      <c r="I15769" s="2">
        <v>9</v>
      </c>
      <c r="J15769" s="2">
        <v>10</v>
      </c>
      <c r="K15769" s="2">
        <v>50</v>
      </c>
      <c r="L15769" s="3">
        <v>10800000</v>
      </c>
      <c r="M15769" s="2" t="s">
        <v>0</v>
      </c>
      <c r="N15769" s="4" t="s">
        <v>21</v>
      </c>
    </row>
    <row r="15770" spans="1:14" x14ac:dyDescent="0.25">
      <c r="A15770" s="1" t="s">
        <v>368</v>
      </c>
      <c r="B15770" s="2" t="s">
        <v>113</v>
      </c>
      <c r="C15770" s="2" t="s">
        <v>113</v>
      </c>
      <c r="D15770" s="2" t="s">
        <v>114</v>
      </c>
      <c r="E15770" s="2" t="s">
        <v>13495</v>
      </c>
      <c r="F15770" s="2">
        <v>31161611</v>
      </c>
      <c r="G15770" s="2" t="s">
        <v>496</v>
      </c>
      <c r="H15770" s="2">
        <v>3</v>
      </c>
      <c r="I15770" s="2">
        <v>9</v>
      </c>
      <c r="J15770" s="2">
        <v>10</v>
      </c>
      <c r="K15770" s="2">
        <v>396</v>
      </c>
      <c r="L15770" s="3">
        <v>95040</v>
      </c>
      <c r="M15770" s="2" t="s">
        <v>0</v>
      </c>
      <c r="N15770" s="4" t="s">
        <v>21</v>
      </c>
    </row>
    <row r="15771" spans="1:14" x14ac:dyDescent="0.25">
      <c r="A15771" s="1" t="s">
        <v>368</v>
      </c>
      <c r="B15771" s="2" t="s">
        <v>113</v>
      </c>
      <c r="C15771" s="2" t="s">
        <v>113</v>
      </c>
      <c r="D15771" s="2" t="s">
        <v>114</v>
      </c>
      <c r="E15771" s="2" t="s">
        <v>13496</v>
      </c>
      <c r="F15771" s="2">
        <v>27113201</v>
      </c>
      <c r="G15771" s="2" t="s">
        <v>496</v>
      </c>
      <c r="H15771" s="2">
        <v>3</v>
      </c>
      <c r="I15771" s="2">
        <v>9</v>
      </c>
      <c r="J15771" s="2">
        <v>10</v>
      </c>
      <c r="K15771" s="2">
        <v>80</v>
      </c>
      <c r="L15771" s="3">
        <v>1024000</v>
      </c>
      <c r="M15771" s="2" t="s">
        <v>0</v>
      </c>
      <c r="N15771" s="4" t="s">
        <v>21</v>
      </c>
    </row>
    <row r="15772" spans="1:14" x14ac:dyDescent="0.25">
      <c r="A15772" s="1" t="s">
        <v>368</v>
      </c>
      <c r="B15772" s="2" t="s">
        <v>113</v>
      </c>
      <c r="C15772" s="2" t="s">
        <v>113</v>
      </c>
      <c r="D15772" s="2" t="s">
        <v>114</v>
      </c>
      <c r="E15772" s="2" t="s">
        <v>13497</v>
      </c>
      <c r="F15772" s="2">
        <v>27113201</v>
      </c>
      <c r="G15772" s="2" t="s">
        <v>496</v>
      </c>
      <c r="H15772" s="2">
        <v>3</v>
      </c>
      <c r="I15772" s="2">
        <v>9</v>
      </c>
      <c r="J15772" s="2">
        <v>10</v>
      </c>
      <c r="K15772" s="2">
        <v>150</v>
      </c>
      <c r="L15772" s="3">
        <v>1920000</v>
      </c>
      <c r="M15772" s="2" t="s">
        <v>0</v>
      </c>
      <c r="N15772" s="4" t="s">
        <v>21</v>
      </c>
    </row>
    <row r="15773" spans="1:14" x14ac:dyDescent="0.25">
      <c r="A15773" s="1" t="s">
        <v>368</v>
      </c>
      <c r="B15773" s="2" t="s">
        <v>113</v>
      </c>
      <c r="C15773" s="2" t="s">
        <v>113</v>
      </c>
      <c r="D15773" s="2" t="s">
        <v>114</v>
      </c>
      <c r="E15773" s="2" t="s">
        <v>13498</v>
      </c>
      <c r="F15773" s="2">
        <v>27113201</v>
      </c>
      <c r="G15773" s="2" t="s">
        <v>496</v>
      </c>
      <c r="H15773" s="2">
        <v>3</v>
      </c>
      <c r="I15773" s="2">
        <v>9</v>
      </c>
      <c r="J15773" s="2">
        <v>10</v>
      </c>
      <c r="K15773" s="2">
        <v>151</v>
      </c>
      <c r="L15773" s="3">
        <v>1932800</v>
      </c>
      <c r="M15773" s="2" t="s">
        <v>0</v>
      </c>
      <c r="N15773" s="4" t="s">
        <v>21</v>
      </c>
    </row>
    <row r="15774" spans="1:14" x14ac:dyDescent="0.25">
      <c r="A15774" s="1" t="s">
        <v>368</v>
      </c>
      <c r="B15774" s="2" t="s">
        <v>113</v>
      </c>
      <c r="C15774" s="2" t="s">
        <v>113</v>
      </c>
      <c r="D15774" s="2" t="s">
        <v>114</v>
      </c>
      <c r="E15774" s="2" t="s">
        <v>13499</v>
      </c>
      <c r="F15774" s="2">
        <v>27113201</v>
      </c>
      <c r="G15774" s="2" t="s">
        <v>496</v>
      </c>
      <c r="H15774" s="2">
        <v>3</v>
      </c>
      <c r="I15774" s="2">
        <v>9</v>
      </c>
      <c r="J15774" s="2">
        <v>10</v>
      </c>
      <c r="K15774" s="2">
        <v>80</v>
      </c>
      <c r="L15774" s="3">
        <v>1024000</v>
      </c>
      <c r="M15774" s="2" t="s">
        <v>0</v>
      </c>
      <c r="N15774" s="4" t="s">
        <v>21</v>
      </c>
    </row>
    <row r="15775" spans="1:14" x14ac:dyDescent="0.25">
      <c r="A15775" s="1" t="s">
        <v>368</v>
      </c>
      <c r="B15775" s="2" t="s">
        <v>113</v>
      </c>
      <c r="C15775" s="2" t="s">
        <v>113</v>
      </c>
      <c r="D15775" s="2" t="s">
        <v>114</v>
      </c>
      <c r="E15775" s="2" t="s">
        <v>13500</v>
      </c>
      <c r="F15775" s="2">
        <v>27113201</v>
      </c>
      <c r="G15775" s="2" t="s">
        <v>496</v>
      </c>
      <c r="H15775" s="2">
        <v>3</v>
      </c>
      <c r="I15775" s="2">
        <v>9</v>
      </c>
      <c r="J15775" s="2">
        <v>10</v>
      </c>
      <c r="K15775" s="2">
        <v>80</v>
      </c>
      <c r="L15775" s="3">
        <v>1024000</v>
      </c>
      <c r="M15775" s="2" t="s">
        <v>0</v>
      </c>
      <c r="N15775" s="4" t="s">
        <v>21</v>
      </c>
    </row>
    <row r="15776" spans="1:14" x14ac:dyDescent="0.25">
      <c r="A15776" s="1" t="s">
        <v>368</v>
      </c>
      <c r="B15776" s="2" t="s">
        <v>113</v>
      </c>
      <c r="C15776" s="2" t="s">
        <v>113</v>
      </c>
      <c r="D15776" s="2" t="s">
        <v>114</v>
      </c>
      <c r="E15776" s="2" t="s">
        <v>13501</v>
      </c>
      <c r="F15776" s="2">
        <v>27113201</v>
      </c>
      <c r="G15776" s="2" t="s">
        <v>496</v>
      </c>
      <c r="H15776" s="2">
        <v>3</v>
      </c>
      <c r="I15776" s="2">
        <v>9</v>
      </c>
      <c r="J15776" s="2">
        <v>10</v>
      </c>
      <c r="K15776" s="2">
        <v>80</v>
      </c>
      <c r="L15776" s="3">
        <v>1024000</v>
      </c>
      <c r="M15776" s="2" t="s">
        <v>0</v>
      </c>
      <c r="N15776" s="4" t="s">
        <v>21</v>
      </c>
    </row>
    <row r="15777" spans="1:14" x14ac:dyDescent="0.25">
      <c r="A15777" s="1" t="s">
        <v>368</v>
      </c>
      <c r="B15777" s="2" t="s">
        <v>113</v>
      </c>
      <c r="C15777" s="2" t="s">
        <v>113</v>
      </c>
      <c r="D15777" s="2" t="s">
        <v>114</v>
      </c>
      <c r="E15777" s="2" t="s">
        <v>13502</v>
      </c>
      <c r="F15777" s="2">
        <v>27113201</v>
      </c>
      <c r="G15777" s="2" t="s">
        <v>496</v>
      </c>
      <c r="H15777" s="2">
        <v>3</v>
      </c>
      <c r="I15777" s="2">
        <v>9</v>
      </c>
      <c r="J15777" s="2">
        <v>10</v>
      </c>
      <c r="K15777" s="2">
        <v>80</v>
      </c>
      <c r="L15777" s="3">
        <v>1024000</v>
      </c>
      <c r="M15777" s="2" t="s">
        <v>0</v>
      </c>
      <c r="N15777" s="4" t="s">
        <v>21</v>
      </c>
    </row>
    <row r="15778" spans="1:14" x14ac:dyDescent="0.25">
      <c r="A15778" s="1" t="s">
        <v>368</v>
      </c>
      <c r="B15778" s="2" t="s">
        <v>113</v>
      </c>
      <c r="C15778" s="2" t="s">
        <v>113</v>
      </c>
      <c r="D15778" s="2" t="s">
        <v>114</v>
      </c>
      <c r="E15778" s="2" t="s">
        <v>13503</v>
      </c>
      <c r="F15778" s="2">
        <v>27113201</v>
      </c>
      <c r="G15778" s="2" t="s">
        <v>496</v>
      </c>
      <c r="H15778" s="2">
        <v>3</v>
      </c>
      <c r="I15778" s="2">
        <v>9</v>
      </c>
      <c r="J15778" s="2">
        <v>10</v>
      </c>
      <c r="K15778" s="2">
        <v>80</v>
      </c>
      <c r="L15778" s="3">
        <v>1024000</v>
      </c>
      <c r="M15778" s="2" t="s">
        <v>0</v>
      </c>
      <c r="N15778" s="4" t="s">
        <v>21</v>
      </c>
    </row>
    <row r="15779" spans="1:14" x14ac:dyDescent="0.25">
      <c r="A15779" s="1" t="s">
        <v>368</v>
      </c>
      <c r="B15779" s="2" t="s">
        <v>113</v>
      </c>
      <c r="C15779" s="2" t="s">
        <v>113</v>
      </c>
      <c r="D15779" s="2" t="s">
        <v>114</v>
      </c>
      <c r="E15779" s="2" t="s">
        <v>13504</v>
      </c>
      <c r="F15779" s="2">
        <v>27113201</v>
      </c>
      <c r="G15779" s="2" t="s">
        <v>496</v>
      </c>
      <c r="H15779" s="2">
        <v>3</v>
      </c>
      <c r="I15779" s="2">
        <v>9</v>
      </c>
      <c r="J15779" s="2">
        <v>10</v>
      </c>
      <c r="K15779" s="2">
        <v>80</v>
      </c>
      <c r="L15779" s="3">
        <v>1024000</v>
      </c>
      <c r="M15779" s="2" t="s">
        <v>0</v>
      </c>
      <c r="N15779" s="4" t="s">
        <v>21</v>
      </c>
    </row>
    <row r="15780" spans="1:14" x14ac:dyDescent="0.25">
      <c r="A15780" s="1" t="s">
        <v>368</v>
      </c>
      <c r="B15780" s="2" t="s">
        <v>113</v>
      </c>
      <c r="C15780" s="2" t="s">
        <v>113</v>
      </c>
      <c r="D15780" s="2" t="s">
        <v>114</v>
      </c>
      <c r="E15780" s="2" t="s">
        <v>13505</v>
      </c>
      <c r="F15780" s="2">
        <v>27113201</v>
      </c>
      <c r="G15780" s="2" t="s">
        <v>496</v>
      </c>
      <c r="H15780" s="2">
        <v>3</v>
      </c>
      <c r="I15780" s="2">
        <v>9</v>
      </c>
      <c r="J15780" s="2">
        <v>10</v>
      </c>
      <c r="K15780" s="2">
        <v>80</v>
      </c>
      <c r="L15780" s="3">
        <v>1024000</v>
      </c>
      <c r="M15780" s="2" t="s">
        <v>0</v>
      </c>
      <c r="N15780" s="4" t="s">
        <v>21</v>
      </c>
    </row>
    <row r="15781" spans="1:14" x14ac:dyDescent="0.25">
      <c r="A15781" s="1" t="s">
        <v>368</v>
      </c>
      <c r="B15781" s="2" t="s">
        <v>113</v>
      </c>
      <c r="C15781" s="2" t="s">
        <v>113</v>
      </c>
      <c r="D15781" s="2" t="s">
        <v>114</v>
      </c>
      <c r="E15781" s="2" t="s">
        <v>13506</v>
      </c>
      <c r="F15781" s="2">
        <v>27113201</v>
      </c>
      <c r="G15781" s="2" t="s">
        <v>496</v>
      </c>
      <c r="H15781" s="2">
        <v>3</v>
      </c>
      <c r="I15781" s="2">
        <v>9</v>
      </c>
      <c r="J15781" s="2">
        <v>10</v>
      </c>
      <c r="K15781" s="2">
        <v>80</v>
      </c>
      <c r="L15781" s="3">
        <v>1024000</v>
      </c>
      <c r="M15781" s="2" t="s">
        <v>0</v>
      </c>
      <c r="N15781" s="4" t="s">
        <v>21</v>
      </c>
    </row>
    <row r="15782" spans="1:14" x14ac:dyDescent="0.25">
      <c r="A15782" s="1" t="s">
        <v>368</v>
      </c>
      <c r="B15782" s="2" t="s">
        <v>113</v>
      </c>
      <c r="C15782" s="2" t="s">
        <v>113</v>
      </c>
      <c r="D15782" s="2" t="s">
        <v>114</v>
      </c>
      <c r="E15782" s="2" t="s">
        <v>13507</v>
      </c>
      <c r="F15782" s="2">
        <v>27113201</v>
      </c>
      <c r="G15782" s="2" t="s">
        <v>496</v>
      </c>
      <c r="H15782" s="2">
        <v>3</v>
      </c>
      <c r="I15782" s="2">
        <v>9</v>
      </c>
      <c r="J15782" s="2">
        <v>10</v>
      </c>
      <c r="K15782" s="2">
        <v>80</v>
      </c>
      <c r="L15782" s="3">
        <v>1024000</v>
      </c>
      <c r="M15782" s="2" t="s">
        <v>0</v>
      </c>
      <c r="N15782" s="4" t="s">
        <v>21</v>
      </c>
    </row>
    <row r="15783" spans="1:14" x14ac:dyDescent="0.25">
      <c r="A15783" s="1" t="s">
        <v>368</v>
      </c>
      <c r="B15783" s="2" t="s">
        <v>113</v>
      </c>
      <c r="C15783" s="2" t="s">
        <v>113</v>
      </c>
      <c r="D15783" s="2" t="s">
        <v>114</v>
      </c>
      <c r="E15783" s="2" t="s">
        <v>13508</v>
      </c>
      <c r="F15783" s="2">
        <v>27113201</v>
      </c>
      <c r="G15783" s="2" t="s">
        <v>496</v>
      </c>
      <c r="H15783" s="2">
        <v>3</v>
      </c>
      <c r="I15783" s="2">
        <v>9</v>
      </c>
      <c r="J15783" s="2">
        <v>10</v>
      </c>
      <c r="K15783" s="2">
        <v>80</v>
      </c>
      <c r="L15783" s="3">
        <v>1024000</v>
      </c>
      <c r="M15783" s="2" t="s">
        <v>0</v>
      </c>
      <c r="N15783" s="4" t="s">
        <v>21</v>
      </c>
    </row>
    <row r="15784" spans="1:14" x14ac:dyDescent="0.25">
      <c r="A15784" s="1" t="s">
        <v>368</v>
      </c>
      <c r="B15784" s="2" t="s">
        <v>113</v>
      </c>
      <c r="C15784" s="2" t="s">
        <v>113</v>
      </c>
      <c r="D15784" s="2" t="s">
        <v>114</v>
      </c>
      <c r="E15784" s="2" t="s">
        <v>13509</v>
      </c>
      <c r="F15784" s="2">
        <v>27113201</v>
      </c>
      <c r="G15784" s="2" t="s">
        <v>496</v>
      </c>
      <c r="H15784" s="2">
        <v>3</v>
      </c>
      <c r="I15784" s="2">
        <v>9</v>
      </c>
      <c r="J15784" s="2">
        <v>10</v>
      </c>
      <c r="K15784" s="2">
        <v>80</v>
      </c>
      <c r="L15784" s="3">
        <v>1024000</v>
      </c>
      <c r="M15784" s="2" t="s">
        <v>0</v>
      </c>
      <c r="N15784" s="4" t="s">
        <v>21</v>
      </c>
    </row>
    <row r="15785" spans="1:14" x14ac:dyDescent="0.25">
      <c r="A15785" s="1" t="s">
        <v>368</v>
      </c>
      <c r="B15785" s="2" t="s">
        <v>113</v>
      </c>
      <c r="C15785" s="2" t="s">
        <v>113</v>
      </c>
      <c r="D15785" s="2" t="s">
        <v>114</v>
      </c>
      <c r="E15785" s="2" t="s">
        <v>13510</v>
      </c>
      <c r="F15785" s="2">
        <v>44121612</v>
      </c>
      <c r="G15785" s="2" t="s">
        <v>2858</v>
      </c>
      <c r="H15785" s="2">
        <v>1</v>
      </c>
      <c r="I15785" s="2">
        <v>3</v>
      </c>
      <c r="J15785" s="2">
        <v>10</v>
      </c>
      <c r="K15785" s="2">
        <v>6</v>
      </c>
      <c r="L15785" s="3">
        <v>6000</v>
      </c>
      <c r="M15785" s="2" t="s">
        <v>0</v>
      </c>
      <c r="N15785" s="4" t="s">
        <v>21</v>
      </c>
    </row>
    <row r="15786" spans="1:14" x14ac:dyDescent="0.25">
      <c r="A15786" s="1" t="s">
        <v>368</v>
      </c>
      <c r="B15786" s="2" t="s">
        <v>113</v>
      </c>
      <c r="C15786" s="2" t="s">
        <v>113</v>
      </c>
      <c r="D15786" s="2" t="s">
        <v>114</v>
      </c>
      <c r="E15786" s="2" t="s">
        <v>13511</v>
      </c>
      <c r="F15786" s="2">
        <v>31162000</v>
      </c>
      <c r="G15786" s="2" t="s">
        <v>2858</v>
      </c>
      <c r="H15786" s="2">
        <v>1</v>
      </c>
      <c r="I15786" s="2">
        <v>3</v>
      </c>
      <c r="J15786" s="2">
        <v>10</v>
      </c>
      <c r="K15786" s="2">
        <v>2</v>
      </c>
      <c r="L15786" s="3">
        <v>2476</v>
      </c>
      <c r="M15786" s="2" t="s">
        <v>0</v>
      </c>
      <c r="N15786" s="4" t="s">
        <v>21</v>
      </c>
    </row>
    <row r="15787" spans="1:14" x14ac:dyDescent="0.25">
      <c r="A15787" s="1" t="s">
        <v>368</v>
      </c>
      <c r="B15787" s="2" t="s">
        <v>113</v>
      </c>
      <c r="C15787" s="2" t="s">
        <v>113</v>
      </c>
      <c r="D15787" s="2" t="s">
        <v>114</v>
      </c>
      <c r="E15787" s="2" t="s">
        <v>13512</v>
      </c>
      <c r="F15787" s="2">
        <v>44122100</v>
      </c>
      <c r="G15787" s="2" t="s">
        <v>2858</v>
      </c>
      <c r="H15787" s="2">
        <v>1</v>
      </c>
      <c r="I15787" s="2">
        <v>3</v>
      </c>
      <c r="J15787" s="2">
        <v>10</v>
      </c>
      <c r="K15787" s="2">
        <v>20</v>
      </c>
      <c r="L15787" s="3">
        <v>32140</v>
      </c>
      <c r="M15787" s="2" t="s">
        <v>0</v>
      </c>
      <c r="N15787" s="4" t="s">
        <v>21</v>
      </c>
    </row>
    <row r="15788" spans="1:14" x14ac:dyDescent="0.25">
      <c r="A15788" s="1" t="s">
        <v>368</v>
      </c>
      <c r="B15788" s="2" t="s">
        <v>113</v>
      </c>
      <c r="C15788" s="2" t="s">
        <v>113</v>
      </c>
      <c r="D15788" s="2" t="s">
        <v>114</v>
      </c>
      <c r="E15788" s="2" t="s">
        <v>13513</v>
      </c>
      <c r="F15788" s="2">
        <v>31162604</v>
      </c>
      <c r="G15788" s="2" t="s">
        <v>2858</v>
      </c>
      <c r="H15788" s="2">
        <v>1</v>
      </c>
      <c r="I15788" s="2">
        <v>3</v>
      </c>
      <c r="J15788" s="2">
        <v>10</v>
      </c>
      <c r="K15788" s="2">
        <v>10</v>
      </c>
      <c r="L15788" s="3">
        <v>318920</v>
      </c>
      <c r="M15788" s="2" t="s">
        <v>0</v>
      </c>
      <c r="N15788" s="4" t="s">
        <v>21</v>
      </c>
    </row>
    <row r="15789" spans="1:14" x14ac:dyDescent="0.25">
      <c r="A15789" s="1" t="s">
        <v>368</v>
      </c>
      <c r="B15789" s="2" t="s">
        <v>113</v>
      </c>
      <c r="C15789" s="2" t="s">
        <v>113</v>
      </c>
      <c r="D15789" s="2" t="s">
        <v>114</v>
      </c>
      <c r="E15789" s="2" t="s">
        <v>13514</v>
      </c>
      <c r="F15789" s="2">
        <v>44121600</v>
      </c>
      <c r="G15789" s="2" t="s">
        <v>2858</v>
      </c>
      <c r="H15789" s="2">
        <v>1</v>
      </c>
      <c r="I15789" s="2">
        <v>3</v>
      </c>
      <c r="J15789" s="2">
        <v>10</v>
      </c>
      <c r="K15789" s="2">
        <v>10</v>
      </c>
      <c r="L15789" s="3">
        <v>29870</v>
      </c>
      <c r="M15789" s="2" t="s">
        <v>0</v>
      </c>
      <c r="N15789" s="4" t="s">
        <v>21</v>
      </c>
    </row>
    <row r="15790" spans="1:14" x14ac:dyDescent="0.25">
      <c r="A15790" s="1" t="s">
        <v>368</v>
      </c>
      <c r="B15790" s="2" t="s">
        <v>113</v>
      </c>
      <c r="C15790" s="2" t="s">
        <v>113</v>
      </c>
      <c r="D15790" s="2" t="s">
        <v>114</v>
      </c>
      <c r="E15790" s="2" t="s">
        <v>13515</v>
      </c>
      <c r="F15790" s="2">
        <v>44121613</v>
      </c>
      <c r="G15790" s="2" t="s">
        <v>2858</v>
      </c>
      <c r="H15790" s="2">
        <v>1</v>
      </c>
      <c r="I15790" s="2">
        <v>3</v>
      </c>
      <c r="J15790" s="2">
        <v>10</v>
      </c>
      <c r="K15790" s="2">
        <v>8</v>
      </c>
      <c r="L15790" s="3">
        <v>14848</v>
      </c>
      <c r="M15790" s="2" t="s">
        <v>0</v>
      </c>
      <c r="N15790" s="4" t="s">
        <v>21</v>
      </c>
    </row>
    <row r="15791" spans="1:14" x14ac:dyDescent="0.25">
      <c r="A15791" s="1" t="s">
        <v>368</v>
      </c>
      <c r="B15791" s="2" t="s">
        <v>113</v>
      </c>
      <c r="C15791" s="2" t="s">
        <v>113</v>
      </c>
      <c r="D15791" s="2" t="s">
        <v>114</v>
      </c>
      <c r="E15791" s="2" t="s">
        <v>13516</v>
      </c>
      <c r="F15791" s="2">
        <v>44121600</v>
      </c>
      <c r="G15791" s="2" t="s">
        <v>2858</v>
      </c>
      <c r="H15791" s="2">
        <v>1</v>
      </c>
      <c r="I15791" s="2">
        <v>3</v>
      </c>
      <c r="J15791" s="2">
        <v>10</v>
      </c>
      <c r="K15791" s="2">
        <v>10</v>
      </c>
      <c r="L15791" s="3">
        <v>6190</v>
      </c>
      <c r="M15791" s="2" t="s">
        <v>0</v>
      </c>
      <c r="N15791" s="4" t="s">
        <v>21</v>
      </c>
    </row>
    <row r="15792" spans="1:14" x14ac:dyDescent="0.25">
      <c r="A15792" s="1" t="s">
        <v>368</v>
      </c>
      <c r="B15792" s="2" t="s">
        <v>113</v>
      </c>
      <c r="C15792" s="2" t="s">
        <v>113</v>
      </c>
      <c r="D15792" s="2" t="s">
        <v>114</v>
      </c>
      <c r="E15792" s="2" t="s">
        <v>13517</v>
      </c>
      <c r="F15792" s="2">
        <v>44121600</v>
      </c>
      <c r="G15792" s="2" t="s">
        <v>2858</v>
      </c>
      <c r="H15792" s="2">
        <v>1</v>
      </c>
      <c r="I15792" s="2">
        <v>3</v>
      </c>
      <c r="J15792" s="2">
        <v>10</v>
      </c>
      <c r="K15792" s="2">
        <v>10</v>
      </c>
      <c r="L15792" s="3">
        <v>60690</v>
      </c>
      <c r="M15792" s="2" t="s">
        <v>0</v>
      </c>
      <c r="N15792" s="4" t="s">
        <v>21</v>
      </c>
    </row>
    <row r="15793" spans="1:14" x14ac:dyDescent="0.25">
      <c r="A15793" s="1" t="s">
        <v>368</v>
      </c>
      <c r="B15793" s="2" t="s">
        <v>113</v>
      </c>
      <c r="C15793" s="2" t="s">
        <v>113</v>
      </c>
      <c r="D15793" s="2" t="s">
        <v>114</v>
      </c>
      <c r="E15793" s="2" t="s">
        <v>13518</v>
      </c>
      <c r="F15793" s="2">
        <v>30181701</v>
      </c>
      <c r="G15793" s="2" t="s">
        <v>496</v>
      </c>
      <c r="H15793" s="2">
        <v>1</v>
      </c>
      <c r="I15793" s="2">
        <v>5</v>
      </c>
      <c r="J15793" s="2">
        <v>10</v>
      </c>
      <c r="K15793" s="2">
        <v>10</v>
      </c>
      <c r="L15793" s="3">
        <v>95200</v>
      </c>
      <c r="M15793" s="2" t="s">
        <v>17387</v>
      </c>
      <c r="N15793" s="4" t="s">
        <v>21</v>
      </c>
    </row>
    <row r="15794" spans="1:14" x14ac:dyDescent="0.25">
      <c r="A15794" s="1" t="s">
        <v>368</v>
      </c>
      <c r="B15794" s="2" t="s">
        <v>113</v>
      </c>
      <c r="C15794" s="2" t="s">
        <v>113</v>
      </c>
      <c r="D15794" s="2" t="s">
        <v>114</v>
      </c>
      <c r="E15794" s="2" t="s">
        <v>13519</v>
      </c>
      <c r="F15794" s="2">
        <v>41111901</v>
      </c>
      <c r="G15794" s="2" t="s">
        <v>496</v>
      </c>
      <c r="H15794" s="2">
        <v>1</v>
      </c>
      <c r="I15794" s="2">
        <v>5</v>
      </c>
      <c r="J15794" s="2">
        <v>10</v>
      </c>
      <c r="K15794" s="2">
        <v>2</v>
      </c>
      <c r="L15794" s="3">
        <v>155652</v>
      </c>
      <c r="M15794" s="2" t="s">
        <v>0</v>
      </c>
      <c r="N15794" s="4" t="s">
        <v>21</v>
      </c>
    </row>
    <row r="15795" spans="1:14" x14ac:dyDescent="0.25">
      <c r="A15795" s="1" t="s">
        <v>368</v>
      </c>
      <c r="B15795" s="2" t="s">
        <v>113</v>
      </c>
      <c r="C15795" s="2" t="s">
        <v>113</v>
      </c>
      <c r="D15795" s="2" t="s">
        <v>114</v>
      </c>
      <c r="E15795" s="2" t="s">
        <v>13520</v>
      </c>
      <c r="F15795" s="2">
        <v>41111901</v>
      </c>
      <c r="G15795" s="2" t="s">
        <v>496</v>
      </c>
      <c r="H15795" s="2">
        <v>1</v>
      </c>
      <c r="I15795" s="2">
        <v>5</v>
      </c>
      <c r="J15795" s="2">
        <v>10</v>
      </c>
      <c r="K15795" s="2">
        <v>40</v>
      </c>
      <c r="L15795" s="3">
        <v>1142400</v>
      </c>
      <c r="M15795" s="2" t="s">
        <v>0</v>
      </c>
      <c r="N15795" s="4" t="s">
        <v>21</v>
      </c>
    </row>
    <row r="15796" spans="1:14" x14ac:dyDescent="0.25">
      <c r="A15796" s="1" t="s">
        <v>368</v>
      </c>
      <c r="B15796" s="2" t="s">
        <v>113</v>
      </c>
      <c r="C15796" s="2" t="s">
        <v>113</v>
      </c>
      <c r="D15796" s="2" t="s">
        <v>114</v>
      </c>
      <c r="E15796" s="2" t="s">
        <v>13521</v>
      </c>
      <c r="F15796" s="2">
        <v>31211904</v>
      </c>
      <c r="G15796" s="2" t="s">
        <v>496</v>
      </c>
      <c r="H15796" s="2">
        <v>1</v>
      </c>
      <c r="I15796" s="2">
        <v>5</v>
      </c>
      <c r="J15796" s="2">
        <v>10</v>
      </c>
      <c r="K15796" s="2">
        <v>50</v>
      </c>
      <c r="L15796" s="3">
        <v>1725500</v>
      </c>
      <c r="M15796" s="2" t="s">
        <v>0</v>
      </c>
      <c r="N15796" s="4" t="s">
        <v>21</v>
      </c>
    </row>
    <row r="15797" spans="1:14" x14ac:dyDescent="0.25">
      <c r="A15797" s="1" t="s">
        <v>368</v>
      </c>
      <c r="B15797" s="2" t="s">
        <v>113</v>
      </c>
      <c r="C15797" s="2" t="s">
        <v>113</v>
      </c>
      <c r="D15797" s="2" t="s">
        <v>114</v>
      </c>
      <c r="E15797" s="2" t="s">
        <v>13522</v>
      </c>
      <c r="F15797" s="2">
        <v>31211906</v>
      </c>
      <c r="G15797" s="2" t="s">
        <v>496</v>
      </c>
      <c r="H15797" s="2">
        <v>1</v>
      </c>
      <c r="I15797" s="2">
        <v>5</v>
      </c>
      <c r="J15797" s="2">
        <v>10</v>
      </c>
      <c r="K15797" s="2">
        <v>2</v>
      </c>
      <c r="L15797" s="3">
        <v>46683.7</v>
      </c>
      <c r="M15797" s="2" t="s">
        <v>0</v>
      </c>
      <c r="N15797" s="4" t="s">
        <v>21</v>
      </c>
    </row>
    <row r="15798" spans="1:14" x14ac:dyDescent="0.25">
      <c r="A15798" s="1" t="s">
        <v>368</v>
      </c>
      <c r="B15798" s="2" t="s">
        <v>113</v>
      </c>
      <c r="C15798" s="2" t="s">
        <v>113</v>
      </c>
      <c r="D15798" s="2" t="s">
        <v>114</v>
      </c>
      <c r="E15798" s="2" t="s">
        <v>13523</v>
      </c>
      <c r="F15798" s="2">
        <v>31211904</v>
      </c>
      <c r="G15798" s="2" t="s">
        <v>496</v>
      </c>
      <c r="H15798" s="2">
        <v>1</v>
      </c>
      <c r="I15798" s="2">
        <v>5</v>
      </c>
      <c r="J15798" s="2">
        <v>10</v>
      </c>
      <c r="K15798" s="2">
        <v>3</v>
      </c>
      <c r="L15798" s="3">
        <v>17136</v>
      </c>
      <c r="M15798" s="2" t="s">
        <v>0</v>
      </c>
      <c r="N15798" s="4" t="s">
        <v>21</v>
      </c>
    </row>
    <row r="15799" spans="1:14" x14ac:dyDescent="0.25">
      <c r="A15799" s="1" t="s">
        <v>368</v>
      </c>
      <c r="B15799" s="2" t="s">
        <v>113</v>
      </c>
      <c r="C15799" s="2" t="s">
        <v>113</v>
      </c>
      <c r="D15799" s="2" t="s">
        <v>114</v>
      </c>
      <c r="E15799" s="2" t="s">
        <v>13524</v>
      </c>
      <c r="F15799" s="2">
        <v>31211906</v>
      </c>
      <c r="G15799" s="2" t="s">
        <v>496</v>
      </c>
      <c r="H15799" s="2">
        <v>1</v>
      </c>
      <c r="I15799" s="2">
        <v>5</v>
      </c>
      <c r="J15799" s="2">
        <v>10</v>
      </c>
      <c r="K15799" s="2">
        <v>3</v>
      </c>
      <c r="L15799" s="3">
        <v>25704</v>
      </c>
      <c r="M15799" s="2" t="s">
        <v>0</v>
      </c>
      <c r="N15799" s="4" t="s">
        <v>21</v>
      </c>
    </row>
    <row r="15800" spans="1:14" x14ac:dyDescent="0.25">
      <c r="A15800" s="1" t="s">
        <v>368</v>
      </c>
      <c r="B15800" s="2" t="s">
        <v>113</v>
      </c>
      <c r="C15800" s="2" t="s">
        <v>113</v>
      </c>
      <c r="D15800" s="2" t="s">
        <v>114</v>
      </c>
      <c r="E15800" s="2" t="s">
        <v>13525</v>
      </c>
      <c r="F15800" s="2">
        <v>30102405</v>
      </c>
      <c r="G15800" s="2" t="s">
        <v>496</v>
      </c>
      <c r="H15800" s="2">
        <v>1</v>
      </c>
      <c r="I15800" s="2">
        <v>5</v>
      </c>
      <c r="J15800" s="2">
        <v>10</v>
      </c>
      <c r="K15800" s="2">
        <v>3</v>
      </c>
      <c r="L15800" s="3">
        <v>19992</v>
      </c>
      <c r="M15800" s="2" t="s">
        <v>0</v>
      </c>
      <c r="N15800" s="4" t="s">
        <v>21</v>
      </c>
    </row>
    <row r="15801" spans="1:14" x14ac:dyDescent="0.25">
      <c r="A15801" s="1" t="s">
        <v>368</v>
      </c>
      <c r="B15801" s="2" t="s">
        <v>113</v>
      </c>
      <c r="C15801" s="2" t="s">
        <v>113</v>
      </c>
      <c r="D15801" s="2" t="s">
        <v>114</v>
      </c>
      <c r="E15801" s="2" t="s">
        <v>13526</v>
      </c>
      <c r="F15801" s="2">
        <v>30101503</v>
      </c>
      <c r="G15801" s="2" t="s">
        <v>496</v>
      </c>
      <c r="H15801" s="2">
        <v>1</v>
      </c>
      <c r="I15801" s="2">
        <v>5</v>
      </c>
      <c r="J15801" s="2">
        <v>10</v>
      </c>
      <c r="K15801" s="2">
        <v>6</v>
      </c>
      <c r="L15801" s="3">
        <v>516222</v>
      </c>
      <c r="M15801" s="2" t="s">
        <v>0</v>
      </c>
      <c r="N15801" s="4" t="s">
        <v>21</v>
      </c>
    </row>
    <row r="15802" spans="1:14" x14ac:dyDescent="0.25">
      <c r="A15802" s="1" t="s">
        <v>368</v>
      </c>
      <c r="B15802" s="2" t="s">
        <v>113</v>
      </c>
      <c r="C15802" s="2" t="s">
        <v>113</v>
      </c>
      <c r="D15802" s="2" t="s">
        <v>114</v>
      </c>
      <c r="E15802" s="2" t="s">
        <v>13527</v>
      </c>
      <c r="F15802" s="2">
        <v>30102405</v>
      </c>
      <c r="G15802" s="2" t="s">
        <v>496</v>
      </c>
      <c r="H15802" s="2">
        <v>1</v>
      </c>
      <c r="I15802" s="2">
        <v>5</v>
      </c>
      <c r="J15802" s="2">
        <v>10</v>
      </c>
      <c r="K15802" s="2">
        <v>3</v>
      </c>
      <c r="L15802" s="3">
        <v>184569</v>
      </c>
      <c r="M15802" s="2" t="s">
        <v>0</v>
      </c>
      <c r="N15802" s="4" t="s">
        <v>21</v>
      </c>
    </row>
    <row r="15803" spans="1:14" x14ac:dyDescent="0.25">
      <c r="A15803" s="1" t="s">
        <v>368</v>
      </c>
      <c r="B15803" s="2" t="s">
        <v>113</v>
      </c>
      <c r="C15803" s="2" t="s">
        <v>113</v>
      </c>
      <c r="D15803" s="2" t="s">
        <v>114</v>
      </c>
      <c r="E15803" s="2" t="s">
        <v>13528</v>
      </c>
      <c r="F15803" s="2">
        <v>40171512</v>
      </c>
      <c r="G15803" s="2" t="s">
        <v>496</v>
      </c>
      <c r="H15803" s="2">
        <v>1</v>
      </c>
      <c r="I15803" s="2">
        <v>5</v>
      </c>
      <c r="J15803" s="2">
        <v>10</v>
      </c>
      <c r="K15803" s="2">
        <v>6</v>
      </c>
      <c r="L15803" s="3">
        <v>542640</v>
      </c>
      <c r="M15803" s="2" t="s">
        <v>0</v>
      </c>
      <c r="N15803" s="4" t="s">
        <v>21</v>
      </c>
    </row>
    <row r="15804" spans="1:14" x14ac:dyDescent="0.25">
      <c r="A15804" s="1" t="s">
        <v>368</v>
      </c>
      <c r="B15804" s="2" t="s">
        <v>113</v>
      </c>
      <c r="C15804" s="2" t="s">
        <v>113</v>
      </c>
      <c r="D15804" s="2" t="s">
        <v>114</v>
      </c>
      <c r="E15804" s="2" t="s">
        <v>13529</v>
      </c>
      <c r="F15804" s="2">
        <v>40171512</v>
      </c>
      <c r="G15804" s="2" t="s">
        <v>496</v>
      </c>
      <c r="H15804" s="2">
        <v>1</v>
      </c>
      <c r="I15804" s="2">
        <v>5</v>
      </c>
      <c r="J15804" s="2">
        <v>10</v>
      </c>
      <c r="K15804" s="2">
        <v>6</v>
      </c>
      <c r="L15804" s="3">
        <v>240618</v>
      </c>
      <c r="M15804" s="2" t="s">
        <v>0</v>
      </c>
      <c r="N15804" s="4" t="s">
        <v>21</v>
      </c>
    </row>
    <row r="15805" spans="1:14" x14ac:dyDescent="0.25">
      <c r="A15805" s="1" t="s">
        <v>368</v>
      </c>
      <c r="B15805" s="2" t="s">
        <v>113</v>
      </c>
      <c r="C15805" s="2" t="s">
        <v>113</v>
      </c>
      <c r="D15805" s="2" t="s">
        <v>114</v>
      </c>
      <c r="E15805" s="2" t="s">
        <v>13530</v>
      </c>
      <c r="F15805" s="2">
        <v>40171512</v>
      </c>
      <c r="G15805" s="2" t="s">
        <v>496</v>
      </c>
      <c r="H15805" s="2">
        <v>1</v>
      </c>
      <c r="I15805" s="2">
        <v>5</v>
      </c>
      <c r="J15805" s="2">
        <v>10</v>
      </c>
      <c r="K15805" s="2">
        <v>74</v>
      </c>
      <c r="L15805" s="3">
        <v>2113440</v>
      </c>
      <c r="M15805" s="2" t="s">
        <v>17390</v>
      </c>
      <c r="N15805" s="4" t="s">
        <v>21</v>
      </c>
    </row>
    <row r="15806" spans="1:14" x14ac:dyDescent="0.25">
      <c r="A15806" s="1" t="s">
        <v>368</v>
      </c>
      <c r="B15806" s="2" t="s">
        <v>113</v>
      </c>
      <c r="C15806" s="2" t="s">
        <v>113</v>
      </c>
      <c r="D15806" s="2" t="s">
        <v>114</v>
      </c>
      <c r="E15806" s="2" t="s">
        <v>13531</v>
      </c>
      <c r="F15806" s="2">
        <v>40171512</v>
      </c>
      <c r="G15806" s="2" t="s">
        <v>496</v>
      </c>
      <c r="H15806" s="2">
        <v>1</v>
      </c>
      <c r="I15806" s="2">
        <v>5</v>
      </c>
      <c r="J15806" s="2">
        <v>10</v>
      </c>
      <c r="K15806" s="2">
        <v>30</v>
      </c>
      <c r="L15806" s="3">
        <v>289170</v>
      </c>
      <c r="M15806" s="2" t="s">
        <v>0</v>
      </c>
      <c r="N15806" s="4" t="s">
        <v>21</v>
      </c>
    </row>
    <row r="15807" spans="1:14" x14ac:dyDescent="0.25">
      <c r="A15807" s="1" t="s">
        <v>368</v>
      </c>
      <c r="B15807" s="2" t="s">
        <v>113</v>
      </c>
      <c r="C15807" s="2" t="s">
        <v>113</v>
      </c>
      <c r="D15807" s="2" t="s">
        <v>114</v>
      </c>
      <c r="E15807" s="2" t="s">
        <v>13532</v>
      </c>
      <c r="F15807" s="2">
        <v>30161604</v>
      </c>
      <c r="G15807" s="2" t="s">
        <v>496</v>
      </c>
      <c r="H15807" s="2">
        <v>1</v>
      </c>
      <c r="I15807" s="2">
        <v>5</v>
      </c>
      <c r="J15807" s="2">
        <v>10</v>
      </c>
      <c r="K15807" s="2">
        <v>20</v>
      </c>
      <c r="L15807" s="3">
        <v>192780</v>
      </c>
      <c r="M15807" s="2" t="s">
        <v>0</v>
      </c>
      <c r="N15807" s="4" t="s">
        <v>21</v>
      </c>
    </row>
    <row r="15808" spans="1:14" x14ac:dyDescent="0.25">
      <c r="A15808" s="1" t="s">
        <v>368</v>
      </c>
      <c r="B15808" s="2" t="s">
        <v>113</v>
      </c>
      <c r="C15808" s="2" t="s">
        <v>113</v>
      </c>
      <c r="D15808" s="2" t="s">
        <v>114</v>
      </c>
      <c r="E15808" s="2" t="s">
        <v>13533</v>
      </c>
      <c r="F15808" s="2">
        <v>31162402</v>
      </c>
      <c r="G15808" s="2" t="s">
        <v>496</v>
      </c>
      <c r="H15808" s="2">
        <v>1</v>
      </c>
      <c r="I15808" s="2">
        <v>5</v>
      </c>
      <c r="J15808" s="2">
        <v>10</v>
      </c>
      <c r="K15808" s="2">
        <v>3</v>
      </c>
      <c r="L15808" s="3">
        <v>23919</v>
      </c>
      <c r="M15808" s="2" t="s">
        <v>0</v>
      </c>
      <c r="N15808" s="4" t="s">
        <v>21</v>
      </c>
    </row>
    <row r="15809" spans="1:14" x14ac:dyDescent="0.25">
      <c r="A15809" s="1" t="s">
        <v>368</v>
      </c>
      <c r="B15809" s="2" t="s">
        <v>113</v>
      </c>
      <c r="C15809" s="2" t="s">
        <v>113</v>
      </c>
      <c r="D15809" s="2" t="s">
        <v>114</v>
      </c>
      <c r="E15809" s="2" t="s">
        <v>13534</v>
      </c>
      <c r="F15809" s="2">
        <v>31162402</v>
      </c>
      <c r="G15809" s="2" t="s">
        <v>496</v>
      </c>
      <c r="H15809" s="2">
        <v>1</v>
      </c>
      <c r="I15809" s="2">
        <v>5</v>
      </c>
      <c r="J15809" s="2">
        <v>10</v>
      </c>
      <c r="K15809" s="2">
        <v>20</v>
      </c>
      <c r="L15809" s="3">
        <v>1056720</v>
      </c>
      <c r="M15809" s="2" t="s">
        <v>0</v>
      </c>
      <c r="N15809" s="4" t="s">
        <v>21</v>
      </c>
    </row>
    <row r="15810" spans="1:14" x14ac:dyDescent="0.25">
      <c r="A15810" s="1" t="s">
        <v>368</v>
      </c>
      <c r="B15810" s="2" t="s">
        <v>113</v>
      </c>
      <c r="C15810" s="2" t="s">
        <v>113</v>
      </c>
      <c r="D15810" s="2" t="s">
        <v>114</v>
      </c>
      <c r="E15810" s="2" t="s">
        <v>13535</v>
      </c>
      <c r="F15810" s="2">
        <v>30181604</v>
      </c>
      <c r="G15810" s="2" t="s">
        <v>496</v>
      </c>
      <c r="H15810" s="2">
        <v>1</v>
      </c>
      <c r="I15810" s="2">
        <v>5</v>
      </c>
      <c r="J15810" s="2">
        <v>10</v>
      </c>
      <c r="K15810" s="2">
        <v>15</v>
      </c>
      <c r="L15810" s="3">
        <v>410550</v>
      </c>
      <c r="M15810" s="2" t="s">
        <v>0</v>
      </c>
      <c r="N15810" s="4" t="s">
        <v>21</v>
      </c>
    </row>
    <row r="15811" spans="1:14" x14ac:dyDescent="0.25">
      <c r="A15811" s="1" t="s">
        <v>368</v>
      </c>
      <c r="B15811" s="2" t="s">
        <v>113</v>
      </c>
      <c r="C15811" s="2" t="s">
        <v>113</v>
      </c>
      <c r="D15811" s="2" t="s">
        <v>114</v>
      </c>
      <c r="E15811" s="2" t="s">
        <v>13536</v>
      </c>
      <c r="F15811" s="2">
        <v>30181604</v>
      </c>
      <c r="G15811" s="2" t="s">
        <v>496</v>
      </c>
      <c r="H15811" s="2">
        <v>1</v>
      </c>
      <c r="I15811" s="2">
        <v>5</v>
      </c>
      <c r="J15811" s="2">
        <v>10</v>
      </c>
      <c r="K15811" s="2">
        <v>10</v>
      </c>
      <c r="L15811" s="3">
        <v>114240</v>
      </c>
      <c r="M15811" s="2" t="s">
        <v>0</v>
      </c>
      <c r="N15811" s="4" t="s">
        <v>21</v>
      </c>
    </row>
    <row r="15812" spans="1:14" x14ac:dyDescent="0.25">
      <c r="A15812" s="1" t="s">
        <v>368</v>
      </c>
      <c r="B15812" s="2" t="s">
        <v>113</v>
      </c>
      <c r="C15812" s="2" t="s">
        <v>113</v>
      </c>
      <c r="D15812" s="2" t="s">
        <v>114</v>
      </c>
      <c r="E15812" s="2" t="s">
        <v>13537</v>
      </c>
      <c r="F15812" s="2">
        <v>30181604</v>
      </c>
      <c r="G15812" s="2" t="s">
        <v>496</v>
      </c>
      <c r="H15812" s="2">
        <v>1</v>
      </c>
      <c r="I15812" s="2">
        <v>5</v>
      </c>
      <c r="J15812" s="2">
        <v>10</v>
      </c>
      <c r="K15812" s="2">
        <v>25</v>
      </c>
      <c r="L15812" s="3">
        <v>220150</v>
      </c>
      <c r="M15812" s="2" t="s">
        <v>0</v>
      </c>
      <c r="N15812" s="4" t="s">
        <v>21</v>
      </c>
    </row>
    <row r="15813" spans="1:14" x14ac:dyDescent="0.25">
      <c r="A15813" s="1" t="s">
        <v>368</v>
      </c>
      <c r="B15813" s="2" t="s">
        <v>113</v>
      </c>
      <c r="C15813" s="2" t="s">
        <v>113</v>
      </c>
      <c r="D15813" s="2" t="s">
        <v>114</v>
      </c>
      <c r="E15813" s="2" t="s">
        <v>13538</v>
      </c>
      <c r="F15813" s="2">
        <v>40141608</v>
      </c>
      <c r="G15813" s="2" t="s">
        <v>496</v>
      </c>
      <c r="H15813" s="2">
        <v>1</v>
      </c>
      <c r="I15813" s="2">
        <v>5</v>
      </c>
      <c r="J15813" s="2">
        <v>10</v>
      </c>
      <c r="K15813" s="2">
        <v>50</v>
      </c>
      <c r="L15813" s="3">
        <v>773500</v>
      </c>
      <c r="M15813" s="2" t="s">
        <v>0</v>
      </c>
      <c r="N15813" s="4" t="s">
        <v>21</v>
      </c>
    </row>
    <row r="15814" spans="1:14" x14ac:dyDescent="0.25">
      <c r="A15814" s="1" t="s">
        <v>368</v>
      </c>
      <c r="B15814" s="2" t="s">
        <v>113</v>
      </c>
      <c r="C15814" s="2" t="s">
        <v>113</v>
      </c>
      <c r="D15814" s="2" t="s">
        <v>114</v>
      </c>
      <c r="E15814" s="2" t="s">
        <v>13539</v>
      </c>
      <c r="F15814" s="2">
        <v>40141610</v>
      </c>
      <c r="G15814" s="2" t="s">
        <v>496</v>
      </c>
      <c r="H15814" s="2">
        <v>1</v>
      </c>
      <c r="I15814" s="2">
        <v>5</v>
      </c>
      <c r="J15814" s="2">
        <v>10</v>
      </c>
      <c r="K15814" s="2">
        <v>25</v>
      </c>
      <c r="L15814" s="3">
        <v>838950</v>
      </c>
      <c r="M15814" s="2" t="s">
        <v>0</v>
      </c>
      <c r="N15814" s="4" t="s">
        <v>21</v>
      </c>
    </row>
    <row r="15815" spans="1:14" x14ac:dyDescent="0.25">
      <c r="A15815" s="1" t="s">
        <v>368</v>
      </c>
      <c r="B15815" s="2" t="s">
        <v>113</v>
      </c>
      <c r="C15815" s="2" t="s">
        <v>113</v>
      </c>
      <c r="D15815" s="2" t="s">
        <v>114</v>
      </c>
      <c r="E15815" s="2" t="s">
        <v>13540</v>
      </c>
      <c r="F15815" s="2">
        <v>40141608</v>
      </c>
      <c r="G15815" s="2" t="s">
        <v>496</v>
      </c>
      <c r="H15815" s="2">
        <v>1</v>
      </c>
      <c r="I15815" s="2">
        <v>5</v>
      </c>
      <c r="J15815" s="2">
        <v>10</v>
      </c>
      <c r="K15815" s="2">
        <v>15</v>
      </c>
      <c r="L15815" s="3">
        <v>562275</v>
      </c>
      <c r="M15815" s="2" t="s">
        <v>0</v>
      </c>
      <c r="N15815" s="4" t="s">
        <v>21</v>
      </c>
    </row>
    <row r="15816" spans="1:14" x14ac:dyDescent="0.25">
      <c r="A15816" s="1" t="s">
        <v>368</v>
      </c>
      <c r="B15816" s="2" t="s">
        <v>113</v>
      </c>
      <c r="C15816" s="2" t="s">
        <v>113</v>
      </c>
      <c r="D15816" s="2" t="s">
        <v>114</v>
      </c>
      <c r="E15816" s="2" t="s">
        <v>13541</v>
      </c>
      <c r="F15816" s="2">
        <v>31201601</v>
      </c>
      <c r="G15816" s="2" t="s">
        <v>496</v>
      </c>
      <c r="H15816" s="2">
        <v>1</v>
      </c>
      <c r="I15816" s="2">
        <v>5</v>
      </c>
      <c r="J15816" s="2">
        <v>10</v>
      </c>
      <c r="K15816" s="2">
        <v>1</v>
      </c>
      <c r="L15816" s="3">
        <v>39999.480000000003</v>
      </c>
      <c r="M15816" s="2" t="s">
        <v>0</v>
      </c>
      <c r="N15816" s="4" t="s">
        <v>21</v>
      </c>
    </row>
    <row r="15817" spans="1:14" x14ac:dyDescent="0.25">
      <c r="A15817" s="1" t="s">
        <v>368</v>
      </c>
      <c r="B15817" s="2" t="s">
        <v>113</v>
      </c>
      <c r="C15817" s="2" t="s">
        <v>113</v>
      </c>
      <c r="D15817" s="2" t="s">
        <v>114</v>
      </c>
      <c r="E15817" s="2" t="s">
        <v>13542</v>
      </c>
      <c r="F15817" s="2">
        <v>30181804</v>
      </c>
      <c r="G15817" s="2" t="s">
        <v>496</v>
      </c>
      <c r="H15817" s="2">
        <v>1</v>
      </c>
      <c r="I15817" s="2">
        <v>5</v>
      </c>
      <c r="J15817" s="2">
        <v>10</v>
      </c>
      <c r="K15817" s="2">
        <v>10</v>
      </c>
      <c r="L15817" s="3">
        <v>120190</v>
      </c>
      <c r="M15817" s="2" t="s">
        <v>0</v>
      </c>
      <c r="N15817" s="4" t="s">
        <v>21</v>
      </c>
    </row>
    <row r="15818" spans="1:14" x14ac:dyDescent="0.25">
      <c r="A15818" s="1" t="s">
        <v>368</v>
      </c>
      <c r="B15818" s="2" t="s">
        <v>113</v>
      </c>
      <c r="C15818" s="2" t="s">
        <v>113</v>
      </c>
      <c r="D15818" s="2" t="s">
        <v>114</v>
      </c>
      <c r="E15818" s="2" t="s">
        <v>13543</v>
      </c>
      <c r="F15818" s="2">
        <v>40141610</v>
      </c>
      <c r="G15818" s="2" t="s">
        <v>496</v>
      </c>
      <c r="H15818" s="2">
        <v>1</v>
      </c>
      <c r="I15818" s="2">
        <v>5</v>
      </c>
      <c r="J15818" s="2">
        <v>10</v>
      </c>
      <c r="K15818" s="2">
        <v>20</v>
      </c>
      <c r="L15818" s="3">
        <v>1069691</v>
      </c>
      <c r="M15818" s="2" t="s">
        <v>0</v>
      </c>
      <c r="N15818" s="4" t="s">
        <v>21</v>
      </c>
    </row>
    <row r="15819" spans="1:14" x14ac:dyDescent="0.25">
      <c r="A15819" s="1" t="s">
        <v>368</v>
      </c>
      <c r="B15819" s="2" t="s">
        <v>113</v>
      </c>
      <c r="C15819" s="2" t="s">
        <v>113</v>
      </c>
      <c r="D15819" s="2" t="s">
        <v>114</v>
      </c>
      <c r="E15819" s="2" t="s">
        <v>13544</v>
      </c>
      <c r="F15819" s="2">
        <v>40141608</v>
      </c>
      <c r="G15819" s="2" t="s">
        <v>496</v>
      </c>
      <c r="H15819" s="2">
        <v>1</v>
      </c>
      <c r="I15819" s="2">
        <v>5</v>
      </c>
      <c r="J15819" s="2">
        <v>10</v>
      </c>
      <c r="K15819" s="2">
        <v>1</v>
      </c>
      <c r="L15819" s="3">
        <v>57477</v>
      </c>
      <c r="M15819" s="2" t="s">
        <v>0</v>
      </c>
      <c r="N15819" s="4" t="s">
        <v>21</v>
      </c>
    </row>
    <row r="15820" spans="1:14" x14ac:dyDescent="0.25">
      <c r="A15820" s="1" t="s">
        <v>368</v>
      </c>
      <c r="B15820" s="2" t="s">
        <v>113</v>
      </c>
      <c r="C15820" s="2" t="s">
        <v>113</v>
      </c>
      <c r="D15820" s="2" t="s">
        <v>114</v>
      </c>
      <c r="E15820" s="2" t="s">
        <v>13545</v>
      </c>
      <c r="F15820" s="2">
        <v>39121436</v>
      </c>
      <c r="G15820" s="2" t="s">
        <v>496</v>
      </c>
      <c r="H15820" s="2">
        <v>1</v>
      </c>
      <c r="I15820" s="2">
        <v>5</v>
      </c>
      <c r="J15820" s="2">
        <v>10</v>
      </c>
      <c r="K15820" s="2">
        <v>1</v>
      </c>
      <c r="L15820" s="3">
        <v>62951</v>
      </c>
      <c r="M15820" s="2" t="s">
        <v>0</v>
      </c>
      <c r="N15820" s="4" t="s">
        <v>21</v>
      </c>
    </row>
    <row r="15821" spans="1:14" x14ac:dyDescent="0.25">
      <c r="A15821" s="1" t="s">
        <v>368</v>
      </c>
      <c r="B15821" s="2" t="s">
        <v>113</v>
      </c>
      <c r="C15821" s="2" t="s">
        <v>113</v>
      </c>
      <c r="D15821" s="2" t="s">
        <v>114</v>
      </c>
      <c r="E15821" s="2" t="s">
        <v>13546</v>
      </c>
      <c r="F15821" s="2">
        <v>40141608</v>
      </c>
      <c r="G15821" s="2" t="s">
        <v>496</v>
      </c>
      <c r="H15821" s="2">
        <v>1</v>
      </c>
      <c r="I15821" s="2">
        <v>5</v>
      </c>
      <c r="J15821" s="2">
        <v>10</v>
      </c>
      <c r="K15821" s="2">
        <v>1</v>
      </c>
      <c r="L15821" s="3">
        <v>35819</v>
      </c>
      <c r="M15821" s="2" t="s">
        <v>0</v>
      </c>
      <c r="N15821" s="4" t="s">
        <v>21</v>
      </c>
    </row>
    <row r="15822" spans="1:14" x14ac:dyDescent="0.25">
      <c r="A15822" s="1" t="s">
        <v>368</v>
      </c>
      <c r="B15822" s="2" t="s">
        <v>113</v>
      </c>
      <c r="C15822" s="2" t="s">
        <v>113</v>
      </c>
      <c r="D15822" s="2" t="s">
        <v>114</v>
      </c>
      <c r="E15822" s="2" t="s">
        <v>13547</v>
      </c>
      <c r="F15822" s="2">
        <v>40141645</v>
      </c>
      <c r="G15822" s="2" t="s">
        <v>496</v>
      </c>
      <c r="H15822" s="2">
        <v>1</v>
      </c>
      <c r="I15822" s="2">
        <v>5</v>
      </c>
      <c r="J15822" s="2">
        <v>10</v>
      </c>
      <c r="K15822" s="2">
        <v>1</v>
      </c>
      <c r="L15822" s="3">
        <v>124236</v>
      </c>
      <c r="M15822" s="2" t="s">
        <v>0</v>
      </c>
      <c r="N15822" s="4" t="s">
        <v>21</v>
      </c>
    </row>
    <row r="15823" spans="1:14" x14ac:dyDescent="0.25">
      <c r="A15823" s="1" t="s">
        <v>368</v>
      </c>
      <c r="B15823" s="2" t="s">
        <v>113</v>
      </c>
      <c r="C15823" s="2" t="s">
        <v>113</v>
      </c>
      <c r="D15823" s="2" t="s">
        <v>114</v>
      </c>
      <c r="E15823" s="2" t="s">
        <v>13548</v>
      </c>
      <c r="F15823" s="2">
        <v>30121701</v>
      </c>
      <c r="G15823" s="2" t="s">
        <v>496</v>
      </c>
      <c r="H15823" s="2">
        <v>1</v>
      </c>
      <c r="I15823" s="2">
        <v>5</v>
      </c>
      <c r="J15823" s="2">
        <v>10</v>
      </c>
      <c r="K15823" s="2">
        <v>1</v>
      </c>
      <c r="L15823" s="3">
        <v>44506</v>
      </c>
      <c r="M15823" s="2" t="s">
        <v>0</v>
      </c>
      <c r="N15823" s="4" t="s">
        <v>21</v>
      </c>
    </row>
    <row r="15824" spans="1:14" x14ac:dyDescent="0.25">
      <c r="A15824" s="1" t="s">
        <v>368</v>
      </c>
      <c r="B15824" s="2" t="s">
        <v>113</v>
      </c>
      <c r="C15824" s="2" t="s">
        <v>113</v>
      </c>
      <c r="D15824" s="2" t="s">
        <v>114</v>
      </c>
      <c r="E15824" s="2" t="s">
        <v>13549</v>
      </c>
      <c r="F15824" s="2">
        <v>30181605</v>
      </c>
      <c r="G15824" s="2" t="s">
        <v>496</v>
      </c>
      <c r="H15824" s="2">
        <v>1</v>
      </c>
      <c r="I15824" s="2">
        <v>5</v>
      </c>
      <c r="J15824" s="2">
        <v>10</v>
      </c>
      <c r="K15824" s="2">
        <v>10</v>
      </c>
      <c r="L15824" s="3">
        <v>133280</v>
      </c>
      <c r="M15824" s="2" t="s">
        <v>0</v>
      </c>
      <c r="N15824" s="4" t="s">
        <v>21</v>
      </c>
    </row>
    <row r="15825" spans="1:14" x14ac:dyDescent="0.25">
      <c r="A15825" s="1" t="s">
        <v>368</v>
      </c>
      <c r="B15825" s="2" t="s">
        <v>113</v>
      </c>
      <c r="C15825" s="2" t="s">
        <v>113</v>
      </c>
      <c r="D15825" s="2" t="s">
        <v>114</v>
      </c>
      <c r="E15825" s="2" t="s">
        <v>13550</v>
      </c>
      <c r="F15825" s="2">
        <v>30181701</v>
      </c>
      <c r="G15825" s="2" t="s">
        <v>496</v>
      </c>
      <c r="H15825" s="2">
        <v>1</v>
      </c>
      <c r="I15825" s="2">
        <v>5</v>
      </c>
      <c r="J15825" s="2">
        <v>10</v>
      </c>
      <c r="K15825" s="2">
        <v>10</v>
      </c>
      <c r="L15825" s="3">
        <v>114240</v>
      </c>
      <c r="M15825" s="2" t="s">
        <v>0</v>
      </c>
      <c r="N15825" s="4" t="s">
        <v>21</v>
      </c>
    </row>
    <row r="15826" spans="1:14" x14ac:dyDescent="0.25">
      <c r="A15826" s="1" t="s">
        <v>368</v>
      </c>
      <c r="B15826" s="2" t="s">
        <v>113</v>
      </c>
      <c r="C15826" s="2" t="s">
        <v>113</v>
      </c>
      <c r="D15826" s="2" t="s">
        <v>114</v>
      </c>
      <c r="E15826" s="2" t="s">
        <v>13551</v>
      </c>
      <c r="F15826" s="2">
        <v>30181801</v>
      </c>
      <c r="G15826" s="2" t="s">
        <v>496</v>
      </c>
      <c r="H15826" s="2">
        <v>1</v>
      </c>
      <c r="I15826" s="2">
        <v>5</v>
      </c>
      <c r="J15826" s="2">
        <v>10</v>
      </c>
      <c r="K15826" s="2">
        <v>5</v>
      </c>
      <c r="L15826" s="3">
        <v>54145</v>
      </c>
      <c r="M15826" s="2" t="s">
        <v>17387</v>
      </c>
      <c r="N15826" s="4" t="s">
        <v>21</v>
      </c>
    </row>
    <row r="15827" spans="1:14" x14ac:dyDescent="0.25">
      <c r="A15827" s="1" t="s">
        <v>368</v>
      </c>
      <c r="B15827" s="2" t="s">
        <v>113</v>
      </c>
      <c r="C15827" s="2" t="s">
        <v>113</v>
      </c>
      <c r="D15827" s="2" t="s">
        <v>114</v>
      </c>
      <c r="E15827" s="2" t="s">
        <v>13552</v>
      </c>
      <c r="F15827" s="2">
        <v>30181604</v>
      </c>
      <c r="G15827" s="2" t="s">
        <v>496</v>
      </c>
      <c r="H15827" s="2">
        <v>1</v>
      </c>
      <c r="I15827" s="2">
        <v>5</v>
      </c>
      <c r="J15827" s="2">
        <v>10</v>
      </c>
      <c r="K15827" s="2">
        <v>10</v>
      </c>
      <c r="L15827" s="3">
        <v>492660</v>
      </c>
      <c r="M15827" s="2" t="s">
        <v>0</v>
      </c>
      <c r="N15827" s="4" t="s">
        <v>21</v>
      </c>
    </row>
    <row r="15828" spans="1:14" x14ac:dyDescent="0.25">
      <c r="A15828" s="1" t="s">
        <v>368</v>
      </c>
      <c r="B15828" s="2" t="s">
        <v>113</v>
      </c>
      <c r="C15828" s="2" t="s">
        <v>113</v>
      </c>
      <c r="D15828" s="2" t="s">
        <v>114</v>
      </c>
      <c r="E15828" s="2" t="s">
        <v>13553</v>
      </c>
      <c r="F15828" s="2">
        <v>30181605</v>
      </c>
      <c r="G15828" s="2" t="s">
        <v>496</v>
      </c>
      <c r="H15828" s="2">
        <v>1</v>
      </c>
      <c r="I15828" s="2">
        <v>5</v>
      </c>
      <c r="J15828" s="2">
        <v>10</v>
      </c>
      <c r="K15828" s="2">
        <v>3</v>
      </c>
      <c r="L15828" s="3">
        <v>24990</v>
      </c>
      <c r="M15828" s="2" t="s">
        <v>0</v>
      </c>
      <c r="N15828" s="4" t="s">
        <v>21</v>
      </c>
    </row>
    <row r="15829" spans="1:14" x14ac:dyDescent="0.25">
      <c r="A15829" s="1" t="s">
        <v>368</v>
      </c>
      <c r="B15829" s="2" t="s">
        <v>113</v>
      </c>
      <c r="C15829" s="2" t="s">
        <v>113</v>
      </c>
      <c r="D15829" s="2" t="s">
        <v>114</v>
      </c>
      <c r="E15829" s="2" t="s">
        <v>13554</v>
      </c>
      <c r="F15829" s="2">
        <v>30181605</v>
      </c>
      <c r="G15829" s="2" t="s">
        <v>496</v>
      </c>
      <c r="H15829" s="2">
        <v>1</v>
      </c>
      <c r="I15829" s="2">
        <v>5</v>
      </c>
      <c r="J15829" s="2">
        <v>10</v>
      </c>
      <c r="K15829" s="2">
        <v>5</v>
      </c>
      <c r="L15829" s="3">
        <v>53550</v>
      </c>
      <c r="M15829" s="2" t="s">
        <v>0</v>
      </c>
      <c r="N15829" s="4" t="s">
        <v>21</v>
      </c>
    </row>
    <row r="15830" spans="1:14" x14ac:dyDescent="0.25">
      <c r="A15830" s="1" t="s">
        <v>368</v>
      </c>
      <c r="B15830" s="2" t="s">
        <v>113</v>
      </c>
      <c r="C15830" s="2" t="s">
        <v>113</v>
      </c>
      <c r="D15830" s="2" t="s">
        <v>114</v>
      </c>
      <c r="E15830" s="2" t="s">
        <v>13555</v>
      </c>
      <c r="F15830" s="2">
        <v>30181605</v>
      </c>
      <c r="G15830" s="2" t="s">
        <v>496</v>
      </c>
      <c r="H15830" s="2">
        <v>1</v>
      </c>
      <c r="I15830" s="2">
        <v>5</v>
      </c>
      <c r="J15830" s="2">
        <v>10</v>
      </c>
      <c r="K15830" s="2">
        <v>1</v>
      </c>
      <c r="L15830" s="3">
        <v>41650</v>
      </c>
      <c r="M15830" s="2" t="s">
        <v>0</v>
      </c>
      <c r="N15830" s="4" t="s">
        <v>21</v>
      </c>
    </row>
    <row r="15831" spans="1:14" x14ac:dyDescent="0.25">
      <c r="A15831" s="1" t="s">
        <v>368</v>
      </c>
      <c r="B15831" s="2" t="s">
        <v>113</v>
      </c>
      <c r="C15831" s="2" t="s">
        <v>113</v>
      </c>
      <c r="D15831" s="2" t="s">
        <v>114</v>
      </c>
      <c r="E15831" s="2" t="s">
        <v>13556</v>
      </c>
      <c r="F15831" s="2">
        <v>30264305</v>
      </c>
      <c r="G15831" s="2" t="s">
        <v>496</v>
      </c>
      <c r="H15831" s="2">
        <v>1</v>
      </c>
      <c r="I15831" s="2">
        <v>5</v>
      </c>
      <c r="J15831" s="2">
        <v>10</v>
      </c>
      <c r="K15831" s="2">
        <v>11</v>
      </c>
      <c r="L15831" s="3">
        <v>45815</v>
      </c>
      <c r="M15831" s="2" t="s">
        <v>0</v>
      </c>
      <c r="N15831" s="4" t="s">
        <v>21</v>
      </c>
    </row>
    <row r="15832" spans="1:14" x14ac:dyDescent="0.25">
      <c r="A15832" s="1" t="s">
        <v>368</v>
      </c>
      <c r="B15832" s="2" t="s">
        <v>113</v>
      </c>
      <c r="C15832" s="2" t="s">
        <v>113</v>
      </c>
      <c r="D15832" s="2" t="s">
        <v>114</v>
      </c>
      <c r="E15832" s="2" t="s">
        <v>13557</v>
      </c>
      <c r="F15832" s="2">
        <v>30181701</v>
      </c>
      <c r="G15832" s="2" t="s">
        <v>496</v>
      </c>
      <c r="H15832" s="2">
        <v>1</v>
      </c>
      <c r="I15832" s="2">
        <v>5</v>
      </c>
      <c r="J15832" s="2">
        <v>10</v>
      </c>
      <c r="K15832" s="2">
        <v>12</v>
      </c>
      <c r="L15832" s="3">
        <v>159936</v>
      </c>
      <c r="M15832" s="2" t="s">
        <v>0</v>
      </c>
      <c r="N15832" s="4" t="s">
        <v>21</v>
      </c>
    </row>
    <row r="15833" spans="1:14" x14ac:dyDescent="0.25">
      <c r="A15833" s="1" t="s">
        <v>368</v>
      </c>
      <c r="B15833" s="2" t="s">
        <v>113</v>
      </c>
      <c r="C15833" s="2" t="s">
        <v>113</v>
      </c>
      <c r="D15833" s="2" t="s">
        <v>114</v>
      </c>
      <c r="E15833" s="2" t="s">
        <v>13558</v>
      </c>
      <c r="F15833" s="2">
        <v>30181501</v>
      </c>
      <c r="G15833" s="2" t="s">
        <v>490</v>
      </c>
      <c r="H15833" s="2">
        <v>1</v>
      </c>
      <c r="I15833" s="2">
        <v>4</v>
      </c>
      <c r="J15833" s="2">
        <v>10</v>
      </c>
      <c r="K15833" s="2">
        <v>1</v>
      </c>
      <c r="L15833" s="3">
        <v>2999999.52</v>
      </c>
      <c r="M15833" s="2" t="s">
        <v>0</v>
      </c>
      <c r="N15833" s="4" t="s">
        <v>21</v>
      </c>
    </row>
    <row r="15834" spans="1:14" x14ac:dyDescent="0.25">
      <c r="A15834" s="1" t="s">
        <v>368</v>
      </c>
      <c r="B15834" s="2" t="s">
        <v>113</v>
      </c>
      <c r="C15834" s="2" t="s">
        <v>113</v>
      </c>
      <c r="D15834" s="2" t="s">
        <v>114</v>
      </c>
      <c r="E15834" s="2" t="s">
        <v>13559</v>
      </c>
      <c r="F15834" s="2">
        <v>27113201</v>
      </c>
      <c r="G15834" s="2" t="s">
        <v>496</v>
      </c>
      <c r="H15834" s="2">
        <v>3</v>
      </c>
      <c r="I15834" s="2">
        <v>9</v>
      </c>
      <c r="J15834" s="2">
        <v>10</v>
      </c>
      <c r="K15834" s="2">
        <v>80</v>
      </c>
      <c r="L15834" s="3">
        <v>1024000</v>
      </c>
      <c r="M15834" s="2" t="s">
        <v>0</v>
      </c>
      <c r="N15834" s="4" t="s">
        <v>21</v>
      </c>
    </row>
    <row r="15835" spans="1:14" x14ac:dyDescent="0.25">
      <c r="A15835" s="1" t="s">
        <v>368</v>
      </c>
      <c r="B15835" s="2" t="s">
        <v>113</v>
      </c>
      <c r="C15835" s="2" t="s">
        <v>113</v>
      </c>
      <c r="D15835" s="2" t="s">
        <v>114</v>
      </c>
      <c r="E15835" s="2" t="s">
        <v>13560</v>
      </c>
      <c r="F15835" s="2">
        <v>27113201</v>
      </c>
      <c r="G15835" s="2" t="s">
        <v>496</v>
      </c>
      <c r="H15835" s="2">
        <v>3</v>
      </c>
      <c r="I15835" s="2">
        <v>9</v>
      </c>
      <c r="J15835" s="2">
        <v>10</v>
      </c>
      <c r="K15835" s="2">
        <v>154</v>
      </c>
      <c r="L15835" s="3">
        <v>1971200</v>
      </c>
      <c r="M15835" s="2" t="s">
        <v>0</v>
      </c>
      <c r="N15835" s="4" t="s">
        <v>21</v>
      </c>
    </row>
    <row r="15836" spans="1:14" x14ac:dyDescent="0.25">
      <c r="A15836" s="1" t="s">
        <v>368</v>
      </c>
      <c r="B15836" s="2" t="s">
        <v>113</v>
      </c>
      <c r="C15836" s="2" t="s">
        <v>113</v>
      </c>
      <c r="D15836" s="2" t="s">
        <v>114</v>
      </c>
      <c r="E15836" s="2" t="s">
        <v>13561</v>
      </c>
      <c r="F15836" s="2">
        <v>27113201</v>
      </c>
      <c r="G15836" s="2" t="s">
        <v>496</v>
      </c>
      <c r="H15836" s="2">
        <v>3</v>
      </c>
      <c r="I15836" s="2">
        <v>9</v>
      </c>
      <c r="J15836" s="2">
        <v>10</v>
      </c>
      <c r="K15836" s="2">
        <v>80</v>
      </c>
      <c r="L15836" s="3">
        <v>1024000</v>
      </c>
      <c r="M15836" s="2" t="s">
        <v>0</v>
      </c>
      <c r="N15836" s="4" t="s">
        <v>21</v>
      </c>
    </row>
    <row r="15837" spans="1:14" x14ac:dyDescent="0.25">
      <c r="A15837" s="1" t="s">
        <v>368</v>
      </c>
      <c r="B15837" s="2" t="s">
        <v>113</v>
      </c>
      <c r="C15837" s="2" t="s">
        <v>113</v>
      </c>
      <c r="D15837" s="2" t="s">
        <v>114</v>
      </c>
      <c r="E15837" s="2" t="s">
        <v>13562</v>
      </c>
      <c r="F15837" s="2">
        <v>27113201</v>
      </c>
      <c r="G15837" s="2" t="s">
        <v>496</v>
      </c>
      <c r="H15837" s="2">
        <v>3</v>
      </c>
      <c r="I15837" s="2">
        <v>9</v>
      </c>
      <c r="J15837" s="2">
        <v>10</v>
      </c>
      <c r="K15837" s="2">
        <v>80</v>
      </c>
      <c r="L15837" s="3">
        <v>1024000</v>
      </c>
      <c r="M15837" s="2" t="s">
        <v>0</v>
      </c>
      <c r="N15837" s="4" t="s">
        <v>21</v>
      </c>
    </row>
    <row r="15838" spans="1:14" x14ac:dyDescent="0.25">
      <c r="A15838" s="1" t="s">
        <v>368</v>
      </c>
      <c r="B15838" s="2" t="s">
        <v>113</v>
      </c>
      <c r="C15838" s="2" t="s">
        <v>113</v>
      </c>
      <c r="D15838" s="2" t="s">
        <v>114</v>
      </c>
      <c r="E15838" s="2" t="s">
        <v>13563</v>
      </c>
      <c r="F15838" s="2">
        <v>27113201</v>
      </c>
      <c r="G15838" s="2" t="s">
        <v>496</v>
      </c>
      <c r="H15838" s="2">
        <v>3</v>
      </c>
      <c r="I15838" s="2">
        <v>9</v>
      </c>
      <c r="J15838" s="2">
        <v>10</v>
      </c>
      <c r="K15838" s="2">
        <v>80</v>
      </c>
      <c r="L15838" s="3">
        <v>1024000</v>
      </c>
      <c r="M15838" s="2" t="s">
        <v>0</v>
      </c>
      <c r="N15838" s="4" t="s">
        <v>21</v>
      </c>
    </row>
    <row r="15839" spans="1:14" x14ac:dyDescent="0.25">
      <c r="A15839" s="1" t="s">
        <v>368</v>
      </c>
      <c r="B15839" s="2" t="s">
        <v>113</v>
      </c>
      <c r="C15839" s="2" t="s">
        <v>113</v>
      </c>
      <c r="D15839" s="2" t="s">
        <v>114</v>
      </c>
      <c r="E15839" s="2" t="s">
        <v>13564</v>
      </c>
      <c r="F15839" s="2">
        <v>31211500</v>
      </c>
      <c r="G15839" s="2" t="s">
        <v>496</v>
      </c>
      <c r="H15839" s="2">
        <v>3</v>
      </c>
      <c r="I15839" s="2">
        <v>9</v>
      </c>
      <c r="J15839" s="2">
        <v>10</v>
      </c>
      <c r="K15839" s="2">
        <v>24</v>
      </c>
      <c r="L15839" s="3">
        <v>9600000</v>
      </c>
      <c r="M15839" s="2" t="s">
        <v>0</v>
      </c>
      <c r="N15839" s="4" t="s">
        <v>21</v>
      </c>
    </row>
    <row r="15840" spans="1:14" x14ac:dyDescent="0.25">
      <c r="A15840" s="1" t="s">
        <v>368</v>
      </c>
      <c r="B15840" s="2" t="s">
        <v>113</v>
      </c>
      <c r="C15840" s="2" t="s">
        <v>113</v>
      </c>
      <c r="D15840" s="2" t="s">
        <v>114</v>
      </c>
      <c r="E15840" s="2" t="s">
        <v>13565</v>
      </c>
      <c r="F15840" s="2">
        <v>31161502</v>
      </c>
      <c r="G15840" s="2" t="s">
        <v>490</v>
      </c>
      <c r="H15840" s="2">
        <v>8</v>
      </c>
      <c r="I15840" s="2">
        <v>4</v>
      </c>
      <c r="J15840" s="2">
        <v>10</v>
      </c>
      <c r="K15840" s="2">
        <v>100</v>
      </c>
      <c r="L15840" s="3">
        <v>762145.02</v>
      </c>
      <c r="M15840" s="2" t="s">
        <v>0</v>
      </c>
      <c r="N15840" s="4" t="s">
        <v>21</v>
      </c>
    </row>
    <row r="15841" spans="1:14" x14ac:dyDescent="0.25">
      <c r="A15841" s="1" t="s">
        <v>368</v>
      </c>
      <c r="B15841" s="2" t="s">
        <v>113</v>
      </c>
      <c r="C15841" s="2" t="s">
        <v>113</v>
      </c>
      <c r="D15841" s="2" t="s">
        <v>114</v>
      </c>
      <c r="E15841" s="2" t="s">
        <v>13566</v>
      </c>
      <c r="F15841" s="2">
        <v>31161507</v>
      </c>
      <c r="G15841" s="2" t="s">
        <v>490</v>
      </c>
      <c r="H15841" s="2">
        <v>8</v>
      </c>
      <c r="I15841" s="2">
        <v>4</v>
      </c>
      <c r="J15841" s="2">
        <v>10</v>
      </c>
      <c r="K15841" s="2">
        <v>7</v>
      </c>
      <c r="L15841" s="3">
        <v>26288.48</v>
      </c>
      <c r="M15841" s="2" t="s">
        <v>0</v>
      </c>
      <c r="N15841" s="4" t="s">
        <v>21</v>
      </c>
    </row>
    <row r="15842" spans="1:14" x14ac:dyDescent="0.25">
      <c r="A15842" s="1" t="s">
        <v>368</v>
      </c>
      <c r="B15842" s="2" t="s">
        <v>113</v>
      </c>
      <c r="C15842" s="2" t="s">
        <v>113</v>
      </c>
      <c r="D15842" s="2" t="s">
        <v>114</v>
      </c>
      <c r="E15842" s="2" t="s">
        <v>13567</v>
      </c>
      <c r="F15842" s="2">
        <v>31161507</v>
      </c>
      <c r="G15842" s="2" t="s">
        <v>490</v>
      </c>
      <c r="H15842" s="2">
        <v>8</v>
      </c>
      <c r="I15842" s="2">
        <v>4</v>
      </c>
      <c r="J15842" s="2">
        <v>10</v>
      </c>
      <c r="K15842" s="2">
        <v>50</v>
      </c>
      <c r="L15842" s="3">
        <v>57657.88</v>
      </c>
      <c r="M15842" s="2" t="s">
        <v>0</v>
      </c>
      <c r="N15842" s="4" t="s">
        <v>21</v>
      </c>
    </row>
    <row r="15843" spans="1:14" x14ac:dyDescent="0.25">
      <c r="A15843" s="1" t="s">
        <v>368</v>
      </c>
      <c r="B15843" s="2" t="s">
        <v>113</v>
      </c>
      <c r="C15843" s="2" t="s">
        <v>113</v>
      </c>
      <c r="D15843" s="2" t="s">
        <v>114</v>
      </c>
      <c r="E15843" s="2" t="s">
        <v>13568</v>
      </c>
      <c r="F15843" s="2">
        <v>31161507</v>
      </c>
      <c r="G15843" s="2" t="s">
        <v>490</v>
      </c>
      <c r="H15843" s="2">
        <v>8</v>
      </c>
      <c r="I15843" s="2">
        <v>4</v>
      </c>
      <c r="J15843" s="2">
        <v>10</v>
      </c>
      <c r="K15843" s="2">
        <v>5</v>
      </c>
      <c r="L15843" s="3">
        <v>19329.810000000001</v>
      </c>
      <c r="M15843" s="2" t="s">
        <v>0</v>
      </c>
      <c r="N15843" s="4" t="s">
        <v>21</v>
      </c>
    </row>
    <row r="15844" spans="1:14" x14ac:dyDescent="0.25">
      <c r="A15844" s="1" t="s">
        <v>368</v>
      </c>
      <c r="B15844" s="2" t="s">
        <v>113</v>
      </c>
      <c r="C15844" s="2" t="s">
        <v>113</v>
      </c>
      <c r="D15844" s="2" t="s">
        <v>114</v>
      </c>
      <c r="E15844" s="2" t="s">
        <v>13569</v>
      </c>
      <c r="F15844" s="2">
        <v>23271800</v>
      </c>
      <c r="G15844" s="2" t="s">
        <v>490</v>
      </c>
      <c r="H15844" s="2">
        <v>8</v>
      </c>
      <c r="I15844" s="2">
        <v>4</v>
      </c>
      <c r="J15844" s="2">
        <v>10</v>
      </c>
      <c r="K15844" s="2">
        <v>2</v>
      </c>
      <c r="L15844" s="3">
        <v>2650939.2000000002</v>
      </c>
      <c r="M15844" s="2" t="s">
        <v>0</v>
      </c>
      <c r="N15844" s="4" t="s">
        <v>21</v>
      </c>
    </row>
    <row r="15845" spans="1:14" x14ac:dyDescent="0.25">
      <c r="A15845" s="1" t="s">
        <v>368</v>
      </c>
      <c r="B15845" s="2" t="s">
        <v>113</v>
      </c>
      <c r="C15845" s="2" t="s">
        <v>113</v>
      </c>
      <c r="D15845" s="2" t="s">
        <v>114</v>
      </c>
      <c r="E15845" s="2" t="s">
        <v>13570</v>
      </c>
      <c r="F15845" s="2">
        <v>23271800</v>
      </c>
      <c r="G15845" s="2" t="s">
        <v>490</v>
      </c>
      <c r="H15845" s="2">
        <v>8</v>
      </c>
      <c r="I15845" s="2">
        <v>4</v>
      </c>
      <c r="J15845" s="2">
        <v>10</v>
      </c>
      <c r="K15845" s="2">
        <v>3</v>
      </c>
      <c r="L15845" s="3">
        <v>132215.59</v>
      </c>
      <c r="M15845" s="2" t="s">
        <v>0</v>
      </c>
      <c r="N15845" s="4" t="s">
        <v>21</v>
      </c>
    </row>
    <row r="15846" spans="1:14" x14ac:dyDescent="0.25">
      <c r="A15846" s="1" t="s">
        <v>368</v>
      </c>
      <c r="B15846" s="2" t="s">
        <v>113</v>
      </c>
      <c r="C15846" s="2" t="s">
        <v>113</v>
      </c>
      <c r="D15846" s="2" t="s">
        <v>114</v>
      </c>
      <c r="E15846" s="2" t="s">
        <v>13571</v>
      </c>
      <c r="F15846" s="2">
        <v>30181508</v>
      </c>
      <c r="G15846" s="2" t="s">
        <v>17856</v>
      </c>
      <c r="H15846" s="2">
        <v>9</v>
      </c>
      <c r="I15846" s="2">
        <v>3</v>
      </c>
      <c r="J15846" s="2">
        <v>10</v>
      </c>
      <c r="K15846" s="2">
        <v>1</v>
      </c>
      <c r="L15846" s="3">
        <v>12609083.4</v>
      </c>
      <c r="M15846" s="2" t="s">
        <v>20</v>
      </c>
      <c r="N15846" s="4" t="s">
        <v>21</v>
      </c>
    </row>
    <row r="15847" spans="1:14" x14ac:dyDescent="0.25">
      <c r="A15847" s="1" t="s">
        <v>368</v>
      </c>
      <c r="B15847" s="2" t="s">
        <v>113</v>
      </c>
      <c r="C15847" s="2" t="s">
        <v>113</v>
      </c>
      <c r="D15847" s="2" t="s">
        <v>114</v>
      </c>
      <c r="E15847" s="2" t="s">
        <v>13571</v>
      </c>
      <c r="F15847" s="2">
        <v>30181508</v>
      </c>
      <c r="G15847" s="2" t="s">
        <v>17856</v>
      </c>
      <c r="H15847" s="2">
        <v>9</v>
      </c>
      <c r="I15847" s="2">
        <v>3</v>
      </c>
      <c r="J15847" s="2">
        <v>16</v>
      </c>
      <c r="K15847" s="2">
        <v>1</v>
      </c>
      <c r="L15847" s="3">
        <v>4417301.5999999996</v>
      </c>
      <c r="M15847" s="2" t="s">
        <v>20</v>
      </c>
      <c r="N15847" s="4" t="s">
        <v>21</v>
      </c>
    </row>
    <row r="15848" spans="1:14" x14ac:dyDescent="0.25">
      <c r="A15848" s="1" t="s">
        <v>368</v>
      </c>
      <c r="B15848" s="2" t="s">
        <v>624</v>
      </c>
      <c r="C15848" s="2" t="s">
        <v>2386</v>
      </c>
      <c r="D15848" s="2" t="s">
        <v>17952</v>
      </c>
      <c r="E15848" s="2" t="s">
        <v>13572</v>
      </c>
      <c r="F15848" s="2">
        <v>23271816</v>
      </c>
      <c r="G15848" s="2" t="s">
        <v>496</v>
      </c>
      <c r="H15848" s="2">
        <v>3</v>
      </c>
      <c r="I15848" s="2">
        <v>9</v>
      </c>
      <c r="J15848" s="2">
        <v>10</v>
      </c>
      <c r="K15848" s="2">
        <v>82</v>
      </c>
      <c r="L15848" s="3">
        <v>787200</v>
      </c>
      <c r="M15848" s="2" t="s">
        <v>0</v>
      </c>
      <c r="N15848" s="4" t="s">
        <v>21</v>
      </c>
    </row>
    <row r="15849" spans="1:14" x14ac:dyDescent="0.25">
      <c r="A15849" s="1" t="s">
        <v>368</v>
      </c>
      <c r="B15849" s="2" t="s">
        <v>624</v>
      </c>
      <c r="C15849" s="2" t="s">
        <v>2386</v>
      </c>
      <c r="D15849" s="2" t="s">
        <v>17952</v>
      </c>
      <c r="E15849" s="2" t="s">
        <v>13573</v>
      </c>
      <c r="F15849" s="2">
        <v>39121436</v>
      </c>
      <c r="G15849" s="2" t="s">
        <v>496</v>
      </c>
      <c r="H15849" s="2">
        <v>1</v>
      </c>
      <c r="I15849" s="2">
        <v>5</v>
      </c>
      <c r="J15849" s="2">
        <v>10</v>
      </c>
      <c r="K15849" s="2">
        <v>6</v>
      </c>
      <c r="L15849" s="3">
        <v>158508</v>
      </c>
      <c r="M15849" s="2" t="s">
        <v>0</v>
      </c>
      <c r="N15849" s="4" t="s">
        <v>21</v>
      </c>
    </row>
    <row r="15850" spans="1:14" x14ac:dyDescent="0.25">
      <c r="A15850" s="1" t="s">
        <v>368</v>
      </c>
      <c r="B15850" s="2" t="s">
        <v>624</v>
      </c>
      <c r="C15850" s="2" t="s">
        <v>2386</v>
      </c>
      <c r="D15850" s="2" t="s">
        <v>17952</v>
      </c>
      <c r="E15850" s="2" t="s">
        <v>13574</v>
      </c>
      <c r="F15850" s="2">
        <v>31161507</v>
      </c>
      <c r="G15850" s="2" t="s">
        <v>496</v>
      </c>
      <c r="H15850" s="2">
        <v>1</v>
      </c>
      <c r="I15850" s="2">
        <v>5</v>
      </c>
      <c r="J15850" s="2">
        <v>10</v>
      </c>
      <c r="K15850" s="2">
        <v>6</v>
      </c>
      <c r="L15850" s="3">
        <v>134232</v>
      </c>
      <c r="M15850" s="2" t="s">
        <v>0</v>
      </c>
      <c r="N15850" s="4" t="s">
        <v>21</v>
      </c>
    </row>
    <row r="15851" spans="1:14" x14ac:dyDescent="0.25">
      <c r="A15851" s="1" t="s">
        <v>368</v>
      </c>
      <c r="B15851" s="2" t="s">
        <v>624</v>
      </c>
      <c r="C15851" s="2" t="s">
        <v>2386</v>
      </c>
      <c r="D15851" s="2" t="s">
        <v>17952</v>
      </c>
      <c r="E15851" s="2" t="s">
        <v>13575</v>
      </c>
      <c r="F15851" s="2">
        <v>31161500</v>
      </c>
      <c r="G15851" s="2" t="s">
        <v>496</v>
      </c>
      <c r="H15851" s="2">
        <v>1</v>
      </c>
      <c r="I15851" s="2">
        <v>5</v>
      </c>
      <c r="J15851" s="2">
        <v>10</v>
      </c>
      <c r="K15851" s="2">
        <v>1</v>
      </c>
      <c r="L15851" s="3">
        <v>17850</v>
      </c>
      <c r="M15851" s="2" t="s">
        <v>0</v>
      </c>
      <c r="N15851" s="4" t="s">
        <v>21</v>
      </c>
    </row>
    <row r="15852" spans="1:14" x14ac:dyDescent="0.25">
      <c r="A15852" s="1" t="s">
        <v>368</v>
      </c>
      <c r="B15852" s="2" t="s">
        <v>624</v>
      </c>
      <c r="C15852" s="2" t="s">
        <v>2386</v>
      </c>
      <c r="D15852" s="2" t="s">
        <v>17952</v>
      </c>
      <c r="E15852" s="2" t="s">
        <v>13576</v>
      </c>
      <c r="F15852" s="2">
        <v>30181701</v>
      </c>
      <c r="G15852" s="2" t="s">
        <v>496</v>
      </c>
      <c r="H15852" s="2">
        <v>1</v>
      </c>
      <c r="I15852" s="2">
        <v>5</v>
      </c>
      <c r="J15852" s="2">
        <v>10</v>
      </c>
      <c r="K15852" s="2">
        <v>22</v>
      </c>
      <c r="L15852" s="3">
        <v>159698</v>
      </c>
      <c r="M15852" s="2" t="s">
        <v>0</v>
      </c>
      <c r="N15852" s="4" t="s">
        <v>21</v>
      </c>
    </row>
    <row r="15853" spans="1:14" x14ac:dyDescent="0.25">
      <c r="A15853" s="1" t="s">
        <v>368</v>
      </c>
      <c r="B15853" s="2" t="s">
        <v>624</v>
      </c>
      <c r="C15853" s="2" t="s">
        <v>2386</v>
      </c>
      <c r="D15853" s="2" t="s">
        <v>17952</v>
      </c>
      <c r="E15853" s="2" t="s">
        <v>13577</v>
      </c>
      <c r="F15853" s="2">
        <v>31161528</v>
      </c>
      <c r="G15853" s="2" t="s">
        <v>496</v>
      </c>
      <c r="H15853" s="2">
        <v>1</v>
      </c>
      <c r="I15853" s="2">
        <v>5</v>
      </c>
      <c r="J15853" s="2">
        <v>10</v>
      </c>
      <c r="K15853" s="2">
        <v>1</v>
      </c>
      <c r="L15853" s="3">
        <v>61880</v>
      </c>
      <c r="M15853" s="2" t="s">
        <v>0</v>
      </c>
      <c r="N15853" s="4" t="s">
        <v>21</v>
      </c>
    </row>
    <row r="15854" spans="1:14" x14ac:dyDescent="0.25">
      <c r="A15854" s="1" t="s">
        <v>368</v>
      </c>
      <c r="B15854" s="2" t="s">
        <v>624</v>
      </c>
      <c r="C15854" s="2" t="s">
        <v>2386</v>
      </c>
      <c r="D15854" s="2" t="s">
        <v>17952</v>
      </c>
      <c r="E15854" s="2" t="s">
        <v>6501</v>
      </c>
      <c r="F15854" s="2">
        <v>31161502</v>
      </c>
      <c r="G15854" s="2" t="s">
        <v>496</v>
      </c>
      <c r="H15854" s="2">
        <v>1</v>
      </c>
      <c r="I15854" s="2">
        <v>5</v>
      </c>
      <c r="J15854" s="2">
        <v>10</v>
      </c>
      <c r="K15854" s="2">
        <v>30</v>
      </c>
      <c r="L15854" s="3">
        <v>728280</v>
      </c>
      <c r="M15854" s="2" t="s">
        <v>0</v>
      </c>
      <c r="N15854" s="4" t="s">
        <v>21</v>
      </c>
    </row>
    <row r="15855" spans="1:14" x14ac:dyDescent="0.25">
      <c r="A15855" s="1" t="s">
        <v>368</v>
      </c>
      <c r="B15855" s="2" t="s">
        <v>624</v>
      </c>
      <c r="C15855" s="2" t="s">
        <v>2386</v>
      </c>
      <c r="D15855" s="2" t="s">
        <v>17952</v>
      </c>
      <c r="E15855" s="2" t="s">
        <v>13578</v>
      </c>
      <c r="F15855" s="2">
        <v>30181701</v>
      </c>
      <c r="G15855" s="2" t="s">
        <v>496</v>
      </c>
      <c r="H15855" s="2">
        <v>1</v>
      </c>
      <c r="I15855" s="2">
        <v>5</v>
      </c>
      <c r="J15855" s="2">
        <v>10</v>
      </c>
      <c r="K15855" s="2">
        <v>1</v>
      </c>
      <c r="L15855" s="3">
        <v>30345.530000001196</v>
      </c>
      <c r="M15855" s="2" t="s">
        <v>0</v>
      </c>
      <c r="N15855" s="4" t="s">
        <v>21</v>
      </c>
    </row>
    <row r="15856" spans="1:14" x14ac:dyDescent="0.25">
      <c r="A15856" s="1" t="s">
        <v>368</v>
      </c>
      <c r="B15856" s="2" t="s">
        <v>624</v>
      </c>
      <c r="C15856" s="2" t="s">
        <v>2417</v>
      </c>
      <c r="D15856" s="2" t="s">
        <v>17953</v>
      </c>
      <c r="E15856" s="2" t="s">
        <v>13579</v>
      </c>
      <c r="F15856" s="2">
        <v>23151601</v>
      </c>
      <c r="G15856" s="2" t="s">
        <v>490</v>
      </c>
      <c r="H15856" s="2">
        <v>1</v>
      </c>
      <c r="I15856" s="2">
        <v>4</v>
      </c>
      <c r="J15856" s="2">
        <v>10</v>
      </c>
      <c r="K15856" s="2">
        <v>1</v>
      </c>
      <c r="L15856" s="3">
        <v>809999.67999999993</v>
      </c>
      <c r="M15856" s="2" t="s">
        <v>0</v>
      </c>
      <c r="N15856" s="4" t="s">
        <v>21</v>
      </c>
    </row>
    <row r="15857" spans="1:14" x14ac:dyDescent="0.25">
      <c r="A15857" s="1" t="s">
        <v>368</v>
      </c>
      <c r="B15857" s="2" t="s">
        <v>624</v>
      </c>
      <c r="C15857" s="2" t="s">
        <v>625</v>
      </c>
      <c r="D15857" s="2" t="s">
        <v>17894</v>
      </c>
      <c r="E15857" s="2" t="s">
        <v>13580</v>
      </c>
      <c r="F15857" s="2">
        <v>41116205</v>
      </c>
      <c r="G15857" s="2" t="s">
        <v>490</v>
      </c>
      <c r="H15857" s="2">
        <v>1</v>
      </c>
      <c r="I15857" s="2">
        <v>6</v>
      </c>
      <c r="J15857" s="2">
        <v>10</v>
      </c>
      <c r="K15857" s="2">
        <v>1</v>
      </c>
      <c r="L15857" s="3">
        <v>2832438</v>
      </c>
      <c r="M15857" s="2" t="s">
        <v>0</v>
      </c>
      <c r="N15857" s="4" t="s">
        <v>21</v>
      </c>
    </row>
    <row r="15858" spans="1:14" x14ac:dyDescent="0.25">
      <c r="A15858" s="1" t="s">
        <v>368</v>
      </c>
      <c r="B15858" s="2" t="s">
        <v>624</v>
      </c>
      <c r="C15858" s="2" t="s">
        <v>625</v>
      </c>
      <c r="D15858" s="2" t="s">
        <v>17894</v>
      </c>
      <c r="E15858" s="2" t="s">
        <v>13581</v>
      </c>
      <c r="F15858" s="2">
        <v>41116205</v>
      </c>
      <c r="G15858" s="2" t="s">
        <v>490</v>
      </c>
      <c r="H15858" s="2">
        <v>1</v>
      </c>
      <c r="I15858" s="2">
        <v>6</v>
      </c>
      <c r="J15858" s="2">
        <v>10</v>
      </c>
      <c r="K15858" s="2">
        <v>30</v>
      </c>
      <c r="L15858" s="3">
        <v>31405290</v>
      </c>
      <c r="M15858" s="2" t="s">
        <v>0</v>
      </c>
      <c r="N15858" s="4" t="s">
        <v>21</v>
      </c>
    </row>
    <row r="15859" spans="1:14" x14ac:dyDescent="0.25">
      <c r="A15859" s="1" t="s">
        <v>368</v>
      </c>
      <c r="B15859" s="2" t="s">
        <v>624</v>
      </c>
      <c r="C15859" s="2" t="s">
        <v>625</v>
      </c>
      <c r="D15859" s="2" t="s">
        <v>17894</v>
      </c>
      <c r="E15859" s="2" t="s">
        <v>13582</v>
      </c>
      <c r="F15859" s="2">
        <v>41116205</v>
      </c>
      <c r="G15859" s="2" t="s">
        <v>490</v>
      </c>
      <c r="H15859" s="2">
        <v>1</v>
      </c>
      <c r="I15859" s="2">
        <v>6</v>
      </c>
      <c r="J15859" s="2">
        <v>10</v>
      </c>
      <c r="K15859" s="2">
        <v>1</v>
      </c>
      <c r="L15859" s="3">
        <v>7254169</v>
      </c>
      <c r="M15859" s="2" t="s">
        <v>0</v>
      </c>
      <c r="N15859" s="4" t="s">
        <v>21</v>
      </c>
    </row>
    <row r="15860" spans="1:14" x14ac:dyDescent="0.25">
      <c r="A15860" s="1" t="s">
        <v>368</v>
      </c>
      <c r="B15860" s="2" t="s">
        <v>624</v>
      </c>
      <c r="C15860" s="2" t="s">
        <v>625</v>
      </c>
      <c r="D15860" s="2" t="s">
        <v>17894</v>
      </c>
      <c r="E15860" s="2" t="s">
        <v>13583</v>
      </c>
      <c r="F15860" s="2">
        <v>41116205</v>
      </c>
      <c r="G15860" s="2" t="s">
        <v>490</v>
      </c>
      <c r="H15860" s="2">
        <v>1</v>
      </c>
      <c r="I15860" s="2">
        <v>6</v>
      </c>
      <c r="J15860" s="2">
        <v>10</v>
      </c>
      <c r="K15860" s="2">
        <v>2</v>
      </c>
      <c r="L15860" s="3">
        <v>472526</v>
      </c>
      <c r="M15860" s="2" t="s">
        <v>0</v>
      </c>
      <c r="N15860" s="4" t="s">
        <v>21</v>
      </c>
    </row>
    <row r="15861" spans="1:14" x14ac:dyDescent="0.25">
      <c r="A15861" s="1" t="s">
        <v>368</v>
      </c>
      <c r="B15861" s="2" t="s">
        <v>624</v>
      </c>
      <c r="C15861" s="2" t="s">
        <v>625</v>
      </c>
      <c r="D15861" s="2" t="s">
        <v>17894</v>
      </c>
      <c r="E15861" s="2" t="s">
        <v>13584</v>
      </c>
      <c r="F15861" s="2">
        <v>41116205</v>
      </c>
      <c r="G15861" s="2" t="s">
        <v>490</v>
      </c>
      <c r="H15861" s="2">
        <v>1</v>
      </c>
      <c r="I15861" s="2">
        <v>6</v>
      </c>
      <c r="J15861" s="2">
        <v>10</v>
      </c>
      <c r="K15861" s="2">
        <v>1</v>
      </c>
      <c r="L15861" s="3">
        <v>4424955</v>
      </c>
      <c r="M15861" s="2" t="s">
        <v>0</v>
      </c>
      <c r="N15861" s="4" t="s">
        <v>21</v>
      </c>
    </row>
    <row r="15862" spans="1:14" x14ac:dyDescent="0.25">
      <c r="A15862" s="1" t="s">
        <v>368</v>
      </c>
      <c r="B15862" s="2" t="s">
        <v>624</v>
      </c>
      <c r="C15862" s="2" t="s">
        <v>625</v>
      </c>
      <c r="D15862" s="2" t="s">
        <v>17894</v>
      </c>
      <c r="E15862" s="2" t="s">
        <v>13585</v>
      </c>
      <c r="F15862" s="2">
        <v>41116205</v>
      </c>
      <c r="G15862" s="2" t="s">
        <v>490</v>
      </c>
      <c r="H15862" s="2">
        <v>1</v>
      </c>
      <c r="I15862" s="2">
        <v>6</v>
      </c>
      <c r="J15862" s="2">
        <v>10</v>
      </c>
      <c r="K15862" s="2">
        <v>1</v>
      </c>
      <c r="L15862" s="3">
        <v>3480155</v>
      </c>
      <c r="M15862" s="2" t="s">
        <v>0</v>
      </c>
      <c r="N15862" s="4" t="s">
        <v>21</v>
      </c>
    </row>
    <row r="15863" spans="1:14" x14ac:dyDescent="0.25">
      <c r="A15863" s="1" t="s">
        <v>368</v>
      </c>
      <c r="B15863" s="2" t="s">
        <v>624</v>
      </c>
      <c r="C15863" s="2" t="s">
        <v>625</v>
      </c>
      <c r="D15863" s="2" t="s">
        <v>17894</v>
      </c>
      <c r="E15863" s="2" t="s">
        <v>13586</v>
      </c>
      <c r="F15863" s="2">
        <v>41116205</v>
      </c>
      <c r="G15863" s="2" t="s">
        <v>490</v>
      </c>
      <c r="H15863" s="2">
        <v>1</v>
      </c>
      <c r="I15863" s="2">
        <v>6</v>
      </c>
      <c r="J15863" s="2">
        <v>10</v>
      </c>
      <c r="K15863" s="2">
        <v>2</v>
      </c>
      <c r="L15863" s="3">
        <v>4066682</v>
      </c>
      <c r="M15863" s="2" t="s">
        <v>0</v>
      </c>
      <c r="N15863" s="4" t="s">
        <v>21</v>
      </c>
    </row>
    <row r="15864" spans="1:14" x14ac:dyDescent="0.25">
      <c r="A15864" s="1" t="s">
        <v>368</v>
      </c>
      <c r="B15864" s="2" t="s">
        <v>624</v>
      </c>
      <c r="C15864" s="2" t="s">
        <v>625</v>
      </c>
      <c r="D15864" s="2" t="s">
        <v>17894</v>
      </c>
      <c r="E15864" s="2" t="s">
        <v>13587</v>
      </c>
      <c r="F15864" s="2">
        <v>41116205</v>
      </c>
      <c r="G15864" s="2" t="s">
        <v>490</v>
      </c>
      <c r="H15864" s="2">
        <v>1</v>
      </c>
      <c r="I15864" s="2">
        <v>6</v>
      </c>
      <c r="J15864" s="2">
        <v>10</v>
      </c>
      <c r="K15864" s="2">
        <v>2</v>
      </c>
      <c r="L15864" s="3">
        <v>3399592</v>
      </c>
      <c r="M15864" s="2" t="s">
        <v>0</v>
      </c>
      <c r="N15864" s="4" t="s">
        <v>21</v>
      </c>
    </row>
    <row r="15865" spans="1:14" x14ac:dyDescent="0.25">
      <c r="A15865" s="1" t="s">
        <v>368</v>
      </c>
      <c r="B15865" s="2" t="s">
        <v>122</v>
      </c>
      <c r="C15865" s="2" t="s">
        <v>123</v>
      </c>
      <c r="D15865" s="2" t="s">
        <v>124</v>
      </c>
      <c r="E15865" s="2" t="s">
        <v>13588</v>
      </c>
      <c r="F15865" s="2">
        <v>44121600</v>
      </c>
      <c r="G15865" s="2" t="s">
        <v>2858</v>
      </c>
      <c r="H15865" s="2">
        <v>1</v>
      </c>
      <c r="I15865" s="2">
        <v>3</v>
      </c>
      <c r="J15865" s="2">
        <v>10</v>
      </c>
      <c r="K15865" s="2">
        <v>2</v>
      </c>
      <c r="L15865" s="3">
        <v>32344</v>
      </c>
      <c r="M15865" s="2" t="s">
        <v>0</v>
      </c>
      <c r="N15865" s="4" t="s">
        <v>21</v>
      </c>
    </row>
    <row r="15866" spans="1:14" x14ac:dyDescent="0.25">
      <c r="A15866" s="1" t="s">
        <v>368</v>
      </c>
      <c r="B15866" s="2" t="s">
        <v>122</v>
      </c>
      <c r="C15866" s="2" t="s">
        <v>123</v>
      </c>
      <c r="D15866" s="2" t="s">
        <v>124</v>
      </c>
      <c r="E15866" s="2" t="s">
        <v>13589</v>
      </c>
      <c r="F15866" s="2">
        <v>44121600</v>
      </c>
      <c r="G15866" s="2" t="s">
        <v>2858</v>
      </c>
      <c r="H15866" s="2">
        <v>1</v>
      </c>
      <c r="I15866" s="2">
        <v>3</v>
      </c>
      <c r="J15866" s="2">
        <v>10</v>
      </c>
      <c r="K15866" s="2">
        <v>2</v>
      </c>
      <c r="L15866" s="3">
        <v>27966</v>
      </c>
      <c r="M15866" s="2" t="s">
        <v>0</v>
      </c>
      <c r="N15866" s="4" t="s">
        <v>21</v>
      </c>
    </row>
    <row r="15867" spans="1:14" x14ac:dyDescent="0.25">
      <c r="A15867" s="1" t="s">
        <v>368</v>
      </c>
      <c r="B15867" s="2" t="s">
        <v>378</v>
      </c>
      <c r="C15867" s="2" t="s">
        <v>2425</v>
      </c>
      <c r="D15867" s="2" t="s">
        <v>17954</v>
      </c>
      <c r="E15867" s="2" t="s">
        <v>13590</v>
      </c>
      <c r="F15867" s="2">
        <v>30181605</v>
      </c>
      <c r="G15867" s="2" t="s">
        <v>496</v>
      </c>
      <c r="H15867" s="2">
        <v>1</v>
      </c>
      <c r="I15867" s="2">
        <v>5</v>
      </c>
      <c r="J15867" s="2">
        <v>10</v>
      </c>
      <c r="K15867" s="2">
        <v>15</v>
      </c>
      <c r="L15867" s="3">
        <v>135315</v>
      </c>
      <c r="M15867" s="2" t="s">
        <v>0</v>
      </c>
      <c r="N15867" s="4" t="s">
        <v>21</v>
      </c>
    </row>
    <row r="15868" spans="1:14" x14ac:dyDescent="0.25">
      <c r="A15868" s="1" t="s">
        <v>368</v>
      </c>
      <c r="B15868" s="2" t="s">
        <v>378</v>
      </c>
      <c r="C15868" s="2" t="s">
        <v>2425</v>
      </c>
      <c r="D15868" s="2" t="s">
        <v>17954</v>
      </c>
      <c r="E15868" s="2" t="s">
        <v>13591</v>
      </c>
      <c r="F15868" s="2">
        <v>31161502</v>
      </c>
      <c r="G15868" s="2" t="s">
        <v>496</v>
      </c>
      <c r="H15868" s="2">
        <v>1</v>
      </c>
      <c r="I15868" s="2">
        <v>5</v>
      </c>
      <c r="J15868" s="2">
        <v>10</v>
      </c>
      <c r="K15868" s="2">
        <v>15</v>
      </c>
      <c r="L15868" s="3">
        <v>169605</v>
      </c>
      <c r="M15868" s="2" t="s">
        <v>0</v>
      </c>
      <c r="N15868" s="4" t="s">
        <v>21</v>
      </c>
    </row>
    <row r="15869" spans="1:14" x14ac:dyDescent="0.25">
      <c r="A15869" s="1" t="s">
        <v>368</v>
      </c>
      <c r="B15869" s="2" t="s">
        <v>378</v>
      </c>
      <c r="C15869" s="2" t="s">
        <v>2425</v>
      </c>
      <c r="D15869" s="2" t="s">
        <v>17954</v>
      </c>
      <c r="E15869" s="2" t="s">
        <v>13592</v>
      </c>
      <c r="F15869" s="2">
        <v>31161507</v>
      </c>
      <c r="G15869" s="2" t="s">
        <v>496</v>
      </c>
      <c r="H15869" s="2">
        <v>1</v>
      </c>
      <c r="I15869" s="2">
        <v>5</v>
      </c>
      <c r="J15869" s="2">
        <v>10</v>
      </c>
      <c r="K15869" s="2">
        <v>15</v>
      </c>
      <c r="L15869" s="3">
        <v>178815</v>
      </c>
      <c r="M15869" s="2" t="s">
        <v>0</v>
      </c>
      <c r="N15869" s="4" t="s">
        <v>21</v>
      </c>
    </row>
    <row r="15870" spans="1:14" x14ac:dyDescent="0.25">
      <c r="A15870" s="1" t="s">
        <v>368</v>
      </c>
      <c r="B15870" s="2" t="s">
        <v>378</v>
      </c>
      <c r="C15870" s="2" t="s">
        <v>2425</v>
      </c>
      <c r="D15870" s="2" t="s">
        <v>17954</v>
      </c>
      <c r="E15870" s="2" t="s">
        <v>13593</v>
      </c>
      <c r="F15870" s="2">
        <v>31161502</v>
      </c>
      <c r="G15870" s="2" t="s">
        <v>496</v>
      </c>
      <c r="H15870" s="2">
        <v>1</v>
      </c>
      <c r="I15870" s="2">
        <v>5</v>
      </c>
      <c r="J15870" s="2">
        <v>10</v>
      </c>
      <c r="K15870" s="2">
        <v>15</v>
      </c>
      <c r="L15870" s="3">
        <v>203070</v>
      </c>
      <c r="M15870" s="2" t="s">
        <v>0</v>
      </c>
      <c r="N15870" s="4" t="s">
        <v>21</v>
      </c>
    </row>
    <row r="15871" spans="1:14" x14ac:dyDescent="0.25">
      <c r="A15871" s="1" t="s">
        <v>368</v>
      </c>
      <c r="B15871" s="2" t="s">
        <v>378</v>
      </c>
      <c r="C15871" s="2" t="s">
        <v>2425</v>
      </c>
      <c r="D15871" s="2" t="s">
        <v>17954</v>
      </c>
      <c r="E15871" s="2" t="s">
        <v>13594</v>
      </c>
      <c r="F15871" s="2">
        <v>31161502</v>
      </c>
      <c r="G15871" s="2" t="s">
        <v>496</v>
      </c>
      <c r="H15871" s="2">
        <v>1</v>
      </c>
      <c r="I15871" s="2">
        <v>5</v>
      </c>
      <c r="J15871" s="2">
        <v>10</v>
      </c>
      <c r="K15871" s="2">
        <v>6</v>
      </c>
      <c r="L15871" s="3">
        <v>131910</v>
      </c>
      <c r="M15871" s="2" t="s">
        <v>0</v>
      </c>
      <c r="N15871" s="4" t="s">
        <v>21</v>
      </c>
    </row>
    <row r="15872" spans="1:14" x14ac:dyDescent="0.25">
      <c r="A15872" s="1" t="s">
        <v>368</v>
      </c>
      <c r="B15872" s="2" t="s">
        <v>378</v>
      </c>
      <c r="C15872" s="2" t="s">
        <v>2425</v>
      </c>
      <c r="D15872" s="2" t="s">
        <v>17954</v>
      </c>
      <c r="E15872" s="2" t="s">
        <v>13595</v>
      </c>
      <c r="F15872" s="2">
        <v>31201505</v>
      </c>
      <c r="G15872" s="2" t="s">
        <v>496</v>
      </c>
      <c r="H15872" s="2">
        <v>1</v>
      </c>
      <c r="I15872" s="2">
        <v>5</v>
      </c>
      <c r="J15872" s="2">
        <v>10</v>
      </c>
      <c r="K15872" s="2">
        <v>6</v>
      </c>
      <c r="L15872" s="3">
        <v>149454</v>
      </c>
      <c r="M15872" s="2" t="s">
        <v>0</v>
      </c>
      <c r="N15872" s="4" t="s">
        <v>21</v>
      </c>
    </row>
    <row r="15873" spans="1:14" x14ac:dyDescent="0.25">
      <c r="A15873" s="1" t="s">
        <v>368</v>
      </c>
      <c r="B15873" s="2" t="s">
        <v>378</v>
      </c>
      <c r="C15873" s="2" t="s">
        <v>2425</v>
      </c>
      <c r="D15873" s="2" t="s">
        <v>17954</v>
      </c>
      <c r="E15873" s="2" t="s">
        <v>13596</v>
      </c>
      <c r="F15873" s="2">
        <v>31162414</v>
      </c>
      <c r="G15873" s="2" t="s">
        <v>496</v>
      </c>
      <c r="H15873" s="2">
        <v>1</v>
      </c>
      <c r="I15873" s="2">
        <v>5</v>
      </c>
      <c r="J15873" s="2">
        <v>10</v>
      </c>
      <c r="K15873" s="2">
        <v>6</v>
      </c>
      <c r="L15873" s="3">
        <v>188442</v>
      </c>
      <c r="M15873" s="2" t="s">
        <v>0</v>
      </c>
      <c r="N15873" s="4" t="s">
        <v>21</v>
      </c>
    </row>
    <row r="15874" spans="1:14" x14ac:dyDescent="0.25">
      <c r="A15874" s="1" t="s">
        <v>368</v>
      </c>
      <c r="B15874" s="2" t="s">
        <v>378</v>
      </c>
      <c r="C15874" s="2" t="s">
        <v>2425</v>
      </c>
      <c r="D15874" s="2" t="s">
        <v>17954</v>
      </c>
      <c r="E15874" s="2" t="s">
        <v>13597</v>
      </c>
      <c r="F15874" s="2">
        <v>31201502</v>
      </c>
      <c r="G15874" s="2" t="s">
        <v>496</v>
      </c>
      <c r="H15874" s="2">
        <v>1</v>
      </c>
      <c r="I15874" s="2">
        <v>5</v>
      </c>
      <c r="J15874" s="2">
        <v>10</v>
      </c>
      <c r="K15874" s="2">
        <v>250</v>
      </c>
      <c r="L15874" s="3">
        <v>2233750</v>
      </c>
      <c r="M15874" s="2" t="s">
        <v>17389</v>
      </c>
      <c r="N15874" s="4" t="s">
        <v>21</v>
      </c>
    </row>
    <row r="15875" spans="1:14" x14ac:dyDescent="0.25">
      <c r="A15875" s="1" t="s">
        <v>368</v>
      </c>
      <c r="B15875" s="2" t="s">
        <v>378</v>
      </c>
      <c r="C15875" s="2" t="s">
        <v>2425</v>
      </c>
      <c r="D15875" s="2" t="s">
        <v>17954</v>
      </c>
      <c r="E15875" s="2" t="s">
        <v>13598</v>
      </c>
      <c r="F15875" s="2">
        <v>39121303</v>
      </c>
      <c r="G15875" s="2" t="s">
        <v>496</v>
      </c>
      <c r="H15875" s="2">
        <v>1</v>
      </c>
      <c r="I15875" s="2">
        <v>5</v>
      </c>
      <c r="J15875" s="2">
        <v>10</v>
      </c>
      <c r="K15875" s="2">
        <v>2</v>
      </c>
      <c r="L15875" s="3">
        <v>9638</v>
      </c>
      <c r="M15875" s="2" t="s">
        <v>17389</v>
      </c>
      <c r="N15875" s="4" t="s">
        <v>21</v>
      </c>
    </row>
    <row r="15876" spans="1:14" x14ac:dyDescent="0.25">
      <c r="A15876" s="1" t="s">
        <v>368</v>
      </c>
      <c r="B15876" s="2" t="s">
        <v>378</v>
      </c>
      <c r="C15876" s="2" t="s">
        <v>2425</v>
      </c>
      <c r="D15876" s="2" t="s">
        <v>17954</v>
      </c>
      <c r="E15876" s="2" t="s">
        <v>13599</v>
      </c>
      <c r="F15876" s="2">
        <v>31162414</v>
      </c>
      <c r="G15876" s="2" t="s">
        <v>496</v>
      </c>
      <c r="H15876" s="2">
        <v>1</v>
      </c>
      <c r="I15876" s="2">
        <v>5</v>
      </c>
      <c r="J15876" s="2">
        <v>10</v>
      </c>
      <c r="K15876" s="2">
        <v>400</v>
      </c>
      <c r="L15876" s="3">
        <v>3093200</v>
      </c>
      <c r="M15876" s="2" t="s">
        <v>17389</v>
      </c>
      <c r="N15876" s="4" t="s">
        <v>21</v>
      </c>
    </row>
    <row r="15877" spans="1:14" x14ac:dyDescent="0.25">
      <c r="A15877" s="1" t="s">
        <v>368</v>
      </c>
      <c r="B15877" s="2" t="s">
        <v>378</v>
      </c>
      <c r="C15877" s="2" t="s">
        <v>2425</v>
      </c>
      <c r="D15877" s="2" t="s">
        <v>17954</v>
      </c>
      <c r="E15877" s="2" t="s">
        <v>13600</v>
      </c>
      <c r="F15877" s="2">
        <v>39121303</v>
      </c>
      <c r="G15877" s="2" t="s">
        <v>496</v>
      </c>
      <c r="H15877" s="2">
        <v>1</v>
      </c>
      <c r="I15877" s="2">
        <v>5</v>
      </c>
      <c r="J15877" s="2">
        <v>10</v>
      </c>
      <c r="K15877" s="2">
        <v>2</v>
      </c>
      <c r="L15877" s="3">
        <v>57400.000000000007</v>
      </c>
      <c r="M15877" s="2" t="s">
        <v>17389</v>
      </c>
      <c r="N15877" s="4" t="s">
        <v>21</v>
      </c>
    </row>
    <row r="15878" spans="1:14" x14ac:dyDescent="0.25">
      <c r="A15878" s="1" t="s">
        <v>368</v>
      </c>
      <c r="B15878" s="2" t="s">
        <v>378</v>
      </c>
      <c r="C15878" s="2" t="s">
        <v>2425</v>
      </c>
      <c r="D15878" s="2" t="s">
        <v>17954</v>
      </c>
      <c r="E15878" s="2" t="s">
        <v>13601</v>
      </c>
      <c r="F15878" s="2">
        <v>41102405</v>
      </c>
      <c r="G15878" s="2" t="s">
        <v>496</v>
      </c>
      <c r="H15878" s="2">
        <v>1</v>
      </c>
      <c r="I15878" s="2">
        <v>5</v>
      </c>
      <c r="J15878" s="2">
        <v>10</v>
      </c>
      <c r="K15878" s="2">
        <v>2</v>
      </c>
      <c r="L15878" s="3">
        <v>238368</v>
      </c>
      <c r="M15878" s="2" t="s">
        <v>17389</v>
      </c>
      <c r="N15878" s="4" t="s">
        <v>21</v>
      </c>
    </row>
    <row r="15879" spans="1:14" x14ac:dyDescent="0.25">
      <c r="A15879" s="1" t="s">
        <v>368</v>
      </c>
      <c r="B15879" s="2" t="s">
        <v>378</v>
      </c>
      <c r="C15879" s="2" t="s">
        <v>2425</v>
      </c>
      <c r="D15879" s="2" t="s">
        <v>17954</v>
      </c>
      <c r="E15879" s="2" t="s">
        <v>13601</v>
      </c>
      <c r="F15879" s="2">
        <v>15121514</v>
      </c>
      <c r="G15879" s="2" t="s">
        <v>496</v>
      </c>
      <c r="H15879" s="2">
        <v>1</v>
      </c>
      <c r="I15879" s="2">
        <v>5</v>
      </c>
      <c r="J15879" s="2">
        <v>10</v>
      </c>
      <c r="K15879" s="2">
        <v>1</v>
      </c>
      <c r="L15879" s="3">
        <v>122433</v>
      </c>
      <c r="M15879" s="2" t="s">
        <v>17394</v>
      </c>
      <c r="N15879" s="4" t="s">
        <v>21</v>
      </c>
    </row>
    <row r="15880" spans="1:14" x14ac:dyDescent="0.25">
      <c r="A15880" s="1" t="s">
        <v>368</v>
      </c>
      <c r="B15880" s="2" t="s">
        <v>378</v>
      </c>
      <c r="C15880" s="2" t="s">
        <v>2425</v>
      </c>
      <c r="D15880" s="2" t="s">
        <v>17954</v>
      </c>
      <c r="E15880" s="2" t="s">
        <v>13602</v>
      </c>
      <c r="F15880" s="2">
        <v>31162414</v>
      </c>
      <c r="G15880" s="2" t="s">
        <v>496</v>
      </c>
      <c r="H15880" s="2">
        <v>1</v>
      </c>
      <c r="I15880" s="2">
        <v>5</v>
      </c>
      <c r="J15880" s="2">
        <v>10</v>
      </c>
      <c r="K15880" s="2">
        <v>2</v>
      </c>
      <c r="L15880" s="3">
        <v>180428</v>
      </c>
      <c r="M15880" s="2" t="s">
        <v>17394</v>
      </c>
      <c r="N15880" s="4" t="s">
        <v>21</v>
      </c>
    </row>
    <row r="15881" spans="1:14" x14ac:dyDescent="0.25">
      <c r="A15881" s="1" t="s">
        <v>368</v>
      </c>
      <c r="B15881" s="2" t="s">
        <v>378</v>
      </c>
      <c r="C15881" s="2" t="s">
        <v>2425</v>
      </c>
      <c r="D15881" s="2" t="s">
        <v>17954</v>
      </c>
      <c r="E15881" s="2" t="s">
        <v>13603</v>
      </c>
      <c r="F15881" s="2">
        <v>39131709</v>
      </c>
      <c r="G15881" s="2" t="s">
        <v>496</v>
      </c>
      <c r="H15881" s="2">
        <v>1</v>
      </c>
      <c r="I15881" s="2">
        <v>5</v>
      </c>
      <c r="J15881" s="2">
        <v>10</v>
      </c>
      <c r="K15881" s="2">
        <v>100</v>
      </c>
      <c r="L15881" s="3">
        <v>573400</v>
      </c>
      <c r="M15881" s="2" t="s">
        <v>17389</v>
      </c>
      <c r="N15881" s="4" t="s">
        <v>21</v>
      </c>
    </row>
    <row r="15882" spans="1:14" x14ac:dyDescent="0.25">
      <c r="A15882" s="1" t="s">
        <v>368</v>
      </c>
      <c r="B15882" s="2" t="s">
        <v>378</v>
      </c>
      <c r="C15882" s="2" t="s">
        <v>2425</v>
      </c>
      <c r="D15882" s="2" t="s">
        <v>17954</v>
      </c>
      <c r="E15882" s="2" t="s">
        <v>13604</v>
      </c>
      <c r="F15882" s="2">
        <v>39121303</v>
      </c>
      <c r="G15882" s="2" t="s">
        <v>496</v>
      </c>
      <c r="H15882" s="2">
        <v>1</v>
      </c>
      <c r="I15882" s="2">
        <v>5</v>
      </c>
      <c r="J15882" s="2">
        <v>10</v>
      </c>
      <c r="K15882" s="2">
        <v>200</v>
      </c>
      <c r="L15882" s="3">
        <v>1005000</v>
      </c>
      <c r="M15882" s="2" t="s">
        <v>17389</v>
      </c>
      <c r="N15882" s="4" t="s">
        <v>21</v>
      </c>
    </row>
    <row r="15883" spans="1:14" x14ac:dyDescent="0.25">
      <c r="A15883" s="1" t="s">
        <v>368</v>
      </c>
      <c r="B15883" s="2" t="s">
        <v>378</v>
      </c>
      <c r="C15883" s="2" t="s">
        <v>2425</v>
      </c>
      <c r="D15883" s="2" t="s">
        <v>17954</v>
      </c>
      <c r="E15883" s="2" t="s">
        <v>13605</v>
      </c>
      <c r="F15883" s="2">
        <v>39131709</v>
      </c>
      <c r="G15883" s="2" t="s">
        <v>496</v>
      </c>
      <c r="H15883" s="2">
        <v>1</v>
      </c>
      <c r="I15883" s="2">
        <v>5</v>
      </c>
      <c r="J15883" s="2">
        <v>10</v>
      </c>
      <c r="K15883" s="2">
        <v>5</v>
      </c>
      <c r="L15883" s="3">
        <v>628275</v>
      </c>
      <c r="M15883" s="2" t="s">
        <v>17394</v>
      </c>
      <c r="N15883" s="4" t="s">
        <v>21</v>
      </c>
    </row>
    <row r="15884" spans="1:14" x14ac:dyDescent="0.25">
      <c r="A15884" s="1" t="s">
        <v>368</v>
      </c>
      <c r="B15884" s="2" t="s">
        <v>378</v>
      </c>
      <c r="C15884" s="2" t="s">
        <v>2425</v>
      </c>
      <c r="D15884" s="2" t="s">
        <v>17954</v>
      </c>
      <c r="E15884" s="2" t="s">
        <v>13606</v>
      </c>
      <c r="F15884" s="2">
        <v>39101622</v>
      </c>
      <c r="G15884" s="2" t="s">
        <v>496</v>
      </c>
      <c r="H15884" s="2">
        <v>1</v>
      </c>
      <c r="I15884" s="2">
        <v>5</v>
      </c>
      <c r="J15884" s="2">
        <v>10</v>
      </c>
      <c r="K15884" s="2">
        <v>6</v>
      </c>
      <c r="L15884" s="3">
        <v>36732</v>
      </c>
      <c r="M15884" s="2" t="s">
        <v>0</v>
      </c>
      <c r="N15884" s="4" t="s">
        <v>21</v>
      </c>
    </row>
    <row r="15885" spans="1:14" x14ac:dyDescent="0.25">
      <c r="A15885" s="1" t="s">
        <v>368</v>
      </c>
      <c r="B15885" s="2" t="s">
        <v>378</v>
      </c>
      <c r="C15885" s="2" t="s">
        <v>2425</v>
      </c>
      <c r="D15885" s="2" t="s">
        <v>17954</v>
      </c>
      <c r="E15885" s="2" t="s">
        <v>13607</v>
      </c>
      <c r="F15885" s="2">
        <v>39122236</v>
      </c>
      <c r="G15885" s="2" t="s">
        <v>496</v>
      </c>
      <c r="H15885" s="2">
        <v>1</v>
      </c>
      <c r="I15885" s="2">
        <v>5</v>
      </c>
      <c r="J15885" s="2">
        <v>10</v>
      </c>
      <c r="K15885" s="2">
        <v>15</v>
      </c>
      <c r="L15885" s="3">
        <v>28755</v>
      </c>
      <c r="M15885" s="2" t="s">
        <v>0</v>
      </c>
      <c r="N15885" s="4" t="s">
        <v>21</v>
      </c>
    </row>
    <row r="15886" spans="1:14" x14ac:dyDescent="0.25">
      <c r="A15886" s="1" t="s">
        <v>368</v>
      </c>
      <c r="B15886" s="2" t="s">
        <v>378</v>
      </c>
      <c r="C15886" s="2" t="s">
        <v>2425</v>
      </c>
      <c r="D15886" s="2" t="s">
        <v>17954</v>
      </c>
      <c r="E15886" s="2" t="s">
        <v>13607</v>
      </c>
      <c r="F15886" s="2">
        <v>39111611</v>
      </c>
      <c r="G15886" s="2" t="s">
        <v>496</v>
      </c>
      <c r="H15886" s="2">
        <v>1</v>
      </c>
      <c r="I15886" s="2">
        <v>5</v>
      </c>
      <c r="J15886" s="2">
        <v>10</v>
      </c>
      <c r="K15886" s="2">
        <v>20</v>
      </c>
      <c r="L15886" s="3">
        <v>38660</v>
      </c>
      <c r="M15886" s="2" t="s">
        <v>0</v>
      </c>
      <c r="N15886" s="4" t="s">
        <v>21</v>
      </c>
    </row>
    <row r="15887" spans="1:14" x14ac:dyDescent="0.25">
      <c r="A15887" s="1" t="s">
        <v>368</v>
      </c>
      <c r="B15887" s="2" t="s">
        <v>378</v>
      </c>
      <c r="C15887" s="2" t="s">
        <v>2425</v>
      </c>
      <c r="D15887" s="2" t="s">
        <v>17954</v>
      </c>
      <c r="E15887" s="2" t="s">
        <v>13608</v>
      </c>
      <c r="F15887" s="2">
        <v>39101622</v>
      </c>
      <c r="G15887" s="2" t="s">
        <v>496</v>
      </c>
      <c r="H15887" s="2">
        <v>1</v>
      </c>
      <c r="I15887" s="2">
        <v>5</v>
      </c>
      <c r="J15887" s="2">
        <v>10</v>
      </c>
      <c r="K15887" s="2">
        <v>8</v>
      </c>
      <c r="L15887" s="3">
        <v>43800</v>
      </c>
      <c r="M15887" s="2" t="s">
        <v>0</v>
      </c>
      <c r="N15887" s="4" t="s">
        <v>21</v>
      </c>
    </row>
    <row r="15888" spans="1:14" x14ac:dyDescent="0.25">
      <c r="A15888" s="1" t="s">
        <v>368</v>
      </c>
      <c r="B15888" s="2" t="s">
        <v>378</v>
      </c>
      <c r="C15888" s="2" t="s">
        <v>2425</v>
      </c>
      <c r="D15888" s="2" t="s">
        <v>17954</v>
      </c>
      <c r="E15888" s="2" t="s">
        <v>13608</v>
      </c>
      <c r="F15888" s="2">
        <v>39121311</v>
      </c>
      <c r="G15888" s="2" t="s">
        <v>496</v>
      </c>
      <c r="H15888" s="2">
        <v>1</v>
      </c>
      <c r="I15888" s="2">
        <v>5</v>
      </c>
      <c r="J15888" s="2">
        <v>10</v>
      </c>
      <c r="K15888" s="2">
        <v>8</v>
      </c>
      <c r="L15888" s="3">
        <v>43816</v>
      </c>
      <c r="M15888" s="2" t="s">
        <v>0</v>
      </c>
      <c r="N15888" s="4" t="s">
        <v>21</v>
      </c>
    </row>
    <row r="15889" spans="1:14" x14ac:dyDescent="0.25">
      <c r="A15889" s="1" t="s">
        <v>368</v>
      </c>
      <c r="B15889" s="2" t="s">
        <v>378</v>
      </c>
      <c r="C15889" s="2" t="s">
        <v>2425</v>
      </c>
      <c r="D15889" s="2" t="s">
        <v>17954</v>
      </c>
      <c r="E15889" s="2" t="s">
        <v>13609</v>
      </c>
      <c r="F15889" s="2">
        <v>39131709</v>
      </c>
      <c r="G15889" s="2" t="s">
        <v>496</v>
      </c>
      <c r="H15889" s="2">
        <v>1</v>
      </c>
      <c r="I15889" s="2">
        <v>5</v>
      </c>
      <c r="J15889" s="2">
        <v>10</v>
      </c>
      <c r="K15889" s="2">
        <v>8</v>
      </c>
      <c r="L15889" s="3">
        <v>2010480</v>
      </c>
      <c r="M15889" s="2" t="s">
        <v>0</v>
      </c>
      <c r="N15889" s="4" t="s">
        <v>21</v>
      </c>
    </row>
    <row r="15890" spans="1:14" x14ac:dyDescent="0.25">
      <c r="A15890" s="1" t="s">
        <v>368</v>
      </c>
      <c r="B15890" s="2" t="s">
        <v>378</v>
      </c>
      <c r="C15890" s="2" t="s">
        <v>2425</v>
      </c>
      <c r="D15890" s="2" t="s">
        <v>17954</v>
      </c>
      <c r="E15890" s="2" t="s">
        <v>13610</v>
      </c>
      <c r="F15890" s="2">
        <v>39121633</v>
      </c>
      <c r="G15890" s="2" t="s">
        <v>496</v>
      </c>
      <c r="H15890" s="2">
        <v>1</v>
      </c>
      <c r="I15890" s="2">
        <v>5</v>
      </c>
      <c r="J15890" s="2">
        <v>10</v>
      </c>
      <c r="K15890" s="2">
        <v>30</v>
      </c>
      <c r="L15890" s="3">
        <v>125670</v>
      </c>
      <c r="M15890" s="2" t="s">
        <v>0</v>
      </c>
      <c r="N15890" s="4" t="s">
        <v>21</v>
      </c>
    </row>
    <row r="15891" spans="1:14" x14ac:dyDescent="0.25">
      <c r="A15891" s="1" t="s">
        <v>368</v>
      </c>
      <c r="B15891" s="2" t="s">
        <v>378</v>
      </c>
      <c r="C15891" s="2" t="s">
        <v>2425</v>
      </c>
      <c r="D15891" s="2" t="s">
        <v>17954</v>
      </c>
      <c r="E15891" s="2" t="s">
        <v>13611</v>
      </c>
      <c r="F15891" s="2">
        <v>39131709</v>
      </c>
      <c r="G15891" s="2" t="s">
        <v>496</v>
      </c>
      <c r="H15891" s="2">
        <v>1</v>
      </c>
      <c r="I15891" s="2">
        <v>5</v>
      </c>
      <c r="J15891" s="2">
        <v>10</v>
      </c>
      <c r="K15891" s="2">
        <v>30</v>
      </c>
      <c r="L15891" s="3">
        <v>183660.00000000003</v>
      </c>
      <c r="M15891" s="2" t="s">
        <v>0</v>
      </c>
      <c r="N15891" s="4" t="s">
        <v>21</v>
      </c>
    </row>
    <row r="15892" spans="1:14" x14ac:dyDescent="0.25">
      <c r="A15892" s="1" t="s">
        <v>368</v>
      </c>
      <c r="B15892" s="2" t="s">
        <v>378</v>
      </c>
      <c r="C15892" s="2" t="s">
        <v>2425</v>
      </c>
      <c r="D15892" s="2" t="s">
        <v>17954</v>
      </c>
      <c r="E15892" s="2" t="s">
        <v>13612</v>
      </c>
      <c r="F15892" s="2">
        <v>39122236</v>
      </c>
      <c r="G15892" s="2" t="s">
        <v>496</v>
      </c>
      <c r="H15892" s="2">
        <v>1</v>
      </c>
      <c r="I15892" s="2">
        <v>5</v>
      </c>
      <c r="J15892" s="2">
        <v>10</v>
      </c>
      <c r="K15892" s="2">
        <v>14</v>
      </c>
      <c r="L15892" s="3">
        <v>56840</v>
      </c>
      <c r="M15892" s="2" t="s">
        <v>0</v>
      </c>
      <c r="N15892" s="4" t="s">
        <v>21</v>
      </c>
    </row>
    <row r="15893" spans="1:14" x14ac:dyDescent="0.25">
      <c r="A15893" s="1" t="s">
        <v>368</v>
      </c>
      <c r="B15893" s="2" t="s">
        <v>378</v>
      </c>
      <c r="C15893" s="2" t="s">
        <v>2425</v>
      </c>
      <c r="D15893" s="2" t="s">
        <v>17954</v>
      </c>
      <c r="E15893" s="2" t="s">
        <v>13613</v>
      </c>
      <c r="F15893" s="2">
        <v>40142207</v>
      </c>
      <c r="G15893" s="2" t="s">
        <v>496</v>
      </c>
      <c r="H15893" s="2">
        <v>1</v>
      </c>
      <c r="I15893" s="2">
        <v>5</v>
      </c>
      <c r="J15893" s="2">
        <v>10</v>
      </c>
      <c r="K15893" s="2">
        <v>70</v>
      </c>
      <c r="L15893" s="3">
        <v>405580</v>
      </c>
      <c r="M15893" s="2" t="s">
        <v>0</v>
      </c>
      <c r="N15893" s="4" t="s">
        <v>21</v>
      </c>
    </row>
    <row r="15894" spans="1:14" x14ac:dyDescent="0.25">
      <c r="A15894" s="1" t="s">
        <v>368</v>
      </c>
      <c r="B15894" s="2" t="s">
        <v>378</v>
      </c>
      <c r="C15894" s="2" t="s">
        <v>2425</v>
      </c>
      <c r="D15894" s="2" t="s">
        <v>17954</v>
      </c>
      <c r="E15894" s="2" t="s">
        <v>13614</v>
      </c>
      <c r="F15894" s="2">
        <v>39121308</v>
      </c>
      <c r="G15894" s="2" t="s">
        <v>496</v>
      </c>
      <c r="H15894" s="2">
        <v>1</v>
      </c>
      <c r="I15894" s="2">
        <v>5</v>
      </c>
      <c r="J15894" s="2">
        <v>10</v>
      </c>
      <c r="K15894" s="2">
        <v>30</v>
      </c>
      <c r="L15894" s="3">
        <v>94710</v>
      </c>
      <c r="M15894" s="2" t="s">
        <v>0</v>
      </c>
      <c r="N15894" s="4" t="s">
        <v>21</v>
      </c>
    </row>
    <row r="15895" spans="1:14" x14ac:dyDescent="0.25">
      <c r="A15895" s="1" t="s">
        <v>368</v>
      </c>
      <c r="B15895" s="2" t="s">
        <v>378</v>
      </c>
      <c r="C15895" s="2" t="s">
        <v>2425</v>
      </c>
      <c r="D15895" s="2" t="s">
        <v>17954</v>
      </c>
      <c r="E15895" s="2" t="s">
        <v>13615</v>
      </c>
      <c r="F15895" s="2">
        <v>31201502</v>
      </c>
      <c r="G15895" s="2" t="s">
        <v>496</v>
      </c>
      <c r="H15895" s="2">
        <v>1</v>
      </c>
      <c r="I15895" s="2">
        <v>5</v>
      </c>
      <c r="J15895" s="2">
        <v>10</v>
      </c>
      <c r="K15895" s="2">
        <v>25</v>
      </c>
      <c r="L15895" s="3">
        <v>104725</v>
      </c>
      <c r="M15895" s="2" t="s">
        <v>0</v>
      </c>
      <c r="N15895" s="4" t="s">
        <v>21</v>
      </c>
    </row>
    <row r="15896" spans="1:14" x14ac:dyDescent="0.25">
      <c r="A15896" s="1" t="s">
        <v>368</v>
      </c>
      <c r="B15896" s="2" t="s">
        <v>378</v>
      </c>
      <c r="C15896" s="2" t="s">
        <v>2425</v>
      </c>
      <c r="D15896" s="2" t="s">
        <v>17954</v>
      </c>
      <c r="E15896" s="2" t="s">
        <v>13616</v>
      </c>
      <c r="F15896" s="2">
        <v>39121640</v>
      </c>
      <c r="G15896" s="2" t="s">
        <v>496</v>
      </c>
      <c r="H15896" s="2">
        <v>1</v>
      </c>
      <c r="I15896" s="2">
        <v>5</v>
      </c>
      <c r="J15896" s="2">
        <v>10</v>
      </c>
      <c r="K15896" s="2">
        <v>6</v>
      </c>
      <c r="L15896" s="3">
        <v>347970.00000000006</v>
      </c>
      <c r="M15896" s="2" t="s">
        <v>0</v>
      </c>
      <c r="N15896" s="4" t="s">
        <v>21</v>
      </c>
    </row>
    <row r="15897" spans="1:14" x14ac:dyDescent="0.25">
      <c r="A15897" s="1" t="s">
        <v>368</v>
      </c>
      <c r="B15897" s="2" t="s">
        <v>378</v>
      </c>
      <c r="C15897" s="2" t="s">
        <v>2425</v>
      </c>
      <c r="D15897" s="2" t="s">
        <v>17954</v>
      </c>
      <c r="E15897" s="2" t="s">
        <v>13617</v>
      </c>
      <c r="F15897" s="2">
        <v>39121640</v>
      </c>
      <c r="G15897" s="2" t="s">
        <v>496</v>
      </c>
      <c r="H15897" s="2">
        <v>1</v>
      </c>
      <c r="I15897" s="2">
        <v>5</v>
      </c>
      <c r="J15897" s="2">
        <v>10</v>
      </c>
      <c r="K15897" s="2">
        <v>6</v>
      </c>
      <c r="L15897" s="3">
        <v>425292</v>
      </c>
      <c r="M15897" s="2" t="s">
        <v>0</v>
      </c>
      <c r="N15897" s="4" t="s">
        <v>21</v>
      </c>
    </row>
    <row r="15898" spans="1:14" x14ac:dyDescent="0.25">
      <c r="A15898" s="1" t="s">
        <v>368</v>
      </c>
      <c r="B15898" s="2" t="s">
        <v>378</v>
      </c>
      <c r="C15898" s="2" t="s">
        <v>2425</v>
      </c>
      <c r="D15898" s="2" t="s">
        <v>17954</v>
      </c>
      <c r="E15898" s="2" t="s">
        <v>13618</v>
      </c>
      <c r="F15898" s="2">
        <v>39101622</v>
      </c>
      <c r="G15898" s="2" t="s">
        <v>496</v>
      </c>
      <c r="H15898" s="2">
        <v>1</v>
      </c>
      <c r="I15898" s="2">
        <v>5</v>
      </c>
      <c r="J15898" s="2">
        <v>10</v>
      </c>
      <c r="K15898" s="2">
        <v>4</v>
      </c>
      <c r="L15898" s="3">
        <v>335080</v>
      </c>
      <c r="M15898" s="2" t="s">
        <v>0</v>
      </c>
      <c r="N15898" s="4" t="s">
        <v>21</v>
      </c>
    </row>
    <row r="15899" spans="1:14" x14ac:dyDescent="0.25">
      <c r="A15899" s="1" t="s">
        <v>368</v>
      </c>
      <c r="B15899" s="2" t="s">
        <v>378</v>
      </c>
      <c r="C15899" s="2" t="s">
        <v>2425</v>
      </c>
      <c r="D15899" s="2" t="s">
        <v>17954</v>
      </c>
      <c r="E15899" s="2" t="s">
        <v>13618</v>
      </c>
      <c r="F15899" s="2">
        <v>39101622</v>
      </c>
      <c r="G15899" s="2" t="s">
        <v>496</v>
      </c>
      <c r="H15899" s="2">
        <v>1</v>
      </c>
      <c r="I15899" s="2">
        <v>5</v>
      </c>
      <c r="J15899" s="2">
        <v>10</v>
      </c>
      <c r="K15899" s="2">
        <v>4</v>
      </c>
      <c r="L15899" s="3">
        <v>386632.00000000006</v>
      </c>
      <c r="M15899" s="2" t="s">
        <v>0</v>
      </c>
      <c r="N15899" s="4" t="s">
        <v>21</v>
      </c>
    </row>
    <row r="15900" spans="1:14" x14ac:dyDescent="0.25">
      <c r="A15900" s="1" t="s">
        <v>368</v>
      </c>
      <c r="B15900" s="2" t="s">
        <v>378</v>
      </c>
      <c r="C15900" s="2" t="s">
        <v>2425</v>
      </c>
      <c r="D15900" s="2" t="s">
        <v>17954</v>
      </c>
      <c r="E15900" s="2" t="s">
        <v>13619</v>
      </c>
      <c r="F15900" s="2">
        <v>39121640</v>
      </c>
      <c r="G15900" s="2" t="s">
        <v>496</v>
      </c>
      <c r="H15900" s="2">
        <v>1</v>
      </c>
      <c r="I15900" s="2">
        <v>5</v>
      </c>
      <c r="J15900" s="2">
        <v>10</v>
      </c>
      <c r="K15900" s="2">
        <v>4</v>
      </c>
      <c r="L15900" s="3">
        <v>386632.00000000006</v>
      </c>
      <c r="M15900" s="2" t="s">
        <v>0</v>
      </c>
      <c r="N15900" s="4" t="s">
        <v>21</v>
      </c>
    </row>
    <row r="15901" spans="1:14" x14ac:dyDescent="0.25">
      <c r="A15901" s="1" t="s">
        <v>368</v>
      </c>
      <c r="B15901" s="2" t="s">
        <v>378</v>
      </c>
      <c r="C15901" s="2" t="s">
        <v>2425</v>
      </c>
      <c r="D15901" s="2" t="s">
        <v>17954</v>
      </c>
      <c r="E15901" s="2" t="s">
        <v>13620</v>
      </c>
      <c r="F15901" s="2">
        <v>39131709</v>
      </c>
      <c r="G15901" s="2" t="s">
        <v>496</v>
      </c>
      <c r="H15901" s="2">
        <v>1</v>
      </c>
      <c r="I15901" s="2">
        <v>5</v>
      </c>
      <c r="J15901" s="2">
        <v>10</v>
      </c>
      <c r="K15901" s="2">
        <v>15</v>
      </c>
      <c r="L15901" s="3">
        <v>434955.00000000006</v>
      </c>
      <c r="M15901" s="2" t="s">
        <v>0</v>
      </c>
      <c r="N15901" s="4" t="s">
        <v>21</v>
      </c>
    </row>
    <row r="15902" spans="1:14" x14ac:dyDescent="0.25">
      <c r="A15902" s="1" t="s">
        <v>368</v>
      </c>
      <c r="B15902" s="2" t="s">
        <v>378</v>
      </c>
      <c r="C15902" s="2" t="s">
        <v>2425</v>
      </c>
      <c r="D15902" s="2" t="s">
        <v>17954</v>
      </c>
      <c r="E15902" s="2" t="s">
        <v>13621</v>
      </c>
      <c r="F15902" s="2">
        <v>39101622</v>
      </c>
      <c r="G15902" s="2" t="s">
        <v>496</v>
      </c>
      <c r="H15902" s="2">
        <v>1</v>
      </c>
      <c r="I15902" s="2">
        <v>5</v>
      </c>
      <c r="J15902" s="2">
        <v>10</v>
      </c>
      <c r="K15902" s="2">
        <v>5</v>
      </c>
      <c r="L15902" s="3">
        <v>306085</v>
      </c>
      <c r="M15902" s="2" t="s">
        <v>0</v>
      </c>
      <c r="N15902" s="4" t="s">
        <v>21</v>
      </c>
    </row>
    <row r="15903" spans="1:14" x14ac:dyDescent="0.25">
      <c r="A15903" s="1" t="s">
        <v>368</v>
      </c>
      <c r="B15903" s="2" t="s">
        <v>378</v>
      </c>
      <c r="C15903" s="2" t="s">
        <v>2425</v>
      </c>
      <c r="D15903" s="2" t="s">
        <v>17954</v>
      </c>
      <c r="E15903" s="2" t="s">
        <v>13622</v>
      </c>
      <c r="F15903" s="2">
        <v>39121303</v>
      </c>
      <c r="G15903" s="2" t="s">
        <v>496</v>
      </c>
      <c r="H15903" s="2">
        <v>1</v>
      </c>
      <c r="I15903" s="2">
        <v>5</v>
      </c>
      <c r="J15903" s="2">
        <v>10</v>
      </c>
      <c r="K15903" s="2">
        <v>15</v>
      </c>
      <c r="L15903" s="3">
        <v>241650</v>
      </c>
      <c r="M15903" s="2" t="s">
        <v>0</v>
      </c>
      <c r="N15903" s="4" t="s">
        <v>21</v>
      </c>
    </row>
    <row r="15904" spans="1:14" x14ac:dyDescent="0.25">
      <c r="A15904" s="1" t="s">
        <v>368</v>
      </c>
      <c r="B15904" s="2" t="s">
        <v>378</v>
      </c>
      <c r="C15904" s="2" t="s">
        <v>2425</v>
      </c>
      <c r="D15904" s="2" t="s">
        <v>17954</v>
      </c>
      <c r="E15904" s="2" t="s">
        <v>13623</v>
      </c>
      <c r="F15904" s="2">
        <v>39121633</v>
      </c>
      <c r="G15904" s="2" t="s">
        <v>496</v>
      </c>
      <c r="H15904" s="2">
        <v>1</v>
      </c>
      <c r="I15904" s="2">
        <v>5</v>
      </c>
      <c r="J15904" s="2">
        <v>10</v>
      </c>
      <c r="K15904" s="2">
        <v>15</v>
      </c>
      <c r="L15904" s="3">
        <v>144990</v>
      </c>
      <c r="M15904" s="2" t="s">
        <v>0</v>
      </c>
      <c r="N15904" s="4" t="s">
        <v>21</v>
      </c>
    </row>
    <row r="15905" spans="1:14" x14ac:dyDescent="0.25">
      <c r="A15905" s="1" t="s">
        <v>368</v>
      </c>
      <c r="B15905" s="2" t="s">
        <v>378</v>
      </c>
      <c r="C15905" s="2" t="s">
        <v>2425</v>
      </c>
      <c r="D15905" s="2" t="s">
        <v>17954</v>
      </c>
      <c r="E15905" s="2" t="s">
        <v>13624</v>
      </c>
      <c r="F15905" s="2">
        <v>39121640</v>
      </c>
      <c r="G15905" s="2" t="s">
        <v>496</v>
      </c>
      <c r="H15905" s="2">
        <v>1</v>
      </c>
      <c r="I15905" s="2">
        <v>5</v>
      </c>
      <c r="J15905" s="2">
        <v>10</v>
      </c>
      <c r="K15905" s="2">
        <v>15</v>
      </c>
      <c r="L15905" s="3">
        <v>241650</v>
      </c>
      <c r="M15905" s="2" t="s">
        <v>0</v>
      </c>
      <c r="N15905" s="4" t="s">
        <v>21</v>
      </c>
    </row>
    <row r="15906" spans="1:14" x14ac:dyDescent="0.25">
      <c r="A15906" s="1" t="s">
        <v>368</v>
      </c>
      <c r="B15906" s="2" t="s">
        <v>378</v>
      </c>
      <c r="C15906" s="2" t="s">
        <v>2425</v>
      </c>
      <c r="D15906" s="2" t="s">
        <v>17954</v>
      </c>
      <c r="E15906" s="2" t="s">
        <v>13625</v>
      </c>
      <c r="F15906" s="2">
        <v>30121701</v>
      </c>
      <c r="G15906" s="2" t="s">
        <v>496</v>
      </c>
      <c r="H15906" s="2">
        <v>1</v>
      </c>
      <c r="I15906" s="2">
        <v>5</v>
      </c>
      <c r="J15906" s="2">
        <v>10</v>
      </c>
      <c r="K15906" s="2">
        <v>6</v>
      </c>
      <c r="L15906" s="3">
        <v>848946</v>
      </c>
      <c r="M15906" s="2" t="s">
        <v>0</v>
      </c>
      <c r="N15906" s="4" t="s">
        <v>21</v>
      </c>
    </row>
    <row r="15907" spans="1:14" x14ac:dyDescent="0.25">
      <c r="A15907" s="1" t="s">
        <v>368</v>
      </c>
      <c r="B15907" s="2" t="s">
        <v>378</v>
      </c>
      <c r="C15907" s="2" t="s">
        <v>2425</v>
      </c>
      <c r="D15907" s="2" t="s">
        <v>17954</v>
      </c>
      <c r="E15907" s="2" t="s">
        <v>13626</v>
      </c>
      <c r="F15907" s="2">
        <v>39101622</v>
      </c>
      <c r="G15907" s="2" t="s">
        <v>496</v>
      </c>
      <c r="H15907" s="2">
        <v>1</v>
      </c>
      <c r="I15907" s="2">
        <v>5</v>
      </c>
      <c r="J15907" s="2">
        <v>10</v>
      </c>
      <c r="K15907" s="2">
        <v>30</v>
      </c>
      <c r="L15907" s="3">
        <v>173970.00000000003</v>
      </c>
      <c r="M15907" s="2" t="s">
        <v>0</v>
      </c>
      <c r="N15907" s="4" t="s">
        <v>21</v>
      </c>
    </row>
    <row r="15908" spans="1:14" x14ac:dyDescent="0.25">
      <c r="A15908" s="1" t="s">
        <v>368</v>
      </c>
      <c r="B15908" s="2" t="s">
        <v>378</v>
      </c>
      <c r="C15908" s="2" t="s">
        <v>2425</v>
      </c>
      <c r="D15908" s="2" t="s">
        <v>17954</v>
      </c>
      <c r="E15908" s="2" t="s">
        <v>2470</v>
      </c>
      <c r="F15908" s="2">
        <v>39121633</v>
      </c>
      <c r="G15908" s="2" t="s">
        <v>496</v>
      </c>
      <c r="H15908" s="2">
        <v>1</v>
      </c>
      <c r="I15908" s="2">
        <v>5</v>
      </c>
      <c r="J15908" s="2">
        <v>10</v>
      </c>
      <c r="K15908" s="2">
        <v>40</v>
      </c>
      <c r="L15908" s="3">
        <v>219000</v>
      </c>
      <c r="M15908" s="2" t="s">
        <v>0</v>
      </c>
      <c r="N15908" s="4" t="s">
        <v>21</v>
      </c>
    </row>
    <row r="15909" spans="1:14" x14ac:dyDescent="0.25">
      <c r="A15909" s="1" t="s">
        <v>368</v>
      </c>
      <c r="B15909" s="2" t="s">
        <v>378</v>
      </c>
      <c r="C15909" s="2" t="s">
        <v>2425</v>
      </c>
      <c r="D15909" s="2" t="s">
        <v>17954</v>
      </c>
      <c r="E15909" s="2" t="s">
        <v>13627</v>
      </c>
      <c r="F15909" s="2">
        <v>39131714</v>
      </c>
      <c r="G15909" s="2" t="s">
        <v>496</v>
      </c>
      <c r="H15909" s="2">
        <v>1</v>
      </c>
      <c r="I15909" s="2">
        <v>5</v>
      </c>
      <c r="J15909" s="2">
        <v>10</v>
      </c>
      <c r="K15909" s="2">
        <v>12</v>
      </c>
      <c r="L15909" s="3">
        <v>1275900</v>
      </c>
      <c r="M15909" s="2" t="s">
        <v>0</v>
      </c>
      <c r="N15909" s="4" t="s">
        <v>21</v>
      </c>
    </row>
    <row r="15910" spans="1:14" x14ac:dyDescent="0.25">
      <c r="A15910" s="1" t="s">
        <v>368</v>
      </c>
      <c r="B15910" s="2" t="s">
        <v>378</v>
      </c>
      <c r="C15910" s="2" t="s">
        <v>2425</v>
      </c>
      <c r="D15910" s="2" t="s">
        <v>17954</v>
      </c>
      <c r="E15910" s="2" t="s">
        <v>13628</v>
      </c>
      <c r="F15910" s="2">
        <v>39121640</v>
      </c>
      <c r="G15910" s="2" t="s">
        <v>496</v>
      </c>
      <c r="H15910" s="2">
        <v>1</v>
      </c>
      <c r="I15910" s="2">
        <v>5</v>
      </c>
      <c r="J15910" s="2">
        <v>10</v>
      </c>
      <c r="K15910" s="2">
        <v>8</v>
      </c>
      <c r="L15910" s="3">
        <v>5168080</v>
      </c>
      <c r="M15910" s="2" t="s">
        <v>0</v>
      </c>
      <c r="N15910" s="4" t="s">
        <v>21</v>
      </c>
    </row>
    <row r="15911" spans="1:14" x14ac:dyDescent="0.25">
      <c r="A15911" s="1" t="s">
        <v>368</v>
      </c>
      <c r="B15911" s="2" t="s">
        <v>378</v>
      </c>
      <c r="C15911" s="2" t="s">
        <v>2425</v>
      </c>
      <c r="D15911" s="2" t="s">
        <v>17954</v>
      </c>
      <c r="E15911" s="2" t="s">
        <v>13629</v>
      </c>
      <c r="F15911" s="2">
        <v>39121633</v>
      </c>
      <c r="G15911" s="2" t="s">
        <v>496</v>
      </c>
      <c r="H15911" s="2">
        <v>1</v>
      </c>
      <c r="I15911" s="2">
        <v>5</v>
      </c>
      <c r="J15911" s="2">
        <v>10</v>
      </c>
      <c r="K15911" s="2">
        <v>10</v>
      </c>
      <c r="L15911" s="3">
        <v>61220.000000000007</v>
      </c>
      <c r="M15911" s="2" t="s">
        <v>0</v>
      </c>
      <c r="N15911" s="4" t="s">
        <v>21</v>
      </c>
    </row>
    <row r="15912" spans="1:14" x14ac:dyDescent="0.25">
      <c r="A15912" s="1" t="s">
        <v>368</v>
      </c>
      <c r="B15912" s="2" t="s">
        <v>378</v>
      </c>
      <c r="C15912" s="2" t="s">
        <v>2425</v>
      </c>
      <c r="D15912" s="2" t="s">
        <v>17954</v>
      </c>
      <c r="E15912" s="2" t="s">
        <v>13630</v>
      </c>
      <c r="F15912" s="2">
        <v>39121640</v>
      </c>
      <c r="G15912" s="2" t="s">
        <v>496</v>
      </c>
      <c r="H15912" s="2">
        <v>1</v>
      </c>
      <c r="I15912" s="2">
        <v>5</v>
      </c>
      <c r="J15912" s="2">
        <v>10</v>
      </c>
      <c r="K15912" s="2">
        <v>9</v>
      </c>
      <c r="L15912" s="3">
        <v>63792</v>
      </c>
      <c r="M15912" s="2" t="s">
        <v>0</v>
      </c>
      <c r="N15912" s="4" t="s">
        <v>21</v>
      </c>
    </row>
    <row r="15913" spans="1:14" x14ac:dyDescent="0.25">
      <c r="A15913" s="1" t="s">
        <v>368</v>
      </c>
      <c r="B15913" s="2" t="s">
        <v>378</v>
      </c>
      <c r="C15913" s="2" t="s">
        <v>2425</v>
      </c>
      <c r="D15913" s="2" t="s">
        <v>17954</v>
      </c>
      <c r="E15913" s="2" t="s">
        <v>13631</v>
      </c>
      <c r="F15913" s="2">
        <v>26121641</v>
      </c>
      <c r="G15913" s="2" t="s">
        <v>496</v>
      </c>
      <c r="H15913" s="2">
        <v>1</v>
      </c>
      <c r="I15913" s="2">
        <v>5</v>
      </c>
      <c r="J15913" s="2">
        <v>10</v>
      </c>
      <c r="K15913" s="2">
        <v>8</v>
      </c>
      <c r="L15913" s="3">
        <v>94904</v>
      </c>
      <c r="M15913" s="2" t="s">
        <v>0</v>
      </c>
      <c r="N15913" s="4" t="s">
        <v>21</v>
      </c>
    </row>
    <row r="15914" spans="1:14" x14ac:dyDescent="0.25">
      <c r="A15914" s="1" t="s">
        <v>368</v>
      </c>
      <c r="B15914" s="2" t="s">
        <v>378</v>
      </c>
      <c r="C15914" s="2" t="s">
        <v>2425</v>
      </c>
      <c r="D15914" s="2" t="s">
        <v>17954</v>
      </c>
      <c r="E15914" s="2" t="s">
        <v>13632</v>
      </c>
      <c r="F15914" s="2">
        <v>39121640</v>
      </c>
      <c r="G15914" s="2" t="s">
        <v>496</v>
      </c>
      <c r="H15914" s="2">
        <v>1</v>
      </c>
      <c r="I15914" s="2">
        <v>5</v>
      </c>
      <c r="J15914" s="2">
        <v>10</v>
      </c>
      <c r="K15914" s="2">
        <v>45</v>
      </c>
      <c r="L15914" s="3">
        <v>521955.00000000006</v>
      </c>
      <c r="M15914" s="2" t="s">
        <v>0</v>
      </c>
      <c r="N15914" s="4" t="s">
        <v>21</v>
      </c>
    </row>
    <row r="15915" spans="1:14" x14ac:dyDescent="0.25">
      <c r="A15915" s="1" t="s">
        <v>368</v>
      </c>
      <c r="B15915" s="2" t="s">
        <v>378</v>
      </c>
      <c r="C15915" s="2" t="s">
        <v>2425</v>
      </c>
      <c r="D15915" s="2" t="s">
        <v>17954</v>
      </c>
      <c r="E15915" s="2" t="s">
        <v>13633</v>
      </c>
      <c r="F15915" s="2">
        <v>39121303</v>
      </c>
      <c r="G15915" s="2" t="s">
        <v>496</v>
      </c>
      <c r="H15915" s="2">
        <v>1</v>
      </c>
      <c r="I15915" s="2">
        <v>5</v>
      </c>
      <c r="J15915" s="2">
        <v>10</v>
      </c>
      <c r="K15915" s="2">
        <v>45</v>
      </c>
      <c r="L15915" s="3">
        <v>637920</v>
      </c>
      <c r="M15915" s="2" t="s">
        <v>0</v>
      </c>
      <c r="N15915" s="4" t="s">
        <v>21</v>
      </c>
    </row>
    <row r="15916" spans="1:14" x14ac:dyDescent="0.25">
      <c r="A15916" s="1" t="s">
        <v>368</v>
      </c>
      <c r="B15916" s="2" t="s">
        <v>378</v>
      </c>
      <c r="C15916" s="2" t="s">
        <v>2425</v>
      </c>
      <c r="D15916" s="2" t="s">
        <v>17954</v>
      </c>
      <c r="E15916" s="2" t="s">
        <v>13634</v>
      </c>
      <c r="F15916" s="2">
        <v>39121640</v>
      </c>
      <c r="G15916" s="2" t="s">
        <v>496</v>
      </c>
      <c r="H15916" s="2">
        <v>1</v>
      </c>
      <c r="I15916" s="2">
        <v>5</v>
      </c>
      <c r="J15916" s="2">
        <v>10</v>
      </c>
      <c r="K15916" s="2">
        <v>30</v>
      </c>
      <c r="L15916" s="3">
        <v>347970.00000000006</v>
      </c>
      <c r="M15916" s="2" t="s">
        <v>0</v>
      </c>
      <c r="N15916" s="4" t="s">
        <v>21</v>
      </c>
    </row>
    <row r="15917" spans="1:14" x14ac:dyDescent="0.25">
      <c r="A15917" s="1" t="s">
        <v>368</v>
      </c>
      <c r="B15917" s="2" t="s">
        <v>378</v>
      </c>
      <c r="C15917" s="2" t="s">
        <v>2425</v>
      </c>
      <c r="D15917" s="2" t="s">
        <v>17954</v>
      </c>
      <c r="E15917" s="2" t="s">
        <v>13635</v>
      </c>
      <c r="F15917" s="2">
        <v>39131714</v>
      </c>
      <c r="G15917" s="2" t="s">
        <v>496</v>
      </c>
      <c r="H15917" s="2">
        <v>1</v>
      </c>
      <c r="I15917" s="2">
        <v>5</v>
      </c>
      <c r="J15917" s="2">
        <v>10</v>
      </c>
      <c r="K15917" s="2">
        <v>18</v>
      </c>
      <c r="L15917" s="3">
        <v>6959358</v>
      </c>
      <c r="M15917" s="2" t="s">
        <v>0</v>
      </c>
      <c r="N15917" s="4" t="s">
        <v>21</v>
      </c>
    </row>
    <row r="15918" spans="1:14" x14ac:dyDescent="0.25">
      <c r="A15918" s="1" t="s">
        <v>368</v>
      </c>
      <c r="B15918" s="2" t="s">
        <v>378</v>
      </c>
      <c r="C15918" s="2" t="s">
        <v>2425</v>
      </c>
      <c r="D15918" s="2" t="s">
        <v>17954</v>
      </c>
      <c r="E15918" s="2" t="s">
        <v>13636</v>
      </c>
      <c r="F15918" s="2">
        <v>39121640</v>
      </c>
      <c r="G15918" s="2" t="s">
        <v>496</v>
      </c>
      <c r="H15918" s="2">
        <v>1</v>
      </c>
      <c r="I15918" s="2">
        <v>5</v>
      </c>
      <c r="J15918" s="2">
        <v>10</v>
      </c>
      <c r="K15918" s="2">
        <v>10</v>
      </c>
      <c r="L15918" s="3">
        <v>837700</v>
      </c>
      <c r="M15918" s="2" t="s">
        <v>0</v>
      </c>
      <c r="N15918" s="4" t="s">
        <v>21</v>
      </c>
    </row>
    <row r="15919" spans="1:14" x14ac:dyDescent="0.25">
      <c r="A15919" s="1" t="s">
        <v>368</v>
      </c>
      <c r="B15919" s="2" t="s">
        <v>378</v>
      </c>
      <c r="C15919" s="2" t="s">
        <v>2425</v>
      </c>
      <c r="D15919" s="2" t="s">
        <v>17954</v>
      </c>
      <c r="E15919" s="2" t="s">
        <v>13637</v>
      </c>
      <c r="F15919" s="2">
        <v>39131709</v>
      </c>
      <c r="G15919" s="2" t="s">
        <v>496</v>
      </c>
      <c r="H15919" s="2">
        <v>1</v>
      </c>
      <c r="I15919" s="2">
        <v>5</v>
      </c>
      <c r="J15919" s="2">
        <v>10</v>
      </c>
      <c r="K15919" s="2">
        <v>10</v>
      </c>
      <c r="L15919" s="3">
        <v>54770</v>
      </c>
      <c r="M15919" s="2" t="s">
        <v>0</v>
      </c>
      <c r="N15919" s="4" t="s">
        <v>21</v>
      </c>
    </row>
    <row r="15920" spans="1:14" x14ac:dyDescent="0.25">
      <c r="A15920" s="1" t="s">
        <v>368</v>
      </c>
      <c r="B15920" s="2" t="s">
        <v>378</v>
      </c>
      <c r="C15920" s="2" t="s">
        <v>2425</v>
      </c>
      <c r="D15920" s="2" t="s">
        <v>17954</v>
      </c>
      <c r="E15920" s="2" t="s">
        <v>13638</v>
      </c>
      <c r="F15920" s="2">
        <v>39131709</v>
      </c>
      <c r="G15920" s="2" t="s">
        <v>496</v>
      </c>
      <c r="H15920" s="2">
        <v>1</v>
      </c>
      <c r="I15920" s="2">
        <v>5</v>
      </c>
      <c r="J15920" s="2">
        <v>10</v>
      </c>
      <c r="K15920" s="2">
        <v>10</v>
      </c>
      <c r="L15920" s="3">
        <v>399090.00000000006</v>
      </c>
      <c r="M15920" s="2" t="s">
        <v>0</v>
      </c>
      <c r="N15920" s="4" t="s">
        <v>21</v>
      </c>
    </row>
    <row r="15921" spans="1:14" x14ac:dyDescent="0.25">
      <c r="A15921" s="1" t="s">
        <v>368</v>
      </c>
      <c r="B15921" s="2" t="s">
        <v>378</v>
      </c>
      <c r="C15921" s="2" t="s">
        <v>2425</v>
      </c>
      <c r="D15921" s="2" t="s">
        <v>17954</v>
      </c>
      <c r="E15921" s="2" t="s">
        <v>13639</v>
      </c>
      <c r="F15921" s="2">
        <v>32141108</v>
      </c>
      <c r="G15921" s="2" t="s">
        <v>496</v>
      </c>
      <c r="H15921" s="2">
        <v>1</v>
      </c>
      <c r="I15921" s="2">
        <v>5</v>
      </c>
      <c r="J15921" s="2">
        <v>10</v>
      </c>
      <c r="K15921" s="2">
        <v>10</v>
      </c>
      <c r="L15921" s="3">
        <v>354410</v>
      </c>
      <c r="M15921" s="2" t="s">
        <v>0</v>
      </c>
      <c r="N15921" s="4" t="s">
        <v>21</v>
      </c>
    </row>
    <row r="15922" spans="1:14" x14ac:dyDescent="0.25">
      <c r="A15922" s="1" t="s">
        <v>368</v>
      </c>
      <c r="B15922" s="2" t="s">
        <v>378</v>
      </c>
      <c r="C15922" s="2" t="s">
        <v>2425</v>
      </c>
      <c r="D15922" s="2" t="s">
        <v>17954</v>
      </c>
      <c r="E15922" s="2" t="s">
        <v>13640</v>
      </c>
      <c r="F15922" s="2">
        <v>39121640</v>
      </c>
      <c r="G15922" s="2" t="s">
        <v>496</v>
      </c>
      <c r="H15922" s="2">
        <v>1</v>
      </c>
      <c r="I15922" s="2">
        <v>5</v>
      </c>
      <c r="J15922" s="2">
        <v>10</v>
      </c>
      <c r="K15922" s="2">
        <v>16</v>
      </c>
      <c r="L15922" s="3">
        <v>773264.00000000012</v>
      </c>
      <c r="M15922" s="2" t="s">
        <v>0</v>
      </c>
      <c r="N15922" s="4" t="s">
        <v>21</v>
      </c>
    </row>
    <row r="15923" spans="1:14" x14ac:dyDescent="0.25">
      <c r="A15923" s="1" t="s">
        <v>368</v>
      </c>
      <c r="B15923" s="2" t="s">
        <v>378</v>
      </c>
      <c r="C15923" s="2" t="s">
        <v>2425</v>
      </c>
      <c r="D15923" s="2" t="s">
        <v>17954</v>
      </c>
      <c r="E15923" s="2" t="s">
        <v>13641</v>
      </c>
      <c r="F15923" s="2">
        <v>32141108</v>
      </c>
      <c r="G15923" s="2" t="s">
        <v>496</v>
      </c>
      <c r="H15923" s="2">
        <v>1</v>
      </c>
      <c r="I15923" s="2">
        <v>5</v>
      </c>
      <c r="J15923" s="2">
        <v>10</v>
      </c>
      <c r="K15923" s="2">
        <v>1</v>
      </c>
      <c r="L15923" s="3">
        <v>61217</v>
      </c>
      <c r="M15923" s="2" t="s">
        <v>0</v>
      </c>
      <c r="N15923" s="4" t="s">
        <v>21</v>
      </c>
    </row>
    <row r="15924" spans="1:14" x14ac:dyDescent="0.25">
      <c r="A15924" s="1" t="s">
        <v>368</v>
      </c>
      <c r="B15924" s="2" t="s">
        <v>378</v>
      </c>
      <c r="C15924" s="2" t="s">
        <v>2425</v>
      </c>
      <c r="D15924" s="2" t="s">
        <v>17954</v>
      </c>
      <c r="E15924" s="2" t="s">
        <v>13642</v>
      </c>
      <c r="F15924" s="2">
        <v>39121633</v>
      </c>
      <c r="G15924" s="2" t="s">
        <v>496</v>
      </c>
      <c r="H15924" s="2">
        <v>1</v>
      </c>
      <c r="I15924" s="2">
        <v>5</v>
      </c>
      <c r="J15924" s="2">
        <v>10</v>
      </c>
      <c r="K15924" s="2">
        <v>1</v>
      </c>
      <c r="L15924" s="3">
        <v>72747</v>
      </c>
      <c r="M15924" s="2" t="s">
        <v>0</v>
      </c>
      <c r="N15924" s="4" t="s">
        <v>21</v>
      </c>
    </row>
    <row r="15925" spans="1:14" x14ac:dyDescent="0.25">
      <c r="A15925" s="1" t="s">
        <v>368</v>
      </c>
      <c r="B15925" s="2" t="s">
        <v>378</v>
      </c>
      <c r="C15925" s="2" t="s">
        <v>2425</v>
      </c>
      <c r="D15925" s="2" t="s">
        <v>17954</v>
      </c>
      <c r="E15925" s="2" t="s">
        <v>13643</v>
      </c>
      <c r="F15925" s="2">
        <v>39121640</v>
      </c>
      <c r="G15925" s="2" t="s">
        <v>496</v>
      </c>
      <c r="H15925" s="2">
        <v>1</v>
      </c>
      <c r="I15925" s="2">
        <v>5</v>
      </c>
      <c r="J15925" s="2">
        <v>10</v>
      </c>
      <c r="K15925" s="2">
        <v>20</v>
      </c>
      <c r="L15925" s="3">
        <v>28160.000000000004</v>
      </c>
      <c r="M15925" s="2" t="s">
        <v>0</v>
      </c>
      <c r="N15925" s="4" t="s">
        <v>21</v>
      </c>
    </row>
    <row r="15926" spans="1:14" x14ac:dyDescent="0.25">
      <c r="A15926" s="1" t="s">
        <v>368</v>
      </c>
      <c r="B15926" s="2" t="s">
        <v>378</v>
      </c>
      <c r="C15926" s="2" t="s">
        <v>2425</v>
      </c>
      <c r="D15926" s="2" t="s">
        <v>17954</v>
      </c>
      <c r="E15926" s="2" t="s">
        <v>13644</v>
      </c>
      <c r="F15926" s="2">
        <v>32141108</v>
      </c>
      <c r="G15926" s="2" t="s">
        <v>496</v>
      </c>
      <c r="H15926" s="2">
        <v>1</v>
      </c>
      <c r="I15926" s="2">
        <v>5</v>
      </c>
      <c r="J15926" s="2">
        <v>10</v>
      </c>
      <c r="K15926" s="2">
        <v>15</v>
      </c>
      <c r="L15926" s="3">
        <v>27615.000000000004</v>
      </c>
      <c r="M15926" s="2" t="s">
        <v>0</v>
      </c>
      <c r="N15926" s="4" t="s">
        <v>21</v>
      </c>
    </row>
    <row r="15927" spans="1:14" x14ac:dyDescent="0.25">
      <c r="A15927" s="1" t="s">
        <v>368</v>
      </c>
      <c r="B15927" s="2" t="s">
        <v>378</v>
      </c>
      <c r="C15927" s="2" t="s">
        <v>2425</v>
      </c>
      <c r="D15927" s="2" t="s">
        <v>17954</v>
      </c>
      <c r="E15927" s="2" t="s">
        <v>13645</v>
      </c>
      <c r="F15927" s="2">
        <v>32141108</v>
      </c>
      <c r="G15927" s="2" t="s">
        <v>496</v>
      </c>
      <c r="H15927" s="2">
        <v>1</v>
      </c>
      <c r="I15927" s="2">
        <v>5</v>
      </c>
      <c r="J15927" s="2">
        <v>10</v>
      </c>
      <c r="K15927" s="2">
        <v>4</v>
      </c>
      <c r="L15927" s="3">
        <v>237132</v>
      </c>
      <c r="M15927" s="2" t="s">
        <v>0</v>
      </c>
      <c r="N15927" s="4" t="s">
        <v>21</v>
      </c>
    </row>
    <row r="15928" spans="1:14" x14ac:dyDescent="0.25">
      <c r="A15928" s="1" t="s">
        <v>368</v>
      </c>
      <c r="B15928" s="2" t="s">
        <v>378</v>
      </c>
      <c r="C15928" s="2" t="s">
        <v>2425</v>
      </c>
      <c r="D15928" s="2" t="s">
        <v>17954</v>
      </c>
      <c r="E15928" s="2" t="s">
        <v>13646</v>
      </c>
      <c r="F15928" s="2">
        <v>39131709</v>
      </c>
      <c r="G15928" s="2" t="s">
        <v>496</v>
      </c>
      <c r="H15928" s="2">
        <v>1</v>
      </c>
      <c r="I15928" s="2">
        <v>5</v>
      </c>
      <c r="J15928" s="2">
        <v>10</v>
      </c>
      <c r="K15928" s="2">
        <v>120</v>
      </c>
      <c r="L15928" s="3">
        <v>734280.00000000012</v>
      </c>
      <c r="M15928" s="2" t="s">
        <v>0</v>
      </c>
      <c r="N15928" s="4" t="s">
        <v>21</v>
      </c>
    </row>
    <row r="15929" spans="1:14" x14ac:dyDescent="0.25">
      <c r="A15929" s="1" t="s">
        <v>368</v>
      </c>
      <c r="B15929" s="2" t="s">
        <v>378</v>
      </c>
      <c r="C15929" s="2" t="s">
        <v>2425</v>
      </c>
      <c r="D15929" s="2" t="s">
        <v>17954</v>
      </c>
      <c r="E15929" s="2" t="s">
        <v>13647</v>
      </c>
      <c r="F15929" s="2">
        <v>39121303</v>
      </c>
      <c r="G15929" s="2" t="s">
        <v>496</v>
      </c>
      <c r="H15929" s="2">
        <v>1</v>
      </c>
      <c r="I15929" s="2">
        <v>5</v>
      </c>
      <c r="J15929" s="2">
        <v>10</v>
      </c>
      <c r="K15929" s="2">
        <v>30</v>
      </c>
      <c r="L15929" s="3">
        <v>96660</v>
      </c>
      <c r="M15929" s="2" t="s">
        <v>0</v>
      </c>
      <c r="N15929" s="4" t="s">
        <v>21</v>
      </c>
    </row>
    <row r="15930" spans="1:14" x14ac:dyDescent="0.25">
      <c r="A15930" s="1" t="s">
        <v>368</v>
      </c>
      <c r="B15930" s="2" t="s">
        <v>378</v>
      </c>
      <c r="C15930" s="2" t="s">
        <v>2425</v>
      </c>
      <c r="D15930" s="2" t="s">
        <v>17954</v>
      </c>
      <c r="E15930" s="2" t="s">
        <v>13648</v>
      </c>
      <c r="F15930" s="2">
        <v>39131709</v>
      </c>
      <c r="G15930" s="2" t="s">
        <v>490</v>
      </c>
      <c r="H15930" s="2">
        <v>8</v>
      </c>
      <c r="I15930" s="2">
        <v>4</v>
      </c>
      <c r="J15930" s="2">
        <v>10</v>
      </c>
      <c r="K15930" s="2">
        <v>178</v>
      </c>
      <c r="L15930" s="3">
        <v>292360.32000000001</v>
      </c>
      <c r="M15930" s="2" t="s">
        <v>17389</v>
      </c>
      <c r="N15930" s="4" t="s">
        <v>21</v>
      </c>
    </row>
    <row r="15931" spans="1:14" x14ac:dyDescent="0.25">
      <c r="A15931" s="1" t="s">
        <v>368</v>
      </c>
      <c r="B15931" s="2" t="s">
        <v>378</v>
      </c>
      <c r="C15931" s="2" t="s">
        <v>2425</v>
      </c>
      <c r="D15931" s="2" t="s">
        <v>17954</v>
      </c>
      <c r="E15931" s="2" t="s">
        <v>13649</v>
      </c>
      <c r="F15931" s="2">
        <v>39121311</v>
      </c>
      <c r="G15931" s="2" t="s">
        <v>490</v>
      </c>
      <c r="H15931" s="2">
        <v>8</v>
      </c>
      <c r="I15931" s="2">
        <v>4</v>
      </c>
      <c r="J15931" s="2">
        <v>10</v>
      </c>
      <c r="K15931" s="2">
        <v>7</v>
      </c>
      <c r="L15931" s="3">
        <v>149287.67999999999</v>
      </c>
      <c r="M15931" s="2" t="s">
        <v>0</v>
      </c>
      <c r="N15931" s="4" t="s">
        <v>21</v>
      </c>
    </row>
    <row r="15932" spans="1:14" x14ac:dyDescent="0.25">
      <c r="A15932" s="1" t="s">
        <v>368</v>
      </c>
      <c r="B15932" s="2" t="s">
        <v>378</v>
      </c>
      <c r="C15932" s="2" t="s">
        <v>2425</v>
      </c>
      <c r="D15932" s="2" t="s">
        <v>17954</v>
      </c>
      <c r="E15932" s="2" t="s">
        <v>13650</v>
      </c>
      <c r="F15932" s="2">
        <v>39101622</v>
      </c>
      <c r="G15932" s="2" t="s">
        <v>490</v>
      </c>
      <c r="H15932" s="2">
        <v>8</v>
      </c>
      <c r="I15932" s="2">
        <v>4</v>
      </c>
      <c r="J15932" s="2">
        <v>10</v>
      </c>
      <c r="K15932" s="2">
        <v>30</v>
      </c>
      <c r="L15932" s="3">
        <v>397640.88</v>
      </c>
      <c r="M15932" s="2" t="s">
        <v>0</v>
      </c>
      <c r="N15932" s="4" t="s">
        <v>21</v>
      </c>
    </row>
    <row r="15933" spans="1:14" x14ac:dyDescent="0.25">
      <c r="A15933" s="1" t="s">
        <v>368</v>
      </c>
      <c r="B15933" s="2" t="s">
        <v>378</v>
      </c>
      <c r="C15933" s="2" t="s">
        <v>2425</v>
      </c>
      <c r="D15933" s="2" t="s">
        <v>17954</v>
      </c>
      <c r="E15933" s="2" t="s">
        <v>13651</v>
      </c>
      <c r="F15933" s="2">
        <v>39121311</v>
      </c>
      <c r="G15933" s="2" t="s">
        <v>490</v>
      </c>
      <c r="H15933" s="2">
        <v>8</v>
      </c>
      <c r="I15933" s="2">
        <v>4</v>
      </c>
      <c r="J15933" s="2">
        <v>10</v>
      </c>
      <c r="K15933" s="2">
        <v>13</v>
      </c>
      <c r="L15933" s="3">
        <v>35438.68</v>
      </c>
      <c r="M15933" s="2" t="s">
        <v>0</v>
      </c>
      <c r="N15933" s="4" t="s">
        <v>21</v>
      </c>
    </row>
    <row r="15934" spans="1:14" x14ac:dyDescent="0.25">
      <c r="A15934" s="1" t="s">
        <v>368</v>
      </c>
      <c r="B15934" s="2" t="s">
        <v>378</v>
      </c>
      <c r="C15934" s="2" t="s">
        <v>2425</v>
      </c>
      <c r="D15934" s="2" t="s">
        <v>17954</v>
      </c>
      <c r="E15934" s="2" t="s">
        <v>13652</v>
      </c>
      <c r="F15934" s="2">
        <v>39121311</v>
      </c>
      <c r="G15934" s="2" t="s">
        <v>490</v>
      </c>
      <c r="H15934" s="2">
        <v>8</v>
      </c>
      <c r="I15934" s="2">
        <v>4</v>
      </c>
      <c r="J15934" s="2">
        <v>10</v>
      </c>
      <c r="K15934" s="2">
        <v>12</v>
      </c>
      <c r="L15934" s="3">
        <v>27397.47</v>
      </c>
      <c r="M15934" s="2" t="s">
        <v>0</v>
      </c>
      <c r="N15934" s="4" t="s">
        <v>21</v>
      </c>
    </row>
    <row r="15935" spans="1:14" x14ac:dyDescent="0.25">
      <c r="A15935" s="1" t="s">
        <v>368</v>
      </c>
      <c r="B15935" s="2" t="s">
        <v>378</v>
      </c>
      <c r="C15935" s="2" t="s">
        <v>2425</v>
      </c>
      <c r="D15935" s="2" t="s">
        <v>17954</v>
      </c>
      <c r="E15935" s="2" t="s">
        <v>13653</v>
      </c>
      <c r="F15935" s="2">
        <v>39131709</v>
      </c>
      <c r="G15935" s="2" t="s">
        <v>490</v>
      </c>
      <c r="H15935" s="2">
        <v>8</v>
      </c>
      <c r="I15935" s="2">
        <v>4</v>
      </c>
      <c r="J15935" s="2">
        <v>10</v>
      </c>
      <c r="K15935" s="2">
        <v>70</v>
      </c>
      <c r="L15935" s="3">
        <v>319792.03000000003</v>
      </c>
      <c r="M15935" s="2" t="s">
        <v>17389</v>
      </c>
      <c r="N15935" s="4" t="s">
        <v>21</v>
      </c>
    </row>
    <row r="15936" spans="1:14" x14ac:dyDescent="0.25">
      <c r="A15936" s="1" t="s">
        <v>368</v>
      </c>
      <c r="B15936" s="2" t="s">
        <v>378</v>
      </c>
      <c r="C15936" s="2" t="s">
        <v>2425</v>
      </c>
      <c r="D15936" s="2" t="s">
        <v>17954</v>
      </c>
      <c r="E15936" s="2" t="s">
        <v>13654</v>
      </c>
      <c r="F15936" s="2">
        <v>39131709</v>
      </c>
      <c r="G15936" s="2" t="s">
        <v>490</v>
      </c>
      <c r="H15936" s="2">
        <v>8</v>
      </c>
      <c r="I15936" s="2">
        <v>4</v>
      </c>
      <c r="J15936" s="2">
        <v>10</v>
      </c>
      <c r="K15936" s="2">
        <v>315</v>
      </c>
      <c r="L15936" s="3">
        <v>749452.60000000009</v>
      </c>
      <c r="M15936" s="2" t="s">
        <v>17389</v>
      </c>
      <c r="N15936" s="4" t="s">
        <v>21</v>
      </c>
    </row>
    <row r="15937" spans="1:14" x14ac:dyDescent="0.25">
      <c r="A15937" s="1" t="s">
        <v>368</v>
      </c>
      <c r="B15937" s="2" t="s">
        <v>378</v>
      </c>
      <c r="C15937" s="2" t="s">
        <v>2425</v>
      </c>
      <c r="D15937" s="2" t="s">
        <v>17954</v>
      </c>
      <c r="E15937" s="2" t="s">
        <v>13655</v>
      </c>
      <c r="F15937" s="2">
        <v>39131709</v>
      </c>
      <c r="G15937" s="2" t="s">
        <v>490</v>
      </c>
      <c r="H15937" s="2">
        <v>8</v>
      </c>
      <c r="I15937" s="2">
        <v>4</v>
      </c>
      <c r="J15937" s="2">
        <v>10</v>
      </c>
      <c r="K15937" s="2">
        <v>3</v>
      </c>
      <c r="L15937" s="3">
        <v>23656.32</v>
      </c>
      <c r="M15937" s="2" t="s">
        <v>17389</v>
      </c>
      <c r="N15937" s="4" t="s">
        <v>21</v>
      </c>
    </row>
    <row r="15938" spans="1:14" x14ac:dyDescent="0.25">
      <c r="A15938" s="1" t="s">
        <v>368</v>
      </c>
      <c r="B15938" s="2" t="s">
        <v>378</v>
      </c>
      <c r="C15938" s="2" t="s">
        <v>2425</v>
      </c>
      <c r="D15938" s="2" t="s">
        <v>17954</v>
      </c>
      <c r="E15938" s="2" t="s">
        <v>13656</v>
      </c>
      <c r="F15938" s="2">
        <v>39131709</v>
      </c>
      <c r="G15938" s="2" t="s">
        <v>490</v>
      </c>
      <c r="H15938" s="2">
        <v>8</v>
      </c>
      <c r="I15938" s="2">
        <v>4</v>
      </c>
      <c r="J15938" s="2">
        <v>10</v>
      </c>
      <c r="K15938" s="2">
        <v>280</v>
      </c>
      <c r="L15938" s="3">
        <v>1430710.82</v>
      </c>
      <c r="M15938" s="2" t="s">
        <v>17389</v>
      </c>
      <c r="N15938" s="4" t="s">
        <v>21</v>
      </c>
    </row>
    <row r="15939" spans="1:14" x14ac:dyDescent="0.25">
      <c r="A15939" s="1" t="s">
        <v>368</v>
      </c>
      <c r="B15939" s="2" t="s">
        <v>378</v>
      </c>
      <c r="C15939" s="2" t="s">
        <v>2425</v>
      </c>
      <c r="D15939" s="2" t="s">
        <v>17954</v>
      </c>
      <c r="E15939" s="2" t="s">
        <v>13657</v>
      </c>
      <c r="F15939" s="2">
        <v>39121303</v>
      </c>
      <c r="G15939" s="2" t="s">
        <v>490</v>
      </c>
      <c r="H15939" s="2">
        <v>8</v>
      </c>
      <c r="I15939" s="2">
        <v>4</v>
      </c>
      <c r="J15939" s="2">
        <v>10</v>
      </c>
      <c r="K15939" s="2">
        <v>40</v>
      </c>
      <c r="L15939" s="3">
        <v>83946.41</v>
      </c>
      <c r="M15939" s="2" t="s">
        <v>0</v>
      </c>
      <c r="N15939" s="4" t="s">
        <v>21</v>
      </c>
    </row>
    <row r="15940" spans="1:14" x14ac:dyDescent="0.25">
      <c r="A15940" s="1" t="s">
        <v>368</v>
      </c>
      <c r="B15940" s="2" t="s">
        <v>378</v>
      </c>
      <c r="C15940" s="2" t="s">
        <v>2425</v>
      </c>
      <c r="D15940" s="2" t="s">
        <v>17954</v>
      </c>
      <c r="E15940" s="2" t="s">
        <v>13658</v>
      </c>
      <c r="F15940" s="2">
        <v>39121303</v>
      </c>
      <c r="G15940" s="2" t="s">
        <v>490</v>
      </c>
      <c r="H15940" s="2">
        <v>8</v>
      </c>
      <c r="I15940" s="2">
        <v>4</v>
      </c>
      <c r="J15940" s="2">
        <v>10</v>
      </c>
      <c r="K15940" s="2">
        <v>4</v>
      </c>
      <c r="L15940" s="3">
        <v>48419.39</v>
      </c>
      <c r="M15940" s="2" t="s">
        <v>0</v>
      </c>
      <c r="N15940" s="4" t="s">
        <v>21</v>
      </c>
    </row>
    <row r="15941" spans="1:14" x14ac:dyDescent="0.25">
      <c r="A15941" s="1" t="s">
        <v>368</v>
      </c>
      <c r="B15941" s="2" t="s">
        <v>378</v>
      </c>
      <c r="C15941" s="2" t="s">
        <v>2425</v>
      </c>
      <c r="D15941" s="2" t="s">
        <v>17954</v>
      </c>
      <c r="E15941" s="2" t="s">
        <v>13659</v>
      </c>
      <c r="F15941" s="2">
        <v>39121303</v>
      </c>
      <c r="G15941" s="2" t="s">
        <v>490</v>
      </c>
      <c r="H15941" s="2">
        <v>8</v>
      </c>
      <c r="I15941" s="2">
        <v>4</v>
      </c>
      <c r="J15941" s="2">
        <v>10</v>
      </c>
      <c r="K15941" s="2">
        <v>18</v>
      </c>
      <c r="L15941" s="3">
        <v>40460.019999999997</v>
      </c>
      <c r="M15941" s="2" t="s">
        <v>0</v>
      </c>
      <c r="N15941" s="4" t="s">
        <v>21</v>
      </c>
    </row>
    <row r="15942" spans="1:14" x14ac:dyDescent="0.25">
      <c r="A15942" s="1" t="s">
        <v>368</v>
      </c>
      <c r="B15942" s="2" t="s">
        <v>378</v>
      </c>
      <c r="C15942" s="2" t="s">
        <v>2425</v>
      </c>
      <c r="D15942" s="2" t="s">
        <v>17954</v>
      </c>
      <c r="E15942" s="2" t="s">
        <v>13660</v>
      </c>
      <c r="F15942" s="2">
        <v>32141108</v>
      </c>
      <c r="G15942" s="2" t="s">
        <v>490</v>
      </c>
      <c r="H15942" s="2">
        <v>8</v>
      </c>
      <c r="I15942" s="2">
        <v>4</v>
      </c>
      <c r="J15942" s="2">
        <v>10</v>
      </c>
      <c r="K15942" s="2">
        <v>2</v>
      </c>
      <c r="L15942" s="3">
        <v>140643.35999999999</v>
      </c>
      <c r="M15942" s="2" t="s">
        <v>0</v>
      </c>
      <c r="N15942" s="4" t="s">
        <v>21</v>
      </c>
    </row>
    <row r="15943" spans="1:14" x14ac:dyDescent="0.25">
      <c r="A15943" s="1" t="s">
        <v>368</v>
      </c>
      <c r="B15943" s="2" t="s">
        <v>378</v>
      </c>
      <c r="C15943" s="2" t="s">
        <v>2425</v>
      </c>
      <c r="D15943" s="2" t="s">
        <v>17954</v>
      </c>
      <c r="E15943" s="2" t="s">
        <v>13661</v>
      </c>
      <c r="F15943" s="2">
        <v>39121311</v>
      </c>
      <c r="G15943" s="2" t="s">
        <v>490</v>
      </c>
      <c r="H15943" s="2">
        <v>8</v>
      </c>
      <c r="I15943" s="2">
        <v>4</v>
      </c>
      <c r="J15943" s="2">
        <v>10</v>
      </c>
      <c r="K15943" s="2">
        <v>208</v>
      </c>
      <c r="L15943" s="3">
        <v>179892.59</v>
      </c>
      <c r="M15943" s="2" t="s">
        <v>0</v>
      </c>
      <c r="N15943" s="4" t="s">
        <v>21</v>
      </c>
    </row>
    <row r="15944" spans="1:14" x14ac:dyDescent="0.25">
      <c r="A15944" s="1" t="s">
        <v>368</v>
      </c>
      <c r="B15944" s="2" t="s">
        <v>378</v>
      </c>
      <c r="C15944" s="2" t="s">
        <v>2425</v>
      </c>
      <c r="D15944" s="2" t="s">
        <v>17954</v>
      </c>
      <c r="E15944" s="2" t="s">
        <v>13662</v>
      </c>
      <c r="F15944" s="2">
        <v>39121311</v>
      </c>
      <c r="G15944" s="2" t="s">
        <v>490</v>
      </c>
      <c r="H15944" s="2">
        <v>8</v>
      </c>
      <c r="I15944" s="2">
        <v>4</v>
      </c>
      <c r="J15944" s="2">
        <v>10</v>
      </c>
      <c r="K15944" s="2">
        <v>26</v>
      </c>
      <c r="L15944" s="3">
        <v>656419.02</v>
      </c>
      <c r="M15944" s="2" t="s">
        <v>0</v>
      </c>
      <c r="N15944" s="4" t="s">
        <v>21</v>
      </c>
    </row>
    <row r="15945" spans="1:14" x14ac:dyDescent="0.25">
      <c r="A15945" s="1" t="s">
        <v>368</v>
      </c>
      <c r="B15945" s="2" t="s">
        <v>378</v>
      </c>
      <c r="C15945" s="2" t="s">
        <v>2425</v>
      </c>
      <c r="D15945" s="2" t="s">
        <v>17954</v>
      </c>
      <c r="E15945" s="2" t="s">
        <v>13663</v>
      </c>
      <c r="F15945" s="2">
        <v>39121640</v>
      </c>
      <c r="G15945" s="2" t="s">
        <v>490</v>
      </c>
      <c r="H15945" s="2">
        <v>8</v>
      </c>
      <c r="I15945" s="2">
        <v>4</v>
      </c>
      <c r="J15945" s="2">
        <v>10</v>
      </c>
      <c r="K15945" s="2">
        <v>4</v>
      </c>
      <c r="L15945" s="3">
        <v>585892.93000000005</v>
      </c>
      <c r="M15945" s="2" t="s">
        <v>0</v>
      </c>
      <c r="N15945" s="4" t="s">
        <v>21</v>
      </c>
    </row>
    <row r="15946" spans="1:14" x14ac:dyDescent="0.25">
      <c r="A15946" s="1" t="s">
        <v>368</v>
      </c>
      <c r="B15946" s="2" t="s">
        <v>378</v>
      </c>
      <c r="C15946" s="2" t="s">
        <v>2425</v>
      </c>
      <c r="D15946" s="2" t="s">
        <v>17954</v>
      </c>
      <c r="E15946" s="2" t="s">
        <v>13664</v>
      </c>
      <c r="F15946" s="2">
        <v>39121633</v>
      </c>
      <c r="G15946" s="2" t="s">
        <v>490</v>
      </c>
      <c r="H15946" s="2">
        <v>8</v>
      </c>
      <c r="I15946" s="2">
        <v>4</v>
      </c>
      <c r="J15946" s="2">
        <v>10</v>
      </c>
      <c r="K15946" s="2">
        <v>8</v>
      </c>
      <c r="L15946" s="3">
        <v>107256.98</v>
      </c>
      <c r="M15946" s="2" t="s">
        <v>0</v>
      </c>
      <c r="N15946" s="4" t="s">
        <v>21</v>
      </c>
    </row>
    <row r="15947" spans="1:14" x14ac:dyDescent="0.25">
      <c r="A15947" s="1" t="s">
        <v>368</v>
      </c>
      <c r="B15947" s="2" t="s">
        <v>378</v>
      </c>
      <c r="C15947" s="2" t="s">
        <v>2425</v>
      </c>
      <c r="D15947" s="2" t="s">
        <v>17954</v>
      </c>
      <c r="E15947" s="2" t="s">
        <v>13665</v>
      </c>
      <c r="F15947" s="2">
        <v>39101622</v>
      </c>
      <c r="G15947" s="2" t="s">
        <v>490</v>
      </c>
      <c r="H15947" s="2">
        <v>8</v>
      </c>
      <c r="I15947" s="2">
        <v>4</v>
      </c>
      <c r="J15947" s="2">
        <v>10</v>
      </c>
      <c r="K15947" s="2">
        <v>8</v>
      </c>
      <c r="L15947" s="3">
        <v>823160.79</v>
      </c>
      <c r="M15947" s="2" t="s">
        <v>0</v>
      </c>
      <c r="N15947" s="4" t="s">
        <v>21</v>
      </c>
    </row>
    <row r="15948" spans="1:14" x14ac:dyDescent="0.25">
      <c r="A15948" s="1" t="s">
        <v>368</v>
      </c>
      <c r="B15948" s="2" t="s">
        <v>378</v>
      </c>
      <c r="C15948" s="2" t="s">
        <v>2425</v>
      </c>
      <c r="D15948" s="2" t="s">
        <v>17954</v>
      </c>
      <c r="E15948" s="2" t="s">
        <v>13666</v>
      </c>
      <c r="F15948" s="2">
        <v>39101622</v>
      </c>
      <c r="G15948" s="2" t="s">
        <v>490</v>
      </c>
      <c r="H15948" s="2">
        <v>8</v>
      </c>
      <c r="I15948" s="2">
        <v>4</v>
      </c>
      <c r="J15948" s="2">
        <v>10</v>
      </c>
      <c r="K15948" s="2">
        <v>5</v>
      </c>
      <c r="L15948" s="3">
        <v>86531.09</v>
      </c>
      <c r="M15948" s="2" t="s">
        <v>0</v>
      </c>
      <c r="N15948" s="4" t="s">
        <v>21</v>
      </c>
    </row>
    <row r="15949" spans="1:14" x14ac:dyDescent="0.25">
      <c r="A15949" s="1" t="s">
        <v>368</v>
      </c>
      <c r="B15949" s="2" t="s">
        <v>378</v>
      </c>
      <c r="C15949" s="2" t="s">
        <v>2425</v>
      </c>
      <c r="D15949" s="2" t="s">
        <v>17954</v>
      </c>
      <c r="E15949" s="2" t="s">
        <v>13667</v>
      </c>
      <c r="F15949" s="2">
        <v>39101622</v>
      </c>
      <c r="G15949" s="2" t="s">
        <v>490</v>
      </c>
      <c r="H15949" s="2">
        <v>8</v>
      </c>
      <c r="I15949" s="2">
        <v>4</v>
      </c>
      <c r="J15949" s="2">
        <v>10</v>
      </c>
      <c r="K15949" s="2">
        <v>5</v>
      </c>
      <c r="L15949" s="3">
        <v>694871.94</v>
      </c>
      <c r="M15949" s="2" t="s">
        <v>0</v>
      </c>
      <c r="N15949" s="4" t="s">
        <v>21</v>
      </c>
    </row>
    <row r="15950" spans="1:14" x14ac:dyDescent="0.25">
      <c r="A15950" s="1" t="s">
        <v>368</v>
      </c>
      <c r="B15950" s="2" t="s">
        <v>378</v>
      </c>
      <c r="C15950" s="2" t="s">
        <v>2425</v>
      </c>
      <c r="D15950" s="2" t="s">
        <v>17954</v>
      </c>
      <c r="E15950" s="2" t="s">
        <v>13668</v>
      </c>
      <c r="F15950" s="2">
        <v>31201601</v>
      </c>
      <c r="G15950" s="2" t="s">
        <v>490</v>
      </c>
      <c r="H15950" s="2">
        <v>8</v>
      </c>
      <c r="I15950" s="2">
        <v>4</v>
      </c>
      <c r="J15950" s="2">
        <v>10</v>
      </c>
      <c r="K15950" s="2">
        <v>1</v>
      </c>
      <c r="L15950" s="3">
        <v>53029.83</v>
      </c>
      <c r="M15950" s="2" t="s">
        <v>0</v>
      </c>
      <c r="N15950" s="4" t="s">
        <v>21</v>
      </c>
    </row>
    <row r="15951" spans="1:14" x14ac:dyDescent="0.25">
      <c r="A15951" s="1" t="s">
        <v>368</v>
      </c>
      <c r="B15951" s="2" t="s">
        <v>378</v>
      </c>
      <c r="C15951" s="2" t="s">
        <v>2425</v>
      </c>
      <c r="D15951" s="2" t="s">
        <v>17954</v>
      </c>
      <c r="E15951" s="2" t="s">
        <v>13669</v>
      </c>
      <c r="F15951" s="2">
        <v>31201601</v>
      </c>
      <c r="G15951" s="2" t="s">
        <v>490</v>
      </c>
      <c r="H15951" s="2">
        <v>8</v>
      </c>
      <c r="I15951" s="2">
        <v>4</v>
      </c>
      <c r="J15951" s="2">
        <v>10</v>
      </c>
      <c r="K15951" s="2">
        <v>1</v>
      </c>
      <c r="L15951" s="3">
        <v>109519.14</v>
      </c>
      <c r="M15951" s="2" t="s">
        <v>0</v>
      </c>
      <c r="N15951" s="4" t="s">
        <v>21</v>
      </c>
    </row>
    <row r="15952" spans="1:14" x14ac:dyDescent="0.25">
      <c r="A15952" s="1" t="s">
        <v>368</v>
      </c>
      <c r="B15952" s="2" t="s">
        <v>378</v>
      </c>
      <c r="C15952" s="2" t="s">
        <v>2425</v>
      </c>
      <c r="D15952" s="2" t="s">
        <v>17954</v>
      </c>
      <c r="E15952" s="2" t="s">
        <v>13670</v>
      </c>
      <c r="F15952" s="2">
        <v>39121308</v>
      </c>
      <c r="G15952" s="2" t="s">
        <v>490</v>
      </c>
      <c r="H15952" s="2">
        <v>8</v>
      </c>
      <c r="I15952" s="2">
        <v>4</v>
      </c>
      <c r="J15952" s="2">
        <v>10</v>
      </c>
      <c r="K15952" s="2">
        <v>22</v>
      </c>
      <c r="L15952" s="3">
        <v>39949.629999999997</v>
      </c>
      <c r="M15952" s="2" t="s">
        <v>0</v>
      </c>
      <c r="N15952" s="4" t="s">
        <v>21</v>
      </c>
    </row>
    <row r="15953" spans="1:14" x14ac:dyDescent="0.25">
      <c r="A15953" s="1" t="s">
        <v>368</v>
      </c>
      <c r="B15953" s="2" t="s">
        <v>378</v>
      </c>
      <c r="C15953" s="2" t="s">
        <v>2425</v>
      </c>
      <c r="D15953" s="2" t="s">
        <v>17954</v>
      </c>
      <c r="E15953" s="2" t="s">
        <v>13671</v>
      </c>
      <c r="F15953" s="2">
        <v>39121308</v>
      </c>
      <c r="G15953" s="2" t="s">
        <v>490</v>
      </c>
      <c r="H15953" s="2">
        <v>8</v>
      </c>
      <c r="I15953" s="2">
        <v>4</v>
      </c>
      <c r="J15953" s="2">
        <v>10</v>
      </c>
      <c r="K15953" s="2">
        <v>31</v>
      </c>
      <c r="L15953" s="3">
        <v>38076.379999999997</v>
      </c>
      <c r="M15953" s="2" t="s">
        <v>0</v>
      </c>
      <c r="N15953" s="4" t="s">
        <v>21</v>
      </c>
    </row>
    <row r="15954" spans="1:14" x14ac:dyDescent="0.25">
      <c r="A15954" s="1" t="s">
        <v>368</v>
      </c>
      <c r="B15954" s="2" t="s">
        <v>378</v>
      </c>
      <c r="C15954" s="2" t="s">
        <v>2425</v>
      </c>
      <c r="D15954" s="2" t="s">
        <v>17954</v>
      </c>
      <c r="E15954" s="2" t="s">
        <v>13672</v>
      </c>
      <c r="F15954" s="2">
        <v>39121308</v>
      </c>
      <c r="G15954" s="2" t="s">
        <v>490</v>
      </c>
      <c r="H15954" s="2">
        <v>8</v>
      </c>
      <c r="I15954" s="2">
        <v>4</v>
      </c>
      <c r="J15954" s="2">
        <v>10</v>
      </c>
      <c r="K15954" s="2">
        <v>72</v>
      </c>
      <c r="L15954" s="3">
        <v>42229.1</v>
      </c>
      <c r="M15954" s="2" t="s">
        <v>0</v>
      </c>
      <c r="N15954" s="4" t="s">
        <v>21</v>
      </c>
    </row>
    <row r="15955" spans="1:14" x14ac:dyDescent="0.25">
      <c r="A15955" s="1" t="s">
        <v>368</v>
      </c>
      <c r="B15955" s="2" t="s">
        <v>378</v>
      </c>
      <c r="C15955" s="2" t="s">
        <v>2425</v>
      </c>
      <c r="D15955" s="2" t="s">
        <v>17954</v>
      </c>
      <c r="E15955" s="2" t="s">
        <v>13673</v>
      </c>
      <c r="F15955" s="2">
        <v>39121311</v>
      </c>
      <c r="G15955" s="2" t="s">
        <v>490</v>
      </c>
      <c r="H15955" s="2">
        <v>8</v>
      </c>
      <c r="I15955" s="2">
        <v>4</v>
      </c>
      <c r="J15955" s="2">
        <v>10</v>
      </c>
      <c r="K15955" s="2">
        <v>3</v>
      </c>
      <c r="L15955" s="3">
        <v>271297.12</v>
      </c>
      <c r="M15955" s="2" t="s">
        <v>0</v>
      </c>
      <c r="N15955" s="4" t="s">
        <v>21</v>
      </c>
    </row>
    <row r="15956" spans="1:14" x14ac:dyDescent="0.25">
      <c r="A15956" s="1" t="s">
        <v>368</v>
      </c>
      <c r="B15956" s="2" t="s">
        <v>378</v>
      </c>
      <c r="C15956" s="2" t="s">
        <v>2425</v>
      </c>
      <c r="D15956" s="2" t="s">
        <v>17954</v>
      </c>
      <c r="E15956" s="2" t="s">
        <v>13674</v>
      </c>
      <c r="F15956" s="2">
        <v>39121311</v>
      </c>
      <c r="G15956" s="2" t="s">
        <v>490</v>
      </c>
      <c r="H15956" s="2">
        <v>8</v>
      </c>
      <c r="I15956" s="2">
        <v>4</v>
      </c>
      <c r="J15956" s="2">
        <v>10</v>
      </c>
      <c r="K15956" s="2">
        <v>17</v>
      </c>
      <c r="L15956" s="3">
        <v>240464.5</v>
      </c>
      <c r="M15956" s="2" t="s">
        <v>0</v>
      </c>
      <c r="N15956" s="4" t="s">
        <v>21</v>
      </c>
    </row>
    <row r="15957" spans="1:14" x14ac:dyDescent="0.25">
      <c r="A15957" s="1" t="s">
        <v>368</v>
      </c>
      <c r="B15957" s="2" t="s">
        <v>378</v>
      </c>
      <c r="C15957" s="2" t="s">
        <v>2425</v>
      </c>
      <c r="D15957" s="2" t="s">
        <v>17954</v>
      </c>
      <c r="E15957" s="2" t="s">
        <v>13675</v>
      </c>
      <c r="F15957" s="2">
        <v>39121311</v>
      </c>
      <c r="G15957" s="2" t="s">
        <v>490</v>
      </c>
      <c r="H15957" s="2">
        <v>8</v>
      </c>
      <c r="I15957" s="2">
        <v>4</v>
      </c>
      <c r="J15957" s="2">
        <v>10</v>
      </c>
      <c r="K15957" s="2">
        <v>18</v>
      </c>
      <c r="L15957" s="3">
        <v>730426.5</v>
      </c>
      <c r="M15957" s="2" t="s">
        <v>0</v>
      </c>
      <c r="N15957" s="4" t="s">
        <v>21</v>
      </c>
    </row>
    <row r="15958" spans="1:14" x14ac:dyDescent="0.25">
      <c r="A15958" s="1" t="s">
        <v>368</v>
      </c>
      <c r="B15958" s="2" t="s">
        <v>378</v>
      </c>
      <c r="C15958" s="2" t="s">
        <v>2425</v>
      </c>
      <c r="D15958" s="2" t="s">
        <v>17954</v>
      </c>
      <c r="E15958" s="2" t="s">
        <v>13676</v>
      </c>
      <c r="F15958" s="2">
        <v>31161500</v>
      </c>
      <c r="G15958" s="2" t="s">
        <v>490</v>
      </c>
      <c r="H15958" s="2">
        <v>8</v>
      </c>
      <c r="I15958" s="2">
        <v>4</v>
      </c>
      <c r="J15958" s="2">
        <v>10</v>
      </c>
      <c r="K15958" s="2">
        <v>70</v>
      </c>
      <c r="L15958" s="3">
        <v>15850.32</v>
      </c>
      <c r="M15958" s="2" t="s">
        <v>0</v>
      </c>
      <c r="N15958" s="4" t="s">
        <v>21</v>
      </c>
    </row>
    <row r="15959" spans="1:14" x14ac:dyDescent="0.25">
      <c r="A15959" s="1" t="s">
        <v>368</v>
      </c>
      <c r="B15959" s="2" t="s">
        <v>378</v>
      </c>
      <c r="C15959" s="2" t="s">
        <v>2425</v>
      </c>
      <c r="D15959" s="2" t="s">
        <v>17954</v>
      </c>
      <c r="E15959" s="2" t="s">
        <v>13677</v>
      </c>
      <c r="F15959" s="2">
        <v>31161500</v>
      </c>
      <c r="G15959" s="2" t="s">
        <v>490</v>
      </c>
      <c r="H15959" s="2">
        <v>8</v>
      </c>
      <c r="I15959" s="2">
        <v>4</v>
      </c>
      <c r="J15959" s="2">
        <v>10</v>
      </c>
      <c r="K15959" s="2">
        <v>34</v>
      </c>
      <c r="L15959" s="3">
        <v>4882.3100000000013</v>
      </c>
      <c r="M15959" s="2" t="s">
        <v>0</v>
      </c>
      <c r="N15959" s="4" t="s">
        <v>21</v>
      </c>
    </row>
    <row r="15960" spans="1:14" x14ac:dyDescent="0.25">
      <c r="A15960" s="1" t="s">
        <v>368</v>
      </c>
      <c r="B15960" s="2" t="s">
        <v>378</v>
      </c>
      <c r="C15960" s="2" t="s">
        <v>2425</v>
      </c>
      <c r="D15960" s="2" t="s">
        <v>17954</v>
      </c>
      <c r="E15960" s="2" t="s">
        <v>13678</v>
      </c>
      <c r="F15960" s="2">
        <v>40171500</v>
      </c>
      <c r="G15960" s="2" t="s">
        <v>490</v>
      </c>
      <c r="H15960" s="2">
        <v>8</v>
      </c>
      <c r="I15960" s="2">
        <v>4</v>
      </c>
      <c r="J15960" s="2">
        <v>10</v>
      </c>
      <c r="K15960" s="2">
        <v>60</v>
      </c>
      <c r="L15960" s="3">
        <v>560133</v>
      </c>
      <c r="M15960" s="2" t="s">
        <v>17389</v>
      </c>
      <c r="N15960" s="4" t="s">
        <v>21</v>
      </c>
    </row>
    <row r="15961" spans="1:14" x14ac:dyDescent="0.25">
      <c r="A15961" s="1" t="s">
        <v>368</v>
      </c>
      <c r="B15961" s="2" t="s">
        <v>378</v>
      </c>
      <c r="C15961" s="2" t="s">
        <v>2425</v>
      </c>
      <c r="D15961" s="2" t="s">
        <v>17954</v>
      </c>
      <c r="E15961" s="2" t="s">
        <v>13679</v>
      </c>
      <c r="F15961" s="2">
        <v>40171500</v>
      </c>
      <c r="G15961" s="2" t="s">
        <v>490</v>
      </c>
      <c r="H15961" s="2">
        <v>8</v>
      </c>
      <c r="I15961" s="2">
        <v>4</v>
      </c>
      <c r="J15961" s="2">
        <v>10</v>
      </c>
      <c r="K15961" s="2">
        <v>48</v>
      </c>
      <c r="L15961" s="3">
        <v>308781.58</v>
      </c>
      <c r="M15961" s="2" t="s">
        <v>17389</v>
      </c>
      <c r="N15961" s="4" t="s">
        <v>21</v>
      </c>
    </row>
    <row r="15962" spans="1:14" x14ac:dyDescent="0.25">
      <c r="A15962" s="1" t="s">
        <v>368</v>
      </c>
      <c r="B15962" s="2" t="s">
        <v>378</v>
      </c>
      <c r="C15962" s="2" t="s">
        <v>2425</v>
      </c>
      <c r="D15962" s="2" t="s">
        <v>17954</v>
      </c>
      <c r="E15962" s="2" t="s">
        <v>13680</v>
      </c>
      <c r="F15962" s="2">
        <v>40171517</v>
      </c>
      <c r="G15962" s="2" t="s">
        <v>490</v>
      </c>
      <c r="H15962" s="2">
        <v>8</v>
      </c>
      <c r="I15962" s="2">
        <v>4</v>
      </c>
      <c r="J15962" s="2">
        <v>10</v>
      </c>
      <c r="K15962" s="2">
        <v>108</v>
      </c>
      <c r="L15962" s="3">
        <v>288686.76</v>
      </c>
      <c r="M15962" s="2" t="s">
        <v>17389</v>
      </c>
      <c r="N15962" s="4" t="s">
        <v>21</v>
      </c>
    </row>
    <row r="15963" spans="1:14" x14ac:dyDescent="0.25">
      <c r="A15963" s="1" t="s">
        <v>368</v>
      </c>
      <c r="B15963" s="2" t="s">
        <v>378</v>
      </c>
      <c r="C15963" s="2" t="s">
        <v>2425</v>
      </c>
      <c r="D15963" s="2" t="s">
        <v>17954</v>
      </c>
      <c r="E15963" s="2" t="s">
        <v>13681</v>
      </c>
      <c r="F15963" s="2">
        <v>39121311</v>
      </c>
      <c r="G15963" s="2" t="s">
        <v>490</v>
      </c>
      <c r="H15963" s="2">
        <v>8</v>
      </c>
      <c r="I15963" s="2">
        <v>4</v>
      </c>
      <c r="J15963" s="2">
        <v>10</v>
      </c>
      <c r="K15963" s="2">
        <v>22</v>
      </c>
      <c r="L15963" s="3">
        <v>43716.15</v>
      </c>
      <c r="M15963" s="2" t="s">
        <v>0</v>
      </c>
      <c r="N15963" s="4" t="s">
        <v>21</v>
      </c>
    </row>
    <row r="15964" spans="1:14" x14ac:dyDescent="0.25">
      <c r="A15964" s="1" t="s">
        <v>368</v>
      </c>
      <c r="B15964" s="2" t="s">
        <v>378</v>
      </c>
      <c r="C15964" s="2" t="s">
        <v>2425</v>
      </c>
      <c r="D15964" s="2" t="s">
        <v>17954</v>
      </c>
      <c r="E15964" s="2" t="s">
        <v>13682</v>
      </c>
      <c r="F15964" s="2">
        <v>39121311</v>
      </c>
      <c r="G15964" s="2" t="s">
        <v>490</v>
      </c>
      <c r="H15964" s="2">
        <v>8</v>
      </c>
      <c r="I15964" s="2">
        <v>4</v>
      </c>
      <c r="J15964" s="2">
        <v>10</v>
      </c>
      <c r="K15964" s="2">
        <v>17</v>
      </c>
      <c r="L15964" s="3">
        <v>23340.36</v>
      </c>
      <c r="M15964" s="2" t="s">
        <v>0</v>
      </c>
      <c r="N15964" s="4" t="s">
        <v>21</v>
      </c>
    </row>
    <row r="15965" spans="1:14" x14ac:dyDescent="0.25">
      <c r="A15965" s="1" t="s">
        <v>368</v>
      </c>
      <c r="B15965" s="2" t="s">
        <v>378</v>
      </c>
      <c r="C15965" s="2" t="s">
        <v>2425</v>
      </c>
      <c r="D15965" s="2" t="s">
        <v>17954</v>
      </c>
      <c r="E15965" s="2" t="s">
        <v>13683</v>
      </c>
      <c r="F15965" s="2">
        <v>39121311</v>
      </c>
      <c r="G15965" s="2" t="s">
        <v>490</v>
      </c>
      <c r="H15965" s="2">
        <v>8</v>
      </c>
      <c r="I15965" s="2">
        <v>4</v>
      </c>
      <c r="J15965" s="2">
        <v>10</v>
      </c>
      <c r="K15965" s="2">
        <v>36</v>
      </c>
      <c r="L15965" s="3">
        <v>25926.34</v>
      </c>
      <c r="M15965" s="2" t="s">
        <v>0</v>
      </c>
      <c r="N15965" s="4" t="s">
        <v>21</v>
      </c>
    </row>
    <row r="15966" spans="1:14" x14ac:dyDescent="0.25">
      <c r="A15966" s="1" t="s">
        <v>368</v>
      </c>
      <c r="B15966" s="2" t="s">
        <v>378</v>
      </c>
      <c r="C15966" s="2" t="s">
        <v>2425</v>
      </c>
      <c r="D15966" s="2" t="s">
        <v>17954</v>
      </c>
      <c r="E15966" s="2" t="s">
        <v>13684</v>
      </c>
      <c r="F15966" s="2">
        <v>41113652</v>
      </c>
      <c r="G15966" s="2" t="s">
        <v>490</v>
      </c>
      <c r="H15966" s="2">
        <v>8</v>
      </c>
      <c r="I15966" s="2">
        <v>4</v>
      </c>
      <c r="J15966" s="2">
        <v>10</v>
      </c>
      <c r="K15966" s="2">
        <v>2</v>
      </c>
      <c r="L15966" s="3">
        <v>1468706.47</v>
      </c>
      <c r="M15966" s="2" t="s">
        <v>0</v>
      </c>
      <c r="N15966" s="4" t="s">
        <v>21</v>
      </c>
    </row>
    <row r="15967" spans="1:14" x14ac:dyDescent="0.25">
      <c r="A15967" s="1" t="s">
        <v>368</v>
      </c>
      <c r="B15967" s="2" t="s">
        <v>378</v>
      </c>
      <c r="C15967" s="2" t="s">
        <v>379</v>
      </c>
      <c r="D15967" s="2" t="s">
        <v>17857</v>
      </c>
      <c r="E15967" s="2" t="s">
        <v>13685</v>
      </c>
      <c r="F15967" s="2">
        <v>26111700</v>
      </c>
      <c r="G15967" s="2" t="s">
        <v>496</v>
      </c>
      <c r="H15967" s="2">
        <v>3</v>
      </c>
      <c r="I15967" s="2">
        <v>9</v>
      </c>
      <c r="J15967" s="2">
        <v>10</v>
      </c>
      <c r="K15967" s="2">
        <v>8</v>
      </c>
      <c r="L15967" s="3">
        <v>76800</v>
      </c>
      <c r="M15967" s="2" t="s">
        <v>0</v>
      </c>
      <c r="N15967" s="4" t="s">
        <v>21</v>
      </c>
    </row>
    <row r="15968" spans="1:14" x14ac:dyDescent="0.25">
      <c r="A15968" s="1" t="s">
        <v>368</v>
      </c>
      <c r="B15968" s="2" t="s">
        <v>378</v>
      </c>
      <c r="C15968" s="2" t="s">
        <v>379</v>
      </c>
      <c r="D15968" s="2" t="s">
        <v>17857</v>
      </c>
      <c r="E15968" s="2" t="s">
        <v>13686</v>
      </c>
      <c r="F15968" s="2">
        <v>26111700</v>
      </c>
      <c r="G15968" s="2" t="s">
        <v>496</v>
      </c>
      <c r="H15968" s="2">
        <v>3</v>
      </c>
      <c r="I15968" s="2">
        <v>9</v>
      </c>
      <c r="J15968" s="2">
        <v>10</v>
      </c>
      <c r="K15968" s="2">
        <v>20</v>
      </c>
      <c r="L15968" s="3">
        <v>192000</v>
      </c>
      <c r="M15968" s="2" t="s">
        <v>0</v>
      </c>
      <c r="N15968" s="4" t="s">
        <v>21</v>
      </c>
    </row>
    <row r="15969" spans="1:14" x14ac:dyDescent="0.25">
      <c r="A15969" s="1" t="s">
        <v>368</v>
      </c>
      <c r="B15969" s="2" t="s">
        <v>378</v>
      </c>
      <c r="C15969" s="2" t="s">
        <v>379</v>
      </c>
      <c r="D15969" s="2" t="s">
        <v>17857</v>
      </c>
      <c r="E15969" s="2" t="s">
        <v>13687</v>
      </c>
      <c r="F15969" s="2">
        <v>26111702</v>
      </c>
      <c r="G15969" s="2" t="s">
        <v>496</v>
      </c>
      <c r="H15969" s="2">
        <v>3</v>
      </c>
      <c r="I15969" s="2">
        <v>9</v>
      </c>
      <c r="J15969" s="2">
        <v>10</v>
      </c>
      <c r="K15969" s="2">
        <v>85</v>
      </c>
      <c r="L15969" s="3">
        <v>578000</v>
      </c>
      <c r="M15969" s="2" t="s">
        <v>0</v>
      </c>
      <c r="N15969" s="4" t="s">
        <v>21</v>
      </c>
    </row>
    <row r="15970" spans="1:14" x14ac:dyDescent="0.25">
      <c r="A15970" s="1" t="s">
        <v>368</v>
      </c>
      <c r="B15970" s="2" t="s">
        <v>378</v>
      </c>
      <c r="C15970" s="2" t="s">
        <v>379</v>
      </c>
      <c r="D15970" s="2" t="s">
        <v>17857</v>
      </c>
      <c r="E15970" s="2" t="s">
        <v>13688</v>
      </c>
      <c r="F15970" s="2">
        <v>26111702</v>
      </c>
      <c r="G15970" s="2" t="s">
        <v>496</v>
      </c>
      <c r="H15970" s="2">
        <v>3</v>
      </c>
      <c r="I15970" s="2">
        <v>9</v>
      </c>
      <c r="J15970" s="2">
        <v>10</v>
      </c>
      <c r="K15970" s="2">
        <v>106</v>
      </c>
      <c r="L15970" s="3">
        <v>720800</v>
      </c>
      <c r="M15970" s="2" t="s">
        <v>0</v>
      </c>
      <c r="N15970" s="4" t="s">
        <v>21</v>
      </c>
    </row>
    <row r="15971" spans="1:14" x14ac:dyDescent="0.25">
      <c r="A15971" s="1" t="s">
        <v>368</v>
      </c>
      <c r="B15971" s="2" t="s">
        <v>378</v>
      </c>
      <c r="C15971" s="2" t="s">
        <v>379</v>
      </c>
      <c r="D15971" s="2" t="s">
        <v>17857</v>
      </c>
      <c r="E15971" s="2" t="s">
        <v>13689</v>
      </c>
      <c r="F15971" s="2">
        <v>41104213</v>
      </c>
      <c r="G15971" s="2" t="s">
        <v>490</v>
      </c>
      <c r="H15971" s="2">
        <v>3</v>
      </c>
      <c r="I15971" s="2">
        <v>9</v>
      </c>
      <c r="J15971" s="2">
        <v>10</v>
      </c>
      <c r="K15971" s="2">
        <v>10</v>
      </c>
      <c r="L15971" s="3">
        <v>297500</v>
      </c>
      <c r="M15971" s="2" t="s">
        <v>17383</v>
      </c>
      <c r="N15971" s="4" t="s">
        <v>21</v>
      </c>
    </row>
    <row r="15972" spans="1:14" x14ac:dyDescent="0.25">
      <c r="A15972" s="1" t="s">
        <v>368</v>
      </c>
      <c r="B15972" s="2" t="s">
        <v>128</v>
      </c>
      <c r="C15972" s="2" t="s">
        <v>766</v>
      </c>
      <c r="D15972" s="2" t="s">
        <v>17904</v>
      </c>
      <c r="E15972" s="2" t="s">
        <v>13690</v>
      </c>
      <c r="F15972" s="2">
        <v>39121640</v>
      </c>
      <c r="G15972" s="2" t="s">
        <v>496</v>
      </c>
      <c r="H15972" s="2">
        <v>1</v>
      </c>
      <c r="I15972" s="2">
        <v>5</v>
      </c>
      <c r="J15972" s="2">
        <v>10</v>
      </c>
      <c r="K15972" s="2">
        <v>1</v>
      </c>
      <c r="L15972" s="3">
        <v>38729</v>
      </c>
      <c r="M15972" s="2" t="s">
        <v>0</v>
      </c>
      <c r="N15972" s="4" t="s">
        <v>21</v>
      </c>
    </row>
    <row r="15973" spans="1:14" x14ac:dyDescent="0.25">
      <c r="A15973" s="1" t="s">
        <v>368</v>
      </c>
      <c r="B15973" s="2" t="s">
        <v>128</v>
      </c>
      <c r="C15973" s="2" t="s">
        <v>5851</v>
      </c>
      <c r="D15973" s="2" t="s">
        <v>18013</v>
      </c>
      <c r="E15973" s="2" t="s">
        <v>13691</v>
      </c>
      <c r="F15973" s="2">
        <v>30151500</v>
      </c>
      <c r="G15973" s="2" t="s">
        <v>2858</v>
      </c>
      <c r="H15973" s="2">
        <v>1</v>
      </c>
      <c r="I15973" s="2">
        <v>3</v>
      </c>
      <c r="J15973" s="2">
        <v>10</v>
      </c>
      <c r="K15973" s="2">
        <v>671</v>
      </c>
      <c r="L15973" s="3">
        <v>4846633</v>
      </c>
      <c r="M15973" s="2" t="s">
        <v>0</v>
      </c>
      <c r="N15973" s="4" t="s">
        <v>21</v>
      </c>
    </row>
    <row r="15974" spans="1:14" x14ac:dyDescent="0.25">
      <c r="A15974" s="1" t="s">
        <v>368</v>
      </c>
      <c r="B15974" s="2" t="s">
        <v>497</v>
      </c>
      <c r="C15974" s="2" t="s">
        <v>2573</v>
      </c>
      <c r="D15974" s="2" t="s">
        <v>17958</v>
      </c>
      <c r="E15974" s="2" t="s">
        <v>13692</v>
      </c>
      <c r="F15974" s="2">
        <v>41111600</v>
      </c>
      <c r="G15974" s="2" t="s">
        <v>2858</v>
      </c>
      <c r="H15974" s="2">
        <v>1</v>
      </c>
      <c r="I15974" s="2">
        <v>3</v>
      </c>
      <c r="J15974" s="2">
        <v>10</v>
      </c>
      <c r="K15974" s="2">
        <v>4</v>
      </c>
      <c r="L15974" s="3">
        <v>5476</v>
      </c>
      <c r="M15974" s="2" t="s">
        <v>0</v>
      </c>
      <c r="N15974" s="4" t="s">
        <v>21</v>
      </c>
    </row>
    <row r="15975" spans="1:14" x14ac:dyDescent="0.25">
      <c r="A15975" s="1" t="s">
        <v>368</v>
      </c>
      <c r="B15975" s="2" t="s">
        <v>189</v>
      </c>
      <c r="C15975" s="2" t="s">
        <v>2615</v>
      </c>
      <c r="D15975" s="2" t="s">
        <v>17960</v>
      </c>
      <c r="E15975" s="2" t="s">
        <v>13693</v>
      </c>
      <c r="F15975" s="2">
        <v>72102900</v>
      </c>
      <c r="G15975" s="2" t="s">
        <v>496</v>
      </c>
      <c r="H15975" s="2">
        <v>1</v>
      </c>
      <c r="I15975" s="2">
        <v>8</v>
      </c>
      <c r="J15975" s="2">
        <v>16</v>
      </c>
      <c r="K15975" s="2">
        <v>1</v>
      </c>
      <c r="L15975" s="3">
        <v>42383598.609999999</v>
      </c>
      <c r="M15975" s="2" t="s">
        <v>20</v>
      </c>
      <c r="N15975" s="4" t="s">
        <v>21</v>
      </c>
    </row>
    <row r="15976" spans="1:14" x14ac:dyDescent="0.25">
      <c r="A15976" s="1" t="s">
        <v>368</v>
      </c>
      <c r="B15976" s="2" t="s">
        <v>189</v>
      </c>
      <c r="C15976" s="2" t="s">
        <v>2615</v>
      </c>
      <c r="D15976" s="2" t="s">
        <v>17960</v>
      </c>
      <c r="E15976" s="2" t="s">
        <v>13694</v>
      </c>
      <c r="F15976" s="2">
        <v>72102900</v>
      </c>
      <c r="G15976" s="2" t="s">
        <v>496</v>
      </c>
      <c r="H15976" s="2">
        <v>1</v>
      </c>
      <c r="I15976" s="2">
        <v>8</v>
      </c>
      <c r="J15976" s="2">
        <v>10</v>
      </c>
      <c r="K15976" s="2">
        <v>1</v>
      </c>
      <c r="L15976" s="3">
        <v>68446492.299999997</v>
      </c>
      <c r="M15976" s="2" t="s">
        <v>20</v>
      </c>
      <c r="N15976" s="4" t="s">
        <v>21</v>
      </c>
    </row>
    <row r="15977" spans="1:14" x14ac:dyDescent="0.25">
      <c r="A15977" s="1" t="s">
        <v>368</v>
      </c>
      <c r="B15977" s="2" t="s">
        <v>189</v>
      </c>
      <c r="C15977" s="2" t="s">
        <v>2615</v>
      </c>
      <c r="D15977" s="2" t="s">
        <v>17960</v>
      </c>
      <c r="E15977" s="2" t="s">
        <v>13695</v>
      </c>
      <c r="F15977" s="2">
        <v>72102900</v>
      </c>
      <c r="G15977" s="2" t="s">
        <v>490</v>
      </c>
      <c r="H15977" s="2">
        <v>1</v>
      </c>
      <c r="I15977" s="2">
        <v>8</v>
      </c>
      <c r="J15977" s="2">
        <v>10</v>
      </c>
      <c r="K15977" s="2">
        <v>1</v>
      </c>
      <c r="L15977" s="3">
        <v>4180000</v>
      </c>
      <c r="M15977" s="2" t="s">
        <v>20</v>
      </c>
      <c r="N15977" s="4" t="s">
        <v>21</v>
      </c>
    </row>
    <row r="15978" spans="1:14" x14ac:dyDescent="0.25">
      <c r="A15978" s="1" t="s">
        <v>368</v>
      </c>
      <c r="B15978" s="2" t="s">
        <v>189</v>
      </c>
      <c r="C15978" s="2" t="s">
        <v>2615</v>
      </c>
      <c r="D15978" s="2" t="s">
        <v>17960</v>
      </c>
      <c r="E15978" s="2" t="s">
        <v>13696</v>
      </c>
      <c r="F15978" s="2">
        <v>72102900</v>
      </c>
      <c r="G15978" s="2" t="s">
        <v>496</v>
      </c>
      <c r="H15978" s="2">
        <v>10</v>
      </c>
      <c r="I15978" s="2">
        <v>2</v>
      </c>
      <c r="J15978" s="2">
        <v>10</v>
      </c>
      <c r="K15978" s="2">
        <v>1</v>
      </c>
      <c r="L15978" s="3">
        <v>5302860.97</v>
      </c>
      <c r="M15978" s="2" t="s">
        <v>20</v>
      </c>
      <c r="N15978" s="4" t="s">
        <v>21</v>
      </c>
    </row>
    <row r="15979" spans="1:14" x14ac:dyDescent="0.25">
      <c r="A15979" s="1" t="s">
        <v>368</v>
      </c>
      <c r="B15979" s="2" t="s">
        <v>189</v>
      </c>
      <c r="C15979" s="2" t="s">
        <v>2615</v>
      </c>
      <c r="D15979" s="2" t="s">
        <v>17960</v>
      </c>
      <c r="E15979" s="2" t="s">
        <v>13123</v>
      </c>
      <c r="F15979" s="2">
        <v>72102900</v>
      </c>
      <c r="G15979" s="2" t="s">
        <v>17856</v>
      </c>
      <c r="H15979" s="2">
        <v>1</v>
      </c>
      <c r="I15979" s="2">
        <v>6</v>
      </c>
      <c r="J15979" s="2">
        <v>16</v>
      </c>
      <c r="K15979" s="2">
        <v>1</v>
      </c>
      <c r="L15979" s="3">
        <v>7616401.3899999997</v>
      </c>
      <c r="M15979" s="2" t="s">
        <v>20</v>
      </c>
      <c r="N15979" s="4" t="s">
        <v>21</v>
      </c>
    </row>
    <row r="15980" spans="1:14" x14ac:dyDescent="0.25">
      <c r="A15980" s="1" t="s">
        <v>368</v>
      </c>
      <c r="B15980" s="2" t="s">
        <v>189</v>
      </c>
      <c r="C15980" s="2" t="s">
        <v>2626</v>
      </c>
      <c r="D15980" s="2" t="s">
        <v>17961</v>
      </c>
      <c r="E15980" s="2" t="s">
        <v>13697</v>
      </c>
      <c r="F15980" s="2">
        <v>72102900</v>
      </c>
      <c r="G15980" s="2" t="s">
        <v>496</v>
      </c>
      <c r="H15980" s="2">
        <v>1</v>
      </c>
      <c r="I15980" s="2">
        <v>8</v>
      </c>
      <c r="J15980" s="2">
        <v>10</v>
      </c>
      <c r="K15980" s="2">
        <v>1</v>
      </c>
      <c r="L15980" s="3">
        <v>50000000</v>
      </c>
      <c r="M15980" s="2" t="s">
        <v>20</v>
      </c>
      <c r="N15980" s="4" t="s">
        <v>21</v>
      </c>
    </row>
    <row r="15981" spans="1:14" x14ac:dyDescent="0.25">
      <c r="A15981" s="1" t="s">
        <v>368</v>
      </c>
      <c r="B15981" s="2" t="s">
        <v>189</v>
      </c>
      <c r="C15981" s="2" t="s">
        <v>2626</v>
      </c>
      <c r="D15981" s="2" t="s">
        <v>17961</v>
      </c>
      <c r="E15981" s="2" t="s">
        <v>13698</v>
      </c>
      <c r="F15981" s="2">
        <v>72102900</v>
      </c>
      <c r="G15981" s="2" t="s">
        <v>496</v>
      </c>
      <c r="H15981" s="2">
        <v>1</v>
      </c>
      <c r="I15981" s="2">
        <v>8</v>
      </c>
      <c r="J15981" s="2">
        <v>10</v>
      </c>
      <c r="K15981" s="2">
        <v>1</v>
      </c>
      <c r="L15981" s="3">
        <v>15000000</v>
      </c>
      <c r="M15981" s="2" t="s">
        <v>20</v>
      </c>
      <c r="N15981" s="4" t="s">
        <v>21</v>
      </c>
    </row>
    <row r="15982" spans="1:14" x14ac:dyDescent="0.25">
      <c r="A15982" s="1" t="s">
        <v>368</v>
      </c>
      <c r="B15982" s="2" t="s">
        <v>189</v>
      </c>
      <c r="C15982" s="2" t="s">
        <v>2626</v>
      </c>
      <c r="D15982" s="2" t="s">
        <v>17961</v>
      </c>
      <c r="E15982" s="2" t="s">
        <v>13699</v>
      </c>
      <c r="F15982" s="2">
        <v>72102900</v>
      </c>
      <c r="G15982" s="2" t="s">
        <v>496</v>
      </c>
      <c r="H15982" s="2">
        <v>3</v>
      </c>
      <c r="I15982" s="2">
        <v>9</v>
      </c>
      <c r="J15982" s="2">
        <v>10</v>
      </c>
      <c r="K15982" s="2">
        <v>1</v>
      </c>
      <c r="L15982" s="3">
        <v>126785544</v>
      </c>
      <c r="M15982" s="2" t="s">
        <v>20</v>
      </c>
      <c r="N15982" s="4" t="s">
        <v>21</v>
      </c>
    </row>
    <row r="15983" spans="1:14" x14ac:dyDescent="0.25">
      <c r="A15983" s="1" t="s">
        <v>368</v>
      </c>
      <c r="B15983" s="2" t="s">
        <v>189</v>
      </c>
      <c r="C15983" s="2" t="s">
        <v>2626</v>
      </c>
      <c r="D15983" s="2" t="s">
        <v>17961</v>
      </c>
      <c r="E15983" s="2" t="s">
        <v>13700</v>
      </c>
      <c r="F15983" s="2">
        <v>72102900</v>
      </c>
      <c r="G15983" s="2" t="s">
        <v>496</v>
      </c>
      <c r="H15983" s="2">
        <v>1</v>
      </c>
      <c r="I15983" s="2">
        <v>8</v>
      </c>
      <c r="J15983" s="2">
        <v>10</v>
      </c>
      <c r="K15983" s="2">
        <v>1</v>
      </c>
      <c r="L15983" s="3">
        <v>10200000</v>
      </c>
      <c r="M15983" s="2" t="s">
        <v>20</v>
      </c>
      <c r="N15983" s="4" t="s">
        <v>21</v>
      </c>
    </row>
    <row r="15984" spans="1:14" x14ac:dyDescent="0.25">
      <c r="A15984" s="1" t="s">
        <v>368</v>
      </c>
      <c r="B15984" s="2" t="s">
        <v>189</v>
      </c>
      <c r="C15984" s="2" t="s">
        <v>2626</v>
      </c>
      <c r="D15984" s="2" t="s">
        <v>17961</v>
      </c>
      <c r="E15984" s="2" t="s">
        <v>6928</v>
      </c>
      <c r="F15984" s="2">
        <v>72102900</v>
      </c>
      <c r="G15984" s="2" t="s">
        <v>496</v>
      </c>
      <c r="H15984" s="2">
        <v>8</v>
      </c>
      <c r="I15984" s="2">
        <v>4</v>
      </c>
      <c r="J15984" s="2">
        <v>10</v>
      </c>
      <c r="K15984" s="2">
        <v>1</v>
      </c>
      <c r="L15984" s="3">
        <v>130664464.5</v>
      </c>
      <c r="M15984" s="2" t="s">
        <v>20</v>
      </c>
      <c r="N15984" s="4" t="s">
        <v>21</v>
      </c>
    </row>
    <row r="15985" spans="1:14" x14ac:dyDescent="0.25">
      <c r="A15985" s="1" t="s">
        <v>368</v>
      </c>
      <c r="B15985" s="2" t="s">
        <v>189</v>
      </c>
      <c r="C15985" s="2" t="s">
        <v>2626</v>
      </c>
      <c r="D15985" s="2" t="s">
        <v>17961</v>
      </c>
      <c r="E15985" s="2" t="s">
        <v>13701</v>
      </c>
      <c r="F15985" s="2">
        <v>72102900</v>
      </c>
      <c r="G15985" s="2" t="s">
        <v>496</v>
      </c>
      <c r="H15985" s="2">
        <v>7</v>
      </c>
      <c r="I15985" s="2">
        <v>5</v>
      </c>
      <c r="J15985" s="2">
        <v>10</v>
      </c>
      <c r="K15985" s="2">
        <v>1</v>
      </c>
      <c r="L15985" s="3">
        <v>129461364.91</v>
      </c>
      <c r="M15985" s="2" t="s">
        <v>20</v>
      </c>
      <c r="N15985" s="4" t="s">
        <v>21</v>
      </c>
    </row>
    <row r="15986" spans="1:14" x14ac:dyDescent="0.25">
      <c r="A15986" s="1" t="s">
        <v>368</v>
      </c>
      <c r="B15986" s="2" t="s">
        <v>189</v>
      </c>
      <c r="C15986" s="2" t="s">
        <v>2626</v>
      </c>
      <c r="D15986" s="2" t="s">
        <v>17961</v>
      </c>
      <c r="E15986" s="2" t="s">
        <v>13701</v>
      </c>
      <c r="F15986" s="2">
        <v>72102900</v>
      </c>
      <c r="G15986" s="2" t="s">
        <v>496</v>
      </c>
      <c r="H15986" s="2">
        <v>10</v>
      </c>
      <c r="I15986" s="2">
        <v>2</v>
      </c>
      <c r="J15986" s="2">
        <v>10</v>
      </c>
      <c r="K15986" s="2">
        <v>1</v>
      </c>
      <c r="L15986" s="3">
        <v>55283182.289999999</v>
      </c>
      <c r="M15986" s="2" t="s">
        <v>20</v>
      </c>
      <c r="N15986" s="4" t="s">
        <v>21</v>
      </c>
    </row>
    <row r="15987" spans="1:14" x14ac:dyDescent="0.25">
      <c r="A15987" s="1" t="s">
        <v>368</v>
      </c>
      <c r="B15987" s="2" t="s">
        <v>189</v>
      </c>
      <c r="C15987" s="2" t="s">
        <v>5891</v>
      </c>
      <c r="D15987" s="2" t="s">
        <v>18016</v>
      </c>
      <c r="E15987" s="2" t="s">
        <v>13702</v>
      </c>
      <c r="F15987" s="2">
        <v>72101500</v>
      </c>
      <c r="G15987" s="2" t="s">
        <v>490</v>
      </c>
      <c r="H15987" s="2">
        <v>8</v>
      </c>
      <c r="I15987" s="2">
        <v>3</v>
      </c>
      <c r="J15987" s="2">
        <v>10</v>
      </c>
      <c r="K15987" s="2">
        <v>1</v>
      </c>
      <c r="L15987" s="3">
        <v>117955862.17999999</v>
      </c>
      <c r="M15987" s="2" t="s">
        <v>20</v>
      </c>
      <c r="N15987" s="4" t="s">
        <v>17384</v>
      </c>
    </row>
    <row r="15988" spans="1:14" x14ac:dyDescent="0.25">
      <c r="A15988" s="1" t="s">
        <v>368</v>
      </c>
      <c r="B15988" s="2" t="s">
        <v>189</v>
      </c>
      <c r="C15988" s="2" t="s">
        <v>5891</v>
      </c>
      <c r="D15988" s="2" t="s">
        <v>18016</v>
      </c>
      <c r="E15988" s="2" t="s">
        <v>13703</v>
      </c>
      <c r="F15988" s="2">
        <v>72101500</v>
      </c>
      <c r="G15988" s="2" t="s">
        <v>490</v>
      </c>
      <c r="H15988" s="2">
        <v>8</v>
      </c>
      <c r="I15988" s="2">
        <v>1</v>
      </c>
      <c r="J15988" s="2">
        <v>10</v>
      </c>
      <c r="K15988" s="2">
        <v>1</v>
      </c>
      <c r="L15988" s="3">
        <v>11685800</v>
      </c>
      <c r="M15988" s="2" t="s">
        <v>20</v>
      </c>
      <c r="N15988" s="4" t="s">
        <v>17385</v>
      </c>
    </row>
    <row r="15989" spans="1:14" x14ac:dyDescent="0.25">
      <c r="A15989" s="1" t="s">
        <v>368</v>
      </c>
      <c r="B15989" s="2" t="s">
        <v>207</v>
      </c>
      <c r="C15989" s="2" t="s">
        <v>207</v>
      </c>
      <c r="D15989" s="2" t="s">
        <v>208</v>
      </c>
      <c r="E15989" s="2" t="s">
        <v>13704</v>
      </c>
      <c r="F15989" s="2">
        <v>78111802</v>
      </c>
      <c r="G15989" s="2" t="s">
        <v>810</v>
      </c>
      <c r="H15989" s="2">
        <v>1</v>
      </c>
      <c r="I15989" s="2">
        <v>8</v>
      </c>
      <c r="J15989" s="2">
        <v>10</v>
      </c>
      <c r="K15989" s="2">
        <v>1</v>
      </c>
      <c r="L15989" s="3">
        <v>101827305</v>
      </c>
      <c r="M15989" s="2" t="s">
        <v>20</v>
      </c>
      <c r="N15989" s="4" t="s">
        <v>21</v>
      </c>
    </row>
    <row r="15990" spans="1:14" x14ac:dyDescent="0.25">
      <c r="A15990" s="1" t="s">
        <v>368</v>
      </c>
      <c r="B15990" s="2" t="s">
        <v>207</v>
      </c>
      <c r="C15990" s="2" t="s">
        <v>207</v>
      </c>
      <c r="D15990" s="2" t="s">
        <v>208</v>
      </c>
      <c r="E15990" s="2" t="s">
        <v>13705</v>
      </c>
      <c r="F15990" s="2">
        <v>78111802</v>
      </c>
      <c r="G15990" s="2" t="s">
        <v>810</v>
      </c>
      <c r="H15990" s="2">
        <v>1</v>
      </c>
      <c r="I15990" s="2">
        <v>5</v>
      </c>
      <c r="J15990" s="2">
        <v>10</v>
      </c>
      <c r="K15990" s="2">
        <v>1</v>
      </c>
      <c r="L15990" s="3">
        <v>250000000</v>
      </c>
      <c r="M15990" s="2" t="s">
        <v>20</v>
      </c>
      <c r="N15990" s="4" t="s">
        <v>17384</v>
      </c>
    </row>
    <row r="15991" spans="1:14" x14ac:dyDescent="0.25">
      <c r="A15991" s="1" t="s">
        <v>368</v>
      </c>
      <c r="B15991" s="2" t="s">
        <v>207</v>
      </c>
      <c r="C15991" s="2" t="s">
        <v>207</v>
      </c>
      <c r="D15991" s="2" t="s">
        <v>208</v>
      </c>
      <c r="E15991" s="2" t="s">
        <v>13705</v>
      </c>
      <c r="F15991" s="2">
        <v>78111802</v>
      </c>
      <c r="G15991" s="2" t="s">
        <v>810</v>
      </c>
      <c r="H15991" s="2">
        <v>1</v>
      </c>
      <c r="I15991" s="2">
        <v>5</v>
      </c>
      <c r="J15991" s="2">
        <v>10</v>
      </c>
      <c r="K15991" s="2">
        <v>1</v>
      </c>
      <c r="L15991" s="3">
        <v>216097725</v>
      </c>
      <c r="M15991" s="2" t="s">
        <v>20</v>
      </c>
      <c r="N15991" s="4" t="s">
        <v>17384</v>
      </c>
    </row>
    <row r="15992" spans="1:14" x14ac:dyDescent="0.25">
      <c r="A15992" s="1" t="s">
        <v>368</v>
      </c>
      <c r="B15992" s="2" t="s">
        <v>207</v>
      </c>
      <c r="C15992" s="2" t="s">
        <v>207</v>
      </c>
      <c r="D15992" s="2" t="s">
        <v>208</v>
      </c>
      <c r="E15992" s="2" t="s">
        <v>13706</v>
      </c>
      <c r="F15992" s="2">
        <v>78111802</v>
      </c>
      <c r="G15992" s="2" t="s">
        <v>810</v>
      </c>
      <c r="H15992" s="2">
        <v>1</v>
      </c>
      <c r="I15992" s="2">
        <v>9</v>
      </c>
      <c r="J15992" s="2">
        <v>10</v>
      </c>
      <c r="K15992" s="2">
        <v>1</v>
      </c>
      <c r="L15992" s="3">
        <v>47074970</v>
      </c>
      <c r="M15992" s="2" t="s">
        <v>20</v>
      </c>
      <c r="N15992" s="4" t="s">
        <v>21</v>
      </c>
    </row>
    <row r="15993" spans="1:14" x14ac:dyDescent="0.25">
      <c r="A15993" s="1" t="s">
        <v>368</v>
      </c>
      <c r="B15993" s="2" t="s">
        <v>207</v>
      </c>
      <c r="C15993" s="2" t="s">
        <v>207</v>
      </c>
      <c r="D15993" s="2" t="s">
        <v>208</v>
      </c>
      <c r="E15993" s="2" t="s">
        <v>13707</v>
      </c>
      <c r="F15993" s="2">
        <v>78111802</v>
      </c>
      <c r="G15993" s="2" t="s">
        <v>490</v>
      </c>
      <c r="H15993" s="2">
        <v>6</v>
      </c>
      <c r="I15993" s="2">
        <v>5</v>
      </c>
      <c r="J15993" s="2">
        <v>10</v>
      </c>
      <c r="K15993" s="2">
        <v>1</v>
      </c>
      <c r="L15993" s="3">
        <v>7000000</v>
      </c>
      <c r="M15993" s="2" t="s">
        <v>20</v>
      </c>
      <c r="N15993" s="4" t="s">
        <v>21</v>
      </c>
    </row>
    <row r="15994" spans="1:14" x14ac:dyDescent="0.25">
      <c r="A15994" s="1" t="s">
        <v>368</v>
      </c>
      <c r="B15994" s="2" t="s">
        <v>207</v>
      </c>
      <c r="C15994" s="2" t="s">
        <v>207</v>
      </c>
      <c r="D15994" s="2" t="s">
        <v>208</v>
      </c>
      <c r="E15994" s="2" t="s">
        <v>13708</v>
      </c>
      <c r="F15994" s="2">
        <v>78111802</v>
      </c>
      <c r="G15994" s="2" t="s">
        <v>810</v>
      </c>
      <c r="H15994" s="2">
        <v>1</v>
      </c>
      <c r="I15994" s="2">
        <v>5</v>
      </c>
      <c r="J15994" s="2">
        <v>10</v>
      </c>
      <c r="K15994" s="2">
        <v>1</v>
      </c>
      <c r="L15994" s="3">
        <v>116898805</v>
      </c>
      <c r="M15994" s="2" t="s">
        <v>20</v>
      </c>
      <c r="N15994" s="4" t="s">
        <v>17384</v>
      </c>
    </row>
    <row r="15995" spans="1:14" x14ac:dyDescent="0.25">
      <c r="A15995" s="1" t="s">
        <v>368</v>
      </c>
      <c r="B15995" s="2" t="s">
        <v>207</v>
      </c>
      <c r="C15995" s="2" t="s">
        <v>207</v>
      </c>
      <c r="D15995" s="2" t="s">
        <v>208</v>
      </c>
      <c r="E15995" s="2" t="s">
        <v>13709</v>
      </c>
      <c r="F15995" s="2">
        <v>78111802</v>
      </c>
      <c r="G15995" s="2" t="s">
        <v>810</v>
      </c>
      <c r="H15995" s="2">
        <v>8</v>
      </c>
      <c r="I15995" s="2">
        <v>1</v>
      </c>
      <c r="J15995" s="2">
        <v>10</v>
      </c>
      <c r="K15995" s="2">
        <v>1</v>
      </c>
      <c r="L15995" s="3">
        <v>51798600</v>
      </c>
      <c r="M15995" s="2" t="s">
        <v>20</v>
      </c>
      <c r="N15995" s="4" t="s">
        <v>17385</v>
      </c>
    </row>
    <row r="15996" spans="1:14" x14ac:dyDescent="0.25">
      <c r="A15996" s="1" t="s">
        <v>368</v>
      </c>
      <c r="B15996" s="2" t="s">
        <v>207</v>
      </c>
      <c r="C15996" s="2" t="s">
        <v>207</v>
      </c>
      <c r="D15996" s="2" t="s">
        <v>208</v>
      </c>
      <c r="E15996" s="2" t="s">
        <v>13710</v>
      </c>
      <c r="F15996" s="2">
        <v>78111802</v>
      </c>
      <c r="G15996" s="2" t="s">
        <v>810</v>
      </c>
      <c r="H15996" s="2">
        <v>8</v>
      </c>
      <c r="I15996" s="2">
        <v>1</v>
      </c>
      <c r="J15996" s="2">
        <v>10</v>
      </c>
      <c r="K15996" s="2">
        <v>1</v>
      </c>
      <c r="L15996" s="3">
        <v>16000000</v>
      </c>
      <c r="M15996" s="2" t="s">
        <v>20</v>
      </c>
      <c r="N15996" s="4" t="s">
        <v>17385</v>
      </c>
    </row>
    <row r="15997" spans="1:14" x14ac:dyDescent="0.25">
      <c r="A15997" s="1" t="s">
        <v>368</v>
      </c>
      <c r="B15997" s="2" t="s">
        <v>139</v>
      </c>
      <c r="C15997" s="2" t="s">
        <v>581</v>
      </c>
      <c r="D15997" s="2" t="s">
        <v>17887</v>
      </c>
      <c r="E15997" s="2" t="s">
        <v>13711</v>
      </c>
      <c r="F15997" s="2">
        <v>81141601</v>
      </c>
      <c r="G15997" s="2" t="s">
        <v>490</v>
      </c>
      <c r="H15997" s="2">
        <v>1</v>
      </c>
      <c r="I15997" s="2">
        <v>4</v>
      </c>
      <c r="J15997" s="2">
        <v>10</v>
      </c>
      <c r="K15997" s="2">
        <v>1</v>
      </c>
      <c r="L15997" s="3">
        <v>20479400.260000002</v>
      </c>
      <c r="M15997" s="2" t="s">
        <v>20</v>
      </c>
      <c r="N15997" s="4" t="s">
        <v>17384</v>
      </c>
    </row>
    <row r="15998" spans="1:14" x14ac:dyDescent="0.25">
      <c r="A15998" s="1" t="s">
        <v>368</v>
      </c>
      <c r="B15998" s="2" t="s">
        <v>139</v>
      </c>
      <c r="C15998" s="2" t="s">
        <v>581</v>
      </c>
      <c r="D15998" s="2" t="s">
        <v>17887</v>
      </c>
      <c r="E15998" s="2" t="s">
        <v>13712</v>
      </c>
      <c r="F15998" s="2">
        <v>81141601</v>
      </c>
      <c r="G15998" s="2" t="s">
        <v>490</v>
      </c>
      <c r="H15998" s="2">
        <v>12</v>
      </c>
      <c r="I15998" s="2">
        <v>1</v>
      </c>
      <c r="J15998" s="2">
        <v>10</v>
      </c>
      <c r="K15998" s="2">
        <v>1</v>
      </c>
      <c r="L15998" s="3">
        <v>33505440.34</v>
      </c>
      <c r="M15998" s="2" t="s">
        <v>20</v>
      </c>
      <c r="N15998" s="4" t="s">
        <v>17385</v>
      </c>
    </row>
    <row r="15999" spans="1:14" x14ac:dyDescent="0.25">
      <c r="A15999" s="1" t="s">
        <v>368</v>
      </c>
      <c r="B15999" s="2" t="s">
        <v>139</v>
      </c>
      <c r="C15999" s="2" t="s">
        <v>581</v>
      </c>
      <c r="D15999" s="2" t="s">
        <v>17887</v>
      </c>
      <c r="E15999" s="2" t="s">
        <v>13712</v>
      </c>
      <c r="F15999" s="2">
        <v>81141601</v>
      </c>
      <c r="G15999" s="2" t="s">
        <v>490</v>
      </c>
      <c r="H15999" s="2">
        <v>8</v>
      </c>
      <c r="I15999" s="2">
        <v>4</v>
      </c>
      <c r="J15999" s="2">
        <v>10</v>
      </c>
      <c r="K15999" s="2">
        <v>1</v>
      </c>
      <c r="L15999" s="3">
        <v>18000000</v>
      </c>
      <c r="M15999" s="2" t="s">
        <v>20</v>
      </c>
      <c r="N15999" s="4" t="s">
        <v>17385</v>
      </c>
    </row>
    <row r="16000" spans="1:14" x14ac:dyDescent="0.25">
      <c r="A16000" s="1" t="s">
        <v>368</v>
      </c>
      <c r="B16000" s="2" t="s">
        <v>139</v>
      </c>
      <c r="C16000" s="2" t="s">
        <v>581</v>
      </c>
      <c r="D16000" s="2" t="s">
        <v>17887</v>
      </c>
      <c r="E16000" s="2" t="s">
        <v>13123</v>
      </c>
      <c r="F16000" s="2">
        <v>81141601</v>
      </c>
      <c r="G16000" s="2" t="s">
        <v>17856</v>
      </c>
      <c r="H16000" s="2">
        <v>1</v>
      </c>
      <c r="I16000" s="2">
        <v>6</v>
      </c>
      <c r="J16000" s="2">
        <v>10</v>
      </c>
      <c r="K16000" s="2">
        <v>1</v>
      </c>
      <c r="L16000" s="3">
        <v>6304.66</v>
      </c>
      <c r="M16000" s="2" t="s">
        <v>20</v>
      </c>
      <c r="N16000" s="4" t="s">
        <v>21</v>
      </c>
    </row>
    <row r="16001" spans="1:14" x14ac:dyDescent="0.25">
      <c r="A16001" s="1" t="s">
        <v>368</v>
      </c>
      <c r="B16001" s="2" t="s">
        <v>477</v>
      </c>
      <c r="C16001" s="2" t="s">
        <v>478</v>
      </c>
      <c r="D16001" s="2" t="s">
        <v>17875</v>
      </c>
      <c r="E16001" s="2" t="s">
        <v>13713</v>
      </c>
      <c r="F16001" s="2">
        <v>83101500</v>
      </c>
      <c r="G16001" s="2" t="s">
        <v>19</v>
      </c>
      <c r="H16001" s="2">
        <v>1</v>
      </c>
      <c r="I16001" s="2">
        <v>12</v>
      </c>
      <c r="J16001" s="2">
        <v>10</v>
      </c>
      <c r="K16001" s="2">
        <v>1</v>
      </c>
      <c r="L16001" s="3">
        <v>103115778</v>
      </c>
      <c r="M16001" s="2" t="s">
        <v>20</v>
      </c>
      <c r="N16001" s="4" t="s">
        <v>21</v>
      </c>
    </row>
    <row r="16002" spans="1:14" x14ac:dyDescent="0.25">
      <c r="A16002" s="1" t="s">
        <v>368</v>
      </c>
      <c r="B16002" s="2" t="s">
        <v>477</v>
      </c>
      <c r="C16002" s="2" t="s">
        <v>478</v>
      </c>
      <c r="D16002" s="2" t="s">
        <v>17875</v>
      </c>
      <c r="E16002" s="2" t="s">
        <v>13713</v>
      </c>
      <c r="F16002" s="2">
        <v>83101500</v>
      </c>
      <c r="G16002" s="2" t="s">
        <v>19</v>
      </c>
      <c r="H16002" s="2">
        <v>1</v>
      </c>
      <c r="I16002" s="2">
        <v>12</v>
      </c>
      <c r="J16002" s="2">
        <v>16</v>
      </c>
      <c r="K16002" s="2">
        <v>1</v>
      </c>
      <c r="L16002" s="3">
        <v>52117032</v>
      </c>
      <c r="M16002" s="2" t="s">
        <v>20</v>
      </c>
      <c r="N16002" s="4" t="s">
        <v>21</v>
      </c>
    </row>
    <row r="16003" spans="1:14" x14ac:dyDescent="0.25">
      <c r="A16003" s="1" t="s">
        <v>368</v>
      </c>
      <c r="B16003" s="2" t="s">
        <v>477</v>
      </c>
      <c r="C16003" s="2" t="s">
        <v>478</v>
      </c>
      <c r="D16003" s="2" t="s">
        <v>17875</v>
      </c>
      <c r="E16003" s="2" t="s">
        <v>13714</v>
      </c>
      <c r="F16003" s="2">
        <v>83101804</v>
      </c>
      <c r="G16003" s="2" t="s">
        <v>19</v>
      </c>
      <c r="H16003" s="2">
        <v>1</v>
      </c>
      <c r="I16003" s="2">
        <v>12</v>
      </c>
      <c r="J16003" s="2">
        <v>10</v>
      </c>
      <c r="K16003" s="2">
        <v>1</v>
      </c>
      <c r="L16003" s="3">
        <v>843186365</v>
      </c>
      <c r="M16003" s="2" t="s">
        <v>20</v>
      </c>
      <c r="N16003" s="4" t="s">
        <v>21</v>
      </c>
    </row>
    <row r="16004" spans="1:14" x14ac:dyDescent="0.25">
      <c r="A16004" s="1" t="s">
        <v>368</v>
      </c>
      <c r="B16004" s="2" t="s">
        <v>477</v>
      </c>
      <c r="C16004" s="2" t="s">
        <v>478</v>
      </c>
      <c r="D16004" s="2" t="s">
        <v>17875</v>
      </c>
      <c r="E16004" s="2" t="s">
        <v>13714</v>
      </c>
      <c r="F16004" s="2">
        <v>83101804</v>
      </c>
      <c r="G16004" s="2" t="s">
        <v>19</v>
      </c>
      <c r="H16004" s="2">
        <v>1</v>
      </c>
      <c r="I16004" s="2">
        <v>12</v>
      </c>
      <c r="J16004" s="2">
        <v>16</v>
      </c>
      <c r="K16004" s="2">
        <v>1</v>
      </c>
      <c r="L16004" s="3">
        <v>103882968</v>
      </c>
      <c r="M16004" s="2" t="s">
        <v>20</v>
      </c>
      <c r="N16004" s="4" t="s">
        <v>21</v>
      </c>
    </row>
    <row r="16005" spans="1:14" x14ac:dyDescent="0.25">
      <c r="A16005" s="1" t="s">
        <v>368</v>
      </c>
      <c r="B16005" s="2" t="s">
        <v>477</v>
      </c>
      <c r="C16005" s="2" t="s">
        <v>478</v>
      </c>
      <c r="D16005" s="2" t="s">
        <v>17875</v>
      </c>
      <c r="E16005" s="2" t="s">
        <v>13714</v>
      </c>
      <c r="F16005" s="2">
        <v>83101804</v>
      </c>
      <c r="G16005" s="2" t="s">
        <v>490</v>
      </c>
      <c r="H16005" s="2">
        <v>6</v>
      </c>
      <c r="I16005" s="2">
        <v>5</v>
      </c>
      <c r="J16005" s="2">
        <v>10</v>
      </c>
      <c r="K16005" s="2">
        <v>1</v>
      </c>
      <c r="L16005" s="3">
        <v>5000000</v>
      </c>
      <c r="M16005" s="2" t="s">
        <v>20</v>
      </c>
      <c r="N16005" s="4" t="s">
        <v>21</v>
      </c>
    </row>
    <row r="16006" spans="1:14" x14ac:dyDescent="0.25">
      <c r="A16006" s="1" t="s">
        <v>368</v>
      </c>
      <c r="B16006" s="2" t="s">
        <v>477</v>
      </c>
      <c r="C16006" s="2" t="s">
        <v>478</v>
      </c>
      <c r="D16006" s="2" t="s">
        <v>17875</v>
      </c>
      <c r="E16006" s="2" t="s">
        <v>13715</v>
      </c>
      <c r="F16006" s="2">
        <v>83101804</v>
      </c>
      <c r="G16006" s="2" t="s">
        <v>490</v>
      </c>
      <c r="H16006" s="2">
        <v>6</v>
      </c>
      <c r="I16006" s="2">
        <v>5</v>
      </c>
      <c r="J16006" s="2">
        <v>10</v>
      </c>
      <c r="K16006" s="2">
        <v>1</v>
      </c>
      <c r="L16006" s="3">
        <v>9000000</v>
      </c>
      <c r="M16006" s="2" t="s">
        <v>20</v>
      </c>
      <c r="N16006" s="4" t="s">
        <v>21</v>
      </c>
    </row>
    <row r="16007" spans="1:14" x14ac:dyDescent="0.25">
      <c r="A16007" s="1" t="s">
        <v>368</v>
      </c>
      <c r="B16007" s="2" t="s">
        <v>477</v>
      </c>
      <c r="C16007" s="2" t="s">
        <v>478</v>
      </c>
      <c r="D16007" s="2" t="s">
        <v>17875</v>
      </c>
      <c r="E16007" s="2" t="s">
        <v>11303</v>
      </c>
      <c r="F16007" s="2">
        <v>15111501</v>
      </c>
      <c r="G16007" s="2" t="s">
        <v>19</v>
      </c>
      <c r="H16007" s="2">
        <v>1</v>
      </c>
      <c r="I16007" s="2">
        <v>12</v>
      </c>
      <c r="J16007" s="2">
        <v>10</v>
      </c>
      <c r="K16007" s="2">
        <v>1</v>
      </c>
      <c r="L16007" s="3">
        <v>112307370</v>
      </c>
      <c r="M16007" s="2" t="s">
        <v>20</v>
      </c>
      <c r="N16007" s="4" t="s">
        <v>21</v>
      </c>
    </row>
    <row r="16008" spans="1:14" x14ac:dyDescent="0.25">
      <c r="A16008" s="1" t="s">
        <v>368</v>
      </c>
      <c r="B16008" s="2" t="s">
        <v>278</v>
      </c>
      <c r="C16008" s="2" t="s">
        <v>606</v>
      </c>
      <c r="D16008" s="2" t="s">
        <v>17890</v>
      </c>
      <c r="E16008" s="2" t="s">
        <v>13716</v>
      </c>
      <c r="F16008" s="2">
        <v>41104207</v>
      </c>
      <c r="G16008" s="2" t="s">
        <v>490</v>
      </c>
      <c r="H16008" s="2">
        <v>8</v>
      </c>
      <c r="I16008" s="2">
        <v>3</v>
      </c>
      <c r="J16008" s="2">
        <v>10</v>
      </c>
      <c r="K16008" s="2">
        <v>1</v>
      </c>
      <c r="L16008" s="3">
        <v>9127300</v>
      </c>
      <c r="M16008" s="2" t="s">
        <v>20</v>
      </c>
      <c r="N16008" s="4" t="s">
        <v>17384</v>
      </c>
    </row>
    <row r="16009" spans="1:14" x14ac:dyDescent="0.25">
      <c r="A16009" s="1" t="s">
        <v>368</v>
      </c>
      <c r="B16009" s="2" t="s">
        <v>278</v>
      </c>
      <c r="C16009" s="2" t="s">
        <v>606</v>
      </c>
      <c r="D16009" s="2" t="s">
        <v>17890</v>
      </c>
      <c r="E16009" s="2" t="s">
        <v>13717</v>
      </c>
      <c r="F16009" s="2">
        <v>73152101</v>
      </c>
      <c r="G16009" s="2" t="s">
        <v>496</v>
      </c>
      <c r="H16009" s="2">
        <v>7</v>
      </c>
      <c r="I16009" s="2">
        <v>5</v>
      </c>
      <c r="J16009" s="2">
        <v>10</v>
      </c>
      <c r="K16009" s="2">
        <v>1</v>
      </c>
      <c r="L16009" s="3">
        <v>26500000</v>
      </c>
      <c r="M16009" s="2" t="s">
        <v>20</v>
      </c>
      <c r="N16009" s="4" t="s">
        <v>21</v>
      </c>
    </row>
    <row r="16010" spans="1:14" x14ac:dyDescent="0.25">
      <c r="A16010" s="1" t="s">
        <v>368</v>
      </c>
      <c r="B16010" s="2" t="s">
        <v>278</v>
      </c>
      <c r="C16010" s="2" t="s">
        <v>606</v>
      </c>
      <c r="D16010" s="2" t="s">
        <v>17890</v>
      </c>
      <c r="E16010" s="2" t="s">
        <v>13718</v>
      </c>
      <c r="F16010" s="2">
        <v>73152101</v>
      </c>
      <c r="G16010" s="2" t="s">
        <v>490</v>
      </c>
      <c r="H16010" s="2">
        <v>3</v>
      </c>
      <c r="I16010" s="2">
        <v>8</v>
      </c>
      <c r="J16010" s="2">
        <v>10</v>
      </c>
      <c r="K16010" s="2">
        <v>1</v>
      </c>
      <c r="L16010" s="3">
        <v>53000000</v>
      </c>
      <c r="M16010" s="2" t="s">
        <v>20</v>
      </c>
      <c r="N16010" s="4" t="s">
        <v>21</v>
      </c>
    </row>
    <row r="16011" spans="1:14" x14ac:dyDescent="0.25">
      <c r="A16011" s="1" t="s">
        <v>368</v>
      </c>
      <c r="B16011" s="2" t="s">
        <v>278</v>
      </c>
      <c r="C16011" s="2" t="s">
        <v>606</v>
      </c>
      <c r="D16011" s="2" t="s">
        <v>17890</v>
      </c>
      <c r="E16011" s="2" t="s">
        <v>13719</v>
      </c>
      <c r="F16011" s="2">
        <v>41104207</v>
      </c>
      <c r="G16011" s="2" t="s">
        <v>490</v>
      </c>
      <c r="H16011" s="2">
        <v>8</v>
      </c>
      <c r="I16011" s="2">
        <v>1</v>
      </c>
      <c r="J16011" s="2">
        <v>10</v>
      </c>
      <c r="K16011" s="2">
        <v>1</v>
      </c>
      <c r="L16011" s="3">
        <v>499800</v>
      </c>
      <c r="M16011" s="2" t="s">
        <v>20</v>
      </c>
      <c r="N16011" s="4" t="s">
        <v>17385</v>
      </c>
    </row>
    <row r="16012" spans="1:14" x14ac:dyDescent="0.25">
      <c r="A16012" s="1" t="s">
        <v>368</v>
      </c>
      <c r="B16012" s="2" t="s">
        <v>278</v>
      </c>
      <c r="C16012" s="2" t="s">
        <v>2783</v>
      </c>
      <c r="D16012" s="2" t="s">
        <v>17976</v>
      </c>
      <c r="E16012" s="2" t="s">
        <v>13123</v>
      </c>
      <c r="F16012" s="2">
        <v>23151601</v>
      </c>
      <c r="G16012" s="2" t="s">
        <v>17856</v>
      </c>
      <c r="H16012" s="2">
        <v>1</v>
      </c>
      <c r="I16012" s="2">
        <v>6</v>
      </c>
      <c r="J16012" s="2">
        <v>10</v>
      </c>
      <c r="K16012" s="2">
        <v>1</v>
      </c>
      <c r="L16012" s="3">
        <v>0.17</v>
      </c>
      <c r="M16012" s="2" t="s">
        <v>20</v>
      </c>
      <c r="N16012" s="4" t="s">
        <v>21</v>
      </c>
    </row>
    <row r="16013" spans="1:14" x14ac:dyDescent="0.25">
      <c r="A16013" s="1" t="s">
        <v>368</v>
      </c>
      <c r="B16013" s="2" t="s">
        <v>278</v>
      </c>
      <c r="C16013" s="2" t="s">
        <v>2783</v>
      </c>
      <c r="D16013" s="2" t="s">
        <v>17976</v>
      </c>
      <c r="E16013" s="2" t="s">
        <v>13720</v>
      </c>
      <c r="F16013" s="2">
        <v>70122005</v>
      </c>
      <c r="G16013" s="2" t="s">
        <v>490</v>
      </c>
      <c r="H16013" s="2">
        <v>1</v>
      </c>
      <c r="I16013" s="2">
        <v>12</v>
      </c>
      <c r="J16013" s="2">
        <v>10</v>
      </c>
      <c r="K16013" s="2">
        <v>1</v>
      </c>
      <c r="L16013" s="3">
        <v>3849999.83</v>
      </c>
      <c r="M16013" s="2" t="s">
        <v>20</v>
      </c>
      <c r="N16013" s="4" t="s">
        <v>21</v>
      </c>
    </row>
    <row r="16014" spans="1:14" x14ac:dyDescent="0.25">
      <c r="A16014" s="1" t="s">
        <v>368</v>
      </c>
      <c r="B16014" s="2" t="s">
        <v>151</v>
      </c>
      <c r="C16014" s="2" t="s">
        <v>152</v>
      </c>
      <c r="D16014" s="2" t="s">
        <v>153</v>
      </c>
      <c r="E16014" s="2" t="s">
        <v>13721</v>
      </c>
      <c r="F16014" s="2">
        <v>83111503</v>
      </c>
      <c r="G16014" s="2" t="s">
        <v>19</v>
      </c>
      <c r="H16014" s="2">
        <v>1</v>
      </c>
      <c r="I16014" s="2">
        <v>12</v>
      </c>
      <c r="J16014" s="2">
        <v>10</v>
      </c>
      <c r="K16014" s="2">
        <v>1</v>
      </c>
      <c r="L16014" s="3">
        <v>8147460</v>
      </c>
      <c r="M16014" s="2" t="s">
        <v>20</v>
      </c>
      <c r="N16014" s="4" t="s">
        <v>21</v>
      </c>
    </row>
    <row r="16015" spans="1:14" x14ac:dyDescent="0.25">
      <c r="A16015" s="1" t="s">
        <v>368</v>
      </c>
      <c r="B16015" s="2" t="s">
        <v>151</v>
      </c>
      <c r="C16015" s="2" t="s">
        <v>156</v>
      </c>
      <c r="D16015" s="2" t="s">
        <v>157</v>
      </c>
      <c r="E16015" s="2" t="s">
        <v>13722</v>
      </c>
      <c r="F16015" s="2">
        <v>83121703</v>
      </c>
      <c r="G16015" s="2" t="s">
        <v>19</v>
      </c>
      <c r="H16015" s="2">
        <v>1</v>
      </c>
      <c r="I16015" s="2">
        <v>12</v>
      </c>
      <c r="J16015" s="2">
        <v>10</v>
      </c>
      <c r="K16015" s="2">
        <v>1</v>
      </c>
      <c r="L16015" s="3">
        <v>4806770</v>
      </c>
      <c r="M16015" s="2" t="s">
        <v>20</v>
      </c>
      <c r="N16015" s="4" t="s">
        <v>21</v>
      </c>
    </row>
    <row r="16016" spans="1:14" x14ac:dyDescent="0.25">
      <c r="A16016" s="1" t="s">
        <v>368</v>
      </c>
      <c r="B16016" s="2" t="s">
        <v>151</v>
      </c>
      <c r="C16016" s="2" t="s">
        <v>226</v>
      </c>
      <c r="D16016" s="2" t="s">
        <v>227</v>
      </c>
      <c r="E16016" s="2" t="s">
        <v>13723</v>
      </c>
      <c r="F16016" s="2">
        <v>81112100</v>
      </c>
      <c r="G16016" s="2" t="s">
        <v>19</v>
      </c>
      <c r="H16016" s="2">
        <v>1</v>
      </c>
      <c r="I16016" s="2">
        <v>12</v>
      </c>
      <c r="J16016" s="2">
        <v>10</v>
      </c>
      <c r="K16016" s="2">
        <v>1</v>
      </c>
      <c r="L16016" s="3">
        <v>2109347</v>
      </c>
      <c r="M16016" s="2" t="s">
        <v>20</v>
      </c>
      <c r="N16016" s="4" t="s">
        <v>21</v>
      </c>
    </row>
    <row r="16017" spans="1:14" x14ac:dyDescent="0.25">
      <c r="A16017" s="1" t="s">
        <v>368</v>
      </c>
      <c r="B16017" s="2" t="s">
        <v>181</v>
      </c>
      <c r="C16017" s="2" t="s">
        <v>336</v>
      </c>
      <c r="D16017" s="2" t="s">
        <v>337</v>
      </c>
      <c r="E16017" s="2" t="s">
        <v>13724</v>
      </c>
      <c r="F16017" s="2">
        <v>81141601</v>
      </c>
      <c r="G16017" s="2" t="s">
        <v>2858</v>
      </c>
      <c r="H16017" s="2">
        <v>8</v>
      </c>
      <c r="I16017" s="2">
        <v>3</v>
      </c>
      <c r="J16017" s="2">
        <v>10</v>
      </c>
      <c r="K16017" s="2">
        <v>1</v>
      </c>
      <c r="L16017" s="3">
        <v>50841987.649999999</v>
      </c>
      <c r="M16017" s="2" t="s">
        <v>20</v>
      </c>
      <c r="N16017" s="4" t="s">
        <v>17384</v>
      </c>
    </row>
    <row r="16018" spans="1:14" x14ac:dyDescent="0.25">
      <c r="A16018" s="1" t="s">
        <v>368</v>
      </c>
      <c r="B16018" s="2" t="s">
        <v>181</v>
      </c>
      <c r="C16018" s="2" t="s">
        <v>336</v>
      </c>
      <c r="D16018" s="2" t="s">
        <v>337</v>
      </c>
      <c r="E16018" s="2" t="s">
        <v>13725</v>
      </c>
      <c r="F16018" s="2">
        <v>81141601</v>
      </c>
      <c r="G16018" s="2" t="s">
        <v>2858</v>
      </c>
      <c r="H16018" s="2">
        <v>1</v>
      </c>
      <c r="I16018" s="2">
        <v>8</v>
      </c>
      <c r="J16018" s="2">
        <v>10</v>
      </c>
      <c r="K16018" s="2">
        <v>1</v>
      </c>
      <c r="L16018" s="3">
        <v>48073752.599999994</v>
      </c>
      <c r="M16018" s="2" t="s">
        <v>20</v>
      </c>
      <c r="N16018" s="4" t="s">
        <v>21</v>
      </c>
    </row>
    <row r="16019" spans="1:14" x14ac:dyDescent="0.25">
      <c r="A16019" s="1" t="s">
        <v>368</v>
      </c>
      <c r="B16019" s="2" t="s">
        <v>181</v>
      </c>
      <c r="C16019" s="2" t="s">
        <v>336</v>
      </c>
      <c r="D16019" s="2" t="s">
        <v>337</v>
      </c>
      <c r="E16019" s="2" t="s">
        <v>13726</v>
      </c>
      <c r="F16019" s="2">
        <v>81141601</v>
      </c>
      <c r="G16019" s="2" t="s">
        <v>2858</v>
      </c>
      <c r="H16019" s="2">
        <v>8</v>
      </c>
      <c r="I16019" s="2">
        <v>1</v>
      </c>
      <c r="J16019" s="2">
        <v>10</v>
      </c>
      <c r="K16019" s="2">
        <v>1</v>
      </c>
      <c r="L16019" s="3">
        <v>9180000</v>
      </c>
      <c r="M16019" s="2" t="s">
        <v>20</v>
      </c>
      <c r="N16019" s="4" t="s">
        <v>17385</v>
      </c>
    </row>
    <row r="16020" spans="1:14" x14ac:dyDescent="0.25">
      <c r="A16020" s="1" t="s">
        <v>368</v>
      </c>
      <c r="B16020" s="2" t="s">
        <v>181</v>
      </c>
      <c r="C16020" s="2" t="s">
        <v>182</v>
      </c>
      <c r="D16020" s="2" t="s">
        <v>183</v>
      </c>
      <c r="E16020" s="2" t="s">
        <v>13123</v>
      </c>
      <c r="F16020" s="2">
        <v>72154055</v>
      </c>
      <c r="G16020" s="2" t="s">
        <v>17856</v>
      </c>
      <c r="H16020" s="2">
        <v>1</v>
      </c>
      <c r="I16020" s="2">
        <v>6</v>
      </c>
      <c r="J16020" s="2">
        <v>10</v>
      </c>
      <c r="K16020" s="2">
        <v>1</v>
      </c>
      <c r="L16020" s="3">
        <v>0.77</v>
      </c>
      <c r="M16020" s="2" t="s">
        <v>20</v>
      </c>
      <c r="N16020" s="4" t="s">
        <v>21</v>
      </c>
    </row>
    <row r="16021" spans="1:14" x14ac:dyDescent="0.25">
      <c r="A16021" s="1" t="s">
        <v>368</v>
      </c>
      <c r="B16021" s="2" t="s">
        <v>181</v>
      </c>
      <c r="C16021" s="2" t="s">
        <v>182</v>
      </c>
      <c r="D16021" s="2" t="s">
        <v>183</v>
      </c>
      <c r="E16021" s="2" t="s">
        <v>13727</v>
      </c>
      <c r="F16021" s="2">
        <v>72102103</v>
      </c>
      <c r="G16021" s="2" t="s">
        <v>490</v>
      </c>
      <c r="H16021" s="2">
        <v>1</v>
      </c>
      <c r="I16021" s="2">
        <v>3</v>
      </c>
      <c r="J16021" s="2">
        <v>10</v>
      </c>
      <c r="K16021" s="2">
        <v>1</v>
      </c>
      <c r="L16021" s="3">
        <v>1749300</v>
      </c>
      <c r="M16021" s="2" t="s">
        <v>20</v>
      </c>
      <c r="N16021" s="4" t="s">
        <v>17384</v>
      </c>
    </row>
    <row r="16022" spans="1:14" x14ac:dyDescent="0.25">
      <c r="A16022" s="1" t="s">
        <v>368</v>
      </c>
      <c r="B16022" s="2" t="s">
        <v>181</v>
      </c>
      <c r="C16022" s="2" t="s">
        <v>182</v>
      </c>
      <c r="D16022" s="2" t="s">
        <v>183</v>
      </c>
      <c r="E16022" s="2" t="s">
        <v>13728</v>
      </c>
      <c r="F16022" s="2">
        <v>76111501</v>
      </c>
      <c r="G16022" s="2" t="s">
        <v>2858</v>
      </c>
      <c r="H16022" s="2">
        <v>8</v>
      </c>
      <c r="I16022" s="2">
        <v>3</v>
      </c>
      <c r="J16022" s="2">
        <v>10</v>
      </c>
      <c r="K16022" s="2">
        <v>1</v>
      </c>
      <c r="L16022" s="3">
        <v>102806011.8</v>
      </c>
      <c r="M16022" s="2" t="s">
        <v>20</v>
      </c>
      <c r="N16022" s="4" t="s">
        <v>17384</v>
      </c>
    </row>
    <row r="16023" spans="1:14" x14ac:dyDescent="0.25">
      <c r="A16023" s="1" t="s">
        <v>368</v>
      </c>
      <c r="B16023" s="2" t="s">
        <v>181</v>
      </c>
      <c r="C16023" s="2" t="s">
        <v>182</v>
      </c>
      <c r="D16023" s="2" t="s">
        <v>183</v>
      </c>
      <c r="E16023" s="2" t="s">
        <v>13729</v>
      </c>
      <c r="F16023" s="2">
        <v>72102100</v>
      </c>
      <c r="G16023" s="2" t="s">
        <v>490</v>
      </c>
      <c r="H16023" s="2">
        <v>7</v>
      </c>
      <c r="I16023" s="2">
        <v>5</v>
      </c>
      <c r="J16023" s="2">
        <v>10</v>
      </c>
      <c r="K16023" s="2">
        <v>1</v>
      </c>
      <c r="L16023" s="3">
        <v>8372000</v>
      </c>
      <c r="M16023" s="2" t="s">
        <v>20</v>
      </c>
      <c r="N16023" s="4" t="s">
        <v>21</v>
      </c>
    </row>
    <row r="16024" spans="1:14" x14ac:dyDescent="0.25">
      <c r="A16024" s="1" t="s">
        <v>368</v>
      </c>
      <c r="B16024" s="2" t="s">
        <v>181</v>
      </c>
      <c r="C16024" s="2" t="s">
        <v>182</v>
      </c>
      <c r="D16024" s="2" t="s">
        <v>183</v>
      </c>
      <c r="E16024" s="2" t="s">
        <v>13730</v>
      </c>
      <c r="F16024" s="2">
        <v>72102103</v>
      </c>
      <c r="G16024" s="2" t="s">
        <v>490</v>
      </c>
      <c r="H16024" s="2">
        <v>6</v>
      </c>
      <c r="I16024" s="2">
        <v>5</v>
      </c>
      <c r="J16024" s="2">
        <v>10</v>
      </c>
      <c r="K16024" s="2">
        <v>1</v>
      </c>
      <c r="L16024" s="3">
        <v>2100000</v>
      </c>
      <c r="M16024" s="2" t="s">
        <v>20</v>
      </c>
      <c r="N16024" s="4" t="s">
        <v>21</v>
      </c>
    </row>
    <row r="16025" spans="1:14" x14ac:dyDescent="0.25">
      <c r="A16025" s="1" t="s">
        <v>368</v>
      </c>
      <c r="B16025" s="2" t="s">
        <v>181</v>
      </c>
      <c r="C16025" s="2" t="s">
        <v>182</v>
      </c>
      <c r="D16025" s="2" t="s">
        <v>183</v>
      </c>
      <c r="E16025" s="2" t="s">
        <v>13731</v>
      </c>
      <c r="F16025" s="2">
        <v>72154055</v>
      </c>
      <c r="G16025" s="2" t="s">
        <v>490</v>
      </c>
      <c r="H16025" s="2">
        <v>1</v>
      </c>
      <c r="I16025" s="2">
        <v>10</v>
      </c>
      <c r="J16025" s="2">
        <v>10</v>
      </c>
      <c r="K16025" s="2">
        <v>1</v>
      </c>
      <c r="L16025" s="3">
        <v>5277650</v>
      </c>
      <c r="M16025" s="2" t="s">
        <v>20</v>
      </c>
      <c r="N16025" s="4" t="s">
        <v>21</v>
      </c>
    </row>
    <row r="16026" spans="1:14" x14ac:dyDescent="0.25">
      <c r="A16026" s="1" t="s">
        <v>368</v>
      </c>
      <c r="B16026" s="2" t="s">
        <v>181</v>
      </c>
      <c r="C16026" s="2" t="s">
        <v>182</v>
      </c>
      <c r="D16026" s="2" t="s">
        <v>183</v>
      </c>
      <c r="E16026" s="2" t="s">
        <v>13732</v>
      </c>
      <c r="F16026" s="2">
        <v>72102900</v>
      </c>
      <c r="G16026" s="2" t="s">
        <v>490</v>
      </c>
      <c r="H16026" s="2">
        <v>3</v>
      </c>
      <c r="I16026" s="2">
        <v>9</v>
      </c>
      <c r="J16026" s="2">
        <v>10</v>
      </c>
      <c r="K16026" s="2">
        <v>1</v>
      </c>
      <c r="L16026" s="3">
        <v>31862250</v>
      </c>
      <c r="M16026" s="2" t="s">
        <v>20</v>
      </c>
      <c r="N16026" s="4" t="s">
        <v>21</v>
      </c>
    </row>
    <row r="16027" spans="1:14" x14ac:dyDescent="0.25">
      <c r="A16027" s="1" t="s">
        <v>368</v>
      </c>
      <c r="B16027" s="2" t="s">
        <v>181</v>
      </c>
      <c r="C16027" s="2" t="s">
        <v>182</v>
      </c>
      <c r="D16027" s="2" t="s">
        <v>183</v>
      </c>
      <c r="E16027" s="2" t="s">
        <v>13733</v>
      </c>
      <c r="F16027" s="2">
        <v>76111501</v>
      </c>
      <c r="G16027" s="2" t="s">
        <v>490</v>
      </c>
      <c r="H16027" s="2">
        <v>1</v>
      </c>
      <c r="I16027" s="2">
        <v>5</v>
      </c>
      <c r="J16027" s="2">
        <v>10</v>
      </c>
      <c r="K16027" s="2">
        <v>1</v>
      </c>
      <c r="L16027" s="3">
        <v>9455704.2599999998</v>
      </c>
      <c r="M16027" s="2" t="s">
        <v>20</v>
      </c>
      <c r="N16027" s="4" t="s">
        <v>17384</v>
      </c>
    </row>
    <row r="16028" spans="1:14" x14ac:dyDescent="0.25">
      <c r="A16028" s="1" t="s">
        <v>368</v>
      </c>
      <c r="B16028" s="2" t="s">
        <v>181</v>
      </c>
      <c r="C16028" s="2" t="s">
        <v>182</v>
      </c>
      <c r="D16028" s="2" t="s">
        <v>183</v>
      </c>
      <c r="E16028" s="2" t="s">
        <v>13734</v>
      </c>
      <c r="F16028" s="2" t="s">
        <v>13735</v>
      </c>
      <c r="G16028" s="2" t="s">
        <v>2858</v>
      </c>
      <c r="H16028" s="2">
        <v>1</v>
      </c>
      <c r="I16028" s="2">
        <v>8</v>
      </c>
      <c r="J16028" s="2">
        <v>10</v>
      </c>
      <c r="K16028" s="2">
        <v>1</v>
      </c>
      <c r="L16028" s="3">
        <v>145639860.39999998</v>
      </c>
      <c r="M16028" s="2" t="s">
        <v>20</v>
      </c>
      <c r="N16028" s="4" t="s">
        <v>21</v>
      </c>
    </row>
    <row r="16029" spans="1:14" x14ac:dyDescent="0.25">
      <c r="A16029" s="1" t="s">
        <v>368</v>
      </c>
      <c r="B16029" s="2" t="s">
        <v>181</v>
      </c>
      <c r="C16029" s="2" t="s">
        <v>182</v>
      </c>
      <c r="D16029" s="2" t="s">
        <v>183</v>
      </c>
      <c r="E16029" s="2" t="s">
        <v>13736</v>
      </c>
      <c r="F16029" s="2">
        <v>76111501</v>
      </c>
      <c r="G16029" s="2" t="s">
        <v>2858</v>
      </c>
      <c r="H16029" s="2">
        <v>8</v>
      </c>
      <c r="I16029" s="2">
        <v>1</v>
      </c>
      <c r="J16029" s="2">
        <v>10</v>
      </c>
      <c r="K16029" s="2">
        <v>1</v>
      </c>
      <c r="L16029" s="3">
        <v>19132166.469999999</v>
      </c>
      <c r="M16029" s="2" t="s">
        <v>20</v>
      </c>
      <c r="N16029" s="4" t="s">
        <v>17385</v>
      </c>
    </row>
    <row r="16030" spans="1:14" x14ac:dyDescent="0.25">
      <c r="A16030" s="1" t="s">
        <v>368</v>
      </c>
      <c r="B16030" s="2" t="s">
        <v>181</v>
      </c>
      <c r="C16030" s="2" t="s">
        <v>182</v>
      </c>
      <c r="D16030" s="2" t="s">
        <v>183</v>
      </c>
      <c r="E16030" s="2" t="s">
        <v>13737</v>
      </c>
      <c r="F16030" s="2">
        <v>76111501</v>
      </c>
      <c r="G16030" s="2" t="s">
        <v>490</v>
      </c>
      <c r="H16030" s="2">
        <v>8</v>
      </c>
      <c r="I16030" s="2">
        <v>1</v>
      </c>
      <c r="J16030" s="2">
        <v>10</v>
      </c>
      <c r="K16030" s="2">
        <v>1</v>
      </c>
      <c r="L16030" s="3">
        <v>1721504</v>
      </c>
      <c r="M16030" s="2" t="s">
        <v>20</v>
      </c>
      <c r="N16030" s="4" t="s">
        <v>17385</v>
      </c>
    </row>
    <row r="16031" spans="1:14" x14ac:dyDescent="0.25">
      <c r="A16031" s="1" t="s">
        <v>368</v>
      </c>
      <c r="B16031" s="2" t="s">
        <v>181</v>
      </c>
      <c r="C16031" s="2" t="s">
        <v>182</v>
      </c>
      <c r="D16031" s="2" t="s">
        <v>183</v>
      </c>
      <c r="E16031" s="2" t="s">
        <v>13738</v>
      </c>
      <c r="F16031" s="2">
        <v>72102103</v>
      </c>
      <c r="G16031" s="2" t="s">
        <v>490</v>
      </c>
      <c r="H16031" s="2">
        <v>8</v>
      </c>
      <c r="I16031" s="2">
        <v>1</v>
      </c>
      <c r="J16031" s="2">
        <v>10</v>
      </c>
      <c r="K16031" s="2">
        <v>1</v>
      </c>
      <c r="L16031" s="3">
        <v>654500</v>
      </c>
      <c r="M16031" s="2" t="s">
        <v>20</v>
      </c>
      <c r="N16031" s="4" t="s">
        <v>17385</v>
      </c>
    </row>
    <row r="16032" spans="1:14" x14ac:dyDescent="0.25">
      <c r="A16032" s="1" t="s">
        <v>368</v>
      </c>
      <c r="B16032" s="2" t="s">
        <v>181</v>
      </c>
      <c r="C16032" s="2" t="s">
        <v>182</v>
      </c>
      <c r="D16032" s="2" t="s">
        <v>183</v>
      </c>
      <c r="E16032" s="2" t="s">
        <v>13739</v>
      </c>
      <c r="F16032" s="2">
        <v>76111501</v>
      </c>
      <c r="G16032" s="2" t="s">
        <v>490</v>
      </c>
      <c r="H16032" s="2">
        <v>7</v>
      </c>
      <c r="I16032" s="2">
        <v>5</v>
      </c>
      <c r="J16032" s="2">
        <v>10</v>
      </c>
      <c r="K16032" s="2">
        <v>1</v>
      </c>
      <c r="L16032" s="3">
        <v>7732615.6799999997</v>
      </c>
      <c r="M16032" s="2" t="s">
        <v>20</v>
      </c>
      <c r="N16032" s="4" t="s">
        <v>21</v>
      </c>
    </row>
    <row r="16033" spans="1:14" x14ac:dyDescent="0.25">
      <c r="A16033" s="1" t="s">
        <v>368</v>
      </c>
      <c r="B16033" s="2" t="s">
        <v>181</v>
      </c>
      <c r="C16033" s="2" t="s">
        <v>2889</v>
      </c>
      <c r="D16033" s="2" t="s">
        <v>17981</v>
      </c>
      <c r="E16033" s="2" t="s">
        <v>13740</v>
      </c>
      <c r="F16033" s="2">
        <v>70111700</v>
      </c>
      <c r="G16033" s="2" t="s">
        <v>490</v>
      </c>
      <c r="H16033" s="2">
        <v>8</v>
      </c>
      <c r="I16033" s="2">
        <v>3</v>
      </c>
      <c r="J16033" s="2">
        <v>10</v>
      </c>
      <c r="K16033" s="2">
        <v>1</v>
      </c>
      <c r="L16033" s="3">
        <v>16000000</v>
      </c>
      <c r="M16033" s="2" t="s">
        <v>20</v>
      </c>
      <c r="N16033" s="4" t="s">
        <v>21</v>
      </c>
    </row>
    <row r="16034" spans="1:14" x14ac:dyDescent="0.25">
      <c r="A16034" s="1" t="s">
        <v>368</v>
      </c>
      <c r="B16034" s="2" t="s">
        <v>181</v>
      </c>
      <c r="C16034" s="2" t="s">
        <v>2889</v>
      </c>
      <c r="D16034" s="2" t="s">
        <v>17981</v>
      </c>
      <c r="E16034" s="2" t="s">
        <v>13741</v>
      </c>
      <c r="F16034" s="2">
        <v>70111700</v>
      </c>
      <c r="G16034" s="2" t="s">
        <v>490</v>
      </c>
      <c r="H16034" s="2">
        <v>8</v>
      </c>
      <c r="I16034" s="2">
        <v>3</v>
      </c>
      <c r="J16034" s="2">
        <v>10</v>
      </c>
      <c r="K16034" s="2">
        <v>1</v>
      </c>
      <c r="L16034" s="3">
        <v>47600000</v>
      </c>
      <c r="M16034" s="2" t="s">
        <v>20</v>
      </c>
      <c r="N16034" s="4" t="s">
        <v>17384</v>
      </c>
    </row>
    <row r="16035" spans="1:14" x14ac:dyDescent="0.25">
      <c r="A16035" s="1" t="s">
        <v>368</v>
      </c>
      <c r="B16035" s="2" t="s">
        <v>181</v>
      </c>
      <c r="C16035" s="2" t="s">
        <v>2889</v>
      </c>
      <c r="D16035" s="2" t="s">
        <v>17981</v>
      </c>
      <c r="E16035" s="2" t="s">
        <v>13740</v>
      </c>
      <c r="F16035" s="2">
        <v>70111700</v>
      </c>
      <c r="G16035" s="2" t="s">
        <v>490</v>
      </c>
      <c r="H16035" s="2">
        <v>1</v>
      </c>
      <c r="I16035" s="2">
        <v>10</v>
      </c>
      <c r="J16035" s="2">
        <v>16</v>
      </c>
      <c r="K16035" s="2">
        <v>1</v>
      </c>
      <c r="L16035" s="3">
        <v>33197000</v>
      </c>
      <c r="M16035" s="2" t="s">
        <v>20</v>
      </c>
      <c r="N16035" s="4" t="s">
        <v>21</v>
      </c>
    </row>
    <row r="16036" spans="1:14" x14ac:dyDescent="0.25">
      <c r="A16036" s="1" t="s">
        <v>368</v>
      </c>
      <c r="B16036" s="2" t="s">
        <v>181</v>
      </c>
      <c r="C16036" s="2" t="s">
        <v>2889</v>
      </c>
      <c r="D16036" s="2" t="s">
        <v>17981</v>
      </c>
      <c r="E16036" s="2" t="s">
        <v>13740</v>
      </c>
      <c r="F16036" s="2">
        <v>70111700</v>
      </c>
      <c r="G16036" s="2" t="s">
        <v>490</v>
      </c>
      <c r="H16036" s="2">
        <v>1</v>
      </c>
      <c r="I16036" s="2">
        <v>10</v>
      </c>
      <c r="J16036" s="2">
        <v>10</v>
      </c>
      <c r="K16036" s="2">
        <v>1</v>
      </c>
      <c r="L16036" s="3">
        <v>3400000</v>
      </c>
      <c r="M16036" s="2" t="s">
        <v>20</v>
      </c>
      <c r="N16036" s="4" t="s">
        <v>21</v>
      </c>
    </row>
    <row r="16037" spans="1:14" x14ac:dyDescent="0.25">
      <c r="A16037" s="1" t="s">
        <v>368</v>
      </c>
      <c r="B16037" s="2" t="s">
        <v>181</v>
      </c>
      <c r="C16037" s="2" t="s">
        <v>2889</v>
      </c>
      <c r="D16037" s="2" t="s">
        <v>17981</v>
      </c>
      <c r="E16037" s="2" t="s">
        <v>13742</v>
      </c>
      <c r="F16037" s="2">
        <v>70111503</v>
      </c>
      <c r="G16037" s="2" t="s">
        <v>490</v>
      </c>
      <c r="H16037" s="2">
        <v>1</v>
      </c>
      <c r="I16037" s="2">
        <v>6</v>
      </c>
      <c r="J16037" s="2">
        <v>10</v>
      </c>
      <c r="K16037" s="2">
        <v>1</v>
      </c>
      <c r="L16037" s="3">
        <v>16390000</v>
      </c>
      <c r="M16037" s="2" t="s">
        <v>20</v>
      </c>
      <c r="N16037" s="4" t="s">
        <v>21</v>
      </c>
    </row>
    <row r="16038" spans="1:14" x14ac:dyDescent="0.25">
      <c r="A16038" s="1" t="s">
        <v>368</v>
      </c>
      <c r="B16038" s="2" t="s">
        <v>181</v>
      </c>
      <c r="C16038" s="2" t="s">
        <v>2889</v>
      </c>
      <c r="D16038" s="2" t="s">
        <v>17981</v>
      </c>
      <c r="E16038" s="2" t="s">
        <v>13743</v>
      </c>
      <c r="F16038" s="2">
        <v>70111700</v>
      </c>
      <c r="G16038" s="2" t="s">
        <v>490</v>
      </c>
      <c r="H16038" s="2">
        <v>8</v>
      </c>
      <c r="I16038" s="2">
        <v>1</v>
      </c>
      <c r="J16038" s="2">
        <v>10</v>
      </c>
      <c r="K16038" s="2">
        <v>1</v>
      </c>
      <c r="L16038" s="3">
        <v>7322962.5</v>
      </c>
      <c r="M16038" s="2" t="s">
        <v>20</v>
      </c>
      <c r="N16038" s="4" t="s">
        <v>17385</v>
      </c>
    </row>
    <row r="16039" spans="1:14" x14ac:dyDescent="0.25">
      <c r="A16039" s="1" t="s">
        <v>368</v>
      </c>
      <c r="B16039" s="2" t="s">
        <v>162</v>
      </c>
      <c r="C16039" s="2" t="s">
        <v>459</v>
      </c>
      <c r="D16039" s="2" t="s">
        <v>17869</v>
      </c>
      <c r="E16039" s="2" t="s">
        <v>13744</v>
      </c>
      <c r="F16039" s="2">
        <v>72153300</v>
      </c>
      <c r="G16039" s="2" t="s">
        <v>490</v>
      </c>
      <c r="H16039" s="2">
        <v>3</v>
      </c>
      <c r="I16039" s="2">
        <v>9</v>
      </c>
      <c r="J16039" s="2">
        <v>10</v>
      </c>
      <c r="K16039" s="2">
        <v>1</v>
      </c>
      <c r="L16039" s="3">
        <v>4082981.27</v>
      </c>
      <c r="M16039" s="2" t="s">
        <v>20</v>
      </c>
      <c r="N16039" s="4" t="s">
        <v>21</v>
      </c>
    </row>
    <row r="16040" spans="1:14" x14ac:dyDescent="0.25">
      <c r="A16040" s="1" t="s">
        <v>368</v>
      </c>
      <c r="B16040" s="2" t="s">
        <v>162</v>
      </c>
      <c r="C16040" s="2" t="s">
        <v>457</v>
      </c>
      <c r="D16040" s="2" t="s">
        <v>17868</v>
      </c>
      <c r="E16040" s="2" t="s">
        <v>13745</v>
      </c>
      <c r="F16040" s="2">
        <v>78181800</v>
      </c>
      <c r="G16040" s="2" t="s">
        <v>496</v>
      </c>
      <c r="H16040" s="2">
        <v>11</v>
      </c>
      <c r="I16040" s="2">
        <v>3</v>
      </c>
      <c r="J16040" s="2">
        <v>10</v>
      </c>
      <c r="K16040" s="2">
        <v>1</v>
      </c>
      <c r="L16040" s="3">
        <v>69990082.769999996</v>
      </c>
      <c r="M16040" s="2" t="s">
        <v>20</v>
      </c>
      <c r="N16040" s="4" t="s">
        <v>17385</v>
      </c>
    </row>
    <row r="16041" spans="1:14" x14ac:dyDescent="0.25">
      <c r="A16041" s="1" t="s">
        <v>368</v>
      </c>
      <c r="B16041" s="2" t="s">
        <v>162</v>
      </c>
      <c r="C16041" s="2" t="s">
        <v>457</v>
      </c>
      <c r="D16041" s="2" t="s">
        <v>17868</v>
      </c>
      <c r="E16041" s="2" t="s">
        <v>13746</v>
      </c>
      <c r="F16041" s="2">
        <v>78181800</v>
      </c>
      <c r="G16041" s="2" t="s">
        <v>496</v>
      </c>
      <c r="H16041" s="2">
        <v>11</v>
      </c>
      <c r="I16041" s="2">
        <v>3</v>
      </c>
      <c r="J16041" s="2">
        <v>10</v>
      </c>
      <c r="K16041" s="2">
        <v>1</v>
      </c>
      <c r="L16041" s="3">
        <v>59940300</v>
      </c>
      <c r="M16041" s="2" t="s">
        <v>20</v>
      </c>
      <c r="N16041" s="4" t="s">
        <v>17385</v>
      </c>
    </row>
    <row r="16042" spans="1:14" x14ac:dyDescent="0.25">
      <c r="A16042" s="1" t="s">
        <v>368</v>
      </c>
      <c r="B16042" s="2" t="s">
        <v>162</v>
      </c>
      <c r="C16042" s="2" t="s">
        <v>457</v>
      </c>
      <c r="D16042" s="2" t="s">
        <v>17868</v>
      </c>
      <c r="E16042" s="2" t="s">
        <v>13747</v>
      </c>
      <c r="F16042" s="2">
        <v>78181500</v>
      </c>
      <c r="G16042" s="2" t="s">
        <v>496</v>
      </c>
      <c r="H16042" s="2">
        <v>1</v>
      </c>
      <c r="I16042" s="2">
        <v>8</v>
      </c>
      <c r="J16042" s="2">
        <v>10</v>
      </c>
      <c r="K16042" s="2">
        <v>1</v>
      </c>
      <c r="L16042" s="3">
        <v>21000000</v>
      </c>
      <c r="M16042" s="2" t="s">
        <v>20</v>
      </c>
      <c r="N16042" s="4" t="s">
        <v>21</v>
      </c>
    </row>
    <row r="16043" spans="1:14" x14ac:dyDescent="0.25">
      <c r="A16043" s="1" t="s">
        <v>368</v>
      </c>
      <c r="B16043" s="2" t="s">
        <v>162</v>
      </c>
      <c r="C16043" s="2" t="s">
        <v>457</v>
      </c>
      <c r="D16043" s="2" t="s">
        <v>17868</v>
      </c>
      <c r="E16043" s="2" t="s">
        <v>13748</v>
      </c>
      <c r="F16043" s="2">
        <v>78181500</v>
      </c>
      <c r="G16043" s="2" t="s">
        <v>496</v>
      </c>
      <c r="H16043" s="2">
        <v>1</v>
      </c>
      <c r="I16043" s="2">
        <v>8</v>
      </c>
      <c r="J16043" s="2">
        <v>10</v>
      </c>
      <c r="K16043" s="2">
        <v>1</v>
      </c>
      <c r="L16043" s="3">
        <v>4000000</v>
      </c>
      <c r="M16043" s="2" t="s">
        <v>20</v>
      </c>
      <c r="N16043" s="4" t="s">
        <v>21</v>
      </c>
    </row>
    <row r="16044" spans="1:14" x14ac:dyDescent="0.25">
      <c r="A16044" s="1" t="s">
        <v>368</v>
      </c>
      <c r="B16044" s="2" t="s">
        <v>162</v>
      </c>
      <c r="C16044" s="2" t="s">
        <v>457</v>
      </c>
      <c r="D16044" s="2" t="s">
        <v>17868</v>
      </c>
      <c r="E16044" s="2" t="s">
        <v>13749</v>
      </c>
      <c r="F16044" s="2">
        <v>78181500</v>
      </c>
      <c r="G16044" s="2" t="s">
        <v>490</v>
      </c>
      <c r="H16044" s="2">
        <v>8</v>
      </c>
      <c r="I16044" s="2">
        <v>3</v>
      </c>
      <c r="J16044" s="2">
        <v>10</v>
      </c>
      <c r="K16044" s="2">
        <v>1</v>
      </c>
      <c r="L16044" s="3">
        <v>60000000</v>
      </c>
      <c r="M16044" s="2" t="s">
        <v>20</v>
      </c>
      <c r="N16044" s="4" t="s">
        <v>17384</v>
      </c>
    </row>
    <row r="16045" spans="1:14" x14ac:dyDescent="0.25">
      <c r="A16045" s="1" t="s">
        <v>368</v>
      </c>
      <c r="B16045" s="2" t="s">
        <v>162</v>
      </c>
      <c r="C16045" s="2" t="s">
        <v>457</v>
      </c>
      <c r="D16045" s="2" t="s">
        <v>17868</v>
      </c>
      <c r="E16045" s="2" t="s">
        <v>13750</v>
      </c>
      <c r="F16045" s="2">
        <v>78181501</v>
      </c>
      <c r="G16045" s="2" t="s">
        <v>496</v>
      </c>
      <c r="H16045" s="2">
        <v>2</v>
      </c>
      <c r="I16045" s="2">
        <v>6</v>
      </c>
      <c r="J16045" s="2">
        <v>10</v>
      </c>
      <c r="K16045" s="2">
        <v>1</v>
      </c>
      <c r="L16045" s="3">
        <v>30000000</v>
      </c>
      <c r="M16045" s="2" t="s">
        <v>20</v>
      </c>
      <c r="N16045" s="4" t="s">
        <v>21</v>
      </c>
    </row>
    <row r="16046" spans="1:14" x14ac:dyDescent="0.25">
      <c r="A16046" s="1" t="s">
        <v>368</v>
      </c>
      <c r="B16046" s="2" t="s">
        <v>162</v>
      </c>
      <c r="C16046" s="2" t="s">
        <v>457</v>
      </c>
      <c r="D16046" s="2" t="s">
        <v>17868</v>
      </c>
      <c r="E16046" s="2" t="s">
        <v>13751</v>
      </c>
      <c r="F16046" s="2">
        <v>78181800</v>
      </c>
      <c r="G16046" s="2" t="s">
        <v>496</v>
      </c>
      <c r="H16046" s="2">
        <v>4</v>
      </c>
      <c r="I16046" s="2">
        <v>8</v>
      </c>
      <c r="J16046" s="2">
        <v>10</v>
      </c>
      <c r="K16046" s="2">
        <v>1</v>
      </c>
      <c r="L16046" s="3">
        <v>129743800</v>
      </c>
      <c r="M16046" s="2" t="s">
        <v>20</v>
      </c>
      <c r="N16046" s="4" t="s">
        <v>21</v>
      </c>
    </row>
    <row r="16047" spans="1:14" x14ac:dyDescent="0.25">
      <c r="A16047" s="1" t="s">
        <v>368</v>
      </c>
      <c r="B16047" s="2" t="s">
        <v>162</v>
      </c>
      <c r="C16047" s="2" t="s">
        <v>457</v>
      </c>
      <c r="D16047" s="2" t="s">
        <v>17868</v>
      </c>
      <c r="E16047" s="2" t="s">
        <v>13752</v>
      </c>
      <c r="F16047" s="2">
        <v>78181500</v>
      </c>
      <c r="G16047" s="2" t="s">
        <v>490</v>
      </c>
      <c r="H16047" s="2">
        <v>8</v>
      </c>
      <c r="I16047" s="2">
        <v>1</v>
      </c>
      <c r="J16047" s="2">
        <v>10</v>
      </c>
      <c r="K16047" s="2">
        <v>1</v>
      </c>
      <c r="L16047" s="3">
        <v>6700000</v>
      </c>
      <c r="M16047" s="2" t="s">
        <v>20</v>
      </c>
      <c r="N16047" s="4" t="s">
        <v>17385</v>
      </c>
    </row>
    <row r="16048" spans="1:14" x14ac:dyDescent="0.25">
      <c r="A16048" s="1" t="s">
        <v>368</v>
      </c>
      <c r="B16048" s="2" t="s">
        <v>162</v>
      </c>
      <c r="C16048" s="2" t="s">
        <v>457</v>
      </c>
      <c r="D16048" s="2" t="s">
        <v>17868</v>
      </c>
      <c r="E16048" s="2" t="s">
        <v>13753</v>
      </c>
      <c r="F16048" s="2">
        <v>78181800</v>
      </c>
      <c r="G16048" s="2" t="s">
        <v>496</v>
      </c>
      <c r="H16048" s="2">
        <v>11</v>
      </c>
      <c r="I16048" s="2">
        <v>1</v>
      </c>
      <c r="J16048" s="2">
        <v>10</v>
      </c>
      <c r="K16048" s="2">
        <v>1</v>
      </c>
      <c r="L16048" s="3">
        <v>493589.23</v>
      </c>
      <c r="M16048" s="2" t="s">
        <v>20</v>
      </c>
      <c r="N16048" s="4" t="s">
        <v>21</v>
      </c>
    </row>
    <row r="16049" spans="1:14" x14ac:dyDescent="0.25">
      <c r="A16049" s="1" t="s">
        <v>368</v>
      </c>
      <c r="B16049" s="2" t="s">
        <v>162</v>
      </c>
      <c r="C16049" s="2" t="s">
        <v>457</v>
      </c>
      <c r="D16049" s="2" t="s">
        <v>17868</v>
      </c>
      <c r="E16049" s="2" t="s">
        <v>13753</v>
      </c>
      <c r="F16049" s="2">
        <v>78181800</v>
      </c>
      <c r="G16049" s="2" t="s">
        <v>496</v>
      </c>
      <c r="H16049" s="2">
        <v>11</v>
      </c>
      <c r="I16049" s="2">
        <v>1</v>
      </c>
      <c r="J16049" s="2">
        <v>10</v>
      </c>
      <c r="K16049" s="2">
        <v>1</v>
      </c>
      <c r="L16049" s="3">
        <v>1000000</v>
      </c>
      <c r="M16049" s="2" t="s">
        <v>20</v>
      </c>
      <c r="N16049" s="4" t="s">
        <v>21</v>
      </c>
    </row>
    <row r="16050" spans="1:14" x14ac:dyDescent="0.25">
      <c r="A16050" s="1" t="s">
        <v>368</v>
      </c>
      <c r="B16050" s="2" t="s">
        <v>162</v>
      </c>
      <c r="C16050" s="2" t="s">
        <v>457</v>
      </c>
      <c r="D16050" s="2" t="s">
        <v>17868</v>
      </c>
      <c r="E16050" s="2" t="s">
        <v>13754</v>
      </c>
      <c r="F16050" s="2">
        <v>78181800</v>
      </c>
      <c r="G16050" s="2" t="s">
        <v>490</v>
      </c>
      <c r="H16050" s="2">
        <v>8</v>
      </c>
      <c r="I16050" s="2">
        <v>4</v>
      </c>
      <c r="J16050" s="2">
        <v>10</v>
      </c>
      <c r="K16050" s="2">
        <v>1</v>
      </c>
      <c r="L16050" s="3">
        <v>46457546</v>
      </c>
      <c r="M16050" s="2" t="s">
        <v>20</v>
      </c>
      <c r="N16050" s="4" t="s">
        <v>21</v>
      </c>
    </row>
    <row r="16051" spans="1:14" x14ac:dyDescent="0.25">
      <c r="A16051" s="1" t="s">
        <v>368</v>
      </c>
      <c r="B16051" s="2" t="s">
        <v>162</v>
      </c>
      <c r="C16051" s="2" t="s">
        <v>457</v>
      </c>
      <c r="D16051" s="2" t="s">
        <v>17868</v>
      </c>
      <c r="E16051" s="2" t="s">
        <v>13754</v>
      </c>
      <c r="F16051" s="2">
        <v>78181800</v>
      </c>
      <c r="G16051" s="2" t="s">
        <v>490</v>
      </c>
      <c r="H16051" s="2">
        <v>11</v>
      </c>
      <c r="I16051" s="2">
        <v>1</v>
      </c>
      <c r="J16051" s="2">
        <v>10</v>
      </c>
      <c r="K16051" s="2">
        <v>1</v>
      </c>
      <c r="L16051" s="3">
        <v>21096859</v>
      </c>
      <c r="M16051" s="2" t="s">
        <v>20</v>
      </c>
      <c r="N16051" s="4" t="s">
        <v>21</v>
      </c>
    </row>
    <row r="16052" spans="1:14" x14ac:dyDescent="0.25">
      <c r="A16052" s="1" t="s">
        <v>368</v>
      </c>
      <c r="B16052" s="2" t="s">
        <v>162</v>
      </c>
      <c r="C16052" s="2" t="s">
        <v>567</v>
      </c>
      <c r="D16052" s="2" t="s">
        <v>17885</v>
      </c>
      <c r="E16052" s="2" t="s">
        <v>13755</v>
      </c>
      <c r="F16052" s="2">
        <v>27113201</v>
      </c>
      <c r="G16052" s="2" t="s">
        <v>496</v>
      </c>
      <c r="H16052" s="2">
        <v>11</v>
      </c>
      <c r="I16052" s="2">
        <v>3</v>
      </c>
      <c r="J16052" s="2">
        <v>10</v>
      </c>
      <c r="K16052" s="2">
        <v>1</v>
      </c>
      <c r="L16052" s="3">
        <v>1500000</v>
      </c>
      <c r="M16052" s="2" t="s">
        <v>20</v>
      </c>
      <c r="N16052" s="4" t="s">
        <v>17385</v>
      </c>
    </row>
    <row r="16053" spans="1:14" x14ac:dyDescent="0.25">
      <c r="A16053" s="1" t="s">
        <v>368</v>
      </c>
      <c r="B16053" s="2" t="s">
        <v>162</v>
      </c>
      <c r="C16053" s="2" t="s">
        <v>567</v>
      </c>
      <c r="D16053" s="2" t="s">
        <v>17885</v>
      </c>
      <c r="E16053" s="2" t="s">
        <v>13756</v>
      </c>
      <c r="F16053" s="2">
        <v>25191500</v>
      </c>
      <c r="G16053" s="2" t="s">
        <v>496</v>
      </c>
      <c r="H16053" s="2">
        <v>11</v>
      </c>
      <c r="I16053" s="2">
        <v>3</v>
      </c>
      <c r="J16053" s="2">
        <v>10</v>
      </c>
      <c r="K16053" s="2">
        <v>1</v>
      </c>
      <c r="L16053" s="3">
        <v>10000000</v>
      </c>
      <c r="M16053" s="2" t="s">
        <v>20</v>
      </c>
      <c r="N16053" s="4" t="s">
        <v>17385</v>
      </c>
    </row>
    <row r="16054" spans="1:14" x14ac:dyDescent="0.25">
      <c r="A16054" s="1" t="s">
        <v>368</v>
      </c>
      <c r="B16054" s="2" t="s">
        <v>162</v>
      </c>
      <c r="C16054" s="2" t="s">
        <v>567</v>
      </c>
      <c r="D16054" s="2" t="s">
        <v>17885</v>
      </c>
      <c r="E16054" s="2" t="s">
        <v>13757</v>
      </c>
      <c r="F16054" s="2">
        <v>25191514</v>
      </c>
      <c r="G16054" s="2" t="s">
        <v>496</v>
      </c>
      <c r="H16054" s="2">
        <v>11</v>
      </c>
      <c r="I16054" s="2">
        <v>3</v>
      </c>
      <c r="J16054" s="2">
        <v>10</v>
      </c>
      <c r="K16054" s="2">
        <v>1</v>
      </c>
      <c r="L16054" s="3">
        <v>4500000</v>
      </c>
      <c r="M16054" s="2" t="s">
        <v>20</v>
      </c>
      <c r="N16054" s="4" t="s">
        <v>17385</v>
      </c>
    </row>
    <row r="16055" spans="1:14" x14ac:dyDescent="0.25">
      <c r="A16055" s="1" t="s">
        <v>368</v>
      </c>
      <c r="B16055" s="2" t="s">
        <v>162</v>
      </c>
      <c r="C16055" s="2" t="s">
        <v>567</v>
      </c>
      <c r="D16055" s="2" t="s">
        <v>17885</v>
      </c>
      <c r="E16055" s="2" t="s">
        <v>13758</v>
      </c>
      <c r="F16055" s="2">
        <v>72154501</v>
      </c>
      <c r="G16055" s="2" t="s">
        <v>496</v>
      </c>
      <c r="H16055" s="2">
        <v>11</v>
      </c>
      <c r="I16055" s="2">
        <v>3</v>
      </c>
      <c r="J16055" s="2">
        <v>10</v>
      </c>
      <c r="K16055" s="2">
        <v>1</v>
      </c>
      <c r="L16055" s="3">
        <v>2500000</v>
      </c>
      <c r="M16055" s="2" t="s">
        <v>20</v>
      </c>
      <c r="N16055" s="4" t="s">
        <v>17385</v>
      </c>
    </row>
    <row r="16056" spans="1:14" x14ac:dyDescent="0.25">
      <c r="A16056" s="1" t="s">
        <v>368</v>
      </c>
      <c r="B16056" s="2" t="s">
        <v>162</v>
      </c>
      <c r="C16056" s="2" t="s">
        <v>567</v>
      </c>
      <c r="D16056" s="2" t="s">
        <v>17885</v>
      </c>
      <c r="E16056" s="2" t="s">
        <v>13759</v>
      </c>
      <c r="F16056" s="2">
        <v>72154501</v>
      </c>
      <c r="G16056" s="2" t="s">
        <v>496</v>
      </c>
      <c r="H16056" s="2">
        <v>11</v>
      </c>
      <c r="I16056" s="2">
        <v>3</v>
      </c>
      <c r="J16056" s="2">
        <v>10</v>
      </c>
      <c r="K16056" s="2">
        <v>1</v>
      </c>
      <c r="L16056" s="3">
        <v>5000000</v>
      </c>
      <c r="M16056" s="2" t="s">
        <v>20</v>
      </c>
      <c r="N16056" s="4" t="s">
        <v>17385</v>
      </c>
    </row>
    <row r="16057" spans="1:14" x14ac:dyDescent="0.25">
      <c r="A16057" s="1" t="s">
        <v>368</v>
      </c>
      <c r="B16057" s="2" t="s">
        <v>162</v>
      </c>
      <c r="C16057" s="2" t="s">
        <v>567</v>
      </c>
      <c r="D16057" s="2" t="s">
        <v>17885</v>
      </c>
      <c r="E16057" s="2" t="s">
        <v>13760</v>
      </c>
      <c r="F16057" s="2">
        <v>72154501</v>
      </c>
      <c r="G16057" s="2" t="s">
        <v>496</v>
      </c>
      <c r="H16057" s="2">
        <v>11</v>
      </c>
      <c r="I16057" s="2">
        <v>3</v>
      </c>
      <c r="J16057" s="2">
        <v>10</v>
      </c>
      <c r="K16057" s="2">
        <v>1</v>
      </c>
      <c r="L16057" s="3">
        <v>6000000</v>
      </c>
      <c r="M16057" s="2" t="s">
        <v>20</v>
      </c>
      <c r="N16057" s="4" t="s">
        <v>17385</v>
      </c>
    </row>
    <row r="16058" spans="1:14" x14ac:dyDescent="0.25">
      <c r="A16058" s="1" t="s">
        <v>368</v>
      </c>
      <c r="B16058" s="2" t="s">
        <v>162</v>
      </c>
      <c r="C16058" s="2" t="s">
        <v>567</v>
      </c>
      <c r="D16058" s="2" t="s">
        <v>17885</v>
      </c>
      <c r="E16058" s="2" t="s">
        <v>13761</v>
      </c>
      <c r="F16058" s="2">
        <v>72154501</v>
      </c>
      <c r="G16058" s="2" t="s">
        <v>496</v>
      </c>
      <c r="H16058" s="2">
        <v>11</v>
      </c>
      <c r="I16058" s="2">
        <v>3</v>
      </c>
      <c r="J16058" s="2">
        <v>10</v>
      </c>
      <c r="K16058" s="2">
        <v>1</v>
      </c>
      <c r="L16058" s="3">
        <v>13000000</v>
      </c>
      <c r="M16058" s="2" t="s">
        <v>20</v>
      </c>
      <c r="N16058" s="4" t="s">
        <v>17385</v>
      </c>
    </row>
    <row r="16059" spans="1:14" x14ac:dyDescent="0.25">
      <c r="A16059" s="1" t="s">
        <v>368</v>
      </c>
      <c r="B16059" s="2" t="s">
        <v>162</v>
      </c>
      <c r="C16059" s="2" t="s">
        <v>567</v>
      </c>
      <c r="D16059" s="2" t="s">
        <v>17885</v>
      </c>
      <c r="E16059" s="2" t="s">
        <v>13762</v>
      </c>
      <c r="F16059" s="2">
        <v>72154502</v>
      </c>
      <c r="G16059" s="2" t="s">
        <v>496</v>
      </c>
      <c r="H16059" s="2">
        <v>11</v>
      </c>
      <c r="I16059" s="2">
        <v>3</v>
      </c>
      <c r="J16059" s="2">
        <v>10</v>
      </c>
      <c r="K16059" s="2">
        <v>1</v>
      </c>
      <c r="L16059" s="3">
        <v>4991406.58</v>
      </c>
      <c r="M16059" s="2" t="s">
        <v>20</v>
      </c>
      <c r="N16059" s="4" t="s">
        <v>17385</v>
      </c>
    </row>
    <row r="16060" spans="1:14" x14ac:dyDescent="0.25">
      <c r="A16060" s="1" t="s">
        <v>368</v>
      </c>
      <c r="B16060" s="2" t="s">
        <v>162</v>
      </c>
      <c r="C16060" s="2" t="s">
        <v>567</v>
      </c>
      <c r="D16060" s="2" t="s">
        <v>17885</v>
      </c>
      <c r="E16060" s="2" t="s">
        <v>13763</v>
      </c>
      <c r="F16060" s="2">
        <v>72154501</v>
      </c>
      <c r="G16060" s="2" t="s">
        <v>496</v>
      </c>
      <c r="H16060" s="2">
        <v>11</v>
      </c>
      <c r="I16060" s="2">
        <v>3</v>
      </c>
      <c r="J16060" s="2">
        <v>10</v>
      </c>
      <c r="K16060" s="2">
        <v>1</v>
      </c>
      <c r="L16060" s="3">
        <v>1500000</v>
      </c>
      <c r="M16060" s="2" t="s">
        <v>20</v>
      </c>
      <c r="N16060" s="4" t="s">
        <v>17385</v>
      </c>
    </row>
    <row r="16061" spans="1:14" x14ac:dyDescent="0.25">
      <c r="A16061" s="1" t="s">
        <v>368</v>
      </c>
      <c r="B16061" s="2" t="s">
        <v>162</v>
      </c>
      <c r="C16061" s="2" t="s">
        <v>567</v>
      </c>
      <c r="D16061" s="2" t="s">
        <v>17885</v>
      </c>
      <c r="E16061" s="2" t="s">
        <v>13764</v>
      </c>
      <c r="F16061" s="2">
        <v>72154501</v>
      </c>
      <c r="G16061" s="2" t="s">
        <v>496</v>
      </c>
      <c r="H16061" s="2">
        <v>11</v>
      </c>
      <c r="I16061" s="2">
        <v>3</v>
      </c>
      <c r="J16061" s="2">
        <v>10</v>
      </c>
      <c r="K16061" s="2">
        <v>1</v>
      </c>
      <c r="L16061" s="3">
        <v>12000000</v>
      </c>
      <c r="M16061" s="2" t="s">
        <v>20</v>
      </c>
      <c r="N16061" s="4" t="s">
        <v>17385</v>
      </c>
    </row>
    <row r="16062" spans="1:14" x14ac:dyDescent="0.25">
      <c r="A16062" s="1" t="s">
        <v>368</v>
      </c>
      <c r="B16062" s="2" t="s">
        <v>162</v>
      </c>
      <c r="C16062" s="2" t="s">
        <v>567</v>
      </c>
      <c r="D16062" s="2" t="s">
        <v>17885</v>
      </c>
      <c r="E16062" s="2" t="s">
        <v>13765</v>
      </c>
      <c r="F16062" s="2">
        <v>72154501</v>
      </c>
      <c r="G16062" s="2" t="s">
        <v>496</v>
      </c>
      <c r="H16062" s="2">
        <v>11</v>
      </c>
      <c r="I16062" s="2">
        <v>3</v>
      </c>
      <c r="J16062" s="2">
        <v>10</v>
      </c>
      <c r="K16062" s="2">
        <v>1</v>
      </c>
      <c r="L16062" s="3">
        <v>5000000</v>
      </c>
      <c r="M16062" s="2" t="s">
        <v>20</v>
      </c>
      <c r="N16062" s="4" t="s">
        <v>17385</v>
      </c>
    </row>
    <row r="16063" spans="1:14" x14ac:dyDescent="0.25">
      <c r="A16063" s="1" t="s">
        <v>368</v>
      </c>
      <c r="B16063" s="2" t="s">
        <v>162</v>
      </c>
      <c r="C16063" s="2" t="s">
        <v>567</v>
      </c>
      <c r="D16063" s="2" t="s">
        <v>17885</v>
      </c>
      <c r="E16063" s="2" t="s">
        <v>13766</v>
      </c>
      <c r="F16063" s="2">
        <v>72154501</v>
      </c>
      <c r="G16063" s="2" t="s">
        <v>496</v>
      </c>
      <c r="H16063" s="2">
        <v>11</v>
      </c>
      <c r="I16063" s="2">
        <v>3</v>
      </c>
      <c r="J16063" s="2">
        <v>10</v>
      </c>
      <c r="K16063" s="2">
        <v>1</v>
      </c>
      <c r="L16063" s="3">
        <v>10000000</v>
      </c>
      <c r="M16063" s="2" t="s">
        <v>20</v>
      </c>
      <c r="N16063" s="4" t="s">
        <v>17385</v>
      </c>
    </row>
    <row r="16064" spans="1:14" x14ac:dyDescent="0.25">
      <c r="A16064" s="1" t="s">
        <v>368</v>
      </c>
      <c r="B16064" s="2" t="s">
        <v>162</v>
      </c>
      <c r="C16064" s="2" t="s">
        <v>567</v>
      </c>
      <c r="D16064" s="2" t="s">
        <v>17885</v>
      </c>
      <c r="E16064" s="2" t="s">
        <v>13767</v>
      </c>
      <c r="F16064" s="2">
        <v>72154501</v>
      </c>
      <c r="G16064" s="2" t="s">
        <v>496</v>
      </c>
      <c r="H16064" s="2">
        <v>11</v>
      </c>
      <c r="I16064" s="2">
        <v>3</v>
      </c>
      <c r="J16064" s="2">
        <v>10</v>
      </c>
      <c r="K16064" s="2">
        <v>1</v>
      </c>
      <c r="L16064" s="3">
        <v>3970000</v>
      </c>
      <c r="M16064" s="2" t="s">
        <v>20</v>
      </c>
      <c r="N16064" s="4" t="s">
        <v>17385</v>
      </c>
    </row>
    <row r="16065" spans="1:14" x14ac:dyDescent="0.25">
      <c r="A16065" s="1" t="s">
        <v>368</v>
      </c>
      <c r="B16065" s="2" t="s">
        <v>162</v>
      </c>
      <c r="C16065" s="2" t="s">
        <v>567</v>
      </c>
      <c r="D16065" s="2" t="s">
        <v>17885</v>
      </c>
      <c r="E16065" s="2" t="s">
        <v>13768</v>
      </c>
      <c r="F16065" s="2">
        <v>72154501</v>
      </c>
      <c r="G16065" s="2" t="s">
        <v>496</v>
      </c>
      <c r="H16065" s="2">
        <v>11</v>
      </c>
      <c r="I16065" s="2">
        <v>3</v>
      </c>
      <c r="J16065" s="2">
        <v>10</v>
      </c>
      <c r="K16065" s="2">
        <v>1</v>
      </c>
      <c r="L16065" s="3">
        <v>20000000</v>
      </c>
      <c r="M16065" s="2" t="s">
        <v>20</v>
      </c>
      <c r="N16065" s="4" t="s">
        <v>17385</v>
      </c>
    </row>
    <row r="16066" spans="1:14" x14ac:dyDescent="0.25">
      <c r="A16066" s="1" t="s">
        <v>368</v>
      </c>
      <c r="B16066" s="2" t="s">
        <v>162</v>
      </c>
      <c r="C16066" s="2" t="s">
        <v>567</v>
      </c>
      <c r="D16066" s="2" t="s">
        <v>17885</v>
      </c>
      <c r="E16066" s="2" t="s">
        <v>13769</v>
      </c>
      <c r="F16066" s="2">
        <v>72154100</v>
      </c>
      <c r="G16066" s="2" t="s">
        <v>490</v>
      </c>
      <c r="H16066" s="2">
        <v>2</v>
      </c>
      <c r="I16066" s="2">
        <v>5</v>
      </c>
      <c r="J16066" s="2">
        <v>10</v>
      </c>
      <c r="K16066" s="2">
        <v>1</v>
      </c>
      <c r="L16066" s="3">
        <v>23431100</v>
      </c>
      <c r="M16066" s="2" t="s">
        <v>20</v>
      </c>
      <c r="N16066" s="4" t="s">
        <v>21</v>
      </c>
    </row>
    <row r="16067" spans="1:14" x14ac:dyDescent="0.25">
      <c r="A16067" s="1" t="s">
        <v>368</v>
      </c>
      <c r="B16067" s="2" t="s">
        <v>162</v>
      </c>
      <c r="C16067" s="2" t="s">
        <v>567</v>
      </c>
      <c r="D16067" s="2" t="s">
        <v>17885</v>
      </c>
      <c r="E16067" s="2" t="s">
        <v>13770</v>
      </c>
      <c r="F16067" s="2">
        <v>72151500</v>
      </c>
      <c r="G16067" s="2" t="s">
        <v>490</v>
      </c>
      <c r="H16067" s="2">
        <v>2</v>
      </c>
      <c r="I16067" s="2">
        <v>5</v>
      </c>
      <c r="J16067" s="2">
        <v>10</v>
      </c>
      <c r="K16067" s="2">
        <v>1</v>
      </c>
      <c r="L16067" s="3">
        <v>15839972</v>
      </c>
      <c r="M16067" s="2" t="s">
        <v>20</v>
      </c>
      <c r="N16067" s="4" t="s">
        <v>21</v>
      </c>
    </row>
    <row r="16068" spans="1:14" x14ac:dyDescent="0.25">
      <c r="A16068" s="1" t="s">
        <v>368</v>
      </c>
      <c r="B16068" s="2" t="s">
        <v>162</v>
      </c>
      <c r="C16068" s="2" t="s">
        <v>567</v>
      </c>
      <c r="D16068" s="2" t="s">
        <v>17885</v>
      </c>
      <c r="E16068" s="2" t="s">
        <v>13771</v>
      </c>
      <c r="F16068" s="2">
        <v>78181500</v>
      </c>
      <c r="G16068" s="2" t="s">
        <v>490</v>
      </c>
      <c r="H16068" s="2">
        <v>1</v>
      </c>
      <c r="I16068" s="2">
        <v>6</v>
      </c>
      <c r="J16068" s="2">
        <v>10</v>
      </c>
      <c r="K16068" s="2">
        <v>1</v>
      </c>
      <c r="L16068" s="3">
        <v>14803600</v>
      </c>
      <c r="M16068" s="2" t="s">
        <v>20</v>
      </c>
      <c r="N16068" s="4" t="s">
        <v>21</v>
      </c>
    </row>
    <row r="16069" spans="1:14" x14ac:dyDescent="0.25">
      <c r="A16069" s="1" t="s">
        <v>368</v>
      </c>
      <c r="B16069" s="2" t="s">
        <v>162</v>
      </c>
      <c r="C16069" s="2" t="s">
        <v>567</v>
      </c>
      <c r="D16069" s="2" t="s">
        <v>17885</v>
      </c>
      <c r="E16069" s="2" t="s">
        <v>13772</v>
      </c>
      <c r="F16069" s="2">
        <v>72151704</v>
      </c>
      <c r="G16069" s="2" t="s">
        <v>490</v>
      </c>
      <c r="H16069" s="2">
        <v>1</v>
      </c>
      <c r="I16069" s="2">
        <v>12</v>
      </c>
      <c r="J16069" s="2">
        <v>10</v>
      </c>
      <c r="K16069" s="2">
        <v>1</v>
      </c>
      <c r="L16069" s="3">
        <v>7660804</v>
      </c>
      <c r="M16069" s="2" t="s">
        <v>20</v>
      </c>
      <c r="N16069" s="4" t="s">
        <v>21</v>
      </c>
    </row>
    <row r="16070" spans="1:14" x14ac:dyDescent="0.25">
      <c r="A16070" s="1" t="s">
        <v>368</v>
      </c>
      <c r="B16070" s="2" t="s">
        <v>162</v>
      </c>
      <c r="C16070" s="2" t="s">
        <v>567</v>
      </c>
      <c r="D16070" s="2" t="s">
        <v>17885</v>
      </c>
      <c r="E16070" s="2" t="s">
        <v>13773</v>
      </c>
      <c r="F16070" s="2">
        <v>78181800</v>
      </c>
      <c r="G16070" s="2" t="s">
        <v>490</v>
      </c>
      <c r="H16070" s="2">
        <v>3</v>
      </c>
      <c r="I16070" s="2">
        <v>4</v>
      </c>
      <c r="J16070" s="2">
        <v>10</v>
      </c>
      <c r="K16070" s="2">
        <v>1</v>
      </c>
      <c r="L16070" s="3">
        <v>9860340</v>
      </c>
      <c r="M16070" s="2" t="s">
        <v>20</v>
      </c>
      <c r="N16070" s="4" t="s">
        <v>21</v>
      </c>
    </row>
    <row r="16071" spans="1:14" x14ac:dyDescent="0.25">
      <c r="A16071" s="1" t="s">
        <v>368</v>
      </c>
      <c r="B16071" s="2" t="s">
        <v>162</v>
      </c>
      <c r="C16071" s="2" t="s">
        <v>567</v>
      </c>
      <c r="D16071" s="2" t="s">
        <v>17885</v>
      </c>
      <c r="E16071" s="2" t="s">
        <v>13774</v>
      </c>
      <c r="F16071" s="2">
        <v>27113201</v>
      </c>
      <c r="G16071" s="2" t="s">
        <v>496</v>
      </c>
      <c r="H16071" s="2">
        <v>3</v>
      </c>
      <c r="I16071" s="2">
        <v>9</v>
      </c>
      <c r="J16071" s="2">
        <v>10</v>
      </c>
      <c r="K16071" s="2">
        <v>1</v>
      </c>
      <c r="L16071" s="3">
        <v>2142000</v>
      </c>
      <c r="M16071" s="2" t="s">
        <v>20</v>
      </c>
      <c r="N16071" s="4" t="s">
        <v>21</v>
      </c>
    </row>
    <row r="16072" spans="1:14" x14ac:dyDescent="0.25">
      <c r="A16072" s="1" t="s">
        <v>368</v>
      </c>
      <c r="B16072" s="2" t="s">
        <v>162</v>
      </c>
      <c r="C16072" s="2" t="s">
        <v>567</v>
      </c>
      <c r="D16072" s="2" t="s">
        <v>17885</v>
      </c>
      <c r="E16072" s="2" t="s">
        <v>13775</v>
      </c>
      <c r="F16072" s="2">
        <v>25191500</v>
      </c>
      <c r="G16072" s="2" t="s">
        <v>496</v>
      </c>
      <c r="H16072" s="2">
        <v>3</v>
      </c>
      <c r="I16072" s="2">
        <v>9</v>
      </c>
      <c r="J16072" s="2">
        <v>10</v>
      </c>
      <c r="K16072" s="2">
        <v>1</v>
      </c>
      <c r="L16072" s="3">
        <v>101173800</v>
      </c>
      <c r="M16072" s="2" t="s">
        <v>20</v>
      </c>
      <c r="N16072" s="4" t="s">
        <v>21</v>
      </c>
    </row>
    <row r="16073" spans="1:14" x14ac:dyDescent="0.25">
      <c r="A16073" s="1" t="s">
        <v>368</v>
      </c>
      <c r="B16073" s="2" t="s">
        <v>162</v>
      </c>
      <c r="C16073" s="2" t="s">
        <v>567</v>
      </c>
      <c r="D16073" s="2" t="s">
        <v>17885</v>
      </c>
      <c r="E16073" s="2" t="s">
        <v>13776</v>
      </c>
      <c r="F16073" s="2">
        <v>72154501</v>
      </c>
      <c r="G16073" s="2" t="s">
        <v>496</v>
      </c>
      <c r="H16073" s="2">
        <v>3</v>
      </c>
      <c r="I16073" s="2">
        <v>9</v>
      </c>
      <c r="J16073" s="2">
        <v>10</v>
      </c>
      <c r="K16073" s="2">
        <v>1</v>
      </c>
      <c r="L16073" s="3">
        <v>2142000</v>
      </c>
      <c r="M16073" s="2" t="s">
        <v>20</v>
      </c>
      <c r="N16073" s="4" t="s">
        <v>21</v>
      </c>
    </row>
    <row r="16074" spans="1:14" x14ac:dyDescent="0.25">
      <c r="A16074" s="1" t="s">
        <v>368</v>
      </c>
      <c r="B16074" s="2" t="s">
        <v>162</v>
      </c>
      <c r="C16074" s="2" t="s">
        <v>567</v>
      </c>
      <c r="D16074" s="2" t="s">
        <v>17885</v>
      </c>
      <c r="E16074" s="2" t="s">
        <v>13777</v>
      </c>
      <c r="F16074" s="2">
        <v>72154501</v>
      </c>
      <c r="G16074" s="2" t="s">
        <v>496</v>
      </c>
      <c r="H16074" s="2">
        <v>3</v>
      </c>
      <c r="I16074" s="2">
        <v>9</v>
      </c>
      <c r="J16074" s="2">
        <v>10</v>
      </c>
      <c r="K16074" s="2">
        <v>1</v>
      </c>
      <c r="L16074" s="3">
        <v>9520000</v>
      </c>
      <c r="M16074" s="2" t="s">
        <v>20</v>
      </c>
      <c r="N16074" s="4" t="s">
        <v>21</v>
      </c>
    </row>
    <row r="16075" spans="1:14" x14ac:dyDescent="0.25">
      <c r="A16075" s="1" t="s">
        <v>368</v>
      </c>
      <c r="B16075" s="2" t="s">
        <v>162</v>
      </c>
      <c r="C16075" s="2" t="s">
        <v>567</v>
      </c>
      <c r="D16075" s="2" t="s">
        <v>17885</v>
      </c>
      <c r="E16075" s="2" t="s">
        <v>13778</v>
      </c>
      <c r="F16075" s="2">
        <v>72154501</v>
      </c>
      <c r="G16075" s="2" t="s">
        <v>496</v>
      </c>
      <c r="H16075" s="2">
        <v>3</v>
      </c>
      <c r="I16075" s="2">
        <v>9</v>
      </c>
      <c r="J16075" s="2">
        <v>10</v>
      </c>
      <c r="K16075" s="2">
        <v>1</v>
      </c>
      <c r="L16075" s="3">
        <v>3808000</v>
      </c>
      <c r="M16075" s="2" t="s">
        <v>20</v>
      </c>
      <c r="N16075" s="4" t="s">
        <v>21</v>
      </c>
    </row>
    <row r="16076" spans="1:14" x14ac:dyDescent="0.25">
      <c r="A16076" s="1" t="s">
        <v>368</v>
      </c>
      <c r="B16076" s="2" t="s">
        <v>162</v>
      </c>
      <c r="C16076" s="2" t="s">
        <v>567</v>
      </c>
      <c r="D16076" s="2" t="s">
        <v>17885</v>
      </c>
      <c r="E16076" s="2" t="s">
        <v>13779</v>
      </c>
      <c r="F16076" s="2">
        <v>72154501</v>
      </c>
      <c r="G16076" s="2" t="s">
        <v>496</v>
      </c>
      <c r="H16076" s="2">
        <v>3</v>
      </c>
      <c r="I16076" s="2">
        <v>9</v>
      </c>
      <c r="J16076" s="2">
        <v>10</v>
      </c>
      <c r="K16076" s="2">
        <v>1</v>
      </c>
      <c r="L16076" s="3">
        <v>30226000</v>
      </c>
      <c r="M16076" s="2" t="s">
        <v>20</v>
      </c>
      <c r="N16076" s="4" t="s">
        <v>21</v>
      </c>
    </row>
    <row r="16077" spans="1:14" x14ac:dyDescent="0.25">
      <c r="A16077" s="1" t="s">
        <v>368</v>
      </c>
      <c r="B16077" s="2" t="s">
        <v>162</v>
      </c>
      <c r="C16077" s="2" t="s">
        <v>567</v>
      </c>
      <c r="D16077" s="2" t="s">
        <v>17885</v>
      </c>
      <c r="E16077" s="2" t="s">
        <v>13780</v>
      </c>
      <c r="F16077" s="2">
        <v>72154502</v>
      </c>
      <c r="G16077" s="2" t="s">
        <v>496</v>
      </c>
      <c r="H16077" s="2">
        <v>3</v>
      </c>
      <c r="I16077" s="2">
        <v>9</v>
      </c>
      <c r="J16077" s="2">
        <v>10</v>
      </c>
      <c r="K16077" s="2">
        <v>1</v>
      </c>
      <c r="L16077" s="3">
        <v>6188000</v>
      </c>
      <c r="M16077" s="2" t="s">
        <v>20</v>
      </c>
      <c r="N16077" s="4" t="s">
        <v>21</v>
      </c>
    </row>
    <row r="16078" spans="1:14" x14ac:dyDescent="0.25">
      <c r="A16078" s="1" t="s">
        <v>368</v>
      </c>
      <c r="B16078" s="2" t="s">
        <v>162</v>
      </c>
      <c r="C16078" s="2" t="s">
        <v>567</v>
      </c>
      <c r="D16078" s="2" t="s">
        <v>17885</v>
      </c>
      <c r="E16078" s="2" t="s">
        <v>13781</v>
      </c>
      <c r="F16078" s="2">
        <v>72154501</v>
      </c>
      <c r="G16078" s="2" t="s">
        <v>496</v>
      </c>
      <c r="H16078" s="2">
        <v>3</v>
      </c>
      <c r="I16078" s="2">
        <v>9</v>
      </c>
      <c r="J16078" s="2">
        <v>10</v>
      </c>
      <c r="K16078" s="2">
        <v>1</v>
      </c>
      <c r="L16078" s="3">
        <v>4998000</v>
      </c>
      <c r="M16078" s="2" t="s">
        <v>20</v>
      </c>
      <c r="N16078" s="4" t="s">
        <v>21</v>
      </c>
    </row>
    <row r="16079" spans="1:14" x14ac:dyDescent="0.25">
      <c r="A16079" s="1" t="s">
        <v>368</v>
      </c>
      <c r="B16079" s="2" t="s">
        <v>162</v>
      </c>
      <c r="C16079" s="2" t="s">
        <v>567</v>
      </c>
      <c r="D16079" s="2" t="s">
        <v>17885</v>
      </c>
      <c r="E16079" s="2" t="s">
        <v>13782</v>
      </c>
      <c r="F16079" s="2">
        <v>72154501</v>
      </c>
      <c r="G16079" s="2" t="s">
        <v>496</v>
      </c>
      <c r="H16079" s="2">
        <v>3</v>
      </c>
      <c r="I16079" s="2">
        <v>9</v>
      </c>
      <c r="J16079" s="2">
        <v>10</v>
      </c>
      <c r="K16079" s="2">
        <v>1</v>
      </c>
      <c r="L16079" s="3">
        <v>8080000</v>
      </c>
      <c r="M16079" s="2" t="s">
        <v>20</v>
      </c>
      <c r="N16079" s="4" t="s">
        <v>21</v>
      </c>
    </row>
    <row r="16080" spans="1:14" x14ac:dyDescent="0.25">
      <c r="A16080" s="1" t="s">
        <v>368</v>
      </c>
      <c r="B16080" s="2" t="s">
        <v>162</v>
      </c>
      <c r="C16080" s="2" t="s">
        <v>567</v>
      </c>
      <c r="D16080" s="2" t="s">
        <v>17885</v>
      </c>
      <c r="E16080" s="2" t="s">
        <v>13783</v>
      </c>
      <c r="F16080" s="2">
        <v>72154501</v>
      </c>
      <c r="G16080" s="2" t="s">
        <v>496</v>
      </c>
      <c r="H16080" s="2">
        <v>3</v>
      </c>
      <c r="I16080" s="2">
        <v>9</v>
      </c>
      <c r="J16080" s="2">
        <v>10</v>
      </c>
      <c r="K16080" s="2">
        <v>1</v>
      </c>
      <c r="L16080" s="3">
        <v>12376000</v>
      </c>
      <c r="M16080" s="2" t="s">
        <v>20</v>
      </c>
      <c r="N16080" s="4" t="s">
        <v>21</v>
      </c>
    </row>
    <row r="16081" spans="1:14" x14ac:dyDescent="0.25">
      <c r="A16081" s="1" t="s">
        <v>368</v>
      </c>
      <c r="B16081" s="2" t="s">
        <v>162</v>
      </c>
      <c r="C16081" s="2" t="s">
        <v>567</v>
      </c>
      <c r="D16081" s="2" t="s">
        <v>17885</v>
      </c>
      <c r="E16081" s="2" t="s">
        <v>13784</v>
      </c>
      <c r="F16081" s="2">
        <v>72154501</v>
      </c>
      <c r="G16081" s="2" t="s">
        <v>496</v>
      </c>
      <c r="H16081" s="2">
        <v>3</v>
      </c>
      <c r="I16081" s="2">
        <v>9</v>
      </c>
      <c r="J16081" s="2">
        <v>10</v>
      </c>
      <c r="K16081" s="2">
        <v>1</v>
      </c>
      <c r="L16081" s="3">
        <v>12661600</v>
      </c>
      <c r="M16081" s="2" t="s">
        <v>20</v>
      </c>
      <c r="N16081" s="4" t="s">
        <v>21</v>
      </c>
    </row>
    <row r="16082" spans="1:14" x14ac:dyDescent="0.25">
      <c r="A16082" s="1" t="s">
        <v>368</v>
      </c>
      <c r="B16082" s="2" t="s">
        <v>162</v>
      </c>
      <c r="C16082" s="2" t="s">
        <v>567</v>
      </c>
      <c r="D16082" s="2" t="s">
        <v>17885</v>
      </c>
      <c r="E16082" s="2" t="s">
        <v>13785</v>
      </c>
      <c r="F16082" s="2">
        <v>72154501</v>
      </c>
      <c r="G16082" s="2" t="s">
        <v>496</v>
      </c>
      <c r="H16082" s="2">
        <v>3</v>
      </c>
      <c r="I16082" s="2">
        <v>9</v>
      </c>
      <c r="J16082" s="2">
        <v>10</v>
      </c>
      <c r="K16082" s="2">
        <v>1</v>
      </c>
      <c r="L16082" s="3">
        <v>12376000</v>
      </c>
      <c r="M16082" s="2" t="s">
        <v>20</v>
      </c>
      <c r="N16082" s="4" t="s">
        <v>21</v>
      </c>
    </row>
    <row r="16083" spans="1:14" x14ac:dyDescent="0.25">
      <c r="A16083" s="1" t="s">
        <v>368</v>
      </c>
      <c r="B16083" s="2" t="s">
        <v>162</v>
      </c>
      <c r="C16083" s="2" t="s">
        <v>567</v>
      </c>
      <c r="D16083" s="2" t="s">
        <v>17885</v>
      </c>
      <c r="E16083" s="2" t="s">
        <v>13786</v>
      </c>
      <c r="F16083" s="2">
        <v>72151514</v>
      </c>
      <c r="G16083" s="2" t="s">
        <v>496</v>
      </c>
      <c r="H16083" s="2">
        <v>3</v>
      </c>
      <c r="I16083" s="2">
        <v>9</v>
      </c>
      <c r="J16083" s="2">
        <v>10</v>
      </c>
      <c r="K16083" s="2">
        <v>1</v>
      </c>
      <c r="L16083" s="3">
        <v>79254000</v>
      </c>
      <c r="M16083" s="2" t="s">
        <v>20</v>
      </c>
      <c r="N16083" s="4" t="s">
        <v>21</v>
      </c>
    </row>
    <row r="16084" spans="1:14" x14ac:dyDescent="0.25">
      <c r="A16084" s="1" t="s">
        <v>368</v>
      </c>
      <c r="B16084" s="2" t="s">
        <v>162</v>
      </c>
      <c r="C16084" s="2" t="s">
        <v>567</v>
      </c>
      <c r="D16084" s="2" t="s">
        <v>17885</v>
      </c>
      <c r="E16084" s="2" t="s">
        <v>13787</v>
      </c>
      <c r="F16084" s="2">
        <v>73152101</v>
      </c>
      <c r="G16084" s="2" t="s">
        <v>490</v>
      </c>
      <c r="H16084" s="2">
        <v>4</v>
      </c>
      <c r="I16084" s="2">
        <v>2</v>
      </c>
      <c r="J16084" s="2">
        <v>10</v>
      </c>
      <c r="K16084" s="2">
        <v>1</v>
      </c>
      <c r="L16084" s="3">
        <v>13911100</v>
      </c>
      <c r="M16084" s="2" t="s">
        <v>20</v>
      </c>
      <c r="N16084" s="4" t="s">
        <v>21</v>
      </c>
    </row>
    <row r="16085" spans="1:14" x14ac:dyDescent="0.25">
      <c r="A16085" s="1" t="s">
        <v>368</v>
      </c>
      <c r="B16085" s="2" t="s">
        <v>162</v>
      </c>
      <c r="C16085" s="2" t="s">
        <v>567</v>
      </c>
      <c r="D16085" s="2" t="s">
        <v>17885</v>
      </c>
      <c r="E16085" s="2" t="s">
        <v>13788</v>
      </c>
      <c r="F16085" s="2">
        <v>72154501</v>
      </c>
      <c r="G16085" s="2" t="s">
        <v>490</v>
      </c>
      <c r="H16085" s="2">
        <v>5</v>
      </c>
      <c r="I16085" s="2">
        <v>2</v>
      </c>
      <c r="J16085" s="2">
        <v>10</v>
      </c>
      <c r="K16085" s="2">
        <v>1</v>
      </c>
      <c r="L16085" s="3">
        <v>12000000</v>
      </c>
      <c r="M16085" s="2" t="s">
        <v>20</v>
      </c>
      <c r="N16085" s="4" t="s">
        <v>21</v>
      </c>
    </row>
    <row r="16086" spans="1:14" x14ac:dyDescent="0.25">
      <c r="A16086" s="1" t="s">
        <v>368</v>
      </c>
      <c r="B16086" s="2" t="s">
        <v>162</v>
      </c>
      <c r="C16086" s="2" t="s">
        <v>567</v>
      </c>
      <c r="D16086" s="2" t="s">
        <v>17885</v>
      </c>
      <c r="E16086" s="2" t="s">
        <v>13789</v>
      </c>
      <c r="F16086" s="2">
        <v>78181500</v>
      </c>
      <c r="G16086" s="2" t="s">
        <v>496</v>
      </c>
      <c r="H16086" s="2">
        <v>11</v>
      </c>
      <c r="I16086" s="2">
        <v>1</v>
      </c>
      <c r="J16086" s="2">
        <v>10</v>
      </c>
      <c r="K16086" s="2">
        <v>1</v>
      </c>
      <c r="L16086" s="3">
        <v>31000000</v>
      </c>
      <c r="M16086" s="2" t="s">
        <v>20</v>
      </c>
      <c r="N16086" s="4" t="s">
        <v>21</v>
      </c>
    </row>
    <row r="16087" spans="1:14" x14ac:dyDescent="0.25">
      <c r="A16087" s="1" t="s">
        <v>368</v>
      </c>
      <c r="B16087" s="2" t="s">
        <v>162</v>
      </c>
      <c r="C16087" s="2" t="s">
        <v>6453</v>
      </c>
      <c r="D16087" s="2" t="s">
        <v>18020</v>
      </c>
      <c r="E16087" s="2" t="s">
        <v>13790</v>
      </c>
      <c r="F16087" s="2">
        <v>11122005</v>
      </c>
      <c r="G16087" s="2" t="s">
        <v>490</v>
      </c>
      <c r="H16087" s="2">
        <v>3</v>
      </c>
      <c r="I16087" s="2">
        <v>5</v>
      </c>
      <c r="J16087" s="2">
        <v>10</v>
      </c>
      <c r="K16087" s="2">
        <v>1</v>
      </c>
      <c r="L16087" s="3">
        <v>3153500</v>
      </c>
      <c r="M16087" s="2" t="s">
        <v>20</v>
      </c>
      <c r="N16087" s="4" t="s">
        <v>21</v>
      </c>
    </row>
    <row r="16088" spans="1:14" x14ac:dyDescent="0.25">
      <c r="A16088" s="1" t="s">
        <v>368</v>
      </c>
      <c r="B16088" s="2" t="s">
        <v>162</v>
      </c>
      <c r="C16088" s="2" t="s">
        <v>2965</v>
      </c>
      <c r="D16088" s="2" t="s">
        <v>17983</v>
      </c>
      <c r="E16088" s="2" t="s">
        <v>13791</v>
      </c>
      <c r="F16088" s="2">
        <v>73152109</v>
      </c>
      <c r="G16088" s="2" t="s">
        <v>490</v>
      </c>
      <c r="H16088" s="2">
        <v>3</v>
      </c>
      <c r="I16088" s="2">
        <v>8</v>
      </c>
      <c r="J16088" s="2">
        <v>10</v>
      </c>
      <c r="K16088" s="2">
        <v>1</v>
      </c>
      <c r="L16088" s="3">
        <v>19987240</v>
      </c>
      <c r="M16088" s="2" t="s">
        <v>20</v>
      </c>
      <c r="N16088" s="4" t="s">
        <v>21</v>
      </c>
    </row>
    <row r="16089" spans="1:14" x14ac:dyDescent="0.25">
      <c r="A16089" s="1" t="s">
        <v>368</v>
      </c>
      <c r="B16089" s="2" t="s">
        <v>162</v>
      </c>
      <c r="C16089" s="2" t="s">
        <v>2965</v>
      </c>
      <c r="D16089" s="2" t="s">
        <v>17983</v>
      </c>
      <c r="E16089" s="2" t="s">
        <v>13792</v>
      </c>
      <c r="F16089" s="2">
        <v>72101500</v>
      </c>
      <c r="G16089" s="2" t="s">
        <v>490</v>
      </c>
      <c r="H16089" s="2">
        <v>2</v>
      </c>
      <c r="I16089" s="2">
        <v>5</v>
      </c>
      <c r="J16089" s="2">
        <v>16</v>
      </c>
      <c r="K16089" s="2">
        <v>1</v>
      </c>
      <c r="L16089" s="3">
        <v>19962250</v>
      </c>
      <c r="M16089" s="2" t="s">
        <v>20</v>
      </c>
      <c r="N16089" s="4" t="s">
        <v>21</v>
      </c>
    </row>
    <row r="16090" spans="1:14" x14ac:dyDescent="0.25">
      <c r="A16090" s="1" t="s">
        <v>368</v>
      </c>
      <c r="B16090" s="2" t="s">
        <v>162</v>
      </c>
      <c r="C16090" s="2" t="s">
        <v>2965</v>
      </c>
      <c r="D16090" s="2" t="s">
        <v>17983</v>
      </c>
      <c r="E16090" s="2" t="s">
        <v>13792</v>
      </c>
      <c r="F16090" s="2">
        <v>72151000</v>
      </c>
      <c r="G16090" s="2" t="s">
        <v>490</v>
      </c>
      <c r="H16090" s="2">
        <v>2</v>
      </c>
      <c r="I16090" s="2">
        <v>5</v>
      </c>
      <c r="J16090" s="2">
        <v>10</v>
      </c>
      <c r="K16090" s="2">
        <v>1</v>
      </c>
      <c r="L16090" s="3">
        <v>36883250</v>
      </c>
      <c r="M16090" s="2" t="s">
        <v>20</v>
      </c>
      <c r="N16090" s="4" t="s">
        <v>21</v>
      </c>
    </row>
    <row r="16091" spans="1:14" x14ac:dyDescent="0.25">
      <c r="A16091" s="1" t="s">
        <v>368</v>
      </c>
      <c r="B16091" s="2" t="s">
        <v>162</v>
      </c>
      <c r="C16091" s="2" t="s">
        <v>2965</v>
      </c>
      <c r="D16091" s="2" t="s">
        <v>17983</v>
      </c>
      <c r="E16091" s="2" t="s">
        <v>13792</v>
      </c>
      <c r="F16091" s="2">
        <v>72101500</v>
      </c>
      <c r="G16091" s="2" t="s">
        <v>490</v>
      </c>
      <c r="H16091" s="2">
        <v>6</v>
      </c>
      <c r="I16091" s="2">
        <v>5</v>
      </c>
      <c r="J16091" s="2">
        <v>10</v>
      </c>
      <c r="K16091" s="2">
        <v>1</v>
      </c>
      <c r="L16091" s="3">
        <v>2000000</v>
      </c>
      <c r="M16091" s="2" t="s">
        <v>20</v>
      </c>
      <c r="N16091" s="4" t="s">
        <v>21</v>
      </c>
    </row>
    <row r="16092" spans="1:14" x14ac:dyDescent="0.25">
      <c r="A16092" s="1" t="s">
        <v>368</v>
      </c>
      <c r="B16092" s="2" t="s">
        <v>162</v>
      </c>
      <c r="C16092" s="2" t="s">
        <v>2965</v>
      </c>
      <c r="D16092" s="2" t="s">
        <v>17983</v>
      </c>
      <c r="E16092" s="2" t="s">
        <v>13123</v>
      </c>
      <c r="F16092" s="2">
        <v>72151000</v>
      </c>
      <c r="G16092" s="2" t="s">
        <v>17856</v>
      </c>
      <c r="H16092" s="2">
        <v>1</v>
      </c>
      <c r="I16092" s="2">
        <v>6</v>
      </c>
      <c r="J16092" s="2">
        <v>16</v>
      </c>
      <c r="K16092" s="2">
        <v>1</v>
      </c>
      <c r="L16092" s="3">
        <v>37750</v>
      </c>
      <c r="M16092" s="2" t="s">
        <v>20</v>
      </c>
      <c r="N16092" s="4" t="s">
        <v>21</v>
      </c>
    </row>
    <row r="16093" spans="1:14" x14ac:dyDescent="0.25">
      <c r="A16093" s="1" t="s">
        <v>368</v>
      </c>
      <c r="B16093" s="2" t="s">
        <v>340</v>
      </c>
      <c r="C16093" s="2" t="s">
        <v>341</v>
      </c>
      <c r="D16093" s="2" t="s">
        <v>342</v>
      </c>
      <c r="E16093" s="2" t="s">
        <v>13793</v>
      </c>
      <c r="F16093" s="2">
        <v>86101800</v>
      </c>
      <c r="G16093" s="2" t="s">
        <v>490</v>
      </c>
      <c r="H16093" s="2">
        <v>2</v>
      </c>
      <c r="I16093" s="2">
        <v>8</v>
      </c>
      <c r="J16093" s="2">
        <v>10</v>
      </c>
      <c r="K16093" s="2">
        <v>1</v>
      </c>
      <c r="L16093" s="3">
        <v>38900000</v>
      </c>
      <c r="M16093" s="2" t="s">
        <v>20</v>
      </c>
      <c r="N16093" s="4" t="s">
        <v>21</v>
      </c>
    </row>
    <row r="16094" spans="1:14" x14ac:dyDescent="0.25">
      <c r="A16094" s="1" t="s">
        <v>368</v>
      </c>
      <c r="B16094" s="2" t="s">
        <v>340</v>
      </c>
      <c r="C16094" s="2" t="s">
        <v>341</v>
      </c>
      <c r="D16094" s="2" t="s">
        <v>342</v>
      </c>
      <c r="E16094" s="2" t="s">
        <v>13794</v>
      </c>
      <c r="F16094" s="2">
        <v>86101800</v>
      </c>
      <c r="G16094" s="2" t="s">
        <v>490</v>
      </c>
      <c r="H16094" s="2">
        <v>3</v>
      </c>
      <c r="I16094" s="2">
        <v>6</v>
      </c>
      <c r="J16094" s="2">
        <v>10</v>
      </c>
      <c r="K16094" s="2">
        <v>1</v>
      </c>
      <c r="L16094" s="3">
        <v>19159663.940000001</v>
      </c>
      <c r="M16094" s="2" t="s">
        <v>20</v>
      </c>
      <c r="N16094" s="4" t="s">
        <v>21</v>
      </c>
    </row>
    <row r="16095" spans="1:14" x14ac:dyDescent="0.25">
      <c r="A16095" s="1" t="s">
        <v>368</v>
      </c>
      <c r="B16095" s="2" t="s">
        <v>340</v>
      </c>
      <c r="C16095" s="2" t="s">
        <v>341</v>
      </c>
      <c r="D16095" s="2" t="s">
        <v>342</v>
      </c>
      <c r="E16095" s="2" t="s">
        <v>13795</v>
      </c>
      <c r="F16095" s="2">
        <v>86101710</v>
      </c>
      <c r="G16095" s="2" t="s">
        <v>490</v>
      </c>
      <c r="H16095" s="2">
        <v>3</v>
      </c>
      <c r="I16095" s="2">
        <v>6</v>
      </c>
      <c r="J16095" s="2">
        <v>10</v>
      </c>
      <c r="K16095" s="2">
        <v>1</v>
      </c>
      <c r="L16095" s="3">
        <v>43835300</v>
      </c>
      <c r="M16095" s="2" t="s">
        <v>20</v>
      </c>
      <c r="N16095" s="4" t="s">
        <v>21</v>
      </c>
    </row>
    <row r="16096" spans="1:14" x14ac:dyDescent="0.25">
      <c r="A16096" s="1" t="s">
        <v>368</v>
      </c>
      <c r="B16096" s="2" t="s">
        <v>340</v>
      </c>
      <c r="C16096" s="2" t="s">
        <v>341</v>
      </c>
      <c r="D16096" s="2" t="s">
        <v>342</v>
      </c>
      <c r="E16096" s="2" t="s">
        <v>13796</v>
      </c>
      <c r="F16096" s="2">
        <v>86101800</v>
      </c>
      <c r="G16096" s="2" t="s">
        <v>490</v>
      </c>
      <c r="H16096" s="2">
        <v>3</v>
      </c>
      <c r="I16096" s="2">
        <v>6</v>
      </c>
      <c r="J16096" s="2">
        <v>10</v>
      </c>
      <c r="K16096" s="2">
        <v>1</v>
      </c>
      <c r="L16096" s="3">
        <v>2792930</v>
      </c>
      <c r="M16096" s="2" t="s">
        <v>20</v>
      </c>
      <c r="N16096" s="4" t="s">
        <v>21</v>
      </c>
    </row>
    <row r="16097" spans="1:14" x14ac:dyDescent="0.25">
      <c r="A16097" s="1" t="s">
        <v>368</v>
      </c>
      <c r="B16097" s="2" t="s">
        <v>340</v>
      </c>
      <c r="C16097" s="2" t="s">
        <v>341</v>
      </c>
      <c r="D16097" s="2" t="s">
        <v>342</v>
      </c>
      <c r="E16097" s="2" t="s">
        <v>13797</v>
      </c>
      <c r="F16097" s="2">
        <v>86101800</v>
      </c>
      <c r="G16097" s="2" t="s">
        <v>490</v>
      </c>
      <c r="H16097" s="2">
        <v>3</v>
      </c>
      <c r="I16097" s="2">
        <v>6</v>
      </c>
      <c r="J16097" s="2">
        <v>10</v>
      </c>
      <c r="K16097" s="2">
        <v>1</v>
      </c>
      <c r="L16097" s="3">
        <v>7939070</v>
      </c>
      <c r="M16097" s="2" t="s">
        <v>20</v>
      </c>
      <c r="N16097" s="4" t="s">
        <v>21</v>
      </c>
    </row>
    <row r="16098" spans="1:14" x14ac:dyDescent="0.25">
      <c r="A16098" s="1" t="s">
        <v>368</v>
      </c>
      <c r="B16098" s="2" t="s">
        <v>332</v>
      </c>
      <c r="C16098" s="2" t="s">
        <v>333</v>
      </c>
      <c r="D16098" s="2" t="s">
        <v>334</v>
      </c>
      <c r="E16098" s="2" t="s">
        <v>13798</v>
      </c>
      <c r="F16098" s="2">
        <v>85121502</v>
      </c>
      <c r="G16098" s="2" t="s">
        <v>490</v>
      </c>
      <c r="H16098" s="2">
        <v>2</v>
      </c>
      <c r="I16098" s="2">
        <v>8</v>
      </c>
      <c r="J16098" s="2">
        <v>10</v>
      </c>
      <c r="K16098" s="2">
        <v>1</v>
      </c>
      <c r="L16098" s="3">
        <v>12521909</v>
      </c>
      <c r="M16098" s="2" t="s">
        <v>20</v>
      </c>
      <c r="N16098" s="4" t="s">
        <v>21</v>
      </c>
    </row>
    <row r="16099" spans="1:14" x14ac:dyDescent="0.25">
      <c r="A16099" s="1" t="s">
        <v>368</v>
      </c>
      <c r="B16099" s="2" t="s">
        <v>3066</v>
      </c>
      <c r="C16099" s="2" t="s">
        <v>3067</v>
      </c>
      <c r="D16099" s="2" t="s">
        <v>17985</v>
      </c>
      <c r="E16099" s="2" t="s">
        <v>13799</v>
      </c>
      <c r="F16099" s="2">
        <v>20122800</v>
      </c>
      <c r="G16099" s="2" t="s">
        <v>490</v>
      </c>
      <c r="H16099" s="2">
        <v>4</v>
      </c>
      <c r="I16099" s="2">
        <v>8</v>
      </c>
      <c r="J16099" s="2">
        <v>10</v>
      </c>
      <c r="K16099" s="2">
        <v>1</v>
      </c>
      <c r="L16099" s="3">
        <v>9820177.5</v>
      </c>
      <c r="M16099" s="2" t="s">
        <v>20</v>
      </c>
      <c r="N16099" s="4" t="s">
        <v>17384</v>
      </c>
    </row>
    <row r="16100" spans="1:14" x14ac:dyDescent="0.25">
      <c r="A16100" s="1" t="s">
        <v>368</v>
      </c>
      <c r="B16100" s="2" t="s">
        <v>3066</v>
      </c>
      <c r="C16100" s="2" t="s">
        <v>3067</v>
      </c>
      <c r="D16100" s="2" t="s">
        <v>17985</v>
      </c>
      <c r="E16100" s="2" t="s">
        <v>13800</v>
      </c>
      <c r="F16100" s="2">
        <v>20122800</v>
      </c>
      <c r="G16100" s="2" t="s">
        <v>490</v>
      </c>
      <c r="H16100" s="2">
        <v>4</v>
      </c>
      <c r="I16100" s="2">
        <v>8</v>
      </c>
      <c r="J16100" s="2">
        <v>10</v>
      </c>
      <c r="K16100" s="2">
        <v>1</v>
      </c>
      <c r="L16100" s="3">
        <v>13680716</v>
      </c>
      <c r="M16100" s="2" t="s">
        <v>20</v>
      </c>
      <c r="N16100" s="4" t="s">
        <v>21</v>
      </c>
    </row>
    <row r="16101" spans="1:14" x14ac:dyDescent="0.25">
      <c r="A16101" s="1" t="s">
        <v>368</v>
      </c>
      <c r="B16101" s="2" t="s">
        <v>3066</v>
      </c>
      <c r="C16101" s="2" t="s">
        <v>3067</v>
      </c>
      <c r="D16101" s="2" t="s">
        <v>17985</v>
      </c>
      <c r="E16101" s="2" t="s">
        <v>13801</v>
      </c>
      <c r="F16101" s="2">
        <v>83101500</v>
      </c>
      <c r="G16101" s="2" t="s">
        <v>19</v>
      </c>
      <c r="H16101" s="2">
        <v>1</v>
      </c>
      <c r="I16101" s="2">
        <v>12</v>
      </c>
      <c r="J16101" s="2">
        <v>10</v>
      </c>
      <c r="K16101" s="2">
        <v>1</v>
      </c>
      <c r="L16101" s="3">
        <v>134135250</v>
      </c>
      <c r="M16101" s="2" t="s">
        <v>20</v>
      </c>
      <c r="N16101" s="4" t="s">
        <v>21</v>
      </c>
    </row>
    <row r="16102" spans="1:14" x14ac:dyDescent="0.25">
      <c r="A16102" s="1" t="s">
        <v>368</v>
      </c>
      <c r="B16102" s="2" t="s">
        <v>3066</v>
      </c>
      <c r="C16102" s="2" t="s">
        <v>3067</v>
      </c>
      <c r="D16102" s="2" t="s">
        <v>17985</v>
      </c>
      <c r="E16102" s="2" t="s">
        <v>13802</v>
      </c>
      <c r="F16102" s="2">
        <v>83101500</v>
      </c>
      <c r="G16102" s="2" t="s">
        <v>19</v>
      </c>
      <c r="H16102" s="2">
        <v>1</v>
      </c>
      <c r="I16102" s="2">
        <v>12</v>
      </c>
      <c r="J16102" s="2">
        <v>10</v>
      </c>
      <c r="K16102" s="2">
        <v>1</v>
      </c>
      <c r="L16102" s="3">
        <v>58493259</v>
      </c>
      <c r="M16102" s="2" t="s">
        <v>20</v>
      </c>
      <c r="N16102" s="4" t="s">
        <v>21</v>
      </c>
    </row>
    <row r="16103" spans="1:14" x14ac:dyDescent="0.25">
      <c r="A16103" s="1" t="s">
        <v>368</v>
      </c>
      <c r="B16103" s="2" t="s">
        <v>3066</v>
      </c>
      <c r="C16103" s="2" t="s">
        <v>3067</v>
      </c>
      <c r="D16103" s="2" t="s">
        <v>17985</v>
      </c>
      <c r="E16103" s="2" t="s">
        <v>13802</v>
      </c>
      <c r="F16103" s="2">
        <v>83101500</v>
      </c>
      <c r="G16103" s="2" t="s">
        <v>490</v>
      </c>
      <c r="H16103" s="2">
        <v>6</v>
      </c>
      <c r="I16103" s="2">
        <v>5</v>
      </c>
      <c r="J16103" s="2">
        <v>10</v>
      </c>
      <c r="K16103" s="2">
        <v>1</v>
      </c>
      <c r="L16103" s="3">
        <v>8200000</v>
      </c>
      <c r="M16103" s="2" t="s">
        <v>20</v>
      </c>
      <c r="N16103" s="4" t="s">
        <v>21</v>
      </c>
    </row>
    <row r="16104" spans="1:14" x14ac:dyDescent="0.25">
      <c r="A16104" s="1" t="s">
        <v>368</v>
      </c>
      <c r="B16104" s="2" t="s">
        <v>3066</v>
      </c>
      <c r="C16104" s="2" t="s">
        <v>3085</v>
      </c>
      <c r="D16104" s="2" t="s">
        <v>17986</v>
      </c>
      <c r="E16104" s="2" t="s">
        <v>13803</v>
      </c>
      <c r="F16104" s="2">
        <v>76121901</v>
      </c>
      <c r="G16104" s="2" t="s">
        <v>490</v>
      </c>
      <c r="H16104" s="2">
        <v>1</v>
      </c>
      <c r="I16104" s="2">
        <v>12</v>
      </c>
      <c r="J16104" s="2">
        <v>10</v>
      </c>
      <c r="K16104" s="2">
        <v>1</v>
      </c>
      <c r="L16104" s="3">
        <v>4100000</v>
      </c>
      <c r="M16104" s="2" t="s">
        <v>20</v>
      </c>
      <c r="N16104" s="4" t="s">
        <v>21</v>
      </c>
    </row>
    <row r="16105" spans="1:14" x14ac:dyDescent="0.25">
      <c r="A16105" s="1" t="s">
        <v>368</v>
      </c>
      <c r="B16105" s="2" t="s">
        <v>3066</v>
      </c>
      <c r="C16105" s="2" t="s">
        <v>3085</v>
      </c>
      <c r="D16105" s="2" t="s">
        <v>17986</v>
      </c>
      <c r="E16105" s="2" t="s">
        <v>13804</v>
      </c>
      <c r="F16105" s="2">
        <v>76121901</v>
      </c>
      <c r="G16105" s="2" t="s">
        <v>490</v>
      </c>
      <c r="H16105" s="2">
        <v>1</v>
      </c>
      <c r="I16105" s="2">
        <v>12</v>
      </c>
      <c r="J16105" s="2">
        <v>10</v>
      </c>
      <c r="K16105" s="2">
        <v>1</v>
      </c>
      <c r="L16105" s="3">
        <v>500000</v>
      </c>
      <c r="M16105" s="2" t="s">
        <v>20</v>
      </c>
      <c r="N16105" s="4" t="s">
        <v>21</v>
      </c>
    </row>
    <row r="16106" spans="1:14" x14ac:dyDescent="0.25">
      <c r="A16106" s="1" t="s">
        <v>368</v>
      </c>
      <c r="B16106" s="2" t="s">
        <v>3066</v>
      </c>
      <c r="C16106" s="2" t="s">
        <v>3091</v>
      </c>
      <c r="D16106" s="2" t="s">
        <v>17987</v>
      </c>
      <c r="E16106" s="2" t="s">
        <v>13123</v>
      </c>
      <c r="F16106" s="2">
        <v>76121900</v>
      </c>
      <c r="G16106" s="2" t="s">
        <v>17856</v>
      </c>
      <c r="H16106" s="2">
        <v>1</v>
      </c>
      <c r="I16106" s="2">
        <v>6</v>
      </c>
      <c r="J16106" s="2">
        <v>10</v>
      </c>
      <c r="K16106" s="2">
        <v>1</v>
      </c>
      <c r="L16106" s="3">
        <v>0.39</v>
      </c>
      <c r="M16106" s="2" t="s">
        <v>20</v>
      </c>
      <c r="N16106" s="4" t="s">
        <v>21</v>
      </c>
    </row>
    <row r="16107" spans="1:14" x14ac:dyDescent="0.25">
      <c r="A16107" s="1" t="s">
        <v>368</v>
      </c>
      <c r="B16107" s="2" t="s">
        <v>3066</v>
      </c>
      <c r="C16107" s="2" t="s">
        <v>3091</v>
      </c>
      <c r="D16107" s="2" t="s">
        <v>17987</v>
      </c>
      <c r="E16107" s="2" t="s">
        <v>13805</v>
      </c>
      <c r="F16107" s="2">
        <v>76121900</v>
      </c>
      <c r="G16107" s="2" t="s">
        <v>490</v>
      </c>
      <c r="H16107" s="2">
        <v>1</v>
      </c>
      <c r="I16107" s="2">
        <v>8</v>
      </c>
      <c r="J16107" s="2">
        <v>10</v>
      </c>
      <c r="K16107" s="2">
        <v>1</v>
      </c>
      <c r="L16107" s="3">
        <v>3600000</v>
      </c>
      <c r="M16107" s="2" t="s">
        <v>20</v>
      </c>
      <c r="N16107" s="4" t="s">
        <v>21</v>
      </c>
    </row>
    <row r="16108" spans="1:14" x14ac:dyDescent="0.25">
      <c r="A16108" s="1" t="s">
        <v>368</v>
      </c>
      <c r="B16108" s="2" t="s">
        <v>3066</v>
      </c>
      <c r="C16108" s="2" t="s">
        <v>3091</v>
      </c>
      <c r="D16108" s="2" t="s">
        <v>17987</v>
      </c>
      <c r="E16108" s="2" t="s">
        <v>13806</v>
      </c>
      <c r="F16108" s="2">
        <v>76121900</v>
      </c>
      <c r="G16108" s="2" t="s">
        <v>490</v>
      </c>
      <c r="H16108" s="2">
        <v>8</v>
      </c>
      <c r="I16108" s="2">
        <v>3</v>
      </c>
      <c r="J16108" s="2">
        <v>10</v>
      </c>
      <c r="K16108" s="2">
        <v>1</v>
      </c>
      <c r="L16108" s="3">
        <v>6712399.6100000003</v>
      </c>
      <c r="M16108" s="2" t="s">
        <v>20</v>
      </c>
      <c r="N16108" s="4" t="s">
        <v>17384</v>
      </c>
    </row>
    <row r="16109" spans="1:14" x14ac:dyDescent="0.25">
      <c r="A16109" s="1" t="s">
        <v>368</v>
      </c>
      <c r="B16109" s="2" t="s">
        <v>3066</v>
      </c>
      <c r="C16109" s="2" t="s">
        <v>3091</v>
      </c>
      <c r="D16109" s="2" t="s">
        <v>17987</v>
      </c>
      <c r="E16109" s="2" t="s">
        <v>13807</v>
      </c>
      <c r="F16109" s="2">
        <v>76121900</v>
      </c>
      <c r="G16109" s="2" t="s">
        <v>490</v>
      </c>
      <c r="H16109" s="2">
        <v>1</v>
      </c>
      <c r="I16109" s="2">
        <v>8</v>
      </c>
      <c r="J16109" s="2">
        <v>10</v>
      </c>
      <c r="K16109" s="2">
        <v>1</v>
      </c>
      <c r="L16109" s="3">
        <v>400000</v>
      </c>
      <c r="M16109" s="2" t="s">
        <v>20</v>
      </c>
      <c r="N16109" s="4" t="s">
        <v>17385</v>
      </c>
    </row>
    <row r="16110" spans="1:14" x14ac:dyDescent="0.25">
      <c r="A16110" s="1" t="s">
        <v>368</v>
      </c>
      <c r="B16110" s="2" t="s">
        <v>230</v>
      </c>
      <c r="C16110" s="2" t="s">
        <v>231</v>
      </c>
      <c r="D16110" s="2" t="s">
        <v>232</v>
      </c>
      <c r="E16110" s="2" t="s">
        <v>13808</v>
      </c>
      <c r="F16110" s="2">
        <v>90101600</v>
      </c>
      <c r="G16110" s="2" t="s">
        <v>810</v>
      </c>
      <c r="H16110" s="2">
        <v>1</v>
      </c>
      <c r="I16110" s="2">
        <v>5</v>
      </c>
      <c r="J16110" s="2">
        <v>10</v>
      </c>
      <c r="K16110" s="2">
        <v>1</v>
      </c>
      <c r="L16110" s="3">
        <v>82393000</v>
      </c>
      <c r="M16110" s="2" t="s">
        <v>20</v>
      </c>
      <c r="N16110" s="4" t="s">
        <v>21</v>
      </c>
    </row>
    <row r="16111" spans="1:14" x14ac:dyDescent="0.25">
      <c r="A16111" s="1" t="s">
        <v>368</v>
      </c>
      <c r="B16111" s="2" t="s">
        <v>230</v>
      </c>
      <c r="C16111" s="2" t="s">
        <v>231</v>
      </c>
      <c r="D16111" s="2" t="s">
        <v>232</v>
      </c>
      <c r="E16111" s="2" t="s">
        <v>13808</v>
      </c>
      <c r="F16111" s="2">
        <v>90101600</v>
      </c>
      <c r="G16111" s="2" t="s">
        <v>810</v>
      </c>
      <c r="H16111" s="2">
        <v>5</v>
      </c>
      <c r="I16111" s="2">
        <v>7</v>
      </c>
      <c r="J16111" s="2">
        <v>10</v>
      </c>
      <c r="K16111" s="2">
        <v>1</v>
      </c>
      <c r="L16111" s="3">
        <v>200000000</v>
      </c>
      <c r="M16111" s="2" t="s">
        <v>20</v>
      </c>
      <c r="N16111" s="4" t="s">
        <v>17385</v>
      </c>
    </row>
    <row r="16112" spans="1:14" x14ac:dyDescent="0.25">
      <c r="A16112" s="1" t="s">
        <v>368</v>
      </c>
      <c r="B16112" s="2" t="s">
        <v>230</v>
      </c>
      <c r="C16112" s="2" t="s">
        <v>231</v>
      </c>
      <c r="D16112" s="2" t="s">
        <v>232</v>
      </c>
      <c r="E16112" s="2" t="s">
        <v>13809</v>
      </c>
      <c r="F16112" s="2">
        <v>90101600</v>
      </c>
      <c r="G16112" s="2" t="s">
        <v>810</v>
      </c>
      <c r="H16112" s="2">
        <v>1</v>
      </c>
      <c r="I16112" s="2">
        <v>5</v>
      </c>
      <c r="J16112" s="2">
        <v>10</v>
      </c>
      <c r="K16112" s="2">
        <v>1</v>
      </c>
      <c r="L16112" s="3">
        <v>470000000</v>
      </c>
      <c r="M16112" s="2" t="s">
        <v>20</v>
      </c>
      <c r="N16112" s="4" t="s">
        <v>17384</v>
      </c>
    </row>
    <row r="16113" spans="1:14" x14ac:dyDescent="0.25">
      <c r="A16113" s="1" t="s">
        <v>368</v>
      </c>
      <c r="B16113" s="2" t="s">
        <v>230</v>
      </c>
      <c r="C16113" s="2" t="s">
        <v>231</v>
      </c>
      <c r="D16113" s="2" t="s">
        <v>232</v>
      </c>
      <c r="E16113" s="2" t="s">
        <v>13810</v>
      </c>
      <c r="F16113" s="2">
        <v>90101600</v>
      </c>
      <c r="G16113" s="2" t="s">
        <v>810</v>
      </c>
      <c r="H16113" s="2">
        <v>8</v>
      </c>
      <c r="I16113" s="2">
        <v>1</v>
      </c>
      <c r="J16113" s="2">
        <v>10</v>
      </c>
      <c r="K16113" s="2">
        <v>1</v>
      </c>
      <c r="L16113" s="3">
        <v>117737883</v>
      </c>
      <c r="M16113" s="2" t="s">
        <v>20</v>
      </c>
      <c r="N16113" s="4" t="s">
        <v>17385</v>
      </c>
    </row>
    <row r="16114" spans="1:14" x14ac:dyDescent="0.25">
      <c r="A16114" s="1" t="s">
        <v>368</v>
      </c>
      <c r="B16114" s="2" t="s">
        <v>230</v>
      </c>
      <c r="C16114" s="2" t="s">
        <v>231</v>
      </c>
      <c r="D16114" s="2" t="s">
        <v>232</v>
      </c>
      <c r="E16114" s="2" t="s">
        <v>13808</v>
      </c>
      <c r="F16114" s="2">
        <v>90101600</v>
      </c>
      <c r="G16114" s="2" t="s">
        <v>810</v>
      </c>
      <c r="H16114" s="2">
        <v>10</v>
      </c>
      <c r="I16114" s="2">
        <v>2</v>
      </c>
      <c r="J16114" s="2">
        <v>10</v>
      </c>
      <c r="K16114" s="2">
        <v>1</v>
      </c>
      <c r="L16114" s="3">
        <v>50000000</v>
      </c>
      <c r="M16114" s="2" t="s">
        <v>20</v>
      </c>
      <c r="N16114" s="4" t="s">
        <v>21</v>
      </c>
    </row>
    <row r="16115" spans="1:14" x14ac:dyDescent="0.25">
      <c r="A16115" s="1" t="s">
        <v>368</v>
      </c>
      <c r="B16115" s="2" t="s">
        <v>230</v>
      </c>
      <c r="C16115" s="2" t="s">
        <v>231</v>
      </c>
      <c r="D16115" s="2" t="s">
        <v>232</v>
      </c>
      <c r="E16115" s="2" t="s">
        <v>13123</v>
      </c>
      <c r="F16115" s="2">
        <v>90101600</v>
      </c>
      <c r="G16115" s="2" t="s">
        <v>17856</v>
      </c>
      <c r="H16115" s="2">
        <v>1</v>
      </c>
      <c r="I16115" s="2">
        <v>6</v>
      </c>
      <c r="J16115" s="2">
        <v>10</v>
      </c>
      <c r="K16115" s="2">
        <v>1</v>
      </c>
      <c r="L16115" s="3">
        <v>6.73</v>
      </c>
      <c r="M16115" s="2" t="s">
        <v>20</v>
      </c>
      <c r="N16115" s="4" t="s">
        <v>21</v>
      </c>
    </row>
    <row r="16116" spans="1:14" x14ac:dyDescent="0.25">
      <c r="A16116" s="1" t="s">
        <v>368</v>
      </c>
      <c r="B16116" s="2" t="s">
        <v>353</v>
      </c>
      <c r="C16116" s="2" t="s">
        <v>353</v>
      </c>
      <c r="D16116" s="2" t="s">
        <v>354</v>
      </c>
      <c r="E16116" s="2" t="s">
        <v>13811</v>
      </c>
      <c r="F16116" s="2">
        <v>90111800</v>
      </c>
      <c r="G16116" s="2" t="s">
        <v>490</v>
      </c>
      <c r="H16116" s="2">
        <v>1</v>
      </c>
      <c r="I16116" s="2">
        <v>12</v>
      </c>
      <c r="J16116" s="2">
        <v>10</v>
      </c>
      <c r="K16116" s="2">
        <v>1</v>
      </c>
      <c r="L16116" s="3">
        <v>361637000</v>
      </c>
      <c r="M16116" s="2" t="s">
        <v>20</v>
      </c>
      <c r="N16116" s="4" t="s">
        <v>21</v>
      </c>
    </row>
    <row r="16117" spans="1:14" x14ac:dyDescent="0.25">
      <c r="A16117" s="1" t="s">
        <v>368</v>
      </c>
      <c r="B16117" s="2" t="s">
        <v>353</v>
      </c>
      <c r="C16117" s="2" t="s">
        <v>353</v>
      </c>
      <c r="D16117" s="2" t="s">
        <v>354</v>
      </c>
      <c r="E16117" s="2" t="s">
        <v>13811</v>
      </c>
      <c r="F16117" s="2">
        <v>90111800</v>
      </c>
      <c r="G16117" s="2" t="s">
        <v>490</v>
      </c>
      <c r="H16117" s="2">
        <v>1</v>
      </c>
      <c r="I16117" s="2">
        <v>12</v>
      </c>
      <c r="J16117" s="2">
        <v>10</v>
      </c>
      <c r="K16117" s="2">
        <v>1</v>
      </c>
      <c r="L16117" s="3">
        <v>63896000</v>
      </c>
      <c r="M16117" s="2" t="s">
        <v>20</v>
      </c>
      <c r="N16117" s="4" t="s">
        <v>21</v>
      </c>
    </row>
    <row r="16118" spans="1:14" x14ac:dyDescent="0.25">
      <c r="A16118" s="1" t="s">
        <v>368</v>
      </c>
      <c r="B16118" s="2" t="s">
        <v>353</v>
      </c>
      <c r="C16118" s="2" t="s">
        <v>353</v>
      </c>
      <c r="D16118" s="2" t="s">
        <v>354</v>
      </c>
      <c r="E16118" s="2" t="s">
        <v>13811</v>
      </c>
      <c r="F16118" s="2">
        <v>90111800</v>
      </c>
      <c r="G16118" s="2" t="s">
        <v>490</v>
      </c>
      <c r="H16118" s="2">
        <v>5</v>
      </c>
      <c r="I16118" s="2">
        <v>7</v>
      </c>
      <c r="J16118" s="2">
        <v>10</v>
      </c>
      <c r="K16118" s="2">
        <v>1</v>
      </c>
      <c r="L16118" s="3">
        <v>198000000</v>
      </c>
      <c r="M16118" s="2" t="s">
        <v>20</v>
      </c>
      <c r="N16118" s="4" t="s">
        <v>21</v>
      </c>
    </row>
    <row r="16119" spans="1:14" x14ac:dyDescent="0.25">
      <c r="A16119" s="1" t="s">
        <v>368</v>
      </c>
      <c r="B16119" s="2" t="s">
        <v>353</v>
      </c>
      <c r="C16119" s="2" t="s">
        <v>353</v>
      </c>
      <c r="D16119" s="2" t="s">
        <v>354</v>
      </c>
      <c r="E16119" s="2" t="s">
        <v>13812</v>
      </c>
      <c r="F16119" s="2">
        <v>90111800</v>
      </c>
      <c r="G16119" s="2" t="s">
        <v>490</v>
      </c>
      <c r="H16119" s="2">
        <v>1</v>
      </c>
      <c r="I16119" s="2">
        <v>12</v>
      </c>
      <c r="J16119" s="2">
        <v>10</v>
      </c>
      <c r="K16119" s="2">
        <v>1</v>
      </c>
      <c r="L16119" s="3">
        <v>2198000</v>
      </c>
      <c r="M16119" s="2" t="s">
        <v>20</v>
      </c>
      <c r="N16119" s="4" t="s">
        <v>21</v>
      </c>
    </row>
    <row r="16120" spans="1:14" x14ac:dyDescent="0.25">
      <c r="A16120" s="1" t="s">
        <v>368</v>
      </c>
      <c r="B16120" s="2" t="s">
        <v>353</v>
      </c>
      <c r="C16120" s="2" t="s">
        <v>353</v>
      </c>
      <c r="D16120" s="2" t="s">
        <v>354</v>
      </c>
      <c r="E16120" s="2" t="s">
        <v>3123</v>
      </c>
      <c r="F16120" s="2">
        <v>90111800</v>
      </c>
      <c r="G16120" s="2" t="s">
        <v>490</v>
      </c>
      <c r="H16120" s="2">
        <v>1</v>
      </c>
      <c r="I16120" s="2">
        <v>12</v>
      </c>
      <c r="J16120" s="2">
        <v>10</v>
      </c>
      <c r="K16120" s="2">
        <v>1</v>
      </c>
      <c r="L16120" s="3">
        <v>3121616</v>
      </c>
      <c r="M16120" s="2" t="s">
        <v>20</v>
      </c>
      <c r="N16120" s="4" t="s">
        <v>21</v>
      </c>
    </row>
    <row r="16121" spans="1:14" x14ac:dyDescent="0.25">
      <c r="A16121" s="1" t="s">
        <v>368</v>
      </c>
      <c r="B16121" s="2" t="s">
        <v>353</v>
      </c>
      <c r="C16121" s="2" t="s">
        <v>353</v>
      </c>
      <c r="D16121" s="2" t="s">
        <v>354</v>
      </c>
      <c r="E16121" s="2" t="s">
        <v>13811</v>
      </c>
      <c r="F16121" s="2">
        <v>90111800</v>
      </c>
      <c r="G16121" s="2" t="s">
        <v>490</v>
      </c>
      <c r="H16121" s="2">
        <v>5</v>
      </c>
      <c r="I16121" s="2">
        <v>7</v>
      </c>
      <c r="J16121" s="2">
        <v>16</v>
      </c>
      <c r="K16121" s="2">
        <v>1</v>
      </c>
      <c r="L16121" s="3">
        <v>99555000</v>
      </c>
      <c r="M16121" s="2" t="s">
        <v>20</v>
      </c>
      <c r="N16121" s="4" t="s">
        <v>21</v>
      </c>
    </row>
    <row r="16122" spans="1:14" x14ac:dyDescent="0.25">
      <c r="A16122" s="1" t="s">
        <v>368</v>
      </c>
      <c r="B16122" s="2" t="s">
        <v>353</v>
      </c>
      <c r="C16122" s="2" t="s">
        <v>353</v>
      </c>
      <c r="D16122" s="2" t="s">
        <v>354</v>
      </c>
      <c r="E16122" s="2" t="s">
        <v>13123</v>
      </c>
      <c r="F16122" s="2">
        <v>90111800</v>
      </c>
      <c r="G16122" s="2" t="s">
        <v>17856</v>
      </c>
      <c r="H16122" s="2">
        <v>1</v>
      </c>
      <c r="I16122" s="2">
        <v>6</v>
      </c>
      <c r="J16122" s="2">
        <v>16</v>
      </c>
      <c r="K16122" s="2">
        <v>1</v>
      </c>
      <c r="L16122" s="3">
        <v>445000</v>
      </c>
      <c r="M16122" s="2" t="s">
        <v>20</v>
      </c>
      <c r="N16122" s="4" t="s">
        <v>21</v>
      </c>
    </row>
    <row r="16123" spans="1:14" x14ac:dyDescent="0.25">
      <c r="A16123" s="1" t="s">
        <v>368</v>
      </c>
      <c r="B16123" s="2" t="s">
        <v>467</v>
      </c>
      <c r="C16123" s="2" t="s">
        <v>467</v>
      </c>
      <c r="D16123" s="2" t="s">
        <v>17873</v>
      </c>
      <c r="E16123" s="2" t="s">
        <v>13813</v>
      </c>
      <c r="F16123" s="2">
        <v>93161601</v>
      </c>
      <c r="G16123" s="2" t="s">
        <v>490</v>
      </c>
      <c r="H16123" s="2">
        <v>1</v>
      </c>
      <c r="I16123" s="2">
        <v>12</v>
      </c>
      <c r="J16123" s="2">
        <v>10</v>
      </c>
      <c r="K16123" s="2">
        <v>1</v>
      </c>
      <c r="L16123" s="3">
        <v>875800</v>
      </c>
      <c r="M16123" s="2" t="s">
        <v>20</v>
      </c>
      <c r="N16123" s="4" t="s">
        <v>21</v>
      </c>
    </row>
    <row r="16124" spans="1:14" x14ac:dyDescent="0.25">
      <c r="A16124" s="1" t="s">
        <v>368</v>
      </c>
      <c r="B16124" s="2" t="s">
        <v>350</v>
      </c>
      <c r="C16124" s="2" t="s">
        <v>350</v>
      </c>
      <c r="D16124" s="2" t="s">
        <v>351</v>
      </c>
      <c r="E16124" s="2" t="s">
        <v>352</v>
      </c>
      <c r="F16124" s="2" t="s">
        <v>15744</v>
      </c>
      <c r="G16124" s="2" t="s">
        <v>19</v>
      </c>
      <c r="H16124" s="2">
        <v>1</v>
      </c>
      <c r="I16124" s="2">
        <v>12</v>
      </c>
      <c r="J16124" s="2">
        <v>10</v>
      </c>
      <c r="K16124" s="2">
        <v>1</v>
      </c>
      <c r="L16124" s="3">
        <v>63374124</v>
      </c>
      <c r="M16124" s="2" t="s">
        <v>20</v>
      </c>
      <c r="N16124" s="4" t="s">
        <v>21</v>
      </c>
    </row>
    <row r="16125" spans="1:14" x14ac:dyDescent="0.25">
      <c r="A16125" s="1" t="s">
        <v>368</v>
      </c>
      <c r="B16125" s="2" t="s">
        <v>356</v>
      </c>
      <c r="C16125" s="2" t="s">
        <v>358</v>
      </c>
      <c r="D16125" s="2" t="s">
        <v>357</v>
      </c>
      <c r="E16125" s="2" t="s">
        <v>357</v>
      </c>
      <c r="F16125" s="2">
        <v>0</v>
      </c>
      <c r="G16125" s="2" t="s">
        <v>19</v>
      </c>
      <c r="H16125" s="2">
        <v>1</v>
      </c>
      <c r="I16125" s="2">
        <v>12</v>
      </c>
      <c r="J16125" s="2">
        <v>10</v>
      </c>
      <c r="K16125" s="2">
        <v>1</v>
      </c>
      <c r="L16125" s="3">
        <v>1055976</v>
      </c>
      <c r="M16125" s="2" t="s">
        <v>20</v>
      </c>
      <c r="N16125" s="4" t="s">
        <v>21</v>
      </c>
    </row>
    <row r="16126" spans="1:14" x14ac:dyDescent="0.25">
      <c r="A16126" s="1" t="s">
        <v>17444</v>
      </c>
      <c r="B16126" s="2" t="s">
        <v>345</v>
      </c>
      <c r="C16126" s="2" t="s">
        <v>341</v>
      </c>
      <c r="D16126" s="2" t="s">
        <v>346</v>
      </c>
      <c r="E16126" s="2" t="s">
        <v>17545</v>
      </c>
      <c r="F16126" s="2">
        <v>86111604</v>
      </c>
      <c r="G16126" s="2" t="s">
        <v>19</v>
      </c>
      <c r="H16126" s="2">
        <v>3</v>
      </c>
      <c r="I16126" s="2">
        <v>6</v>
      </c>
      <c r="J16126" s="2">
        <v>11</v>
      </c>
      <c r="K16126" s="2">
        <v>1</v>
      </c>
      <c r="L16126" s="3">
        <v>99999999</v>
      </c>
      <c r="M16126" s="2" t="s">
        <v>20</v>
      </c>
      <c r="N16126" s="4" t="s">
        <v>21</v>
      </c>
    </row>
    <row r="16127" spans="1:14" x14ac:dyDescent="0.25">
      <c r="A16127" s="1" t="s">
        <v>17444</v>
      </c>
      <c r="B16127" s="2" t="s">
        <v>345</v>
      </c>
      <c r="C16127" s="2" t="s">
        <v>341</v>
      </c>
      <c r="D16127" s="2" t="s">
        <v>346</v>
      </c>
      <c r="E16127" s="2" t="s">
        <v>17546</v>
      </c>
      <c r="F16127" s="2">
        <v>86111604</v>
      </c>
      <c r="G16127" s="2" t="s">
        <v>19</v>
      </c>
      <c r="H16127" s="2">
        <v>12</v>
      </c>
      <c r="I16127" s="2">
        <v>6</v>
      </c>
      <c r="J16127" s="2">
        <v>11</v>
      </c>
      <c r="K16127" s="2">
        <v>1</v>
      </c>
      <c r="L16127" s="3">
        <v>1</v>
      </c>
      <c r="M16127" s="2" t="s">
        <v>20</v>
      </c>
      <c r="N16127" s="4" t="s">
        <v>21</v>
      </c>
    </row>
    <row r="16128" spans="1:14" x14ac:dyDescent="0.25">
      <c r="A16128" s="7" t="s">
        <v>331</v>
      </c>
      <c r="B16128" s="5" t="s">
        <v>332</v>
      </c>
      <c r="C16128" s="5" t="s">
        <v>333</v>
      </c>
      <c r="D16128" s="5" t="s">
        <v>334</v>
      </c>
      <c r="E16128" s="5" t="s">
        <v>335</v>
      </c>
      <c r="F16128" s="5">
        <v>85101503</v>
      </c>
      <c r="G16128" s="5" t="s">
        <v>330</v>
      </c>
      <c r="H16128" s="5">
        <v>1</v>
      </c>
      <c r="I16128" s="5">
        <v>12</v>
      </c>
      <c r="J16128" s="5">
        <v>10</v>
      </c>
      <c r="K16128" s="5">
        <v>1</v>
      </c>
      <c r="L16128" s="8">
        <v>750000000</v>
      </c>
      <c r="M16128" s="5" t="s">
        <v>20</v>
      </c>
      <c r="N16128" s="9" t="s">
        <v>21</v>
      </c>
    </row>
    <row r="16129" spans="1:14" x14ac:dyDescent="0.25">
      <c r="A16129" s="7" t="s">
        <v>331</v>
      </c>
      <c r="B16129" s="5" t="s">
        <v>181</v>
      </c>
      <c r="C16129" s="5" t="s">
        <v>336</v>
      </c>
      <c r="D16129" s="5" t="s">
        <v>337</v>
      </c>
      <c r="E16129" s="5" t="s">
        <v>338</v>
      </c>
      <c r="F16129" s="5">
        <v>80111700</v>
      </c>
      <c r="G16129" s="5" t="s">
        <v>19</v>
      </c>
      <c r="H16129" s="5">
        <v>1</v>
      </c>
      <c r="I16129" s="5">
        <v>12</v>
      </c>
      <c r="J16129" s="5">
        <v>10</v>
      </c>
      <c r="K16129" s="5">
        <v>1</v>
      </c>
      <c r="L16129" s="8">
        <v>801500000</v>
      </c>
      <c r="M16129" s="5" t="s">
        <v>20</v>
      </c>
      <c r="N16129" s="9" t="s">
        <v>21</v>
      </c>
    </row>
    <row r="16130" spans="1:14" x14ac:dyDescent="0.25">
      <c r="A16130" s="7" t="s">
        <v>331</v>
      </c>
      <c r="B16130" s="5" t="s">
        <v>332</v>
      </c>
      <c r="C16130" s="5" t="s">
        <v>333</v>
      </c>
      <c r="D16130" s="5" t="s">
        <v>334</v>
      </c>
      <c r="E16130" s="5" t="s">
        <v>339</v>
      </c>
      <c r="F16130" s="5">
        <v>85101503</v>
      </c>
      <c r="G16130" s="5" t="s">
        <v>19</v>
      </c>
      <c r="H16130" s="5">
        <v>1</v>
      </c>
      <c r="I16130" s="5">
        <v>12</v>
      </c>
      <c r="J16130" s="5">
        <v>10</v>
      </c>
      <c r="K16130" s="5">
        <v>1</v>
      </c>
      <c r="L16130" s="8">
        <f>50000000+16870840</f>
        <v>66870840</v>
      </c>
      <c r="M16130" s="5" t="s">
        <v>20</v>
      </c>
      <c r="N16130" s="9" t="s">
        <v>21</v>
      </c>
    </row>
    <row r="16131" spans="1:14" x14ac:dyDescent="0.25">
      <c r="A16131" s="7" t="s">
        <v>331</v>
      </c>
      <c r="B16131" s="5" t="s">
        <v>340</v>
      </c>
      <c r="C16131" s="5" t="s">
        <v>341</v>
      </c>
      <c r="D16131" s="5" t="s">
        <v>342</v>
      </c>
      <c r="E16131" s="5" t="s">
        <v>343</v>
      </c>
      <c r="F16131" s="5">
        <v>86111604</v>
      </c>
      <c r="G16131" s="5" t="s">
        <v>19</v>
      </c>
      <c r="H16131" s="5">
        <v>4</v>
      </c>
      <c r="I16131" s="5">
        <v>8</v>
      </c>
      <c r="J16131" s="5">
        <v>10</v>
      </c>
      <c r="K16131" s="5">
        <v>1</v>
      </c>
      <c r="L16131" s="8">
        <v>161604034</v>
      </c>
      <c r="M16131" s="5" t="s">
        <v>20</v>
      </c>
      <c r="N16131" s="9" t="s">
        <v>21</v>
      </c>
    </row>
    <row r="16132" spans="1:14" x14ac:dyDescent="0.25">
      <c r="A16132" s="7" t="s">
        <v>344</v>
      </c>
      <c r="B16132" s="5" t="s">
        <v>345</v>
      </c>
      <c r="C16132" s="5" t="s">
        <v>341</v>
      </c>
      <c r="D16132" s="5" t="s">
        <v>346</v>
      </c>
      <c r="E16132" s="5" t="s">
        <v>347</v>
      </c>
      <c r="F16132" s="5">
        <v>86111604</v>
      </c>
      <c r="G16132" s="5" t="s">
        <v>19</v>
      </c>
      <c r="H16132" s="5">
        <v>3</v>
      </c>
      <c r="I16132" s="5">
        <v>6</v>
      </c>
      <c r="J16132" s="5">
        <v>11</v>
      </c>
      <c r="K16132" s="5">
        <v>1</v>
      </c>
      <c r="L16132" s="8">
        <v>953691644.10000002</v>
      </c>
      <c r="M16132" s="5" t="s">
        <v>20</v>
      </c>
      <c r="N16132" s="9" t="s">
        <v>21</v>
      </c>
    </row>
    <row r="16133" spans="1:14" x14ac:dyDescent="0.25">
      <c r="A16133" s="1" t="s">
        <v>344</v>
      </c>
      <c r="B16133" s="2" t="s">
        <v>345</v>
      </c>
      <c r="C16133" s="2" t="s">
        <v>341</v>
      </c>
      <c r="D16133" s="2" t="s">
        <v>346</v>
      </c>
      <c r="E16133" s="2" t="s">
        <v>348</v>
      </c>
      <c r="F16133" s="2">
        <v>86111604</v>
      </c>
      <c r="G16133" s="2" t="s">
        <v>19</v>
      </c>
      <c r="H16133" s="2">
        <v>6</v>
      </c>
      <c r="I16133" s="2">
        <v>6</v>
      </c>
      <c r="J16133" s="2">
        <v>11</v>
      </c>
      <c r="K16133" s="2">
        <v>1</v>
      </c>
      <c r="L16133" s="3">
        <v>46308355.899999999</v>
      </c>
      <c r="M16133" s="2" t="s">
        <v>20</v>
      </c>
      <c r="N16133" s="4" t="s">
        <v>21</v>
      </c>
    </row>
    <row r="16134" spans="1:14" x14ac:dyDescent="0.25">
      <c r="A16134" s="1" t="s">
        <v>374</v>
      </c>
      <c r="B16134" s="2" t="s">
        <v>7493</v>
      </c>
      <c r="C16134" s="2" t="s">
        <v>7494</v>
      </c>
      <c r="D16134" s="2" t="s">
        <v>18028</v>
      </c>
      <c r="E16134" s="2" t="s">
        <v>18874</v>
      </c>
      <c r="F16134" s="2">
        <v>81101500</v>
      </c>
      <c r="G16134" s="2" t="s">
        <v>12517</v>
      </c>
      <c r="H16134" s="2">
        <v>3</v>
      </c>
      <c r="I16134" s="2">
        <v>9</v>
      </c>
      <c r="J16134" s="2">
        <v>10</v>
      </c>
      <c r="K16134" s="2">
        <v>1</v>
      </c>
      <c r="L16134" s="3">
        <v>37196008.5</v>
      </c>
      <c r="M16134" s="2" t="s">
        <v>20</v>
      </c>
      <c r="N16134" s="4" t="s">
        <v>21</v>
      </c>
    </row>
    <row r="16135" spans="1:14" x14ac:dyDescent="0.25">
      <c r="A16135" s="1" t="s">
        <v>374</v>
      </c>
      <c r="B16135" s="2" t="s">
        <v>3321</v>
      </c>
      <c r="C16135" s="2" t="s">
        <v>3322</v>
      </c>
      <c r="D16135" s="2" t="s">
        <v>18002</v>
      </c>
      <c r="E16135" s="2" t="s">
        <v>16637</v>
      </c>
      <c r="F16135" s="2">
        <v>72101507</v>
      </c>
      <c r="G16135" s="2" t="s">
        <v>496</v>
      </c>
      <c r="H16135" s="2">
        <v>3</v>
      </c>
      <c r="I16135" s="2">
        <v>9</v>
      </c>
      <c r="J16135" s="2">
        <v>10</v>
      </c>
      <c r="K16135" s="2">
        <v>1</v>
      </c>
      <c r="L16135" s="3">
        <v>705864658.37</v>
      </c>
      <c r="M16135" s="2" t="s">
        <v>20</v>
      </c>
      <c r="N16135" s="4" t="s">
        <v>21</v>
      </c>
    </row>
    <row r="16136" spans="1:14" x14ac:dyDescent="0.25">
      <c r="A16136" s="1" t="s">
        <v>374</v>
      </c>
      <c r="B16136" s="2" t="s">
        <v>712</v>
      </c>
      <c r="C16136" s="2" t="s">
        <v>713</v>
      </c>
      <c r="D16136" s="2" t="s">
        <v>17902</v>
      </c>
      <c r="E16136" s="2" t="s">
        <v>16638</v>
      </c>
      <c r="F16136" s="2">
        <v>26111601</v>
      </c>
      <c r="G16136" s="2" t="s">
        <v>810</v>
      </c>
      <c r="H16136" s="2">
        <v>4</v>
      </c>
      <c r="I16136" s="2">
        <v>8</v>
      </c>
      <c r="J16136" s="2">
        <v>10</v>
      </c>
      <c r="K16136" s="2">
        <v>2</v>
      </c>
      <c r="L16136" s="3">
        <v>87000000</v>
      </c>
      <c r="M16136" s="2" t="s">
        <v>0</v>
      </c>
      <c r="N16136" s="4" t="s">
        <v>21</v>
      </c>
    </row>
    <row r="16137" spans="1:14" x14ac:dyDescent="0.25">
      <c r="A16137" s="1" t="s">
        <v>374</v>
      </c>
      <c r="B16137" s="2" t="s">
        <v>712</v>
      </c>
      <c r="C16137" s="2" t="s">
        <v>713</v>
      </c>
      <c r="D16137" s="2" t="s">
        <v>17902</v>
      </c>
      <c r="E16137" s="2" t="s">
        <v>16639</v>
      </c>
      <c r="F16137" s="2">
        <v>26111601</v>
      </c>
      <c r="G16137" s="2" t="s">
        <v>810</v>
      </c>
      <c r="H16137" s="2">
        <v>4</v>
      </c>
      <c r="I16137" s="2">
        <v>8</v>
      </c>
      <c r="J16137" s="2">
        <v>10</v>
      </c>
      <c r="K16137" s="2">
        <v>2</v>
      </c>
      <c r="L16137" s="3">
        <v>109181413.8</v>
      </c>
      <c r="M16137" s="2" t="s">
        <v>0</v>
      </c>
      <c r="N16137" s="4" t="s">
        <v>21</v>
      </c>
    </row>
    <row r="16138" spans="1:14" x14ac:dyDescent="0.25">
      <c r="A16138" s="1" t="s">
        <v>374</v>
      </c>
      <c r="B16138" s="2" t="s">
        <v>712</v>
      </c>
      <c r="C16138" s="2" t="s">
        <v>915</v>
      </c>
      <c r="D16138" s="2" t="s">
        <v>17910</v>
      </c>
      <c r="E16138" s="2" t="s">
        <v>16640</v>
      </c>
      <c r="F16138" s="2">
        <v>41113600</v>
      </c>
      <c r="G16138" s="2" t="s">
        <v>490</v>
      </c>
      <c r="H16138" s="2">
        <v>3</v>
      </c>
      <c r="I16138" s="2">
        <v>9</v>
      </c>
      <c r="J16138" s="2">
        <v>10</v>
      </c>
      <c r="K16138" s="2">
        <v>1</v>
      </c>
      <c r="L16138" s="3">
        <v>34000000</v>
      </c>
      <c r="M16138" s="2" t="s">
        <v>0</v>
      </c>
      <c r="N16138" s="4" t="s">
        <v>21</v>
      </c>
    </row>
    <row r="16139" spans="1:14" x14ac:dyDescent="0.25">
      <c r="A16139" s="1" t="s">
        <v>374</v>
      </c>
      <c r="B16139" s="2" t="s">
        <v>712</v>
      </c>
      <c r="C16139" s="2" t="s">
        <v>8550</v>
      </c>
      <c r="D16139" s="2" t="s">
        <v>18035</v>
      </c>
      <c r="E16139" s="2" t="s">
        <v>16641</v>
      </c>
      <c r="F16139" s="2">
        <v>39121011</v>
      </c>
      <c r="G16139" s="2" t="s">
        <v>496</v>
      </c>
      <c r="H16139" s="2">
        <v>4</v>
      </c>
      <c r="I16139" s="2">
        <v>8</v>
      </c>
      <c r="J16139" s="2">
        <v>10</v>
      </c>
      <c r="K16139" s="2">
        <v>1</v>
      </c>
      <c r="L16139" s="3">
        <v>8925000</v>
      </c>
      <c r="M16139" s="2" t="s">
        <v>20</v>
      </c>
      <c r="N16139" s="4" t="s">
        <v>21</v>
      </c>
    </row>
    <row r="16140" spans="1:14" x14ac:dyDescent="0.25">
      <c r="A16140" s="1" t="s">
        <v>374</v>
      </c>
      <c r="B16140" s="2" t="s">
        <v>1032</v>
      </c>
      <c r="C16140" s="2" t="s">
        <v>1032</v>
      </c>
      <c r="D16140" s="2" t="s">
        <v>17923</v>
      </c>
      <c r="E16140" s="2" t="s">
        <v>13128</v>
      </c>
      <c r="F16140" s="2">
        <v>11111700</v>
      </c>
      <c r="G16140" s="2" t="s">
        <v>490</v>
      </c>
      <c r="H16140" s="2">
        <v>3</v>
      </c>
      <c r="I16140" s="2">
        <v>9</v>
      </c>
      <c r="J16140" s="2">
        <v>10</v>
      </c>
      <c r="K16140" s="2">
        <v>4</v>
      </c>
      <c r="L16140" s="3">
        <v>228572</v>
      </c>
      <c r="M16140" s="2" t="s">
        <v>17388</v>
      </c>
      <c r="N16140" s="4" t="s">
        <v>21</v>
      </c>
    </row>
    <row r="16141" spans="1:14" x14ac:dyDescent="0.25">
      <c r="A16141" s="1" t="s">
        <v>374</v>
      </c>
      <c r="B16141" s="2" t="s">
        <v>1032</v>
      </c>
      <c r="C16141" s="2" t="s">
        <v>1032</v>
      </c>
      <c r="D16141" s="2" t="s">
        <v>17923</v>
      </c>
      <c r="E16141" s="2" t="s">
        <v>16642</v>
      </c>
      <c r="F16141" s="2">
        <v>11111611</v>
      </c>
      <c r="G16141" s="2" t="s">
        <v>490</v>
      </c>
      <c r="H16141" s="2">
        <v>3</v>
      </c>
      <c r="I16141" s="2">
        <v>9</v>
      </c>
      <c r="J16141" s="2">
        <v>10</v>
      </c>
      <c r="K16141" s="2">
        <v>2</v>
      </c>
      <c r="L16141" s="3">
        <v>571428</v>
      </c>
      <c r="M16141" s="2" t="s">
        <v>17388</v>
      </c>
      <c r="N16141" s="4" t="s">
        <v>21</v>
      </c>
    </row>
    <row r="16142" spans="1:14" x14ac:dyDescent="0.25">
      <c r="A16142" s="1" t="s">
        <v>374</v>
      </c>
      <c r="B16142" s="2" t="s">
        <v>1032</v>
      </c>
      <c r="C16142" s="2" t="s">
        <v>1032</v>
      </c>
      <c r="D16142" s="2" t="s">
        <v>17923</v>
      </c>
      <c r="E16142" s="2" t="s">
        <v>16643</v>
      </c>
      <c r="F16142" s="2">
        <v>30151800</v>
      </c>
      <c r="G16142" s="2" t="s">
        <v>490</v>
      </c>
      <c r="H16142" s="2">
        <v>4</v>
      </c>
      <c r="I16142" s="2">
        <v>8</v>
      </c>
      <c r="J16142" s="2">
        <v>10</v>
      </c>
      <c r="K16142" s="2">
        <v>36</v>
      </c>
      <c r="L16142" s="3">
        <v>151200</v>
      </c>
      <c r="M16142" s="2" t="s">
        <v>17405</v>
      </c>
      <c r="N16142" s="4" t="s">
        <v>21</v>
      </c>
    </row>
    <row r="16143" spans="1:14" x14ac:dyDescent="0.25">
      <c r="A16143" s="1" t="s">
        <v>374</v>
      </c>
      <c r="B16143" s="2" t="s">
        <v>1032</v>
      </c>
      <c r="C16143" s="2" t="s">
        <v>1032</v>
      </c>
      <c r="D16143" s="2" t="s">
        <v>17923</v>
      </c>
      <c r="E16143" s="2" t="s">
        <v>16644</v>
      </c>
      <c r="F16143" s="2">
        <v>30151800</v>
      </c>
      <c r="G16143" s="2" t="s">
        <v>490</v>
      </c>
      <c r="H16143" s="2">
        <v>4</v>
      </c>
      <c r="I16143" s="2">
        <v>8</v>
      </c>
      <c r="J16143" s="2">
        <v>10</v>
      </c>
      <c r="K16143" s="2">
        <v>21</v>
      </c>
      <c r="L16143" s="3">
        <v>567000</v>
      </c>
      <c r="M16143" s="2" t="s">
        <v>0</v>
      </c>
      <c r="N16143" s="4" t="s">
        <v>21</v>
      </c>
    </row>
    <row r="16144" spans="1:14" x14ac:dyDescent="0.25">
      <c r="A16144" s="1" t="s">
        <v>374</v>
      </c>
      <c r="B16144" s="2" t="s">
        <v>1032</v>
      </c>
      <c r="C16144" s="2" t="s">
        <v>1032</v>
      </c>
      <c r="D16144" s="2" t="s">
        <v>17923</v>
      </c>
      <c r="E16144" s="2" t="s">
        <v>16645</v>
      </c>
      <c r="F16144" s="2">
        <v>11111701</v>
      </c>
      <c r="G16144" s="2" t="s">
        <v>490</v>
      </c>
      <c r="H16144" s="2">
        <v>4</v>
      </c>
      <c r="I16144" s="2">
        <v>8</v>
      </c>
      <c r="J16144" s="2">
        <v>10</v>
      </c>
      <c r="K16144" s="2">
        <v>6</v>
      </c>
      <c r="L16144" s="3">
        <v>660000</v>
      </c>
      <c r="M16144" s="2" t="s">
        <v>17440</v>
      </c>
      <c r="N16144" s="4" t="s">
        <v>21</v>
      </c>
    </row>
    <row r="16145" spans="1:14" x14ac:dyDescent="0.25">
      <c r="A16145" s="1" t="s">
        <v>374</v>
      </c>
      <c r="B16145" s="2" t="s">
        <v>1112</v>
      </c>
      <c r="C16145" s="2" t="s">
        <v>1112</v>
      </c>
      <c r="D16145" s="2" t="s">
        <v>17931</v>
      </c>
      <c r="E16145" s="2" t="s">
        <v>16646</v>
      </c>
      <c r="F16145" s="2">
        <v>30103605</v>
      </c>
      <c r="G16145" s="2" t="s">
        <v>490</v>
      </c>
      <c r="H16145" s="2">
        <v>3</v>
      </c>
      <c r="I16145" s="2">
        <v>9</v>
      </c>
      <c r="J16145" s="2">
        <v>10</v>
      </c>
      <c r="K16145" s="2">
        <v>8</v>
      </c>
      <c r="L16145" s="3">
        <v>114288</v>
      </c>
      <c r="M16145" s="2" t="s">
        <v>0</v>
      </c>
      <c r="N16145" s="4" t="s">
        <v>21</v>
      </c>
    </row>
    <row r="16146" spans="1:14" x14ac:dyDescent="0.25">
      <c r="A16146" s="1" t="s">
        <v>374</v>
      </c>
      <c r="B16146" s="2" t="s">
        <v>1112</v>
      </c>
      <c r="C16146" s="2" t="s">
        <v>1112</v>
      </c>
      <c r="D16146" s="2" t="s">
        <v>17931</v>
      </c>
      <c r="E16146" s="2" t="s">
        <v>18875</v>
      </c>
      <c r="F16146" s="2">
        <v>11121604</v>
      </c>
      <c r="G16146" s="2" t="s">
        <v>490</v>
      </c>
      <c r="H16146" s="2">
        <v>4</v>
      </c>
      <c r="I16146" s="2">
        <v>8</v>
      </c>
      <c r="J16146" s="2">
        <v>10</v>
      </c>
      <c r="K16146" s="2">
        <v>6</v>
      </c>
      <c r="L16146" s="3">
        <v>108000</v>
      </c>
      <c r="M16146" s="2" t="s">
        <v>0</v>
      </c>
      <c r="N16146" s="4" t="s">
        <v>21</v>
      </c>
    </row>
    <row r="16147" spans="1:14" x14ac:dyDescent="0.25">
      <c r="A16147" s="1" t="s">
        <v>374</v>
      </c>
      <c r="B16147" s="2" t="s">
        <v>1112</v>
      </c>
      <c r="C16147" s="2" t="s">
        <v>1112</v>
      </c>
      <c r="D16147" s="2" t="s">
        <v>17931</v>
      </c>
      <c r="E16147" s="2" t="s">
        <v>18876</v>
      </c>
      <c r="F16147" s="2">
        <v>11121604</v>
      </c>
      <c r="G16147" s="2" t="s">
        <v>490</v>
      </c>
      <c r="H16147" s="2">
        <v>4</v>
      </c>
      <c r="I16147" s="2">
        <v>8</v>
      </c>
      <c r="J16147" s="2">
        <v>10</v>
      </c>
      <c r="K16147" s="2">
        <v>1</v>
      </c>
      <c r="L16147" s="3">
        <v>19000</v>
      </c>
      <c r="M16147" s="2" t="s">
        <v>0</v>
      </c>
      <c r="N16147" s="4" t="s">
        <v>21</v>
      </c>
    </row>
    <row r="16148" spans="1:14" x14ac:dyDescent="0.25">
      <c r="A16148" s="1" t="s">
        <v>374</v>
      </c>
      <c r="B16148" s="2" t="s">
        <v>1112</v>
      </c>
      <c r="C16148" s="2" t="s">
        <v>1112</v>
      </c>
      <c r="D16148" s="2" t="s">
        <v>17931</v>
      </c>
      <c r="E16148" s="2" t="s">
        <v>18875</v>
      </c>
      <c r="F16148" s="2">
        <v>11121604</v>
      </c>
      <c r="G16148" s="2" t="s">
        <v>490</v>
      </c>
      <c r="H16148" s="2">
        <v>4</v>
      </c>
      <c r="I16148" s="2">
        <v>8</v>
      </c>
      <c r="J16148" s="2">
        <v>10</v>
      </c>
      <c r="K16148" s="2">
        <v>2</v>
      </c>
      <c r="L16148" s="3">
        <v>36000</v>
      </c>
      <c r="M16148" s="2" t="s">
        <v>0</v>
      </c>
      <c r="N16148" s="4" t="s">
        <v>21</v>
      </c>
    </row>
    <row r="16149" spans="1:14" x14ac:dyDescent="0.25">
      <c r="A16149" s="1" t="s">
        <v>374</v>
      </c>
      <c r="B16149" s="2" t="s">
        <v>1112</v>
      </c>
      <c r="C16149" s="2" t="s">
        <v>1112</v>
      </c>
      <c r="D16149" s="2" t="s">
        <v>17931</v>
      </c>
      <c r="E16149" s="2" t="s">
        <v>18877</v>
      </c>
      <c r="F16149" s="2">
        <v>11121604</v>
      </c>
      <c r="G16149" s="2" t="s">
        <v>490</v>
      </c>
      <c r="H16149" s="2">
        <v>4</v>
      </c>
      <c r="I16149" s="2">
        <v>8</v>
      </c>
      <c r="J16149" s="2">
        <v>10</v>
      </c>
      <c r="K16149" s="2">
        <v>2</v>
      </c>
      <c r="L16149" s="3">
        <v>43000</v>
      </c>
      <c r="M16149" s="2" t="s">
        <v>0</v>
      </c>
      <c r="N16149" s="4" t="s">
        <v>21</v>
      </c>
    </row>
    <row r="16150" spans="1:14" x14ac:dyDescent="0.25">
      <c r="A16150" s="1" t="s">
        <v>374</v>
      </c>
      <c r="B16150" s="2" t="s">
        <v>1112</v>
      </c>
      <c r="C16150" s="2" t="s">
        <v>1112</v>
      </c>
      <c r="D16150" s="2" t="s">
        <v>17931</v>
      </c>
      <c r="E16150" s="2" t="s">
        <v>18878</v>
      </c>
      <c r="F16150" s="2">
        <v>11121604</v>
      </c>
      <c r="G16150" s="2" t="s">
        <v>490</v>
      </c>
      <c r="H16150" s="2">
        <v>4</v>
      </c>
      <c r="I16150" s="2">
        <v>8</v>
      </c>
      <c r="J16150" s="2">
        <v>10</v>
      </c>
      <c r="K16150" s="2">
        <v>2</v>
      </c>
      <c r="L16150" s="3">
        <v>87000</v>
      </c>
      <c r="M16150" s="2" t="s">
        <v>0</v>
      </c>
      <c r="N16150" s="4" t="s">
        <v>21</v>
      </c>
    </row>
    <row r="16151" spans="1:14" x14ac:dyDescent="0.25">
      <c r="A16151" s="1" t="s">
        <v>374</v>
      </c>
      <c r="B16151" s="2" t="s">
        <v>1112</v>
      </c>
      <c r="C16151" s="2" t="s">
        <v>1112</v>
      </c>
      <c r="D16151" s="2" t="s">
        <v>17931</v>
      </c>
      <c r="E16151" s="2" t="s">
        <v>18879</v>
      </c>
      <c r="F16151" s="2">
        <v>11121604</v>
      </c>
      <c r="G16151" s="2" t="s">
        <v>490</v>
      </c>
      <c r="H16151" s="2">
        <v>4</v>
      </c>
      <c r="I16151" s="2">
        <v>8</v>
      </c>
      <c r="J16151" s="2">
        <v>10</v>
      </c>
      <c r="K16151" s="2">
        <v>1</v>
      </c>
      <c r="L16151" s="3">
        <v>11000</v>
      </c>
      <c r="M16151" s="2" t="s">
        <v>0</v>
      </c>
      <c r="N16151" s="4" t="s">
        <v>21</v>
      </c>
    </row>
    <row r="16152" spans="1:14" x14ac:dyDescent="0.25">
      <c r="A16152" s="1" t="s">
        <v>374</v>
      </c>
      <c r="B16152" s="2" t="s">
        <v>1112</v>
      </c>
      <c r="C16152" s="2" t="s">
        <v>1112</v>
      </c>
      <c r="D16152" s="2" t="s">
        <v>17931</v>
      </c>
      <c r="E16152" s="2" t="s">
        <v>18880</v>
      </c>
      <c r="F16152" s="2">
        <v>11121604</v>
      </c>
      <c r="G16152" s="2" t="s">
        <v>490</v>
      </c>
      <c r="H16152" s="2">
        <v>4</v>
      </c>
      <c r="I16152" s="2">
        <v>8</v>
      </c>
      <c r="J16152" s="2">
        <v>10</v>
      </c>
      <c r="K16152" s="2">
        <v>1</v>
      </c>
      <c r="L16152" s="3">
        <v>3100</v>
      </c>
      <c r="M16152" s="2" t="s">
        <v>0</v>
      </c>
      <c r="N16152" s="4" t="s">
        <v>21</v>
      </c>
    </row>
    <row r="16153" spans="1:14" x14ac:dyDescent="0.25">
      <c r="A16153" s="1" t="s">
        <v>374</v>
      </c>
      <c r="B16153" s="2" t="s">
        <v>1112</v>
      </c>
      <c r="C16153" s="2" t="s">
        <v>1112</v>
      </c>
      <c r="D16153" s="2" t="s">
        <v>17931</v>
      </c>
      <c r="E16153" s="2" t="s">
        <v>18881</v>
      </c>
      <c r="F16153" s="2">
        <v>11121604</v>
      </c>
      <c r="G16153" s="2" t="s">
        <v>490</v>
      </c>
      <c r="H16153" s="2">
        <v>4</v>
      </c>
      <c r="I16153" s="2">
        <v>8</v>
      </c>
      <c r="J16153" s="2">
        <v>10</v>
      </c>
      <c r="K16153" s="2">
        <v>1</v>
      </c>
      <c r="L16153" s="3">
        <v>3200</v>
      </c>
      <c r="M16153" s="2" t="s">
        <v>0</v>
      </c>
      <c r="N16153" s="4" t="s">
        <v>21</v>
      </c>
    </row>
    <row r="16154" spans="1:14" x14ac:dyDescent="0.25">
      <c r="A16154" s="1" t="s">
        <v>374</v>
      </c>
      <c r="B16154" s="2" t="s">
        <v>1112</v>
      </c>
      <c r="C16154" s="2" t="s">
        <v>1112</v>
      </c>
      <c r="D16154" s="2" t="s">
        <v>17931</v>
      </c>
      <c r="E16154" s="2" t="s">
        <v>18882</v>
      </c>
      <c r="F16154" s="2">
        <v>11121604</v>
      </c>
      <c r="G16154" s="2" t="s">
        <v>490</v>
      </c>
      <c r="H16154" s="2">
        <v>4</v>
      </c>
      <c r="I16154" s="2">
        <v>8</v>
      </c>
      <c r="J16154" s="2">
        <v>10</v>
      </c>
      <c r="K16154" s="2">
        <v>6</v>
      </c>
      <c r="L16154" s="3">
        <v>24000</v>
      </c>
      <c r="M16154" s="2" t="s">
        <v>0</v>
      </c>
      <c r="N16154" s="4" t="s">
        <v>21</v>
      </c>
    </row>
    <row r="16155" spans="1:14" x14ac:dyDescent="0.25">
      <c r="A16155" s="1" t="s">
        <v>374</v>
      </c>
      <c r="B16155" s="2" t="s">
        <v>1112</v>
      </c>
      <c r="C16155" s="2" t="s">
        <v>1112</v>
      </c>
      <c r="D16155" s="2" t="s">
        <v>17931</v>
      </c>
      <c r="E16155" s="2" t="s">
        <v>18883</v>
      </c>
      <c r="F16155" s="2">
        <v>11121604</v>
      </c>
      <c r="G16155" s="2" t="s">
        <v>490</v>
      </c>
      <c r="H16155" s="2">
        <v>4</v>
      </c>
      <c r="I16155" s="2">
        <v>8</v>
      </c>
      <c r="J16155" s="2">
        <v>10</v>
      </c>
      <c r="K16155" s="2">
        <v>6</v>
      </c>
      <c r="L16155" s="3">
        <v>21000</v>
      </c>
      <c r="M16155" s="2" t="s">
        <v>0</v>
      </c>
      <c r="N16155" s="4" t="s">
        <v>21</v>
      </c>
    </row>
    <row r="16156" spans="1:14" x14ac:dyDescent="0.25">
      <c r="A16156" s="1" t="s">
        <v>374</v>
      </c>
      <c r="B16156" s="2" t="s">
        <v>1112</v>
      </c>
      <c r="C16156" s="2" t="s">
        <v>1112</v>
      </c>
      <c r="D16156" s="2" t="s">
        <v>17931</v>
      </c>
      <c r="E16156" s="2" t="s">
        <v>18884</v>
      </c>
      <c r="F16156" s="2">
        <v>11121604</v>
      </c>
      <c r="G16156" s="2" t="s">
        <v>490</v>
      </c>
      <c r="H16156" s="2">
        <v>4</v>
      </c>
      <c r="I16156" s="2">
        <v>8</v>
      </c>
      <c r="J16156" s="2">
        <v>10</v>
      </c>
      <c r="K16156" s="2">
        <v>3</v>
      </c>
      <c r="L16156" s="3">
        <v>25500</v>
      </c>
      <c r="M16156" s="2" t="s">
        <v>0</v>
      </c>
      <c r="N16156" s="4" t="s">
        <v>21</v>
      </c>
    </row>
    <row r="16157" spans="1:14" x14ac:dyDescent="0.25">
      <c r="A16157" s="1" t="s">
        <v>374</v>
      </c>
      <c r="B16157" s="2" t="s">
        <v>1112</v>
      </c>
      <c r="C16157" s="2" t="s">
        <v>1112</v>
      </c>
      <c r="D16157" s="2" t="s">
        <v>17931</v>
      </c>
      <c r="E16157" s="2" t="s">
        <v>18885</v>
      </c>
      <c r="F16157" s="2">
        <v>11121604</v>
      </c>
      <c r="G16157" s="2" t="s">
        <v>490</v>
      </c>
      <c r="H16157" s="2">
        <v>4</v>
      </c>
      <c r="I16157" s="2">
        <v>8</v>
      </c>
      <c r="J16157" s="2">
        <v>10</v>
      </c>
      <c r="K16157" s="2">
        <v>3</v>
      </c>
      <c r="L16157" s="3">
        <v>126000</v>
      </c>
      <c r="M16157" s="2" t="s">
        <v>0</v>
      </c>
      <c r="N16157" s="4" t="s">
        <v>21</v>
      </c>
    </row>
    <row r="16158" spans="1:14" x14ac:dyDescent="0.25">
      <c r="A16158" s="1" t="s">
        <v>374</v>
      </c>
      <c r="B16158" s="2" t="s">
        <v>1112</v>
      </c>
      <c r="C16158" s="2" t="s">
        <v>1112</v>
      </c>
      <c r="D16158" s="2" t="s">
        <v>17931</v>
      </c>
      <c r="E16158" s="2" t="s">
        <v>18886</v>
      </c>
      <c r="F16158" s="2">
        <v>11121604</v>
      </c>
      <c r="G16158" s="2" t="s">
        <v>490</v>
      </c>
      <c r="H16158" s="2">
        <v>4</v>
      </c>
      <c r="I16158" s="2">
        <v>8</v>
      </c>
      <c r="J16158" s="2">
        <v>10</v>
      </c>
      <c r="K16158" s="2">
        <v>2</v>
      </c>
      <c r="L16158" s="3">
        <v>22000</v>
      </c>
      <c r="M16158" s="2" t="s">
        <v>0</v>
      </c>
      <c r="N16158" s="4" t="s">
        <v>21</v>
      </c>
    </row>
    <row r="16159" spans="1:14" x14ac:dyDescent="0.25">
      <c r="A16159" s="1" t="s">
        <v>374</v>
      </c>
      <c r="B16159" s="2" t="s">
        <v>1112</v>
      </c>
      <c r="C16159" s="2" t="s">
        <v>1112</v>
      </c>
      <c r="D16159" s="2" t="s">
        <v>17931</v>
      </c>
      <c r="E16159" s="2" t="s">
        <v>18887</v>
      </c>
      <c r="F16159" s="2">
        <v>11121604</v>
      </c>
      <c r="G16159" s="2" t="s">
        <v>490</v>
      </c>
      <c r="H16159" s="2">
        <v>4</v>
      </c>
      <c r="I16159" s="2">
        <v>8</v>
      </c>
      <c r="J16159" s="2">
        <v>10</v>
      </c>
      <c r="K16159" s="2">
        <v>3</v>
      </c>
      <c r="L16159" s="3">
        <v>75000</v>
      </c>
      <c r="M16159" s="2" t="s">
        <v>0</v>
      </c>
      <c r="N16159" s="4" t="s">
        <v>21</v>
      </c>
    </row>
    <row r="16160" spans="1:14" x14ac:dyDescent="0.25">
      <c r="A16160" s="1" t="s">
        <v>374</v>
      </c>
      <c r="B16160" s="2" t="s">
        <v>1112</v>
      </c>
      <c r="C16160" s="2" t="s">
        <v>1112</v>
      </c>
      <c r="D16160" s="2" t="s">
        <v>17931</v>
      </c>
      <c r="E16160" s="2" t="s">
        <v>18888</v>
      </c>
      <c r="F16160" s="2">
        <v>11121604</v>
      </c>
      <c r="G16160" s="2" t="s">
        <v>490</v>
      </c>
      <c r="H16160" s="2">
        <v>4</v>
      </c>
      <c r="I16160" s="2">
        <v>8</v>
      </c>
      <c r="J16160" s="2">
        <v>10</v>
      </c>
      <c r="K16160" s="2">
        <v>1</v>
      </c>
      <c r="L16160" s="3">
        <v>8000</v>
      </c>
      <c r="M16160" s="2" t="s">
        <v>0</v>
      </c>
      <c r="N16160" s="4" t="s">
        <v>21</v>
      </c>
    </row>
    <row r="16161" spans="1:14" x14ac:dyDescent="0.25">
      <c r="A16161" s="1" t="s">
        <v>374</v>
      </c>
      <c r="B16161" s="2" t="s">
        <v>1112</v>
      </c>
      <c r="C16161" s="2" t="s">
        <v>1112</v>
      </c>
      <c r="D16161" s="2" t="s">
        <v>17931</v>
      </c>
      <c r="E16161" s="2" t="s">
        <v>16647</v>
      </c>
      <c r="F16161" s="2">
        <v>30131700</v>
      </c>
      <c r="G16161" s="2" t="s">
        <v>490</v>
      </c>
      <c r="H16161" s="2">
        <v>4</v>
      </c>
      <c r="I16161" s="2">
        <v>8</v>
      </c>
      <c r="J16161" s="2">
        <v>10</v>
      </c>
      <c r="K16161" s="2">
        <v>18</v>
      </c>
      <c r="L16161" s="3">
        <v>4014000</v>
      </c>
      <c r="M16161" s="2" t="s">
        <v>17390</v>
      </c>
      <c r="N16161" s="4" t="s">
        <v>21</v>
      </c>
    </row>
    <row r="16162" spans="1:14" x14ac:dyDescent="0.25">
      <c r="A16162" s="1" t="s">
        <v>374</v>
      </c>
      <c r="B16162" s="2" t="s">
        <v>72</v>
      </c>
      <c r="C16162" s="2" t="s">
        <v>73</v>
      </c>
      <c r="D16162" s="2" t="s">
        <v>74</v>
      </c>
      <c r="E16162" s="2" t="s">
        <v>16648</v>
      </c>
      <c r="F16162" s="2">
        <v>31211803</v>
      </c>
      <c r="G16162" s="2" t="s">
        <v>490</v>
      </c>
      <c r="H16162" s="2">
        <v>3</v>
      </c>
      <c r="I16162" s="2">
        <v>9</v>
      </c>
      <c r="J16162" s="2">
        <v>10</v>
      </c>
      <c r="K16162" s="2">
        <v>20</v>
      </c>
      <c r="L16162" s="3">
        <v>952380</v>
      </c>
      <c r="M16162" s="2" t="s">
        <v>17383</v>
      </c>
      <c r="N16162" s="4" t="s">
        <v>21</v>
      </c>
    </row>
    <row r="16163" spans="1:14" x14ac:dyDescent="0.25">
      <c r="A16163" s="1" t="s">
        <v>374</v>
      </c>
      <c r="B16163" s="2" t="s">
        <v>72</v>
      </c>
      <c r="C16163" s="2" t="s">
        <v>1180</v>
      </c>
      <c r="D16163" s="2" t="s">
        <v>17935</v>
      </c>
      <c r="E16163" s="2" t="s">
        <v>16649</v>
      </c>
      <c r="F16163" s="2">
        <v>83101604</v>
      </c>
      <c r="G16163" s="2" t="s">
        <v>19</v>
      </c>
      <c r="H16163" s="2">
        <v>2</v>
      </c>
      <c r="I16163" s="2">
        <v>10</v>
      </c>
      <c r="J16163" s="2">
        <v>10</v>
      </c>
      <c r="K16163" s="2">
        <v>1</v>
      </c>
      <c r="L16163" s="3">
        <v>11271145.799999997</v>
      </c>
      <c r="M16163" s="2" t="s">
        <v>20</v>
      </c>
      <c r="N16163" s="4" t="s">
        <v>21</v>
      </c>
    </row>
    <row r="16164" spans="1:14" x14ac:dyDescent="0.25">
      <c r="A16164" s="1" t="s">
        <v>374</v>
      </c>
      <c r="B16164" s="2" t="s">
        <v>72</v>
      </c>
      <c r="C16164" s="2" t="s">
        <v>1180</v>
      </c>
      <c r="D16164" s="2" t="s">
        <v>17935</v>
      </c>
      <c r="E16164" s="2" t="s">
        <v>16649</v>
      </c>
      <c r="F16164" s="2">
        <v>15111501</v>
      </c>
      <c r="G16164" s="2" t="s">
        <v>19</v>
      </c>
      <c r="H16164" s="2">
        <v>1</v>
      </c>
      <c r="I16164" s="2">
        <v>12</v>
      </c>
      <c r="J16164" s="2">
        <v>10</v>
      </c>
      <c r="K16164" s="2">
        <v>1</v>
      </c>
      <c r="L16164" s="3">
        <v>8524606.8000000007</v>
      </c>
      <c r="M16164" s="2" t="s">
        <v>20</v>
      </c>
      <c r="N16164" s="4" t="s">
        <v>21</v>
      </c>
    </row>
    <row r="16165" spans="1:14" x14ac:dyDescent="0.25">
      <c r="A16165" s="1" t="s">
        <v>374</v>
      </c>
      <c r="B16165" s="2" t="s">
        <v>408</v>
      </c>
      <c r="C16165" s="2" t="s">
        <v>1234</v>
      </c>
      <c r="D16165" s="2" t="s">
        <v>17939</v>
      </c>
      <c r="E16165" s="2" t="s">
        <v>16650</v>
      </c>
      <c r="F16165" s="2">
        <v>30141700</v>
      </c>
      <c r="G16165" s="2" t="s">
        <v>490</v>
      </c>
      <c r="H16165" s="2">
        <v>3</v>
      </c>
      <c r="I16165" s="2">
        <v>9</v>
      </c>
      <c r="J16165" s="2">
        <v>10</v>
      </c>
      <c r="K16165" s="2">
        <v>4</v>
      </c>
      <c r="L16165" s="3">
        <v>723808</v>
      </c>
      <c r="M16165" s="2" t="s">
        <v>0</v>
      </c>
      <c r="N16165" s="4" t="s">
        <v>21</v>
      </c>
    </row>
    <row r="16166" spans="1:14" x14ac:dyDescent="0.25">
      <c r="A16166" s="1" t="s">
        <v>374</v>
      </c>
      <c r="B16166" s="2" t="s">
        <v>408</v>
      </c>
      <c r="C16166" s="2" t="s">
        <v>1234</v>
      </c>
      <c r="D16166" s="2" t="s">
        <v>17939</v>
      </c>
      <c r="E16166" s="2" t="s">
        <v>16651</v>
      </c>
      <c r="F16166" s="2">
        <v>30141700</v>
      </c>
      <c r="G16166" s="2" t="s">
        <v>490</v>
      </c>
      <c r="H16166" s="2">
        <v>3</v>
      </c>
      <c r="I16166" s="2">
        <v>9</v>
      </c>
      <c r="J16166" s="2">
        <v>10</v>
      </c>
      <c r="K16166" s="2">
        <v>10</v>
      </c>
      <c r="L16166" s="3">
        <v>428570</v>
      </c>
      <c r="M16166" s="2" t="s">
        <v>0</v>
      </c>
      <c r="N16166" s="4" t="s">
        <v>21</v>
      </c>
    </row>
    <row r="16167" spans="1:14" x14ac:dyDescent="0.25">
      <c r="A16167" s="1" t="s">
        <v>374</v>
      </c>
      <c r="B16167" s="2" t="s">
        <v>408</v>
      </c>
      <c r="C16167" s="2" t="s">
        <v>1234</v>
      </c>
      <c r="D16167" s="2" t="s">
        <v>17939</v>
      </c>
      <c r="E16167" s="2" t="s">
        <v>16652</v>
      </c>
      <c r="F16167" s="2">
        <v>31201632</v>
      </c>
      <c r="G16167" s="2" t="s">
        <v>490</v>
      </c>
      <c r="H16167" s="2">
        <v>3</v>
      </c>
      <c r="I16167" s="2">
        <v>9</v>
      </c>
      <c r="J16167" s="2">
        <v>10</v>
      </c>
      <c r="K16167" s="2">
        <v>10</v>
      </c>
      <c r="L16167" s="3">
        <v>190480</v>
      </c>
      <c r="M16167" s="2" t="s">
        <v>0</v>
      </c>
      <c r="N16167" s="4" t="s">
        <v>21</v>
      </c>
    </row>
    <row r="16168" spans="1:14" x14ac:dyDescent="0.25">
      <c r="A16168" s="1" t="s">
        <v>374</v>
      </c>
      <c r="B16168" s="2" t="s">
        <v>408</v>
      </c>
      <c r="C16168" s="2" t="s">
        <v>1234</v>
      </c>
      <c r="D16168" s="2" t="s">
        <v>17939</v>
      </c>
      <c r="E16168" s="2" t="s">
        <v>16653</v>
      </c>
      <c r="F16168" s="2">
        <v>12352310</v>
      </c>
      <c r="G16168" s="2" t="s">
        <v>490</v>
      </c>
      <c r="H16168" s="2">
        <v>4</v>
      </c>
      <c r="I16168" s="2">
        <v>8</v>
      </c>
      <c r="J16168" s="2">
        <v>10</v>
      </c>
      <c r="K16168" s="2">
        <v>1</v>
      </c>
      <c r="L16168" s="3">
        <v>11000</v>
      </c>
      <c r="M16168" s="2" t="s">
        <v>0</v>
      </c>
      <c r="N16168" s="4" t="s">
        <v>21</v>
      </c>
    </row>
    <row r="16169" spans="1:14" x14ac:dyDescent="0.25">
      <c r="A16169" s="1" t="s">
        <v>374</v>
      </c>
      <c r="B16169" s="2" t="s">
        <v>408</v>
      </c>
      <c r="C16169" s="2" t="s">
        <v>1234</v>
      </c>
      <c r="D16169" s="2" t="s">
        <v>17939</v>
      </c>
      <c r="E16169" s="2" t="s">
        <v>16654</v>
      </c>
      <c r="F16169" s="2">
        <v>31201501</v>
      </c>
      <c r="G16169" s="2" t="s">
        <v>490</v>
      </c>
      <c r="H16169" s="2">
        <v>4</v>
      </c>
      <c r="I16169" s="2">
        <v>8</v>
      </c>
      <c r="J16169" s="2">
        <v>10</v>
      </c>
      <c r="K16169" s="2">
        <v>2</v>
      </c>
      <c r="L16169" s="3">
        <v>15000</v>
      </c>
      <c r="M16169" s="2" t="s">
        <v>17389</v>
      </c>
      <c r="N16169" s="4" t="s">
        <v>21</v>
      </c>
    </row>
    <row r="16170" spans="1:14" x14ac:dyDescent="0.25">
      <c r="A16170" s="1" t="s">
        <v>374</v>
      </c>
      <c r="B16170" s="2" t="s">
        <v>76</v>
      </c>
      <c r="C16170" s="2" t="s">
        <v>77</v>
      </c>
      <c r="D16170" s="2" t="s">
        <v>78</v>
      </c>
      <c r="E16170" s="2" t="s">
        <v>18889</v>
      </c>
      <c r="F16170" s="2">
        <v>31211502</v>
      </c>
      <c r="G16170" s="2" t="s">
        <v>810</v>
      </c>
      <c r="H16170" s="2">
        <v>3</v>
      </c>
      <c r="I16170" s="2">
        <v>2</v>
      </c>
      <c r="J16170" s="2">
        <v>10</v>
      </c>
      <c r="K16170" s="2">
        <v>163</v>
      </c>
      <c r="L16170" s="3">
        <v>39775201.32</v>
      </c>
      <c r="M16170" s="2" t="s">
        <v>0</v>
      </c>
      <c r="N16170" s="4" t="s">
        <v>21</v>
      </c>
    </row>
    <row r="16171" spans="1:14" x14ac:dyDescent="0.25">
      <c r="A16171" s="1" t="s">
        <v>374</v>
      </c>
      <c r="B16171" s="2" t="s">
        <v>76</v>
      </c>
      <c r="C16171" s="2" t="s">
        <v>77</v>
      </c>
      <c r="D16171" s="2" t="s">
        <v>78</v>
      </c>
      <c r="E16171" s="2" t="s">
        <v>18890</v>
      </c>
      <c r="F16171" s="2">
        <v>31211502</v>
      </c>
      <c r="G16171" s="2" t="s">
        <v>810</v>
      </c>
      <c r="H16171" s="2">
        <v>3</v>
      </c>
      <c r="I16171" s="2">
        <v>2</v>
      </c>
      <c r="J16171" s="2">
        <v>10</v>
      </c>
      <c r="K16171" s="2">
        <v>244</v>
      </c>
      <c r="L16171" s="3">
        <v>60712084.880000003</v>
      </c>
      <c r="M16171" s="2" t="s">
        <v>0</v>
      </c>
      <c r="N16171" s="4" t="s">
        <v>21</v>
      </c>
    </row>
    <row r="16172" spans="1:14" x14ac:dyDescent="0.25">
      <c r="A16172" s="1" t="s">
        <v>374</v>
      </c>
      <c r="B16172" s="2" t="s">
        <v>76</v>
      </c>
      <c r="C16172" s="2" t="s">
        <v>77</v>
      </c>
      <c r="D16172" s="2" t="s">
        <v>78</v>
      </c>
      <c r="E16172" s="2" t="s">
        <v>18891</v>
      </c>
      <c r="F16172" s="2">
        <v>31211502</v>
      </c>
      <c r="G16172" s="2" t="s">
        <v>810</v>
      </c>
      <c r="H16172" s="2">
        <v>3</v>
      </c>
      <c r="I16172" s="2">
        <v>2</v>
      </c>
      <c r="J16172" s="2">
        <v>10</v>
      </c>
      <c r="K16172" s="2">
        <v>10</v>
      </c>
      <c r="L16172" s="3">
        <v>2488200.2000000002</v>
      </c>
      <c r="M16172" s="2" t="s">
        <v>0</v>
      </c>
      <c r="N16172" s="4" t="s">
        <v>21</v>
      </c>
    </row>
    <row r="16173" spans="1:14" x14ac:dyDescent="0.25">
      <c r="A16173" s="1" t="s">
        <v>374</v>
      </c>
      <c r="B16173" s="2" t="s">
        <v>76</v>
      </c>
      <c r="C16173" s="2" t="s">
        <v>77</v>
      </c>
      <c r="D16173" s="2" t="s">
        <v>78</v>
      </c>
      <c r="E16173" s="2" t="s">
        <v>18892</v>
      </c>
      <c r="F16173" s="2">
        <v>31211502</v>
      </c>
      <c r="G16173" s="2" t="s">
        <v>810</v>
      </c>
      <c r="H16173" s="2">
        <v>3</v>
      </c>
      <c r="I16173" s="2">
        <v>2</v>
      </c>
      <c r="J16173" s="2">
        <v>10</v>
      </c>
      <c r="K16173" s="2">
        <v>2</v>
      </c>
      <c r="L16173" s="3">
        <v>492839.66</v>
      </c>
      <c r="M16173" s="2" t="s">
        <v>0</v>
      </c>
      <c r="N16173" s="4" t="s">
        <v>21</v>
      </c>
    </row>
    <row r="16174" spans="1:14" x14ac:dyDescent="0.25">
      <c r="A16174" s="1" t="s">
        <v>374</v>
      </c>
      <c r="B16174" s="2" t="s">
        <v>76</v>
      </c>
      <c r="C16174" s="2" t="s">
        <v>77</v>
      </c>
      <c r="D16174" s="2" t="s">
        <v>78</v>
      </c>
      <c r="E16174" s="2" t="s">
        <v>16655</v>
      </c>
      <c r="F16174" s="2">
        <v>31211508</v>
      </c>
      <c r="G16174" s="2" t="s">
        <v>490</v>
      </c>
      <c r="H16174" s="2">
        <v>3</v>
      </c>
      <c r="I16174" s="2">
        <v>9</v>
      </c>
      <c r="J16174" s="2">
        <v>10</v>
      </c>
      <c r="K16174" s="2">
        <v>12</v>
      </c>
      <c r="L16174" s="3">
        <v>5714280</v>
      </c>
      <c r="M16174" s="2" t="s">
        <v>0</v>
      </c>
      <c r="N16174" s="4" t="s">
        <v>21</v>
      </c>
    </row>
    <row r="16175" spans="1:14" x14ac:dyDescent="0.25">
      <c r="A16175" s="1" t="s">
        <v>374</v>
      </c>
      <c r="B16175" s="2" t="s">
        <v>76</v>
      </c>
      <c r="C16175" s="2" t="s">
        <v>77</v>
      </c>
      <c r="D16175" s="2" t="s">
        <v>78</v>
      </c>
      <c r="E16175" s="2" t="s">
        <v>16656</v>
      </c>
      <c r="F16175" s="2">
        <v>31211508</v>
      </c>
      <c r="G16175" s="2" t="s">
        <v>490</v>
      </c>
      <c r="H16175" s="2">
        <v>3</v>
      </c>
      <c r="I16175" s="2">
        <v>9</v>
      </c>
      <c r="J16175" s="2">
        <v>10</v>
      </c>
      <c r="K16175" s="2">
        <v>10</v>
      </c>
      <c r="L16175" s="3">
        <v>2857140</v>
      </c>
      <c r="M16175" s="2" t="s">
        <v>0</v>
      </c>
      <c r="N16175" s="4" t="s">
        <v>21</v>
      </c>
    </row>
    <row r="16176" spans="1:14" x14ac:dyDescent="0.25">
      <c r="A16176" s="1" t="s">
        <v>374</v>
      </c>
      <c r="B16176" s="2" t="s">
        <v>76</v>
      </c>
      <c r="C16176" s="2" t="s">
        <v>77</v>
      </c>
      <c r="D16176" s="2" t="s">
        <v>78</v>
      </c>
      <c r="E16176" s="2" t="s">
        <v>16657</v>
      </c>
      <c r="F16176" s="2">
        <v>31201605</v>
      </c>
      <c r="G16176" s="2" t="s">
        <v>490</v>
      </c>
      <c r="H16176" s="2">
        <v>3</v>
      </c>
      <c r="I16176" s="2">
        <v>9</v>
      </c>
      <c r="J16176" s="2">
        <v>10</v>
      </c>
      <c r="K16176" s="2">
        <v>8</v>
      </c>
      <c r="L16176" s="3">
        <v>1066664</v>
      </c>
      <c r="M16176" s="2" t="s">
        <v>0</v>
      </c>
      <c r="N16176" s="4" t="s">
        <v>21</v>
      </c>
    </row>
    <row r="16177" spans="1:14" x14ac:dyDescent="0.25">
      <c r="A16177" s="1" t="s">
        <v>374</v>
      </c>
      <c r="B16177" s="2" t="s">
        <v>76</v>
      </c>
      <c r="C16177" s="2" t="s">
        <v>77</v>
      </c>
      <c r="D16177" s="2" t="s">
        <v>78</v>
      </c>
      <c r="E16177" s="2" t="s">
        <v>16658</v>
      </c>
      <c r="F16177" s="2">
        <v>31211501</v>
      </c>
      <c r="G16177" s="2" t="s">
        <v>490</v>
      </c>
      <c r="H16177" s="2">
        <v>3</v>
      </c>
      <c r="I16177" s="2">
        <v>9</v>
      </c>
      <c r="J16177" s="2">
        <v>10</v>
      </c>
      <c r="K16177" s="2">
        <v>10</v>
      </c>
      <c r="L16177" s="3">
        <v>666670</v>
      </c>
      <c r="M16177" s="2" t="s">
        <v>17383</v>
      </c>
      <c r="N16177" s="4" t="s">
        <v>21</v>
      </c>
    </row>
    <row r="16178" spans="1:14" x14ac:dyDescent="0.25">
      <c r="A16178" s="1" t="s">
        <v>374</v>
      </c>
      <c r="B16178" s="2" t="s">
        <v>76</v>
      </c>
      <c r="C16178" s="2" t="s">
        <v>77</v>
      </c>
      <c r="D16178" s="2" t="s">
        <v>78</v>
      </c>
      <c r="E16178" s="2" t="s">
        <v>16659</v>
      </c>
      <c r="F16178" s="2">
        <v>31211508</v>
      </c>
      <c r="G16178" s="2" t="s">
        <v>490</v>
      </c>
      <c r="H16178" s="2">
        <v>3</v>
      </c>
      <c r="I16178" s="2">
        <v>9</v>
      </c>
      <c r="J16178" s="2">
        <v>10</v>
      </c>
      <c r="K16178" s="2">
        <v>2</v>
      </c>
      <c r="L16178" s="3">
        <v>438096</v>
      </c>
      <c r="M16178" s="2" t="s">
        <v>17383</v>
      </c>
      <c r="N16178" s="4" t="s">
        <v>21</v>
      </c>
    </row>
    <row r="16179" spans="1:14" x14ac:dyDescent="0.25">
      <c r="A16179" s="1" t="s">
        <v>374</v>
      </c>
      <c r="B16179" s="2" t="s">
        <v>76</v>
      </c>
      <c r="C16179" s="2" t="s">
        <v>77</v>
      </c>
      <c r="D16179" s="2" t="s">
        <v>78</v>
      </c>
      <c r="E16179" s="2" t="s">
        <v>16660</v>
      </c>
      <c r="F16179" s="2">
        <v>31211508</v>
      </c>
      <c r="G16179" s="2" t="s">
        <v>490</v>
      </c>
      <c r="H16179" s="2">
        <v>3</v>
      </c>
      <c r="I16179" s="2">
        <v>9</v>
      </c>
      <c r="J16179" s="2">
        <v>10</v>
      </c>
      <c r="K16179" s="2">
        <v>2</v>
      </c>
      <c r="L16179" s="3">
        <v>190476</v>
      </c>
      <c r="M16179" s="2" t="s">
        <v>17383</v>
      </c>
      <c r="N16179" s="4" t="s">
        <v>21</v>
      </c>
    </row>
    <row r="16180" spans="1:14" x14ac:dyDescent="0.25">
      <c r="A16180" s="1" t="s">
        <v>374</v>
      </c>
      <c r="B16180" s="2" t="s">
        <v>76</v>
      </c>
      <c r="C16180" s="2" t="s">
        <v>77</v>
      </c>
      <c r="D16180" s="2" t="s">
        <v>78</v>
      </c>
      <c r="E16180" s="2" t="s">
        <v>15261</v>
      </c>
      <c r="F16180" s="2">
        <v>31201605</v>
      </c>
      <c r="G16180" s="2" t="s">
        <v>490</v>
      </c>
      <c r="H16180" s="2">
        <v>4</v>
      </c>
      <c r="I16180" s="2">
        <v>8</v>
      </c>
      <c r="J16180" s="2">
        <v>10</v>
      </c>
      <c r="K16180" s="2">
        <v>40</v>
      </c>
      <c r="L16180" s="3">
        <v>480000</v>
      </c>
      <c r="M16180" s="2" t="s">
        <v>17408</v>
      </c>
      <c r="N16180" s="4" t="s">
        <v>21</v>
      </c>
    </row>
    <row r="16181" spans="1:14" x14ac:dyDescent="0.25">
      <c r="A16181" s="1" t="s">
        <v>374</v>
      </c>
      <c r="B16181" s="2" t="s">
        <v>76</v>
      </c>
      <c r="C16181" s="2" t="s">
        <v>77</v>
      </c>
      <c r="D16181" s="2" t="s">
        <v>78</v>
      </c>
      <c r="E16181" s="2" t="s">
        <v>16661</v>
      </c>
      <c r="F16181" s="2">
        <v>31211500</v>
      </c>
      <c r="G16181" s="2" t="s">
        <v>490</v>
      </c>
      <c r="H16181" s="2">
        <v>4</v>
      </c>
      <c r="I16181" s="2">
        <v>8</v>
      </c>
      <c r="J16181" s="2">
        <v>10</v>
      </c>
      <c r="K16181" s="2">
        <v>20</v>
      </c>
      <c r="L16181" s="3">
        <v>820000</v>
      </c>
      <c r="M16181" s="2" t="s">
        <v>17408</v>
      </c>
      <c r="N16181" s="4" t="s">
        <v>21</v>
      </c>
    </row>
    <row r="16182" spans="1:14" x14ac:dyDescent="0.25">
      <c r="A16182" s="1" t="s">
        <v>374</v>
      </c>
      <c r="B16182" s="2" t="s">
        <v>76</v>
      </c>
      <c r="C16182" s="2" t="s">
        <v>83</v>
      </c>
      <c r="D16182" s="2" t="s">
        <v>84</v>
      </c>
      <c r="E16182" s="2" t="s">
        <v>16662</v>
      </c>
      <c r="F16182" s="2">
        <v>31201617</v>
      </c>
      <c r="G16182" s="2" t="s">
        <v>490</v>
      </c>
      <c r="H16182" s="2">
        <v>3</v>
      </c>
      <c r="I16182" s="2">
        <v>9</v>
      </c>
      <c r="J16182" s="2">
        <v>10</v>
      </c>
      <c r="K16182" s="2">
        <v>9</v>
      </c>
      <c r="L16182" s="3">
        <v>728568</v>
      </c>
      <c r="M16182" s="2" t="s">
        <v>0</v>
      </c>
      <c r="N16182" s="4" t="s">
        <v>21</v>
      </c>
    </row>
    <row r="16183" spans="1:14" x14ac:dyDescent="0.25">
      <c r="A16183" s="1" t="s">
        <v>374</v>
      </c>
      <c r="B16183" s="2" t="s">
        <v>76</v>
      </c>
      <c r="C16183" s="2" t="s">
        <v>83</v>
      </c>
      <c r="D16183" s="2" t="s">
        <v>84</v>
      </c>
      <c r="E16183" s="2" t="s">
        <v>16663</v>
      </c>
      <c r="F16183" s="2">
        <v>31201600</v>
      </c>
      <c r="G16183" s="2" t="s">
        <v>490</v>
      </c>
      <c r="H16183" s="2">
        <v>4</v>
      </c>
      <c r="I16183" s="2">
        <v>8</v>
      </c>
      <c r="J16183" s="2">
        <v>10</v>
      </c>
      <c r="K16183" s="2">
        <v>5</v>
      </c>
      <c r="L16183" s="3">
        <v>115000</v>
      </c>
      <c r="M16183" s="2" t="s">
        <v>17404</v>
      </c>
      <c r="N16183" s="4" t="s">
        <v>21</v>
      </c>
    </row>
    <row r="16184" spans="1:14" x14ac:dyDescent="0.25">
      <c r="A16184" s="1" t="s">
        <v>374</v>
      </c>
      <c r="B16184" s="2" t="s">
        <v>76</v>
      </c>
      <c r="C16184" s="2" t="s">
        <v>83</v>
      </c>
      <c r="D16184" s="2" t="s">
        <v>84</v>
      </c>
      <c r="E16184" s="2" t="s">
        <v>16664</v>
      </c>
      <c r="F16184" s="2">
        <v>31211800</v>
      </c>
      <c r="G16184" s="2" t="s">
        <v>490</v>
      </c>
      <c r="H16184" s="2">
        <v>4</v>
      </c>
      <c r="I16184" s="2">
        <v>8</v>
      </c>
      <c r="J16184" s="2">
        <v>10</v>
      </c>
      <c r="K16184" s="2">
        <v>3</v>
      </c>
      <c r="L16184" s="3">
        <v>105000</v>
      </c>
      <c r="M16184" s="2" t="s">
        <v>0</v>
      </c>
      <c r="N16184" s="4" t="s">
        <v>21</v>
      </c>
    </row>
    <row r="16185" spans="1:14" x14ac:dyDescent="0.25">
      <c r="A16185" s="1" t="s">
        <v>374</v>
      </c>
      <c r="B16185" s="2" t="s">
        <v>76</v>
      </c>
      <c r="C16185" s="2" t="s">
        <v>83</v>
      </c>
      <c r="D16185" s="2" t="s">
        <v>84</v>
      </c>
      <c r="E16185" s="2" t="s">
        <v>16665</v>
      </c>
      <c r="F16185" s="2">
        <v>31201616</v>
      </c>
      <c r="G16185" s="2" t="s">
        <v>490</v>
      </c>
      <c r="H16185" s="2">
        <v>4</v>
      </c>
      <c r="I16185" s="2">
        <v>8</v>
      </c>
      <c r="J16185" s="2">
        <v>10</v>
      </c>
      <c r="K16185" s="2">
        <v>3</v>
      </c>
      <c r="L16185" s="3">
        <v>195000</v>
      </c>
      <c r="M16185" s="2" t="s">
        <v>0</v>
      </c>
      <c r="N16185" s="4" t="s">
        <v>21</v>
      </c>
    </row>
    <row r="16186" spans="1:14" x14ac:dyDescent="0.25">
      <c r="A16186" s="1" t="s">
        <v>374</v>
      </c>
      <c r="B16186" s="2" t="s">
        <v>86</v>
      </c>
      <c r="C16186" s="2" t="s">
        <v>90</v>
      </c>
      <c r="D16186" s="2" t="s">
        <v>91</v>
      </c>
      <c r="E16186" s="2" t="s">
        <v>16666</v>
      </c>
      <c r="F16186" s="2">
        <v>40174900</v>
      </c>
      <c r="G16186" s="2" t="s">
        <v>490</v>
      </c>
      <c r="H16186" s="2">
        <v>3</v>
      </c>
      <c r="I16186" s="2">
        <v>9</v>
      </c>
      <c r="J16186" s="2">
        <v>10</v>
      </c>
      <c r="K16186" s="2">
        <v>8</v>
      </c>
      <c r="L16186" s="3">
        <v>5336</v>
      </c>
      <c r="M16186" s="2" t="s">
        <v>0</v>
      </c>
      <c r="N16186" s="4" t="s">
        <v>21</v>
      </c>
    </row>
    <row r="16187" spans="1:14" x14ac:dyDescent="0.25">
      <c r="A16187" s="1" t="s">
        <v>374</v>
      </c>
      <c r="B16187" s="2" t="s">
        <v>86</v>
      </c>
      <c r="C16187" s="2" t="s">
        <v>90</v>
      </c>
      <c r="D16187" s="2" t="s">
        <v>91</v>
      </c>
      <c r="E16187" s="2" t="s">
        <v>16667</v>
      </c>
      <c r="F16187" s="2">
        <v>40174900</v>
      </c>
      <c r="G16187" s="2" t="s">
        <v>490</v>
      </c>
      <c r="H16187" s="2">
        <v>3</v>
      </c>
      <c r="I16187" s="2">
        <v>9</v>
      </c>
      <c r="J16187" s="2">
        <v>10</v>
      </c>
      <c r="K16187" s="2">
        <v>98</v>
      </c>
      <c r="L16187" s="3">
        <v>74676</v>
      </c>
      <c r="M16187" s="2" t="s">
        <v>0</v>
      </c>
      <c r="N16187" s="4" t="s">
        <v>21</v>
      </c>
    </row>
    <row r="16188" spans="1:14" x14ac:dyDescent="0.25">
      <c r="A16188" s="1" t="s">
        <v>374</v>
      </c>
      <c r="B16188" s="2" t="s">
        <v>86</v>
      </c>
      <c r="C16188" s="2" t="s">
        <v>90</v>
      </c>
      <c r="D16188" s="2" t="s">
        <v>91</v>
      </c>
      <c r="E16188" s="2" t="s">
        <v>16668</v>
      </c>
      <c r="F16188" s="2">
        <v>40174900</v>
      </c>
      <c r="G16188" s="2" t="s">
        <v>490</v>
      </c>
      <c r="H16188" s="2">
        <v>3</v>
      </c>
      <c r="I16188" s="2">
        <v>9</v>
      </c>
      <c r="J16188" s="2">
        <v>10</v>
      </c>
      <c r="K16188" s="2">
        <v>100</v>
      </c>
      <c r="L16188" s="3">
        <v>114300</v>
      </c>
      <c r="M16188" s="2" t="s">
        <v>0</v>
      </c>
      <c r="N16188" s="4" t="s">
        <v>21</v>
      </c>
    </row>
    <row r="16189" spans="1:14" x14ac:dyDescent="0.25">
      <c r="A16189" s="1" t="s">
        <v>374</v>
      </c>
      <c r="B16189" s="2" t="s">
        <v>86</v>
      </c>
      <c r="C16189" s="2" t="s">
        <v>90</v>
      </c>
      <c r="D16189" s="2" t="s">
        <v>91</v>
      </c>
      <c r="E16189" s="2" t="s">
        <v>16669</v>
      </c>
      <c r="F16189" s="2">
        <v>40174900</v>
      </c>
      <c r="G16189" s="2" t="s">
        <v>490</v>
      </c>
      <c r="H16189" s="2">
        <v>3</v>
      </c>
      <c r="I16189" s="2">
        <v>9</v>
      </c>
      <c r="J16189" s="2">
        <v>10</v>
      </c>
      <c r="K16189" s="2">
        <v>10</v>
      </c>
      <c r="L16189" s="3">
        <v>19050</v>
      </c>
      <c r="M16189" s="2" t="s">
        <v>0</v>
      </c>
      <c r="N16189" s="4" t="s">
        <v>21</v>
      </c>
    </row>
    <row r="16190" spans="1:14" x14ac:dyDescent="0.25">
      <c r="A16190" s="1" t="s">
        <v>374</v>
      </c>
      <c r="B16190" s="2" t="s">
        <v>86</v>
      </c>
      <c r="C16190" s="2" t="s">
        <v>90</v>
      </c>
      <c r="D16190" s="2" t="s">
        <v>91</v>
      </c>
      <c r="E16190" s="2" t="s">
        <v>16670</v>
      </c>
      <c r="F16190" s="2">
        <v>40174900</v>
      </c>
      <c r="G16190" s="2" t="s">
        <v>490</v>
      </c>
      <c r="H16190" s="2">
        <v>3</v>
      </c>
      <c r="I16190" s="2">
        <v>9</v>
      </c>
      <c r="J16190" s="2">
        <v>10</v>
      </c>
      <c r="K16190" s="2">
        <v>10</v>
      </c>
      <c r="L16190" s="3">
        <v>28570</v>
      </c>
      <c r="M16190" s="2" t="s">
        <v>0</v>
      </c>
      <c r="N16190" s="4" t="s">
        <v>21</v>
      </c>
    </row>
    <row r="16191" spans="1:14" x14ac:dyDescent="0.25">
      <c r="A16191" s="1" t="s">
        <v>374</v>
      </c>
      <c r="B16191" s="2" t="s">
        <v>86</v>
      </c>
      <c r="C16191" s="2" t="s">
        <v>90</v>
      </c>
      <c r="D16191" s="2" t="s">
        <v>91</v>
      </c>
      <c r="E16191" s="2" t="s">
        <v>16671</v>
      </c>
      <c r="F16191" s="2">
        <v>40174900</v>
      </c>
      <c r="G16191" s="2" t="s">
        <v>490</v>
      </c>
      <c r="H16191" s="2">
        <v>3</v>
      </c>
      <c r="I16191" s="2">
        <v>9</v>
      </c>
      <c r="J16191" s="2">
        <v>10</v>
      </c>
      <c r="K16191" s="2">
        <v>10</v>
      </c>
      <c r="L16191" s="3">
        <v>47620</v>
      </c>
      <c r="M16191" s="2" t="s">
        <v>0</v>
      </c>
      <c r="N16191" s="4" t="s">
        <v>21</v>
      </c>
    </row>
    <row r="16192" spans="1:14" x14ac:dyDescent="0.25">
      <c r="A16192" s="1" t="s">
        <v>374</v>
      </c>
      <c r="B16192" s="2" t="s">
        <v>86</v>
      </c>
      <c r="C16192" s="2" t="s">
        <v>90</v>
      </c>
      <c r="D16192" s="2" t="s">
        <v>91</v>
      </c>
      <c r="E16192" s="2" t="s">
        <v>16672</v>
      </c>
      <c r="F16192" s="2">
        <v>40174900</v>
      </c>
      <c r="G16192" s="2" t="s">
        <v>490</v>
      </c>
      <c r="H16192" s="2">
        <v>3</v>
      </c>
      <c r="I16192" s="2">
        <v>9</v>
      </c>
      <c r="J16192" s="2">
        <v>10</v>
      </c>
      <c r="K16192" s="2">
        <v>10</v>
      </c>
      <c r="L16192" s="3">
        <v>171430</v>
      </c>
      <c r="M16192" s="2" t="s">
        <v>0</v>
      </c>
      <c r="N16192" s="4" t="s">
        <v>21</v>
      </c>
    </row>
    <row r="16193" spans="1:14" x14ac:dyDescent="0.25">
      <c r="A16193" s="1" t="s">
        <v>374</v>
      </c>
      <c r="B16193" s="2" t="s">
        <v>86</v>
      </c>
      <c r="C16193" s="2" t="s">
        <v>90</v>
      </c>
      <c r="D16193" s="2" t="s">
        <v>91</v>
      </c>
      <c r="E16193" s="2" t="s">
        <v>16673</v>
      </c>
      <c r="F16193" s="2">
        <v>40174900</v>
      </c>
      <c r="G16193" s="2" t="s">
        <v>490</v>
      </c>
      <c r="H16193" s="2">
        <v>3</v>
      </c>
      <c r="I16193" s="2">
        <v>9</v>
      </c>
      <c r="J16193" s="2">
        <v>10</v>
      </c>
      <c r="K16193" s="2">
        <v>10</v>
      </c>
      <c r="L16193" s="3">
        <v>209520</v>
      </c>
      <c r="M16193" s="2" t="s">
        <v>0</v>
      </c>
      <c r="N16193" s="4" t="s">
        <v>21</v>
      </c>
    </row>
    <row r="16194" spans="1:14" x14ac:dyDescent="0.25">
      <c r="A16194" s="1" t="s">
        <v>374</v>
      </c>
      <c r="B16194" s="2" t="s">
        <v>86</v>
      </c>
      <c r="C16194" s="2" t="s">
        <v>90</v>
      </c>
      <c r="D16194" s="2" t="s">
        <v>91</v>
      </c>
      <c r="E16194" s="2" t="s">
        <v>16674</v>
      </c>
      <c r="F16194" s="2">
        <v>40174900</v>
      </c>
      <c r="G16194" s="2" t="s">
        <v>490</v>
      </c>
      <c r="H16194" s="2">
        <v>3</v>
      </c>
      <c r="I16194" s="2">
        <v>9</v>
      </c>
      <c r="J16194" s="2">
        <v>10</v>
      </c>
      <c r="K16194" s="2">
        <v>10</v>
      </c>
      <c r="L16194" s="3">
        <v>428570</v>
      </c>
      <c r="M16194" s="2" t="s">
        <v>0</v>
      </c>
      <c r="N16194" s="4" t="s">
        <v>21</v>
      </c>
    </row>
    <row r="16195" spans="1:14" x14ac:dyDescent="0.25">
      <c r="A16195" s="1" t="s">
        <v>374</v>
      </c>
      <c r="B16195" s="2" t="s">
        <v>86</v>
      </c>
      <c r="C16195" s="2" t="s">
        <v>90</v>
      </c>
      <c r="D16195" s="2" t="s">
        <v>91</v>
      </c>
      <c r="E16195" s="2" t="s">
        <v>16675</v>
      </c>
      <c r="F16195" s="2">
        <v>40172808</v>
      </c>
      <c r="G16195" s="2" t="s">
        <v>490</v>
      </c>
      <c r="H16195" s="2">
        <v>3</v>
      </c>
      <c r="I16195" s="2">
        <v>9</v>
      </c>
      <c r="J16195" s="2">
        <v>10</v>
      </c>
      <c r="K16195" s="2">
        <v>100</v>
      </c>
      <c r="L16195" s="3">
        <v>66700</v>
      </c>
      <c r="M16195" s="2" t="s">
        <v>0</v>
      </c>
      <c r="N16195" s="4" t="s">
        <v>21</v>
      </c>
    </row>
    <row r="16196" spans="1:14" x14ac:dyDescent="0.25">
      <c r="A16196" s="1" t="s">
        <v>374</v>
      </c>
      <c r="B16196" s="2" t="s">
        <v>86</v>
      </c>
      <c r="C16196" s="2" t="s">
        <v>90</v>
      </c>
      <c r="D16196" s="2" t="s">
        <v>91</v>
      </c>
      <c r="E16196" s="2" t="s">
        <v>16676</v>
      </c>
      <c r="F16196" s="2">
        <v>40172808</v>
      </c>
      <c r="G16196" s="2" t="s">
        <v>490</v>
      </c>
      <c r="H16196" s="2">
        <v>3</v>
      </c>
      <c r="I16196" s="2">
        <v>9</v>
      </c>
      <c r="J16196" s="2">
        <v>10</v>
      </c>
      <c r="K16196" s="2">
        <v>100</v>
      </c>
      <c r="L16196" s="3">
        <v>76200</v>
      </c>
      <c r="M16196" s="2" t="s">
        <v>0</v>
      </c>
      <c r="N16196" s="4" t="s">
        <v>21</v>
      </c>
    </row>
    <row r="16197" spans="1:14" x14ac:dyDescent="0.25">
      <c r="A16197" s="1" t="s">
        <v>374</v>
      </c>
      <c r="B16197" s="2" t="s">
        <v>86</v>
      </c>
      <c r="C16197" s="2" t="s">
        <v>90</v>
      </c>
      <c r="D16197" s="2" t="s">
        <v>91</v>
      </c>
      <c r="E16197" s="2" t="s">
        <v>16677</v>
      </c>
      <c r="F16197" s="2">
        <v>40172808</v>
      </c>
      <c r="G16197" s="2" t="s">
        <v>490</v>
      </c>
      <c r="H16197" s="2">
        <v>3</v>
      </c>
      <c r="I16197" s="2">
        <v>9</v>
      </c>
      <c r="J16197" s="2">
        <v>10</v>
      </c>
      <c r="K16197" s="2">
        <v>10</v>
      </c>
      <c r="L16197" s="3">
        <v>11430</v>
      </c>
      <c r="M16197" s="2" t="s">
        <v>0</v>
      </c>
      <c r="N16197" s="4" t="s">
        <v>21</v>
      </c>
    </row>
    <row r="16198" spans="1:14" x14ac:dyDescent="0.25">
      <c r="A16198" s="1" t="s">
        <v>374</v>
      </c>
      <c r="B16198" s="2" t="s">
        <v>86</v>
      </c>
      <c r="C16198" s="2" t="s">
        <v>90</v>
      </c>
      <c r="D16198" s="2" t="s">
        <v>91</v>
      </c>
      <c r="E16198" s="2" t="s">
        <v>16678</v>
      </c>
      <c r="F16198" s="2">
        <v>40172808</v>
      </c>
      <c r="G16198" s="2" t="s">
        <v>490</v>
      </c>
      <c r="H16198" s="2">
        <v>3</v>
      </c>
      <c r="I16198" s="2">
        <v>9</v>
      </c>
      <c r="J16198" s="2">
        <v>10</v>
      </c>
      <c r="K16198" s="2">
        <v>10</v>
      </c>
      <c r="L16198" s="3">
        <v>47620</v>
      </c>
      <c r="M16198" s="2" t="s">
        <v>0</v>
      </c>
      <c r="N16198" s="4" t="s">
        <v>21</v>
      </c>
    </row>
    <row r="16199" spans="1:14" x14ac:dyDescent="0.25">
      <c r="A16199" s="1" t="s">
        <v>374</v>
      </c>
      <c r="B16199" s="2" t="s">
        <v>86</v>
      </c>
      <c r="C16199" s="2" t="s">
        <v>90</v>
      </c>
      <c r="D16199" s="2" t="s">
        <v>91</v>
      </c>
      <c r="E16199" s="2" t="s">
        <v>16679</v>
      </c>
      <c r="F16199" s="2">
        <v>40172808</v>
      </c>
      <c r="G16199" s="2" t="s">
        <v>490</v>
      </c>
      <c r="H16199" s="2">
        <v>3</v>
      </c>
      <c r="I16199" s="2">
        <v>9</v>
      </c>
      <c r="J16199" s="2">
        <v>10</v>
      </c>
      <c r="K16199" s="2">
        <v>10</v>
      </c>
      <c r="L16199" s="3">
        <v>209520</v>
      </c>
      <c r="M16199" s="2" t="s">
        <v>0</v>
      </c>
      <c r="N16199" s="4" t="s">
        <v>21</v>
      </c>
    </row>
    <row r="16200" spans="1:14" x14ac:dyDescent="0.25">
      <c r="A16200" s="1" t="s">
        <v>374</v>
      </c>
      <c r="B16200" s="2" t="s">
        <v>86</v>
      </c>
      <c r="C16200" s="2" t="s">
        <v>90</v>
      </c>
      <c r="D16200" s="2" t="s">
        <v>91</v>
      </c>
      <c r="E16200" s="2" t="s">
        <v>16680</v>
      </c>
      <c r="F16200" s="2">
        <v>40172808</v>
      </c>
      <c r="G16200" s="2" t="s">
        <v>490</v>
      </c>
      <c r="H16200" s="2">
        <v>3</v>
      </c>
      <c r="I16200" s="2">
        <v>9</v>
      </c>
      <c r="J16200" s="2">
        <v>10</v>
      </c>
      <c r="K16200" s="2">
        <v>10</v>
      </c>
      <c r="L16200" s="3">
        <v>428570</v>
      </c>
      <c r="M16200" s="2" t="s">
        <v>0</v>
      </c>
      <c r="N16200" s="4" t="s">
        <v>21</v>
      </c>
    </row>
    <row r="16201" spans="1:14" x14ac:dyDescent="0.25">
      <c r="A16201" s="1" t="s">
        <v>374</v>
      </c>
      <c r="B16201" s="2" t="s">
        <v>86</v>
      </c>
      <c r="C16201" s="2" t="s">
        <v>90</v>
      </c>
      <c r="D16201" s="2" t="s">
        <v>91</v>
      </c>
      <c r="E16201" s="2" t="s">
        <v>16681</v>
      </c>
      <c r="F16201" s="2">
        <v>40174900</v>
      </c>
      <c r="G16201" s="2" t="s">
        <v>490</v>
      </c>
      <c r="H16201" s="2">
        <v>3</v>
      </c>
      <c r="I16201" s="2">
        <v>9</v>
      </c>
      <c r="J16201" s="2">
        <v>10</v>
      </c>
      <c r="K16201" s="2">
        <v>5</v>
      </c>
      <c r="L16201" s="3">
        <v>290475</v>
      </c>
      <c r="M16201" s="2" t="s">
        <v>0</v>
      </c>
      <c r="N16201" s="4" t="s">
        <v>21</v>
      </c>
    </row>
    <row r="16202" spans="1:14" x14ac:dyDescent="0.25">
      <c r="A16202" s="1" t="s">
        <v>374</v>
      </c>
      <c r="B16202" s="2" t="s">
        <v>86</v>
      </c>
      <c r="C16202" s="2" t="s">
        <v>90</v>
      </c>
      <c r="D16202" s="2" t="s">
        <v>91</v>
      </c>
      <c r="E16202" s="2" t="s">
        <v>16682</v>
      </c>
      <c r="F16202" s="2">
        <v>40174900</v>
      </c>
      <c r="G16202" s="2" t="s">
        <v>490</v>
      </c>
      <c r="H16202" s="2">
        <v>3</v>
      </c>
      <c r="I16202" s="2">
        <v>9</v>
      </c>
      <c r="J16202" s="2">
        <v>10</v>
      </c>
      <c r="K16202" s="2">
        <v>5</v>
      </c>
      <c r="L16202" s="3">
        <v>290475</v>
      </c>
      <c r="M16202" s="2" t="s">
        <v>0</v>
      </c>
      <c r="N16202" s="4" t="s">
        <v>21</v>
      </c>
    </row>
    <row r="16203" spans="1:14" x14ac:dyDescent="0.25">
      <c r="A16203" s="1" t="s">
        <v>374</v>
      </c>
      <c r="B16203" s="2" t="s">
        <v>86</v>
      </c>
      <c r="C16203" s="2" t="s">
        <v>90</v>
      </c>
      <c r="D16203" s="2" t="s">
        <v>91</v>
      </c>
      <c r="E16203" s="2" t="s">
        <v>16683</v>
      </c>
      <c r="F16203" s="2">
        <v>40174900</v>
      </c>
      <c r="G16203" s="2" t="s">
        <v>490</v>
      </c>
      <c r="H16203" s="2">
        <v>3</v>
      </c>
      <c r="I16203" s="2">
        <v>9</v>
      </c>
      <c r="J16203" s="2">
        <v>10</v>
      </c>
      <c r="K16203" s="2">
        <v>5</v>
      </c>
      <c r="L16203" s="3">
        <v>42855</v>
      </c>
      <c r="M16203" s="2" t="s">
        <v>0</v>
      </c>
      <c r="N16203" s="4" t="s">
        <v>21</v>
      </c>
    </row>
    <row r="16204" spans="1:14" x14ac:dyDescent="0.25">
      <c r="A16204" s="1" t="s">
        <v>374</v>
      </c>
      <c r="B16204" s="2" t="s">
        <v>86</v>
      </c>
      <c r="C16204" s="2" t="s">
        <v>90</v>
      </c>
      <c r="D16204" s="2" t="s">
        <v>91</v>
      </c>
      <c r="E16204" s="2" t="s">
        <v>16684</v>
      </c>
      <c r="F16204" s="2">
        <v>40174900</v>
      </c>
      <c r="G16204" s="2" t="s">
        <v>490</v>
      </c>
      <c r="H16204" s="2">
        <v>3</v>
      </c>
      <c r="I16204" s="2">
        <v>9</v>
      </c>
      <c r="J16204" s="2">
        <v>10</v>
      </c>
      <c r="K16204" s="2">
        <v>10</v>
      </c>
      <c r="L16204" s="3">
        <v>8570</v>
      </c>
      <c r="M16204" s="2" t="s">
        <v>0</v>
      </c>
      <c r="N16204" s="4" t="s">
        <v>21</v>
      </c>
    </row>
    <row r="16205" spans="1:14" x14ac:dyDescent="0.25">
      <c r="A16205" s="1" t="s">
        <v>374</v>
      </c>
      <c r="B16205" s="2" t="s">
        <v>86</v>
      </c>
      <c r="C16205" s="2" t="s">
        <v>90</v>
      </c>
      <c r="D16205" s="2" t="s">
        <v>91</v>
      </c>
      <c r="E16205" s="2" t="s">
        <v>16685</v>
      </c>
      <c r="F16205" s="2">
        <v>40174900</v>
      </c>
      <c r="G16205" s="2" t="s">
        <v>490</v>
      </c>
      <c r="H16205" s="2">
        <v>3</v>
      </c>
      <c r="I16205" s="2">
        <v>9</v>
      </c>
      <c r="J16205" s="2">
        <v>10</v>
      </c>
      <c r="K16205" s="2">
        <v>30</v>
      </c>
      <c r="L16205" s="3">
        <v>42870</v>
      </c>
      <c r="M16205" s="2" t="s">
        <v>0</v>
      </c>
      <c r="N16205" s="4" t="s">
        <v>21</v>
      </c>
    </row>
    <row r="16206" spans="1:14" x14ac:dyDescent="0.25">
      <c r="A16206" s="1" t="s">
        <v>374</v>
      </c>
      <c r="B16206" s="2" t="s">
        <v>86</v>
      </c>
      <c r="C16206" s="2" t="s">
        <v>90</v>
      </c>
      <c r="D16206" s="2" t="s">
        <v>91</v>
      </c>
      <c r="E16206" s="2" t="s">
        <v>16686</v>
      </c>
      <c r="F16206" s="2">
        <v>40174900</v>
      </c>
      <c r="G16206" s="2" t="s">
        <v>490</v>
      </c>
      <c r="H16206" s="2">
        <v>3</v>
      </c>
      <c r="I16206" s="2">
        <v>9</v>
      </c>
      <c r="J16206" s="2">
        <v>10</v>
      </c>
      <c r="K16206" s="2">
        <v>30</v>
      </c>
      <c r="L16206" s="3">
        <v>80010</v>
      </c>
      <c r="M16206" s="2" t="s">
        <v>0</v>
      </c>
      <c r="N16206" s="4" t="s">
        <v>21</v>
      </c>
    </row>
    <row r="16207" spans="1:14" x14ac:dyDescent="0.25">
      <c r="A16207" s="1" t="s">
        <v>374</v>
      </c>
      <c r="B16207" s="2" t="s">
        <v>86</v>
      </c>
      <c r="C16207" s="2" t="s">
        <v>90</v>
      </c>
      <c r="D16207" s="2" t="s">
        <v>91</v>
      </c>
      <c r="E16207" s="2" t="s">
        <v>16687</v>
      </c>
      <c r="F16207" s="2">
        <v>40174900</v>
      </c>
      <c r="G16207" s="2" t="s">
        <v>490</v>
      </c>
      <c r="H16207" s="2">
        <v>3</v>
      </c>
      <c r="I16207" s="2">
        <v>9</v>
      </c>
      <c r="J16207" s="2">
        <v>10</v>
      </c>
      <c r="K16207" s="2">
        <v>10</v>
      </c>
      <c r="L16207" s="3">
        <v>142860</v>
      </c>
      <c r="M16207" s="2" t="s">
        <v>0</v>
      </c>
      <c r="N16207" s="4" t="s">
        <v>21</v>
      </c>
    </row>
    <row r="16208" spans="1:14" x14ac:dyDescent="0.25">
      <c r="A16208" s="1" t="s">
        <v>374</v>
      </c>
      <c r="B16208" s="2" t="s">
        <v>86</v>
      </c>
      <c r="C16208" s="2" t="s">
        <v>90</v>
      </c>
      <c r="D16208" s="2" t="s">
        <v>91</v>
      </c>
      <c r="E16208" s="2" t="s">
        <v>16688</v>
      </c>
      <c r="F16208" s="2">
        <v>40174900</v>
      </c>
      <c r="G16208" s="2" t="s">
        <v>490</v>
      </c>
      <c r="H16208" s="2">
        <v>3</v>
      </c>
      <c r="I16208" s="2">
        <v>9</v>
      </c>
      <c r="J16208" s="2">
        <v>10</v>
      </c>
      <c r="K16208" s="2">
        <v>10</v>
      </c>
      <c r="L16208" s="3">
        <v>523810</v>
      </c>
      <c r="M16208" s="2" t="s">
        <v>0</v>
      </c>
      <c r="N16208" s="4" t="s">
        <v>21</v>
      </c>
    </row>
    <row r="16209" spans="1:14" x14ac:dyDescent="0.25">
      <c r="A16209" s="1" t="s">
        <v>374</v>
      </c>
      <c r="B16209" s="2" t="s">
        <v>86</v>
      </c>
      <c r="C16209" s="2" t="s">
        <v>90</v>
      </c>
      <c r="D16209" s="2" t="s">
        <v>91</v>
      </c>
      <c r="E16209" s="2" t="s">
        <v>16689</v>
      </c>
      <c r="F16209" s="2">
        <v>40174900</v>
      </c>
      <c r="G16209" s="2" t="s">
        <v>490</v>
      </c>
      <c r="H16209" s="2">
        <v>3</v>
      </c>
      <c r="I16209" s="2">
        <v>9</v>
      </c>
      <c r="J16209" s="2">
        <v>10</v>
      </c>
      <c r="K16209" s="2">
        <v>5</v>
      </c>
      <c r="L16209" s="3">
        <v>619050</v>
      </c>
      <c r="M16209" s="2" t="s">
        <v>0</v>
      </c>
      <c r="N16209" s="4" t="s">
        <v>21</v>
      </c>
    </row>
    <row r="16210" spans="1:14" x14ac:dyDescent="0.25">
      <c r="A16210" s="1" t="s">
        <v>374</v>
      </c>
      <c r="B16210" s="2" t="s">
        <v>86</v>
      </c>
      <c r="C16210" s="2" t="s">
        <v>90</v>
      </c>
      <c r="D16210" s="2" t="s">
        <v>91</v>
      </c>
      <c r="E16210" s="2" t="s">
        <v>16690</v>
      </c>
      <c r="F16210" s="2">
        <v>40171517</v>
      </c>
      <c r="G16210" s="2" t="s">
        <v>490</v>
      </c>
      <c r="H16210" s="2">
        <v>3</v>
      </c>
      <c r="I16210" s="2">
        <v>9</v>
      </c>
      <c r="J16210" s="2">
        <v>10</v>
      </c>
      <c r="K16210" s="2">
        <v>5</v>
      </c>
      <c r="L16210" s="3">
        <v>261905</v>
      </c>
      <c r="M16210" s="2" t="s">
        <v>0</v>
      </c>
      <c r="N16210" s="4" t="s">
        <v>21</v>
      </c>
    </row>
    <row r="16211" spans="1:14" x14ac:dyDescent="0.25">
      <c r="A16211" s="1" t="s">
        <v>374</v>
      </c>
      <c r="B16211" s="2" t="s">
        <v>86</v>
      </c>
      <c r="C16211" s="2" t="s">
        <v>90</v>
      </c>
      <c r="D16211" s="2" t="s">
        <v>91</v>
      </c>
      <c r="E16211" s="2" t="s">
        <v>16691</v>
      </c>
      <c r="F16211" s="2">
        <v>40171517</v>
      </c>
      <c r="G16211" s="2" t="s">
        <v>490</v>
      </c>
      <c r="H16211" s="2">
        <v>3</v>
      </c>
      <c r="I16211" s="2">
        <v>9</v>
      </c>
      <c r="J16211" s="2">
        <v>10</v>
      </c>
      <c r="K16211" s="2">
        <v>5</v>
      </c>
      <c r="L16211" s="3">
        <v>295240</v>
      </c>
      <c r="M16211" s="2" t="s">
        <v>0</v>
      </c>
      <c r="N16211" s="4" t="s">
        <v>21</v>
      </c>
    </row>
    <row r="16212" spans="1:14" x14ac:dyDescent="0.25">
      <c r="A16212" s="1" t="s">
        <v>374</v>
      </c>
      <c r="B16212" s="2" t="s">
        <v>86</v>
      </c>
      <c r="C16212" s="2" t="s">
        <v>90</v>
      </c>
      <c r="D16212" s="2" t="s">
        <v>91</v>
      </c>
      <c r="E16212" s="2" t="s">
        <v>16692</v>
      </c>
      <c r="F16212" s="2">
        <v>40171517</v>
      </c>
      <c r="G16212" s="2" t="s">
        <v>490</v>
      </c>
      <c r="H16212" s="2">
        <v>3</v>
      </c>
      <c r="I16212" s="2">
        <v>9</v>
      </c>
      <c r="J16212" s="2">
        <v>10</v>
      </c>
      <c r="K16212" s="2">
        <v>10</v>
      </c>
      <c r="L16212" s="3">
        <v>333330</v>
      </c>
      <c r="M16212" s="2" t="s">
        <v>0</v>
      </c>
      <c r="N16212" s="4" t="s">
        <v>21</v>
      </c>
    </row>
    <row r="16213" spans="1:14" x14ac:dyDescent="0.25">
      <c r="A16213" s="1" t="s">
        <v>374</v>
      </c>
      <c r="B16213" s="2" t="s">
        <v>86</v>
      </c>
      <c r="C16213" s="2" t="s">
        <v>90</v>
      </c>
      <c r="D16213" s="2" t="s">
        <v>91</v>
      </c>
      <c r="E16213" s="2" t="s">
        <v>16693</v>
      </c>
      <c r="F16213" s="2">
        <v>40171517</v>
      </c>
      <c r="G16213" s="2" t="s">
        <v>490</v>
      </c>
      <c r="H16213" s="2">
        <v>3</v>
      </c>
      <c r="I16213" s="2">
        <v>9</v>
      </c>
      <c r="J16213" s="2">
        <v>10</v>
      </c>
      <c r="K16213" s="2">
        <v>10</v>
      </c>
      <c r="L16213" s="3">
        <v>238100</v>
      </c>
      <c r="M16213" s="2" t="s">
        <v>0</v>
      </c>
      <c r="N16213" s="4" t="s">
        <v>21</v>
      </c>
    </row>
    <row r="16214" spans="1:14" x14ac:dyDescent="0.25">
      <c r="A16214" s="1" t="s">
        <v>374</v>
      </c>
      <c r="B16214" s="2" t="s">
        <v>86</v>
      </c>
      <c r="C16214" s="2" t="s">
        <v>90</v>
      </c>
      <c r="D16214" s="2" t="s">
        <v>91</v>
      </c>
      <c r="E16214" s="2" t="s">
        <v>16694</v>
      </c>
      <c r="F16214" s="2">
        <v>40174900</v>
      </c>
      <c r="G16214" s="2" t="s">
        <v>490</v>
      </c>
      <c r="H16214" s="2">
        <v>3</v>
      </c>
      <c r="I16214" s="2">
        <v>9</v>
      </c>
      <c r="J16214" s="2">
        <v>10</v>
      </c>
      <c r="K16214" s="2">
        <v>3</v>
      </c>
      <c r="L16214" s="3">
        <v>228570</v>
      </c>
      <c r="M16214" s="2" t="s">
        <v>0</v>
      </c>
      <c r="N16214" s="4" t="s">
        <v>21</v>
      </c>
    </row>
    <row r="16215" spans="1:14" x14ac:dyDescent="0.25">
      <c r="A16215" s="1" t="s">
        <v>374</v>
      </c>
      <c r="B16215" s="2" t="s">
        <v>86</v>
      </c>
      <c r="C16215" s="2" t="s">
        <v>90</v>
      </c>
      <c r="D16215" s="2" t="s">
        <v>91</v>
      </c>
      <c r="E16215" s="2" t="s">
        <v>16695</v>
      </c>
      <c r="F16215" s="2">
        <v>40174900</v>
      </c>
      <c r="G16215" s="2" t="s">
        <v>490</v>
      </c>
      <c r="H16215" s="2">
        <v>3</v>
      </c>
      <c r="I16215" s="2">
        <v>9</v>
      </c>
      <c r="J16215" s="2">
        <v>10</v>
      </c>
      <c r="K16215" s="2">
        <v>3</v>
      </c>
      <c r="L16215" s="3">
        <v>99999</v>
      </c>
      <c r="M16215" s="2" t="s">
        <v>0</v>
      </c>
      <c r="N16215" s="4" t="s">
        <v>21</v>
      </c>
    </row>
    <row r="16216" spans="1:14" x14ac:dyDescent="0.25">
      <c r="A16216" s="1" t="s">
        <v>374</v>
      </c>
      <c r="B16216" s="2" t="s">
        <v>86</v>
      </c>
      <c r="C16216" s="2" t="s">
        <v>90</v>
      </c>
      <c r="D16216" s="2" t="s">
        <v>91</v>
      </c>
      <c r="E16216" s="2" t="s">
        <v>16696</v>
      </c>
      <c r="F16216" s="2">
        <v>40174900</v>
      </c>
      <c r="G16216" s="2" t="s">
        <v>490</v>
      </c>
      <c r="H16216" s="2">
        <v>3</v>
      </c>
      <c r="I16216" s="2">
        <v>9</v>
      </c>
      <c r="J16216" s="2">
        <v>10</v>
      </c>
      <c r="K16216" s="2">
        <v>3</v>
      </c>
      <c r="L16216" s="3">
        <v>99999</v>
      </c>
      <c r="M16216" s="2" t="s">
        <v>0</v>
      </c>
      <c r="N16216" s="4" t="s">
        <v>21</v>
      </c>
    </row>
    <row r="16217" spans="1:14" x14ac:dyDescent="0.25">
      <c r="A16217" s="1" t="s">
        <v>374</v>
      </c>
      <c r="B16217" s="2" t="s">
        <v>86</v>
      </c>
      <c r="C16217" s="2" t="s">
        <v>90</v>
      </c>
      <c r="D16217" s="2" t="s">
        <v>91</v>
      </c>
      <c r="E16217" s="2" t="s">
        <v>16697</v>
      </c>
      <c r="F16217" s="2">
        <v>40174900</v>
      </c>
      <c r="G16217" s="2" t="s">
        <v>490</v>
      </c>
      <c r="H16217" s="2">
        <v>3</v>
      </c>
      <c r="I16217" s="2">
        <v>9</v>
      </c>
      <c r="J16217" s="2">
        <v>10</v>
      </c>
      <c r="K16217" s="2">
        <v>10</v>
      </c>
      <c r="L16217" s="3">
        <v>209520</v>
      </c>
      <c r="M16217" s="2" t="s">
        <v>0</v>
      </c>
      <c r="N16217" s="4" t="s">
        <v>21</v>
      </c>
    </row>
    <row r="16218" spans="1:14" x14ac:dyDescent="0.25">
      <c r="A16218" s="1" t="s">
        <v>374</v>
      </c>
      <c r="B16218" s="2" t="s">
        <v>86</v>
      </c>
      <c r="C16218" s="2" t="s">
        <v>90</v>
      </c>
      <c r="D16218" s="2" t="s">
        <v>91</v>
      </c>
      <c r="E16218" s="2" t="s">
        <v>16698</v>
      </c>
      <c r="F16218" s="2">
        <v>40174900</v>
      </c>
      <c r="G16218" s="2" t="s">
        <v>490</v>
      </c>
      <c r="H16218" s="2">
        <v>3</v>
      </c>
      <c r="I16218" s="2">
        <v>9</v>
      </c>
      <c r="J16218" s="2">
        <v>10</v>
      </c>
      <c r="K16218" s="2">
        <v>5</v>
      </c>
      <c r="L16218" s="3">
        <v>95240</v>
      </c>
      <c r="M16218" s="2" t="s">
        <v>0</v>
      </c>
      <c r="N16218" s="4" t="s">
        <v>21</v>
      </c>
    </row>
    <row r="16219" spans="1:14" x14ac:dyDescent="0.25">
      <c r="A16219" s="1" t="s">
        <v>374</v>
      </c>
      <c r="B16219" s="2" t="s">
        <v>86</v>
      </c>
      <c r="C16219" s="2" t="s">
        <v>90</v>
      </c>
      <c r="D16219" s="2" t="s">
        <v>91</v>
      </c>
      <c r="E16219" s="2" t="s">
        <v>16699</v>
      </c>
      <c r="F16219" s="2">
        <v>40174900</v>
      </c>
      <c r="G16219" s="2" t="s">
        <v>490</v>
      </c>
      <c r="H16219" s="2">
        <v>3</v>
      </c>
      <c r="I16219" s="2">
        <v>9</v>
      </c>
      <c r="J16219" s="2">
        <v>10</v>
      </c>
      <c r="K16219" s="2">
        <v>5</v>
      </c>
      <c r="L16219" s="3">
        <v>71430</v>
      </c>
      <c r="M16219" s="2" t="s">
        <v>0</v>
      </c>
      <c r="N16219" s="4" t="s">
        <v>21</v>
      </c>
    </row>
    <row r="16220" spans="1:14" x14ac:dyDescent="0.25">
      <c r="A16220" s="1" t="s">
        <v>374</v>
      </c>
      <c r="B16220" s="2" t="s">
        <v>86</v>
      </c>
      <c r="C16220" s="2" t="s">
        <v>90</v>
      </c>
      <c r="D16220" s="2" t="s">
        <v>91</v>
      </c>
      <c r="E16220" s="2" t="s">
        <v>16700</v>
      </c>
      <c r="F16220" s="2">
        <v>40174900</v>
      </c>
      <c r="G16220" s="2" t="s">
        <v>490</v>
      </c>
      <c r="H16220" s="2">
        <v>3</v>
      </c>
      <c r="I16220" s="2">
        <v>9</v>
      </c>
      <c r="J16220" s="2">
        <v>10</v>
      </c>
      <c r="K16220" s="2">
        <v>5</v>
      </c>
      <c r="L16220" s="3">
        <v>71430</v>
      </c>
      <c r="M16220" s="2" t="s">
        <v>0</v>
      </c>
      <c r="N16220" s="4" t="s">
        <v>21</v>
      </c>
    </row>
    <row r="16221" spans="1:14" x14ac:dyDescent="0.25">
      <c r="A16221" s="1" t="s">
        <v>374</v>
      </c>
      <c r="B16221" s="2" t="s">
        <v>86</v>
      </c>
      <c r="C16221" s="2" t="s">
        <v>90</v>
      </c>
      <c r="D16221" s="2" t="s">
        <v>91</v>
      </c>
      <c r="E16221" s="2" t="s">
        <v>16701</v>
      </c>
      <c r="F16221" s="2">
        <v>40174900</v>
      </c>
      <c r="G16221" s="2" t="s">
        <v>490</v>
      </c>
      <c r="H16221" s="2">
        <v>3</v>
      </c>
      <c r="I16221" s="2">
        <v>9</v>
      </c>
      <c r="J16221" s="2">
        <v>10</v>
      </c>
      <c r="K16221" s="2">
        <v>5</v>
      </c>
      <c r="L16221" s="3">
        <v>33335</v>
      </c>
      <c r="M16221" s="2" t="s">
        <v>0</v>
      </c>
      <c r="N16221" s="4" t="s">
        <v>21</v>
      </c>
    </row>
    <row r="16222" spans="1:14" x14ac:dyDescent="0.25">
      <c r="A16222" s="1" t="s">
        <v>374</v>
      </c>
      <c r="B16222" s="2" t="s">
        <v>86</v>
      </c>
      <c r="C16222" s="2" t="s">
        <v>90</v>
      </c>
      <c r="D16222" s="2" t="s">
        <v>91</v>
      </c>
      <c r="E16222" s="2" t="s">
        <v>16702</v>
      </c>
      <c r="F16222" s="2">
        <v>40174900</v>
      </c>
      <c r="G16222" s="2" t="s">
        <v>490</v>
      </c>
      <c r="H16222" s="2">
        <v>3</v>
      </c>
      <c r="I16222" s="2">
        <v>9</v>
      </c>
      <c r="J16222" s="2">
        <v>10</v>
      </c>
      <c r="K16222" s="2">
        <v>5</v>
      </c>
      <c r="L16222" s="3">
        <v>33335</v>
      </c>
      <c r="M16222" s="2" t="s">
        <v>0</v>
      </c>
      <c r="N16222" s="4" t="s">
        <v>21</v>
      </c>
    </row>
    <row r="16223" spans="1:14" x14ac:dyDescent="0.25">
      <c r="A16223" s="1" t="s">
        <v>374</v>
      </c>
      <c r="B16223" s="2" t="s">
        <v>86</v>
      </c>
      <c r="C16223" s="2" t="s">
        <v>90</v>
      </c>
      <c r="D16223" s="2" t="s">
        <v>91</v>
      </c>
      <c r="E16223" s="2" t="s">
        <v>16703</v>
      </c>
      <c r="F16223" s="2">
        <v>40174900</v>
      </c>
      <c r="G16223" s="2" t="s">
        <v>490</v>
      </c>
      <c r="H16223" s="2">
        <v>3</v>
      </c>
      <c r="I16223" s="2">
        <v>9</v>
      </c>
      <c r="J16223" s="2">
        <v>10</v>
      </c>
      <c r="K16223" s="2">
        <v>10</v>
      </c>
      <c r="L16223" s="3">
        <v>60950</v>
      </c>
      <c r="M16223" s="2" t="s">
        <v>0</v>
      </c>
      <c r="N16223" s="4" t="s">
        <v>21</v>
      </c>
    </row>
    <row r="16224" spans="1:14" x14ac:dyDescent="0.25">
      <c r="A16224" s="1" t="s">
        <v>374</v>
      </c>
      <c r="B16224" s="2" t="s">
        <v>86</v>
      </c>
      <c r="C16224" s="2" t="s">
        <v>90</v>
      </c>
      <c r="D16224" s="2" t="s">
        <v>91</v>
      </c>
      <c r="E16224" s="2" t="s">
        <v>16704</v>
      </c>
      <c r="F16224" s="2">
        <v>40174900</v>
      </c>
      <c r="G16224" s="2" t="s">
        <v>490</v>
      </c>
      <c r="H16224" s="2">
        <v>3</v>
      </c>
      <c r="I16224" s="2">
        <v>9</v>
      </c>
      <c r="J16224" s="2">
        <v>10</v>
      </c>
      <c r="K16224" s="2">
        <v>10</v>
      </c>
      <c r="L16224" s="3">
        <v>342860</v>
      </c>
      <c r="M16224" s="2" t="s">
        <v>0</v>
      </c>
      <c r="N16224" s="4" t="s">
        <v>21</v>
      </c>
    </row>
    <row r="16225" spans="1:14" x14ac:dyDescent="0.25">
      <c r="A16225" s="1" t="s">
        <v>374</v>
      </c>
      <c r="B16225" s="2" t="s">
        <v>86</v>
      </c>
      <c r="C16225" s="2" t="s">
        <v>90</v>
      </c>
      <c r="D16225" s="2" t="s">
        <v>91</v>
      </c>
      <c r="E16225" s="2" t="s">
        <v>16705</v>
      </c>
      <c r="F16225" s="2">
        <v>40174900</v>
      </c>
      <c r="G16225" s="2" t="s">
        <v>490</v>
      </c>
      <c r="H16225" s="2">
        <v>3</v>
      </c>
      <c r="I16225" s="2">
        <v>9</v>
      </c>
      <c r="J16225" s="2">
        <v>10</v>
      </c>
      <c r="K16225" s="2">
        <v>5</v>
      </c>
      <c r="L16225" s="3">
        <v>23810</v>
      </c>
      <c r="M16225" s="2" t="s">
        <v>0</v>
      </c>
      <c r="N16225" s="4" t="s">
        <v>21</v>
      </c>
    </row>
    <row r="16226" spans="1:14" x14ac:dyDescent="0.25">
      <c r="A16226" s="1" t="s">
        <v>374</v>
      </c>
      <c r="B16226" s="2" t="s">
        <v>86</v>
      </c>
      <c r="C16226" s="2" t="s">
        <v>90</v>
      </c>
      <c r="D16226" s="2" t="s">
        <v>91</v>
      </c>
      <c r="E16226" s="2" t="s">
        <v>16706</v>
      </c>
      <c r="F16226" s="2">
        <v>40174900</v>
      </c>
      <c r="G16226" s="2" t="s">
        <v>490</v>
      </c>
      <c r="H16226" s="2">
        <v>3</v>
      </c>
      <c r="I16226" s="2">
        <v>9</v>
      </c>
      <c r="J16226" s="2">
        <v>10</v>
      </c>
      <c r="K16226" s="2">
        <v>5</v>
      </c>
      <c r="L16226" s="3">
        <v>19050</v>
      </c>
      <c r="M16226" s="2" t="s">
        <v>0</v>
      </c>
      <c r="N16226" s="4" t="s">
        <v>21</v>
      </c>
    </row>
    <row r="16227" spans="1:14" x14ac:dyDescent="0.25">
      <c r="A16227" s="1" t="s">
        <v>374</v>
      </c>
      <c r="B16227" s="2" t="s">
        <v>86</v>
      </c>
      <c r="C16227" s="2" t="s">
        <v>90</v>
      </c>
      <c r="D16227" s="2" t="s">
        <v>91</v>
      </c>
      <c r="E16227" s="2" t="s">
        <v>16707</v>
      </c>
      <c r="F16227" s="2">
        <v>40174900</v>
      </c>
      <c r="G16227" s="2" t="s">
        <v>490</v>
      </c>
      <c r="H16227" s="2">
        <v>3</v>
      </c>
      <c r="I16227" s="2">
        <v>9</v>
      </c>
      <c r="J16227" s="2">
        <v>10</v>
      </c>
      <c r="K16227" s="2">
        <v>5</v>
      </c>
      <c r="L16227" s="3">
        <v>19050</v>
      </c>
      <c r="M16227" s="2" t="s">
        <v>0</v>
      </c>
      <c r="N16227" s="4" t="s">
        <v>21</v>
      </c>
    </row>
    <row r="16228" spans="1:14" x14ac:dyDescent="0.25">
      <c r="A16228" s="1" t="s">
        <v>374</v>
      </c>
      <c r="B16228" s="2" t="s">
        <v>86</v>
      </c>
      <c r="C16228" s="2" t="s">
        <v>90</v>
      </c>
      <c r="D16228" s="2" t="s">
        <v>91</v>
      </c>
      <c r="E16228" s="2" t="s">
        <v>16708</v>
      </c>
      <c r="F16228" s="2">
        <v>40174900</v>
      </c>
      <c r="G16228" s="2" t="s">
        <v>490</v>
      </c>
      <c r="H16228" s="2">
        <v>3</v>
      </c>
      <c r="I16228" s="2">
        <v>9</v>
      </c>
      <c r="J16228" s="2">
        <v>10</v>
      </c>
      <c r="K16228" s="2">
        <v>5</v>
      </c>
      <c r="L16228" s="3">
        <v>5715</v>
      </c>
      <c r="M16228" s="2" t="s">
        <v>0</v>
      </c>
      <c r="N16228" s="4" t="s">
        <v>21</v>
      </c>
    </row>
    <row r="16229" spans="1:14" x14ac:dyDescent="0.25">
      <c r="A16229" s="1" t="s">
        <v>374</v>
      </c>
      <c r="B16229" s="2" t="s">
        <v>86</v>
      </c>
      <c r="C16229" s="2" t="s">
        <v>90</v>
      </c>
      <c r="D16229" s="2" t="s">
        <v>91</v>
      </c>
      <c r="E16229" s="2" t="s">
        <v>16709</v>
      </c>
      <c r="F16229" s="2">
        <v>40174900</v>
      </c>
      <c r="G16229" s="2" t="s">
        <v>490</v>
      </c>
      <c r="H16229" s="2">
        <v>3</v>
      </c>
      <c r="I16229" s="2">
        <v>9</v>
      </c>
      <c r="J16229" s="2">
        <v>10</v>
      </c>
      <c r="K16229" s="2">
        <v>5</v>
      </c>
      <c r="L16229" s="3">
        <v>4760</v>
      </c>
      <c r="M16229" s="2" t="s">
        <v>0</v>
      </c>
      <c r="N16229" s="4" t="s">
        <v>21</v>
      </c>
    </row>
    <row r="16230" spans="1:14" x14ac:dyDescent="0.25">
      <c r="A16230" s="1" t="s">
        <v>374</v>
      </c>
      <c r="B16230" s="2" t="s">
        <v>86</v>
      </c>
      <c r="C16230" s="2" t="s">
        <v>90</v>
      </c>
      <c r="D16230" s="2" t="s">
        <v>91</v>
      </c>
      <c r="E16230" s="2" t="s">
        <v>16710</v>
      </c>
      <c r="F16230" s="2">
        <v>40183112</v>
      </c>
      <c r="G16230" s="2" t="s">
        <v>490</v>
      </c>
      <c r="H16230" s="2">
        <v>3</v>
      </c>
      <c r="I16230" s="2">
        <v>9</v>
      </c>
      <c r="J16230" s="2">
        <v>10</v>
      </c>
      <c r="K16230" s="2">
        <v>30</v>
      </c>
      <c r="L16230" s="3">
        <v>25710</v>
      </c>
      <c r="M16230" s="2" t="s">
        <v>0</v>
      </c>
      <c r="N16230" s="4" t="s">
        <v>21</v>
      </c>
    </row>
    <row r="16231" spans="1:14" x14ac:dyDescent="0.25">
      <c r="A16231" s="1" t="s">
        <v>374</v>
      </c>
      <c r="B16231" s="2" t="s">
        <v>86</v>
      </c>
      <c r="C16231" s="2" t="s">
        <v>90</v>
      </c>
      <c r="D16231" s="2" t="s">
        <v>91</v>
      </c>
      <c r="E16231" s="2" t="s">
        <v>16711</v>
      </c>
      <c r="F16231" s="2">
        <v>40174900</v>
      </c>
      <c r="G16231" s="2" t="s">
        <v>490</v>
      </c>
      <c r="H16231" s="2">
        <v>3</v>
      </c>
      <c r="I16231" s="2">
        <v>9</v>
      </c>
      <c r="J16231" s="2">
        <v>10</v>
      </c>
      <c r="K16231" s="2">
        <v>5</v>
      </c>
      <c r="L16231" s="3">
        <v>23810</v>
      </c>
      <c r="M16231" s="2" t="s">
        <v>0</v>
      </c>
      <c r="N16231" s="4" t="s">
        <v>21</v>
      </c>
    </row>
    <row r="16232" spans="1:14" x14ac:dyDescent="0.25">
      <c r="A16232" s="1" t="s">
        <v>374</v>
      </c>
      <c r="B16232" s="2" t="s">
        <v>86</v>
      </c>
      <c r="C16232" s="2" t="s">
        <v>90</v>
      </c>
      <c r="D16232" s="2" t="s">
        <v>91</v>
      </c>
      <c r="E16232" s="2" t="s">
        <v>16712</v>
      </c>
      <c r="F16232" s="2">
        <v>40174900</v>
      </c>
      <c r="G16232" s="2" t="s">
        <v>490</v>
      </c>
      <c r="H16232" s="2">
        <v>3</v>
      </c>
      <c r="I16232" s="2">
        <v>9</v>
      </c>
      <c r="J16232" s="2">
        <v>10</v>
      </c>
      <c r="K16232" s="2">
        <v>5</v>
      </c>
      <c r="L16232" s="3">
        <v>38095</v>
      </c>
      <c r="M16232" s="2" t="s">
        <v>0</v>
      </c>
      <c r="N16232" s="4" t="s">
        <v>21</v>
      </c>
    </row>
    <row r="16233" spans="1:14" x14ac:dyDescent="0.25">
      <c r="A16233" s="1" t="s">
        <v>374</v>
      </c>
      <c r="B16233" s="2" t="s">
        <v>86</v>
      </c>
      <c r="C16233" s="2" t="s">
        <v>90</v>
      </c>
      <c r="D16233" s="2" t="s">
        <v>91</v>
      </c>
      <c r="E16233" s="2" t="s">
        <v>16713</v>
      </c>
      <c r="F16233" s="2">
        <v>40174900</v>
      </c>
      <c r="G16233" s="2" t="s">
        <v>490</v>
      </c>
      <c r="H16233" s="2">
        <v>3</v>
      </c>
      <c r="I16233" s="2">
        <v>9</v>
      </c>
      <c r="J16233" s="2">
        <v>10</v>
      </c>
      <c r="K16233" s="2">
        <v>5</v>
      </c>
      <c r="L16233" s="3">
        <v>52380</v>
      </c>
      <c r="M16233" s="2" t="s">
        <v>0</v>
      </c>
      <c r="N16233" s="4" t="s">
        <v>21</v>
      </c>
    </row>
    <row r="16234" spans="1:14" x14ac:dyDescent="0.25">
      <c r="A16234" s="1" t="s">
        <v>374</v>
      </c>
      <c r="B16234" s="2" t="s">
        <v>86</v>
      </c>
      <c r="C16234" s="2" t="s">
        <v>90</v>
      </c>
      <c r="D16234" s="2" t="s">
        <v>91</v>
      </c>
      <c r="E16234" s="2" t="s">
        <v>16714</v>
      </c>
      <c r="F16234" s="2">
        <v>40174900</v>
      </c>
      <c r="G16234" s="2" t="s">
        <v>490</v>
      </c>
      <c r="H16234" s="2">
        <v>3</v>
      </c>
      <c r="I16234" s="2">
        <v>9</v>
      </c>
      <c r="J16234" s="2">
        <v>10</v>
      </c>
      <c r="K16234" s="2">
        <v>2</v>
      </c>
      <c r="L16234" s="3">
        <v>76190</v>
      </c>
      <c r="M16234" s="2" t="s">
        <v>0</v>
      </c>
      <c r="N16234" s="4" t="s">
        <v>21</v>
      </c>
    </row>
    <row r="16235" spans="1:14" x14ac:dyDescent="0.25">
      <c r="A16235" s="1" t="s">
        <v>374</v>
      </c>
      <c r="B16235" s="2" t="s">
        <v>86</v>
      </c>
      <c r="C16235" s="2" t="s">
        <v>90</v>
      </c>
      <c r="D16235" s="2" t="s">
        <v>91</v>
      </c>
      <c r="E16235" s="2" t="s">
        <v>16715</v>
      </c>
      <c r="F16235" s="2">
        <v>40101503</v>
      </c>
      <c r="G16235" s="2" t="s">
        <v>490</v>
      </c>
      <c r="H16235" s="2">
        <v>3</v>
      </c>
      <c r="I16235" s="2">
        <v>9</v>
      </c>
      <c r="J16235" s="2">
        <v>10</v>
      </c>
      <c r="K16235" s="2">
        <v>10</v>
      </c>
      <c r="L16235" s="3">
        <v>85710</v>
      </c>
      <c r="M16235" s="2" t="s">
        <v>0</v>
      </c>
      <c r="N16235" s="4" t="s">
        <v>21</v>
      </c>
    </row>
    <row r="16236" spans="1:14" x14ac:dyDescent="0.25">
      <c r="A16236" s="1" t="s">
        <v>374</v>
      </c>
      <c r="B16236" s="2" t="s">
        <v>86</v>
      </c>
      <c r="C16236" s="2" t="s">
        <v>90</v>
      </c>
      <c r="D16236" s="2" t="s">
        <v>91</v>
      </c>
      <c r="E16236" s="2" t="s">
        <v>16716</v>
      </c>
      <c r="F16236" s="2">
        <v>40101503</v>
      </c>
      <c r="G16236" s="2" t="s">
        <v>490</v>
      </c>
      <c r="H16236" s="2">
        <v>3</v>
      </c>
      <c r="I16236" s="2">
        <v>9</v>
      </c>
      <c r="J16236" s="2">
        <v>10</v>
      </c>
      <c r="K16236" s="2">
        <v>10</v>
      </c>
      <c r="L16236" s="3">
        <v>142860</v>
      </c>
      <c r="M16236" s="2" t="s">
        <v>0</v>
      </c>
      <c r="N16236" s="4" t="s">
        <v>21</v>
      </c>
    </row>
    <row r="16237" spans="1:14" x14ac:dyDescent="0.25">
      <c r="A16237" s="1" t="s">
        <v>374</v>
      </c>
      <c r="B16237" s="2" t="s">
        <v>86</v>
      </c>
      <c r="C16237" s="2" t="s">
        <v>90</v>
      </c>
      <c r="D16237" s="2" t="s">
        <v>91</v>
      </c>
      <c r="E16237" s="2" t="s">
        <v>16717</v>
      </c>
      <c r="F16237" s="2">
        <v>30181808</v>
      </c>
      <c r="G16237" s="2" t="s">
        <v>490</v>
      </c>
      <c r="H16237" s="2">
        <v>3</v>
      </c>
      <c r="I16237" s="2">
        <v>9</v>
      </c>
      <c r="J16237" s="2">
        <v>10</v>
      </c>
      <c r="K16237" s="2">
        <v>6</v>
      </c>
      <c r="L16237" s="3">
        <v>571428</v>
      </c>
      <c r="M16237" s="2" t="s">
        <v>0</v>
      </c>
      <c r="N16237" s="4" t="s">
        <v>21</v>
      </c>
    </row>
    <row r="16238" spans="1:14" x14ac:dyDescent="0.25">
      <c r="A16238" s="1" t="s">
        <v>374</v>
      </c>
      <c r="B16238" s="2" t="s">
        <v>86</v>
      </c>
      <c r="C16238" s="2" t="s">
        <v>90</v>
      </c>
      <c r="D16238" s="2" t="s">
        <v>91</v>
      </c>
      <c r="E16238" s="2" t="s">
        <v>16718</v>
      </c>
      <c r="F16238" s="2">
        <v>31163003</v>
      </c>
      <c r="G16238" s="2" t="s">
        <v>490</v>
      </c>
      <c r="H16238" s="2">
        <v>3</v>
      </c>
      <c r="I16238" s="2">
        <v>9</v>
      </c>
      <c r="J16238" s="2">
        <v>10</v>
      </c>
      <c r="K16238" s="2">
        <v>30</v>
      </c>
      <c r="L16238" s="3">
        <v>99990</v>
      </c>
      <c r="M16238" s="2" t="s">
        <v>0</v>
      </c>
      <c r="N16238" s="4" t="s">
        <v>21</v>
      </c>
    </row>
    <row r="16239" spans="1:14" x14ac:dyDescent="0.25">
      <c r="A16239" s="1" t="s">
        <v>374</v>
      </c>
      <c r="B16239" s="2" t="s">
        <v>86</v>
      </c>
      <c r="C16239" s="2" t="s">
        <v>90</v>
      </c>
      <c r="D16239" s="2" t="s">
        <v>91</v>
      </c>
      <c r="E16239" s="2" t="s">
        <v>16719</v>
      </c>
      <c r="F16239" s="2">
        <v>31163003</v>
      </c>
      <c r="G16239" s="2" t="s">
        <v>490</v>
      </c>
      <c r="H16239" s="2">
        <v>3</v>
      </c>
      <c r="I16239" s="2">
        <v>9</v>
      </c>
      <c r="J16239" s="2">
        <v>10</v>
      </c>
      <c r="K16239" s="2">
        <v>30</v>
      </c>
      <c r="L16239" s="3">
        <v>99990</v>
      </c>
      <c r="M16239" s="2" t="s">
        <v>0</v>
      </c>
      <c r="N16239" s="4" t="s">
        <v>21</v>
      </c>
    </row>
    <row r="16240" spans="1:14" x14ac:dyDescent="0.25">
      <c r="A16240" s="1" t="s">
        <v>374</v>
      </c>
      <c r="B16240" s="2" t="s">
        <v>86</v>
      </c>
      <c r="C16240" s="2" t="s">
        <v>90</v>
      </c>
      <c r="D16240" s="2" t="s">
        <v>91</v>
      </c>
      <c r="E16240" s="2" t="s">
        <v>16720</v>
      </c>
      <c r="F16240" s="2">
        <v>40141700</v>
      </c>
      <c r="G16240" s="2" t="s">
        <v>490</v>
      </c>
      <c r="H16240" s="2">
        <v>3</v>
      </c>
      <c r="I16240" s="2">
        <v>9</v>
      </c>
      <c r="J16240" s="2">
        <v>10</v>
      </c>
      <c r="K16240" s="2">
        <v>30</v>
      </c>
      <c r="L16240" s="3">
        <v>857130</v>
      </c>
      <c r="M16240" s="2" t="s">
        <v>0</v>
      </c>
      <c r="N16240" s="4" t="s">
        <v>21</v>
      </c>
    </row>
    <row r="16241" spans="1:14" x14ac:dyDescent="0.25">
      <c r="A16241" s="1" t="s">
        <v>374</v>
      </c>
      <c r="B16241" s="2" t="s">
        <v>86</v>
      </c>
      <c r="C16241" s="2" t="s">
        <v>90</v>
      </c>
      <c r="D16241" s="2" t="s">
        <v>91</v>
      </c>
      <c r="E16241" s="2" t="s">
        <v>16721</v>
      </c>
      <c r="F16241" s="2">
        <v>40141700</v>
      </c>
      <c r="G16241" s="2" t="s">
        <v>490</v>
      </c>
      <c r="H16241" s="2">
        <v>3</v>
      </c>
      <c r="I16241" s="2">
        <v>9</v>
      </c>
      <c r="J16241" s="2">
        <v>10</v>
      </c>
      <c r="K16241" s="2">
        <v>30</v>
      </c>
      <c r="L16241" s="3">
        <v>857130</v>
      </c>
      <c r="M16241" s="2" t="s">
        <v>0</v>
      </c>
      <c r="N16241" s="4" t="s">
        <v>21</v>
      </c>
    </row>
    <row r="16242" spans="1:14" x14ac:dyDescent="0.25">
      <c r="A16242" s="1" t="s">
        <v>374</v>
      </c>
      <c r="B16242" s="2" t="s">
        <v>86</v>
      </c>
      <c r="C16242" s="2" t="s">
        <v>90</v>
      </c>
      <c r="D16242" s="2" t="s">
        <v>91</v>
      </c>
      <c r="E16242" s="2" t="s">
        <v>16722</v>
      </c>
      <c r="F16242" s="2">
        <v>40141700</v>
      </c>
      <c r="G16242" s="2" t="s">
        <v>490</v>
      </c>
      <c r="H16242" s="2">
        <v>3</v>
      </c>
      <c r="I16242" s="2">
        <v>9</v>
      </c>
      <c r="J16242" s="2">
        <v>10</v>
      </c>
      <c r="K16242" s="2">
        <v>10</v>
      </c>
      <c r="L16242" s="3">
        <v>952380</v>
      </c>
      <c r="M16242" s="2" t="s">
        <v>0</v>
      </c>
      <c r="N16242" s="4" t="s">
        <v>21</v>
      </c>
    </row>
    <row r="16243" spans="1:14" x14ac:dyDescent="0.25">
      <c r="A16243" s="1" t="s">
        <v>374</v>
      </c>
      <c r="B16243" s="2" t="s">
        <v>86</v>
      </c>
      <c r="C16243" s="2" t="s">
        <v>90</v>
      </c>
      <c r="D16243" s="2" t="s">
        <v>91</v>
      </c>
      <c r="E16243" s="2" t="s">
        <v>16723</v>
      </c>
      <c r="F16243" s="2">
        <v>40171500</v>
      </c>
      <c r="G16243" s="2" t="s">
        <v>490</v>
      </c>
      <c r="H16243" s="2">
        <v>4</v>
      </c>
      <c r="I16243" s="2">
        <v>8</v>
      </c>
      <c r="J16243" s="2">
        <v>10</v>
      </c>
      <c r="K16243" s="2">
        <v>23</v>
      </c>
      <c r="L16243" s="3">
        <v>172500</v>
      </c>
      <c r="M16243" s="2" t="s">
        <v>17389</v>
      </c>
      <c r="N16243" s="4" t="s">
        <v>21</v>
      </c>
    </row>
    <row r="16244" spans="1:14" x14ac:dyDescent="0.25">
      <c r="A16244" s="1" t="s">
        <v>374</v>
      </c>
      <c r="B16244" s="2" t="s">
        <v>86</v>
      </c>
      <c r="C16244" s="2" t="s">
        <v>90</v>
      </c>
      <c r="D16244" s="2" t="s">
        <v>91</v>
      </c>
      <c r="E16244" s="2" t="s">
        <v>16724</v>
      </c>
      <c r="F16244" s="2">
        <v>40175208</v>
      </c>
      <c r="G16244" s="2" t="s">
        <v>490</v>
      </c>
      <c r="H16244" s="2">
        <v>4</v>
      </c>
      <c r="I16244" s="2">
        <v>8</v>
      </c>
      <c r="J16244" s="2">
        <v>10</v>
      </c>
      <c r="K16244" s="2">
        <v>1</v>
      </c>
      <c r="L16244" s="3">
        <v>4800</v>
      </c>
      <c r="M16244" s="2" t="s">
        <v>0</v>
      </c>
      <c r="N16244" s="4" t="s">
        <v>21</v>
      </c>
    </row>
    <row r="16245" spans="1:14" x14ac:dyDescent="0.25">
      <c r="A16245" s="1" t="s">
        <v>374</v>
      </c>
      <c r="B16245" s="2" t="s">
        <v>86</v>
      </c>
      <c r="C16245" s="2" t="s">
        <v>90</v>
      </c>
      <c r="D16245" s="2" t="s">
        <v>91</v>
      </c>
      <c r="E16245" s="2" t="s">
        <v>16725</v>
      </c>
      <c r="F16245" s="2">
        <v>40171500</v>
      </c>
      <c r="G16245" s="2" t="s">
        <v>490</v>
      </c>
      <c r="H16245" s="2">
        <v>4</v>
      </c>
      <c r="I16245" s="2">
        <v>8</v>
      </c>
      <c r="J16245" s="2">
        <v>10</v>
      </c>
      <c r="K16245" s="2">
        <v>17</v>
      </c>
      <c r="L16245" s="3">
        <v>272000</v>
      </c>
      <c r="M16245" s="2" t="s">
        <v>17389</v>
      </c>
      <c r="N16245" s="4" t="s">
        <v>21</v>
      </c>
    </row>
    <row r="16246" spans="1:14" x14ac:dyDescent="0.25">
      <c r="A16246" s="1" t="s">
        <v>374</v>
      </c>
      <c r="B16246" s="2" t="s">
        <v>86</v>
      </c>
      <c r="C16246" s="2" t="s">
        <v>90</v>
      </c>
      <c r="D16246" s="2" t="s">
        <v>91</v>
      </c>
      <c r="E16246" s="2" t="s">
        <v>16726</v>
      </c>
      <c r="F16246" s="2">
        <v>40175208</v>
      </c>
      <c r="G16246" s="2" t="s">
        <v>490</v>
      </c>
      <c r="H16246" s="2">
        <v>4</v>
      </c>
      <c r="I16246" s="2">
        <v>8</v>
      </c>
      <c r="J16246" s="2">
        <v>10</v>
      </c>
      <c r="K16246" s="2">
        <v>1</v>
      </c>
      <c r="L16246" s="3">
        <v>17000</v>
      </c>
      <c r="M16246" s="2" t="s">
        <v>0</v>
      </c>
      <c r="N16246" s="4" t="s">
        <v>21</v>
      </c>
    </row>
    <row r="16247" spans="1:14" x14ac:dyDescent="0.25">
      <c r="A16247" s="1" t="s">
        <v>374</v>
      </c>
      <c r="B16247" s="2" t="s">
        <v>86</v>
      </c>
      <c r="C16247" s="2" t="s">
        <v>90</v>
      </c>
      <c r="D16247" s="2" t="s">
        <v>91</v>
      </c>
      <c r="E16247" s="2" t="s">
        <v>16727</v>
      </c>
      <c r="F16247" s="2">
        <v>40172800</v>
      </c>
      <c r="G16247" s="2" t="s">
        <v>490</v>
      </c>
      <c r="H16247" s="2">
        <v>4</v>
      </c>
      <c r="I16247" s="2">
        <v>8</v>
      </c>
      <c r="J16247" s="2">
        <v>10</v>
      </c>
      <c r="K16247" s="2">
        <v>7</v>
      </c>
      <c r="L16247" s="3">
        <v>19600</v>
      </c>
      <c r="M16247" s="2" t="s">
        <v>17399</v>
      </c>
      <c r="N16247" s="4" t="s">
        <v>21</v>
      </c>
    </row>
    <row r="16248" spans="1:14" x14ac:dyDescent="0.25">
      <c r="A16248" s="1" t="s">
        <v>374</v>
      </c>
      <c r="B16248" s="2" t="s">
        <v>86</v>
      </c>
      <c r="C16248" s="2" t="s">
        <v>90</v>
      </c>
      <c r="D16248" s="2" t="s">
        <v>91</v>
      </c>
      <c r="E16248" s="2" t="s">
        <v>16728</v>
      </c>
      <c r="F16248" s="2">
        <v>40172800</v>
      </c>
      <c r="G16248" s="2" t="s">
        <v>490</v>
      </c>
      <c r="H16248" s="2">
        <v>4</v>
      </c>
      <c r="I16248" s="2">
        <v>8</v>
      </c>
      <c r="J16248" s="2">
        <v>10</v>
      </c>
      <c r="K16248" s="2">
        <v>2</v>
      </c>
      <c r="L16248" s="3">
        <v>6600</v>
      </c>
      <c r="M16248" s="2" t="s">
        <v>17399</v>
      </c>
      <c r="N16248" s="4" t="s">
        <v>21</v>
      </c>
    </row>
    <row r="16249" spans="1:14" x14ac:dyDescent="0.25">
      <c r="A16249" s="1" t="s">
        <v>374</v>
      </c>
      <c r="B16249" s="2" t="s">
        <v>86</v>
      </c>
      <c r="C16249" s="2" t="s">
        <v>90</v>
      </c>
      <c r="D16249" s="2" t="s">
        <v>91</v>
      </c>
      <c r="E16249" s="2" t="s">
        <v>16729</v>
      </c>
      <c r="F16249" s="2">
        <v>26131603</v>
      </c>
      <c r="G16249" s="2" t="s">
        <v>490</v>
      </c>
      <c r="H16249" s="2">
        <v>4</v>
      </c>
      <c r="I16249" s="2">
        <v>8</v>
      </c>
      <c r="J16249" s="2">
        <v>10</v>
      </c>
      <c r="K16249" s="2">
        <v>6</v>
      </c>
      <c r="L16249" s="3">
        <v>12000</v>
      </c>
      <c r="M16249" s="2" t="s">
        <v>0</v>
      </c>
      <c r="N16249" s="4" t="s">
        <v>21</v>
      </c>
    </row>
    <row r="16250" spans="1:14" x14ac:dyDescent="0.25">
      <c r="A16250" s="1" t="s">
        <v>374</v>
      </c>
      <c r="B16250" s="2" t="s">
        <v>86</v>
      </c>
      <c r="C16250" s="2" t="s">
        <v>90</v>
      </c>
      <c r="D16250" s="2" t="s">
        <v>91</v>
      </c>
      <c r="E16250" s="2" t="s">
        <v>16730</v>
      </c>
      <c r="F16250" s="2">
        <v>30181600</v>
      </c>
      <c r="G16250" s="2" t="s">
        <v>490</v>
      </c>
      <c r="H16250" s="2">
        <v>4</v>
      </c>
      <c r="I16250" s="2">
        <v>8</v>
      </c>
      <c r="J16250" s="2">
        <v>10</v>
      </c>
      <c r="K16250" s="2">
        <v>6</v>
      </c>
      <c r="L16250" s="3">
        <v>24000</v>
      </c>
      <c r="M16250" s="2" t="s">
        <v>0</v>
      </c>
      <c r="N16250" s="4" t="s">
        <v>21</v>
      </c>
    </row>
    <row r="16251" spans="1:14" x14ac:dyDescent="0.25">
      <c r="A16251" s="1" t="s">
        <v>374</v>
      </c>
      <c r="B16251" s="2" t="s">
        <v>86</v>
      </c>
      <c r="C16251" s="2" t="s">
        <v>90</v>
      </c>
      <c r="D16251" s="2" t="s">
        <v>91</v>
      </c>
      <c r="E16251" s="2" t="s">
        <v>16731</v>
      </c>
      <c r="F16251" s="2">
        <v>40172400</v>
      </c>
      <c r="G16251" s="2" t="s">
        <v>490</v>
      </c>
      <c r="H16251" s="2">
        <v>4</v>
      </c>
      <c r="I16251" s="2">
        <v>8</v>
      </c>
      <c r="J16251" s="2">
        <v>10</v>
      </c>
      <c r="K16251" s="2">
        <v>4</v>
      </c>
      <c r="L16251" s="3">
        <v>60000</v>
      </c>
      <c r="M16251" s="2" t="s">
        <v>0</v>
      </c>
      <c r="N16251" s="4" t="s">
        <v>21</v>
      </c>
    </row>
    <row r="16252" spans="1:14" x14ac:dyDescent="0.25">
      <c r="A16252" s="1" t="s">
        <v>374</v>
      </c>
      <c r="B16252" s="2" t="s">
        <v>86</v>
      </c>
      <c r="C16252" s="2" t="s">
        <v>90</v>
      </c>
      <c r="D16252" s="2" t="s">
        <v>91</v>
      </c>
      <c r="E16252" s="2" t="s">
        <v>16732</v>
      </c>
      <c r="F16252" s="2">
        <v>40171500</v>
      </c>
      <c r="G16252" s="2" t="s">
        <v>490</v>
      </c>
      <c r="H16252" s="2">
        <v>4</v>
      </c>
      <c r="I16252" s="2">
        <v>8</v>
      </c>
      <c r="J16252" s="2">
        <v>10</v>
      </c>
      <c r="K16252" s="2">
        <v>6</v>
      </c>
      <c r="L16252" s="3">
        <v>22200</v>
      </c>
      <c r="M16252" s="2" t="s">
        <v>17389</v>
      </c>
      <c r="N16252" s="4" t="s">
        <v>21</v>
      </c>
    </row>
    <row r="16253" spans="1:14" x14ac:dyDescent="0.25">
      <c r="A16253" s="1" t="s">
        <v>374</v>
      </c>
      <c r="B16253" s="2" t="s">
        <v>86</v>
      </c>
      <c r="C16253" s="2" t="s">
        <v>90</v>
      </c>
      <c r="D16253" s="2" t="s">
        <v>91</v>
      </c>
      <c r="E16253" s="2" t="s">
        <v>16733</v>
      </c>
      <c r="F16253" s="2">
        <v>40174900</v>
      </c>
      <c r="G16253" s="2" t="s">
        <v>490</v>
      </c>
      <c r="H16253" s="2">
        <v>4</v>
      </c>
      <c r="I16253" s="2">
        <v>8</v>
      </c>
      <c r="J16253" s="2">
        <v>10</v>
      </c>
      <c r="K16253" s="2">
        <v>2</v>
      </c>
      <c r="L16253" s="3">
        <v>3200</v>
      </c>
      <c r="M16253" s="2" t="s">
        <v>0</v>
      </c>
      <c r="N16253" s="4" t="s">
        <v>21</v>
      </c>
    </row>
    <row r="16254" spans="1:14" x14ac:dyDescent="0.25">
      <c r="A16254" s="1" t="s">
        <v>374</v>
      </c>
      <c r="B16254" s="2" t="s">
        <v>86</v>
      </c>
      <c r="C16254" s="2" t="s">
        <v>90</v>
      </c>
      <c r="D16254" s="2" t="s">
        <v>91</v>
      </c>
      <c r="E16254" s="2" t="s">
        <v>16734</v>
      </c>
      <c r="F16254" s="2">
        <v>40171500</v>
      </c>
      <c r="G16254" s="2" t="s">
        <v>490</v>
      </c>
      <c r="H16254" s="2">
        <v>4</v>
      </c>
      <c r="I16254" s="2">
        <v>8</v>
      </c>
      <c r="J16254" s="2">
        <v>10</v>
      </c>
      <c r="K16254" s="2">
        <v>10</v>
      </c>
      <c r="L16254" s="3">
        <v>52000</v>
      </c>
      <c r="M16254" s="2" t="s">
        <v>17389</v>
      </c>
      <c r="N16254" s="4" t="s">
        <v>21</v>
      </c>
    </row>
    <row r="16255" spans="1:14" x14ac:dyDescent="0.25">
      <c r="A16255" s="1" t="s">
        <v>374</v>
      </c>
      <c r="B16255" s="2" t="s">
        <v>86</v>
      </c>
      <c r="C16255" s="2" t="s">
        <v>90</v>
      </c>
      <c r="D16255" s="2" t="s">
        <v>91</v>
      </c>
      <c r="E16255" s="2" t="s">
        <v>16735</v>
      </c>
      <c r="F16255" s="2">
        <v>40174900</v>
      </c>
      <c r="G16255" s="2" t="s">
        <v>490</v>
      </c>
      <c r="H16255" s="2">
        <v>4</v>
      </c>
      <c r="I16255" s="2">
        <v>8</v>
      </c>
      <c r="J16255" s="2">
        <v>10</v>
      </c>
      <c r="K16255" s="2">
        <v>6</v>
      </c>
      <c r="L16255" s="3">
        <v>13800</v>
      </c>
      <c r="M16255" s="2" t="s">
        <v>0</v>
      </c>
      <c r="N16255" s="4" t="s">
        <v>21</v>
      </c>
    </row>
    <row r="16256" spans="1:14" x14ac:dyDescent="0.25">
      <c r="A16256" s="1" t="s">
        <v>374</v>
      </c>
      <c r="B16256" s="2" t="s">
        <v>86</v>
      </c>
      <c r="C16256" s="2" t="s">
        <v>90</v>
      </c>
      <c r="D16256" s="2" t="s">
        <v>91</v>
      </c>
      <c r="E16256" s="2" t="s">
        <v>16736</v>
      </c>
      <c r="F16256" s="2">
        <v>26131603</v>
      </c>
      <c r="G16256" s="2" t="s">
        <v>490</v>
      </c>
      <c r="H16256" s="2">
        <v>4</v>
      </c>
      <c r="I16256" s="2">
        <v>8</v>
      </c>
      <c r="J16256" s="2">
        <v>10</v>
      </c>
      <c r="K16256" s="2">
        <v>3</v>
      </c>
      <c r="L16256" s="3">
        <v>11400</v>
      </c>
      <c r="M16256" s="2" t="s">
        <v>0</v>
      </c>
      <c r="N16256" s="4" t="s">
        <v>21</v>
      </c>
    </row>
    <row r="16257" spans="1:14" x14ac:dyDescent="0.25">
      <c r="A16257" s="1" t="s">
        <v>374</v>
      </c>
      <c r="B16257" s="2" t="s">
        <v>86</v>
      </c>
      <c r="C16257" s="2" t="s">
        <v>90</v>
      </c>
      <c r="D16257" s="2" t="s">
        <v>91</v>
      </c>
      <c r="E16257" s="2" t="s">
        <v>16737</v>
      </c>
      <c r="F16257" s="2">
        <v>40171500</v>
      </c>
      <c r="G16257" s="2" t="s">
        <v>490</v>
      </c>
      <c r="H16257" s="2">
        <v>4</v>
      </c>
      <c r="I16257" s="2">
        <v>8</v>
      </c>
      <c r="J16257" s="2">
        <v>10</v>
      </c>
      <c r="K16257" s="2">
        <v>13</v>
      </c>
      <c r="L16257" s="3">
        <v>26000</v>
      </c>
      <c r="M16257" s="2" t="s">
        <v>17389</v>
      </c>
      <c r="N16257" s="4" t="s">
        <v>21</v>
      </c>
    </row>
    <row r="16258" spans="1:14" x14ac:dyDescent="0.25">
      <c r="A16258" s="1" t="s">
        <v>374</v>
      </c>
      <c r="B16258" s="2" t="s">
        <v>86</v>
      </c>
      <c r="C16258" s="2" t="s">
        <v>90</v>
      </c>
      <c r="D16258" s="2" t="s">
        <v>91</v>
      </c>
      <c r="E16258" s="2" t="s">
        <v>16738</v>
      </c>
      <c r="F16258" s="2">
        <v>40172800</v>
      </c>
      <c r="G16258" s="2" t="s">
        <v>490</v>
      </c>
      <c r="H16258" s="2">
        <v>4</v>
      </c>
      <c r="I16258" s="2">
        <v>8</v>
      </c>
      <c r="J16258" s="2">
        <v>10</v>
      </c>
      <c r="K16258" s="2">
        <v>12</v>
      </c>
      <c r="L16258" s="3">
        <v>6000</v>
      </c>
      <c r="M16258" s="2" t="s">
        <v>17399</v>
      </c>
      <c r="N16258" s="4" t="s">
        <v>21</v>
      </c>
    </row>
    <row r="16259" spans="1:14" x14ac:dyDescent="0.25">
      <c r="A16259" s="1" t="s">
        <v>374</v>
      </c>
      <c r="B16259" s="2" t="s">
        <v>86</v>
      </c>
      <c r="C16259" s="2" t="s">
        <v>90</v>
      </c>
      <c r="D16259" s="2" t="s">
        <v>91</v>
      </c>
      <c r="E16259" s="2" t="s">
        <v>16739</v>
      </c>
      <c r="F16259" s="2">
        <v>40171500</v>
      </c>
      <c r="G16259" s="2" t="s">
        <v>490</v>
      </c>
      <c r="H16259" s="2">
        <v>4</v>
      </c>
      <c r="I16259" s="2">
        <v>8</v>
      </c>
      <c r="J16259" s="2">
        <v>10</v>
      </c>
      <c r="K16259" s="2">
        <v>6</v>
      </c>
      <c r="L16259" s="3">
        <v>15000</v>
      </c>
      <c r="M16259" s="2" t="s">
        <v>17389</v>
      </c>
      <c r="N16259" s="4" t="s">
        <v>21</v>
      </c>
    </row>
    <row r="16260" spans="1:14" x14ac:dyDescent="0.25">
      <c r="A16260" s="1" t="s">
        <v>374</v>
      </c>
      <c r="B16260" s="2" t="s">
        <v>86</v>
      </c>
      <c r="C16260" s="2" t="s">
        <v>90</v>
      </c>
      <c r="D16260" s="2" t="s">
        <v>91</v>
      </c>
      <c r="E16260" s="2" t="s">
        <v>16740</v>
      </c>
      <c r="F16260" s="2">
        <v>40172800</v>
      </c>
      <c r="G16260" s="2" t="s">
        <v>490</v>
      </c>
      <c r="H16260" s="2">
        <v>4</v>
      </c>
      <c r="I16260" s="2">
        <v>8</v>
      </c>
      <c r="J16260" s="2">
        <v>10</v>
      </c>
      <c r="K16260" s="2">
        <v>4</v>
      </c>
      <c r="L16260" s="3">
        <v>3000</v>
      </c>
      <c r="M16260" s="2" t="s">
        <v>17399</v>
      </c>
      <c r="N16260" s="4" t="s">
        <v>21</v>
      </c>
    </row>
    <row r="16261" spans="1:14" x14ac:dyDescent="0.25">
      <c r="A16261" s="1" t="s">
        <v>374</v>
      </c>
      <c r="B16261" s="2" t="s">
        <v>86</v>
      </c>
      <c r="C16261" s="2" t="s">
        <v>90</v>
      </c>
      <c r="D16261" s="2" t="s">
        <v>91</v>
      </c>
      <c r="E16261" s="2" t="s">
        <v>16741</v>
      </c>
      <c r="F16261" s="2">
        <v>40171500</v>
      </c>
      <c r="G16261" s="2" t="s">
        <v>490</v>
      </c>
      <c r="H16261" s="2">
        <v>4</v>
      </c>
      <c r="I16261" s="2">
        <v>8</v>
      </c>
      <c r="J16261" s="2">
        <v>10</v>
      </c>
      <c r="K16261" s="2">
        <v>4</v>
      </c>
      <c r="L16261" s="3">
        <v>14000</v>
      </c>
      <c r="M16261" s="2" t="s">
        <v>17389</v>
      </c>
      <c r="N16261" s="4" t="s">
        <v>21</v>
      </c>
    </row>
    <row r="16262" spans="1:14" x14ac:dyDescent="0.25">
      <c r="A16262" s="1" t="s">
        <v>374</v>
      </c>
      <c r="B16262" s="2" t="s">
        <v>86</v>
      </c>
      <c r="C16262" s="2" t="s">
        <v>90</v>
      </c>
      <c r="D16262" s="2" t="s">
        <v>91</v>
      </c>
      <c r="E16262" s="2" t="s">
        <v>16742</v>
      </c>
      <c r="F16262" s="2">
        <v>40172800</v>
      </c>
      <c r="G16262" s="2" t="s">
        <v>490</v>
      </c>
      <c r="H16262" s="2">
        <v>4</v>
      </c>
      <c r="I16262" s="2">
        <v>8</v>
      </c>
      <c r="J16262" s="2">
        <v>10</v>
      </c>
      <c r="K16262" s="2">
        <v>2</v>
      </c>
      <c r="L16262" s="3">
        <v>3000</v>
      </c>
      <c r="M16262" s="2" t="s">
        <v>17389</v>
      </c>
      <c r="N16262" s="4" t="s">
        <v>21</v>
      </c>
    </row>
    <row r="16263" spans="1:14" x14ac:dyDescent="0.25">
      <c r="A16263" s="1" t="s">
        <v>374</v>
      </c>
      <c r="B16263" s="2" t="s">
        <v>86</v>
      </c>
      <c r="C16263" s="2" t="s">
        <v>90</v>
      </c>
      <c r="D16263" s="2" t="s">
        <v>91</v>
      </c>
      <c r="E16263" s="2" t="s">
        <v>14068</v>
      </c>
      <c r="F16263" s="2">
        <v>40172400</v>
      </c>
      <c r="G16263" s="2" t="s">
        <v>490</v>
      </c>
      <c r="H16263" s="2">
        <v>4</v>
      </c>
      <c r="I16263" s="2">
        <v>8</v>
      </c>
      <c r="J16263" s="2">
        <v>10</v>
      </c>
      <c r="K16263" s="2">
        <v>4</v>
      </c>
      <c r="L16263" s="3">
        <v>1600</v>
      </c>
      <c r="M16263" s="2" t="s">
        <v>17399</v>
      </c>
      <c r="N16263" s="4" t="s">
        <v>21</v>
      </c>
    </row>
    <row r="16264" spans="1:14" x14ac:dyDescent="0.25">
      <c r="A16264" s="1" t="s">
        <v>374</v>
      </c>
      <c r="B16264" s="2" t="s">
        <v>86</v>
      </c>
      <c r="C16264" s="2" t="s">
        <v>90</v>
      </c>
      <c r="D16264" s="2" t="s">
        <v>91</v>
      </c>
      <c r="E16264" s="2" t="s">
        <v>16743</v>
      </c>
      <c r="F16264" s="2">
        <v>40141700</v>
      </c>
      <c r="G16264" s="2" t="s">
        <v>490</v>
      </c>
      <c r="H16264" s="2">
        <v>4</v>
      </c>
      <c r="I16264" s="2">
        <v>8</v>
      </c>
      <c r="J16264" s="2">
        <v>10</v>
      </c>
      <c r="K16264" s="2">
        <v>1</v>
      </c>
      <c r="L16264" s="3">
        <v>700</v>
      </c>
      <c r="M16264" s="2" t="s">
        <v>0</v>
      </c>
      <c r="N16264" s="4" t="s">
        <v>21</v>
      </c>
    </row>
    <row r="16265" spans="1:14" x14ac:dyDescent="0.25">
      <c r="A16265" s="1" t="s">
        <v>374</v>
      </c>
      <c r="B16265" s="2" t="s">
        <v>86</v>
      </c>
      <c r="C16265" s="2" t="s">
        <v>90</v>
      </c>
      <c r="D16265" s="2" t="s">
        <v>91</v>
      </c>
      <c r="E16265" s="2" t="s">
        <v>16744</v>
      </c>
      <c r="F16265" s="2">
        <v>40172400</v>
      </c>
      <c r="G16265" s="2" t="s">
        <v>490</v>
      </c>
      <c r="H16265" s="2">
        <v>4</v>
      </c>
      <c r="I16265" s="2">
        <v>8</v>
      </c>
      <c r="J16265" s="2">
        <v>10</v>
      </c>
      <c r="K16265" s="2">
        <v>1</v>
      </c>
      <c r="L16265" s="3">
        <v>850</v>
      </c>
      <c r="M16265" s="2" t="s">
        <v>17399</v>
      </c>
      <c r="N16265" s="4" t="s">
        <v>21</v>
      </c>
    </row>
    <row r="16266" spans="1:14" x14ac:dyDescent="0.25">
      <c r="A16266" s="1" t="s">
        <v>374</v>
      </c>
      <c r="B16266" s="2" t="s">
        <v>86</v>
      </c>
      <c r="C16266" s="2" t="s">
        <v>90</v>
      </c>
      <c r="D16266" s="2" t="s">
        <v>91</v>
      </c>
      <c r="E16266" s="2" t="s">
        <v>16745</v>
      </c>
      <c r="F16266" s="2">
        <v>30181700</v>
      </c>
      <c r="G16266" s="2" t="s">
        <v>490</v>
      </c>
      <c r="H16266" s="2">
        <v>4</v>
      </c>
      <c r="I16266" s="2">
        <v>8</v>
      </c>
      <c r="J16266" s="2">
        <v>10</v>
      </c>
      <c r="K16266" s="2">
        <v>4</v>
      </c>
      <c r="L16266" s="3">
        <v>340000</v>
      </c>
      <c r="M16266" s="2" t="s">
        <v>17399</v>
      </c>
      <c r="N16266" s="4" t="s">
        <v>21</v>
      </c>
    </row>
    <row r="16267" spans="1:14" x14ac:dyDescent="0.25">
      <c r="A16267" s="1" t="s">
        <v>374</v>
      </c>
      <c r="B16267" s="2" t="s">
        <v>86</v>
      </c>
      <c r="C16267" s="2" t="s">
        <v>90</v>
      </c>
      <c r="D16267" s="2" t="s">
        <v>91</v>
      </c>
      <c r="E16267" s="2" t="s">
        <v>16746</v>
      </c>
      <c r="F16267" s="2">
        <v>40171500</v>
      </c>
      <c r="G16267" s="2" t="s">
        <v>490</v>
      </c>
      <c r="H16267" s="2">
        <v>4</v>
      </c>
      <c r="I16267" s="2">
        <v>8</v>
      </c>
      <c r="J16267" s="2">
        <v>10</v>
      </c>
      <c r="K16267" s="2">
        <v>4</v>
      </c>
      <c r="L16267" s="3">
        <v>18000</v>
      </c>
      <c r="M16267" s="2" t="s">
        <v>17399</v>
      </c>
      <c r="N16267" s="4" t="s">
        <v>21</v>
      </c>
    </row>
    <row r="16268" spans="1:14" x14ac:dyDescent="0.25">
      <c r="A16268" s="1" t="s">
        <v>374</v>
      </c>
      <c r="B16268" s="2" t="s">
        <v>86</v>
      </c>
      <c r="C16268" s="2" t="s">
        <v>90</v>
      </c>
      <c r="D16268" s="2" t="s">
        <v>91</v>
      </c>
      <c r="E16268" s="2" t="s">
        <v>16747</v>
      </c>
      <c r="F16268" s="2">
        <v>39121700</v>
      </c>
      <c r="G16268" s="2" t="s">
        <v>490</v>
      </c>
      <c r="H16268" s="2">
        <v>4</v>
      </c>
      <c r="I16268" s="2">
        <v>8</v>
      </c>
      <c r="J16268" s="2">
        <v>10</v>
      </c>
      <c r="K16268" s="2">
        <v>68</v>
      </c>
      <c r="L16268" s="3">
        <v>57800</v>
      </c>
      <c r="M16268" s="2" t="s">
        <v>0</v>
      </c>
      <c r="N16268" s="4" t="s">
        <v>21</v>
      </c>
    </row>
    <row r="16269" spans="1:14" x14ac:dyDescent="0.25">
      <c r="A16269" s="1" t="s">
        <v>374</v>
      </c>
      <c r="B16269" s="2" t="s">
        <v>86</v>
      </c>
      <c r="C16269" s="2" t="s">
        <v>90</v>
      </c>
      <c r="D16269" s="2" t="s">
        <v>91</v>
      </c>
      <c r="E16269" s="2" t="s">
        <v>16748</v>
      </c>
      <c r="F16269" s="2">
        <v>39131700</v>
      </c>
      <c r="G16269" s="2" t="s">
        <v>490</v>
      </c>
      <c r="H16269" s="2">
        <v>4</v>
      </c>
      <c r="I16269" s="2">
        <v>8</v>
      </c>
      <c r="J16269" s="2">
        <v>10</v>
      </c>
      <c r="K16269" s="2">
        <v>42</v>
      </c>
      <c r="L16269" s="3">
        <v>147000</v>
      </c>
      <c r="M16269" s="2" t="s">
        <v>17389</v>
      </c>
      <c r="N16269" s="4" t="s">
        <v>21</v>
      </c>
    </row>
    <row r="16270" spans="1:14" x14ac:dyDescent="0.25">
      <c r="A16270" s="1" t="s">
        <v>374</v>
      </c>
      <c r="B16270" s="2" t="s">
        <v>86</v>
      </c>
      <c r="C16270" s="2" t="s">
        <v>90</v>
      </c>
      <c r="D16270" s="2" t="s">
        <v>91</v>
      </c>
      <c r="E16270" s="2" t="s">
        <v>13680</v>
      </c>
      <c r="F16270" s="2">
        <v>39131700</v>
      </c>
      <c r="G16270" s="2" t="s">
        <v>490</v>
      </c>
      <c r="H16270" s="2">
        <v>4</v>
      </c>
      <c r="I16270" s="2">
        <v>8</v>
      </c>
      <c r="J16270" s="2">
        <v>10</v>
      </c>
      <c r="K16270" s="2">
        <v>63</v>
      </c>
      <c r="L16270" s="3">
        <v>170100</v>
      </c>
      <c r="M16270" s="2" t="s">
        <v>17389</v>
      </c>
      <c r="N16270" s="4" t="s">
        <v>21</v>
      </c>
    </row>
    <row r="16271" spans="1:14" x14ac:dyDescent="0.25">
      <c r="A16271" s="1" t="s">
        <v>374</v>
      </c>
      <c r="B16271" s="2" t="s">
        <v>86</v>
      </c>
      <c r="C16271" s="2" t="s">
        <v>90</v>
      </c>
      <c r="D16271" s="2" t="s">
        <v>91</v>
      </c>
      <c r="E16271" s="2" t="s">
        <v>7065</v>
      </c>
      <c r="F16271" s="2">
        <v>40174900</v>
      </c>
      <c r="G16271" s="2" t="s">
        <v>490</v>
      </c>
      <c r="H16271" s="2">
        <v>4</v>
      </c>
      <c r="I16271" s="2">
        <v>8</v>
      </c>
      <c r="J16271" s="2">
        <v>10</v>
      </c>
      <c r="K16271" s="2">
        <v>4</v>
      </c>
      <c r="L16271" s="3">
        <v>2400</v>
      </c>
      <c r="M16271" s="2" t="s">
        <v>0</v>
      </c>
      <c r="N16271" s="4" t="s">
        <v>21</v>
      </c>
    </row>
    <row r="16272" spans="1:14" x14ac:dyDescent="0.25">
      <c r="A16272" s="1" t="s">
        <v>374</v>
      </c>
      <c r="B16272" s="2" t="s">
        <v>86</v>
      </c>
      <c r="C16272" s="2" t="s">
        <v>90</v>
      </c>
      <c r="D16272" s="2" t="s">
        <v>91</v>
      </c>
      <c r="E16272" s="2" t="s">
        <v>13683</v>
      </c>
      <c r="F16272" s="2">
        <v>40174900</v>
      </c>
      <c r="G16272" s="2" t="s">
        <v>490</v>
      </c>
      <c r="H16272" s="2">
        <v>4</v>
      </c>
      <c r="I16272" s="2">
        <v>8</v>
      </c>
      <c r="J16272" s="2">
        <v>10</v>
      </c>
      <c r="K16272" s="2">
        <v>19</v>
      </c>
      <c r="L16272" s="3">
        <v>11400</v>
      </c>
      <c r="M16272" s="2" t="s">
        <v>0</v>
      </c>
      <c r="N16272" s="4" t="s">
        <v>21</v>
      </c>
    </row>
    <row r="16273" spans="1:14" x14ac:dyDescent="0.25">
      <c r="A16273" s="1" t="s">
        <v>374</v>
      </c>
      <c r="B16273" s="2" t="s">
        <v>86</v>
      </c>
      <c r="C16273" s="2" t="s">
        <v>90</v>
      </c>
      <c r="D16273" s="2" t="s">
        <v>91</v>
      </c>
      <c r="E16273" s="2" t="s">
        <v>16749</v>
      </c>
      <c r="F16273" s="2">
        <v>30161600</v>
      </c>
      <c r="G16273" s="2" t="s">
        <v>490</v>
      </c>
      <c r="H16273" s="2">
        <v>4</v>
      </c>
      <c r="I16273" s="2">
        <v>8</v>
      </c>
      <c r="J16273" s="2">
        <v>10</v>
      </c>
      <c r="K16273" s="2">
        <v>120</v>
      </c>
      <c r="L16273" s="3">
        <v>2160000</v>
      </c>
      <c r="M16273" s="2" t="s">
        <v>17390</v>
      </c>
      <c r="N16273" s="4" t="s">
        <v>21</v>
      </c>
    </row>
    <row r="16274" spans="1:14" x14ac:dyDescent="0.25">
      <c r="A16274" s="1" t="s">
        <v>374</v>
      </c>
      <c r="B16274" s="2" t="s">
        <v>86</v>
      </c>
      <c r="C16274" s="2" t="s">
        <v>90</v>
      </c>
      <c r="D16274" s="2" t="s">
        <v>91</v>
      </c>
      <c r="E16274" s="2" t="s">
        <v>16750</v>
      </c>
      <c r="F16274" s="2">
        <v>30102300</v>
      </c>
      <c r="G16274" s="2" t="s">
        <v>490</v>
      </c>
      <c r="H16274" s="2">
        <v>4</v>
      </c>
      <c r="I16274" s="2">
        <v>8</v>
      </c>
      <c r="J16274" s="2">
        <v>10</v>
      </c>
      <c r="K16274" s="2">
        <v>66</v>
      </c>
      <c r="L16274" s="3">
        <v>165000</v>
      </c>
      <c r="M16274" s="2" t="s">
        <v>17389</v>
      </c>
      <c r="N16274" s="4" t="s">
        <v>21</v>
      </c>
    </row>
    <row r="16275" spans="1:14" x14ac:dyDescent="0.25">
      <c r="A16275" s="1" t="s">
        <v>374</v>
      </c>
      <c r="B16275" s="2" t="s">
        <v>86</v>
      </c>
      <c r="C16275" s="2" t="s">
        <v>90</v>
      </c>
      <c r="D16275" s="2" t="s">
        <v>91</v>
      </c>
      <c r="E16275" s="2" t="s">
        <v>16751</v>
      </c>
      <c r="F16275" s="2">
        <v>30102300</v>
      </c>
      <c r="G16275" s="2" t="s">
        <v>490</v>
      </c>
      <c r="H16275" s="2">
        <v>4</v>
      </c>
      <c r="I16275" s="2">
        <v>8</v>
      </c>
      <c r="J16275" s="2">
        <v>10</v>
      </c>
      <c r="K16275" s="2">
        <v>37</v>
      </c>
      <c r="L16275" s="3">
        <v>92500</v>
      </c>
      <c r="M16275" s="2" t="s">
        <v>17389</v>
      </c>
      <c r="N16275" s="4" t="s">
        <v>21</v>
      </c>
    </row>
    <row r="16276" spans="1:14" x14ac:dyDescent="0.25">
      <c r="A16276" s="1" t="s">
        <v>374</v>
      </c>
      <c r="B16276" s="2" t="s">
        <v>86</v>
      </c>
      <c r="C16276" s="2" t="s">
        <v>90</v>
      </c>
      <c r="D16276" s="2" t="s">
        <v>91</v>
      </c>
      <c r="E16276" s="2" t="s">
        <v>16752</v>
      </c>
      <c r="F16276" s="2">
        <v>40174608</v>
      </c>
      <c r="G16276" s="2" t="s">
        <v>490</v>
      </c>
      <c r="H16276" s="2">
        <v>4</v>
      </c>
      <c r="I16276" s="2">
        <v>8</v>
      </c>
      <c r="J16276" s="2">
        <v>10</v>
      </c>
      <c r="K16276" s="2">
        <v>291</v>
      </c>
      <c r="L16276" s="3">
        <v>494700</v>
      </c>
      <c r="M16276" s="2" t="s">
        <v>17389</v>
      </c>
      <c r="N16276" s="4" t="s">
        <v>21</v>
      </c>
    </row>
    <row r="16277" spans="1:14" x14ac:dyDescent="0.25">
      <c r="A16277" s="1" t="s">
        <v>374</v>
      </c>
      <c r="B16277" s="2" t="s">
        <v>86</v>
      </c>
      <c r="C16277" s="2" t="s">
        <v>90</v>
      </c>
      <c r="D16277" s="2" t="s">
        <v>91</v>
      </c>
      <c r="E16277" s="2" t="s">
        <v>16753</v>
      </c>
      <c r="F16277" s="2">
        <v>30181600</v>
      </c>
      <c r="G16277" s="2" t="s">
        <v>490</v>
      </c>
      <c r="H16277" s="2">
        <v>4</v>
      </c>
      <c r="I16277" s="2">
        <v>8</v>
      </c>
      <c r="J16277" s="2">
        <v>10</v>
      </c>
      <c r="K16277" s="2">
        <v>4</v>
      </c>
      <c r="L16277" s="3">
        <v>92000</v>
      </c>
      <c r="M16277" s="2" t="s">
        <v>0</v>
      </c>
      <c r="N16277" s="4" t="s">
        <v>21</v>
      </c>
    </row>
    <row r="16278" spans="1:14" x14ac:dyDescent="0.25">
      <c r="A16278" s="1" t="s">
        <v>374</v>
      </c>
      <c r="B16278" s="2" t="s">
        <v>86</v>
      </c>
      <c r="C16278" s="2" t="s">
        <v>246</v>
      </c>
      <c r="D16278" s="2" t="s">
        <v>247</v>
      </c>
      <c r="E16278" s="2" t="s">
        <v>16754</v>
      </c>
      <c r="F16278" s="2">
        <v>40173500</v>
      </c>
      <c r="G16278" s="2" t="s">
        <v>490</v>
      </c>
      <c r="H16278" s="2">
        <v>4</v>
      </c>
      <c r="I16278" s="2">
        <v>8</v>
      </c>
      <c r="J16278" s="2">
        <v>10</v>
      </c>
      <c r="K16278" s="2">
        <v>4</v>
      </c>
      <c r="L16278" s="3">
        <v>60000</v>
      </c>
      <c r="M16278" s="2" t="s">
        <v>0</v>
      </c>
      <c r="N16278" s="4" t="s">
        <v>21</v>
      </c>
    </row>
    <row r="16279" spans="1:14" x14ac:dyDescent="0.25">
      <c r="A16279" s="1" t="s">
        <v>374</v>
      </c>
      <c r="B16279" s="2" t="s">
        <v>86</v>
      </c>
      <c r="C16279" s="2" t="s">
        <v>93</v>
      </c>
      <c r="D16279" s="2" t="s">
        <v>94</v>
      </c>
      <c r="E16279" s="2" t="s">
        <v>16755</v>
      </c>
      <c r="F16279" s="2">
        <v>11162100</v>
      </c>
      <c r="G16279" s="2" t="s">
        <v>490</v>
      </c>
      <c r="H16279" s="2">
        <v>3</v>
      </c>
      <c r="I16279" s="2">
        <v>9</v>
      </c>
      <c r="J16279" s="2">
        <v>10</v>
      </c>
      <c r="K16279" s="2">
        <v>4</v>
      </c>
      <c r="L16279" s="3">
        <v>1295240</v>
      </c>
      <c r="M16279" s="2" t="s">
        <v>0</v>
      </c>
      <c r="N16279" s="4" t="s">
        <v>21</v>
      </c>
    </row>
    <row r="16280" spans="1:14" x14ac:dyDescent="0.25">
      <c r="A16280" s="1" t="s">
        <v>374</v>
      </c>
      <c r="B16280" s="2" t="s">
        <v>86</v>
      </c>
      <c r="C16280" s="2" t="s">
        <v>93</v>
      </c>
      <c r="D16280" s="2" t="s">
        <v>94</v>
      </c>
      <c r="E16280" s="2" t="s">
        <v>16756</v>
      </c>
      <c r="F16280" s="2">
        <v>31201502</v>
      </c>
      <c r="G16280" s="2" t="s">
        <v>490</v>
      </c>
      <c r="H16280" s="2">
        <v>3</v>
      </c>
      <c r="I16280" s="2">
        <v>9</v>
      </c>
      <c r="J16280" s="2">
        <v>10</v>
      </c>
      <c r="K16280" s="2">
        <v>30</v>
      </c>
      <c r="L16280" s="3">
        <v>617130</v>
      </c>
      <c r="M16280" s="2" t="s">
        <v>0</v>
      </c>
      <c r="N16280" s="4" t="s">
        <v>21</v>
      </c>
    </row>
    <row r="16281" spans="1:14" x14ac:dyDescent="0.25">
      <c r="A16281" s="1" t="s">
        <v>374</v>
      </c>
      <c r="B16281" s="2" t="s">
        <v>86</v>
      </c>
      <c r="C16281" s="2" t="s">
        <v>93</v>
      </c>
      <c r="D16281" s="2" t="s">
        <v>94</v>
      </c>
      <c r="E16281" s="2" t="s">
        <v>16757</v>
      </c>
      <c r="F16281" s="2">
        <v>30181605</v>
      </c>
      <c r="G16281" s="2" t="s">
        <v>490</v>
      </c>
      <c r="H16281" s="2">
        <v>3</v>
      </c>
      <c r="I16281" s="2">
        <v>9</v>
      </c>
      <c r="J16281" s="2">
        <v>10</v>
      </c>
      <c r="K16281" s="2">
        <v>6</v>
      </c>
      <c r="L16281" s="3">
        <v>125712</v>
      </c>
      <c r="M16281" s="2" t="s">
        <v>0</v>
      </c>
      <c r="N16281" s="4" t="s">
        <v>21</v>
      </c>
    </row>
    <row r="16282" spans="1:14" x14ac:dyDescent="0.25">
      <c r="A16282" s="1" t="s">
        <v>374</v>
      </c>
      <c r="B16282" s="2" t="s">
        <v>86</v>
      </c>
      <c r="C16282" s="2" t="s">
        <v>93</v>
      </c>
      <c r="D16282" s="2" t="s">
        <v>94</v>
      </c>
      <c r="E16282" s="2" t="s">
        <v>16758</v>
      </c>
      <c r="F16282" s="2">
        <v>30181605</v>
      </c>
      <c r="G16282" s="2" t="s">
        <v>490</v>
      </c>
      <c r="H16282" s="2">
        <v>3</v>
      </c>
      <c r="I16282" s="2">
        <v>9</v>
      </c>
      <c r="J16282" s="2">
        <v>10</v>
      </c>
      <c r="K16282" s="2">
        <v>30</v>
      </c>
      <c r="L16282" s="3">
        <v>399990</v>
      </c>
      <c r="M16282" s="2" t="s">
        <v>0</v>
      </c>
      <c r="N16282" s="4" t="s">
        <v>21</v>
      </c>
    </row>
    <row r="16283" spans="1:14" x14ac:dyDescent="0.25">
      <c r="A16283" s="1" t="s">
        <v>374</v>
      </c>
      <c r="B16283" s="2" t="s">
        <v>1851</v>
      </c>
      <c r="C16283" s="2" t="s">
        <v>1852</v>
      </c>
      <c r="D16283" s="2" t="s">
        <v>17941</v>
      </c>
      <c r="E16283" s="2" t="s">
        <v>18893</v>
      </c>
      <c r="F16283" s="2">
        <v>31191513</v>
      </c>
      <c r="G16283" s="2" t="s">
        <v>810</v>
      </c>
      <c r="H16283" s="2">
        <v>3</v>
      </c>
      <c r="I16283" s="2">
        <v>2</v>
      </c>
      <c r="J16283" s="2">
        <v>10</v>
      </c>
      <c r="K16283" s="2">
        <v>73</v>
      </c>
      <c r="L16283" s="3">
        <v>16236505.970000001</v>
      </c>
      <c r="M16283" s="2" t="s">
        <v>20</v>
      </c>
      <c r="N16283" s="4" t="s">
        <v>21</v>
      </c>
    </row>
    <row r="16284" spans="1:14" x14ac:dyDescent="0.25">
      <c r="A16284" s="1" t="s">
        <v>374</v>
      </c>
      <c r="B16284" s="2" t="s">
        <v>1851</v>
      </c>
      <c r="C16284" s="2" t="s">
        <v>1852</v>
      </c>
      <c r="D16284" s="2" t="s">
        <v>17941</v>
      </c>
      <c r="E16284" s="2" t="s">
        <v>16759</v>
      </c>
      <c r="F16284" s="2">
        <v>30171700</v>
      </c>
      <c r="G16284" s="2" t="s">
        <v>490</v>
      </c>
      <c r="H16284" s="2">
        <v>3</v>
      </c>
      <c r="I16284" s="2">
        <v>9</v>
      </c>
      <c r="J16284" s="2">
        <v>10</v>
      </c>
      <c r="K16284" s="2">
        <v>30</v>
      </c>
      <c r="L16284" s="3">
        <v>857130</v>
      </c>
      <c r="M16284" s="2" t="s">
        <v>17390</v>
      </c>
      <c r="N16284" s="4" t="s">
        <v>21</v>
      </c>
    </row>
    <row r="16285" spans="1:14" x14ac:dyDescent="0.25">
      <c r="A16285" s="1" t="s">
        <v>374</v>
      </c>
      <c r="B16285" s="2" t="s">
        <v>1851</v>
      </c>
      <c r="C16285" s="2" t="s">
        <v>1852</v>
      </c>
      <c r="D16285" s="2" t="s">
        <v>17941</v>
      </c>
      <c r="E16285" s="2" t="s">
        <v>16760</v>
      </c>
      <c r="F16285" s="2">
        <v>30171706</v>
      </c>
      <c r="G16285" s="2" t="s">
        <v>490</v>
      </c>
      <c r="H16285" s="2">
        <v>4</v>
      </c>
      <c r="I16285" s="2">
        <v>8</v>
      </c>
      <c r="J16285" s="2">
        <v>10</v>
      </c>
      <c r="K16285" s="2">
        <v>4.8600000000000003</v>
      </c>
      <c r="L16285" s="3">
        <v>1701000</v>
      </c>
      <c r="M16285" s="2" t="s">
        <v>17390</v>
      </c>
      <c r="N16285" s="4" t="s">
        <v>21</v>
      </c>
    </row>
    <row r="16286" spans="1:14" x14ac:dyDescent="0.25">
      <c r="A16286" s="1" t="s">
        <v>374</v>
      </c>
      <c r="B16286" s="2" t="s">
        <v>1851</v>
      </c>
      <c r="C16286" s="2" t="s">
        <v>1852</v>
      </c>
      <c r="D16286" s="2" t="s">
        <v>17941</v>
      </c>
      <c r="E16286" s="2" t="s">
        <v>16761</v>
      </c>
      <c r="F16286" s="2">
        <v>31241700</v>
      </c>
      <c r="G16286" s="2" t="s">
        <v>490</v>
      </c>
      <c r="H16286" s="2">
        <v>4</v>
      </c>
      <c r="I16286" s="2">
        <v>8</v>
      </c>
      <c r="J16286" s="2">
        <v>10</v>
      </c>
      <c r="K16286" s="2">
        <v>2</v>
      </c>
      <c r="L16286" s="3">
        <v>410000</v>
      </c>
      <c r="M16286" s="2" t="s">
        <v>0</v>
      </c>
      <c r="N16286" s="4" t="s">
        <v>21</v>
      </c>
    </row>
    <row r="16287" spans="1:14" x14ac:dyDescent="0.25">
      <c r="A16287" s="1" t="s">
        <v>374</v>
      </c>
      <c r="B16287" s="2" t="s">
        <v>1851</v>
      </c>
      <c r="C16287" s="2" t="s">
        <v>1867</v>
      </c>
      <c r="D16287" s="2" t="s">
        <v>17942</v>
      </c>
      <c r="E16287" s="2" t="s">
        <v>16762</v>
      </c>
      <c r="F16287" s="2">
        <v>30181505</v>
      </c>
      <c r="G16287" s="2" t="s">
        <v>490</v>
      </c>
      <c r="H16287" s="2">
        <v>3</v>
      </c>
      <c r="I16287" s="2">
        <v>9</v>
      </c>
      <c r="J16287" s="2">
        <v>10</v>
      </c>
      <c r="K16287" s="2">
        <v>2</v>
      </c>
      <c r="L16287" s="3">
        <v>761904</v>
      </c>
      <c r="M16287" s="2" t="s">
        <v>0</v>
      </c>
      <c r="N16287" s="4" t="s">
        <v>21</v>
      </c>
    </row>
    <row r="16288" spans="1:14" x14ac:dyDescent="0.25">
      <c r="A16288" s="1" t="s">
        <v>374</v>
      </c>
      <c r="B16288" s="2" t="s">
        <v>1851</v>
      </c>
      <c r="C16288" s="2" t="s">
        <v>1867</v>
      </c>
      <c r="D16288" s="2" t="s">
        <v>17942</v>
      </c>
      <c r="E16288" s="2" t="s">
        <v>16763</v>
      </c>
      <c r="F16288" s="2">
        <v>30181505</v>
      </c>
      <c r="G16288" s="2" t="s">
        <v>490</v>
      </c>
      <c r="H16288" s="2">
        <v>3</v>
      </c>
      <c r="I16288" s="2">
        <v>9</v>
      </c>
      <c r="J16288" s="2">
        <v>10</v>
      </c>
      <c r="K16288" s="2">
        <v>2</v>
      </c>
      <c r="L16288" s="3">
        <v>609524</v>
      </c>
      <c r="M16288" s="2" t="s">
        <v>0</v>
      </c>
      <c r="N16288" s="4" t="s">
        <v>21</v>
      </c>
    </row>
    <row r="16289" spans="1:14" x14ac:dyDescent="0.25">
      <c r="A16289" s="1" t="s">
        <v>374</v>
      </c>
      <c r="B16289" s="2" t="s">
        <v>1851</v>
      </c>
      <c r="C16289" s="2" t="s">
        <v>1867</v>
      </c>
      <c r="D16289" s="2" t="s">
        <v>17942</v>
      </c>
      <c r="E16289" s="2" t="s">
        <v>16762</v>
      </c>
      <c r="F16289" s="2">
        <v>30181511</v>
      </c>
      <c r="G16289" s="2" t="s">
        <v>490</v>
      </c>
      <c r="H16289" s="2">
        <v>4</v>
      </c>
      <c r="I16289" s="2">
        <v>8</v>
      </c>
      <c r="J16289" s="2">
        <v>10</v>
      </c>
      <c r="K16289" s="2">
        <v>2</v>
      </c>
      <c r="L16289" s="3">
        <v>650000</v>
      </c>
      <c r="M16289" s="2" t="s">
        <v>0</v>
      </c>
      <c r="N16289" s="4" t="s">
        <v>21</v>
      </c>
    </row>
    <row r="16290" spans="1:14" x14ac:dyDescent="0.25">
      <c r="A16290" s="1" t="s">
        <v>374</v>
      </c>
      <c r="B16290" s="2" t="s">
        <v>1851</v>
      </c>
      <c r="C16290" s="2" t="s">
        <v>1867</v>
      </c>
      <c r="D16290" s="2" t="s">
        <v>17942</v>
      </c>
      <c r="E16290" s="2" t="s">
        <v>16764</v>
      </c>
      <c r="F16290" s="2">
        <v>30181504</v>
      </c>
      <c r="G16290" s="2" t="s">
        <v>490</v>
      </c>
      <c r="H16290" s="2">
        <v>4</v>
      </c>
      <c r="I16290" s="2">
        <v>8</v>
      </c>
      <c r="J16290" s="2">
        <v>10</v>
      </c>
      <c r="K16290" s="2">
        <v>2</v>
      </c>
      <c r="L16290" s="3">
        <v>240000</v>
      </c>
      <c r="M16290" s="2" t="s">
        <v>0</v>
      </c>
      <c r="N16290" s="4" t="s">
        <v>21</v>
      </c>
    </row>
    <row r="16291" spans="1:14" x14ac:dyDescent="0.25">
      <c r="A16291" s="1" t="s">
        <v>374</v>
      </c>
      <c r="B16291" s="2" t="s">
        <v>1851</v>
      </c>
      <c r="C16291" s="2" t="s">
        <v>1879</v>
      </c>
      <c r="D16291" s="2" t="s">
        <v>17943</v>
      </c>
      <c r="E16291" s="2" t="s">
        <v>16765</v>
      </c>
      <c r="F16291" s="2">
        <v>30131500</v>
      </c>
      <c r="G16291" s="2" t="s">
        <v>490</v>
      </c>
      <c r="H16291" s="2">
        <v>3</v>
      </c>
      <c r="I16291" s="2">
        <v>9</v>
      </c>
      <c r="J16291" s="2">
        <v>10</v>
      </c>
      <c r="K16291" s="2">
        <v>300</v>
      </c>
      <c r="L16291" s="3">
        <v>571500</v>
      </c>
      <c r="M16291" s="2" t="s">
        <v>0</v>
      </c>
      <c r="N16291" s="4" t="s">
        <v>21</v>
      </c>
    </row>
    <row r="16292" spans="1:14" x14ac:dyDescent="0.25">
      <c r="A16292" s="1" t="s">
        <v>374</v>
      </c>
      <c r="B16292" s="2" t="s">
        <v>1851</v>
      </c>
      <c r="C16292" s="2" t="s">
        <v>1879</v>
      </c>
      <c r="D16292" s="2" t="s">
        <v>17943</v>
      </c>
      <c r="E16292" s="2" t="s">
        <v>16766</v>
      </c>
      <c r="F16292" s="2">
        <v>30131700</v>
      </c>
      <c r="G16292" s="2" t="s">
        <v>490</v>
      </c>
      <c r="H16292" s="2">
        <v>4</v>
      </c>
      <c r="I16292" s="2">
        <v>8</v>
      </c>
      <c r="J16292" s="2">
        <v>10</v>
      </c>
      <c r="K16292" s="2">
        <v>38</v>
      </c>
      <c r="L16292" s="3">
        <v>8740000</v>
      </c>
      <c r="M16292" s="2" t="s">
        <v>17390</v>
      </c>
      <c r="N16292" s="4" t="s">
        <v>21</v>
      </c>
    </row>
    <row r="16293" spans="1:14" x14ac:dyDescent="0.25">
      <c r="A16293" s="1" t="s">
        <v>374</v>
      </c>
      <c r="B16293" s="2" t="s">
        <v>1851</v>
      </c>
      <c r="C16293" s="2" t="s">
        <v>1879</v>
      </c>
      <c r="D16293" s="2" t="s">
        <v>17943</v>
      </c>
      <c r="E16293" s="2" t="s">
        <v>16767</v>
      </c>
      <c r="F16293" s="2">
        <v>30131700</v>
      </c>
      <c r="G16293" s="2" t="s">
        <v>490</v>
      </c>
      <c r="H16293" s="2">
        <v>4</v>
      </c>
      <c r="I16293" s="2">
        <v>8</v>
      </c>
      <c r="J16293" s="2">
        <v>10</v>
      </c>
      <c r="K16293" s="2">
        <v>40</v>
      </c>
      <c r="L16293" s="3">
        <v>1400000</v>
      </c>
      <c r="M16293" s="2" t="s">
        <v>17390</v>
      </c>
      <c r="N16293" s="4" t="s">
        <v>21</v>
      </c>
    </row>
    <row r="16294" spans="1:14" x14ac:dyDescent="0.25">
      <c r="A16294" s="1" t="s">
        <v>374</v>
      </c>
      <c r="B16294" s="2" t="s">
        <v>1851</v>
      </c>
      <c r="C16294" s="2" t="s">
        <v>1879</v>
      </c>
      <c r="D16294" s="2" t="s">
        <v>17943</v>
      </c>
      <c r="E16294" s="2" t="s">
        <v>16768</v>
      </c>
      <c r="F16294" s="2">
        <v>30131700</v>
      </c>
      <c r="G16294" s="2" t="s">
        <v>490</v>
      </c>
      <c r="H16294" s="2">
        <v>4</v>
      </c>
      <c r="I16294" s="2">
        <v>8</v>
      </c>
      <c r="J16294" s="2">
        <v>10</v>
      </c>
      <c r="K16294" s="2">
        <v>50</v>
      </c>
      <c r="L16294" s="3">
        <v>1350000</v>
      </c>
      <c r="M16294" s="2" t="s">
        <v>17390</v>
      </c>
      <c r="N16294" s="4" t="s">
        <v>21</v>
      </c>
    </row>
    <row r="16295" spans="1:14" x14ac:dyDescent="0.25">
      <c r="A16295" s="1" t="s">
        <v>374</v>
      </c>
      <c r="B16295" s="2" t="s">
        <v>1851</v>
      </c>
      <c r="C16295" s="2" t="s">
        <v>1879</v>
      </c>
      <c r="D16295" s="2" t="s">
        <v>17943</v>
      </c>
      <c r="E16295" s="2" t="s">
        <v>16769</v>
      </c>
      <c r="F16295" s="2">
        <v>30131700</v>
      </c>
      <c r="G16295" s="2" t="s">
        <v>490</v>
      </c>
      <c r="H16295" s="2">
        <v>4</v>
      </c>
      <c r="I16295" s="2">
        <v>8</v>
      </c>
      <c r="J16295" s="2">
        <v>10</v>
      </c>
      <c r="K16295" s="2">
        <v>10</v>
      </c>
      <c r="L16295" s="3">
        <v>320000</v>
      </c>
      <c r="M16295" s="2" t="s">
        <v>17390</v>
      </c>
      <c r="N16295" s="4" t="s">
        <v>21</v>
      </c>
    </row>
    <row r="16296" spans="1:14" x14ac:dyDescent="0.25">
      <c r="A16296" s="1" t="s">
        <v>374</v>
      </c>
      <c r="B16296" s="2" t="s">
        <v>1851</v>
      </c>
      <c r="C16296" s="2" t="s">
        <v>1879</v>
      </c>
      <c r="D16296" s="2" t="s">
        <v>17943</v>
      </c>
      <c r="E16296" s="2" t="s">
        <v>18894</v>
      </c>
      <c r="F16296" s="2">
        <v>30131700</v>
      </c>
      <c r="G16296" s="2" t="s">
        <v>490</v>
      </c>
      <c r="H16296" s="2">
        <v>4</v>
      </c>
      <c r="I16296" s="2">
        <v>8</v>
      </c>
      <c r="J16296" s="2">
        <v>10</v>
      </c>
      <c r="K16296" s="2">
        <v>7</v>
      </c>
      <c r="L16296" s="3">
        <v>294000</v>
      </c>
      <c r="M16296" s="2" t="s">
        <v>17390</v>
      </c>
      <c r="N16296" s="4" t="s">
        <v>21</v>
      </c>
    </row>
    <row r="16297" spans="1:14" x14ac:dyDescent="0.25">
      <c r="A16297" s="1" t="s">
        <v>374</v>
      </c>
      <c r="B16297" s="2" t="s">
        <v>1851</v>
      </c>
      <c r="C16297" s="2" t="s">
        <v>1879</v>
      </c>
      <c r="D16297" s="2" t="s">
        <v>17943</v>
      </c>
      <c r="E16297" s="2" t="s">
        <v>16770</v>
      </c>
      <c r="F16297" s="2">
        <v>30131700</v>
      </c>
      <c r="G16297" s="2" t="s">
        <v>490</v>
      </c>
      <c r="H16297" s="2">
        <v>4</v>
      </c>
      <c r="I16297" s="2">
        <v>8</v>
      </c>
      <c r="J16297" s="2">
        <v>10</v>
      </c>
      <c r="K16297" s="2">
        <v>15</v>
      </c>
      <c r="L16297" s="3">
        <v>480000</v>
      </c>
      <c r="M16297" s="2" t="s">
        <v>17390</v>
      </c>
      <c r="N16297" s="4" t="s">
        <v>21</v>
      </c>
    </row>
    <row r="16298" spans="1:14" x14ac:dyDescent="0.25">
      <c r="A16298" s="1" t="s">
        <v>374</v>
      </c>
      <c r="B16298" s="2" t="s">
        <v>1851</v>
      </c>
      <c r="C16298" s="2" t="s">
        <v>1879</v>
      </c>
      <c r="D16298" s="2" t="s">
        <v>17943</v>
      </c>
      <c r="E16298" s="2" t="s">
        <v>18895</v>
      </c>
      <c r="F16298" s="2">
        <v>30131700</v>
      </c>
      <c r="G16298" s="2" t="s">
        <v>490</v>
      </c>
      <c r="H16298" s="2">
        <v>4</v>
      </c>
      <c r="I16298" s="2">
        <v>8</v>
      </c>
      <c r="J16298" s="2">
        <v>10</v>
      </c>
      <c r="K16298" s="2">
        <v>50</v>
      </c>
      <c r="L16298" s="3">
        <v>1750000</v>
      </c>
      <c r="M16298" s="2" t="s">
        <v>17390</v>
      </c>
      <c r="N16298" s="4" t="s">
        <v>21</v>
      </c>
    </row>
    <row r="16299" spans="1:14" x14ac:dyDescent="0.25">
      <c r="A16299" s="1" t="s">
        <v>374</v>
      </c>
      <c r="B16299" s="2" t="s">
        <v>1851</v>
      </c>
      <c r="C16299" s="2" t="s">
        <v>1883</v>
      </c>
      <c r="D16299" s="2" t="s">
        <v>17944</v>
      </c>
      <c r="E16299" s="2" t="s">
        <v>16771</v>
      </c>
      <c r="F16299" s="2">
        <v>30111600</v>
      </c>
      <c r="G16299" s="2" t="s">
        <v>490</v>
      </c>
      <c r="H16299" s="2">
        <v>3</v>
      </c>
      <c r="I16299" s="2">
        <v>9</v>
      </c>
      <c r="J16299" s="2">
        <v>10</v>
      </c>
      <c r="K16299" s="2">
        <v>4</v>
      </c>
      <c r="L16299" s="3">
        <v>228572</v>
      </c>
      <c r="M16299" s="2" t="s">
        <v>0</v>
      </c>
      <c r="N16299" s="4" t="s">
        <v>21</v>
      </c>
    </row>
    <row r="16300" spans="1:14" x14ac:dyDescent="0.25">
      <c r="A16300" s="1" t="s">
        <v>374</v>
      </c>
      <c r="B16300" s="2" t="s">
        <v>1851</v>
      </c>
      <c r="C16300" s="2" t="s">
        <v>1883</v>
      </c>
      <c r="D16300" s="2" t="s">
        <v>17944</v>
      </c>
      <c r="E16300" s="2" t="s">
        <v>16772</v>
      </c>
      <c r="F16300" s="2">
        <v>30111600</v>
      </c>
      <c r="G16300" s="2" t="s">
        <v>490</v>
      </c>
      <c r="H16300" s="2">
        <v>3</v>
      </c>
      <c r="I16300" s="2">
        <v>9</v>
      </c>
      <c r="J16300" s="2">
        <v>10</v>
      </c>
      <c r="K16300" s="2">
        <v>4</v>
      </c>
      <c r="L16300" s="3">
        <v>133332</v>
      </c>
      <c r="M16300" s="2" t="s">
        <v>0</v>
      </c>
      <c r="N16300" s="4" t="s">
        <v>21</v>
      </c>
    </row>
    <row r="16301" spans="1:14" x14ac:dyDescent="0.25">
      <c r="A16301" s="1" t="s">
        <v>374</v>
      </c>
      <c r="B16301" s="2" t="s">
        <v>1851</v>
      </c>
      <c r="C16301" s="2" t="s">
        <v>1883</v>
      </c>
      <c r="D16301" s="2" t="s">
        <v>17944</v>
      </c>
      <c r="E16301" s="2" t="s">
        <v>16773</v>
      </c>
      <c r="F16301" s="2">
        <v>30111600</v>
      </c>
      <c r="G16301" s="2" t="s">
        <v>490</v>
      </c>
      <c r="H16301" s="2">
        <v>3</v>
      </c>
      <c r="I16301" s="2">
        <v>9</v>
      </c>
      <c r="J16301" s="2">
        <v>10</v>
      </c>
      <c r="K16301" s="2">
        <v>4</v>
      </c>
      <c r="L16301" s="3">
        <v>685716</v>
      </c>
      <c r="M16301" s="2" t="s">
        <v>0</v>
      </c>
      <c r="N16301" s="4" t="s">
        <v>21</v>
      </c>
    </row>
    <row r="16302" spans="1:14" x14ac:dyDescent="0.25">
      <c r="A16302" s="1" t="s">
        <v>374</v>
      </c>
      <c r="B16302" s="2" t="s">
        <v>1851</v>
      </c>
      <c r="C16302" s="2" t="s">
        <v>1883</v>
      </c>
      <c r="D16302" s="2" t="s">
        <v>17944</v>
      </c>
      <c r="E16302" s="2" t="s">
        <v>16774</v>
      </c>
      <c r="F16302" s="2">
        <v>30111600</v>
      </c>
      <c r="G16302" s="2" t="s">
        <v>490</v>
      </c>
      <c r="H16302" s="2">
        <v>3</v>
      </c>
      <c r="I16302" s="2">
        <v>9</v>
      </c>
      <c r="J16302" s="2">
        <v>10</v>
      </c>
      <c r="K16302" s="2">
        <v>6</v>
      </c>
      <c r="L16302" s="3">
        <v>274284</v>
      </c>
      <c r="M16302" s="2" t="s">
        <v>0</v>
      </c>
      <c r="N16302" s="4" t="s">
        <v>21</v>
      </c>
    </row>
    <row r="16303" spans="1:14" x14ac:dyDescent="0.25">
      <c r="A16303" s="1" t="s">
        <v>374</v>
      </c>
      <c r="B16303" s="2" t="s">
        <v>1851</v>
      </c>
      <c r="C16303" s="2" t="s">
        <v>1883</v>
      </c>
      <c r="D16303" s="2" t="s">
        <v>17944</v>
      </c>
      <c r="E16303" s="2" t="s">
        <v>16775</v>
      </c>
      <c r="F16303" s="2">
        <v>31201600</v>
      </c>
      <c r="G16303" s="2" t="s">
        <v>490</v>
      </c>
      <c r="H16303" s="2">
        <v>4</v>
      </c>
      <c r="I16303" s="2">
        <v>8</v>
      </c>
      <c r="J16303" s="2">
        <v>10</v>
      </c>
      <c r="K16303" s="2">
        <v>4</v>
      </c>
      <c r="L16303" s="3">
        <v>108000</v>
      </c>
      <c r="M16303" s="2" t="s">
        <v>0</v>
      </c>
      <c r="N16303" s="4" t="s">
        <v>21</v>
      </c>
    </row>
    <row r="16304" spans="1:14" x14ac:dyDescent="0.25">
      <c r="A16304" s="1" t="s">
        <v>374</v>
      </c>
      <c r="B16304" s="2" t="s">
        <v>1851</v>
      </c>
      <c r="C16304" s="2" t="s">
        <v>1883</v>
      </c>
      <c r="D16304" s="2" t="s">
        <v>17944</v>
      </c>
      <c r="E16304" s="2" t="s">
        <v>16776</v>
      </c>
      <c r="F16304" s="2">
        <v>30111601</v>
      </c>
      <c r="G16304" s="2" t="s">
        <v>490</v>
      </c>
      <c r="H16304" s="2">
        <v>4</v>
      </c>
      <c r="I16304" s="2">
        <v>8</v>
      </c>
      <c r="J16304" s="2">
        <v>10</v>
      </c>
      <c r="K16304" s="2">
        <v>30</v>
      </c>
      <c r="L16304" s="3">
        <v>840000</v>
      </c>
      <c r="M16304" s="2" t="s">
        <v>0</v>
      </c>
      <c r="N16304" s="4" t="s">
        <v>21</v>
      </c>
    </row>
    <row r="16305" spans="1:14" x14ac:dyDescent="0.25">
      <c r="A16305" s="1" t="s">
        <v>374</v>
      </c>
      <c r="B16305" s="2" t="s">
        <v>1851</v>
      </c>
      <c r="C16305" s="2" t="s">
        <v>1883</v>
      </c>
      <c r="D16305" s="2" t="s">
        <v>17944</v>
      </c>
      <c r="E16305" s="2" t="s">
        <v>16777</v>
      </c>
      <c r="F16305" s="2">
        <v>31201600</v>
      </c>
      <c r="G16305" s="2" t="s">
        <v>490</v>
      </c>
      <c r="H16305" s="2">
        <v>4</v>
      </c>
      <c r="I16305" s="2">
        <v>8</v>
      </c>
      <c r="J16305" s="2">
        <v>10</v>
      </c>
      <c r="K16305" s="2">
        <v>27</v>
      </c>
      <c r="L16305" s="3">
        <v>621000</v>
      </c>
      <c r="M16305" s="2" t="s">
        <v>0</v>
      </c>
      <c r="N16305" s="4" t="s">
        <v>21</v>
      </c>
    </row>
    <row r="16306" spans="1:14" x14ac:dyDescent="0.25">
      <c r="A16306" s="1" t="s">
        <v>374</v>
      </c>
      <c r="B16306" s="2" t="s">
        <v>1851</v>
      </c>
      <c r="C16306" s="2" t="s">
        <v>1891</v>
      </c>
      <c r="D16306" s="2" t="s">
        <v>17945</v>
      </c>
      <c r="E16306" s="2" t="s">
        <v>16778</v>
      </c>
      <c r="F16306" s="2">
        <v>30162204</v>
      </c>
      <c r="G16306" s="2" t="s">
        <v>490</v>
      </c>
      <c r="H16306" s="2">
        <v>4</v>
      </c>
      <c r="I16306" s="2">
        <v>8</v>
      </c>
      <c r="J16306" s="2">
        <v>10</v>
      </c>
      <c r="K16306" s="2">
        <v>1</v>
      </c>
      <c r="L16306" s="3">
        <v>875000</v>
      </c>
      <c r="M16306" s="2" t="s">
        <v>0</v>
      </c>
      <c r="N16306" s="4" t="s">
        <v>21</v>
      </c>
    </row>
    <row r="16307" spans="1:14" x14ac:dyDescent="0.25">
      <c r="A16307" s="1" t="s">
        <v>374</v>
      </c>
      <c r="B16307" s="2" t="s">
        <v>1851</v>
      </c>
      <c r="C16307" s="2" t="s">
        <v>1891</v>
      </c>
      <c r="D16307" s="2" t="s">
        <v>17945</v>
      </c>
      <c r="E16307" s="2" t="s">
        <v>16779</v>
      </c>
      <c r="F16307" s="2">
        <v>30162204</v>
      </c>
      <c r="G16307" s="2" t="s">
        <v>490</v>
      </c>
      <c r="H16307" s="2">
        <v>4</v>
      </c>
      <c r="I16307" s="2">
        <v>8</v>
      </c>
      <c r="J16307" s="2">
        <v>10</v>
      </c>
      <c r="K16307" s="2">
        <v>1</v>
      </c>
      <c r="L16307" s="3">
        <v>485000</v>
      </c>
      <c r="M16307" s="2" t="s">
        <v>0</v>
      </c>
      <c r="N16307" s="4" t="s">
        <v>21</v>
      </c>
    </row>
    <row r="16308" spans="1:14" x14ac:dyDescent="0.25">
      <c r="A16308" s="1" t="s">
        <v>374</v>
      </c>
      <c r="B16308" s="2" t="s">
        <v>1851</v>
      </c>
      <c r="C16308" s="2" t="s">
        <v>1895</v>
      </c>
      <c r="D16308" s="2" t="s">
        <v>17946</v>
      </c>
      <c r="E16308" s="2" t="s">
        <v>16780</v>
      </c>
      <c r="F16308" s="2">
        <v>27111918</v>
      </c>
      <c r="G16308" s="2" t="s">
        <v>490</v>
      </c>
      <c r="H16308" s="2">
        <v>3</v>
      </c>
      <c r="I16308" s="2">
        <v>9</v>
      </c>
      <c r="J16308" s="2">
        <v>10</v>
      </c>
      <c r="K16308" s="2">
        <v>150</v>
      </c>
      <c r="L16308" s="3">
        <v>285750</v>
      </c>
      <c r="M16308" s="2" t="s">
        <v>0</v>
      </c>
      <c r="N16308" s="4" t="s">
        <v>21</v>
      </c>
    </row>
    <row r="16309" spans="1:14" x14ac:dyDescent="0.25">
      <c r="A16309" s="1" t="s">
        <v>374</v>
      </c>
      <c r="B16309" s="2" t="s">
        <v>1851</v>
      </c>
      <c r="C16309" s="2" t="s">
        <v>1895</v>
      </c>
      <c r="D16309" s="2" t="s">
        <v>17946</v>
      </c>
      <c r="E16309" s="2" t="s">
        <v>16781</v>
      </c>
      <c r="F16309" s="2">
        <v>27111918</v>
      </c>
      <c r="G16309" s="2" t="s">
        <v>490</v>
      </c>
      <c r="H16309" s="2">
        <v>4</v>
      </c>
      <c r="I16309" s="2">
        <v>8</v>
      </c>
      <c r="J16309" s="2">
        <v>10</v>
      </c>
      <c r="K16309" s="2">
        <v>120</v>
      </c>
      <c r="L16309" s="3">
        <v>132000</v>
      </c>
      <c r="M16309" s="2" t="s">
        <v>0</v>
      </c>
      <c r="N16309" s="4" t="s">
        <v>21</v>
      </c>
    </row>
    <row r="16310" spans="1:14" x14ac:dyDescent="0.25">
      <c r="A16310" s="1" t="s">
        <v>374</v>
      </c>
      <c r="B16310" s="2" t="s">
        <v>103</v>
      </c>
      <c r="C16310" s="2" t="s">
        <v>104</v>
      </c>
      <c r="D16310" s="2" t="s">
        <v>105</v>
      </c>
      <c r="E16310" s="2" t="s">
        <v>13444</v>
      </c>
      <c r="F16310" s="2">
        <v>31211904</v>
      </c>
      <c r="G16310" s="2" t="s">
        <v>490</v>
      </c>
      <c r="H16310" s="2">
        <v>3</v>
      </c>
      <c r="I16310" s="2">
        <v>9</v>
      </c>
      <c r="J16310" s="2">
        <v>10</v>
      </c>
      <c r="K16310" s="2">
        <v>30</v>
      </c>
      <c r="L16310" s="3">
        <v>342870</v>
      </c>
      <c r="M16310" s="2" t="s">
        <v>0</v>
      </c>
      <c r="N16310" s="4" t="s">
        <v>21</v>
      </c>
    </row>
    <row r="16311" spans="1:14" x14ac:dyDescent="0.25">
      <c r="A16311" s="1" t="s">
        <v>374</v>
      </c>
      <c r="B16311" s="2" t="s">
        <v>103</v>
      </c>
      <c r="C16311" s="2" t="s">
        <v>104</v>
      </c>
      <c r="D16311" s="2" t="s">
        <v>105</v>
      </c>
      <c r="E16311" s="2" t="s">
        <v>7140</v>
      </c>
      <c r="F16311" s="2">
        <v>31211904</v>
      </c>
      <c r="G16311" s="2" t="s">
        <v>490</v>
      </c>
      <c r="H16311" s="2">
        <v>3</v>
      </c>
      <c r="I16311" s="2">
        <v>9</v>
      </c>
      <c r="J16311" s="2">
        <v>10</v>
      </c>
      <c r="K16311" s="2">
        <v>16</v>
      </c>
      <c r="L16311" s="3">
        <v>94480</v>
      </c>
      <c r="M16311" s="2" t="s">
        <v>0</v>
      </c>
      <c r="N16311" s="4" t="s">
        <v>21</v>
      </c>
    </row>
    <row r="16312" spans="1:14" x14ac:dyDescent="0.25">
      <c r="A16312" s="1" t="s">
        <v>374</v>
      </c>
      <c r="B16312" s="2" t="s">
        <v>103</v>
      </c>
      <c r="C16312" s="2" t="s">
        <v>104</v>
      </c>
      <c r="D16312" s="2" t="s">
        <v>105</v>
      </c>
      <c r="E16312" s="2" t="s">
        <v>16782</v>
      </c>
      <c r="F16312" s="2">
        <v>31211906</v>
      </c>
      <c r="G16312" s="2" t="s">
        <v>490</v>
      </c>
      <c r="H16312" s="2">
        <v>3</v>
      </c>
      <c r="I16312" s="2">
        <v>9</v>
      </c>
      <c r="J16312" s="2">
        <v>10</v>
      </c>
      <c r="K16312" s="2">
        <v>20</v>
      </c>
      <c r="L16312" s="3">
        <v>91420</v>
      </c>
      <c r="M16312" s="2" t="s">
        <v>0</v>
      </c>
      <c r="N16312" s="4" t="s">
        <v>21</v>
      </c>
    </row>
    <row r="16313" spans="1:14" x14ac:dyDescent="0.25">
      <c r="A16313" s="1" t="s">
        <v>374</v>
      </c>
      <c r="B16313" s="2" t="s">
        <v>103</v>
      </c>
      <c r="C16313" s="2" t="s">
        <v>104</v>
      </c>
      <c r="D16313" s="2" t="s">
        <v>105</v>
      </c>
      <c r="E16313" s="2" t="s">
        <v>16783</v>
      </c>
      <c r="F16313" s="2">
        <v>31211906</v>
      </c>
      <c r="G16313" s="2" t="s">
        <v>490</v>
      </c>
      <c r="H16313" s="2">
        <v>3</v>
      </c>
      <c r="I16313" s="2">
        <v>9</v>
      </c>
      <c r="J16313" s="2">
        <v>10</v>
      </c>
      <c r="K16313" s="2">
        <v>30</v>
      </c>
      <c r="L16313" s="3">
        <v>414300</v>
      </c>
      <c r="M16313" s="2" t="s">
        <v>0</v>
      </c>
      <c r="N16313" s="4" t="s">
        <v>21</v>
      </c>
    </row>
    <row r="16314" spans="1:14" x14ac:dyDescent="0.25">
      <c r="A16314" s="1" t="s">
        <v>374</v>
      </c>
      <c r="B16314" s="2" t="s">
        <v>103</v>
      </c>
      <c r="C16314" s="2" t="s">
        <v>104</v>
      </c>
      <c r="D16314" s="2" t="s">
        <v>105</v>
      </c>
      <c r="E16314" s="2" t="s">
        <v>18896</v>
      </c>
      <c r="F16314" s="2">
        <v>31201500</v>
      </c>
      <c r="G16314" s="2" t="s">
        <v>490</v>
      </c>
      <c r="H16314" s="2">
        <v>3</v>
      </c>
      <c r="I16314" s="2">
        <v>9</v>
      </c>
      <c r="J16314" s="2">
        <v>10</v>
      </c>
      <c r="K16314" s="2">
        <v>30</v>
      </c>
      <c r="L16314" s="3">
        <v>200010</v>
      </c>
      <c r="M16314" s="2" t="s">
        <v>0</v>
      </c>
      <c r="N16314" s="4" t="s">
        <v>21</v>
      </c>
    </row>
    <row r="16315" spans="1:14" x14ac:dyDescent="0.25">
      <c r="A16315" s="1" t="s">
        <v>374</v>
      </c>
      <c r="B16315" s="2" t="s">
        <v>103</v>
      </c>
      <c r="C16315" s="2" t="s">
        <v>104</v>
      </c>
      <c r="D16315" s="2" t="s">
        <v>105</v>
      </c>
      <c r="E16315" s="2" t="s">
        <v>16784</v>
      </c>
      <c r="F16315" s="2">
        <v>31211906</v>
      </c>
      <c r="G16315" s="2" t="s">
        <v>490</v>
      </c>
      <c r="H16315" s="2">
        <v>4</v>
      </c>
      <c r="I16315" s="2">
        <v>8</v>
      </c>
      <c r="J16315" s="2">
        <v>10</v>
      </c>
      <c r="K16315" s="2">
        <v>4</v>
      </c>
      <c r="L16315" s="3">
        <v>36000</v>
      </c>
      <c r="M16315" s="2" t="s">
        <v>0</v>
      </c>
      <c r="N16315" s="4" t="s">
        <v>21</v>
      </c>
    </row>
    <row r="16316" spans="1:14" x14ac:dyDescent="0.25">
      <c r="A16316" s="1" t="s">
        <v>374</v>
      </c>
      <c r="B16316" s="2" t="s">
        <v>103</v>
      </c>
      <c r="C16316" s="2" t="s">
        <v>104</v>
      </c>
      <c r="D16316" s="2" t="s">
        <v>105</v>
      </c>
      <c r="E16316" s="2" t="s">
        <v>16785</v>
      </c>
      <c r="F16316" s="2">
        <v>31211904</v>
      </c>
      <c r="G16316" s="2" t="s">
        <v>490</v>
      </c>
      <c r="H16316" s="2">
        <v>4</v>
      </c>
      <c r="I16316" s="2">
        <v>8</v>
      </c>
      <c r="J16316" s="2">
        <v>10</v>
      </c>
      <c r="K16316" s="2">
        <v>4</v>
      </c>
      <c r="L16316" s="3">
        <v>18000</v>
      </c>
      <c r="M16316" s="2" t="s">
        <v>0</v>
      </c>
      <c r="N16316" s="4" t="s">
        <v>21</v>
      </c>
    </row>
    <row r="16317" spans="1:14" x14ac:dyDescent="0.25">
      <c r="A16317" s="1" t="s">
        <v>374</v>
      </c>
      <c r="B16317" s="2" t="s">
        <v>2048</v>
      </c>
      <c r="C16317" s="2" t="s">
        <v>2048</v>
      </c>
      <c r="D16317" s="2" t="s">
        <v>17948</v>
      </c>
      <c r="E16317" s="2" t="s">
        <v>16786</v>
      </c>
      <c r="F16317" s="2">
        <v>30102400</v>
      </c>
      <c r="G16317" s="2" t="s">
        <v>490</v>
      </c>
      <c r="H16317" s="2">
        <v>3</v>
      </c>
      <c r="I16317" s="2">
        <v>9</v>
      </c>
      <c r="J16317" s="2">
        <v>10</v>
      </c>
      <c r="K16317" s="2">
        <v>10</v>
      </c>
      <c r="L16317" s="3">
        <v>161900</v>
      </c>
      <c r="M16317" s="2" t="s">
        <v>0</v>
      </c>
      <c r="N16317" s="4" t="s">
        <v>21</v>
      </c>
    </row>
    <row r="16318" spans="1:14" x14ac:dyDescent="0.25">
      <c r="A16318" s="1" t="s">
        <v>374</v>
      </c>
      <c r="B16318" s="2" t="s">
        <v>2048</v>
      </c>
      <c r="C16318" s="2" t="s">
        <v>2048</v>
      </c>
      <c r="D16318" s="2" t="s">
        <v>17948</v>
      </c>
      <c r="E16318" s="2" t="s">
        <v>16787</v>
      </c>
      <c r="F16318" s="2">
        <v>30265501</v>
      </c>
      <c r="G16318" s="2" t="s">
        <v>490</v>
      </c>
      <c r="H16318" s="2">
        <v>3</v>
      </c>
      <c r="I16318" s="2">
        <v>9</v>
      </c>
      <c r="J16318" s="2">
        <v>10</v>
      </c>
      <c r="K16318" s="2">
        <v>10</v>
      </c>
      <c r="L16318" s="3">
        <v>61900</v>
      </c>
      <c r="M16318" s="2" t="s">
        <v>0</v>
      </c>
      <c r="N16318" s="4" t="s">
        <v>21</v>
      </c>
    </row>
    <row r="16319" spans="1:14" x14ac:dyDescent="0.25">
      <c r="A16319" s="1" t="s">
        <v>374</v>
      </c>
      <c r="B16319" s="2" t="s">
        <v>2048</v>
      </c>
      <c r="C16319" s="2" t="s">
        <v>2048</v>
      </c>
      <c r="D16319" s="2" t="s">
        <v>17948</v>
      </c>
      <c r="E16319" s="2" t="s">
        <v>16788</v>
      </c>
      <c r="F16319" s="2">
        <v>31162801</v>
      </c>
      <c r="G16319" s="2" t="s">
        <v>490</v>
      </c>
      <c r="H16319" s="2">
        <v>4</v>
      </c>
      <c r="I16319" s="2">
        <v>8</v>
      </c>
      <c r="J16319" s="2">
        <v>10</v>
      </c>
      <c r="K16319" s="2">
        <v>5</v>
      </c>
      <c r="L16319" s="3">
        <v>210000</v>
      </c>
      <c r="M16319" s="2" t="s">
        <v>0</v>
      </c>
      <c r="N16319" s="4" t="s">
        <v>21</v>
      </c>
    </row>
    <row r="16320" spans="1:14" x14ac:dyDescent="0.25">
      <c r="A16320" s="1" t="s">
        <v>374</v>
      </c>
      <c r="B16320" s="2" t="s">
        <v>113</v>
      </c>
      <c r="C16320" s="2" t="s">
        <v>113</v>
      </c>
      <c r="D16320" s="2" t="s">
        <v>114</v>
      </c>
      <c r="E16320" s="2" t="s">
        <v>16789</v>
      </c>
      <c r="F16320" s="2">
        <v>46171501</v>
      </c>
      <c r="G16320" s="2" t="s">
        <v>490</v>
      </c>
      <c r="H16320" s="2">
        <v>3</v>
      </c>
      <c r="I16320" s="2">
        <v>9</v>
      </c>
      <c r="J16320" s="2">
        <v>10</v>
      </c>
      <c r="K16320" s="2">
        <v>10</v>
      </c>
      <c r="L16320" s="3">
        <v>476190</v>
      </c>
      <c r="M16320" s="2" t="s">
        <v>0</v>
      </c>
      <c r="N16320" s="4" t="s">
        <v>21</v>
      </c>
    </row>
    <row r="16321" spans="1:14" x14ac:dyDescent="0.25">
      <c r="A16321" s="1" t="s">
        <v>374</v>
      </c>
      <c r="B16321" s="2" t="s">
        <v>113</v>
      </c>
      <c r="C16321" s="2" t="s">
        <v>113</v>
      </c>
      <c r="D16321" s="2" t="s">
        <v>114</v>
      </c>
      <c r="E16321" s="2" t="s">
        <v>16790</v>
      </c>
      <c r="F16321" s="2">
        <v>31162000</v>
      </c>
      <c r="G16321" s="2" t="s">
        <v>490</v>
      </c>
      <c r="H16321" s="2">
        <v>3</v>
      </c>
      <c r="I16321" s="2">
        <v>9</v>
      </c>
      <c r="J16321" s="2">
        <v>10</v>
      </c>
      <c r="K16321" s="2">
        <v>9</v>
      </c>
      <c r="L16321" s="3">
        <v>29142</v>
      </c>
      <c r="M16321" s="2" t="s">
        <v>0</v>
      </c>
      <c r="N16321" s="4" t="s">
        <v>21</v>
      </c>
    </row>
    <row r="16322" spans="1:14" x14ac:dyDescent="0.25">
      <c r="A16322" s="1" t="s">
        <v>374</v>
      </c>
      <c r="B16322" s="2" t="s">
        <v>113</v>
      </c>
      <c r="C16322" s="2" t="s">
        <v>113</v>
      </c>
      <c r="D16322" s="2" t="s">
        <v>114</v>
      </c>
      <c r="E16322" s="2" t="s">
        <v>16791</v>
      </c>
      <c r="F16322" s="2">
        <v>31162000</v>
      </c>
      <c r="G16322" s="2" t="s">
        <v>490</v>
      </c>
      <c r="H16322" s="2">
        <v>3</v>
      </c>
      <c r="I16322" s="2">
        <v>9</v>
      </c>
      <c r="J16322" s="2">
        <v>10</v>
      </c>
      <c r="K16322" s="2">
        <v>8</v>
      </c>
      <c r="L16322" s="3">
        <v>25904</v>
      </c>
      <c r="M16322" s="2" t="s">
        <v>0</v>
      </c>
      <c r="N16322" s="4" t="s">
        <v>21</v>
      </c>
    </row>
    <row r="16323" spans="1:14" x14ac:dyDescent="0.25">
      <c r="A16323" s="1" t="s">
        <v>374</v>
      </c>
      <c r="B16323" s="2" t="s">
        <v>113</v>
      </c>
      <c r="C16323" s="2" t="s">
        <v>113</v>
      </c>
      <c r="D16323" s="2" t="s">
        <v>114</v>
      </c>
      <c r="E16323" s="2" t="s">
        <v>16792</v>
      </c>
      <c r="F16323" s="2">
        <v>31162000</v>
      </c>
      <c r="G16323" s="2" t="s">
        <v>490</v>
      </c>
      <c r="H16323" s="2">
        <v>3</v>
      </c>
      <c r="I16323" s="2">
        <v>9</v>
      </c>
      <c r="J16323" s="2">
        <v>10</v>
      </c>
      <c r="K16323" s="2">
        <v>7</v>
      </c>
      <c r="L16323" s="3">
        <v>24003</v>
      </c>
      <c r="M16323" s="2" t="s">
        <v>0</v>
      </c>
      <c r="N16323" s="4" t="s">
        <v>21</v>
      </c>
    </row>
    <row r="16324" spans="1:14" x14ac:dyDescent="0.25">
      <c r="A16324" s="1" t="s">
        <v>374</v>
      </c>
      <c r="B16324" s="2" t="s">
        <v>113</v>
      </c>
      <c r="C16324" s="2" t="s">
        <v>113</v>
      </c>
      <c r="D16324" s="2" t="s">
        <v>114</v>
      </c>
      <c r="E16324" s="2" t="s">
        <v>16793</v>
      </c>
      <c r="F16324" s="2">
        <v>31162000</v>
      </c>
      <c r="G16324" s="2" t="s">
        <v>490</v>
      </c>
      <c r="H16324" s="2">
        <v>3</v>
      </c>
      <c r="I16324" s="2">
        <v>9</v>
      </c>
      <c r="J16324" s="2">
        <v>10</v>
      </c>
      <c r="K16324" s="2">
        <v>7</v>
      </c>
      <c r="L16324" s="3">
        <v>42665</v>
      </c>
      <c r="M16324" s="2" t="s">
        <v>0</v>
      </c>
      <c r="N16324" s="4" t="s">
        <v>21</v>
      </c>
    </row>
    <row r="16325" spans="1:14" x14ac:dyDescent="0.25">
      <c r="A16325" s="1" t="s">
        <v>374</v>
      </c>
      <c r="B16325" s="2" t="s">
        <v>113</v>
      </c>
      <c r="C16325" s="2" t="s">
        <v>113</v>
      </c>
      <c r="D16325" s="2" t="s">
        <v>114</v>
      </c>
      <c r="E16325" s="2" t="s">
        <v>16794</v>
      </c>
      <c r="F16325" s="2">
        <v>31162000</v>
      </c>
      <c r="G16325" s="2" t="s">
        <v>490</v>
      </c>
      <c r="H16325" s="2">
        <v>3</v>
      </c>
      <c r="I16325" s="2">
        <v>9</v>
      </c>
      <c r="J16325" s="2">
        <v>10</v>
      </c>
      <c r="K16325" s="2">
        <v>7</v>
      </c>
      <c r="L16325" s="3">
        <v>42665</v>
      </c>
      <c r="M16325" s="2" t="s">
        <v>0</v>
      </c>
      <c r="N16325" s="4" t="s">
        <v>21</v>
      </c>
    </row>
    <row r="16326" spans="1:14" x14ac:dyDescent="0.25">
      <c r="A16326" s="1" t="s">
        <v>374</v>
      </c>
      <c r="B16326" s="2" t="s">
        <v>113</v>
      </c>
      <c r="C16326" s="2" t="s">
        <v>113</v>
      </c>
      <c r="D16326" s="2" t="s">
        <v>114</v>
      </c>
      <c r="E16326" s="2" t="s">
        <v>16795</v>
      </c>
      <c r="F16326" s="2">
        <v>31162402</v>
      </c>
      <c r="G16326" s="2" t="s">
        <v>490</v>
      </c>
      <c r="H16326" s="2">
        <v>3</v>
      </c>
      <c r="I16326" s="2">
        <v>9</v>
      </c>
      <c r="J16326" s="2">
        <v>10</v>
      </c>
      <c r="K16326" s="2">
        <v>15</v>
      </c>
      <c r="L16326" s="3">
        <v>514290</v>
      </c>
      <c r="M16326" s="2" t="s">
        <v>0</v>
      </c>
      <c r="N16326" s="4" t="s">
        <v>21</v>
      </c>
    </row>
    <row r="16327" spans="1:14" x14ac:dyDescent="0.25">
      <c r="A16327" s="1" t="s">
        <v>374</v>
      </c>
      <c r="B16327" s="2" t="s">
        <v>113</v>
      </c>
      <c r="C16327" s="2" t="s">
        <v>113</v>
      </c>
      <c r="D16327" s="2" t="s">
        <v>114</v>
      </c>
      <c r="E16327" s="2" t="s">
        <v>12619</v>
      </c>
      <c r="F16327" s="2">
        <v>31162402</v>
      </c>
      <c r="G16327" s="2" t="s">
        <v>490</v>
      </c>
      <c r="H16327" s="2">
        <v>3</v>
      </c>
      <c r="I16327" s="2">
        <v>9</v>
      </c>
      <c r="J16327" s="2">
        <v>10</v>
      </c>
      <c r="K16327" s="2">
        <v>15</v>
      </c>
      <c r="L16327" s="3">
        <v>742860</v>
      </c>
      <c r="M16327" s="2" t="s">
        <v>0</v>
      </c>
      <c r="N16327" s="4" t="s">
        <v>21</v>
      </c>
    </row>
    <row r="16328" spans="1:14" x14ac:dyDescent="0.25">
      <c r="A16328" s="1" t="s">
        <v>374</v>
      </c>
      <c r="B16328" s="2" t="s">
        <v>113</v>
      </c>
      <c r="C16328" s="2" t="s">
        <v>113</v>
      </c>
      <c r="D16328" s="2" t="s">
        <v>114</v>
      </c>
      <c r="E16328" s="2" t="s">
        <v>16796</v>
      </c>
      <c r="F16328" s="2">
        <v>27111543</v>
      </c>
      <c r="G16328" s="2" t="s">
        <v>490</v>
      </c>
      <c r="H16328" s="2">
        <v>3</v>
      </c>
      <c r="I16328" s="2">
        <v>9</v>
      </c>
      <c r="J16328" s="2">
        <v>10</v>
      </c>
      <c r="K16328" s="2">
        <v>10</v>
      </c>
      <c r="L16328" s="3">
        <v>533330</v>
      </c>
      <c r="M16328" s="2" t="s">
        <v>0</v>
      </c>
      <c r="N16328" s="4" t="s">
        <v>21</v>
      </c>
    </row>
    <row r="16329" spans="1:14" x14ac:dyDescent="0.25">
      <c r="A16329" s="1" t="s">
        <v>374</v>
      </c>
      <c r="B16329" s="2" t="s">
        <v>113</v>
      </c>
      <c r="C16329" s="2" t="s">
        <v>113</v>
      </c>
      <c r="D16329" s="2" t="s">
        <v>114</v>
      </c>
      <c r="E16329" s="2" t="s">
        <v>16797</v>
      </c>
      <c r="F16329" s="2">
        <v>27111543</v>
      </c>
      <c r="G16329" s="2" t="s">
        <v>490</v>
      </c>
      <c r="H16329" s="2">
        <v>3</v>
      </c>
      <c r="I16329" s="2">
        <v>9</v>
      </c>
      <c r="J16329" s="2">
        <v>10</v>
      </c>
      <c r="K16329" s="2">
        <v>10</v>
      </c>
      <c r="L16329" s="3">
        <v>723810</v>
      </c>
      <c r="M16329" s="2" t="s">
        <v>0</v>
      </c>
      <c r="N16329" s="4" t="s">
        <v>21</v>
      </c>
    </row>
    <row r="16330" spans="1:14" x14ac:dyDescent="0.25">
      <c r="A16330" s="1" t="s">
        <v>374</v>
      </c>
      <c r="B16330" s="2" t="s">
        <v>113</v>
      </c>
      <c r="C16330" s="2" t="s">
        <v>113</v>
      </c>
      <c r="D16330" s="2" t="s">
        <v>114</v>
      </c>
      <c r="E16330" s="2" t="s">
        <v>16798</v>
      </c>
      <c r="F16330" s="2">
        <v>40141640</v>
      </c>
      <c r="G16330" s="2" t="s">
        <v>490</v>
      </c>
      <c r="H16330" s="2">
        <v>3</v>
      </c>
      <c r="I16330" s="2">
        <v>9</v>
      </c>
      <c r="J16330" s="2">
        <v>10</v>
      </c>
      <c r="K16330" s="2">
        <v>5</v>
      </c>
      <c r="L16330" s="3">
        <v>33335</v>
      </c>
      <c r="M16330" s="2" t="s">
        <v>0</v>
      </c>
      <c r="N16330" s="4" t="s">
        <v>21</v>
      </c>
    </row>
    <row r="16331" spans="1:14" x14ac:dyDescent="0.25">
      <c r="A16331" s="1" t="s">
        <v>374</v>
      </c>
      <c r="B16331" s="2" t="s">
        <v>113</v>
      </c>
      <c r="C16331" s="2" t="s">
        <v>113</v>
      </c>
      <c r="D16331" s="2" t="s">
        <v>114</v>
      </c>
      <c r="E16331" s="2" t="s">
        <v>16799</v>
      </c>
      <c r="F16331" s="2">
        <v>40141640</v>
      </c>
      <c r="G16331" s="2" t="s">
        <v>490</v>
      </c>
      <c r="H16331" s="2">
        <v>3</v>
      </c>
      <c r="I16331" s="2">
        <v>9</v>
      </c>
      <c r="J16331" s="2">
        <v>10</v>
      </c>
      <c r="K16331" s="2">
        <v>5</v>
      </c>
      <c r="L16331" s="3">
        <v>47620</v>
      </c>
      <c r="M16331" s="2" t="s">
        <v>0</v>
      </c>
      <c r="N16331" s="4" t="s">
        <v>21</v>
      </c>
    </row>
    <row r="16332" spans="1:14" x14ac:dyDescent="0.25">
      <c r="A16332" s="1" t="s">
        <v>374</v>
      </c>
      <c r="B16332" s="2" t="s">
        <v>113</v>
      </c>
      <c r="C16332" s="2" t="s">
        <v>113</v>
      </c>
      <c r="D16332" s="2" t="s">
        <v>114</v>
      </c>
      <c r="E16332" s="2" t="s">
        <v>16800</v>
      </c>
      <c r="F16332" s="2">
        <v>40141640</v>
      </c>
      <c r="G16332" s="2" t="s">
        <v>490</v>
      </c>
      <c r="H16332" s="2">
        <v>3</v>
      </c>
      <c r="I16332" s="2">
        <v>9</v>
      </c>
      <c r="J16332" s="2">
        <v>10</v>
      </c>
      <c r="K16332" s="2">
        <v>5</v>
      </c>
      <c r="L16332" s="3">
        <v>61905</v>
      </c>
      <c r="M16332" s="2" t="s">
        <v>0</v>
      </c>
      <c r="N16332" s="4" t="s">
        <v>21</v>
      </c>
    </row>
    <row r="16333" spans="1:14" x14ac:dyDescent="0.25">
      <c r="A16333" s="1" t="s">
        <v>374</v>
      </c>
      <c r="B16333" s="2" t="s">
        <v>113</v>
      </c>
      <c r="C16333" s="2" t="s">
        <v>113</v>
      </c>
      <c r="D16333" s="2" t="s">
        <v>114</v>
      </c>
      <c r="E16333" s="2" t="s">
        <v>16801</v>
      </c>
      <c r="F16333" s="2">
        <v>31162403</v>
      </c>
      <c r="G16333" s="2" t="s">
        <v>490</v>
      </c>
      <c r="H16333" s="2">
        <v>4</v>
      </c>
      <c r="I16333" s="2">
        <v>8</v>
      </c>
      <c r="J16333" s="2">
        <v>10</v>
      </c>
      <c r="K16333" s="2">
        <v>15</v>
      </c>
      <c r="L16333" s="3">
        <v>34500</v>
      </c>
      <c r="M16333" s="2" t="s">
        <v>0</v>
      </c>
      <c r="N16333" s="4" t="s">
        <v>21</v>
      </c>
    </row>
    <row r="16334" spans="1:14" x14ac:dyDescent="0.25">
      <c r="A16334" s="1" t="s">
        <v>374</v>
      </c>
      <c r="B16334" s="2" t="s">
        <v>113</v>
      </c>
      <c r="C16334" s="2" t="s">
        <v>113</v>
      </c>
      <c r="D16334" s="2" t="s">
        <v>114</v>
      </c>
      <c r="E16334" s="2" t="s">
        <v>16802</v>
      </c>
      <c r="F16334" s="2">
        <v>31162403</v>
      </c>
      <c r="G16334" s="2" t="s">
        <v>490</v>
      </c>
      <c r="H16334" s="2">
        <v>4</v>
      </c>
      <c r="I16334" s="2">
        <v>8</v>
      </c>
      <c r="J16334" s="2">
        <v>10</v>
      </c>
      <c r="K16334" s="2">
        <v>18</v>
      </c>
      <c r="L16334" s="3">
        <v>54000</v>
      </c>
      <c r="M16334" s="2" t="s">
        <v>0</v>
      </c>
      <c r="N16334" s="4" t="s">
        <v>21</v>
      </c>
    </row>
    <row r="16335" spans="1:14" x14ac:dyDescent="0.25">
      <c r="A16335" s="1" t="s">
        <v>374</v>
      </c>
      <c r="B16335" s="2" t="s">
        <v>113</v>
      </c>
      <c r="C16335" s="2" t="s">
        <v>113</v>
      </c>
      <c r="D16335" s="2" t="s">
        <v>114</v>
      </c>
      <c r="E16335" s="2" t="s">
        <v>16803</v>
      </c>
      <c r="F16335" s="2">
        <v>31161528</v>
      </c>
      <c r="G16335" s="2" t="s">
        <v>490</v>
      </c>
      <c r="H16335" s="2">
        <v>4</v>
      </c>
      <c r="I16335" s="2">
        <v>8</v>
      </c>
      <c r="J16335" s="2">
        <v>10</v>
      </c>
      <c r="K16335" s="2">
        <v>200</v>
      </c>
      <c r="L16335" s="3">
        <v>12000</v>
      </c>
      <c r="M16335" s="2" t="s">
        <v>0</v>
      </c>
      <c r="N16335" s="4" t="s">
        <v>21</v>
      </c>
    </row>
    <row r="16336" spans="1:14" x14ac:dyDescent="0.25">
      <c r="A16336" s="1" t="s">
        <v>374</v>
      </c>
      <c r="B16336" s="2" t="s">
        <v>113</v>
      </c>
      <c r="C16336" s="2" t="s">
        <v>113</v>
      </c>
      <c r="D16336" s="2" t="s">
        <v>114</v>
      </c>
      <c r="E16336" s="2" t="s">
        <v>16804</v>
      </c>
      <c r="F16336" s="2">
        <v>31162403</v>
      </c>
      <c r="G16336" s="2" t="s">
        <v>490</v>
      </c>
      <c r="H16336" s="2">
        <v>4</v>
      </c>
      <c r="I16336" s="2">
        <v>8</v>
      </c>
      <c r="J16336" s="2">
        <v>10</v>
      </c>
      <c r="K16336" s="2">
        <v>12</v>
      </c>
      <c r="L16336" s="3">
        <v>84000</v>
      </c>
      <c r="M16336" s="2" t="s">
        <v>0</v>
      </c>
      <c r="N16336" s="4" t="s">
        <v>21</v>
      </c>
    </row>
    <row r="16337" spans="1:14" x14ac:dyDescent="0.25">
      <c r="A16337" s="1" t="s">
        <v>374</v>
      </c>
      <c r="B16337" s="2" t="s">
        <v>113</v>
      </c>
      <c r="C16337" s="2" t="s">
        <v>113</v>
      </c>
      <c r="D16337" s="2" t="s">
        <v>114</v>
      </c>
      <c r="E16337" s="2" t="s">
        <v>16805</v>
      </c>
      <c r="F16337" s="2">
        <v>31162801</v>
      </c>
      <c r="G16337" s="2" t="s">
        <v>490</v>
      </c>
      <c r="H16337" s="2">
        <v>4</v>
      </c>
      <c r="I16337" s="2">
        <v>8</v>
      </c>
      <c r="J16337" s="2">
        <v>10</v>
      </c>
      <c r="K16337" s="2">
        <v>6</v>
      </c>
      <c r="L16337" s="3">
        <v>39000</v>
      </c>
      <c r="M16337" s="2" t="s">
        <v>0</v>
      </c>
      <c r="N16337" s="4" t="s">
        <v>21</v>
      </c>
    </row>
    <row r="16338" spans="1:14" x14ac:dyDescent="0.25">
      <c r="A16338" s="1" t="s">
        <v>374</v>
      </c>
      <c r="B16338" s="2" t="s">
        <v>113</v>
      </c>
      <c r="C16338" s="2" t="s">
        <v>113</v>
      </c>
      <c r="D16338" s="2" t="s">
        <v>114</v>
      </c>
      <c r="E16338" s="2" t="s">
        <v>16806</v>
      </c>
      <c r="F16338" s="2">
        <v>30103100</v>
      </c>
      <c r="G16338" s="2" t="s">
        <v>490</v>
      </c>
      <c r="H16338" s="2">
        <v>4</v>
      </c>
      <c r="I16338" s="2">
        <v>8</v>
      </c>
      <c r="J16338" s="2">
        <v>10</v>
      </c>
      <c r="K16338" s="2">
        <v>6</v>
      </c>
      <c r="L16338" s="3">
        <v>51000</v>
      </c>
      <c r="M16338" s="2" t="s">
        <v>0</v>
      </c>
      <c r="N16338" s="4" t="s">
        <v>21</v>
      </c>
    </row>
    <row r="16339" spans="1:14" x14ac:dyDescent="0.25">
      <c r="A16339" s="1" t="s">
        <v>374</v>
      </c>
      <c r="B16339" s="2" t="s">
        <v>113</v>
      </c>
      <c r="C16339" s="2" t="s">
        <v>113</v>
      </c>
      <c r="D16339" s="2" t="s">
        <v>114</v>
      </c>
      <c r="E16339" s="2" t="s">
        <v>16807</v>
      </c>
      <c r="F16339" s="2">
        <v>27112100</v>
      </c>
      <c r="G16339" s="2" t="s">
        <v>490</v>
      </c>
      <c r="H16339" s="2">
        <v>4</v>
      </c>
      <c r="I16339" s="2">
        <v>8</v>
      </c>
      <c r="J16339" s="2">
        <v>10</v>
      </c>
      <c r="K16339" s="2">
        <v>8</v>
      </c>
      <c r="L16339" s="3">
        <v>2000</v>
      </c>
      <c r="M16339" s="2" t="s">
        <v>0</v>
      </c>
      <c r="N16339" s="4" t="s">
        <v>21</v>
      </c>
    </row>
    <row r="16340" spans="1:14" x14ac:dyDescent="0.25">
      <c r="A16340" s="1" t="s">
        <v>374</v>
      </c>
      <c r="B16340" s="2" t="s">
        <v>113</v>
      </c>
      <c r="C16340" s="2" t="s">
        <v>113</v>
      </c>
      <c r="D16340" s="2" t="s">
        <v>114</v>
      </c>
      <c r="E16340" s="2" t="s">
        <v>13648</v>
      </c>
      <c r="F16340" s="2">
        <v>26121600</v>
      </c>
      <c r="G16340" s="2" t="s">
        <v>490</v>
      </c>
      <c r="H16340" s="2">
        <v>4</v>
      </c>
      <c r="I16340" s="2">
        <v>8</v>
      </c>
      <c r="J16340" s="2">
        <v>10</v>
      </c>
      <c r="K16340" s="2">
        <v>300</v>
      </c>
      <c r="L16340" s="3">
        <v>420000</v>
      </c>
      <c r="M16340" s="2" t="s">
        <v>17389</v>
      </c>
      <c r="N16340" s="4" t="s">
        <v>21</v>
      </c>
    </row>
    <row r="16341" spans="1:14" x14ac:dyDescent="0.25">
      <c r="A16341" s="1" t="s">
        <v>374</v>
      </c>
      <c r="B16341" s="2" t="s">
        <v>113</v>
      </c>
      <c r="C16341" s="2" t="s">
        <v>113</v>
      </c>
      <c r="D16341" s="2" t="s">
        <v>114</v>
      </c>
      <c r="E16341" s="2" t="s">
        <v>18897</v>
      </c>
      <c r="F16341" s="2">
        <v>39121303</v>
      </c>
      <c r="G16341" s="2" t="s">
        <v>490</v>
      </c>
      <c r="H16341" s="2">
        <v>4</v>
      </c>
      <c r="I16341" s="2">
        <v>8</v>
      </c>
      <c r="J16341" s="2">
        <v>10</v>
      </c>
      <c r="K16341" s="2">
        <v>34</v>
      </c>
      <c r="L16341" s="3">
        <v>71400</v>
      </c>
      <c r="M16341" s="2" t="s">
        <v>0</v>
      </c>
      <c r="N16341" s="4" t="s">
        <v>21</v>
      </c>
    </row>
    <row r="16342" spans="1:14" x14ac:dyDescent="0.25">
      <c r="A16342" s="1" t="s">
        <v>374</v>
      </c>
      <c r="B16342" s="2" t="s">
        <v>113</v>
      </c>
      <c r="C16342" s="2" t="s">
        <v>113</v>
      </c>
      <c r="D16342" s="2" t="s">
        <v>114</v>
      </c>
      <c r="E16342" s="2" t="s">
        <v>18898</v>
      </c>
      <c r="F16342" s="2">
        <v>39121303</v>
      </c>
      <c r="G16342" s="2" t="s">
        <v>490</v>
      </c>
      <c r="H16342" s="2">
        <v>4</v>
      </c>
      <c r="I16342" s="2">
        <v>8</v>
      </c>
      <c r="J16342" s="2">
        <v>10</v>
      </c>
      <c r="K16342" s="2">
        <v>40</v>
      </c>
      <c r="L16342" s="3">
        <v>340000</v>
      </c>
      <c r="M16342" s="2" t="s">
        <v>0</v>
      </c>
      <c r="N16342" s="4" t="s">
        <v>21</v>
      </c>
    </row>
    <row r="16343" spans="1:14" x14ac:dyDescent="0.25">
      <c r="A16343" s="1" t="s">
        <v>374</v>
      </c>
      <c r="B16343" s="2" t="s">
        <v>113</v>
      </c>
      <c r="C16343" s="2" t="s">
        <v>113</v>
      </c>
      <c r="D16343" s="2" t="s">
        <v>114</v>
      </c>
      <c r="E16343" s="2" t="s">
        <v>16808</v>
      </c>
      <c r="F16343" s="2">
        <v>40171517</v>
      </c>
      <c r="G16343" s="2" t="s">
        <v>490</v>
      </c>
      <c r="H16343" s="2">
        <v>4</v>
      </c>
      <c r="I16343" s="2">
        <v>8</v>
      </c>
      <c r="J16343" s="2">
        <v>10</v>
      </c>
      <c r="K16343" s="2">
        <v>50</v>
      </c>
      <c r="L16343" s="3">
        <v>600000</v>
      </c>
      <c r="M16343" s="2" t="s">
        <v>17389</v>
      </c>
      <c r="N16343" s="4" t="s">
        <v>21</v>
      </c>
    </row>
    <row r="16344" spans="1:14" x14ac:dyDescent="0.25">
      <c r="A16344" s="1" t="s">
        <v>374</v>
      </c>
      <c r="B16344" s="2" t="s">
        <v>113</v>
      </c>
      <c r="C16344" s="2" t="s">
        <v>113</v>
      </c>
      <c r="D16344" s="2" t="s">
        <v>114</v>
      </c>
      <c r="E16344" s="2" t="s">
        <v>13671</v>
      </c>
      <c r="F16344" s="2">
        <v>39121700</v>
      </c>
      <c r="G16344" s="2" t="s">
        <v>490</v>
      </c>
      <c r="H16344" s="2">
        <v>4</v>
      </c>
      <c r="I16344" s="2">
        <v>8</v>
      </c>
      <c r="J16344" s="2">
        <v>10</v>
      </c>
      <c r="K16344" s="2">
        <v>80</v>
      </c>
      <c r="L16344" s="3">
        <v>96000</v>
      </c>
      <c r="M16344" s="2" t="s">
        <v>0</v>
      </c>
      <c r="N16344" s="4" t="s">
        <v>21</v>
      </c>
    </row>
    <row r="16345" spans="1:14" x14ac:dyDescent="0.25">
      <c r="A16345" s="1" t="s">
        <v>374</v>
      </c>
      <c r="B16345" s="2" t="s">
        <v>113</v>
      </c>
      <c r="C16345" s="2" t="s">
        <v>113</v>
      </c>
      <c r="D16345" s="2" t="s">
        <v>114</v>
      </c>
      <c r="E16345" s="2" t="s">
        <v>16809</v>
      </c>
      <c r="F16345" s="2">
        <v>31161500</v>
      </c>
      <c r="G16345" s="2" t="s">
        <v>490</v>
      </c>
      <c r="H16345" s="2">
        <v>4</v>
      </c>
      <c r="I16345" s="2">
        <v>8</v>
      </c>
      <c r="J16345" s="2">
        <v>10</v>
      </c>
      <c r="K16345" s="2">
        <v>3</v>
      </c>
      <c r="L16345" s="3">
        <v>15000</v>
      </c>
      <c r="M16345" s="2" t="s">
        <v>0</v>
      </c>
      <c r="N16345" s="4" t="s">
        <v>21</v>
      </c>
    </row>
    <row r="16346" spans="1:14" x14ac:dyDescent="0.25">
      <c r="A16346" s="1" t="s">
        <v>374</v>
      </c>
      <c r="B16346" s="2" t="s">
        <v>113</v>
      </c>
      <c r="C16346" s="2" t="s">
        <v>113</v>
      </c>
      <c r="D16346" s="2" t="s">
        <v>114</v>
      </c>
      <c r="E16346" s="2" t="s">
        <v>13679</v>
      </c>
      <c r="F16346" s="2">
        <v>39131700</v>
      </c>
      <c r="G16346" s="2" t="s">
        <v>490</v>
      </c>
      <c r="H16346" s="2">
        <v>4</v>
      </c>
      <c r="I16346" s="2">
        <v>8</v>
      </c>
      <c r="J16346" s="2">
        <v>10</v>
      </c>
      <c r="K16346" s="2">
        <v>147</v>
      </c>
      <c r="L16346" s="3">
        <v>808500</v>
      </c>
      <c r="M16346" s="2" t="s">
        <v>17389</v>
      </c>
      <c r="N16346" s="4" t="s">
        <v>21</v>
      </c>
    </row>
    <row r="16347" spans="1:14" x14ac:dyDescent="0.25">
      <c r="A16347" s="1" t="s">
        <v>374</v>
      </c>
      <c r="B16347" s="2" t="s">
        <v>113</v>
      </c>
      <c r="C16347" s="2" t="s">
        <v>113</v>
      </c>
      <c r="D16347" s="2" t="s">
        <v>114</v>
      </c>
      <c r="E16347" s="2" t="s">
        <v>13682</v>
      </c>
      <c r="F16347" s="2">
        <v>40174900</v>
      </c>
      <c r="G16347" s="2" t="s">
        <v>490</v>
      </c>
      <c r="H16347" s="2">
        <v>4</v>
      </c>
      <c r="I16347" s="2">
        <v>8</v>
      </c>
      <c r="J16347" s="2">
        <v>10</v>
      </c>
      <c r="K16347" s="2">
        <v>40</v>
      </c>
      <c r="L16347" s="3">
        <v>52000</v>
      </c>
      <c r="M16347" s="2" t="s">
        <v>0</v>
      </c>
      <c r="N16347" s="4" t="s">
        <v>21</v>
      </c>
    </row>
    <row r="16348" spans="1:14" x14ac:dyDescent="0.25">
      <c r="A16348" s="1" t="s">
        <v>374</v>
      </c>
      <c r="B16348" s="2" t="s">
        <v>113</v>
      </c>
      <c r="C16348" s="2" t="s">
        <v>113</v>
      </c>
      <c r="D16348" s="2" t="s">
        <v>114</v>
      </c>
      <c r="E16348" s="2" t="s">
        <v>16810</v>
      </c>
      <c r="F16348" s="2">
        <v>30101700</v>
      </c>
      <c r="G16348" s="2" t="s">
        <v>490</v>
      </c>
      <c r="H16348" s="2">
        <v>4</v>
      </c>
      <c r="I16348" s="2">
        <v>8</v>
      </c>
      <c r="J16348" s="2">
        <v>10</v>
      </c>
      <c r="K16348" s="2">
        <v>86</v>
      </c>
      <c r="L16348" s="3">
        <v>473000</v>
      </c>
      <c r="M16348" s="2" t="s">
        <v>0</v>
      </c>
      <c r="N16348" s="4" t="s">
        <v>21</v>
      </c>
    </row>
    <row r="16349" spans="1:14" x14ac:dyDescent="0.25">
      <c r="A16349" s="1" t="s">
        <v>374</v>
      </c>
      <c r="B16349" s="2" t="s">
        <v>113</v>
      </c>
      <c r="C16349" s="2" t="s">
        <v>113</v>
      </c>
      <c r="D16349" s="2" t="s">
        <v>114</v>
      </c>
      <c r="E16349" s="2" t="s">
        <v>16811</v>
      </c>
      <c r="F16349" s="2">
        <v>30101700</v>
      </c>
      <c r="G16349" s="2" t="s">
        <v>490</v>
      </c>
      <c r="H16349" s="2">
        <v>4</v>
      </c>
      <c r="I16349" s="2">
        <v>8</v>
      </c>
      <c r="J16349" s="2">
        <v>10</v>
      </c>
      <c r="K16349" s="2">
        <v>43</v>
      </c>
      <c r="L16349" s="3">
        <v>279500</v>
      </c>
      <c r="M16349" s="2" t="s">
        <v>0</v>
      </c>
      <c r="N16349" s="4" t="s">
        <v>21</v>
      </c>
    </row>
    <row r="16350" spans="1:14" x14ac:dyDescent="0.25">
      <c r="A16350" s="1" t="s">
        <v>374</v>
      </c>
      <c r="B16350" s="2" t="s">
        <v>113</v>
      </c>
      <c r="C16350" s="2" t="s">
        <v>113</v>
      </c>
      <c r="D16350" s="2" t="s">
        <v>114</v>
      </c>
      <c r="E16350" s="2" t="s">
        <v>16812</v>
      </c>
      <c r="F16350" s="2">
        <v>30101504</v>
      </c>
      <c r="G16350" s="2" t="s">
        <v>490</v>
      </c>
      <c r="H16350" s="2">
        <v>4</v>
      </c>
      <c r="I16350" s="2">
        <v>8</v>
      </c>
      <c r="J16350" s="2">
        <v>10</v>
      </c>
      <c r="K16350" s="2">
        <v>291</v>
      </c>
      <c r="L16350" s="3">
        <v>523800</v>
      </c>
      <c r="M16350" s="2" t="s">
        <v>17389</v>
      </c>
      <c r="N16350" s="4" t="s">
        <v>21</v>
      </c>
    </row>
    <row r="16351" spans="1:14" x14ac:dyDescent="0.25">
      <c r="A16351" s="1" t="s">
        <v>374</v>
      </c>
      <c r="B16351" s="2" t="s">
        <v>113</v>
      </c>
      <c r="C16351" s="2" t="s">
        <v>113</v>
      </c>
      <c r="D16351" s="2" t="s">
        <v>114</v>
      </c>
      <c r="E16351" s="2" t="s">
        <v>16813</v>
      </c>
      <c r="F16351" s="2">
        <v>31161500</v>
      </c>
      <c r="G16351" s="2" t="s">
        <v>490</v>
      </c>
      <c r="H16351" s="2">
        <v>4</v>
      </c>
      <c r="I16351" s="2">
        <v>8</v>
      </c>
      <c r="J16351" s="2">
        <v>10</v>
      </c>
      <c r="K16351" s="2">
        <v>363</v>
      </c>
      <c r="L16351" s="3">
        <v>127050</v>
      </c>
      <c r="M16351" s="2" t="s">
        <v>0</v>
      </c>
      <c r="N16351" s="4" t="s">
        <v>21</v>
      </c>
    </row>
    <row r="16352" spans="1:14" x14ac:dyDescent="0.25">
      <c r="A16352" s="1" t="s">
        <v>374</v>
      </c>
      <c r="B16352" s="2" t="s">
        <v>113</v>
      </c>
      <c r="C16352" s="2" t="s">
        <v>113</v>
      </c>
      <c r="D16352" s="2" t="s">
        <v>114</v>
      </c>
      <c r="E16352" s="2" t="s">
        <v>16814</v>
      </c>
      <c r="F16352" s="2">
        <v>30101506</v>
      </c>
      <c r="G16352" s="2" t="s">
        <v>490</v>
      </c>
      <c r="H16352" s="2">
        <v>4</v>
      </c>
      <c r="I16352" s="2">
        <v>8</v>
      </c>
      <c r="J16352" s="2">
        <v>10</v>
      </c>
      <c r="K16352" s="2">
        <v>18</v>
      </c>
      <c r="L16352" s="3">
        <v>198000</v>
      </c>
      <c r="M16352" s="2" t="s">
        <v>0</v>
      </c>
      <c r="N16352" s="4" t="s">
        <v>21</v>
      </c>
    </row>
    <row r="16353" spans="1:14" x14ac:dyDescent="0.25">
      <c r="A16353" s="1" t="s">
        <v>374</v>
      </c>
      <c r="B16353" s="2" t="s">
        <v>113</v>
      </c>
      <c r="C16353" s="2" t="s">
        <v>113</v>
      </c>
      <c r="D16353" s="2" t="s">
        <v>114</v>
      </c>
      <c r="E16353" s="2" t="s">
        <v>16815</v>
      </c>
      <c r="F16353" s="2">
        <v>31162403</v>
      </c>
      <c r="G16353" s="2" t="s">
        <v>490</v>
      </c>
      <c r="H16353" s="2">
        <v>4</v>
      </c>
      <c r="I16353" s="2">
        <v>8</v>
      </c>
      <c r="J16353" s="2">
        <v>10</v>
      </c>
      <c r="K16353" s="2">
        <v>6</v>
      </c>
      <c r="L16353" s="3">
        <v>126000</v>
      </c>
      <c r="M16353" s="2" t="s">
        <v>0</v>
      </c>
      <c r="N16353" s="4" t="s">
        <v>21</v>
      </c>
    </row>
    <row r="16354" spans="1:14" x14ac:dyDescent="0.25">
      <c r="A16354" s="1" t="s">
        <v>374</v>
      </c>
      <c r="B16354" s="2" t="s">
        <v>113</v>
      </c>
      <c r="C16354" s="2" t="s">
        <v>113</v>
      </c>
      <c r="D16354" s="2" t="s">
        <v>114</v>
      </c>
      <c r="E16354" s="2" t="s">
        <v>16816</v>
      </c>
      <c r="F16354" s="2">
        <v>30181600</v>
      </c>
      <c r="G16354" s="2" t="s">
        <v>490</v>
      </c>
      <c r="H16354" s="2">
        <v>4</v>
      </c>
      <c r="I16354" s="2">
        <v>8</v>
      </c>
      <c r="J16354" s="2">
        <v>10</v>
      </c>
      <c r="K16354" s="2">
        <v>2</v>
      </c>
      <c r="L16354" s="3">
        <v>204000</v>
      </c>
      <c r="M16354" s="2" t="s">
        <v>0</v>
      </c>
      <c r="N16354" s="4" t="s">
        <v>21</v>
      </c>
    </row>
    <row r="16355" spans="1:14" x14ac:dyDescent="0.25">
      <c r="A16355" s="1" t="s">
        <v>374</v>
      </c>
      <c r="B16355" s="2" t="s">
        <v>113</v>
      </c>
      <c r="C16355" s="2" t="s">
        <v>113</v>
      </c>
      <c r="D16355" s="2" t="s">
        <v>114</v>
      </c>
      <c r="E16355" s="2" t="s">
        <v>16817</v>
      </c>
      <c r="F16355" s="2">
        <v>31162800</v>
      </c>
      <c r="G16355" s="2" t="s">
        <v>490</v>
      </c>
      <c r="H16355" s="2">
        <v>4</v>
      </c>
      <c r="I16355" s="2">
        <v>8</v>
      </c>
      <c r="J16355" s="2">
        <v>10</v>
      </c>
      <c r="K16355" s="2">
        <v>1</v>
      </c>
      <c r="L16355" s="3">
        <v>275000</v>
      </c>
      <c r="M16355" s="2" t="s">
        <v>0</v>
      </c>
      <c r="N16355" s="4" t="s">
        <v>21</v>
      </c>
    </row>
    <row r="16356" spans="1:14" x14ac:dyDescent="0.25">
      <c r="A16356" s="1" t="s">
        <v>374</v>
      </c>
      <c r="B16356" s="2" t="s">
        <v>253</v>
      </c>
      <c r="C16356" s="2" t="s">
        <v>254</v>
      </c>
      <c r="D16356" s="2" t="s">
        <v>255</v>
      </c>
      <c r="E16356" s="2" t="s">
        <v>16818</v>
      </c>
      <c r="F16356" s="2">
        <v>40101500</v>
      </c>
      <c r="G16356" s="2" t="s">
        <v>490</v>
      </c>
      <c r="H16356" s="2">
        <v>4</v>
      </c>
      <c r="I16356" s="2">
        <v>8</v>
      </c>
      <c r="J16356" s="2">
        <v>10</v>
      </c>
      <c r="K16356" s="2">
        <v>3</v>
      </c>
      <c r="L16356" s="3">
        <v>195000</v>
      </c>
      <c r="M16356" s="2" t="s">
        <v>0</v>
      </c>
      <c r="N16356" s="4" t="s">
        <v>21</v>
      </c>
    </row>
    <row r="16357" spans="1:14" x14ac:dyDescent="0.25">
      <c r="A16357" s="1" t="s">
        <v>374</v>
      </c>
      <c r="B16357" s="2" t="s">
        <v>253</v>
      </c>
      <c r="C16357" s="2" t="s">
        <v>254</v>
      </c>
      <c r="D16357" s="2" t="s">
        <v>255</v>
      </c>
      <c r="E16357" s="2" t="s">
        <v>16819</v>
      </c>
      <c r="F16357" s="2">
        <v>40101609</v>
      </c>
      <c r="G16357" s="2" t="s">
        <v>490</v>
      </c>
      <c r="H16357" s="2">
        <v>4</v>
      </c>
      <c r="I16357" s="2">
        <v>8</v>
      </c>
      <c r="J16357" s="2">
        <v>10</v>
      </c>
      <c r="K16357" s="2">
        <v>3</v>
      </c>
      <c r="L16357" s="3">
        <v>1080000</v>
      </c>
      <c r="M16357" s="2" t="s">
        <v>0</v>
      </c>
      <c r="N16357" s="4" t="s">
        <v>21</v>
      </c>
    </row>
    <row r="16358" spans="1:14" x14ac:dyDescent="0.25">
      <c r="A16358" s="1" t="s">
        <v>374</v>
      </c>
      <c r="B16358" s="2" t="s">
        <v>378</v>
      </c>
      <c r="C16358" s="2" t="s">
        <v>2425</v>
      </c>
      <c r="D16358" s="2" t="s">
        <v>17954</v>
      </c>
      <c r="E16358" s="2" t="s">
        <v>16820</v>
      </c>
      <c r="F16358" s="2">
        <v>39121402</v>
      </c>
      <c r="G16358" s="2" t="s">
        <v>490</v>
      </c>
      <c r="H16358" s="2">
        <v>3</v>
      </c>
      <c r="I16358" s="2">
        <v>9</v>
      </c>
      <c r="J16358" s="2">
        <v>10</v>
      </c>
      <c r="K16358" s="2">
        <v>12</v>
      </c>
      <c r="L16358" s="3">
        <v>123432</v>
      </c>
      <c r="M16358" s="2" t="s">
        <v>0</v>
      </c>
      <c r="N16358" s="4" t="s">
        <v>21</v>
      </c>
    </row>
    <row r="16359" spans="1:14" x14ac:dyDescent="0.25">
      <c r="A16359" s="1" t="s">
        <v>374</v>
      </c>
      <c r="B16359" s="2" t="s">
        <v>378</v>
      </c>
      <c r="C16359" s="2" t="s">
        <v>2425</v>
      </c>
      <c r="D16359" s="2" t="s">
        <v>17954</v>
      </c>
      <c r="E16359" s="2" t="s">
        <v>16821</v>
      </c>
      <c r="F16359" s="2">
        <v>39121402</v>
      </c>
      <c r="G16359" s="2" t="s">
        <v>490</v>
      </c>
      <c r="H16359" s="2">
        <v>3</v>
      </c>
      <c r="I16359" s="2">
        <v>9</v>
      </c>
      <c r="J16359" s="2">
        <v>10</v>
      </c>
      <c r="K16359" s="2">
        <v>14</v>
      </c>
      <c r="L16359" s="3">
        <v>533330</v>
      </c>
      <c r="M16359" s="2" t="s">
        <v>0</v>
      </c>
      <c r="N16359" s="4" t="s">
        <v>21</v>
      </c>
    </row>
    <row r="16360" spans="1:14" x14ac:dyDescent="0.25">
      <c r="A16360" s="1" t="s">
        <v>374</v>
      </c>
      <c r="B16360" s="2" t="s">
        <v>378</v>
      </c>
      <c r="C16360" s="2" t="s">
        <v>2425</v>
      </c>
      <c r="D16360" s="2" t="s">
        <v>17954</v>
      </c>
      <c r="E16360" s="2" t="s">
        <v>16822</v>
      </c>
      <c r="F16360" s="2">
        <v>39122243</v>
      </c>
      <c r="G16360" s="2" t="s">
        <v>490</v>
      </c>
      <c r="H16360" s="2">
        <v>3</v>
      </c>
      <c r="I16360" s="2">
        <v>9</v>
      </c>
      <c r="J16360" s="2">
        <v>10</v>
      </c>
      <c r="K16360" s="2">
        <v>10</v>
      </c>
      <c r="L16360" s="3">
        <v>76190</v>
      </c>
      <c r="M16360" s="2" t="s">
        <v>0</v>
      </c>
      <c r="N16360" s="4" t="s">
        <v>21</v>
      </c>
    </row>
    <row r="16361" spans="1:14" x14ac:dyDescent="0.25">
      <c r="A16361" s="1" t="s">
        <v>374</v>
      </c>
      <c r="B16361" s="2" t="s">
        <v>378</v>
      </c>
      <c r="C16361" s="2" t="s">
        <v>2425</v>
      </c>
      <c r="D16361" s="2" t="s">
        <v>17954</v>
      </c>
      <c r="E16361" s="2" t="s">
        <v>16823</v>
      </c>
      <c r="F16361" s="2">
        <v>39122243</v>
      </c>
      <c r="G16361" s="2" t="s">
        <v>490</v>
      </c>
      <c r="H16361" s="2">
        <v>3</v>
      </c>
      <c r="I16361" s="2">
        <v>9</v>
      </c>
      <c r="J16361" s="2">
        <v>10</v>
      </c>
      <c r="K16361" s="2">
        <v>10</v>
      </c>
      <c r="L16361" s="3">
        <v>95240</v>
      </c>
      <c r="M16361" s="2" t="s">
        <v>0</v>
      </c>
      <c r="N16361" s="4" t="s">
        <v>21</v>
      </c>
    </row>
    <row r="16362" spans="1:14" x14ac:dyDescent="0.25">
      <c r="A16362" s="1" t="s">
        <v>374</v>
      </c>
      <c r="B16362" s="2" t="s">
        <v>378</v>
      </c>
      <c r="C16362" s="2" t="s">
        <v>2425</v>
      </c>
      <c r="D16362" s="2" t="s">
        <v>17954</v>
      </c>
      <c r="E16362" s="2" t="s">
        <v>16824</v>
      </c>
      <c r="F16362" s="2">
        <v>39122243</v>
      </c>
      <c r="G16362" s="2" t="s">
        <v>490</v>
      </c>
      <c r="H16362" s="2">
        <v>3</v>
      </c>
      <c r="I16362" s="2">
        <v>9</v>
      </c>
      <c r="J16362" s="2">
        <v>10</v>
      </c>
      <c r="K16362" s="2">
        <v>10</v>
      </c>
      <c r="L16362" s="3">
        <v>114290</v>
      </c>
      <c r="M16362" s="2" t="s">
        <v>0</v>
      </c>
      <c r="N16362" s="4" t="s">
        <v>21</v>
      </c>
    </row>
    <row r="16363" spans="1:14" x14ac:dyDescent="0.25">
      <c r="A16363" s="1" t="s">
        <v>374</v>
      </c>
      <c r="B16363" s="2" t="s">
        <v>378</v>
      </c>
      <c r="C16363" s="2" t="s">
        <v>2425</v>
      </c>
      <c r="D16363" s="2" t="s">
        <v>17954</v>
      </c>
      <c r="E16363" s="2" t="s">
        <v>16825</v>
      </c>
      <c r="F16363" s="2">
        <v>39122243</v>
      </c>
      <c r="G16363" s="2" t="s">
        <v>490</v>
      </c>
      <c r="H16363" s="2">
        <v>3</v>
      </c>
      <c r="I16363" s="2">
        <v>9</v>
      </c>
      <c r="J16363" s="2">
        <v>10</v>
      </c>
      <c r="K16363" s="2">
        <v>10</v>
      </c>
      <c r="L16363" s="3">
        <v>95240</v>
      </c>
      <c r="M16363" s="2" t="s">
        <v>0</v>
      </c>
      <c r="N16363" s="4" t="s">
        <v>21</v>
      </c>
    </row>
    <row r="16364" spans="1:14" x14ac:dyDescent="0.25">
      <c r="A16364" s="1" t="s">
        <v>374</v>
      </c>
      <c r="B16364" s="2" t="s">
        <v>378</v>
      </c>
      <c r="C16364" s="2" t="s">
        <v>2425</v>
      </c>
      <c r="D16364" s="2" t="s">
        <v>17954</v>
      </c>
      <c r="E16364" s="2" t="s">
        <v>16826</v>
      </c>
      <c r="F16364" s="2">
        <v>39121601</v>
      </c>
      <c r="G16364" s="2" t="s">
        <v>490</v>
      </c>
      <c r="H16364" s="2">
        <v>3</v>
      </c>
      <c r="I16364" s="2">
        <v>9</v>
      </c>
      <c r="J16364" s="2">
        <v>10</v>
      </c>
      <c r="K16364" s="2">
        <v>2</v>
      </c>
      <c r="L16364" s="3">
        <v>285714</v>
      </c>
      <c r="M16364" s="2" t="s">
        <v>0</v>
      </c>
      <c r="N16364" s="4" t="s">
        <v>21</v>
      </c>
    </row>
    <row r="16365" spans="1:14" x14ac:dyDescent="0.25">
      <c r="A16365" s="1" t="s">
        <v>374</v>
      </c>
      <c r="B16365" s="2" t="s">
        <v>378</v>
      </c>
      <c r="C16365" s="2" t="s">
        <v>2425</v>
      </c>
      <c r="D16365" s="2" t="s">
        <v>17954</v>
      </c>
      <c r="E16365" s="2" t="s">
        <v>16827</v>
      </c>
      <c r="F16365" s="2">
        <v>39121700</v>
      </c>
      <c r="G16365" s="2" t="s">
        <v>490</v>
      </c>
      <c r="H16365" s="2">
        <v>3</v>
      </c>
      <c r="I16365" s="2">
        <v>9</v>
      </c>
      <c r="J16365" s="2">
        <v>10</v>
      </c>
      <c r="K16365" s="2">
        <v>2</v>
      </c>
      <c r="L16365" s="3">
        <v>285714</v>
      </c>
      <c r="M16365" s="2" t="s">
        <v>0</v>
      </c>
      <c r="N16365" s="4" t="s">
        <v>21</v>
      </c>
    </row>
    <row r="16366" spans="1:14" x14ac:dyDescent="0.25">
      <c r="A16366" s="1" t="s">
        <v>374</v>
      </c>
      <c r="B16366" s="2" t="s">
        <v>378</v>
      </c>
      <c r="C16366" s="2" t="s">
        <v>2425</v>
      </c>
      <c r="D16366" s="2" t="s">
        <v>17954</v>
      </c>
      <c r="E16366" s="2" t="s">
        <v>16828</v>
      </c>
      <c r="F16366" s="2">
        <v>32141100</v>
      </c>
      <c r="G16366" s="2" t="s">
        <v>490</v>
      </c>
      <c r="H16366" s="2">
        <v>4</v>
      </c>
      <c r="I16366" s="2">
        <v>8</v>
      </c>
      <c r="J16366" s="2">
        <v>10</v>
      </c>
      <c r="K16366" s="2">
        <v>3</v>
      </c>
      <c r="L16366" s="3">
        <v>12000</v>
      </c>
      <c r="M16366" s="2" t="s">
        <v>0</v>
      </c>
      <c r="N16366" s="4" t="s">
        <v>21</v>
      </c>
    </row>
    <row r="16367" spans="1:14" x14ac:dyDescent="0.25">
      <c r="A16367" s="1" t="s">
        <v>374</v>
      </c>
      <c r="B16367" s="2" t="s">
        <v>378</v>
      </c>
      <c r="C16367" s="2" t="s">
        <v>2425</v>
      </c>
      <c r="D16367" s="2" t="s">
        <v>17954</v>
      </c>
      <c r="E16367" s="2" t="s">
        <v>16829</v>
      </c>
      <c r="F16367" s="2">
        <v>32141100</v>
      </c>
      <c r="G16367" s="2" t="s">
        <v>490</v>
      </c>
      <c r="H16367" s="2">
        <v>4</v>
      </c>
      <c r="I16367" s="2">
        <v>8</v>
      </c>
      <c r="J16367" s="2">
        <v>10</v>
      </c>
      <c r="K16367" s="2">
        <v>34</v>
      </c>
      <c r="L16367" s="3">
        <v>136000</v>
      </c>
      <c r="M16367" s="2" t="s">
        <v>0</v>
      </c>
      <c r="N16367" s="4" t="s">
        <v>21</v>
      </c>
    </row>
    <row r="16368" spans="1:14" x14ac:dyDescent="0.25">
      <c r="A16368" s="1" t="s">
        <v>374</v>
      </c>
      <c r="B16368" s="2" t="s">
        <v>378</v>
      </c>
      <c r="C16368" s="2" t="s">
        <v>2425</v>
      </c>
      <c r="D16368" s="2" t="s">
        <v>17954</v>
      </c>
      <c r="E16368" s="2" t="s">
        <v>16830</v>
      </c>
      <c r="F16368" s="2">
        <v>39121409</v>
      </c>
      <c r="G16368" s="2" t="s">
        <v>490</v>
      </c>
      <c r="H16368" s="2">
        <v>4</v>
      </c>
      <c r="I16368" s="2">
        <v>8</v>
      </c>
      <c r="J16368" s="2">
        <v>10</v>
      </c>
      <c r="K16368" s="2">
        <v>2</v>
      </c>
      <c r="L16368" s="3">
        <v>70000</v>
      </c>
      <c r="M16368" s="2" t="s">
        <v>0</v>
      </c>
      <c r="N16368" s="4" t="s">
        <v>21</v>
      </c>
    </row>
    <row r="16369" spans="1:14" x14ac:dyDescent="0.25">
      <c r="A16369" s="1" t="s">
        <v>374</v>
      </c>
      <c r="B16369" s="2" t="s">
        <v>378</v>
      </c>
      <c r="C16369" s="2" t="s">
        <v>2425</v>
      </c>
      <c r="D16369" s="2" t="s">
        <v>17954</v>
      </c>
      <c r="E16369" s="2" t="s">
        <v>16831</v>
      </c>
      <c r="F16369" s="2">
        <v>39121600</v>
      </c>
      <c r="G16369" s="2" t="s">
        <v>490</v>
      </c>
      <c r="H16369" s="2">
        <v>4</v>
      </c>
      <c r="I16369" s="2">
        <v>8</v>
      </c>
      <c r="J16369" s="2">
        <v>10</v>
      </c>
      <c r="K16369" s="2">
        <v>3</v>
      </c>
      <c r="L16369" s="3">
        <v>54000</v>
      </c>
      <c r="M16369" s="2" t="s">
        <v>0</v>
      </c>
      <c r="N16369" s="4" t="s">
        <v>21</v>
      </c>
    </row>
    <row r="16370" spans="1:14" x14ac:dyDescent="0.25">
      <c r="A16370" s="1" t="s">
        <v>374</v>
      </c>
      <c r="B16370" s="2" t="s">
        <v>378</v>
      </c>
      <c r="C16370" s="2" t="s">
        <v>2425</v>
      </c>
      <c r="D16370" s="2" t="s">
        <v>17954</v>
      </c>
      <c r="E16370" s="2" t="s">
        <v>16832</v>
      </c>
      <c r="F16370" s="2">
        <v>39121600</v>
      </c>
      <c r="G16370" s="2" t="s">
        <v>490</v>
      </c>
      <c r="H16370" s="2">
        <v>4</v>
      </c>
      <c r="I16370" s="2">
        <v>8</v>
      </c>
      <c r="J16370" s="2">
        <v>10</v>
      </c>
      <c r="K16370" s="2">
        <v>6</v>
      </c>
      <c r="L16370" s="3">
        <v>72000</v>
      </c>
      <c r="M16370" s="2" t="s">
        <v>0</v>
      </c>
      <c r="N16370" s="4" t="s">
        <v>21</v>
      </c>
    </row>
    <row r="16371" spans="1:14" x14ac:dyDescent="0.25">
      <c r="A16371" s="1" t="s">
        <v>374</v>
      </c>
      <c r="B16371" s="2" t="s">
        <v>378</v>
      </c>
      <c r="C16371" s="2" t="s">
        <v>2425</v>
      </c>
      <c r="D16371" s="2" t="s">
        <v>17954</v>
      </c>
      <c r="E16371" s="2" t="s">
        <v>16833</v>
      </c>
      <c r="F16371" s="2">
        <v>39122200</v>
      </c>
      <c r="G16371" s="2" t="s">
        <v>490</v>
      </c>
      <c r="H16371" s="2">
        <v>4</v>
      </c>
      <c r="I16371" s="2">
        <v>8</v>
      </c>
      <c r="J16371" s="2">
        <v>10</v>
      </c>
      <c r="K16371" s="2">
        <v>2</v>
      </c>
      <c r="L16371" s="3">
        <v>30000</v>
      </c>
      <c r="M16371" s="2" t="s">
        <v>0</v>
      </c>
      <c r="N16371" s="4" t="s">
        <v>21</v>
      </c>
    </row>
    <row r="16372" spans="1:14" x14ac:dyDescent="0.25">
      <c r="A16372" s="1" t="s">
        <v>374</v>
      </c>
      <c r="B16372" s="2" t="s">
        <v>378</v>
      </c>
      <c r="C16372" s="2" t="s">
        <v>2425</v>
      </c>
      <c r="D16372" s="2" t="s">
        <v>17954</v>
      </c>
      <c r="E16372" s="2" t="s">
        <v>16834</v>
      </c>
      <c r="F16372" s="2">
        <v>39122200</v>
      </c>
      <c r="G16372" s="2" t="s">
        <v>490</v>
      </c>
      <c r="H16372" s="2">
        <v>4</v>
      </c>
      <c r="I16372" s="2">
        <v>8</v>
      </c>
      <c r="J16372" s="2">
        <v>10</v>
      </c>
      <c r="K16372" s="2">
        <v>11</v>
      </c>
      <c r="L16372" s="3">
        <v>99000</v>
      </c>
      <c r="M16372" s="2" t="s">
        <v>0</v>
      </c>
      <c r="N16372" s="4" t="s">
        <v>21</v>
      </c>
    </row>
    <row r="16373" spans="1:14" x14ac:dyDescent="0.25">
      <c r="A16373" s="1" t="s">
        <v>374</v>
      </c>
      <c r="B16373" s="2" t="s">
        <v>378</v>
      </c>
      <c r="C16373" s="2" t="s">
        <v>2425</v>
      </c>
      <c r="D16373" s="2" t="s">
        <v>17954</v>
      </c>
      <c r="E16373" s="2" t="s">
        <v>16835</v>
      </c>
      <c r="F16373" s="2">
        <v>39121300</v>
      </c>
      <c r="G16373" s="2" t="s">
        <v>490</v>
      </c>
      <c r="H16373" s="2">
        <v>4</v>
      </c>
      <c r="I16373" s="2">
        <v>8</v>
      </c>
      <c r="J16373" s="2">
        <v>10</v>
      </c>
      <c r="K16373" s="2">
        <v>4</v>
      </c>
      <c r="L16373" s="3">
        <v>24000</v>
      </c>
      <c r="M16373" s="2" t="s">
        <v>0</v>
      </c>
      <c r="N16373" s="4" t="s">
        <v>21</v>
      </c>
    </row>
    <row r="16374" spans="1:14" x14ac:dyDescent="0.25">
      <c r="A16374" s="1" t="s">
        <v>374</v>
      </c>
      <c r="B16374" s="2" t="s">
        <v>378</v>
      </c>
      <c r="C16374" s="2" t="s">
        <v>2425</v>
      </c>
      <c r="D16374" s="2" t="s">
        <v>17954</v>
      </c>
      <c r="E16374" s="2" t="s">
        <v>16836</v>
      </c>
      <c r="F16374" s="2">
        <v>39121300</v>
      </c>
      <c r="G16374" s="2" t="s">
        <v>490</v>
      </c>
      <c r="H16374" s="2">
        <v>4</v>
      </c>
      <c r="I16374" s="2">
        <v>8</v>
      </c>
      <c r="J16374" s="2">
        <v>10</v>
      </c>
      <c r="K16374" s="2">
        <v>6</v>
      </c>
      <c r="L16374" s="3">
        <v>246000</v>
      </c>
      <c r="M16374" s="2" t="s">
        <v>0</v>
      </c>
      <c r="N16374" s="4" t="s">
        <v>21</v>
      </c>
    </row>
    <row r="16375" spans="1:14" x14ac:dyDescent="0.25">
      <c r="A16375" s="1" t="s">
        <v>374</v>
      </c>
      <c r="B16375" s="2" t="s">
        <v>378</v>
      </c>
      <c r="C16375" s="2" t="s">
        <v>2425</v>
      </c>
      <c r="D16375" s="2" t="s">
        <v>17954</v>
      </c>
      <c r="E16375" s="2" t="s">
        <v>13674</v>
      </c>
      <c r="F16375" s="2">
        <v>39121300</v>
      </c>
      <c r="G16375" s="2" t="s">
        <v>490</v>
      </c>
      <c r="H16375" s="2">
        <v>4</v>
      </c>
      <c r="I16375" s="2">
        <v>8</v>
      </c>
      <c r="J16375" s="2">
        <v>10</v>
      </c>
      <c r="K16375" s="2">
        <v>45</v>
      </c>
      <c r="L16375" s="3">
        <v>427500</v>
      </c>
      <c r="M16375" s="2" t="s">
        <v>0</v>
      </c>
      <c r="N16375" s="4" t="s">
        <v>21</v>
      </c>
    </row>
    <row r="16376" spans="1:14" x14ac:dyDescent="0.25">
      <c r="A16376" s="1" t="s">
        <v>374</v>
      </c>
      <c r="B16376" s="2" t="s">
        <v>378</v>
      </c>
      <c r="C16376" s="2" t="s">
        <v>2425</v>
      </c>
      <c r="D16376" s="2" t="s">
        <v>17954</v>
      </c>
      <c r="E16376" s="2" t="s">
        <v>16837</v>
      </c>
      <c r="F16376" s="2">
        <v>39121300</v>
      </c>
      <c r="G16376" s="2" t="s">
        <v>490</v>
      </c>
      <c r="H16376" s="2">
        <v>4</v>
      </c>
      <c r="I16376" s="2">
        <v>8</v>
      </c>
      <c r="J16376" s="2">
        <v>10</v>
      </c>
      <c r="K16376" s="2">
        <v>3</v>
      </c>
      <c r="L16376" s="3">
        <v>54000</v>
      </c>
      <c r="M16376" s="2" t="s">
        <v>0</v>
      </c>
      <c r="N16376" s="4" t="s">
        <v>21</v>
      </c>
    </row>
    <row r="16377" spans="1:14" x14ac:dyDescent="0.25">
      <c r="A16377" s="1" t="s">
        <v>374</v>
      </c>
      <c r="B16377" s="2" t="s">
        <v>378</v>
      </c>
      <c r="C16377" s="2" t="s">
        <v>2425</v>
      </c>
      <c r="D16377" s="2" t="s">
        <v>17954</v>
      </c>
      <c r="E16377" s="2" t="s">
        <v>16838</v>
      </c>
      <c r="F16377" s="2">
        <v>32131000</v>
      </c>
      <c r="G16377" s="2" t="s">
        <v>490</v>
      </c>
      <c r="H16377" s="2">
        <v>4</v>
      </c>
      <c r="I16377" s="2">
        <v>8</v>
      </c>
      <c r="J16377" s="2">
        <v>10</v>
      </c>
      <c r="K16377" s="2">
        <v>1</v>
      </c>
      <c r="L16377" s="3">
        <v>112000</v>
      </c>
      <c r="M16377" s="2" t="s">
        <v>0</v>
      </c>
      <c r="N16377" s="4" t="s">
        <v>21</v>
      </c>
    </row>
    <row r="16378" spans="1:14" x14ac:dyDescent="0.25">
      <c r="A16378" s="1" t="s">
        <v>374</v>
      </c>
      <c r="B16378" s="2" t="s">
        <v>378</v>
      </c>
      <c r="C16378" s="2" t="s">
        <v>2425</v>
      </c>
      <c r="D16378" s="2" t="s">
        <v>17954</v>
      </c>
      <c r="E16378" s="2" t="s">
        <v>16839</v>
      </c>
      <c r="F16378" s="2">
        <v>30181503</v>
      </c>
      <c r="G16378" s="2" t="s">
        <v>490</v>
      </c>
      <c r="H16378" s="2">
        <v>4</v>
      </c>
      <c r="I16378" s="2">
        <v>8</v>
      </c>
      <c r="J16378" s="2">
        <v>10</v>
      </c>
      <c r="K16378" s="2">
        <v>2</v>
      </c>
      <c r="L16378" s="3">
        <v>150000</v>
      </c>
      <c r="M16378" s="2" t="s">
        <v>0</v>
      </c>
      <c r="N16378" s="4" t="s">
        <v>21</v>
      </c>
    </row>
    <row r="16379" spans="1:14" x14ac:dyDescent="0.25">
      <c r="A16379" s="1" t="s">
        <v>374</v>
      </c>
      <c r="B16379" s="2" t="s">
        <v>378</v>
      </c>
      <c r="C16379" s="2" t="s">
        <v>2488</v>
      </c>
      <c r="D16379" s="2" t="s">
        <v>17955</v>
      </c>
      <c r="E16379" s="2" t="s">
        <v>16840</v>
      </c>
      <c r="F16379" s="2">
        <v>26121606</v>
      </c>
      <c r="G16379" s="2" t="s">
        <v>490</v>
      </c>
      <c r="H16379" s="2">
        <v>3</v>
      </c>
      <c r="I16379" s="2">
        <v>9</v>
      </c>
      <c r="J16379" s="2">
        <v>10</v>
      </c>
      <c r="K16379" s="2">
        <v>200</v>
      </c>
      <c r="L16379" s="3">
        <v>2285800</v>
      </c>
      <c r="M16379" s="2" t="s">
        <v>17389</v>
      </c>
      <c r="N16379" s="4" t="s">
        <v>21</v>
      </c>
    </row>
    <row r="16380" spans="1:14" x14ac:dyDescent="0.25">
      <c r="A16380" s="1" t="s">
        <v>374</v>
      </c>
      <c r="B16380" s="2" t="s">
        <v>378</v>
      </c>
      <c r="C16380" s="2" t="s">
        <v>2488</v>
      </c>
      <c r="D16380" s="2" t="s">
        <v>17955</v>
      </c>
      <c r="E16380" s="2" t="s">
        <v>16841</v>
      </c>
      <c r="F16380" s="2">
        <v>26121606</v>
      </c>
      <c r="G16380" s="2" t="s">
        <v>490</v>
      </c>
      <c r="H16380" s="2">
        <v>3</v>
      </c>
      <c r="I16380" s="2">
        <v>9</v>
      </c>
      <c r="J16380" s="2">
        <v>10</v>
      </c>
      <c r="K16380" s="2">
        <v>100</v>
      </c>
      <c r="L16380" s="3">
        <v>1333300</v>
      </c>
      <c r="M16380" s="2" t="s">
        <v>17389</v>
      </c>
      <c r="N16380" s="4" t="s">
        <v>21</v>
      </c>
    </row>
    <row r="16381" spans="1:14" x14ac:dyDescent="0.25">
      <c r="A16381" s="1" t="s">
        <v>374</v>
      </c>
      <c r="B16381" s="2" t="s">
        <v>378</v>
      </c>
      <c r="C16381" s="2" t="s">
        <v>2488</v>
      </c>
      <c r="D16381" s="2" t="s">
        <v>17955</v>
      </c>
      <c r="E16381" s="2" t="s">
        <v>16842</v>
      </c>
      <c r="F16381" s="2">
        <v>26121634</v>
      </c>
      <c r="G16381" s="2" t="s">
        <v>490</v>
      </c>
      <c r="H16381" s="2">
        <v>3</v>
      </c>
      <c r="I16381" s="2">
        <v>9</v>
      </c>
      <c r="J16381" s="2">
        <v>10</v>
      </c>
      <c r="K16381" s="2">
        <v>200</v>
      </c>
      <c r="L16381" s="3">
        <v>1047600</v>
      </c>
      <c r="M16381" s="2" t="s">
        <v>17389</v>
      </c>
      <c r="N16381" s="4" t="s">
        <v>21</v>
      </c>
    </row>
    <row r="16382" spans="1:14" x14ac:dyDescent="0.25">
      <c r="A16382" s="1" t="s">
        <v>374</v>
      </c>
      <c r="B16382" s="2" t="s">
        <v>378</v>
      </c>
      <c r="C16382" s="2" t="s">
        <v>2488</v>
      </c>
      <c r="D16382" s="2" t="s">
        <v>17955</v>
      </c>
      <c r="E16382" s="2" t="s">
        <v>16843</v>
      </c>
      <c r="F16382" s="2">
        <v>26121606</v>
      </c>
      <c r="G16382" s="2" t="s">
        <v>490</v>
      </c>
      <c r="H16382" s="2">
        <v>4</v>
      </c>
      <c r="I16382" s="2">
        <v>8</v>
      </c>
      <c r="J16382" s="2">
        <v>10</v>
      </c>
      <c r="K16382" s="2">
        <v>40</v>
      </c>
      <c r="L16382" s="3">
        <v>52000</v>
      </c>
      <c r="M16382" s="2" t="s">
        <v>0</v>
      </c>
      <c r="N16382" s="4" t="s">
        <v>21</v>
      </c>
    </row>
    <row r="16383" spans="1:14" x14ac:dyDescent="0.25">
      <c r="A16383" s="1" t="s">
        <v>374</v>
      </c>
      <c r="B16383" s="2" t="s">
        <v>378</v>
      </c>
      <c r="C16383" s="2" t="s">
        <v>2488</v>
      </c>
      <c r="D16383" s="2" t="s">
        <v>17955</v>
      </c>
      <c r="E16383" s="2" t="s">
        <v>16844</v>
      </c>
      <c r="F16383" s="2">
        <v>26121600</v>
      </c>
      <c r="G16383" s="2" t="s">
        <v>490</v>
      </c>
      <c r="H16383" s="2">
        <v>4</v>
      </c>
      <c r="I16383" s="2">
        <v>8</v>
      </c>
      <c r="J16383" s="2">
        <v>10</v>
      </c>
      <c r="K16383" s="2">
        <v>520</v>
      </c>
      <c r="L16383" s="3">
        <v>936000</v>
      </c>
      <c r="M16383" s="2" t="s">
        <v>17389</v>
      </c>
      <c r="N16383" s="4" t="s">
        <v>21</v>
      </c>
    </row>
    <row r="16384" spans="1:14" x14ac:dyDescent="0.25">
      <c r="A16384" s="1" t="s">
        <v>374</v>
      </c>
      <c r="B16384" s="2" t="s">
        <v>378</v>
      </c>
      <c r="C16384" s="2" t="s">
        <v>2536</v>
      </c>
      <c r="D16384" s="2" t="s">
        <v>17956</v>
      </c>
      <c r="E16384" s="2" t="s">
        <v>16845</v>
      </c>
      <c r="F16384" s="2">
        <v>39101600</v>
      </c>
      <c r="G16384" s="2" t="s">
        <v>490</v>
      </c>
      <c r="H16384" s="2">
        <v>3</v>
      </c>
      <c r="I16384" s="2">
        <v>9</v>
      </c>
      <c r="J16384" s="2">
        <v>10</v>
      </c>
      <c r="K16384" s="2">
        <v>50</v>
      </c>
      <c r="L16384" s="3">
        <v>1000000</v>
      </c>
      <c r="M16384" s="2" t="s">
        <v>0</v>
      </c>
      <c r="N16384" s="4" t="s">
        <v>21</v>
      </c>
    </row>
    <row r="16385" spans="1:14" x14ac:dyDescent="0.25">
      <c r="A16385" s="1" t="s">
        <v>374</v>
      </c>
      <c r="B16385" s="2" t="s">
        <v>378</v>
      </c>
      <c r="C16385" s="2" t="s">
        <v>2536</v>
      </c>
      <c r="D16385" s="2" t="s">
        <v>17956</v>
      </c>
      <c r="E16385" s="2" t="s">
        <v>16846</v>
      </c>
      <c r="F16385" s="2">
        <v>39101600</v>
      </c>
      <c r="G16385" s="2" t="s">
        <v>490</v>
      </c>
      <c r="H16385" s="2">
        <v>3</v>
      </c>
      <c r="I16385" s="2">
        <v>9</v>
      </c>
      <c r="J16385" s="2">
        <v>10</v>
      </c>
      <c r="K16385" s="2">
        <v>20</v>
      </c>
      <c r="L16385" s="3">
        <v>3238100</v>
      </c>
      <c r="M16385" s="2" t="s">
        <v>0</v>
      </c>
      <c r="N16385" s="4" t="s">
        <v>21</v>
      </c>
    </row>
    <row r="16386" spans="1:14" x14ac:dyDescent="0.25">
      <c r="A16386" s="1" t="s">
        <v>374</v>
      </c>
      <c r="B16386" s="2" t="s">
        <v>378</v>
      </c>
      <c r="C16386" s="2" t="s">
        <v>2536</v>
      </c>
      <c r="D16386" s="2" t="s">
        <v>17956</v>
      </c>
      <c r="E16386" s="2" t="s">
        <v>16847</v>
      </c>
      <c r="F16386" s="2">
        <v>39101600</v>
      </c>
      <c r="G16386" s="2" t="s">
        <v>490</v>
      </c>
      <c r="H16386" s="2">
        <v>3</v>
      </c>
      <c r="I16386" s="2">
        <v>9</v>
      </c>
      <c r="J16386" s="2">
        <v>10</v>
      </c>
      <c r="K16386" s="2">
        <v>22</v>
      </c>
      <c r="L16386" s="3">
        <v>335236</v>
      </c>
      <c r="M16386" s="2" t="s">
        <v>0</v>
      </c>
      <c r="N16386" s="4" t="s">
        <v>21</v>
      </c>
    </row>
    <row r="16387" spans="1:14" x14ac:dyDescent="0.25">
      <c r="A16387" s="1" t="s">
        <v>374</v>
      </c>
      <c r="B16387" s="2" t="s">
        <v>378</v>
      </c>
      <c r="C16387" s="2" t="s">
        <v>2536</v>
      </c>
      <c r="D16387" s="2" t="s">
        <v>17956</v>
      </c>
      <c r="E16387" s="2" t="s">
        <v>18899</v>
      </c>
      <c r="F16387" s="2">
        <v>39101600</v>
      </c>
      <c r="G16387" s="2" t="s">
        <v>490</v>
      </c>
      <c r="H16387" s="2">
        <v>3</v>
      </c>
      <c r="I16387" s="2">
        <v>9</v>
      </c>
      <c r="J16387" s="2">
        <v>10</v>
      </c>
      <c r="K16387" s="2">
        <v>5</v>
      </c>
      <c r="L16387" s="3">
        <v>4761905</v>
      </c>
      <c r="M16387" s="2" t="s">
        <v>0</v>
      </c>
      <c r="N16387" s="4" t="s">
        <v>21</v>
      </c>
    </row>
    <row r="16388" spans="1:14" x14ac:dyDescent="0.25">
      <c r="A16388" s="1" t="s">
        <v>374</v>
      </c>
      <c r="B16388" s="2" t="s">
        <v>378</v>
      </c>
      <c r="C16388" s="2" t="s">
        <v>2536</v>
      </c>
      <c r="D16388" s="2" t="s">
        <v>17956</v>
      </c>
      <c r="E16388" s="2" t="s">
        <v>16848</v>
      </c>
      <c r="F16388" s="2">
        <v>39101600</v>
      </c>
      <c r="G16388" s="2" t="s">
        <v>490</v>
      </c>
      <c r="H16388" s="2">
        <v>4</v>
      </c>
      <c r="I16388" s="2">
        <v>8</v>
      </c>
      <c r="J16388" s="2">
        <v>10</v>
      </c>
      <c r="K16388" s="2">
        <v>5</v>
      </c>
      <c r="L16388" s="3">
        <v>200000</v>
      </c>
      <c r="M16388" s="2" t="s">
        <v>0</v>
      </c>
      <c r="N16388" s="4" t="s">
        <v>21</v>
      </c>
    </row>
    <row r="16389" spans="1:14" x14ac:dyDescent="0.25">
      <c r="A16389" s="1" t="s">
        <v>374</v>
      </c>
      <c r="B16389" s="2" t="s">
        <v>378</v>
      </c>
      <c r="C16389" s="2" t="s">
        <v>2536</v>
      </c>
      <c r="D16389" s="2" t="s">
        <v>17956</v>
      </c>
      <c r="E16389" s="2" t="s">
        <v>16849</v>
      </c>
      <c r="F16389" s="2">
        <v>39101600</v>
      </c>
      <c r="G16389" s="2" t="s">
        <v>490</v>
      </c>
      <c r="H16389" s="2">
        <v>4</v>
      </c>
      <c r="I16389" s="2">
        <v>8</v>
      </c>
      <c r="J16389" s="2">
        <v>10</v>
      </c>
      <c r="K16389" s="2">
        <v>26</v>
      </c>
      <c r="L16389" s="3">
        <v>364000</v>
      </c>
      <c r="M16389" s="2" t="s">
        <v>0</v>
      </c>
      <c r="N16389" s="4" t="s">
        <v>21</v>
      </c>
    </row>
    <row r="16390" spans="1:14" x14ac:dyDescent="0.25">
      <c r="A16390" s="1" t="s">
        <v>374</v>
      </c>
      <c r="B16390" s="2" t="s">
        <v>189</v>
      </c>
      <c r="C16390" s="2" t="s">
        <v>2615</v>
      </c>
      <c r="D16390" s="2" t="s">
        <v>17960</v>
      </c>
      <c r="E16390" s="2" t="s">
        <v>3416</v>
      </c>
      <c r="F16390" s="2">
        <v>72101507</v>
      </c>
      <c r="G16390" s="2" t="s">
        <v>496</v>
      </c>
      <c r="H16390" s="2">
        <v>3</v>
      </c>
      <c r="I16390" s="2">
        <v>9</v>
      </c>
      <c r="J16390" s="2">
        <v>16</v>
      </c>
      <c r="K16390" s="2">
        <v>1</v>
      </c>
      <c r="L16390" s="3">
        <v>195799673</v>
      </c>
      <c r="M16390" s="2" t="s">
        <v>20</v>
      </c>
      <c r="N16390" s="4" t="s">
        <v>21</v>
      </c>
    </row>
    <row r="16391" spans="1:14" x14ac:dyDescent="0.25">
      <c r="A16391" s="1" t="s">
        <v>374</v>
      </c>
      <c r="B16391" s="2" t="s">
        <v>189</v>
      </c>
      <c r="C16391" s="2" t="s">
        <v>2615</v>
      </c>
      <c r="D16391" s="2" t="s">
        <v>17960</v>
      </c>
      <c r="E16391" s="2" t="s">
        <v>16850</v>
      </c>
      <c r="F16391" s="2">
        <v>72102900</v>
      </c>
      <c r="G16391" s="2" t="s">
        <v>496</v>
      </c>
      <c r="H16391" s="2">
        <v>3</v>
      </c>
      <c r="I16391" s="2">
        <v>9</v>
      </c>
      <c r="J16391" s="2">
        <v>10</v>
      </c>
      <c r="K16391" s="2">
        <v>1</v>
      </c>
      <c r="L16391" s="3">
        <v>43402483.43</v>
      </c>
      <c r="M16391" s="2" t="s">
        <v>20</v>
      </c>
      <c r="N16391" s="4" t="s">
        <v>21</v>
      </c>
    </row>
    <row r="16392" spans="1:14" x14ac:dyDescent="0.25">
      <c r="A16392" s="1" t="s">
        <v>374</v>
      </c>
      <c r="B16392" s="2" t="s">
        <v>189</v>
      </c>
      <c r="C16392" s="2" t="s">
        <v>2626</v>
      </c>
      <c r="D16392" s="2" t="s">
        <v>17961</v>
      </c>
      <c r="E16392" s="2" t="s">
        <v>16851</v>
      </c>
      <c r="F16392" s="2">
        <v>72102900</v>
      </c>
      <c r="G16392" s="2" t="s">
        <v>496</v>
      </c>
      <c r="H16392" s="2">
        <v>3</v>
      </c>
      <c r="I16392" s="2">
        <v>9</v>
      </c>
      <c r="J16392" s="2">
        <v>10</v>
      </c>
      <c r="K16392" s="2">
        <v>1</v>
      </c>
      <c r="L16392" s="3">
        <v>24474949.309999999</v>
      </c>
      <c r="M16392" s="2" t="s">
        <v>20</v>
      </c>
      <c r="N16392" s="4" t="s">
        <v>21</v>
      </c>
    </row>
    <row r="16393" spans="1:14" x14ac:dyDescent="0.25">
      <c r="A16393" s="1" t="s">
        <v>374</v>
      </c>
      <c r="B16393" s="2" t="s">
        <v>189</v>
      </c>
      <c r="C16393" s="2" t="s">
        <v>2626</v>
      </c>
      <c r="D16393" s="2" t="s">
        <v>17961</v>
      </c>
      <c r="E16393" s="2" t="s">
        <v>16852</v>
      </c>
      <c r="F16393" s="2">
        <v>72101507</v>
      </c>
      <c r="G16393" s="2" t="s">
        <v>496</v>
      </c>
      <c r="H16393" s="2">
        <v>3</v>
      </c>
      <c r="I16393" s="2">
        <v>9</v>
      </c>
      <c r="J16393" s="2">
        <v>10</v>
      </c>
      <c r="K16393" s="2">
        <v>1</v>
      </c>
      <c r="L16393" s="3">
        <v>269223946.38999999</v>
      </c>
      <c r="M16393" s="2" t="s">
        <v>20</v>
      </c>
      <c r="N16393" s="4" t="s">
        <v>21</v>
      </c>
    </row>
    <row r="16394" spans="1:14" x14ac:dyDescent="0.25">
      <c r="A16394" s="1" t="s">
        <v>374</v>
      </c>
      <c r="B16394" s="2" t="s">
        <v>189</v>
      </c>
      <c r="C16394" s="2" t="s">
        <v>2626</v>
      </c>
      <c r="D16394" s="2" t="s">
        <v>17961</v>
      </c>
      <c r="E16394" s="2" t="s">
        <v>16853</v>
      </c>
      <c r="F16394" s="2">
        <v>72102900</v>
      </c>
      <c r="G16394" s="2" t="s">
        <v>496</v>
      </c>
      <c r="H16394" s="2">
        <v>3</v>
      </c>
      <c r="I16394" s="2">
        <v>9</v>
      </c>
      <c r="J16394" s="2">
        <v>10</v>
      </c>
      <c r="K16394" s="2">
        <v>1</v>
      </c>
      <c r="L16394" s="3">
        <v>58739731.289999999</v>
      </c>
      <c r="M16394" s="2" t="s">
        <v>20</v>
      </c>
      <c r="N16394" s="4" t="s">
        <v>21</v>
      </c>
    </row>
    <row r="16395" spans="1:14" x14ac:dyDescent="0.25">
      <c r="A16395" s="1" t="s">
        <v>374</v>
      </c>
      <c r="B16395" s="2" t="s">
        <v>189</v>
      </c>
      <c r="C16395" s="2" t="s">
        <v>2626</v>
      </c>
      <c r="D16395" s="2" t="s">
        <v>17961</v>
      </c>
      <c r="E16395" s="2" t="s">
        <v>16854</v>
      </c>
      <c r="F16395" s="2">
        <v>72101507</v>
      </c>
      <c r="G16395" s="2" t="s">
        <v>496</v>
      </c>
      <c r="H16395" s="2">
        <v>3</v>
      </c>
      <c r="I16395" s="2">
        <v>9</v>
      </c>
      <c r="J16395" s="2">
        <v>16</v>
      </c>
      <c r="K16395" s="2">
        <v>1</v>
      </c>
      <c r="L16395" s="3">
        <v>77830784.640000001</v>
      </c>
      <c r="M16395" s="2" t="s">
        <v>20</v>
      </c>
      <c r="N16395" s="4" t="s">
        <v>21</v>
      </c>
    </row>
    <row r="16396" spans="1:14" x14ac:dyDescent="0.25">
      <c r="A16396" s="1" t="s">
        <v>374</v>
      </c>
      <c r="B16396" s="2" t="s">
        <v>189</v>
      </c>
      <c r="C16396" s="2" t="s">
        <v>2626</v>
      </c>
      <c r="D16396" s="2" t="s">
        <v>17961</v>
      </c>
      <c r="E16396" s="2" t="s">
        <v>16855</v>
      </c>
      <c r="F16396" s="2">
        <v>72102900</v>
      </c>
      <c r="G16396" s="2" t="s">
        <v>496</v>
      </c>
      <c r="H16396" s="2">
        <v>3</v>
      </c>
      <c r="I16396" s="2">
        <v>9</v>
      </c>
      <c r="J16396" s="2">
        <v>10</v>
      </c>
      <c r="K16396" s="2">
        <v>1</v>
      </c>
      <c r="L16396" s="3">
        <v>4931277.5199999996</v>
      </c>
      <c r="M16396" s="2" t="s">
        <v>20</v>
      </c>
      <c r="N16396" s="4" t="s">
        <v>21</v>
      </c>
    </row>
    <row r="16397" spans="1:14" x14ac:dyDescent="0.25">
      <c r="A16397" s="1" t="s">
        <v>374</v>
      </c>
      <c r="B16397" s="2" t="s">
        <v>189</v>
      </c>
      <c r="C16397" s="2" t="s">
        <v>2626</v>
      </c>
      <c r="D16397" s="2" t="s">
        <v>17961</v>
      </c>
      <c r="E16397" s="2" t="s">
        <v>16856</v>
      </c>
      <c r="F16397" s="2">
        <v>72102900</v>
      </c>
      <c r="G16397" s="2" t="s">
        <v>496</v>
      </c>
      <c r="H16397" s="2">
        <v>3</v>
      </c>
      <c r="I16397" s="2">
        <v>9</v>
      </c>
      <c r="J16397" s="2">
        <v>10</v>
      </c>
      <c r="K16397" s="2">
        <v>1</v>
      </c>
      <c r="L16397" s="3">
        <v>101272630.54000001</v>
      </c>
      <c r="M16397" s="2" t="s">
        <v>20</v>
      </c>
      <c r="N16397" s="4" t="s">
        <v>21</v>
      </c>
    </row>
    <row r="16398" spans="1:14" x14ac:dyDescent="0.25">
      <c r="A16398" s="1" t="s">
        <v>374</v>
      </c>
      <c r="B16398" s="2" t="s">
        <v>189</v>
      </c>
      <c r="C16398" s="2" t="s">
        <v>2626</v>
      </c>
      <c r="D16398" s="2" t="s">
        <v>17961</v>
      </c>
      <c r="E16398" s="2" t="s">
        <v>16857</v>
      </c>
      <c r="F16398" s="2">
        <v>72101507</v>
      </c>
      <c r="G16398" s="2" t="s">
        <v>496</v>
      </c>
      <c r="H16398" s="2">
        <v>3</v>
      </c>
      <c r="I16398" s="2">
        <v>9</v>
      </c>
      <c r="J16398" s="2">
        <v>10</v>
      </c>
      <c r="K16398" s="2">
        <v>1</v>
      </c>
      <c r="L16398" s="3">
        <v>77160026.010000005</v>
      </c>
      <c r="M16398" s="2" t="s">
        <v>20</v>
      </c>
      <c r="N16398" s="4" t="s">
        <v>21</v>
      </c>
    </row>
    <row r="16399" spans="1:14" x14ac:dyDescent="0.25">
      <c r="A16399" s="1" t="s">
        <v>374</v>
      </c>
      <c r="B16399" s="2" t="s">
        <v>189</v>
      </c>
      <c r="C16399" s="2" t="s">
        <v>16858</v>
      </c>
      <c r="D16399" s="2" t="s">
        <v>18053</v>
      </c>
      <c r="E16399" s="2" t="s">
        <v>16859</v>
      </c>
      <c r="F16399" s="2">
        <v>72152700</v>
      </c>
      <c r="G16399" s="2" t="s">
        <v>496</v>
      </c>
      <c r="H16399" s="2">
        <v>5</v>
      </c>
      <c r="I16399" s="2">
        <v>7</v>
      </c>
      <c r="J16399" s="2">
        <v>10</v>
      </c>
      <c r="K16399" s="2">
        <v>1</v>
      </c>
      <c r="L16399" s="3">
        <v>75454593.75999999</v>
      </c>
      <c r="M16399" s="2" t="s">
        <v>20</v>
      </c>
      <c r="N16399" s="4" t="s">
        <v>21</v>
      </c>
    </row>
    <row r="16400" spans="1:14" x14ac:dyDescent="0.25">
      <c r="A16400" s="1" t="s">
        <v>374</v>
      </c>
      <c r="B16400" s="2" t="s">
        <v>189</v>
      </c>
      <c r="C16400" s="2" t="s">
        <v>2637</v>
      </c>
      <c r="D16400" s="2" t="s">
        <v>17962</v>
      </c>
      <c r="E16400" s="2" t="s">
        <v>16860</v>
      </c>
      <c r="F16400" s="2">
        <v>72151605</v>
      </c>
      <c r="G16400" s="2" t="s">
        <v>490</v>
      </c>
      <c r="H16400" s="2">
        <v>3</v>
      </c>
      <c r="I16400" s="2">
        <v>9</v>
      </c>
      <c r="J16400" s="2">
        <v>10</v>
      </c>
      <c r="K16400" s="2">
        <v>1</v>
      </c>
      <c r="L16400" s="3">
        <v>40000000</v>
      </c>
      <c r="M16400" s="2" t="s">
        <v>20</v>
      </c>
      <c r="N16400" s="4" t="s">
        <v>21</v>
      </c>
    </row>
    <row r="16401" spans="1:14" x14ac:dyDescent="0.25">
      <c r="A16401" s="1" t="s">
        <v>374</v>
      </c>
      <c r="B16401" s="2" t="s">
        <v>189</v>
      </c>
      <c r="C16401" s="2" t="s">
        <v>2637</v>
      </c>
      <c r="D16401" s="2" t="s">
        <v>17962</v>
      </c>
      <c r="E16401" s="2" t="s">
        <v>16861</v>
      </c>
      <c r="F16401" s="2">
        <v>39121621</v>
      </c>
      <c r="G16401" s="2" t="s">
        <v>496</v>
      </c>
      <c r="H16401" s="2">
        <v>3</v>
      </c>
      <c r="I16401" s="2">
        <v>9</v>
      </c>
      <c r="J16401" s="2">
        <v>10</v>
      </c>
      <c r="K16401" s="2">
        <v>1</v>
      </c>
      <c r="L16401" s="3">
        <v>8703000</v>
      </c>
      <c r="M16401" s="2" t="s">
        <v>20</v>
      </c>
      <c r="N16401" s="4" t="s">
        <v>21</v>
      </c>
    </row>
    <row r="16402" spans="1:14" x14ac:dyDescent="0.25">
      <c r="A16402" s="1" t="s">
        <v>374</v>
      </c>
      <c r="B16402" s="2" t="s">
        <v>189</v>
      </c>
      <c r="C16402" s="2" t="s">
        <v>2637</v>
      </c>
      <c r="D16402" s="2" t="s">
        <v>17962</v>
      </c>
      <c r="E16402" s="2" t="s">
        <v>16862</v>
      </c>
      <c r="F16402" s="2">
        <v>72102900</v>
      </c>
      <c r="G16402" s="2" t="s">
        <v>490</v>
      </c>
      <c r="H16402" s="2">
        <v>3</v>
      </c>
      <c r="I16402" s="2">
        <v>9</v>
      </c>
      <c r="J16402" s="2">
        <v>10</v>
      </c>
      <c r="K16402" s="2">
        <v>1</v>
      </c>
      <c r="L16402" s="3">
        <v>30000000</v>
      </c>
      <c r="M16402" s="2" t="s">
        <v>20</v>
      </c>
      <c r="N16402" s="4" t="s">
        <v>21</v>
      </c>
    </row>
    <row r="16403" spans="1:14" x14ac:dyDescent="0.25">
      <c r="A16403" s="1" t="s">
        <v>374</v>
      </c>
      <c r="B16403" s="2" t="s">
        <v>189</v>
      </c>
      <c r="C16403" s="2" t="s">
        <v>2639</v>
      </c>
      <c r="D16403" s="2" t="s">
        <v>17963</v>
      </c>
      <c r="E16403" s="2" t="s">
        <v>16863</v>
      </c>
      <c r="F16403" s="2">
        <v>72103300</v>
      </c>
      <c r="G16403" s="2" t="s">
        <v>490</v>
      </c>
      <c r="H16403" s="2">
        <v>1</v>
      </c>
      <c r="I16403" s="2">
        <v>6</v>
      </c>
      <c r="J16403" s="2">
        <v>10</v>
      </c>
      <c r="K16403" s="2">
        <v>1</v>
      </c>
      <c r="L16403" s="3">
        <v>55702208.549999997</v>
      </c>
      <c r="M16403" s="2" t="s">
        <v>20</v>
      </c>
      <c r="N16403" s="4" t="s">
        <v>21</v>
      </c>
    </row>
    <row r="16404" spans="1:14" x14ac:dyDescent="0.25">
      <c r="A16404" s="1" t="s">
        <v>374</v>
      </c>
      <c r="B16404" s="2" t="s">
        <v>189</v>
      </c>
      <c r="C16404" s="2" t="s">
        <v>2639</v>
      </c>
      <c r="D16404" s="2" t="s">
        <v>17963</v>
      </c>
      <c r="E16404" s="2" t="s">
        <v>16864</v>
      </c>
      <c r="F16404" s="2">
        <v>72103300</v>
      </c>
      <c r="G16404" s="2" t="s">
        <v>490</v>
      </c>
      <c r="H16404" s="2">
        <v>1</v>
      </c>
      <c r="I16404" s="2">
        <v>6</v>
      </c>
      <c r="J16404" s="2">
        <v>10</v>
      </c>
      <c r="K16404" s="2">
        <v>1</v>
      </c>
      <c r="L16404" s="3">
        <v>49090000</v>
      </c>
      <c r="M16404" s="2" t="s">
        <v>20</v>
      </c>
      <c r="N16404" s="4" t="s">
        <v>21</v>
      </c>
    </row>
    <row r="16405" spans="1:14" x14ac:dyDescent="0.25">
      <c r="A16405" s="1" t="s">
        <v>374</v>
      </c>
      <c r="B16405" s="2" t="s">
        <v>189</v>
      </c>
      <c r="C16405" s="2" t="s">
        <v>2639</v>
      </c>
      <c r="D16405" s="2" t="s">
        <v>17963</v>
      </c>
      <c r="E16405" s="2" t="s">
        <v>16865</v>
      </c>
      <c r="F16405" s="2">
        <v>72103300</v>
      </c>
      <c r="G16405" s="2" t="s">
        <v>490</v>
      </c>
      <c r="H16405" s="2">
        <v>1</v>
      </c>
      <c r="I16405" s="2">
        <v>6</v>
      </c>
      <c r="J16405" s="2">
        <v>10</v>
      </c>
      <c r="K16405" s="2">
        <v>1</v>
      </c>
      <c r="L16405" s="3">
        <v>37746205</v>
      </c>
      <c r="M16405" s="2" t="s">
        <v>20</v>
      </c>
      <c r="N16405" s="4" t="s">
        <v>21</v>
      </c>
    </row>
    <row r="16406" spans="1:14" x14ac:dyDescent="0.25">
      <c r="A16406" s="1" t="s">
        <v>374</v>
      </c>
      <c r="B16406" s="2" t="s">
        <v>189</v>
      </c>
      <c r="C16406" s="2" t="s">
        <v>2639</v>
      </c>
      <c r="D16406" s="2" t="s">
        <v>17963</v>
      </c>
      <c r="E16406" s="2" t="s">
        <v>16866</v>
      </c>
      <c r="F16406" s="2">
        <v>72103300</v>
      </c>
      <c r="G16406" s="2" t="s">
        <v>490</v>
      </c>
      <c r="H16406" s="2">
        <v>1</v>
      </c>
      <c r="I16406" s="2">
        <v>6</v>
      </c>
      <c r="J16406" s="2">
        <v>10</v>
      </c>
      <c r="K16406" s="2">
        <v>1</v>
      </c>
      <c r="L16406" s="3">
        <v>28034000</v>
      </c>
      <c r="M16406" s="2" t="s">
        <v>20</v>
      </c>
      <c r="N16406" s="4" t="s">
        <v>21</v>
      </c>
    </row>
    <row r="16407" spans="1:14" x14ac:dyDescent="0.25">
      <c r="A16407" s="1" t="s">
        <v>374</v>
      </c>
      <c r="B16407" s="2" t="s">
        <v>189</v>
      </c>
      <c r="C16407" s="2" t="s">
        <v>2639</v>
      </c>
      <c r="D16407" s="2" t="s">
        <v>17963</v>
      </c>
      <c r="E16407" s="2" t="s">
        <v>16867</v>
      </c>
      <c r="F16407" s="2">
        <v>83101506</v>
      </c>
      <c r="G16407" s="2" t="s">
        <v>490</v>
      </c>
      <c r="H16407" s="2">
        <v>3</v>
      </c>
      <c r="I16407" s="2">
        <v>9</v>
      </c>
      <c r="J16407" s="2">
        <v>10</v>
      </c>
      <c r="K16407" s="2">
        <v>1</v>
      </c>
      <c r="L16407" s="3">
        <v>23919000</v>
      </c>
      <c r="M16407" s="2" t="s">
        <v>20</v>
      </c>
      <c r="N16407" s="4" t="s">
        <v>21</v>
      </c>
    </row>
    <row r="16408" spans="1:14" x14ac:dyDescent="0.25">
      <c r="A16408" s="1" t="s">
        <v>374</v>
      </c>
      <c r="B16408" s="2" t="s">
        <v>189</v>
      </c>
      <c r="C16408" s="2" t="s">
        <v>2639</v>
      </c>
      <c r="D16408" s="2" t="s">
        <v>17963</v>
      </c>
      <c r="E16408" s="2" t="s">
        <v>16868</v>
      </c>
      <c r="F16408" s="2">
        <v>72154022</v>
      </c>
      <c r="G16408" s="2" t="s">
        <v>490</v>
      </c>
      <c r="H16408" s="2">
        <v>3</v>
      </c>
      <c r="I16408" s="2">
        <v>9</v>
      </c>
      <c r="J16408" s="2">
        <v>10</v>
      </c>
      <c r="K16408" s="2">
        <v>1</v>
      </c>
      <c r="L16408" s="3">
        <v>42420000</v>
      </c>
      <c r="M16408" s="2" t="s">
        <v>20</v>
      </c>
      <c r="N16408" s="4" t="s">
        <v>21</v>
      </c>
    </row>
    <row r="16409" spans="1:14" x14ac:dyDescent="0.25">
      <c r="A16409" s="1" t="s">
        <v>374</v>
      </c>
      <c r="B16409" s="2" t="s">
        <v>189</v>
      </c>
      <c r="C16409" s="2" t="s">
        <v>2639</v>
      </c>
      <c r="D16409" s="2" t="s">
        <v>17963</v>
      </c>
      <c r="E16409" s="2" t="s">
        <v>16869</v>
      </c>
      <c r="F16409" s="2">
        <v>72154022</v>
      </c>
      <c r="G16409" s="2" t="s">
        <v>490</v>
      </c>
      <c r="H16409" s="2">
        <v>3</v>
      </c>
      <c r="I16409" s="2">
        <v>9</v>
      </c>
      <c r="J16409" s="2">
        <v>10</v>
      </c>
      <c r="K16409" s="2">
        <v>1</v>
      </c>
      <c r="L16409" s="3">
        <v>25000000</v>
      </c>
      <c r="M16409" s="2" t="s">
        <v>20</v>
      </c>
      <c r="N16409" s="4" t="s">
        <v>21</v>
      </c>
    </row>
    <row r="16410" spans="1:14" x14ac:dyDescent="0.25">
      <c r="A16410" s="1" t="s">
        <v>374</v>
      </c>
      <c r="B16410" s="2" t="s">
        <v>189</v>
      </c>
      <c r="C16410" s="2" t="s">
        <v>2639</v>
      </c>
      <c r="D16410" s="2" t="s">
        <v>17963</v>
      </c>
      <c r="E16410" s="2" t="s">
        <v>16870</v>
      </c>
      <c r="F16410" s="2">
        <v>72103300</v>
      </c>
      <c r="G16410" s="2" t="s">
        <v>490</v>
      </c>
      <c r="H16410" s="2">
        <v>3</v>
      </c>
      <c r="I16410" s="2">
        <v>9</v>
      </c>
      <c r="J16410" s="2">
        <v>10</v>
      </c>
      <c r="K16410" s="2">
        <v>1</v>
      </c>
      <c r="L16410" s="3">
        <v>62397800</v>
      </c>
      <c r="M16410" s="2" t="s">
        <v>20</v>
      </c>
      <c r="N16410" s="4" t="s">
        <v>21</v>
      </c>
    </row>
    <row r="16411" spans="1:14" x14ac:dyDescent="0.25">
      <c r="A16411" s="1" t="s">
        <v>374</v>
      </c>
      <c r="B16411" s="2" t="s">
        <v>189</v>
      </c>
      <c r="C16411" s="2" t="s">
        <v>6851</v>
      </c>
      <c r="D16411" s="2" t="s">
        <v>18024</v>
      </c>
      <c r="E16411" s="2" t="s">
        <v>16871</v>
      </c>
      <c r="F16411" s="2">
        <v>72103302</v>
      </c>
      <c r="G16411" s="2" t="s">
        <v>496</v>
      </c>
      <c r="H16411" s="2">
        <v>3</v>
      </c>
      <c r="I16411" s="2">
        <v>9</v>
      </c>
      <c r="J16411" s="2">
        <v>10</v>
      </c>
      <c r="K16411" s="2">
        <v>1</v>
      </c>
      <c r="L16411" s="3">
        <v>48225032.619999997</v>
      </c>
      <c r="M16411" s="2" t="s">
        <v>20</v>
      </c>
      <c r="N16411" s="4" t="s">
        <v>21</v>
      </c>
    </row>
    <row r="16412" spans="1:14" x14ac:dyDescent="0.25">
      <c r="A16412" s="1" t="s">
        <v>374</v>
      </c>
      <c r="B16412" s="2" t="s">
        <v>189</v>
      </c>
      <c r="C16412" s="2" t="s">
        <v>6851</v>
      </c>
      <c r="D16412" s="2" t="s">
        <v>18024</v>
      </c>
      <c r="E16412" s="2" t="s">
        <v>16872</v>
      </c>
      <c r="F16412" s="2">
        <v>72101507</v>
      </c>
      <c r="G16412" s="2" t="s">
        <v>496</v>
      </c>
      <c r="H16412" s="2">
        <v>3</v>
      </c>
      <c r="I16412" s="2">
        <v>9</v>
      </c>
      <c r="J16412" s="2">
        <v>10</v>
      </c>
      <c r="K16412" s="2">
        <v>1</v>
      </c>
      <c r="L16412" s="3">
        <v>251931171.96000001</v>
      </c>
      <c r="M16412" s="2" t="s">
        <v>20</v>
      </c>
      <c r="N16412" s="4" t="s">
        <v>21</v>
      </c>
    </row>
    <row r="16413" spans="1:14" x14ac:dyDescent="0.25">
      <c r="A16413" s="1" t="s">
        <v>374</v>
      </c>
      <c r="B16413" s="2" t="s">
        <v>477</v>
      </c>
      <c r="C16413" s="2" t="s">
        <v>478</v>
      </c>
      <c r="D16413" s="2" t="s">
        <v>17875</v>
      </c>
      <c r="E16413" s="2" t="s">
        <v>2690</v>
      </c>
      <c r="F16413" s="2">
        <v>83101803</v>
      </c>
      <c r="G16413" s="2" t="s">
        <v>19</v>
      </c>
      <c r="H16413" s="2">
        <v>1</v>
      </c>
      <c r="I16413" s="2">
        <v>12</v>
      </c>
      <c r="J16413" s="2">
        <v>10</v>
      </c>
      <c r="K16413" s="2">
        <v>1</v>
      </c>
      <c r="L16413" s="3">
        <v>74785732</v>
      </c>
      <c r="M16413" s="2" t="s">
        <v>20</v>
      </c>
      <c r="N16413" s="4" t="s">
        <v>21</v>
      </c>
    </row>
    <row r="16414" spans="1:14" x14ac:dyDescent="0.25">
      <c r="A16414" s="1" t="s">
        <v>374</v>
      </c>
      <c r="B16414" s="2" t="s">
        <v>477</v>
      </c>
      <c r="C16414" s="2" t="s">
        <v>478</v>
      </c>
      <c r="D16414" s="2" t="s">
        <v>17875</v>
      </c>
      <c r="E16414" s="2" t="s">
        <v>2690</v>
      </c>
      <c r="F16414" s="2">
        <v>83101803</v>
      </c>
      <c r="G16414" s="2" t="s">
        <v>19</v>
      </c>
      <c r="H16414" s="2">
        <v>1</v>
      </c>
      <c r="I16414" s="2">
        <v>12</v>
      </c>
      <c r="J16414" s="2">
        <v>16</v>
      </c>
      <c r="K16414" s="2">
        <v>1</v>
      </c>
      <c r="L16414" s="3">
        <v>73893107</v>
      </c>
      <c r="M16414" s="2" t="s">
        <v>20</v>
      </c>
      <c r="N16414" s="4" t="s">
        <v>21</v>
      </c>
    </row>
    <row r="16415" spans="1:14" x14ac:dyDescent="0.25">
      <c r="A16415" s="1" t="s">
        <v>374</v>
      </c>
      <c r="B16415" s="2" t="s">
        <v>477</v>
      </c>
      <c r="C16415" s="2" t="s">
        <v>478</v>
      </c>
      <c r="D16415" s="2" t="s">
        <v>17875</v>
      </c>
      <c r="E16415" s="2" t="s">
        <v>2691</v>
      </c>
      <c r="F16415" s="2">
        <v>83101803</v>
      </c>
      <c r="G16415" s="2" t="s">
        <v>19</v>
      </c>
      <c r="H16415" s="2">
        <v>1</v>
      </c>
      <c r="I16415" s="2">
        <v>12</v>
      </c>
      <c r="J16415" s="2">
        <v>10</v>
      </c>
      <c r="K16415" s="2">
        <v>1</v>
      </c>
      <c r="L16415" s="3">
        <v>251712658.10000002</v>
      </c>
      <c r="M16415" s="2" t="s">
        <v>20</v>
      </c>
      <c r="N16415" s="4" t="s">
        <v>21</v>
      </c>
    </row>
    <row r="16416" spans="1:14" x14ac:dyDescent="0.25">
      <c r="A16416" s="1" t="s">
        <v>374</v>
      </c>
      <c r="B16416" s="2" t="s">
        <v>477</v>
      </c>
      <c r="C16416" s="2" t="s">
        <v>478</v>
      </c>
      <c r="D16416" s="2" t="s">
        <v>17875</v>
      </c>
      <c r="E16416" s="2" t="s">
        <v>2694</v>
      </c>
      <c r="F16416" s="2">
        <v>83101601</v>
      </c>
      <c r="G16416" s="2" t="s">
        <v>19</v>
      </c>
      <c r="H16416" s="2">
        <v>1</v>
      </c>
      <c r="I16416" s="2">
        <v>12</v>
      </c>
      <c r="J16416" s="2">
        <v>10</v>
      </c>
      <c r="K16416" s="2">
        <v>1</v>
      </c>
      <c r="L16416" s="3">
        <v>3329746</v>
      </c>
      <c r="M16416" s="2" t="s">
        <v>20</v>
      </c>
      <c r="N16416" s="4" t="s">
        <v>21</v>
      </c>
    </row>
    <row r="16417" spans="1:14" x14ac:dyDescent="0.25">
      <c r="A16417" s="1" t="s">
        <v>374</v>
      </c>
      <c r="B16417" s="2" t="s">
        <v>477</v>
      </c>
      <c r="C16417" s="2" t="s">
        <v>478</v>
      </c>
      <c r="D16417" s="2" t="s">
        <v>17875</v>
      </c>
      <c r="E16417" s="2" t="s">
        <v>2695</v>
      </c>
      <c r="F16417" s="2">
        <v>83101803</v>
      </c>
      <c r="G16417" s="2" t="s">
        <v>19</v>
      </c>
      <c r="H16417" s="2">
        <v>6</v>
      </c>
      <c r="I16417" s="2">
        <v>6</v>
      </c>
      <c r="J16417" s="2">
        <v>10</v>
      </c>
      <c r="K16417" s="2">
        <v>1</v>
      </c>
      <c r="L16417" s="3">
        <v>268603647</v>
      </c>
      <c r="M16417" s="2" t="s">
        <v>20</v>
      </c>
      <c r="N16417" s="4" t="s">
        <v>21</v>
      </c>
    </row>
    <row r="16418" spans="1:14" x14ac:dyDescent="0.25">
      <c r="A16418" s="1" t="s">
        <v>374</v>
      </c>
      <c r="B16418" s="2" t="s">
        <v>477</v>
      </c>
      <c r="C16418" s="2" t="s">
        <v>2700</v>
      </c>
      <c r="D16418" s="2" t="s">
        <v>17966</v>
      </c>
      <c r="E16418" s="2" t="s">
        <v>2708</v>
      </c>
      <c r="F16418" s="2">
        <v>83101500</v>
      </c>
      <c r="G16418" s="2" t="s">
        <v>19</v>
      </c>
      <c r="H16418" s="2">
        <v>1</v>
      </c>
      <c r="I16418" s="2">
        <v>12</v>
      </c>
      <c r="J16418" s="2">
        <v>10</v>
      </c>
      <c r="K16418" s="2">
        <v>1</v>
      </c>
      <c r="L16418" s="3">
        <v>20686920</v>
      </c>
      <c r="M16418" s="2" t="s">
        <v>20</v>
      </c>
      <c r="N16418" s="4" t="s">
        <v>21</v>
      </c>
    </row>
    <row r="16419" spans="1:14" x14ac:dyDescent="0.25">
      <c r="A16419" s="1" t="s">
        <v>374</v>
      </c>
      <c r="B16419" s="2" t="s">
        <v>477</v>
      </c>
      <c r="C16419" s="2" t="s">
        <v>2700</v>
      </c>
      <c r="D16419" s="2" t="s">
        <v>17966</v>
      </c>
      <c r="E16419" s="2" t="s">
        <v>2707</v>
      </c>
      <c r="F16419" s="2">
        <v>83101500</v>
      </c>
      <c r="G16419" s="2" t="s">
        <v>19</v>
      </c>
      <c r="H16419" s="2">
        <v>1</v>
      </c>
      <c r="I16419" s="2">
        <v>12</v>
      </c>
      <c r="J16419" s="2">
        <v>10</v>
      </c>
      <c r="K16419" s="2">
        <v>1</v>
      </c>
      <c r="L16419" s="3">
        <v>66202</v>
      </c>
      <c r="M16419" s="2" t="s">
        <v>20</v>
      </c>
      <c r="N16419" s="4" t="s">
        <v>21</v>
      </c>
    </row>
    <row r="16420" spans="1:14" x14ac:dyDescent="0.25">
      <c r="A16420" s="1" t="s">
        <v>374</v>
      </c>
      <c r="B16420" s="2" t="s">
        <v>477</v>
      </c>
      <c r="C16420" s="2" t="s">
        <v>2700</v>
      </c>
      <c r="D16420" s="2" t="s">
        <v>17966</v>
      </c>
      <c r="E16420" s="2" t="s">
        <v>16873</v>
      </c>
      <c r="F16420" s="2">
        <v>83101500</v>
      </c>
      <c r="G16420" s="2" t="s">
        <v>19</v>
      </c>
      <c r="H16420" s="2">
        <v>1</v>
      </c>
      <c r="I16420" s="2">
        <v>12</v>
      </c>
      <c r="J16420" s="2">
        <v>10</v>
      </c>
      <c r="K16420" s="2">
        <v>1</v>
      </c>
      <c r="L16420" s="3">
        <v>80100</v>
      </c>
      <c r="M16420" s="2" t="s">
        <v>20</v>
      </c>
      <c r="N16420" s="4" t="s">
        <v>21</v>
      </c>
    </row>
    <row r="16421" spans="1:14" x14ac:dyDescent="0.25">
      <c r="A16421" s="1" t="s">
        <v>374</v>
      </c>
      <c r="B16421" s="2" t="s">
        <v>591</v>
      </c>
      <c r="C16421" s="2" t="s">
        <v>2718</v>
      </c>
      <c r="D16421" s="2" t="s">
        <v>17969</v>
      </c>
      <c r="E16421" s="2" t="s">
        <v>16874</v>
      </c>
      <c r="F16421" s="2">
        <v>80131801</v>
      </c>
      <c r="G16421" s="2" t="s">
        <v>330</v>
      </c>
      <c r="H16421" s="2">
        <v>2</v>
      </c>
      <c r="I16421" s="2">
        <v>10</v>
      </c>
      <c r="J16421" s="2">
        <v>16</v>
      </c>
      <c r="K16421" s="2">
        <v>1</v>
      </c>
      <c r="L16421" s="3">
        <v>910000</v>
      </c>
      <c r="M16421" s="2" t="s">
        <v>20</v>
      </c>
      <c r="N16421" s="4" t="s">
        <v>21</v>
      </c>
    </row>
    <row r="16422" spans="1:14" x14ac:dyDescent="0.25">
      <c r="A16422" s="1" t="s">
        <v>374</v>
      </c>
      <c r="B16422" s="2" t="s">
        <v>278</v>
      </c>
      <c r="C16422" s="2" t="s">
        <v>2762</v>
      </c>
      <c r="D16422" s="2" t="s">
        <v>17975</v>
      </c>
      <c r="E16422" s="2" t="s">
        <v>18900</v>
      </c>
      <c r="F16422" s="2">
        <v>81101514</v>
      </c>
      <c r="G16422" s="2" t="s">
        <v>12517</v>
      </c>
      <c r="H16422" s="2">
        <v>3</v>
      </c>
      <c r="I16422" s="2">
        <v>3</v>
      </c>
      <c r="J16422" s="2">
        <v>10</v>
      </c>
      <c r="K16422" s="2">
        <v>1</v>
      </c>
      <c r="L16422" s="3">
        <v>20789300</v>
      </c>
      <c r="M16422" s="2" t="s">
        <v>20</v>
      </c>
      <c r="N16422" s="4" t="s">
        <v>21</v>
      </c>
    </row>
    <row r="16423" spans="1:14" x14ac:dyDescent="0.25">
      <c r="A16423" s="1" t="s">
        <v>374</v>
      </c>
      <c r="B16423" s="2" t="s">
        <v>278</v>
      </c>
      <c r="C16423" s="2" t="s">
        <v>606</v>
      </c>
      <c r="D16423" s="2" t="s">
        <v>17890</v>
      </c>
      <c r="E16423" s="2" t="s">
        <v>16875</v>
      </c>
      <c r="F16423" s="2">
        <v>77121700</v>
      </c>
      <c r="G16423" s="2" t="s">
        <v>490</v>
      </c>
      <c r="H16423" s="2">
        <v>1</v>
      </c>
      <c r="I16423" s="2">
        <v>6</v>
      </c>
      <c r="J16423" s="2">
        <v>10</v>
      </c>
      <c r="K16423" s="2">
        <v>1</v>
      </c>
      <c r="L16423" s="3">
        <v>334096</v>
      </c>
      <c r="M16423" s="2" t="s">
        <v>20</v>
      </c>
      <c r="N16423" s="4" t="s">
        <v>21</v>
      </c>
    </row>
    <row r="16424" spans="1:14" x14ac:dyDescent="0.25">
      <c r="A16424" s="1" t="s">
        <v>374</v>
      </c>
      <c r="B16424" s="2" t="s">
        <v>278</v>
      </c>
      <c r="C16424" s="2" t="s">
        <v>606</v>
      </c>
      <c r="D16424" s="2" t="s">
        <v>17890</v>
      </c>
      <c r="E16424" s="2" t="s">
        <v>16875</v>
      </c>
      <c r="F16424" s="2">
        <v>77121700</v>
      </c>
      <c r="G16424" s="2" t="s">
        <v>490</v>
      </c>
      <c r="H16424" s="2">
        <v>1</v>
      </c>
      <c r="I16424" s="2">
        <v>6</v>
      </c>
      <c r="J16424" s="2">
        <v>10</v>
      </c>
      <c r="K16424" s="2">
        <v>1</v>
      </c>
      <c r="L16424" s="3">
        <v>3177118</v>
      </c>
      <c r="M16424" s="2" t="s">
        <v>20</v>
      </c>
      <c r="N16424" s="4" t="s">
        <v>21</v>
      </c>
    </row>
    <row r="16425" spans="1:14" x14ac:dyDescent="0.25">
      <c r="A16425" s="1" t="s">
        <v>374</v>
      </c>
      <c r="B16425" s="2" t="s">
        <v>278</v>
      </c>
      <c r="C16425" s="2" t="s">
        <v>606</v>
      </c>
      <c r="D16425" s="2" t="s">
        <v>17890</v>
      </c>
      <c r="E16425" s="2" t="s">
        <v>16875</v>
      </c>
      <c r="F16425" s="2">
        <v>77121700</v>
      </c>
      <c r="G16425" s="2" t="s">
        <v>490</v>
      </c>
      <c r="H16425" s="2">
        <v>1</v>
      </c>
      <c r="I16425" s="2">
        <v>6</v>
      </c>
      <c r="J16425" s="2">
        <v>10</v>
      </c>
      <c r="K16425" s="2">
        <v>1</v>
      </c>
      <c r="L16425" s="3">
        <v>6430170.8300000001</v>
      </c>
      <c r="M16425" s="2" t="s">
        <v>20</v>
      </c>
      <c r="N16425" s="4" t="s">
        <v>21</v>
      </c>
    </row>
    <row r="16426" spans="1:14" x14ac:dyDescent="0.25">
      <c r="A16426" s="1" t="s">
        <v>374</v>
      </c>
      <c r="B16426" s="2" t="s">
        <v>278</v>
      </c>
      <c r="C16426" s="2" t="s">
        <v>606</v>
      </c>
      <c r="D16426" s="2" t="s">
        <v>17890</v>
      </c>
      <c r="E16426" s="2" t="s">
        <v>16875</v>
      </c>
      <c r="F16426" s="2">
        <v>77121700</v>
      </c>
      <c r="G16426" s="2" t="s">
        <v>490</v>
      </c>
      <c r="H16426" s="2">
        <v>1</v>
      </c>
      <c r="I16426" s="2">
        <v>6</v>
      </c>
      <c r="J16426" s="2">
        <v>16</v>
      </c>
      <c r="K16426" s="2">
        <v>1</v>
      </c>
      <c r="L16426" s="3">
        <v>2352765.66</v>
      </c>
      <c r="M16426" s="2" t="s">
        <v>20</v>
      </c>
      <c r="N16426" s="4" t="s">
        <v>21</v>
      </c>
    </row>
    <row r="16427" spans="1:14" x14ac:dyDescent="0.25">
      <c r="A16427" s="1" t="s">
        <v>374</v>
      </c>
      <c r="B16427" s="2" t="s">
        <v>278</v>
      </c>
      <c r="C16427" s="2" t="s">
        <v>606</v>
      </c>
      <c r="D16427" s="2" t="s">
        <v>17890</v>
      </c>
      <c r="E16427" s="2" t="s">
        <v>16875</v>
      </c>
      <c r="F16427" s="2">
        <v>77121700</v>
      </c>
      <c r="G16427" s="2" t="s">
        <v>490</v>
      </c>
      <c r="H16427" s="2">
        <v>1</v>
      </c>
      <c r="I16427" s="2">
        <v>6</v>
      </c>
      <c r="J16427" s="2">
        <v>16</v>
      </c>
      <c r="K16427" s="2">
        <v>1</v>
      </c>
      <c r="L16427" s="3">
        <v>4295802.5</v>
      </c>
      <c r="M16427" s="2" t="s">
        <v>20</v>
      </c>
      <c r="N16427" s="4" t="s">
        <v>21</v>
      </c>
    </row>
    <row r="16428" spans="1:14" x14ac:dyDescent="0.25">
      <c r="A16428" s="1" t="s">
        <v>374</v>
      </c>
      <c r="B16428" s="2" t="s">
        <v>278</v>
      </c>
      <c r="C16428" s="2" t="s">
        <v>606</v>
      </c>
      <c r="D16428" s="2" t="s">
        <v>17890</v>
      </c>
      <c r="E16428" s="2" t="s">
        <v>16876</v>
      </c>
      <c r="F16428" s="2">
        <v>70171602</v>
      </c>
      <c r="G16428" s="2" t="s">
        <v>490</v>
      </c>
      <c r="H16428" s="2">
        <v>3</v>
      </c>
      <c r="I16428" s="2">
        <v>9</v>
      </c>
      <c r="J16428" s="2">
        <v>10</v>
      </c>
      <c r="K16428" s="2">
        <v>1</v>
      </c>
      <c r="L16428" s="3">
        <v>38994217</v>
      </c>
      <c r="M16428" s="2" t="s">
        <v>20</v>
      </c>
      <c r="N16428" s="4" t="s">
        <v>21</v>
      </c>
    </row>
    <row r="16429" spans="1:14" x14ac:dyDescent="0.25">
      <c r="A16429" s="1" t="s">
        <v>374</v>
      </c>
      <c r="B16429" s="2" t="s">
        <v>278</v>
      </c>
      <c r="C16429" s="2" t="s">
        <v>606</v>
      </c>
      <c r="D16429" s="2" t="s">
        <v>17890</v>
      </c>
      <c r="E16429" s="2" t="s">
        <v>16877</v>
      </c>
      <c r="F16429" s="2">
        <v>70171602</v>
      </c>
      <c r="G16429" s="2" t="s">
        <v>490</v>
      </c>
      <c r="H16429" s="2">
        <v>3</v>
      </c>
      <c r="I16429" s="2">
        <v>9</v>
      </c>
      <c r="J16429" s="2">
        <v>10</v>
      </c>
      <c r="K16429" s="2">
        <v>1</v>
      </c>
      <c r="L16429" s="3">
        <v>22691483.57</v>
      </c>
      <c r="M16429" s="2" t="s">
        <v>20</v>
      </c>
      <c r="N16429" s="4" t="s">
        <v>21</v>
      </c>
    </row>
    <row r="16430" spans="1:14" x14ac:dyDescent="0.25">
      <c r="A16430" s="1" t="s">
        <v>374</v>
      </c>
      <c r="B16430" s="2" t="s">
        <v>278</v>
      </c>
      <c r="C16430" s="2" t="s">
        <v>606</v>
      </c>
      <c r="D16430" s="2" t="s">
        <v>17890</v>
      </c>
      <c r="E16430" s="2" t="s">
        <v>16878</v>
      </c>
      <c r="F16430" s="2">
        <v>77121707</v>
      </c>
      <c r="G16430" s="2" t="s">
        <v>490</v>
      </c>
      <c r="H16430" s="2">
        <v>3</v>
      </c>
      <c r="I16430" s="2">
        <v>9</v>
      </c>
      <c r="J16430" s="2">
        <v>10</v>
      </c>
      <c r="K16430" s="2">
        <v>1</v>
      </c>
      <c r="L16430" s="3">
        <v>5720725.5</v>
      </c>
      <c r="M16430" s="2" t="s">
        <v>20</v>
      </c>
      <c r="N16430" s="4" t="s">
        <v>21</v>
      </c>
    </row>
    <row r="16431" spans="1:14" x14ac:dyDescent="0.25">
      <c r="A16431" s="1" t="s">
        <v>374</v>
      </c>
      <c r="B16431" s="2" t="s">
        <v>278</v>
      </c>
      <c r="C16431" s="2" t="s">
        <v>606</v>
      </c>
      <c r="D16431" s="2" t="s">
        <v>17890</v>
      </c>
      <c r="E16431" s="2" t="s">
        <v>16879</v>
      </c>
      <c r="F16431" s="2">
        <v>70171602</v>
      </c>
      <c r="G16431" s="2" t="s">
        <v>490</v>
      </c>
      <c r="H16431" s="2">
        <v>3</v>
      </c>
      <c r="I16431" s="2">
        <v>9</v>
      </c>
      <c r="J16431" s="2">
        <v>10</v>
      </c>
      <c r="K16431" s="2">
        <v>1</v>
      </c>
      <c r="L16431" s="3">
        <v>7974190</v>
      </c>
      <c r="M16431" s="2" t="s">
        <v>20</v>
      </c>
      <c r="N16431" s="4" t="s">
        <v>21</v>
      </c>
    </row>
    <row r="16432" spans="1:14" x14ac:dyDescent="0.25">
      <c r="A16432" s="1" t="s">
        <v>374</v>
      </c>
      <c r="B16432" s="2" t="s">
        <v>278</v>
      </c>
      <c r="C16432" s="2" t="s">
        <v>606</v>
      </c>
      <c r="D16432" s="2" t="s">
        <v>17890</v>
      </c>
      <c r="E16432" s="2" t="s">
        <v>16880</v>
      </c>
      <c r="F16432" s="2">
        <v>70171602</v>
      </c>
      <c r="G16432" s="2" t="s">
        <v>490</v>
      </c>
      <c r="H16432" s="2">
        <v>3</v>
      </c>
      <c r="I16432" s="2">
        <v>9</v>
      </c>
      <c r="J16432" s="2">
        <v>10</v>
      </c>
      <c r="K16432" s="2">
        <v>1</v>
      </c>
      <c r="L16432" s="3">
        <v>358190</v>
      </c>
      <c r="M16432" s="2" t="s">
        <v>20</v>
      </c>
      <c r="N16432" s="4" t="s">
        <v>21</v>
      </c>
    </row>
    <row r="16433" spans="1:14" x14ac:dyDescent="0.25">
      <c r="A16433" s="1" t="s">
        <v>374</v>
      </c>
      <c r="B16433" s="2" t="s">
        <v>278</v>
      </c>
      <c r="C16433" s="2" t="s">
        <v>606</v>
      </c>
      <c r="D16433" s="2" t="s">
        <v>17890</v>
      </c>
      <c r="E16433" s="2" t="s">
        <v>16881</v>
      </c>
      <c r="F16433" s="2">
        <v>70171602</v>
      </c>
      <c r="G16433" s="2" t="s">
        <v>490</v>
      </c>
      <c r="H16433" s="2">
        <v>3</v>
      </c>
      <c r="I16433" s="2">
        <v>9</v>
      </c>
      <c r="J16433" s="2">
        <v>10</v>
      </c>
      <c r="K16433" s="2">
        <v>1</v>
      </c>
      <c r="L16433" s="3">
        <v>1826650</v>
      </c>
      <c r="M16433" s="2" t="s">
        <v>20</v>
      </c>
      <c r="N16433" s="4" t="s">
        <v>21</v>
      </c>
    </row>
    <row r="16434" spans="1:14" x14ac:dyDescent="0.25">
      <c r="A16434" s="1" t="s">
        <v>374</v>
      </c>
      <c r="B16434" s="2" t="s">
        <v>278</v>
      </c>
      <c r="C16434" s="2" t="s">
        <v>606</v>
      </c>
      <c r="D16434" s="2" t="s">
        <v>17890</v>
      </c>
      <c r="E16434" s="2" t="s">
        <v>16882</v>
      </c>
      <c r="F16434" s="2">
        <v>39121000</v>
      </c>
      <c r="G16434" s="2" t="s">
        <v>490</v>
      </c>
      <c r="H16434" s="2">
        <v>4</v>
      </c>
      <c r="I16434" s="2">
        <v>8</v>
      </c>
      <c r="J16434" s="2">
        <v>10</v>
      </c>
      <c r="K16434" s="2">
        <v>1</v>
      </c>
      <c r="L16434" s="3">
        <v>5712000</v>
      </c>
      <c r="M16434" s="2" t="s">
        <v>20</v>
      </c>
      <c r="N16434" s="4" t="s">
        <v>21</v>
      </c>
    </row>
    <row r="16435" spans="1:14" x14ac:dyDescent="0.25">
      <c r="A16435" s="1" t="s">
        <v>374</v>
      </c>
      <c r="B16435" s="2" t="s">
        <v>162</v>
      </c>
      <c r="C16435" s="2" t="s">
        <v>567</v>
      </c>
      <c r="D16435" s="2" t="s">
        <v>17885</v>
      </c>
      <c r="E16435" s="2" t="s">
        <v>18901</v>
      </c>
      <c r="F16435" s="2">
        <v>73152103</v>
      </c>
      <c r="G16435" s="2" t="s">
        <v>490</v>
      </c>
      <c r="H16435" s="2">
        <v>3</v>
      </c>
      <c r="I16435" s="2">
        <v>2</v>
      </c>
      <c r="J16435" s="2">
        <v>10</v>
      </c>
      <c r="K16435" s="2">
        <v>1</v>
      </c>
      <c r="L16435" s="3">
        <v>8000000</v>
      </c>
      <c r="M16435" s="2" t="s">
        <v>20</v>
      </c>
      <c r="N16435" s="4" t="s">
        <v>21</v>
      </c>
    </row>
    <row r="16436" spans="1:14" x14ac:dyDescent="0.25">
      <c r="A16436" s="1" t="s">
        <v>374</v>
      </c>
      <c r="B16436" s="2" t="s">
        <v>162</v>
      </c>
      <c r="C16436" s="2" t="s">
        <v>567</v>
      </c>
      <c r="D16436" s="2" t="s">
        <v>17885</v>
      </c>
      <c r="E16436" s="2" t="s">
        <v>16883</v>
      </c>
      <c r="F16436" s="2">
        <v>72151514</v>
      </c>
      <c r="G16436" s="2" t="s">
        <v>490</v>
      </c>
      <c r="H16436" s="2">
        <v>1</v>
      </c>
      <c r="I16436" s="2">
        <v>5</v>
      </c>
      <c r="J16436" s="2">
        <v>10</v>
      </c>
      <c r="K16436" s="2">
        <v>1</v>
      </c>
      <c r="L16436" s="3">
        <v>15564220.630000001</v>
      </c>
      <c r="M16436" s="2" t="s">
        <v>20</v>
      </c>
      <c r="N16436" s="4" t="s">
        <v>17384</v>
      </c>
    </row>
    <row r="16437" spans="1:14" x14ac:dyDescent="0.25">
      <c r="A16437" s="1" t="s">
        <v>374</v>
      </c>
      <c r="B16437" s="2" t="s">
        <v>162</v>
      </c>
      <c r="C16437" s="2" t="s">
        <v>567</v>
      </c>
      <c r="D16437" s="2" t="s">
        <v>17885</v>
      </c>
      <c r="E16437" s="2" t="s">
        <v>16884</v>
      </c>
      <c r="F16437" s="2">
        <v>72151514</v>
      </c>
      <c r="G16437" s="2" t="s">
        <v>19</v>
      </c>
      <c r="H16437" s="2">
        <v>1</v>
      </c>
      <c r="I16437" s="2">
        <v>5</v>
      </c>
      <c r="J16437" s="2">
        <v>10</v>
      </c>
      <c r="K16437" s="2">
        <v>1</v>
      </c>
      <c r="L16437" s="3">
        <v>8925000</v>
      </c>
      <c r="M16437" s="2" t="s">
        <v>20</v>
      </c>
      <c r="N16437" s="4" t="s">
        <v>17384</v>
      </c>
    </row>
    <row r="16438" spans="1:14" x14ac:dyDescent="0.25">
      <c r="A16438" s="1" t="s">
        <v>374</v>
      </c>
      <c r="B16438" s="2" t="s">
        <v>162</v>
      </c>
      <c r="C16438" s="2" t="s">
        <v>567</v>
      </c>
      <c r="D16438" s="2" t="s">
        <v>17885</v>
      </c>
      <c r="E16438" s="2" t="s">
        <v>16885</v>
      </c>
      <c r="F16438" s="2">
        <v>73152103</v>
      </c>
      <c r="G16438" s="2" t="s">
        <v>490</v>
      </c>
      <c r="H16438" s="2">
        <v>3</v>
      </c>
      <c r="I16438" s="2">
        <v>6</v>
      </c>
      <c r="J16438" s="2">
        <v>10</v>
      </c>
      <c r="K16438" s="2">
        <v>1</v>
      </c>
      <c r="L16438" s="3">
        <v>50556555</v>
      </c>
      <c r="M16438" s="2" t="s">
        <v>20</v>
      </c>
      <c r="N16438" s="4" t="s">
        <v>21</v>
      </c>
    </row>
    <row r="16439" spans="1:14" x14ac:dyDescent="0.25">
      <c r="A16439" s="1" t="s">
        <v>374</v>
      </c>
      <c r="B16439" s="2" t="s">
        <v>162</v>
      </c>
      <c r="C16439" s="2" t="s">
        <v>567</v>
      </c>
      <c r="D16439" s="2" t="s">
        <v>17885</v>
      </c>
      <c r="E16439" s="2" t="s">
        <v>16886</v>
      </c>
      <c r="F16439" s="2">
        <v>26111600</v>
      </c>
      <c r="G16439" s="2" t="s">
        <v>19</v>
      </c>
      <c r="H16439" s="2">
        <v>2</v>
      </c>
      <c r="I16439" s="2">
        <v>10</v>
      </c>
      <c r="J16439" s="2">
        <v>10</v>
      </c>
      <c r="K16439" s="2">
        <v>1</v>
      </c>
      <c r="L16439" s="3">
        <v>179999999.13999999</v>
      </c>
      <c r="M16439" s="2" t="s">
        <v>20</v>
      </c>
      <c r="N16439" s="4" t="s">
        <v>21</v>
      </c>
    </row>
    <row r="16440" spans="1:14" x14ac:dyDescent="0.25">
      <c r="A16440" s="1" t="s">
        <v>374</v>
      </c>
      <c r="B16440" s="2" t="s">
        <v>162</v>
      </c>
      <c r="C16440" s="2" t="s">
        <v>567</v>
      </c>
      <c r="D16440" s="2" t="s">
        <v>17885</v>
      </c>
      <c r="E16440" s="2" t="s">
        <v>16887</v>
      </c>
      <c r="F16440" s="2">
        <v>73152108</v>
      </c>
      <c r="G16440" s="2" t="s">
        <v>490</v>
      </c>
      <c r="H16440" s="2">
        <v>3</v>
      </c>
      <c r="I16440" s="2">
        <v>8</v>
      </c>
      <c r="J16440" s="2">
        <v>16</v>
      </c>
      <c r="K16440" s="2">
        <v>1</v>
      </c>
      <c r="L16440" s="3">
        <v>8496600</v>
      </c>
      <c r="M16440" s="2" t="s">
        <v>20</v>
      </c>
      <c r="N16440" s="4" t="s">
        <v>21</v>
      </c>
    </row>
    <row r="16441" spans="1:14" x14ac:dyDescent="0.25">
      <c r="A16441" s="1" t="s">
        <v>374</v>
      </c>
      <c r="B16441" s="2" t="s">
        <v>162</v>
      </c>
      <c r="C16441" s="2" t="s">
        <v>567</v>
      </c>
      <c r="D16441" s="2" t="s">
        <v>17885</v>
      </c>
      <c r="E16441" s="2" t="s">
        <v>16888</v>
      </c>
      <c r="F16441" s="2">
        <v>72154300</v>
      </c>
      <c r="G16441" s="2" t="s">
        <v>490</v>
      </c>
      <c r="H16441" s="2">
        <v>3</v>
      </c>
      <c r="I16441" s="2">
        <v>9</v>
      </c>
      <c r="J16441" s="2">
        <v>10</v>
      </c>
      <c r="K16441" s="2">
        <v>1</v>
      </c>
      <c r="L16441" s="3">
        <v>25000000</v>
      </c>
      <c r="M16441" s="2" t="s">
        <v>20</v>
      </c>
      <c r="N16441" s="4" t="s">
        <v>21</v>
      </c>
    </row>
    <row r="16442" spans="1:14" x14ac:dyDescent="0.25">
      <c r="A16442" s="1" t="s">
        <v>374</v>
      </c>
      <c r="B16442" s="2" t="s">
        <v>162</v>
      </c>
      <c r="C16442" s="2" t="s">
        <v>567</v>
      </c>
      <c r="D16442" s="2" t="s">
        <v>17885</v>
      </c>
      <c r="E16442" s="2" t="s">
        <v>16889</v>
      </c>
      <c r="F16442" s="2">
        <v>72101511</v>
      </c>
      <c r="G16442" s="2" t="s">
        <v>490</v>
      </c>
      <c r="H16442" s="2">
        <v>3</v>
      </c>
      <c r="I16442" s="2">
        <v>9</v>
      </c>
      <c r="J16442" s="2">
        <v>10</v>
      </c>
      <c r="K16442" s="2">
        <v>1</v>
      </c>
      <c r="L16442" s="3">
        <v>39999961</v>
      </c>
      <c r="M16442" s="2" t="s">
        <v>20</v>
      </c>
      <c r="N16442" s="4" t="s">
        <v>21</v>
      </c>
    </row>
    <row r="16443" spans="1:14" x14ac:dyDescent="0.25">
      <c r="A16443" s="1" t="s">
        <v>374</v>
      </c>
      <c r="B16443" s="2" t="s">
        <v>162</v>
      </c>
      <c r="C16443" s="2" t="s">
        <v>567</v>
      </c>
      <c r="D16443" s="2" t="s">
        <v>17885</v>
      </c>
      <c r="E16443" s="2" t="s">
        <v>18902</v>
      </c>
      <c r="F16443" s="2">
        <v>72101511</v>
      </c>
      <c r="G16443" s="2" t="s">
        <v>490</v>
      </c>
      <c r="H16443" s="2">
        <v>3</v>
      </c>
      <c r="I16443" s="2">
        <v>9</v>
      </c>
      <c r="J16443" s="2">
        <v>10</v>
      </c>
      <c r="K16443" s="2">
        <v>1</v>
      </c>
      <c r="L16443" s="3">
        <v>7000000</v>
      </c>
      <c r="M16443" s="2" t="s">
        <v>20</v>
      </c>
      <c r="N16443" s="4" t="s">
        <v>21</v>
      </c>
    </row>
    <row r="16444" spans="1:14" x14ac:dyDescent="0.25">
      <c r="A16444" s="1" t="s">
        <v>374</v>
      </c>
      <c r="B16444" s="2" t="s">
        <v>162</v>
      </c>
      <c r="C16444" s="2" t="s">
        <v>567</v>
      </c>
      <c r="D16444" s="2" t="s">
        <v>17885</v>
      </c>
      <c r="E16444" s="2" t="s">
        <v>16890</v>
      </c>
      <c r="F16444" s="2">
        <v>72101511</v>
      </c>
      <c r="G16444" s="2" t="s">
        <v>490</v>
      </c>
      <c r="H16444" s="2">
        <v>3</v>
      </c>
      <c r="I16444" s="2">
        <v>9</v>
      </c>
      <c r="J16444" s="2">
        <v>10</v>
      </c>
      <c r="K16444" s="2">
        <v>1</v>
      </c>
      <c r="L16444" s="3">
        <v>10000000</v>
      </c>
      <c r="M16444" s="2" t="s">
        <v>20</v>
      </c>
      <c r="N16444" s="4" t="s">
        <v>21</v>
      </c>
    </row>
    <row r="16445" spans="1:14" x14ac:dyDescent="0.25">
      <c r="A16445" s="1" t="s">
        <v>374</v>
      </c>
      <c r="B16445" s="2" t="s">
        <v>162</v>
      </c>
      <c r="C16445" s="2" t="s">
        <v>567</v>
      </c>
      <c r="D16445" s="2" t="s">
        <v>17885</v>
      </c>
      <c r="E16445" s="2" t="s">
        <v>16891</v>
      </c>
      <c r="F16445" s="2">
        <v>72101511</v>
      </c>
      <c r="G16445" s="2" t="s">
        <v>490</v>
      </c>
      <c r="H16445" s="2">
        <v>3</v>
      </c>
      <c r="I16445" s="2">
        <v>9</v>
      </c>
      <c r="J16445" s="2">
        <v>10</v>
      </c>
      <c r="K16445" s="2">
        <v>1</v>
      </c>
      <c r="L16445" s="3">
        <v>7000000</v>
      </c>
      <c r="M16445" s="2" t="s">
        <v>20</v>
      </c>
      <c r="N16445" s="4" t="s">
        <v>21</v>
      </c>
    </row>
    <row r="16446" spans="1:14" x14ac:dyDescent="0.25">
      <c r="A16446" s="1" t="s">
        <v>374</v>
      </c>
      <c r="B16446" s="2" t="s">
        <v>162</v>
      </c>
      <c r="C16446" s="2" t="s">
        <v>567</v>
      </c>
      <c r="D16446" s="2" t="s">
        <v>17885</v>
      </c>
      <c r="E16446" s="2" t="s">
        <v>16892</v>
      </c>
      <c r="F16446" s="2">
        <v>72151514</v>
      </c>
      <c r="G16446" s="2" t="s">
        <v>490</v>
      </c>
      <c r="H16446" s="2">
        <v>3</v>
      </c>
      <c r="I16446" s="2">
        <v>9</v>
      </c>
      <c r="J16446" s="2">
        <v>10</v>
      </c>
      <c r="K16446" s="2">
        <v>1</v>
      </c>
      <c r="L16446" s="3">
        <v>20590000</v>
      </c>
      <c r="M16446" s="2" t="s">
        <v>20</v>
      </c>
      <c r="N16446" s="4" t="s">
        <v>21</v>
      </c>
    </row>
    <row r="16447" spans="1:14" x14ac:dyDescent="0.25">
      <c r="A16447" s="1" t="s">
        <v>374</v>
      </c>
      <c r="B16447" s="2" t="s">
        <v>162</v>
      </c>
      <c r="C16447" s="2" t="s">
        <v>567</v>
      </c>
      <c r="D16447" s="2" t="s">
        <v>17885</v>
      </c>
      <c r="E16447" s="2" t="s">
        <v>16893</v>
      </c>
      <c r="F16447" s="2">
        <v>72154300</v>
      </c>
      <c r="G16447" s="2" t="s">
        <v>490</v>
      </c>
      <c r="H16447" s="2">
        <v>3</v>
      </c>
      <c r="I16447" s="2">
        <v>9</v>
      </c>
      <c r="J16447" s="2">
        <v>10</v>
      </c>
      <c r="K16447" s="2">
        <v>1</v>
      </c>
      <c r="L16447" s="3">
        <v>15825000</v>
      </c>
      <c r="M16447" s="2" t="s">
        <v>20</v>
      </c>
      <c r="N16447" s="4" t="s">
        <v>21</v>
      </c>
    </row>
    <row r="16448" spans="1:14" x14ac:dyDescent="0.25">
      <c r="A16448" s="1" t="s">
        <v>374</v>
      </c>
      <c r="B16448" s="2" t="s">
        <v>162</v>
      </c>
      <c r="C16448" s="2" t="s">
        <v>567</v>
      </c>
      <c r="D16448" s="2" t="s">
        <v>17885</v>
      </c>
      <c r="E16448" s="2" t="s">
        <v>16894</v>
      </c>
      <c r="F16448" s="2">
        <v>72154300</v>
      </c>
      <c r="G16448" s="2" t="s">
        <v>490</v>
      </c>
      <c r="H16448" s="2">
        <v>3</v>
      </c>
      <c r="I16448" s="2">
        <v>9</v>
      </c>
      <c r="J16448" s="2">
        <v>10</v>
      </c>
      <c r="K16448" s="2">
        <v>1</v>
      </c>
      <c r="L16448" s="3">
        <v>15135000</v>
      </c>
      <c r="M16448" s="2" t="s">
        <v>20</v>
      </c>
      <c r="N16448" s="4" t="s">
        <v>21</v>
      </c>
    </row>
    <row r="16449" spans="1:14" x14ac:dyDescent="0.25">
      <c r="A16449" s="1" t="s">
        <v>374</v>
      </c>
      <c r="B16449" s="2" t="s">
        <v>162</v>
      </c>
      <c r="C16449" s="2" t="s">
        <v>567</v>
      </c>
      <c r="D16449" s="2" t="s">
        <v>17885</v>
      </c>
      <c r="E16449" s="2" t="s">
        <v>16895</v>
      </c>
      <c r="F16449" s="2">
        <v>39122100</v>
      </c>
      <c r="G16449" s="2" t="s">
        <v>490</v>
      </c>
      <c r="H16449" s="2">
        <v>4</v>
      </c>
      <c r="I16449" s="2">
        <v>8</v>
      </c>
      <c r="J16449" s="2">
        <v>10</v>
      </c>
      <c r="K16449" s="2">
        <v>1</v>
      </c>
      <c r="L16449" s="3">
        <v>25500000</v>
      </c>
      <c r="M16449" s="2" t="s">
        <v>20</v>
      </c>
      <c r="N16449" s="4" t="s">
        <v>21</v>
      </c>
    </row>
    <row r="16450" spans="1:14" x14ac:dyDescent="0.25">
      <c r="A16450" s="1" t="s">
        <v>374</v>
      </c>
      <c r="B16450" s="2" t="s">
        <v>162</v>
      </c>
      <c r="C16450" s="2" t="s">
        <v>567</v>
      </c>
      <c r="D16450" s="2" t="s">
        <v>17885</v>
      </c>
      <c r="E16450" s="2" t="s">
        <v>16896</v>
      </c>
      <c r="F16450" s="2">
        <v>26111600</v>
      </c>
      <c r="G16450" s="2" t="s">
        <v>490</v>
      </c>
      <c r="H16450" s="2">
        <v>4</v>
      </c>
      <c r="I16450" s="2">
        <v>8</v>
      </c>
      <c r="J16450" s="2">
        <v>10</v>
      </c>
      <c r="K16450" s="2">
        <v>1</v>
      </c>
      <c r="L16450" s="3">
        <v>16760000</v>
      </c>
      <c r="M16450" s="2" t="s">
        <v>20</v>
      </c>
      <c r="N16450" s="4" t="s">
        <v>21</v>
      </c>
    </row>
    <row r="16451" spans="1:14" x14ac:dyDescent="0.25">
      <c r="A16451" s="1" t="s">
        <v>374</v>
      </c>
      <c r="B16451" s="2" t="s">
        <v>162</v>
      </c>
      <c r="C16451" s="2" t="s">
        <v>567</v>
      </c>
      <c r="D16451" s="2" t="s">
        <v>17885</v>
      </c>
      <c r="E16451" s="2" t="s">
        <v>16897</v>
      </c>
      <c r="F16451" s="2">
        <v>26131800</v>
      </c>
      <c r="G16451" s="2" t="s">
        <v>490</v>
      </c>
      <c r="H16451" s="2">
        <v>4</v>
      </c>
      <c r="I16451" s="2">
        <v>8</v>
      </c>
      <c r="J16451" s="2">
        <v>10</v>
      </c>
      <c r="K16451" s="2">
        <v>1</v>
      </c>
      <c r="L16451" s="3">
        <v>15000000</v>
      </c>
      <c r="M16451" s="2" t="s">
        <v>20</v>
      </c>
      <c r="N16451" s="4" t="s">
        <v>21</v>
      </c>
    </row>
    <row r="16452" spans="1:14" x14ac:dyDescent="0.25">
      <c r="A16452" s="1" t="s">
        <v>374</v>
      </c>
      <c r="B16452" s="2" t="s">
        <v>3066</v>
      </c>
      <c r="C16452" s="2" t="s">
        <v>3067</v>
      </c>
      <c r="D16452" s="2" t="s">
        <v>17985</v>
      </c>
      <c r="E16452" s="2" t="s">
        <v>3081</v>
      </c>
      <c r="F16452" s="2">
        <v>83101500</v>
      </c>
      <c r="G16452" s="2" t="s">
        <v>19</v>
      </c>
      <c r="H16452" s="2">
        <v>1</v>
      </c>
      <c r="I16452" s="2">
        <v>12</v>
      </c>
      <c r="J16452" s="2">
        <v>10</v>
      </c>
      <c r="K16452" s="2">
        <v>1</v>
      </c>
      <c r="L16452" s="3">
        <v>11101818</v>
      </c>
      <c r="M16452" s="2" t="s">
        <v>20</v>
      </c>
      <c r="N16452" s="4" t="s">
        <v>21</v>
      </c>
    </row>
    <row r="16453" spans="1:14" x14ac:dyDescent="0.25">
      <c r="A16453" s="1" t="s">
        <v>374</v>
      </c>
      <c r="B16453" s="2" t="s">
        <v>3066</v>
      </c>
      <c r="C16453" s="2" t="s">
        <v>3067</v>
      </c>
      <c r="D16453" s="2" t="s">
        <v>17985</v>
      </c>
      <c r="E16453" s="2" t="s">
        <v>3079</v>
      </c>
      <c r="F16453" s="2">
        <v>83101500</v>
      </c>
      <c r="G16453" s="2" t="s">
        <v>19</v>
      </c>
      <c r="H16453" s="2">
        <v>1</v>
      </c>
      <c r="I16453" s="2">
        <v>12</v>
      </c>
      <c r="J16453" s="2">
        <v>10</v>
      </c>
      <c r="K16453" s="2">
        <v>1</v>
      </c>
      <c r="L16453" s="3">
        <v>11368235</v>
      </c>
      <c r="M16453" s="2" t="s">
        <v>20</v>
      </c>
      <c r="N16453" s="4" t="s">
        <v>21</v>
      </c>
    </row>
    <row r="16454" spans="1:14" x14ac:dyDescent="0.25">
      <c r="A16454" s="1" t="s">
        <v>374</v>
      </c>
      <c r="B16454" s="2" t="s">
        <v>3066</v>
      </c>
      <c r="C16454" s="2" t="s">
        <v>3067</v>
      </c>
      <c r="D16454" s="2" t="s">
        <v>17985</v>
      </c>
      <c r="E16454" s="2" t="s">
        <v>3082</v>
      </c>
      <c r="F16454" s="2">
        <v>83101500</v>
      </c>
      <c r="G16454" s="2" t="s">
        <v>19</v>
      </c>
      <c r="H16454" s="2">
        <v>6</v>
      </c>
      <c r="I16454" s="2">
        <v>6</v>
      </c>
      <c r="J16454" s="2">
        <v>10</v>
      </c>
      <c r="K16454" s="2">
        <v>1</v>
      </c>
      <c r="L16454" s="3">
        <v>6459890</v>
      </c>
      <c r="M16454" s="2" t="s">
        <v>20</v>
      </c>
      <c r="N16454" s="4" t="s">
        <v>21</v>
      </c>
    </row>
    <row r="16455" spans="1:14" x14ac:dyDescent="0.25">
      <c r="A16455" s="1" t="s">
        <v>374</v>
      </c>
      <c r="B16455" s="2" t="s">
        <v>3066</v>
      </c>
      <c r="C16455" s="2" t="s">
        <v>3067</v>
      </c>
      <c r="D16455" s="2" t="s">
        <v>17985</v>
      </c>
      <c r="E16455" s="2" t="s">
        <v>3078</v>
      </c>
      <c r="F16455" s="2">
        <v>83101500</v>
      </c>
      <c r="G16455" s="2" t="s">
        <v>19</v>
      </c>
      <c r="H16455" s="2">
        <v>1</v>
      </c>
      <c r="I16455" s="2">
        <v>12</v>
      </c>
      <c r="J16455" s="2">
        <v>10</v>
      </c>
      <c r="K16455" s="2">
        <v>1</v>
      </c>
      <c r="L16455" s="3">
        <v>84225</v>
      </c>
      <c r="M16455" s="2" t="s">
        <v>20</v>
      </c>
      <c r="N16455" s="4" t="s">
        <v>21</v>
      </c>
    </row>
    <row r="16456" spans="1:14" x14ac:dyDescent="0.25">
      <c r="A16456" s="1" t="s">
        <v>374</v>
      </c>
      <c r="B16456" s="2" t="s">
        <v>3066</v>
      </c>
      <c r="C16456" s="2" t="s">
        <v>3067</v>
      </c>
      <c r="D16456" s="2" t="s">
        <v>17985</v>
      </c>
      <c r="E16456" s="2" t="s">
        <v>3083</v>
      </c>
      <c r="F16456" s="2">
        <v>83101500</v>
      </c>
      <c r="G16456" s="2" t="s">
        <v>19</v>
      </c>
      <c r="H16456" s="2">
        <v>1</v>
      </c>
      <c r="I16456" s="2">
        <v>6</v>
      </c>
      <c r="J16456" s="2">
        <v>10</v>
      </c>
      <c r="K16456" s="2">
        <v>1</v>
      </c>
      <c r="L16456" s="3">
        <v>1199493</v>
      </c>
      <c r="M16456" s="2" t="s">
        <v>20</v>
      </c>
      <c r="N16456" s="4" t="s">
        <v>21</v>
      </c>
    </row>
    <row r="16457" spans="1:14" x14ac:dyDescent="0.25">
      <c r="A16457" s="1" t="s">
        <v>374</v>
      </c>
      <c r="B16457" s="2" t="s">
        <v>3066</v>
      </c>
      <c r="C16457" s="2" t="s">
        <v>3085</v>
      </c>
      <c r="D16457" s="2" t="s">
        <v>17986</v>
      </c>
      <c r="E16457" s="2" t="s">
        <v>16898</v>
      </c>
      <c r="F16457" s="2">
        <v>76121901</v>
      </c>
      <c r="G16457" s="2" t="s">
        <v>490</v>
      </c>
      <c r="H16457" s="2">
        <v>5</v>
      </c>
      <c r="I16457" s="2">
        <v>7</v>
      </c>
      <c r="J16457" s="2">
        <v>10</v>
      </c>
      <c r="K16457" s="2">
        <v>1</v>
      </c>
      <c r="L16457" s="3">
        <v>1199850</v>
      </c>
      <c r="M16457" s="2" t="s">
        <v>20</v>
      </c>
      <c r="N16457" s="4" t="s">
        <v>21</v>
      </c>
    </row>
    <row r="16458" spans="1:14" x14ac:dyDescent="0.25">
      <c r="A16458" s="1" t="s">
        <v>374</v>
      </c>
      <c r="B16458" s="2" t="s">
        <v>3066</v>
      </c>
      <c r="C16458" s="2" t="s">
        <v>3091</v>
      </c>
      <c r="D16458" s="2" t="s">
        <v>17987</v>
      </c>
      <c r="E16458" s="2" t="s">
        <v>16899</v>
      </c>
      <c r="F16458" s="2">
        <v>76121900</v>
      </c>
      <c r="G16458" s="2" t="s">
        <v>490</v>
      </c>
      <c r="H16458" s="2">
        <v>3</v>
      </c>
      <c r="I16458" s="2">
        <v>9</v>
      </c>
      <c r="J16458" s="2">
        <v>10</v>
      </c>
      <c r="K16458" s="2">
        <v>1</v>
      </c>
      <c r="L16458" s="3">
        <v>16500000</v>
      </c>
      <c r="M16458" s="2" t="s">
        <v>20</v>
      </c>
      <c r="N16458" s="4" t="s">
        <v>21</v>
      </c>
    </row>
    <row r="16459" spans="1:14" x14ac:dyDescent="0.25">
      <c r="A16459" s="1" t="s">
        <v>374</v>
      </c>
      <c r="B16459" s="2" t="s">
        <v>3066</v>
      </c>
      <c r="C16459" s="2" t="s">
        <v>3091</v>
      </c>
      <c r="D16459" s="2" t="s">
        <v>17987</v>
      </c>
      <c r="E16459" s="2" t="s">
        <v>16900</v>
      </c>
      <c r="F16459" s="2">
        <v>76122200</v>
      </c>
      <c r="G16459" s="2" t="s">
        <v>490</v>
      </c>
      <c r="H16459" s="2">
        <v>4</v>
      </c>
      <c r="I16459" s="2">
        <v>8</v>
      </c>
      <c r="J16459" s="2">
        <v>10</v>
      </c>
      <c r="K16459" s="2">
        <v>1</v>
      </c>
      <c r="L16459" s="3">
        <v>9125889</v>
      </c>
      <c r="M16459" s="2" t="s">
        <v>20</v>
      </c>
      <c r="N16459" s="4" t="s">
        <v>21</v>
      </c>
    </row>
    <row r="16460" spans="1:14" x14ac:dyDescent="0.25">
      <c r="A16460" s="1" t="s">
        <v>374</v>
      </c>
      <c r="B16460" s="2" t="s">
        <v>3066</v>
      </c>
      <c r="C16460" s="2" t="s">
        <v>3091</v>
      </c>
      <c r="D16460" s="2" t="s">
        <v>17987</v>
      </c>
      <c r="E16460" s="2" t="s">
        <v>16901</v>
      </c>
      <c r="F16460" s="2">
        <v>76122201</v>
      </c>
      <c r="G16460" s="2" t="s">
        <v>490</v>
      </c>
      <c r="H16460" s="2">
        <v>5</v>
      </c>
      <c r="I16460" s="2">
        <v>7</v>
      </c>
      <c r="J16460" s="2">
        <v>10</v>
      </c>
      <c r="K16460" s="2">
        <v>1</v>
      </c>
      <c r="L16460" s="3">
        <v>1640000</v>
      </c>
      <c r="M16460" s="2" t="s">
        <v>20</v>
      </c>
      <c r="N16460" s="4" t="s">
        <v>21</v>
      </c>
    </row>
    <row r="16461" spans="1:14" x14ac:dyDescent="0.25">
      <c r="A16461" s="1" t="s">
        <v>374</v>
      </c>
      <c r="B16461" s="2" t="s">
        <v>3132</v>
      </c>
      <c r="C16461" s="2" t="s">
        <v>3132</v>
      </c>
      <c r="D16461" s="2" t="s">
        <v>17992</v>
      </c>
      <c r="E16461" s="2" t="s">
        <v>16902</v>
      </c>
      <c r="F16461" s="2">
        <v>93161602</v>
      </c>
      <c r="G16461" s="2" t="s">
        <v>330</v>
      </c>
      <c r="H16461" s="2">
        <v>2</v>
      </c>
      <c r="I16461" s="2">
        <v>10</v>
      </c>
      <c r="J16461" s="2">
        <v>10</v>
      </c>
      <c r="K16461" s="2">
        <v>1</v>
      </c>
      <c r="L16461" s="3">
        <v>5530600</v>
      </c>
      <c r="M16461" s="2" t="s">
        <v>20</v>
      </c>
      <c r="N16461" s="4" t="s">
        <v>21</v>
      </c>
    </row>
    <row r="16462" spans="1:14" x14ac:dyDescent="0.25">
      <c r="A16462" s="1" t="s">
        <v>374</v>
      </c>
      <c r="B16462" s="2" t="s">
        <v>3132</v>
      </c>
      <c r="C16462" s="2" t="s">
        <v>3132</v>
      </c>
      <c r="D16462" s="2" t="s">
        <v>17992</v>
      </c>
      <c r="E16462" s="2" t="s">
        <v>16903</v>
      </c>
      <c r="F16462" s="2">
        <v>93161601</v>
      </c>
      <c r="G16462" s="2" t="s">
        <v>330</v>
      </c>
      <c r="H16462" s="2">
        <v>2</v>
      </c>
      <c r="I16462" s="2">
        <v>10</v>
      </c>
      <c r="J16462" s="2">
        <v>10</v>
      </c>
      <c r="K16462" s="2">
        <v>1</v>
      </c>
      <c r="L16462" s="3">
        <v>13019250</v>
      </c>
      <c r="M16462" s="2" t="s">
        <v>20</v>
      </c>
      <c r="N16462" s="4" t="s">
        <v>21</v>
      </c>
    </row>
    <row r="16463" spans="1:14" x14ac:dyDescent="0.25">
      <c r="A16463" s="1" t="s">
        <v>374</v>
      </c>
      <c r="B16463" s="2" t="s">
        <v>3132</v>
      </c>
      <c r="C16463" s="2" t="s">
        <v>3132</v>
      </c>
      <c r="D16463" s="2" t="s">
        <v>17992</v>
      </c>
      <c r="E16463" s="2" t="s">
        <v>16904</v>
      </c>
      <c r="F16463" s="2">
        <v>93161602</v>
      </c>
      <c r="G16463" s="2" t="s">
        <v>19</v>
      </c>
      <c r="H16463" s="2">
        <v>2</v>
      </c>
      <c r="I16463" s="2">
        <v>10</v>
      </c>
      <c r="J16463" s="2">
        <v>10</v>
      </c>
      <c r="K16463" s="2">
        <v>1</v>
      </c>
      <c r="L16463" s="3">
        <v>221782790</v>
      </c>
      <c r="M16463" s="2" t="s">
        <v>20</v>
      </c>
      <c r="N16463" s="4" t="s">
        <v>21</v>
      </c>
    </row>
    <row r="16464" spans="1:14" x14ac:dyDescent="0.25">
      <c r="A16464" s="1" t="s">
        <v>374</v>
      </c>
      <c r="B16464" s="2" t="s">
        <v>3132</v>
      </c>
      <c r="C16464" s="2" t="s">
        <v>3132</v>
      </c>
      <c r="D16464" s="2" t="s">
        <v>17992</v>
      </c>
      <c r="E16464" s="2" t="s">
        <v>16905</v>
      </c>
      <c r="F16464" s="2">
        <v>93161602</v>
      </c>
      <c r="G16464" s="2" t="s">
        <v>330</v>
      </c>
      <c r="H16464" s="2">
        <v>3</v>
      </c>
      <c r="I16464" s="2">
        <v>9</v>
      </c>
      <c r="J16464" s="2">
        <v>10</v>
      </c>
      <c r="K16464" s="2">
        <v>1</v>
      </c>
      <c r="L16464" s="3">
        <v>15374111</v>
      </c>
      <c r="M16464" s="2" t="s">
        <v>20</v>
      </c>
      <c r="N16464" s="4" t="s">
        <v>21</v>
      </c>
    </row>
    <row r="16465" spans="1:14" x14ac:dyDescent="0.25">
      <c r="A16465" s="1" t="s">
        <v>374</v>
      </c>
      <c r="B16465" s="2" t="s">
        <v>3136</v>
      </c>
      <c r="C16465" s="2" t="s">
        <v>3136</v>
      </c>
      <c r="D16465" s="2" t="s">
        <v>17993</v>
      </c>
      <c r="E16465" s="2" t="s">
        <v>3137</v>
      </c>
      <c r="F16465" s="2">
        <v>93161601</v>
      </c>
      <c r="G16465" s="2" t="s">
        <v>19</v>
      </c>
      <c r="H16465" s="2">
        <v>2</v>
      </c>
      <c r="I16465" s="2">
        <v>10</v>
      </c>
      <c r="J16465" s="2">
        <v>10</v>
      </c>
      <c r="K16465" s="2">
        <v>1</v>
      </c>
      <c r="L16465" s="3">
        <v>52259700</v>
      </c>
      <c r="M16465" s="2" t="s">
        <v>20</v>
      </c>
      <c r="N16465" s="4" t="s">
        <v>21</v>
      </c>
    </row>
    <row r="16466" spans="1:14" x14ac:dyDescent="0.25">
      <c r="A16466" s="1" t="s">
        <v>374</v>
      </c>
      <c r="B16466" s="2" t="s">
        <v>3145</v>
      </c>
      <c r="C16466" s="2" t="s">
        <v>3145</v>
      </c>
      <c r="D16466" s="2" t="s">
        <v>17994</v>
      </c>
      <c r="E16466" s="2" t="s">
        <v>3146</v>
      </c>
      <c r="F16466" s="2">
        <v>93161504</v>
      </c>
      <c r="G16466" s="2" t="s">
        <v>330</v>
      </c>
      <c r="H16466" s="2">
        <v>3</v>
      </c>
      <c r="I16466" s="2">
        <v>9</v>
      </c>
      <c r="J16466" s="2">
        <v>10</v>
      </c>
      <c r="K16466" s="2">
        <v>1</v>
      </c>
      <c r="L16466" s="3">
        <v>830674</v>
      </c>
      <c r="M16466" s="2" t="s">
        <v>20</v>
      </c>
      <c r="N16466" s="4" t="s">
        <v>21</v>
      </c>
    </row>
    <row r="16467" spans="1:14" x14ac:dyDescent="0.25">
      <c r="A16467" s="1" t="s">
        <v>374</v>
      </c>
      <c r="B16467" s="2" t="s">
        <v>3145</v>
      </c>
      <c r="C16467" s="2" t="s">
        <v>3145</v>
      </c>
      <c r="D16467" s="2" t="s">
        <v>17994</v>
      </c>
      <c r="E16467" s="2" t="s">
        <v>16906</v>
      </c>
      <c r="F16467" s="2">
        <v>93151510</v>
      </c>
      <c r="G16467" s="2" t="s">
        <v>330</v>
      </c>
      <c r="H16467" s="2">
        <v>3</v>
      </c>
      <c r="I16467" s="2">
        <v>9</v>
      </c>
      <c r="J16467" s="2">
        <v>10</v>
      </c>
      <c r="K16467" s="2">
        <v>1</v>
      </c>
      <c r="L16467" s="3">
        <v>322434</v>
      </c>
      <c r="M16467" s="2" t="s">
        <v>20</v>
      </c>
      <c r="N16467" s="4" t="s">
        <v>21</v>
      </c>
    </row>
    <row r="16468" spans="1:14" x14ac:dyDescent="0.25">
      <c r="A16468" s="1" t="s">
        <v>374</v>
      </c>
      <c r="B16468" s="2" t="s">
        <v>162</v>
      </c>
      <c r="C16468" s="2" t="s">
        <v>567</v>
      </c>
      <c r="D16468" s="2" t="s">
        <v>17885</v>
      </c>
      <c r="E16468" s="2" t="s">
        <v>16907</v>
      </c>
      <c r="F16468" s="2">
        <v>72151500</v>
      </c>
      <c r="G16468" s="2" t="s">
        <v>19</v>
      </c>
      <c r="H16468" s="2">
        <v>6</v>
      </c>
      <c r="I16468" s="2">
        <v>5</v>
      </c>
      <c r="J16468" s="2">
        <v>10</v>
      </c>
      <c r="K16468" s="2">
        <v>1</v>
      </c>
      <c r="L16468" s="3">
        <v>228863180</v>
      </c>
      <c r="M16468" s="2" t="s">
        <v>20</v>
      </c>
      <c r="N16468" s="4" t="s">
        <v>21</v>
      </c>
    </row>
    <row r="16469" spans="1:14" x14ac:dyDescent="0.25">
      <c r="A16469" s="1" t="s">
        <v>374</v>
      </c>
      <c r="B16469" s="2" t="s">
        <v>477</v>
      </c>
      <c r="C16469" s="2" t="s">
        <v>478</v>
      </c>
      <c r="D16469" s="2" t="s">
        <v>17875</v>
      </c>
      <c r="E16469" s="2" t="s">
        <v>16908</v>
      </c>
      <c r="F16469" s="2">
        <v>83101803</v>
      </c>
      <c r="G16469" s="2" t="s">
        <v>19</v>
      </c>
      <c r="H16469" s="2">
        <v>1</v>
      </c>
      <c r="I16469" s="2">
        <v>12</v>
      </c>
      <c r="J16469" s="2">
        <v>10</v>
      </c>
      <c r="K16469" s="2">
        <v>1</v>
      </c>
      <c r="L16469" s="3">
        <v>9684000</v>
      </c>
      <c r="M16469" s="2" t="s">
        <v>20</v>
      </c>
      <c r="N16469" s="4" t="s">
        <v>21</v>
      </c>
    </row>
    <row r="16470" spans="1:14" x14ac:dyDescent="0.25">
      <c r="A16470" s="1" t="s">
        <v>374</v>
      </c>
      <c r="B16470" s="2" t="s">
        <v>3066</v>
      </c>
      <c r="C16470" s="2" t="s">
        <v>3067</v>
      </c>
      <c r="D16470" s="2" t="s">
        <v>17985</v>
      </c>
      <c r="E16470" s="2" t="s">
        <v>16909</v>
      </c>
      <c r="F16470" s="2">
        <v>83101500</v>
      </c>
      <c r="G16470" s="2" t="s">
        <v>19</v>
      </c>
      <c r="H16470" s="2">
        <v>6</v>
      </c>
      <c r="I16470" s="2">
        <v>6</v>
      </c>
      <c r="J16470" s="2">
        <v>10</v>
      </c>
      <c r="K16470" s="2">
        <v>1</v>
      </c>
      <c r="L16470" s="3">
        <v>330000</v>
      </c>
      <c r="M16470" s="2" t="s">
        <v>20</v>
      </c>
      <c r="N16470" s="4" t="s">
        <v>21</v>
      </c>
    </row>
    <row r="16471" spans="1:14" x14ac:dyDescent="0.25">
      <c r="A16471" s="1" t="s">
        <v>374</v>
      </c>
      <c r="B16471" s="2" t="s">
        <v>278</v>
      </c>
      <c r="C16471" s="2" t="s">
        <v>2762</v>
      </c>
      <c r="D16471" s="2" t="s">
        <v>17975</v>
      </c>
      <c r="E16471" s="2" t="s">
        <v>16910</v>
      </c>
      <c r="F16471" s="2">
        <v>81101514</v>
      </c>
      <c r="G16471" s="2" t="s">
        <v>490</v>
      </c>
      <c r="H16471" s="2">
        <v>6</v>
      </c>
      <c r="I16471" s="2">
        <v>6</v>
      </c>
      <c r="J16471" s="2">
        <v>10</v>
      </c>
      <c r="K16471" s="2">
        <v>1</v>
      </c>
      <c r="L16471" s="3">
        <v>70000000</v>
      </c>
      <c r="M16471" s="2" t="s">
        <v>20</v>
      </c>
      <c r="N16471" s="4" t="s">
        <v>21</v>
      </c>
    </row>
    <row r="16472" spans="1:14" x14ac:dyDescent="0.25">
      <c r="A16472" s="1" t="s">
        <v>374</v>
      </c>
      <c r="B16472" s="2" t="s">
        <v>3136</v>
      </c>
      <c r="C16472" s="2" t="s">
        <v>3136</v>
      </c>
      <c r="D16472" s="2" t="s">
        <v>17993</v>
      </c>
      <c r="E16472" s="2" t="s">
        <v>3137</v>
      </c>
      <c r="F16472" s="2">
        <v>93161601</v>
      </c>
      <c r="G16472" s="2" t="s">
        <v>19</v>
      </c>
      <c r="H16472" s="2">
        <v>2</v>
      </c>
      <c r="I16472" s="2">
        <v>10</v>
      </c>
      <c r="J16472" s="2">
        <v>10</v>
      </c>
      <c r="K16472" s="2">
        <v>1</v>
      </c>
      <c r="L16472" s="3">
        <v>6531564.9000000004</v>
      </c>
      <c r="M16472" s="2" t="s">
        <v>20</v>
      </c>
      <c r="N16472" s="4" t="s">
        <v>21</v>
      </c>
    </row>
    <row r="16473" spans="1:14" x14ac:dyDescent="0.25">
      <c r="A16473" s="1" t="s">
        <v>374</v>
      </c>
      <c r="B16473" s="2" t="s">
        <v>15</v>
      </c>
      <c r="C16473" s="2" t="s">
        <v>25</v>
      </c>
      <c r="D16473" s="2" t="s">
        <v>26</v>
      </c>
      <c r="E16473" s="2" t="s">
        <v>18903</v>
      </c>
      <c r="F16473" s="2">
        <v>56101703</v>
      </c>
      <c r="G16473" s="2" t="s">
        <v>810</v>
      </c>
      <c r="H16473" s="2">
        <v>9</v>
      </c>
      <c r="I16473" s="2">
        <v>3</v>
      </c>
      <c r="J16473" s="2">
        <v>10</v>
      </c>
      <c r="K16473" s="2">
        <v>2</v>
      </c>
      <c r="L16473" s="3">
        <v>2630054.08</v>
      </c>
      <c r="M16473" s="2" t="s">
        <v>0</v>
      </c>
      <c r="N16473" s="4" t="s">
        <v>21</v>
      </c>
    </row>
    <row r="16474" spans="1:14" x14ac:dyDescent="0.25">
      <c r="A16474" s="1" t="s">
        <v>374</v>
      </c>
      <c r="B16474" s="2" t="s">
        <v>15</v>
      </c>
      <c r="C16474" s="2" t="s">
        <v>25</v>
      </c>
      <c r="D16474" s="2" t="s">
        <v>26</v>
      </c>
      <c r="E16474" s="2" t="s">
        <v>18904</v>
      </c>
      <c r="F16474" s="2">
        <v>56101703</v>
      </c>
      <c r="G16474" s="2" t="s">
        <v>810</v>
      </c>
      <c r="H16474" s="2">
        <v>9</v>
      </c>
      <c r="I16474" s="2">
        <v>3</v>
      </c>
      <c r="J16474" s="2">
        <v>10</v>
      </c>
      <c r="K16474" s="2">
        <v>1</v>
      </c>
      <c r="L16474" s="3">
        <v>1280911.8400000001</v>
      </c>
      <c r="M16474" s="2" t="s">
        <v>0</v>
      </c>
      <c r="N16474" s="4" t="s">
        <v>21</v>
      </c>
    </row>
    <row r="16475" spans="1:14" x14ac:dyDescent="0.25">
      <c r="A16475" s="1" t="s">
        <v>374</v>
      </c>
      <c r="B16475" s="2" t="s">
        <v>15</v>
      </c>
      <c r="C16475" s="2" t="s">
        <v>25</v>
      </c>
      <c r="D16475" s="2" t="s">
        <v>26</v>
      </c>
      <c r="E16475" s="2" t="s">
        <v>18905</v>
      </c>
      <c r="F16475" s="2">
        <v>56101703</v>
      </c>
      <c r="G16475" s="2" t="s">
        <v>810</v>
      </c>
      <c r="H16475" s="2">
        <v>9</v>
      </c>
      <c r="I16475" s="2">
        <v>3</v>
      </c>
      <c r="J16475" s="2">
        <v>10</v>
      </c>
      <c r="K16475" s="2">
        <v>2</v>
      </c>
      <c r="L16475" s="3">
        <v>2648390.9</v>
      </c>
      <c r="M16475" s="2" t="s">
        <v>0</v>
      </c>
      <c r="N16475" s="4" t="s">
        <v>21</v>
      </c>
    </row>
    <row r="16476" spans="1:14" x14ac:dyDescent="0.25">
      <c r="A16476" s="1" t="s">
        <v>374</v>
      </c>
      <c r="B16476" s="2" t="s">
        <v>15</v>
      </c>
      <c r="C16476" s="2" t="s">
        <v>25</v>
      </c>
      <c r="D16476" s="2" t="s">
        <v>26</v>
      </c>
      <c r="E16476" s="2" t="s">
        <v>18906</v>
      </c>
      <c r="F16476" s="2">
        <v>56101703</v>
      </c>
      <c r="G16476" s="2" t="s">
        <v>810</v>
      </c>
      <c r="H16476" s="2">
        <v>9</v>
      </c>
      <c r="I16476" s="2">
        <v>3</v>
      </c>
      <c r="J16476" s="2">
        <v>10</v>
      </c>
      <c r="K16476" s="2">
        <v>2</v>
      </c>
      <c r="L16476" s="3">
        <v>5074237.18</v>
      </c>
      <c r="M16476" s="2" t="s">
        <v>0</v>
      </c>
      <c r="N16476" s="4" t="s">
        <v>21</v>
      </c>
    </row>
    <row r="16477" spans="1:14" x14ac:dyDescent="0.25">
      <c r="A16477" s="1" t="s">
        <v>374</v>
      </c>
      <c r="B16477" s="2" t="s">
        <v>15</v>
      </c>
      <c r="C16477" s="2" t="s">
        <v>25</v>
      </c>
      <c r="D16477" s="2" t="s">
        <v>26</v>
      </c>
      <c r="E16477" s="2" t="s">
        <v>18907</v>
      </c>
      <c r="F16477" s="2">
        <v>56101703</v>
      </c>
      <c r="G16477" s="2" t="s">
        <v>810</v>
      </c>
      <c r="H16477" s="2">
        <v>9</v>
      </c>
      <c r="I16477" s="2">
        <v>3</v>
      </c>
      <c r="J16477" s="2">
        <v>10</v>
      </c>
      <c r="K16477" s="2">
        <v>1</v>
      </c>
      <c r="L16477" s="3">
        <v>3484989.37</v>
      </c>
      <c r="M16477" s="2" t="s">
        <v>0</v>
      </c>
      <c r="N16477" s="4" t="s">
        <v>21</v>
      </c>
    </row>
    <row r="16478" spans="1:14" x14ac:dyDescent="0.25">
      <c r="A16478" s="1" t="s">
        <v>374</v>
      </c>
      <c r="B16478" s="2" t="s">
        <v>15</v>
      </c>
      <c r="C16478" s="2" t="s">
        <v>25</v>
      </c>
      <c r="D16478" s="2" t="s">
        <v>26</v>
      </c>
      <c r="E16478" s="2" t="s">
        <v>16911</v>
      </c>
      <c r="F16478" s="2">
        <v>56101703</v>
      </c>
      <c r="G16478" s="2" t="s">
        <v>810</v>
      </c>
      <c r="H16478" s="2">
        <v>9</v>
      </c>
      <c r="I16478" s="2">
        <v>3</v>
      </c>
      <c r="J16478" s="2">
        <v>10</v>
      </c>
      <c r="K16478" s="2">
        <v>2</v>
      </c>
      <c r="L16478" s="3">
        <v>8370113.5199999996</v>
      </c>
      <c r="M16478" s="2" t="s">
        <v>0</v>
      </c>
      <c r="N16478" s="4" t="s">
        <v>21</v>
      </c>
    </row>
    <row r="16479" spans="1:14" x14ac:dyDescent="0.25">
      <c r="A16479" s="1" t="s">
        <v>374</v>
      </c>
      <c r="B16479" s="2" t="s">
        <v>15</v>
      </c>
      <c r="C16479" s="2" t="s">
        <v>25</v>
      </c>
      <c r="D16479" s="2" t="s">
        <v>26</v>
      </c>
      <c r="E16479" s="2" t="s">
        <v>16912</v>
      </c>
      <c r="F16479" s="2">
        <v>56101519</v>
      </c>
      <c r="G16479" s="2" t="s">
        <v>810</v>
      </c>
      <c r="H16479" s="2">
        <v>9</v>
      </c>
      <c r="I16479" s="2">
        <v>3</v>
      </c>
      <c r="J16479" s="2">
        <v>10</v>
      </c>
      <c r="K16479" s="2">
        <v>1</v>
      </c>
      <c r="L16479" s="3">
        <v>352431.28</v>
      </c>
      <c r="M16479" s="2" t="s">
        <v>0</v>
      </c>
      <c r="N16479" s="4" t="s">
        <v>21</v>
      </c>
    </row>
    <row r="16480" spans="1:14" x14ac:dyDescent="0.25">
      <c r="A16480" s="1" t="s">
        <v>374</v>
      </c>
      <c r="B16480" s="2" t="s">
        <v>15</v>
      </c>
      <c r="C16480" s="2" t="s">
        <v>25</v>
      </c>
      <c r="D16480" s="2" t="s">
        <v>26</v>
      </c>
      <c r="E16480" s="2" t="s">
        <v>16913</v>
      </c>
      <c r="F16480" s="2">
        <v>56101519</v>
      </c>
      <c r="G16480" s="2" t="s">
        <v>810</v>
      </c>
      <c r="H16480" s="2">
        <v>9</v>
      </c>
      <c r="I16480" s="2">
        <v>3</v>
      </c>
      <c r="J16480" s="2">
        <v>10</v>
      </c>
      <c r="K16480" s="2">
        <v>3</v>
      </c>
      <c r="L16480" s="3">
        <v>1201079.49</v>
      </c>
      <c r="M16480" s="2" t="s">
        <v>0</v>
      </c>
      <c r="N16480" s="4" t="s">
        <v>21</v>
      </c>
    </row>
    <row r="16481" spans="1:14" x14ac:dyDescent="0.25">
      <c r="A16481" s="1" t="s">
        <v>374</v>
      </c>
      <c r="B16481" s="2" t="s">
        <v>15</v>
      </c>
      <c r="C16481" s="2" t="s">
        <v>16</v>
      </c>
      <c r="D16481" s="2" t="s">
        <v>17</v>
      </c>
      <c r="E16481" s="2" t="s">
        <v>16914</v>
      </c>
      <c r="F16481" s="2">
        <v>56101502</v>
      </c>
      <c r="G16481" s="2" t="s">
        <v>810</v>
      </c>
      <c r="H16481" s="2">
        <v>9</v>
      </c>
      <c r="I16481" s="2">
        <v>3</v>
      </c>
      <c r="J16481" s="2">
        <v>10</v>
      </c>
      <c r="K16481" s="2">
        <v>1</v>
      </c>
      <c r="L16481" s="3">
        <v>6409456.4900000002</v>
      </c>
      <c r="M16481" s="2" t="s">
        <v>0</v>
      </c>
      <c r="N16481" s="4" t="s">
        <v>21</v>
      </c>
    </row>
    <row r="16482" spans="1:14" x14ac:dyDescent="0.25">
      <c r="A16482" s="1" t="s">
        <v>374</v>
      </c>
      <c r="B16482" s="2" t="s">
        <v>15</v>
      </c>
      <c r="C16482" s="2" t="s">
        <v>25</v>
      </c>
      <c r="D16482" s="2" t="s">
        <v>26</v>
      </c>
      <c r="E16482" s="2" t="s">
        <v>16915</v>
      </c>
      <c r="F16482" s="2">
        <v>56101519</v>
      </c>
      <c r="G16482" s="2" t="s">
        <v>810</v>
      </c>
      <c r="H16482" s="2">
        <v>9</v>
      </c>
      <c r="I16482" s="2">
        <v>3</v>
      </c>
      <c r="J16482" s="2">
        <v>10</v>
      </c>
      <c r="K16482" s="2">
        <v>1</v>
      </c>
      <c r="L16482" s="3">
        <v>259477.25</v>
      </c>
      <c r="M16482" s="2" t="s">
        <v>0</v>
      </c>
      <c r="N16482" s="4" t="s">
        <v>21</v>
      </c>
    </row>
    <row r="16483" spans="1:14" x14ac:dyDescent="0.25">
      <c r="A16483" s="1" t="s">
        <v>374</v>
      </c>
      <c r="B16483" s="2" t="s">
        <v>15</v>
      </c>
      <c r="C16483" s="2" t="s">
        <v>25</v>
      </c>
      <c r="D16483" s="2" t="s">
        <v>26</v>
      </c>
      <c r="E16483" s="2" t="s">
        <v>16916</v>
      </c>
      <c r="F16483" s="2">
        <v>56101703</v>
      </c>
      <c r="G16483" s="2" t="s">
        <v>810</v>
      </c>
      <c r="H16483" s="2">
        <v>9</v>
      </c>
      <c r="I16483" s="2">
        <v>3</v>
      </c>
      <c r="J16483" s="2">
        <v>10</v>
      </c>
      <c r="K16483" s="2">
        <v>2</v>
      </c>
      <c r="L16483" s="3">
        <v>4073186.46</v>
      </c>
      <c r="M16483" s="2" t="s">
        <v>0</v>
      </c>
      <c r="N16483" s="4" t="s">
        <v>21</v>
      </c>
    </row>
    <row r="16484" spans="1:14" x14ac:dyDescent="0.25">
      <c r="A16484" s="1" t="s">
        <v>374</v>
      </c>
      <c r="B16484" s="2" t="s">
        <v>15</v>
      </c>
      <c r="C16484" s="2" t="s">
        <v>25</v>
      </c>
      <c r="D16484" s="2" t="s">
        <v>26</v>
      </c>
      <c r="E16484" s="2" t="s">
        <v>16917</v>
      </c>
      <c r="F16484" s="2">
        <v>56101703</v>
      </c>
      <c r="G16484" s="2" t="s">
        <v>810</v>
      </c>
      <c r="H16484" s="2">
        <v>9</v>
      </c>
      <c r="I16484" s="2">
        <v>3</v>
      </c>
      <c r="J16484" s="2">
        <v>10</v>
      </c>
      <c r="K16484" s="2">
        <v>2</v>
      </c>
      <c r="L16484" s="3">
        <v>1609945.28</v>
      </c>
      <c r="M16484" s="2" t="s">
        <v>0</v>
      </c>
      <c r="N16484" s="4" t="s">
        <v>21</v>
      </c>
    </row>
    <row r="16485" spans="1:14" x14ac:dyDescent="0.25">
      <c r="A16485" s="1" t="s">
        <v>374</v>
      </c>
      <c r="B16485" s="2" t="s">
        <v>15</v>
      </c>
      <c r="C16485" s="2" t="s">
        <v>25</v>
      </c>
      <c r="D16485" s="2" t="s">
        <v>26</v>
      </c>
      <c r="E16485" s="2" t="s">
        <v>16918</v>
      </c>
      <c r="F16485" s="2">
        <v>56101703</v>
      </c>
      <c r="G16485" s="2" t="s">
        <v>810</v>
      </c>
      <c r="H16485" s="2">
        <v>9</v>
      </c>
      <c r="I16485" s="2">
        <v>3</v>
      </c>
      <c r="J16485" s="2">
        <v>10</v>
      </c>
      <c r="K16485" s="2">
        <v>2</v>
      </c>
      <c r="L16485" s="3">
        <v>2036593.14</v>
      </c>
      <c r="M16485" s="2" t="s">
        <v>0</v>
      </c>
      <c r="N16485" s="4" t="s">
        <v>21</v>
      </c>
    </row>
    <row r="16486" spans="1:14" x14ac:dyDescent="0.25">
      <c r="A16486" s="1" t="s">
        <v>374</v>
      </c>
      <c r="B16486" s="2" t="s">
        <v>15</v>
      </c>
      <c r="C16486" s="2" t="s">
        <v>25</v>
      </c>
      <c r="D16486" s="2" t="s">
        <v>26</v>
      </c>
      <c r="E16486" s="2" t="s">
        <v>16919</v>
      </c>
      <c r="F16486" s="2">
        <v>56101703</v>
      </c>
      <c r="G16486" s="2" t="s">
        <v>810</v>
      </c>
      <c r="H16486" s="2">
        <v>9</v>
      </c>
      <c r="I16486" s="2">
        <v>3</v>
      </c>
      <c r="J16486" s="2">
        <v>10</v>
      </c>
      <c r="K16486" s="2">
        <v>2</v>
      </c>
      <c r="L16486" s="3">
        <v>2036593.14</v>
      </c>
      <c r="M16486" s="2" t="s">
        <v>0</v>
      </c>
      <c r="N16486" s="4" t="s">
        <v>21</v>
      </c>
    </row>
    <row r="16487" spans="1:14" x14ac:dyDescent="0.25">
      <c r="A16487" s="1" t="s">
        <v>374</v>
      </c>
      <c r="B16487" s="2" t="s">
        <v>15</v>
      </c>
      <c r="C16487" s="2" t="s">
        <v>25</v>
      </c>
      <c r="D16487" s="2" t="s">
        <v>26</v>
      </c>
      <c r="E16487" s="2" t="s">
        <v>16920</v>
      </c>
      <c r="F16487" s="2">
        <v>56101703</v>
      </c>
      <c r="G16487" s="2" t="s">
        <v>810</v>
      </c>
      <c r="H16487" s="2">
        <v>9</v>
      </c>
      <c r="I16487" s="2">
        <v>3</v>
      </c>
      <c r="J16487" s="2">
        <v>10</v>
      </c>
      <c r="K16487" s="2">
        <v>3</v>
      </c>
      <c r="L16487" s="3">
        <v>4254767.49</v>
      </c>
      <c r="M16487" s="2" t="s">
        <v>0</v>
      </c>
      <c r="N16487" s="4" t="s">
        <v>21</v>
      </c>
    </row>
    <row r="16488" spans="1:14" x14ac:dyDescent="0.25">
      <c r="A16488" s="1" t="s">
        <v>374</v>
      </c>
      <c r="B16488" s="2" t="s">
        <v>15</v>
      </c>
      <c r="C16488" s="2" t="s">
        <v>25</v>
      </c>
      <c r="D16488" s="2" t="s">
        <v>26</v>
      </c>
      <c r="E16488" s="2" t="s">
        <v>16921</v>
      </c>
      <c r="F16488" s="2">
        <v>56101708</v>
      </c>
      <c r="G16488" s="2" t="s">
        <v>810</v>
      </c>
      <c r="H16488" s="2">
        <v>9</v>
      </c>
      <c r="I16488" s="2">
        <v>3</v>
      </c>
      <c r="J16488" s="2">
        <v>10</v>
      </c>
      <c r="K16488" s="2">
        <v>1</v>
      </c>
      <c r="L16488" s="3">
        <v>5412979.1500000004</v>
      </c>
      <c r="M16488" s="2" t="s">
        <v>0</v>
      </c>
      <c r="N16488" s="4" t="s">
        <v>21</v>
      </c>
    </row>
    <row r="16489" spans="1:14" x14ac:dyDescent="0.25">
      <c r="A16489" s="1" t="s">
        <v>374</v>
      </c>
      <c r="B16489" s="2" t="s">
        <v>15</v>
      </c>
      <c r="C16489" s="2" t="s">
        <v>16</v>
      </c>
      <c r="D16489" s="2" t="s">
        <v>17</v>
      </c>
      <c r="E16489" s="2" t="s">
        <v>16922</v>
      </c>
      <c r="F16489" s="2">
        <v>56101522</v>
      </c>
      <c r="G16489" s="2" t="s">
        <v>810</v>
      </c>
      <c r="H16489" s="2">
        <v>9</v>
      </c>
      <c r="I16489" s="2">
        <v>3</v>
      </c>
      <c r="J16489" s="2">
        <v>10</v>
      </c>
      <c r="K16489" s="2">
        <v>42</v>
      </c>
      <c r="L16489" s="3">
        <v>25369580.879999999</v>
      </c>
      <c r="M16489" s="2" t="s">
        <v>0</v>
      </c>
      <c r="N16489" s="4" t="s">
        <v>21</v>
      </c>
    </row>
    <row r="16490" spans="1:14" x14ac:dyDescent="0.25">
      <c r="A16490" s="1" t="s">
        <v>374</v>
      </c>
      <c r="B16490" s="2" t="s">
        <v>15</v>
      </c>
      <c r="C16490" s="2" t="s">
        <v>16</v>
      </c>
      <c r="D16490" s="2" t="s">
        <v>17</v>
      </c>
      <c r="E16490" s="2" t="s">
        <v>16923</v>
      </c>
      <c r="F16490" s="2">
        <v>56101522</v>
      </c>
      <c r="G16490" s="2" t="s">
        <v>810</v>
      </c>
      <c r="H16490" s="2">
        <v>9</v>
      </c>
      <c r="I16490" s="2">
        <v>3</v>
      </c>
      <c r="J16490" s="2">
        <v>10</v>
      </c>
      <c r="K16490" s="2">
        <v>50</v>
      </c>
      <c r="L16490" s="3">
        <v>13097753</v>
      </c>
      <c r="M16490" s="2" t="s">
        <v>0</v>
      </c>
      <c r="N16490" s="4" t="s">
        <v>21</v>
      </c>
    </row>
    <row r="16491" spans="1:14" x14ac:dyDescent="0.25">
      <c r="A16491" s="1" t="s">
        <v>374</v>
      </c>
      <c r="B16491" s="2" t="s">
        <v>15</v>
      </c>
      <c r="C16491" s="2" t="s">
        <v>16</v>
      </c>
      <c r="D16491" s="2" t="s">
        <v>17</v>
      </c>
      <c r="E16491" s="2" t="s">
        <v>16924</v>
      </c>
      <c r="F16491" s="2">
        <v>56101522</v>
      </c>
      <c r="G16491" s="2" t="s">
        <v>810</v>
      </c>
      <c r="H16491" s="2">
        <v>9</v>
      </c>
      <c r="I16491" s="2">
        <v>3</v>
      </c>
      <c r="J16491" s="2">
        <v>10</v>
      </c>
      <c r="K16491" s="2">
        <v>12</v>
      </c>
      <c r="L16491" s="3">
        <v>3487688.16</v>
      </c>
      <c r="M16491" s="2" t="s">
        <v>0</v>
      </c>
      <c r="N16491" s="4" t="s">
        <v>21</v>
      </c>
    </row>
    <row r="16492" spans="1:14" x14ac:dyDescent="0.25">
      <c r="A16492" s="1" t="s">
        <v>374</v>
      </c>
      <c r="B16492" s="2" t="s">
        <v>15</v>
      </c>
      <c r="C16492" s="2" t="s">
        <v>16</v>
      </c>
      <c r="D16492" s="2" t="s">
        <v>17</v>
      </c>
      <c r="E16492" s="2" t="s">
        <v>16925</v>
      </c>
      <c r="F16492" s="2">
        <v>56101522</v>
      </c>
      <c r="G16492" s="2" t="s">
        <v>810</v>
      </c>
      <c r="H16492" s="2">
        <v>9</v>
      </c>
      <c r="I16492" s="2">
        <v>3</v>
      </c>
      <c r="J16492" s="2">
        <v>10</v>
      </c>
      <c r="K16492" s="2">
        <v>3</v>
      </c>
      <c r="L16492" s="3">
        <v>3055167.06</v>
      </c>
      <c r="M16492" s="2" t="s">
        <v>0</v>
      </c>
      <c r="N16492" s="4" t="s">
        <v>21</v>
      </c>
    </row>
    <row r="16493" spans="1:14" x14ac:dyDescent="0.25">
      <c r="A16493" s="1" t="s">
        <v>374</v>
      </c>
      <c r="B16493" s="2" t="s">
        <v>15</v>
      </c>
      <c r="C16493" s="2" t="s">
        <v>16</v>
      </c>
      <c r="D16493" s="2" t="s">
        <v>17</v>
      </c>
      <c r="E16493" s="2" t="s">
        <v>16926</v>
      </c>
      <c r="F16493" s="2">
        <v>56101522</v>
      </c>
      <c r="G16493" s="2" t="s">
        <v>810</v>
      </c>
      <c r="H16493" s="2">
        <v>9</v>
      </c>
      <c r="I16493" s="2">
        <v>3</v>
      </c>
      <c r="J16493" s="2">
        <v>10</v>
      </c>
      <c r="K16493" s="2">
        <v>2</v>
      </c>
      <c r="L16493" s="3">
        <v>521321.38</v>
      </c>
      <c r="M16493" s="2" t="s">
        <v>0</v>
      </c>
      <c r="N16493" s="4" t="s">
        <v>21</v>
      </c>
    </row>
    <row r="16494" spans="1:14" x14ac:dyDescent="0.25">
      <c r="A16494" s="1" t="s">
        <v>374</v>
      </c>
      <c r="B16494" s="2" t="s">
        <v>113</v>
      </c>
      <c r="C16494" s="2" t="s">
        <v>113</v>
      </c>
      <c r="D16494" s="2" t="s">
        <v>114</v>
      </c>
      <c r="E16494" s="2" t="s">
        <v>16927</v>
      </c>
      <c r="F16494" s="2">
        <v>56112203</v>
      </c>
      <c r="G16494" s="2" t="s">
        <v>810</v>
      </c>
      <c r="H16494" s="2">
        <v>9</v>
      </c>
      <c r="I16494" s="2">
        <v>3</v>
      </c>
      <c r="J16494" s="2">
        <v>10</v>
      </c>
      <c r="K16494" s="2">
        <v>4</v>
      </c>
      <c r="L16494" s="3">
        <v>6725528.2800000003</v>
      </c>
      <c r="M16494" s="2" t="s">
        <v>0</v>
      </c>
      <c r="N16494" s="4" t="s">
        <v>21</v>
      </c>
    </row>
    <row r="16495" spans="1:14" x14ac:dyDescent="0.25">
      <c r="A16495" s="1" t="s">
        <v>374</v>
      </c>
      <c r="B16495" s="2" t="s">
        <v>113</v>
      </c>
      <c r="C16495" s="2" t="s">
        <v>113</v>
      </c>
      <c r="D16495" s="2" t="s">
        <v>114</v>
      </c>
      <c r="E16495" s="2" t="s">
        <v>16928</v>
      </c>
      <c r="F16495" s="2">
        <v>56112203</v>
      </c>
      <c r="G16495" s="2" t="s">
        <v>810</v>
      </c>
      <c r="H16495" s="2">
        <v>9</v>
      </c>
      <c r="I16495" s="2">
        <v>3</v>
      </c>
      <c r="J16495" s="2">
        <v>10</v>
      </c>
      <c r="K16495" s="2">
        <v>50</v>
      </c>
      <c r="L16495" s="3">
        <v>5000874</v>
      </c>
      <c r="M16495" s="2" t="s">
        <v>0</v>
      </c>
      <c r="N16495" s="4" t="s">
        <v>21</v>
      </c>
    </row>
    <row r="16496" spans="1:14" x14ac:dyDescent="0.25">
      <c r="A16496" s="1" t="s">
        <v>374</v>
      </c>
      <c r="B16496" s="2" t="s">
        <v>15</v>
      </c>
      <c r="C16496" s="2" t="s">
        <v>22</v>
      </c>
      <c r="D16496" s="2" t="s">
        <v>23</v>
      </c>
      <c r="E16496" s="2" t="s">
        <v>16929</v>
      </c>
      <c r="F16496" s="2">
        <v>56101606</v>
      </c>
      <c r="G16496" s="2" t="s">
        <v>810</v>
      </c>
      <c r="H16496" s="2">
        <v>9</v>
      </c>
      <c r="I16496" s="2">
        <v>3</v>
      </c>
      <c r="J16496" s="2">
        <v>10</v>
      </c>
      <c r="K16496" s="2">
        <v>9</v>
      </c>
      <c r="L16496" s="3">
        <v>6305820.209999999</v>
      </c>
      <c r="M16496" s="2" t="s">
        <v>0</v>
      </c>
      <c r="N16496" s="4" t="s">
        <v>21</v>
      </c>
    </row>
    <row r="16497" spans="1:14" x14ac:dyDescent="0.25">
      <c r="A16497" s="1" t="s">
        <v>374</v>
      </c>
      <c r="B16497" s="2" t="s">
        <v>15</v>
      </c>
      <c r="C16497" s="2" t="s">
        <v>22</v>
      </c>
      <c r="D16497" s="2" t="s">
        <v>23</v>
      </c>
      <c r="E16497" s="2" t="s">
        <v>16930</v>
      </c>
      <c r="F16497" s="2">
        <v>45111501</v>
      </c>
      <c r="G16497" s="2" t="s">
        <v>810</v>
      </c>
      <c r="H16497" s="2">
        <v>9</v>
      </c>
      <c r="I16497" s="2">
        <v>3</v>
      </c>
      <c r="J16497" s="2">
        <v>10</v>
      </c>
      <c r="K16497" s="2">
        <v>1</v>
      </c>
      <c r="L16497" s="3">
        <v>3757219.29</v>
      </c>
      <c r="M16497" s="2" t="s">
        <v>0</v>
      </c>
      <c r="N16497" s="4" t="s">
        <v>21</v>
      </c>
    </row>
    <row r="16498" spans="1:14" x14ac:dyDescent="0.25">
      <c r="A16498" s="1" t="s">
        <v>374</v>
      </c>
      <c r="B16498" s="2" t="s">
        <v>3200</v>
      </c>
      <c r="C16498" s="2" t="s">
        <v>16931</v>
      </c>
      <c r="D16498" s="2" t="s">
        <v>18054</v>
      </c>
      <c r="E16498" s="2" t="s">
        <v>16932</v>
      </c>
      <c r="F16498" s="2">
        <v>30111505</v>
      </c>
      <c r="G16498" s="2" t="s">
        <v>810</v>
      </c>
      <c r="H16498" s="2">
        <v>3</v>
      </c>
      <c r="I16498" s="2">
        <v>8</v>
      </c>
      <c r="J16498" s="2">
        <v>10</v>
      </c>
      <c r="K16498" s="2">
        <v>710</v>
      </c>
      <c r="L16498" s="3">
        <v>373991108.39999992</v>
      </c>
      <c r="M16498" s="2" t="s">
        <v>17388</v>
      </c>
      <c r="N16498" s="4" t="s">
        <v>17384</v>
      </c>
    </row>
    <row r="16499" spans="1:14" x14ac:dyDescent="0.25">
      <c r="A16499" s="1" t="s">
        <v>374</v>
      </c>
      <c r="B16499" s="2" t="s">
        <v>3200</v>
      </c>
      <c r="C16499" s="2" t="s">
        <v>16931</v>
      </c>
      <c r="D16499" s="2" t="s">
        <v>18054</v>
      </c>
      <c r="E16499" s="2" t="s">
        <v>16933</v>
      </c>
      <c r="F16499" s="2">
        <v>30131607</v>
      </c>
      <c r="G16499" s="2" t="s">
        <v>810</v>
      </c>
      <c r="H16499" s="2">
        <v>3</v>
      </c>
      <c r="I16499" s="2">
        <v>8</v>
      </c>
      <c r="J16499" s="2">
        <v>10</v>
      </c>
      <c r="K16499" s="2">
        <v>1670</v>
      </c>
      <c r="L16499" s="3">
        <v>1134163.8</v>
      </c>
      <c r="M16499" s="2" t="s">
        <v>0</v>
      </c>
      <c r="N16499" s="4" t="s">
        <v>17384</v>
      </c>
    </row>
    <row r="16500" spans="1:14" x14ac:dyDescent="0.25">
      <c r="A16500" s="1" t="s">
        <v>374</v>
      </c>
      <c r="B16500" s="2" t="s">
        <v>3200</v>
      </c>
      <c r="C16500" s="2" t="s">
        <v>16931</v>
      </c>
      <c r="D16500" s="2" t="s">
        <v>18054</v>
      </c>
      <c r="E16500" s="2" t="s">
        <v>16934</v>
      </c>
      <c r="F16500" s="2">
        <v>30121605</v>
      </c>
      <c r="G16500" s="2" t="s">
        <v>810</v>
      </c>
      <c r="H16500" s="2">
        <v>3</v>
      </c>
      <c r="I16500" s="2">
        <v>8</v>
      </c>
      <c r="J16500" s="2">
        <v>10</v>
      </c>
      <c r="K16500" s="2">
        <v>1</v>
      </c>
      <c r="L16500" s="3">
        <v>355689.04</v>
      </c>
      <c r="M16500" s="2" t="s">
        <v>0</v>
      </c>
      <c r="N16500" s="4" t="s">
        <v>17384</v>
      </c>
    </row>
    <row r="16501" spans="1:14" x14ac:dyDescent="0.25">
      <c r="A16501" s="1" t="s">
        <v>374</v>
      </c>
      <c r="B16501" s="2" t="s">
        <v>3200</v>
      </c>
      <c r="C16501" s="2" t="s">
        <v>16931</v>
      </c>
      <c r="D16501" s="2" t="s">
        <v>18054</v>
      </c>
      <c r="E16501" s="2" t="s">
        <v>16935</v>
      </c>
      <c r="F16501" s="2">
        <v>30121605</v>
      </c>
      <c r="G16501" s="2" t="s">
        <v>810</v>
      </c>
      <c r="H16501" s="2">
        <v>3</v>
      </c>
      <c r="I16501" s="2">
        <v>8</v>
      </c>
      <c r="J16501" s="2">
        <v>10</v>
      </c>
      <c r="K16501" s="2">
        <v>1</v>
      </c>
      <c r="L16501" s="3">
        <v>626830.54</v>
      </c>
      <c r="M16501" s="2" t="s">
        <v>0</v>
      </c>
      <c r="N16501" s="4" t="s">
        <v>17384</v>
      </c>
    </row>
    <row r="16502" spans="1:14" x14ac:dyDescent="0.25">
      <c r="A16502" s="1" t="s">
        <v>374</v>
      </c>
      <c r="B16502" s="2" t="s">
        <v>3200</v>
      </c>
      <c r="C16502" s="2" t="s">
        <v>16931</v>
      </c>
      <c r="D16502" s="2" t="s">
        <v>18054</v>
      </c>
      <c r="E16502" s="2" t="s">
        <v>16936</v>
      </c>
      <c r="F16502" s="2">
        <v>11111502</v>
      </c>
      <c r="G16502" s="2" t="s">
        <v>810</v>
      </c>
      <c r="H16502" s="2">
        <v>3</v>
      </c>
      <c r="I16502" s="2">
        <v>8</v>
      </c>
      <c r="J16502" s="2">
        <v>10</v>
      </c>
      <c r="K16502" s="2">
        <v>6308</v>
      </c>
      <c r="L16502" s="3">
        <v>641353536.32000005</v>
      </c>
      <c r="M16502" s="2" t="s">
        <v>17388</v>
      </c>
      <c r="N16502" s="4" t="s">
        <v>17384</v>
      </c>
    </row>
    <row r="16503" spans="1:14" x14ac:dyDescent="0.25">
      <c r="A16503" s="1" t="s">
        <v>374</v>
      </c>
      <c r="B16503" s="2" t="s">
        <v>3200</v>
      </c>
      <c r="C16503" s="2" t="s">
        <v>16931</v>
      </c>
      <c r="D16503" s="2" t="s">
        <v>18054</v>
      </c>
      <c r="E16503" s="2" t="s">
        <v>18908</v>
      </c>
      <c r="F16503" s="2">
        <v>11111600</v>
      </c>
      <c r="G16503" s="2" t="s">
        <v>810</v>
      </c>
      <c r="H16503" s="2">
        <v>3</v>
      </c>
      <c r="I16503" s="2">
        <v>8</v>
      </c>
      <c r="J16503" s="2">
        <v>10</v>
      </c>
      <c r="K16503" s="2">
        <v>3397</v>
      </c>
      <c r="L16503" s="3">
        <v>291286091.88</v>
      </c>
      <c r="M16503" s="2" t="s">
        <v>17388</v>
      </c>
      <c r="N16503" s="4" t="s">
        <v>17384</v>
      </c>
    </row>
    <row r="16504" spans="1:14" x14ac:dyDescent="0.25">
      <c r="A16504" s="1" t="s">
        <v>374</v>
      </c>
      <c r="B16504" s="2" t="s">
        <v>3200</v>
      </c>
      <c r="C16504" s="2" t="s">
        <v>16931</v>
      </c>
      <c r="D16504" s="2" t="s">
        <v>18054</v>
      </c>
      <c r="E16504" s="2" t="s">
        <v>16937</v>
      </c>
      <c r="F16504" s="2">
        <v>11111700</v>
      </c>
      <c r="G16504" s="2" t="s">
        <v>810</v>
      </c>
      <c r="H16504" s="2">
        <v>3</v>
      </c>
      <c r="I16504" s="2">
        <v>8</v>
      </c>
      <c r="J16504" s="2">
        <v>10</v>
      </c>
      <c r="K16504" s="2">
        <v>200</v>
      </c>
      <c r="L16504" s="3">
        <v>20383608</v>
      </c>
      <c r="M16504" s="2" t="s">
        <v>17388</v>
      </c>
      <c r="N16504" s="4" t="s">
        <v>17384</v>
      </c>
    </row>
    <row r="16505" spans="1:14" x14ac:dyDescent="0.25">
      <c r="A16505" s="1" t="s">
        <v>374</v>
      </c>
      <c r="B16505" s="2" t="s">
        <v>3200</v>
      </c>
      <c r="C16505" s="2" t="s">
        <v>16931</v>
      </c>
      <c r="D16505" s="2" t="s">
        <v>18054</v>
      </c>
      <c r="E16505" s="2" t="s">
        <v>16938</v>
      </c>
      <c r="F16505" s="2">
        <v>11111611</v>
      </c>
      <c r="G16505" s="2" t="s">
        <v>810</v>
      </c>
      <c r="H16505" s="2">
        <v>3</v>
      </c>
      <c r="I16505" s="2">
        <v>8</v>
      </c>
      <c r="J16505" s="2">
        <v>10</v>
      </c>
      <c r="K16505" s="2">
        <v>60</v>
      </c>
      <c r="L16505" s="3">
        <v>8084882.4000000004</v>
      </c>
      <c r="M16505" s="2" t="s">
        <v>17388</v>
      </c>
      <c r="N16505" s="4" t="s">
        <v>17384</v>
      </c>
    </row>
    <row r="16506" spans="1:14" x14ac:dyDescent="0.25">
      <c r="A16506" s="1" t="s">
        <v>374</v>
      </c>
      <c r="B16506" s="2" t="s">
        <v>3200</v>
      </c>
      <c r="C16506" s="2" t="s">
        <v>16931</v>
      </c>
      <c r="D16506" s="2" t="s">
        <v>18054</v>
      </c>
      <c r="E16506" s="2" t="s">
        <v>16939</v>
      </c>
      <c r="F16506" s="2">
        <v>30263700</v>
      </c>
      <c r="G16506" s="2" t="s">
        <v>810</v>
      </c>
      <c r="H16506" s="2">
        <v>3</v>
      </c>
      <c r="I16506" s="2">
        <v>8</v>
      </c>
      <c r="J16506" s="2">
        <v>10</v>
      </c>
      <c r="K16506" s="2">
        <v>8784</v>
      </c>
      <c r="L16506" s="3">
        <v>55273493.509999998</v>
      </c>
      <c r="M16506" s="2" t="s">
        <v>17387</v>
      </c>
      <c r="N16506" s="4" t="s">
        <v>17384</v>
      </c>
    </row>
    <row r="16507" spans="1:14" x14ac:dyDescent="0.25">
      <c r="A16507" s="1" t="s">
        <v>374</v>
      </c>
      <c r="B16507" s="2" t="s">
        <v>3200</v>
      </c>
      <c r="C16507" s="2" t="s">
        <v>16931</v>
      </c>
      <c r="D16507" s="2" t="s">
        <v>18054</v>
      </c>
      <c r="E16507" s="2" t="s">
        <v>16940</v>
      </c>
      <c r="F16507" s="2">
        <v>31191500</v>
      </c>
      <c r="G16507" s="2" t="s">
        <v>810</v>
      </c>
      <c r="H16507" s="2">
        <v>3</v>
      </c>
      <c r="I16507" s="2">
        <v>8</v>
      </c>
      <c r="J16507" s="2">
        <v>10</v>
      </c>
      <c r="K16507" s="2">
        <v>100</v>
      </c>
      <c r="L16507" s="3">
        <v>29399803.999999996</v>
      </c>
      <c r="M16507" s="2" t="s">
        <v>0</v>
      </c>
      <c r="N16507" s="4" t="s">
        <v>17384</v>
      </c>
    </row>
    <row r="16508" spans="1:14" x14ac:dyDescent="0.25">
      <c r="A16508" s="1" t="s">
        <v>374</v>
      </c>
      <c r="B16508" s="2" t="s">
        <v>3200</v>
      </c>
      <c r="C16508" s="2" t="s">
        <v>16931</v>
      </c>
      <c r="D16508" s="2" t="s">
        <v>18054</v>
      </c>
      <c r="E16508" s="2" t="s">
        <v>18909</v>
      </c>
      <c r="F16508" s="2">
        <v>30261700</v>
      </c>
      <c r="G16508" s="2" t="s">
        <v>810</v>
      </c>
      <c r="H16508" s="2">
        <v>3</v>
      </c>
      <c r="I16508" s="2">
        <v>8</v>
      </c>
      <c r="J16508" s="2">
        <v>10</v>
      </c>
      <c r="K16508" s="2">
        <v>3235</v>
      </c>
      <c r="L16508" s="3">
        <v>285320659.39999998</v>
      </c>
      <c r="M16508" s="2" t="s">
        <v>0</v>
      </c>
      <c r="N16508" s="4" t="s">
        <v>17384</v>
      </c>
    </row>
    <row r="16509" spans="1:14" x14ac:dyDescent="0.25">
      <c r="A16509" s="1" t="s">
        <v>374</v>
      </c>
      <c r="B16509" s="2" t="s">
        <v>3200</v>
      </c>
      <c r="C16509" s="2" t="s">
        <v>16931</v>
      </c>
      <c r="D16509" s="2" t="s">
        <v>18054</v>
      </c>
      <c r="E16509" s="2" t="s">
        <v>18910</v>
      </c>
      <c r="F16509" s="2">
        <v>30264400</v>
      </c>
      <c r="G16509" s="2" t="s">
        <v>810</v>
      </c>
      <c r="H16509" s="2">
        <v>3</v>
      </c>
      <c r="I16509" s="2">
        <v>8</v>
      </c>
      <c r="J16509" s="2">
        <v>10</v>
      </c>
      <c r="K16509" s="2">
        <v>16</v>
      </c>
      <c r="L16509" s="3">
        <v>103425.28</v>
      </c>
      <c r="M16509" s="2" t="s">
        <v>0</v>
      </c>
      <c r="N16509" s="4" t="s">
        <v>17384</v>
      </c>
    </row>
    <row r="16510" spans="1:14" x14ac:dyDescent="0.25">
      <c r="A16510" s="1" t="s">
        <v>374</v>
      </c>
      <c r="B16510" s="2" t="s">
        <v>3200</v>
      </c>
      <c r="C16510" s="2" t="s">
        <v>16931</v>
      </c>
      <c r="D16510" s="2" t="s">
        <v>18054</v>
      </c>
      <c r="E16510" s="2" t="s">
        <v>16941</v>
      </c>
      <c r="F16510" s="2">
        <v>31211500</v>
      </c>
      <c r="G16510" s="2" t="s">
        <v>810</v>
      </c>
      <c r="H16510" s="2">
        <v>3</v>
      </c>
      <c r="I16510" s="2">
        <v>8</v>
      </c>
      <c r="J16510" s="2">
        <v>10</v>
      </c>
      <c r="K16510" s="2">
        <v>5392</v>
      </c>
      <c r="L16510" s="3">
        <v>80915910.719999999</v>
      </c>
      <c r="M16510" s="2" t="s">
        <v>239</v>
      </c>
      <c r="N16510" s="4" t="s">
        <v>17384</v>
      </c>
    </row>
    <row r="16511" spans="1:14" x14ac:dyDescent="0.25">
      <c r="A16511" s="1" t="s">
        <v>374</v>
      </c>
      <c r="B16511" s="2" t="s">
        <v>3200</v>
      </c>
      <c r="C16511" s="2" t="s">
        <v>16931</v>
      </c>
      <c r="D16511" s="2" t="s">
        <v>18054</v>
      </c>
      <c r="E16511" s="2" t="s">
        <v>16942</v>
      </c>
      <c r="F16511" s="2">
        <v>15121500</v>
      </c>
      <c r="G16511" s="2" t="s">
        <v>810</v>
      </c>
      <c r="H16511" s="2">
        <v>3</v>
      </c>
      <c r="I16511" s="2">
        <v>8</v>
      </c>
      <c r="J16511" s="2">
        <v>10</v>
      </c>
      <c r="K16511" s="2">
        <v>62</v>
      </c>
      <c r="L16511" s="3">
        <v>35392578.479999997</v>
      </c>
      <c r="M16511" s="2" t="s">
        <v>0</v>
      </c>
      <c r="N16511" s="4" t="s">
        <v>17384</v>
      </c>
    </row>
    <row r="16512" spans="1:14" x14ac:dyDescent="0.25">
      <c r="A16512" s="1" t="s">
        <v>374</v>
      </c>
      <c r="B16512" s="2" t="s">
        <v>3200</v>
      </c>
      <c r="C16512" s="2" t="s">
        <v>16931</v>
      </c>
      <c r="D16512" s="2" t="s">
        <v>18054</v>
      </c>
      <c r="E16512" s="2" t="s">
        <v>16943</v>
      </c>
      <c r="F16512" s="2">
        <v>13111301</v>
      </c>
      <c r="G16512" s="2" t="s">
        <v>810</v>
      </c>
      <c r="H16512" s="2">
        <v>3</v>
      </c>
      <c r="I16512" s="2">
        <v>8</v>
      </c>
      <c r="J16512" s="2">
        <v>10</v>
      </c>
      <c r="K16512" s="2">
        <v>880</v>
      </c>
      <c r="L16512" s="3">
        <v>5693858.7999999998</v>
      </c>
      <c r="M16512" s="2" t="s">
        <v>0</v>
      </c>
      <c r="N16512" s="4" t="s">
        <v>17384</v>
      </c>
    </row>
    <row r="16513" spans="1:14" x14ac:dyDescent="0.25">
      <c r="A16513" s="1" t="s">
        <v>374</v>
      </c>
      <c r="B16513" s="2" t="s">
        <v>3200</v>
      </c>
      <c r="C16513" s="2" t="s">
        <v>16931</v>
      </c>
      <c r="D16513" s="2" t="s">
        <v>18054</v>
      </c>
      <c r="E16513" s="2" t="s">
        <v>16944</v>
      </c>
      <c r="F16513" s="2">
        <v>13111301</v>
      </c>
      <c r="G16513" s="2" t="s">
        <v>810</v>
      </c>
      <c r="H16513" s="2">
        <v>3</v>
      </c>
      <c r="I16513" s="2">
        <v>8</v>
      </c>
      <c r="J16513" s="2">
        <v>10</v>
      </c>
      <c r="K16513" s="2">
        <v>30</v>
      </c>
      <c r="L16513" s="3">
        <v>6115141.2000000002</v>
      </c>
      <c r="M16513" s="2" t="s">
        <v>0</v>
      </c>
      <c r="N16513" s="4" t="s">
        <v>17384</v>
      </c>
    </row>
    <row r="16514" spans="1:14" x14ac:dyDescent="0.25">
      <c r="A16514" s="1" t="s">
        <v>374</v>
      </c>
      <c r="B16514" s="2" t="s">
        <v>3200</v>
      </c>
      <c r="C16514" s="2" t="s">
        <v>16931</v>
      </c>
      <c r="D16514" s="2" t="s">
        <v>18054</v>
      </c>
      <c r="E16514" s="2" t="s">
        <v>16945</v>
      </c>
      <c r="F16514" s="2">
        <v>73101500</v>
      </c>
      <c r="G16514" s="2" t="s">
        <v>810</v>
      </c>
      <c r="H16514" s="2">
        <v>3</v>
      </c>
      <c r="I16514" s="2">
        <v>8</v>
      </c>
      <c r="J16514" s="2">
        <v>10</v>
      </c>
      <c r="K16514" s="2">
        <v>30</v>
      </c>
      <c r="L16514" s="3">
        <v>16610941.199999997</v>
      </c>
      <c r="M16514" s="2" t="s">
        <v>0</v>
      </c>
      <c r="N16514" s="4" t="s">
        <v>17384</v>
      </c>
    </row>
    <row r="16515" spans="1:14" x14ac:dyDescent="0.25">
      <c r="A16515" s="1" t="s">
        <v>374</v>
      </c>
      <c r="B16515" s="2" t="s">
        <v>3200</v>
      </c>
      <c r="C16515" s="2" t="s">
        <v>16931</v>
      </c>
      <c r="D16515" s="2" t="s">
        <v>18054</v>
      </c>
      <c r="E16515" s="2" t="s">
        <v>18911</v>
      </c>
      <c r="F16515" s="2">
        <v>11151518</v>
      </c>
      <c r="G16515" s="2" t="s">
        <v>810</v>
      </c>
      <c r="H16515" s="2">
        <v>3</v>
      </c>
      <c r="I16515" s="2">
        <v>8</v>
      </c>
      <c r="J16515" s="2">
        <v>10</v>
      </c>
      <c r="K16515" s="2">
        <v>10</v>
      </c>
      <c r="L16515" s="3">
        <v>4703980.4000000004</v>
      </c>
      <c r="M16515" s="2" t="s">
        <v>0</v>
      </c>
      <c r="N16515" s="4" t="s">
        <v>17384</v>
      </c>
    </row>
    <row r="16516" spans="1:14" x14ac:dyDescent="0.25">
      <c r="A16516" s="1" t="s">
        <v>374</v>
      </c>
      <c r="B16516" s="2" t="s">
        <v>3200</v>
      </c>
      <c r="C16516" s="2" t="s">
        <v>16931</v>
      </c>
      <c r="D16516" s="2" t="s">
        <v>18054</v>
      </c>
      <c r="E16516" s="2" t="s">
        <v>16946</v>
      </c>
      <c r="F16516" s="2">
        <v>13101700</v>
      </c>
      <c r="G16516" s="2" t="s">
        <v>810</v>
      </c>
      <c r="H16516" s="2">
        <v>3</v>
      </c>
      <c r="I16516" s="2">
        <v>8</v>
      </c>
      <c r="J16516" s="2">
        <v>10</v>
      </c>
      <c r="K16516" s="2">
        <v>43</v>
      </c>
      <c r="L16516" s="3">
        <v>38031265.719999999</v>
      </c>
      <c r="M16516" s="2" t="s">
        <v>0</v>
      </c>
      <c r="N16516" s="4" t="s">
        <v>17384</v>
      </c>
    </row>
    <row r="16517" spans="1:14" x14ac:dyDescent="0.25">
      <c r="A16517" s="1" t="s">
        <v>374</v>
      </c>
      <c r="B16517" s="2" t="s">
        <v>3200</v>
      </c>
      <c r="C16517" s="2" t="s">
        <v>16931</v>
      </c>
      <c r="D16517" s="2" t="s">
        <v>18054</v>
      </c>
      <c r="E16517" s="2" t="s">
        <v>16947</v>
      </c>
      <c r="F16517" s="2">
        <v>15121900</v>
      </c>
      <c r="G16517" s="2" t="s">
        <v>810</v>
      </c>
      <c r="H16517" s="2">
        <v>3</v>
      </c>
      <c r="I16517" s="2">
        <v>8</v>
      </c>
      <c r="J16517" s="2">
        <v>10</v>
      </c>
      <c r="K16517" s="2">
        <v>100</v>
      </c>
      <c r="L16517" s="3">
        <v>24009804</v>
      </c>
      <c r="M16517" s="2" t="s">
        <v>0</v>
      </c>
      <c r="N16517" s="4" t="s">
        <v>17384</v>
      </c>
    </row>
    <row r="16518" spans="1:14" x14ac:dyDescent="0.25">
      <c r="A16518" s="1" t="s">
        <v>374</v>
      </c>
      <c r="B16518" s="2" t="s">
        <v>3200</v>
      </c>
      <c r="C16518" s="2" t="s">
        <v>16931</v>
      </c>
      <c r="D16518" s="2" t="s">
        <v>18054</v>
      </c>
      <c r="E16518" s="2" t="s">
        <v>16948</v>
      </c>
      <c r="F16518" s="2">
        <v>30103605</v>
      </c>
      <c r="G16518" s="2" t="s">
        <v>810</v>
      </c>
      <c r="H16518" s="2">
        <v>3</v>
      </c>
      <c r="I16518" s="2">
        <v>8</v>
      </c>
      <c r="J16518" s="2">
        <v>10</v>
      </c>
      <c r="K16518" s="2">
        <v>100</v>
      </c>
      <c r="L16518" s="3">
        <v>2454704</v>
      </c>
      <c r="M16518" s="2" t="s">
        <v>0</v>
      </c>
      <c r="N16518" s="4" t="s">
        <v>17384</v>
      </c>
    </row>
    <row r="16519" spans="1:14" x14ac:dyDescent="0.25">
      <c r="A16519" s="1" t="s">
        <v>374</v>
      </c>
      <c r="B16519" s="2" t="s">
        <v>3200</v>
      </c>
      <c r="C16519" s="2" t="s">
        <v>16931</v>
      </c>
      <c r="D16519" s="2" t="s">
        <v>18054</v>
      </c>
      <c r="E16519" s="2" t="s">
        <v>18912</v>
      </c>
      <c r="F16519" s="2">
        <v>30103605</v>
      </c>
      <c r="G16519" s="2" t="s">
        <v>810</v>
      </c>
      <c r="H16519" s="2">
        <v>3</v>
      </c>
      <c r="I16519" s="2">
        <v>8</v>
      </c>
      <c r="J16519" s="2">
        <v>10</v>
      </c>
      <c r="K16519" s="2">
        <v>100</v>
      </c>
      <c r="L16519" s="3">
        <v>842604.00000000012</v>
      </c>
      <c r="M16519" s="2" t="s">
        <v>0</v>
      </c>
      <c r="N16519" s="4" t="s">
        <v>17384</v>
      </c>
    </row>
    <row r="16520" spans="1:14" x14ac:dyDescent="0.25">
      <c r="A16520" s="1" t="s">
        <v>374</v>
      </c>
      <c r="B16520" s="2" t="s">
        <v>3200</v>
      </c>
      <c r="C16520" s="2" t="s">
        <v>16931</v>
      </c>
      <c r="D16520" s="2" t="s">
        <v>18054</v>
      </c>
      <c r="E16520" s="2" t="s">
        <v>16949</v>
      </c>
      <c r="F16520" s="2">
        <v>30191803</v>
      </c>
      <c r="G16520" s="2" t="s">
        <v>810</v>
      </c>
      <c r="H16520" s="2">
        <v>3</v>
      </c>
      <c r="I16520" s="2">
        <v>8</v>
      </c>
      <c r="J16520" s="2">
        <v>10</v>
      </c>
      <c r="K16520" s="2">
        <v>40</v>
      </c>
      <c r="L16520" s="3">
        <v>4843081.5999999996</v>
      </c>
      <c r="M16520" s="2" t="s">
        <v>0</v>
      </c>
      <c r="N16520" s="4" t="s">
        <v>17384</v>
      </c>
    </row>
    <row r="16521" spans="1:14" x14ac:dyDescent="0.25">
      <c r="A16521" s="1" t="s">
        <v>374</v>
      </c>
      <c r="B16521" s="2" t="s">
        <v>3200</v>
      </c>
      <c r="C16521" s="2" t="s">
        <v>16931</v>
      </c>
      <c r="D16521" s="2" t="s">
        <v>18054</v>
      </c>
      <c r="E16521" s="2" t="s">
        <v>16950</v>
      </c>
      <c r="F16521" s="2">
        <v>30191803</v>
      </c>
      <c r="G16521" s="2" t="s">
        <v>810</v>
      </c>
      <c r="H16521" s="2">
        <v>3</v>
      </c>
      <c r="I16521" s="2">
        <v>8</v>
      </c>
      <c r="J16521" s="2">
        <v>10</v>
      </c>
      <c r="K16521" s="2">
        <v>400</v>
      </c>
      <c r="L16521" s="3">
        <v>48430816</v>
      </c>
      <c r="M16521" s="2" t="s">
        <v>0</v>
      </c>
      <c r="N16521" s="4" t="s">
        <v>17384</v>
      </c>
    </row>
    <row r="16522" spans="1:14" x14ac:dyDescent="0.25">
      <c r="A16522" s="1" t="s">
        <v>374</v>
      </c>
      <c r="B16522" s="2" t="s">
        <v>3200</v>
      </c>
      <c r="C16522" s="2" t="s">
        <v>16931</v>
      </c>
      <c r="D16522" s="2" t="s">
        <v>18054</v>
      </c>
      <c r="E16522" s="2" t="s">
        <v>18913</v>
      </c>
      <c r="F16522" s="2">
        <v>26121613</v>
      </c>
      <c r="G16522" s="2" t="s">
        <v>810</v>
      </c>
      <c r="H16522" s="2">
        <v>3</v>
      </c>
      <c r="I16522" s="2">
        <v>8</v>
      </c>
      <c r="J16522" s="2">
        <v>10</v>
      </c>
      <c r="K16522" s="2">
        <v>4</v>
      </c>
      <c r="L16522" s="3">
        <v>6703192.1600000001</v>
      </c>
      <c r="M16522" s="2" t="s">
        <v>0</v>
      </c>
      <c r="N16522" s="4" t="s">
        <v>17384</v>
      </c>
    </row>
    <row r="16523" spans="1:14" x14ac:dyDescent="0.25">
      <c r="A16523" s="1" t="s">
        <v>374</v>
      </c>
      <c r="B16523" s="2" t="s">
        <v>3200</v>
      </c>
      <c r="C16523" s="2" t="s">
        <v>16931</v>
      </c>
      <c r="D16523" s="2" t="s">
        <v>18054</v>
      </c>
      <c r="E16523" s="2" t="s">
        <v>16951</v>
      </c>
      <c r="F16523" s="2">
        <v>31162000</v>
      </c>
      <c r="G16523" s="2" t="s">
        <v>810</v>
      </c>
      <c r="H16523" s="2">
        <v>3</v>
      </c>
      <c r="I16523" s="2">
        <v>8</v>
      </c>
      <c r="J16523" s="2">
        <v>10</v>
      </c>
      <c r="K16523" s="2">
        <v>99.73</v>
      </c>
      <c r="L16523" s="3">
        <v>928290.82999999984</v>
      </c>
      <c r="M16523" s="2" t="s">
        <v>17387</v>
      </c>
      <c r="N16523" s="4" t="s">
        <v>17384</v>
      </c>
    </row>
    <row r="16524" spans="1:14" x14ac:dyDescent="0.25">
      <c r="A16524" s="1" t="s">
        <v>374</v>
      </c>
      <c r="B16524" s="2" t="s">
        <v>3200</v>
      </c>
      <c r="C16524" s="2" t="s">
        <v>16931</v>
      </c>
      <c r="D16524" s="2" t="s">
        <v>18054</v>
      </c>
      <c r="E16524" s="2" t="s">
        <v>18914</v>
      </c>
      <c r="F16524" s="2">
        <v>30191800</v>
      </c>
      <c r="G16524" s="2" t="s">
        <v>810</v>
      </c>
      <c r="H16524" s="2">
        <v>3</v>
      </c>
      <c r="I16524" s="2">
        <v>8</v>
      </c>
      <c r="J16524" s="2">
        <v>10</v>
      </c>
      <c r="K16524" s="2">
        <v>100</v>
      </c>
      <c r="L16524" s="3">
        <v>641704</v>
      </c>
      <c r="M16524" s="2" t="s">
        <v>0</v>
      </c>
      <c r="N16524" s="4" t="s">
        <v>17384</v>
      </c>
    </row>
    <row r="16525" spans="1:14" x14ac:dyDescent="0.25">
      <c r="A16525" s="1" t="s">
        <v>374</v>
      </c>
      <c r="B16525" s="2" t="s">
        <v>3200</v>
      </c>
      <c r="C16525" s="2" t="s">
        <v>16931</v>
      </c>
      <c r="D16525" s="2" t="s">
        <v>18054</v>
      </c>
      <c r="E16525" s="2" t="s">
        <v>16952</v>
      </c>
      <c r="F16525" s="2">
        <v>39121700</v>
      </c>
      <c r="G16525" s="2" t="s">
        <v>810</v>
      </c>
      <c r="H16525" s="2">
        <v>3</v>
      </c>
      <c r="I16525" s="2">
        <v>8</v>
      </c>
      <c r="J16525" s="2">
        <v>10</v>
      </c>
      <c r="K16525" s="2">
        <v>8</v>
      </c>
      <c r="L16525" s="3">
        <v>95908.96</v>
      </c>
      <c r="M16525" s="2" t="s">
        <v>0</v>
      </c>
      <c r="N16525" s="4" t="s">
        <v>17384</v>
      </c>
    </row>
    <row r="16526" spans="1:14" x14ac:dyDescent="0.25">
      <c r="A16526" s="1" t="s">
        <v>374</v>
      </c>
      <c r="B16526" s="2" t="s">
        <v>3200</v>
      </c>
      <c r="C16526" s="2" t="s">
        <v>16931</v>
      </c>
      <c r="D16526" s="2" t="s">
        <v>18054</v>
      </c>
      <c r="E16526" s="2" t="s">
        <v>16953</v>
      </c>
      <c r="F16526" s="2">
        <v>27113000</v>
      </c>
      <c r="G16526" s="2" t="s">
        <v>810</v>
      </c>
      <c r="H16526" s="2">
        <v>3</v>
      </c>
      <c r="I16526" s="2">
        <v>8</v>
      </c>
      <c r="J16526" s="2">
        <v>10</v>
      </c>
      <c r="K16526" s="2">
        <v>60</v>
      </c>
      <c r="L16526" s="3">
        <v>1205282.3999999999</v>
      </c>
      <c r="M16526" s="2" t="s">
        <v>0</v>
      </c>
      <c r="N16526" s="4" t="s">
        <v>17384</v>
      </c>
    </row>
    <row r="16527" spans="1:14" x14ac:dyDescent="0.25">
      <c r="A16527" s="1" t="s">
        <v>374</v>
      </c>
      <c r="B16527" s="2" t="s">
        <v>3200</v>
      </c>
      <c r="C16527" s="2" t="s">
        <v>16931</v>
      </c>
      <c r="D16527" s="2" t="s">
        <v>18054</v>
      </c>
      <c r="E16527" s="2" t="s">
        <v>16954</v>
      </c>
      <c r="F16527" s="2">
        <v>27113000</v>
      </c>
      <c r="G16527" s="2" t="s">
        <v>810</v>
      </c>
      <c r="H16527" s="2">
        <v>3</v>
      </c>
      <c r="I16527" s="2">
        <v>8</v>
      </c>
      <c r="J16527" s="2">
        <v>10</v>
      </c>
      <c r="K16527" s="2">
        <v>194</v>
      </c>
      <c r="L16527" s="3">
        <v>2982233.96</v>
      </c>
      <c r="M16527" s="2" t="s">
        <v>0</v>
      </c>
      <c r="N16527" s="4" t="s">
        <v>17384</v>
      </c>
    </row>
    <row r="16528" spans="1:14" x14ac:dyDescent="0.25">
      <c r="A16528" s="1" t="s">
        <v>374</v>
      </c>
      <c r="B16528" s="2" t="s">
        <v>3200</v>
      </c>
      <c r="C16528" s="2" t="s">
        <v>16931</v>
      </c>
      <c r="D16528" s="2" t="s">
        <v>18054</v>
      </c>
      <c r="E16528" s="2" t="s">
        <v>16955</v>
      </c>
      <c r="F16528" s="2">
        <v>11162003</v>
      </c>
      <c r="G16528" s="2" t="s">
        <v>810</v>
      </c>
      <c r="H16528" s="2">
        <v>3</v>
      </c>
      <c r="I16528" s="2">
        <v>8</v>
      </c>
      <c r="J16528" s="2">
        <v>10</v>
      </c>
      <c r="K16528" s="2">
        <v>100</v>
      </c>
      <c r="L16528" s="3">
        <v>1714804</v>
      </c>
      <c r="M16528" s="2" t="s">
        <v>0</v>
      </c>
      <c r="N16528" s="4" t="s">
        <v>17384</v>
      </c>
    </row>
    <row r="16529" spans="1:14" x14ac:dyDescent="0.25">
      <c r="A16529" s="1" t="s">
        <v>374</v>
      </c>
      <c r="B16529" s="2" t="s">
        <v>3200</v>
      </c>
      <c r="C16529" s="2" t="s">
        <v>16931</v>
      </c>
      <c r="D16529" s="2" t="s">
        <v>18054</v>
      </c>
      <c r="E16529" s="2" t="s">
        <v>16956</v>
      </c>
      <c r="F16529" s="2">
        <v>11151700</v>
      </c>
      <c r="G16529" s="2" t="s">
        <v>810</v>
      </c>
      <c r="H16529" s="2">
        <v>3</v>
      </c>
      <c r="I16529" s="2">
        <v>8</v>
      </c>
      <c r="J16529" s="2">
        <v>10</v>
      </c>
      <c r="K16529" s="2">
        <v>100</v>
      </c>
      <c r="L16529" s="3">
        <v>1056734</v>
      </c>
      <c r="M16529" s="2" t="s">
        <v>0</v>
      </c>
      <c r="N16529" s="4" t="s">
        <v>17384</v>
      </c>
    </row>
    <row r="16530" spans="1:14" x14ac:dyDescent="0.25">
      <c r="A16530" s="1" t="s">
        <v>374</v>
      </c>
      <c r="B16530" s="2" t="s">
        <v>3200</v>
      </c>
      <c r="C16530" s="2" t="s">
        <v>16931</v>
      </c>
      <c r="D16530" s="2" t="s">
        <v>18054</v>
      </c>
      <c r="E16530" s="2" t="s">
        <v>18915</v>
      </c>
      <c r="F16530" s="2">
        <v>40142008</v>
      </c>
      <c r="G16530" s="2" t="s">
        <v>810</v>
      </c>
      <c r="H16530" s="2">
        <v>3</v>
      </c>
      <c r="I16530" s="2">
        <v>8</v>
      </c>
      <c r="J16530" s="2">
        <v>10</v>
      </c>
      <c r="K16530" s="2">
        <v>20</v>
      </c>
      <c r="L16530" s="3">
        <v>5291960.8</v>
      </c>
      <c r="M16530" s="2" t="s">
        <v>0</v>
      </c>
      <c r="N16530" s="4" t="s">
        <v>17384</v>
      </c>
    </row>
    <row r="16531" spans="1:14" x14ac:dyDescent="0.25">
      <c r="A16531" s="1" t="s">
        <v>374</v>
      </c>
      <c r="B16531" s="2" t="s">
        <v>3200</v>
      </c>
      <c r="C16531" s="2" t="s">
        <v>16931</v>
      </c>
      <c r="D16531" s="2" t="s">
        <v>18054</v>
      </c>
      <c r="E16531" s="2" t="s">
        <v>16957</v>
      </c>
      <c r="F16531" s="2">
        <v>40183002</v>
      </c>
      <c r="G16531" s="2" t="s">
        <v>810</v>
      </c>
      <c r="H16531" s="2">
        <v>3</v>
      </c>
      <c r="I16531" s="2">
        <v>8</v>
      </c>
      <c r="J16531" s="2">
        <v>10</v>
      </c>
      <c r="K16531" s="2">
        <v>30</v>
      </c>
      <c r="L16531" s="3">
        <v>3880388.4</v>
      </c>
      <c r="M16531" s="2" t="s">
        <v>0</v>
      </c>
      <c r="N16531" s="4" t="s">
        <v>17384</v>
      </c>
    </row>
    <row r="16532" spans="1:14" x14ac:dyDescent="0.25">
      <c r="A16532" s="1" t="s">
        <v>374</v>
      </c>
      <c r="B16532" s="2" t="s">
        <v>3200</v>
      </c>
      <c r="C16532" s="2" t="s">
        <v>16931</v>
      </c>
      <c r="D16532" s="2" t="s">
        <v>18054</v>
      </c>
      <c r="E16532" s="2" t="s">
        <v>16958</v>
      </c>
      <c r="F16532" s="2">
        <v>40173304</v>
      </c>
      <c r="G16532" s="2" t="s">
        <v>810</v>
      </c>
      <c r="H16532" s="2">
        <v>3</v>
      </c>
      <c r="I16532" s="2">
        <v>8</v>
      </c>
      <c r="J16532" s="2">
        <v>10</v>
      </c>
      <c r="K16532" s="2">
        <v>12</v>
      </c>
      <c r="L16532" s="3">
        <v>110273.52000000002</v>
      </c>
      <c r="M16532" s="2" t="s">
        <v>0</v>
      </c>
      <c r="N16532" s="4" t="s">
        <v>17384</v>
      </c>
    </row>
    <row r="16533" spans="1:14" x14ac:dyDescent="0.25">
      <c r="A16533" s="1" t="s">
        <v>374</v>
      </c>
      <c r="B16533" s="2" t="s">
        <v>3200</v>
      </c>
      <c r="C16533" s="2" t="s">
        <v>16931</v>
      </c>
      <c r="D16533" s="2" t="s">
        <v>18054</v>
      </c>
      <c r="E16533" s="2" t="s">
        <v>16959</v>
      </c>
      <c r="F16533" s="2">
        <v>41122703</v>
      </c>
      <c r="G16533" s="2" t="s">
        <v>810</v>
      </c>
      <c r="H16533" s="2">
        <v>3</v>
      </c>
      <c r="I16533" s="2">
        <v>8</v>
      </c>
      <c r="J16533" s="2">
        <v>10</v>
      </c>
      <c r="K16533" s="2">
        <v>2</v>
      </c>
      <c r="L16533" s="3">
        <v>31248.28</v>
      </c>
      <c r="M16533" s="2" t="s">
        <v>0</v>
      </c>
      <c r="N16533" s="4" t="s">
        <v>17384</v>
      </c>
    </row>
    <row r="16534" spans="1:14" x14ac:dyDescent="0.25">
      <c r="A16534" s="1" t="s">
        <v>374</v>
      </c>
      <c r="B16534" s="2" t="s">
        <v>278</v>
      </c>
      <c r="C16534" s="2" t="s">
        <v>2762</v>
      </c>
      <c r="D16534" s="2" t="s">
        <v>17975</v>
      </c>
      <c r="E16534" s="2" t="s">
        <v>16960</v>
      </c>
      <c r="F16534" s="2">
        <v>81102700</v>
      </c>
      <c r="G16534" s="2" t="s">
        <v>496</v>
      </c>
      <c r="H16534" s="2">
        <v>8</v>
      </c>
      <c r="I16534" s="2">
        <v>4</v>
      </c>
      <c r="J16534" s="2">
        <v>10</v>
      </c>
      <c r="K16534" s="2">
        <v>1</v>
      </c>
      <c r="L16534" s="3">
        <v>9260938.3599999994</v>
      </c>
      <c r="M16534" s="2" t="s">
        <v>20</v>
      </c>
      <c r="N16534" s="4" t="s">
        <v>21</v>
      </c>
    </row>
    <row r="16535" spans="1:14" x14ac:dyDescent="0.25">
      <c r="A16535" s="1" t="s">
        <v>374</v>
      </c>
      <c r="B16535" s="2" t="s">
        <v>278</v>
      </c>
      <c r="C16535" s="2" t="s">
        <v>2762</v>
      </c>
      <c r="D16535" s="2" t="s">
        <v>17975</v>
      </c>
      <c r="E16535" s="2" t="s">
        <v>16961</v>
      </c>
      <c r="F16535" s="2">
        <v>81102700</v>
      </c>
      <c r="G16535" s="2" t="s">
        <v>496</v>
      </c>
      <c r="H16535" s="2">
        <v>8</v>
      </c>
      <c r="I16535" s="2">
        <v>4</v>
      </c>
      <c r="J16535" s="2">
        <v>10</v>
      </c>
      <c r="K16535" s="2">
        <v>1</v>
      </c>
      <c r="L16535" s="3">
        <v>29954460.43</v>
      </c>
      <c r="M16535" s="2" t="s">
        <v>20</v>
      </c>
      <c r="N16535" s="4" t="s">
        <v>21</v>
      </c>
    </row>
    <row r="16536" spans="1:14" x14ac:dyDescent="0.25">
      <c r="A16536" s="1" t="s">
        <v>374</v>
      </c>
      <c r="B16536" s="2" t="s">
        <v>378</v>
      </c>
      <c r="C16536" s="2" t="s">
        <v>2425</v>
      </c>
      <c r="D16536" s="2" t="s">
        <v>17954</v>
      </c>
      <c r="E16536" s="2" t="s">
        <v>16962</v>
      </c>
      <c r="F16536" s="2">
        <v>26131803</v>
      </c>
      <c r="G16536" s="2" t="s">
        <v>496</v>
      </c>
      <c r="H16536" s="2">
        <v>8</v>
      </c>
      <c r="I16536" s="2">
        <v>4</v>
      </c>
      <c r="J16536" s="2">
        <v>10</v>
      </c>
      <c r="K16536" s="2">
        <v>1</v>
      </c>
      <c r="L16536" s="3">
        <v>65356874.799999997</v>
      </c>
      <c r="M16536" s="2" t="s">
        <v>20</v>
      </c>
      <c r="N16536" s="4" t="s">
        <v>21</v>
      </c>
    </row>
    <row r="16537" spans="1:14" x14ac:dyDescent="0.25">
      <c r="A16537" s="1" t="s">
        <v>374</v>
      </c>
      <c r="B16537" s="2" t="s">
        <v>162</v>
      </c>
      <c r="C16537" s="2" t="s">
        <v>16963</v>
      </c>
      <c r="D16537" s="2" t="s">
        <v>18055</v>
      </c>
      <c r="E16537" s="2" t="s">
        <v>16964</v>
      </c>
      <c r="F16537" s="2">
        <v>72151509</v>
      </c>
      <c r="G16537" s="2" t="s">
        <v>496</v>
      </c>
      <c r="H16537" s="2">
        <v>8</v>
      </c>
      <c r="I16537" s="2">
        <v>4</v>
      </c>
      <c r="J16537" s="2">
        <v>10</v>
      </c>
      <c r="K16537" s="2">
        <v>1</v>
      </c>
      <c r="L16537" s="3">
        <v>2814713.7</v>
      </c>
      <c r="M16537" s="2" t="s">
        <v>20</v>
      </c>
      <c r="N16537" s="4" t="s">
        <v>21</v>
      </c>
    </row>
    <row r="16538" spans="1:14" x14ac:dyDescent="0.25">
      <c r="A16538" s="1" t="s">
        <v>374</v>
      </c>
      <c r="B16538" s="2" t="s">
        <v>162</v>
      </c>
      <c r="C16538" s="2" t="s">
        <v>16963</v>
      </c>
      <c r="D16538" s="2" t="s">
        <v>18055</v>
      </c>
      <c r="E16538" s="2" t="s">
        <v>16965</v>
      </c>
      <c r="F16538" s="2">
        <v>72151509</v>
      </c>
      <c r="G16538" s="2" t="s">
        <v>496</v>
      </c>
      <c r="H16538" s="2">
        <v>8</v>
      </c>
      <c r="I16538" s="2">
        <v>4</v>
      </c>
      <c r="J16538" s="2">
        <v>10</v>
      </c>
      <c r="K16538" s="2">
        <v>1</v>
      </c>
      <c r="L16538" s="3">
        <v>50133579.119999997</v>
      </c>
      <c r="M16538" s="2" t="s">
        <v>20</v>
      </c>
      <c r="N16538" s="4" t="s">
        <v>21</v>
      </c>
    </row>
    <row r="16539" spans="1:14" x14ac:dyDescent="0.25">
      <c r="A16539" s="1" t="s">
        <v>374</v>
      </c>
      <c r="B16539" s="2" t="s">
        <v>529</v>
      </c>
      <c r="C16539" s="2" t="s">
        <v>16360</v>
      </c>
      <c r="D16539" s="2" t="s">
        <v>18056</v>
      </c>
      <c r="E16539" s="2" t="s">
        <v>18916</v>
      </c>
      <c r="F16539" s="2">
        <v>22101611</v>
      </c>
      <c r="G16539" s="2" t="s">
        <v>490</v>
      </c>
      <c r="H16539" s="2">
        <v>9</v>
      </c>
      <c r="I16539" s="2">
        <v>4</v>
      </c>
      <c r="J16539" s="2">
        <v>10</v>
      </c>
      <c r="K16539" s="2">
        <v>1</v>
      </c>
      <c r="L16539" s="3">
        <v>50000000</v>
      </c>
      <c r="M16539" s="2" t="s">
        <v>0</v>
      </c>
      <c r="N16539" s="4" t="s">
        <v>21</v>
      </c>
    </row>
    <row r="16540" spans="1:14" x14ac:dyDescent="0.25">
      <c r="A16540" s="1" t="s">
        <v>374</v>
      </c>
      <c r="B16540" s="2" t="s">
        <v>529</v>
      </c>
      <c r="C16540" s="2" t="s">
        <v>16360</v>
      </c>
      <c r="D16540" s="2" t="s">
        <v>18056</v>
      </c>
      <c r="E16540" s="2" t="s">
        <v>18917</v>
      </c>
      <c r="F16540" s="2">
        <v>22101611</v>
      </c>
      <c r="G16540" s="2" t="s">
        <v>490</v>
      </c>
      <c r="H16540" s="2">
        <v>9</v>
      </c>
      <c r="I16540" s="2">
        <v>4</v>
      </c>
      <c r="J16540" s="2">
        <v>10</v>
      </c>
      <c r="K16540" s="2">
        <v>1</v>
      </c>
      <c r="L16540" s="3">
        <v>22900000</v>
      </c>
      <c r="M16540" s="2" t="s">
        <v>0</v>
      </c>
      <c r="N16540" s="4" t="s">
        <v>21</v>
      </c>
    </row>
    <row r="16541" spans="1:14" x14ac:dyDescent="0.25">
      <c r="A16541" s="1" t="s">
        <v>374</v>
      </c>
      <c r="B16541" s="2" t="s">
        <v>529</v>
      </c>
      <c r="C16541" s="2" t="s">
        <v>16360</v>
      </c>
      <c r="D16541" s="2" t="s">
        <v>18056</v>
      </c>
      <c r="E16541" s="2" t="s">
        <v>18918</v>
      </c>
      <c r="F16541" s="2">
        <v>22101600</v>
      </c>
      <c r="G16541" s="2" t="s">
        <v>490</v>
      </c>
      <c r="H16541" s="2">
        <v>9</v>
      </c>
      <c r="I16541" s="2">
        <v>4</v>
      </c>
      <c r="J16541" s="2">
        <v>10</v>
      </c>
      <c r="K16541" s="2">
        <v>1</v>
      </c>
      <c r="L16541" s="3">
        <v>14000000</v>
      </c>
      <c r="M16541" s="2" t="s">
        <v>0</v>
      </c>
      <c r="N16541" s="4" t="s">
        <v>21</v>
      </c>
    </row>
    <row r="16542" spans="1:14" x14ac:dyDescent="0.25">
      <c r="A16542" s="1" t="s">
        <v>374</v>
      </c>
      <c r="B16542" s="2" t="s">
        <v>60</v>
      </c>
      <c r="C16542" s="2" t="s">
        <v>60</v>
      </c>
      <c r="D16542" s="2" t="s">
        <v>61</v>
      </c>
      <c r="E16542" s="2" t="s">
        <v>16966</v>
      </c>
      <c r="F16542" s="2">
        <v>30121700</v>
      </c>
      <c r="G16542" s="2" t="s">
        <v>810</v>
      </c>
      <c r="H16542" s="2">
        <v>9</v>
      </c>
      <c r="I16542" s="2">
        <v>4</v>
      </c>
      <c r="J16542" s="2">
        <v>16</v>
      </c>
      <c r="K16542" s="2">
        <v>10350</v>
      </c>
      <c r="L16542" s="3">
        <v>215624993.80000001</v>
      </c>
      <c r="M16542" s="2" t="s">
        <v>17390</v>
      </c>
      <c r="N16542" s="4" t="s">
        <v>21</v>
      </c>
    </row>
    <row r="16543" spans="1:14" x14ac:dyDescent="0.25">
      <c r="A16543" s="1" t="s">
        <v>374</v>
      </c>
      <c r="B16543" s="2" t="s">
        <v>1851</v>
      </c>
      <c r="C16543" s="2" t="s">
        <v>1895</v>
      </c>
      <c r="D16543" s="2" t="s">
        <v>17946</v>
      </c>
      <c r="E16543" s="2" t="s">
        <v>16967</v>
      </c>
      <c r="F16543" s="2">
        <v>30121700</v>
      </c>
      <c r="G16543" s="2" t="s">
        <v>810</v>
      </c>
      <c r="H16543" s="2">
        <v>9</v>
      </c>
      <c r="I16543" s="2">
        <v>4</v>
      </c>
      <c r="J16543" s="2">
        <v>16</v>
      </c>
      <c r="K16543" s="2">
        <v>1765.6999909246576</v>
      </c>
      <c r="L16543" s="3">
        <v>1031168794.7</v>
      </c>
      <c r="M16543" s="2" t="s">
        <v>17388</v>
      </c>
      <c r="N16543" s="4" t="s">
        <v>21</v>
      </c>
    </row>
    <row r="16544" spans="1:14" x14ac:dyDescent="0.25">
      <c r="A16544" s="1" t="s">
        <v>374</v>
      </c>
      <c r="B16544" s="2" t="s">
        <v>1851</v>
      </c>
      <c r="C16544" s="2" t="s">
        <v>1895</v>
      </c>
      <c r="D16544" s="2" t="s">
        <v>17946</v>
      </c>
      <c r="E16544" s="2" t="s">
        <v>16968</v>
      </c>
      <c r="F16544" s="2">
        <v>30121700</v>
      </c>
      <c r="G16544" s="2" t="s">
        <v>810</v>
      </c>
      <c r="H16544" s="2">
        <v>9</v>
      </c>
      <c r="I16544" s="2">
        <v>4</v>
      </c>
      <c r="J16544" s="2">
        <v>16</v>
      </c>
      <c r="K16544" s="2">
        <v>4390</v>
      </c>
      <c r="L16544" s="3">
        <v>10536000</v>
      </c>
      <c r="M16544" s="2" t="s">
        <v>17388</v>
      </c>
      <c r="N16544" s="4" t="s">
        <v>21</v>
      </c>
    </row>
    <row r="16545" spans="1:14" x14ac:dyDescent="0.25">
      <c r="A16545" s="1" t="s">
        <v>374</v>
      </c>
      <c r="B16545" s="2" t="s">
        <v>189</v>
      </c>
      <c r="C16545" s="2" t="s">
        <v>16858</v>
      </c>
      <c r="D16545" s="2" t="s">
        <v>18053</v>
      </c>
      <c r="E16545" s="2" t="s">
        <v>16969</v>
      </c>
      <c r="F16545" s="2">
        <v>72101500</v>
      </c>
      <c r="G16545" s="2" t="s">
        <v>496</v>
      </c>
      <c r="H16545" s="2">
        <v>9</v>
      </c>
      <c r="I16545" s="2">
        <v>4</v>
      </c>
      <c r="J16545" s="2">
        <v>10</v>
      </c>
      <c r="K16545" s="2">
        <v>1</v>
      </c>
      <c r="L16545" s="3">
        <v>258000000</v>
      </c>
      <c r="M16545" s="2" t="s">
        <v>20</v>
      </c>
      <c r="N16545" s="4" t="s">
        <v>21</v>
      </c>
    </row>
    <row r="16546" spans="1:14" x14ac:dyDescent="0.25">
      <c r="A16546" s="1" t="s">
        <v>374</v>
      </c>
      <c r="B16546" s="2" t="s">
        <v>278</v>
      </c>
      <c r="C16546" s="2" t="s">
        <v>2762</v>
      </c>
      <c r="D16546" s="2" t="s">
        <v>17975</v>
      </c>
      <c r="E16546" s="2" t="s">
        <v>16970</v>
      </c>
      <c r="F16546" s="2">
        <v>81101514</v>
      </c>
      <c r="G16546" s="2" t="s">
        <v>490</v>
      </c>
      <c r="H16546" s="2">
        <v>9</v>
      </c>
      <c r="I16546" s="2">
        <v>4</v>
      </c>
      <c r="J16546" s="2">
        <v>10</v>
      </c>
      <c r="K16546" s="2">
        <v>1</v>
      </c>
      <c r="L16546" s="3">
        <v>14280000</v>
      </c>
      <c r="M16546" s="2" t="s">
        <v>20</v>
      </c>
      <c r="N16546" s="4" t="s">
        <v>21</v>
      </c>
    </row>
    <row r="16547" spans="1:14" x14ac:dyDescent="0.25">
      <c r="A16547" s="1" t="s">
        <v>374</v>
      </c>
      <c r="B16547" s="2" t="s">
        <v>76</v>
      </c>
      <c r="C16547" s="2" t="s">
        <v>83</v>
      </c>
      <c r="D16547" s="2" t="s">
        <v>84</v>
      </c>
      <c r="E16547" s="2" t="s">
        <v>18919</v>
      </c>
      <c r="F16547" s="2">
        <v>30141701</v>
      </c>
      <c r="G16547" s="2" t="s">
        <v>810</v>
      </c>
      <c r="H16547" s="2">
        <v>10</v>
      </c>
      <c r="I16547" s="2">
        <v>3</v>
      </c>
      <c r="J16547" s="2">
        <v>16</v>
      </c>
      <c r="K16547" s="2">
        <v>5000</v>
      </c>
      <c r="L16547" s="3">
        <v>80000000</v>
      </c>
      <c r="M16547" s="2" t="s">
        <v>17387</v>
      </c>
      <c r="N16547" s="4" t="s">
        <v>21</v>
      </c>
    </row>
    <row r="16548" spans="1:14" x14ac:dyDescent="0.25">
      <c r="A16548" s="1" t="s">
        <v>374</v>
      </c>
      <c r="B16548" s="2" t="s">
        <v>113</v>
      </c>
      <c r="C16548" s="2" t="s">
        <v>113</v>
      </c>
      <c r="D16548" s="2" t="s">
        <v>114</v>
      </c>
      <c r="E16548" s="2" t="s">
        <v>16971</v>
      </c>
      <c r="F16548" s="2">
        <v>27112800</v>
      </c>
      <c r="G16548" s="2" t="s">
        <v>810</v>
      </c>
      <c r="H16548" s="2">
        <v>10</v>
      </c>
      <c r="I16548" s="2">
        <v>3</v>
      </c>
      <c r="J16548" s="2">
        <v>16</v>
      </c>
      <c r="K16548" s="2">
        <v>20</v>
      </c>
      <c r="L16548" s="3">
        <v>4500000</v>
      </c>
      <c r="M16548" s="2" t="s">
        <v>0</v>
      </c>
      <c r="N16548" s="4" t="s">
        <v>21</v>
      </c>
    </row>
    <row r="16549" spans="1:14" x14ac:dyDescent="0.25">
      <c r="A16549" s="1" t="s">
        <v>374</v>
      </c>
      <c r="B16549" s="2" t="s">
        <v>76</v>
      </c>
      <c r="C16549" s="2" t="s">
        <v>77</v>
      </c>
      <c r="D16549" s="2" t="s">
        <v>78</v>
      </c>
      <c r="E16549" s="2" t="s">
        <v>16972</v>
      </c>
      <c r="F16549" s="2">
        <v>31211502</v>
      </c>
      <c r="G16549" s="2" t="s">
        <v>810</v>
      </c>
      <c r="H16549" s="2">
        <v>10</v>
      </c>
      <c r="I16549" s="2">
        <v>3</v>
      </c>
      <c r="J16549" s="2">
        <v>16</v>
      </c>
      <c r="K16549" s="2">
        <v>55</v>
      </c>
      <c r="L16549" s="3">
        <v>33549999.869999997</v>
      </c>
      <c r="M16549" s="2" t="s">
        <v>0</v>
      </c>
      <c r="N16549" s="4" t="s">
        <v>21</v>
      </c>
    </row>
    <row r="16550" spans="1:14" x14ac:dyDescent="0.25">
      <c r="A16550" s="1" t="s">
        <v>374</v>
      </c>
      <c r="B16550" s="2" t="s">
        <v>1851</v>
      </c>
      <c r="C16550" s="2" t="s">
        <v>1852</v>
      </c>
      <c r="D16550" s="2" t="s">
        <v>17941</v>
      </c>
      <c r="E16550" s="2" t="s">
        <v>16973</v>
      </c>
      <c r="F16550" s="2">
        <v>31191513</v>
      </c>
      <c r="G16550" s="2" t="s">
        <v>810</v>
      </c>
      <c r="H16550" s="2">
        <v>10</v>
      </c>
      <c r="I16550" s="2">
        <v>3</v>
      </c>
      <c r="J16550" s="2">
        <v>16</v>
      </c>
      <c r="K16550" s="2">
        <v>370</v>
      </c>
      <c r="L16550" s="3">
        <v>14059998.630000001</v>
      </c>
      <c r="M16550" s="2" t="s">
        <v>17387</v>
      </c>
      <c r="N16550" s="4" t="s">
        <v>21</v>
      </c>
    </row>
    <row r="16551" spans="1:14" x14ac:dyDescent="0.25">
      <c r="A16551" s="1" t="s">
        <v>374</v>
      </c>
      <c r="B16551" s="2" t="s">
        <v>143</v>
      </c>
      <c r="C16551" s="2" t="s">
        <v>2710</v>
      </c>
      <c r="D16551" s="2" t="s">
        <v>17967</v>
      </c>
      <c r="E16551" s="2" t="s">
        <v>16974</v>
      </c>
      <c r="F16551" s="2">
        <v>80141600</v>
      </c>
      <c r="G16551" s="2" t="s">
        <v>810</v>
      </c>
      <c r="H16551" s="2">
        <v>11</v>
      </c>
      <c r="I16551" s="2">
        <v>2</v>
      </c>
      <c r="J16551" s="2">
        <v>10</v>
      </c>
      <c r="K16551" s="2">
        <v>1</v>
      </c>
      <c r="L16551" s="3">
        <v>11900029</v>
      </c>
      <c r="M16551" s="2" t="s">
        <v>20</v>
      </c>
      <c r="N16551" s="4" t="s">
        <v>21</v>
      </c>
    </row>
    <row r="16552" spans="1:14" x14ac:dyDescent="0.25">
      <c r="A16552" s="1" t="s">
        <v>374</v>
      </c>
      <c r="B16552" s="2" t="s">
        <v>378</v>
      </c>
      <c r="C16552" s="2" t="s">
        <v>2425</v>
      </c>
      <c r="D16552" s="2" t="s">
        <v>17954</v>
      </c>
      <c r="E16552" s="2" t="s">
        <v>16975</v>
      </c>
      <c r="F16552" s="2">
        <v>26131803</v>
      </c>
      <c r="G16552" s="2" t="s">
        <v>496</v>
      </c>
      <c r="H16552" s="2">
        <v>8</v>
      </c>
      <c r="I16552" s="2">
        <v>4</v>
      </c>
      <c r="J16552" s="2">
        <v>10</v>
      </c>
      <c r="K16552" s="2">
        <v>1</v>
      </c>
      <c r="L16552" s="3">
        <v>10710000</v>
      </c>
      <c r="M16552" s="2" t="s">
        <v>20</v>
      </c>
      <c r="N16552" s="4" t="s">
        <v>21</v>
      </c>
    </row>
    <row r="16553" spans="1:14" x14ac:dyDescent="0.25">
      <c r="A16553" s="1" t="s">
        <v>374</v>
      </c>
      <c r="B16553" s="2" t="s">
        <v>162</v>
      </c>
      <c r="C16553" s="2" t="s">
        <v>16963</v>
      </c>
      <c r="D16553" s="2" t="s">
        <v>18055</v>
      </c>
      <c r="E16553" s="2" t="s">
        <v>16976</v>
      </c>
      <c r="F16553" s="2">
        <v>72151509</v>
      </c>
      <c r="G16553" s="2" t="s">
        <v>496</v>
      </c>
      <c r="H16553" s="2">
        <v>8</v>
      </c>
      <c r="I16553" s="2">
        <v>4</v>
      </c>
      <c r="J16553" s="2">
        <v>10</v>
      </c>
      <c r="K16553" s="2">
        <v>1</v>
      </c>
      <c r="L16553" s="3">
        <v>3500000</v>
      </c>
      <c r="M16553" s="2" t="s">
        <v>20</v>
      </c>
      <c r="N16553" s="4" t="s">
        <v>21</v>
      </c>
    </row>
    <row r="16554" spans="1:14" x14ac:dyDescent="0.25">
      <c r="A16554" s="1" t="s">
        <v>374</v>
      </c>
      <c r="B16554" s="2" t="s">
        <v>60</v>
      </c>
      <c r="C16554" s="2" t="s">
        <v>60</v>
      </c>
      <c r="D16554" s="2" t="s">
        <v>61</v>
      </c>
      <c r="E16554" s="2" t="s">
        <v>348</v>
      </c>
      <c r="F16554" s="2">
        <v>30121700</v>
      </c>
      <c r="G16554" s="2" t="s">
        <v>17856</v>
      </c>
      <c r="H16554" s="2">
        <v>1</v>
      </c>
      <c r="I16554" s="2">
        <v>6</v>
      </c>
      <c r="J16554" s="2">
        <v>16</v>
      </c>
      <c r="K16554" s="2">
        <v>1</v>
      </c>
      <c r="L16554" s="3">
        <v>6.2</v>
      </c>
      <c r="M16554" s="2" t="s">
        <v>20</v>
      </c>
      <c r="N16554" s="4" t="s">
        <v>21</v>
      </c>
    </row>
    <row r="16555" spans="1:14" x14ac:dyDescent="0.25">
      <c r="A16555" s="1" t="s">
        <v>374</v>
      </c>
      <c r="B16555" s="2" t="s">
        <v>76</v>
      </c>
      <c r="C16555" s="2" t="s">
        <v>77</v>
      </c>
      <c r="D16555" s="2" t="s">
        <v>78</v>
      </c>
      <c r="E16555" s="2" t="s">
        <v>348</v>
      </c>
      <c r="F16555" s="2">
        <v>0</v>
      </c>
      <c r="G16555" s="2" t="s">
        <v>17856</v>
      </c>
      <c r="H16555" s="2">
        <v>1</v>
      </c>
      <c r="I16555" s="2">
        <v>6</v>
      </c>
      <c r="J16555" s="2">
        <v>16</v>
      </c>
      <c r="K16555" s="2">
        <v>1</v>
      </c>
      <c r="L16555" s="3">
        <v>0.13</v>
      </c>
      <c r="M16555" s="2" t="s">
        <v>20</v>
      </c>
      <c r="N16555" s="4" t="s">
        <v>21</v>
      </c>
    </row>
    <row r="16556" spans="1:14" x14ac:dyDescent="0.25">
      <c r="A16556" s="1" t="s">
        <v>374</v>
      </c>
      <c r="B16556" s="2" t="s">
        <v>1851</v>
      </c>
      <c r="C16556" s="2" t="s">
        <v>1852</v>
      </c>
      <c r="D16556" s="2" t="s">
        <v>17941</v>
      </c>
      <c r="E16556" s="2" t="s">
        <v>348</v>
      </c>
      <c r="F16556" s="2">
        <v>0</v>
      </c>
      <c r="G16556" s="2" t="s">
        <v>17856</v>
      </c>
      <c r="H16556" s="2">
        <v>1</v>
      </c>
      <c r="I16556" s="2">
        <v>6</v>
      </c>
      <c r="J16556" s="2">
        <v>16</v>
      </c>
      <c r="K16556" s="2">
        <v>1</v>
      </c>
      <c r="L16556" s="3">
        <v>1.37</v>
      </c>
      <c r="M16556" s="2" t="s">
        <v>20</v>
      </c>
      <c r="N16556" s="4" t="s">
        <v>21</v>
      </c>
    </row>
    <row r="16557" spans="1:14" x14ac:dyDescent="0.25">
      <c r="A16557" s="1" t="s">
        <v>374</v>
      </c>
      <c r="B16557" s="2" t="s">
        <v>1851</v>
      </c>
      <c r="C16557" s="2" t="s">
        <v>1895</v>
      </c>
      <c r="D16557" s="2" t="s">
        <v>17946</v>
      </c>
      <c r="E16557" s="2" t="s">
        <v>348</v>
      </c>
      <c r="F16557" s="2">
        <v>0</v>
      </c>
      <c r="G16557" s="2" t="s">
        <v>17856</v>
      </c>
      <c r="H16557" s="2">
        <v>1</v>
      </c>
      <c r="I16557" s="2">
        <v>6</v>
      </c>
      <c r="J16557" s="2">
        <v>16</v>
      </c>
      <c r="K16557" s="2">
        <v>1</v>
      </c>
      <c r="L16557" s="3">
        <v>5.3</v>
      </c>
      <c r="M16557" s="2" t="s">
        <v>20</v>
      </c>
      <c r="N16557" s="4" t="s">
        <v>21</v>
      </c>
    </row>
    <row r="16558" spans="1:14" x14ac:dyDescent="0.25">
      <c r="A16558" s="1" t="s">
        <v>17450</v>
      </c>
      <c r="B16558" s="2" t="s">
        <v>17462</v>
      </c>
      <c r="C16558" s="2" t="s">
        <v>3324</v>
      </c>
      <c r="D16558" s="2" t="s">
        <v>17714</v>
      </c>
      <c r="E16558" s="2" t="s">
        <v>18920</v>
      </c>
      <c r="F16558" s="2">
        <v>81101500</v>
      </c>
      <c r="G16558" s="2" t="s">
        <v>12517</v>
      </c>
      <c r="H16558" s="2">
        <v>1</v>
      </c>
      <c r="I16558" s="2">
        <v>6</v>
      </c>
      <c r="J16558" s="2">
        <v>11</v>
      </c>
      <c r="K16558" s="2">
        <v>1</v>
      </c>
      <c r="L16558" s="3">
        <v>622399826.64999998</v>
      </c>
      <c r="M16558" s="2" t="s">
        <v>20</v>
      </c>
      <c r="N16558" s="4" t="s">
        <v>21</v>
      </c>
    </row>
    <row r="16559" spans="1:14" x14ac:dyDescent="0.25">
      <c r="A16559" s="1" t="s">
        <v>17450</v>
      </c>
      <c r="B16559" s="2" t="s">
        <v>17462</v>
      </c>
      <c r="C16559" s="2" t="s">
        <v>3324</v>
      </c>
      <c r="D16559" s="2" t="s">
        <v>17714</v>
      </c>
      <c r="E16559" s="2" t="s">
        <v>18921</v>
      </c>
      <c r="F16559" s="2">
        <v>81101500</v>
      </c>
      <c r="G16559" s="2" t="s">
        <v>12517</v>
      </c>
      <c r="H16559" s="2">
        <v>4</v>
      </c>
      <c r="I16559" s="2">
        <v>6</v>
      </c>
      <c r="J16559" s="2">
        <v>11</v>
      </c>
      <c r="K16559" s="2">
        <v>1</v>
      </c>
      <c r="L16559" s="3">
        <v>257631073</v>
      </c>
      <c r="M16559" s="2" t="s">
        <v>20</v>
      </c>
      <c r="N16559" s="4" t="s">
        <v>21</v>
      </c>
    </row>
    <row r="16560" spans="1:14" x14ac:dyDescent="0.25">
      <c r="A16560" s="1" t="s">
        <v>17450</v>
      </c>
      <c r="B16560" s="2" t="s">
        <v>17465</v>
      </c>
      <c r="C16560" s="2" t="s">
        <v>3324</v>
      </c>
      <c r="D16560" s="2" t="s">
        <v>17717</v>
      </c>
      <c r="E16560" s="2" t="s">
        <v>17600</v>
      </c>
      <c r="F16560" s="2">
        <v>72121101</v>
      </c>
      <c r="G16560" s="2" t="s">
        <v>12517</v>
      </c>
      <c r="H16560" s="2">
        <v>1</v>
      </c>
      <c r="I16560" s="2">
        <v>6</v>
      </c>
      <c r="J16560" s="2">
        <v>11</v>
      </c>
      <c r="K16560" s="2">
        <v>1</v>
      </c>
      <c r="L16560" s="3">
        <v>781325197.13999999</v>
      </c>
      <c r="M16560" s="2" t="s">
        <v>20</v>
      </c>
      <c r="N16560" s="4" t="s">
        <v>21</v>
      </c>
    </row>
    <row r="16561" spans="1:14" x14ac:dyDescent="0.25">
      <c r="A16561" s="1" t="s">
        <v>17450</v>
      </c>
      <c r="B16561" s="2" t="s">
        <v>17465</v>
      </c>
      <c r="C16561" s="2" t="s">
        <v>3324</v>
      </c>
      <c r="D16561" s="2" t="s">
        <v>17717</v>
      </c>
      <c r="E16561" s="2" t="s">
        <v>17601</v>
      </c>
      <c r="F16561" s="2">
        <v>72121406</v>
      </c>
      <c r="G16561" s="2" t="s">
        <v>12517</v>
      </c>
      <c r="H16561" s="2">
        <v>1</v>
      </c>
      <c r="I16561" s="2">
        <v>6</v>
      </c>
      <c r="J16561" s="2">
        <v>11</v>
      </c>
      <c r="K16561" s="2">
        <v>1</v>
      </c>
      <c r="L16561" s="3">
        <v>447247458</v>
      </c>
      <c r="M16561" s="2" t="s">
        <v>20</v>
      </c>
      <c r="N16561" s="4" t="s">
        <v>21</v>
      </c>
    </row>
    <row r="16562" spans="1:14" x14ac:dyDescent="0.25">
      <c r="A16562" s="1" t="s">
        <v>17450</v>
      </c>
      <c r="B16562" s="2" t="s">
        <v>17470</v>
      </c>
      <c r="C16562" s="2" t="s">
        <v>17477</v>
      </c>
      <c r="D16562" s="2" t="s">
        <v>17722</v>
      </c>
      <c r="E16562" s="2" t="s">
        <v>17602</v>
      </c>
      <c r="F16562" s="2">
        <v>72141100</v>
      </c>
      <c r="G16562" s="2" t="s">
        <v>12517</v>
      </c>
      <c r="H16562" s="2">
        <v>1</v>
      </c>
      <c r="I16562" s="2">
        <v>6</v>
      </c>
      <c r="J16562" s="2">
        <v>11</v>
      </c>
      <c r="K16562" s="2">
        <v>1</v>
      </c>
      <c r="L16562" s="3">
        <v>342109173</v>
      </c>
      <c r="M16562" s="2" t="s">
        <v>20</v>
      </c>
      <c r="N16562" s="4" t="s">
        <v>21</v>
      </c>
    </row>
    <row r="16563" spans="1:14" x14ac:dyDescent="0.25">
      <c r="A16563" s="1" t="s">
        <v>17450</v>
      </c>
      <c r="B16563" s="2" t="s">
        <v>17464</v>
      </c>
      <c r="C16563" s="2" t="s">
        <v>17475</v>
      </c>
      <c r="D16563" s="2" t="s">
        <v>17716</v>
      </c>
      <c r="E16563" s="2" t="s">
        <v>17603</v>
      </c>
      <c r="F16563" s="2">
        <v>72121409</v>
      </c>
      <c r="G16563" s="2" t="s">
        <v>511</v>
      </c>
      <c r="H16563" s="2">
        <v>1</v>
      </c>
      <c r="I16563" s="2">
        <v>6</v>
      </c>
      <c r="J16563" s="2">
        <v>11</v>
      </c>
      <c r="K16563" s="2">
        <v>1</v>
      </c>
      <c r="L16563" s="3">
        <v>6800000000</v>
      </c>
      <c r="M16563" s="2" t="s">
        <v>20</v>
      </c>
      <c r="N16563" s="4" t="s">
        <v>21</v>
      </c>
    </row>
    <row r="16564" spans="1:14" x14ac:dyDescent="0.25">
      <c r="A16564" s="1" t="s">
        <v>17450</v>
      </c>
      <c r="B16564" s="2" t="s">
        <v>17470</v>
      </c>
      <c r="C16564" s="2" t="s">
        <v>3322</v>
      </c>
      <c r="D16564" s="2" t="s">
        <v>17722</v>
      </c>
      <c r="E16564" s="2" t="s">
        <v>17604</v>
      </c>
      <c r="F16564" s="2">
        <v>72102900</v>
      </c>
      <c r="G16564" s="2" t="s">
        <v>496</v>
      </c>
      <c r="H16564" s="2">
        <v>1</v>
      </c>
      <c r="I16564" s="2">
        <v>6</v>
      </c>
      <c r="J16564" s="2">
        <v>11</v>
      </c>
      <c r="K16564" s="2">
        <v>1</v>
      </c>
      <c r="L16564" s="3">
        <v>426692166.25499898</v>
      </c>
      <c r="M16564" s="2" t="s">
        <v>20</v>
      </c>
      <c r="N16564" s="4" t="s">
        <v>21</v>
      </c>
    </row>
    <row r="16565" spans="1:14" x14ac:dyDescent="0.25">
      <c r="A16565" s="1" t="s">
        <v>17450</v>
      </c>
      <c r="B16565" s="2" t="s">
        <v>17470</v>
      </c>
      <c r="C16565" s="2" t="s">
        <v>659</v>
      </c>
      <c r="D16565" s="2" t="s">
        <v>17722</v>
      </c>
      <c r="E16565" s="2" t="s">
        <v>17605</v>
      </c>
      <c r="F16565" s="2">
        <v>40151574</v>
      </c>
      <c r="G16565" s="2" t="s">
        <v>496</v>
      </c>
      <c r="H16565" s="2">
        <v>1</v>
      </c>
      <c r="I16565" s="2">
        <v>6</v>
      </c>
      <c r="J16565" s="2">
        <v>11</v>
      </c>
      <c r="K16565" s="2">
        <v>1</v>
      </c>
      <c r="L16565" s="3">
        <v>15982071.614999</v>
      </c>
      <c r="M16565" s="2" t="s">
        <v>20</v>
      </c>
      <c r="N16565" s="4" t="s">
        <v>21</v>
      </c>
    </row>
    <row r="16566" spans="1:14" x14ac:dyDescent="0.25">
      <c r="A16566" s="1" t="s">
        <v>17450</v>
      </c>
      <c r="B16566" s="2" t="s">
        <v>17470</v>
      </c>
      <c r="C16566" s="2" t="s">
        <v>659</v>
      </c>
      <c r="D16566" s="2" t="s">
        <v>17722</v>
      </c>
      <c r="E16566" s="2" t="s">
        <v>17606</v>
      </c>
      <c r="F16566" s="2">
        <v>40151574</v>
      </c>
      <c r="G16566" s="2" t="s">
        <v>496</v>
      </c>
      <c r="H16566" s="2">
        <v>1</v>
      </c>
      <c r="I16566" s="2">
        <v>6</v>
      </c>
      <c r="J16566" s="2">
        <v>11</v>
      </c>
      <c r="K16566" s="2">
        <v>1</v>
      </c>
      <c r="L16566" s="3">
        <v>2444917.21</v>
      </c>
      <c r="M16566" s="2" t="s">
        <v>20</v>
      </c>
      <c r="N16566" s="4" t="s">
        <v>21</v>
      </c>
    </row>
    <row r="16567" spans="1:14" x14ac:dyDescent="0.25">
      <c r="A16567" s="1" t="s">
        <v>17450</v>
      </c>
      <c r="B16567" s="2" t="s">
        <v>17470</v>
      </c>
      <c r="C16567" s="2" t="s">
        <v>659</v>
      </c>
      <c r="D16567" s="2" t="s">
        <v>17722</v>
      </c>
      <c r="E16567" s="2" t="s">
        <v>17607</v>
      </c>
      <c r="F16567" s="2">
        <v>40151574</v>
      </c>
      <c r="G16567" s="2" t="s">
        <v>496</v>
      </c>
      <c r="H16567" s="2">
        <v>1</v>
      </c>
      <c r="I16567" s="2">
        <v>6</v>
      </c>
      <c r="J16567" s="2">
        <v>11</v>
      </c>
      <c r="K16567" s="2">
        <v>1</v>
      </c>
      <c r="L16567" s="3">
        <v>154880844.91999999</v>
      </c>
      <c r="M16567" s="2" t="s">
        <v>20</v>
      </c>
      <c r="N16567" s="4" t="s">
        <v>21</v>
      </c>
    </row>
    <row r="16568" spans="1:14" x14ac:dyDescent="0.25">
      <c r="A16568" s="1" t="s">
        <v>17450</v>
      </c>
      <c r="B16568" s="2" t="s">
        <v>17465</v>
      </c>
      <c r="C16568" s="2" t="s">
        <v>3324</v>
      </c>
      <c r="D16568" s="2" t="s">
        <v>17717</v>
      </c>
      <c r="E16568" s="2" t="s">
        <v>17608</v>
      </c>
      <c r="F16568" s="2">
        <v>72121100</v>
      </c>
      <c r="G16568" s="2" t="s">
        <v>511</v>
      </c>
      <c r="H16568" s="2">
        <v>1</v>
      </c>
      <c r="I16568" s="2">
        <v>6</v>
      </c>
      <c r="J16568" s="2">
        <v>11</v>
      </c>
      <c r="K16568" s="2">
        <v>1</v>
      </c>
      <c r="L16568" s="3">
        <v>2410454249.0899997</v>
      </c>
      <c r="M16568" s="2" t="s">
        <v>20</v>
      </c>
      <c r="N16568" s="4" t="s">
        <v>21</v>
      </c>
    </row>
    <row r="16569" spans="1:14" x14ac:dyDescent="0.25">
      <c r="A16569" s="1" t="s">
        <v>17450</v>
      </c>
      <c r="B16569" s="2" t="s">
        <v>17465</v>
      </c>
      <c r="C16569" s="2" t="s">
        <v>659</v>
      </c>
      <c r="D16569" s="2" t="s">
        <v>17717</v>
      </c>
      <c r="E16569" s="2" t="s">
        <v>17609</v>
      </c>
      <c r="F16569" s="2">
        <v>40151574</v>
      </c>
      <c r="G16569" s="2" t="s">
        <v>511</v>
      </c>
      <c r="H16569" s="2">
        <v>1</v>
      </c>
      <c r="I16569" s="2">
        <v>6</v>
      </c>
      <c r="J16569" s="2">
        <v>11</v>
      </c>
      <c r="K16569" s="2">
        <v>1</v>
      </c>
      <c r="L16569" s="3">
        <v>27784792.349999998</v>
      </c>
      <c r="M16569" s="2" t="s">
        <v>20</v>
      </c>
      <c r="N16569" s="4" t="s">
        <v>21</v>
      </c>
    </row>
    <row r="16570" spans="1:14" x14ac:dyDescent="0.25">
      <c r="A16570" s="1" t="s">
        <v>17450</v>
      </c>
      <c r="B16570" s="2" t="s">
        <v>17465</v>
      </c>
      <c r="C16570" s="2" t="s">
        <v>659</v>
      </c>
      <c r="D16570" s="2" t="s">
        <v>17717</v>
      </c>
      <c r="E16570" s="2" t="s">
        <v>17610</v>
      </c>
      <c r="F16570" s="2">
        <v>40151574</v>
      </c>
      <c r="G16570" s="2" t="s">
        <v>511</v>
      </c>
      <c r="H16570" s="2">
        <v>1</v>
      </c>
      <c r="I16570" s="2">
        <v>6</v>
      </c>
      <c r="J16570" s="2">
        <v>11</v>
      </c>
      <c r="K16570" s="2">
        <v>1</v>
      </c>
      <c r="L16570" s="3">
        <v>117227552.11999999</v>
      </c>
      <c r="M16570" s="2" t="s">
        <v>20</v>
      </c>
      <c r="N16570" s="4" t="s">
        <v>21</v>
      </c>
    </row>
    <row r="16571" spans="1:14" x14ac:dyDescent="0.25">
      <c r="A16571" s="1" t="s">
        <v>17450</v>
      </c>
      <c r="B16571" s="2" t="s">
        <v>17465</v>
      </c>
      <c r="C16571" s="2" t="s">
        <v>659</v>
      </c>
      <c r="D16571" s="2" t="s">
        <v>17717</v>
      </c>
      <c r="E16571" s="2" t="s">
        <v>17611</v>
      </c>
      <c r="F16571" s="2">
        <v>40151574</v>
      </c>
      <c r="G16571" s="2" t="s">
        <v>511</v>
      </c>
      <c r="H16571" s="2">
        <v>1</v>
      </c>
      <c r="I16571" s="2">
        <v>6</v>
      </c>
      <c r="J16571" s="2">
        <v>11</v>
      </c>
      <c r="K16571" s="2">
        <v>1</v>
      </c>
      <c r="L16571" s="3">
        <v>3374392.56</v>
      </c>
      <c r="M16571" s="2" t="s">
        <v>20</v>
      </c>
      <c r="N16571" s="4" t="s">
        <v>21</v>
      </c>
    </row>
    <row r="16572" spans="1:14" x14ac:dyDescent="0.25">
      <c r="A16572" s="1" t="s">
        <v>17450</v>
      </c>
      <c r="B16572" s="2" t="s">
        <v>17465</v>
      </c>
      <c r="C16572" s="2" t="s">
        <v>713</v>
      </c>
      <c r="D16572" s="2" t="s">
        <v>17717</v>
      </c>
      <c r="E16572" s="2" t="s">
        <v>17612</v>
      </c>
      <c r="F16572" s="2">
        <v>39121001</v>
      </c>
      <c r="G16572" s="2" t="s">
        <v>511</v>
      </c>
      <c r="H16572" s="2">
        <v>1</v>
      </c>
      <c r="I16572" s="2">
        <v>6</v>
      </c>
      <c r="J16572" s="2">
        <v>11</v>
      </c>
      <c r="K16572" s="2">
        <v>1</v>
      </c>
      <c r="L16572" s="3">
        <v>38931915.049999997</v>
      </c>
      <c r="M16572" s="2" t="s">
        <v>20</v>
      </c>
      <c r="N16572" s="4" t="s">
        <v>21</v>
      </c>
    </row>
    <row r="16573" spans="1:14" x14ac:dyDescent="0.25">
      <c r="A16573" s="1" t="s">
        <v>17450</v>
      </c>
      <c r="B16573" s="2" t="s">
        <v>17465</v>
      </c>
      <c r="C16573" s="2" t="s">
        <v>915</v>
      </c>
      <c r="D16573" s="2" t="s">
        <v>17717</v>
      </c>
      <c r="E16573" s="2" t="s">
        <v>17613</v>
      </c>
      <c r="F16573" s="2">
        <v>39122100</v>
      </c>
      <c r="G16573" s="2" t="s">
        <v>511</v>
      </c>
      <c r="H16573" s="2">
        <v>1</v>
      </c>
      <c r="I16573" s="2">
        <v>6</v>
      </c>
      <c r="J16573" s="2">
        <v>11</v>
      </c>
      <c r="K16573" s="2">
        <v>1</v>
      </c>
      <c r="L16573" s="3">
        <v>52395307.299999997</v>
      </c>
      <c r="M16573" s="2" t="s">
        <v>20</v>
      </c>
      <c r="N16573" s="4" t="s">
        <v>21</v>
      </c>
    </row>
    <row r="16574" spans="1:14" x14ac:dyDescent="0.25">
      <c r="A16574" s="1" t="s">
        <v>17450</v>
      </c>
      <c r="B16574" s="2" t="s">
        <v>17465</v>
      </c>
      <c r="C16574" s="2" t="s">
        <v>915</v>
      </c>
      <c r="D16574" s="2" t="s">
        <v>17717</v>
      </c>
      <c r="E16574" s="2" t="s">
        <v>17614</v>
      </c>
      <c r="F16574" s="2">
        <v>39122100</v>
      </c>
      <c r="G16574" s="2" t="s">
        <v>511</v>
      </c>
      <c r="H16574" s="2">
        <v>1</v>
      </c>
      <c r="I16574" s="2">
        <v>6</v>
      </c>
      <c r="J16574" s="2">
        <v>11</v>
      </c>
      <c r="K16574" s="2">
        <v>1</v>
      </c>
      <c r="L16574" s="3">
        <v>23992101.699999999</v>
      </c>
      <c r="M16574" s="2" t="s">
        <v>20</v>
      </c>
      <c r="N16574" s="4" t="s">
        <v>21</v>
      </c>
    </row>
    <row r="16575" spans="1:14" x14ac:dyDescent="0.25">
      <c r="A16575" s="1" t="s">
        <v>17450</v>
      </c>
      <c r="B16575" s="2" t="s">
        <v>17465</v>
      </c>
      <c r="C16575" s="2" t="s">
        <v>915</v>
      </c>
      <c r="D16575" s="2" t="s">
        <v>17717</v>
      </c>
      <c r="E16575" s="2" t="s">
        <v>17615</v>
      </c>
      <c r="F16575" s="2">
        <v>39122100</v>
      </c>
      <c r="G16575" s="2" t="s">
        <v>511</v>
      </c>
      <c r="H16575" s="2">
        <v>1</v>
      </c>
      <c r="I16575" s="2">
        <v>6</v>
      </c>
      <c r="J16575" s="2">
        <v>11</v>
      </c>
      <c r="K16575" s="2">
        <v>1</v>
      </c>
      <c r="L16575" s="3">
        <v>8175545.1399999997</v>
      </c>
      <c r="M16575" s="2" t="s">
        <v>20</v>
      </c>
      <c r="N16575" s="4" t="s">
        <v>21</v>
      </c>
    </row>
    <row r="16576" spans="1:14" x14ac:dyDescent="0.25">
      <c r="A16576" s="1" t="s">
        <v>17450</v>
      </c>
      <c r="B16576" s="2" t="s">
        <v>17465</v>
      </c>
      <c r="C16576" s="2" t="s">
        <v>8550</v>
      </c>
      <c r="D16576" s="2" t="s">
        <v>17717</v>
      </c>
      <c r="E16576" s="2" t="s">
        <v>18922</v>
      </c>
      <c r="F16576" s="2">
        <v>26131800</v>
      </c>
      <c r="G16576" s="2" t="s">
        <v>511</v>
      </c>
      <c r="H16576" s="2">
        <v>1</v>
      </c>
      <c r="I16576" s="2">
        <v>6</v>
      </c>
      <c r="J16576" s="2">
        <v>11</v>
      </c>
      <c r="K16576" s="2">
        <v>24</v>
      </c>
      <c r="L16576" s="3">
        <v>18752067.599999998</v>
      </c>
      <c r="M16576" s="2" t="s">
        <v>20</v>
      </c>
      <c r="N16576" s="4" t="s">
        <v>21</v>
      </c>
    </row>
    <row r="16577" spans="1:14" x14ac:dyDescent="0.25">
      <c r="A16577" s="1" t="s">
        <v>17450</v>
      </c>
      <c r="B16577" s="2" t="s">
        <v>17465</v>
      </c>
      <c r="C16577" s="2" t="s">
        <v>8550</v>
      </c>
      <c r="D16577" s="2" t="s">
        <v>17717</v>
      </c>
      <c r="E16577" s="2" t="s">
        <v>17616</v>
      </c>
      <c r="F16577" s="2">
        <v>39121000</v>
      </c>
      <c r="G16577" s="2" t="s">
        <v>511</v>
      </c>
      <c r="H16577" s="2">
        <v>1</v>
      </c>
      <c r="I16577" s="2">
        <v>6</v>
      </c>
      <c r="J16577" s="2">
        <v>11</v>
      </c>
      <c r="K16577" s="2">
        <v>1</v>
      </c>
      <c r="L16577" s="3">
        <v>1482732.8599999999</v>
      </c>
      <c r="M16577" s="2" t="s">
        <v>20</v>
      </c>
      <c r="N16577" s="4" t="s">
        <v>21</v>
      </c>
    </row>
    <row r="16578" spans="1:14" x14ac:dyDescent="0.25">
      <c r="A16578" s="1" t="s">
        <v>17450</v>
      </c>
      <c r="B16578" s="2" t="s">
        <v>17465</v>
      </c>
      <c r="C16578" s="2" t="s">
        <v>29</v>
      </c>
      <c r="D16578" s="2" t="s">
        <v>17717</v>
      </c>
      <c r="E16578" s="2" t="s">
        <v>18923</v>
      </c>
      <c r="F16578" s="2">
        <v>40101701</v>
      </c>
      <c r="G16578" s="2" t="s">
        <v>511</v>
      </c>
      <c r="H16578" s="2">
        <v>1</v>
      </c>
      <c r="I16578" s="2">
        <v>6</v>
      </c>
      <c r="J16578" s="2">
        <v>11</v>
      </c>
      <c r="K16578" s="2">
        <v>1</v>
      </c>
      <c r="L16578" s="3">
        <v>465937637.26999998</v>
      </c>
      <c r="M16578" s="2" t="s">
        <v>20</v>
      </c>
      <c r="N16578" s="4" t="s">
        <v>21</v>
      </c>
    </row>
    <row r="16579" spans="1:14" x14ac:dyDescent="0.25">
      <c r="A16579" s="1" t="s">
        <v>17450</v>
      </c>
      <c r="B16579" s="2" t="s">
        <v>17465</v>
      </c>
      <c r="C16579" s="2" t="s">
        <v>532</v>
      </c>
      <c r="D16579" s="2" t="s">
        <v>17717</v>
      </c>
      <c r="E16579" s="2" t="s">
        <v>18924</v>
      </c>
      <c r="F16579" s="2">
        <v>24101601</v>
      </c>
      <c r="G16579" s="2" t="s">
        <v>511</v>
      </c>
      <c r="H16579" s="2">
        <v>1</v>
      </c>
      <c r="I16579" s="2">
        <v>6</v>
      </c>
      <c r="J16579" s="2">
        <v>11</v>
      </c>
      <c r="K16579" s="2">
        <v>1</v>
      </c>
      <c r="L16579" s="3">
        <v>127936688.17999999</v>
      </c>
      <c r="M16579" s="2" t="s">
        <v>20</v>
      </c>
      <c r="N16579" s="4" t="s">
        <v>21</v>
      </c>
    </row>
    <row r="16580" spans="1:14" x14ac:dyDescent="0.25">
      <c r="A16580" s="1" t="s">
        <v>17450</v>
      </c>
      <c r="B16580" s="2" t="s">
        <v>17465</v>
      </c>
      <c r="C16580" s="2" t="s">
        <v>926</v>
      </c>
      <c r="D16580" s="2" t="s">
        <v>17717</v>
      </c>
      <c r="E16580" s="2" t="s">
        <v>17617</v>
      </c>
      <c r="F16580" s="2">
        <v>32101514</v>
      </c>
      <c r="G16580" s="2" t="s">
        <v>511</v>
      </c>
      <c r="H16580" s="2">
        <v>1</v>
      </c>
      <c r="I16580" s="2">
        <v>6</v>
      </c>
      <c r="J16580" s="2">
        <v>11</v>
      </c>
      <c r="K16580" s="2">
        <v>1</v>
      </c>
      <c r="L16580" s="3">
        <v>1690555.65</v>
      </c>
      <c r="M16580" s="2" t="s">
        <v>20</v>
      </c>
      <c r="N16580" s="4" t="s">
        <v>21</v>
      </c>
    </row>
    <row r="16581" spans="1:14" x14ac:dyDescent="0.25">
      <c r="A16581" s="1" t="s">
        <v>17450</v>
      </c>
      <c r="B16581" s="2" t="s">
        <v>17465</v>
      </c>
      <c r="C16581" s="2" t="s">
        <v>33</v>
      </c>
      <c r="D16581" s="2" t="s">
        <v>17717</v>
      </c>
      <c r="E16581" s="2" t="s">
        <v>18925</v>
      </c>
      <c r="F16581" s="2">
        <v>46171619</v>
      </c>
      <c r="G16581" s="2" t="s">
        <v>511</v>
      </c>
      <c r="H16581" s="2">
        <v>1</v>
      </c>
      <c r="I16581" s="2">
        <v>6</v>
      </c>
      <c r="J16581" s="2">
        <v>11</v>
      </c>
      <c r="K16581" s="2">
        <v>1</v>
      </c>
      <c r="L16581" s="3">
        <v>17451758</v>
      </c>
      <c r="M16581" s="2" t="s">
        <v>20</v>
      </c>
      <c r="N16581" s="4" t="s">
        <v>21</v>
      </c>
    </row>
    <row r="16582" spans="1:14" x14ac:dyDescent="0.25">
      <c r="A16582" s="1" t="s">
        <v>17450</v>
      </c>
      <c r="B16582" s="2" t="s">
        <v>17465</v>
      </c>
      <c r="C16582" s="2" t="s">
        <v>33</v>
      </c>
      <c r="D16582" s="2" t="s">
        <v>17717</v>
      </c>
      <c r="E16582" s="2" t="s">
        <v>18926</v>
      </c>
      <c r="F16582" s="2">
        <v>46171619</v>
      </c>
      <c r="G16582" s="2" t="s">
        <v>511</v>
      </c>
      <c r="H16582" s="2">
        <v>6</v>
      </c>
      <c r="I16582" s="2">
        <v>6</v>
      </c>
      <c r="J16582" s="2">
        <v>11</v>
      </c>
      <c r="K16582" s="2">
        <v>6</v>
      </c>
      <c r="L16582" s="3">
        <v>7916340</v>
      </c>
      <c r="M16582" s="2" t="s">
        <v>20</v>
      </c>
      <c r="N16582" s="4" t="s">
        <v>21</v>
      </c>
    </row>
    <row r="16583" spans="1:14" x14ac:dyDescent="0.25">
      <c r="A16583" s="1" t="s">
        <v>17450</v>
      </c>
      <c r="B16583" s="2" t="s">
        <v>17465</v>
      </c>
      <c r="C16583" s="2" t="s">
        <v>33</v>
      </c>
      <c r="D16583" s="2" t="s">
        <v>17717</v>
      </c>
      <c r="E16583" s="2" t="s">
        <v>18927</v>
      </c>
      <c r="F16583" s="2">
        <v>43211500</v>
      </c>
      <c r="G16583" s="2" t="s">
        <v>511</v>
      </c>
      <c r="H16583" s="2">
        <v>1</v>
      </c>
      <c r="I16583" s="2">
        <v>6</v>
      </c>
      <c r="J16583" s="2">
        <v>11</v>
      </c>
      <c r="K16583" s="2">
        <v>1</v>
      </c>
      <c r="L16583" s="3">
        <v>36529534</v>
      </c>
      <c r="M16583" s="2" t="s">
        <v>20</v>
      </c>
      <c r="N16583" s="4" t="s">
        <v>21</v>
      </c>
    </row>
    <row r="16584" spans="1:14" x14ac:dyDescent="0.25">
      <c r="A16584" s="1" t="s">
        <v>17450</v>
      </c>
      <c r="B16584" s="2" t="s">
        <v>17465</v>
      </c>
      <c r="C16584" s="2" t="s">
        <v>33</v>
      </c>
      <c r="D16584" s="2" t="s">
        <v>17717</v>
      </c>
      <c r="E16584" s="2" t="s">
        <v>18928</v>
      </c>
      <c r="F16584" s="2">
        <v>46171619</v>
      </c>
      <c r="G16584" s="2" t="s">
        <v>511</v>
      </c>
      <c r="H16584" s="2">
        <v>1</v>
      </c>
      <c r="I16584" s="2">
        <v>6</v>
      </c>
      <c r="J16584" s="2">
        <v>11</v>
      </c>
      <c r="K16584" s="2">
        <v>1</v>
      </c>
      <c r="L16584" s="3">
        <v>15925043</v>
      </c>
      <c r="M16584" s="2" t="s">
        <v>20</v>
      </c>
      <c r="N16584" s="4" t="s">
        <v>21</v>
      </c>
    </row>
    <row r="16585" spans="1:14" x14ac:dyDescent="0.25">
      <c r="A16585" s="1" t="s">
        <v>17450</v>
      </c>
      <c r="B16585" s="2" t="s">
        <v>17465</v>
      </c>
      <c r="C16585" s="2" t="s">
        <v>39</v>
      </c>
      <c r="D16585" s="2" t="s">
        <v>17717</v>
      </c>
      <c r="E16585" s="2" t="s">
        <v>18929</v>
      </c>
      <c r="F16585" s="2">
        <v>46171610</v>
      </c>
      <c r="G16585" s="2" t="s">
        <v>511</v>
      </c>
      <c r="H16585" s="2">
        <v>7</v>
      </c>
      <c r="I16585" s="2">
        <v>6</v>
      </c>
      <c r="J16585" s="2">
        <v>11</v>
      </c>
      <c r="K16585" s="2">
        <v>7</v>
      </c>
      <c r="L16585" s="3">
        <v>15470721</v>
      </c>
      <c r="M16585" s="2" t="s">
        <v>20</v>
      </c>
      <c r="N16585" s="4" t="s">
        <v>21</v>
      </c>
    </row>
    <row r="16586" spans="1:14" x14ac:dyDescent="0.25">
      <c r="A16586" s="1" t="s">
        <v>17450</v>
      </c>
      <c r="B16586" s="2" t="s">
        <v>17465</v>
      </c>
      <c r="C16586" s="2" t="s">
        <v>39</v>
      </c>
      <c r="D16586" s="2" t="s">
        <v>17717</v>
      </c>
      <c r="E16586" s="2" t="s">
        <v>18930</v>
      </c>
      <c r="F16586" s="2">
        <v>46171610</v>
      </c>
      <c r="G16586" s="2" t="s">
        <v>511</v>
      </c>
      <c r="H16586" s="2">
        <v>1</v>
      </c>
      <c r="I16586" s="2">
        <v>6</v>
      </c>
      <c r="J16586" s="2">
        <v>11</v>
      </c>
      <c r="K16586" s="2">
        <v>1</v>
      </c>
      <c r="L16586" s="3">
        <v>4122214</v>
      </c>
      <c r="M16586" s="2" t="s">
        <v>20</v>
      </c>
      <c r="N16586" s="4" t="s">
        <v>21</v>
      </c>
    </row>
    <row r="16587" spans="1:14" x14ac:dyDescent="0.25">
      <c r="A16587" s="1" t="s">
        <v>17450</v>
      </c>
      <c r="B16587" s="2" t="s">
        <v>17465</v>
      </c>
      <c r="C16587" s="2" t="s">
        <v>39</v>
      </c>
      <c r="D16587" s="2" t="s">
        <v>17717</v>
      </c>
      <c r="E16587" s="2" t="s">
        <v>18931</v>
      </c>
      <c r="F16587" s="2">
        <v>46171610</v>
      </c>
      <c r="G16587" s="2" t="s">
        <v>511</v>
      </c>
      <c r="H16587" s="2">
        <v>1</v>
      </c>
      <c r="I16587" s="2">
        <v>6</v>
      </c>
      <c r="J16587" s="2">
        <v>11</v>
      </c>
      <c r="K16587" s="2">
        <v>1</v>
      </c>
      <c r="L16587" s="3">
        <v>4699572</v>
      </c>
      <c r="M16587" s="2" t="s">
        <v>20</v>
      </c>
      <c r="N16587" s="4" t="s">
        <v>21</v>
      </c>
    </row>
    <row r="16588" spans="1:14" x14ac:dyDescent="0.25">
      <c r="A16588" s="1" t="s">
        <v>17450</v>
      </c>
      <c r="B16588" s="2" t="s">
        <v>17465</v>
      </c>
      <c r="C16588" s="2" t="s">
        <v>39</v>
      </c>
      <c r="D16588" s="2" t="s">
        <v>17717</v>
      </c>
      <c r="E16588" s="2" t="s">
        <v>18932</v>
      </c>
      <c r="F16588" s="2">
        <v>46171610</v>
      </c>
      <c r="G16588" s="2" t="s">
        <v>511</v>
      </c>
      <c r="H16588" s="2">
        <v>2</v>
      </c>
      <c r="I16588" s="2">
        <v>6</v>
      </c>
      <c r="J16588" s="2">
        <v>11</v>
      </c>
      <c r="K16588" s="2">
        <v>2</v>
      </c>
      <c r="L16588" s="3">
        <v>47966180</v>
      </c>
      <c r="M16588" s="2" t="s">
        <v>20</v>
      </c>
      <c r="N16588" s="4" t="s">
        <v>21</v>
      </c>
    </row>
    <row r="16589" spans="1:14" x14ac:dyDescent="0.25">
      <c r="A16589" s="1" t="s">
        <v>17450</v>
      </c>
      <c r="B16589" s="2" t="s">
        <v>17465</v>
      </c>
      <c r="C16589" s="2" t="s">
        <v>33</v>
      </c>
      <c r="D16589" s="2" t="s">
        <v>17717</v>
      </c>
      <c r="E16589" s="2" t="s">
        <v>18933</v>
      </c>
      <c r="F16589" s="2">
        <v>46171612</v>
      </c>
      <c r="G16589" s="2" t="s">
        <v>511</v>
      </c>
      <c r="H16589" s="2">
        <v>1</v>
      </c>
      <c r="I16589" s="2">
        <v>6</v>
      </c>
      <c r="J16589" s="2">
        <v>11</v>
      </c>
      <c r="K16589" s="2">
        <v>1</v>
      </c>
      <c r="L16589" s="3">
        <v>12416306</v>
      </c>
      <c r="M16589" s="2" t="s">
        <v>20</v>
      </c>
      <c r="N16589" s="4" t="s">
        <v>21</v>
      </c>
    </row>
    <row r="16590" spans="1:14" x14ac:dyDescent="0.25">
      <c r="A16590" s="1" t="s">
        <v>17450</v>
      </c>
      <c r="B16590" s="2" t="s">
        <v>17465</v>
      </c>
      <c r="C16590" s="2" t="s">
        <v>33</v>
      </c>
      <c r="D16590" s="2" t="s">
        <v>17717</v>
      </c>
      <c r="E16590" s="2" t="s">
        <v>17618</v>
      </c>
      <c r="F16590" s="2">
        <v>43211700</v>
      </c>
      <c r="G16590" s="2" t="s">
        <v>511</v>
      </c>
      <c r="H16590" s="2">
        <v>5</v>
      </c>
      <c r="I16590" s="2">
        <v>6</v>
      </c>
      <c r="J16590" s="2">
        <v>11</v>
      </c>
      <c r="K16590" s="2">
        <v>5</v>
      </c>
      <c r="L16590" s="3">
        <v>308502665</v>
      </c>
      <c r="M16590" s="2" t="s">
        <v>20</v>
      </c>
      <c r="N16590" s="4" t="s">
        <v>21</v>
      </c>
    </row>
    <row r="16591" spans="1:14" x14ac:dyDescent="0.25">
      <c r="A16591" s="1" t="s">
        <v>17450</v>
      </c>
      <c r="B16591" s="2" t="s">
        <v>17465</v>
      </c>
      <c r="C16591" s="2" t="s">
        <v>33</v>
      </c>
      <c r="D16591" s="2" t="s">
        <v>17717</v>
      </c>
      <c r="E16591" s="2" t="s">
        <v>17619</v>
      </c>
      <c r="F16591" s="2">
        <v>43221700</v>
      </c>
      <c r="G16591" s="2" t="s">
        <v>511</v>
      </c>
      <c r="H16591" s="2">
        <v>7</v>
      </c>
      <c r="I16591" s="2">
        <v>6</v>
      </c>
      <c r="J16591" s="2">
        <v>11</v>
      </c>
      <c r="K16591" s="2">
        <v>7</v>
      </c>
      <c r="L16591" s="3">
        <v>29570849</v>
      </c>
      <c r="M16591" s="2" t="s">
        <v>20</v>
      </c>
      <c r="N16591" s="4" t="s">
        <v>21</v>
      </c>
    </row>
    <row r="16592" spans="1:14" x14ac:dyDescent="0.25">
      <c r="A16592" s="1" t="s">
        <v>17450</v>
      </c>
      <c r="B16592" s="2" t="s">
        <v>17465</v>
      </c>
      <c r="C16592" s="2" t="s">
        <v>33</v>
      </c>
      <c r="D16592" s="2" t="s">
        <v>17717</v>
      </c>
      <c r="E16592" s="2" t="s">
        <v>17620</v>
      </c>
      <c r="F16592" s="2">
        <v>43221700</v>
      </c>
      <c r="G16592" s="2" t="s">
        <v>511</v>
      </c>
      <c r="H16592" s="2">
        <v>4</v>
      </c>
      <c r="I16592" s="2">
        <v>6</v>
      </c>
      <c r="J16592" s="2">
        <v>11</v>
      </c>
      <c r="K16592" s="2">
        <v>4</v>
      </c>
      <c r="L16592" s="3">
        <v>69299264</v>
      </c>
      <c r="M16592" s="2" t="s">
        <v>20</v>
      </c>
      <c r="N16592" s="4" t="s">
        <v>21</v>
      </c>
    </row>
    <row r="16593" spans="1:14" x14ac:dyDescent="0.25">
      <c r="A16593" s="1" t="s">
        <v>17450</v>
      </c>
      <c r="B16593" s="2" t="s">
        <v>17465</v>
      </c>
      <c r="C16593" s="2" t="s">
        <v>33</v>
      </c>
      <c r="D16593" s="2" t="s">
        <v>17717</v>
      </c>
      <c r="E16593" s="2" t="s">
        <v>17621</v>
      </c>
      <c r="F16593" s="2">
        <v>43222800</v>
      </c>
      <c r="G16593" s="2" t="s">
        <v>511</v>
      </c>
      <c r="H16593" s="2">
        <v>3</v>
      </c>
      <c r="I16593" s="2">
        <v>6</v>
      </c>
      <c r="J16593" s="2">
        <v>11</v>
      </c>
      <c r="K16593" s="2">
        <v>3</v>
      </c>
      <c r="L16593" s="3">
        <v>1601829</v>
      </c>
      <c r="M16593" s="2" t="s">
        <v>20</v>
      </c>
      <c r="N16593" s="4" t="s">
        <v>21</v>
      </c>
    </row>
    <row r="16594" spans="1:14" x14ac:dyDescent="0.25">
      <c r="A16594" s="1" t="s">
        <v>17450</v>
      </c>
      <c r="B16594" s="2" t="s">
        <v>17465</v>
      </c>
      <c r="C16594" s="2" t="s">
        <v>33</v>
      </c>
      <c r="D16594" s="2" t="s">
        <v>17717</v>
      </c>
      <c r="E16594" s="2" t="s">
        <v>17622</v>
      </c>
      <c r="F16594" s="2">
        <v>43221700</v>
      </c>
      <c r="G16594" s="2" t="s">
        <v>511</v>
      </c>
      <c r="H16594" s="2">
        <v>1</v>
      </c>
      <c r="I16594" s="2">
        <v>6</v>
      </c>
      <c r="J16594" s="2">
        <v>11</v>
      </c>
      <c r="K16594" s="2">
        <v>1</v>
      </c>
      <c r="L16594" s="3">
        <v>37972200</v>
      </c>
      <c r="M16594" s="2" t="s">
        <v>20</v>
      </c>
      <c r="N16594" s="4" t="s">
        <v>21</v>
      </c>
    </row>
    <row r="16595" spans="1:14" x14ac:dyDescent="0.25">
      <c r="A16595" s="1" t="s">
        <v>17450</v>
      </c>
      <c r="B16595" s="2" t="s">
        <v>17465</v>
      </c>
      <c r="C16595" s="2" t="s">
        <v>33</v>
      </c>
      <c r="D16595" s="2" t="s">
        <v>17717</v>
      </c>
      <c r="E16595" s="2" t="s">
        <v>17623</v>
      </c>
      <c r="F16595" s="2">
        <v>46171612</v>
      </c>
      <c r="G16595" s="2" t="s">
        <v>511</v>
      </c>
      <c r="H16595" s="2">
        <v>1</v>
      </c>
      <c r="I16595" s="2">
        <v>6</v>
      </c>
      <c r="J16595" s="2">
        <v>11</v>
      </c>
      <c r="K16595" s="2">
        <v>1</v>
      </c>
      <c r="L16595" s="3">
        <v>17087490</v>
      </c>
      <c r="M16595" s="2" t="s">
        <v>20</v>
      </c>
      <c r="N16595" s="4" t="s">
        <v>21</v>
      </c>
    </row>
    <row r="16596" spans="1:14" x14ac:dyDescent="0.25">
      <c r="A16596" s="1" t="s">
        <v>17450</v>
      </c>
      <c r="B16596" s="2" t="s">
        <v>17465</v>
      </c>
      <c r="C16596" s="2" t="s">
        <v>33</v>
      </c>
      <c r="D16596" s="2" t="s">
        <v>17717</v>
      </c>
      <c r="E16596" s="2" t="s">
        <v>17624</v>
      </c>
      <c r="F16596" s="2">
        <v>46171612</v>
      </c>
      <c r="G16596" s="2" t="s">
        <v>511</v>
      </c>
      <c r="H16596" s="2">
        <v>1</v>
      </c>
      <c r="I16596" s="2">
        <v>6</v>
      </c>
      <c r="J16596" s="2">
        <v>11</v>
      </c>
      <c r="K16596" s="2">
        <v>1</v>
      </c>
      <c r="L16596" s="3">
        <v>5695830</v>
      </c>
      <c r="M16596" s="2" t="s">
        <v>20</v>
      </c>
      <c r="N16596" s="4" t="s">
        <v>21</v>
      </c>
    </row>
    <row r="16597" spans="1:14" x14ac:dyDescent="0.25">
      <c r="A16597" s="1" t="s">
        <v>17450</v>
      </c>
      <c r="B16597" s="2" t="s">
        <v>17465</v>
      </c>
      <c r="C16597" s="2" t="s">
        <v>33</v>
      </c>
      <c r="D16597" s="2" t="s">
        <v>17717</v>
      </c>
      <c r="E16597" s="2" t="s">
        <v>17625</v>
      </c>
      <c r="F16597" s="2">
        <v>46171612</v>
      </c>
      <c r="G16597" s="2" t="s">
        <v>511</v>
      </c>
      <c r="H16597" s="2">
        <v>1</v>
      </c>
      <c r="I16597" s="2">
        <v>6</v>
      </c>
      <c r="J16597" s="2">
        <v>11</v>
      </c>
      <c r="K16597" s="2">
        <v>1</v>
      </c>
      <c r="L16597" s="3">
        <v>579076050</v>
      </c>
      <c r="M16597" s="2" t="s">
        <v>20</v>
      </c>
      <c r="N16597" s="4" t="s">
        <v>21</v>
      </c>
    </row>
    <row r="16598" spans="1:14" x14ac:dyDescent="0.25">
      <c r="A16598" s="1" t="s">
        <v>17450</v>
      </c>
      <c r="B16598" s="2" t="s">
        <v>17470</v>
      </c>
      <c r="C16598" s="2" t="s">
        <v>17477</v>
      </c>
      <c r="D16598" s="2" t="s">
        <v>17722</v>
      </c>
      <c r="E16598" s="2" t="s">
        <v>17626</v>
      </c>
      <c r="F16598" s="2">
        <v>72141110</v>
      </c>
      <c r="G16598" s="2" t="s">
        <v>511</v>
      </c>
      <c r="H16598" s="2">
        <v>1</v>
      </c>
      <c r="I16598" s="2">
        <v>6</v>
      </c>
      <c r="J16598" s="2">
        <v>11</v>
      </c>
      <c r="K16598" s="2">
        <v>1</v>
      </c>
      <c r="L16598" s="3">
        <v>1258842133.4199998</v>
      </c>
      <c r="M16598" s="2" t="s">
        <v>20</v>
      </c>
      <c r="N16598" s="4" t="s">
        <v>21</v>
      </c>
    </row>
    <row r="16599" spans="1:14" x14ac:dyDescent="0.25">
      <c r="A16599" s="1" t="s">
        <v>17450</v>
      </c>
      <c r="B16599" s="2" t="s">
        <v>17470</v>
      </c>
      <c r="C16599" s="2" t="s">
        <v>659</v>
      </c>
      <c r="D16599" s="2" t="s">
        <v>17722</v>
      </c>
      <c r="E16599" s="2" t="s">
        <v>17627</v>
      </c>
      <c r="F16599" s="2">
        <v>40151574</v>
      </c>
      <c r="G16599" s="2" t="s">
        <v>511</v>
      </c>
      <c r="H16599" s="2">
        <v>1</v>
      </c>
      <c r="I16599" s="2">
        <v>6</v>
      </c>
      <c r="J16599" s="2">
        <v>11</v>
      </c>
      <c r="K16599" s="2">
        <v>2</v>
      </c>
      <c r="L16599" s="3">
        <v>19524763.16</v>
      </c>
      <c r="M16599" s="2" t="s">
        <v>20</v>
      </c>
      <c r="N16599" s="4" t="s">
        <v>21</v>
      </c>
    </row>
    <row r="16600" spans="1:14" x14ac:dyDescent="0.25">
      <c r="A16600" s="1" t="s">
        <v>17450</v>
      </c>
      <c r="B16600" s="2" t="s">
        <v>17470</v>
      </c>
      <c r="C16600" s="2" t="s">
        <v>29</v>
      </c>
      <c r="D16600" s="2" t="s">
        <v>17722</v>
      </c>
      <c r="E16600" s="2" t="s">
        <v>17628</v>
      </c>
      <c r="F16600" s="2">
        <v>72121505</v>
      </c>
      <c r="G16600" s="2" t="s">
        <v>511</v>
      </c>
      <c r="H16600" s="2">
        <v>1</v>
      </c>
      <c r="I16600" s="2">
        <v>6</v>
      </c>
      <c r="J16600" s="2">
        <v>11</v>
      </c>
      <c r="K16600" s="2">
        <v>1</v>
      </c>
      <c r="L16600" s="3">
        <v>335025600.42000002</v>
      </c>
      <c r="M16600" s="2" t="s">
        <v>20</v>
      </c>
      <c r="N16600" s="4" t="s">
        <v>21</v>
      </c>
    </row>
    <row r="16601" spans="1:14" x14ac:dyDescent="0.25">
      <c r="A16601" s="1" t="s">
        <v>17450</v>
      </c>
      <c r="B16601" s="2" t="s">
        <v>17470</v>
      </c>
      <c r="C16601" s="2" t="s">
        <v>29</v>
      </c>
      <c r="D16601" s="2" t="s">
        <v>17722</v>
      </c>
      <c r="E16601" s="2" t="s">
        <v>17629</v>
      </c>
      <c r="F16601" s="2">
        <v>47101531</v>
      </c>
      <c r="G16601" s="2" t="s">
        <v>511</v>
      </c>
      <c r="H16601" s="2">
        <v>1</v>
      </c>
      <c r="I16601" s="2">
        <v>6</v>
      </c>
      <c r="J16601" s="2">
        <v>11</v>
      </c>
      <c r="K16601" s="2">
        <v>3</v>
      </c>
      <c r="L16601" s="3">
        <v>240271053.12</v>
      </c>
      <c r="M16601" s="2" t="s">
        <v>20</v>
      </c>
      <c r="N16601" s="4" t="s">
        <v>21</v>
      </c>
    </row>
    <row r="16602" spans="1:14" x14ac:dyDescent="0.25">
      <c r="A16602" s="1" t="s">
        <v>17450</v>
      </c>
      <c r="B16602" s="2" t="s">
        <v>17470</v>
      </c>
      <c r="C16602" s="2" t="s">
        <v>713</v>
      </c>
      <c r="D16602" s="2" t="s">
        <v>17722</v>
      </c>
      <c r="E16602" s="2" t="s">
        <v>17630</v>
      </c>
      <c r="F16602" s="2">
        <v>39121001</v>
      </c>
      <c r="G16602" s="2" t="s">
        <v>511</v>
      </c>
      <c r="H16602" s="2">
        <v>1</v>
      </c>
      <c r="I16602" s="2">
        <v>6</v>
      </c>
      <c r="J16602" s="2">
        <v>11</v>
      </c>
      <c r="K16602" s="2">
        <v>1</v>
      </c>
      <c r="L16602" s="3">
        <v>21603760.989999998</v>
      </c>
      <c r="M16602" s="2" t="s">
        <v>20</v>
      </c>
      <c r="N16602" s="4" t="s">
        <v>21</v>
      </c>
    </row>
    <row r="16603" spans="1:14" x14ac:dyDescent="0.25">
      <c r="A16603" s="1" t="s">
        <v>17450</v>
      </c>
      <c r="B16603" s="2" t="s">
        <v>17470</v>
      </c>
      <c r="C16603" s="2" t="s">
        <v>915</v>
      </c>
      <c r="D16603" s="2" t="s">
        <v>17722</v>
      </c>
      <c r="E16603" s="2" t="s">
        <v>17631</v>
      </c>
      <c r="F16603" s="2">
        <v>39121001</v>
      </c>
      <c r="G16603" s="2" t="s">
        <v>511</v>
      </c>
      <c r="H16603" s="2">
        <v>1</v>
      </c>
      <c r="I16603" s="2">
        <v>6</v>
      </c>
      <c r="J16603" s="2">
        <v>11</v>
      </c>
      <c r="K16603" s="2">
        <v>1</v>
      </c>
      <c r="L16603" s="3">
        <v>8263515.8899999997</v>
      </c>
      <c r="M16603" s="2" t="s">
        <v>20</v>
      </c>
      <c r="N16603" s="4" t="s">
        <v>21</v>
      </c>
    </row>
    <row r="16604" spans="1:14" x14ac:dyDescent="0.25">
      <c r="A16604" s="1" t="s">
        <v>17450</v>
      </c>
      <c r="B16604" s="2" t="s">
        <v>17462</v>
      </c>
      <c r="C16604" s="2" t="s">
        <v>3324</v>
      </c>
      <c r="D16604" s="2" t="s">
        <v>17714</v>
      </c>
      <c r="E16604" s="2" t="s">
        <v>18934</v>
      </c>
      <c r="F16604" s="2">
        <v>72121100</v>
      </c>
      <c r="G16604" s="2" t="s">
        <v>511</v>
      </c>
      <c r="H16604" s="2">
        <v>1</v>
      </c>
      <c r="I16604" s="2">
        <v>6</v>
      </c>
      <c r="J16604" s="2">
        <v>11</v>
      </c>
      <c r="K16604" s="2">
        <v>1</v>
      </c>
      <c r="L16604" s="3">
        <v>1548734788</v>
      </c>
      <c r="M16604" s="2" t="s">
        <v>20</v>
      </c>
      <c r="N16604" s="4" t="s">
        <v>21</v>
      </c>
    </row>
    <row r="16605" spans="1:14" x14ac:dyDescent="0.25">
      <c r="A16605" s="1" t="s">
        <v>17450</v>
      </c>
      <c r="B16605" s="2" t="s">
        <v>17462</v>
      </c>
      <c r="C16605" s="2" t="s">
        <v>915</v>
      </c>
      <c r="D16605" s="2" t="s">
        <v>17714</v>
      </c>
      <c r="E16605" s="2" t="s">
        <v>17632</v>
      </c>
      <c r="F16605" s="2">
        <v>39122100</v>
      </c>
      <c r="G16605" s="2" t="s">
        <v>511</v>
      </c>
      <c r="H16605" s="2">
        <v>1</v>
      </c>
      <c r="I16605" s="2">
        <v>6</v>
      </c>
      <c r="J16605" s="2">
        <v>11</v>
      </c>
      <c r="K16605" s="2">
        <v>1</v>
      </c>
      <c r="L16605" s="3">
        <v>19795626</v>
      </c>
      <c r="M16605" s="2" t="s">
        <v>20</v>
      </c>
      <c r="N16605" s="4" t="s">
        <v>21</v>
      </c>
    </row>
    <row r="16606" spans="1:14" x14ac:dyDescent="0.25">
      <c r="A16606" s="1" t="s">
        <v>17450</v>
      </c>
      <c r="B16606" s="2" t="s">
        <v>17462</v>
      </c>
      <c r="C16606" s="2" t="s">
        <v>713</v>
      </c>
      <c r="D16606" s="2" t="s">
        <v>17714</v>
      </c>
      <c r="E16606" s="2" t="s">
        <v>17633</v>
      </c>
      <c r="F16606" s="2">
        <v>39121001</v>
      </c>
      <c r="G16606" s="2" t="s">
        <v>511</v>
      </c>
      <c r="H16606" s="2">
        <v>1</v>
      </c>
      <c r="I16606" s="2">
        <v>6</v>
      </c>
      <c r="J16606" s="2">
        <v>11</v>
      </c>
      <c r="K16606" s="2">
        <v>1</v>
      </c>
      <c r="L16606" s="3">
        <v>21806312</v>
      </c>
      <c r="M16606" s="2" t="s">
        <v>20</v>
      </c>
      <c r="N16606" s="4" t="s">
        <v>21</v>
      </c>
    </row>
    <row r="16607" spans="1:14" x14ac:dyDescent="0.25">
      <c r="A16607" s="1" t="s">
        <v>17450</v>
      </c>
      <c r="B16607" s="2" t="s">
        <v>17462</v>
      </c>
      <c r="C16607" s="2" t="s">
        <v>29</v>
      </c>
      <c r="D16607" s="2" t="s">
        <v>17714</v>
      </c>
      <c r="E16607" s="2" t="s">
        <v>17634</v>
      </c>
      <c r="F16607" s="2">
        <v>40101701</v>
      </c>
      <c r="G16607" s="2" t="s">
        <v>511</v>
      </c>
      <c r="H16607" s="2">
        <v>1</v>
      </c>
      <c r="I16607" s="2">
        <v>6</v>
      </c>
      <c r="J16607" s="2">
        <v>11</v>
      </c>
      <c r="K16607" s="2">
        <v>1</v>
      </c>
      <c r="L16607" s="3">
        <v>352266526</v>
      </c>
      <c r="M16607" s="2" t="s">
        <v>20</v>
      </c>
      <c r="N16607" s="4" t="s">
        <v>21</v>
      </c>
    </row>
    <row r="16608" spans="1:14" x14ac:dyDescent="0.25">
      <c r="A16608" s="1" t="s">
        <v>17450</v>
      </c>
      <c r="B16608" s="2" t="s">
        <v>17462</v>
      </c>
      <c r="C16608" s="2" t="s">
        <v>659</v>
      </c>
      <c r="D16608" s="2" t="s">
        <v>17714</v>
      </c>
      <c r="E16608" s="2" t="s">
        <v>17635</v>
      </c>
      <c r="F16608" s="2">
        <v>40151574</v>
      </c>
      <c r="G16608" s="2" t="s">
        <v>511</v>
      </c>
      <c r="H16608" s="2">
        <v>1</v>
      </c>
      <c r="I16608" s="2">
        <v>6</v>
      </c>
      <c r="J16608" s="2">
        <v>11</v>
      </c>
      <c r="K16608" s="2">
        <v>1</v>
      </c>
      <c r="L16608" s="3">
        <v>19936240</v>
      </c>
      <c r="M16608" s="2" t="s">
        <v>20</v>
      </c>
      <c r="N16608" s="4" t="s">
        <v>21</v>
      </c>
    </row>
    <row r="16609" spans="1:14" x14ac:dyDescent="0.25">
      <c r="A16609" s="1" t="s">
        <v>17450</v>
      </c>
      <c r="B16609" s="2" t="s">
        <v>17462</v>
      </c>
      <c r="C16609" s="2" t="s">
        <v>33</v>
      </c>
      <c r="D16609" s="2" t="s">
        <v>17714</v>
      </c>
      <c r="E16609" s="2" t="s">
        <v>17636</v>
      </c>
      <c r="F16609" s="2">
        <v>43211700</v>
      </c>
      <c r="G16609" s="2" t="s">
        <v>511</v>
      </c>
      <c r="H16609" s="2">
        <v>1</v>
      </c>
      <c r="I16609" s="2">
        <v>6</v>
      </c>
      <c r="J16609" s="2">
        <v>11</v>
      </c>
      <c r="K16609" s="2">
        <v>6</v>
      </c>
      <c r="L16609" s="3">
        <v>486885553.99999976</v>
      </c>
      <c r="M16609" s="2" t="s">
        <v>20</v>
      </c>
      <c r="N16609" s="4" t="s">
        <v>21</v>
      </c>
    </row>
    <row r="16610" spans="1:14" x14ac:dyDescent="0.25">
      <c r="A16610" s="1" t="s">
        <v>17450</v>
      </c>
      <c r="B16610" s="2" t="s">
        <v>17462</v>
      </c>
      <c r="C16610" s="2" t="s">
        <v>33</v>
      </c>
      <c r="D16610" s="2" t="s">
        <v>17714</v>
      </c>
      <c r="E16610" s="2" t="s">
        <v>17637</v>
      </c>
      <c r="F16610" s="2">
        <v>43221700</v>
      </c>
      <c r="G16610" s="2" t="s">
        <v>511</v>
      </c>
      <c r="H16610" s="2">
        <v>1</v>
      </c>
      <c r="I16610" s="2">
        <v>6</v>
      </c>
      <c r="J16610" s="2">
        <v>11</v>
      </c>
      <c r="K16610" s="2">
        <v>1</v>
      </c>
      <c r="L16610" s="3">
        <v>5236380</v>
      </c>
      <c r="M16610" s="2" t="s">
        <v>20</v>
      </c>
      <c r="N16610" s="4" t="s">
        <v>21</v>
      </c>
    </row>
    <row r="16611" spans="1:14" x14ac:dyDescent="0.25">
      <c r="A16611" s="1" t="s">
        <v>17450</v>
      </c>
      <c r="B16611" s="2" t="s">
        <v>17462</v>
      </c>
      <c r="C16611" s="2" t="s">
        <v>33</v>
      </c>
      <c r="D16611" s="2" t="s">
        <v>17714</v>
      </c>
      <c r="E16611" s="2" t="s">
        <v>17638</v>
      </c>
      <c r="F16611" s="2">
        <v>43221700</v>
      </c>
      <c r="G16611" s="2" t="s">
        <v>511</v>
      </c>
      <c r="H16611" s="2">
        <v>1</v>
      </c>
      <c r="I16611" s="2">
        <v>6</v>
      </c>
      <c r="J16611" s="2">
        <v>11</v>
      </c>
      <c r="K16611" s="2">
        <v>2</v>
      </c>
      <c r="L16611" s="3">
        <v>45037735</v>
      </c>
      <c r="M16611" s="2" t="s">
        <v>20</v>
      </c>
      <c r="N16611" s="4" t="s">
        <v>21</v>
      </c>
    </row>
    <row r="16612" spans="1:14" x14ac:dyDescent="0.25">
      <c r="A16612" s="1" t="s">
        <v>17450</v>
      </c>
      <c r="B16612" s="2" t="s">
        <v>17462</v>
      </c>
      <c r="C16612" s="2" t="s">
        <v>39</v>
      </c>
      <c r="D16612" s="2" t="s">
        <v>17714</v>
      </c>
      <c r="E16612" s="2" t="s">
        <v>17639</v>
      </c>
      <c r="F16612" s="2">
        <v>43222800</v>
      </c>
      <c r="G16612" s="2" t="s">
        <v>511</v>
      </c>
      <c r="H16612" s="2">
        <v>1</v>
      </c>
      <c r="I16612" s="2">
        <v>6</v>
      </c>
      <c r="J16612" s="2">
        <v>11</v>
      </c>
      <c r="K16612" s="2">
        <v>1</v>
      </c>
      <c r="L16612" s="3">
        <v>684938</v>
      </c>
      <c r="M16612" s="2" t="s">
        <v>20</v>
      </c>
      <c r="N16612" s="4" t="s">
        <v>21</v>
      </c>
    </row>
    <row r="16613" spans="1:14" x14ac:dyDescent="0.25">
      <c r="A16613" s="1" t="s">
        <v>17450</v>
      </c>
      <c r="B16613" s="2" t="s">
        <v>17462</v>
      </c>
      <c r="C16613" s="2" t="s">
        <v>148</v>
      </c>
      <c r="D16613" s="2" t="s">
        <v>17714</v>
      </c>
      <c r="E16613" s="2" t="s">
        <v>17640</v>
      </c>
      <c r="F16613" s="2">
        <v>72141702</v>
      </c>
      <c r="G16613" s="2" t="s">
        <v>511</v>
      </c>
      <c r="H16613" s="2">
        <v>1</v>
      </c>
      <c r="I16613" s="2">
        <v>6</v>
      </c>
      <c r="J16613" s="2">
        <v>11</v>
      </c>
      <c r="K16613" s="2">
        <v>1</v>
      </c>
      <c r="L16613" s="3">
        <v>142678120</v>
      </c>
      <c r="M16613" s="2" t="s">
        <v>20</v>
      </c>
      <c r="N16613" s="4" t="s">
        <v>21</v>
      </c>
    </row>
    <row r="16614" spans="1:14" x14ac:dyDescent="0.25">
      <c r="A16614" s="1" t="s">
        <v>17450</v>
      </c>
      <c r="B16614" s="2" t="s">
        <v>17462</v>
      </c>
      <c r="C16614" s="2" t="s">
        <v>532</v>
      </c>
      <c r="D16614" s="2" t="s">
        <v>17714</v>
      </c>
      <c r="E16614" s="2" t="s">
        <v>17641</v>
      </c>
      <c r="F16614" s="2">
        <v>24101601</v>
      </c>
      <c r="G16614" s="2" t="s">
        <v>511</v>
      </c>
      <c r="H16614" s="2">
        <v>1</v>
      </c>
      <c r="I16614" s="2">
        <v>6</v>
      </c>
      <c r="J16614" s="2">
        <v>11</v>
      </c>
      <c r="K16614" s="2">
        <v>1</v>
      </c>
      <c r="L16614" s="3">
        <v>160517591</v>
      </c>
      <c r="M16614" s="2" t="s">
        <v>20</v>
      </c>
      <c r="N16614" s="4" t="s">
        <v>21</v>
      </c>
    </row>
    <row r="16615" spans="1:14" x14ac:dyDescent="0.25">
      <c r="A16615" s="1" t="s">
        <v>17450</v>
      </c>
      <c r="B16615" s="2" t="s">
        <v>17464</v>
      </c>
      <c r="C16615" s="2" t="s">
        <v>17475</v>
      </c>
      <c r="D16615" s="2" t="s">
        <v>17716</v>
      </c>
      <c r="E16615" s="2" t="s">
        <v>17642</v>
      </c>
      <c r="F16615" s="2">
        <v>81101500</v>
      </c>
      <c r="G16615" s="2" t="s">
        <v>12517</v>
      </c>
      <c r="H16615" s="2">
        <v>1</v>
      </c>
      <c r="I16615" s="2">
        <v>6</v>
      </c>
      <c r="J16615" s="2">
        <v>11</v>
      </c>
      <c r="K16615" s="2">
        <v>1</v>
      </c>
      <c r="L16615" s="3">
        <v>700000000</v>
      </c>
      <c r="M16615" s="2" t="s">
        <v>20</v>
      </c>
      <c r="N16615" s="4" t="s">
        <v>21</v>
      </c>
    </row>
    <row r="16616" spans="1:14" x14ac:dyDescent="0.25">
      <c r="A16616" s="1" t="s">
        <v>17450</v>
      </c>
      <c r="B16616" s="2" t="s">
        <v>17462</v>
      </c>
      <c r="C16616" s="2" t="s">
        <v>3324</v>
      </c>
      <c r="D16616" s="2" t="s">
        <v>17714</v>
      </c>
      <c r="E16616" s="2" t="s">
        <v>18935</v>
      </c>
      <c r="F16616" s="2">
        <v>72121100</v>
      </c>
      <c r="G16616" s="2" t="s">
        <v>511</v>
      </c>
      <c r="H16616" s="2">
        <v>4</v>
      </c>
      <c r="I16616" s="2">
        <v>6</v>
      </c>
      <c r="J16616" s="2">
        <v>11</v>
      </c>
      <c r="K16616" s="2">
        <v>1</v>
      </c>
      <c r="L16616" s="3">
        <v>1716839133.5599999</v>
      </c>
      <c r="M16616" s="2" t="s">
        <v>20</v>
      </c>
      <c r="N16616" s="4" t="s">
        <v>21</v>
      </c>
    </row>
    <row r="16617" spans="1:14" x14ac:dyDescent="0.25">
      <c r="A16617" s="1" t="s">
        <v>17450</v>
      </c>
      <c r="B16617" s="2" t="s">
        <v>17462</v>
      </c>
      <c r="C16617" s="2" t="s">
        <v>659</v>
      </c>
      <c r="D16617" s="2" t="s">
        <v>17714</v>
      </c>
      <c r="E16617" s="2" t="s">
        <v>17643</v>
      </c>
      <c r="F16617" s="2">
        <v>40151574</v>
      </c>
      <c r="G16617" s="2" t="s">
        <v>511</v>
      </c>
      <c r="H16617" s="2">
        <v>4</v>
      </c>
      <c r="I16617" s="2">
        <v>6</v>
      </c>
      <c r="J16617" s="2">
        <v>11</v>
      </c>
      <c r="K16617" s="2">
        <v>1</v>
      </c>
      <c r="L16617" s="3">
        <v>14596905.33</v>
      </c>
      <c r="M16617" s="2" t="s">
        <v>20</v>
      </c>
      <c r="N16617" s="4" t="s">
        <v>21</v>
      </c>
    </row>
    <row r="16618" spans="1:14" x14ac:dyDescent="0.25">
      <c r="A16618" s="1" t="s">
        <v>17450</v>
      </c>
      <c r="B16618" s="2" t="s">
        <v>17462</v>
      </c>
      <c r="C16618" s="2" t="s">
        <v>659</v>
      </c>
      <c r="D16618" s="2" t="s">
        <v>17714</v>
      </c>
      <c r="E16618" s="2" t="s">
        <v>17644</v>
      </c>
      <c r="F16618" s="2">
        <v>46191600</v>
      </c>
      <c r="G16618" s="2" t="s">
        <v>511</v>
      </c>
      <c r="H16618" s="2">
        <v>4</v>
      </c>
      <c r="I16618" s="2">
        <v>6</v>
      </c>
      <c r="J16618" s="2">
        <v>11</v>
      </c>
      <c r="K16618" s="2">
        <v>1</v>
      </c>
      <c r="L16618" s="3">
        <v>66409937.299999997</v>
      </c>
      <c r="M16618" s="2" t="s">
        <v>20</v>
      </c>
      <c r="N16618" s="4" t="s">
        <v>21</v>
      </c>
    </row>
    <row r="16619" spans="1:14" x14ac:dyDescent="0.25">
      <c r="A16619" s="1" t="s">
        <v>17450</v>
      </c>
      <c r="B16619" s="2" t="s">
        <v>17462</v>
      </c>
      <c r="C16619" s="2" t="s">
        <v>659</v>
      </c>
      <c r="D16619" s="2" t="s">
        <v>17714</v>
      </c>
      <c r="E16619" s="2" t="s">
        <v>17645</v>
      </c>
      <c r="F16619" s="2">
        <v>40151513</v>
      </c>
      <c r="G16619" s="2" t="s">
        <v>511</v>
      </c>
      <c r="H16619" s="2">
        <v>4</v>
      </c>
      <c r="I16619" s="2">
        <v>6</v>
      </c>
      <c r="J16619" s="2">
        <v>11</v>
      </c>
      <c r="K16619" s="2">
        <v>1</v>
      </c>
      <c r="L16619" s="3">
        <v>3629634.47</v>
      </c>
      <c r="M16619" s="2" t="s">
        <v>20</v>
      </c>
      <c r="N16619" s="4" t="s">
        <v>21</v>
      </c>
    </row>
    <row r="16620" spans="1:14" x14ac:dyDescent="0.25">
      <c r="A16620" s="1" t="s">
        <v>17450</v>
      </c>
      <c r="B16620" s="2" t="s">
        <v>17462</v>
      </c>
      <c r="C16620" s="2" t="s">
        <v>915</v>
      </c>
      <c r="D16620" s="2" t="s">
        <v>17714</v>
      </c>
      <c r="E16620" s="2" t="s">
        <v>17646</v>
      </c>
      <c r="F16620" s="2">
        <v>39122100</v>
      </c>
      <c r="G16620" s="2" t="s">
        <v>511</v>
      </c>
      <c r="H16620" s="2">
        <v>4</v>
      </c>
      <c r="I16620" s="2">
        <v>6</v>
      </c>
      <c r="J16620" s="2">
        <v>11</v>
      </c>
      <c r="K16620" s="2">
        <v>1</v>
      </c>
      <c r="L16620" s="3">
        <v>23281339.690000001</v>
      </c>
      <c r="M16620" s="2" t="s">
        <v>20</v>
      </c>
      <c r="N16620" s="4" t="s">
        <v>21</v>
      </c>
    </row>
    <row r="16621" spans="1:14" x14ac:dyDescent="0.25">
      <c r="A16621" s="1" t="s">
        <v>17450</v>
      </c>
      <c r="B16621" s="2" t="s">
        <v>17462</v>
      </c>
      <c r="C16621" s="2" t="s">
        <v>29</v>
      </c>
      <c r="D16621" s="2" t="s">
        <v>17714</v>
      </c>
      <c r="E16621" s="2" t="s">
        <v>17647</v>
      </c>
      <c r="F16621" s="2">
        <v>40101701</v>
      </c>
      <c r="G16621" s="2" t="s">
        <v>511</v>
      </c>
      <c r="H16621" s="2">
        <v>4</v>
      </c>
      <c r="I16621" s="2">
        <v>6</v>
      </c>
      <c r="J16621" s="2">
        <v>11</v>
      </c>
      <c r="K16621" s="2">
        <v>1</v>
      </c>
      <c r="L16621" s="3">
        <v>194227397</v>
      </c>
      <c r="M16621" s="2" t="s">
        <v>20</v>
      </c>
      <c r="N16621" s="4" t="s">
        <v>21</v>
      </c>
    </row>
    <row r="16622" spans="1:14" x14ac:dyDescent="0.25">
      <c r="A16622" s="1" t="s">
        <v>17450</v>
      </c>
      <c r="B16622" s="2" t="s">
        <v>17462</v>
      </c>
      <c r="C16622" s="2" t="s">
        <v>915</v>
      </c>
      <c r="D16622" s="2" t="s">
        <v>17714</v>
      </c>
      <c r="E16622" s="2" t="s">
        <v>17648</v>
      </c>
      <c r="F16622" s="2">
        <v>46171619</v>
      </c>
      <c r="G16622" s="2" t="s">
        <v>511</v>
      </c>
      <c r="H16622" s="2">
        <v>4</v>
      </c>
      <c r="I16622" s="2">
        <v>6</v>
      </c>
      <c r="J16622" s="2">
        <v>11</v>
      </c>
      <c r="K16622" s="2">
        <v>1</v>
      </c>
      <c r="L16622" s="3">
        <v>23955856</v>
      </c>
      <c r="M16622" s="2" t="s">
        <v>20</v>
      </c>
      <c r="N16622" s="4" t="s">
        <v>21</v>
      </c>
    </row>
    <row r="16623" spans="1:14" x14ac:dyDescent="0.25">
      <c r="A16623" s="1" t="s">
        <v>17450</v>
      </c>
      <c r="B16623" s="2" t="s">
        <v>17462</v>
      </c>
      <c r="C16623" s="2" t="s">
        <v>33</v>
      </c>
      <c r="D16623" s="2" t="s">
        <v>17714</v>
      </c>
      <c r="E16623" s="2" t="s">
        <v>17649</v>
      </c>
      <c r="F16623" s="2">
        <v>43221700</v>
      </c>
      <c r="G16623" s="2" t="s">
        <v>511</v>
      </c>
      <c r="H16623" s="2">
        <v>4</v>
      </c>
      <c r="I16623" s="2">
        <v>6</v>
      </c>
      <c r="J16623" s="2">
        <v>11</v>
      </c>
      <c r="K16623" s="2">
        <v>4</v>
      </c>
      <c r="L16623" s="3">
        <v>17563116</v>
      </c>
      <c r="M16623" s="2" t="s">
        <v>20</v>
      </c>
      <c r="N16623" s="4" t="s">
        <v>21</v>
      </c>
    </row>
    <row r="16624" spans="1:14" x14ac:dyDescent="0.25">
      <c r="A16624" s="1" t="s">
        <v>17450</v>
      </c>
      <c r="B16624" s="2" t="s">
        <v>17462</v>
      </c>
      <c r="C16624" s="2" t="s">
        <v>33</v>
      </c>
      <c r="D16624" s="2" t="s">
        <v>17714</v>
      </c>
      <c r="E16624" s="2" t="s">
        <v>17650</v>
      </c>
      <c r="F16624" s="2">
        <v>43221700</v>
      </c>
      <c r="G16624" s="2" t="s">
        <v>511</v>
      </c>
      <c r="H16624" s="2">
        <v>4</v>
      </c>
      <c r="I16624" s="2">
        <v>6</v>
      </c>
      <c r="J16624" s="2">
        <v>11</v>
      </c>
      <c r="K16624" s="2">
        <v>1</v>
      </c>
      <c r="L16624" s="3">
        <v>12867841</v>
      </c>
      <c r="M16624" s="2" t="s">
        <v>20</v>
      </c>
      <c r="N16624" s="4" t="s">
        <v>21</v>
      </c>
    </row>
    <row r="16625" spans="1:14" x14ac:dyDescent="0.25">
      <c r="A16625" s="1" t="s">
        <v>17450</v>
      </c>
      <c r="B16625" s="2" t="s">
        <v>17462</v>
      </c>
      <c r="C16625" s="2" t="s">
        <v>33</v>
      </c>
      <c r="D16625" s="2" t="s">
        <v>17714</v>
      </c>
      <c r="E16625" s="2" t="s">
        <v>17651</v>
      </c>
      <c r="F16625" s="2">
        <v>43221700</v>
      </c>
      <c r="G16625" s="2" t="s">
        <v>511</v>
      </c>
      <c r="H16625" s="2">
        <v>4</v>
      </c>
      <c r="I16625" s="2">
        <v>6</v>
      </c>
      <c r="J16625" s="2">
        <v>11</v>
      </c>
      <c r="K16625" s="2">
        <v>1</v>
      </c>
      <c r="L16625" s="3">
        <v>18882391</v>
      </c>
      <c r="M16625" s="2" t="s">
        <v>20</v>
      </c>
      <c r="N16625" s="4" t="s">
        <v>21</v>
      </c>
    </row>
    <row r="16626" spans="1:14" x14ac:dyDescent="0.25">
      <c r="A16626" s="1" t="s">
        <v>17450</v>
      </c>
      <c r="B16626" s="2" t="s">
        <v>17462</v>
      </c>
      <c r="C16626" s="2" t="s">
        <v>39</v>
      </c>
      <c r="D16626" s="2" t="s">
        <v>17714</v>
      </c>
      <c r="E16626" s="2" t="s">
        <v>17652</v>
      </c>
      <c r="F16626" s="2">
        <v>43222800</v>
      </c>
      <c r="G16626" s="2" t="s">
        <v>511</v>
      </c>
      <c r="H16626" s="2">
        <v>4</v>
      </c>
      <c r="I16626" s="2">
        <v>6</v>
      </c>
      <c r="J16626" s="2">
        <v>11</v>
      </c>
      <c r="K16626" s="2">
        <v>3</v>
      </c>
      <c r="L16626" s="3">
        <v>1722990</v>
      </c>
      <c r="M16626" s="2" t="s">
        <v>20</v>
      </c>
      <c r="N16626" s="4" t="s">
        <v>21</v>
      </c>
    </row>
    <row r="16627" spans="1:14" x14ac:dyDescent="0.25">
      <c r="A16627" s="1" t="s">
        <v>17450</v>
      </c>
      <c r="B16627" s="2" t="s">
        <v>17462</v>
      </c>
      <c r="C16627" s="2" t="s">
        <v>33</v>
      </c>
      <c r="D16627" s="2" t="s">
        <v>17714</v>
      </c>
      <c r="E16627" s="2" t="s">
        <v>17653</v>
      </c>
      <c r="F16627" s="2">
        <v>45111800</v>
      </c>
      <c r="G16627" s="2" t="s">
        <v>511</v>
      </c>
      <c r="H16627" s="2">
        <v>4</v>
      </c>
      <c r="I16627" s="2">
        <v>6</v>
      </c>
      <c r="J16627" s="2">
        <v>11</v>
      </c>
      <c r="K16627" s="2">
        <v>2</v>
      </c>
      <c r="L16627" s="3">
        <v>47382766</v>
      </c>
      <c r="M16627" s="2" t="s">
        <v>20</v>
      </c>
      <c r="N16627" s="4" t="s">
        <v>21</v>
      </c>
    </row>
    <row r="16628" spans="1:14" x14ac:dyDescent="0.25">
      <c r="A16628" s="1" t="s">
        <v>17450</v>
      </c>
      <c r="B16628" s="2" t="s">
        <v>17462</v>
      </c>
      <c r="C16628" s="2" t="s">
        <v>33</v>
      </c>
      <c r="D16628" s="2" t="s">
        <v>17714</v>
      </c>
      <c r="E16628" s="2" t="s">
        <v>17654</v>
      </c>
      <c r="F16628" s="2">
        <v>45111800</v>
      </c>
      <c r="G16628" s="2" t="s">
        <v>511</v>
      </c>
      <c r="H16628" s="2">
        <v>4</v>
      </c>
      <c r="I16628" s="2">
        <v>6</v>
      </c>
      <c r="J16628" s="2">
        <v>11</v>
      </c>
      <c r="K16628" s="2">
        <v>2</v>
      </c>
      <c r="L16628" s="3">
        <v>29411206</v>
      </c>
      <c r="M16628" s="2" t="s">
        <v>20</v>
      </c>
      <c r="N16628" s="4" t="s">
        <v>21</v>
      </c>
    </row>
    <row r="16629" spans="1:14" x14ac:dyDescent="0.25">
      <c r="A16629" s="1" t="s">
        <v>17450</v>
      </c>
      <c r="B16629" s="2" t="s">
        <v>17462</v>
      </c>
      <c r="C16629" s="2" t="s">
        <v>33</v>
      </c>
      <c r="D16629" s="2" t="s">
        <v>17714</v>
      </c>
      <c r="E16629" s="2" t="s">
        <v>17655</v>
      </c>
      <c r="F16629" s="2">
        <v>45111800</v>
      </c>
      <c r="G16629" s="2" t="s">
        <v>511</v>
      </c>
      <c r="H16629" s="2">
        <v>4</v>
      </c>
      <c r="I16629" s="2">
        <v>6</v>
      </c>
      <c r="J16629" s="2">
        <v>11</v>
      </c>
      <c r="K16629" s="2">
        <v>2</v>
      </c>
      <c r="L16629" s="3">
        <v>36762342</v>
      </c>
      <c r="M16629" s="2" t="s">
        <v>20</v>
      </c>
      <c r="N16629" s="4" t="s">
        <v>21</v>
      </c>
    </row>
    <row r="16630" spans="1:14" x14ac:dyDescent="0.25">
      <c r="A16630" s="1" t="s">
        <v>17450</v>
      </c>
      <c r="B16630" s="2" t="s">
        <v>17470</v>
      </c>
      <c r="C16630" s="2" t="s">
        <v>7494</v>
      </c>
      <c r="D16630" s="2" t="s">
        <v>17722</v>
      </c>
      <c r="E16630" s="2" t="s">
        <v>17656</v>
      </c>
      <c r="F16630" s="2">
        <v>81101500</v>
      </c>
      <c r="G16630" s="2" t="s">
        <v>511</v>
      </c>
      <c r="H16630" s="2">
        <v>3</v>
      </c>
      <c r="I16630" s="2">
        <v>6</v>
      </c>
      <c r="J16630" s="2">
        <v>11</v>
      </c>
      <c r="K16630" s="2">
        <v>1</v>
      </c>
      <c r="L16630" s="3">
        <v>40848416</v>
      </c>
      <c r="M16630" s="2" t="s">
        <v>20</v>
      </c>
      <c r="N16630" s="4" t="s">
        <v>21</v>
      </c>
    </row>
    <row r="16631" spans="1:14" x14ac:dyDescent="0.25">
      <c r="A16631" s="1" t="s">
        <v>17450</v>
      </c>
      <c r="B16631" s="2" t="s">
        <v>17465</v>
      </c>
      <c r="C16631" s="2" t="s">
        <v>2762</v>
      </c>
      <c r="D16631" s="2" t="s">
        <v>17717</v>
      </c>
      <c r="E16631" s="2" t="s">
        <v>17657</v>
      </c>
      <c r="F16631" s="2">
        <v>81101500</v>
      </c>
      <c r="G16631" s="2" t="s">
        <v>511</v>
      </c>
      <c r="H16631" s="2">
        <v>3</v>
      </c>
      <c r="I16631" s="2">
        <v>6</v>
      </c>
      <c r="J16631" s="2">
        <v>11</v>
      </c>
      <c r="K16631" s="2">
        <v>1</v>
      </c>
      <c r="L16631" s="3">
        <v>175053760</v>
      </c>
      <c r="M16631" s="2" t="s">
        <v>20</v>
      </c>
      <c r="N16631" s="4" t="s">
        <v>21</v>
      </c>
    </row>
    <row r="16632" spans="1:14" x14ac:dyDescent="0.25">
      <c r="A16632" s="1" t="s">
        <v>17450</v>
      </c>
      <c r="B16632" s="2" t="s">
        <v>17465</v>
      </c>
      <c r="C16632" s="2" t="s">
        <v>3324</v>
      </c>
      <c r="D16632" s="2" t="s">
        <v>17717</v>
      </c>
      <c r="E16632" s="2" t="s">
        <v>17658</v>
      </c>
      <c r="F16632" s="2">
        <v>72121400</v>
      </c>
      <c r="G16632" s="2" t="s">
        <v>511</v>
      </c>
      <c r="H16632" s="2">
        <v>4</v>
      </c>
      <c r="I16632" s="2">
        <v>6</v>
      </c>
      <c r="J16632" s="2">
        <v>11</v>
      </c>
      <c r="K16632" s="2">
        <v>1</v>
      </c>
      <c r="L16632" s="3">
        <v>3509237551.4000001</v>
      </c>
      <c r="M16632" s="2" t="s">
        <v>20</v>
      </c>
      <c r="N16632" s="4" t="s">
        <v>21</v>
      </c>
    </row>
    <row r="16633" spans="1:14" x14ac:dyDescent="0.25">
      <c r="A16633" s="1" t="s">
        <v>17450</v>
      </c>
      <c r="B16633" s="2" t="s">
        <v>17465</v>
      </c>
      <c r="C16633" s="2" t="s">
        <v>659</v>
      </c>
      <c r="D16633" s="2" t="s">
        <v>17717</v>
      </c>
      <c r="E16633" s="2" t="s">
        <v>17659</v>
      </c>
      <c r="F16633" s="2">
        <v>40151574</v>
      </c>
      <c r="G16633" s="2" t="s">
        <v>511</v>
      </c>
      <c r="H16633" s="2">
        <v>4</v>
      </c>
      <c r="I16633" s="2">
        <v>6</v>
      </c>
      <c r="J16633" s="2">
        <v>11</v>
      </c>
      <c r="K16633" s="2">
        <v>1</v>
      </c>
      <c r="L16633" s="3">
        <v>23733746.75</v>
      </c>
      <c r="M16633" s="2" t="s">
        <v>20</v>
      </c>
      <c r="N16633" s="4" t="s">
        <v>21</v>
      </c>
    </row>
    <row r="16634" spans="1:14" x14ac:dyDescent="0.25">
      <c r="A16634" s="1" t="s">
        <v>17450</v>
      </c>
      <c r="B16634" s="2" t="s">
        <v>17465</v>
      </c>
      <c r="C16634" s="2" t="s">
        <v>903</v>
      </c>
      <c r="D16634" s="2" t="s">
        <v>17717</v>
      </c>
      <c r="E16634" s="2" t="s">
        <v>17660</v>
      </c>
      <c r="F16634" s="2">
        <v>23181703</v>
      </c>
      <c r="G16634" s="2" t="s">
        <v>511</v>
      </c>
      <c r="H16634" s="2">
        <v>4</v>
      </c>
      <c r="I16634" s="2">
        <v>6</v>
      </c>
      <c r="J16634" s="2">
        <v>11</v>
      </c>
      <c r="K16634" s="2">
        <v>2</v>
      </c>
      <c r="L16634" s="3">
        <v>162753950.94</v>
      </c>
      <c r="M16634" s="2" t="s">
        <v>20</v>
      </c>
      <c r="N16634" s="4" t="s">
        <v>21</v>
      </c>
    </row>
    <row r="16635" spans="1:14" x14ac:dyDescent="0.25">
      <c r="A16635" s="1" t="s">
        <v>17450</v>
      </c>
      <c r="B16635" s="2" t="s">
        <v>17465</v>
      </c>
      <c r="C16635" s="2" t="s">
        <v>659</v>
      </c>
      <c r="D16635" s="2" t="s">
        <v>17717</v>
      </c>
      <c r="E16635" s="2" t="s">
        <v>17661</v>
      </c>
      <c r="F16635" s="2">
        <v>40151574</v>
      </c>
      <c r="G16635" s="2" t="s">
        <v>511</v>
      </c>
      <c r="H16635" s="2">
        <v>4</v>
      </c>
      <c r="I16635" s="2">
        <v>6</v>
      </c>
      <c r="J16635" s="2">
        <v>11</v>
      </c>
      <c r="K16635" s="2">
        <v>1</v>
      </c>
      <c r="L16635" s="3">
        <v>2292692.08</v>
      </c>
      <c r="M16635" s="2" t="s">
        <v>20</v>
      </c>
      <c r="N16635" s="4" t="s">
        <v>21</v>
      </c>
    </row>
    <row r="16636" spans="1:14" x14ac:dyDescent="0.25">
      <c r="A16636" s="1" t="s">
        <v>17450</v>
      </c>
      <c r="B16636" s="2" t="s">
        <v>17465</v>
      </c>
      <c r="C16636" s="2" t="s">
        <v>659</v>
      </c>
      <c r="D16636" s="2" t="s">
        <v>17717</v>
      </c>
      <c r="E16636" s="2" t="s">
        <v>17662</v>
      </c>
      <c r="F16636" s="2">
        <v>40151574</v>
      </c>
      <c r="G16636" s="2" t="s">
        <v>511</v>
      </c>
      <c r="H16636" s="2">
        <v>4</v>
      </c>
      <c r="I16636" s="2">
        <v>6</v>
      </c>
      <c r="J16636" s="2">
        <v>11</v>
      </c>
      <c r="K16636" s="2">
        <v>1</v>
      </c>
      <c r="L16636" s="3">
        <v>102447665.25</v>
      </c>
      <c r="M16636" s="2" t="s">
        <v>20</v>
      </c>
      <c r="N16636" s="4" t="s">
        <v>21</v>
      </c>
    </row>
    <row r="16637" spans="1:14" x14ac:dyDescent="0.25">
      <c r="A16637" s="1" t="s">
        <v>17450</v>
      </c>
      <c r="B16637" s="2" t="s">
        <v>17465</v>
      </c>
      <c r="C16637" s="2" t="s">
        <v>915</v>
      </c>
      <c r="D16637" s="2" t="s">
        <v>17717</v>
      </c>
      <c r="E16637" s="2" t="s">
        <v>17663</v>
      </c>
      <c r="F16637" s="2">
        <v>39121011</v>
      </c>
      <c r="G16637" s="2" t="s">
        <v>511</v>
      </c>
      <c r="H16637" s="2">
        <v>4</v>
      </c>
      <c r="I16637" s="2">
        <v>6</v>
      </c>
      <c r="J16637" s="2">
        <v>11</v>
      </c>
      <c r="K16637" s="2">
        <v>1</v>
      </c>
      <c r="L16637" s="3">
        <v>3985576.56</v>
      </c>
      <c r="M16637" s="2" t="s">
        <v>20</v>
      </c>
      <c r="N16637" s="4" t="s">
        <v>21</v>
      </c>
    </row>
    <row r="16638" spans="1:14" x14ac:dyDescent="0.25">
      <c r="A16638" s="1" t="s">
        <v>17450</v>
      </c>
      <c r="B16638" s="2" t="s">
        <v>17465</v>
      </c>
      <c r="C16638" s="2" t="s">
        <v>33</v>
      </c>
      <c r="D16638" s="2" t="s">
        <v>17717</v>
      </c>
      <c r="E16638" s="2" t="s">
        <v>17664</v>
      </c>
      <c r="F16638" s="2">
        <v>43221700</v>
      </c>
      <c r="G16638" s="2" t="s">
        <v>511</v>
      </c>
      <c r="H16638" s="2">
        <v>4</v>
      </c>
      <c r="I16638" s="2">
        <v>6</v>
      </c>
      <c r="J16638" s="2">
        <v>11</v>
      </c>
      <c r="K16638" s="2">
        <v>3</v>
      </c>
      <c r="L16638" s="3">
        <v>37047764.25</v>
      </c>
      <c r="M16638" s="2" t="s">
        <v>20</v>
      </c>
      <c r="N16638" s="4" t="s">
        <v>21</v>
      </c>
    </row>
    <row r="16639" spans="1:14" x14ac:dyDescent="0.25">
      <c r="A16639" s="1" t="s">
        <v>17450</v>
      </c>
      <c r="B16639" s="2" t="s">
        <v>17465</v>
      </c>
      <c r="C16639" s="2" t="s">
        <v>33</v>
      </c>
      <c r="D16639" s="2" t="s">
        <v>17717</v>
      </c>
      <c r="E16639" s="2" t="s">
        <v>17665</v>
      </c>
      <c r="F16639" s="2">
        <v>43221700</v>
      </c>
      <c r="G16639" s="2" t="s">
        <v>511</v>
      </c>
      <c r="H16639" s="2">
        <v>4</v>
      </c>
      <c r="I16639" s="2">
        <v>6</v>
      </c>
      <c r="J16639" s="2">
        <v>11</v>
      </c>
      <c r="K16639" s="2">
        <v>1</v>
      </c>
      <c r="L16639" s="3">
        <v>22322862.52</v>
      </c>
      <c r="M16639" s="2" t="s">
        <v>20</v>
      </c>
      <c r="N16639" s="4" t="s">
        <v>21</v>
      </c>
    </row>
    <row r="16640" spans="1:14" x14ac:dyDescent="0.25">
      <c r="A16640" s="1" t="s">
        <v>17450</v>
      </c>
      <c r="B16640" s="2" t="s">
        <v>17465</v>
      </c>
      <c r="C16640" s="2" t="s">
        <v>33</v>
      </c>
      <c r="D16640" s="2" t="s">
        <v>17717</v>
      </c>
      <c r="E16640" s="2" t="s">
        <v>17666</v>
      </c>
      <c r="F16640" s="2">
        <v>43222800</v>
      </c>
      <c r="G16640" s="2" t="s">
        <v>511</v>
      </c>
      <c r="H16640" s="2">
        <v>4</v>
      </c>
      <c r="I16640" s="2">
        <v>6</v>
      </c>
      <c r="J16640" s="2">
        <v>11</v>
      </c>
      <c r="K16640" s="2">
        <v>3</v>
      </c>
      <c r="L16640" s="3">
        <v>3997357.56</v>
      </c>
      <c r="M16640" s="2" t="s">
        <v>20</v>
      </c>
      <c r="N16640" s="4" t="s">
        <v>21</v>
      </c>
    </row>
    <row r="16641" spans="1:14" x14ac:dyDescent="0.25">
      <c r="A16641" s="1" t="s">
        <v>17450</v>
      </c>
      <c r="B16641" s="2" t="s">
        <v>17465</v>
      </c>
      <c r="C16641" s="2" t="s">
        <v>29</v>
      </c>
      <c r="D16641" s="2" t="s">
        <v>17717</v>
      </c>
      <c r="E16641" s="2" t="s">
        <v>17667</v>
      </c>
      <c r="F16641" s="2">
        <v>40101704</v>
      </c>
      <c r="G16641" s="2" t="s">
        <v>511</v>
      </c>
      <c r="H16641" s="2">
        <v>4</v>
      </c>
      <c r="I16641" s="2">
        <v>6</v>
      </c>
      <c r="J16641" s="2">
        <v>11</v>
      </c>
      <c r="K16641" s="2">
        <v>2</v>
      </c>
      <c r="L16641" s="3">
        <v>6590384.2199999997</v>
      </c>
      <c r="M16641" s="2" t="s">
        <v>20</v>
      </c>
      <c r="N16641" s="4" t="s">
        <v>21</v>
      </c>
    </row>
    <row r="16642" spans="1:14" x14ac:dyDescent="0.25">
      <c r="A16642" s="1" t="s">
        <v>17450</v>
      </c>
      <c r="B16642" s="2" t="s">
        <v>17465</v>
      </c>
      <c r="C16642" s="2" t="s">
        <v>29</v>
      </c>
      <c r="D16642" s="2" t="s">
        <v>17717</v>
      </c>
      <c r="E16642" s="2" t="s">
        <v>18936</v>
      </c>
      <c r="F16642" s="2">
        <v>40101500</v>
      </c>
      <c r="G16642" s="2" t="s">
        <v>511</v>
      </c>
      <c r="H16642" s="2">
        <v>4</v>
      </c>
      <c r="I16642" s="2">
        <v>6</v>
      </c>
      <c r="J16642" s="2">
        <v>11</v>
      </c>
      <c r="K16642" s="2">
        <v>1</v>
      </c>
      <c r="L16642" s="3">
        <v>29833378.539999999</v>
      </c>
      <c r="M16642" s="2" t="s">
        <v>20</v>
      </c>
      <c r="N16642" s="4" t="s">
        <v>21</v>
      </c>
    </row>
    <row r="16643" spans="1:14" x14ac:dyDescent="0.25">
      <c r="A16643" s="1" t="s">
        <v>17450</v>
      </c>
      <c r="B16643" s="2" t="s">
        <v>17465</v>
      </c>
      <c r="C16643" s="2" t="s">
        <v>29</v>
      </c>
      <c r="D16643" s="2" t="s">
        <v>17717</v>
      </c>
      <c r="E16643" s="2" t="s">
        <v>18937</v>
      </c>
      <c r="F16643" s="2">
        <v>40101500</v>
      </c>
      <c r="G16643" s="2" t="s">
        <v>511</v>
      </c>
      <c r="H16643" s="2">
        <v>4</v>
      </c>
      <c r="I16643" s="2">
        <v>6</v>
      </c>
      <c r="J16643" s="2">
        <v>11</v>
      </c>
      <c r="K16643" s="2">
        <v>1</v>
      </c>
      <c r="L16643" s="3">
        <v>12607293.16</v>
      </c>
      <c r="M16643" s="2" t="s">
        <v>20</v>
      </c>
      <c r="N16643" s="4" t="s">
        <v>21</v>
      </c>
    </row>
    <row r="16644" spans="1:14" x14ac:dyDescent="0.25">
      <c r="A16644" s="1" t="s">
        <v>17450</v>
      </c>
      <c r="B16644" s="2" t="s">
        <v>17465</v>
      </c>
      <c r="C16644" s="2" t="s">
        <v>29</v>
      </c>
      <c r="D16644" s="2" t="s">
        <v>17717</v>
      </c>
      <c r="E16644" s="2" t="s">
        <v>18938</v>
      </c>
      <c r="F16644" s="2">
        <v>40101500</v>
      </c>
      <c r="G16644" s="2" t="s">
        <v>511</v>
      </c>
      <c r="H16644" s="2">
        <v>4</v>
      </c>
      <c r="I16644" s="2">
        <v>6</v>
      </c>
      <c r="J16644" s="2">
        <v>11</v>
      </c>
      <c r="K16644" s="2">
        <v>1</v>
      </c>
      <c r="L16644" s="3">
        <v>58304881.809999995</v>
      </c>
      <c r="M16644" s="2" t="s">
        <v>20</v>
      </c>
      <c r="N16644" s="4" t="s">
        <v>21</v>
      </c>
    </row>
    <row r="16645" spans="1:14" x14ac:dyDescent="0.25">
      <c r="A16645" s="1" t="s">
        <v>17450</v>
      </c>
      <c r="B16645" s="2" t="s">
        <v>17465</v>
      </c>
      <c r="C16645" s="2" t="s">
        <v>29</v>
      </c>
      <c r="D16645" s="2" t="s">
        <v>17717</v>
      </c>
      <c r="E16645" s="2" t="s">
        <v>18939</v>
      </c>
      <c r="F16645" s="2">
        <v>40101709</v>
      </c>
      <c r="G16645" s="2" t="s">
        <v>511</v>
      </c>
      <c r="H16645" s="2">
        <v>4</v>
      </c>
      <c r="I16645" s="2">
        <v>6</v>
      </c>
      <c r="J16645" s="2">
        <v>11</v>
      </c>
      <c r="K16645" s="2">
        <v>2</v>
      </c>
      <c r="L16645" s="3">
        <v>3113649.28</v>
      </c>
      <c r="M16645" s="2" t="s">
        <v>20</v>
      </c>
      <c r="N16645" s="4" t="s">
        <v>21</v>
      </c>
    </row>
    <row r="16646" spans="1:14" x14ac:dyDescent="0.25">
      <c r="A16646" s="1" t="s">
        <v>17450</v>
      </c>
      <c r="B16646" s="2" t="s">
        <v>17465</v>
      </c>
      <c r="C16646" s="2" t="s">
        <v>29</v>
      </c>
      <c r="D16646" s="2" t="s">
        <v>17717</v>
      </c>
      <c r="E16646" s="2" t="s">
        <v>18940</v>
      </c>
      <c r="F16646" s="2">
        <v>40101600</v>
      </c>
      <c r="G16646" s="2" t="s">
        <v>511</v>
      </c>
      <c r="H16646" s="2">
        <v>4</v>
      </c>
      <c r="I16646" s="2">
        <v>6</v>
      </c>
      <c r="J16646" s="2">
        <v>11</v>
      </c>
      <c r="K16646" s="2">
        <v>2</v>
      </c>
      <c r="L16646" s="3">
        <v>55159367.899999999</v>
      </c>
      <c r="M16646" s="2" t="s">
        <v>20</v>
      </c>
      <c r="N16646" s="4" t="s">
        <v>21</v>
      </c>
    </row>
    <row r="16647" spans="1:14" x14ac:dyDescent="0.25">
      <c r="A16647" s="1" t="s">
        <v>17450</v>
      </c>
      <c r="B16647" s="2" t="s">
        <v>17465</v>
      </c>
      <c r="C16647" s="2" t="s">
        <v>29</v>
      </c>
      <c r="D16647" s="2" t="s">
        <v>17717</v>
      </c>
      <c r="E16647" s="2" t="s">
        <v>18941</v>
      </c>
      <c r="F16647" s="2">
        <v>40101600</v>
      </c>
      <c r="G16647" s="2" t="s">
        <v>511</v>
      </c>
      <c r="H16647" s="2">
        <v>4</v>
      </c>
      <c r="I16647" s="2">
        <v>6</v>
      </c>
      <c r="J16647" s="2">
        <v>11</v>
      </c>
      <c r="K16647" s="2">
        <v>2</v>
      </c>
      <c r="L16647" s="3">
        <v>55731462.780000001</v>
      </c>
      <c r="M16647" s="2" t="s">
        <v>20</v>
      </c>
      <c r="N16647" s="4" t="s">
        <v>21</v>
      </c>
    </row>
    <row r="16648" spans="1:14" x14ac:dyDescent="0.25">
      <c r="A16648" s="1" t="s">
        <v>17450</v>
      </c>
      <c r="B16648" s="2" t="s">
        <v>17465</v>
      </c>
      <c r="C16648" s="2" t="s">
        <v>29</v>
      </c>
      <c r="D16648" s="2" t="s">
        <v>17717</v>
      </c>
      <c r="E16648" s="2" t="s">
        <v>18942</v>
      </c>
      <c r="F16648" s="2">
        <v>40101604</v>
      </c>
      <c r="G16648" s="2" t="s">
        <v>511</v>
      </c>
      <c r="H16648" s="2">
        <v>4</v>
      </c>
      <c r="I16648" s="2">
        <v>6</v>
      </c>
      <c r="J16648" s="2">
        <v>11</v>
      </c>
      <c r="K16648" s="2">
        <v>4</v>
      </c>
      <c r="L16648" s="3">
        <v>8630032.3200000003</v>
      </c>
      <c r="M16648" s="2" t="s">
        <v>20</v>
      </c>
      <c r="N16648" s="4" t="s">
        <v>21</v>
      </c>
    </row>
    <row r="16649" spans="1:14" x14ac:dyDescent="0.25">
      <c r="A16649" s="1" t="s">
        <v>17450</v>
      </c>
      <c r="B16649" s="2" t="s">
        <v>17465</v>
      </c>
      <c r="C16649" s="2" t="s">
        <v>29</v>
      </c>
      <c r="D16649" s="2" t="s">
        <v>17717</v>
      </c>
      <c r="E16649" s="2" t="s">
        <v>18943</v>
      </c>
      <c r="F16649" s="2">
        <v>40101604</v>
      </c>
      <c r="G16649" s="2" t="s">
        <v>511</v>
      </c>
      <c r="H16649" s="2">
        <v>4</v>
      </c>
      <c r="I16649" s="2">
        <v>6</v>
      </c>
      <c r="J16649" s="2">
        <v>11</v>
      </c>
      <c r="K16649" s="2">
        <v>4</v>
      </c>
      <c r="L16649" s="3">
        <v>8630032.3200000003</v>
      </c>
      <c r="M16649" s="2" t="s">
        <v>20</v>
      </c>
      <c r="N16649" s="4" t="s">
        <v>21</v>
      </c>
    </row>
    <row r="16650" spans="1:14" x14ac:dyDescent="0.25">
      <c r="A16650" s="1" t="s">
        <v>17450</v>
      </c>
      <c r="B16650" s="2" t="s">
        <v>17465</v>
      </c>
      <c r="C16650" s="2" t="s">
        <v>29</v>
      </c>
      <c r="D16650" s="2" t="s">
        <v>17717</v>
      </c>
      <c r="E16650" s="2" t="s">
        <v>18944</v>
      </c>
      <c r="F16650" s="2">
        <v>40101502</v>
      </c>
      <c r="G16650" s="2" t="s">
        <v>511</v>
      </c>
      <c r="H16650" s="2">
        <v>4</v>
      </c>
      <c r="I16650" s="2">
        <v>6</v>
      </c>
      <c r="J16650" s="2">
        <v>11</v>
      </c>
      <c r="K16650" s="2">
        <v>2</v>
      </c>
      <c r="L16650" s="3">
        <v>20309813.300000001</v>
      </c>
      <c r="M16650" s="2" t="s">
        <v>20</v>
      </c>
      <c r="N16650" s="4" t="s">
        <v>21</v>
      </c>
    </row>
    <row r="16651" spans="1:14" x14ac:dyDescent="0.25">
      <c r="A16651" s="1" t="s">
        <v>17450</v>
      </c>
      <c r="B16651" s="2" t="s">
        <v>17465</v>
      </c>
      <c r="C16651" s="2" t="s">
        <v>29</v>
      </c>
      <c r="D16651" s="2" t="s">
        <v>17717</v>
      </c>
      <c r="E16651" s="2" t="s">
        <v>18945</v>
      </c>
      <c r="F16651" s="2">
        <v>40101502</v>
      </c>
      <c r="G16651" s="2" t="s">
        <v>511</v>
      </c>
      <c r="H16651" s="2">
        <v>4</v>
      </c>
      <c r="I16651" s="2">
        <v>6</v>
      </c>
      <c r="J16651" s="2">
        <v>11</v>
      </c>
      <c r="K16651" s="2">
        <v>2</v>
      </c>
      <c r="L16651" s="3">
        <v>20309813.300000001</v>
      </c>
      <c r="M16651" s="2" t="s">
        <v>20</v>
      </c>
      <c r="N16651" s="4" t="s">
        <v>21</v>
      </c>
    </row>
    <row r="16652" spans="1:14" x14ac:dyDescent="0.25">
      <c r="A16652" s="1" t="s">
        <v>17450</v>
      </c>
      <c r="B16652" s="2" t="s">
        <v>17465</v>
      </c>
      <c r="C16652" s="2" t="s">
        <v>29</v>
      </c>
      <c r="D16652" s="2" t="s">
        <v>17717</v>
      </c>
      <c r="E16652" s="2" t="s">
        <v>18946</v>
      </c>
      <c r="F16652" s="2">
        <v>40101502</v>
      </c>
      <c r="G16652" s="2" t="s">
        <v>511</v>
      </c>
      <c r="H16652" s="2">
        <v>4</v>
      </c>
      <c r="I16652" s="2">
        <v>6</v>
      </c>
      <c r="J16652" s="2">
        <v>11</v>
      </c>
      <c r="K16652" s="2">
        <v>1</v>
      </c>
      <c r="L16652" s="3">
        <v>335762.07</v>
      </c>
      <c r="M16652" s="2" t="s">
        <v>20</v>
      </c>
      <c r="N16652" s="4" t="s">
        <v>21</v>
      </c>
    </row>
    <row r="16653" spans="1:14" x14ac:dyDescent="0.25">
      <c r="A16653" s="1" t="s">
        <v>17450</v>
      </c>
      <c r="B16653" s="2" t="s">
        <v>17465</v>
      </c>
      <c r="C16653" s="2" t="s">
        <v>29</v>
      </c>
      <c r="D16653" s="2" t="s">
        <v>17717</v>
      </c>
      <c r="E16653" s="2" t="s">
        <v>18947</v>
      </c>
      <c r="F16653" s="2">
        <v>40101502</v>
      </c>
      <c r="G16653" s="2" t="s">
        <v>511</v>
      </c>
      <c r="H16653" s="2">
        <v>4</v>
      </c>
      <c r="I16653" s="2">
        <v>6</v>
      </c>
      <c r="J16653" s="2">
        <v>11</v>
      </c>
      <c r="K16653" s="2">
        <v>1</v>
      </c>
      <c r="L16653" s="3">
        <v>1405869.5699999998</v>
      </c>
      <c r="M16653" s="2" t="s">
        <v>20</v>
      </c>
      <c r="N16653" s="4" t="s">
        <v>21</v>
      </c>
    </row>
    <row r="16654" spans="1:14" x14ac:dyDescent="0.25">
      <c r="A16654" s="1" t="s">
        <v>17450</v>
      </c>
      <c r="B16654" s="2" t="s">
        <v>17465</v>
      </c>
      <c r="C16654" s="2" t="s">
        <v>29</v>
      </c>
      <c r="D16654" s="2" t="s">
        <v>17717</v>
      </c>
      <c r="E16654" s="2" t="s">
        <v>18948</v>
      </c>
      <c r="F16654" s="2">
        <v>41113119</v>
      </c>
      <c r="G16654" s="2" t="s">
        <v>511</v>
      </c>
      <c r="H16654" s="2">
        <v>4</v>
      </c>
      <c r="I16654" s="2">
        <v>6</v>
      </c>
      <c r="J16654" s="2">
        <v>11</v>
      </c>
      <c r="K16654" s="2">
        <v>8</v>
      </c>
      <c r="L16654" s="3">
        <v>20112980.16</v>
      </c>
      <c r="M16654" s="2" t="s">
        <v>20</v>
      </c>
      <c r="N16654" s="4" t="s">
        <v>21</v>
      </c>
    </row>
    <row r="16655" spans="1:14" x14ac:dyDescent="0.25">
      <c r="A16655" s="1" t="s">
        <v>17450</v>
      </c>
      <c r="B16655" s="2" t="s">
        <v>17465</v>
      </c>
      <c r="C16655" s="2" t="s">
        <v>532</v>
      </c>
      <c r="D16655" s="2" t="s">
        <v>17717</v>
      </c>
      <c r="E16655" s="2" t="s">
        <v>17668</v>
      </c>
      <c r="F16655" s="2">
        <v>24101601</v>
      </c>
      <c r="G16655" s="2" t="s">
        <v>511</v>
      </c>
      <c r="H16655" s="2">
        <v>4</v>
      </c>
      <c r="I16655" s="2">
        <v>6</v>
      </c>
      <c r="J16655" s="2">
        <v>11</v>
      </c>
      <c r="K16655" s="2">
        <v>1</v>
      </c>
      <c r="L16655" s="3">
        <v>29702696.309999999</v>
      </c>
      <c r="M16655" s="2" t="s">
        <v>20</v>
      </c>
      <c r="N16655" s="4" t="s">
        <v>21</v>
      </c>
    </row>
    <row r="16656" spans="1:14" x14ac:dyDescent="0.25">
      <c r="A16656" s="1" t="s">
        <v>17450</v>
      </c>
      <c r="B16656" s="2" t="s">
        <v>17464</v>
      </c>
      <c r="C16656" s="2" t="s">
        <v>17475</v>
      </c>
      <c r="D16656" s="2" t="s">
        <v>17716</v>
      </c>
      <c r="E16656" s="2" t="s">
        <v>17669</v>
      </c>
      <c r="F16656" s="2">
        <v>72121409</v>
      </c>
      <c r="G16656" s="2" t="s">
        <v>511</v>
      </c>
      <c r="H16656" s="2">
        <v>4</v>
      </c>
      <c r="I16656" s="2">
        <v>6</v>
      </c>
      <c r="J16656" s="2">
        <v>11</v>
      </c>
      <c r="K16656" s="2">
        <v>1</v>
      </c>
      <c r="L16656" s="3">
        <v>950000000</v>
      </c>
      <c r="M16656" s="2" t="s">
        <v>20</v>
      </c>
      <c r="N16656" s="4" t="s">
        <v>21</v>
      </c>
    </row>
    <row r="16657" spans="1:14" x14ac:dyDescent="0.25">
      <c r="A16657" s="1" t="s">
        <v>17450</v>
      </c>
      <c r="B16657" s="2" t="s">
        <v>17464</v>
      </c>
      <c r="C16657" s="2" t="s">
        <v>17475</v>
      </c>
      <c r="D16657" s="2" t="s">
        <v>17716</v>
      </c>
      <c r="E16657" s="2" t="s">
        <v>17670</v>
      </c>
      <c r="F16657" s="2">
        <v>81101500</v>
      </c>
      <c r="G16657" s="2" t="s">
        <v>12517</v>
      </c>
      <c r="H16657" s="2">
        <v>4</v>
      </c>
      <c r="I16657" s="2">
        <v>6</v>
      </c>
      <c r="J16657" s="2">
        <v>11</v>
      </c>
      <c r="K16657" s="2">
        <v>1</v>
      </c>
      <c r="L16657" s="3">
        <v>50000000</v>
      </c>
      <c r="M16657" s="2" t="s">
        <v>20</v>
      </c>
      <c r="N16657" s="4" t="s">
        <v>21</v>
      </c>
    </row>
    <row r="16658" spans="1:14" x14ac:dyDescent="0.25">
      <c r="A16658" s="1" t="s">
        <v>17450</v>
      </c>
      <c r="B16658" s="2" t="s">
        <v>17462</v>
      </c>
      <c r="C16658" s="2" t="s">
        <v>3324</v>
      </c>
      <c r="D16658" s="2" t="s">
        <v>17714</v>
      </c>
      <c r="E16658" s="2" t="s">
        <v>17671</v>
      </c>
      <c r="F16658" s="2">
        <v>72121400</v>
      </c>
      <c r="G16658" s="2" t="s">
        <v>511</v>
      </c>
      <c r="H16658" s="2">
        <v>1</v>
      </c>
      <c r="I16658" s="2">
        <v>6</v>
      </c>
      <c r="J16658" s="2">
        <v>11</v>
      </c>
      <c r="K16658" s="2">
        <v>1</v>
      </c>
      <c r="L16658" s="3">
        <v>2057921467.27</v>
      </c>
      <c r="M16658" s="2" t="s">
        <v>20</v>
      </c>
      <c r="N16658" s="4" t="s">
        <v>21</v>
      </c>
    </row>
    <row r="16659" spans="1:14" x14ac:dyDescent="0.25">
      <c r="A16659" s="1" t="s">
        <v>17450</v>
      </c>
      <c r="B16659" s="2" t="s">
        <v>17462</v>
      </c>
      <c r="C16659" s="2" t="s">
        <v>3324</v>
      </c>
      <c r="D16659" s="2" t="s">
        <v>17714</v>
      </c>
      <c r="E16659" s="2" t="s">
        <v>17672</v>
      </c>
      <c r="F16659" s="2">
        <v>81101500</v>
      </c>
      <c r="G16659" s="2" t="s">
        <v>12517</v>
      </c>
      <c r="H16659" s="2">
        <v>1</v>
      </c>
      <c r="I16659" s="2">
        <v>6</v>
      </c>
      <c r="J16659" s="2">
        <v>11</v>
      </c>
      <c r="K16659" s="2">
        <v>1</v>
      </c>
      <c r="L16659" s="3">
        <v>66448000</v>
      </c>
      <c r="M16659" s="2" t="s">
        <v>20</v>
      </c>
      <c r="N16659" s="4" t="s">
        <v>21</v>
      </c>
    </row>
    <row r="16660" spans="1:14" x14ac:dyDescent="0.25">
      <c r="A16660" s="1" t="s">
        <v>17450</v>
      </c>
      <c r="B16660" s="2" t="s">
        <v>17461</v>
      </c>
      <c r="C16660" s="2" t="s">
        <v>3324</v>
      </c>
      <c r="D16660" s="2" t="s">
        <v>17713</v>
      </c>
      <c r="E16660" s="2" t="s">
        <v>18949</v>
      </c>
      <c r="F16660" s="2">
        <v>72121100</v>
      </c>
      <c r="G16660" s="2" t="s">
        <v>511</v>
      </c>
      <c r="H16660" s="2">
        <v>1</v>
      </c>
      <c r="I16660" s="2">
        <v>6</v>
      </c>
      <c r="J16660" s="2">
        <v>11</v>
      </c>
      <c r="K16660" s="2">
        <v>1</v>
      </c>
      <c r="L16660" s="3">
        <v>1938100018</v>
      </c>
      <c r="M16660" s="2" t="s">
        <v>20</v>
      </c>
      <c r="N16660" s="4" t="s">
        <v>21</v>
      </c>
    </row>
    <row r="16661" spans="1:14" x14ac:dyDescent="0.25">
      <c r="A16661" s="1" t="s">
        <v>17450</v>
      </c>
      <c r="B16661" s="2" t="s">
        <v>17461</v>
      </c>
      <c r="C16661" s="2" t="s">
        <v>3324</v>
      </c>
      <c r="D16661" s="2" t="s">
        <v>17713</v>
      </c>
      <c r="E16661" s="2" t="s">
        <v>18950</v>
      </c>
      <c r="F16661" s="2">
        <v>81101500</v>
      </c>
      <c r="G16661" s="2" t="s">
        <v>12517</v>
      </c>
      <c r="H16661" s="2">
        <v>1</v>
      </c>
      <c r="I16661" s="2">
        <v>6</v>
      </c>
      <c r="J16661" s="2">
        <v>11</v>
      </c>
      <c r="K16661" s="2">
        <v>1</v>
      </c>
      <c r="L16661" s="3">
        <v>40000000</v>
      </c>
      <c r="M16661" s="2" t="s">
        <v>20</v>
      </c>
      <c r="N16661" s="4" t="s">
        <v>21</v>
      </c>
    </row>
    <row r="16662" spans="1:14" x14ac:dyDescent="0.25">
      <c r="A16662" s="1" t="s">
        <v>17450</v>
      </c>
      <c r="B16662" s="2" t="s">
        <v>17465</v>
      </c>
      <c r="C16662" s="2" t="s">
        <v>3324</v>
      </c>
      <c r="D16662" s="2" t="s">
        <v>17717</v>
      </c>
      <c r="E16662" s="2" t="s">
        <v>17673</v>
      </c>
      <c r="F16662" s="2">
        <v>72121400</v>
      </c>
      <c r="G16662" s="2" t="s">
        <v>19</v>
      </c>
      <c r="H16662" s="2">
        <v>1</v>
      </c>
      <c r="I16662" s="2">
        <v>6</v>
      </c>
      <c r="J16662" s="2">
        <v>11</v>
      </c>
      <c r="K16662" s="2">
        <v>1</v>
      </c>
      <c r="L16662" s="3">
        <v>5350000000</v>
      </c>
      <c r="M16662" s="2" t="s">
        <v>20</v>
      </c>
      <c r="N16662" s="4" t="s">
        <v>21</v>
      </c>
    </row>
    <row r="16663" spans="1:14" x14ac:dyDescent="0.25">
      <c r="A16663" s="1" t="s">
        <v>17450</v>
      </c>
      <c r="B16663" s="2" t="s">
        <v>17465</v>
      </c>
      <c r="C16663" s="2" t="s">
        <v>3324</v>
      </c>
      <c r="D16663" s="2" t="s">
        <v>17717</v>
      </c>
      <c r="E16663" s="2" t="s">
        <v>17674</v>
      </c>
      <c r="F16663" s="2">
        <v>81101500</v>
      </c>
      <c r="G16663" s="2" t="s">
        <v>12517</v>
      </c>
      <c r="H16663" s="2">
        <v>1</v>
      </c>
      <c r="I16663" s="2">
        <v>6</v>
      </c>
      <c r="J16663" s="2">
        <v>11</v>
      </c>
      <c r="K16663" s="2">
        <v>1</v>
      </c>
      <c r="L16663" s="3">
        <v>38080000</v>
      </c>
      <c r="M16663" s="2" t="s">
        <v>20</v>
      </c>
      <c r="N16663" s="4" t="s">
        <v>21</v>
      </c>
    </row>
    <row r="16664" spans="1:14" x14ac:dyDescent="0.25">
      <c r="A16664" s="1" t="s">
        <v>17450</v>
      </c>
      <c r="B16664" s="2" t="s">
        <v>17465</v>
      </c>
      <c r="C16664" s="2" t="s">
        <v>3324</v>
      </c>
      <c r="D16664" s="2" t="s">
        <v>17717</v>
      </c>
      <c r="E16664" s="2" t="s">
        <v>17675</v>
      </c>
      <c r="F16664" s="2">
        <v>72121400</v>
      </c>
      <c r="G16664" s="2" t="s">
        <v>511</v>
      </c>
      <c r="H16664" s="2">
        <v>1</v>
      </c>
      <c r="I16664" s="2">
        <v>6</v>
      </c>
      <c r="J16664" s="2">
        <v>11</v>
      </c>
      <c r="K16664" s="2">
        <v>1</v>
      </c>
      <c r="L16664" s="3">
        <v>1257269873</v>
      </c>
      <c r="M16664" s="2" t="s">
        <v>20</v>
      </c>
      <c r="N16664" s="4" t="s">
        <v>21</v>
      </c>
    </row>
    <row r="16665" spans="1:14" x14ac:dyDescent="0.25">
      <c r="A16665" s="1" t="s">
        <v>17450</v>
      </c>
      <c r="B16665" s="2" t="s">
        <v>17465</v>
      </c>
      <c r="C16665" s="2" t="s">
        <v>3324</v>
      </c>
      <c r="D16665" s="2" t="s">
        <v>17717</v>
      </c>
      <c r="E16665" s="2" t="s">
        <v>17676</v>
      </c>
      <c r="F16665" s="2" t="s">
        <v>17726</v>
      </c>
      <c r="G16665" s="2" t="s">
        <v>12517</v>
      </c>
      <c r="H16665" s="2">
        <v>1</v>
      </c>
      <c r="I16665" s="2">
        <v>6</v>
      </c>
      <c r="J16665" s="2">
        <v>11</v>
      </c>
      <c r="K16665" s="2">
        <v>1</v>
      </c>
      <c r="L16665" s="3">
        <v>60000000</v>
      </c>
      <c r="M16665" s="2" t="s">
        <v>20</v>
      </c>
      <c r="N16665" s="4" t="s">
        <v>21</v>
      </c>
    </row>
    <row r="16666" spans="1:14" x14ac:dyDescent="0.25">
      <c r="A16666" s="1" t="s">
        <v>17450</v>
      </c>
      <c r="B16666" s="2" t="s">
        <v>17465</v>
      </c>
      <c r="C16666" s="2" t="s">
        <v>3324</v>
      </c>
      <c r="D16666" s="2" t="s">
        <v>17717</v>
      </c>
      <c r="E16666" s="2" t="s">
        <v>17677</v>
      </c>
      <c r="F16666" s="2" t="s">
        <v>17727</v>
      </c>
      <c r="G16666" s="2" t="s">
        <v>511</v>
      </c>
      <c r="H16666" s="2">
        <v>1</v>
      </c>
      <c r="I16666" s="2">
        <v>6</v>
      </c>
      <c r="J16666" s="2">
        <v>11</v>
      </c>
      <c r="K16666" s="2">
        <v>1</v>
      </c>
      <c r="L16666" s="3">
        <v>2063011861.4799998</v>
      </c>
      <c r="M16666" s="2" t="s">
        <v>20</v>
      </c>
      <c r="N16666" s="4" t="s">
        <v>21</v>
      </c>
    </row>
    <row r="16667" spans="1:14" x14ac:dyDescent="0.25">
      <c r="A16667" s="1" t="s">
        <v>17450</v>
      </c>
      <c r="B16667" s="2" t="s">
        <v>17465</v>
      </c>
      <c r="C16667" s="2" t="s">
        <v>3324</v>
      </c>
      <c r="D16667" s="2" t="s">
        <v>17717</v>
      </c>
      <c r="E16667" s="2" t="s">
        <v>17678</v>
      </c>
      <c r="F16667" s="2">
        <v>81101500</v>
      </c>
      <c r="G16667" s="2" t="s">
        <v>12517</v>
      </c>
      <c r="H16667" s="2">
        <v>1</v>
      </c>
      <c r="I16667" s="2">
        <v>6</v>
      </c>
      <c r="J16667" s="2">
        <v>11</v>
      </c>
      <c r="K16667" s="2">
        <v>1</v>
      </c>
      <c r="L16667" s="3">
        <v>29409873.009999998</v>
      </c>
      <c r="M16667" s="2" t="s">
        <v>20</v>
      </c>
      <c r="N16667" s="4" t="s">
        <v>21</v>
      </c>
    </row>
    <row r="16668" spans="1:14" x14ac:dyDescent="0.25">
      <c r="A16668" s="1" t="s">
        <v>17450</v>
      </c>
      <c r="B16668" s="2" t="s">
        <v>17465</v>
      </c>
      <c r="C16668" s="2" t="s">
        <v>713</v>
      </c>
      <c r="D16668" s="2" t="s">
        <v>17717</v>
      </c>
      <c r="E16668" s="2" t="s">
        <v>17679</v>
      </c>
      <c r="F16668" s="2">
        <v>26111601</v>
      </c>
      <c r="G16668" s="2" t="s">
        <v>511</v>
      </c>
      <c r="H16668" s="2">
        <v>1</v>
      </c>
      <c r="I16668" s="2">
        <v>6</v>
      </c>
      <c r="J16668" s="2">
        <v>11</v>
      </c>
      <c r="K16668" s="2">
        <v>1</v>
      </c>
      <c r="L16668" s="3">
        <v>250871954.63399997</v>
      </c>
      <c r="M16668" s="2" t="s">
        <v>20</v>
      </c>
      <c r="N16668" s="4" t="s">
        <v>21</v>
      </c>
    </row>
    <row r="16669" spans="1:14" x14ac:dyDescent="0.25">
      <c r="A16669" s="1" t="s">
        <v>17450</v>
      </c>
      <c r="B16669" s="2" t="s">
        <v>17465</v>
      </c>
      <c r="C16669" s="2" t="s">
        <v>915</v>
      </c>
      <c r="D16669" s="2" t="s">
        <v>17717</v>
      </c>
      <c r="E16669" s="2" t="s">
        <v>17680</v>
      </c>
      <c r="F16669" s="2">
        <v>39121011</v>
      </c>
      <c r="G16669" s="2" t="s">
        <v>511</v>
      </c>
      <c r="H16669" s="2">
        <v>1</v>
      </c>
      <c r="I16669" s="2">
        <v>6</v>
      </c>
      <c r="J16669" s="2">
        <v>11</v>
      </c>
      <c r="K16669" s="2">
        <v>1</v>
      </c>
      <c r="L16669" s="3">
        <v>67191306.032199994</v>
      </c>
      <c r="M16669" s="2" t="s">
        <v>20</v>
      </c>
      <c r="N16669" s="4" t="s">
        <v>21</v>
      </c>
    </row>
    <row r="16670" spans="1:14" x14ac:dyDescent="0.25">
      <c r="A16670" s="1" t="s">
        <v>17450</v>
      </c>
      <c r="B16670" s="2" t="s">
        <v>17465</v>
      </c>
      <c r="C16670" s="2" t="s">
        <v>8550</v>
      </c>
      <c r="D16670" s="2" t="s">
        <v>17717</v>
      </c>
      <c r="E16670" s="2" t="s">
        <v>17681</v>
      </c>
      <c r="F16670" s="2">
        <v>32121705</v>
      </c>
      <c r="G16670" s="2" t="s">
        <v>511</v>
      </c>
      <c r="H16670" s="2">
        <v>1</v>
      </c>
      <c r="I16670" s="2">
        <v>6</v>
      </c>
      <c r="J16670" s="2">
        <v>11</v>
      </c>
      <c r="K16670" s="2">
        <v>1</v>
      </c>
      <c r="L16670" s="3">
        <v>22089991.895999998</v>
      </c>
      <c r="M16670" s="2" t="s">
        <v>20</v>
      </c>
      <c r="N16670" s="4" t="s">
        <v>21</v>
      </c>
    </row>
    <row r="16671" spans="1:14" x14ac:dyDescent="0.25">
      <c r="A16671" s="1" t="s">
        <v>17450</v>
      </c>
      <c r="B16671" s="2" t="s">
        <v>17465</v>
      </c>
      <c r="C16671" s="2" t="s">
        <v>3324</v>
      </c>
      <c r="D16671" s="2" t="s">
        <v>17717</v>
      </c>
      <c r="E16671" s="2" t="s">
        <v>17675</v>
      </c>
      <c r="F16671" s="2">
        <v>72121400</v>
      </c>
      <c r="G16671" s="2" t="s">
        <v>511</v>
      </c>
      <c r="H16671" s="2">
        <v>1</v>
      </c>
      <c r="I16671" s="2">
        <v>6</v>
      </c>
      <c r="J16671" s="2">
        <v>11</v>
      </c>
      <c r="K16671" s="2">
        <v>1</v>
      </c>
      <c r="L16671" s="3">
        <v>116508247</v>
      </c>
      <c r="M16671" s="2" t="s">
        <v>20</v>
      </c>
      <c r="N16671" s="4" t="s">
        <v>21</v>
      </c>
    </row>
    <row r="16672" spans="1:14" x14ac:dyDescent="0.25">
      <c r="A16672" s="1" t="s">
        <v>17450</v>
      </c>
      <c r="B16672" s="2" t="s">
        <v>17465</v>
      </c>
      <c r="C16672" s="2" t="s">
        <v>3324</v>
      </c>
      <c r="D16672" s="2" t="s">
        <v>17717</v>
      </c>
      <c r="E16672" s="2" t="s">
        <v>17677</v>
      </c>
      <c r="F16672" s="2" t="s">
        <v>17727</v>
      </c>
      <c r="G16672" s="2" t="s">
        <v>511</v>
      </c>
      <c r="H16672" s="2">
        <v>1</v>
      </c>
      <c r="I16672" s="2">
        <v>6</v>
      </c>
      <c r="J16672" s="2">
        <v>11</v>
      </c>
      <c r="K16672" s="2">
        <v>1</v>
      </c>
      <c r="L16672" s="3">
        <v>172775085.16</v>
      </c>
      <c r="M16672" s="2" t="s">
        <v>20</v>
      </c>
      <c r="N16672" s="4" t="s">
        <v>21</v>
      </c>
    </row>
    <row r="16673" spans="1:14" x14ac:dyDescent="0.25">
      <c r="A16673" s="1" t="s">
        <v>375</v>
      </c>
      <c r="B16673" s="2" t="s">
        <v>162</v>
      </c>
      <c r="C16673" s="2" t="s">
        <v>457</v>
      </c>
      <c r="D16673" s="2" t="s">
        <v>17868</v>
      </c>
      <c r="E16673" s="2" t="s">
        <v>16977</v>
      </c>
      <c r="F16673" s="2">
        <v>78181507</v>
      </c>
      <c r="G16673" s="2" t="s">
        <v>496</v>
      </c>
      <c r="H16673" s="2">
        <v>5</v>
      </c>
      <c r="I16673" s="2">
        <v>7</v>
      </c>
      <c r="J16673" s="2">
        <v>10</v>
      </c>
      <c r="K16673" s="2">
        <v>1</v>
      </c>
      <c r="L16673" s="3">
        <v>4621840</v>
      </c>
      <c r="M16673" s="2" t="s">
        <v>20</v>
      </c>
      <c r="N16673" s="4" t="s">
        <v>21</v>
      </c>
    </row>
    <row r="16674" spans="1:14" x14ac:dyDescent="0.25">
      <c r="A16674" s="1" t="s">
        <v>375</v>
      </c>
      <c r="B16674" s="2" t="s">
        <v>76</v>
      </c>
      <c r="C16674" s="2" t="s">
        <v>83</v>
      </c>
      <c r="D16674" s="2" t="s">
        <v>84</v>
      </c>
      <c r="E16674" s="2" t="s">
        <v>16978</v>
      </c>
      <c r="F16674" s="2">
        <v>31201616</v>
      </c>
      <c r="G16674" s="2" t="s">
        <v>810</v>
      </c>
      <c r="H16674" s="2">
        <v>4</v>
      </c>
      <c r="I16674" s="2">
        <v>8</v>
      </c>
      <c r="J16674" s="2">
        <v>10</v>
      </c>
      <c r="K16674" s="2">
        <v>1</v>
      </c>
      <c r="L16674" s="3">
        <v>535500</v>
      </c>
      <c r="M16674" s="2" t="s">
        <v>20</v>
      </c>
      <c r="N16674" s="4" t="s">
        <v>21</v>
      </c>
    </row>
    <row r="16675" spans="1:14" x14ac:dyDescent="0.25">
      <c r="A16675" s="1" t="s">
        <v>375</v>
      </c>
      <c r="B16675" s="2" t="s">
        <v>76</v>
      </c>
      <c r="C16675" s="2" t="s">
        <v>83</v>
      </c>
      <c r="D16675" s="2" t="s">
        <v>84</v>
      </c>
      <c r="E16675" s="2" t="s">
        <v>16979</v>
      </c>
      <c r="F16675" s="2">
        <v>31201631</v>
      </c>
      <c r="G16675" s="2" t="s">
        <v>496</v>
      </c>
      <c r="H16675" s="2">
        <v>2</v>
      </c>
      <c r="I16675" s="2">
        <v>5</v>
      </c>
      <c r="J16675" s="2">
        <v>10</v>
      </c>
      <c r="K16675" s="2">
        <v>1</v>
      </c>
      <c r="L16675" s="3">
        <v>8925000</v>
      </c>
      <c r="M16675" s="2" t="s">
        <v>20</v>
      </c>
      <c r="N16675" s="4" t="s">
        <v>21</v>
      </c>
    </row>
    <row r="16676" spans="1:14" x14ac:dyDescent="0.25">
      <c r="A16676" s="1" t="s">
        <v>375</v>
      </c>
      <c r="B16676" s="2" t="s">
        <v>487</v>
      </c>
      <c r="C16676" s="2" t="s">
        <v>620</v>
      </c>
      <c r="D16676" s="2" t="s">
        <v>17892</v>
      </c>
      <c r="E16676" s="2" t="s">
        <v>16980</v>
      </c>
      <c r="F16676" s="2">
        <v>46101504</v>
      </c>
      <c r="G16676" s="2" t="s">
        <v>19</v>
      </c>
      <c r="H16676" s="2">
        <v>6</v>
      </c>
      <c r="I16676" s="2">
        <v>10</v>
      </c>
      <c r="J16676" s="2">
        <v>10</v>
      </c>
      <c r="K16676" s="2">
        <v>60</v>
      </c>
      <c r="L16676" s="3">
        <v>172200000</v>
      </c>
      <c r="M16676" s="2" t="s">
        <v>0</v>
      </c>
      <c r="N16676" s="4" t="s">
        <v>21</v>
      </c>
    </row>
    <row r="16677" spans="1:14" x14ac:dyDescent="0.25">
      <c r="A16677" s="1" t="s">
        <v>375</v>
      </c>
      <c r="B16677" s="2" t="s">
        <v>38</v>
      </c>
      <c r="C16677" s="2" t="s">
        <v>926</v>
      </c>
      <c r="D16677" s="2" t="s">
        <v>17912</v>
      </c>
      <c r="E16677" s="2" t="s">
        <v>16981</v>
      </c>
      <c r="F16677" s="2" t="s">
        <v>16982</v>
      </c>
      <c r="G16677" s="2" t="s">
        <v>496</v>
      </c>
      <c r="H16677" s="2">
        <v>9</v>
      </c>
      <c r="I16677" s="2">
        <v>3</v>
      </c>
      <c r="J16677" s="2">
        <v>10</v>
      </c>
      <c r="K16677" s="2">
        <v>8</v>
      </c>
      <c r="L16677" s="3">
        <v>432496000</v>
      </c>
      <c r="M16677" s="2" t="s">
        <v>0</v>
      </c>
      <c r="N16677" s="4" t="s">
        <v>21</v>
      </c>
    </row>
    <row r="16678" spans="1:14" x14ac:dyDescent="0.25">
      <c r="A16678" s="1" t="s">
        <v>375</v>
      </c>
      <c r="B16678" s="2" t="s">
        <v>487</v>
      </c>
      <c r="C16678" s="2" t="s">
        <v>488</v>
      </c>
      <c r="D16678" s="2" t="s">
        <v>17877</v>
      </c>
      <c r="E16678" s="2" t="s">
        <v>16983</v>
      </c>
      <c r="F16678" s="2">
        <v>46181701</v>
      </c>
      <c r="G16678" s="2" t="s">
        <v>810</v>
      </c>
      <c r="H16678" s="2">
        <v>2</v>
      </c>
      <c r="I16678" s="2">
        <v>6</v>
      </c>
      <c r="J16678" s="2">
        <v>10</v>
      </c>
      <c r="K16678" s="2">
        <v>80</v>
      </c>
      <c r="L16678" s="3">
        <v>70400000</v>
      </c>
      <c r="M16678" s="2" t="s">
        <v>0</v>
      </c>
      <c r="N16678" s="4" t="s">
        <v>21</v>
      </c>
    </row>
    <row r="16679" spans="1:14" x14ac:dyDescent="0.25">
      <c r="A16679" s="1" t="s">
        <v>375</v>
      </c>
      <c r="B16679" s="2" t="s">
        <v>487</v>
      </c>
      <c r="C16679" s="2" t="s">
        <v>488</v>
      </c>
      <c r="D16679" s="2" t="s">
        <v>17877</v>
      </c>
      <c r="E16679" s="2" t="s">
        <v>16984</v>
      </c>
      <c r="F16679" s="2">
        <v>46181701</v>
      </c>
      <c r="G16679" s="2" t="s">
        <v>810</v>
      </c>
      <c r="H16679" s="2">
        <v>2</v>
      </c>
      <c r="I16679" s="2">
        <v>6</v>
      </c>
      <c r="J16679" s="2">
        <v>10</v>
      </c>
      <c r="K16679" s="2">
        <v>420</v>
      </c>
      <c r="L16679" s="3">
        <v>348600000</v>
      </c>
      <c r="M16679" s="2" t="s">
        <v>0</v>
      </c>
      <c r="N16679" s="4" t="s">
        <v>21</v>
      </c>
    </row>
    <row r="16680" spans="1:14" x14ac:dyDescent="0.25">
      <c r="A16680" s="1" t="s">
        <v>375</v>
      </c>
      <c r="B16680" s="2" t="s">
        <v>487</v>
      </c>
      <c r="C16680" s="2" t="s">
        <v>488</v>
      </c>
      <c r="D16680" s="2" t="s">
        <v>17877</v>
      </c>
      <c r="E16680" s="2" t="s">
        <v>16985</v>
      </c>
      <c r="F16680" s="2">
        <v>46181502</v>
      </c>
      <c r="G16680" s="2" t="s">
        <v>19</v>
      </c>
      <c r="H16680" s="2">
        <v>3</v>
      </c>
      <c r="I16680" s="2">
        <v>10</v>
      </c>
      <c r="J16680" s="2">
        <v>10</v>
      </c>
      <c r="K16680" s="2">
        <v>81</v>
      </c>
      <c r="L16680" s="3">
        <v>299700000</v>
      </c>
      <c r="M16680" s="2" t="s">
        <v>0</v>
      </c>
      <c r="N16680" s="4" t="s">
        <v>21</v>
      </c>
    </row>
    <row r="16681" spans="1:14" x14ac:dyDescent="0.25">
      <c r="A16681" s="1" t="s">
        <v>375</v>
      </c>
      <c r="B16681" s="2" t="s">
        <v>72</v>
      </c>
      <c r="C16681" s="2" t="s">
        <v>73</v>
      </c>
      <c r="D16681" s="2" t="s">
        <v>74</v>
      </c>
      <c r="E16681" s="2" t="s">
        <v>16986</v>
      </c>
      <c r="F16681" s="2">
        <v>15101504</v>
      </c>
      <c r="G16681" s="2" t="s">
        <v>2858</v>
      </c>
      <c r="H16681" s="2">
        <v>1</v>
      </c>
      <c r="I16681" s="2">
        <v>12</v>
      </c>
      <c r="J16681" s="2">
        <v>10</v>
      </c>
      <c r="K16681" s="2">
        <v>1</v>
      </c>
      <c r="L16681" s="3">
        <v>5832436923.1500006</v>
      </c>
      <c r="M16681" s="2" t="s">
        <v>20</v>
      </c>
      <c r="N16681" s="4" t="s">
        <v>17384</v>
      </c>
    </row>
    <row r="16682" spans="1:14" x14ac:dyDescent="0.25">
      <c r="A16682" s="1" t="s">
        <v>375</v>
      </c>
      <c r="B16682" s="2" t="s">
        <v>72</v>
      </c>
      <c r="C16682" s="2" t="s">
        <v>73</v>
      </c>
      <c r="D16682" s="2" t="s">
        <v>74</v>
      </c>
      <c r="E16682" s="2" t="s">
        <v>16987</v>
      </c>
      <c r="F16682" s="2">
        <v>15101504</v>
      </c>
      <c r="G16682" s="2" t="s">
        <v>2858</v>
      </c>
      <c r="H16682" s="2">
        <v>1</v>
      </c>
      <c r="I16682" s="2">
        <v>12</v>
      </c>
      <c r="J16682" s="2">
        <v>10</v>
      </c>
      <c r="K16682" s="2">
        <v>1</v>
      </c>
      <c r="L16682" s="3">
        <v>1400112257</v>
      </c>
      <c r="M16682" s="2" t="s">
        <v>20</v>
      </c>
      <c r="N16682" s="4" t="s">
        <v>17384</v>
      </c>
    </row>
    <row r="16683" spans="1:14" x14ac:dyDescent="0.25">
      <c r="A16683" s="1" t="s">
        <v>375</v>
      </c>
      <c r="B16683" s="2" t="s">
        <v>72</v>
      </c>
      <c r="C16683" s="2" t="s">
        <v>73</v>
      </c>
      <c r="D16683" s="2" t="s">
        <v>74</v>
      </c>
      <c r="E16683" s="2" t="s">
        <v>16988</v>
      </c>
      <c r="F16683" s="2">
        <v>15101504</v>
      </c>
      <c r="G16683" s="2" t="s">
        <v>511</v>
      </c>
      <c r="H16683" s="2">
        <v>1</v>
      </c>
      <c r="I16683" s="2">
        <v>12</v>
      </c>
      <c r="J16683" s="2">
        <v>10</v>
      </c>
      <c r="K16683" s="2">
        <v>1</v>
      </c>
      <c r="L16683" s="3">
        <v>7541186332.0200005</v>
      </c>
      <c r="M16683" s="2" t="s">
        <v>20</v>
      </c>
      <c r="N16683" s="4" t="s">
        <v>17384</v>
      </c>
    </row>
    <row r="16684" spans="1:14" x14ac:dyDescent="0.25">
      <c r="A16684" s="1" t="s">
        <v>375</v>
      </c>
      <c r="B16684" s="2" t="s">
        <v>72</v>
      </c>
      <c r="C16684" s="2" t="s">
        <v>73</v>
      </c>
      <c r="D16684" s="2" t="s">
        <v>74</v>
      </c>
      <c r="E16684" s="2" t="s">
        <v>16988</v>
      </c>
      <c r="F16684" s="2">
        <v>15101504</v>
      </c>
      <c r="G16684" s="2" t="s">
        <v>511</v>
      </c>
      <c r="H16684" s="2">
        <v>1</v>
      </c>
      <c r="I16684" s="2">
        <v>12</v>
      </c>
      <c r="J16684" s="2">
        <v>10</v>
      </c>
      <c r="K16684" s="2">
        <v>1</v>
      </c>
      <c r="L16684" s="3">
        <v>1197157817.26</v>
      </c>
      <c r="M16684" s="2" t="s">
        <v>20</v>
      </c>
      <c r="N16684" s="4" t="s">
        <v>17384</v>
      </c>
    </row>
    <row r="16685" spans="1:14" x14ac:dyDescent="0.25">
      <c r="A16685" s="1" t="s">
        <v>375</v>
      </c>
      <c r="B16685" s="2" t="s">
        <v>72</v>
      </c>
      <c r="C16685" s="2" t="s">
        <v>73</v>
      </c>
      <c r="D16685" s="2" t="s">
        <v>74</v>
      </c>
      <c r="E16685" s="2" t="s">
        <v>16988</v>
      </c>
      <c r="F16685" s="2">
        <v>15101504</v>
      </c>
      <c r="G16685" s="2" t="s">
        <v>511</v>
      </c>
      <c r="H16685" s="2">
        <v>3</v>
      </c>
      <c r="I16685" s="2">
        <v>9</v>
      </c>
      <c r="J16685" s="2">
        <v>16</v>
      </c>
      <c r="K16685" s="2">
        <v>1</v>
      </c>
      <c r="L16685" s="3">
        <v>616203414.85000002</v>
      </c>
      <c r="M16685" s="2" t="s">
        <v>20</v>
      </c>
      <c r="N16685" s="4" t="s">
        <v>21</v>
      </c>
    </row>
    <row r="16686" spans="1:14" x14ac:dyDescent="0.25">
      <c r="A16686" s="1" t="s">
        <v>375</v>
      </c>
      <c r="B16686" s="2" t="s">
        <v>72</v>
      </c>
      <c r="C16686" s="2" t="s">
        <v>73</v>
      </c>
      <c r="D16686" s="2" t="s">
        <v>74</v>
      </c>
      <c r="E16686" s="2" t="s">
        <v>16989</v>
      </c>
      <c r="F16686" s="2">
        <v>15101504</v>
      </c>
      <c r="G16686" s="2" t="s">
        <v>511</v>
      </c>
      <c r="H16686" s="2">
        <v>1</v>
      </c>
      <c r="I16686" s="2">
        <v>12</v>
      </c>
      <c r="J16686" s="2">
        <v>10</v>
      </c>
      <c r="K16686" s="2">
        <v>1</v>
      </c>
      <c r="L16686" s="3">
        <v>5278176976.920001</v>
      </c>
      <c r="M16686" s="2" t="s">
        <v>20</v>
      </c>
      <c r="N16686" s="4" t="s">
        <v>17384</v>
      </c>
    </row>
    <row r="16687" spans="1:14" x14ac:dyDescent="0.25">
      <c r="A16687" s="1" t="s">
        <v>375</v>
      </c>
      <c r="B16687" s="2" t="s">
        <v>72</v>
      </c>
      <c r="C16687" s="2" t="s">
        <v>73</v>
      </c>
      <c r="D16687" s="2" t="s">
        <v>74</v>
      </c>
      <c r="E16687" s="2" t="s">
        <v>16989</v>
      </c>
      <c r="F16687" s="2">
        <v>15101504</v>
      </c>
      <c r="G16687" s="2" t="s">
        <v>511</v>
      </c>
      <c r="H16687" s="2">
        <v>8</v>
      </c>
      <c r="I16687" s="2">
        <v>4</v>
      </c>
      <c r="J16687" s="2">
        <v>16</v>
      </c>
      <c r="K16687" s="2">
        <v>1</v>
      </c>
      <c r="L16687" s="3">
        <v>124629705.34</v>
      </c>
      <c r="M16687" s="2" t="s">
        <v>20</v>
      </c>
      <c r="N16687" s="4" t="s">
        <v>17384</v>
      </c>
    </row>
    <row r="16688" spans="1:14" x14ac:dyDescent="0.25">
      <c r="A16688" s="1" t="s">
        <v>375</v>
      </c>
      <c r="B16688" s="2" t="s">
        <v>72</v>
      </c>
      <c r="C16688" s="2" t="s">
        <v>73</v>
      </c>
      <c r="D16688" s="2" t="s">
        <v>74</v>
      </c>
      <c r="E16688" s="2" t="s">
        <v>16990</v>
      </c>
      <c r="F16688" s="2">
        <v>15101504</v>
      </c>
      <c r="G16688" s="2" t="s">
        <v>511</v>
      </c>
      <c r="H16688" s="2">
        <v>1</v>
      </c>
      <c r="I16688" s="2">
        <v>12</v>
      </c>
      <c r="J16688" s="2">
        <v>10</v>
      </c>
      <c r="K16688" s="2">
        <v>1</v>
      </c>
      <c r="L16688" s="3">
        <v>485248222</v>
      </c>
      <c r="M16688" s="2" t="s">
        <v>20</v>
      </c>
      <c r="N16688" s="4" t="s">
        <v>17384</v>
      </c>
    </row>
    <row r="16689" spans="1:14" x14ac:dyDescent="0.25">
      <c r="A16689" s="1" t="s">
        <v>375</v>
      </c>
      <c r="B16689" s="2" t="s">
        <v>72</v>
      </c>
      <c r="C16689" s="2" t="s">
        <v>73</v>
      </c>
      <c r="D16689" s="2" t="s">
        <v>74</v>
      </c>
      <c r="E16689" s="2" t="s">
        <v>16991</v>
      </c>
      <c r="F16689" s="2">
        <v>15101504</v>
      </c>
      <c r="G16689" s="2" t="s">
        <v>2858</v>
      </c>
      <c r="H16689" s="2">
        <v>1</v>
      </c>
      <c r="I16689" s="2">
        <v>12</v>
      </c>
      <c r="J16689" s="2">
        <v>10</v>
      </c>
      <c r="K16689" s="2">
        <v>1</v>
      </c>
      <c r="L16689" s="3">
        <v>2390928253.0799999</v>
      </c>
      <c r="M16689" s="2" t="s">
        <v>20</v>
      </c>
      <c r="N16689" s="4" t="s">
        <v>17384</v>
      </c>
    </row>
    <row r="16690" spans="1:14" x14ac:dyDescent="0.25">
      <c r="A16690" s="1" t="s">
        <v>375</v>
      </c>
      <c r="B16690" s="2" t="s">
        <v>72</v>
      </c>
      <c r="C16690" s="2" t="s">
        <v>73</v>
      </c>
      <c r="D16690" s="2" t="s">
        <v>74</v>
      </c>
      <c r="E16690" s="2" t="s">
        <v>16992</v>
      </c>
      <c r="F16690" s="2">
        <v>15101504</v>
      </c>
      <c r="G16690" s="2" t="s">
        <v>511</v>
      </c>
      <c r="H16690" s="2">
        <v>1</v>
      </c>
      <c r="I16690" s="2">
        <v>12</v>
      </c>
      <c r="J16690" s="2">
        <v>10</v>
      </c>
      <c r="K16690" s="2">
        <v>1</v>
      </c>
      <c r="L16690" s="3">
        <v>51761763217.180008</v>
      </c>
      <c r="M16690" s="2" t="s">
        <v>20</v>
      </c>
      <c r="N16690" s="4" t="s">
        <v>17384</v>
      </c>
    </row>
    <row r="16691" spans="1:14" x14ac:dyDescent="0.25">
      <c r="A16691" s="1" t="s">
        <v>375</v>
      </c>
      <c r="B16691" s="2" t="s">
        <v>72</v>
      </c>
      <c r="C16691" s="2" t="s">
        <v>73</v>
      </c>
      <c r="D16691" s="2" t="s">
        <v>74</v>
      </c>
      <c r="E16691" s="2" t="s">
        <v>16992</v>
      </c>
      <c r="F16691" s="2">
        <v>15101504</v>
      </c>
      <c r="G16691" s="2" t="s">
        <v>511</v>
      </c>
      <c r="H16691" s="2">
        <v>3</v>
      </c>
      <c r="I16691" s="2">
        <v>9</v>
      </c>
      <c r="J16691" s="2">
        <v>16</v>
      </c>
      <c r="K16691" s="2">
        <v>1</v>
      </c>
      <c r="L16691" s="3">
        <v>8305878573.8100004</v>
      </c>
      <c r="M16691" s="2" t="s">
        <v>20</v>
      </c>
      <c r="N16691" s="4" t="s">
        <v>21</v>
      </c>
    </row>
    <row r="16692" spans="1:14" x14ac:dyDescent="0.25">
      <c r="A16692" s="1" t="s">
        <v>375</v>
      </c>
      <c r="B16692" s="2" t="s">
        <v>72</v>
      </c>
      <c r="C16692" s="2" t="s">
        <v>73</v>
      </c>
      <c r="D16692" s="2" t="s">
        <v>74</v>
      </c>
      <c r="E16692" s="2" t="s">
        <v>16993</v>
      </c>
      <c r="F16692" s="2">
        <v>15101504</v>
      </c>
      <c r="G16692" s="2" t="s">
        <v>511</v>
      </c>
      <c r="H16692" s="2">
        <v>1</v>
      </c>
      <c r="I16692" s="2">
        <v>12</v>
      </c>
      <c r="J16692" s="2">
        <v>10</v>
      </c>
      <c r="K16692" s="2">
        <v>1</v>
      </c>
      <c r="L16692" s="3">
        <v>72078320.799999997</v>
      </c>
      <c r="M16692" s="2" t="s">
        <v>20</v>
      </c>
      <c r="N16692" s="4" t="s">
        <v>17384</v>
      </c>
    </row>
    <row r="16693" spans="1:14" x14ac:dyDescent="0.25">
      <c r="A16693" s="1" t="s">
        <v>375</v>
      </c>
      <c r="B16693" s="2" t="s">
        <v>72</v>
      </c>
      <c r="C16693" s="2" t="s">
        <v>73</v>
      </c>
      <c r="D16693" s="2" t="s">
        <v>74</v>
      </c>
      <c r="E16693" s="2" t="s">
        <v>16994</v>
      </c>
      <c r="F16693" s="2" t="s">
        <v>16995</v>
      </c>
      <c r="G16693" s="2" t="s">
        <v>511</v>
      </c>
      <c r="H16693" s="2">
        <v>1</v>
      </c>
      <c r="I16693" s="2">
        <v>12</v>
      </c>
      <c r="J16693" s="2">
        <v>10</v>
      </c>
      <c r="K16693" s="2">
        <v>1</v>
      </c>
      <c r="L16693" s="3">
        <v>2636980447.4400001</v>
      </c>
      <c r="M16693" s="2" t="s">
        <v>20</v>
      </c>
      <c r="N16693" s="4" t="s">
        <v>17384</v>
      </c>
    </row>
    <row r="16694" spans="1:14" x14ac:dyDescent="0.25">
      <c r="A16694" s="1" t="s">
        <v>375</v>
      </c>
      <c r="B16694" s="2" t="s">
        <v>72</v>
      </c>
      <c r="C16694" s="2" t="s">
        <v>73</v>
      </c>
      <c r="D16694" s="2" t="s">
        <v>74</v>
      </c>
      <c r="E16694" s="2" t="s">
        <v>16996</v>
      </c>
      <c r="F16694" s="2" t="s">
        <v>16997</v>
      </c>
      <c r="G16694" s="2" t="s">
        <v>19</v>
      </c>
      <c r="H16694" s="2">
        <v>1</v>
      </c>
      <c r="I16694" s="2">
        <v>5</v>
      </c>
      <c r="J16694" s="2">
        <v>10</v>
      </c>
      <c r="K16694" s="2">
        <v>1</v>
      </c>
      <c r="L16694" s="3">
        <v>1199979183.0999999</v>
      </c>
      <c r="M16694" s="2" t="s">
        <v>20</v>
      </c>
      <c r="N16694" s="4" t="s">
        <v>21</v>
      </c>
    </row>
    <row r="16695" spans="1:14" x14ac:dyDescent="0.25">
      <c r="A16695" s="1" t="s">
        <v>375</v>
      </c>
      <c r="B16695" s="2" t="s">
        <v>72</v>
      </c>
      <c r="C16695" s="2" t="s">
        <v>73</v>
      </c>
      <c r="D16695" s="2" t="s">
        <v>74</v>
      </c>
      <c r="E16695" s="2" t="s">
        <v>16998</v>
      </c>
      <c r="F16695" s="2">
        <v>15101505</v>
      </c>
      <c r="G16695" s="2" t="s">
        <v>2858</v>
      </c>
      <c r="H16695" s="2">
        <v>2</v>
      </c>
      <c r="I16695" s="2">
        <v>10</v>
      </c>
      <c r="J16695" s="2">
        <v>10</v>
      </c>
      <c r="K16695" s="2">
        <v>1</v>
      </c>
      <c r="L16695" s="3">
        <v>100000000</v>
      </c>
      <c r="M16695" s="2" t="s">
        <v>20</v>
      </c>
      <c r="N16695" s="4" t="s">
        <v>21</v>
      </c>
    </row>
    <row r="16696" spans="1:14" x14ac:dyDescent="0.25">
      <c r="A16696" s="1" t="s">
        <v>375</v>
      </c>
      <c r="B16696" s="2" t="s">
        <v>72</v>
      </c>
      <c r="C16696" s="2" t="s">
        <v>73</v>
      </c>
      <c r="D16696" s="2" t="s">
        <v>74</v>
      </c>
      <c r="E16696" s="2" t="s">
        <v>16999</v>
      </c>
      <c r="F16696" s="2" t="s">
        <v>16995</v>
      </c>
      <c r="G16696" s="2" t="s">
        <v>511</v>
      </c>
      <c r="H16696" s="2">
        <v>1</v>
      </c>
      <c r="I16696" s="2">
        <v>12</v>
      </c>
      <c r="J16696" s="2">
        <v>10</v>
      </c>
      <c r="K16696" s="2">
        <v>1</v>
      </c>
      <c r="L16696" s="3">
        <v>617000000</v>
      </c>
      <c r="M16696" s="2" t="s">
        <v>20</v>
      </c>
      <c r="N16696" s="4" t="s">
        <v>17384</v>
      </c>
    </row>
    <row r="16697" spans="1:14" x14ac:dyDescent="0.25">
      <c r="A16697" s="1" t="s">
        <v>375</v>
      </c>
      <c r="B16697" s="2" t="s">
        <v>72</v>
      </c>
      <c r="C16697" s="2" t="s">
        <v>73</v>
      </c>
      <c r="D16697" s="2" t="s">
        <v>74</v>
      </c>
      <c r="E16697" s="2" t="s">
        <v>17000</v>
      </c>
      <c r="F16697" s="2">
        <v>15101504</v>
      </c>
      <c r="G16697" s="2" t="s">
        <v>2858</v>
      </c>
      <c r="H16697" s="2">
        <v>1</v>
      </c>
      <c r="I16697" s="2">
        <v>5</v>
      </c>
      <c r="J16697" s="2">
        <v>10</v>
      </c>
      <c r="K16697" s="2">
        <v>1</v>
      </c>
      <c r="L16697" s="3">
        <v>1384803459.4000001</v>
      </c>
      <c r="M16697" s="2" t="s">
        <v>20</v>
      </c>
      <c r="N16697" s="4" t="s">
        <v>21</v>
      </c>
    </row>
    <row r="16698" spans="1:14" x14ac:dyDescent="0.25">
      <c r="A16698" s="1" t="s">
        <v>375</v>
      </c>
      <c r="B16698" s="2" t="s">
        <v>591</v>
      </c>
      <c r="C16698" s="2" t="s">
        <v>2714</v>
      </c>
      <c r="D16698" s="2" t="s">
        <v>17968</v>
      </c>
      <c r="E16698" s="2" t="s">
        <v>17001</v>
      </c>
      <c r="F16698" s="2">
        <v>80131500</v>
      </c>
      <c r="G16698" s="2" t="s">
        <v>19</v>
      </c>
      <c r="H16698" s="2">
        <v>4</v>
      </c>
      <c r="I16698" s="2">
        <v>8</v>
      </c>
      <c r="J16698" s="2">
        <v>10</v>
      </c>
      <c r="K16698" s="2">
        <v>1</v>
      </c>
      <c r="L16698" s="3">
        <v>58015950</v>
      </c>
      <c r="M16698" s="2" t="s">
        <v>20</v>
      </c>
      <c r="N16698" s="4" t="s">
        <v>21</v>
      </c>
    </row>
    <row r="16699" spans="1:14" x14ac:dyDescent="0.25">
      <c r="A16699" s="1" t="s">
        <v>375</v>
      </c>
      <c r="B16699" s="2" t="s">
        <v>518</v>
      </c>
      <c r="C16699" s="2" t="s">
        <v>519</v>
      </c>
      <c r="D16699" s="2" t="s">
        <v>17880</v>
      </c>
      <c r="E16699" s="2" t="s">
        <v>17002</v>
      </c>
      <c r="F16699" s="2" t="s">
        <v>748</v>
      </c>
      <c r="G16699" s="2" t="s">
        <v>19</v>
      </c>
      <c r="H16699" s="2">
        <v>1</v>
      </c>
      <c r="I16699" s="2">
        <v>5</v>
      </c>
      <c r="J16699" s="2">
        <v>10</v>
      </c>
      <c r="K16699" s="2">
        <v>1</v>
      </c>
      <c r="L16699" s="3">
        <v>2390937226</v>
      </c>
      <c r="M16699" s="2" t="s">
        <v>20</v>
      </c>
      <c r="N16699" s="4" t="s">
        <v>17384</v>
      </c>
    </row>
    <row r="16700" spans="1:14" x14ac:dyDescent="0.25">
      <c r="A16700" s="1" t="s">
        <v>375</v>
      </c>
      <c r="B16700" s="2" t="s">
        <v>518</v>
      </c>
      <c r="C16700" s="2" t="s">
        <v>519</v>
      </c>
      <c r="D16700" s="2" t="s">
        <v>17880</v>
      </c>
      <c r="E16700" s="2" t="s">
        <v>17003</v>
      </c>
      <c r="F16700" s="2" t="s">
        <v>17004</v>
      </c>
      <c r="G16700" s="2" t="s">
        <v>19</v>
      </c>
      <c r="H16700" s="2">
        <v>2</v>
      </c>
      <c r="I16700" s="2">
        <v>10</v>
      </c>
      <c r="J16700" s="2">
        <v>10</v>
      </c>
      <c r="K16700" s="2">
        <v>1</v>
      </c>
      <c r="L16700" s="3">
        <v>17607174</v>
      </c>
      <c r="M16700" s="2" t="s">
        <v>20</v>
      </c>
      <c r="N16700" s="4" t="s">
        <v>21</v>
      </c>
    </row>
    <row r="16701" spans="1:14" x14ac:dyDescent="0.25">
      <c r="A16701" s="1" t="s">
        <v>375</v>
      </c>
      <c r="B16701" s="2" t="s">
        <v>518</v>
      </c>
      <c r="C16701" s="2" t="s">
        <v>519</v>
      </c>
      <c r="D16701" s="2" t="s">
        <v>17880</v>
      </c>
      <c r="E16701" s="2" t="s">
        <v>17005</v>
      </c>
      <c r="F16701" s="2" t="s">
        <v>748</v>
      </c>
      <c r="G16701" s="2" t="s">
        <v>19</v>
      </c>
      <c r="H16701" s="2">
        <v>2</v>
      </c>
      <c r="I16701" s="2">
        <v>5</v>
      </c>
      <c r="J16701" s="2">
        <v>10</v>
      </c>
      <c r="K16701" s="2">
        <v>1</v>
      </c>
      <c r="L16701" s="3">
        <v>800000000</v>
      </c>
      <c r="M16701" s="2" t="s">
        <v>20</v>
      </c>
      <c r="N16701" s="4" t="s">
        <v>21</v>
      </c>
    </row>
    <row r="16702" spans="1:14" x14ac:dyDescent="0.25">
      <c r="A16702" s="1" t="s">
        <v>375</v>
      </c>
      <c r="B16702" s="2" t="s">
        <v>518</v>
      </c>
      <c r="C16702" s="2" t="s">
        <v>519</v>
      </c>
      <c r="D16702" s="2" t="s">
        <v>17880</v>
      </c>
      <c r="E16702" s="2" t="s">
        <v>17006</v>
      </c>
      <c r="F16702" s="2">
        <v>25202200</v>
      </c>
      <c r="G16702" s="2" t="s">
        <v>19</v>
      </c>
      <c r="H16702" s="2">
        <v>3</v>
      </c>
      <c r="I16702" s="2">
        <v>9</v>
      </c>
      <c r="J16702" s="2">
        <v>11</v>
      </c>
      <c r="K16702" s="2">
        <v>1</v>
      </c>
      <c r="L16702" s="3">
        <v>1672384028</v>
      </c>
      <c r="M16702" s="2" t="s">
        <v>20</v>
      </c>
      <c r="N16702" s="4" t="s">
        <v>21</v>
      </c>
    </row>
    <row r="16703" spans="1:14" x14ac:dyDescent="0.25">
      <c r="A16703" s="1" t="s">
        <v>375</v>
      </c>
      <c r="B16703" s="2" t="s">
        <v>518</v>
      </c>
      <c r="C16703" s="2" t="s">
        <v>519</v>
      </c>
      <c r="D16703" s="2" t="s">
        <v>17880</v>
      </c>
      <c r="E16703" s="2" t="s">
        <v>17007</v>
      </c>
      <c r="F16703" s="2" t="s">
        <v>17008</v>
      </c>
      <c r="G16703" s="2" t="s">
        <v>19</v>
      </c>
      <c r="H16703" s="2">
        <v>10</v>
      </c>
      <c r="I16703" s="2">
        <v>3</v>
      </c>
      <c r="J16703" s="2">
        <v>10</v>
      </c>
      <c r="K16703" s="2">
        <v>1</v>
      </c>
      <c r="L16703" s="3">
        <v>1169820583</v>
      </c>
      <c r="M16703" s="2" t="s">
        <v>20</v>
      </c>
      <c r="N16703" s="4" t="s">
        <v>21</v>
      </c>
    </row>
    <row r="16704" spans="1:14" x14ac:dyDescent="0.25">
      <c r="A16704" s="1" t="s">
        <v>375</v>
      </c>
      <c r="B16704" s="2" t="s">
        <v>518</v>
      </c>
      <c r="C16704" s="2" t="s">
        <v>519</v>
      </c>
      <c r="D16704" s="2" t="s">
        <v>17880</v>
      </c>
      <c r="E16704" s="2" t="s">
        <v>17009</v>
      </c>
      <c r="F16704" s="2" t="s">
        <v>17010</v>
      </c>
      <c r="G16704" s="2" t="s">
        <v>19</v>
      </c>
      <c r="H16704" s="2">
        <v>1</v>
      </c>
      <c r="I16704" s="2">
        <v>11</v>
      </c>
      <c r="J16704" s="2">
        <v>10</v>
      </c>
      <c r="K16704" s="2">
        <v>1</v>
      </c>
      <c r="L16704" s="3">
        <v>999794012</v>
      </c>
      <c r="M16704" s="2" t="s">
        <v>20</v>
      </c>
      <c r="N16704" s="4" t="s">
        <v>21</v>
      </c>
    </row>
    <row r="16705" spans="1:14" x14ac:dyDescent="0.25">
      <c r="A16705" s="1" t="s">
        <v>375</v>
      </c>
      <c r="B16705" s="2" t="s">
        <v>518</v>
      </c>
      <c r="C16705" s="2" t="s">
        <v>519</v>
      </c>
      <c r="D16705" s="2" t="s">
        <v>17880</v>
      </c>
      <c r="E16705" s="2" t="s">
        <v>17011</v>
      </c>
      <c r="F16705" s="2" t="s">
        <v>17012</v>
      </c>
      <c r="G16705" s="2" t="s">
        <v>19</v>
      </c>
      <c r="H16705" s="2">
        <v>1</v>
      </c>
      <c r="I16705" s="2">
        <v>11</v>
      </c>
      <c r="J16705" s="2">
        <v>10</v>
      </c>
      <c r="K16705" s="2">
        <v>1</v>
      </c>
      <c r="L16705" s="3">
        <v>100000000</v>
      </c>
      <c r="M16705" s="2" t="s">
        <v>20</v>
      </c>
      <c r="N16705" s="4" t="s">
        <v>21</v>
      </c>
    </row>
    <row r="16706" spans="1:14" x14ac:dyDescent="0.25">
      <c r="A16706" s="1" t="s">
        <v>375</v>
      </c>
      <c r="B16706" s="2" t="s">
        <v>487</v>
      </c>
      <c r="C16706" s="2" t="s">
        <v>15656</v>
      </c>
      <c r="D16706" s="2" t="s">
        <v>18057</v>
      </c>
      <c r="E16706" s="2" t="s">
        <v>17013</v>
      </c>
      <c r="F16706" s="2">
        <v>24122070</v>
      </c>
      <c r="G16706" s="2" t="s">
        <v>511</v>
      </c>
      <c r="H16706" s="2">
        <v>8</v>
      </c>
      <c r="I16706" s="2">
        <v>4</v>
      </c>
      <c r="J16706" s="2">
        <v>10</v>
      </c>
      <c r="K16706" s="2">
        <v>1</v>
      </c>
      <c r="L16706" s="3">
        <v>1070334999.15</v>
      </c>
      <c r="M16706" s="2" t="s">
        <v>0</v>
      </c>
      <c r="N16706" s="4" t="s">
        <v>21</v>
      </c>
    </row>
    <row r="16707" spans="1:14" x14ac:dyDescent="0.25">
      <c r="A16707" s="1" t="s">
        <v>375</v>
      </c>
      <c r="B16707" s="2" t="s">
        <v>977</v>
      </c>
      <c r="C16707" s="2" t="s">
        <v>978</v>
      </c>
      <c r="D16707" s="2" t="s">
        <v>17915</v>
      </c>
      <c r="E16707" s="2" t="s">
        <v>17014</v>
      </c>
      <c r="F16707" s="2">
        <v>25131705</v>
      </c>
      <c r="G16707" s="2" t="s">
        <v>19</v>
      </c>
      <c r="H16707" s="2">
        <v>11</v>
      </c>
      <c r="I16707" s="2">
        <v>2</v>
      </c>
      <c r="J16707" s="2">
        <v>10</v>
      </c>
      <c r="K16707" s="2">
        <v>3</v>
      </c>
      <c r="L16707" s="3">
        <v>1599999900</v>
      </c>
      <c r="M16707" s="2" t="s">
        <v>0</v>
      </c>
      <c r="N16707" s="4" t="s">
        <v>21</v>
      </c>
    </row>
    <row r="16708" spans="1:14" x14ac:dyDescent="0.25">
      <c r="A16708" s="1" t="s">
        <v>375</v>
      </c>
      <c r="B16708" s="2" t="s">
        <v>518</v>
      </c>
      <c r="C16708" s="2" t="s">
        <v>519</v>
      </c>
      <c r="D16708" s="2" t="s">
        <v>17880</v>
      </c>
      <c r="E16708" s="2" t="s">
        <v>17015</v>
      </c>
      <c r="F16708" s="2">
        <v>25202200</v>
      </c>
      <c r="G16708" s="2" t="s">
        <v>19</v>
      </c>
      <c r="H16708" s="2">
        <v>1</v>
      </c>
      <c r="I16708" s="2">
        <v>11</v>
      </c>
      <c r="J16708" s="2">
        <v>10</v>
      </c>
      <c r="K16708" s="2">
        <v>1</v>
      </c>
      <c r="L16708" s="3">
        <v>8538943600</v>
      </c>
      <c r="M16708" s="2" t="s">
        <v>20</v>
      </c>
      <c r="N16708" s="4" t="s">
        <v>21</v>
      </c>
    </row>
    <row r="16709" spans="1:14" x14ac:dyDescent="0.25">
      <c r="A16709" s="1" t="s">
        <v>375</v>
      </c>
      <c r="B16709" s="2" t="s">
        <v>72</v>
      </c>
      <c r="C16709" s="2" t="s">
        <v>73</v>
      </c>
      <c r="D16709" s="2" t="s">
        <v>74</v>
      </c>
      <c r="E16709" s="2" t="s">
        <v>17016</v>
      </c>
      <c r="F16709" s="2" t="s">
        <v>16995</v>
      </c>
      <c r="G16709" s="2" t="s">
        <v>2858</v>
      </c>
      <c r="H16709" s="2">
        <v>8</v>
      </c>
      <c r="I16709" s="2">
        <v>4</v>
      </c>
      <c r="J16709" s="2">
        <v>16</v>
      </c>
      <c r="K16709" s="2">
        <v>1</v>
      </c>
      <c r="L16709" s="3">
        <v>370000000</v>
      </c>
      <c r="M16709" s="2" t="s">
        <v>20</v>
      </c>
      <c r="N16709" s="4" t="s">
        <v>21</v>
      </c>
    </row>
    <row r="16710" spans="1:14" x14ac:dyDescent="0.25">
      <c r="A16710" s="1" t="s">
        <v>375</v>
      </c>
      <c r="B16710" s="2" t="s">
        <v>72</v>
      </c>
      <c r="C16710" s="2" t="s">
        <v>73</v>
      </c>
      <c r="D16710" s="2" t="s">
        <v>74</v>
      </c>
      <c r="E16710" s="2" t="s">
        <v>17017</v>
      </c>
      <c r="F16710" s="2" t="s">
        <v>16995</v>
      </c>
      <c r="G16710" s="2" t="s">
        <v>2858</v>
      </c>
      <c r="H16710" s="2">
        <v>1</v>
      </c>
      <c r="I16710" s="2">
        <v>12</v>
      </c>
      <c r="J16710" s="2">
        <v>10</v>
      </c>
      <c r="K16710" s="2">
        <v>1</v>
      </c>
      <c r="L16710" s="3">
        <v>3381888889</v>
      </c>
      <c r="M16710" s="2" t="s">
        <v>20</v>
      </c>
      <c r="N16710" s="4" t="s">
        <v>17384</v>
      </c>
    </row>
    <row r="16711" spans="1:14" x14ac:dyDescent="0.25">
      <c r="A16711" s="1" t="s">
        <v>375</v>
      </c>
      <c r="B16711" s="2" t="s">
        <v>76</v>
      </c>
      <c r="C16711" s="2" t="s">
        <v>83</v>
      </c>
      <c r="D16711" s="2" t="s">
        <v>84</v>
      </c>
      <c r="E16711" s="2" t="s">
        <v>17018</v>
      </c>
      <c r="F16711" s="2">
        <v>15121807</v>
      </c>
      <c r="G16711" s="2" t="s">
        <v>810</v>
      </c>
      <c r="H16711" s="2">
        <v>1</v>
      </c>
      <c r="I16711" s="2">
        <v>12</v>
      </c>
      <c r="J16711" s="2">
        <v>10</v>
      </c>
      <c r="K16711" s="2">
        <v>700</v>
      </c>
      <c r="L16711" s="3">
        <v>59839171</v>
      </c>
      <c r="M16711" s="2" t="s">
        <v>0</v>
      </c>
      <c r="N16711" s="4" t="s">
        <v>21</v>
      </c>
    </row>
    <row r="16712" spans="1:14" x14ac:dyDescent="0.25">
      <c r="A16712" s="1" t="s">
        <v>375</v>
      </c>
      <c r="B16712" s="2" t="s">
        <v>76</v>
      </c>
      <c r="C16712" s="2" t="s">
        <v>83</v>
      </c>
      <c r="D16712" s="2" t="s">
        <v>84</v>
      </c>
      <c r="E16712" s="2" t="s">
        <v>17018</v>
      </c>
      <c r="F16712" s="2">
        <v>15121807</v>
      </c>
      <c r="G16712" s="2" t="s">
        <v>810</v>
      </c>
      <c r="H16712" s="2">
        <v>4</v>
      </c>
      <c r="I16712" s="2">
        <v>8</v>
      </c>
      <c r="J16712" s="2">
        <v>10</v>
      </c>
      <c r="K16712" s="2">
        <v>1</v>
      </c>
      <c r="L16712" s="3">
        <v>1190000</v>
      </c>
      <c r="M16712" s="2" t="s">
        <v>20</v>
      </c>
      <c r="N16712" s="4" t="s">
        <v>21</v>
      </c>
    </row>
    <row r="16713" spans="1:14" x14ac:dyDescent="0.25">
      <c r="A16713" s="1" t="s">
        <v>375</v>
      </c>
      <c r="B16713" s="2" t="s">
        <v>529</v>
      </c>
      <c r="C16713" s="2" t="s">
        <v>903</v>
      </c>
      <c r="D16713" s="2" t="s">
        <v>17908</v>
      </c>
      <c r="E16713" s="2" t="s">
        <v>17019</v>
      </c>
      <c r="F16713" s="2">
        <v>25191518</v>
      </c>
      <c r="G16713" s="2" t="s">
        <v>19</v>
      </c>
      <c r="H16713" s="2">
        <v>3</v>
      </c>
      <c r="I16713" s="2">
        <v>9</v>
      </c>
      <c r="J16713" s="2">
        <v>10</v>
      </c>
      <c r="K16713" s="2">
        <v>1</v>
      </c>
      <c r="L16713" s="3">
        <v>2141955896.0799999</v>
      </c>
      <c r="M16713" s="2" t="s">
        <v>20</v>
      </c>
      <c r="N16713" s="4" t="s">
        <v>21</v>
      </c>
    </row>
    <row r="16714" spans="1:14" x14ac:dyDescent="0.25">
      <c r="A16714" s="1" t="s">
        <v>375</v>
      </c>
      <c r="B16714" s="2" t="s">
        <v>340</v>
      </c>
      <c r="C16714" s="2" t="s">
        <v>341</v>
      </c>
      <c r="D16714" s="2" t="s">
        <v>342</v>
      </c>
      <c r="E16714" s="2" t="s">
        <v>17020</v>
      </c>
      <c r="F16714" s="2">
        <v>80101500</v>
      </c>
      <c r="G16714" s="2" t="s">
        <v>19</v>
      </c>
      <c r="H16714" s="2">
        <v>3</v>
      </c>
      <c r="I16714" s="2">
        <v>9</v>
      </c>
      <c r="J16714" s="2">
        <v>10</v>
      </c>
      <c r="K16714" s="2">
        <v>1</v>
      </c>
      <c r="L16714" s="3">
        <v>754424269.27999997</v>
      </c>
      <c r="M16714" s="2" t="s">
        <v>20</v>
      </c>
      <c r="N16714" s="4" t="s">
        <v>21</v>
      </c>
    </row>
    <row r="16715" spans="1:14" x14ac:dyDescent="0.25">
      <c r="A16715" s="1" t="s">
        <v>375</v>
      </c>
      <c r="B16715" s="2" t="s">
        <v>278</v>
      </c>
      <c r="C16715" s="2" t="s">
        <v>279</v>
      </c>
      <c r="D16715" s="2" t="s">
        <v>280</v>
      </c>
      <c r="E16715" s="2" t="s">
        <v>17021</v>
      </c>
      <c r="F16715" s="2">
        <v>86111500</v>
      </c>
      <c r="G16715" s="2" t="s">
        <v>19</v>
      </c>
      <c r="H16715" s="2">
        <v>3</v>
      </c>
      <c r="I16715" s="2">
        <v>9</v>
      </c>
      <c r="J16715" s="2">
        <v>10</v>
      </c>
      <c r="K16715" s="2">
        <v>1</v>
      </c>
      <c r="L16715" s="3">
        <v>4677754787.1999998</v>
      </c>
      <c r="M16715" s="2" t="s">
        <v>20</v>
      </c>
      <c r="N16715" s="4" t="s">
        <v>21</v>
      </c>
    </row>
    <row r="16716" spans="1:14" x14ac:dyDescent="0.25">
      <c r="A16716" s="1" t="s">
        <v>375</v>
      </c>
      <c r="B16716" s="2" t="s">
        <v>151</v>
      </c>
      <c r="C16716" s="2" t="s">
        <v>159</v>
      </c>
      <c r="D16716" s="2" t="s">
        <v>160</v>
      </c>
      <c r="E16716" s="2" t="s">
        <v>17022</v>
      </c>
      <c r="F16716" s="2" t="s">
        <v>523</v>
      </c>
      <c r="G16716" s="2" t="s">
        <v>19</v>
      </c>
      <c r="H16716" s="2">
        <v>3</v>
      </c>
      <c r="I16716" s="2">
        <v>9</v>
      </c>
      <c r="J16716" s="2">
        <v>10</v>
      </c>
      <c r="K16716" s="2">
        <v>1</v>
      </c>
      <c r="L16716" s="3">
        <v>654884341.32000005</v>
      </c>
      <c r="M16716" s="2" t="s">
        <v>20</v>
      </c>
      <c r="N16716" s="4" t="s">
        <v>21</v>
      </c>
    </row>
    <row r="16717" spans="1:14" x14ac:dyDescent="0.25">
      <c r="A16717" s="1" t="s">
        <v>375</v>
      </c>
      <c r="B16717" s="2" t="s">
        <v>207</v>
      </c>
      <c r="C16717" s="2" t="s">
        <v>207</v>
      </c>
      <c r="D16717" s="2" t="s">
        <v>208</v>
      </c>
      <c r="E16717" s="2" t="s">
        <v>17023</v>
      </c>
      <c r="F16717" s="2">
        <v>78111500</v>
      </c>
      <c r="G16717" s="2" t="s">
        <v>19</v>
      </c>
      <c r="H16717" s="2">
        <v>3</v>
      </c>
      <c r="I16717" s="2">
        <v>9</v>
      </c>
      <c r="J16717" s="2">
        <v>10</v>
      </c>
      <c r="K16717" s="2">
        <v>1</v>
      </c>
      <c r="L16717" s="3">
        <v>299507526.12</v>
      </c>
      <c r="M16717" s="2" t="s">
        <v>20</v>
      </c>
      <c r="N16717" s="4" t="s">
        <v>21</v>
      </c>
    </row>
    <row r="16718" spans="1:14" x14ac:dyDescent="0.25">
      <c r="A16718" s="1" t="s">
        <v>375</v>
      </c>
      <c r="B16718" s="2" t="s">
        <v>72</v>
      </c>
      <c r="C16718" s="2" t="s">
        <v>73</v>
      </c>
      <c r="D16718" s="2" t="s">
        <v>74</v>
      </c>
      <c r="E16718" s="2" t="s">
        <v>17024</v>
      </c>
      <c r="F16718" s="2">
        <v>15101504</v>
      </c>
      <c r="G16718" s="2" t="s">
        <v>511</v>
      </c>
      <c r="H16718" s="2">
        <v>1</v>
      </c>
      <c r="I16718" s="2">
        <v>12</v>
      </c>
      <c r="J16718" s="2">
        <v>10</v>
      </c>
      <c r="K16718" s="2">
        <v>1</v>
      </c>
      <c r="L16718" s="3">
        <v>87261350</v>
      </c>
      <c r="M16718" s="2" t="s">
        <v>20</v>
      </c>
      <c r="N16718" s="4" t="s">
        <v>17384</v>
      </c>
    </row>
    <row r="16719" spans="1:14" x14ac:dyDescent="0.25">
      <c r="A16719" s="1" t="s">
        <v>375</v>
      </c>
      <c r="B16719" s="2" t="s">
        <v>76</v>
      </c>
      <c r="C16719" s="2" t="s">
        <v>83</v>
      </c>
      <c r="D16719" s="2" t="s">
        <v>84</v>
      </c>
      <c r="E16719" s="2" t="s">
        <v>17025</v>
      </c>
      <c r="F16719" s="2">
        <v>13111060</v>
      </c>
      <c r="G16719" s="2" t="s">
        <v>810</v>
      </c>
      <c r="H16719" s="2">
        <v>4</v>
      </c>
      <c r="I16719" s="2">
        <v>8</v>
      </c>
      <c r="J16719" s="2">
        <v>10</v>
      </c>
      <c r="K16719" s="2">
        <v>1</v>
      </c>
      <c r="L16719" s="3">
        <v>178500</v>
      </c>
      <c r="M16719" s="2" t="s">
        <v>20</v>
      </c>
      <c r="N16719" s="4" t="s">
        <v>21</v>
      </c>
    </row>
    <row r="16720" spans="1:14" x14ac:dyDescent="0.25">
      <c r="A16720" s="1" t="s">
        <v>375</v>
      </c>
      <c r="B16720" s="2" t="s">
        <v>977</v>
      </c>
      <c r="C16720" s="2" t="s">
        <v>16284</v>
      </c>
      <c r="D16720" s="2" t="s">
        <v>18058</v>
      </c>
      <c r="E16720" s="2" t="s">
        <v>18951</v>
      </c>
      <c r="F16720" s="2">
        <v>24111808</v>
      </c>
      <c r="G16720" s="2" t="s">
        <v>810</v>
      </c>
      <c r="H16720" s="2">
        <v>4</v>
      </c>
      <c r="I16720" s="2">
        <v>8</v>
      </c>
      <c r="J16720" s="2">
        <v>10</v>
      </c>
      <c r="K16720" s="2">
        <v>5</v>
      </c>
      <c r="L16720" s="3">
        <v>68440830</v>
      </c>
      <c r="M16720" s="2" t="s">
        <v>0</v>
      </c>
      <c r="N16720" s="4" t="s">
        <v>21</v>
      </c>
    </row>
    <row r="16721" spans="1:14" x14ac:dyDescent="0.25">
      <c r="A16721" s="1" t="s">
        <v>375</v>
      </c>
      <c r="B16721" s="2" t="s">
        <v>977</v>
      </c>
      <c r="C16721" s="2" t="s">
        <v>16284</v>
      </c>
      <c r="D16721" s="2" t="s">
        <v>18058</v>
      </c>
      <c r="E16721" s="2" t="s">
        <v>18952</v>
      </c>
      <c r="F16721" s="2">
        <v>24111808</v>
      </c>
      <c r="G16721" s="2" t="s">
        <v>810</v>
      </c>
      <c r="H16721" s="2">
        <v>4</v>
      </c>
      <c r="I16721" s="2">
        <v>8</v>
      </c>
      <c r="J16721" s="2">
        <v>10</v>
      </c>
      <c r="K16721" s="2">
        <v>4</v>
      </c>
      <c r="L16721" s="3">
        <v>37652076</v>
      </c>
      <c r="M16721" s="2" t="s">
        <v>0</v>
      </c>
      <c r="N16721" s="4" t="s">
        <v>21</v>
      </c>
    </row>
    <row r="16722" spans="1:14" x14ac:dyDescent="0.25">
      <c r="A16722" s="1" t="s">
        <v>375</v>
      </c>
      <c r="B16722" s="2" t="s">
        <v>977</v>
      </c>
      <c r="C16722" s="2" t="s">
        <v>16284</v>
      </c>
      <c r="D16722" s="2" t="s">
        <v>18058</v>
      </c>
      <c r="E16722" s="2" t="s">
        <v>18953</v>
      </c>
      <c r="F16722" s="2">
        <v>24111808</v>
      </c>
      <c r="G16722" s="2" t="s">
        <v>810</v>
      </c>
      <c r="H16722" s="2">
        <v>4</v>
      </c>
      <c r="I16722" s="2">
        <v>8</v>
      </c>
      <c r="J16722" s="2">
        <v>10</v>
      </c>
      <c r="K16722" s="2">
        <v>2</v>
      </c>
      <c r="L16722" s="3">
        <v>19849472</v>
      </c>
      <c r="M16722" s="2" t="s">
        <v>0</v>
      </c>
      <c r="N16722" s="4" t="s">
        <v>21</v>
      </c>
    </row>
    <row r="16723" spans="1:14" x14ac:dyDescent="0.25">
      <c r="A16723" s="1" t="s">
        <v>375</v>
      </c>
      <c r="B16723" s="2" t="s">
        <v>529</v>
      </c>
      <c r="C16723" s="2" t="s">
        <v>903</v>
      </c>
      <c r="D16723" s="2" t="s">
        <v>17908</v>
      </c>
      <c r="E16723" s="2" t="s">
        <v>17026</v>
      </c>
      <c r="F16723" s="2">
        <v>23271806</v>
      </c>
      <c r="G16723" s="2" t="s">
        <v>496</v>
      </c>
      <c r="H16723" s="2">
        <v>5</v>
      </c>
      <c r="I16723" s="2">
        <v>7</v>
      </c>
      <c r="J16723" s="2">
        <v>10</v>
      </c>
      <c r="K16723" s="2">
        <v>1</v>
      </c>
      <c r="L16723" s="3">
        <v>833000</v>
      </c>
      <c r="M16723" s="2" t="s">
        <v>20</v>
      </c>
      <c r="N16723" s="4" t="s">
        <v>21</v>
      </c>
    </row>
    <row r="16724" spans="1:14" x14ac:dyDescent="0.25">
      <c r="A16724" s="1" t="s">
        <v>375</v>
      </c>
      <c r="B16724" s="2" t="s">
        <v>1851</v>
      </c>
      <c r="C16724" s="2" t="s">
        <v>1895</v>
      </c>
      <c r="D16724" s="2" t="s">
        <v>17946</v>
      </c>
      <c r="E16724" s="2" t="s">
        <v>17027</v>
      </c>
      <c r="F16724" s="2">
        <v>27112914</v>
      </c>
      <c r="G16724" s="2" t="s">
        <v>496</v>
      </c>
      <c r="H16724" s="2">
        <v>5</v>
      </c>
      <c r="I16724" s="2">
        <v>7</v>
      </c>
      <c r="J16724" s="2">
        <v>10</v>
      </c>
      <c r="K16724" s="2">
        <v>1</v>
      </c>
      <c r="L16724" s="3">
        <v>428400</v>
      </c>
      <c r="M16724" s="2" t="s">
        <v>20</v>
      </c>
      <c r="N16724" s="4" t="s">
        <v>21</v>
      </c>
    </row>
    <row r="16725" spans="1:14" x14ac:dyDescent="0.25">
      <c r="A16725" s="1" t="s">
        <v>375</v>
      </c>
      <c r="B16725" s="2" t="s">
        <v>17028</v>
      </c>
      <c r="C16725" s="2" t="s">
        <v>17028</v>
      </c>
      <c r="D16725" s="2" t="s">
        <v>18059</v>
      </c>
      <c r="E16725" s="2" t="s">
        <v>17029</v>
      </c>
      <c r="F16725" s="2" t="s">
        <v>17030</v>
      </c>
      <c r="G16725" s="2" t="s">
        <v>19</v>
      </c>
      <c r="H16725" s="2">
        <v>1</v>
      </c>
      <c r="I16725" s="2">
        <v>12</v>
      </c>
      <c r="J16725" s="2">
        <v>10</v>
      </c>
      <c r="K16725" s="2">
        <v>1017</v>
      </c>
      <c r="L16725" s="3">
        <v>55935000</v>
      </c>
      <c r="M16725" s="2" t="s">
        <v>0</v>
      </c>
      <c r="N16725" s="4" t="s">
        <v>17384</v>
      </c>
    </row>
    <row r="16726" spans="1:14" x14ac:dyDescent="0.25">
      <c r="A16726" s="1" t="s">
        <v>375</v>
      </c>
      <c r="B16726" s="2" t="s">
        <v>17028</v>
      </c>
      <c r="C16726" s="2" t="s">
        <v>17028</v>
      </c>
      <c r="D16726" s="2" t="s">
        <v>18059</v>
      </c>
      <c r="E16726" s="2" t="s">
        <v>18954</v>
      </c>
      <c r="F16726" s="2">
        <v>46101601</v>
      </c>
      <c r="G16726" s="2" t="s">
        <v>19</v>
      </c>
      <c r="H16726" s="2">
        <v>10</v>
      </c>
      <c r="I16726" s="2">
        <v>3</v>
      </c>
      <c r="J16726" s="2">
        <v>10</v>
      </c>
      <c r="K16726" s="2">
        <v>165000</v>
      </c>
      <c r="L16726" s="3">
        <v>232650000</v>
      </c>
      <c r="M16726" s="2" t="s">
        <v>0</v>
      </c>
      <c r="N16726" s="4" t="s">
        <v>21</v>
      </c>
    </row>
    <row r="16727" spans="1:14" x14ac:dyDescent="0.25">
      <c r="A16727" s="1" t="s">
        <v>375</v>
      </c>
      <c r="B16727" s="2" t="s">
        <v>17028</v>
      </c>
      <c r="C16727" s="2" t="s">
        <v>17028</v>
      </c>
      <c r="D16727" s="2" t="s">
        <v>18059</v>
      </c>
      <c r="E16727" s="2" t="s">
        <v>17031</v>
      </c>
      <c r="F16727" s="2" t="s">
        <v>17030</v>
      </c>
      <c r="G16727" s="2" t="s">
        <v>19</v>
      </c>
      <c r="H16727" s="2">
        <v>1</v>
      </c>
      <c r="I16727" s="2">
        <v>12</v>
      </c>
      <c r="J16727" s="2">
        <v>10</v>
      </c>
      <c r="K16727" s="2">
        <v>1450</v>
      </c>
      <c r="L16727" s="3">
        <v>297250000</v>
      </c>
      <c r="M16727" s="2" t="s">
        <v>0</v>
      </c>
      <c r="N16727" s="4" t="s">
        <v>17384</v>
      </c>
    </row>
    <row r="16728" spans="1:14" x14ac:dyDescent="0.25">
      <c r="A16728" s="1" t="s">
        <v>375</v>
      </c>
      <c r="B16728" s="2" t="s">
        <v>17028</v>
      </c>
      <c r="C16728" s="2" t="s">
        <v>17028</v>
      </c>
      <c r="D16728" s="2" t="s">
        <v>18059</v>
      </c>
      <c r="E16728" s="2" t="s">
        <v>17032</v>
      </c>
      <c r="F16728" s="2" t="s">
        <v>17030</v>
      </c>
      <c r="G16728" s="2" t="s">
        <v>19</v>
      </c>
      <c r="H16728" s="2">
        <v>1</v>
      </c>
      <c r="I16728" s="2">
        <v>12</v>
      </c>
      <c r="J16728" s="2">
        <v>10</v>
      </c>
      <c r="K16728" s="2">
        <v>50</v>
      </c>
      <c r="L16728" s="3">
        <v>9225000</v>
      </c>
      <c r="M16728" s="2" t="s">
        <v>0</v>
      </c>
      <c r="N16728" s="4" t="s">
        <v>17384</v>
      </c>
    </row>
    <row r="16729" spans="1:14" x14ac:dyDescent="0.25">
      <c r="A16729" s="1" t="s">
        <v>375</v>
      </c>
      <c r="B16729" s="2" t="s">
        <v>17028</v>
      </c>
      <c r="C16729" s="2" t="s">
        <v>17028</v>
      </c>
      <c r="D16729" s="2" t="s">
        <v>18059</v>
      </c>
      <c r="E16729" s="2" t="s">
        <v>18955</v>
      </c>
      <c r="F16729" s="2" t="s">
        <v>17030</v>
      </c>
      <c r="G16729" s="2" t="s">
        <v>19</v>
      </c>
      <c r="H16729" s="2">
        <v>1</v>
      </c>
      <c r="I16729" s="2">
        <v>12</v>
      </c>
      <c r="J16729" s="2">
        <v>10</v>
      </c>
      <c r="K16729" s="2">
        <v>990</v>
      </c>
      <c r="L16729" s="3">
        <v>337590000</v>
      </c>
      <c r="M16729" s="2" t="s">
        <v>0</v>
      </c>
      <c r="N16729" s="4" t="s">
        <v>17384</v>
      </c>
    </row>
    <row r="16730" spans="1:14" x14ac:dyDescent="0.25">
      <c r="A16730" s="1" t="s">
        <v>375</v>
      </c>
      <c r="B16730" s="2" t="s">
        <v>72</v>
      </c>
      <c r="C16730" s="2" t="s">
        <v>73</v>
      </c>
      <c r="D16730" s="2" t="s">
        <v>74</v>
      </c>
      <c r="E16730" s="2" t="s">
        <v>17033</v>
      </c>
      <c r="F16730" s="2">
        <v>27112914</v>
      </c>
      <c r="G16730" s="2" t="s">
        <v>496</v>
      </c>
      <c r="H16730" s="2">
        <v>5</v>
      </c>
      <c r="I16730" s="2">
        <v>7</v>
      </c>
      <c r="J16730" s="2">
        <v>10</v>
      </c>
      <c r="K16730" s="2">
        <v>1</v>
      </c>
      <c r="L16730" s="3">
        <v>999600</v>
      </c>
      <c r="M16730" s="2" t="s">
        <v>20</v>
      </c>
      <c r="N16730" s="4" t="s">
        <v>21</v>
      </c>
    </row>
    <row r="16731" spans="1:14" x14ac:dyDescent="0.25">
      <c r="A16731" s="1" t="s">
        <v>375</v>
      </c>
      <c r="B16731" s="2" t="s">
        <v>17034</v>
      </c>
      <c r="C16731" s="2" t="s">
        <v>17034</v>
      </c>
      <c r="D16731" s="2" t="s">
        <v>18060</v>
      </c>
      <c r="E16731" s="2" t="s">
        <v>17035</v>
      </c>
      <c r="F16731" s="2">
        <v>12131500</v>
      </c>
      <c r="G16731" s="2" t="s">
        <v>19</v>
      </c>
      <c r="H16731" s="2">
        <v>2</v>
      </c>
      <c r="I16731" s="2">
        <v>6</v>
      </c>
      <c r="J16731" s="2">
        <v>10</v>
      </c>
      <c r="K16731" s="2">
        <v>325</v>
      </c>
      <c r="L16731" s="3">
        <v>49725000</v>
      </c>
      <c r="M16731" s="2" t="s">
        <v>0</v>
      </c>
      <c r="N16731" s="4" t="s">
        <v>21</v>
      </c>
    </row>
    <row r="16732" spans="1:14" x14ac:dyDescent="0.25">
      <c r="A16732" s="1" t="s">
        <v>375</v>
      </c>
      <c r="B16732" s="2" t="s">
        <v>76</v>
      </c>
      <c r="C16732" s="2" t="s">
        <v>77</v>
      </c>
      <c r="D16732" s="2" t="s">
        <v>78</v>
      </c>
      <c r="E16732" s="2" t="s">
        <v>18956</v>
      </c>
      <c r="F16732" s="2">
        <v>31211505</v>
      </c>
      <c r="G16732" s="2" t="s">
        <v>810</v>
      </c>
      <c r="H16732" s="2">
        <v>4</v>
      </c>
      <c r="I16732" s="2">
        <v>8</v>
      </c>
      <c r="J16732" s="2">
        <v>10</v>
      </c>
      <c r="K16732" s="2">
        <v>1</v>
      </c>
      <c r="L16732" s="3">
        <v>2142000</v>
      </c>
      <c r="M16732" s="2" t="s">
        <v>20</v>
      </c>
      <c r="N16732" s="4" t="s">
        <v>21</v>
      </c>
    </row>
    <row r="16733" spans="1:14" x14ac:dyDescent="0.25">
      <c r="A16733" s="1" t="s">
        <v>375</v>
      </c>
      <c r="B16733" s="2" t="s">
        <v>76</v>
      </c>
      <c r="C16733" s="2" t="s">
        <v>77</v>
      </c>
      <c r="D16733" s="2" t="s">
        <v>78</v>
      </c>
      <c r="E16733" s="2" t="s">
        <v>18957</v>
      </c>
      <c r="F16733" s="2">
        <v>31211505</v>
      </c>
      <c r="G16733" s="2" t="s">
        <v>810</v>
      </c>
      <c r="H16733" s="2">
        <v>4</v>
      </c>
      <c r="I16733" s="2">
        <v>8</v>
      </c>
      <c r="J16733" s="2">
        <v>10</v>
      </c>
      <c r="K16733" s="2">
        <v>1</v>
      </c>
      <c r="L16733" s="3">
        <v>2142000</v>
      </c>
      <c r="M16733" s="2" t="s">
        <v>20</v>
      </c>
      <c r="N16733" s="4" t="s">
        <v>21</v>
      </c>
    </row>
    <row r="16734" spans="1:14" x14ac:dyDescent="0.25">
      <c r="A16734" s="1" t="s">
        <v>375</v>
      </c>
      <c r="B16734" s="2" t="s">
        <v>76</v>
      </c>
      <c r="C16734" s="2" t="s">
        <v>77</v>
      </c>
      <c r="D16734" s="2" t="s">
        <v>78</v>
      </c>
      <c r="E16734" s="2" t="s">
        <v>18958</v>
      </c>
      <c r="F16734" s="2">
        <v>31211505</v>
      </c>
      <c r="G16734" s="2" t="s">
        <v>810</v>
      </c>
      <c r="H16734" s="2">
        <v>4</v>
      </c>
      <c r="I16734" s="2">
        <v>8</v>
      </c>
      <c r="J16734" s="2">
        <v>10</v>
      </c>
      <c r="K16734" s="2">
        <v>1</v>
      </c>
      <c r="L16734" s="3">
        <v>2142000</v>
      </c>
      <c r="M16734" s="2" t="s">
        <v>20</v>
      </c>
      <c r="N16734" s="4" t="s">
        <v>21</v>
      </c>
    </row>
    <row r="16735" spans="1:14" x14ac:dyDescent="0.25">
      <c r="A16735" s="1" t="s">
        <v>375</v>
      </c>
      <c r="B16735" s="2" t="s">
        <v>76</v>
      </c>
      <c r="C16735" s="2" t="s">
        <v>77</v>
      </c>
      <c r="D16735" s="2" t="s">
        <v>78</v>
      </c>
      <c r="E16735" s="2" t="s">
        <v>18959</v>
      </c>
      <c r="F16735" s="2">
        <v>31211505</v>
      </c>
      <c r="G16735" s="2" t="s">
        <v>810</v>
      </c>
      <c r="H16735" s="2">
        <v>4</v>
      </c>
      <c r="I16735" s="2">
        <v>8</v>
      </c>
      <c r="J16735" s="2">
        <v>10</v>
      </c>
      <c r="K16735" s="2">
        <v>1</v>
      </c>
      <c r="L16735" s="3">
        <v>2142000</v>
      </c>
      <c r="M16735" s="2" t="s">
        <v>20</v>
      </c>
      <c r="N16735" s="4" t="s">
        <v>21</v>
      </c>
    </row>
    <row r="16736" spans="1:14" x14ac:dyDescent="0.25">
      <c r="A16736" s="1" t="s">
        <v>375</v>
      </c>
      <c r="B16736" s="2" t="s">
        <v>518</v>
      </c>
      <c r="C16736" s="2" t="s">
        <v>519</v>
      </c>
      <c r="D16736" s="2" t="s">
        <v>17880</v>
      </c>
      <c r="E16736" s="2" t="s">
        <v>17036</v>
      </c>
      <c r="F16736" s="2" t="s">
        <v>748</v>
      </c>
      <c r="G16736" s="2" t="s">
        <v>19</v>
      </c>
      <c r="H16736" s="2">
        <v>10</v>
      </c>
      <c r="I16736" s="2">
        <v>3</v>
      </c>
      <c r="J16736" s="2">
        <v>10</v>
      </c>
      <c r="K16736" s="2">
        <v>1</v>
      </c>
      <c r="L16736" s="3">
        <v>141334000</v>
      </c>
      <c r="M16736" s="2" t="s">
        <v>20</v>
      </c>
      <c r="N16736" s="4" t="s">
        <v>21</v>
      </c>
    </row>
    <row r="16737" spans="1:14" x14ac:dyDescent="0.25">
      <c r="A16737" s="1" t="s">
        <v>375</v>
      </c>
      <c r="B16737" s="2" t="s">
        <v>76</v>
      </c>
      <c r="C16737" s="2" t="s">
        <v>80</v>
      </c>
      <c r="D16737" s="2" t="s">
        <v>81</v>
      </c>
      <c r="E16737" s="2" t="s">
        <v>17037</v>
      </c>
      <c r="F16737" s="2">
        <v>47131821</v>
      </c>
      <c r="G16737" s="2" t="s">
        <v>810</v>
      </c>
      <c r="H16737" s="2">
        <v>4</v>
      </c>
      <c r="I16737" s="2">
        <v>8</v>
      </c>
      <c r="J16737" s="2">
        <v>10</v>
      </c>
      <c r="K16737" s="2">
        <v>1</v>
      </c>
      <c r="L16737" s="3">
        <v>2409750</v>
      </c>
      <c r="M16737" s="2" t="s">
        <v>20</v>
      </c>
      <c r="N16737" s="4" t="s">
        <v>21</v>
      </c>
    </row>
    <row r="16738" spans="1:14" x14ac:dyDescent="0.25">
      <c r="A16738" s="1" t="s">
        <v>375</v>
      </c>
      <c r="B16738" s="2" t="s">
        <v>76</v>
      </c>
      <c r="C16738" s="2" t="s">
        <v>80</v>
      </c>
      <c r="D16738" s="2" t="s">
        <v>81</v>
      </c>
      <c r="E16738" s="2" t="s">
        <v>17038</v>
      </c>
      <c r="F16738" s="2">
        <v>12164201</v>
      </c>
      <c r="G16738" s="2" t="s">
        <v>810</v>
      </c>
      <c r="H16738" s="2">
        <v>4</v>
      </c>
      <c r="I16738" s="2">
        <v>8</v>
      </c>
      <c r="J16738" s="2">
        <v>10</v>
      </c>
      <c r="K16738" s="2">
        <v>1</v>
      </c>
      <c r="L16738" s="3">
        <v>737800</v>
      </c>
      <c r="M16738" s="2" t="s">
        <v>20</v>
      </c>
      <c r="N16738" s="4" t="s">
        <v>21</v>
      </c>
    </row>
    <row r="16739" spans="1:14" x14ac:dyDescent="0.25">
      <c r="A16739" s="1" t="s">
        <v>375</v>
      </c>
      <c r="B16739" s="2" t="s">
        <v>162</v>
      </c>
      <c r="C16739" s="2" t="s">
        <v>567</v>
      </c>
      <c r="D16739" s="2" t="s">
        <v>17885</v>
      </c>
      <c r="E16739" s="2" t="s">
        <v>17039</v>
      </c>
      <c r="F16739" s="2">
        <v>72154022</v>
      </c>
      <c r="G16739" s="2" t="s">
        <v>496</v>
      </c>
      <c r="H16739" s="2">
        <v>5</v>
      </c>
      <c r="I16739" s="2">
        <v>7</v>
      </c>
      <c r="J16739" s="2">
        <v>10</v>
      </c>
      <c r="K16739" s="2">
        <v>1</v>
      </c>
      <c r="L16739" s="3">
        <v>5018274.03</v>
      </c>
      <c r="M16739" s="2" t="s">
        <v>20</v>
      </c>
      <c r="N16739" s="4" t="s">
        <v>21</v>
      </c>
    </row>
    <row r="16740" spans="1:14" x14ac:dyDescent="0.25">
      <c r="A16740" s="1" t="s">
        <v>375</v>
      </c>
      <c r="B16740" s="2" t="s">
        <v>72</v>
      </c>
      <c r="C16740" s="2" t="s">
        <v>73</v>
      </c>
      <c r="D16740" s="2" t="s">
        <v>74</v>
      </c>
      <c r="E16740" s="2" t="s">
        <v>17040</v>
      </c>
      <c r="F16740" s="2">
        <v>15121802</v>
      </c>
      <c r="G16740" s="2" t="s">
        <v>810</v>
      </c>
      <c r="H16740" s="2">
        <v>4</v>
      </c>
      <c r="I16740" s="2">
        <v>8</v>
      </c>
      <c r="J16740" s="2">
        <v>10</v>
      </c>
      <c r="K16740" s="2">
        <v>1</v>
      </c>
      <c r="L16740" s="3">
        <v>1213800</v>
      </c>
      <c r="M16740" s="2" t="s">
        <v>20</v>
      </c>
      <c r="N16740" s="4" t="s">
        <v>21</v>
      </c>
    </row>
    <row r="16741" spans="1:14" x14ac:dyDescent="0.25">
      <c r="A16741" s="1" t="s">
        <v>375</v>
      </c>
      <c r="B16741" s="2" t="s">
        <v>162</v>
      </c>
      <c r="C16741" s="2" t="s">
        <v>567</v>
      </c>
      <c r="D16741" s="2" t="s">
        <v>17885</v>
      </c>
      <c r="E16741" s="2" t="s">
        <v>17039</v>
      </c>
      <c r="F16741" s="2">
        <v>72154022</v>
      </c>
      <c r="G16741" s="2" t="s">
        <v>496</v>
      </c>
      <c r="H16741" s="2">
        <v>5</v>
      </c>
      <c r="I16741" s="2">
        <v>7</v>
      </c>
      <c r="J16741" s="2">
        <v>10</v>
      </c>
      <c r="K16741" s="2">
        <v>1</v>
      </c>
      <c r="L16741" s="3">
        <v>5018274.03</v>
      </c>
      <c r="M16741" s="2" t="s">
        <v>20</v>
      </c>
      <c r="N16741" s="4" t="s">
        <v>21</v>
      </c>
    </row>
    <row r="16742" spans="1:14" x14ac:dyDescent="0.25">
      <c r="A16742" s="1" t="s">
        <v>375</v>
      </c>
      <c r="B16742" s="2" t="s">
        <v>162</v>
      </c>
      <c r="C16742" s="2" t="s">
        <v>567</v>
      </c>
      <c r="D16742" s="2" t="s">
        <v>17885</v>
      </c>
      <c r="E16742" s="2" t="s">
        <v>17039</v>
      </c>
      <c r="F16742" s="2">
        <v>72154022</v>
      </c>
      <c r="G16742" s="2" t="s">
        <v>496</v>
      </c>
      <c r="H16742" s="2">
        <v>5</v>
      </c>
      <c r="I16742" s="2">
        <v>7</v>
      </c>
      <c r="J16742" s="2">
        <v>10</v>
      </c>
      <c r="K16742" s="2">
        <v>1</v>
      </c>
      <c r="L16742" s="3">
        <v>5018274.03</v>
      </c>
      <c r="M16742" s="2" t="s">
        <v>20</v>
      </c>
      <c r="N16742" s="4" t="s">
        <v>21</v>
      </c>
    </row>
    <row r="16743" spans="1:14" x14ac:dyDescent="0.25">
      <c r="A16743" s="1" t="s">
        <v>375</v>
      </c>
      <c r="B16743" s="2" t="s">
        <v>162</v>
      </c>
      <c r="C16743" s="2" t="s">
        <v>567</v>
      </c>
      <c r="D16743" s="2" t="s">
        <v>17885</v>
      </c>
      <c r="E16743" s="2" t="s">
        <v>17041</v>
      </c>
      <c r="F16743" s="2">
        <v>72154022</v>
      </c>
      <c r="G16743" s="2" t="s">
        <v>496</v>
      </c>
      <c r="H16743" s="2">
        <v>5</v>
      </c>
      <c r="I16743" s="2">
        <v>7</v>
      </c>
      <c r="J16743" s="2">
        <v>10</v>
      </c>
      <c r="K16743" s="2">
        <v>1</v>
      </c>
      <c r="L16743" s="3">
        <v>4623853.29</v>
      </c>
      <c r="M16743" s="2" t="s">
        <v>20</v>
      </c>
      <c r="N16743" s="4" t="s">
        <v>21</v>
      </c>
    </row>
    <row r="16744" spans="1:14" x14ac:dyDescent="0.25">
      <c r="A16744" s="1" t="s">
        <v>375</v>
      </c>
      <c r="B16744" s="2" t="s">
        <v>162</v>
      </c>
      <c r="C16744" s="2" t="s">
        <v>567</v>
      </c>
      <c r="D16744" s="2" t="s">
        <v>17885</v>
      </c>
      <c r="E16744" s="2" t="s">
        <v>17042</v>
      </c>
      <c r="F16744" s="2">
        <v>72154022</v>
      </c>
      <c r="G16744" s="2" t="s">
        <v>496</v>
      </c>
      <c r="H16744" s="2">
        <v>5</v>
      </c>
      <c r="I16744" s="2">
        <v>7</v>
      </c>
      <c r="J16744" s="2">
        <v>10</v>
      </c>
      <c r="K16744" s="2">
        <v>1</v>
      </c>
      <c r="L16744" s="3">
        <v>1399661.34</v>
      </c>
      <c r="M16744" s="2" t="s">
        <v>20</v>
      </c>
      <c r="N16744" s="4" t="s">
        <v>21</v>
      </c>
    </row>
    <row r="16745" spans="1:14" x14ac:dyDescent="0.25">
      <c r="A16745" s="1" t="s">
        <v>375</v>
      </c>
      <c r="B16745" s="2" t="s">
        <v>162</v>
      </c>
      <c r="C16745" s="2" t="s">
        <v>457</v>
      </c>
      <c r="D16745" s="2" t="s">
        <v>17868</v>
      </c>
      <c r="E16745" s="2" t="s">
        <v>17043</v>
      </c>
      <c r="F16745" s="2">
        <v>78181507</v>
      </c>
      <c r="G16745" s="2" t="s">
        <v>496</v>
      </c>
      <c r="H16745" s="2">
        <v>5</v>
      </c>
      <c r="I16745" s="2">
        <v>7</v>
      </c>
      <c r="J16745" s="2">
        <v>10</v>
      </c>
      <c r="K16745" s="2">
        <v>1</v>
      </c>
      <c r="L16745" s="3">
        <v>4201672</v>
      </c>
      <c r="M16745" s="2" t="s">
        <v>20</v>
      </c>
      <c r="N16745" s="4" t="s">
        <v>21</v>
      </c>
    </row>
    <row r="16746" spans="1:14" x14ac:dyDescent="0.25">
      <c r="A16746" s="1" t="s">
        <v>375</v>
      </c>
      <c r="B16746" s="2" t="s">
        <v>162</v>
      </c>
      <c r="C16746" s="2" t="s">
        <v>457</v>
      </c>
      <c r="D16746" s="2" t="s">
        <v>17868</v>
      </c>
      <c r="E16746" s="2" t="s">
        <v>17044</v>
      </c>
      <c r="F16746" s="2">
        <v>78181507</v>
      </c>
      <c r="G16746" s="2" t="s">
        <v>496</v>
      </c>
      <c r="H16746" s="2">
        <v>5</v>
      </c>
      <c r="I16746" s="2">
        <v>7</v>
      </c>
      <c r="J16746" s="2">
        <v>10</v>
      </c>
      <c r="K16746" s="2">
        <v>1</v>
      </c>
      <c r="L16746" s="3">
        <v>4033605</v>
      </c>
      <c r="M16746" s="2" t="s">
        <v>20</v>
      </c>
      <c r="N16746" s="4" t="s">
        <v>21</v>
      </c>
    </row>
    <row r="16747" spans="1:14" x14ac:dyDescent="0.25">
      <c r="A16747" s="1" t="s">
        <v>375</v>
      </c>
      <c r="B16747" s="2" t="s">
        <v>162</v>
      </c>
      <c r="C16747" s="2" t="s">
        <v>457</v>
      </c>
      <c r="D16747" s="2" t="s">
        <v>17868</v>
      </c>
      <c r="E16747" s="2" t="s">
        <v>17045</v>
      </c>
      <c r="F16747" s="2">
        <v>78181507</v>
      </c>
      <c r="G16747" s="2" t="s">
        <v>496</v>
      </c>
      <c r="H16747" s="2">
        <v>5</v>
      </c>
      <c r="I16747" s="2">
        <v>7</v>
      </c>
      <c r="J16747" s="2">
        <v>10</v>
      </c>
      <c r="K16747" s="2">
        <v>1</v>
      </c>
      <c r="L16747" s="3">
        <v>4033605</v>
      </c>
      <c r="M16747" s="2" t="s">
        <v>20</v>
      </c>
      <c r="N16747" s="4" t="s">
        <v>21</v>
      </c>
    </row>
    <row r="16748" spans="1:14" x14ac:dyDescent="0.25">
      <c r="A16748" s="1" t="s">
        <v>375</v>
      </c>
      <c r="B16748" s="2" t="s">
        <v>162</v>
      </c>
      <c r="C16748" s="2" t="s">
        <v>567</v>
      </c>
      <c r="D16748" s="2" t="s">
        <v>17885</v>
      </c>
      <c r="E16748" s="2" t="s">
        <v>17046</v>
      </c>
      <c r="F16748" s="2">
        <v>72154022</v>
      </c>
      <c r="G16748" s="2" t="s">
        <v>496</v>
      </c>
      <c r="H16748" s="2">
        <v>5</v>
      </c>
      <c r="I16748" s="2">
        <v>7</v>
      </c>
      <c r="J16748" s="2">
        <v>10</v>
      </c>
      <c r="K16748" s="2">
        <v>1</v>
      </c>
      <c r="L16748" s="3">
        <v>738944.78</v>
      </c>
      <c r="M16748" s="2" t="s">
        <v>20</v>
      </c>
      <c r="N16748" s="4" t="s">
        <v>21</v>
      </c>
    </row>
    <row r="16749" spans="1:14" x14ac:dyDescent="0.25">
      <c r="A16749" s="1" t="s">
        <v>375</v>
      </c>
      <c r="B16749" s="2" t="s">
        <v>162</v>
      </c>
      <c r="C16749" s="2" t="s">
        <v>567</v>
      </c>
      <c r="D16749" s="2" t="s">
        <v>17885</v>
      </c>
      <c r="E16749" s="2" t="s">
        <v>17047</v>
      </c>
      <c r="F16749" s="2">
        <v>73152108</v>
      </c>
      <c r="G16749" s="2" t="s">
        <v>496</v>
      </c>
      <c r="H16749" s="2">
        <v>5</v>
      </c>
      <c r="I16749" s="2">
        <v>7</v>
      </c>
      <c r="J16749" s="2">
        <v>10</v>
      </c>
      <c r="K16749" s="2">
        <v>1</v>
      </c>
      <c r="L16749" s="3">
        <v>2987924.59</v>
      </c>
      <c r="M16749" s="2" t="s">
        <v>20</v>
      </c>
      <c r="N16749" s="4" t="s">
        <v>21</v>
      </c>
    </row>
    <row r="16750" spans="1:14" x14ac:dyDescent="0.25">
      <c r="A16750" s="1" t="s">
        <v>375</v>
      </c>
      <c r="B16750" s="2" t="s">
        <v>162</v>
      </c>
      <c r="C16750" s="2" t="s">
        <v>567</v>
      </c>
      <c r="D16750" s="2" t="s">
        <v>17885</v>
      </c>
      <c r="E16750" s="2" t="s">
        <v>17048</v>
      </c>
      <c r="F16750" s="2">
        <v>73152108</v>
      </c>
      <c r="G16750" s="2" t="s">
        <v>496</v>
      </c>
      <c r="H16750" s="2">
        <v>5</v>
      </c>
      <c r="I16750" s="2">
        <v>7</v>
      </c>
      <c r="J16750" s="2">
        <v>10</v>
      </c>
      <c r="K16750" s="2">
        <v>1</v>
      </c>
      <c r="L16750" s="3">
        <v>2051717.08</v>
      </c>
      <c r="M16750" s="2" t="s">
        <v>20</v>
      </c>
      <c r="N16750" s="4" t="s">
        <v>21</v>
      </c>
    </row>
    <row r="16751" spans="1:14" x14ac:dyDescent="0.25">
      <c r="A16751" s="1" t="s">
        <v>375</v>
      </c>
      <c r="B16751" s="2" t="s">
        <v>162</v>
      </c>
      <c r="C16751" s="2" t="s">
        <v>457</v>
      </c>
      <c r="D16751" s="2" t="s">
        <v>17868</v>
      </c>
      <c r="E16751" s="2" t="s">
        <v>17049</v>
      </c>
      <c r="F16751" s="2">
        <v>72154022</v>
      </c>
      <c r="G16751" s="2" t="s">
        <v>496</v>
      </c>
      <c r="H16751" s="2">
        <v>5</v>
      </c>
      <c r="I16751" s="2">
        <v>7</v>
      </c>
      <c r="J16751" s="2">
        <v>10</v>
      </c>
      <c r="K16751" s="2">
        <v>1</v>
      </c>
      <c r="L16751" s="3">
        <v>2989001.54</v>
      </c>
      <c r="M16751" s="2" t="s">
        <v>20</v>
      </c>
      <c r="N16751" s="4" t="s">
        <v>21</v>
      </c>
    </row>
    <row r="16752" spans="1:14" x14ac:dyDescent="0.25">
      <c r="A16752" s="1" t="s">
        <v>375</v>
      </c>
      <c r="B16752" s="2" t="s">
        <v>162</v>
      </c>
      <c r="C16752" s="2" t="s">
        <v>567</v>
      </c>
      <c r="D16752" s="2" t="s">
        <v>17885</v>
      </c>
      <c r="E16752" s="2" t="s">
        <v>17050</v>
      </c>
      <c r="F16752" s="2">
        <v>73152108</v>
      </c>
      <c r="G16752" s="2" t="s">
        <v>496</v>
      </c>
      <c r="H16752" s="2">
        <v>5</v>
      </c>
      <c r="I16752" s="2">
        <v>7</v>
      </c>
      <c r="J16752" s="2">
        <v>10</v>
      </c>
      <c r="K16752" s="2">
        <v>1</v>
      </c>
      <c r="L16752" s="3">
        <v>2051717.08</v>
      </c>
      <c r="M16752" s="2" t="s">
        <v>20</v>
      </c>
      <c r="N16752" s="4" t="s">
        <v>21</v>
      </c>
    </row>
    <row r="16753" spans="1:14" x14ac:dyDescent="0.25">
      <c r="A16753" s="1" t="s">
        <v>375</v>
      </c>
      <c r="B16753" s="2" t="s">
        <v>162</v>
      </c>
      <c r="C16753" s="2" t="s">
        <v>567</v>
      </c>
      <c r="D16753" s="2" t="s">
        <v>17885</v>
      </c>
      <c r="E16753" s="2" t="s">
        <v>17051</v>
      </c>
      <c r="F16753" s="2">
        <v>73152108</v>
      </c>
      <c r="G16753" s="2" t="s">
        <v>496</v>
      </c>
      <c r="H16753" s="2">
        <v>5</v>
      </c>
      <c r="I16753" s="2">
        <v>7</v>
      </c>
      <c r="J16753" s="2">
        <v>10</v>
      </c>
      <c r="K16753" s="2">
        <v>1</v>
      </c>
      <c r="L16753" s="3">
        <v>2051717.08</v>
      </c>
      <c r="M16753" s="2" t="s">
        <v>20</v>
      </c>
      <c r="N16753" s="4" t="s">
        <v>21</v>
      </c>
    </row>
    <row r="16754" spans="1:14" x14ac:dyDescent="0.25">
      <c r="A16754" s="1" t="s">
        <v>375</v>
      </c>
      <c r="B16754" s="2" t="s">
        <v>162</v>
      </c>
      <c r="C16754" s="2" t="s">
        <v>567</v>
      </c>
      <c r="D16754" s="2" t="s">
        <v>17885</v>
      </c>
      <c r="E16754" s="2" t="s">
        <v>17052</v>
      </c>
      <c r="F16754" s="2">
        <v>73152108</v>
      </c>
      <c r="G16754" s="2" t="s">
        <v>496</v>
      </c>
      <c r="H16754" s="2">
        <v>5</v>
      </c>
      <c r="I16754" s="2">
        <v>7</v>
      </c>
      <c r="J16754" s="2">
        <v>10</v>
      </c>
      <c r="K16754" s="2">
        <v>1</v>
      </c>
      <c r="L16754" s="3">
        <v>3282751.85</v>
      </c>
      <c r="M16754" s="2" t="s">
        <v>20</v>
      </c>
      <c r="N16754" s="4" t="s">
        <v>21</v>
      </c>
    </row>
    <row r="16755" spans="1:14" x14ac:dyDescent="0.25">
      <c r="A16755" s="1" t="s">
        <v>375</v>
      </c>
      <c r="B16755" s="2" t="s">
        <v>162</v>
      </c>
      <c r="C16755" s="2" t="s">
        <v>567</v>
      </c>
      <c r="D16755" s="2" t="s">
        <v>17885</v>
      </c>
      <c r="E16755" s="2" t="s">
        <v>17053</v>
      </c>
      <c r="F16755" s="2">
        <v>73152108</v>
      </c>
      <c r="G16755" s="2" t="s">
        <v>496</v>
      </c>
      <c r="H16755" s="2">
        <v>5</v>
      </c>
      <c r="I16755" s="2">
        <v>7</v>
      </c>
      <c r="J16755" s="2">
        <v>10</v>
      </c>
      <c r="K16755" s="2">
        <v>1</v>
      </c>
      <c r="L16755" s="3">
        <v>3282751.85</v>
      </c>
      <c r="M16755" s="2" t="s">
        <v>20</v>
      </c>
      <c r="N16755" s="4" t="s">
        <v>21</v>
      </c>
    </row>
    <row r="16756" spans="1:14" x14ac:dyDescent="0.25">
      <c r="A16756" s="1" t="s">
        <v>375</v>
      </c>
      <c r="B16756" s="2" t="s">
        <v>162</v>
      </c>
      <c r="C16756" s="2" t="s">
        <v>567</v>
      </c>
      <c r="D16756" s="2" t="s">
        <v>17885</v>
      </c>
      <c r="E16756" s="2" t="s">
        <v>17054</v>
      </c>
      <c r="F16756" s="2">
        <v>73152108</v>
      </c>
      <c r="G16756" s="2" t="s">
        <v>496</v>
      </c>
      <c r="H16756" s="2">
        <v>5</v>
      </c>
      <c r="I16756" s="2">
        <v>7</v>
      </c>
      <c r="J16756" s="2">
        <v>10</v>
      </c>
      <c r="K16756" s="2">
        <v>1</v>
      </c>
      <c r="L16756" s="3">
        <v>3282751.85</v>
      </c>
      <c r="M16756" s="2" t="s">
        <v>20</v>
      </c>
      <c r="N16756" s="4" t="s">
        <v>21</v>
      </c>
    </row>
    <row r="16757" spans="1:14" x14ac:dyDescent="0.25">
      <c r="A16757" s="1" t="s">
        <v>375</v>
      </c>
      <c r="B16757" s="2" t="s">
        <v>162</v>
      </c>
      <c r="C16757" s="2" t="s">
        <v>567</v>
      </c>
      <c r="D16757" s="2" t="s">
        <v>17885</v>
      </c>
      <c r="E16757" s="2" t="s">
        <v>17055</v>
      </c>
      <c r="F16757" s="2">
        <v>72151800</v>
      </c>
      <c r="G16757" s="2" t="s">
        <v>19</v>
      </c>
      <c r="H16757" s="2">
        <v>1</v>
      </c>
      <c r="I16757" s="2">
        <v>12</v>
      </c>
      <c r="J16757" s="2">
        <v>10</v>
      </c>
      <c r="K16757" s="2">
        <v>1</v>
      </c>
      <c r="L16757" s="3">
        <v>2274696500</v>
      </c>
      <c r="M16757" s="2" t="s">
        <v>20</v>
      </c>
      <c r="N16757" s="4" t="s">
        <v>17384</v>
      </c>
    </row>
    <row r="16758" spans="1:14" x14ac:dyDescent="0.25">
      <c r="A16758" s="1" t="s">
        <v>375</v>
      </c>
      <c r="B16758" s="2" t="s">
        <v>162</v>
      </c>
      <c r="C16758" s="2" t="s">
        <v>567</v>
      </c>
      <c r="D16758" s="2" t="s">
        <v>17885</v>
      </c>
      <c r="E16758" s="2" t="s">
        <v>17056</v>
      </c>
      <c r="F16758" s="2">
        <v>73152108</v>
      </c>
      <c r="G16758" s="2" t="s">
        <v>496</v>
      </c>
      <c r="H16758" s="2">
        <v>5</v>
      </c>
      <c r="I16758" s="2">
        <v>7</v>
      </c>
      <c r="J16758" s="2">
        <v>10</v>
      </c>
      <c r="K16758" s="2">
        <v>1</v>
      </c>
      <c r="L16758" s="3">
        <v>2872407.72</v>
      </c>
      <c r="M16758" s="2" t="s">
        <v>20</v>
      </c>
      <c r="N16758" s="4" t="s">
        <v>21</v>
      </c>
    </row>
    <row r="16759" spans="1:14" x14ac:dyDescent="0.25">
      <c r="A16759" s="1" t="s">
        <v>375</v>
      </c>
      <c r="B16759" s="2" t="s">
        <v>162</v>
      </c>
      <c r="C16759" s="2" t="s">
        <v>567</v>
      </c>
      <c r="D16759" s="2" t="s">
        <v>17885</v>
      </c>
      <c r="E16759" s="2" t="s">
        <v>17057</v>
      </c>
      <c r="F16759" s="2">
        <v>78181507</v>
      </c>
      <c r="G16759" s="2" t="s">
        <v>496</v>
      </c>
      <c r="H16759" s="2">
        <v>5</v>
      </c>
      <c r="I16759" s="2">
        <v>7</v>
      </c>
      <c r="J16759" s="2">
        <v>10</v>
      </c>
      <c r="K16759" s="2">
        <v>1</v>
      </c>
      <c r="L16759" s="3">
        <v>4061616</v>
      </c>
      <c r="M16759" s="2" t="s">
        <v>20</v>
      </c>
      <c r="N16759" s="4" t="s">
        <v>21</v>
      </c>
    </row>
    <row r="16760" spans="1:14" x14ac:dyDescent="0.25">
      <c r="A16760" s="1" t="s">
        <v>375</v>
      </c>
      <c r="B16760" s="2" t="s">
        <v>162</v>
      </c>
      <c r="C16760" s="2" t="s">
        <v>567</v>
      </c>
      <c r="D16760" s="2" t="s">
        <v>17885</v>
      </c>
      <c r="E16760" s="2" t="s">
        <v>17058</v>
      </c>
      <c r="F16760" s="2">
        <v>78181507</v>
      </c>
      <c r="G16760" s="2" t="s">
        <v>496</v>
      </c>
      <c r="H16760" s="2">
        <v>5</v>
      </c>
      <c r="I16760" s="2">
        <v>7</v>
      </c>
      <c r="J16760" s="2">
        <v>10</v>
      </c>
      <c r="K16760" s="2">
        <v>1</v>
      </c>
      <c r="L16760" s="3">
        <v>4481784</v>
      </c>
      <c r="M16760" s="2" t="s">
        <v>20</v>
      </c>
      <c r="N16760" s="4" t="s">
        <v>21</v>
      </c>
    </row>
    <row r="16761" spans="1:14" x14ac:dyDescent="0.25">
      <c r="A16761" s="1" t="s">
        <v>375</v>
      </c>
      <c r="B16761" s="2" t="s">
        <v>162</v>
      </c>
      <c r="C16761" s="2" t="s">
        <v>567</v>
      </c>
      <c r="D16761" s="2" t="s">
        <v>17885</v>
      </c>
      <c r="E16761" s="2" t="s">
        <v>17059</v>
      </c>
      <c r="F16761" s="2">
        <v>78181507</v>
      </c>
      <c r="G16761" s="2" t="s">
        <v>496</v>
      </c>
      <c r="H16761" s="2">
        <v>5</v>
      </c>
      <c r="I16761" s="2">
        <v>7</v>
      </c>
      <c r="J16761" s="2">
        <v>10</v>
      </c>
      <c r="K16761" s="2">
        <v>1</v>
      </c>
      <c r="L16761" s="3">
        <v>4341729</v>
      </c>
      <c r="M16761" s="2" t="s">
        <v>20</v>
      </c>
      <c r="N16761" s="4" t="s">
        <v>21</v>
      </c>
    </row>
    <row r="16762" spans="1:14" x14ac:dyDescent="0.25">
      <c r="A16762" s="1" t="s">
        <v>375</v>
      </c>
      <c r="B16762" s="2" t="s">
        <v>162</v>
      </c>
      <c r="C16762" s="2" t="s">
        <v>567</v>
      </c>
      <c r="D16762" s="2" t="s">
        <v>17885</v>
      </c>
      <c r="E16762" s="2" t="s">
        <v>17060</v>
      </c>
      <c r="F16762" s="2">
        <v>78181507</v>
      </c>
      <c r="G16762" s="2" t="s">
        <v>496</v>
      </c>
      <c r="H16762" s="2">
        <v>5</v>
      </c>
      <c r="I16762" s="2">
        <v>7</v>
      </c>
      <c r="J16762" s="2">
        <v>10</v>
      </c>
      <c r="K16762" s="2">
        <v>1</v>
      </c>
      <c r="L16762" s="3">
        <v>4117639</v>
      </c>
      <c r="M16762" s="2" t="s">
        <v>20</v>
      </c>
      <c r="N16762" s="4" t="s">
        <v>21</v>
      </c>
    </row>
    <row r="16763" spans="1:14" x14ac:dyDescent="0.25">
      <c r="A16763" s="1" t="s">
        <v>375</v>
      </c>
      <c r="B16763" s="2" t="s">
        <v>162</v>
      </c>
      <c r="C16763" s="2" t="s">
        <v>567</v>
      </c>
      <c r="D16763" s="2" t="s">
        <v>17885</v>
      </c>
      <c r="E16763" s="2" t="s">
        <v>17061</v>
      </c>
      <c r="F16763" s="2">
        <v>72154100</v>
      </c>
      <c r="G16763" s="2" t="s">
        <v>511</v>
      </c>
      <c r="H16763" s="2">
        <v>1</v>
      </c>
      <c r="I16763" s="2">
        <v>5</v>
      </c>
      <c r="J16763" s="2">
        <v>10</v>
      </c>
      <c r="K16763" s="2">
        <v>1</v>
      </c>
      <c r="L16763" s="3">
        <v>709750948</v>
      </c>
      <c r="M16763" s="2" t="s">
        <v>20</v>
      </c>
      <c r="N16763" s="4" t="s">
        <v>21</v>
      </c>
    </row>
    <row r="16764" spans="1:14" x14ac:dyDescent="0.25">
      <c r="A16764" s="1" t="s">
        <v>375</v>
      </c>
      <c r="B16764" s="2" t="s">
        <v>162</v>
      </c>
      <c r="C16764" s="2" t="s">
        <v>567</v>
      </c>
      <c r="D16764" s="2" t="s">
        <v>17885</v>
      </c>
      <c r="E16764" s="2" t="s">
        <v>17062</v>
      </c>
      <c r="F16764" s="2">
        <v>72151800</v>
      </c>
      <c r="G16764" s="2" t="s">
        <v>511</v>
      </c>
      <c r="H16764" s="2">
        <v>1</v>
      </c>
      <c r="I16764" s="2">
        <v>12</v>
      </c>
      <c r="J16764" s="2">
        <v>10</v>
      </c>
      <c r="K16764" s="2">
        <v>1</v>
      </c>
      <c r="L16764" s="3">
        <v>1810118315</v>
      </c>
      <c r="M16764" s="2" t="s">
        <v>20</v>
      </c>
      <c r="N16764" s="4" t="s">
        <v>17384</v>
      </c>
    </row>
    <row r="16765" spans="1:14" x14ac:dyDescent="0.25">
      <c r="A16765" s="1" t="s">
        <v>375</v>
      </c>
      <c r="B16765" s="2" t="s">
        <v>162</v>
      </c>
      <c r="C16765" s="2" t="s">
        <v>567</v>
      </c>
      <c r="D16765" s="2" t="s">
        <v>17885</v>
      </c>
      <c r="E16765" s="2" t="s">
        <v>17063</v>
      </c>
      <c r="F16765" s="2">
        <v>78181507</v>
      </c>
      <c r="G16765" s="2" t="s">
        <v>496</v>
      </c>
      <c r="H16765" s="2">
        <v>5</v>
      </c>
      <c r="I16765" s="2">
        <v>7</v>
      </c>
      <c r="J16765" s="2">
        <v>10</v>
      </c>
      <c r="K16765" s="2">
        <v>1</v>
      </c>
      <c r="L16765" s="3">
        <v>2100832</v>
      </c>
      <c r="M16765" s="2" t="s">
        <v>20</v>
      </c>
      <c r="N16765" s="4" t="s">
        <v>21</v>
      </c>
    </row>
    <row r="16766" spans="1:14" x14ac:dyDescent="0.25">
      <c r="A16766" s="1" t="s">
        <v>375</v>
      </c>
      <c r="B16766" s="2" t="s">
        <v>162</v>
      </c>
      <c r="C16766" s="2" t="s">
        <v>567</v>
      </c>
      <c r="D16766" s="2" t="s">
        <v>17885</v>
      </c>
      <c r="E16766" s="2" t="s">
        <v>17064</v>
      </c>
      <c r="F16766" s="2">
        <v>83101800</v>
      </c>
      <c r="G16766" s="2" t="s">
        <v>496</v>
      </c>
      <c r="H16766" s="2">
        <v>5</v>
      </c>
      <c r="I16766" s="2">
        <v>7</v>
      </c>
      <c r="J16766" s="2">
        <v>10</v>
      </c>
      <c r="K16766" s="2">
        <v>1</v>
      </c>
      <c r="L16766" s="3">
        <v>2156513</v>
      </c>
      <c r="M16766" s="2" t="s">
        <v>20</v>
      </c>
      <c r="N16766" s="4" t="s">
        <v>21</v>
      </c>
    </row>
    <row r="16767" spans="1:14" x14ac:dyDescent="0.25">
      <c r="A16767" s="1" t="s">
        <v>375</v>
      </c>
      <c r="B16767" s="2" t="s">
        <v>162</v>
      </c>
      <c r="C16767" s="2" t="s">
        <v>457</v>
      </c>
      <c r="D16767" s="2" t="s">
        <v>17868</v>
      </c>
      <c r="E16767" s="2" t="s">
        <v>17065</v>
      </c>
      <c r="F16767" s="2">
        <v>72154022</v>
      </c>
      <c r="G16767" s="2" t="s">
        <v>496</v>
      </c>
      <c r="H16767" s="2">
        <v>5</v>
      </c>
      <c r="I16767" s="2">
        <v>7</v>
      </c>
      <c r="J16767" s="2">
        <v>10</v>
      </c>
      <c r="K16767" s="2">
        <v>1</v>
      </c>
      <c r="L16767" s="3">
        <v>3052524.93</v>
      </c>
      <c r="M16767" s="2" t="s">
        <v>20</v>
      </c>
      <c r="N16767" s="4" t="s">
        <v>21</v>
      </c>
    </row>
    <row r="16768" spans="1:14" x14ac:dyDescent="0.25">
      <c r="A16768" s="1" t="s">
        <v>375</v>
      </c>
      <c r="B16768" s="2" t="s">
        <v>162</v>
      </c>
      <c r="C16768" s="2" t="s">
        <v>459</v>
      </c>
      <c r="D16768" s="2" t="s">
        <v>17869</v>
      </c>
      <c r="E16768" s="2" t="s">
        <v>17066</v>
      </c>
      <c r="F16768" s="2">
        <v>72154108</v>
      </c>
      <c r="G16768" s="2" t="s">
        <v>511</v>
      </c>
      <c r="H16768" s="2">
        <v>1</v>
      </c>
      <c r="I16768" s="2">
        <v>12</v>
      </c>
      <c r="J16768" s="2">
        <v>10</v>
      </c>
      <c r="K16768" s="2">
        <v>1</v>
      </c>
      <c r="L16768" s="3">
        <v>1781265924.3599999</v>
      </c>
      <c r="M16768" s="2" t="s">
        <v>20</v>
      </c>
      <c r="N16768" s="4" t="s">
        <v>17384</v>
      </c>
    </row>
    <row r="16769" spans="1:14" x14ac:dyDescent="0.25">
      <c r="A16769" s="1" t="s">
        <v>375</v>
      </c>
      <c r="B16769" s="2" t="s">
        <v>162</v>
      </c>
      <c r="C16769" s="2" t="s">
        <v>567</v>
      </c>
      <c r="D16769" s="2" t="s">
        <v>17885</v>
      </c>
      <c r="E16769" s="2" t="s">
        <v>17067</v>
      </c>
      <c r="F16769" s="2">
        <v>73152100</v>
      </c>
      <c r="G16769" s="2" t="s">
        <v>496</v>
      </c>
      <c r="H16769" s="2">
        <v>5</v>
      </c>
      <c r="I16769" s="2">
        <v>7</v>
      </c>
      <c r="J16769" s="2">
        <v>10</v>
      </c>
      <c r="K16769" s="2">
        <v>1</v>
      </c>
      <c r="L16769" s="3">
        <v>1847817</v>
      </c>
      <c r="M16769" s="2" t="s">
        <v>20</v>
      </c>
      <c r="N16769" s="4" t="s">
        <v>21</v>
      </c>
    </row>
    <row r="16770" spans="1:14" x14ac:dyDescent="0.25">
      <c r="A16770" s="1" t="s">
        <v>375</v>
      </c>
      <c r="B16770" s="2" t="s">
        <v>162</v>
      </c>
      <c r="C16770" s="2" t="s">
        <v>567</v>
      </c>
      <c r="D16770" s="2" t="s">
        <v>17885</v>
      </c>
      <c r="E16770" s="2" t="s">
        <v>17068</v>
      </c>
      <c r="F16770" s="2">
        <v>83101800</v>
      </c>
      <c r="G16770" s="2" t="s">
        <v>496</v>
      </c>
      <c r="H16770" s="2">
        <v>5</v>
      </c>
      <c r="I16770" s="2">
        <v>7</v>
      </c>
      <c r="J16770" s="2">
        <v>10</v>
      </c>
      <c r="K16770" s="2">
        <v>1</v>
      </c>
      <c r="L16770" s="3">
        <v>2782600</v>
      </c>
      <c r="M16770" s="2" t="s">
        <v>20</v>
      </c>
      <c r="N16770" s="4" t="s">
        <v>21</v>
      </c>
    </row>
    <row r="16771" spans="1:14" x14ac:dyDescent="0.25">
      <c r="A16771" s="1" t="s">
        <v>375</v>
      </c>
      <c r="B16771" s="2" t="s">
        <v>162</v>
      </c>
      <c r="C16771" s="2" t="s">
        <v>567</v>
      </c>
      <c r="D16771" s="2" t="s">
        <v>17885</v>
      </c>
      <c r="E16771" s="2" t="s">
        <v>17069</v>
      </c>
      <c r="F16771" s="2">
        <v>83101800</v>
      </c>
      <c r="G16771" s="2" t="s">
        <v>496</v>
      </c>
      <c r="H16771" s="2">
        <v>5</v>
      </c>
      <c r="I16771" s="2">
        <v>7</v>
      </c>
      <c r="J16771" s="2">
        <v>10</v>
      </c>
      <c r="K16771" s="2">
        <v>1</v>
      </c>
      <c r="L16771" s="3">
        <v>3652165</v>
      </c>
      <c r="M16771" s="2" t="s">
        <v>20</v>
      </c>
      <c r="N16771" s="4" t="s">
        <v>21</v>
      </c>
    </row>
    <row r="16772" spans="1:14" x14ac:dyDescent="0.25">
      <c r="A16772" s="1" t="s">
        <v>375</v>
      </c>
      <c r="B16772" s="2" t="s">
        <v>162</v>
      </c>
      <c r="C16772" s="2" t="s">
        <v>567</v>
      </c>
      <c r="D16772" s="2" t="s">
        <v>17885</v>
      </c>
      <c r="E16772" s="2" t="s">
        <v>17070</v>
      </c>
      <c r="F16772" s="2">
        <v>72154022</v>
      </c>
      <c r="G16772" s="2" t="s">
        <v>496</v>
      </c>
      <c r="H16772" s="2">
        <v>5</v>
      </c>
      <c r="I16772" s="2">
        <v>7</v>
      </c>
      <c r="J16772" s="2">
        <v>10</v>
      </c>
      <c r="K16772" s="2">
        <v>1</v>
      </c>
      <c r="L16772" s="3">
        <v>2045012.62</v>
      </c>
      <c r="M16772" s="2" t="s">
        <v>20</v>
      </c>
      <c r="N16772" s="4" t="s">
        <v>21</v>
      </c>
    </row>
    <row r="16773" spans="1:14" x14ac:dyDescent="0.25">
      <c r="A16773" s="1" t="s">
        <v>375</v>
      </c>
      <c r="B16773" s="2" t="s">
        <v>162</v>
      </c>
      <c r="C16773" s="2" t="s">
        <v>567</v>
      </c>
      <c r="D16773" s="2" t="s">
        <v>17885</v>
      </c>
      <c r="E16773" s="2" t="s">
        <v>17070</v>
      </c>
      <c r="F16773" s="2">
        <v>72154022</v>
      </c>
      <c r="G16773" s="2" t="s">
        <v>496</v>
      </c>
      <c r="H16773" s="2">
        <v>5</v>
      </c>
      <c r="I16773" s="2">
        <v>7</v>
      </c>
      <c r="J16773" s="2">
        <v>10</v>
      </c>
      <c r="K16773" s="2">
        <v>1</v>
      </c>
      <c r="L16773" s="3">
        <v>1988768.46</v>
      </c>
      <c r="M16773" s="2" t="s">
        <v>20</v>
      </c>
      <c r="N16773" s="4" t="s">
        <v>21</v>
      </c>
    </row>
    <row r="16774" spans="1:14" x14ac:dyDescent="0.25">
      <c r="A16774" s="1" t="s">
        <v>375</v>
      </c>
      <c r="B16774" s="2" t="s">
        <v>162</v>
      </c>
      <c r="C16774" s="2" t="s">
        <v>567</v>
      </c>
      <c r="D16774" s="2" t="s">
        <v>17885</v>
      </c>
      <c r="E16774" s="2" t="s">
        <v>17071</v>
      </c>
      <c r="F16774" s="2">
        <v>72154022</v>
      </c>
      <c r="G16774" s="2" t="s">
        <v>496</v>
      </c>
      <c r="H16774" s="2">
        <v>5</v>
      </c>
      <c r="I16774" s="2">
        <v>7</v>
      </c>
      <c r="J16774" s="2">
        <v>10</v>
      </c>
      <c r="K16774" s="2">
        <v>1</v>
      </c>
      <c r="L16774" s="3">
        <v>1782841.34</v>
      </c>
      <c r="M16774" s="2" t="s">
        <v>20</v>
      </c>
      <c r="N16774" s="4" t="s">
        <v>21</v>
      </c>
    </row>
    <row r="16775" spans="1:14" x14ac:dyDescent="0.25">
      <c r="A16775" s="1" t="s">
        <v>375</v>
      </c>
      <c r="B16775" s="2" t="s">
        <v>162</v>
      </c>
      <c r="C16775" s="2" t="s">
        <v>567</v>
      </c>
      <c r="D16775" s="2" t="s">
        <v>17885</v>
      </c>
      <c r="E16775" s="2" t="s">
        <v>17072</v>
      </c>
      <c r="F16775" s="2">
        <v>72154022</v>
      </c>
      <c r="G16775" s="2" t="s">
        <v>496</v>
      </c>
      <c r="H16775" s="2">
        <v>5</v>
      </c>
      <c r="I16775" s="2">
        <v>7</v>
      </c>
      <c r="J16775" s="2">
        <v>10</v>
      </c>
      <c r="K16775" s="2">
        <v>1</v>
      </c>
      <c r="L16775" s="3">
        <v>2048966.99</v>
      </c>
      <c r="M16775" s="2" t="s">
        <v>20</v>
      </c>
      <c r="N16775" s="4" t="s">
        <v>21</v>
      </c>
    </row>
    <row r="16776" spans="1:14" x14ac:dyDescent="0.25">
      <c r="A16776" s="1" t="s">
        <v>375</v>
      </c>
      <c r="B16776" s="2" t="s">
        <v>162</v>
      </c>
      <c r="C16776" s="2" t="s">
        <v>567</v>
      </c>
      <c r="D16776" s="2" t="s">
        <v>17885</v>
      </c>
      <c r="E16776" s="2" t="s">
        <v>17072</v>
      </c>
      <c r="F16776" s="2">
        <v>72154022</v>
      </c>
      <c r="G16776" s="2" t="s">
        <v>496</v>
      </c>
      <c r="H16776" s="2">
        <v>5</v>
      </c>
      <c r="I16776" s="2">
        <v>7</v>
      </c>
      <c r="J16776" s="2">
        <v>10</v>
      </c>
      <c r="K16776" s="2">
        <v>1</v>
      </c>
      <c r="L16776" s="3">
        <v>1992721.64</v>
      </c>
      <c r="M16776" s="2" t="s">
        <v>20</v>
      </c>
      <c r="N16776" s="4" t="s">
        <v>21</v>
      </c>
    </row>
    <row r="16777" spans="1:14" x14ac:dyDescent="0.25">
      <c r="A16777" s="1" t="s">
        <v>375</v>
      </c>
      <c r="B16777" s="2" t="s">
        <v>162</v>
      </c>
      <c r="C16777" s="2" t="s">
        <v>567</v>
      </c>
      <c r="D16777" s="2" t="s">
        <v>17885</v>
      </c>
      <c r="E16777" s="2" t="s">
        <v>17073</v>
      </c>
      <c r="F16777" s="2">
        <v>72154022</v>
      </c>
      <c r="G16777" s="2" t="s">
        <v>496</v>
      </c>
      <c r="H16777" s="2">
        <v>5</v>
      </c>
      <c r="I16777" s="2">
        <v>7</v>
      </c>
      <c r="J16777" s="2">
        <v>10</v>
      </c>
      <c r="K16777" s="2">
        <v>1</v>
      </c>
      <c r="L16777" s="3">
        <v>972291.88</v>
      </c>
      <c r="M16777" s="2" t="s">
        <v>20</v>
      </c>
      <c r="N16777" s="4" t="s">
        <v>21</v>
      </c>
    </row>
    <row r="16778" spans="1:14" x14ac:dyDescent="0.25">
      <c r="A16778" s="1" t="s">
        <v>375</v>
      </c>
      <c r="B16778" s="2" t="s">
        <v>162</v>
      </c>
      <c r="C16778" s="2" t="s">
        <v>567</v>
      </c>
      <c r="D16778" s="2" t="s">
        <v>17885</v>
      </c>
      <c r="E16778" s="2" t="s">
        <v>17073</v>
      </c>
      <c r="F16778" s="2">
        <v>72154022</v>
      </c>
      <c r="G16778" s="2" t="s">
        <v>496</v>
      </c>
      <c r="H16778" s="2">
        <v>5</v>
      </c>
      <c r="I16778" s="2">
        <v>7</v>
      </c>
      <c r="J16778" s="2">
        <v>10</v>
      </c>
      <c r="K16778" s="2">
        <v>1</v>
      </c>
      <c r="L16778" s="3">
        <v>987774.97</v>
      </c>
      <c r="M16778" s="2" t="s">
        <v>20</v>
      </c>
      <c r="N16778" s="4" t="s">
        <v>21</v>
      </c>
    </row>
    <row r="16779" spans="1:14" x14ac:dyDescent="0.25">
      <c r="A16779" s="1" t="s">
        <v>375</v>
      </c>
      <c r="B16779" s="2" t="s">
        <v>162</v>
      </c>
      <c r="C16779" s="2" t="s">
        <v>567</v>
      </c>
      <c r="D16779" s="2" t="s">
        <v>17885</v>
      </c>
      <c r="E16779" s="2" t="s">
        <v>17073</v>
      </c>
      <c r="F16779" s="2">
        <v>72154022</v>
      </c>
      <c r="G16779" s="2" t="s">
        <v>496</v>
      </c>
      <c r="H16779" s="2">
        <v>5</v>
      </c>
      <c r="I16779" s="2">
        <v>7</v>
      </c>
      <c r="J16779" s="2">
        <v>10</v>
      </c>
      <c r="K16779" s="2">
        <v>1</v>
      </c>
      <c r="L16779" s="3">
        <v>958528.34</v>
      </c>
      <c r="M16779" s="2" t="s">
        <v>20</v>
      </c>
      <c r="N16779" s="4" t="s">
        <v>21</v>
      </c>
    </row>
    <row r="16780" spans="1:14" x14ac:dyDescent="0.25">
      <c r="A16780" s="1" t="s">
        <v>375</v>
      </c>
      <c r="B16780" s="2" t="s">
        <v>162</v>
      </c>
      <c r="C16780" s="2" t="s">
        <v>567</v>
      </c>
      <c r="D16780" s="2" t="s">
        <v>17885</v>
      </c>
      <c r="E16780" s="2" t="s">
        <v>17073</v>
      </c>
      <c r="F16780" s="2">
        <v>72154022</v>
      </c>
      <c r="G16780" s="2" t="s">
        <v>496</v>
      </c>
      <c r="H16780" s="2">
        <v>5</v>
      </c>
      <c r="I16780" s="2">
        <v>7</v>
      </c>
      <c r="J16780" s="2">
        <v>10</v>
      </c>
      <c r="K16780" s="2">
        <v>1</v>
      </c>
      <c r="L16780" s="3">
        <v>972291.88</v>
      </c>
      <c r="M16780" s="2" t="s">
        <v>20</v>
      </c>
      <c r="N16780" s="4" t="s">
        <v>21</v>
      </c>
    </row>
    <row r="16781" spans="1:14" x14ac:dyDescent="0.25">
      <c r="A16781" s="1" t="s">
        <v>375</v>
      </c>
      <c r="B16781" s="2" t="s">
        <v>162</v>
      </c>
      <c r="C16781" s="2" t="s">
        <v>567</v>
      </c>
      <c r="D16781" s="2" t="s">
        <v>17885</v>
      </c>
      <c r="E16781" s="2" t="s">
        <v>17074</v>
      </c>
      <c r="F16781" s="2">
        <v>72154022</v>
      </c>
      <c r="G16781" s="2" t="s">
        <v>496</v>
      </c>
      <c r="H16781" s="2">
        <v>5</v>
      </c>
      <c r="I16781" s="2">
        <v>7</v>
      </c>
      <c r="J16781" s="2">
        <v>10</v>
      </c>
      <c r="K16781" s="2">
        <v>1</v>
      </c>
      <c r="L16781" s="3">
        <v>940505.79</v>
      </c>
      <c r="M16781" s="2" t="s">
        <v>20</v>
      </c>
      <c r="N16781" s="4" t="s">
        <v>21</v>
      </c>
    </row>
    <row r="16782" spans="1:14" x14ac:dyDescent="0.25">
      <c r="A16782" s="1" t="s">
        <v>375</v>
      </c>
      <c r="B16782" s="2" t="s">
        <v>162</v>
      </c>
      <c r="C16782" s="2" t="s">
        <v>567</v>
      </c>
      <c r="D16782" s="2" t="s">
        <v>17885</v>
      </c>
      <c r="E16782" s="2" t="s">
        <v>17074</v>
      </c>
      <c r="F16782" s="2">
        <v>72154022</v>
      </c>
      <c r="G16782" s="2" t="s">
        <v>496</v>
      </c>
      <c r="H16782" s="2">
        <v>5</v>
      </c>
      <c r="I16782" s="2">
        <v>7</v>
      </c>
      <c r="J16782" s="2">
        <v>10</v>
      </c>
      <c r="K16782" s="2">
        <v>1</v>
      </c>
      <c r="L16782" s="3">
        <v>911257.97</v>
      </c>
      <c r="M16782" s="2" t="s">
        <v>20</v>
      </c>
      <c r="N16782" s="4" t="s">
        <v>21</v>
      </c>
    </row>
    <row r="16783" spans="1:14" x14ac:dyDescent="0.25">
      <c r="A16783" s="1" t="s">
        <v>375</v>
      </c>
      <c r="B16783" s="2" t="s">
        <v>162</v>
      </c>
      <c r="C16783" s="2" t="s">
        <v>567</v>
      </c>
      <c r="D16783" s="2" t="s">
        <v>17885</v>
      </c>
      <c r="E16783" s="2" t="s">
        <v>17073</v>
      </c>
      <c r="F16783" s="2">
        <v>72154022</v>
      </c>
      <c r="G16783" s="2" t="s">
        <v>496</v>
      </c>
      <c r="H16783" s="2">
        <v>5</v>
      </c>
      <c r="I16783" s="2">
        <v>7</v>
      </c>
      <c r="J16783" s="2">
        <v>10</v>
      </c>
      <c r="K16783" s="2">
        <v>1</v>
      </c>
      <c r="L16783" s="3">
        <v>972291.88</v>
      </c>
      <c r="M16783" s="2" t="s">
        <v>20</v>
      </c>
      <c r="N16783" s="4" t="s">
        <v>21</v>
      </c>
    </row>
    <row r="16784" spans="1:14" x14ac:dyDescent="0.25">
      <c r="A16784" s="1" t="s">
        <v>375</v>
      </c>
      <c r="B16784" s="2" t="s">
        <v>162</v>
      </c>
      <c r="C16784" s="2" t="s">
        <v>567</v>
      </c>
      <c r="D16784" s="2" t="s">
        <v>17885</v>
      </c>
      <c r="E16784" s="2" t="s">
        <v>17073</v>
      </c>
      <c r="F16784" s="2">
        <v>72154022</v>
      </c>
      <c r="G16784" s="2" t="s">
        <v>496</v>
      </c>
      <c r="H16784" s="2">
        <v>5</v>
      </c>
      <c r="I16784" s="2">
        <v>7</v>
      </c>
      <c r="J16784" s="2">
        <v>10</v>
      </c>
      <c r="K16784" s="2">
        <v>1</v>
      </c>
      <c r="L16784" s="3">
        <v>987774.97</v>
      </c>
      <c r="M16784" s="2" t="s">
        <v>20</v>
      </c>
      <c r="N16784" s="4" t="s">
        <v>21</v>
      </c>
    </row>
    <row r="16785" spans="1:14" x14ac:dyDescent="0.25">
      <c r="A16785" s="1" t="s">
        <v>375</v>
      </c>
      <c r="B16785" s="2" t="s">
        <v>162</v>
      </c>
      <c r="C16785" s="2" t="s">
        <v>567</v>
      </c>
      <c r="D16785" s="2" t="s">
        <v>17885</v>
      </c>
      <c r="E16785" s="2" t="s">
        <v>17073</v>
      </c>
      <c r="F16785" s="2">
        <v>72154022</v>
      </c>
      <c r="G16785" s="2" t="s">
        <v>496</v>
      </c>
      <c r="H16785" s="2">
        <v>5</v>
      </c>
      <c r="I16785" s="2">
        <v>7</v>
      </c>
      <c r="J16785" s="2">
        <v>10</v>
      </c>
      <c r="K16785" s="2">
        <v>1</v>
      </c>
      <c r="L16785" s="3">
        <v>958528.34</v>
      </c>
      <c r="M16785" s="2" t="s">
        <v>20</v>
      </c>
      <c r="N16785" s="4" t="s">
        <v>21</v>
      </c>
    </row>
    <row r="16786" spans="1:14" x14ac:dyDescent="0.25">
      <c r="A16786" s="1" t="s">
        <v>375</v>
      </c>
      <c r="B16786" s="2" t="s">
        <v>162</v>
      </c>
      <c r="C16786" s="2" t="s">
        <v>567</v>
      </c>
      <c r="D16786" s="2" t="s">
        <v>17885</v>
      </c>
      <c r="E16786" s="2" t="s">
        <v>17073</v>
      </c>
      <c r="F16786" s="2">
        <v>72154022</v>
      </c>
      <c r="G16786" s="2" t="s">
        <v>496</v>
      </c>
      <c r="H16786" s="2">
        <v>5</v>
      </c>
      <c r="I16786" s="2">
        <v>7</v>
      </c>
      <c r="J16786" s="2">
        <v>10</v>
      </c>
      <c r="K16786" s="2">
        <v>1</v>
      </c>
      <c r="L16786" s="3">
        <v>972291.88</v>
      </c>
      <c r="M16786" s="2" t="s">
        <v>20</v>
      </c>
      <c r="N16786" s="4" t="s">
        <v>21</v>
      </c>
    </row>
    <row r="16787" spans="1:14" x14ac:dyDescent="0.25">
      <c r="A16787" s="1" t="s">
        <v>375</v>
      </c>
      <c r="B16787" s="2" t="s">
        <v>162</v>
      </c>
      <c r="C16787" s="2" t="s">
        <v>567</v>
      </c>
      <c r="D16787" s="2" t="s">
        <v>17885</v>
      </c>
      <c r="E16787" s="2" t="s">
        <v>17073</v>
      </c>
      <c r="F16787" s="2">
        <v>72154022</v>
      </c>
      <c r="G16787" s="2" t="s">
        <v>496</v>
      </c>
      <c r="H16787" s="2">
        <v>5</v>
      </c>
      <c r="I16787" s="2">
        <v>7</v>
      </c>
      <c r="J16787" s="2">
        <v>10</v>
      </c>
      <c r="K16787" s="2">
        <v>1</v>
      </c>
      <c r="L16787" s="3">
        <v>987774.97</v>
      </c>
      <c r="M16787" s="2" t="s">
        <v>20</v>
      </c>
      <c r="N16787" s="4" t="s">
        <v>21</v>
      </c>
    </row>
    <row r="16788" spans="1:14" x14ac:dyDescent="0.25">
      <c r="A16788" s="1" t="s">
        <v>375</v>
      </c>
      <c r="B16788" s="2" t="s">
        <v>162</v>
      </c>
      <c r="C16788" s="2" t="s">
        <v>567</v>
      </c>
      <c r="D16788" s="2" t="s">
        <v>17885</v>
      </c>
      <c r="E16788" s="2" t="s">
        <v>17073</v>
      </c>
      <c r="F16788" s="2">
        <v>72154022</v>
      </c>
      <c r="G16788" s="2" t="s">
        <v>496</v>
      </c>
      <c r="H16788" s="2">
        <v>5</v>
      </c>
      <c r="I16788" s="2">
        <v>7</v>
      </c>
      <c r="J16788" s="2">
        <v>10</v>
      </c>
      <c r="K16788" s="2">
        <v>1</v>
      </c>
      <c r="L16788" s="3">
        <v>958528.34</v>
      </c>
      <c r="M16788" s="2" t="s">
        <v>20</v>
      </c>
      <c r="N16788" s="4" t="s">
        <v>21</v>
      </c>
    </row>
    <row r="16789" spans="1:14" x14ac:dyDescent="0.25">
      <c r="A16789" s="1" t="s">
        <v>375</v>
      </c>
      <c r="B16789" s="2" t="s">
        <v>162</v>
      </c>
      <c r="C16789" s="2" t="s">
        <v>567</v>
      </c>
      <c r="D16789" s="2" t="s">
        <v>17885</v>
      </c>
      <c r="E16789" s="2" t="s">
        <v>17075</v>
      </c>
      <c r="F16789" s="2">
        <v>72154022</v>
      </c>
      <c r="G16789" s="2" t="s">
        <v>496</v>
      </c>
      <c r="H16789" s="2">
        <v>5</v>
      </c>
      <c r="I16789" s="2">
        <v>7</v>
      </c>
      <c r="J16789" s="2">
        <v>10</v>
      </c>
      <c r="K16789" s="2">
        <v>1</v>
      </c>
      <c r="L16789" s="3">
        <v>972291.88</v>
      </c>
      <c r="M16789" s="2" t="s">
        <v>20</v>
      </c>
      <c r="N16789" s="4" t="s">
        <v>21</v>
      </c>
    </row>
    <row r="16790" spans="1:14" x14ac:dyDescent="0.25">
      <c r="A16790" s="1" t="s">
        <v>375</v>
      </c>
      <c r="B16790" s="2" t="s">
        <v>162</v>
      </c>
      <c r="C16790" s="2" t="s">
        <v>567</v>
      </c>
      <c r="D16790" s="2" t="s">
        <v>17885</v>
      </c>
      <c r="E16790" s="2" t="s">
        <v>17076</v>
      </c>
      <c r="F16790" s="2">
        <v>72154022</v>
      </c>
      <c r="G16790" s="2" t="s">
        <v>496</v>
      </c>
      <c r="H16790" s="2">
        <v>5</v>
      </c>
      <c r="I16790" s="2">
        <v>7</v>
      </c>
      <c r="J16790" s="2">
        <v>10</v>
      </c>
      <c r="K16790" s="2">
        <v>1</v>
      </c>
      <c r="L16790" s="3">
        <v>987774.97</v>
      </c>
      <c r="M16790" s="2" t="s">
        <v>20</v>
      </c>
      <c r="N16790" s="4" t="s">
        <v>21</v>
      </c>
    </row>
    <row r="16791" spans="1:14" x14ac:dyDescent="0.25">
      <c r="A16791" s="1" t="s">
        <v>375</v>
      </c>
      <c r="B16791" s="2" t="s">
        <v>162</v>
      </c>
      <c r="C16791" s="2" t="s">
        <v>567</v>
      </c>
      <c r="D16791" s="2" t="s">
        <v>17885</v>
      </c>
      <c r="E16791" s="2" t="s">
        <v>17076</v>
      </c>
      <c r="F16791" s="2">
        <v>72154022</v>
      </c>
      <c r="G16791" s="2" t="s">
        <v>496</v>
      </c>
      <c r="H16791" s="2">
        <v>5</v>
      </c>
      <c r="I16791" s="2">
        <v>7</v>
      </c>
      <c r="J16791" s="2">
        <v>10</v>
      </c>
      <c r="K16791" s="2">
        <v>1</v>
      </c>
      <c r="L16791" s="3">
        <v>958528.34</v>
      </c>
      <c r="M16791" s="2" t="s">
        <v>20</v>
      </c>
      <c r="N16791" s="4" t="s">
        <v>21</v>
      </c>
    </row>
    <row r="16792" spans="1:14" x14ac:dyDescent="0.25">
      <c r="A16792" s="1" t="s">
        <v>375</v>
      </c>
      <c r="B16792" s="2" t="s">
        <v>162</v>
      </c>
      <c r="C16792" s="2" t="s">
        <v>567</v>
      </c>
      <c r="D16792" s="2" t="s">
        <v>17885</v>
      </c>
      <c r="E16792" s="2" t="s">
        <v>17077</v>
      </c>
      <c r="F16792" s="2">
        <v>72154022</v>
      </c>
      <c r="G16792" s="2" t="s">
        <v>496</v>
      </c>
      <c r="H16792" s="2">
        <v>5</v>
      </c>
      <c r="I16792" s="2">
        <v>7</v>
      </c>
      <c r="J16792" s="2">
        <v>10</v>
      </c>
      <c r="K16792" s="2">
        <v>1</v>
      </c>
      <c r="L16792" s="3">
        <v>558196.87</v>
      </c>
      <c r="M16792" s="2" t="s">
        <v>20</v>
      </c>
      <c r="N16792" s="4" t="s">
        <v>21</v>
      </c>
    </row>
    <row r="16793" spans="1:14" x14ac:dyDescent="0.25">
      <c r="A16793" s="1" t="s">
        <v>375</v>
      </c>
      <c r="B16793" s="2" t="s">
        <v>162</v>
      </c>
      <c r="C16793" s="2" t="s">
        <v>567</v>
      </c>
      <c r="D16793" s="2" t="s">
        <v>17885</v>
      </c>
      <c r="E16793" s="2" t="s">
        <v>17078</v>
      </c>
      <c r="F16793" s="2">
        <v>72154022</v>
      </c>
      <c r="G16793" s="2" t="s">
        <v>496</v>
      </c>
      <c r="H16793" s="2">
        <v>5</v>
      </c>
      <c r="I16793" s="2">
        <v>7</v>
      </c>
      <c r="J16793" s="2">
        <v>10</v>
      </c>
      <c r="K16793" s="2">
        <v>1</v>
      </c>
      <c r="L16793" s="3">
        <v>558196.87</v>
      </c>
      <c r="M16793" s="2" t="s">
        <v>20</v>
      </c>
      <c r="N16793" s="4" t="s">
        <v>21</v>
      </c>
    </row>
    <row r="16794" spans="1:14" x14ac:dyDescent="0.25">
      <c r="A16794" s="1" t="s">
        <v>375</v>
      </c>
      <c r="B16794" s="2" t="s">
        <v>162</v>
      </c>
      <c r="C16794" s="2" t="s">
        <v>567</v>
      </c>
      <c r="D16794" s="2" t="s">
        <v>17885</v>
      </c>
      <c r="E16794" s="2" t="s">
        <v>17079</v>
      </c>
      <c r="F16794" s="2">
        <v>72154022</v>
      </c>
      <c r="G16794" s="2" t="s">
        <v>496</v>
      </c>
      <c r="H16794" s="2">
        <v>5</v>
      </c>
      <c r="I16794" s="2">
        <v>7</v>
      </c>
      <c r="J16794" s="2">
        <v>10</v>
      </c>
      <c r="K16794" s="2">
        <v>1</v>
      </c>
      <c r="L16794" s="3">
        <v>270935.63</v>
      </c>
      <c r="M16794" s="2" t="s">
        <v>20</v>
      </c>
      <c r="N16794" s="4" t="s">
        <v>21</v>
      </c>
    </row>
    <row r="16795" spans="1:14" x14ac:dyDescent="0.25">
      <c r="A16795" s="1" t="s">
        <v>375</v>
      </c>
      <c r="B16795" s="2" t="s">
        <v>162</v>
      </c>
      <c r="C16795" s="2" t="s">
        <v>567</v>
      </c>
      <c r="D16795" s="2" t="s">
        <v>17885</v>
      </c>
      <c r="E16795" s="2" t="s">
        <v>17080</v>
      </c>
      <c r="F16795" s="2">
        <v>72154022</v>
      </c>
      <c r="G16795" s="2" t="s">
        <v>496</v>
      </c>
      <c r="H16795" s="2">
        <v>5</v>
      </c>
      <c r="I16795" s="2">
        <v>7</v>
      </c>
      <c r="J16795" s="2">
        <v>10</v>
      </c>
      <c r="K16795" s="2">
        <v>1</v>
      </c>
      <c r="L16795" s="3">
        <v>284370.73</v>
      </c>
      <c r="M16795" s="2" t="s">
        <v>20</v>
      </c>
      <c r="N16795" s="4" t="s">
        <v>21</v>
      </c>
    </row>
    <row r="16796" spans="1:14" x14ac:dyDescent="0.25">
      <c r="A16796" s="1" t="s">
        <v>375</v>
      </c>
      <c r="B16796" s="2" t="s">
        <v>162</v>
      </c>
      <c r="C16796" s="2" t="s">
        <v>567</v>
      </c>
      <c r="D16796" s="2" t="s">
        <v>17885</v>
      </c>
      <c r="E16796" s="2" t="s">
        <v>17081</v>
      </c>
      <c r="F16796" s="2">
        <v>72154022</v>
      </c>
      <c r="G16796" s="2" t="s">
        <v>496</v>
      </c>
      <c r="H16796" s="2">
        <v>5</v>
      </c>
      <c r="I16796" s="2">
        <v>7</v>
      </c>
      <c r="J16796" s="2">
        <v>10</v>
      </c>
      <c r="K16796" s="2">
        <v>1</v>
      </c>
      <c r="L16796" s="3">
        <v>287944.3</v>
      </c>
      <c r="M16796" s="2" t="s">
        <v>20</v>
      </c>
      <c r="N16796" s="4" t="s">
        <v>21</v>
      </c>
    </row>
    <row r="16797" spans="1:14" x14ac:dyDescent="0.25">
      <c r="A16797" s="1" t="s">
        <v>375</v>
      </c>
      <c r="B16797" s="2" t="s">
        <v>162</v>
      </c>
      <c r="C16797" s="2" t="s">
        <v>567</v>
      </c>
      <c r="D16797" s="2" t="s">
        <v>17885</v>
      </c>
      <c r="E16797" s="2" t="s">
        <v>17082</v>
      </c>
      <c r="F16797" s="2">
        <v>72154022</v>
      </c>
      <c r="G16797" s="2" t="s">
        <v>496</v>
      </c>
      <c r="H16797" s="2">
        <v>5</v>
      </c>
      <c r="I16797" s="2">
        <v>7</v>
      </c>
      <c r="J16797" s="2">
        <v>10</v>
      </c>
      <c r="K16797" s="2">
        <v>1</v>
      </c>
      <c r="L16797" s="3">
        <v>3276568.61</v>
      </c>
      <c r="M16797" s="2" t="s">
        <v>20</v>
      </c>
      <c r="N16797" s="4" t="s">
        <v>21</v>
      </c>
    </row>
    <row r="16798" spans="1:14" x14ac:dyDescent="0.25">
      <c r="A16798" s="1" t="s">
        <v>375</v>
      </c>
      <c r="B16798" s="2" t="s">
        <v>162</v>
      </c>
      <c r="C16798" s="2" t="s">
        <v>567</v>
      </c>
      <c r="D16798" s="2" t="s">
        <v>17885</v>
      </c>
      <c r="E16798" s="2" t="s">
        <v>17083</v>
      </c>
      <c r="F16798" s="2">
        <v>72154022</v>
      </c>
      <c r="G16798" s="2" t="s">
        <v>496</v>
      </c>
      <c r="H16798" s="2">
        <v>5</v>
      </c>
      <c r="I16798" s="2">
        <v>7</v>
      </c>
      <c r="J16798" s="2">
        <v>10</v>
      </c>
      <c r="K16798" s="2">
        <v>1</v>
      </c>
      <c r="L16798" s="3">
        <v>2713355.89</v>
      </c>
      <c r="M16798" s="2" t="s">
        <v>20</v>
      </c>
      <c r="N16798" s="4" t="s">
        <v>21</v>
      </c>
    </row>
    <row r="16799" spans="1:14" x14ac:dyDescent="0.25">
      <c r="A16799" s="1" t="s">
        <v>375</v>
      </c>
      <c r="B16799" s="2" t="s">
        <v>162</v>
      </c>
      <c r="C16799" s="2" t="s">
        <v>567</v>
      </c>
      <c r="D16799" s="2" t="s">
        <v>17885</v>
      </c>
      <c r="E16799" s="2" t="s">
        <v>17084</v>
      </c>
      <c r="F16799" s="2">
        <v>72154022</v>
      </c>
      <c r="G16799" s="2" t="s">
        <v>496</v>
      </c>
      <c r="H16799" s="2">
        <v>5</v>
      </c>
      <c r="I16799" s="2">
        <v>7</v>
      </c>
      <c r="J16799" s="2">
        <v>10</v>
      </c>
      <c r="K16799" s="2">
        <v>1</v>
      </c>
      <c r="L16799" s="3">
        <v>1111717.04</v>
      </c>
      <c r="M16799" s="2" t="s">
        <v>20</v>
      </c>
      <c r="N16799" s="4" t="s">
        <v>21</v>
      </c>
    </row>
    <row r="16800" spans="1:14" x14ac:dyDescent="0.25">
      <c r="A16800" s="1" t="s">
        <v>375</v>
      </c>
      <c r="B16800" s="2" t="s">
        <v>162</v>
      </c>
      <c r="C16800" s="2" t="s">
        <v>457</v>
      </c>
      <c r="D16800" s="2" t="s">
        <v>17868</v>
      </c>
      <c r="E16800" s="2" t="s">
        <v>17085</v>
      </c>
      <c r="F16800" s="2">
        <v>72154022</v>
      </c>
      <c r="G16800" s="2" t="s">
        <v>496</v>
      </c>
      <c r="H16800" s="2">
        <v>5</v>
      </c>
      <c r="I16800" s="2">
        <v>7</v>
      </c>
      <c r="J16800" s="2">
        <v>10</v>
      </c>
      <c r="K16800" s="2">
        <v>1</v>
      </c>
      <c r="L16800" s="3">
        <v>2831480.05</v>
      </c>
      <c r="M16800" s="2" t="s">
        <v>20</v>
      </c>
      <c r="N16800" s="4" t="s">
        <v>21</v>
      </c>
    </row>
    <row r="16801" spans="1:14" x14ac:dyDescent="0.25">
      <c r="A16801" s="1" t="s">
        <v>375</v>
      </c>
      <c r="B16801" s="2" t="s">
        <v>162</v>
      </c>
      <c r="C16801" s="2" t="s">
        <v>567</v>
      </c>
      <c r="D16801" s="2" t="s">
        <v>17885</v>
      </c>
      <c r="E16801" s="2" t="s">
        <v>17086</v>
      </c>
      <c r="F16801" s="2">
        <v>72154022</v>
      </c>
      <c r="G16801" s="2" t="s">
        <v>496</v>
      </c>
      <c r="H16801" s="2">
        <v>5</v>
      </c>
      <c r="I16801" s="2">
        <v>7</v>
      </c>
      <c r="J16801" s="2">
        <v>10</v>
      </c>
      <c r="K16801" s="2">
        <v>1</v>
      </c>
      <c r="L16801" s="3">
        <v>1754594.31</v>
      </c>
      <c r="M16801" s="2" t="s">
        <v>20</v>
      </c>
      <c r="N16801" s="4" t="s">
        <v>21</v>
      </c>
    </row>
    <row r="16802" spans="1:14" x14ac:dyDescent="0.25">
      <c r="A16802" s="1" t="s">
        <v>375</v>
      </c>
      <c r="B16802" s="2" t="s">
        <v>162</v>
      </c>
      <c r="C16802" s="2" t="s">
        <v>567</v>
      </c>
      <c r="D16802" s="2" t="s">
        <v>17885</v>
      </c>
      <c r="E16802" s="2" t="s">
        <v>17086</v>
      </c>
      <c r="F16802" s="2">
        <v>72154022</v>
      </c>
      <c r="G16802" s="2" t="s">
        <v>496</v>
      </c>
      <c r="H16802" s="2">
        <v>5</v>
      </c>
      <c r="I16802" s="2">
        <v>7</v>
      </c>
      <c r="J16802" s="2">
        <v>10</v>
      </c>
      <c r="K16802" s="2">
        <v>1</v>
      </c>
      <c r="L16802" s="3">
        <v>1754594.31</v>
      </c>
      <c r="M16802" s="2" t="s">
        <v>20</v>
      </c>
      <c r="N16802" s="4" t="s">
        <v>21</v>
      </c>
    </row>
    <row r="16803" spans="1:14" x14ac:dyDescent="0.25">
      <c r="A16803" s="1" t="s">
        <v>375</v>
      </c>
      <c r="B16803" s="2" t="s">
        <v>162</v>
      </c>
      <c r="C16803" s="2" t="s">
        <v>567</v>
      </c>
      <c r="D16803" s="2" t="s">
        <v>17885</v>
      </c>
      <c r="E16803" s="2" t="s">
        <v>17087</v>
      </c>
      <c r="F16803" s="2">
        <v>72154022</v>
      </c>
      <c r="G16803" s="2" t="s">
        <v>496</v>
      </c>
      <c r="H16803" s="2">
        <v>5</v>
      </c>
      <c r="I16803" s="2">
        <v>7</v>
      </c>
      <c r="J16803" s="2">
        <v>10</v>
      </c>
      <c r="K16803" s="2">
        <v>1</v>
      </c>
      <c r="L16803" s="3">
        <v>5339732.3</v>
      </c>
      <c r="M16803" s="2" t="s">
        <v>20</v>
      </c>
      <c r="N16803" s="4" t="s">
        <v>21</v>
      </c>
    </row>
    <row r="16804" spans="1:14" x14ac:dyDescent="0.25">
      <c r="A16804" s="1" t="s">
        <v>375</v>
      </c>
      <c r="B16804" s="2" t="s">
        <v>162</v>
      </c>
      <c r="C16804" s="2" t="s">
        <v>567</v>
      </c>
      <c r="D16804" s="2" t="s">
        <v>17885</v>
      </c>
      <c r="E16804" s="2" t="s">
        <v>17088</v>
      </c>
      <c r="F16804" s="2">
        <v>72154022</v>
      </c>
      <c r="G16804" s="2" t="s">
        <v>496</v>
      </c>
      <c r="H16804" s="2">
        <v>5</v>
      </c>
      <c r="I16804" s="2">
        <v>7</v>
      </c>
      <c r="J16804" s="2">
        <v>10</v>
      </c>
      <c r="K16804" s="2">
        <v>1</v>
      </c>
      <c r="L16804" s="3">
        <v>749320.39</v>
      </c>
      <c r="M16804" s="2" t="s">
        <v>20</v>
      </c>
      <c r="N16804" s="4" t="s">
        <v>21</v>
      </c>
    </row>
    <row r="16805" spans="1:14" x14ac:dyDescent="0.25">
      <c r="A16805" s="1" t="s">
        <v>375</v>
      </c>
      <c r="B16805" s="2" t="s">
        <v>162</v>
      </c>
      <c r="C16805" s="2" t="s">
        <v>567</v>
      </c>
      <c r="D16805" s="2" t="s">
        <v>17885</v>
      </c>
      <c r="E16805" s="2" t="s">
        <v>17089</v>
      </c>
      <c r="F16805" s="2">
        <v>72154022</v>
      </c>
      <c r="G16805" s="2" t="s">
        <v>496</v>
      </c>
      <c r="H16805" s="2">
        <v>5</v>
      </c>
      <c r="I16805" s="2">
        <v>7</v>
      </c>
      <c r="J16805" s="2">
        <v>10</v>
      </c>
      <c r="K16805" s="2">
        <v>1</v>
      </c>
      <c r="L16805" s="3">
        <v>576475.27</v>
      </c>
      <c r="M16805" s="2" t="s">
        <v>20</v>
      </c>
      <c r="N16805" s="4" t="s">
        <v>21</v>
      </c>
    </row>
    <row r="16806" spans="1:14" x14ac:dyDescent="0.25">
      <c r="A16806" s="1" t="s">
        <v>375</v>
      </c>
      <c r="B16806" s="2" t="s">
        <v>162</v>
      </c>
      <c r="C16806" s="2" t="s">
        <v>567</v>
      </c>
      <c r="D16806" s="2" t="s">
        <v>17885</v>
      </c>
      <c r="E16806" s="2" t="s">
        <v>17090</v>
      </c>
      <c r="F16806" s="2">
        <v>72154022</v>
      </c>
      <c r="G16806" s="2" t="s">
        <v>496</v>
      </c>
      <c r="H16806" s="2">
        <v>5</v>
      </c>
      <c r="I16806" s="2">
        <v>7</v>
      </c>
      <c r="J16806" s="2">
        <v>10</v>
      </c>
      <c r="K16806" s="2">
        <v>1</v>
      </c>
      <c r="L16806" s="3">
        <v>5844143.5499999998</v>
      </c>
      <c r="M16806" s="2" t="s">
        <v>20</v>
      </c>
      <c r="N16806" s="4" t="s">
        <v>21</v>
      </c>
    </row>
    <row r="16807" spans="1:14" x14ac:dyDescent="0.25">
      <c r="A16807" s="1" t="s">
        <v>375</v>
      </c>
      <c r="B16807" s="2" t="s">
        <v>162</v>
      </c>
      <c r="C16807" s="2" t="s">
        <v>567</v>
      </c>
      <c r="D16807" s="2" t="s">
        <v>17885</v>
      </c>
      <c r="E16807" s="2" t="s">
        <v>17091</v>
      </c>
      <c r="F16807" s="2">
        <v>72154022</v>
      </c>
      <c r="G16807" s="2" t="s">
        <v>496</v>
      </c>
      <c r="H16807" s="2">
        <v>5</v>
      </c>
      <c r="I16807" s="2">
        <v>7</v>
      </c>
      <c r="J16807" s="2">
        <v>10</v>
      </c>
      <c r="K16807" s="2">
        <v>1</v>
      </c>
      <c r="L16807" s="3">
        <v>2627311.75</v>
      </c>
      <c r="M16807" s="2" t="s">
        <v>20</v>
      </c>
      <c r="N16807" s="4" t="s">
        <v>21</v>
      </c>
    </row>
    <row r="16808" spans="1:14" x14ac:dyDescent="0.25">
      <c r="A16808" s="1" t="s">
        <v>375</v>
      </c>
      <c r="B16808" s="2" t="s">
        <v>162</v>
      </c>
      <c r="C16808" s="2" t="s">
        <v>567</v>
      </c>
      <c r="D16808" s="2" t="s">
        <v>17885</v>
      </c>
      <c r="E16808" s="2" t="s">
        <v>17092</v>
      </c>
      <c r="F16808" s="2">
        <v>73152108</v>
      </c>
      <c r="G16808" s="2" t="s">
        <v>496</v>
      </c>
      <c r="H16808" s="2">
        <v>5</v>
      </c>
      <c r="I16808" s="2">
        <v>7</v>
      </c>
      <c r="J16808" s="2">
        <v>10</v>
      </c>
      <c r="K16808" s="2">
        <v>1</v>
      </c>
      <c r="L16808" s="3">
        <v>2627311.75</v>
      </c>
      <c r="M16808" s="2" t="s">
        <v>20</v>
      </c>
      <c r="N16808" s="4" t="s">
        <v>21</v>
      </c>
    </row>
    <row r="16809" spans="1:14" x14ac:dyDescent="0.25">
      <c r="A16809" s="1" t="s">
        <v>375</v>
      </c>
      <c r="B16809" s="2" t="s">
        <v>162</v>
      </c>
      <c r="C16809" s="2" t="s">
        <v>567</v>
      </c>
      <c r="D16809" s="2" t="s">
        <v>17885</v>
      </c>
      <c r="E16809" s="2" t="s">
        <v>17093</v>
      </c>
      <c r="F16809" s="2">
        <v>72154022</v>
      </c>
      <c r="G16809" s="2" t="s">
        <v>496</v>
      </c>
      <c r="H16809" s="2">
        <v>5</v>
      </c>
      <c r="I16809" s="2">
        <v>7</v>
      </c>
      <c r="J16809" s="2">
        <v>10</v>
      </c>
      <c r="K16809" s="2">
        <v>1</v>
      </c>
      <c r="L16809" s="3">
        <v>823441.92000000004</v>
      </c>
      <c r="M16809" s="2" t="s">
        <v>20</v>
      </c>
      <c r="N16809" s="4" t="s">
        <v>21</v>
      </c>
    </row>
    <row r="16810" spans="1:14" x14ac:dyDescent="0.25">
      <c r="A16810" s="1" t="s">
        <v>375</v>
      </c>
      <c r="B16810" s="2" t="s">
        <v>162</v>
      </c>
      <c r="C16810" s="2" t="s">
        <v>567</v>
      </c>
      <c r="D16810" s="2" t="s">
        <v>17885</v>
      </c>
      <c r="E16810" s="2" t="s">
        <v>17094</v>
      </c>
      <c r="F16810" s="2">
        <v>72154022</v>
      </c>
      <c r="G16810" s="2" t="s">
        <v>496</v>
      </c>
      <c r="H16810" s="2">
        <v>5</v>
      </c>
      <c r="I16810" s="2">
        <v>7</v>
      </c>
      <c r="J16810" s="2">
        <v>10</v>
      </c>
      <c r="K16810" s="2">
        <v>1</v>
      </c>
      <c r="L16810" s="3">
        <v>836146.36</v>
      </c>
      <c r="M16810" s="2" t="s">
        <v>20</v>
      </c>
      <c r="N16810" s="4" t="s">
        <v>21</v>
      </c>
    </row>
    <row r="16811" spans="1:14" x14ac:dyDescent="0.25">
      <c r="A16811" s="1" t="s">
        <v>375</v>
      </c>
      <c r="B16811" s="2" t="s">
        <v>162</v>
      </c>
      <c r="C16811" s="2" t="s">
        <v>567</v>
      </c>
      <c r="D16811" s="2" t="s">
        <v>17885</v>
      </c>
      <c r="E16811" s="2" t="s">
        <v>17095</v>
      </c>
      <c r="F16811" s="2">
        <v>73152108</v>
      </c>
      <c r="G16811" s="2" t="s">
        <v>496</v>
      </c>
      <c r="H16811" s="2">
        <v>5</v>
      </c>
      <c r="I16811" s="2">
        <v>7</v>
      </c>
      <c r="J16811" s="2">
        <v>10</v>
      </c>
      <c r="K16811" s="2">
        <v>1</v>
      </c>
      <c r="L16811" s="3">
        <v>3817234.4</v>
      </c>
      <c r="M16811" s="2" t="s">
        <v>20</v>
      </c>
      <c r="N16811" s="4" t="s">
        <v>21</v>
      </c>
    </row>
    <row r="16812" spans="1:14" x14ac:dyDescent="0.25">
      <c r="A16812" s="1" t="s">
        <v>375</v>
      </c>
      <c r="B16812" s="2" t="s">
        <v>162</v>
      </c>
      <c r="C16812" s="2" t="s">
        <v>567</v>
      </c>
      <c r="D16812" s="2" t="s">
        <v>17885</v>
      </c>
      <c r="E16812" s="2" t="s">
        <v>17096</v>
      </c>
      <c r="F16812" s="2">
        <v>73152108</v>
      </c>
      <c r="G16812" s="2" t="s">
        <v>496</v>
      </c>
      <c r="H16812" s="2">
        <v>5</v>
      </c>
      <c r="I16812" s="2">
        <v>7</v>
      </c>
      <c r="J16812" s="2">
        <v>10</v>
      </c>
      <c r="K16812" s="2">
        <v>1</v>
      </c>
      <c r="L16812" s="3">
        <v>3193096.06</v>
      </c>
      <c r="M16812" s="2" t="s">
        <v>20</v>
      </c>
      <c r="N16812" s="4" t="s">
        <v>21</v>
      </c>
    </row>
    <row r="16813" spans="1:14" x14ac:dyDescent="0.25">
      <c r="A16813" s="1" t="s">
        <v>375</v>
      </c>
      <c r="B16813" s="2" t="s">
        <v>162</v>
      </c>
      <c r="C16813" s="2" t="s">
        <v>567</v>
      </c>
      <c r="D16813" s="2" t="s">
        <v>17885</v>
      </c>
      <c r="E16813" s="2" t="s">
        <v>17097</v>
      </c>
      <c r="F16813" s="2">
        <v>73152108</v>
      </c>
      <c r="G16813" s="2" t="s">
        <v>496</v>
      </c>
      <c r="H16813" s="2">
        <v>5</v>
      </c>
      <c r="I16813" s="2">
        <v>7</v>
      </c>
      <c r="J16813" s="2">
        <v>10</v>
      </c>
      <c r="K16813" s="2">
        <v>1</v>
      </c>
      <c r="L16813" s="3">
        <v>3103441.46</v>
      </c>
      <c r="M16813" s="2" t="s">
        <v>20</v>
      </c>
      <c r="N16813" s="4" t="s">
        <v>21</v>
      </c>
    </row>
    <row r="16814" spans="1:14" x14ac:dyDescent="0.25">
      <c r="A16814" s="1" t="s">
        <v>375</v>
      </c>
      <c r="B16814" s="2" t="s">
        <v>162</v>
      </c>
      <c r="C16814" s="2" t="s">
        <v>567</v>
      </c>
      <c r="D16814" s="2" t="s">
        <v>17885</v>
      </c>
      <c r="E16814" s="2" t="s">
        <v>17098</v>
      </c>
      <c r="F16814" s="2">
        <v>73152108</v>
      </c>
      <c r="G16814" s="2" t="s">
        <v>496</v>
      </c>
      <c r="H16814" s="2">
        <v>5</v>
      </c>
      <c r="I16814" s="2">
        <v>7</v>
      </c>
      <c r="J16814" s="2">
        <v>10</v>
      </c>
      <c r="K16814" s="2">
        <v>1</v>
      </c>
      <c r="L16814" s="3">
        <v>2884475.51</v>
      </c>
      <c r="M16814" s="2" t="s">
        <v>20</v>
      </c>
      <c r="N16814" s="4" t="s">
        <v>21</v>
      </c>
    </row>
    <row r="16815" spans="1:14" x14ac:dyDescent="0.25">
      <c r="A16815" s="1" t="s">
        <v>375</v>
      </c>
      <c r="B16815" s="2" t="s">
        <v>162</v>
      </c>
      <c r="C16815" s="2" t="s">
        <v>567</v>
      </c>
      <c r="D16815" s="2" t="s">
        <v>17885</v>
      </c>
      <c r="E16815" s="2" t="s">
        <v>17099</v>
      </c>
      <c r="F16815" s="2">
        <v>73152108</v>
      </c>
      <c r="G16815" s="2" t="s">
        <v>496</v>
      </c>
      <c r="H16815" s="2">
        <v>5</v>
      </c>
      <c r="I16815" s="2">
        <v>7</v>
      </c>
      <c r="J16815" s="2">
        <v>10</v>
      </c>
      <c r="K16815" s="2">
        <v>1</v>
      </c>
      <c r="L16815" s="3">
        <v>4482751.42</v>
      </c>
      <c r="M16815" s="2" t="s">
        <v>20</v>
      </c>
      <c r="N16815" s="4" t="s">
        <v>21</v>
      </c>
    </row>
    <row r="16816" spans="1:14" x14ac:dyDescent="0.25">
      <c r="A16816" s="1" t="s">
        <v>375</v>
      </c>
      <c r="B16816" s="2" t="s">
        <v>162</v>
      </c>
      <c r="C16816" s="2" t="s">
        <v>567</v>
      </c>
      <c r="D16816" s="2" t="s">
        <v>17885</v>
      </c>
      <c r="E16816" s="2" t="s">
        <v>17100</v>
      </c>
      <c r="F16816" s="2">
        <v>73152108</v>
      </c>
      <c r="G16816" s="2" t="s">
        <v>496</v>
      </c>
      <c r="H16816" s="2">
        <v>5</v>
      </c>
      <c r="I16816" s="2">
        <v>7</v>
      </c>
      <c r="J16816" s="2">
        <v>10</v>
      </c>
      <c r="K16816" s="2">
        <v>1</v>
      </c>
      <c r="L16816" s="3">
        <v>3089648.17</v>
      </c>
      <c r="M16816" s="2" t="s">
        <v>20</v>
      </c>
      <c r="N16816" s="4" t="s">
        <v>21</v>
      </c>
    </row>
    <row r="16817" spans="1:14" x14ac:dyDescent="0.25">
      <c r="A16817" s="1" t="s">
        <v>375</v>
      </c>
      <c r="B16817" s="2" t="s">
        <v>162</v>
      </c>
      <c r="C16817" s="2" t="s">
        <v>457</v>
      </c>
      <c r="D16817" s="2" t="s">
        <v>17868</v>
      </c>
      <c r="E16817" s="2" t="s">
        <v>17101</v>
      </c>
      <c r="F16817" s="2">
        <v>72154022</v>
      </c>
      <c r="G16817" s="2" t="s">
        <v>496</v>
      </c>
      <c r="H16817" s="2">
        <v>5</v>
      </c>
      <c r="I16817" s="2">
        <v>7</v>
      </c>
      <c r="J16817" s="2">
        <v>10</v>
      </c>
      <c r="K16817" s="2">
        <v>1</v>
      </c>
      <c r="L16817" s="3">
        <v>3263679.72</v>
      </c>
      <c r="M16817" s="2" t="s">
        <v>20</v>
      </c>
      <c r="N16817" s="4" t="s">
        <v>21</v>
      </c>
    </row>
    <row r="16818" spans="1:14" x14ac:dyDescent="0.25">
      <c r="A16818" s="1" t="s">
        <v>375</v>
      </c>
      <c r="B16818" s="2" t="s">
        <v>162</v>
      </c>
      <c r="C16818" s="2" t="s">
        <v>457</v>
      </c>
      <c r="D16818" s="2" t="s">
        <v>17868</v>
      </c>
      <c r="E16818" s="2" t="s">
        <v>17102</v>
      </c>
      <c r="F16818" s="2">
        <v>72154022</v>
      </c>
      <c r="G16818" s="2" t="s">
        <v>496</v>
      </c>
      <c r="H16818" s="2">
        <v>5</v>
      </c>
      <c r="I16818" s="2">
        <v>7</v>
      </c>
      <c r="J16818" s="2">
        <v>10</v>
      </c>
      <c r="K16818" s="2">
        <v>1</v>
      </c>
      <c r="L16818" s="3">
        <v>3191002.85</v>
      </c>
      <c r="M16818" s="2" t="s">
        <v>20</v>
      </c>
      <c r="N16818" s="4" t="s">
        <v>21</v>
      </c>
    </row>
    <row r="16819" spans="1:14" x14ac:dyDescent="0.25">
      <c r="A16819" s="1" t="s">
        <v>375</v>
      </c>
      <c r="B16819" s="2" t="s">
        <v>162</v>
      </c>
      <c r="C16819" s="2" t="s">
        <v>457</v>
      </c>
      <c r="D16819" s="2" t="s">
        <v>17868</v>
      </c>
      <c r="E16819" s="2" t="s">
        <v>17103</v>
      </c>
      <c r="F16819" s="2">
        <v>72154022</v>
      </c>
      <c r="G16819" s="2" t="s">
        <v>496</v>
      </c>
      <c r="H16819" s="2">
        <v>5</v>
      </c>
      <c r="I16819" s="2">
        <v>7</v>
      </c>
      <c r="J16819" s="2">
        <v>10</v>
      </c>
      <c r="K16819" s="2">
        <v>1</v>
      </c>
      <c r="L16819" s="3">
        <v>3674695.01</v>
      </c>
      <c r="M16819" s="2" t="s">
        <v>20</v>
      </c>
      <c r="N16819" s="4" t="s">
        <v>21</v>
      </c>
    </row>
    <row r="16820" spans="1:14" x14ac:dyDescent="0.25">
      <c r="A16820" s="1" t="s">
        <v>375</v>
      </c>
      <c r="B16820" s="2" t="s">
        <v>162</v>
      </c>
      <c r="C16820" s="2" t="s">
        <v>457</v>
      </c>
      <c r="D16820" s="2" t="s">
        <v>17868</v>
      </c>
      <c r="E16820" s="2" t="s">
        <v>17104</v>
      </c>
      <c r="F16820" s="2">
        <v>72154022</v>
      </c>
      <c r="G16820" s="2" t="s">
        <v>496</v>
      </c>
      <c r="H16820" s="2">
        <v>5</v>
      </c>
      <c r="I16820" s="2">
        <v>7</v>
      </c>
      <c r="J16820" s="2">
        <v>10</v>
      </c>
      <c r="K16820" s="2">
        <v>1</v>
      </c>
      <c r="L16820" s="3">
        <v>3394742.75</v>
      </c>
      <c r="M16820" s="2" t="s">
        <v>20</v>
      </c>
      <c r="N16820" s="4" t="s">
        <v>21</v>
      </c>
    </row>
    <row r="16821" spans="1:14" x14ac:dyDescent="0.25">
      <c r="A16821" s="1" t="s">
        <v>375</v>
      </c>
      <c r="B16821" s="2" t="s">
        <v>162</v>
      </c>
      <c r="C16821" s="2" t="s">
        <v>567</v>
      </c>
      <c r="D16821" s="2" t="s">
        <v>17885</v>
      </c>
      <c r="E16821" s="2" t="s">
        <v>17105</v>
      </c>
      <c r="F16821" s="2">
        <v>73152108</v>
      </c>
      <c r="G16821" s="2" t="s">
        <v>496</v>
      </c>
      <c r="H16821" s="2">
        <v>5</v>
      </c>
      <c r="I16821" s="2">
        <v>7</v>
      </c>
      <c r="J16821" s="2">
        <v>10</v>
      </c>
      <c r="K16821" s="2">
        <v>1</v>
      </c>
      <c r="L16821" s="3">
        <v>3089648.17</v>
      </c>
      <c r="M16821" s="2" t="s">
        <v>20</v>
      </c>
      <c r="N16821" s="4" t="s">
        <v>21</v>
      </c>
    </row>
    <row r="16822" spans="1:14" x14ac:dyDescent="0.25">
      <c r="A16822" s="1" t="s">
        <v>375</v>
      </c>
      <c r="B16822" s="2" t="s">
        <v>162</v>
      </c>
      <c r="C16822" s="2" t="s">
        <v>567</v>
      </c>
      <c r="D16822" s="2" t="s">
        <v>17885</v>
      </c>
      <c r="E16822" s="2" t="s">
        <v>17106</v>
      </c>
      <c r="F16822" s="2">
        <v>73152108</v>
      </c>
      <c r="G16822" s="2" t="s">
        <v>496</v>
      </c>
      <c r="H16822" s="2">
        <v>5</v>
      </c>
      <c r="I16822" s="2">
        <v>7</v>
      </c>
      <c r="J16822" s="2">
        <v>10</v>
      </c>
      <c r="K16822" s="2">
        <v>1</v>
      </c>
      <c r="L16822" s="3">
        <v>4087923.7</v>
      </c>
      <c r="M16822" s="2" t="s">
        <v>20</v>
      </c>
      <c r="N16822" s="4" t="s">
        <v>21</v>
      </c>
    </row>
    <row r="16823" spans="1:14" x14ac:dyDescent="0.25">
      <c r="A16823" s="1" t="s">
        <v>375</v>
      </c>
      <c r="B16823" s="2" t="s">
        <v>162</v>
      </c>
      <c r="C16823" s="2" t="s">
        <v>567</v>
      </c>
      <c r="D16823" s="2" t="s">
        <v>17885</v>
      </c>
      <c r="E16823" s="2" t="s">
        <v>17107</v>
      </c>
      <c r="F16823" s="2">
        <v>78181900</v>
      </c>
      <c r="G16823" s="2" t="s">
        <v>19</v>
      </c>
      <c r="H16823" s="2">
        <v>6</v>
      </c>
      <c r="I16823" s="2">
        <v>10</v>
      </c>
      <c r="J16823" s="2">
        <v>10</v>
      </c>
      <c r="K16823" s="2">
        <v>1</v>
      </c>
      <c r="L16823" s="3">
        <v>220000000</v>
      </c>
      <c r="M16823" s="2" t="s">
        <v>20</v>
      </c>
      <c r="N16823" s="4" t="s">
        <v>21</v>
      </c>
    </row>
    <row r="16824" spans="1:14" x14ac:dyDescent="0.25">
      <c r="A16824" s="1" t="s">
        <v>375</v>
      </c>
      <c r="B16824" s="2" t="s">
        <v>162</v>
      </c>
      <c r="C16824" s="2" t="s">
        <v>567</v>
      </c>
      <c r="D16824" s="2" t="s">
        <v>17885</v>
      </c>
      <c r="E16824" s="2" t="s">
        <v>17108</v>
      </c>
      <c r="F16824" s="2">
        <v>73152108</v>
      </c>
      <c r="G16824" s="2" t="s">
        <v>496</v>
      </c>
      <c r="H16824" s="2">
        <v>5</v>
      </c>
      <c r="I16824" s="2">
        <v>7</v>
      </c>
      <c r="J16824" s="2">
        <v>10</v>
      </c>
      <c r="K16824" s="2">
        <v>1</v>
      </c>
      <c r="L16824" s="3">
        <v>2027579.12</v>
      </c>
      <c r="M16824" s="2" t="s">
        <v>20</v>
      </c>
      <c r="N16824" s="4" t="s">
        <v>21</v>
      </c>
    </row>
    <row r="16825" spans="1:14" x14ac:dyDescent="0.25">
      <c r="A16825" s="1" t="s">
        <v>375</v>
      </c>
      <c r="B16825" s="2" t="s">
        <v>162</v>
      </c>
      <c r="C16825" s="2" t="s">
        <v>567</v>
      </c>
      <c r="D16825" s="2" t="s">
        <v>17885</v>
      </c>
      <c r="E16825" s="2" t="s">
        <v>17109</v>
      </c>
      <c r="F16825" s="2">
        <v>73152108</v>
      </c>
      <c r="G16825" s="2" t="s">
        <v>496</v>
      </c>
      <c r="H16825" s="2">
        <v>5</v>
      </c>
      <c r="I16825" s="2">
        <v>7</v>
      </c>
      <c r="J16825" s="2">
        <v>10</v>
      </c>
      <c r="K16825" s="2">
        <v>1</v>
      </c>
      <c r="L16825" s="3">
        <v>1044130.99</v>
      </c>
      <c r="M16825" s="2" t="s">
        <v>20</v>
      </c>
      <c r="N16825" s="4" t="s">
        <v>21</v>
      </c>
    </row>
    <row r="16826" spans="1:14" x14ac:dyDescent="0.25">
      <c r="A16826" s="1" t="s">
        <v>375</v>
      </c>
      <c r="B16826" s="2" t="s">
        <v>162</v>
      </c>
      <c r="C16826" s="2" t="s">
        <v>567</v>
      </c>
      <c r="D16826" s="2" t="s">
        <v>17885</v>
      </c>
      <c r="E16826" s="2" t="s">
        <v>17110</v>
      </c>
      <c r="F16826" s="2">
        <v>73152108</v>
      </c>
      <c r="G16826" s="2" t="s">
        <v>496</v>
      </c>
      <c r="H16826" s="2">
        <v>5</v>
      </c>
      <c r="I16826" s="2">
        <v>7</v>
      </c>
      <c r="J16826" s="2">
        <v>10</v>
      </c>
      <c r="K16826" s="2">
        <v>1</v>
      </c>
      <c r="L16826" s="3">
        <v>1044130.99</v>
      </c>
      <c r="M16826" s="2" t="s">
        <v>20</v>
      </c>
      <c r="N16826" s="4" t="s">
        <v>21</v>
      </c>
    </row>
    <row r="16827" spans="1:14" x14ac:dyDescent="0.25">
      <c r="A16827" s="1" t="s">
        <v>375</v>
      </c>
      <c r="B16827" s="2" t="s">
        <v>162</v>
      </c>
      <c r="C16827" s="2" t="s">
        <v>567</v>
      </c>
      <c r="D16827" s="2" t="s">
        <v>17885</v>
      </c>
      <c r="E16827" s="2" t="s">
        <v>17111</v>
      </c>
      <c r="F16827" s="2">
        <v>73152108</v>
      </c>
      <c r="G16827" s="2" t="s">
        <v>496</v>
      </c>
      <c r="H16827" s="2">
        <v>5</v>
      </c>
      <c r="I16827" s="2">
        <v>7</v>
      </c>
      <c r="J16827" s="2">
        <v>10</v>
      </c>
      <c r="K16827" s="2">
        <v>1</v>
      </c>
      <c r="L16827" s="3">
        <v>1044130.99</v>
      </c>
      <c r="M16827" s="2" t="s">
        <v>20</v>
      </c>
      <c r="N16827" s="4" t="s">
        <v>21</v>
      </c>
    </row>
    <row r="16828" spans="1:14" x14ac:dyDescent="0.25">
      <c r="A16828" s="1" t="s">
        <v>375</v>
      </c>
      <c r="B16828" s="2" t="s">
        <v>162</v>
      </c>
      <c r="C16828" s="2" t="s">
        <v>567</v>
      </c>
      <c r="D16828" s="2" t="s">
        <v>17885</v>
      </c>
      <c r="E16828" s="2" t="s">
        <v>17112</v>
      </c>
      <c r="F16828" s="2">
        <v>73152108</v>
      </c>
      <c r="G16828" s="2" t="s">
        <v>496</v>
      </c>
      <c r="H16828" s="2">
        <v>5</v>
      </c>
      <c r="I16828" s="2">
        <v>7</v>
      </c>
      <c r="J16828" s="2">
        <v>10</v>
      </c>
      <c r="K16828" s="2">
        <v>1</v>
      </c>
      <c r="L16828" s="3">
        <v>1044130.99</v>
      </c>
      <c r="M16828" s="2" t="s">
        <v>20</v>
      </c>
      <c r="N16828" s="4" t="s">
        <v>21</v>
      </c>
    </row>
    <row r="16829" spans="1:14" x14ac:dyDescent="0.25">
      <c r="A16829" s="1" t="s">
        <v>375</v>
      </c>
      <c r="B16829" s="2" t="s">
        <v>162</v>
      </c>
      <c r="C16829" s="2" t="s">
        <v>567</v>
      </c>
      <c r="D16829" s="2" t="s">
        <v>17885</v>
      </c>
      <c r="E16829" s="2" t="s">
        <v>17113</v>
      </c>
      <c r="F16829" s="2">
        <v>73152108</v>
      </c>
      <c r="G16829" s="2" t="s">
        <v>496</v>
      </c>
      <c r="H16829" s="2">
        <v>5</v>
      </c>
      <c r="I16829" s="2">
        <v>7</v>
      </c>
      <c r="J16829" s="2">
        <v>10</v>
      </c>
      <c r="K16829" s="2">
        <v>1</v>
      </c>
      <c r="L16829" s="3">
        <v>3781504</v>
      </c>
      <c r="M16829" s="2" t="s">
        <v>20</v>
      </c>
      <c r="N16829" s="4" t="s">
        <v>21</v>
      </c>
    </row>
    <row r="16830" spans="1:14" x14ac:dyDescent="0.25">
      <c r="A16830" s="1" t="s">
        <v>375</v>
      </c>
      <c r="B16830" s="2" t="s">
        <v>162</v>
      </c>
      <c r="C16830" s="2" t="s">
        <v>567</v>
      </c>
      <c r="D16830" s="2" t="s">
        <v>17885</v>
      </c>
      <c r="E16830" s="2" t="s">
        <v>17114</v>
      </c>
      <c r="F16830" s="2">
        <v>73152108</v>
      </c>
      <c r="G16830" s="2" t="s">
        <v>496</v>
      </c>
      <c r="H16830" s="2">
        <v>5</v>
      </c>
      <c r="I16830" s="2">
        <v>7</v>
      </c>
      <c r="J16830" s="2">
        <v>10</v>
      </c>
      <c r="K16830" s="2">
        <v>1</v>
      </c>
      <c r="L16830" s="3">
        <v>3781504</v>
      </c>
      <c r="M16830" s="2" t="s">
        <v>20</v>
      </c>
      <c r="N16830" s="4" t="s">
        <v>21</v>
      </c>
    </row>
    <row r="16831" spans="1:14" x14ac:dyDescent="0.25">
      <c r="A16831" s="1" t="s">
        <v>375</v>
      </c>
      <c r="B16831" s="2" t="s">
        <v>162</v>
      </c>
      <c r="C16831" s="2" t="s">
        <v>567</v>
      </c>
      <c r="D16831" s="2" t="s">
        <v>17885</v>
      </c>
      <c r="E16831" s="2" t="s">
        <v>17115</v>
      </c>
      <c r="F16831" s="2">
        <v>72154022</v>
      </c>
      <c r="G16831" s="2" t="s">
        <v>496</v>
      </c>
      <c r="H16831" s="2">
        <v>5</v>
      </c>
      <c r="I16831" s="2">
        <v>7</v>
      </c>
      <c r="J16831" s="2">
        <v>10</v>
      </c>
      <c r="K16831" s="2">
        <v>1</v>
      </c>
      <c r="L16831" s="3">
        <v>1512597</v>
      </c>
      <c r="M16831" s="2" t="s">
        <v>20</v>
      </c>
      <c r="N16831" s="4" t="s">
        <v>21</v>
      </c>
    </row>
    <row r="16832" spans="1:14" x14ac:dyDescent="0.25">
      <c r="A16832" s="1" t="s">
        <v>375</v>
      </c>
      <c r="B16832" s="2" t="s">
        <v>162</v>
      </c>
      <c r="C16832" s="2" t="s">
        <v>567</v>
      </c>
      <c r="D16832" s="2" t="s">
        <v>17885</v>
      </c>
      <c r="E16832" s="2" t="s">
        <v>17116</v>
      </c>
      <c r="F16832" s="2">
        <v>72154022</v>
      </c>
      <c r="G16832" s="2" t="s">
        <v>496</v>
      </c>
      <c r="H16832" s="2">
        <v>5</v>
      </c>
      <c r="I16832" s="2">
        <v>7</v>
      </c>
      <c r="J16832" s="2">
        <v>10</v>
      </c>
      <c r="K16832" s="2">
        <v>1</v>
      </c>
      <c r="L16832" s="3">
        <v>2100832</v>
      </c>
      <c r="M16832" s="2" t="s">
        <v>20</v>
      </c>
      <c r="N16832" s="4" t="s">
        <v>21</v>
      </c>
    </row>
    <row r="16833" spans="1:14" x14ac:dyDescent="0.25">
      <c r="A16833" s="1" t="s">
        <v>375</v>
      </c>
      <c r="B16833" s="2" t="s">
        <v>162</v>
      </c>
      <c r="C16833" s="2" t="s">
        <v>567</v>
      </c>
      <c r="D16833" s="2" t="s">
        <v>17885</v>
      </c>
      <c r="E16833" s="2" t="s">
        <v>17117</v>
      </c>
      <c r="F16833" s="2">
        <v>72154302</v>
      </c>
      <c r="G16833" s="2" t="s">
        <v>496</v>
      </c>
      <c r="H16833" s="2">
        <v>5</v>
      </c>
      <c r="I16833" s="2">
        <v>7</v>
      </c>
      <c r="J16833" s="2">
        <v>10</v>
      </c>
      <c r="K16833" s="2">
        <v>1</v>
      </c>
      <c r="L16833" s="3">
        <v>966378</v>
      </c>
      <c r="M16833" s="2" t="s">
        <v>20</v>
      </c>
      <c r="N16833" s="4" t="s">
        <v>21</v>
      </c>
    </row>
    <row r="16834" spans="1:14" x14ac:dyDescent="0.25">
      <c r="A16834" s="1" t="s">
        <v>375</v>
      </c>
      <c r="B16834" s="2" t="s">
        <v>162</v>
      </c>
      <c r="C16834" s="2" t="s">
        <v>567</v>
      </c>
      <c r="D16834" s="2" t="s">
        <v>17885</v>
      </c>
      <c r="E16834" s="2" t="s">
        <v>18960</v>
      </c>
      <c r="F16834" s="2">
        <v>72154501</v>
      </c>
      <c r="G16834" s="2" t="s">
        <v>496</v>
      </c>
      <c r="H16834" s="2">
        <v>5</v>
      </c>
      <c r="I16834" s="2">
        <v>7</v>
      </c>
      <c r="J16834" s="2">
        <v>10</v>
      </c>
      <c r="K16834" s="2">
        <v>1</v>
      </c>
      <c r="L16834" s="3">
        <v>1808687</v>
      </c>
      <c r="M16834" s="2" t="s">
        <v>20</v>
      </c>
      <c r="N16834" s="4" t="s">
        <v>21</v>
      </c>
    </row>
    <row r="16835" spans="1:14" x14ac:dyDescent="0.25">
      <c r="A16835" s="1" t="s">
        <v>375</v>
      </c>
      <c r="B16835" s="2" t="s">
        <v>162</v>
      </c>
      <c r="C16835" s="2" t="s">
        <v>567</v>
      </c>
      <c r="D16835" s="2" t="s">
        <v>17885</v>
      </c>
      <c r="E16835" s="2" t="s">
        <v>17118</v>
      </c>
      <c r="F16835" s="2">
        <v>73152100</v>
      </c>
      <c r="G16835" s="2" t="s">
        <v>496</v>
      </c>
      <c r="H16835" s="2">
        <v>5</v>
      </c>
      <c r="I16835" s="2">
        <v>7</v>
      </c>
      <c r="J16835" s="2">
        <v>10</v>
      </c>
      <c r="K16835" s="2">
        <v>1</v>
      </c>
      <c r="L16835" s="3">
        <v>1910136</v>
      </c>
      <c r="M16835" s="2" t="s">
        <v>20</v>
      </c>
      <c r="N16835" s="4" t="s">
        <v>21</v>
      </c>
    </row>
    <row r="16836" spans="1:14" x14ac:dyDescent="0.25">
      <c r="A16836" s="1" t="s">
        <v>375</v>
      </c>
      <c r="B16836" s="2" t="s">
        <v>162</v>
      </c>
      <c r="C16836" s="2" t="s">
        <v>567</v>
      </c>
      <c r="D16836" s="2" t="s">
        <v>17885</v>
      </c>
      <c r="E16836" s="2" t="s">
        <v>17119</v>
      </c>
      <c r="F16836" s="2">
        <v>72154501</v>
      </c>
      <c r="G16836" s="2" t="s">
        <v>496</v>
      </c>
      <c r="H16836" s="2">
        <v>5</v>
      </c>
      <c r="I16836" s="2">
        <v>7</v>
      </c>
      <c r="J16836" s="2">
        <v>10</v>
      </c>
      <c r="K16836" s="2">
        <v>1</v>
      </c>
      <c r="L16836" s="3">
        <v>782600</v>
      </c>
      <c r="M16836" s="2" t="s">
        <v>20</v>
      </c>
      <c r="N16836" s="4" t="s">
        <v>21</v>
      </c>
    </row>
    <row r="16837" spans="1:14" x14ac:dyDescent="0.25">
      <c r="A16837" s="1" t="s">
        <v>375</v>
      </c>
      <c r="B16837" s="2" t="s">
        <v>162</v>
      </c>
      <c r="C16837" s="2" t="s">
        <v>457</v>
      </c>
      <c r="D16837" s="2" t="s">
        <v>17868</v>
      </c>
      <c r="E16837" s="2" t="s">
        <v>18961</v>
      </c>
      <c r="F16837" s="2">
        <v>72154022</v>
      </c>
      <c r="G16837" s="2" t="s">
        <v>496</v>
      </c>
      <c r="H16837" s="2">
        <v>5</v>
      </c>
      <c r="I16837" s="2">
        <v>7</v>
      </c>
      <c r="J16837" s="2">
        <v>10</v>
      </c>
      <c r="K16837" s="2">
        <v>1</v>
      </c>
      <c r="L16837" s="3">
        <v>1999278.54</v>
      </c>
      <c r="M16837" s="2" t="s">
        <v>20</v>
      </c>
      <c r="N16837" s="4" t="s">
        <v>21</v>
      </c>
    </row>
    <row r="16838" spans="1:14" x14ac:dyDescent="0.25">
      <c r="A16838" s="1" t="s">
        <v>375</v>
      </c>
      <c r="B16838" s="2" t="s">
        <v>162</v>
      </c>
      <c r="C16838" s="2" t="s">
        <v>567</v>
      </c>
      <c r="D16838" s="2" t="s">
        <v>17885</v>
      </c>
      <c r="E16838" s="2" t="s">
        <v>17120</v>
      </c>
      <c r="F16838" s="2">
        <v>72154501</v>
      </c>
      <c r="G16838" s="2" t="s">
        <v>496</v>
      </c>
      <c r="H16838" s="2">
        <v>5</v>
      </c>
      <c r="I16838" s="2">
        <v>7</v>
      </c>
      <c r="J16838" s="2">
        <v>10</v>
      </c>
      <c r="K16838" s="2">
        <v>1</v>
      </c>
      <c r="L16838" s="3">
        <v>2521730</v>
      </c>
      <c r="M16838" s="2" t="s">
        <v>20</v>
      </c>
      <c r="N16838" s="4" t="s">
        <v>21</v>
      </c>
    </row>
    <row r="16839" spans="1:14" x14ac:dyDescent="0.25">
      <c r="A16839" s="1" t="s">
        <v>375</v>
      </c>
      <c r="B16839" s="2" t="s">
        <v>162</v>
      </c>
      <c r="C16839" s="2" t="s">
        <v>567</v>
      </c>
      <c r="D16839" s="2" t="s">
        <v>17885</v>
      </c>
      <c r="E16839" s="2" t="s">
        <v>17121</v>
      </c>
      <c r="F16839" s="2">
        <v>72154501</v>
      </c>
      <c r="G16839" s="2" t="s">
        <v>496</v>
      </c>
      <c r="H16839" s="2">
        <v>5</v>
      </c>
      <c r="I16839" s="2">
        <v>7</v>
      </c>
      <c r="J16839" s="2">
        <v>10</v>
      </c>
      <c r="K16839" s="2">
        <v>1</v>
      </c>
      <c r="L16839" s="3">
        <v>2956513</v>
      </c>
      <c r="M16839" s="2" t="s">
        <v>20</v>
      </c>
      <c r="N16839" s="4" t="s">
        <v>21</v>
      </c>
    </row>
    <row r="16840" spans="1:14" x14ac:dyDescent="0.25">
      <c r="A16840" s="1" t="s">
        <v>375</v>
      </c>
      <c r="B16840" s="2" t="s">
        <v>162</v>
      </c>
      <c r="C16840" s="2" t="s">
        <v>567</v>
      </c>
      <c r="D16840" s="2" t="s">
        <v>17885</v>
      </c>
      <c r="E16840" s="2" t="s">
        <v>17122</v>
      </c>
      <c r="F16840" s="2">
        <v>72154501</v>
      </c>
      <c r="G16840" s="2" t="s">
        <v>496</v>
      </c>
      <c r="H16840" s="2">
        <v>5</v>
      </c>
      <c r="I16840" s="2">
        <v>7</v>
      </c>
      <c r="J16840" s="2">
        <v>10</v>
      </c>
      <c r="K16840" s="2">
        <v>1</v>
      </c>
      <c r="L16840" s="3">
        <v>2869557</v>
      </c>
      <c r="M16840" s="2" t="s">
        <v>20</v>
      </c>
      <c r="N16840" s="4" t="s">
        <v>21</v>
      </c>
    </row>
    <row r="16841" spans="1:14" x14ac:dyDescent="0.25">
      <c r="A16841" s="1" t="s">
        <v>375</v>
      </c>
      <c r="B16841" s="2" t="s">
        <v>162</v>
      </c>
      <c r="C16841" s="2" t="s">
        <v>567</v>
      </c>
      <c r="D16841" s="2" t="s">
        <v>17885</v>
      </c>
      <c r="E16841" s="2" t="s">
        <v>17123</v>
      </c>
      <c r="F16841" s="2">
        <v>72154501</v>
      </c>
      <c r="G16841" s="2" t="s">
        <v>496</v>
      </c>
      <c r="H16841" s="2">
        <v>5</v>
      </c>
      <c r="I16841" s="2">
        <v>7</v>
      </c>
      <c r="J16841" s="2">
        <v>10</v>
      </c>
      <c r="K16841" s="2">
        <v>1</v>
      </c>
      <c r="L16841" s="3">
        <v>1826078</v>
      </c>
      <c r="M16841" s="2" t="s">
        <v>20</v>
      </c>
      <c r="N16841" s="4" t="s">
        <v>21</v>
      </c>
    </row>
    <row r="16842" spans="1:14" x14ac:dyDescent="0.25">
      <c r="A16842" s="1" t="s">
        <v>375</v>
      </c>
      <c r="B16842" s="2" t="s">
        <v>162</v>
      </c>
      <c r="C16842" s="2" t="s">
        <v>567</v>
      </c>
      <c r="D16842" s="2" t="s">
        <v>17885</v>
      </c>
      <c r="E16842" s="2" t="s">
        <v>17124</v>
      </c>
      <c r="F16842" s="2">
        <v>72154501</v>
      </c>
      <c r="G16842" s="2" t="s">
        <v>496</v>
      </c>
      <c r="H16842" s="2">
        <v>5</v>
      </c>
      <c r="I16842" s="2">
        <v>7</v>
      </c>
      <c r="J16842" s="2">
        <v>10</v>
      </c>
      <c r="K16842" s="2">
        <v>1</v>
      </c>
      <c r="L16842" s="3">
        <v>1779701</v>
      </c>
      <c r="M16842" s="2" t="s">
        <v>20</v>
      </c>
      <c r="N16842" s="4" t="s">
        <v>21</v>
      </c>
    </row>
    <row r="16843" spans="1:14" x14ac:dyDescent="0.25">
      <c r="A16843" s="1" t="s">
        <v>375</v>
      </c>
      <c r="B16843" s="2" t="s">
        <v>162</v>
      </c>
      <c r="C16843" s="2" t="s">
        <v>457</v>
      </c>
      <c r="D16843" s="2" t="s">
        <v>17868</v>
      </c>
      <c r="E16843" s="2" t="s">
        <v>17125</v>
      </c>
      <c r="F16843" s="2">
        <v>73152108</v>
      </c>
      <c r="G16843" s="2" t="s">
        <v>496</v>
      </c>
      <c r="H16843" s="2">
        <v>5</v>
      </c>
      <c r="I16843" s="2">
        <v>7</v>
      </c>
      <c r="J16843" s="2">
        <v>10</v>
      </c>
      <c r="K16843" s="2">
        <v>1</v>
      </c>
      <c r="L16843" s="3">
        <v>4482751.42</v>
      </c>
      <c r="M16843" s="2" t="s">
        <v>20</v>
      </c>
      <c r="N16843" s="4" t="s">
        <v>21</v>
      </c>
    </row>
    <row r="16844" spans="1:14" x14ac:dyDescent="0.25">
      <c r="A16844" s="1" t="s">
        <v>375</v>
      </c>
      <c r="B16844" s="2" t="s">
        <v>162</v>
      </c>
      <c r="C16844" s="2" t="s">
        <v>457</v>
      </c>
      <c r="D16844" s="2" t="s">
        <v>17868</v>
      </c>
      <c r="E16844" s="2" t="s">
        <v>17126</v>
      </c>
      <c r="F16844" s="2">
        <v>73152108</v>
      </c>
      <c r="G16844" s="2" t="s">
        <v>496</v>
      </c>
      <c r="H16844" s="2">
        <v>5</v>
      </c>
      <c r="I16844" s="2">
        <v>7</v>
      </c>
      <c r="J16844" s="2">
        <v>10</v>
      </c>
      <c r="K16844" s="2">
        <v>1</v>
      </c>
      <c r="L16844" s="3">
        <v>4293096.3600000003</v>
      </c>
      <c r="M16844" s="2" t="s">
        <v>20</v>
      </c>
      <c r="N16844" s="4" t="s">
        <v>21</v>
      </c>
    </row>
    <row r="16845" spans="1:14" x14ac:dyDescent="0.25">
      <c r="A16845" s="1" t="s">
        <v>375</v>
      </c>
      <c r="B16845" s="2" t="s">
        <v>162</v>
      </c>
      <c r="C16845" s="2" t="s">
        <v>567</v>
      </c>
      <c r="D16845" s="2" t="s">
        <v>17885</v>
      </c>
      <c r="E16845" s="2" t="s">
        <v>17127</v>
      </c>
      <c r="F16845" s="2">
        <v>72154501</v>
      </c>
      <c r="G16845" s="2" t="s">
        <v>496</v>
      </c>
      <c r="H16845" s="2">
        <v>5</v>
      </c>
      <c r="I16845" s="2">
        <v>7</v>
      </c>
      <c r="J16845" s="2">
        <v>10</v>
      </c>
      <c r="K16845" s="2">
        <v>1</v>
      </c>
      <c r="L16845" s="3">
        <v>1799991</v>
      </c>
      <c r="M16845" s="2" t="s">
        <v>20</v>
      </c>
      <c r="N16845" s="4" t="s">
        <v>21</v>
      </c>
    </row>
    <row r="16846" spans="1:14" x14ac:dyDescent="0.25">
      <c r="A16846" s="1" t="s">
        <v>375</v>
      </c>
      <c r="B16846" s="2" t="s">
        <v>162</v>
      </c>
      <c r="C16846" s="2" t="s">
        <v>567</v>
      </c>
      <c r="D16846" s="2" t="s">
        <v>17885</v>
      </c>
      <c r="E16846" s="2" t="s">
        <v>17128</v>
      </c>
      <c r="F16846" s="2">
        <v>72154501</v>
      </c>
      <c r="G16846" s="2" t="s">
        <v>496</v>
      </c>
      <c r="H16846" s="2">
        <v>5</v>
      </c>
      <c r="I16846" s="2">
        <v>7</v>
      </c>
      <c r="J16846" s="2">
        <v>10</v>
      </c>
      <c r="K16846" s="2">
        <v>1</v>
      </c>
      <c r="L16846" s="3">
        <v>1533325</v>
      </c>
      <c r="M16846" s="2" t="s">
        <v>20</v>
      </c>
      <c r="N16846" s="4" t="s">
        <v>21</v>
      </c>
    </row>
    <row r="16847" spans="1:14" x14ac:dyDescent="0.25">
      <c r="A16847" s="1" t="s">
        <v>375</v>
      </c>
      <c r="B16847" s="2" t="s">
        <v>162</v>
      </c>
      <c r="C16847" s="2" t="s">
        <v>567</v>
      </c>
      <c r="D16847" s="2" t="s">
        <v>17885</v>
      </c>
      <c r="E16847" s="2" t="s">
        <v>17128</v>
      </c>
      <c r="F16847" s="2">
        <v>72154501</v>
      </c>
      <c r="G16847" s="2" t="s">
        <v>496</v>
      </c>
      <c r="H16847" s="2">
        <v>5</v>
      </c>
      <c r="I16847" s="2">
        <v>7</v>
      </c>
      <c r="J16847" s="2">
        <v>10</v>
      </c>
      <c r="K16847" s="2">
        <v>1</v>
      </c>
      <c r="L16847" s="3">
        <v>1533325</v>
      </c>
      <c r="M16847" s="2" t="s">
        <v>20</v>
      </c>
      <c r="N16847" s="4" t="s">
        <v>21</v>
      </c>
    </row>
    <row r="16848" spans="1:14" x14ac:dyDescent="0.25">
      <c r="A16848" s="1" t="s">
        <v>375</v>
      </c>
      <c r="B16848" s="2" t="s">
        <v>162</v>
      </c>
      <c r="C16848" s="2" t="s">
        <v>567</v>
      </c>
      <c r="D16848" s="2" t="s">
        <v>17885</v>
      </c>
      <c r="E16848" s="2" t="s">
        <v>17129</v>
      </c>
      <c r="F16848" s="2">
        <v>72154501</v>
      </c>
      <c r="G16848" s="2" t="s">
        <v>496</v>
      </c>
      <c r="H16848" s="2">
        <v>5</v>
      </c>
      <c r="I16848" s="2">
        <v>7</v>
      </c>
      <c r="J16848" s="2">
        <v>10</v>
      </c>
      <c r="K16848" s="2">
        <v>1</v>
      </c>
      <c r="L16848" s="3">
        <v>999991</v>
      </c>
      <c r="M16848" s="2" t="s">
        <v>20</v>
      </c>
      <c r="N16848" s="4" t="s">
        <v>21</v>
      </c>
    </row>
    <row r="16849" spans="1:14" x14ac:dyDescent="0.25">
      <c r="A16849" s="1" t="s">
        <v>375</v>
      </c>
      <c r="B16849" s="2" t="s">
        <v>162</v>
      </c>
      <c r="C16849" s="2" t="s">
        <v>457</v>
      </c>
      <c r="D16849" s="2" t="s">
        <v>17868</v>
      </c>
      <c r="E16849" s="2" t="s">
        <v>17130</v>
      </c>
      <c r="F16849" s="2">
        <v>73152108</v>
      </c>
      <c r="G16849" s="2" t="s">
        <v>496</v>
      </c>
      <c r="H16849" s="2">
        <v>5</v>
      </c>
      <c r="I16849" s="2">
        <v>7</v>
      </c>
      <c r="J16849" s="2">
        <v>10</v>
      </c>
      <c r="K16849" s="2">
        <v>1</v>
      </c>
      <c r="L16849" s="3">
        <v>4293096.3600000003</v>
      </c>
      <c r="M16849" s="2" t="s">
        <v>20</v>
      </c>
      <c r="N16849" s="4" t="s">
        <v>21</v>
      </c>
    </row>
    <row r="16850" spans="1:14" x14ac:dyDescent="0.25">
      <c r="A16850" s="1" t="s">
        <v>375</v>
      </c>
      <c r="B16850" s="2" t="s">
        <v>162</v>
      </c>
      <c r="C16850" s="2" t="s">
        <v>457</v>
      </c>
      <c r="D16850" s="2" t="s">
        <v>17868</v>
      </c>
      <c r="E16850" s="2" t="s">
        <v>17131</v>
      </c>
      <c r="F16850" s="2">
        <v>73152108</v>
      </c>
      <c r="G16850" s="2" t="s">
        <v>496</v>
      </c>
      <c r="H16850" s="2">
        <v>5</v>
      </c>
      <c r="I16850" s="2">
        <v>7</v>
      </c>
      <c r="J16850" s="2">
        <v>10</v>
      </c>
      <c r="K16850" s="2">
        <v>1</v>
      </c>
      <c r="L16850" s="3">
        <v>4293096.3600000003</v>
      </c>
      <c r="M16850" s="2" t="s">
        <v>20</v>
      </c>
      <c r="N16850" s="4" t="s">
        <v>21</v>
      </c>
    </row>
    <row r="16851" spans="1:14" x14ac:dyDescent="0.25">
      <c r="A16851" s="1" t="s">
        <v>375</v>
      </c>
      <c r="B16851" s="2" t="s">
        <v>162</v>
      </c>
      <c r="C16851" s="2" t="s">
        <v>567</v>
      </c>
      <c r="D16851" s="2" t="s">
        <v>17885</v>
      </c>
      <c r="E16851" s="2" t="s">
        <v>17132</v>
      </c>
      <c r="F16851" s="2">
        <v>72154501</v>
      </c>
      <c r="G16851" s="2" t="s">
        <v>496</v>
      </c>
      <c r="H16851" s="2">
        <v>5</v>
      </c>
      <c r="I16851" s="2">
        <v>7</v>
      </c>
      <c r="J16851" s="2">
        <v>10</v>
      </c>
      <c r="K16851" s="2">
        <v>1</v>
      </c>
      <c r="L16851" s="3">
        <v>1579701</v>
      </c>
      <c r="M16851" s="2" t="s">
        <v>20</v>
      </c>
      <c r="N16851" s="4" t="s">
        <v>21</v>
      </c>
    </row>
    <row r="16852" spans="1:14" x14ac:dyDescent="0.25">
      <c r="A16852" s="1" t="s">
        <v>375</v>
      </c>
      <c r="B16852" s="2" t="s">
        <v>162</v>
      </c>
      <c r="C16852" s="2" t="s">
        <v>567</v>
      </c>
      <c r="D16852" s="2" t="s">
        <v>17885</v>
      </c>
      <c r="E16852" s="2" t="s">
        <v>17132</v>
      </c>
      <c r="F16852" s="2">
        <v>72154501</v>
      </c>
      <c r="G16852" s="2" t="s">
        <v>496</v>
      </c>
      <c r="H16852" s="2">
        <v>5</v>
      </c>
      <c r="I16852" s="2">
        <v>7</v>
      </c>
      <c r="J16852" s="2">
        <v>10</v>
      </c>
      <c r="K16852" s="2">
        <v>1</v>
      </c>
      <c r="L16852" s="3">
        <v>1579701</v>
      </c>
      <c r="M16852" s="2" t="s">
        <v>20</v>
      </c>
      <c r="N16852" s="4" t="s">
        <v>21</v>
      </c>
    </row>
    <row r="16853" spans="1:14" x14ac:dyDescent="0.25">
      <c r="A16853" s="1" t="s">
        <v>375</v>
      </c>
      <c r="B16853" s="2" t="s">
        <v>162</v>
      </c>
      <c r="C16853" s="2" t="s">
        <v>567</v>
      </c>
      <c r="D16853" s="2" t="s">
        <v>17885</v>
      </c>
      <c r="E16853" s="2" t="s">
        <v>17133</v>
      </c>
      <c r="F16853" s="2">
        <v>72154501</v>
      </c>
      <c r="G16853" s="2" t="s">
        <v>496</v>
      </c>
      <c r="H16853" s="2">
        <v>5</v>
      </c>
      <c r="I16853" s="2">
        <v>7</v>
      </c>
      <c r="J16853" s="2">
        <v>10</v>
      </c>
      <c r="K16853" s="2">
        <v>1</v>
      </c>
      <c r="L16853" s="3">
        <v>1579701</v>
      </c>
      <c r="M16853" s="2" t="s">
        <v>20</v>
      </c>
      <c r="N16853" s="4" t="s">
        <v>21</v>
      </c>
    </row>
    <row r="16854" spans="1:14" x14ac:dyDescent="0.25">
      <c r="A16854" s="1" t="s">
        <v>375</v>
      </c>
      <c r="B16854" s="2" t="s">
        <v>162</v>
      </c>
      <c r="C16854" s="2" t="s">
        <v>567</v>
      </c>
      <c r="D16854" s="2" t="s">
        <v>17885</v>
      </c>
      <c r="E16854" s="2" t="s">
        <v>17133</v>
      </c>
      <c r="F16854" s="2">
        <v>72154501</v>
      </c>
      <c r="G16854" s="2" t="s">
        <v>496</v>
      </c>
      <c r="H16854" s="2">
        <v>5</v>
      </c>
      <c r="I16854" s="2">
        <v>7</v>
      </c>
      <c r="J16854" s="2">
        <v>10</v>
      </c>
      <c r="K16854" s="2">
        <v>1</v>
      </c>
      <c r="L16854" s="3">
        <v>1579701</v>
      </c>
      <c r="M16854" s="2" t="s">
        <v>20</v>
      </c>
      <c r="N16854" s="4" t="s">
        <v>21</v>
      </c>
    </row>
    <row r="16855" spans="1:14" x14ac:dyDescent="0.25">
      <c r="A16855" s="1" t="s">
        <v>375</v>
      </c>
      <c r="B16855" s="2" t="s">
        <v>162</v>
      </c>
      <c r="C16855" s="2" t="s">
        <v>567</v>
      </c>
      <c r="D16855" s="2" t="s">
        <v>17885</v>
      </c>
      <c r="E16855" s="2" t="s">
        <v>18962</v>
      </c>
      <c r="F16855" s="2">
        <v>78181900</v>
      </c>
      <c r="G16855" s="2" t="s">
        <v>19</v>
      </c>
      <c r="H16855" s="2">
        <v>1</v>
      </c>
      <c r="I16855" s="2">
        <v>12</v>
      </c>
      <c r="J16855" s="2">
        <v>10</v>
      </c>
      <c r="K16855" s="2">
        <v>1</v>
      </c>
      <c r="L16855" s="3">
        <v>199955000</v>
      </c>
      <c r="M16855" s="2" t="s">
        <v>20</v>
      </c>
      <c r="N16855" s="4" t="s">
        <v>17384</v>
      </c>
    </row>
    <row r="16856" spans="1:14" x14ac:dyDescent="0.25">
      <c r="A16856" s="1" t="s">
        <v>375</v>
      </c>
      <c r="B16856" s="2" t="s">
        <v>162</v>
      </c>
      <c r="C16856" s="2" t="s">
        <v>457</v>
      </c>
      <c r="D16856" s="2" t="s">
        <v>17868</v>
      </c>
      <c r="E16856" s="2" t="s">
        <v>17134</v>
      </c>
      <c r="F16856" s="2">
        <v>73152108</v>
      </c>
      <c r="G16856" s="2" t="s">
        <v>496</v>
      </c>
      <c r="H16856" s="2">
        <v>5</v>
      </c>
      <c r="I16856" s="2">
        <v>7</v>
      </c>
      <c r="J16856" s="2">
        <v>10</v>
      </c>
      <c r="K16856" s="2">
        <v>1</v>
      </c>
      <c r="L16856" s="3">
        <v>4051716.76</v>
      </c>
      <c r="M16856" s="2" t="s">
        <v>20</v>
      </c>
      <c r="N16856" s="4" t="s">
        <v>21</v>
      </c>
    </row>
    <row r="16857" spans="1:14" x14ac:dyDescent="0.25">
      <c r="A16857" s="1" t="s">
        <v>375</v>
      </c>
      <c r="B16857" s="2" t="s">
        <v>162</v>
      </c>
      <c r="C16857" s="2" t="s">
        <v>457</v>
      </c>
      <c r="D16857" s="2" t="s">
        <v>17868</v>
      </c>
      <c r="E16857" s="2" t="s">
        <v>17135</v>
      </c>
      <c r="F16857" s="2">
        <v>73152108</v>
      </c>
      <c r="G16857" s="2" t="s">
        <v>496</v>
      </c>
      <c r="H16857" s="2">
        <v>5</v>
      </c>
      <c r="I16857" s="2">
        <v>7</v>
      </c>
      <c r="J16857" s="2">
        <v>10</v>
      </c>
      <c r="K16857" s="2">
        <v>1</v>
      </c>
      <c r="L16857" s="3">
        <v>2462062.4</v>
      </c>
      <c r="M16857" s="2" t="s">
        <v>20</v>
      </c>
      <c r="N16857" s="4" t="s">
        <v>21</v>
      </c>
    </row>
    <row r="16858" spans="1:14" x14ac:dyDescent="0.25">
      <c r="A16858" s="1" t="s">
        <v>375</v>
      </c>
      <c r="B16858" s="2" t="s">
        <v>162</v>
      </c>
      <c r="C16858" s="2" t="s">
        <v>457</v>
      </c>
      <c r="D16858" s="2" t="s">
        <v>17868</v>
      </c>
      <c r="E16858" s="2" t="s">
        <v>17136</v>
      </c>
      <c r="F16858" s="2">
        <v>73152108</v>
      </c>
      <c r="G16858" s="2" t="s">
        <v>496</v>
      </c>
      <c r="H16858" s="2">
        <v>5</v>
      </c>
      <c r="I16858" s="2">
        <v>7</v>
      </c>
      <c r="J16858" s="2">
        <v>10</v>
      </c>
      <c r="K16858" s="2">
        <v>1</v>
      </c>
      <c r="L16858" s="3">
        <v>3537924.74</v>
      </c>
      <c r="M16858" s="2" t="s">
        <v>20</v>
      </c>
      <c r="N16858" s="4" t="s">
        <v>21</v>
      </c>
    </row>
    <row r="16859" spans="1:14" x14ac:dyDescent="0.25">
      <c r="A16859" s="1" t="s">
        <v>375</v>
      </c>
      <c r="B16859" s="2" t="s">
        <v>162</v>
      </c>
      <c r="C16859" s="2" t="s">
        <v>457</v>
      </c>
      <c r="D16859" s="2" t="s">
        <v>17868</v>
      </c>
      <c r="E16859" s="2" t="s">
        <v>17137</v>
      </c>
      <c r="F16859" s="2">
        <v>73152108</v>
      </c>
      <c r="G16859" s="2" t="s">
        <v>496</v>
      </c>
      <c r="H16859" s="2">
        <v>5</v>
      </c>
      <c r="I16859" s="2">
        <v>7</v>
      </c>
      <c r="J16859" s="2">
        <v>10</v>
      </c>
      <c r="K16859" s="2">
        <v>1</v>
      </c>
      <c r="L16859" s="3">
        <v>3537924.74</v>
      </c>
      <c r="M16859" s="2" t="s">
        <v>20</v>
      </c>
      <c r="N16859" s="4" t="s">
        <v>21</v>
      </c>
    </row>
    <row r="16860" spans="1:14" x14ac:dyDescent="0.25">
      <c r="A16860" s="1" t="s">
        <v>375</v>
      </c>
      <c r="B16860" s="2" t="s">
        <v>162</v>
      </c>
      <c r="C16860" s="2" t="s">
        <v>567</v>
      </c>
      <c r="D16860" s="2" t="s">
        <v>17885</v>
      </c>
      <c r="E16860" s="2" t="s">
        <v>17138</v>
      </c>
      <c r="F16860" s="2">
        <v>78181800</v>
      </c>
      <c r="G16860" s="2" t="s">
        <v>19</v>
      </c>
      <c r="H16860" s="2">
        <v>1</v>
      </c>
      <c r="I16860" s="2">
        <v>12</v>
      </c>
      <c r="J16860" s="2">
        <v>10</v>
      </c>
      <c r="K16860" s="2">
        <v>1</v>
      </c>
      <c r="L16860" s="3">
        <v>2000000000</v>
      </c>
      <c r="M16860" s="2" t="s">
        <v>20</v>
      </c>
      <c r="N16860" s="4" t="s">
        <v>17384</v>
      </c>
    </row>
    <row r="16861" spans="1:14" x14ac:dyDescent="0.25">
      <c r="A16861" s="1" t="s">
        <v>375</v>
      </c>
      <c r="B16861" s="2" t="s">
        <v>162</v>
      </c>
      <c r="C16861" s="2" t="s">
        <v>567</v>
      </c>
      <c r="D16861" s="2" t="s">
        <v>17885</v>
      </c>
      <c r="E16861" s="2" t="s">
        <v>17139</v>
      </c>
      <c r="F16861" s="2">
        <v>72154501</v>
      </c>
      <c r="G16861" s="2" t="s">
        <v>496</v>
      </c>
      <c r="H16861" s="2">
        <v>5</v>
      </c>
      <c r="I16861" s="2">
        <v>7</v>
      </c>
      <c r="J16861" s="2">
        <v>10</v>
      </c>
      <c r="K16861" s="2">
        <v>1</v>
      </c>
      <c r="L16861" s="3">
        <v>1652165</v>
      </c>
      <c r="M16861" s="2" t="s">
        <v>20</v>
      </c>
      <c r="N16861" s="4" t="s">
        <v>21</v>
      </c>
    </row>
    <row r="16862" spans="1:14" x14ac:dyDescent="0.25">
      <c r="A16862" s="1" t="s">
        <v>375</v>
      </c>
      <c r="B16862" s="2" t="s">
        <v>162</v>
      </c>
      <c r="C16862" s="2" t="s">
        <v>457</v>
      </c>
      <c r="D16862" s="2" t="s">
        <v>17868</v>
      </c>
      <c r="E16862" s="2" t="s">
        <v>17140</v>
      </c>
      <c r="F16862" s="2">
        <v>73152108</v>
      </c>
      <c r="G16862" s="2" t="s">
        <v>496</v>
      </c>
      <c r="H16862" s="2">
        <v>5</v>
      </c>
      <c r="I16862" s="2">
        <v>7</v>
      </c>
      <c r="J16862" s="2">
        <v>10</v>
      </c>
      <c r="K16862" s="2">
        <v>1</v>
      </c>
      <c r="L16862" s="3">
        <v>3537924.74</v>
      </c>
      <c r="M16862" s="2" t="s">
        <v>20</v>
      </c>
      <c r="N16862" s="4" t="s">
        <v>21</v>
      </c>
    </row>
    <row r="16863" spans="1:14" x14ac:dyDescent="0.25">
      <c r="A16863" s="1" t="s">
        <v>375</v>
      </c>
      <c r="B16863" s="2" t="s">
        <v>162</v>
      </c>
      <c r="C16863" s="2" t="s">
        <v>457</v>
      </c>
      <c r="D16863" s="2" t="s">
        <v>17868</v>
      </c>
      <c r="E16863" s="2" t="s">
        <v>17141</v>
      </c>
      <c r="F16863" s="2" t="s">
        <v>17142</v>
      </c>
      <c r="G16863" s="2" t="s">
        <v>496</v>
      </c>
      <c r="H16863" s="2">
        <v>5</v>
      </c>
      <c r="I16863" s="2">
        <v>7</v>
      </c>
      <c r="J16863" s="2">
        <v>10</v>
      </c>
      <c r="K16863" s="2">
        <v>1</v>
      </c>
      <c r="L16863" s="3">
        <v>2043470</v>
      </c>
      <c r="M16863" s="2" t="s">
        <v>20</v>
      </c>
      <c r="N16863" s="4" t="s">
        <v>21</v>
      </c>
    </row>
    <row r="16864" spans="1:14" x14ac:dyDescent="0.25">
      <c r="A16864" s="1" t="s">
        <v>375</v>
      </c>
      <c r="B16864" s="2" t="s">
        <v>162</v>
      </c>
      <c r="C16864" s="2" t="s">
        <v>457</v>
      </c>
      <c r="D16864" s="2" t="s">
        <v>17868</v>
      </c>
      <c r="E16864" s="2" t="s">
        <v>17143</v>
      </c>
      <c r="F16864" s="2" t="s">
        <v>17142</v>
      </c>
      <c r="G16864" s="2" t="s">
        <v>496</v>
      </c>
      <c r="H16864" s="2">
        <v>5</v>
      </c>
      <c r="I16864" s="2">
        <v>7</v>
      </c>
      <c r="J16864" s="2">
        <v>10</v>
      </c>
      <c r="K16864" s="2">
        <v>1</v>
      </c>
      <c r="L16864" s="3">
        <v>4999991</v>
      </c>
      <c r="M16864" s="2" t="s">
        <v>20</v>
      </c>
      <c r="N16864" s="4" t="s">
        <v>21</v>
      </c>
    </row>
    <row r="16865" spans="1:14" x14ac:dyDescent="0.25">
      <c r="A16865" s="1" t="s">
        <v>375</v>
      </c>
      <c r="B16865" s="2" t="s">
        <v>162</v>
      </c>
      <c r="C16865" s="2" t="s">
        <v>457</v>
      </c>
      <c r="D16865" s="2" t="s">
        <v>17868</v>
      </c>
      <c r="E16865" s="2" t="s">
        <v>17144</v>
      </c>
      <c r="F16865" s="2">
        <v>78181500</v>
      </c>
      <c r="G16865" s="2" t="s">
        <v>496</v>
      </c>
      <c r="H16865" s="2">
        <v>1</v>
      </c>
      <c r="I16865" s="2">
        <v>5</v>
      </c>
      <c r="J16865" s="2">
        <v>10</v>
      </c>
      <c r="K16865" s="2">
        <v>1</v>
      </c>
      <c r="L16865" s="3">
        <v>700454825</v>
      </c>
      <c r="M16865" s="2" t="s">
        <v>20</v>
      </c>
      <c r="N16865" s="4" t="s">
        <v>21</v>
      </c>
    </row>
    <row r="16866" spans="1:14" x14ac:dyDescent="0.25">
      <c r="A16866" s="1" t="s">
        <v>375</v>
      </c>
      <c r="B16866" s="2" t="s">
        <v>162</v>
      </c>
      <c r="C16866" s="2" t="s">
        <v>457</v>
      </c>
      <c r="D16866" s="2" t="s">
        <v>17868</v>
      </c>
      <c r="E16866" s="2" t="s">
        <v>17145</v>
      </c>
      <c r="F16866" s="2">
        <v>72154100</v>
      </c>
      <c r="G16866" s="2" t="s">
        <v>496</v>
      </c>
      <c r="H16866" s="2">
        <v>2</v>
      </c>
      <c r="I16866" s="2">
        <v>6</v>
      </c>
      <c r="J16866" s="2">
        <v>10</v>
      </c>
      <c r="K16866" s="2">
        <v>1</v>
      </c>
      <c r="L16866" s="3">
        <v>30000000</v>
      </c>
      <c r="M16866" s="2" t="s">
        <v>20</v>
      </c>
      <c r="N16866" s="4" t="s">
        <v>21</v>
      </c>
    </row>
    <row r="16867" spans="1:14" x14ac:dyDescent="0.25">
      <c r="A16867" s="1" t="s">
        <v>375</v>
      </c>
      <c r="B16867" s="2" t="s">
        <v>491</v>
      </c>
      <c r="C16867" s="2" t="s">
        <v>492</v>
      </c>
      <c r="D16867" s="2" t="s">
        <v>17878</v>
      </c>
      <c r="E16867" s="2" t="s">
        <v>17146</v>
      </c>
      <c r="F16867" s="2">
        <v>41111621</v>
      </c>
      <c r="G16867" s="2" t="s">
        <v>496</v>
      </c>
      <c r="H16867" s="2">
        <v>5</v>
      </c>
      <c r="I16867" s="2">
        <v>7</v>
      </c>
      <c r="J16867" s="2">
        <v>10</v>
      </c>
      <c r="K16867" s="2">
        <v>1</v>
      </c>
      <c r="L16867" s="3">
        <v>1071000</v>
      </c>
      <c r="M16867" s="2" t="s">
        <v>20</v>
      </c>
      <c r="N16867" s="4" t="s">
        <v>21</v>
      </c>
    </row>
    <row r="16868" spans="1:14" x14ac:dyDescent="0.25">
      <c r="A16868" s="1" t="s">
        <v>375</v>
      </c>
      <c r="B16868" s="2" t="s">
        <v>17028</v>
      </c>
      <c r="C16868" s="2" t="s">
        <v>17028</v>
      </c>
      <c r="D16868" s="2" t="s">
        <v>18059</v>
      </c>
      <c r="E16868" s="2" t="s">
        <v>17147</v>
      </c>
      <c r="F16868" s="2">
        <v>46101601</v>
      </c>
      <c r="G16868" s="2" t="s">
        <v>19</v>
      </c>
      <c r="H16868" s="2">
        <v>10</v>
      </c>
      <c r="I16868" s="2">
        <v>3</v>
      </c>
      <c r="J16868" s="2">
        <v>10</v>
      </c>
      <c r="K16868" s="2">
        <v>650</v>
      </c>
      <c r="L16868" s="3">
        <v>37050000</v>
      </c>
      <c r="M16868" s="2" t="s">
        <v>0</v>
      </c>
      <c r="N16868" s="4" t="s">
        <v>21</v>
      </c>
    </row>
    <row r="16869" spans="1:14" x14ac:dyDescent="0.25">
      <c r="A16869" s="1" t="s">
        <v>375</v>
      </c>
      <c r="B16869" s="2" t="s">
        <v>551</v>
      </c>
      <c r="C16869" s="2" t="s">
        <v>551</v>
      </c>
      <c r="D16869" s="2" t="s">
        <v>17884</v>
      </c>
      <c r="E16869" s="2" t="s">
        <v>17148</v>
      </c>
      <c r="F16869" s="2" t="s">
        <v>564</v>
      </c>
      <c r="G16869" s="2" t="s">
        <v>19</v>
      </c>
      <c r="H16869" s="2">
        <v>2</v>
      </c>
      <c r="I16869" s="2">
        <v>6</v>
      </c>
      <c r="J16869" s="2">
        <v>10</v>
      </c>
      <c r="K16869" s="2">
        <v>1</v>
      </c>
      <c r="L16869" s="3">
        <v>348283000</v>
      </c>
      <c r="M16869" s="2" t="s">
        <v>20</v>
      </c>
      <c r="N16869" s="4" t="s">
        <v>21</v>
      </c>
    </row>
    <row r="16870" spans="1:14" x14ac:dyDescent="0.25">
      <c r="A16870" s="1" t="s">
        <v>375</v>
      </c>
      <c r="B16870" s="2" t="s">
        <v>72</v>
      </c>
      <c r="C16870" s="2" t="s">
        <v>73</v>
      </c>
      <c r="D16870" s="2" t="s">
        <v>74</v>
      </c>
      <c r="E16870" s="2" t="s">
        <v>17149</v>
      </c>
      <c r="F16870" s="2">
        <v>15101504</v>
      </c>
      <c r="G16870" s="2" t="s">
        <v>2858</v>
      </c>
      <c r="H16870" s="2">
        <v>4</v>
      </c>
      <c r="I16870" s="2">
        <v>8</v>
      </c>
      <c r="J16870" s="2">
        <v>10</v>
      </c>
      <c r="K16870" s="2">
        <v>1</v>
      </c>
      <c r="L16870" s="3">
        <v>14889820.5</v>
      </c>
      <c r="M16870" s="2" t="s">
        <v>20</v>
      </c>
      <c r="N16870" s="4" t="s">
        <v>21</v>
      </c>
    </row>
    <row r="16871" spans="1:14" x14ac:dyDescent="0.25">
      <c r="A16871" s="1" t="s">
        <v>375</v>
      </c>
      <c r="B16871" s="2" t="s">
        <v>162</v>
      </c>
      <c r="C16871" s="2" t="s">
        <v>567</v>
      </c>
      <c r="D16871" s="2" t="s">
        <v>17885</v>
      </c>
      <c r="E16871" s="2" t="s">
        <v>17150</v>
      </c>
      <c r="F16871" s="2">
        <v>72154501</v>
      </c>
      <c r="G16871" s="2" t="s">
        <v>496</v>
      </c>
      <c r="H16871" s="2">
        <v>5</v>
      </c>
      <c r="I16871" s="2">
        <v>7</v>
      </c>
      <c r="J16871" s="2">
        <v>10</v>
      </c>
      <c r="K16871" s="2">
        <v>1</v>
      </c>
      <c r="L16871" s="3">
        <v>1637672</v>
      </c>
      <c r="M16871" s="2" t="s">
        <v>20</v>
      </c>
      <c r="N16871" s="4" t="s">
        <v>21</v>
      </c>
    </row>
    <row r="16872" spans="1:14" x14ac:dyDescent="0.25">
      <c r="A16872" s="1" t="s">
        <v>375</v>
      </c>
      <c r="B16872" s="2" t="s">
        <v>162</v>
      </c>
      <c r="C16872" s="2" t="s">
        <v>567</v>
      </c>
      <c r="D16872" s="2" t="s">
        <v>17885</v>
      </c>
      <c r="E16872" s="2" t="s">
        <v>17150</v>
      </c>
      <c r="F16872" s="2">
        <v>72154501</v>
      </c>
      <c r="G16872" s="2" t="s">
        <v>496</v>
      </c>
      <c r="H16872" s="2">
        <v>5</v>
      </c>
      <c r="I16872" s="2">
        <v>7</v>
      </c>
      <c r="J16872" s="2">
        <v>10</v>
      </c>
      <c r="K16872" s="2">
        <v>1</v>
      </c>
      <c r="L16872" s="3">
        <v>1637672</v>
      </c>
      <c r="M16872" s="2" t="s">
        <v>20</v>
      </c>
      <c r="N16872" s="4" t="s">
        <v>21</v>
      </c>
    </row>
    <row r="16873" spans="1:14" x14ac:dyDescent="0.25">
      <c r="A16873" s="1" t="s">
        <v>375</v>
      </c>
      <c r="B16873" s="2" t="s">
        <v>162</v>
      </c>
      <c r="C16873" s="2" t="s">
        <v>567</v>
      </c>
      <c r="D16873" s="2" t="s">
        <v>17885</v>
      </c>
      <c r="E16873" s="2" t="s">
        <v>17151</v>
      </c>
      <c r="F16873" s="2">
        <v>72154501</v>
      </c>
      <c r="G16873" s="2" t="s">
        <v>496</v>
      </c>
      <c r="H16873" s="2">
        <v>5</v>
      </c>
      <c r="I16873" s="2">
        <v>7</v>
      </c>
      <c r="J16873" s="2">
        <v>10</v>
      </c>
      <c r="K16873" s="2">
        <v>1</v>
      </c>
      <c r="L16873" s="3">
        <v>1637672</v>
      </c>
      <c r="M16873" s="2" t="s">
        <v>20</v>
      </c>
      <c r="N16873" s="4" t="s">
        <v>21</v>
      </c>
    </row>
    <row r="16874" spans="1:14" x14ac:dyDescent="0.25">
      <c r="A16874" s="1" t="s">
        <v>375</v>
      </c>
      <c r="B16874" s="2" t="s">
        <v>162</v>
      </c>
      <c r="C16874" s="2" t="s">
        <v>567</v>
      </c>
      <c r="D16874" s="2" t="s">
        <v>17885</v>
      </c>
      <c r="E16874" s="2" t="s">
        <v>17151</v>
      </c>
      <c r="F16874" s="2">
        <v>72154501</v>
      </c>
      <c r="G16874" s="2" t="s">
        <v>496</v>
      </c>
      <c r="H16874" s="2">
        <v>5</v>
      </c>
      <c r="I16874" s="2">
        <v>7</v>
      </c>
      <c r="J16874" s="2">
        <v>10</v>
      </c>
      <c r="K16874" s="2">
        <v>1</v>
      </c>
      <c r="L16874" s="3">
        <v>1637672</v>
      </c>
      <c r="M16874" s="2" t="s">
        <v>20</v>
      </c>
      <c r="N16874" s="4" t="s">
        <v>21</v>
      </c>
    </row>
    <row r="16875" spans="1:14" x14ac:dyDescent="0.25">
      <c r="A16875" s="1" t="s">
        <v>375</v>
      </c>
      <c r="B16875" s="2" t="s">
        <v>162</v>
      </c>
      <c r="C16875" s="2" t="s">
        <v>457</v>
      </c>
      <c r="D16875" s="2" t="s">
        <v>17868</v>
      </c>
      <c r="E16875" s="2" t="s">
        <v>17152</v>
      </c>
      <c r="F16875" s="2" t="s">
        <v>17142</v>
      </c>
      <c r="G16875" s="2" t="s">
        <v>496</v>
      </c>
      <c r="H16875" s="2">
        <v>5</v>
      </c>
      <c r="I16875" s="2">
        <v>7</v>
      </c>
      <c r="J16875" s="2">
        <v>10</v>
      </c>
      <c r="K16875" s="2">
        <v>1</v>
      </c>
      <c r="L16875" s="3">
        <v>2108687</v>
      </c>
      <c r="M16875" s="2" t="s">
        <v>20</v>
      </c>
      <c r="N16875" s="4" t="s">
        <v>21</v>
      </c>
    </row>
    <row r="16876" spans="1:14" x14ac:dyDescent="0.25">
      <c r="A16876" s="1" t="s">
        <v>375</v>
      </c>
      <c r="B16876" s="2" t="s">
        <v>162</v>
      </c>
      <c r="C16876" s="2" t="s">
        <v>457</v>
      </c>
      <c r="D16876" s="2" t="s">
        <v>17868</v>
      </c>
      <c r="E16876" s="2" t="s">
        <v>17153</v>
      </c>
      <c r="F16876" s="2" t="s">
        <v>17142</v>
      </c>
      <c r="G16876" s="2" t="s">
        <v>496</v>
      </c>
      <c r="H16876" s="2">
        <v>5</v>
      </c>
      <c r="I16876" s="2">
        <v>7</v>
      </c>
      <c r="J16876" s="2">
        <v>10</v>
      </c>
      <c r="K16876" s="2">
        <v>1</v>
      </c>
      <c r="L16876" s="3">
        <v>2217383</v>
      </c>
      <c r="M16876" s="2" t="s">
        <v>20</v>
      </c>
      <c r="N16876" s="4" t="s">
        <v>21</v>
      </c>
    </row>
    <row r="16877" spans="1:14" x14ac:dyDescent="0.25">
      <c r="A16877" s="1" t="s">
        <v>375</v>
      </c>
      <c r="B16877" s="2" t="s">
        <v>162</v>
      </c>
      <c r="C16877" s="2" t="s">
        <v>457</v>
      </c>
      <c r="D16877" s="2" t="s">
        <v>17868</v>
      </c>
      <c r="E16877" s="2" t="s">
        <v>17154</v>
      </c>
      <c r="F16877" s="2" t="s">
        <v>17142</v>
      </c>
      <c r="G16877" s="2" t="s">
        <v>496</v>
      </c>
      <c r="H16877" s="2">
        <v>5</v>
      </c>
      <c r="I16877" s="2">
        <v>7</v>
      </c>
      <c r="J16877" s="2">
        <v>10</v>
      </c>
      <c r="K16877" s="2">
        <v>1</v>
      </c>
      <c r="L16877" s="3">
        <v>2434774</v>
      </c>
      <c r="M16877" s="2" t="s">
        <v>20</v>
      </c>
      <c r="N16877" s="4" t="s">
        <v>21</v>
      </c>
    </row>
    <row r="16878" spans="1:14" x14ac:dyDescent="0.25">
      <c r="A16878" s="1" t="s">
        <v>375</v>
      </c>
      <c r="B16878" s="2" t="s">
        <v>162</v>
      </c>
      <c r="C16878" s="2" t="s">
        <v>567</v>
      </c>
      <c r="D16878" s="2" t="s">
        <v>17885</v>
      </c>
      <c r="E16878" s="2" t="s">
        <v>17155</v>
      </c>
      <c r="F16878" s="2">
        <v>78181800</v>
      </c>
      <c r="G16878" s="2" t="s">
        <v>496</v>
      </c>
      <c r="H16878" s="2">
        <v>5</v>
      </c>
      <c r="I16878" s="2">
        <v>7</v>
      </c>
      <c r="J16878" s="2">
        <v>10</v>
      </c>
      <c r="K16878" s="2">
        <v>1</v>
      </c>
      <c r="L16878" s="3">
        <v>1942020</v>
      </c>
      <c r="M16878" s="2" t="s">
        <v>20</v>
      </c>
      <c r="N16878" s="4" t="s">
        <v>21</v>
      </c>
    </row>
    <row r="16879" spans="1:14" x14ac:dyDescent="0.25">
      <c r="A16879" s="1" t="s">
        <v>375</v>
      </c>
      <c r="B16879" s="2" t="s">
        <v>162</v>
      </c>
      <c r="C16879" s="2" t="s">
        <v>567</v>
      </c>
      <c r="D16879" s="2" t="s">
        <v>17885</v>
      </c>
      <c r="E16879" s="2" t="s">
        <v>17156</v>
      </c>
      <c r="F16879" s="2">
        <v>78181800</v>
      </c>
      <c r="G16879" s="2" t="s">
        <v>496</v>
      </c>
      <c r="H16879" s="2">
        <v>5</v>
      </c>
      <c r="I16879" s="2">
        <v>7</v>
      </c>
      <c r="J16879" s="2">
        <v>10</v>
      </c>
      <c r="K16879" s="2">
        <v>1</v>
      </c>
      <c r="L16879" s="3">
        <v>1869557</v>
      </c>
      <c r="M16879" s="2" t="s">
        <v>20</v>
      </c>
      <c r="N16879" s="4" t="s">
        <v>21</v>
      </c>
    </row>
    <row r="16880" spans="1:14" x14ac:dyDescent="0.25">
      <c r="A16880" s="1" t="s">
        <v>375</v>
      </c>
      <c r="B16880" s="2" t="s">
        <v>162</v>
      </c>
      <c r="C16880" s="2" t="s">
        <v>567</v>
      </c>
      <c r="D16880" s="2" t="s">
        <v>17885</v>
      </c>
      <c r="E16880" s="2" t="s">
        <v>17157</v>
      </c>
      <c r="F16880" s="2">
        <v>78181800</v>
      </c>
      <c r="G16880" s="2" t="s">
        <v>496</v>
      </c>
      <c r="H16880" s="2">
        <v>5</v>
      </c>
      <c r="I16880" s="2">
        <v>7</v>
      </c>
      <c r="J16880" s="2">
        <v>10</v>
      </c>
      <c r="K16880" s="2">
        <v>1</v>
      </c>
      <c r="L16880" s="3">
        <v>556513</v>
      </c>
      <c r="M16880" s="2" t="s">
        <v>20</v>
      </c>
      <c r="N16880" s="4" t="s">
        <v>21</v>
      </c>
    </row>
    <row r="16881" spans="1:14" x14ac:dyDescent="0.25">
      <c r="A16881" s="1" t="s">
        <v>375</v>
      </c>
      <c r="B16881" s="2" t="s">
        <v>162</v>
      </c>
      <c r="C16881" s="2" t="s">
        <v>567</v>
      </c>
      <c r="D16881" s="2" t="s">
        <v>17885</v>
      </c>
      <c r="E16881" s="2" t="s">
        <v>17158</v>
      </c>
      <c r="F16881" s="2">
        <v>73152100</v>
      </c>
      <c r="G16881" s="2" t="s">
        <v>496</v>
      </c>
      <c r="H16881" s="2">
        <v>5</v>
      </c>
      <c r="I16881" s="2">
        <v>7</v>
      </c>
      <c r="J16881" s="2">
        <v>10</v>
      </c>
      <c r="K16881" s="2">
        <v>1</v>
      </c>
      <c r="L16881" s="3">
        <v>913035</v>
      </c>
      <c r="M16881" s="2" t="s">
        <v>20</v>
      </c>
      <c r="N16881" s="4" t="s">
        <v>21</v>
      </c>
    </row>
    <row r="16882" spans="1:14" x14ac:dyDescent="0.25">
      <c r="A16882" s="1" t="s">
        <v>375</v>
      </c>
      <c r="B16882" s="2" t="s">
        <v>162</v>
      </c>
      <c r="C16882" s="2" t="s">
        <v>457</v>
      </c>
      <c r="D16882" s="2" t="s">
        <v>17868</v>
      </c>
      <c r="E16882" s="2" t="s">
        <v>17159</v>
      </c>
      <c r="F16882" s="2" t="s">
        <v>17160</v>
      </c>
      <c r="G16882" s="2" t="s">
        <v>496</v>
      </c>
      <c r="H16882" s="2">
        <v>5</v>
      </c>
      <c r="I16882" s="2">
        <v>7</v>
      </c>
      <c r="J16882" s="2">
        <v>10</v>
      </c>
      <c r="K16882" s="2">
        <v>1</v>
      </c>
      <c r="L16882" s="3">
        <v>1999991</v>
      </c>
      <c r="M16882" s="2" t="s">
        <v>20</v>
      </c>
      <c r="N16882" s="4" t="s">
        <v>21</v>
      </c>
    </row>
    <row r="16883" spans="1:14" x14ac:dyDescent="0.25">
      <c r="A16883" s="1" t="s">
        <v>375</v>
      </c>
      <c r="B16883" s="2" t="s">
        <v>162</v>
      </c>
      <c r="C16883" s="2" t="s">
        <v>457</v>
      </c>
      <c r="D16883" s="2" t="s">
        <v>17868</v>
      </c>
      <c r="E16883" s="2" t="s">
        <v>17161</v>
      </c>
      <c r="F16883" s="2">
        <v>72154022</v>
      </c>
      <c r="G16883" s="2" t="s">
        <v>496</v>
      </c>
      <c r="H16883" s="2">
        <v>5</v>
      </c>
      <c r="I16883" s="2">
        <v>7</v>
      </c>
      <c r="J16883" s="2">
        <v>10</v>
      </c>
      <c r="K16883" s="2">
        <v>1</v>
      </c>
      <c r="L16883" s="3">
        <v>7134715.21</v>
      </c>
      <c r="M16883" s="2" t="s">
        <v>20</v>
      </c>
      <c r="N16883" s="4" t="s">
        <v>21</v>
      </c>
    </row>
    <row r="16884" spans="1:14" x14ac:dyDescent="0.25">
      <c r="A16884" s="1" t="s">
        <v>375</v>
      </c>
      <c r="B16884" s="2" t="s">
        <v>76</v>
      </c>
      <c r="C16884" s="2" t="s">
        <v>77</v>
      </c>
      <c r="D16884" s="2" t="s">
        <v>78</v>
      </c>
      <c r="E16884" s="2" t="s">
        <v>17162</v>
      </c>
      <c r="F16884" s="2">
        <v>12164201</v>
      </c>
      <c r="G16884" s="2" t="s">
        <v>810</v>
      </c>
      <c r="H16884" s="2">
        <v>4</v>
      </c>
      <c r="I16884" s="2">
        <v>8</v>
      </c>
      <c r="J16884" s="2">
        <v>10</v>
      </c>
      <c r="K16884" s="2">
        <v>1</v>
      </c>
      <c r="L16884" s="3">
        <v>1001980</v>
      </c>
      <c r="M16884" s="2" t="s">
        <v>20</v>
      </c>
      <c r="N16884" s="4" t="s">
        <v>21</v>
      </c>
    </row>
    <row r="16885" spans="1:14" x14ac:dyDescent="0.25">
      <c r="A16885" s="1" t="s">
        <v>375</v>
      </c>
      <c r="B16885" s="2" t="s">
        <v>76</v>
      </c>
      <c r="C16885" s="2" t="s">
        <v>77</v>
      </c>
      <c r="D16885" s="2" t="s">
        <v>78</v>
      </c>
      <c r="E16885" s="2" t="s">
        <v>17163</v>
      </c>
      <c r="F16885" s="2">
        <v>12164201</v>
      </c>
      <c r="G16885" s="2" t="s">
        <v>810</v>
      </c>
      <c r="H16885" s="2">
        <v>4</v>
      </c>
      <c r="I16885" s="2">
        <v>8</v>
      </c>
      <c r="J16885" s="2">
        <v>10</v>
      </c>
      <c r="K16885" s="2">
        <v>1</v>
      </c>
      <c r="L16885" s="3">
        <v>1130500</v>
      </c>
      <c r="M16885" s="2" t="s">
        <v>20</v>
      </c>
      <c r="N16885" s="4" t="s">
        <v>21</v>
      </c>
    </row>
    <row r="16886" spans="1:14" x14ac:dyDescent="0.25">
      <c r="A16886" s="1" t="s">
        <v>375</v>
      </c>
      <c r="B16886" s="2" t="s">
        <v>113</v>
      </c>
      <c r="C16886" s="2" t="s">
        <v>113</v>
      </c>
      <c r="D16886" s="2" t="s">
        <v>114</v>
      </c>
      <c r="E16886" s="2" t="s">
        <v>17164</v>
      </c>
      <c r="F16886" s="2">
        <v>31162200</v>
      </c>
      <c r="G16886" s="2" t="s">
        <v>810</v>
      </c>
      <c r="H16886" s="2">
        <v>4</v>
      </c>
      <c r="I16886" s="2">
        <v>8</v>
      </c>
      <c r="J16886" s="2">
        <v>10</v>
      </c>
      <c r="K16886" s="2">
        <v>1</v>
      </c>
      <c r="L16886" s="3">
        <v>333200</v>
      </c>
      <c r="M16886" s="2" t="s">
        <v>20</v>
      </c>
      <c r="N16886" s="4" t="s">
        <v>21</v>
      </c>
    </row>
    <row r="16887" spans="1:14" x14ac:dyDescent="0.25">
      <c r="A16887" s="1" t="s">
        <v>375</v>
      </c>
      <c r="B16887" s="2" t="s">
        <v>113</v>
      </c>
      <c r="C16887" s="2" t="s">
        <v>113</v>
      </c>
      <c r="D16887" s="2" t="s">
        <v>114</v>
      </c>
      <c r="E16887" s="2" t="s">
        <v>17165</v>
      </c>
      <c r="F16887" s="2">
        <v>31162200</v>
      </c>
      <c r="G16887" s="2" t="s">
        <v>810</v>
      </c>
      <c r="H16887" s="2">
        <v>4</v>
      </c>
      <c r="I16887" s="2">
        <v>8</v>
      </c>
      <c r="J16887" s="2">
        <v>10</v>
      </c>
      <c r="K16887" s="2">
        <v>1</v>
      </c>
      <c r="L16887" s="3">
        <v>333200</v>
      </c>
      <c r="M16887" s="2" t="s">
        <v>20</v>
      </c>
      <c r="N16887" s="4" t="s">
        <v>21</v>
      </c>
    </row>
    <row r="16888" spans="1:14" x14ac:dyDescent="0.25">
      <c r="A16888" s="1" t="s">
        <v>375</v>
      </c>
      <c r="B16888" s="2" t="s">
        <v>113</v>
      </c>
      <c r="C16888" s="2" t="s">
        <v>113</v>
      </c>
      <c r="D16888" s="2" t="s">
        <v>114</v>
      </c>
      <c r="E16888" s="2" t="s">
        <v>17166</v>
      </c>
      <c r="F16888" s="2">
        <v>31162200</v>
      </c>
      <c r="G16888" s="2" t="s">
        <v>810</v>
      </c>
      <c r="H16888" s="2">
        <v>4</v>
      </c>
      <c r="I16888" s="2">
        <v>8</v>
      </c>
      <c r="J16888" s="2">
        <v>10</v>
      </c>
      <c r="K16888" s="2">
        <v>1</v>
      </c>
      <c r="L16888" s="3">
        <v>357000</v>
      </c>
      <c r="M16888" s="2" t="s">
        <v>20</v>
      </c>
      <c r="N16888" s="4" t="s">
        <v>21</v>
      </c>
    </row>
    <row r="16889" spans="1:14" x14ac:dyDescent="0.25">
      <c r="A16889" s="1" t="s">
        <v>375</v>
      </c>
      <c r="B16889" s="2" t="s">
        <v>113</v>
      </c>
      <c r="C16889" s="2" t="s">
        <v>113</v>
      </c>
      <c r="D16889" s="2" t="s">
        <v>114</v>
      </c>
      <c r="E16889" s="2" t="s">
        <v>17167</v>
      </c>
      <c r="F16889" s="2">
        <v>31162200</v>
      </c>
      <c r="G16889" s="2" t="s">
        <v>810</v>
      </c>
      <c r="H16889" s="2">
        <v>4</v>
      </c>
      <c r="I16889" s="2">
        <v>8</v>
      </c>
      <c r="J16889" s="2">
        <v>10</v>
      </c>
      <c r="K16889" s="2">
        <v>1</v>
      </c>
      <c r="L16889" s="3">
        <v>357000</v>
      </c>
      <c r="M16889" s="2" t="s">
        <v>20</v>
      </c>
      <c r="N16889" s="4" t="s">
        <v>21</v>
      </c>
    </row>
    <row r="16890" spans="1:14" x14ac:dyDescent="0.25">
      <c r="A16890" s="1" t="s">
        <v>375</v>
      </c>
      <c r="B16890" s="2" t="s">
        <v>113</v>
      </c>
      <c r="C16890" s="2" t="s">
        <v>113</v>
      </c>
      <c r="D16890" s="2" t="s">
        <v>114</v>
      </c>
      <c r="E16890" s="2" t="s">
        <v>17168</v>
      </c>
      <c r="F16890" s="2">
        <v>31162200</v>
      </c>
      <c r="G16890" s="2" t="s">
        <v>810</v>
      </c>
      <c r="H16890" s="2">
        <v>4</v>
      </c>
      <c r="I16890" s="2">
        <v>8</v>
      </c>
      <c r="J16890" s="2">
        <v>10</v>
      </c>
      <c r="K16890" s="2">
        <v>1</v>
      </c>
      <c r="L16890" s="3">
        <v>333200</v>
      </c>
      <c r="M16890" s="2" t="s">
        <v>20</v>
      </c>
      <c r="N16890" s="4" t="s">
        <v>21</v>
      </c>
    </row>
    <row r="16891" spans="1:14" x14ac:dyDescent="0.25">
      <c r="A16891" s="1" t="s">
        <v>375</v>
      </c>
      <c r="B16891" s="2" t="s">
        <v>113</v>
      </c>
      <c r="C16891" s="2" t="s">
        <v>113</v>
      </c>
      <c r="D16891" s="2" t="s">
        <v>114</v>
      </c>
      <c r="E16891" s="2" t="s">
        <v>17169</v>
      </c>
      <c r="F16891" s="2">
        <v>31162200</v>
      </c>
      <c r="G16891" s="2" t="s">
        <v>810</v>
      </c>
      <c r="H16891" s="2">
        <v>4</v>
      </c>
      <c r="I16891" s="2">
        <v>8</v>
      </c>
      <c r="J16891" s="2">
        <v>10</v>
      </c>
      <c r="K16891" s="2">
        <v>1</v>
      </c>
      <c r="L16891" s="3">
        <v>333200</v>
      </c>
      <c r="M16891" s="2" t="s">
        <v>20</v>
      </c>
      <c r="N16891" s="4" t="s">
        <v>21</v>
      </c>
    </row>
    <row r="16892" spans="1:14" x14ac:dyDescent="0.25">
      <c r="A16892" s="1" t="s">
        <v>375</v>
      </c>
      <c r="B16892" s="2" t="s">
        <v>113</v>
      </c>
      <c r="C16892" s="2" t="s">
        <v>113</v>
      </c>
      <c r="D16892" s="2" t="s">
        <v>114</v>
      </c>
      <c r="E16892" s="2" t="s">
        <v>17170</v>
      </c>
      <c r="F16892" s="2">
        <v>31162200</v>
      </c>
      <c r="G16892" s="2" t="s">
        <v>810</v>
      </c>
      <c r="H16892" s="2">
        <v>4</v>
      </c>
      <c r="I16892" s="2">
        <v>8</v>
      </c>
      <c r="J16892" s="2">
        <v>10</v>
      </c>
      <c r="K16892" s="2">
        <v>1</v>
      </c>
      <c r="L16892" s="3">
        <v>333200</v>
      </c>
      <c r="M16892" s="2" t="s">
        <v>20</v>
      </c>
      <c r="N16892" s="4" t="s">
        <v>21</v>
      </c>
    </row>
    <row r="16893" spans="1:14" x14ac:dyDescent="0.25">
      <c r="A16893" s="1" t="s">
        <v>375</v>
      </c>
      <c r="B16893" s="2" t="s">
        <v>113</v>
      </c>
      <c r="C16893" s="2" t="s">
        <v>113</v>
      </c>
      <c r="D16893" s="2" t="s">
        <v>114</v>
      </c>
      <c r="E16893" s="2" t="s">
        <v>17171</v>
      </c>
      <c r="F16893" s="2">
        <v>31162200</v>
      </c>
      <c r="G16893" s="2" t="s">
        <v>810</v>
      </c>
      <c r="H16893" s="2">
        <v>4</v>
      </c>
      <c r="I16893" s="2">
        <v>8</v>
      </c>
      <c r="J16893" s="2">
        <v>10</v>
      </c>
      <c r="K16893" s="2">
        <v>1</v>
      </c>
      <c r="L16893" s="3">
        <v>333200</v>
      </c>
      <c r="M16893" s="2" t="s">
        <v>20</v>
      </c>
      <c r="N16893" s="4" t="s">
        <v>21</v>
      </c>
    </row>
    <row r="16894" spans="1:14" x14ac:dyDescent="0.25">
      <c r="A16894" s="1" t="s">
        <v>375</v>
      </c>
      <c r="B16894" s="2" t="s">
        <v>113</v>
      </c>
      <c r="C16894" s="2" t="s">
        <v>113</v>
      </c>
      <c r="D16894" s="2" t="s">
        <v>114</v>
      </c>
      <c r="E16894" s="2" t="s">
        <v>17172</v>
      </c>
      <c r="F16894" s="2">
        <v>31162200</v>
      </c>
      <c r="G16894" s="2" t="s">
        <v>810</v>
      </c>
      <c r="H16894" s="2">
        <v>4</v>
      </c>
      <c r="I16894" s="2">
        <v>8</v>
      </c>
      <c r="J16894" s="2">
        <v>10</v>
      </c>
      <c r="K16894" s="2">
        <v>1</v>
      </c>
      <c r="L16894" s="3">
        <v>71400</v>
      </c>
      <c r="M16894" s="2" t="s">
        <v>20</v>
      </c>
      <c r="N16894" s="4" t="s">
        <v>21</v>
      </c>
    </row>
    <row r="16895" spans="1:14" x14ac:dyDescent="0.25">
      <c r="A16895" s="1" t="s">
        <v>375</v>
      </c>
      <c r="B16895" s="2" t="s">
        <v>113</v>
      </c>
      <c r="C16895" s="2" t="s">
        <v>113</v>
      </c>
      <c r="D16895" s="2" t="s">
        <v>114</v>
      </c>
      <c r="E16895" s="2" t="s">
        <v>17173</v>
      </c>
      <c r="F16895" s="2">
        <v>31162200</v>
      </c>
      <c r="G16895" s="2" t="s">
        <v>810</v>
      </c>
      <c r="H16895" s="2">
        <v>4</v>
      </c>
      <c r="I16895" s="2">
        <v>8</v>
      </c>
      <c r="J16895" s="2">
        <v>10</v>
      </c>
      <c r="K16895" s="2">
        <v>1</v>
      </c>
      <c r="L16895" s="3">
        <v>71400</v>
      </c>
      <c r="M16895" s="2" t="s">
        <v>20</v>
      </c>
      <c r="N16895" s="4" t="s">
        <v>21</v>
      </c>
    </row>
    <row r="16896" spans="1:14" x14ac:dyDescent="0.25">
      <c r="A16896" s="1" t="s">
        <v>375</v>
      </c>
      <c r="B16896" s="2" t="s">
        <v>113</v>
      </c>
      <c r="C16896" s="2" t="s">
        <v>113</v>
      </c>
      <c r="D16896" s="2" t="s">
        <v>114</v>
      </c>
      <c r="E16896" s="2" t="s">
        <v>17174</v>
      </c>
      <c r="F16896" s="2">
        <v>31162200</v>
      </c>
      <c r="G16896" s="2" t="s">
        <v>810</v>
      </c>
      <c r="H16896" s="2">
        <v>4</v>
      </c>
      <c r="I16896" s="2">
        <v>8</v>
      </c>
      <c r="J16896" s="2">
        <v>10</v>
      </c>
      <c r="K16896" s="2">
        <v>1</v>
      </c>
      <c r="L16896" s="3">
        <v>71400</v>
      </c>
      <c r="M16896" s="2" t="s">
        <v>20</v>
      </c>
      <c r="N16896" s="4" t="s">
        <v>21</v>
      </c>
    </row>
    <row r="16897" spans="1:14" x14ac:dyDescent="0.25">
      <c r="A16897" s="1" t="s">
        <v>375</v>
      </c>
      <c r="B16897" s="2" t="s">
        <v>113</v>
      </c>
      <c r="C16897" s="2" t="s">
        <v>113</v>
      </c>
      <c r="D16897" s="2" t="s">
        <v>114</v>
      </c>
      <c r="E16897" s="2" t="s">
        <v>17175</v>
      </c>
      <c r="F16897" s="2">
        <v>31162200</v>
      </c>
      <c r="G16897" s="2" t="s">
        <v>810</v>
      </c>
      <c r="H16897" s="2">
        <v>4</v>
      </c>
      <c r="I16897" s="2">
        <v>8</v>
      </c>
      <c r="J16897" s="2">
        <v>10</v>
      </c>
      <c r="K16897" s="2">
        <v>1</v>
      </c>
      <c r="L16897" s="3">
        <v>71400</v>
      </c>
      <c r="M16897" s="2" t="s">
        <v>20</v>
      </c>
      <c r="N16897" s="4" t="s">
        <v>21</v>
      </c>
    </row>
    <row r="16898" spans="1:14" x14ac:dyDescent="0.25">
      <c r="A16898" s="1" t="s">
        <v>375</v>
      </c>
      <c r="B16898" s="2" t="s">
        <v>113</v>
      </c>
      <c r="C16898" s="2" t="s">
        <v>113</v>
      </c>
      <c r="D16898" s="2" t="s">
        <v>114</v>
      </c>
      <c r="E16898" s="2" t="s">
        <v>17176</v>
      </c>
      <c r="F16898" s="2">
        <v>31162200</v>
      </c>
      <c r="G16898" s="2" t="s">
        <v>810</v>
      </c>
      <c r="H16898" s="2">
        <v>4</v>
      </c>
      <c r="I16898" s="2">
        <v>8</v>
      </c>
      <c r="J16898" s="2">
        <v>10</v>
      </c>
      <c r="K16898" s="2">
        <v>1</v>
      </c>
      <c r="L16898" s="3">
        <v>71400</v>
      </c>
      <c r="M16898" s="2" t="s">
        <v>20</v>
      </c>
      <c r="N16898" s="4" t="s">
        <v>21</v>
      </c>
    </row>
    <row r="16899" spans="1:14" x14ac:dyDescent="0.25">
      <c r="A16899" s="1" t="s">
        <v>375</v>
      </c>
      <c r="B16899" s="2" t="s">
        <v>113</v>
      </c>
      <c r="C16899" s="2" t="s">
        <v>113</v>
      </c>
      <c r="D16899" s="2" t="s">
        <v>114</v>
      </c>
      <c r="E16899" s="2" t="s">
        <v>17177</v>
      </c>
      <c r="F16899" s="2">
        <v>31162200</v>
      </c>
      <c r="G16899" s="2" t="s">
        <v>810</v>
      </c>
      <c r="H16899" s="2">
        <v>4</v>
      </c>
      <c r="I16899" s="2">
        <v>8</v>
      </c>
      <c r="J16899" s="2">
        <v>10</v>
      </c>
      <c r="K16899" s="2">
        <v>1</v>
      </c>
      <c r="L16899" s="3">
        <v>71400</v>
      </c>
      <c r="M16899" s="2" t="s">
        <v>20</v>
      </c>
      <c r="N16899" s="4" t="s">
        <v>21</v>
      </c>
    </row>
    <row r="16900" spans="1:14" x14ac:dyDescent="0.25">
      <c r="A16900" s="1" t="s">
        <v>375</v>
      </c>
      <c r="B16900" s="2" t="s">
        <v>113</v>
      </c>
      <c r="C16900" s="2" t="s">
        <v>113</v>
      </c>
      <c r="D16900" s="2" t="s">
        <v>114</v>
      </c>
      <c r="E16900" s="2" t="s">
        <v>17178</v>
      </c>
      <c r="F16900" s="2">
        <v>31162200</v>
      </c>
      <c r="G16900" s="2" t="s">
        <v>810</v>
      </c>
      <c r="H16900" s="2">
        <v>4</v>
      </c>
      <c r="I16900" s="2">
        <v>8</v>
      </c>
      <c r="J16900" s="2">
        <v>10</v>
      </c>
      <c r="K16900" s="2">
        <v>1</v>
      </c>
      <c r="L16900" s="3">
        <v>71400</v>
      </c>
      <c r="M16900" s="2" t="s">
        <v>20</v>
      </c>
      <c r="N16900" s="4" t="s">
        <v>21</v>
      </c>
    </row>
    <row r="16901" spans="1:14" x14ac:dyDescent="0.25">
      <c r="A16901" s="1" t="s">
        <v>375</v>
      </c>
      <c r="B16901" s="2" t="s">
        <v>113</v>
      </c>
      <c r="C16901" s="2" t="s">
        <v>113</v>
      </c>
      <c r="D16901" s="2" t="s">
        <v>114</v>
      </c>
      <c r="E16901" s="2" t="s">
        <v>17179</v>
      </c>
      <c r="F16901" s="2">
        <v>31162200</v>
      </c>
      <c r="G16901" s="2" t="s">
        <v>810</v>
      </c>
      <c r="H16901" s="2">
        <v>4</v>
      </c>
      <c r="I16901" s="2">
        <v>8</v>
      </c>
      <c r="J16901" s="2">
        <v>10</v>
      </c>
      <c r="K16901" s="2">
        <v>1</v>
      </c>
      <c r="L16901" s="3">
        <v>71400</v>
      </c>
      <c r="M16901" s="2" t="s">
        <v>20</v>
      </c>
      <c r="N16901" s="4" t="s">
        <v>21</v>
      </c>
    </row>
    <row r="16902" spans="1:14" x14ac:dyDescent="0.25">
      <c r="A16902" s="1" t="s">
        <v>375</v>
      </c>
      <c r="B16902" s="2" t="s">
        <v>76</v>
      </c>
      <c r="C16902" s="2" t="s">
        <v>83</v>
      </c>
      <c r="D16902" s="2" t="s">
        <v>84</v>
      </c>
      <c r="E16902" s="2" t="s">
        <v>17180</v>
      </c>
      <c r="F16902" s="2">
        <v>31211801</v>
      </c>
      <c r="G16902" s="2" t="s">
        <v>810</v>
      </c>
      <c r="H16902" s="2">
        <v>4</v>
      </c>
      <c r="I16902" s="2">
        <v>8</v>
      </c>
      <c r="J16902" s="2">
        <v>10</v>
      </c>
      <c r="K16902" s="2">
        <v>1</v>
      </c>
      <c r="L16902" s="3">
        <v>1071000</v>
      </c>
      <c r="M16902" s="2" t="s">
        <v>20</v>
      </c>
      <c r="N16902" s="4" t="s">
        <v>21</v>
      </c>
    </row>
    <row r="16903" spans="1:14" x14ac:dyDescent="0.25">
      <c r="A16903" s="1" t="s">
        <v>375</v>
      </c>
      <c r="B16903" s="2" t="s">
        <v>151</v>
      </c>
      <c r="C16903" s="2" t="s">
        <v>159</v>
      </c>
      <c r="D16903" s="2" t="s">
        <v>160</v>
      </c>
      <c r="E16903" s="2" t="s">
        <v>17181</v>
      </c>
      <c r="F16903" s="2" t="s">
        <v>17182</v>
      </c>
      <c r="G16903" s="2" t="s">
        <v>19</v>
      </c>
      <c r="H16903" s="2">
        <v>7</v>
      </c>
      <c r="I16903" s="2">
        <v>5</v>
      </c>
      <c r="J16903" s="2">
        <v>10</v>
      </c>
      <c r="K16903" s="2">
        <v>1</v>
      </c>
      <c r="L16903" s="3">
        <v>246604890</v>
      </c>
      <c r="M16903" s="2" t="s">
        <v>20</v>
      </c>
      <c r="N16903" s="4" t="s">
        <v>21</v>
      </c>
    </row>
    <row r="16904" spans="1:14" x14ac:dyDescent="0.25">
      <c r="A16904" s="1" t="s">
        <v>375</v>
      </c>
      <c r="B16904" s="2" t="s">
        <v>551</v>
      </c>
      <c r="C16904" s="2" t="s">
        <v>551</v>
      </c>
      <c r="D16904" s="2" t="s">
        <v>17884</v>
      </c>
      <c r="E16904" s="2" t="s">
        <v>17183</v>
      </c>
      <c r="F16904" s="2">
        <v>46101800</v>
      </c>
      <c r="G16904" s="2" t="s">
        <v>19</v>
      </c>
      <c r="H16904" s="2">
        <v>2</v>
      </c>
      <c r="I16904" s="2">
        <v>6</v>
      </c>
      <c r="J16904" s="2">
        <v>10</v>
      </c>
      <c r="K16904" s="2">
        <v>1</v>
      </c>
      <c r="L16904" s="3">
        <v>238509920</v>
      </c>
      <c r="M16904" s="2" t="s">
        <v>20</v>
      </c>
      <c r="N16904" s="4" t="s">
        <v>21</v>
      </c>
    </row>
    <row r="16905" spans="1:14" x14ac:dyDescent="0.25">
      <c r="A16905" s="1" t="s">
        <v>375</v>
      </c>
      <c r="B16905" s="2" t="s">
        <v>76</v>
      </c>
      <c r="C16905" s="2" t="s">
        <v>83</v>
      </c>
      <c r="D16905" s="2" t="s">
        <v>84</v>
      </c>
      <c r="E16905" s="2" t="s">
        <v>17184</v>
      </c>
      <c r="F16905" s="2">
        <v>31201631</v>
      </c>
      <c r="G16905" s="2" t="s">
        <v>810</v>
      </c>
      <c r="H16905" s="2">
        <v>4</v>
      </c>
      <c r="I16905" s="2">
        <v>8</v>
      </c>
      <c r="J16905" s="2">
        <v>10</v>
      </c>
      <c r="K16905" s="2">
        <v>1</v>
      </c>
      <c r="L16905" s="3">
        <v>7140000</v>
      </c>
      <c r="M16905" s="2" t="s">
        <v>20</v>
      </c>
      <c r="N16905" s="4" t="s">
        <v>21</v>
      </c>
    </row>
    <row r="16906" spans="1:14" x14ac:dyDescent="0.25">
      <c r="A16906" s="1" t="s">
        <v>375</v>
      </c>
      <c r="B16906" s="2" t="s">
        <v>76</v>
      </c>
      <c r="C16906" s="2" t="s">
        <v>83</v>
      </c>
      <c r="D16906" s="2" t="s">
        <v>84</v>
      </c>
      <c r="E16906" s="2" t="s">
        <v>17185</v>
      </c>
      <c r="F16906" s="2">
        <v>31201631</v>
      </c>
      <c r="G16906" s="2" t="s">
        <v>810</v>
      </c>
      <c r="H16906" s="2">
        <v>4</v>
      </c>
      <c r="I16906" s="2">
        <v>8</v>
      </c>
      <c r="J16906" s="2">
        <v>10</v>
      </c>
      <c r="K16906" s="2">
        <v>1</v>
      </c>
      <c r="L16906" s="3">
        <v>14280000</v>
      </c>
      <c r="M16906" s="2" t="s">
        <v>20</v>
      </c>
      <c r="N16906" s="4" t="s">
        <v>21</v>
      </c>
    </row>
    <row r="16907" spans="1:14" x14ac:dyDescent="0.25">
      <c r="A16907" s="1" t="s">
        <v>375</v>
      </c>
      <c r="B16907" s="2" t="s">
        <v>76</v>
      </c>
      <c r="C16907" s="2" t="s">
        <v>83</v>
      </c>
      <c r="D16907" s="2" t="s">
        <v>84</v>
      </c>
      <c r="E16907" s="2" t="s">
        <v>17186</v>
      </c>
      <c r="F16907" s="2">
        <v>31201631</v>
      </c>
      <c r="G16907" s="2" t="s">
        <v>810</v>
      </c>
      <c r="H16907" s="2">
        <v>4</v>
      </c>
      <c r="I16907" s="2">
        <v>8</v>
      </c>
      <c r="J16907" s="2">
        <v>10</v>
      </c>
      <c r="K16907" s="2">
        <v>1</v>
      </c>
      <c r="L16907" s="3">
        <v>4462500</v>
      </c>
      <c r="M16907" s="2" t="s">
        <v>20</v>
      </c>
      <c r="N16907" s="4" t="s">
        <v>21</v>
      </c>
    </row>
    <row r="16908" spans="1:14" x14ac:dyDescent="0.25">
      <c r="A16908" s="1" t="s">
        <v>375</v>
      </c>
      <c r="B16908" s="2" t="s">
        <v>76</v>
      </c>
      <c r="C16908" s="2" t="s">
        <v>83</v>
      </c>
      <c r="D16908" s="2" t="s">
        <v>84</v>
      </c>
      <c r="E16908" s="2" t="s">
        <v>17187</v>
      </c>
      <c r="F16908" s="2">
        <v>31201631</v>
      </c>
      <c r="G16908" s="2" t="s">
        <v>810</v>
      </c>
      <c r="H16908" s="2">
        <v>4</v>
      </c>
      <c r="I16908" s="2">
        <v>8</v>
      </c>
      <c r="J16908" s="2">
        <v>10</v>
      </c>
      <c r="K16908" s="2">
        <v>1</v>
      </c>
      <c r="L16908" s="3">
        <v>6545000</v>
      </c>
      <c r="M16908" s="2" t="s">
        <v>20</v>
      </c>
      <c r="N16908" s="4" t="s">
        <v>21</v>
      </c>
    </row>
    <row r="16909" spans="1:14" x14ac:dyDescent="0.25">
      <c r="A16909" s="1" t="s">
        <v>375</v>
      </c>
      <c r="B16909" s="2" t="s">
        <v>278</v>
      </c>
      <c r="C16909" s="2" t="s">
        <v>606</v>
      </c>
      <c r="D16909" s="2" t="s">
        <v>17890</v>
      </c>
      <c r="E16909" s="2" t="s">
        <v>17188</v>
      </c>
      <c r="F16909" s="2">
        <v>81101703</v>
      </c>
      <c r="G16909" s="2" t="s">
        <v>496</v>
      </c>
      <c r="H16909" s="2">
        <v>3</v>
      </c>
      <c r="I16909" s="2">
        <v>9</v>
      </c>
      <c r="J16909" s="2">
        <v>10</v>
      </c>
      <c r="K16909" s="2">
        <v>1</v>
      </c>
      <c r="L16909" s="3">
        <v>12085126</v>
      </c>
      <c r="M16909" s="2" t="s">
        <v>20</v>
      </c>
      <c r="N16909" s="4" t="s">
        <v>21</v>
      </c>
    </row>
    <row r="16910" spans="1:14" x14ac:dyDescent="0.25">
      <c r="A16910" s="1" t="s">
        <v>375</v>
      </c>
      <c r="B16910" s="2" t="s">
        <v>162</v>
      </c>
      <c r="C16910" s="2" t="s">
        <v>457</v>
      </c>
      <c r="D16910" s="2" t="s">
        <v>17868</v>
      </c>
      <c r="E16910" s="2" t="s">
        <v>17189</v>
      </c>
      <c r="F16910" s="2">
        <v>78181800</v>
      </c>
      <c r="G16910" s="2" t="s">
        <v>19</v>
      </c>
      <c r="H16910" s="2">
        <v>1</v>
      </c>
      <c r="I16910" s="2">
        <v>5</v>
      </c>
      <c r="J16910" s="2">
        <v>10</v>
      </c>
      <c r="K16910" s="2">
        <v>1</v>
      </c>
      <c r="L16910" s="3">
        <v>17866834359.34</v>
      </c>
      <c r="M16910" s="2" t="s">
        <v>20</v>
      </c>
      <c r="N16910" s="4" t="s">
        <v>17384</v>
      </c>
    </row>
    <row r="16911" spans="1:14" x14ac:dyDescent="0.25">
      <c r="A16911" s="1" t="s">
        <v>375</v>
      </c>
      <c r="B16911" s="2" t="s">
        <v>162</v>
      </c>
      <c r="C16911" s="2" t="s">
        <v>457</v>
      </c>
      <c r="D16911" s="2" t="s">
        <v>17868</v>
      </c>
      <c r="E16911" s="2" t="s">
        <v>17190</v>
      </c>
      <c r="F16911" s="2">
        <v>78181800</v>
      </c>
      <c r="G16911" s="2" t="s">
        <v>19</v>
      </c>
      <c r="H16911" s="2">
        <v>1</v>
      </c>
      <c r="I16911" s="2">
        <v>5</v>
      </c>
      <c r="J16911" s="2">
        <v>10</v>
      </c>
      <c r="K16911" s="2">
        <v>1</v>
      </c>
      <c r="L16911" s="3">
        <v>6709877309.71</v>
      </c>
      <c r="M16911" s="2" t="s">
        <v>20</v>
      </c>
      <c r="N16911" s="4" t="s">
        <v>21</v>
      </c>
    </row>
    <row r="16912" spans="1:14" x14ac:dyDescent="0.25">
      <c r="A16912" s="1" t="s">
        <v>375</v>
      </c>
      <c r="B16912" s="2" t="s">
        <v>162</v>
      </c>
      <c r="C16912" s="2" t="s">
        <v>457</v>
      </c>
      <c r="D16912" s="2" t="s">
        <v>17868</v>
      </c>
      <c r="E16912" s="2" t="s">
        <v>17191</v>
      </c>
      <c r="F16912" s="2">
        <v>78181800</v>
      </c>
      <c r="G16912" s="2" t="s">
        <v>19</v>
      </c>
      <c r="H16912" s="2">
        <v>2</v>
      </c>
      <c r="I16912" s="2">
        <v>8</v>
      </c>
      <c r="J16912" s="2">
        <v>10</v>
      </c>
      <c r="K16912" s="2">
        <v>1</v>
      </c>
      <c r="L16912" s="3">
        <v>1260404000</v>
      </c>
      <c r="M16912" s="2" t="s">
        <v>20</v>
      </c>
      <c r="N16912" s="4" t="s">
        <v>21</v>
      </c>
    </row>
    <row r="16913" spans="1:14" x14ac:dyDescent="0.25">
      <c r="A16913" s="1" t="s">
        <v>375</v>
      </c>
      <c r="B16913" s="2" t="s">
        <v>162</v>
      </c>
      <c r="C16913" s="2" t="s">
        <v>457</v>
      </c>
      <c r="D16913" s="2" t="s">
        <v>17868</v>
      </c>
      <c r="E16913" s="2" t="s">
        <v>17192</v>
      </c>
      <c r="F16913" s="2">
        <v>78181800</v>
      </c>
      <c r="G16913" s="2" t="s">
        <v>19</v>
      </c>
      <c r="H16913" s="2">
        <v>8</v>
      </c>
      <c r="I16913" s="2">
        <v>4</v>
      </c>
      <c r="J16913" s="2">
        <v>16</v>
      </c>
      <c r="K16913" s="2">
        <v>1</v>
      </c>
      <c r="L16913" s="3">
        <v>1771458569.27</v>
      </c>
      <c r="M16913" s="2" t="s">
        <v>20</v>
      </c>
      <c r="N16913" s="4" t="s">
        <v>17384</v>
      </c>
    </row>
    <row r="16914" spans="1:14" x14ac:dyDescent="0.25">
      <c r="A16914" s="1" t="s">
        <v>375</v>
      </c>
      <c r="B16914" s="2" t="s">
        <v>162</v>
      </c>
      <c r="C16914" s="2" t="s">
        <v>567</v>
      </c>
      <c r="D16914" s="2" t="s">
        <v>17885</v>
      </c>
      <c r="E16914" s="2" t="s">
        <v>17193</v>
      </c>
      <c r="F16914" s="2">
        <v>81111800</v>
      </c>
      <c r="G16914" s="2" t="s">
        <v>19</v>
      </c>
      <c r="H16914" s="2">
        <v>1</v>
      </c>
      <c r="I16914" s="2">
        <v>12</v>
      </c>
      <c r="J16914" s="2">
        <v>10</v>
      </c>
      <c r="K16914" s="2">
        <v>1</v>
      </c>
      <c r="L16914" s="3">
        <v>1843976042.8899999</v>
      </c>
      <c r="M16914" s="2" t="s">
        <v>20</v>
      </c>
      <c r="N16914" s="4" t="s">
        <v>21</v>
      </c>
    </row>
    <row r="16915" spans="1:14" x14ac:dyDescent="0.25">
      <c r="A16915" s="1" t="s">
        <v>375</v>
      </c>
      <c r="B16915" s="2" t="s">
        <v>162</v>
      </c>
      <c r="C16915" s="2" t="s">
        <v>457</v>
      </c>
      <c r="D16915" s="2" t="s">
        <v>17868</v>
      </c>
      <c r="E16915" s="2" t="s">
        <v>17194</v>
      </c>
      <c r="F16915" s="2">
        <v>72151800</v>
      </c>
      <c r="G16915" s="2" t="s">
        <v>19</v>
      </c>
      <c r="H16915" s="2">
        <v>1</v>
      </c>
      <c r="I16915" s="2">
        <v>12</v>
      </c>
      <c r="J16915" s="2">
        <v>10</v>
      </c>
      <c r="K16915" s="2">
        <v>1</v>
      </c>
      <c r="L16915" s="3">
        <v>989596000</v>
      </c>
      <c r="M16915" s="2" t="s">
        <v>20</v>
      </c>
      <c r="N16915" s="4" t="s">
        <v>17384</v>
      </c>
    </row>
    <row r="16916" spans="1:14" x14ac:dyDescent="0.25">
      <c r="A16916" s="1" t="s">
        <v>375</v>
      </c>
      <c r="B16916" s="2" t="s">
        <v>162</v>
      </c>
      <c r="C16916" s="2" t="s">
        <v>457</v>
      </c>
      <c r="D16916" s="2" t="s">
        <v>17868</v>
      </c>
      <c r="E16916" s="2" t="s">
        <v>17195</v>
      </c>
      <c r="F16916" s="2">
        <v>78181800</v>
      </c>
      <c r="G16916" s="2" t="s">
        <v>19</v>
      </c>
      <c r="H16916" s="2">
        <v>1</v>
      </c>
      <c r="I16916" s="2">
        <v>11</v>
      </c>
      <c r="J16916" s="2">
        <v>10</v>
      </c>
      <c r="K16916" s="2">
        <v>1</v>
      </c>
      <c r="L16916" s="3">
        <v>457908400</v>
      </c>
      <c r="M16916" s="2" t="s">
        <v>20</v>
      </c>
      <c r="N16916" s="4" t="s">
        <v>21</v>
      </c>
    </row>
    <row r="16917" spans="1:14" x14ac:dyDescent="0.25">
      <c r="A16917" s="1" t="s">
        <v>375</v>
      </c>
      <c r="B16917" s="2" t="s">
        <v>162</v>
      </c>
      <c r="C16917" s="2" t="s">
        <v>457</v>
      </c>
      <c r="D16917" s="2" t="s">
        <v>17868</v>
      </c>
      <c r="E16917" s="2" t="s">
        <v>17196</v>
      </c>
      <c r="F16917" s="2">
        <v>78181800</v>
      </c>
      <c r="G16917" s="2" t="s">
        <v>19</v>
      </c>
      <c r="H16917" s="2">
        <v>2</v>
      </c>
      <c r="I16917" s="2">
        <v>5</v>
      </c>
      <c r="J16917" s="2">
        <v>10</v>
      </c>
      <c r="K16917" s="2">
        <v>1</v>
      </c>
      <c r="L16917" s="3">
        <v>2456151079.6400003</v>
      </c>
      <c r="M16917" s="2" t="s">
        <v>20</v>
      </c>
      <c r="N16917" s="4" t="s">
        <v>21</v>
      </c>
    </row>
    <row r="16918" spans="1:14" x14ac:dyDescent="0.25">
      <c r="A16918" s="1" t="s">
        <v>375</v>
      </c>
      <c r="B16918" s="2" t="s">
        <v>162</v>
      </c>
      <c r="C16918" s="2" t="s">
        <v>457</v>
      </c>
      <c r="D16918" s="2" t="s">
        <v>17868</v>
      </c>
      <c r="E16918" s="2" t="s">
        <v>17196</v>
      </c>
      <c r="F16918" s="2">
        <v>78181800</v>
      </c>
      <c r="G16918" s="2" t="s">
        <v>19</v>
      </c>
      <c r="H16918" s="2">
        <v>8</v>
      </c>
      <c r="I16918" s="2">
        <v>4</v>
      </c>
      <c r="J16918" s="2">
        <v>16</v>
      </c>
      <c r="K16918" s="2">
        <v>1</v>
      </c>
      <c r="L16918" s="3">
        <v>358000000</v>
      </c>
      <c r="M16918" s="2" t="s">
        <v>20</v>
      </c>
      <c r="N16918" s="4" t="s">
        <v>21</v>
      </c>
    </row>
    <row r="16919" spans="1:14" x14ac:dyDescent="0.25">
      <c r="A16919" s="1" t="s">
        <v>375</v>
      </c>
      <c r="B16919" s="2" t="s">
        <v>162</v>
      </c>
      <c r="C16919" s="2" t="s">
        <v>457</v>
      </c>
      <c r="D16919" s="2" t="s">
        <v>17868</v>
      </c>
      <c r="E16919" s="2" t="s">
        <v>17197</v>
      </c>
      <c r="F16919" s="2">
        <v>78181900</v>
      </c>
      <c r="G16919" s="2" t="s">
        <v>19</v>
      </c>
      <c r="H16919" s="2">
        <v>1</v>
      </c>
      <c r="I16919" s="2">
        <v>5</v>
      </c>
      <c r="J16919" s="2">
        <v>10</v>
      </c>
      <c r="K16919" s="2">
        <v>1</v>
      </c>
      <c r="L16919" s="3">
        <v>4636783174</v>
      </c>
      <c r="M16919" s="2" t="s">
        <v>20</v>
      </c>
      <c r="N16919" s="4" t="s">
        <v>21</v>
      </c>
    </row>
    <row r="16920" spans="1:14" x14ac:dyDescent="0.25">
      <c r="A16920" s="1" t="s">
        <v>375</v>
      </c>
      <c r="B16920" s="2" t="s">
        <v>162</v>
      </c>
      <c r="C16920" s="2" t="s">
        <v>457</v>
      </c>
      <c r="D16920" s="2" t="s">
        <v>17868</v>
      </c>
      <c r="E16920" s="2" t="s">
        <v>17198</v>
      </c>
      <c r="F16920" s="2">
        <v>78181800</v>
      </c>
      <c r="G16920" s="2" t="s">
        <v>19</v>
      </c>
      <c r="H16920" s="2">
        <v>2</v>
      </c>
      <c r="I16920" s="2">
        <v>8</v>
      </c>
      <c r="J16920" s="2">
        <v>10</v>
      </c>
      <c r="K16920" s="2">
        <v>1</v>
      </c>
      <c r="L16920" s="3">
        <v>96250000</v>
      </c>
      <c r="M16920" s="2" t="s">
        <v>20</v>
      </c>
      <c r="N16920" s="4" t="s">
        <v>21</v>
      </c>
    </row>
    <row r="16921" spans="1:14" x14ac:dyDescent="0.25">
      <c r="A16921" s="1" t="s">
        <v>375</v>
      </c>
      <c r="B16921" s="2" t="s">
        <v>162</v>
      </c>
      <c r="C16921" s="2" t="s">
        <v>457</v>
      </c>
      <c r="D16921" s="2" t="s">
        <v>17868</v>
      </c>
      <c r="E16921" s="2" t="s">
        <v>17199</v>
      </c>
      <c r="F16921" s="2">
        <v>78181801</v>
      </c>
      <c r="G16921" s="2" t="s">
        <v>19</v>
      </c>
      <c r="H16921" s="2">
        <v>2</v>
      </c>
      <c r="I16921" s="2">
        <v>5</v>
      </c>
      <c r="J16921" s="2">
        <v>10</v>
      </c>
      <c r="K16921" s="2">
        <v>1</v>
      </c>
      <c r="L16921" s="3">
        <v>1344220564</v>
      </c>
      <c r="M16921" s="2" t="s">
        <v>20</v>
      </c>
      <c r="N16921" s="4" t="s">
        <v>21</v>
      </c>
    </row>
    <row r="16922" spans="1:14" x14ac:dyDescent="0.25">
      <c r="A16922" s="1" t="s">
        <v>375</v>
      </c>
      <c r="B16922" s="2" t="s">
        <v>162</v>
      </c>
      <c r="C16922" s="2" t="s">
        <v>567</v>
      </c>
      <c r="D16922" s="2" t="s">
        <v>17885</v>
      </c>
      <c r="E16922" s="2" t="s">
        <v>17200</v>
      </c>
      <c r="F16922" s="2" t="s">
        <v>17201</v>
      </c>
      <c r="G16922" s="2" t="s">
        <v>511</v>
      </c>
      <c r="H16922" s="2">
        <v>1</v>
      </c>
      <c r="I16922" s="2">
        <v>12</v>
      </c>
      <c r="J16922" s="2">
        <v>10</v>
      </c>
      <c r="K16922" s="2">
        <v>1</v>
      </c>
      <c r="L16922" s="3">
        <v>1314068679.98</v>
      </c>
      <c r="M16922" s="2" t="s">
        <v>20</v>
      </c>
      <c r="N16922" s="4" t="s">
        <v>17384</v>
      </c>
    </row>
    <row r="16923" spans="1:14" x14ac:dyDescent="0.25">
      <c r="A16923" s="1" t="s">
        <v>375</v>
      </c>
      <c r="B16923" s="2" t="s">
        <v>162</v>
      </c>
      <c r="C16923" s="2" t="s">
        <v>457</v>
      </c>
      <c r="D16923" s="2" t="s">
        <v>17868</v>
      </c>
      <c r="E16923" s="2" t="s">
        <v>17202</v>
      </c>
      <c r="F16923" s="2" t="s">
        <v>17203</v>
      </c>
      <c r="G16923" s="2" t="s">
        <v>19</v>
      </c>
      <c r="H16923" s="2">
        <v>1</v>
      </c>
      <c r="I16923" s="2">
        <v>12</v>
      </c>
      <c r="J16923" s="2">
        <v>10</v>
      </c>
      <c r="K16923" s="2">
        <v>1</v>
      </c>
      <c r="L16923" s="3">
        <v>8192028789</v>
      </c>
      <c r="M16923" s="2" t="s">
        <v>20</v>
      </c>
      <c r="N16923" s="4" t="s">
        <v>17384</v>
      </c>
    </row>
    <row r="16924" spans="1:14" x14ac:dyDescent="0.25">
      <c r="A16924" s="1" t="s">
        <v>375</v>
      </c>
      <c r="B16924" s="2" t="s">
        <v>162</v>
      </c>
      <c r="C16924" s="2" t="s">
        <v>457</v>
      </c>
      <c r="D16924" s="2" t="s">
        <v>17868</v>
      </c>
      <c r="E16924" s="2" t="s">
        <v>17204</v>
      </c>
      <c r="F16924" s="2" t="s">
        <v>17205</v>
      </c>
      <c r="G16924" s="2" t="s">
        <v>19</v>
      </c>
      <c r="H16924" s="2">
        <v>1</v>
      </c>
      <c r="I16924" s="2">
        <v>5</v>
      </c>
      <c r="J16924" s="2">
        <v>10</v>
      </c>
      <c r="K16924" s="2">
        <v>1</v>
      </c>
      <c r="L16924" s="3">
        <v>4014674745.2699986</v>
      </c>
      <c r="M16924" s="2" t="s">
        <v>20</v>
      </c>
      <c r="N16924" s="4" t="s">
        <v>21</v>
      </c>
    </row>
    <row r="16925" spans="1:14" x14ac:dyDescent="0.25">
      <c r="A16925" s="1" t="s">
        <v>375</v>
      </c>
      <c r="B16925" s="2" t="s">
        <v>162</v>
      </c>
      <c r="C16925" s="2" t="s">
        <v>457</v>
      </c>
      <c r="D16925" s="2" t="s">
        <v>17868</v>
      </c>
      <c r="E16925" s="2" t="s">
        <v>17206</v>
      </c>
      <c r="F16925" s="2" t="s">
        <v>17205</v>
      </c>
      <c r="G16925" s="2" t="s">
        <v>19</v>
      </c>
      <c r="H16925" s="2">
        <v>8</v>
      </c>
      <c r="I16925" s="2">
        <v>4</v>
      </c>
      <c r="J16925" s="2">
        <v>16</v>
      </c>
      <c r="K16925" s="2">
        <v>1</v>
      </c>
      <c r="L16925" s="3">
        <v>830541430.73000002</v>
      </c>
      <c r="M16925" s="2" t="s">
        <v>20</v>
      </c>
      <c r="N16925" s="4" t="s">
        <v>21</v>
      </c>
    </row>
    <row r="16926" spans="1:14" x14ac:dyDescent="0.25">
      <c r="A16926" s="1" t="s">
        <v>375</v>
      </c>
      <c r="B16926" s="2" t="s">
        <v>76</v>
      </c>
      <c r="C16926" s="2" t="s">
        <v>83</v>
      </c>
      <c r="D16926" s="2" t="s">
        <v>84</v>
      </c>
      <c r="E16926" s="2" t="s">
        <v>17207</v>
      </c>
      <c r="F16926" s="2">
        <v>15121807</v>
      </c>
      <c r="G16926" s="2" t="s">
        <v>810</v>
      </c>
      <c r="H16926" s="2">
        <v>4</v>
      </c>
      <c r="I16926" s="2">
        <v>8</v>
      </c>
      <c r="J16926" s="2">
        <v>10</v>
      </c>
      <c r="K16926" s="2">
        <v>1</v>
      </c>
      <c r="L16926" s="3">
        <v>3284400</v>
      </c>
      <c r="M16926" s="2" t="s">
        <v>20</v>
      </c>
      <c r="N16926" s="4" t="s">
        <v>21</v>
      </c>
    </row>
    <row r="16927" spans="1:14" x14ac:dyDescent="0.25">
      <c r="A16927" s="1" t="s">
        <v>375</v>
      </c>
      <c r="B16927" s="2" t="s">
        <v>113</v>
      </c>
      <c r="C16927" s="2" t="s">
        <v>113</v>
      </c>
      <c r="D16927" s="2" t="s">
        <v>114</v>
      </c>
      <c r="E16927" s="2" t="s">
        <v>17208</v>
      </c>
      <c r="F16927" s="2">
        <v>31211505</v>
      </c>
      <c r="G16927" s="2" t="s">
        <v>810</v>
      </c>
      <c r="H16927" s="2">
        <v>4</v>
      </c>
      <c r="I16927" s="2">
        <v>8</v>
      </c>
      <c r="J16927" s="2">
        <v>10</v>
      </c>
      <c r="K16927" s="2">
        <v>1</v>
      </c>
      <c r="L16927" s="3">
        <v>89250</v>
      </c>
      <c r="M16927" s="2" t="s">
        <v>20</v>
      </c>
      <c r="N16927" s="4" t="s">
        <v>21</v>
      </c>
    </row>
    <row r="16928" spans="1:14" x14ac:dyDescent="0.25">
      <c r="A16928" s="1" t="s">
        <v>375</v>
      </c>
      <c r="B16928" s="2" t="s">
        <v>72</v>
      </c>
      <c r="C16928" s="2" t="s">
        <v>73</v>
      </c>
      <c r="D16928" s="2" t="s">
        <v>74</v>
      </c>
      <c r="E16928" s="2" t="s">
        <v>17209</v>
      </c>
      <c r="F16928" s="2">
        <v>15101504</v>
      </c>
      <c r="G16928" s="2" t="s">
        <v>511</v>
      </c>
      <c r="H16928" s="2">
        <v>2</v>
      </c>
      <c r="I16928" s="2">
        <v>10</v>
      </c>
      <c r="J16928" s="2">
        <v>10</v>
      </c>
      <c r="K16928" s="2">
        <v>1</v>
      </c>
      <c r="L16928" s="3">
        <v>2876273367</v>
      </c>
      <c r="M16928" s="2" t="s">
        <v>20</v>
      </c>
      <c r="N16928" s="4" t="s">
        <v>21</v>
      </c>
    </row>
    <row r="16929" spans="1:14" x14ac:dyDescent="0.25">
      <c r="A16929" s="1" t="s">
        <v>375</v>
      </c>
      <c r="B16929" s="2" t="s">
        <v>72</v>
      </c>
      <c r="C16929" s="2" t="s">
        <v>73</v>
      </c>
      <c r="D16929" s="2" t="s">
        <v>74</v>
      </c>
      <c r="E16929" s="2" t="s">
        <v>17210</v>
      </c>
      <c r="F16929" s="2">
        <v>15101504</v>
      </c>
      <c r="G16929" s="2" t="s">
        <v>496</v>
      </c>
      <c r="H16929" s="2">
        <v>2</v>
      </c>
      <c r="I16929" s="2">
        <v>10</v>
      </c>
      <c r="J16929" s="2">
        <v>10</v>
      </c>
      <c r="K16929" s="2">
        <v>1</v>
      </c>
      <c r="L16929" s="3">
        <v>303586640.07999998</v>
      </c>
      <c r="M16929" s="2" t="s">
        <v>20</v>
      </c>
      <c r="N16929" s="4" t="s">
        <v>21</v>
      </c>
    </row>
    <row r="16930" spans="1:14" x14ac:dyDescent="0.25">
      <c r="A16930" s="1" t="s">
        <v>375</v>
      </c>
      <c r="B16930" s="2" t="s">
        <v>72</v>
      </c>
      <c r="C16930" s="2" t="s">
        <v>73</v>
      </c>
      <c r="D16930" s="2" t="s">
        <v>74</v>
      </c>
      <c r="E16930" s="2" t="s">
        <v>17211</v>
      </c>
      <c r="F16930" s="2">
        <v>15101504</v>
      </c>
      <c r="G16930" s="2" t="s">
        <v>2858</v>
      </c>
      <c r="H16930" s="2">
        <v>4</v>
      </c>
      <c r="I16930" s="2">
        <v>8</v>
      </c>
      <c r="J16930" s="2">
        <v>10</v>
      </c>
      <c r="K16930" s="2">
        <v>1</v>
      </c>
      <c r="L16930" s="3">
        <v>192754564.73000002</v>
      </c>
      <c r="M16930" s="2" t="s">
        <v>20</v>
      </c>
      <c r="N16930" s="4" t="s">
        <v>21</v>
      </c>
    </row>
    <row r="16931" spans="1:14" x14ac:dyDescent="0.25">
      <c r="A16931" s="1" t="s">
        <v>375</v>
      </c>
      <c r="B16931" s="2" t="s">
        <v>72</v>
      </c>
      <c r="C16931" s="2" t="s">
        <v>73</v>
      </c>
      <c r="D16931" s="2" t="s">
        <v>74</v>
      </c>
      <c r="E16931" s="2" t="s">
        <v>17212</v>
      </c>
      <c r="F16931" s="2">
        <v>15101504</v>
      </c>
      <c r="G16931" s="2" t="s">
        <v>511</v>
      </c>
      <c r="H16931" s="2">
        <v>1</v>
      </c>
      <c r="I16931" s="2">
        <v>12</v>
      </c>
      <c r="J16931" s="2">
        <v>10</v>
      </c>
      <c r="K16931" s="2">
        <v>1</v>
      </c>
      <c r="L16931" s="3">
        <v>3534292796.6999998</v>
      </c>
      <c r="M16931" s="2" t="s">
        <v>20</v>
      </c>
      <c r="N16931" s="4" t="s">
        <v>17384</v>
      </c>
    </row>
    <row r="16932" spans="1:14" x14ac:dyDescent="0.25">
      <c r="A16932" s="1" t="s">
        <v>375</v>
      </c>
      <c r="B16932" s="2" t="s">
        <v>72</v>
      </c>
      <c r="C16932" s="2" t="s">
        <v>73</v>
      </c>
      <c r="D16932" s="2" t="s">
        <v>74</v>
      </c>
      <c r="E16932" s="2" t="s">
        <v>17213</v>
      </c>
      <c r="F16932" s="2">
        <v>15101504</v>
      </c>
      <c r="G16932" s="2" t="s">
        <v>2858</v>
      </c>
      <c r="H16932" s="2">
        <v>1</v>
      </c>
      <c r="I16932" s="2">
        <v>12</v>
      </c>
      <c r="J16932" s="2">
        <v>10</v>
      </c>
      <c r="K16932" s="2">
        <v>1</v>
      </c>
      <c r="L16932" s="3">
        <v>1310150917.6199999</v>
      </c>
      <c r="M16932" s="2" t="s">
        <v>20</v>
      </c>
      <c r="N16932" s="4" t="s">
        <v>17384</v>
      </c>
    </row>
    <row r="16933" spans="1:14" x14ac:dyDescent="0.25">
      <c r="A16933" s="1" t="s">
        <v>375</v>
      </c>
      <c r="B16933" s="2" t="s">
        <v>72</v>
      </c>
      <c r="C16933" s="2" t="s">
        <v>73</v>
      </c>
      <c r="D16933" s="2" t="s">
        <v>74</v>
      </c>
      <c r="E16933" s="2" t="s">
        <v>17214</v>
      </c>
      <c r="F16933" s="2">
        <v>15101504</v>
      </c>
      <c r="G16933" s="2" t="s">
        <v>496</v>
      </c>
      <c r="H16933" s="2">
        <v>2</v>
      </c>
      <c r="I16933" s="2">
        <v>10</v>
      </c>
      <c r="J16933" s="2">
        <v>10</v>
      </c>
      <c r="K16933" s="2">
        <v>1</v>
      </c>
      <c r="L16933" s="3">
        <v>127715000</v>
      </c>
      <c r="M16933" s="2" t="s">
        <v>20</v>
      </c>
      <c r="N16933" s="4" t="s">
        <v>21</v>
      </c>
    </row>
    <row r="16934" spans="1:14" x14ac:dyDescent="0.25">
      <c r="A16934" s="1" t="s">
        <v>375</v>
      </c>
      <c r="B16934" s="2" t="s">
        <v>72</v>
      </c>
      <c r="C16934" s="2" t="s">
        <v>73</v>
      </c>
      <c r="D16934" s="2" t="s">
        <v>74</v>
      </c>
      <c r="E16934" s="2" t="s">
        <v>17215</v>
      </c>
      <c r="F16934" s="2">
        <v>15101504</v>
      </c>
      <c r="G16934" s="2" t="s">
        <v>2858</v>
      </c>
      <c r="H16934" s="2">
        <v>4</v>
      </c>
      <c r="I16934" s="2">
        <v>8</v>
      </c>
      <c r="J16934" s="2">
        <v>10</v>
      </c>
      <c r="K16934" s="2">
        <v>1</v>
      </c>
      <c r="L16934" s="3">
        <v>184150000</v>
      </c>
      <c r="M16934" s="2" t="s">
        <v>20</v>
      </c>
      <c r="N16934" s="4" t="s">
        <v>21</v>
      </c>
    </row>
    <row r="16935" spans="1:14" x14ac:dyDescent="0.25">
      <c r="A16935" s="1" t="s">
        <v>375</v>
      </c>
      <c r="B16935" s="2" t="s">
        <v>72</v>
      </c>
      <c r="C16935" s="2" t="s">
        <v>73</v>
      </c>
      <c r="D16935" s="2" t="s">
        <v>74</v>
      </c>
      <c r="E16935" s="2" t="s">
        <v>17216</v>
      </c>
      <c r="F16935" s="2" t="s">
        <v>17217</v>
      </c>
      <c r="G16935" s="2" t="s">
        <v>490</v>
      </c>
      <c r="H16935" s="2">
        <v>1</v>
      </c>
      <c r="I16935" s="2">
        <v>10</v>
      </c>
      <c r="J16935" s="2">
        <v>10</v>
      </c>
      <c r="K16935" s="2">
        <v>1</v>
      </c>
      <c r="L16935" s="3">
        <v>106157445.59999999</v>
      </c>
      <c r="M16935" s="2" t="s">
        <v>20</v>
      </c>
      <c r="N16935" s="4" t="s">
        <v>21</v>
      </c>
    </row>
    <row r="16936" spans="1:14" x14ac:dyDescent="0.25">
      <c r="A16936" s="1" t="s">
        <v>375</v>
      </c>
      <c r="B16936" s="2" t="s">
        <v>518</v>
      </c>
      <c r="C16936" s="2" t="s">
        <v>519</v>
      </c>
      <c r="D16936" s="2" t="s">
        <v>17880</v>
      </c>
      <c r="E16936" s="2" t="s">
        <v>17218</v>
      </c>
      <c r="F16936" s="2" t="s">
        <v>17219</v>
      </c>
      <c r="G16936" s="2" t="s">
        <v>19</v>
      </c>
      <c r="H16936" s="2">
        <v>2</v>
      </c>
      <c r="I16936" s="2">
        <v>5</v>
      </c>
      <c r="J16936" s="2">
        <v>10</v>
      </c>
      <c r="K16936" s="2">
        <v>1</v>
      </c>
      <c r="L16936" s="3">
        <v>1499601000</v>
      </c>
      <c r="M16936" s="2" t="s">
        <v>20</v>
      </c>
      <c r="N16936" s="4" t="s">
        <v>21</v>
      </c>
    </row>
    <row r="16937" spans="1:14" x14ac:dyDescent="0.25">
      <c r="A16937" s="1" t="s">
        <v>375</v>
      </c>
      <c r="B16937" s="2" t="s">
        <v>28</v>
      </c>
      <c r="C16937" s="2" t="s">
        <v>659</v>
      </c>
      <c r="D16937" s="2" t="s">
        <v>17897</v>
      </c>
      <c r="E16937" s="2" t="s">
        <v>17220</v>
      </c>
      <c r="F16937" s="2">
        <v>27112916</v>
      </c>
      <c r="G16937" s="2" t="s">
        <v>490</v>
      </c>
      <c r="H16937" s="2">
        <v>2</v>
      </c>
      <c r="I16937" s="2">
        <v>5</v>
      </c>
      <c r="J16937" s="2">
        <v>10</v>
      </c>
      <c r="K16937" s="2">
        <v>2</v>
      </c>
      <c r="L16937" s="3">
        <v>48157545</v>
      </c>
      <c r="M16937" s="2" t="s">
        <v>0</v>
      </c>
      <c r="N16937" s="4" t="s">
        <v>21</v>
      </c>
    </row>
    <row r="16938" spans="1:14" x14ac:dyDescent="0.25">
      <c r="A16938" s="1" t="s">
        <v>375</v>
      </c>
      <c r="B16938" s="2" t="s">
        <v>72</v>
      </c>
      <c r="C16938" s="2" t="s">
        <v>73</v>
      </c>
      <c r="D16938" s="2" t="s">
        <v>74</v>
      </c>
      <c r="E16938" s="2" t="s">
        <v>17221</v>
      </c>
      <c r="F16938" s="2">
        <v>15101504</v>
      </c>
      <c r="G16938" s="2" t="s">
        <v>511</v>
      </c>
      <c r="H16938" s="2">
        <v>3</v>
      </c>
      <c r="I16938" s="2">
        <v>6</v>
      </c>
      <c r="J16938" s="2">
        <v>10</v>
      </c>
      <c r="K16938" s="2">
        <v>1</v>
      </c>
      <c r="L16938" s="3">
        <v>258861555</v>
      </c>
      <c r="M16938" s="2" t="s">
        <v>20</v>
      </c>
      <c r="N16938" s="4" t="s">
        <v>21</v>
      </c>
    </row>
    <row r="16939" spans="1:14" x14ac:dyDescent="0.25">
      <c r="A16939" s="1" t="s">
        <v>375</v>
      </c>
      <c r="B16939" s="2" t="s">
        <v>162</v>
      </c>
      <c r="C16939" s="2" t="s">
        <v>457</v>
      </c>
      <c r="D16939" s="2" t="s">
        <v>17868</v>
      </c>
      <c r="E16939" s="2" t="s">
        <v>17222</v>
      </c>
      <c r="F16939" s="2">
        <v>78181900</v>
      </c>
      <c r="G16939" s="2" t="s">
        <v>19</v>
      </c>
      <c r="H16939" s="2">
        <v>11</v>
      </c>
      <c r="I16939" s="2">
        <v>2</v>
      </c>
      <c r="J16939" s="2">
        <v>10</v>
      </c>
      <c r="K16939" s="2">
        <v>1</v>
      </c>
      <c r="L16939" s="3">
        <v>1170000000</v>
      </c>
      <c r="M16939" s="2" t="s">
        <v>20</v>
      </c>
      <c r="N16939" s="4" t="s">
        <v>21</v>
      </c>
    </row>
    <row r="16940" spans="1:14" x14ac:dyDescent="0.25">
      <c r="A16940" s="1" t="s">
        <v>375</v>
      </c>
      <c r="B16940" s="2" t="s">
        <v>17028</v>
      </c>
      <c r="C16940" s="2" t="s">
        <v>17028</v>
      </c>
      <c r="D16940" s="2" t="s">
        <v>18059</v>
      </c>
      <c r="E16940" s="2" t="s">
        <v>17223</v>
      </c>
      <c r="F16940" s="2">
        <v>46101601</v>
      </c>
      <c r="G16940" s="2" t="s">
        <v>19</v>
      </c>
      <c r="H16940" s="2">
        <v>10</v>
      </c>
      <c r="I16940" s="2">
        <v>3</v>
      </c>
      <c r="J16940" s="2">
        <v>10</v>
      </c>
      <c r="K16940" s="2">
        <v>882</v>
      </c>
      <c r="L16940" s="3">
        <v>185220000</v>
      </c>
      <c r="M16940" s="2" t="s">
        <v>0</v>
      </c>
      <c r="N16940" s="4" t="s">
        <v>21</v>
      </c>
    </row>
    <row r="16941" spans="1:14" x14ac:dyDescent="0.25">
      <c r="A16941" s="1" t="s">
        <v>375</v>
      </c>
      <c r="B16941" s="2" t="s">
        <v>17028</v>
      </c>
      <c r="C16941" s="2" t="s">
        <v>17028</v>
      </c>
      <c r="D16941" s="2" t="s">
        <v>18059</v>
      </c>
      <c r="E16941" s="2" t="s">
        <v>17224</v>
      </c>
      <c r="F16941" s="2">
        <v>46101601</v>
      </c>
      <c r="G16941" s="2" t="s">
        <v>19</v>
      </c>
      <c r="H16941" s="2">
        <v>10</v>
      </c>
      <c r="I16941" s="2">
        <v>3</v>
      </c>
      <c r="J16941" s="2">
        <v>10</v>
      </c>
      <c r="K16941" s="2">
        <v>588</v>
      </c>
      <c r="L16941" s="3">
        <v>264600000</v>
      </c>
      <c r="M16941" s="2" t="s">
        <v>0</v>
      </c>
      <c r="N16941" s="4" t="s">
        <v>21</v>
      </c>
    </row>
    <row r="16942" spans="1:14" x14ac:dyDescent="0.25">
      <c r="A16942" s="1" t="s">
        <v>375</v>
      </c>
      <c r="B16942" s="2" t="s">
        <v>72</v>
      </c>
      <c r="C16942" s="2" t="s">
        <v>73</v>
      </c>
      <c r="D16942" s="2" t="s">
        <v>74</v>
      </c>
      <c r="E16942" s="2" t="s">
        <v>17225</v>
      </c>
      <c r="F16942" s="2">
        <v>15101504</v>
      </c>
      <c r="G16942" s="2" t="s">
        <v>511</v>
      </c>
      <c r="H16942" s="2">
        <v>11</v>
      </c>
      <c r="I16942" s="2">
        <v>2</v>
      </c>
      <c r="J16942" s="2">
        <v>10</v>
      </c>
      <c r="K16942" s="2">
        <v>1</v>
      </c>
      <c r="L16942" s="3">
        <v>203443600</v>
      </c>
      <c r="M16942" s="2" t="s">
        <v>20</v>
      </c>
      <c r="N16942" s="4" t="s">
        <v>21</v>
      </c>
    </row>
    <row r="16943" spans="1:14" x14ac:dyDescent="0.25">
      <c r="A16943" s="1" t="s">
        <v>375</v>
      </c>
      <c r="B16943" s="2" t="s">
        <v>72</v>
      </c>
      <c r="C16943" s="2" t="s">
        <v>73</v>
      </c>
      <c r="D16943" s="2" t="s">
        <v>74</v>
      </c>
      <c r="E16943" s="2" t="s">
        <v>17226</v>
      </c>
      <c r="F16943" s="2">
        <v>15101504</v>
      </c>
      <c r="G16943" s="2" t="s">
        <v>2858</v>
      </c>
      <c r="H16943" s="2">
        <v>11</v>
      </c>
      <c r="I16943" s="2">
        <v>2</v>
      </c>
      <c r="J16943" s="2">
        <v>10</v>
      </c>
      <c r="K16943" s="2">
        <v>1</v>
      </c>
      <c r="L16943" s="3">
        <v>146271180</v>
      </c>
      <c r="M16943" s="2" t="s">
        <v>20</v>
      </c>
      <c r="N16943" s="4" t="s">
        <v>21</v>
      </c>
    </row>
    <row r="16944" spans="1:14" x14ac:dyDescent="0.25">
      <c r="A16944" s="1" t="s">
        <v>375</v>
      </c>
      <c r="B16944" s="2" t="s">
        <v>17028</v>
      </c>
      <c r="C16944" s="2" t="s">
        <v>17028</v>
      </c>
      <c r="D16944" s="2" t="s">
        <v>18059</v>
      </c>
      <c r="E16944" s="2" t="s">
        <v>18963</v>
      </c>
      <c r="F16944" s="2">
        <v>0</v>
      </c>
      <c r="G16944" s="2" t="s">
        <v>17856</v>
      </c>
      <c r="H16944" s="2">
        <v>1</v>
      </c>
      <c r="I16944" s="2">
        <v>6</v>
      </c>
      <c r="J16944" s="2">
        <v>10</v>
      </c>
      <c r="K16944" s="2">
        <v>1</v>
      </c>
      <c r="L16944" s="3">
        <v>7086</v>
      </c>
      <c r="M16944" s="2" t="s">
        <v>20</v>
      </c>
      <c r="N16944" s="4" t="s">
        <v>21</v>
      </c>
    </row>
    <row r="16945" spans="1:14" x14ac:dyDescent="0.25">
      <c r="A16945" s="1" t="s">
        <v>375</v>
      </c>
      <c r="B16945" s="2" t="s">
        <v>17028</v>
      </c>
      <c r="C16945" s="2" t="s">
        <v>17028</v>
      </c>
      <c r="D16945" s="2" t="s">
        <v>18059</v>
      </c>
      <c r="E16945" s="2" t="s">
        <v>18963</v>
      </c>
      <c r="F16945" s="2">
        <v>0</v>
      </c>
      <c r="G16945" s="2" t="s">
        <v>19</v>
      </c>
      <c r="H16945" s="2">
        <v>12</v>
      </c>
      <c r="I16945" s="2">
        <v>1</v>
      </c>
      <c r="J16945" s="2">
        <v>10</v>
      </c>
      <c r="K16945" s="2">
        <v>1</v>
      </c>
      <c r="L16945" s="3">
        <v>75000</v>
      </c>
      <c r="M16945" s="2" t="s">
        <v>0</v>
      </c>
      <c r="N16945" s="4" t="s">
        <v>21</v>
      </c>
    </row>
    <row r="16946" spans="1:14" x14ac:dyDescent="0.25">
      <c r="A16946" s="1" t="s">
        <v>375</v>
      </c>
      <c r="B16946" s="2" t="s">
        <v>491</v>
      </c>
      <c r="C16946" s="2" t="s">
        <v>492</v>
      </c>
      <c r="D16946" s="2" t="s">
        <v>17878</v>
      </c>
      <c r="E16946" s="2" t="s">
        <v>348</v>
      </c>
      <c r="F16946" s="2">
        <v>0</v>
      </c>
      <c r="G16946" s="2" t="s">
        <v>17856</v>
      </c>
      <c r="H16946" s="2">
        <v>1</v>
      </c>
      <c r="I16946" s="2">
        <v>6</v>
      </c>
      <c r="J16946" s="2">
        <v>10</v>
      </c>
      <c r="K16946" s="2">
        <v>1</v>
      </c>
      <c r="L16946" s="3">
        <v>7683200</v>
      </c>
      <c r="M16946" s="2" t="s">
        <v>20</v>
      </c>
      <c r="N16946" s="4" t="s">
        <v>21</v>
      </c>
    </row>
    <row r="16947" spans="1:14" x14ac:dyDescent="0.25">
      <c r="A16947" s="1" t="s">
        <v>375</v>
      </c>
      <c r="B16947" s="2" t="s">
        <v>529</v>
      </c>
      <c r="C16947" s="2" t="s">
        <v>530</v>
      </c>
      <c r="D16947" s="2" t="s">
        <v>17881</v>
      </c>
      <c r="E16947" s="2" t="s">
        <v>17227</v>
      </c>
      <c r="F16947" s="2">
        <v>47101547</v>
      </c>
      <c r="G16947" s="2" t="s">
        <v>496</v>
      </c>
      <c r="H16947" s="2">
        <v>1</v>
      </c>
      <c r="I16947" s="2">
        <v>6</v>
      </c>
      <c r="J16947" s="2">
        <v>10</v>
      </c>
      <c r="K16947" s="2">
        <v>1</v>
      </c>
      <c r="L16947" s="3">
        <v>3715765</v>
      </c>
      <c r="M16947" s="2" t="s">
        <v>0</v>
      </c>
      <c r="N16947" s="4" t="s">
        <v>21</v>
      </c>
    </row>
    <row r="16948" spans="1:14" x14ac:dyDescent="0.25">
      <c r="A16948" s="1" t="s">
        <v>375</v>
      </c>
      <c r="B16948" s="2" t="s">
        <v>529</v>
      </c>
      <c r="C16948" s="2" t="s">
        <v>530</v>
      </c>
      <c r="D16948" s="2" t="s">
        <v>17881</v>
      </c>
      <c r="E16948" s="2" t="s">
        <v>17228</v>
      </c>
      <c r="F16948" s="2">
        <v>31211908</v>
      </c>
      <c r="G16948" s="2" t="s">
        <v>496</v>
      </c>
      <c r="H16948" s="2">
        <v>1</v>
      </c>
      <c r="I16948" s="2">
        <v>6</v>
      </c>
      <c r="J16948" s="2">
        <v>10</v>
      </c>
      <c r="K16948" s="2">
        <v>1</v>
      </c>
      <c r="L16948" s="3">
        <v>642803</v>
      </c>
      <c r="M16948" s="2" t="s">
        <v>0</v>
      </c>
      <c r="N16948" s="4" t="s">
        <v>21</v>
      </c>
    </row>
    <row r="16949" spans="1:14" x14ac:dyDescent="0.25">
      <c r="A16949" s="1" t="s">
        <v>375</v>
      </c>
      <c r="B16949" s="2" t="s">
        <v>56</v>
      </c>
      <c r="C16949" s="2" t="s">
        <v>56</v>
      </c>
      <c r="D16949" s="2" t="s">
        <v>57</v>
      </c>
      <c r="E16949" s="2" t="s">
        <v>17229</v>
      </c>
      <c r="F16949" s="2">
        <v>47131502</v>
      </c>
      <c r="G16949" s="2" t="s">
        <v>496</v>
      </c>
      <c r="H16949" s="2">
        <v>1</v>
      </c>
      <c r="I16949" s="2">
        <v>6</v>
      </c>
      <c r="J16949" s="2">
        <v>10</v>
      </c>
      <c r="K16949" s="2">
        <v>14</v>
      </c>
      <c r="L16949" s="3">
        <v>781648</v>
      </c>
      <c r="M16949" s="2" t="s">
        <v>0</v>
      </c>
      <c r="N16949" s="4" t="s">
        <v>21</v>
      </c>
    </row>
    <row r="16950" spans="1:14" x14ac:dyDescent="0.25">
      <c r="A16950" s="1" t="s">
        <v>375</v>
      </c>
      <c r="B16950" s="2" t="s">
        <v>56</v>
      </c>
      <c r="C16950" s="2" t="s">
        <v>56</v>
      </c>
      <c r="D16950" s="2" t="s">
        <v>57</v>
      </c>
      <c r="E16950" s="2" t="s">
        <v>17230</v>
      </c>
      <c r="F16950" s="2">
        <v>47131501</v>
      </c>
      <c r="G16950" s="2" t="s">
        <v>496</v>
      </c>
      <c r="H16950" s="2">
        <v>1</v>
      </c>
      <c r="I16950" s="2">
        <v>6</v>
      </c>
      <c r="J16950" s="2">
        <v>10</v>
      </c>
      <c r="K16950" s="2">
        <v>1</v>
      </c>
      <c r="L16950" s="3">
        <v>208012</v>
      </c>
      <c r="M16950" s="2" t="s">
        <v>0</v>
      </c>
      <c r="N16950" s="4" t="s">
        <v>21</v>
      </c>
    </row>
    <row r="16951" spans="1:14" x14ac:dyDescent="0.25">
      <c r="A16951" s="1" t="s">
        <v>375</v>
      </c>
      <c r="B16951" s="2" t="s">
        <v>56</v>
      </c>
      <c r="C16951" s="2" t="s">
        <v>56</v>
      </c>
      <c r="D16951" s="2" t="s">
        <v>57</v>
      </c>
      <c r="E16951" s="2" t="s">
        <v>17231</v>
      </c>
      <c r="F16951" s="2">
        <v>47131501</v>
      </c>
      <c r="G16951" s="2" t="s">
        <v>496</v>
      </c>
      <c r="H16951" s="2">
        <v>1</v>
      </c>
      <c r="I16951" s="2">
        <v>6</v>
      </c>
      <c r="J16951" s="2">
        <v>10</v>
      </c>
      <c r="K16951" s="2">
        <v>2</v>
      </c>
      <c r="L16951" s="3">
        <v>295412</v>
      </c>
      <c r="M16951" s="2" t="s">
        <v>0</v>
      </c>
      <c r="N16951" s="4" t="s">
        <v>21</v>
      </c>
    </row>
    <row r="16952" spans="1:14" x14ac:dyDescent="0.25">
      <c r="A16952" s="1" t="s">
        <v>375</v>
      </c>
      <c r="B16952" s="2" t="s">
        <v>60</v>
      </c>
      <c r="C16952" s="2" t="s">
        <v>60</v>
      </c>
      <c r="D16952" s="2" t="s">
        <v>61</v>
      </c>
      <c r="E16952" s="2" t="s">
        <v>17232</v>
      </c>
      <c r="F16952" s="2">
        <v>47131501</v>
      </c>
      <c r="G16952" s="2" t="s">
        <v>496</v>
      </c>
      <c r="H16952" s="2">
        <v>1</v>
      </c>
      <c r="I16952" s="2">
        <v>6</v>
      </c>
      <c r="J16952" s="2">
        <v>10</v>
      </c>
      <c r="K16952" s="2">
        <v>2</v>
      </c>
      <c r="L16952" s="3">
        <v>203616</v>
      </c>
      <c r="M16952" s="2" t="s">
        <v>0</v>
      </c>
      <c r="N16952" s="4" t="s">
        <v>21</v>
      </c>
    </row>
    <row r="16953" spans="1:14" x14ac:dyDescent="0.25">
      <c r="A16953" s="1" t="s">
        <v>375</v>
      </c>
      <c r="B16953" s="2" t="s">
        <v>63</v>
      </c>
      <c r="C16953" s="2" t="s">
        <v>64</v>
      </c>
      <c r="D16953" s="2" t="s">
        <v>65</v>
      </c>
      <c r="E16953" s="2" t="s">
        <v>17233</v>
      </c>
      <c r="F16953" s="2">
        <v>24112404</v>
      </c>
      <c r="G16953" s="2" t="s">
        <v>496</v>
      </c>
      <c r="H16953" s="2">
        <v>1</v>
      </c>
      <c r="I16953" s="2">
        <v>6</v>
      </c>
      <c r="J16953" s="2">
        <v>10</v>
      </c>
      <c r="K16953" s="2">
        <v>10</v>
      </c>
      <c r="L16953" s="3">
        <v>120190</v>
      </c>
      <c r="M16953" s="2" t="s">
        <v>0</v>
      </c>
      <c r="N16953" s="4" t="s">
        <v>21</v>
      </c>
    </row>
    <row r="16954" spans="1:14" x14ac:dyDescent="0.25">
      <c r="A16954" s="1" t="s">
        <v>375</v>
      </c>
      <c r="B16954" s="2" t="s">
        <v>63</v>
      </c>
      <c r="C16954" s="2" t="s">
        <v>64</v>
      </c>
      <c r="D16954" s="2" t="s">
        <v>65</v>
      </c>
      <c r="E16954" s="2" t="s">
        <v>17234</v>
      </c>
      <c r="F16954" s="2">
        <v>24112404</v>
      </c>
      <c r="G16954" s="2" t="s">
        <v>496</v>
      </c>
      <c r="H16954" s="2">
        <v>1</v>
      </c>
      <c r="I16954" s="2">
        <v>6</v>
      </c>
      <c r="J16954" s="2">
        <v>10</v>
      </c>
      <c r="K16954" s="2">
        <v>10</v>
      </c>
      <c r="L16954" s="3">
        <v>120190</v>
      </c>
      <c r="M16954" s="2" t="s">
        <v>0</v>
      </c>
      <c r="N16954" s="4" t="s">
        <v>21</v>
      </c>
    </row>
    <row r="16955" spans="1:14" x14ac:dyDescent="0.25">
      <c r="A16955" s="1" t="s">
        <v>375</v>
      </c>
      <c r="B16955" s="2" t="s">
        <v>63</v>
      </c>
      <c r="C16955" s="2" t="s">
        <v>64</v>
      </c>
      <c r="D16955" s="2" t="s">
        <v>65</v>
      </c>
      <c r="E16955" s="2" t="s">
        <v>17235</v>
      </c>
      <c r="F16955" s="2">
        <v>24112404</v>
      </c>
      <c r="G16955" s="2" t="s">
        <v>496</v>
      </c>
      <c r="H16955" s="2">
        <v>1</v>
      </c>
      <c r="I16955" s="2">
        <v>6</v>
      </c>
      <c r="J16955" s="2">
        <v>10</v>
      </c>
      <c r="K16955" s="2">
        <v>19</v>
      </c>
      <c r="L16955" s="3">
        <v>228361</v>
      </c>
      <c r="M16955" s="2" t="s">
        <v>0</v>
      </c>
      <c r="N16955" s="4" t="s">
        <v>21</v>
      </c>
    </row>
    <row r="16956" spans="1:14" x14ac:dyDescent="0.25">
      <c r="A16956" s="1" t="s">
        <v>375</v>
      </c>
      <c r="B16956" s="2" t="s">
        <v>63</v>
      </c>
      <c r="C16956" s="2" t="s">
        <v>64</v>
      </c>
      <c r="D16956" s="2" t="s">
        <v>65</v>
      </c>
      <c r="E16956" s="2" t="s">
        <v>17236</v>
      </c>
      <c r="F16956" s="2">
        <v>24112404</v>
      </c>
      <c r="G16956" s="2" t="s">
        <v>496</v>
      </c>
      <c r="H16956" s="2">
        <v>1</v>
      </c>
      <c r="I16956" s="2">
        <v>6</v>
      </c>
      <c r="J16956" s="2">
        <v>10</v>
      </c>
      <c r="K16956" s="2">
        <v>20</v>
      </c>
      <c r="L16956" s="3">
        <v>240380</v>
      </c>
      <c r="M16956" s="2" t="s">
        <v>0</v>
      </c>
      <c r="N16956" s="4" t="s">
        <v>21</v>
      </c>
    </row>
    <row r="16957" spans="1:14" x14ac:dyDescent="0.25">
      <c r="A16957" s="1" t="s">
        <v>375</v>
      </c>
      <c r="B16957" s="2" t="s">
        <v>63</v>
      </c>
      <c r="C16957" s="2" t="s">
        <v>64</v>
      </c>
      <c r="D16957" s="2" t="s">
        <v>65</v>
      </c>
      <c r="E16957" s="2" t="s">
        <v>17237</v>
      </c>
      <c r="F16957" s="2">
        <v>31201503</v>
      </c>
      <c r="G16957" s="2" t="s">
        <v>496</v>
      </c>
      <c r="H16957" s="2">
        <v>1</v>
      </c>
      <c r="I16957" s="2">
        <v>6</v>
      </c>
      <c r="J16957" s="2">
        <v>10</v>
      </c>
      <c r="K16957" s="2">
        <v>5</v>
      </c>
      <c r="L16957" s="3">
        <v>50250</v>
      </c>
      <c r="M16957" s="2" t="s">
        <v>0</v>
      </c>
      <c r="N16957" s="4" t="s">
        <v>21</v>
      </c>
    </row>
    <row r="16958" spans="1:14" x14ac:dyDescent="0.25">
      <c r="A16958" s="1" t="s">
        <v>375</v>
      </c>
      <c r="B16958" s="2" t="s">
        <v>63</v>
      </c>
      <c r="C16958" s="2" t="s">
        <v>64</v>
      </c>
      <c r="D16958" s="2" t="s">
        <v>65</v>
      </c>
      <c r="E16958" s="2" t="s">
        <v>17238</v>
      </c>
      <c r="F16958" s="2">
        <v>31201503</v>
      </c>
      <c r="G16958" s="2" t="s">
        <v>496</v>
      </c>
      <c r="H16958" s="2">
        <v>1</v>
      </c>
      <c r="I16958" s="2">
        <v>6</v>
      </c>
      <c r="J16958" s="2">
        <v>10</v>
      </c>
      <c r="K16958" s="2">
        <v>5</v>
      </c>
      <c r="L16958" s="3">
        <v>50250</v>
      </c>
      <c r="M16958" s="2" t="s">
        <v>0</v>
      </c>
      <c r="N16958" s="4" t="s">
        <v>21</v>
      </c>
    </row>
    <row r="16959" spans="1:14" x14ac:dyDescent="0.25">
      <c r="A16959" s="1" t="s">
        <v>375</v>
      </c>
      <c r="B16959" s="2" t="s">
        <v>63</v>
      </c>
      <c r="C16959" s="2" t="s">
        <v>64</v>
      </c>
      <c r="D16959" s="2" t="s">
        <v>65</v>
      </c>
      <c r="E16959" s="2" t="s">
        <v>17239</v>
      </c>
      <c r="F16959" s="2">
        <v>31201503</v>
      </c>
      <c r="G16959" s="2" t="s">
        <v>496</v>
      </c>
      <c r="H16959" s="2">
        <v>1</v>
      </c>
      <c r="I16959" s="2">
        <v>6</v>
      </c>
      <c r="J16959" s="2">
        <v>10</v>
      </c>
      <c r="K16959" s="2">
        <v>60</v>
      </c>
      <c r="L16959" s="3">
        <v>566220</v>
      </c>
      <c r="M16959" s="2" t="s">
        <v>0</v>
      </c>
      <c r="N16959" s="4" t="s">
        <v>21</v>
      </c>
    </row>
    <row r="16960" spans="1:14" x14ac:dyDescent="0.25">
      <c r="A16960" s="1" t="s">
        <v>375</v>
      </c>
      <c r="B16960" s="2" t="s">
        <v>63</v>
      </c>
      <c r="C16960" s="2" t="s">
        <v>64</v>
      </c>
      <c r="D16960" s="2" t="s">
        <v>65</v>
      </c>
      <c r="E16960" s="2" t="s">
        <v>17240</v>
      </c>
      <c r="F16960" s="2">
        <v>31201503</v>
      </c>
      <c r="G16960" s="2" t="s">
        <v>496</v>
      </c>
      <c r="H16960" s="2">
        <v>1</v>
      </c>
      <c r="I16960" s="2">
        <v>6</v>
      </c>
      <c r="J16960" s="2">
        <v>10</v>
      </c>
      <c r="K16960" s="2">
        <v>50</v>
      </c>
      <c r="L16960" s="3">
        <v>695350</v>
      </c>
      <c r="M16960" s="2" t="s">
        <v>0</v>
      </c>
      <c r="N16960" s="4" t="s">
        <v>21</v>
      </c>
    </row>
    <row r="16961" spans="1:14" x14ac:dyDescent="0.25">
      <c r="A16961" s="1" t="s">
        <v>375</v>
      </c>
      <c r="B16961" s="2" t="s">
        <v>63</v>
      </c>
      <c r="C16961" s="2" t="s">
        <v>64</v>
      </c>
      <c r="D16961" s="2" t="s">
        <v>65</v>
      </c>
      <c r="E16961" s="2" t="s">
        <v>17241</v>
      </c>
      <c r="F16961" s="2">
        <v>31201503</v>
      </c>
      <c r="G16961" s="2" t="s">
        <v>496</v>
      </c>
      <c r="H16961" s="2">
        <v>1</v>
      </c>
      <c r="I16961" s="2">
        <v>6</v>
      </c>
      <c r="J16961" s="2">
        <v>10</v>
      </c>
      <c r="K16961" s="2">
        <v>9</v>
      </c>
      <c r="L16961" s="3">
        <v>151686</v>
      </c>
      <c r="M16961" s="2" t="s">
        <v>0</v>
      </c>
      <c r="N16961" s="4" t="s">
        <v>21</v>
      </c>
    </row>
    <row r="16962" spans="1:14" x14ac:dyDescent="0.25">
      <c r="A16962" s="1" t="s">
        <v>375</v>
      </c>
      <c r="B16962" s="2" t="s">
        <v>63</v>
      </c>
      <c r="C16962" s="2" t="s">
        <v>64</v>
      </c>
      <c r="D16962" s="2" t="s">
        <v>65</v>
      </c>
      <c r="E16962" s="2" t="s">
        <v>17242</v>
      </c>
      <c r="F16962" s="2">
        <v>47131502</v>
      </c>
      <c r="G16962" s="2" t="s">
        <v>496</v>
      </c>
      <c r="H16962" s="2">
        <v>1</v>
      </c>
      <c r="I16962" s="2">
        <v>6</v>
      </c>
      <c r="J16962" s="2">
        <v>10</v>
      </c>
      <c r="K16962" s="2">
        <v>100</v>
      </c>
      <c r="L16962" s="3">
        <v>5453100</v>
      </c>
      <c r="M16962" s="2" t="s">
        <v>0</v>
      </c>
      <c r="N16962" s="4" t="s">
        <v>21</v>
      </c>
    </row>
    <row r="16963" spans="1:14" x14ac:dyDescent="0.25">
      <c r="A16963" s="1" t="s">
        <v>375</v>
      </c>
      <c r="B16963" s="2" t="s">
        <v>63</v>
      </c>
      <c r="C16963" s="2" t="s">
        <v>64</v>
      </c>
      <c r="D16963" s="2" t="s">
        <v>65</v>
      </c>
      <c r="E16963" s="2" t="s">
        <v>17243</v>
      </c>
      <c r="F16963" s="2">
        <v>31201531</v>
      </c>
      <c r="G16963" s="2" t="s">
        <v>496</v>
      </c>
      <c r="H16963" s="2">
        <v>1</v>
      </c>
      <c r="I16963" s="2">
        <v>6</v>
      </c>
      <c r="J16963" s="2">
        <v>10</v>
      </c>
      <c r="K16963" s="2">
        <v>100</v>
      </c>
      <c r="L16963" s="3">
        <v>205600</v>
      </c>
      <c r="M16963" s="2" t="s">
        <v>0</v>
      </c>
      <c r="N16963" s="4" t="s">
        <v>21</v>
      </c>
    </row>
    <row r="16964" spans="1:14" x14ac:dyDescent="0.25">
      <c r="A16964" s="1" t="s">
        <v>375</v>
      </c>
      <c r="B16964" s="2" t="s">
        <v>63</v>
      </c>
      <c r="C16964" s="2" t="s">
        <v>64</v>
      </c>
      <c r="D16964" s="2" t="s">
        <v>65</v>
      </c>
      <c r="E16964" s="2" t="s">
        <v>17244</v>
      </c>
      <c r="F16964" s="2">
        <v>24121503</v>
      </c>
      <c r="G16964" s="2" t="s">
        <v>496</v>
      </c>
      <c r="H16964" s="2">
        <v>1</v>
      </c>
      <c r="I16964" s="2">
        <v>6</v>
      </c>
      <c r="J16964" s="2">
        <v>10</v>
      </c>
      <c r="K16964" s="2">
        <v>50</v>
      </c>
      <c r="L16964" s="3">
        <v>423100</v>
      </c>
      <c r="M16964" s="2" t="s">
        <v>0</v>
      </c>
      <c r="N16964" s="4" t="s">
        <v>21</v>
      </c>
    </row>
    <row r="16965" spans="1:14" x14ac:dyDescent="0.25">
      <c r="A16965" s="1" t="s">
        <v>375</v>
      </c>
      <c r="B16965" s="2" t="s">
        <v>63</v>
      </c>
      <c r="C16965" s="2" t="s">
        <v>64</v>
      </c>
      <c r="D16965" s="2" t="s">
        <v>65</v>
      </c>
      <c r="E16965" s="2" t="s">
        <v>17245</v>
      </c>
      <c r="F16965" s="2">
        <v>24121503</v>
      </c>
      <c r="G16965" s="2" t="s">
        <v>496</v>
      </c>
      <c r="H16965" s="2">
        <v>1</v>
      </c>
      <c r="I16965" s="2">
        <v>6</v>
      </c>
      <c r="J16965" s="2">
        <v>10</v>
      </c>
      <c r="K16965" s="2">
        <v>80</v>
      </c>
      <c r="L16965" s="3">
        <v>786720</v>
      </c>
      <c r="M16965" s="2" t="s">
        <v>0</v>
      </c>
      <c r="N16965" s="4" t="s">
        <v>21</v>
      </c>
    </row>
    <row r="16966" spans="1:14" x14ac:dyDescent="0.25">
      <c r="A16966" s="1" t="s">
        <v>375</v>
      </c>
      <c r="B16966" s="2" t="s">
        <v>63</v>
      </c>
      <c r="C16966" s="2" t="s">
        <v>64</v>
      </c>
      <c r="D16966" s="2" t="s">
        <v>65</v>
      </c>
      <c r="E16966" s="2" t="s">
        <v>17246</v>
      </c>
      <c r="F16966" s="2">
        <v>24121503</v>
      </c>
      <c r="G16966" s="2" t="s">
        <v>496</v>
      </c>
      <c r="H16966" s="2">
        <v>1</v>
      </c>
      <c r="I16966" s="2">
        <v>6</v>
      </c>
      <c r="J16966" s="2">
        <v>10</v>
      </c>
      <c r="K16966" s="2">
        <v>60</v>
      </c>
      <c r="L16966" s="3">
        <v>604380</v>
      </c>
      <c r="M16966" s="2" t="s">
        <v>0</v>
      </c>
      <c r="N16966" s="4" t="s">
        <v>21</v>
      </c>
    </row>
    <row r="16967" spans="1:14" x14ac:dyDescent="0.25">
      <c r="A16967" s="1" t="s">
        <v>375</v>
      </c>
      <c r="B16967" s="2" t="s">
        <v>63</v>
      </c>
      <c r="C16967" s="2" t="s">
        <v>64</v>
      </c>
      <c r="D16967" s="2" t="s">
        <v>65</v>
      </c>
      <c r="E16967" s="2" t="s">
        <v>17247</v>
      </c>
      <c r="F16967" s="2">
        <v>14121500</v>
      </c>
      <c r="G16967" s="2" t="s">
        <v>496</v>
      </c>
      <c r="H16967" s="2">
        <v>1</v>
      </c>
      <c r="I16967" s="2">
        <v>6</v>
      </c>
      <c r="J16967" s="2">
        <v>10</v>
      </c>
      <c r="K16967" s="2">
        <v>1</v>
      </c>
      <c r="L16967" s="3">
        <v>116200</v>
      </c>
      <c r="M16967" s="2" t="s">
        <v>0</v>
      </c>
      <c r="N16967" s="4" t="s">
        <v>21</v>
      </c>
    </row>
    <row r="16968" spans="1:14" x14ac:dyDescent="0.25">
      <c r="A16968" s="1" t="s">
        <v>375</v>
      </c>
      <c r="B16968" s="2" t="s">
        <v>63</v>
      </c>
      <c r="C16968" s="2" t="s">
        <v>64</v>
      </c>
      <c r="D16968" s="2" t="s">
        <v>65</v>
      </c>
      <c r="E16968" s="2" t="s">
        <v>17248</v>
      </c>
      <c r="F16968" s="2">
        <v>31201531</v>
      </c>
      <c r="G16968" s="2" t="s">
        <v>496</v>
      </c>
      <c r="H16968" s="2">
        <v>1</v>
      </c>
      <c r="I16968" s="2">
        <v>6</v>
      </c>
      <c r="J16968" s="2">
        <v>10</v>
      </c>
      <c r="K16968" s="2">
        <v>1</v>
      </c>
      <c r="L16968" s="3">
        <v>61575</v>
      </c>
      <c r="M16968" s="2" t="s">
        <v>0</v>
      </c>
      <c r="N16968" s="4" t="s">
        <v>21</v>
      </c>
    </row>
    <row r="16969" spans="1:14" x14ac:dyDescent="0.25">
      <c r="A16969" s="1" t="s">
        <v>375</v>
      </c>
      <c r="B16969" s="2" t="s">
        <v>72</v>
      </c>
      <c r="C16969" s="2" t="s">
        <v>73</v>
      </c>
      <c r="D16969" s="2" t="s">
        <v>74</v>
      </c>
      <c r="E16969" s="2" t="s">
        <v>17249</v>
      </c>
      <c r="F16969" s="2">
        <v>15121504</v>
      </c>
      <c r="G16969" s="2" t="s">
        <v>496</v>
      </c>
      <c r="H16969" s="2">
        <v>1</v>
      </c>
      <c r="I16969" s="2">
        <v>6</v>
      </c>
      <c r="J16969" s="2">
        <v>10</v>
      </c>
      <c r="K16969" s="2">
        <v>11</v>
      </c>
      <c r="L16969" s="3">
        <v>316173</v>
      </c>
      <c r="M16969" s="2" t="s">
        <v>0</v>
      </c>
      <c r="N16969" s="4" t="s">
        <v>21</v>
      </c>
    </row>
    <row r="16970" spans="1:14" x14ac:dyDescent="0.25">
      <c r="A16970" s="1" t="s">
        <v>375</v>
      </c>
      <c r="B16970" s="2" t="s">
        <v>72</v>
      </c>
      <c r="C16970" s="2" t="s">
        <v>73</v>
      </c>
      <c r="D16970" s="2" t="s">
        <v>74</v>
      </c>
      <c r="E16970" s="2" t="s">
        <v>17250</v>
      </c>
      <c r="F16970" s="2">
        <v>15121802</v>
      </c>
      <c r="G16970" s="2" t="s">
        <v>496</v>
      </c>
      <c r="H16970" s="2">
        <v>1</v>
      </c>
      <c r="I16970" s="2">
        <v>6</v>
      </c>
      <c r="J16970" s="2">
        <v>10</v>
      </c>
      <c r="K16970" s="2">
        <v>2</v>
      </c>
      <c r="L16970" s="3">
        <v>135008</v>
      </c>
      <c r="M16970" s="2" t="s">
        <v>0</v>
      </c>
      <c r="N16970" s="4" t="s">
        <v>21</v>
      </c>
    </row>
    <row r="16971" spans="1:14" x14ac:dyDescent="0.25">
      <c r="A16971" s="1" t="s">
        <v>375</v>
      </c>
      <c r="B16971" s="2" t="s">
        <v>72</v>
      </c>
      <c r="C16971" s="2" t="s">
        <v>73</v>
      </c>
      <c r="D16971" s="2" t="s">
        <v>74</v>
      </c>
      <c r="E16971" s="2" t="s">
        <v>17251</v>
      </c>
      <c r="F16971" s="2">
        <v>47131821</v>
      </c>
      <c r="G16971" s="2" t="s">
        <v>496</v>
      </c>
      <c r="H16971" s="2">
        <v>1</v>
      </c>
      <c r="I16971" s="2">
        <v>6</v>
      </c>
      <c r="J16971" s="2">
        <v>10</v>
      </c>
      <c r="K16971" s="2">
        <v>6</v>
      </c>
      <c r="L16971" s="3">
        <v>492936</v>
      </c>
      <c r="M16971" s="2" t="s">
        <v>0</v>
      </c>
      <c r="N16971" s="4" t="s">
        <v>21</v>
      </c>
    </row>
    <row r="16972" spans="1:14" x14ac:dyDescent="0.25">
      <c r="A16972" s="1" t="s">
        <v>375</v>
      </c>
      <c r="B16972" s="2" t="s">
        <v>72</v>
      </c>
      <c r="C16972" s="2" t="s">
        <v>73</v>
      </c>
      <c r="D16972" s="2" t="s">
        <v>74</v>
      </c>
      <c r="E16972" s="2" t="s">
        <v>17252</v>
      </c>
      <c r="F16972" s="2">
        <v>25174004</v>
      </c>
      <c r="G16972" s="2" t="s">
        <v>496</v>
      </c>
      <c r="H16972" s="2">
        <v>1</v>
      </c>
      <c r="I16972" s="2">
        <v>6</v>
      </c>
      <c r="J16972" s="2">
        <v>10</v>
      </c>
      <c r="K16972" s="2">
        <v>5</v>
      </c>
      <c r="L16972" s="3">
        <v>193135</v>
      </c>
      <c r="M16972" s="2" t="s">
        <v>0</v>
      </c>
      <c r="N16972" s="4" t="s">
        <v>21</v>
      </c>
    </row>
    <row r="16973" spans="1:14" x14ac:dyDescent="0.25">
      <c r="A16973" s="1" t="s">
        <v>375</v>
      </c>
      <c r="B16973" s="2" t="s">
        <v>72</v>
      </c>
      <c r="C16973" s="2" t="s">
        <v>73</v>
      </c>
      <c r="D16973" s="2" t="s">
        <v>74</v>
      </c>
      <c r="E16973" s="2" t="s">
        <v>17253</v>
      </c>
      <c r="F16973" s="2">
        <v>12352401</v>
      </c>
      <c r="G16973" s="2" t="s">
        <v>496</v>
      </c>
      <c r="H16973" s="2">
        <v>1</v>
      </c>
      <c r="I16973" s="2">
        <v>6</v>
      </c>
      <c r="J16973" s="2">
        <v>10</v>
      </c>
      <c r="K16973" s="2">
        <v>10</v>
      </c>
      <c r="L16973" s="3">
        <v>167490</v>
      </c>
      <c r="M16973" s="2" t="s">
        <v>0</v>
      </c>
      <c r="N16973" s="4" t="s">
        <v>21</v>
      </c>
    </row>
    <row r="16974" spans="1:14" x14ac:dyDescent="0.25">
      <c r="A16974" s="1" t="s">
        <v>375</v>
      </c>
      <c r="B16974" s="2" t="s">
        <v>72</v>
      </c>
      <c r="C16974" s="2" t="s">
        <v>73</v>
      </c>
      <c r="D16974" s="2" t="s">
        <v>74</v>
      </c>
      <c r="E16974" s="2" t="s">
        <v>17254</v>
      </c>
      <c r="F16974" s="2">
        <v>12164201</v>
      </c>
      <c r="G16974" s="2" t="s">
        <v>496</v>
      </c>
      <c r="H16974" s="2">
        <v>1</v>
      </c>
      <c r="I16974" s="2">
        <v>6</v>
      </c>
      <c r="J16974" s="2">
        <v>10</v>
      </c>
      <c r="K16974" s="2">
        <v>70</v>
      </c>
      <c r="L16974" s="3">
        <v>2391900</v>
      </c>
      <c r="M16974" s="2" t="s">
        <v>0</v>
      </c>
      <c r="N16974" s="4" t="s">
        <v>21</v>
      </c>
    </row>
    <row r="16975" spans="1:14" x14ac:dyDescent="0.25">
      <c r="A16975" s="1" t="s">
        <v>375</v>
      </c>
      <c r="B16975" s="2" t="s">
        <v>72</v>
      </c>
      <c r="C16975" s="2" t="s">
        <v>73</v>
      </c>
      <c r="D16975" s="2" t="s">
        <v>74</v>
      </c>
      <c r="E16975" s="2" t="s">
        <v>17255</v>
      </c>
      <c r="F16975" s="2">
        <v>12164201</v>
      </c>
      <c r="G16975" s="2" t="s">
        <v>496</v>
      </c>
      <c r="H16975" s="2">
        <v>1</v>
      </c>
      <c r="I16975" s="2">
        <v>6</v>
      </c>
      <c r="J16975" s="2">
        <v>10</v>
      </c>
      <c r="K16975" s="2">
        <v>5</v>
      </c>
      <c r="L16975" s="3">
        <v>477080</v>
      </c>
      <c r="M16975" s="2" t="s">
        <v>0</v>
      </c>
      <c r="N16975" s="4" t="s">
        <v>21</v>
      </c>
    </row>
    <row r="16976" spans="1:14" x14ac:dyDescent="0.25">
      <c r="A16976" s="1" t="s">
        <v>375</v>
      </c>
      <c r="B16976" s="2" t="s">
        <v>72</v>
      </c>
      <c r="C16976" s="2" t="s">
        <v>73</v>
      </c>
      <c r="D16976" s="2" t="s">
        <v>74</v>
      </c>
      <c r="E16976" s="2" t="s">
        <v>17256</v>
      </c>
      <c r="F16976" s="2">
        <v>47131827</v>
      </c>
      <c r="G16976" s="2" t="s">
        <v>496</v>
      </c>
      <c r="H16976" s="2">
        <v>1</v>
      </c>
      <c r="I16976" s="2">
        <v>6</v>
      </c>
      <c r="J16976" s="2">
        <v>10</v>
      </c>
      <c r="K16976" s="2">
        <v>55</v>
      </c>
      <c r="L16976" s="3">
        <v>1236180</v>
      </c>
      <c r="M16976" s="2" t="s">
        <v>0</v>
      </c>
      <c r="N16976" s="4" t="s">
        <v>21</v>
      </c>
    </row>
    <row r="16977" spans="1:14" x14ac:dyDescent="0.25">
      <c r="A16977" s="1" t="s">
        <v>375</v>
      </c>
      <c r="B16977" s="2" t="s">
        <v>72</v>
      </c>
      <c r="C16977" s="2" t="s">
        <v>73</v>
      </c>
      <c r="D16977" s="2" t="s">
        <v>74</v>
      </c>
      <c r="E16977" s="2" t="s">
        <v>17257</v>
      </c>
      <c r="F16977" s="2">
        <v>31211604</v>
      </c>
      <c r="G16977" s="2" t="s">
        <v>496</v>
      </c>
      <c r="H16977" s="2">
        <v>1</v>
      </c>
      <c r="I16977" s="2">
        <v>6</v>
      </c>
      <c r="J16977" s="2">
        <v>10</v>
      </c>
      <c r="K16977" s="2">
        <v>153</v>
      </c>
      <c r="L16977" s="3">
        <v>4031397</v>
      </c>
      <c r="M16977" s="2" t="s">
        <v>0</v>
      </c>
      <c r="N16977" s="4" t="s">
        <v>21</v>
      </c>
    </row>
    <row r="16978" spans="1:14" x14ac:dyDescent="0.25">
      <c r="A16978" s="1" t="s">
        <v>375</v>
      </c>
      <c r="B16978" s="2" t="s">
        <v>72</v>
      </c>
      <c r="C16978" s="2" t="s">
        <v>73</v>
      </c>
      <c r="D16978" s="2" t="s">
        <v>74</v>
      </c>
      <c r="E16978" s="2" t="s">
        <v>17258</v>
      </c>
      <c r="F16978" s="2">
        <v>15121514</v>
      </c>
      <c r="G16978" s="2" t="s">
        <v>496</v>
      </c>
      <c r="H16978" s="2">
        <v>1</v>
      </c>
      <c r="I16978" s="2">
        <v>6</v>
      </c>
      <c r="J16978" s="2">
        <v>10</v>
      </c>
      <c r="K16978" s="2">
        <v>60</v>
      </c>
      <c r="L16978" s="3">
        <v>3865380</v>
      </c>
      <c r="M16978" s="2" t="s">
        <v>0</v>
      </c>
      <c r="N16978" s="4" t="s">
        <v>21</v>
      </c>
    </row>
    <row r="16979" spans="1:14" x14ac:dyDescent="0.25">
      <c r="A16979" s="1" t="s">
        <v>375</v>
      </c>
      <c r="B16979" s="2" t="s">
        <v>72</v>
      </c>
      <c r="C16979" s="2" t="s">
        <v>73</v>
      </c>
      <c r="D16979" s="2" t="s">
        <v>74</v>
      </c>
      <c r="E16979" s="2" t="s">
        <v>17259</v>
      </c>
      <c r="F16979" s="2">
        <v>27112913</v>
      </c>
      <c r="G16979" s="2" t="s">
        <v>496</v>
      </c>
      <c r="H16979" s="2">
        <v>1</v>
      </c>
      <c r="I16979" s="2">
        <v>6</v>
      </c>
      <c r="J16979" s="2">
        <v>10</v>
      </c>
      <c r="K16979" s="2">
        <v>10</v>
      </c>
      <c r="L16979" s="3">
        <v>5303730</v>
      </c>
      <c r="M16979" s="2" t="s">
        <v>0</v>
      </c>
      <c r="N16979" s="4" t="s">
        <v>21</v>
      </c>
    </row>
    <row r="16980" spans="1:14" x14ac:dyDescent="0.25">
      <c r="A16980" s="1" t="s">
        <v>375</v>
      </c>
      <c r="B16980" s="2" t="s">
        <v>72</v>
      </c>
      <c r="C16980" s="2" t="s">
        <v>73</v>
      </c>
      <c r="D16980" s="2" t="s">
        <v>74</v>
      </c>
      <c r="E16980" s="2" t="s">
        <v>17260</v>
      </c>
      <c r="F16980" s="2">
        <v>27112913</v>
      </c>
      <c r="G16980" s="2" t="s">
        <v>496</v>
      </c>
      <c r="H16980" s="2">
        <v>1</v>
      </c>
      <c r="I16980" s="2">
        <v>6</v>
      </c>
      <c r="J16980" s="2">
        <v>10</v>
      </c>
      <c r="K16980" s="2">
        <v>50</v>
      </c>
      <c r="L16980" s="3">
        <v>3906100</v>
      </c>
      <c r="M16980" s="2" t="s">
        <v>0</v>
      </c>
      <c r="N16980" s="4" t="s">
        <v>21</v>
      </c>
    </row>
    <row r="16981" spans="1:14" x14ac:dyDescent="0.25">
      <c r="A16981" s="1" t="s">
        <v>375</v>
      </c>
      <c r="B16981" s="2" t="s">
        <v>72</v>
      </c>
      <c r="C16981" s="2" t="s">
        <v>73</v>
      </c>
      <c r="D16981" s="2" t="s">
        <v>74</v>
      </c>
      <c r="E16981" s="2" t="s">
        <v>17261</v>
      </c>
      <c r="F16981" s="2">
        <v>47131805</v>
      </c>
      <c r="G16981" s="2" t="s">
        <v>496</v>
      </c>
      <c r="H16981" s="2">
        <v>1</v>
      </c>
      <c r="I16981" s="2">
        <v>6</v>
      </c>
      <c r="J16981" s="2">
        <v>10</v>
      </c>
      <c r="K16981" s="2">
        <v>55</v>
      </c>
      <c r="L16981" s="3">
        <v>1954535</v>
      </c>
      <c r="M16981" s="2" t="s">
        <v>0</v>
      </c>
      <c r="N16981" s="4" t="s">
        <v>21</v>
      </c>
    </row>
    <row r="16982" spans="1:14" x14ac:dyDescent="0.25">
      <c r="A16982" s="1" t="s">
        <v>375</v>
      </c>
      <c r="B16982" s="2" t="s">
        <v>72</v>
      </c>
      <c r="C16982" s="2" t="s">
        <v>1180</v>
      </c>
      <c r="D16982" s="2" t="s">
        <v>17935</v>
      </c>
      <c r="E16982" s="2" t="s">
        <v>17262</v>
      </c>
      <c r="F16982" s="2">
        <v>15111505</v>
      </c>
      <c r="G16982" s="2" t="s">
        <v>496</v>
      </c>
      <c r="H16982" s="2">
        <v>1</v>
      </c>
      <c r="I16982" s="2">
        <v>6</v>
      </c>
      <c r="J16982" s="2">
        <v>10</v>
      </c>
      <c r="K16982" s="2">
        <v>8</v>
      </c>
      <c r="L16982" s="3">
        <v>310592</v>
      </c>
      <c r="M16982" s="2" t="s">
        <v>0</v>
      </c>
      <c r="N16982" s="4" t="s">
        <v>21</v>
      </c>
    </row>
    <row r="16983" spans="1:14" x14ac:dyDescent="0.25">
      <c r="A16983" s="1" t="s">
        <v>375</v>
      </c>
      <c r="B16983" s="2" t="s">
        <v>72</v>
      </c>
      <c r="C16983" s="2" t="s">
        <v>17263</v>
      </c>
      <c r="D16983" s="2" t="s">
        <v>18061</v>
      </c>
      <c r="E16983" s="2" t="s">
        <v>17264</v>
      </c>
      <c r="F16983" s="2">
        <v>47131821</v>
      </c>
      <c r="G16983" s="2" t="s">
        <v>496</v>
      </c>
      <c r="H16983" s="2">
        <v>1</v>
      </c>
      <c r="I16983" s="2">
        <v>6</v>
      </c>
      <c r="J16983" s="2">
        <v>10</v>
      </c>
      <c r="K16983" s="2">
        <v>1</v>
      </c>
      <c r="L16983" s="3">
        <v>1405448</v>
      </c>
      <c r="M16983" s="2" t="s">
        <v>0</v>
      </c>
      <c r="N16983" s="4" t="s">
        <v>21</v>
      </c>
    </row>
    <row r="16984" spans="1:14" x14ac:dyDescent="0.25">
      <c r="A16984" s="1" t="s">
        <v>375</v>
      </c>
      <c r="B16984" s="2" t="s">
        <v>72</v>
      </c>
      <c r="C16984" s="2" t="s">
        <v>17263</v>
      </c>
      <c r="D16984" s="2" t="s">
        <v>18061</v>
      </c>
      <c r="E16984" s="2" t="s">
        <v>17265</v>
      </c>
      <c r="F16984" s="2">
        <v>25191721</v>
      </c>
      <c r="G16984" s="2" t="s">
        <v>496</v>
      </c>
      <c r="H16984" s="2">
        <v>1</v>
      </c>
      <c r="I16984" s="2">
        <v>6</v>
      </c>
      <c r="J16984" s="2">
        <v>10</v>
      </c>
      <c r="K16984" s="2">
        <v>1</v>
      </c>
      <c r="L16984" s="3">
        <v>49691</v>
      </c>
      <c r="M16984" s="2" t="s">
        <v>0</v>
      </c>
      <c r="N16984" s="4" t="s">
        <v>21</v>
      </c>
    </row>
    <row r="16985" spans="1:14" x14ac:dyDescent="0.25">
      <c r="A16985" s="1" t="s">
        <v>375</v>
      </c>
      <c r="B16985" s="2" t="s">
        <v>408</v>
      </c>
      <c r="C16985" s="2" t="s">
        <v>1186</v>
      </c>
      <c r="D16985" s="2" t="s">
        <v>17937</v>
      </c>
      <c r="E16985" s="2" t="s">
        <v>17266</v>
      </c>
      <c r="F16985" s="2">
        <v>12352104</v>
      </c>
      <c r="G16985" s="2" t="s">
        <v>496</v>
      </c>
      <c r="H16985" s="2">
        <v>1</v>
      </c>
      <c r="I16985" s="2">
        <v>6</v>
      </c>
      <c r="J16985" s="2">
        <v>10</v>
      </c>
      <c r="K16985" s="2">
        <v>1</v>
      </c>
      <c r="L16985" s="3">
        <v>2591859</v>
      </c>
      <c r="M16985" s="2" t="s">
        <v>0</v>
      </c>
      <c r="N16985" s="4" t="s">
        <v>21</v>
      </c>
    </row>
    <row r="16986" spans="1:14" x14ac:dyDescent="0.25">
      <c r="A16986" s="1" t="s">
        <v>375</v>
      </c>
      <c r="B16986" s="2" t="s">
        <v>408</v>
      </c>
      <c r="C16986" s="2" t="s">
        <v>1186</v>
      </c>
      <c r="D16986" s="2" t="s">
        <v>17937</v>
      </c>
      <c r="E16986" s="2" t="s">
        <v>17267</v>
      </c>
      <c r="F16986" s="2">
        <v>47131821</v>
      </c>
      <c r="G16986" s="2" t="s">
        <v>496</v>
      </c>
      <c r="H16986" s="2">
        <v>1</v>
      </c>
      <c r="I16986" s="2">
        <v>6</v>
      </c>
      <c r="J16986" s="2">
        <v>10</v>
      </c>
      <c r="K16986" s="2">
        <v>1</v>
      </c>
      <c r="L16986" s="3">
        <v>124700</v>
      </c>
      <c r="M16986" s="2" t="s">
        <v>0</v>
      </c>
      <c r="N16986" s="4" t="s">
        <v>21</v>
      </c>
    </row>
    <row r="16987" spans="1:14" x14ac:dyDescent="0.25">
      <c r="A16987" s="1" t="s">
        <v>375</v>
      </c>
      <c r="B16987" s="2" t="s">
        <v>408</v>
      </c>
      <c r="C16987" s="2" t="s">
        <v>1186</v>
      </c>
      <c r="D16987" s="2" t="s">
        <v>17937</v>
      </c>
      <c r="E16987" s="2" t="s">
        <v>17268</v>
      </c>
      <c r="F16987" s="2">
        <v>12352401</v>
      </c>
      <c r="G16987" s="2" t="s">
        <v>496</v>
      </c>
      <c r="H16987" s="2">
        <v>1</v>
      </c>
      <c r="I16987" s="2">
        <v>6</v>
      </c>
      <c r="J16987" s="2">
        <v>10</v>
      </c>
      <c r="K16987" s="2">
        <v>1</v>
      </c>
      <c r="L16987" s="3">
        <v>41467</v>
      </c>
      <c r="M16987" s="2" t="s">
        <v>0</v>
      </c>
      <c r="N16987" s="4" t="s">
        <v>21</v>
      </c>
    </row>
    <row r="16988" spans="1:14" x14ac:dyDescent="0.25">
      <c r="A16988" s="1" t="s">
        <v>375</v>
      </c>
      <c r="B16988" s="2" t="s">
        <v>408</v>
      </c>
      <c r="C16988" s="2" t="s">
        <v>1186</v>
      </c>
      <c r="D16988" s="2" t="s">
        <v>17937</v>
      </c>
      <c r="E16988" s="2" t="s">
        <v>17269</v>
      </c>
      <c r="F16988" s="2">
        <v>12164201</v>
      </c>
      <c r="G16988" s="2" t="s">
        <v>496</v>
      </c>
      <c r="H16988" s="2">
        <v>1</v>
      </c>
      <c r="I16988" s="2">
        <v>6</v>
      </c>
      <c r="J16988" s="2">
        <v>10</v>
      </c>
      <c r="K16988" s="2">
        <v>2</v>
      </c>
      <c r="L16988" s="3">
        <v>127598</v>
      </c>
      <c r="M16988" s="2" t="s">
        <v>0</v>
      </c>
      <c r="N16988" s="4" t="s">
        <v>21</v>
      </c>
    </row>
    <row r="16989" spans="1:14" x14ac:dyDescent="0.25">
      <c r="A16989" s="1" t="s">
        <v>375</v>
      </c>
      <c r="B16989" s="2" t="s">
        <v>408</v>
      </c>
      <c r="C16989" s="2" t="s">
        <v>1186</v>
      </c>
      <c r="D16989" s="2" t="s">
        <v>17937</v>
      </c>
      <c r="E16989" s="2" t="s">
        <v>17270</v>
      </c>
      <c r="F16989" s="2">
        <v>12352104</v>
      </c>
      <c r="G16989" s="2" t="s">
        <v>496</v>
      </c>
      <c r="H16989" s="2">
        <v>1</v>
      </c>
      <c r="I16989" s="2">
        <v>6</v>
      </c>
      <c r="J16989" s="2">
        <v>10</v>
      </c>
      <c r="K16989" s="2">
        <v>149</v>
      </c>
      <c r="L16989" s="3">
        <v>5294715</v>
      </c>
      <c r="M16989" s="2" t="s">
        <v>0</v>
      </c>
      <c r="N16989" s="4" t="s">
        <v>21</v>
      </c>
    </row>
    <row r="16990" spans="1:14" x14ac:dyDescent="0.25">
      <c r="A16990" s="1" t="s">
        <v>375</v>
      </c>
      <c r="B16990" s="2" t="s">
        <v>408</v>
      </c>
      <c r="C16990" s="2" t="s">
        <v>1186</v>
      </c>
      <c r="D16990" s="2" t="s">
        <v>17937</v>
      </c>
      <c r="E16990" s="2" t="s">
        <v>17271</v>
      </c>
      <c r="F16990" s="2">
        <v>12191601</v>
      </c>
      <c r="G16990" s="2" t="s">
        <v>496</v>
      </c>
      <c r="H16990" s="2">
        <v>1</v>
      </c>
      <c r="I16990" s="2">
        <v>6</v>
      </c>
      <c r="J16990" s="2">
        <v>10</v>
      </c>
      <c r="K16990" s="2">
        <v>5</v>
      </c>
      <c r="L16990" s="3">
        <v>180965</v>
      </c>
      <c r="M16990" s="2" t="s">
        <v>0</v>
      </c>
      <c r="N16990" s="4" t="s">
        <v>21</v>
      </c>
    </row>
    <row r="16991" spans="1:14" x14ac:dyDescent="0.25">
      <c r="A16991" s="1" t="s">
        <v>375</v>
      </c>
      <c r="B16991" s="2" t="s">
        <v>408</v>
      </c>
      <c r="C16991" s="2" t="s">
        <v>1186</v>
      </c>
      <c r="D16991" s="2" t="s">
        <v>17937</v>
      </c>
      <c r="E16991" s="2" t="s">
        <v>17272</v>
      </c>
      <c r="F16991" s="2">
        <v>12352104</v>
      </c>
      <c r="G16991" s="2" t="s">
        <v>496</v>
      </c>
      <c r="H16991" s="2">
        <v>1</v>
      </c>
      <c r="I16991" s="2">
        <v>6</v>
      </c>
      <c r="J16991" s="2">
        <v>10</v>
      </c>
      <c r="K16991" s="2">
        <v>61</v>
      </c>
      <c r="L16991" s="3">
        <v>7368800</v>
      </c>
      <c r="M16991" s="2" t="s">
        <v>0</v>
      </c>
      <c r="N16991" s="4" t="s">
        <v>21</v>
      </c>
    </row>
    <row r="16992" spans="1:14" x14ac:dyDescent="0.25">
      <c r="A16992" s="1" t="s">
        <v>375</v>
      </c>
      <c r="B16992" s="2" t="s">
        <v>408</v>
      </c>
      <c r="C16992" s="2" t="s">
        <v>1186</v>
      </c>
      <c r="D16992" s="2" t="s">
        <v>17937</v>
      </c>
      <c r="E16992" s="2" t="s">
        <v>17273</v>
      </c>
      <c r="F16992" s="2">
        <v>41104213</v>
      </c>
      <c r="G16992" s="2" t="s">
        <v>496</v>
      </c>
      <c r="H16992" s="2">
        <v>1</v>
      </c>
      <c r="I16992" s="2">
        <v>6</v>
      </c>
      <c r="J16992" s="2">
        <v>10</v>
      </c>
      <c r="K16992" s="2">
        <v>9</v>
      </c>
      <c r="L16992" s="3">
        <v>52713</v>
      </c>
      <c r="M16992" s="2" t="s">
        <v>0</v>
      </c>
      <c r="N16992" s="4" t="s">
        <v>21</v>
      </c>
    </row>
    <row r="16993" spans="1:14" x14ac:dyDescent="0.25">
      <c r="A16993" s="1" t="s">
        <v>375</v>
      </c>
      <c r="B16993" s="2" t="s">
        <v>408</v>
      </c>
      <c r="C16993" s="2" t="s">
        <v>1186</v>
      </c>
      <c r="D16993" s="2" t="s">
        <v>17937</v>
      </c>
      <c r="E16993" s="2" t="s">
        <v>17274</v>
      </c>
      <c r="F16993" s="2">
        <v>12352104</v>
      </c>
      <c r="G16993" s="2" t="s">
        <v>496</v>
      </c>
      <c r="H16993" s="2">
        <v>1</v>
      </c>
      <c r="I16993" s="2">
        <v>6</v>
      </c>
      <c r="J16993" s="2">
        <v>10</v>
      </c>
      <c r="K16993" s="2">
        <v>3</v>
      </c>
      <c r="L16993" s="3">
        <v>115248</v>
      </c>
      <c r="M16993" s="2" t="s">
        <v>0</v>
      </c>
      <c r="N16993" s="4" t="s">
        <v>21</v>
      </c>
    </row>
    <row r="16994" spans="1:14" x14ac:dyDescent="0.25">
      <c r="A16994" s="1" t="s">
        <v>375</v>
      </c>
      <c r="B16994" s="2" t="s">
        <v>408</v>
      </c>
      <c r="C16994" s="2" t="s">
        <v>1186</v>
      </c>
      <c r="D16994" s="2" t="s">
        <v>17937</v>
      </c>
      <c r="E16994" s="2" t="s">
        <v>17275</v>
      </c>
      <c r="F16994" s="2">
        <v>12352104</v>
      </c>
      <c r="G16994" s="2" t="s">
        <v>496</v>
      </c>
      <c r="H16994" s="2">
        <v>1</v>
      </c>
      <c r="I16994" s="2">
        <v>6</v>
      </c>
      <c r="J16994" s="2">
        <v>10</v>
      </c>
      <c r="K16994" s="2">
        <v>40</v>
      </c>
      <c r="L16994" s="3">
        <v>2719880</v>
      </c>
      <c r="M16994" s="2" t="s">
        <v>0</v>
      </c>
      <c r="N16994" s="4" t="s">
        <v>21</v>
      </c>
    </row>
    <row r="16995" spans="1:14" x14ac:dyDescent="0.25">
      <c r="A16995" s="1" t="s">
        <v>375</v>
      </c>
      <c r="B16995" s="2" t="s">
        <v>408</v>
      </c>
      <c r="C16995" s="2" t="s">
        <v>13200</v>
      </c>
      <c r="D16995" s="2" t="s">
        <v>18052</v>
      </c>
      <c r="E16995" s="2" t="s">
        <v>17276</v>
      </c>
      <c r="F16995" s="2">
        <v>15121803</v>
      </c>
      <c r="G16995" s="2" t="s">
        <v>496</v>
      </c>
      <c r="H16995" s="2">
        <v>1</v>
      </c>
      <c r="I16995" s="2">
        <v>6</v>
      </c>
      <c r="J16995" s="2">
        <v>10</v>
      </c>
      <c r="K16995" s="2">
        <v>2</v>
      </c>
      <c r="L16995" s="3">
        <v>249156</v>
      </c>
      <c r="M16995" s="2" t="s">
        <v>0</v>
      </c>
      <c r="N16995" s="4" t="s">
        <v>21</v>
      </c>
    </row>
    <row r="16996" spans="1:14" x14ac:dyDescent="0.25">
      <c r="A16996" s="1" t="s">
        <v>375</v>
      </c>
      <c r="B16996" s="2" t="s">
        <v>408</v>
      </c>
      <c r="C16996" s="2" t="s">
        <v>13200</v>
      </c>
      <c r="D16996" s="2" t="s">
        <v>18052</v>
      </c>
      <c r="E16996" s="2" t="s">
        <v>17277</v>
      </c>
      <c r="F16996" s="2">
        <v>31133710</v>
      </c>
      <c r="G16996" s="2" t="s">
        <v>496</v>
      </c>
      <c r="H16996" s="2">
        <v>1</v>
      </c>
      <c r="I16996" s="2">
        <v>6</v>
      </c>
      <c r="J16996" s="2">
        <v>10</v>
      </c>
      <c r="K16996" s="2">
        <v>22</v>
      </c>
      <c r="L16996" s="3">
        <v>268620</v>
      </c>
      <c r="M16996" s="2" t="s">
        <v>0</v>
      </c>
      <c r="N16996" s="4" t="s">
        <v>21</v>
      </c>
    </row>
    <row r="16997" spans="1:14" x14ac:dyDescent="0.25">
      <c r="A16997" s="1" t="s">
        <v>375</v>
      </c>
      <c r="B16997" s="2" t="s">
        <v>408</v>
      </c>
      <c r="C16997" s="2" t="s">
        <v>411</v>
      </c>
      <c r="D16997" s="2" t="s">
        <v>17859</v>
      </c>
      <c r="E16997" s="2" t="s">
        <v>17278</v>
      </c>
      <c r="F16997" s="2">
        <v>42281604</v>
      </c>
      <c r="G16997" s="2" t="s">
        <v>496</v>
      </c>
      <c r="H16997" s="2">
        <v>1</v>
      </c>
      <c r="I16997" s="2">
        <v>6</v>
      </c>
      <c r="J16997" s="2">
        <v>10</v>
      </c>
      <c r="K16997" s="2">
        <v>1</v>
      </c>
      <c r="L16997" s="3">
        <v>672035</v>
      </c>
      <c r="M16997" s="2" t="s">
        <v>0</v>
      </c>
      <c r="N16997" s="4" t="s">
        <v>21</v>
      </c>
    </row>
    <row r="16998" spans="1:14" x14ac:dyDescent="0.25">
      <c r="A16998" s="1" t="s">
        <v>375</v>
      </c>
      <c r="B16998" s="2" t="s">
        <v>408</v>
      </c>
      <c r="C16998" s="2" t="s">
        <v>1234</v>
      </c>
      <c r="D16998" s="2" t="s">
        <v>17939</v>
      </c>
      <c r="E16998" s="2" t="s">
        <v>17279</v>
      </c>
      <c r="F16998" s="2">
        <v>24141501</v>
      </c>
      <c r="G16998" s="2" t="s">
        <v>496</v>
      </c>
      <c r="H16998" s="2">
        <v>1</v>
      </c>
      <c r="I16998" s="2">
        <v>6</v>
      </c>
      <c r="J16998" s="2">
        <v>10</v>
      </c>
      <c r="K16998" s="2">
        <v>3</v>
      </c>
      <c r="L16998" s="3">
        <v>135795</v>
      </c>
      <c r="M16998" s="2" t="s">
        <v>0</v>
      </c>
      <c r="N16998" s="4" t="s">
        <v>21</v>
      </c>
    </row>
    <row r="16999" spans="1:14" x14ac:dyDescent="0.25">
      <c r="A16999" s="1" t="s">
        <v>375</v>
      </c>
      <c r="B16999" s="2" t="s">
        <v>408</v>
      </c>
      <c r="C16999" s="2" t="s">
        <v>1234</v>
      </c>
      <c r="D16999" s="2" t="s">
        <v>17939</v>
      </c>
      <c r="E16999" s="2" t="s">
        <v>17280</v>
      </c>
      <c r="F16999" s="2">
        <v>24141501</v>
      </c>
      <c r="G16999" s="2" t="s">
        <v>496</v>
      </c>
      <c r="H16999" s="2">
        <v>1</v>
      </c>
      <c r="I16999" s="2">
        <v>6</v>
      </c>
      <c r="J16999" s="2">
        <v>10</v>
      </c>
      <c r="K16999" s="2">
        <v>20</v>
      </c>
      <c r="L16999" s="3">
        <v>549920</v>
      </c>
      <c r="M16999" s="2" t="s">
        <v>0</v>
      </c>
      <c r="N16999" s="4" t="s">
        <v>21</v>
      </c>
    </row>
    <row r="17000" spans="1:14" x14ac:dyDescent="0.25">
      <c r="A17000" s="1" t="s">
        <v>375</v>
      </c>
      <c r="B17000" s="2" t="s">
        <v>408</v>
      </c>
      <c r="C17000" s="2" t="s">
        <v>1234</v>
      </c>
      <c r="D17000" s="2" t="s">
        <v>17939</v>
      </c>
      <c r="E17000" s="2" t="s">
        <v>17281</v>
      </c>
      <c r="F17000" s="2">
        <v>24141501</v>
      </c>
      <c r="G17000" s="2" t="s">
        <v>496</v>
      </c>
      <c r="H17000" s="2">
        <v>1</v>
      </c>
      <c r="I17000" s="2">
        <v>6</v>
      </c>
      <c r="J17000" s="2">
        <v>10</v>
      </c>
      <c r="K17000" s="2">
        <v>5</v>
      </c>
      <c r="L17000" s="3">
        <v>508735</v>
      </c>
      <c r="M17000" s="2" t="s">
        <v>0</v>
      </c>
      <c r="N17000" s="4" t="s">
        <v>21</v>
      </c>
    </row>
    <row r="17001" spans="1:14" x14ac:dyDescent="0.25">
      <c r="A17001" s="1" t="s">
        <v>375</v>
      </c>
      <c r="B17001" s="2" t="s">
        <v>76</v>
      </c>
      <c r="C17001" s="2" t="s">
        <v>77</v>
      </c>
      <c r="D17001" s="2" t="s">
        <v>78</v>
      </c>
      <c r="E17001" s="2" t="s">
        <v>17282</v>
      </c>
      <c r="F17001" s="2">
        <v>31211522</v>
      </c>
      <c r="G17001" s="2" t="s">
        <v>496</v>
      </c>
      <c r="H17001" s="2">
        <v>1</v>
      </c>
      <c r="I17001" s="2">
        <v>6</v>
      </c>
      <c r="J17001" s="2">
        <v>10</v>
      </c>
      <c r="K17001" s="2">
        <v>76</v>
      </c>
      <c r="L17001" s="3">
        <v>13701812</v>
      </c>
      <c r="M17001" s="2" t="s">
        <v>0</v>
      </c>
      <c r="N17001" s="4" t="s">
        <v>21</v>
      </c>
    </row>
    <row r="17002" spans="1:14" x14ac:dyDescent="0.25">
      <c r="A17002" s="1" t="s">
        <v>375</v>
      </c>
      <c r="B17002" s="2" t="s">
        <v>76</v>
      </c>
      <c r="C17002" s="2" t="s">
        <v>77</v>
      </c>
      <c r="D17002" s="2" t="s">
        <v>78</v>
      </c>
      <c r="E17002" s="2" t="s">
        <v>17283</v>
      </c>
      <c r="F17002" s="2">
        <v>31211505</v>
      </c>
      <c r="G17002" s="2" t="s">
        <v>496</v>
      </c>
      <c r="H17002" s="2">
        <v>1</v>
      </c>
      <c r="I17002" s="2">
        <v>6</v>
      </c>
      <c r="J17002" s="2">
        <v>10</v>
      </c>
      <c r="K17002" s="2">
        <v>15</v>
      </c>
      <c r="L17002" s="3">
        <v>381210</v>
      </c>
      <c r="M17002" s="2" t="s">
        <v>0</v>
      </c>
      <c r="N17002" s="4" t="s">
        <v>21</v>
      </c>
    </row>
    <row r="17003" spans="1:14" x14ac:dyDescent="0.25">
      <c r="A17003" s="1" t="s">
        <v>375</v>
      </c>
      <c r="B17003" s="2" t="s">
        <v>76</v>
      </c>
      <c r="C17003" s="2" t="s">
        <v>77</v>
      </c>
      <c r="D17003" s="2" t="s">
        <v>78</v>
      </c>
      <c r="E17003" s="2" t="s">
        <v>17284</v>
      </c>
      <c r="F17003" s="2">
        <v>31211505</v>
      </c>
      <c r="G17003" s="2" t="s">
        <v>496</v>
      </c>
      <c r="H17003" s="2">
        <v>1</v>
      </c>
      <c r="I17003" s="2">
        <v>6</v>
      </c>
      <c r="J17003" s="2">
        <v>10</v>
      </c>
      <c r="K17003" s="2">
        <v>15</v>
      </c>
      <c r="L17003" s="3">
        <v>381210</v>
      </c>
      <c r="M17003" s="2" t="s">
        <v>0</v>
      </c>
      <c r="N17003" s="4" t="s">
        <v>21</v>
      </c>
    </row>
    <row r="17004" spans="1:14" x14ac:dyDescent="0.25">
      <c r="A17004" s="1" t="s">
        <v>375</v>
      </c>
      <c r="B17004" s="2" t="s">
        <v>76</v>
      </c>
      <c r="C17004" s="2" t="s">
        <v>77</v>
      </c>
      <c r="D17004" s="2" t="s">
        <v>78</v>
      </c>
      <c r="E17004" s="2" t="s">
        <v>17285</v>
      </c>
      <c r="F17004" s="2">
        <v>31211505</v>
      </c>
      <c r="G17004" s="2" t="s">
        <v>496</v>
      </c>
      <c r="H17004" s="2">
        <v>1</v>
      </c>
      <c r="I17004" s="2">
        <v>6</v>
      </c>
      <c r="J17004" s="2">
        <v>10</v>
      </c>
      <c r="K17004" s="2">
        <v>15</v>
      </c>
      <c r="L17004" s="3">
        <v>381210</v>
      </c>
      <c r="M17004" s="2" t="s">
        <v>0</v>
      </c>
      <c r="N17004" s="4" t="s">
        <v>21</v>
      </c>
    </row>
    <row r="17005" spans="1:14" x14ac:dyDescent="0.25">
      <c r="A17005" s="1" t="s">
        <v>375</v>
      </c>
      <c r="B17005" s="2" t="s">
        <v>76</v>
      </c>
      <c r="C17005" s="2" t="s">
        <v>77</v>
      </c>
      <c r="D17005" s="2" t="s">
        <v>78</v>
      </c>
      <c r="E17005" s="2" t="s">
        <v>17286</v>
      </c>
      <c r="F17005" s="2">
        <v>31211505</v>
      </c>
      <c r="G17005" s="2" t="s">
        <v>496</v>
      </c>
      <c r="H17005" s="2">
        <v>1</v>
      </c>
      <c r="I17005" s="2">
        <v>6</v>
      </c>
      <c r="J17005" s="2">
        <v>10</v>
      </c>
      <c r="K17005" s="2">
        <v>15</v>
      </c>
      <c r="L17005" s="3">
        <v>381210</v>
      </c>
      <c r="M17005" s="2" t="s">
        <v>0</v>
      </c>
      <c r="N17005" s="4" t="s">
        <v>21</v>
      </c>
    </row>
    <row r="17006" spans="1:14" x14ac:dyDescent="0.25">
      <c r="A17006" s="1" t="s">
        <v>375</v>
      </c>
      <c r="B17006" s="2" t="s">
        <v>76</v>
      </c>
      <c r="C17006" s="2" t="s">
        <v>80</v>
      </c>
      <c r="D17006" s="2" t="s">
        <v>81</v>
      </c>
      <c r="E17006" s="2" t="s">
        <v>17287</v>
      </c>
      <c r="F17006" s="2">
        <v>47131800</v>
      </c>
      <c r="G17006" s="2" t="s">
        <v>496</v>
      </c>
      <c r="H17006" s="2">
        <v>1</v>
      </c>
      <c r="I17006" s="2">
        <v>6</v>
      </c>
      <c r="J17006" s="2">
        <v>10</v>
      </c>
      <c r="K17006" s="2">
        <v>6</v>
      </c>
      <c r="L17006" s="3">
        <v>578838</v>
      </c>
      <c r="M17006" s="2" t="s">
        <v>0</v>
      </c>
      <c r="N17006" s="4" t="s">
        <v>21</v>
      </c>
    </row>
    <row r="17007" spans="1:14" x14ac:dyDescent="0.25">
      <c r="A17007" s="1" t="s">
        <v>375</v>
      </c>
      <c r="B17007" s="2" t="s">
        <v>76</v>
      </c>
      <c r="C17007" s="2" t="s">
        <v>80</v>
      </c>
      <c r="D17007" s="2" t="s">
        <v>81</v>
      </c>
      <c r="E17007" s="2" t="s">
        <v>17288</v>
      </c>
      <c r="F17007" s="2">
        <v>15121517</v>
      </c>
      <c r="G17007" s="2" t="s">
        <v>496</v>
      </c>
      <c r="H17007" s="2">
        <v>1</v>
      </c>
      <c r="I17007" s="2">
        <v>6</v>
      </c>
      <c r="J17007" s="2">
        <v>10</v>
      </c>
      <c r="K17007" s="2">
        <v>330</v>
      </c>
      <c r="L17007" s="3">
        <v>28459200</v>
      </c>
      <c r="M17007" s="2" t="s">
        <v>0</v>
      </c>
      <c r="N17007" s="4" t="s">
        <v>21</v>
      </c>
    </row>
    <row r="17008" spans="1:14" x14ac:dyDescent="0.25">
      <c r="A17008" s="1" t="s">
        <v>375</v>
      </c>
      <c r="B17008" s="2" t="s">
        <v>76</v>
      </c>
      <c r="C17008" s="2" t="s">
        <v>80</v>
      </c>
      <c r="D17008" s="2" t="s">
        <v>81</v>
      </c>
      <c r="E17008" s="2" t="s">
        <v>17289</v>
      </c>
      <c r="F17008" s="2">
        <v>47131821</v>
      </c>
      <c r="G17008" s="2" t="s">
        <v>496</v>
      </c>
      <c r="H17008" s="2">
        <v>1</v>
      </c>
      <c r="I17008" s="2">
        <v>6</v>
      </c>
      <c r="J17008" s="2">
        <v>10</v>
      </c>
      <c r="K17008" s="2">
        <v>6</v>
      </c>
      <c r="L17008" s="3">
        <v>528132</v>
      </c>
      <c r="M17008" s="2" t="s">
        <v>0</v>
      </c>
      <c r="N17008" s="4" t="s">
        <v>21</v>
      </c>
    </row>
    <row r="17009" spans="1:14" x14ac:dyDescent="0.25">
      <c r="A17009" s="1" t="s">
        <v>375</v>
      </c>
      <c r="B17009" s="2" t="s">
        <v>76</v>
      </c>
      <c r="C17009" s="2" t="s">
        <v>80</v>
      </c>
      <c r="D17009" s="2" t="s">
        <v>81</v>
      </c>
      <c r="E17009" s="2" t="s">
        <v>17290</v>
      </c>
      <c r="F17009" s="2">
        <v>47131828</v>
      </c>
      <c r="G17009" s="2" t="s">
        <v>496</v>
      </c>
      <c r="H17009" s="2">
        <v>1</v>
      </c>
      <c r="I17009" s="2">
        <v>6</v>
      </c>
      <c r="J17009" s="2">
        <v>10</v>
      </c>
      <c r="K17009" s="2">
        <v>4</v>
      </c>
      <c r="L17009" s="3">
        <v>1077200</v>
      </c>
      <c r="M17009" s="2" t="s">
        <v>0</v>
      </c>
      <c r="N17009" s="4" t="s">
        <v>21</v>
      </c>
    </row>
    <row r="17010" spans="1:14" x14ac:dyDescent="0.25">
      <c r="A17010" s="1" t="s">
        <v>375</v>
      </c>
      <c r="B17010" s="2" t="s">
        <v>76</v>
      </c>
      <c r="C17010" s="2" t="s">
        <v>80</v>
      </c>
      <c r="D17010" s="2" t="s">
        <v>81</v>
      </c>
      <c r="E17010" s="2" t="s">
        <v>17291</v>
      </c>
      <c r="F17010" s="2">
        <v>47131821</v>
      </c>
      <c r="G17010" s="2" t="s">
        <v>496</v>
      </c>
      <c r="H17010" s="2">
        <v>1</v>
      </c>
      <c r="I17010" s="2">
        <v>6</v>
      </c>
      <c r="J17010" s="2">
        <v>10</v>
      </c>
      <c r="K17010" s="2">
        <v>10</v>
      </c>
      <c r="L17010" s="3">
        <v>1412000</v>
      </c>
      <c r="M17010" s="2" t="s">
        <v>0</v>
      </c>
      <c r="N17010" s="4" t="s">
        <v>21</v>
      </c>
    </row>
    <row r="17011" spans="1:14" x14ac:dyDescent="0.25">
      <c r="A17011" s="1" t="s">
        <v>375</v>
      </c>
      <c r="B17011" s="2" t="s">
        <v>76</v>
      </c>
      <c r="C17011" s="2" t="s">
        <v>80</v>
      </c>
      <c r="D17011" s="2" t="s">
        <v>81</v>
      </c>
      <c r="E17011" s="2" t="s">
        <v>17292</v>
      </c>
      <c r="F17011" s="2">
        <v>15121901</v>
      </c>
      <c r="G17011" s="2" t="s">
        <v>496</v>
      </c>
      <c r="H17011" s="2">
        <v>1</v>
      </c>
      <c r="I17011" s="2">
        <v>6</v>
      </c>
      <c r="J17011" s="2">
        <v>10</v>
      </c>
      <c r="K17011" s="2">
        <v>10</v>
      </c>
      <c r="L17011" s="3">
        <v>601000</v>
      </c>
      <c r="M17011" s="2" t="s">
        <v>0</v>
      </c>
      <c r="N17011" s="4" t="s">
        <v>21</v>
      </c>
    </row>
    <row r="17012" spans="1:14" x14ac:dyDescent="0.25">
      <c r="A17012" s="1" t="s">
        <v>375</v>
      </c>
      <c r="B17012" s="2" t="s">
        <v>76</v>
      </c>
      <c r="C17012" s="2" t="s">
        <v>80</v>
      </c>
      <c r="D17012" s="2" t="s">
        <v>81</v>
      </c>
      <c r="E17012" s="2" t="s">
        <v>17293</v>
      </c>
      <c r="F17012" s="2">
        <v>47131800</v>
      </c>
      <c r="G17012" s="2" t="s">
        <v>496</v>
      </c>
      <c r="H17012" s="2">
        <v>1</v>
      </c>
      <c r="I17012" s="2">
        <v>6</v>
      </c>
      <c r="J17012" s="2">
        <v>10</v>
      </c>
      <c r="K17012" s="2">
        <v>90</v>
      </c>
      <c r="L17012" s="3">
        <v>11727000</v>
      </c>
      <c r="M17012" s="2" t="s">
        <v>0</v>
      </c>
      <c r="N17012" s="4" t="s">
        <v>21</v>
      </c>
    </row>
    <row r="17013" spans="1:14" x14ac:dyDescent="0.25">
      <c r="A17013" s="1" t="s">
        <v>375</v>
      </c>
      <c r="B17013" s="2" t="s">
        <v>76</v>
      </c>
      <c r="C17013" s="2" t="s">
        <v>83</v>
      </c>
      <c r="D17013" s="2" t="s">
        <v>84</v>
      </c>
      <c r="E17013" s="2" t="s">
        <v>18964</v>
      </c>
      <c r="F17013" s="2">
        <v>47101606</v>
      </c>
      <c r="G17013" s="2" t="s">
        <v>496</v>
      </c>
      <c r="H17013" s="2">
        <v>1</v>
      </c>
      <c r="I17013" s="2">
        <v>6</v>
      </c>
      <c r="J17013" s="2">
        <v>10</v>
      </c>
      <c r="K17013" s="2">
        <v>2</v>
      </c>
      <c r="L17013" s="3">
        <v>217340</v>
      </c>
      <c r="M17013" s="2" t="s">
        <v>0</v>
      </c>
      <c r="N17013" s="4" t="s">
        <v>21</v>
      </c>
    </row>
    <row r="17014" spans="1:14" x14ac:dyDescent="0.25">
      <c r="A17014" s="1" t="s">
        <v>375</v>
      </c>
      <c r="B17014" s="2" t="s">
        <v>76</v>
      </c>
      <c r="C17014" s="2" t="s">
        <v>83</v>
      </c>
      <c r="D17014" s="2" t="s">
        <v>84</v>
      </c>
      <c r="E17014" s="2" t="s">
        <v>18965</v>
      </c>
      <c r="F17014" s="2">
        <v>12352310</v>
      </c>
      <c r="G17014" s="2" t="s">
        <v>496</v>
      </c>
      <c r="H17014" s="2">
        <v>1</v>
      </c>
      <c r="I17014" s="2">
        <v>6</v>
      </c>
      <c r="J17014" s="2">
        <v>10</v>
      </c>
      <c r="K17014" s="2">
        <v>1</v>
      </c>
      <c r="L17014" s="3">
        <v>54257</v>
      </c>
      <c r="M17014" s="2" t="s">
        <v>0</v>
      </c>
      <c r="N17014" s="4" t="s">
        <v>21</v>
      </c>
    </row>
    <row r="17015" spans="1:14" x14ac:dyDescent="0.25">
      <c r="A17015" s="1" t="s">
        <v>375</v>
      </c>
      <c r="B17015" s="2" t="s">
        <v>76</v>
      </c>
      <c r="C17015" s="2" t="s">
        <v>83</v>
      </c>
      <c r="D17015" s="2" t="s">
        <v>84</v>
      </c>
      <c r="E17015" s="2" t="s">
        <v>18966</v>
      </c>
      <c r="F17015" s="2">
        <v>12352310</v>
      </c>
      <c r="G17015" s="2" t="s">
        <v>496</v>
      </c>
      <c r="H17015" s="2">
        <v>1</v>
      </c>
      <c r="I17015" s="2">
        <v>6</v>
      </c>
      <c r="J17015" s="2">
        <v>10</v>
      </c>
      <c r="K17015" s="2">
        <v>5</v>
      </c>
      <c r="L17015" s="3">
        <v>90980</v>
      </c>
      <c r="M17015" s="2" t="s">
        <v>0</v>
      </c>
      <c r="N17015" s="4" t="s">
        <v>21</v>
      </c>
    </row>
    <row r="17016" spans="1:14" x14ac:dyDescent="0.25">
      <c r="A17016" s="1" t="s">
        <v>375</v>
      </c>
      <c r="B17016" s="2" t="s">
        <v>76</v>
      </c>
      <c r="C17016" s="2" t="s">
        <v>83</v>
      </c>
      <c r="D17016" s="2" t="s">
        <v>84</v>
      </c>
      <c r="E17016" s="2" t="s">
        <v>18967</v>
      </c>
      <c r="F17016" s="2">
        <v>12352310</v>
      </c>
      <c r="G17016" s="2" t="s">
        <v>496</v>
      </c>
      <c r="H17016" s="2">
        <v>1</v>
      </c>
      <c r="I17016" s="2">
        <v>6</v>
      </c>
      <c r="J17016" s="2">
        <v>10</v>
      </c>
      <c r="K17016" s="2">
        <v>1</v>
      </c>
      <c r="L17016" s="3">
        <v>22044</v>
      </c>
      <c r="M17016" s="2" t="s">
        <v>0</v>
      </c>
      <c r="N17016" s="4" t="s">
        <v>21</v>
      </c>
    </row>
    <row r="17017" spans="1:14" x14ac:dyDescent="0.25">
      <c r="A17017" s="1" t="s">
        <v>375</v>
      </c>
      <c r="B17017" s="2" t="s">
        <v>76</v>
      </c>
      <c r="C17017" s="2" t="s">
        <v>83</v>
      </c>
      <c r="D17017" s="2" t="s">
        <v>84</v>
      </c>
      <c r="E17017" s="2" t="s">
        <v>17294</v>
      </c>
      <c r="F17017" s="2">
        <v>31201605</v>
      </c>
      <c r="G17017" s="2" t="s">
        <v>496</v>
      </c>
      <c r="H17017" s="2">
        <v>1</v>
      </c>
      <c r="I17017" s="2">
        <v>6</v>
      </c>
      <c r="J17017" s="2">
        <v>10</v>
      </c>
      <c r="K17017" s="2">
        <v>4</v>
      </c>
      <c r="L17017" s="3">
        <v>178668</v>
      </c>
      <c r="M17017" s="2" t="s">
        <v>0</v>
      </c>
      <c r="N17017" s="4" t="s">
        <v>21</v>
      </c>
    </row>
    <row r="17018" spans="1:14" x14ac:dyDescent="0.25">
      <c r="A17018" s="1" t="s">
        <v>375</v>
      </c>
      <c r="B17018" s="2" t="s">
        <v>76</v>
      </c>
      <c r="C17018" s="2" t="s">
        <v>83</v>
      </c>
      <c r="D17018" s="2" t="s">
        <v>84</v>
      </c>
      <c r="E17018" s="2" t="s">
        <v>17295</v>
      </c>
      <c r="F17018" s="2">
        <v>31201631</v>
      </c>
      <c r="G17018" s="2" t="s">
        <v>496</v>
      </c>
      <c r="H17018" s="2">
        <v>1</v>
      </c>
      <c r="I17018" s="2">
        <v>6</v>
      </c>
      <c r="J17018" s="2">
        <v>10</v>
      </c>
      <c r="K17018" s="2">
        <v>1</v>
      </c>
      <c r="L17018" s="3">
        <v>1231419</v>
      </c>
      <c r="M17018" s="2" t="s">
        <v>0</v>
      </c>
      <c r="N17018" s="4" t="s">
        <v>21</v>
      </c>
    </row>
    <row r="17019" spans="1:14" x14ac:dyDescent="0.25">
      <c r="A17019" s="1" t="s">
        <v>375</v>
      </c>
      <c r="B17019" s="2" t="s">
        <v>76</v>
      </c>
      <c r="C17019" s="2" t="s">
        <v>83</v>
      </c>
      <c r="D17019" s="2" t="s">
        <v>84</v>
      </c>
      <c r="E17019" s="2" t="s">
        <v>17296</v>
      </c>
      <c r="F17019" s="2">
        <v>47131805</v>
      </c>
      <c r="G17019" s="2" t="s">
        <v>496</v>
      </c>
      <c r="H17019" s="2">
        <v>1</v>
      </c>
      <c r="I17019" s="2">
        <v>6</v>
      </c>
      <c r="J17019" s="2">
        <v>10</v>
      </c>
      <c r="K17019" s="2">
        <v>90</v>
      </c>
      <c r="L17019" s="3">
        <v>6489990</v>
      </c>
      <c r="M17019" s="2" t="s">
        <v>0</v>
      </c>
      <c r="N17019" s="4" t="s">
        <v>21</v>
      </c>
    </row>
    <row r="17020" spans="1:14" x14ac:dyDescent="0.25">
      <c r="A17020" s="1" t="s">
        <v>375</v>
      </c>
      <c r="B17020" s="2" t="s">
        <v>76</v>
      </c>
      <c r="C17020" s="2" t="s">
        <v>83</v>
      </c>
      <c r="D17020" s="2" t="s">
        <v>84</v>
      </c>
      <c r="E17020" s="2" t="s">
        <v>17297</v>
      </c>
      <c r="F17020" s="2">
        <v>31201621</v>
      </c>
      <c r="G17020" s="2" t="s">
        <v>496</v>
      </c>
      <c r="H17020" s="2">
        <v>1</v>
      </c>
      <c r="I17020" s="2">
        <v>6</v>
      </c>
      <c r="J17020" s="2">
        <v>10</v>
      </c>
      <c r="K17020" s="2">
        <v>11</v>
      </c>
      <c r="L17020" s="3">
        <v>700348</v>
      </c>
      <c r="M17020" s="2" t="s">
        <v>0</v>
      </c>
      <c r="N17020" s="4" t="s">
        <v>21</v>
      </c>
    </row>
    <row r="17021" spans="1:14" x14ac:dyDescent="0.25">
      <c r="A17021" s="1" t="s">
        <v>375</v>
      </c>
      <c r="B17021" s="2" t="s">
        <v>76</v>
      </c>
      <c r="C17021" s="2" t="s">
        <v>83</v>
      </c>
      <c r="D17021" s="2" t="s">
        <v>84</v>
      </c>
      <c r="E17021" s="2" t="s">
        <v>17298</v>
      </c>
      <c r="F17021" s="2">
        <v>31201619</v>
      </c>
      <c r="G17021" s="2" t="s">
        <v>496</v>
      </c>
      <c r="H17021" s="2">
        <v>1</v>
      </c>
      <c r="I17021" s="2">
        <v>6</v>
      </c>
      <c r="J17021" s="2">
        <v>10</v>
      </c>
      <c r="K17021" s="2">
        <v>10</v>
      </c>
      <c r="L17021" s="3">
        <v>401530</v>
      </c>
      <c r="M17021" s="2" t="s">
        <v>0</v>
      </c>
      <c r="N17021" s="4" t="s">
        <v>21</v>
      </c>
    </row>
    <row r="17022" spans="1:14" x14ac:dyDescent="0.25">
      <c r="A17022" s="1" t="s">
        <v>375</v>
      </c>
      <c r="B17022" s="2" t="s">
        <v>76</v>
      </c>
      <c r="C17022" s="2" t="s">
        <v>83</v>
      </c>
      <c r="D17022" s="2" t="s">
        <v>84</v>
      </c>
      <c r="E17022" s="2" t="s">
        <v>17299</v>
      </c>
      <c r="F17022" s="2">
        <v>31201632</v>
      </c>
      <c r="G17022" s="2" t="s">
        <v>496</v>
      </c>
      <c r="H17022" s="2">
        <v>1</v>
      </c>
      <c r="I17022" s="2">
        <v>6</v>
      </c>
      <c r="J17022" s="2">
        <v>10</v>
      </c>
      <c r="K17022" s="2">
        <v>30</v>
      </c>
      <c r="L17022" s="3">
        <v>517140</v>
      </c>
      <c r="M17022" s="2" t="s">
        <v>0</v>
      </c>
      <c r="N17022" s="4" t="s">
        <v>21</v>
      </c>
    </row>
    <row r="17023" spans="1:14" x14ac:dyDescent="0.25">
      <c r="A17023" s="1" t="s">
        <v>375</v>
      </c>
      <c r="B17023" s="2" t="s">
        <v>76</v>
      </c>
      <c r="C17023" s="2" t="s">
        <v>83</v>
      </c>
      <c r="D17023" s="2" t="s">
        <v>84</v>
      </c>
      <c r="E17023" s="2" t="s">
        <v>17300</v>
      </c>
      <c r="F17023" s="2">
        <v>31201632</v>
      </c>
      <c r="G17023" s="2" t="s">
        <v>496</v>
      </c>
      <c r="H17023" s="2">
        <v>1</v>
      </c>
      <c r="I17023" s="2">
        <v>6</v>
      </c>
      <c r="J17023" s="2">
        <v>10</v>
      </c>
      <c r="K17023" s="2">
        <v>20</v>
      </c>
      <c r="L17023" s="3">
        <v>292500</v>
      </c>
      <c r="M17023" s="2" t="s">
        <v>0</v>
      </c>
      <c r="N17023" s="4" t="s">
        <v>21</v>
      </c>
    </row>
    <row r="17024" spans="1:14" x14ac:dyDescent="0.25">
      <c r="A17024" s="1" t="s">
        <v>375</v>
      </c>
      <c r="B17024" s="2" t="s">
        <v>76</v>
      </c>
      <c r="C17024" s="2" t="s">
        <v>83</v>
      </c>
      <c r="D17024" s="2" t="s">
        <v>84</v>
      </c>
      <c r="E17024" s="2" t="s">
        <v>17301</v>
      </c>
      <c r="F17024" s="2">
        <v>31201616</v>
      </c>
      <c r="G17024" s="2" t="s">
        <v>496</v>
      </c>
      <c r="H17024" s="2">
        <v>1</v>
      </c>
      <c r="I17024" s="2">
        <v>6</v>
      </c>
      <c r="J17024" s="2">
        <v>10</v>
      </c>
      <c r="K17024" s="2">
        <v>4</v>
      </c>
      <c r="L17024" s="3">
        <v>315388</v>
      </c>
      <c r="M17024" s="2" t="s">
        <v>0</v>
      </c>
      <c r="N17024" s="4" t="s">
        <v>21</v>
      </c>
    </row>
    <row r="17025" spans="1:14" x14ac:dyDescent="0.25">
      <c r="A17025" s="1" t="s">
        <v>375</v>
      </c>
      <c r="B17025" s="2" t="s">
        <v>76</v>
      </c>
      <c r="C17025" s="2" t="s">
        <v>83</v>
      </c>
      <c r="D17025" s="2" t="s">
        <v>84</v>
      </c>
      <c r="E17025" s="2" t="s">
        <v>17302</v>
      </c>
      <c r="F17025" s="2">
        <v>31201616</v>
      </c>
      <c r="G17025" s="2" t="s">
        <v>496</v>
      </c>
      <c r="H17025" s="2">
        <v>1</v>
      </c>
      <c r="I17025" s="2">
        <v>6</v>
      </c>
      <c r="J17025" s="2">
        <v>10</v>
      </c>
      <c r="K17025" s="2">
        <v>2</v>
      </c>
      <c r="L17025" s="3">
        <v>114582</v>
      </c>
      <c r="M17025" s="2" t="s">
        <v>0</v>
      </c>
      <c r="N17025" s="4" t="s">
        <v>21</v>
      </c>
    </row>
    <row r="17026" spans="1:14" x14ac:dyDescent="0.25">
      <c r="A17026" s="1" t="s">
        <v>375</v>
      </c>
      <c r="B17026" s="2" t="s">
        <v>76</v>
      </c>
      <c r="C17026" s="2" t="s">
        <v>83</v>
      </c>
      <c r="D17026" s="2" t="s">
        <v>84</v>
      </c>
      <c r="E17026" s="2" t="s">
        <v>17303</v>
      </c>
      <c r="F17026" s="2">
        <v>15121806</v>
      </c>
      <c r="G17026" s="2" t="s">
        <v>496</v>
      </c>
      <c r="H17026" s="2">
        <v>1</v>
      </c>
      <c r="I17026" s="2">
        <v>6</v>
      </c>
      <c r="J17026" s="2">
        <v>10</v>
      </c>
      <c r="K17026" s="2">
        <v>10</v>
      </c>
      <c r="L17026" s="3">
        <v>1384000</v>
      </c>
      <c r="M17026" s="2" t="s">
        <v>0</v>
      </c>
      <c r="N17026" s="4" t="s">
        <v>21</v>
      </c>
    </row>
    <row r="17027" spans="1:14" x14ac:dyDescent="0.25">
      <c r="A17027" s="1" t="s">
        <v>375</v>
      </c>
      <c r="B17027" s="2" t="s">
        <v>76</v>
      </c>
      <c r="C17027" s="2" t="s">
        <v>83</v>
      </c>
      <c r="D17027" s="2" t="s">
        <v>84</v>
      </c>
      <c r="E17027" s="2" t="s">
        <v>17304</v>
      </c>
      <c r="F17027" s="2">
        <v>47131825</v>
      </c>
      <c r="G17027" s="2" t="s">
        <v>496</v>
      </c>
      <c r="H17027" s="2">
        <v>1</v>
      </c>
      <c r="I17027" s="2">
        <v>6</v>
      </c>
      <c r="J17027" s="2">
        <v>10</v>
      </c>
      <c r="K17027" s="2">
        <v>9</v>
      </c>
      <c r="L17027" s="3">
        <v>639000</v>
      </c>
      <c r="M17027" s="2" t="s">
        <v>0</v>
      </c>
      <c r="N17027" s="4" t="s">
        <v>21</v>
      </c>
    </row>
    <row r="17028" spans="1:14" x14ac:dyDescent="0.25">
      <c r="A17028" s="1" t="s">
        <v>375</v>
      </c>
      <c r="B17028" s="2" t="s">
        <v>76</v>
      </c>
      <c r="C17028" s="2" t="s">
        <v>83</v>
      </c>
      <c r="D17028" s="2" t="s">
        <v>84</v>
      </c>
      <c r="E17028" s="2" t="s">
        <v>17305</v>
      </c>
      <c r="F17028" s="2">
        <v>15121806</v>
      </c>
      <c r="G17028" s="2" t="s">
        <v>496</v>
      </c>
      <c r="H17028" s="2">
        <v>1</v>
      </c>
      <c r="I17028" s="2">
        <v>6</v>
      </c>
      <c r="J17028" s="2">
        <v>10</v>
      </c>
      <c r="K17028" s="2">
        <v>10</v>
      </c>
      <c r="L17028" s="3">
        <v>574000</v>
      </c>
      <c r="M17028" s="2" t="s">
        <v>0</v>
      </c>
      <c r="N17028" s="4" t="s">
        <v>21</v>
      </c>
    </row>
    <row r="17029" spans="1:14" x14ac:dyDescent="0.25">
      <c r="A17029" s="1" t="s">
        <v>375</v>
      </c>
      <c r="B17029" s="2" t="s">
        <v>76</v>
      </c>
      <c r="C17029" s="2" t="s">
        <v>83</v>
      </c>
      <c r="D17029" s="2" t="s">
        <v>84</v>
      </c>
      <c r="E17029" s="2" t="s">
        <v>17306</v>
      </c>
      <c r="F17029" s="2">
        <v>12352310</v>
      </c>
      <c r="G17029" s="2" t="s">
        <v>496</v>
      </c>
      <c r="H17029" s="2">
        <v>1</v>
      </c>
      <c r="I17029" s="2">
        <v>6</v>
      </c>
      <c r="J17029" s="2">
        <v>10</v>
      </c>
      <c r="K17029" s="2">
        <v>9</v>
      </c>
      <c r="L17029" s="3">
        <v>392400</v>
      </c>
      <c r="M17029" s="2" t="s">
        <v>0</v>
      </c>
      <c r="N17029" s="4" t="s">
        <v>21</v>
      </c>
    </row>
    <row r="17030" spans="1:14" x14ac:dyDescent="0.25">
      <c r="A17030" s="1" t="s">
        <v>375</v>
      </c>
      <c r="B17030" s="2" t="s">
        <v>86</v>
      </c>
      <c r="C17030" s="2" t="s">
        <v>684</v>
      </c>
      <c r="D17030" s="2" t="s">
        <v>17900</v>
      </c>
      <c r="E17030" s="2" t="s">
        <v>17307</v>
      </c>
      <c r="F17030" s="2">
        <v>25172503</v>
      </c>
      <c r="G17030" s="2" t="s">
        <v>496</v>
      </c>
      <c r="H17030" s="2">
        <v>1</v>
      </c>
      <c r="I17030" s="2">
        <v>6</v>
      </c>
      <c r="J17030" s="2">
        <v>10</v>
      </c>
      <c r="K17030" s="2">
        <v>2</v>
      </c>
      <c r="L17030" s="3">
        <v>2372832</v>
      </c>
      <c r="M17030" s="2" t="s">
        <v>0</v>
      </c>
      <c r="N17030" s="4" t="s">
        <v>21</v>
      </c>
    </row>
    <row r="17031" spans="1:14" x14ac:dyDescent="0.25">
      <c r="A17031" s="1" t="s">
        <v>375</v>
      </c>
      <c r="B17031" s="2" t="s">
        <v>86</v>
      </c>
      <c r="C17031" s="2" t="s">
        <v>87</v>
      </c>
      <c r="D17031" s="2" t="s">
        <v>88</v>
      </c>
      <c r="E17031" s="2" t="s">
        <v>17308</v>
      </c>
      <c r="F17031" s="2">
        <v>46181541</v>
      </c>
      <c r="G17031" s="2" t="s">
        <v>496</v>
      </c>
      <c r="H17031" s="2">
        <v>1</v>
      </c>
      <c r="I17031" s="2">
        <v>6</v>
      </c>
      <c r="J17031" s="2">
        <v>10</v>
      </c>
      <c r="K17031" s="2">
        <v>9</v>
      </c>
      <c r="L17031" s="3">
        <v>166086</v>
      </c>
      <c r="M17031" s="2" t="s">
        <v>0</v>
      </c>
      <c r="N17031" s="4" t="s">
        <v>21</v>
      </c>
    </row>
    <row r="17032" spans="1:14" x14ac:dyDescent="0.25">
      <c r="A17032" s="1" t="s">
        <v>375</v>
      </c>
      <c r="B17032" s="2" t="s">
        <v>86</v>
      </c>
      <c r="C17032" s="2" t="s">
        <v>87</v>
      </c>
      <c r="D17032" s="2" t="s">
        <v>88</v>
      </c>
      <c r="E17032" s="2" t="s">
        <v>17309</v>
      </c>
      <c r="F17032" s="2">
        <v>46181541</v>
      </c>
      <c r="G17032" s="2" t="s">
        <v>496</v>
      </c>
      <c r="H17032" s="2">
        <v>1</v>
      </c>
      <c r="I17032" s="2">
        <v>6</v>
      </c>
      <c r="J17032" s="2">
        <v>10</v>
      </c>
      <c r="K17032" s="2">
        <v>40</v>
      </c>
      <c r="L17032" s="3">
        <v>1764000</v>
      </c>
      <c r="M17032" s="2" t="s">
        <v>0</v>
      </c>
      <c r="N17032" s="4" t="s">
        <v>21</v>
      </c>
    </row>
    <row r="17033" spans="1:14" x14ac:dyDescent="0.25">
      <c r="A17033" s="1" t="s">
        <v>375</v>
      </c>
      <c r="B17033" s="2" t="s">
        <v>86</v>
      </c>
      <c r="C17033" s="2" t="s">
        <v>90</v>
      </c>
      <c r="D17033" s="2" t="s">
        <v>91</v>
      </c>
      <c r="E17033" s="2" t="s">
        <v>17310</v>
      </c>
      <c r="F17033" s="2">
        <v>31201531</v>
      </c>
      <c r="G17033" s="2" t="s">
        <v>496</v>
      </c>
      <c r="H17033" s="2">
        <v>1</v>
      </c>
      <c r="I17033" s="2">
        <v>6</v>
      </c>
      <c r="J17033" s="2">
        <v>10</v>
      </c>
      <c r="K17033" s="2">
        <v>4</v>
      </c>
      <c r="L17033" s="3">
        <v>309672</v>
      </c>
      <c r="M17033" s="2" t="s">
        <v>0</v>
      </c>
      <c r="N17033" s="4" t="s">
        <v>21</v>
      </c>
    </row>
    <row r="17034" spans="1:14" x14ac:dyDescent="0.25">
      <c r="A17034" s="1" t="s">
        <v>375</v>
      </c>
      <c r="B17034" s="2" t="s">
        <v>86</v>
      </c>
      <c r="C17034" s="2" t="s">
        <v>90</v>
      </c>
      <c r="D17034" s="2" t="s">
        <v>91</v>
      </c>
      <c r="E17034" s="2" t="s">
        <v>17311</v>
      </c>
      <c r="F17034" s="2">
        <v>31201531</v>
      </c>
      <c r="G17034" s="2" t="s">
        <v>496</v>
      </c>
      <c r="H17034" s="2">
        <v>1</v>
      </c>
      <c r="I17034" s="2">
        <v>6</v>
      </c>
      <c r="J17034" s="2">
        <v>10</v>
      </c>
      <c r="K17034" s="2">
        <v>4</v>
      </c>
      <c r="L17034" s="3">
        <v>258756</v>
      </c>
      <c r="M17034" s="2" t="s">
        <v>0</v>
      </c>
      <c r="N17034" s="4" t="s">
        <v>21</v>
      </c>
    </row>
    <row r="17035" spans="1:14" x14ac:dyDescent="0.25">
      <c r="A17035" s="1" t="s">
        <v>375</v>
      </c>
      <c r="B17035" s="2" t="s">
        <v>86</v>
      </c>
      <c r="C17035" s="2" t="s">
        <v>90</v>
      </c>
      <c r="D17035" s="2" t="s">
        <v>91</v>
      </c>
      <c r="E17035" s="2" t="s">
        <v>17312</v>
      </c>
      <c r="F17035" s="2">
        <v>31201531</v>
      </c>
      <c r="G17035" s="2" t="s">
        <v>496</v>
      </c>
      <c r="H17035" s="2">
        <v>1</v>
      </c>
      <c r="I17035" s="2">
        <v>6</v>
      </c>
      <c r="J17035" s="2">
        <v>10</v>
      </c>
      <c r="K17035" s="2">
        <v>10</v>
      </c>
      <c r="L17035" s="3">
        <v>651060</v>
      </c>
      <c r="M17035" s="2" t="s">
        <v>0</v>
      </c>
      <c r="N17035" s="4" t="s">
        <v>21</v>
      </c>
    </row>
    <row r="17036" spans="1:14" x14ac:dyDescent="0.25">
      <c r="A17036" s="1" t="s">
        <v>375</v>
      </c>
      <c r="B17036" s="2" t="s">
        <v>86</v>
      </c>
      <c r="C17036" s="2" t="s">
        <v>90</v>
      </c>
      <c r="D17036" s="2" t="s">
        <v>91</v>
      </c>
      <c r="E17036" s="2" t="s">
        <v>17313</v>
      </c>
      <c r="F17036" s="2">
        <v>24111503</v>
      </c>
      <c r="G17036" s="2" t="s">
        <v>496</v>
      </c>
      <c r="H17036" s="2">
        <v>1</v>
      </c>
      <c r="I17036" s="2">
        <v>6</v>
      </c>
      <c r="J17036" s="2">
        <v>10</v>
      </c>
      <c r="K17036" s="2">
        <v>1000</v>
      </c>
      <c r="L17036" s="3">
        <v>233000</v>
      </c>
      <c r="M17036" s="2" t="s">
        <v>0</v>
      </c>
      <c r="N17036" s="4" t="s">
        <v>21</v>
      </c>
    </row>
    <row r="17037" spans="1:14" x14ac:dyDescent="0.25">
      <c r="A17037" s="1" t="s">
        <v>375</v>
      </c>
      <c r="B17037" s="2" t="s">
        <v>86</v>
      </c>
      <c r="C17037" s="2" t="s">
        <v>90</v>
      </c>
      <c r="D17037" s="2" t="s">
        <v>91</v>
      </c>
      <c r="E17037" s="2" t="s">
        <v>17314</v>
      </c>
      <c r="F17037" s="2">
        <v>24111503</v>
      </c>
      <c r="G17037" s="2" t="s">
        <v>496</v>
      </c>
      <c r="H17037" s="2">
        <v>1</v>
      </c>
      <c r="I17037" s="2">
        <v>6</v>
      </c>
      <c r="J17037" s="2">
        <v>10</v>
      </c>
      <c r="K17037" s="2">
        <v>600</v>
      </c>
      <c r="L17037" s="3">
        <v>178200</v>
      </c>
      <c r="M17037" s="2" t="s">
        <v>0</v>
      </c>
      <c r="N17037" s="4" t="s">
        <v>21</v>
      </c>
    </row>
    <row r="17038" spans="1:14" x14ac:dyDescent="0.25">
      <c r="A17038" s="1" t="s">
        <v>375</v>
      </c>
      <c r="B17038" s="2" t="s">
        <v>86</v>
      </c>
      <c r="C17038" s="2" t="s">
        <v>246</v>
      </c>
      <c r="D17038" s="2" t="s">
        <v>247</v>
      </c>
      <c r="E17038" s="2" t="s">
        <v>17315</v>
      </c>
      <c r="F17038" s="2">
        <v>24111503</v>
      </c>
      <c r="G17038" s="2" t="s">
        <v>496</v>
      </c>
      <c r="H17038" s="2">
        <v>1</v>
      </c>
      <c r="I17038" s="2">
        <v>6</v>
      </c>
      <c r="J17038" s="2">
        <v>10</v>
      </c>
      <c r="K17038" s="2">
        <v>1</v>
      </c>
      <c r="L17038" s="3">
        <v>7515</v>
      </c>
      <c r="M17038" s="2" t="s">
        <v>0</v>
      </c>
      <c r="N17038" s="4" t="s">
        <v>21</v>
      </c>
    </row>
    <row r="17039" spans="1:14" x14ac:dyDescent="0.25">
      <c r="A17039" s="1" t="s">
        <v>375</v>
      </c>
      <c r="B17039" s="2" t="s">
        <v>86</v>
      </c>
      <c r="C17039" s="2" t="s">
        <v>246</v>
      </c>
      <c r="D17039" s="2" t="s">
        <v>247</v>
      </c>
      <c r="E17039" s="2" t="s">
        <v>17316</v>
      </c>
      <c r="F17039" s="2">
        <v>24111503</v>
      </c>
      <c r="G17039" s="2" t="s">
        <v>496</v>
      </c>
      <c r="H17039" s="2">
        <v>1</v>
      </c>
      <c r="I17039" s="2">
        <v>6</v>
      </c>
      <c r="J17039" s="2">
        <v>10</v>
      </c>
      <c r="K17039" s="2">
        <v>2</v>
      </c>
      <c r="L17039" s="3">
        <v>15030</v>
      </c>
      <c r="M17039" s="2" t="s">
        <v>0</v>
      </c>
      <c r="N17039" s="4" t="s">
        <v>21</v>
      </c>
    </row>
    <row r="17040" spans="1:14" x14ac:dyDescent="0.25">
      <c r="A17040" s="1" t="s">
        <v>375</v>
      </c>
      <c r="B17040" s="2" t="s">
        <v>86</v>
      </c>
      <c r="C17040" s="2" t="s">
        <v>246</v>
      </c>
      <c r="D17040" s="2" t="s">
        <v>247</v>
      </c>
      <c r="E17040" s="2" t="s">
        <v>17317</v>
      </c>
      <c r="F17040" s="2">
        <v>24111503</v>
      </c>
      <c r="G17040" s="2" t="s">
        <v>496</v>
      </c>
      <c r="H17040" s="2">
        <v>1</v>
      </c>
      <c r="I17040" s="2">
        <v>6</v>
      </c>
      <c r="J17040" s="2">
        <v>10</v>
      </c>
      <c r="K17040" s="2">
        <v>2</v>
      </c>
      <c r="L17040" s="3">
        <v>15030</v>
      </c>
      <c r="M17040" s="2" t="s">
        <v>0</v>
      </c>
      <c r="N17040" s="4" t="s">
        <v>21</v>
      </c>
    </row>
    <row r="17041" spans="1:14" x14ac:dyDescent="0.25">
      <c r="A17041" s="1" t="s">
        <v>375</v>
      </c>
      <c r="B17041" s="2" t="s">
        <v>86</v>
      </c>
      <c r="C17041" s="2" t="s">
        <v>246</v>
      </c>
      <c r="D17041" s="2" t="s">
        <v>247</v>
      </c>
      <c r="E17041" s="2" t="s">
        <v>17318</v>
      </c>
      <c r="F17041" s="2">
        <v>41121806</v>
      </c>
      <c r="G17041" s="2" t="s">
        <v>496</v>
      </c>
      <c r="H17041" s="2">
        <v>1</v>
      </c>
      <c r="I17041" s="2">
        <v>6</v>
      </c>
      <c r="J17041" s="2">
        <v>10</v>
      </c>
      <c r="K17041" s="2">
        <v>150</v>
      </c>
      <c r="L17041" s="3">
        <v>84900</v>
      </c>
      <c r="M17041" s="2" t="s">
        <v>0</v>
      </c>
      <c r="N17041" s="4" t="s">
        <v>21</v>
      </c>
    </row>
    <row r="17042" spans="1:14" x14ac:dyDescent="0.25">
      <c r="A17042" s="1" t="s">
        <v>375</v>
      </c>
      <c r="B17042" s="2" t="s">
        <v>86</v>
      </c>
      <c r="C17042" s="2" t="s">
        <v>93</v>
      </c>
      <c r="D17042" s="2" t="s">
        <v>94</v>
      </c>
      <c r="E17042" s="2" t="s">
        <v>18968</v>
      </c>
      <c r="F17042" s="2">
        <v>31201521</v>
      </c>
      <c r="G17042" s="2" t="s">
        <v>496</v>
      </c>
      <c r="H17042" s="2">
        <v>1</v>
      </c>
      <c r="I17042" s="2">
        <v>6</v>
      </c>
      <c r="J17042" s="2">
        <v>10</v>
      </c>
      <c r="K17042" s="2">
        <v>6</v>
      </c>
      <c r="L17042" s="3">
        <v>214974</v>
      </c>
      <c r="M17042" s="2" t="s">
        <v>0</v>
      </c>
      <c r="N17042" s="4" t="s">
        <v>21</v>
      </c>
    </row>
    <row r="17043" spans="1:14" x14ac:dyDescent="0.25">
      <c r="A17043" s="1" t="s">
        <v>375</v>
      </c>
      <c r="B17043" s="2" t="s">
        <v>86</v>
      </c>
      <c r="C17043" s="2" t="s">
        <v>93</v>
      </c>
      <c r="D17043" s="2" t="s">
        <v>94</v>
      </c>
      <c r="E17043" s="2" t="s">
        <v>17319</v>
      </c>
      <c r="F17043" s="2">
        <v>31201500</v>
      </c>
      <c r="G17043" s="2" t="s">
        <v>496</v>
      </c>
      <c r="H17043" s="2">
        <v>1</v>
      </c>
      <c r="I17043" s="2">
        <v>6</v>
      </c>
      <c r="J17043" s="2">
        <v>10</v>
      </c>
      <c r="K17043" s="2">
        <v>20</v>
      </c>
      <c r="L17043" s="3">
        <v>133000</v>
      </c>
      <c r="M17043" s="2" t="s">
        <v>0</v>
      </c>
      <c r="N17043" s="4" t="s">
        <v>21</v>
      </c>
    </row>
    <row r="17044" spans="1:14" x14ac:dyDescent="0.25">
      <c r="A17044" s="1" t="s">
        <v>375</v>
      </c>
      <c r="B17044" s="2" t="s">
        <v>86</v>
      </c>
      <c r="C17044" s="2" t="s">
        <v>93</v>
      </c>
      <c r="D17044" s="2" t="s">
        <v>94</v>
      </c>
      <c r="E17044" s="2" t="s">
        <v>17320</v>
      </c>
      <c r="F17044" s="2">
        <v>24141601</v>
      </c>
      <c r="G17044" s="2" t="s">
        <v>496</v>
      </c>
      <c r="H17044" s="2">
        <v>1</v>
      </c>
      <c r="I17044" s="2">
        <v>6</v>
      </c>
      <c r="J17044" s="2">
        <v>10</v>
      </c>
      <c r="K17044" s="2">
        <v>1</v>
      </c>
      <c r="L17044" s="3">
        <v>837499</v>
      </c>
      <c r="M17044" s="2" t="s">
        <v>0</v>
      </c>
      <c r="N17044" s="4" t="s">
        <v>21</v>
      </c>
    </row>
    <row r="17045" spans="1:14" x14ac:dyDescent="0.25">
      <c r="A17045" s="1" t="s">
        <v>375</v>
      </c>
      <c r="B17045" s="2" t="s">
        <v>86</v>
      </c>
      <c r="C17045" s="2" t="s">
        <v>93</v>
      </c>
      <c r="D17045" s="2" t="s">
        <v>94</v>
      </c>
      <c r="E17045" s="2" t="s">
        <v>17321</v>
      </c>
      <c r="F17045" s="2">
        <v>24112902</v>
      </c>
      <c r="G17045" s="2" t="s">
        <v>496</v>
      </c>
      <c r="H17045" s="2">
        <v>1</v>
      </c>
      <c r="I17045" s="2">
        <v>6</v>
      </c>
      <c r="J17045" s="2">
        <v>10</v>
      </c>
      <c r="K17045" s="2">
        <v>15</v>
      </c>
      <c r="L17045" s="3">
        <v>1261815</v>
      </c>
      <c r="M17045" s="2" t="s">
        <v>0</v>
      </c>
      <c r="N17045" s="4" t="s">
        <v>21</v>
      </c>
    </row>
    <row r="17046" spans="1:14" x14ac:dyDescent="0.25">
      <c r="A17046" s="1" t="s">
        <v>375</v>
      </c>
      <c r="B17046" s="2" t="s">
        <v>86</v>
      </c>
      <c r="C17046" s="2" t="s">
        <v>93</v>
      </c>
      <c r="D17046" s="2" t="s">
        <v>94</v>
      </c>
      <c r="E17046" s="2" t="s">
        <v>17322</v>
      </c>
      <c r="F17046" s="2">
        <v>31162414</v>
      </c>
      <c r="G17046" s="2" t="s">
        <v>496</v>
      </c>
      <c r="H17046" s="2">
        <v>1</v>
      </c>
      <c r="I17046" s="2">
        <v>6</v>
      </c>
      <c r="J17046" s="2">
        <v>10</v>
      </c>
      <c r="K17046" s="2">
        <v>1200</v>
      </c>
      <c r="L17046" s="3">
        <v>243600</v>
      </c>
      <c r="M17046" s="2" t="s">
        <v>0</v>
      </c>
      <c r="N17046" s="4" t="s">
        <v>21</v>
      </c>
    </row>
    <row r="17047" spans="1:14" x14ac:dyDescent="0.25">
      <c r="A17047" s="1" t="s">
        <v>375</v>
      </c>
      <c r="B17047" s="2" t="s">
        <v>86</v>
      </c>
      <c r="C17047" s="2" t="s">
        <v>93</v>
      </c>
      <c r="D17047" s="2" t="s">
        <v>94</v>
      </c>
      <c r="E17047" s="2" t="s">
        <v>17323</v>
      </c>
      <c r="F17047" s="2">
        <v>31162414</v>
      </c>
      <c r="G17047" s="2" t="s">
        <v>496</v>
      </c>
      <c r="H17047" s="2">
        <v>1</v>
      </c>
      <c r="I17047" s="2">
        <v>6</v>
      </c>
      <c r="J17047" s="2">
        <v>10</v>
      </c>
      <c r="K17047" s="2">
        <v>1200</v>
      </c>
      <c r="L17047" s="3">
        <v>315600</v>
      </c>
      <c r="M17047" s="2" t="s">
        <v>0</v>
      </c>
      <c r="N17047" s="4" t="s">
        <v>21</v>
      </c>
    </row>
    <row r="17048" spans="1:14" x14ac:dyDescent="0.25">
      <c r="A17048" s="1" t="s">
        <v>375</v>
      </c>
      <c r="B17048" s="2" t="s">
        <v>86</v>
      </c>
      <c r="C17048" s="2" t="s">
        <v>93</v>
      </c>
      <c r="D17048" s="2" t="s">
        <v>94</v>
      </c>
      <c r="E17048" s="2" t="s">
        <v>17324</v>
      </c>
      <c r="F17048" s="2">
        <v>31162414</v>
      </c>
      <c r="G17048" s="2" t="s">
        <v>496</v>
      </c>
      <c r="H17048" s="2">
        <v>1</v>
      </c>
      <c r="I17048" s="2">
        <v>6</v>
      </c>
      <c r="J17048" s="2">
        <v>10</v>
      </c>
      <c r="K17048" s="2">
        <v>1200</v>
      </c>
      <c r="L17048" s="3">
        <v>373200</v>
      </c>
      <c r="M17048" s="2" t="s">
        <v>0</v>
      </c>
      <c r="N17048" s="4" t="s">
        <v>21</v>
      </c>
    </row>
    <row r="17049" spans="1:14" x14ac:dyDescent="0.25">
      <c r="A17049" s="1" t="s">
        <v>375</v>
      </c>
      <c r="B17049" s="2" t="s">
        <v>86</v>
      </c>
      <c r="C17049" s="2" t="s">
        <v>93</v>
      </c>
      <c r="D17049" s="2" t="s">
        <v>94</v>
      </c>
      <c r="E17049" s="2" t="s">
        <v>17325</v>
      </c>
      <c r="F17049" s="2">
        <v>31162414</v>
      </c>
      <c r="G17049" s="2" t="s">
        <v>496</v>
      </c>
      <c r="H17049" s="2">
        <v>1</v>
      </c>
      <c r="I17049" s="2">
        <v>6</v>
      </c>
      <c r="J17049" s="2">
        <v>10</v>
      </c>
      <c r="K17049" s="2">
        <v>800</v>
      </c>
      <c r="L17049" s="3">
        <v>297600</v>
      </c>
      <c r="M17049" s="2" t="s">
        <v>0</v>
      </c>
      <c r="N17049" s="4" t="s">
        <v>21</v>
      </c>
    </row>
    <row r="17050" spans="1:14" x14ac:dyDescent="0.25">
      <c r="A17050" s="1" t="s">
        <v>375</v>
      </c>
      <c r="B17050" s="2" t="s">
        <v>86</v>
      </c>
      <c r="C17050" s="2" t="s">
        <v>93</v>
      </c>
      <c r="D17050" s="2" t="s">
        <v>94</v>
      </c>
      <c r="E17050" s="2" t="s">
        <v>17326</v>
      </c>
      <c r="F17050" s="2">
        <v>31201512</v>
      </c>
      <c r="G17050" s="2" t="s">
        <v>496</v>
      </c>
      <c r="H17050" s="2">
        <v>1</v>
      </c>
      <c r="I17050" s="2">
        <v>6</v>
      </c>
      <c r="J17050" s="2">
        <v>10</v>
      </c>
      <c r="K17050" s="2">
        <v>30</v>
      </c>
      <c r="L17050" s="3">
        <v>226920</v>
      </c>
      <c r="M17050" s="2" t="s">
        <v>0</v>
      </c>
      <c r="N17050" s="4" t="s">
        <v>21</v>
      </c>
    </row>
    <row r="17051" spans="1:14" x14ac:dyDescent="0.25">
      <c r="A17051" s="1" t="s">
        <v>375</v>
      </c>
      <c r="B17051" s="2" t="s">
        <v>86</v>
      </c>
      <c r="C17051" s="2" t="s">
        <v>93</v>
      </c>
      <c r="D17051" s="2" t="s">
        <v>94</v>
      </c>
      <c r="E17051" s="2" t="s">
        <v>17327</v>
      </c>
      <c r="F17051" s="2">
        <v>47131603</v>
      </c>
      <c r="G17051" s="2" t="s">
        <v>496</v>
      </c>
      <c r="H17051" s="2">
        <v>1</v>
      </c>
      <c r="I17051" s="2">
        <v>6</v>
      </c>
      <c r="J17051" s="2">
        <v>10</v>
      </c>
      <c r="K17051" s="2">
        <v>9</v>
      </c>
      <c r="L17051" s="3">
        <v>2237886</v>
      </c>
      <c r="M17051" s="2" t="s">
        <v>0</v>
      </c>
      <c r="N17051" s="4" t="s">
        <v>21</v>
      </c>
    </row>
    <row r="17052" spans="1:14" x14ac:dyDescent="0.25">
      <c r="A17052" s="1" t="s">
        <v>375</v>
      </c>
      <c r="B17052" s="2" t="s">
        <v>86</v>
      </c>
      <c r="C17052" s="2" t="s">
        <v>93</v>
      </c>
      <c r="D17052" s="2" t="s">
        <v>94</v>
      </c>
      <c r="E17052" s="2" t="s">
        <v>18969</v>
      </c>
      <c r="F17052" s="2">
        <v>47131603</v>
      </c>
      <c r="G17052" s="2" t="s">
        <v>496</v>
      </c>
      <c r="H17052" s="2">
        <v>1</v>
      </c>
      <c r="I17052" s="2">
        <v>6</v>
      </c>
      <c r="J17052" s="2">
        <v>10</v>
      </c>
      <c r="K17052" s="2">
        <v>4</v>
      </c>
      <c r="L17052" s="3">
        <v>185492</v>
      </c>
      <c r="M17052" s="2" t="s">
        <v>0</v>
      </c>
      <c r="N17052" s="4" t="s">
        <v>21</v>
      </c>
    </row>
    <row r="17053" spans="1:14" x14ac:dyDescent="0.25">
      <c r="A17053" s="1" t="s">
        <v>375</v>
      </c>
      <c r="B17053" s="2" t="s">
        <v>86</v>
      </c>
      <c r="C17053" s="2" t="s">
        <v>93</v>
      </c>
      <c r="D17053" s="2" t="s">
        <v>94</v>
      </c>
      <c r="E17053" s="2" t="s">
        <v>17328</v>
      </c>
      <c r="F17053" s="2">
        <v>47131603</v>
      </c>
      <c r="G17053" s="2" t="s">
        <v>496</v>
      </c>
      <c r="H17053" s="2">
        <v>1</v>
      </c>
      <c r="I17053" s="2">
        <v>6</v>
      </c>
      <c r="J17053" s="2">
        <v>10</v>
      </c>
      <c r="K17053" s="2">
        <v>5</v>
      </c>
      <c r="L17053" s="3">
        <v>1811835</v>
      </c>
      <c r="M17053" s="2" t="s">
        <v>0</v>
      </c>
      <c r="N17053" s="4" t="s">
        <v>21</v>
      </c>
    </row>
    <row r="17054" spans="1:14" x14ac:dyDescent="0.25">
      <c r="A17054" s="1" t="s">
        <v>375</v>
      </c>
      <c r="B17054" s="2" t="s">
        <v>86</v>
      </c>
      <c r="C17054" s="2" t="s">
        <v>93</v>
      </c>
      <c r="D17054" s="2" t="s">
        <v>94</v>
      </c>
      <c r="E17054" s="2" t="s">
        <v>17329</v>
      </c>
      <c r="F17054" s="2">
        <v>10141601</v>
      </c>
      <c r="G17054" s="2" t="s">
        <v>496</v>
      </c>
      <c r="H17054" s="2">
        <v>1</v>
      </c>
      <c r="I17054" s="2">
        <v>6</v>
      </c>
      <c r="J17054" s="2">
        <v>10</v>
      </c>
      <c r="K17054" s="2">
        <v>150</v>
      </c>
      <c r="L17054" s="3">
        <v>163800</v>
      </c>
      <c r="M17054" s="2" t="s">
        <v>0</v>
      </c>
      <c r="N17054" s="4" t="s">
        <v>21</v>
      </c>
    </row>
    <row r="17055" spans="1:14" x14ac:dyDescent="0.25">
      <c r="A17055" s="1" t="s">
        <v>375</v>
      </c>
      <c r="B17055" s="2" t="s">
        <v>86</v>
      </c>
      <c r="C17055" s="2" t="s">
        <v>93</v>
      </c>
      <c r="D17055" s="2" t="s">
        <v>94</v>
      </c>
      <c r="E17055" s="2" t="s">
        <v>17330</v>
      </c>
      <c r="F17055" s="2">
        <v>10141601</v>
      </c>
      <c r="G17055" s="2" t="s">
        <v>496</v>
      </c>
      <c r="H17055" s="2">
        <v>1</v>
      </c>
      <c r="I17055" s="2">
        <v>6</v>
      </c>
      <c r="J17055" s="2">
        <v>10</v>
      </c>
      <c r="K17055" s="2">
        <v>150</v>
      </c>
      <c r="L17055" s="3">
        <v>253200</v>
      </c>
      <c r="M17055" s="2" t="s">
        <v>0</v>
      </c>
      <c r="N17055" s="4" t="s">
        <v>21</v>
      </c>
    </row>
    <row r="17056" spans="1:14" x14ac:dyDescent="0.25">
      <c r="A17056" s="1" t="s">
        <v>375</v>
      </c>
      <c r="B17056" s="2" t="s">
        <v>86</v>
      </c>
      <c r="C17056" s="2" t="s">
        <v>93</v>
      </c>
      <c r="D17056" s="2" t="s">
        <v>94</v>
      </c>
      <c r="E17056" s="2" t="s">
        <v>17331</v>
      </c>
      <c r="F17056" s="2">
        <v>10141601</v>
      </c>
      <c r="G17056" s="2" t="s">
        <v>496</v>
      </c>
      <c r="H17056" s="2">
        <v>1</v>
      </c>
      <c r="I17056" s="2">
        <v>6</v>
      </c>
      <c r="J17056" s="2">
        <v>10</v>
      </c>
      <c r="K17056" s="2">
        <v>150</v>
      </c>
      <c r="L17056" s="3">
        <v>372300</v>
      </c>
      <c r="M17056" s="2" t="s">
        <v>0</v>
      </c>
      <c r="N17056" s="4" t="s">
        <v>21</v>
      </c>
    </row>
    <row r="17057" spans="1:14" x14ac:dyDescent="0.25">
      <c r="A17057" s="1" t="s">
        <v>375</v>
      </c>
      <c r="B17057" s="2" t="s">
        <v>86</v>
      </c>
      <c r="C17057" s="2" t="s">
        <v>93</v>
      </c>
      <c r="D17057" s="2" t="s">
        <v>94</v>
      </c>
      <c r="E17057" s="2" t="s">
        <v>17332</v>
      </c>
      <c r="F17057" s="2">
        <v>40142002</v>
      </c>
      <c r="G17057" s="2" t="s">
        <v>496</v>
      </c>
      <c r="H17057" s="2">
        <v>1</v>
      </c>
      <c r="I17057" s="2">
        <v>6</v>
      </c>
      <c r="J17057" s="2">
        <v>10</v>
      </c>
      <c r="K17057" s="2">
        <v>1</v>
      </c>
      <c r="L17057" s="3">
        <v>1082981</v>
      </c>
      <c r="M17057" s="2" t="s">
        <v>0</v>
      </c>
      <c r="N17057" s="4" t="s">
        <v>21</v>
      </c>
    </row>
    <row r="17058" spans="1:14" x14ac:dyDescent="0.25">
      <c r="A17058" s="1" t="s">
        <v>375</v>
      </c>
      <c r="B17058" s="2" t="s">
        <v>86</v>
      </c>
      <c r="C17058" s="2" t="s">
        <v>93</v>
      </c>
      <c r="D17058" s="2" t="s">
        <v>94</v>
      </c>
      <c r="E17058" s="2" t="s">
        <v>18970</v>
      </c>
      <c r="F17058" s="2">
        <v>40141735</v>
      </c>
      <c r="G17058" s="2" t="s">
        <v>496</v>
      </c>
      <c r="H17058" s="2">
        <v>1</v>
      </c>
      <c r="I17058" s="2">
        <v>6</v>
      </c>
      <c r="J17058" s="2">
        <v>10</v>
      </c>
      <c r="K17058" s="2">
        <v>2</v>
      </c>
      <c r="L17058" s="3">
        <v>271986</v>
      </c>
      <c r="M17058" s="2" t="s">
        <v>0</v>
      </c>
      <c r="N17058" s="4" t="s">
        <v>21</v>
      </c>
    </row>
    <row r="17059" spans="1:14" x14ac:dyDescent="0.25">
      <c r="A17059" s="1" t="s">
        <v>375</v>
      </c>
      <c r="B17059" s="2" t="s">
        <v>1851</v>
      </c>
      <c r="C17059" s="2" t="s">
        <v>1895</v>
      </c>
      <c r="D17059" s="2" t="s">
        <v>17946</v>
      </c>
      <c r="E17059" s="2" t="s">
        <v>17333</v>
      </c>
      <c r="F17059" s="2">
        <v>27112838</v>
      </c>
      <c r="G17059" s="2" t="s">
        <v>496</v>
      </c>
      <c r="H17059" s="2">
        <v>1</v>
      </c>
      <c r="I17059" s="2">
        <v>6</v>
      </c>
      <c r="J17059" s="2">
        <v>10</v>
      </c>
      <c r="K17059" s="2">
        <v>1</v>
      </c>
      <c r="L17059" s="3">
        <v>32211</v>
      </c>
      <c r="M17059" s="2" t="s">
        <v>0</v>
      </c>
      <c r="N17059" s="4" t="s">
        <v>21</v>
      </c>
    </row>
    <row r="17060" spans="1:14" x14ac:dyDescent="0.25">
      <c r="A17060" s="1" t="s">
        <v>375</v>
      </c>
      <c r="B17060" s="2" t="s">
        <v>1851</v>
      </c>
      <c r="C17060" s="2" t="s">
        <v>1895</v>
      </c>
      <c r="D17060" s="2" t="s">
        <v>17946</v>
      </c>
      <c r="E17060" s="2" t="s">
        <v>17334</v>
      </c>
      <c r="F17060" s="2">
        <v>23131507</v>
      </c>
      <c r="G17060" s="2" t="s">
        <v>496</v>
      </c>
      <c r="H17060" s="2">
        <v>1</v>
      </c>
      <c r="I17060" s="2">
        <v>6</v>
      </c>
      <c r="J17060" s="2">
        <v>10</v>
      </c>
      <c r="K17060" s="2">
        <v>100</v>
      </c>
      <c r="L17060" s="3">
        <v>146000</v>
      </c>
      <c r="M17060" s="2" t="s">
        <v>0</v>
      </c>
      <c r="N17060" s="4" t="s">
        <v>21</v>
      </c>
    </row>
    <row r="17061" spans="1:14" x14ac:dyDescent="0.25">
      <c r="A17061" s="1" t="s">
        <v>375</v>
      </c>
      <c r="B17061" s="2" t="s">
        <v>1851</v>
      </c>
      <c r="C17061" s="2" t="s">
        <v>1895</v>
      </c>
      <c r="D17061" s="2" t="s">
        <v>17946</v>
      </c>
      <c r="E17061" s="2" t="s">
        <v>17335</v>
      </c>
      <c r="F17061" s="2">
        <v>23131507</v>
      </c>
      <c r="G17061" s="2" t="s">
        <v>496</v>
      </c>
      <c r="H17061" s="2">
        <v>1</v>
      </c>
      <c r="I17061" s="2">
        <v>6</v>
      </c>
      <c r="J17061" s="2">
        <v>10</v>
      </c>
      <c r="K17061" s="2">
        <v>100</v>
      </c>
      <c r="L17061" s="3">
        <v>147000</v>
      </c>
      <c r="M17061" s="2" t="s">
        <v>0</v>
      </c>
      <c r="N17061" s="4" t="s">
        <v>21</v>
      </c>
    </row>
    <row r="17062" spans="1:14" x14ac:dyDescent="0.25">
      <c r="A17062" s="1" t="s">
        <v>375</v>
      </c>
      <c r="B17062" s="2" t="s">
        <v>1851</v>
      </c>
      <c r="C17062" s="2" t="s">
        <v>1895</v>
      </c>
      <c r="D17062" s="2" t="s">
        <v>17946</v>
      </c>
      <c r="E17062" s="2" t="s">
        <v>17336</v>
      </c>
      <c r="F17062" s="2">
        <v>23131507</v>
      </c>
      <c r="G17062" s="2" t="s">
        <v>496</v>
      </c>
      <c r="H17062" s="2">
        <v>1</v>
      </c>
      <c r="I17062" s="2">
        <v>6</v>
      </c>
      <c r="J17062" s="2">
        <v>10</v>
      </c>
      <c r="K17062" s="2">
        <v>100</v>
      </c>
      <c r="L17062" s="3">
        <v>147700</v>
      </c>
      <c r="M17062" s="2" t="s">
        <v>0</v>
      </c>
      <c r="N17062" s="4" t="s">
        <v>21</v>
      </c>
    </row>
    <row r="17063" spans="1:14" x14ac:dyDescent="0.25">
      <c r="A17063" s="1" t="s">
        <v>375</v>
      </c>
      <c r="B17063" s="2" t="s">
        <v>1851</v>
      </c>
      <c r="C17063" s="2" t="s">
        <v>1895</v>
      </c>
      <c r="D17063" s="2" t="s">
        <v>17946</v>
      </c>
      <c r="E17063" s="2" t="s">
        <v>17337</v>
      </c>
      <c r="F17063" s="2">
        <v>23131507</v>
      </c>
      <c r="G17063" s="2" t="s">
        <v>496</v>
      </c>
      <c r="H17063" s="2">
        <v>1</v>
      </c>
      <c r="I17063" s="2">
        <v>6</v>
      </c>
      <c r="J17063" s="2">
        <v>10</v>
      </c>
      <c r="K17063" s="2">
        <v>100</v>
      </c>
      <c r="L17063" s="3">
        <v>147700</v>
      </c>
      <c r="M17063" s="2" t="s">
        <v>0</v>
      </c>
      <c r="N17063" s="4" t="s">
        <v>21</v>
      </c>
    </row>
    <row r="17064" spans="1:14" x14ac:dyDescent="0.25">
      <c r="A17064" s="1" t="s">
        <v>375</v>
      </c>
      <c r="B17064" s="2" t="s">
        <v>1851</v>
      </c>
      <c r="C17064" s="2" t="s">
        <v>1895</v>
      </c>
      <c r="D17064" s="2" t="s">
        <v>17946</v>
      </c>
      <c r="E17064" s="2" t="s">
        <v>17338</v>
      </c>
      <c r="F17064" s="2">
        <v>23131500</v>
      </c>
      <c r="G17064" s="2" t="s">
        <v>496</v>
      </c>
      <c r="H17064" s="2">
        <v>1</v>
      </c>
      <c r="I17064" s="2">
        <v>6</v>
      </c>
      <c r="J17064" s="2">
        <v>10</v>
      </c>
      <c r="K17064" s="2">
        <v>100</v>
      </c>
      <c r="L17064" s="3">
        <v>552800</v>
      </c>
      <c r="M17064" s="2" t="s">
        <v>0</v>
      </c>
      <c r="N17064" s="4" t="s">
        <v>21</v>
      </c>
    </row>
    <row r="17065" spans="1:14" x14ac:dyDescent="0.25">
      <c r="A17065" s="1" t="s">
        <v>375</v>
      </c>
      <c r="B17065" s="2" t="s">
        <v>1851</v>
      </c>
      <c r="C17065" s="2" t="s">
        <v>1895</v>
      </c>
      <c r="D17065" s="2" t="s">
        <v>17946</v>
      </c>
      <c r="E17065" s="2" t="s">
        <v>17339</v>
      </c>
      <c r="F17065" s="2">
        <v>23131500</v>
      </c>
      <c r="G17065" s="2" t="s">
        <v>496</v>
      </c>
      <c r="H17065" s="2">
        <v>1</v>
      </c>
      <c r="I17065" s="2">
        <v>6</v>
      </c>
      <c r="J17065" s="2">
        <v>10</v>
      </c>
      <c r="K17065" s="2">
        <v>60</v>
      </c>
      <c r="L17065" s="3">
        <v>332940</v>
      </c>
      <c r="M17065" s="2" t="s">
        <v>0</v>
      </c>
      <c r="N17065" s="4" t="s">
        <v>21</v>
      </c>
    </row>
    <row r="17066" spans="1:14" x14ac:dyDescent="0.25">
      <c r="A17066" s="1" t="s">
        <v>375</v>
      </c>
      <c r="B17066" s="2" t="s">
        <v>1851</v>
      </c>
      <c r="C17066" s="2" t="s">
        <v>1895</v>
      </c>
      <c r="D17066" s="2" t="s">
        <v>17946</v>
      </c>
      <c r="E17066" s="2" t="s">
        <v>17340</v>
      </c>
      <c r="F17066" s="2">
        <v>23131500</v>
      </c>
      <c r="G17066" s="2" t="s">
        <v>496</v>
      </c>
      <c r="H17066" s="2">
        <v>1</v>
      </c>
      <c r="I17066" s="2">
        <v>6</v>
      </c>
      <c r="J17066" s="2">
        <v>10</v>
      </c>
      <c r="K17066" s="2">
        <v>35</v>
      </c>
      <c r="L17066" s="3">
        <v>190820</v>
      </c>
      <c r="M17066" s="2" t="s">
        <v>0</v>
      </c>
      <c r="N17066" s="4" t="s">
        <v>21</v>
      </c>
    </row>
    <row r="17067" spans="1:14" x14ac:dyDescent="0.25">
      <c r="A17067" s="1" t="s">
        <v>375</v>
      </c>
      <c r="B17067" s="2" t="s">
        <v>103</v>
      </c>
      <c r="C17067" s="2" t="s">
        <v>104</v>
      </c>
      <c r="D17067" s="2" t="s">
        <v>105</v>
      </c>
      <c r="E17067" s="2" t="s">
        <v>17341</v>
      </c>
      <c r="F17067" s="2">
        <v>31211904</v>
      </c>
      <c r="G17067" s="2" t="s">
        <v>496</v>
      </c>
      <c r="H17067" s="2">
        <v>1</v>
      </c>
      <c r="I17067" s="2">
        <v>6</v>
      </c>
      <c r="J17067" s="2">
        <v>10</v>
      </c>
      <c r="K17067" s="2">
        <v>21</v>
      </c>
      <c r="L17067" s="3">
        <v>89796</v>
      </c>
      <c r="M17067" s="2" t="s">
        <v>0</v>
      </c>
      <c r="N17067" s="4" t="s">
        <v>21</v>
      </c>
    </row>
    <row r="17068" spans="1:14" x14ac:dyDescent="0.25">
      <c r="A17068" s="1" t="s">
        <v>375</v>
      </c>
      <c r="B17068" s="2" t="s">
        <v>103</v>
      </c>
      <c r="C17068" s="2" t="s">
        <v>104</v>
      </c>
      <c r="D17068" s="2" t="s">
        <v>105</v>
      </c>
      <c r="E17068" s="2" t="s">
        <v>17342</v>
      </c>
      <c r="F17068" s="2">
        <v>31211904</v>
      </c>
      <c r="G17068" s="2" t="s">
        <v>496</v>
      </c>
      <c r="H17068" s="2">
        <v>1</v>
      </c>
      <c r="I17068" s="2">
        <v>6</v>
      </c>
      <c r="J17068" s="2">
        <v>10</v>
      </c>
      <c r="K17068" s="2">
        <v>21</v>
      </c>
      <c r="L17068" s="3">
        <v>111153</v>
      </c>
      <c r="M17068" s="2" t="s">
        <v>0</v>
      </c>
      <c r="N17068" s="4" t="s">
        <v>21</v>
      </c>
    </row>
    <row r="17069" spans="1:14" x14ac:dyDescent="0.25">
      <c r="A17069" s="1" t="s">
        <v>375</v>
      </c>
      <c r="B17069" s="2" t="s">
        <v>103</v>
      </c>
      <c r="C17069" s="2" t="s">
        <v>104</v>
      </c>
      <c r="D17069" s="2" t="s">
        <v>105</v>
      </c>
      <c r="E17069" s="2" t="s">
        <v>17343</v>
      </c>
      <c r="F17069" s="2">
        <v>40141742</v>
      </c>
      <c r="G17069" s="2" t="s">
        <v>496</v>
      </c>
      <c r="H17069" s="2">
        <v>1</v>
      </c>
      <c r="I17069" s="2">
        <v>6</v>
      </c>
      <c r="J17069" s="2">
        <v>10</v>
      </c>
      <c r="K17069" s="2">
        <v>100</v>
      </c>
      <c r="L17069" s="3">
        <v>459400</v>
      </c>
      <c r="M17069" s="2" t="s">
        <v>0</v>
      </c>
      <c r="N17069" s="4" t="s">
        <v>21</v>
      </c>
    </row>
    <row r="17070" spans="1:14" x14ac:dyDescent="0.25">
      <c r="A17070" s="1" t="s">
        <v>375</v>
      </c>
      <c r="B17070" s="2" t="s">
        <v>2048</v>
      </c>
      <c r="C17070" s="2" t="s">
        <v>2048</v>
      </c>
      <c r="D17070" s="2" t="s">
        <v>17948</v>
      </c>
      <c r="E17070" s="2" t="s">
        <v>17344</v>
      </c>
      <c r="F17070" s="2">
        <v>26121508</v>
      </c>
      <c r="G17070" s="2" t="s">
        <v>496</v>
      </c>
      <c r="H17070" s="2">
        <v>1</v>
      </c>
      <c r="I17070" s="2">
        <v>6</v>
      </c>
      <c r="J17070" s="2">
        <v>10</v>
      </c>
      <c r="K17070" s="2">
        <v>12</v>
      </c>
      <c r="L17070" s="3">
        <v>732576</v>
      </c>
      <c r="M17070" s="2" t="s">
        <v>0</v>
      </c>
      <c r="N17070" s="4" t="s">
        <v>21</v>
      </c>
    </row>
    <row r="17071" spans="1:14" x14ac:dyDescent="0.25">
      <c r="A17071" s="1" t="s">
        <v>375</v>
      </c>
      <c r="B17071" s="2" t="s">
        <v>2048</v>
      </c>
      <c r="C17071" s="2" t="s">
        <v>2048</v>
      </c>
      <c r="D17071" s="2" t="s">
        <v>17948</v>
      </c>
      <c r="E17071" s="2" t="s">
        <v>17345</v>
      </c>
      <c r="F17071" s="2">
        <v>26121508</v>
      </c>
      <c r="G17071" s="2" t="s">
        <v>496</v>
      </c>
      <c r="H17071" s="2">
        <v>1</v>
      </c>
      <c r="I17071" s="2">
        <v>6</v>
      </c>
      <c r="J17071" s="2">
        <v>10</v>
      </c>
      <c r="K17071" s="2">
        <v>12</v>
      </c>
      <c r="L17071" s="3">
        <v>725316</v>
      </c>
      <c r="M17071" s="2" t="s">
        <v>0</v>
      </c>
      <c r="N17071" s="4" t="s">
        <v>21</v>
      </c>
    </row>
    <row r="17072" spans="1:14" x14ac:dyDescent="0.25">
      <c r="A17072" s="1" t="s">
        <v>375</v>
      </c>
      <c r="B17072" s="2" t="s">
        <v>2048</v>
      </c>
      <c r="C17072" s="2" t="s">
        <v>2048</v>
      </c>
      <c r="D17072" s="2" t="s">
        <v>17948</v>
      </c>
      <c r="E17072" s="2" t="s">
        <v>17346</v>
      </c>
      <c r="F17072" s="2">
        <v>30102006</v>
      </c>
      <c r="G17072" s="2" t="s">
        <v>496</v>
      </c>
      <c r="H17072" s="2">
        <v>1</v>
      </c>
      <c r="I17072" s="2">
        <v>6</v>
      </c>
      <c r="J17072" s="2">
        <v>10</v>
      </c>
      <c r="K17072" s="2">
        <v>2</v>
      </c>
      <c r="L17072" s="3">
        <v>1939508</v>
      </c>
      <c r="M17072" s="2" t="s">
        <v>0</v>
      </c>
      <c r="N17072" s="4" t="s">
        <v>21</v>
      </c>
    </row>
    <row r="17073" spans="1:14" x14ac:dyDescent="0.25">
      <c r="A17073" s="1" t="s">
        <v>375</v>
      </c>
      <c r="B17073" s="2" t="s">
        <v>2048</v>
      </c>
      <c r="C17073" s="2" t="s">
        <v>2048</v>
      </c>
      <c r="D17073" s="2" t="s">
        <v>17948</v>
      </c>
      <c r="E17073" s="2" t="s">
        <v>17347</v>
      </c>
      <c r="F17073" s="2">
        <v>30102006</v>
      </c>
      <c r="G17073" s="2" t="s">
        <v>496</v>
      </c>
      <c r="H17073" s="2">
        <v>1</v>
      </c>
      <c r="I17073" s="2">
        <v>6</v>
      </c>
      <c r="J17073" s="2">
        <v>10</v>
      </c>
      <c r="K17073" s="2">
        <v>1</v>
      </c>
      <c r="L17073" s="3">
        <v>1084630</v>
      </c>
      <c r="M17073" s="2" t="s">
        <v>0</v>
      </c>
      <c r="N17073" s="4" t="s">
        <v>21</v>
      </c>
    </row>
    <row r="17074" spans="1:14" x14ac:dyDescent="0.25">
      <c r="A17074" s="1" t="s">
        <v>375</v>
      </c>
      <c r="B17074" s="2" t="s">
        <v>113</v>
      </c>
      <c r="C17074" s="2" t="s">
        <v>113</v>
      </c>
      <c r="D17074" s="2" t="s">
        <v>114</v>
      </c>
      <c r="E17074" s="2" t="s">
        <v>17348</v>
      </c>
      <c r="F17074" s="2">
        <v>27112845</v>
      </c>
      <c r="G17074" s="2" t="s">
        <v>496</v>
      </c>
      <c r="H17074" s="2">
        <v>1</v>
      </c>
      <c r="I17074" s="2">
        <v>6</v>
      </c>
      <c r="J17074" s="2">
        <v>10</v>
      </c>
      <c r="K17074" s="2">
        <v>1</v>
      </c>
      <c r="L17074" s="3">
        <v>113718</v>
      </c>
      <c r="M17074" s="2" t="s">
        <v>0</v>
      </c>
      <c r="N17074" s="4" t="s">
        <v>21</v>
      </c>
    </row>
    <row r="17075" spans="1:14" x14ac:dyDescent="0.25">
      <c r="A17075" s="1" t="s">
        <v>375</v>
      </c>
      <c r="B17075" s="2" t="s">
        <v>113</v>
      </c>
      <c r="C17075" s="2" t="s">
        <v>113</v>
      </c>
      <c r="D17075" s="2" t="s">
        <v>114</v>
      </c>
      <c r="E17075" s="2" t="s">
        <v>17349</v>
      </c>
      <c r="F17075" s="2">
        <v>30191501</v>
      </c>
      <c r="G17075" s="2" t="s">
        <v>496</v>
      </c>
      <c r="H17075" s="2">
        <v>1</v>
      </c>
      <c r="I17075" s="2">
        <v>6</v>
      </c>
      <c r="J17075" s="2">
        <v>10</v>
      </c>
      <c r="K17075" s="2">
        <v>1</v>
      </c>
      <c r="L17075" s="3">
        <v>334999</v>
      </c>
      <c r="M17075" s="2" t="s">
        <v>0</v>
      </c>
      <c r="N17075" s="4" t="s">
        <v>21</v>
      </c>
    </row>
    <row r="17076" spans="1:14" x14ac:dyDescent="0.25">
      <c r="A17076" s="1" t="s">
        <v>375</v>
      </c>
      <c r="B17076" s="2" t="s">
        <v>113</v>
      </c>
      <c r="C17076" s="2" t="s">
        <v>113</v>
      </c>
      <c r="D17076" s="2" t="s">
        <v>114</v>
      </c>
      <c r="E17076" s="2" t="s">
        <v>17350</v>
      </c>
      <c r="F17076" s="2">
        <v>27111500</v>
      </c>
      <c r="G17076" s="2" t="s">
        <v>496</v>
      </c>
      <c r="H17076" s="2">
        <v>1</v>
      </c>
      <c r="I17076" s="2">
        <v>6</v>
      </c>
      <c r="J17076" s="2">
        <v>10</v>
      </c>
      <c r="K17076" s="2">
        <v>1</v>
      </c>
      <c r="L17076" s="3">
        <v>44366</v>
      </c>
      <c r="M17076" s="2" t="s">
        <v>0</v>
      </c>
      <c r="N17076" s="4" t="s">
        <v>21</v>
      </c>
    </row>
    <row r="17077" spans="1:14" x14ac:dyDescent="0.25">
      <c r="A17077" s="1" t="s">
        <v>375</v>
      </c>
      <c r="B17077" s="2" t="s">
        <v>113</v>
      </c>
      <c r="C17077" s="2" t="s">
        <v>113</v>
      </c>
      <c r="D17077" s="2" t="s">
        <v>114</v>
      </c>
      <c r="E17077" s="2" t="s">
        <v>17351</v>
      </c>
      <c r="F17077" s="2">
        <v>25172511</v>
      </c>
      <c r="G17077" s="2" t="s">
        <v>496</v>
      </c>
      <c r="H17077" s="2">
        <v>1</v>
      </c>
      <c r="I17077" s="2">
        <v>6</v>
      </c>
      <c r="J17077" s="2">
        <v>10</v>
      </c>
      <c r="K17077" s="2">
        <v>1</v>
      </c>
      <c r="L17077" s="3">
        <v>47147</v>
      </c>
      <c r="M17077" s="2" t="s">
        <v>0</v>
      </c>
      <c r="N17077" s="4" t="s">
        <v>21</v>
      </c>
    </row>
    <row r="17078" spans="1:14" x14ac:dyDescent="0.25">
      <c r="A17078" s="1" t="s">
        <v>375</v>
      </c>
      <c r="B17078" s="2" t="s">
        <v>113</v>
      </c>
      <c r="C17078" s="2" t="s">
        <v>113</v>
      </c>
      <c r="D17078" s="2" t="s">
        <v>114</v>
      </c>
      <c r="E17078" s="2" t="s">
        <v>17352</v>
      </c>
      <c r="F17078" s="2">
        <v>27111500</v>
      </c>
      <c r="G17078" s="2" t="s">
        <v>496</v>
      </c>
      <c r="H17078" s="2">
        <v>1</v>
      </c>
      <c r="I17078" s="2">
        <v>6</v>
      </c>
      <c r="J17078" s="2">
        <v>10</v>
      </c>
      <c r="K17078" s="2">
        <v>1</v>
      </c>
      <c r="L17078" s="3">
        <v>85897</v>
      </c>
      <c r="M17078" s="2" t="s">
        <v>0</v>
      </c>
      <c r="N17078" s="4" t="s">
        <v>21</v>
      </c>
    </row>
    <row r="17079" spans="1:14" x14ac:dyDescent="0.25">
      <c r="A17079" s="1" t="s">
        <v>375</v>
      </c>
      <c r="B17079" s="2" t="s">
        <v>113</v>
      </c>
      <c r="C17079" s="2" t="s">
        <v>113</v>
      </c>
      <c r="D17079" s="2" t="s">
        <v>114</v>
      </c>
      <c r="E17079" s="2" t="s">
        <v>17353</v>
      </c>
      <c r="F17079" s="2">
        <v>27111500</v>
      </c>
      <c r="G17079" s="2" t="s">
        <v>496</v>
      </c>
      <c r="H17079" s="2">
        <v>1</v>
      </c>
      <c r="I17079" s="2">
        <v>6</v>
      </c>
      <c r="J17079" s="2">
        <v>10</v>
      </c>
      <c r="K17079" s="2">
        <v>2</v>
      </c>
      <c r="L17079" s="3">
        <v>99358</v>
      </c>
      <c r="M17079" s="2" t="s">
        <v>0</v>
      </c>
      <c r="N17079" s="4" t="s">
        <v>21</v>
      </c>
    </row>
    <row r="17080" spans="1:14" x14ac:dyDescent="0.25">
      <c r="A17080" s="1" t="s">
        <v>375</v>
      </c>
      <c r="B17080" s="2" t="s">
        <v>113</v>
      </c>
      <c r="C17080" s="2" t="s">
        <v>113</v>
      </c>
      <c r="D17080" s="2" t="s">
        <v>114</v>
      </c>
      <c r="E17080" s="2" t="s">
        <v>17354</v>
      </c>
      <c r="F17080" s="2">
        <v>27112814</v>
      </c>
      <c r="G17080" s="2" t="s">
        <v>496</v>
      </c>
      <c r="H17080" s="2">
        <v>1</v>
      </c>
      <c r="I17080" s="2">
        <v>6</v>
      </c>
      <c r="J17080" s="2">
        <v>10</v>
      </c>
      <c r="K17080" s="2">
        <v>200</v>
      </c>
      <c r="L17080" s="3">
        <v>1508000</v>
      </c>
      <c r="M17080" s="2" t="s">
        <v>0</v>
      </c>
      <c r="N17080" s="4" t="s">
        <v>21</v>
      </c>
    </row>
    <row r="17081" spans="1:14" x14ac:dyDescent="0.25">
      <c r="A17081" s="1" t="s">
        <v>375</v>
      </c>
      <c r="B17081" s="2" t="s">
        <v>113</v>
      </c>
      <c r="C17081" s="2" t="s">
        <v>113</v>
      </c>
      <c r="D17081" s="2" t="s">
        <v>114</v>
      </c>
      <c r="E17081" s="2" t="s">
        <v>17355</v>
      </c>
      <c r="F17081" s="2">
        <v>27112841</v>
      </c>
      <c r="G17081" s="2" t="s">
        <v>496</v>
      </c>
      <c r="H17081" s="2">
        <v>1</v>
      </c>
      <c r="I17081" s="2">
        <v>6</v>
      </c>
      <c r="J17081" s="2">
        <v>10</v>
      </c>
      <c r="K17081" s="2">
        <v>25</v>
      </c>
      <c r="L17081" s="3">
        <v>208725</v>
      </c>
      <c r="M17081" s="2" t="s">
        <v>0</v>
      </c>
      <c r="N17081" s="4" t="s">
        <v>21</v>
      </c>
    </row>
    <row r="17082" spans="1:14" x14ac:dyDescent="0.25">
      <c r="A17082" s="1" t="s">
        <v>375</v>
      </c>
      <c r="B17082" s="2" t="s">
        <v>113</v>
      </c>
      <c r="C17082" s="2" t="s">
        <v>113</v>
      </c>
      <c r="D17082" s="2" t="s">
        <v>114</v>
      </c>
      <c r="E17082" s="2" t="s">
        <v>17356</v>
      </c>
      <c r="F17082" s="2">
        <v>27112841</v>
      </c>
      <c r="G17082" s="2" t="s">
        <v>496</v>
      </c>
      <c r="H17082" s="2">
        <v>1</v>
      </c>
      <c r="I17082" s="2">
        <v>6</v>
      </c>
      <c r="J17082" s="2">
        <v>10</v>
      </c>
      <c r="K17082" s="2">
        <v>25</v>
      </c>
      <c r="L17082" s="3">
        <v>221625</v>
      </c>
      <c r="M17082" s="2" t="s">
        <v>0</v>
      </c>
      <c r="N17082" s="4" t="s">
        <v>21</v>
      </c>
    </row>
    <row r="17083" spans="1:14" x14ac:dyDescent="0.25">
      <c r="A17083" s="1" t="s">
        <v>375</v>
      </c>
      <c r="B17083" s="2" t="s">
        <v>113</v>
      </c>
      <c r="C17083" s="2" t="s">
        <v>113</v>
      </c>
      <c r="D17083" s="2" t="s">
        <v>114</v>
      </c>
      <c r="E17083" s="2" t="s">
        <v>17357</v>
      </c>
      <c r="F17083" s="2">
        <v>27112841</v>
      </c>
      <c r="G17083" s="2" t="s">
        <v>496</v>
      </c>
      <c r="H17083" s="2">
        <v>1</v>
      </c>
      <c r="I17083" s="2">
        <v>6</v>
      </c>
      <c r="J17083" s="2">
        <v>10</v>
      </c>
      <c r="K17083" s="2">
        <v>25</v>
      </c>
      <c r="L17083" s="3">
        <v>209000</v>
      </c>
      <c r="M17083" s="2" t="s">
        <v>0</v>
      </c>
      <c r="N17083" s="4" t="s">
        <v>21</v>
      </c>
    </row>
    <row r="17084" spans="1:14" x14ac:dyDescent="0.25">
      <c r="A17084" s="1" t="s">
        <v>375</v>
      </c>
      <c r="B17084" s="2" t="s">
        <v>113</v>
      </c>
      <c r="C17084" s="2" t="s">
        <v>113</v>
      </c>
      <c r="D17084" s="2" t="s">
        <v>114</v>
      </c>
      <c r="E17084" s="2" t="s">
        <v>17358</v>
      </c>
      <c r="F17084" s="2">
        <v>27112841</v>
      </c>
      <c r="G17084" s="2" t="s">
        <v>496</v>
      </c>
      <c r="H17084" s="2">
        <v>1</v>
      </c>
      <c r="I17084" s="2">
        <v>6</v>
      </c>
      <c r="J17084" s="2">
        <v>10</v>
      </c>
      <c r="K17084" s="2">
        <v>25</v>
      </c>
      <c r="L17084" s="3">
        <v>211825</v>
      </c>
      <c r="M17084" s="2" t="s">
        <v>0</v>
      </c>
      <c r="N17084" s="4" t="s">
        <v>21</v>
      </c>
    </row>
    <row r="17085" spans="1:14" x14ac:dyDescent="0.25">
      <c r="A17085" s="1" t="s">
        <v>375</v>
      </c>
      <c r="B17085" s="2" t="s">
        <v>113</v>
      </c>
      <c r="C17085" s="2" t="s">
        <v>113</v>
      </c>
      <c r="D17085" s="2" t="s">
        <v>114</v>
      </c>
      <c r="E17085" s="2" t="s">
        <v>17359</v>
      </c>
      <c r="F17085" s="2">
        <v>39121409</v>
      </c>
      <c r="G17085" s="2" t="s">
        <v>496</v>
      </c>
      <c r="H17085" s="2">
        <v>1</v>
      </c>
      <c r="I17085" s="2">
        <v>6</v>
      </c>
      <c r="J17085" s="2">
        <v>10</v>
      </c>
      <c r="K17085" s="2">
        <v>6</v>
      </c>
      <c r="L17085" s="3">
        <v>289050</v>
      </c>
      <c r="M17085" s="2" t="s">
        <v>0</v>
      </c>
      <c r="N17085" s="4" t="s">
        <v>21</v>
      </c>
    </row>
    <row r="17086" spans="1:14" x14ac:dyDescent="0.25">
      <c r="A17086" s="1" t="s">
        <v>375</v>
      </c>
      <c r="B17086" s="2" t="s">
        <v>113</v>
      </c>
      <c r="C17086" s="2" t="s">
        <v>113</v>
      </c>
      <c r="D17086" s="2" t="s">
        <v>114</v>
      </c>
      <c r="E17086" s="2" t="s">
        <v>17360</v>
      </c>
      <c r="F17086" s="2">
        <v>31201601</v>
      </c>
      <c r="G17086" s="2" t="s">
        <v>496</v>
      </c>
      <c r="H17086" s="2">
        <v>1</v>
      </c>
      <c r="I17086" s="2">
        <v>6</v>
      </c>
      <c r="J17086" s="2">
        <v>10</v>
      </c>
      <c r="K17086" s="2">
        <v>36</v>
      </c>
      <c r="L17086" s="3">
        <v>1425780</v>
      </c>
      <c r="M17086" s="2" t="s">
        <v>0</v>
      </c>
      <c r="N17086" s="4" t="s">
        <v>21</v>
      </c>
    </row>
    <row r="17087" spans="1:14" x14ac:dyDescent="0.25">
      <c r="A17087" s="1" t="s">
        <v>375</v>
      </c>
      <c r="B17087" s="2" t="s">
        <v>113</v>
      </c>
      <c r="C17087" s="2" t="s">
        <v>113</v>
      </c>
      <c r="D17087" s="2" t="s">
        <v>114</v>
      </c>
      <c r="E17087" s="2" t="s">
        <v>18971</v>
      </c>
      <c r="F17087" s="2">
        <v>31163220</v>
      </c>
      <c r="G17087" s="2" t="s">
        <v>496</v>
      </c>
      <c r="H17087" s="2">
        <v>1</v>
      </c>
      <c r="I17087" s="2">
        <v>6</v>
      </c>
      <c r="J17087" s="2">
        <v>10</v>
      </c>
      <c r="K17087" s="2">
        <v>12</v>
      </c>
      <c r="L17087" s="3">
        <v>11916</v>
      </c>
      <c r="M17087" s="2" t="s">
        <v>0</v>
      </c>
      <c r="N17087" s="4" t="s">
        <v>21</v>
      </c>
    </row>
    <row r="17088" spans="1:14" x14ac:dyDescent="0.25">
      <c r="A17088" s="1" t="s">
        <v>375</v>
      </c>
      <c r="B17088" s="2" t="s">
        <v>253</v>
      </c>
      <c r="C17088" s="2" t="s">
        <v>254</v>
      </c>
      <c r="D17088" s="2" t="s">
        <v>255</v>
      </c>
      <c r="E17088" s="2" t="s">
        <v>17361</v>
      </c>
      <c r="F17088" s="2">
        <v>40161505</v>
      </c>
      <c r="G17088" s="2" t="s">
        <v>496</v>
      </c>
      <c r="H17088" s="2">
        <v>1</v>
      </c>
      <c r="I17088" s="2">
        <v>6</v>
      </c>
      <c r="J17088" s="2">
        <v>10</v>
      </c>
      <c r="K17088" s="2">
        <v>1</v>
      </c>
      <c r="L17088" s="3">
        <v>66999</v>
      </c>
      <c r="M17088" s="2" t="s">
        <v>0</v>
      </c>
      <c r="N17088" s="4" t="s">
        <v>21</v>
      </c>
    </row>
    <row r="17089" spans="1:14" x14ac:dyDescent="0.25">
      <c r="A17089" s="1" t="s">
        <v>375</v>
      </c>
      <c r="B17089" s="2" t="s">
        <v>253</v>
      </c>
      <c r="C17089" s="2" t="s">
        <v>254</v>
      </c>
      <c r="D17089" s="2" t="s">
        <v>255</v>
      </c>
      <c r="E17089" s="2" t="s">
        <v>17362</v>
      </c>
      <c r="F17089" s="2">
        <v>40161505</v>
      </c>
      <c r="G17089" s="2" t="s">
        <v>496</v>
      </c>
      <c r="H17089" s="2">
        <v>1</v>
      </c>
      <c r="I17089" s="2">
        <v>6</v>
      </c>
      <c r="J17089" s="2">
        <v>10</v>
      </c>
      <c r="K17089" s="2">
        <v>3</v>
      </c>
      <c r="L17089" s="3">
        <v>100500</v>
      </c>
      <c r="M17089" s="2" t="s">
        <v>0</v>
      </c>
      <c r="N17089" s="4" t="s">
        <v>21</v>
      </c>
    </row>
    <row r="17090" spans="1:14" x14ac:dyDescent="0.25">
      <c r="A17090" s="1" t="s">
        <v>375</v>
      </c>
      <c r="B17090" s="2" t="s">
        <v>253</v>
      </c>
      <c r="C17090" s="2" t="s">
        <v>254</v>
      </c>
      <c r="D17090" s="2" t="s">
        <v>255</v>
      </c>
      <c r="E17090" s="2" t="s">
        <v>17363</v>
      </c>
      <c r="F17090" s="2">
        <v>40161505</v>
      </c>
      <c r="G17090" s="2" t="s">
        <v>496</v>
      </c>
      <c r="H17090" s="2">
        <v>1</v>
      </c>
      <c r="I17090" s="2">
        <v>6</v>
      </c>
      <c r="J17090" s="2">
        <v>10</v>
      </c>
      <c r="K17090" s="2">
        <v>2</v>
      </c>
      <c r="L17090" s="3">
        <v>408698</v>
      </c>
      <c r="M17090" s="2" t="s">
        <v>0</v>
      </c>
      <c r="N17090" s="4" t="s">
        <v>21</v>
      </c>
    </row>
    <row r="17091" spans="1:14" x14ac:dyDescent="0.25">
      <c r="A17091" s="1" t="s">
        <v>375</v>
      </c>
      <c r="B17091" s="2" t="s">
        <v>253</v>
      </c>
      <c r="C17091" s="2" t="s">
        <v>254</v>
      </c>
      <c r="D17091" s="2" t="s">
        <v>255</v>
      </c>
      <c r="E17091" s="2" t="s">
        <v>17364</v>
      </c>
      <c r="F17091" s="2">
        <v>40161505</v>
      </c>
      <c r="G17091" s="2" t="s">
        <v>496</v>
      </c>
      <c r="H17091" s="2">
        <v>1</v>
      </c>
      <c r="I17091" s="2">
        <v>6</v>
      </c>
      <c r="J17091" s="2">
        <v>10</v>
      </c>
      <c r="K17091" s="2">
        <v>1</v>
      </c>
      <c r="L17091" s="3">
        <v>96198</v>
      </c>
      <c r="M17091" s="2" t="s">
        <v>0</v>
      </c>
      <c r="N17091" s="4" t="s">
        <v>21</v>
      </c>
    </row>
    <row r="17092" spans="1:14" x14ac:dyDescent="0.25">
      <c r="A17092" s="1" t="s">
        <v>375</v>
      </c>
      <c r="B17092" s="2" t="s">
        <v>253</v>
      </c>
      <c r="C17092" s="2" t="s">
        <v>254</v>
      </c>
      <c r="D17092" s="2" t="s">
        <v>255</v>
      </c>
      <c r="E17092" s="2" t="s">
        <v>17365</v>
      </c>
      <c r="F17092" s="2">
        <v>40161505</v>
      </c>
      <c r="G17092" s="2" t="s">
        <v>496</v>
      </c>
      <c r="H17092" s="2">
        <v>1</v>
      </c>
      <c r="I17092" s="2">
        <v>6</v>
      </c>
      <c r="J17092" s="2">
        <v>10</v>
      </c>
      <c r="K17092" s="2">
        <v>3</v>
      </c>
      <c r="L17092" s="3">
        <v>318249</v>
      </c>
      <c r="M17092" s="2" t="s">
        <v>0</v>
      </c>
      <c r="N17092" s="4" t="s">
        <v>21</v>
      </c>
    </row>
    <row r="17093" spans="1:14" x14ac:dyDescent="0.25">
      <c r="A17093" s="1" t="s">
        <v>375</v>
      </c>
      <c r="B17093" s="2" t="s">
        <v>253</v>
      </c>
      <c r="C17093" s="2" t="s">
        <v>2331</v>
      </c>
      <c r="D17093" s="2" t="s">
        <v>17949</v>
      </c>
      <c r="E17093" s="2" t="s">
        <v>17366</v>
      </c>
      <c r="F17093" s="2">
        <v>40141603</v>
      </c>
      <c r="G17093" s="2" t="s">
        <v>496</v>
      </c>
      <c r="H17093" s="2">
        <v>1</v>
      </c>
      <c r="I17093" s="2">
        <v>6</v>
      </c>
      <c r="J17093" s="2">
        <v>10</v>
      </c>
      <c r="K17093" s="2">
        <v>1</v>
      </c>
      <c r="L17093" s="3">
        <v>39083</v>
      </c>
      <c r="M17093" s="2" t="s">
        <v>0</v>
      </c>
      <c r="N17093" s="4" t="s">
        <v>21</v>
      </c>
    </row>
    <row r="17094" spans="1:14" x14ac:dyDescent="0.25">
      <c r="A17094" s="1" t="s">
        <v>375</v>
      </c>
      <c r="B17094" s="2" t="s">
        <v>378</v>
      </c>
      <c r="C17094" s="2" t="s">
        <v>379</v>
      </c>
      <c r="D17094" s="2" t="s">
        <v>17857</v>
      </c>
      <c r="E17094" s="2" t="s">
        <v>17367</v>
      </c>
      <c r="F17094" s="2">
        <v>26111709</v>
      </c>
      <c r="G17094" s="2" t="s">
        <v>496</v>
      </c>
      <c r="H17094" s="2">
        <v>1</v>
      </c>
      <c r="I17094" s="2">
        <v>6</v>
      </c>
      <c r="J17094" s="2">
        <v>10</v>
      </c>
      <c r="K17094" s="2">
        <v>2</v>
      </c>
      <c r="L17094" s="3">
        <v>660254</v>
      </c>
      <c r="M17094" s="2" t="s">
        <v>0</v>
      </c>
      <c r="N17094" s="4" t="s">
        <v>21</v>
      </c>
    </row>
    <row r="17095" spans="1:14" x14ac:dyDescent="0.25">
      <c r="A17095" s="1" t="s">
        <v>375</v>
      </c>
      <c r="B17095" s="2" t="s">
        <v>378</v>
      </c>
      <c r="C17095" s="2" t="s">
        <v>379</v>
      </c>
      <c r="D17095" s="2" t="s">
        <v>17857</v>
      </c>
      <c r="E17095" s="2" t="s">
        <v>17368</v>
      </c>
      <c r="F17095" s="2">
        <v>26111709</v>
      </c>
      <c r="G17095" s="2" t="s">
        <v>496</v>
      </c>
      <c r="H17095" s="2">
        <v>1</v>
      </c>
      <c r="I17095" s="2">
        <v>6</v>
      </c>
      <c r="J17095" s="2">
        <v>10</v>
      </c>
      <c r="K17095" s="2">
        <v>3</v>
      </c>
      <c r="L17095" s="3">
        <v>322113</v>
      </c>
      <c r="M17095" s="2" t="s">
        <v>0</v>
      </c>
      <c r="N17095" s="4" t="s">
        <v>21</v>
      </c>
    </row>
    <row r="17096" spans="1:14" x14ac:dyDescent="0.25">
      <c r="A17096" s="1" t="s">
        <v>375</v>
      </c>
      <c r="B17096" s="2" t="s">
        <v>378</v>
      </c>
      <c r="C17096" s="2" t="s">
        <v>379</v>
      </c>
      <c r="D17096" s="2" t="s">
        <v>17857</v>
      </c>
      <c r="E17096" s="2" t="s">
        <v>17369</v>
      </c>
      <c r="F17096" s="2">
        <v>26111702</v>
      </c>
      <c r="G17096" s="2" t="s">
        <v>496</v>
      </c>
      <c r="H17096" s="2">
        <v>1</v>
      </c>
      <c r="I17096" s="2">
        <v>6</v>
      </c>
      <c r="J17096" s="2">
        <v>10</v>
      </c>
      <c r="K17096" s="2">
        <v>64</v>
      </c>
      <c r="L17096" s="3">
        <v>393664</v>
      </c>
      <c r="M17096" s="2" t="s">
        <v>0</v>
      </c>
      <c r="N17096" s="4" t="s">
        <v>21</v>
      </c>
    </row>
    <row r="17097" spans="1:14" x14ac:dyDescent="0.25">
      <c r="A17097" s="1" t="s">
        <v>375</v>
      </c>
      <c r="B17097" s="2" t="s">
        <v>378</v>
      </c>
      <c r="C17097" s="2" t="s">
        <v>379</v>
      </c>
      <c r="D17097" s="2" t="s">
        <v>17857</v>
      </c>
      <c r="E17097" s="2" t="s">
        <v>17370</v>
      </c>
      <c r="F17097" s="2">
        <v>26111702</v>
      </c>
      <c r="G17097" s="2" t="s">
        <v>496</v>
      </c>
      <c r="H17097" s="2">
        <v>1</v>
      </c>
      <c r="I17097" s="2">
        <v>6</v>
      </c>
      <c r="J17097" s="2">
        <v>10</v>
      </c>
      <c r="K17097" s="2">
        <v>25</v>
      </c>
      <c r="L17097" s="3">
        <v>157300</v>
      </c>
      <c r="M17097" s="2" t="s">
        <v>0</v>
      </c>
      <c r="N17097" s="4" t="s">
        <v>21</v>
      </c>
    </row>
    <row r="17098" spans="1:14" x14ac:dyDescent="0.25">
      <c r="A17098" s="1" t="s">
        <v>375</v>
      </c>
      <c r="B17098" s="2" t="s">
        <v>378</v>
      </c>
      <c r="C17098" s="2" t="s">
        <v>379</v>
      </c>
      <c r="D17098" s="2" t="s">
        <v>17857</v>
      </c>
      <c r="E17098" s="2" t="s">
        <v>17371</v>
      </c>
      <c r="F17098" s="2">
        <v>26111701</v>
      </c>
      <c r="G17098" s="2" t="s">
        <v>496</v>
      </c>
      <c r="H17098" s="2">
        <v>1</v>
      </c>
      <c r="I17098" s="2">
        <v>6</v>
      </c>
      <c r="J17098" s="2">
        <v>10</v>
      </c>
      <c r="K17098" s="2">
        <v>2</v>
      </c>
      <c r="L17098" s="3">
        <v>2059552</v>
      </c>
      <c r="M17098" s="2" t="s">
        <v>0</v>
      </c>
      <c r="N17098" s="4" t="s">
        <v>21</v>
      </c>
    </row>
    <row r="17099" spans="1:14" x14ac:dyDescent="0.25">
      <c r="A17099" s="1" t="s">
        <v>375</v>
      </c>
      <c r="B17099" s="2" t="s">
        <v>378</v>
      </c>
      <c r="C17099" s="2" t="s">
        <v>379</v>
      </c>
      <c r="D17099" s="2" t="s">
        <v>17857</v>
      </c>
      <c r="E17099" s="2" t="s">
        <v>17372</v>
      </c>
      <c r="F17099" s="2">
        <v>26111701</v>
      </c>
      <c r="G17099" s="2" t="s">
        <v>496</v>
      </c>
      <c r="H17099" s="2">
        <v>1</v>
      </c>
      <c r="I17099" s="2">
        <v>6</v>
      </c>
      <c r="J17099" s="2">
        <v>10</v>
      </c>
      <c r="K17099" s="2">
        <v>4</v>
      </c>
      <c r="L17099" s="3">
        <v>3270980</v>
      </c>
      <c r="M17099" s="2" t="s">
        <v>0</v>
      </c>
      <c r="N17099" s="4" t="s">
        <v>21</v>
      </c>
    </row>
    <row r="17100" spans="1:14" x14ac:dyDescent="0.25">
      <c r="A17100" s="1" t="s">
        <v>375</v>
      </c>
      <c r="B17100" s="2" t="s">
        <v>378</v>
      </c>
      <c r="C17100" s="2" t="s">
        <v>379</v>
      </c>
      <c r="D17100" s="2" t="s">
        <v>17857</v>
      </c>
      <c r="E17100" s="2" t="s">
        <v>17373</v>
      </c>
      <c r="F17100" s="2">
        <v>26111711</v>
      </c>
      <c r="G17100" s="2" t="s">
        <v>496</v>
      </c>
      <c r="H17100" s="2">
        <v>1</v>
      </c>
      <c r="I17100" s="2">
        <v>6</v>
      </c>
      <c r="J17100" s="2">
        <v>10</v>
      </c>
      <c r="K17100" s="2">
        <v>80</v>
      </c>
      <c r="L17100" s="3">
        <v>651200</v>
      </c>
      <c r="M17100" s="2" t="s">
        <v>0</v>
      </c>
      <c r="N17100" s="4" t="s">
        <v>21</v>
      </c>
    </row>
    <row r="17101" spans="1:14" x14ac:dyDescent="0.25">
      <c r="A17101" s="1" t="s">
        <v>375</v>
      </c>
      <c r="B17101" s="2" t="s">
        <v>378</v>
      </c>
      <c r="C17101" s="2" t="s">
        <v>2536</v>
      </c>
      <c r="D17101" s="2" t="s">
        <v>17956</v>
      </c>
      <c r="E17101" s="2" t="s">
        <v>17374</v>
      </c>
      <c r="F17101" s="2">
        <v>39101600</v>
      </c>
      <c r="G17101" s="2" t="s">
        <v>496</v>
      </c>
      <c r="H17101" s="2">
        <v>1</v>
      </c>
      <c r="I17101" s="2">
        <v>6</v>
      </c>
      <c r="J17101" s="2">
        <v>10</v>
      </c>
      <c r="K17101" s="2">
        <v>1</v>
      </c>
      <c r="L17101" s="3">
        <v>80147</v>
      </c>
      <c r="M17101" s="2" t="s">
        <v>0</v>
      </c>
      <c r="N17101" s="4" t="s">
        <v>21</v>
      </c>
    </row>
    <row r="17102" spans="1:14" x14ac:dyDescent="0.25">
      <c r="A17102" s="1" t="s">
        <v>375</v>
      </c>
      <c r="B17102" s="2" t="s">
        <v>378</v>
      </c>
      <c r="C17102" s="2" t="s">
        <v>2536</v>
      </c>
      <c r="D17102" s="2" t="s">
        <v>17956</v>
      </c>
      <c r="E17102" s="2" t="s">
        <v>17375</v>
      </c>
      <c r="F17102" s="2">
        <v>39101600</v>
      </c>
      <c r="G17102" s="2" t="s">
        <v>496</v>
      </c>
      <c r="H17102" s="2">
        <v>1</v>
      </c>
      <c r="I17102" s="2">
        <v>6</v>
      </c>
      <c r="J17102" s="2">
        <v>10</v>
      </c>
      <c r="K17102" s="2">
        <v>1</v>
      </c>
      <c r="L17102" s="3">
        <v>396961</v>
      </c>
      <c r="M17102" s="2" t="s">
        <v>0</v>
      </c>
      <c r="N17102" s="4" t="s">
        <v>21</v>
      </c>
    </row>
    <row r="17103" spans="1:14" x14ac:dyDescent="0.25">
      <c r="A17103" s="1" t="s">
        <v>375</v>
      </c>
      <c r="B17103" s="2" t="s">
        <v>378</v>
      </c>
      <c r="C17103" s="2" t="s">
        <v>2536</v>
      </c>
      <c r="D17103" s="2" t="s">
        <v>17956</v>
      </c>
      <c r="E17103" s="2" t="s">
        <v>17376</v>
      </c>
      <c r="F17103" s="2">
        <v>39111610</v>
      </c>
      <c r="G17103" s="2" t="s">
        <v>496</v>
      </c>
      <c r="H17103" s="2">
        <v>1</v>
      </c>
      <c r="I17103" s="2">
        <v>6</v>
      </c>
      <c r="J17103" s="2">
        <v>10</v>
      </c>
      <c r="K17103" s="2">
        <v>1</v>
      </c>
      <c r="L17103" s="3">
        <v>111375</v>
      </c>
      <c r="M17103" s="2" t="s">
        <v>0</v>
      </c>
      <c r="N17103" s="4" t="s">
        <v>21</v>
      </c>
    </row>
    <row r="17104" spans="1:14" x14ac:dyDescent="0.25">
      <c r="A17104" s="1" t="s">
        <v>375</v>
      </c>
      <c r="B17104" s="2" t="s">
        <v>378</v>
      </c>
      <c r="C17104" s="2" t="s">
        <v>2536</v>
      </c>
      <c r="D17104" s="2" t="s">
        <v>17956</v>
      </c>
      <c r="E17104" s="2" t="s">
        <v>17377</v>
      </c>
      <c r="F17104" s="2">
        <v>39101600</v>
      </c>
      <c r="G17104" s="2" t="s">
        <v>496</v>
      </c>
      <c r="H17104" s="2">
        <v>1</v>
      </c>
      <c r="I17104" s="2">
        <v>6</v>
      </c>
      <c r="J17104" s="2">
        <v>10</v>
      </c>
      <c r="K17104" s="2">
        <v>4</v>
      </c>
      <c r="L17104" s="3">
        <v>522520</v>
      </c>
      <c r="M17104" s="2" t="s">
        <v>0</v>
      </c>
      <c r="N17104" s="4" t="s">
        <v>21</v>
      </c>
    </row>
    <row r="17105" spans="1:14" x14ac:dyDescent="0.25">
      <c r="A17105" s="1" t="s">
        <v>375</v>
      </c>
      <c r="B17105" s="2" t="s">
        <v>128</v>
      </c>
      <c r="C17105" s="2" t="s">
        <v>2567</v>
      </c>
      <c r="D17105" s="2" t="s">
        <v>17957</v>
      </c>
      <c r="E17105" s="2" t="s">
        <v>17378</v>
      </c>
      <c r="F17105" s="2">
        <v>39121409</v>
      </c>
      <c r="G17105" s="2" t="s">
        <v>496</v>
      </c>
      <c r="H17105" s="2">
        <v>1</v>
      </c>
      <c r="I17105" s="2">
        <v>6</v>
      </c>
      <c r="J17105" s="2">
        <v>10</v>
      </c>
      <c r="K17105" s="2">
        <v>1</v>
      </c>
      <c r="L17105" s="3">
        <v>265911</v>
      </c>
      <c r="M17105" s="2" t="s">
        <v>0</v>
      </c>
      <c r="N17105" s="4" t="s">
        <v>21</v>
      </c>
    </row>
    <row r="17106" spans="1:14" x14ac:dyDescent="0.25">
      <c r="A17106" s="1" t="s">
        <v>375</v>
      </c>
      <c r="B17106" s="2" t="s">
        <v>128</v>
      </c>
      <c r="C17106" s="2" t="s">
        <v>2567</v>
      </c>
      <c r="D17106" s="2" t="s">
        <v>17957</v>
      </c>
      <c r="E17106" s="2" t="s">
        <v>17379</v>
      </c>
      <c r="F17106" s="2">
        <v>39121409</v>
      </c>
      <c r="G17106" s="2" t="s">
        <v>496</v>
      </c>
      <c r="H17106" s="2">
        <v>1</v>
      </c>
      <c r="I17106" s="2">
        <v>6</v>
      </c>
      <c r="J17106" s="2">
        <v>10</v>
      </c>
      <c r="K17106" s="2">
        <v>1</v>
      </c>
      <c r="L17106" s="3">
        <v>167500</v>
      </c>
      <c r="M17106" s="2" t="s">
        <v>0</v>
      </c>
      <c r="N17106" s="4" t="s">
        <v>21</v>
      </c>
    </row>
    <row r="17107" spans="1:14" x14ac:dyDescent="0.25">
      <c r="A17107" s="1" t="s">
        <v>375</v>
      </c>
      <c r="B17107" s="2" t="s">
        <v>253</v>
      </c>
      <c r="C17107" s="2" t="s">
        <v>3407</v>
      </c>
      <c r="D17107" s="2" t="s">
        <v>18004</v>
      </c>
      <c r="E17107" s="2" t="s">
        <v>18972</v>
      </c>
      <c r="F17107" s="2">
        <v>0</v>
      </c>
      <c r="G17107" s="2" t="s">
        <v>17856</v>
      </c>
      <c r="H17107" s="2">
        <v>1</v>
      </c>
      <c r="I17107" s="2">
        <v>6</v>
      </c>
      <c r="J17107" s="2">
        <v>10</v>
      </c>
      <c r="K17107" s="2">
        <v>1</v>
      </c>
      <c r="L17107" s="3">
        <v>56913</v>
      </c>
      <c r="M17107" s="2" t="s">
        <v>20</v>
      </c>
      <c r="N17107" s="4" t="s">
        <v>21</v>
      </c>
    </row>
    <row r="17108" spans="1:14" x14ac:dyDescent="0.25">
      <c r="A17108" s="1" t="s">
        <v>375</v>
      </c>
      <c r="B17108" s="2" t="s">
        <v>63</v>
      </c>
      <c r="C17108" s="2" t="s">
        <v>64</v>
      </c>
      <c r="D17108" s="2" t="s">
        <v>65</v>
      </c>
      <c r="E17108" s="2" t="s">
        <v>18972</v>
      </c>
      <c r="F17108" s="2">
        <v>0</v>
      </c>
      <c r="G17108" s="2" t="s">
        <v>17856</v>
      </c>
      <c r="H17108" s="2">
        <v>1</v>
      </c>
      <c r="I17108" s="2">
        <v>6</v>
      </c>
      <c r="J17108" s="2">
        <v>10</v>
      </c>
      <c r="K17108" s="2">
        <v>1</v>
      </c>
      <c r="L17108" s="3">
        <v>9074</v>
      </c>
      <c r="M17108" s="2" t="s">
        <v>20</v>
      </c>
      <c r="N17108" s="4" t="s">
        <v>21</v>
      </c>
    </row>
    <row r="17109" spans="1:14" x14ac:dyDescent="0.25">
      <c r="A17109" s="1" t="s">
        <v>375</v>
      </c>
      <c r="B17109" s="2" t="s">
        <v>103</v>
      </c>
      <c r="C17109" s="2" t="s">
        <v>5811</v>
      </c>
      <c r="D17109" s="2" t="s">
        <v>18012</v>
      </c>
      <c r="E17109" s="2" t="s">
        <v>18972</v>
      </c>
      <c r="F17109" s="2">
        <v>0</v>
      </c>
      <c r="G17109" s="2" t="s">
        <v>17856</v>
      </c>
      <c r="H17109" s="2">
        <v>1</v>
      </c>
      <c r="I17109" s="2">
        <v>6</v>
      </c>
      <c r="J17109" s="2">
        <v>10</v>
      </c>
      <c r="K17109" s="2">
        <v>1</v>
      </c>
      <c r="L17109" s="3">
        <v>8771</v>
      </c>
      <c r="M17109" s="2" t="s">
        <v>20</v>
      </c>
      <c r="N17109" s="4" t="s">
        <v>21</v>
      </c>
    </row>
    <row r="17110" spans="1:14" x14ac:dyDescent="0.25">
      <c r="A17110" s="1" t="s">
        <v>375</v>
      </c>
      <c r="B17110" s="2" t="s">
        <v>2048</v>
      </c>
      <c r="C17110" s="2" t="s">
        <v>2048</v>
      </c>
      <c r="D17110" s="2" t="s">
        <v>17948</v>
      </c>
      <c r="E17110" s="2" t="s">
        <v>18972</v>
      </c>
      <c r="F17110" s="2">
        <v>0</v>
      </c>
      <c r="G17110" s="2" t="s">
        <v>17856</v>
      </c>
      <c r="H17110" s="2">
        <v>1</v>
      </c>
      <c r="I17110" s="2">
        <v>6</v>
      </c>
      <c r="J17110" s="2">
        <v>10</v>
      </c>
      <c r="K17110" s="2">
        <v>1</v>
      </c>
      <c r="L17110" s="3">
        <v>8317</v>
      </c>
      <c r="M17110" s="2" t="s">
        <v>20</v>
      </c>
      <c r="N17110" s="4" t="s">
        <v>21</v>
      </c>
    </row>
    <row r="17111" spans="1:14" x14ac:dyDescent="0.25">
      <c r="A17111" s="1" t="s">
        <v>375</v>
      </c>
      <c r="B17111" s="2" t="s">
        <v>60</v>
      </c>
      <c r="C17111" s="2" t="s">
        <v>60</v>
      </c>
      <c r="D17111" s="2" t="s">
        <v>61</v>
      </c>
      <c r="E17111" s="2" t="s">
        <v>18972</v>
      </c>
      <c r="F17111" s="2">
        <v>0</v>
      </c>
      <c r="G17111" s="2" t="s">
        <v>17856</v>
      </c>
      <c r="H17111" s="2">
        <v>1</v>
      </c>
      <c r="I17111" s="2">
        <v>6</v>
      </c>
      <c r="J17111" s="2">
        <v>10</v>
      </c>
      <c r="K17111" s="2">
        <v>1</v>
      </c>
      <c r="L17111" s="3">
        <v>75758</v>
      </c>
      <c r="M17111" s="2" t="s">
        <v>20</v>
      </c>
      <c r="N17111" s="4" t="s">
        <v>21</v>
      </c>
    </row>
    <row r="17112" spans="1:14" x14ac:dyDescent="0.25">
      <c r="A17112" s="1" t="s">
        <v>375</v>
      </c>
      <c r="B17112" s="2" t="s">
        <v>529</v>
      </c>
      <c r="C17112" s="2" t="s">
        <v>903</v>
      </c>
      <c r="D17112" s="2" t="s">
        <v>17908</v>
      </c>
      <c r="E17112" s="2" t="s">
        <v>17380</v>
      </c>
      <c r="F17112" s="2">
        <v>0</v>
      </c>
      <c r="G17112" s="2" t="s">
        <v>17856</v>
      </c>
      <c r="H17112" s="2">
        <v>1</v>
      </c>
      <c r="I17112" s="2">
        <v>6</v>
      </c>
      <c r="J17112" s="2">
        <v>10</v>
      </c>
      <c r="K17112" s="2">
        <v>1</v>
      </c>
      <c r="L17112" s="3">
        <v>54067586.479999997</v>
      </c>
      <c r="M17112" s="2" t="s">
        <v>20</v>
      </c>
      <c r="N17112" s="4" t="s">
        <v>21</v>
      </c>
    </row>
    <row r="17113" spans="1:14" x14ac:dyDescent="0.25">
      <c r="A17113" s="1" t="s">
        <v>375</v>
      </c>
      <c r="B17113" s="2" t="s">
        <v>518</v>
      </c>
      <c r="C17113" s="2" t="s">
        <v>519</v>
      </c>
      <c r="D17113" s="2" t="s">
        <v>17880</v>
      </c>
      <c r="E17113" s="2" t="s">
        <v>17007</v>
      </c>
      <c r="F17113" s="2" t="s">
        <v>17008</v>
      </c>
      <c r="G17113" s="2" t="s">
        <v>17856</v>
      </c>
      <c r="H17113" s="2">
        <v>1</v>
      </c>
      <c r="I17113" s="2">
        <v>6</v>
      </c>
      <c r="J17113" s="2">
        <v>10</v>
      </c>
      <c r="K17113" s="2">
        <v>1</v>
      </c>
      <c r="L17113" s="3">
        <v>0.21</v>
      </c>
      <c r="M17113" s="2" t="s">
        <v>20</v>
      </c>
      <c r="N17113" s="4" t="s">
        <v>21</v>
      </c>
    </row>
    <row r="17114" spans="1:14" x14ac:dyDescent="0.25">
      <c r="A17114" s="1" t="s">
        <v>17451</v>
      </c>
      <c r="B17114" s="2" t="s">
        <v>17453</v>
      </c>
      <c r="C17114" s="2" t="s">
        <v>457</v>
      </c>
      <c r="D17114" s="2" t="s">
        <v>17705</v>
      </c>
      <c r="E17114" s="2" t="s">
        <v>17682</v>
      </c>
      <c r="F17114" s="2">
        <v>78181800</v>
      </c>
      <c r="G17114" s="2" t="s">
        <v>19</v>
      </c>
      <c r="H17114" s="2">
        <v>4</v>
      </c>
      <c r="I17114" s="2">
        <v>6</v>
      </c>
      <c r="J17114" s="2">
        <v>11</v>
      </c>
      <c r="K17114" s="2">
        <v>1</v>
      </c>
      <c r="L17114" s="3">
        <v>819311989.21000004</v>
      </c>
      <c r="M17114" s="2" t="s">
        <v>20</v>
      </c>
      <c r="N17114" s="4" t="s">
        <v>17384</v>
      </c>
    </row>
    <row r="17115" spans="1:14" x14ac:dyDescent="0.25">
      <c r="A17115" s="1" t="s">
        <v>17451</v>
      </c>
      <c r="B17115" s="2" t="s">
        <v>17471</v>
      </c>
      <c r="C17115" s="2" t="s">
        <v>3201</v>
      </c>
      <c r="D17115" s="2" t="s">
        <v>17723</v>
      </c>
      <c r="E17115" s="2" t="s">
        <v>17683</v>
      </c>
      <c r="F17115" s="2" t="s">
        <v>17728</v>
      </c>
      <c r="G17115" s="2" t="s">
        <v>496</v>
      </c>
      <c r="H17115" s="2">
        <v>1</v>
      </c>
      <c r="I17115" s="2">
        <v>6</v>
      </c>
      <c r="J17115" s="2">
        <v>11</v>
      </c>
      <c r="K17115" s="2">
        <v>1</v>
      </c>
      <c r="L17115" s="3">
        <v>285465955.32999998</v>
      </c>
      <c r="M17115" s="2" t="s">
        <v>20</v>
      </c>
      <c r="N17115" s="4" t="s">
        <v>21</v>
      </c>
    </row>
    <row r="17116" spans="1:14" x14ac:dyDescent="0.25">
      <c r="A17116" s="1" t="s">
        <v>17451</v>
      </c>
      <c r="B17116" s="2" t="s">
        <v>17456</v>
      </c>
      <c r="C17116" s="2" t="s">
        <v>17028</v>
      </c>
      <c r="D17116" s="2" t="s">
        <v>17708</v>
      </c>
      <c r="E17116" s="2" t="s">
        <v>18973</v>
      </c>
      <c r="F17116" s="2">
        <v>46101601</v>
      </c>
      <c r="G17116" s="2" t="s">
        <v>19</v>
      </c>
      <c r="H17116" s="2">
        <v>8</v>
      </c>
      <c r="I17116" s="2">
        <v>6</v>
      </c>
      <c r="J17116" s="2">
        <v>11</v>
      </c>
      <c r="K17116" s="2">
        <v>335042</v>
      </c>
      <c r="L17116" s="3">
        <v>472409220</v>
      </c>
      <c r="M17116" s="2" t="s">
        <v>20</v>
      </c>
      <c r="N17116" s="4" t="s">
        <v>21</v>
      </c>
    </row>
    <row r="17117" spans="1:14" x14ac:dyDescent="0.25">
      <c r="A17117" s="1" t="s">
        <v>17451</v>
      </c>
      <c r="B17117" s="2" t="s">
        <v>17456</v>
      </c>
      <c r="C17117" s="2" t="s">
        <v>17028</v>
      </c>
      <c r="D17117" s="2" t="s">
        <v>17708</v>
      </c>
      <c r="E17117" s="2" t="s">
        <v>18974</v>
      </c>
      <c r="F17117" s="2">
        <v>46101601</v>
      </c>
      <c r="G17117" s="2" t="s">
        <v>19</v>
      </c>
      <c r="H17117" s="2">
        <v>8</v>
      </c>
      <c r="I17117" s="2">
        <v>6</v>
      </c>
      <c r="J17117" s="2">
        <v>11</v>
      </c>
      <c r="K17117" s="2">
        <v>109048</v>
      </c>
      <c r="L17117" s="3">
        <v>134129040</v>
      </c>
      <c r="M17117" s="2" t="s">
        <v>20</v>
      </c>
      <c r="N17117" s="4" t="s">
        <v>21</v>
      </c>
    </row>
    <row r="17118" spans="1:14" x14ac:dyDescent="0.25">
      <c r="A17118" s="1" t="s">
        <v>17451</v>
      </c>
      <c r="B17118" s="2" t="s">
        <v>17456</v>
      </c>
      <c r="C17118" s="2" t="s">
        <v>17028</v>
      </c>
      <c r="D17118" s="2" t="s">
        <v>17708</v>
      </c>
      <c r="E17118" s="2" t="s">
        <v>18975</v>
      </c>
      <c r="F17118" s="2">
        <v>46111501</v>
      </c>
      <c r="G17118" s="2" t="s">
        <v>19</v>
      </c>
      <c r="H17118" s="2">
        <v>8</v>
      </c>
      <c r="I17118" s="2">
        <v>6</v>
      </c>
      <c r="J17118" s="2">
        <v>11</v>
      </c>
      <c r="K17118" s="2">
        <v>277</v>
      </c>
      <c r="L17118" s="3">
        <v>103875000</v>
      </c>
      <c r="M17118" s="2" t="s">
        <v>20</v>
      </c>
      <c r="N17118" s="4" t="s">
        <v>21</v>
      </c>
    </row>
    <row r="17119" spans="1:14" x14ac:dyDescent="0.25">
      <c r="A17119" s="1" t="s">
        <v>17451</v>
      </c>
      <c r="B17119" s="2" t="s">
        <v>17456</v>
      </c>
      <c r="C17119" s="2" t="s">
        <v>17028</v>
      </c>
      <c r="D17119" s="2" t="s">
        <v>17708</v>
      </c>
      <c r="E17119" s="2" t="s">
        <v>18976</v>
      </c>
      <c r="F17119" s="2">
        <v>46111501</v>
      </c>
      <c r="G17119" s="2" t="s">
        <v>19</v>
      </c>
      <c r="H17119" s="2">
        <v>8</v>
      </c>
      <c r="I17119" s="2">
        <v>6</v>
      </c>
      <c r="J17119" s="2">
        <v>11</v>
      </c>
      <c r="K17119" s="2">
        <v>242</v>
      </c>
      <c r="L17119" s="3">
        <v>13794000</v>
      </c>
      <c r="M17119" s="2" t="s">
        <v>20</v>
      </c>
      <c r="N17119" s="4" t="s">
        <v>21</v>
      </c>
    </row>
    <row r="17120" spans="1:14" x14ac:dyDescent="0.25">
      <c r="A17120" s="1" t="s">
        <v>17451</v>
      </c>
      <c r="B17120" s="2" t="s">
        <v>17456</v>
      </c>
      <c r="C17120" s="2" t="s">
        <v>17028</v>
      </c>
      <c r="D17120" s="2" t="s">
        <v>17708</v>
      </c>
      <c r="E17120" s="2" t="s">
        <v>18977</v>
      </c>
      <c r="F17120" s="2">
        <v>46111501</v>
      </c>
      <c r="G17120" s="2" t="s">
        <v>19</v>
      </c>
      <c r="H17120" s="2">
        <v>8</v>
      </c>
      <c r="I17120" s="2">
        <v>6</v>
      </c>
      <c r="J17120" s="2">
        <v>11</v>
      </c>
      <c r="K17120" s="2">
        <v>73</v>
      </c>
      <c r="L17120" s="3">
        <v>62050000</v>
      </c>
      <c r="M17120" s="2" t="s">
        <v>20</v>
      </c>
      <c r="N17120" s="4" t="s">
        <v>21</v>
      </c>
    </row>
    <row r="17121" spans="1:14" x14ac:dyDescent="0.25">
      <c r="A17121" s="1" t="s">
        <v>17451</v>
      </c>
      <c r="B17121" s="2" t="s">
        <v>17452</v>
      </c>
      <c r="C17121" s="2" t="s">
        <v>17028</v>
      </c>
      <c r="D17121" s="2" t="s">
        <v>17704</v>
      </c>
      <c r="E17121" s="2" t="s">
        <v>17684</v>
      </c>
      <c r="F17121" s="2">
        <v>46101601</v>
      </c>
      <c r="G17121" s="2" t="s">
        <v>19</v>
      </c>
      <c r="H17121" s="2">
        <v>1</v>
      </c>
      <c r="I17121" s="2">
        <v>6</v>
      </c>
      <c r="J17121" s="2">
        <v>11</v>
      </c>
      <c r="K17121" s="2">
        <v>28</v>
      </c>
      <c r="L17121" s="3">
        <v>176400000</v>
      </c>
      <c r="M17121" s="2" t="s">
        <v>20</v>
      </c>
      <c r="N17121" s="4" t="s">
        <v>21</v>
      </c>
    </row>
    <row r="17122" spans="1:14" x14ac:dyDescent="0.25">
      <c r="A17122" s="1" t="s">
        <v>17451</v>
      </c>
      <c r="B17122" s="2" t="s">
        <v>17453</v>
      </c>
      <c r="C17122" s="2" t="s">
        <v>457</v>
      </c>
      <c r="D17122" s="2" t="s">
        <v>17705</v>
      </c>
      <c r="E17122" s="2" t="s">
        <v>17685</v>
      </c>
      <c r="F17122" s="2">
        <v>78181800</v>
      </c>
      <c r="G17122" s="2" t="s">
        <v>19</v>
      </c>
      <c r="H17122" s="2">
        <v>1</v>
      </c>
      <c r="I17122" s="2">
        <v>6</v>
      </c>
      <c r="J17122" s="2">
        <v>11</v>
      </c>
      <c r="K17122" s="2">
        <v>1</v>
      </c>
      <c r="L17122" s="3">
        <v>5864975464.5</v>
      </c>
      <c r="M17122" s="2" t="s">
        <v>20</v>
      </c>
      <c r="N17122" s="4" t="s">
        <v>17384</v>
      </c>
    </row>
    <row r="17123" spans="1:14" x14ac:dyDescent="0.25">
      <c r="A17123" s="1" t="s">
        <v>17451</v>
      </c>
      <c r="B17123" s="2" t="s">
        <v>17453</v>
      </c>
      <c r="C17123" s="2" t="s">
        <v>457</v>
      </c>
      <c r="D17123" s="2" t="s">
        <v>17705</v>
      </c>
      <c r="E17123" s="2" t="s">
        <v>17686</v>
      </c>
      <c r="F17123" s="2">
        <v>78181800</v>
      </c>
      <c r="G17123" s="2" t="s">
        <v>19</v>
      </c>
      <c r="H17123" s="2">
        <v>1</v>
      </c>
      <c r="I17123" s="2">
        <v>6</v>
      </c>
      <c r="J17123" s="2">
        <v>11</v>
      </c>
      <c r="K17123" s="2">
        <v>1</v>
      </c>
      <c r="L17123" s="3">
        <v>2110537330</v>
      </c>
      <c r="M17123" s="2" t="s">
        <v>20</v>
      </c>
      <c r="N17123" s="4" t="s">
        <v>17384</v>
      </c>
    </row>
    <row r="17124" spans="1:14" x14ac:dyDescent="0.25">
      <c r="A17124" s="1" t="s">
        <v>17451</v>
      </c>
      <c r="B17124" s="2" t="s">
        <v>17453</v>
      </c>
      <c r="C17124" s="2" t="s">
        <v>457</v>
      </c>
      <c r="D17124" s="2" t="s">
        <v>17705</v>
      </c>
      <c r="E17124" s="2" t="s">
        <v>17687</v>
      </c>
      <c r="F17124" s="2">
        <v>78181800</v>
      </c>
      <c r="G17124" s="2" t="s">
        <v>19</v>
      </c>
      <c r="H17124" s="2">
        <v>1</v>
      </c>
      <c r="I17124" s="2">
        <v>6</v>
      </c>
      <c r="J17124" s="2">
        <v>11</v>
      </c>
      <c r="K17124" s="2">
        <v>1</v>
      </c>
      <c r="L17124" s="3">
        <v>3110757625</v>
      </c>
      <c r="M17124" s="2" t="s">
        <v>20</v>
      </c>
      <c r="N17124" s="4" t="s">
        <v>17384</v>
      </c>
    </row>
    <row r="17125" spans="1:14" x14ac:dyDescent="0.25">
      <c r="A17125" s="1" t="s">
        <v>17451</v>
      </c>
      <c r="B17125" s="2" t="s">
        <v>17453</v>
      </c>
      <c r="C17125" s="2" t="s">
        <v>457</v>
      </c>
      <c r="D17125" s="2" t="s">
        <v>17705</v>
      </c>
      <c r="E17125" s="2" t="s">
        <v>17688</v>
      </c>
      <c r="F17125" s="2">
        <v>78181801</v>
      </c>
      <c r="G17125" s="2" t="s">
        <v>496</v>
      </c>
      <c r="H17125" s="2">
        <v>1</v>
      </c>
      <c r="I17125" s="2">
        <v>6</v>
      </c>
      <c r="J17125" s="2">
        <v>11</v>
      </c>
      <c r="K17125" s="2">
        <v>1</v>
      </c>
      <c r="L17125" s="3">
        <v>200000000</v>
      </c>
      <c r="M17125" s="2" t="s">
        <v>20</v>
      </c>
      <c r="N17125" s="4" t="s">
        <v>17384</v>
      </c>
    </row>
    <row r="17126" spans="1:14" x14ac:dyDescent="0.25">
      <c r="A17126" s="1" t="s">
        <v>17451</v>
      </c>
      <c r="B17126" s="2" t="s">
        <v>17457</v>
      </c>
      <c r="C17126" s="2" t="s">
        <v>978</v>
      </c>
      <c r="D17126" s="2" t="s">
        <v>17709</v>
      </c>
      <c r="E17126" s="2" t="s">
        <v>17689</v>
      </c>
      <c r="F17126" s="2">
        <v>25131500</v>
      </c>
      <c r="G17126" s="2" t="s">
        <v>19</v>
      </c>
      <c r="H17126" s="2">
        <v>1</v>
      </c>
      <c r="I17126" s="2">
        <v>6</v>
      </c>
      <c r="J17126" s="2">
        <v>11</v>
      </c>
      <c r="K17126" s="2">
        <v>1</v>
      </c>
      <c r="L17126" s="3">
        <v>58149487788.149994</v>
      </c>
      <c r="M17126" s="2" t="s">
        <v>20</v>
      </c>
      <c r="N17126" s="4" t="s">
        <v>17384</v>
      </c>
    </row>
    <row r="17127" spans="1:14" x14ac:dyDescent="0.25">
      <c r="A17127" s="1" t="s">
        <v>17451</v>
      </c>
      <c r="B17127" s="2" t="s">
        <v>17452</v>
      </c>
      <c r="C17127" s="2" t="s">
        <v>488</v>
      </c>
      <c r="D17127" s="2" t="s">
        <v>17704</v>
      </c>
      <c r="E17127" s="2" t="s">
        <v>17690</v>
      </c>
      <c r="F17127" s="2">
        <v>46151600</v>
      </c>
      <c r="G17127" s="2" t="s">
        <v>19</v>
      </c>
      <c r="H17127" s="2">
        <v>1</v>
      </c>
      <c r="I17127" s="2">
        <v>6</v>
      </c>
      <c r="J17127" s="2">
        <v>11</v>
      </c>
      <c r="K17127" s="2">
        <v>1</v>
      </c>
      <c r="L17127" s="3">
        <v>1801789500</v>
      </c>
      <c r="M17127" s="2" t="s">
        <v>20</v>
      </c>
      <c r="N17127" s="4" t="s">
        <v>21</v>
      </c>
    </row>
    <row r="17128" spans="1:14" x14ac:dyDescent="0.25">
      <c r="A17128" s="1" t="s">
        <v>17451</v>
      </c>
      <c r="B17128" s="2" t="s">
        <v>17453</v>
      </c>
      <c r="C17128" s="2" t="s">
        <v>457</v>
      </c>
      <c r="D17128" s="2" t="s">
        <v>17705</v>
      </c>
      <c r="E17128" s="2" t="s">
        <v>17691</v>
      </c>
      <c r="F17128" s="2">
        <v>78181800</v>
      </c>
      <c r="G17128" s="2" t="s">
        <v>2858</v>
      </c>
      <c r="H17128" s="2">
        <v>1</v>
      </c>
      <c r="I17128" s="2">
        <v>6</v>
      </c>
      <c r="J17128" s="2">
        <v>11</v>
      </c>
      <c r="K17128" s="2">
        <v>1</v>
      </c>
      <c r="L17128" s="3">
        <v>1026383100</v>
      </c>
      <c r="M17128" s="2" t="s">
        <v>20</v>
      </c>
      <c r="N17128" s="4" t="s">
        <v>21</v>
      </c>
    </row>
    <row r="17129" spans="1:14" x14ac:dyDescent="0.25">
      <c r="A17129" s="1" t="s">
        <v>17451</v>
      </c>
      <c r="B17129" s="2" t="s">
        <v>17471</v>
      </c>
      <c r="C17129" s="2" t="s">
        <v>3201</v>
      </c>
      <c r="D17129" s="2" t="s">
        <v>17723</v>
      </c>
      <c r="E17129" s="2" t="s">
        <v>17692</v>
      </c>
      <c r="F17129" s="2">
        <v>72121000</v>
      </c>
      <c r="G17129" s="2" t="s">
        <v>511</v>
      </c>
      <c r="H17129" s="2">
        <v>5</v>
      </c>
      <c r="I17129" s="2">
        <v>6</v>
      </c>
      <c r="J17129" s="2">
        <v>11</v>
      </c>
      <c r="K17129" s="2">
        <v>1</v>
      </c>
      <c r="L17129" s="3">
        <v>795730000</v>
      </c>
      <c r="M17129" s="2" t="s">
        <v>20</v>
      </c>
      <c r="N17129" s="4" t="s">
        <v>17384</v>
      </c>
    </row>
    <row r="17130" spans="1:14" x14ac:dyDescent="0.25">
      <c r="A17130" s="1" t="s">
        <v>17451</v>
      </c>
      <c r="B17130" s="2" t="s">
        <v>17472</v>
      </c>
      <c r="C17130" s="2" t="s">
        <v>2762</v>
      </c>
      <c r="D17130" s="2" t="s">
        <v>17724</v>
      </c>
      <c r="E17130" s="2" t="s">
        <v>17693</v>
      </c>
      <c r="F17130" s="2">
        <v>81101500</v>
      </c>
      <c r="G17130" s="2" t="s">
        <v>490</v>
      </c>
      <c r="H17130" s="2">
        <v>4</v>
      </c>
      <c r="I17130" s="2">
        <v>6</v>
      </c>
      <c r="J17130" s="2">
        <v>11</v>
      </c>
      <c r="K17130" s="2">
        <v>1</v>
      </c>
      <c r="L17130" s="3">
        <v>57120000</v>
      </c>
      <c r="M17130" s="2" t="s">
        <v>20</v>
      </c>
      <c r="N17130" s="4" t="s">
        <v>21</v>
      </c>
    </row>
    <row r="17131" spans="1:14" x14ac:dyDescent="0.25">
      <c r="A17131" s="1" t="s">
        <v>17451</v>
      </c>
      <c r="B17131" s="2" t="s">
        <v>17472</v>
      </c>
      <c r="C17131" s="2" t="s">
        <v>3201</v>
      </c>
      <c r="D17131" s="2" t="s">
        <v>17724</v>
      </c>
      <c r="E17131" s="2" t="s">
        <v>17694</v>
      </c>
      <c r="F17131" s="2">
        <v>72121500</v>
      </c>
      <c r="G17131" s="2" t="s">
        <v>511</v>
      </c>
      <c r="H17131" s="2">
        <v>4</v>
      </c>
      <c r="I17131" s="2">
        <v>6</v>
      </c>
      <c r="J17131" s="2">
        <v>11</v>
      </c>
      <c r="K17131" s="2">
        <v>1</v>
      </c>
      <c r="L17131" s="3">
        <v>758000000</v>
      </c>
      <c r="M17131" s="2" t="s">
        <v>20</v>
      </c>
      <c r="N17131" s="4" t="s">
        <v>21</v>
      </c>
    </row>
    <row r="17132" spans="1:14" x14ac:dyDescent="0.25">
      <c r="A17132" s="1" t="s">
        <v>17451</v>
      </c>
      <c r="B17132" s="2" t="s">
        <v>17471</v>
      </c>
      <c r="C17132" s="2" t="s">
        <v>2762</v>
      </c>
      <c r="D17132" s="2" t="s">
        <v>17723</v>
      </c>
      <c r="E17132" s="2" t="s">
        <v>17695</v>
      </c>
      <c r="F17132" s="2">
        <v>81101500</v>
      </c>
      <c r="G17132" s="2" t="s">
        <v>490</v>
      </c>
      <c r="H17132" s="2">
        <v>5</v>
      </c>
      <c r="I17132" s="2">
        <v>6</v>
      </c>
      <c r="J17132" s="2">
        <v>11</v>
      </c>
      <c r="K17132" s="2">
        <v>1</v>
      </c>
      <c r="L17132" s="3">
        <v>39270000</v>
      </c>
      <c r="M17132" s="2" t="s">
        <v>20</v>
      </c>
      <c r="N17132" s="4" t="s">
        <v>21</v>
      </c>
    </row>
    <row r="17133" spans="1:14" x14ac:dyDescent="0.25">
      <c r="A17133" s="1" t="s">
        <v>17451</v>
      </c>
      <c r="B17133" s="2" t="s">
        <v>17452</v>
      </c>
      <c r="C17133" s="2" t="s">
        <v>567</v>
      </c>
      <c r="D17133" s="2" t="s">
        <v>17704</v>
      </c>
      <c r="E17133" s="2" t="s">
        <v>17696</v>
      </c>
      <c r="F17133" s="2">
        <v>78181900</v>
      </c>
      <c r="G17133" s="2" t="s">
        <v>19</v>
      </c>
      <c r="H17133" s="2">
        <v>1</v>
      </c>
      <c r="I17133" s="2">
        <v>6</v>
      </c>
      <c r="J17133" s="2">
        <v>11</v>
      </c>
      <c r="K17133" s="2">
        <v>1</v>
      </c>
      <c r="L17133" s="3">
        <v>778937557.41999996</v>
      </c>
      <c r="M17133" s="2" t="s">
        <v>20</v>
      </c>
      <c r="N17133" s="4" t="s">
        <v>17384</v>
      </c>
    </row>
    <row r="17134" spans="1:14" x14ac:dyDescent="0.25">
      <c r="A17134" s="1" t="s">
        <v>17451</v>
      </c>
      <c r="B17134" s="2" t="s">
        <v>17454</v>
      </c>
      <c r="C17134" s="2" t="s">
        <v>39</v>
      </c>
      <c r="D17134" s="2" t="s">
        <v>17706</v>
      </c>
      <c r="E17134" s="2" t="s">
        <v>17697</v>
      </c>
      <c r="F17134" s="2">
        <v>81111800</v>
      </c>
      <c r="G17134" s="2" t="s">
        <v>19</v>
      </c>
      <c r="H17134" s="2">
        <v>1</v>
      </c>
      <c r="I17134" s="2">
        <v>6</v>
      </c>
      <c r="J17134" s="2">
        <v>11</v>
      </c>
      <c r="K17134" s="2">
        <v>1</v>
      </c>
      <c r="L17134" s="3">
        <v>510157800</v>
      </c>
      <c r="M17134" s="2" t="s">
        <v>20</v>
      </c>
      <c r="N17134" s="4" t="s">
        <v>17384</v>
      </c>
    </row>
    <row r="17135" spans="1:14" x14ac:dyDescent="0.25">
      <c r="A17135" s="1" t="s">
        <v>17451</v>
      </c>
      <c r="B17135" s="2" t="s">
        <v>17457</v>
      </c>
      <c r="C17135" s="2" t="s">
        <v>519</v>
      </c>
      <c r="D17135" s="2" t="s">
        <v>17709</v>
      </c>
      <c r="E17135" s="2" t="s">
        <v>17698</v>
      </c>
      <c r="F17135" s="2">
        <v>25201604</v>
      </c>
      <c r="G17135" s="2" t="s">
        <v>19</v>
      </c>
      <c r="H17135" s="2">
        <v>6</v>
      </c>
      <c r="I17135" s="2">
        <v>6</v>
      </c>
      <c r="J17135" s="2">
        <v>11</v>
      </c>
      <c r="K17135" s="2">
        <v>1</v>
      </c>
      <c r="L17135" s="3">
        <v>118885300</v>
      </c>
      <c r="M17135" s="2" t="s">
        <v>20</v>
      </c>
      <c r="N17135" s="4" t="s">
        <v>21</v>
      </c>
    </row>
    <row r="17136" spans="1:14" x14ac:dyDescent="0.25">
      <c r="A17136" s="1" t="s">
        <v>17451</v>
      </c>
      <c r="B17136" s="2" t="s">
        <v>17453</v>
      </c>
      <c r="C17136" s="2" t="s">
        <v>457</v>
      </c>
      <c r="D17136" s="2" t="s">
        <v>17705</v>
      </c>
      <c r="E17136" s="2" t="s">
        <v>17699</v>
      </c>
      <c r="F17136" s="2">
        <v>78181800</v>
      </c>
      <c r="G17136" s="2" t="s">
        <v>496</v>
      </c>
      <c r="H17136" s="2">
        <v>8</v>
      </c>
      <c r="I17136" s="2">
        <v>6</v>
      </c>
      <c r="J17136" s="2">
        <v>11</v>
      </c>
      <c r="K17136" s="2">
        <v>1</v>
      </c>
      <c r="L17136" s="3">
        <v>3000000000</v>
      </c>
      <c r="M17136" s="2" t="s">
        <v>20</v>
      </c>
      <c r="N17136" s="4" t="s">
        <v>17384</v>
      </c>
    </row>
    <row r="17137" spans="1:14" x14ac:dyDescent="0.25">
      <c r="A17137" s="1" t="s">
        <v>17451</v>
      </c>
      <c r="B17137" s="2" t="s">
        <v>17471</v>
      </c>
      <c r="C17137" s="2" t="s">
        <v>3324</v>
      </c>
      <c r="D17137" s="2" t="s">
        <v>17723</v>
      </c>
      <c r="E17137" s="2" t="s">
        <v>17700</v>
      </c>
      <c r="F17137" s="2" t="s">
        <v>17729</v>
      </c>
      <c r="G17137" s="2" t="s">
        <v>12517</v>
      </c>
      <c r="H17137" s="2">
        <v>8</v>
      </c>
      <c r="I17137" s="2">
        <v>6</v>
      </c>
      <c r="J17137" s="2">
        <v>11</v>
      </c>
      <c r="K17137" s="2">
        <v>1</v>
      </c>
      <c r="L17137" s="3">
        <v>15000000</v>
      </c>
      <c r="M17137" s="2" t="s">
        <v>20</v>
      </c>
      <c r="N17137" s="4" t="s">
        <v>21</v>
      </c>
    </row>
    <row r="17138" spans="1:14" x14ac:dyDescent="0.25">
      <c r="A17138" s="1" t="s">
        <v>17451</v>
      </c>
      <c r="B17138" s="2" t="s">
        <v>17472</v>
      </c>
      <c r="C17138" s="2" t="s">
        <v>3201</v>
      </c>
      <c r="D17138" s="2" t="s">
        <v>17724</v>
      </c>
      <c r="E17138" s="2" t="s">
        <v>17701</v>
      </c>
      <c r="F17138" s="2">
        <v>72121000</v>
      </c>
      <c r="G17138" s="2" t="s">
        <v>511</v>
      </c>
      <c r="H17138" s="2">
        <v>4</v>
      </c>
      <c r="I17138" s="2">
        <v>6</v>
      </c>
      <c r="J17138" s="2">
        <v>11</v>
      </c>
      <c r="K17138" s="2">
        <v>1</v>
      </c>
      <c r="L17138" s="3">
        <v>34880000</v>
      </c>
      <c r="M17138" s="2" t="s">
        <v>20</v>
      </c>
      <c r="N17138" s="4" t="s">
        <v>21</v>
      </c>
    </row>
    <row r="17139" spans="1:14" x14ac:dyDescent="0.25">
      <c r="A17139" s="1" t="s">
        <v>17451</v>
      </c>
      <c r="B17139" s="2" t="s">
        <v>17457</v>
      </c>
      <c r="C17139" s="2" t="s">
        <v>978</v>
      </c>
      <c r="D17139" s="2" t="s">
        <v>17709</v>
      </c>
      <c r="E17139" s="2" t="s">
        <v>17702</v>
      </c>
      <c r="F17139" s="2">
        <v>25131500</v>
      </c>
      <c r="G17139" s="2" t="s">
        <v>19</v>
      </c>
      <c r="H17139" s="2">
        <v>9</v>
      </c>
      <c r="I17139" s="2">
        <v>6</v>
      </c>
      <c r="J17139" s="2">
        <v>11</v>
      </c>
      <c r="K17139" s="2">
        <v>1</v>
      </c>
      <c r="L17139" s="3">
        <v>36071979444.82</v>
      </c>
      <c r="M17139" s="2" t="s">
        <v>20</v>
      </c>
      <c r="N17139" s="4" t="s">
        <v>21</v>
      </c>
    </row>
    <row r="17140" spans="1:14" x14ac:dyDescent="0.25">
      <c r="A17140" s="1" t="s">
        <v>17451</v>
      </c>
      <c r="B17140" s="2" t="s">
        <v>17456</v>
      </c>
      <c r="C17140" s="2" t="s">
        <v>17028</v>
      </c>
      <c r="D17140" s="2" t="s">
        <v>17708</v>
      </c>
      <c r="E17140" s="2" t="s">
        <v>18977</v>
      </c>
      <c r="F17140" s="2">
        <v>46111501</v>
      </c>
      <c r="G17140" s="2" t="s">
        <v>19</v>
      </c>
      <c r="H17140" s="2">
        <v>1</v>
      </c>
      <c r="I17140" s="2">
        <v>6</v>
      </c>
      <c r="J17140" s="2">
        <v>11</v>
      </c>
      <c r="K17140" s="2">
        <v>1</v>
      </c>
      <c r="L17140" s="3">
        <v>365000</v>
      </c>
      <c r="M17140" s="2" t="s">
        <v>20</v>
      </c>
      <c r="N17140" s="4" t="s">
        <v>21</v>
      </c>
    </row>
    <row r="17141" spans="1:14" x14ac:dyDescent="0.25">
      <c r="A17141" s="1" t="s">
        <v>17451</v>
      </c>
      <c r="B17141" s="2" t="s">
        <v>17457</v>
      </c>
      <c r="C17141" s="2" t="s">
        <v>978</v>
      </c>
      <c r="D17141" s="2" t="s">
        <v>17709</v>
      </c>
      <c r="E17141" s="2" t="s">
        <v>17703</v>
      </c>
      <c r="F17141" s="2">
        <v>25131500</v>
      </c>
      <c r="G17141" s="2" t="s">
        <v>19</v>
      </c>
      <c r="H17141" s="2">
        <v>11</v>
      </c>
      <c r="I17141" s="2">
        <v>6</v>
      </c>
      <c r="J17141" s="2">
        <v>11</v>
      </c>
      <c r="K17141" s="2">
        <v>1</v>
      </c>
      <c r="L17141" s="3">
        <v>37703220999.549995</v>
      </c>
      <c r="M17141" s="2" t="s">
        <v>20</v>
      </c>
      <c r="N17141" s="4" t="s">
        <v>21</v>
      </c>
    </row>
    <row r="17142" spans="1:14" x14ac:dyDescent="0.25">
      <c r="A17142" s="1" t="s">
        <v>17451</v>
      </c>
      <c r="B17142" s="2" t="s">
        <v>17471</v>
      </c>
      <c r="C17142" s="2" t="s">
        <v>3201</v>
      </c>
      <c r="D17142" s="2" t="s">
        <v>17723</v>
      </c>
      <c r="E17142" s="2" t="s">
        <v>17683</v>
      </c>
      <c r="F17142" s="2" t="s">
        <v>17728</v>
      </c>
      <c r="G17142" s="2" t="s">
        <v>496</v>
      </c>
      <c r="H17142" s="2">
        <v>1</v>
      </c>
      <c r="I17142" s="2">
        <v>6</v>
      </c>
      <c r="J17142" s="2">
        <v>11</v>
      </c>
      <c r="K17142" s="2">
        <v>1</v>
      </c>
      <c r="L17142" s="3">
        <v>14534044.67</v>
      </c>
      <c r="M17142" s="2" t="s">
        <v>20</v>
      </c>
      <c r="N17142" s="4" t="s">
        <v>21</v>
      </c>
    </row>
    <row r="17143" spans="1:14" x14ac:dyDescent="0.25">
      <c r="A17143" s="1" t="s">
        <v>372</v>
      </c>
      <c r="B17143" s="2" t="s">
        <v>622</v>
      </c>
      <c r="C17143" s="2" t="s">
        <v>622</v>
      </c>
      <c r="D17143" s="2" t="s">
        <v>17893</v>
      </c>
      <c r="E17143" s="2" t="s">
        <v>15399</v>
      </c>
      <c r="F17143" s="2">
        <v>53102902</v>
      </c>
      <c r="G17143" s="2" t="s">
        <v>810</v>
      </c>
      <c r="H17143" s="2">
        <v>1</v>
      </c>
      <c r="I17143" s="2">
        <v>12</v>
      </c>
      <c r="J17143" s="2">
        <v>10</v>
      </c>
      <c r="K17143" s="2">
        <v>8000</v>
      </c>
      <c r="L17143" s="3">
        <v>279084320</v>
      </c>
      <c r="M17143" s="2" t="s">
        <v>0</v>
      </c>
      <c r="N17143" s="4" t="s">
        <v>17384</v>
      </c>
    </row>
    <row r="17144" spans="1:14" x14ac:dyDescent="0.25">
      <c r="A17144" s="1" t="s">
        <v>372</v>
      </c>
      <c r="B17144" s="2" t="s">
        <v>622</v>
      </c>
      <c r="C17144" s="2" t="s">
        <v>622</v>
      </c>
      <c r="D17144" s="2" t="s">
        <v>17893</v>
      </c>
      <c r="E17144" s="2" t="s">
        <v>15400</v>
      </c>
      <c r="F17144" s="2">
        <v>53103001</v>
      </c>
      <c r="G17144" s="2" t="s">
        <v>810</v>
      </c>
      <c r="H17144" s="2">
        <v>1</v>
      </c>
      <c r="I17144" s="2">
        <v>12</v>
      </c>
      <c r="J17144" s="2">
        <v>10</v>
      </c>
      <c r="K17144" s="2">
        <v>35718</v>
      </c>
      <c r="L17144" s="3">
        <v>421866012.36000001</v>
      </c>
      <c r="M17144" s="2" t="s">
        <v>0</v>
      </c>
      <c r="N17144" s="4" t="s">
        <v>17384</v>
      </c>
    </row>
    <row r="17145" spans="1:14" x14ac:dyDescent="0.25">
      <c r="A17145" s="1" t="s">
        <v>372</v>
      </c>
      <c r="B17145" s="2" t="s">
        <v>622</v>
      </c>
      <c r="C17145" s="2" t="s">
        <v>622</v>
      </c>
      <c r="D17145" s="2" t="s">
        <v>17893</v>
      </c>
      <c r="E17145" s="2" t="s">
        <v>15401</v>
      </c>
      <c r="F17145" s="2">
        <v>53102303</v>
      </c>
      <c r="G17145" s="2" t="s">
        <v>810</v>
      </c>
      <c r="H17145" s="2">
        <v>1</v>
      </c>
      <c r="I17145" s="2">
        <v>12</v>
      </c>
      <c r="J17145" s="2">
        <v>10</v>
      </c>
      <c r="K17145" s="2">
        <v>31057</v>
      </c>
      <c r="L17145" s="3">
        <v>162758867.04999998</v>
      </c>
      <c r="M17145" s="2" t="s">
        <v>0</v>
      </c>
      <c r="N17145" s="4" t="s">
        <v>17384</v>
      </c>
    </row>
    <row r="17146" spans="1:14" x14ac:dyDescent="0.25">
      <c r="A17146" s="1" t="s">
        <v>372</v>
      </c>
      <c r="B17146" s="2" t="s">
        <v>622</v>
      </c>
      <c r="C17146" s="2" t="s">
        <v>622</v>
      </c>
      <c r="D17146" s="2" t="s">
        <v>17893</v>
      </c>
      <c r="E17146" s="2" t="s">
        <v>15402</v>
      </c>
      <c r="F17146" s="2">
        <v>53102602</v>
      </c>
      <c r="G17146" s="2" t="s">
        <v>810</v>
      </c>
      <c r="H17146" s="2">
        <v>1</v>
      </c>
      <c r="I17146" s="2">
        <v>12</v>
      </c>
      <c r="J17146" s="2">
        <v>10</v>
      </c>
      <c r="K17146" s="2">
        <v>11781</v>
      </c>
      <c r="L17146" s="3">
        <v>233138096.73000002</v>
      </c>
      <c r="M17146" s="2" t="s">
        <v>0</v>
      </c>
      <c r="N17146" s="4" t="s">
        <v>17384</v>
      </c>
    </row>
    <row r="17147" spans="1:14" x14ac:dyDescent="0.25">
      <c r="A17147" s="1" t="s">
        <v>372</v>
      </c>
      <c r="B17147" s="2" t="s">
        <v>622</v>
      </c>
      <c r="C17147" s="2" t="s">
        <v>622</v>
      </c>
      <c r="D17147" s="2" t="s">
        <v>17893</v>
      </c>
      <c r="E17147" s="2" t="s">
        <v>15403</v>
      </c>
      <c r="F17147" s="2">
        <v>53102516</v>
      </c>
      <c r="G17147" s="2" t="s">
        <v>810</v>
      </c>
      <c r="H17147" s="2">
        <v>1</v>
      </c>
      <c r="I17147" s="2">
        <v>12</v>
      </c>
      <c r="J17147" s="2">
        <v>10</v>
      </c>
      <c r="K17147" s="2">
        <v>13</v>
      </c>
      <c r="L17147" s="3">
        <v>2678000</v>
      </c>
      <c r="M17147" s="2" t="s">
        <v>0</v>
      </c>
      <c r="N17147" s="4" t="s">
        <v>17384</v>
      </c>
    </row>
    <row r="17148" spans="1:14" x14ac:dyDescent="0.25">
      <c r="A17148" s="1" t="s">
        <v>372</v>
      </c>
      <c r="B17148" s="2" t="s">
        <v>622</v>
      </c>
      <c r="C17148" s="2" t="s">
        <v>622</v>
      </c>
      <c r="D17148" s="2" t="s">
        <v>17893</v>
      </c>
      <c r="E17148" s="2" t="s">
        <v>15404</v>
      </c>
      <c r="F17148" s="2">
        <v>53102516</v>
      </c>
      <c r="G17148" s="2" t="s">
        <v>810</v>
      </c>
      <c r="H17148" s="2">
        <v>1</v>
      </c>
      <c r="I17148" s="2">
        <v>12</v>
      </c>
      <c r="J17148" s="2">
        <v>10</v>
      </c>
      <c r="K17148" s="2">
        <v>11</v>
      </c>
      <c r="L17148" s="3">
        <v>2541000</v>
      </c>
      <c r="M17148" s="2" t="s">
        <v>0</v>
      </c>
      <c r="N17148" s="4" t="s">
        <v>17384</v>
      </c>
    </row>
    <row r="17149" spans="1:14" x14ac:dyDescent="0.25">
      <c r="A17149" s="1" t="s">
        <v>372</v>
      </c>
      <c r="B17149" s="2" t="s">
        <v>622</v>
      </c>
      <c r="C17149" s="2" t="s">
        <v>622</v>
      </c>
      <c r="D17149" s="2" t="s">
        <v>17893</v>
      </c>
      <c r="E17149" s="2" t="s">
        <v>15405</v>
      </c>
      <c r="F17149" s="2">
        <v>53102516</v>
      </c>
      <c r="G17149" s="2" t="s">
        <v>810</v>
      </c>
      <c r="H17149" s="2">
        <v>1</v>
      </c>
      <c r="I17149" s="2">
        <v>12</v>
      </c>
      <c r="J17149" s="2">
        <v>10</v>
      </c>
      <c r="K17149" s="2">
        <v>248</v>
      </c>
      <c r="L17149" s="3">
        <v>28520000</v>
      </c>
      <c r="M17149" s="2" t="s">
        <v>0</v>
      </c>
      <c r="N17149" s="4" t="s">
        <v>17384</v>
      </c>
    </row>
    <row r="17150" spans="1:14" x14ac:dyDescent="0.25">
      <c r="A17150" s="1" t="s">
        <v>372</v>
      </c>
      <c r="B17150" s="2" t="s">
        <v>622</v>
      </c>
      <c r="C17150" s="2" t="s">
        <v>622</v>
      </c>
      <c r="D17150" s="2" t="s">
        <v>17893</v>
      </c>
      <c r="E17150" s="2" t="s">
        <v>15406</v>
      </c>
      <c r="F17150" s="2">
        <v>53102516</v>
      </c>
      <c r="G17150" s="2" t="s">
        <v>810</v>
      </c>
      <c r="H17150" s="2">
        <v>1</v>
      </c>
      <c r="I17150" s="2">
        <v>12</v>
      </c>
      <c r="J17150" s="2">
        <v>10</v>
      </c>
      <c r="K17150" s="2">
        <v>130</v>
      </c>
      <c r="L17150" s="3">
        <v>16380000</v>
      </c>
      <c r="M17150" s="2" t="s">
        <v>0</v>
      </c>
      <c r="N17150" s="4" t="s">
        <v>17384</v>
      </c>
    </row>
    <row r="17151" spans="1:14" x14ac:dyDescent="0.25">
      <c r="A17151" s="1" t="s">
        <v>372</v>
      </c>
      <c r="B17151" s="2" t="s">
        <v>622</v>
      </c>
      <c r="C17151" s="2" t="s">
        <v>622</v>
      </c>
      <c r="D17151" s="2" t="s">
        <v>17893</v>
      </c>
      <c r="E17151" s="2" t="s">
        <v>15407</v>
      </c>
      <c r="F17151" s="2">
        <v>53102516</v>
      </c>
      <c r="G17151" s="2" t="s">
        <v>810</v>
      </c>
      <c r="H17151" s="2">
        <v>1</v>
      </c>
      <c r="I17151" s="2">
        <v>12</v>
      </c>
      <c r="J17151" s="2">
        <v>10</v>
      </c>
      <c r="K17151" s="2">
        <v>152</v>
      </c>
      <c r="L17151" s="3">
        <v>54416000</v>
      </c>
      <c r="M17151" s="2" t="s">
        <v>0</v>
      </c>
      <c r="N17151" s="4" t="s">
        <v>17384</v>
      </c>
    </row>
    <row r="17152" spans="1:14" x14ac:dyDescent="0.25">
      <c r="A17152" s="1" t="s">
        <v>372</v>
      </c>
      <c r="B17152" s="2" t="s">
        <v>622</v>
      </c>
      <c r="C17152" s="2" t="s">
        <v>622</v>
      </c>
      <c r="D17152" s="2" t="s">
        <v>17893</v>
      </c>
      <c r="E17152" s="2" t="s">
        <v>15408</v>
      </c>
      <c r="F17152" s="2">
        <v>53102516</v>
      </c>
      <c r="G17152" s="2" t="s">
        <v>810</v>
      </c>
      <c r="H17152" s="2">
        <v>1</v>
      </c>
      <c r="I17152" s="2">
        <v>12</v>
      </c>
      <c r="J17152" s="2">
        <v>10</v>
      </c>
      <c r="K17152" s="2">
        <v>52</v>
      </c>
      <c r="L17152" s="3">
        <v>19448000</v>
      </c>
      <c r="M17152" s="2" t="s">
        <v>0</v>
      </c>
      <c r="N17152" s="4" t="s">
        <v>17384</v>
      </c>
    </row>
    <row r="17153" spans="1:14" x14ac:dyDescent="0.25">
      <c r="A17153" s="1" t="s">
        <v>372</v>
      </c>
      <c r="B17153" s="2" t="s">
        <v>622</v>
      </c>
      <c r="C17153" s="2" t="s">
        <v>622</v>
      </c>
      <c r="D17153" s="2" t="s">
        <v>17893</v>
      </c>
      <c r="E17153" s="2" t="s">
        <v>15409</v>
      </c>
      <c r="F17153" s="2">
        <v>53102516</v>
      </c>
      <c r="G17153" s="2" t="s">
        <v>810</v>
      </c>
      <c r="H17153" s="2">
        <v>1</v>
      </c>
      <c r="I17153" s="2">
        <v>12</v>
      </c>
      <c r="J17153" s="2">
        <v>10</v>
      </c>
      <c r="K17153" s="2">
        <v>1025</v>
      </c>
      <c r="L17153" s="3">
        <v>219350000</v>
      </c>
      <c r="M17153" s="2" t="s">
        <v>0</v>
      </c>
      <c r="N17153" s="4" t="s">
        <v>17384</v>
      </c>
    </row>
    <row r="17154" spans="1:14" x14ac:dyDescent="0.25">
      <c r="A17154" s="1" t="s">
        <v>372</v>
      </c>
      <c r="B17154" s="2" t="s">
        <v>622</v>
      </c>
      <c r="C17154" s="2" t="s">
        <v>622</v>
      </c>
      <c r="D17154" s="2" t="s">
        <v>17893</v>
      </c>
      <c r="E17154" s="2" t="s">
        <v>15410</v>
      </c>
      <c r="F17154" s="2">
        <v>53102516</v>
      </c>
      <c r="G17154" s="2" t="s">
        <v>810</v>
      </c>
      <c r="H17154" s="2">
        <v>1</v>
      </c>
      <c r="I17154" s="2">
        <v>12</v>
      </c>
      <c r="J17154" s="2">
        <v>10</v>
      </c>
      <c r="K17154" s="2">
        <v>631</v>
      </c>
      <c r="L17154" s="3">
        <v>145761000</v>
      </c>
      <c r="M17154" s="2" t="s">
        <v>0</v>
      </c>
      <c r="N17154" s="4" t="s">
        <v>17384</v>
      </c>
    </row>
    <row r="17155" spans="1:14" x14ac:dyDescent="0.25">
      <c r="A17155" s="1" t="s">
        <v>372</v>
      </c>
      <c r="B17155" s="2" t="s">
        <v>622</v>
      </c>
      <c r="C17155" s="2" t="s">
        <v>622</v>
      </c>
      <c r="D17155" s="2" t="s">
        <v>17893</v>
      </c>
      <c r="E17155" s="2" t="s">
        <v>15411</v>
      </c>
      <c r="F17155" s="2">
        <v>53102516</v>
      </c>
      <c r="G17155" s="2" t="s">
        <v>810</v>
      </c>
      <c r="H17155" s="2">
        <v>1</v>
      </c>
      <c r="I17155" s="2">
        <v>12</v>
      </c>
      <c r="J17155" s="2">
        <v>10</v>
      </c>
      <c r="K17155" s="2">
        <v>9</v>
      </c>
      <c r="L17155" s="3">
        <v>3465000</v>
      </c>
      <c r="M17155" s="2" t="s">
        <v>0</v>
      </c>
      <c r="N17155" s="4" t="s">
        <v>17384</v>
      </c>
    </row>
    <row r="17156" spans="1:14" x14ac:dyDescent="0.25">
      <c r="A17156" s="1" t="s">
        <v>372</v>
      </c>
      <c r="B17156" s="2" t="s">
        <v>622</v>
      </c>
      <c r="C17156" s="2" t="s">
        <v>622</v>
      </c>
      <c r="D17156" s="2" t="s">
        <v>17893</v>
      </c>
      <c r="E17156" s="2" t="s">
        <v>15412</v>
      </c>
      <c r="F17156" s="2">
        <v>53102516</v>
      </c>
      <c r="G17156" s="2" t="s">
        <v>810</v>
      </c>
      <c r="H17156" s="2">
        <v>1</v>
      </c>
      <c r="I17156" s="2">
        <v>12</v>
      </c>
      <c r="J17156" s="2">
        <v>10</v>
      </c>
      <c r="K17156" s="2">
        <v>2</v>
      </c>
      <c r="L17156" s="3">
        <v>802000</v>
      </c>
      <c r="M17156" s="2" t="s">
        <v>0</v>
      </c>
      <c r="N17156" s="4" t="s">
        <v>17384</v>
      </c>
    </row>
    <row r="17157" spans="1:14" x14ac:dyDescent="0.25">
      <c r="A17157" s="1" t="s">
        <v>372</v>
      </c>
      <c r="B17157" s="2" t="s">
        <v>622</v>
      </c>
      <c r="C17157" s="2" t="s">
        <v>622</v>
      </c>
      <c r="D17157" s="2" t="s">
        <v>17893</v>
      </c>
      <c r="E17157" s="2" t="s">
        <v>15413</v>
      </c>
      <c r="F17157" s="2">
        <v>53102516</v>
      </c>
      <c r="G17157" s="2" t="s">
        <v>810</v>
      </c>
      <c r="H17157" s="2">
        <v>1</v>
      </c>
      <c r="I17157" s="2">
        <v>12</v>
      </c>
      <c r="J17157" s="2">
        <v>10</v>
      </c>
      <c r="K17157" s="2">
        <v>4058</v>
      </c>
      <c r="L17157" s="3">
        <v>166378000</v>
      </c>
      <c r="M17157" s="2" t="s">
        <v>0</v>
      </c>
      <c r="N17157" s="4" t="s">
        <v>17384</v>
      </c>
    </row>
    <row r="17158" spans="1:14" x14ac:dyDescent="0.25">
      <c r="A17158" s="1" t="s">
        <v>372</v>
      </c>
      <c r="B17158" s="2" t="s">
        <v>622</v>
      </c>
      <c r="C17158" s="2" t="s">
        <v>622</v>
      </c>
      <c r="D17158" s="2" t="s">
        <v>17893</v>
      </c>
      <c r="E17158" s="2" t="s">
        <v>15414</v>
      </c>
      <c r="F17158" s="2">
        <v>53111602</v>
      </c>
      <c r="G17158" s="2" t="s">
        <v>810</v>
      </c>
      <c r="H17158" s="2">
        <v>1</v>
      </c>
      <c r="I17158" s="2">
        <v>12</v>
      </c>
      <c r="J17158" s="2">
        <v>10</v>
      </c>
      <c r="K17158" s="2">
        <v>200</v>
      </c>
      <c r="L17158" s="3">
        <v>20362358</v>
      </c>
      <c r="M17158" s="2" t="s">
        <v>17386</v>
      </c>
      <c r="N17158" s="4" t="s">
        <v>17384</v>
      </c>
    </row>
    <row r="17159" spans="1:14" x14ac:dyDescent="0.25">
      <c r="A17159" s="1" t="s">
        <v>372</v>
      </c>
      <c r="B17159" s="2" t="s">
        <v>622</v>
      </c>
      <c r="C17159" s="2" t="s">
        <v>622</v>
      </c>
      <c r="D17159" s="2" t="s">
        <v>17893</v>
      </c>
      <c r="E17159" s="2" t="s">
        <v>15415</v>
      </c>
      <c r="F17159" s="2">
        <v>53111602</v>
      </c>
      <c r="G17159" s="2" t="s">
        <v>810</v>
      </c>
      <c r="H17159" s="2">
        <v>1</v>
      </c>
      <c r="I17159" s="2">
        <v>12</v>
      </c>
      <c r="J17159" s="2">
        <v>10</v>
      </c>
      <c r="K17159" s="2">
        <v>150</v>
      </c>
      <c r="L17159" s="3">
        <v>14851171.5</v>
      </c>
      <c r="M17159" s="2" t="s">
        <v>17386</v>
      </c>
      <c r="N17159" s="4" t="s">
        <v>17384</v>
      </c>
    </row>
    <row r="17160" spans="1:14" x14ac:dyDescent="0.25">
      <c r="A17160" s="1" t="s">
        <v>372</v>
      </c>
      <c r="B17160" s="2" t="s">
        <v>622</v>
      </c>
      <c r="C17160" s="2" t="s">
        <v>622</v>
      </c>
      <c r="D17160" s="2" t="s">
        <v>17893</v>
      </c>
      <c r="E17160" s="2" t="s">
        <v>15416</v>
      </c>
      <c r="F17160" s="2">
        <v>53111602</v>
      </c>
      <c r="G17160" s="2" t="s">
        <v>810</v>
      </c>
      <c r="H17160" s="2">
        <v>1</v>
      </c>
      <c r="I17160" s="2">
        <v>12</v>
      </c>
      <c r="J17160" s="2">
        <v>10</v>
      </c>
      <c r="K17160" s="2">
        <v>250</v>
      </c>
      <c r="L17160" s="3">
        <v>24885300</v>
      </c>
      <c r="M17160" s="2" t="s">
        <v>17386</v>
      </c>
      <c r="N17160" s="4" t="s">
        <v>17384</v>
      </c>
    </row>
    <row r="17161" spans="1:14" x14ac:dyDescent="0.25">
      <c r="A17161" s="1" t="s">
        <v>372</v>
      </c>
      <c r="B17161" s="2" t="s">
        <v>622</v>
      </c>
      <c r="C17161" s="2" t="s">
        <v>622</v>
      </c>
      <c r="D17161" s="2" t="s">
        <v>17893</v>
      </c>
      <c r="E17161" s="2" t="s">
        <v>15417</v>
      </c>
      <c r="F17161" s="2">
        <v>53111601</v>
      </c>
      <c r="G17161" s="2" t="s">
        <v>810</v>
      </c>
      <c r="H17161" s="2">
        <v>1</v>
      </c>
      <c r="I17161" s="2">
        <v>12</v>
      </c>
      <c r="J17161" s="2">
        <v>10</v>
      </c>
      <c r="K17161" s="2">
        <v>1144</v>
      </c>
      <c r="L17161" s="3">
        <v>135959892.63999999</v>
      </c>
      <c r="M17161" s="2" t="s">
        <v>17386</v>
      </c>
      <c r="N17161" s="4" t="s">
        <v>17384</v>
      </c>
    </row>
    <row r="17162" spans="1:14" x14ac:dyDescent="0.25">
      <c r="A17162" s="1" t="s">
        <v>372</v>
      </c>
      <c r="B17162" s="2" t="s">
        <v>622</v>
      </c>
      <c r="C17162" s="2" t="s">
        <v>622</v>
      </c>
      <c r="D17162" s="2" t="s">
        <v>17893</v>
      </c>
      <c r="E17162" s="2" t="s">
        <v>15418</v>
      </c>
      <c r="F17162" s="2">
        <v>53121601</v>
      </c>
      <c r="G17162" s="2" t="s">
        <v>810</v>
      </c>
      <c r="H17162" s="2">
        <v>1</v>
      </c>
      <c r="I17162" s="2">
        <v>12</v>
      </c>
      <c r="J17162" s="2">
        <v>10</v>
      </c>
      <c r="K17162" s="2">
        <v>346</v>
      </c>
      <c r="L17162" s="3">
        <v>32691313.989999998</v>
      </c>
      <c r="M17162" s="2" t="s">
        <v>0</v>
      </c>
      <c r="N17162" s="4" t="s">
        <v>17384</v>
      </c>
    </row>
    <row r="17163" spans="1:14" x14ac:dyDescent="0.25">
      <c r="A17163" s="1" t="s">
        <v>372</v>
      </c>
      <c r="B17163" s="2" t="s">
        <v>622</v>
      </c>
      <c r="C17163" s="2" t="s">
        <v>622</v>
      </c>
      <c r="D17163" s="2" t="s">
        <v>17893</v>
      </c>
      <c r="E17163" s="2" t="s">
        <v>15419</v>
      </c>
      <c r="F17163" s="2">
        <v>53121601</v>
      </c>
      <c r="G17163" s="2" t="s">
        <v>810</v>
      </c>
      <c r="H17163" s="2">
        <v>1</v>
      </c>
      <c r="I17163" s="2">
        <v>12</v>
      </c>
      <c r="J17163" s="2">
        <v>10</v>
      </c>
      <c r="K17163" s="2">
        <v>256</v>
      </c>
      <c r="L17163" s="3">
        <v>24187793.010000002</v>
      </c>
      <c r="M17163" s="2" t="s">
        <v>0</v>
      </c>
      <c r="N17163" s="4" t="s">
        <v>17384</v>
      </c>
    </row>
    <row r="17164" spans="1:14" x14ac:dyDescent="0.25">
      <c r="A17164" s="1" t="s">
        <v>372</v>
      </c>
      <c r="B17164" s="2" t="s">
        <v>622</v>
      </c>
      <c r="C17164" s="2" t="s">
        <v>622</v>
      </c>
      <c r="D17164" s="2" t="s">
        <v>17893</v>
      </c>
      <c r="E17164" s="2" t="s">
        <v>15420</v>
      </c>
      <c r="F17164" s="2">
        <v>53101802</v>
      </c>
      <c r="G17164" s="2" t="s">
        <v>810</v>
      </c>
      <c r="H17164" s="2">
        <v>1</v>
      </c>
      <c r="I17164" s="2">
        <v>12</v>
      </c>
      <c r="J17164" s="2">
        <v>10</v>
      </c>
      <c r="K17164" s="2">
        <v>460</v>
      </c>
      <c r="L17164" s="3">
        <v>212291356.98000011</v>
      </c>
      <c r="M17164" s="2" t="s">
        <v>0</v>
      </c>
      <c r="N17164" s="4" t="s">
        <v>17384</v>
      </c>
    </row>
    <row r="17165" spans="1:14" x14ac:dyDescent="0.25">
      <c r="A17165" s="1" t="s">
        <v>372</v>
      </c>
      <c r="B17165" s="2" t="s">
        <v>622</v>
      </c>
      <c r="C17165" s="2" t="s">
        <v>622</v>
      </c>
      <c r="D17165" s="2" t="s">
        <v>17893</v>
      </c>
      <c r="E17165" s="2" t="s">
        <v>15421</v>
      </c>
      <c r="F17165" s="2">
        <v>53101804</v>
      </c>
      <c r="G17165" s="2" t="s">
        <v>810</v>
      </c>
      <c r="H17165" s="2">
        <v>1</v>
      </c>
      <c r="I17165" s="2">
        <v>12</v>
      </c>
      <c r="J17165" s="2">
        <v>10</v>
      </c>
      <c r="K17165" s="2">
        <v>154</v>
      </c>
      <c r="L17165" s="3">
        <v>71071454.290000007</v>
      </c>
      <c r="M17165" s="2" t="s">
        <v>0</v>
      </c>
      <c r="N17165" s="4" t="s">
        <v>17384</v>
      </c>
    </row>
    <row r="17166" spans="1:14" x14ac:dyDescent="0.25">
      <c r="A17166" s="1" t="s">
        <v>372</v>
      </c>
      <c r="B17166" s="2" t="s">
        <v>622</v>
      </c>
      <c r="C17166" s="2" t="s">
        <v>622</v>
      </c>
      <c r="D17166" s="2" t="s">
        <v>17893</v>
      </c>
      <c r="E17166" s="2" t="s">
        <v>15422</v>
      </c>
      <c r="F17166" s="2">
        <v>53102504</v>
      </c>
      <c r="G17166" s="2" t="s">
        <v>810</v>
      </c>
      <c r="H17166" s="2">
        <v>1</v>
      </c>
      <c r="I17166" s="2">
        <v>12</v>
      </c>
      <c r="J17166" s="2">
        <v>10</v>
      </c>
      <c r="K17166" s="2">
        <v>425</v>
      </c>
      <c r="L17166" s="3">
        <v>12093294.23000001</v>
      </c>
      <c r="M17166" s="2" t="s">
        <v>0</v>
      </c>
      <c r="N17166" s="4" t="s">
        <v>17384</v>
      </c>
    </row>
    <row r="17167" spans="1:14" x14ac:dyDescent="0.25">
      <c r="A17167" s="1" t="s">
        <v>372</v>
      </c>
      <c r="B17167" s="2" t="s">
        <v>622</v>
      </c>
      <c r="C17167" s="2" t="s">
        <v>622</v>
      </c>
      <c r="D17167" s="2" t="s">
        <v>17893</v>
      </c>
      <c r="E17167" s="2" t="s">
        <v>15423</v>
      </c>
      <c r="F17167" s="2">
        <v>53102504</v>
      </c>
      <c r="G17167" s="2" t="s">
        <v>810</v>
      </c>
      <c r="H17167" s="2">
        <v>1</v>
      </c>
      <c r="I17167" s="2">
        <v>12</v>
      </c>
      <c r="J17167" s="2">
        <v>10</v>
      </c>
      <c r="K17167" s="2">
        <v>1126</v>
      </c>
      <c r="L17167" s="3">
        <v>31463191.440000035</v>
      </c>
      <c r="M17167" s="2" t="s">
        <v>0</v>
      </c>
      <c r="N17167" s="4" t="s">
        <v>17384</v>
      </c>
    </row>
    <row r="17168" spans="1:14" x14ac:dyDescent="0.25">
      <c r="A17168" s="1" t="s">
        <v>372</v>
      </c>
      <c r="B17168" s="2" t="s">
        <v>622</v>
      </c>
      <c r="C17168" s="2" t="s">
        <v>622</v>
      </c>
      <c r="D17168" s="2" t="s">
        <v>17893</v>
      </c>
      <c r="E17168" s="2" t="s">
        <v>15424</v>
      </c>
      <c r="F17168" s="2">
        <v>53101604</v>
      </c>
      <c r="G17168" s="2" t="s">
        <v>810</v>
      </c>
      <c r="H17168" s="2">
        <v>1</v>
      </c>
      <c r="I17168" s="2">
        <v>12</v>
      </c>
      <c r="J17168" s="2">
        <v>10</v>
      </c>
      <c r="K17168" s="2">
        <v>493</v>
      </c>
      <c r="L17168" s="3">
        <v>43865266.600000001</v>
      </c>
      <c r="M17168" s="2" t="s">
        <v>0</v>
      </c>
      <c r="N17168" s="4" t="s">
        <v>17384</v>
      </c>
    </row>
    <row r="17169" spans="1:14" x14ac:dyDescent="0.25">
      <c r="A17169" s="1" t="s">
        <v>372</v>
      </c>
      <c r="B17169" s="2" t="s">
        <v>622</v>
      </c>
      <c r="C17169" s="2" t="s">
        <v>622</v>
      </c>
      <c r="D17169" s="2" t="s">
        <v>17893</v>
      </c>
      <c r="E17169" s="2" t="s">
        <v>15425</v>
      </c>
      <c r="F17169" s="2">
        <v>53101604</v>
      </c>
      <c r="G17169" s="2" t="s">
        <v>810</v>
      </c>
      <c r="H17169" s="2">
        <v>1</v>
      </c>
      <c r="I17169" s="2">
        <v>12</v>
      </c>
      <c r="J17169" s="2">
        <v>10</v>
      </c>
      <c r="K17169" s="2">
        <v>699</v>
      </c>
      <c r="L17169" s="3">
        <v>58451218.799999997</v>
      </c>
      <c r="M17169" s="2" t="s">
        <v>0</v>
      </c>
      <c r="N17169" s="4" t="s">
        <v>17384</v>
      </c>
    </row>
    <row r="17170" spans="1:14" x14ac:dyDescent="0.25">
      <c r="A17170" s="1" t="s">
        <v>372</v>
      </c>
      <c r="B17170" s="2" t="s">
        <v>622</v>
      </c>
      <c r="C17170" s="2" t="s">
        <v>622</v>
      </c>
      <c r="D17170" s="2" t="s">
        <v>17893</v>
      </c>
      <c r="E17170" s="2" t="s">
        <v>15426</v>
      </c>
      <c r="F17170" s="2">
        <v>53101602</v>
      </c>
      <c r="G17170" s="2" t="s">
        <v>810</v>
      </c>
      <c r="H17170" s="2">
        <v>1</v>
      </c>
      <c r="I17170" s="2">
        <v>12</v>
      </c>
      <c r="J17170" s="2">
        <v>10</v>
      </c>
      <c r="K17170" s="2">
        <v>3279</v>
      </c>
      <c r="L17170" s="3">
        <v>291752959.80000001</v>
      </c>
      <c r="M17170" s="2" t="s">
        <v>0</v>
      </c>
      <c r="N17170" s="4" t="s">
        <v>17384</v>
      </c>
    </row>
    <row r="17171" spans="1:14" x14ac:dyDescent="0.25">
      <c r="A17171" s="1" t="s">
        <v>372</v>
      </c>
      <c r="B17171" s="2" t="s">
        <v>622</v>
      </c>
      <c r="C17171" s="2" t="s">
        <v>622</v>
      </c>
      <c r="D17171" s="2" t="s">
        <v>17893</v>
      </c>
      <c r="E17171" s="2" t="s">
        <v>15427</v>
      </c>
      <c r="F17171" s="2">
        <v>53101602</v>
      </c>
      <c r="G17171" s="2" t="s">
        <v>810</v>
      </c>
      <c r="H17171" s="2">
        <v>1</v>
      </c>
      <c r="I17171" s="2">
        <v>12</v>
      </c>
      <c r="J17171" s="2">
        <v>10</v>
      </c>
      <c r="K17171" s="2">
        <v>2276</v>
      </c>
      <c r="L17171" s="3">
        <v>182738219.19999999</v>
      </c>
      <c r="M17171" s="2" t="s">
        <v>0</v>
      </c>
      <c r="N17171" s="4" t="s">
        <v>17384</v>
      </c>
    </row>
    <row r="17172" spans="1:14" x14ac:dyDescent="0.25">
      <c r="A17172" s="1" t="s">
        <v>372</v>
      </c>
      <c r="B17172" s="2" t="s">
        <v>622</v>
      </c>
      <c r="C17172" s="2" t="s">
        <v>622</v>
      </c>
      <c r="D17172" s="2" t="s">
        <v>17893</v>
      </c>
      <c r="E17172" s="2" t="s">
        <v>15428</v>
      </c>
      <c r="F17172" s="2">
        <v>53101604</v>
      </c>
      <c r="G17172" s="2" t="s">
        <v>810</v>
      </c>
      <c r="H17172" s="2">
        <v>1</v>
      </c>
      <c r="I17172" s="2">
        <v>12</v>
      </c>
      <c r="J17172" s="2">
        <v>10</v>
      </c>
      <c r="K17172" s="2">
        <v>223</v>
      </c>
      <c r="L17172" s="3">
        <v>23901853.600000001</v>
      </c>
      <c r="M17172" s="2" t="s">
        <v>0</v>
      </c>
      <c r="N17172" s="4" t="s">
        <v>17384</v>
      </c>
    </row>
    <row r="17173" spans="1:14" x14ac:dyDescent="0.25">
      <c r="A17173" s="1" t="s">
        <v>372</v>
      </c>
      <c r="B17173" s="2" t="s">
        <v>622</v>
      </c>
      <c r="C17173" s="2" t="s">
        <v>622</v>
      </c>
      <c r="D17173" s="2" t="s">
        <v>17893</v>
      </c>
      <c r="E17173" s="2" t="s">
        <v>15429</v>
      </c>
      <c r="F17173" s="2">
        <v>53101602</v>
      </c>
      <c r="G17173" s="2" t="s">
        <v>810</v>
      </c>
      <c r="H17173" s="2">
        <v>1</v>
      </c>
      <c r="I17173" s="2">
        <v>12</v>
      </c>
      <c r="J17173" s="2">
        <v>10</v>
      </c>
      <c r="K17173" s="2">
        <v>803</v>
      </c>
      <c r="L17173" s="3">
        <v>86068109.599999994</v>
      </c>
      <c r="M17173" s="2" t="s">
        <v>0</v>
      </c>
      <c r="N17173" s="4" t="s">
        <v>17384</v>
      </c>
    </row>
    <row r="17174" spans="1:14" x14ac:dyDescent="0.25">
      <c r="A17174" s="1" t="s">
        <v>372</v>
      </c>
      <c r="B17174" s="2" t="s">
        <v>622</v>
      </c>
      <c r="C17174" s="2" t="s">
        <v>622</v>
      </c>
      <c r="D17174" s="2" t="s">
        <v>17893</v>
      </c>
      <c r="E17174" s="2" t="s">
        <v>15430</v>
      </c>
      <c r="F17174" s="2">
        <v>53101602</v>
      </c>
      <c r="G17174" s="2" t="s">
        <v>810</v>
      </c>
      <c r="H17174" s="2">
        <v>1</v>
      </c>
      <c r="I17174" s="2">
        <v>12</v>
      </c>
      <c r="J17174" s="2">
        <v>10</v>
      </c>
      <c r="K17174" s="2">
        <v>401</v>
      </c>
      <c r="L17174" s="3">
        <v>42980463.200000003</v>
      </c>
      <c r="M17174" s="2" t="s">
        <v>0</v>
      </c>
      <c r="N17174" s="4" t="s">
        <v>17384</v>
      </c>
    </row>
    <row r="17175" spans="1:14" x14ac:dyDescent="0.25">
      <c r="A17175" s="1" t="s">
        <v>372</v>
      </c>
      <c r="B17175" s="2" t="s">
        <v>622</v>
      </c>
      <c r="C17175" s="2" t="s">
        <v>622</v>
      </c>
      <c r="D17175" s="2" t="s">
        <v>17893</v>
      </c>
      <c r="E17175" s="2" t="s">
        <v>15431</v>
      </c>
      <c r="F17175" s="2">
        <v>53111901</v>
      </c>
      <c r="G17175" s="2" t="s">
        <v>810</v>
      </c>
      <c r="H17175" s="2">
        <v>1</v>
      </c>
      <c r="I17175" s="2">
        <v>12</v>
      </c>
      <c r="J17175" s="2">
        <v>10</v>
      </c>
      <c r="K17175" s="2">
        <v>2592</v>
      </c>
      <c r="L17175" s="3">
        <v>280771505.27999997</v>
      </c>
      <c r="M17175" s="2" t="s">
        <v>17386</v>
      </c>
      <c r="N17175" s="4" t="s">
        <v>17384</v>
      </c>
    </row>
    <row r="17176" spans="1:14" x14ac:dyDescent="0.25">
      <c r="A17176" s="1" t="s">
        <v>372</v>
      </c>
      <c r="B17176" s="2" t="s">
        <v>622</v>
      </c>
      <c r="C17176" s="2" t="s">
        <v>622</v>
      </c>
      <c r="D17176" s="2" t="s">
        <v>17893</v>
      </c>
      <c r="E17176" s="2" t="s">
        <v>15432</v>
      </c>
      <c r="F17176" s="2">
        <v>53111501</v>
      </c>
      <c r="G17176" s="2" t="s">
        <v>810</v>
      </c>
      <c r="H17176" s="2">
        <v>1</v>
      </c>
      <c r="I17176" s="2">
        <v>12</v>
      </c>
      <c r="J17176" s="2">
        <v>10</v>
      </c>
      <c r="K17176" s="2">
        <v>600</v>
      </c>
      <c r="L17176" s="3">
        <v>24344958</v>
      </c>
      <c r="M17176" s="2" t="s">
        <v>17386</v>
      </c>
      <c r="N17176" s="4" t="s">
        <v>17384</v>
      </c>
    </row>
    <row r="17177" spans="1:14" x14ac:dyDescent="0.25">
      <c r="A17177" s="1" t="s">
        <v>372</v>
      </c>
      <c r="B17177" s="2" t="s">
        <v>622</v>
      </c>
      <c r="C17177" s="2" t="s">
        <v>622</v>
      </c>
      <c r="D17177" s="2" t="s">
        <v>17893</v>
      </c>
      <c r="E17177" s="2" t="s">
        <v>15433</v>
      </c>
      <c r="F17177" s="2">
        <v>53111701</v>
      </c>
      <c r="G17177" s="2" t="s">
        <v>810</v>
      </c>
      <c r="H17177" s="2">
        <v>1</v>
      </c>
      <c r="I17177" s="2">
        <v>12</v>
      </c>
      <c r="J17177" s="2">
        <v>10</v>
      </c>
      <c r="K17177" s="2">
        <v>2500</v>
      </c>
      <c r="L17177" s="3">
        <v>14675500</v>
      </c>
      <c r="M17177" s="2" t="s">
        <v>17386</v>
      </c>
      <c r="N17177" s="4" t="s">
        <v>17384</v>
      </c>
    </row>
    <row r="17178" spans="1:14" x14ac:dyDescent="0.25">
      <c r="A17178" s="1" t="s">
        <v>372</v>
      </c>
      <c r="B17178" s="2" t="s">
        <v>622</v>
      </c>
      <c r="C17178" s="2" t="s">
        <v>622</v>
      </c>
      <c r="D17178" s="2" t="s">
        <v>17893</v>
      </c>
      <c r="E17178" s="2" t="s">
        <v>15434</v>
      </c>
      <c r="F17178" s="2">
        <v>53102402</v>
      </c>
      <c r="G17178" s="2" t="s">
        <v>810</v>
      </c>
      <c r="H17178" s="2">
        <v>1</v>
      </c>
      <c r="I17178" s="2">
        <v>12</v>
      </c>
      <c r="J17178" s="2">
        <v>10</v>
      </c>
      <c r="K17178" s="2">
        <v>46148</v>
      </c>
      <c r="L17178" s="3">
        <v>341167549.19999999</v>
      </c>
      <c r="M17178" s="2" t="s">
        <v>17386</v>
      </c>
      <c r="N17178" s="4" t="s">
        <v>17384</v>
      </c>
    </row>
    <row r="17179" spans="1:14" x14ac:dyDescent="0.25">
      <c r="A17179" s="1" t="s">
        <v>372</v>
      </c>
      <c r="B17179" s="2" t="s">
        <v>622</v>
      </c>
      <c r="C17179" s="2" t="s">
        <v>622</v>
      </c>
      <c r="D17179" s="2" t="s">
        <v>17893</v>
      </c>
      <c r="E17179" s="2" t="s">
        <v>15435</v>
      </c>
      <c r="F17179" s="2">
        <v>53102402</v>
      </c>
      <c r="G17179" s="2" t="s">
        <v>810</v>
      </c>
      <c r="H17179" s="2">
        <v>1</v>
      </c>
      <c r="I17179" s="2">
        <v>12</v>
      </c>
      <c r="J17179" s="2">
        <v>10</v>
      </c>
      <c r="K17179" s="2">
        <v>11658</v>
      </c>
      <c r="L17179" s="3">
        <v>47521505.399999999</v>
      </c>
      <c r="M17179" s="2" t="s">
        <v>17386</v>
      </c>
      <c r="N17179" s="4" t="s">
        <v>17384</v>
      </c>
    </row>
    <row r="17180" spans="1:14" x14ac:dyDescent="0.25">
      <c r="A17180" s="1" t="s">
        <v>372</v>
      </c>
      <c r="B17180" s="2" t="s">
        <v>622</v>
      </c>
      <c r="C17180" s="2" t="s">
        <v>622</v>
      </c>
      <c r="D17180" s="2" t="s">
        <v>17893</v>
      </c>
      <c r="E17180" s="2" t="s">
        <v>15436</v>
      </c>
      <c r="F17180" s="2">
        <v>53102402</v>
      </c>
      <c r="G17180" s="2" t="s">
        <v>810</v>
      </c>
      <c r="H17180" s="2">
        <v>1</v>
      </c>
      <c r="I17180" s="2">
        <v>12</v>
      </c>
      <c r="J17180" s="2">
        <v>10</v>
      </c>
      <c r="K17180" s="2">
        <v>3546</v>
      </c>
      <c r="L17180" s="3">
        <v>14454559.800000001</v>
      </c>
      <c r="M17180" s="2" t="s">
        <v>17386</v>
      </c>
      <c r="N17180" s="4" t="s">
        <v>17384</v>
      </c>
    </row>
    <row r="17181" spans="1:14" x14ac:dyDescent="0.25">
      <c r="A17181" s="1" t="s">
        <v>372</v>
      </c>
      <c r="B17181" s="2" t="s">
        <v>622</v>
      </c>
      <c r="C17181" s="2" t="s">
        <v>622</v>
      </c>
      <c r="D17181" s="2" t="s">
        <v>17893</v>
      </c>
      <c r="E17181" s="2" t="s">
        <v>15437</v>
      </c>
      <c r="F17181" s="2">
        <v>46181612</v>
      </c>
      <c r="G17181" s="2" t="s">
        <v>810</v>
      </c>
      <c r="H17181" s="2">
        <v>1</v>
      </c>
      <c r="I17181" s="2">
        <v>12</v>
      </c>
      <c r="J17181" s="2">
        <v>10</v>
      </c>
      <c r="K17181" s="2">
        <v>3510</v>
      </c>
      <c r="L17181" s="3">
        <v>712453833</v>
      </c>
      <c r="M17181" s="2" t="s">
        <v>17386</v>
      </c>
      <c r="N17181" s="4" t="s">
        <v>17384</v>
      </c>
    </row>
    <row r="17182" spans="1:14" x14ac:dyDescent="0.25">
      <c r="A17182" s="1" t="s">
        <v>372</v>
      </c>
      <c r="B17182" s="2" t="s">
        <v>622</v>
      </c>
      <c r="C17182" s="2" t="s">
        <v>622</v>
      </c>
      <c r="D17182" s="2" t="s">
        <v>17893</v>
      </c>
      <c r="E17182" s="2" t="s">
        <v>15438</v>
      </c>
      <c r="F17182" s="2">
        <v>53101802</v>
      </c>
      <c r="G17182" s="2" t="s">
        <v>810</v>
      </c>
      <c r="H17182" s="2">
        <v>1</v>
      </c>
      <c r="I17182" s="2">
        <v>12</v>
      </c>
      <c r="J17182" s="2">
        <v>10</v>
      </c>
      <c r="K17182" s="2">
        <v>900</v>
      </c>
      <c r="L17182" s="3">
        <v>308536740</v>
      </c>
      <c r="M17182" s="2" t="s">
        <v>0</v>
      </c>
      <c r="N17182" s="4" t="s">
        <v>17384</v>
      </c>
    </row>
    <row r="17183" spans="1:14" x14ac:dyDescent="0.25">
      <c r="A17183" s="1" t="s">
        <v>372</v>
      </c>
      <c r="B17183" s="2" t="s">
        <v>622</v>
      </c>
      <c r="C17183" s="2" t="s">
        <v>622</v>
      </c>
      <c r="D17183" s="2" t="s">
        <v>17893</v>
      </c>
      <c r="E17183" s="2" t="s">
        <v>15439</v>
      </c>
      <c r="F17183" s="2">
        <v>53101802</v>
      </c>
      <c r="G17183" s="2" t="s">
        <v>810</v>
      </c>
      <c r="H17183" s="2">
        <v>1</v>
      </c>
      <c r="I17183" s="2">
        <v>12</v>
      </c>
      <c r="J17183" s="2">
        <v>10</v>
      </c>
      <c r="K17183" s="2">
        <v>639</v>
      </c>
      <c r="L17183" s="3">
        <v>224454245.40000004</v>
      </c>
      <c r="M17183" s="2" t="s">
        <v>0</v>
      </c>
      <c r="N17183" s="4" t="s">
        <v>17384</v>
      </c>
    </row>
    <row r="17184" spans="1:14" x14ac:dyDescent="0.25">
      <c r="A17184" s="1" t="s">
        <v>372</v>
      </c>
      <c r="B17184" s="2" t="s">
        <v>622</v>
      </c>
      <c r="C17184" s="2" t="s">
        <v>622</v>
      </c>
      <c r="D17184" s="2" t="s">
        <v>17893</v>
      </c>
      <c r="E17184" s="2" t="s">
        <v>15440</v>
      </c>
      <c r="F17184" s="2">
        <v>46181529</v>
      </c>
      <c r="G17184" s="2" t="s">
        <v>810</v>
      </c>
      <c r="H17184" s="2">
        <v>1</v>
      </c>
      <c r="I17184" s="2">
        <v>12</v>
      </c>
      <c r="J17184" s="2">
        <v>10</v>
      </c>
      <c r="K17184" s="2">
        <v>36</v>
      </c>
      <c r="L17184" s="3">
        <v>6719474.1600000001</v>
      </c>
      <c r="M17184" s="2" t="s">
        <v>0</v>
      </c>
      <c r="N17184" s="4" t="s">
        <v>17384</v>
      </c>
    </row>
    <row r="17185" spans="1:14" x14ac:dyDescent="0.25">
      <c r="A17185" s="1" t="s">
        <v>372</v>
      </c>
      <c r="B17185" s="2" t="s">
        <v>622</v>
      </c>
      <c r="C17185" s="2" t="s">
        <v>622</v>
      </c>
      <c r="D17185" s="2" t="s">
        <v>17893</v>
      </c>
      <c r="E17185" s="2" t="s">
        <v>15441</v>
      </c>
      <c r="F17185" s="2">
        <v>53102502</v>
      </c>
      <c r="G17185" s="2" t="s">
        <v>810</v>
      </c>
      <c r="H17185" s="2">
        <v>1</v>
      </c>
      <c r="I17185" s="2">
        <v>12</v>
      </c>
      <c r="J17185" s="2">
        <v>10</v>
      </c>
      <c r="K17185" s="2">
        <v>950</v>
      </c>
      <c r="L17185" s="3">
        <v>20947500</v>
      </c>
      <c r="M17185" s="2" t="s">
        <v>0</v>
      </c>
      <c r="N17185" s="4" t="s">
        <v>17384</v>
      </c>
    </row>
    <row r="17186" spans="1:14" x14ac:dyDescent="0.25">
      <c r="A17186" s="1" t="s">
        <v>372</v>
      </c>
      <c r="B17186" s="2" t="s">
        <v>622</v>
      </c>
      <c r="C17186" s="2" t="s">
        <v>622</v>
      </c>
      <c r="D17186" s="2" t="s">
        <v>17893</v>
      </c>
      <c r="E17186" s="2" t="s">
        <v>15442</v>
      </c>
      <c r="F17186" s="2">
        <v>53102502</v>
      </c>
      <c r="G17186" s="2" t="s">
        <v>810</v>
      </c>
      <c r="H17186" s="2">
        <v>1</v>
      </c>
      <c r="I17186" s="2">
        <v>12</v>
      </c>
      <c r="J17186" s="2">
        <v>10</v>
      </c>
      <c r="K17186" s="2">
        <v>1726</v>
      </c>
      <c r="L17186" s="3">
        <v>36781060</v>
      </c>
      <c r="M17186" s="2" t="s">
        <v>0</v>
      </c>
      <c r="N17186" s="4" t="s">
        <v>17384</v>
      </c>
    </row>
    <row r="17187" spans="1:14" x14ac:dyDescent="0.25">
      <c r="A17187" s="1" t="s">
        <v>372</v>
      </c>
      <c r="B17187" s="2" t="s">
        <v>622</v>
      </c>
      <c r="C17187" s="2" t="s">
        <v>622</v>
      </c>
      <c r="D17187" s="2" t="s">
        <v>17893</v>
      </c>
      <c r="E17187" s="2" t="s">
        <v>15443</v>
      </c>
      <c r="F17187" s="2">
        <v>53102502</v>
      </c>
      <c r="G17187" s="2" t="s">
        <v>810</v>
      </c>
      <c r="H17187" s="2">
        <v>1</v>
      </c>
      <c r="I17187" s="2">
        <v>12</v>
      </c>
      <c r="J17187" s="2">
        <v>10</v>
      </c>
      <c r="K17187" s="2">
        <v>200</v>
      </c>
      <c r="L17187" s="3">
        <v>3007000</v>
      </c>
      <c r="M17187" s="2" t="s">
        <v>0</v>
      </c>
      <c r="N17187" s="4" t="s">
        <v>17384</v>
      </c>
    </row>
    <row r="17188" spans="1:14" x14ac:dyDescent="0.25">
      <c r="A17188" s="1" t="s">
        <v>372</v>
      </c>
      <c r="B17188" s="2" t="s">
        <v>622</v>
      </c>
      <c r="C17188" s="2" t="s">
        <v>622</v>
      </c>
      <c r="D17188" s="2" t="s">
        <v>17893</v>
      </c>
      <c r="E17188" s="2" t="s">
        <v>15444</v>
      </c>
      <c r="F17188" s="2">
        <v>53102502</v>
      </c>
      <c r="G17188" s="2" t="s">
        <v>810</v>
      </c>
      <c r="H17188" s="2">
        <v>1</v>
      </c>
      <c r="I17188" s="2">
        <v>12</v>
      </c>
      <c r="J17188" s="2">
        <v>10</v>
      </c>
      <c r="K17188" s="2">
        <v>227</v>
      </c>
      <c r="L17188" s="3">
        <v>3412945</v>
      </c>
      <c r="M17188" s="2" t="s">
        <v>0</v>
      </c>
      <c r="N17188" s="4" t="s">
        <v>17384</v>
      </c>
    </row>
    <row r="17189" spans="1:14" x14ac:dyDescent="0.25">
      <c r="A17189" s="1" t="s">
        <v>372</v>
      </c>
      <c r="B17189" s="2" t="s">
        <v>622</v>
      </c>
      <c r="C17189" s="2" t="s">
        <v>622</v>
      </c>
      <c r="D17189" s="2" t="s">
        <v>17893</v>
      </c>
      <c r="E17189" s="2" t="s">
        <v>15445</v>
      </c>
      <c r="F17189" s="2">
        <v>53102502</v>
      </c>
      <c r="G17189" s="2" t="s">
        <v>810</v>
      </c>
      <c r="H17189" s="2">
        <v>1</v>
      </c>
      <c r="I17189" s="2">
        <v>12</v>
      </c>
      <c r="J17189" s="2">
        <v>10</v>
      </c>
      <c r="K17189" s="2">
        <v>30</v>
      </c>
      <c r="L17189" s="3">
        <v>474900</v>
      </c>
      <c r="M17189" s="2" t="s">
        <v>0</v>
      </c>
      <c r="N17189" s="4" t="s">
        <v>17384</v>
      </c>
    </row>
    <row r="17190" spans="1:14" x14ac:dyDescent="0.25">
      <c r="A17190" s="1" t="s">
        <v>372</v>
      </c>
      <c r="B17190" s="2" t="s">
        <v>622</v>
      </c>
      <c r="C17190" s="2" t="s">
        <v>622</v>
      </c>
      <c r="D17190" s="2" t="s">
        <v>17893</v>
      </c>
      <c r="E17190" s="2" t="s">
        <v>15446</v>
      </c>
      <c r="F17190" s="2">
        <v>53102502</v>
      </c>
      <c r="G17190" s="2" t="s">
        <v>810</v>
      </c>
      <c r="H17190" s="2">
        <v>1</v>
      </c>
      <c r="I17190" s="2">
        <v>12</v>
      </c>
      <c r="J17190" s="2">
        <v>10</v>
      </c>
      <c r="K17190" s="2">
        <v>340</v>
      </c>
      <c r="L17190" s="3">
        <v>5382200</v>
      </c>
      <c r="M17190" s="2" t="s">
        <v>0</v>
      </c>
      <c r="N17190" s="4" t="s">
        <v>17384</v>
      </c>
    </row>
    <row r="17191" spans="1:14" x14ac:dyDescent="0.25">
      <c r="A17191" s="1" t="s">
        <v>372</v>
      </c>
      <c r="B17191" s="2" t="s">
        <v>622</v>
      </c>
      <c r="C17191" s="2" t="s">
        <v>622</v>
      </c>
      <c r="D17191" s="2" t="s">
        <v>17893</v>
      </c>
      <c r="E17191" s="2" t="s">
        <v>15447</v>
      </c>
      <c r="F17191" s="2">
        <v>53102701</v>
      </c>
      <c r="G17191" s="2" t="s">
        <v>810</v>
      </c>
      <c r="H17191" s="2">
        <v>1</v>
      </c>
      <c r="I17191" s="2">
        <v>12</v>
      </c>
      <c r="J17191" s="2">
        <v>10</v>
      </c>
      <c r="K17191" s="2">
        <v>15285</v>
      </c>
      <c r="L17191" s="3">
        <v>3128260962.75</v>
      </c>
      <c r="M17191" s="2" t="s">
        <v>20</v>
      </c>
      <c r="N17191" s="4" t="s">
        <v>17384</v>
      </c>
    </row>
    <row r="17192" spans="1:14" x14ac:dyDescent="0.25">
      <c r="A17192" s="1" t="s">
        <v>372</v>
      </c>
      <c r="B17192" s="2" t="s">
        <v>622</v>
      </c>
      <c r="C17192" s="2" t="s">
        <v>622</v>
      </c>
      <c r="D17192" s="2" t="s">
        <v>17893</v>
      </c>
      <c r="E17192" s="2" t="s">
        <v>15448</v>
      </c>
      <c r="F17192" s="2">
        <v>53102701</v>
      </c>
      <c r="G17192" s="2" t="s">
        <v>810</v>
      </c>
      <c r="H17192" s="2">
        <v>1</v>
      </c>
      <c r="I17192" s="2">
        <v>12</v>
      </c>
      <c r="J17192" s="2">
        <v>10</v>
      </c>
      <c r="K17192" s="2">
        <v>800</v>
      </c>
      <c r="L17192" s="3">
        <v>163729720</v>
      </c>
      <c r="M17192" s="2" t="s">
        <v>0</v>
      </c>
      <c r="N17192" s="4" t="s">
        <v>17384</v>
      </c>
    </row>
    <row r="17193" spans="1:14" x14ac:dyDescent="0.25">
      <c r="A17193" s="1" t="s">
        <v>372</v>
      </c>
      <c r="B17193" s="2" t="s">
        <v>622</v>
      </c>
      <c r="C17193" s="2" t="s">
        <v>622</v>
      </c>
      <c r="D17193" s="2" t="s">
        <v>17893</v>
      </c>
      <c r="E17193" s="2" t="s">
        <v>15449</v>
      </c>
      <c r="F17193" s="2">
        <v>53101902</v>
      </c>
      <c r="G17193" s="2" t="s">
        <v>2858</v>
      </c>
      <c r="H17193" s="2">
        <v>1</v>
      </c>
      <c r="I17193" s="2">
        <v>12</v>
      </c>
      <c r="J17193" s="2">
        <v>10</v>
      </c>
      <c r="K17193" s="2">
        <v>2230</v>
      </c>
      <c r="L17193" s="3">
        <v>343654150</v>
      </c>
      <c r="M17193" s="2" t="s">
        <v>0</v>
      </c>
      <c r="N17193" s="4" t="s">
        <v>21</v>
      </c>
    </row>
    <row r="17194" spans="1:14" x14ac:dyDescent="0.25">
      <c r="A17194" s="1" t="s">
        <v>372</v>
      </c>
      <c r="B17194" s="2" t="s">
        <v>622</v>
      </c>
      <c r="C17194" s="2" t="s">
        <v>622</v>
      </c>
      <c r="D17194" s="2" t="s">
        <v>17893</v>
      </c>
      <c r="E17194" s="2" t="s">
        <v>15450</v>
      </c>
      <c r="F17194" s="2">
        <v>53111601</v>
      </c>
      <c r="G17194" s="2" t="s">
        <v>2858</v>
      </c>
      <c r="H17194" s="2">
        <v>1</v>
      </c>
      <c r="I17194" s="2">
        <v>12</v>
      </c>
      <c r="J17194" s="2">
        <v>10</v>
      </c>
      <c r="K17194" s="2">
        <v>2330</v>
      </c>
      <c r="L17194" s="3">
        <v>130316900</v>
      </c>
      <c r="M17194" s="2" t="s">
        <v>17386</v>
      </c>
      <c r="N17194" s="4" t="s">
        <v>21</v>
      </c>
    </row>
    <row r="17195" spans="1:14" x14ac:dyDescent="0.25">
      <c r="A17195" s="1" t="s">
        <v>372</v>
      </c>
      <c r="B17195" s="2" t="s">
        <v>622</v>
      </c>
      <c r="C17195" s="2" t="s">
        <v>622</v>
      </c>
      <c r="D17195" s="2" t="s">
        <v>17893</v>
      </c>
      <c r="E17195" s="2" t="s">
        <v>15451</v>
      </c>
      <c r="F17195" s="2">
        <v>53111602</v>
      </c>
      <c r="G17195" s="2" t="s">
        <v>2858</v>
      </c>
      <c r="H17195" s="2">
        <v>1</v>
      </c>
      <c r="I17195" s="2">
        <v>12</v>
      </c>
      <c r="J17195" s="2">
        <v>10</v>
      </c>
      <c r="K17195" s="2">
        <v>2282</v>
      </c>
      <c r="L17195" s="3">
        <v>143925740</v>
      </c>
      <c r="M17195" s="2" t="s">
        <v>17386</v>
      </c>
      <c r="N17195" s="4" t="s">
        <v>21</v>
      </c>
    </row>
    <row r="17196" spans="1:14" x14ac:dyDescent="0.25">
      <c r="A17196" s="1" t="s">
        <v>372</v>
      </c>
      <c r="B17196" s="2" t="s">
        <v>622</v>
      </c>
      <c r="C17196" s="2" t="s">
        <v>622</v>
      </c>
      <c r="D17196" s="2" t="s">
        <v>17893</v>
      </c>
      <c r="E17196" s="2" t="s">
        <v>15452</v>
      </c>
      <c r="F17196" s="2">
        <v>53101602</v>
      </c>
      <c r="G17196" s="2" t="s">
        <v>2858</v>
      </c>
      <c r="H17196" s="2">
        <v>1</v>
      </c>
      <c r="I17196" s="2">
        <v>12</v>
      </c>
      <c r="J17196" s="2">
        <v>10</v>
      </c>
      <c r="K17196" s="2">
        <v>2230</v>
      </c>
      <c r="L17196" s="3">
        <v>92614130</v>
      </c>
      <c r="M17196" s="2" t="s">
        <v>17391</v>
      </c>
      <c r="N17196" s="4" t="s">
        <v>21</v>
      </c>
    </row>
    <row r="17197" spans="1:14" x14ac:dyDescent="0.25">
      <c r="A17197" s="1" t="s">
        <v>372</v>
      </c>
      <c r="B17197" s="2" t="s">
        <v>622</v>
      </c>
      <c r="C17197" s="2" t="s">
        <v>622</v>
      </c>
      <c r="D17197" s="2" t="s">
        <v>17893</v>
      </c>
      <c r="E17197" s="2" t="s">
        <v>15453</v>
      </c>
      <c r="F17197" s="2">
        <v>53102704</v>
      </c>
      <c r="G17197" s="2" t="s">
        <v>810</v>
      </c>
      <c r="H17197" s="2">
        <v>1</v>
      </c>
      <c r="I17197" s="2">
        <v>12</v>
      </c>
      <c r="J17197" s="2">
        <v>10</v>
      </c>
      <c r="K17197" s="2">
        <v>359</v>
      </c>
      <c r="L17197" s="3">
        <v>77578105</v>
      </c>
      <c r="M17197" s="2" t="s">
        <v>17391</v>
      </c>
      <c r="N17197" s="4" t="s">
        <v>21</v>
      </c>
    </row>
    <row r="17198" spans="1:14" x14ac:dyDescent="0.25">
      <c r="A17198" s="1" t="s">
        <v>372</v>
      </c>
      <c r="B17198" s="2" t="s">
        <v>622</v>
      </c>
      <c r="C17198" s="2" t="s">
        <v>622</v>
      </c>
      <c r="D17198" s="2" t="s">
        <v>17893</v>
      </c>
      <c r="E17198" s="2" t="s">
        <v>15454</v>
      </c>
      <c r="F17198" s="2">
        <v>53102704</v>
      </c>
      <c r="G17198" s="2" t="s">
        <v>810</v>
      </c>
      <c r="H17198" s="2">
        <v>1</v>
      </c>
      <c r="I17198" s="2">
        <v>12</v>
      </c>
      <c r="J17198" s="2">
        <v>10</v>
      </c>
      <c r="K17198" s="2">
        <v>98</v>
      </c>
      <c r="L17198" s="3">
        <v>39359054</v>
      </c>
      <c r="M17198" s="2" t="s">
        <v>17391</v>
      </c>
      <c r="N17198" s="4" t="s">
        <v>21</v>
      </c>
    </row>
    <row r="17199" spans="1:14" x14ac:dyDescent="0.25">
      <c r="A17199" s="1" t="s">
        <v>372</v>
      </c>
      <c r="B17199" s="2" t="s">
        <v>622</v>
      </c>
      <c r="C17199" s="2" t="s">
        <v>622</v>
      </c>
      <c r="D17199" s="2" t="s">
        <v>17893</v>
      </c>
      <c r="E17199" s="2" t="s">
        <v>15455</v>
      </c>
      <c r="F17199" s="2">
        <v>53102704</v>
      </c>
      <c r="G17199" s="2" t="s">
        <v>810</v>
      </c>
      <c r="H17199" s="2">
        <v>1</v>
      </c>
      <c r="I17199" s="2">
        <v>12</v>
      </c>
      <c r="J17199" s="2">
        <v>10</v>
      </c>
      <c r="K17199" s="2">
        <v>160</v>
      </c>
      <c r="L17199" s="3">
        <v>64314560</v>
      </c>
      <c r="M17199" s="2" t="s">
        <v>17391</v>
      </c>
      <c r="N17199" s="4" t="s">
        <v>21</v>
      </c>
    </row>
    <row r="17200" spans="1:14" x14ac:dyDescent="0.25">
      <c r="A17200" s="1" t="s">
        <v>372</v>
      </c>
      <c r="B17200" s="2" t="s">
        <v>622</v>
      </c>
      <c r="C17200" s="2" t="s">
        <v>622</v>
      </c>
      <c r="D17200" s="2" t="s">
        <v>17893</v>
      </c>
      <c r="E17200" s="2" t="s">
        <v>15456</v>
      </c>
      <c r="F17200" s="2">
        <v>53102704</v>
      </c>
      <c r="G17200" s="2" t="s">
        <v>810</v>
      </c>
      <c r="H17200" s="2">
        <v>1</v>
      </c>
      <c r="I17200" s="2">
        <v>12</v>
      </c>
      <c r="J17200" s="2">
        <v>10</v>
      </c>
      <c r="K17200" s="2">
        <v>192</v>
      </c>
      <c r="L17200" s="3">
        <v>33714624</v>
      </c>
      <c r="M17200" s="2" t="s">
        <v>17391</v>
      </c>
      <c r="N17200" s="4" t="s">
        <v>21</v>
      </c>
    </row>
    <row r="17201" spans="1:14" x14ac:dyDescent="0.25">
      <c r="A17201" s="1" t="s">
        <v>372</v>
      </c>
      <c r="B17201" s="2" t="s">
        <v>622</v>
      </c>
      <c r="C17201" s="2" t="s">
        <v>622</v>
      </c>
      <c r="D17201" s="2" t="s">
        <v>17893</v>
      </c>
      <c r="E17201" s="2" t="s">
        <v>15457</v>
      </c>
      <c r="F17201" s="2">
        <v>53102711</v>
      </c>
      <c r="G17201" s="2" t="s">
        <v>810</v>
      </c>
      <c r="H17201" s="2">
        <v>1</v>
      </c>
      <c r="I17201" s="2">
        <v>12</v>
      </c>
      <c r="J17201" s="2">
        <v>10</v>
      </c>
      <c r="K17201" s="2">
        <v>46</v>
      </c>
      <c r="L17201" s="3">
        <v>8009888</v>
      </c>
      <c r="M17201" s="2" t="s">
        <v>17391</v>
      </c>
      <c r="N17201" s="4" t="s">
        <v>21</v>
      </c>
    </row>
    <row r="17202" spans="1:14" x14ac:dyDescent="0.25">
      <c r="A17202" s="1" t="s">
        <v>372</v>
      </c>
      <c r="B17202" s="2" t="s">
        <v>622</v>
      </c>
      <c r="C17202" s="2" t="s">
        <v>622</v>
      </c>
      <c r="D17202" s="2" t="s">
        <v>17893</v>
      </c>
      <c r="E17202" s="2" t="s">
        <v>15458</v>
      </c>
      <c r="F17202" s="2">
        <v>53102700</v>
      </c>
      <c r="G17202" s="2" t="s">
        <v>810</v>
      </c>
      <c r="H17202" s="2">
        <v>1</v>
      </c>
      <c r="I17202" s="2">
        <v>12</v>
      </c>
      <c r="J17202" s="2">
        <v>10</v>
      </c>
      <c r="K17202" s="2">
        <v>108</v>
      </c>
      <c r="L17202" s="3">
        <v>24455736</v>
      </c>
      <c r="M17202" s="2" t="s">
        <v>17391</v>
      </c>
      <c r="N17202" s="4" t="s">
        <v>21</v>
      </c>
    </row>
    <row r="17203" spans="1:14" x14ac:dyDescent="0.25">
      <c r="A17203" s="1" t="s">
        <v>372</v>
      </c>
      <c r="B17203" s="2" t="s">
        <v>622</v>
      </c>
      <c r="C17203" s="2" t="s">
        <v>622</v>
      </c>
      <c r="D17203" s="2" t="s">
        <v>17893</v>
      </c>
      <c r="E17203" s="2" t="s">
        <v>15459</v>
      </c>
      <c r="F17203" s="2">
        <v>53102700</v>
      </c>
      <c r="G17203" s="2" t="s">
        <v>810</v>
      </c>
      <c r="H17203" s="2">
        <v>1</v>
      </c>
      <c r="I17203" s="2">
        <v>12</v>
      </c>
      <c r="J17203" s="2">
        <v>10</v>
      </c>
      <c r="K17203" s="2">
        <v>1260</v>
      </c>
      <c r="L17203" s="3">
        <v>240952320</v>
      </c>
      <c r="M17203" s="2" t="s">
        <v>17391</v>
      </c>
      <c r="N17203" s="4" t="s">
        <v>21</v>
      </c>
    </row>
    <row r="17204" spans="1:14" x14ac:dyDescent="0.25">
      <c r="A17204" s="1" t="s">
        <v>372</v>
      </c>
      <c r="B17204" s="2" t="s">
        <v>622</v>
      </c>
      <c r="C17204" s="2" t="s">
        <v>622</v>
      </c>
      <c r="D17204" s="2" t="s">
        <v>17893</v>
      </c>
      <c r="E17204" s="2" t="s">
        <v>15460</v>
      </c>
      <c r="F17204" s="2">
        <v>53102902</v>
      </c>
      <c r="G17204" s="2" t="s">
        <v>810</v>
      </c>
      <c r="H17204" s="2">
        <v>1</v>
      </c>
      <c r="I17204" s="2">
        <v>12</v>
      </c>
      <c r="J17204" s="2">
        <v>10</v>
      </c>
      <c r="K17204" s="2">
        <v>12</v>
      </c>
      <c r="L17204" s="3">
        <v>2192136</v>
      </c>
      <c r="M17204" s="2" t="s">
        <v>17391</v>
      </c>
      <c r="N17204" s="4" t="s">
        <v>21</v>
      </c>
    </row>
    <row r="17205" spans="1:14" x14ac:dyDescent="0.25">
      <c r="A17205" s="1" t="s">
        <v>372</v>
      </c>
      <c r="B17205" s="2" t="s">
        <v>622</v>
      </c>
      <c r="C17205" s="2" t="s">
        <v>622</v>
      </c>
      <c r="D17205" s="2" t="s">
        <v>17893</v>
      </c>
      <c r="E17205" s="2" t="s">
        <v>15461</v>
      </c>
      <c r="F17205" s="2">
        <v>53111601</v>
      </c>
      <c r="G17205" s="2" t="s">
        <v>2858</v>
      </c>
      <c r="H17205" s="2">
        <v>1</v>
      </c>
      <c r="I17205" s="2">
        <v>12</v>
      </c>
      <c r="J17205" s="2">
        <v>10</v>
      </c>
      <c r="K17205" s="2">
        <v>1348</v>
      </c>
      <c r="L17205" s="3">
        <v>86622480</v>
      </c>
      <c r="M17205" s="2" t="s">
        <v>0</v>
      </c>
      <c r="N17205" s="4" t="s">
        <v>21</v>
      </c>
    </row>
    <row r="17206" spans="1:14" x14ac:dyDescent="0.25">
      <c r="A17206" s="1" t="s">
        <v>372</v>
      </c>
      <c r="B17206" s="2" t="s">
        <v>113</v>
      </c>
      <c r="C17206" s="2" t="s">
        <v>113</v>
      </c>
      <c r="D17206" s="2" t="s">
        <v>114</v>
      </c>
      <c r="E17206" s="2" t="s">
        <v>15462</v>
      </c>
      <c r="F17206" s="2">
        <v>49101701</v>
      </c>
      <c r="G17206" s="2" t="s">
        <v>496</v>
      </c>
      <c r="H17206" s="2">
        <v>1</v>
      </c>
      <c r="I17206" s="2">
        <v>12</v>
      </c>
      <c r="J17206" s="2">
        <v>10</v>
      </c>
      <c r="K17206" s="2">
        <v>1</v>
      </c>
      <c r="L17206" s="3">
        <v>2961093.11</v>
      </c>
      <c r="M17206" s="2" t="s">
        <v>0</v>
      </c>
      <c r="N17206" s="4" t="s">
        <v>21</v>
      </c>
    </row>
    <row r="17207" spans="1:14" x14ac:dyDescent="0.25">
      <c r="A17207" s="1" t="s">
        <v>372</v>
      </c>
      <c r="B17207" s="2" t="s">
        <v>15</v>
      </c>
      <c r="C17207" s="2" t="s">
        <v>22</v>
      </c>
      <c r="D17207" s="2" t="s">
        <v>23</v>
      </c>
      <c r="E17207" s="2" t="s">
        <v>15463</v>
      </c>
      <c r="F17207" s="2">
        <v>56101515</v>
      </c>
      <c r="G17207" s="2" t="s">
        <v>810</v>
      </c>
      <c r="H17207" s="2">
        <v>1</v>
      </c>
      <c r="I17207" s="2">
        <v>12</v>
      </c>
      <c r="J17207" s="2">
        <v>10</v>
      </c>
      <c r="K17207" s="2">
        <v>200</v>
      </c>
      <c r="L17207" s="3">
        <v>103150658</v>
      </c>
      <c r="M17207" s="2" t="s">
        <v>20</v>
      </c>
      <c r="N17207" s="4" t="s">
        <v>21</v>
      </c>
    </row>
    <row r="17208" spans="1:14" x14ac:dyDescent="0.25">
      <c r="A17208" s="1" t="s">
        <v>372</v>
      </c>
      <c r="B17208" s="2" t="s">
        <v>143</v>
      </c>
      <c r="C17208" s="2" t="s">
        <v>15464</v>
      </c>
      <c r="D17208" s="2" t="s">
        <v>18062</v>
      </c>
      <c r="E17208" s="2" t="s">
        <v>15465</v>
      </c>
      <c r="F17208" s="2">
        <v>84131501</v>
      </c>
      <c r="G17208" s="2" t="s">
        <v>511</v>
      </c>
      <c r="H17208" s="2">
        <v>1</v>
      </c>
      <c r="I17208" s="2">
        <v>12</v>
      </c>
      <c r="J17208" s="2">
        <v>10</v>
      </c>
      <c r="K17208" s="2">
        <v>1</v>
      </c>
      <c r="L17208" s="3">
        <v>18343492013</v>
      </c>
      <c r="M17208" s="2" t="s">
        <v>20</v>
      </c>
      <c r="N17208" s="4" t="s">
        <v>17384</v>
      </c>
    </row>
    <row r="17209" spans="1:14" x14ac:dyDescent="0.25">
      <c r="A17209" s="1" t="s">
        <v>372</v>
      </c>
      <c r="B17209" s="2" t="s">
        <v>143</v>
      </c>
      <c r="C17209" s="2" t="s">
        <v>15464</v>
      </c>
      <c r="D17209" s="2" t="s">
        <v>18062</v>
      </c>
      <c r="E17209" s="2" t="s">
        <v>15466</v>
      </c>
      <c r="F17209" s="2">
        <v>84131512</v>
      </c>
      <c r="G17209" s="2" t="s">
        <v>511</v>
      </c>
      <c r="H17209" s="2">
        <v>1</v>
      </c>
      <c r="I17209" s="2">
        <v>12</v>
      </c>
      <c r="J17209" s="2">
        <v>10</v>
      </c>
      <c r="K17209" s="2">
        <v>1</v>
      </c>
      <c r="L17209" s="3">
        <v>477697024</v>
      </c>
      <c r="M17209" s="2" t="s">
        <v>20</v>
      </c>
      <c r="N17209" s="4" t="s">
        <v>17384</v>
      </c>
    </row>
    <row r="17210" spans="1:14" x14ac:dyDescent="0.25">
      <c r="A17210" s="1" t="s">
        <v>372</v>
      </c>
      <c r="B17210" s="2" t="s">
        <v>143</v>
      </c>
      <c r="C17210" s="2" t="s">
        <v>15467</v>
      </c>
      <c r="D17210" s="2" t="s">
        <v>18063</v>
      </c>
      <c r="E17210" s="2" t="s">
        <v>15468</v>
      </c>
      <c r="F17210" s="2">
        <v>84131504</v>
      </c>
      <c r="G17210" s="2" t="s">
        <v>511</v>
      </c>
      <c r="H17210" s="2">
        <v>1</v>
      </c>
      <c r="I17210" s="2">
        <v>12</v>
      </c>
      <c r="J17210" s="2">
        <v>10</v>
      </c>
      <c r="K17210" s="2">
        <v>1</v>
      </c>
      <c r="L17210" s="3">
        <v>2099273616</v>
      </c>
      <c r="M17210" s="2" t="s">
        <v>20</v>
      </c>
      <c r="N17210" s="4" t="s">
        <v>17384</v>
      </c>
    </row>
    <row r="17211" spans="1:14" x14ac:dyDescent="0.25">
      <c r="A17211" s="1" t="s">
        <v>372</v>
      </c>
      <c r="B17211" s="2" t="s">
        <v>143</v>
      </c>
      <c r="C17211" s="2" t="s">
        <v>15464</v>
      </c>
      <c r="D17211" s="2" t="s">
        <v>18062</v>
      </c>
      <c r="E17211" s="2" t="s">
        <v>15469</v>
      </c>
      <c r="F17211" s="2">
        <v>84131511</v>
      </c>
      <c r="G17211" s="2" t="s">
        <v>511</v>
      </c>
      <c r="H17211" s="2">
        <v>1</v>
      </c>
      <c r="I17211" s="2">
        <v>12</v>
      </c>
      <c r="J17211" s="2">
        <v>10</v>
      </c>
      <c r="K17211" s="2">
        <v>1</v>
      </c>
      <c r="L17211" s="3">
        <v>6382276</v>
      </c>
      <c r="M17211" s="2" t="s">
        <v>20</v>
      </c>
      <c r="N17211" s="4" t="s">
        <v>17384</v>
      </c>
    </row>
    <row r="17212" spans="1:14" x14ac:dyDescent="0.25">
      <c r="A17212" s="1" t="s">
        <v>372</v>
      </c>
      <c r="B17212" s="2" t="s">
        <v>143</v>
      </c>
      <c r="C17212" s="2" t="s">
        <v>463</v>
      </c>
      <c r="D17212" s="2" t="s">
        <v>17871</v>
      </c>
      <c r="E17212" s="2" t="s">
        <v>15470</v>
      </c>
      <c r="F17212" s="2">
        <v>84131507</v>
      </c>
      <c r="G17212" s="2" t="s">
        <v>511</v>
      </c>
      <c r="H17212" s="2">
        <v>1</v>
      </c>
      <c r="I17212" s="2">
        <v>12</v>
      </c>
      <c r="J17212" s="2">
        <v>10</v>
      </c>
      <c r="K17212" s="2">
        <v>1</v>
      </c>
      <c r="L17212" s="3">
        <v>50396500</v>
      </c>
      <c r="M17212" s="2" t="s">
        <v>20</v>
      </c>
      <c r="N17212" s="4" t="s">
        <v>17384</v>
      </c>
    </row>
    <row r="17213" spans="1:14" x14ac:dyDescent="0.25">
      <c r="A17213" s="1" t="s">
        <v>372</v>
      </c>
      <c r="B17213" s="2" t="s">
        <v>143</v>
      </c>
      <c r="C17213" s="2" t="s">
        <v>461</v>
      </c>
      <c r="D17213" s="2" t="s">
        <v>17870</v>
      </c>
      <c r="E17213" s="2" t="s">
        <v>15471</v>
      </c>
      <c r="F17213" s="2">
        <v>84131503</v>
      </c>
      <c r="G17213" s="2" t="s">
        <v>511</v>
      </c>
      <c r="H17213" s="2">
        <v>1</v>
      </c>
      <c r="I17213" s="2">
        <v>12</v>
      </c>
      <c r="J17213" s="2">
        <v>10</v>
      </c>
      <c r="K17213" s="2">
        <v>1</v>
      </c>
      <c r="L17213" s="3">
        <v>2639591614</v>
      </c>
      <c r="M17213" s="2" t="s">
        <v>20</v>
      </c>
      <c r="N17213" s="4" t="s">
        <v>17384</v>
      </c>
    </row>
    <row r="17214" spans="1:14" x14ac:dyDescent="0.25">
      <c r="A17214" s="1" t="s">
        <v>372</v>
      </c>
      <c r="B17214" s="2" t="s">
        <v>143</v>
      </c>
      <c r="C17214" s="2" t="s">
        <v>15472</v>
      </c>
      <c r="D17214" s="2" t="s">
        <v>18064</v>
      </c>
      <c r="E17214" s="2" t="s">
        <v>15473</v>
      </c>
      <c r="F17214" s="2">
        <v>84131505</v>
      </c>
      <c r="G17214" s="2" t="s">
        <v>511</v>
      </c>
      <c r="H17214" s="2">
        <v>1</v>
      </c>
      <c r="I17214" s="2">
        <v>12</v>
      </c>
      <c r="J17214" s="2">
        <v>10</v>
      </c>
      <c r="K17214" s="2">
        <v>1</v>
      </c>
      <c r="L17214" s="3">
        <v>45992127</v>
      </c>
      <c r="M17214" s="2" t="s">
        <v>20</v>
      </c>
      <c r="N17214" s="4" t="s">
        <v>17384</v>
      </c>
    </row>
    <row r="17215" spans="1:14" x14ac:dyDescent="0.25">
      <c r="A17215" s="1" t="s">
        <v>372</v>
      </c>
      <c r="B17215" s="2" t="s">
        <v>143</v>
      </c>
      <c r="C17215" s="2" t="s">
        <v>15474</v>
      </c>
      <c r="D17215" s="2" t="s">
        <v>18065</v>
      </c>
      <c r="E17215" s="2" t="s">
        <v>15475</v>
      </c>
      <c r="F17215" s="2">
        <v>84131511</v>
      </c>
      <c r="G17215" s="2" t="s">
        <v>511</v>
      </c>
      <c r="H17215" s="2">
        <v>1</v>
      </c>
      <c r="I17215" s="2">
        <v>12</v>
      </c>
      <c r="J17215" s="2">
        <v>10</v>
      </c>
      <c r="K17215" s="2">
        <v>1</v>
      </c>
      <c r="L17215" s="3">
        <v>100422018</v>
      </c>
      <c r="M17215" s="2" t="s">
        <v>20</v>
      </c>
      <c r="N17215" s="4" t="s">
        <v>21</v>
      </c>
    </row>
    <row r="17216" spans="1:14" x14ac:dyDescent="0.25">
      <c r="A17216" s="1" t="s">
        <v>372</v>
      </c>
      <c r="B17216" s="2" t="s">
        <v>207</v>
      </c>
      <c r="C17216" s="2" t="s">
        <v>207</v>
      </c>
      <c r="D17216" s="2" t="s">
        <v>208</v>
      </c>
      <c r="E17216" s="2" t="s">
        <v>15476</v>
      </c>
      <c r="F17216" s="2">
        <v>78111500</v>
      </c>
      <c r="G17216" s="2" t="s">
        <v>2858</v>
      </c>
      <c r="H17216" s="2">
        <v>1</v>
      </c>
      <c r="I17216" s="2">
        <v>12</v>
      </c>
      <c r="J17216" s="2">
        <v>10</v>
      </c>
      <c r="K17216" s="2">
        <v>1</v>
      </c>
      <c r="L17216" s="3">
        <v>1441610939.1700001</v>
      </c>
      <c r="M17216" s="2" t="s">
        <v>20</v>
      </c>
      <c r="N17216" s="4" t="s">
        <v>21</v>
      </c>
    </row>
    <row r="17217" spans="1:14" x14ac:dyDescent="0.25">
      <c r="A17217" s="1" t="s">
        <v>372</v>
      </c>
      <c r="B17217" s="2" t="s">
        <v>207</v>
      </c>
      <c r="C17217" s="2" t="s">
        <v>207</v>
      </c>
      <c r="D17217" s="2" t="s">
        <v>208</v>
      </c>
      <c r="E17217" s="2" t="s">
        <v>15477</v>
      </c>
      <c r="F17217" s="2">
        <v>78111502</v>
      </c>
      <c r="G17217" s="2" t="s">
        <v>2858</v>
      </c>
      <c r="H17217" s="2">
        <v>1</v>
      </c>
      <c r="I17217" s="2">
        <v>12</v>
      </c>
      <c r="J17217" s="2">
        <v>10</v>
      </c>
      <c r="K17217" s="2">
        <v>1</v>
      </c>
      <c r="L17217" s="3">
        <v>558367111.60000002</v>
      </c>
      <c r="M17217" s="2" t="s">
        <v>20</v>
      </c>
      <c r="N17217" s="4" t="s">
        <v>21</v>
      </c>
    </row>
    <row r="17218" spans="1:14" x14ac:dyDescent="0.25">
      <c r="A17218" s="1" t="s">
        <v>372</v>
      </c>
      <c r="B17218" s="2" t="s">
        <v>143</v>
      </c>
      <c r="C17218" s="2" t="s">
        <v>15478</v>
      </c>
      <c r="D17218" s="2" t="s">
        <v>18066</v>
      </c>
      <c r="E17218" s="2" t="s">
        <v>15479</v>
      </c>
      <c r="F17218" s="2">
        <v>84131503</v>
      </c>
      <c r="G17218" s="2" t="s">
        <v>496</v>
      </c>
      <c r="H17218" s="2">
        <v>1</v>
      </c>
      <c r="I17218" s="2">
        <v>12</v>
      </c>
      <c r="J17218" s="2">
        <v>10</v>
      </c>
      <c r="K17218" s="2">
        <v>1</v>
      </c>
      <c r="L17218" s="3">
        <v>697685104</v>
      </c>
      <c r="M17218" s="2" t="s">
        <v>20</v>
      </c>
      <c r="N17218" s="4" t="s">
        <v>21</v>
      </c>
    </row>
    <row r="17219" spans="1:14" x14ac:dyDescent="0.25">
      <c r="A17219" s="1" t="s">
        <v>372</v>
      </c>
      <c r="B17219" s="2" t="s">
        <v>143</v>
      </c>
      <c r="C17219" s="2" t="s">
        <v>15478</v>
      </c>
      <c r="D17219" s="2" t="s">
        <v>18066</v>
      </c>
      <c r="E17219" s="2" t="s">
        <v>15480</v>
      </c>
      <c r="F17219" s="2">
        <v>84131503</v>
      </c>
      <c r="G17219" s="2" t="s">
        <v>496</v>
      </c>
      <c r="H17219" s="2">
        <v>4</v>
      </c>
      <c r="I17219" s="2">
        <v>12</v>
      </c>
      <c r="J17219" s="2">
        <v>10</v>
      </c>
      <c r="K17219" s="2">
        <v>1</v>
      </c>
      <c r="L17219" s="3">
        <v>2650000</v>
      </c>
      <c r="M17219" s="2" t="s">
        <v>20</v>
      </c>
      <c r="N17219" s="4" t="s">
        <v>21</v>
      </c>
    </row>
    <row r="17220" spans="1:14" x14ac:dyDescent="0.25">
      <c r="A17220" s="1" t="s">
        <v>372</v>
      </c>
      <c r="B17220" s="2" t="s">
        <v>207</v>
      </c>
      <c r="C17220" s="2" t="s">
        <v>207</v>
      </c>
      <c r="D17220" s="2" t="s">
        <v>208</v>
      </c>
      <c r="E17220" s="2" t="s">
        <v>15481</v>
      </c>
      <c r="F17220" s="2">
        <v>78111800</v>
      </c>
      <c r="G17220" s="2" t="s">
        <v>490</v>
      </c>
      <c r="H17220" s="2">
        <v>1</v>
      </c>
      <c r="I17220" s="2">
        <v>12</v>
      </c>
      <c r="J17220" s="2">
        <v>10</v>
      </c>
      <c r="K17220" s="2">
        <v>1</v>
      </c>
      <c r="L17220" s="3">
        <v>22417000</v>
      </c>
      <c r="M17220" s="2" t="s">
        <v>20</v>
      </c>
      <c r="N17220" s="4" t="s">
        <v>21</v>
      </c>
    </row>
    <row r="17221" spans="1:14" x14ac:dyDescent="0.25">
      <c r="A17221" s="1" t="s">
        <v>372</v>
      </c>
      <c r="B17221" s="2" t="s">
        <v>162</v>
      </c>
      <c r="C17221" s="2" t="s">
        <v>457</v>
      </c>
      <c r="D17221" s="2" t="s">
        <v>17868</v>
      </c>
      <c r="E17221" s="2" t="s">
        <v>15482</v>
      </c>
      <c r="F17221" s="2">
        <v>78181500</v>
      </c>
      <c r="G17221" s="2" t="s">
        <v>496</v>
      </c>
      <c r="H17221" s="2">
        <v>1</v>
      </c>
      <c r="I17221" s="2">
        <v>12</v>
      </c>
      <c r="J17221" s="2">
        <v>10</v>
      </c>
      <c r="K17221" s="2">
        <v>1</v>
      </c>
      <c r="L17221" s="3">
        <v>449933050</v>
      </c>
      <c r="M17221" s="2" t="s">
        <v>20</v>
      </c>
      <c r="N17221" s="4" t="s">
        <v>21</v>
      </c>
    </row>
    <row r="17222" spans="1:14" x14ac:dyDescent="0.25">
      <c r="A17222" s="1" t="s">
        <v>372</v>
      </c>
      <c r="B17222" s="2" t="s">
        <v>162</v>
      </c>
      <c r="C17222" s="2" t="s">
        <v>567</v>
      </c>
      <c r="D17222" s="2" t="s">
        <v>17885</v>
      </c>
      <c r="E17222" s="2" t="s">
        <v>15483</v>
      </c>
      <c r="F17222" s="2">
        <v>72102900</v>
      </c>
      <c r="G17222" s="2" t="s">
        <v>490</v>
      </c>
      <c r="H17222" s="2">
        <v>1</v>
      </c>
      <c r="I17222" s="2">
        <v>12</v>
      </c>
      <c r="J17222" s="2">
        <v>10</v>
      </c>
      <c r="K17222" s="2">
        <v>1</v>
      </c>
      <c r="L17222" s="3">
        <v>90498095.799999997</v>
      </c>
      <c r="M17222" s="2" t="s">
        <v>20</v>
      </c>
      <c r="N17222" s="4" t="s">
        <v>21</v>
      </c>
    </row>
    <row r="17223" spans="1:14" x14ac:dyDescent="0.25">
      <c r="A17223" s="1" t="s">
        <v>372</v>
      </c>
      <c r="B17223" s="2" t="s">
        <v>207</v>
      </c>
      <c r="C17223" s="2" t="s">
        <v>207</v>
      </c>
      <c r="D17223" s="2" t="s">
        <v>208</v>
      </c>
      <c r="E17223" s="2" t="s">
        <v>15477</v>
      </c>
      <c r="F17223" s="2">
        <v>78111502</v>
      </c>
      <c r="G17223" s="2" t="s">
        <v>2858</v>
      </c>
      <c r="H17223" s="2">
        <v>4</v>
      </c>
      <c r="I17223" s="2">
        <v>4</v>
      </c>
      <c r="J17223" s="2">
        <v>16</v>
      </c>
      <c r="K17223" s="2">
        <v>1</v>
      </c>
      <c r="L17223" s="3">
        <v>15000000</v>
      </c>
      <c r="M17223" s="2" t="s">
        <v>20</v>
      </c>
      <c r="N17223" s="4" t="s">
        <v>21</v>
      </c>
    </row>
    <row r="17224" spans="1:14" x14ac:dyDescent="0.25">
      <c r="A17224" s="1" t="s">
        <v>372</v>
      </c>
      <c r="B17224" s="2" t="s">
        <v>497</v>
      </c>
      <c r="C17224" s="2" t="s">
        <v>2573</v>
      </c>
      <c r="D17224" s="2" t="s">
        <v>17958</v>
      </c>
      <c r="E17224" s="2" t="s">
        <v>15484</v>
      </c>
      <c r="F17224" s="2">
        <v>42271700</v>
      </c>
      <c r="G17224" s="2" t="s">
        <v>19</v>
      </c>
      <c r="H17224" s="2">
        <v>1</v>
      </c>
      <c r="I17224" s="2">
        <v>6</v>
      </c>
      <c r="J17224" s="2">
        <v>10</v>
      </c>
      <c r="K17224" s="2">
        <v>1</v>
      </c>
      <c r="L17224" s="3">
        <v>25260475.300000001</v>
      </c>
      <c r="M17224" s="2" t="s">
        <v>20</v>
      </c>
      <c r="N17224" s="4" t="s">
        <v>21</v>
      </c>
    </row>
    <row r="17225" spans="1:14" x14ac:dyDescent="0.25">
      <c r="A17225" s="1" t="s">
        <v>372</v>
      </c>
      <c r="B17225" s="2" t="s">
        <v>497</v>
      </c>
      <c r="C17225" s="2" t="s">
        <v>2573</v>
      </c>
      <c r="D17225" s="2" t="s">
        <v>17958</v>
      </c>
      <c r="E17225" s="2" t="s">
        <v>15485</v>
      </c>
      <c r="F17225" s="2">
        <v>42272301</v>
      </c>
      <c r="G17225" s="2" t="s">
        <v>810</v>
      </c>
      <c r="H17225" s="2">
        <v>1</v>
      </c>
      <c r="I17225" s="2">
        <v>6</v>
      </c>
      <c r="J17225" s="2">
        <v>10</v>
      </c>
      <c r="K17225" s="2">
        <v>45</v>
      </c>
      <c r="L17225" s="3">
        <v>11576655</v>
      </c>
      <c r="M17225" s="2" t="s">
        <v>0</v>
      </c>
      <c r="N17225" s="4" t="s">
        <v>21</v>
      </c>
    </row>
    <row r="17226" spans="1:14" x14ac:dyDescent="0.25">
      <c r="A17226" s="1" t="s">
        <v>372</v>
      </c>
      <c r="B17226" s="2" t="s">
        <v>497</v>
      </c>
      <c r="C17226" s="2" t="s">
        <v>2573</v>
      </c>
      <c r="D17226" s="2" t="s">
        <v>17958</v>
      </c>
      <c r="E17226" s="2" t="s">
        <v>15486</v>
      </c>
      <c r="F17226" s="2">
        <v>42272301</v>
      </c>
      <c r="G17226" s="2" t="s">
        <v>810</v>
      </c>
      <c r="H17226" s="2">
        <v>1</v>
      </c>
      <c r="I17226" s="2">
        <v>6</v>
      </c>
      <c r="J17226" s="2">
        <v>10</v>
      </c>
      <c r="K17226" s="2">
        <v>6</v>
      </c>
      <c r="L17226" s="3">
        <v>1551876</v>
      </c>
      <c r="M17226" s="2" t="s">
        <v>0</v>
      </c>
      <c r="N17226" s="4" t="s">
        <v>21</v>
      </c>
    </row>
    <row r="17227" spans="1:14" x14ac:dyDescent="0.25">
      <c r="A17227" s="1" t="s">
        <v>372</v>
      </c>
      <c r="B17227" s="2" t="s">
        <v>497</v>
      </c>
      <c r="C17227" s="2" t="s">
        <v>2573</v>
      </c>
      <c r="D17227" s="2" t="s">
        <v>17958</v>
      </c>
      <c r="E17227" s="2" t="s">
        <v>15487</v>
      </c>
      <c r="F17227" s="2">
        <v>42272301</v>
      </c>
      <c r="G17227" s="2" t="s">
        <v>810</v>
      </c>
      <c r="H17227" s="2">
        <v>1</v>
      </c>
      <c r="I17227" s="2">
        <v>6</v>
      </c>
      <c r="J17227" s="2">
        <v>10</v>
      </c>
      <c r="K17227" s="2">
        <v>12</v>
      </c>
      <c r="L17227" s="3">
        <v>3139824</v>
      </c>
      <c r="M17227" s="2" t="s">
        <v>0</v>
      </c>
      <c r="N17227" s="4" t="s">
        <v>21</v>
      </c>
    </row>
    <row r="17228" spans="1:14" x14ac:dyDescent="0.25">
      <c r="A17228" s="1" t="s">
        <v>372</v>
      </c>
      <c r="B17228" s="2" t="s">
        <v>497</v>
      </c>
      <c r="C17228" s="2" t="s">
        <v>2573</v>
      </c>
      <c r="D17228" s="2" t="s">
        <v>17958</v>
      </c>
      <c r="E17228" s="2" t="s">
        <v>15488</v>
      </c>
      <c r="F17228" s="2">
        <v>42271709</v>
      </c>
      <c r="G17228" s="2" t="s">
        <v>810</v>
      </c>
      <c r="H17228" s="2">
        <v>1</v>
      </c>
      <c r="I17228" s="2">
        <v>6</v>
      </c>
      <c r="J17228" s="2">
        <v>10</v>
      </c>
      <c r="K17228" s="2">
        <v>6</v>
      </c>
      <c r="L17228" s="3">
        <v>91740</v>
      </c>
      <c r="M17228" s="2" t="s">
        <v>0</v>
      </c>
      <c r="N17228" s="4" t="s">
        <v>21</v>
      </c>
    </row>
    <row r="17229" spans="1:14" x14ac:dyDescent="0.25">
      <c r="A17229" s="1" t="s">
        <v>372</v>
      </c>
      <c r="B17229" s="2" t="s">
        <v>497</v>
      </c>
      <c r="C17229" s="2" t="s">
        <v>2573</v>
      </c>
      <c r="D17229" s="2" t="s">
        <v>17958</v>
      </c>
      <c r="E17229" s="2" t="s">
        <v>15489</v>
      </c>
      <c r="F17229" s="2">
        <v>42271709</v>
      </c>
      <c r="G17229" s="2" t="s">
        <v>810</v>
      </c>
      <c r="H17229" s="2">
        <v>1</v>
      </c>
      <c r="I17229" s="2">
        <v>6</v>
      </c>
      <c r="J17229" s="2">
        <v>10</v>
      </c>
      <c r="K17229" s="2">
        <v>6</v>
      </c>
      <c r="L17229" s="3">
        <v>91740</v>
      </c>
      <c r="M17229" s="2" t="s">
        <v>0</v>
      </c>
      <c r="N17229" s="4" t="s">
        <v>21</v>
      </c>
    </row>
    <row r="17230" spans="1:14" x14ac:dyDescent="0.25">
      <c r="A17230" s="1" t="s">
        <v>372</v>
      </c>
      <c r="B17230" s="2" t="s">
        <v>497</v>
      </c>
      <c r="C17230" s="2" t="s">
        <v>2573</v>
      </c>
      <c r="D17230" s="2" t="s">
        <v>17958</v>
      </c>
      <c r="E17230" s="2" t="s">
        <v>15490</v>
      </c>
      <c r="F17230" s="2">
        <v>42271709</v>
      </c>
      <c r="G17230" s="2" t="s">
        <v>810</v>
      </c>
      <c r="H17230" s="2">
        <v>1</v>
      </c>
      <c r="I17230" s="2">
        <v>6</v>
      </c>
      <c r="J17230" s="2">
        <v>10</v>
      </c>
      <c r="K17230" s="2">
        <v>6</v>
      </c>
      <c r="L17230" s="3">
        <v>96000</v>
      </c>
      <c r="M17230" s="2" t="s">
        <v>0</v>
      </c>
      <c r="N17230" s="4" t="s">
        <v>21</v>
      </c>
    </row>
    <row r="17231" spans="1:14" x14ac:dyDescent="0.25">
      <c r="A17231" s="1" t="s">
        <v>372</v>
      </c>
      <c r="B17231" s="2" t="s">
        <v>497</v>
      </c>
      <c r="C17231" s="2" t="s">
        <v>2573</v>
      </c>
      <c r="D17231" s="2" t="s">
        <v>17958</v>
      </c>
      <c r="E17231" s="2" t="s">
        <v>15491</v>
      </c>
      <c r="F17231" s="2">
        <v>42271709</v>
      </c>
      <c r="G17231" s="2" t="s">
        <v>810</v>
      </c>
      <c r="H17231" s="2">
        <v>1</v>
      </c>
      <c r="I17231" s="2">
        <v>6</v>
      </c>
      <c r="J17231" s="2">
        <v>10</v>
      </c>
      <c r="K17231" s="2">
        <v>8</v>
      </c>
      <c r="L17231" s="3">
        <v>128000</v>
      </c>
      <c r="M17231" s="2" t="s">
        <v>0</v>
      </c>
      <c r="N17231" s="4" t="s">
        <v>21</v>
      </c>
    </row>
    <row r="17232" spans="1:14" x14ac:dyDescent="0.25">
      <c r="A17232" s="1" t="s">
        <v>372</v>
      </c>
      <c r="B17232" s="2" t="s">
        <v>497</v>
      </c>
      <c r="C17232" s="2" t="s">
        <v>2573</v>
      </c>
      <c r="D17232" s="2" t="s">
        <v>17958</v>
      </c>
      <c r="E17232" s="2" t="s">
        <v>15492</v>
      </c>
      <c r="F17232" s="2">
        <v>42271709</v>
      </c>
      <c r="G17232" s="2" t="s">
        <v>810</v>
      </c>
      <c r="H17232" s="2">
        <v>1</v>
      </c>
      <c r="I17232" s="2">
        <v>6</v>
      </c>
      <c r="J17232" s="2">
        <v>10</v>
      </c>
      <c r="K17232" s="2">
        <v>6</v>
      </c>
      <c r="L17232" s="3">
        <v>96000</v>
      </c>
      <c r="M17232" s="2" t="s">
        <v>0</v>
      </c>
      <c r="N17232" s="4" t="s">
        <v>21</v>
      </c>
    </row>
    <row r="17233" spans="1:14" x14ac:dyDescent="0.25">
      <c r="A17233" s="1" t="s">
        <v>372</v>
      </c>
      <c r="B17233" s="2" t="s">
        <v>497</v>
      </c>
      <c r="C17233" s="2" t="s">
        <v>2573</v>
      </c>
      <c r="D17233" s="2" t="s">
        <v>17958</v>
      </c>
      <c r="E17233" s="2" t="s">
        <v>15493</v>
      </c>
      <c r="F17233" s="2">
        <v>42271709</v>
      </c>
      <c r="G17233" s="2" t="s">
        <v>810</v>
      </c>
      <c r="H17233" s="2">
        <v>1</v>
      </c>
      <c r="I17233" s="2">
        <v>6</v>
      </c>
      <c r="J17233" s="2">
        <v>10</v>
      </c>
      <c r="K17233" s="2">
        <v>6</v>
      </c>
      <c r="L17233" s="3">
        <v>111000</v>
      </c>
      <c r="M17233" s="2" t="s">
        <v>0</v>
      </c>
      <c r="N17233" s="4" t="s">
        <v>21</v>
      </c>
    </row>
    <row r="17234" spans="1:14" x14ac:dyDescent="0.25">
      <c r="A17234" s="1" t="s">
        <v>372</v>
      </c>
      <c r="B17234" s="2" t="s">
        <v>497</v>
      </c>
      <c r="C17234" s="2" t="s">
        <v>2573</v>
      </c>
      <c r="D17234" s="2" t="s">
        <v>17958</v>
      </c>
      <c r="E17234" s="2" t="s">
        <v>15494</v>
      </c>
      <c r="F17234" s="2">
        <v>42271709</v>
      </c>
      <c r="G17234" s="2" t="s">
        <v>810</v>
      </c>
      <c r="H17234" s="2">
        <v>1</v>
      </c>
      <c r="I17234" s="2">
        <v>6</v>
      </c>
      <c r="J17234" s="2">
        <v>10</v>
      </c>
      <c r="K17234" s="2">
        <v>6</v>
      </c>
      <c r="L17234" s="3">
        <v>91740</v>
      </c>
      <c r="M17234" s="2" t="s">
        <v>0</v>
      </c>
      <c r="N17234" s="4" t="s">
        <v>21</v>
      </c>
    </row>
    <row r="17235" spans="1:14" x14ac:dyDescent="0.25">
      <c r="A17235" s="1" t="s">
        <v>372</v>
      </c>
      <c r="B17235" s="2" t="s">
        <v>497</v>
      </c>
      <c r="C17235" s="2" t="s">
        <v>2573</v>
      </c>
      <c r="D17235" s="2" t="s">
        <v>17958</v>
      </c>
      <c r="E17235" s="2" t="s">
        <v>15495</v>
      </c>
      <c r="F17235" s="2">
        <v>42271709</v>
      </c>
      <c r="G17235" s="2" t="s">
        <v>810</v>
      </c>
      <c r="H17235" s="2">
        <v>1</v>
      </c>
      <c r="I17235" s="2">
        <v>6</v>
      </c>
      <c r="J17235" s="2">
        <v>10</v>
      </c>
      <c r="K17235" s="2">
        <v>200</v>
      </c>
      <c r="L17235" s="3">
        <v>3200000</v>
      </c>
      <c r="M17235" s="2" t="s">
        <v>0</v>
      </c>
      <c r="N17235" s="4" t="s">
        <v>21</v>
      </c>
    </row>
    <row r="17236" spans="1:14" x14ac:dyDescent="0.25">
      <c r="A17236" s="1" t="s">
        <v>372</v>
      </c>
      <c r="B17236" s="2" t="s">
        <v>497</v>
      </c>
      <c r="C17236" s="2" t="s">
        <v>2573</v>
      </c>
      <c r="D17236" s="2" t="s">
        <v>17958</v>
      </c>
      <c r="E17236" s="2" t="s">
        <v>15496</v>
      </c>
      <c r="F17236" s="2">
        <v>42271709</v>
      </c>
      <c r="G17236" s="2" t="s">
        <v>810</v>
      </c>
      <c r="H17236" s="2">
        <v>1</v>
      </c>
      <c r="I17236" s="2">
        <v>6</v>
      </c>
      <c r="J17236" s="2">
        <v>10</v>
      </c>
      <c r="K17236" s="2">
        <v>50</v>
      </c>
      <c r="L17236" s="3">
        <v>802500</v>
      </c>
      <c r="M17236" s="2" t="s">
        <v>0</v>
      </c>
      <c r="N17236" s="4" t="s">
        <v>21</v>
      </c>
    </row>
    <row r="17237" spans="1:14" x14ac:dyDescent="0.25">
      <c r="A17237" s="1" t="s">
        <v>372</v>
      </c>
      <c r="B17237" s="2" t="s">
        <v>497</v>
      </c>
      <c r="C17237" s="2" t="s">
        <v>2573</v>
      </c>
      <c r="D17237" s="2" t="s">
        <v>17958</v>
      </c>
      <c r="E17237" s="2" t="s">
        <v>15497</v>
      </c>
      <c r="F17237" s="2">
        <v>42271709</v>
      </c>
      <c r="G17237" s="2" t="s">
        <v>810</v>
      </c>
      <c r="H17237" s="2">
        <v>1</v>
      </c>
      <c r="I17237" s="2">
        <v>6</v>
      </c>
      <c r="J17237" s="2">
        <v>10</v>
      </c>
      <c r="K17237" s="2">
        <v>120</v>
      </c>
      <c r="L17237" s="3">
        <v>1920000</v>
      </c>
      <c r="M17237" s="2" t="s">
        <v>0</v>
      </c>
      <c r="N17237" s="4" t="s">
        <v>21</v>
      </c>
    </row>
    <row r="17238" spans="1:14" x14ac:dyDescent="0.25">
      <c r="A17238" s="1" t="s">
        <v>372</v>
      </c>
      <c r="B17238" s="2" t="s">
        <v>497</v>
      </c>
      <c r="C17238" s="2" t="s">
        <v>2573</v>
      </c>
      <c r="D17238" s="2" t="s">
        <v>17958</v>
      </c>
      <c r="E17238" s="2" t="s">
        <v>15498</v>
      </c>
      <c r="F17238" s="2">
        <v>42271505</v>
      </c>
      <c r="G17238" s="2" t="s">
        <v>810</v>
      </c>
      <c r="H17238" s="2">
        <v>1</v>
      </c>
      <c r="I17238" s="2">
        <v>6</v>
      </c>
      <c r="J17238" s="2">
        <v>10</v>
      </c>
      <c r="K17238" s="2">
        <v>150</v>
      </c>
      <c r="L17238" s="3">
        <v>14625000</v>
      </c>
      <c r="M17238" s="2" t="s">
        <v>0</v>
      </c>
      <c r="N17238" s="4" t="s">
        <v>21</v>
      </c>
    </row>
    <row r="17239" spans="1:14" x14ac:dyDescent="0.25">
      <c r="A17239" s="1" t="s">
        <v>372</v>
      </c>
      <c r="B17239" s="2" t="s">
        <v>497</v>
      </c>
      <c r="C17239" s="2" t="s">
        <v>2573</v>
      </c>
      <c r="D17239" s="2" t="s">
        <v>17958</v>
      </c>
      <c r="E17239" s="2" t="s">
        <v>15499</v>
      </c>
      <c r="F17239" s="2">
        <v>42171804</v>
      </c>
      <c r="G17239" s="2" t="s">
        <v>810</v>
      </c>
      <c r="H17239" s="2">
        <v>1</v>
      </c>
      <c r="I17239" s="2">
        <v>6</v>
      </c>
      <c r="J17239" s="2">
        <v>10</v>
      </c>
      <c r="K17239" s="2">
        <v>6</v>
      </c>
      <c r="L17239" s="3">
        <v>8731224</v>
      </c>
      <c r="M17239" s="2" t="s">
        <v>0</v>
      </c>
      <c r="N17239" s="4" t="s">
        <v>21</v>
      </c>
    </row>
    <row r="17240" spans="1:14" x14ac:dyDescent="0.25">
      <c r="A17240" s="1" t="s">
        <v>372</v>
      </c>
      <c r="B17240" s="2" t="s">
        <v>497</v>
      </c>
      <c r="C17240" s="2" t="s">
        <v>2573</v>
      </c>
      <c r="D17240" s="2" t="s">
        <v>17958</v>
      </c>
      <c r="E17240" s="2" t="s">
        <v>15500</v>
      </c>
      <c r="F17240" s="2">
        <v>42142402</v>
      </c>
      <c r="G17240" s="2" t="s">
        <v>810</v>
      </c>
      <c r="H17240" s="2">
        <v>1</v>
      </c>
      <c r="I17240" s="2">
        <v>6</v>
      </c>
      <c r="J17240" s="2">
        <v>10</v>
      </c>
      <c r="K17240" s="2">
        <v>20</v>
      </c>
      <c r="L17240" s="3">
        <v>237060</v>
      </c>
      <c r="M17240" s="2" t="s">
        <v>0</v>
      </c>
      <c r="N17240" s="4" t="s">
        <v>21</v>
      </c>
    </row>
    <row r="17241" spans="1:14" x14ac:dyDescent="0.25">
      <c r="A17241" s="1" t="s">
        <v>372</v>
      </c>
      <c r="B17241" s="2" t="s">
        <v>497</v>
      </c>
      <c r="C17241" s="2" t="s">
        <v>2573</v>
      </c>
      <c r="D17241" s="2" t="s">
        <v>17958</v>
      </c>
      <c r="E17241" s="2" t="s">
        <v>15501</v>
      </c>
      <c r="F17241" s="2">
        <v>42272008</v>
      </c>
      <c r="G17241" s="2" t="s">
        <v>810</v>
      </c>
      <c r="H17241" s="2">
        <v>1</v>
      </c>
      <c r="I17241" s="2">
        <v>6</v>
      </c>
      <c r="J17241" s="2">
        <v>10</v>
      </c>
      <c r="K17241" s="2">
        <v>8</v>
      </c>
      <c r="L17241" s="3">
        <v>54000</v>
      </c>
      <c r="M17241" s="2" t="s">
        <v>0</v>
      </c>
      <c r="N17241" s="4" t="s">
        <v>21</v>
      </c>
    </row>
    <row r="17242" spans="1:14" x14ac:dyDescent="0.25">
      <c r="A17242" s="1" t="s">
        <v>372</v>
      </c>
      <c r="B17242" s="2" t="s">
        <v>497</v>
      </c>
      <c r="C17242" s="2" t="s">
        <v>2573</v>
      </c>
      <c r="D17242" s="2" t="s">
        <v>17958</v>
      </c>
      <c r="E17242" s="2" t="s">
        <v>15502</v>
      </c>
      <c r="F17242" s="2">
        <v>40101903</v>
      </c>
      <c r="G17242" s="2" t="s">
        <v>810</v>
      </c>
      <c r="H17242" s="2">
        <v>1</v>
      </c>
      <c r="I17242" s="2">
        <v>6</v>
      </c>
      <c r="J17242" s="2">
        <v>10</v>
      </c>
      <c r="K17242" s="2">
        <v>100</v>
      </c>
      <c r="L17242" s="3">
        <v>724400</v>
      </c>
      <c r="M17242" s="2" t="s">
        <v>0</v>
      </c>
      <c r="N17242" s="4" t="s">
        <v>21</v>
      </c>
    </row>
    <row r="17243" spans="1:14" x14ac:dyDescent="0.25">
      <c r="A17243" s="1" t="s">
        <v>372</v>
      </c>
      <c r="B17243" s="2" t="s">
        <v>497</v>
      </c>
      <c r="C17243" s="2" t="s">
        <v>2573</v>
      </c>
      <c r="D17243" s="2" t="s">
        <v>17958</v>
      </c>
      <c r="E17243" s="2" t="s">
        <v>15503</v>
      </c>
      <c r="F17243" s="2">
        <v>42142402</v>
      </c>
      <c r="G17243" s="2" t="s">
        <v>810</v>
      </c>
      <c r="H17243" s="2">
        <v>1</v>
      </c>
      <c r="I17243" s="2">
        <v>6</v>
      </c>
      <c r="J17243" s="2">
        <v>10</v>
      </c>
      <c r="K17243" s="2">
        <v>8</v>
      </c>
      <c r="L17243" s="3">
        <v>584000</v>
      </c>
      <c r="M17243" s="2" t="s">
        <v>0</v>
      </c>
      <c r="N17243" s="4" t="s">
        <v>21</v>
      </c>
    </row>
    <row r="17244" spans="1:14" x14ac:dyDescent="0.25">
      <c r="A17244" s="1" t="s">
        <v>372</v>
      </c>
      <c r="B17244" s="2" t="s">
        <v>497</v>
      </c>
      <c r="C17244" s="2" t="s">
        <v>2573</v>
      </c>
      <c r="D17244" s="2" t="s">
        <v>17958</v>
      </c>
      <c r="E17244" s="2" t="s">
        <v>15504</v>
      </c>
      <c r="F17244" s="2">
        <v>42142402</v>
      </c>
      <c r="G17244" s="2" t="s">
        <v>810</v>
      </c>
      <c r="H17244" s="2">
        <v>1</v>
      </c>
      <c r="I17244" s="2">
        <v>6</v>
      </c>
      <c r="J17244" s="2">
        <v>10</v>
      </c>
      <c r="K17244" s="2">
        <v>23</v>
      </c>
      <c r="L17244" s="3">
        <v>190486</v>
      </c>
      <c r="M17244" s="2" t="s">
        <v>0</v>
      </c>
      <c r="N17244" s="4" t="s">
        <v>21</v>
      </c>
    </row>
    <row r="17245" spans="1:14" x14ac:dyDescent="0.25">
      <c r="A17245" s="1" t="s">
        <v>372</v>
      </c>
      <c r="B17245" s="2" t="s">
        <v>497</v>
      </c>
      <c r="C17245" s="2" t="s">
        <v>2573</v>
      </c>
      <c r="D17245" s="2" t="s">
        <v>17958</v>
      </c>
      <c r="E17245" s="2" t="s">
        <v>15505</v>
      </c>
      <c r="F17245" s="2">
        <v>42271708</v>
      </c>
      <c r="G17245" s="2" t="s">
        <v>810</v>
      </c>
      <c r="H17245" s="2">
        <v>1</v>
      </c>
      <c r="I17245" s="2">
        <v>6</v>
      </c>
      <c r="J17245" s="2">
        <v>10</v>
      </c>
      <c r="K17245" s="2">
        <v>200</v>
      </c>
      <c r="L17245" s="3">
        <v>1400000</v>
      </c>
      <c r="M17245" s="2" t="s">
        <v>0</v>
      </c>
      <c r="N17245" s="4" t="s">
        <v>21</v>
      </c>
    </row>
    <row r="17246" spans="1:14" x14ac:dyDescent="0.25">
      <c r="A17246" s="1" t="s">
        <v>372</v>
      </c>
      <c r="B17246" s="2" t="s">
        <v>497</v>
      </c>
      <c r="C17246" s="2" t="s">
        <v>2573</v>
      </c>
      <c r="D17246" s="2" t="s">
        <v>17958</v>
      </c>
      <c r="E17246" s="2" t="s">
        <v>15506</v>
      </c>
      <c r="F17246" s="2">
        <v>42271708</v>
      </c>
      <c r="G17246" s="2" t="s">
        <v>810</v>
      </c>
      <c r="H17246" s="2">
        <v>1</v>
      </c>
      <c r="I17246" s="2">
        <v>6</v>
      </c>
      <c r="J17246" s="2">
        <v>10</v>
      </c>
      <c r="K17246" s="2">
        <v>120</v>
      </c>
      <c r="L17246" s="3">
        <v>840000</v>
      </c>
      <c r="M17246" s="2" t="s">
        <v>0</v>
      </c>
      <c r="N17246" s="4" t="s">
        <v>21</v>
      </c>
    </row>
    <row r="17247" spans="1:14" x14ac:dyDescent="0.25">
      <c r="A17247" s="1" t="s">
        <v>372</v>
      </c>
      <c r="B17247" s="2" t="s">
        <v>497</v>
      </c>
      <c r="C17247" s="2" t="s">
        <v>2573</v>
      </c>
      <c r="D17247" s="2" t="s">
        <v>17958</v>
      </c>
      <c r="E17247" s="2" t="s">
        <v>15507</v>
      </c>
      <c r="F17247" s="2">
        <v>42271708</v>
      </c>
      <c r="G17247" s="2" t="s">
        <v>810</v>
      </c>
      <c r="H17247" s="2">
        <v>1</v>
      </c>
      <c r="I17247" s="2">
        <v>6</v>
      </c>
      <c r="J17247" s="2">
        <v>10</v>
      </c>
      <c r="K17247" s="2">
        <v>30</v>
      </c>
      <c r="L17247" s="3">
        <v>117000</v>
      </c>
      <c r="M17247" s="2" t="s">
        <v>0</v>
      </c>
      <c r="N17247" s="4" t="s">
        <v>21</v>
      </c>
    </row>
    <row r="17248" spans="1:14" x14ac:dyDescent="0.25">
      <c r="A17248" s="1" t="s">
        <v>372</v>
      </c>
      <c r="B17248" s="2" t="s">
        <v>497</v>
      </c>
      <c r="C17248" s="2" t="s">
        <v>2573</v>
      </c>
      <c r="D17248" s="2" t="s">
        <v>17958</v>
      </c>
      <c r="E17248" s="2" t="s">
        <v>15508</v>
      </c>
      <c r="F17248" s="2">
        <v>42271708</v>
      </c>
      <c r="G17248" s="2" t="s">
        <v>810</v>
      </c>
      <c r="H17248" s="2">
        <v>1</v>
      </c>
      <c r="I17248" s="2">
        <v>6</v>
      </c>
      <c r="J17248" s="2">
        <v>10</v>
      </c>
      <c r="K17248" s="2">
        <v>24</v>
      </c>
      <c r="L17248" s="3">
        <v>93600</v>
      </c>
      <c r="M17248" s="2" t="s">
        <v>0</v>
      </c>
      <c r="N17248" s="4" t="s">
        <v>21</v>
      </c>
    </row>
    <row r="17249" spans="1:14" x14ac:dyDescent="0.25">
      <c r="A17249" s="1" t="s">
        <v>372</v>
      </c>
      <c r="B17249" s="2" t="s">
        <v>497</v>
      </c>
      <c r="C17249" s="2" t="s">
        <v>2573</v>
      </c>
      <c r="D17249" s="2" t="s">
        <v>17958</v>
      </c>
      <c r="E17249" s="2" t="s">
        <v>15509</v>
      </c>
      <c r="F17249" s="2">
        <v>42271708</v>
      </c>
      <c r="G17249" s="2" t="s">
        <v>810</v>
      </c>
      <c r="H17249" s="2">
        <v>1</v>
      </c>
      <c r="I17249" s="2">
        <v>6</v>
      </c>
      <c r="J17249" s="2">
        <v>10</v>
      </c>
      <c r="K17249" s="2">
        <v>40</v>
      </c>
      <c r="L17249" s="3">
        <v>222000</v>
      </c>
      <c r="M17249" s="2" t="s">
        <v>0</v>
      </c>
      <c r="N17249" s="4" t="s">
        <v>21</v>
      </c>
    </row>
    <row r="17250" spans="1:14" x14ac:dyDescent="0.25">
      <c r="A17250" s="1" t="s">
        <v>372</v>
      </c>
      <c r="B17250" s="2" t="s">
        <v>497</v>
      </c>
      <c r="C17250" s="2" t="s">
        <v>2573</v>
      </c>
      <c r="D17250" s="2" t="s">
        <v>17958</v>
      </c>
      <c r="E17250" s="2" t="s">
        <v>15510</v>
      </c>
      <c r="F17250" s="2">
        <v>42271708</v>
      </c>
      <c r="G17250" s="2" t="s">
        <v>810</v>
      </c>
      <c r="H17250" s="2">
        <v>1</v>
      </c>
      <c r="I17250" s="2">
        <v>6</v>
      </c>
      <c r="J17250" s="2">
        <v>10</v>
      </c>
      <c r="K17250" s="2">
        <v>30</v>
      </c>
      <c r="L17250" s="3">
        <v>166500</v>
      </c>
      <c r="M17250" s="2" t="s">
        <v>0</v>
      </c>
      <c r="N17250" s="4" t="s">
        <v>21</v>
      </c>
    </row>
    <row r="17251" spans="1:14" x14ac:dyDescent="0.25">
      <c r="A17251" s="1" t="s">
        <v>372</v>
      </c>
      <c r="B17251" s="2" t="s">
        <v>497</v>
      </c>
      <c r="C17251" s="2" t="s">
        <v>2573</v>
      </c>
      <c r="D17251" s="2" t="s">
        <v>17958</v>
      </c>
      <c r="E17251" s="2" t="s">
        <v>15511</v>
      </c>
      <c r="F17251" s="2">
        <v>42271903</v>
      </c>
      <c r="G17251" s="2" t="s">
        <v>810</v>
      </c>
      <c r="H17251" s="2">
        <v>1</v>
      </c>
      <c r="I17251" s="2">
        <v>6</v>
      </c>
      <c r="J17251" s="2">
        <v>10</v>
      </c>
      <c r="K17251" s="2">
        <v>12</v>
      </c>
      <c r="L17251" s="3">
        <v>50196</v>
      </c>
      <c r="M17251" s="2" t="s">
        <v>0</v>
      </c>
      <c r="N17251" s="4" t="s">
        <v>21</v>
      </c>
    </row>
    <row r="17252" spans="1:14" x14ac:dyDescent="0.25">
      <c r="A17252" s="1" t="s">
        <v>372</v>
      </c>
      <c r="B17252" s="2" t="s">
        <v>497</v>
      </c>
      <c r="C17252" s="2" t="s">
        <v>2573</v>
      </c>
      <c r="D17252" s="2" t="s">
        <v>17958</v>
      </c>
      <c r="E17252" s="2" t="s">
        <v>15512</v>
      </c>
      <c r="F17252" s="2">
        <v>42271903</v>
      </c>
      <c r="G17252" s="2" t="s">
        <v>810</v>
      </c>
      <c r="H17252" s="2">
        <v>1</v>
      </c>
      <c r="I17252" s="2">
        <v>6</v>
      </c>
      <c r="J17252" s="2">
        <v>10</v>
      </c>
      <c r="K17252" s="2">
        <v>12</v>
      </c>
      <c r="L17252" s="3">
        <v>50196</v>
      </c>
      <c r="M17252" s="2" t="s">
        <v>0</v>
      </c>
      <c r="N17252" s="4" t="s">
        <v>21</v>
      </c>
    </row>
    <row r="17253" spans="1:14" x14ac:dyDescent="0.25">
      <c r="A17253" s="1" t="s">
        <v>372</v>
      </c>
      <c r="B17253" s="2" t="s">
        <v>497</v>
      </c>
      <c r="C17253" s="2" t="s">
        <v>2573</v>
      </c>
      <c r="D17253" s="2" t="s">
        <v>17958</v>
      </c>
      <c r="E17253" s="2" t="s">
        <v>15513</v>
      </c>
      <c r="F17253" s="2">
        <v>42271903</v>
      </c>
      <c r="G17253" s="2" t="s">
        <v>810</v>
      </c>
      <c r="H17253" s="2">
        <v>1</v>
      </c>
      <c r="I17253" s="2">
        <v>6</v>
      </c>
      <c r="J17253" s="2">
        <v>10</v>
      </c>
      <c r="K17253" s="2">
        <v>12</v>
      </c>
      <c r="L17253" s="3">
        <v>50196</v>
      </c>
      <c r="M17253" s="2" t="s">
        <v>0</v>
      </c>
      <c r="N17253" s="4" t="s">
        <v>21</v>
      </c>
    </row>
    <row r="17254" spans="1:14" x14ac:dyDescent="0.25">
      <c r="A17254" s="1" t="s">
        <v>372</v>
      </c>
      <c r="B17254" s="2" t="s">
        <v>497</v>
      </c>
      <c r="C17254" s="2" t="s">
        <v>2573</v>
      </c>
      <c r="D17254" s="2" t="s">
        <v>17958</v>
      </c>
      <c r="E17254" s="2" t="s">
        <v>15514</v>
      </c>
      <c r="F17254" s="2">
        <v>42271903</v>
      </c>
      <c r="G17254" s="2" t="s">
        <v>810</v>
      </c>
      <c r="H17254" s="2">
        <v>1</v>
      </c>
      <c r="I17254" s="2">
        <v>6</v>
      </c>
      <c r="J17254" s="2">
        <v>10</v>
      </c>
      <c r="K17254" s="2">
        <v>12</v>
      </c>
      <c r="L17254" s="3">
        <v>50196</v>
      </c>
      <c r="M17254" s="2" t="s">
        <v>0</v>
      </c>
      <c r="N17254" s="4" t="s">
        <v>21</v>
      </c>
    </row>
    <row r="17255" spans="1:14" x14ac:dyDescent="0.25">
      <c r="A17255" s="1" t="s">
        <v>372</v>
      </c>
      <c r="B17255" s="2" t="s">
        <v>497</v>
      </c>
      <c r="C17255" s="2" t="s">
        <v>2573</v>
      </c>
      <c r="D17255" s="2" t="s">
        <v>17958</v>
      </c>
      <c r="E17255" s="2" t="s">
        <v>15515</v>
      </c>
      <c r="F17255" s="2">
        <v>42271903</v>
      </c>
      <c r="G17255" s="2" t="s">
        <v>810</v>
      </c>
      <c r="H17255" s="2">
        <v>1</v>
      </c>
      <c r="I17255" s="2">
        <v>6</v>
      </c>
      <c r="J17255" s="2">
        <v>10</v>
      </c>
      <c r="K17255" s="2">
        <v>12</v>
      </c>
      <c r="L17255" s="3">
        <v>50196</v>
      </c>
      <c r="M17255" s="2" t="s">
        <v>0</v>
      </c>
      <c r="N17255" s="4" t="s">
        <v>21</v>
      </c>
    </row>
    <row r="17256" spans="1:14" x14ac:dyDescent="0.25">
      <c r="A17256" s="1" t="s">
        <v>372</v>
      </c>
      <c r="B17256" s="2" t="s">
        <v>497</v>
      </c>
      <c r="C17256" s="2" t="s">
        <v>2573</v>
      </c>
      <c r="D17256" s="2" t="s">
        <v>17958</v>
      </c>
      <c r="E17256" s="2" t="s">
        <v>15516</v>
      </c>
      <c r="F17256" s="2">
        <v>42271903</v>
      </c>
      <c r="G17256" s="2" t="s">
        <v>810</v>
      </c>
      <c r="H17256" s="2">
        <v>1</v>
      </c>
      <c r="I17256" s="2">
        <v>6</v>
      </c>
      <c r="J17256" s="2">
        <v>10</v>
      </c>
      <c r="K17256" s="2">
        <v>12</v>
      </c>
      <c r="L17256" s="3">
        <v>50196</v>
      </c>
      <c r="M17256" s="2" t="s">
        <v>0</v>
      </c>
      <c r="N17256" s="4" t="s">
        <v>21</v>
      </c>
    </row>
    <row r="17257" spans="1:14" x14ac:dyDescent="0.25">
      <c r="A17257" s="1" t="s">
        <v>372</v>
      </c>
      <c r="B17257" s="2" t="s">
        <v>497</v>
      </c>
      <c r="C17257" s="2" t="s">
        <v>2573</v>
      </c>
      <c r="D17257" s="2" t="s">
        <v>17958</v>
      </c>
      <c r="E17257" s="2" t="s">
        <v>15517</v>
      </c>
      <c r="F17257" s="2">
        <v>42271903</v>
      </c>
      <c r="G17257" s="2" t="s">
        <v>810</v>
      </c>
      <c r="H17257" s="2">
        <v>1</v>
      </c>
      <c r="I17257" s="2">
        <v>6</v>
      </c>
      <c r="J17257" s="2">
        <v>10</v>
      </c>
      <c r="K17257" s="2">
        <v>12</v>
      </c>
      <c r="L17257" s="3">
        <v>50196</v>
      </c>
      <c r="M17257" s="2" t="s">
        <v>0</v>
      </c>
      <c r="N17257" s="4" t="s">
        <v>21</v>
      </c>
    </row>
    <row r="17258" spans="1:14" x14ac:dyDescent="0.25">
      <c r="A17258" s="1" t="s">
        <v>372</v>
      </c>
      <c r="B17258" s="2" t="s">
        <v>497</v>
      </c>
      <c r="C17258" s="2" t="s">
        <v>2573</v>
      </c>
      <c r="D17258" s="2" t="s">
        <v>17958</v>
      </c>
      <c r="E17258" s="2" t="s">
        <v>15518</v>
      </c>
      <c r="F17258" s="2">
        <v>42271903</v>
      </c>
      <c r="G17258" s="2" t="s">
        <v>810</v>
      </c>
      <c r="H17258" s="2">
        <v>1</v>
      </c>
      <c r="I17258" s="2">
        <v>6</v>
      </c>
      <c r="J17258" s="2">
        <v>10</v>
      </c>
      <c r="K17258" s="2">
        <v>12</v>
      </c>
      <c r="L17258" s="3">
        <v>49200</v>
      </c>
      <c r="M17258" s="2" t="s">
        <v>0</v>
      </c>
      <c r="N17258" s="4" t="s">
        <v>21</v>
      </c>
    </row>
    <row r="17259" spans="1:14" x14ac:dyDescent="0.25">
      <c r="A17259" s="1" t="s">
        <v>372</v>
      </c>
      <c r="B17259" s="2" t="s">
        <v>497</v>
      </c>
      <c r="C17259" s="2" t="s">
        <v>2573</v>
      </c>
      <c r="D17259" s="2" t="s">
        <v>17958</v>
      </c>
      <c r="E17259" s="2" t="s">
        <v>15519</v>
      </c>
      <c r="F17259" s="2">
        <v>39121436</v>
      </c>
      <c r="G17259" s="2" t="s">
        <v>810</v>
      </c>
      <c r="H17259" s="2">
        <v>1</v>
      </c>
      <c r="I17259" s="2">
        <v>6</v>
      </c>
      <c r="J17259" s="2">
        <v>10</v>
      </c>
      <c r="K17259" s="2">
        <v>8</v>
      </c>
      <c r="L17259" s="3">
        <v>111728</v>
      </c>
      <c r="M17259" s="2" t="s">
        <v>0</v>
      </c>
      <c r="N17259" s="4" t="s">
        <v>21</v>
      </c>
    </row>
    <row r="17260" spans="1:14" x14ac:dyDescent="0.25">
      <c r="A17260" s="1" t="s">
        <v>372</v>
      </c>
      <c r="B17260" s="2" t="s">
        <v>497</v>
      </c>
      <c r="C17260" s="2" t="s">
        <v>2573</v>
      </c>
      <c r="D17260" s="2" t="s">
        <v>17958</v>
      </c>
      <c r="E17260" s="2" t="s">
        <v>15520</v>
      </c>
      <c r="F17260" s="2">
        <v>42241803</v>
      </c>
      <c r="G17260" s="2" t="s">
        <v>810</v>
      </c>
      <c r="H17260" s="2">
        <v>1</v>
      </c>
      <c r="I17260" s="2">
        <v>6</v>
      </c>
      <c r="J17260" s="2">
        <v>10</v>
      </c>
      <c r="K17260" s="2">
        <v>4</v>
      </c>
      <c r="L17260" s="3">
        <v>269648</v>
      </c>
      <c r="M17260" s="2" t="s">
        <v>0</v>
      </c>
      <c r="N17260" s="4" t="s">
        <v>21</v>
      </c>
    </row>
    <row r="17261" spans="1:14" x14ac:dyDescent="0.25">
      <c r="A17261" s="1" t="s">
        <v>372</v>
      </c>
      <c r="B17261" s="2" t="s">
        <v>497</v>
      </c>
      <c r="C17261" s="2" t="s">
        <v>2573</v>
      </c>
      <c r="D17261" s="2" t="s">
        <v>17958</v>
      </c>
      <c r="E17261" s="2" t="s">
        <v>15521</v>
      </c>
      <c r="F17261" s="2">
        <v>42241803</v>
      </c>
      <c r="G17261" s="2" t="s">
        <v>810</v>
      </c>
      <c r="H17261" s="2">
        <v>1</v>
      </c>
      <c r="I17261" s="2">
        <v>6</v>
      </c>
      <c r="J17261" s="2">
        <v>10</v>
      </c>
      <c r="K17261" s="2">
        <v>3</v>
      </c>
      <c r="L17261" s="3">
        <v>169200</v>
      </c>
      <c r="M17261" s="2" t="s">
        <v>0</v>
      </c>
      <c r="N17261" s="4" t="s">
        <v>21</v>
      </c>
    </row>
    <row r="17262" spans="1:14" x14ac:dyDescent="0.25">
      <c r="A17262" s="1" t="s">
        <v>372</v>
      </c>
      <c r="B17262" s="2" t="s">
        <v>86</v>
      </c>
      <c r="C17262" s="2" t="s">
        <v>246</v>
      </c>
      <c r="D17262" s="2" t="s">
        <v>247</v>
      </c>
      <c r="E17262" s="2" t="s">
        <v>15522</v>
      </c>
      <c r="F17262" s="2">
        <v>47121709</v>
      </c>
      <c r="G17262" s="2" t="s">
        <v>810</v>
      </c>
      <c r="H17262" s="2">
        <v>1</v>
      </c>
      <c r="I17262" s="2">
        <v>6</v>
      </c>
      <c r="J17262" s="2">
        <v>10</v>
      </c>
      <c r="K17262" s="2">
        <v>300</v>
      </c>
      <c r="L17262" s="3">
        <v>2085000</v>
      </c>
      <c r="M17262" s="2" t="s">
        <v>0</v>
      </c>
      <c r="N17262" s="4" t="s">
        <v>21</v>
      </c>
    </row>
    <row r="17263" spans="1:14" x14ac:dyDescent="0.25">
      <c r="A17263" s="1" t="s">
        <v>372</v>
      </c>
      <c r="B17263" s="2" t="s">
        <v>86</v>
      </c>
      <c r="C17263" s="2" t="s">
        <v>246</v>
      </c>
      <c r="D17263" s="2" t="s">
        <v>247</v>
      </c>
      <c r="E17263" s="2" t="s">
        <v>15523</v>
      </c>
      <c r="F17263" s="2">
        <v>47121701</v>
      </c>
      <c r="G17263" s="2" t="s">
        <v>810</v>
      </c>
      <c r="H17263" s="2">
        <v>1</v>
      </c>
      <c r="I17263" s="2">
        <v>6</v>
      </c>
      <c r="J17263" s="2">
        <v>10</v>
      </c>
      <c r="K17263" s="2">
        <v>200</v>
      </c>
      <c r="L17263" s="3">
        <v>1390000</v>
      </c>
      <c r="M17263" s="2" t="s">
        <v>0</v>
      </c>
      <c r="N17263" s="4" t="s">
        <v>21</v>
      </c>
    </row>
    <row r="17264" spans="1:14" x14ac:dyDescent="0.25">
      <c r="A17264" s="1" t="s">
        <v>372</v>
      </c>
      <c r="B17264" s="2" t="s">
        <v>408</v>
      </c>
      <c r="C17264" s="2" t="s">
        <v>1186</v>
      </c>
      <c r="D17264" s="2" t="s">
        <v>17937</v>
      </c>
      <c r="E17264" s="2" t="s">
        <v>15524</v>
      </c>
      <c r="F17264" s="2">
        <v>53131626</v>
      </c>
      <c r="G17264" s="2" t="s">
        <v>810</v>
      </c>
      <c r="H17264" s="2">
        <v>1</v>
      </c>
      <c r="I17264" s="2">
        <v>6</v>
      </c>
      <c r="J17264" s="2">
        <v>10</v>
      </c>
      <c r="K17264" s="2">
        <v>250</v>
      </c>
      <c r="L17264" s="3">
        <v>1855750</v>
      </c>
      <c r="M17264" s="2" t="s">
        <v>0</v>
      </c>
      <c r="N17264" s="4" t="s">
        <v>21</v>
      </c>
    </row>
    <row r="17265" spans="1:14" x14ac:dyDescent="0.25">
      <c r="A17265" s="1" t="s">
        <v>372</v>
      </c>
      <c r="B17265" s="2" t="s">
        <v>86</v>
      </c>
      <c r="C17265" s="2" t="s">
        <v>87</v>
      </c>
      <c r="D17265" s="2" t="s">
        <v>88</v>
      </c>
      <c r="E17265" s="2" t="s">
        <v>15525</v>
      </c>
      <c r="F17265" s="2">
        <v>42132203</v>
      </c>
      <c r="G17265" s="2" t="s">
        <v>810</v>
      </c>
      <c r="H17265" s="2">
        <v>1</v>
      </c>
      <c r="I17265" s="2">
        <v>6</v>
      </c>
      <c r="J17265" s="2">
        <v>10</v>
      </c>
      <c r="K17265" s="2">
        <v>300</v>
      </c>
      <c r="L17265" s="3">
        <v>25500000</v>
      </c>
      <c r="M17265" s="2" t="s">
        <v>0</v>
      </c>
      <c r="N17265" s="4" t="s">
        <v>21</v>
      </c>
    </row>
    <row r="17266" spans="1:14" x14ac:dyDescent="0.25">
      <c r="A17266" s="1" t="s">
        <v>372</v>
      </c>
      <c r="B17266" s="2" t="s">
        <v>86</v>
      </c>
      <c r="C17266" s="2" t="s">
        <v>87</v>
      </c>
      <c r="D17266" s="2" t="s">
        <v>88</v>
      </c>
      <c r="E17266" s="2" t="s">
        <v>15526</v>
      </c>
      <c r="F17266" s="2">
        <v>42132203</v>
      </c>
      <c r="G17266" s="2" t="s">
        <v>810</v>
      </c>
      <c r="H17266" s="2">
        <v>1</v>
      </c>
      <c r="I17266" s="2">
        <v>6</v>
      </c>
      <c r="J17266" s="2">
        <v>10</v>
      </c>
      <c r="K17266" s="2">
        <v>200</v>
      </c>
      <c r="L17266" s="3">
        <v>15933400</v>
      </c>
      <c r="M17266" s="2" t="s">
        <v>0</v>
      </c>
      <c r="N17266" s="4" t="s">
        <v>21</v>
      </c>
    </row>
    <row r="17267" spans="1:14" x14ac:dyDescent="0.25">
      <c r="A17267" s="1" t="s">
        <v>372</v>
      </c>
      <c r="B17267" s="2" t="s">
        <v>86</v>
      </c>
      <c r="C17267" s="2" t="s">
        <v>87</v>
      </c>
      <c r="D17267" s="2" t="s">
        <v>88</v>
      </c>
      <c r="E17267" s="2" t="s">
        <v>15527</v>
      </c>
      <c r="F17267" s="2">
        <v>42132203</v>
      </c>
      <c r="G17267" s="2" t="s">
        <v>810</v>
      </c>
      <c r="H17267" s="2">
        <v>1</v>
      </c>
      <c r="I17267" s="2">
        <v>6</v>
      </c>
      <c r="J17267" s="2">
        <v>10</v>
      </c>
      <c r="K17267" s="2">
        <v>3</v>
      </c>
      <c r="L17267" s="3">
        <v>210000</v>
      </c>
      <c r="M17267" s="2" t="s">
        <v>0</v>
      </c>
      <c r="N17267" s="4" t="s">
        <v>21</v>
      </c>
    </row>
    <row r="17268" spans="1:14" x14ac:dyDescent="0.25">
      <c r="A17268" s="1" t="s">
        <v>372</v>
      </c>
      <c r="B17268" s="2" t="s">
        <v>86</v>
      </c>
      <c r="C17268" s="2" t="s">
        <v>87</v>
      </c>
      <c r="D17268" s="2" t="s">
        <v>88</v>
      </c>
      <c r="E17268" s="2" t="s">
        <v>15528</v>
      </c>
      <c r="F17268" s="2">
        <v>42132203</v>
      </c>
      <c r="G17268" s="2" t="s">
        <v>810</v>
      </c>
      <c r="H17268" s="2">
        <v>1</v>
      </c>
      <c r="I17268" s="2">
        <v>6</v>
      </c>
      <c r="J17268" s="2">
        <v>10</v>
      </c>
      <c r="K17268" s="2">
        <v>3</v>
      </c>
      <c r="L17268" s="3">
        <v>210000</v>
      </c>
      <c r="M17268" s="2" t="s">
        <v>0</v>
      </c>
      <c r="N17268" s="4" t="s">
        <v>21</v>
      </c>
    </row>
    <row r="17269" spans="1:14" x14ac:dyDescent="0.25">
      <c r="A17269" s="1" t="s">
        <v>372</v>
      </c>
      <c r="B17269" s="2" t="s">
        <v>86</v>
      </c>
      <c r="C17269" s="2" t="s">
        <v>87</v>
      </c>
      <c r="D17269" s="2" t="s">
        <v>88</v>
      </c>
      <c r="E17269" s="2" t="s">
        <v>15529</v>
      </c>
      <c r="F17269" s="2">
        <v>47121709</v>
      </c>
      <c r="G17269" s="2" t="s">
        <v>810</v>
      </c>
      <c r="H17269" s="2">
        <v>1</v>
      </c>
      <c r="I17269" s="2">
        <v>6</v>
      </c>
      <c r="J17269" s="2">
        <v>10</v>
      </c>
      <c r="K17269" s="2">
        <v>23</v>
      </c>
      <c r="L17269" s="3">
        <v>69805</v>
      </c>
      <c r="M17269" s="2" t="s">
        <v>0</v>
      </c>
      <c r="N17269" s="4" t="s">
        <v>21</v>
      </c>
    </row>
    <row r="17270" spans="1:14" x14ac:dyDescent="0.25">
      <c r="A17270" s="1" t="s">
        <v>372</v>
      </c>
      <c r="B17270" s="2" t="s">
        <v>408</v>
      </c>
      <c r="C17270" s="2" t="s">
        <v>1186</v>
      </c>
      <c r="D17270" s="2" t="s">
        <v>17937</v>
      </c>
      <c r="E17270" s="2" t="s">
        <v>15530</v>
      </c>
      <c r="F17270" s="2">
        <v>42281604</v>
      </c>
      <c r="G17270" s="2" t="s">
        <v>810</v>
      </c>
      <c r="H17270" s="2">
        <v>1</v>
      </c>
      <c r="I17270" s="2">
        <v>6</v>
      </c>
      <c r="J17270" s="2">
        <v>10</v>
      </c>
      <c r="K17270" s="2">
        <v>240</v>
      </c>
      <c r="L17270" s="3">
        <v>11277600</v>
      </c>
      <c r="M17270" s="2" t="s">
        <v>0</v>
      </c>
      <c r="N17270" s="4" t="s">
        <v>21</v>
      </c>
    </row>
    <row r="17271" spans="1:14" x14ac:dyDescent="0.25">
      <c r="A17271" s="1" t="s">
        <v>372</v>
      </c>
      <c r="B17271" s="2" t="s">
        <v>60</v>
      </c>
      <c r="C17271" s="2" t="s">
        <v>60</v>
      </c>
      <c r="D17271" s="2" t="s">
        <v>61</v>
      </c>
      <c r="E17271" s="2" t="s">
        <v>15531</v>
      </c>
      <c r="F17271" s="2">
        <v>42131606</v>
      </c>
      <c r="G17271" s="2" t="s">
        <v>810</v>
      </c>
      <c r="H17271" s="2">
        <v>1</v>
      </c>
      <c r="I17271" s="2">
        <v>6</v>
      </c>
      <c r="J17271" s="2">
        <v>10</v>
      </c>
      <c r="K17271" s="2">
        <v>280</v>
      </c>
      <c r="L17271" s="3">
        <v>5040000</v>
      </c>
      <c r="M17271" s="2" t="s">
        <v>0</v>
      </c>
      <c r="N17271" s="4" t="s">
        <v>21</v>
      </c>
    </row>
    <row r="17272" spans="1:14" x14ac:dyDescent="0.25">
      <c r="A17272" s="1" t="s">
        <v>372</v>
      </c>
      <c r="B17272" s="2" t="s">
        <v>60</v>
      </c>
      <c r="C17272" s="2" t="s">
        <v>60</v>
      </c>
      <c r="D17272" s="2" t="s">
        <v>61</v>
      </c>
      <c r="E17272" s="2" t="s">
        <v>15532</v>
      </c>
      <c r="F17272" s="2">
        <v>46181545</v>
      </c>
      <c r="G17272" s="2" t="s">
        <v>810</v>
      </c>
      <c r="H17272" s="2">
        <v>1</v>
      </c>
      <c r="I17272" s="2">
        <v>6</v>
      </c>
      <c r="J17272" s="2">
        <v>10</v>
      </c>
      <c r="K17272" s="2">
        <v>851</v>
      </c>
      <c r="L17272" s="3">
        <v>37444000</v>
      </c>
      <c r="M17272" s="2" t="s">
        <v>0</v>
      </c>
      <c r="N17272" s="4" t="s">
        <v>21</v>
      </c>
    </row>
    <row r="17273" spans="1:14" x14ac:dyDescent="0.25">
      <c r="A17273" s="1" t="s">
        <v>372</v>
      </c>
      <c r="B17273" s="2" t="s">
        <v>60</v>
      </c>
      <c r="C17273" s="2" t="s">
        <v>60</v>
      </c>
      <c r="D17273" s="2" t="s">
        <v>61</v>
      </c>
      <c r="E17273" s="2" t="s">
        <v>15533</v>
      </c>
      <c r="F17273" s="2">
        <v>42131606</v>
      </c>
      <c r="G17273" s="2" t="s">
        <v>810</v>
      </c>
      <c r="H17273" s="2">
        <v>1</v>
      </c>
      <c r="I17273" s="2">
        <v>6</v>
      </c>
      <c r="J17273" s="2">
        <v>10</v>
      </c>
      <c r="K17273" s="2">
        <v>4000</v>
      </c>
      <c r="L17273" s="3">
        <v>37868000</v>
      </c>
      <c r="M17273" s="2" t="s">
        <v>0</v>
      </c>
      <c r="N17273" s="4" t="s">
        <v>21</v>
      </c>
    </row>
    <row r="17274" spans="1:14" x14ac:dyDescent="0.25">
      <c r="A17274" s="1" t="s">
        <v>372</v>
      </c>
      <c r="B17274" s="2" t="s">
        <v>408</v>
      </c>
      <c r="C17274" s="2" t="s">
        <v>1186</v>
      </c>
      <c r="D17274" s="2" t="s">
        <v>17937</v>
      </c>
      <c r="E17274" s="2" t="s">
        <v>15534</v>
      </c>
      <c r="F17274" s="2">
        <v>51102710</v>
      </c>
      <c r="G17274" s="2" t="s">
        <v>810</v>
      </c>
      <c r="H17274" s="2">
        <v>1</v>
      </c>
      <c r="I17274" s="2">
        <v>6</v>
      </c>
      <c r="J17274" s="2">
        <v>10</v>
      </c>
      <c r="K17274" s="2">
        <v>100</v>
      </c>
      <c r="L17274" s="3">
        <v>350000</v>
      </c>
      <c r="M17274" s="2" t="s">
        <v>0</v>
      </c>
      <c r="N17274" s="4" t="s">
        <v>21</v>
      </c>
    </row>
    <row r="17275" spans="1:14" x14ac:dyDescent="0.25">
      <c r="A17275" s="1" t="s">
        <v>372</v>
      </c>
      <c r="B17275" s="2" t="s">
        <v>60</v>
      </c>
      <c r="C17275" s="2" t="s">
        <v>60</v>
      </c>
      <c r="D17275" s="2" t="s">
        <v>61</v>
      </c>
      <c r="E17275" s="2" t="s">
        <v>15535</v>
      </c>
      <c r="F17275" s="2">
        <v>42131612</v>
      </c>
      <c r="G17275" s="2" t="s">
        <v>810</v>
      </c>
      <c r="H17275" s="2">
        <v>1</v>
      </c>
      <c r="I17275" s="2">
        <v>6</v>
      </c>
      <c r="J17275" s="2">
        <v>10</v>
      </c>
      <c r="K17275" s="2">
        <v>200</v>
      </c>
      <c r="L17275" s="3">
        <v>9025000</v>
      </c>
      <c r="M17275" s="2" t="s">
        <v>0</v>
      </c>
      <c r="N17275" s="4" t="s">
        <v>21</v>
      </c>
    </row>
    <row r="17276" spans="1:14" x14ac:dyDescent="0.25">
      <c r="A17276" s="1" t="s">
        <v>372</v>
      </c>
      <c r="B17276" s="2" t="s">
        <v>86</v>
      </c>
      <c r="C17276" s="2" t="s">
        <v>87</v>
      </c>
      <c r="D17276" s="2" t="s">
        <v>88</v>
      </c>
      <c r="E17276" s="2" t="s">
        <v>15536</v>
      </c>
      <c r="F17276" s="2">
        <v>42142704</v>
      </c>
      <c r="G17276" s="2" t="s">
        <v>810</v>
      </c>
      <c r="H17276" s="2">
        <v>1</v>
      </c>
      <c r="I17276" s="2">
        <v>6</v>
      </c>
      <c r="J17276" s="2">
        <v>10</v>
      </c>
      <c r="K17276" s="2">
        <v>13</v>
      </c>
      <c r="L17276" s="3">
        <v>57785</v>
      </c>
      <c r="M17276" s="2" t="s">
        <v>0</v>
      </c>
      <c r="N17276" s="4" t="s">
        <v>21</v>
      </c>
    </row>
    <row r="17277" spans="1:14" x14ac:dyDescent="0.25">
      <c r="A17277" s="1" t="s">
        <v>372</v>
      </c>
      <c r="B17277" s="2" t="s">
        <v>408</v>
      </c>
      <c r="C17277" s="2" t="s">
        <v>1186</v>
      </c>
      <c r="D17277" s="2" t="s">
        <v>17937</v>
      </c>
      <c r="E17277" s="2" t="s">
        <v>15537</v>
      </c>
      <c r="F17277" s="2">
        <v>42201708</v>
      </c>
      <c r="G17277" s="2" t="s">
        <v>810</v>
      </c>
      <c r="H17277" s="2">
        <v>1</v>
      </c>
      <c r="I17277" s="2">
        <v>6</v>
      </c>
      <c r="J17277" s="2">
        <v>10</v>
      </c>
      <c r="K17277" s="2">
        <v>4</v>
      </c>
      <c r="L17277" s="3">
        <v>20200</v>
      </c>
      <c r="M17277" s="2" t="s">
        <v>0</v>
      </c>
      <c r="N17277" s="4" t="s">
        <v>21</v>
      </c>
    </row>
    <row r="17278" spans="1:14" x14ac:dyDescent="0.25">
      <c r="A17278" s="1" t="s">
        <v>372</v>
      </c>
      <c r="B17278" s="2" t="s">
        <v>497</v>
      </c>
      <c r="C17278" s="2" t="s">
        <v>2573</v>
      </c>
      <c r="D17278" s="2" t="s">
        <v>17958</v>
      </c>
      <c r="E17278" s="2" t="s">
        <v>15538</v>
      </c>
      <c r="F17278" s="2">
        <v>42203506</v>
      </c>
      <c r="G17278" s="2" t="s">
        <v>810</v>
      </c>
      <c r="H17278" s="2">
        <v>1</v>
      </c>
      <c r="I17278" s="2">
        <v>6</v>
      </c>
      <c r="J17278" s="2">
        <v>10</v>
      </c>
      <c r="K17278" s="2">
        <v>6</v>
      </c>
      <c r="L17278" s="3">
        <v>1626510</v>
      </c>
      <c r="M17278" s="2" t="s">
        <v>0</v>
      </c>
      <c r="N17278" s="4" t="s">
        <v>21</v>
      </c>
    </row>
    <row r="17279" spans="1:14" x14ac:dyDescent="0.25">
      <c r="A17279" s="1" t="s">
        <v>372</v>
      </c>
      <c r="B17279" s="2" t="s">
        <v>497</v>
      </c>
      <c r="C17279" s="2" t="s">
        <v>2573</v>
      </c>
      <c r="D17279" s="2" t="s">
        <v>17958</v>
      </c>
      <c r="E17279" s="2" t="s">
        <v>15539</v>
      </c>
      <c r="F17279" s="2">
        <v>42203506</v>
      </c>
      <c r="G17279" s="2" t="s">
        <v>810</v>
      </c>
      <c r="H17279" s="2">
        <v>1</v>
      </c>
      <c r="I17279" s="2">
        <v>6</v>
      </c>
      <c r="J17279" s="2">
        <v>10</v>
      </c>
      <c r="K17279" s="2">
        <v>4</v>
      </c>
      <c r="L17279" s="3">
        <v>1048768</v>
      </c>
      <c r="M17279" s="2" t="s">
        <v>0</v>
      </c>
      <c r="N17279" s="4" t="s">
        <v>21</v>
      </c>
    </row>
    <row r="17280" spans="1:14" x14ac:dyDescent="0.25">
      <c r="A17280" s="1" t="s">
        <v>372</v>
      </c>
      <c r="B17280" s="2" t="s">
        <v>497</v>
      </c>
      <c r="C17280" s="2" t="s">
        <v>2573</v>
      </c>
      <c r="D17280" s="2" t="s">
        <v>17958</v>
      </c>
      <c r="E17280" s="2" t="s">
        <v>15540</v>
      </c>
      <c r="F17280" s="2">
        <v>42183030</v>
      </c>
      <c r="G17280" s="2" t="s">
        <v>810</v>
      </c>
      <c r="H17280" s="2">
        <v>1</v>
      </c>
      <c r="I17280" s="2">
        <v>6</v>
      </c>
      <c r="J17280" s="2">
        <v>10</v>
      </c>
      <c r="K17280" s="2">
        <v>10</v>
      </c>
      <c r="L17280" s="3">
        <v>6020</v>
      </c>
      <c r="M17280" s="2" t="s">
        <v>0</v>
      </c>
      <c r="N17280" s="4" t="s">
        <v>21</v>
      </c>
    </row>
    <row r="17281" spans="1:14" x14ac:dyDescent="0.25">
      <c r="A17281" s="1" t="s">
        <v>372</v>
      </c>
      <c r="B17281" s="2" t="s">
        <v>497</v>
      </c>
      <c r="C17281" s="2" t="s">
        <v>2573</v>
      </c>
      <c r="D17281" s="2" t="s">
        <v>17958</v>
      </c>
      <c r="E17281" s="2" t="s">
        <v>15541</v>
      </c>
      <c r="F17281" s="2">
        <v>42142710</v>
      </c>
      <c r="G17281" s="2" t="s">
        <v>810</v>
      </c>
      <c r="H17281" s="2">
        <v>1</v>
      </c>
      <c r="I17281" s="2">
        <v>6</v>
      </c>
      <c r="J17281" s="2">
        <v>10</v>
      </c>
      <c r="K17281" s="2">
        <v>4</v>
      </c>
      <c r="L17281" s="3">
        <v>122000</v>
      </c>
      <c r="M17281" s="2" t="s">
        <v>0</v>
      </c>
      <c r="N17281" s="4" t="s">
        <v>21</v>
      </c>
    </row>
    <row r="17282" spans="1:14" x14ac:dyDescent="0.25">
      <c r="A17282" s="1" t="s">
        <v>372</v>
      </c>
      <c r="B17282" s="2" t="s">
        <v>497</v>
      </c>
      <c r="C17282" s="2" t="s">
        <v>2573</v>
      </c>
      <c r="D17282" s="2" t="s">
        <v>17958</v>
      </c>
      <c r="E17282" s="2" t="s">
        <v>15542</v>
      </c>
      <c r="F17282" s="2">
        <v>42142710</v>
      </c>
      <c r="G17282" s="2" t="s">
        <v>810</v>
      </c>
      <c r="H17282" s="2">
        <v>1</v>
      </c>
      <c r="I17282" s="2">
        <v>6</v>
      </c>
      <c r="J17282" s="2">
        <v>10</v>
      </c>
      <c r="K17282" s="2">
        <v>4</v>
      </c>
      <c r="L17282" s="3">
        <v>107200</v>
      </c>
      <c r="M17282" s="2" t="s">
        <v>0</v>
      </c>
      <c r="N17282" s="4" t="s">
        <v>21</v>
      </c>
    </row>
    <row r="17283" spans="1:14" x14ac:dyDescent="0.25">
      <c r="A17283" s="1" t="s">
        <v>372</v>
      </c>
      <c r="B17283" s="2" t="s">
        <v>497</v>
      </c>
      <c r="C17283" s="2" t="s">
        <v>2573</v>
      </c>
      <c r="D17283" s="2" t="s">
        <v>17958</v>
      </c>
      <c r="E17283" s="2" t="s">
        <v>15543</v>
      </c>
      <c r="F17283" s="2">
        <v>42142710</v>
      </c>
      <c r="G17283" s="2" t="s">
        <v>810</v>
      </c>
      <c r="H17283" s="2">
        <v>1</v>
      </c>
      <c r="I17283" s="2">
        <v>6</v>
      </c>
      <c r="J17283" s="2">
        <v>10</v>
      </c>
      <c r="K17283" s="2">
        <v>4</v>
      </c>
      <c r="L17283" s="3">
        <v>107200</v>
      </c>
      <c r="M17283" s="2" t="s">
        <v>0</v>
      </c>
      <c r="N17283" s="4" t="s">
        <v>21</v>
      </c>
    </row>
    <row r="17284" spans="1:14" x14ac:dyDescent="0.25">
      <c r="A17284" s="1" t="s">
        <v>372</v>
      </c>
      <c r="B17284" s="2" t="s">
        <v>497</v>
      </c>
      <c r="C17284" s="2" t="s">
        <v>2573</v>
      </c>
      <c r="D17284" s="2" t="s">
        <v>17958</v>
      </c>
      <c r="E17284" s="2" t="s">
        <v>15544</v>
      </c>
      <c r="F17284" s="2">
        <v>42142710</v>
      </c>
      <c r="G17284" s="2" t="s">
        <v>810</v>
      </c>
      <c r="H17284" s="2">
        <v>1</v>
      </c>
      <c r="I17284" s="2">
        <v>6</v>
      </c>
      <c r="J17284" s="2">
        <v>10</v>
      </c>
      <c r="K17284" s="2">
        <v>4</v>
      </c>
      <c r="L17284" s="3">
        <v>122000</v>
      </c>
      <c r="M17284" s="2" t="s">
        <v>0</v>
      </c>
      <c r="N17284" s="4" t="s">
        <v>21</v>
      </c>
    </row>
    <row r="17285" spans="1:14" x14ac:dyDescent="0.25">
      <c r="A17285" s="1" t="s">
        <v>372</v>
      </c>
      <c r="B17285" s="2" t="s">
        <v>497</v>
      </c>
      <c r="C17285" s="2" t="s">
        <v>2573</v>
      </c>
      <c r="D17285" s="2" t="s">
        <v>17958</v>
      </c>
      <c r="E17285" s="2" t="s">
        <v>15545</v>
      </c>
      <c r="F17285" s="2">
        <v>42231703</v>
      </c>
      <c r="G17285" s="2" t="s">
        <v>810</v>
      </c>
      <c r="H17285" s="2">
        <v>1</v>
      </c>
      <c r="I17285" s="2">
        <v>6</v>
      </c>
      <c r="J17285" s="2">
        <v>10</v>
      </c>
      <c r="K17285" s="2">
        <v>6</v>
      </c>
      <c r="L17285" s="3">
        <v>94620</v>
      </c>
      <c r="M17285" s="2" t="s">
        <v>0</v>
      </c>
      <c r="N17285" s="4" t="s">
        <v>21</v>
      </c>
    </row>
    <row r="17286" spans="1:14" x14ac:dyDescent="0.25">
      <c r="A17286" s="1" t="s">
        <v>372</v>
      </c>
      <c r="B17286" s="2" t="s">
        <v>497</v>
      </c>
      <c r="C17286" s="2" t="s">
        <v>2573</v>
      </c>
      <c r="D17286" s="2" t="s">
        <v>17958</v>
      </c>
      <c r="E17286" s="2" t="s">
        <v>15546</v>
      </c>
      <c r="F17286" s="2">
        <v>42231703</v>
      </c>
      <c r="G17286" s="2" t="s">
        <v>810</v>
      </c>
      <c r="H17286" s="2">
        <v>1</v>
      </c>
      <c r="I17286" s="2">
        <v>6</v>
      </c>
      <c r="J17286" s="2">
        <v>10</v>
      </c>
      <c r="K17286" s="2">
        <v>6</v>
      </c>
      <c r="L17286" s="3">
        <v>71202</v>
      </c>
      <c r="M17286" s="2" t="s">
        <v>0</v>
      </c>
      <c r="N17286" s="4" t="s">
        <v>21</v>
      </c>
    </row>
    <row r="17287" spans="1:14" x14ac:dyDescent="0.25">
      <c r="A17287" s="1" t="s">
        <v>372</v>
      </c>
      <c r="B17287" s="2" t="s">
        <v>60</v>
      </c>
      <c r="C17287" s="2" t="s">
        <v>60</v>
      </c>
      <c r="D17287" s="2" t="s">
        <v>61</v>
      </c>
      <c r="E17287" s="2" t="s">
        <v>15547</v>
      </c>
      <c r="F17287" s="2">
        <v>42231704</v>
      </c>
      <c r="G17287" s="2" t="s">
        <v>810</v>
      </c>
      <c r="H17287" s="2">
        <v>1</v>
      </c>
      <c r="I17287" s="2">
        <v>6</v>
      </c>
      <c r="J17287" s="2">
        <v>10</v>
      </c>
      <c r="K17287" s="2">
        <v>150</v>
      </c>
      <c r="L17287" s="3">
        <v>6604500</v>
      </c>
      <c r="M17287" s="2" t="s">
        <v>0</v>
      </c>
      <c r="N17287" s="4" t="s">
        <v>21</v>
      </c>
    </row>
    <row r="17288" spans="1:14" x14ac:dyDescent="0.25">
      <c r="A17288" s="1" t="s">
        <v>372</v>
      </c>
      <c r="B17288" s="2" t="s">
        <v>408</v>
      </c>
      <c r="C17288" s="2" t="s">
        <v>1186</v>
      </c>
      <c r="D17288" s="2" t="s">
        <v>17937</v>
      </c>
      <c r="E17288" s="2" t="s">
        <v>15548</v>
      </c>
      <c r="F17288" s="2">
        <v>42281604</v>
      </c>
      <c r="G17288" s="2" t="s">
        <v>810</v>
      </c>
      <c r="H17288" s="2">
        <v>1</v>
      </c>
      <c r="I17288" s="2">
        <v>6</v>
      </c>
      <c r="J17288" s="2">
        <v>10</v>
      </c>
      <c r="K17288" s="2">
        <v>10</v>
      </c>
      <c r="L17288" s="3">
        <v>42500</v>
      </c>
      <c r="M17288" s="2" t="s">
        <v>0</v>
      </c>
      <c r="N17288" s="4" t="s">
        <v>21</v>
      </c>
    </row>
    <row r="17289" spans="1:14" x14ac:dyDescent="0.25">
      <c r="A17289" s="1" t="s">
        <v>372</v>
      </c>
      <c r="B17289" s="2" t="s">
        <v>408</v>
      </c>
      <c r="C17289" s="2" t="s">
        <v>1186</v>
      </c>
      <c r="D17289" s="2" t="s">
        <v>17937</v>
      </c>
      <c r="E17289" s="2" t="s">
        <v>15549</v>
      </c>
      <c r="F17289" s="2">
        <v>42281604</v>
      </c>
      <c r="G17289" s="2" t="s">
        <v>810</v>
      </c>
      <c r="H17289" s="2">
        <v>1</v>
      </c>
      <c r="I17289" s="2">
        <v>6</v>
      </c>
      <c r="J17289" s="2">
        <v>10</v>
      </c>
      <c r="K17289" s="2">
        <v>10</v>
      </c>
      <c r="L17289" s="3">
        <v>42500</v>
      </c>
      <c r="M17289" s="2" t="s">
        <v>0</v>
      </c>
      <c r="N17289" s="4" t="s">
        <v>21</v>
      </c>
    </row>
    <row r="17290" spans="1:14" x14ac:dyDescent="0.25">
      <c r="A17290" s="1" t="s">
        <v>372</v>
      </c>
      <c r="B17290" s="2" t="s">
        <v>491</v>
      </c>
      <c r="C17290" s="2" t="s">
        <v>492</v>
      </c>
      <c r="D17290" s="2" t="s">
        <v>17878</v>
      </c>
      <c r="E17290" s="2" t="s">
        <v>15550</v>
      </c>
      <c r="F17290" s="2">
        <v>41112224</v>
      </c>
      <c r="G17290" s="2" t="s">
        <v>810</v>
      </c>
      <c r="H17290" s="2">
        <v>1</v>
      </c>
      <c r="I17290" s="2">
        <v>6</v>
      </c>
      <c r="J17290" s="2">
        <v>10</v>
      </c>
      <c r="K17290" s="2">
        <v>5</v>
      </c>
      <c r="L17290" s="3">
        <v>625000</v>
      </c>
      <c r="M17290" s="2" t="s">
        <v>0</v>
      </c>
      <c r="N17290" s="4" t="s">
        <v>21</v>
      </c>
    </row>
    <row r="17291" spans="1:14" x14ac:dyDescent="0.25">
      <c r="A17291" s="1" t="s">
        <v>372</v>
      </c>
      <c r="B17291" s="2" t="s">
        <v>491</v>
      </c>
      <c r="C17291" s="2" t="s">
        <v>492</v>
      </c>
      <c r="D17291" s="2" t="s">
        <v>17878</v>
      </c>
      <c r="E17291" s="2" t="s">
        <v>15551</v>
      </c>
      <c r="F17291" s="2">
        <v>41113323</v>
      </c>
      <c r="G17291" s="2" t="s">
        <v>810</v>
      </c>
      <c r="H17291" s="2">
        <v>1</v>
      </c>
      <c r="I17291" s="2">
        <v>6</v>
      </c>
      <c r="J17291" s="2">
        <v>10</v>
      </c>
      <c r="K17291" s="2">
        <v>10</v>
      </c>
      <c r="L17291" s="3">
        <v>975500</v>
      </c>
      <c r="M17291" s="2" t="s">
        <v>0</v>
      </c>
      <c r="N17291" s="4" t="s">
        <v>21</v>
      </c>
    </row>
    <row r="17292" spans="1:14" x14ac:dyDescent="0.25">
      <c r="A17292" s="1" t="s">
        <v>372</v>
      </c>
      <c r="B17292" s="2" t="s">
        <v>497</v>
      </c>
      <c r="C17292" s="2" t="s">
        <v>2573</v>
      </c>
      <c r="D17292" s="2" t="s">
        <v>17958</v>
      </c>
      <c r="E17292" s="2" t="s">
        <v>15552</v>
      </c>
      <c r="F17292" s="2">
        <v>41113035</v>
      </c>
      <c r="G17292" s="2" t="s">
        <v>810</v>
      </c>
      <c r="H17292" s="2">
        <v>1</v>
      </c>
      <c r="I17292" s="2">
        <v>6</v>
      </c>
      <c r="J17292" s="2">
        <v>10</v>
      </c>
      <c r="K17292" s="2">
        <v>12</v>
      </c>
      <c r="L17292" s="3">
        <v>540000</v>
      </c>
      <c r="M17292" s="2" t="s">
        <v>0</v>
      </c>
      <c r="N17292" s="4" t="s">
        <v>21</v>
      </c>
    </row>
    <row r="17293" spans="1:14" x14ac:dyDescent="0.25">
      <c r="A17293" s="1" t="s">
        <v>372</v>
      </c>
      <c r="B17293" s="2" t="s">
        <v>497</v>
      </c>
      <c r="C17293" s="2" t="s">
        <v>2573</v>
      </c>
      <c r="D17293" s="2" t="s">
        <v>17958</v>
      </c>
      <c r="E17293" s="2" t="s">
        <v>15553</v>
      </c>
      <c r="F17293" s="2">
        <v>42141503</v>
      </c>
      <c r="G17293" s="2" t="s">
        <v>810</v>
      </c>
      <c r="H17293" s="2">
        <v>1</v>
      </c>
      <c r="I17293" s="2">
        <v>6</v>
      </c>
      <c r="J17293" s="2">
        <v>10</v>
      </c>
      <c r="K17293" s="2">
        <v>40</v>
      </c>
      <c r="L17293" s="3">
        <v>394000</v>
      </c>
      <c r="M17293" s="2" t="s">
        <v>0</v>
      </c>
      <c r="N17293" s="4" t="s">
        <v>21</v>
      </c>
    </row>
    <row r="17294" spans="1:14" x14ac:dyDescent="0.25">
      <c r="A17294" s="1" t="s">
        <v>372</v>
      </c>
      <c r="B17294" s="2" t="s">
        <v>491</v>
      </c>
      <c r="C17294" s="2" t="s">
        <v>937</v>
      </c>
      <c r="D17294" s="2" t="s">
        <v>17913</v>
      </c>
      <c r="E17294" s="2" t="s">
        <v>15554</v>
      </c>
      <c r="F17294" s="2">
        <v>42191902</v>
      </c>
      <c r="G17294" s="2" t="s">
        <v>490</v>
      </c>
      <c r="H17294" s="2">
        <v>1</v>
      </c>
      <c r="I17294" s="2">
        <v>6</v>
      </c>
      <c r="J17294" s="2">
        <v>10</v>
      </c>
      <c r="K17294" s="2">
        <v>5</v>
      </c>
      <c r="L17294" s="3">
        <v>23519755</v>
      </c>
      <c r="M17294" s="2" t="s">
        <v>0</v>
      </c>
      <c r="N17294" s="4" t="s">
        <v>21</v>
      </c>
    </row>
    <row r="17295" spans="1:14" x14ac:dyDescent="0.25">
      <c r="A17295" s="1" t="s">
        <v>372</v>
      </c>
      <c r="B17295" s="2" t="s">
        <v>181</v>
      </c>
      <c r="C17295" s="2" t="s">
        <v>629</v>
      </c>
      <c r="D17295" s="2" t="s">
        <v>17896</v>
      </c>
      <c r="E17295" s="2" t="s">
        <v>15555</v>
      </c>
      <c r="F17295" s="2">
        <v>90151802</v>
      </c>
      <c r="G17295" s="2" t="s">
        <v>496</v>
      </c>
      <c r="H17295" s="2">
        <v>1</v>
      </c>
      <c r="I17295" s="2">
        <v>6</v>
      </c>
      <c r="J17295" s="2">
        <v>10</v>
      </c>
      <c r="K17295" s="2">
        <v>1</v>
      </c>
      <c r="L17295" s="3">
        <v>439995425.26999998</v>
      </c>
      <c r="M17295" s="2" t="s">
        <v>20</v>
      </c>
      <c r="N17295" s="4" t="s">
        <v>21</v>
      </c>
    </row>
    <row r="17296" spans="1:14" x14ac:dyDescent="0.25">
      <c r="A17296" s="1" t="s">
        <v>372</v>
      </c>
      <c r="B17296" s="2" t="s">
        <v>181</v>
      </c>
      <c r="C17296" s="2" t="s">
        <v>629</v>
      </c>
      <c r="D17296" s="2" t="s">
        <v>17896</v>
      </c>
      <c r="E17296" s="2" t="s">
        <v>15556</v>
      </c>
      <c r="F17296" s="2">
        <v>80141607</v>
      </c>
      <c r="G17296" s="2" t="s">
        <v>490</v>
      </c>
      <c r="H17296" s="2">
        <v>1</v>
      </c>
      <c r="I17296" s="2">
        <v>11</v>
      </c>
      <c r="J17296" s="2">
        <v>10</v>
      </c>
      <c r="K17296" s="2">
        <v>1</v>
      </c>
      <c r="L17296" s="3">
        <v>7326000</v>
      </c>
      <c r="M17296" s="2" t="s">
        <v>20</v>
      </c>
      <c r="N17296" s="4" t="s">
        <v>21</v>
      </c>
    </row>
    <row r="17297" spans="1:14" x14ac:dyDescent="0.25">
      <c r="A17297" s="1" t="s">
        <v>372</v>
      </c>
      <c r="B17297" s="2" t="s">
        <v>162</v>
      </c>
      <c r="C17297" s="2" t="s">
        <v>2903</v>
      </c>
      <c r="D17297" s="2" t="s">
        <v>17982</v>
      </c>
      <c r="E17297" s="2" t="s">
        <v>15557</v>
      </c>
      <c r="F17297" s="2">
        <v>81101707</v>
      </c>
      <c r="G17297" s="2" t="s">
        <v>490</v>
      </c>
      <c r="H17297" s="2">
        <v>1</v>
      </c>
      <c r="I17297" s="2">
        <v>6</v>
      </c>
      <c r="J17297" s="2">
        <v>10</v>
      </c>
      <c r="K17297" s="2">
        <v>1</v>
      </c>
      <c r="L17297" s="3">
        <v>3201355</v>
      </c>
      <c r="M17297" s="2" t="s">
        <v>20</v>
      </c>
      <c r="N17297" s="4" t="s">
        <v>21</v>
      </c>
    </row>
    <row r="17298" spans="1:14" x14ac:dyDescent="0.25">
      <c r="A17298" s="1" t="s">
        <v>372</v>
      </c>
      <c r="B17298" s="2" t="s">
        <v>15</v>
      </c>
      <c r="C17298" s="2" t="s">
        <v>22</v>
      </c>
      <c r="D17298" s="2" t="s">
        <v>23</v>
      </c>
      <c r="E17298" s="2" t="s">
        <v>15558</v>
      </c>
      <c r="F17298" s="2">
        <v>49121503</v>
      </c>
      <c r="G17298" s="2" t="s">
        <v>490</v>
      </c>
      <c r="H17298" s="2">
        <v>4</v>
      </c>
      <c r="I17298" s="2">
        <v>5</v>
      </c>
      <c r="J17298" s="2">
        <v>16</v>
      </c>
      <c r="K17298" s="2">
        <v>3</v>
      </c>
      <c r="L17298" s="3">
        <v>9460500</v>
      </c>
      <c r="M17298" s="2" t="s">
        <v>0</v>
      </c>
      <c r="N17298" s="4" t="s">
        <v>21</v>
      </c>
    </row>
    <row r="17299" spans="1:14" x14ac:dyDescent="0.25">
      <c r="A17299" s="1" t="s">
        <v>372</v>
      </c>
      <c r="B17299" s="2" t="s">
        <v>15</v>
      </c>
      <c r="C17299" s="2" t="s">
        <v>22</v>
      </c>
      <c r="D17299" s="2" t="s">
        <v>23</v>
      </c>
      <c r="E17299" s="2" t="s">
        <v>15559</v>
      </c>
      <c r="F17299" s="2">
        <v>60141012</v>
      </c>
      <c r="G17299" s="2" t="s">
        <v>490</v>
      </c>
      <c r="H17299" s="2">
        <v>4</v>
      </c>
      <c r="I17299" s="2">
        <v>5</v>
      </c>
      <c r="J17299" s="2">
        <v>16</v>
      </c>
      <c r="K17299" s="2">
        <v>6</v>
      </c>
      <c r="L17299" s="3">
        <v>4641000</v>
      </c>
      <c r="M17299" s="2" t="s">
        <v>0</v>
      </c>
      <c r="N17299" s="4" t="s">
        <v>21</v>
      </c>
    </row>
    <row r="17300" spans="1:14" x14ac:dyDescent="0.25">
      <c r="A17300" s="1" t="s">
        <v>372</v>
      </c>
      <c r="B17300" s="2" t="s">
        <v>278</v>
      </c>
      <c r="C17300" s="2" t="s">
        <v>2789</v>
      </c>
      <c r="D17300" s="2" t="s">
        <v>17977</v>
      </c>
      <c r="E17300" s="2" t="s">
        <v>15560</v>
      </c>
      <c r="F17300" s="2">
        <v>82101503</v>
      </c>
      <c r="G17300" s="2" t="s">
        <v>490</v>
      </c>
      <c r="H17300" s="2">
        <v>3</v>
      </c>
      <c r="I17300" s="2">
        <v>9</v>
      </c>
      <c r="J17300" s="2">
        <v>16</v>
      </c>
      <c r="K17300" s="2">
        <v>1</v>
      </c>
      <c r="L17300" s="3">
        <v>3000000</v>
      </c>
      <c r="M17300" s="2" t="s">
        <v>20</v>
      </c>
      <c r="N17300" s="4" t="s">
        <v>21</v>
      </c>
    </row>
    <row r="17301" spans="1:14" x14ac:dyDescent="0.25">
      <c r="A17301" s="1" t="s">
        <v>372</v>
      </c>
      <c r="B17301" s="2" t="s">
        <v>2970</v>
      </c>
      <c r="C17301" s="2" t="s">
        <v>2971</v>
      </c>
      <c r="D17301" s="2" t="s">
        <v>17984</v>
      </c>
      <c r="E17301" s="2" t="s">
        <v>15561</v>
      </c>
      <c r="F17301" s="2">
        <v>82121500</v>
      </c>
      <c r="G17301" s="2" t="s">
        <v>490</v>
      </c>
      <c r="H17301" s="2">
        <v>3</v>
      </c>
      <c r="I17301" s="2">
        <v>5</v>
      </c>
      <c r="J17301" s="2">
        <v>16</v>
      </c>
      <c r="K17301" s="2">
        <v>1</v>
      </c>
      <c r="L17301" s="3">
        <v>76000000</v>
      </c>
      <c r="M17301" s="2" t="s">
        <v>20</v>
      </c>
      <c r="N17301" s="4" t="s">
        <v>21</v>
      </c>
    </row>
    <row r="17302" spans="1:14" x14ac:dyDescent="0.25">
      <c r="A17302" s="1" t="s">
        <v>372</v>
      </c>
      <c r="B17302" s="2" t="s">
        <v>162</v>
      </c>
      <c r="C17302" s="2" t="s">
        <v>457</v>
      </c>
      <c r="D17302" s="2" t="s">
        <v>17868</v>
      </c>
      <c r="E17302" s="2" t="s">
        <v>15562</v>
      </c>
      <c r="F17302" s="2">
        <v>78181500</v>
      </c>
      <c r="G17302" s="2" t="s">
        <v>496</v>
      </c>
      <c r="H17302" s="2">
        <v>1</v>
      </c>
      <c r="I17302" s="2">
        <v>6</v>
      </c>
      <c r="J17302" s="2">
        <v>10</v>
      </c>
      <c r="K17302" s="2">
        <v>1</v>
      </c>
      <c r="L17302" s="3">
        <v>8977000</v>
      </c>
      <c r="M17302" s="2" t="s">
        <v>20</v>
      </c>
      <c r="N17302" s="4" t="s">
        <v>17384</v>
      </c>
    </row>
    <row r="17303" spans="1:14" x14ac:dyDescent="0.25">
      <c r="A17303" s="1" t="s">
        <v>372</v>
      </c>
      <c r="B17303" s="2" t="s">
        <v>181</v>
      </c>
      <c r="C17303" s="2" t="s">
        <v>182</v>
      </c>
      <c r="D17303" s="2" t="s">
        <v>183</v>
      </c>
      <c r="E17303" s="2" t="s">
        <v>15563</v>
      </c>
      <c r="F17303" s="2">
        <v>76111500</v>
      </c>
      <c r="G17303" s="2" t="s">
        <v>2858</v>
      </c>
      <c r="H17303" s="2">
        <v>1</v>
      </c>
      <c r="I17303" s="2">
        <v>6</v>
      </c>
      <c r="J17303" s="2">
        <v>10</v>
      </c>
      <c r="K17303" s="2">
        <v>1</v>
      </c>
      <c r="L17303" s="3">
        <v>11354114.09</v>
      </c>
      <c r="M17303" s="2" t="s">
        <v>20</v>
      </c>
      <c r="N17303" s="4" t="s">
        <v>17384</v>
      </c>
    </row>
    <row r="17304" spans="1:14" x14ac:dyDescent="0.25">
      <c r="A17304" s="1" t="s">
        <v>372</v>
      </c>
      <c r="B17304" s="2" t="s">
        <v>181</v>
      </c>
      <c r="C17304" s="2" t="s">
        <v>182</v>
      </c>
      <c r="D17304" s="2" t="s">
        <v>183</v>
      </c>
      <c r="E17304" s="2" t="s">
        <v>15564</v>
      </c>
      <c r="F17304" s="2">
        <v>76111500</v>
      </c>
      <c r="G17304" s="2" t="s">
        <v>2858</v>
      </c>
      <c r="H17304" s="2">
        <v>1</v>
      </c>
      <c r="I17304" s="2">
        <v>6</v>
      </c>
      <c r="J17304" s="2">
        <v>10</v>
      </c>
      <c r="K17304" s="2">
        <v>1</v>
      </c>
      <c r="L17304" s="3">
        <v>4273000</v>
      </c>
      <c r="M17304" s="2" t="s">
        <v>20</v>
      </c>
      <c r="N17304" s="4" t="s">
        <v>17384</v>
      </c>
    </row>
    <row r="17305" spans="1:14" x14ac:dyDescent="0.25">
      <c r="A17305" s="1" t="s">
        <v>372</v>
      </c>
      <c r="B17305" s="2" t="s">
        <v>278</v>
      </c>
      <c r="C17305" s="2" t="s">
        <v>2783</v>
      </c>
      <c r="D17305" s="2" t="s">
        <v>17976</v>
      </c>
      <c r="E17305" s="2" t="s">
        <v>15565</v>
      </c>
      <c r="F17305" s="2">
        <v>70122002</v>
      </c>
      <c r="G17305" s="2" t="s">
        <v>490</v>
      </c>
      <c r="H17305" s="2">
        <v>1</v>
      </c>
      <c r="I17305" s="2">
        <v>6</v>
      </c>
      <c r="J17305" s="2">
        <v>10</v>
      </c>
      <c r="K17305" s="2">
        <v>1</v>
      </c>
      <c r="L17305" s="3">
        <v>418000</v>
      </c>
      <c r="M17305" s="2" t="s">
        <v>20</v>
      </c>
      <c r="N17305" s="4" t="s">
        <v>17384</v>
      </c>
    </row>
    <row r="17306" spans="1:14" x14ac:dyDescent="0.25">
      <c r="A17306" s="1" t="s">
        <v>372</v>
      </c>
      <c r="B17306" s="2" t="s">
        <v>181</v>
      </c>
      <c r="C17306" s="2" t="s">
        <v>182</v>
      </c>
      <c r="D17306" s="2" t="s">
        <v>183</v>
      </c>
      <c r="E17306" s="2" t="s">
        <v>15566</v>
      </c>
      <c r="F17306" s="2">
        <v>72102103</v>
      </c>
      <c r="G17306" s="2" t="s">
        <v>490</v>
      </c>
      <c r="H17306" s="2">
        <v>1</v>
      </c>
      <c r="I17306" s="2">
        <v>6</v>
      </c>
      <c r="J17306" s="2">
        <v>10</v>
      </c>
      <c r="K17306" s="2">
        <v>1</v>
      </c>
      <c r="L17306" s="3">
        <v>3760000</v>
      </c>
      <c r="M17306" s="2" t="s">
        <v>20</v>
      </c>
      <c r="N17306" s="4" t="s">
        <v>17384</v>
      </c>
    </row>
    <row r="17307" spans="1:14" x14ac:dyDescent="0.25">
      <c r="A17307" s="1" t="s">
        <v>372</v>
      </c>
      <c r="B17307" s="2" t="s">
        <v>181</v>
      </c>
      <c r="C17307" s="2" t="s">
        <v>182</v>
      </c>
      <c r="D17307" s="2" t="s">
        <v>183</v>
      </c>
      <c r="E17307" s="2" t="s">
        <v>15567</v>
      </c>
      <c r="F17307" s="2">
        <v>76111500</v>
      </c>
      <c r="G17307" s="2" t="s">
        <v>2858</v>
      </c>
      <c r="H17307" s="2">
        <v>1</v>
      </c>
      <c r="I17307" s="2">
        <v>6</v>
      </c>
      <c r="J17307" s="2">
        <v>10</v>
      </c>
      <c r="K17307" s="2">
        <v>1</v>
      </c>
      <c r="L17307" s="3">
        <v>42185932.240000002</v>
      </c>
      <c r="M17307" s="2" t="s">
        <v>20</v>
      </c>
      <c r="N17307" s="4" t="s">
        <v>17384</v>
      </c>
    </row>
    <row r="17308" spans="1:14" x14ac:dyDescent="0.25">
      <c r="A17308" s="1" t="s">
        <v>372</v>
      </c>
      <c r="B17308" s="2" t="s">
        <v>181</v>
      </c>
      <c r="C17308" s="2" t="s">
        <v>182</v>
      </c>
      <c r="D17308" s="2" t="s">
        <v>183</v>
      </c>
      <c r="E17308" s="2" t="s">
        <v>15568</v>
      </c>
      <c r="F17308" s="2">
        <v>72102103</v>
      </c>
      <c r="G17308" s="2" t="s">
        <v>490</v>
      </c>
      <c r="H17308" s="2">
        <v>1</v>
      </c>
      <c r="I17308" s="2">
        <v>6</v>
      </c>
      <c r="J17308" s="2">
        <v>10</v>
      </c>
      <c r="K17308" s="2">
        <v>1</v>
      </c>
      <c r="L17308" s="3">
        <v>10338650</v>
      </c>
      <c r="M17308" s="2" t="s">
        <v>20</v>
      </c>
      <c r="N17308" s="4" t="s">
        <v>17384</v>
      </c>
    </row>
    <row r="17309" spans="1:14" x14ac:dyDescent="0.25">
      <c r="A17309" s="1" t="s">
        <v>372</v>
      </c>
      <c r="B17309" s="2" t="s">
        <v>162</v>
      </c>
      <c r="C17309" s="2" t="s">
        <v>457</v>
      </c>
      <c r="D17309" s="2" t="s">
        <v>17868</v>
      </c>
      <c r="E17309" s="2" t="s">
        <v>15569</v>
      </c>
      <c r="F17309" s="2">
        <v>78181500</v>
      </c>
      <c r="G17309" s="2" t="s">
        <v>496</v>
      </c>
      <c r="H17309" s="2">
        <v>1</v>
      </c>
      <c r="I17309" s="2">
        <v>6</v>
      </c>
      <c r="J17309" s="2">
        <v>10</v>
      </c>
      <c r="K17309" s="2">
        <v>1</v>
      </c>
      <c r="L17309" s="3">
        <v>129000000</v>
      </c>
      <c r="M17309" s="2" t="s">
        <v>20</v>
      </c>
      <c r="N17309" s="4" t="s">
        <v>17384</v>
      </c>
    </row>
    <row r="17310" spans="1:14" x14ac:dyDescent="0.25">
      <c r="A17310" s="1" t="s">
        <v>372</v>
      </c>
      <c r="B17310" s="2" t="s">
        <v>278</v>
      </c>
      <c r="C17310" s="2" t="s">
        <v>2783</v>
      </c>
      <c r="D17310" s="2" t="s">
        <v>17976</v>
      </c>
      <c r="E17310" s="2" t="s">
        <v>15570</v>
      </c>
      <c r="F17310" s="2">
        <v>70122000</v>
      </c>
      <c r="G17310" s="2" t="s">
        <v>490</v>
      </c>
      <c r="H17310" s="2">
        <v>1</v>
      </c>
      <c r="I17310" s="2">
        <v>6</v>
      </c>
      <c r="J17310" s="2">
        <v>10</v>
      </c>
      <c r="K17310" s="2">
        <v>1</v>
      </c>
      <c r="L17310" s="3">
        <v>6360000</v>
      </c>
      <c r="M17310" s="2" t="s">
        <v>20</v>
      </c>
      <c r="N17310" s="4" t="s">
        <v>17384</v>
      </c>
    </row>
    <row r="17311" spans="1:14" x14ac:dyDescent="0.25">
      <c r="A17311" s="1" t="s">
        <v>372</v>
      </c>
      <c r="B17311" s="2" t="s">
        <v>181</v>
      </c>
      <c r="C17311" s="2" t="s">
        <v>182</v>
      </c>
      <c r="D17311" s="2" t="s">
        <v>183</v>
      </c>
      <c r="E17311" s="2" t="s">
        <v>15571</v>
      </c>
      <c r="F17311" s="2">
        <v>72102103</v>
      </c>
      <c r="G17311" s="2" t="s">
        <v>490</v>
      </c>
      <c r="H17311" s="2">
        <v>1</v>
      </c>
      <c r="I17311" s="2">
        <v>6</v>
      </c>
      <c r="J17311" s="2">
        <v>10</v>
      </c>
      <c r="K17311" s="2">
        <v>1</v>
      </c>
      <c r="L17311" s="3">
        <v>1999958.83</v>
      </c>
      <c r="M17311" s="2" t="s">
        <v>20</v>
      </c>
      <c r="N17311" s="4" t="s">
        <v>21</v>
      </c>
    </row>
    <row r="17312" spans="1:14" x14ac:dyDescent="0.25">
      <c r="A17312" s="1" t="s">
        <v>372</v>
      </c>
      <c r="B17312" s="2" t="s">
        <v>162</v>
      </c>
      <c r="C17312" s="2" t="s">
        <v>457</v>
      </c>
      <c r="D17312" s="2" t="s">
        <v>17868</v>
      </c>
      <c r="E17312" s="2" t="s">
        <v>15572</v>
      </c>
      <c r="F17312" s="2">
        <v>78181500</v>
      </c>
      <c r="G17312" s="2" t="s">
        <v>496</v>
      </c>
      <c r="H17312" s="2">
        <v>1</v>
      </c>
      <c r="I17312" s="2">
        <v>6</v>
      </c>
      <c r="J17312" s="2">
        <v>10</v>
      </c>
      <c r="K17312" s="2">
        <v>1</v>
      </c>
      <c r="L17312" s="3">
        <v>20000000</v>
      </c>
      <c r="M17312" s="2" t="s">
        <v>20</v>
      </c>
      <c r="N17312" s="4" t="s">
        <v>21</v>
      </c>
    </row>
    <row r="17313" spans="1:14" x14ac:dyDescent="0.25">
      <c r="A17313" s="1" t="s">
        <v>372</v>
      </c>
      <c r="B17313" s="2" t="s">
        <v>181</v>
      </c>
      <c r="C17313" s="2" t="s">
        <v>182</v>
      </c>
      <c r="D17313" s="2" t="s">
        <v>183</v>
      </c>
      <c r="E17313" s="2" t="s">
        <v>15573</v>
      </c>
      <c r="F17313" s="2">
        <v>76111501</v>
      </c>
      <c r="G17313" s="2" t="s">
        <v>490</v>
      </c>
      <c r="H17313" s="2">
        <v>1</v>
      </c>
      <c r="I17313" s="2">
        <v>6</v>
      </c>
      <c r="J17313" s="2">
        <v>10</v>
      </c>
      <c r="K17313" s="2">
        <v>1</v>
      </c>
      <c r="L17313" s="3">
        <v>11063650</v>
      </c>
      <c r="M17313" s="2" t="s">
        <v>20</v>
      </c>
      <c r="N17313" s="4" t="s">
        <v>21</v>
      </c>
    </row>
    <row r="17314" spans="1:14" x14ac:dyDescent="0.25">
      <c r="A17314" s="1" t="s">
        <v>372</v>
      </c>
      <c r="B17314" s="2" t="s">
        <v>340</v>
      </c>
      <c r="C17314" s="2" t="s">
        <v>341</v>
      </c>
      <c r="D17314" s="2" t="s">
        <v>342</v>
      </c>
      <c r="E17314" s="2" t="s">
        <v>15574</v>
      </c>
      <c r="F17314" s="2">
        <v>86111604</v>
      </c>
      <c r="G17314" s="2" t="s">
        <v>19</v>
      </c>
      <c r="H17314" s="2">
        <v>3</v>
      </c>
      <c r="I17314" s="2">
        <v>1</v>
      </c>
      <c r="J17314" s="2">
        <v>10</v>
      </c>
      <c r="K17314" s="2">
        <v>1</v>
      </c>
      <c r="L17314" s="3">
        <v>9946046</v>
      </c>
      <c r="M17314" s="2" t="s">
        <v>20</v>
      </c>
      <c r="N17314" s="4" t="s">
        <v>21</v>
      </c>
    </row>
    <row r="17315" spans="1:14" x14ac:dyDescent="0.25">
      <c r="A17315" s="1" t="s">
        <v>372</v>
      </c>
      <c r="B17315" s="2" t="s">
        <v>340</v>
      </c>
      <c r="C17315" s="2" t="s">
        <v>341</v>
      </c>
      <c r="D17315" s="2" t="s">
        <v>342</v>
      </c>
      <c r="E17315" s="2" t="s">
        <v>15575</v>
      </c>
      <c r="F17315" s="2">
        <v>86111503</v>
      </c>
      <c r="G17315" s="2" t="s">
        <v>19</v>
      </c>
      <c r="H17315" s="2">
        <v>3</v>
      </c>
      <c r="I17315" s="2">
        <v>1</v>
      </c>
      <c r="J17315" s="2">
        <v>10</v>
      </c>
      <c r="K17315" s="2">
        <v>1</v>
      </c>
      <c r="L17315" s="3">
        <v>30000000</v>
      </c>
      <c r="M17315" s="2" t="s">
        <v>20</v>
      </c>
      <c r="N17315" s="4" t="s">
        <v>21</v>
      </c>
    </row>
    <row r="17316" spans="1:14" x14ac:dyDescent="0.25">
      <c r="A17316" s="1" t="s">
        <v>372</v>
      </c>
      <c r="B17316" s="2" t="s">
        <v>340</v>
      </c>
      <c r="C17316" s="2" t="s">
        <v>341</v>
      </c>
      <c r="D17316" s="2" t="s">
        <v>342</v>
      </c>
      <c r="E17316" s="2" t="s">
        <v>15576</v>
      </c>
      <c r="F17316" s="2">
        <v>86111604</v>
      </c>
      <c r="G17316" s="2" t="s">
        <v>19</v>
      </c>
      <c r="H17316" s="2">
        <v>3</v>
      </c>
      <c r="I17316" s="2">
        <v>1</v>
      </c>
      <c r="J17316" s="2">
        <v>10</v>
      </c>
      <c r="K17316" s="2">
        <v>1</v>
      </c>
      <c r="L17316" s="3">
        <v>38500000</v>
      </c>
      <c r="M17316" s="2" t="s">
        <v>20</v>
      </c>
      <c r="N17316" s="4" t="s">
        <v>21</v>
      </c>
    </row>
    <row r="17317" spans="1:14" x14ac:dyDescent="0.25">
      <c r="A17317" s="1" t="s">
        <v>372</v>
      </c>
      <c r="B17317" s="2" t="s">
        <v>340</v>
      </c>
      <c r="C17317" s="2" t="s">
        <v>341</v>
      </c>
      <c r="D17317" s="2" t="s">
        <v>342</v>
      </c>
      <c r="E17317" s="2" t="s">
        <v>15577</v>
      </c>
      <c r="F17317" s="2">
        <v>86111604</v>
      </c>
      <c r="G17317" s="2" t="s">
        <v>19</v>
      </c>
      <c r="H17317" s="2">
        <v>1</v>
      </c>
      <c r="I17317" s="2">
        <v>7</v>
      </c>
      <c r="J17317" s="2">
        <v>10</v>
      </c>
      <c r="K17317" s="2">
        <v>1</v>
      </c>
      <c r="L17317" s="3">
        <v>200000000.13</v>
      </c>
      <c r="M17317" s="2" t="s">
        <v>20</v>
      </c>
      <c r="N17317" s="4" t="s">
        <v>21</v>
      </c>
    </row>
    <row r="17318" spans="1:14" x14ac:dyDescent="0.25">
      <c r="A17318" s="1" t="s">
        <v>372</v>
      </c>
      <c r="B17318" s="2" t="s">
        <v>340</v>
      </c>
      <c r="C17318" s="2" t="s">
        <v>341</v>
      </c>
      <c r="D17318" s="2" t="s">
        <v>342</v>
      </c>
      <c r="E17318" s="2" t="s">
        <v>15578</v>
      </c>
      <c r="F17318" s="2">
        <v>86111604</v>
      </c>
      <c r="G17318" s="2" t="s">
        <v>19</v>
      </c>
      <c r="H17318" s="2">
        <v>2</v>
      </c>
      <c r="I17318" s="2">
        <v>1</v>
      </c>
      <c r="J17318" s="2">
        <v>10</v>
      </c>
      <c r="K17318" s="2">
        <v>1</v>
      </c>
      <c r="L17318" s="3">
        <v>22967000</v>
      </c>
      <c r="M17318" s="2" t="s">
        <v>20</v>
      </c>
      <c r="N17318" s="4" t="s">
        <v>21</v>
      </c>
    </row>
    <row r="17319" spans="1:14" x14ac:dyDescent="0.25">
      <c r="A17319" s="1" t="s">
        <v>372</v>
      </c>
      <c r="B17319" s="2" t="s">
        <v>529</v>
      </c>
      <c r="C17319" s="2" t="s">
        <v>903</v>
      </c>
      <c r="D17319" s="2" t="s">
        <v>17908</v>
      </c>
      <c r="E17319" s="2" t="s">
        <v>15579</v>
      </c>
      <c r="F17319" s="2">
        <v>46161705</v>
      </c>
      <c r="G17319" s="2" t="s">
        <v>810</v>
      </c>
      <c r="H17319" s="2">
        <v>3</v>
      </c>
      <c r="I17319" s="2">
        <v>3</v>
      </c>
      <c r="J17319" s="2">
        <v>10</v>
      </c>
      <c r="K17319" s="2">
        <v>1</v>
      </c>
      <c r="L17319" s="3">
        <v>30529646</v>
      </c>
      <c r="M17319" s="2" t="s">
        <v>0</v>
      </c>
      <c r="N17319" s="4" t="s">
        <v>21</v>
      </c>
    </row>
    <row r="17320" spans="1:14" x14ac:dyDescent="0.25">
      <c r="A17320" s="1" t="s">
        <v>372</v>
      </c>
      <c r="B17320" s="2" t="s">
        <v>529</v>
      </c>
      <c r="C17320" s="2" t="s">
        <v>903</v>
      </c>
      <c r="D17320" s="2" t="s">
        <v>17908</v>
      </c>
      <c r="E17320" s="2" t="s">
        <v>15580</v>
      </c>
      <c r="F17320" s="2">
        <v>46161705</v>
      </c>
      <c r="G17320" s="2" t="s">
        <v>810</v>
      </c>
      <c r="H17320" s="2">
        <v>3</v>
      </c>
      <c r="I17320" s="2">
        <v>3</v>
      </c>
      <c r="J17320" s="2">
        <v>10</v>
      </c>
      <c r="K17320" s="2">
        <v>1</v>
      </c>
      <c r="L17320" s="3">
        <v>30859220</v>
      </c>
      <c r="M17320" s="2" t="s">
        <v>0</v>
      </c>
      <c r="N17320" s="4" t="s">
        <v>21</v>
      </c>
    </row>
    <row r="17321" spans="1:14" x14ac:dyDescent="0.25">
      <c r="A17321" s="1" t="s">
        <v>372</v>
      </c>
      <c r="B17321" s="2" t="s">
        <v>529</v>
      </c>
      <c r="C17321" s="2" t="s">
        <v>903</v>
      </c>
      <c r="D17321" s="2" t="s">
        <v>17908</v>
      </c>
      <c r="E17321" s="2" t="s">
        <v>15581</v>
      </c>
      <c r="F17321" s="2">
        <v>46161705</v>
      </c>
      <c r="G17321" s="2" t="s">
        <v>810</v>
      </c>
      <c r="H17321" s="2">
        <v>3</v>
      </c>
      <c r="I17321" s="2">
        <v>3</v>
      </c>
      <c r="J17321" s="2">
        <v>10</v>
      </c>
      <c r="K17321" s="2">
        <v>1</v>
      </c>
      <c r="L17321" s="3">
        <v>30530626</v>
      </c>
      <c r="M17321" s="2" t="s">
        <v>0</v>
      </c>
      <c r="N17321" s="4" t="s">
        <v>21</v>
      </c>
    </row>
    <row r="17322" spans="1:14" x14ac:dyDescent="0.25">
      <c r="A17322" s="1" t="s">
        <v>372</v>
      </c>
      <c r="B17322" s="2" t="s">
        <v>529</v>
      </c>
      <c r="C17322" s="2" t="s">
        <v>903</v>
      </c>
      <c r="D17322" s="2" t="s">
        <v>17908</v>
      </c>
      <c r="E17322" s="2" t="s">
        <v>15582</v>
      </c>
      <c r="F17322" s="2">
        <v>46161705</v>
      </c>
      <c r="G17322" s="2" t="s">
        <v>810</v>
      </c>
      <c r="H17322" s="2">
        <v>3</v>
      </c>
      <c r="I17322" s="2">
        <v>3</v>
      </c>
      <c r="J17322" s="2">
        <v>10</v>
      </c>
      <c r="K17322" s="2">
        <v>1</v>
      </c>
      <c r="L17322" s="3">
        <v>3867766</v>
      </c>
      <c r="M17322" s="2" t="s">
        <v>0</v>
      </c>
      <c r="N17322" s="4" t="s">
        <v>21</v>
      </c>
    </row>
    <row r="17323" spans="1:14" x14ac:dyDescent="0.25">
      <c r="A17323" s="1" t="s">
        <v>372</v>
      </c>
      <c r="B17323" s="2" t="s">
        <v>529</v>
      </c>
      <c r="C17323" s="2" t="s">
        <v>903</v>
      </c>
      <c r="D17323" s="2" t="s">
        <v>17908</v>
      </c>
      <c r="E17323" s="2" t="s">
        <v>15583</v>
      </c>
      <c r="F17323" s="2">
        <v>46161705</v>
      </c>
      <c r="G17323" s="2" t="s">
        <v>810</v>
      </c>
      <c r="H17323" s="2">
        <v>3</v>
      </c>
      <c r="I17323" s="2">
        <v>3</v>
      </c>
      <c r="J17323" s="2">
        <v>10</v>
      </c>
      <c r="K17323" s="2">
        <v>1</v>
      </c>
      <c r="L17323" s="3">
        <v>25172378</v>
      </c>
      <c r="M17323" s="2" t="s">
        <v>0</v>
      </c>
      <c r="N17323" s="4" t="s">
        <v>21</v>
      </c>
    </row>
    <row r="17324" spans="1:14" x14ac:dyDescent="0.25">
      <c r="A17324" s="1" t="s">
        <v>372</v>
      </c>
      <c r="B17324" s="2" t="s">
        <v>529</v>
      </c>
      <c r="C17324" s="2" t="s">
        <v>903</v>
      </c>
      <c r="D17324" s="2" t="s">
        <v>17908</v>
      </c>
      <c r="E17324" s="2" t="s">
        <v>15584</v>
      </c>
      <c r="F17324" s="2">
        <v>46161705</v>
      </c>
      <c r="G17324" s="2" t="s">
        <v>810</v>
      </c>
      <c r="H17324" s="2">
        <v>3</v>
      </c>
      <c r="I17324" s="2">
        <v>3</v>
      </c>
      <c r="J17324" s="2">
        <v>10</v>
      </c>
      <c r="K17324" s="2">
        <v>1</v>
      </c>
      <c r="L17324" s="3">
        <v>15503600</v>
      </c>
      <c r="M17324" s="2" t="s">
        <v>0</v>
      </c>
      <c r="N17324" s="4" t="s">
        <v>21</v>
      </c>
    </row>
    <row r="17325" spans="1:14" x14ac:dyDescent="0.25">
      <c r="A17325" s="1" t="s">
        <v>372</v>
      </c>
      <c r="B17325" s="2" t="s">
        <v>340</v>
      </c>
      <c r="C17325" s="2" t="s">
        <v>341</v>
      </c>
      <c r="D17325" s="2" t="s">
        <v>342</v>
      </c>
      <c r="E17325" s="2" t="s">
        <v>15585</v>
      </c>
      <c r="F17325" s="2">
        <v>86131801</v>
      </c>
      <c r="G17325" s="2" t="s">
        <v>19</v>
      </c>
      <c r="H17325" s="2">
        <v>1</v>
      </c>
      <c r="I17325" s="2">
        <v>6</v>
      </c>
      <c r="J17325" s="2">
        <v>10</v>
      </c>
      <c r="K17325" s="2">
        <v>1</v>
      </c>
      <c r="L17325" s="3">
        <v>19932500</v>
      </c>
      <c r="M17325" s="2" t="s">
        <v>20</v>
      </c>
      <c r="N17325" s="4" t="s">
        <v>21</v>
      </c>
    </row>
    <row r="17326" spans="1:14" x14ac:dyDescent="0.25">
      <c r="A17326" s="1" t="s">
        <v>372</v>
      </c>
      <c r="B17326" s="2" t="s">
        <v>340</v>
      </c>
      <c r="C17326" s="2" t="s">
        <v>341</v>
      </c>
      <c r="D17326" s="2" t="s">
        <v>342</v>
      </c>
      <c r="E17326" s="2" t="s">
        <v>15586</v>
      </c>
      <c r="F17326" s="2">
        <v>86101605</v>
      </c>
      <c r="G17326" s="2" t="s">
        <v>490</v>
      </c>
      <c r="H17326" s="2">
        <v>1</v>
      </c>
      <c r="I17326" s="2">
        <v>6</v>
      </c>
      <c r="J17326" s="2">
        <v>10</v>
      </c>
      <c r="K17326" s="2">
        <v>1</v>
      </c>
      <c r="L17326" s="3">
        <v>21175000</v>
      </c>
      <c r="M17326" s="2" t="s">
        <v>20</v>
      </c>
      <c r="N17326" s="4" t="s">
        <v>21</v>
      </c>
    </row>
    <row r="17327" spans="1:14" x14ac:dyDescent="0.25">
      <c r="A17327" s="1" t="s">
        <v>372</v>
      </c>
      <c r="B17327" s="2" t="s">
        <v>340</v>
      </c>
      <c r="C17327" s="2" t="s">
        <v>341</v>
      </c>
      <c r="D17327" s="2" t="s">
        <v>342</v>
      </c>
      <c r="E17327" s="2" t="s">
        <v>15587</v>
      </c>
      <c r="F17327" s="2">
        <v>86101605</v>
      </c>
      <c r="G17327" s="2" t="s">
        <v>490</v>
      </c>
      <c r="H17327" s="2">
        <v>1</v>
      </c>
      <c r="I17327" s="2">
        <v>6</v>
      </c>
      <c r="J17327" s="2">
        <v>10</v>
      </c>
      <c r="K17327" s="2">
        <v>1</v>
      </c>
      <c r="L17327" s="3">
        <v>9625000</v>
      </c>
      <c r="M17327" s="2" t="s">
        <v>20</v>
      </c>
      <c r="N17327" s="4" t="s">
        <v>21</v>
      </c>
    </row>
    <row r="17328" spans="1:14" x14ac:dyDescent="0.25">
      <c r="A17328" s="1" t="s">
        <v>372</v>
      </c>
      <c r="B17328" s="2" t="s">
        <v>340</v>
      </c>
      <c r="C17328" s="2" t="s">
        <v>341</v>
      </c>
      <c r="D17328" s="2" t="s">
        <v>342</v>
      </c>
      <c r="E17328" s="2" t="s">
        <v>15588</v>
      </c>
      <c r="F17328" s="2">
        <v>86131801</v>
      </c>
      <c r="G17328" s="2" t="s">
        <v>490</v>
      </c>
      <c r="H17328" s="2">
        <v>1</v>
      </c>
      <c r="I17328" s="2">
        <v>10</v>
      </c>
      <c r="J17328" s="2">
        <v>10</v>
      </c>
      <c r="K17328" s="2">
        <v>1</v>
      </c>
      <c r="L17328" s="3">
        <v>57600000</v>
      </c>
      <c r="M17328" s="2" t="s">
        <v>20</v>
      </c>
      <c r="N17328" s="4" t="s">
        <v>21</v>
      </c>
    </row>
    <row r="17329" spans="1:14" x14ac:dyDescent="0.25">
      <c r="A17329" s="1" t="s">
        <v>372</v>
      </c>
      <c r="B17329" s="2" t="s">
        <v>181</v>
      </c>
      <c r="C17329" s="2" t="s">
        <v>629</v>
      </c>
      <c r="D17329" s="2" t="s">
        <v>17896</v>
      </c>
      <c r="E17329" s="2" t="s">
        <v>15589</v>
      </c>
      <c r="F17329" s="2">
        <v>90151802</v>
      </c>
      <c r="G17329" s="2" t="s">
        <v>496</v>
      </c>
      <c r="H17329" s="2">
        <v>2</v>
      </c>
      <c r="I17329" s="2">
        <v>10</v>
      </c>
      <c r="J17329" s="2">
        <v>10</v>
      </c>
      <c r="K17329" s="2">
        <v>1</v>
      </c>
      <c r="L17329" s="3">
        <v>293121100.5</v>
      </c>
      <c r="M17329" s="2" t="s">
        <v>20</v>
      </c>
      <c r="N17329" s="4" t="s">
        <v>21</v>
      </c>
    </row>
    <row r="17330" spans="1:14" x14ac:dyDescent="0.25">
      <c r="A17330" s="1" t="s">
        <v>372</v>
      </c>
      <c r="B17330" s="2" t="s">
        <v>230</v>
      </c>
      <c r="C17330" s="2" t="s">
        <v>15590</v>
      </c>
      <c r="D17330" s="2" t="s">
        <v>18067</v>
      </c>
      <c r="E17330" s="2" t="s">
        <v>15591</v>
      </c>
      <c r="F17330" s="2">
        <v>85171501</v>
      </c>
      <c r="G17330" s="2" t="s">
        <v>490</v>
      </c>
      <c r="H17330" s="2">
        <v>1</v>
      </c>
      <c r="I17330" s="2">
        <v>11</v>
      </c>
      <c r="J17330" s="2">
        <v>10</v>
      </c>
      <c r="K17330" s="2">
        <v>1</v>
      </c>
      <c r="L17330" s="3">
        <v>8100000</v>
      </c>
      <c r="M17330" s="2" t="s">
        <v>20</v>
      </c>
      <c r="N17330" s="4" t="s">
        <v>21</v>
      </c>
    </row>
    <row r="17331" spans="1:14" x14ac:dyDescent="0.25">
      <c r="A17331" s="1" t="s">
        <v>372</v>
      </c>
      <c r="B17331" s="2" t="s">
        <v>340</v>
      </c>
      <c r="C17331" s="2" t="s">
        <v>341</v>
      </c>
      <c r="D17331" s="2" t="s">
        <v>342</v>
      </c>
      <c r="E17331" s="2" t="s">
        <v>15592</v>
      </c>
      <c r="F17331" s="2">
        <v>86101802</v>
      </c>
      <c r="G17331" s="2" t="s">
        <v>19</v>
      </c>
      <c r="H17331" s="2">
        <v>2</v>
      </c>
      <c r="I17331" s="2">
        <v>11</v>
      </c>
      <c r="J17331" s="2">
        <v>10</v>
      </c>
      <c r="K17331" s="2">
        <v>1</v>
      </c>
      <c r="L17331" s="3">
        <v>105000000</v>
      </c>
      <c r="M17331" s="2" t="s">
        <v>20</v>
      </c>
      <c r="N17331" s="4" t="s">
        <v>21</v>
      </c>
    </row>
    <row r="17332" spans="1:14" x14ac:dyDescent="0.25">
      <c r="A17332" s="1" t="s">
        <v>372</v>
      </c>
      <c r="B17332" s="2" t="s">
        <v>207</v>
      </c>
      <c r="C17332" s="2" t="s">
        <v>207</v>
      </c>
      <c r="D17332" s="2" t="s">
        <v>208</v>
      </c>
      <c r="E17332" s="2" t="s">
        <v>15593</v>
      </c>
      <c r="F17332" s="2">
        <v>78111808</v>
      </c>
      <c r="G17332" s="2" t="s">
        <v>490</v>
      </c>
      <c r="H17332" s="2">
        <v>1</v>
      </c>
      <c r="I17332" s="2">
        <v>11</v>
      </c>
      <c r="J17332" s="2">
        <v>10</v>
      </c>
      <c r="K17332" s="2">
        <v>1</v>
      </c>
      <c r="L17332" s="3">
        <v>5536000</v>
      </c>
      <c r="M17332" s="2" t="s">
        <v>20</v>
      </c>
      <c r="N17332" s="4" t="s">
        <v>21</v>
      </c>
    </row>
    <row r="17333" spans="1:14" x14ac:dyDescent="0.25">
      <c r="A17333" s="1" t="s">
        <v>372</v>
      </c>
      <c r="B17333" s="2" t="s">
        <v>181</v>
      </c>
      <c r="C17333" s="2" t="s">
        <v>629</v>
      </c>
      <c r="D17333" s="2" t="s">
        <v>17896</v>
      </c>
      <c r="E17333" s="2" t="s">
        <v>15594</v>
      </c>
      <c r="F17333" s="2">
        <v>90151802</v>
      </c>
      <c r="G17333" s="2" t="s">
        <v>496</v>
      </c>
      <c r="H17333" s="2">
        <v>2</v>
      </c>
      <c r="I17333" s="2">
        <v>11</v>
      </c>
      <c r="J17333" s="2">
        <v>10</v>
      </c>
      <c r="K17333" s="2">
        <v>1</v>
      </c>
      <c r="L17333" s="3">
        <v>18315000</v>
      </c>
      <c r="M17333" s="2" t="s">
        <v>20</v>
      </c>
      <c r="N17333" s="4" t="s">
        <v>21</v>
      </c>
    </row>
    <row r="17334" spans="1:14" x14ac:dyDescent="0.25">
      <c r="A17334" s="1" t="s">
        <v>372</v>
      </c>
      <c r="B17334" s="2" t="s">
        <v>340</v>
      </c>
      <c r="C17334" s="2" t="s">
        <v>341</v>
      </c>
      <c r="D17334" s="2" t="s">
        <v>342</v>
      </c>
      <c r="E17334" s="2" t="s">
        <v>15595</v>
      </c>
      <c r="F17334" s="2">
        <v>86101802</v>
      </c>
      <c r="G17334" s="2" t="s">
        <v>19</v>
      </c>
      <c r="H17334" s="2">
        <v>1</v>
      </c>
      <c r="I17334" s="2">
        <v>11</v>
      </c>
      <c r="J17334" s="2">
        <v>10</v>
      </c>
      <c r="K17334" s="2">
        <v>1</v>
      </c>
      <c r="L17334" s="3">
        <v>43250000</v>
      </c>
      <c r="M17334" s="2" t="s">
        <v>20</v>
      </c>
      <c r="N17334" s="4" t="s">
        <v>21</v>
      </c>
    </row>
    <row r="17335" spans="1:14" x14ac:dyDescent="0.25">
      <c r="A17335" s="1" t="s">
        <v>372</v>
      </c>
      <c r="B17335" s="2" t="s">
        <v>162</v>
      </c>
      <c r="C17335" s="2" t="s">
        <v>567</v>
      </c>
      <c r="D17335" s="2" t="s">
        <v>17885</v>
      </c>
      <c r="E17335" s="2" t="s">
        <v>15596</v>
      </c>
      <c r="F17335" s="2">
        <v>81141504</v>
      </c>
      <c r="G17335" s="2" t="s">
        <v>490</v>
      </c>
      <c r="H17335" s="2">
        <v>1</v>
      </c>
      <c r="I17335" s="2">
        <v>2</v>
      </c>
      <c r="J17335" s="2">
        <v>10</v>
      </c>
      <c r="K17335" s="2">
        <v>1</v>
      </c>
      <c r="L17335" s="3">
        <v>6014260</v>
      </c>
      <c r="M17335" s="2" t="s">
        <v>20</v>
      </c>
      <c r="N17335" s="4" t="s">
        <v>21</v>
      </c>
    </row>
    <row r="17336" spans="1:14" x14ac:dyDescent="0.25">
      <c r="A17336" s="1" t="s">
        <v>372</v>
      </c>
      <c r="B17336" s="2" t="s">
        <v>278</v>
      </c>
      <c r="C17336" s="2" t="s">
        <v>606</v>
      </c>
      <c r="D17336" s="2" t="s">
        <v>17890</v>
      </c>
      <c r="E17336" s="2" t="s">
        <v>15597</v>
      </c>
      <c r="F17336" s="2">
        <v>26141702</v>
      </c>
      <c r="G17336" s="2" t="s">
        <v>490</v>
      </c>
      <c r="H17336" s="2">
        <v>1</v>
      </c>
      <c r="I17336" s="2">
        <v>10</v>
      </c>
      <c r="J17336" s="2">
        <v>10</v>
      </c>
      <c r="K17336" s="2">
        <v>1</v>
      </c>
      <c r="L17336" s="3">
        <v>8434800</v>
      </c>
      <c r="M17336" s="2" t="s">
        <v>20</v>
      </c>
      <c r="N17336" s="4" t="s">
        <v>21</v>
      </c>
    </row>
    <row r="17337" spans="1:14" x14ac:dyDescent="0.25">
      <c r="A17337" s="1" t="s">
        <v>372</v>
      </c>
      <c r="B17337" s="2" t="s">
        <v>340</v>
      </c>
      <c r="C17337" s="2" t="s">
        <v>341</v>
      </c>
      <c r="D17337" s="2" t="s">
        <v>342</v>
      </c>
      <c r="E17337" s="2" t="s">
        <v>15598</v>
      </c>
      <c r="F17337" s="2">
        <v>86101710</v>
      </c>
      <c r="G17337" s="2" t="s">
        <v>19</v>
      </c>
      <c r="H17337" s="2">
        <v>1</v>
      </c>
      <c r="I17337" s="2">
        <v>3</v>
      </c>
      <c r="J17337" s="2">
        <v>10</v>
      </c>
      <c r="K17337" s="2">
        <v>1</v>
      </c>
      <c r="L17337" s="3">
        <v>26500000</v>
      </c>
      <c r="M17337" s="2" t="s">
        <v>20</v>
      </c>
      <c r="N17337" s="4" t="s">
        <v>21</v>
      </c>
    </row>
    <row r="17338" spans="1:14" x14ac:dyDescent="0.25">
      <c r="A17338" s="1" t="s">
        <v>372</v>
      </c>
      <c r="B17338" s="2" t="s">
        <v>332</v>
      </c>
      <c r="C17338" s="2" t="s">
        <v>333</v>
      </c>
      <c r="D17338" s="2" t="s">
        <v>334</v>
      </c>
      <c r="E17338" s="2" t="s">
        <v>15599</v>
      </c>
      <c r="F17338" s="2">
        <v>85111600</v>
      </c>
      <c r="G17338" s="2" t="s">
        <v>490</v>
      </c>
      <c r="H17338" s="2">
        <v>1</v>
      </c>
      <c r="I17338" s="2">
        <v>10</v>
      </c>
      <c r="J17338" s="2">
        <v>10</v>
      </c>
      <c r="K17338" s="2">
        <v>1</v>
      </c>
      <c r="L17338" s="3">
        <v>20000000</v>
      </c>
      <c r="M17338" s="2" t="s">
        <v>20</v>
      </c>
      <c r="N17338" s="4" t="s">
        <v>21</v>
      </c>
    </row>
    <row r="17339" spans="1:14" x14ac:dyDescent="0.25">
      <c r="A17339" s="1" t="s">
        <v>372</v>
      </c>
      <c r="B17339" s="2" t="s">
        <v>181</v>
      </c>
      <c r="C17339" s="2" t="s">
        <v>629</v>
      </c>
      <c r="D17339" s="2" t="s">
        <v>17896</v>
      </c>
      <c r="E17339" s="2" t="s">
        <v>15600</v>
      </c>
      <c r="F17339" s="2">
        <v>81141601</v>
      </c>
      <c r="G17339" s="2" t="s">
        <v>496</v>
      </c>
      <c r="H17339" s="2">
        <v>2</v>
      </c>
      <c r="I17339" s="2">
        <v>11</v>
      </c>
      <c r="J17339" s="2">
        <v>10</v>
      </c>
      <c r="K17339" s="2">
        <v>1</v>
      </c>
      <c r="L17339" s="3">
        <v>40000000</v>
      </c>
      <c r="M17339" s="2" t="s">
        <v>20</v>
      </c>
      <c r="N17339" s="4" t="s">
        <v>21</v>
      </c>
    </row>
    <row r="17340" spans="1:14" x14ac:dyDescent="0.25">
      <c r="A17340" s="1" t="s">
        <v>372</v>
      </c>
      <c r="B17340" s="2" t="s">
        <v>86</v>
      </c>
      <c r="C17340" s="2" t="s">
        <v>246</v>
      </c>
      <c r="D17340" s="2" t="s">
        <v>247</v>
      </c>
      <c r="E17340" s="2" t="s">
        <v>15601</v>
      </c>
      <c r="F17340" s="2">
        <v>24121500</v>
      </c>
      <c r="G17340" s="2" t="s">
        <v>490</v>
      </c>
      <c r="H17340" s="2">
        <v>4</v>
      </c>
      <c r="I17340" s="2">
        <v>2</v>
      </c>
      <c r="J17340" s="2">
        <v>10</v>
      </c>
      <c r="K17340" s="2">
        <v>2</v>
      </c>
      <c r="L17340" s="3">
        <v>238238</v>
      </c>
      <c r="M17340" s="2" t="s">
        <v>0</v>
      </c>
      <c r="N17340" s="4" t="s">
        <v>21</v>
      </c>
    </row>
    <row r="17341" spans="1:14" x14ac:dyDescent="0.25">
      <c r="A17341" s="1" t="s">
        <v>372</v>
      </c>
      <c r="B17341" s="2" t="s">
        <v>86</v>
      </c>
      <c r="C17341" s="2" t="s">
        <v>246</v>
      </c>
      <c r="D17341" s="2" t="s">
        <v>247</v>
      </c>
      <c r="E17341" s="2" t="s">
        <v>15602</v>
      </c>
      <c r="F17341" s="2">
        <v>24121500</v>
      </c>
      <c r="G17341" s="2" t="s">
        <v>490</v>
      </c>
      <c r="H17341" s="2">
        <v>4</v>
      </c>
      <c r="I17341" s="2">
        <v>2</v>
      </c>
      <c r="J17341" s="2">
        <v>10</v>
      </c>
      <c r="K17341" s="2">
        <v>16</v>
      </c>
      <c r="L17341" s="3">
        <v>5197920</v>
      </c>
      <c r="M17341" s="2" t="s">
        <v>0</v>
      </c>
      <c r="N17341" s="4" t="s">
        <v>21</v>
      </c>
    </row>
    <row r="17342" spans="1:14" x14ac:dyDescent="0.25">
      <c r="A17342" s="1" t="s">
        <v>372</v>
      </c>
      <c r="B17342" s="2" t="s">
        <v>76</v>
      </c>
      <c r="C17342" s="2" t="s">
        <v>83</v>
      </c>
      <c r="D17342" s="2" t="s">
        <v>84</v>
      </c>
      <c r="E17342" s="2" t="s">
        <v>15603</v>
      </c>
      <c r="F17342" s="2">
        <v>24121500</v>
      </c>
      <c r="G17342" s="2" t="s">
        <v>490</v>
      </c>
      <c r="H17342" s="2">
        <v>4</v>
      </c>
      <c r="I17342" s="2">
        <v>1</v>
      </c>
      <c r="J17342" s="2">
        <v>10</v>
      </c>
      <c r="K17342" s="2">
        <v>28</v>
      </c>
      <c r="L17342" s="3">
        <v>3032120</v>
      </c>
      <c r="M17342" s="2" t="s">
        <v>0</v>
      </c>
      <c r="N17342" s="4" t="s">
        <v>21</v>
      </c>
    </row>
    <row r="17343" spans="1:14" x14ac:dyDescent="0.25">
      <c r="A17343" s="1" t="s">
        <v>372</v>
      </c>
      <c r="B17343" s="2" t="s">
        <v>63</v>
      </c>
      <c r="C17343" s="2" t="s">
        <v>64</v>
      </c>
      <c r="D17343" s="2" t="s">
        <v>65</v>
      </c>
      <c r="E17343" s="2" t="s">
        <v>15604</v>
      </c>
      <c r="F17343" s="2">
        <v>24121503</v>
      </c>
      <c r="G17343" s="2" t="s">
        <v>490</v>
      </c>
      <c r="H17343" s="2">
        <v>4</v>
      </c>
      <c r="I17343" s="2">
        <v>2</v>
      </c>
      <c r="J17343" s="2">
        <v>10</v>
      </c>
      <c r="K17343" s="2">
        <v>200</v>
      </c>
      <c r="L17343" s="3">
        <v>1263800</v>
      </c>
      <c r="M17343" s="2" t="s">
        <v>0</v>
      </c>
      <c r="N17343" s="4" t="s">
        <v>21</v>
      </c>
    </row>
    <row r="17344" spans="1:14" x14ac:dyDescent="0.25">
      <c r="A17344" s="1" t="s">
        <v>372</v>
      </c>
      <c r="B17344" s="2" t="s">
        <v>63</v>
      </c>
      <c r="C17344" s="2" t="s">
        <v>64</v>
      </c>
      <c r="D17344" s="2" t="s">
        <v>65</v>
      </c>
      <c r="E17344" s="2" t="s">
        <v>15605</v>
      </c>
      <c r="F17344" s="2">
        <v>24121503</v>
      </c>
      <c r="G17344" s="2" t="s">
        <v>490</v>
      </c>
      <c r="H17344" s="2">
        <v>4</v>
      </c>
      <c r="I17344" s="2">
        <v>2</v>
      </c>
      <c r="J17344" s="2">
        <v>10</v>
      </c>
      <c r="K17344" s="2">
        <v>200</v>
      </c>
      <c r="L17344" s="3">
        <v>1685000</v>
      </c>
      <c r="M17344" s="2" t="s">
        <v>0</v>
      </c>
      <c r="N17344" s="4" t="s">
        <v>21</v>
      </c>
    </row>
    <row r="17345" spans="1:14" x14ac:dyDescent="0.25">
      <c r="A17345" s="1" t="s">
        <v>372</v>
      </c>
      <c r="B17345" s="2" t="s">
        <v>63</v>
      </c>
      <c r="C17345" s="2" t="s">
        <v>64</v>
      </c>
      <c r="D17345" s="2" t="s">
        <v>65</v>
      </c>
      <c r="E17345" s="2" t="s">
        <v>15606</v>
      </c>
      <c r="F17345" s="2">
        <v>24121503</v>
      </c>
      <c r="G17345" s="2" t="s">
        <v>490</v>
      </c>
      <c r="H17345" s="2">
        <v>4</v>
      </c>
      <c r="I17345" s="2">
        <v>2</v>
      </c>
      <c r="J17345" s="2">
        <v>10</v>
      </c>
      <c r="K17345" s="2">
        <v>200</v>
      </c>
      <c r="L17345" s="3">
        <v>1516600</v>
      </c>
      <c r="M17345" s="2" t="s">
        <v>0</v>
      </c>
      <c r="N17345" s="4" t="s">
        <v>21</v>
      </c>
    </row>
    <row r="17346" spans="1:14" x14ac:dyDescent="0.25">
      <c r="A17346" s="1" t="s">
        <v>372</v>
      </c>
      <c r="B17346" s="2" t="s">
        <v>63</v>
      </c>
      <c r="C17346" s="2" t="s">
        <v>64</v>
      </c>
      <c r="D17346" s="2" t="s">
        <v>65</v>
      </c>
      <c r="E17346" s="2" t="s">
        <v>15607</v>
      </c>
      <c r="F17346" s="2">
        <v>24121503</v>
      </c>
      <c r="G17346" s="2" t="s">
        <v>490</v>
      </c>
      <c r="H17346" s="2">
        <v>4</v>
      </c>
      <c r="I17346" s="2">
        <v>2</v>
      </c>
      <c r="J17346" s="2">
        <v>10</v>
      </c>
      <c r="K17346" s="2">
        <v>200</v>
      </c>
      <c r="L17346" s="3">
        <v>1460400</v>
      </c>
      <c r="M17346" s="2" t="s">
        <v>0</v>
      </c>
      <c r="N17346" s="4" t="s">
        <v>21</v>
      </c>
    </row>
    <row r="17347" spans="1:14" x14ac:dyDescent="0.25">
      <c r="A17347" s="1" t="s">
        <v>372</v>
      </c>
      <c r="B17347" s="2" t="s">
        <v>63</v>
      </c>
      <c r="C17347" s="2" t="s">
        <v>64</v>
      </c>
      <c r="D17347" s="2" t="s">
        <v>65</v>
      </c>
      <c r="E17347" s="2" t="s">
        <v>15608</v>
      </c>
      <c r="F17347" s="2">
        <v>24121503</v>
      </c>
      <c r="G17347" s="2" t="s">
        <v>490</v>
      </c>
      <c r="H17347" s="2">
        <v>4</v>
      </c>
      <c r="I17347" s="2">
        <v>2</v>
      </c>
      <c r="J17347" s="2">
        <v>10</v>
      </c>
      <c r="K17347" s="2">
        <v>200</v>
      </c>
      <c r="L17347" s="3">
        <v>1404200</v>
      </c>
      <c r="M17347" s="2" t="s">
        <v>0</v>
      </c>
      <c r="N17347" s="4" t="s">
        <v>21</v>
      </c>
    </row>
    <row r="17348" spans="1:14" x14ac:dyDescent="0.25">
      <c r="A17348" s="1" t="s">
        <v>372</v>
      </c>
      <c r="B17348" s="2" t="s">
        <v>86</v>
      </c>
      <c r="C17348" s="2" t="s">
        <v>246</v>
      </c>
      <c r="D17348" s="2" t="s">
        <v>247</v>
      </c>
      <c r="E17348" s="2" t="s">
        <v>15609</v>
      </c>
      <c r="F17348" s="2">
        <v>24121500</v>
      </c>
      <c r="G17348" s="2" t="s">
        <v>490</v>
      </c>
      <c r="H17348" s="2">
        <v>4</v>
      </c>
      <c r="I17348" s="2">
        <v>2</v>
      </c>
      <c r="J17348" s="2">
        <v>10</v>
      </c>
      <c r="K17348" s="2">
        <v>380</v>
      </c>
      <c r="L17348" s="3">
        <v>5562060</v>
      </c>
      <c r="M17348" s="2" t="s">
        <v>0</v>
      </c>
      <c r="N17348" s="4" t="s">
        <v>21</v>
      </c>
    </row>
    <row r="17349" spans="1:14" x14ac:dyDescent="0.25">
      <c r="A17349" s="1" t="s">
        <v>372</v>
      </c>
      <c r="B17349" s="2" t="s">
        <v>86</v>
      </c>
      <c r="C17349" s="2" t="s">
        <v>246</v>
      </c>
      <c r="D17349" s="2" t="s">
        <v>247</v>
      </c>
      <c r="E17349" s="2" t="s">
        <v>15610</v>
      </c>
      <c r="F17349" s="2">
        <v>24121500</v>
      </c>
      <c r="G17349" s="2" t="s">
        <v>490</v>
      </c>
      <c r="H17349" s="2">
        <v>4</v>
      </c>
      <c r="I17349" s="2">
        <v>2</v>
      </c>
      <c r="J17349" s="2">
        <v>10</v>
      </c>
      <c r="K17349" s="2">
        <v>280</v>
      </c>
      <c r="L17349" s="3">
        <v>5337080</v>
      </c>
      <c r="M17349" s="2" t="s">
        <v>0</v>
      </c>
      <c r="N17349" s="4" t="s">
        <v>21</v>
      </c>
    </row>
    <row r="17350" spans="1:14" x14ac:dyDescent="0.25">
      <c r="A17350" s="1" t="s">
        <v>372</v>
      </c>
      <c r="B17350" s="2" t="s">
        <v>86</v>
      </c>
      <c r="C17350" s="2" t="s">
        <v>246</v>
      </c>
      <c r="D17350" s="2" t="s">
        <v>247</v>
      </c>
      <c r="E17350" s="2" t="s">
        <v>15611</v>
      </c>
      <c r="F17350" s="2">
        <v>24121500</v>
      </c>
      <c r="G17350" s="2" t="s">
        <v>490</v>
      </c>
      <c r="H17350" s="2">
        <v>4</v>
      </c>
      <c r="I17350" s="2">
        <v>2</v>
      </c>
      <c r="J17350" s="2">
        <v>10</v>
      </c>
      <c r="K17350" s="2">
        <v>280</v>
      </c>
      <c r="L17350" s="3">
        <v>7877800</v>
      </c>
      <c r="M17350" s="2" t="s">
        <v>0</v>
      </c>
      <c r="N17350" s="4" t="s">
        <v>21</v>
      </c>
    </row>
    <row r="17351" spans="1:14" x14ac:dyDescent="0.25">
      <c r="A17351" s="1" t="s">
        <v>372</v>
      </c>
      <c r="B17351" s="2" t="s">
        <v>86</v>
      </c>
      <c r="C17351" s="2" t="s">
        <v>246</v>
      </c>
      <c r="D17351" s="2" t="s">
        <v>247</v>
      </c>
      <c r="E17351" s="2" t="s">
        <v>15612</v>
      </c>
      <c r="F17351" s="2">
        <v>24121500</v>
      </c>
      <c r="G17351" s="2" t="s">
        <v>490</v>
      </c>
      <c r="H17351" s="2">
        <v>4</v>
      </c>
      <c r="I17351" s="2">
        <v>2</v>
      </c>
      <c r="J17351" s="2">
        <v>10</v>
      </c>
      <c r="K17351" s="2">
        <v>220</v>
      </c>
      <c r="L17351" s="3">
        <v>6877420</v>
      </c>
      <c r="M17351" s="2" t="s">
        <v>0</v>
      </c>
      <c r="N17351" s="4" t="s">
        <v>21</v>
      </c>
    </row>
    <row r="17352" spans="1:14" x14ac:dyDescent="0.25">
      <c r="A17352" s="1" t="s">
        <v>372</v>
      </c>
      <c r="B17352" s="2" t="s">
        <v>86</v>
      </c>
      <c r="C17352" s="2" t="s">
        <v>246</v>
      </c>
      <c r="D17352" s="2" t="s">
        <v>247</v>
      </c>
      <c r="E17352" s="2" t="s">
        <v>15613</v>
      </c>
      <c r="F17352" s="2">
        <v>24121500</v>
      </c>
      <c r="G17352" s="2" t="s">
        <v>490</v>
      </c>
      <c r="H17352" s="2">
        <v>4</v>
      </c>
      <c r="I17352" s="2">
        <v>2</v>
      </c>
      <c r="J17352" s="2">
        <v>10</v>
      </c>
      <c r="K17352" s="2">
        <v>280</v>
      </c>
      <c r="L17352" s="3">
        <v>7589120</v>
      </c>
      <c r="M17352" s="2" t="s">
        <v>0</v>
      </c>
      <c r="N17352" s="4" t="s">
        <v>21</v>
      </c>
    </row>
    <row r="17353" spans="1:14" x14ac:dyDescent="0.25">
      <c r="A17353" s="1" t="s">
        <v>372</v>
      </c>
      <c r="B17353" s="2" t="s">
        <v>86</v>
      </c>
      <c r="C17353" s="2" t="s">
        <v>246</v>
      </c>
      <c r="D17353" s="2" t="s">
        <v>247</v>
      </c>
      <c r="E17353" s="2" t="s">
        <v>15614</v>
      </c>
      <c r="F17353" s="2">
        <v>24121500</v>
      </c>
      <c r="G17353" s="2" t="s">
        <v>490</v>
      </c>
      <c r="H17353" s="2">
        <v>4</v>
      </c>
      <c r="I17353" s="2">
        <v>2</v>
      </c>
      <c r="J17353" s="2">
        <v>10</v>
      </c>
      <c r="K17353" s="2">
        <v>130</v>
      </c>
      <c r="L17353" s="3">
        <v>5151380</v>
      </c>
      <c r="M17353" s="2" t="s">
        <v>0</v>
      </c>
      <c r="N17353" s="4" t="s">
        <v>21</v>
      </c>
    </row>
    <row r="17354" spans="1:14" x14ac:dyDescent="0.25">
      <c r="A17354" s="1" t="s">
        <v>372</v>
      </c>
      <c r="B17354" s="2" t="s">
        <v>86</v>
      </c>
      <c r="C17354" s="2" t="s">
        <v>246</v>
      </c>
      <c r="D17354" s="2" t="s">
        <v>247</v>
      </c>
      <c r="E17354" s="2" t="s">
        <v>15615</v>
      </c>
      <c r="F17354" s="2">
        <v>44121711</v>
      </c>
      <c r="G17354" s="2" t="s">
        <v>490</v>
      </c>
      <c r="H17354" s="2">
        <v>4</v>
      </c>
      <c r="I17354" s="2">
        <v>2</v>
      </c>
      <c r="J17354" s="2">
        <v>10</v>
      </c>
      <c r="K17354" s="2">
        <v>650</v>
      </c>
      <c r="L17354" s="3">
        <v>5385250</v>
      </c>
      <c r="M17354" s="2" t="s">
        <v>0</v>
      </c>
      <c r="N17354" s="4" t="s">
        <v>21</v>
      </c>
    </row>
    <row r="17355" spans="1:14" x14ac:dyDescent="0.25">
      <c r="A17355" s="1" t="s">
        <v>372</v>
      </c>
      <c r="B17355" s="2" t="s">
        <v>86</v>
      </c>
      <c r="C17355" s="2" t="s">
        <v>246</v>
      </c>
      <c r="D17355" s="2" t="s">
        <v>247</v>
      </c>
      <c r="E17355" s="2" t="s">
        <v>15616</v>
      </c>
      <c r="F17355" s="2">
        <v>14121500</v>
      </c>
      <c r="G17355" s="2" t="s">
        <v>490</v>
      </c>
      <c r="H17355" s="2">
        <v>4</v>
      </c>
      <c r="I17355" s="2">
        <v>1</v>
      </c>
      <c r="J17355" s="2">
        <v>10</v>
      </c>
      <c r="K17355" s="2">
        <v>50</v>
      </c>
      <c r="L17355" s="3">
        <v>2707250</v>
      </c>
      <c r="M17355" s="2" t="s">
        <v>0</v>
      </c>
      <c r="N17355" s="4" t="s">
        <v>21</v>
      </c>
    </row>
    <row r="17356" spans="1:14" x14ac:dyDescent="0.25">
      <c r="A17356" s="1" t="s">
        <v>372</v>
      </c>
      <c r="B17356" s="2" t="s">
        <v>545</v>
      </c>
      <c r="C17356" s="2" t="s">
        <v>2666</v>
      </c>
      <c r="D17356" s="2" t="s">
        <v>17965</v>
      </c>
      <c r="E17356" s="2" t="s">
        <v>15617</v>
      </c>
      <c r="F17356" s="2">
        <v>78101800</v>
      </c>
      <c r="G17356" s="2" t="s">
        <v>496</v>
      </c>
      <c r="H17356" s="2">
        <v>1</v>
      </c>
      <c r="I17356" s="2">
        <v>4</v>
      </c>
      <c r="J17356" s="2">
        <v>10</v>
      </c>
      <c r="K17356" s="2">
        <v>1</v>
      </c>
      <c r="L17356" s="3">
        <v>48000000</v>
      </c>
      <c r="M17356" s="2" t="s">
        <v>20</v>
      </c>
      <c r="N17356" s="4" t="s">
        <v>17384</v>
      </c>
    </row>
    <row r="17357" spans="1:14" x14ac:dyDescent="0.25">
      <c r="A17357" s="1" t="s">
        <v>372</v>
      </c>
      <c r="B17357" s="2" t="s">
        <v>545</v>
      </c>
      <c r="C17357" s="2" t="s">
        <v>546</v>
      </c>
      <c r="D17357" s="2" t="s">
        <v>17883</v>
      </c>
      <c r="E17357" s="2" t="s">
        <v>15618</v>
      </c>
      <c r="F17357" s="2">
        <v>78101501</v>
      </c>
      <c r="G17357" s="2" t="s">
        <v>496</v>
      </c>
      <c r="H17357" s="2">
        <v>1</v>
      </c>
      <c r="I17357" s="2">
        <v>4</v>
      </c>
      <c r="J17357" s="2">
        <v>10</v>
      </c>
      <c r="K17357" s="2">
        <v>1</v>
      </c>
      <c r="L17357" s="3">
        <v>68000000</v>
      </c>
      <c r="M17357" s="2" t="s">
        <v>20</v>
      </c>
      <c r="N17357" s="4" t="s">
        <v>17384</v>
      </c>
    </row>
    <row r="17358" spans="1:14" x14ac:dyDescent="0.25">
      <c r="A17358" s="1" t="s">
        <v>372</v>
      </c>
      <c r="B17358" s="2" t="s">
        <v>545</v>
      </c>
      <c r="C17358" s="2" t="s">
        <v>2666</v>
      </c>
      <c r="D17358" s="2" t="s">
        <v>17965</v>
      </c>
      <c r="E17358" s="2" t="s">
        <v>15619</v>
      </c>
      <c r="F17358" s="2">
        <v>78101800</v>
      </c>
      <c r="G17358" s="2" t="s">
        <v>496</v>
      </c>
      <c r="H17358" s="2">
        <v>4</v>
      </c>
      <c r="I17358" s="2">
        <v>8</v>
      </c>
      <c r="J17358" s="2">
        <v>10</v>
      </c>
      <c r="K17358" s="2">
        <v>1</v>
      </c>
      <c r="L17358" s="3">
        <v>111800000</v>
      </c>
      <c r="M17358" s="2" t="s">
        <v>20</v>
      </c>
      <c r="N17358" s="4" t="s">
        <v>21</v>
      </c>
    </row>
    <row r="17359" spans="1:14" x14ac:dyDescent="0.25">
      <c r="A17359" s="1" t="s">
        <v>372</v>
      </c>
      <c r="B17359" s="2" t="s">
        <v>545</v>
      </c>
      <c r="C17359" s="2" t="s">
        <v>546</v>
      </c>
      <c r="D17359" s="2" t="s">
        <v>17883</v>
      </c>
      <c r="E17359" s="2" t="s">
        <v>15620</v>
      </c>
      <c r="F17359" s="2">
        <v>78101501</v>
      </c>
      <c r="G17359" s="2" t="s">
        <v>496</v>
      </c>
      <c r="H17359" s="2">
        <v>4</v>
      </c>
      <c r="I17359" s="2">
        <v>8</v>
      </c>
      <c r="J17359" s="2">
        <v>10</v>
      </c>
      <c r="K17359" s="2">
        <v>1</v>
      </c>
      <c r="L17359" s="3">
        <v>76000000</v>
      </c>
      <c r="M17359" s="2" t="s">
        <v>20</v>
      </c>
      <c r="N17359" s="4" t="s">
        <v>21</v>
      </c>
    </row>
    <row r="17360" spans="1:14" x14ac:dyDescent="0.25">
      <c r="A17360" s="1" t="s">
        <v>372</v>
      </c>
      <c r="B17360" s="2" t="s">
        <v>340</v>
      </c>
      <c r="C17360" s="2" t="s">
        <v>341</v>
      </c>
      <c r="D17360" s="2" t="s">
        <v>342</v>
      </c>
      <c r="E17360" s="2" t="s">
        <v>15621</v>
      </c>
      <c r="F17360" s="2">
        <v>86111500</v>
      </c>
      <c r="G17360" s="2" t="s">
        <v>490</v>
      </c>
      <c r="H17360" s="2">
        <v>2</v>
      </c>
      <c r="I17360" s="2">
        <v>4</v>
      </c>
      <c r="J17360" s="2">
        <v>10</v>
      </c>
      <c r="K17360" s="2">
        <v>1</v>
      </c>
      <c r="L17360" s="3">
        <v>10948000</v>
      </c>
      <c r="M17360" s="2" t="s">
        <v>20</v>
      </c>
      <c r="N17360" s="4" t="s">
        <v>21</v>
      </c>
    </row>
    <row r="17361" spans="1:14" x14ac:dyDescent="0.25">
      <c r="A17361" s="1" t="s">
        <v>372</v>
      </c>
      <c r="B17361" s="2" t="s">
        <v>340</v>
      </c>
      <c r="C17361" s="2" t="s">
        <v>341</v>
      </c>
      <c r="D17361" s="2" t="s">
        <v>342</v>
      </c>
      <c r="E17361" s="2" t="s">
        <v>15622</v>
      </c>
      <c r="F17361" s="2">
        <v>86111500</v>
      </c>
      <c r="G17361" s="2" t="s">
        <v>490</v>
      </c>
      <c r="H17361" s="2">
        <v>2</v>
      </c>
      <c r="I17361" s="2">
        <v>4</v>
      </c>
      <c r="J17361" s="2">
        <v>10</v>
      </c>
      <c r="K17361" s="2">
        <v>1</v>
      </c>
      <c r="L17361" s="3">
        <v>19844400</v>
      </c>
      <c r="M17361" s="2" t="s">
        <v>20</v>
      </c>
      <c r="N17361" s="4" t="s">
        <v>21</v>
      </c>
    </row>
    <row r="17362" spans="1:14" x14ac:dyDescent="0.25">
      <c r="A17362" s="1" t="s">
        <v>372</v>
      </c>
      <c r="B17362" s="2" t="s">
        <v>340</v>
      </c>
      <c r="C17362" s="2" t="s">
        <v>341</v>
      </c>
      <c r="D17362" s="2" t="s">
        <v>342</v>
      </c>
      <c r="E17362" s="2" t="s">
        <v>15623</v>
      </c>
      <c r="F17362" s="2">
        <v>80101504</v>
      </c>
      <c r="G17362" s="2" t="s">
        <v>496</v>
      </c>
      <c r="H17362" s="2">
        <v>2</v>
      </c>
      <c r="I17362" s="2">
        <v>4</v>
      </c>
      <c r="J17362" s="2">
        <v>10</v>
      </c>
      <c r="K17362" s="2">
        <v>1</v>
      </c>
      <c r="L17362" s="3">
        <v>96919550</v>
      </c>
      <c r="M17362" s="2" t="s">
        <v>20</v>
      </c>
      <c r="N17362" s="4" t="s">
        <v>21</v>
      </c>
    </row>
    <row r="17363" spans="1:14" x14ac:dyDescent="0.25">
      <c r="A17363" s="1" t="s">
        <v>372</v>
      </c>
      <c r="B17363" s="2" t="s">
        <v>52</v>
      </c>
      <c r="C17363" s="2" t="s">
        <v>1063</v>
      </c>
      <c r="D17363" s="2" t="s">
        <v>17928</v>
      </c>
      <c r="E17363" s="2" t="s">
        <v>15624</v>
      </c>
      <c r="F17363" s="2">
        <v>10121801</v>
      </c>
      <c r="G17363" s="2" t="s">
        <v>496</v>
      </c>
      <c r="H17363" s="2">
        <v>3</v>
      </c>
      <c r="I17363" s="2">
        <v>6</v>
      </c>
      <c r="J17363" s="2">
        <v>10</v>
      </c>
      <c r="K17363" s="2">
        <v>8500</v>
      </c>
      <c r="L17363" s="3">
        <v>130751250</v>
      </c>
      <c r="M17363" s="2" t="s">
        <v>17387</v>
      </c>
      <c r="N17363" s="4" t="s">
        <v>21</v>
      </c>
    </row>
    <row r="17364" spans="1:14" x14ac:dyDescent="0.25">
      <c r="A17364" s="1" t="s">
        <v>372</v>
      </c>
      <c r="B17364" s="2" t="s">
        <v>52</v>
      </c>
      <c r="C17364" s="2" t="s">
        <v>1063</v>
      </c>
      <c r="D17364" s="2" t="s">
        <v>17928</v>
      </c>
      <c r="E17364" s="2" t="s">
        <v>15625</v>
      </c>
      <c r="F17364" s="2">
        <v>10121801</v>
      </c>
      <c r="G17364" s="2" t="s">
        <v>496</v>
      </c>
      <c r="H17364" s="2">
        <v>3</v>
      </c>
      <c r="I17364" s="2">
        <v>6</v>
      </c>
      <c r="J17364" s="2">
        <v>10</v>
      </c>
      <c r="K17364" s="2">
        <v>208</v>
      </c>
      <c r="L17364" s="3">
        <v>5460000</v>
      </c>
      <c r="M17364" s="2" t="s">
        <v>17387</v>
      </c>
      <c r="N17364" s="4" t="s">
        <v>21</v>
      </c>
    </row>
    <row r="17365" spans="1:14" x14ac:dyDescent="0.25">
      <c r="A17365" s="1" t="s">
        <v>372</v>
      </c>
      <c r="B17365" s="2" t="s">
        <v>52</v>
      </c>
      <c r="C17365" s="2" t="s">
        <v>1063</v>
      </c>
      <c r="D17365" s="2" t="s">
        <v>17928</v>
      </c>
      <c r="E17365" s="2" t="s">
        <v>15626</v>
      </c>
      <c r="F17365" s="2">
        <v>10121801</v>
      </c>
      <c r="G17365" s="2" t="s">
        <v>496</v>
      </c>
      <c r="H17365" s="2">
        <v>3</v>
      </c>
      <c r="I17365" s="2">
        <v>7</v>
      </c>
      <c r="J17365" s="2">
        <v>10</v>
      </c>
      <c r="K17365" s="2">
        <v>398</v>
      </c>
      <c r="L17365" s="3">
        <v>10447500</v>
      </c>
      <c r="M17365" s="2" t="s">
        <v>17387</v>
      </c>
      <c r="N17365" s="4" t="s">
        <v>21</v>
      </c>
    </row>
    <row r="17366" spans="1:14" x14ac:dyDescent="0.25">
      <c r="A17366" s="1" t="s">
        <v>372</v>
      </c>
      <c r="B17366" s="2" t="s">
        <v>52</v>
      </c>
      <c r="C17366" s="2" t="s">
        <v>1063</v>
      </c>
      <c r="D17366" s="2" t="s">
        <v>17928</v>
      </c>
      <c r="E17366" s="2" t="s">
        <v>15627</v>
      </c>
      <c r="F17366" s="2">
        <v>10121801</v>
      </c>
      <c r="G17366" s="2" t="s">
        <v>496</v>
      </c>
      <c r="H17366" s="2">
        <v>3</v>
      </c>
      <c r="I17366" s="2">
        <v>7</v>
      </c>
      <c r="J17366" s="2">
        <v>10</v>
      </c>
      <c r="K17366" s="2">
        <v>1500</v>
      </c>
      <c r="L17366" s="3">
        <v>37800000</v>
      </c>
      <c r="M17366" s="2" t="s">
        <v>17387</v>
      </c>
      <c r="N17366" s="4" t="s">
        <v>21</v>
      </c>
    </row>
    <row r="17367" spans="1:14" x14ac:dyDescent="0.25">
      <c r="A17367" s="1" t="s">
        <v>372</v>
      </c>
      <c r="B17367" s="2" t="s">
        <v>52</v>
      </c>
      <c r="C17367" s="2" t="s">
        <v>1063</v>
      </c>
      <c r="D17367" s="2" t="s">
        <v>17928</v>
      </c>
      <c r="E17367" s="2" t="s">
        <v>15628</v>
      </c>
      <c r="F17367" s="2">
        <v>10121806</v>
      </c>
      <c r="G17367" s="2" t="s">
        <v>496</v>
      </c>
      <c r="H17367" s="2">
        <v>3</v>
      </c>
      <c r="I17367" s="2">
        <v>7</v>
      </c>
      <c r="J17367" s="2">
        <v>10</v>
      </c>
      <c r="K17367" s="2">
        <v>2000</v>
      </c>
      <c r="L17367" s="3">
        <v>18900000</v>
      </c>
      <c r="M17367" s="2" t="s">
        <v>0</v>
      </c>
      <c r="N17367" s="4" t="s">
        <v>21</v>
      </c>
    </row>
    <row r="17368" spans="1:14" x14ac:dyDescent="0.25">
      <c r="A17368" s="1" t="s">
        <v>372</v>
      </c>
      <c r="B17368" s="2" t="s">
        <v>52</v>
      </c>
      <c r="C17368" s="2" t="s">
        <v>1063</v>
      </c>
      <c r="D17368" s="2" t="s">
        <v>17928</v>
      </c>
      <c r="E17368" s="2" t="s">
        <v>15629</v>
      </c>
      <c r="F17368" s="2">
        <v>10121806</v>
      </c>
      <c r="G17368" s="2" t="s">
        <v>496</v>
      </c>
      <c r="H17368" s="2">
        <v>3</v>
      </c>
      <c r="I17368" s="2">
        <v>7</v>
      </c>
      <c r="J17368" s="2">
        <v>10</v>
      </c>
      <c r="K17368" s="2">
        <v>2000</v>
      </c>
      <c r="L17368" s="3">
        <v>18900000</v>
      </c>
      <c r="M17368" s="2" t="s">
        <v>0</v>
      </c>
      <c r="N17368" s="4" t="s">
        <v>21</v>
      </c>
    </row>
    <row r="17369" spans="1:14" x14ac:dyDescent="0.25">
      <c r="A17369" s="1" t="s">
        <v>372</v>
      </c>
      <c r="B17369" s="2" t="s">
        <v>52</v>
      </c>
      <c r="C17369" s="2" t="s">
        <v>1063</v>
      </c>
      <c r="D17369" s="2" t="s">
        <v>17928</v>
      </c>
      <c r="E17369" s="2" t="s">
        <v>15630</v>
      </c>
      <c r="F17369" s="2">
        <v>10121802</v>
      </c>
      <c r="G17369" s="2" t="s">
        <v>496</v>
      </c>
      <c r="H17369" s="2">
        <v>3</v>
      </c>
      <c r="I17369" s="2">
        <v>7</v>
      </c>
      <c r="J17369" s="2">
        <v>10</v>
      </c>
      <c r="K17369" s="2">
        <v>2000</v>
      </c>
      <c r="L17369" s="3">
        <v>15041250</v>
      </c>
      <c r="M17369" s="2" t="s">
        <v>0</v>
      </c>
      <c r="N17369" s="4" t="s">
        <v>21</v>
      </c>
    </row>
    <row r="17370" spans="1:14" x14ac:dyDescent="0.25">
      <c r="A17370" s="1" t="s">
        <v>372</v>
      </c>
      <c r="B17370" s="2" t="s">
        <v>143</v>
      </c>
      <c r="C17370" s="2" t="s">
        <v>2710</v>
      </c>
      <c r="D17370" s="2" t="s">
        <v>17967</v>
      </c>
      <c r="E17370" s="2" t="s">
        <v>15631</v>
      </c>
      <c r="F17370" s="2">
        <v>80141600</v>
      </c>
      <c r="G17370" s="2" t="s">
        <v>496</v>
      </c>
      <c r="H17370" s="2">
        <v>3</v>
      </c>
      <c r="I17370" s="2">
        <v>7</v>
      </c>
      <c r="J17370" s="2">
        <v>10</v>
      </c>
      <c r="K17370" s="2">
        <v>1</v>
      </c>
      <c r="L17370" s="3">
        <v>3376844.0000076299</v>
      </c>
      <c r="M17370" s="2" t="s">
        <v>20</v>
      </c>
      <c r="N17370" s="4" t="s">
        <v>21</v>
      </c>
    </row>
    <row r="17371" spans="1:14" x14ac:dyDescent="0.25">
      <c r="A17371" s="1" t="s">
        <v>372</v>
      </c>
      <c r="B17371" s="2" t="s">
        <v>278</v>
      </c>
      <c r="C17371" s="2" t="s">
        <v>2783</v>
      </c>
      <c r="D17371" s="2" t="s">
        <v>17976</v>
      </c>
      <c r="E17371" s="2" t="s">
        <v>15632</v>
      </c>
      <c r="F17371" s="2">
        <v>70122009</v>
      </c>
      <c r="G17371" s="2" t="s">
        <v>490</v>
      </c>
      <c r="H17371" s="2">
        <v>3</v>
      </c>
      <c r="I17371" s="2">
        <v>10</v>
      </c>
      <c r="J17371" s="2">
        <v>10</v>
      </c>
      <c r="K17371" s="2">
        <v>1</v>
      </c>
      <c r="L17371" s="3">
        <v>13000000</v>
      </c>
      <c r="M17371" s="2" t="s">
        <v>20</v>
      </c>
      <c r="N17371" s="4" t="s">
        <v>21</v>
      </c>
    </row>
    <row r="17372" spans="1:14" x14ac:dyDescent="0.25">
      <c r="A17372" s="1" t="s">
        <v>372</v>
      </c>
      <c r="B17372" s="2" t="s">
        <v>3066</v>
      </c>
      <c r="C17372" s="2" t="s">
        <v>3085</v>
      </c>
      <c r="D17372" s="2" t="s">
        <v>17986</v>
      </c>
      <c r="E17372" s="2" t="s">
        <v>15633</v>
      </c>
      <c r="F17372" s="2">
        <v>76131602</v>
      </c>
      <c r="G17372" s="2" t="s">
        <v>490</v>
      </c>
      <c r="H17372" s="2">
        <v>3</v>
      </c>
      <c r="I17372" s="2">
        <v>10</v>
      </c>
      <c r="J17372" s="2">
        <v>10</v>
      </c>
      <c r="K17372" s="2">
        <v>1</v>
      </c>
      <c r="L17372" s="3">
        <v>1000000</v>
      </c>
      <c r="M17372" s="2" t="s">
        <v>20</v>
      </c>
      <c r="N17372" s="4" t="s">
        <v>21</v>
      </c>
    </row>
    <row r="17373" spans="1:14" x14ac:dyDescent="0.25">
      <c r="A17373" s="1" t="s">
        <v>372</v>
      </c>
      <c r="B17373" s="2" t="s">
        <v>162</v>
      </c>
      <c r="C17373" s="2" t="s">
        <v>567</v>
      </c>
      <c r="D17373" s="2" t="s">
        <v>17885</v>
      </c>
      <c r="E17373" s="2" t="s">
        <v>15634</v>
      </c>
      <c r="F17373" s="2">
        <v>72151802</v>
      </c>
      <c r="G17373" s="2" t="s">
        <v>490</v>
      </c>
      <c r="H17373" s="2">
        <v>3</v>
      </c>
      <c r="I17373" s="2">
        <v>2</v>
      </c>
      <c r="J17373" s="2">
        <v>10</v>
      </c>
      <c r="K17373" s="2">
        <v>1</v>
      </c>
      <c r="L17373" s="3">
        <v>4290000</v>
      </c>
      <c r="M17373" s="2" t="s">
        <v>20</v>
      </c>
      <c r="N17373" s="4" t="s">
        <v>21</v>
      </c>
    </row>
    <row r="17374" spans="1:14" x14ac:dyDescent="0.25">
      <c r="A17374" s="1" t="s">
        <v>372</v>
      </c>
      <c r="B17374" s="2" t="s">
        <v>76</v>
      </c>
      <c r="C17374" s="2" t="s">
        <v>1365</v>
      </c>
      <c r="D17374" s="2" t="s">
        <v>17940</v>
      </c>
      <c r="E17374" s="2" t="s">
        <v>15635</v>
      </c>
      <c r="F17374" s="2">
        <v>73101700</v>
      </c>
      <c r="G17374" s="2" t="s">
        <v>490</v>
      </c>
      <c r="H17374" s="2">
        <v>3</v>
      </c>
      <c r="I17374" s="2">
        <v>7</v>
      </c>
      <c r="J17374" s="2">
        <v>10</v>
      </c>
      <c r="K17374" s="2">
        <v>1</v>
      </c>
      <c r="L17374" s="3">
        <v>18000000</v>
      </c>
      <c r="M17374" s="2" t="s">
        <v>20</v>
      </c>
      <c r="N17374" s="4" t="s">
        <v>21</v>
      </c>
    </row>
    <row r="17375" spans="1:14" x14ac:dyDescent="0.25">
      <c r="A17375" s="1" t="s">
        <v>372</v>
      </c>
      <c r="B17375" s="2" t="s">
        <v>76</v>
      </c>
      <c r="C17375" s="2" t="s">
        <v>1365</v>
      </c>
      <c r="D17375" s="2" t="s">
        <v>17940</v>
      </c>
      <c r="E17375" s="2" t="s">
        <v>15636</v>
      </c>
      <c r="F17375" s="2">
        <v>42295100</v>
      </c>
      <c r="G17375" s="2" t="s">
        <v>490</v>
      </c>
      <c r="H17375" s="2">
        <v>3</v>
      </c>
      <c r="I17375" s="2">
        <v>7</v>
      </c>
      <c r="J17375" s="2">
        <v>10</v>
      </c>
      <c r="K17375" s="2">
        <v>1</v>
      </c>
      <c r="L17375" s="3">
        <v>4999964.34</v>
      </c>
      <c r="M17375" s="2" t="s">
        <v>20</v>
      </c>
      <c r="N17375" s="4" t="s">
        <v>21</v>
      </c>
    </row>
    <row r="17376" spans="1:14" x14ac:dyDescent="0.25">
      <c r="A17376" s="1" t="s">
        <v>372</v>
      </c>
      <c r="B17376" s="2" t="s">
        <v>76</v>
      </c>
      <c r="C17376" s="2" t="s">
        <v>83</v>
      </c>
      <c r="D17376" s="2" t="s">
        <v>84</v>
      </c>
      <c r="E17376" s="2" t="s">
        <v>15637</v>
      </c>
      <c r="F17376" s="2">
        <v>41111600</v>
      </c>
      <c r="G17376" s="2" t="s">
        <v>490</v>
      </c>
      <c r="H17376" s="2">
        <v>3</v>
      </c>
      <c r="I17376" s="2">
        <v>7</v>
      </c>
      <c r="J17376" s="2">
        <v>10</v>
      </c>
      <c r="K17376" s="2">
        <v>1</v>
      </c>
      <c r="L17376" s="3">
        <v>9400000</v>
      </c>
      <c r="M17376" s="2" t="s">
        <v>20</v>
      </c>
      <c r="N17376" s="4" t="s">
        <v>21</v>
      </c>
    </row>
    <row r="17377" spans="1:14" x14ac:dyDescent="0.25">
      <c r="A17377" s="1" t="s">
        <v>372</v>
      </c>
      <c r="B17377" s="2" t="s">
        <v>529</v>
      </c>
      <c r="C17377" s="2" t="s">
        <v>903</v>
      </c>
      <c r="D17377" s="2" t="s">
        <v>17908</v>
      </c>
      <c r="E17377" s="2" t="s">
        <v>15638</v>
      </c>
      <c r="F17377" s="2">
        <v>10111306</v>
      </c>
      <c r="G17377" s="2" t="s">
        <v>496</v>
      </c>
      <c r="H17377" s="2">
        <v>3</v>
      </c>
      <c r="I17377" s="2">
        <v>2</v>
      </c>
      <c r="J17377" s="2">
        <v>10</v>
      </c>
      <c r="K17377" s="2">
        <v>1</v>
      </c>
      <c r="L17377" s="3">
        <v>6686287</v>
      </c>
      <c r="M17377" s="2" t="s">
        <v>0</v>
      </c>
      <c r="N17377" s="4" t="s">
        <v>21</v>
      </c>
    </row>
    <row r="17378" spans="1:14" x14ac:dyDescent="0.25">
      <c r="A17378" s="1" t="s">
        <v>372</v>
      </c>
      <c r="B17378" s="2" t="s">
        <v>977</v>
      </c>
      <c r="C17378" s="2" t="s">
        <v>978</v>
      </c>
      <c r="D17378" s="2" t="s">
        <v>17915</v>
      </c>
      <c r="E17378" s="2" t="s">
        <v>15639</v>
      </c>
      <c r="F17378" s="2">
        <v>25131802</v>
      </c>
      <c r="G17378" s="2" t="s">
        <v>496</v>
      </c>
      <c r="H17378" s="2">
        <v>3</v>
      </c>
      <c r="I17378" s="2">
        <v>2</v>
      </c>
      <c r="J17378" s="2">
        <v>10</v>
      </c>
      <c r="K17378" s="2">
        <v>1</v>
      </c>
      <c r="L17378" s="3">
        <v>24834783</v>
      </c>
      <c r="M17378" s="2" t="s">
        <v>0</v>
      </c>
      <c r="N17378" s="4" t="s">
        <v>21</v>
      </c>
    </row>
    <row r="17379" spans="1:14" x14ac:dyDescent="0.25">
      <c r="A17379" s="1" t="s">
        <v>372</v>
      </c>
      <c r="B17379" s="2" t="s">
        <v>76</v>
      </c>
      <c r="C17379" s="2" t="s">
        <v>83</v>
      </c>
      <c r="D17379" s="2" t="s">
        <v>84</v>
      </c>
      <c r="E17379" s="2" t="s">
        <v>15640</v>
      </c>
      <c r="F17379" s="2">
        <v>10111306</v>
      </c>
      <c r="G17379" s="2" t="s">
        <v>496</v>
      </c>
      <c r="H17379" s="2">
        <v>3</v>
      </c>
      <c r="I17379" s="2">
        <v>2</v>
      </c>
      <c r="J17379" s="2">
        <v>10</v>
      </c>
      <c r="K17379" s="2">
        <v>10</v>
      </c>
      <c r="L17379" s="3">
        <v>28655520</v>
      </c>
      <c r="M17379" s="2" t="s">
        <v>0</v>
      </c>
      <c r="N17379" s="4" t="s">
        <v>21</v>
      </c>
    </row>
    <row r="17380" spans="1:14" x14ac:dyDescent="0.25">
      <c r="A17380" s="1" t="s">
        <v>372</v>
      </c>
      <c r="B17380" s="2" t="s">
        <v>103</v>
      </c>
      <c r="C17380" s="2" t="s">
        <v>1925</v>
      </c>
      <c r="D17380" s="2" t="s">
        <v>17947</v>
      </c>
      <c r="E17380" s="2" t="s">
        <v>15641</v>
      </c>
      <c r="F17380" s="2">
        <v>10111301</v>
      </c>
      <c r="G17380" s="2" t="s">
        <v>496</v>
      </c>
      <c r="H17380" s="2">
        <v>3</v>
      </c>
      <c r="I17380" s="2">
        <v>2</v>
      </c>
      <c r="J17380" s="2">
        <v>10</v>
      </c>
      <c r="K17380" s="2">
        <v>5</v>
      </c>
      <c r="L17380" s="3">
        <v>310435</v>
      </c>
      <c r="M17380" s="2" t="s">
        <v>0</v>
      </c>
      <c r="N17380" s="4" t="s">
        <v>21</v>
      </c>
    </row>
    <row r="17381" spans="1:14" x14ac:dyDescent="0.25">
      <c r="A17381" s="1" t="s">
        <v>372</v>
      </c>
      <c r="B17381" s="2" t="s">
        <v>103</v>
      </c>
      <c r="C17381" s="2" t="s">
        <v>1925</v>
      </c>
      <c r="D17381" s="2" t="s">
        <v>17947</v>
      </c>
      <c r="E17381" s="2" t="s">
        <v>15642</v>
      </c>
      <c r="F17381" s="2">
        <v>10111301</v>
      </c>
      <c r="G17381" s="2" t="s">
        <v>496</v>
      </c>
      <c r="H17381" s="2">
        <v>3</v>
      </c>
      <c r="I17381" s="2">
        <v>2</v>
      </c>
      <c r="J17381" s="2">
        <v>10</v>
      </c>
      <c r="K17381" s="2">
        <v>10</v>
      </c>
      <c r="L17381" s="3">
        <v>468030</v>
      </c>
      <c r="M17381" s="2" t="s">
        <v>0</v>
      </c>
      <c r="N17381" s="4" t="s">
        <v>21</v>
      </c>
    </row>
    <row r="17382" spans="1:14" x14ac:dyDescent="0.25">
      <c r="A17382" s="1" t="s">
        <v>372</v>
      </c>
      <c r="B17382" s="2" t="s">
        <v>103</v>
      </c>
      <c r="C17382" s="2" t="s">
        <v>1925</v>
      </c>
      <c r="D17382" s="2" t="s">
        <v>17947</v>
      </c>
      <c r="E17382" s="2" t="s">
        <v>15643</v>
      </c>
      <c r="F17382" s="2">
        <v>10111301</v>
      </c>
      <c r="G17382" s="2" t="s">
        <v>496</v>
      </c>
      <c r="H17382" s="2">
        <v>3</v>
      </c>
      <c r="I17382" s="2">
        <v>2</v>
      </c>
      <c r="J17382" s="2">
        <v>10</v>
      </c>
      <c r="K17382" s="2">
        <v>5</v>
      </c>
      <c r="L17382" s="3">
        <v>238795</v>
      </c>
      <c r="M17382" s="2" t="s">
        <v>0</v>
      </c>
      <c r="N17382" s="4" t="s">
        <v>21</v>
      </c>
    </row>
    <row r="17383" spans="1:14" x14ac:dyDescent="0.25">
      <c r="A17383" s="1" t="s">
        <v>372</v>
      </c>
      <c r="B17383" s="2" t="s">
        <v>103</v>
      </c>
      <c r="C17383" s="2" t="s">
        <v>1925</v>
      </c>
      <c r="D17383" s="2" t="s">
        <v>17947</v>
      </c>
      <c r="E17383" s="2" t="s">
        <v>3555</v>
      </c>
      <c r="F17383" s="2">
        <v>10111301</v>
      </c>
      <c r="G17383" s="2" t="s">
        <v>496</v>
      </c>
      <c r="H17383" s="2">
        <v>3</v>
      </c>
      <c r="I17383" s="2">
        <v>2</v>
      </c>
      <c r="J17383" s="2">
        <v>10</v>
      </c>
      <c r="K17383" s="2">
        <v>6</v>
      </c>
      <c r="L17383" s="3">
        <v>91698</v>
      </c>
      <c r="M17383" s="2" t="s">
        <v>0</v>
      </c>
      <c r="N17383" s="4" t="s">
        <v>21</v>
      </c>
    </row>
    <row r="17384" spans="1:14" x14ac:dyDescent="0.25">
      <c r="A17384" s="1" t="s">
        <v>372</v>
      </c>
      <c r="B17384" s="2" t="s">
        <v>103</v>
      </c>
      <c r="C17384" s="2" t="s">
        <v>1925</v>
      </c>
      <c r="D17384" s="2" t="s">
        <v>17947</v>
      </c>
      <c r="E17384" s="2" t="s">
        <v>15644</v>
      </c>
      <c r="F17384" s="2">
        <v>10111301</v>
      </c>
      <c r="G17384" s="2" t="s">
        <v>496</v>
      </c>
      <c r="H17384" s="2">
        <v>3</v>
      </c>
      <c r="I17384" s="2">
        <v>2</v>
      </c>
      <c r="J17384" s="2">
        <v>10</v>
      </c>
      <c r="K17384" s="2">
        <v>15</v>
      </c>
      <c r="L17384" s="3">
        <v>358185</v>
      </c>
      <c r="M17384" s="2" t="s">
        <v>0</v>
      </c>
      <c r="N17384" s="4" t="s">
        <v>21</v>
      </c>
    </row>
    <row r="17385" spans="1:14" x14ac:dyDescent="0.25">
      <c r="A17385" s="1" t="s">
        <v>372</v>
      </c>
      <c r="B17385" s="2" t="s">
        <v>86</v>
      </c>
      <c r="C17385" s="2" t="s">
        <v>93</v>
      </c>
      <c r="D17385" s="2" t="s">
        <v>94</v>
      </c>
      <c r="E17385" s="2" t="s">
        <v>15645</v>
      </c>
      <c r="F17385" s="2">
        <v>10111304</v>
      </c>
      <c r="G17385" s="2" t="s">
        <v>496</v>
      </c>
      <c r="H17385" s="2">
        <v>3</v>
      </c>
      <c r="I17385" s="2">
        <v>2</v>
      </c>
      <c r="J17385" s="2">
        <v>10</v>
      </c>
      <c r="K17385" s="2">
        <v>10</v>
      </c>
      <c r="L17385" s="3">
        <v>267450</v>
      </c>
      <c r="M17385" s="2" t="s">
        <v>0</v>
      </c>
      <c r="N17385" s="4" t="s">
        <v>21</v>
      </c>
    </row>
    <row r="17386" spans="1:14" x14ac:dyDescent="0.25">
      <c r="A17386" s="1" t="s">
        <v>372</v>
      </c>
      <c r="B17386" s="2" t="s">
        <v>60</v>
      </c>
      <c r="C17386" s="2" t="s">
        <v>60</v>
      </c>
      <c r="D17386" s="2" t="s">
        <v>61</v>
      </c>
      <c r="E17386" s="2" t="s">
        <v>15646</v>
      </c>
      <c r="F17386" s="2">
        <v>10131604</v>
      </c>
      <c r="G17386" s="2" t="s">
        <v>496</v>
      </c>
      <c r="H17386" s="2">
        <v>3</v>
      </c>
      <c r="I17386" s="2">
        <v>2</v>
      </c>
      <c r="J17386" s="2">
        <v>10</v>
      </c>
      <c r="K17386" s="2">
        <v>2</v>
      </c>
      <c r="L17386" s="3">
        <v>382074</v>
      </c>
      <c r="M17386" s="2" t="s">
        <v>0</v>
      </c>
      <c r="N17386" s="4" t="s">
        <v>21</v>
      </c>
    </row>
    <row r="17387" spans="1:14" x14ac:dyDescent="0.25">
      <c r="A17387" s="1" t="s">
        <v>372</v>
      </c>
      <c r="B17387" s="2" t="s">
        <v>529</v>
      </c>
      <c r="C17387" s="2" t="s">
        <v>837</v>
      </c>
      <c r="D17387" s="2" t="s">
        <v>17905</v>
      </c>
      <c r="E17387" s="2" t="s">
        <v>15647</v>
      </c>
      <c r="F17387" s="2">
        <v>10131602</v>
      </c>
      <c r="G17387" s="2" t="s">
        <v>496</v>
      </c>
      <c r="H17387" s="2">
        <v>3</v>
      </c>
      <c r="I17387" s="2">
        <v>2</v>
      </c>
      <c r="J17387" s="2">
        <v>10</v>
      </c>
      <c r="K17387" s="2">
        <v>1</v>
      </c>
      <c r="L17387" s="3">
        <v>1236008</v>
      </c>
      <c r="M17387" s="2" t="s">
        <v>0</v>
      </c>
      <c r="N17387" s="4" t="s">
        <v>21</v>
      </c>
    </row>
    <row r="17388" spans="1:14" x14ac:dyDescent="0.25">
      <c r="A17388" s="1" t="s">
        <v>372</v>
      </c>
      <c r="B17388" s="2" t="s">
        <v>1851</v>
      </c>
      <c r="C17388" s="2" t="s">
        <v>1852</v>
      </c>
      <c r="D17388" s="2" t="s">
        <v>17941</v>
      </c>
      <c r="E17388" s="2" t="s">
        <v>15648</v>
      </c>
      <c r="F17388" s="2">
        <v>24112602</v>
      </c>
      <c r="G17388" s="2" t="s">
        <v>496</v>
      </c>
      <c r="H17388" s="2">
        <v>3</v>
      </c>
      <c r="I17388" s="2">
        <v>2</v>
      </c>
      <c r="J17388" s="2">
        <v>10</v>
      </c>
      <c r="K17388" s="2">
        <v>4</v>
      </c>
      <c r="L17388" s="3">
        <v>76416</v>
      </c>
      <c r="M17388" s="2" t="s">
        <v>0</v>
      </c>
      <c r="N17388" s="4" t="s">
        <v>21</v>
      </c>
    </row>
    <row r="17389" spans="1:14" x14ac:dyDescent="0.25">
      <c r="A17389" s="1" t="s">
        <v>372</v>
      </c>
      <c r="B17389" s="2" t="s">
        <v>1851</v>
      </c>
      <c r="C17389" s="2" t="s">
        <v>1852</v>
      </c>
      <c r="D17389" s="2" t="s">
        <v>17941</v>
      </c>
      <c r="E17389" s="2" t="s">
        <v>15649</v>
      </c>
      <c r="F17389" s="2">
        <v>24112602</v>
      </c>
      <c r="G17389" s="2" t="s">
        <v>496</v>
      </c>
      <c r="H17389" s="2">
        <v>3</v>
      </c>
      <c r="I17389" s="2">
        <v>2</v>
      </c>
      <c r="J17389" s="2">
        <v>10</v>
      </c>
      <c r="K17389" s="2">
        <v>3</v>
      </c>
      <c r="L17389" s="3">
        <v>57312</v>
      </c>
      <c r="M17389" s="2" t="s">
        <v>0</v>
      </c>
      <c r="N17389" s="4" t="s">
        <v>21</v>
      </c>
    </row>
    <row r="17390" spans="1:14" x14ac:dyDescent="0.25">
      <c r="A17390" s="1" t="s">
        <v>372</v>
      </c>
      <c r="B17390" s="2" t="s">
        <v>1851</v>
      </c>
      <c r="C17390" s="2" t="s">
        <v>1852</v>
      </c>
      <c r="D17390" s="2" t="s">
        <v>17941</v>
      </c>
      <c r="E17390" s="2" t="s">
        <v>15650</v>
      </c>
      <c r="F17390" s="2">
        <v>24112602</v>
      </c>
      <c r="G17390" s="2" t="s">
        <v>496</v>
      </c>
      <c r="H17390" s="2">
        <v>3</v>
      </c>
      <c r="I17390" s="2">
        <v>2</v>
      </c>
      <c r="J17390" s="2">
        <v>10</v>
      </c>
      <c r="K17390" s="2">
        <v>5</v>
      </c>
      <c r="L17390" s="3">
        <v>81190</v>
      </c>
      <c r="M17390" s="2" t="s">
        <v>0</v>
      </c>
      <c r="N17390" s="4" t="s">
        <v>21</v>
      </c>
    </row>
    <row r="17391" spans="1:14" x14ac:dyDescent="0.25">
      <c r="A17391" s="1" t="s">
        <v>372</v>
      </c>
      <c r="B17391" s="2" t="s">
        <v>1851</v>
      </c>
      <c r="C17391" s="2" t="s">
        <v>1852</v>
      </c>
      <c r="D17391" s="2" t="s">
        <v>17941</v>
      </c>
      <c r="E17391" s="2" t="s">
        <v>15651</v>
      </c>
      <c r="F17391" s="2">
        <v>24112602</v>
      </c>
      <c r="G17391" s="2" t="s">
        <v>496</v>
      </c>
      <c r="H17391" s="2">
        <v>3</v>
      </c>
      <c r="I17391" s="2">
        <v>2</v>
      </c>
      <c r="J17391" s="2">
        <v>10</v>
      </c>
      <c r="K17391" s="2">
        <v>5</v>
      </c>
      <c r="L17391" s="3">
        <v>81190</v>
      </c>
      <c r="M17391" s="2" t="s">
        <v>0</v>
      </c>
      <c r="N17391" s="4" t="s">
        <v>21</v>
      </c>
    </row>
    <row r="17392" spans="1:14" x14ac:dyDescent="0.25">
      <c r="A17392" s="1" t="s">
        <v>372</v>
      </c>
      <c r="B17392" s="2" t="s">
        <v>1851</v>
      </c>
      <c r="C17392" s="2" t="s">
        <v>1852</v>
      </c>
      <c r="D17392" s="2" t="s">
        <v>17941</v>
      </c>
      <c r="E17392" s="2" t="s">
        <v>15652</v>
      </c>
      <c r="F17392" s="2">
        <v>24112602</v>
      </c>
      <c r="G17392" s="2" t="s">
        <v>496</v>
      </c>
      <c r="H17392" s="2">
        <v>3</v>
      </c>
      <c r="I17392" s="2">
        <v>2</v>
      </c>
      <c r="J17392" s="2">
        <v>10</v>
      </c>
      <c r="K17392" s="2">
        <v>10</v>
      </c>
      <c r="L17392" s="3">
        <v>573110</v>
      </c>
      <c r="M17392" s="2" t="s">
        <v>0</v>
      </c>
      <c r="N17392" s="4" t="s">
        <v>21</v>
      </c>
    </row>
    <row r="17393" spans="1:14" x14ac:dyDescent="0.25">
      <c r="A17393" s="1" t="s">
        <v>372</v>
      </c>
      <c r="B17393" s="2" t="s">
        <v>1851</v>
      </c>
      <c r="C17393" s="2" t="s">
        <v>1852</v>
      </c>
      <c r="D17393" s="2" t="s">
        <v>17941</v>
      </c>
      <c r="E17393" s="2" t="s">
        <v>15653</v>
      </c>
      <c r="F17393" s="2">
        <v>24112602</v>
      </c>
      <c r="G17393" s="2" t="s">
        <v>496</v>
      </c>
      <c r="H17393" s="2">
        <v>3</v>
      </c>
      <c r="I17393" s="2">
        <v>2</v>
      </c>
      <c r="J17393" s="2">
        <v>10</v>
      </c>
      <c r="K17393" s="2">
        <v>5</v>
      </c>
      <c r="L17393" s="3">
        <v>76415</v>
      </c>
      <c r="M17393" s="2" t="s">
        <v>0</v>
      </c>
      <c r="N17393" s="4" t="s">
        <v>21</v>
      </c>
    </row>
    <row r="17394" spans="1:14" x14ac:dyDescent="0.25">
      <c r="A17394" s="1" t="s">
        <v>372</v>
      </c>
      <c r="B17394" s="2" t="s">
        <v>1851</v>
      </c>
      <c r="C17394" s="2" t="s">
        <v>1852</v>
      </c>
      <c r="D17394" s="2" t="s">
        <v>17941</v>
      </c>
      <c r="E17394" s="2" t="s">
        <v>15653</v>
      </c>
      <c r="F17394" s="2">
        <v>24112602</v>
      </c>
      <c r="G17394" s="2" t="s">
        <v>496</v>
      </c>
      <c r="H17394" s="2">
        <v>3</v>
      </c>
      <c r="I17394" s="2">
        <v>2</v>
      </c>
      <c r="J17394" s="2">
        <v>10</v>
      </c>
      <c r="K17394" s="2">
        <v>5</v>
      </c>
      <c r="L17394" s="3">
        <v>85965</v>
      </c>
      <c r="M17394" s="2" t="s">
        <v>0</v>
      </c>
      <c r="N17394" s="4" t="s">
        <v>21</v>
      </c>
    </row>
    <row r="17395" spans="1:14" x14ac:dyDescent="0.25">
      <c r="A17395" s="1" t="s">
        <v>372</v>
      </c>
      <c r="B17395" s="2" t="s">
        <v>86</v>
      </c>
      <c r="C17395" s="2" t="s">
        <v>93</v>
      </c>
      <c r="D17395" s="2" t="s">
        <v>94</v>
      </c>
      <c r="E17395" s="2" t="s">
        <v>15654</v>
      </c>
      <c r="F17395" s="2">
        <v>24112404</v>
      </c>
      <c r="G17395" s="2" t="s">
        <v>496</v>
      </c>
      <c r="H17395" s="2">
        <v>3</v>
      </c>
      <c r="I17395" s="2">
        <v>2</v>
      </c>
      <c r="J17395" s="2">
        <v>10</v>
      </c>
      <c r="K17395" s="2">
        <v>40</v>
      </c>
      <c r="L17395" s="3">
        <v>1146240</v>
      </c>
      <c r="M17395" s="2" t="s">
        <v>0</v>
      </c>
      <c r="N17395" s="4" t="s">
        <v>21</v>
      </c>
    </row>
    <row r="17396" spans="1:14" x14ac:dyDescent="0.25">
      <c r="A17396" s="1" t="s">
        <v>372</v>
      </c>
      <c r="B17396" s="2" t="s">
        <v>38</v>
      </c>
      <c r="C17396" s="2" t="s">
        <v>926</v>
      </c>
      <c r="D17396" s="2" t="s">
        <v>17912</v>
      </c>
      <c r="E17396" s="2" t="s">
        <v>15655</v>
      </c>
      <c r="F17396" s="2">
        <v>45111706</v>
      </c>
      <c r="G17396" s="2" t="s">
        <v>496</v>
      </c>
      <c r="H17396" s="2">
        <v>3</v>
      </c>
      <c r="I17396" s="2">
        <v>2</v>
      </c>
      <c r="J17396" s="2">
        <v>10</v>
      </c>
      <c r="K17396" s="2">
        <v>2</v>
      </c>
      <c r="L17396" s="3">
        <v>859666</v>
      </c>
      <c r="M17396" s="2" t="s">
        <v>0</v>
      </c>
      <c r="N17396" s="4" t="s">
        <v>21</v>
      </c>
    </row>
    <row r="17397" spans="1:14" x14ac:dyDescent="0.25">
      <c r="A17397" s="1" t="s">
        <v>372</v>
      </c>
      <c r="B17397" s="2" t="s">
        <v>487</v>
      </c>
      <c r="C17397" s="2" t="s">
        <v>15656</v>
      </c>
      <c r="D17397" s="2" t="s">
        <v>18057</v>
      </c>
      <c r="E17397" s="2" t="s">
        <v>15657</v>
      </c>
      <c r="F17397" s="2">
        <v>10141608</v>
      </c>
      <c r="G17397" s="2" t="s">
        <v>496</v>
      </c>
      <c r="H17397" s="2">
        <v>3</v>
      </c>
      <c r="I17397" s="2">
        <v>2</v>
      </c>
      <c r="J17397" s="2">
        <v>10</v>
      </c>
      <c r="K17397" s="2">
        <v>7</v>
      </c>
      <c r="L17397" s="3">
        <v>1337259</v>
      </c>
      <c r="M17397" s="2" t="s">
        <v>0</v>
      </c>
      <c r="N17397" s="4" t="s">
        <v>21</v>
      </c>
    </row>
    <row r="17398" spans="1:14" x14ac:dyDescent="0.25">
      <c r="A17398" s="1" t="s">
        <v>372</v>
      </c>
      <c r="B17398" s="2" t="s">
        <v>113</v>
      </c>
      <c r="C17398" s="2" t="s">
        <v>113</v>
      </c>
      <c r="D17398" s="2" t="s">
        <v>114</v>
      </c>
      <c r="E17398" s="2" t="s">
        <v>15658</v>
      </c>
      <c r="F17398" s="2">
        <v>10141608</v>
      </c>
      <c r="G17398" s="2" t="s">
        <v>496</v>
      </c>
      <c r="H17398" s="2">
        <v>3</v>
      </c>
      <c r="I17398" s="2">
        <v>2</v>
      </c>
      <c r="J17398" s="2">
        <v>10</v>
      </c>
      <c r="K17398" s="2">
        <v>40</v>
      </c>
      <c r="L17398" s="3">
        <v>611320</v>
      </c>
      <c r="M17398" s="2" t="s">
        <v>0</v>
      </c>
      <c r="N17398" s="4" t="s">
        <v>21</v>
      </c>
    </row>
    <row r="17399" spans="1:14" x14ac:dyDescent="0.25">
      <c r="A17399" s="1" t="s">
        <v>372</v>
      </c>
      <c r="B17399" s="2" t="s">
        <v>622</v>
      </c>
      <c r="C17399" s="2" t="s">
        <v>622</v>
      </c>
      <c r="D17399" s="2" t="s">
        <v>17893</v>
      </c>
      <c r="E17399" s="2" t="s">
        <v>15659</v>
      </c>
      <c r="F17399" s="2">
        <v>46181503</v>
      </c>
      <c r="G17399" s="2" t="s">
        <v>496</v>
      </c>
      <c r="H17399" s="2">
        <v>3</v>
      </c>
      <c r="I17399" s="2">
        <v>2</v>
      </c>
      <c r="J17399" s="2">
        <v>10</v>
      </c>
      <c r="K17399" s="2">
        <v>10</v>
      </c>
      <c r="L17399" s="3">
        <v>764150</v>
      </c>
      <c r="M17399" s="2" t="s">
        <v>0</v>
      </c>
      <c r="N17399" s="4" t="s">
        <v>21</v>
      </c>
    </row>
    <row r="17400" spans="1:14" x14ac:dyDescent="0.25">
      <c r="A17400" s="1" t="s">
        <v>372</v>
      </c>
      <c r="B17400" s="2" t="s">
        <v>86</v>
      </c>
      <c r="C17400" s="2" t="s">
        <v>93</v>
      </c>
      <c r="D17400" s="2" t="s">
        <v>94</v>
      </c>
      <c r="E17400" s="2" t="s">
        <v>15660</v>
      </c>
      <c r="F17400" s="2">
        <v>24111503</v>
      </c>
      <c r="G17400" s="2" t="s">
        <v>496</v>
      </c>
      <c r="H17400" s="2">
        <v>3</v>
      </c>
      <c r="I17400" s="2">
        <v>2</v>
      </c>
      <c r="J17400" s="2">
        <v>10</v>
      </c>
      <c r="K17400" s="2">
        <v>10</v>
      </c>
      <c r="L17400" s="3">
        <v>143280</v>
      </c>
      <c r="M17400" s="2" t="s">
        <v>0</v>
      </c>
      <c r="N17400" s="4" t="s">
        <v>21</v>
      </c>
    </row>
    <row r="17401" spans="1:14" x14ac:dyDescent="0.25">
      <c r="A17401" s="1" t="s">
        <v>372</v>
      </c>
      <c r="B17401" s="2" t="s">
        <v>86</v>
      </c>
      <c r="C17401" s="2" t="s">
        <v>93</v>
      </c>
      <c r="D17401" s="2" t="s">
        <v>94</v>
      </c>
      <c r="E17401" s="2" t="s">
        <v>15661</v>
      </c>
      <c r="F17401" s="2">
        <v>24111503</v>
      </c>
      <c r="G17401" s="2" t="s">
        <v>496</v>
      </c>
      <c r="H17401" s="2">
        <v>3</v>
      </c>
      <c r="I17401" s="2">
        <v>2</v>
      </c>
      <c r="J17401" s="2">
        <v>10</v>
      </c>
      <c r="K17401" s="2">
        <v>50</v>
      </c>
      <c r="L17401" s="3">
        <v>382050</v>
      </c>
      <c r="M17401" s="2" t="s">
        <v>0</v>
      </c>
      <c r="N17401" s="4" t="s">
        <v>21</v>
      </c>
    </row>
    <row r="17402" spans="1:14" x14ac:dyDescent="0.25">
      <c r="A17402" s="1" t="s">
        <v>372</v>
      </c>
      <c r="B17402" s="2" t="s">
        <v>491</v>
      </c>
      <c r="C17402" s="2" t="s">
        <v>949</v>
      </c>
      <c r="D17402" s="2" t="s">
        <v>17914</v>
      </c>
      <c r="E17402" s="2" t="s">
        <v>15662</v>
      </c>
      <c r="F17402" s="2">
        <v>46181804</v>
      </c>
      <c r="G17402" s="2" t="s">
        <v>496</v>
      </c>
      <c r="H17402" s="2">
        <v>3</v>
      </c>
      <c r="I17402" s="2">
        <v>2</v>
      </c>
      <c r="J17402" s="2">
        <v>10</v>
      </c>
      <c r="K17402" s="2">
        <v>10</v>
      </c>
      <c r="L17402" s="3">
        <v>3820730</v>
      </c>
      <c r="M17402" s="2" t="s">
        <v>0</v>
      </c>
      <c r="N17402" s="4" t="s">
        <v>21</v>
      </c>
    </row>
    <row r="17403" spans="1:14" x14ac:dyDescent="0.25">
      <c r="A17403" s="1" t="s">
        <v>372</v>
      </c>
      <c r="B17403" s="2" t="s">
        <v>487</v>
      </c>
      <c r="C17403" s="2" t="s">
        <v>488</v>
      </c>
      <c r="D17403" s="2" t="s">
        <v>17877</v>
      </c>
      <c r="E17403" s="2" t="s">
        <v>15663</v>
      </c>
      <c r="F17403" s="2">
        <v>46181704</v>
      </c>
      <c r="G17403" s="2" t="s">
        <v>496</v>
      </c>
      <c r="H17403" s="2">
        <v>3</v>
      </c>
      <c r="I17403" s="2">
        <v>2</v>
      </c>
      <c r="J17403" s="2">
        <v>10</v>
      </c>
      <c r="K17403" s="2">
        <v>5</v>
      </c>
      <c r="L17403" s="3">
        <v>9551840</v>
      </c>
      <c r="M17403" s="2" t="s">
        <v>0</v>
      </c>
      <c r="N17403" s="4" t="s">
        <v>21</v>
      </c>
    </row>
    <row r="17404" spans="1:14" x14ac:dyDescent="0.25">
      <c r="A17404" s="1" t="s">
        <v>372</v>
      </c>
      <c r="B17404" s="2" t="s">
        <v>529</v>
      </c>
      <c r="C17404" s="2" t="s">
        <v>837</v>
      </c>
      <c r="D17404" s="2" t="s">
        <v>17905</v>
      </c>
      <c r="E17404" s="2" t="s">
        <v>15664</v>
      </c>
      <c r="F17404" s="2">
        <v>95131701</v>
      </c>
      <c r="G17404" s="2" t="s">
        <v>496</v>
      </c>
      <c r="H17404" s="2">
        <v>3</v>
      </c>
      <c r="I17404" s="2">
        <v>2</v>
      </c>
      <c r="J17404" s="2">
        <v>10</v>
      </c>
      <c r="K17404" s="2">
        <v>7</v>
      </c>
      <c r="L17404" s="3">
        <v>6014281</v>
      </c>
      <c r="M17404" s="2" t="s">
        <v>0</v>
      </c>
      <c r="N17404" s="4" t="s">
        <v>21</v>
      </c>
    </row>
    <row r="17405" spans="1:14" x14ac:dyDescent="0.25">
      <c r="A17405" s="1" t="s">
        <v>372</v>
      </c>
      <c r="B17405" s="2" t="s">
        <v>487</v>
      </c>
      <c r="C17405" s="2" t="s">
        <v>488</v>
      </c>
      <c r="D17405" s="2" t="s">
        <v>17877</v>
      </c>
      <c r="E17405" s="2" t="s">
        <v>15665</v>
      </c>
      <c r="F17405" s="2">
        <v>46181704</v>
      </c>
      <c r="G17405" s="2" t="s">
        <v>496</v>
      </c>
      <c r="H17405" s="2">
        <v>3</v>
      </c>
      <c r="I17405" s="2">
        <v>2</v>
      </c>
      <c r="J17405" s="2">
        <v>10</v>
      </c>
      <c r="K17405" s="2">
        <v>2</v>
      </c>
      <c r="L17405" s="3">
        <v>10507022</v>
      </c>
      <c r="M17405" s="2" t="s">
        <v>0</v>
      </c>
      <c r="N17405" s="4" t="s">
        <v>21</v>
      </c>
    </row>
    <row r="17406" spans="1:14" x14ac:dyDescent="0.25">
      <c r="A17406" s="1" t="s">
        <v>372</v>
      </c>
      <c r="B17406" s="2" t="s">
        <v>60</v>
      </c>
      <c r="C17406" s="2" t="s">
        <v>60</v>
      </c>
      <c r="D17406" s="2" t="s">
        <v>61</v>
      </c>
      <c r="E17406" s="2" t="s">
        <v>15666</v>
      </c>
      <c r="F17406" s="2">
        <v>10141608</v>
      </c>
      <c r="G17406" s="2" t="s">
        <v>496</v>
      </c>
      <c r="H17406" s="2">
        <v>3</v>
      </c>
      <c r="I17406" s="2">
        <v>2</v>
      </c>
      <c r="J17406" s="2">
        <v>10</v>
      </c>
      <c r="K17406" s="2">
        <v>1</v>
      </c>
      <c r="L17406" s="3">
        <v>191037</v>
      </c>
      <c r="M17406" s="2" t="s">
        <v>0</v>
      </c>
      <c r="N17406" s="4" t="s">
        <v>21</v>
      </c>
    </row>
    <row r="17407" spans="1:14" x14ac:dyDescent="0.25">
      <c r="A17407" s="1" t="s">
        <v>372</v>
      </c>
      <c r="B17407" s="2" t="s">
        <v>529</v>
      </c>
      <c r="C17407" s="2" t="s">
        <v>837</v>
      </c>
      <c r="D17407" s="2" t="s">
        <v>17905</v>
      </c>
      <c r="E17407" s="2" t="s">
        <v>15667</v>
      </c>
      <c r="F17407" s="2">
        <v>20142904</v>
      </c>
      <c r="G17407" s="2" t="s">
        <v>496</v>
      </c>
      <c r="H17407" s="2">
        <v>3</v>
      </c>
      <c r="I17407" s="2">
        <v>2</v>
      </c>
      <c r="J17407" s="2">
        <v>10</v>
      </c>
      <c r="K17407" s="2">
        <v>1</v>
      </c>
      <c r="L17407" s="3">
        <v>382073</v>
      </c>
      <c r="M17407" s="2" t="s">
        <v>0</v>
      </c>
      <c r="N17407" s="4" t="s">
        <v>21</v>
      </c>
    </row>
    <row r="17408" spans="1:14" x14ac:dyDescent="0.25">
      <c r="A17408" s="1" t="s">
        <v>372</v>
      </c>
      <c r="B17408" s="2" t="s">
        <v>529</v>
      </c>
      <c r="C17408" s="2" t="s">
        <v>837</v>
      </c>
      <c r="D17408" s="2" t="s">
        <v>17905</v>
      </c>
      <c r="E17408" s="2" t="s">
        <v>15668</v>
      </c>
      <c r="F17408" s="2">
        <v>20142904</v>
      </c>
      <c r="G17408" s="2" t="s">
        <v>496</v>
      </c>
      <c r="H17408" s="2">
        <v>3</v>
      </c>
      <c r="I17408" s="2">
        <v>2</v>
      </c>
      <c r="J17408" s="2">
        <v>10</v>
      </c>
      <c r="K17408" s="2">
        <v>1</v>
      </c>
      <c r="L17408" s="3">
        <v>955183</v>
      </c>
      <c r="M17408" s="2" t="s">
        <v>0</v>
      </c>
      <c r="N17408" s="4" t="s">
        <v>21</v>
      </c>
    </row>
    <row r="17409" spans="1:14" x14ac:dyDescent="0.25">
      <c r="A17409" s="1" t="s">
        <v>372</v>
      </c>
      <c r="B17409" s="2" t="s">
        <v>15</v>
      </c>
      <c r="C17409" s="2" t="s">
        <v>22</v>
      </c>
      <c r="D17409" s="2" t="s">
        <v>23</v>
      </c>
      <c r="E17409" s="2" t="s">
        <v>15669</v>
      </c>
      <c r="F17409" s="2">
        <v>56101516</v>
      </c>
      <c r="G17409" s="2" t="s">
        <v>810</v>
      </c>
      <c r="H17409" s="2">
        <v>3</v>
      </c>
      <c r="I17409" s="2">
        <v>2</v>
      </c>
      <c r="J17409" s="2">
        <v>10</v>
      </c>
      <c r="K17409" s="2">
        <v>10</v>
      </c>
      <c r="L17409" s="3">
        <v>5428982</v>
      </c>
      <c r="M17409" s="2" t="s">
        <v>0</v>
      </c>
      <c r="N17409" s="4" t="s">
        <v>21</v>
      </c>
    </row>
    <row r="17410" spans="1:14" x14ac:dyDescent="0.25">
      <c r="A17410" s="1" t="s">
        <v>372</v>
      </c>
      <c r="B17410" s="2" t="s">
        <v>529</v>
      </c>
      <c r="C17410" s="2" t="s">
        <v>837</v>
      </c>
      <c r="D17410" s="2" t="s">
        <v>17905</v>
      </c>
      <c r="E17410" s="2" t="s">
        <v>15670</v>
      </c>
      <c r="F17410" s="2">
        <v>10131601</v>
      </c>
      <c r="G17410" s="2" t="s">
        <v>496</v>
      </c>
      <c r="H17410" s="2">
        <v>3</v>
      </c>
      <c r="I17410" s="2">
        <v>2</v>
      </c>
      <c r="J17410" s="2">
        <v>10</v>
      </c>
      <c r="K17410" s="2">
        <v>5</v>
      </c>
      <c r="L17410" s="3">
        <v>2865550</v>
      </c>
      <c r="M17410" s="2" t="s">
        <v>0</v>
      </c>
      <c r="N17410" s="4" t="s">
        <v>21</v>
      </c>
    </row>
    <row r="17411" spans="1:14" x14ac:dyDescent="0.25">
      <c r="A17411" s="1" t="s">
        <v>372</v>
      </c>
      <c r="B17411" s="2" t="s">
        <v>28</v>
      </c>
      <c r="C17411" s="2" t="s">
        <v>29</v>
      </c>
      <c r="D17411" s="2" t="s">
        <v>30</v>
      </c>
      <c r="E17411" s="2" t="s">
        <v>15671</v>
      </c>
      <c r="F17411" s="2">
        <v>47121805</v>
      </c>
      <c r="G17411" s="2" t="s">
        <v>496</v>
      </c>
      <c r="H17411" s="2">
        <v>3</v>
      </c>
      <c r="I17411" s="2">
        <v>2</v>
      </c>
      <c r="J17411" s="2">
        <v>10</v>
      </c>
      <c r="K17411" s="2">
        <v>6</v>
      </c>
      <c r="L17411" s="3">
        <v>13923000</v>
      </c>
      <c r="M17411" s="2" t="s">
        <v>0</v>
      </c>
      <c r="N17411" s="4" t="s">
        <v>21</v>
      </c>
    </row>
    <row r="17412" spans="1:14" x14ac:dyDescent="0.25">
      <c r="A17412" s="1" t="s">
        <v>372</v>
      </c>
      <c r="B17412" s="2" t="s">
        <v>38</v>
      </c>
      <c r="C17412" s="2" t="s">
        <v>39</v>
      </c>
      <c r="D17412" s="2" t="s">
        <v>40</v>
      </c>
      <c r="E17412" s="2" t="s">
        <v>15672</v>
      </c>
      <c r="F17412" s="2" t="s">
        <v>15673</v>
      </c>
      <c r="G17412" s="2" t="s">
        <v>496</v>
      </c>
      <c r="H17412" s="2">
        <v>3</v>
      </c>
      <c r="I17412" s="2">
        <v>2</v>
      </c>
      <c r="J17412" s="2">
        <v>10</v>
      </c>
      <c r="K17412" s="2">
        <v>1</v>
      </c>
      <c r="L17412" s="3">
        <v>3820735</v>
      </c>
      <c r="M17412" s="2" t="s">
        <v>0</v>
      </c>
      <c r="N17412" s="4" t="s">
        <v>21</v>
      </c>
    </row>
    <row r="17413" spans="1:14" x14ac:dyDescent="0.25">
      <c r="A17413" s="1" t="s">
        <v>372</v>
      </c>
      <c r="B17413" s="2" t="s">
        <v>28</v>
      </c>
      <c r="C17413" s="2" t="s">
        <v>29</v>
      </c>
      <c r="D17413" s="2" t="s">
        <v>30</v>
      </c>
      <c r="E17413" s="2" t="s">
        <v>15674</v>
      </c>
      <c r="F17413" s="2">
        <v>40101841</v>
      </c>
      <c r="G17413" s="2" t="s">
        <v>496</v>
      </c>
      <c r="H17413" s="2">
        <v>3</v>
      </c>
      <c r="I17413" s="2">
        <v>2</v>
      </c>
      <c r="J17413" s="2">
        <v>10</v>
      </c>
      <c r="K17413" s="2">
        <v>5</v>
      </c>
      <c r="L17413" s="3">
        <v>2475200</v>
      </c>
      <c r="M17413" s="2" t="s">
        <v>0</v>
      </c>
      <c r="N17413" s="4" t="s">
        <v>21</v>
      </c>
    </row>
    <row r="17414" spans="1:14" x14ac:dyDescent="0.25">
      <c r="A17414" s="1" t="s">
        <v>372</v>
      </c>
      <c r="B17414" s="2" t="s">
        <v>529</v>
      </c>
      <c r="C17414" s="2" t="s">
        <v>837</v>
      </c>
      <c r="D17414" s="2" t="s">
        <v>17905</v>
      </c>
      <c r="E17414" s="2" t="s">
        <v>15675</v>
      </c>
      <c r="F17414" s="2">
        <v>10191701</v>
      </c>
      <c r="G17414" s="2" t="s">
        <v>496</v>
      </c>
      <c r="H17414" s="2">
        <v>3</v>
      </c>
      <c r="I17414" s="2">
        <v>2</v>
      </c>
      <c r="J17414" s="2">
        <v>10</v>
      </c>
      <c r="K17414" s="2">
        <v>10</v>
      </c>
      <c r="L17414" s="3">
        <v>859660</v>
      </c>
      <c r="M17414" s="2" t="s">
        <v>0</v>
      </c>
      <c r="N17414" s="4" t="s">
        <v>21</v>
      </c>
    </row>
    <row r="17415" spans="1:14" x14ac:dyDescent="0.25">
      <c r="A17415" s="1" t="s">
        <v>372</v>
      </c>
      <c r="B17415" s="2" t="s">
        <v>487</v>
      </c>
      <c r="C17415" s="2" t="s">
        <v>488</v>
      </c>
      <c r="D17415" s="2" t="s">
        <v>17877</v>
      </c>
      <c r="E17415" s="2" t="s">
        <v>15676</v>
      </c>
      <c r="F17415" s="2">
        <v>10141608</v>
      </c>
      <c r="G17415" s="2" t="s">
        <v>496</v>
      </c>
      <c r="H17415" s="2">
        <v>3</v>
      </c>
      <c r="I17415" s="2">
        <v>2</v>
      </c>
      <c r="J17415" s="2">
        <v>10</v>
      </c>
      <c r="K17415" s="2">
        <v>2</v>
      </c>
      <c r="L17415" s="3">
        <v>6877324</v>
      </c>
      <c r="M17415" s="2" t="s">
        <v>0</v>
      </c>
      <c r="N17415" s="4" t="s">
        <v>21</v>
      </c>
    </row>
    <row r="17416" spans="1:14" x14ac:dyDescent="0.25">
      <c r="A17416" s="1" t="s">
        <v>372</v>
      </c>
      <c r="B17416" s="2" t="s">
        <v>487</v>
      </c>
      <c r="C17416" s="2" t="s">
        <v>488</v>
      </c>
      <c r="D17416" s="2" t="s">
        <v>17877</v>
      </c>
      <c r="E17416" s="2" t="s">
        <v>15677</v>
      </c>
      <c r="F17416" s="2">
        <v>10141608</v>
      </c>
      <c r="G17416" s="2" t="s">
        <v>496</v>
      </c>
      <c r="H17416" s="2">
        <v>3</v>
      </c>
      <c r="I17416" s="2">
        <v>2</v>
      </c>
      <c r="J17416" s="2">
        <v>10</v>
      </c>
      <c r="K17416" s="2">
        <v>2</v>
      </c>
      <c r="L17416" s="3">
        <v>3056588</v>
      </c>
      <c r="M17416" s="2" t="s">
        <v>0</v>
      </c>
      <c r="N17416" s="4" t="s">
        <v>21</v>
      </c>
    </row>
    <row r="17417" spans="1:14" x14ac:dyDescent="0.25">
      <c r="A17417" s="1" t="s">
        <v>372</v>
      </c>
      <c r="B17417" s="2" t="s">
        <v>487</v>
      </c>
      <c r="C17417" s="2" t="s">
        <v>488</v>
      </c>
      <c r="D17417" s="2" t="s">
        <v>17877</v>
      </c>
      <c r="E17417" s="2" t="s">
        <v>15678</v>
      </c>
      <c r="F17417" s="2">
        <v>10141608</v>
      </c>
      <c r="G17417" s="2" t="s">
        <v>496</v>
      </c>
      <c r="H17417" s="2">
        <v>3</v>
      </c>
      <c r="I17417" s="2">
        <v>2</v>
      </c>
      <c r="J17417" s="2">
        <v>10</v>
      </c>
      <c r="K17417" s="2">
        <v>2</v>
      </c>
      <c r="L17417" s="3">
        <v>286624</v>
      </c>
      <c r="M17417" s="2" t="s">
        <v>0</v>
      </c>
      <c r="N17417" s="4" t="s">
        <v>21</v>
      </c>
    </row>
    <row r="17418" spans="1:14" x14ac:dyDescent="0.25">
      <c r="A17418" s="1" t="s">
        <v>372</v>
      </c>
      <c r="B17418" s="2" t="s">
        <v>487</v>
      </c>
      <c r="C17418" s="2" t="s">
        <v>488</v>
      </c>
      <c r="D17418" s="2" t="s">
        <v>17877</v>
      </c>
      <c r="E17418" s="2" t="s">
        <v>15679</v>
      </c>
      <c r="F17418" s="2">
        <v>10141608</v>
      </c>
      <c r="G17418" s="2" t="s">
        <v>496</v>
      </c>
      <c r="H17418" s="2">
        <v>3</v>
      </c>
      <c r="I17418" s="2">
        <v>2</v>
      </c>
      <c r="J17418" s="2">
        <v>10</v>
      </c>
      <c r="K17418" s="2">
        <v>2</v>
      </c>
      <c r="L17418" s="3">
        <v>1528294</v>
      </c>
      <c r="M17418" s="2" t="s">
        <v>0</v>
      </c>
      <c r="N17418" s="4" t="s">
        <v>21</v>
      </c>
    </row>
    <row r="17419" spans="1:14" x14ac:dyDescent="0.25">
      <c r="A17419" s="1" t="s">
        <v>372</v>
      </c>
      <c r="B17419" s="2" t="s">
        <v>487</v>
      </c>
      <c r="C17419" s="2" t="s">
        <v>488</v>
      </c>
      <c r="D17419" s="2" t="s">
        <v>17877</v>
      </c>
      <c r="E17419" s="2" t="s">
        <v>15680</v>
      </c>
      <c r="F17419" s="2">
        <v>10141608</v>
      </c>
      <c r="G17419" s="2" t="s">
        <v>496</v>
      </c>
      <c r="H17419" s="2">
        <v>3</v>
      </c>
      <c r="I17419" s="2">
        <v>2</v>
      </c>
      <c r="J17419" s="2">
        <v>10</v>
      </c>
      <c r="K17419" s="2">
        <v>2</v>
      </c>
      <c r="L17419" s="3">
        <v>2101404</v>
      </c>
      <c r="M17419" s="2" t="s">
        <v>0</v>
      </c>
      <c r="N17419" s="4" t="s">
        <v>21</v>
      </c>
    </row>
    <row r="17420" spans="1:14" x14ac:dyDescent="0.25">
      <c r="A17420" s="1" t="s">
        <v>372</v>
      </c>
      <c r="B17420" s="2" t="s">
        <v>487</v>
      </c>
      <c r="C17420" s="2" t="s">
        <v>488</v>
      </c>
      <c r="D17420" s="2" t="s">
        <v>17877</v>
      </c>
      <c r="E17420" s="2" t="s">
        <v>15681</v>
      </c>
      <c r="F17420" s="2">
        <v>10141608</v>
      </c>
      <c r="G17420" s="2" t="s">
        <v>496</v>
      </c>
      <c r="H17420" s="2">
        <v>3</v>
      </c>
      <c r="I17420" s="2">
        <v>2</v>
      </c>
      <c r="J17420" s="2">
        <v>10</v>
      </c>
      <c r="K17420" s="2">
        <v>1</v>
      </c>
      <c r="L17420" s="3">
        <v>764147</v>
      </c>
      <c r="M17420" s="2" t="s">
        <v>0</v>
      </c>
      <c r="N17420" s="4" t="s">
        <v>21</v>
      </c>
    </row>
    <row r="17421" spans="1:14" x14ac:dyDescent="0.25">
      <c r="A17421" s="1" t="s">
        <v>372</v>
      </c>
      <c r="B17421" s="2" t="s">
        <v>487</v>
      </c>
      <c r="C17421" s="2" t="s">
        <v>488</v>
      </c>
      <c r="D17421" s="2" t="s">
        <v>17877</v>
      </c>
      <c r="E17421" s="2" t="s">
        <v>15682</v>
      </c>
      <c r="F17421" s="2">
        <v>10141608</v>
      </c>
      <c r="G17421" s="2" t="s">
        <v>496</v>
      </c>
      <c r="H17421" s="2">
        <v>3</v>
      </c>
      <c r="I17421" s="2">
        <v>2</v>
      </c>
      <c r="J17421" s="2">
        <v>10</v>
      </c>
      <c r="K17421" s="2">
        <v>3</v>
      </c>
      <c r="L17421" s="3">
        <v>1146219</v>
      </c>
      <c r="M17421" s="2" t="s">
        <v>0</v>
      </c>
      <c r="N17421" s="4" t="s">
        <v>21</v>
      </c>
    </row>
    <row r="17422" spans="1:14" x14ac:dyDescent="0.25">
      <c r="A17422" s="1" t="s">
        <v>372</v>
      </c>
      <c r="B17422" s="2" t="s">
        <v>60</v>
      </c>
      <c r="C17422" s="2" t="s">
        <v>60</v>
      </c>
      <c r="D17422" s="2" t="s">
        <v>61</v>
      </c>
      <c r="E17422" s="2" t="s">
        <v>15683</v>
      </c>
      <c r="F17422" s="2">
        <v>10141608</v>
      </c>
      <c r="G17422" s="2" t="s">
        <v>496</v>
      </c>
      <c r="H17422" s="2">
        <v>3</v>
      </c>
      <c r="I17422" s="2">
        <v>2</v>
      </c>
      <c r="J17422" s="2">
        <v>10</v>
      </c>
      <c r="K17422" s="2">
        <v>10</v>
      </c>
      <c r="L17422" s="3">
        <v>1910370</v>
      </c>
      <c r="M17422" s="2" t="s">
        <v>0</v>
      </c>
      <c r="N17422" s="4" t="s">
        <v>21</v>
      </c>
    </row>
    <row r="17423" spans="1:14" x14ac:dyDescent="0.25">
      <c r="A17423" s="1" t="s">
        <v>372</v>
      </c>
      <c r="B17423" s="2" t="s">
        <v>487</v>
      </c>
      <c r="C17423" s="2" t="s">
        <v>488</v>
      </c>
      <c r="D17423" s="2" t="s">
        <v>17877</v>
      </c>
      <c r="E17423" s="2" t="s">
        <v>15684</v>
      </c>
      <c r="F17423" s="2">
        <v>10141608</v>
      </c>
      <c r="G17423" s="2" t="s">
        <v>496</v>
      </c>
      <c r="H17423" s="2">
        <v>3</v>
      </c>
      <c r="I17423" s="2">
        <v>2</v>
      </c>
      <c r="J17423" s="2">
        <v>10</v>
      </c>
      <c r="K17423" s="2">
        <v>1</v>
      </c>
      <c r="L17423" s="3">
        <v>4775920</v>
      </c>
      <c r="M17423" s="2" t="s">
        <v>0</v>
      </c>
      <c r="N17423" s="4" t="s">
        <v>21</v>
      </c>
    </row>
    <row r="17424" spans="1:14" x14ac:dyDescent="0.25">
      <c r="A17424" s="1" t="s">
        <v>372</v>
      </c>
      <c r="B17424" s="2" t="s">
        <v>487</v>
      </c>
      <c r="C17424" s="2" t="s">
        <v>488</v>
      </c>
      <c r="D17424" s="2" t="s">
        <v>17877</v>
      </c>
      <c r="E17424" s="2" t="s">
        <v>15685</v>
      </c>
      <c r="F17424" s="2">
        <v>46181701</v>
      </c>
      <c r="G17424" s="2" t="s">
        <v>496</v>
      </c>
      <c r="H17424" s="2">
        <v>3</v>
      </c>
      <c r="I17424" s="2">
        <v>2</v>
      </c>
      <c r="J17424" s="2">
        <v>10</v>
      </c>
      <c r="K17424" s="2">
        <v>3</v>
      </c>
      <c r="L17424" s="3">
        <v>1002942</v>
      </c>
      <c r="M17424" s="2" t="s">
        <v>0</v>
      </c>
      <c r="N17424" s="4" t="s">
        <v>21</v>
      </c>
    </row>
    <row r="17425" spans="1:14" x14ac:dyDescent="0.25">
      <c r="A17425" s="1" t="s">
        <v>372</v>
      </c>
      <c r="B17425" s="2" t="s">
        <v>487</v>
      </c>
      <c r="C17425" s="2" t="s">
        <v>488</v>
      </c>
      <c r="D17425" s="2" t="s">
        <v>17877</v>
      </c>
      <c r="E17425" s="2" t="s">
        <v>15686</v>
      </c>
      <c r="F17425" s="2">
        <v>10141608</v>
      </c>
      <c r="G17425" s="2" t="s">
        <v>496</v>
      </c>
      <c r="H17425" s="2">
        <v>3</v>
      </c>
      <c r="I17425" s="2">
        <v>2</v>
      </c>
      <c r="J17425" s="2">
        <v>10</v>
      </c>
      <c r="K17425" s="2">
        <v>2</v>
      </c>
      <c r="L17425" s="3">
        <v>668628</v>
      </c>
      <c r="M17425" s="2" t="s">
        <v>0</v>
      </c>
      <c r="N17425" s="4" t="s">
        <v>21</v>
      </c>
    </row>
    <row r="17426" spans="1:14" x14ac:dyDescent="0.25">
      <c r="A17426" s="1" t="s">
        <v>372</v>
      </c>
      <c r="B17426" s="2" t="s">
        <v>60</v>
      </c>
      <c r="C17426" s="2" t="s">
        <v>60</v>
      </c>
      <c r="D17426" s="2" t="s">
        <v>61</v>
      </c>
      <c r="E17426" s="2" t="s">
        <v>15687</v>
      </c>
      <c r="F17426" s="2">
        <v>10141610</v>
      </c>
      <c r="G17426" s="2" t="s">
        <v>496</v>
      </c>
      <c r="H17426" s="2">
        <v>3</v>
      </c>
      <c r="I17426" s="2">
        <v>2</v>
      </c>
      <c r="J17426" s="2">
        <v>10</v>
      </c>
      <c r="K17426" s="2">
        <v>10</v>
      </c>
      <c r="L17426" s="3">
        <v>1432780</v>
      </c>
      <c r="M17426" s="2" t="s">
        <v>0</v>
      </c>
      <c r="N17426" s="4" t="s">
        <v>21</v>
      </c>
    </row>
    <row r="17427" spans="1:14" x14ac:dyDescent="0.25">
      <c r="A17427" s="1" t="s">
        <v>372</v>
      </c>
      <c r="B17427" s="2" t="s">
        <v>487</v>
      </c>
      <c r="C17427" s="2" t="s">
        <v>488</v>
      </c>
      <c r="D17427" s="2" t="s">
        <v>17877</v>
      </c>
      <c r="E17427" s="2" t="s">
        <v>15688</v>
      </c>
      <c r="F17427" s="2">
        <v>52131604</v>
      </c>
      <c r="G17427" s="2" t="s">
        <v>496</v>
      </c>
      <c r="H17427" s="2">
        <v>3</v>
      </c>
      <c r="I17427" s="2">
        <v>2</v>
      </c>
      <c r="J17427" s="2">
        <v>10</v>
      </c>
      <c r="K17427" s="2">
        <v>3</v>
      </c>
      <c r="L17427" s="3">
        <v>2005884</v>
      </c>
      <c r="M17427" s="2" t="s">
        <v>0</v>
      </c>
      <c r="N17427" s="4" t="s">
        <v>21</v>
      </c>
    </row>
    <row r="17428" spans="1:14" x14ac:dyDescent="0.25">
      <c r="A17428" s="1" t="s">
        <v>372</v>
      </c>
      <c r="B17428" s="2" t="s">
        <v>15</v>
      </c>
      <c r="C17428" s="2" t="s">
        <v>618</v>
      </c>
      <c r="D17428" s="2" t="s">
        <v>17891</v>
      </c>
      <c r="E17428" s="2" t="s">
        <v>15689</v>
      </c>
      <c r="F17428" s="2">
        <v>10111306</v>
      </c>
      <c r="G17428" s="2" t="s">
        <v>496</v>
      </c>
      <c r="H17428" s="2">
        <v>3</v>
      </c>
      <c r="I17428" s="2">
        <v>2</v>
      </c>
      <c r="J17428" s="2">
        <v>10</v>
      </c>
      <c r="K17428" s="2">
        <v>1</v>
      </c>
      <c r="L17428" s="3">
        <v>955183</v>
      </c>
      <c r="M17428" s="2" t="s">
        <v>0</v>
      </c>
      <c r="N17428" s="4" t="s">
        <v>21</v>
      </c>
    </row>
    <row r="17429" spans="1:14" x14ac:dyDescent="0.25">
      <c r="A17429" s="1" t="s">
        <v>372</v>
      </c>
      <c r="B17429" s="2" t="s">
        <v>15</v>
      </c>
      <c r="C17429" s="2" t="s">
        <v>618</v>
      </c>
      <c r="D17429" s="2" t="s">
        <v>17891</v>
      </c>
      <c r="E17429" s="2" t="s">
        <v>15690</v>
      </c>
      <c r="F17429" s="2">
        <v>10111306</v>
      </c>
      <c r="G17429" s="2" t="s">
        <v>496</v>
      </c>
      <c r="H17429" s="2">
        <v>3</v>
      </c>
      <c r="I17429" s="2">
        <v>2</v>
      </c>
      <c r="J17429" s="2">
        <v>10</v>
      </c>
      <c r="K17429" s="2">
        <v>1</v>
      </c>
      <c r="L17429" s="3">
        <v>955183</v>
      </c>
      <c r="M17429" s="2" t="s">
        <v>0</v>
      </c>
      <c r="N17429" s="4" t="s">
        <v>21</v>
      </c>
    </row>
    <row r="17430" spans="1:14" x14ac:dyDescent="0.25">
      <c r="A17430" s="1" t="s">
        <v>372</v>
      </c>
      <c r="B17430" s="2" t="s">
        <v>487</v>
      </c>
      <c r="C17430" s="2" t="s">
        <v>488</v>
      </c>
      <c r="D17430" s="2" t="s">
        <v>17877</v>
      </c>
      <c r="E17430" s="2" t="s">
        <v>15691</v>
      </c>
      <c r="F17430" s="2">
        <v>10111306</v>
      </c>
      <c r="G17430" s="2" t="s">
        <v>496</v>
      </c>
      <c r="H17430" s="2">
        <v>3</v>
      </c>
      <c r="I17430" s="2">
        <v>2</v>
      </c>
      <c r="J17430" s="2">
        <v>10</v>
      </c>
      <c r="K17430" s="2">
        <v>5</v>
      </c>
      <c r="L17430" s="3">
        <v>2387955</v>
      </c>
      <c r="M17430" s="2" t="s">
        <v>0</v>
      </c>
      <c r="N17430" s="4" t="s">
        <v>21</v>
      </c>
    </row>
    <row r="17431" spans="1:14" x14ac:dyDescent="0.25">
      <c r="A17431" s="1" t="s">
        <v>372</v>
      </c>
      <c r="B17431" s="2" t="s">
        <v>113</v>
      </c>
      <c r="C17431" s="2" t="s">
        <v>113</v>
      </c>
      <c r="D17431" s="2" t="s">
        <v>114</v>
      </c>
      <c r="E17431" s="2" t="s">
        <v>15692</v>
      </c>
      <c r="F17431" s="2">
        <v>10111306</v>
      </c>
      <c r="G17431" s="2" t="s">
        <v>496</v>
      </c>
      <c r="H17431" s="2">
        <v>3</v>
      </c>
      <c r="I17431" s="2">
        <v>2</v>
      </c>
      <c r="J17431" s="2">
        <v>10</v>
      </c>
      <c r="K17431" s="2">
        <v>6</v>
      </c>
      <c r="L17431" s="3">
        <v>687732</v>
      </c>
      <c r="M17431" s="2" t="s">
        <v>0</v>
      </c>
      <c r="N17431" s="4" t="s">
        <v>21</v>
      </c>
    </row>
    <row r="17432" spans="1:14" x14ac:dyDescent="0.25">
      <c r="A17432" s="1" t="s">
        <v>372</v>
      </c>
      <c r="B17432" s="2" t="s">
        <v>15</v>
      </c>
      <c r="C17432" s="2" t="s">
        <v>618</v>
      </c>
      <c r="D17432" s="2" t="s">
        <v>17891</v>
      </c>
      <c r="E17432" s="2" t="s">
        <v>15693</v>
      </c>
      <c r="F17432" s="2">
        <v>10111306</v>
      </c>
      <c r="G17432" s="2" t="s">
        <v>496</v>
      </c>
      <c r="H17432" s="2">
        <v>3</v>
      </c>
      <c r="I17432" s="2">
        <v>2</v>
      </c>
      <c r="J17432" s="2">
        <v>10</v>
      </c>
      <c r="K17432" s="2">
        <v>1</v>
      </c>
      <c r="L17432" s="3">
        <v>3820735</v>
      </c>
      <c r="M17432" s="2" t="s">
        <v>0</v>
      </c>
      <c r="N17432" s="4" t="s">
        <v>21</v>
      </c>
    </row>
    <row r="17433" spans="1:14" x14ac:dyDescent="0.25">
      <c r="A17433" s="1" t="s">
        <v>372</v>
      </c>
      <c r="B17433" s="2" t="s">
        <v>86</v>
      </c>
      <c r="C17433" s="2" t="s">
        <v>87</v>
      </c>
      <c r="D17433" s="2" t="s">
        <v>88</v>
      </c>
      <c r="E17433" s="2" t="s">
        <v>15694</v>
      </c>
      <c r="F17433" s="2">
        <v>30161705</v>
      </c>
      <c r="G17433" s="2" t="s">
        <v>496</v>
      </c>
      <c r="H17433" s="2">
        <v>3</v>
      </c>
      <c r="I17433" s="2">
        <v>2</v>
      </c>
      <c r="J17433" s="2">
        <v>10</v>
      </c>
      <c r="K17433" s="2">
        <v>30</v>
      </c>
      <c r="L17433" s="3">
        <v>4298340</v>
      </c>
      <c r="M17433" s="2" t="s">
        <v>0</v>
      </c>
      <c r="N17433" s="4" t="s">
        <v>21</v>
      </c>
    </row>
    <row r="17434" spans="1:14" x14ac:dyDescent="0.25">
      <c r="A17434" s="1" t="s">
        <v>372</v>
      </c>
      <c r="B17434" s="2" t="s">
        <v>1112</v>
      </c>
      <c r="C17434" s="2" t="s">
        <v>1112</v>
      </c>
      <c r="D17434" s="2" t="s">
        <v>17931</v>
      </c>
      <c r="E17434" s="2" t="s">
        <v>7133</v>
      </c>
      <c r="F17434" s="2" t="s">
        <v>15695</v>
      </c>
      <c r="G17434" s="2" t="s">
        <v>496</v>
      </c>
      <c r="H17434" s="2">
        <v>3</v>
      </c>
      <c r="I17434" s="2">
        <v>2</v>
      </c>
      <c r="J17434" s="2">
        <v>10</v>
      </c>
      <c r="K17434" s="2">
        <v>60</v>
      </c>
      <c r="L17434" s="3">
        <v>571200</v>
      </c>
      <c r="M17434" s="2" t="s">
        <v>0</v>
      </c>
      <c r="N17434" s="4" t="s">
        <v>21</v>
      </c>
    </row>
    <row r="17435" spans="1:14" x14ac:dyDescent="0.25">
      <c r="A17435" s="1" t="s">
        <v>372</v>
      </c>
      <c r="B17435" s="2" t="s">
        <v>408</v>
      </c>
      <c r="C17435" s="2" t="s">
        <v>411</v>
      </c>
      <c r="D17435" s="2" t="s">
        <v>17859</v>
      </c>
      <c r="E17435" s="2" t="s">
        <v>15696</v>
      </c>
      <c r="F17435" s="2">
        <v>10171504</v>
      </c>
      <c r="G17435" s="2" t="s">
        <v>496</v>
      </c>
      <c r="H17435" s="2">
        <v>3</v>
      </c>
      <c r="I17435" s="2">
        <v>2</v>
      </c>
      <c r="J17435" s="2">
        <v>10</v>
      </c>
      <c r="K17435" s="2">
        <v>3</v>
      </c>
      <c r="L17435" s="3">
        <v>117000</v>
      </c>
      <c r="M17435" s="2" t="s">
        <v>0</v>
      </c>
      <c r="N17435" s="4" t="s">
        <v>21</v>
      </c>
    </row>
    <row r="17436" spans="1:14" x14ac:dyDescent="0.25">
      <c r="A17436" s="1" t="s">
        <v>372</v>
      </c>
      <c r="B17436" s="2" t="s">
        <v>86</v>
      </c>
      <c r="C17436" s="2" t="s">
        <v>93</v>
      </c>
      <c r="D17436" s="2" t="s">
        <v>94</v>
      </c>
      <c r="E17436" s="2" t="s">
        <v>15697</v>
      </c>
      <c r="F17436" s="2" t="s">
        <v>15698</v>
      </c>
      <c r="G17436" s="2" t="s">
        <v>496</v>
      </c>
      <c r="H17436" s="2">
        <v>3</v>
      </c>
      <c r="I17436" s="2">
        <v>2</v>
      </c>
      <c r="J17436" s="2">
        <v>10</v>
      </c>
      <c r="K17436" s="2">
        <v>60</v>
      </c>
      <c r="L17436" s="3">
        <v>357000</v>
      </c>
      <c r="M17436" s="2" t="s">
        <v>0</v>
      </c>
      <c r="N17436" s="4" t="s">
        <v>21</v>
      </c>
    </row>
    <row r="17437" spans="1:14" x14ac:dyDescent="0.25">
      <c r="A17437" s="1" t="s">
        <v>372</v>
      </c>
      <c r="B17437" s="2" t="s">
        <v>86</v>
      </c>
      <c r="C17437" s="2" t="s">
        <v>93</v>
      </c>
      <c r="D17437" s="2" t="s">
        <v>94</v>
      </c>
      <c r="E17437" s="2" t="s">
        <v>15699</v>
      </c>
      <c r="F17437" s="2">
        <v>47131704</v>
      </c>
      <c r="G17437" s="2" t="s">
        <v>496</v>
      </c>
      <c r="H17437" s="2">
        <v>3</v>
      </c>
      <c r="I17437" s="2">
        <v>2</v>
      </c>
      <c r="J17437" s="2">
        <v>10</v>
      </c>
      <c r="K17437" s="2">
        <v>12</v>
      </c>
      <c r="L17437" s="3">
        <v>499800</v>
      </c>
      <c r="M17437" s="2" t="s">
        <v>0</v>
      </c>
      <c r="N17437" s="4" t="s">
        <v>21</v>
      </c>
    </row>
    <row r="17438" spans="1:14" x14ac:dyDescent="0.25">
      <c r="A17438" s="1" t="s">
        <v>372</v>
      </c>
      <c r="B17438" s="2" t="s">
        <v>86</v>
      </c>
      <c r="C17438" s="2" t="s">
        <v>93</v>
      </c>
      <c r="D17438" s="2" t="s">
        <v>94</v>
      </c>
      <c r="E17438" s="2" t="s">
        <v>15700</v>
      </c>
      <c r="F17438" s="2">
        <v>47131608</v>
      </c>
      <c r="G17438" s="2" t="s">
        <v>496</v>
      </c>
      <c r="H17438" s="2">
        <v>3</v>
      </c>
      <c r="I17438" s="2">
        <v>2</v>
      </c>
      <c r="J17438" s="2">
        <v>10</v>
      </c>
      <c r="K17438" s="2">
        <v>10</v>
      </c>
      <c r="L17438" s="3">
        <v>47600</v>
      </c>
      <c r="M17438" s="2" t="s">
        <v>0</v>
      </c>
      <c r="N17438" s="4" t="s">
        <v>21</v>
      </c>
    </row>
    <row r="17439" spans="1:14" x14ac:dyDescent="0.25">
      <c r="A17439" s="1" t="s">
        <v>372</v>
      </c>
      <c r="B17439" s="2" t="s">
        <v>60</v>
      </c>
      <c r="C17439" s="2" t="s">
        <v>60</v>
      </c>
      <c r="D17439" s="2" t="s">
        <v>61</v>
      </c>
      <c r="E17439" s="2" t="s">
        <v>15701</v>
      </c>
      <c r="F17439" s="2">
        <v>42131606</v>
      </c>
      <c r="G17439" s="2" t="s">
        <v>496</v>
      </c>
      <c r="H17439" s="2">
        <v>3</v>
      </c>
      <c r="I17439" s="2">
        <v>2</v>
      </c>
      <c r="J17439" s="2">
        <v>10</v>
      </c>
      <c r="K17439" s="2">
        <v>2</v>
      </c>
      <c r="L17439" s="3">
        <v>66000</v>
      </c>
      <c r="M17439" s="2" t="s">
        <v>0</v>
      </c>
      <c r="N17439" s="4" t="s">
        <v>21</v>
      </c>
    </row>
    <row r="17440" spans="1:14" x14ac:dyDescent="0.25">
      <c r="A17440" s="1" t="s">
        <v>372</v>
      </c>
      <c r="B17440" s="2" t="s">
        <v>86</v>
      </c>
      <c r="C17440" s="2" t="s">
        <v>87</v>
      </c>
      <c r="D17440" s="2" t="s">
        <v>88</v>
      </c>
      <c r="E17440" s="2" t="s">
        <v>15702</v>
      </c>
      <c r="F17440" s="2">
        <v>48102107</v>
      </c>
      <c r="G17440" s="2" t="s">
        <v>496</v>
      </c>
      <c r="H17440" s="2">
        <v>3</v>
      </c>
      <c r="I17440" s="2">
        <v>2</v>
      </c>
      <c r="J17440" s="2">
        <v>10</v>
      </c>
      <c r="K17440" s="2">
        <v>100</v>
      </c>
      <c r="L17440" s="3">
        <v>583100</v>
      </c>
      <c r="M17440" s="2" t="s">
        <v>0</v>
      </c>
      <c r="N17440" s="4" t="s">
        <v>21</v>
      </c>
    </row>
    <row r="17441" spans="1:14" x14ac:dyDescent="0.25">
      <c r="A17441" s="1" t="s">
        <v>372</v>
      </c>
      <c r="B17441" s="2" t="s">
        <v>86</v>
      </c>
      <c r="C17441" s="2" t="s">
        <v>93</v>
      </c>
      <c r="D17441" s="2" t="s">
        <v>94</v>
      </c>
      <c r="E17441" s="2" t="s">
        <v>15703</v>
      </c>
      <c r="F17441" s="2">
        <v>47131710</v>
      </c>
      <c r="G17441" s="2" t="s">
        <v>496</v>
      </c>
      <c r="H17441" s="2">
        <v>3</v>
      </c>
      <c r="I17441" s="2">
        <v>2</v>
      </c>
      <c r="J17441" s="2">
        <v>10</v>
      </c>
      <c r="K17441" s="2">
        <v>10</v>
      </c>
      <c r="L17441" s="3">
        <v>452200</v>
      </c>
      <c r="M17441" s="2" t="s">
        <v>0</v>
      </c>
      <c r="N17441" s="4" t="s">
        <v>21</v>
      </c>
    </row>
    <row r="17442" spans="1:14" x14ac:dyDescent="0.25">
      <c r="A17442" s="1" t="s">
        <v>372</v>
      </c>
      <c r="B17442" s="2" t="s">
        <v>76</v>
      </c>
      <c r="C17442" s="2" t="s">
        <v>80</v>
      </c>
      <c r="D17442" s="2" t="s">
        <v>81</v>
      </c>
      <c r="E17442" s="2" t="s">
        <v>15704</v>
      </c>
      <c r="F17442" s="2" t="s">
        <v>15705</v>
      </c>
      <c r="G17442" s="2" t="s">
        <v>496</v>
      </c>
      <c r="H17442" s="2">
        <v>3</v>
      </c>
      <c r="I17442" s="2">
        <v>2</v>
      </c>
      <c r="J17442" s="2">
        <v>10</v>
      </c>
      <c r="K17442" s="2">
        <v>20</v>
      </c>
      <c r="L17442" s="3">
        <v>380000</v>
      </c>
      <c r="M17442" s="2" t="s">
        <v>0</v>
      </c>
      <c r="N17442" s="4" t="s">
        <v>21</v>
      </c>
    </row>
    <row r="17443" spans="1:14" x14ac:dyDescent="0.25">
      <c r="A17443" s="1" t="s">
        <v>372</v>
      </c>
      <c r="B17443" s="2" t="s">
        <v>86</v>
      </c>
      <c r="C17443" s="2" t="s">
        <v>93</v>
      </c>
      <c r="D17443" s="2" t="s">
        <v>94</v>
      </c>
      <c r="E17443" s="2" t="s">
        <v>15706</v>
      </c>
      <c r="F17443" s="2">
        <v>47101525</v>
      </c>
      <c r="G17443" s="2" t="s">
        <v>496</v>
      </c>
      <c r="H17443" s="2">
        <v>3</v>
      </c>
      <c r="I17443" s="2">
        <v>2</v>
      </c>
      <c r="J17443" s="2">
        <v>10</v>
      </c>
      <c r="K17443" s="2">
        <v>1</v>
      </c>
      <c r="L17443" s="3">
        <v>59381</v>
      </c>
      <c r="M17443" s="2" t="s">
        <v>0</v>
      </c>
      <c r="N17443" s="4" t="s">
        <v>21</v>
      </c>
    </row>
    <row r="17444" spans="1:14" x14ac:dyDescent="0.25">
      <c r="A17444" s="1" t="s">
        <v>372</v>
      </c>
      <c r="B17444" s="2" t="s">
        <v>63</v>
      </c>
      <c r="C17444" s="2" t="s">
        <v>64</v>
      </c>
      <c r="D17444" s="2" t="s">
        <v>65</v>
      </c>
      <c r="E17444" s="2" t="s">
        <v>15707</v>
      </c>
      <c r="F17444" s="2" t="s">
        <v>15708</v>
      </c>
      <c r="G17444" s="2" t="s">
        <v>496</v>
      </c>
      <c r="H17444" s="2">
        <v>3</v>
      </c>
      <c r="I17444" s="2">
        <v>2</v>
      </c>
      <c r="J17444" s="2">
        <v>10</v>
      </c>
      <c r="K17444" s="2">
        <v>20</v>
      </c>
      <c r="L17444" s="3">
        <v>337960</v>
      </c>
      <c r="M17444" s="2" t="s">
        <v>0</v>
      </c>
      <c r="N17444" s="4" t="s">
        <v>21</v>
      </c>
    </row>
    <row r="17445" spans="1:14" x14ac:dyDescent="0.25">
      <c r="A17445" s="1" t="s">
        <v>372</v>
      </c>
      <c r="B17445" s="2" t="s">
        <v>76</v>
      </c>
      <c r="C17445" s="2" t="s">
        <v>80</v>
      </c>
      <c r="D17445" s="2" t="s">
        <v>81</v>
      </c>
      <c r="E17445" s="2" t="s">
        <v>15709</v>
      </c>
      <c r="F17445" s="2">
        <v>53131608</v>
      </c>
      <c r="G17445" s="2" t="s">
        <v>496</v>
      </c>
      <c r="H17445" s="2">
        <v>3</v>
      </c>
      <c r="I17445" s="2">
        <v>2</v>
      </c>
      <c r="J17445" s="2">
        <v>10</v>
      </c>
      <c r="K17445" s="2">
        <v>10</v>
      </c>
      <c r="L17445" s="3">
        <v>78000</v>
      </c>
      <c r="M17445" s="2" t="s">
        <v>0</v>
      </c>
      <c r="N17445" s="4" t="s">
        <v>21</v>
      </c>
    </row>
    <row r="17446" spans="1:14" x14ac:dyDescent="0.25">
      <c r="A17446" s="1" t="s">
        <v>372</v>
      </c>
      <c r="B17446" s="2" t="s">
        <v>76</v>
      </c>
      <c r="C17446" s="2" t="s">
        <v>80</v>
      </c>
      <c r="D17446" s="2" t="s">
        <v>81</v>
      </c>
      <c r="E17446" s="2" t="s">
        <v>15710</v>
      </c>
      <c r="F17446" s="2" t="s">
        <v>15705</v>
      </c>
      <c r="G17446" s="2" t="s">
        <v>496</v>
      </c>
      <c r="H17446" s="2">
        <v>3</v>
      </c>
      <c r="I17446" s="2">
        <v>2</v>
      </c>
      <c r="J17446" s="2">
        <v>10</v>
      </c>
      <c r="K17446" s="2">
        <v>10</v>
      </c>
      <c r="L17446" s="3">
        <v>125000</v>
      </c>
      <c r="M17446" s="2" t="s">
        <v>0</v>
      </c>
      <c r="N17446" s="4" t="s">
        <v>21</v>
      </c>
    </row>
    <row r="17447" spans="1:14" x14ac:dyDescent="0.25">
      <c r="A17447" s="1" t="s">
        <v>372</v>
      </c>
      <c r="B17447" s="2" t="s">
        <v>76</v>
      </c>
      <c r="C17447" s="2" t="s">
        <v>80</v>
      </c>
      <c r="D17447" s="2" t="s">
        <v>81</v>
      </c>
      <c r="E17447" s="2" t="s">
        <v>15711</v>
      </c>
      <c r="F17447" s="2">
        <v>53131626</v>
      </c>
      <c r="G17447" s="2" t="s">
        <v>496</v>
      </c>
      <c r="H17447" s="2">
        <v>3</v>
      </c>
      <c r="I17447" s="2">
        <v>2</v>
      </c>
      <c r="J17447" s="2">
        <v>10</v>
      </c>
      <c r="K17447" s="2">
        <v>5</v>
      </c>
      <c r="L17447" s="3">
        <v>90000</v>
      </c>
      <c r="M17447" s="2" t="s">
        <v>0</v>
      </c>
      <c r="N17447" s="4" t="s">
        <v>21</v>
      </c>
    </row>
    <row r="17448" spans="1:14" x14ac:dyDescent="0.25">
      <c r="A17448" s="1" t="s">
        <v>372</v>
      </c>
      <c r="B17448" s="2" t="s">
        <v>86</v>
      </c>
      <c r="C17448" s="2" t="s">
        <v>93</v>
      </c>
      <c r="D17448" s="2" t="s">
        <v>94</v>
      </c>
      <c r="E17448" s="2" t="s">
        <v>14629</v>
      </c>
      <c r="F17448" s="2" t="s">
        <v>15698</v>
      </c>
      <c r="G17448" s="2" t="s">
        <v>496</v>
      </c>
      <c r="H17448" s="2">
        <v>3</v>
      </c>
      <c r="I17448" s="2">
        <v>2</v>
      </c>
      <c r="J17448" s="2">
        <v>10</v>
      </c>
      <c r="K17448" s="2">
        <v>60</v>
      </c>
      <c r="L17448" s="3">
        <v>321300</v>
      </c>
      <c r="M17448" s="2" t="s">
        <v>0</v>
      </c>
      <c r="N17448" s="4" t="s">
        <v>21</v>
      </c>
    </row>
    <row r="17449" spans="1:14" x14ac:dyDescent="0.25">
      <c r="A17449" s="1" t="s">
        <v>372</v>
      </c>
      <c r="B17449" s="2" t="s">
        <v>28</v>
      </c>
      <c r="C17449" s="2" t="s">
        <v>29</v>
      </c>
      <c r="D17449" s="2" t="s">
        <v>30</v>
      </c>
      <c r="E17449" s="2" t="s">
        <v>15712</v>
      </c>
      <c r="F17449" s="2">
        <v>47111502</v>
      </c>
      <c r="G17449" s="2" t="s">
        <v>496</v>
      </c>
      <c r="H17449" s="2">
        <v>3</v>
      </c>
      <c r="I17449" s="2">
        <v>2</v>
      </c>
      <c r="J17449" s="2">
        <v>10</v>
      </c>
      <c r="K17449" s="2">
        <v>1</v>
      </c>
      <c r="L17449" s="3">
        <v>33320000</v>
      </c>
      <c r="M17449" s="2" t="s">
        <v>0</v>
      </c>
      <c r="N17449" s="4" t="s">
        <v>21</v>
      </c>
    </row>
    <row r="17450" spans="1:14" x14ac:dyDescent="0.25">
      <c r="A17450" s="1" t="s">
        <v>372</v>
      </c>
      <c r="B17450" s="2" t="s">
        <v>28</v>
      </c>
      <c r="C17450" s="2" t="s">
        <v>29</v>
      </c>
      <c r="D17450" s="2" t="s">
        <v>30</v>
      </c>
      <c r="E17450" s="2" t="s">
        <v>15713</v>
      </c>
      <c r="F17450" s="2">
        <v>47111502</v>
      </c>
      <c r="G17450" s="2" t="s">
        <v>496</v>
      </c>
      <c r="H17450" s="2">
        <v>3</v>
      </c>
      <c r="I17450" s="2">
        <v>2</v>
      </c>
      <c r="J17450" s="2">
        <v>10</v>
      </c>
      <c r="K17450" s="2">
        <v>1</v>
      </c>
      <c r="L17450" s="3">
        <v>29631000</v>
      </c>
      <c r="M17450" s="2" t="s">
        <v>0</v>
      </c>
      <c r="N17450" s="4" t="s">
        <v>21</v>
      </c>
    </row>
    <row r="17451" spans="1:14" x14ac:dyDescent="0.25">
      <c r="A17451" s="1" t="s">
        <v>372</v>
      </c>
      <c r="B17451" s="2" t="s">
        <v>491</v>
      </c>
      <c r="C17451" s="2" t="s">
        <v>937</v>
      </c>
      <c r="D17451" s="2" t="s">
        <v>17913</v>
      </c>
      <c r="E17451" s="2" t="s">
        <v>15714</v>
      </c>
      <c r="F17451" s="2">
        <v>42121506</v>
      </c>
      <c r="G17451" s="2" t="s">
        <v>810</v>
      </c>
      <c r="H17451" s="2">
        <v>3</v>
      </c>
      <c r="I17451" s="2">
        <v>2</v>
      </c>
      <c r="J17451" s="2">
        <v>10</v>
      </c>
      <c r="K17451" s="2">
        <v>3</v>
      </c>
      <c r="L17451" s="3">
        <v>325941</v>
      </c>
      <c r="M17451" s="2" t="s">
        <v>0</v>
      </c>
      <c r="N17451" s="4" t="s">
        <v>21</v>
      </c>
    </row>
    <row r="17452" spans="1:14" x14ac:dyDescent="0.25">
      <c r="A17452" s="1" t="s">
        <v>372</v>
      </c>
      <c r="B17452" s="2" t="s">
        <v>491</v>
      </c>
      <c r="C17452" s="2" t="s">
        <v>937</v>
      </c>
      <c r="D17452" s="2" t="s">
        <v>17913</v>
      </c>
      <c r="E17452" s="2" t="s">
        <v>15715</v>
      </c>
      <c r="F17452" s="2">
        <v>42121506</v>
      </c>
      <c r="G17452" s="2" t="s">
        <v>810</v>
      </c>
      <c r="H17452" s="2">
        <v>3</v>
      </c>
      <c r="I17452" s="2">
        <v>2</v>
      </c>
      <c r="J17452" s="2">
        <v>10</v>
      </c>
      <c r="K17452" s="2">
        <v>4</v>
      </c>
      <c r="L17452" s="3">
        <v>434588</v>
      </c>
      <c r="M17452" s="2" t="s">
        <v>0</v>
      </c>
      <c r="N17452" s="4" t="s">
        <v>21</v>
      </c>
    </row>
    <row r="17453" spans="1:14" x14ac:dyDescent="0.25">
      <c r="A17453" s="1" t="s">
        <v>372</v>
      </c>
      <c r="B17453" s="2" t="s">
        <v>491</v>
      </c>
      <c r="C17453" s="2" t="s">
        <v>937</v>
      </c>
      <c r="D17453" s="2" t="s">
        <v>17913</v>
      </c>
      <c r="E17453" s="2" t="s">
        <v>15716</v>
      </c>
      <c r="F17453" s="2">
        <v>42121506</v>
      </c>
      <c r="G17453" s="2" t="s">
        <v>810</v>
      </c>
      <c r="H17453" s="2">
        <v>3</v>
      </c>
      <c r="I17453" s="2">
        <v>2</v>
      </c>
      <c r="J17453" s="2">
        <v>10</v>
      </c>
      <c r="K17453" s="2">
        <v>3</v>
      </c>
      <c r="L17453" s="3">
        <v>345933</v>
      </c>
      <c r="M17453" s="2" t="s">
        <v>0</v>
      </c>
      <c r="N17453" s="4" t="s">
        <v>21</v>
      </c>
    </row>
    <row r="17454" spans="1:14" x14ac:dyDescent="0.25">
      <c r="A17454" s="1" t="s">
        <v>372</v>
      </c>
      <c r="B17454" s="2" t="s">
        <v>491</v>
      </c>
      <c r="C17454" s="2" t="s">
        <v>937</v>
      </c>
      <c r="D17454" s="2" t="s">
        <v>17913</v>
      </c>
      <c r="E17454" s="2" t="s">
        <v>15717</v>
      </c>
      <c r="F17454" s="2">
        <v>42121506</v>
      </c>
      <c r="G17454" s="2" t="s">
        <v>810</v>
      </c>
      <c r="H17454" s="2">
        <v>3</v>
      </c>
      <c r="I17454" s="2">
        <v>2</v>
      </c>
      <c r="J17454" s="2">
        <v>10</v>
      </c>
      <c r="K17454" s="2">
        <v>3</v>
      </c>
      <c r="L17454" s="3">
        <v>322728</v>
      </c>
      <c r="M17454" s="2" t="s">
        <v>0</v>
      </c>
      <c r="N17454" s="4" t="s">
        <v>21</v>
      </c>
    </row>
    <row r="17455" spans="1:14" x14ac:dyDescent="0.25">
      <c r="A17455" s="1" t="s">
        <v>372</v>
      </c>
      <c r="B17455" s="2" t="s">
        <v>491</v>
      </c>
      <c r="C17455" s="2" t="s">
        <v>937</v>
      </c>
      <c r="D17455" s="2" t="s">
        <v>17913</v>
      </c>
      <c r="E17455" s="2" t="s">
        <v>15718</v>
      </c>
      <c r="F17455" s="2">
        <v>42121506</v>
      </c>
      <c r="G17455" s="2" t="s">
        <v>810</v>
      </c>
      <c r="H17455" s="2">
        <v>3</v>
      </c>
      <c r="I17455" s="2">
        <v>2</v>
      </c>
      <c r="J17455" s="2">
        <v>10</v>
      </c>
      <c r="K17455" s="2">
        <v>3</v>
      </c>
      <c r="L17455" s="3">
        <v>232764</v>
      </c>
      <c r="M17455" s="2" t="s">
        <v>0</v>
      </c>
      <c r="N17455" s="4" t="s">
        <v>21</v>
      </c>
    </row>
    <row r="17456" spans="1:14" x14ac:dyDescent="0.25">
      <c r="A17456" s="1" t="s">
        <v>372</v>
      </c>
      <c r="B17456" s="2" t="s">
        <v>491</v>
      </c>
      <c r="C17456" s="2" t="s">
        <v>937</v>
      </c>
      <c r="D17456" s="2" t="s">
        <v>17913</v>
      </c>
      <c r="E17456" s="2" t="s">
        <v>15719</v>
      </c>
      <c r="F17456" s="2">
        <v>42121506</v>
      </c>
      <c r="G17456" s="2" t="s">
        <v>810</v>
      </c>
      <c r="H17456" s="2">
        <v>3</v>
      </c>
      <c r="I17456" s="2">
        <v>2</v>
      </c>
      <c r="J17456" s="2">
        <v>10</v>
      </c>
      <c r="K17456" s="2">
        <v>3</v>
      </c>
      <c r="L17456" s="3">
        <v>232764</v>
      </c>
      <c r="M17456" s="2" t="s">
        <v>0</v>
      </c>
      <c r="N17456" s="4" t="s">
        <v>21</v>
      </c>
    </row>
    <row r="17457" spans="1:14" x14ac:dyDescent="0.25">
      <c r="A17457" s="1" t="s">
        <v>372</v>
      </c>
      <c r="B17457" s="2" t="s">
        <v>491</v>
      </c>
      <c r="C17457" s="2" t="s">
        <v>937</v>
      </c>
      <c r="D17457" s="2" t="s">
        <v>17913</v>
      </c>
      <c r="E17457" s="2" t="s">
        <v>15720</v>
      </c>
      <c r="F17457" s="2">
        <v>42121506</v>
      </c>
      <c r="G17457" s="2" t="s">
        <v>810</v>
      </c>
      <c r="H17457" s="2">
        <v>3</v>
      </c>
      <c r="I17457" s="2">
        <v>2</v>
      </c>
      <c r="J17457" s="2">
        <v>10</v>
      </c>
      <c r="K17457" s="2">
        <v>2</v>
      </c>
      <c r="L17457" s="3">
        <v>233240</v>
      </c>
      <c r="M17457" s="2" t="s">
        <v>0</v>
      </c>
      <c r="N17457" s="4" t="s">
        <v>21</v>
      </c>
    </row>
    <row r="17458" spans="1:14" x14ac:dyDescent="0.25">
      <c r="A17458" s="1" t="s">
        <v>372</v>
      </c>
      <c r="B17458" s="2" t="s">
        <v>491</v>
      </c>
      <c r="C17458" s="2" t="s">
        <v>937</v>
      </c>
      <c r="D17458" s="2" t="s">
        <v>17913</v>
      </c>
      <c r="E17458" s="2" t="s">
        <v>15721</v>
      </c>
      <c r="F17458" s="2">
        <v>42121506</v>
      </c>
      <c r="G17458" s="2" t="s">
        <v>810</v>
      </c>
      <c r="H17458" s="2">
        <v>3</v>
      </c>
      <c r="I17458" s="2">
        <v>2</v>
      </c>
      <c r="J17458" s="2">
        <v>10</v>
      </c>
      <c r="K17458" s="2">
        <v>2</v>
      </c>
      <c r="L17458" s="3">
        <v>155176</v>
      </c>
      <c r="M17458" s="2" t="s">
        <v>0</v>
      </c>
      <c r="N17458" s="4" t="s">
        <v>21</v>
      </c>
    </row>
    <row r="17459" spans="1:14" x14ac:dyDescent="0.25">
      <c r="A17459" s="1" t="s">
        <v>372</v>
      </c>
      <c r="B17459" s="2" t="s">
        <v>491</v>
      </c>
      <c r="C17459" s="2" t="s">
        <v>937</v>
      </c>
      <c r="D17459" s="2" t="s">
        <v>17913</v>
      </c>
      <c r="E17459" s="2" t="s">
        <v>15722</v>
      </c>
      <c r="F17459" s="2">
        <v>42121506</v>
      </c>
      <c r="G17459" s="2" t="s">
        <v>810</v>
      </c>
      <c r="H17459" s="2">
        <v>3</v>
      </c>
      <c r="I17459" s="2">
        <v>2</v>
      </c>
      <c r="J17459" s="2">
        <v>10</v>
      </c>
      <c r="K17459" s="2">
        <v>2</v>
      </c>
      <c r="L17459" s="3">
        <v>155176</v>
      </c>
      <c r="M17459" s="2" t="s">
        <v>0</v>
      </c>
      <c r="N17459" s="4" t="s">
        <v>21</v>
      </c>
    </row>
    <row r="17460" spans="1:14" x14ac:dyDescent="0.25">
      <c r="A17460" s="1" t="s">
        <v>372</v>
      </c>
      <c r="B17460" s="2" t="s">
        <v>491</v>
      </c>
      <c r="C17460" s="2" t="s">
        <v>937</v>
      </c>
      <c r="D17460" s="2" t="s">
        <v>17913</v>
      </c>
      <c r="E17460" s="2" t="s">
        <v>15723</v>
      </c>
      <c r="F17460" s="2">
        <v>42121506</v>
      </c>
      <c r="G17460" s="2" t="s">
        <v>810</v>
      </c>
      <c r="H17460" s="2">
        <v>3</v>
      </c>
      <c r="I17460" s="2">
        <v>2</v>
      </c>
      <c r="J17460" s="2">
        <v>10</v>
      </c>
      <c r="K17460" s="2">
        <v>2</v>
      </c>
      <c r="L17460" s="3">
        <v>155176</v>
      </c>
      <c r="M17460" s="2" t="s">
        <v>0</v>
      </c>
      <c r="N17460" s="4" t="s">
        <v>21</v>
      </c>
    </row>
    <row r="17461" spans="1:14" x14ac:dyDescent="0.25">
      <c r="A17461" s="1" t="s">
        <v>372</v>
      </c>
      <c r="B17461" s="2" t="s">
        <v>491</v>
      </c>
      <c r="C17461" s="2" t="s">
        <v>937</v>
      </c>
      <c r="D17461" s="2" t="s">
        <v>17913</v>
      </c>
      <c r="E17461" s="2" t="s">
        <v>15724</v>
      </c>
      <c r="F17461" s="2">
        <v>42121506</v>
      </c>
      <c r="G17461" s="2" t="s">
        <v>810</v>
      </c>
      <c r="H17461" s="2">
        <v>3</v>
      </c>
      <c r="I17461" s="2">
        <v>2</v>
      </c>
      <c r="J17461" s="2">
        <v>10</v>
      </c>
      <c r="K17461" s="2">
        <v>1</v>
      </c>
      <c r="L17461" s="3">
        <v>77588</v>
      </c>
      <c r="M17461" s="2" t="s">
        <v>0</v>
      </c>
      <c r="N17461" s="4" t="s">
        <v>21</v>
      </c>
    </row>
    <row r="17462" spans="1:14" x14ac:dyDescent="0.25">
      <c r="A17462" s="1" t="s">
        <v>372</v>
      </c>
      <c r="B17462" s="2" t="s">
        <v>491</v>
      </c>
      <c r="C17462" s="2" t="s">
        <v>937</v>
      </c>
      <c r="D17462" s="2" t="s">
        <v>17913</v>
      </c>
      <c r="E17462" s="2" t="s">
        <v>15725</v>
      </c>
      <c r="F17462" s="2">
        <v>42121506</v>
      </c>
      <c r="G17462" s="2" t="s">
        <v>810</v>
      </c>
      <c r="H17462" s="2">
        <v>3</v>
      </c>
      <c r="I17462" s="2">
        <v>2</v>
      </c>
      <c r="J17462" s="2">
        <v>10</v>
      </c>
      <c r="K17462" s="2">
        <v>1</v>
      </c>
      <c r="L17462" s="3">
        <v>77588</v>
      </c>
      <c r="M17462" s="2" t="s">
        <v>0</v>
      </c>
      <c r="N17462" s="4" t="s">
        <v>21</v>
      </c>
    </row>
    <row r="17463" spans="1:14" x14ac:dyDescent="0.25">
      <c r="A17463" s="1" t="s">
        <v>372</v>
      </c>
      <c r="B17463" s="2" t="s">
        <v>491</v>
      </c>
      <c r="C17463" s="2" t="s">
        <v>937</v>
      </c>
      <c r="D17463" s="2" t="s">
        <v>17913</v>
      </c>
      <c r="E17463" s="2" t="s">
        <v>15726</v>
      </c>
      <c r="F17463" s="2">
        <v>42121506</v>
      </c>
      <c r="G17463" s="2" t="s">
        <v>810</v>
      </c>
      <c r="H17463" s="2">
        <v>3</v>
      </c>
      <c r="I17463" s="2">
        <v>2</v>
      </c>
      <c r="J17463" s="2">
        <v>10</v>
      </c>
      <c r="K17463" s="2">
        <v>2</v>
      </c>
      <c r="L17463" s="3">
        <v>155176</v>
      </c>
      <c r="M17463" s="2" t="s">
        <v>0</v>
      </c>
      <c r="N17463" s="4" t="s">
        <v>21</v>
      </c>
    </row>
    <row r="17464" spans="1:14" x14ac:dyDescent="0.25">
      <c r="A17464" s="1" t="s">
        <v>372</v>
      </c>
      <c r="B17464" s="2" t="s">
        <v>491</v>
      </c>
      <c r="C17464" s="2" t="s">
        <v>937</v>
      </c>
      <c r="D17464" s="2" t="s">
        <v>17913</v>
      </c>
      <c r="E17464" s="2" t="s">
        <v>15727</v>
      </c>
      <c r="F17464" s="2">
        <v>42121506</v>
      </c>
      <c r="G17464" s="2" t="s">
        <v>810</v>
      </c>
      <c r="H17464" s="2">
        <v>3</v>
      </c>
      <c r="I17464" s="2">
        <v>2</v>
      </c>
      <c r="J17464" s="2">
        <v>10</v>
      </c>
      <c r="K17464" s="2">
        <v>2</v>
      </c>
      <c r="L17464" s="3">
        <v>234430</v>
      </c>
      <c r="M17464" s="2" t="s">
        <v>0</v>
      </c>
      <c r="N17464" s="4" t="s">
        <v>21</v>
      </c>
    </row>
    <row r="17465" spans="1:14" x14ac:dyDescent="0.25">
      <c r="A17465" s="1" t="s">
        <v>372</v>
      </c>
      <c r="B17465" s="2" t="s">
        <v>28</v>
      </c>
      <c r="C17465" s="2" t="s">
        <v>29</v>
      </c>
      <c r="D17465" s="2" t="s">
        <v>30</v>
      </c>
      <c r="E17465" s="2" t="s">
        <v>15728</v>
      </c>
      <c r="F17465" s="2">
        <v>42121500</v>
      </c>
      <c r="G17465" s="2" t="s">
        <v>810</v>
      </c>
      <c r="H17465" s="2">
        <v>3</v>
      </c>
      <c r="I17465" s="2">
        <v>2</v>
      </c>
      <c r="J17465" s="2">
        <v>10</v>
      </c>
      <c r="K17465" s="2">
        <v>1</v>
      </c>
      <c r="L17465" s="3">
        <v>119999957</v>
      </c>
      <c r="M17465" s="2" t="s">
        <v>0</v>
      </c>
      <c r="N17465" s="4" t="s">
        <v>21</v>
      </c>
    </row>
    <row r="17466" spans="1:14" x14ac:dyDescent="0.25">
      <c r="A17466" s="1" t="s">
        <v>372</v>
      </c>
      <c r="B17466" s="2" t="s">
        <v>38</v>
      </c>
      <c r="C17466" s="2" t="s">
        <v>9536</v>
      </c>
      <c r="D17466" s="2" t="s">
        <v>18037</v>
      </c>
      <c r="E17466" s="2" t="s">
        <v>15729</v>
      </c>
      <c r="F17466" s="2">
        <v>41102603</v>
      </c>
      <c r="G17466" s="2" t="s">
        <v>810</v>
      </c>
      <c r="H17466" s="2">
        <v>3</v>
      </c>
      <c r="I17466" s="2">
        <v>2</v>
      </c>
      <c r="J17466" s="2">
        <v>10</v>
      </c>
      <c r="K17466" s="2">
        <v>13</v>
      </c>
      <c r="L17466" s="3">
        <v>25998882</v>
      </c>
      <c r="M17466" s="2" t="s">
        <v>0</v>
      </c>
      <c r="N17466" s="4" t="s">
        <v>21</v>
      </c>
    </row>
    <row r="17467" spans="1:14" x14ac:dyDescent="0.25">
      <c r="A17467" s="1" t="s">
        <v>372</v>
      </c>
      <c r="B17467" s="2" t="s">
        <v>28</v>
      </c>
      <c r="C17467" s="2" t="s">
        <v>29</v>
      </c>
      <c r="D17467" s="2" t="s">
        <v>30</v>
      </c>
      <c r="E17467" s="2" t="s">
        <v>15730</v>
      </c>
      <c r="F17467" s="2">
        <v>42121500</v>
      </c>
      <c r="G17467" s="2" t="s">
        <v>810</v>
      </c>
      <c r="H17467" s="2">
        <v>3</v>
      </c>
      <c r="I17467" s="2">
        <v>2</v>
      </c>
      <c r="J17467" s="2">
        <v>10</v>
      </c>
      <c r="K17467" s="2">
        <v>1</v>
      </c>
      <c r="L17467" s="3">
        <v>7999894</v>
      </c>
      <c r="M17467" s="2" t="s">
        <v>0</v>
      </c>
      <c r="N17467" s="4" t="s">
        <v>21</v>
      </c>
    </row>
    <row r="17468" spans="1:14" x14ac:dyDescent="0.25">
      <c r="A17468" s="1" t="s">
        <v>372</v>
      </c>
      <c r="B17468" s="2" t="s">
        <v>28</v>
      </c>
      <c r="C17468" s="2" t="s">
        <v>29</v>
      </c>
      <c r="D17468" s="2" t="s">
        <v>30</v>
      </c>
      <c r="E17468" s="2" t="s">
        <v>15731</v>
      </c>
      <c r="F17468" s="2">
        <v>42121500</v>
      </c>
      <c r="G17468" s="2" t="s">
        <v>810</v>
      </c>
      <c r="H17468" s="2">
        <v>3</v>
      </c>
      <c r="I17468" s="2">
        <v>2</v>
      </c>
      <c r="J17468" s="2">
        <v>10</v>
      </c>
      <c r="K17468" s="2">
        <v>1</v>
      </c>
      <c r="L17468" s="3">
        <v>22157800</v>
      </c>
      <c r="M17468" s="2" t="s">
        <v>0</v>
      </c>
      <c r="N17468" s="4" t="s">
        <v>21</v>
      </c>
    </row>
    <row r="17469" spans="1:14" x14ac:dyDescent="0.25">
      <c r="A17469" s="1" t="s">
        <v>372</v>
      </c>
      <c r="B17469" s="2" t="s">
        <v>529</v>
      </c>
      <c r="C17469" s="2" t="s">
        <v>882</v>
      </c>
      <c r="D17469" s="2" t="s">
        <v>17907</v>
      </c>
      <c r="E17469" s="2" t="s">
        <v>15732</v>
      </c>
      <c r="F17469" s="2">
        <v>42121500</v>
      </c>
      <c r="G17469" s="2" t="s">
        <v>810</v>
      </c>
      <c r="H17469" s="2">
        <v>3</v>
      </c>
      <c r="I17469" s="2">
        <v>2</v>
      </c>
      <c r="J17469" s="2">
        <v>10</v>
      </c>
      <c r="K17469" s="2">
        <v>2</v>
      </c>
      <c r="L17469" s="3">
        <v>2396660</v>
      </c>
      <c r="M17469" s="2" t="s">
        <v>0</v>
      </c>
      <c r="N17469" s="4" t="s">
        <v>21</v>
      </c>
    </row>
    <row r="17470" spans="1:14" x14ac:dyDescent="0.25">
      <c r="A17470" s="1" t="s">
        <v>372</v>
      </c>
      <c r="B17470" s="2" t="s">
        <v>28</v>
      </c>
      <c r="C17470" s="2" t="s">
        <v>29</v>
      </c>
      <c r="D17470" s="2" t="s">
        <v>30</v>
      </c>
      <c r="E17470" s="2" t="s">
        <v>15733</v>
      </c>
      <c r="F17470" s="2">
        <v>42192001</v>
      </c>
      <c r="G17470" s="2" t="s">
        <v>810</v>
      </c>
      <c r="H17470" s="2">
        <v>3</v>
      </c>
      <c r="I17470" s="2">
        <v>2</v>
      </c>
      <c r="J17470" s="2">
        <v>10</v>
      </c>
      <c r="K17470" s="2">
        <v>1</v>
      </c>
      <c r="L17470" s="3">
        <v>6489903</v>
      </c>
      <c r="M17470" s="2" t="s">
        <v>0</v>
      </c>
      <c r="N17470" s="4" t="s">
        <v>21</v>
      </c>
    </row>
    <row r="17471" spans="1:14" x14ac:dyDescent="0.25">
      <c r="A17471" s="1" t="s">
        <v>372</v>
      </c>
      <c r="B17471" s="2" t="s">
        <v>28</v>
      </c>
      <c r="C17471" s="2" t="s">
        <v>29</v>
      </c>
      <c r="D17471" s="2" t="s">
        <v>30</v>
      </c>
      <c r="E17471" s="2" t="s">
        <v>15734</v>
      </c>
      <c r="F17471" s="2">
        <v>42192001</v>
      </c>
      <c r="G17471" s="2" t="s">
        <v>810</v>
      </c>
      <c r="H17471" s="2">
        <v>3</v>
      </c>
      <c r="I17471" s="2">
        <v>2</v>
      </c>
      <c r="J17471" s="2">
        <v>10</v>
      </c>
      <c r="K17471" s="2">
        <v>1</v>
      </c>
      <c r="L17471" s="3">
        <v>6489903</v>
      </c>
      <c r="M17471" s="2" t="s">
        <v>0</v>
      </c>
      <c r="N17471" s="4" t="s">
        <v>21</v>
      </c>
    </row>
    <row r="17472" spans="1:14" x14ac:dyDescent="0.25">
      <c r="A17472" s="1" t="s">
        <v>372</v>
      </c>
      <c r="B17472" s="2" t="s">
        <v>491</v>
      </c>
      <c r="C17472" s="2" t="s">
        <v>937</v>
      </c>
      <c r="D17472" s="2" t="s">
        <v>17913</v>
      </c>
      <c r="E17472" s="2" t="s">
        <v>15735</v>
      </c>
      <c r="F17472" s="2">
        <v>42121500</v>
      </c>
      <c r="G17472" s="2" t="s">
        <v>810</v>
      </c>
      <c r="H17472" s="2">
        <v>3</v>
      </c>
      <c r="I17472" s="2">
        <v>2</v>
      </c>
      <c r="J17472" s="2">
        <v>10</v>
      </c>
      <c r="K17472" s="2">
        <v>1</v>
      </c>
      <c r="L17472" s="3">
        <v>4983244</v>
      </c>
      <c r="M17472" s="2" t="s">
        <v>0</v>
      </c>
      <c r="N17472" s="4" t="s">
        <v>21</v>
      </c>
    </row>
    <row r="17473" spans="1:14" x14ac:dyDescent="0.25">
      <c r="A17473" s="1" t="s">
        <v>372</v>
      </c>
      <c r="B17473" s="2" t="s">
        <v>28</v>
      </c>
      <c r="C17473" s="2" t="s">
        <v>29</v>
      </c>
      <c r="D17473" s="2" t="s">
        <v>30</v>
      </c>
      <c r="E17473" s="2" t="s">
        <v>15736</v>
      </c>
      <c r="F17473" s="2">
        <v>42121500</v>
      </c>
      <c r="G17473" s="2" t="s">
        <v>810</v>
      </c>
      <c r="H17473" s="2">
        <v>3</v>
      </c>
      <c r="I17473" s="2">
        <v>2</v>
      </c>
      <c r="J17473" s="2">
        <v>10</v>
      </c>
      <c r="K17473" s="2">
        <v>2</v>
      </c>
      <c r="L17473" s="3">
        <v>5976656</v>
      </c>
      <c r="M17473" s="2" t="s">
        <v>0</v>
      </c>
      <c r="N17473" s="4" t="s">
        <v>21</v>
      </c>
    </row>
    <row r="17474" spans="1:14" x14ac:dyDescent="0.25">
      <c r="A17474" s="1" t="s">
        <v>372</v>
      </c>
      <c r="B17474" s="2" t="s">
        <v>86</v>
      </c>
      <c r="C17474" s="2" t="s">
        <v>93</v>
      </c>
      <c r="D17474" s="2" t="s">
        <v>94</v>
      </c>
      <c r="E17474" s="2" t="s">
        <v>15737</v>
      </c>
      <c r="F17474" s="2">
        <v>44121708</v>
      </c>
      <c r="G17474" s="2" t="s">
        <v>496</v>
      </c>
      <c r="H17474" s="2">
        <v>3</v>
      </c>
      <c r="I17474" s="2">
        <v>2</v>
      </c>
      <c r="J17474" s="2">
        <v>10</v>
      </c>
      <c r="K17474" s="2">
        <v>100</v>
      </c>
      <c r="L17474" s="3">
        <v>214200</v>
      </c>
      <c r="M17474" s="2" t="s">
        <v>0</v>
      </c>
      <c r="N17474" s="4" t="s">
        <v>21</v>
      </c>
    </row>
    <row r="17475" spans="1:14" x14ac:dyDescent="0.25">
      <c r="A17475" s="1" t="s">
        <v>372</v>
      </c>
      <c r="B17475" s="2" t="s">
        <v>63</v>
      </c>
      <c r="C17475" s="2" t="s">
        <v>64</v>
      </c>
      <c r="D17475" s="2" t="s">
        <v>65</v>
      </c>
      <c r="E17475" s="2" t="s">
        <v>15738</v>
      </c>
      <c r="F17475" s="2">
        <v>14111611</v>
      </c>
      <c r="G17475" s="2" t="s">
        <v>496</v>
      </c>
      <c r="H17475" s="2">
        <v>3</v>
      </c>
      <c r="I17475" s="2">
        <v>2</v>
      </c>
      <c r="J17475" s="2">
        <v>10</v>
      </c>
      <c r="K17475" s="2">
        <v>200</v>
      </c>
      <c r="L17475" s="3">
        <v>238000</v>
      </c>
      <c r="M17475" s="2" t="s">
        <v>0</v>
      </c>
      <c r="N17475" s="4" t="s">
        <v>21</v>
      </c>
    </row>
    <row r="17476" spans="1:14" x14ac:dyDescent="0.25">
      <c r="A17476" s="1" t="s">
        <v>372</v>
      </c>
      <c r="B17476" s="2" t="s">
        <v>63</v>
      </c>
      <c r="C17476" s="2" t="s">
        <v>64</v>
      </c>
      <c r="D17476" s="2" t="s">
        <v>65</v>
      </c>
      <c r="E17476" s="2" t="s">
        <v>15739</v>
      </c>
      <c r="F17476" s="2" t="s">
        <v>15740</v>
      </c>
      <c r="G17476" s="2" t="s">
        <v>496</v>
      </c>
      <c r="H17476" s="2">
        <v>3</v>
      </c>
      <c r="I17476" s="2">
        <v>2</v>
      </c>
      <c r="J17476" s="2">
        <v>10</v>
      </c>
      <c r="K17476" s="2">
        <v>20</v>
      </c>
      <c r="L17476" s="3">
        <v>347480</v>
      </c>
      <c r="M17476" s="2" t="s">
        <v>0</v>
      </c>
      <c r="N17476" s="4" t="s">
        <v>21</v>
      </c>
    </row>
    <row r="17477" spans="1:14" x14ac:dyDescent="0.25">
      <c r="A17477" s="1" t="s">
        <v>372</v>
      </c>
      <c r="B17477" s="2" t="s">
        <v>28</v>
      </c>
      <c r="C17477" s="2" t="s">
        <v>29</v>
      </c>
      <c r="D17477" s="2" t="s">
        <v>30</v>
      </c>
      <c r="E17477" s="2" t="s">
        <v>15741</v>
      </c>
      <c r="F17477" s="2">
        <v>40101701</v>
      </c>
      <c r="G17477" s="2" t="s">
        <v>810</v>
      </c>
      <c r="H17477" s="2">
        <v>3</v>
      </c>
      <c r="I17477" s="2">
        <v>4</v>
      </c>
      <c r="J17477" s="2">
        <v>10</v>
      </c>
      <c r="K17477" s="2">
        <v>37</v>
      </c>
      <c r="L17477" s="3">
        <v>259740000</v>
      </c>
      <c r="M17477" s="2" t="s">
        <v>0</v>
      </c>
      <c r="N17477" s="4" t="s">
        <v>21</v>
      </c>
    </row>
    <row r="17478" spans="1:14" x14ac:dyDescent="0.25">
      <c r="A17478" s="1" t="s">
        <v>372</v>
      </c>
      <c r="B17478" s="2" t="s">
        <v>38</v>
      </c>
      <c r="C17478" s="2" t="s">
        <v>39</v>
      </c>
      <c r="D17478" s="2" t="s">
        <v>40</v>
      </c>
      <c r="E17478" s="2" t="s">
        <v>15742</v>
      </c>
      <c r="F17478" s="2">
        <v>52161505</v>
      </c>
      <c r="G17478" s="2" t="s">
        <v>810</v>
      </c>
      <c r="H17478" s="2">
        <v>3</v>
      </c>
      <c r="I17478" s="2">
        <v>4</v>
      </c>
      <c r="J17478" s="2">
        <v>10</v>
      </c>
      <c r="K17478" s="2">
        <v>15</v>
      </c>
      <c r="L17478" s="3">
        <v>48000000</v>
      </c>
      <c r="M17478" s="2" t="s">
        <v>0</v>
      </c>
      <c r="N17478" s="4" t="s">
        <v>21</v>
      </c>
    </row>
    <row r="17479" spans="1:14" x14ac:dyDescent="0.25">
      <c r="A17479" s="1" t="s">
        <v>372</v>
      </c>
      <c r="B17479" s="2" t="s">
        <v>113</v>
      </c>
      <c r="C17479" s="2" t="s">
        <v>113</v>
      </c>
      <c r="D17479" s="2" t="s">
        <v>114</v>
      </c>
      <c r="E17479" s="2" t="s">
        <v>15743</v>
      </c>
      <c r="F17479" s="2">
        <v>49101701</v>
      </c>
      <c r="G17479" s="2" t="s">
        <v>496</v>
      </c>
      <c r="H17479" s="2">
        <v>1</v>
      </c>
      <c r="I17479" s="2">
        <v>11</v>
      </c>
      <c r="J17479" s="2">
        <v>10</v>
      </c>
      <c r="K17479" s="2">
        <v>2</v>
      </c>
      <c r="L17479" s="3">
        <v>199305.02</v>
      </c>
      <c r="M17479" s="2" t="s">
        <v>0</v>
      </c>
      <c r="N17479" s="4" t="s">
        <v>21</v>
      </c>
    </row>
    <row r="17480" spans="1:14" x14ac:dyDescent="0.25">
      <c r="A17480" s="1" t="s">
        <v>372</v>
      </c>
      <c r="B17480" s="2" t="s">
        <v>350</v>
      </c>
      <c r="C17480" s="2" t="s">
        <v>350</v>
      </c>
      <c r="D17480" s="2" t="s">
        <v>351</v>
      </c>
      <c r="E17480" s="2" t="s">
        <v>352</v>
      </c>
      <c r="F17480" s="2" t="s">
        <v>15744</v>
      </c>
      <c r="G17480" s="2" t="s">
        <v>19</v>
      </c>
      <c r="H17480" s="2">
        <v>1</v>
      </c>
      <c r="I17480" s="2">
        <v>11</v>
      </c>
      <c r="J17480" s="2">
        <v>10</v>
      </c>
      <c r="K17480" s="2">
        <v>1</v>
      </c>
      <c r="L17480" s="3">
        <v>9255484677</v>
      </c>
      <c r="M17480" s="2" t="s">
        <v>20</v>
      </c>
      <c r="N17480" s="4" t="s">
        <v>17384</v>
      </c>
    </row>
    <row r="17481" spans="1:14" x14ac:dyDescent="0.25">
      <c r="A17481" s="1" t="s">
        <v>372</v>
      </c>
      <c r="B17481" s="2" t="s">
        <v>340</v>
      </c>
      <c r="C17481" s="2" t="s">
        <v>341</v>
      </c>
      <c r="D17481" s="2" t="s">
        <v>342</v>
      </c>
      <c r="E17481" s="2" t="s">
        <v>15745</v>
      </c>
      <c r="F17481" s="2">
        <v>86111503</v>
      </c>
      <c r="G17481" s="2" t="s">
        <v>19</v>
      </c>
      <c r="H17481" s="2">
        <v>1</v>
      </c>
      <c r="I17481" s="2">
        <v>6</v>
      </c>
      <c r="J17481" s="2">
        <v>10</v>
      </c>
      <c r="K17481" s="2">
        <v>1</v>
      </c>
      <c r="L17481" s="3">
        <v>4541000</v>
      </c>
      <c r="M17481" s="2" t="s">
        <v>20</v>
      </c>
      <c r="N17481" s="4" t="s">
        <v>21</v>
      </c>
    </row>
    <row r="17482" spans="1:14" x14ac:dyDescent="0.25">
      <c r="A17482" s="1" t="s">
        <v>372</v>
      </c>
      <c r="B17482" s="2" t="s">
        <v>143</v>
      </c>
      <c r="C17482" s="2" t="s">
        <v>15472</v>
      </c>
      <c r="D17482" s="2" t="s">
        <v>18064</v>
      </c>
      <c r="E17482" s="2" t="s">
        <v>15746</v>
      </c>
      <c r="F17482" s="2">
        <v>84131500</v>
      </c>
      <c r="G17482" s="2" t="s">
        <v>511</v>
      </c>
      <c r="H17482" s="2">
        <v>1</v>
      </c>
      <c r="I17482" s="2">
        <v>6</v>
      </c>
      <c r="J17482" s="2">
        <v>10</v>
      </c>
      <c r="K17482" s="2">
        <v>1</v>
      </c>
      <c r="L17482" s="3">
        <v>26460085372.710003</v>
      </c>
      <c r="M17482" s="2" t="s">
        <v>20</v>
      </c>
      <c r="N17482" s="4" t="s">
        <v>21</v>
      </c>
    </row>
    <row r="17483" spans="1:14" x14ac:dyDescent="0.25">
      <c r="A17483" s="1" t="s">
        <v>372</v>
      </c>
      <c r="B17483" s="2" t="s">
        <v>353</v>
      </c>
      <c r="C17483" s="2" t="s">
        <v>353</v>
      </c>
      <c r="D17483" s="2" t="s">
        <v>354</v>
      </c>
      <c r="E17483" s="2" t="s">
        <v>3124</v>
      </c>
      <c r="F17483" s="2">
        <v>90111503</v>
      </c>
      <c r="G17483" s="2" t="s">
        <v>19</v>
      </c>
      <c r="H17483" s="2">
        <v>1</v>
      </c>
      <c r="I17483" s="2">
        <v>6</v>
      </c>
      <c r="J17483" s="2">
        <v>10</v>
      </c>
      <c r="K17483" s="2">
        <v>1</v>
      </c>
      <c r="L17483" s="3">
        <v>1867883</v>
      </c>
      <c r="M17483" s="2" t="s">
        <v>20</v>
      </c>
      <c r="N17483" s="4" t="s">
        <v>21</v>
      </c>
    </row>
    <row r="17484" spans="1:14" x14ac:dyDescent="0.25">
      <c r="A17484" s="1" t="s">
        <v>372</v>
      </c>
      <c r="B17484" s="2" t="s">
        <v>353</v>
      </c>
      <c r="C17484" s="2" t="s">
        <v>353</v>
      </c>
      <c r="D17484" s="2" t="s">
        <v>354</v>
      </c>
      <c r="E17484" s="2" t="s">
        <v>3125</v>
      </c>
      <c r="F17484" s="2">
        <v>90111503</v>
      </c>
      <c r="G17484" s="2" t="s">
        <v>19</v>
      </c>
      <c r="H17484" s="2">
        <v>1</v>
      </c>
      <c r="I17484" s="2">
        <v>6</v>
      </c>
      <c r="J17484" s="2">
        <v>10</v>
      </c>
      <c r="K17484" s="2">
        <v>1</v>
      </c>
      <c r="L17484" s="3">
        <v>11675763</v>
      </c>
      <c r="M17484" s="2" t="s">
        <v>20</v>
      </c>
      <c r="N17484" s="4" t="s">
        <v>21</v>
      </c>
    </row>
    <row r="17485" spans="1:14" x14ac:dyDescent="0.25">
      <c r="A17485" s="1" t="s">
        <v>372</v>
      </c>
      <c r="B17485" s="2" t="s">
        <v>353</v>
      </c>
      <c r="C17485" s="2" t="s">
        <v>353</v>
      </c>
      <c r="D17485" s="2" t="s">
        <v>354</v>
      </c>
      <c r="E17485" s="2" t="s">
        <v>3126</v>
      </c>
      <c r="F17485" s="2">
        <v>90111503</v>
      </c>
      <c r="G17485" s="2" t="s">
        <v>19</v>
      </c>
      <c r="H17485" s="2">
        <v>1</v>
      </c>
      <c r="I17485" s="2">
        <v>6</v>
      </c>
      <c r="J17485" s="2">
        <v>10</v>
      </c>
      <c r="K17485" s="2">
        <v>1</v>
      </c>
      <c r="L17485" s="3">
        <v>3779987</v>
      </c>
      <c r="M17485" s="2" t="s">
        <v>20</v>
      </c>
      <c r="N17485" s="4" t="s">
        <v>21</v>
      </c>
    </row>
    <row r="17486" spans="1:14" x14ac:dyDescent="0.25">
      <c r="A17486" s="1" t="s">
        <v>372</v>
      </c>
      <c r="B17486" s="2" t="s">
        <v>353</v>
      </c>
      <c r="C17486" s="2" t="s">
        <v>353</v>
      </c>
      <c r="D17486" s="2" t="s">
        <v>354</v>
      </c>
      <c r="E17486" s="2" t="s">
        <v>3127</v>
      </c>
      <c r="F17486" s="2">
        <v>90111503</v>
      </c>
      <c r="G17486" s="2" t="s">
        <v>19</v>
      </c>
      <c r="H17486" s="2">
        <v>1</v>
      </c>
      <c r="I17486" s="2">
        <v>6</v>
      </c>
      <c r="J17486" s="2">
        <v>10</v>
      </c>
      <c r="K17486" s="2">
        <v>1</v>
      </c>
      <c r="L17486" s="3">
        <v>4521593</v>
      </c>
      <c r="M17486" s="2" t="s">
        <v>20</v>
      </c>
      <c r="N17486" s="4" t="s">
        <v>21</v>
      </c>
    </row>
    <row r="17487" spans="1:14" x14ac:dyDescent="0.25">
      <c r="A17487" s="1" t="s">
        <v>372</v>
      </c>
      <c r="B17487" s="2" t="s">
        <v>86</v>
      </c>
      <c r="C17487" s="2" t="s">
        <v>90</v>
      </c>
      <c r="D17487" s="2" t="s">
        <v>91</v>
      </c>
      <c r="E17487" s="2" t="s">
        <v>15747</v>
      </c>
      <c r="F17487" s="2">
        <v>10131601</v>
      </c>
      <c r="G17487" s="2" t="s">
        <v>496</v>
      </c>
      <c r="H17487" s="2">
        <v>3</v>
      </c>
      <c r="I17487" s="2">
        <v>2</v>
      </c>
      <c r="J17487" s="2">
        <v>10</v>
      </c>
      <c r="K17487" s="2">
        <v>30</v>
      </c>
      <c r="L17487" s="3">
        <v>5157990</v>
      </c>
      <c r="M17487" s="2" t="s">
        <v>0</v>
      </c>
      <c r="N17487" s="4" t="s">
        <v>21</v>
      </c>
    </row>
    <row r="17488" spans="1:14" x14ac:dyDescent="0.25">
      <c r="A17488" s="1" t="s">
        <v>372</v>
      </c>
      <c r="B17488" s="2" t="s">
        <v>103</v>
      </c>
      <c r="C17488" s="2" t="s">
        <v>15748</v>
      </c>
      <c r="D17488" s="2" t="s">
        <v>18068</v>
      </c>
      <c r="E17488" s="2" t="s">
        <v>15749</v>
      </c>
      <c r="F17488" s="2">
        <v>10131601</v>
      </c>
      <c r="G17488" s="2" t="s">
        <v>496</v>
      </c>
      <c r="H17488" s="2">
        <v>3</v>
      </c>
      <c r="I17488" s="2">
        <v>2</v>
      </c>
      <c r="J17488" s="2">
        <v>10</v>
      </c>
      <c r="K17488" s="2">
        <v>82</v>
      </c>
      <c r="L17488" s="3">
        <v>3916320</v>
      </c>
      <c r="M17488" s="2" t="s">
        <v>0</v>
      </c>
      <c r="N17488" s="4" t="s">
        <v>21</v>
      </c>
    </row>
    <row r="17489" spans="1:14" x14ac:dyDescent="0.25">
      <c r="A17489" s="1" t="s">
        <v>372</v>
      </c>
      <c r="B17489" s="2" t="s">
        <v>529</v>
      </c>
      <c r="C17489" s="2" t="s">
        <v>837</v>
      </c>
      <c r="D17489" s="2" t="s">
        <v>17905</v>
      </c>
      <c r="E17489" s="2" t="s">
        <v>15750</v>
      </c>
      <c r="F17489" s="2">
        <v>10131602</v>
      </c>
      <c r="G17489" s="2" t="s">
        <v>496</v>
      </c>
      <c r="H17489" s="2">
        <v>3</v>
      </c>
      <c r="I17489" s="2">
        <v>2</v>
      </c>
      <c r="J17489" s="2">
        <v>10</v>
      </c>
      <c r="K17489" s="2">
        <v>1</v>
      </c>
      <c r="L17489" s="3">
        <v>955183</v>
      </c>
      <c r="M17489" s="2" t="s">
        <v>0</v>
      </c>
      <c r="N17489" s="4" t="s">
        <v>21</v>
      </c>
    </row>
    <row r="17490" spans="1:14" x14ac:dyDescent="0.25">
      <c r="A17490" s="1" t="s">
        <v>372</v>
      </c>
      <c r="B17490" s="2" t="s">
        <v>529</v>
      </c>
      <c r="C17490" s="2" t="s">
        <v>837</v>
      </c>
      <c r="D17490" s="2" t="s">
        <v>17905</v>
      </c>
      <c r="E17490" s="2" t="s">
        <v>15751</v>
      </c>
      <c r="F17490" s="2">
        <v>10131601</v>
      </c>
      <c r="G17490" s="2" t="s">
        <v>496</v>
      </c>
      <c r="H17490" s="2">
        <v>3</v>
      </c>
      <c r="I17490" s="2">
        <v>2</v>
      </c>
      <c r="J17490" s="2">
        <v>10</v>
      </c>
      <c r="K17490" s="2">
        <v>3</v>
      </c>
      <c r="L17490" s="3">
        <v>2865549</v>
      </c>
      <c r="M17490" s="2" t="s">
        <v>0</v>
      </c>
      <c r="N17490" s="4" t="s">
        <v>21</v>
      </c>
    </row>
    <row r="17491" spans="1:14" x14ac:dyDescent="0.25">
      <c r="A17491" s="1" t="s">
        <v>372</v>
      </c>
      <c r="B17491" s="2" t="s">
        <v>162</v>
      </c>
      <c r="C17491" s="2" t="s">
        <v>457</v>
      </c>
      <c r="D17491" s="2" t="s">
        <v>17868</v>
      </c>
      <c r="E17491" s="2" t="s">
        <v>15752</v>
      </c>
      <c r="F17491" s="2">
        <v>78181500</v>
      </c>
      <c r="G17491" s="2" t="s">
        <v>496</v>
      </c>
      <c r="H17491" s="2">
        <v>1</v>
      </c>
      <c r="I17491" s="2">
        <v>6</v>
      </c>
      <c r="J17491" s="2">
        <v>10</v>
      </c>
      <c r="K17491" s="2">
        <v>1</v>
      </c>
      <c r="L17491" s="3">
        <v>75500000</v>
      </c>
      <c r="M17491" s="2" t="s">
        <v>20</v>
      </c>
      <c r="N17491" s="4" t="s">
        <v>21</v>
      </c>
    </row>
    <row r="17492" spans="1:14" x14ac:dyDescent="0.25">
      <c r="A17492" s="1" t="s">
        <v>372</v>
      </c>
      <c r="B17492" s="2" t="s">
        <v>487</v>
      </c>
      <c r="C17492" s="2" t="s">
        <v>15656</v>
      </c>
      <c r="D17492" s="2" t="s">
        <v>18057</v>
      </c>
      <c r="E17492" s="2" t="s">
        <v>15753</v>
      </c>
      <c r="F17492" s="2">
        <v>46181508</v>
      </c>
      <c r="G17492" s="2" t="s">
        <v>810</v>
      </c>
      <c r="H17492" s="2">
        <v>2</v>
      </c>
      <c r="I17492" s="2">
        <v>10</v>
      </c>
      <c r="J17492" s="2">
        <v>10</v>
      </c>
      <c r="K17492" s="2">
        <v>27</v>
      </c>
      <c r="L17492" s="3">
        <v>319912875</v>
      </c>
      <c r="M17492" s="2" t="s">
        <v>0</v>
      </c>
      <c r="N17492" s="4" t="s">
        <v>21</v>
      </c>
    </row>
    <row r="17493" spans="1:14" x14ac:dyDescent="0.25">
      <c r="A17493" s="1" t="s">
        <v>372</v>
      </c>
      <c r="B17493" s="2" t="s">
        <v>622</v>
      </c>
      <c r="C17493" s="2" t="s">
        <v>622</v>
      </c>
      <c r="D17493" s="2" t="s">
        <v>17893</v>
      </c>
      <c r="E17493" s="2" t="s">
        <v>15754</v>
      </c>
      <c r="F17493" s="2">
        <v>53102701</v>
      </c>
      <c r="G17493" s="2" t="s">
        <v>19</v>
      </c>
      <c r="H17493" s="2">
        <v>2</v>
      </c>
      <c r="I17493" s="2">
        <v>10</v>
      </c>
      <c r="J17493" s="2">
        <v>10</v>
      </c>
      <c r="K17493" s="2">
        <v>120</v>
      </c>
      <c r="L17493" s="3">
        <v>73941840</v>
      </c>
      <c r="M17493" s="2" t="s">
        <v>0</v>
      </c>
      <c r="N17493" s="4" t="s">
        <v>21</v>
      </c>
    </row>
    <row r="17494" spans="1:14" x14ac:dyDescent="0.25">
      <c r="A17494" s="1" t="s">
        <v>372</v>
      </c>
      <c r="B17494" s="2" t="s">
        <v>622</v>
      </c>
      <c r="C17494" s="2" t="s">
        <v>622</v>
      </c>
      <c r="D17494" s="2" t="s">
        <v>17893</v>
      </c>
      <c r="E17494" s="2" t="s">
        <v>15755</v>
      </c>
      <c r="F17494" s="2">
        <v>53102701</v>
      </c>
      <c r="G17494" s="2" t="s">
        <v>19</v>
      </c>
      <c r="H17494" s="2">
        <v>2</v>
      </c>
      <c r="I17494" s="2">
        <v>10</v>
      </c>
      <c r="J17494" s="2">
        <v>10</v>
      </c>
      <c r="K17494" s="2">
        <v>370</v>
      </c>
      <c r="L17494" s="3">
        <v>222351500</v>
      </c>
      <c r="M17494" s="2" t="s">
        <v>0</v>
      </c>
      <c r="N17494" s="4" t="s">
        <v>21</v>
      </c>
    </row>
    <row r="17495" spans="1:14" x14ac:dyDescent="0.25">
      <c r="A17495" s="1" t="s">
        <v>372</v>
      </c>
      <c r="B17495" s="2" t="s">
        <v>60</v>
      </c>
      <c r="C17495" s="2" t="s">
        <v>60</v>
      </c>
      <c r="D17495" s="2" t="s">
        <v>61</v>
      </c>
      <c r="E17495" s="2" t="s">
        <v>15756</v>
      </c>
      <c r="F17495" s="2">
        <v>53102509</v>
      </c>
      <c r="G17495" s="2" t="s">
        <v>490</v>
      </c>
      <c r="H17495" s="2">
        <v>2</v>
      </c>
      <c r="I17495" s="2">
        <v>10</v>
      </c>
      <c r="J17495" s="2">
        <v>10</v>
      </c>
      <c r="K17495" s="2">
        <v>9152</v>
      </c>
      <c r="L17495" s="3">
        <v>24710400</v>
      </c>
      <c r="M17495" s="2" t="s">
        <v>0</v>
      </c>
      <c r="N17495" s="4" t="s">
        <v>21</v>
      </c>
    </row>
    <row r="17496" spans="1:14" x14ac:dyDescent="0.25">
      <c r="A17496" s="1" t="s">
        <v>372</v>
      </c>
      <c r="B17496" s="2" t="s">
        <v>60</v>
      </c>
      <c r="C17496" s="2" t="s">
        <v>60</v>
      </c>
      <c r="D17496" s="2" t="s">
        <v>61</v>
      </c>
      <c r="E17496" s="2" t="s">
        <v>15757</v>
      </c>
      <c r="F17496" s="2">
        <v>24121513</v>
      </c>
      <c r="G17496" s="2" t="s">
        <v>2858</v>
      </c>
      <c r="H17496" s="2">
        <v>2</v>
      </c>
      <c r="I17496" s="2">
        <v>10</v>
      </c>
      <c r="J17496" s="2">
        <v>10</v>
      </c>
      <c r="K17496" s="2">
        <v>3290</v>
      </c>
      <c r="L17496" s="3">
        <v>97931841.589999989</v>
      </c>
      <c r="M17496" s="2" t="s">
        <v>0</v>
      </c>
      <c r="N17496" s="4" t="s">
        <v>21</v>
      </c>
    </row>
    <row r="17497" spans="1:14" x14ac:dyDescent="0.25">
      <c r="A17497" s="1" t="s">
        <v>372</v>
      </c>
      <c r="B17497" s="2" t="s">
        <v>60</v>
      </c>
      <c r="C17497" s="2" t="s">
        <v>60</v>
      </c>
      <c r="D17497" s="2" t="s">
        <v>61</v>
      </c>
      <c r="E17497" s="2" t="s">
        <v>15758</v>
      </c>
      <c r="F17497" s="2">
        <v>52121501</v>
      </c>
      <c r="G17497" s="2" t="s">
        <v>2858</v>
      </c>
      <c r="H17497" s="2">
        <v>2</v>
      </c>
      <c r="I17497" s="2">
        <v>10</v>
      </c>
      <c r="J17497" s="2">
        <v>10</v>
      </c>
      <c r="K17497" s="2">
        <v>3759</v>
      </c>
      <c r="L17497" s="3">
        <v>120175793.84999999</v>
      </c>
      <c r="M17497" s="2" t="s">
        <v>0</v>
      </c>
      <c r="N17497" s="4" t="s">
        <v>21</v>
      </c>
    </row>
    <row r="17498" spans="1:14" x14ac:dyDescent="0.25">
      <c r="A17498" s="1" t="s">
        <v>372</v>
      </c>
      <c r="B17498" s="2" t="s">
        <v>60</v>
      </c>
      <c r="C17498" s="2" t="s">
        <v>60</v>
      </c>
      <c r="D17498" s="2" t="s">
        <v>61</v>
      </c>
      <c r="E17498" s="2" t="s">
        <v>3705</v>
      </c>
      <c r="F17498" s="2">
        <v>24121502</v>
      </c>
      <c r="G17498" s="2" t="s">
        <v>496</v>
      </c>
      <c r="H17498" s="2">
        <v>2</v>
      </c>
      <c r="I17498" s="2">
        <v>10</v>
      </c>
      <c r="J17498" s="2">
        <v>10</v>
      </c>
      <c r="K17498" s="2">
        <v>114942</v>
      </c>
      <c r="L17498" s="3">
        <v>99999540</v>
      </c>
      <c r="M17498" s="2" t="s">
        <v>0</v>
      </c>
      <c r="N17498" s="4" t="s">
        <v>21</v>
      </c>
    </row>
    <row r="17499" spans="1:14" x14ac:dyDescent="0.25">
      <c r="A17499" s="1" t="s">
        <v>372</v>
      </c>
      <c r="B17499" s="2" t="s">
        <v>103</v>
      </c>
      <c r="C17499" s="2" t="s">
        <v>104</v>
      </c>
      <c r="D17499" s="2" t="s">
        <v>105</v>
      </c>
      <c r="E17499" s="2" t="s">
        <v>15759</v>
      </c>
      <c r="F17499" s="2">
        <v>31121412</v>
      </c>
      <c r="G17499" s="2" t="s">
        <v>490</v>
      </c>
      <c r="H17499" s="2">
        <v>1</v>
      </c>
      <c r="I17499" s="2">
        <v>11</v>
      </c>
      <c r="J17499" s="2">
        <v>10</v>
      </c>
      <c r="K17499" s="2">
        <v>114</v>
      </c>
      <c r="L17499" s="3">
        <v>7936110</v>
      </c>
      <c r="M17499" s="2" t="s">
        <v>20</v>
      </c>
      <c r="N17499" s="4" t="s">
        <v>21</v>
      </c>
    </row>
    <row r="17500" spans="1:14" x14ac:dyDescent="0.25">
      <c r="A17500" s="1" t="s">
        <v>372</v>
      </c>
      <c r="B17500" s="2" t="s">
        <v>181</v>
      </c>
      <c r="C17500" s="2" t="s">
        <v>182</v>
      </c>
      <c r="D17500" s="2" t="s">
        <v>183</v>
      </c>
      <c r="E17500" s="2" t="s">
        <v>15760</v>
      </c>
      <c r="F17500" s="2">
        <v>76111500</v>
      </c>
      <c r="G17500" s="2" t="s">
        <v>490</v>
      </c>
      <c r="H17500" s="2">
        <v>1</v>
      </c>
      <c r="I17500" s="2">
        <v>9</v>
      </c>
      <c r="J17500" s="2">
        <v>10</v>
      </c>
      <c r="K17500" s="2">
        <v>1</v>
      </c>
      <c r="L17500" s="3">
        <v>13025160</v>
      </c>
      <c r="M17500" s="2" t="s">
        <v>20</v>
      </c>
      <c r="N17500" s="4" t="s">
        <v>21</v>
      </c>
    </row>
    <row r="17501" spans="1:14" x14ac:dyDescent="0.25">
      <c r="A17501" s="1" t="s">
        <v>372</v>
      </c>
      <c r="B17501" s="2" t="s">
        <v>181</v>
      </c>
      <c r="C17501" s="2" t="s">
        <v>629</v>
      </c>
      <c r="D17501" s="2" t="s">
        <v>17896</v>
      </c>
      <c r="E17501" s="2" t="s">
        <v>15761</v>
      </c>
      <c r="F17501" s="2">
        <v>81141601</v>
      </c>
      <c r="G17501" s="2" t="s">
        <v>496</v>
      </c>
      <c r="H17501" s="2">
        <v>2</v>
      </c>
      <c r="I17501" s="2">
        <v>6</v>
      </c>
      <c r="J17501" s="2">
        <v>16</v>
      </c>
      <c r="K17501" s="2">
        <v>1</v>
      </c>
      <c r="L17501" s="3">
        <v>96000000</v>
      </c>
      <c r="M17501" s="2" t="s">
        <v>20</v>
      </c>
      <c r="N17501" s="4" t="s">
        <v>21</v>
      </c>
    </row>
    <row r="17502" spans="1:14" x14ac:dyDescent="0.25">
      <c r="A17502" s="1" t="s">
        <v>372</v>
      </c>
      <c r="B17502" s="2" t="s">
        <v>113</v>
      </c>
      <c r="C17502" s="2" t="s">
        <v>113</v>
      </c>
      <c r="D17502" s="2" t="s">
        <v>114</v>
      </c>
      <c r="E17502" s="2" t="s">
        <v>15762</v>
      </c>
      <c r="F17502" s="2">
        <v>10111306</v>
      </c>
      <c r="G17502" s="2" t="s">
        <v>496</v>
      </c>
      <c r="H17502" s="2">
        <v>4</v>
      </c>
      <c r="I17502" s="2">
        <v>6</v>
      </c>
      <c r="J17502" s="2">
        <v>10</v>
      </c>
      <c r="K17502" s="2">
        <v>8</v>
      </c>
      <c r="L17502" s="3">
        <v>2304000</v>
      </c>
      <c r="M17502" s="2" t="s">
        <v>0</v>
      </c>
      <c r="N17502" s="4" t="s">
        <v>21</v>
      </c>
    </row>
    <row r="17503" spans="1:14" x14ac:dyDescent="0.25">
      <c r="A17503" s="1" t="s">
        <v>372</v>
      </c>
      <c r="B17503" s="2" t="s">
        <v>113</v>
      </c>
      <c r="C17503" s="2" t="s">
        <v>113</v>
      </c>
      <c r="D17503" s="2" t="s">
        <v>114</v>
      </c>
      <c r="E17503" s="2" t="s">
        <v>15763</v>
      </c>
      <c r="F17503" s="2">
        <v>10111306</v>
      </c>
      <c r="G17503" s="2" t="s">
        <v>496</v>
      </c>
      <c r="H17503" s="2">
        <v>4</v>
      </c>
      <c r="I17503" s="2">
        <v>6</v>
      </c>
      <c r="J17503" s="2">
        <v>10</v>
      </c>
      <c r="K17503" s="2">
        <v>8</v>
      </c>
      <c r="L17503" s="3">
        <v>2304000</v>
      </c>
      <c r="M17503" s="2" t="s">
        <v>0</v>
      </c>
      <c r="N17503" s="4" t="s">
        <v>21</v>
      </c>
    </row>
    <row r="17504" spans="1:14" x14ac:dyDescent="0.25">
      <c r="A17504" s="1" t="s">
        <v>372</v>
      </c>
      <c r="B17504" s="2" t="s">
        <v>113</v>
      </c>
      <c r="C17504" s="2" t="s">
        <v>113</v>
      </c>
      <c r="D17504" s="2" t="s">
        <v>114</v>
      </c>
      <c r="E17504" s="2" t="s">
        <v>15764</v>
      </c>
      <c r="F17504" s="2">
        <v>10111306</v>
      </c>
      <c r="G17504" s="2" t="s">
        <v>496</v>
      </c>
      <c r="H17504" s="2">
        <v>4</v>
      </c>
      <c r="I17504" s="2">
        <v>6</v>
      </c>
      <c r="J17504" s="2">
        <v>10</v>
      </c>
      <c r="K17504" s="2">
        <v>8</v>
      </c>
      <c r="L17504" s="3">
        <v>3456000</v>
      </c>
      <c r="M17504" s="2" t="s">
        <v>0</v>
      </c>
      <c r="N17504" s="4" t="s">
        <v>21</v>
      </c>
    </row>
    <row r="17505" spans="1:14" x14ac:dyDescent="0.25">
      <c r="A17505" s="1" t="s">
        <v>372</v>
      </c>
      <c r="B17505" s="2" t="s">
        <v>340</v>
      </c>
      <c r="C17505" s="2" t="s">
        <v>341</v>
      </c>
      <c r="D17505" s="2" t="s">
        <v>342</v>
      </c>
      <c r="E17505" s="2" t="s">
        <v>15765</v>
      </c>
      <c r="F17505" s="2">
        <v>86111604</v>
      </c>
      <c r="G17505" s="2" t="s">
        <v>19</v>
      </c>
      <c r="H17505" s="2">
        <v>2</v>
      </c>
      <c r="I17505" s="2">
        <v>6</v>
      </c>
      <c r="J17505" s="2">
        <v>10</v>
      </c>
      <c r="K17505" s="2">
        <v>1</v>
      </c>
      <c r="L17505" s="3">
        <v>34999994.399999999</v>
      </c>
      <c r="M17505" s="2" t="s">
        <v>20</v>
      </c>
      <c r="N17505" s="4" t="s">
        <v>21</v>
      </c>
    </row>
    <row r="17506" spans="1:14" x14ac:dyDescent="0.25">
      <c r="A17506" s="1" t="s">
        <v>372</v>
      </c>
      <c r="B17506" s="2" t="s">
        <v>86</v>
      </c>
      <c r="C17506" s="2" t="s">
        <v>93</v>
      </c>
      <c r="D17506" s="2" t="s">
        <v>94</v>
      </c>
      <c r="E17506" s="2" t="s">
        <v>15766</v>
      </c>
      <c r="F17506" s="2">
        <v>55121701</v>
      </c>
      <c r="G17506" s="2" t="s">
        <v>496</v>
      </c>
      <c r="H17506" s="2">
        <v>5</v>
      </c>
      <c r="I17506" s="2">
        <v>6</v>
      </c>
      <c r="J17506" s="2">
        <v>10</v>
      </c>
      <c r="K17506" s="2">
        <v>1</v>
      </c>
      <c r="L17506" s="3">
        <v>180000000</v>
      </c>
      <c r="M17506" s="2" t="s">
        <v>20</v>
      </c>
      <c r="N17506" s="4" t="s">
        <v>21</v>
      </c>
    </row>
    <row r="17507" spans="1:14" x14ac:dyDescent="0.25">
      <c r="A17507" s="1" t="s">
        <v>372</v>
      </c>
      <c r="B17507" s="2" t="s">
        <v>622</v>
      </c>
      <c r="C17507" s="2" t="s">
        <v>622</v>
      </c>
      <c r="D17507" s="2" t="s">
        <v>17893</v>
      </c>
      <c r="E17507" s="2" t="s">
        <v>15767</v>
      </c>
      <c r="F17507" s="2">
        <v>53102701</v>
      </c>
      <c r="G17507" s="2" t="s">
        <v>19</v>
      </c>
      <c r="H17507" s="2">
        <v>2</v>
      </c>
      <c r="I17507" s="2">
        <v>10</v>
      </c>
      <c r="J17507" s="2">
        <v>10</v>
      </c>
      <c r="K17507" s="2">
        <v>733</v>
      </c>
      <c r="L17507" s="3">
        <v>427325073</v>
      </c>
      <c r="M17507" s="2" t="s">
        <v>0</v>
      </c>
      <c r="N17507" s="4" t="s">
        <v>21</v>
      </c>
    </row>
    <row r="17508" spans="1:14" x14ac:dyDescent="0.25">
      <c r="A17508" s="1" t="s">
        <v>372</v>
      </c>
      <c r="B17508" s="2" t="s">
        <v>622</v>
      </c>
      <c r="C17508" s="2" t="s">
        <v>622</v>
      </c>
      <c r="D17508" s="2" t="s">
        <v>17893</v>
      </c>
      <c r="E17508" s="2" t="s">
        <v>15768</v>
      </c>
      <c r="F17508" s="2">
        <v>53102701</v>
      </c>
      <c r="G17508" s="2" t="s">
        <v>19</v>
      </c>
      <c r="H17508" s="2">
        <v>2</v>
      </c>
      <c r="I17508" s="2">
        <v>10</v>
      </c>
      <c r="J17508" s="2">
        <v>10</v>
      </c>
      <c r="K17508" s="2">
        <v>120</v>
      </c>
      <c r="L17508" s="3">
        <v>59476200</v>
      </c>
      <c r="M17508" s="2" t="s">
        <v>0</v>
      </c>
      <c r="N17508" s="4" t="s">
        <v>21</v>
      </c>
    </row>
    <row r="17509" spans="1:14" x14ac:dyDescent="0.25">
      <c r="A17509" s="1" t="s">
        <v>372</v>
      </c>
      <c r="B17509" s="2" t="s">
        <v>15</v>
      </c>
      <c r="C17509" s="2" t="s">
        <v>618</v>
      </c>
      <c r="D17509" s="2" t="s">
        <v>17891</v>
      </c>
      <c r="E17509" s="2" t="s">
        <v>15769</v>
      </c>
      <c r="F17509" s="2">
        <v>10111306</v>
      </c>
      <c r="G17509" s="2" t="s">
        <v>496</v>
      </c>
      <c r="H17509" s="2">
        <v>4</v>
      </c>
      <c r="I17509" s="2">
        <v>12</v>
      </c>
      <c r="J17509" s="2">
        <v>10</v>
      </c>
      <c r="K17509" s="2">
        <v>1</v>
      </c>
      <c r="L17509" s="3">
        <v>1152000</v>
      </c>
      <c r="M17509" s="2" t="s">
        <v>0</v>
      </c>
      <c r="N17509" s="4" t="s">
        <v>21</v>
      </c>
    </row>
    <row r="17510" spans="1:14" x14ac:dyDescent="0.25">
      <c r="A17510" s="1" t="s">
        <v>372</v>
      </c>
      <c r="B17510" s="2" t="s">
        <v>15</v>
      </c>
      <c r="C17510" s="2" t="s">
        <v>618</v>
      </c>
      <c r="D17510" s="2" t="s">
        <v>17891</v>
      </c>
      <c r="E17510" s="2" t="s">
        <v>15770</v>
      </c>
      <c r="F17510" s="2">
        <v>10111306</v>
      </c>
      <c r="G17510" s="2" t="s">
        <v>496</v>
      </c>
      <c r="H17510" s="2">
        <v>4</v>
      </c>
      <c r="I17510" s="2">
        <v>12</v>
      </c>
      <c r="J17510" s="2">
        <v>10</v>
      </c>
      <c r="K17510" s="2">
        <v>4</v>
      </c>
      <c r="L17510" s="3">
        <v>1728000</v>
      </c>
      <c r="M17510" s="2" t="s">
        <v>0</v>
      </c>
      <c r="N17510" s="4" t="s">
        <v>21</v>
      </c>
    </row>
    <row r="17511" spans="1:14" x14ac:dyDescent="0.25">
      <c r="A17511" s="1" t="s">
        <v>372</v>
      </c>
      <c r="B17511" s="2" t="s">
        <v>15</v>
      </c>
      <c r="C17511" s="2" t="s">
        <v>618</v>
      </c>
      <c r="D17511" s="2" t="s">
        <v>17891</v>
      </c>
      <c r="E17511" s="2" t="s">
        <v>15771</v>
      </c>
      <c r="F17511" s="2">
        <v>10111306</v>
      </c>
      <c r="G17511" s="2" t="s">
        <v>496</v>
      </c>
      <c r="H17511" s="2">
        <v>4</v>
      </c>
      <c r="I17511" s="2">
        <v>12</v>
      </c>
      <c r="J17511" s="2">
        <v>10</v>
      </c>
      <c r="K17511" s="2">
        <v>3</v>
      </c>
      <c r="L17511" s="3">
        <v>1152000</v>
      </c>
      <c r="M17511" s="2" t="s">
        <v>0</v>
      </c>
      <c r="N17511" s="4" t="s">
        <v>21</v>
      </c>
    </row>
    <row r="17512" spans="1:14" x14ac:dyDescent="0.25">
      <c r="A17512" s="1" t="s">
        <v>372</v>
      </c>
      <c r="B17512" s="2" t="s">
        <v>15</v>
      </c>
      <c r="C17512" s="2" t="s">
        <v>618</v>
      </c>
      <c r="D17512" s="2" t="s">
        <v>17891</v>
      </c>
      <c r="E17512" s="2" t="s">
        <v>15772</v>
      </c>
      <c r="F17512" s="2">
        <v>10111306</v>
      </c>
      <c r="G17512" s="2" t="s">
        <v>496</v>
      </c>
      <c r="H17512" s="2">
        <v>4</v>
      </c>
      <c r="I17512" s="2">
        <v>12</v>
      </c>
      <c r="J17512" s="2">
        <v>10</v>
      </c>
      <c r="K17512" s="2">
        <v>1</v>
      </c>
      <c r="L17512" s="3">
        <v>960000</v>
      </c>
      <c r="M17512" s="2" t="s">
        <v>0</v>
      </c>
      <c r="N17512" s="4" t="s">
        <v>21</v>
      </c>
    </row>
    <row r="17513" spans="1:14" x14ac:dyDescent="0.25">
      <c r="A17513" s="1" t="s">
        <v>372</v>
      </c>
      <c r="B17513" s="2" t="s">
        <v>15</v>
      </c>
      <c r="C17513" s="2" t="s">
        <v>618</v>
      </c>
      <c r="D17513" s="2" t="s">
        <v>17891</v>
      </c>
      <c r="E17513" s="2" t="s">
        <v>15773</v>
      </c>
      <c r="F17513" s="2">
        <v>10111306</v>
      </c>
      <c r="G17513" s="2" t="s">
        <v>496</v>
      </c>
      <c r="H17513" s="2">
        <v>4</v>
      </c>
      <c r="I17513" s="2">
        <v>12</v>
      </c>
      <c r="J17513" s="2">
        <v>10</v>
      </c>
      <c r="K17513" s="2">
        <v>1</v>
      </c>
      <c r="L17513" s="3">
        <v>1271760</v>
      </c>
      <c r="M17513" s="2" t="s">
        <v>0</v>
      </c>
      <c r="N17513" s="4" t="s">
        <v>21</v>
      </c>
    </row>
    <row r="17514" spans="1:14" x14ac:dyDescent="0.25">
      <c r="A17514" s="1" t="s">
        <v>372</v>
      </c>
      <c r="B17514" s="2" t="s">
        <v>76</v>
      </c>
      <c r="C17514" s="2" t="s">
        <v>1365</v>
      </c>
      <c r="D17514" s="2" t="s">
        <v>17940</v>
      </c>
      <c r="E17514" s="2" t="s">
        <v>15774</v>
      </c>
      <c r="F17514" s="2">
        <v>42311506</v>
      </c>
      <c r="G17514" s="2" t="s">
        <v>810</v>
      </c>
      <c r="H17514" s="2">
        <v>3</v>
      </c>
      <c r="I17514" s="2">
        <v>12</v>
      </c>
      <c r="J17514" s="2">
        <v>10</v>
      </c>
      <c r="K17514" s="2">
        <v>100</v>
      </c>
      <c r="L17514" s="3">
        <v>1698300</v>
      </c>
      <c r="M17514" s="2" t="s">
        <v>0</v>
      </c>
      <c r="N17514" s="4" t="s">
        <v>21</v>
      </c>
    </row>
    <row r="17515" spans="1:14" x14ac:dyDescent="0.25">
      <c r="A17515" s="1" t="s">
        <v>372</v>
      </c>
      <c r="B17515" s="2" t="s">
        <v>76</v>
      </c>
      <c r="C17515" s="2" t="s">
        <v>1365</v>
      </c>
      <c r="D17515" s="2" t="s">
        <v>17940</v>
      </c>
      <c r="E17515" s="2" t="s">
        <v>15775</v>
      </c>
      <c r="F17515" s="2">
        <v>42311511</v>
      </c>
      <c r="G17515" s="2" t="s">
        <v>810</v>
      </c>
      <c r="H17515" s="2">
        <v>3</v>
      </c>
      <c r="I17515" s="2">
        <v>12</v>
      </c>
      <c r="J17515" s="2">
        <v>10</v>
      </c>
      <c r="K17515" s="2">
        <v>10</v>
      </c>
      <c r="L17515" s="3">
        <v>3506690</v>
      </c>
      <c r="M17515" s="2" t="s">
        <v>0</v>
      </c>
      <c r="N17515" s="4" t="s">
        <v>21</v>
      </c>
    </row>
    <row r="17516" spans="1:14" x14ac:dyDescent="0.25">
      <c r="A17516" s="1" t="s">
        <v>372</v>
      </c>
      <c r="B17516" s="2" t="s">
        <v>76</v>
      </c>
      <c r="C17516" s="2" t="s">
        <v>1365</v>
      </c>
      <c r="D17516" s="2" t="s">
        <v>17940</v>
      </c>
      <c r="E17516" s="2" t="s">
        <v>15776</v>
      </c>
      <c r="F17516" s="2">
        <v>42311506</v>
      </c>
      <c r="G17516" s="2" t="s">
        <v>810</v>
      </c>
      <c r="H17516" s="2">
        <v>3</v>
      </c>
      <c r="I17516" s="2">
        <v>12</v>
      </c>
      <c r="J17516" s="2">
        <v>10</v>
      </c>
      <c r="K17516" s="2">
        <v>100</v>
      </c>
      <c r="L17516" s="3">
        <v>1431700</v>
      </c>
      <c r="M17516" s="2" t="s">
        <v>0</v>
      </c>
      <c r="N17516" s="4" t="s">
        <v>21</v>
      </c>
    </row>
    <row r="17517" spans="1:14" x14ac:dyDescent="0.25">
      <c r="A17517" s="1" t="s">
        <v>372</v>
      </c>
      <c r="B17517" s="2" t="s">
        <v>76</v>
      </c>
      <c r="C17517" s="2" t="s">
        <v>1365</v>
      </c>
      <c r="D17517" s="2" t="s">
        <v>17940</v>
      </c>
      <c r="E17517" s="2" t="s">
        <v>15777</v>
      </c>
      <c r="F17517" s="2">
        <v>42311504</v>
      </c>
      <c r="G17517" s="2" t="s">
        <v>810</v>
      </c>
      <c r="H17517" s="2">
        <v>3</v>
      </c>
      <c r="I17517" s="2">
        <v>12</v>
      </c>
      <c r="J17517" s="2">
        <v>10</v>
      </c>
      <c r="K17517" s="2">
        <v>20</v>
      </c>
      <c r="L17517" s="3">
        <v>300000</v>
      </c>
      <c r="M17517" s="2" t="s">
        <v>0</v>
      </c>
      <c r="N17517" s="4" t="s">
        <v>21</v>
      </c>
    </row>
    <row r="17518" spans="1:14" x14ac:dyDescent="0.25">
      <c r="A17518" s="1" t="s">
        <v>372</v>
      </c>
      <c r="B17518" s="2" t="s">
        <v>497</v>
      </c>
      <c r="C17518" s="2" t="s">
        <v>2573</v>
      </c>
      <c r="D17518" s="2" t="s">
        <v>17958</v>
      </c>
      <c r="E17518" s="2" t="s">
        <v>15778</v>
      </c>
      <c r="F17518" s="2">
        <v>39121436</v>
      </c>
      <c r="G17518" s="2" t="s">
        <v>810</v>
      </c>
      <c r="H17518" s="2">
        <v>3</v>
      </c>
      <c r="I17518" s="2">
        <v>12</v>
      </c>
      <c r="J17518" s="2">
        <v>10</v>
      </c>
      <c r="K17518" s="2">
        <v>4</v>
      </c>
      <c r="L17518" s="3">
        <v>84000</v>
      </c>
      <c r="M17518" s="2" t="s">
        <v>0</v>
      </c>
      <c r="N17518" s="4" t="s">
        <v>21</v>
      </c>
    </row>
    <row r="17519" spans="1:14" x14ac:dyDescent="0.25">
      <c r="A17519" s="1" t="s">
        <v>372</v>
      </c>
      <c r="B17519" s="2" t="s">
        <v>76</v>
      </c>
      <c r="C17519" s="2" t="s">
        <v>1365</v>
      </c>
      <c r="D17519" s="2" t="s">
        <v>17940</v>
      </c>
      <c r="E17519" s="2" t="s">
        <v>15779</v>
      </c>
      <c r="F17519" s="2">
        <v>42311506</v>
      </c>
      <c r="G17519" s="2" t="s">
        <v>810</v>
      </c>
      <c r="H17519" s="2">
        <v>3</v>
      </c>
      <c r="I17519" s="2">
        <v>12</v>
      </c>
      <c r="J17519" s="2">
        <v>10</v>
      </c>
      <c r="K17519" s="2">
        <v>20</v>
      </c>
      <c r="L17519" s="3">
        <v>1265120</v>
      </c>
      <c r="M17519" s="2" t="s">
        <v>0</v>
      </c>
      <c r="N17519" s="4" t="s">
        <v>21</v>
      </c>
    </row>
    <row r="17520" spans="1:14" x14ac:dyDescent="0.25">
      <c r="A17520" s="1" t="s">
        <v>372</v>
      </c>
      <c r="B17520" s="2" t="s">
        <v>76</v>
      </c>
      <c r="C17520" s="2" t="s">
        <v>1365</v>
      </c>
      <c r="D17520" s="2" t="s">
        <v>17940</v>
      </c>
      <c r="E17520" s="2" t="s">
        <v>15780</v>
      </c>
      <c r="F17520" s="2">
        <v>42311511</v>
      </c>
      <c r="G17520" s="2" t="s">
        <v>810</v>
      </c>
      <c r="H17520" s="2">
        <v>3</v>
      </c>
      <c r="I17520" s="2">
        <v>12</v>
      </c>
      <c r="J17520" s="2">
        <v>10</v>
      </c>
      <c r="K17520" s="2">
        <v>1001</v>
      </c>
      <c r="L17520" s="3">
        <v>490490</v>
      </c>
      <c r="M17520" s="2" t="s">
        <v>0</v>
      </c>
      <c r="N17520" s="4" t="s">
        <v>21</v>
      </c>
    </row>
    <row r="17521" spans="1:14" x14ac:dyDescent="0.25">
      <c r="A17521" s="1" t="s">
        <v>372</v>
      </c>
      <c r="B17521" s="2" t="s">
        <v>497</v>
      </c>
      <c r="C17521" s="2" t="s">
        <v>2573</v>
      </c>
      <c r="D17521" s="2" t="s">
        <v>17958</v>
      </c>
      <c r="E17521" s="2" t="s">
        <v>15781</v>
      </c>
      <c r="F17521" s="2">
        <v>31163102</v>
      </c>
      <c r="G17521" s="2" t="s">
        <v>810</v>
      </c>
      <c r="H17521" s="2">
        <v>3</v>
      </c>
      <c r="I17521" s="2">
        <v>12</v>
      </c>
      <c r="J17521" s="2">
        <v>10</v>
      </c>
      <c r="K17521" s="2">
        <v>10</v>
      </c>
      <c r="L17521" s="3">
        <v>425300</v>
      </c>
      <c r="M17521" s="2" t="s">
        <v>0</v>
      </c>
      <c r="N17521" s="4" t="s">
        <v>21</v>
      </c>
    </row>
    <row r="17522" spans="1:14" x14ac:dyDescent="0.25">
      <c r="A17522" s="1" t="s">
        <v>372</v>
      </c>
      <c r="B17522" s="2" t="s">
        <v>497</v>
      </c>
      <c r="C17522" s="2" t="s">
        <v>2573</v>
      </c>
      <c r="D17522" s="2" t="s">
        <v>17958</v>
      </c>
      <c r="E17522" s="2" t="s">
        <v>15782</v>
      </c>
      <c r="F17522" s="2">
        <v>42143603</v>
      </c>
      <c r="G17522" s="2" t="s">
        <v>810</v>
      </c>
      <c r="H17522" s="2">
        <v>3</v>
      </c>
      <c r="I17522" s="2">
        <v>12</v>
      </c>
      <c r="J17522" s="2">
        <v>10</v>
      </c>
      <c r="K17522" s="2">
        <v>5</v>
      </c>
      <c r="L17522" s="3">
        <v>259995</v>
      </c>
      <c r="M17522" s="2" t="s">
        <v>0</v>
      </c>
      <c r="N17522" s="4" t="s">
        <v>21</v>
      </c>
    </row>
    <row r="17523" spans="1:14" x14ac:dyDescent="0.25">
      <c r="A17523" s="1" t="s">
        <v>372</v>
      </c>
      <c r="B17523" s="2" t="s">
        <v>497</v>
      </c>
      <c r="C17523" s="2" t="s">
        <v>2573</v>
      </c>
      <c r="D17523" s="2" t="s">
        <v>17958</v>
      </c>
      <c r="E17523" s="2" t="s">
        <v>15783</v>
      </c>
      <c r="F17523" s="2">
        <v>42311506</v>
      </c>
      <c r="G17523" s="2" t="s">
        <v>810</v>
      </c>
      <c r="H17523" s="2">
        <v>3</v>
      </c>
      <c r="I17523" s="2">
        <v>12</v>
      </c>
      <c r="J17523" s="2">
        <v>10</v>
      </c>
      <c r="K17523" s="2">
        <v>120</v>
      </c>
      <c r="L17523" s="3">
        <v>255360</v>
      </c>
      <c r="M17523" s="2" t="s">
        <v>0</v>
      </c>
      <c r="N17523" s="4" t="s">
        <v>21</v>
      </c>
    </row>
    <row r="17524" spans="1:14" x14ac:dyDescent="0.25">
      <c r="A17524" s="1" t="s">
        <v>372</v>
      </c>
      <c r="B17524" s="2" t="s">
        <v>497</v>
      </c>
      <c r="C17524" s="2" t="s">
        <v>2573</v>
      </c>
      <c r="D17524" s="2" t="s">
        <v>17958</v>
      </c>
      <c r="E17524" s="2" t="s">
        <v>15784</v>
      </c>
      <c r="F17524" s="2">
        <v>42311506</v>
      </c>
      <c r="G17524" s="2" t="s">
        <v>810</v>
      </c>
      <c r="H17524" s="2">
        <v>3</v>
      </c>
      <c r="I17524" s="2">
        <v>12</v>
      </c>
      <c r="J17524" s="2">
        <v>10</v>
      </c>
      <c r="K17524" s="2">
        <v>120</v>
      </c>
      <c r="L17524" s="3">
        <v>168600</v>
      </c>
      <c r="M17524" s="2" t="s">
        <v>0</v>
      </c>
      <c r="N17524" s="4" t="s">
        <v>21</v>
      </c>
    </row>
    <row r="17525" spans="1:14" x14ac:dyDescent="0.25">
      <c r="A17525" s="1" t="s">
        <v>372</v>
      </c>
      <c r="B17525" s="2" t="s">
        <v>497</v>
      </c>
      <c r="C17525" s="2" t="s">
        <v>2573</v>
      </c>
      <c r="D17525" s="2" t="s">
        <v>17958</v>
      </c>
      <c r="E17525" s="2" t="s">
        <v>15785</v>
      </c>
      <c r="F17525" s="2">
        <v>42311506</v>
      </c>
      <c r="G17525" s="2" t="s">
        <v>810</v>
      </c>
      <c r="H17525" s="2">
        <v>3</v>
      </c>
      <c r="I17525" s="2">
        <v>12</v>
      </c>
      <c r="J17525" s="2">
        <v>10</v>
      </c>
      <c r="K17525" s="2">
        <v>110</v>
      </c>
      <c r="L17525" s="3">
        <v>234410</v>
      </c>
      <c r="M17525" s="2" t="s">
        <v>0</v>
      </c>
      <c r="N17525" s="4" t="s">
        <v>21</v>
      </c>
    </row>
    <row r="17526" spans="1:14" x14ac:dyDescent="0.25">
      <c r="A17526" s="1" t="s">
        <v>372</v>
      </c>
      <c r="B17526" s="2" t="s">
        <v>497</v>
      </c>
      <c r="C17526" s="2" t="s">
        <v>2573</v>
      </c>
      <c r="D17526" s="2" t="s">
        <v>17958</v>
      </c>
      <c r="E17526" s="2" t="s">
        <v>15786</v>
      </c>
      <c r="F17526" s="2">
        <v>42311506</v>
      </c>
      <c r="G17526" s="2" t="s">
        <v>810</v>
      </c>
      <c r="H17526" s="2">
        <v>3</v>
      </c>
      <c r="I17526" s="2">
        <v>12</v>
      </c>
      <c r="J17526" s="2">
        <v>10</v>
      </c>
      <c r="K17526" s="2">
        <v>12</v>
      </c>
      <c r="L17526" s="3">
        <v>58836</v>
      </c>
      <c r="M17526" s="2" t="s">
        <v>0</v>
      </c>
      <c r="N17526" s="4" t="s">
        <v>21</v>
      </c>
    </row>
    <row r="17527" spans="1:14" x14ac:dyDescent="0.25">
      <c r="A17527" s="1" t="s">
        <v>372</v>
      </c>
      <c r="B17527" s="2" t="s">
        <v>76</v>
      </c>
      <c r="C17527" s="2" t="s">
        <v>1365</v>
      </c>
      <c r="D17527" s="2" t="s">
        <v>17940</v>
      </c>
      <c r="E17527" s="2" t="s">
        <v>15787</v>
      </c>
      <c r="F17527" s="2">
        <v>42281803</v>
      </c>
      <c r="G17527" s="2" t="s">
        <v>810</v>
      </c>
      <c r="H17527" s="2">
        <v>3</v>
      </c>
      <c r="I17527" s="2">
        <v>12</v>
      </c>
      <c r="J17527" s="2">
        <v>10</v>
      </c>
      <c r="K17527" s="2">
        <v>6</v>
      </c>
      <c r="L17527" s="3">
        <v>660000</v>
      </c>
      <c r="M17527" s="2" t="s">
        <v>0</v>
      </c>
      <c r="N17527" s="4" t="s">
        <v>21</v>
      </c>
    </row>
    <row r="17528" spans="1:14" x14ac:dyDescent="0.25">
      <c r="A17528" s="1" t="s">
        <v>372</v>
      </c>
      <c r="B17528" s="2" t="s">
        <v>497</v>
      </c>
      <c r="C17528" s="2" t="s">
        <v>2573</v>
      </c>
      <c r="D17528" s="2" t="s">
        <v>17958</v>
      </c>
      <c r="E17528" s="2" t="s">
        <v>15788</v>
      </c>
      <c r="F17528" s="2">
        <v>42272200</v>
      </c>
      <c r="G17528" s="2" t="s">
        <v>810</v>
      </c>
      <c r="H17528" s="2">
        <v>1</v>
      </c>
      <c r="I17528" s="2">
        <v>6</v>
      </c>
      <c r="J17528" s="2">
        <v>10</v>
      </c>
      <c r="K17528" s="2">
        <v>200</v>
      </c>
      <c r="L17528" s="3">
        <v>3712800</v>
      </c>
      <c r="M17528" s="2" t="s">
        <v>0</v>
      </c>
      <c r="N17528" s="4" t="s">
        <v>21</v>
      </c>
    </row>
    <row r="17529" spans="1:14" x14ac:dyDescent="0.25">
      <c r="A17529" s="1" t="s">
        <v>372</v>
      </c>
      <c r="B17529" s="2" t="s">
        <v>497</v>
      </c>
      <c r="C17529" s="2" t="s">
        <v>2573</v>
      </c>
      <c r="D17529" s="2" t="s">
        <v>17958</v>
      </c>
      <c r="E17529" s="2" t="s">
        <v>15789</v>
      </c>
      <c r="F17529" s="2">
        <v>42272200</v>
      </c>
      <c r="G17529" s="2" t="s">
        <v>810</v>
      </c>
      <c r="H17529" s="2">
        <v>1</v>
      </c>
      <c r="I17529" s="2">
        <v>6</v>
      </c>
      <c r="J17529" s="2">
        <v>10</v>
      </c>
      <c r="K17529" s="2">
        <v>100</v>
      </c>
      <c r="L17529" s="3">
        <v>115400</v>
      </c>
      <c r="M17529" s="2" t="s">
        <v>0</v>
      </c>
      <c r="N17529" s="4" t="s">
        <v>21</v>
      </c>
    </row>
    <row r="17530" spans="1:14" x14ac:dyDescent="0.25">
      <c r="A17530" s="1" t="s">
        <v>372</v>
      </c>
      <c r="B17530" s="2" t="s">
        <v>497</v>
      </c>
      <c r="C17530" s="2" t="s">
        <v>2573</v>
      </c>
      <c r="D17530" s="2" t="s">
        <v>17958</v>
      </c>
      <c r="E17530" s="2" t="s">
        <v>18978</v>
      </c>
      <c r="F17530" s="2">
        <v>42142710</v>
      </c>
      <c r="G17530" s="2" t="s">
        <v>810</v>
      </c>
      <c r="H17530" s="2">
        <v>1</v>
      </c>
      <c r="I17530" s="2">
        <v>6</v>
      </c>
      <c r="J17530" s="2">
        <v>10</v>
      </c>
      <c r="K17530" s="2">
        <v>6</v>
      </c>
      <c r="L17530" s="3">
        <v>51720</v>
      </c>
      <c r="M17530" s="2" t="s">
        <v>0</v>
      </c>
      <c r="N17530" s="4" t="s">
        <v>21</v>
      </c>
    </row>
    <row r="17531" spans="1:14" x14ac:dyDescent="0.25">
      <c r="A17531" s="1" t="s">
        <v>372</v>
      </c>
      <c r="B17531" s="2" t="s">
        <v>497</v>
      </c>
      <c r="C17531" s="2" t="s">
        <v>2573</v>
      </c>
      <c r="D17531" s="2" t="s">
        <v>17958</v>
      </c>
      <c r="E17531" s="2" t="s">
        <v>15790</v>
      </c>
      <c r="F17531" s="2">
        <v>42272200</v>
      </c>
      <c r="G17531" s="2" t="s">
        <v>810</v>
      </c>
      <c r="H17531" s="2">
        <v>1</v>
      </c>
      <c r="I17531" s="2">
        <v>6</v>
      </c>
      <c r="J17531" s="2">
        <v>10</v>
      </c>
      <c r="K17531" s="2">
        <v>16</v>
      </c>
      <c r="L17531" s="3">
        <v>1605760</v>
      </c>
      <c r="M17531" s="2" t="s">
        <v>0</v>
      </c>
      <c r="N17531" s="4" t="s">
        <v>21</v>
      </c>
    </row>
    <row r="17532" spans="1:14" x14ac:dyDescent="0.25">
      <c r="A17532" s="1" t="s">
        <v>372</v>
      </c>
      <c r="B17532" s="2" t="s">
        <v>497</v>
      </c>
      <c r="C17532" s="2" t="s">
        <v>2573</v>
      </c>
      <c r="D17532" s="2" t="s">
        <v>17958</v>
      </c>
      <c r="E17532" s="2" t="s">
        <v>18979</v>
      </c>
      <c r="F17532" s="2">
        <v>42311506</v>
      </c>
      <c r="G17532" s="2" t="s">
        <v>810</v>
      </c>
      <c r="H17532" s="2">
        <v>1</v>
      </c>
      <c r="I17532" s="2">
        <v>6</v>
      </c>
      <c r="J17532" s="2">
        <v>10</v>
      </c>
      <c r="K17532" s="2">
        <v>110</v>
      </c>
      <c r="L17532" s="3">
        <v>155100</v>
      </c>
      <c r="M17532" s="2" t="s">
        <v>0</v>
      </c>
      <c r="N17532" s="4" t="s">
        <v>21</v>
      </c>
    </row>
    <row r="17533" spans="1:14" x14ac:dyDescent="0.25">
      <c r="A17533" s="1" t="s">
        <v>372</v>
      </c>
      <c r="B17533" s="2" t="s">
        <v>103</v>
      </c>
      <c r="C17533" s="2" t="s">
        <v>104</v>
      </c>
      <c r="D17533" s="2" t="s">
        <v>105</v>
      </c>
      <c r="E17533" s="2" t="s">
        <v>15791</v>
      </c>
      <c r="F17533" s="2">
        <v>10141608</v>
      </c>
      <c r="G17533" s="2" t="s">
        <v>496</v>
      </c>
      <c r="H17533" s="2">
        <v>1</v>
      </c>
      <c r="I17533" s="2">
        <v>6</v>
      </c>
      <c r="J17533" s="2">
        <v>10</v>
      </c>
      <c r="K17533" s="2">
        <v>2</v>
      </c>
      <c r="L17533" s="3">
        <v>229244</v>
      </c>
      <c r="M17533" s="2" t="s">
        <v>0</v>
      </c>
      <c r="N17533" s="4" t="s">
        <v>21</v>
      </c>
    </row>
    <row r="17534" spans="1:14" x14ac:dyDescent="0.25">
      <c r="A17534" s="1" t="s">
        <v>372</v>
      </c>
      <c r="B17534" s="2" t="s">
        <v>162</v>
      </c>
      <c r="C17534" s="2" t="s">
        <v>457</v>
      </c>
      <c r="D17534" s="2" t="s">
        <v>17868</v>
      </c>
      <c r="E17534" s="2" t="s">
        <v>2924</v>
      </c>
      <c r="F17534" s="2">
        <v>78181500</v>
      </c>
      <c r="G17534" s="2" t="s">
        <v>496</v>
      </c>
      <c r="H17534" s="2">
        <v>3</v>
      </c>
      <c r="I17534" s="2">
        <v>6</v>
      </c>
      <c r="J17534" s="2">
        <v>10</v>
      </c>
      <c r="K17534" s="2">
        <v>1</v>
      </c>
      <c r="L17534" s="3">
        <v>58937744</v>
      </c>
      <c r="M17534" s="2" t="s">
        <v>20</v>
      </c>
      <c r="N17534" s="4" t="s">
        <v>21</v>
      </c>
    </row>
    <row r="17535" spans="1:14" x14ac:dyDescent="0.25">
      <c r="A17535" s="1" t="s">
        <v>372</v>
      </c>
      <c r="B17535" s="2" t="s">
        <v>162</v>
      </c>
      <c r="C17535" s="2" t="s">
        <v>457</v>
      </c>
      <c r="D17535" s="2" t="s">
        <v>17868</v>
      </c>
      <c r="E17535" s="2" t="s">
        <v>15562</v>
      </c>
      <c r="F17535" s="2">
        <v>78181500</v>
      </c>
      <c r="G17535" s="2" t="s">
        <v>496</v>
      </c>
      <c r="H17535" s="2">
        <v>3</v>
      </c>
      <c r="I17535" s="2">
        <v>6</v>
      </c>
      <c r="J17535" s="2">
        <v>10</v>
      </c>
      <c r="K17535" s="2">
        <v>1</v>
      </c>
      <c r="L17535" s="3">
        <v>23535000</v>
      </c>
      <c r="M17535" s="2" t="s">
        <v>20</v>
      </c>
      <c r="N17535" s="4" t="s">
        <v>21</v>
      </c>
    </row>
    <row r="17536" spans="1:14" x14ac:dyDescent="0.25">
      <c r="A17536" s="1" t="s">
        <v>372</v>
      </c>
      <c r="B17536" s="2" t="s">
        <v>162</v>
      </c>
      <c r="C17536" s="2" t="s">
        <v>457</v>
      </c>
      <c r="D17536" s="2" t="s">
        <v>17868</v>
      </c>
      <c r="E17536" s="2" t="s">
        <v>15792</v>
      </c>
      <c r="F17536" s="2">
        <v>78181500</v>
      </c>
      <c r="G17536" s="2" t="s">
        <v>496</v>
      </c>
      <c r="H17536" s="2">
        <v>3</v>
      </c>
      <c r="I17536" s="2">
        <v>6</v>
      </c>
      <c r="J17536" s="2">
        <v>10</v>
      </c>
      <c r="K17536" s="2">
        <v>1</v>
      </c>
      <c r="L17536" s="3">
        <v>9527256</v>
      </c>
      <c r="M17536" s="2" t="s">
        <v>20</v>
      </c>
      <c r="N17536" s="4" t="s">
        <v>21</v>
      </c>
    </row>
    <row r="17537" spans="1:14" x14ac:dyDescent="0.25">
      <c r="A17537" s="1" t="s">
        <v>372</v>
      </c>
      <c r="B17537" s="2" t="s">
        <v>181</v>
      </c>
      <c r="C17537" s="2" t="s">
        <v>182</v>
      </c>
      <c r="D17537" s="2" t="s">
        <v>183</v>
      </c>
      <c r="E17537" s="2" t="s">
        <v>8152</v>
      </c>
      <c r="F17537" s="2">
        <v>76111500</v>
      </c>
      <c r="G17537" s="2" t="s">
        <v>2858</v>
      </c>
      <c r="H17537" s="2">
        <v>5</v>
      </c>
      <c r="I17537" s="2">
        <v>6</v>
      </c>
      <c r="J17537" s="2">
        <v>10</v>
      </c>
      <c r="K17537" s="2">
        <v>1</v>
      </c>
      <c r="L17537" s="3">
        <v>11839984.91</v>
      </c>
      <c r="M17537" s="2" t="s">
        <v>20</v>
      </c>
      <c r="N17537" s="4" t="s">
        <v>21</v>
      </c>
    </row>
    <row r="17538" spans="1:14" x14ac:dyDescent="0.25">
      <c r="A17538" s="1" t="s">
        <v>372</v>
      </c>
      <c r="B17538" s="2" t="s">
        <v>162</v>
      </c>
      <c r="C17538" s="2" t="s">
        <v>567</v>
      </c>
      <c r="D17538" s="2" t="s">
        <v>17885</v>
      </c>
      <c r="E17538" s="2" t="s">
        <v>15793</v>
      </c>
      <c r="F17538" s="2">
        <v>73152109</v>
      </c>
      <c r="G17538" s="2" t="s">
        <v>490</v>
      </c>
      <c r="H17538" s="2">
        <v>1</v>
      </c>
      <c r="I17538" s="2">
        <v>6</v>
      </c>
      <c r="J17538" s="2">
        <v>10</v>
      </c>
      <c r="K17538" s="2">
        <v>1</v>
      </c>
      <c r="L17538" s="3">
        <v>6750000</v>
      </c>
      <c r="M17538" s="2" t="s">
        <v>20</v>
      </c>
      <c r="N17538" s="4" t="s">
        <v>21</v>
      </c>
    </row>
    <row r="17539" spans="1:14" x14ac:dyDescent="0.25">
      <c r="A17539" s="1" t="s">
        <v>372</v>
      </c>
      <c r="B17539" s="2" t="s">
        <v>340</v>
      </c>
      <c r="C17539" s="2" t="s">
        <v>341</v>
      </c>
      <c r="D17539" s="2" t="s">
        <v>342</v>
      </c>
      <c r="E17539" s="2" t="s">
        <v>15794</v>
      </c>
      <c r="F17539" s="2">
        <v>86111604</v>
      </c>
      <c r="G17539" s="2" t="s">
        <v>19</v>
      </c>
      <c r="H17539" s="2">
        <v>5</v>
      </c>
      <c r="I17539" s="2">
        <v>6</v>
      </c>
      <c r="J17539" s="2">
        <v>10</v>
      </c>
      <c r="K17539" s="2">
        <v>1</v>
      </c>
      <c r="L17539" s="3">
        <v>40000000</v>
      </c>
      <c r="M17539" s="2" t="s">
        <v>20</v>
      </c>
      <c r="N17539" s="4" t="s">
        <v>21</v>
      </c>
    </row>
    <row r="17540" spans="1:14" x14ac:dyDescent="0.25">
      <c r="A17540" s="1" t="s">
        <v>372</v>
      </c>
      <c r="B17540" s="2" t="s">
        <v>10688</v>
      </c>
      <c r="C17540" s="2" t="s">
        <v>15795</v>
      </c>
      <c r="D17540" s="2" t="s">
        <v>18069</v>
      </c>
      <c r="E17540" s="2" t="s">
        <v>15796</v>
      </c>
      <c r="F17540" s="2">
        <v>92111705</v>
      </c>
      <c r="G17540" s="2" t="s">
        <v>19</v>
      </c>
      <c r="H17540" s="2">
        <v>4</v>
      </c>
      <c r="I17540" s="2">
        <v>6</v>
      </c>
      <c r="J17540" s="2">
        <v>10</v>
      </c>
      <c r="K17540" s="2">
        <v>1</v>
      </c>
      <c r="L17540" s="3">
        <v>35000000</v>
      </c>
      <c r="M17540" s="2" t="s">
        <v>20</v>
      </c>
      <c r="N17540" s="4" t="s">
        <v>21</v>
      </c>
    </row>
    <row r="17541" spans="1:14" x14ac:dyDescent="0.25">
      <c r="A17541" s="1" t="s">
        <v>372</v>
      </c>
      <c r="B17541" s="2" t="s">
        <v>60</v>
      </c>
      <c r="C17541" s="2" t="s">
        <v>60</v>
      </c>
      <c r="D17541" s="2" t="s">
        <v>61</v>
      </c>
      <c r="E17541" s="2" t="s">
        <v>15797</v>
      </c>
      <c r="F17541" s="2">
        <v>52121505</v>
      </c>
      <c r="G17541" s="2" t="s">
        <v>490</v>
      </c>
      <c r="H17541" s="2">
        <v>6</v>
      </c>
      <c r="I17541" s="2">
        <v>12</v>
      </c>
      <c r="J17541" s="2">
        <v>10</v>
      </c>
      <c r="K17541" s="2">
        <v>200</v>
      </c>
      <c r="L17541" s="3">
        <v>4760000</v>
      </c>
      <c r="M17541" s="2" t="s">
        <v>0</v>
      </c>
      <c r="N17541" s="4" t="s">
        <v>21</v>
      </c>
    </row>
    <row r="17542" spans="1:14" x14ac:dyDescent="0.25">
      <c r="A17542" s="1" t="s">
        <v>372</v>
      </c>
      <c r="B17542" s="2" t="s">
        <v>60</v>
      </c>
      <c r="C17542" s="2" t="s">
        <v>60</v>
      </c>
      <c r="D17542" s="2" t="s">
        <v>61</v>
      </c>
      <c r="E17542" s="2" t="s">
        <v>15798</v>
      </c>
      <c r="F17542" s="2">
        <v>52121509</v>
      </c>
      <c r="G17542" s="2" t="s">
        <v>490</v>
      </c>
      <c r="H17542" s="2">
        <v>6</v>
      </c>
      <c r="I17542" s="2">
        <v>12</v>
      </c>
      <c r="J17542" s="2">
        <v>10</v>
      </c>
      <c r="K17542" s="2">
        <v>42</v>
      </c>
      <c r="L17542" s="3">
        <v>3192000</v>
      </c>
      <c r="M17542" s="2" t="s">
        <v>0</v>
      </c>
      <c r="N17542" s="4" t="s">
        <v>21</v>
      </c>
    </row>
    <row r="17543" spans="1:14" x14ac:dyDescent="0.25">
      <c r="A17543" s="1" t="s">
        <v>372</v>
      </c>
      <c r="B17543" s="2" t="s">
        <v>60</v>
      </c>
      <c r="C17543" s="2" t="s">
        <v>60</v>
      </c>
      <c r="D17543" s="2" t="s">
        <v>61</v>
      </c>
      <c r="E17543" s="2" t="s">
        <v>15799</v>
      </c>
      <c r="F17543" s="2">
        <v>52121509</v>
      </c>
      <c r="G17543" s="2" t="s">
        <v>490</v>
      </c>
      <c r="H17543" s="2">
        <v>6</v>
      </c>
      <c r="I17543" s="2">
        <v>12</v>
      </c>
      <c r="J17543" s="2">
        <v>10</v>
      </c>
      <c r="K17543" s="2">
        <v>91</v>
      </c>
      <c r="L17543" s="3">
        <v>5278000</v>
      </c>
      <c r="M17543" s="2" t="s">
        <v>0</v>
      </c>
      <c r="N17543" s="4" t="s">
        <v>21</v>
      </c>
    </row>
    <row r="17544" spans="1:14" x14ac:dyDescent="0.25">
      <c r="A17544" s="1" t="s">
        <v>372</v>
      </c>
      <c r="B17544" s="2" t="s">
        <v>60</v>
      </c>
      <c r="C17544" s="2" t="s">
        <v>60</v>
      </c>
      <c r="D17544" s="2" t="s">
        <v>61</v>
      </c>
      <c r="E17544" s="2" t="s">
        <v>15800</v>
      </c>
      <c r="F17544" s="2">
        <v>52121604</v>
      </c>
      <c r="G17544" s="2" t="s">
        <v>490</v>
      </c>
      <c r="H17544" s="2">
        <v>6</v>
      </c>
      <c r="I17544" s="2">
        <v>12</v>
      </c>
      <c r="J17544" s="2">
        <v>10</v>
      </c>
      <c r="K17544" s="2">
        <v>40</v>
      </c>
      <c r="L17544" s="3">
        <v>2560000</v>
      </c>
      <c r="M17544" s="2" t="s">
        <v>0</v>
      </c>
      <c r="N17544" s="4" t="s">
        <v>21</v>
      </c>
    </row>
    <row r="17545" spans="1:14" x14ac:dyDescent="0.25">
      <c r="A17545" s="1" t="s">
        <v>372</v>
      </c>
      <c r="B17545" s="2" t="s">
        <v>60</v>
      </c>
      <c r="C17545" s="2" t="s">
        <v>60</v>
      </c>
      <c r="D17545" s="2" t="s">
        <v>61</v>
      </c>
      <c r="E17545" s="2" t="s">
        <v>15801</v>
      </c>
      <c r="F17545" s="2">
        <v>52121504</v>
      </c>
      <c r="G17545" s="2" t="s">
        <v>490</v>
      </c>
      <c r="H17545" s="2">
        <v>6</v>
      </c>
      <c r="I17545" s="2">
        <v>12</v>
      </c>
      <c r="J17545" s="2">
        <v>10</v>
      </c>
      <c r="K17545" s="2">
        <v>20</v>
      </c>
      <c r="L17545" s="3">
        <v>880000</v>
      </c>
      <c r="M17545" s="2" t="s">
        <v>0</v>
      </c>
      <c r="N17545" s="4" t="s">
        <v>21</v>
      </c>
    </row>
    <row r="17546" spans="1:14" x14ac:dyDescent="0.25">
      <c r="A17546" s="1" t="s">
        <v>372</v>
      </c>
      <c r="B17546" s="2" t="s">
        <v>60</v>
      </c>
      <c r="C17546" s="2" t="s">
        <v>60</v>
      </c>
      <c r="D17546" s="2" t="s">
        <v>61</v>
      </c>
      <c r="E17546" s="2" t="s">
        <v>15802</v>
      </c>
      <c r="F17546" s="2">
        <v>52121504</v>
      </c>
      <c r="G17546" s="2" t="s">
        <v>490</v>
      </c>
      <c r="H17546" s="2">
        <v>6</v>
      </c>
      <c r="I17546" s="2">
        <v>12</v>
      </c>
      <c r="J17546" s="2">
        <v>10</v>
      </c>
      <c r="K17546" s="2">
        <v>60</v>
      </c>
      <c r="L17546" s="3">
        <v>2340000</v>
      </c>
      <c r="M17546" s="2" t="s">
        <v>0</v>
      </c>
      <c r="N17546" s="4" t="s">
        <v>21</v>
      </c>
    </row>
    <row r="17547" spans="1:14" x14ac:dyDescent="0.25">
      <c r="A17547" s="1" t="s">
        <v>372</v>
      </c>
      <c r="B17547" s="2" t="s">
        <v>60</v>
      </c>
      <c r="C17547" s="2" t="s">
        <v>60</v>
      </c>
      <c r="D17547" s="2" t="s">
        <v>61</v>
      </c>
      <c r="E17547" s="2" t="s">
        <v>15803</v>
      </c>
      <c r="F17547" s="2">
        <v>52121701</v>
      </c>
      <c r="G17547" s="2" t="s">
        <v>490</v>
      </c>
      <c r="H17547" s="2">
        <v>6</v>
      </c>
      <c r="I17547" s="2">
        <v>12</v>
      </c>
      <c r="J17547" s="2">
        <v>10</v>
      </c>
      <c r="K17547" s="2">
        <v>226</v>
      </c>
      <c r="L17547" s="3">
        <v>7910000</v>
      </c>
      <c r="M17547" s="2" t="s">
        <v>0</v>
      </c>
      <c r="N17547" s="4" t="s">
        <v>21</v>
      </c>
    </row>
    <row r="17548" spans="1:14" x14ac:dyDescent="0.25">
      <c r="A17548" s="1" t="s">
        <v>372</v>
      </c>
      <c r="B17548" s="2" t="s">
        <v>60</v>
      </c>
      <c r="C17548" s="2" t="s">
        <v>60</v>
      </c>
      <c r="D17548" s="2" t="s">
        <v>61</v>
      </c>
      <c r="E17548" s="2" t="s">
        <v>15804</v>
      </c>
      <c r="F17548" s="2">
        <v>52121704</v>
      </c>
      <c r="G17548" s="2" t="s">
        <v>490</v>
      </c>
      <c r="H17548" s="2">
        <v>6</v>
      </c>
      <c r="I17548" s="2">
        <v>12</v>
      </c>
      <c r="J17548" s="2">
        <v>10</v>
      </c>
      <c r="K17548" s="2">
        <v>100</v>
      </c>
      <c r="L17548" s="3">
        <v>1800000</v>
      </c>
      <c r="M17548" s="2" t="s">
        <v>0</v>
      </c>
      <c r="N17548" s="4" t="s">
        <v>21</v>
      </c>
    </row>
    <row r="17549" spans="1:14" x14ac:dyDescent="0.25">
      <c r="A17549" s="1" t="s">
        <v>372</v>
      </c>
      <c r="B17549" s="2" t="s">
        <v>181</v>
      </c>
      <c r="C17549" s="2" t="s">
        <v>182</v>
      </c>
      <c r="D17549" s="2" t="s">
        <v>183</v>
      </c>
      <c r="E17549" s="2" t="s">
        <v>8152</v>
      </c>
      <c r="F17549" s="2">
        <v>76111500</v>
      </c>
      <c r="G17549" s="2" t="s">
        <v>490</v>
      </c>
      <c r="H17549" s="2">
        <v>4</v>
      </c>
      <c r="I17549" s="2">
        <v>6</v>
      </c>
      <c r="J17549" s="2">
        <v>10</v>
      </c>
      <c r="K17549" s="2">
        <v>1</v>
      </c>
      <c r="L17549" s="3">
        <v>22579928</v>
      </c>
      <c r="M17549" s="2" t="s">
        <v>20</v>
      </c>
      <c r="N17549" s="4" t="s">
        <v>21</v>
      </c>
    </row>
    <row r="17550" spans="1:14" x14ac:dyDescent="0.25">
      <c r="A17550" s="1" t="s">
        <v>372</v>
      </c>
      <c r="B17550" s="2" t="s">
        <v>15</v>
      </c>
      <c r="C17550" s="2" t="s">
        <v>16</v>
      </c>
      <c r="D17550" s="2" t="s">
        <v>17</v>
      </c>
      <c r="E17550" s="2" t="s">
        <v>15805</v>
      </c>
      <c r="F17550" s="2">
        <v>56101502</v>
      </c>
      <c r="G17550" s="2" t="s">
        <v>2858</v>
      </c>
      <c r="H17550" s="2">
        <v>3</v>
      </c>
      <c r="I17550" s="2">
        <v>6</v>
      </c>
      <c r="J17550" s="2">
        <v>10</v>
      </c>
      <c r="K17550" s="2">
        <v>10</v>
      </c>
      <c r="L17550" s="3">
        <v>10999000</v>
      </c>
      <c r="M17550" s="2" t="s">
        <v>0</v>
      </c>
      <c r="N17550" s="4" t="s">
        <v>21</v>
      </c>
    </row>
    <row r="17551" spans="1:14" x14ac:dyDescent="0.25">
      <c r="A17551" s="1" t="s">
        <v>372</v>
      </c>
      <c r="B17551" s="2" t="s">
        <v>15</v>
      </c>
      <c r="C17551" s="2" t="s">
        <v>25</v>
      </c>
      <c r="D17551" s="2" t="s">
        <v>26</v>
      </c>
      <c r="E17551" s="2" t="s">
        <v>15806</v>
      </c>
      <c r="F17551" s="2">
        <v>56101703</v>
      </c>
      <c r="G17551" s="2" t="s">
        <v>2858</v>
      </c>
      <c r="H17551" s="2">
        <v>3</v>
      </c>
      <c r="I17551" s="2">
        <v>6</v>
      </c>
      <c r="J17551" s="2">
        <v>10</v>
      </c>
      <c r="K17551" s="2">
        <v>11</v>
      </c>
      <c r="L17551" s="3">
        <v>8249890</v>
      </c>
      <c r="M17551" s="2" t="s">
        <v>0</v>
      </c>
      <c r="N17551" s="4" t="s">
        <v>21</v>
      </c>
    </row>
    <row r="17552" spans="1:14" x14ac:dyDescent="0.25">
      <c r="A17552" s="1" t="s">
        <v>372</v>
      </c>
      <c r="B17552" s="2" t="s">
        <v>15</v>
      </c>
      <c r="C17552" s="2" t="s">
        <v>22</v>
      </c>
      <c r="D17552" s="2" t="s">
        <v>23</v>
      </c>
      <c r="E17552" s="2" t="s">
        <v>15807</v>
      </c>
      <c r="F17552" s="2">
        <v>56101515</v>
      </c>
      <c r="G17552" s="2" t="s">
        <v>2858</v>
      </c>
      <c r="H17552" s="2">
        <v>3</v>
      </c>
      <c r="I17552" s="2">
        <v>6</v>
      </c>
      <c r="J17552" s="2">
        <v>10</v>
      </c>
      <c r="K17552" s="2">
        <v>12</v>
      </c>
      <c r="L17552" s="3">
        <v>16319880</v>
      </c>
      <c r="M17552" s="2" t="s">
        <v>0</v>
      </c>
      <c r="N17552" s="4" t="s">
        <v>21</v>
      </c>
    </row>
    <row r="17553" spans="1:14" x14ac:dyDescent="0.25">
      <c r="A17553" s="1" t="s">
        <v>372</v>
      </c>
      <c r="B17553" s="2" t="s">
        <v>15</v>
      </c>
      <c r="C17553" s="2" t="s">
        <v>6853</v>
      </c>
      <c r="D17553" s="2" t="s">
        <v>18025</v>
      </c>
      <c r="E17553" s="2" t="s">
        <v>15808</v>
      </c>
      <c r="F17553" s="2">
        <v>56101508</v>
      </c>
      <c r="G17553" s="2" t="s">
        <v>2858</v>
      </c>
      <c r="H17553" s="2">
        <v>3</v>
      </c>
      <c r="I17553" s="2">
        <v>6</v>
      </c>
      <c r="J17553" s="2">
        <v>10</v>
      </c>
      <c r="K17553" s="2">
        <v>12</v>
      </c>
      <c r="L17553" s="3">
        <v>10799880</v>
      </c>
      <c r="M17553" s="2" t="s">
        <v>0</v>
      </c>
      <c r="N17553" s="4" t="s">
        <v>21</v>
      </c>
    </row>
    <row r="17554" spans="1:14" x14ac:dyDescent="0.25">
      <c r="A17554" s="1" t="s">
        <v>372</v>
      </c>
      <c r="B17554" s="2" t="s">
        <v>28</v>
      </c>
      <c r="C17554" s="2" t="s">
        <v>29</v>
      </c>
      <c r="D17554" s="2" t="s">
        <v>30</v>
      </c>
      <c r="E17554" s="2" t="s">
        <v>15809</v>
      </c>
      <c r="F17554" s="2">
        <v>40101701</v>
      </c>
      <c r="G17554" s="2" t="s">
        <v>2858</v>
      </c>
      <c r="H17554" s="2">
        <v>3</v>
      </c>
      <c r="I17554" s="2">
        <v>6</v>
      </c>
      <c r="J17554" s="2">
        <v>10</v>
      </c>
      <c r="K17554" s="2">
        <v>7</v>
      </c>
      <c r="L17554" s="3">
        <v>9415000</v>
      </c>
      <c r="M17554" s="2" t="s">
        <v>0</v>
      </c>
      <c r="N17554" s="4" t="s">
        <v>21</v>
      </c>
    </row>
    <row r="17555" spans="1:14" x14ac:dyDescent="0.25">
      <c r="A17555" s="1" t="s">
        <v>372</v>
      </c>
      <c r="B17555" s="2" t="s">
        <v>28</v>
      </c>
      <c r="C17555" s="2" t="s">
        <v>29</v>
      </c>
      <c r="D17555" s="2" t="s">
        <v>30</v>
      </c>
      <c r="E17555" s="2" t="s">
        <v>15810</v>
      </c>
      <c r="F17555" s="2">
        <v>40101701</v>
      </c>
      <c r="G17555" s="2" t="s">
        <v>2858</v>
      </c>
      <c r="H17555" s="2">
        <v>3</v>
      </c>
      <c r="I17555" s="2">
        <v>6</v>
      </c>
      <c r="J17555" s="2">
        <v>10</v>
      </c>
      <c r="K17555" s="2">
        <v>4</v>
      </c>
      <c r="L17555" s="3">
        <v>5385200</v>
      </c>
      <c r="M17555" s="2" t="s">
        <v>0</v>
      </c>
      <c r="N17555" s="4" t="s">
        <v>21</v>
      </c>
    </row>
    <row r="17556" spans="1:14" x14ac:dyDescent="0.25">
      <c r="A17556" s="1" t="s">
        <v>372</v>
      </c>
      <c r="B17556" s="2" t="s">
        <v>28</v>
      </c>
      <c r="C17556" s="2" t="s">
        <v>29</v>
      </c>
      <c r="D17556" s="2" t="s">
        <v>30</v>
      </c>
      <c r="E17556" s="2" t="s">
        <v>15811</v>
      </c>
      <c r="F17556" s="2">
        <v>40101701</v>
      </c>
      <c r="G17556" s="2" t="s">
        <v>2858</v>
      </c>
      <c r="H17556" s="2">
        <v>3</v>
      </c>
      <c r="I17556" s="2">
        <v>6</v>
      </c>
      <c r="J17556" s="2">
        <v>10</v>
      </c>
      <c r="K17556" s="2">
        <v>4</v>
      </c>
      <c r="L17556" s="3">
        <v>26131964</v>
      </c>
      <c r="M17556" s="2" t="s">
        <v>0</v>
      </c>
      <c r="N17556" s="4" t="s">
        <v>21</v>
      </c>
    </row>
    <row r="17557" spans="1:14" x14ac:dyDescent="0.25">
      <c r="A17557" s="1" t="s">
        <v>372</v>
      </c>
      <c r="B17557" s="2" t="s">
        <v>529</v>
      </c>
      <c r="C17557" s="2" t="s">
        <v>882</v>
      </c>
      <c r="D17557" s="2" t="s">
        <v>17907</v>
      </c>
      <c r="E17557" s="2" t="s">
        <v>3272</v>
      </c>
      <c r="F17557" s="2">
        <v>52141501</v>
      </c>
      <c r="G17557" s="2" t="s">
        <v>2858</v>
      </c>
      <c r="H17557" s="2">
        <v>3</v>
      </c>
      <c r="I17557" s="2">
        <v>6</v>
      </c>
      <c r="J17557" s="2">
        <v>10</v>
      </c>
      <c r="K17557" s="2">
        <v>9</v>
      </c>
      <c r="L17557" s="3">
        <v>6209100</v>
      </c>
      <c r="M17557" s="2" t="s">
        <v>0</v>
      </c>
      <c r="N17557" s="4" t="s">
        <v>21</v>
      </c>
    </row>
    <row r="17558" spans="1:14" x14ac:dyDescent="0.25">
      <c r="A17558" s="1" t="s">
        <v>372</v>
      </c>
      <c r="B17558" s="2" t="s">
        <v>712</v>
      </c>
      <c r="C17558" s="2" t="s">
        <v>923</v>
      </c>
      <c r="D17558" s="2" t="s">
        <v>17911</v>
      </c>
      <c r="E17558" s="2" t="s">
        <v>15812</v>
      </c>
      <c r="F17558" s="2">
        <v>39111510</v>
      </c>
      <c r="G17558" s="2" t="s">
        <v>2858</v>
      </c>
      <c r="H17558" s="2">
        <v>3</v>
      </c>
      <c r="I17558" s="2">
        <v>6</v>
      </c>
      <c r="J17558" s="2">
        <v>10</v>
      </c>
      <c r="K17558" s="2">
        <v>24</v>
      </c>
      <c r="L17558" s="3">
        <v>4248000</v>
      </c>
      <c r="M17558" s="2" t="s">
        <v>0</v>
      </c>
      <c r="N17558" s="4" t="s">
        <v>21</v>
      </c>
    </row>
    <row r="17559" spans="1:14" x14ac:dyDescent="0.25">
      <c r="A17559" s="1" t="s">
        <v>372</v>
      </c>
      <c r="B17559" s="2" t="s">
        <v>38</v>
      </c>
      <c r="C17559" s="2" t="s">
        <v>926</v>
      </c>
      <c r="D17559" s="2" t="s">
        <v>17912</v>
      </c>
      <c r="E17559" s="2" t="s">
        <v>15813</v>
      </c>
      <c r="F17559" s="2">
        <v>52161505</v>
      </c>
      <c r="G17559" s="2" t="s">
        <v>2858</v>
      </c>
      <c r="H17559" s="2">
        <v>3</v>
      </c>
      <c r="I17559" s="2">
        <v>6</v>
      </c>
      <c r="J17559" s="2">
        <v>10</v>
      </c>
      <c r="K17559" s="2">
        <v>10</v>
      </c>
      <c r="L17559" s="3">
        <v>11999000</v>
      </c>
      <c r="M17559" s="2" t="s">
        <v>0</v>
      </c>
      <c r="N17559" s="4" t="s">
        <v>21</v>
      </c>
    </row>
    <row r="17560" spans="1:14" x14ac:dyDescent="0.25">
      <c r="A17560" s="1" t="s">
        <v>372</v>
      </c>
      <c r="B17560" s="2" t="s">
        <v>38</v>
      </c>
      <c r="C17560" s="2" t="s">
        <v>926</v>
      </c>
      <c r="D17560" s="2" t="s">
        <v>17912</v>
      </c>
      <c r="E17560" s="2" t="s">
        <v>15814</v>
      </c>
      <c r="F17560" s="2">
        <v>52161505</v>
      </c>
      <c r="G17560" s="2" t="s">
        <v>2858</v>
      </c>
      <c r="H17560" s="2">
        <v>3</v>
      </c>
      <c r="I17560" s="2">
        <v>6</v>
      </c>
      <c r="J17560" s="2">
        <v>10</v>
      </c>
      <c r="K17560" s="2">
        <v>2</v>
      </c>
      <c r="L17560" s="3">
        <v>4799780</v>
      </c>
      <c r="M17560" s="2" t="s">
        <v>0</v>
      </c>
      <c r="N17560" s="4" t="s">
        <v>21</v>
      </c>
    </row>
    <row r="17561" spans="1:14" x14ac:dyDescent="0.25">
      <c r="A17561" s="1" t="s">
        <v>372</v>
      </c>
      <c r="B17561" s="2" t="s">
        <v>38</v>
      </c>
      <c r="C17561" s="2" t="s">
        <v>926</v>
      </c>
      <c r="D17561" s="2" t="s">
        <v>17912</v>
      </c>
      <c r="E17561" s="2" t="s">
        <v>15815</v>
      </c>
      <c r="F17561" s="2">
        <v>52161505</v>
      </c>
      <c r="G17561" s="2" t="s">
        <v>2858</v>
      </c>
      <c r="H17561" s="2">
        <v>4</v>
      </c>
      <c r="I17561" s="2">
        <v>12</v>
      </c>
      <c r="J17561" s="2">
        <v>10</v>
      </c>
      <c r="K17561" s="2">
        <v>1</v>
      </c>
      <c r="L17561" s="3">
        <v>3199890</v>
      </c>
      <c r="M17561" s="2" t="s">
        <v>0</v>
      </c>
      <c r="N17561" s="4" t="s">
        <v>21</v>
      </c>
    </row>
    <row r="17562" spans="1:14" x14ac:dyDescent="0.25">
      <c r="A17562" s="1" t="s">
        <v>372</v>
      </c>
      <c r="B17562" s="2" t="s">
        <v>28</v>
      </c>
      <c r="C17562" s="2" t="s">
        <v>29</v>
      </c>
      <c r="D17562" s="2" t="s">
        <v>30</v>
      </c>
      <c r="E17562" s="2" t="s">
        <v>15816</v>
      </c>
      <c r="F17562" s="2">
        <v>40101701</v>
      </c>
      <c r="G17562" s="2" t="s">
        <v>2858</v>
      </c>
      <c r="H17562" s="2">
        <v>3</v>
      </c>
      <c r="I17562" s="2">
        <v>12</v>
      </c>
      <c r="J17562" s="2">
        <v>10</v>
      </c>
      <c r="K17562" s="2">
        <v>21</v>
      </c>
      <c r="L17562" s="3">
        <v>57327690</v>
      </c>
      <c r="M17562" s="2" t="s">
        <v>0</v>
      </c>
      <c r="N17562" s="4" t="s">
        <v>21</v>
      </c>
    </row>
    <row r="17563" spans="1:14" x14ac:dyDescent="0.25">
      <c r="A17563" s="1" t="s">
        <v>372</v>
      </c>
      <c r="B17563" s="2" t="s">
        <v>38</v>
      </c>
      <c r="C17563" s="2" t="s">
        <v>926</v>
      </c>
      <c r="D17563" s="2" t="s">
        <v>17912</v>
      </c>
      <c r="E17563" s="2" t="s">
        <v>15817</v>
      </c>
      <c r="F17563" s="2">
        <v>52161505</v>
      </c>
      <c r="G17563" s="2" t="s">
        <v>2858</v>
      </c>
      <c r="H17563" s="2">
        <v>3</v>
      </c>
      <c r="I17563" s="2">
        <v>6</v>
      </c>
      <c r="J17563" s="2">
        <v>10</v>
      </c>
      <c r="K17563" s="2">
        <v>6</v>
      </c>
      <c r="L17563" s="3">
        <v>10799340</v>
      </c>
      <c r="M17563" s="2" t="s">
        <v>0</v>
      </c>
      <c r="N17563" s="4" t="s">
        <v>21</v>
      </c>
    </row>
    <row r="17564" spans="1:14" x14ac:dyDescent="0.25">
      <c r="A17564" s="1" t="s">
        <v>372</v>
      </c>
      <c r="B17564" s="2" t="s">
        <v>60</v>
      </c>
      <c r="C17564" s="2" t="s">
        <v>60</v>
      </c>
      <c r="D17564" s="2" t="s">
        <v>61</v>
      </c>
      <c r="E17564" s="2" t="s">
        <v>15798</v>
      </c>
      <c r="F17564" s="2">
        <v>52121509</v>
      </c>
      <c r="G17564" s="2" t="s">
        <v>2858</v>
      </c>
      <c r="H17564" s="2">
        <v>3</v>
      </c>
      <c r="I17564" s="2">
        <v>6</v>
      </c>
      <c r="J17564" s="2">
        <v>10</v>
      </c>
      <c r="K17564" s="2">
        <v>14</v>
      </c>
      <c r="L17564" s="3">
        <v>1959860</v>
      </c>
      <c r="M17564" s="2" t="s">
        <v>0</v>
      </c>
      <c r="N17564" s="4" t="s">
        <v>21</v>
      </c>
    </row>
    <row r="17565" spans="1:14" x14ac:dyDescent="0.25">
      <c r="A17565" s="1" t="s">
        <v>372</v>
      </c>
      <c r="B17565" s="2" t="s">
        <v>60</v>
      </c>
      <c r="C17565" s="2" t="s">
        <v>60</v>
      </c>
      <c r="D17565" s="2" t="s">
        <v>61</v>
      </c>
      <c r="E17565" s="2" t="s">
        <v>15799</v>
      </c>
      <c r="F17565" s="2">
        <v>52121509</v>
      </c>
      <c r="G17565" s="2" t="s">
        <v>2858</v>
      </c>
      <c r="H17565" s="2">
        <v>3</v>
      </c>
      <c r="I17565" s="2">
        <v>6</v>
      </c>
      <c r="J17565" s="2">
        <v>10</v>
      </c>
      <c r="K17565" s="2">
        <v>10</v>
      </c>
      <c r="L17565" s="3">
        <v>1199900</v>
      </c>
      <c r="M17565" s="2" t="s">
        <v>0</v>
      </c>
      <c r="N17565" s="4" t="s">
        <v>21</v>
      </c>
    </row>
    <row r="17566" spans="1:14" x14ac:dyDescent="0.25">
      <c r="A17566" s="1" t="s">
        <v>372</v>
      </c>
      <c r="B17566" s="2" t="s">
        <v>60</v>
      </c>
      <c r="C17566" s="2" t="s">
        <v>60</v>
      </c>
      <c r="D17566" s="2" t="s">
        <v>61</v>
      </c>
      <c r="E17566" s="2" t="s">
        <v>15818</v>
      </c>
      <c r="F17566" s="2">
        <v>52121700</v>
      </c>
      <c r="G17566" s="2" t="s">
        <v>2858</v>
      </c>
      <c r="H17566" s="2">
        <v>3</v>
      </c>
      <c r="I17566" s="2">
        <v>6</v>
      </c>
      <c r="J17566" s="2">
        <v>10</v>
      </c>
      <c r="K17566" s="2">
        <v>18</v>
      </c>
      <c r="L17566" s="3">
        <v>2699820</v>
      </c>
      <c r="M17566" s="2" t="s">
        <v>17391</v>
      </c>
      <c r="N17566" s="4" t="s">
        <v>21</v>
      </c>
    </row>
    <row r="17567" spans="1:14" x14ac:dyDescent="0.25">
      <c r="A17567" s="1" t="s">
        <v>372</v>
      </c>
      <c r="B17567" s="2" t="s">
        <v>60</v>
      </c>
      <c r="C17567" s="2" t="s">
        <v>60</v>
      </c>
      <c r="D17567" s="2" t="s">
        <v>61</v>
      </c>
      <c r="E17567" s="2" t="s">
        <v>15819</v>
      </c>
      <c r="F17567" s="2">
        <v>52121502</v>
      </c>
      <c r="G17567" s="2" t="s">
        <v>2858</v>
      </c>
      <c r="H17567" s="2">
        <v>3</v>
      </c>
      <c r="I17567" s="2">
        <v>6</v>
      </c>
      <c r="J17567" s="2">
        <v>10</v>
      </c>
      <c r="K17567" s="2">
        <v>10</v>
      </c>
      <c r="L17567" s="3">
        <v>899900</v>
      </c>
      <c r="M17567" s="2" t="s">
        <v>0</v>
      </c>
      <c r="N17567" s="4" t="s">
        <v>21</v>
      </c>
    </row>
    <row r="17568" spans="1:14" x14ac:dyDescent="0.25">
      <c r="A17568" s="1" t="s">
        <v>372</v>
      </c>
      <c r="B17568" s="2" t="s">
        <v>60</v>
      </c>
      <c r="C17568" s="2" t="s">
        <v>60</v>
      </c>
      <c r="D17568" s="2" t="s">
        <v>61</v>
      </c>
      <c r="E17568" s="2" t="s">
        <v>15820</v>
      </c>
      <c r="F17568" s="2">
        <v>52121502</v>
      </c>
      <c r="G17568" s="2" t="s">
        <v>2858</v>
      </c>
      <c r="H17568" s="2">
        <v>3</v>
      </c>
      <c r="I17568" s="2">
        <v>6</v>
      </c>
      <c r="J17568" s="2">
        <v>10</v>
      </c>
      <c r="K17568" s="2">
        <v>14</v>
      </c>
      <c r="L17568" s="3">
        <v>3807860</v>
      </c>
      <c r="M17568" s="2" t="s">
        <v>0</v>
      </c>
      <c r="N17568" s="4" t="s">
        <v>21</v>
      </c>
    </row>
    <row r="17569" spans="1:14" x14ac:dyDescent="0.25">
      <c r="A17569" s="1" t="s">
        <v>372</v>
      </c>
      <c r="B17569" s="2" t="s">
        <v>60</v>
      </c>
      <c r="C17569" s="2" t="s">
        <v>60</v>
      </c>
      <c r="D17569" s="2" t="s">
        <v>61</v>
      </c>
      <c r="E17569" s="2" t="s">
        <v>15797</v>
      </c>
      <c r="F17569" s="2">
        <v>52121505</v>
      </c>
      <c r="G17569" s="2" t="s">
        <v>2858</v>
      </c>
      <c r="H17569" s="2">
        <v>3</v>
      </c>
      <c r="I17569" s="2">
        <v>6</v>
      </c>
      <c r="J17569" s="2">
        <v>10</v>
      </c>
      <c r="K17569" s="2">
        <v>16</v>
      </c>
      <c r="L17569" s="3">
        <v>1119840</v>
      </c>
      <c r="M17569" s="2" t="s">
        <v>0</v>
      </c>
      <c r="N17569" s="4" t="s">
        <v>21</v>
      </c>
    </row>
    <row r="17570" spans="1:14" x14ac:dyDescent="0.25">
      <c r="A17570" s="1" t="s">
        <v>372</v>
      </c>
      <c r="B17570" s="2" t="s">
        <v>60</v>
      </c>
      <c r="C17570" s="2" t="s">
        <v>60</v>
      </c>
      <c r="D17570" s="2" t="s">
        <v>61</v>
      </c>
      <c r="E17570" s="2" t="s">
        <v>15821</v>
      </c>
      <c r="F17570" s="2">
        <v>42132101</v>
      </c>
      <c r="G17570" s="2" t="s">
        <v>2858</v>
      </c>
      <c r="H17570" s="2">
        <v>3</v>
      </c>
      <c r="I17570" s="2">
        <v>6</v>
      </c>
      <c r="J17570" s="2">
        <v>10</v>
      </c>
      <c r="K17570" s="2">
        <v>12</v>
      </c>
      <c r="L17570" s="3">
        <v>622800</v>
      </c>
      <c r="M17570" s="2" t="s">
        <v>0</v>
      </c>
      <c r="N17570" s="4" t="s">
        <v>21</v>
      </c>
    </row>
    <row r="17571" spans="1:14" x14ac:dyDescent="0.25">
      <c r="A17571" s="1" t="s">
        <v>372</v>
      </c>
      <c r="B17571" s="2" t="s">
        <v>113</v>
      </c>
      <c r="C17571" s="2" t="s">
        <v>113</v>
      </c>
      <c r="D17571" s="2" t="s">
        <v>114</v>
      </c>
      <c r="E17571" s="2" t="s">
        <v>15822</v>
      </c>
      <c r="F17571" s="2">
        <v>52161600</v>
      </c>
      <c r="G17571" s="2" t="s">
        <v>2858</v>
      </c>
      <c r="H17571" s="2">
        <v>3</v>
      </c>
      <c r="I17571" s="2">
        <v>6</v>
      </c>
      <c r="J17571" s="2">
        <v>10</v>
      </c>
      <c r="K17571" s="2">
        <v>20</v>
      </c>
      <c r="L17571" s="3">
        <v>798000</v>
      </c>
      <c r="M17571" s="2" t="s">
        <v>0</v>
      </c>
      <c r="N17571" s="4" t="s">
        <v>21</v>
      </c>
    </row>
    <row r="17572" spans="1:14" x14ac:dyDescent="0.25">
      <c r="A17572" s="1" t="s">
        <v>372</v>
      </c>
      <c r="B17572" s="2" t="s">
        <v>622</v>
      </c>
      <c r="C17572" s="2" t="s">
        <v>622</v>
      </c>
      <c r="D17572" s="2" t="s">
        <v>17893</v>
      </c>
      <c r="E17572" s="2" t="s">
        <v>15823</v>
      </c>
      <c r="F17572" s="2">
        <v>93171702</v>
      </c>
      <c r="G17572" s="2" t="s">
        <v>19</v>
      </c>
      <c r="H17572" s="2">
        <v>1</v>
      </c>
      <c r="I17572" s="2">
        <v>6</v>
      </c>
      <c r="J17572" s="2">
        <v>10</v>
      </c>
      <c r="K17572" s="2">
        <v>1</v>
      </c>
      <c r="L17572" s="3">
        <v>572028647.18999994</v>
      </c>
      <c r="M17572" s="2" t="s">
        <v>20</v>
      </c>
      <c r="N17572" s="4" t="s">
        <v>21</v>
      </c>
    </row>
    <row r="17573" spans="1:14" x14ac:dyDescent="0.25">
      <c r="A17573" s="1" t="s">
        <v>372</v>
      </c>
      <c r="B17573" s="2" t="s">
        <v>15078</v>
      </c>
      <c r="C17573" s="2" t="s">
        <v>15824</v>
      </c>
      <c r="D17573" s="2" t="s">
        <v>18070</v>
      </c>
      <c r="E17573" s="2" t="s">
        <v>15825</v>
      </c>
      <c r="F17573" s="2">
        <v>60102310</v>
      </c>
      <c r="G17573" s="2" t="s">
        <v>490</v>
      </c>
      <c r="H17573" s="2">
        <v>3</v>
      </c>
      <c r="I17573" s="2">
        <v>2</v>
      </c>
      <c r="J17573" s="2">
        <v>10</v>
      </c>
      <c r="K17573" s="2">
        <v>1</v>
      </c>
      <c r="L17573" s="3">
        <v>958400</v>
      </c>
      <c r="M17573" s="2" t="s">
        <v>0</v>
      </c>
      <c r="N17573" s="4" t="s">
        <v>21</v>
      </c>
    </row>
    <row r="17574" spans="1:14" x14ac:dyDescent="0.25">
      <c r="A17574" s="1" t="s">
        <v>372</v>
      </c>
      <c r="B17574" s="2" t="s">
        <v>15078</v>
      </c>
      <c r="C17574" s="2" t="s">
        <v>15824</v>
      </c>
      <c r="D17574" s="2" t="s">
        <v>18070</v>
      </c>
      <c r="E17574" s="2" t="s">
        <v>15826</v>
      </c>
      <c r="F17574" s="2">
        <v>60102310</v>
      </c>
      <c r="G17574" s="2" t="s">
        <v>490</v>
      </c>
      <c r="H17574" s="2">
        <v>3</v>
      </c>
      <c r="I17574" s="2">
        <v>2</v>
      </c>
      <c r="J17574" s="2">
        <v>10</v>
      </c>
      <c r="K17574" s="2">
        <v>1</v>
      </c>
      <c r="L17574" s="3">
        <v>250400</v>
      </c>
      <c r="M17574" s="2" t="s">
        <v>0</v>
      </c>
      <c r="N17574" s="4" t="s">
        <v>21</v>
      </c>
    </row>
    <row r="17575" spans="1:14" x14ac:dyDescent="0.25">
      <c r="A17575" s="1" t="s">
        <v>372</v>
      </c>
      <c r="B17575" s="2" t="s">
        <v>15078</v>
      </c>
      <c r="C17575" s="2" t="s">
        <v>15824</v>
      </c>
      <c r="D17575" s="2" t="s">
        <v>18070</v>
      </c>
      <c r="E17575" s="2" t="s">
        <v>15827</v>
      </c>
      <c r="F17575" s="2">
        <v>60102310</v>
      </c>
      <c r="G17575" s="2" t="s">
        <v>490</v>
      </c>
      <c r="H17575" s="2">
        <v>3</v>
      </c>
      <c r="I17575" s="2">
        <v>2</v>
      </c>
      <c r="J17575" s="2">
        <v>10</v>
      </c>
      <c r="K17575" s="2">
        <v>1</v>
      </c>
      <c r="L17575" s="3">
        <v>633600</v>
      </c>
      <c r="M17575" s="2" t="s">
        <v>0</v>
      </c>
      <c r="N17575" s="4" t="s">
        <v>21</v>
      </c>
    </row>
    <row r="17576" spans="1:14" x14ac:dyDescent="0.25">
      <c r="A17576" s="1" t="s">
        <v>372</v>
      </c>
      <c r="B17576" s="2" t="s">
        <v>15078</v>
      </c>
      <c r="C17576" s="2" t="s">
        <v>15824</v>
      </c>
      <c r="D17576" s="2" t="s">
        <v>18070</v>
      </c>
      <c r="E17576" s="2" t="s">
        <v>15828</v>
      </c>
      <c r="F17576" s="2">
        <v>60102310</v>
      </c>
      <c r="G17576" s="2" t="s">
        <v>490</v>
      </c>
      <c r="H17576" s="2">
        <v>3</v>
      </c>
      <c r="I17576" s="2">
        <v>2</v>
      </c>
      <c r="J17576" s="2">
        <v>10</v>
      </c>
      <c r="K17576" s="2">
        <v>1</v>
      </c>
      <c r="L17576" s="3">
        <v>304000</v>
      </c>
      <c r="M17576" s="2" t="s">
        <v>0</v>
      </c>
      <c r="N17576" s="4" t="s">
        <v>21</v>
      </c>
    </row>
    <row r="17577" spans="1:14" x14ac:dyDescent="0.25">
      <c r="A17577" s="1" t="s">
        <v>372</v>
      </c>
      <c r="B17577" s="2" t="s">
        <v>15078</v>
      </c>
      <c r="C17577" s="2" t="s">
        <v>15824</v>
      </c>
      <c r="D17577" s="2" t="s">
        <v>18070</v>
      </c>
      <c r="E17577" s="2" t="s">
        <v>15829</v>
      </c>
      <c r="F17577" s="2">
        <v>60102310</v>
      </c>
      <c r="G17577" s="2" t="s">
        <v>490</v>
      </c>
      <c r="H17577" s="2">
        <v>3</v>
      </c>
      <c r="I17577" s="2">
        <v>2</v>
      </c>
      <c r="J17577" s="2">
        <v>10</v>
      </c>
      <c r="K17577" s="2">
        <v>1</v>
      </c>
      <c r="L17577" s="3">
        <v>902400</v>
      </c>
      <c r="M17577" s="2" t="s">
        <v>0</v>
      </c>
      <c r="N17577" s="4" t="s">
        <v>21</v>
      </c>
    </row>
    <row r="17578" spans="1:14" x14ac:dyDescent="0.25">
      <c r="A17578" s="1" t="s">
        <v>372</v>
      </c>
      <c r="B17578" s="2" t="s">
        <v>15078</v>
      </c>
      <c r="C17578" s="2" t="s">
        <v>15824</v>
      </c>
      <c r="D17578" s="2" t="s">
        <v>18070</v>
      </c>
      <c r="E17578" s="2" t="s">
        <v>18980</v>
      </c>
      <c r="F17578" s="2">
        <v>60102310</v>
      </c>
      <c r="G17578" s="2" t="s">
        <v>490</v>
      </c>
      <c r="H17578" s="2">
        <v>3</v>
      </c>
      <c r="I17578" s="2">
        <v>2</v>
      </c>
      <c r="J17578" s="2">
        <v>10</v>
      </c>
      <c r="K17578" s="2">
        <v>1</v>
      </c>
      <c r="L17578" s="3">
        <v>505600</v>
      </c>
      <c r="M17578" s="2" t="s">
        <v>0</v>
      </c>
      <c r="N17578" s="4" t="s">
        <v>21</v>
      </c>
    </row>
    <row r="17579" spans="1:14" x14ac:dyDescent="0.25">
      <c r="A17579" s="1" t="s">
        <v>372</v>
      </c>
      <c r="B17579" s="2" t="s">
        <v>15078</v>
      </c>
      <c r="C17579" s="2" t="s">
        <v>15824</v>
      </c>
      <c r="D17579" s="2" t="s">
        <v>18070</v>
      </c>
      <c r="E17579" s="2" t="s">
        <v>15830</v>
      </c>
      <c r="F17579" s="2">
        <v>60102310</v>
      </c>
      <c r="G17579" s="2" t="s">
        <v>490</v>
      </c>
      <c r="H17579" s="2">
        <v>3</v>
      </c>
      <c r="I17579" s="2">
        <v>2</v>
      </c>
      <c r="J17579" s="2">
        <v>10</v>
      </c>
      <c r="K17579" s="2">
        <v>1</v>
      </c>
      <c r="L17579" s="3">
        <v>316800</v>
      </c>
      <c r="M17579" s="2" t="s">
        <v>0</v>
      </c>
      <c r="N17579" s="4" t="s">
        <v>21</v>
      </c>
    </row>
    <row r="17580" spans="1:14" x14ac:dyDescent="0.25">
      <c r="A17580" s="1" t="s">
        <v>372</v>
      </c>
      <c r="B17580" s="2" t="s">
        <v>15078</v>
      </c>
      <c r="C17580" s="2" t="s">
        <v>15824</v>
      </c>
      <c r="D17580" s="2" t="s">
        <v>18070</v>
      </c>
      <c r="E17580" s="2" t="s">
        <v>15831</v>
      </c>
      <c r="F17580" s="2">
        <v>60102310</v>
      </c>
      <c r="G17580" s="2" t="s">
        <v>490</v>
      </c>
      <c r="H17580" s="2">
        <v>3</v>
      </c>
      <c r="I17580" s="2">
        <v>2</v>
      </c>
      <c r="J17580" s="2">
        <v>10</v>
      </c>
      <c r="K17580" s="2">
        <v>1</v>
      </c>
      <c r="L17580" s="3">
        <v>236000</v>
      </c>
      <c r="M17580" s="2" t="s">
        <v>0</v>
      </c>
      <c r="N17580" s="4" t="s">
        <v>21</v>
      </c>
    </row>
    <row r="17581" spans="1:14" x14ac:dyDescent="0.25">
      <c r="A17581" s="1" t="s">
        <v>372</v>
      </c>
      <c r="B17581" s="2" t="s">
        <v>15078</v>
      </c>
      <c r="C17581" s="2" t="s">
        <v>15824</v>
      </c>
      <c r="D17581" s="2" t="s">
        <v>18070</v>
      </c>
      <c r="E17581" s="2" t="s">
        <v>15832</v>
      </c>
      <c r="F17581" s="2">
        <v>60102310</v>
      </c>
      <c r="G17581" s="2" t="s">
        <v>490</v>
      </c>
      <c r="H17581" s="2">
        <v>3</v>
      </c>
      <c r="I17581" s="2">
        <v>2</v>
      </c>
      <c r="J17581" s="2">
        <v>10</v>
      </c>
      <c r="K17581" s="2">
        <v>1</v>
      </c>
      <c r="L17581" s="3">
        <v>228800</v>
      </c>
      <c r="M17581" s="2" t="s">
        <v>0</v>
      </c>
      <c r="N17581" s="4" t="s">
        <v>21</v>
      </c>
    </row>
    <row r="17582" spans="1:14" x14ac:dyDescent="0.25">
      <c r="A17582" s="1" t="s">
        <v>372</v>
      </c>
      <c r="B17582" s="2" t="s">
        <v>15078</v>
      </c>
      <c r="C17582" s="2" t="s">
        <v>15824</v>
      </c>
      <c r="D17582" s="2" t="s">
        <v>18070</v>
      </c>
      <c r="E17582" s="2" t="s">
        <v>15833</v>
      </c>
      <c r="F17582" s="2">
        <v>60102310</v>
      </c>
      <c r="G17582" s="2" t="s">
        <v>490</v>
      </c>
      <c r="H17582" s="2">
        <v>3</v>
      </c>
      <c r="I17582" s="2">
        <v>2</v>
      </c>
      <c r="J17582" s="2">
        <v>10</v>
      </c>
      <c r="K17582" s="2">
        <v>1</v>
      </c>
      <c r="L17582" s="3">
        <v>286400</v>
      </c>
      <c r="M17582" s="2" t="s">
        <v>0</v>
      </c>
      <c r="N17582" s="4" t="s">
        <v>21</v>
      </c>
    </row>
    <row r="17583" spans="1:14" x14ac:dyDescent="0.25">
      <c r="A17583" s="1" t="s">
        <v>372</v>
      </c>
      <c r="B17583" s="2" t="s">
        <v>15078</v>
      </c>
      <c r="C17583" s="2" t="s">
        <v>15824</v>
      </c>
      <c r="D17583" s="2" t="s">
        <v>18070</v>
      </c>
      <c r="E17583" s="2" t="s">
        <v>15834</v>
      </c>
      <c r="F17583" s="2">
        <v>60102310</v>
      </c>
      <c r="G17583" s="2" t="s">
        <v>490</v>
      </c>
      <c r="H17583" s="2">
        <v>3</v>
      </c>
      <c r="I17583" s="2">
        <v>2</v>
      </c>
      <c r="J17583" s="2">
        <v>10</v>
      </c>
      <c r="K17583" s="2">
        <v>1</v>
      </c>
      <c r="L17583" s="3">
        <v>480000</v>
      </c>
      <c r="M17583" s="2" t="s">
        <v>0</v>
      </c>
      <c r="N17583" s="4" t="s">
        <v>21</v>
      </c>
    </row>
    <row r="17584" spans="1:14" x14ac:dyDescent="0.25">
      <c r="A17584" s="1" t="s">
        <v>372</v>
      </c>
      <c r="B17584" s="2" t="s">
        <v>15078</v>
      </c>
      <c r="C17584" s="2" t="s">
        <v>15824</v>
      </c>
      <c r="D17584" s="2" t="s">
        <v>18070</v>
      </c>
      <c r="E17584" s="2" t="s">
        <v>15835</v>
      </c>
      <c r="F17584" s="2">
        <v>60102310</v>
      </c>
      <c r="G17584" s="2" t="s">
        <v>490</v>
      </c>
      <c r="H17584" s="2">
        <v>3</v>
      </c>
      <c r="I17584" s="2">
        <v>2</v>
      </c>
      <c r="J17584" s="2">
        <v>10</v>
      </c>
      <c r="K17584" s="2">
        <v>1</v>
      </c>
      <c r="L17584" s="3">
        <v>518400</v>
      </c>
      <c r="M17584" s="2" t="s">
        <v>0</v>
      </c>
      <c r="N17584" s="4" t="s">
        <v>21</v>
      </c>
    </row>
    <row r="17585" spans="1:14" x14ac:dyDescent="0.25">
      <c r="A17585" s="1" t="s">
        <v>372</v>
      </c>
      <c r="B17585" s="2" t="s">
        <v>15078</v>
      </c>
      <c r="C17585" s="2" t="s">
        <v>15824</v>
      </c>
      <c r="D17585" s="2" t="s">
        <v>18070</v>
      </c>
      <c r="E17585" s="2" t="s">
        <v>15836</v>
      </c>
      <c r="F17585" s="2">
        <v>60102310</v>
      </c>
      <c r="G17585" s="2" t="s">
        <v>490</v>
      </c>
      <c r="H17585" s="2">
        <v>3</v>
      </c>
      <c r="I17585" s="2">
        <v>2</v>
      </c>
      <c r="J17585" s="2">
        <v>10</v>
      </c>
      <c r="K17585" s="2">
        <v>1</v>
      </c>
      <c r="L17585" s="3">
        <v>328000</v>
      </c>
      <c r="M17585" s="2" t="s">
        <v>0</v>
      </c>
      <c r="N17585" s="4" t="s">
        <v>21</v>
      </c>
    </row>
    <row r="17586" spans="1:14" x14ac:dyDescent="0.25">
      <c r="A17586" s="1" t="s">
        <v>372</v>
      </c>
      <c r="B17586" s="2" t="s">
        <v>15078</v>
      </c>
      <c r="C17586" s="2" t="s">
        <v>15824</v>
      </c>
      <c r="D17586" s="2" t="s">
        <v>18070</v>
      </c>
      <c r="E17586" s="2" t="s">
        <v>15837</v>
      </c>
      <c r="F17586" s="2">
        <v>60102310</v>
      </c>
      <c r="G17586" s="2" t="s">
        <v>490</v>
      </c>
      <c r="H17586" s="2">
        <v>3</v>
      </c>
      <c r="I17586" s="2">
        <v>2</v>
      </c>
      <c r="J17586" s="2">
        <v>10</v>
      </c>
      <c r="K17586" s="2">
        <v>1</v>
      </c>
      <c r="L17586" s="3">
        <v>328000</v>
      </c>
      <c r="M17586" s="2" t="s">
        <v>0</v>
      </c>
      <c r="N17586" s="4" t="s">
        <v>21</v>
      </c>
    </row>
    <row r="17587" spans="1:14" x14ac:dyDescent="0.25">
      <c r="A17587" s="1" t="s">
        <v>372</v>
      </c>
      <c r="B17587" s="2" t="s">
        <v>15078</v>
      </c>
      <c r="C17587" s="2" t="s">
        <v>15824</v>
      </c>
      <c r="D17587" s="2" t="s">
        <v>18070</v>
      </c>
      <c r="E17587" s="2" t="s">
        <v>15838</v>
      </c>
      <c r="F17587" s="2">
        <v>60102310</v>
      </c>
      <c r="G17587" s="2" t="s">
        <v>490</v>
      </c>
      <c r="H17587" s="2">
        <v>3</v>
      </c>
      <c r="I17587" s="2">
        <v>2</v>
      </c>
      <c r="J17587" s="2">
        <v>10</v>
      </c>
      <c r="K17587" s="2">
        <v>1</v>
      </c>
      <c r="L17587" s="3">
        <v>380800</v>
      </c>
      <c r="M17587" s="2" t="s">
        <v>0</v>
      </c>
      <c r="N17587" s="4" t="s">
        <v>21</v>
      </c>
    </row>
    <row r="17588" spans="1:14" x14ac:dyDescent="0.25">
      <c r="A17588" s="1" t="s">
        <v>372</v>
      </c>
      <c r="B17588" s="2" t="s">
        <v>497</v>
      </c>
      <c r="C17588" s="2" t="s">
        <v>2573</v>
      </c>
      <c r="D17588" s="2" t="s">
        <v>17958</v>
      </c>
      <c r="E17588" s="2" t="s">
        <v>15839</v>
      </c>
      <c r="F17588" s="2">
        <v>42203506</v>
      </c>
      <c r="G17588" s="2" t="s">
        <v>490</v>
      </c>
      <c r="H17588" s="2">
        <v>3</v>
      </c>
      <c r="I17588" s="2">
        <v>6</v>
      </c>
      <c r="J17588" s="2">
        <v>10</v>
      </c>
      <c r="K17588" s="2">
        <v>20</v>
      </c>
      <c r="L17588" s="3">
        <v>51427040</v>
      </c>
      <c r="M17588" s="2" t="s">
        <v>0</v>
      </c>
      <c r="N17588" s="4" t="s">
        <v>21</v>
      </c>
    </row>
    <row r="17589" spans="1:14" x14ac:dyDescent="0.25">
      <c r="A17589" s="1" t="s">
        <v>372</v>
      </c>
      <c r="B17589" s="2" t="s">
        <v>491</v>
      </c>
      <c r="C17589" s="2" t="s">
        <v>937</v>
      </c>
      <c r="D17589" s="2" t="s">
        <v>17913</v>
      </c>
      <c r="E17589" s="2" t="s">
        <v>15840</v>
      </c>
      <c r="F17589" s="2">
        <v>42172105</v>
      </c>
      <c r="G17589" s="2" t="s">
        <v>490</v>
      </c>
      <c r="H17589" s="2">
        <v>1</v>
      </c>
      <c r="I17589" s="2">
        <v>6</v>
      </c>
      <c r="J17589" s="2">
        <v>10</v>
      </c>
      <c r="K17589" s="2">
        <v>4</v>
      </c>
      <c r="L17589" s="3">
        <v>22877988</v>
      </c>
      <c r="M17589" s="2" t="s">
        <v>20</v>
      </c>
      <c r="N17589" s="4" t="s">
        <v>21</v>
      </c>
    </row>
    <row r="17590" spans="1:14" x14ac:dyDescent="0.25">
      <c r="A17590" s="1" t="s">
        <v>372</v>
      </c>
      <c r="B17590" s="2" t="s">
        <v>491</v>
      </c>
      <c r="C17590" s="2" t="s">
        <v>937</v>
      </c>
      <c r="D17590" s="2" t="s">
        <v>17913</v>
      </c>
      <c r="E17590" s="2" t="s">
        <v>15841</v>
      </c>
      <c r="F17590" s="2">
        <v>42172105</v>
      </c>
      <c r="G17590" s="2" t="s">
        <v>490</v>
      </c>
      <c r="H17590" s="2">
        <v>1</v>
      </c>
      <c r="I17590" s="2">
        <v>6</v>
      </c>
      <c r="J17590" s="2">
        <v>10</v>
      </c>
      <c r="K17590" s="2">
        <v>8</v>
      </c>
      <c r="L17590" s="3">
        <v>10989888</v>
      </c>
      <c r="M17590" s="2" t="s">
        <v>20</v>
      </c>
      <c r="N17590" s="4" t="s">
        <v>21</v>
      </c>
    </row>
    <row r="17591" spans="1:14" x14ac:dyDescent="0.25">
      <c r="A17591" s="1" t="s">
        <v>372</v>
      </c>
      <c r="B17591" s="2" t="s">
        <v>622</v>
      </c>
      <c r="C17591" s="2" t="s">
        <v>622</v>
      </c>
      <c r="D17591" s="2" t="s">
        <v>17893</v>
      </c>
      <c r="E17591" s="2" t="s">
        <v>15842</v>
      </c>
      <c r="F17591" s="2">
        <v>53111901</v>
      </c>
      <c r="G17591" s="2" t="s">
        <v>2858</v>
      </c>
      <c r="H17591" s="2">
        <v>1</v>
      </c>
      <c r="I17591" s="2">
        <v>12</v>
      </c>
      <c r="J17591" s="2">
        <v>10</v>
      </c>
      <c r="K17591" s="2">
        <v>1348</v>
      </c>
      <c r="L17591" s="3">
        <v>72185400</v>
      </c>
      <c r="M17591" s="2" t="s">
        <v>0</v>
      </c>
      <c r="N17591" s="4" t="s">
        <v>21</v>
      </c>
    </row>
    <row r="17592" spans="1:14" x14ac:dyDescent="0.25">
      <c r="A17592" s="1" t="s">
        <v>372</v>
      </c>
      <c r="B17592" s="2" t="s">
        <v>622</v>
      </c>
      <c r="C17592" s="2" t="s">
        <v>622</v>
      </c>
      <c r="D17592" s="2" t="s">
        <v>17893</v>
      </c>
      <c r="E17592" s="2" t="s">
        <v>15843</v>
      </c>
      <c r="F17592" s="2">
        <v>53102501</v>
      </c>
      <c r="G17592" s="2" t="s">
        <v>2858</v>
      </c>
      <c r="H17592" s="2">
        <v>1</v>
      </c>
      <c r="I17592" s="2">
        <v>12</v>
      </c>
      <c r="J17592" s="2">
        <v>10</v>
      </c>
      <c r="K17592" s="2">
        <v>1348</v>
      </c>
      <c r="L17592" s="3">
        <v>17645320</v>
      </c>
      <c r="M17592" s="2" t="s">
        <v>0</v>
      </c>
      <c r="N17592" s="4" t="s">
        <v>21</v>
      </c>
    </row>
    <row r="17593" spans="1:14" x14ac:dyDescent="0.25">
      <c r="A17593" s="1" t="s">
        <v>372</v>
      </c>
      <c r="B17593" s="2" t="s">
        <v>181</v>
      </c>
      <c r="C17593" s="2" t="s">
        <v>629</v>
      </c>
      <c r="D17593" s="2" t="s">
        <v>17896</v>
      </c>
      <c r="E17593" s="2" t="s">
        <v>15844</v>
      </c>
      <c r="F17593" s="2">
        <v>90151802</v>
      </c>
      <c r="G17593" s="2" t="s">
        <v>496</v>
      </c>
      <c r="H17593" s="2">
        <v>3</v>
      </c>
      <c r="I17593" s="2">
        <v>6</v>
      </c>
      <c r="J17593" s="2">
        <v>10</v>
      </c>
      <c r="K17593" s="2">
        <v>1</v>
      </c>
      <c r="L17593" s="3">
        <v>58608000</v>
      </c>
      <c r="M17593" s="2" t="s">
        <v>20</v>
      </c>
      <c r="N17593" s="4" t="s">
        <v>21</v>
      </c>
    </row>
    <row r="17594" spans="1:14" x14ac:dyDescent="0.25">
      <c r="A17594" s="1" t="s">
        <v>372</v>
      </c>
      <c r="B17594" s="2" t="s">
        <v>181</v>
      </c>
      <c r="C17594" s="2" t="s">
        <v>629</v>
      </c>
      <c r="D17594" s="2" t="s">
        <v>17896</v>
      </c>
      <c r="E17594" s="2" t="s">
        <v>15845</v>
      </c>
      <c r="F17594" s="2">
        <v>90151802</v>
      </c>
      <c r="G17594" s="2" t="s">
        <v>496</v>
      </c>
      <c r="H17594" s="2">
        <v>3</v>
      </c>
      <c r="I17594" s="2">
        <v>6</v>
      </c>
      <c r="J17594" s="2">
        <v>10</v>
      </c>
      <c r="K17594" s="2">
        <v>1</v>
      </c>
      <c r="L17594" s="3">
        <v>2967000</v>
      </c>
      <c r="M17594" s="2" t="s">
        <v>20</v>
      </c>
      <c r="N17594" s="4" t="s">
        <v>21</v>
      </c>
    </row>
    <row r="17595" spans="1:14" x14ac:dyDescent="0.25">
      <c r="A17595" s="1" t="s">
        <v>372</v>
      </c>
      <c r="B17595" s="2" t="s">
        <v>181</v>
      </c>
      <c r="C17595" s="2" t="s">
        <v>629</v>
      </c>
      <c r="D17595" s="2" t="s">
        <v>17896</v>
      </c>
      <c r="E17595" s="2" t="s">
        <v>15846</v>
      </c>
      <c r="F17595" s="2">
        <v>90151802</v>
      </c>
      <c r="G17595" s="2" t="s">
        <v>496</v>
      </c>
      <c r="H17595" s="2">
        <v>3</v>
      </c>
      <c r="I17595" s="2">
        <v>6</v>
      </c>
      <c r="J17595" s="2">
        <v>10</v>
      </c>
      <c r="K17595" s="2">
        <v>1</v>
      </c>
      <c r="L17595" s="3">
        <v>25641000</v>
      </c>
      <c r="M17595" s="2" t="s">
        <v>20</v>
      </c>
      <c r="N17595" s="4" t="s">
        <v>21</v>
      </c>
    </row>
    <row r="17596" spans="1:14" x14ac:dyDescent="0.25">
      <c r="A17596" s="1" t="s">
        <v>372</v>
      </c>
      <c r="B17596" s="2" t="s">
        <v>181</v>
      </c>
      <c r="C17596" s="2" t="s">
        <v>629</v>
      </c>
      <c r="D17596" s="2" t="s">
        <v>17896</v>
      </c>
      <c r="E17596" s="2" t="s">
        <v>15847</v>
      </c>
      <c r="F17596" s="2">
        <v>90151802</v>
      </c>
      <c r="G17596" s="2" t="s">
        <v>496</v>
      </c>
      <c r="H17596" s="2">
        <v>3</v>
      </c>
      <c r="I17596" s="2">
        <v>6</v>
      </c>
      <c r="J17596" s="2">
        <v>16</v>
      </c>
      <c r="K17596" s="2">
        <v>1</v>
      </c>
      <c r="L17596" s="3">
        <v>30000000</v>
      </c>
      <c r="M17596" s="2" t="s">
        <v>20</v>
      </c>
      <c r="N17596" s="4" t="s">
        <v>21</v>
      </c>
    </row>
    <row r="17597" spans="1:14" x14ac:dyDescent="0.25">
      <c r="A17597" s="1" t="s">
        <v>372</v>
      </c>
      <c r="B17597" s="2" t="s">
        <v>181</v>
      </c>
      <c r="C17597" s="2" t="s">
        <v>182</v>
      </c>
      <c r="D17597" s="2" t="s">
        <v>183</v>
      </c>
      <c r="E17597" s="2" t="s">
        <v>15848</v>
      </c>
      <c r="F17597" s="2">
        <v>76111500</v>
      </c>
      <c r="G17597" s="2" t="s">
        <v>2858</v>
      </c>
      <c r="H17597" s="2">
        <v>3</v>
      </c>
      <c r="I17597" s="2">
        <v>12</v>
      </c>
      <c r="J17597" s="2">
        <v>10</v>
      </c>
      <c r="K17597" s="2">
        <v>1</v>
      </c>
      <c r="L17597" s="3">
        <v>50141521.32</v>
      </c>
      <c r="M17597" s="2" t="s">
        <v>20</v>
      </c>
      <c r="N17597" s="4" t="s">
        <v>21</v>
      </c>
    </row>
    <row r="17598" spans="1:14" x14ac:dyDescent="0.25">
      <c r="A17598" s="1" t="s">
        <v>372</v>
      </c>
      <c r="B17598" s="2" t="s">
        <v>340</v>
      </c>
      <c r="C17598" s="2" t="s">
        <v>341</v>
      </c>
      <c r="D17598" s="2" t="s">
        <v>342</v>
      </c>
      <c r="E17598" s="2" t="s">
        <v>15849</v>
      </c>
      <c r="F17598" s="2">
        <v>86111604</v>
      </c>
      <c r="G17598" s="2" t="s">
        <v>19</v>
      </c>
      <c r="H17598" s="2">
        <v>4</v>
      </c>
      <c r="I17598" s="2">
        <v>6</v>
      </c>
      <c r="J17598" s="2">
        <v>10</v>
      </c>
      <c r="K17598" s="2">
        <v>1</v>
      </c>
      <c r="L17598" s="3">
        <v>29999967</v>
      </c>
      <c r="M17598" s="2" t="s">
        <v>20</v>
      </c>
      <c r="N17598" s="4" t="s">
        <v>21</v>
      </c>
    </row>
    <row r="17599" spans="1:14" x14ac:dyDescent="0.25">
      <c r="A17599" s="1" t="s">
        <v>372</v>
      </c>
      <c r="B17599" s="2" t="s">
        <v>340</v>
      </c>
      <c r="C17599" s="2" t="s">
        <v>341</v>
      </c>
      <c r="D17599" s="2" t="s">
        <v>342</v>
      </c>
      <c r="E17599" s="2" t="s">
        <v>15850</v>
      </c>
      <c r="F17599" s="2">
        <v>86111604</v>
      </c>
      <c r="G17599" s="2" t="s">
        <v>19</v>
      </c>
      <c r="H17599" s="2">
        <v>4</v>
      </c>
      <c r="I17599" s="2">
        <v>6</v>
      </c>
      <c r="J17599" s="2">
        <v>10</v>
      </c>
      <c r="K17599" s="2">
        <v>1</v>
      </c>
      <c r="L17599" s="3">
        <v>36000000</v>
      </c>
      <c r="M17599" s="2" t="s">
        <v>20</v>
      </c>
      <c r="N17599" s="4" t="s">
        <v>21</v>
      </c>
    </row>
    <row r="17600" spans="1:14" x14ac:dyDescent="0.25">
      <c r="A17600" s="1" t="s">
        <v>372</v>
      </c>
      <c r="B17600" s="2" t="s">
        <v>340</v>
      </c>
      <c r="C17600" s="2" t="s">
        <v>341</v>
      </c>
      <c r="D17600" s="2" t="s">
        <v>342</v>
      </c>
      <c r="E17600" s="2" t="s">
        <v>15851</v>
      </c>
      <c r="F17600" s="2">
        <v>86111604</v>
      </c>
      <c r="G17600" s="2" t="s">
        <v>19</v>
      </c>
      <c r="H17600" s="2">
        <v>4</v>
      </c>
      <c r="I17600" s="2">
        <v>6</v>
      </c>
      <c r="J17600" s="2">
        <v>10</v>
      </c>
      <c r="K17600" s="2">
        <v>1</v>
      </c>
      <c r="L17600" s="3">
        <v>3855600</v>
      </c>
      <c r="M17600" s="2" t="s">
        <v>20</v>
      </c>
      <c r="N17600" s="4" t="s">
        <v>21</v>
      </c>
    </row>
    <row r="17601" spans="1:14" x14ac:dyDescent="0.25">
      <c r="A17601" s="1" t="s">
        <v>372</v>
      </c>
      <c r="B17601" s="2" t="s">
        <v>15</v>
      </c>
      <c r="C17601" s="2" t="s">
        <v>16</v>
      </c>
      <c r="D17601" s="2" t="s">
        <v>17</v>
      </c>
      <c r="E17601" s="2" t="s">
        <v>15852</v>
      </c>
      <c r="F17601" s="2">
        <v>56101502</v>
      </c>
      <c r="G17601" s="2" t="s">
        <v>2858</v>
      </c>
      <c r="H17601" s="2">
        <v>3</v>
      </c>
      <c r="I17601" s="2">
        <v>6</v>
      </c>
      <c r="J17601" s="2">
        <v>10</v>
      </c>
      <c r="K17601" s="2">
        <v>14</v>
      </c>
      <c r="L17601" s="3">
        <v>13998600</v>
      </c>
      <c r="M17601" s="2" t="s">
        <v>0</v>
      </c>
      <c r="N17601" s="4" t="s">
        <v>21</v>
      </c>
    </row>
    <row r="17602" spans="1:14" x14ac:dyDescent="0.25">
      <c r="A17602" s="1" t="s">
        <v>372</v>
      </c>
      <c r="B17602" s="2" t="s">
        <v>15</v>
      </c>
      <c r="C17602" s="2" t="s">
        <v>16</v>
      </c>
      <c r="D17602" s="2" t="s">
        <v>17</v>
      </c>
      <c r="E17602" s="2" t="s">
        <v>15853</v>
      </c>
      <c r="F17602" s="2">
        <v>56101502</v>
      </c>
      <c r="G17602" s="2" t="s">
        <v>2858</v>
      </c>
      <c r="H17602" s="2">
        <v>3</v>
      </c>
      <c r="I17602" s="2">
        <v>6</v>
      </c>
      <c r="J17602" s="2">
        <v>10</v>
      </c>
      <c r="K17602" s="2">
        <v>2</v>
      </c>
      <c r="L17602" s="3">
        <v>2799800</v>
      </c>
      <c r="M17602" s="2" t="s">
        <v>0</v>
      </c>
      <c r="N17602" s="4" t="s">
        <v>21</v>
      </c>
    </row>
    <row r="17603" spans="1:14" x14ac:dyDescent="0.25">
      <c r="A17603" s="1" t="s">
        <v>372</v>
      </c>
      <c r="B17603" s="2" t="s">
        <v>15</v>
      </c>
      <c r="C17603" s="2" t="s">
        <v>16</v>
      </c>
      <c r="D17603" s="2" t="s">
        <v>17</v>
      </c>
      <c r="E17603" s="2" t="s">
        <v>15854</v>
      </c>
      <c r="F17603" s="2">
        <v>56101542</v>
      </c>
      <c r="G17603" s="2" t="s">
        <v>2858</v>
      </c>
      <c r="H17603" s="2">
        <v>3</v>
      </c>
      <c r="I17603" s="2">
        <v>6</v>
      </c>
      <c r="J17603" s="2">
        <v>10</v>
      </c>
      <c r="K17603" s="2">
        <v>16</v>
      </c>
      <c r="L17603" s="3">
        <v>1918400</v>
      </c>
      <c r="M17603" s="2" t="s">
        <v>0</v>
      </c>
      <c r="N17603" s="4" t="s">
        <v>21</v>
      </c>
    </row>
    <row r="17604" spans="1:14" x14ac:dyDescent="0.25">
      <c r="A17604" s="1" t="s">
        <v>372</v>
      </c>
      <c r="B17604" s="2" t="s">
        <v>15</v>
      </c>
      <c r="C17604" s="2" t="s">
        <v>16</v>
      </c>
      <c r="D17604" s="2" t="s">
        <v>17</v>
      </c>
      <c r="E17604" s="2" t="s">
        <v>15855</v>
      </c>
      <c r="F17604" s="2">
        <v>56101502</v>
      </c>
      <c r="G17604" s="2" t="s">
        <v>2858</v>
      </c>
      <c r="H17604" s="2">
        <v>3</v>
      </c>
      <c r="I17604" s="2">
        <v>6</v>
      </c>
      <c r="J17604" s="2">
        <v>10</v>
      </c>
      <c r="K17604" s="2">
        <v>2</v>
      </c>
      <c r="L17604" s="3">
        <v>5799800</v>
      </c>
      <c r="M17604" s="2" t="s">
        <v>0</v>
      </c>
      <c r="N17604" s="4" t="s">
        <v>21</v>
      </c>
    </row>
    <row r="17605" spans="1:14" x14ac:dyDescent="0.25">
      <c r="A17605" s="1" t="s">
        <v>372</v>
      </c>
      <c r="B17605" s="2" t="s">
        <v>15</v>
      </c>
      <c r="C17605" s="2" t="s">
        <v>25</v>
      </c>
      <c r="D17605" s="2" t="s">
        <v>26</v>
      </c>
      <c r="E17605" s="2" t="s">
        <v>15856</v>
      </c>
      <c r="F17605" s="2">
        <v>56101703</v>
      </c>
      <c r="G17605" s="2" t="s">
        <v>2858</v>
      </c>
      <c r="H17605" s="2">
        <v>3</v>
      </c>
      <c r="I17605" s="2">
        <v>6</v>
      </c>
      <c r="J17605" s="2">
        <v>10</v>
      </c>
      <c r="K17605" s="2">
        <v>1</v>
      </c>
      <c r="L17605" s="3">
        <v>799900</v>
      </c>
      <c r="M17605" s="2" t="s">
        <v>0</v>
      </c>
      <c r="N17605" s="4" t="s">
        <v>21</v>
      </c>
    </row>
    <row r="17606" spans="1:14" x14ac:dyDescent="0.25">
      <c r="A17606" s="1" t="s">
        <v>372</v>
      </c>
      <c r="B17606" s="2" t="s">
        <v>622</v>
      </c>
      <c r="C17606" s="2" t="s">
        <v>622</v>
      </c>
      <c r="D17606" s="2" t="s">
        <v>17893</v>
      </c>
      <c r="E17606" s="2" t="s">
        <v>15401</v>
      </c>
      <c r="F17606" s="2">
        <v>53102303</v>
      </c>
      <c r="G17606" s="2" t="s">
        <v>496</v>
      </c>
      <c r="H17606" s="2">
        <v>1</v>
      </c>
      <c r="I17606" s="2">
        <v>12</v>
      </c>
      <c r="J17606" s="2">
        <v>10</v>
      </c>
      <c r="K17606" s="2">
        <v>4044</v>
      </c>
      <c r="L17606" s="3">
        <v>38498880</v>
      </c>
      <c r="M17606" s="2" t="s">
        <v>20</v>
      </c>
      <c r="N17606" s="4" t="s">
        <v>21</v>
      </c>
    </row>
    <row r="17607" spans="1:14" x14ac:dyDescent="0.25">
      <c r="A17607" s="1" t="s">
        <v>372</v>
      </c>
      <c r="B17607" s="2" t="s">
        <v>622</v>
      </c>
      <c r="C17607" s="2" t="s">
        <v>622</v>
      </c>
      <c r="D17607" s="2" t="s">
        <v>17893</v>
      </c>
      <c r="E17607" s="2" t="s">
        <v>15857</v>
      </c>
      <c r="F17607" s="2">
        <v>53102402</v>
      </c>
      <c r="G17607" s="2" t="s">
        <v>496</v>
      </c>
      <c r="H17607" s="2">
        <v>1</v>
      </c>
      <c r="I17607" s="2">
        <v>12</v>
      </c>
      <c r="J17607" s="2">
        <v>10</v>
      </c>
      <c r="K17607" s="2">
        <v>4044</v>
      </c>
      <c r="L17607" s="3">
        <v>24061800</v>
      </c>
      <c r="M17607" s="2" t="s">
        <v>20</v>
      </c>
      <c r="N17607" s="4" t="s">
        <v>21</v>
      </c>
    </row>
    <row r="17608" spans="1:14" x14ac:dyDescent="0.25">
      <c r="A17608" s="1" t="s">
        <v>372</v>
      </c>
      <c r="B17608" s="2" t="s">
        <v>622</v>
      </c>
      <c r="C17608" s="2" t="s">
        <v>622</v>
      </c>
      <c r="D17608" s="2" t="s">
        <v>17893</v>
      </c>
      <c r="E17608" s="2" t="s">
        <v>15858</v>
      </c>
      <c r="F17608" s="2">
        <v>53102402</v>
      </c>
      <c r="G17608" s="2" t="s">
        <v>496</v>
      </c>
      <c r="H17608" s="2">
        <v>1</v>
      </c>
      <c r="I17608" s="2">
        <v>12</v>
      </c>
      <c r="J17608" s="2">
        <v>10</v>
      </c>
      <c r="K17608" s="2">
        <v>4044</v>
      </c>
      <c r="L17608" s="3">
        <v>24061800</v>
      </c>
      <c r="M17608" s="2" t="s">
        <v>20</v>
      </c>
      <c r="N17608" s="4" t="s">
        <v>21</v>
      </c>
    </row>
    <row r="17609" spans="1:14" x14ac:dyDescent="0.25">
      <c r="A17609" s="1" t="s">
        <v>372</v>
      </c>
      <c r="B17609" s="2" t="s">
        <v>622</v>
      </c>
      <c r="C17609" s="2" t="s">
        <v>622</v>
      </c>
      <c r="D17609" s="2" t="s">
        <v>17893</v>
      </c>
      <c r="E17609" s="2" t="s">
        <v>15859</v>
      </c>
      <c r="F17609" s="2">
        <v>53101602</v>
      </c>
      <c r="G17609" s="2" t="s">
        <v>496</v>
      </c>
      <c r="H17609" s="2">
        <v>1</v>
      </c>
      <c r="I17609" s="2">
        <v>12</v>
      </c>
      <c r="J17609" s="2">
        <v>10</v>
      </c>
      <c r="K17609" s="2">
        <v>2696</v>
      </c>
      <c r="L17609" s="3">
        <v>121913120</v>
      </c>
      <c r="M17609" s="2" t="s">
        <v>20</v>
      </c>
      <c r="N17609" s="4" t="s">
        <v>21</v>
      </c>
    </row>
    <row r="17610" spans="1:14" x14ac:dyDescent="0.25">
      <c r="A17610" s="1" t="s">
        <v>372</v>
      </c>
      <c r="B17610" s="2" t="s">
        <v>622</v>
      </c>
      <c r="C17610" s="2" t="s">
        <v>622</v>
      </c>
      <c r="D17610" s="2" t="s">
        <v>17893</v>
      </c>
      <c r="E17610" s="2" t="s">
        <v>15452</v>
      </c>
      <c r="F17610" s="2">
        <v>53101602</v>
      </c>
      <c r="G17610" s="2" t="s">
        <v>496</v>
      </c>
      <c r="H17610" s="2">
        <v>1</v>
      </c>
      <c r="I17610" s="2">
        <v>12</v>
      </c>
      <c r="J17610" s="2">
        <v>10</v>
      </c>
      <c r="K17610" s="2">
        <v>2696</v>
      </c>
      <c r="L17610" s="3">
        <v>128329600</v>
      </c>
      <c r="M17610" s="2" t="s">
        <v>20</v>
      </c>
      <c r="N17610" s="4" t="s">
        <v>21</v>
      </c>
    </row>
    <row r="17611" spans="1:14" x14ac:dyDescent="0.25">
      <c r="A17611" s="1" t="s">
        <v>372</v>
      </c>
      <c r="B17611" s="2" t="s">
        <v>622</v>
      </c>
      <c r="C17611" s="2" t="s">
        <v>622</v>
      </c>
      <c r="D17611" s="2" t="s">
        <v>17893</v>
      </c>
      <c r="E17611" s="2" t="s">
        <v>15860</v>
      </c>
      <c r="F17611" s="2">
        <v>53101602</v>
      </c>
      <c r="G17611" s="2" t="s">
        <v>496</v>
      </c>
      <c r="H17611" s="2">
        <v>1</v>
      </c>
      <c r="I17611" s="2">
        <v>12</v>
      </c>
      <c r="J17611" s="2">
        <v>10</v>
      </c>
      <c r="K17611" s="2">
        <v>1348</v>
      </c>
      <c r="L17611" s="3">
        <v>32082400</v>
      </c>
      <c r="M17611" s="2" t="s">
        <v>20</v>
      </c>
      <c r="N17611" s="4" t="s">
        <v>21</v>
      </c>
    </row>
    <row r="17612" spans="1:14" x14ac:dyDescent="0.25">
      <c r="A17612" s="1" t="s">
        <v>372</v>
      </c>
      <c r="B17612" s="2" t="s">
        <v>622</v>
      </c>
      <c r="C17612" s="2" t="s">
        <v>622</v>
      </c>
      <c r="D17612" s="2" t="s">
        <v>17893</v>
      </c>
      <c r="E17612" s="2" t="s">
        <v>15861</v>
      </c>
      <c r="F17612" s="2">
        <v>53103001</v>
      </c>
      <c r="G17612" s="2" t="s">
        <v>496</v>
      </c>
      <c r="H17612" s="2">
        <v>1</v>
      </c>
      <c r="I17612" s="2">
        <v>12</v>
      </c>
      <c r="J17612" s="2">
        <v>10</v>
      </c>
      <c r="K17612" s="2">
        <v>67400</v>
      </c>
      <c r="L17612" s="3">
        <v>481236000</v>
      </c>
      <c r="M17612" s="2" t="s">
        <v>20</v>
      </c>
      <c r="N17612" s="4" t="s">
        <v>21</v>
      </c>
    </row>
    <row r="17613" spans="1:14" x14ac:dyDescent="0.25">
      <c r="A17613" s="1" t="s">
        <v>372</v>
      </c>
      <c r="B17613" s="2" t="s">
        <v>622</v>
      </c>
      <c r="C17613" s="2" t="s">
        <v>622</v>
      </c>
      <c r="D17613" s="2" t="s">
        <v>17893</v>
      </c>
      <c r="E17613" s="2" t="s">
        <v>15862</v>
      </c>
      <c r="F17613" s="2">
        <v>53101501</v>
      </c>
      <c r="G17613" s="2" t="s">
        <v>496</v>
      </c>
      <c r="H17613" s="2">
        <v>1</v>
      </c>
      <c r="I17613" s="2">
        <v>12</v>
      </c>
      <c r="J17613" s="2">
        <v>10</v>
      </c>
      <c r="K17613" s="2">
        <v>1348</v>
      </c>
      <c r="L17613" s="3">
        <v>56893324</v>
      </c>
      <c r="M17613" s="2" t="s">
        <v>20</v>
      </c>
      <c r="N17613" s="4" t="s">
        <v>21</v>
      </c>
    </row>
    <row r="17614" spans="1:14" x14ac:dyDescent="0.25">
      <c r="A17614" s="1" t="s">
        <v>372</v>
      </c>
      <c r="B17614" s="2" t="s">
        <v>622</v>
      </c>
      <c r="C17614" s="2" t="s">
        <v>622</v>
      </c>
      <c r="D17614" s="2" t="s">
        <v>17893</v>
      </c>
      <c r="E17614" s="2" t="s">
        <v>15863</v>
      </c>
      <c r="F17614" s="2">
        <v>53101501</v>
      </c>
      <c r="G17614" s="2" t="s">
        <v>496</v>
      </c>
      <c r="H17614" s="2">
        <v>1</v>
      </c>
      <c r="I17614" s="2">
        <v>12</v>
      </c>
      <c r="J17614" s="2">
        <v>10</v>
      </c>
      <c r="K17614" s="2">
        <v>2696</v>
      </c>
      <c r="L17614" s="3">
        <v>141162560</v>
      </c>
      <c r="M17614" s="2" t="s">
        <v>20</v>
      </c>
      <c r="N17614" s="4" t="s">
        <v>21</v>
      </c>
    </row>
    <row r="17615" spans="1:14" x14ac:dyDescent="0.25">
      <c r="A17615" s="1" t="s">
        <v>372</v>
      </c>
      <c r="B17615" s="2" t="s">
        <v>622</v>
      </c>
      <c r="C17615" s="2" t="s">
        <v>622</v>
      </c>
      <c r="D17615" s="2" t="s">
        <v>17893</v>
      </c>
      <c r="E17615" s="2" t="s">
        <v>15864</v>
      </c>
      <c r="F17615" s="2">
        <v>53101904</v>
      </c>
      <c r="G17615" s="2" t="s">
        <v>2858</v>
      </c>
      <c r="H17615" s="2">
        <v>1</v>
      </c>
      <c r="I17615" s="2">
        <v>12</v>
      </c>
      <c r="J17615" s="2">
        <v>10</v>
      </c>
      <c r="K17615" s="2">
        <v>2638</v>
      </c>
      <c r="L17615" s="3">
        <v>344230007.58999997</v>
      </c>
      <c r="M17615" s="2" t="s">
        <v>17391</v>
      </c>
      <c r="N17615" s="4" t="s">
        <v>21</v>
      </c>
    </row>
    <row r="17616" spans="1:14" x14ac:dyDescent="0.25">
      <c r="A17616" s="1" t="s">
        <v>372</v>
      </c>
      <c r="B17616" s="2" t="s">
        <v>622</v>
      </c>
      <c r="C17616" s="2" t="s">
        <v>622</v>
      </c>
      <c r="D17616" s="2" t="s">
        <v>17893</v>
      </c>
      <c r="E17616" s="2" t="s">
        <v>15865</v>
      </c>
      <c r="F17616" s="2">
        <v>53101604</v>
      </c>
      <c r="G17616" s="2" t="s">
        <v>2858</v>
      </c>
      <c r="H17616" s="2">
        <v>1</v>
      </c>
      <c r="I17616" s="2">
        <v>12</v>
      </c>
      <c r="J17616" s="2">
        <v>10</v>
      </c>
      <c r="K17616" s="2">
        <v>2638</v>
      </c>
      <c r="L17616" s="3">
        <v>74639444.579999998</v>
      </c>
      <c r="M17616" s="2" t="s">
        <v>0</v>
      </c>
      <c r="N17616" s="4" t="s">
        <v>21</v>
      </c>
    </row>
    <row r="17617" spans="1:14" x14ac:dyDescent="0.25">
      <c r="A17617" s="1" t="s">
        <v>372</v>
      </c>
      <c r="B17617" s="2" t="s">
        <v>467</v>
      </c>
      <c r="C17617" s="2" t="s">
        <v>467</v>
      </c>
      <c r="D17617" s="2" t="s">
        <v>17873</v>
      </c>
      <c r="E17617" s="2" t="s">
        <v>15866</v>
      </c>
      <c r="F17617" s="2">
        <v>93161501</v>
      </c>
      <c r="G17617" s="2" t="s">
        <v>19</v>
      </c>
      <c r="H17617" s="2">
        <v>4</v>
      </c>
      <c r="I17617" s="2">
        <v>12</v>
      </c>
      <c r="J17617" s="2">
        <v>10</v>
      </c>
      <c r="K17617" s="2">
        <v>1</v>
      </c>
      <c r="L17617" s="3">
        <v>305000</v>
      </c>
      <c r="M17617" s="2" t="s">
        <v>20</v>
      </c>
      <c r="N17617" s="4" t="s">
        <v>21</v>
      </c>
    </row>
    <row r="17618" spans="1:14" x14ac:dyDescent="0.25">
      <c r="A17618" s="1" t="s">
        <v>372</v>
      </c>
      <c r="B17618" s="2" t="s">
        <v>60</v>
      </c>
      <c r="C17618" s="2" t="s">
        <v>60</v>
      </c>
      <c r="D17618" s="2" t="s">
        <v>61</v>
      </c>
      <c r="E17618" s="2" t="s">
        <v>15867</v>
      </c>
      <c r="F17618" s="2">
        <v>52121507</v>
      </c>
      <c r="G17618" s="2" t="s">
        <v>490</v>
      </c>
      <c r="H17618" s="2">
        <v>6</v>
      </c>
      <c r="I17618" s="2">
        <v>12</v>
      </c>
      <c r="J17618" s="2">
        <v>16</v>
      </c>
      <c r="K17618" s="2">
        <v>53</v>
      </c>
      <c r="L17618" s="3">
        <v>7155000</v>
      </c>
      <c r="M17618" s="2" t="s">
        <v>0</v>
      </c>
      <c r="N17618" s="4" t="s">
        <v>21</v>
      </c>
    </row>
    <row r="17619" spans="1:14" x14ac:dyDescent="0.25">
      <c r="A17619" s="1" t="s">
        <v>372</v>
      </c>
      <c r="B17619" s="2" t="s">
        <v>60</v>
      </c>
      <c r="C17619" s="2" t="s">
        <v>60</v>
      </c>
      <c r="D17619" s="2" t="s">
        <v>61</v>
      </c>
      <c r="E17619" s="2" t="s">
        <v>15868</v>
      </c>
      <c r="F17619" s="2">
        <v>52121511</v>
      </c>
      <c r="G17619" s="2" t="s">
        <v>490</v>
      </c>
      <c r="H17619" s="2">
        <v>6</v>
      </c>
      <c r="I17619" s="2">
        <v>12</v>
      </c>
      <c r="J17619" s="2">
        <v>16</v>
      </c>
      <c r="K17619" s="2">
        <v>53</v>
      </c>
      <c r="L17619" s="3">
        <v>5936000</v>
      </c>
      <c r="M17619" s="2" t="s">
        <v>0</v>
      </c>
      <c r="N17619" s="4" t="s">
        <v>21</v>
      </c>
    </row>
    <row r="17620" spans="1:14" x14ac:dyDescent="0.25">
      <c r="A17620" s="1" t="s">
        <v>372</v>
      </c>
      <c r="B17620" s="2" t="s">
        <v>60</v>
      </c>
      <c r="C17620" s="2" t="s">
        <v>60</v>
      </c>
      <c r="D17620" s="2" t="s">
        <v>61</v>
      </c>
      <c r="E17620" s="2" t="s">
        <v>15803</v>
      </c>
      <c r="F17620" s="2">
        <v>52121701</v>
      </c>
      <c r="G17620" s="2" t="s">
        <v>490</v>
      </c>
      <c r="H17620" s="2">
        <v>6</v>
      </c>
      <c r="I17620" s="2">
        <v>12</v>
      </c>
      <c r="J17620" s="2">
        <v>16</v>
      </c>
      <c r="K17620" s="2">
        <v>8</v>
      </c>
      <c r="L17620" s="3">
        <v>280000</v>
      </c>
      <c r="M17620" s="2" t="s">
        <v>0</v>
      </c>
      <c r="N17620" s="4" t="s">
        <v>21</v>
      </c>
    </row>
    <row r="17621" spans="1:14" x14ac:dyDescent="0.25">
      <c r="A17621" s="1" t="s">
        <v>372</v>
      </c>
      <c r="B17621" s="2" t="s">
        <v>60</v>
      </c>
      <c r="C17621" s="2" t="s">
        <v>60</v>
      </c>
      <c r="D17621" s="2" t="s">
        <v>61</v>
      </c>
      <c r="E17621" s="2" t="s">
        <v>15869</v>
      </c>
      <c r="F17621" s="2">
        <v>52121701</v>
      </c>
      <c r="G17621" s="2" t="s">
        <v>490</v>
      </c>
      <c r="H17621" s="2">
        <v>6</v>
      </c>
      <c r="I17621" s="2">
        <v>12</v>
      </c>
      <c r="J17621" s="2">
        <v>16</v>
      </c>
      <c r="K17621" s="2">
        <v>44</v>
      </c>
      <c r="L17621" s="3">
        <v>686400</v>
      </c>
      <c r="M17621" s="2" t="s">
        <v>0</v>
      </c>
      <c r="N17621" s="4" t="s">
        <v>21</v>
      </c>
    </row>
    <row r="17622" spans="1:14" x14ac:dyDescent="0.25">
      <c r="A17622" s="1" t="s">
        <v>372</v>
      </c>
      <c r="B17622" s="2" t="s">
        <v>622</v>
      </c>
      <c r="C17622" s="2" t="s">
        <v>622</v>
      </c>
      <c r="D17622" s="2" t="s">
        <v>17893</v>
      </c>
      <c r="E17622" s="2" t="s">
        <v>15870</v>
      </c>
      <c r="F17622" s="2">
        <v>53102502</v>
      </c>
      <c r="G17622" s="2" t="s">
        <v>2858</v>
      </c>
      <c r="H17622" s="2">
        <v>1</v>
      </c>
      <c r="I17622" s="2">
        <v>12</v>
      </c>
      <c r="J17622" s="2">
        <v>10</v>
      </c>
      <c r="K17622" s="2">
        <v>2230</v>
      </c>
      <c r="L17622" s="3">
        <v>26271630</v>
      </c>
      <c r="M17622" s="2" t="s">
        <v>17391</v>
      </c>
      <c r="N17622" s="4" t="s">
        <v>21</v>
      </c>
    </row>
    <row r="17623" spans="1:14" x14ac:dyDescent="0.25">
      <c r="A17623" s="1" t="s">
        <v>372</v>
      </c>
      <c r="B17623" s="2" t="s">
        <v>207</v>
      </c>
      <c r="C17623" s="2" t="s">
        <v>207</v>
      </c>
      <c r="D17623" s="2" t="s">
        <v>208</v>
      </c>
      <c r="E17623" s="2" t="s">
        <v>15871</v>
      </c>
      <c r="F17623" s="2">
        <v>78111500</v>
      </c>
      <c r="G17623" s="2" t="s">
        <v>19</v>
      </c>
      <c r="H17623" s="2">
        <v>3</v>
      </c>
      <c r="I17623" s="2">
        <v>12</v>
      </c>
      <c r="J17623" s="2">
        <v>10</v>
      </c>
      <c r="K17623" s="2">
        <v>1</v>
      </c>
      <c r="L17623" s="3">
        <v>922964835</v>
      </c>
      <c r="M17623" s="2" t="s">
        <v>20</v>
      </c>
      <c r="N17623" s="4" t="s">
        <v>21</v>
      </c>
    </row>
    <row r="17624" spans="1:14" x14ac:dyDescent="0.25">
      <c r="A17624" s="1" t="s">
        <v>372</v>
      </c>
      <c r="B17624" s="2" t="s">
        <v>622</v>
      </c>
      <c r="C17624" s="2" t="s">
        <v>622</v>
      </c>
      <c r="D17624" s="2" t="s">
        <v>17893</v>
      </c>
      <c r="E17624" s="2" t="s">
        <v>15872</v>
      </c>
      <c r="F17624" s="2">
        <v>46181612</v>
      </c>
      <c r="G17624" s="2" t="s">
        <v>19</v>
      </c>
      <c r="H17624" s="2">
        <v>6</v>
      </c>
      <c r="I17624" s="2">
        <v>6</v>
      </c>
      <c r="J17624" s="2">
        <v>10</v>
      </c>
      <c r="K17624" s="2">
        <v>1410</v>
      </c>
      <c r="L17624" s="3">
        <v>755055000</v>
      </c>
      <c r="M17624" s="2" t="s">
        <v>17386</v>
      </c>
      <c r="N17624" s="4" t="s">
        <v>21</v>
      </c>
    </row>
    <row r="17625" spans="1:14" x14ac:dyDescent="0.25">
      <c r="A17625" s="1" t="s">
        <v>372</v>
      </c>
      <c r="B17625" s="2" t="s">
        <v>622</v>
      </c>
      <c r="C17625" s="2" t="s">
        <v>622</v>
      </c>
      <c r="D17625" s="2" t="s">
        <v>17893</v>
      </c>
      <c r="E17625" s="2" t="s">
        <v>15873</v>
      </c>
      <c r="F17625" s="2">
        <v>53102701</v>
      </c>
      <c r="G17625" s="2" t="s">
        <v>19</v>
      </c>
      <c r="H17625" s="2">
        <v>6</v>
      </c>
      <c r="I17625" s="2">
        <v>6</v>
      </c>
      <c r="J17625" s="2">
        <v>10</v>
      </c>
      <c r="K17625" s="2">
        <v>200</v>
      </c>
      <c r="L17625" s="3">
        <v>95747400</v>
      </c>
      <c r="M17625" s="2" t="s">
        <v>0</v>
      </c>
      <c r="N17625" s="4" t="s">
        <v>21</v>
      </c>
    </row>
    <row r="17626" spans="1:14" x14ac:dyDescent="0.25">
      <c r="A17626" s="1" t="s">
        <v>372</v>
      </c>
      <c r="B17626" s="2" t="s">
        <v>622</v>
      </c>
      <c r="C17626" s="2" t="s">
        <v>622</v>
      </c>
      <c r="D17626" s="2" t="s">
        <v>17893</v>
      </c>
      <c r="E17626" s="2" t="s">
        <v>15874</v>
      </c>
      <c r="F17626" s="2">
        <v>53102701</v>
      </c>
      <c r="G17626" s="2" t="s">
        <v>19</v>
      </c>
      <c r="H17626" s="2">
        <v>6</v>
      </c>
      <c r="I17626" s="2">
        <v>6</v>
      </c>
      <c r="J17626" s="2">
        <v>10</v>
      </c>
      <c r="K17626" s="2">
        <v>120</v>
      </c>
      <c r="L17626" s="3">
        <v>57734040</v>
      </c>
      <c r="M17626" s="2" t="s">
        <v>0</v>
      </c>
      <c r="N17626" s="4" t="s">
        <v>21</v>
      </c>
    </row>
    <row r="17627" spans="1:14" x14ac:dyDescent="0.25">
      <c r="A17627" s="1" t="s">
        <v>372</v>
      </c>
      <c r="B17627" s="2" t="s">
        <v>2970</v>
      </c>
      <c r="C17627" s="2" t="s">
        <v>2971</v>
      </c>
      <c r="D17627" s="2" t="s">
        <v>17984</v>
      </c>
      <c r="E17627" s="2" t="s">
        <v>15875</v>
      </c>
      <c r="F17627" s="2" t="s">
        <v>15876</v>
      </c>
      <c r="G17627" s="2" t="s">
        <v>490</v>
      </c>
      <c r="H17627" s="2">
        <v>3</v>
      </c>
      <c r="I17627" s="2">
        <v>12</v>
      </c>
      <c r="J17627" s="2">
        <v>10</v>
      </c>
      <c r="K17627" s="2">
        <v>1</v>
      </c>
      <c r="L17627" s="3">
        <v>32793831</v>
      </c>
      <c r="M17627" s="2" t="s">
        <v>20</v>
      </c>
      <c r="N17627" s="4" t="s">
        <v>21</v>
      </c>
    </row>
    <row r="17628" spans="1:14" x14ac:dyDescent="0.25">
      <c r="A17628" s="1" t="s">
        <v>372</v>
      </c>
      <c r="B17628" s="2" t="s">
        <v>491</v>
      </c>
      <c r="C17628" s="2" t="s">
        <v>949</v>
      </c>
      <c r="D17628" s="2" t="s">
        <v>17914</v>
      </c>
      <c r="E17628" s="2" t="s">
        <v>18981</v>
      </c>
      <c r="F17628" s="2">
        <v>41111717</v>
      </c>
      <c r="G17628" s="2" t="s">
        <v>2858</v>
      </c>
      <c r="H17628" s="2">
        <v>3</v>
      </c>
      <c r="I17628" s="2">
        <v>12</v>
      </c>
      <c r="J17628" s="2">
        <v>10</v>
      </c>
      <c r="K17628" s="2">
        <v>9</v>
      </c>
      <c r="L17628" s="3">
        <v>1572228</v>
      </c>
      <c r="M17628" s="2" t="s">
        <v>0</v>
      </c>
      <c r="N17628" s="4" t="s">
        <v>21</v>
      </c>
    </row>
    <row r="17629" spans="1:14" x14ac:dyDescent="0.25">
      <c r="A17629" s="1" t="s">
        <v>372</v>
      </c>
      <c r="B17629" s="2" t="s">
        <v>32</v>
      </c>
      <c r="C17629" s="2" t="s">
        <v>909</v>
      </c>
      <c r="D17629" s="2" t="s">
        <v>17909</v>
      </c>
      <c r="E17629" s="2" t="s">
        <v>18982</v>
      </c>
      <c r="F17629" s="2">
        <v>44101603</v>
      </c>
      <c r="G17629" s="2" t="s">
        <v>2858</v>
      </c>
      <c r="H17629" s="2">
        <v>3</v>
      </c>
      <c r="I17629" s="2">
        <v>12</v>
      </c>
      <c r="J17629" s="2">
        <v>10</v>
      </c>
      <c r="K17629" s="2">
        <v>6</v>
      </c>
      <c r="L17629" s="3">
        <v>15964326</v>
      </c>
      <c r="M17629" s="2" t="s">
        <v>0</v>
      </c>
      <c r="N17629" s="4" t="s">
        <v>21</v>
      </c>
    </row>
    <row r="17630" spans="1:14" x14ac:dyDescent="0.25">
      <c r="A17630" s="1" t="s">
        <v>372</v>
      </c>
      <c r="B17630" s="2" t="s">
        <v>491</v>
      </c>
      <c r="C17630" s="2" t="s">
        <v>949</v>
      </c>
      <c r="D17630" s="2" t="s">
        <v>17914</v>
      </c>
      <c r="E17630" s="2" t="s">
        <v>18983</v>
      </c>
      <c r="F17630" s="2">
        <v>45121504</v>
      </c>
      <c r="G17630" s="2" t="s">
        <v>2858</v>
      </c>
      <c r="H17630" s="2">
        <v>3</v>
      </c>
      <c r="I17630" s="2">
        <v>12</v>
      </c>
      <c r="J17630" s="2">
        <v>10</v>
      </c>
      <c r="K17630" s="2">
        <v>2</v>
      </c>
      <c r="L17630" s="3">
        <v>4099800</v>
      </c>
      <c r="M17630" s="2" t="s">
        <v>0</v>
      </c>
      <c r="N17630" s="4" t="s">
        <v>21</v>
      </c>
    </row>
    <row r="17631" spans="1:14" x14ac:dyDescent="0.25">
      <c r="A17631" s="1" t="s">
        <v>372</v>
      </c>
      <c r="B17631" s="2" t="s">
        <v>491</v>
      </c>
      <c r="C17631" s="2" t="s">
        <v>949</v>
      </c>
      <c r="D17631" s="2" t="s">
        <v>17914</v>
      </c>
      <c r="E17631" s="2" t="s">
        <v>18984</v>
      </c>
      <c r="F17631" s="2">
        <v>45121504</v>
      </c>
      <c r="G17631" s="2" t="s">
        <v>2858</v>
      </c>
      <c r="H17631" s="2">
        <v>3</v>
      </c>
      <c r="I17631" s="2">
        <v>12</v>
      </c>
      <c r="J17631" s="2">
        <v>10</v>
      </c>
      <c r="K17631" s="2">
        <v>9</v>
      </c>
      <c r="L17631" s="3">
        <v>29690910</v>
      </c>
      <c r="M17631" s="2" t="s">
        <v>0</v>
      </c>
      <c r="N17631" s="4" t="s">
        <v>21</v>
      </c>
    </row>
    <row r="17632" spans="1:14" x14ac:dyDescent="0.25">
      <c r="A17632" s="1" t="s">
        <v>372</v>
      </c>
      <c r="B17632" s="2" t="s">
        <v>38</v>
      </c>
      <c r="C17632" s="2" t="s">
        <v>926</v>
      </c>
      <c r="D17632" s="2" t="s">
        <v>17912</v>
      </c>
      <c r="E17632" s="2" t="s">
        <v>9539</v>
      </c>
      <c r="F17632" s="2">
        <v>45111616</v>
      </c>
      <c r="G17632" s="2" t="s">
        <v>2858</v>
      </c>
      <c r="H17632" s="2">
        <v>3</v>
      </c>
      <c r="I17632" s="2">
        <v>12</v>
      </c>
      <c r="J17632" s="2">
        <v>10</v>
      </c>
      <c r="K17632" s="2">
        <v>3</v>
      </c>
      <c r="L17632" s="3">
        <v>11966970</v>
      </c>
      <c r="M17632" s="2" t="s">
        <v>0</v>
      </c>
      <c r="N17632" s="4" t="s">
        <v>21</v>
      </c>
    </row>
    <row r="17633" spans="1:14" x14ac:dyDescent="0.25">
      <c r="A17633" s="1" t="s">
        <v>372</v>
      </c>
      <c r="B17633" s="2" t="s">
        <v>977</v>
      </c>
      <c r="C17633" s="2" t="s">
        <v>978</v>
      </c>
      <c r="D17633" s="2" t="s">
        <v>17915</v>
      </c>
      <c r="E17633" s="2" t="s">
        <v>18985</v>
      </c>
      <c r="F17633" s="2">
        <v>25131705</v>
      </c>
      <c r="G17633" s="2" t="s">
        <v>2858</v>
      </c>
      <c r="H17633" s="2">
        <v>3</v>
      </c>
      <c r="I17633" s="2">
        <v>12</v>
      </c>
      <c r="J17633" s="2">
        <v>10</v>
      </c>
      <c r="K17633" s="2">
        <v>4</v>
      </c>
      <c r="L17633" s="3">
        <v>18548400</v>
      </c>
      <c r="M17633" s="2" t="s">
        <v>0</v>
      </c>
      <c r="N17633" s="4" t="s">
        <v>21</v>
      </c>
    </row>
    <row r="17634" spans="1:14" x14ac:dyDescent="0.25">
      <c r="A17634" s="1" t="s">
        <v>372</v>
      </c>
      <c r="B17634" s="2" t="s">
        <v>340</v>
      </c>
      <c r="C17634" s="2" t="s">
        <v>341</v>
      </c>
      <c r="D17634" s="2" t="s">
        <v>342</v>
      </c>
      <c r="E17634" s="2" t="s">
        <v>15877</v>
      </c>
      <c r="F17634" s="2">
        <v>86101605</v>
      </c>
      <c r="G17634" s="2" t="s">
        <v>490</v>
      </c>
      <c r="H17634" s="2">
        <v>1</v>
      </c>
      <c r="I17634" s="2">
        <v>6</v>
      </c>
      <c r="J17634" s="2">
        <v>10</v>
      </c>
      <c r="K17634" s="2">
        <v>1</v>
      </c>
      <c r="L17634" s="3">
        <v>6300000</v>
      </c>
      <c r="M17634" s="2" t="s">
        <v>20</v>
      </c>
      <c r="N17634" s="4" t="s">
        <v>21</v>
      </c>
    </row>
    <row r="17635" spans="1:14" x14ac:dyDescent="0.25">
      <c r="A17635" s="1" t="s">
        <v>372</v>
      </c>
      <c r="B17635" s="2" t="s">
        <v>132</v>
      </c>
      <c r="C17635" s="2" t="s">
        <v>136</v>
      </c>
      <c r="D17635" s="2" t="s">
        <v>137</v>
      </c>
      <c r="E17635" s="2" t="s">
        <v>15878</v>
      </c>
      <c r="F17635" s="2">
        <v>90101700</v>
      </c>
      <c r="G17635" s="2" t="s">
        <v>490</v>
      </c>
      <c r="H17635" s="2">
        <v>4</v>
      </c>
      <c r="I17635" s="2">
        <v>6</v>
      </c>
      <c r="J17635" s="2">
        <v>16</v>
      </c>
      <c r="K17635" s="2">
        <v>1</v>
      </c>
      <c r="L17635" s="3">
        <v>10000000</v>
      </c>
      <c r="M17635" s="2" t="s">
        <v>20</v>
      </c>
      <c r="N17635" s="4" t="s">
        <v>21</v>
      </c>
    </row>
    <row r="17636" spans="1:14" x14ac:dyDescent="0.25">
      <c r="A17636" s="1" t="s">
        <v>372</v>
      </c>
      <c r="B17636" s="2" t="s">
        <v>113</v>
      </c>
      <c r="C17636" s="2" t="s">
        <v>113</v>
      </c>
      <c r="D17636" s="2" t="s">
        <v>114</v>
      </c>
      <c r="E17636" s="2" t="s">
        <v>15766</v>
      </c>
      <c r="F17636" s="2">
        <v>55121701</v>
      </c>
      <c r="G17636" s="2" t="s">
        <v>496</v>
      </c>
      <c r="H17636" s="2">
        <v>5</v>
      </c>
      <c r="I17636" s="2">
        <v>6</v>
      </c>
      <c r="J17636" s="2">
        <v>10</v>
      </c>
      <c r="K17636" s="2">
        <v>1</v>
      </c>
      <c r="L17636" s="3">
        <v>119992931</v>
      </c>
      <c r="M17636" s="2" t="s">
        <v>20</v>
      </c>
      <c r="N17636" s="4" t="s">
        <v>21</v>
      </c>
    </row>
    <row r="17637" spans="1:14" x14ac:dyDescent="0.25">
      <c r="A17637" s="1" t="s">
        <v>372</v>
      </c>
      <c r="B17637" s="2" t="s">
        <v>207</v>
      </c>
      <c r="C17637" s="2" t="s">
        <v>207</v>
      </c>
      <c r="D17637" s="2" t="s">
        <v>208</v>
      </c>
      <c r="E17637" s="2" t="s">
        <v>15879</v>
      </c>
      <c r="F17637" s="2">
        <v>78111502</v>
      </c>
      <c r="G17637" s="2" t="s">
        <v>19</v>
      </c>
      <c r="H17637" s="2">
        <v>1</v>
      </c>
      <c r="I17637" s="2">
        <v>12</v>
      </c>
      <c r="J17637" s="2">
        <v>10</v>
      </c>
      <c r="K17637" s="2">
        <v>1</v>
      </c>
      <c r="L17637" s="3">
        <v>424100239</v>
      </c>
      <c r="M17637" s="2" t="s">
        <v>20</v>
      </c>
      <c r="N17637" s="4" t="s">
        <v>21</v>
      </c>
    </row>
    <row r="17638" spans="1:14" x14ac:dyDescent="0.25">
      <c r="A17638" s="1" t="s">
        <v>372</v>
      </c>
      <c r="B17638" s="2" t="s">
        <v>622</v>
      </c>
      <c r="C17638" s="2" t="s">
        <v>622</v>
      </c>
      <c r="D17638" s="2" t="s">
        <v>17893</v>
      </c>
      <c r="E17638" s="2" t="s">
        <v>15880</v>
      </c>
      <c r="F17638" s="2">
        <v>53121701</v>
      </c>
      <c r="G17638" s="2" t="s">
        <v>490</v>
      </c>
      <c r="H17638" s="2">
        <v>1</v>
      </c>
      <c r="I17638" s="2">
        <v>12</v>
      </c>
      <c r="J17638" s="2">
        <v>10</v>
      </c>
      <c r="K17638" s="2">
        <v>29</v>
      </c>
      <c r="L17638" s="3">
        <v>14808241</v>
      </c>
      <c r="M17638" s="2" t="s">
        <v>0</v>
      </c>
      <c r="N17638" s="4" t="s">
        <v>21</v>
      </c>
    </row>
    <row r="17639" spans="1:14" x14ac:dyDescent="0.25">
      <c r="A17639" s="1" t="s">
        <v>372</v>
      </c>
      <c r="B17639" s="2" t="s">
        <v>60</v>
      </c>
      <c r="C17639" s="2" t="s">
        <v>60</v>
      </c>
      <c r="D17639" s="2" t="s">
        <v>61</v>
      </c>
      <c r="E17639" s="2" t="s">
        <v>15881</v>
      </c>
      <c r="F17639" s="2">
        <v>53102500</v>
      </c>
      <c r="G17639" s="2" t="s">
        <v>810</v>
      </c>
      <c r="H17639" s="2">
        <v>4</v>
      </c>
      <c r="I17639" s="2">
        <v>12</v>
      </c>
      <c r="J17639" s="2">
        <v>10</v>
      </c>
      <c r="K17639" s="2">
        <v>478</v>
      </c>
      <c r="L17639" s="3">
        <v>45744600</v>
      </c>
      <c r="M17639" s="2" t="s">
        <v>0</v>
      </c>
      <c r="N17639" s="4" t="s">
        <v>21</v>
      </c>
    </row>
    <row r="17640" spans="1:14" x14ac:dyDescent="0.25">
      <c r="A17640" s="1" t="s">
        <v>372</v>
      </c>
      <c r="B17640" s="2" t="s">
        <v>60</v>
      </c>
      <c r="C17640" s="2" t="s">
        <v>60</v>
      </c>
      <c r="D17640" s="2" t="s">
        <v>61</v>
      </c>
      <c r="E17640" s="2" t="s">
        <v>15882</v>
      </c>
      <c r="F17640" s="2">
        <v>53102500</v>
      </c>
      <c r="G17640" s="2" t="s">
        <v>810</v>
      </c>
      <c r="H17640" s="2">
        <v>4</v>
      </c>
      <c r="I17640" s="2">
        <v>12</v>
      </c>
      <c r="J17640" s="2">
        <v>10</v>
      </c>
      <c r="K17640" s="2">
        <v>442</v>
      </c>
      <c r="L17640" s="3">
        <v>41145780</v>
      </c>
      <c r="M17640" s="2" t="s">
        <v>0</v>
      </c>
      <c r="N17640" s="4" t="s">
        <v>21</v>
      </c>
    </row>
    <row r="17641" spans="1:14" x14ac:dyDescent="0.25">
      <c r="A17641" s="1" t="s">
        <v>372</v>
      </c>
      <c r="B17641" s="2" t="s">
        <v>60</v>
      </c>
      <c r="C17641" s="2" t="s">
        <v>60</v>
      </c>
      <c r="D17641" s="2" t="s">
        <v>61</v>
      </c>
      <c r="E17641" s="2" t="s">
        <v>15883</v>
      </c>
      <c r="F17641" s="2">
        <v>53102500</v>
      </c>
      <c r="G17641" s="2" t="s">
        <v>810</v>
      </c>
      <c r="H17641" s="2">
        <v>4</v>
      </c>
      <c r="I17641" s="2">
        <v>12</v>
      </c>
      <c r="J17641" s="2">
        <v>10</v>
      </c>
      <c r="K17641" s="2">
        <v>436</v>
      </c>
      <c r="L17641" s="3">
        <v>132003360</v>
      </c>
      <c r="M17641" s="2" t="s">
        <v>0</v>
      </c>
      <c r="N17641" s="4" t="s">
        <v>21</v>
      </c>
    </row>
    <row r="17642" spans="1:14" x14ac:dyDescent="0.25">
      <c r="A17642" s="1" t="s">
        <v>372</v>
      </c>
      <c r="B17642" s="2" t="s">
        <v>60</v>
      </c>
      <c r="C17642" s="2" t="s">
        <v>60</v>
      </c>
      <c r="D17642" s="2" t="s">
        <v>61</v>
      </c>
      <c r="E17642" s="2" t="s">
        <v>15884</v>
      </c>
      <c r="F17642" s="2">
        <v>53102500</v>
      </c>
      <c r="G17642" s="2" t="s">
        <v>810</v>
      </c>
      <c r="H17642" s="2">
        <v>4</v>
      </c>
      <c r="I17642" s="2">
        <v>12</v>
      </c>
      <c r="J17642" s="2">
        <v>10</v>
      </c>
      <c r="K17642" s="2">
        <v>557</v>
      </c>
      <c r="L17642" s="3">
        <v>69780960</v>
      </c>
      <c r="M17642" s="2" t="s">
        <v>17386</v>
      </c>
      <c r="N17642" s="4" t="s">
        <v>21</v>
      </c>
    </row>
    <row r="17643" spans="1:14" x14ac:dyDescent="0.25">
      <c r="A17643" s="1" t="s">
        <v>372</v>
      </c>
      <c r="B17643" s="2" t="s">
        <v>60</v>
      </c>
      <c r="C17643" s="2" t="s">
        <v>60</v>
      </c>
      <c r="D17643" s="2" t="s">
        <v>61</v>
      </c>
      <c r="E17643" s="2" t="s">
        <v>15885</v>
      </c>
      <c r="F17643" s="2">
        <v>53102500</v>
      </c>
      <c r="G17643" s="2" t="s">
        <v>810</v>
      </c>
      <c r="H17643" s="2">
        <v>4</v>
      </c>
      <c r="I17643" s="2">
        <v>12</v>
      </c>
      <c r="J17643" s="2">
        <v>10</v>
      </c>
      <c r="K17643" s="2">
        <v>414</v>
      </c>
      <c r="L17643" s="3">
        <v>47183580</v>
      </c>
      <c r="M17643" s="2" t="s">
        <v>0</v>
      </c>
      <c r="N17643" s="4" t="s">
        <v>21</v>
      </c>
    </row>
    <row r="17644" spans="1:14" x14ac:dyDescent="0.25">
      <c r="A17644" s="1" t="s">
        <v>372</v>
      </c>
      <c r="B17644" s="2" t="s">
        <v>60</v>
      </c>
      <c r="C17644" s="2" t="s">
        <v>60</v>
      </c>
      <c r="D17644" s="2" t="s">
        <v>61</v>
      </c>
      <c r="E17644" s="2" t="s">
        <v>15886</v>
      </c>
      <c r="F17644" s="2">
        <v>53102500</v>
      </c>
      <c r="G17644" s="2" t="s">
        <v>810</v>
      </c>
      <c r="H17644" s="2">
        <v>4</v>
      </c>
      <c r="I17644" s="2">
        <v>12</v>
      </c>
      <c r="J17644" s="2">
        <v>10</v>
      </c>
      <c r="K17644" s="2">
        <v>25</v>
      </c>
      <c r="L17644" s="3">
        <v>3480000</v>
      </c>
      <c r="M17644" s="2" t="s">
        <v>17386</v>
      </c>
      <c r="N17644" s="4" t="s">
        <v>21</v>
      </c>
    </row>
    <row r="17645" spans="1:14" x14ac:dyDescent="0.25">
      <c r="A17645" s="1" t="s">
        <v>372</v>
      </c>
      <c r="B17645" s="2" t="s">
        <v>60</v>
      </c>
      <c r="C17645" s="2" t="s">
        <v>60</v>
      </c>
      <c r="D17645" s="2" t="s">
        <v>61</v>
      </c>
      <c r="E17645" s="2" t="s">
        <v>15887</v>
      </c>
      <c r="F17645" s="2">
        <v>53102500</v>
      </c>
      <c r="G17645" s="2" t="s">
        <v>810</v>
      </c>
      <c r="H17645" s="2">
        <v>4</v>
      </c>
      <c r="I17645" s="2">
        <v>12</v>
      </c>
      <c r="J17645" s="2">
        <v>10</v>
      </c>
      <c r="K17645" s="2">
        <v>50</v>
      </c>
      <c r="L17645" s="3">
        <v>11005500</v>
      </c>
      <c r="M17645" s="2" t="s">
        <v>17386</v>
      </c>
      <c r="N17645" s="4" t="s">
        <v>21</v>
      </c>
    </row>
    <row r="17646" spans="1:14" x14ac:dyDescent="0.25">
      <c r="A17646" s="1" t="s">
        <v>372</v>
      </c>
      <c r="B17646" s="2" t="s">
        <v>60</v>
      </c>
      <c r="C17646" s="2" t="s">
        <v>60</v>
      </c>
      <c r="D17646" s="2" t="s">
        <v>61</v>
      </c>
      <c r="E17646" s="2" t="s">
        <v>15888</v>
      </c>
      <c r="F17646" s="2">
        <v>53102500</v>
      </c>
      <c r="G17646" s="2" t="s">
        <v>810</v>
      </c>
      <c r="H17646" s="2">
        <v>4</v>
      </c>
      <c r="I17646" s="2">
        <v>12</v>
      </c>
      <c r="J17646" s="2">
        <v>10</v>
      </c>
      <c r="K17646" s="2">
        <v>20</v>
      </c>
      <c r="L17646" s="3">
        <v>4437000</v>
      </c>
      <c r="M17646" s="2" t="s">
        <v>17386</v>
      </c>
      <c r="N17646" s="4" t="s">
        <v>21</v>
      </c>
    </row>
    <row r="17647" spans="1:14" x14ac:dyDescent="0.25">
      <c r="A17647" s="1" t="s">
        <v>372</v>
      </c>
      <c r="B17647" s="2" t="s">
        <v>60</v>
      </c>
      <c r="C17647" s="2" t="s">
        <v>60</v>
      </c>
      <c r="D17647" s="2" t="s">
        <v>61</v>
      </c>
      <c r="E17647" s="2" t="s">
        <v>15889</v>
      </c>
      <c r="F17647" s="2" t="s">
        <v>15890</v>
      </c>
      <c r="G17647" s="2" t="s">
        <v>2858</v>
      </c>
      <c r="H17647" s="2">
        <v>4</v>
      </c>
      <c r="I17647" s="2">
        <v>12</v>
      </c>
      <c r="J17647" s="2">
        <v>10</v>
      </c>
      <c r="K17647" s="2">
        <v>446</v>
      </c>
      <c r="L17647" s="3">
        <v>136930389.25999999</v>
      </c>
      <c r="M17647" s="2" t="s">
        <v>17391</v>
      </c>
      <c r="N17647" s="4" t="s">
        <v>21</v>
      </c>
    </row>
    <row r="17648" spans="1:14" x14ac:dyDescent="0.25">
      <c r="A17648" s="1" t="s">
        <v>372</v>
      </c>
      <c r="B17648" s="2" t="s">
        <v>60</v>
      </c>
      <c r="C17648" s="2" t="s">
        <v>60</v>
      </c>
      <c r="D17648" s="2" t="s">
        <v>61</v>
      </c>
      <c r="E17648" s="2" t="s">
        <v>15891</v>
      </c>
      <c r="F17648" s="2" t="s">
        <v>15892</v>
      </c>
      <c r="G17648" s="2" t="s">
        <v>2858</v>
      </c>
      <c r="H17648" s="2">
        <v>4</v>
      </c>
      <c r="I17648" s="2">
        <v>12</v>
      </c>
      <c r="J17648" s="2">
        <v>10</v>
      </c>
      <c r="K17648" s="2">
        <v>4352</v>
      </c>
      <c r="L17648" s="3">
        <v>155366400</v>
      </c>
      <c r="M17648" s="2" t="s">
        <v>0</v>
      </c>
      <c r="N17648" s="4" t="s">
        <v>21</v>
      </c>
    </row>
    <row r="17649" spans="1:14" x14ac:dyDescent="0.25">
      <c r="A17649" s="1" t="s">
        <v>372</v>
      </c>
      <c r="B17649" s="2" t="s">
        <v>147</v>
      </c>
      <c r="C17649" s="2" t="s">
        <v>148</v>
      </c>
      <c r="D17649" s="2" t="s">
        <v>149</v>
      </c>
      <c r="E17649" s="2" t="s">
        <v>15893</v>
      </c>
      <c r="F17649" s="2">
        <v>78141900</v>
      </c>
      <c r="G17649" s="2" t="s">
        <v>490</v>
      </c>
      <c r="H17649" s="2">
        <v>4</v>
      </c>
      <c r="I17649" s="2">
        <v>12</v>
      </c>
      <c r="J17649" s="2">
        <v>10</v>
      </c>
      <c r="K17649" s="2">
        <v>1</v>
      </c>
      <c r="L17649" s="3">
        <v>10500000</v>
      </c>
      <c r="M17649" s="2" t="s">
        <v>20</v>
      </c>
      <c r="N17649" s="4" t="s">
        <v>21</v>
      </c>
    </row>
    <row r="17650" spans="1:14" x14ac:dyDescent="0.25">
      <c r="A17650" s="1" t="s">
        <v>372</v>
      </c>
      <c r="B17650" s="2" t="s">
        <v>162</v>
      </c>
      <c r="C17650" s="2" t="s">
        <v>567</v>
      </c>
      <c r="D17650" s="2" t="s">
        <v>17885</v>
      </c>
      <c r="E17650" s="2" t="s">
        <v>15894</v>
      </c>
      <c r="F17650" s="2">
        <v>81141504</v>
      </c>
      <c r="G17650" s="2" t="s">
        <v>490</v>
      </c>
      <c r="H17650" s="2">
        <v>4</v>
      </c>
      <c r="I17650" s="2">
        <v>12</v>
      </c>
      <c r="J17650" s="2">
        <v>10</v>
      </c>
      <c r="K17650" s="2">
        <v>1</v>
      </c>
      <c r="L17650" s="3">
        <v>19370000</v>
      </c>
      <c r="M17650" s="2" t="s">
        <v>20</v>
      </c>
      <c r="N17650" s="4" t="s">
        <v>21</v>
      </c>
    </row>
    <row r="17651" spans="1:14" x14ac:dyDescent="0.25">
      <c r="A17651" s="1" t="s">
        <v>372</v>
      </c>
      <c r="B17651" s="2" t="s">
        <v>162</v>
      </c>
      <c r="C17651" s="2" t="s">
        <v>567</v>
      </c>
      <c r="D17651" s="2" t="s">
        <v>17885</v>
      </c>
      <c r="E17651" s="2" t="s">
        <v>15895</v>
      </c>
      <c r="F17651" s="2">
        <v>85161501</v>
      </c>
      <c r="G17651" s="2" t="s">
        <v>19</v>
      </c>
      <c r="H17651" s="2">
        <v>4</v>
      </c>
      <c r="I17651" s="2">
        <v>12</v>
      </c>
      <c r="J17651" s="2">
        <v>10</v>
      </c>
      <c r="K17651" s="2">
        <v>1</v>
      </c>
      <c r="L17651" s="3">
        <v>39033096.899999999</v>
      </c>
      <c r="M17651" s="2" t="s">
        <v>20</v>
      </c>
      <c r="N17651" s="4" t="s">
        <v>21</v>
      </c>
    </row>
    <row r="17652" spans="1:14" x14ac:dyDescent="0.25">
      <c r="A17652" s="1" t="s">
        <v>372</v>
      </c>
      <c r="B17652" s="2" t="s">
        <v>162</v>
      </c>
      <c r="C17652" s="2" t="s">
        <v>567</v>
      </c>
      <c r="D17652" s="2" t="s">
        <v>17885</v>
      </c>
      <c r="E17652" s="2" t="s">
        <v>15896</v>
      </c>
      <c r="F17652" s="2">
        <v>85161501</v>
      </c>
      <c r="G17652" s="2" t="s">
        <v>490</v>
      </c>
      <c r="H17652" s="2">
        <v>4</v>
      </c>
      <c r="I17652" s="2">
        <v>12</v>
      </c>
      <c r="J17652" s="2">
        <v>10</v>
      </c>
      <c r="K17652" s="2">
        <v>1</v>
      </c>
      <c r="L17652" s="3">
        <v>16203161</v>
      </c>
      <c r="M17652" s="2" t="s">
        <v>20</v>
      </c>
      <c r="N17652" s="4" t="s">
        <v>21</v>
      </c>
    </row>
    <row r="17653" spans="1:14" x14ac:dyDescent="0.25">
      <c r="A17653" s="1" t="s">
        <v>372</v>
      </c>
      <c r="B17653" s="2" t="s">
        <v>60</v>
      </c>
      <c r="C17653" s="2" t="s">
        <v>60</v>
      </c>
      <c r="D17653" s="2" t="s">
        <v>61</v>
      </c>
      <c r="E17653" s="2" t="s">
        <v>15897</v>
      </c>
      <c r="F17653" s="2">
        <v>53102701</v>
      </c>
      <c r="G17653" s="2" t="s">
        <v>19</v>
      </c>
      <c r="H17653" s="2">
        <v>4</v>
      </c>
      <c r="I17653" s="2">
        <v>12</v>
      </c>
      <c r="J17653" s="2">
        <v>10</v>
      </c>
      <c r="K17653" s="2">
        <v>3100</v>
      </c>
      <c r="L17653" s="3">
        <v>23978500</v>
      </c>
      <c r="M17653" s="2" t="s">
        <v>0</v>
      </c>
      <c r="N17653" s="4" t="s">
        <v>21</v>
      </c>
    </row>
    <row r="17654" spans="1:14" x14ac:dyDescent="0.25">
      <c r="A17654" s="1" t="s">
        <v>372</v>
      </c>
      <c r="B17654" s="2" t="s">
        <v>60</v>
      </c>
      <c r="C17654" s="2" t="s">
        <v>60</v>
      </c>
      <c r="D17654" s="2" t="s">
        <v>61</v>
      </c>
      <c r="E17654" s="2" t="s">
        <v>15898</v>
      </c>
      <c r="F17654" s="2">
        <v>53102701</v>
      </c>
      <c r="G17654" s="2" t="s">
        <v>19</v>
      </c>
      <c r="H17654" s="2">
        <v>4</v>
      </c>
      <c r="I17654" s="2">
        <v>12</v>
      </c>
      <c r="J17654" s="2">
        <v>10</v>
      </c>
      <c r="K17654" s="2">
        <v>3100</v>
      </c>
      <c r="L17654" s="3">
        <v>19551700</v>
      </c>
      <c r="M17654" s="2" t="s">
        <v>0</v>
      </c>
      <c r="N17654" s="4" t="s">
        <v>21</v>
      </c>
    </row>
    <row r="17655" spans="1:14" x14ac:dyDescent="0.25">
      <c r="A17655" s="1" t="s">
        <v>372</v>
      </c>
      <c r="B17655" s="2" t="s">
        <v>622</v>
      </c>
      <c r="C17655" s="2" t="s">
        <v>622</v>
      </c>
      <c r="D17655" s="2" t="s">
        <v>17893</v>
      </c>
      <c r="E17655" s="2" t="s">
        <v>15899</v>
      </c>
      <c r="F17655" s="2">
        <v>53102701</v>
      </c>
      <c r="G17655" s="2" t="s">
        <v>19</v>
      </c>
      <c r="H17655" s="2">
        <v>4</v>
      </c>
      <c r="I17655" s="2">
        <v>12</v>
      </c>
      <c r="J17655" s="2">
        <v>10</v>
      </c>
      <c r="K17655" s="2">
        <v>170</v>
      </c>
      <c r="L17655" s="3">
        <v>78856540</v>
      </c>
      <c r="M17655" s="2" t="s">
        <v>0</v>
      </c>
      <c r="N17655" s="4" t="s">
        <v>21</v>
      </c>
    </row>
    <row r="17656" spans="1:14" x14ac:dyDescent="0.25">
      <c r="A17656" s="1" t="s">
        <v>372</v>
      </c>
      <c r="B17656" s="2" t="s">
        <v>622</v>
      </c>
      <c r="C17656" s="2" t="s">
        <v>622</v>
      </c>
      <c r="D17656" s="2" t="s">
        <v>17893</v>
      </c>
      <c r="E17656" s="2" t="s">
        <v>15900</v>
      </c>
      <c r="F17656" s="2">
        <v>53102701</v>
      </c>
      <c r="G17656" s="2" t="s">
        <v>19</v>
      </c>
      <c r="H17656" s="2">
        <v>4</v>
      </c>
      <c r="I17656" s="2">
        <v>12</v>
      </c>
      <c r="J17656" s="2">
        <v>10</v>
      </c>
      <c r="K17656" s="2">
        <v>2772</v>
      </c>
      <c r="L17656" s="3">
        <v>573310584</v>
      </c>
      <c r="M17656" s="2" t="s">
        <v>0</v>
      </c>
      <c r="N17656" s="4" t="s">
        <v>21</v>
      </c>
    </row>
    <row r="17657" spans="1:14" x14ac:dyDescent="0.25">
      <c r="A17657" s="1" t="s">
        <v>372</v>
      </c>
      <c r="B17657" s="2" t="s">
        <v>622</v>
      </c>
      <c r="C17657" s="2" t="s">
        <v>622</v>
      </c>
      <c r="D17657" s="2" t="s">
        <v>17893</v>
      </c>
      <c r="E17657" s="2" t="s">
        <v>15901</v>
      </c>
      <c r="F17657" s="2">
        <v>53101802</v>
      </c>
      <c r="G17657" s="2" t="s">
        <v>490</v>
      </c>
      <c r="H17657" s="2">
        <v>5</v>
      </c>
      <c r="I17657" s="2">
        <v>12</v>
      </c>
      <c r="J17657" s="2">
        <v>10</v>
      </c>
      <c r="K17657" s="2">
        <v>167</v>
      </c>
      <c r="L17657" s="3">
        <v>46760000</v>
      </c>
      <c r="M17657" s="2" t="s">
        <v>0</v>
      </c>
      <c r="N17657" s="4" t="s">
        <v>21</v>
      </c>
    </row>
    <row r="17658" spans="1:14" x14ac:dyDescent="0.25">
      <c r="A17658" s="1" t="s">
        <v>372</v>
      </c>
      <c r="B17658" s="2" t="s">
        <v>76</v>
      </c>
      <c r="C17658" s="2" t="s">
        <v>1365</v>
      </c>
      <c r="D17658" s="2" t="s">
        <v>17940</v>
      </c>
      <c r="E17658" s="2" t="s">
        <v>18986</v>
      </c>
      <c r="F17658" s="2">
        <v>42272200</v>
      </c>
      <c r="G17658" s="2" t="s">
        <v>19</v>
      </c>
      <c r="H17658" s="2">
        <v>1</v>
      </c>
      <c r="I17658" s="2">
        <v>6</v>
      </c>
      <c r="J17658" s="2">
        <v>10</v>
      </c>
      <c r="K17658" s="2">
        <v>60</v>
      </c>
      <c r="L17658" s="3">
        <v>19152000</v>
      </c>
      <c r="M17658" s="2" t="s">
        <v>0</v>
      </c>
      <c r="N17658" s="4" t="s">
        <v>21</v>
      </c>
    </row>
    <row r="17659" spans="1:14" x14ac:dyDescent="0.25">
      <c r="A17659" s="1" t="s">
        <v>372</v>
      </c>
      <c r="B17659" s="2" t="s">
        <v>76</v>
      </c>
      <c r="C17659" s="2" t="s">
        <v>1365</v>
      </c>
      <c r="D17659" s="2" t="s">
        <v>17940</v>
      </c>
      <c r="E17659" s="2" t="s">
        <v>18987</v>
      </c>
      <c r="F17659" s="2">
        <v>42272200</v>
      </c>
      <c r="G17659" s="2" t="s">
        <v>19</v>
      </c>
      <c r="H17659" s="2">
        <v>1</v>
      </c>
      <c r="I17659" s="2">
        <v>6</v>
      </c>
      <c r="J17659" s="2">
        <v>10</v>
      </c>
      <c r="K17659" s="2">
        <v>200</v>
      </c>
      <c r="L17659" s="3">
        <v>54720000</v>
      </c>
      <c r="M17659" s="2" t="s">
        <v>0</v>
      </c>
      <c r="N17659" s="4" t="s">
        <v>21</v>
      </c>
    </row>
    <row r="17660" spans="1:14" x14ac:dyDescent="0.25">
      <c r="A17660" s="1" t="s">
        <v>372</v>
      </c>
      <c r="B17660" s="2" t="s">
        <v>76</v>
      </c>
      <c r="C17660" s="2" t="s">
        <v>1365</v>
      </c>
      <c r="D17660" s="2" t="s">
        <v>17940</v>
      </c>
      <c r="E17660" s="2" t="s">
        <v>18988</v>
      </c>
      <c r="F17660" s="2">
        <v>42272200</v>
      </c>
      <c r="G17660" s="2" t="s">
        <v>19</v>
      </c>
      <c r="H17660" s="2">
        <v>1</v>
      </c>
      <c r="I17660" s="2">
        <v>6</v>
      </c>
      <c r="J17660" s="2">
        <v>10</v>
      </c>
      <c r="K17660" s="2">
        <v>20</v>
      </c>
      <c r="L17660" s="3">
        <v>5654400</v>
      </c>
      <c r="M17660" s="2" t="s">
        <v>0</v>
      </c>
      <c r="N17660" s="4" t="s">
        <v>21</v>
      </c>
    </row>
    <row r="17661" spans="1:14" x14ac:dyDescent="0.25">
      <c r="A17661" s="1" t="s">
        <v>372</v>
      </c>
      <c r="B17661" s="2" t="s">
        <v>76</v>
      </c>
      <c r="C17661" s="2" t="s">
        <v>1365</v>
      </c>
      <c r="D17661" s="2" t="s">
        <v>17940</v>
      </c>
      <c r="E17661" s="2" t="s">
        <v>18989</v>
      </c>
      <c r="F17661" s="2">
        <v>42272200</v>
      </c>
      <c r="G17661" s="2" t="s">
        <v>19</v>
      </c>
      <c r="H17661" s="2">
        <v>1</v>
      </c>
      <c r="I17661" s="2">
        <v>6</v>
      </c>
      <c r="J17661" s="2">
        <v>10</v>
      </c>
      <c r="K17661" s="2">
        <v>107</v>
      </c>
      <c r="L17661" s="3">
        <v>1658928</v>
      </c>
      <c r="M17661" s="2" t="s">
        <v>0</v>
      </c>
      <c r="N17661" s="4" t="s">
        <v>21</v>
      </c>
    </row>
    <row r="17662" spans="1:14" x14ac:dyDescent="0.25">
      <c r="A17662" s="1" t="s">
        <v>372</v>
      </c>
      <c r="B17662" s="2" t="s">
        <v>76</v>
      </c>
      <c r="C17662" s="2" t="s">
        <v>1365</v>
      </c>
      <c r="D17662" s="2" t="s">
        <v>17940</v>
      </c>
      <c r="E17662" s="2" t="s">
        <v>18990</v>
      </c>
      <c r="F17662" s="2">
        <v>42272200</v>
      </c>
      <c r="G17662" s="2" t="s">
        <v>19</v>
      </c>
      <c r="H17662" s="2">
        <v>1</v>
      </c>
      <c r="I17662" s="2">
        <v>6</v>
      </c>
      <c r="J17662" s="2">
        <v>10</v>
      </c>
      <c r="K17662" s="2">
        <v>120</v>
      </c>
      <c r="L17662" s="3">
        <v>9849600</v>
      </c>
      <c r="M17662" s="2" t="s">
        <v>0</v>
      </c>
      <c r="N17662" s="4" t="s">
        <v>21</v>
      </c>
    </row>
    <row r="17663" spans="1:14" x14ac:dyDescent="0.25">
      <c r="A17663" s="1" t="s">
        <v>372</v>
      </c>
      <c r="B17663" s="2" t="s">
        <v>181</v>
      </c>
      <c r="C17663" s="2" t="s">
        <v>182</v>
      </c>
      <c r="D17663" s="2" t="s">
        <v>183</v>
      </c>
      <c r="E17663" s="2" t="s">
        <v>15902</v>
      </c>
      <c r="F17663" s="2">
        <v>72102103</v>
      </c>
      <c r="G17663" s="2" t="s">
        <v>490</v>
      </c>
      <c r="H17663" s="2">
        <v>1</v>
      </c>
      <c r="I17663" s="2">
        <v>6</v>
      </c>
      <c r="J17663" s="2">
        <v>10</v>
      </c>
      <c r="K17663" s="2">
        <v>1</v>
      </c>
      <c r="L17663" s="3">
        <v>2000000</v>
      </c>
      <c r="M17663" s="2" t="s">
        <v>20</v>
      </c>
      <c r="N17663" s="4" t="s">
        <v>21</v>
      </c>
    </row>
    <row r="17664" spans="1:14" x14ac:dyDescent="0.25">
      <c r="A17664" s="1" t="s">
        <v>372</v>
      </c>
      <c r="B17664" s="2" t="s">
        <v>408</v>
      </c>
      <c r="C17664" s="2" t="s">
        <v>411</v>
      </c>
      <c r="D17664" s="2" t="s">
        <v>17859</v>
      </c>
      <c r="E17664" s="2" t="s">
        <v>15903</v>
      </c>
      <c r="F17664" s="2">
        <v>42281604</v>
      </c>
      <c r="G17664" s="2" t="s">
        <v>19</v>
      </c>
      <c r="H17664" s="2">
        <v>1</v>
      </c>
      <c r="I17664" s="2">
        <v>6</v>
      </c>
      <c r="J17664" s="2">
        <v>10</v>
      </c>
      <c r="K17664" s="2">
        <v>28</v>
      </c>
      <c r="L17664" s="3">
        <v>17500000</v>
      </c>
      <c r="M17664" s="2" t="s">
        <v>17383</v>
      </c>
      <c r="N17664" s="4" t="s">
        <v>21</v>
      </c>
    </row>
    <row r="17665" spans="1:14" x14ac:dyDescent="0.25">
      <c r="A17665" s="1" t="s">
        <v>372</v>
      </c>
      <c r="B17665" s="2" t="s">
        <v>38</v>
      </c>
      <c r="C17665" s="2" t="s">
        <v>39</v>
      </c>
      <c r="D17665" s="2" t="s">
        <v>40</v>
      </c>
      <c r="E17665" s="2" t="s">
        <v>15904</v>
      </c>
      <c r="F17665" s="2">
        <v>52161505</v>
      </c>
      <c r="G17665" s="2" t="s">
        <v>810</v>
      </c>
      <c r="H17665" s="2">
        <v>3</v>
      </c>
      <c r="I17665" s="2">
        <v>4</v>
      </c>
      <c r="J17665" s="2">
        <v>10</v>
      </c>
      <c r="K17665" s="2">
        <v>16</v>
      </c>
      <c r="L17665" s="3">
        <v>37600000</v>
      </c>
      <c r="M17665" s="2" t="s">
        <v>0</v>
      </c>
      <c r="N17665" s="4" t="s">
        <v>21</v>
      </c>
    </row>
    <row r="17666" spans="1:14" x14ac:dyDescent="0.25">
      <c r="A17666" s="1" t="s">
        <v>372</v>
      </c>
      <c r="B17666" s="2" t="s">
        <v>52</v>
      </c>
      <c r="C17666" s="2" t="s">
        <v>445</v>
      </c>
      <c r="D17666" s="2" t="s">
        <v>17867</v>
      </c>
      <c r="E17666" s="2" t="s">
        <v>15905</v>
      </c>
      <c r="F17666" s="2">
        <v>50192702</v>
      </c>
      <c r="G17666" s="2" t="s">
        <v>490</v>
      </c>
      <c r="H17666" s="2">
        <v>5</v>
      </c>
      <c r="I17666" s="2">
        <v>7</v>
      </c>
      <c r="J17666" s="2">
        <v>10</v>
      </c>
      <c r="K17666" s="2">
        <v>2068</v>
      </c>
      <c r="L17666" s="3">
        <v>55612656</v>
      </c>
      <c r="M17666" s="2" t="s">
        <v>0</v>
      </c>
      <c r="N17666" s="4" t="s">
        <v>21</v>
      </c>
    </row>
    <row r="17667" spans="1:14" x14ac:dyDescent="0.25">
      <c r="A17667" s="1" t="s">
        <v>372</v>
      </c>
      <c r="B17667" s="2" t="s">
        <v>60</v>
      </c>
      <c r="C17667" s="2" t="s">
        <v>60</v>
      </c>
      <c r="D17667" s="2" t="s">
        <v>61</v>
      </c>
      <c r="E17667" s="2" t="s">
        <v>15906</v>
      </c>
      <c r="F17667" s="2">
        <v>42131606</v>
      </c>
      <c r="G17667" s="2" t="s">
        <v>2858</v>
      </c>
      <c r="H17667" s="2">
        <v>5</v>
      </c>
      <c r="I17667" s="2">
        <v>6</v>
      </c>
      <c r="J17667" s="2">
        <v>10</v>
      </c>
      <c r="K17667" s="2">
        <v>2500</v>
      </c>
      <c r="L17667" s="3">
        <v>19875000</v>
      </c>
      <c r="M17667" s="2" t="s">
        <v>17409</v>
      </c>
      <c r="N17667" s="4" t="s">
        <v>21</v>
      </c>
    </row>
    <row r="17668" spans="1:14" x14ac:dyDescent="0.25">
      <c r="A17668" s="1" t="s">
        <v>372</v>
      </c>
      <c r="B17668" s="2" t="s">
        <v>60</v>
      </c>
      <c r="C17668" s="2" t="s">
        <v>60</v>
      </c>
      <c r="D17668" s="2" t="s">
        <v>61</v>
      </c>
      <c r="E17668" s="2" t="s">
        <v>15907</v>
      </c>
      <c r="F17668" s="2">
        <v>42131606</v>
      </c>
      <c r="G17668" s="2" t="s">
        <v>2858</v>
      </c>
      <c r="H17668" s="2">
        <v>7</v>
      </c>
      <c r="I17668" s="2">
        <v>6</v>
      </c>
      <c r="J17668" s="2">
        <v>10</v>
      </c>
      <c r="K17668" s="2">
        <v>13224</v>
      </c>
      <c r="L17668" s="3">
        <v>97698912</v>
      </c>
      <c r="M17668" s="2" t="s">
        <v>20</v>
      </c>
      <c r="N17668" s="4" t="s">
        <v>21</v>
      </c>
    </row>
    <row r="17669" spans="1:14" x14ac:dyDescent="0.25">
      <c r="A17669" s="1" t="s">
        <v>372</v>
      </c>
      <c r="B17669" s="2" t="s">
        <v>76</v>
      </c>
      <c r="C17669" s="2" t="s">
        <v>80</v>
      </c>
      <c r="D17669" s="2" t="s">
        <v>81</v>
      </c>
      <c r="E17669" s="2" t="s">
        <v>15908</v>
      </c>
      <c r="F17669" s="2">
        <v>53131608</v>
      </c>
      <c r="G17669" s="2" t="s">
        <v>2858</v>
      </c>
      <c r="H17669" s="2">
        <v>5</v>
      </c>
      <c r="I17669" s="2">
        <v>6</v>
      </c>
      <c r="J17669" s="2">
        <v>10</v>
      </c>
      <c r="K17669" s="2">
        <v>12735</v>
      </c>
      <c r="L17669" s="3">
        <v>13970295</v>
      </c>
      <c r="M17669" s="2" t="s">
        <v>0</v>
      </c>
      <c r="N17669" s="4" t="s">
        <v>21</v>
      </c>
    </row>
    <row r="17670" spans="1:14" x14ac:dyDescent="0.25">
      <c r="A17670" s="1" t="s">
        <v>372</v>
      </c>
      <c r="B17670" s="2" t="s">
        <v>113</v>
      </c>
      <c r="C17670" s="2" t="s">
        <v>113</v>
      </c>
      <c r="D17670" s="2" t="s">
        <v>114</v>
      </c>
      <c r="E17670" s="2" t="s">
        <v>15909</v>
      </c>
      <c r="F17670" s="2">
        <v>53102700</v>
      </c>
      <c r="G17670" s="2" t="s">
        <v>490</v>
      </c>
      <c r="H17670" s="2">
        <v>6</v>
      </c>
      <c r="I17670" s="2">
        <v>6</v>
      </c>
      <c r="J17670" s="2">
        <v>10</v>
      </c>
      <c r="K17670" s="2">
        <v>20</v>
      </c>
      <c r="L17670" s="3">
        <v>67800000</v>
      </c>
      <c r="M17670" s="2" t="s">
        <v>0</v>
      </c>
      <c r="N17670" s="4" t="s">
        <v>21</v>
      </c>
    </row>
    <row r="17671" spans="1:14" x14ac:dyDescent="0.25">
      <c r="A17671" s="1" t="s">
        <v>372</v>
      </c>
      <c r="B17671" s="2" t="s">
        <v>63</v>
      </c>
      <c r="C17671" s="2" t="s">
        <v>64</v>
      </c>
      <c r="D17671" s="2" t="s">
        <v>65</v>
      </c>
      <c r="E17671" s="2" t="s">
        <v>15910</v>
      </c>
      <c r="F17671" s="2">
        <v>52121704</v>
      </c>
      <c r="G17671" s="2" t="s">
        <v>490</v>
      </c>
      <c r="H17671" s="2">
        <v>6</v>
      </c>
      <c r="I17671" s="2">
        <v>6</v>
      </c>
      <c r="J17671" s="2">
        <v>10</v>
      </c>
      <c r="K17671" s="2">
        <v>600</v>
      </c>
      <c r="L17671" s="3">
        <v>4109998.2</v>
      </c>
      <c r="M17671" s="2" t="s">
        <v>17410</v>
      </c>
      <c r="N17671" s="4" t="s">
        <v>21</v>
      </c>
    </row>
    <row r="17672" spans="1:14" x14ac:dyDescent="0.25">
      <c r="A17672" s="1" t="s">
        <v>372</v>
      </c>
      <c r="B17672" s="2" t="s">
        <v>408</v>
      </c>
      <c r="C17672" s="2" t="s">
        <v>1186</v>
      </c>
      <c r="D17672" s="2" t="s">
        <v>17937</v>
      </c>
      <c r="E17672" s="2" t="s">
        <v>15911</v>
      </c>
      <c r="F17672" s="2">
        <v>51102710</v>
      </c>
      <c r="G17672" s="2" t="s">
        <v>490</v>
      </c>
      <c r="H17672" s="2">
        <v>6</v>
      </c>
      <c r="I17672" s="2">
        <v>6</v>
      </c>
      <c r="J17672" s="2">
        <v>10</v>
      </c>
      <c r="K17672" s="2">
        <v>1433</v>
      </c>
      <c r="L17672" s="3">
        <v>9314500</v>
      </c>
      <c r="M17672" s="2" t="s">
        <v>17411</v>
      </c>
      <c r="N17672" s="4" t="s">
        <v>21</v>
      </c>
    </row>
    <row r="17673" spans="1:14" x14ac:dyDescent="0.25">
      <c r="A17673" s="1" t="s">
        <v>372</v>
      </c>
      <c r="B17673" s="2" t="s">
        <v>76</v>
      </c>
      <c r="C17673" s="2" t="s">
        <v>1365</v>
      </c>
      <c r="D17673" s="2" t="s">
        <v>17940</v>
      </c>
      <c r="E17673" s="2" t="s">
        <v>15912</v>
      </c>
      <c r="F17673" s="2">
        <v>42141501</v>
      </c>
      <c r="G17673" s="2" t="s">
        <v>490</v>
      </c>
      <c r="H17673" s="2">
        <v>6</v>
      </c>
      <c r="I17673" s="2">
        <v>6</v>
      </c>
      <c r="J17673" s="2">
        <v>10</v>
      </c>
      <c r="K17673" s="2">
        <v>500</v>
      </c>
      <c r="L17673" s="3">
        <v>4550000</v>
      </c>
      <c r="M17673" s="2" t="s">
        <v>17412</v>
      </c>
      <c r="N17673" s="4" t="s">
        <v>21</v>
      </c>
    </row>
    <row r="17674" spans="1:14" x14ac:dyDescent="0.25">
      <c r="A17674" s="1" t="s">
        <v>372</v>
      </c>
      <c r="B17674" s="2" t="s">
        <v>86</v>
      </c>
      <c r="C17674" s="2" t="s">
        <v>87</v>
      </c>
      <c r="D17674" s="2" t="s">
        <v>88</v>
      </c>
      <c r="E17674" s="2" t="s">
        <v>15913</v>
      </c>
      <c r="F17674" s="2">
        <v>42132203</v>
      </c>
      <c r="G17674" s="2" t="s">
        <v>490</v>
      </c>
      <c r="H17674" s="2">
        <v>6</v>
      </c>
      <c r="I17674" s="2">
        <v>6</v>
      </c>
      <c r="J17674" s="2">
        <v>10</v>
      </c>
      <c r="K17674" s="2">
        <v>804</v>
      </c>
      <c r="L17674" s="3">
        <v>26934000</v>
      </c>
      <c r="M17674" s="2" t="s">
        <v>17413</v>
      </c>
      <c r="N17674" s="4" t="s">
        <v>21</v>
      </c>
    </row>
    <row r="17675" spans="1:14" x14ac:dyDescent="0.25">
      <c r="A17675" s="1" t="s">
        <v>372</v>
      </c>
      <c r="B17675" s="2" t="s">
        <v>497</v>
      </c>
      <c r="C17675" s="2" t="s">
        <v>2573</v>
      </c>
      <c r="D17675" s="2" t="s">
        <v>17958</v>
      </c>
      <c r="E17675" s="2" t="s">
        <v>15914</v>
      </c>
      <c r="F17675" s="2">
        <v>42142609</v>
      </c>
      <c r="G17675" s="2" t="s">
        <v>490</v>
      </c>
      <c r="H17675" s="2">
        <v>6</v>
      </c>
      <c r="I17675" s="2">
        <v>6</v>
      </c>
      <c r="J17675" s="2">
        <v>10</v>
      </c>
      <c r="K17675" s="2">
        <v>2900</v>
      </c>
      <c r="L17675" s="3">
        <v>487200</v>
      </c>
      <c r="M17675" s="2" t="s">
        <v>0</v>
      </c>
      <c r="N17675" s="4" t="s">
        <v>21</v>
      </c>
    </row>
    <row r="17676" spans="1:14" x14ac:dyDescent="0.25">
      <c r="A17676" s="1" t="s">
        <v>372</v>
      </c>
      <c r="B17676" s="2" t="s">
        <v>497</v>
      </c>
      <c r="C17676" s="2" t="s">
        <v>2573</v>
      </c>
      <c r="D17676" s="2" t="s">
        <v>17958</v>
      </c>
      <c r="E17676" s="2" t="s">
        <v>15915</v>
      </c>
      <c r="F17676" s="2">
        <v>42142523</v>
      </c>
      <c r="G17676" s="2" t="s">
        <v>490</v>
      </c>
      <c r="H17676" s="2">
        <v>6</v>
      </c>
      <c r="I17676" s="2">
        <v>6</v>
      </c>
      <c r="J17676" s="2">
        <v>10</v>
      </c>
      <c r="K17676" s="2">
        <v>5200</v>
      </c>
      <c r="L17676" s="3">
        <v>338000</v>
      </c>
      <c r="M17676" s="2" t="s">
        <v>0</v>
      </c>
      <c r="N17676" s="4" t="s">
        <v>21</v>
      </c>
    </row>
    <row r="17677" spans="1:14" x14ac:dyDescent="0.25">
      <c r="A17677" s="1" t="s">
        <v>372</v>
      </c>
      <c r="B17677" s="2" t="s">
        <v>60</v>
      </c>
      <c r="C17677" s="2" t="s">
        <v>60</v>
      </c>
      <c r="D17677" s="2" t="s">
        <v>61</v>
      </c>
      <c r="E17677" s="2" t="s">
        <v>15916</v>
      </c>
      <c r="F17677" s="2">
        <v>52121511</v>
      </c>
      <c r="G17677" s="2" t="s">
        <v>490</v>
      </c>
      <c r="H17677" s="2">
        <v>6</v>
      </c>
      <c r="I17677" s="2">
        <v>12</v>
      </c>
      <c r="J17677" s="2">
        <v>10</v>
      </c>
      <c r="K17677" s="2">
        <v>29</v>
      </c>
      <c r="L17677" s="3">
        <v>3770000</v>
      </c>
      <c r="M17677" s="2" t="s">
        <v>0</v>
      </c>
      <c r="N17677" s="4" t="s">
        <v>21</v>
      </c>
    </row>
    <row r="17678" spans="1:14" x14ac:dyDescent="0.25">
      <c r="A17678" s="1" t="s">
        <v>372</v>
      </c>
      <c r="B17678" s="2" t="s">
        <v>60</v>
      </c>
      <c r="C17678" s="2" t="s">
        <v>60</v>
      </c>
      <c r="D17678" s="2" t="s">
        <v>61</v>
      </c>
      <c r="E17678" s="2" t="s">
        <v>15917</v>
      </c>
      <c r="F17678" s="2">
        <v>52121507</v>
      </c>
      <c r="G17678" s="2" t="s">
        <v>490</v>
      </c>
      <c r="H17678" s="2">
        <v>6</v>
      </c>
      <c r="I17678" s="2">
        <v>12</v>
      </c>
      <c r="J17678" s="2">
        <v>10</v>
      </c>
      <c r="K17678" s="2">
        <v>29</v>
      </c>
      <c r="L17678" s="3">
        <v>4348260</v>
      </c>
      <c r="M17678" s="2" t="s">
        <v>0</v>
      </c>
      <c r="N17678" s="4" t="s">
        <v>21</v>
      </c>
    </row>
    <row r="17679" spans="1:14" x14ac:dyDescent="0.25">
      <c r="A17679" s="1" t="s">
        <v>372</v>
      </c>
      <c r="B17679" s="2" t="s">
        <v>86</v>
      </c>
      <c r="C17679" s="2" t="s">
        <v>684</v>
      </c>
      <c r="D17679" s="2" t="s">
        <v>17900</v>
      </c>
      <c r="E17679" s="2" t="s">
        <v>15918</v>
      </c>
      <c r="F17679" s="2">
        <v>25172503</v>
      </c>
      <c r="G17679" s="2" t="s">
        <v>2858</v>
      </c>
      <c r="H17679" s="2">
        <v>6</v>
      </c>
      <c r="I17679" s="2">
        <v>4</v>
      </c>
      <c r="J17679" s="2">
        <v>10</v>
      </c>
      <c r="K17679" s="2">
        <v>4</v>
      </c>
      <c r="L17679" s="3">
        <v>2377144</v>
      </c>
      <c r="M17679" s="2" t="s">
        <v>0</v>
      </c>
      <c r="N17679" s="4" t="s">
        <v>21</v>
      </c>
    </row>
    <row r="17680" spans="1:14" x14ac:dyDescent="0.25">
      <c r="A17680" s="1" t="s">
        <v>372</v>
      </c>
      <c r="B17680" s="2" t="s">
        <v>86</v>
      </c>
      <c r="C17680" s="2" t="s">
        <v>684</v>
      </c>
      <c r="D17680" s="2" t="s">
        <v>17900</v>
      </c>
      <c r="E17680" s="2" t="s">
        <v>15919</v>
      </c>
      <c r="F17680" s="2">
        <v>25172504</v>
      </c>
      <c r="G17680" s="2" t="s">
        <v>2858</v>
      </c>
      <c r="H17680" s="2">
        <v>6</v>
      </c>
      <c r="I17680" s="2">
        <v>4</v>
      </c>
      <c r="J17680" s="2">
        <v>10</v>
      </c>
      <c r="K17680" s="2">
        <v>12</v>
      </c>
      <c r="L17680" s="3">
        <v>4491060</v>
      </c>
      <c r="M17680" s="2" t="s">
        <v>0</v>
      </c>
      <c r="N17680" s="4" t="s">
        <v>21</v>
      </c>
    </row>
    <row r="17681" spans="1:14" x14ac:dyDescent="0.25">
      <c r="A17681" s="1" t="s">
        <v>372</v>
      </c>
      <c r="B17681" s="2" t="s">
        <v>86</v>
      </c>
      <c r="C17681" s="2" t="s">
        <v>684</v>
      </c>
      <c r="D17681" s="2" t="s">
        <v>17900</v>
      </c>
      <c r="E17681" s="2" t="s">
        <v>15920</v>
      </c>
      <c r="F17681" s="2">
        <v>25172503</v>
      </c>
      <c r="G17681" s="2" t="s">
        <v>2858</v>
      </c>
      <c r="H17681" s="2">
        <v>6</v>
      </c>
      <c r="I17681" s="2">
        <v>4</v>
      </c>
      <c r="J17681" s="2">
        <v>10</v>
      </c>
      <c r="K17681" s="2">
        <v>12</v>
      </c>
      <c r="L17681" s="3">
        <v>9707658</v>
      </c>
      <c r="M17681" s="2" t="s">
        <v>0</v>
      </c>
      <c r="N17681" s="4" t="s">
        <v>21</v>
      </c>
    </row>
    <row r="17682" spans="1:14" x14ac:dyDescent="0.25">
      <c r="A17682" s="1" t="s">
        <v>372</v>
      </c>
      <c r="B17682" s="2" t="s">
        <v>86</v>
      </c>
      <c r="C17682" s="2" t="s">
        <v>684</v>
      </c>
      <c r="D17682" s="2" t="s">
        <v>17900</v>
      </c>
      <c r="E17682" s="2" t="s">
        <v>15921</v>
      </c>
      <c r="F17682" s="2">
        <v>25172503</v>
      </c>
      <c r="G17682" s="2" t="s">
        <v>2858</v>
      </c>
      <c r="H17682" s="2">
        <v>6</v>
      </c>
      <c r="I17682" s="2">
        <v>4</v>
      </c>
      <c r="J17682" s="2">
        <v>10</v>
      </c>
      <c r="K17682" s="2">
        <v>6</v>
      </c>
      <c r="L17682" s="3">
        <v>4257582</v>
      </c>
      <c r="M17682" s="2" t="s">
        <v>0</v>
      </c>
      <c r="N17682" s="4" t="s">
        <v>21</v>
      </c>
    </row>
    <row r="17683" spans="1:14" x14ac:dyDescent="0.25">
      <c r="A17683" s="1" t="s">
        <v>372</v>
      </c>
      <c r="B17683" s="2" t="s">
        <v>86</v>
      </c>
      <c r="C17683" s="2" t="s">
        <v>684</v>
      </c>
      <c r="D17683" s="2" t="s">
        <v>17900</v>
      </c>
      <c r="E17683" s="2" t="s">
        <v>15922</v>
      </c>
      <c r="F17683" s="2">
        <v>25172504</v>
      </c>
      <c r="G17683" s="2" t="s">
        <v>2858</v>
      </c>
      <c r="H17683" s="2">
        <v>6</v>
      </c>
      <c r="I17683" s="2">
        <v>4</v>
      </c>
      <c r="J17683" s="2">
        <v>10</v>
      </c>
      <c r="K17683" s="2">
        <v>40</v>
      </c>
      <c r="L17683" s="3">
        <v>18487840</v>
      </c>
      <c r="M17683" s="2" t="s">
        <v>0</v>
      </c>
      <c r="N17683" s="4" t="s">
        <v>21</v>
      </c>
    </row>
    <row r="17684" spans="1:14" x14ac:dyDescent="0.25">
      <c r="A17684" s="1" t="s">
        <v>372</v>
      </c>
      <c r="B17684" s="2" t="s">
        <v>86</v>
      </c>
      <c r="C17684" s="2" t="s">
        <v>684</v>
      </c>
      <c r="D17684" s="2" t="s">
        <v>17900</v>
      </c>
      <c r="E17684" s="2" t="s">
        <v>15923</v>
      </c>
      <c r="F17684" s="2">
        <v>25172504</v>
      </c>
      <c r="G17684" s="2" t="s">
        <v>2858</v>
      </c>
      <c r="H17684" s="2">
        <v>6</v>
      </c>
      <c r="I17684" s="2">
        <v>4</v>
      </c>
      <c r="J17684" s="2">
        <v>10</v>
      </c>
      <c r="K17684" s="2">
        <v>8</v>
      </c>
      <c r="L17684" s="3">
        <v>4393480</v>
      </c>
      <c r="M17684" s="2" t="s">
        <v>0</v>
      </c>
      <c r="N17684" s="4" t="s">
        <v>21</v>
      </c>
    </row>
    <row r="17685" spans="1:14" x14ac:dyDescent="0.25">
      <c r="A17685" s="1" t="s">
        <v>372</v>
      </c>
      <c r="B17685" s="2" t="s">
        <v>86</v>
      </c>
      <c r="C17685" s="2" t="s">
        <v>684</v>
      </c>
      <c r="D17685" s="2" t="s">
        <v>17900</v>
      </c>
      <c r="E17685" s="2" t="s">
        <v>15924</v>
      </c>
      <c r="F17685" s="2">
        <v>25172504</v>
      </c>
      <c r="G17685" s="2" t="s">
        <v>2858</v>
      </c>
      <c r="H17685" s="2">
        <v>6</v>
      </c>
      <c r="I17685" s="2">
        <v>4</v>
      </c>
      <c r="J17685" s="2">
        <v>10</v>
      </c>
      <c r="K17685" s="2">
        <v>4</v>
      </c>
      <c r="L17685" s="3">
        <v>1664572</v>
      </c>
      <c r="M17685" s="2" t="s">
        <v>0</v>
      </c>
      <c r="N17685" s="4" t="s">
        <v>21</v>
      </c>
    </row>
    <row r="17686" spans="1:14" x14ac:dyDescent="0.25">
      <c r="A17686" s="1" t="s">
        <v>372</v>
      </c>
      <c r="B17686" s="2" t="s">
        <v>86</v>
      </c>
      <c r="C17686" s="2" t="s">
        <v>684</v>
      </c>
      <c r="D17686" s="2" t="s">
        <v>17900</v>
      </c>
      <c r="E17686" s="2" t="s">
        <v>15925</v>
      </c>
      <c r="F17686" s="2">
        <v>25172504</v>
      </c>
      <c r="G17686" s="2" t="s">
        <v>2858</v>
      </c>
      <c r="H17686" s="2">
        <v>6</v>
      </c>
      <c r="I17686" s="2">
        <v>4</v>
      </c>
      <c r="J17686" s="2">
        <v>10</v>
      </c>
      <c r="K17686" s="2">
        <v>4</v>
      </c>
      <c r="L17686" s="3">
        <v>922488</v>
      </c>
      <c r="M17686" s="2" t="s">
        <v>0</v>
      </c>
      <c r="N17686" s="4" t="s">
        <v>21</v>
      </c>
    </row>
    <row r="17687" spans="1:14" x14ac:dyDescent="0.25">
      <c r="A17687" s="1" t="s">
        <v>372</v>
      </c>
      <c r="B17687" s="2" t="s">
        <v>86</v>
      </c>
      <c r="C17687" s="2" t="s">
        <v>684</v>
      </c>
      <c r="D17687" s="2" t="s">
        <v>17900</v>
      </c>
      <c r="E17687" s="2" t="s">
        <v>15926</v>
      </c>
      <c r="F17687" s="2">
        <v>25172504</v>
      </c>
      <c r="G17687" s="2" t="s">
        <v>2858</v>
      </c>
      <c r="H17687" s="2">
        <v>6</v>
      </c>
      <c r="I17687" s="2">
        <v>4</v>
      </c>
      <c r="J17687" s="2">
        <v>10</v>
      </c>
      <c r="K17687" s="2">
        <v>4</v>
      </c>
      <c r="L17687" s="3">
        <v>1069572</v>
      </c>
      <c r="M17687" s="2" t="s">
        <v>0</v>
      </c>
      <c r="N17687" s="4" t="s">
        <v>21</v>
      </c>
    </row>
    <row r="17688" spans="1:14" x14ac:dyDescent="0.25">
      <c r="A17688" s="1" t="s">
        <v>372</v>
      </c>
      <c r="B17688" s="2" t="s">
        <v>86</v>
      </c>
      <c r="C17688" s="2" t="s">
        <v>684</v>
      </c>
      <c r="D17688" s="2" t="s">
        <v>17900</v>
      </c>
      <c r="E17688" s="2" t="s">
        <v>15927</v>
      </c>
      <c r="F17688" s="2">
        <v>25172504</v>
      </c>
      <c r="G17688" s="2" t="s">
        <v>2858</v>
      </c>
      <c r="H17688" s="2">
        <v>6</v>
      </c>
      <c r="I17688" s="2">
        <v>4</v>
      </c>
      <c r="J17688" s="2">
        <v>10</v>
      </c>
      <c r="K17688" s="2">
        <v>9</v>
      </c>
      <c r="L17688" s="3">
        <v>4688838</v>
      </c>
      <c r="M17688" s="2" t="s">
        <v>0</v>
      </c>
      <c r="N17688" s="4" t="s">
        <v>21</v>
      </c>
    </row>
    <row r="17689" spans="1:14" x14ac:dyDescent="0.25">
      <c r="A17689" s="1" t="s">
        <v>372</v>
      </c>
      <c r="B17689" s="2" t="s">
        <v>86</v>
      </c>
      <c r="C17689" s="2" t="s">
        <v>684</v>
      </c>
      <c r="D17689" s="2" t="s">
        <v>17900</v>
      </c>
      <c r="E17689" s="2" t="s">
        <v>15928</v>
      </c>
      <c r="F17689" s="2">
        <v>25172504</v>
      </c>
      <c r="G17689" s="2" t="s">
        <v>2858</v>
      </c>
      <c r="H17689" s="2">
        <v>6</v>
      </c>
      <c r="I17689" s="2">
        <v>4</v>
      </c>
      <c r="J17689" s="2">
        <v>10</v>
      </c>
      <c r="K17689" s="2">
        <v>4</v>
      </c>
      <c r="L17689" s="3">
        <v>928762</v>
      </c>
      <c r="M17689" s="2" t="s">
        <v>0</v>
      </c>
      <c r="N17689" s="4" t="s">
        <v>21</v>
      </c>
    </row>
    <row r="17690" spans="1:14" x14ac:dyDescent="0.25">
      <c r="A17690" s="1" t="s">
        <v>372</v>
      </c>
      <c r="B17690" s="2" t="s">
        <v>86</v>
      </c>
      <c r="C17690" s="2" t="s">
        <v>684</v>
      </c>
      <c r="D17690" s="2" t="s">
        <v>17900</v>
      </c>
      <c r="E17690" s="2" t="s">
        <v>15929</v>
      </c>
      <c r="F17690" s="2">
        <v>25172504</v>
      </c>
      <c r="G17690" s="2" t="s">
        <v>2858</v>
      </c>
      <c r="H17690" s="2">
        <v>6</v>
      </c>
      <c r="I17690" s="2">
        <v>4</v>
      </c>
      <c r="J17690" s="2">
        <v>10</v>
      </c>
      <c r="K17690" s="2">
        <v>8</v>
      </c>
      <c r="L17690" s="3">
        <v>1618400</v>
      </c>
      <c r="M17690" s="2" t="s">
        <v>0</v>
      </c>
      <c r="N17690" s="4" t="s">
        <v>21</v>
      </c>
    </row>
    <row r="17691" spans="1:14" x14ac:dyDescent="0.25">
      <c r="A17691" s="1" t="s">
        <v>372</v>
      </c>
      <c r="B17691" s="2" t="s">
        <v>86</v>
      </c>
      <c r="C17691" s="2" t="s">
        <v>684</v>
      </c>
      <c r="D17691" s="2" t="s">
        <v>17900</v>
      </c>
      <c r="E17691" s="2" t="s">
        <v>15930</v>
      </c>
      <c r="F17691" s="2">
        <v>25172504</v>
      </c>
      <c r="G17691" s="2" t="s">
        <v>2858</v>
      </c>
      <c r="H17691" s="2">
        <v>6</v>
      </c>
      <c r="I17691" s="2">
        <v>4</v>
      </c>
      <c r="J17691" s="2">
        <v>10</v>
      </c>
      <c r="K17691" s="2">
        <v>8</v>
      </c>
      <c r="L17691" s="3">
        <v>1857523</v>
      </c>
      <c r="M17691" s="2" t="s">
        <v>0</v>
      </c>
      <c r="N17691" s="4" t="s">
        <v>21</v>
      </c>
    </row>
    <row r="17692" spans="1:14" x14ac:dyDescent="0.25">
      <c r="A17692" s="1" t="s">
        <v>372</v>
      </c>
      <c r="B17692" s="2" t="s">
        <v>86</v>
      </c>
      <c r="C17692" s="2" t="s">
        <v>684</v>
      </c>
      <c r="D17692" s="2" t="s">
        <v>17900</v>
      </c>
      <c r="E17692" s="2" t="s">
        <v>15931</v>
      </c>
      <c r="F17692" s="2">
        <v>25172503</v>
      </c>
      <c r="G17692" s="2" t="s">
        <v>2858</v>
      </c>
      <c r="H17692" s="2">
        <v>6</v>
      </c>
      <c r="I17692" s="2">
        <v>4</v>
      </c>
      <c r="J17692" s="2">
        <v>10</v>
      </c>
      <c r="K17692" s="2">
        <v>5</v>
      </c>
      <c r="L17692" s="3">
        <v>7447020</v>
      </c>
      <c r="M17692" s="2" t="s">
        <v>0</v>
      </c>
      <c r="N17692" s="4" t="s">
        <v>21</v>
      </c>
    </row>
    <row r="17693" spans="1:14" x14ac:dyDescent="0.25">
      <c r="A17693" s="1" t="s">
        <v>372</v>
      </c>
      <c r="B17693" s="2" t="s">
        <v>86</v>
      </c>
      <c r="C17693" s="2" t="s">
        <v>684</v>
      </c>
      <c r="D17693" s="2" t="s">
        <v>17900</v>
      </c>
      <c r="E17693" s="2" t="s">
        <v>15932</v>
      </c>
      <c r="F17693" s="2">
        <v>25172504</v>
      </c>
      <c r="G17693" s="2" t="s">
        <v>2858</v>
      </c>
      <c r="H17693" s="2">
        <v>6</v>
      </c>
      <c r="I17693" s="2">
        <v>4</v>
      </c>
      <c r="J17693" s="2">
        <v>10</v>
      </c>
      <c r="K17693" s="2">
        <v>3</v>
      </c>
      <c r="L17693" s="3">
        <v>663663</v>
      </c>
      <c r="M17693" s="2" t="s">
        <v>0</v>
      </c>
      <c r="N17693" s="4" t="s">
        <v>21</v>
      </c>
    </row>
    <row r="17694" spans="1:14" x14ac:dyDescent="0.25">
      <c r="A17694" s="1" t="s">
        <v>372</v>
      </c>
      <c r="B17694" s="2" t="s">
        <v>86</v>
      </c>
      <c r="C17694" s="2" t="s">
        <v>684</v>
      </c>
      <c r="D17694" s="2" t="s">
        <v>17900</v>
      </c>
      <c r="E17694" s="2" t="s">
        <v>15933</v>
      </c>
      <c r="F17694" s="2">
        <v>25172504</v>
      </c>
      <c r="G17694" s="2" t="s">
        <v>2858</v>
      </c>
      <c r="H17694" s="2">
        <v>6</v>
      </c>
      <c r="I17694" s="2">
        <v>4</v>
      </c>
      <c r="J17694" s="2">
        <v>10</v>
      </c>
      <c r="K17694" s="2">
        <v>3</v>
      </c>
      <c r="L17694" s="3">
        <v>696571</v>
      </c>
      <c r="M17694" s="2" t="s">
        <v>0</v>
      </c>
      <c r="N17694" s="4" t="s">
        <v>21</v>
      </c>
    </row>
    <row r="17695" spans="1:14" x14ac:dyDescent="0.25">
      <c r="A17695" s="1" t="s">
        <v>372</v>
      </c>
      <c r="B17695" s="2" t="s">
        <v>86</v>
      </c>
      <c r="C17695" s="2" t="s">
        <v>684</v>
      </c>
      <c r="D17695" s="2" t="s">
        <v>17900</v>
      </c>
      <c r="E17695" s="2" t="s">
        <v>15934</v>
      </c>
      <c r="F17695" s="2">
        <v>25172503</v>
      </c>
      <c r="G17695" s="2" t="s">
        <v>2858</v>
      </c>
      <c r="H17695" s="2">
        <v>6</v>
      </c>
      <c r="I17695" s="2">
        <v>4</v>
      </c>
      <c r="J17695" s="2">
        <v>10</v>
      </c>
      <c r="K17695" s="2">
        <v>1</v>
      </c>
      <c r="L17695" s="3">
        <v>1905798.5</v>
      </c>
      <c r="M17695" s="2" t="s">
        <v>0</v>
      </c>
      <c r="N17695" s="4" t="s">
        <v>21</v>
      </c>
    </row>
    <row r="17696" spans="1:14" x14ac:dyDescent="0.25">
      <c r="A17696" s="1" t="s">
        <v>372</v>
      </c>
      <c r="B17696" s="2" t="s">
        <v>86</v>
      </c>
      <c r="C17696" s="2" t="s">
        <v>684</v>
      </c>
      <c r="D17696" s="2" t="s">
        <v>17900</v>
      </c>
      <c r="E17696" s="2" t="s">
        <v>15935</v>
      </c>
      <c r="F17696" s="2">
        <v>25172504</v>
      </c>
      <c r="G17696" s="2" t="s">
        <v>2858</v>
      </c>
      <c r="H17696" s="2">
        <v>6</v>
      </c>
      <c r="I17696" s="2">
        <v>4</v>
      </c>
      <c r="J17696" s="2">
        <v>10</v>
      </c>
      <c r="K17696" s="2">
        <v>43</v>
      </c>
      <c r="L17696" s="3">
        <v>18073244</v>
      </c>
      <c r="M17696" s="2" t="s">
        <v>0</v>
      </c>
      <c r="N17696" s="4" t="s">
        <v>21</v>
      </c>
    </row>
    <row r="17697" spans="1:14" x14ac:dyDescent="0.25">
      <c r="A17697" s="1" t="s">
        <v>372</v>
      </c>
      <c r="B17697" s="2" t="s">
        <v>86</v>
      </c>
      <c r="C17697" s="2" t="s">
        <v>684</v>
      </c>
      <c r="D17697" s="2" t="s">
        <v>17900</v>
      </c>
      <c r="E17697" s="2" t="s">
        <v>15936</v>
      </c>
      <c r="F17697" s="2">
        <v>25172504</v>
      </c>
      <c r="G17697" s="2" t="s">
        <v>2858</v>
      </c>
      <c r="H17697" s="2">
        <v>6</v>
      </c>
      <c r="I17697" s="2">
        <v>4</v>
      </c>
      <c r="J17697" s="2">
        <v>10</v>
      </c>
      <c r="K17697" s="2">
        <v>11</v>
      </c>
      <c r="L17697" s="3">
        <v>4116805</v>
      </c>
      <c r="M17697" s="2" t="s">
        <v>0</v>
      </c>
      <c r="N17697" s="4" t="s">
        <v>21</v>
      </c>
    </row>
    <row r="17698" spans="1:14" x14ac:dyDescent="0.25">
      <c r="A17698" s="1" t="s">
        <v>372</v>
      </c>
      <c r="B17698" s="2" t="s">
        <v>86</v>
      </c>
      <c r="C17698" s="2" t="s">
        <v>684</v>
      </c>
      <c r="D17698" s="2" t="s">
        <v>17900</v>
      </c>
      <c r="E17698" s="2" t="s">
        <v>15937</v>
      </c>
      <c r="F17698" s="2">
        <v>25172504</v>
      </c>
      <c r="G17698" s="2" t="s">
        <v>2858</v>
      </c>
      <c r="H17698" s="2">
        <v>6</v>
      </c>
      <c r="I17698" s="2">
        <v>4</v>
      </c>
      <c r="J17698" s="2">
        <v>10</v>
      </c>
      <c r="K17698" s="2">
        <v>10</v>
      </c>
      <c r="L17698" s="3">
        <v>6001825</v>
      </c>
      <c r="M17698" s="2" t="s">
        <v>0</v>
      </c>
      <c r="N17698" s="4" t="s">
        <v>21</v>
      </c>
    </row>
    <row r="17699" spans="1:14" x14ac:dyDescent="0.25">
      <c r="A17699" s="1" t="s">
        <v>372</v>
      </c>
      <c r="B17699" s="2" t="s">
        <v>86</v>
      </c>
      <c r="C17699" s="2" t="s">
        <v>684</v>
      </c>
      <c r="D17699" s="2" t="s">
        <v>17900</v>
      </c>
      <c r="E17699" s="2" t="s">
        <v>15938</v>
      </c>
      <c r="F17699" s="2">
        <v>25172504</v>
      </c>
      <c r="G17699" s="2" t="s">
        <v>2858</v>
      </c>
      <c r="H17699" s="2">
        <v>6</v>
      </c>
      <c r="I17699" s="2">
        <v>4</v>
      </c>
      <c r="J17699" s="2">
        <v>10</v>
      </c>
      <c r="K17699" s="2">
        <v>2</v>
      </c>
      <c r="L17699" s="3">
        <v>350098</v>
      </c>
      <c r="M17699" s="2" t="s">
        <v>0</v>
      </c>
      <c r="N17699" s="4" t="s">
        <v>21</v>
      </c>
    </row>
    <row r="17700" spans="1:14" x14ac:dyDescent="0.25">
      <c r="A17700" s="1" t="s">
        <v>372</v>
      </c>
      <c r="B17700" s="2" t="s">
        <v>86</v>
      </c>
      <c r="C17700" s="2" t="s">
        <v>684</v>
      </c>
      <c r="D17700" s="2" t="s">
        <v>17900</v>
      </c>
      <c r="E17700" s="2" t="s">
        <v>15939</v>
      </c>
      <c r="F17700" s="2">
        <v>25172504</v>
      </c>
      <c r="G17700" s="2" t="s">
        <v>2858</v>
      </c>
      <c r="H17700" s="2">
        <v>6</v>
      </c>
      <c r="I17700" s="2">
        <v>4</v>
      </c>
      <c r="J17700" s="2">
        <v>10</v>
      </c>
      <c r="K17700" s="2">
        <v>4</v>
      </c>
      <c r="L17700" s="3">
        <v>809200</v>
      </c>
      <c r="M17700" s="2" t="s">
        <v>0</v>
      </c>
      <c r="N17700" s="4" t="s">
        <v>21</v>
      </c>
    </row>
    <row r="17701" spans="1:14" x14ac:dyDescent="0.25">
      <c r="A17701" s="1" t="s">
        <v>372</v>
      </c>
      <c r="B17701" s="2" t="s">
        <v>86</v>
      </c>
      <c r="C17701" s="2" t="s">
        <v>684</v>
      </c>
      <c r="D17701" s="2" t="s">
        <v>17900</v>
      </c>
      <c r="E17701" s="2" t="s">
        <v>15940</v>
      </c>
      <c r="F17701" s="2">
        <v>25172504</v>
      </c>
      <c r="G17701" s="2" t="s">
        <v>2858</v>
      </c>
      <c r="H17701" s="2">
        <v>6</v>
      </c>
      <c r="I17701" s="2">
        <v>4</v>
      </c>
      <c r="J17701" s="2">
        <v>10</v>
      </c>
      <c r="K17701" s="2">
        <v>4</v>
      </c>
      <c r="L17701" s="3">
        <v>928762</v>
      </c>
      <c r="M17701" s="2" t="s">
        <v>0</v>
      </c>
      <c r="N17701" s="4" t="s">
        <v>21</v>
      </c>
    </row>
    <row r="17702" spans="1:14" x14ac:dyDescent="0.25">
      <c r="A17702" s="1" t="s">
        <v>372</v>
      </c>
      <c r="B17702" s="2" t="s">
        <v>86</v>
      </c>
      <c r="C17702" s="2" t="s">
        <v>684</v>
      </c>
      <c r="D17702" s="2" t="s">
        <v>17900</v>
      </c>
      <c r="E17702" s="2" t="s">
        <v>15941</v>
      </c>
      <c r="F17702" s="2">
        <v>25172504</v>
      </c>
      <c r="G17702" s="2" t="s">
        <v>2858</v>
      </c>
      <c r="H17702" s="2">
        <v>6</v>
      </c>
      <c r="I17702" s="2">
        <v>4</v>
      </c>
      <c r="J17702" s="2">
        <v>10</v>
      </c>
      <c r="K17702" s="2">
        <v>6</v>
      </c>
      <c r="L17702" s="3">
        <v>4757596</v>
      </c>
      <c r="M17702" s="2" t="s">
        <v>0</v>
      </c>
      <c r="N17702" s="4" t="s">
        <v>21</v>
      </c>
    </row>
    <row r="17703" spans="1:14" x14ac:dyDescent="0.25">
      <c r="A17703" s="1" t="s">
        <v>372</v>
      </c>
      <c r="B17703" s="2" t="s">
        <v>86</v>
      </c>
      <c r="C17703" s="2" t="s">
        <v>684</v>
      </c>
      <c r="D17703" s="2" t="s">
        <v>17900</v>
      </c>
      <c r="E17703" s="2" t="s">
        <v>15942</v>
      </c>
      <c r="F17703" s="2">
        <v>25172503</v>
      </c>
      <c r="G17703" s="2" t="s">
        <v>2858</v>
      </c>
      <c r="H17703" s="2">
        <v>6</v>
      </c>
      <c r="I17703" s="2">
        <v>4</v>
      </c>
      <c r="J17703" s="2">
        <v>10</v>
      </c>
      <c r="K17703" s="2">
        <v>2</v>
      </c>
      <c r="L17703" s="3">
        <v>2469488</v>
      </c>
      <c r="M17703" s="2" t="s">
        <v>0</v>
      </c>
      <c r="N17703" s="4" t="s">
        <v>21</v>
      </c>
    </row>
    <row r="17704" spans="1:14" x14ac:dyDescent="0.25">
      <c r="A17704" s="1" t="s">
        <v>372</v>
      </c>
      <c r="B17704" s="2" t="s">
        <v>86</v>
      </c>
      <c r="C17704" s="2" t="s">
        <v>684</v>
      </c>
      <c r="D17704" s="2" t="s">
        <v>17900</v>
      </c>
      <c r="E17704" s="2" t="s">
        <v>15943</v>
      </c>
      <c r="F17704" s="2">
        <v>25172504</v>
      </c>
      <c r="G17704" s="2" t="s">
        <v>2858</v>
      </c>
      <c r="H17704" s="2">
        <v>6</v>
      </c>
      <c r="I17704" s="2">
        <v>4</v>
      </c>
      <c r="J17704" s="2">
        <v>10</v>
      </c>
      <c r="K17704" s="2">
        <v>4</v>
      </c>
      <c r="L17704" s="3">
        <v>3253888</v>
      </c>
      <c r="M17704" s="2" t="s">
        <v>0</v>
      </c>
      <c r="N17704" s="4" t="s">
        <v>21</v>
      </c>
    </row>
    <row r="17705" spans="1:14" x14ac:dyDescent="0.25">
      <c r="A17705" s="1" t="s">
        <v>372</v>
      </c>
      <c r="B17705" s="2" t="s">
        <v>86</v>
      </c>
      <c r="C17705" s="2" t="s">
        <v>684</v>
      </c>
      <c r="D17705" s="2" t="s">
        <v>17900</v>
      </c>
      <c r="E17705" s="2" t="s">
        <v>15944</v>
      </c>
      <c r="F17705" s="2">
        <v>25172503</v>
      </c>
      <c r="G17705" s="2" t="s">
        <v>2858</v>
      </c>
      <c r="H17705" s="2">
        <v>6</v>
      </c>
      <c r="I17705" s="2">
        <v>4</v>
      </c>
      <c r="J17705" s="2">
        <v>10</v>
      </c>
      <c r="K17705" s="2">
        <v>2</v>
      </c>
      <c r="L17705" s="3">
        <v>1188572</v>
      </c>
      <c r="M17705" s="2" t="s">
        <v>0</v>
      </c>
      <c r="N17705" s="4" t="s">
        <v>21</v>
      </c>
    </row>
    <row r="17706" spans="1:14" x14ac:dyDescent="0.25">
      <c r="A17706" s="1" t="s">
        <v>372</v>
      </c>
      <c r="B17706" s="2" t="s">
        <v>86</v>
      </c>
      <c r="C17706" s="2" t="s">
        <v>684</v>
      </c>
      <c r="D17706" s="2" t="s">
        <v>17900</v>
      </c>
      <c r="E17706" s="2" t="s">
        <v>15945</v>
      </c>
      <c r="F17706" s="2">
        <v>25172503</v>
      </c>
      <c r="G17706" s="2" t="s">
        <v>2858</v>
      </c>
      <c r="H17706" s="2">
        <v>6</v>
      </c>
      <c r="I17706" s="2">
        <v>4</v>
      </c>
      <c r="J17706" s="2">
        <v>10</v>
      </c>
      <c r="K17706" s="2">
        <v>2</v>
      </c>
      <c r="L17706" s="3">
        <v>1617943</v>
      </c>
      <c r="M17706" s="2" t="s">
        <v>0</v>
      </c>
      <c r="N17706" s="4" t="s">
        <v>21</v>
      </c>
    </row>
    <row r="17707" spans="1:14" x14ac:dyDescent="0.25">
      <c r="A17707" s="1" t="s">
        <v>372</v>
      </c>
      <c r="B17707" s="2" t="s">
        <v>86</v>
      </c>
      <c r="C17707" s="2" t="s">
        <v>684</v>
      </c>
      <c r="D17707" s="2" t="s">
        <v>17900</v>
      </c>
      <c r="E17707" s="2" t="s">
        <v>15946</v>
      </c>
      <c r="F17707" s="2">
        <v>25172512</v>
      </c>
      <c r="G17707" s="2" t="s">
        <v>2858</v>
      </c>
      <c r="H17707" s="2">
        <v>6</v>
      </c>
      <c r="I17707" s="2">
        <v>4</v>
      </c>
      <c r="J17707" s="2">
        <v>10</v>
      </c>
      <c r="K17707" s="2">
        <v>1</v>
      </c>
      <c r="L17707" s="3">
        <v>459322</v>
      </c>
      <c r="M17707" s="2" t="s">
        <v>0</v>
      </c>
      <c r="N17707" s="4" t="s">
        <v>21</v>
      </c>
    </row>
    <row r="17708" spans="1:14" x14ac:dyDescent="0.25">
      <c r="A17708" s="1" t="s">
        <v>372</v>
      </c>
      <c r="B17708" s="2" t="s">
        <v>86</v>
      </c>
      <c r="C17708" s="2" t="s">
        <v>684</v>
      </c>
      <c r="D17708" s="2" t="s">
        <v>17900</v>
      </c>
      <c r="E17708" s="2" t="s">
        <v>15947</v>
      </c>
      <c r="F17708" s="2">
        <v>25172512</v>
      </c>
      <c r="G17708" s="2" t="s">
        <v>2858</v>
      </c>
      <c r="H17708" s="2">
        <v>6</v>
      </c>
      <c r="I17708" s="2">
        <v>4</v>
      </c>
      <c r="J17708" s="2">
        <v>10</v>
      </c>
      <c r="K17708" s="2">
        <v>1</v>
      </c>
      <c r="L17708" s="3">
        <v>416250</v>
      </c>
      <c r="M17708" s="2" t="s">
        <v>0</v>
      </c>
      <c r="N17708" s="4" t="s">
        <v>21</v>
      </c>
    </row>
    <row r="17709" spans="1:14" x14ac:dyDescent="0.25">
      <c r="A17709" s="1" t="s">
        <v>372</v>
      </c>
      <c r="B17709" s="2" t="s">
        <v>86</v>
      </c>
      <c r="C17709" s="2" t="s">
        <v>684</v>
      </c>
      <c r="D17709" s="2" t="s">
        <v>17900</v>
      </c>
      <c r="E17709" s="2" t="s">
        <v>15948</v>
      </c>
      <c r="F17709" s="2">
        <v>25172504</v>
      </c>
      <c r="G17709" s="2" t="s">
        <v>2858</v>
      </c>
      <c r="H17709" s="2">
        <v>6</v>
      </c>
      <c r="I17709" s="2">
        <v>4</v>
      </c>
      <c r="J17709" s="2">
        <v>10</v>
      </c>
      <c r="K17709" s="2">
        <v>2</v>
      </c>
      <c r="L17709" s="3">
        <v>1585865</v>
      </c>
      <c r="M17709" s="2" t="s">
        <v>0</v>
      </c>
      <c r="N17709" s="4" t="s">
        <v>21</v>
      </c>
    </row>
    <row r="17710" spans="1:14" x14ac:dyDescent="0.25">
      <c r="A17710" s="1" t="s">
        <v>372</v>
      </c>
      <c r="B17710" s="2" t="s">
        <v>86</v>
      </c>
      <c r="C17710" s="2" t="s">
        <v>684</v>
      </c>
      <c r="D17710" s="2" t="s">
        <v>17900</v>
      </c>
      <c r="E17710" s="2" t="s">
        <v>15949</v>
      </c>
      <c r="F17710" s="2">
        <v>25172503</v>
      </c>
      <c r="G17710" s="2" t="s">
        <v>2858</v>
      </c>
      <c r="H17710" s="2">
        <v>6</v>
      </c>
      <c r="I17710" s="2">
        <v>4</v>
      </c>
      <c r="J17710" s="2">
        <v>10</v>
      </c>
      <c r="K17710" s="2">
        <v>1</v>
      </c>
      <c r="L17710" s="3">
        <v>1234867</v>
      </c>
      <c r="M17710" s="2" t="s">
        <v>0</v>
      </c>
      <c r="N17710" s="4" t="s">
        <v>21</v>
      </c>
    </row>
    <row r="17711" spans="1:14" x14ac:dyDescent="0.25">
      <c r="A17711" s="1" t="s">
        <v>372</v>
      </c>
      <c r="B17711" s="2" t="s">
        <v>86</v>
      </c>
      <c r="C17711" s="2" t="s">
        <v>684</v>
      </c>
      <c r="D17711" s="2" t="s">
        <v>17900</v>
      </c>
      <c r="E17711" s="2" t="s">
        <v>15950</v>
      </c>
      <c r="F17711" s="2">
        <v>25172503</v>
      </c>
      <c r="G17711" s="2" t="s">
        <v>2858</v>
      </c>
      <c r="H17711" s="2">
        <v>6</v>
      </c>
      <c r="I17711" s="2">
        <v>4</v>
      </c>
      <c r="J17711" s="2">
        <v>10</v>
      </c>
      <c r="K17711" s="2">
        <v>2</v>
      </c>
      <c r="L17711" s="3">
        <v>6850959</v>
      </c>
      <c r="M17711" s="2" t="s">
        <v>0</v>
      </c>
      <c r="N17711" s="4" t="s">
        <v>21</v>
      </c>
    </row>
    <row r="17712" spans="1:14" x14ac:dyDescent="0.25">
      <c r="A17712" s="1" t="s">
        <v>372</v>
      </c>
      <c r="B17712" s="2" t="s">
        <v>86</v>
      </c>
      <c r="C17712" s="2" t="s">
        <v>684</v>
      </c>
      <c r="D17712" s="2" t="s">
        <v>17900</v>
      </c>
      <c r="E17712" s="2" t="s">
        <v>15951</v>
      </c>
      <c r="F17712" s="2">
        <v>25172503</v>
      </c>
      <c r="G17712" s="2" t="s">
        <v>2858</v>
      </c>
      <c r="H17712" s="2">
        <v>6</v>
      </c>
      <c r="I17712" s="2">
        <v>4</v>
      </c>
      <c r="J17712" s="2">
        <v>10</v>
      </c>
      <c r="K17712" s="2">
        <v>1</v>
      </c>
      <c r="L17712" s="3">
        <v>1270575</v>
      </c>
      <c r="M17712" s="2" t="s">
        <v>0</v>
      </c>
      <c r="N17712" s="4" t="s">
        <v>21</v>
      </c>
    </row>
    <row r="17713" spans="1:14" x14ac:dyDescent="0.25">
      <c r="A17713" s="1" t="s">
        <v>372</v>
      </c>
      <c r="B17713" s="2" t="s">
        <v>86</v>
      </c>
      <c r="C17713" s="2" t="s">
        <v>684</v>
      </c>
      <c r="D17713" s="2" t="s">
        <v>17900</v>
      </c>
      <c r="E17713" s="2" t="s">
        <v>15952</v>
      </c>
      <c r="F17713" s="2">
        <v>25172504</v>
      </c>
      <c r="G17713" s="2" t="s">
        <v>2858</v>
      </c>
      <c r="H17713" s="2">
        <v>6</v>
      </c>
      <c r="I17713" s="2">
        <v>4</v>
      </c>
      <c r="J17713" s="2">
        <v>10</v>
      </c>
      <c r="K17713" s="2">
        <v>11</v>
      </c>
      <c r="L17713" s="3">
        <v>4623388</v>
      </c>
      <c r="M17713" s="2" t="s">
        <v>0</v>
      </c>
      <c r="N17713" s="4" t="s">
        <v>21</v>
      </c>
    </row>
    <row r="17714" spans="1:14" x14ac:dyDescent="0.25">
      <c r="A17714" s="1" t="s">
        <v>372</v>
      </c>
      <c r="B17714" s="2" t="s">
        <v>86</v>
      </c>
      <c r="C17714" s="2" t="s">
        <v>684</v>
      </c>
      <c r="D17714" s="2" t="s">
        <v>17900</v>
      </c>
      <c r="E17714" s="2" t="s">
        <v>15953</v>
      </c>
      <c r="F17714" s="2">
        <v>25172504</v>
      </c>
      <c r="G17714" s="2" t="s">
        <v>2858</v>
      </c>
      <c r="H17714" s="2">
        <v>6</v>
      </c>
      <c r="I17714" s="2">
        <v>4</v>
      </c>
      <c r="J17714" s="2">
        <v>10</v>
      </c>
      <c r="K17714" s="2">
        <v>18</v>
      </c>
      <c r="L17714" s="3">
        <v>7565544</v>
      </c>
      <c r="M17714" s="2" t="s">
        <v>0</v>
      </c>
      <c r="N17714" s="4" t="s">
        <v>21</v>
      </c>
    </row>
    <row r="17715" spans="1:14" x14ac:dyDescent="0.25">
      <c r="A17715" s="1" t="s">
        <v>372</v>
      </c>
      <c r="B17715" s="2" t="s">
        <v>86</v>
      </c>
      <c r="C17715" s="2" t="s">
        <v>684</v>
      </c>
      <c r="D17715" s="2" t="s">
        <v>17900</v>
      </c>
      <c r="E17715" s="2" t="s">
        <v>15954</v>
      </c>
      <c r="F17715" s="2">
        <v>25172503</v>
      </c>
      <c r="G17715" s="2" t="s">
        <v>2858</v>
      </c>
      <c r="H17715" s="2">
        <v>6</v>
      </c>
      <c r="I17715" s="2">
        <v>4</v>
      </c>
      <c r="J17715" s="2">
        <v>10</v>
      </c>
      <c r="K17715" s="2">
        <v>20</v>
      </c>
      <c r="L17715" s="3">
        <v>29788080</v>
      </c>
      <c r="M17715" s="2" t="s">
        <v>0</v>
      </c>
      <c r="N17715" s="4" t="s">
        <v>21</v>
      </c>
    </row>
    <row r="17716" spans="1:14" x14ac:dyDescent="0.25">
      <c r="A17716" s="1" t="s">
        <v>372</v>
      </c>
      <c r="B17716" s="2" t="s">
        <v>86</v>
      </c>
      <c r="C17716" s="2" t="s">
        <v>684</v>
      </c>
      <c r="D17716" s="2" t="s">
        <v>17900</v>
      </c>
      <c r="E17716" s="2" t="s">
        <v>15955</v>
      </c>
      <c r="F17716" s="2">
        <v>25172504</v>
      </c>
      <c r="G17716" s="2" t="s">
        <v>2858</v>
      </c>
      <c r="H17716" s="2">
        <v>6</v>
      </c>
      <c r="I17716" s="2">
        <v>4</v>
      </c>
      <c r="J17716" s="2">
        <v>10</v>
      </c>
      <c r="K17716" s="2">
        <v>16</v>
      </c>
      <c r="L17716" s="3">
        <v>6825840</v>
      </c>
      <c r="M17716" s="2" t="s">
        <v>0</v>
      </c>
      <c r="N17716" s="4" t="s">
        <v>21</v>
      </c>
    </row>
    <row r="17717" spans="1:14" x14ac:dyDescent="0.25">
      <c r="A17717" s="1" t="s">
        <v>372</v>
      </c>
      <c r="B17717" s="2" t="s">
        <v>86</v>
      </c>
      <c r="C17717" s="2" t="s">
        <v>684</v>
      </c>
      <c r="D17717" s="2" t="s">
        <v>17900</v>
      </c>
      <c r="E17717" s="2" t="s">
        <v>15956</v>
      </c>
      <c r="F17717" s="2">
        <v>25172503</v>
      </c>
      <c r="G17717" s="2" t="s">
        <v>2858</v>
      </c>
      <c r="H17717" s="2">
        <v>6</v>
      </c>
      <c r="I17717" s="2">
        <v>4</v>
      </c>
      <c r="J17717" s="2">
        <v>10</v>
      </c>
      <c r="K17717" s="2">
        <v>6</v>
      </c>
      <c r="L17717" s="3">
        <v>3565716</v>
      </c>
      <c r="M17717" s="2" t="s">
        <v>0</v>
      </c>
      <c r="N17717" s="4" t="s">
        <v>21</v>
      </c>
    </row>
    <row r="17718" spans="1:14" x14ac:dyDescent="0.25">
      <c r="A17718" s="1" t="s">
        <v>372</v>
      </c>
      <c r="B17718" s="2" t="s">
        <v>86</v>
      </c>
      <c r="C17718" s="2" t="s">
        <v>684</v>
      </c>
      <c r="D17718" s="2" t="s">
        <v>17900</v>
      </c>
      <c r="E17718" s="2" t="s">
        <v>15957</v>
      </c>
      <c r="F17718" s="2">
        <v>25172504</v>
      </c>
      <c r="G17718" s="2" t="s">
        <v>2858</v>
      </c>
      <c r="H17718" s="2">
        <v>6</v>
      </c>
      <c r="I17718" s="2">
        <v>4</v>
      </c>
      <c r="J17718" s="2">
        <v>10</v>
      </c>
      <c r="K17718" s="2">
        <v>12</v>
      </c>
      <c r="L17718" s="3">
        <v>4491060</v>
      </c>
      <c r="M17718" s="2" t="s">
        <v>0</v>
      </c>
      <c r="N17718" s="4" t="s">
        <v>21</v>
      </c>
    </row>
    <row r="17719" spans="1:14" x14ac:dyDescent="0.25">
      <c r="A17719" s="1" t="s">
        <v>372</v>
      </c>
      <c r="B17719" s="2" t="s">
        <v>86</v>
      </c>
      <c r="C17719" s="2" t="s">
        <v>684</v>
      </c>
      <c r="D17719" s="2" t="s">
        <v>17900</v>
      </c>
      <c r="E17719" s="2" t="s">
        <v>15958</v>
      </c>
      <c r="F17719" s="2">
        <v>25172504</v>
      </c>
      <c r="G17719" s="2" t="s">
        <v>2858</v>
      </c>
      <c r="H17719" s="2">
        <v>6</v>
      </c>
      <c r="I17719" s="2">
        <v>4</v>
      </c>
      <c r="J17719" s="2">
        <v>10</v>
      </c>
      <c r="K17719" s="2">
        <v>4</v>
      </c>
      <c r="L17719" s="3">
        <v>1404676</v>
      </c>
      <c r="M17719" s="2" t="s">
        <v>0</v>
      </c>
      <c r="N17719" s="4" t="s">
        <v>21</v>
      </c>
    </row>
    <row r="17720" spans="1:14" x14ac:dyDescent="0.25">
      <c r="A17720" s="1" t="s">
        <v>372</v>
      </c>
      <c r="B17720" s="2" t="s">
        <v>86</v>
      </c>
      <c r="C17720" s="2" t="s">
        <v>684</v>
      </c>
      <c r="D17720" s="2" t="s">
        <v>17900</v>
      </c>
      <c r="E17720" s="2" t="s">
        <v>15959</v>
      </c>
      <c r="F17720" s="2">
        <v>25172503</v>
      </c>
      <c r="G17720" s="2" t="s">
        <v>2858</v>
      </c>
      <c r="H17720" s="2">
        <v>6</v>
      </c>
      <c r="I17720" s="2">
        <v>4</v>
      </c>
      <c r="J17720" s="2">
        <v>10</v>
      </c>
      <c r="K17720" s="2">
        <v>18</v>
      </c>
      <c r="L17720" s="3">
        <v>14561487</v>
      </c>
      <c r="M17720" s="2" t="s">
        <v>0</v>
      </c>
      <c r="N17720" s="4" t="s">
        <v>21</v>
      </c>
    </row>
    <row r="17721" spans="1:14" x14ac:dyDescent="0.25">
      <c r="A17721" s="1" t="s">
        <v>372</v>
      </c>
      <c r="B17721" s="2" t="s">
        <v>86</v>
      </c>
      <c r="C17721" s="2" t="s">
        <v>684</v>
      </c>
      <c r="D17721" s="2" t="s">
        <v>17900</v>
      </c>
      <c r="E17721" s="2" t="s">
        <v>15960</v>
      </c>
      <c r="F17721" s="2">
        <v>25172504</v>
      </c>
      <c r="G17721" s="2" t="s">
        <v>2858</v>
      </c>
      <c r="H17721" s="2">
        <v>6</v>
      </c>
      <c r="I17721" s="2">
        <v>4</v>
      </c>
      <c r="J17721" s="2">
        <v>10</v>
      </c>
      <c r="K17721" s="2">
        <v>8</v>
      </c>
      <c r="L17721" s="3">
        <v>4801460</v>
      </c>
      <c r="M17721" s="2" t="s">
        <v>0</v>
      </c>
      <c r="N17721" s="4" t="s">
        <v>21</v>
      </c>
    </row>
    <row r="17722" spans="1:14" x14ac:dyDescent="0.25">
      <c r="A17722" s="1" t="s">
        <v>372</v>
      </c>
      <c r="B17722" s="2" t="s">
        <v>86</v>
      </c>
      <c r="C17722" s="2" t="s">
        <v>684</v>
      </c>
      <c r="D17722" s="2" t="s">
        <v>17900</v>
      </c>
      <c r="E17722" s="2" t="s">
        <v>15961</v>
      </c>
      <c r="F17722" s="2">
        <v>25172504</v>
      </c>
      <c r="G17722" s="2" t="s">
        <v>2858</v>
      </c>
      <c r="H17722" s="2">
        <v>6</v>
      </c>
      <c r="I17722" s="2">
        <v>4</v>
      </c>
      <c r="J17722" s="2">
        <v>10</v>
      </c>
      <c r="K17722" s="2">
        <v>4</v>
      </c>
      <c r="L17722" s="3">
        <v>1517964</v>
      </c>
      <c r="M17722" s="2" t="s">
        <v>0</v>
      </c>
      <c r="N17722" s="4" t="s">
        <v>21</v>
      </c>
    </row>
    <row r="17723" spans="1:14" x14ac:dyDescent="0.25">
      <c r="A17723" s="1" t="s">
        <v>372</v>
      </c>
      <c r="B17723" s="2" t="s">
        <v>86</v>
      </c>
      <c r="C17723" s="2" t="s">
        <v>684</v>
      </c>
      <c r="D17723" s="2" t="s">
        <v>17900</v>
      </c>
      <c r="E17723" s="2" t="s">
        <v>15962</v>
      </c>
      <c r="F17723" s="2">
        <v>25172504</v>
      </c>
      <c r="G17723" s="2" t="s">
        <v>2858</v>
      </c>
      <c r="H17723" s="2">
        <v>6</v>
      </c>
      <c r="I17723" s="2">
        <v>4</v>
      </c>
      <c r="J17723" s="2">
        <v>10</v>
      </c>
      <c r="K17723" s="2">
        <v>4</v>
      </c>
      <c r="L17723" s="3">
        <v>746368</v>
      </c>
      <c r="M17723" s="2" t="s">
        <v>0</v>
      </c>
      <c r="N17723" s="4" t="s">
        <v>21</v>
      </c>
    </row>
    <row r="17724" spans="1:14" x14ac:dyDescent="0.25">
      <c r="A17724" s="1" t="s">
        <v>372</v>
      </c>
      <c r="B17724" s="2" t="s">
        <v>86</v>
      </c>
      <c r="C17724" s="2" t="s">
        <v>684</v>
      </c>
      <c r="D17724" s="2" t="s">
        <v>17900</v>
      </c>
      <c r="E17724" s="2" t="s">
        <v>15963</v>
      </c>
      <c r="F17724" s="2">
        <v>25172512</v>
      </c>
      <c r="G17724" s="2" t="s">
        <v>2858</v>
      </c>
      <c r="H17724" s="2">
        <v>6</v>
      </c>
      <c r="I17724" s="2">
        <v>4</v>
      </c>
      <c r="J17724" s="2">
        <v>10</v>
      </c>
      <c r="K17724" s="2">
        <v>2</v>
      </c>
      <c r="L17724" s="3">
        <v>918644</v>
      </c>
      <c r="M17724" s="2" t="s">
        <v>0</v>
      </c>
      <c r="N17724" s="4" t="s">
        <v>21</v>
      </c>
    </row>
    <row r="17725" spans="1:14" x14ac:dyDescent="0.25">
      <c r="A17725" s="1" t="s">
        <v>372</v>
      </c>
      <c r="B17725" s="2" t="s">
        <v>86</v>
      </c>
      <c r="C17725" s="2" t="s">
        <v>684</v>
      </c>
      <c r="D17725" s="2" t="s">
        <v>17900</v>
      </c>
      <c r="E17725" s="2" t="s">
        <v>15964</v>
      </c>
      <c r="F17725" s="2">
        <v>25172504</v>
      </c>
      <c r="G17725" s="2" t="s">
        <v>2858</v>
      </c>
      <c r="H17725" s="2">
        <v>6</v>
      </c>
      <c r="I17725" s="2">
        <v>4</v>
      </c>
      <c r="J17725" s="2">
        <v>10</v>
      </c>
      <c r="K17725" s="2">
        <v>8</v>
      </c>
      <c r="L17725" s="3">
        <v>1857523</v>
      </c>
      <c r="M17725" s="2" t="s">
        <v>0</v>
      </c>
      <c r="N17725" s="4" t="s">
        <v>21</v>
      </c>
    </row>
    <row r="17726" spans="1:14" x14ac:dyDescent="0.25">
      <c r="A17726" s="1" t="s">
        <v>372</v>
      </c>
      <c r="B17726" s="2" t="s">
        <v>86</v>
      </c>
      <c r="C17726" s="2" t="s">
        <v>684</v>
      </c>
      <c r="D17726" s="2" t="s">
        <v>17900</v>
      </c>
      <c r="E17726" s="2" t="s">
        <v>15965</v>
      </c>
      <c r="F17726" s="2">
        <v>25172504</v>
      </c>
      <c r="G17726" s="2" t="s">
        <v>2858</v>
      </c>
      <c r="H17726" s="2">
        <v>6</v>
      </c>
      <c r="I17726" s="2">
        <v>4</v>
      </c>
      <c r="J17726" s="2">
        <v>10</v>
      </c>
      <c r="K17726" s="2">
        <v>8</v>
      </c>
      <c r="L17726" s="3">
        <v>2994040</v>
      </c>
      <c r="M17726" s="2" t="s">
        <v>0</v>
      </c>
      <c r="N17726" s="4" t="s">
        <v>21</v>
      </c>
    </row>
    <row r="17727" spans="1:14" x14ac:dyDescent="0.25">
      <c r="A17727" s="1" t="s">
        <v>372</v>
      </c>
      <c r="B17727" s="2" t="s">
        <v>86</v>
      </c>
      <c r="C17727" s="2" t="s">
        <v>684</v>
      </c>
      <c r="D17727" s="2" t="s">
        <v>17900</v>
      </c>
      <c r="E17727" s="2" t="s">
        <v>15966</v>
      </c>
      <c r="F17727" s="2">
        <v>25172503</v>
      </c>
      <c r="G17727" s="2" t="s">
        <v>2858</v>
      </c>
      <c r="H17727" s="2">
        <v>6</v>
      </c>
      <c r="I17727" s="2">
        <v>4</v>
      </c>
      <c r="J17727" s="2">
        <v>10</v>
      </c>
      <c r="K17727" s="2">
        <v>8</v>
      </c>
      <c r="L17727" s="3">
        <v>6471772</v>
      </c>
      <c r="M17727" s="2" t="s">
        <v>0</v>
      </c>
      <c r="N17727" s="4" t="s">
        <v>21</v>
      </c>
    </row>
    <row r="17728" spans="1:14" x14ac:dyDescent="0.25">
      <c r="A17728" s="1" t="s">
        <v>372</v>
      </c>
      <c r="B17728" s="2" t="s">
        <v>86</v>
      </c>
      <c r="C17728" s="2" t="s">
        <v>684</v>
      </c>
      <c r="D17728" s="2" t="s">
        <v>17900</v>
      </c>
      <c r="E17728" s="2" t="s">
        <v>15967</v>
      </c>
      <c r="F17728" s="2">
        <v>25172512</v>
      </c>
      <c r="G17728" s="2" t="s">
        <v>2858</v>
      </c>
      <c r="H17728" s="2">
        <v>6</v>
      </c>
      <c r="I17728" s="2">
        <v>4</v>
      </c>
      <c r="J17728" s="2">
        <v>10</v>
      </c>
      <c r="K17728" s="2">
        <v>16</v>
      </c>
      <c r="L17728" s="3">
        <v>7349154</v>
      </c>
      <c r="M17728" s="2" t="s">
        <v>0</v>
      </c>
      <c r="N17728" s="4" t="s">
        <v>21</v>
      </c>
    </row>
    <row r="17729" spans="1:14" x14ac:dyDescent="0.25">
      <c r="A17729" s="1" t="s">
        <v>372</v>
      </c>
      <c r="B17729" s="2" t="s">
        <v>86</v>
      </c>
      <c r="C17729" s="2" t="s">
        <v>684</v>
      </c>
      <c r="D17729" s="2" t="s">
        <v>17900</v>
      </c>
      <c r="E17729" s="2" t="s">
        <v>15968</v>
      </c>
      <c r="F17729" s="2">
        <v>25172504</v>
      </c>
      <c r="G17729" s="2" t="s">
        <v>2858</v>
      </c>
      <c r="H17729" s="2">
        <v>6</v>
      </c>
      <c r="I17729" s="2">
        <v>4</v>
      </c>
      <c r="J17729" s="2">
        <v>10</v>
      </c>
      <c r="K17729" s="2">
        <v>16</v>
      </c>
      <c r="L17729" s="3">
        <v>5116048</v>
      </c>
      <c r="M17729" s="2" t="s">
        <v>0</v>
      </c>
      <c r="N17729" s="4" t="s">
        <v>21</v>
      </c>
    </row>
    <row r="17730" spans="1:14" x14ac:dyDescent="0.25">
      <c r="A17730" s="1" t="s">
        <v>372</v>
      </c>
      <c r="B17730" s="2" t="s">
        <v>86</v>
      </c>
      <c r="C17730" s="2" t="s">
        <v>684</v>
      </c>
      <c r="D17730" s="2" t="s">
        <v>17900</v>
      </c>
      <c r="E17730" s="2" t="s">
        <v>15969</v>
      </c>
      <c r="F17730" s="2">
        <v>25172504</v>
      </c>
      <c r="G17730" s="2" t="s">
        <v>2858</v>
      </c>
      <c r="H17730" s="2">
        <v>6</v>
      </c>
      <c r="I17730" s="2">
        <v>4</v>
      </c>
      <c r="J17730" s="2">
        <v>10</v>
      </c>
      <c r="K17730" s="2">
        <v>4</v>
      </c>
      <c r="L17730" s="3">
        <v>2368171</v>
      </c>
      <c r="M17730" s="2" t="s">
        <v>0</v>
      </c>
      <c r="N17730" s="4" t="s">
        <v>21</v>
      </c>
    </row>
    <row r="17731" spans="1:14" x14ac:dyDescent="0.25">
      <c r="A17731" s="1" t="s">
        <v>372</v>
      </c>
      <c r="B17731" s="2" t="s">
        <v>86</v>
      </c>
      <c r="C17731" s="2" t="s">
        <v>684</v>
      </c>
      <c r="D17731" s="2" t="s">
        <v>17900</v>
      </c>
      <c r="E17731" s="2" t="s">
        <v>15970</v>
      </c>
      <c r="F17731" s="2">
        <v>25172503</v>
      </c>
      <c r="G17731" s="2" t="s">
        <v>2858</v>
      </c>
      <c r="H17731" s="2">
        <v>6</v>
      </c>
      <c r="I17731" s="2">
        <v>4</v>
      </c>
      <c r="J17731" s="2">
        <v>10</v>
      </c>
      <c r="K17731" s="2">
        <v>4</v>
      </c>
      <c r="L17731" s="3">
        <v>2838388</v>
      </c>
      <c r="M17731" s="2" t="s">
        <v>0</v>
      </c>
      <c r="N17731" s="4" t="s">
        <v>21</v>
      </c>
    </row>
    <row r="17732" spans="1:14" x14ac:dyDescent="0.25">
      <c r="A17732" s="1" t="s">
        <v>372</v>
      </c>
      <c r="B17732" s="2" t="s">
        <v>86</v>
      </c>
      <c r="C17732" s="2" t="s">
        <v>684</v>
      </c>
      <c r="D17732" s="2" t="s">
        <v>17900</v>
      </c>
      <c r="E17732" s="2" t="s">
        <v>15971</v>
      </c>
      <c r="F17732" s="2">
        <v>25172512</v>
      </c>
      <c r="G17732" s="2" t="s">
        <v>2858</v>
      </c>
      <c r="H17732" s="2">
        <v>6</v>
      </c>
      <c r="I17732" s="2">
        <v>4</v>
      </c>
      <c r="J17732" s="2">
        <v>10</v>
      </c>
      <c r="K17732" s="2">
        <v>10</v>
      </c>
      <c r="L17732" s="3">
        <v>4162501</v>
      </c>
      <c r="M17732" s="2" t="s">
        <v>0</v>
      </c>
      <c r="N17732" s="4" t="s">
        <v>21</v>
      </c>
    </row>
    <row r="17733" spans="1:14" x14ac:dyDescent="0.25">
      <c r="A17733" s="1" t="s">
        <v>372</v>
      </c>
      <c r="B17733" s="2" t="s">
        <v>86</v>
      </c>
      <c r="C17733" s="2" t="s">
        <v>684</v>
      </c>
      <c r="D17733" s="2" t="s">
        <v>17900</v>
      </c>
      <c r="E17733" s="2" t="s">
        <v>15972</v>
      </c>
      <c r="F17733" s="2">
        <v>25172503</v>
      </c>
      <c r="G17733" s="2" t="s">
        <v>2858</v>
      </c>
      <c r="H17733" s="2">
        <v>6</v>
      </c>
      <c r="I17733" s="2">
        <v>4</v>
      </c>
      <c r="J17733" s="2">
        <v>10</v>
      </c>
      <c r="K17733" s="2">
        <v>4</v>
      </c>
      <c r="L17733" s="3">
        <v>5957616</v>
      </c>
      <c r="M17733" s="2" t="s">
        <v>0</v>
      </c>
      <c r="N17733" s="4" t="s">
        <v>21</v>
      </c>
    </row>
    <row r="17734" spans="1:14" x14ac:dyDescent="0.25">
      <c r="A17734" s="1" t="s">
        <v>372</v>
      </c>
      <c r="B17734" s="2" t="s">
        <v>86</v>
      </c>
      <c r="C17734" s="2" t="s">
        <v>684</v>
      </c>
      <c r="D17734" s="2" t="s">
        <v>17900</v>
      </c>
      <c r="E17734" s="2" t="s">
        <v>15973</v>
      </c>
      <c r="F17734" s="2">
        <v>25172504</v>
      </c>
      <c r="G17734" s="2" t="s">
        <v>2858</v>
      </c>
      <c r="H17734" s="2">
        <v>6</v>
      </c>
      <c r="I17734" s="2">
        <v>4</v>
      </c>
      <c r="J17734" s="2">
        <v>10</v>
      </c>
      <c r="K17734" s="2">
        <v>4</v>
      </c>
      <c r="L17734" s="3">
        <v>1497020</v>
      </c>
      <c r="M17734" s="2" t="s">
        <v>0</v>
      </c>
      <c r="N17734" s="4" t="s">
        <v>21</v>
      </c>
    </row>
    <row r="17735" spans="1:14" x14ac:dyDescent="0.25">
      <c r="A17735" s="1" t="s">
        <v>372</v>
      </c>
      <c r="B17735" s="2" t="s">
        <v>86</v>
      </c>
      <c r="C17735" s="2" t="s">
        <v>684</v>
      </c>
      <c r="D17735" s="2" t="s">
        <v>17900</v>
      </c>
      <c r="E17735" s="2" t="s">
        <v>15974</v>
      </c>
      <c r="F17735" s="2">
        <v>25172503</v>
      </c>
      <c r="G17735" s="2" t="s">
        <v>2858</v>
      </c>
      <c r="H17735" s="2">
        <v>6</v>
      </c>
      <c r="I17735" s="2">
        <v>4</v>
      </c>
      <c r="J17735" s="2">
        <v>10</v>
      </c>
      <c r="K17735" s="2">
        <v>14</v>
      </c>
      <c r="L17735" s="3">
        <v>11325601</v>
      </c>
      <c r="M17735" s="2" t="s">
        <v>0</v>
      </c>
      <c r="N17735" s="4" t="s">
        <v>21</v>
      </c>
    </row>
    <row r="17736" spans="1:14" x14ac:dyDescent="0.25">
      <c r="A17736" s="1" t="s">
        <v>372</v>
      </c>
      <c r="B17736" s="2" t="s">
        <v>86</v>
      </c>
      <c r="C17736" s="2" t="s">
        <v>684</v>
      </c>
      <c r="D17736" s="2" t="s">
        <v>17900</v>
      </c>
      <c r="E17736" s="2" t="s">
        <v>15975</v>
      </c>
      <c r="F17736" s="2">
        <v>25172504</v>
      </c>
      <c r="G17736" s="2" t="s">
        <v>2858</v>
      </c>
      <c r="H17736" s="2">
        <v>6</v>
      </c>
      <c r="I17736" s="2">
        <v>4</v>
      </c>
      <c r="J17736" s="2">
        <v>10</v>
      </c>
      <c r="K17736" s="2">
        <v>2</v>
      </c>
      <c r="L17736" s="3">
        <v>1200365</v>
      </c>
      <c r="M17736" s="2" t="s">
        <v>0</v>
      </c>
      <c r="N17736" s="4" t="s">
        <v>21</v>
      </c>
    </row>
    <row r="17737" spans="1:14" x14ac:dyDescent="0.25">
      <c r="A17737" s="1" t="s">
        <v>372</v>
      </c>
      <c r="B17737" s="2" t="s">
        <v>86</v>
      </c>
      <c r="C17737" s="2" t="s">
        <v>684</v>
      </c>
      <c r="D17737" s="2" t="s">
        <v>17900</v>
      </c>
      <c r="E17737" s="2" t="s">
        <v>15976</v>
      </c>
      <c r="F17737" s="2">
        <v>25172504</v>
      </c>
      <c r="G17737" s="2" t="s">
        <v>2858</v>
      </c>
      <c r="H17737" s="2">
        <v>6</v>
      </c>
      <c r="I17737" s="2">
        <v>4</v>
      </c>
      <c r="J17737" s="2">
        <v>10</v>
      </c>
      <c r="K17737" s="2">
        <v>4</v>
      </c>
      <c r="L17737" s="3">
        <v>1279012</v>
      </c>
      <c r="M17737" s="2" t="s">
        <v>0</v>
      </c>
      <c r="N17737" s="4" t="s">
        <v>21</v>
      </c>
    </row>
    <row r="17738" spans="1:14" x14ac:dyDescent="0.25">
      <c r="A17738" s="1" t="s">
        <v>372</v>
      </c>
      <c r="B17738" s="2" t="s">
        <v>86</v>
      </c>
      <c r="C17738" s="2" t="s">
        <v>684</v>
      </c>
      <c r="D17738" s="2" t="s">
        <v>17900</v>
      </c>
      <c r="E17738" s="2" t="s">
        <v>15977</v>
      </c>
      <c r="F17738" s="2">
        <v>25172504</v>
      </c>
      <c r="G17738" s="2" t="s">
        <v>2858</v>
      </c>
      <c r="H17738" s="2">
        <v>6</v>
      </c>
      <c r="I17738" s="2">
        <v>4</v>
      </c>
      <c r="J17738" s="2">
        <v>10</v>
      </c>
      <c r="K17738" s="2">
        <v>6</v>
      </c>
      <c r="L17738" s="3">
        <v>2773176</v>
      </c>
      <c r="M17738" s="2" t="s">
        <v>0</v>
      </c>
      <c r="N17738" s="4" t="s">
        <v>21</v>
      </c>
    </row>
    <row r="17739" spans="1:14" x14ac:dyDescent="0.25">
      <c r="A17739" s="1" t="s">
        <v>372</v>
      </c>
      <c r="B17739" s="2" t="s">
        <v>86</v>
      </c>
      <c r="C17739" s="2" t="s">
        <v>684</v>
      </c>
      <c r="D17739" s="2" t="s">
        <v>17900</v>
      </c>
      <c r="E17739" s="2" t="s">
        <v>15978</v>
      </c>
      <c r="F17739" s="2">
        <v>25172504</v>
      </c>
      <c r="G17739" s="2" t="s">
        <v>2858</v>
      </c>
      <c r="H17739" s="2">
        <v>6</v>
      </c>
      <c r="I17739" s="2">
        <v>4</v>
      </c>
      <c r="J17739" s="2">
        <v>10</v>
      </c>
      <c r="K17739" s="2">
        <v>26</v>
      </c>
      <c r="L17739" s="3">
        <v>10928008</v>
      </c>
      <c r="M17739" s="2" t="s">
        <v>0</v>
      </c>
      <c r="N17739" s="4" t="s">
        <v>21</v>
      </c>
    </row>
    <row r="17740" spans="1:14" x14ac:dyDescent="0.25">
      <c r="A17740" s="1" t="s">
        <v>372</v>
      </c>
      <c r="B17740" s="2" t="s">
        <v>86</v>
      </c>
      <c r="C17740" s="2" t="s">
        <v>684</v>
      </c>
      <c r="D17740" s="2" t="s">
        <v>17900</v>
      </c>
      <c r="E17740" s="2" t="s">
        <v>15979</v>
      </c>
      <c r="F17740" s="2">
        <v>25172504</v>
      </c>
      <c r="G17740" s="2" t="s">
        <v>2858</v>
      </c>
      <c r="H17740" s="2">
        <v>6</v>
      </c>
      <c r="I17740" s="2">
        <v>4</v>
      </c>
      <c r="J17740" s="2">
        <v>10</v>
      </c>
      <c r="K17740" s="2">
        <v>4</v>
      </c>
      <c r="L17740" s="3">
        <v>1806896</v>
      </c>
      <c r="M17740" s="2" t="s">
        <v>0</v>
      </c>
      <c r="N17740" s="4" t="s">
        <v>21</v>
      </c>
    </row>
    <row r="17741" spans="1:14" x14ac:dyDescent="0.25">
      <c r="A17741" s="1" t="s">
        <v>372</v>
      </c>
      <c r="B17741" s="2" t="s">
        <v>86</v>
      </c>
      <c r="C17741" s="2" t="s">
        <v>684</v>
      </c>
      <c r="D17741" s="2" t="s">
        <v>17900</v>
      </c>
      <c r="E17741" s="2" t="s">
        <v>15980</v>
      </c>
      <c r="F17741" s="2">
        <v>25172504</v>
      </c>
      <c r="G17741" s="2" t="s">
        <v>2858</v>
      </c>
      <c r="H17741" s="2">
        <v>6</v>
      </c>
      <c r="I17741" s="2">
        <v>4</v>
      </c>
      <c r="J17741" s="2">
        <v>10</v>
      </c>
      <c r="K17741" s="2">
        <v>4</v>
      </c>
      <c r="L17741" s="3">
        <v>1396108</v>
      </c>
      <c r="M17741" s="2" t="s">
        <v>0</v>
      </c>
      <c r="N17741" s="4" t="s">
        <v>21</v>
      </c>
    </row>
    <row r="17742" spans="1:14" x14ac:dyDescent="0.25">
      <c r="A17742" s="1" t="s">
        <v>372</v>
      </c>
      <c r="B17742" s="2" t="s">
        <v>86</v>
      </c>
      <c r="C17742" s="2" t="s">
        <v>684</v>
      </c>
      <c r="D17742" s="2" t="s">
        <v>17900</v>
      </c>
      <c r="E17742" s="2" t="s">
        <v>15981</v>
      </c>
      <c r="F17742" s="2">
        <v>25172504</v>
      </c>
      <c r="G17742" s="2" t="s">
        <v>2858</v>
      </c>
      <c r="H17742" s="2">
        <v>6</v>
      </c>
      <c r="I17742" s="2">
        <v>4</v>
      </c>
      <c r="J17742" s="2">
        <v>10</v>
      </c>
      <c r="K17742" s="2">
        <v>4</v>
      </c>
      <c r="L17742" s="3">
        <v>1488452</v>
      </c>
      <c r="M17742" s="2" t="s">
        <v>0</v>
      </c>
      <c r="N17742" s="4" t="s">
        <v>21</v>
      </c>
    </row>
    <row r="17743" spans="1:14" x14ac:dyDescent="0.25">
      <c r="A17743" s="1" t="s">
        <v>372</v>
      </c>
      <c r="B17743" s="2" t="s">
        <v>86</v>
      </c>
      <c r="C17743" s="2" t="s">
        <v>684</v>
      </c>
      <c r="D17743" s="2" t="s">
        <v>17900</v>
      </c>
      <c r="E17743" s="2" t="s">
        <v>15982</v>
      </c>
      <c r="F17743" s="2">
        <v>25172504</v>
      </c>
      <c r="G17743" s="2" t="s">
        <v>2858</v>
      </c>
      <c r="H17743" s="2">
        <v>6</v>
      </c>
      <c r="I17743" s="2">
        <v>4</v>
      </c>
      <c r="J17743" s="2">
        <v>10</v>
      </c>
      <c r="K17743" s="2">
        <v>2</v>
      </c>
      <c r="L17743" s="3">
        <v>1167354</v>
      </c>
      <c r="M17743" s="2" t="s">
        <v>0</v>
      </c>
      <c r="N17743" s="4" t="s">
        <v>21</v>
      </c>
    </row>
    <row r="17744" spans="1:14" x14ac:dyDescent="0.25">
      <c r="A17744" s="1" t="s">
        <v>372</v>
      </c>
      <c r="B17744" s="2" t="s">
        <v>86</v>
      </c>
      <c r="C17744" s="2" t="s">
        <v>684</v>
      </c>
      <c r="D17744" s="2" t="s">
        <v>17900</v>
      </c>
      <c r="E17744" s="2" t="s">
        <v>15983</v>
      </c>
      <c r="F17744" s="2">
        <v>25172504</v>
      </c>
      <c r="G17744" s="2" t="s">
        <v>2858</v>
      </c>
      <c r="H17744" s="2">
        <v>6</v>
      </c>
      <c r="I17744" s="2">
        <v>4</v>
      </c>
      <c r="J17744" s="2">
        <v>10</v>
      </c>
      <c r="K17744" s="2">
        <v>2</v>
      </c>
      <c r="L17744" s="3">
        <v>1585865</v>
      </c>
      <c r="M17744" s="2" t="s">
        <v>0</v>
      </c>
      <c r="N17744" s="4" t="s">
        <v>21</v>
      </c>
    </row>
    <row r="17745" spans="1:14" x14ac:dyDescent="0.25">
      <c r="A17745" s="1" t="s">
        <v>372</v>
      </c>
      <c r="B17745" s="2" t="s">
        <v>86</v>
      </c>
      <c r="C17745" s="2" t="s">
        <v>684</v>
      </c>
      <c r="D17745" s="2" t="s">
        <v>17900</v>
      </c>
      <c r="E17745" s="2" t="s">
        <v>15984</v>
      </c>
      <c r="F17745" s="2">
        <v>25172512</v>
      </c>
      <c r="G17745" s="2" t="s">
        <v>2858</v>
      </c>
      <c r="H17745" s="2">
        <v>6</v>
      </c>
      <c r="I17745" s="2">
        <v>4</v>
      </c>
      <c r="J17745" s="2">
        <v>10</v>
      </c>
      <c r="K17745" s="2">
        <v>10</v>
      </c>
      <c r="L17745" s="3">
        <v>1696881</v>
      </c>
      <c r="M17745" s="2" t="s">
        <v>0</v>
      </c>
      <c r="N17745" s="4" t="s">
        <v>21</v>
      </c>
    </row>
    <row r="17746" spans="1:14" x14ac:dyDescent="0.25">
      <c r="A17746" s="1" t="s">
        <v>372</v>
      </c>
      <c r="B17746" s="2" t="s">
        <v>86</v>
      </c>
      <c r="C17746" s="2" t="s">
        <v>684</v>
      </c>
      <c r="D17746" s="2" t="s">
        <v>17900</v>
      </c>
      <c r="E17746" s="2" t="s">
        <v>15985</v>
      </c>
      <c r="F17746" s="2">
        <v>25172504</v>
      </c>
      <c r="G17746" s="2" t="s">
        <v>2858</v>
      </c>
      <c r="H17746" s="2">
        <v>6</v>
      </c>
      <c r="I17746" s="2">
        <v>4</v>
      </c>
      <c r="J17746" s="2">
        <v>10</v>
      </c>
      <c r="K17746" s="2">
        <v>2</v>
      </c>
      <c r="L17746" s="3">
        <v>515746</v>
      </c>
      <c r="M17746" s="2" t="s">
        <v>0</v>
      </c>
      <c r="N17746" s="4" t="s">
        <v>21</v>
      </c>
    </row>
    <row r="17747" spans="1:14" x14ac:dyDescent="0.25">
      <c r="A17747" s="1" t="s">
        <v>372</v>
      </c>
      <c r="B17747" s="2" t="s">
        <v>86</v>
      </c>
      <c r="C17747" s="2" t="s">
        <v>684</v>
      </c>
      <c r="D17747" s="2" t="s">
        <v>17900</v>
      </c>
      <c r="E17747" s="2" t="s">
        <v>15986</v>
      </c>
      <c r="F17747" s="2">
        <v>25172504</v>
      </c>
      <c r="G17747" s="2" t="s">
        <v>2858</v>
      </c>
      <c r="H17747" s="2">
        <v>6</v>
      </c>
      <c r="I17747" s="2">
        <v>4</v>
      </c>
      <c r="J17747" s="2">
        <v>10</v>
      </c>
      <c r="K17747" s="2">
        <v>4</v>
      </c>
      <c r="L17747" s="3">
        <v>746368</v>
      </c>
      <c r="M17747" s="2" t="s">
        <v>0</v>
      </c>
      <c r="N17747" s="4" t="s">
        <v>21</v>
      </c>
    </row>
    <row r="17748" spans="1:14" x14ac:dyDescent="0.25">
      <c r="A17748" s="1" t="s">
        <v>372</v>
      </c>
      <c r="B17748" s="2" t="s">
        <v>86</v>
      </c>
      <c r="C17748" s="2" t="s">
        <v>684</v>
      </c>
      <c r="D17748" s="2" t="s">
        <v>17900</v>
      </c>
      <c r="E17748" s="2" t="s">
        <v>15987</v>
      </c>
      <c r="F17748" s="2">
        <v>25172504</v>
      </c>
      <c r="G17748" s="2" t="s">
        <v>2858</v>
      </c>
      <c r="H17748" s="2">
        <v>6</v>
      </c>
      <c r="I17748" s="2">
        <v>4</v>
      </c>
      <c r="J17748" s="2">
        <v>10</v>
      </c>
      <c r="K17748" s="2">
        <v>2</v>
      </c>
      <c r="L17748" s="3">
        <v>738038</v>
      </c>
      <c r="M17748" s="2" t="s">
        <v>0</v>
      </c>
      <c r="N17748" s="4" t="s">
        <v>21</v>
      </c>
    </row>
    <row r="17749" spans="1:14" x14ac:dyDescent="0.25">
      <c r="A17749" s="1" t="s">
        <v>372</v>
      </c>
      <c r="B17749" s="2" t="s">
        <v>86</v>
      </c>
      <c r="C17749" s="2" t="s">
        <v>684</v>
      </c>
      <c r="D17749" s="2" t="s">
        <v>17900</v>
      </c>
      <c r="E17749" s="2" t="s">
        <v>15988</v>
      </c>
      <c r="F17749" s="2">
        <v>25172504</v>
      </c>
      <c r="G17749" s="2" t="s">
        <v>2858</v>
      </c>
      <c r="H17749" s="2">
        <v>6</v>
      </c>
      <c r="I17749" s="2">
        <v>4</v>
      </c>
      <c r="J17749" s="2">
        <v>10</v>
      </c>
      <c r="K17749" s="2">
        <v>2</v>
      </c>
      <c r="L17749" s="3">
        <v>332833</v>
      </c>
      <c r="M17749" s="2" t="s">
        <v>0</v>
      </c>
      <c r="N17749" s="4" t="s">
        <v>21</v>
      </c>
    </row>
    <row r="17750" spans="1:14" x14ac:dyDescent="0.25">
      <c r="A17750" s="1" t="s">
        <v>372</v>
      </c>
      <c r="B17750" s="2" t="s">
        <v>86</v>
      </c>
      <c r="C17750" s="2" t="s">
        <v>684</v>
      </c>
      <c r="D17750" s="2" t="s">
        <v>17900</v>
      </c>
      <c r="E17750" s="2" t="s">
        <v>15989</v>
      </c>
      <c r="F17750" s="2">
        <v>25172512</v>
      </c>
      <c r="G17750" s="2" t="s">
        <v>2858</v>
      </c>
      <c r="H17750" s="2">
        <v>6</v>
      </c>
      <c r="I17750" s="2">
        <v>4</v>
      </c>
      <c r="J17750" s="2">
        <v>10</v>
      </c>
      <c r="K17750" s="2">
        <v>8</v>
      </c>
      <c r="L17750" s="3">
        <v>1584271.32</v>
      </c>
      <c r="M17750" s="2" t="s">
        <v>0</v>
      </c>
      <c r="N17750" s="4" t="s">
        <v>21</v>
      </c>
    </row>
    <row r="17751" spans="1:14" x14ac:dyDescent="0.25">
      <c r="A17751" s="1" t="s">
        <v>372</v>
      </c>
      <c r="B17751" s="2" t="s">
        <v>86</v>
      </c>
      <c r="C17751" s="2" t="s">
        <v>684</v>
      </c>
      <c r="D17751" s="2" t="s">
        <v>17900</v>
      </c>
      <c r="E17751" s="2" t="s">
        <v>15990</v>
      </c>
      <c r="F17751" s="2">
        <v>25172503</v>
      </c>
      <c r="G17751" s="2" t="s">
        <v>2858</v>
      </c>
      <c r="H17751" s="2">
        <v>6</v>
      </c>
      <c r="I17751" s="2">
        <v>4</v>
      </c>
      <c r="J17751" s="2">
        <v>10</v>
      </c>
      <c r="K17751" s="2">
        <v>2</v>
      </c>
      <c r="L17751" s="3">
        <v>1188572</v>
      </c>
      <c r="M17751" s="2" t="s">
        <v>0</v>
      </c>
      <c r="N17751" s="4" t="s">
        <v>21</v>
      </c>
    </row>
    <row r="17752" spans="1:14" x14ac:dyDescent="0.25">
      <c r="A17752" s="1" t="s">
        <v>372</v>
      </c>
      <c r="B17752" s="2" t="s">
        <v>86</v>
      </c>
      <c r="C17752" s="2" t="s">
        <v>684</v>
      </c>
      <c r="D17752" s="2" t="s">
        <v>17900</v>
      </c>
      <c r="E17752" s="2" t="s">
        <v>15991</v>
      </c>
      <c r="F17752" s="2">
        <v>25172504</v>
      </c>
      <c r="G17752" s="2" t="s">
        <v>2858</v>
      </c>
      <c r="H17752" s="2">
        <v>6</v>
      </c>
      <c r="I17752" s="2">
        <v>4</v>
      </c>
      <c r="J17752" s="2">
        <v>10</v>
      </c>
      <c r="K17752" s="2">
        <v>4</v>
      </c>
      <c r="L17752" s="3">
        <v>1404676</v>
      </c>
      <c r="M17752" s="2" t="s">
        <v>0</v>
      </c>
      <c r="N17752" s="4" t="s">
        <v>21</v>
      </c>
    </row>
    <row r="17753" spans="1:14" x14ac:dyDescent="0.25">
      <c r="A17753" s="1" t="s">
        <v>372</v>
      </c>
      <c r="B17753" s="2" t="s">
        <v>86</v>
      </c>
      <c r="C17753" s="2" t="s">
        <v>684</v>
      </c>
      <c r="D17753" s="2" t="s">
        <v>17900</v>
      </c>
      <c r="E17753" s="2" t="s">
        <v>15992</v>
      </c>
      <c r="F17753" s="2">
        <v>25172504</v>
      </c>
      <c r="G17753" s="2" t="s">
        <v>2858</v>
      </c>
      <c r="H17753" s="2">
        <v>6</v>
      </c>
      <c r="I17753" s="2">
        <v>4</v>
      </c>
      <c r="J17753" s="2">
        <v>10</v>
      </c>
      <c r="K17753" s="2">
        <v>2</v>
      </c>
      <c r="L17753" s="3">
        <v>758982</v>
      </c>
      <c r="M17753" s="2" t="s">
        <v>0</v>
      </c>
      <c r="N17753" s="4" t="s">
        <v>21</v>
      </c>
    </row>
    <row r="17754" spans="1:14" x14ac:dyDescent="0.25">
      <c r="A17754" s="1" t="s">
        <v>372</v>
      </c>
      <c r="B17754" s="2" t="s">
        <v>86</v>
      </c>
      <c r="C17754" s="2" t="s">
        <v>684</v>
      </c>
      <c r="D17754" s="2" t="s">
        <v>17900</v>
      </c>
      <c r="E17754" s="2" t="s">
        <v>15993</v>
      </c>
      <c r="F17754" s="2">
        <v>25172504</v>
      </c>
      <c r="G17754" s="2" t="s">
        <v>2858</v>
      </c>
      <c r="H17754" s="2">
        <v>6</v>
      </c>
      <c r="I17754" s="2">
        <v>4</v>
      </c>
      <c r="J17754" s="2">
        <v>10</v>
      </c>
      <c r="K17754" s="2">
        <v>4</v>
      </c>
      <c r="L17754" s="3">
        <v>1279012</v>
      </c>
      <c r="M17754" s="2" t="s">
        <v>0</v>
      </c>
      <c r="N17754" s="4" t="s">
        <v>21</v>
      </c>
    </row>
    <row r="17755" spans="1:14" x14ac:dyDescent="0.25">
      <c r="A17755" s="1" t="s">
        <v>372</v>
      </c>
      <c r="B17755" s="2" t="s">
        <v>86</v>
      </c>
      <c r="C17755" s="2" t="s">
        <v>684</v>
      </c>
      <c r="D17755" s="2" t="s">
        <v>17900</v>
      </c>
      <c r="E17755" s="2" t="s">
        <v>15994</v>
      </c>
      <c r="F17755" s="2">
        <v>25172512</v>
      </c>
      <c r="G17755" s="2" t="s">
        <v>2858</v>
      </c>
      <c r="H17755" s="2">
        <v>6</v>
      </c>
      <c r="I17755" s="2">
        <v>4</v>
      </c>
      <c r="J17755" s="2">
        <v>10</v>
      </c>
      <c r="K17755" s="2">
        <v>2</v>
      </c>
      <c r="L17755" s="3">
        <v>832500</v>
      </c>
      <c r="M17755" s="2" t="s">
        <v>0</v>
      </c>
      <c r="N17755" s="4" t="s">
        <v>21</v>
      </c>
    </row>
    <row r="17756" spans="1:14" x14ac:dyDescent="0.25">
      <c r="A17756" s="1" t="s">
        <v>372</v>
      </c>
      <c r="B17756" s="2" t="s">
        <v>86</v>
      </c>
      <c r="C17756" s="2" t="s">
        <v>684</v>
      </c>
      <c r="D17756" s="2" t="s">
        <v>17900</v>
      </c>
      <c r="E17756" s="2" t="s">
        <v>15995</v>
      </c>
      <c r="F17756" s="2">
        <v>25172504</v>
      </c>
      <c r="G17756" s="2" t="s">
        <v>2858</v>
      </c>
      <c r="H17756" s="2">
        <v>6</v>
      </c>
      <c r="I17756" s="2">
        <v>4</v>
      </c>
      <c r="J17756" s="2">
        <v>10</v>
      </c>
      <c r="K17756" s="2">
        <v>3</v>
      </c>
      <c r="L17756" s="3">
        <v>1386588</v>
      </c>
      <c r="M17756" s="2" t="s">
        <v>0</v>
      </c>
      <c r="N17756" s="4" t="s">
        <v>21</v>
      </c>
    </row>
    <row r="17757" spans="1:14" x14ac:dyDescent="0.25">
      <c r="A17757" s="1" t="s">
        <v>372</v>
      </c>
      <c r="B17757" s="2" t="s">
        <v>86</v>
      </c>
      <c r="C17757" s="2" t="s">
        <v>684</v>
      </c>
      <c r="D17757" s="2" t="s">
        <v>17900</v>
      </c>
      <c r="E17757" s="2" t="s">
        <v>15996</v>
      </c>
      <c r="F17757" s="2">
        <v>25172504</v>
      </c>
      <c r="G17757" s="2" t="s">
        <v>2858</v>
      </c>
      <c r="H17757" s="2">
        <v>6</v>
      </c>
      <c r="I17757" s="2">
        <v>4</v>
      </c>
      <c r="J17757" s="2">
        <v>10</v>
      </c>
      <c r="K17757" s="2">
        <v>4</v>
      </c>
      <c r="L17757" s="3">
        <v>1681232</v>
      </c>
      <c r="M17757" s="2" t="s">
        <v>0</v>
      </c>
      <c r="N17757" s="4" t="s">
        <v>21</v>
      </c>
    </row>
    <row r="17758" spans="1:14" x14ac:dyDescent="0.25">
      <c r="A17758" s="1" t="s">
        <v>372</v>
      </c>
      <c r="B17758" s="2" t="s">
        <v>86</v>
      </c>
      <c r="C17758" s="2" t="s">
        <v>684</v>
      </c>
      <c r="D17758" s="2" t="s">
        <v>17900</v>
      </c>
      <c r="E17758" s="2" t="s">
        <v>15997</v>
      </c>
      <c r="F17758" s="2">
        <v>25172504</v>
      </c>
      <c r="G17758" s="2" t="s">
        <v>2858</v>
      </c>
      <c r="H17758" s="2">
        <v>6</v>
      </c>
      <c r="I17758" s="2">
        <v>4</v>
      </c>
      <c r="J17758" s="2">
        <v>10</v>
      </c>
      <c r="K17758" s="2">
        <v>6</v>
      </c>
      <c r="L17758" s="3">
        <v>2710344</v>
      </c>
      <c r="M17758" s="2" t="s">
        <v>0</v>
      </c>
      <c r="N17758" s="4" t="s">
        <v>21</v>
      </c>
    </row>
    <row r="17759" spans="1:14" x14ac:dyDescent="0.25">
      <c r="A17759" s="1" t="s">
        <v>372</v>
      </c>
      <c r="B17759" s="2" t="s">
        <v>86</v>
      </c>
      <c r="C17759" s="2" t="s">
        <v>684</v>
      </c>
      <c r="D17759" s="2" t="s">
        <v>17900</v>
      </c>
      <c r="E17759" s="2" t="s">
        <v>15998</v>
      </c>
      <c r="F17759" s="2">
        <v>25172504</v>
      </c>
      <c r="G17759" s="2" t="s">
        <v>2858</v>
      </c>
      <c r="H17759" s="2">
        <v>6</v>
      </c>
      <c r="I17759" s="2">
        <v>4</v>
      </c>
      <c r="J17759" s="2">
        <v>10</v>
      </c>
      <c r="K17759" s="2">
        <v>2</v>
      </c>
      <c r="L17759" s="3">
        <v>658308</v>
      </c>
      <c r="M17759" s="2" t="s">
        <v>0</v>
      </c>
      <c r="N17759" s="4" t="s">
        <v>21</v>
      </c>
    </row>
    <row r="17760" spans="1:14" x14ac:dyDescent="0.25">
      <c r="A17760" s="1" t="s">
        <v>372</v>
      </c>
      <c r="B17760" s="2" t="s">
        <v>86</v>
      </c>
      <c r="C17760" s="2" t="s">
        <v>684</v>
      </c>
      <c r="D17760" s="2" t="s">
        <v>17900</v>
      </c>
      <c r="E17760" s="2" t="s">
        <v>15999</v>
      </c>
      <c r="F17760" s="2">
        <v>25172504</v>
      </c>
      <c r="G17760" s="2" t="s">
        <v>2858</v>
      </c>
      <c r="H17760" s="2">
        <v>6</v>
      </c>
      <c r="I17760" s="2">
        <v>4</v>
      </c>
      <c r="J17760" s="2">
        <v>10</v>
      </c>
      <c r="K17760" s="2">
        <v>4</v>
      </c>
      <c r="L17760" s="3">
        <v>2075360</v>
      </c>
      <c r="M17760" s="2" t="s">
        <v>0</v>
      </c>
      <c r="N17760" s="4" t="s">
        <v>21</v>
      </c>
    </row>
    <row r="17761" spans="1:14" x14ac:dyDescent="0.25">
      <c r="A17761" s="1" t="s">
        <v>372</v>
      </c>
      <c r="B17761" s="2" t="s">
        <v>86</v>
      </c>
      <c r="C17761" s="2" t="s">
        <v>684</v>
      </c>
      <c r="D17761" s="2" t="s">
        <v>17900</v>
      </c>
      <c r="E17761" s="2" t="s">
        <v>16000</v>
      </c>
      <c r="F17761" s="2">
        <v>25172512</v>
      </c>
      <c r="G17761" s="2" t="s">
        <v>2858</v>
      </c>
      <c r="H17761" s="2">
        <v>6</v>
      </c>
      <c r="I17761" s="2">
        <v>4</v>
      </c>
      <c r="J17761" s="2">
        <v>10</v>
      </c>
      <c r="K17761" s="2">
        <v>2</v>
      </c>
      <c r="L17761" s="3">
        <v>1149302</v>
      </c>
      <c r="M17761" s="2" t="s">
        <v>0</v>
      </c>
      <c r="N17761" s="4" t="s">
        <v>21</v>
      </c>
    </row>
    <row r="17762" spans="1:14" x14ac:dyDescent="0.25">
      <c r="A17762" s="1" t="s">
        <v>372</v>
      </c>
      <c r="B17762" s="2" t="s">
        <v>86</v>
      </c>
      <c r="C17762" s="2" t="s">
        <v>684</v>
      </c>
      <c r="D17762" s="2" t="s">
        <v>17900</v>
      </c>
      <c r="E17762" s="2" t="s">
        <v>16001</v>
      </c>
      <c r="F17762" s="2">
        <v>25172503</v>
      </c>
      <c r="G17762" s="2" t="s">
        <v>2858</v>
      </c>
      <c r="H17762" s="2">
        <v>6</v>
      </c>
      <c r="I17762" s="2">
        <v>4</v>
      </c>
      <c r="J17762" s="2">
        <v>10</v>
      </c>
      <c r="K17762" s="2">
        <v>6</v>
      </c>
      <c r="L17762" s="3">
        <v>8936424</v>
      </c>
      <c r="M17762" s="2" t="s">
        <v>0</v>
      </c>
      <c r="N17762" s="4" t="s">
        <v>21</v>
      </c>
    </row>
    <row r="17763" spans="1:14" x14ac:dyDescent="0.25">
      <c r="A17763" s="1" t="s">
        <v>372</v>
      </c>
      <c r="B17763" s="2" t="s">
        <v>86</v>
      </c>
      <c r="C17763" s="2" t="s">
        <v>684</v>
      </c>
      <c r="D17763" s="2" t="s">
        <v>17900</v>
      </c>
      <c r="E17763" s="2" t="s">
        <v>16002</v>
      </c>
      <c r="F17763" s="2">
        <v>25172504</v>
      </c>
      <c r="G17763" s="2" t="s">
        <v>2858</v>
      </c>
      <c r="H17763" s="2">
        <v>6</v>
      </c>
      <c r="I17763" s="2">
        <v>4</v>
      </c>
      <c r="J17763" s="2">
        <v>10</v>
      </c>
      <c r="K17763" s="2">
        <v>4</v>
      </c>
      <c r="L17763" s="3">
        <v>1706460</v>
      </c>
      <c r="M17763" s="2" t="s">
        <v>0</v>
      </c>
      <c r="N17763" s="4" t="s">
        <v>21</v>
      </c>
    </row>
    <row r="17764" spans="1:14" x14ac:dyDescent="0.25">
      <c r="A17764" s="1" t="s">
        <v>372</v>
      </c>
      <c r="B17764" s="2" t="s">
        <v>86</v>
      </c>
      <c r="C17764" s="2" t="s">
        <v>684</v>
      </c>
      <c r="D17764" s="2" t="s">
        <v>17900</v>
      </c>
      <c r="E17764" s="2" t="s">
        <v>16003</v>
      </c>
      <c r="F17764" s="2">
        <v>25172504</v>
      </c>
      <c r="G17764" s="2" t="s">
        <v>2858</v>
      </c>
      <c r="H17764" s="2">
        <v>6</v>
      </c>
      <c r="I17764" s="2">
        <v>4</v>
      </c>
      <c r="J17764" s="2">
        <v>10</v>
      </c>
      <c r="K17764" s="2">
        <v>8</v>
      </c>
      <c r="L17764" s="3">
        <v>2994040</v>
      </c>
      <c r="M17764" s="2" t="s">
        <v>0</v>
      </c>
      <c r="N17764" s="4" t="s">
        <v>21</v>
      </c>
    </row>
    <row r="17765" spans="1:14" x14ac:dyDescent="0.25">
      <c r="A17765" s="1" t="s">
        <v>372</v>
      </c>
      <c r="B17765" s="2" t="s">
        <v>86</v>
      </c>
      <c r="C17765" s="2" t="s">
        <v>684</v>
      </c>
      <c r="D17765" s="2" t="s">
        <v>17900</v>
      </c>
      <c r="E17765" s="2" t="s">
        <v>16004</v>
      </c>
      <c r="F17765" s="2">
        <v>25172503</v>
      </c>
      <c r="G17765" s="2" t="s">
        <v>2858</v>
      </c>
      <c r="H17765" s="2">
        <v>6</v>
      </c>
      <c r="I17765" s="2">
        <v>4</v>
      </c>
      <c r="J17765" s="2">
        <v>10</v>
      </c>
      <c r="K17765" s="2">
        <v>6</v>
      </c>
      <c r="L17765" s="3">
        <v>4853829</v>
      </c>
      <c r="M17765" s="2" t="s">
        <v>0</v>
      </c>
      <c r="N17765" s="4" t="s">
        <v>21</v>
      </c>
    </row>
    <row r="17766" spans="1:14" x14ac:dyDescent="0.25">
      <c r="A17766" s="1" t="s">
        <v>372</v>
      </c>
      <c r="B17766" s="2" t="s">
        <v>86</v>
      </c>
      <c r="C17766" s="2" t="s">
        <v>684</v>
      </c>
      <c r="D17766" s="2" t="s">
        <v>17900</v>
      </c>
      <c r="E17766" s="2" t="s">
        <v>16005</v>
      </c>
      <c r="F17766" s="2">
        <v>25172512</v>
      </c>
      <c r="G17766" s="2" t="s">
        <v>2858</v>
      </c>
      <c r="H17766" s="2">
        <v>6</v>
      </c>
      <c r="I17766" s="2">
        <v>4</v>
      </c>
      <c r="J17766" s="2">
        <v>10</v>
      </c>
      <c r="K17766" s="2">
        <v>2</v>
      </c>
      <c r="L17766" s="3">
        <v>918644</v>
      </c>
      <c r="M17766" s="2" t="s">
        <v>0</v>
      </c>
      <c r="N17766" s="4" t="s">
        <v>21</v>
      </c>
    </row>
    <row r="17767" spans="1:14" x14ac:dyDescent="0.25">
      <c r="A17767" s="1" t="s">
        <v>372</v>
      </c>
      <c r="B17767" s="2" t="s">
        <v>86</v>
      </c>
      <c r="C17767" s="2" t="s">
        <v>684</v>
      </c>
      <c r="D17767" s="2" t="s">
        <v>17900</v>
      </c>
      <c r="E17767" s="2" t="s">
        <v>16006</v>
      </c>
      <c r="F17767" s="2">
        <v>25172504</v>
      </c>
      <c r="G17767" s="2" t="s">
        <v>2858</v>
      </c>
      <c r="H17767" s="2">
        <v>6</v>
      </c>
      <c r="I17767" s="2">
        <v>4</v>
      </c>
      <c r="J17767" s="2">
        <v>10</v>
      </c>
      <c r="K17767" s="2">
        <v>6</v>
      </c>
      <c r="L17767" s="3">
        <v>3552257</v>
      </c>
      <c r="M17767" s="2" t="s">
        <v>0</v>
      </c>
      <c r="N17767" s="4" t="s">
        <v>21</v>
      </c>
    </row>
    <row r="17768" spans="1:14" x14ac:dyDescent="0.25">
      <c r="A17768" s="1" t="s">
        <v>372</v>
      </c>
      <c r="B17768" s="2" t="s">
        <v>86</v>
      </c>
      <c r="C17768" s="2" t="s">
        <v>684</v>
      </c>
      <c r="D17768" s="2" t="s">
        <v>17900</v>
      </c>
      <c r="E17768" s="2" t="s">
        <v>16007</v>
      </c>
      <c r="F17768" s="2">
        <v>25172503</v>
      </c>
      <c r="G17768" s="2" t="s">
        <v>2858</v>
      </c>
      <c r="H17768" s="2">
        <v>6</v>
      </c>
      <c r="I17768" s="2">
        <v>4</v>
      </c>
      <c r="J17768" s="2">
        <v>10</v>
      </c>
      <c r="K17768" s="2">
        <v>6</v>
      </c>
      <c r="L17768" s="3">
        <v>4257582</v>
      </c>
      <c r="M17768" s="2" t="s">
        <v>0</v>
      </c>
      <c r="N17768" s="4" t="s">
        <v>21</v>
      </c>
    </row>
    <row r="17769" spans="1:14" x14ac:dyDescent="0.25">
      <c r="A17769" s="1" t="s">
        <v>372</v>
      </c>
      <c r="B17769" s="2" t="s">
        <v>86</v>
      </c>
      <c r="C17769" s="2" t="s">
        <v>684</v>
      </c>
      <c r="D17769" s="2" t="s">
        <v>17900</v>
      </c>
      <c r="E17769" s="2" t="s">
        <v>16008</v>
      </c>
      <c r="F17769" s="2">
        <v>25172512</v>
      </c>
      <c r="G17769" s="2" t="s">
        <v>2858</v>
      </c>
      <c r="H17769" s="2">
        <v>6</v>
      </c>
      <c r="I17769" s="2">
        <v>4</v>
      </c>
      <c r="J17769" s="2">
        <v>10</v>
      </c>
      <c r="K17769" s="2">
        <v>4</v>
      </c>
      <c r="L17769" s="3">
        <v>1665000</v>
      </c>
      <c r="M17769" s="2" t="s">
        <v>0</v>
      </c>
      <c r="N17769" s="4" t="s">
        <v>21</v>
      </c>
    </row>
    <row r="17770" spans="1:14" x14ac:dyDescent="0.25">
      <c r="A17770" s="1" t="s">
        <v>372</v>
      </c>
      <c r="B17770" s="2" t="s">
        <v>86</v>
      </c>
      <c r="C17770" s="2" t="s">
        <v>684</v>
      </c>
      <c r="D17770" s="2" t="s">
        <v>17900</v>
      </c>
      <c r="E17770" s="2" t="s">
        <v>16009</v>
      </c>
      <c r="F17770" s="2">
        <v>25172504</v>
      </c>
      <c r="G17770" s="2" t="s">
        <v>2858</v>
      </c>
      <c r="H17770" s="2">
        <v>6</v>
      </c>
      <c r="I17770" s="2">
        <v>4</v>
      </c>
      <c r="J17770" s="2">
        <v>10</v>
      </c>
      <c r="K17770" s="2">
        <v>8</v>
      </c>
      <c r="L17770" s="3">
        <v>3362464</v>
      </c>
      <c r="M17770" s="2" t="s">
        <v>0</v>
      </c>
      <c r="N17770" s="4" t="s">
        <v>21</v>
      </c>
    </row>
    <row r="17771" spans="1:14" x14ac:dyDescent="0.25">
      <c r="A17771" s="1" t="s">
        <v>372</v>
      </c>
      <c r="B17771" s="2" t="s">
        <v>86</v>
      </c>
      <c r="C17771" s="2" t="s">
        <v>684</v>
      </c>
      <c r="D17771" s="2" t="s">
        <v>17900</v>
      </c>
      <c r="E17771" s="2" t="s">
        <v>16010</v>
      </c>
      <c r="F17771" s="2">
        <v>25172512</v>
      </c>
      <c r="G17771" s="2" t="s">
        <v>2858</v>
      </c>
      <c r="H17771" s="2">
        <v>6</v>
      </c>
      <c r="I17771" s="2">
        <v>4</v>
      </c>
      <c r="J17771" s="2">
        <v>10</v>
      </c>
      <c r="K17771" s="2">
        <v>2</v>
      </c>
      <c r="L17771" s="3">
        <v>339376</v>
      </c>
      <c r="M17771" s="2" t="s">
        <v>0</v>
      </c>
      <c r="N17771" s="4" t="s">
        <v>21</v>
      </c>
    </row>
    <row r="17772" spans="1:14" x14ac:dyDescent="0.25">
      <c r="A17772" s="1" t="s">
        <v>372</v>
      </c>
      <c r="B17772" s="2" t="s">
        <v>86</v>
      </c>
      <c r="C17772" s="2" t="s">
        <v>684</v>
      </c>
      <c r="D17772" s="2" t="s">
        <v>17900</v>
      </c>
      <c r="E17772" s="2" t="s">
        <v>16011</v>
      </c>
      <c r="F17772" s="2">
        <v>25172512</v>
      </c>
      <c r="G17772" s="2" t="s">
        <v>2858</v>
      </c>
      <c r="H17772" s="2">
        <v>6</v>
      </c>
      <c r="I17772" s="2">
        <v>4</v>
      </c>
      <c r="J17772" s="2">
        <v>10</v>
      </c>
      <c r="K17772" s="2">
        <v>2</v>
      </c>
      <c r="L17772" s="3">
        <v>910826</v>
      </c>
      <c r="M17772" s="2" t="s">
        <v>0</v>
      </c>
      <c r="N17772" s="4" t="s">
        <v>21</v>
      </c>
    </row>
    <row r="17773" spans="1:14" x14ac:dyDescent="0.25">
      <c r="A17773" s="1" t="s">
        <v>372</v>
      </c>
      <c r="B17773" s="2" t="s">
        <v>86</v>
      </c>
      <c r="C17773" s="2" t="s">
        <v>684</v>
      </c>
      <c r="D17773" s="2" t="s">
        <v>17900</v>
      </c>
      <c r="E17773" s="2" t="s">
        <v>16012</v>
      </c>
      <c r="F17773" s="2">
        <v>25172503</v>
      </c>
      <c r="G17773" s="2" t="s">
        <v>2858</v>
      </c>
      <c r="H17773" s="2">
        <v>6</v>
      </c>
      <c r="I17773" s="2">
        <v>4</v>
      </c>
      <c r="J17773" s="2">
        <v>10</v>
      </c>
      <c r="K17773" s="2">
        <v>2</v>
      </c>
      <c r="L17773" s="3">
        <v>2978808</v>
      </c>
      <c r="M17773" s="2" t="s">
        <v>0</v>
      </c>
      <c r="N17773" s="4" t="s">
        <v>21</v>
      </c>
    </row>
    <row r="17774" spans="1:14" x14ac:dyDescent="0.25">
      <c r="A17774" s="1" t="s">
        <v>372</v>
      </c>
      <c r="B17774" s="2" t="s">
        <v>86</v>
      </c>
      <c r="C17774" s="2" t="s">
        <v>684</v>
      </c>
      <c r="D17774" s="2" t="s">
        <v>17900</v>
      </c>
      <c r="E17774" s="2" t="s">
        <v>16013</v>
      </c>
      <c r="F17774" s="2">
        <v>25172503</v>
      </c>
      <c r="G17774" s="2" t="s">
        <v>2858</v>
      </c>
      <c r="H17774" s="2">
        <v>6</v>
      </c>
      <c r="I17774" s="2">
        <v>4</v>
      </c>
      <c r="J17774" s="2">
        <v>10</v>
      </c>
      <c r="K17774" s="2">
        <v>19</v>
      </c>
      <c r="L17774" s="3">
        <v>15370459</v>
      </c>
      <c r="M17774" s="2" t="s">
        <v>0</v>
      </c>
      <c r="N17774" s="4" t="s">
        <v>21</v>
      </c>
    </row>
    <row r="17775" spans="1:14" x14ac:dyDescent="0.25">
      <c r="A17775" s="1" t="s">
        <v>372</v>
      </c>
      <c r="B17775" s="2" t="s">
        <v>60</v>
      </c>
      <c r="C17775" s="2" t="s">
        <v>60</v>
      </c>
      <c r="D17775" s="2" t="s">
        <v>61</v>
      </c>
      <c r="E17775" s="2" t="s">
        <v>16014</v>
      </c>
      <c r="F17775" s="2">
        <v>42131604</v>
      </c>
      <c r="G17775" s="2" t="s">
        <v>810</v>
      </c>
      <c r="H17775" s="2">
        <v>1</v>
      </c>
      <c r="I17775" s="2">
        <v>6</v>
      </c>
      <c r="J17775" s="2">
        <v>10</v>
      </c>
      <c r="K17775" s="2">
        <v>30</v>
      </c>
      <c r="L17775" s="3">
        <v>69000</v>
      </c>
      <c r="M17775" s="2" t="s">
        <v>0</v>
      </c>
      <c r="N17775" s="4" t="s">
        <v>21</v>
      </c>
    </row>
    <row r="17776" spans="1:14" x14ac:dyDescent="0.25">
      <c r="A17776" s="1" t="s">
        <v>372</v>
      </c>
      <c r="B17776" s="2" t="s">
        <v>60</v>
      </c>
      <c r="C17776" s="2" t="s">
        <v>60</v>
      </c>
      <c r="D17776" s="2" t="s">
        <v>61</v>
      </c>
      <c r="E17776" s="2" t="s">
        <v>16015</v>
      </c>
      <c r="F17776" s="2">
        <v>42131609</v>
      </c>
      <c r="G17776" s="2" t="s">
        <v>810</v>
      </c>
      <c r="H17776" s="2">
        <v>1</v>
      </c>
      <c r="I17776" s="2">
        <v>6</v>
      </c>
      <c r="J17776" s="2">
        <v>10</v>
      </c>
      <c r="K17776" s="2">
        <v>70</v>
      </c>
      <c r="L17776" s="3">
        <v>545930</v>
      </c>
      <c r="M17776" s="2" t="s">
        <v>0</v>
      </c>
      <c r="N17776" s="4" t="s">
        <v>21</v>
      </c>
    </row>
    <row r="17777" spans="1:14" x14ac:dyDescent="0.25">
      <c r="A17777" s="1" t="s">
        <v>372</v>
      </c>
      <c r="B17777" s="2" t="s">
        <v>60</v>
      </c>
      <c r="C17777" s="2" t="s">
        <v>60</v>
      </c>
      <c r="D17777" s="2" t="s">
        <v>61</v>
      </c>
      <c r="E17777" s="2" t="s">
        <v>16016</v>
      </c>
      <c r="F17777" s="2">
        <v>42132105</v>
      </c>
      <c r="G17777" s="2" t="s">
        <v>810</v>
      </c>
      <c r="H17777" s="2">
        <v>1</v>
      </c>
      <c r="I17777" s="2">
        <v>6</v>
      </c>
      <c r="J17777" s="2">
        <v>10</v>
      </c>
      <c r="K17777" s="2">
        <v>200</v>
      </c>
      <c r="L17777" s="3">
        <v>8400000</v>
      </c>
      <c r="M17777" s="2" t="s">
        <v>0</v>
      </c>
      <c r="N17777" s="4" t="s">
        <v>21</v>
      </c>
    </row>
    <row r="17778" spans="1:14" x14ac:dyDescent="0.25">
      <c r="A17778" s="1" t="s">
        <v>372</v>
      </c>
      <c r="B17778" s="2" t="s">
        <v>162</v>
      </c>
      <c r="C17778" s="2" t="s">
        <v>457</v>
      </c>
      <c r="D17778" s="2" t="s">
        <v>17868</v>
      </c>
      <c r="E17778" s="2" t="s">
        <v>16017</v>
      </c>
      <c r="F17778" s="2">
        <v>78181508</v>
      </c>
      <c r="G17778" s="2" t="s">
        <v>496</v>
      </c>
      <c r="H17778" s="2">
        <v>1</v>
      </c>
      <c r="I17778" s="2">
        <v>6</v>
      </c>
      <c r="J17778" s="2">
        <v>10</v>
      </c>
      <c r="K17778" s="2">
        <v>1</v>
      </c>
      <c r="L17778" s="3">
        <v>120000000</v>
      </c>
      <c r="M17778" s="2" t="s">
        <v>20</v>
      </c>
      <c r="N17778" s="4" t="s">
        <v>21</v>
      </c>
    </row>
    <row r="17779" spans="1:14" x14ac:dyDescent="0.25">
      <c r="A17779" s="1" t="s">
        <v>372</v>
      </c>
      <c r="B17779" s="2" t="s">
        <v>350</v>
      </c>
      <c r="C17779" s="2" t="s">
        <v>350</v>
      </c>
      <c r="D17779" s="2" t="s">
        <v>351</v>
      </c>
      <c r="E17779" s="2" t="s">
        <v>16018</v>
      </c>
      <c r="F17779" s="2" t="s">
        <v>15744</v>
      </c>
      <c r="G17779" s="2" t="s">
        <v>19</v>
      </c>
      <c r="H17779" s="2">
        <v>1</v>
      </c>
      <c r="I17779" s="2">
        <v>6</v>
      </c>
      <c r="J17779" s="2">
        <v>10</v>
      </c>
      <c r="K17779" s="2">
        <v>1</v>
      </c>
      <c r="L17779" s="3">
        <v>80668603</v>
      </c>
      <c r="M17779" s="2" t="s">
        <v>20</v>
      </c>
      <c r="N17779" s="4" t="s">
        <v>21</v>
      </c>
    </row>
    <row r="17780" spans="1:14" x14ac:dyDescent="0.25">
      <c r="A17780" s="1" t="s">
        <v>372</v>
      </c>
      <c r="B17780" s="2" t="s">
        <v>622</v>
      </c>
      <c r="C17780" s="2" t="s">
        <v>622</v>
      </c>
      <c r="D17780" s="2" t="s">
        <v>17893</v>
      </c>
      <c r="E17780" s="2" t="s">
        <v>16019</v>
      </c>
      <c r="F17780" s="2">
        <v>53101802</v>
      </c>
      <c r="G17780" s="2" t="s">
        <v>2858</v>
      </c>
      <c r="H17780" s="2">
        <v>1</v>
      </c>
      <c r="I17780" s="2">
        <v>6</v>
      </c>
      <c r="J17780" s="2">
        <v>10</v>
      </c>
      <c r="K17780" s="2">
        <v>736</v>
      </c>
      <c r="L17780" s="3">
        <v>34389857.600000001</v>
      </c>
      <c r="M17780" s="2" t="s">
        <v>20</v>
      </c>
      <c r="N17780" s="4" t="s">
        <v>21</v>
      </c>
    </row>
    <row r="17781" spans="1:14" x14ac:dyDescent="0.25">
      <c r="A17781" s="1" t="s">
        <v>372</v>
      </c>
      <c r="B17781" s="2" t="s">
        <v>497</v>
      </c>
      <c r="C17781" s="2" t="s">
        <v>2573</v>
      </c>
      <c r="D17781" s="2" t="s">
        <v>17958</v>
      </c>
      <c r="E17781" s="2" t="s">
        <v>16020</v>
      </c>
      <c r="F17781" s="2">
        <v>42181904</v>
      </c>
      <c r="G17781" s="2" t="s">
        <v>490</v>
      </c>
      <c r="H17781" s="2">
        <v>1</v>
      </c>
      <c r="I17781" s="2">
        <v>6</v>
      </c>
      <c r="J17781" s="2">
        <v>10</v>
      </c>
      <c r="K17781" s="2">
        <v>3</v>
      </c>
      <c r="L17781" s="3">
        <v>8568000</v>
      </c>
      <c r="M17781" s="2" t="s">
        <v>0</v>
      </c>
      <c r="N17781" s="4" t="s">
        <v>21</v>
      </c>
    </row>
    <row r="17782" spans="1:14" x14ac:dyDescent="0.25">
      <c r="A17782" s="1" t="s">
        <v>372</v>
      </c>
      <c r="B17782" s="2" t="s">
        <v>497</v>
      </c>
      <c r="C17782" s="2" t="s">
        <v>2573</v>
      </c>
      <c r="D17782" s="2" t="s">
        <v>17958</v>
      </c>
      <c r="E17782" s="2" t="s">
        <v>16021</v>
      </c>
      <c r="F17782" s="2">
        <v>42181904</v>
      </c>
      <c r="G17782" s="2" t="s">
        <v>490</v>
      </c>
      <c r="H17782" s="2">
        <v>1</v>
      </c>
      <c r="I17782" s="2">
        <v>6</v>
      </c>
      <c r="J17782" s="2">
        <v>10</v>
      </c>
      <c r="K17782" s="2">
        <v>5</v>
      </c>
      <c r="L17782" s="3">
        <v>800000</v>
      </c>
      <c r="M17782" s="2" t="s">
        <v>0</v>
      </c>
      <c r="N17782" s="4" t="s">
        <v>21</v>
      </c>
    </row>
    <row r="17783" spans="1:14" x14ac:dyDescent="0.25">
      <c r="A17783" s="1" t="s">
        <v>372</v>
      </c>
      <c r="B17783" s="2" t="s">
        <v>497</v>
      </c>
      <c r="C17783" s="2" t="s">
        <v>2573</v>
      </c>
      <c r="D17783" s="2" t="s">
        <v>17958</v>
      </c>
      <c r="E17783" s="2" t="s">
        <v>16022</v>
      </c>
      <c r="F17783" s="2">
        <v>42181904</v>
      </c>
      <c r="G17783" s="2" t="s">
        <v>490</v>
      </c>
      <c r="H17783" s="2">
        <v>1</v>
      </c>
      <c r="I17783" s="2">
        <v>6</v>
      </c>
      <c r="J17783" s="2">
        <v>10</v>
      </c>
      <c r="K17783" s="2">
        <v>5</v>
      </c>
      <c r="L17783" s="3">
        <v>1500000</v>
      </c>
      <c r="M17783" s="2" t="s">
        <v>0</v>
      </c>
      <c r="N17783" s="4" t="s">
        <v>21</v>
      </c>
    </row>
    <row r="17784" spans="1:14" x14ac:dyDescent="0.25">
      <c r="A17784" s="1" t="s">
        <v>372</v>
      </c>
      <c r="B17784" s="2" t="s">
        <v>497</v>
      </c>
      <c r="C17784" s="2" t="s">
        <v>2573</v>
      </c>
      <c r="D17784" s="2" t="s">
        <v>17958</v>
      </c>
      <c r="E17784" s="2" t="s">
        <v>16023</v>
      </c>
      <c r="F17784" s="2">
        <v>42181904</v>
      </c>
      <c r="G17784" s="2" t="s">
        <v>490</v>
      </c>
      <c r="H17784" s="2">
        <v>1</v>
      </c>
      <c r="I17784" s="2">
        <v>6</v>
      </c>
      <c r="J17784" s="2">
        <v>10</v>
      </c>
      <c r="K17784" s="2">
        <v>5</v>
      </c>
      <c r="L17784" s="3">
        <v>773500</v>
      </c>
      <c r="M17784" s="2" t="s">
        <v>0</v>
      </c>
      <c r="N17784" s="4" t="s">
        <v>21</v>
      </c>
    </row>
    <row r="17785" spans="1:14" x14ac:dyDescent="0.25">
      <c r="A17785" s="1" t="s">
        <v>372</v>
      </c>
      <c r="B17785" s="2" t="s">
        <v>497</v>
      </c>
      <c r="C17785" s="2" t="s">
        <v>2573</v>
      </c>
      <c r="D17785" s="2" t="s">
        <v>17958</v>
      </c>
      <c r="E17785" s="2" t="s">
        <v>16024</v>
      </c>
      <c r="F17785" s="2">
        <v>42181904</v>
      </c>
      <c r="G17785" s="2" t="s">
        <v>490</v>
      </c>
      <c r="H17785" s="2">
        <v>1</v>
      </c>
      <c r="I17785" s="2">
        <v>6</v>
      </c>
      <c r="J17785" s="2">
        <v>10</v>
      </c>
      <c r="K17785" s="2">
        <v>5</v>
      </c>
      <c r="L17785" s="3">
        <v>1500000</v>
      </c>
      <c r="M17785" s="2" t="s">
        <v>0</v>
      </c>
      <c r="N17785" s="4" t="s">
        <v>21</v>
      </c>
    </row>
    <row r="17786" spans="1:14" x14ac:dyDescent="0.25">
      <c r="A17786" s="1" t="s">
        <v>372</v>
      </c>
      <c r="B17786" s="2" t="s">
        <v>622</v>
      </c>
      <c r="C17786" s="2" t="s">
        <v>622</v>
      </c>
      <c r="D17786" s="2" t="s">
        <v>17893</v>
      </c>
      <c r="E17786" s="2" t="s">
        <v>16025</v>
      </c>
      <c r="F17786" s="2">
        <v>46182304</v>
      </c>
      <c r="G17786" s="2" t="s">
        <v>17856</v>
      </c>
      <c r="H17786" s="2">
        <v>1</v>
      </c>
      <c r="I17786" s="2">
        <v>6</v>
      </c>
      <c r="J17786" s="2">
        <v>10</v>
      </c>
      <c r="K17786" s="2">
        <v>70</v>
      </c>
      <c r="L17786" s="3">
        <v>4225330.9000000004</v>
      </c>
      <c r="M17786" s="2" t="s">
        <v>0</v>
      </c>
      <c r="N17786" s="4" t="s">
        <v>21</v>
      </c>
    </row>
    <row r="17787" spans="1:14" x14ac:dyDescent="0.25">
      <c r="A17787" s="1" t="s">
        <v>372</v>
      </c>
      <c r="B17787" s="2" t="s">
        <v>622</v>
      </c>
      <c r="C17787" s="2" t="s">
        <v>622</v>
      </c>
      <c r="D17787" s="2" t="s">
        <v>17893</v>
      </c>
      <c r="E17787" s="2" t="s">
        <v>16026</v>
      </c>
      <c r="F17787" s="2">
        <v>46181551</v>
      </c>
      <c r="G17787" s="2" t="s">
        <v>17856</v>
      </c>
      <c r="H17787" s="2">
        <v>1</v>
      </c>
      <c r="I17787" s="2">
        <v>6</v>
      </c>
      <c r="J17787" s="2">
        <v>10</v>
      </c>
      <c r="K17787" s="2">
        <v>150</v>
      </c>
      <c r="L17787" s="3">
        <v>20643625.500000004</v>
      </c>
      <c r="M17787" s="2" t="s">
        <v>0</v>
      </c>
      <c r="N17787" s="4" t="s">
        <v>21</v>
      </c>
    </row>
    <row r="17788" spans="1:14" x14ac:dyDescent="0.25">
      <c r="A17788" s="1" t="s">
        <v>372</v>
      </c>
      <c r="B17788" s="2" t="s">
        <v>622</v>
      </c>
      <c r="C17788" s="2" t="s">
        <v>622</v>
      </c>
      <c r="D17788" s="2" t="s">
        <v>17893</v>
      </c>
      <c r="E17788" s="2" t="s">
        <v>16027</v>
      </c>
      <c r="F17788" s="2" t="s">
        <v>16028</v>
      </c>
      <c r="G17788" s="2" t="s">
        <v>17856</v>
      </c>
      <c r="H17788" s="2">
        <v>1</v>
      </c>
      <c r="I17788" s="2">
        <v>6</v>
      </c>
      <c r="J17788" s="2">
        <v>10</v>
      </c>
      <c r="K17788" s="2">
        <v>80</v>
      </c>
      <c r="L17788" s="3">
        <v>13570467.199999999</v>
      </c>
      <c r="M17788" s="2" t="s">
        <v>0</v>
      </c>
      <c r="N17788" s="4" t="s">
        <v>21</v>
      </c>
    </row>
    <row r="17789" spans="1:14" x14ac:dyDescent="0.25">
      <c r="A17789" s="1" t="s">
        <v>372</v>
      </c>
      <c r="B17789" s="2" t="s">
        <v>622</v>
      </c>
      <c r="C17789" s="2" t="s">
        <v>622</v>
      </c>
      <c r="D17789" s="2" t="s">
        <v>17893</v>
      </c>
      <c r="E17789" s="2" t="s">
        <v>16029</v>
      </c>
      <c r="F17789" s="2" t="s">
        <v>16028</v>
      </c>
      <c r="G17789" s="2" t="s">
        <v>17856</v>
      </c>
      <c r="H17789" s="2">
        <v>1</v>
      </c>
      <c r="I17789" s="2">
        <v>6</v>
      </c>
      <c r="J17789" s="2">
        <v>10</v>
      </c>
      <c r="K17789" s="2">
        <v>50</v>
      </c>
      <c r="L17789" s="3">
        <v>13400746.5</v>
      </c>
      <c r="M17789" s="2" t="s">
        <v>0</v>
      </c>
      <c r="N17789" s="4" t="s">
        <v>21</v>
      </c>
    </row>
    <row r="17790" spans="1:14" x14ac:dyDescent="0.25">
      <c r="A17790" s="1" t="s">
        <v>372</v>
      </c>
      <c r="B17790" s="2" t="s">
        <v>622</v>
      </c>
      <c r="C17790" s="2" t="s">
        <v>622</v>
      </c>
      <c r="D17790" s="2" t="s">
        <v>17893</v>
      </c>
      <c r="E17790" s="2" t="s">
        <v>16030</v>
      </c>
      <c r="F17790" s="2">
        <v>46181604</v>
      </c>
      <c r="G17790" s="2" t="s">
        <v>17856</v>
      </c>
      <c r="H17790" s="2">
        <v>1</v>
      </c>
      <c r="I17790" s="2">
        <v>6</v>
      </c>
      <c r="J17790" s="2">
        <v>10</v>
      </c>
      <c r="K17790" s="2">
        <v>100</v>
      </c>
      <c r="L17790" s="3">
        <v>3832703</v>
      </c>
      <c r="M17790" s="2" t="s">
        <v>17386</v>
      </c>
      <c r="N17790" s="4" t="s">
        <v>21</v>
      </c>
    </row>
    <row r="17791" spans="1:14" x14ac:dyDescent="0.25">
      <c r="A17791" s="1" t="s">
        <v>372</v>
      </c>
      <c r="B17791" s="2" t="s">
        <v>622</v>
      </c>
      <c r="C17791" s="2" t="s">
        <v>622</v>
      </c>
      <c r="D17791" s="2" t="s">
        <v>17893</v>
      </c>
      <c r="E17791" s="2" t="s">
        <v>16031</v>
      </c>
      <c r="F17791" s="2">
        <v>46181604</v>
      </c>
      <c r="G17791" s="2" t="s">
        <v>17856</v>
      </c>
      <c r="H17791" s="2">
        <v>1</v>
      </c>
      <c r="I17791" s="2">
        <v>6</v>
      </c>
      <c r="J17791" s="2">
        <v>10</v>
      </c>
      <c r="K17791" s="2">
        <v>100</v>
      </c>
      <c r="L17791" s="3">
        <v>25013131</v>
      </c>
      <c r="M17791" s="2" t="s">
        <v>17386</v>
      </c>
      <c r="N17791" s="4" t="s">
        <v>21</v>
      </c>
    </row>
    <row r="17792" spans="1:14" x14ac:dyDescent="0.25">
      <c r="A17792" s="1" t="s">
        <v>372</v>
      </c>
      <c r="B17792" s="2" t="s">
        <v>622</v>
      </c>
      <c r="C17792" s="2" t="s">
        <v>622</v>
      </c>
      <c r="D17792" s="2" t="s">
        <v>17893</v>
      </c>
      <c r="E17792" s="2" t="s">
        <v>16032</v>
      </c>
      <c r="F17792" s="2">
        <v>46181520</v>
      </c>
      <c r="G17792" s="2" t="s">
        <v>17856</v>
      </c>
      <c r="H17792" s="2">
        <v>1</v>
      </c>
      <c r="I17792" s="2">
        <v>6</v>
      </c>
      <c r="J17792" s="2">
        <v>10</v>
      </c>
      <c r="K17792" s="2">
        <v>650</v>
      </c>
      <c r="L17792" s="3">
        <v>33002892</v>
      </c>
      <c r="M17792" s="2" t="s">
        <v>17386</v>
      </c>
      <c r="N17792" s="4" t="s">
        <v>21</v>
      </c>
    </row>
    <row r="17793" spans="1:14" x14ac:dyDescent="0.25">
      <c r="A17793" s="1" t="s">
        <v>372</v>
      </c>
      <c r="B17793" s="2" t="s">
        <v>622</v>
      </c>
      <c r="C17793" s="2" t="s">
        <v>622</v>
      </c>
      <c r="D17793" s="2" t="s">
        <v>17893</v>
      </c>
      <c r="E17793" s="2" t="s">
        <v>16033</v>
      </c>
      <c r="F17793" s="2">
        <v>46181703</v>
      </c>
      <c r="G17793" s="2" t="s">
        <v>17856</v>
      </c>
      <c r="H17793" s="2">
        <v>1</v>
      </c>
      <c r="I17793" s="2">
        <v>6</v>
      </c>
      <c r="J17793" s="2">
        <v>10</v>
      </c>
      <c r="K17793" s="2">
        <v>30</v>
      </c>
      <c r="L17793" s="3">
        <v>5818928.4000000004</v>
      </c>
      <c r="M17793" s="2" t="s">
        <v>0</v>
      </c>
      <c r="N17793" s="4" t="s">
        <v>21</v>
      </c>
    </row>
    <row r="17794" spans="1:14" x14ac:dyDescent="0.25">
      <c r="A17794" s="1" t="s">
        <v>372</v>
      </c>
      <c r="B17794" s="2" t="s">
        <v>622</v>
      </c>
      <c r="C17794" s="2" t="s">
        <v>622</v>
      </c>
      <c r="D17794" s="2" t="s">
        <v>17893</v>
      </c>
      <c r="E17794" s="2" t="s">
        <v>16034</v>
      </c>
      <c r="F17794" s="2">
        <v>46181703</v>
      </c>
      <c r="G17794" s="2" t="s">
        <v>17856</v>
      </c>
      <c r="H17794" s="2">
        <v>1</v>
      </c>
      <c r="I17794" s="2">
        <v>6</v>
      </c>
      <c r="J17794" s="2">
        <v>10</v>
      </c>
      <c r="K17794" s="2">
        <v>1000</v>
      </c>
      <c r="L17794" s="3">
        <v>21485900</v>
      </c>
      <c r="M17794" s="2" t="s">
        <v>0</v>
      </c>
      <c r="N17794" s="4" t="s">
        <v>21</v>
      </c>
    </row>
    <row r="17795" spans="1:14" x14ac:dyDescent="0.25">
      <c r="A17795" s="1" t="s">
        <v>372</v>
      </c>
      <c r="B17795" s="2" t="s">
        <v>622</v>
      </c>
      <c r="C17795" s="2" t="s">
        <v>622</v>
      </c>
      <c r="D17795" s="2" t="s">
        <v>17893</v>
      </c>
      <c r="E17795" s="2" t="s">
        <v>16035</v>
      </c>
      <c r="F17795" s="2">
        <v>46182005</v>
      </c>
      <c r="G17795" s="2" t="s">
        <v>17856</v>
      </c>
      <c r="H17795" s="2">
        <v>1</v>
      </c>
      <c r="I17795" s="2">
        <v>6</v>
      </c>
      <c r="J17795" s="2">
        <v>10</v>
      </c>
      <c r="K17795" s="2">
        <v>380</v>
      </c>
      <c r="L17795" s="3">
        <v>25710800</v>
      </c>
      <c r="M17795" s="2" t="s">
        <v>17386</v>
      </c>
      <c r="N17795" s="4" t="s">
        <v>21</v>
      </c>
    </row>
    <row r="17796" spans="1:14" x14ac:dyDescent="0.25">
      <c r="A17796" s="1" t="s">
        <v>372</v>
      </c>
      <c r="B17796" s="2" t="s">
        <v>622</v>
      </c>
      <c r="C17796" s="2" t="s">
        <v>622</v>
      </c>
      <c r="D17796" s="2" t="s">
        <v>17893</v>
      </c>
      <c r="E17796" s="2" t="s">
        <v>16036</v>
      </c>
      <c r="F17796" s="2">
        <v>46182005</v>
      </c>
      <c r="G17796" s="2" t="s">
        <v>17856</v>
      </c>
      <c r="H17796" s="2">
        <v>1</v>
      </c>
      <c r="I17796" s="2">
        <v>6</v>
      </c>
      <c r="J17796" s="2">
        <v>10</v>
      </c>
      <c r="K17796" s="2">
        <v>800</v>
      </c>
      <c r="L17796" s="3">
        <v>43764800</v>
      </c>
      <c r="M17796" s="2" t="s">
        <v>17386</v>
      </c>
      <c r="N17796" s="4" t="s">
        <v>21</v>
      </c>
    </row>
    <row r="17797" spans="1:14" x14ac:dyDescent="0.25">
      <c r="A17797" s="1" t="s">
        <v>372</v>
      </c>
      <c r="B17797" s="2" t="s">
        <v>622</v>
      </c>
      <c r="C17797" s="2" t="s">
        <v>622</v>
      </c>
      <c r="D17797" s="2" t="s">
        <v>17893</v>
      </c>
      <c r="E17797" s="2" t="s">
        <v>16037</v>
      </c>
      <c r="F17797" s="2">
        <v>46181704</v>
      </c>
      <c r="G17797" s="2" t="s">
        <v>17856</v>
      </c>
      <c r="H17797" s="2">
        <v>1</v>
      </c>
      <c r="I17797" s="2">
        <v>6</v>
      </c>
      <c r="J17797" s="2">
        <v>10</v>
      </c>
      <c r="K17797" s="2">
        <v>10</v>
      </c>
      <c r="L17797" s="3">
        <v>2239460.2999999998</v>
      </c>
      <c r="M17797" s="2" t="s">
        <v>0</v>
      </c>
      <c r="N17797" s="4" t="s">
        <v>21</v>
      </c>
    </row>
    <row r="17798" spans="1:14" x14ac:dyDescent="0.25">
      <c r="A17798" s="1" t="s">
        <v>372</v>
      </c>
      <c r="B17798" s="2" t="s">
        <v>622</v>
      </c>
      <c r="C17798" s="2" t="s">
        <v>622</v>
      </c>
      <c r="D17798" s="2" t="s">
        <v>17893</v>
      </c>
      <c r="E17798" s="2" t="s">
        <v>16038</v>
      </c>
      <c r="F17798" s="2">
        <v>46181704</v>
      </c>
      <c r="G17798" s="2" t="s">
        <v>17856</v>
      </c>
      <c r="H17798" s="2">
        <v>1</v>
      </c>
      <c r="I17798" s="2">
        <v>6</v>
      </c>
      <c r="J17798" s="2">
        <v>10</v>
      </c>
      <c r="K17798" s="2">
        <v>150</v>
      </c>
      <c r="L17798" s="3">
        <v>1721146.5</v>
      </c>
      <c r="M17798" s="2" t="s">
        <v>0</v>
      </c>
      <c r="N17798" s="4" t="s">
        <v>21</v>
      </c>
    </row>
    <row r="17799" spans="1:14" x14ac:dyDescent="0.25">
      <c r="A17799" s="1" t="s">
        <v>372</v>
      </c>
      <c r="B17799" s="2" t="s">
        <v>622</v>
      </c>
      <c r="C17799" s="2" t="s">
        <v>622</v>
      </c>
      <c r="D17799" s="2" t="s">
        <v>17893</v>
      </c>
      <c r="E17799" s="2" t="s">
        <v>16039</v>
      </c>
      <c r="F17799" s="2">
        <v>46181705</v>
      </c>
      <c r="G17799" s="2" t="s">
        <v>17856</v>
      </c>
      <c r="H17799" s="2">
        <v>1</v>
      </c>
      <c r="I17799" s="2">
        <v>6</v>
      </c>
      <c r="J17799" s="2">
        <v>10</v>
      </c>
      <c r="K17799" s="2">
        <v>300</v>
      </c>
      <c r="L17799" s="3">
        <v>56449422</v>
      </c>
      <c r="M17799" s="2" t="s">
        <v>0</v>
      </c>
      <c r="N17799" s="4" t="s">
        <v>21</v>
      </c>
    </row>
    <row r="17800" spans="1:14" x14ac:dyDescent="0.25">
      <c r="A17800" s="1" t="s">
        <v>372</v>
      </c>
      <c r="B17800" s="2" t="s">
        <v>622</v>
      </c>
      <c r="C17800" s="2" t="s">
        <v>622</v>
      </c>
      <c r="D17800" s="2" t="s">
        <v>17893</v>
      </c>
      <c r="E17800" s="2" t="s">
        <v>16040</v>
      </c>
      <c r="F17800" s="2">
        <v>46181529</v>
      </c>
      <c r="G17800" s="2" t="s">
        <v>17856</v>
      </c>
      <c r="H17800" s="2">
        <v>1</v>
      </c>
      <c r="I17800" s="2">
        <v>6</v>
      </c>
      <c r="J17800" s="2">
        <v>10</v>
      </c>
      <c r="K17800" s="2">
        <v>31</v>
      </c>
      <c r="L17800" s="3">
        <v>2772144</v>
      </c>
      <c r="M17800" s="2" t="s">
        <v>0</v>
      </c>
      <c r="N17800" s="4" t="s">
        <v>21</v>
      </c>
    </row>
    <row r="17801" spans="1:14" x14ac:dyDescent="0.25">
      <c r="A17801" s="1" t="s">
        <v>372</v>
      </c>
      <c r="B17801" s="2" t="s">
        <v>622</v>
      </c>
      <c r="C17801" s="2" t="s">
        <v>622</v>
      </c>
      <c r="D17801" s="2" t="s">
        <v>17893</v>
      </c>
      <c r="E17801" s="2" t="s">
        <v>16041</v>
      </c>
      <c r="F17801" s="2">
        <v>46181514</v>
      </c>
      <c r="G17801" s="2" t="s">
        <v>17856</v>
      </c>
      <c r="H17801" s="2">
        <v>1</v>
      </c>
      <c r="I17801" s="2">
        <v>6</v>
      </c>
      <c r="J17801" s="2">
        <v>10</v>
      </c>
      <c r="K17801" s="2">
        <v>100</v>
      </c>
      <c r="L17801" s="3">
        <v>7137617.9999999991</v>
      </c>
      <c r="M17801" s="2" t="s">
        <v>17386</v>
      </c>
      <c r="N17801" s="4" t="s">
        <v>21</v>
      </c>
    </row>
    <row r="17802" spans="1:14" x14ac:dyDescent="0.25">
      <c r="A17802" s="1" t="s">
        <v>372</v>
      </c>
      <c r="B17802" s="2" t="s">
        <v>622</v>
      </c>
      <c r="C17802" s="2" t="s">
        <v>622</v>
      </c>
      <c r="D17802" s="2" t="s">
        <v>17893</v>
      </c>
      <c r="E17802" s="2" t="s">
        <v>16042</v>
      </c>
      <c r="F17802" s="2">
        <v>46181708</v>
      </c>
      <c r="G17802" s="2" t="s">
        <v>17856</v>
      </c>
      <c r="H17802" s="2">
        <v>1</v>
      </c>
      <c r="I17802" s="2">
        <v>6</v>
      </c>
      <c r="J17802" s="2">
        <v>10</v>
      </c>
      <c r="K17802" s="2">
        <v>404</v>
      </c>
      <c r="L17802" s="3">
        <v>7493670.7599999998</v>
      </c>
      <c r="M17802" s="2" t="s">
        <v>17414</v>
      </c>
      <c r="N17802" s="4" t="s">
        <v>21</v>
      </c>
    </row>
    <row r="17803" spans="1:14" x14ac:dyDescent="0.25">
      <c r="A17803" s="1" t="s">
        <v>372</v>
      </c>
      <c r="B17803" s="2" t="s">
        <v>622</v>
      </c>
      <c r="C17803" s="2" t="s">
        <v>622</v>
      </c>
      <c r="D17803" s="2" t="s">
        <v>17893</v>
      </c>
      <c r="E17803" s="2" t="s">
        <v>16043</v>
      </c>
      <c r="F17803" s="2">
        <v>46181501</v>
      </c>
      <c r="G17803" s="2" t="s">
        <v>17856</v>
      </c>
      <c r="H17803" s="2">
        <v>1</v>
      </c>
      <c r="I17803" s="2">
        <v>6</v>
      </c>
      <c r="J17803" s="2">
        <v>10</v>
      </c>
      <c r="K17803" s="2">
        <v>340</v>
      </c>
      <c r="L17803" s="3">
        <v>5279860</v>
      </c>
      <c r="M17803" s="2" t="s">
        <v>0</v>
      </c>
      <c r="N17803" s="4" t="s">
        <v>21</v>
      </c>
    </row>
    <row r="17804" spans="1:14" x14ac:dyDescent="0.25">
      <c r="A17804" s="1" t="s">
        <v>372</v>
      </c>
      <c r="B17804" s="2" t="s">
        <v>622</v>
      </c>
      <c r="C17804" s="2" t="s">
        <v>622</v>
      </c>
      <c r="D17804" s="2" t="s">
        <v>17893</v>
      </c>
      <c r="E17804" s="2" t="s">
        <v>16044</v>
      </c>
      <c r="F17804" s="2">
        <v>46181501</v>
      </c>
      <c r="G17804" s="2" t="s">
        <v>17856</v>
      </c>
      <c r="H17804" s="2">
        <v>1</v>
      </c>
      <c r="I17804" s="2">
        <v>6</v>
      </c>
      <c r="J17804" s="2">
        <v>10</v>
      </c>
      <c r="K17804" s="2">
        <v>229</v>
      </c>
      <c r="L17804" s="3">
        <v>3170734</v>
      </c>
      <c r="M17804" s="2" t="s">
        <v>0</v>
      </c>
      <c r="N17804" s="4" t="s">
        <v>21</v>
      </c>
    </row>
    <row r="17805" spans="1:14" x14ac:dyDescent="0.25">
      <c r="A17805" s="1" t="s">
        <v>372</v>
      </c>
      <c r="B17805" s="2" t="s">
        <v>622</v>
      </c>
      <c r="C17805" s="2" t="s">
        <v>622</v>
      </c>
      <c r="D17805" s="2" t="s">
        <v>17893</v>
      </c>
      <c r="E17805" s="2" t="s">
        <v>16045</v>
      </c>
      <c r="F17805" s="2">
        <v>46181501</v>
      </c>
      <c r="G17805" s="2" t="s">
        <v>17856</v>
      </c>
      <c r="H17805" s="2">
        <v>1</v>
      </c>
      <c r="I17805" s="2">
        <v>6</v>
      </c>
      <c r="J17805" s="2">
        <v>10</v>
      </c>
      <c r="K17805" s="2">
        <v>200</v>
      </c>
      <c r="L17805" s="3">
        <v>3548400</v>
      </c>
      <c r="M17805" s="2" t="s">
        <v>0</v>
      </c>
      <c r="N17805" s="4" t="s">
        <v>21</v>
      </c>
    </row>
    <row r="17806" spans="1:14" x14ac:dyDescent="0.25">
      <c r="A17806" s="1" t="s">
        <v>372</v>
      </c>
      <c r="B17806" s="2" t="s">
        <v>622</v>
      </c>
      <c r="C17806" s="2" t="s">
        <v>622</v>
      </c>
      <c r="D17806" s="2" t="s">
        <v>17893</v>
      </c>
      <c r="E17806" s="2" t="s">
        <v>16046</v>
      </c>
      <c r="F17806" s="2">
        <v>46181710</v>
      </c>
      <c r="G17806" s="2" t="s">
        <v>17856</v>
      </c>
      <c r="H17806" s="2">
        <v>1</v>
      </c>
      <c r="I17806" s="2">
        <v>6</v>
      </c>
      <c r="J17806" s="2">
        <v>10</v>
      </c>
      <c r="K17806" s="2">
        <v>50</v>
      </c>
      <c r="L17806" s="3">
        <v>1267050</v>
      </c>
      <c r="M17806" s="2" t="s">
        <v>0</v>
      </c>
      <c r="N17806" s="4" t="s">
        <v>21</v>
      </c>
    </row>
    <row r="17807" spans="1:14" x14ac:dyDescent="0.25">
      <c r="A17807" s="1" t="s">
        <v>372</v>
      </c>
      <c r="B17807" s="2" t="s">
        <v>622</v>
      </c>
      <c r="C17807" s="2" t="s">
        <v>622</v>
      </c>
      <c r="D17807" s="2" t="s">
        <v>17893</v>
      </c>
      <c r="E17807" s="2" t="s">
        <v>16047</v>
      </c>
      <c r="F17807" s="2" t="s">
        <v>16048</v>
      </c>
      <c r="G17807" s="2" t="s">
        <v>17856</v>
      </c>
      <c r="H17807" s="2">
        <v>1</v>
      </c>
      <c r="I17807" s="2">
        <v>6</v>
      </c>
      <c r="J17807" s="2">
        <v>10</v>
      </c>
      <c r="K17807" s="2">
        <v>50</v>
      </c>
      <c r="L17807" s="3">
        <v>10004215</v>
      </c>
      <c r="M17807" s="2" t="s">
        <v>0</v>
      </c>
      <c r="N17807" s="4" t="s">
        <v>21</v>
      </c>
    </row>
    <row r="17808" spans="1:14" x14ac:dyDescent="0.25">
      <c r="A17808" s="1" t="s">
        <v>372</v>
      </c>
      <c r="B17808" s="2" t="s">
        <v>622</v>
      </c>
      <c r="C17808" s="2" t="s">
        <v>622</v>
      </c>
      <c r="D17808" s="2" t="s">
        <v>17893</v>
      </c>
      <c r="E17808" s="2" t="s">
        <v>16049</v>
      </c>
      <c r="F17808" s="2" t="s">
        <v>16048</v>
      </c>
      <c r="G17808" s="2" t="s">
        <v>17856</v>
      </c>
      <c r="H17808" s="2">
        <v>1</v>
      </c>
      <c r="I17808" s="2">
        <v>6</v>
      </c>
      <c r="J17808" s="2">
        <v>10</v>
      </c>
      <c r="K17808" s="2">
        <v>100</v>
      </c>
      <c r="L17808" s="3">
        <v>8232264.9999999991</v>
      </c>
      <c r="M17808" s="2" t="s">
        <v>0</v>
      </c>
      <c r="N17808" s="4" t="s">
        <v>21</v>
      </c>
    </row>
    <row r="17809" spans="1:14" x14ac:dyDescent="0.25">
      <c r="A17809" s="1" t="s">
        <v>372</v>
      </c>
      <c r="B17809" s="2" t="s">
        <v>622</v>
      </c>
      <c r="C17809" s="2" t="s">
        <v>622</v>
      </c>
      <c r="D17809" s="2" t="s">
        <v>17893</v>
      </c>
      <c r="E17809" s="2" t="s">
        <v>16050</v>
      </c>
      <c r="F17809" s="2">
        <v>46181804</v>
      </c>
      <c r="G17809" s="2" t="s">
        <v>17856</v>
      </c>
      <c r="H17809" s="2">
        <v>1</v>
      </c>
      <c r="I17809" s="2">
        <v>6</v>
      </c>
      <c r="J17809" s="2">
        <v>10</v>
      </c>
      <c r="K17809" s="2">
        <v>40</v>
      </c>
      <c r="L17809" s="3">
        <v>960248</v>
      </c>
      <c r="M17809" s="2" t="s">
        <v>0</v>
      </c>
      <c r="N17809" s="4" t="s">
        <v>21</v>
      </c>
    </row>
    <row r="17810" spans="1:14" x14ac:dyDescent="0.25">
      <c r="A17810" s="1" t="s">
        <v>372</v>
      </c>
      <c r="B17810" s="2" t="s">
        <v>622</v>
      </c>
      <c r="C17810" s="2" t="s">
        <v>622</v>
      </c>
      <c r="D17810" s="2" t="s">
        <v>17893</v>
      </c>
      <c r="E17810" s="2" t="s">
        <v>16051</v>
      </c>
      <c r="F17810" s="2">
        <v>46181804</v>
      </c>
      <c r="G17810" s="2" t="s">
        <v>17856</v>
      </c>
      <c r="H17810" s="2">
        <v>1</v>
      </c>
      <c r="I17810" s="2">
        <v>6</v>
      </c>
      <c r="J17810" s="2">
        <v>10</v>
      </c>
      <c r="K17810" s="2">
        <v>2000</v>
      </c>
      <c r="L17810" s="3">
        <v>62145160</v>
      </c>
      <c r="M17810" s="2" t="s">
        <v>0</v>
      </c>
      <c r="N17810" s="4" t="s">
        <v>21</v>
      </c>
    </row>
    <row r="17811" spans="1:14" x14ac:dyDescent="0.25">
      <c r="A17811" s="1" t="s">
        <v>372</v>
      </c>
      <c r="B17811" s="2" t="s">
        <v>622</v>
      </c>
      <c r="C17811" s="2" t="s">
        <v>622</v>
      </c>
      <c r="D17811" s="2" t="s">
        <v>17893</v>
      </c>
      <c r="E17811" s="2" t="s">
        <v>16052</v>
      </c>
      <c r="F17811" s="2">
        <v>46181804</v>
      </c>
      <c r="G17811" s="2" t="s">
        <v>17856</v>
      </c>
      <c r="H17811" s="2">
        <v>1</v>
      </c>
      <c r="I17811" s="2">
        <v>6</v>
      </c>
      <c r="J17811" s="2">
        <v>10</v>
      </c>
      <c r="K17811" s="2">
        <v>2600</v>
      </c>
      <c r="L17811" s="3">
        <v>80788708</v>
      </c>
      <c r="M17811" s="2" t="s">
        <v>0</v>
      </c>
      <c r="N17811" s="4" t="s">
        <v>21</v>
      </c>
    </row>
    <row r="17812" spans="1:14" x14ac:dyDescent="0.25">
      <c r="A17812" s="1" t="s">
        <v>372</v>
      </c>
      <c r="B17812" s="2" t="s">
        <v>622</v>
      </c>
      <c r="C17812" s="2" t="s">
        <v>622</v>
      </c>
      <c r="D17812" s="2" t="s">
        <v>17893</v>
      </c>
      <c r="E17812" s="2" t="s">
        <v>16053</v>
      </c>
      <c r="F17812" s="2">
        <v>46181504</v>
      </c>
      <c r="G17812" s="2" t="s">
        <v>17856</v>
      </c>
      <c r="H17812" s="2">
        <v>1</v>
      </c>
      <c r="I17812" s="2">
        <v>6</v>
      </c>
      <c r="J17812" s="2">
        <v>10</v>
      </c>
      <c r="K17812" s="2">
        <v>3000</v>
      </c>
      <c r="L17812" s="3">
        <v>237236010</v>
      </c>
      <c r="M17812" s="2" t="s">
        <v>17386</v>
      </c>
      <c r="N17812" s="4" t="s">
        <v>21</v>
      </c>
    </row>
    <row r="17813" spans="1:14" x14ac:dyDescent="0.25">
      <c r="A17813" s="1" t="s">
        <v>372</v>
      </c>
      <c r="B17813" s="2" t="s">
        <v>622</v>
      </c>
      <c r="C17813" s="2" t="s">
        <v>622</v>
      </c>
      <c r="D17813" s="2" t="s">
        <v>17893</v>
      </c>
      <c r="E17813" s="2" t="s">
        <v>16054</v>
      </c>
      <c r="F17813" s="2">
        <v>46181504</v>
      </c>
      <c r="G17813" s="2" t="s">
        <v>17856</v>
      </c>
      <c r="H17813" s="2">
        <v>1</v>
      </c>
      <c r="I17813" s="2">
        <v>6</v>
      </c>
      <c r="J17813" s="2">
        <v>10</v>
      </c>
      <c r="K17813" s="2">
        <v>1000</v>
      </c>
      <c r="L17813" s="3">
        <v>5361190</v>
      </c>
      <c r="M17813" s="2" t="s">
        <v>17386</v>
      </c>
      <c r="N17813" s="4" t="s">
        <v>21</v>
      </c>
    </row>
    <row r="17814" spans="1:14" x14ac:dyDescent="0.25">
      <c r="A17814" s="1" t="s">
        <v>372</v>
      </c>
      <c r="B17814" s="2" t="s">
        <v>622</v>
      </c>
      <c r="C17814" s="2" t="s">
        <v>622</v>
      </c>
      <c r="D17814" s="2" t="s">
        <v>17893</v>
      </c>
      <c r="E17814" s="2" t="s">
        <v>16055</v>
      </c>
      <c r="F17814" s="2">
        <v>46181504</v>
      </c>
      <c r="G17814" s="2" t="s">
        <v>17856</v>
      </c>
      <c r="H17814" s="2">
        <v>1</v>
      </c>
      <c r="I17814" s="2">
        <v>6</v>
      </c>
      <c r="J17814" s="2">
        <v>10</v>
      </c>
      <c r="K17814" s="2">
        <v>1207</v>
      </c>
      <c r="L17814" s="3">
        <v>9347804.6199999992</v>
      </c>
      <c r="M17814" s="2" t="s">
        <v>17386</v>
      </c>
      <c r="N17814" s="4" t="s">
        <v>21</v>
      </c>
    </row>
    <row r="17815" spans="1:14" x14ac:dyDescent="0.25">
      <c r="A17815" s="1" t="s">
        <v>372</v>
      </c>
      <c r="B17815" s="2" t="s">
        <v>622</v>
      </c>
      <c r="C17815" s="2" t="s">
        <v>622</v>
      </c>
      <c r="D17815" s="2" t="s">
        <v>17893</v>
      </c>
      <c r="E17815" s="2" t="s">
        <v>16056</v>
      </c>
      <c r="F17815" s="2">
        <v>46181504</v>
      </c>
      <c r="G17815" s="2" t="s">
        <v>17856</v>
      </c>
      <c r="H17815" s="2">
        <v>1</v>
      </c>
      <c r="I17815" s="2">
        <v>6</v>
      </c>
      <c r="J17815" s="2">
        <v>10</v>
      </c>
      <c r="K17815" s="2">
        <v>200</v>
      </c>
      <c r="L17815" s="3">
        <v>5577964</v>
      </c>
      <c r="M17815" s="2" t="s">
        <v>17386</v>
      </c>
      <c r="N17815" s="4" t="s">
        <v>21</v>
      </c>
    </row>
    <row r="17816" spans="1:14" x14ac:dyDescent="0.25">
      <c r="A17816" s="1" t="s">
        <v>372</v>
      </c>
      <c r="B17816" s="2" t="s">
        <v>622</v>
      </c>
      <c r="C17816" s="2" t="s">
        <v>622</v>
      </c>
      <c r="D17816" s="2" t="s">
        <v>17893</v>
      </c>
      <c r="E17816" s="2" t="s">
        <v>16057</v>
      </c>
      <c r="F17816" s="2">
        <v>46181504</v>
      </c>
      <c r="G17816" s="2" t="s">
        <v>17856</v>
      </c>
      <c r="H17816" s="2">
        <v>1</v>
      </c>
      <c r="I17816" s="2">
        <v>6</v>
      </c>
      <c r="J17816" s="2">
        <v>10</v>
      </c>
      <c r="K17816" s="2">
        <v>400</v>
      </c>
      <c r="L17816" s="3">
        <v>5634680</v>
      </c>
      <c r="M17816" s="2" t="s">
        <v>17386</v>
      </c>
      <c r="N17816" s="4" t="s">
        <v>21</v>
      </c>
    </row>
    <row r="17817" spans="1:14" x14ac:dyDescent="0.25">
      <c r="A17817" s="1" t="s">
        <v>372</v>
      </c>
      <c r="B17817" s="2" t="s">
        <v>622</v>
      </c>
      <c r="C17817" s="2" t="s">
        <v>622</v>
      </c>
      <c r="D17817" s="2" t="s">
        <v>17893</v>
      </c>
      <c r="E17817" s="2" t="s">
        <v>16058</v>
      </c>
      <c r="F17817" s="2">
        <v>46181504</v>
      </c>
      <c r="G17817" s="2" t="s">
        <v>17856</v>
      </c>
      <c r="H17817" s="2">
        <v>1</v>
      </c>
      <c r="I17817" s="2">
        <v>6</v>
      </c>
      <c r="J17817" s="2">
        <v>10</v>
      </c>
      <c r="K17817" s="2">
        <v>72</v>
      </c>
      <c r="L17817" s="3">
        <v>1322020.8</v>
      </c>
      <c r="M17817" s="2" t="s">
        <v>17386</v>
      </c>
      <c r="N17817" s="4" t="s">
        <v>21</v>
      </c>
    </row>
    <row r="17818" spans="1:14" x14ac:dyDescent="0.25">
      <c r="A17818" s="1" t="s">
        <v>372</v>
      </c>
      <c r="B17818" s="2" t="s">
        <v>622</v>
      </c>
      <c r="C17818" s="2" t="s">
        <v>622</v>
      </c>
      <c r="D17818" s="2" t="s">
        <v>17893</v>
      </c>
      <c r="E17818" s="2" t="s">
        <v>16059</v>
      </c>
      <c r="F17818" s="2">
        <v>46181504</v>
      </c>
      <c r="G17818" s="2" t="s">
        <v>17856</v>
      </c>
      <c r="H17818" s="2">
        <v>1</v>
      </c>
      <c r="I17818" s="2">
        <v>6</v>
      </c>
      <c r="J17818" s="2">
        <v>10</v>
      </c>
      <c r="K17818" s="2">
        <v>1000</v>
      </c>
      <c r="L17818" s="3">
        <v>83147440</v>
      </c>
      <c r="M17818" s="2" t="s">
        <v>17386</v>
      </c>
      <c r="N17818" s="4" t="s">
        <v>21</v>
      </c>
    </row>
    <row r="17819" spans="1:14" x14ac:dyDescent="0.25">
      <c r="A17819" s="1" t="s">
        <v>372</v>
      </c>
      <c r="B17819" s="2" t="s">
        <v>622</v>
      </c>
      <c r="C17819" s="2" t="s">
        <v>622</v>
      </c>
      <c r="D17819" s="2" t="s">
        <v>17893</v>
      </c>
      <c r="E17819" s="2" t="s">
        <v>16060</v>
      </c>
      <c r="F17819" s="2">
        <v>46181504</v>
      </c>
      <c r="G17819" s="2" t="s">
        <v>17856</v>
      </c>
      <c r="H17819" s="2">
        <v>1</v>
      </c>
      <c r="I17819" s="2">
        <v>6</v>
      </c>
      <c r="J17819" s="2">
        <v>10</v>
      </c>
      <c r="K17819" s="2">
        <v>800</v>
      </c>
      <c r="L17819" s="3">
        <v>17564800</v>
      </c>
      <c r="M17819" s="2" t="s">
        <v>17386</v>
      </c>
      <c r="N17819" s="4" t="s">
        <v>21</v>
      </c>
    </row>
    <row r="17820" spans="1:14" x14ac:dyDescent="0.25">
      <c r="A17820" s="1" t="s">
        <v>372</v>
      </c>
      <c r="B17820" s="2" t="s">
        <v>622</v>
      </c>
      <c r="C17820" s="2" t="s">
        <v>622</v>
      </c>
      <c r="D17820" s="2" t="s">
        <v>17893</v>
      </c>
      <c r="E17820" s="2" t="s">
        <v>16061</v>
      </c>
      <c r="F17820" s="2">
        <v>46181504</v>
      </c>
      <c r="G17820" s="2" t="s">
        <v>17856</v>
      </c>
      <c r="H17820" s="2">
        <v>1</v>
      </c>
      <c r="I17820" s="2">
        <v>6</v>
      </c>
      <c r="J17820" s="2">
        <v>10</v>
      </c>
      <c r="K17820" s="2">
        <v>1301</v>
      </c>
      <c r="L17820" s="3">
        <v>77799800</v>
      </c>
      <c r="M17820" s="2" t="s">
        <v>17415</v>
      </c>
      <c r="N17820" s="4" t="s">
        <v>21</v>
      </c>
    </row>
    <row r="17821" spans="1:14" x14ac:dyDescent="0.25">
      <c r="A17821" s="1" t="s">
        <v>372</v>
      </c>
      <c r="B17821" s="2" t="s">
        <v>622</v>
      </c>
      <c r="C17821" s="2" t="s">
        <v>622</v>
      </c>
      <c r="D17821" s="2" t="s">
        <v>17893</v>
      </c>
      <c r="E17821" s="2" t="s">
        <v>16062</v>
      </c>
      <c r="F17821" s="2">
        <v>46181504</v>
      </c>
      <c r="G17821" s="2" t="s">
        <v>17856</v>
      </c>
      <c r="H17821" s="2">
        <v>1</v>
      </c>
      <c r="I17821" s="2">
        <v>6</v>
      </c>
      <c r="J17821" s="2">
        <v>10</v>
      </c>
      <c r="K17821" s="2">
        <v>62</v>
      </c>
      <c r="L17821" s="3">
        <v>2610200</v>
      </c>
      <c r="M17821" s="2" t="s">
        <v>17416</v>
      </c>
      <c r="N17821" s="4" t="s">
        <v>21</v>
      </c>
    </row>
    <row r="17822" spans="1:14" x14ac:dyDescent="0.25">
      <c r="A17822" s="1" t="s">
        <v>372</v>
      </c>
      <c r="B17822" s="2" t="s">
        <v>622</v>
      </c>
      <c r="C17822" s="2" t="s">
        <v>622</v>
      </c>
      <c r="D17822" s="2" t="s">
        <v>17893</v>
      </c>
      <c r="E17822" s="2" t="s">
        <v>16063</v>
      </c>
      <c r="F17822" s="2">
        <v>46181504</v>
      </c>
      <c r="G17822" s="2" t="s">
        <v>17856</v>
      </c>
      <c r="H17822" s="2">
        <v>1</v>
      </c>
      <c r="I17822" s="2">
        <v>6</v>
      </c>
      <c r="J17822" s="2">
        <v>10</v>
      </c>
      <c r="K17822" s="2">
        <v>30</v>
      </c>
      <c r="L17822" s="3">
        <v>4144890.5999999996</v>
      </c>
      <c r="M17822" s="2" t="s">
        <v>17386</v>
      </c>
      <c r="N17822" s="4" t="s">
        <v>21</v>
      </c>
    </row>
    <row r="17823" spans="1:14" x14ac:dyDescent="0.25">
      <c r="A17823" s="1" t="s">
        <v>372</v>
      </c>
      <c r="B17823" s="2" t="s">
        <v>622</v>
      </c>
      <c r="C17823" s="2" t="s">
        <v>622</v>
      </c>
      <c r="D17823" s="2" t="s">
        <v>17893</v>
      </c>
      <c r="E17823" s="2" t="s">
        <v>16064</v>
      </c>
      <c r="F17823" s="2">
        <v>46181504</v>
      </c>
      <c r="G17823" s="2" t="s">
        <v>17856</v>
      </c>
      <c r="H17823" s="2">
        <v>1</v>
      </c>
      <c r="I17823" s="2">
        <v>6</v>
      </c>
      <c r="J17823" s="2">
        <v>10</v>
      </c>
      <c r="K17823" s="2">
        <v>200</v>
      </c>
      <c r="L17823" s="3">
        <v>18145546</v>
      </c>
      <c r="M17823" s="2" t="s">
        <v>17386</v>
      </c>
      <c r="N17823" s="4" t="s">
        <v>21</v>
      </c>
    </row>
    <row r="17824" spans="1:14" x14ac:dyDescent="0.25">
      <c r="A17824" s="1" t="s">
        <v>372</v>
      </c>
      <c r="B17824" s="2" t="s">
        <v>622</v>
      </c>
      <c r="C17824" s="2" t="s">
        <v>622</v>
      </c>
      <c r="D17824" s="2" t="s">
        <v>17893</v>
      </c>
      <c r="E17824" s="2" t="s">
        <v>16065</v>
      </c>
      <c r="F17824" s="2">
        <v>46182310</v>
      </c>
      <c r="G17824" s="2" t="s">
        <v>17856</v>
      </c>
      <c r="H17824" s="2">
        <v>1</v>
      </c>
      <c r="I17824" s="2">
        <v>6</v>
      </c>
      <c r="J17824" s="2">
        <v>10</v>
      </c>
      <c r="K17824" s="2">
        <v>80</v>
      </c>
      <c r="L17824" s="3">
        <v>2956690.4</v>
      </c>
      <c r="M17824" s="2" t="s">
        <v>0</v>
      </c>
      <c r="N17824" s="4" t="s">
        <v>21</v>
      </c>
    </row>
    <row r="17825" spans="1:14" x14ac:dyDescent="0.25">
      <c r="A17825" s="1" t="s">
        <v>372</v>
      </c>
      <c r="B17825" s="2" t="s">
        <v>622</v>
      </c>
      <c r="C17825" s="2" t="s">
        <v>622</v>
      </c>
      <c r="D17825" s="2" t="s">
        <v>17893</v>
      </c>
      <c r="E17825" s="2" t="s">
        <v>16066</v>
      </c>
      <c r="F17825" s="2">
        <v>46181503</v>
      </c>
      <c r="G17825" s="2" t="s">
        <v>17856</v>
      </c>
      <c r="H17825" s="2">
        <v>1</v>
      </c>
      <c r="I17825" s="2">
        <v>6</v>
      </c>
      <c r="J17825" s="2">
        <v>10</v>
      </c>
      <c r="K17825" s="2">
        <v>1500</v>
      </c>
      <c r="L17825" s="3">
        <v>43956195</v>
      </c>
      <c r="M17825" s="2" t="s">
        <v>0</v>
      </c>
      <c r="N17825" s="4" t="s">
        <v>21</v>
      </c>
    </row>
    <row r="17826" spans="1:14" x14ac:dyDescent="0.25">
      <c r="A17826" s="1" t="s">
        <v>372</v>
      </c>
      <c r="B17826" s="2" t="s">
        <v>622</v>
      </c>
      <c r="C17826" s="2" t="s">
        <v>622</v>
      </c>
      <c r="D17826" s="2" t="s">
        <v>17893</v>
      </c>
      <c r="E17826" s="2" t="s">
        <v>16067</v>
      </c>
      <c r="F17826" s="2">
        <v>46181503</v>
      </c>
      <c r="G17826" s="2" t="s">
        <v>17856</v>
      </c>
      <c r="H17826" s="2">
        <v>1</v>
      </c>
      <c r="I17826" s="2">
        <v>6</v>
      </c>
      <c r="J17826" s="2">
        <v>10</v>
      </c>
      <c r="K17826" s="2">
        <v>190</v>
      </c>
      <c r="L17826" s="3">
        <v>7097830</v>
      </c>
      <c r="M17826" s="2" t="s">
        <v>0</v>
      </c>
      <c r="N17826" s="4" t="s">
        <v>21</v>
      </c>
    </row>
    <row r="17827" spans="1:14" x14ac:dyDescent="0.25">
      <c r="A17827" s="1" t="s">
        <v>372</v>
      </c>
      <c r="B17827" s="2" t="s">
        <v>622</v>
      </c>
      <c r="C17827" s="2" t="s">
        <v>622</v>
      </c>
      <c r="D17827" s="2" t="s">
        <v>17893</v>
      </c>
      <c r="E17827" s="2" t="s">
        <v>16068</v>
      </c>
      <c r="F17827" s="2">
        <v>46182002</v>
      </c>
      <c r="G17827" s="2" t="s">
        <v>17856</v>
      </c>
      <c r="H17827" s="2">
        <v>1</v>
      </c>
      <c r="I17827" s="2">
        <v>6</v>
      </c>
      <c r="J17827" s="2">
        <v>10</v>
      </c>
      <c r="K17827" s="2">
        <v>155</v>
      </c>
      <c r="L17827" s="3">
        <v>73788835</v>
      </c>
      <c r="M17827" s="2" t="s">
        <v>0</v>
      </c>
      <c r="N17827" s="4" t="s">
        <v>21</v>
      </c>
    </row>
    <row r="17828" spans="1:14" x14ac:dyDescent="0.25">
      <c r="A17828" s="1" t="s">
        <v>372</v>
      </c>
      <c r="B17828" s="2" t="s">
        <v>622</v>
      </c>
      <c r="C17828" s="2" t="s">
        <v>622</v>
      </c>
      <c r="D17828" s="2" t="s">
        <v>17893</v>
      </c>
      <c r="E17828" s="2" t="s">
        <v>16069</v>
      </c>
      <c r="F17828" s="2">
        <v>46182002</v>
      </c>
      <c r="G17828" s="2" t="s">
        <v>17856</v>
      </c>
      <c r="H17828" s="2">
        <v>1</v>
      </c>
      <c r="I17828" s="2">
        <v>6</v>
      </c>
      <c r="J17828" s="2">
        <v>10</v>
      </c>
      <c r="K17828" s="2">
        <v>40</v>
      </c>
      <c r="L17828" s="3">
        <v>2126560</v>
      </c>
      <c r="M17828" s="2" t="s">
        <v>0</v>
      </c>
      <c r="N17828" s="4" t="s">
        <v>21</v>
      </c>
    </row>
    <row r="17829" spans="1:14" x14ac:dyDescent="0.25">
      <c r="A17829" s="1" t="s">
        <v>372</v>
      </c>
      <c r="B17829" s="2" t="s">
        <v>622</v>
      </c>
      <c r="C17829" s="2" t="s">
        <v>622</v>
      </c>
      <c r="D17829" s="2" t="s">
        <v>17893</v>
      </c>
      <c r="E17829" s="2" t="s">
        <v>16070</v>
      </c>
      <c r="F17829" s="2">
        <v>46182002</v>
      </c>
      <c r="G17829" s="2" t="s">
        <v>17856</v>
      </c>
      <c r="H17829" s="2">
        <v>1</v>
      </c>
      <c r="I17829" s="2">
        <v>6</v>
      </c>
      <c r="J17829" s="2">
        <v>10</v>
      </c>
      <c r="K17829" s="2">
        <v>1000</v>
      </c>
      <c r="L17829" s="3">
        <v>123879000</v>
      </c>
      <c r="M17829" s="2" t="s">
        <v>17417</v>
      </c>
      <c r="N17829" s="4" t="s">
        <v>21</v>
      </c>
    </row>
    <row r="17830" spans="1:14" x14ac:dyDescent="0.25">
      <c r="A17830" s="1" t="s">
        <v>372</v>
      </c>
      <c r="B17830" s="2" t="s">
        <v>622</v>
      </c>
      <c r="C17830" s="2" t="s">
        <v>622</v>
      </c>
      <c r="D17830" s="2" t="s">
        <v>17893</v>
      </c>
      <c r="E17830" s="2" t="s">
        <v>16071</v>
      </c>
      <c r="F17830" s="2">
        <v>46182002</v>
      </c>
      <c r="G17830" s="2" t="s">
        <v>17856</v>
      </c>
      <c r="H17830" s="2">
        <v>1</v>
      </c>
      <c r="I17830" s="2">
        <v>6</v>
      </c>
      <c r="J17830" s="2">
        <v>10</v>
      </c>
      <c r="K17830" s="2">
        <v>300</v>
      </c>
      <c r="L17830" s="3">
        <v>7921500</v>
      </c>
      <c r="M17830" s="2" t="s">
        <v>17418</v>
      </c>
      <c r="N17830" s="4" t="s">
        <v>21</v>
      </c>
    </row>
    <row r="17831" spans="1:14" x14ac:dyDescent="0.25">
      <c r="A17831" s="1" t="s">
        <v>372</v>
      </c>
      <c r="B17831" s="2" t="s">
        <v>622</v>
      </c>
      <c r="C17831" s="2" t="s">
        <v>622</v>
      </c>
      <c r="D17831" s="2" t="s">
        <v>17893</v>
      </c>
      <c r="E17831" s="2" t="s">
        <v>16072</v>
      </c>
      <c r="F17831" s="2">
        <v>46181505</v>
      </c>
      <c r="G17831" s="2" t="s">
        <v>17856</v>
      </c>
      <c r="H17831" s="2">
        <v>1</v>
      </c>
      <c r="I17831" s="2">
        <v>6</v>
      </c>
      <c r="J17831" s="2">
        <v>10</v>
      </c>
      <c r="K17831" s="2">
        <v>200</v>
      </c>
      <c r="L17831" s="3">
        <v>12844920</v>
      </c>
      <c r="M17831" s="2" t="s">
        <v>17386</v>
      </c>
      <c r="N17831" s="4" t="s">
        <v>21</v>
      </c>
    </row>
    <row r="17832" spans="1:14" x14ac:dyDescent="0.25">
      <c r="A17832" s="1" t="s">
        <v>372</v>
      </c>
      <c r="B17832" s="2" t="s">
        <v>622</v>
      </c>
      <c r="C17832" s="2" t="s">
        <v>622</v>
      </c>
      <c r="D17832" s="2" t="s">
        <v>17893</v>
      </c>
      <c r="E17832" s="2" t="s">
        <v>16073</v>
      </c>
      <c r="F17832" s="2">
        <v>46181505</v>
      </c>
      <c r="G17832" s="2" t="s">
        <v>17856</v>
      </c>
      <c r="H17832" s="2">
        <v>1</v>
      </c>
      <c r="I17832" s="2">
        <v>6</v>
      </c>
      <c r="J17832" s="2">
        <v>10</v>
      </c>
      <c r="K17832" s="2">
        <v>80</v>
      </c>
      <c r="L17832" s="3">
        <v>2156573.5999999996</v>
      </c>
      <c r="M17832" s="2" t="s">
        <v>17386</v>
      </c>
      <c r="N17832" s="4" t="s">
        <v>21</v>
      </c>
    </row>
    <row r="17833" spans="1:14" x14ac:dyDescent="0.25">
      <c r="A17833" s="1" t="s">
        <v>372</v>
      </c>
      <c r="B17833" s="2" t="s">
        <v>622</v>
      </c>
      <c r="C17833" s="2" t="s">
        <v>622</v>
      </c>
      <c r="D17833" s="2" t="s">
        <v>17893</v>
      </c>
      <c r="E17833" s="2" t="s">
        <v>16074</v>
      </c>
      <c r="F17833" s="2">
        <v>46182308</v>
      </c>
      <c r="G17833" s="2" t="s">
        <v>17856</v>
      </c>
      <c r="H17833" s="2">
        <v>1</v>
      </c>
      <c r="I17833" s="2">
        <v>6</v>
      </c>
      <c r="J17833" s="2">
        <v>10</v>
      </c>
      <c r="K17833" s="2">
        <v>35</v>
      </c>
      <c r="L17833" s="3">
        <v>22802143.699999999</v>
      </c>
      <c r="M17833" s="2" t="s">
        <v>0</v>
      </c>
      <c r="N17833" s="4" t="s">
        <v>21</v>
      </c>
    </row>
    <row r="17834" spans="1:14" x14ac:dyDescent="0.25">
      <c r="A17834" s="1" t="s">
        <v>372</v>
      </c>
      <c r="B17834" s="2" t="s">
        <v>622</v>
      </c>
      <c r="C17834" s="2" t="s">
        <v>622</v>
      </c>
      <c r="D17834" s="2" t="s">
        <v>17893</v>
      </c>
      <c r="E17834" s="2" t="s">
        <v>16075</v>
      </c>
      <c r="F17834" s="2">
        <v>46181710</v>
      </c>
      <c r="G17834" s="2" t="s">
        <v>17856</v>
      </c>
      <c r="H17834" s="2">
        <v>1</v>
      </c>
      <c r="I17834" s="2">
        <v>6</v>
      </c>
      <c r="J17834" s="2">
        <v>10</v>
      </c>
      <c r="K17834" s="2">
        <v>400</v>
      </c>
      <c r="L17834" s="3">
        <v>7479200</v>
      </c>
      <c r="M17834" s="2" t="s">
        <v>0</v>
      </c>
      <c r="N17834" s="4" t="s">
        <v>21</v>
      </c>
    </row>
    <row r="17835" spans="1:14" x14ac:dyDescent="0.25">
      <c r="A17835" s="1" t="s">
        <v>372</v>
      </c>
      <c r="B17835" s="2" t="s">
        <v>622</v>
      </c>
      <c r="C17835" s="2" t="s">
        <v>622</v>
      </c>
      <c r="D17835" s="2" t="s">
        <v>17893</v>
      </c>
      <c r="E17835" s="2" t="s">
        <v>16076</v>
      </c>
      <c r="F17835" s="2">
        <v>46181902</v>
      </c>
      <c r="G17835" s="2" t="s">
        <v>17856</v>
      </c>
      <c r="H17835" s="2">
        <v>1</v>
      </c>
      <c r="I17835" s="2">
        <v>6</v>
      </c>
      <c r="J17835" s="2">
        <v>10</v>
      </c>
      <c r="K17835" s="2">
        <v>2000</v>
      </c>
      <c r="L17835" s="3">
        <v>3525840</v>
      </c>
      <c r="M17835" s="2" t="s">
        <v>0</v>
      </c>
      <c r="N17835" s="4" t="s">
        <v>21</v>
      </c>
    </row>
    <row r="17836" spans="1:14" x14ac:dyDescent="0.25">
      <c r="A17836" s="1" t="s">
        <v>372</v>
      </c>
      <c r="B17836" s="2" t="s">
        <v>622</v>
      </c>
      <c r="C17836" s="2" t="s">
        <v>622</v>
      </c>
      <c r="D17836" s="2" t="s">
        <v>17893</v>
      </c>
      <c r="E17836" s="2" t="s">
        <v>16077</v>
      </c>
      <c r="F17836" s="2">
        <v>46181902</v>
      </c>
      <c r="G17836" s="2" t="s">
        <v>17856</v>
      </c>
      <c r="H17836" s="2">
        <v>1</v>
      </c>
      <c r="I17836" s="2">
        <v>6</v>
      </c>
      <c r="J17836" s="2">
        <v>10</v>
      </c>
      <c r="K17836" s="2">
        <v>500</v>
      </c>
      <c r="L17836" s="3">
        <v>25215305</v>
      </c>
      <c r="M17836" s="2" t="s">
        <v>17419</v>
      </c>
      <c r="N17836" s="4" t="s">
        <v>21</v>
      </c>
    </row>
    <row r="17837" spans="1:14" x14ac:dyDescent="0.25">
      <c r="A17837" s="1" t="s">
        <v>372</v>
      </c>
      <c r="B17837" s="2" t="s">
        <v>622</v>
      </c>
      <c r="C17837" s="2" t="s">
        <v>622</v>
      </c>
      <c r="D17837" s="2" t="s">
        <v>17893</v>
      </c>
      <c r="E17837" s="2" t="s">
        <v>16078</v>
      </c>
      <c r="F17837" s="2">
        <v>46181902</v>
      </c>
      <c r="G17837" s="2" t="s">
        <v>17856</v>
      </c>
      <c r="H17837" s="2">
        <v>1</v>
      </c>
      <c r="I17837" s="2">
        <v>6</v>
      </c>
      <c r="J17837" s="2">
        <v>10</v>
      </c>
      <c r="K17837" s="2">
        <v>1200</v>
      </c>
      <c r="L17837" s="3">
        <v>67688580</v>
      </c>
      <c r="M17837" s="2" t="s">
        <v>0</v>
      </c>
      <c r="N17837" s="4" t="s">
        <v>21</v>
      </c>
    </row>
    <row r="17838" spans="1:14" x14ac:dyDescent="0.25">
      <c r="A17838" s="1" t="s">
        <v>372</v>
      </c>
      <c r="B17838" s="2" t="s">
        <v>622</v>
      </c>
      <c r="C17838" s="2" t="s">
        <v>622</v>
      </c>
      <c r="D17838" s="2" t="s">
        <v>17893</v>
      </c>
      <c r="E17838" s="2" t="s">
        <v>16079</v>
      </c>
      <c r="F17838" s="2">
        <v>46181503</v>
      </c>
      <c r="G17838" s="2" t="s">
        <v>17856</v>
      </c>
      <c r="H17838" s="2">
        <v>1</v>
      </c>
      <c r="I17838" s="2">
        <v>6</v>
      </c>
      <c r="J17838" s="2">
        <v>10</v>
      </c>
      <c r="K17838" s="2">
        <v>10</v>
      </c>
      <c r="L17838" s="3">
        <v>1813020</v>
      </c>
      <c r="M17838" s="2" t="s">
        <v>0</v>
      </c>
      <c r="N17838" s="4" t="s">
        <v>21</v>
      </c>
    </row>
    <row r="17839" spans="1:14" x14ac:dyDescent="0.25">
      <c r="A17839" s="1" t="s">
        <v>372</v>
      </c>
      <c r="B17839" s="2" t="s">
        <v>622</v>
      </c>
      <c r="C17839" s="2" t="s">
        <v>622</v>
      </c>
      <c r="D17839" s="2" t="s">
        <v>17893</v>
      </c>
      <c r="E17839" s="2" t="s">
        <v>16080</v>
      </c>
      <c r="F17839" s="2">
        <v>46181503</v>
      </c>
      <c r="G17839" s="2" t="s">
        <v>17856</v>
      </c>
      <c r="H17839" s="2">
        <v>1</v>
      </c>
      <c r="I17839" s="2">
        <v>6</v>
      </c>
      <c r="J17839" s="2">
        <v>10</v>
      </c>
      <c r="K17839" s="2">
        <v>350</v>
      </c>
      <c r="L17839" s="3">
        <v>16968189</v>
      </c>
      <c r="M17839" s="2" t="s">
        <v>0</v>
      </c>
      <c r="N17839" s="4" t="s">
        <v>21</v>
      </c>
    </row>
    <row r="17840" spans="1:14" x14ac:dyDescent="0.25">
      <c r="A17840" s="1" t="s">
        <v>372</v>
      </c>
      <c r="B17840" s="2" t="s">
        <v>60</v>
      </c>
      <c r="C17840" s="2" t="s">
        <v>60</v>
      </c>
      <c r="D17840" s="2" t="s">
        <v>61</v>
      </c>
      <c r="E17840" s="2" t="s">
        <v>16081</v>
      </c>
      <c r="F17840" s="2">
        <v>46182002</v>
      </c>
      <c r="G17840" s="2" t="s">
        <v>17856</v>
      </c>
      <c r="H17840" s="2">
        <v>1</v>
      </c>
      <c r="I17840" s="2">
        <v>6</v>
      </c>
      <c r="J17840" s="2">
        <v>10</v>
      </c>
      <c r="K17840" s="2">
        <v>835</v>
      </c>
      <c r="L17840" s="3">
        <v>17593450</v>
      </c>
      <c r="M17840" s="2" t="s">
        <v>17409</v>
      </c>
      <c r="N17840" s="4" t="s">
        <v>21</v>
      </c>
    </row>
    <row r="17841" spans="1:14" x14ac:dyDescent="0.25">
      <c r="A17841" s="1" t="s">
        <v>372</v>
      </c>
      <c r="B17841" s="2" t="s">
        <v>76</v>
      </c>
      <c r="C17841" s="2" t="s">
        <v>1365</v>
      </c>
      <c r="D17841" s="2" t="s">
        <v>17940</v>
      </c>
      <c r="E17841" s="2" t="s">
        <v>16082</v>
      </c>
      <c r="F17841" s="2">
        <v>51142001</v>
      </c>
      <c r="G17841" s="2" t="s">
        <v>490</v>
      </c>
      <c r="H17841" s="2">
        <v>7</v>
      </c>
      <c r="I17841" s="2">
        <v>5</v>
      </c>
      <c r="J17841" s="2">
        <v>10</v>
      </c>
      <c r="K17841" s="2">
        <v>1</v>
      </c>
      <c r="L17841" s="3">
        <v>4500</v>
      </c>
      <c r="M17841" s="2" t="s">
        <v>19160</v>
      </c>
      <c r="N17841" s="4" t="s">
        <v>21</v>
      </c>
    </row>
    <row r="17842" spans="1:14" x14ac:dyDescent="0.25">
      <c r="A17842" s="1" t="s">
        <v>372</v>
      </c>
      <c r="B17842" s="2" t="s">
        <v>76</v>
      </c>
      <c r="C17842" s="2" t="s">
        <v>1365</v>
      </c>
      <c r="D17842" s="2" t="s">
        <v>17940</v>
      </c>
      <c r="E17842" s="2" t="s">
        <v>16083</v>
      </c>
      <c r="F17842" s="2">
        <v>51142001</v>
      </c>
      <c r="G17842" s="2" t="s">
        <v>490</v>
      </c>
      <c r="H17842" s="2">
        <v>7</v>
      </c>
      <c r="I17842" s="2">
        <v>5</v>
      </c>
      <c r="J17842" s="2">
        <v>10</v>
      </c>
      <c r="K17842" s="2">
        <v>14</v>
      </c>
      <c r="L17842" s="3">
        <v>18480</v>
      </c>
      <c r="M17842" s="2" t="s">
        <v>19161</v>
      </c>
      <c r="N17842" s="4" t="s">
        <v>21</v>
      </c>
    </row>
    <row r="17843" spans="1:14" x14ac:dyDescent="0.25">
      <c r="A17843" s="1" t="s">
        <v>372</v>
      </c>
      <c r="B17843" s="2" t="s">
        <v>76</v>
      </c>
      <c r="C17843" s="2" t="s">
        <v>1365</v>
      </c>
      <c r="D17843" s="2" t="s">
        <v>17940</v>
      </c>
      <c r="E17843" s="2" t="s">
        <v>16084</v>
      </c>
      <c r="F17843" s="2">
        <v>51142002</v>
      </c>
      <c r="G17843" s="2" t="s">
        <v>490</v>
      </c>
      <c r="H17843" s="2">
        <v>7</v>
      </c>
      <c r="I17843" s="2">
        <v>5</v>
      </c>
      <c r="J17843" s="2">
        <v>10</v>
      </c>
      <c r="K17843" s="2">
        <v>1</v>
      </c>
      <c r="L17843" s="3">
        <v>26050</v>
      </c>
      <c r="M17843" s="2" t="s">
        <v>17427</v>
      </c>
      <c r="N17843" s="4" t="s">
        <v>21</v>
      </c>
    </row>
    <row r="17844" spans="1:14" x14ac:dyDescent="0.25">
      <c r="A17844" s="1" t="s">
        <v>372</v>
      </c>
      <c r="B17844" s="2" t="s">
        <v>76</v>
      </c>
      <c r="C17844" s="2" t="s">
        <v>1365</v>
      </c>
      <c r="D17844" s="2" t="s">
        <v>17940</v>
      </c>
      <c r="E17844" s="2" t="s">
        <v>16085</v>
      </c>
      <c r="F17844" s="2">
        <v>51121501</v>
      </c>
      <c r="G17844" s="2" t="s">
        <v>490</v>
      </c>
      <c r="H17844" s="2">
        <v>7</v>
      </c>
      <c r="I17844" s="2">
        <v>5</v>
      </c>
      <c r="J17844" s="2">
        <v>10</v>
      </c>
      <c r="K17844" s="2">
        <v>8</v>
      </c>
      <c r="L17844" s="3">
        <v>760000</v>
      </c>
      <c r="M17844" s="2" t="s">
        <v>17420</v>
      </c>
      <c r="N17844" s="4" t="s">
        <v>21</v>
      </c>
    </row>
    <row r="17845" spans="1:14" x14ac:dyDescent="0.25">
      <c r="A17845" s="1" t="s">
        <v>372</v>
      </c>
      <c r="B17845" s="2" t="s">
        <v>76</v>
      </c>
      <c r="C17845" s="2" t="s">
        <v>1365</v>
      </c>
      <c r="D17845" s="2" t="s">
        <v>17940</v>
      </c>
      <c r="E17845" s="2" t="s">
        <v>16086</v>
      </c>
      <c r="F17845" s="2">
        <v>51151703</v>
      </c>
      <c r="G17845" s="2" t="s">
        <v>490</v>
      </c>
      <c r="H17845" s="2">
        <v>7</v>
      </c>
      <c r="I17845" s="2">
        <v>5</v>
      </c>
      <c r="J17845" s="2">
        <v>10</v>
      </c>
      <c r="K17845" s="2">
        <v>4</v>
      </c>
      <c r="L17845" s="3">
        <v>175580</v>
      </c>
      <c r="M17845" s="2" t="s">
        <v>17421</v>
      </c>
      <c r="N17845" s="4" t="s">
        <v>21</v>
      </c>
    </row>
    <row r="17846" spans="1:14" x14ac:dyDescent="0.25">
      <c r="A17846" s="1" t="s">
        <v>372</v>
      </c>
      <c r="B17846" s="2" t="s">
        <v>76</v>
      </c>
      <c r="C17846" s="2" t="s">
        <v>1365</v>
      </c>
      <c r="D17846" s="2" t="s">
        <v>17940</v>
      </c>
      <c r="E17846" s="2" t="s">
        <v>16087</v>
      </c>
      <c r="F17846" s="2">
        <v>51121708</v>
      </c>
      <c r="G17846" s="2" t="s">
        <v>490</v>
      </c>
      <c r="H17846" s="2">
        <v>7</v>
      </c>
      <c r="I17846" s="2">
        <v>5</v>
      </c>
      <c r="J17846" s="2">
        <v>10</v>
      </c>
      <c r="K17846" s="2">
        <v>5</v>
      </c>
      <c r="L17846" s="3">
        <v>49775</v>
      </c>
      <c r="M17846" s="2" t="s">
        <v>17422</v>
      </c>
      <c r="N17846" s="4" t="s">
        <v>21</v>
      </c>
    </row>
    <row r="17847" spans="1:14" x14ac:dyDescent="0.25">
      <c r="A17847" s="1" t="s">
        <v>372</v>
      </c>
      <c r="B17847" s="2" t="s">
        <v>76</v>
      </c>
      <c r="C17847" s="2" t="s">
        <v>1365</v>
      </c>
      <c r="D17847" s="2" t="s">
        <v>17940</v>
      </c>
      <c r="E17847" s="2" t="s">
        <v>16088</v>
      </c>
      <c r="F17847" s="2">
        <v>51121511</v>
      </c>
      <c r="G17847" s="2" t="s">
        <v>490</v>
      </c>
      <c r="H17847" s="2">
        <v>7</v>
      </c>
      <c r="I17847" s="2">
        <v>5</v>
      </c>
      <c r="J17847" s="2">
        <v>10</v>
      </c>
      <c r="K17847" s="2">
        <v>3</v>
      </c>
      <c r="L17847" s="3">
        <v>74025</v>
      </c>
      <c r="M17847" s="2" t="s">
        <v>17423</v>
      </c>
      <c r="N17847" s="4" t="s">
        <v>21</v>
      </c>
    </row>
    <row r="17848" spans="1:14" x14ac:dyDescent="0.25">
      <c r="A17848" s="1" t="s">
        <v>372</v>
      </c>
      <c r="B17848" s="2" t="s">
        <v>76</v>
      </c>
      <c r="C17848" s="2" t="s">
        <v>1365</v>
      </c>
      <c r="D17848" s="2" t="s">
        <v>17940</v>
      </c>
      <c r="E17848" s="2" t="s">
        <v>16089</v>
      </c>
      <c r="F17848" s="2">
        <v>51151616</v>
      </c>
      <c r="G17848" s="2" t="s">
        <v>490</v>
      </c>
      <c r="H17848" s="2">
        <v>7</v>
      </c>
      <c r="I17848" s="2">
        <v>5</v>
      </c>
      <c r="J17848" s="2">
        <v>10</v>
      </c>
      <c r="K17848" s="2">
        <v>150</v>
      </c>
      <c r="L17848" s="3">
        <v>96000</v>
      </c>
      <c r="M17848" s="2" t="s">
        <v>0</v>
      </c>
      <c r="N17848" s="4" t="s">
        <v>21</v>
      </c>
    </row>
    <row r="17849" spans="1:14" x14ac:dyDescent="0.25">
      <c r="A17849" s="1" t="s">
        <v>372</v>
      </c>
      <c r="B17849" s="2" t="s">
        <v>76</v>
      </c>
      <c r="C17849" s="2" t="s">
        <v>1365</v>
      </c>
      <c r="D17849" s="2" t="s">
        <v>17940</v>
      </c>
      <c r="E17849" s="2" t="s">
        <v>16090</v>
      </c>
      <c r="F17849" s="2">
        <v>51181701</v>
      </c>
      <c r="G17849" s="2" t="s">
        <v>490</v>
      </c>
      <c r="H17849" s="2">
        <v>7</v>
      </c>
      <c r="I17849" s="2">
        <v>5</v>
      </c>
      <c r="J17849" s="2">
        <v>10</v>
      </c>
      <c r="K17849" s="2">
        <v>7</v>
      </c>
      <c r="L17849" s="3">
        <v>47789</v>
      </c>
      <c r="M17849" s="2" t="s">
        <v>17424</v>
      </c>
      <c r="N17849" s="4" t="s">
        <v>21</v>
      </c>
    </row>
    <row r="17850" spans="1:14" x14ac:dyDescent="0.25">
      <c r="A17850" s="1" t="s">
        <v>372</v>
      </c>
      <c r="B17850" s="2" t="s">
        <v>76</v>
      </c>
      <c r="C17850" s="2" t="s">
        <v>1365</v>
      </c>
      <c r="D17850" s="2" t="s">
        <v>17940</v>
      </c>
      <c r="E17850" s="2" t="s">
        <v>16091</v>
      </c>
      <c r="F17850" s="2">
        <v>51121502</v>
      </c>
      <c r="G17850" s="2" t="s">
        <v>490</v>
      </c>
      <c r="H17850" s="2">
        <v>7</v>
      </c>
      <c r="I17850" s="2">
        <v>5</v>
      </c>
      <c r="J17850" s="2">
        <v>10</v>
      </c>
      <c r="K17850" s="2">
        <v>10</v>
      </c>
      <c r="L17850" s="3">
        <v>220530</v>
      </c>
      <c r="M17850" s="2" t="s">
        <v>17420</v>
      </c>
      <c r="N17850" s="4" t="s">
        <v>21</v>
      </c>
    </row>
    <row r="17851" spans="1:14" x14ac:dyDescent="0.25">
      <c r="A17851" s="1" t="s">
        <v>372</v>
      </c>
      <c r="B17851" s="2" t="s">
        <v>76</v>
      </c>
      <c r="C17851" s="2" t="s">
        <v>1365</v>
      </c>
      <c r="D17851" s="2" t="s">
        <v>17940</v>
      </c>
      <c r="E17851" s="2" t="s">
        <v>16092</v>
      </c>
      <c r="F17851" s="2">
        <v>51161705</v>
      </c>
      <c r="G17851" s="2" t="s">
        <v>490</v>
      </c>
      <c r="H17851" s="2">
        <v>7</v>
      </c>
      <c r="I17851" s="2">
        <v>5</v>
      </c>
      <c r="J17851" s="2">
        <v>10</v>
      </c>
      <c r="K17851" s="2">
        <v>15</v>
      </c>
      <c r="L17851" s="3">
        <v>121395</v>
      </c>
      <c r="M17851" s="2" t="s">
        <v>17425</v>
      </c>
      <c r="N17851" s="4" t="s">
        <v>21</v>
      </c>
    </row>
    <row r="17852" spans="1:14" x14ac:dyDescent="0.25">
      <c r="A17852" s="1" t="s">
        <v>372</v>
      </c>
      <c r="B17852" s="2" t="s">
        <v>76</v>
      </c>
      <c r="C17852" s="2" t="s">
        <v>1365</v>
      </c>
      <c r="D17852" s="2" t="s">
        <v>17940</v>
      </c>
      <c r="E17852" s="2" t="s">
        <v>16093</v>
      </c>
      <c r="F17852" s="2">
        <v>51161602</v>
      </c>
      <c r="G17852" s="2" t="s">
        <v>490</v>
      </c>
      <c r="H17852" s="2">
        <v>7</v>
      </c>
      <c r="I17852" s="2">
        <v>5</v>
      </c>
      <c r="J17852" s="2">
        <v>10</v>
      </c>
      <c r="K17852" s="2">
        <v>10</v>
      </c>
      <c r="L17852" s="3">
        <v>649380</v>
      </c>
      <c r="M17852" s="2" t="s">
        <v>17420</v>
      </c>
      <c r="N17852" s="4" t="s">
        <v>21</v>
      </c>
    </row>
    <row r="17853" spans="1:14" x14ac:dyDescent="0.25">
      <c r="A17853" s="1" t="s">
        <v>372</v>
      </c>
      <c r="B17853" s="2" t="s">
        <v>76</v>
      </c>
      <c r="C17853" s="2" t="s">
        <v>1365</v>
      </c>
      <c r="D17853" s="2" t="s">
        <v>17940</v>
      </c>
      <c r="E17853" s="2" t="s">
        <v>16094</v>
      </c>
      <c r="F17853" s="2">
        <v>51191802</v>
      </c>
      <c r="G17853" s="2" t="s">
        <v>490</v>
      </c>
      <c r="H17853" s="2">
        <v>7</v>
      </c>
      <c r="I17853" s="2">
        <v>5</v>
      </c>
      <c r="J17853" s="2">
        <v>10</v>
      </c>
      <c r="K17853" s="2">
        <v>2</v>
      </c>
      <c r="L17853" s="3">
        <v>78840</v>
      </c>
      <c r="M17853" s="2" t="s">
        <v>17426</v>
      </c>
      <c r="N17853" s="4" t="s">
        <v>21</v>
      </c>
    </row>
    <row r="17854" spans="1:14" x14ac:dyDescent="0.25">
      <c r="A17854" s="1" t="s">
        <v>372</v>
      </c>
      <c r="B17854" s="2" t="s">
        <v>76</v>
      </c>
      <c r="C17854" s="2" t="s">
        <v>1365</v>
      </c>
      <c r="D17854" s="2" t="s">
        <v>17940</v>
      </c>
      <c r="E17854" s="2" t="s">
        <v>16095</v>
      </c>
      <c r="F17854" s="2">
        <v>51191602</v>
      </c>
      <c r="G17854" s="2" t="s">
        <v>490</v>
      </c>
      <c r="H17854" s="2">
        <v>7</v>
      </c>
      <c r="I17854" s="2">
        <v>5</v>
      </c>
      <c r="J17854" s="2">
        <v>10</v>
      </c>
      <c r="K17854" s="2">
        <v>2</v>
      </c>
      <c r="L17854" s="3">
        <v>44234</v>
      </c>
      <c r="M17854" s="2" t="s">
        <v>17426</v>
      </c>
      <c r="N17854" s="4" t="s">
        <v>21</v>
      </c>
    </row>
    <row r="17855" spans="1:14" x14ac:dyDescent="0.25">
      <c r="A17855" s="1" t="s">
        <v>372</v>
      </c>
      <c r="B17855" s="2" t="s">
        <v>76</v>
      </c>
      <c r="C17855" s="2" t="s">
        <v>1365</v>
      </c>
      <c r="D17855" s="2" t="s">
        <v>17940</v>
      </c>
      <c r="E17855" s="2" t="s">
        <v>16096</v>
      </c>
      <c r="F17855" s="2">
        <v>51181704</v>
      </c>
      <c r="G17855" s="2" t="s">
        <v>490</v>
      </c>
      <c r="H17855" s="2">
        <v>7</v>
      </c>
      <c r="I17855" s="2">
        <v>5</v>
      </c>
      <c r="J17855" s="2">
        <v>10</v>
      </c>
      <c r="K17855" s="2">
        <v>60</v>
      </c>
      <c r="L17855" s="3">
        <v>31980</v>
      </c>
      <c r="M17855" s="2" t="s">
        <v>0</v>
      </c>
      <c r="N17855" s="4" t="s">
        <v>21</v>
      </c>
    </row>
    <row r="17856" spans="1:14" x14ac:dyDescent="0.25">
      <c r="A17856" s="1" t="s">
        <v>372</v>
      </c>
      <c r="B17856" s="2" t="s">
        <v>76</v>
      </c>
      <c r="C17856" s="2" t="s">
        <v>1365</v>
      </c>
      <c r="D17856" s="2" t="s">
        <v>17940</v>
      </c>
      <c r="E17856" s="2" t="s">
        <v>16097</v>
      </c>
      <c r="F17856" s="2">
        <v>51191601</v>
      </c>
      <c r="G17856" s="2" t="s">
        <v>490</v>
      </c>
      <c r="H17856" s="2">
        <v>7</v>
      </c>
      <c r="I17856" s="2">
        <v>5</v>
      </c>
      <c r="J17856" s="2">
        <v>10</v>
      </c>
      <c r="K17856" s="2">
        <v>121</v>
      </c>
      <c r="L17856" s="3">
        <v>369413</v>
      </c>
      <c r="M17856" s="2" t="s">
        <v>0</v>
      </c>
      <c r="N17856" s="4" t="s">
        <v>21</v>
      </c>
    </row>
    <row r="17857" spans="1:14" x14ac:dyDescent="0.25">
      <c r="A17857" s="1" t="s">
        <v>372</v>
      </c>
      <c r="B17857" s="2" t="s">
        <v>76</v>
      </c>
      <c r="C17857" s="2" t="s">
        <v>1365</v>
      </c>
      <c r="D17857" s="2" t="s">
        <v>17940</v>
      </c>
      <c r="E17857" s="2" t="s">
        <v>16098</v>
      </c>
      <c r="F17857" s="2">
        <v>51191601</v>
      </c>
      <c r="G17857" s="2" t="s">
        <v>490</v>
      </c>
      <c r="H17857" s="2">
        <v>7</v>
      </c>
      <c r="I17857" s="2">
        <v>5</v>
      </c>
      <c r="J17857" s="2">
        <v>10</v>
      </c>
      <c r="K17857" s="2">
        <v>120</v>
      </c>
      <c r="L17857" s="3">
        <v>350280</v>
      </c>
      <c r="M17857" s="2" t="s">
        <v>0</v>
      </c>
      <c r="N17857" s="4" t="s">
        <v>21</v>
      </c>
    </row>
    <row r="17858" spans="1:14" x14ac:dyDescent="0.25">
      <c r="A17858" s="1" t="s">
        <v>372</v>
      </c>
      <c r="B17858" s="2" t="s">
        <v>76</v>
      </c>
      <c r="C17858" s="2" t="s">
        <v>1365</v>
      </c>
      <c r="D17858" s="2" t="s">
        <v>17940</v>
      </c>
      <c r="E17858" s="2" t="s">
        <v>16099</v>
      </c>
      <c r="F17858" s="2">
        <v>51142104</v>
      </c>
      <c r="G17858" s="2" t="s">
        <v>490</v>
      </c>
      <c r="H17858" s="2">
        <v>7</v>
      </c>
      <c r="I17858" s="2">
        <v>5</v>
      </c>
      <c r="J17858" s="2">
        <v>10</v>
      </c>
      <c r="K17858" s="2">
        <v>12</v>
      </c>
      <c r="L17858" s="3">
        <v>61740</v>
      </c>
      <c r="M17858" s="2" t="s">
        <v>17424</v>
      </c>
      <c r="N17858" s="4" t="s">
        <v>21</v>
      </c>
    </row>
    <row r="17859" spans="1:14" x14ac:dyDescent="0.25">
      <c r="A17859" s="1" t="s">
        <v>372</v>
      </c>
      <c r="B17859" s="2" t="s">
        <v>76</v>
      </c>
      <c r="C17859" s="2" t="s">
        <v>1365</v>
      </c>
      <c r="D17859" s="2" t="s">
        <v>17940</v>
      </c>
      <c r="E17859" s="2" t="s">
        <v>16100</v>
      </c>
      <c r="F17859" s="2">
        <v>51121602</v>
      </c>
      <c r="G17859" s="2" t="s">
        <v>490</v>
      </c>
      <c r="H17859" s="2">
        <v>7</v>
      </c>
      <c r="I17859" s="2">
        <v>5</v>
      </c>
      <c r="J17859" s="2">
        <v>10</v>
      </c>
      <c r="K17859" s="2">
        <v>7</v>
      </c>
      <c r="L17859" s="3">
        <v>364609</v>
      </c>
      <c r="M17859" s="2" t="s">
        <v>17422</v>
      </c>
      <c r="N17859" s="4" t="s">
        <v>21</v>
      </c>
    </row>
    <row r="17860" spans="1:14" x14ac:dyDescent="0.25">
      <c r="A17860" s="1" t="s">
        <v>372</v>
      </c>
      <c r="B17860" s="2" t="s">
        <v>76</v>
      </c>
      <c r="C17860" s="2" t="s">
        <v>1365</v>
      </c>
      <c r="D17860" s="2" t="s">
        <v>17940</v>
      </c>
      <c r="E17860" s="2" t="s">
        <v>16101</v>
      </c>
      <c r="F17860" s="2">
        <v>51142000</v>
      </c>
      <c r="G17860" s="2" t="s">
        <v>490</v>
      </c>
      <c r="H17860" s="2">
        <v>7</v>
      </c>
      <c r="I17860" s="2">
        <v>5</v>
      </c>
      <c r="J17860" s="2">
        <v>10</v>
      </c>
      <c r="K17860" s="2">
        <v>7</v>
      </c>
      <c r="L17860" s="3">
        <v>74711</v>
      </c>
      <c r="M17860" s="2" t="s">
        <v>17424</v>
      </c>
      <c r="N17860" s="4" t="s">
        <v>21</v>
      </c>
    </row>
    <row r="17861" spans="1:14" x14ac:dyDescent="0.25">
      <c r="A17861" s="1" t="s">
        <v>372</v>
      </c>
      <c r="B17861" s="2" t="s">
        <v>76</v>
      </c>
      <c r="C17861" s="2" t="s">
        <v>1365</v>
      </c>
      <c r="D17861" s="2" t="s">
        <v>17940</v>
      </c>
      <c r="E17861" s="2" t="s">
        <v>16102</v>
      </c>
      <c r="F17861" s="2">
        <v>51151737</v>
      </c>
      <c r="G17861" s="2" t="s">
        <v>490</v>
      </c>
      <c r="H17861" s="2">
        <v>7</v>
      </c>
      <c r="I17861" s="2">
        <v>5</v>
      </c>
      <c r="J17861" s="2">
        <v>10</v>
      </c>
      <c r="K17861" s="2">
        <v>50</v>
      </c>
      <c r="L17861" s="3">
        <v>73300</v>
      </c>
      <c r="M17861" s="2" t="s">
        <v>0</v>
      </c>
      <c r="N17861" s="4" t="s">
        <v>21</v>
      </c>
    </row>
    <row r="17862" spans="1:14" x14ac:dyDescent="0.25">
      <c r="A17862" s="1" t="s">
        <v>372</v>
      </c>
      <c r="B17862" s="2" t="s">
        <v>76</v>
      </c>
      <c r="C17862" s="2" t="s">
        <v>1365</v>
      </c>
      <c r="D17862" s="2" t="s">
        <v>17940</v>
      </c>
      <c r="E17862" s="2" t="s">
        <v>16103</v>
      </c>
      <c r="F17862" s="2">
        <v>51141525</v>
      </c>
      <c r="G17862" s="2" t="s">
        <v>490</v>
      </c>
      <c r="H17862" s="2">
        <v>7</v>
      </c>
      <c r="I17862" s="2">
        <v>5</v>
      </c>
      <c r="J17862" s="2">
        <v>10</v>
      </c>
      <c r="K17862" s="2">
        <v>10</v>
      </c>
      <c r="L17862" s="3">
        <v>86080</v>
      </c>
      <c r="M17862" s="2" t="s">
        <v>17420</v>
      </c>
      <c r="N17862" s="4" t="s">
        <v>21</v>
      </c>
    </row>
    <row r="17863" spans="1:14" x14ac:dyDescent="0.25">
      <c r="A17863" s="1" t="s">
        <v>372</v>
      </c>
      <c r="B17863" s="2" t="s">
        <v>76</v>
      </c>
      <c r="C17863" s="2" t="s">
        <v>1365</v>
      </c>
      <c r="D17863" s="2" t="s">
        <v>17940</v>
      </c>
      <c r="E17863" s="2" t="s">
        <v>3520</v>
      </c>
      <c r="F17863" s="2">
        <v>51191510</v>
      </c>
      <c r="G17863" s="2" t="s">
        <v>490</v>
      </c>
      <c r="H17863" s="2">
        <v>7</v>
      </c>
      <c r="I17863" s="2">
        <v>5</v>
      </c>
      <c r="J17863" s="2">
        <v>10</v>
      </c>
      <c r="K17863" s="2">
        <v>8</v>
      </c>
      <c r="L17863" s="3">
        <v>35544</v>
      </c>
      <c r="M17863" s="2" t="s">
        <v>17424</v>
      </c>
      <c r="N17863" s="4" t="s">
        <v>21</v>
      </c>
    </row>
    <row r="17864" spans="1:14" x14ac:dyDescent="0.25">
      <c r="A17864" s="1" t="s">
        <v>372</v>
      </c>
      <c r="B17864" s="2" t="s">
        <v>76</v>
      </c>
      <c r="C17864" s="2" t="s">
        <v>1365</v>
      </c>
      <c r="D17864" s="2" t="s">
        <v>17940</v>
      </c>
      <c r="E17864" s="2" t="s">
        <v>16104</v>
      </c>
      <c r="F17864" s="2">
        <v>51191600</v>
      </c>
      <c r="G17864" s="2" t="s">
        <v>490</v>
      </c>
      <c r="H17864" s="2">
        <v>7</v>
      </c>
      <c r="I17864" s="2">
        <v>5</v>
      </c>
      <c r="J17864" s="2">
        <v>10</v>
      </c>
      <c r="K17864" s="2">
        <v>2</v>
      </c>
      <c r="L17864" s="3">
        <v>107340</v>
      </c>
      <c r="M17864" s="2" t="s">
        <v>17426</v>
      </c>
      <c r="N17864" s="4" t="s">
        <v>21</v>
      </c>
    </row>
    <row r="17865" spans="1:14" x14ac:dyDescent="0.25">
      <c r="A17865" s="1" t="s">
        <v>372</v>
      </c>
      <c r="B17865" s="2" t="s">
        <v>76</v>
      </c>
      <c r="C17865" s="2" t="s">
        <v>1365</v>
      </c>
      <c r="D17865" s="2" t="s">
        <v>17940</v>
      </c>
      <c r="E17865" s="2" t="s">
        <v>16105</v>
      </c>
      <c r="F17865" s="2">
        <v>51141702</v>
      </c>
      <c r="G17865" s="2" t="s">
        <v>490</v>
      </c>
      <c r="H17865" s="2">
        <v>7</v>
      </c>
      <c r="I17865" s="2">
        <v>5</v>
      </c>
      <c r="J17865" s="2">
        <v>10</v>
      </c>
      <c r="K17865" s="2">
        <v>10</v>
      </c>
      <c r="L17865" s="3">
        <v>75000</v>
      </c>
      <c r="M17865" s="2" t="s">
        <v>17420</v>
      </c>
      <c r="N17865" s="4" t="s">
        <v>21</v>
      </c>
    </row>
    <row r="17866" spans="1:14" x14ac:dyDescent="0.25">
      <c r="A17866" s="1" t="s">
        <v>372</v>
      </c>
      <c r="B17866" s="2" t="s">
        <v>76</v>
      </c>
      <c r="C17866" s="2" t="s">
        <v>1365</v>
      </c>
      <c r="D17866" s="2" t="s">
        <v>17940</v>
      </c>
      <c r="E17866" s="2" t="s">
        <v>16106</v>
      </c>
      <c r="F17866" s="2">
        <v>51181706</v>
      </c>
      <c r="G17866" s="2" t="s">
        <v>490</v>
      </c>
      <c r="H17866" s="2">
        <v>7</v>
      </c>
      <c r="I17866" s="2">
        <v>5</v>
      </c>
      <c r="J17866" s="2">
        <v>10</v>
      </c>
      <c r="K17866" s="2">
        <v>10</v>
      </c>
      <c r="L17866" s="3">
        <v>251110</v>
      </c>
      <c r="M17866" s="2" t="s">
        <v>17424</v>
      </c>
      <c r="N17866" s="4" t="s">
        <v>21</v>
      </c>
    </row>
    <row r="17867" spans="1:14" x14ac:dyDescent="0.25">
      <c r="A17867" s="1" t="s">
        <v>372</v>
      </c>
      <c r="B17867" s="2" t="s">
        <v>76</v>
      </c>
      <c r="C17867" s="2" t="s">
        <v>1365</v>
      </c>
      <c r="D17867" s="2" t="s">
        <v>17940</v>
      </c>
      <c r="E17867" s="2" t="s">
        <v>16107</v>
      </c>
      <c r="F17867" s="2">
        <v>51172107</v>
      </c>
      <c r="G17867" s="2" t="s">
        <v>490</v>
      </c>
      <c r="H17867" s="2">
        <v>7</v>
      </c>
      <c r="I17867" s="2">
        <v>5</v>
      </c>
      <c r="J17867" s="2">
        <v>10</v>
      </c>
      <c r="K17867" s="2">
        <v>6</v>
      </c>
      <c r="L17867" s="3">
        <v>91506</v>
      </c>
      <c r="M17867" s="2" t="s">
        <v>17424</v>
      </c>
      <c r="N17867" s="4" t="s">
        <v>21</v>
      </c>
    </row>
    <row r="17868" spans="1:14" x14ac:dyDescent="0.25">
      <c r="A17868" s="1" t="s">
        <v>372</v>
      </c>
      <c r="B17868" s="2" t="s">
        <v>76</v>
      </c>
      <c r="C17868" s="2" t="s">
        <v>1365</v>
      </c>
      <c r="D17868" s="2" t="s">
        <v>17940</v>
      </c>
      <c r="E17868" s="2" t="s">
        <v>16108</v>
      </c>
      <c r="F17868" s="2">
        <v>51191604</v>
      </c>
      <c r="G17868" s="2" t="s">
        <v>490</v>
      </c>
      <c r="H17868" s="2">
        <v>7</v>
      </c>
      <c r="I17868" s="2">
        <v>5</v>
      </c>
      <c r="J17868" s="2">
        <v>10</v>
      </c>
      <c r="K17868" s="2">
        <v>320</v>
      </c>
      <c r="L17868" s="3">
        <v>746560</v>
      </c>
      <c r="M17868" s="2" t="s">
        <v>0</v>
      </c>
      <c r="N17868" s="4" t="s">
        <v>21</v>
      </c>
    </row>
    <row r="17869" spans="1:14" x14ac:dyDescent="0.25">
      <c r="A17869" s="1" t="s">
        <v>372</v>
      </c>
      <c r="B17869" s="2" t="s">
        <v>76</v>
      </c>
      <c r="C17869" s="2" t="s">
        <v>1365</v>
      </c>
      <c r="D17869" s="2" t="s">
        <v>17940</v>
      </c>
      <c r="E17869" s="2" t="s">
        <v>16109</v>
      </c>
      <c r="F17869" s="2">
        <v>51142904</v>
      </c>
      <c r="G17869" s="2" t="s">
        <v>490</v>
      </c>
      <c r="H17869" s="2">
        <v>7</v>
      </c>
      <c r="I17869" s="2">
        <v>5</v>
      </c>
      <c r="J17869" s="2">
        <v>10</v>
      </c>
      <c r="K17869" s="2">
        <v>24</v>
      </c>
      <c r="L17869" s="3">
        <v>42504</v>
      </c>
      <c r="M17869" s="2" t="s">
        <v>0</v>
      </c>
      <c r="N17869" s="4" t="s">
        <v>21</v>
      </c>
    </row>
    <row r="17870" spans="1:14" x14ac:dyDescent="0.25">
      <c r="A17870" s="1" t="s">
        <v>372</v>
      </c>
      <c r="B17870" s="2" t="s">
        <v>76</v>
      </c>
      <c r="C17870" s="2" t="s">
        <v>1365</v>
      </c>
      <c r="D17870" s="2" t="s">
        <v>17940</v>
      </c>
      <c r="E17870" s="2" t="s">
        <v>16110</v>
      </c>
      <c r="F17870" s="2">
        <v>51142937</v>
      </c>
      <c r="G17870" s="2" t="s">
        <v>490</v>
      </c>
      <c r="H17870" s="2">
        <v>7</v>
      </c>
      <c r="I17870" s="2">
        <v>5</v>
      </c>
      <c r="J17870" s="2">
        <v>10</v>
      </c>
      <c r="K17870" s="2">
        <v>10</v>
      </c>
      <c r="L17870" s="3">
        <v>104330</v>
      </c>
      <c r="M17870" s="2" t="s">
        <v>0</v>
      </c>
      <c r="N17870" s="4" t="s">
        <v>21</v>
      </c>
    </row>
    <row r="17871" spans="1:14" x14ac:dyDescent="0.25">
      <c r="A17871" s="1" t="s">
        <v>372</v>
      </c>
      <c r="B17871" s="2" t="s">
        <v>76</v>
      </c>
      <c r="C17871" s="2" t="s">
        <v>1365</v>
      </c>
      <c r="D17871" s="2" t="s">
        <v>17940</v>
      </c>
      <c r="E17871" s="2" t="s">
        <v>16111</v>
      </c>
      <c r="F17871" s="2">
        <v>51121780</v>
      </c>
      <c r="G17871" s="2" t="s">
        <v>490</v>
      </c>
      <c r="H17871" s="2">
        <v>7</v>
      </c>
      <c r="I17871" s="2">
        <v>5</v>
      </c>
      <c r="J17871" s="2">
        <v>10</v>
      </c>
      <c r="K17871" s="2">
        <v>1</v>
      </c>
      <c r="L17871" s="3">
        <v>53757</v>
      </c>
      <c r="M17871" s="2" t="s">
        <v>17427</v>
      </c>
      <c r="N17871" s="4" t="s">
        <v>21</v>
      </c>
    </row>
    <row r="17872" spans="1:14" x14ac:dyDescent="0.25">
      <c r="A17872" s="1" t="s">
        <v>372</v>
      </c>
      <c r="B17872" s="2" t="s">
        <v>76</v>
      </c>
      <c r="C17872" s="2" t="s">
        <v>1365</v>
      </c>
      <c r="D17872" s="2" t="s">
        <v>17940</v>
      </c>
      <c r="E17872" s="2" t="s">
        <v>16112</v>
      </c>
      <c r="F17872" s="2">
        <v>51171806</v>
      </c>
      <c r="G17872" s="2" t="s">
        <v>490</v>
      </c>
      <c r="H17872" s="2">
        <v>7</v>
      </c>
      <c r="I17872" s="2">
        <v>5</v>
      </c>
      <c r="J17872" s="2">
        <v>10</v>
      </c>
      <c r="K17872" s="2">
        <v>5</v>
      </c>
      <c r="L17872" s="3">
        <v>27260</v>
      </c>
      <c r="M17872" s="2" t="s">
        <v>17424</v>
      </c>
      <c r="N17872" s="4" t="s">
        <v>21</v>
      </c>
    </row>
    <row r="17873" spans="1:14" x14ac:dyDescent="0.25">
      <c r="A17873" s="1" t="s">
        <v>372</v>
      </c>
      <c r="B17873" s="2" t="s">
        <v>76</v>
      </c>
      <c r="C17873" s="2" t="s">
        <v>1365</v>
      </c>
      <c r="D17873" s="2" t="s">
        <v>17940</v>
      </c>
      <c r="E17873" s="2" t="s">
        <v>16113</v>
      </c>
      <c r="F17873" s="2">
        <v>51121765</v>
      </c>
      <c r="G17873" s="2" t="s">
        <v>490</v>
      </c>
      <c r="H17873" s="2">
        <v>7</v>
      </c>
      <c r="I17873" s="2">
        <v>5</v>
      </c>
      <c r="J17873" s="2">
        <v>10</v>
      </c>
      <c r="K17873" s="2">
        <v>6</v>
      </c>
      <c r="L17873" s="3">
        <v>711342</v>
      </c>
      <c r="M17873" s="2" t="s">
        <v>17428</v>
      </c>
      <c r="N17873" s="4" t="s">
        <v>21</v>
      </c>
    </row>
    <row r="17874" spans="1:14" x14ac:dyDescent="0.25">
      <c r="A17874" s="1" t="s">
        <v>372</v>
      </c>
      <c r="B17874" s="2" t="s">
        <v>76</v>
      </c>
      <c r="C17874" s="2" t="s">
        <v>1365</v>
      </c>
      <c r="D17874" s="2" t="s">
        <v>17940</v>
      </c>
      <c r="E17874" s="2" t="s">
        <v>16114</v>
      </c>
      <c r="F17874" s="2">
        <v>51171908</v>
      </c>
      <c r="G17874" s="2" t="s">
        <v>490</v>
      </c>
      <c r="H17874" s="2">
        <v>7</v>
      </c>
      <c r="I17874" s="2">
        <v>5</v>
      </c>
      <c r="J17874" s="2">
        <v>10</v>
      </c>
      <c r="K17874" s="2">
        <v>6</v>
      </c>
      <c r="L17874" s="3">
        <v>477606</v>
      </c>
      <c r="M17874" s="2" t="s">
        <v>17429</v>
      </c>
      <c r="N17874" s="4" t="s">
        <v>21</v>
      </c>
    </row>
    <row r="17875" spans="1:14" x14ac:dyDescent="0.25">
      <c r="A17875" s="1" t="s">
        <v>372</v>
      </c>
      <c r="B17875" s="2" t="s">
        <v>76</v>
      </c>
      <c r="C17875" s="2" t="s">
        <v>1365</v>
      </c>
      <c r="D17875" s="2" t="s">
        <v>17940</v>
      </c>
      <c r="E17875" s="2" t="s">
        <v>16115</v>
      </c>
      <c r="F17875" s="2">
        <v>51142302</v>
      </c>
      <c r="G17875" s="2" t="s">
        <v>490</v>
      </c>
      <c r="H17875" s="2">
        <v>7</v>
      </c>
      <c r="I17875" s="2">
        <v>5</v>
      </c>
      <c r="J17875" s="2">
        <v>10</v>
      </c>
      <c r="K17875" s="2">
        <v>40</v>
      </c>
      <c r="L17875" s="3">
        <v>1446280</v>
      </c>
      <c r="M17875" s="2" t="s">
        <v>0</v>
      </c>
      <c r="N17875" s="4" t="s">
        <v>21</v>
      </c>
    </row>
    <row r="17876" spans="1:14" x14ac:dyDescent="0.25">
      <c r="A17876" s="1" t="s">
        <v>372</v>
      </c>
      <c r="B17876" s="2" t="s">
        <v>76</v>
      </c>
      <c r="C17876" s="2" t="s">
        <v>1365</v>
      </c>
      <c r="D17876" s="2" t="s">
        <v>17940</v>
      </c>
      <c r="E17876" s="2" t="s">
        <v>16116</v>
      </c>
      <c r="F17876" s="2">
        <v>51102717</v>
      </c>
      <c r="G17876" s="2" t="s">
        <v>490</v>
      </c>
      <c r="H17876" s="2">
        <v>7</v>
      </c>
      <c r="I17876" s="2">
        <v>5</v>
      </c>
      <c r="J17876" s="2">
        <v>10</v>
      </c>
      <c r="K17876" s="2">
        <v>12</v>
      </c>
      <c r="L17876" s="3">
        <v>70716</v>
      </c>
      <c r="M17876" s="2" t="s">
        <v>0</v>
      </c>
      <c r="N17876" s="4" t="s">
        <v>21</v>
      </c>
    </row>
    <row r="17877" spans="1:14" x14ac:dyDescent="0.25">
      <c r="A17877" s="1" t="s">
        <v>372</v>
      </c>
      <c r="B17877" s="2" t="s">
        <v>76</v>
      </c>
      <c r="C17877" s="2" t="s">
        <v>1365</v>
      </c>
      <c r="D17877" s="2" t="s">
        <v>17940</v>
      </c>
      <c r="E17877" s="2" t="s">
        <v>16117</v>
      </c>
      <c r="F17877" s="2">
        <v>51121603</v>
      </c>
      <c r="G17877" s="2" t="s">
        <v>490</v>
      </c>
      <c r="H17877" s="2">
        <v>7</v>
      </c>
      <c r="I17877" s="2">
        <v>5</v>
      </c>
      <c r="J17877" s="2">
        <v>10</v>
      </c>
      <c r="K17877" s="2">
        <v>24</v>
      </c>
      <c r="L17877" s="3">
        <v>499056</v>
      </c>
      <c r="M17877" s="2" t="s">
        <v>0</v>
      </c>
      <c r="N17877" s="4" t="s">
        <v>21</v>
      </c>
    </row>
    <row r="17878" spans="1:14" x14ac:dyDescent="0.25">
      <c r="A17878" s="1" t="s">
        <v>372</v>
      </c>
      <c r="B17878" s="2" t="s">
        <v>76</v>
      </c>
      <c r="C17878" s="2" t="s">
        <v>1365</v>
      </c>
      <c r="D17878" s="2" t="s">
        <v>17940</v>
      </c>
      <c r="E17878" s="2" t="s">
        <v>16118</v>
      </c>
      <c r="F17878" s="2">
        <v>51121758</v>
      </c>
      <c r="G17878" s="2" t="s">
        <v>490</v>
      </c>
      <c r="H17878" s="2">
        <v>7</v>
      </c>
      <c r="I17878" s="2">
        <v>5</v>
      </c>
      <c r="J17878" s="2">
        <v>10</v>
      </c>
      <c r="K17878" s="2">
        <v>23</v>
      </c>
      <c r="L17878" s="3">
        <v>1138546</v>
      </c>
      <c r="M17878" s="2" t="s">
        <v>0</v>
      </c>
      <c r="N17878" s="4" t="s">
        <v>21</v>
      </c>
    </row>
    <row r="17879" spans="1:14" x14ac:dyDescent="0.25">
      <c r="A17879" s="1" t="s">
        <v>372</v>
      </c>
      <c r="B17879" s="2" t="s">
        <v>76</v>
      </c>
      <c r="C17879" s="2" t="s">
        <v>1365</v>
      </c>
      <c r="D17879" s="2" t="s">
        <v>17940</v>
      </c>
      <c r="E17879" s="2" t="s">
        <v>16119</v>
      </c>
      <c r="F17879" s="2">
        <v>51151727</v>
      </c>
      <c r="G17879" s="2" t="s">
        <v>490</v>
      </c>
      <c r="H17879" s="2">
        <v>7</v>
      </c>
      <c r="I17879" s="2">
        <v>5</v>
      </c>
      <c r="J17879" s="2">
        <v>10</v>
      </c>
      <c r="K17879" s="2">
        <v>30</v>
      </c>
      <c r="L17879" s="3">
        <v>83670</v>
      </c>
      <c r="M17879" s="2" t="s">
        <v>0</v>
      </c>
      <c r="N17879" s="4" t="s">
        <v>21</v>
      </c>
    </row>
    <row r="17880" spans="1:14" x14ac:dyDescent="0.25">
      <c r="A17880" s="1" t="s">
        <v>372</v>
      </c>
      <c r="B17880" s="2" t="s">
        <v>76</v>
      </c>
      <c r="C17880" s="2" t="s">
        <v>1365</v>
      </c>
      <c r="D17880" s="2" t="s">
        <v>17940</v>
      </c>
      <c r="E17880" s="2" t="s">
        <v>16120</v>
      </c>
      <c r="F17880" s="2">
        <v>51171909</v>
      </c>
      <c r="G17880" s="2" t="s">
        <v>490</v>
      </c>
      <c r="H17880" s="2">
        <v>7</v>
      </c>
      <c r="I17880" s="2">
        <v>5</v>
      </c>
      <c r="J17880" s="2">
        <v>10</v>
      </c>
      <c r="K17880" s="2">
        <v>4</v>
      </c>
      <c r="L17880" s="3">
        <v>168168</v>
      </c>
      <c r="M17880" s="2" t="s">
        <v>17430</v>
      </c>
      <c r="N17880" s="4" t="s">
        <v>21</v>
      </c>
    </row>
    <row r="17881" spans="1:14" x14ac:dyDescent="0.25">
      <c r="A17881" s="1" t="s">
        <v>372</v>
      </c>
      <c r="B17881" s="2" t="s">
        <v>76</v>
      </c>
      <c r="C17881" s="2" t="s">
        <v>1365</v>
      </c>
      <c r="D17881" s="2" t="s">
        <v>17940</v>
      </c>
      <c r="E17881" s="2" t="s">
        <v>16121</v>
      </c>
      <c r="F17881" s="2">
        <v>51161901</v>
      </c>
      <c r="G17881" s="2" t="s">
        <v>490</v>
      </c>
      <c r="H17881" s="2">
        <v>7</v>
      </c>
      <c r="I17881" s="2">
        <v>5</v>
      </c>
      <c r="J17881" s="2">
        <v>10</v>
      </c>
      <c r="K17881" s="2">
        <v>24</v>
      </c>
      <c r="L17881" s="3">
        <v>62424</v>
      </c>
      <c r="M17881" s="2" t="s">
        <v>0</v>
      </c>
      <c r="N17881" s="4" t="s">
        <v>21</v>
      </c>
    </row>
    <row r="17882" spans="1:14" x14ac:dyDescent="0.25">
      <c r="A17882" s="1" t="s">
        <v>372</v>
      </c>
      <c r="B17882" s="2" t="s">
        <v>76</v>
      </c>
      <c r="C17882" s="2" t="s">
        <v>1365</v>
      </c>
      <c r="D17882" s="2" t="s">
        <v>17940</v>
      </c>
      <c r="E17882" s="2" t="s">
        <v>16122</v>
      </c>
      <c r="F17882" s="2">
        <v>51191602</v>
      </c>
      <c r="G17882" s="2" t="s">
        <v>490</v>
      </c>
      <c r="H17882" s="2">
        <v>7</v>
      </c>
      <c r="I17882" s="2">
        <v>5</v>
      </c>
      <c r="J17882" s="2">
        <v>10</v>
      </c>
      <c r="K17882" s="2">
        <v>100</v>
      </c>
      <c r="L17882" s="3">
        <v>221500</v>
      </c>
      <c r="M17882" s="2" t="s">
        <v>0</v>
      </c>
      <c r="N17882" s="4" t="s">
        <v>21</v>
      </c>
    </row>
    <row r="17883" spans="1:14" x14ac:dyDescent="0.25">
      <c r="A17883" s="1" t="s">
        <v>372</v>
      </c>
      <c r="B17883" s="2" t="s">
        <v>76</v>
      </c>
      <c r="C17883" s="2" t="s">
        <v>1365</v>
      </c>
      <c r="D17883" s="2" t="s">
        <v>17940</v>
      </c>
      <c r="E17883" s="2" t="s">
        <v>16123</v>
      </c>
      <c r="F17883" s="2">
        <v>51191602</v>
      </c>
      <c r="G17883" s="2" t="s">
        <v>490</v>
      </c>
      <c r="H17883" s="2">
        <v>7</v>
      </c>
      <c r="I17883" s="2">
        <v>5</v>
      </c>
      <c r="J17883" s="2">
        <v>10</v>
      </c>
      <c r="K17883" s="2">
        <v>360</v>
      </c>
      <c r="L17883" s="3">
        <v>853200</v>
      </c>
      <c r="M17883" s="2" t="s">
        <v>0</v>
      </c>
      <c r="N17883" s="4" t="s">
        <v>21</v>
      </c>
    </row>
    <row r="17884" spans="1:14" x14ac:dyDescent="0.25">
      <c r="A17884" s="1" t="s">
        <v>372</v>
      </c>
      <c r="B17884" s="2" t="s">
        <v>76</v>
      </c>
      <c r="C17884" s="2" t="s">
        <v>1365</v>
      </c>
      <c r="D17884" s="2" t="s">
        <v>17940</v>
      </c>
      <c r="E17884" s="2" t="s">
        <v>16124</v>
      </c>
      <c r="F17884" s="2">
        <v>51161508</v>
      </c>
      <c r="G17884" s="2" t="s">
        <v>490</v>
      </c>
      <c r="H17884" s="2">
        <v>7</v>
      </c>
      <c r="I17884" s="2">
        <v>5</v>
      </c>
      <c r="J17884" s="2">
        <v>10</v>
      </c>
      <c r="K17884" s="2">
        <v>14</v>
      </c>
      <c r="L17884" s="3">
        <v>70000</v>
      </c>
      <c r="M17884" s="2" t="s">
        <v>0</v>
      </c>
      <c r="N17884" s="4" t="s">
        <v>21</v>
      </c>
    </row>
    <row r="17885" spans="1:14" x14ac:dyDescent="0.25">
      <c r="A17885" s="1" t="s">
        <v>372</v>
      </c>
      <c r="B17885" s="2" t="s">
        <v>76</v>
      </c>
      <c r="C17885" s="2" t="s">
        <v>1365</v>
      </c>
      <c r="D17885" s="2" t="s">
        <v>17940</v>
      </c>
      <c r="E17885" s="2" t="s">
        <v>16125</v>
      </c>
      <c r="F17885" s="2">
        <v>51171606</v>
      </c>
      <c r="G17885" s="2" t="s">
        <v>490</v>
      </c>
      <c r="H17885" s="2">
        <v>7</v>
      </c>
      <c r="I17885" s="2">
        <v>5</v>
      </c>
      <c r="J17885" s="2">
        <v>10</v>
      </c>
      <c r="K17885" s="2">
        <v>2</v>
      </c>
      <c r="L17885" s="3">
        <v>174940</v>
      </c>
      <c r="M17885" s="2" t="s">
        <v>17426</v>
      </c>
      <c r="N17885" s="4" t="s">
        <v>21</v>
      </c>
    </row>
    <row r="17886" spans="1:14" x14ac:dyDescent="0.25">
      <c r="A17886" s="1" t="s">
        <v>372</v>
      </c>
      <c r="B17886" s="2" t="s">
        <v>76</v>
      </c>
      <c r="C17886" s="2" t="s">
        <v>1365</v>
      </c>
      <c r="D17886" s="2" t="s">
        <v>17940</v>
      </c>
      <c r="E17886" s="2" t="s">
        <v>16126</v>
      </c>
      <c r="F17886" s="2">
        <v>51101582</v>
      </c>
      <c r="G17886" s="2" t="s">
        <v>490</v>
      </c>
      <c r="H17886" s="2">
        <v>7</v>
      </c>
      <c r="I17886" s="2">
        <v>5</v>
      </c>
      <c r="J17886" s="2">
        <v>10</v>
      </c>
      <c r="K17886" s="2">
        <v>15</v>
      </c>
      <c r="L17886" s="3">
        <v>48765</v>
      </c>
      <c r="M17886" s="2" t="s">
        <v>0</v>
      </c>
      <c r="N17886" s="4" t="s">
        <v>21</v>
      </c>
    </row>
    <row r="17887" spans="1:14" x14ac:dyDescent="0.25">
      <c r="A17887" s="1" t="s">
        <v>372</v>
      </c>
      <c r="B17887" s="2" t="s">
        <v>76</v>
      </c>
      <c r="C17887" s="2" t="s">
        <v>1365</v>
      </c>
      <c r="D17887" s="2" t="s">
        <v>17940</v>
      </c>
      <c r="E17887" s="2" t="s">
        <v>16127</v>
      </c>
      <c r="F17887" s="2">
        <v>51142235</v>
      </c>
      <c r="G17887" s="2" t="s">
        <v>490</v>
      </c>
      <c r="H17887" s="2">
        <v>7</v>
      </c>
      <c r="I17887" s="2">
        <v>5</v>
      </c>
      <c r="J17887" s="2">
        <v>10</v>
      </c>
      <c r="K17887" s="2">
        <v>10</v>
      </c>
      <c r="L17887" s="3">
        <v>52110</v>
      </c>
      <c r="M17887" s="2" t="s">
        <v>17424</v>
      </c>
      <c r="N17887" s="4" t="s">
        <v>21</v>
      </c>
    </row>
    <row r="17888" spans="1:14" x14ac:dyDescent="0.25">
      <c r="A17888" s="1" t="s">
        <v>372</v>
      </c>
      <c r="B17888" s="2" t="s">
        <v>76</v>
      </c>
      <c r="C17888" s="2" t="s">
        <v>1365</v>
      </c>
      <c r="D17888" s="2" t="s">
        <v>17940</v>
      </c>
      <c r="E17888" s="2" t="s">
        <v>16128</v>
      </c>
      <c r="F17888" s="2">
        <v>51152004</v>
      </c>
      <c r="G17888" s="2" t="s">
        <v>490</v>
      </c>
      <c r="H17888" s="2">
        <v>7</v>
      </c>
      <c r="I17888" s="2">
        <v>5</v>
      </c>
      <c r="J17888" s="2">
        <v>10</v>
      </c>
      <c r="K17888" s="2">
        <v>74</v>
      </c>
      <c r="L17888" s="3">
        <v>1108076</v>
      </c>
      <c r="M17888" s="2" t="s">
        <v>0</v>
      </c>
      <c r="N17888" s="4" t="s">
        <v>21</v>
      </c>
    </row>
    <row r="17889" spans="1:14" x14ac:dyDescent="0.25">
      <c r="A17889" s="1" t="s">
        <v>372</v>
      </c>
      <c r="B17889" s="2" t="s">
        <v>76</v>
      </c>
      <c r="C17889" s="2" t="s">
        <v>1365</v>
      </c>
      <c r="D17889" s="2" t="s">
        <v>17940</v>
      </c>
      <c r="E17889" s="2" t="s">
        <v>16129</v>
      </c>
      <c r="F17889" s="2">
        <v>51151600</v>
      </c>
      <c r="G17889" s="2" t="s">
        <v>490</v>
      </c>
      <c r="H17889" s="2">
        <v>7</v>
      </c>
      <c r="I17889" s="2">
        <v>5</v>
      </c>
      <c r="J17889" s="2">
        <v>10</v>
      </c>
      <c r="K17889" s="2">
        <v>24</v>
      </c>
      <c r="L17889" s="3">
        <v>32136</v>
      </c>
      <c r="M17889" s="2" t="s">
        <v>0</v>
      </c>
      <c r="N17889" s="4" t="s">
        <v>21</v>
      </c>
    </row>
    <row r="17890" spans="1:14" x14ac:dyDescent="0.25">
      <c r="A17890" s="1" t="s">
        <v>372</v>
      </c>
      <c r="B17890" s="2" t="s">
        <v>76</v>
      </c>
      <c r="C17890" s="2" t="s">
        <v>1365</v>
      </c>
      <c r="D17890" s="2" t="s">
        <v>17940</v>
      </c>
      <c r="E17890" s="2" t="s">
        <v>16130</v>
      </c>
      <c r="F17890" s="2">
        <v>51141542</v>
      </c>
      <c r="G17890" s="2" t="s">
        <v>490</v>
      </c>
      <c r="H17890" s="2">
        <v>7</v>
      </c>
      <c r="I17890" s="2">
        <v>5</v>
      </c>
      <c r="J17890" s="2">
        <v>10</v>
      </c>
      <c r="K17890" s="2">
        <v>30</v>
      </c>
      <c r="L17890" s="3">
        <v>213000</v>
      </c>
      <c r="M17890" s="2" t="s">
        <v>17420</v>
      </c>
      <c r="N17890" s="4" t="s">
        <v>21</v>
      </c>
    </row>
    <row r="17891" spans="1:14" x14ac:dyDescent="0.25">
      <c r="A17891" s="1" t="s">
        <v>372</v>
      </c>
      <c r="B17891" s="2" t="s">
        <v>76</v>
      </c>
      <c r="C17891" s="2" t="s">
        <v>1365</v>
      </c>
      <c r="D17891" s="2" t="s">
        <v>17940</v>
      </c>
      <c r="E17891" s="2" t="s">
        <v>16131</v>
      </c>
      <c r="F17891" s="2">
        <v>51182203</v>
      </c>
      <c r="G17891" s="2" t="s">
        <v>490</v>
      </c>
      <c r="H17891" s="2">
        <v>7</v>
      </c>
      <c r="I17891" s="2">
        <v>5</v>
      </c>
      <c r="J17891" s="2">
        <v>10</v>
      </c>
      <c r="K17891" s="2">
        <v>31</v>
      </c>
      <c r="L17891" s="3">
        <v>56079</v>
      </c>
      <c r="M17891" s="2" t="s">
        <v>0</v>
      </c>
      <c r="N17891" s="4" t="s">
        <v>21</v>
      </c>
    </row>
    <row r="17892" spans="1:14" x14ac:dyDescent="0.25">
      <c r="A17892" s="1" t="s">
        <v>372</v>
      </c>
      <c r="B17892" s="2" t="s">
        <v>76</v>
      </c>
      <c r="C17892" s="2" t="s">
        <v>1365</v>
      </c>
      <c r="D17892" s="2" t="s">
        <v>17940</v>
      </c>
      <c r="E17892" s="2" t="s">
        <v>16132</v>
      </c>
      <c r="F17892" s="2">
        <v>51142219</v>
      </c>
      <c r="G17892" s="2" t="s">
        <v>490</v>
      </c>
      <c r="H17892" s="2">
        <v>7</v>
      </c>
      <c r="I17892" s="2">
        <v>5</v>
      </c>
      <c r="J17892" s="2">
        <v>10</v>
      </c>
      <c r="K17892" s="2">
        <v>50</v>
      </c>
      <c r="L17892" s="3">
        <v>198750</v>
      </c>
      <c r="M17892" s="2" t="s">
        <v>0</v>
      </c>
      <c r="N17892" s="4" t="s">
        <v>21</v>
      </c>
    </row>
    <row r="17893" spans="1:14" x14ac:dyDescent="0.25">
      <c r="A17893" s="1" t="s">
        <v>372</v>
      </c>
      <c r="B17893" s="2" t="s">
        <v>72</v>
      </c>
      <c r="C17893" s="2" t="s">
        <v>73</v>
      </c>
      <c r="D17893" s="2" t="s">
        <v>74</v>
      </c>
      <c r="E17893" s="2" t="s">
        <v>16133</v>
      </c>
      <c r="F17893" s="2">
        <v>15121501</v>
      </c>
      <c r="G17893" s="2" t="s">
        <v>17856</v>
      </c>
      <c r="H17893" s="2">
        <v>1</v>
      </c>
      <c r="I17893" s="2">
        <v>6</v>
      </c>
      <c r="J17893" s="2">
        <v>10</v>
      </c>
      <c r="K17893" s="2">
        <v>65</v>
      </c>
      <c r="L17893" s="3">
        <v>2366496.6</v>
      </c>
      <c r="M17893" s="2" t="s">
        <v>17383</v>
      </c>
      <c r="N17893" s="4" t="s">
        <v>21</v>
      </c>
    </row>
    <row r="17894" spans="1:14" x14ac:dyDescent="0.25">
      <c r="A17894" s="1" t="s">
        <v>372</v>
      </c>
      <c r="B17894" s="2" t="s">
        <v>72</v>
      </c>
      <c r="C17894" s="2" t="s">
        <v>73</v>
      </c>
      <c r="D17894" s="2" t="s">
        <v>74</v>
      </c>
      <c r="E17894" s="2" t="s">
        <v>16134</v>
      </c>
      <c r="F17894" s="2">
        <v>15121501</v>
      </c>
      <c r="G17894" s="2" t="s">
        <v>17856</v>
      </c>
      <c r="H17894" s="2">
        <v>1</v>
      </c>
      <c r="I17894" s="2">
        <v>6</v>
      </c>
      <c r="J17894" s="2">
        <v>10</v>
      </c>
      <c r="K17894" s="2">
        <v>396</v>
      </c>
      <c r="L17894" s="3">
        <v>16477061.039999999</v>
      </c>
      <c r="M17894" s="2" t="s">
        <v>17383</v>
      </c>
      <c r="N17894" s="4" t="s">
        <v>21</v>
      </c>
    </row>
    <row r="17895" spans="1:14" x14ac:dyDescent="0.25">
      <c r="A17895" s="1" t="s">
        <v>372</v>
      </c>
      <c r="B17895" s="2" t="s">
        <v>72</v>
      </c>
      <c r="C17895" s="2" t="s">
        <v>73</v>
      </c>
      <c r="D17895" s="2" t="s">
        <v>74</v>
      </c>
      <c r="E17895" s="2" t="s">
        <v>16135</v>
      </c>
      <c r="F17895" s="2">
        <v>15121501</v>
      </c>
      <c r="G17895" s="2" t="s">
        <v>17856</v>
      </c>
      <c r="H17895" s="2">
        <v>1</v>
      </c>
      <c r="I17895" s="2">
        <v>6</v>
      </c>
      <c r="J17895" s="2">
        <v>10</v>
      </c>
      <c r="K17895" s="2">
        <v>37</v>
      </c>
      <c r="L17895" s="3">
        <v>1456773.62</v>
      </c>
      <c r="M17895" s="2" t="s">
        <v>17383</v>
      </c>
      <c r="N17895" s="4" t="s">
        <v>21</v>
      </c>
    </row>
    <row r="17896" spans="1:14" x14ac:dyDescent="0.25">
      <c r="A17896" s="1" t="s">
        <v>372</v>
      </c>
      <c r="B17896" s="2" t="s">
        <v>72</v>
      </c>
      <c r="C17896" s="2" t="s">
        <v>73</v>
      </c>
      <c r="D17896" s="2" t="s">
        <v>74</v>
      </c>
      <c r="E17896" s="2" t="s">
        <v>16134</v>
      </c>
      <c r="F17896" s="2">
        <v>15121501</v>
      </c>
      <c r="G17896" s="2" t="s">
        <v>17856</v>
      </c>
      <c r="H17896" s="2">
        <v>1</v>
      </c>
      <c r="I17896" s="2">
        <v>6</v>
      </c>
      <c r="J17896" s="2">
        <v>10</v>
      </c>
      <c r="K17896" s="2">
        <v>3085</v>
      </c>
      <c r="L17896" s="3">
        <v>32090601.899999999</v>
      </c>
      <c r="M17896" s="2" t="s">
        <v>17431</v>
      </c>
      <c r="N17896" s="4" t="s">
        <v>21</v>
      </c>
    </row>
    <row r="17897" spans="1:14" x14ac:dyDescent="0.25">
      <c r="A17897" s="1" t="s">
        <v>372</v>
      </c>
      <c r="B17897" s="2" t="s">
        <v>72</v>
      </c>
      <c r="C17897" s="2" t="s">
        <v>73</v>
      </c>
      <c r="D17897" s="2" t="s">
        <v>74</v>
      </c>
      <c r="E17897" s="2" t="s">
        <v>16135</v>
      </c>
      <c r="F17897" s="2">
        <v>15121501</v>
      </c>
      <c r="G17897" s="2" t="s">
        <v>17856</v>
      </c>
      <c r="H17897" s="2">
        <v>1</v>
      </c>
      <c r="I17897" s="2">
        <v>6</v>
      </c>
      <c r="J17897" s="2">
        <v>10</v>
      </c>
      <c r="K17897" s="2">
        <v>395</v>
      </c>
      <c r="L17897" s="3">
        <v>4232109</v>
      </c>
      <c r="M17897" s="2" t="s">
        <v>17431</v>
      </c>
      <c r="N17897" s="4" t="s">
        <v>21</v>
      </c>
    </row>
    <row r="17898" spans="1:14" x14ac:dyDescent="0.25">
      <c r="A17898" s="1" t="s">
        <v>372</v>
      </c>
      <c r="B17898" s="2" t="s">
        <v>72</v>
      </c>
      <c r="C17898" s="2" t="s">
        <v>73</v>
      </c>
      <c r="D17898" s="2" t="s">
        <v>74</v>
      </c>
      <c r="E17898" s="2" t="s">
        <v>16136</v>
      </c>
      <c r="F17898" s="2">
        <v>15121501</v>
      </c>
      <c r="G17898" s="2" t="s">
        <v>17856</v>
      </c>
      <c r="H17898" s="2">
        <v>1</v>
      </c>
      <c r="I17898" s="2">
        <v>6</v>
      </c>
      <c r="J17898" s="2">
        <v>10</v>
      </c>
      <c r="K17898" s="2">
        <v>140</v>
      </c>
      <c r="L17898" s="3">
        <v>1092221.2</v>
      </c>
      <c r="M17898" s="2" t="s">
        <v>17431</v>
      </c>
      <c r="N17898" s="4" t="s">
        <v>21</v>
      </c>
    </row>
    <row r="17899" spans="1:14" x14ac:dyDescent="0.25">
      <c r="A17899" s="1" t="s">
        <v>372</v>
      </c>
      <c r="B17899" s="2" t="s">
        <v>72</v>
      </c>
      <c r="C17899" s="2" t="s">
        <v>73</v>
      </c>
      <c r="D17899" s="2" t="s">
        <v>74</v>
      </c>
      <c r="E17899" s="2" t="s">
        <v>16137</v>
      </c>
      <c r="F17899" s="2">
        <v>15121501</v>
      </c>
      <c r="G17899" s="2" t="s">
        <v>17856</v>
      </c>
      <c r="H17899" s="2">
        <v>1</v>
      </c>
      <c r="I17899" s="2">
        <v>6</v>
      </c>
      <c r="J17899" s="2">
        <v>10</v>
      </c>
      <c r="K17899" s="2">
        <v>100</v>
      </c>
      <c r="L17899" s="3">
        <v>1674748</v>
      </c>
      <c r="M17899" s="2" t="s">
        <v>17431</v>
      </c>
      <c r="N17899" s="4" t="s">
        <v>21</v>
      </c>
    </row>
    <row r="17900" spans="1:14" x14ac:dyDescent="0.25">
      <c r="A17900" s="1" t="s">
        <v>372</v>
      </c>
      <c r="B17900" s="2" t="s">
        <v>72</v>
      </c>
      <c r="C17900" s="2" t="s">
        <v>73</v>
      </c>
      <c r="D17900" s="2" t="s">
        <v>74</v>
      </c>
      <c r="E17900" s="2" t="s">
        <v>16138</v>
      </c>
      <c r="F17900" s="2">
        <v>15121501</v>
      </c>
      <c r="G17900" s="2" t="s">
        <v>17856</v>
      </c>
      <c r="H17900" s="2">
        <v>1</v>
      </c>
      <c r="I17900" s="2">
        <v>6</v>
      </c>
      <c r="J17900" s="2">
        <v>10</v>
      </c>
      <c r="K17900" s="2">
        <v>52</v>
      </c>
      <c r="L17900" s="3">
        <v>1533489.36</v>
      </c>
      <c r="M17900" s="2" t="s">
        <v>17383</v>
      </c>
      <c r="N17900" s="4" t="s">
        <v>21</v>
      </c>
    </row>
    <row r="17901" spans="1:14" x14ac:dyDescent="0.25">
      <c r="A17901" s="1" t="s">
        <v>372</v>
      </c>
      <c r="B17901" s="2" t="s">
        <v>72</v>
      </c>
      <c r="C17901" s="2" t="s">
        <v>73</v>
      </c>
      <c r="D17901" s="2" t="s">
        <v>74</v>
      </c>
      <c r="E17901" s="2" t="s">
        <v>16139</v>
      </c>
      <c r="F17901" s="2">
        <v>15121501</v>
      </c>
      <c r="G17901" s="2" t="s">
        <v>17856</v>
      </c>
      <c r="H17901" s="2">
        <v>1</v>
      </c>
      <c r="I17901" s="2">
        <v>6</v>
      </c>
      <c r="J17901" s="2">
        <v>10</v>
      </c>
      <c r="K17901" s="2">
        <v>1070</v>
      </c>
      <c r="L17901" s="3">
        <v>10072915.800000001</v>
      </c>
      <c r="M17901" s="2" t="s">
        <v>17431</v>
      </c>
      <c r="N17901" s="4" t="s">
        <v>21</v>
      </c>
    </row>
    <row r="17902" spans="1:14" x14ac:dyDescent="0.25">
      <c r="A17902" s="1" t="s">
        <v>372</v>
      </c>
      <c r="B17902" s="2" t="s">
        <v>72</v>
      </c>
      <c r="C17902" s="2" t="s">
        <v>73</v>
      </c>
      <c r="D17902" s="2" t="s">
        <v>74</v>
      </c>
      <c r="E17902" s="2" t="s">
        <v>16140</v>
      </c>
      <c r="F17902" s="2">
        <v>15121501</v>
      </c>
      <c r="G17902" s="2" t="s">
        <v>17856</v>
      </c>
      <c r="H17902" s="2">
        <v>1</v>
      </c>
      <c r="I17902" s="2">
        <v>6</v>
      </c>
      <c r="J17902" s="2">
        <v>10</v>
      </c>
      <c r="K17902" s="2">
        <v>100</v>
      </c>
      <c r="L17902" s="3">
        <v>1180643</v>
      </c>
      <c r="M17902" s="2" t="s">
        <v>17431</v>
      </c>
      <c r="N17902" s="4" t="s">
        <v>21</v>
      </c>
    </row>
    <row r="17903" spans="1:14" x14ac:dyDescent="0.25">
      <c r="A17903" s="1" t="s">
        <v>372</v>
      </c>
      <c r="B17903" s="2" t="s">
        <v>72</v>
      </c>
      <c r="C17903" s="2" t="s">
        <v>73</v>
      </c>
      <c r="D17903" s="2" t="s">
        <v>74</v>
      </c>
      <c r="E17903" s="2" t="s">
        <v>16141</v>
      </c>
      <c r="F17903" s="2">
        <v>15121501</v>
      </c>
      <c r="G17903" s="2" t="s">
        <v>17856</v>
      </c>
      <c r="H17903" s="2">
        <v>1</v>
      </c>
      <c r="I17903" s="2">
        <v>6</v>
      </c>
      <c r="J17903" s="2">
        <v>10</v>
      </c>
      <c r="K17903" s="2">
        <v>330</v>
      </c>
      <c r="L17903" s="3">
        <v>11325487.800000001</v>
      </c>
      <c r="M17903" s="2" t="s">
        <v>17431</v>
      </c>
      <c r="N17903" s="4" t="s">
        <v>21</v>
      </c>
    </row>
    <row r="17904" spans="1:14" x14ac:dyDescent="0.25">
      <c r="A17904" s="1" t="s">
        <v>372</v>
      </c>
      <c r="B17904" s="2" t="s">
        <v>72</v>
      </c>
      <c r="C17904" s="2" t="s">
        <v>73</v>
      </c>
      <c r="D17904" s="2" t="s">
        <v>74</v>
      </c>
      <c r="E17904" s="2" t="s">
        <v>16142</v>
      </c>
      <c r="F17904" s="2">
        <v>15121501</v>
      </c>
      <c r="G17904" s="2" t="s">
        <v>17856</v>
      </c>
      <c r="H17904" s="2">
        <v>1</v>
      </c>
      <c r="I17904" s="2">
        <v>6</v>
      </c>
      <c r="J17904" s="2">
        <v>10</v>
      </c>
      <c r="K17904" s="2">
        <v>121</v>
      </c>
      <c r="L17904" s="3">
        <v>4921374.92</v>
      </c>
      <c r="M17904" s="2" t="s">
        <v>17383</v>
      </c>
      <c r="N17904" s="4" t="s">
        <v>21</v>
      </c>
    </row>
    <row r="17905" spans="1:14" x14ac:dyDescent="0.25">
      <c r="A17905" s="1" t="s">
        <v>372</v>
      </c>
      <c r="B17905" s="2" t="s">
        <v>72</v>
      </c>
      <c r="C17905" s="2" t="s">
        <v>73</v>
      </c>
      <c r="D17905" s="2" t="s">
        <v>74</v>
      </c>
      <c r="E17905" s="2" t="s">
        <v>16143</v>
      </c>
      <c r="F17905" s="2">
        <v>15121501</v>
      </c>
      <c r="G17905" s="2" t="s">
        <v>17856</v>
      </c>
      <c r="H17905" s="2">
        <v>1</v>
      </c>
      <c r="I17905" s="2">
        <v>6</v>
      </c>
      <c r="J17905" s="2">
        <v>10</v>
      </c>
      <c r="K17905" s="2">
        <v>10</v>
      </c>
      <c r="L17905" s="3">
        <v>115983.9</v>
      </c>
      <c r="M17905" s="2" t="s">
        <v>17431</v>
      </c>
      <c r="N17905" s="4" t="s">
        <v>21</v>
      </c>
    </row>
    <row r="17906" spans="1:14" x14ac:dyDescent="0.25">
      <c r="A17906" s="1" t="s">
        <v>372</v>
      </c>
      <c r="B17906" s="2" t="s">
        <v>72</v>
      </c>
      <c r="C17906" s="2" t="s">
        <v>73</v>
      </c>
      <c r="D17906" s="2" t="s">
        <v>74</v>
      </c>
      <c r="E17906" s="2" t="s">
        <v>18991</v>
      </c>
      <c r="F17906" s="2">
        <v>15121501</v>
      </c>
      <c r="G17906" s="2" t="s">
        <v>17856</v>
      </c>
      <c r="H17906" s="2">
        <v>1</v>
      </c>
      <c r="I17906" s="2">
        <v>6</v>
      </c>
      <c r="J17906" s="2">
        <v>10</v>
      </c>
      <c r="K17906" s="2">
        <v>5</v>
      </c>
      <c r="L17906" s="3">
        <v>214613.95</v>
      </c>
      <c r="M17906" s="2" t="s">
        <v>0</v>
      </c>
      <c r="N17906" s="4" t="s">
        <v>21</v>
      </c>
    </row>
    <row r="17907" spans="1:14" x14ac:dyDescent="0.25">
      <c r="A17907" s="1" t="s">
        <v>372</v>
      </c>
      <c r="B17907" s="2" t="s">
        <v>72</v>
      </c>
      <c r="C17907" s="2" t="s">
        <v>73</v>
      </c>
      <c r="D17907" s="2" t="s">
        <v>74</v>
      </c>
      <c r="E17907" s="2" t="s">
        <v>16144</v>
      </c>
      <c r="F17907" s="2">
        <v>12352211</v>
      </c>
      <c r="G17907" s="2" t="s">
        <v>17856</v>
      </c>
      <c r="H17907" s="2">
        <v>1</v>
      </c>
      <c r="I17907" s="2">
        <v>6</v>
      </c>
      <c r="J17907" s="2">
        <v>10</v>
      </c>
      <c r="K17907" s="2">
        <v>25</v>
      </c>
      <c r="L17907" s="3">
        <v>747656.75</v>
      </c>
      <c r="M17907" s="2" t="s">
        <v>0</v>
      </c>
      <c r="N17907" s="4" t="s">
        <v>21</v>
      </c>
    </row>
    <row r="17908" spans="1:14" x14ac:dyDescent="0.25">
      <c r="A17908" s="1" t="s">
        <v>372</v>
      </c>
      <c r="B17908" s="2" t="s">
        <v>72</v>
      </c>
      <c r="C17908" s="2" t="s">
        <v>73</v>
      </c>
      <c r="D17908" s="2" t="s">
        <v>74</v>
      </c>
      <c r="E17908" s="2" t="s">
        <v>16145</v>
      </c>
      <c r="F17908" s="2">
        <v>12352211</v>
      </c>
      <c r="G17908" s="2" t="s">
        <v>17856</v>
      </c>
      <c r="H17908" s="2">
        <v>1</v>
      </c>
      <c r="I17908" s="2">
        <v>6</v>
      </c>
      <c r="J17908" s="2">
        <v>10</v>
      </c>
      <c r="K17908" s="2">
        <v>4</v>
      </c>
      <c r="L17908" s="3">
        <v>759152.2</v>
      </c>
      <c r="M17908" s="2" t="s">
        <v>17432</v>
      </c>
      <c r="N17908" s="4" t="s">
        <v>21</v>
      </c>
    </row>
    <row r="17909" spans="1:14" x14ac:dyDescent="0.25">
      <c r="A17909" s="1" t="s">
        <v>372</v>
      </c>
      <c r="B17909" s="2" t="s">
        <v>72</v>
      </c>
      <c r="C17909" s="2" t="s">
        <v>73</v>
      </c>
      <c r="D17909" s="2" t="s">
        <v>74</v>
      </c>
      <c r="E17909" s="2" t="s">
        <v>16146</v>
      </c>
      <c r="F17909" s="2">
        <v>12181601</v>
      </c>
      <c r="G17909" s="2" t="s">
        <v>17856</v>
      </c>
      <c r="H17909" s="2">
        <v>1</v>
      </c>
      <c r="I17909" s="2">
        <v>6</v>
      </c>
      <c r="J17909" s="2">
        <v>10</v>
      </c>
      <c r="K17909" s="2">
        <v>3</v>
      </c>
      <c r="L17909" s="3">
        <v>602131.07999999996</v>
      </c>
      <c r="M17909" s="2" t="s">
        <v>17383</v>
      </c>
      <c r="N17909" s="4" t="s">
        <v>21</v>
      </c>
    </row>
    <row r="17910" spans="1:14" x14ac:dyDescent="0.25">
      <c r="A17910" s="1" t="s">
        <v>372</v>
      </c>
      <c r="B17910" s="2" t="s">
        <v>72</v>
      </c>
      <c r="C17910" s="2" t="s">
        <v>73</v>
      </c>
      <c r="D17910" s="2" t="s">
        <v>74</v>
      </c>
      <c r="E17910" s="2" t="s">
        <v>16147</v>
      </c>
      <c r="F17910" s="2">
        <v>15121501</v>
      </c>
      <c r="G17910" s="2" t="s">
        <v>17856</v>
      </c>
      <c r="H17910" s="2">
        <v>1</v>
      </c>
      <c r="I17910" s="2">
        <v>6</v>
      </c>
      <c r="J17910" s="2">
        <v>10</v>
      </c>
      <c r="K17910" s="2">
        <v>105</v>
      </c>
      <c r="L17910" s="3">
        <v>3511516.0499999993</v>
      </c>
      <c r="M17910" s="2" t="s">
        <v>17383</v>
      </c>
      <c r="N17910" s="4" t="s">
        <v>21</v>
      </c>
    </row>
    <row r="17911" spans="1:14" x14ac:dyDescent="0.25">
      <c r="A17911" s="1" t="s">
        <v>372</v>
      </c>
      <c r="B17911" s="2" t="s">
        <v>72</v>
      </c>
      <c r="C17911" s="2" t="s">
        <v>73</v>
      </c>
      <c r="D17911" s="2" t="s">
        <v>74</v>
      </c>
      <c r="E17911" s="2" t="s">
        <v>16148</v>
      </c>
      <c r="F17911" s="2">
        <v>15121806</v>
      </c>
      <c r="G17911" s="2" t="s">
        <v>17856</v>
      </c>
      <c r="H17911" s="2">
        <v>1</v>
      </c>
      <c r="I17911" s="2">
        <v>6</v>
      </c>
      <c r="J17911" s="2">
        <v>10</v>
      </c>
      <c r="K17911" s="2">
        <v>78</v>
      </c>
      <c r="L17911" s="3">
        <v>1748501.04</v>
      </c>
      <c r="M17911" s="2" t="s">
        <v>0</v>
      </c>
      <c r="N17911" s="4" t="s">
        <v>21</v>
      </c>
    </row>
    <row r="17912" spans="1:14" x14ac:dyDescent="0.25">
      <c r="A17912" s="1" t="s">
        <v>372</v>
      </c>
      <c r="B17912" s="2" t="s">
        <v>72</v>
      </c>
      <c r="C17912" s="2" t="s">
        <v>73</v>
      </c>
      <c r="D17912" s="2" t="s">
        <v>74</v>
      </c>
      <c r="E17912" s="2" t="s">
        <v>18992</v>
      </c>
      <c r="F17912" s="2">
        <v>15121501</v>
      </c>
      <c r="G17912" s="2" t="s">
        <v>17856</v>
      </c>
      <c r="H17912" s="2">
        <v>1</v>
      </c>
      <c r="I17912" s="2">
        <v>6</v>
      </c>
      <c r="J17912" s="2">
        <v>10</v>
      </c>
      <c r="K17912" s="2">
        <v>1260</v>
      </c>
      <c r="L17912" s="3">
        <v>47960866.799999997</v>
      </c>
      <c r="M17912" s="2" t="s">
        <v>17383</v>
      </c>
      <c r="N17912" s="4" t="s">
        <v>21</v>
      </c>
    </row>
    <row r="17913" spans="1:14" x14ac:dyDescent="0.25">
      <c r="A17913" s="1" t="s">
        <v>372</v>
      </c>
      <c r="B17913" s="2" t="s">
        <v>72</v>
      </c>
      <c r="C17913" s="2" t="s">
        <v>73</v>
      </c>
      <c r="D17913" s="2" t="s">
        <v>74</v>
      </c>
      <c r="E17913" s="2" t="s">
        <v>18993</v>
      </c>
      <c r="F17913" s="2">
        <v>12352211</v>
      </c>
      <c r="G17913" s="2" t="s">
        <v>17856</v>
      </c>
      <c r="H17913" s="2">
        <v>1</v>
      </c>
      <c r="I17913" s="2">
        <v>6</v>
      </c>
      <c r="J17913" s="2">
        <v>10</v>
      </c>
      <c r="K17913" s="2">
        <v>21</v>
      </c>
      <c r="L17913" s="3">
        <v>2725584.12</v>
      </c>
      <c r="M17913" s="2" t="s">
        <v>0</v>
      </c>
      <c r="N17913" s="4" t="s">
        <v>21</v>
      </c>
    </row>
    <row r="17914" spans="1:14" x14ac:dyDescent="0.25">
      <c r="A17914" s="1" t="s">
        <v>372</v>
      </c>
      <c r="B17914" s="2" t="s">
        <v>72</v>
      </c>
      <c r="C17914" s="2" t="s">
        <v>73</v>
      </c>
      <c r="D17914" s="2" t="s">
        <v>74</v>
      </c>
      <c r="E17914" s="2" t="s">
        <v>18994</v>
      </c>
      <c r="F17914" s="2">
        <v>12352211</v>
      </c>
      <c r="G17914" s="2" t="s">
        <v>17856</v>
      </c>
      <c r="H17914" s="2">
        <v>1</v>
      </c>
      <c r="I17914" s="2">
        <v>6</v>
      </c>
      <c r="J17914" s="2">
        <v>10</v>
      </c>
      <c r="K17914" s="2">
        <v>40</v>
      </c>
      <c r="L17914" s="3">
        <v>5702825.5999999996</v>
      </c>
      <c r="M17914" s="2" t="s">
        <v>0</v>
      </c>
      <c r="N17914" s="4" t="s">
        <v>21</v>
      </c>
    </row>
    <row r="17915" spans="1:14" x14ac:dyDescent="0.25">
      <c r="A17915" s="1" t="s">
        <v>372</v>
      </c>
      <c r="B17915" s="2" t="s">
        <v>72</v>
      </c>
      <c r="C17915" s="2" t="s">
        <v>73</v>
      </c>
      <c r="D17915" s="2" t="s">
        <v>74</v>
      </c>
      <c r="E17915" s="2" t="s">
        <v>18995</v>
      </c>
      <c r="F17915" s="2">
        <v>12352211</v>
      </c>
      <c r="G17915" s="2" t="s">
        <v>17856</v>
      </c>
      <c r="H17915" s="2">
        <v>1</v>
      </c>
      <c r="I17915" s="2">
        <v>6</v>
      </c>
      <c r="J17915" s="2">
        <v>10</v>
      </c>
      <c r="K17915" s="2">
        <v>42</v>
      </c>
      <c r="L17915" s="3">
        <v>58939968.780000001</v>
      </c>
      <c r="M17915" s="2" t="s">
        <v>0</v>
      </c>
      <c r="N17915" s="4" t="s">
        <v>21</v>
      </c>
    </row>
    <row r="17916" spans="1:14" x14ac:dyDescent="0.25">
      <c r="A17916" s="1" t="s">
        <v>372</v>
      </c>
      <c r="B17916" s="2" t="s">
        <v>72</v>
      </c>
      <c r="C17916" s="2" t="s">
        <v>73</v>
      </c>
      <c r="D17916" s="2" t="s">
        <v>74</v>
      </c>
      <c r="E17916" s="2" t="s">
        <v>18996</v>
      </c>
      <c r="F17916" s="2">
        <v>12352211</v>
      </c>
      <c r="G17916" s="2" t="s">
        <v>17856</v>
      </c>
      <c r="H17916" s="2">
        <v>1</v>
      </c>
      <c r="I17916" s="2">
        <v>6</v>
      </c>
      <c r="J17916" s="2">
        <v>10</v>
      </c>
      <c r="K17916" s="2">
        <v>15</v>
      </c>
      <c r="L17916" s="3">
        <v>336250.2</v>
      </c>
      <c r="M17916" s="2" t="s">
        <v>0</v>
      </c>
      <c r="N17916" s="4" t="s">
        <v>21</v>
      </c>
    </row>
    <row r="17917" spans="1:14" x14ac:dyDescent="0.25">
      <c r="A17917" s="1" t="s">
        <v>372</v>
      </c>
      <c r="B17917" s="2" t="s">
        <v>72</v>
      </c>
      <c r="C17917" s="2" t="s">
        <v>73</v>
      </c>
      <c r="D17917" s="2" t="s">
        <v>74</v>
      </c>
      <c r="E17917" s="2" t="s">
        <v>18997</v>
      </c>
      <c r="F17917" s="2">
        <v>15121501</v>
      </c>
      <c r="G17917" s="2" t="s">
        <v>17856</v>
      </c>
      <c r="H17917" s="2">
        <v>1</v>
      </c>
      <c r="I17917" s="2">
        <v>6</v>
      </c>
      <c r="J17917" s="2">
        <v>10</v>
      </c>
      <c r="K17917" s="2">
        <v>8</v>
      </c>
      <c r="L17917" s="3">
        <v>6228671.1200000001</v>
      </c>
      <c r="M17917" s="2" t="s">
        <v>17433</v>
      </c>
      <c r="N17917" s="4" t="s">
        <v>21</v>
      </c>
    </row>
    <row r="17918" spans="1:14" x14ac:dyDescent="0.25">
      <c r="A17918" s="1" t="s">
        <v>372</v>
      </c>
      <c r="B17918" s="2" t="s">
        <v>72</v>
      </c>
      <c r="C17918" s="2" t="s">
        <v>73</v>
      </c>
      <c r="D17918" s="2" t="s">
        <v>74</v>
      </c>
      <c r="E17918" s="2" t="s">
        <v>16149</v>
      </c>
      <c r="F17918" s="2">
        <v>15121501</v>
      </c>
      <c r="G17918" s="2" t="s">
        <v>17856</v>
      </c>
      <c r="H17918" s="2">
        <v>1</v>
      </c>
      <c r="I17918" s="2">
        <v>6</v>
      </c>
      <c r="J17918" s="2">
        <v>10</v>
      </c>
      <c r="K17918" s="2">
        <v>20</v>
      </c>
      <c r="L17918" s="3">
        <v>4015002.4</v>
      </c>
      <c r="M17918" s="2" t="s">
        <v>17383</v>
      </c>
      <c r="N17918" s="4" t="s">
        <v>21</v>
      </c>
    </row>
    <row r="17919" spans="1:14" x14ac:dyDescent="0.25">
      <c r="A17919" s="1" t="s">
        <v>372</v>
      </c>
      <c r="B17919" s="2" t="s">
        <v>408</v>
      </c>
      <c r="C17919" s="2" t="s">
        <v>409</v>
      </c>
      <c r="D17919" s="2" t="s">
        <v>17858</v>
      </c>
      <c r="E17919" s="2" t="s">
        <v>16150</v>
      </c>
      <c r="F17919" s="2">
        <v>41104213</v>
      </c>
      <c r="G17919" s="2" t="s">
        <v>17856</v>
      </c>
      <c r="H17919" s="2">
        <v>1</v>
      </c>
      <c r="I17919" s="2">
        <v>6</v>
      </c>
      <c r="J17919" s="2">
        <v>10</v>
      </c>
      <c r="K17919" s="2">
        <v>90</v>
      </c>
      <c r="L17919" s="3">
        <v>204985.8</v>
      </c>
      <c r="M17919" s="2" t="s">
        <v>0</v>
      </c>
      <c r="N17919" s="4" t="s">
        <v>21</v>
      </c>
    </row>
    <row r="17920" spans="1:14" x14ac:dyDescent="0.25">
      <c r="A17920" s="1" t="s">
        <v>372</v>
      </c>
      <c r="B17920" s="2" t="s">
        <v>76</v>
      </c>
      <c r="C17920" s="2" t="s">
        <v>83</v>
      </c>
      <c r="D17920" s="2" t="s">
        <v>84</v>
      </c>
      <c r="E17920" s="2" t="s">
        <v>16151</v>
      </c>
      <c r="F17920" s="2">
        <v>15121509</v>
      </c>
      <c r="G17920" s="2" t="s">
        <v>17856</v>
      </c>
      <c r="H17920" s="2">
        <v>1</v>
      </c>
      <c r="I17920" s="2">
        <v>6</v>
      </c>
      <c r="J17920" s="2">
        <v>10</v>
      </c>
      <c r="K17920" s="2">
        <v>20</v>
      </c>
      <c r="L17920" s="3">
        <v>238906.2</v>
      </c>
      <c r="M17920" s="2" t="s">
        <v>17434</v>
      </c>
      <c r="N17920" s="4" t="s">
        <v>21</v>
      </c>
    </row>
    <row r="17921" spans="1:14" x14ac:dyDescent="0.25">
      <c r="A17921" s="1" t="s">
        <v>372</v>
      </c>
      <c r="B17921" s="2" t="s">
        <v>76</v>
      </c>
      <c r="C17921" s="2" t="s">
        <v>83</v>
      </c>
      <c r="D17921" s="2" t="s">
        <v>84</v>
      </c>
      <c r="E17921" s="2" t="s">
        <v>16152</v>
      </c>
      <c r="F17921" s="2">
        <v>25174004</v>
      </c>
      <c r="G17921" s="2" t="s">
        <v>17856</v>
      </c>
      <c r="H17921" s="2">
        <v>1</v>
      </c>
      <c r="I17921" s="2">
        <v>6</v>
      </c>
      <c r="J17921" s="2">
        <v>10</v>
      </c>
      <c r="K17921" s="2">
        <v>59</v>
      </c>
      <c r="L17921" s="3">
        <v>4378375.25</v>
      </c>
      <c r="M17921" s="2" t="s">
        <v>17383</v>
      </c>
      <c r="N17921" s="4" t="s">
        <v>21</v>
      </c>
    </row>
    <row r="17922" spans="1:14" x14ac:dyDescent="0.25">
      <c r="A17922" s="1" t="s">
        <v>372</v>
      </c>
      <c r="B17922" s="2" t="s">
        <v>76</v>
      </c>
      <c r="C17922" s="2" t="s">
        <v>83</v>
      </c>
      <c r="D17922" s="2" t="s">
        <v>84</v>
      </c>
      <c r="E17922" s="2" t="s">
        <v>11665</v>
      </c>
      <c r="F17922" s="2">
        <v>25174004</v>
      </c>
      <c r="G17922" s="2" t="s">
        <v>17856</v>
      </c>
      <c r="H17922" s="2">
        <v>1</v>
      </c>
      <c r="I17922" s="2">
        <v>6</v>
      </c>
      <c r="J17922" s="2">
        <v>10</v>
      </c>
      <c r="K17922" s="2">
        <v>10</v>
      </c>
      <c r="L17922" s="3">
        <v>327148.59999999998</v>
      </c>
      <c r="M17922" s="2" t="s">
        <v>17383</v>
      </c>
      <c r="N17922" s="4" t="s">
        <v>21</v>
      </c>
    </row>
    <row r="17923" spans="1:14" x14ac:dyDescent="0.25">
      <c r="A17923" s="1" t="s">
        <v>372</v>
      </c>
      <c r="B17923" s="2" t="s">
        <v>76</v>
      </c>
      <c r="C17923" s="2" t="s">
        <v>83</v>
      </c>
      <c r="D17923" s="2" t="s">
        <v>84</v>
      </c>
      <c r="E17923" s="2" t="s">
        <v>16153</v>
      </c>
      <c r="F17923" s="2">
        <v>25174004</v>
      </c>
      <c r="G17923" s="2" t="s">
        <v>17856</v>
      </c>
      <c r="H17923" s="2">
        <v>1</v>
      </c>
      <c r="I17923" s="2">
        <v>6</v>
      </c>
      <c r="J17923" s="2">
        <v>10</v>
      </c>
      <c r="K17923" s="2">
        <v>174</v>
      </c>
      <c r="L17923" s="3">
        <v>13047111.6</v>
      </c>
      <c r="M17923" s="2" t="s">
        <v>17383</v>
      </c>
      <c r="N17923" s="4" t="s">
        <v>21</v>
      </c>
    </row>
    <row r="17924" spans="1:14" x14ac:dyDescent="0.25">
      <c r="A17924" s="1" t="s">
        <v>372</v>
      </c>
      <c r="B17924" s="2" t="s">
        <v>76</v>
      </c>
      <c r="C17924" s="2" t="s">
        <v>80</v>
      </c>
      <c r="D17924" s="2" t="s">
        <v>81</v>
      </c>
      <c r="E17924" s="2" t="s">
        <v>16154</v>
      </c>
      <c r="F17924" s="2">
        <v>53131626</v>
      </c>
      <c r="G17924" s="2" t="s">
        <v>2858</v>
      </c>
      <c r="H17924" s="2">
        <v>6</v>
      </c>
      <c r="I17924" s="2">
        <v>6</v>
      </c>
      <c r="J17924" s="2">
        <v>10</v>
      </c>
      <c r="K17924" s="2">
        <v>4038</v>
      </c>
      <c r="L17924" s="3">
        <v>27054600</v>
      </c>
      <c r="M17924" s="2" t="s">
        <v>0</v>
      </c>
      <c r="N17924" s="4" t="s">
        <v>21</v>
      </c>
    </row>
    <row r="17925" spans="1:14" x14ac:dyDescent="0.25">
      <c r="A17925" s="1" t="s">
        <v>372</v>
      </c>
      <c r="B17925" s="2" t="s">
        <v>545</v>
      </c>
      <c r="C17925" s="2" t="s">
        <v>2666</v>
      </c>
      <c r="D17925" s="2" t="s">
        <v>17965</v>
      </c>
      <c r="E17925" s="2" t="s">
        <v>16155</v>
      </c>
      <c r="F17925" s="2">
        <v>78101800</v>
      </c>
      <c r="G17925" s="2" t="s">
        <v>2858</v>
      </c>
      <c r="H17925" s="2">
        <v>7</v>
      </c>
      <c r="I17925" s="2">
        <v>6</v>
      </c>
      <c r="J17925" s="2">
        <v>10</v>
      </c>
      <c r="K17925" s="2">
        <v>1</v>
      </c>
      <c r="L17925" s="3">
        <v>145000</v>
      </c>
      <c r="M17925" s="2" t="s">
        <v>20</v>
      </c>
      <c r="N17925" s="4" t="s">
        <v>21</v>
      </c>
    </row>
    <row r="17926" spans="1:14" x14ac:dyDescent="0.25">
      <c r="A17926" s="1" t="s">
        <v>372</v>
      </c>
      <c r="B17926" s="2" t="s">
        <v>545</v>
      </c>
      <c r="C17926" s="2" t="s">
        <v>2666</v>
      </c>
      <c r="D17926" s="2" t="s">
        <v>17965</v>
      </c>
      <c r="E17926" s="2" t="s">
        <v>16156</v>
      </c>
      <c r="F17926" s="2">
        <v>78101800</v>
      </c>
      <c r="G17926" s="2" t="s">
        <v>2858</v>
      </c>
      <c r="H17926" s="2">
        <v>7</v>
      </c>
      <c r="I17926" s="2">
        <v>6</v>
      </c>
      <c r="J17926" s="2">
        <v>10</v>
      </c>
      <c r="K17926" s="2">
        <v>1</v>
      </c>
      <c r="L17926" s="3">
        <v>1019700</v>
      </c>
      <c r="M17926" s="2" t="s">
        <v>20</v>
      </c>
      <c r="N17926" s="4" t="s">
        <v>21</v>
      </c>
    </row>
    <row r="17927" spans="1:14" x14ac:dyDescent="0.25">
      <c r="A17927" s="1" t="s">
        <v>372</v>
      </c>
      <c r="B17927" s="2" t="s">
        <v>60</v>
      </c>
      <c r="C17927" s="2" t="s">
        <v>60</v>
      </c>
      <c r="D17927" s="2" t="s">
        <v>61</v>
      </c>
      <c r="E17927" s="2" t="s">
        <v>16157</v>
      </c>
      <c r="F17927" s="2">
        <v>55121715</v>
      </c>
      <c r="G17927" s="2" t="s">
        <v>490</v>
      </c>
      <c r="H17927" s="2">
        <v>7</v>
      </c>
      <c r="I17927" s="2">
        <v>3</v>
      </c>
      <c r="J17927" s="2">
        <v>10</v>
      </c>
      <c r="K17927" s="2">
        <v>11</v>
      </c>
      <c r="L17927" s="3">
        <v>2487100</v>
      </c>
      <c r="M17927" s="2" t="s">
        <v>0</v>
      </c>
      <c r="N17927" s="4" t="s">
        <v>21</v>
      </c>
    </row>
    <row r="17928" spans="1:14" x14ac:dyDescent="0.25">
      <c r="A17928" s="1" t="s">
        <v>372</v>
      </c>
      <c r="B17928" s="2" t="s">
        <v>60</v>
      </c>
      <c r="C17928" s="2" t="s">
        <v>60</v>
      </c>
      <c r="D17928" s="2" t="s">
        <v>61</v>
      </c>
      <c r="E17928" s="2" t="s">
        <v>16158</v>
      </c>
      <c r="F17928" s="2">
        <v>55121715</v>
      </c>
      <c r="G17928" s="2" t="s">
        <v>490</v>
      </c>
      <c r="H17928" s="2">
        <v>7</v>
      </c>
      <c r="I17928" s="2">
        <v>3</v>
      </c>
      <c r="J17928" s="2">
        <v>10</v>
      </c>
      <c r="K17928" s="2">
        <v>11</v>
      </c>
      <c r="L17928" s="3">
        <v>3665200</v>
      </c>
      <c r="M17928" s="2" t="s">
        <v>0</v>
      </c>
      <c r="N17928" s="4" t="s">
        <v>21</v>
      </c>
    </row>
    <row r="17929" spans="1:14" x14ac:dyDescent="0.25">
      <c r="A17929" s="1" t="s">
        <v>372</v>
      </c>
      <c r="B17929" s="2" t="s">
        <v>60</v>
      </c>
      <c r="C17929" s="2" t="s">
        <v>60</v>
      </c>
      <c r="D17929" s="2" t="s">
        <v>61</v>
      </c>
      <c r="E17929" s="2" t="s">
        <v>16159</v>
      </c>
      <c r="F17929" s="2">
        <v>55121715</v>
      </c>
      <c r="G17929" s="2" t="s">
        <v>490</v>
      </c>
      <c r="H17929" s="2">
        <v>7</v>
      </c>
      <c r="I17929" s="2">
        <v>3</v>
      </c>
      <c r="J17929" s="2">
        <v>10</v>
      </c>
      <c r="K17929" s="2">
        <v>8</v>
      </c>
      <c r="L17929" s="3">
        <v>4284000</v>
      </c>
      <c r="M17929" s="2" t="s">
        <v>0</v>
      </c>
      <c r="N17929" s="4" t="s">
        <v>21</v>
      </c>
    </row>
    <row r="17930" spans="1:14" x14ac:dyDescent="0.25">
      <c r="A17930" s="1" t="s">
        <v>372</v>
      </c>
      <c r="B17930" s="2" t="s">
        <v>60</v>
      </c>
      <c r="C17930" s="2" t="s">
        <v>60</v>
      </c>
      <c r="D17930" s="2" t="s">
        <v>61</v>
      </c>
      <c r="E17930" s="2" t="s">
        <v>16160</v>
      </c>
      <c r="F17930" s="2">
        <v>55121715</v>
      </c>
      <c r="G17930" s="2" t="s">
        <v>490</v>
      </c>
      <c r="H17930" s="2">
        <v>7</v>
      </c>
      <c r="I17930" s="2">
        <v>3</v>
      </c>
      <c r="J17930" s="2">
        <v>10</v>
      </c>
      <c r="K17930" s="2">
        <v>8</v>
      </c>
      <c r="L17930" s="3">
        <v>4284000</v>
      </c>
      <c r="M17930" s="2" t="s">
        <v>0</v>
      </c>
      <c r="N17930" s="4" t="s">
        <v>21</v>
      </c>
    </row>
    <row r="17931" spans="1:14" x14ac:dyDescent="0.25">
      <c r="A17931" s="1" t="s">
        <v>372</v>
      </c>
      <c r="B17931" s="2" t="s">
        <v>60</v>
      </c>
      <c r="C17931" s="2" t="s">
        <v>60</v>
      </c>
      <c r="D17931" s="2" t="s">
        <v>61</v>
      </c>
      <c r="E17931" s="2" t="s">
        <v>16161</v>
      </c>
      <c r="F17931" s="2">
        <v>55121715</v>
      </c>
      <c r="G17931" s="2" t="s">
        <v>490</v>
      </c>
      <c r="H17931" s="2">
        <v>7</v>
      </c>
      <c r="I17931" s="2">
        <v>3</v>
      </c>
      <c r="J17931" s="2">
        <v>10</v>
      </c>
      <c r="K17931" s="2">
        <v>10</v>
      </c>
      <c r="L17931" s="3">
        <v>3332000</v>
      </c>
      <c r="M17931" s="2" t="s">
        <v>0</v>
      </c>
      <c r="N17931" s="4" t="s">
        <v>21</v>
      </c>
    </row>
    <row r="17932" spans="1:14" x14ac:dyDescent="0.25">
      <c r="A17932" s="1" t="s">
        <v>372</v>
      </c>
      <c r="B17932" s="2" t="s">
        <v>60</v>
      </c>
      <c r="C17932" s="2" t="s">
        <v>60</v>
      </c>
      <c r="D17932" s="2" t="s">
        <v>61</v>
      </c>
      <c r="E17932" s="2" t="s">
        <v>16162</v>
      </c>
      <c r="F17932" s="2">
        <v>55121715</v>
      </c>
      <c r="G17932" s="2" t="s">
        <v>490</v>
      </c>
      <c r="H17932" s="2">
        <v>7</v>
      </c>
      <c r="I17932" s="2">
        <v>3</v>
      </c>
      <c r="J17932" s="2">
        <v>10</v>
      </c>
      <c r="K17932" s="2">
        <v>6</v>
      </c>
      <c r="L17932" s="3">
        <v>3213000</v>
      </c>
      <c r="M17932" s="2" t="s">
        <v>0</v>
      </c>
      <c r="N17932" s="4" t="s">
        <v>21</v>
      </c>
    </row>
    <row r="17933" spans="1:14" x14ac:dyDescent="0.25">
      <c r="A17933" s="1" t="s">
        <v>372</v>
      </c>
      <c r="B17933" s="2" t="s">
        <v>60</v>
      </c>
      <c r="C17933" s="2" t="s">
        <v>60</v>
      </c>
      <c r="D17933" s="2" t="s">
        <v>61</v>
      </c>
      <c r="E17933" s="2" t="s">
        <v>16163</v>
      </c>
      <c r="F17933" s="2">
        <v>55121715</v>
      </c>
      <c r="G17933" s="2" t="s">
        <v>490</v>
      </c>
      <c r="H17933" s="2">
        <v>7</v>
      </c>
      <c r="I17933" s="2">
        <v>3</v>
      </c>
      <c r="J17933" s="2">
        <v>10</v>
      </c>
      <c r="K17933" s="2">
        <v>6</v>
      </c>
      <c r="L17933" s="3">
        <v>3213000</v>
      </c>
      <c r="M17933" s="2" t="s">
        <v>0</v>
      </c>
      <c r="N17933" s="4" t="s">
        <v>21</v>
      </c>
    </row>
    <row r="17934" spans="1:14" x14ac:dyDescent="0.25">
      <c r="A17934" s="1" t="s">
        <v>372</v>
      </c>
      <c r="B17934" s="2" t="s">
        <v>60</v>
      </c>
      <c r="C17934" s="2" t="s">
        <v>60</v>
      </c>
      <c r="D17934" s="2" t="s">
        <v>61</v>
      </c>
      <c r="E17934" s="2" t="s">
        <v>16164</v>
      </c>
      <c r="F17934" s="2">
        <v>55121715</v>
      </c>
      <c r="G17934" s="2" t="s">
        <v>490</v>
      </c>
      <c r="H17934" s="2">
        <v>7</v>
      </c>
      <c r="I17934" s="2">
        <v>3</v>
      </c>
      <c r="J17934" s="2">
        <v>10</v>
      </c>
      <c r="K17934" s="2">
        <v>10</v>
      </c>
      <c r="L17934" s="3">
        <v>5355000</v>
      </c>
      <c r="M17934" s="2" t="s">
        <v>0</v>
      </c>
      <c r="N17934" s="4" t="s">
        <v>21</v>
      </c>
    </row>
    <row r="17935" spans="1:14" x14ac:dyDescent="0.25">
      <c r="A17935" s="1" t="s">
        <v>372</v>
      </c>
      <c r="B17935" s="2" t="s">
        <v>60</v>
      </c>
      <c r="C17935" s="2" t="s">
        <v>60</v>
      </c>
      <c r="D17935" s="2" t="s">
        <v>61</v>
      </c>
      <c r="E17935" s="2" t="s">
        <v>16165</v>
      </c>
      <c r="F17935" s="2">
        <v>55121715</v>
      </c>
      <c r="G17935" s="2" t="s">
        <v>490</v>
      </c>
      <c r="H17935" s="2">
        <v>7</v>
      </c>
      <c r="I17935" s="2">
        <v>3</v>
      </c>
      <c r="J17935" s="2">
        <v>10</v>
      </c>
      <c r="K17935" s="2">
        <v>2</v>
      </c>
      <c r="L17935" s="3">
        <v>1071000</v>
      </c>
      <c r="M17935" s="2" t="s">
        <v>0</v>
      </c>
      <c r="N17935" s="4" t="s">
        <v>21</v>
      </c>
    </row>
    <row r="17936" spans="1:14" x14ac:dyDescent="0.25">
      <c r="A17936" s="1" t="s">
        <v>372</v>
      </c>
      <c r="B17936" s="2" t="s">
        <v>60</v>
      </c>
      <c r="C17936" s="2" t="s">
        <v>60</v>
      </c>
      <c r="D17936" s="2" t="s">
        <v>61</v>
      </c>
      <c r="E17936" s="2" t="s">
        <v>16166</v>
      </c>
      <c r="F17936" s="2">
        <v>55121715</v>
      </c>
      <c r="G17936" s="2" t="s">
        <v>490</v>
      </c>
      <c r="H17936" s="2">
        <v>7</v>
      </c>
      <c r="I17936" s="2">
        <v>3</v>
      </c>
      <c r="J17936" s="2">
        <v>10</v>
      </c>
      <c r="K17936" s="2">
        <v>2</v>
      </c>
      <c r="L17936" s="3">
        <v>1071000</v>
      </c>
      <c r="M17936" s="2" t="s">
        <v>0</v>
      </c>
      <c r="N17936" s="4" t="s">
        <v>21</v>
      </c>
    </row>
    <row r="17937" spans="1:14" x14ac:dyDescent="0.25">
      <c r="A17937" s="1" t="s">
        <v>372</v>
      </c>
      <c r="B17937" s="2" t="s">
        <v>60</v>
      </c>
      <c r="C17937" s="2" t="s">
        <v>60</v>
      </c>
      <c r="D17937" s="2" t="s">
        <v>61</v>
      </c>
      <c r="E17937" s="2" t="s">
        <v>16167</v>
      </c>
      <c r="F17937" s="2">
        <v>55121715</v>
      </c>
      <c r="G17937" s="2" t="s">
        <v>490</v>
      </c>
      <c r="H17937" s="2">
        <v>7</v>
      </c>
      <c r="I17937" s="2">
        <v>3</v>
      </c>
      <c r="J17937" s="2">
        <v>10</v>
      </c>
      <c r="K17937" s="2">
        <v>4</v>
      </c>
      <c r="L17937" s="3">
        <v>1285200</v>
      </c>
      <c r="M17937" s="2" t="s">
        <v>0</v>
      </c>
      <c r="N17937" s="4" t="s">
        <v>21</v>
      </c>
    </row>
    <row r="17938" spans="1:14" x14ac:dyDescent="0.25">
      <c r="A17938" s="1" t="s">
        <v>372</v>
      </c>
      <c r="B17938" s="2" t="s">
        <v>60</v>
      </c>
      <c r="C17938" s="2" t="s">
        <v>60</v>
      </c>
      <c r="D17938" s="2" t="s">
        <v>61</v>
      </c>
      <c r="E17938" s="2" t="s">
        <v>16168</v>
      </c>
      <c r="F17938" s="2">
        <v>55121715</v>
      </c>
      <c r="G17938" s="2" t="s">
        <v>490</v>
      </c>
      <c r="H17938" s="2">
        <v>7</v>
      </c>
      <c r="I17938" s="2">
        <v>3</v>
      </c>
      <c r="J17938" s="2">
        <v>10</v>
      </c>
      <c r="K17938" s="2">
        <v>1</v>
      </c>
      <c r="L17938" s="3">
        <v>1142400</v>
      </c>
      <c r="M17938" s="2" t="s">
        <v>0</v>
      </c>
      <c r="N17938" s="4" t="s">
        <v>21</v>
      </c>
    </row>
    <row r="17939" spans="1:14" x14ac:dyDescent="0.25">
      <c r="A17939" s="1" t="s">
        <v>372</v>
      </c>
      <c r="B17939" s="2" t="s">
        <v>60</v>
      </c>
      <c r="C17939" s="2" t="s">
        <v>60</v>
      </c>
      <c r="D17939" s="2" t="s">
        <v>61</v>
      </c>
      <c r="E17939" s="2" t="s">
        <v>16169</v>
      </c>
      <c r="F17939" s="2">
        <v>55121715</v>
      </c>
      <c r="G17939" s="2" t="s">
        <v>490</v>
      </c>
      <c r="H17939" s="2">
        <v>7</v>
      </c>
      <c r="I17939" s="2">
        <v>3</v>
      </c>
      <c r="J17939" s="2">
        <v>10</v>
      </c>
      <c r="K17939" s="2">
        <v>2</v>
      </c>
      <c r="L17939" s="3">
        <v>1071000</v>
      </c>
      <c r="M17939" s="2" t="s">
        <v>0</v>
      </c>
      <c r="N17939" s="4" t="s">
        <v>21</v>
      </c>
    </row>
    <row r="17940" spans="1:14" x14ac:dyDescent="0.25">
      <c r="A17940" s="1" t="s">
        <v>372</v>
      </c>
      <c r="B17940" s="2" t="s">
        <v>60</v>
      </c>
      <c r="C17940" s="2" t="s">
        <v>60</v>
      </c>
      <c r="D17940" s="2" t="s">
        <v>61</v>
      </c>
      <c r="E17940" s="2" t="s">
        <v>16170</v>
      </c>
      <c r="F17940" s="2">
        <v>55121715</v>
      </c>
      <c r="G17940" s="2" t="s">
        <v>490</v>
      </c>
      <c r="H17940" s="2">
        <v>7</v>
      </c>
      <c r="I17940" s="2">
        <v>3</v>
      </c>
      <c r="J17940" s="2">
        <v>10</v>
      </c>
      <c r="K17940" s="2">
        <v>1</v>
      </c>
      <c r="L17940" s="3">
        <v>535500</v>
      </c>
      <c r="M17940" s="2" t="s">
        <v>0</v>
      </c>
      <c r="N17940" s="4" t="s">
        <v>21</v>
      </c>
    </row>
    <row r="17941" spans="1:14" x14ac:dyDescent="0.25">
      <c r="A17941" s="1" t="s">
        <v>372</v>
      </c>
      <c r="B17941" s="2" t="s">
        <v>60</v>
      </c>
      <c r="C17941" s="2" t="s">
        <v>60</v>
      </c>
      <c r="D17941" s="2" t="s">
        <v>61</v>
      </c>
      <c r="E17941" s="2" t="s">
        <v>16171</v>
      </c>
      <c r="F17941" s="2">
        <v>55121715</v>
      </c>
      <c r="G17941" s="2" t="s">
        <v>490</v>
      </c>
      <c r="H17941" s="2">
        <v>7</v>
      </c>
      <c r="I17941" s="2">
        <v>3</v>
      </c>
      <c r="J17941" s="2">
        <v>10</v>
      </c>
      <c r="K17941" s="2">
        <v>1</v>
      </c>
      <c r="L17941" s="3">
        <v>535500</v>
      </c>
      <c r="M17941" s="2" t="s">
        <v>0</v>
      </c>
      <c r="N17941" s="4" t="s">
        <v>21</v>
      </c>
    </row>
    <row r="17942" spans="1:14" x14ac:dyDescent="0.25">
      <c r="A17942" s="1" t="s">
        <v>372</v>
      </c>
      <c r="B17942" s="2" t="s">
        <v>60</v>
      </c>
      <c r="C17942" s="2" t="s">
        <v>60</v>
      </c>
      <c r="D17942" s="2" t="s">
        <v>61</v>
      </c>
      <c r="E17942" s="2" t="s">
        <v>16172</v>
      </c>
      <c r="F17942" s="2">
        <v>55121715</v>
      </c>
      <c r="G17942" s="2" t="s">
        <v>490</v>
      </c>
      <c r="H17942" s="2">
        <v>7</v>
      </c>
      <c r="I17942" s="2">
        <v>3</v>
      </c>
      <c r="J17942" s="2">
        <v>10</v>
      </c>
      <c r="K17942" s="2">
        <v>1</v>
      </c>
      <c r="L17942" s="3">
        <v>535500</v>
      </c>
      <c r="M17942" s="2" t="s">
        <v>0</v>
      </c>
      <c r="N17942" s="4" t="s">
        <v>21</v>
      </c>
    </row>
    <row r="17943" spans="1:14" x14ac:dyDescent="0.25">
      <c r="A17943" s="1" t="s">
        <v>372</v>
      </c>
      <c r="B17943" s="2" t="s">
        <v>60</v>
      </c>
      <c r="C17943" s="2" t="s">
        <v>60</v>
      </c>
      <c r="D17943" s="2" t="s">
        <v>61</v>
      </c>
      <c r="E17943" s="2" t="s">
        <v>16173</v>
      </c>
      <c r="F17943" s="2">
        <v>55121715</v>
      </c>
      <c r="G17943" s="2" t="s">
        <v>490</v>
      </c>
      <c r="H17943" s="2">
        <v>7</v>
      </c>
      <c r="I17943" s="2">
        <v>3</v>
      </c>
      <c r="J17943" s="2">
        <v>10</v>
      </c>
      <c r="K17943" s="2">
        <v>1</v>
      </c>
      <c r="L17943" s="3">
        <v>535500</v>
      </c>
      <c r="M17943" s="2" t="s">
        <v>0</v>
      </c>
      <c r="N17943" s="4" t="s">
        <v>21</v>
      </c>
    </row>
    <row r="17944" spans="1:14" x14ac:dyDescent="0.25">
      <c r="A17944" s="1" t="s">
        <v>372</v>
      </c>
      <c r="B17944" s="2" t="s">
        <v>60</v>
      </c>
      <c r="C17944" s="2" t="s">
        <v>60</v>
      </c>
      <c r="D17944" s="2" t="s">
        <v>61</v>
      </c>
      <c r="E17944" s="2" t="s">
        <v>16174</v>
      </c>
      <c r="F17944" s="2">
        <v>55121715</v>
      </c>
      <c r="G17944" s="2" t="s">
        <v>490</v>
      </c>
      <c r="H17944" s="2">
        <v>7</v>
      </c>
      <c r="I17944" s="2">
        <v>3</v>
      </c>
      <c r="J17944" s="2">
        <v>10</v>
      </c>
      <c r="K17944" s="2">
        <v>2</v>
      </c>
      <c r="L17944" s="3">
        <v>1071000</v>
      </c>
      <c r="M17944" s="2" t="s">
        <v>0</v>
      </c>
      <c r="N17944" s="4" t="s">
        <v>21</v>
      </c>
    </row>
    <row r="17945" spans="1:14" x14ac:dyDescent="0.25">
      <c r="A17945" s="1" t="s">
        <v>372</v>
      </c>
      <c r="B17945" s="2" t="s">
        <v>60</v>
      </c>
      <c r="C17945" s="2" t="s">
        <v>60</v>
      </c>
      <c r="D17945" s="2" t="s">
        <v>61</v>
      </c>
      <c r="E17945" s="2" t="s">
        <v>16175</v>
      </c>
      <c r="F17945" s="2">
        <v>55121715</v>
      </c>
      <c r="G17945" s="2" t="s">
        <v>490</v>
      </c>
      <c r="H17945" s="2">
        <v>7</v>
      </c>
      <c r="I17945" s="2">
        <v>3</v>
      </c>
      <c r="J17945" s="2">
        <v>10</v>
      </c>
      <c r="K17945" s="2">
        <v>6</v>
      </c>
      <c r="L17945" s="3">
        <v>1999200</v>
      </c>
      <c r="M17945" s="2" t="s">
        <v>0</v>
      </c>
      <c r="N17945" s="4" t="s">
        <v>21</v>
      </c>
    </row>
    <row r="17946" spans="1:14" x14ac:dyDescent="0.25">
      <c r="A17946" s="1" t="s">
        <v>372</v>
      </c>
      <c r="B17946" s="2" t="s">
        <v>60</v>
      </c>
      <c r="C17946" s="2" t="s">
        <v>60</v>
      </c>
      <c r="D17946" s="2" t="s">
        <v>61</v>
      </c>
      <c r="E17946" s="2" t="s">
        <v>16176</v>
      </c>
      <c r="F17946" s="2">
        <v>55121715</v>
      </c>
      <c r="G17946" s="2" t="s">
        <v>490</v>
      </c>
      <c r="H17946" s="2">
        <v>7</v>
      </c>
      <c r="I17946" s="2">
        <v>3</v>
      </c>
      <c r="J17946" s="2">
        <v>10</v>
      </c>
      <c r="K17946" s="2">
        <v>4</v>
      </c>
      <c r="L17946" s="3">
        <v>1285200</v>
      </c>
      <c r="M17946" s="2" t="s">
        <v>0</v>
      </c>
      <c r="N17946" s="4" t="s">
        <v>21</v>
      </c>
    </row>
    <row r="17947" spans="1:14" x14ac:dyDescent="0.25">
      <c r="A17947" s="1" t="s">
        <v>372</v>
      </c>
      <c r="B17947" s="2" t="s">
        <v>60</v>
      </c>
      <c r="C17947" s="2" t="s">
        <v>60</v>
      </c>
      <c r="D17947" s="2" t="s">
        <v>61</v>
      </c>
      <c r="E17947" s="2" t="s">
        <v>16177</v>
      </c>
      <c r="F17947" s="2">
        <v>55121715</v>
      </c>
      <c r="G17947" s="2" t="s">
        <v>490</v>
      </c>
      <c r="H17947" s="2">
        <v>7</v>
      </c>
      <c r="I17947" s="2">
        <v>3</v>
      </c>
      <c r="J17947" s="2">
        <v>10</v>
      </c>
      <c r="K17947" s="2">
        <v>1</v>
      </c>
      <c r="L17947" s="3">
        <v>535500</v>
      </c>
      <c r="M17947" s="2" t="s">
        <v>0</v>
      </c>
      <c r="N17947" s="4" t="s">
        <v>21</v>
      </c>
    </row>
    <row r="17948" spans="1:14" x14ac:dyDescent="0.25">
      <c r="A17948" s="1" t="s">
        <v>372</v>
      </c>
      <c r="B17948" s="2" t="s">
        <v>60</v>
      </c>
      <c r="C17948" s="2" t="s">
        <v>60</v>
      </c>
      <c r="D17948" s="2" t="s">
        <v>61</v>
      </c>
      <c r="E17948" s="2" t="s">
        <v>16178</v>
      </c>
      <c r="F17948" s="2">
        <v>55121715</v>
      </c>
      <c r="G17948" s="2" t="s">
        <v>490</v>
      </c>
      <c r="H17948" s="2">
        <v>7</v>
      </c>
      <c r="I17948" s="2">
        <v>3</v>
      </c>
      <c r="J17948" s="2">
        <v>10</v>
      </c>
      <c r="K17948" s="2">
        <v>1</v>
      </c>
      <c r="L17948" s="3">
        <v>535500</v>
      </c>
      <c r="M17948" s="2" t="s">
        <v>0</v>
      </c>
      <c r="N17948" s="4" t="s">
        <v>21</v>
      </c>
    </row>
    <row r="17949" spans="1:14" x14ac:dyDescent="0.25">
      <c r="A17949" s="1" t="s">
        <v>372</v>
      </c>
      <c r="B17949" s="2" t="s">
        <v>60</v>
      </c>
      <c r="C17949" s="2" t="s">
        <v>60</v>
      </c>
      <c r="D17949" s="2" t="s">
        <v>61</v>
      </c>
      <c r="E17949" s="2" t="s">
        <v>16179</v>
      </c>
      <c r="F17949" s="2">
        <v>55121715</v>
      </c>
      <c r="G17949" s="2" t="s">
        <v>490</v>
      </c>
      <c r="H17949" s="2">
        <v>7</v>
      </c>
      <c r="I17949" s="2">
        <v>3</v>
      </c>
      <c r="J17949" s="2">
        <v>10</v>
      </c>
      <c r="K17949" s="2">
        <v>1</v>
      </c>
      <c r="L17949" s="3">
        <v>535500</v>
      </c>
      <c r="M17949" s="2" t="s">
        <v>0</v>
      </c>
      <c r="N17949" s="4" t="s">
        <v>21</v>
      </c>
    </row>
    <row r="17950" spans="1:14" x14ac:dyDescent="0.25">
      <c r="A17950" s="1" t="s">
        <v>372</v>
      </c>
      <c r="B17950" s="2" t="s">
        <v>60</v>
      </c>
      <c r="C17950" s="2" t="s">
        <v>60</v>
      </c>
      <c r="D17950" s="2" t="s">
        <v>61</v>
      </c>
      <c r="E17950" s="2" t="s">
        <v>16180</v>
      </c>
      <c r="F17950" s="2">
        <v>55121715</v>
      </c>
      <c r="G17950" s="2" t="s">
        <v>490</v>
      </c>
      <c r="H17950" s="2">
        <v>7</v>
      </c>
      <c r="I17950" s="2">
        <v>3</v>
      </c>
      <c r="J17950" s="2">
        <v>10</v>
      </c>
      <c r="K17950" s="2">
        <v>3</v>
      </c>
      <c r="L17950" s="3">
        <v>285600</v>
      </c>
      <c r="M17950" s="2" t="s">
        <v>0</v>
      </c>
      <c r="N17950" s="4" t="s">
        <v>21</v>
      </c>
    </row>
    <row r="17951" spans="1:14" x14ac:dyDescent="0.25">
      <c r="A17951" s="1" t="s">
        <v>372</v>
      </c>
      <c r="B17951" s="2" t="s">
        <v>60</v>
      </c>
      <c r="C17951" s="2" t="s">
        <v>60</v>
      </c>
      <c r="D17951" s="2" t="s">
        <v>61</v>
      </c>
      <c r="E17951" s="2" t="s">
        <v>16181</v>
      </c>
      <c r="F17951" s="2">
        <v>55121715</v>
      </c>
      <c r="G17951" s="2" t="s">
        <v>490</v>
      </c>
      <c r="H17951" s="2">
        <v>7</v>
      </c>
      <c r="I17951" s="2">
        <v>3</v>
      </c>
      <c r="J17951" s="2">
        <v>10</v>
      </c>
      <c r="K17951" s="2">
        <v>10</v>
      </c>
      <c r="L17951" s="3">
        <v>892500</v>
      </c>
      <c r="M17951" s="2" t="s">
        <v>0</v>
      </c>
      <c r="N17951" s="4" t="s">
        <v>21</v>
      </c>
    </row>
    <row r="17952" spans="1:14" x14ac:dyDescent="0.25">
      <c r="A17952" s="1" t="s">
        <v>372</v>
      </c>
      <c r="B17952" s="2" t="s">
        <v>60</v>
      </c>
      <c r="C17952" s="2" t="s">
        <v>60</v>
      </c>
      <c r="D17952" s="2" t="s">
        <v>61</v>
      </c>
      <c r="E17952" s="2" t="s">
        <v>16182</v>
      </c>
      <c r="F17952" s="2">
        <v>55121715</v>
      </c>
      <c r="G17952" s="2" t="s">
        <v>490</v>
      </c>
      <c r="H17952" s="2">
        <v>7</v>
      </c>
      <c r="I17952" s="2">
        <v>3</v>
      </c>
      <c r="J17952" s="2">
        <v>10</v>
      </c>
      <c r="K17952" s="2">
        <v>15</v>
      </c>
      <c r="L17952" s="3">
        <v>7497000</v>
      </c>
      <c r="M17952" s="2" t="s">
        <v>0</v>
      </c>
      <c r="N17952" s="4" t="s">
        <v>21</v>
      </c>
    </row>
    <row r="17953" spans="1:14" x14ac:dyDescent="0.25">
      <c r="A17953" s="1" t="s">
        <v>372</v>
      </c>
      <c r="B17953" s="2" t="s">
        <v>60</v>
      </c>
      <c r="C17953" s="2" t="s">
        <v>60</v>
      </c>
      <c r="D17953" s="2" t="s">
        <v>61</v>
      </c>
      <c r="E17953" s="2" t="s">
        <v>16183</v>
      </c>
      <c r="F17953" s="2">
        <v>55121715</v>
      </c>
      <c r="G17953" s="2" t="s">
        <v>490</v>
      </c>
      <c r="H17953" s="2">
        <v>7</v>
      </c>
      <c r="I17953" s="2">
        <v>3</v>
      </c>
      <c r="J17953" s="2">
        <v>10</v>
      </c>
      <c r="K17953" s="2">
        <v>8</v>
      </c>
      <c r="L17953" s="3">
        <v>476000</v>
      </c>
      <c r="M17953" s="2" t="s">
        <v>0</v>
      </c>
      <c r="N17953" s="4" t="s">
        <v>21</v>
      </c>
    </row>
    <row r="17954" spans="1:14" x14ac:dyDescent="0.25">
      <c r="A17954" s="1" t="s">
        <v>372</v>
      </c>
      <c r="B17954" s="2" t="s">
        <v>60</v>
      </c>
      <c r="C17954" s="2" t="s">
        <v>60</v>
      </c>
      <c r="D17954" s="2" t="s">
        <v>61</v>
      </c>
      <c r="E17954" s="2" t="s">
        <v>16184</v>
      </c>
      <c r="F17954" s="2">
        <v>55121715</v>
      </c>
      <c r="G17954" s="2" t="s">
        <v>490</v>
      </c>
      <c r="H17954" s="2">
        <v>7</v>
      </c>
      <c r="I17954" s="2">
        <v>3</v>
      </c>
      <c r="J17954" s="2">
        <v>10</v>
      </c>
      <c r="K17954" s="2">
        <v>3</v>
      </c>
      <c r="L17954" s="3">
        <v>999600</v>
      </c>
      <c r="M17954" s="2" t="s">
        <v>0</v>
      </c>
      <c r="N17954" s="4" t="s">
        <v>21</v>
      </c>
    </row>
    <row r="17955" spans="1:14" x14ac:dyDescent="0.25">
      <c r="A17955" s="1" t="s">
        <v>372</v>
      </c>
      <c r="B17955" s="2" t="s">
        <v>60</v>
      </c>
      <c r="C17955" s="2" t="s">
        <v>60</v>
      </c>
      <c r="D17955" s="2" t="s">
        <v>61</v>
      </c>
      <c r="E17955" s="2" t="s">
        <v>16185</v>
      </c>
      <c r="F17955" s="2">
        <v>55121715</v>
      </c>
      <c r="G17955" s="2" t="s">
        <v>490</v>
      </c>
      <c r="H17955" s="2">
        <v>7</v>
      </c>
      <c r="I17955" s="2">
        <v>3</v>
      </c>
      <c r="J17955" s="2">
        <v>10</v>
      </c>
      <c r="K17955" s="2">
        <v>4</v>
      </c>
      <c r="L17955" s="3">
        <v>904400</v>
      </c>
      <c r="M17955" s="2" t="s">
        <v>0</v>
      </c>
      <c r="N17955" s="4" t="s">
        <v>21</v>
      </c>
    </row>
    <row r="17956" spans="1:14" x14ac:dyDescent="0.25">
      <c r="A17956" s="1" t="s">
        <v>372</v>
      </c>
      <c r="B17956" s="2" t="s">
        <v>60</v>
      </c>
      <c r="C17956" s="2" t="s">
        <v>60</v>
      </c>
      <c r="D17956" s="2" t="s">
        <v>61</v>
      </c>
      <c r="E17956" s="2" t="s">
        <v>16186</v>
      </c>
      <c r="F17956" s="2">
        <v>55121715</v>
      </c>
      <c r="G17956" s="2" t="s">
        <v>490</v>
      </c>
      <c r="H17956" s="2">
        <v>7</v>
      </c>
      <c r="I17956" s="2">
        <v>3</v>
      </c>
      <c r="J17956" s="2">
        <v>10</v>
      </c>
      <c r="K17956" s="2">
        <v>1</v>
      </c>
      <c r="L17956" s="3">
        <v>333200</v>
      </c>
      <c r="M17956" s="2" t="s">
        <v>0</v>
      </c>
      <c r="N17956" s="4" t="s">
        <v>21</v>
      </c>
    </row>
    <row r="17957" spans="1:14" x14ac:dyDescent="0.25">
      <c r="A17957" s="1" t="s">
        <v>372</v>
      </c>
      <c r="B17957" s="2" t="s">
        <v>60</v>
      </c>
      <c r="C17957" s="2" t="s">
        <v>60</v>
      </c>
      <c r="D17957" s="2" t="s">
        <v>61</v>
      </c>
      <c r="E17957" s="2" t="s">
        <v>16187</v>
      </c>
      <c r="F17957" s="2">
        <v>55121715</v>
      </c>
      <c r="G17957" s="2" t="s">
        <v>490</v>
      </c>
      <c r="H17957" s="2">
        <v>7</v>
      </c>
      <c r="I17957" s="2">
        <v>3</v>
      </c>
      <c r="J17957" s="2">
        <v>10</v>
      </c>
      <c r="K17957" s="2">
        <v>2</v>
      </c>
      <c r="L17957" s="3">
        <v>666400</v>
      </c>
      <c r="M17957" s="2" t="s">
        <v>0</v>
      </c>
      <c r="N17957" s="4" t="s">
        <v>21</v>
      </c>
    </row>
    <row r="17958" spans="1:14" x14ac:dyDescent="0.25">
      <c r="A17958" s="1" t="s">
        <v>372</v>
      </c>
      <c r="B17958" s="2" t="s">
        <v>60</v>
      </c>
      <c r="C17958" s="2" t="s">
        <v>60</v>
      </c>
      <c r="D17958" s="2" t="s">
        <v>61</v>
      </c>
      <c r="E17958" s="2" t="s">
        <v>16188</v>
      </c>
      <c r="F17958" s="2">
        <v>55121715</v>
      </c>
      <c r="G17958" s="2" t="s">
        <v>490</v>
      </c>
      <c r="H17958" s="2">
        <v>7</v>
      </c>
      <c r="I17958" s="2">
        <v>3</v>
      </c>
      <c r="J17958" s="2">
        <v>10</v>
      </c>
      <c r="K17958" s="2">
        <v>2</v>
      </c>
      <c r="L17958" s="3">
        <v>595000</v>
      </c>
      <c r="M17958" s="2" t="s">
        <v>0</v>
      </c>
      <c r="N17958" s="4" t="s">
        <v>21</v>
      </c>
    </row>
    <row r="17959" spans="1:14" x14ac:dyDescent="0.25">
      <c r="A17959" s="1" t="s">
        <v>372</v>
      </c>
      <c r="B17959" s="2" t="s">
        <v>60</v>
      </c>
      <c r="C17959" s="2" t="s">
        <v>60</v>
      </c>
      <c r="D17959" s="2" t="s">
        <v>61</v>
      </c>
      <c r="E17959" s="2" t="s">
        <v>16189</v>
      </c>
      <c r="F17959" s="2">
        <v>55121715</v>
      </c>
      <c r="G17959" s="2" t="s">
        <v>490</v>
      </c>
      <c r="H17959" s="2">
        <v>7</v>
      </c>
      <c r="I17959" s="2">
        <v>3</v>
      </c>
      <c r="J17959" s="2">
        <v>10</v>
      </c>
      <c r="K17959" s="2">
        <v>2</v>
      </c>
      <c r="L17959" s="3">
        <v>1547000</v>
      </c>
      <c r="M17959" s="2" t="s">
        <v>0</v>
      </c>
      <c r="N17959" s="4" t="s">
        <v>21</v>
      </c>
    </row>
    <row r="17960" spans="1:14" x14ac:dyDescent="0.25">
      <c r="A17960" s="1" t="s">
        <v>372</v>
      </c>
      <c r="B17960" s="2" t="s">
        <v>60</v>
      </c>
      <c r="C17960" s="2" t="s">
        <v>60</v>
      </c>
      <c r="D17960" s="2" t="s">
        <v>61</v>
      </c>
      <c r="E17960" s="2" t="s">
        <v>16190</v>
      </c>
      <c r="F17960" s="2">
        <v>55121715</v>
      </c>
      <c r="G17960" s="2" t="s">
        <v>490</v>
      </c>
      <c r="H17960" s="2">
        <v>7</v>
      </c>
      <c r="I17960" s="2">
        <v>3</v>
      </c>
      <c r="J17960" s="2">
        <v>10</v>
      </c>
      <c r="K17960" s="2">
        <v>1</v>
      </c>
      <c r="L17960" s="3">
        <v>535500</v>
      </c>
      <c r="M17960" s="2" t="s">
        <v>0</v>
      </c>
      <c r="N17960" s="4" t="s">
        <v>21</v>
      </c>
    </row>
    <row r="17961" spans="1:14" x14ac:dyDescent="0.25">
      <c r="A17961" s="1" t="s">
        <v>372</v>
      </c>
      <c r="B17961" s="2" t="s">
        <v>60</v>
      </c>
      <c r="C17961" s="2" t="s">
        <v>60</v>
      </c>
      <c r="D17961" s="2" t="s">
        <v>61</v>
      </c>
      <c r="E17961" s="2" t="s">
        <v>16191</v>
      </c>
      <c r="F17961" s="2">
        <v>55121715</v>
      </c>
      <c r="G17961" s="2" t="s">
        <v>490</v>
      </c>
      <c r="H17961" s="2">
        <v>7</v>
      </c>
      <c r="I17961" s="2">
        <v>3</v>
      </c>
      <c r="J17961" s="2">
        <v>10</v>
      </c>
      <c r="K17961" s="2">
        <v>2</v>
      </c>
      <c r="L17961" s="3">
        <v>1071000</v>
      </c>
      <c r="M17961" s="2" t="s">
        <v>0</v>
      </c>
      <c r="N17961" s="4" t="s">
        <v>21</v>
      </c>
    </row>
    <row r="17962" spans="1:14" x14ac:dyDescent="0.25">
      <c r="A17962" s="1" t="s">
        <v>372</v>
      </c>
      <c r="B17962" s="2" t="s">
        <v>60</v>
      </c>
      <c r="C17962" s="2" t="s">
        <v>60</v>
      </c>
      <c r="D17962" s="2" t="s">
        <v>61</v>
      </c>
      <c r="E17962" s="2" t="s">
        <v>16192</v>
      </c>
      <c r="F17962" s="2">
        <v>55121715</v>
      </c>
      <c r="G17962" s="2" t="s">
        <v>490</v>
      </c>
      <c r="H17962" s="2">
        <v>7</v>
      </c>
      <c r="I17962" s="2">
        <v>3</v>
      </c>
      <c r="J17962" s="2">
        <v>10</v>
      </c>
      <c r="K17962" s="2">
        <v>2</v>
      </c>
      <c r="L17962" s="3">
        <v>1071000</v>
      </c>
      <c r="M17962" s="2" t="s">
        <v>0</v>
      </c>
      <c r="N17962" s="4" t="s">
        <v>21</v>
      </c>
    </row>
    <row r="17963" spans="1:14" x14ac:dyDescent="0.25">
      <c r="A17963" s="1" t="s">
        <v>372</v>
      </c>
      <c r="B17963" s="2" t="s">
        <v>60</v>
      </c>
      <c r="C17963" s="2" t="s">
        <v>60</v>
      </c>
      <c r="D17963" s="2" t="s">
        <v>61</v>
      </c>
      <c r="E17963" s="2" t="s">
        <v>16193</v>
      </c>
      <c r="F17963" s="2">
        <v>55121715</v>
      </c>
      <c r="G17963" s="2" t="s">
        <v>490</v>
      </c>
      <c r="H17963" s="2">
        <v>7</v>
      </c>
      <c r="I17963" s="2">
        <v>3</v>
      </c>
      <c r="J17963" s="2">
        <v>10</v>
      </c>
      <c r="K17963" s="2">
        <v>3</v>
      </c>
      <c r="L17963" s="3">
        <v>1785000</v>
      </c>
      <c r="M17963" s="2" t="s">
        <v>0</v>
      </c>
      <c r="N17963" s="4" t="s">
        <v>21</v>
      </c>
    </row>
    <row r="17964" spans="1:14" x14ac:dyDescent="0.25">
      <c r="A17964" s="1" t="s">
        <v>372</v>
      </c>
      <c r="B17964" s="2" t="s">
        <v>60</v>
      </c>
      <c r="C17964" s="2" t="s">
        <v>60</v>
      </c>
      <c r="D17964" s="2" t="s">
        <v>61</v>
      </c>
      <c r="E17964" s="2" t="s">
        <v>16194</v>
      </c>
      <c r="F17964" s="2">
        <v>55121715</v>
      </c>
      <c r="G17964" s="2" t="s">
        <v>490</v>
      </c>
      <c r="H17964" s="2">
        <v>7</v>
      </c>
      <c r="I17964" s="2">
        <v>3</v>
      </c>
      <c r="J17964" s="2">
        <v>10</v>
      </c>
      <c r="K17964" s="2">
        <v>2</v>
      </c>
      <c r="L17964" s="3">
        <v>357000</v>
      </c>
      <c r="M17964" s="2" t="s">
        <v>0</v>
      </c>
      <c r="N17964" s="4" t="s">
        <v>21</v>
      </c>
    </row>
    <row r="17965" spans="1:14" x14ac:dyDescent="0.25">
      <c r="A17965" s="1" t="s">
        <v>372</v>
      </c>
      <c r="B17965" s="2" t="s">
        <v>60</v>
      </c>
      <c r="C17965" s="2" t="s">
        <v>60</v>
      </c>
      <c r="D17965" s="2" t="s">
        <v>61</v>
      </c>
      <c r="E17965" s="2" t="s">
        <v>16195</v>
      </c>
      <c r="F17965" s="2">
        <v>55121715</v>
      </c>
      <c r="G17965" s="2" t="s">
        <v>490</v>
      </c>
      <c r="H17965" s="2">
        <v>7</v>
      </c>
      <c r="I17965" s="2">
        <v>3</v>
      </c>
      <c r="J17965" s="2">
        <v>10</v>
      </c>
      <c r="K17965" s="2">
        <v>2</v>
      </c>
      <c r="L17965" s="3">
        <v>1071000</v>
      </c>
      <c r="M17965" s="2" t="s">
        <v>0</v>
      </c>
      <c r="N17965" s="4" t="s">
        <v>21</v>
      </c>
    </row>
    <row r="17966" spans="1:14" x14ac:dyDescent="0.25">
      <c r="A17966" s="1" t="s">
        <v>372</v>
      </c>
      <c r="B17966" s="2" t="s">
        <v>60</v>
      </c>
      <c r="C17966" s="2" t="s">
        <v>60</v>
      </c>
      <c r="D17966" s="2" t="s">
        <v>61</v>
      </c>
      <c r="E17966" s="2" t="s">
        <v>16196</v>
      </c>
      <c r="F17966" s="2">
        <v>55121715</v>
      </c>
      <c r="G17966" s="2" t="s">
        <v>490</v>
      </c>
      <c r="H17966" s="2">
        <v>7</v>
      </c>
      <c r="I17966" s="2">
        <v>3</v>
      </c>
      <c r="J17966" s="2">
        <v>10</v>
      </c>
      <c r="K17966" s="2">
        <v>2</v>
      </c>
      <c r="L17966" s="3">
        <v>1071000</v>
      </c>
      <c r="M17966" s="2" t="s">
        <v>0</v>
      </c>
      <c r="N17966" s="4" t="s">
        <v>21</v>
      </c>
    </row>
    <row r="17967" spans="1:14" x14ac:dyDescent="0.25">
      <c r="A17967" s="1" t="s">
        <v>372</v>
      </c>
      <c r="B17967" s="2" t="s">
        <v>60</v>
      </c>
      <c r="C17967" s="2" t="s">
        <v>60</v>
      </c>
      <c r="D17967" s="2" t="s">
        <v>61</v>
      </c>
      <c r="E17967" s="2" t="s">
        <v>16197</v>
      </c>
      <c r="F17967" s="2">
        <v>55121715</v>
      </c>
      <c r="G17967" s="2" t="s">
        <v>490</v>
      </c>
      <c r="H17967" s="2">
        <v>7</v>
      </c>
      <c r="I17967" s="2">
        <v>3</v>
      </c>
      <c r="J17967" s="2">
        <v>10</v>
      </c>
      <c r="K17967" s="2">
        <v>1</v>
      </c>
      <c r="L17967" s="3">
        <v>571200</v>
      </c>
      <c r="M17967" s="2" t="s">
        <v>0</v>
      </c>
      <c r="N17967" s="4" t="s">
        <v>21</v>
      </c>
    </row>
    <row r="17968" spans="1:14" x14ac:dyDescent="0.25">
      <c r="A17968" s="1" t="s">
        <v>372</v>
      </c>
      <c r="B17968" s="2" t="s">
        <v>60</v>
      </c>
      <c r="C17968" s="2" t="s">
        <v>60</v>
      </c>
      <c r="D17968" s="2" t="s">
        <v>61</v>
      </c>
      <c r="E17968" s="2" t="s">
        <v>16198</v>
      </c>
      <c r="F17968" s="2">
        <v>55121715</v>
      </c>
      <c r="G17968" s="2" t="s">
        <v>490</v>
      </c>
      <c r="H17968" s="2">
        <v>7</v>
      </c>
      <c r="I17968" s="2">
        <v>3</v>
      </c>
      <c r="J17968" s="2">
        <v>10</v>
      </c>
      <c r="K17968" s="2">
        <v>7</v>
      </c>
      <c r="L17968" s="3">
        <v>2249100</v>
      </c>
      <c r="M17968" s="2" t="s">
        <v>0</v>
      </c>
      <c r="N17968" s="4" t="s">
        <v>21</v>
      </c>
    </row>
    <row r="17969" spans="1:14" x14ac:dyDescent="0.25">
      <c r="A17969" s="1" t="s">
        <v>372</v>
      </c>
      <c r="B17969" s="2" t="s">
        <v>60</v>
      </c>
      <c r="C17969" s="2" t="s">
        <v>60</v>
      </c>
      <c r="D17969" s="2" t="s">
        <v>61</v>
      </c>
      <c r="E17969" s="2" t="s">
        <v>16199</v>
      </c>
      <c r="F17969" s="2">
        <v>55121715</v>
      </c>
      <c r="G17969" s="2" t="s">
        <v>490</v>
      </c>
      <c r="H17969" s="2">
        <v>7</v>
      </c>
      <c r="I17969" s="2">
        <v>3</v>
      </c>
      <c r="J17969" s="2">
        <v>10</v>
      </c>
      <c r="K17969" s="2">
        <v>10</v>
      </c>
      <c r="L17969" s="3">
        <v>4998000</v>
      </c>
      <c r="M17969" s="2" t="s">
        <v>0</v>
      </c>
      <c r="N17969" s="4" t="s">
        <v>21</v>
      </c>
    </row>
    <row r="17970" spans="1:14" x14ac:dyDescent="0.25">
      <c r="A17970" s="1" t="s">
        <v>372</v>
      </c>
      <c r="B17970" s="2" t="s">
        <v>60</v>
      </c>
      <c r="C17970" s="2" t="s">
        <v>60</v>
      </c>
      <c r="D17970" s="2" t="s">
        <v>61</v>
      </c>
      <c r="E17970" s="2" t="s">
        <v>16200</v>
      </c>
      <c r="F17970" s="2">
        <v>55121715</v>
      </c>
      <c r="G17970" s="2" t="s">
        <v>490</v>
      </c>
      <c r="H17970" s="2">
        <v>7</v>
      </c>
      <c r="I17970" s="2">
        <v>3</v>
      </c>
      <c r="J17970" s="2">
        <v>10</v>
      </c>
      <c r="K17970" s="2">
        <v>2</v>
      </c>
      <c r="L17970" s="3">
        <v>1071000</v>
      </c>
      <c r="M17970" s="2" t="s">
        <v>0</v>
      </c>
      <c r="N17970" s="4" t="s">
        <v>21</v>
      </c>
    </row>
    <row r="17971" spans="1:14" x14ac:dyDescent="0.25">
      <c r="A17971" s="1" t="s">
        <v>372</v>
      </c>
      <c r="B17971" s="2" t="s">
        <v>60</v>
      </c>
      <c r="C17971" s="2" t="s">
        <v>60</v>
      </c>
      <c r="D17971" s="2" t="s">
        <v>61</v>
      </c>
      <c r="E17971" s="2" t="s">
        <v>16201</v>
      </c>
      <c r="F17971" s="2">
        <v>55121715</v>
      </c>
      <c r="G17971" s="2" t="s">
        <v>490</v>
      </c>
      <c r="H17971" s="2">
        <v>7</v>
      </c>
      <c r="I17971" s="2">
        <v>3</v>
      </c>
      <c r="J17971" s="2">
        <v>10</v>
      </c>
      <c r="K17971" s="2">
        <v>2</v>
      </c>
      <c r="L17971" s="3">
        <v>1071000</v>
      </c>
      <c r="M17971" s="2" t="s">
        <v>0</v>
      </c>
      <c r="N17971" s="4" t="s">
        <v>21</v>
      </c>
    </row>
    <row r="17972" spans="1:14" x14ac:dyDescent="0.25">
      <c r="A17972" s="1" t="s">
        <v>372</v>
      </c>
      <c r="B17972" s="2" t="s">
        <v>113</v>
      </c>
      <c r="C17972" s="2" t="s">
        <v>113</v>
      </c>
      <c r="D17972" s="2" t="s">
        <v>114</v>
      </c>
      <c r="E17972" s="2" t="s">
        <v>16202</v>
      </c>
      <c r="F17972" s="2">
        <v>41122808</v>
      </c>
      <c r="G17972" s="2" t="s">
        <v>490</v>
      </c>
      <c r="H17972" s="2">
        <v>7</v>
      </c>
      <c r="I17972" s="2">
        <v>3</v>
      </c>
      <c r="J17972" s="2">
        <v>10</v>
      </c>
      <c r="K17972" s="2">
        <v>10</v>
      </c>
      <c r="L17972" s="3">
        <v>476000</v>
      </c>
      <c r="M17972" s="2" t="s">
        <v>0</v>
      </c>
      <c r="N17972" s="4" t="s">
        <v>21</v>
      </c>
    </row>
    <row r="17973" spans="1:14" x14ac:dyDescent="0.25">
      <c r="A17973" s="1" t="s">
        <v>372</v>
      </c>
      <c r="B17973" s="2" t="s">
        <v>10688</v>
      </c>
      <c r="C17973" s="2" t="s">
        <v>10689</v>
      </c>
      <c r="D17973" s="2" t="s">
        <v>18042</v>
      </c>
      <c r="E17973" s="2" t="s">
        <v>18998</v>
      </c>
      <c r="F17973" s="2">
        <v>80111621</v>
      </c>
      <c r="G17973" s="2" t="s">
        <v>19</v>
      </c>
      <c r="H17973" s="2">
        <v>7</v>
      </c>
      <c r="I17973" s="2">
        <v>3</v>
      </c>
      <c r="J17973" s="2">
        <v>10</v>
      </c>
      <c r="K17973" s="2">
        <v>1</v>
      </c>
      <c r="L17973" s="3">
        <v>85000000</v>
      </c>
      <c r="M17973" s="2" t="s">
        <v>20</v>
      </c>
      <c r="N17973" s="4" t="s">
        <v>21</v>
      </c>
    </row>
    <row r="17974" spans="1:14" x14ac:dyDescent="0.25">
      <c r="A17974" s="1" t="s">
        <v>372</v>
      </c>
      <c r="B17974" s="2" t="s">
        <v>10688</v>
      </c>
      <c r="C17974" s="2" t="s">
        <v>10689</v>
      </c>
      <c r="D17974" s="2" t="s">
        <v>18042</v>
      </c>
      <c r="E17974" s="2" t="s">
        <v>18999</v>
      </c>
      <c r="F17974" s="2">
        <v>80111621</v>
      </c>
      <c r="G17974" s="2" t="s">
        <v>19</v>
      </c>
      <c r="H17974" s="2">
        <v>7</v>
      </c>
      <c r="I17974" s="2">
        <v>3</v>
      </c>
      <c r="J17974" s="2">
        <v>10</v>
      </c>
      <c r="K17974" s="2">
        <v>1</v>
      </c>
      <c r="L17974" s="3">
        <v>65000000</v>
      </c>
      <c r="M17974" s="2" t="s">
        <v>20</v>
      </c>
      <c r="N17974" s="4" t="s">
        <v>21</v>
      </c>
    </row>
    <row r="17975" spans="1:14" x14ac:dyDescent="0.25">
      <c r="A17975" s="1" t="s">
        <v>372</v>
      </c>
      <c r="B17975" s="2" t="s">
        <v>10688</v>
      </c>
      <c r="C17975" s="2" t="s">
        <v>10689</v>
      </c>
      <c r="D17975" s="2" t="s">
        <v>18042</v>
      </c>
      <c r="E17975" s="2" t="s">
        <v>16203</v>
      </c>
      <c r="F17975" s="2">
        <v>81141902</v>
      </c>
      <c r="G17975" s="2" t="s">
        <v>19</v>
      </c>
      <c r="H17975" s="2">
        <v>7</v>
      </c>
      <c r="I17975" s="2">
        <v>3</v>
      </c>
      <c r="J17975" s="2">
        <v>10</v>
      </c>
      <c r="K17975" s="2">
        <v>1</v>
      </c>
      <c r="L17975" s="3">
        <v>1666211150</v>
      </c>
      <c r="M17975" s="2" t="s">
        <v>20</v>
      </c>
      <c r="N17975" s="4" t="s">
        <v>21</v>
      </c>
    </row>
    <row r="17976" spans="1:14" x14ac:dyDescent="0.25">
      <c r="A17976" s="1" t="s">
        <v>372</v>
      </c>
      <c r="B17976" s="2" t="s">
        <v>76</v>
      </c>
      <c r="C17976" s="2" t="s">
        <v>83</v>
      </c>
      <c r="D17976" s="2" t="s">
        <v>84</v>
      </c>
      <c r="E17976" s="2" t="s">
        <v>16204</v>
      </c>
      <c r="F17976" s="2">
        <v>41116100</v>
      </c>
      <c r="G17976" s="2" t="s">
        <v>496</v>
      </c>
      <c r="H17976" s="2">
        <v>6</v>
      </c>
      <c r="I17976" s="2">
        <v>6</v>
      </c>
      <c r="J17976" s="2">
        <v>16</v>
      </c>
      <c r="K17976" s="2">
        <v>3082</v>
      </c>
      <c r="L17976" s="3">
        <v>85508117.519999996</v>
      </c>
      <c r="M17976" s="2" t="s">
        <v>17435</v>
      </c>
      <c r="N17976" s="4" t="s">
        <v>21</v>
      </c>
    </row>
    <row r="17977" spans="1:14" x14ac:dyDescent="0.25">
      <c r="A17977" s="1" t="s">
        <v>372</v>
      </c>
      <c r="B17977" s="2" t="s">
        <v>76</v>
      </c>
      <c r="C17977" s="2" t="s">
        <v>83</v>
      </c>
      <c r="D17977" s="2" t="s">
        <v>84</v>
      </c>
      <c r="E17977" s="2" t="s">
        <v>16205</v>
      </c>
      <c r="F17977" s="2">
        <v>41116100</v>
      </c>
      <c r="G17977" s="2" t="s">
        <v>496</v>
      </c>
      <c r="H17977" s="2">
        <v>6</v>
      </c>
      <c r="I17977" s="2">
        <v>6</v>
      </c>
      <c r="J17977" s="2">
        <v>16</v>
      </c>
      <c r="K17977" s="2">
        <v>3081</v>
      </c>
      <c r="L17977" s="3">
        <v>47489085.93</v>
      </c>
      <c r="M17977" s="2" t="s">
        <v>17435</v>
      </c>
      <c r="N17977" s="4" t="s">
        <v>21</v>
      </c>
    </row>
    <row r="17978" spans="1:14" x14ac:dyDescent="0.25">
      <c r="A17978" s="1" t="s">
        <v>372</v>
      </c>
      <c r="B17978" s="2" t="s">
        <v>76</v>
      </c>
      <c r="C17978" s="2" t="s">
        <v>83</v>
      </c>
      <c r="D17978" s="2" t="s">
        <v>84</v>
      </c>
      <c r="E17978" s="2" t="s">
        <v>16206</v>
      </c>
      <c r="F17978" s="2" t="s">
        <v>16207</v>
      </c>
      <c r="G17978" s="2" t="s">
        <v>496</v>
      </c>
      <c r="H17978" s="2">
        <v>6</v>
      </c>
      <c r="I17978" s="2">
        <v>6</v>
      </c>
      <c r="J17978" s="2">
        <v>16</v>
      </c>
      <c r="K17978" s="2">
        <v>5</v>
      </c>
      <c r="L17978" s="3">
        <v>2261000</v>
      </c>
      <c r="M17978" s="2" t="s">
        <v>0</v>
      </c>
      <c r="N17978" s="4" t="s">
        <v>21</v>
      </c>
    </row>
    <row r="17979" spans="1:14" x14ac:dyDescent="0.25">
      <c r="A17979" s="1" t="s">
        <v>372</v>
      </c>
      <c r="B17979" s="2" t="s">
        <v>76</v>
      </c>
      <c r="C17979" s="2" t="s">
        <v>83</v>
      </c>
      <c r="D17979" s="2" t="s">
        <v>84</v>
      </c>
      <c r="E17979" s="2" t="s">
        <v>16208</v>
      </c>
      <c r="F17979" s="2" t="s">
        <v>16209</v>
      </c>
      <c r="G17979" s="2" t="s">
        <v>496</v>
      </c>
      <c r="H17979" s="2">
        <v>6</v>
      </c>
      <c r="I17979" s="2">
        <v>6</v>
      </c>
      <c r="J17979" s="2">
        <v>16</v>
      </c>
      <c r="K17979" s="2">
        <v>2</v>
      </c>
      <c r="L17979" s="3">
        <v>761600</v>
      </c>
      <c r="M17979" s="2" t="s">
        <v>17436</v>
      </c>
      <c r="N17979" s="4" t="s">
        <v>21</v>
      </c>
    </row>
    <row r="17980" spans="1:14" x14ac:dyDescent="0.25">
      <c r="A17980" s="1" t="s">
        <v>372</v>
      </c>
      <c r="B17980" s="2" t="s">
        <v>86</v>
      </c>
      <c r="C17980" s="2" t="s">
        <v>93</v>
      </c>
      <c r="D17980" s="2" t="s">
        <v>94</v>
      </c>
      <c r="E17980" s="2" t="s">
        <v>19000</v>
      </c>
      <c r="F17980" s="2">
        <v>41121600</v>
      </c>
      <c r="G17980" s="2" t="s">
        <v>496</v>
      </c>
      <c r="H17980" s="2">
        <v>6</v>
      </c>
      <c r="I17980" s="2">
        <v>6</v>
      </c>
      <c r="J17980" s="2">
        <v>16</v>
      </c>
      <c r="K17980" s="2">
        <v>3</v>
      </c>
      <c r="L17980" s="3">
        <v>1749300</v>
      </c>
      <c r="M17980" s="2" t="s">
        <v>17396</v>
      </c>
      <c r="N17980" s="4" t="s">
        <v>21</v>
      </c>
    </row>
    <row r="17981" spans="1:14" x14ac:dyDescent="0.25">
      <c r="A17981" s="1" t="s">
        <v>372</v>
      </c>
      <c r="B17981" s="2" t="s">
        <v>86</v>
      </c>
      <c r="C17981" s="2" t="s">
        <v>93</v>
      </c>
      <c r="D17981" s="2" t="s">
        <v>94</v>
      </c>
      <c r="E17981" s="2" t="s">
        <v>19001</v>
      </c>
      <c r="F17981" s="2">
        <v>41121600</v>
      </c>
      <c r="G17981" s="2" t="s">
        <v>496</v>
      </c>
      <c r="H17981" s="2">
        <v>6</v>
      </c>
      <c r="I17981" s="2">
        <v>6</v>
      </c>
      <c r="J17981" s="2">
        <v>16</v>
      </c>
      <c r="K17981" s="2">
        <v>3</v>
      </c>
      <c r="L17981" s="3">
        <v>1749300</v>
      </c>
      <c r="M17981" s="2" t="s">
        <v>17396</v>
      </c>
      <c r="N17981" s="4" t="s">
        <v>21</v>
      </c>
    </row>
    <row r="17982" spans="1:14" x14ac:dyDescent="0.25">
      <c r="A17982" s="1" t="s">
        <v>372</v>
      </c>
      <c r="B17982" s="2" t="s">
        <v>86</v>
      </c>
      <c r="C17982" s="2" t="s">
        <v>93</v>
      </c>
      <c r="D17982" s="2" t="s">
        <v>94</v>
      </c>
      <c r="E17982" s="2" t="s">
        <v>19002</v>
      </c>
      <c r="F17982" s="2">
        <v>41121600</v>
      </c>
      <c r="G17982" s="2" t="s">
        <v>496</v>
      </c>
      <c r="H17982" s="2">
        <v>6</v>
      </c>
      <c r="I17982" s="2">
        <v>6</v>
      </c>
      <c r="J17982" s="2">
        <v>16</v>
      </c>
      <c r="K17982" s="2">
        <v>3</v>
      </c>
      <c r="L17982" s="3">
        <v>1677900</v>
      </c>
      <c r="M17982" s="2" t="s">
        <v>17396</v>
      </c>
      <c r="N17982" s="4" t="s">
        <v>21</v>
      </c>
    </row>
    <row r="17983" spans="1:14" x14ac:dyDescent="0.25">
      <c r="A17983" s="1" t="s">
        <v>372</v>
      </c>
      <c r="B17983" s="2" t="s">
        <v>86</v>
      </c>
      <c r="C17983" s="2" t="s">
        <v>93</v>
      </c>
      <c r="D17983" s="2" t="s">
        <v>94</v>
      </c>
      <c r="E17983" s="2" t="s">
        <v>19003</v>
      </c>
      <c r="F17983" s="2">
        <v>41121600</v>
      </c>
      <c r="G17983" s="2" t="s">
        <v>496</v>
      </c>
      <c r="H17983" s="2">
        <v>6</v>
      </c>
      <c r="I17983" s="2">
        <v>6</v>
      </c>
      <c r="J17983" s="2">
        <v>16</v>
      </c>
      <c r="K17983" s="2">
        <v>3</v>
      </c>
      <c r="L17983" s="3">
        <v>2070600</v>
      </c>
      <c r="M17983" s="2" t="s">
        <v>17396</v>
      </c>
      <c r="N17983" s="4" t="s">
        <v>21</v>
      </c>
    </row>
    <row r="17984" spans="1:14" x14ac:dyDescent="0.25">
      <c r="A17984" s="1" t="s">
        <v>372</v>
      </c>
      <c r="B17984" s="2" t="s">
        <v>86</v>
      </c>
      <c r="C17984" s="2" t="s">
        <v>93</v>
      </c>
      <c r="D17984" s="2" t="s">
        <v>94</v>
      </c>
      <c r="E17984" s="2" t="s">
        <v>16210</v>
      </c>
      <c r="F17984" s="2">
        <v>41104100</v>
      </c>
      <c r="G17984" s="2" t="s">
        <v>496</v>
      </c>
      <c r="H17984" s="2">
        <v>6</v>
      </c>
      <c r="I17984" s="2">
        <v>6</v>
      </c>
      <c r="J17984" s="2">
        <v>16</v>
      </c>
      <c r="K17984" s="2">
        <v>3</v>
      </c>
      <c r="L17984" s="3">
        <v>1320900</v>
      </c>
      <c r="M17984" s="2" t="s">
        <v>17437</v>
      </c>
      <c r="N17984" s="4" t="s">
        <v>21</v>
      </c>
    </row>
    <row r="17985" spans="1:14" x14ac:dyDescent="0.25">
      <c r="A17985" s="1" t="s">
        <v>372</v>
      </c>
      <c r="B17985" s="2" t="s">
        <v>86</v>
      </c>
      <c r="C17985" s="2" t="s">
        <v>93</v>
      </c>
      <c r="D17985" s="2" t="s">
        <v>94</v>
      </c>
      <c r="E17985" s="2" t="s">
        <v>16211</v>
      </c>
      <c r="F17985" s="2">
        <v>41104100</v>
      </c>
      <c r="G17985" s="2" t="s">
        <v>496</v>
      </c>
      <c r="H17985" s="2">
        <v>6</v>
      </c>
      <c r="I17985" s="2">
        <v>6</v>
      </c>
      <c r="J17985" s="2">
        <v>16</v>
      </c>
      <c r="K17985" s="2">
        <v>3</v>
      </c>
      <c r="L17985" s="3">
        <v>335580</v>
      </c>
      <c r="M17985" s="2" t="s">
        <v>17437</v>
      </c>
      <c r="N17985" s="4" t="s">
        <v>21</v>
      </c>
    </row>
    <row r="17986" spans="1:14" x14ac:dyDescent="0.25">
      <c r="A17986" s="1" t="s">
        <v>372</v>
      </c>
      <c r="B17986" s="2" t="s">
        <v>86</v>
      </c>
      <c r="C17986" s="2" t="s">
        <v>93</v>
      </c>
      <c r="D17986" s="2" t="s">
        <v>94</v>
      </c>
      <c r="E17986" s="2" t="s">
        <v>16212</v>
      </c>
      <c r="F17986" s="2">
        <v>41121800</v>
      </c>
      <c r="G17986" s="2" t="s">
        <v>496</v>
      </c>
      <c r="H17986" s="2">
        <v>6</v>
      </c>
      <c r="I17986" s="2">
        <v>6</v>
      </c>
      <c r="J17986" s="2">
        <v>16</v>
      </c>
      <c r="K17986" s="2">
        <v>3</v>
      </c>
      <c r="L17986" s="3">
        <v>603000</v>
      </c>
      <c r="M17986" s="2" t="s">
        <v>17395</v>
      </c>
      <c r="N17986" s="4" t="s">
        <v>21</v>
      </c>
    </row>
    <row r="17987" spans="1:14" x14ac:dyDescent="0.25">
      <c r="A17987" s="1" t="s">
        <v>372</v>
      </c>
      <c r="B17987" s="2" t="s">
        <v>86</v>
      </c>
      <c r="C17987" s="2" t="s">
        <v>93</v>
      </c>
      <c r="D17987" s="2" t="s">
        <v>94</v>
      </c>
      <c r="E17987" s="2" t="s">
        <v>16213</v>
      </c>
      <c r="F17987" s="2">
        <v>41121800</v>
      </c>
      <c r="G17987" s="2" t="s">
        <v>496</v>
      </c>
      <c r="H17987" s="2">
        <v>6</v>
      </c>
      <c r="I17987" s="2">
        <v>6</v>
      </c>
      <c r="J17987" s="2">
        <v>16</v>
      </c>
      <c r="K17987" s="2">
        <v>3</v>
      </c>
      <c r="L17987" s="3">
        <v>1563000</v>
      </c>
      <c r="M17987" s="2" t="s">
        <v>17395</v>
      </c>
      <c r="N17987" s="4" t="s">
        <v>21</v>
      </c>
    </row>
    <row r="17988" spans="1:14" x14ac:dyDescent="0.25">
      <c r="A17988" s="1" t="s">
        <v>372</v>
      </c>
      <c r="B17988" s="2" t="s">
        <v>977</v>
      </c>
      <c r="C17988" s="2" t="s">
        <v>7984</v>
      </c>
      <c r="D17988" s="2" t="s">
        <v>18032</v>
      </c>
      <c r="E17988" s="2" t="s">
        <v>16214</v>
      </c>
      <c r="F17988" s="2">
        <v>25101503</v>
      </c>
      <c r="G17988" s="2" t="s">
        <v>810</v>
      </c>
      <c r="H17988" s="2">
        <v>8</v>
      </c>
      <c r="I17988" s="2">
        <v>6</v>
      </c>
      <c r="J17988" s="2">
        <v>10</v>
      </c>
      <c r="K17988" s="2">
        <v>3</v>
      </c>
      <c r="L17988" s="3">
        <v>795021183</v>
      </c>
      <c r="M17988" s="2" t="s">
        <v>0</v>
      </c>
      <c r="N17988" s="4" t="s">
        <v>21</v>
      </c>
    </row>
    <row r="17989" spans="1:14" x14ac:dyDescent="0.25">
      <c r="A17989" s="1" t="s">
        <v>372</v>
      </c>
      <c r="B17989" s="2" t="s">
        <v>10688</v>
      </c>
      <c r="C17989" s="2" t="s">
        <v>10689</v>
      </c>
      <c r="D17989" s="2" t="s">
        <v>18042</v>
      </c>
      <c r="E17989" s="2" t="s">
        <v>19004</v>
      </c>
      <c r="F17989" s="2">
        <v>81141902</v>
      </c>
      <c r="G17989" s="2" t="s">
        <v>19</v>
      </c>
      <c r="H17989" s="2">
        <v>7</v>
      </c>
      <c r="I17989" s="2">
        <v>3</v>
      </c>
      <c r="J17989" s="2">
        <v>10</v>
      </c>
      <c r="K17989" s="2">
        <v>1</v>
      </c>
      <c r="L17989" s="3">
        <v>380000000</v>
      </c>
      <c r="M17989" s="2" t="s">
        <v>20</v>
      </c>
      <c r="N17989" s="4" t="s">
        <v>21</v>
      </c>
    </row>
    <row r="17990" spans="1:14" x14ac:dyDescent="0.25">
      <c r="A17990" s="1" t="s">
        <v>372</v>
      </c>
      <c r="B17990" s="2" t="s">
        <v>143</v>
      </c>
      <c r="C17990" s="2" t="s">
        <v>2710</v>
      </c>
      <c r="D17990" s="2" t="s">
        <v>17967</v>
      </c>
      <c r="E17990" s="2" t="s">
        <v>16215</v>
      </c>
      <c r="F17990" s="2">
        <v>80141600</v>
      </c>
      <c r="G17990" s="2" t="s">
        <v>496</v>
      </c>
      <c r="H17990" s="2">
        <v>6</v>
      </c>
      <c r="I17990" s="2">
        <v>12</v>
      </c>
      <c r="J17990" s="2">
        <v>16</v>
      </c>
      <c r="K17990" s="2">
        <v>1</v>
      </c>
      <c r="L17990" s="3">
        <v>2800000</v>
      </c>
      <c r="M17990" s="2" t="s">
        <v>20</v>
      </c>
      <c r="N17990" s="4" t="s">
        <v>21</v>
      </c>
    </row>
    <row r="17991" spans="1:14" x14ac:dyDescent="0.25">
      <c r="A17991" s="1" t="s">
        <v>372</v>
      </c>
      <c r="B17991" s="2" t="s">
        <v>181</v>
      </c>
      <c r="C17991" s="2" t="s">
        <v>629</v>
      </c>
      <c r="D17991" s="2" t="s">
        <v>17896</v>
      </c>
      <c r="E17991" s="2" t="s">
        <v>16216</v>
      </c>
      <c r="F17991" s="2">
        <v>81141601</v>
      </c>
      <c r="G17991" s="2" t="s">
        <v>496</v>
      </c>
      <c r="H17991" s="2">
        <v>8</v>
      </c>
      <c r="I17991" s="2">
        <v>12</v>
      </c>
      <c r="J17991" s="2">
        <v>10</v>
      </c>
      <c r="K17991" s="2">
        <v>1</v>
      </c>
      <c r="L17991" s="3">
        <v>37500000</v>
      </c>
      <c r="M17991" s="2" t="s">
        <v>20</v>
      </c>
      <c r="N17991" s="4" t="s">
        <v>21</v>
      </c>
    </row>
    <row r="17992" spans="1:14" x14ac:dyDescent="0.25">
      <c r="A17992" s="1" t="s">
        <v>372</v>
      </c>
      <c r="B17992" s="2" t="s">
        <v>10688</v>
      </c>
      <c r="C17992" s="2" t="s">
        <v>10689</v>
      </c>
      <c r="D17992" s="2" t="s">
        <v>18042</v>
      </c>
      <c r="E17992" s="2" t="s">
        <v>19005</v>
      </c>
      <c r="F17992" s="2">
        <v>81141902</v>
      </c>
      <c r="G17992" s="2" t="s">
        <v>19</v>
      </c>
      <c r="H17992" s="2">
        <v>8</v>
      </c>
      <c r="I17992" s="2">
        <v>12</v>
      </c>
      <c r="J17992" s="2">
        <v>10</v>
      </c>
      <c r="K17992" s="2">
        <v>1</v>
      </c>
      <c r="L17992" s="3">
        <v>40000000</v>
      </c>
      <c r="M17992" s="2" t="s">
        <v>20</v>
      </c>
      <c r="N17992" s="4" t="s">
        <v>21</v>
      </c>
    </row>
    <row r="17993" spans="1:14" x14ac:dyDescent="0.25">
      <c r="A17993" s="1" t="s">
        <v>372</v>
      </c>
      <c r="B17993" s="2" t="s">
        <v>60</v>
      </c>
      <c r="C17993" s="2" t="s">
        <v>60</v>
      </c>
      <c r="D17993" s="2" t="s">
        <v>61</v>
      </c>
      <c r="E17993" s="2" t="s">
        <v>16217</v>
      </c>
      <c r="F17993" s="2">
        <v>52121507</v>
      </c>
      <c r="G17993" s="2" t="s">
        <v>490</v>
      </c>
      <c r="H17993" s="2">
        <v>6</v>
      </c>
      <c r="I17993" s="2">
        <v>12</v>
      </c>
      <c r="J17993" s="2">
        <v>10</v>
      </c>
      <c r="K17993" s="2">
        <v>27</v>
      </c>
      <c r="L17993" s="3">
        <v>3645000</v>
      </c>
      <c r="M17993" s="2" t="s">
        <v>0</v>
      </c>
      <c r="N17993" s="4" t="s">
        <v>21</v>
      </c>
    </row>
    <row r="17994" spans="1:14" x14ac:dyDescent="0.25">
      <c r="A17994" s="1" t="s">
        <v>372</v>
      </c>
      <c r="B17994" s="2" t="s">
        <v>60</v>
      </c>
      <c r="C17994" s="2" t="s">
        <v>60</v>
      </c>
      <c r="D17994" s="2" t="s">
        <v>61</v>
      </c>
      <c r="E17994" s="2" t="s">
        <v>15868</v>
      </c>
      <c r="F17994" s="2">
        <v>52121511</v>
      </c>
      <c r="G17994" s="2" t="s">
        <v>490</v>
      </c>
      <c r="H17994" s="2">
        <v>6</v>
      </c>
      <c r="I17994" s="2">
        <v>12</v>
      </c>
      <c r="J17994" s="2">
        <v>10</v>
      </c>
      <c r="K17994" s="2">
        <v>27</v>
      </c>
      <c r="L17994" s="3">
        <v>3024000</v>
      </c>
      <c r="M17994" s="2" t="s">
        <v>0</v>
      </c>
      <c r="N17994" s="4" t="s">
        <v>21</v>
      </c>
    </row>
    <row r="17995" spans="1:14" x14ac:dyDescent="0.25">
      <c r="A17995" s="1" t="s">
        <v>372</v>
      </c>
      <c r="B17995" s="2" t="s">
        <v>60</v>
      </c>
      <c r="C17995" s="2" t="s">
        <v>60</v>
      </c>
      <c r="D17995" s="2" t="s">
        <v>61</v>
      </c>
      <c r="E17995" s="2" t="s">
        <v>15869</v>
      </c>
      <c r="F17995" s="2">
        <v>52121701</v>
      </c>
      <c r="G17995" s="2" t="s">
        <v>490</v>
      </c>
      <c r="H17995" s="2">
        <v>6</v>
      </c>
      <c r="I17995" s="2">
        <v>12</v>
      </c>
      <c r="J17995" s="2">
        <v>10</v>
      </c>
      <c r="K17995" s="2">
        <v>16</v>
      </c>
      <c r="L17995" s="3">
        <v>249600</v>
      </c>
      <c r="M17995" s="2" t="s">
        <v>0</v>
      </c>
      <c r="N17995" s="4" t="s">
        <v>21</v>
      </c>
    </row>
    <row r="17996" spans="1:14" x14ac:dyDescent="0.25">
      <c r="A17996" s="1" t="s">
        <v>372</v>
      </c>
      <c r="B17996" s="2" t="s">
        <v>278</v>
      </c>
      <c r="C17996" s="2" t="s">
        <v>2750</v>
      </c>
      <c r="D17996" s="2" t="s">
        <v>17971</v>
      </c>
      <c r="E17996" s="2" t="s">
        <v>16218</v>
      </c>
      <c r="F17996" s="2">
        <v>84111603</v>
      </c>
      <c r="G17996" s="2" t="s">
        <v>490</v>
      </c>
      <c r="H17996" s="2">
        <v>8</v>
      </c>
      <c r="I17996" s="2">
        <v>4</v>
      </c>
      <c r="J17996" s="2">
        <v>10</v>
      </c>
      <c r="K17996" s="2">
        <v>1</v>
      </c>
      <c r="L17996" s="3">
        <v>4094790</v>
      </c>
      <c r="M17996" s="2" t="s">
        <v>20</v>
      </c>
      <c r="N17996" s="4" t="s">
        <v>21</v>
      </c>
    </row>
    <row r="17997" spans="1:14" x14ac:dyDescent="0.25">
      <c r="A17997" s="1" t="s">
        <v>372</v>
      </c>
      <c r="B17997" s="2" t="s">
        <v>977</v>
      </c>
      <c r="C17997" s="2" t="s">
        <v>7984</v>
      </c>
      <c r="D17997" s="2" t="s">
        <v>18032</v>
      </c>
      <c r="E17997" s="2" t="s">
        <v>16219</v>
      </c>
      <c r="F17997" s="2" t="s">
        <v>16220</v>
      </c>
      <c r="G17997" s="2" t="s">
        <v>2858</v>
      </c>
      <c r="H17997" s="2">
        <v>8</v>
      </c>
      <c r="I17997" s="2">
        <v>12</v>
      </c>
      <c r="J17997" s="2">
        <v>10</v>
      </c>
      <c r="K17997" s="2">
        <v>3</v>
      </c>
      <c r="L17997" s="3">
        <v>491367873</v>
      </c>
      <c r="M17997" s="2" t="s">
        <v>0</v>
      </c>
      <c r="N17997" s="4" t="s">
        <v>21</v>
      </c>
    </row>
    <row r="17998" spans="1:14" x14ac:dyDescent="0.25">
      <c r="A17998" s="1" t="s">
        <v>372</v>
      </c>
      <c r="B17998" s="2" t="s">
        <v>977</v>
      </c>
      <c r="C17998" s="2" t="s">
        <v>7984</v>
      </c>
      <c r="D17998" s="2" t="s">
        <v>18032</v>
      </c>
      <c r="E17998" s="2" t="s">
        <v>16221</v>
      </c>
      <c r="F17998" s="2">
        <v>25101503</v>
      </c>
      <c r="G17998" s="2" t="s">
        <v>2858</v>
      </c>
      <c r="H17998" s="2">
        <v>8</v>
      </c>
      <c r="I17998" s="2">
        <v>12</v>
      </c>
      <c r="J17998" s="2">
        <v>10</v>
      </c>
      <c r="K17998" s="2">
        <v>4</v>
      </c>
      <c r="L17998" s="3">
        <v>245527202</v>
      </c>
      <c r="M17998" s="2" t="s">
        <v>0</v>
      </c>
      <c r="N17998" s="4" t="s">
        <v>21</v>
      </c>
    </row>
    <row r="17999" spans="1:14" x14ac:dyDescent="0.25">
      <c r="A17999" s="1" t="s">
        <v>372</v>
      </c>
      <c r="B17999" s="2" t="s">
        <v>977</v>
      </c>
      <c r="C17999" s="2" t="s">
        <v>7984</v>
      </c>
      <c r="D17999" s="2" t="s">
        <v>18032</v>
      </c>
      <c r="E17999" s="2" t="s">
        <v>16222</v>
      </c>
      <c r="F17999" s="2">
        <v>25181602</v>
      </c>
      <c r="G17999" s="2" t="s">
        <v>2858</v>
      </c>
      <c r="H17999" s="2">
        <v>8</v>
      </c>
      <c r="I17999" s="2">
        <v>12</v>
      </c>
      <c r="J17999" s="2">
        <v>10</v>
      </c>
      <c r="K17999" s="2">
        <v>1</v>
      </c>
      <c r="L17999" s="3">
        <v>256120000</v>
      </c>
      <c r="M17999" s="2" t="s">
        <v>0</v>
      </c>
      <c r="N17999" s="4" t="s">
        <v>21</v>
      </c>
    </row>
    <row r="18000" spans="1:14" x14ac:dyDescent="0.25">
      <c r="A18000" s="1" t="s">
        <v>372</v>
      </c>
      <c r="B18000" s="2" t="s">
        <v>977</v>
      </c>
      <c r="C18000" s="2" t="s">
        <v>7984</v>
      </c>
      <c r="D18000" s="2" t="s">
        <v>18032</v>
      </c>
      <c r="E18000" s="2" t="s">
        <v>16223</v>
      </c>
      <c r="F18000" s="2">
        <v>25101502</v>
      </c>
      <c r="G18000" s="2" t="s">
        <v>2858</v>
      </c>
      <c r="H18000" s="2">
        <v>1</v>
      </c>
      <c r="I18000" s="2">
        <v>6</v>
      </c>
      <c r="J18000" s="2">
        <v>16</v>
      </c>
      <c r="K18000" s="2">
        <v>1</v>
      </c>
      <c r="L18000" s="3">
        <v>662776336</v>
      </c>
      <c r="M18000" s="2" t="s">
        <v>0</v>
      </c>
      <c r="N18000" s="4" t="s">
        <v>21</v>
      </c>
    </row>
    <row r="18001" spans="1:14" x14ac:dyDescent="0.25">
      <c r="A18001" s="1" t="s">
        <v>372</v>
      </c>
      <c r="B18001" s="2" t="s">
        <v>977</v>
      </c>
      <c r="C18001" s="2" t="s">
        <v>7984</v>
      </c>
      <c r="D18001" s="2" t="s">
        <v>18032</v>
      </c>
      <c r="E18001" s="2" t="s">
        <v>16224</v>
      </c>
      <c r="F18001" s="2">
        <v>25101502</v>
      </c>
      <c r="G18001" s="2" t="s">
        <v>2858</v>
      </c>
      <c r="H18001" s="2">
        <v>1</v>
      </c>
      <c r="I18001" s="2">
        <v>6</v>
      </c>
      <c r="J18001" s="2">
        <v>16</v>
      </c>
      <c r="K18001" s="2">
        <v>1</v>
      </c>
      <c r="L18001" s="3">
        <v>327109950</v>
      </c>
      <c r="M18001" s="2" t="s">
        <v>0</v>
      </c>
      <c r="N18001" s="4" t="s">
        <v>21</v>
      </c>
    </row>
    <row r="18002" spans="1:14" x14ac:dyDescent="0.25">
      <c r="A18002" s="1" t="s">
        <v>372</v>
      </c>
      <c r="B18002" s="2" t="s">
        <v>86</v>
      </c>
      <c r="C18002" s="2" t="s">
        <v>684</v>
      </c>
      <c r="D18002" s="2" t="s">
        <v>17900</v>
      </c>
      <c r="E18002" s="2" t="s">
        <v>16225</v>
      </c>
      <c r="F18002" s="2">
        <v>25172512</v>
      </c>
      <c r="G18002" s="2" t="s">
        <v>2858</v>
      </c>
      <c r="H18002" s="2">
        <v>8</v>
      </c>
      <c r="I18002" s="2">
        <v>6</v>
      </c>
      <c r="J18002" s="2">
        <v>10</v>
      </c>
      <c r="K18002" s="2">
        <v>19</v>
      </c>
      <c r="L18002" s="3">
        <v>8727121</v>
      </c>
      <c r="M18002" s="2" t="s">
        <v>0</v>
      </c>
      <c r="N18002" s="4" t="s">
        <v>21</v>
      </c>
    </row>
    <row r="18003" spans="1:14" x14ac:dyDescent="0.25">
      <c r="A18003" s="1" t="s">
        <v>372</v>
      </c>
      <c r="B18003" s="2" t="s">
        <v>86</v>
      </c>
      <c r="C18003" s="2" t="s">
        <v>684</v>
      </c>
      <c r="D18003" s="2" t="s">
        <v>17900</v>
      </c>
      <c r="E18003" s="2" t="s">
        <v>16226</v>
      </c>
      <c r="F18003" s="2">
        <v>25172504</v>
      </c>
      <c r="G18003" s="2" t="s">
        <v>2858</v>
      </c>
      <c r="H18003" s="2">
        <v>8</v>
      </c>
      <c r="I18003" s="2">
        <v>6</v>
      </c>
      <c r="J18003" s="2">
        <v>10</v>
      </c>
      <c r="K18003" s="2">
        <v>14</v>
      </c>
      <c r="L18003" s="3">
        <v>6470744</v>
      </c>
      <c r="M18003" s="2" t="s">
        <v>0</v>
      </c>
      <c r="N18003" s="4" t="s">
        <v>21</v>
      </c>
    </row>
    <row r="18004" spans="1:14" x14ac:dyDescent="0.25">
      <c r="A18004" s="1" t="s">
        <v>372</v>
      </c>
      <c r="B18004" s="2" t="s">
        <v>86</v>
      </c>
      <c r="C18004" s="2" t="s">
        <v>684</v>
      </c>
      <c r="D18004" s="2" t="s">
        <v>17900</v>
      </c>
      <c r="E18004" s="2" t="s">
        <v>16227</v>
      </c>
      <c r="F18004" s="2">
        <v>25172512</v>
      </c>
      <c r="G18004" s="2" t="s">
        <v>2858</v>
      </c>
      <c r="H18004" s="2">
        <v>8</v>
      </c>
      <c r="I18004" s="2">
        <v>6</v>
      </c>
      <c r="J18004" s="2">
        <v>10</v>
      </c>
      <c r="K18004" s="2">
        <v>14</v>
      </c>
      <c r="L18004" s="3">
        <v>2375633</v>
      </c>
      <c r="M18004" s="2" t="s">
        <v>0</v>
      </c>
      <c r="N18004" s="4" t="s">
        <v>21</v>
      </c>
    </row>
    <row r="18005" spans="1:14" x14ac:dyDescent="0.25">
      <c r="A18005" s="1" t="s">
        <v>372</v>
      </c>
      <c r="B18005" s="2" t="s">
        <v>86</v>
      </c>
      <c r="C18005" s="2" t="s">
        <v>684</v>
      </c>
      <c r="D18005" s="2" t="s">
        <v>17900</v>
      </c>
      <c r="E18005" s="2" t="s">
        <v>16228</v>
      </c>
      <c r="F18005" s="2">
        <v>25172504</v>
      </c>
      <c r="G18005" s="2" t="s">
        <v>2858</v>
      </c>
      <c r="H18005" s="2">
        <v>8</v>
      </c>
      <c r="I18005" s="2">
        <v>6</v>
      </c>
      <c r="J18005" s="2">
        <v>10</v>
      </c>
      <c r="K18005" s="2">
        <v>12</v>
      </c>
      <c r="L18005" s="3">
        <v>2239104</v>
      </c>
      <c r="M18005" s="2" t="s">
        <v>0</v>
      </c>
      <c r="N18005" s="4" t="s">
        <v>21</v>
      </c>
    </row>
    <row r="18006" spans="1:14" x14ac:dyDescent="0.25">
      <c r="A18006" s="1" t="s">
        <v>372</v>
      </c>
      <c r="B18006" s="2" t="s">
        <v>86</v>
      </c>
      <c r="C18006" s="2" t="s">
        <v>684</v>
      </c>
      <c r="D18006" s="2" t="s">
        <v>17900</v>
      </c>
      <c r="E18006" s="2" t="s">
        <v>16229</v>
      </c>
      <c r="F18006" s="2">
        <v>25172504</v>
      </c>
      <c r="G18006" s="2" t="s">
        <v>2858</v>
      </c>
      <c r="H18006" s="2">
        <v>8</v>
      </c>
      <c r="I18006" s="2">
        <v>6</v>
      </c>
      <c r="J18006" s="2">
        <v>10</v>
      </c>
      <c r="K18006" s="2">
        <v>4</v>
      </c>
      <c r="L18006" s="3">
        <v>809200</v>
      </c>
      <c r="M18006" s="2" t="s">
        <v>0</v>
      </c>
      <c r="N18006" s="4" t="s">
        <v>21</v>
      </c>
    </row>
    <row r="18007" spans="1:14" x14ac:dyDescent="0.25">
      <c r="A18007" s="1" t="s">
        <v>372</v>
      </c>
      <c r="B18007" s="2" t="s">
        <v>86</v>
      </c>
      <c r="C18007" s="2" t="s">
        <v>684</v>
      </c>
      <c r="D18007" s="2" t="s">
        <v>17900</v>
      </c>
      <c r="E18007" s="2" t="s">
        <v>16230</v>
      </c>
      <c r="F18007" s="2">
        <v>25172504</v>
      </c>
      <c r="G18007" s="2" t="s">
        <v>2858</v>
      </c>
      <c r="H18007" s="2">
        <v>8</v>
      </c>
      <c r="I18007" s="2">
        <v>6</v>
      </c>
      <c r="J18007" s="2">
        <v>10</v>
      </c>
      <c r="K18007" s="2">
        <v>4</v>
      </c>
      <c r="L18007" s="3">
        <v>884884</v>
      </c>
      <c r="M18007" s="2" t="s">
        <v>0</v>
      </c>
      <c r="N18007" s="4" t="s">
        <v>21</v>
      </c>
    </row>
    <row r="18008" spans="1:14" x14ac:dyDescent="0.25">
      <c r="A18008" s="1" t="s">
        <v>372</v>
      </c>
      <c r="B18008" s="2" t="s">
        <v>86</v>
      </c>
      <c r="C18008" s="2" t="s">
        <v>684</v>
      </c>
      <c r="D18008" s="2" t="s">
        <v>17900</v>
      </c>
      <c r="E18008" s="2" t="s">
        <v>16231</v>
      </c>
      <c r="F18008" s="2">
        <v>25172504</v>
      </c>
      <c r="G18008" s="2" t="s">
        <v>2858</v>
      </c>
      <c r="H18008" s="2">
        <v>8</v>
      </c>
      <c r="I18008" s="2">
        <v>6</v>
      </c>
      <c r="J18008" s="2">
        <v>10</v>
      </c>
      <c r="K18008" s="2">
        <v>26</v>
      </c>
      <c r="L18008" s="3">
        <v>6704698</v>
      </c>
      <c r="M18008" s="2" t="s">
        <v>0</v>
      </c>
      <c r="N18008" s="4" t="s">
        <v>21</v>
      </c>
    </row>
    <row r="18009" spans="1:14" x14ac:dyDescent="0.25">
      <c r="A18009" s="1" t="s">
        <v>372</v>
      </c>
      <c r="B18009" s="2" t="s">
        <v>86</v>
      </c>
      <c r="C18009" s="2" t="s">
        <v>684</v>
      </c>
      <c r="D18009" s="2" t="s">
        <v>17900</v>
      </c>
      <c r="E18009" s="2" t="s">
        <v>16232</v>
      </c>
      <c r="F18009" s="2">
        <v>25172504</v>
      </c>
      <c r="G18009" s="2" t="s">
        <v>2858</v>
      </c>
      <c r="H18009" s="2">
        <v>8</v>
      </c>
      <c r="I18009" s="2">
        <v>6</v>
      </c>
      <c r="J18009" s="2">
        <v>10</v>
      </c>
      <c r="K18009" s="2">
        <v>4</v>
      </c>
      <c r="L18009" s="3">
        <v>1517964</v>
      </c>
      <c r="M18009" s="2" t="s">
        <v>0</v>
      </c>
      <c r="N18009" s="4" t="s">
        <v>21</v>
      </c>
    </row>
    <row r="18010" spans="1:14" x14ac:dyDescent="0.25">
      <c r="A18010" s="1" t="s">
        <v>372</v>
      </c>
      <c r="B18010" s="2" t="s">
        <v>86</v>
      </c>
      <c r="C18010" s="2" t="s">
        <v>684</v>
      </c>
      <c r="D18010" s="2" t="s">
        <v>17900</v>
      </c>
      <c r="E18010" s="2" t="s">
        <v>16233</v>
      </c>
      <c r="F18010" s="2">
        <v>25172503</v>
      </c>
      <c r="G18010" s="2" t="s">
        <v>2858</v>
      </c>
      <c r="H18010" s="2">
        <v>8</v>
      </c>
      <c r="I18010" s="2">
        <v>6</v>
      </c>
      <c r="J18010" s="2">
        <v>10</v>
      </c>
      <c r="K18010" s="2">
        <v>6</v>
      </c>
      <c r="L18010" s="3">
        <v>3565716</v>
      </c>
      <c r="M18010" s="2" t="s">
        <v>0</v>
      </c>
      <c r="N18010" s="4" t="s">
        <v>21</v>
      </c>
    </row>
    <row r="18011" spans="1:14" x14ac:dyDescent="0.25">
      <c r="A18011" s="1" t="s">
        <v>372</v>
      </c>
      <c r="B18011" s="2" t="s">
        <v>86</v>
      </c>
      <c r="C18011" s="2" t="s">
        <v>684</v>
      </c>
      <c r="D18011" s="2" t="s">
        <v>17900</v>
      </c>
      <c r="E18011" s="2" t="s">
        <v>16234</v>
      </c>
      <c r="F18011" s="2">
        <v>25172504</v>
      </c>
      <c r="G18011" s="2" t="s">
        <v>2858</v>
      </c>
      <c r="H18011" s="2">
        <v>8</v>
      </c>
      <c r="I18011" s="2">
        <v>6</v>
      </c>
      <c r="J18011" s="2">
        <v>10</v>
      </c>
      <c r="K18011" s="2">
        <v>8</v>
      </c>
      <c r="L18011" s="3">
        <v>2558024</v>
      </c>
      <c r="M18011" s="2" t="s">
        <v>0</v>
      </c>
      <c r="N18011" s="4" t="s">
        <v>21</v>
      </c>
    </row>
    <row r="18012" spans="1:14" x14ac:dyDescent="0.25">
      <c r="A18012" s="1" t="s">
        <v>372</v>
      </c>
      <c r="B18012" s="2" t="s">
        <v>86</v>
      </c>
      <c r="C18012" s="2" t="s">
        <v>684</v>
      </c>
      <c r="D18012" s="2" t="s">
        <v>17900</v>
      </c>
      <c r="E18012" s="2" t="s">
        <v>16235</v>
      </c>
      <c r="F18012" s="2">
        <v>25172503</v>
      </c>
      <c r="G18012" s="2" t="s">
        <v>2858</v>
      </c>
      <c r="H18012" s="2">
        <v>8</v>
      </c>
      <c r="I18012" s="2">
        <v>6</v>
      </c>
      <c r="J18012" s="2">
        <v>10</v>
      </c>
      <c r="K18012" s="2">
        <v>46</v>
      </c>
      <c r="L18012" s="3">
        <v>37212690</v>
      </c>
      <c r="M18012" s="2" t="s">
        <v>0</v>
      </c>
      <c r="N18012" s="4" t="s">
        <v>21</v>
      </c>
    </row>
    <row r="18013" spans="1:14" x14ac:dyDescent="0.25">
      <c r="A18013" s="1" t="s">
        <v>372</v>
      </c>
      <c r="B18013" s="2" t="s">
        <v>86</v>
      </c>
      <c r="C18013" s="2" t="s">
        <v>684</v>
      </c>
      <c r="D18013" s="2" t="s">
        <v>17900</v>
      </c>
      <c r="E18013" s="2" t="s">
        <v>16236</v>
      </c>
      <c r="F18013" s="2">
        <v>25172504</v>
      </c>
      <c r="G18013" s="2" t="s">
        <v>2858</v>
      </c>
      <c r="H18013" s="2">
        <v>8</v>
      </c>
      <c r="I18013" s="2">
        <v>6</v>
      </c>
      <c r="J18013" s="2">
        <v>10</v>
      </c>
      <c r="K18013" s="2">
        <v>54</v>
      </c>
      <c r="L18013" s="3">
        <v>20209757.57</v>
      </c>
      <c r="M18013" s="2" t="s">
        <v>0</v>
      </c>
      <c r="N18013" s="4" t="s">
        <v>21</v>
      </c>
    </row>
    <row r="18014" spans="1:14" x14ac:dyDescent="0.25">
      <c r="A18014" s="1" t="s">
        <v>372</v>
      </c>
      <c r="B18014" s="2" t="s">
        <v>86</v>
      </c>
      <c r="C18014" s="2" t="s">
        <v>684</v>
      </c>
      <c r="D18014" s="2" t="s">
        <v>17900</v>
      </c>
      <c r="E18014" s="2" t="s">
        <v>16237</v>
      </c>
      <c r="F18014" s="2">
        <v>25172504</v>
      </c>
      <c r="G18014" s="2" t="s">
        <v>2858</v>
      </c>
      <c r="H18014" s="2">
        <v>8</v>
      </c>
      <c r="I18014" s="2">
        <v>6</v>
      </c>
      <c r="J18014" s="2">
        <v>10</v>
      </c>
      <c r="K18014" s="2">
        <v>14</v>
      </c>
      <c r="L18014" s="3">
        <v>8402554</v>
      </c>
      <c r="M18014" s="2" t="s">
        <v>0</v>
      </c>
      <c r="N18014" s="4" t="s">
        <v>21</v>
      </c>
    </row>
    <row r="18015" spans="1:14" x14ac:dyDescent="0.25">
      <c r="A18015" s="1" t="s">
        <v>372</v>
      </c>
      <c r="B18015" s="2" t="s">
        <v>86</v>
      </c>
      <c r="C18015" s="2" t="s">
        <v>684</v>
      </c>
      <c r="D18015" s="2" t="s">
        <v>17900</v>
      </c>
      <c r="E18015" s="2" t="s">
        <v>16238</v>
      </c>
      <c r="F18015" s="2">
        <v>25172503</v>
      </c>
      <c r="G18015" s="2" t="s">
        <v>2858</v>
      </c>
      <c r="H18015" s="2">
        <v>8</v>
      </c>
      <c r="I18015" s="2">
        <v>6</v>
      </c>
      <c r="J18015" s="2">
        <v>10</v>
      </c>
      <c r="K18015" s="2">
        <v>4</v>
      </c>
      <c r="L18015" s="3">
        <v>2838388</v>
      </c>
      <c r="M18015" s="2" t="s">
        <v>0</v>
      </c>
      <c r="N18015" s="4" t="s">
        <v>21</v>
      </c>
    </row>
    <row r="18016" spans="1:14" x14ac:dyDescent="0.25">
      <c r="A18016" s="1" t="s">
        <v>372</v>
      </c>
      <c r="B18016" s="2" t="s">
        <v>86</v>
      </c>
      <c r="C18016" s="2" t="s">
        <v>684</v>
      </c>
      <c r="D18016" s="2" t="s">
        <v>17900</v>
      </c>
      <c r="E18016" s="2" t="s">
        <v>16239</v>
      </c>
      <c r="F18016" s="2">
        <v>25172504</v>
      </c>
      <c r="G18016" s="2" t="s">
        <v>2858</v>
      </c>
      <c r="H18016" s="2">
        <v>8</v>
      </c>
      <c r="I18016" s="2">
        <v>6</v>
      </c>
      <c r="J18016" s="2">
        <v>10</v>
      </c>
      <c r="K18016" s="2">
        <v>18</v>
      </c>
      <c r="L18016" s="3">
        <v>14272789</v>
      </c>
      <c r="M18016" s="2" t="s">
        <v>0</v>
      </c>
      <c r="N18016" s="4" t="s">
        <v>21</v>
      </c>
    </row>
    <row r="18017" spans="1:14" x14ac:dyDescent="0.25">
      <c r="A18017" s="1" t="s">
        <v>372</v>
      </c>
      <c r="B18017" s="2" t="s">
        <v>86</v>
      </c>
      <c r="C18017" s="2" t="s">
        <v>684</v>
      </c>
      <c r="D18017" s="2" t="s">
        <v>17900</v>
      </c>
      <c r="E18017" s="2" t="s">
        <v>16240</v>
      </c>
      <c r="F18017" s="2">
        <v>25172504</v>
      </c>
      <c r="G18017" s="2" t="s">
        <v>2858</v>
      </c>
      <c r="H18017" s="2">
        <v>8</v>
      </c>
      <c r="I18017" s="2">
        <v>6</v>
      </c>
      <c r="J18017" s="2">
        <v>10</v>
      </c>
      <c r="K18017" s="2">
        <v>10</v>
      </c>
      <c r="L18017" s="3">
        <v>4161430</v>
      </c>
      <c r="M18017" s="2" t="s">
        <v>0</v>
      </c>
      <c r="N18017" s="4" t="s">
        <v>21</v>
      </c>
    </row>
    <row r="18018" spans="1:14" x14ac:dyDescent="0.25">
      <c r="A18018" s="1" t="s">
        <v>372</v>
      </c>
      <c r="B18018" s="2" t="s">
        <v>86</v>
      </c>
      <c r="C18018" s="2" t="s">
        <v>684</v>
      </c>
      <c r="D18018" s="2" t="s">
        <v>17900</v>
      </c>
      <c r="E18018" s="2" t="s">
        <v>16241</v>
      </c>
      <c r="F18018" s="2">
        <v>25172504</v>
      </c>
      <c r="G18018" s="2" t="s">
        <v>2858</v>
      </c>
      <c r="H18018" s="2">
        <v>8</v>
      </c>
      <c r="I18018" s="2">
        <v>6</v>
      </c>
      <c r="J18018" s="2">
        <v>10</v>
      </c>
      <c r="K18018" s="2">
        <v>24</v>
      </c>
      <c r="L18018" s="3">
        <v>10087392</v>
      </c>
      <c r="M18018" s="2" t="s">
        <v>0</v>
      </c>
      <c r="N18018" s="4" t="s">
        <v>21</v>
      </c>
    </row>
    <row r="18019" spans="1:14" x14ac:dyDescent="0.25">
      <c r="A18019" s="1" t="s">
        <v>372</v>
      </c>
      <c r="B18019" s="2" t="s">
        <v>86</v>
      </c>
      <c r="C18019" s="2" t="s">
        <v>684</v>
      </c>
      <c r="D18019" s="2" t="s">
        <v>17900</v>
      </c>
      <c r="E18019" s="2" t="s">
        <v>16242</v>
      </c>
      <c r="F18019" s="2">
        <v>25172504</v>
      </c>
      <c r="G18019" s="2" t="s">
        <v>2858</v>
      </c>
      <c r="H18019" s="2">
        <v>8</v>
      </c>
      <c r="I18019" s="2">
        <v>6</v>
      </c>
      <c r="J18019" s="2">
        <v>10</v>
      </c>
      <c r="K18019" s="2">
        <v>4</v>
      </c>
      <c r="L18019" s="3">
        <v>1806896</v>
      </c>
      <c r="M18019" s="2" t="s">
        <v>0</v>
      </c>
      <c r="N18019" s="4" t="s">
        <v>21</v>
      </c>
    </row>
    <row r="18020" spans="1:14" x14ac:dyDescent="0.25">
      <c r="A18020" s="1" t="s">
        <v>372</v>
      </c>
      <c r="B18020" s="2" t="s">
        <v>86</v>
      </c>
      <c r="C18020" s="2" t="s">
        <v>684</v>
      </c>
      <c r="D18020" s="2" t="s">
        <v>17900</v>
      </c>
      <c r="E18020" s="2" t="s">
        <v>16243</v>
      </c>
      <c r="F18020" s="2">
        <v>25172504</v>
      </c>
      <c r="G18020" s="2" t="s">
        <v>2858</v>
      </c>
      <c r="H18020" s="2">
        <v>8</v>
      </c>
      <c r="I18020" s="2">
        <v>6</v>
      </c>
      <c r="J18020" s="2">
        <v>10</v>
      </c>
      <c r="K18020" s="2">
        <v>4</v>
      </c>
      <c r="L18020" s="3">
        <v>2075360</v>
      </c>
      <c r="M18020" s="2" t="s">
        <v>0</v>
      </c>
      <c r="N18020" s="4" t="s">
        <v>21</v>
      </c>
    </row>
    <row r="18021" spans="1:14" x14ac:dyDescent="0.25">
      <c r="A18021" s="1" t="s">
        <v>372</v>
      </c>
      <c r="B18021" s="2" t="s">
        <v>86</v>
      </c>
      <c r="C18021" s="2" t="s">
        <v>684</v>
      </c>
      <c r="D18021" s="2" t="s">
        <v>17900</v>
      </c>
      <c r="E18021" s="2" t="s">
        <v>16244</v>
      </c>
      <c r="F18021" s="2">
        <v>25172504</v>
      </c>
      <c r="G18021" s="2" t="s">
        <v>2858</v>
      </c>
      <c r="H18021" s="2">
        <v>8</v>
      </c>
      <c r="I18021" s="2">
        <v>6</v>
      </c>
      <c r="J18021" s="2">
        <v>10</v>
      </c>
      <c r="K18021" s="2">
        <v>6</v>
      </c>
      <c r="L18021" s="3">
        <v>3125892</v>
      </c>
      <c r="M18021" s="2" t="s">
        <v>0</v>
      </c>
      <c r="N18021" s="4" t="s">
        <v>21</v>
      </c>
    </row>
    <row r="18022" spans="1:14" x14ac:dyDescent="0.25">
      <c r="A18022" s="1" t="s">
        <v>372</v>
      </c>
      <c r="B18022" s="2" t="s">
        <v>86</v>
      </c>
      <c r="C18022" s="2" t="s">
        <v>684</v>
      </c>
      <c r="D18022" s="2" t="s">
        <v>17900</v>
      </c>
      <c r="E18022" s="2" t="s">
        <v>16245</v>
      </c>
      <c r="F18022" s="2">
        <v>25172504</v>
      </c>
      <c r="G18022" s="2" t="s">
        <v>2858</v>
      </c>
      <c r="H18022" s="2">
        <v>8</v>
      </c>
      <c r="I18022" s="2">
        <v>6</v>
      </c>
      <c r="J18022" s="2">
        <v>10</v>
      </c>
      <c r="K18022" s="2">
        <v>2</v>
      </c>
      <c r="L18022" s="3">
        <v>1098370</v>
      </c>
      <c r="M18022" s="2" t="s">
        <v>0</v>
      </c>
      <c r="N18022" s="4" t="s">
        <v>21</v>
      </c>
    </row>
    <row r="18023" spans="1:14" x14ac:dyDescent="0.25">
      <c r="A18023" s="1" t="s">
        <v>372</v>
      </c>
      <c r="B18023" s="2" t="s">
        <v>86</v>
      </c>
      <c r="C18023" s="2" t="s">
        <v>684</v>
      </c>
      <c r="D18023" s="2" t="s">
        <v>17900</v>
      </c>
      <c r="E18023" s="2" t="s">
        <v>16246</v>
      </c>
      <c r="F18023" s="2">
        <v>25172503</v>
      </c>
      <c r="G18023" s="2" t="s">
        <v>2858</v>
      </c>
      <c r="H18023" s="2">
        <v>8</v>
      </c>
      <c r="I18023" s="2">
        <v>6</v>
      </c>
      <c r="J18023" s="2">
        <v>10</v>
      </c>
      <c r="K18023" s="2">
        <v>8</v>
      </c>
      <c r="L18023" s="3">
        <v>11915232</v>
      </c>
      <c r="M18023" s="2" t="s">
        <v>0</v>
      </c>
      <c r="N18023" s="4" t="s">
        <v>21</v>
      </c>
    </row>
    <row r="18024" spans="1:14" x14ac:dyDescent="0.25">
      <c r="A18024" s="1" t="s">
        <v>372</v>
      </c>
      <c r="B18024" s="2" t="s">
        <v>86</v>
      </c>
      <c r="C18024" s="2" t="s">
        <v>684</v>
      </c>
      <c r="D18024" s="2" t="s">
        <v>17900</v>
      </c>
      <c r="E18024" s="2" t="s">
        <v>16247</v>
      </c>
      <c r="F18024" s="2">
        <v>25172504</v>
      </c>
      <c r="G18024" s="2" t="s">
        <v>2858</v>
      </c>
      <c r="H18024" s="2">
        <v>8</v>
      </c>
      <c r="I18024" s="2">
        <v>6</v>
      </c>
      <c r="J18024" s="2">
        <v>10</v>
      </c>
      <c r="K18024" s="2">
        <v>14</v>
      </c>
      <c r="L18024" s="3">
        <v>8171480</v>
      </c>
      <c r="M18024" s="2" t="s">
        <v>0</v>
      </c>
      <c r="N18024" s="4" t="s">
        <v>21</v>
      </c>
    </row>
    <row r="18025" spans="1:14" x14ac:dyDescent="0.25">
      <c r="A18025" s="1" t="s">
        <v>372</v>
      </c>
      <c r="B18025" s="2" t="s">
        <v>86</v>
      </c>
      <c r="C18025" s="2" t="s">
        <v>684</v>
      </c>
      <c r="D18025" s="2" t="s">
        <v>17900</v>
      </c>
      <c r="E18025" s="2" t="s">
        <v>16248</v>
      </c>
      <c r="F18025" s="2">
        <v>25172512</v>
      </c>
      <c r="G18025" s="2" t="s">
        <v>2858</v>
      </c>
      <c r="H18025" s="2">
        <v>8</v>
      </c>
      <c r="I18025" s="2">
        <v>6</v>
      </c>
      <c r="J18025" s="2">
        <v>10</v>
      </c>
      <c r="K18025" s="2">
        <v>9</v>
      </c>
      <c r="L18025" s="3">
        <v>3746251</v>
      </c>
      <c r="M18025" s="2" t="s">
        <v>0</v>
      </c>
      <c r="N18025" s="4" t="s">
        <v>21</v>
      </c>
    </row>
    <row r="18026" spans="1:14" x14ac:dyDescent="0.25">
      <c r="A18026" s="1" t="s">
        <v>372</v>
      </c>
      <c r="B18026" s="2" t="s">
        <v>86</v>
      </c>
      <c r="C18026" s="2" t="s">
        <v>684</v>
      </c>
      <c r="D18026" s="2" t="s">
        <v>17900</v>
      </c>
      <c r="E18026" s="2" t="s">
        <v>16249</v>
      </c>
      <c r="F18026" s="2" t="s">
        <v>16250</v>
      </c>
      <c r="G18026" s="2" t="s">
        <v>2858</v>
      </c>
      <c r="H18026" s="2">
        <v>8</v>
      </c>
      <c r="I18026" s="2">
        <v>6</v>
      </c>
      <c r="J18026" s="2">
        <v>10</v>
      </c>
      <c r="K18026" s="2">
        <v>1</v>
      </c>
      <c r="L18026" s="3">
        <v>21074705</v>
      </c>
      <c r="M18026" s="2" t="s">
        <v>20</v>
      </c>
      <c r="N18026" s="4" t="s">
        <v>21</v>
      </c>
    </row>
    <row r="18027" spans="1:14" x14ac:dyDescent="0.25">
      <c r="A18027" s="1" t="s">
        <v>372</v>
      </c>
      <c r="B18027" s="2" t="s">
        <v>15</v>
      </c>
      <c r="C18027" s="2" t="s">
        <v>22</v>
      </c>
      <c r="D18027" s="2" t="s">
        <v>23</v>
      </c>
      <c r="E18027" s="2" t="s">
        <v>19006</v>
      </c>
      <c r="F18027" s="2">
        <v>60141012</v>
      </c>
      <c r="G18027" s="2" t="s">
        <v>490</v>
      </c>
      <c r="H18027" s="2">
        <v>3</v>
      </c>
      <c r="I18027" s="2">
        <v>12</v>
      </c>
      <c r="J18027" s="2">
        <v>10</v>
      </c>
      <c r="K18027" s="2">
        <v>1</v>
      </c>
      <c r="L18027" s="3">
        <v>8806000</v>
      </c>
      <c r="M18027" s="2" t="s">
        <v>0</v>
      </c>
      <c r="N18027" s="4" t="s">
        <v>21</v>
      </c>
    </row>
    <row r="18028" spans="1:14" x14ac:dyDescent="0.25">
      <c r="A18028" s="1" t="s">
        <v>372</v>
      </c>
      <c r="B18028" s="2" t="s">
        <v>15</v>
      </c>
      <c r="C18028" s="2" t="s">
        <v>22</v>
      </c>
      <c r="D18028" s="2" t="s">
        <v>23</v>
      </c>
      <c r="E18028" s="2" t="s">
        <v>19007</v>
      </c>
      <c r="F18028" s="2">
        <v>60141012</v>
      </c>
      <c r="G18028" s="2" t="s">
        <v>490</v>
      </c>
      <c r="H18028" s="2">
        <v>3</v>
      </c>
      <c r="I18028" s="2">
        <v>12</v>
      </c>
      <c r="J18028" s="2">
        <v>10</v>
      </c>
      <c r="K18028" s="2">
        <v>1</v>
      </c>
      <c r="L18028" s="3">
        <v>8806000</v>
      </c>
      <c r="M18028" s="2" t="s">
        <v>0</v>
      </c>
      <c r="N18028" s="4" t="s">
        <v>21</v>
      </c>
    </row>
    <row r="18029" spans="1:14" x14ac:dyDescent="0.25">
      <c r="A18029" s="1" t="s">
        <v>372</v>
      </c>
      <c r="B18029" s="2" t="s">
        <v>60</v>
      </c>
      <c r="C18029" s="2" t="s">
        <v>60</v>
      </c>
      <c r="D18029" s="2" t="s">
        <v>61</v>
      </c>
      <c r="E18029" s="2" t="s">
        <v>16251</v>
      </c>
      <c r="F18029" s="2">
        <v>52121508</v>
      </c>
      <c r="G18029" s="2" t="s">
        <v>2858</v>
      </c>
      <c r="H18029" s="2">
        <v>10</v>
      </c>
      <c r="I18029" s="2">
        <v>12</v>
      </c>
      <c r="J18029" s="2">
        <v>16</v>
      </c>
      <c r="K18029" s="2">
        <v>1408</v>
      </c>
      <c r="L18029" s="3">
        <v>69980773.629999995</v>
      </c>
      <c r="M18029" s="2" t="s">
        <v>0</v>
      </c>
      <c r="N18029" s="4" t="s">
        <v>21</v>
      </c>
    </row>
    <row r="18030" spans="1:14" x14ac:dyDescent="0.25">
      <c r="A18030" s="1" t="s">
        <v>372</v>
      </c>
      <c r="B18030" s="2" t="s">
        <v>60</v>
      </c>
      <c r="C18030" s="2" t="s">
        <v>60</v>
      </c>
      <c r="D18030" s="2" t="s">
        <v>61</v>
      </c>
      <c r="E18030" s="2" t="s">
        <v>15891</v>
      </c>
      <c r="F18030" s="2" t="s">
        <v>15892</v>
      </c>
      <c r="G18030" s="2" t="s">
        <v>2858</v>
      </c>
      <c r="H18030" s="2">
        <v>10</v>
      </c>
      <c r="I18030" s="2">
        <v>12</v>
      </c>
      <c r="J18030" s="2">
        <v>16</v>
      </c>
      <c r="K18030" s="2">
        <v>2493</v>
      </c>
      <c r="L18030" s="3">
        <v>139952657.25</v>
      </c>
      <c r="M18030" s="2" t="s">
        <v>0</v>
      </c>
      <c r="N18030" s="4" t="s">
        <v>21</v>
      </c>
    </row>
    <row r="18031" spans="1:14" x14ac:dyDescent="0.25">
      <c r="A18031" s="1" t="s">
        <v>372</v>
      </c>
      <c r="B18031" s="2" t="s">
        <v>60</v>
      </c>
      <c r="C18031" s="2" t="s">
        <v>60</v>
      </c>
      <c r="D18031" s="2" t="s">
        <v>61</v>
      </c>
      <c r="E18031" s="2" t="s">
        <v>16252</v>
      </c>
      <c r="F18031" s="2">
        <v>52121701</v>
      </c>
      <c r="G18031" s="2" t="s">
        <v>2858</v>
      </c>
      <c r="H18031" s="2">
        <v>10</v>
      </c>
      <c r="I18031" s="2">
        <v>12</v>
      </c>
      <c r="J18031" s="2">
        <v>16</v>
      </c>
      <c r="K18031" s="2">
        <v>3928</v>
      </c>
      <c r="L18031" s="3">
        <v>59999898.719999999</v>
      </c>
      <c r="M18031" s="2" t="s">
        <v>0</v>
      </c>
      <c r="N18031" s="4" t="s">
        <v>21</v>
      </c>
    </row>
    <row r="18032" spans="1:14" x14ac:dyDescent="0.25">
      <c r="A18032" s="1" t="s">
        <v>372</v>
      </c>
      <c r="B18032" s="2" t="s">
        <v>60</v>
      </c>
      <c r="C18032" s="2" t="s">
        <v>60</v>
      </c>
      <c r="D18032" s="2" t="s">
        <v>61</v>
      </c>
      <c r="E18032" s="2" t="s">
        <v>16253</v>
      </c>
      <c r="F18032" s="2">
        <v>53102701</v>
      </c>
      <c r="G18032" s="2" t="s">
        <v>490</v>
      </c>
      <c r="H18032" s="2">
        <v>10</v>
      </c>
      <c r="I18032" s="2">
        <v>12</v>
      </c>
      <c r="J18032" s="2">
        <v>16</v>
      </c>
      <c r="K18032" s="2">
        <v>3359</v>
      </c>
      <c r="L18032" s="3">
        <v>25578785</v>
      </c>
      <c r="M18032" s="2" t="s">
        <v>17391</v>
      </c>
      <c r="N18032" s="4" t="s">
        <v>21</v>
      </c>
    </row>
    <row r="18033" spans="1:14" x14ac:dyDescent="0.25">
      <c r="A18033" s="1" t="s">
        <v>372</v>
      </c>
      <c r="B18033" s="2" t="s">
        <v>60</v>
      </c>
      <c r="C18033" s="2" t="s">
        <v>60</v>
      </c>
      <c r="D18033" s="2" t="s">
        <v>61</v>
      </c>
      <c r="E18033" s="2" t="s">
        <v>16254</v>
      </c>
      <c r="F18033" s="2">
        <v>53102701</v>
      </c>
      <c r="G18033" s="2" t="s">
        <v>490</v>
      </c>
      <c r="H18033" s="2">
        <v>10</v>
      </c>
      <c r="I18033" s="2">
        <v>12</v>
      </c>
      <c r="J18033" s="2">
        <v>16</v>
      </c>
      <c r="K18033" s="2">
        <v>7180</v>
      </c>
      <c r="L18033" s="3">
        <v>54675700</v>
      </c>
      <c r="M18033" s="2" t="s">
        <v>17391</v>
      </c>
      <c r="N18033" s="4" t="s">
        <v>21</v>
      </c>
    </row>
    <row r="18034" spans="1:14" x14ac:dyDescent="0.25">
      <c r="A18034" s="1" t="s">
        <v>372</v>
      </c>
      <c r="B18034" s="2" t="s">
        <v>60</v>
      </c>
      <c r="C18034" s="2" t="s">
        <v>60</v>
      </c>
      <c r="D18034" s="2" t="s">
        <v>61</v>
      </c>
      <c r="E18034" s="2" t="s">
        <v>16255</v>
      </c>
      <c r="F18034" s="2">
        <v>53102701</v>
      </c>
      <c r="G18034" s="2" t="s">
        <v>490</v>
      </c>
      <c r="H18034" s="2">
        <v>10</v>
      </c>
      <c r="I18034" s="2">
        <v>12</v>
      </c>
      <c r="J18034" s="2">
        <v>16</v>
      </c>
      <c r="K18034" s="2">
        <v>10</v>
      </c>
      <c r="L18034" s="3">
        <v>60990</v>
      </c>
      <c r="M18034" s="2" t="s">
        <v>17391</v>
      </c>
      <c r="N18034" s="4" t="s">
        <v>21</v>
      </c>
    </row>
    <row r="18035" spans="1:14" x14ac:dyDescent="0.25">
      <c r="A18035" s="1" t="s">
        <v>372</v>
      </c>
      <c r="B18035" s="2" t="s">
        <v>60</v>
      </c>
      <c r="C18035" s="2" t="s">
        <v>60</v>
      </c>
      <c r="D18035" s="2" t="s">
        <v>61</v>
      </c>
      <c r="E18035" s="2" t="s">
        <v>16256</v>
      </c>
      <c r="F18035" s="2">
        <v>53102701</v>
      </c>
      <c r="G18035" s="2" t="s">
        <v>490</v>
      </c>
      <c r="H18035" s="2">
        <v>10</v>
      </c>
      <c r="I18035" s="2">
        <v>12</v>
      </c>
      <c r="J18035" s="2">
        <v>16</v>
      </c>
      <c r="K18035" s="2">
        <v>130</v>
      </c>
      <c r="L18035" s="3">
        <v>1292070</v>
      </c>
      <c r="M18035" s="2" t="s">
        <v>17386</v>
      </c>
      <c r="N18035" s="4" t="s">
        <v>21</v>
      </c>
    </row>
    <row r="18036" spans="1:14" x14ac:dyDescent="0.25">
      <c r="A18036" s="1" t="s">
        <v>372</v>
      </c>
      <c r="B18036" s="2" t="s">
        <v>60</v>
      </c>
      <c r="C18036" s="2" t="s">
        <v>60</v>
      </c>
      <c r="D18036" s="2" t="s">
        <v>61</v>
      </c>
      <c r="E18036" s="2" t="s">
        <v>16257</v>
      </c>
      <c r="F18036" s="2">
        <v>53121602</v>
      </c>
      <c r="G18036" s="2" t="s">
        <v>2858</v>
      </c>
      <c r="H18036" s="2">
        <v>10</v>
      </c>
      <c r="I18036" s="2">
        <v>12</v>
      </c>
      <c r="J18036" s="2">
        <v>16</v>
      </c>
      <c r="K18036" s="2">
        <v>920</v>
      </c>
      <c r="L18036" s="3">
        <v>114954689.72</v>
      </c>
      <c r="M18036" s="2" t="s">
        <v>0</v>
      </c>
      <c r="N18036" s="4" t="s">
        <v>21</v>
      </c>
    </row>
    <row r="18037" spans="1:14" x14ac:dyDescent="0.25">
      <c r="A18037" s="1" t="s">
        <v>372</v>
      </c>
      <c r="B18037" s="2" t="s">
        <v>60</v>
      </c>
      <c r="C18037" s="2" t="s">
        <v>60</v>
      </c>
      <c r="D18037" s="2" t="s">
        <v>61</v>
      </c>
      <c r="E18037" s="2" t="s">
        <v>19008</v>
      </c>
      <c r="F18037" s="2">
        <v>53102701</v>
      </c>
      <c r="G18037" s="2" t="s">
        <v>490</v>
      </c>
      <c r="H18037" s="2">
        <v>10</v>
      </c>
      <c r="I18037" s="2">
        <v>12</v>
      </c>
      <c r="J18037" s="2">
        <v>16</v>
      </c>
      <c r="K18037" s="2">
        <v>201</v>
      </c>
      <c r="L18037" s="3">
        <v>350142</v>
      </c>
      <c r="M18037" s="2" t="s">
        <v>0</v>
      </c>
      <c r="N18037" s="4" t="s">
        <v>21</v>
      </c>
    </row>
    <row r="18038" spans="1:14" x14ac:dyDescent="0.25">
      <c r="A18038" s="1" t="s">
        <v>372</v>
      </c>
      <c r="B18038" s="2" t="s">
        <v>60</v>
      </c>
      <c r="C18038" s="2" t="s">
        <v>60</v>
      </c>
      <c r="D18038" s="2" t="s">
        <v>61</v>
      </c>
      <c r="E18038" s="2" t="s">
        <v>15757</v>
      </c>
      <c r="F18038" s="2">
        <v>53121600</v>
      </c>
      <c r="G18038" s="2" t="s">
        <v>2858</v>
      </c>
      <c r="H18038" s="2">
        <v>10</v>
      </c>
      <c r="I18038" s="2">
        <v>12</v>
      </c>
      <c r="J18038" s="2">
        <v>16</v>
      </c>
      <c r="K18038" s="2">
        <v>2464</v>
      </c>
      <c r="L18038" s="3">
        <v>59994691.189999998</v>
      </c>
      <c r="M18038" s="2" t="s">
        <v>17391</v>
      </c>
      <c r="N18038" s="4" t="s">
        <v>21</v>
      </c>
    </row>
    <row r="18039" spans="1:14" x14ac:dyDescent="0.25">
      <c r="A18039" s="1" t="s">
        <v>372</v>
      </c>
      <c r="B18039" s="2" t="s">
        <v>622</v>
      </c>
      <c r="C18039" s="2" t="s">
        <v>622</v>
      </c>
      <c r="D18039" s="2" t="s">
        <v>17893</v>
      </c>
      <c r="E18039" s="2" t="s">
        <v>16258</v>
      </c>
      <c r="F18039" s="2">
        <v>53102701</v>
      </c>
      <c r="G18039" s="2" t="s">
        <v>810</v>
      </c>
      <c r="H18039" s="2">
        <v>10</v>
      </c>
      <c r="I18039" s="2">
        <v>12</v>
      </c>
      <c r="J18039" s="2">
        <v>16</v>
      </c>
      <c r="K18039" s="2">
        <v>2247</v>
      </c>
      <c r="L18039" s="3">
        <v>459875851.05000001</v>
      </c>
      <c r="M18039" s="2" t="s">
        <v>0</v>
      </c>
      <c r="N18039" s="4" t="s">
        <v>21</v>
      </c>
    </row>
    <row r="18040" spans="1:14" x14ac:dyDescent="0.25">
      <c r="A18040" s="1" t="s">
        <v>372</v>
      </c>
      <c r="B18040" s="2" t="s">
        <v>622</v>
      </c>
      <c r="C18040" s="2" t="s">
        <v>622</v>
      </c>
      <c r="D18040" s="2" t="s">
        <v>17893</v>
      </c>
      <c r="E18040" s="2" t="s">
        <v>16259</v>
      </c>
      <c r="F18040" s="2">
        <v>46181612</v>
      </c>
      <c r="G18040" s="2" t="s">
        <v>19</v>
      </c>
      <c r="H18040" s="2">
        <v>10</v>
      </c>
      <c r="I18040" s="2">
        <v>12</v>
      </c>
      <c r="J18040" s="2">
        <v>16</v>
      </c>
      <c r="K18040" s="2">
        <v>727</v>
      </c>
      <c r="L18040" s="3">
        <v>389308500</v>
      </c>
      <c r="M18040" s="2" t="s">
        <v>17386</v>
      </c>
      <c r="N18040" s="4" t="s">
        <v>21</v>
      </c>
    </row>
    <row r="18041" spans="1:14" x14ac:dyDescent="0.25">
      <c r="A18041" s="1" t="s">
        <v>372</v>
      </c>
      <c r="B18041" s="2" t="s">
        <v>622</v>
      </c>
      <c r="C18041" s="2" t="s">
        <v>622</v>
      </c>
      <c r="D18041" s="2" t="s">
        <v>17893</v>
      </c>
      <c r="E18041" s="2" t="s">
        <v>16260</v>
      </c>
      <c r="F18041" s="2">
        <v>46181526</v>
      </c>
      <c r="G18041" s="2" t="s">
        <v>490</v>
      </c>
      <c r="H18041" s="2">
        <v>10</v>
      </c>
      <c r="I18041" s="2">
        <v>12</v>
      </c>
      <c r="J18041" s="2">
        <v>16</v>
      </c>
      <c r="K18041" s="2">
        <v>58</v>
      </c>
      <c r="L18041" s="3">
        <v>8410000</v>
      </c>
      <c r="M18041" s="2" t="s">
        <v>0</v>
      </c>
      <c r="N18041" s="4" t="s">
        <v>21</v>
      </c>
    </row>
    <row r="18042" spans="1:14" x14ac:dyDescent="0.25">
      <c r="A18042" s="1" t="s">
        <v>372</v>
      </c>
      <c r="B18042" s="2" t="s">
        <v>113</v>
      </c>
      <c r="C18042" s="2" t="s">
        <v>113</v>
      </c>
      <c r="D18042" s="2" t="s">
        <v>114</v>
      </c>
      <c r="E18042" s="2" t="s">
        <v>16261</v>
      </c>
      <c r="F18042" s="2">
        <v>24112601</v>
      </c>
      <c r="G18042" s="2" t="s">
        <v>2858</v>
      </c>
      <c r="H18042" s="2">
        <v>10</v>
      </c>
      <c r="I18042" s="2">
        <v>12</v>
      </c>
      <c r="J18042" s="2">
        <v>16</v>
      </c>
      <c r="K18042" s="2">
        <v>1693</v>
      </c>
      <c r="L18042" s="3">
        <v>41995594.68</v>
      </c>
      <c r="M18042" s="2" t="s">
        <v>0</v>
      </c>
      <c r="N18042" s="4" t="s">
        <v>21</v>
      </c>
    </row>
    <row r="18043" spans="1:14" x14ac:dyDescent="0.25">
      <c r="A18043" s="1" t="s">
        <v>372</v>
      </c>
      <c r="B18043" s="2" t="s">
        <v>408</v>
      </c>
      <c r="C18043" s="2" t="s">
        <v>1186</v>
      </c>
      <c r="D18043" s="2" t="s">
        <v>17937</v>
      </c>
      <c r="E18043" s="2" t="s">
        <v>16262</v>
      </c>
      <c r="F18043" s="2">
        <v>51102710</v>
      </c>
      <c r="G18043" s="2" t="s">
        <v>2858</v>
      </c>
      <c r="H18043" s="2">
        <v>8</v>
      </c>
      <c r="I18043" s="2">
        <v>12</v>
      </c>
      <c r="J18043" s="2">
        <v>10</v>
      </c>
      <c r="K18043" s="2">
        <v>9233</v>
      </c>
      <c r="L18043" s="3">
        <v>29997994</v>
      </c>
      <c r="M18043" s="2" t="s">
        <v>0</v>
      </c>
      <c r="N18043" s="4" t="s">
        <v>21</v>
      </c>
    </row>
    <row r="18044" spans="1:14" x14ac:dyDescent="0.25">
      <c r="A18044" s="1" t="s">
        <v>372</v>
      </c>
      <c r="B18044" s="2" t="s">
        <v>408</v>
      </c>
      <c r="C18044" s="2" t="s">
        <v>1186</v>
      </c>
      <c r="D18044" s="2" t="s">
        <v>17937</v>
      </c>
      <c r="E18044" s="2" t="s">
        <v>16263</v>
      </c>
      <c r="F18044" s="2">
        <v>51102710</v>
      </c>
      <c r="G18044" s="2" t="s">
        <v>2858</v>
      </c>
      <c r="H18044" s="2">
        <v>8</v>
      </c>
      <c r="I18044" s="2">
        <v>12</v>
      </c>
      <c r="J18044" s="2">
        <v>10</v>
      </c>
      <c r="K18044" s="2">
        <v>5558</v>
      </c>
      <c r="L18044" s="3">
        <v>11999722</v>
      </c>
      <c r="M18044" s="2" t="s">
        <v>17438</v>
      </c>
      <c r="N18044" s="4" t="s">
        <v>21</v>
      </c>
    </row>
    <row r="18045" spans="1:14" x14ac:dyDescent="0.25">
      <c r="A18045" s="1" t="s">
        <v>372</v>
      </c>
      <c r="B18045" s="2" t="s">
        <v>76</v>
      </c>
      <c r="C18045" s="2" t="s">
        <v>80</v>
      </c>
      <c r="D18045" s="2" t="s">
        <v>81</v>
      </c>
      <c r="E18045" s="2" t="s">
        <v>16264</v>
      </c>
      <c r="F18045" s="2">
        <v>53131626</v>
      </c>
      <c r="G18045" s="2" t="s">
        <v>2858</v>
      </c>
      <c r="H18045" s="2">
        <v>8</v>
      </c>
      <c r="I18045" s="2">
        <v>12</v>
      </c>
      <c r="J18045" s="2">
        <v>10</v>
      </c>
      <c r="K18045" s="2">
        <v>11875</v>
      </c>
      <c r="L18045" s="3">
        <v>23999375</v>
      </c>
      <c r="M18045" s="2" t="s">
        <v>239</v>
      </c>
      <c r="N18045" s="4" t="s">
        <v>21</v>
      </c>
    </row>
    <row r="18046" spans="1:14" x14ac:dyDescent="0.25">
      <c r="A18046" s="1" t="s">
        <v>372</v>
      </c>
      <c r="B18046" s="2" t="s">
        <v>76</v>
      </c>
      <c r="C18046" s="2" t="s">
        <v>80</v>
      </c>
      <c r="D18046" s="2" t="s">
        <v>81</v>
      </c>
      <c r="E18046" s="2" t="s">
        <v>16265</v>
      </c>
      <c r="F18046" s="2">
        <v>53131608</v>
      </c>
      <c r="G18046" s="2" t="s">
        <v>2858</v>
      </c>
      <c r="H18046" s="2">
        <v>8</v>
      </c>
      <c r="I18046" s="2">
        <v>12</v>
      </c>
      <c r="J18046" s="2">
        <v>10</v>
      </c>
      <c r="K18046" s="2">
        <v>19000</v>
      </c>
      <c r="L18046" s="3">
        <v>19950000</v>
      </c>
      <c r="M18046" s="2" t="s">
        <v>0</v>
      </c>
      <c r="N18046" s="4" t="s">
        <v>21</v>
      </c>
    </row>
    <row r="18047" spans="1:14" x14ac:dyDescent="0.25">
      <c r="A18047" s="1" t="s">
        <v>372</v>
      </c>
      <c r="B18047" s="2" t="s">
        <v>76</v>
      </c>
      <c r="C18047" s="2" t="s">
        <v>80</v>
      </c>
      <c r="D18047" s="2" t="s">
        <v>81</v>
      </c>
      <c r="E18047" s="2" t="s">
        <v>16266</v>
      </c>
      <c r="F18047" s="2">
        <v>53131626</v>
      </c>
      <c r="G18047" s="2" t="s">
        <v>2858</v>
      </c>
      <c r="H18047" s="2">
        <v>8</v>
      </c>
      <c r="I18047" s="2">
        <v>12</v>
      </c>
      <c r="J18047" s="2">
        <v>10</v>
      </c>
      <c r="K18047" s="2">
        <v>255</v>
      </c>
      <c r="L18047" s="3">
        <v>9970500</v>
      </c>
      <c r="M18047" s="2" t="s">
        <v>17383</v>
      </c>
      <c r="N18047" s="4" t="s">
        <v>21</v>
      </c>
    </row>
    <row r="18048" spans="1:14" x14ac:dyDescent="0.25">
      <c r="A18048" s="1" t="s">
        <v>372</v>
      </c>
      <c r="B18048" s="2" t="s">
        <v>545</v>
      </c>
      <c r="C18048" s="2" t="s">
        <v>2666</v>
      </c>
      <c r="D18048" s="2" t="s">
        <v>17965</v>
      </c>
      <c r="E18048" s="2" t="s">
        <v>16267</v>
      </c>
      <c r="F18048" s="2">
        <v>78101800</v>
      </c>
      <c r="G18048" s="2" t="s">
        <v>2858</v>
      </c>
      <c r="H18048" s="2">
        <v>8</v>
      </c>
      <c r="I18048" s="2">
        <v>12</v>
      </c>
      <c r="J18048" s="2">
        <v>10</v>
      </c>
      <c r="K18048" s="2">
        <v>1</v>
      </c>
      <c r="L18048" s="3">
        <v>1000000</v>
      </c>
      <c r="M18048" s="2" t="s">
        <v>20</v>
      </c>
      <c r="N18048" s="4" t="s">
        <v>21</v>
      </c>
    </row>
    <row r="18049" spans="1:14" x14ac:dyDescent="0.25">
      <c r="A18049" s="1" t="s">
        <v>372</v>
      </c>
      <c r="B18049" s="2" t="s">
        <v>60</v>
      </c>
      <c r="C18049" s="2" t="s">
        <v>60</v>
      </c>
      <c r="D18049" s="2" t="s">
        <v>61</v>
      </c>
      <c r="E18049" s="2" t="s">
        <v>19009</v>
      </c>
      <c r="F18049" s="2">
        <v>53102701</v>
      </c>
      <c r="G18049" s="2" t="s">
        <v>490</v>
      </c>
      <c r="H18049" s="2">
        <v>10</v>
      </c>
      <c r="I18049" s="2">
        <v>12</v>
      </c>
      <c r="J18049" s="2">
        <v>16</v>
      </c>
      <c r="K18049" s="2">
        <v>2160</v>
      </c>
      <c r="L18049" s="3">
        <v>6451920</v>
      </c>
      <c r="M18049" s="2" t="s">
        <v>0</v>
      </c>
      <c r="N18049" s="4" t="s">
        <v>21</v>
      </c>
    </row>
    <row r="18050" spans="1:14" x14ac:dyDescent="0.25">
      <c r="A18050" s="1" t="s">
        <v>372</v>
      </c>
      <c r="B18050" s="2" t="s">
        <v>60</v>
      </c>
      <c r="C18050" s="2" t="s">
        <v>60</v>
      </c>
      <c r="D18050" s="2" t="s">
        <v>61</v>
      </c>
      <c r="E18050" s="2" t="s">
        <v>19010</v>
      </c>
      <c r="F18050" s="2">
        <v>53102701</v>
      </c>
      <c r="G18050" s="2" t="s">
        <v>490</v>
      </c>
      <c r="H18050" s="2">
        <v>10</v>
      </c>
      <c r="I18050" s="2">
        <v>12</v>
      </c>
      <c r="J18050" s="2">
        <v>16</v>
      </c>
      <c r="K18050" s="2">
        <v>220</v>
      </c>
      <c r="L18050" s="3">
        <v>1889360</v>
      </c>
      <c r="M18050" s="2" t="s">
        <v>17386</v>
      </c>
      <c r="N18050" s="4" t="s">
        <v>21</v>
      </c>
    </row>
    <row r="18051" spans="1:14" x14ac:dyDescent="0.25">
      <c r="A18051" s="1" t="s">
        <v>372</v>
      </c>
      <c r="B18051" s="2" t="s">
        <v>28</v>
      </c>
      <c r="C18051" s="2" t="s">
        <v>29</v>
      </c>
      <c r="D18051" s="2" t="s">
        <v>30</v>
      </c>
      <c r="E18051" s="2" t="s">
        <v>16268</v>
      </c>
      <c r="F18051" s="2">
        <v>40101701</v>
      </c>
      <c r="G18051" s="2" t="s">
        <v>2858</v>
      </c>
      <c r="H18051" s="2">
        <v>9</v>
      </c>
      <c r="I18051" s="2">
        <v>12</v>
      </c>
      <c r="J18051" s="2">
        <v>10</v>
      </c>
      <c r="K18051" s="2">
        <v>1</v>
      </c>
      <c r="L18051" s="3">
        <v>9932503</v>
      </c>
      <c r="M18051" s="2" t="s">
        <v>0</v>
      </c>
      <c r="N18051" s="4" t="s">
        <v>21</v>
      </c>
    </row>
    <row r="18052" spans="1:14" x14ac:dyDescent="0.25">
      <c r="A18052" s="1" t="s">
        <v>372</v>
      </c>
      <c r="B18052" s="2" t="s">
        <v>622</v>
      </c>
      <c r="C18052" s="2" t="s">
        <v>622</v>
      </c>
      <c r="D18052" s="2" t="s">
        <v>17893</v>
      </c>
      <c r="E18052" s="2" t="s">
        <v>16269</v>
      </c>
      <c r="F18052" s="2" t="s">
        <v>16270</v>
      </c>
      <c r="G18052" s="2" t="s">
        <v>2858</v>
      </c>
      <c r="H18052" s="2">
        <v>1</v>
      </c>
      <c r="I18052" s="2">
        <v>6</v>
      </c>
      <c r="J18052" s="2">
        <v>10</v>
      </c>
      <c r="K18052" s="2">
        <v>296</v>
      </c>
      <c r="L18052" s="3">
        <v>59200000</v>
      </c>
      <c r="M18052" s="2" t="s">
        <v>0</v>
      </c>
      <c r="N18052" s="4" t="s">
        <v>21</v>
      </c>
    </row>
    <row r="18053" spans="1:14" x14ac:dyDescent="0.25">
      <c r="A18053" s="1" t="s">
        <v>372</v>
      </c>
      <c r="B18053" s="2" t="s">
        <v>60</v>
      </c>
      <c r="C18053" s="2" t="s">
        <v>60</v>
      </c>
      <c r="D18053" s="2" t="s">
        <v>61</v>
      </c>
      <c r="E18053" s="2" t="s">
        <v>16271</v>
      </c>
      <c r="F18053" s="2">
        <v>55121715</v>
      </c>
      <c r="G18053" s="2" t="s">
        <v>490</v>
      </c>
      <c r="H18053" s="2">
        <v>1</v>
      </c>
      <c r="I18053" s="2">
        <v>6</v>
      </c>
      <c r="J18053" s="2">
        <v>16</v>
      </c>
      <c r="K18053" s="2">
        <v>6</v>
      </c>
      <c r="L18053" s="3">
        <v>1999200</v>
      </c>
      <c r="M18053" s="2" t="s">
        <v>0</v>
      </c>
      <c r="N18053" s="4" t="s">
        <v>21</v>
      </c>
    </row>
    <row r="18054" spans="1:14" x14ac:dyDescent="0.25">
      <c r="A18054" s="1" t="s">
        <v>372</v>
      </c>
      <c r="B18054" s="2" t="s">
        <v>60</v>
      </c>
      <c r="C18054" s="2" t="s">
        <v>60</v>
      </c>
      <c r="D18054" s="2" t="s">
        <v>61</v>
      </c>
      <c r="E18054" s="2" t="s">
        <v>16272</v>
      </c>
      <c r="F18054" s="2">
        <v>55121715</v>
      </c>
      <c r="G18054" s="2" t="s">
        <v>490</v>
      </c>
      <c r="H18054" s="2">
        <v>1</v>
      </c>
      <c r="I18054" s="2">
        <v>6</v>
      </c>
      <c r="J18054" s="2">
        <v>16</v>
      </c>
      <c r="K18054" s="2">
        <v>7</v>
      </c>
      <c r="L18054" s="3">
        <v>3748500</v>
      </c>
      <c r="M18054" s="2" t="s">
        <v>0</v>
      </c>
      <c r="N18054" s="4" t="s">
        <v>21</v>
      </c>
    </row>
    <row r="18055" spans="1:14" x14ac:dyDescent="0.25">
      <c r="A18055" s="1" t="s">
        <v>372</v>
      </c>
      <c r="B18055" s="2" t="s">
        <v>60</v>
      </c>
      <c r="C18055" s="2" t="s">
        <v>60</v>
      </c>
      <c r="D18055" s="2" t="s">
        <v>61</v>
      </c>
      <c r="E18055" s="2" t="s">
        <v>16273</v>
      </c>
      <c r="F18055" s="2">
        <v>55121715</v>
      </c>
      <c r="G18055" s="2" t="s">
        <v>490</v>
      </c>
      <c r="H18055" s="2">
        <v>1</v>
      </c>
      <c r="I18055" s="2">
        <v>6</v>
      </c>
      <c r="J18055" s="2">
        <v>16</v>
      </c>
      <c r="K18055" s="2">
        <v>5</v>
      </c>
      <c r="L18055" s="3">
        <v>2677500</v>
      </c>
      <c r="M18055" s="2" t="s">
        <v>0</v>
      </c>
      <c r="N18055" s="4" t="s">
        <v>21</v>
      </c>
    </row>
    <row r="18056" spans="1:14" x14ac:dyDescent="0.25">
      <c r="A18056" s="1" t="s">
        <v>372</v>
      </c>
      <c r="B18056" s="2" t="s">
        <v>60</v>
      </c>
      <c r="C18056" s="2" t="s">
        <v>60</v>
      </c>
      <c r="D18056" s="2" t="s">
        <v>61</v>
      </c>
      <c r="E18056" s="2" t="s">
        <v>16274</v>
      </c>
      <c r="F18056" s="2">
        <v>55121715</v>
      </c>
      <c r="G18056" s="2" t="s">
        <v>490</v>
      </c>
      <c r="H18056" s="2">
        <v>1</v>
      </c>
      <c r="I18056" s="2">
        <v>6</v>
      </c>
      <c r="J18056" s="2">
        <v>16</v>
      </c>
      <c r="K18056" s="2">
        <v>7</v>
      </c>
      <c r="L18056" s="3">
        <v>3748500</v>
      </c>
      <c r="M18056" s="2" t="s">
        <v>0</v>
      </c>
      <c r="N18056" s="4" t="s">
        <v>21</v>
      </c>
    </row>
    <row r="18057" spans="1:14" x14ac:dyDescent="0.25">
      <c r="A18057" s="1" t="s">
        <v>372</v>
      </c>
      <c r="B18057" s="2" t="s">
        <v>60</v>
      </c>
      <c r="C18057" s="2" t="s">
        <v>60</v>
      </c>
      <c r="D18057" s="2" t="s">
        <v>61</v>
      </c>
      <c r="E18057" s="2" t="s">
        <v>16275</v>
      </c>
      <c r="F18057" s="2">
        <v>55121715</v>
      </c>
      <c r="G18057" s="2" t="s">
        <v>490</v>
      </c>
      <c r="H18057" s="2">
        <v>1</v>
      </c>
      <c r="I18057" s="2">
        <v>6</v>
      </c>
      <c r="J18057" s="2">
        <v>16</v>
      </c>
      <c r="K18057" s="2">
        <v>1</v>
      </c>
      <c r="L18057" s="3">
        <v>1142400</v>
      </c>
      <c r="M18057" s="2" t="s">
        <v>0</v>
      </c>
      <c r="N18057" s="4" t="s">
        <v>21</v>
      </c>
    </row>
    <row r="18058" spans="1:14" x14ac:dyDescent="0.25">
      <c r="A18058" s="1" t="s">
        <v>372</v>
      </c>
      <c r="B18058" s="2" t="s">
        <v>60</v>
      </c>
      <c r="C18058" s="2" t="s">
        <v>60</v>
      </c>
      <c r="D18058" s="2" t="s">
        <v>61</v>
      </c>
      <c r="E18058" s="2" t="s">
        <v>16181</v>
      </c>
      <c r="F18058" s="2">
        <v>55121715</v>
      </c>
      <c r="G18058" s="2" t="s">
        <v>490</v>
      </c>
      <c r="H18058" s="2">
        <v>1</v>
      </c>
      <c r="I18058" s="2">
        <v>6</v>
      </c>
      <c r="J18058" s="2">
        <v>16</v>
      </c>
      <c r="K18058" s="2">
        <v>10</v>
      </c>
      <c r="L18058" s="3">
        <v>892500</v>
      </c>
      <c r="M18058" s="2" t="s">
        <v>0</v>
      </c>
      <c r="N18058" s="4" t="s">
        <v>21</v>
      </c>
    </row>
    <row r="18059" spans="1:14" x14ac:dyDescent="0.25">
      <c r="A18059" s="1" t="s">
        <v>372</v>
      </c>
      <c r="B18059" s="2" t="s">
        <v>60</v>
      </c>
      <c r="C18059" s="2" t="s">
        <v>60</v>
      </c>
      <c r="D18059" s="2" t="s">
        <v>61</v>
      </c>
      <c r="E18059" s="2" t="s">
        <v>16182</v>
      </c>
      <c r="F18059" s="2">
        <v>55121715</v>
      </c>
      <c r="G18059" s="2" t="s">
        <v>490</v>
      </c>
      <c r="H18059" s="2">
        <v>1</v>
      </c>
      <c r="I18059" s="2">
        <v>6</v>
      </c>
      <c r="J18059" s="2">
        <v>16</v>
      </c>
      <c r="K18059" s="2">
        <v>2</v>
      </c>
      <c r="L18059" s="3">
        <v>999600</v>
      </c>
      <c r="M18059" s="2" t="s">
        <v>0</v>
      </c>
      <c r="N18059" s="4" t="s">
        <v>21</v>
      </c>
    </row>
    <row r="18060" spans="1:14" x14ac:dyDescent="0.25">
      <c r="A18060" s="1" t="s">
        <v>372</v>
      </c>
      <c r="B18060" s="2" t="s">
        <v>60</v>
      </c>
      <c r="C18060" s="2" t="s">
        <v>60</v>
      </c>
      <c r="D18060" s="2" t="s">
        <v>61</v>
      </c>
      <c r="E18060" s="2" t="s">
        <v>16183</v>
      </c>
      <c r="F18060" s="2">
        <v>55121715</v>
      </c>
      <c r="G18060" s="2" t="s">
        <v>490</v>
      </c>
      <c r="H18060" s="2">
        <v>1</v>
      </c>
      <c r="I18060" s="2">
        <v>6</v>
      </c>
      <c r="J18060" s="2">
        <v>16</v>
      </c>
      <c r="K18060" s="2">
        <v>2</v>
      </c>
      <c r="L18060" s="3">
        <v>119000</v>
      </c>
      <c r="M18060" s="2" t="s">
        <v>0</v>
      </c>
      <c r="N18060" s="4" t="s">
        <v>21</v>
      </c>
    </row>
    <row r="18061" spans="1:14" x14ac:dyDescent="0.25">
      <c r="A18061" s="1" t="s">
        <v>372</v>
      </c>
      <c r="B18061" s="2" t="s">
        <v>60</v>
      </c>
      <c r="C18061" s="2" t="s">
        <v>60</v>
      </c>
      <c r="D18061" s="2" t="s">
        <v>61</v>
      </c>
      <c r="E18061" s="2" t="s">
        <v>16188</v>
      </c>
      <c r="F18061" s="2">
        <v>55121715</v>
      </c>
      <c r="G18061" s="2" t="s">
        <v>490</v>
      </c>
      <c r="H18061" s="2">
        <v>1</v>
      </c>
      <c r="I18061" s="2">
        <v>6</v>
      </c>
      <c r="J18061" s="2">
        <v>16</v>
      </c>
      <c r="K18061" s="2">
        <v>1</v>
      </c>
      <c r="L18061" s="3">
        <v>297500</v>
      </c>
      <c r="M18061" s="2" t="s">
        <v>0</v>
      </c>
      <c r="N18061" s="4" t="s">
        <v>21</v>
      </c>
    </row>
    <row r="18062" spans="1:14" x14ac:dyDescent="0.25">
      <c r="A18062" s="1" t="s">
        <v>372</v>
      </c>
      <c r="B18062" s="2" t="s">
        <v>977</v>
      </c>
      <c r="C18062" s="2" t="s">
        <v>7984</v>
      </c>
      <c r="D18062" s="2" t="s">
        <v>18032</v>
      </c>
      <c r="E18062" s="2" t="s">
        <v>19011</v>
      </c>
      <c r="F18062" s="2">
        <v>25101503</v>
      </c>
      <c r="G18062" s="2" t="s">
        <v>2858</v>
      </c>
      <c r="H18062" s="2">
        <v>9</v>
      </c>
      <c r="I18062" s="2">
        <v>12</v>
      </c>
      <c r="J18062" s="2">
        <v>10</v>
      </c>
      <c r="K18062" s="2">
        <v>2</v>
      </c>
      <c r="L18062" s="3">
        <v>256021310</v>
      </c>
      <c r="M18062" s="2" t="s">
        <v>0</v>
      </c>
      <c r="N18062" s="4" t="s">
        <v>21</v>
      </c>
    </row>
    <row r="18063" spans="1:14" x14ac:dyDescent="0.25">
      <c r="A18063" s="1" t="s">
        <v>372</v>
      </c>
      <c r="B18063" s="2" t="s">
        <v>545</v>
      </c>
      <c r="C18063" s="2" t="s">
        <v>2666</v>
      </c>
      <c r="D18063" s="2" t="s">
        <v>17965</v>
      </c>
      <c r="E18063" s="2" t="s">
        <v>16267</v>
      </c>
      <c r="F18063" s="2">
        <v>78101800</v>
      </c>
      <c r="G18063" s="2" t="s">
        <v>2858</v>
      </c>
      <c r="H18063" s="2">
        <v>8</v>
      </c>
      <c r="I18063" s="2">
        <v>12</v>
      </c>
      <c r="J18063" s="2">
        <v>10</v>
      </c>
      <c r="K18063" s="2">
        <v>1</v>
      </c>
      <c r="L18063" s="3">
        <v>700000</v>
      </c>
      <c r="M18063" s="2" t="s">
        <v>20</v>
      </c>
      <c r="N18063" s="4" t="s">
        <v>21</v>
      </c>
    </row>
    <row r="18064" spans="1:14" x14ac:dyDescent="0.25">
      <c r="A18064" s="1" t="s">
        <v>372</v>
      </c>
      <c r="B18064" s="2" t="s">
        <v>545</v>
      </c>
      <c r="C18064" s="2" t="s">
        <v>2666</v>
      </c>
      <c r="D18064" s="2" t="s">
        <v>17965</v>
      </c>
      <c r="E18064" s="2" t="s">
        <v>16267</v>
      </c>
      <c r="F18064" s="2">
        <v>78101800</v>
      </c>
      <c r="G18064" s="2" t="s">
        <v>2858</v>
      </c>
      <c r="H18064" s="2">
        <v>8</v>
      </c>
      <c r="I18064" s="2">
        <v>12</v>
      </c>
      <c r="J18064" s="2">
        <v>10</v>
      </c>
      <c r="K18064" s="2">
        <v>1</v>
      </c>
      <c r="L18064" s="3">
        <v>450000</v>
      </c>
      <c r="M18064" s="2" t="s">
        <v>20</v>
      </c>
      <c r="N18064" s="4" t="s">
        <v>21</v>
      </c>
    </row>
    <row r="18065" spans="1:14" x14ac:dyDescent="0.25">
      <c r="A18065" s="1" t="s">
        <v>372</v>
      </c>
      <c r="B18065" s="2" t="s">
        <v>28</v>
      </c>
      <c r="C18065" s="2" t="s">
        <v>29</v>
      </c>
      <c r="D18065" s="2" t="s">
        <v>30</v>
      </c>
      <c r="E18065" s="2" t="s">
        <v>16276</v>
      </c>
      <c r="F18065" s="2">
        <v>24131600</v>
      </c>
      <c r="G18065" s="2" t="s">
        <v>490</v>
      </c>
      <c r="H18065" s="2">
        <v>10</v>
      </c>
      <c r="I18065" s="2">
        <v>12</v>
      </c>
      <c r="J18065" s="2">
        <v>10</v>
      </c>
      <c r="K18065" s="2">
        <v>6</v>
      </c>
      <c r="L18065" s="3">
        <v>53999820</v>
      </c>
      <c r="M18065" s="2" t="s">
        <v>0</v>
      </c>
      <c r="N18065" s="4" t="s">
        <v>21</v>
      </c>
    </row>
    <row r="18066" spans="1:14" x14ac:dyDescent="0.25">
      <c r="A18066" s="1" t="s">
        <v>372</v>
      </c>
      <c r="B18066" s="2" t="s">
        <v>10688</v>
      </c>
      <c r="C18066" s="2" t="s">
        <v>10689</v>
      </c>
      <c r="D18066" s="2" t="s">
        <v>18042</v>
      </c>
      <c r="E18066" s="2" t="s">
        <v>16277</v>
      </c>
      <c r="F18066" s="2">
        <v>81102700</v>
      </c>
      <c r="G18066" s="2" t="s">
        <v>19</v>
      </c>
      <c r="H18066" s="2">
        <v>10</v>
      </c>
      <c r="I18066" s="2">
        <v>12</v>
      </c>
      <c r="J18066" s="2">
        <v>10</v>
      </c>
      <c r="K18066" s="2">
        <v>1</v>
      </c>
      <c r="L18066" s="3">
        <v>80000000</v>
      </c>
      <c r="M18066" s="2" t="s">
        <v>20</v>
      </c>
      <c r="N18066" s="4" t="s">
        <v>21</v>
      </c>
    </row>
    <row r="18067" spans="1:14" x14ac:dyDescent="0.25">
      <c r="A18067" s="1" t="s">
        <v>372</v>
      </c>
      <c r="B18067" s="2" t="s">
        <v>491</v>
      </c>
      <c r="C18067" s="2" t="s">
        <v>937</v>
      </c>
      <c r="D18067" s="2" t="s">
        <v>17913</v>
      </c>
      <c r="E18067" s="2" t="s">
        <v>16278</v>
      </c>
      <c r="F18067" s="2">
        <v>42182419</v>
      </c>
      <c r="G18067" s="2" t="s">
        <v>490</v>
      </c>
      <c r="H18067" s="2">
        <v>10</v>
      </c>
      <c r="I18067" s="2">
        <v>12</v>
      </c>
      <c r="J18067" s="2">
        <v>16</v>
      </c>
      <c r="K18067" s="2">
        <v>1</v>
      </c>
      <c r="L18067" s="3">
        <v>24700000</v>
      </c>
      <c r="M18067" s="2" t="s">
        <v>0</v>
      </c>
      <c r="N18067" s="4" t="s">
        <v>21</v>
      </c>
    </row>
    <row r="18068" spans="1:14" x14ac:dyDescent="0.25">
      <c r="A18068" s="1" t="s">
        <v>372</v>
      </c>
      <c r="B18068" s="2" t="s">
        <v>143</v>
      </c>
      <c r="C18068" s="2" t="s">
        <v>2710</v>
      </c>
      <c r="D18068" s="2" t="s">
        <v>17967</v>
      </c>
      <c r="E18068" s="2" t="s">
        <v>16215</v>
      </c>
      <c r="F18068" s="2">
        <v>80141600</v>
      </c>
      <c r="G18068" s="2" t="s">
        <v>496</v>
      </c>
      <c r="H18068" s="2">
        <v>10</v>
      </c>
      <c r="I18068" s="2">
        <v>6</v>
      </c>
      <c r="J18068" s="2">
        <v>10</v>
      </c>
      <c r="K18068" s="2">
        <v>1</v>
      </c>
      <c r="L18068" s="3">
        <v>854805</v>
      </c>
      <c r="M18068" s="2" t="s">
        <v>20</v>
      </c>
      <c r="N18068" s="4" t="s">
        <v>21</v>
      </c>
    </row>
    <row r="18069" spans="1:14" x14ac:dyDescent="0.25">
      <c r="A18069" s="1" t="s">
        <v>372</v>
      </c>
      <c r="B18069" s="2" t="s">
        <v>622</v>
      </c>
      <c r="C18069" s="2" t="s">
        <v>622</v>
      </c>
      <c r="D18069" s="2" t="s">
        <v>17893</v>
      </c>
      <c r="E18069" s="2" t="s">
        <v>16279</v>
      </c>
      <c r="F18069" s="2">
        <v>53102701</v>
      </c>
      <c r="G18069" s="2" t="s">
        <v>19</v>
      </c>
      <c r="H18069" s="2">
        <v>4</v>
      </c>
      <c r="I18069" s="2">
        <v>12</v>
      </c>
      <c r="J18069" s="2">
        <v>10</v>
      </c>
      <c r="K18069" s="2">
        <v>439</v>
      </c>
      <c r="L18069" s="3">
        <v>63942984</v>
      </c>
      <c r="M18069" s="2" t="s">
        <v>0</v>
      </c>
      <c r="N18069" s="4" t="s">
        <v>21</v>
      </c>
    </row>
    <row r="18070" spans="1:14" x14ac:dyDescent="0.25">
      <c r="A18070" s="1" t="s">
        <v>372</v>
      </c>
      <c r="B18070" s="2" t="s">
        <v>622</v>
      </c>
      <c r="C18070" s="2" t="s">
        <v>622</v>
      </c>
      <c r="D18070" s="2" t="s">
        <v>17893</v>
      </c>
      <c r="E18070" s="2" t="s">
        <v>16280</v>
      </c>
      <c r="F18070" s="2">
        <v>53102701</v>
      </c>
      <c r="G18070" s="2" t="s">
        <v>19</v>
      </c>
      <c r="H18070" s="2">
        <v>4</v>
      </c>
      <c r="I18070" s="2">
        <v>12</v>
      </c>
      <c r="J18070" s="2">
        <v>10</v>
      </c>
      <c r="K18070" s="2">
        <v>2</v>
      </c>
      <c r="L18070" s="3">
        <v>909874</v>
      </c>
      <c r="M18070" s="2" t="s">
        <v>0</v>
      </c>
      <c r="N18070" s="4" t="s">
        <v>21</v>
      </c>
    </row>
    <row r="18071" spans="1:14" x14ac:dyDescent="0.25">
      <c r="A18071" s="1" t="s">
        <v>372</v>
      </c>
      <c r="B18071" s="2" t="s">
        <v>622</v>
      </c>
      <c r="C18071" s="2" t="s">
        <v>622</v>
      </c>
      <c r="D18071" s="2" t="s">
        <v>17893</v>
      </c>
      <c r="E18071" s="2" t="s">
        <v>16281</v>
      </c>
      <c r="F18071" s="2">
        <v>53102701</v>
      </c>
      <c r="G18071" s="2" t="s">
        <v>19</v>
      </c>
      <c r="H18071" s="2">
        <v>4</v>
      </c>
      <c r="I18071" s="2">
        <v>12</v>
      </c>
      <c r="J18071" s="2">
        <v>10</v>
      </c>
      <c r="K18071" s="2">
        <v>13</v>
      </c>
      <c r="L18071" s="3">
        <v>7018739</v>
      </c>
      <c r="M18071" s="2" t="s">
        <v>0</v>
      </c>
      <c r="N18071" s="4" t="s">
        <v>21</v>
      </c>
    </row>
    <row r="18072" spans="1:14" x14ac:dyDescent="0.25">
      <c r="A18072" s="1" t="s">
        <v>372</v>
      </c>
      <c r="B18072" s="2" t="s">
        <v>622</v>
      </c>
      <c r="C18072" s="2" t="s">
        <v>622</v>
      </c>
      <c r="D18072" s="2" t="s">
        <v>17893</v>
      </c>
      <c r="E18072" s="2" t="s">
        <v>16282</v>
      </c>
      <c r="F18072" s="2">
        <v>53111601</v>
      </c>
      <c r="G18072" s="2" t="s">
        <v>2858</v>
      </c>
      <c r="H18072" s="2">
        <v>1</v>
      </c>
      <c r="I18072" s="2">
        <v>6</v>
      </c>
      <c r="J18072" s="2">
        <v>10</v>
      </c>
      <c r="K18072" s="2">
        <v>736</v>
      </c>
      <c r="L18072" s="3">
        <v>42326947.399999999</v>
      </c>
      <c r="M18072" s="2" t="s">
        <v>17386</v>
      </c>
      <c r="N18072" s="4" t="s">
        <v>21</v>
      </c>
    </row>
    <row r="18073" spans="1:14" x14ac:dyDescent="0.25">
      <c r="A18073" s="1" t="s">
        <v>372</v>
      </c>
      <c r="B18073" s="2" t="s">
        <v>622</v>
      </c>
      <c r="C18073" s="2" t="s">
        <v>622</v>
      </c>
      <c r="D18073" s="2" t="s">
        <v>17893</v>
      </c>
      <c r="E18073" s="2" t="s">
        <v>15842</v>
      </c>
      <c r="F18073" s="2">
        <v>53111901</v>
      </c>
      <c r="G18073" s="2" t="s">
        <v>2858</v>
      </c>
      <c r="H18073" s="2">
        <v>1</v>
      </c>
      <c r="I18073" s="2">
        <v>6</v>
      </c>
      <c r="J18073" s="2">
        <v>10</v>
      </c>
      <c r="K18073" s="2">
        <v>1472</v>
      </c>
      <c r="L18073" s="3">
        <v>84653894.789677426</v>
      </c>
      <c r="M18073" s="2" t="s">
        <v>17386</v>
      </c>
      <c r="N18073" s="4" t="s">
        <v>21</v>
      </c>
    </row>
    <row r="18074" spans="1:14" x14ac:dyDescent="0.25">
      <c r="A18074" s="1" t="s">
        <v>372</v>
      </c>
      <c r="B18074" s="2" t="s">
        <v>622</v>
      </c>
      <c r="C18074" s="2" t="s">
        <v>622</v>
      </c>
      <c r="D18074" s="2" t="s">
        <v>17893</v>
      </c>
      <c r="E18074" s="2" t="s">
        <v>15843</v>
      </c>
      <c r="F18074" s="2">
        <v>53102501</v>
      </c>
      <c r="G18074" s="2" t="s">
        <v>2858</v>
      </c>
      <c r="H18074" s="2">
        <v>1</v>
      </c>
      <c r="I18074" s="2">
        <v>6</v>
      </c>
      <c r="J18074" s="2">
        <v>10</v>
      </c>
      <c r="K18074" s="2">
        <v>736</v>
      </c>
      <c r="L18074" s="3">
        <v>11578657.35</v>
      </c>
      <c r="M18074" s="2" t="s">
        <v>0</v>
      </c>
      <c r="N18074" s="4" t="s">
        <v>21</v>
      </c>
    </row>
    <row r="18075" spans="1:14" x14ac:dyDescent="0.25">
      <c r="A18075" s="1" t="s">
        <v>372</v>
      </c>
      <c r="B18075" s="2" t="s">
        <v>545</v>
      </c>
      <c r="C18075" s="2" t="s">
        <v>2666</v>
      </c>
      <c r="D18075" s="2" t="s">
        <v>17965</v>
      </c>
      <c r="E18075" s="2" t="s">
        <v>16267</v>
      </c>
      <c r="F18075" s="2">
        <v>78101800</v>
      </c>
      <c r="G18075" s="2" t="s">
        <v>2858</v>
      </c>
      <c r="H18075" s="2">
        <v>8</v>
      </c>
      <c r="I18075" s="2">
        <v>12</v>
      </c>
      <c r="J18075" s="2">
        <v>10</v>
      </c>
      <c r="K18075" s="2">
        <v>1</v>
      </c>
      <c r="L18075" s="3">
        <v>1000000</v>
      </c>
      <c r="M18075" s="2" t="s">
        <v>20</v>
      </c>
      <c r="N18075" s="4" t="s">
        <v>21</v>
      </c>
    </row>
    <row r="18076" spans="1:14" x14ac:dyDescent="0.25">
      <c r="A18076" s="1" t="s">
        <v>372</v>
      </c>
      <c r="B18076" s="2" t="s">
        <v>38</v>
      </c>
      <c r="C18076" s="2" t="s">
        <v>926</v>
      </c>
      <c r="D18076" s="2" t="s">
        <v>17912</v>
      </c>
      <c r="E18076" s="2" t="s">
        <v>14237</v>
      </c>
      <c r="F18076" s="2">
        <v>52161505</v>
      </c>
      <c r="G18076" s="2" t="s">
        <v>2858</v>
      </c>
      <c r="H18076" s="2">
        <v>1</v>
      </c>
      <c r="I18076" s="2">
        <v>6</v>
      </c>
      <c r="J18076" s="2">
        <v>10</v>
      </c>
      <c r="K18076" s="2">
        <v>1</v>
      </c>
      <c r="L18076" s="3">
        <v>3944850</v>
      </c>
      <c r="M18076" s="2" t="s">
        <v>0</v>
      </c>
      <c r="N18076" s="4" t="s">
        <v>21</v>
      </c>
    </row>
    <row r="18077" spans="1:14" x14ac:dyDescent="0.25">
      <c r="A18077" s="1" t="s">
        <v>372</v>
      </c>
      <c r="B18077" s="2" t="s">
        <v>32</v>
      </c>
      <c r="C18077" s="2" t="s">
        <v>909</v>
      </c>
      <c r="D18077" s="2" t="s">
        <v>17909</v>
      </c>
      <c r="E18077" s="2" t="s">
        <v>16283</v>
      </c>
      <c r="F18077" s="2">
        <v>44101603</v>
      </c>
      <c r="G18077" s="2" t="s">
        <v>2858</v>
      </c>
      <c r="H18077" s="2">
        <v>1</v>
      </c>
      <c r="I18077" s="2">
        <v>6</v>
      </c>
      <c r="J18077" s="2">
        <v>10</v>
      </c>
      <c r="K18077" s="2">
        <v>1</v>
      </c>
      <c r="L18077" s="3">
        <v>2204594</v>
      </c>
      <c r="M18077" s="2" t="s">
        <v>0</v>
      </c>
      <c r="N18077" s="4" t="s">
        <v>21</v>
      </c>
    </row>
    <row r="18078" spans="1:14" x14ac:dyDescent="0.25">
      <c r="A18078" s="1" t="s">
        <v>372</v>
      </c>
      <c r="B18078" s="2" t="s">
        <v>977</v>
      </c>
      <c r="C18078" s="2" t="s">
        <v>16284</v>
      </c>
      <c r="D18078" s="2" t="s">
        <v>18058</v>
      </c>
      <c r="E18078" s="2" t="s">
        <v>16285</v>
      </c>
      <c r="F18078" s="2">
        <v>24112800</v>
      </c>
      <c r="G18078" s="2" t="s">
        <v>496</v>
      </c>
      <c r="H18078" s="2">
        <v>10</v>
      </c>
      <c r="I18078" s="2">
        <v>12</v>
      </c>
      <c r="J18078" s="2">
        <v>10</v>
      </c>
      <c r="K18078" s="2">
        <v>1</v>
      </c>
      <c r="L18078" s="3">
        <v>50500000</v>
      </c>
      <c r="M18078" s="2" t="s">
        <v>0</v>
      </c>
      <c r="N18078" s="4" t="s">
        <v>21</v>
      </c>
    </row>
    <row r="18079" spans="1:14" x14ac:dyDescent="0.25">
      <c r="A18079" s="1" t="s">
        <v>372</v>
      </c>
      <c r="B18079" s="2" t="s">
        <v>977</v>
      </c>
      <c r="C18079" s="2" t="s">
        <v>16284</v>
      </c>
      <c r="D18079" s="2" t="s">
        <v>18058</v>
      </c>
      <c r="E18079" s="2" t="s">
        <v>16286</v>
      </c>
      <c r="F18079" s="2">
        <v>24112800</v>
      </c>
      <c r="G18079" s="2" t="s">
        <v>496</v>
      </c>
      <c r="H18079" s="2">
        <v>10</v>
      </c>
      <c r="I18079" s="2">
        <v>12</v>
      </c>
      <c r="J18079" s="2">
        <v>10</v>
      </c>
      <c r="K18079" s="2">
        <v>1</v>
      </c>
      <c r="L18079" s="3">
        <v>47500000</v>
      </c>
      <c r="M18079" s="2" t="s">
        <v>0</v>
      </c>
      <c r="N18079" s="4" t="s">
        <v>21</v>
      </c>
    </row>
    <row r="18080" spans="1:14" x14ac:dyDescent="0.25">
      <c r="A18080" s="1" t="s">
        <v>372</v>
      </c>
      <c r="B18080" s="2" t="s">
        <v>977</v>
      </c>
      <c r="C18080" s="2" t="s">
        <v>16284</v>
      </c>
      <c r="D18080" s="2" t="s">
        <v>18058</v>
      </c>
      <c r="E18080" s="2" t="s">
        <v>16287</v>
      </c>
      <c r="F18080" s="2">
        <v>24112800</v>
      </c>
      <c r="G18080" s="2" t="s">
        <v>496</v>
      </c>
      <c r="H18080" s="2">
        <v>10</v>
      </c>
      <c r="I18080" s="2">
        <v>12</v>
      </c>
      <c r="J18080" s="2">
        <v>10</v>
      </c>
      <c r="K18080" s="2">
        <v>1</v>
      </c>
      <c r="L18080" s="3">
        <v>24100000</v>
      </c>
      <c r="M18080" s="2" t="s">
        <v>0</v>
      </c>
      <c r="N18080" s="4" t="s">
        <v>21</v>
      </c>
    </row>
    <row r="18081" spans="1:14" x14ac:dyDescent="0.25">
      <c r="A18081" s="1" t="s">
        <v>372</v>
      </c>
      <c r="B18081" s="2" t="s">
        <v>977</v>
      </c>
      <c r="C18081" s="2" t="s">
        <v>16284</v>
      </c>
      <c r="D18081" s="2" t="s">
        <v>18058</v>
      </c>
      <c r="E18081" s="2" t="s">
        <v>16288</v>
      </c>
      <c r="F18081" s="2">
        <v>24112800</v>
      </c>
      <c r="G18081" s="2" t="s">
        <v>496</v>
      </c>
      <c r="H18081" s="2">
        <v>10</v>
      </c>
      <c r="I18081" s="2">
        <v>12</v>
      </c>
      <c r="J18081" s="2">
        <v>10</v>
      </c>
      <c r="K18081" s="2">
        <v>1</v>
      </c>
      <c r="L18081" s="3">
        <v>27800000</v>
      </c>
      <c r="M18081" s="2" t="s">
        <v>0</v>
      </c>
      <c r="N18081" s="4" t="s">
        <v>21</v>
      </c>
    </row>
    <row r="18082" spans="1:14" x14ac:dyDescent="0.25">
      <c r="A18082" s="1" t="s">
        <v>372</v>
      </c>
      <c r="B18082" s="2" t="s">
        <v>977</v>
      </c>
      <c r="C18082" s="2" t="s">
        <v>16284</v>
      </c>
      <c r="D18082" s="2" t="s">
        <v>18058</v>
      </c>
      <c r="E18082" s="2" t="s">
        <v>16289</v>
      </c>
      <c r="F18082" s="2">
        <v>24112800</v>
      </c>
      <c r="G18082" s="2" t="s">
        <v>496</v>
      </c>
      <c r="H18082" s="2">
        <v>10</v>
      </c>
      <c r="I18082" s="2">
        <v>12</v>
      </c>
      <c r="J18082" s="2">
        <v>10</v>
      </c>
      <c r="K18082" s="2">
        <v>3</v>
      </c>
      <c r="L18082" s="3">
        <v>62400000</v>
      </c>
      <c r="M18082" s="2" t="s">
        <v>0</v>
      </c>
      <c r="N18082" s="4" t="s">
        <v>21</v>
      </c>
    </row>
    <row r="18083" spans="1:14" x14ac:dyDescent="0.25">
      <c r="A18083" s="1" t="s">
        <v>372</v>
      </c>
      <c r="B18083" s="2" t="s">
        <v>15</v>
      </c>
      <c r="C18083" s="2" t="s">
        <v>22</v>
      </c>
      <c r="D18083" s="2" t="s">
        <v>23</v>
      </c>
      <c r="E18083" s="2" t="s">
        <v>16290</v>
      </c>
      <c r="F18083" s="2">
        <v>56101519</v>
      </c>
      <c r="G18083" s="2" t="s">
        <v>496</v>
      </c>
      <c r="H18083" s="2">
        <v>10</v>
      </c>
      <c r="I18083" s="2">
        <v>12</v>
      </c>
      <c r="J18083" s="2">
        <v>10</v>
      </c>
      <c r="K18083" s="2">
        <v>3</v>
      </c>
      <c r="L18083" s="3">
        <v>2676000</v>
      </c>
      <c r="M18083" s="2" t="s">
        <v>0</v>
      </c>
      <c r="N18083" s="4" t="s">
        <v>21</v>
      </c>
    </row>
    <row r="18084" spans="1:14" x14ac:dyDescent="0.25">
      <c r="A18084" s="1" t="s">
        <v>372</v>
      </c>
      <c r="B18084" s="2" t="s">
        <v>15</v>
      </c>
      <c r="C18084" s="2" t="s">
        <v>16</v>
      </c>
      <c r="D18084" s="2" t="s">
        <v>17</v>
      </c>
      <c r="E18084" s="2" t="s">
        <v>16291</v>
      </c>
      <c r="F18084" s="2">
        <v>48102000</v>
      </c>
      <c r="G18084" s="2" t="s">
        <v>496</v>
      </c>
      <c r="H18084" s="2">
        <v>10</v>
      </c>
      <c r="I18084" s="2">
        <v>12</v>
      </c>
      <c r="J18084" s="2">
        <v>10</v>
      </c>
      <c r="K18084" s="2">
        <v>15</v>
      </c>
      <c r="L18084" s="3">
        <v>493500</v>
      </c>
      <c r="M18084" s="2" t="s">
        <v>0</v>
      </c>
      <c r="N18084" s="4" t="s">
        <v>21</v>
      </c>
    </row>
    <row r="18085" spans="1:14" x14ac:dyDescent="0.25">
      <c r="A18085" s="1" t="s">
        <v>372</v>
      </c>
      <c r="B18085" s="2" t="s">
        <v>15</v>
      </c>
      <c r="C18085" s="2" t="s">
        <v>25</v>
      </c>
      <c r="D18085" s="2" t="s">
        <v>26</v>
      </c>
      <c r="E18085" s="2" t="s">
        <v>16292</v>
      </c>
      <c r="F18085" s="2">
        <v>52161505</v>
      </c>
      <c r="G18085" s="2" t="s">
        <v>496</v>
      </c>
      <c r="H18085" s="2">
        <v>10</v>
      </c>
      <c r="I18085" s="2">
        <v>12</v>
      </c>
      <c r="J18085" s="2">
        <v>10</v>
      </c>
      <c r="K18085" s="2">
        <v>9</v>
      </c>
      <c r="L18085" s="3">
        <v>1717200</v>
      </c>
      <c r="M18085" s="2" t="s">
        <v>0</v>
      </c>
      <c r="N18085" s="4" t="s">
        <v>21</v>
      </c>
    </row>
    <row r="18086" spans="1:14" x14ac:dyDescent="0.25">
      <c r="A18086" s="1" t="s">
        <v>372</v>
      </c>
      <c r="B18086" s="2" t="s">
        <v>15</v>
      </c>
      <c r="C18086" s="2" t="s">
        <v>22</v>
      </c>
      <c r="D18086" s="2" t="s">
        <v>23</v>
      </c>
      <c r="E18086" s="2" t="s">
        <v>16293</v>
      </c>
      <c r="F18086" s="2">
        <v>44111905</v>
      </c>
      <c r="G18086" s="2" t="s">
        <v>496</v>
      </c>
      <c r="H18086" s="2">
        <v>10</v>
      </c>
      <c r="I18086" s="2">
        <v>12</v>
      </c>
      <c r="J18086" s="2">
        <v>10</v>
      </c>
      <c r="K18086" s="2">
        <v>1</v>
      </c>
      <c r="L18086" s="3">
        <v>271200</v>
      </c>
      <c r="M18086" s="2" t="s">
        <v>0</v>
      </c>
      <c r="N18086" s="4" t="s">
        <v>21</v>
      </c>
    </row>
    <row r="18087" spans="1:14" x14ac:dyDescent="0.25">
      <c r="A18087" s="1" t="s">
        <v>372</v>
      </c>
      <c r="B18087" s="2" t="s">
        <v>15</v>
      </c>
      <c r="C18087" s="2" t="s">
        <v>25</v>
      </c>
      <c r="D18087" s="2" t="s">
        <v>26</v>
      </c>
      <c r="E18087" s="2" t="s">
        <v>16294</v>
      </c>
      <c r="F18087" s="2">
        <v>56101706</v>
      </c>
      <c r="G18087" s="2" t="s">
        <v>496</v>
      </c>
      <c r="H18087" s="2">
        <v>10</v>
      </c>
      <c r="I18087" s="2">
        <v>12</v>
      </c>
      <c r="J18087" s="2">
        <v>10</v>
      </c>
      <c r="K18087" s="2">
        <v>2</v>
      </c>
      <c r="L18087" s="3">
        <v>2209800</v>
      </c>
      <c r="M18087" s="2" t="s">
        <v>0</v>
      </c>
      <c r="N18087" s="4" t="s">
        <v>21</v>
      </c>
    </row>
    <row r="18088" spans="1:14" x14ac:dyDescent="0.25">
      <c r="A18088" s="1" t="s">
        <v>372</v>
      </c>
      <c r="B18088" s="2" t="s">
        <v>15</v>
      </c>
      <c r="C18088" s="2" t="s">
        <v>16</v>
      </c>
      <c r="D18088" s="2" t="s">
        <v>17</v>
      </c>
      <c r="E18088" s="2" t="s">
        <v>16295</v>
      </c>
      <c r="F18088" s="2">
        <v>56112104</v>
      </c>
      <c r="G18088" s="2" t="s">
        <v>496</v>
      </c>
      <c r="H18088" s="2">
        <v>10</v>
      </c>
      <c r="I18088" s="2">
        <v>12</v>
      </c>
      <c r="J18088" s="2">
        <v>10</v>
      </c>
      <c r="K18088" s="2">
        <v>21</v>
      </c>
      <c r="L18088" s="3">
        <v>6822900</v>
      </c>
      <c r="M18088" s="2" t="s">
        <v>0</v>
      </c>
      <c r="N18088" s="4" t="s">
        <v>21</v>
      </c>
    </row>
    <row r="18089" spans="1:14" x14ac:dyDescent="0.25">
      <c r="A18089" s="1" t="s">
        <v>372</v>
      </c>
      <c r="B18089" s="2" t="s">
        <v>15</v>
      </c>
      <c r="C18089" s="2" t="s">
        <v>22</v>
      </c>
      <c r="D18089" s="2" t="s">
        <v>23</v>
      </c>
      <c r="E18089" s="2" t="s">
        <v>16296</v>
      </c>
      <c r="F18089" s="2">
        <v>56101520</v>
      </c>
      <c r="G18089" s="2" t="s">
        <v>496</v>
      </c>
      <c r="H18089" s="2">
        <v>10</v>
      </c>
      <c r="I18089" s="2">
        <v>12</v>
      </c>
      <c r="J18089" s="2">
        <v>10</v>
      </c>
      <c r="K18089" s="2">
        <v>6</v>
      </c>
      <c r="L18089" s="3">
        <v>5321400</v>
      </c>
      <c r="M18089" s="2" t="s">
        <v>0</v>
      </c>
      <c r="N18089" s="4" t="s">
        <v>21</v>
      </c>
    </row>
    <row r="18090" spans="1:14" x14ac:dyDescent="0.25">
      <c r="A18090" s="1" t="s">
        <v>372</v>
      </c>
      <c r="B18090" s="2" t="s">
        <v>15</v>
      </c>
      <c r="C18090" s="2" t="s">
        <v>22</v>
      </c>
      <c r="D18090" s="2" t="s">
        <v>23</v>
      </c>
      <c r="E18090" s="2" t="s">
        <v>16297</v>
      </c>
      <c r="F18090" s="2">
        <v>30162200</v>
      </c>
      <c r="G18090" s="2" t="s">
        <v>496</v>
      </c>
      <c r="H18090" s="2">
        <v>10</v>
      </c>
      <c r="I18090" s="2">
        <v>12</v>
      </c>
      <c r="J18090" s="2">
        <v>10</v>
      </c>
      <c r="K18090" s="2">
        <v>1</v>
      </c>
      <c r="L18090" s="3">
        <v>6539500</v>
      </c>
      <c r="M18090" s="2" t="s">
        <v>0</v>
      </c>
      <c r="N18090" s="4" t="s">
        <v>21</v>
      </c>
    </row>
    <row r="18091" spans="1:14" x14ac:dyDescent="0.25">
      <c r="A18091" s="1" t="s">
        <v>372</v>
      </c>
      <c r="B18091" s="2" t="s">
        <v>529</v>
      </c>
      <c r="C18091" s="2" t="s">
        <v>882</v>
      </c>
      <c r="D18091" s="2" t="s">
        <v>17907</v>
      </c>
      <c r="E18091" s="2" t="s">
        <v>16298</v>
      </c>
      <c r="F18091" s="2">
        <v>40101502</v>
      </c>
      <c r="G18091" s="2" t="s">
        <v>496</v>
      </c>
      <c r="H18091" s="2">
        <v>10</v>
      </c>
      <c r="I18091" s="2">
        <v>12</v>
      </c>
      <c r="J18091" s="2">
        <v>10</v>
      </c>
      <c r="K18091" s="2">
        <v>7</v>
      </c>
      <c r="L18091" s="3">
        <v>2449300</v>
      </c>
      <c r="M18091" s="2" t="s">
        <v>0</v>
      </c>
      <c r="N18091" s="4" t="s">
        <v>21</v>
      </c>
    </row>
    <row r="18092" spans="1:14" x14ac:dyDescent="0.25">
      <c r="A18092" s="1" t="s">
        <v>372</v>
      </c>
      <c r="B18092" s="2" t="s">
        <v>529</v>
      </c>
      <c r="C18092" s="2" t="s">
        <v>882</v>
      </c>
      <c r="D18092" s="2" t="s">
        <v>17907</v>
      </c>
      <c r="E18092" s="2" t="s">
        <v>16299</v>
      </c>
      <c r="F18092" s="2">
        <v>52141501</v>
      </c>
      <c r="G18092" s="2" t="s">
        <v>496</v>
      </c>
      <c r="H18092" s="2">
        <v>10</v>
      </c>
      <c r="I18092" s="2">
        <v>12</v>
      </c>
      <c r="J18092" s="2">
        <v>10</v>
      </c>
      <c r="K18092" s="2">
        <v>2</v>
      </c>
      <c r="L18092" s="3">
        <v>6664000</v>
      </c>
      <c r="M18092" s="2" t="s">
        <v>0</v>
      </c>
      <c r="N18092" s="4" t="s">
        <v>21</v>
      </c>
    </row>
    <row r="18093" spans="1:14" x14ac:dyDescent="0.25">
      <c r="A18093" s="1" t="s">
        <v>372</v>
      </c>
      <c r="B18093" s="2" t="s">
        <v>529</v>
      </c>
      <c r="C18093" s="2" t="s">
        <v>882</v>
      </c>
      <c r="D18093" s="2" t="s">
        <v>17907</v>
      </c>
      <c r="E18093" s="2" t="s">
        <v>16300</v>
      </c>
      <c r="F18093" s="2">
        <v>52141502</v>
      </c>
      <c r="G18093" s="2" t="s">
        <v>496</v>
      </c>
      <c r="H18093" s="2">
        <v>10</v>
      </c>
      <c r="I18093" s="2">
        <v>12</v>
      </c>
      <c r="J18093" s="2">
        <v>10</v>
      </c>
      <c r="K18093" s="2">
        <v>4</v>
      </c>
      <c r="L18093" s="3">
        <v>1984000</v>
      </c>
      <c r="M18093" s="2" t="s">
        <v>0</v>
      </c>
      <c r="N18093" s="4" t="s">
        <v>21</v>
      </c>
    </row>
    <row r="18094" spans="1:14" x14ac:dyDescent="0.25">
      <c r="A18094" s="1" t="s">
        <v>372</v>
      </c>
      <c r="B18094" s="2" t="s">
        <v>28</v>
      </c>
      <c r="C18094" s="2" t="s">
        <v>29</v>
      </c>
      <c r="D18094" s="2" t="s">
        <v>30</v>
      </c>
      <c r="E18094" s="2" t="s">
        <v>16301</v>
      </c>
      <c r="F18094" s="2">
        <v>40101701</v>
      </c>
      <c r="G18094" s="2" t="s">
        <v>496</v>
      </c>
      <c r="H18094" s="2">
        <v>10</v>
      </c>
      <c r="I18094" s="2">
        <v>12</v>
      </c>
      <c r="J18094" s="2">
        <v>10</v>
      </c>
      <c r="K18094" s="2">
        <v>2</v>
      </c>
      <c r="L18094" s="3">
        <v>4375400</v>
      </c>
      <c r="M18094" s="2" t="s">
        <v>0</v>
      </c>
      <c r="N18094" s="4" t="s">
        <v>21</v>
      </c>
    </row>
    <row r="18095" spans="1:14" x14ac:dyDescent="0.25">
      <c r="A18095" s="1" t="s">
        <v>372</v>
      </c>
      <c r="B18095" s="2" t="s">
        <v>28</v>
      </c>
      <c r="C18095" s="2" t="s">
        <v>29</v>
      </c>
      <c r="D18095" s="2" t="s">
        <v>30</v>
      </c>
      <c r="E18095" s="2" t="s">
        <v>16302</v>
      </c>
      <c r="F18095" s="2">
        <v>40101701</v>
      </c>
      <c r="G18095" s="2" t="s">
        <v>496</v>
      </c>
      <c r="H18095" s="2">
        <v>10</v>
      </c>
      <c r="I18095" s="2">
        <v>12</v>
      </c>
      <c r="J18095" s="2">
        <v>10</v>
      </c>
      <c r="K18095" s="2">
        <v>1</v>
      </c>
      <c r="L18095" s="3">
        <v>2689300</v>
      </c>
      <c r="M18095" s="2" t="s">
        <v>0</v>
      </c>
      <c r="N18095" s="4" t="s">
        <v>21</v>
      </c>
    </row>
    <row r="18096" spans="1:14" x14ac:dyDescent="0.25">
      <c r="A18096" s="1" t="s">
        <v>372</v>
      </c>
      <c r="B18096" s="2" t="s">
        <v>28</v>
      </c>
      <c r="C18096" s="2" t="s">
        <v>29</v>
      </c>
      <c r="D18096" s="2" t="s">
        <v>30</v>
      </c>
      <c r="E18096" s="2" t="s">
        <v>16303</v>
      </c>
      <c r="F18096" s="2">
        <v>48101711</v>
      </c>
      <c r="G18096" s="2" t="s">
        <v>496</v>
      </c>
      <c r="H18096" s="2">
        <v>10</v>
      </c>
      <c r="I18096" s="2">
        <v>12</v>
      </c>
      <c r="J18096" s="2">
        <v>10</v>
      </c>
      <c r="K18096" s="2">
        <v>2</v>
      </c>
      <c r="L18096" s="3">
        <v>1564800</v>
      </c>
      <c r="M18096" s="2" t="s">
        <v>0</v>
      </c>
      <c r="N18096" s="4" t="s">
        <v>21</v>
      </c>
    </row>
    <row r="18097" spans="1:14" x14ac:dyDescent="0.25">
      <c r="A18097" s="1" t="s">
        <v>372</v>
      </c>
      <c r="B18097" s="2" t="s">
        <v>38</v>
      </c>
      <c r="C18097" s="2" t="s">
        <v>926</v>
      </c>
      <c r="D18097" s="2" t="s">
        <v>17912</v>
      </c>
      <c r="E18097" s="2" t="s">
        <v>16304</v>
      </c>
      <c r="F18097" s="2">
        <v>52161505</v>
      </c>
      <c r="G18097" s="2" t="s">
        <v>496</v>
      </c>
      <c r="H18097" s="2">
        <v>10</v>
      </c>
      <c r="I18097" s="2">
        <v>12</v>
      </c>
      <c r="J18097" s="2">
        <v>10</v>
      </c>
      <c r="K18097" s="2">
        <v>2</v>
      </c>
      <c r="L18097" s="3">
        <v>5928000</v>
      </c>
      <c r="M18097" s="2" t="s">
        <v>0</v>
      </c>
      <c r="N18097" s="4" t="s">
        <v>21</v>
      </c>
    </row>
    <row r="18098" spans="1:14" x14ac:dyDescent="0.25">
      <c r="A18098" s="1" t="s">
        <v>372</v>
      </c>
      <c r="B18098" s="2" t="s">
        <v>38</v>
      </c>
      <c r="C18098" s="2" t="s">
        <v>39</v>
      </c>
      <c r="D18098" s="2" t="s">
        <v>40</v>
      </c>
      <c r="E18098" s="2" t="s">
        <v>16305</v>
      </c>
      <c r="F18098" s="2">
        <v>43222627</v>
      </c>
      <c r="G18098" s="2" t="s">
        <v>496</v>
      </c>
      <c r="H18098" s="2">
        <v>10</v>
      </c>
      <c r="I18098" s="2">
        <v>12</v>
      </c>
      <c r="J18098" s="2">
        <v>10</v>
      </c>
      <c r="K18098" s="2">
        <v>1</v>
      </c>
      <c r="L18098" s="3">
        <v>970900</v>
      </c>
      <c r="M18098" s="2" t="s">
        <v>0</v>
      </c>
      <c r="N18098" s="4" t="s">
        <v>21</v>
      </c>
    </row>
    <row r="18099" spans="1:14" x14ac:dyDescent="0.25">
      <c r="A18099" s="1" t="s">
        <v>372</v>
      </c>
      <c r="B18099" s="2" t="s">
        <v>15</v>
      </c>
      <c r="C18099" s="2" t="s">
        <v>22</v>
      </c>
      <c r="D18099" s="2" t="s">
        <v>23</v>
      </c>
      <c r="E18099" s="2" t="s">
        <v>16306</v>
      </c>
      <c r="F18099" s="2">
        <v>95131700</v>
      </c>
      <c r="G18099" s="2" t="s">
        <v>490</v>
      </c>
      <c r="H18099" s="2">
        <v>10</v>
      </c>
      <c r="I18099" s="2">
        <v>12</v>
      </c>
      <c r="J18099" s="2">
        <v>10</v>
      </c>
      <c r="K18099" s="2">
        <v>20</v>
      </c>
      <c r="L18099" s="3">
        <v>29154000</v>
      </c>
      <c r="M18099" s="2" t="s">
        <v>0</v>
      </c>
      <c r="N18099" s="4" t="s">
        <v>21</v>
      </c>
    </row>
    <row r="18100" spans="1:14" x14ac:dyDescent="0.25">
      <c r="A18100" s="1" t="s">
        <v>372</v>
      </c>
      <c r="B18100" s="2" t="s">
        <v>76</v>
      </c>
      <c r="C18100" s="2" t="s">
        <v>83</v>
      </c>
      <c r="D18100" s="2" t="s">
        <v>84</v>
      </c>
      <c r="E18100" s="2" t="s">
        <v>16307</v>
      </c>
      <c r="F18100" s="2">
        <v>41116004</v>
      </c>
      <c r="G18100" s="2" t="s">
        <v>490</v>
      </c>
      <c r="H18100" s="2">
        <v>10</v>
      </c>
      <c r="I18100" s="2">
        <v>6</v>
      </c>
      <c r="J18100" s="2">
        <v>10</v>
      </c>
      <c r="K18100" s="2">
        <v>5</v>
      </c>
      <c r="L18100" s="3">
        <v>2261000</v>
      </c>
      <c r="M18100" s="2" t="s">
        <v>0</v>
      </c>
      <c r="N18100" s="4" t="s">
        <v>21</v>
      </c>
    </row>
    <row r="18101" spans="1:14" x14ac:dyDescent="0.25">
      <c r="A18101" s="1" t="s">
        <v>372</v>
      </c>
      <c r="B18101" s="2" t="s">
        <v>76</v>
      </c>
      <c r="C18101" s="2" t="s">
        <v>83</v>
      </c>
      <c r="D18101" s="2" t="s">
        <v>84</v>
      </c>
      <c r="E18101" s="2" t="s">
        <v>16208</v>
      </c>
      <c r="F18101" s="2">
        <v>41116004</v>
      </c>
      <c r="G18101" s="2" t="s">
        <v>490</v>
      </c>
      <c r="H18101" s="2">
        <v>10</v>
      </c>
      <c r="I18101" s="2">
        <v>6</v>
      </c>
      <c r="J18101" s="2">
        <v>10</v>
      </c>
      <c r="K18101" s="2">
        <v>6</v>
      </c>
      <c r="L18101" s="3">
        <v>2284800</v>
      </c>
      <c r="M18101" s="2" t="s">
        <v>17436</v>
      </c>
      <c r="N18101" s="4" t="s">
        <v>21</v>
      </c>
    </row>
    <row r="18102" spans="1:14" x14ac:dyDescent="0.25">
      <c r="A18102" s="1" t="s">
        <v>372</v>
      </c>
      <c r="B18102" s="2" t="s">
        <v>86</v>
      </c>
      <c r="C18102" s="2" t="s">
        <v>93</v>
      </c>
      <c r="D18102" s="2" t="s">
        <v>94</v>
      </c>
      <c r="E18102" s="2" t="s">
        <v>16308</v>
      </c>
      <c r="F18102" s="2">
        <v>41116004</v>
      </c>
      <c r="G18102" s="2" t="s">
        <v>490</v>
      </c>
      <c r="H18102" s="2">
        <v>6</v>
      </c>
      <c r="I18102" s="2">
        <v>6</v>
      </c>
      <c r="J18102" s="2">
        <v>10</v>
      </c>
      <c r="K18102" s="2">
        <v>20</v>
      </c>
      <c r="L18102" s="3">
        <v>11662000</v>
      </c>
      <c r="M18102" s="2" t="s">
        <v>17396</v>
      </c>
      <c r="N18102" s="4" t="s">
        <v>21</v>
      </c>
    </row>
    <row r="18103" spans="1:14" x14ac:dyDescent="0.25">
      <c r="A18103" s="1" t="s">
        <v>372</v>
      </c>
      <c r="B18103" s="2" t="s">
        <v>86</v>
      </c>
      <c r="C18103" s="2" t="s">
        <v>93</v>
      </c>
      <c r="D18103" s="2" t="s">
        <v>94</v>
      </c>
      <c r="E18103" s="2" t="s">
        <v>19012</v>
      </c>
      <c r="F18103" s="2">
        <v>41116004</v>
      </c>
      <c r="G18103" s="2" t="s">
        <v>490</v>
      </c>
      <c r="H18103" s="2">
        <v>6</v>
      </c>
      <c r="I18103" s="2">
        <v>6</v>
      </c>
      <c r="J18103" s="2">
        <v>10</v>
      </c>
      <c r="K18103" s="2">
        <v>20</v>
      </c>
      <c r="L18103" s="3">
        <v>11662000</v>
      </c>
      <c r="M18103" s="2" t="s">
        <v>17396</v>
      </c>
      <c r="N18103" s="4" t="s">
        <v>21</v>
      </c>
    </row>
    <row r="18104" spans="1:14" x14ac:dyDescent="0.25">
      <c r="A18104" s="1" t="s">
        <v>372</v>
      </c>
      <c r="B18104" s="2" t="s">
        <v>86</v>
      </c>
      <c r="C18104" s="2" t="s">
        <v>93</v>
      </c>
      <c r="D18104" s="2" t="s">
        <v>94</v>
      </c>
      <c r="E18104" s="2" t="s">
        <v>19013</v>
      </c>
      <c r="F18104" s="2">
        <v>41116004</v>
      </c>
      <c r="G18104" s="2" t="s">
        <v>490</v>
      </c>
      <c r="H18104" s="2">
        <v>6</v>
      </c>
      <c r="I18104" s="2">
        <v>6</v>
      </c>
      <c r="J18104" s="2">
        <v>10</v>
      </c>
      <c r="K18104" s="2">
        <v>12</v>
      </c>
      <c r="L18104" s="3">
        <v>6711600</v>
      </c>
      <c r="M18104" s="2" t="s">
        <v>17396</v>
      </c>
      <c r="N18104" s="4" t="s">
        <v>21</v>
      </c>
    </row>
    <row r="18105" spans="1:14" x14ac:dyDescent="0.25">
      <c r="A18105" s="1" t="s">
        <v>372</v>
      </c>
      <c r="B18105" s="2" t="s">
        <v>86</v>
      </c>
      <c r="C18105" s="2" t="s">
        <v>93</v>
      </c>
      <c r="D18105" s="2" t="s">
        <v>94</v>
      </c>
      <c r="E18105" s="2" t="s">
        <v>19014</v>
      </c>
      <c r="F18105" s="2">
        <v>41116004</v>
      </c>
      <c r="G18105" s="2" t="s">
        <v>490</v>
      </c>
      <c r="H18105" s="2">
        <v>6</v>
      </c>
      <c r="I18105" s="2">
        <v>6</v>
      </c>
      <c r="J18105" s="2">
        <v>10</v>
      </c>
      <c r="K18105" s="2">
        <v>11</v>
      </c>
      <c r="L18105" s="3">
        <v>7592200</v>
      </c>
      <c r="M18105" s="2" t="s">
        <v>17396</v>
      </c>
      <c r="N18105" s="4" t="s">
        <v>21</v>
      </c>
    </row>
    <row r="18106" spans="1:14" x14ac:dyDescent="0.25">
      <c r="A18106" s="1" t="s">
        <v>372</v>
      </c>
      <c r="B18106" s="2" t="s">
        <v>86</v>
      </c>
      <c r="C18106" s="2" t="s">
        <v>93</v>
      </c>
      <c r="D18106" s="2" t="s">
        <v>94</v>
      </c>
      <c r="E18106" s="2" t="s">
        <v>16210</v>
      </c>
      <c r="F18106" s="2">
        <v>41116004</v>
      </c>
      <c r="G18106" s="2" t="s">
        <v>490</v>
      </c>
      <c r="H18106" s="2">
        <v>6</v>
      </c>
      <c r="I18106" s="2">
        <v>6</v>
      </c>
      <c r="J18106" s="2">
        <v>10</v>
      </c>
      <c r="K18106" s="2">
        <v>12</v>
      </c>
      <c r="L18106" s="3">
        <v>5283600</v>
      </c>
      <c r="M18106" s="2" t="s">
        <v>17437</v>
      </c>
      <c r="N18106" s="4" t="s">
        <v>21</v>
      </c>
    </row>
    <row r="18107" spans="1:14" x14ac:dyDescent="0.25">
      <c r="A18107" s="1" t="s">
        <v>372</v>
      </c>
      <c r="B18107" s="2" t="s">
        <v>86</v>
      </c>
      <c r="C18107" s="2" t="s">
        <v>93</v>
      </c>
      <c r="D18107" s="2" t="s">
        <v>94</v>
      </c>
      <c r="E18107" s="2" t="s">
        <v>16309</v>
      </c>
      <c r="F18107" s="2">
        <v>41116004</v>
      </c>
      <c r="G18107" s="2" t="s">
        <v>490</v>
      </c>
      <c r="H18107" s="2">
        <v>6</v>
      </c>
      <c r="I18107" s="2">
        <v>6</v>
      </c>
      <c r="J18107" s="2">
        <v>10</v>
      </c>
      <c r="K18107" s="2">
        <v>15</v>
      </c>
      <c r="L18107" s="3">
        <v>1677900</v>
      </c>
      <c r="M18107" s="2" t="s">
        <v>17437</v>
      </c>
      <c r="N18107" s="4" t="s">
        <v>21</v>
      </c>
    </row>
    <row r="18108" spans="1:14" x14ac:dyDescent="0.25">
      <c r="A18108" s="1" t="s">
        <v>372</v>
      </c>
      <c r="B18108" s="2" t="s">
        <v>86</v>
      </c>
      <c r="C18108" s="2" t="s">
        <v>90</v>
      </c>
      <c r="D18108" s="2" t="s">
        <v>91</v>
      </c>
      <c r="E18108" s="2" t="s">
        <v>16310</v>
      </c>
      <c r="F18108" s="2">
        <v>20122504</v>
      </c>
      <c r="G18108" s="2" t="s">
        <v>496</v>
      </c>
      <c r="H18108" s="2">
        <v>10</v>
      </c>
      <c r="I18108" s="2">
        <v>12</v>
      </c>
      <c r="J18108" s="2">
        <v>10</v>
      </c>
      <c r="K18108" s="2">
        <v>2</v>
      </c>
      <c r="L18108" s="3">
        <v>536000</v>
      </c>
      <c r="M18108" s="2" t="s">
        <v>0</v>
      </c>
      <c r="N18108" s="4" t="s">
        <v>21</v>
      </c>
    </row>
    <row r="18109" spans="1:14" x14ac:dyDescent="0.25">
      <c r="A18109" s="1" t="s">
        <v>372</v>
      </c>
      <c r="B18109" s="2" t="s">
        <v>86</v>
      </c>
      <c r="C18109" s="2" t="s">
        <v>90</v>
      </c>
      <c r="D18109" s="2" t="s">
        <v>91</v>
      </c>
      <c r="E18109" s="2" t="s">
        <v>16311</v>
      </c>
      <c r="F18109" s="2">
        <v>40183002</v>
      </c>
      <c r="G18109" s="2" t="s">
        <v>496</v>
      </c>
      <c r="H18109" s="2">
        <v>10</v>
      </c>
      <c r="I18109" s="2">
        <v>12</v>
      </c>
      <c r="J18109" s="2">
        <v>10</v>
      </c>
      <c r="K18109" s="2">
        <v>2</v>
      </c>
      <c r="L18109" s="3">
        <v>618800</v>
      </c>
      <c r="M18109" s="2" t="s">
        <v>0</v>
      </c>
      <c r="N18109" s="4" t="s">
        <v>21</v>
      </c>
    </row>
    <row r="18110" spans="1:14" x14ac:dyDescent="0.25">
      <c r="A18110" s="1" t="s">
        <v>372</v>
      </c>
      <c r="B18110" s="2" t="s">
        <v>378</v>
      </c>
      <c r="C18110" s="2" t="s">
        <v>2425</v>
      </c>
      <c r="D18110" s="2" t="s">
        <v>17954</v>
      </c>
      <c r="E18110" s="2" t="s">
        <v>16312</v>
      </c>
      <c r="F18110" s="2">
        <v>39131709</v>
      </c>
      <c r="G18110" s="2" t="s">
        <v>496</v>
      </c>
      <c r="H18110" s="2">
        <v>10</v>
      </c>
      <c r="I18110" s="2">
        <v>12</v>
      </c>
      <c r="J18110" s="2">
        <v>10</v>
      </c>
      <c r="K18110" s="2">
        <v>7</v>
      </c>
      <c r="L18110" s="3">
        <v>10409000</v>
      </c>
      <c r="M18110" s="2" t="s">
        <v>0</v>
      </c>
      <c r="N18110" s="4" t="s">
        <v>21</v>
      </c>
    </row>
    <row r="18111" spans="1:14" x14ac:dyDescent="0.25">
      <c r="A18111" s="1" t="s">
        <v>372</v>
      </c>
      <c r="B18111" s="2" t="s">
        <v>253</v>
      </c>
      <c r="C18111" s="2" t="s">
        <v>16313</v>
      </c>
      <c r="D18111" s="2" t="s">
        <v>18071</v>
      </c>
      <c r="E18111" s="2" t="s">
        <v>16314</v>
      </c>
      <c r="F18111" s="2">
        <v>24101600</v>
      </c>
      <c r="G18111" s="2" t="s">
        <v>496</v>
      </c>
      <c r="H18111" s="2">
        <v>10</v>
      </c>
      <c r="I18111" s="2">
        <v>12</v>
      </c>
      <c r="J18111" s="2">
        <v>10</v>
      </c>
      <c r="K18111" s="2">
        <v>7</v>
      </c>
      <c r="L18111" s="3">
        <v>6650000</v>
      </c>
      <c r="M18111" s="2" t="s">
        <v>0</v>
      </c>
      <c r="N18111" s="4" t="s">
        <v>21</v>
      </c>
    </row>
    <row r="18112" spans="1:14" x14ac:dyDescent="0.25">
      <c r="A18112" s="1" t="s">
        <v>372</v>
      </c>
      <c r="B18112" s="2" t="s">
        <v>977</v>
      </c>
      <c r="C18112" s="2" t="s">
        <v>7984</v>
      </c>
      <c r="D18112" s="2" t="s">
        <v>18032</v>
      </c>
      <c r="E18112" s="2" t="s">
        <v>16315</v>
      </c>
      <c r="F18112" s="2">
        <v>25101801</v>
      </c>
      <c r="G18112" s="2" t="s">
        <v>2858</v>
      </c>
      <c r="H18112" s="2">
        <v>11</v>
      </c>
      <c r="I18112" s="2">
        <v>6</v>
      </c>
      <c r="J18112" s="2">
        <v>16</v>
      </c>
      <c r="K18112" s="2">
        <v>1</v>
      </c>
      <c r="L18112" s="3">
        <v>22982870</v>
      </c>
      <c r="M18112" s="2" t="s">
        <v>0</v>
      </c>
      <c r="N18112" s="4" t="s">
        <v>21</v>
      </c>
    </row>
    <row r="18113" spans="1:14" x14ac:dyDescent="0.25">
      <c r="A18113" s="1" t="s">
        <v>372</v>
      </c>
      <c r="B18113" s="2" t="s">
        <v>622</v>
      </c>
      <c r="C18113" s="2" t="s">
        <v>622</v>
      </c>
      <c r="D18113" s="2" t="s">
        <v>17893</v>
      </c>
      <c r="E18113" s="2" t="s">
        <v>16316</v>
      </c>
      <c r="F18113" s="2">
        <v>46181526</v>
      </c>
      <c r="G18113" s="2" t="s">
        <v>490</v>
      </c>
      <c r="H18113" s="2">
        <v>10</v>
      </c>
      <c r="I18113" s="2">
        <v>12</v>
      </c>
      <c r="J18113" s="2">
        <v>16</v>
      </c>
      <c r="K18113" s="2">
        <v>62</v>
      </c>
      <c r="L18113" s="3">
        <v>2976000</v>
      </c>
      <c r="M18113" s="2" t="s">
        <v>0</v>
      </c>
      <c r="N18113" s="4" t="s">
        <v>21</v>
      </c>
    </row>
    <row r="18114" spans="1:14" x14ac:dyDescent="0.25">
      <c r="A18114" s="1" t="s">
        <v>372</v>
      </c>
      <c r="B18114" s="2" t="s">
        <v>622</v>
      </c>
      <c r="C18114" s="2" t="s">
        <v>622</v>
      </c>
      <c r="D18114" s="2" t="s">
        <v>17893</v>
      </c>
      <c r="E18114" s="2" t="s">
        <v>16317</v>
      </c>
      <c r="F18114" s="2">
        <v>46181527</v>
      </c>
      <c r="G18114" s="2" t="s">
        <v>490</v>
      </c>
      <c r="H18114" s="2">
        <v>10</v>
      </c>
      <c r="I18114" s="2">
        <v>12</v>
      </c>
      <c r="J18114" s="2">
        <v>16</v>
      </c>
      <c r="K18114" s="2">
        <v>53</v>
      </c>
      <c r="L18114" s="3">
        <v>9328000</v>
      </c>
      <c r="M18114" s="2" t="s">
        <v>0</v>
      </c>
      <c r="N18114" s="4" t="s">
        <v>21</v>
      </c>
    </row>
    <row r="18115" spans="1:14" x14ac:dyDescent="0.25">
      <c r="A18115" s="1" t="s">
        <v>372</v>
      </c>
      <c r="B18115" s="2" t="s">
        <v>622</v>
      </c>
      <c r="C18115" s="2" t="s">
        <v>622</v>
      </c>
      <c r="D18115" s="2" t="s">
        <v>17893</v>
      </c>
      <c r="E18115" s="2" t="s">
        <v>16318</v>
      </c>
      <c r="F18115" s="2">
        <v>46181551</v>
      </c>
      <c r="G18115" s="2" t="s">
        <v>490</v>
      </c>
      <c r="H18115" s="2">
        <v>10</v>
      </c>
      <c r="I18115" s="2">
        <v>12</v>
      </c>
      <c r="J18115" s="2">
        <v>16</v>
      </c>
      <c r="K18115" s="2">
        <v>58</v>
      </c>
      <c r="L18115" s="3">
        <v>11774000</v>
      </c>
      <c r="M18115" s="2" t="s">
        <v>0</v>
      </c>
      <c r="N18115" s="4" t="s">
        <v>21</v>
      </c>
    </row>
    <row r="18116" spans="1:14" x14ac:dyDescent="0.25">
      <c r="A18116" s="1" t="s">
        <v>372</v>
      </c>
      <c r="B18116" s="2" t="s">
        <v>977</v>
      </c>
      <c r="C18116" s="2" t="s">
        <v>7984</v>
      </c>
      <c r="D18116" s="2" t="s">
        <v>18032</v>
      </c>
      <c r="E18116" s="2" t="s">
        <v>16319</v>
      </c>
      <c r="F18116" s="2">
        <v>25101505</v>
      </c>
      <c r="G18116" s="2" t="s">
        <v>2858</v>
      </c>
      <c r="H18116" s="2">
        <v>11</v>
      </c>
      <c r="I18116" s="2">
        <v>6</v>
      </c>
      <c r="J18116" s="2">
        <v>10</v>
      </c>
      <c r="K18116" s="2">
        <v>4</v>
      </c>
      <c r="L18116" s="3">
        <v>614733160</v>
      </c>
      <c r="M18116" s="2" t="s">
        <v>0</v>
      </c>
      <c r="N18116" s="4" t="s">
        <v>21</v>
      </c>
    </row>
    <row r="18117" spans="1:14" x14ac:dyDescent="0.25">
      <c r="A18117" s="1" t="s">
        <v>372</v>
      </c>
      <c r="B18117" s="2" t="s">
        <v>10688</v>
      </c>
      <c r="C18117" s="2" t="s">
        <v>10689</v>
      </c>
      <c r="D18117" s="2" t="s">
        <v>18042</v>
      </c>
      <c r="E18117" s="2" t="s">
        <v>16320</v>
      </c>
      <c r="F18117" s="2">
        <v>81141902</v>
      </c>
      <c r="G18117" s="2" t="s">
        <v>19</v>
      </c>
      <c r="H18117" s="2">
        <v>9</v>
      </c>
      <c r="I18117" s="2">
        <v>6</v>
      </c>
      <c r="J18117" s="2">
        <v>10</v>
      </c>
      <c r="K18117" s="2">
        <v>1</v>
      </c>
      <c r="L18117" s="3">
        <v>1000000000</v>
      </c>
      <c r="M18117" s="2" t="s">
        <v>20</v>
      </c>
      <c r="N18117" s="4" t="s">
        <v>21</v>
      </c>
    </row>
    <row r="18118" spans="1:14" x14ac:dyDescent="0.25">
      <c r="A18118" s="1" t="s">
        <v>372</v>
      </c>
      <c r="B18118" s="2" t="s">
        <v>113</v>
      </c>
      <c r="C18118" s="2" t="s">
        <v>113</v>
      </c>
      <c r="D18118" s="2" t="s">
        <v>114</v>
      </c>
      <c r="E18118" s="2" t="s">
        <v>16321</v>
      </c>
      <c r="F18118" s="2">
        <v>49101701</v>
      </c>
      <c r="G18118" s="2" t="s">
        <v>496</v>
      </c>
      <c r="H18118" s="2">
        <v>1</v>
      </c>
      <c r="I18118" s="2">
        <v>11</v>
      </c>
      <c r="J18118" s="2">
        <v>10</v>
      </c>
      <c r="K18118" s="2">
        <v>10</v>
      </c>
      <c r="L18118" s="3">
        <v>693339.60000000009</v>
      </c>
      <c r="M18118" s="2" t="s">
        <v>0</v>
      </c>
      <c r="N18118" s="4" t="s">
        <v>21</v>
      </c>
    </row>
    <row r="18119" spans="1:14" x14ac:dyDescent="0.25">
      <c r="A18119" s="1" t="s">
        <v>372</v>
      </c>
      <c r="B18119" s="2" t="s">
        <v>113</v>
      </c>
      <c r="C18119" s="2" t="s">
        <v>113</v>
      </c>
      <c r="D18119" s="2" t="s">
        <v>114</v>
      </c>
      <c r="E18119" s="2" t="s">
        <v>16322</v>
      </c>
      <c r="F18119" s="2">
        <v>49101701</v>
      </c>
      <c r="G18119" s="2" t="s">
        <v>496</v>
      </c>
      <c r="H18119" s="2">
        <v>1</v>
      </c>
      <c r="I18119" s="2">
        <v>11</v>
      </c>
      <c r="J18119" s="2">
        <v>10</v>
      </c>
      <c r="K18119" s="2">
        <v>5</v>
      </c>
      <c r="L18119" s="3">
        <v>765559.85</v>
      </c>
      <c r="M18119" s="2" t="s">
        <v>0</v>
      </c>
      <c r="N18119" s="4" t="s">
        <v>21</v>
      </c>
    </row>
    <row r="18120" spans="1:14" x14ac:dyDescent="0.25">
      <c r="A18120" s="1" t="s">
        <v>372</v>
      </c>
      <c r="B18120" s="2" t="s">
        <v>113</v>
      </c>
      <c r="C18120" s="2" t="s">
        <v>113</v>
      </c>
      <c r="D18120" s="2" t="s">
        <v>114</v>
      </c>
      <c r="E18120" s="2" t="s">
        <v>16323</v>
      </c>
      <c r="F18120" s="2">
        <v>49101701</v>
      </c>
      <c r="G18120" s="2" t="s">
        <v>496</v>
      </c>
      <c r="H18120" s="2">
        <v>1</v>
      </c>
      <c r="I18120" s="2">
        <v>11</v>
      </c>
      <c r="J18120" s="2">
        <v>10</v>
      </c>
      <c r="K18120" s="2">
        <v>1</v>
      </c>
      <c r="L18120" s="3">
        <v>171731.65</v>
      </c>
      <c r="M18120" s="2" t="s">
        <v>0</v>
      </c>
      <c r="N18120" s="4" t="s">
        <v>21</v>
      </c>
    </row>
    <row r="18121" spans="1:14" x14ac:dyDescent="0.25">
      <c r="A18121" s="1" t="s">
        <v>372</v>
      </c>
      <c r="B18121" s="2" t="s">
        <v>113</v>
      </c>
      <c r="C18121" s="2" t="s">
        <v>113</v>
      </c>
      <c r="D18121" s="2" t="s">
        <v>114</v>
      </c>
      <c r="E18121" s="2" t="s">
        <v>16324</v>
      </c>
      <c r="F18121" s="2">
        <v>49101701</v>
      </c>
      <c r="G18121" s="2" t="s">
        <v>496</v>
      </c>
      <c r="H18121" s="2">
        <v>1</v>
      </c>
      <c r="I18121" s="2">
        <v>11</v>
      </c>
      <c r="J18121" s="2">
        <v>10</v>
      </c>
      <c r="K18121" s="2">
        <v>2</v>
      </c>
      <c r="L18121" s="3">
        <v>1388191.66</v>
      </c>
      <c r="M18121" s="2" t="s">
        <v>0</v>
      </c>
      <c r="N18121" s="4" t="s">
        <v>21</v>
      </c>
    </row>
    <row r="18122" spans="1:14" x14ac:dyDescent="0.25">
      <c r="A18122" s="1" t="s">
        <v>372</v>
      </c>
      <c r="B18122" s="2" t="s">
        <v>113</v>
      </c>
      <c r="C18122" s="2" t="s">
        <v>113</v>
      </c>
      <c r="D18122" s="2" t="s">
        <v>114</v>
      </c>
      <c r="E18122" s="2" t="s">
        <v>16325</v>
      </c>
      <c r="F18122" s="2">
        <v>49101701</v>
      </c>
      <c r="G18122" s="2" t="s">
        <v>496</v>
      </c>
      <c r="H18122" s="2">
        <v>1</v>
      </c>
      <c r="I18122" s="2">
        <v>11</v>
      </c>
      <c r="J18122" s="2">
        <v>10</v>
      </c>
      <c r="K18122" s="2">
        <v>10</v>
      </c>
      <c r="L18122" s="3">
        <v>750591.9</v>
      </c>
      <c r="M18122" s="2" t="s">
        <v>0</v>
      </c>
      <c r="N18122" s="4" t="s">
        <v>21</v>
      </c>
    </row>
    <row r="18123" spans="1:14" x14ac:dyDescent="0.25">
      <c r="A18123" s="1" t="s">
        <v>372</v>
      </c>
      <c r="B18123" s="2" t="s">
        <v>113</v>
      </c>
      <c r="C18123" s="2" t="s">
        <v>113</v>
      </c>
      <c r="D18123" s="2" t="s">
        <v>114</v>
      </c>
      <c r="E18123" s="2" t="s">
        <v>16326</v>
      </c>
      <c r="F18123" s="2">
        <v>49101701</v>
      </c>
      <c r="G18123" s="2" t="s">
        <v>496</v>
      </c>
      <c r="H18123" s="2">
        <v>1</v>
      </c>
      <c r="I18123" s="2">
        <v>11</v>
      </c>
      <c r="J18123" s="2">
        <v>10</v>
      </c>
      <c r="K18123" s="2">
        <v>1</v>
      </c>
      <c r="L18123" s="3">
        <v>79238.2</v>
      </c>
      <c r="M18123" s="2" t="s">
        <v>0</v>
      </c>
      <c r="N18123" s="4" t="s">
        <v>21</v>
      </c>
    </row>
    <row r="18124" spans="1:14" x14ac:dyDescent="0.25">
      <c r="A18124" s="1" t="s">
        <v>372</v>
      </c>
      <c r="B18124" s="2" t="s">
        <v>113</v>
      </c>
      <c r="C18124" s="2" t="s">
        <v>113</v>
      </c>
      <c r="D18124" s="2" t="s">
        <v>114</v>
      </c>
      <c r="E18124" s="2" t="s">
        <v>16327</v>
      </c>
      <c r="F18124" s="2">
        <v>49101701</v>
      </c>
      <c r="G18124" s="2" t="s">
        <v>496</v>
      </c>
      <c r="H18124" s="2">
        <v>1</v>
      </c>
      <c r="I18124" s="2">
        <v>11</v>
      </c>
      <c r="J18124" s="2">
        <v>10</v>
      </c>
      <c r="K18124" s="2">
        <v>5</v>
      </c>
      <c r="L18124" s="3">
        <v>1051394.8</v>
      </c>
      <c r="M18124" s="2" t="s">
        <v>0</v>
      </c>
      <c r="N18124" s="4" t="s">
        <v>21</v>
      </c>
    </row>
    <row r="18125" spans="1:14" x14ac:dyDescent="0.25">
      <c r="A18125" s="1" t="s">
        <v>372</v>
      </c>
      <c r="B18125" s="2" t="s">
        <v>113</v>
      </c>
      <c r="C18125" s="2" t="s">
        <v>113</v>
      </c>
      <c r="D18125" s="2" t="s">
        <v>114</v>
      </c>
      <c r="E18125" s="2" t="s">
        <v>16328</v>
      </c>
      <c r="F18125" s="2">
        <v>49101701</v>
      </c>
      <c r="G18125" s="2" t="s">
        <v>496</v>
      </c>
      <c r="H18125" s="2">
        <v>1</v>
      </c>
      <c r="I18125" s="2">
        <v>11</v>
      </c>
      <c r="J18125" s="2">
        <v>10</v>
      </c>
      <c r="K18125" s="2">
        <v>2</v>
      </c>
      <c r="L18125" s="3">
        <v>2252865.84</v>
      </c>
      <c r="M18125" s="2" t="s">
        <v>0</v>
      </c>
      <c r="N18125" s="4" t="s">
        <v>21</v>
      </c>
    </row>
    <row r="18126" spans="1:14" x14ac:dyDescent="0.25">
      <c r="A18126" s="1" t="s">
        <v>372</v>
      </c>
      <c r="B18126" s="2" t="s">
        <v>113</v>
      </c>
      <c r="C18126" s="2" t="s">
        <v>113</v>
      </c>
      <c r="D18126" s="2" t="s">
        <v>114</v>
      </c>
      <c r="E18126" s="2" t="s">
        <v>16329</v>
      </c>
      <c r="F18126" s="2">
        <v>49101701</v>
      </c>
      <c r="G18126" s="2" t="s">
        <v>496</v>
      </c>
      <c r="H18126" s="2">
        <v>1</v>
      </c>
      <c r="I18126" s="2">
        <v>11</v>
      </c>
      <c r="J18126" s="2">
        <v>10</v>
      </c>
      <c r="K18126" s="2">
        <v>1</v>
      </c>
      <c r="L18126" s="3">
        <v>213717.82</v>
      </c>
      <c r="M18126" s="2" t="s">
        <v>0</v>
      </c>
      <c r="N18126" s="4" t="s">
        <v>21</v>
      </c>
    </row>
    <row r="18127" spans="1:14" x14ac:dyDescent="0.25">
      <c r="A18127" s="1" t="s">
        <v>372</v>
      </c>
      <c r="B18127" s="2" t="s">
        <v>113</v>
      </c>
      <c r="C18127" s="2" t="s">
        <v>113</v>
      </c>
      <c r="D18127" s="2" t="s">
        <v>114</v>
      </c>
      <c r="E18127" s="2" t="s">
        <v>16330</v>
      </c>
      <c r="F18127" s="2">
        <v>49101701</v>
      </c>
      <c r="G18127" s="2" t="s">
        <v>496</v>
      </c>
      <c r="H18127" s="2">
        <v>1</v>
      </c>
      <c r="I18127" s="2">
        <v>11</v>
      </c>
      <c r="J18127" s="2">
        <v>10</v>
      </c>
      <c r="K18127" s="2">
        <v>9</v>
      </c>
      <c r="L18127" s="3">
        <v>796327.83</v>
      </c>
      <c r="M18127" s="2" t="s">
        <v>0</v>
      </c>
      <c r="N18127" s="4" t="s">
        <v>21</v>
      </c>
    </row>
    <row r="18128" spans="1:14" x14ac:dyDescent="0.25">
      <c r="A18128" s="1" t="s">
        <v>372</v>
      </c>
      <c r="B18128" s="2" t="s">
        <v>113</v>
      </c>
      <c r="C18128" s="2" t="s">
        <v>113</v>
      </c>
      <c r="D18128" s="2" t="s">
        <v>114</v>
      </c>
      <c r="E18128" s="2" t="s">
        <v>16331</v>
      </c>
      <c r="F18128" s="2">
        <v>49101701</v>
      </c>
      <c r="G18128" s="2" t="s">
        <v>496</v>
      </c>
      <c r="H18128" s="2">
        <v>1</v>
      </c>
      <c r="I18128" s="2">
        <v>11</v>
      </c>
      <c r="J18128" s="2">
        <v>10</v>
      </c>
      <c r="K18128" s="2">
        <v>5</v>
      </c>
      <c r="L18128" s="3">
        <v>884022.95</v>
      </c>
      <c r="M18128" s="2" t="s">
        <v>0</v>
      </c>
      <c r="N18128" s="4" t="s">
        <v>21</v>
      </c>
    </row>
    <row r="18129" spans="1:14" x14ac:dyDescent="0.25">
      <c r="A18129" s="1" t="s">
        <v>372</v>
      </c>
      <c r="B18129" s="2" t="s">
        <v>113</v>
      </c>
      <c r="C18129" s="2" t="s">
        <v>113</v>
      </c>
      <c r="D18129" s="2" t="s">
        <v>114</v>
      </c>
      <c r="E18129" s="2" t="s">
        <v>16332</v>
      </c>
      <c r="F18129" s="2">
        <v>49101701</v>
      </c>
      <c r="G18129" s="2" t="s">
        <v>496</v>
      </c>
      <c r="H18129" s="2">
        <v>1</v>
      </c>
      <c r="I18129" s="2">
        <v>11</v>
      </c>
      <c r="J18129" s="2">
        <v>10</v>
      </c>
      <c r="K18129" s="2">
        <v>9</v>
      </c>
      <c r="L18129" s="3">
        <v>1248041.6100000001</v>
      </c>
      <c r="M18129" s="2" t="s">
        <v>0</v>
      </c>
      <c r="N18129" s="4" t="s">
        <v>21</v>
      </c>
    </row>
    <row r="18130" spans="1:14" x14ac:dyDescent="0.25">
      <c r="A18130" s="1" t="s">
        <v>372</v>
      </c>
      <c r="B18130" s="2" t="s">
        <v>113</v>
      </c>
      <c r="C18130" s="2" t="s">
        <v>113</v>
      </c>
      <c r="D18130" s="2" t="s">
        <v>114</v>
      </c>
      <c r="E18130" s="2" t="s">
        <v>16333</v>
      </c>
      <c r="F18130" s="2">
        <v>49101701</v>
      </c>
      <c r="G18130" s="2" t="s">
        <v>496</v>
      </c>
      <c r="H18130" s="2">
        <v>1</v>
      </c>
      <c r="I18130" s="2">
        <v>11</v>
      </c>
      <c r="J18130" s="2">
        <v>10</v>
      </c>
      <c r="K18130" s="2">
        <v>2</v>
      </c>
      <c r="L18130" s="3">
        <v>485396.02</v>
      </c>
      <c r="M18130" s="2" t="s">
        <v>0</v>
      </c>
      <c r="N18130" s="4" t="s">
        <v>21</v>
      </c>
    </row>
    <row r="18131" spans="1:14" x14ac:dyDescent="0.25">
      <c r="A18131" s="1" t="s">
        <v>372</v>
      </c>
      <c r="B18131" s="2" t="s">
        <v>113</v>
      </c>
      <c r="C18131" s="2" t="s">
        <v>113</v>
      </c>
      <c r="D18131" s="2" t="s">
        <v>114</v>
      </c>
      <c r="E18131" s="2" t="s">
        <v>16334</v>
      </c>
      <c r="F18131" s="2">
        <v>49101701</v>
      </c>
      <c r="G18131" s="2" t="s">
        <v>496</v>
      </c>
      <c r="H18131" s="2">
        <v>1</v>
      </c>
      <c r="I18131" s="2">
        <v>11</v>
      </c>
      <c r="J18131" s="2">
        <v>10</v>
      </c>
      <c r="K18131" s="2">
        <v>2</v>
      </c>
      <c r="L18131" s="3">
        <v>350650.26</v>
      </c>
      <c r="M18131" s="2" t="s">
        <v>0</v>
      </c>
      <c r="N18131" s="4" t="s">
        <v>21</v>
      </c>
    </row>
    <row r="18132" spans="1:14" x14ac:dyDescent="0.25">
      <c r="A18132" s="1" t="s">
        <v>372</v>
      </c>
      <c r="B18132" s="2" t="s">
        <v>113</v>
      </c>
      <c r="C18132" s="2" t="s">
        <v>113</v>
      </c>
      <c r="D18132" s="2" t="s">
        <v>114</v>
      </c>
      <c r="E18132" s="2" t="s">
        <v>16335</v>
      </c>
      <c r="F18132" s="2">
        <v>49101701</v>
      </c>
      <c r="G18132" s="2" t="s">
        <v>496</v>
      </c>
      <c r="H18132" s="2">
        <v>1</v>
      </c>
      <c r="I18132" s="2">
        <v>11</v>
      </c>
      <c r="J18132" s="2">
        <v>10</v>
      </c>
      <c r="K18132" s="2">
        <v>5</v>
      </c>
      <c r="L18132" s="3">
        <v>873681.04999999993</v>
      </c>
      <c r="M18132" s="2" t="s">
        <v>0</v>
      </c>
      <c r="N18132" s="4" t="s">
        <v>21</v>
      </c>
    </row>
    <row r="18133" spans="1:14" x14ac:dyDescent="0.25">
      <c r="A18133" s="1" t="s">
        <v>372</v>
      </c>
      <c r="B18133" s="2" t="s">
        <v>113</v>
      </c>
      <c r="C18133" s="2" t="s">
        <v>113</v>
      </c>
      <c r="D18133" s="2" t="s">
        <v>114</v>
      </c>
      <c r="E18133" s="2" t="s">
        <v>16336</v>
      </c>
      <c r="F18133" s="2">
        <v>49101701</v>
      </c>
      <c r="G18133" s="2" t="s">
        <v>496</v>
      </c>
      <c r="H18133" s="2">
        <v>1</v>
      </c>
      <c r="I18133" s="2">
        <v>11</v>
      </c>
      <c r="J18133" s="2">
        <v>10</v>
      </c>
      <c r="K18133" s="2">
        <v>1</v>
      </c>
      <c r="L18133" s="3">
        <v>1786207.78</v>
      </c>
      <c r="M18133" s="2" t="s">
        <v>0</v>
      </c>
      <c r="N18133" s="4" t="s">
        <v>21</v>
      </c>
    </row>
    <row r="18134" spans="1:14" x14ac:dyDescent="0.25">
      <c r="A18134" s="1" t="s">
        <v>372</v>
      </c>
      <c r="B18134" s="2" t="s">
        <v>113</v>
      </c>
      <c r="C18134" s="2" t="s">
        <v>113</v>
      </c>
      <c r="D18134" s="2" t="s">
        <v>114</v>
      </c>
      <c r="E18134" s="2" t="s">
        <v>16337</v>
      </c>
      <c r="F18134" s="2">
        <v>49101701</v>
      </c>
      <c r="G18134" s="2" t="s">
        <v>496</v>
      </c>
      <c r="H18134" s="2">
        <v>1</v>
      </c>
      <c r="I18134" s="2">
        <v>11</v>
      </c>
      <c r="J18134" s="2">
        <v>10</v>
      </c>
      <c r="K18134" s="2">
        <v>1</v>
      </c>
      <c r="L18134" s="3">
        <v>2270643.14</v>
      </c>
      <c r="M18134" s="2" t="s">
        <v>0</v>
      </c>
      <c r="N18134" s="4" t="s">
        <v>21</v>
      </c>
    </row>
    <row r="18135" spans="1:14" x14ac:dyDescent="0.25">
      <c r="A18135" s="1" t="s">
        <v>372</v>
      </c>
      <c r="B18135" s="2" t="s">
        <v>113</v>
      </c>
      <c r="C18135" s="2" t="s">
        <v>113</v>
      </c>
      <c r="D18135" s="2" t="s">
        <v>114</v>
      </c>
      <c r="E18135" s="2" t="s">
        <v>16338</v>
      </c>
      <c r="F18135" s="2">
        <v>49101701</v>
      </c>
      <c r="G18135" s="2" t="s">
        <v>496</v>
      </c>
      <c r="H18135" s="2">
        <v>1</v>
      </c>
      <c r="I18135" s="2">
        <v>11</v>
      </c>
      <c r="J18135" s="2">
        <v>10</v>
      </c>
      <c r="K18135" s="2">
        <v>5</v>
      </c>
      <c r="L18135" s="3">
        <v>10533356.5</v>
      </c>
      <c r="M18135" s="2" t="s">
        <v>0</v>
      </c>
      <c r="N18135" s="4" t="s">
        <v>21</v>
      </c>
    </row>
    <row r="18136" spans="1:14" x14ac:dyDescent="0.25">
      <c r="A18136" s="1" t="s">
        <v>372</v>
      </c>
      <c r="B18136" s="2" t="s">
        <v>113</v>
      </c>
      <c r="C18136" s="2" t="s">
        <v>113</v>
      </c>
      <c r="D18136" s="2" t="s">
        <v>114</v>
      </c>
      <c r="E18136" s="2" t="s">
        <v>16339</v>
      </c>
      <c r="F18136" s="2">
        <v>49101701</v>
      </c>
      <c r="G18136" s="2" t="s">
        <v>496</v>
      </c>
      <c r="H18136" s="2">
        <v>1</v>
      </c>
      <c r="I18136" s="2">
        <v>11</v>
      </c>
      <c r="J18136" s="2">
        <v>10</v>
      </c>
      <c r="K18136" s="2">
        <v>1</v>
      </c>
      <c r="L18136" s="3">
        <v>211139.95</v>
      </c>
      <c r="M18136" s="2" t="s">
        <v>0</v>
      </c>
      <c r="N18136" s="4" t="s">
        <v>21</v>
      </c>
    </row>
    <row r="18137" spans="1:14" x14ac:dyDescent="0.25">
      <c r="A18137" s="1" t="s">
        <v>372</v>
      </c>
      <c r="B18137" s="2" t="s">
        <v>113</v>
      </c>
      <c r="C18137" s="2" t="s">
        <v>113</v>
      </c>
      <c r="D18137" s="2" t="s">
        <v>114</v>
      </c>
      <c r="E18137" s="2" t="s">
        <v>16340</v>
      </c>
      <c r="F18137" s="2">
        <v>49101701</v>
      </c>
      <c r="G18137" s="2" t="s">
        <v>496</v>
      </c>
      <c r="H18137" s="2">
        <v>1</v>
      </c>
      <c r="I18137" s="2">
        <v>11</v>
      </c>
      <c r="J18137" s="2">
        <v>10</v>
      </c>
      <c r="K18137" s="2">
        <v>120</v>
      </c>
      <c r="L18137" s="3">
        <v>10009863.6</v>
      </c>
      <c r="M18137" s="2" t="s">
        <v>0</v>
      </c>
      <c r="N18137" s="4" t="s">
        <v>21</v>
      </c>
    </row>
    <row r="18138" spans="1:14" x14ac:dyDescent="0.25">
      <c r="A18138" s="1" t="s">
        <v>372</v>
      </c>
      <c r="B18138" s="2" t="s">
        <v>113</v>
      </c>
      <c r="C18138" s="2" t="s">
        <v>113</v>
      </c>
      <c r="D18138" s="2" t="s">
        <v>114</v>
      </c>
      <c r="E18138" s="2" t="s">
        <v>16341</v>
      </c>
      <c r="F18138" s="2">
        <v>49101701</v>
      </c>
      <c r="G18138" s="2" t="s">
        <v>496</v>
      </c>
      <c r="H18138" s="2">
        <v>1</v>
      </c>
      <c r="I18138" s="2">
        <v>11</v>
      </c>
      <c r="J18138" s="2">
        <v>10</v>
      </c>
      <c r="K18138" s="2">
        <v>1</v>
      </c>
      <c r="L18138" s="3">
        <v>749577.2</v>
      </c>
      <c r="M18138" s="2" t="s">
        <v>0</v>
      </c>
      <c r="N18138" s="4" t="s">
        <v>21</v>
      </c>
    </row>
    <row r="18139" spans="1:14" x14ac:dyDescent="0.25">
      <c r="A18139" s="1" t="s">
        <v>372</v>
      </c>
      <c r="B18139" s="2" t="s">
        <v>113</v>
      </c>
      <c r="C18139" s="2" t="s">
        <v>113</v>
      </c>
      <c r="D18139" s="2" t="s">
        <v>114</v>
      </c>
      <c r="E18139" s="2" t="s">
        <v>16342</v>
      </c>
      <c r="F18139" s="2">
        <v>49101701</v>
      </c>
      <c r="G18139" s="2" t="s">
        <v>496</v>
      </c>
      <c r="H18139" s="2">
        <v>1</v>
      </c>
      <c r="I18139" s="2">
        <v>11</v>
      </c>
      <c r="J18139" s="2">
        <v>10</v>
      </c>
      <c r="K18139" s="2">
        <v>5</v>
      </c>
      <c r="L18139" s="3">
        <v>542798.70000000007</v>
      </c>
      <c r="M18139" s="2" t="s">
        <v>0</v>
      </c>
      <c r="N18139" s="4" t="s">
        <v>21</v>
      </c>
    </row>
    <row r="18140" spans="1:14" x14ac:dyDescent="0.25">
      <c r="A18140" s="1" t="s">
        <v>372</v>
      </c>
      <c r="B18140" s="2" t="s">
        <v>113</v>
      </c>
      <c r="C18140" s="2" t="s">
        <v>113</v>
      </c>
      <c r="D18140" s="2" t="s">
        <v>114</v>
      </c>
      <c r="E18140" s="2" t="s">
        <v>16343</v>
      </c>
      <c r="F18140" s="2">
        <v>49101701</v>
      </c>
      <c r="G18140" s="2" t="s">
        <v>496</v>
      </c>
      <c r="H18140" s="2">
        <v>1</v>
      </c>
      <c r="I18140" s="2">
        <v>11</v>
      </c>
      <c r="J18140" s="2">
        <v>10</v>
      </c>
      <c r="K18140" s="2">
        <v>15</v>
      </c>
      <c r="L18140" s="3">
        <v>1633744.5</v>
      </c>
      <c r="M18140" s="2" t="s">
        <v>0</v>
      </c>
      <c r="N18140" s="4" t="s">
        <v>21</v>
      </c>
    </row>
    <row r="18141" spans="1:14" x14ac:dyDescent="0.25">
      <c r="A18141" s="1" t="s">
        <v>372</v>
      </c>
      <c r="B18141" s="2" t="s">
        <v>113</v>
      </c>
      <c r="C18141" s="2" t="s">
        <v>113</v>
      </c>
      <c r="D18141" s="2" t="s">
        <v>114</v>
      </c>
      <c r="E18141" s="2" t="s">
        <v>16344</v>
      </c>
      <c r="F18141" s="2">
        <v>49101701</v>
      </c>
      <c r="G18141" s="2" t="s">
        <v>496</v>
      </c>
      <c r="H18141" s="2">
        <v>1</v>
      </c>
      <c r="I18141" s="2">
        <v>11</v>
      </c>
      <c r="J18141" s="2">
        <v>10</v>
      </c>
      <c r="K18141" s="2">
        <v>61</v>
      </c>
      <c r="L18141" s="3">
        <v>5549532.3399999999</v>
      </c>
      <c r="M18141" s="2" t="s">
        <v>0</v>
      </c>
      <c r="N18141" s="4" t="s">
        <v>21</v>
      </c>
    </row>
    <row r="18142" spans="1:14" x14ac:dyDescent="0.25">
      <c r="A18142" s="1" t="s">
        <v>372</v>
      </c>
      <c r="B18142" s="2" t="s">
        <v>113</v>
      </c>
      <c r="C18142" s="2" t="s">
        <v>113</v>
      </c>
      <c r="D18142" s="2" t="s">
        <v>114</v>
      </c>
      <c r="E18142" s="2" t="s">
        <v>16345</v>
      </c>
      <c r="F18142" s="2">
        <v>49101701</v>
      </c>
      <c r="G18142" s="2" t="s">
        <v>496</v>
      </c>
      <c r="H18142" s="2">
        <v>1</v>
      </c>
      <c r="I18142" s="2">
        <v>11</v>
      </c>
      <c r="J18142" s="2">
        <v>10</v>
      </c>
      <c r="K18142" s="2">
        <v>150</v>
      </c>
      <c r="L18142" s="3">
        <v>12243768</v>
      </c>
      <c r="M18142" s="2" t="s">
        <v>0</v>
      </c>
      <c r="N18142" s="4" t="s">
        <v>21</v>
      </c>
    </row>
    <row r="18143" spans="1:14" x14ac:dyDescent="0.25">
      <c r="A18143" s="1" t="s">
        <v>372</v>
      </c>
      <c r="B18143" s="2" t="s">
        <v>113</v>
      </c>
      <c r="C18143" s="2" t="s">
        <v>113</v>
      </c>
      <c r="D18143" s="2" t="s">
        <v>114</v>
      </c>
      <c r="E18143" s="2" t="s">
        <v>16346</v>
      </c>
      <c r="F18143" s="2">
        <v>49101701</v>
      </c>
      <c r="G18143" s="2" t="s">
        <v>496</v>
      </c>
      <c r="H18143" s="2">
        <v>1</v>
      </c>
      <c r="I18143" s="2">
        <v>11</v>
      </c>
      <c r="J18143" s="2">
        <v>10</v>
      </c>
      <c r="K18143" s="2">
        <v>15</v>
      </c>
      <c r="L18143" s="3">
        <v>1215124.8</v>
      </c>
      <c r="M18143" s="2" t="s">
        <v>0</v>
      </c>
      <c r="N18143" s="4" t="s">
        <v>21</v>
      </c>
    </row>
    <row r="18144" spans="1:14" x14ac:dyDescent="0.25">
      <c r="A18144" s="1" t="s">
        <v>372</v>
      </c>
      <c r="B18144" s="2" t="s">
        <v>113</v>
      </c>
      <c r="C18144" s="2" t="s">
        <v>113</v>
      </c>
      <c r="D18144" s="2" t="s">
        <v>114</v>
      </c>
      <c r="E18144" s="2" t="s">
        <v>16347</v>
      </c>
      <c r="F18144" s="2">
        <v>49101701</v>
      </c>
      <c r="G18144" s="2" t="s">
        <v>496</v>
      </c>
      <c r="H18144" s="2">
        <v>1</v>
      </c>
      <c r="I18144" s="2">
        <v>11</v>
      </c>
      <c r="J18144" s="2">
        <v>10</v>
      </c>
      <c r="K18144" s="2">
        <v>1</v>
      </c>
      <c r="L18144" s="3">
        <v>67431.17</v>
      </c>
      <c r="M18144" s="2" t="s">
        <v>0</v>
      </c>
      <c r="N18144" s="4" t="s">
        <v>21</v>
      </c>
    </row>
    <row r="18145" spans="1:14" x14ac:dyDescent="0.25">
      <c r="A18145" s="1" t="s">
        <v>372</v>
      </c>
      <c r="B18145" s="2" t="s">
        <v>113</v>
      </c>
      <c r="C18145" s="2" t="s">
        <v>113</v>
      </c>
      <c r="D18145" s="2" t="s">
        <v>114</v>
      </c>
      <c r="E18145" s="2" t="s">
        <v>16348</v>
      </c>
      <c r="F18145" s="2">
        <v>49101701</v>
      </c>
      <c r="G18145" s="2" t="s">
        <v>496</v>
      </c>
      <c r="H18145" s="2">
        <v>1</v>
      </c>
      <c r="I18145" s="2">
        <v>11</v>
      </c>
      <c r="J18145" s="2">
        <v>10</v>
      </c>
      <c r="K18145" s="2">
        <v>100</v>
      </c>
      <c r="L18145" s="3">
        <v>7092580</v>
      </c>
      <c r="M18145" s="2" t="s">
        <v>0</v>
      </c>
      <c r="N18145" s="4" t="s">
        <v>21</v>
      </c>
    </row>
    <row r="18146" spans="1:14" x14ac:dyDescent="0.25">
      <c r="A18146" s="1" t="s">
        <v>372</v>
      </c>
      <c r="B18146" s="2" t="s">
        <v>113</v>
      </c>
      <c r="C18146" s="2" t="s">
        <v>113</v>
      </c>
      <c r="D18146" s="2" t="s">
        <v>114</v>
      </c>
      <c r="E18146" s="2" t="s">
        <v>16349</v>
      </c>
      <c r="F18146" s="2">
        <v>49101701</v>
      </c>
      <c r="G18146" s="2" t="s">
        <v>496</v>
      </c>
      <c r="H18146" s="2">
        <v>1</v>
      </c>
      <c r="I18146" s="2">
        <v>11</v>
      </c>
      <c r="J18146" s="2">
        <v>10</v>
      </c>
      <c r="K18146" s="2">
        <v>40</v>
      </c>
      <c r="L18146" s="3">
        <v>4438137.1999999993</v>
      </c>
      <c r="M18146" s="2" t="s">
        <v>0</v>
      </c>
      <c r="N18146" s="4" t="s">
        <v>21</v>
      </c>
    </row>
    <row r="18147" spans="1:14" x14ac:dyDescent="0.25">
      <c r="A18147" s="1" t="s">
        <v>372</v>
      </c>
      <c r="B18147" s="2" t="s">
        <v>113</v>
      </c>
      <c r="C18147" s="2" t="s">
        <v>113</v>
      </c>
      <c r="D18147" s="2" t="s">
        <v>114</v>
      </c>
      <c r="E18147" s="2" t="s">
        <v>16350</v>
      </c>
      <c r="F18147" s="2">
        <v>49101701</v>
      </c>
      <c r="G18147" s="2" t="s">
        <v>496</v>
      </c>
      <c r="H18147" s="2">
        <v>1</v>
      </c>
      <c r="I18147" s="2">
        <v>11</v>
      </c>
      <c r="J18147" s="2">
        <v>10</v>
      </c>
      <c r="K18147" s="2">
        <v>50</v>
      </c>
      <c r="L18147" s="3">
        <v>8650923.5</v>
      </c>
      <c r="M18147" s="2" t="s">
        <v>0</v>
      </c>
      <c r="N18147" s="4" t="s">
        <v>21</v>
      </c>
    </row>
    <row r="18148" spans="1:14" x14ac:dyDescent="0.25">
      <c r="A18148" s="1" t="s">
        <v>372</v>
      </c>
      <c r="B18148" s="2" t="s">
        <v>113</v>
      </c>
      <c r="C18148" s="2" t="s">
        <v>113</v>
      </c>
      <c r="D18148" s="2" t="s">
        <v>114</v>
      </c>
      <c r="E18148" s="2" t="s">
        <v>16351</v>
      </c>
      <c r="F18148" s="2">
        <v>49101701</v>
      </c>
      <c r="G18148" s="2" t="s">
        <v>496</v>
      </c>
      <c r="H18148" s="2">
        <v>1</v>
      </c>
      <c r="I18148" s="2">
        <v>11</v>
      </c>
      <c r="J18148" s="2">
        <v>10</v>
      </c>
      <c r="K18148" s="2">
        <v>20</v>
      </c>
      <c r="L18148" s="3">
        <v>1520786</v>
      </c>
      <c r="M18148" s="2" t="s">
        <v>0</v>
      </c>
      <c r="N18148" s="4" t="s">
        <v>21</v>
      </c>
    </row>
    <row r="18149" spans="1:14" x14ac:dyDescent="0.25">
      <c r="A18149" s="1" t="s">
        <v>372</v>
      </c>
      <c r="B18149" s="2" t="s">
        <v>113</v>
      </c>
      <c r="C18149" s="2" t="s">
        <v>113</v>
      </c>
      <c r="D18149" s="2" t="s">
        <v>114</v>
      </c>
      <c r="E18149" s="2" t="s">
        <v>16352</v>
      </c>
      <c r="F18149" s="2">
        <v>49101701</v>
      </c>
      <c r="G18149" s="2" t="s">
        <v>496</v>
      </c>
      <c r="H18149" s="2">
        <v>1</v>
      </c>
      <c r="I18149" s="2">
        <v>11</v>
      </c>
      <c r="J18149" s="2">
        <v>10</v>
      </c>
      <c r="K18149" s="2">
        <v>25</v>
      </c>
      <c r="L18149" s="3">
        <v>2022567.7500000002</v>
      </c>
      <c r="M18149" s="2" t="s">
        <v>0</v>
      </c>
      <c r="N18149" s="4" t="s">
        <v>21</v>
      </c>
    </row>
    <row r="18150" spans="1:14" x14ac:dyDescent="0.25">
      <c r="A18150" s="1" t="s">
        <v>372</v>
      </c>
      <c r="B18150" s="2" t="s">
        <v>113</v>
      </c>
      <c r="C18150" s="2" t="s">
        <v>113</v>
      </c>
      <c r="D18150" s="2" t="s">
        <v>114</v>
      </c>
      <c r="E18150" s="2" t="s">
        <v>16353</v>
      </c>
      <c r="F18150" s="2">
        <v>49101701</v>
      </c>
      <c r="G18150" s="2" t="s">
        <v>496</v>
      </c>
      <c r="H18150" s="2">
        <v>1</v>
      </c>
      <c r="I18150" s="2">
        <v>11</v>
      </c>
      <c r="J18150" s="2">
        <v>10</v>
      </c>
      <c r="K18150" s="2">
        <v>240</v>
      </c>
      <c r="L18150" s="3">
        <v>17464663.199999999</v>
      </c>
      <c r="M18150" s="2" t="s">
        <v>0</v>
      </c>
      <c r="N18150" s="4" t="s">
        <v>21</v>
      </c>
    </row>
    <row r="18151" spans="1:14" x14ac:dyDescent="0.25">
      <c r="A18151" s="1" t="s">
        <v>372</v>
      </c>
      <c r="B18151" s="2" t="s">
        <v>113</v>
      </c>
      <c r="C18151" s="2" t="s">
        <v>113</v>
      </c>
      <c r="D18151" s="2" t="s">
        <v>114</v>
      </c>
      <c r="E18151" s="2" t="s">
        <v>16354</v>
      </c>
      <c r="F18151" s="2">
        <v>49101701</v>
      </c>
      <c r="G18151" s="2" t="s">
        <v>496</v>
      </c>
      <c r="H18151" s="2">
        <v>1</v>
      </c>
      <c r="I18151" s="2">
        <v>11</v>
      </c>
      <c r="J18151" s="2">
        <v>10</v>
      </c>
      <c r="K18151" s="2">
        <v>12</v>
      </c>
      <c r="L18151" s="3">
        <v>2037145.44</v>
      </c>
      <c r="M18151" s="2" t="s">
        <v>0</v>
      </c>
      <c r="N18151" s="4" t="s">
        <v>21</v>
      </c>
    </row>
    <row r="18152" spans="1:14" x14ac:dyDescent="0.25">
      <c r="A18152" s="1" t="s">
        <v>372</v>
      </c>
      <c r="B18152" s="2" t="s">
        <v>113</v>
      </c>
      <c r="C18152" s="2" t="s">
        <v>113</v>
      </c>
      <c r="D18152" s="2" t="s">
        <v>114</v>
      </c>
      <c r="E18152" s="2" t="s">
        <v>16355</v>
      </c>
      <c r="F18152" s="2">
        <v>49101701</v>
      </c>
      <c r="G18152" s="2" t="s">
        <v>496</v>
      </c>
      <c r="H18152" s="2">
        <v>1</v>
      </c>
      <c r="I18152" s="2">
        <v>11</v>
      </c>
      <c r="J18152" s="2">
        <v>10</v>
      </c>
      <c r="K18152" s="2">
        <v>1</v>
      </c>
      <c r="L18152" s="3">
        <v>93072.21</v>
      </c>
      <c r="M18152" s="2" t="s">
        <v>0</v>
      </c>
      <c r="N18152" s="4" t="s">
        <v>21</v>
      </c>
    </row>
    <row r="18153" spans="1:14" x14ac:dyDescent="0.25">
      <c r="A18153" s="1" t="s">
        <v>372</v>
      </c>
      <c r="B18153" s="2" t="s">
        <v>113</v>
      </c>
      <c r="C18153" s="2" t="s">
        <v>113</v>
      </c>
      <c r="D18153" s="2" t="s">
        <v>114</v>
      </c>
      <c r="E18153" s="2" t="s">
        <v>16356</v>
      </c>
      <c r="F18153" s="2">
        <v>49101701</v>
      </c>
      <c r="G18153" s="2" t="s">
        <v>496</v>
      </c>
      <c r="H18153" s="2">
        <v>1</v>
      </c>
      <c r="I18153" s="2">
        <v>11</v>
      </c>
      <c r="J18153" s="2">
        <v>10</v>
      </c>
      <c r="K18153" s="2">
        <v>93</v>
      </c>
      <c r="L18153" s="3">
        <v>1346360.07</v>
      </c>
      <c r="M18153" s="2" t="s">
        <v>0</v>
      </c>
      <c r="N18153" s="4" t="s">
        <v>21</v>
      </c>
    </row>
    <row r="18154" spans="1:14" x14ac:dyDescent="0.25">
      <c r="A18154" s="1" t="s">
        <v>372</v>
      </c>
      <c r="B18154" s="2" t="s">
        <v>113</v>
      </c>
      <c r="C18154" s="2" t="s">
        <v>113</v>
      </c>
      <c r="D18154" s="2" t="s">
        <v>114</v>
      </c>
      <c r="E18154" s="2" t="s">
        <v>16357</v>
      </c>
      <c r="F18154" s="2">
        <v>49101701</v>
      </c>
      <c r="G18154" s="2" t="s">
        <v>496</v>
      </c>
      <c r="H18154" s="2">
        <v>1</v>
      </c>
      <c r="I18154" s="2">
        <v>11</v>
      </c>
      <c r="J18154" s="2">
        <v>10</v>
      </c>
      <c r="K18154" s="2">
        <v>113</v>
      </c>
      <c r="L18154" s="3">
        <v>1635899.8699999999</v>
      </c>
      <c r="M18154" s="2" t="s">
        <v>0</v>
      </c>
      <c r="N18154" s="4" t="s">
        <v>21</v>
      </c>
    </row>
    <row r="18155" spans="1:14" x14ac:dyDescent="0.25">
      <c r="A18155" s="1" t="s">
        <v>372</v>
      </c>
      <c r="B18155" s="2" t="s">
        <v>113</v>
      </c>
      <c r="C18155" s="2" t="s">
        <v>113</v>
      </c>
      <c r="D18155" s="2" t="s">
        <v>114</v>
      </c>
      <c r="E18155" s="2" t="s">
        <v>16358</v>
      </c>
      <c r="F18155" s="2">
        <v>49101701</v>
      </c>
      <c r="G18155" s="2" t="s">
        <v>496</v>
      </c>
      <c r="H18155" s="2">
        <v>1</v>
      </c>
      <c r="I18155" s="2">
        <v>11</v>
      </c>
      <c r="J18155" s="2">
        <v>10</v>
      </c>
      <c r="K18155" s="2">
        <v>119</v>
      </c>
      <c r="L18155" s="3">
        <v>1708886.41</v>
      </c>
      <c r="M18155" s="2" t="s">
        <v>0</v>
      </c>
      <c r="N18155" s="4" t="s">
        <v>21</v>
      </c>
    </row>
    <row r="18156" spans="1:14" x14ac:dyDescent="0.25">
      <c r="A18156" s="1" t="s">
        <v>372</v>
      </c>
      <c r="B18156" s="2" t="s">
        <v>622</v>
      </c>
      <c r="C18156" s="2" t="s">
        <v>622</v>
      </c>
      <c r="D18156" s="2" t="s">
        <v>17893</v>
      </c>
      <c r="E18156" s="2" t="s">
        <v>16359</v>
      </c>
      <c r="F18156" s="2">
        <v>53102701</v>
      </c>
      <c r="G18156" s="2" t="s">
        <v>810</v>
      </c>
      <c r="H18156" s="2">
        <v>10</v>
      </c>
      <c r="I18156" s="2">
        <v>12</v>
      </c>
      <c r="J18156" s="2">
        <v>16</v>
      </c>
      <c r="K18156" s="2">
        <v>253</v>
      </c>
      <c r="L18156" s="3">
        <v>51779523.949999996</v>
      </c>
      <c r="M18156" s="2" t="s">
        <v>0</v>
      </c>
      <c r="N18156" s="4" t="s">
        <v>21</v>
      </c>
    </row>
    <row r="18157" spans="1:14" x14ac:dyDescent="0.25">
      <c r="A18157" s="1" t="s">
        <v>372</v>
      </c>
      <c r="B18157" s="2" t="s">
        <v>60</v>
      </c>
      <c r="C18157" s="2" t="s">
        <v>60</v>
      </c>
      <c r="D18157" s="2" t="s">
        <v>61</v>
      </c>
      <c r="E18157" s="2" t="s">
        <v>11196</v>
      </c>
      <c r="F18157" s="2">
        <v>42131606</v>
      </c>
      <c r="G18157" s="2" t="s">
        <v>2858</v>
      </c>
      <c r="H18157" s="2">
        <v>1</v>
      </c>
      <c r="I18157" s="2">
        <v>6</v>
      </c>
      <c r="J18157" s="2">
        <v>10</v>
      </c>
      <c r="K18157" s="2">
        <v>24935</v>
      </c>
      <c r="L18157" s="3">
        <v>196712215</v>
      </c>
      <c r="M18157" s="2" t="s">
        <v>17439</v>
      </c>
      <c r="N18157" s="4" t="s">
        <v>21</v>
      </c>
    </row>
    <row r="18158" spans="1:14" x14ac:dyDescent="0.25">
      <c r="A18158" s="1" t="s">
        <v>372</v>
      </c>
      <c r="B18158" s="2" t="s">
        <v>529</v>
      </c>
      <c r="C18158" s="2" t="s">
        <v>16360</v>
      </c>
      <c r="D18158" s="2" t="s">
        <v>18056</v>
      </c>
      <c r="E18158" s="2" t="s">
        <v>16361</v>
      </c>
      <c r="F18158" s="2">
        <v>22101700</v>
      </c>
      <c r="G18158" s="2" t="s">
        <v>19</v>
      </c>
      <c r="H18158" s="2">
        <v>11</v>
      </c>
      <c r="I18158" s="2">
        <v>12</v>
      </c>
      <c r="J18158" s="2">
        <v>16</v>
      </c>
      <c r="K18158" s="2">
        <v>1</v>
      </c>
      <c r="L18158" s="3">
        <v>600000000</v>
      </c>
      <c r="M18158" s="2" t="s">
        <v>0</v>
      </c>
      <c r="N18158" s="4" t="s">
        <v>21</v>
      </c>
    </row>
    <row r="18159" spans="1:14" x14ac:dyDescent="0.25">
      <c r="A18159" s="1" t="s">
        <v>372</v>
      </c>
      <c r="B18159" s="2" t="s">
        <v>10688</v>
      </c>
      <c r="C18159" s="2" t="s">
        <v>10689</v>
      </c>
      <c r="D18159" s="2" t="s">
        <v>18042</v>
      </c>
      <c r="E18159" s="2" t="s">
        <v>16362</v>
      </c>
      <c r="F18159" s="2">
        <v>81141902</v>
      </c>
      <c r="G18159" s="2" t="s">
        <v>19</v>
      </c>
      <c r="H18159" s="2">
        <v>11</v>
      </c>
      <c r="I18159" s="2">
        <v>12</v>
      </c>
      <c r="J18159" s="2">
        <v>10</v>
      </c>
      <c r="K18159" s="2">
        <v>1</v>
      </c>
      <c r="L18159" s="3">
        <v>2158788850</v>
      </c>
      <c r="M18159" s="2" t="s">
        <v>20</v>
      </c>
      <c r="N18159" s="4" t="s">
        <v>21</v>
      </c>
    </row>
    <row r="18160" spans="1:14" x14ac:dyDescent="0.25">
      <c r="A18160" s="1" t="s">
        <v>372</v>
      </c>
      <c r="B18160" s="2" t="s">
        <v>10688</v>
      </c>
      <c r="C18160" s="2" t="s">
        <v>10689</v>
      </c>
      <c r="D18160" s="2" t="s">
        <v>18042</v>
      </c>
      <c r="E18160" s="2" t="s">
        <v>16363</v>
      </c>
      <c r="F18160" s="2">
        <v>81141902</v>
      </c>
      <c r="G18160" s="2" t="s">
        <v>19</v>
      </c>
      <c r="H18160" s="2">
        <v>12</v>
      </c>
      <c r="I18160" s="2">
        <v>12</v>
      </c>
      <c r="J18160" s="2">
        <v>10</v>
      </c>
      <c r="K18160" s="2">
        <v>1</v>
      </c>
      <c r="L18160" s="3">
        <v>180000000</v>
      </c>
      <c r="M18160" s="2" t="s">
        <v>20</v>
      </c>
      <c r="N18160" s="4" t="s">
        <v>21</v>
      </c>
    </row>
    <row r="18161" spans="1:14" x14ac:dyDescent="0.25">
      <c r="A18161" s="1" t="s">
        <v>372</v>
      </c>
      <c r="B18161" s="2" t="s">
        <v>10688</v>
      </c>
      <c r="C18161" s="2" t="s">
        <v>10689</v>
      </c>
      <c r="D18161" s="2" t="s">
        <v>18042</v>
      </c>
      <c r="E18161" s="2" t="s">
        <v>19015</v>
      </c>
      <c r="F18161" s="2">
        <v>81141902</v>
      </c>
      <c r="G18161" s="2" t="s">
        <v>19</v>
      </c>
      <c r="H18161" s="2">
        <v>12</v>
      </c>
      <c r="I18161" s="2">
        <v>12</v>
      </c>
      <c r="J18161" s="2">
        <v>10</v>
      </c>
      <c r="K18161" s="2">
        <v>1</v>
      </c>
      <c r="L18161" s="3">
        <v>1500000000</v>
      </c>
      <c r="M18161" s="2" t="s">
        <v>20</v>
      </c>
      <c r="N18161" s="4" t="s">
        <v>21</v>
      </c>
    </row>
    <row r="18162" spans="1:14" x14ac:dyDescent="0.25">
      <c r="A18162" s="1" t="s">
        <v>372</v>
      </c>
      <c r="B18162" s="2" t="s">
        <v>622</v>
      </c>
      <c r="C18162" s="2" t="s">
        <v>622</v>
      </c>
      <c r="D18162" s="2" t="s">
        <v>17893</v>
      </c>
      <c r="E18162" s="2" t="s">
        <v>16364</v>
      </c>
      <c r="F18162" s="2">
        <v>46181500</v>
      </c>
      <c r="G18162" s="2" t="s">
        <v>2858</v>
      </c>
      <c r="H18162" s="2">
        <v>12</v>
      </c>
      <c r="I18162" s="2">
        <v>12</v>
      </c>
      <c r="J18162" s="2">
        <v>10</v>
      </c>
      <c r="K18162" s="2">
        <v>95</v>
      </c>
      <c r="L18162" s="3">
        <v>24871000</v>
      </c>
      <c r="M18162" s="2" t="s">
        <v>0</v>
      </c>
      <c r="N18162" s="4" t="s">
        <v>21</v>
      </c>
    </row>
    <row r="18163" spans="1:14" x14ac:dyDescent="0.25">
      <c r="A18163" s="1" t="s">
        <v>372</v>
      </c>
      <c r="B18163" s="2" t="s">
        <v>622</v>
      </c>
      <c r="C18163" s="2" t="s">
        <v>622</v>
      </c>
      <c r="D18163" s="2" t="s">
        <v>17893</v>
      </c>
      <c r="E18163" s="2" t="s">
        <v>16364</v>
      </c>
      <c r="F18163" s="2">
        <v>46181500</v>
      </c>
      <c r="G18163" s="2" t="s">
        <v>2858</v>
      </c>
      <c r="H18163" s="2">
        <v>12</v>
      </c>
      <c r="I18163" s="2">
        <v>12</v>
      </c>
      <c r="J18163" s="2">
        <v>16</v>
      </c>
      <c r="K18163" s="2">
        <v>34</v>
      </c>
      <c r="L18163" s="3">
        <v>8901200</v>
      </c>
      <c r="M18163" s="2" t="s">
        <v>0</v>
      </c>
      <c r="N18163" s="4" t="s">
        <v>21</v>
      </c>
    </row>
    <row r="18164" spans="1:14" x14ac:dyDescent="0.25">
      <c r="A18164" s="1" t="s">
        <v>372</v>
      </c>
      <c r="B18164" s="2" t="s">
        <v>10688</v>
      </c>
      <c r="C18164" s="2" t="s">
        <v>10689</v>
      </c>
      <c r="D18164" s="2" t="s">
        <v>18042</v>
      </c>
      <c r="E18164" s="2" t="s">
        <v>16365</v>
      </c>
      <c r="F18164" s="2">
        <v>81141902</v>
      </c>
      <c r="G18164" s="2" t="s">
        <v>19</v>
      </c>
      <c r="H18164" s="2">
        <v>12</v>
      </c>
      <c r="I18164" s="2">
        <v>12</v>
      </c>
      <c r="J18164" s="2">
        <v>10</v>
      </c>
      <c r="K18164" s="2">
        <v>1</v>
      </c>
      <c r="L18164" s="3">
        <v>301412517</v>
      </c>
      <c r="M18164" s="2" t="s">
        <v>20</v>
      </c>
      <c r="N18164" s="4" t="s">
        <v>21</v>
      </c>
    </row>
    <row r="18165" spans="1:14" x14ac:dyDescent="0.25">
      <c r="A18165" s="1" t="s">
        <v>372</v>
      </c>
      <c r="B18165" s="2" t="s">
        <v>622</v>
      </c>
      <c r="C18165" s="2" t="s">
        <v>622</v>
      </c>
      <c r="D18165" s="2" t="s">
        <v>17893</v>
      </c>
      <c r="E18165" s="2" t="s">
        <v>16366</v>
      </c>
      <c r="F18165" s="2">
        <v>53101502</v>
      </c>
      <c r="G18165" s="2" t="s">
        <v>2858</v>
      </c>
      <c r="H18165" s="2">
        <v>1</v>
      </c>
      <c r="I18165" s="2">
        <v>6</v>
      </c>
      <c r="J18165" s="2">
        <v>10</v>
      </c>
      <c r="K18165" s="2">
        <v>15456</v>
      </c>
      <c r="L18165" s="3">
        <v>367852800</v>
      </c>
      <c r="M18165" s="2" t="s">
        <v>20</v>
      </c>
      <c r="N18165" s="4" t="s">
        <v>21</v>
      </c>
    </row>
    <row r="18166" spans="1:14" x14ac:dyDescent="0.25">
      <c r="A18166" s="1" t="s">
        <v>372</v>
      </c>
      <c r="B18166" s="2" t="s">
        <v>622</v>
      </c>
      <c r="C18166" s="2" t="s">
        <v>622</v>
      </c>
      <c r="D18166" s="2" t="s">
        <v>17893</v>
      </c>
      <c r="E18166" s="2" t="s">
        <v>16367</v>
      </c>
      <c r="F18166" s="2">
        <v>53101602</v>
      </c>
      <c r="G18166" s="2" t="s">
        <v>2858</v>
      </c>
      <c r="H18166" s="2">
        <v>1</v>
      </c>
      <c r="I18166" s="2">
        <v>6</v>
      </c>
      <c r="J18166" s="2">
        <v>10</v>
      </c>
      <c r="K18166" s="2">
        <v>736</v>
      </c>
      <c r="L18166" s="3">
        <v>22771840</v>
      </c>
      <c r="M18166" s="2" t="s">
        <v>20</v>
      </c>
      <c r="N18166" s="4" t="s">
        <v>21</v>
      </c>
    </row>
    <row r="18167" spans="1:14" x14ac:dyDescent="0.25">
      <c r="A18167" s="1" t="s">
        <v>372</v>
      </c>
      <c r="B18167" s="2" t="s">
        <v>622</v>
      </c>
      <c r="C18167" s="2" t="s">
        <v>622</v>
      </c>
      <c r="D18167" s="2" t="s">
        <v>17893</v>
      </c>
      <c r="E18167" s="2" t="s">
        <v>16368</v>
      </c>
      <c r="F18167" s="2">
        <v>53101502</v>
      </c>
      <c r="G18167" s="2" t="s">
        <v>2858</v>
      </c>
      <c r="H18167" s="2">
        <v>1</v>
      </c>
      <c r="I18167" s="2">
        <v>6</v>
      </c>
      <c r="J18167" s="2">
        <v>10</v>
      </c>
      <c r="K18167" s="2">
        <v>1472</v>
      </c>
      <c r="L18167" s="3">
        <v>40288640</v>
      </c>
      <c r="M18167" s="2" t="s">
        <v>20</v>
      </c>
      <c r="N18167" s="4" t="s">
        <v>21</v>
      </c>
    </row>
    <row r="18168" spans="1:14" x14ac:dyDescent="0.25">
      <c r="A18168" s="1" t="s">
        <v>372</v>
      </c>
      <c r="B18168" s="2" t="s">
        <v>622</v>
      </c>
      <c r="C18168" s="2" t="s">
        <v>622</v>
      </c>
      <c r="D18168" s="2" t="s">
        <v>17893</v>
      </c>
      <c r="E18168" s="2" t="s">
        <v>16369</v>
      </c>
      <c r="F18168" s="2">
        <v>53101602</v>
      </c>
      <c r="G18168" s="2" t="s">
        <v>2858</v>
      </c>
      <c r="H18168" s="2">
        <v>1</v>
      </c>
      <c r="I18168" s="2">
        <v>6</v>
      </c>
      <c r="J18168" s="2">
        <v>10</v>
      </c>
      <c r="K18168" s="2">
        <v>1472</v>
      </c>
      <c r="L18168" s="3">
        <v>28026880</v>
      </c>
      <c r="M18168" s="2" t="s">
        <v>20</v>
      </c>
      <c r="N18168" s="4" t="s">
        <v>21</v>
      </c>
    </row>
    <row r="18169" spans="1:14" x14ac:dyDescent="0.25">
      <c r="A18169" s="1" t="s">
        <v>372</v>
      </c>
      <c r="B18169" s="2" t="s">
        <v>622</v>
      </c>
      <c r="C18169" s="2" t="s">
        <v>622</v>
      </c>
      <c r="D18169" s="2" t="s">
        <v>17893</v>
      </c>
      <c r="E18169" s="2" t="s">
        <v>16370</v>
      </c>
      <c r="F18169" s="2">
        <v>53101502</v>
      </c>
      <c r="G18169" s="2" t="s">
        <v>2858</v>
      </c>
      <c r="H18169" s="2">
        <v>1</v>
      </c>
      <c r="I18169" s="2">
        <v>6</v>
      </c>
      <c r="J18169" s="2">
        <v>10</v>
      </c>
      <c r="K18169" s="2">
        <v>736</v>
      </c>
      <c r="L18169" s="3">
        <v>17516800</v>
      </c>
      <c r="M18169" s="2" t="s">
        <v>20</v>
      </c>
      <c r="N18169" s="4" t="s">
        <v>21</v>
      </c>
    </row>
    <row r="18170" spans="1:14" x14ac:dyDescent="0.25">
      <c r="A18170" s="1" t="s">
        <v>372</v>
      </c>
      <c r="B18170" s="2" t="s">
        <v>622</v>
      </c>
      <c r="C18170" s="2" t="s">
        <v>622</v>
      </c>
      <c r="D18170" s="2" t="s">
        <v>17893</v>
      </c>
      <c r="E18170" s="2" t="s">
        <v>16371</v>
      </c>
      <c r="F18170" s="2">
        <v>53101602</v>
      </c>
      <c r="G18170" s="2" t="s">
        <v>2858</v>
      </c>
      <c r="H18170" s="2">
        <v>1</v>
      </c>
      <c r="I18170" s="2">
        <v>6</v>
      </c>
      <c r="J18170" s="2">
        <v>10</v>
      </c>
      <c r="K18170" s="2">
        <v>736</v>
      </c>
      <c r="L18170" s="3">
        <v>19268480</v>
      </c>
      <c r="M18170" s="2" t="s">
        <v>20</v>
      </c>
      <c r="N18170" s="4" t="s">
        <v>21</v>
      </c>
    </row>
    <row r="18171" spans="1:14" x14ac:dyDescent="0.25">
      <c r="A18171" s="1" t="s">
        <v>372</v>
      </c>
      <c r="B18171" s="2" t="s">
        <v>10688</v>
      </c>
      <c r="C18171" s="2" t="s">
        <v>10689</v>
      </c>
      <c r="D18171" s="2" t="s">
        <v>18042</v>
      </c>
      <c r="E18171" s="2" t="s">
        <v>16372</v>
      </c>
      <c r="F18171" s="2">
        <v>81141902</v>
      </c>
      <c r="G18171" s="2" t="s">
        <v>19</v>
      </c>
      <c r="H18171" s="2">
        <v>12</v>
      </c>
      <c r="I18171" s="2">
        <v>12</v>
      </c>
      <c r="J18171" s="2">
        <v>10</v>
      </c>
      <c r="K18171" s="2">
        <v>1</v>
      </c>
      <c r="L18171" s="3">
        <v>2332098435</v>
      </c>
      <c r="M18171" s="2" t="s">
        <v>20</v>
      </c>
      <c r="N18171" s="4" t="s">
        <v>21</v>
      </c>
    </row>
    <row r="18172" spans="1:14" x14ac:dyDescent="0.25">
      <c r="A18172" s="1" t="s">
        <v>372</v>
      </c>
      <c r="B18172" s="2" t="s">
        <v>622</v>
      </c>
      <c r="C18172" s="2" t="s">
        <v>622</v>
      </c>
      <c r="D18172" s="2" t="s">
        <v>17893</v>
      </c>
      <c r="E18172" s="2" t="s">
        <v>15823</v>
      </c>
      <c r="F18172" s="2">
        <v>93171702</v>
      </c>
      <c r="G18172" s="2" t="s">
        <v>19</v>
      </c>
      <c r="H18172" s="2">
        <v>1</v>
      </c>
      <c r="I18172" s="2">
        <v>6</v>
      </c>
      <c r="J18172" s="2">
        <v>16</v>
      </c>
      <c r="K18172" s="2">
        <v>1</v>
      </c>
      <c r="L18172" s="3">
        <v>205714352.81</v>
      </c>
      <c r="M18172" s="2" t="s">
        <v>20</v>
      </c>
      <c r="N18172" s="4" t="s">
        <v>21</v>
      </c>
    </row>
    <row r="18173" spans="1:14" x14ac:dyDescent="0.25">
      <c r="A18173" s="1" t="s">
        <v>372</v>
      </c>
      <c r="B18173" s="2" t="s">
        <v>350</v>
      </c>
      <c r="C18173" s="2" t="s">
        <v>350</v>
      </c>
      <c r="D18173" s="2" t="s">
        <v>351</v>
      </c>
      <c r="E18173" s="2" t="s">
        <v>16018</v>
      </c>
      <c r="F18173" s="2" t="s">
        <v>15744</v>
      </c>
      <c r="G18173" s="2" t="s">
        <v>19</v>
      </c>
      <c r="H18173" s="2">
        <v>1</v>
      </c>
      <c r="I18173" s="2">
        <v>6</v>
      </c>
      <c r="J18173" s="2">
        <v>10</v>
      </c>
      <c r="K18173" s="2">
        <v>1</v>
      </c>
      <c r="L18173" s="3">
        <v>48000000</v>
      </c>
      <c r="M18173" s="2" t="s">
        <v>20</v>
      </c>
      <c r="N18173" s="4" t="s">
        <v>21</v>
      </c>
    </row>
    <row r="18174" spans="1:14" x14ac:dyDescent="0.25">
      <c r="A18174" s="1" t="s">
        <v>372</v>
      </c>
      <c r="B18174" s="2" t="s">
        <v>491</v>
      </c>
      <c r="C18174" s="2" t="s">
        <v>949</v>
      </c>
      <c r="D18174" s="2" t="s">
        <v>17914</v>
      </c>
      <c r="E18174" s="2" t="s">
        <v>18984</v>
      </c>
      <c r="F18174" s="2">
        <v>45121504</v>
      </c>
      <c r="G18174" s="2" t="s">
        <v>2858</v>
      </c>
      <c r="H18174" s="2">
        <v>3</v>
      </c>
      <c r="I18174" s="2">
        <v>12</v>
      </c>
      <c r="J18174" s="2">
        <v>10</v>
      </c>
      <c r="K18174" s="2">
        <v>1</v>
      </c>
      <c r="L18174" s="3">
        <v>90</v>
      </c>
      <c r="M18174" s="2" t="s">
        <v>0</v>
      </c>
      <c r="N18174" s="4" t="s">
        <v>21</v>
      </c>
    </row>
    <row r="18175" spans="1:14" x14ac:dyDescent="0.25">
      <c r="A18175" s="1" t="s">
        <v>372</v>
      </c>
      <c r="B18175" s="2" t="s">
        <v>38</v>
      </c>
      <c r="C18175" s="2" t="s">
        <v>926</v>
      </c>
      <c r="D18175" s="2" t="s">
        <v>17912</v>
      </c>
      <c r="E18175" s="2" t="s">
        <v>9539</v>
      </c>
      <c r="F18175" s="2">
        <v>45111616</v>
      </c>
      <c r="G18175" s="2" t="s">
        <v>2858</v>
      </c>
      <c r="H18175" s="2">
        <v>3</v>
      </c>
      <c r="I18175" s="2">
        <v>12</v>
      </c>
      <c r="J18175" s="2">
        <v>10</v>
      </c>
      <c r="K18175" s="2">
        <v>1</v>
      </c>
      <c r="L18175" s="3">
        <v>30</v>
      </c>
      <c r="M18175" s="2" t="s">
        <v>0</v>
      </c>
      <c r="N18175" s="4" t="s">
        <v>21</v>
      </c>
    </row>
    <row r="18176" spans="1:14" x14ac:dyDescent="0.25">
      <c r="A18176" s="1" t="s">
        <v>372</v>
      </c>
      <c r="B18176" s="2" t="s">
        <v>181</v>
      </c>
      <c r="C18176" s="2" t="s">
        <v>182</v>
      </c>
      <c r="D18176" s="2" t="s">
        <v>183</v>
      </c>
      <c r="E18176" s="2" t="s">
        <v>15567</v>
      </c>
      <c r="F18176" s="2">
        <v>76111500</v>
      </c>
      <c r="G18176" s="2" t="s">
        <v>2858</v>
      </c>
      <c r="H18176" s="2">
        <v>1</v>
      </c>
      <c r="I18176" s="2">
        <v>6</v>
      </c>
      <c r="J18176" s="2">
        <v>10</v>
      </c>
      <c r="K18176" s="2">
        <v>1</v>
      </c>
      <c r="L18176" s="3">
        <v>61936.86</v>
      </c>
      <c r="M18176" s="2" t="s">
        <v>20</v>
      </c>
      <c r="N18176" s="4" t="s">
        <v>17384</v>
      </c>
    </row>
    <row r="18177" spans="1:14" x14ac:dyDescent="0.25">
      <c r="A18177" s="1" t="s">
        <v>372</v>
      </c>
      <c r="B18177" s="2" t="s">
        <v>143</v>
      </c>
      <c r="C18177" s="2" t="s">
        <v>15467</v>
      </c>
      <c r="D18177" s="2" t="s">
        <v>18063</v>
      </c>
      <c r="E18177" s="2" t="s">
        <v>15468</v>
      </c>
      <c r="F18177" s="2">
        <v>84131504</v>
      </c>
      <c r="G18177" s="2" t="s">
        <v>511</v>
      </c>
      <c r="H18177" s="2">
        <v>1</v>
      </c>
      <c r="I18177" s="2">
        <v>12</v>
      </c>
      <c r="J18177" s="2">
        <v>10</v>
      </c>
      <c r="K18177" s="2">
        <v>1</v>
      </c>
      <c r="L18177" s="3">
        <v>1</v>
      </c>
      <c r="M18177" s="2" t="s">
        <v>20</v>
      </c>
      <c r="N18177" s="4" t="s">
        <v>17384</v>
      </c>
    </row>
    <row r="18178" spans="1:14" x14ac:dyDescent="0.25">
      <c r="A18178" s="1" t="s">
        <v>372</v>
      </c>
      <c r="B18178" s="2" t="s">
        <v>76</v>
      </c>
      <c r="C18178" s="2" t="s">
        <v>83</v>
      </c>
      <c r="D18178" s="2" t="s">
        <v>84</v>
      </c>
      <c r="E18178" s="2" t="s">
        <v>16373</v>
      </c>
      <c r="F18178" s="2">
        <v>41116100</v>
      </c>
      <c r="G18178" s="2" t="s">
        <v>17856</v>
      </c>
      <c r="H18178" s="2">
        <v>1</v>
      </c>
      <c r="I18178" s="2">
        <v>6</v>
      </c>
      <c r="J18178" s="2">
        <v>16</v>
      </c>
      <c r="K18178" s="2">
        <v>1</v>
      </c>
      <c r="L18178" s="3">
        <v>2796.55</v>
      </c>
      <c r="M18178" s="2" t="s">
        <v>20</v>
      </c>
      <c r="N18178" s="4" t="s">
        <v>21</v>
      </c>
    </row>
    <row r="18179" spans="1:14" x14ac:dyDescent="0.25">
      <c r="A18179" s="1" t="s">
        <v>372</v>
      </c>
      <c r="B18179" s="2" t="s">
        <v>350</v>
      </c>
      <c r="C18179" s="2" t="s">
        <v>350</v>
      </c>
      <c r="D18179" s="2" t="s">
        <v>351</v>
      </c>
      <c r="E18179" s="2" t="s">
        <v>352</v>
      </c>
      <c r="F18179" s="2" t="s">
        <v>15744</v>
      </c>
      <c r="G18179" s="2" t="s">
        <v>17856</v>
      </c>
      <c r="H18179" s="2">
        <v>1</v>
      </c>
      <c r="I18179" s="2">
        <v>6</v>
      </c>
      <c r="J18179" s="2">
        <v>10</v>
      </c>
      <c r="K18179" s="2">
        <v>1</v>
      </c>
      <c r="L18179" s="3">
        <v>14163047</v>
      </c>
      <c r="M18179" s="2" t="s">
        <v>20</v>
      </c>
      <c r="N18179" s="4" t="s">
        <v>21</v>
      </c>
    </row>
    <row r="18180" spans="1:14" x14ac:dyDescent="0.25">
      <c r="A18180" s="1" t="s">
        <v>372</v>
      </c>
      <c r="B18180" s="2" t="s">
        <v>63</v>
      </c>
      <c r="C18180" s="2" t="s">
        <v>64</v>
      </c>
      <c r="D18180" s="2" t="s">
        <v>65</v>
      </c>
      <c r="E18180" s="2" t="s">
        <v>19016</v>
      </c>
      <c r="F18180" s="2">
        <v>0</v>
      </c>
      <c r="G18180" s="2" t="s">
        <v>17856</v>
      </c>
      <c r="H18180" s="2">
        <v>1</v>
      </c>
      <c r="I18180" s="2">
        <v>6</v>
      </c>
      <c r="J18180" s="2">
        <v>10</v>
      </c>
      <c r="K18180" s="2">
        <v>1</v>
      </c>
      <c r="L18180" s="3">
        <v>1.8</v>
      </c>
      <c r="M18180" s="2" t="s">
        <v>20</v>
      </c>
      <c r="N18180" s="4" t="s">
        <v>21</v>
      </c>
    </row>
    <row r="18181" spans="1:14" x14ac:dyDescent="0.25">
      <c r="A18181" s="1" t="s">
        <v>372</v>
      </c>
      <c r="B18181" s="2" t="s">
        <v>497</v>
      </c>
      <c r="C18181" s="2" t="s">
        <v>2573</v>
      </c>
      <c r="D18181" s="2" t="s">
        <v>17958</v>
      </c>
      <c r="E18181" s="2" t="s">
        <v>19016</v>
      </c>
      <c r="F18181" s="2">
        <v>0</v>
      </c>
      <c r="G18181" s="2" t="s">
        <v>17856</v>
      </c>
      <c r="H18181" s="2">
        <v>1</v>
      </c>
      <c r="I18181" s="2">
        <v>6</v>
      </c>
      <c r="J18181" s="2">
        <v>10</v>
      </c>
      <c r="K18181" s="2">
        <v>1</v>
      </c>
      <c r="L18181" s="3">
        <v>1714</v>
      </c>
      <c r="M18181" s="2" t="s">
        <v>20</v>
      </c>
      <c r="N18181" s="4" t="s">
        <v>21</v>
      </c>
    </row>
    <row r="18182" spans="1:14" x14ac:dyDescent="0.25">
      <c r="A18182" s="1" t="s">
        <v>372</v>
      </c>
      <c r="B18182" s="2" t="s">
        <v>350</v>
      </c>
      <c r="C18182" s="2" t="s">
        <v>350</v>
      </c>
      <c r="D18182" s="2" t="s">
        <v>351</v>
      </c>
      <c r="E18182" s="2" t="s">
        <v>16018</v>
      </c>
      <c r="F18182" s="2" t="s">
        <v>15744</v>
      </c>
      <c r="G18182" s="2" t="s">
        <v>17856</v>
      </c>
      <c r="H18182" s="2">
        <v>1</v>
      </c>
      <c r="I18182" s="2">
        <v>6</v>
      </c>
      <c r="J18182" s="2">
        <v>10</v>
      </c>
      <c r="K18182" s="2">
        <v>1</v>
      </c>
      <c r="L18182" s="3">
        <v>1683673</v>
      </c>
      <c r="M18182" s="2" t="s">
        <v>20</v>
      </c>
      <c r="N18182" s="4" t="s">
        <v>21</v>
      </c>
    </row>
    <row r="18183" spans="1:14" x14ac:dyDescent="0.25">
      <c r="A18183" s="1" t="s">
        <v>372</v>
      </c>
      <c r="B18183" s="2" t="s">
        <v>207</v>
      </c>
      <c r="C18183" s="2" t="s">
        <v>207</v>
      </c>
      <c r="D18183" s="2" t="s">
        <v>208</v>
      </c>
      <c r="E18183" s="2" t="s">
        <v>19017</v>
      </c>
      <c r="F18183" s="2">
        <v>0</v>
      </c>
      <c r="G18183" s="2" t="s">
        <v>17856</v>
      </c>
      <c r="H18183" s="2">
        <v>1</v>
      </c>
      <c r="I18183" s="2">
        <v>6</v>
      </c>
      <c r="J18183" s="2">
        <v>10</v>
      </c>
      <c r="K18183" s="2">
        <v>1</v>
      </c>
      <c r="L18183" s="3">
        <v>36195</v>
      </c>
      <c r="M18183" s="2" t="s">
        <v>20</v>
      </c>
      <c r="N18183" s="4" t="s">
        <v>21</v>
      </c>
    </row>
    <row r="18184" spans="1:14" x14ac:dyDescent="0.25">
      <c r="A18184" s="1" t="s">
        <v>17448</v>
      </c>
      <c r="B18184" s="2" t="s">
        <v>17466</v>
      </c>
      <c r="C18184" s="2" t="s">
        <v>7984</v>
      </c>
      <c r="D18184" s="2" t="s">
        <v>17718</v>
      </c>
      <c r="E18184" s="2" t="s">
        <v>17569</v>
      </c>
      <c r="F18184" s="2">
        <v>25101933</v>
      </c>
      <c r="G18184" s="2" t="s">
        <v>810</v>
      </c>
      <c r="H18184" s="2">
        <v>1</v>
      </c>
      <c r="I18184" s="2">
        <v>6</v>
      </c>
      <c r="J18184" s="2">
        <v>11</v>
      </c>
      <c r="K18184" s="2">
        <v>1</v>
      </c>
      <c r="L18184" s="3">
        <v>205800000</v>
      </c>
      <c r="M18184" s="2" t="s">
        <v>20</v>
      </c>
      <c r="N18184" s="4" t="s">
        <v>21</v>
      </c>
    </row>
    <row r="18185" spans="1:14" x14ac:dyDescent="0.25">
      <c r="A18185" s="1" t="s">
        <v>370</v>
      </c>
      <c r="B18185" s="2" t="s">
        <v>350</v>
      </c>
      <c r="C18185" s="2" t="s">
        <v>350</v>
      </c>
      <c r="D18185" s="2" t="s">
        <v>351</v>
      </c>
      <c r="E18185" s="2" t="s">
        <v>14169</v>
      </c>
      <c r="F18185" s="2" t="s">
        <v>14170</v>
      </c>
      <c r="G18185" s="2" t="s">
        <v>496</v>
      </c>
      <c r="H18185" s="2">
        <v>1</v>
      </c>
      <c r="I18185" s="2">
        <v>7</v>
      </c>
      <c r="J18185" s="2">
        <v>10</v>
      </c>
      <c r="K18185" s="2">
        <v>1</v>
      </c>
      <c r="L18185" s="3">
        <v>149599695</v>
      </c>
      <c r="M18185" s="2" t="s">
        <v>20</v>
      </c>
      <c r="N18185" s="4" t="s">
        <v>17384</v>
      </c>
    </row>
    <row r="18186" spans="1:14" x14ac:dyDescent="0.25">
      <c r="A18186" s="1" t="s">
        <v>370</v>
      </c>
      <c r="B18186" s="2" t="s">
        <v>350</v>
      </c>
      <c r="C18186" s="2" t="s">
        <v>350</v>
      </c>
      <c r="D18186" s="2" t="s">
        <v>351</v>
      </c>
      <c r="E18186" s="2" t="s">
        <v>14171</v>
      </c>
      <c r="F18186" s="2" t="s">
        <v>14172</v>
      </c>
      <c r="G18186" s="2" t="s">
        <v>496</v>
      </c>
      <c r="H18186" s="2">
        <v>1</v>
      </c>
      <c r="I18186" s="2">
        <v>7</v>
      </c>
      <c r="J18186" s="2">
        <v>10</v>
      </c>
      <c r="K18186" s="2">
        <v>1</v>
      </c>
      <c r="L18186" s="3">
        <v>88000000</v>
      </c>
      <c r="M18186" s="2" t="s">
        <v>20</v>
      </c>
      <c r="N18186" s="4" t="s">
        <v>17384</v>
      </c>
    </row>
    <row r="18187" spans="1:14" x14ac:dyDescent="0.25">
      <c r="A18187" s="1" t="s">
        <v>370</v>
      </c>
      <c r="B18187" s="2" t="s">
        <v>350</v>
      </c>
      <c r="C18187" s="2" t="s">
        <v>350</v>
      </c>
      <c r="D18187" s="2" t="s">
        <v>351</v>
      </c>
      <c r="E18187" s="2" t="s">
        <v>14173</v>
      </c>
      <c r="F18187" s="2" t="s">
        <v>14174</v>
      </c>
      <c r="G18187" s="2" t="s">
        <v>496</v>
      </c>
      <c r="H18187" s="2">
        <v>1</v>
      </c>
      <c r="I18187" s="2">
        <v>7</v>
      </c>
      <c r="J18187" s="2">
        <v>10</v>
      </c>
      <c r="K18187" s="2">
        <v>1</v>
      </c>
      <c r="L18187" s="3">
        <v>105061440</v>
      </c>
      <c r="M18187" s="2" t="s">
        <v>20</v>
      </c>
      <c r="N18187" s="4" t="s">
        <v>17384</v>
      </c>
    </row>
    <row r="18188" spans="1:14" x14ac:dyDescent="0.25">
      <c r="A18188" s="1" t="s">
        <v>370</v>
      </c>
      <c r="B18188" s="2" t="s">
        <v>350</v>
      </c>
      <c r="C18188" s="2" t="s">
        <v>350</v>
      </c>
      <c r="D18188" s="2" t="s">
        <v>351</v>
      </c>
      <c r="E18188" s="2" t="s">
        <v>14175</v>
      </c>
      <c r="F18188" s="2" t="s">
        <v>14176</v>
      </c>
      <c r="G18188" s="2" t="s">
        <v>496</v>
      </c>
      <c r="H18188" s="2">
        <v>1</v>
      </c>
      <c r="I18188" s="2">
        <v>7</v>
      </c>
      <c r="J18188" s="2">
        <v>10</v>
      </c>
      <c r="K18188" s="2">
        <v>1</v>
      </c>
      <c r="L18188" s="3">
        <v>108000000</v>
      </c>
      <c r="M18188" s="2" t="s">
        <v>20</v>
      </c>
      <c r="N18188" s="4" t="s">
        <v>17384</v>
      </c>
    </row>
    <row r="18189" spans="1:14" x14ac:dyDescent="0.25">
      <c r="A18189" s="1" t="s">
        <v>370</v>
      </c>
      <c r="B18189" s="2" t="s">
        <v>350</v>
      </c>
      <c r="C18189" s="2" t="s">
        <v>350</v>
      </c>
      <c r="D18189" s="2" t="s">
        <v>351</v>
      </c>
      <c r="E18189" s="2" t="s">
        <v>14177</v>
      </c>
      <c r="F18189" s="2" t="s">
        <v>14174</v>
      </c>
      <c r="G18189" s="2" t="s">
        <v>496</v>
      </c>
      <c r="H18189" s="2">
        <v>1</v>
      </c>
      <c r="I18189" s="2">
        <v>12</v>
      </c>
      <c r="J18189" s="2">
        <v>10</v>
      </c>
      <c r="K18189" s="2">
        <v>1</v>
      </c>
      <c r="L18189" s="3">
        <v>187710790</v>
      </c>
      <c r="M18189" s="2" t="s">
        <v>20</v>
      </c>
      <c r="N18189" s="4" t="s">
        <v>17385</v>
      </c>
    </row>
    <row r="18190" spans="1:14" x14ac:dyDescent="0.25">
      <c r="A18190" s="1" t="s">
        <v>370</v>
      </c>
      <c r="B18190" s="2" t="s">
        <v>350</v>
      </c>
      <c r="C18190" s="2" t="s">
        <v>350</v>
      </c>
      <c r="D18190" s="2" t="s">
        <v>351</v>
      </c>
      <c r="E18190" s="2" t="s">
        <v>14178</v>
      </c>
      <c r="F18190" s="2" t="s">
        <v>14174</v>
      </c>
      <c r="G18190" s="2" t="s">
        <v>330</v>
      </c>
      <c r="H18190" s="2">
        <v>1</v>
      </c>
      <c r="I18190" s="2">
        <v>12</v>
      </c>
      <c r="J18190" s="2">
        <v>10</v>
      </c>
      <c r="K18190" s="2">
        <v>1</v>
      </c>
      <c r="L18190" s="3">
        <v>125445540</v>
      </c>
      <c r="M18190" s="2" t="s">
        <v>20</v>
      </c>
      <c r="N18190" s="4" t="s">
        <v>21</v>
      </c>
    </row>
    <row r="18191" spans="1:14" x14ac:dyDescent="0.25">
      <c r="A18191" s="1" t="s">
        <v>370</v>
      </c>
      <c r="B18191" s="2" t="s">
        <v>350</v>
      </c>
      <c r="C18191" s="2" t="s">
        <v>350</v>
      </c>
      <c r="D18191" s="2" t="s">
        <v>351</v>
      </c>
      <c r="E18191" s="2" t="s">
        <v>14179</v>
      </c>
      <c r="F18191" s="2" t="s">
        <v>14174</v>
      </c>
      <c r="G18191" s="2" t="s">
        <v>496</v>
      </c>
      <c r="H18191" s="2">
        <v>8</v>
      </c>
      <c r="I18191" s="2">
        <v>11</v>
      </c>
      <c r="J18191" s="2">
        <v>10</v>
      </c>
      <c r="K18191" s="2">
        <v>1</v>
      </c>
      <c r="L18191" s="3">
        <v>172362230</v>
      </c>
      <c r="M18191" s="2" t="s">
        <v>20</v>
      </c>
      <c r="N18191" s="4" t="s">
        <v>21</v>
      </c>
    </row>
    <row r="18192" spans="1:14" x14ac:dyDescent="0.25">
      <c r="A18192" s="1" t="s">
        <v>370</v>
      </c>
      <c r="B18192" s="2" t="s">
        <v>358</v>
      </c>
      <c r="C18192" s="2" t="s">
        <v>358</v>
      </c>
      <c r="D18192" s="2" t="s">
        <v>18072</v>
      </c>
      <c r="E18192" s="2" t="s">
        <v>14169</v>
      </c>
      <c r="F18192" s="2" t="s">
        <v>14170</v>
      </c>
      <c r="G18192" s="2" t="s">
        <v>496</v>
      </c>
      <c r="H18192" s="2">
        <v>1</v>
      </c>
      <c r="I18192" s="2">
        <v>7</v>
      </c>
      <c r="J18192" s="2">
        <v>10</v>
      </c>
      <c r="K18192" s="2">
        <v>1</v>
      </c>
      <c r="L18192" s="3">
        <v>475571100</v>
      </c>
      <c r="M18192" s="2" t="s">
        <v>20</v>
      </c>
      <c r="N18192" s="4" t="s">
        <v>17384</v>
      </c>
    </row>
    <row r="18193" spans="1:14" x14ac:dyDescent="0.25">
      <c r="A18193" s="1" t="s">
        <v>370</v>
      </c>
      <c r="B18193" s="2" t="s">
        <v>358</v>
      </c>
      <c r="C18193" s="2" t="s">
        <v>358</v>
      </c>
      <c r="D18193" s="2" t="s">
        <v>18072</v>
      </c>
      <c r="E18193" s="2" t="s">
        <v>14171</v>
      </c>
      <c r="F18193" s="2" t="s">
        <v>14172</v>
      </c>
      <c r="G18193" s="2" t="s">
        <v>496</v>
      </c>
      <c r="H18193" s="2">
        <v>1</v>
      </c>
      <c r="I18193" s="2">
        <v>7</v>
      </c>
      <c r="J18193" s="2">
        <v>10</v>
      </c>
      <c r="K18193" s="2">
        <v>1</v>
      </c>
      <c r="L18193" s="3">
        <v>132000000</v>
      </c>
      <c r="M18193" s="2" t="s">
        <v>20</v>
      </c>
      <c r="N18193" s="4" t="s">
        <v>17384</v>
      </c>
    </row>
    <row r="18194" spans="1:14" x14ac:dyDescent="0.25">
      <c r="A18194" s="1" t="s">
        <v>370</v>
      </c>
      <c r="B18194" s="2" t="s">
        <v>358</v>
      </c>
      <c r="C18194" s="2" t="s">
        <v>358</v>
      </c>
      <c r="D18194" s="2" t="s">
        <v>18072</v>
      </c>
      <c r="E18194" s="2" t="s">
        <v>14173</v>
      </c>
      <c r="F18194" s="2" t="s">
        <v>14174</v>
      </c>
      <c r="G18194" s="2" t="s">
        <v>496</v>
      </c>
      <c r="H18194" s="2">
        <v>1</v>
      </c>
      <c r="I18194" s="2">
        <v>7</v>
      </c>
      <c r="J18194" s="2">
        <v>10</v>
      </c>
      <c r="K18194" s="2">
        <v>1</v>
      </c>
      <c r="L18194" s="3">
        <v>84125600</v>
      </c>
      <c r="M18194" s="2" t="s">
        <v>20</v>
      </c>
      <c r="N18194" s="4" t="s">
        <v>17384</v>
      </c>
    </row>
    <row r="18195" spans="1:14" x14ac:dyDescent="0.25">
      <c r="A18195" s="1" t="s">
        <v>370</v>
      </c>
      <c r="B18195" s="2" t="s">
        <v>358</v>
      </c>
      <c r="C18195" s="2" t="s">
        <v>358</v>
      </c>
      <c r="D18195" s="2" t="s">
        <v>18072</v>
      </c>
      <c r="E18195" s="2" t="s">
        <v>14175</v>
      </c>
      <c r="F18195" s="2" t="s">
        <v>14176</v>
      </c>
      <c r="G18195" s="2" t="s">
        <v>496</v>
      </c>
      <c r="H18195" s="2">
        <v>1</v>
      </c>
      <c r="I18195" s="2">
        <v>7</v>
      </c>
      <c r="J18195" s="2">
        <v>10</v>
      </c>
      <c r="K18195" s="2">
        <v>1</v>
      </c>
      <c r="L18195" s="3">
        <v>132000000</v>
      </c>
      <c r="M18195" s="2" t="s">
        <v>20</v>
      </c>
      <c r="N18195" s="4" t="s">
        <v>17384</v>
      </c>
    </row>
    <row r="18196" spans="1:14" x14ac:dyDescent="0.25">
      <c r="A18196" s="1" t="s">
        <v>370</v>
      </c>
      <c r="B18196" s="2" t="s">
        <v>358</v>
      </c>
      <c r="C18196" s="2" t="s">
        <v>358</v>
      </c>
      <c r="D18196" s="2" t="s">
        <v>18072</v>
      </c>
      <c r="E18196" s="2" t="s">
        <v>14180</v>
      </c>
      <c r="F18196" s="2" t="s">
        <v>14174</v>
      </c>
      <c r="G18196" s="2" t="s">
        <v>496</v>
      </c>
      <c r="H18196" s="2">
        <v>1</v>
      </c>
      <c r="I18196" s="2">
        <v>12</v>
      </c>
      <c r="J18196" s="2">
        <v>10</v>
      </c>
      <c r="K18196" s="2">
        <v>1</v>
      </c>
      <c r="L18196" s="3">
        <v>198293862</v>
      </c>
      <c r="M18196" s="2" t="s">
        <v>20</v>
      </c>
      <c r="N18196" s="4" t="s">
        <v>17385</v>
      </c>
    </row>
    <row r="18197" spans="1:14" x14ac:dyDescent="0.25">
      <c r="A18197" s="1" t="s">
        <v>370</v>
      </c>
      <c r="B18197" s="2" t="s">
        <v>358</v>
      </c>
      <c r="C18197" s="2" t="s">
        <v>358</v>
      </c>
      <c r="D18197" s="2" t="s">
        <v>18072</v>
      </c>
      <c r="E18197" s="2" t="s">
        <v>14181</v>
      </c>
      <c r="F18197" s="2" t="s">
        <v>14174</v>
      </c>
      <c r="G18197" s="2" t="s">
        <v>330</v>
      </c>
      <c r="H18197" s="2">
        <v>1</v>
      </c>
      <c r="I18197" s="2">
        <v>12</v>
      </c>
      <c r="J18197" s="2">
        <v>10</v>
      </c>
      <c r="K18197" s="2">
        <v>1</v>
      </c>
      <c r="L18197" s="3">
        <v>229136260</v>
      </c>
      <c r="M18197" s="2" t="s">
        <v>20</v>
      </c>
      <c r="N18197" s="4" t="s">
        <v>21</v>
      </c>
    </row>
    <row r="18198" spans="1:14" x14ac:dyDescent="0.25">
      <c r="A18198" s="1" t="s">
        <v>370</v>
      </c>
      <c r="B18198" s="2" t="s">
        <v>358</v>
      </c>
      <c r="C18198" s="2" t="s">
        <v>358</v>
      </c>
      <c r="D18198" s="2" t="s">
        <v>18072</v>
      </c>
      <c r="E18198" s="2" t="s">
        <v>14182</v>
      </c>
      <c r="F18198" s="2" t="s">
        <v>14174</v>
      </c>
      <c r="G18198" s="2" t="s">
        <v>496</v>
      </c>
      <c r="H18198" s="2">
        <v>8</v>
      </c>
      <c r="I18198" s="2">
        <v>11</v>
      </c>
      <c r="J18198" s="2">
        <v>10</v>
      </c>
      <c r="K18198" s="2">
        <v>1</v>
      </c>
      <c r="L18198" s="3">
        <v>502836852</v>
      </c>
      <c r="M18198" s="2" t="s">
        <v>20</v>
      </c>
      <c r="N18198" s="4" t="s">
        <v>21</v>
      </c>
    </row>
    <row r="18199" spans="1:14" x14ac:dyDescent="0.25">
      <c r="A18199" s="1" t="s">
        <v>370</v>
      </c>
      <c r="B18199" s="2" t="s">
        <v>15</v>
      </c>
      <c r="C18199" s="2" t="s">
        <v>16</v>
      </c>
      <c r="D18199" s="2" t="s">
        <v>17</v>
      </c>
      <c r="E18199" s="2" t="s">
        <v>14183</v>
      </c>
      <c r="F18199" s="2">
        <v>56112101</v>
      </c>
      <c r="G18199" s="2" t="s">
        <v>496</v>
      </c>
      <c r="H18199" s="2">
        <v>2</v>
      </c>
      <c r="I18199" s="2">
        <v>6</v>
      </c>
      <c r="J18199" s="2">
        <v>16</v>
      </c>
      <c r="K18199" s="2">
        <v>144</v>
      </c>
      <c r="L18199" s="3">
        <v>83452320</v>
      </c>
      <c r="M18199" s="2" t="s">
        <v>0</v>
      </c>
      <c r="N18199" s="4" t="s">
        <v>21</v>
      </c>
    </row>
    <row r="18200" spans="1:14" x14ac:dyDescent="0.25">
      <c r="A18200" s="1" t="s">
        <v>370</v>
      </c>
      <c r="B18200" s="2" t="s">
        <v>15</v>
      </c>
      <c r="C18200" s="2" t="s">
        <v>22</v>
      </c>
      <c r="D18200" s="2" t="s">
        <v>23</v>
      </c>
      <c r="E18200" s="2" t="s">
        <v>14184</v>
      </c>
      <c r="F18200" s="2">
        <v>56111906</v>
      </c>
      <c r="G18200" s="2" t="s">
        <v>17856</v>
      </c>
      <c r="H18200" s="2">
        <v>1</v>
      </c>
      <c r="I18200" s="2">
        <v>6</v>
      </c>
      <c r="J18200" s="2">
        <v>10</v>
      </c>
      <c r="K18200" s="2">
        <v>1</v>
      </c>
      <c r="L18200" s="3">
        <v>760547.31000000203</v>
      </c>
      <c r="M18200" s="2" t="s">
        <v>0</v>
      </c>
      <c r="N18200" s="4" t="s">
        <v>21</v>
      </c>
    </row>
    <row r="18201" spans="1:14" x14ac:dyDescent="0.25">
      <c r="A18201" s="1" t="s">
        <v>370</v>
      </c>
      <c r="B18201" s="2" t="s">
        <v>28</v>
      </c>
      <c r="C18201" s="2" t="s">
        <v>659</v>
      </c>
      <c r="D18201" s="2" t="s">
        <v>17897</v>
      </c>
      <c r="E18201" s="2" t="s">
        <v>14185</v>
      </c>
      <c r="F18201" s="2">
        <v>41104800</v>
      </c>
      <c r="G18201" s="2" t="s">
        <v>490</v>
      </c>
      <c r="H18201" s="2">
        <v>10</v>
      </c>
      <c r="I18201" s="2">
        <v>3</v>
      </c>
      <c r="J18201" s="2">
        <v>16</v>
      </c>
      <c r="K18201" s="2">
        <v>2</v>
      </c>
      <c r="L18201" s="3">
        <v>5357130</v>
      </c>
      <c r="M18201" s="2" t="s">
        <v>0</v>
      </c>
      <c r="N18201" s="4" t="s">
        <v>21</v>
      </c>
    </row>
    <row r="18202" spans="1:14" x14ac:dyDescent="0.25">
      <c r="A18202" s="1" t="s">
        <v>370</v>
      </c>
      <c r="B18202" s="2" t="s">
        <v>28</v>
      </c>
      <c r="C18202" s="2" t="s">
        <v>659</v>
      </c>
      <c r="D18202" s="2" t="s">
        <v>17897</v>
      </c>
      <c r="E18202" s="2" t="s">
        <v>14186</v>
      </c>
      <c r="F18202" s="2">
        <v>40151500</v>
      </c>
      <c r="G18202" s="2" t="s">
        <v>490</v>
      </c>
      <c r="H18202" s="2">
        <v>10</v>
      </c>
      <c r="I18202" s="2">
        <v>3</v>
      </c>
      <c r="J18202" s="2">
        <v>16</v>
      </c>
      <c r="K18202" s="2">
        <v>3</v>
      </c>
      <c r="L18202" s="3">
        <v>12144219</v>
      </c>
      <c r="M18202" s="2" t="s">
        <v>0</v>
      </c>
      <c r="N18202" s="4" t="s">
        <v>21</v>
      </c>
    </row>
    <row r="18203" spans="1:14" x14ac:dyDescent="0.25">
      <c r="A18203" s="1" t="s">
        <v>370</v>
      </c>
      <c r="B18203" s="2" t="s">
        <v>28</v>
      </c>
      <c r="C18203" s="2" t="s">
        <v>659</v>
      </c>
      <c r="D18203" s="2" t="s">
        <v>17897</v>
      </c>
      <c r="E18203" s="2" t="s">
        <v>14187</v>
      </c>
      <c r="F18203" s="2">
        <v>40151500</v>
      </c>
      <c r="G18203" s="2" t="s">
        <v>490</v>
      </c>
      <c r="H18203" s="2">
        <v>10</v>
      </c>
      <c r="I18203" s="2">
        <v>3</v>
      </c>
      <c r="J18203" s="2">
        <v>16</v>
      </c>
      <c r="K18203" s="2">
        <v>2</v>
      </c>
      <c r="L18203" s="3">
        <v>9000018</v>
      </c>
      <c r="M18203" s="2" t="s">
        <v>0</v>
      </c>
      <c r="N18203" s="4" t="s">
        <v>21</v>
      </c>
    </row>
    <row r="18204" spans="1:14" x14ac:dyDescent="0.25">
      <c r="A18204" s="1" t="s">
        <v>370</v>
      </c>
      <c r="B18204" s="2" t="s">
        <v>28</v>
      </c>
      <c r="C18204" s="2" t="s">
        <v>659</v>
      </c>
      <c r="D18204" s="2" t="s">
        <v>17897</v>
      </c>
      <c r="E18204" s="2" t="s">
        <v>14188</v>
      </c>
      <c r="F18204" s="2">
        <v>40151500</v>
      </c>
      <c r="G18204" s="2" t="s">
        <v>17856</v>
      </c>
      <c r="H18204" s="2">
        <v>10</v>
      </c>
      <c r="I18204" s="2">
        <v>3</v>
      </c>
      <c r="J18204" s="2">
        <v>16</v>
      </c>
      <c r="K18204" s="2">
        <v>1</v>
      </c>
      <c r="L18204" s="3">
        <v>10294633</v>
      </c>
      <c r="M18204" s="2" t="s">
        <v>0</v>
      </c>
      <c r="N18204" s="4" t="s">
        <v>21</v>
      </c>
    </row>
    <row r="18205" spans="1:14" x14ac:dyDescent="0.25">
      <c r="A18205" s="1" t="s">
        <v>370</v>
      </c>
      <c r="B18205" s="2" t="s">
        <v>28</v>
      </c>
      <c r="C18205" s="2" t="s">
        <v>29</v>
      </c>
      <c r="D18205" s="2" t="s">
        <v>30</v>
      </c>
      <c r="E18205" s="2" t="s">
        <v>14189</v>
      </c>
      <c r="F18205" s="2">
        <v>40101701</v>
      </c>
      <c r="G18205" s="2" t="s">
        <v>490</v>
      </c>
      <c r="H18205" s="2">
        <v>2</v>
      </c>
      <c r="I18205" s="2">
        <v>6</v>
      </c>
      <c r="J18205" s="2">
        <v>16</v>
      </c>
      <c r="K18205" s="2">
        <v>1</v>
      </c>
      <c r="L18205" s="3">
        <v>2305000</v>
      </c>
      <c r="M18205" s="2" t="s">
        <v>0</v>
      </c>
      <c r="N18205" s="4" t="s">
        <v>21</v>
      </c>
    </row>
    <row r="18206" spans="1:14" x14ac:dyDescent="0.25">
      <c r="A18206" s="1" t="s">
        <v>370</v>
      </c>
      <c r="B18206" s="2" t="s">
        <v>28</v>
      </c>
      <c r="C18206" s="2" t="s">
        <v>29</v>
      </c>
      <c r="D18206" s="2" t="s">
        <v>30</v>
      </c>
      <c r="E18206" s="2" t="s">
        <v>14190</v>
      </c>
      <c r="F18206" s="2">
        <v>20121411</v>
      </c>
      <c r="G18206" s="2" t="s">
        <v>490</v>
      </c>
      <c r="H18206" s="2">
        <v>2</v>
      </c>
      <c r="I18206" s="2">
        <v>4</v>
      </c>
      <c r="J18206" s="2">
        <v>16</v>
      </c>
      <c r="K18206" s="2">
        <v>2</v>
      </c>
      <c r="L18206" s="3">
        <v>6958000</v>
      </c>
      <c r="M18206" s="2" t="s">
        <v>0</v>
      </c>
      <c r="N18206" s="4" t="s">
        <v>21</v>
      </c>
    </row>
    <row r="18207" spans="1:14" x14ac:dyDescent="0.25">
      <c r="A18207" s="1" t="s">
        <v>370</v>
      </c>
      <c r="B18207" s="2" t="s">
        <v>28</v>
      </c>
      <c r="C18207" s="2" t="s">
        <v>29</v>
      </c>
      <c r="D18207" s="2" t="s">
        <v>30</v>
      </c>
      <c r="E18207" s="2" t="s">
        <v>14191</v>
      </c>
      <c r="F18207" s="2">
        <v>20121411</v>
      </c>
      <c r="G18207" s="2" t="s">
        <v>17856</v>
      </c>
      <c r="H18207" s="2">
        <v>1</v>
      </c>
      <c r="I18207" s="2">
        <v>6</v>
      </c>
      <c r="J18207" s="2">
        <v>16</v>
      </c>
      <c r="K18207" s="2">
        <v>1</v>
      </c>
      <c r="L18207" s="3">
        <v>42000</v>
      </c>
      <c r="M18207" s="2" t="s">
        <v>0</v>
      </c>
      <c r="N18207" s="4" t="s">
        <v>21</v>
      </c>
    </row>
    <row r="18208" spans="1:14" x14ac:dyDescent="0.25">
      <c r="A18208" s="1" t="s">
        <v>370</v>
      </c>
      <c r="B18208" s="2" t="s">
        <v>28</v>
      </c>
      <c r="C18208" s="2" t="s">
        <v>29</v>
      </c>
      <c r="D18208" s="2" t="s">
        <v>30</v>
      </c>
      <c r="E18208" s="2" t="s">
        <v>14192</v>
      </c>
      <c r="F18208" s="2">
        <v>41104800</v>
      </c>
      <c r="G18208" s="2" t="s">
        <v>490</v>
      </c>
      <c r="H18208" s="2">
        <v>2</v>
      </c>
      <c r="I18208" s="2">
        <v>4</v>
      </c>
      <c r="J18208" s="2">
        <v>16</v>
      </c>
      <c r="K18208" s="2">
        <v>1</v>
      </c>
      <c r="L18208" s="3">
        <v>57617538</v>
      </c>
      <c r="M18208" s="2" t="s">
        <v>0</v>
      </c>
      <c r="N18208" s="4" t="s">
        <v>21</v>
      </c>
    </row>
    <row r="18209" spans="1:14" x14ac:dyDescent="0.25">
      <c r="A18209" s="1" t="s">
        <v>370</v>
      </c>
      <c r="B18209" s="2" t="s">
        <v>28</v>
      </c>
      <c r="C18209" s="2" t="s">
        <v>29</v>
      </c>
      <c r="D18209" s="2" t="s">
        <v>30</v>
      </c>
      <c r="E18209" s="2" t="s">
        <v>14193</v>
      </c>
      <c r="F18209" s="2">
        <v>41104800</v>
      </c>
      <c r="G18209" s="2" t="s">
        <v>17856</v>
      </c>
      <c r="H18209" s="2">
        <v>1</v>
      </c>
      <c r="I18209" s="2">
        <v>6</v>
      </c>
      <c r="J18209" s="2">
        <v>16</v>
      </c>
      <c r="K18209" s="2">
        <v>1</v>
      </c>
      <c r="L18209" s="3">
        <v>1170231</v>
      </c>
      <c r="M18209" s="2" t="s">
        <v>0</v>
      </c>
      <c r="N18209" s="4" t="s">
        <v>21</v>
      </c>
    </row>
    <row r="18210" spans="1:14" x14ac:dyDescent="0.25">
      <c r="A18210" s="1" t="s">
        <v>370</v>
      </c>
      <c r="B18210" s="2" t="s">
        <v>28</v>
      </c>
      <c r="C18210" s="2" t="s">
        <v>29</v>
      </c>
      <c r="D18210" s="2" t="s">
        <v>30</v>
      </c>
      <c r="E18210" s="2" t="s">
        <v>14194</v>
      </c>
      <c r="F18210" s="2">
        <v>46191601</v>
      </c>
      <c r="G18210" s="2" t="s">
        <v>490</v>
      </c>
      <c r="H18210" s="2">
        <v>2</v>
      </c>
      <c r="I18210" s="2">
        <v>4</v>
      </c>
      <c r="J18210" s="2">
        <v>16</v>
      </c>
      <c r="K18210" s="2">
        <v>10</v>
      </c>
      <c r="L18210" s="3">
        <v>714000</v>
      </c>
      <c r="M18210" s="2" t="s">
        <v>0</v>
      </c>
      <c r="N18210" s="4" t="s">
        <v>21</v>
      </c>
    </row>
    <row r="18211" spans="1:14" x14ac:dyDescent="0.25">
      <c r="A18211" s="1" t="s">
        <v>370</v>
      </c>
      <c r="B18211" s="2" t="s">
        <v>28</v>
      </c>
      <c r="C18211" s="2" t="s">
        <v>29</v>
      </c>
      <c r="D18211" s="2" t="s">
        <v>30</v>
      </c>
      <c r="E18211" s="2" t="s">
        <v>14195</v>
      </c>
      <c r="F18211" s="2">
        <v>46191601</v>
      </c>
      <c r="G18211" s="2" t="s">
        <v>490</v>
      </c>
      <c r="H18211" s="2">
        <v>2</v>
      </c>
      <c r="I18211" s="2">
        <v>4</v>
      </c>
      <c r="J18211" s="2">
        <v>16</v>
      </c>
      <c r="K18211" s="2">
        <v>10</v>
      </c>
      <c r="L18211" s="3">
        <v>4641000</v>
      </c>
      <c r="M18211" s="2" t="s">
        <v>0</v>
      </c>
      <c r="N18211" s="4" t="s">
        <v>21</v>
      </c>
    </row>
    <row r="18212" spans="1:14" x14ac:dyDescent="0.25">
      <c r="A18212" s="1" t="s">
        <v>370</v>
      </c>
      <c r="B18212" s="2" t="s">
        <v>28</v>
      </c>
      <c r="C18212" s="2" t="s">
        <v>29</v>
      </c>
      <c r="D18212" s="2" t="s">
        <v>30</v>
      </c>
      <c r="E18212" s="2" t="s">
        <v>6934</v>
      </c>
      <c r="F18212" s="2">
        <v>40101701</v>
      </c>
      <c r="G18212" s="2" t="s">
        <v>496</v>
      </c>
      <c r="H18212" s="2">
        <v>3</v>
      </c>
      <c r="I18212" s="2">
        <v>6</v>
      </c>
      <c r="J18212" s="2">
        <v>10</v>
      </c>
      <c r="K18212" s="2">
        <v>1</v>
      </c>
      <c r="L18212" s="3">
        <v>2305000</v>
      </c>
      <c r="M18212" s="2" t="s">
        <v>0</v>
      </c>
      <c r="N18212" s="4" t="s">
        <v>21</v>
      </c>
    </row>
    <row r="18213" spans="1:14" x14ac:dyDescent="0.25">
      <c r="A18213" s="1" t="s">
        <v>370</v>
      </c>
      <c r="B18213" s="2" t="s">
        <v>28</v>
      </c>
      <c r="C18213" s="2" t="s">
        <v>29</v>
      </c>
      <c r="D18213" s="2" t="s">
        <v>30</v>
      </c>
      <c r="E18213" s="2" t="s">
        <v>14196</v>
      </c>
      <c r="F18213" s="2">
        <v>47121808</v>
      </c>
      <c r="G18213" s="2" t="s">
        <v>496</v>
      </c>
      <c r="H18213" s="2">
        <v>3</v>
      </c>
      <c r="I18213" s="2">
        <v>6</v>
      </c>
      <c r="J18213" s="2">
        <v>10</v>
      </c>
      <c r="K18213" s="2">
        <v>1</v>
      </c>
      <c r="L18213" s="3">
        <v>333200</v>
      </c>
      <c r="M18213" s="2" t="s">
        <v>0</v>
      </c>
      <c r="N18213" s="4" t="s">
        <v>21</v>
      </c>
    </row>
    <row r="18214" spans="1:14" x14ac:dyDescent="0.25">
      <c r="A18214" s="1" t="s">
        <v>370</v>
      </c>
      <c r="B18214" s="2" t="s">
        <v>28</v>
      </c>
      <c r="C18214" s="2" t="s">
        <v>29</v>
      </c>
      <c r="D18214" s="2" t="s">
        <v>30</v>
      </c>
      <c r="E18214" s="2" t="s">
        <v>14197</v>
      </c>
      <c r="F18214" s="2">
        <v>40101701</v>
      </c>
      <c r="G18214" s="2" t="s">
        <v>17856</v>
      </c>
      <c r="H18214" s="2">
        <v>1</v>
      </c>
      <c r="I18214" s="2">
        <v>6</v>
      </c>
      <c r="J18214" s="2">
        <v>16</v>
      </c>
      <c r="K18214" s="2">
        <v>3</v>
      </c>
      <c r="L18214" s="3">
        <v>13380000</v>
      </c>
      <c r="M18214" s="2" t="s">
        <v>0</v>
      </c>
      <c r="N18214" s="4" t="s">
        <v>21</v>
      </c>
    </row>
    <row r="18215" spans="1:14" x14ac:dyDescent="0.25">
      <c r="A18215" s="1" t="s">
        <v>370</v>
      </c>
      <c r="B18215" s="2" t="s">
        <v>28</v>
      </c>
      <c r="C18215" s="2" t="s">
        <v>29</v>
      </c>
      <c r="D18215" s="2" t="s">
        <v>30</v>
      </c>
      <c r="E18215" s="2" t="s">
        <v>14198</v>
      </c>
      <c r="F18215" s="2">
        <v>40101701</v>
      </c>
      <c r="G18215" s="2" t="s">
        <v>17856</v>
      </c>
      <c r="H18215" s="2">
        <v>1</v>
      </c>
      <c r="I18215" s="2">
        <v>6</v>
      </c>
      <c r="J18215" s="2">
        <v>16</v>
      </c>
      <c r="K18215" s="2">
        <v>1</v>
      </c>
      <c r="L18215" s="3">
        <v>3340000</v>
      </c>
      <c r="M18215" s="2" t="s">
        <v>0</v>
      </c>
      <c r="N18215" s="4" t="s">
        <v>21</v>
      </c>
    </row>
    <row r="18216" spans="1:14" x14ac:dyDescent="0.25">
      <c r="A18216" s="1" t="s">
        <v>370</v>
      </c>
      <c r="B18216" s="2" t="s">
        <v>28</v>
      </c>
      <c r="C18216" s="2" t="s">
        <v>29</v>
      </c>
      <c r="D18216" s="2" t="s">
        <v>30</v>
      </c>
      <c r="E18216" s="2" t="s">
        <v>14199</v>
      </c>
      <c r="F18216" s="2">
        <v>40101701</v>
      </c>
      <c r="G18216" s="2" t="s">
        <v>17856</v>
      </c>
      <c r="H18216" s="2">
        <v>1</v>
      </c>
      <c r="I18216" s="2">
        <v>6</v>
      </c>
      <c r="J18216" s="2">
        <v>16</v>
      </c>
      <c r="K18216" s="2">
        <v>5</v>
      </c>
      <c r="L18216" s="3">
        <v>10975000</v>
      </c>
      <c r="M18216" s="2" t="s">
        <v>0</v>
      </c>
      <c r="N18216" s="4" t="s">
        <v>21</v>
      </c>
    </row>
    <row r="18217" spans="1:14" x14ac:dyDescent="0.25">
      <c r="A18217" s="1" t="s">
        <v>370</v>
      </c>
      <c r="B18217" s="2" t="s">
        <v>28</v>
      </c>
      <c r="C18217" s="2" t="s">
        <v>29</v>
      </c>
      <c r="D18217" s="2" t="s">
        <v>30</v>
      </c>
      <c r="E18217" s="2" t="s">
        <v>14199</v>
      </c>
      <c r="F18217" s="2">
        <v>40101701</v>
      </c>
      <c r="G18217" s="2" t="s">
        <v>17856</v>
      </c>
      <c r="H18217" s="2">
        <v>1</v>
      </c>
      <c r="I18217" s="2">
        <v>6</v>
      </c>
      <c r="J18217" s="2">
        <v>10</v>
      </c>
      <c r="K18217" s="2">
        <v>1</v>
      </c>
      <c r="L18217" s="3">
        <v>2195000</v>
      </c>
      <c r="M18217" s="2" t="s">
        <v>0</v>
      </c>
      <c r="N18217" s="4" t="s">
        <v>21</v>
      </c>
    </row>
    <row r="18218" spans="1:14" x14ac:dyDescent="0.25">
      <c r="A18218" s="1" t="s">
        <v>370</v>
      </c>
      <c r="B18218" s="2" t="s">
        <v>529</v>
      </c>
      <c r="C18218" s="2" t="s">
        <v>530</v>
      </c>
      <c r="D18218" s="2" t="s">
        <v>17881</v>
      </c>
      <c r="E18218" s="2" t="s">
        <v>14200</v>
      </c>
      <c r="F18218" s="2">
        <v>42232003</v>
      </c>
      <c r="G18218" s="2" t="s">
        <v>496</v>
      </c>
      <c r="H18218" s="2">
        <v>2</v>
      </c>
      <c r="I18218" s="2">
        <v>6</v>
      </c>
      <c r="J18218" s="2">
        <v>10</v>
      </c>
      <c r="K18218" s="2">
        <v>1</v>
      </c>
      <c r="L18218" s="3">
        <v>90691.09</v>
      </c>
      <c r="M18218" s="2" t="s">
        <v>0</v>
      </c>
      <c r="N18218" s="4" t="s">
        <v>21</v>
      </c>
    </row>
    <row r="18219" spans="1:14" x14ac:dyDescent="0.25">
      <c r="A18219" s="1" t="s">
        <v>370</v>
      </c>
      <c r="B18219" s="2" t="s">
        <v>529</v>
      </c>
      <c r="C18219" s="2" t="s">
        <v>530</v>
      </c>
      <c r="D18219" s="2" t="s">
        <v>17881</v>
      </c>
      <c r="E18219" s="2" t="s">
        <v>14201</v>
      </c>
      <c r="F18219" s="2">
        <v>42232003</v>
      </c>
      <c r="G18219" s="2" t="s">
        <v>496</v>
      </c>
      <c r="H18219" s="2">
        <v>2</v>
      </c>
      <c r="I18219" s="2">
        <v>6</v>
      </c>
      <c r="J18219" s="2">
        <v>10</v>
      </c>
      <c r="K18219" s="2">
        <v>2</v>
      </c>
      <c r="L18219" s="3">
        <v>36475.879999999997</v>
      </c>
      <c r="M18219" s="2" t="s">
        <v>0</v>
      </c>
      <c r="N18219" s="4" t="s">
        <v>21</v>
      </c>
    </row>
    <row r="18220" spans="1:14" x14ac:dyDescent="0.25">
      <c r="A18220" s="1" t="s">
        <v>370</v>
      </c>
      <c r="B18220" s="2" t="s">
        <v>529</v>
      </c>
      <c r="C18220" s="2" t="s">
        <v>530</v>
      </c>
      <c r="D18220" s="2" t="s">
        <v>17881</v>
      </c>
      <c r="E18220" s="2" t="s">
        <v>14202</v>
      </c>
      <c r="F18220" s="2">
        <v>20121601</v>
      </c>
      <c r="G18220" s="2" t="s">
        <v>496</v>
      </c>
      <c r="H18220" s="2">
        <v>2</v>
      </c>
      <c r="I18220" s="2">
        <v>6</v>
      </c>
      <c r="J18220" s="2">
        <v>10</v>
      </c>
      <c r="K18220" s="2">
        <v>2</v>
      </c>
      <c r="L18220" s="3">
        <v>131183.22</v>
      </c>
      <c r="M18220" s="2" t="s">
        <v>0</v>
      </c>
      <c r="N18220" s="4" t="s">
        <v>21</v>
      </c>
    </row>
    <row r="18221" spans="1:14" x14ac:dyDescent="0.25">
      <c r="A18221" s="1" t="s">
        <v>370</v>
      </c>
      <c r="B18221" s="2" t="s">
        <v>529</v>
      </c>
      <c r="C18221" s="2" t="s">
        <v>530</v>
      </c>
      <c r="D18221" s="2" t="s">
        <v>17881</v>
      </c>
      <c r="E18221" s="2" t="s">
        <v>14203</v>
      </c>
      <c r="F18221" s="2">
        <v>20121601</v>
      </c>
      <c r="G18221" s="2" t="s">
        <v>496</v>
      </c>
      <c r="H18221" s="2">
        <v>2</v>
      </c>
      <c r="I18221" s="2">
        <v>6</v>
      </c>
      <c r="J18221" s="2">
        <v>10</v>
      </c>
      <c r="K18221" s="2">
        <v>5</v>
      </c>
      <c r="L18221" s="3">
        <v>998100.6</v>
      </c>
      <c r="M18221" s="2" t="s">
        <v>20</v>
      </c>
      <c r="N18221" s="4" t="s">
        <v>21</v>
      </c>
    </row>
    <row r="18222" spans="1:14" x14ac:dyDescent="0.25">
      <c r="A18222" s="1" t="s">
        <v>370</v>
      </c>
      <c r="B18222" s="2" t="s">
        <v>529</v>
      </c>
      <c r="C18222" s="2" t="s">
        <v>530</v>
      </c>
      <c r="D18222" s="2" t="s">
        <v>17881</v>
      </c>
      <c r="E18222" s="2" t="s">
        <v>14204</v>
      </c>
      <c r="F18222" s="2">
        <v>41103311</v>
      </c>
      <c r="G18222" s="2" t="s">
        <v>496</v>
      </c>
      <c r="H18222" s="2">
        <v>2</v>
      </c>
      <c r="I18222" s="2">
        <v>6</v>
      </c>
      <c r="J18222" s="2">
        <v>10</v>
      </c>
      <c r="K18222" s="2">
        <v>1</v>
      </c>
      <c r="L18222" s="3">
        <v>8500155.7200000007</v>
      </c>
      <c r="M18222" s="2" t="s">
        <v>0</v>
      </c>
      <c r="N18222" s="4" t="s">
        <v>21</v>
      </c>
    </row>
    <row r="18223" spans="1:14" x14ac:dyDescent="0.25">
      <c r="A18223" s="1" t="s">
        <v>370</v>
      </c>
      <c r="B18223" s="2" t="s">
        <v>529</v>
      </c>
      <c r="C18223" s="2" t="s">
        <v>530</v>
      </c>
      <c r="D18223" s="2" t="s">
        <v>17881</v>
      </c>
      <c r="E18223" s="2" t="s">
        <v>14205</v>
      </c>
      <c r="F18223" s="2">
        <v>40141734</v>
      </c>
      <c r="G18223" s="2" t="s">
        <v>496</v>
      </c>
      <c r="H18223" s="2">
        <v>2</v>
      </c>
      <c r="I18223" s="2">
        <v>6</v>
      </c>
      <c r="J18223" s="2">
        <v>10</v>
      </c>
      <c r="K18223" s="2">
        <v>4</v>
      </c>
      <c r="L18223" s="3">
        <v>213509.8</v>
      </c>
      <c r="M18223" s="2" t="s">
        <v>20</v>
      </c>
      <c r="N18223" s="4" t="s">
        <v>21</v>
      </c>
    </row>
    <row r="18224" spans="1:14" x14ac:dyDescent="0.25">
      <c r="A18224" s="1" t="s">
        <v>370</v>
      </c>
      <c r="B18224" s="2" t="s">
        <v>529</v>
      </c>
      <c r="C18224" s="2" t="s">
        <v>530</v>
      </c>
      <c r="D18224" s="2" t="s">
        <v>17881</v>
      </c>
      <c r="E18224" s="2" t="s">
        <v>14206</v>
      </c>
      <c r="F18224" s="2">
        <v>27111701</v>
      </c>
      <c r="G18224" s="2" t="s">
        <v>496</v>
      </c>
      <c r="H18224" s="2">
        <v>2</v>
      </c>
      <c r="I18224" s="2">
        <v>6</v>
      </c>
      <c r="J18224" s="2">
        <v>10</v>
      </c>
      <c r="K18224" s="2">
        <v>2</v>
      </c>
      <c r="L18224" s="3">
        <v>435047.33999999997</v>
      </c>
      <c r="M18224" s="2" t="s">
        <v>20</v>
      </c>
      <c r="N18224" s="4" t="s">
        <v>21</v>
      </c>
    </row>
    <row r="18225" spans="1:14" x14ac:dyDescent="0.25">
      <c r="A18225" s="1" t="s">
        <v>370</v>
      </c>
      <c r="B18225" s="2" t="s">
        <v>529</v>
      </c>
      <c r="C18225" s="2" t="s">
        <v>530</v>
      </c>
      <c r="D18225" s="2" t="s">
        <v>17881</v>
      </c>
      <c r="E18225" s="2" t="s">
        <v>14207</v>
      </c>
      <c r="F18225" s="2">
        <v>20121920</v>
      </c>
      <c r="G18225" s="2" t="s">
        <v>496</v>
      </c>
      <c r="H18225" s="2">
        <v>2</v>
      </c>
      <c r="I18225" s="2">
        <v>6</v>
      </c>
      <c r="J18225" s="2">
        <v>10</v>
      </c>
      <c r="K18225" s="2">
        <v>1</v>
      </c>
      <c r="L18225" s="3">
        <v>1664893.3</v>
      </c>
      <c r="M18225" s="2" t="s">
        <v>0</v>
      </c>
      <c r="N18225" s="4" t="s">
        <v>21</v>
      </c>
    </row>
    <row r="18226" spans="1:14" x14ac:dyDescent="0.25">
      <c r="A18226" s="1" t="s">
        <v>370</v>
      </c>
      <c r="B18226" s="2" t="s">
        <v>529</v>
      </c>
      <c r="C18226" s="2" t="s">
        <v>530</v>
      </c>
      <c r="D18226" s="2" t="s">
        <v>17881</v>
      </c>
      <c r="E18226" s="2" t="s">
        <v>14208</v>
      </c>
      <c r="F18226" s="2">
        <v>20121920</v>
      </c>
      <c r="G18226" s="2" t="s">
        <v>496</v>
      </c>
      <c r="H18226" s="2">
        <v>2</v>
      </c>
      <c r="I18226" s="2">
        <v>6</v>
      </c>
      <c r="J18226" s="2">
        <v>10</v>
      </c>
      <c r="K18226" s="2">
        <v>1</v>
      </c>
      <c r="L18226" s="3">
        <v>1301795.74</v>
      </c>
      <c r="M18226" s="2" t="s">
        <v>0</v>
      </c>
      <c r="N18226" s="4" t="s">
        <v>21</v>
      </c>
    </row>
    <row r="18227" spans="1:14" x14ac:dyDescent="0.25">
      <c r="A18227" s="1" t="s">
        <v>370</v>
      </c>
      <c r="B18227" s="2" t="s">
        <v>529</v>
      </c>
      <c r="C18227" s="2" t="s">
        <v>530</v>
      </c>
      <c r="D18227" s="2" t="s">
        <v>17881</v>
      </c>
      <c r="E18227" s="2" t="s">
        <v>14209</v>
      </c>
      <c r="F18227" s="2">
        <v>10141602</v>
      </c>
      <c r="G18227" s="2" t="s">
        <v>496</v>
      </c>
      <c r="H18227" s="2">
        <v>2</v>
      </c>
      <c r="I18227" s="2">
        <v>6</v>
      </c>
      <c r="J18227" s="2">
        <v>10</v>
      </c>
      <c r="K18227" s="2">
        <v>1</v>
      </c>
      <c r="L18227" s="3">
        <v>3118954.3</v>
      </c>
      <c r="M18227" s="2" t="s">
        <v>0</v>
      </c>
      <c r="N18227" s="4" t="s">
        <v>21</v>
      </c>
    </row>
    <row r="18228" spans="1:14" x14ac:dyDescent="0.25">
      <c r="A18228" s="1" t="s">
        <v>370</v>
      </c>
      <c r="B18228" s="2" t="s">
        <v>529</v>
      </c>
      <c r="C18228" s="2" t="s">
        <v>530</v>
      </c>
      <c r="D18228" s="2" t="s">
        <v>17881</v>
      </c>
      <c r="E18228" s="2" t="s">
        <v>14210</v>
      </c>
      <c r="F18228" s="2">
        <v>32101631</v>
      </c>
      <c r="G18228" s="2" t="s">
        <v>496</v>
      </c>
      <c r="H18228" s="2">
        <v>2</v>
      </c>
      <c r="I18228" s="2">
        <v>6</v>
      </c>
      <c r="J18228" s="2">
        <v>10</v>
      </c>
      <c r="K18228" s="2">
        <v>1</v>
      </c>
      <c r="L18228" s="3">
        <v>623122.07999999996</v>
      </c>
      <c r="M18228" s="2" t="s">
        <v>20</v>
      </c>
      <c r="N18228" s="4" t="s">
        <v>21</v>
      </c>
    </row>
    <row r="18229" spans="1:14" x14ac:dyDescent="0.25">
      <c r="A18229" s="1" t="s">
        <v>370</v>
      </c>
      <c r="B18229" s="2" t="s">
        <v>529</v>
      </c>
      <c r="C18229" s="2" t="s">
        <v>530</v>
      </c>
      <c r="D18229" s="2" t="s">
        <v>17881</v>
      </c>
      <c r="E18229" s="2" t="s">
        <v>14211</v>
      </c>
      <c r="F18229" s="2">
        <v>39101601</v>
      </c>
      <c r="G18229" s="2" t="s">
        <v>496</v>
      </c>
      <c r="H18229" s="2">
        <v>2</v>
      </c>
      <c r="I18229" s="2">
        <v>6</v>
      </c>
      <c r="J18229" s="2">
        <v>10</v>
      </c>
      <c r="K18229" s="2">
        <v>1</v>
      </c>
      <c r="L18229" s="3">
        <v>6519017.54</v>
      </c>
      <c r="M18229" s="2" t="s">
        <v>0</v>
      </c>
      <c r="N18229" s="4" t="s">
        <v>21</v>
      </c>
    </row>
    <row r="18230" spans="1:14" x14ac:dyDescent="0.25">
      <c r="A18230" s="1" t="s">
        <v>370</v>
      </c>
      <c r="B18230" s="2" t="s">
        <v>529</v>
      </c>
      <c r="C18230" s="2" t="s">
        <v>530</v>
      </c>
      <c r="D18230" s="2" t="s">
        <v>17881</v>
      </c>
      <c r="E18230" s="2" t="s">
        <v>14212</v>
      </c>
      <c r="F18230" s="2">
        <v>39121534</v>
      </c>
      <c r="G18230" s="2" t="s">
        <v>496</v>
      </c>
      <c r="H18230" s="2">
        <v>2</v>
      </c>
      <c r="I18230" s="2">
        <v>6</v>
      </c>
      <c r="J18230" s="2">
        <v>10</v>
      </c>
      <c r="K18230" s="2">
        <v>1</v>
      </c>
      <c r="L18230" s="3">
        <v>1208092.76</v>
      </c>
      <c r="M18230" s="2" t="s">
        <v>0</v>
      </c>
      <c r="N18230" s="4" t="s">
        <v>21</v>
      </c>
    </row>
    <row r="18231" spans="1:14" x14ac:dyDescent="0.25">
      <c r="A18231" s="1" t="s">
        <v>370</v>
      </c>
      <c r="B18231" s="2" t="s">
        <v>529</v>
      </c>
      <c r="C18231" s="2" t="s">
        <v>530</v>
      </c>
      <c r="D18231" s="2" t="s">
        <v>17881</v>
      </c>
      <c r="E18231" s="2" t="s">
        <v>14213</v>
      </c>
      <c r="F18231" s="2">
        <v>27111804</v>
      </c>
      <c r="G18231" s="2" t="s">
        <v>496</v>
      </c>
      <c r="H18231" s="2">
        <v>2</v>
      </c>
      <c r="I18231" s="2">
        <v>6</v>
      </c>
      <c r="J18231" s="2">
        <v>10</v>
      </c>
      <c r="K18231" s="2">
        <v>1</v>
      </c>
      <c r="L18231" s="3">
        <v>240948.82</v>
      </c>
      <c r="M18231" s="2" t="s">
        <v>0</v>
      </c>
      <c r="N18231" s="4" t="s">
        <v>21</v>
      </c>
    </row>
    <row r="18232" spans="1:14" x14ac:dyDescent="0.25">
      <c r="A18232" s="1" t="s">
        <v>370</v>
      </c>
      <c r="B18232" s="2" t="s">
        <v>529</v>
      </c>
      <c r="C18232" s="2" t="s">
        <v>530</v>
      </c>
      <c r="D18232" s="2" t="s">
        <v>17881</v>
      </c>
      <c r="E18232" s="2" t="s">
        <v>14214</v>
      </c>
      <c r="F18232" s="2">
        <v>40151502</v>
      </c>
      <c r="G18232" s="2" t="s">
        <v>496</v>
      </c>
      <c r="H18232" s="2">
        <v>2</v>
      </c>
      <c r="I18232" s="2">
        <v>6</v>
      </c>
      <c r="J18232" s="2">
        <v>10</v>
      </c>
      <c r="K18232" s="2">
        <v>1</v>
      </c>
      <c r="L18232" s="3">
        <v>250988.85</v>
      </c>
      <c r="M18232" s="2" t="s">
        <v>0</v>
      </c>
      <c r="N18232" s="4" t="s">
        <v>21</v>
      </c>
    </row>
    <row r="18233" spans="1:14" x14ac:dyDescent="0.25">
      <c r="A18233" s="1" t="s">
        <v>370</v>
      </c>
      <c r="B18233" s="2" t="s">
        <v>529</v>
      </c>
      <c r="C18233" s="2" t="s">
        <v>530</v>
      </c>
      <c r="D18233" s="2" t="s">
        <v>17881</v>
      </c>
      <c r="E18233" s="2" t="s">
        <v>14215</v>
      </c>
      <c r="F18233" s="2">
        <v>43212100</v>
      </c>
      <c r="G18233" s="2" t="s">
        <v>496</v>
      </c>
      <c r="H18233" s="2">
        <v>2</v>
      </c>
      <c r="I18233" s="2">
        <v>6</v>
      </c>
      <c r="J18233" s="2">
        <v>10</v>
      </c>
      <c r="K18233" s="2">
        <v>1</v>
      </c>
      <c r="L18233" s="3">
        <v>1062364.17</v>
      </c>
      <c r="M18233" s="2" t="s">
        <v>0</v>
      </c>
      <c r="N18233" s="4" t="s">
        <v>21</v>
      </c>
    </row>
    <row r="18234" spans="1:14" x14ac:dyDescent="0.25">
      <c r="A18234" s="1" t="s">
        <v>370</v>
      </c>
      <c r="B18234" s="2" t="s">
        <v>529</v>
      </c>
      <c r="C18234" s="2" t="s">
        <v>530</v>
      </c>
      <c r="D18234" s="2" t="s">
        <v>17881</v>
      </c>
      <c r="E18234" s="2" t="s">
        <v>14216</v>
      </c>
      <c r="F18234" s="2">
        <v>27111728</v>
      </c>
      <c r="G18234" s="2" t="s">
        <v>496</v>
      </c>
      <c r="H18234" s="2">
        <v>3</v>
      </c>
      <c r="I18234" s="2">
        <v>6</v>
      </c>
      <c r="J18234" s="2">
        <v>10</v>
      </c>
      <c r="K18234" s="2">
        <v>1</v>
      </c>
      <c r="L18234" s="3">
        <v>204700</v>
      </c>
      <c r="M18234" s="2" t="s">
        <v>17393</v>
      </c>
      <c r="N18234" s="4" t="s">
        <v>21</v>
      </c>
    </row>
    <row r="18235" spans="1:14" x14ac:dyDescent="0.25">
      <c r="A18235" s="1" t="s">
        <v>370</v>
      </c>
      <c r="B18235" s="2" t="s">
        <v>529</v>
      </c>
      <c r="C18235" s="2" t="s">
        <v>530</v>
      </c>
      <c r="D18235" s="2" t="s">
        <v>17881</v>
      </c>
      <c r="E18235" s="2" t="s">
        <v>14217</v>
      </c>
      <c r="F18235" s="2">
        <v>43223334</v>
      </c>
      <c r="G18235" s="2" t="s">
        <v>496</v>
      </c>
      <c r="H18235" s="2">
        <v>3</v>
      </c>
      <c r="I18235" s="2">
        <v>6</v>
      </c>
      <c r="J18235" s="2">
        <v>10</v>
      </c>
      <c r="K18235" s="2">
        <v>1</v>
      </c>
      <c r="L18235" s="3">
        <v>2618000</v>
      </c>
      <c r="M18235" s="2" t="s">
        <v>17393</v>
      </c>
      <c r="N18235" s="4" t="s">
        <v>21</v>
      </c>
    </row>
    <row r="18236" spans="1:14" x14ac:dyDescent="0.25">
      <c r="A18236" s="1" t="s">
        <v>370</v>
      </c>
      <c r="B18236" s="2" t="s">
        <v>529</v>
      </c>
      <c r="C18236" s="2" t="s">
        <v>530</v>
      </c>
      <c r="D18236" s="2" t="s">
        <v>17881</v>
      </c>
      <c r="E18236" s="2" t="s">
        <v>14218</v>
      </c>
      <c r="F18236" s="2">
        <v>27111707</v>
      </c>
      <c r="G18236" s="2" t="s">
        <v>496</v>
      </c>
      <c r="H18236" s="2">
        <v>3</v>
      </c>
      <c r="I18236" s="2">
        <v>6</v>
      </c>
      <c r="J18236" s="2">
        <v>10</v>
      </c>
      <c r="K18236" s="2">
        <v>1</v>
      </c>
      <c r="L18236" s="3">
        <v>297500</v>
      </c>
      <c r="M18236" s="2" t="s">
        <v>0</v>
      </c>
      <c r="N18236" s="4" t="s">
        <v>21</v>
      </c>
    </row>
    <row r="18237" spans="1:14" x14ac:dyDescent="0.25">
      <c r="A18237" s="1" t="s">
        <v>370</v>
      </c>
      <c r="B18237" s="2" t="s">
        <v>529</v>
      </c>
      <c r="C18237" s="2" t="s">
        <v>530</v>
      </c>
      <c r="D18237" s="2" t="s">
        <v>17881</v>
      </c>
      <c r="E18237" s="2" t="s">
        <v>14219</v>
      </c>
      <c r="F18237" s="2">
        <v>27112123</v>
      </c>
      <c r="G18237" s="2" t="s">
        <v>496</v>
      </c>
      <c r="H18237" s="2">
        <v>3</v>
      </c>
      <c r="I18237" s="2">
        <v>6</v>
      </c>
      <c r="J18237" s="2">
        <v>10</v>
      </c>
      <c r="K18237" s="2">
        <v>1</v>
      </c>
      <c r="L18237" s="3">
        <v>392700</v>
      </c>
      <c r="M18237" s="2" t="s">
        <v>0</v>
      </c>
      <c r="N18237" s="4" t="s">
        <v>21</v>
      </c>
    </row>
    <row r="18238" spans="1:14" x14ac:dyDescent="0.25">
      <c r="A18238" s="1" t="s">
        <v>370</v>
      </c>
      <c r="B18238" s="2" t="s">
        <v>529</v>
      </c>
      <c r="C18238" s="2" t="s">
        <v>530</v>
      </c>
      <c r="D18238" s="2" t="s">
        <v>17881</v>
      </c>
      <c r="E18238" s="2" t="s">
        <v>14220</v>
      </c>
      <c r="F18238" s="2">
        <v>27111729</v>
      </c>
      <c r="G18238" s="2" t="s">
        <v>496</v>
      </c>
      <c r="H18238" s="2">
        <v>3</v>
      </c>
      <c r="I18238" s="2">
        <v>6</v>
      </c>
      <c r="J18238" s="2">
        <v>10</v>
      </c>
      <c r="K18238" s="2">
        <v>1</v>
      </c>
      <c r="L18238" s="3">
        <v>2142000</v>
      </c>
      <c r="M18238" s="2" t="s">
        <v>17393</v>
      </c>
      <c r="N18238" s="4" t="s">
        <v>21</v>
      </c>
    </row>
    <row r="18239" spans="1:14" x14ac:dyDescent="0.25">
      <c r="A18239" s="1" t="s">
        <v>370</v>
      </c>
      <c r="B18239" s="2" t="s">
        <v>529</v>
      </c>
      <c r="C18239" s="2" t="s">
        <v>530</v>
      </c>
      <c r="D18239" s="2" t="s">
        <v>17881</v>
      </c>
      <c r="E18239" s="2" t="s">
        <v>14221</v>
      </c>
      <c r="F18239" s="2">
        <v>41113624</v>
      </c>
      <c r="G18239" s="2" t="s">
        <v>496</v>
      </c>
      <c r="H18239" s="2">
        <v>3</v>
      </c>
      <c r="I18239" s="2">
        <v>6</v>
      </c>
      <c r="J18239" s="2">
        <v>10</v>
      </c>
      <c r="K18239" s="2">
        <v>1</v>
      </c>
      <c r="L18239" s="3">
        <v>32000</v>
      </c>
      <c r="M18239" s="2" t="s">
        <v>0</v>
      </c>
      <c r="N18239" s="4" t="s">
        <v>21</v>
      </c>
    </row>
    <row r="18240" spans="1:14" x14ac:dyDescent="0.25">
      <c r="A18240" s="1" t="s">
        <v>370</v>
      </c>
      <c r="B18240" s="2" t="s">
        <v>529</v>
      </c>
      <c r="C18240" s="2" t="s">
        <v>530</v>
      </c>
      <c r="D18240" s="2" t="s">
        <v>17881</v>
      </c>
      <c r="E18240" s="2" t="s">
        <v>14222</v>
      </c>
      <c r="F18240" s="2">
        <v>39101601</v>
      </c>
      <c r="G18240" s="2" t="s">
        <v>496</v>
      </c>
      <c r="H18240" s="2">
        <v>3</v>
      </c>
      <c r="I18240" s="2">
        <v>6</v>
      </c>
      <c r="J18240" s="2">
        <v>10</v>
      </c>
      <c r="K18240" s="2">
        <v>5</v>
      </c>
      <c r="L18240" s="3">
        <v>1011500</v>
      </c>
      <c r="M18240" s="2" t="s">
        <v>0</v>
      </c>
      <c r="N18240" s="4" t="s">
        <v>21</v>
      </c>
    </row>
    <row r="18241" spans="1:14" x14ac:dyDescent="0.25">
      <c r="A18241" s="1" t="s">
        <v>370</v>
      </c>
      <c r="B18241" s="2" t="s">
        <v>529</v>
      </c>
      <c r="C18241" s="2" t="s">
        <v>530</v>
      </c>
      <c r="D18241" s="2" t="s">
        <v>17881</v>
      </c>
      <c r="E18241" s="2" t="s">
        <v>14223</v>
      </c>
      <c r="F18241" s="2">
        <v>30162101</v>
      </c>
      <c r="G18241" s="2" t="s">
        <v>496</v>
      </c>
      <c r="H18241" s="2">
        <v>3</v>
      </c>
      <c r="I18241" s="2">
        <v>6</v>
      </c>
      <c r="J18241" s="2">
        <v>10</v>
      </c>
      <c r="K18241" s="2">
        <v>1</v>
      </c>
      <c r="L18241" s="3">
        <v>224910</v>
      </c>
      <c r="M18241" s="2" t="s">
        <v>0</v>
      </c>
      <c r="N18241" s="4" t="s">
        <v>21</v>
      </c>
    </row>
    <row r="18242" spans="1:14" x14ac:dyDescent="0.25">
      <c r="A18242" s="1" t="s">
        <v>370</v>
      </c>
      <c r="B18242" s="2" t="s">
        <v>529</v>
      </c>
      <c r="C18242" s="2" t="s">
        <v>530</v>
      </c>
      <c r="D18242" s="2" t="s">
        <v>17881</v>
      </c>
      <c r="E18242" s="2" t="s">
        <v>14224</v>
      </c>
      <c r="F18242" s="2">
        <v>42192606</v>
      </c>
      <c r="G18242" s="2" t="s">
        <v>496</v>
      </c>
      <c r="H18242" s="2">
        <v>3</v>
      </c>
      <c r="I18242" s="2">
        <v>6</v>
      </c>
      <c r="J18242" s="2">
        <v>10</v>
      </c>
      <c r="K18242" s="2">
        <v>1</v>
      </c>
      <c r="L18242" s="3">
        <v>199920</v>
      </c>
      <c r="M18242" s="2" t="s">
        <v>0</v>
      </c>
      <c r="N18242" s="4" t="s">
        <v>21</v>
      </c>
    </row>
    <row r="18243" spans="1:14" x14ac:dyDescent="0.25">
      <c r="A18243" s="1" t="s">
        <v>370</v>
      </c>
      <c r="B18243" s="2" t="s">
        <v>529</v>
      </c>
      <c r="C18243" s="2" t="s">
        <v>530</v>
      </c>
      <c r="D18243" s="2" t="s">
        <v>17881</v>
      </c>
      <c r="E18243" s="2" t="s">
        <v>14225</v>
      </c>
      <c r="F18243" s="2">
        <v>47121814</v>
      </c>
      <c r="G18243" s="2" t="s">
        <v>17856</v>
      </c>
      <c r="H18243" s="2">
        <v>1</v>
      </c>
      <c r="I18243" s="2">
        <v>6</v>
      </c>
      <c r="J18243" s="2">
        <v>10</v>
      </c>
      <c r="K18243" s="2">
        <v>1</v>
      </c>
      <c r="L18243" s="3">
        <v>480000</v>
      </c>
      <c r="M18243" s="2" t="s">
        <v>0</v>
      </c>
      <c r="N18243" s="4" t="s">
        <v>21</v>
      </c>
    </row>
    <row r="18244" spans="1:14" x14ac:dyDescent="0.25">
      <c r="A18244" s="1" t="s">
        <v>370</v>
      </c>
      <c r="B18244" s="2" t="s">
        <v>529</v>
      </c>
      <c r="C18244" s="2" t="s">
        <v>530</v>
      </c>
      <c r="D18244" s="2" t="s">
        <v>17881</v>
      </c>
      <c r="E18244" s="2" t="s">
        <v>14226</v>
      </c>
      <c r="F18244" s="2">
        <v>23271417</v>
      </c>
      <c r="G18244" s="2" t="s">
        <v>17856</v>
      </c>
      <c r="H18244" s="2">
        <v>1</v>
      </c>
      <c r="I18244" s="2">
        <v>6</v>
      </c>
      <c r="J18244" s="2">
        <v>10</v>
      </c>
      <c r="K18244" s="2">
        <v>1</v>
      </c>
      <c r="L18244" s="3">
        <v>660000</v>
      </c>
      <c r="M18244" s="2" t="s">
        <v>0</v>
      </c>
      <c r="N18244" s="4" t="s">
        <v>21</v>
      </c>
    </row>
    <row r="18245" spans="1:14" x14ac:dyDescent="0.25">
      <c r="A18245" s="1" t="s">
        <v>370</v>
      </c>
      <c r="B18245" s="2" t="s">
        <v>529</v>
      </c>
      <c r="C18245" s="2" t="s">
        <v>882</v>
      </c>
      <c r="D18245" s="2" t="s">
        <v>17907</v>
      </c>
      <c r="E18245" s="2" t="s">
        <v>14227</v>
      </c>
      <c r="F18245" s="2">
        <v>40101902</v>
      </c>
      <c r="G18245" s="2" t="s">
        <v>490</v>
      </c>
      <c r="H18245" s="2">
        <v>3</v>
      </c>
      <c r="I18245" s="2">
        <v>2</v>
      </c>
      <c r="J18245" s="2">
        <v>16</v>
      </c>
      <c r="K18245" s="2">
        <v>1</v>
      </c>
      <c r="L18245" s="3">
        <v>2000000</v>
      </c>
      <c r="M18245" s="2" t="s">
        <v>0</v>
      </c>
      <c r="N18245" s="4" t="s">
        <v>21</v>
      </c>
    </row>
    <row r="18246" spans="1:14" x14ac:dyDescent="0.25">
      <c r="A18246" s="1" t="s">
        <v>370</v>
      </c>
      <c r="B18246" s="2" t="s">
        <v>32</v>
      </c>
      <c r="C18246" s="2" t="s">
        <v>33</v>
      </c>
      <c r="D18246" s="2" t="s">
        <v>34</v>
      </c>
      <c r="E18246" s="2" t="s">
        <v>14228</v>
      </c>
      <c r="F18246" s="2">
        <v>43211500</v>
      </c>
      <c r="G18246" s="2" t="s">
        <v>17856</v>
      </c>
      <c r="H18246" s="2">
        <v>1</v>
      </c>
      <c r="I18246" s="2">
        <v>6</v>
      </c>
      <c r="J18246" s="2">
        <v>10</v>
      </c>
      <c r="K18246" s="2">
        <v>2</v>
      </c>
      <c r="L18246" s="3">
        <v>17763400</v>
      </c>
      <c r="M18246" s="2" t="s">
        <v>0</v>
      </c>
      <c r="N18246" s="4" t="s">
        <v>21</v>
      </c>
    </row>
    <row r="18247" spans="1:14" x14ac:dyDescent="0.25">
      <c r="A18247" s="1" t="s">
        <v>370</v>
      </c>
      <c r="B18247" s="2" t="s">
        <v>32</v>
      </c>
      <c r="C18247" s="2" t="s">
        <v>33</v>
      </c>
      <c r="D18247" s="2" t="s">
        <v>34</v>
      </c>
      <c r="E18247" s="2" t="s">
        <v>35</v>
      </c>
      <c r="F18247" s="2">
        <v>43211500</v>
      </c>
      <c r="G18247" s="2" t="s">
        <v>17856</v>
      </c>
      <c r="H18247" s="2">
        <v>1</v>
      </c>
      <c r="I18247" s="2">
        <v>6</v>
      </c>
      <c r="J18247" s="2">
        <v>10</v>
      </c>
      <c r="K18247" s="2">
        <v>1</v>
      </c>
      <c r="L18247" s="3">
        <v>6000000</v>
      </c>
      <c r="M18247" s="2" t="s">
        <v>0</v>
      </c>
      <c r="N18247" s="4" t="s">
        <v>21</v>
      </c>
    </row>
    <row r="18248" spans="1:14" x14ac:dyDescent="0.25">
      <c r="A18248" s="1" t="s">
        <v>370</v>
      </c>
      <c r="B18248" s="2" t="s">
        <v>32</v>
      </c>
      <c r="C18248" s="2" t="s">
        <v>33</v>
      </c>
      <c r="D18248" s="2" t="s">
        <v>34</v>
      </c>
      <c r="E18248" s="2" t="s">
        <v>14229</v>
      </c>
      <c r="F18248" s="2">
        <v>43222609</v>
      </c>
      <c r="G18248" s="2" t="s">
        <v>17856</v>
      </c>
      <c r="H18248" s="2">
        <v>1</v>
      </c>
      <c r="I18248" s="2">
        <v>6</v>
      </c>
      <c r="J18248" s="2">
        <v>10</v>
      </c>
      <c r="K18248" s="2">
        <v>1</v>
      </c>
      <c r="L18248" s="3">
        <v>435400</v>
      </c>
      <c r="M18248" s="2" t="s">
        <v>0</v>
      </c>
      <c r="N18248" s="4" t="s">
        <v>21</v>
      </c>
    </row>
    <row r="18249" spans="1:14" x14ac:dyDescent="0.25">
      <c r="A18249" s="1" t="s">
        <v>370</v>
      </c>
      <c r="B18249" s="2" t="s">
        <v>32</v>
      </c>
      <c r="C18249" s="2" t="s">
        <v>33</v>
      </c>
      <c r="D18249" s="2" t="s">
        <v>34</v>
      </c>
      <c r="E18249" s="2" t="s">
        <v>14230</v>
      </c>
      <c r="F18249" s="2">
        <v>43211509</v>
      </c>
      <c r="G18249" s="2" t="s">
        <v>17856</v>
      </c>
      <c r="H18249" s="2">
        <v>1</v>
      </c>
      <c r="I18249" s="2">
        <v>6</v>
      </c>
      <c r="J18249" s="2">
        <v>10</v>
      </c>
      <c r="K18249" s="2">
        <v>1</v>
      </c>
      <c r="L18249" s="3">
        <v>2600000</v>
      </c>
      <c r="M18249" s="2" t="s">
        <v>0</v>
      </c>
      <c r="N18249" s="4" t="s">
        <v>21</v>
      </c>
    </row>
    <row r="18250" spans="1:14" x14ac:dyDescent="0.25">
      <c r="A18250" s="1" t="s">
        <v>370</v>
      </c>
      <c r="B18250" s="2" t="s">
        <v>712</v>
      </c>
      <c r="C18250" s="2" t="s">
        <v>713</v>
      </c>
      <c r="D18250" s="2" t="s">
        <v>17902</v>
      </c>
      <c r="E18250" s="2" t="s">
        <v>14231</v>
      </c>
      <c r="F18250" s="2">
        <v>26111601</v>
      </c>
      <c r="G18250" s="2" t="s">
        <v>496</v>
      </c>
      <c r="H18250" s="2">
        <v>3</v>
      </c>
      <c r="I18250" s="2">
        <v>6</v>
      </c>
      <c r="J18250" s="2">
        <v>10</v>
      </c>
      <c r="K18250" s="2">
        <v>1</v>
      </c>
      <c r="L18250" s="3">
        <v>36760870</v>
      </c>
      <c r="M18250" s="2" t="s">
        <v>0</v>
      </c>
      <c r="N18250" s="4" t="s">
        <v>21</v>
      </c>
    </row>
    <row r="18251" spans="1:14" x14ac:dyDescent="0.25">
      <c r="A18251" s="1" t="s">
        <v>370</v>
      </c>
      <c r="B18251" s="2" t="s">
        <v>712</v>
      </c>
      <c r="C18251" s="2" t="s">
        <v>915</v>
      </c>
      <c r="D18251" s="2" t="s">
        <v>17910</v>
      </c>
      <c r="E18251" s="2" t="s">
        <v>14232</v>
      </c>
      <c r="F18251" s="2">
        <v>39121635</v>
      </c>
      <c r="G18251" s="2" t="s">
        <v>17856</v>
      </c>
      <c r="H18251" s="2">
        <v>1</v>
      </c>
      <c r="I18251" s="2">
        <v>6</v>
      </c>
      <c r="J18251" s="2">
        <v>10</v>
      </c>
      <c r="K18251" s="2">
        <v>1</v>
      </c>
      <c r="L18251" s="3">
        <v>800000</v>
      </c>
      <c r="M18251" s="2" t="s">
        <v>0</v>
      </c>
      <c r="N18251" s="4" t="s">
        <v>21</v>
      </c>
    </row>
    <row r="18252" spans="1:14" x14ac:dyDescent="0.25">
      <c r="A18252" s="1" t="s">
        <v>370</v>
      </c>
      <c r="B18252" s="2" t="s">
        <v>712</v>
      </c>
      <c r="C18252" s="2" t="s">
        <v>738</v>
      </c>
      <c r="D18252" s="2" t="s">
        <v>17903</v>
      </c>
      <c r="E18252" s="2" t="s">
        <v>14233</v>
      </c>
      <c r="F18252" s="2">
        <v>26111704</v>
      </c>
      <c r="G18252" s="2" t="s">
        <v>17856</v>
      </c>
      <c r="H18252" s="2">
        <v>1</v>
      </c>
      <c r="I18252" s="2">
        <v>6</v>
      </c>
      <c r="J18252" s="2">
        <v>10</v>
      </c>
      <c r="K18252" s="2">
        <v>1</v>
      </c>
      <c r="L18252" s="3">
        <v>60000</v>
      </c>
      <c r="M18252" s="2" t="s">
        <v>0</v>
      </c>
      <c r="N18252" s="4" t="s">
        <v>21</v>
      </c>
    </row>
    <row r="18253" spans="1:14" x14ac:dyDescent="0.25">
      <c r="A18253" s="1" t="s">
        <v>370</v>
      </c>
      <c r="B18253" s="2" t="s">
        <v>712</v>
      </c>
      <c r="C18253" s="2" t="s">
        <v>738</v>
      </c>
      <c r="D18253" s="2" t="s">
        <v>17903</v>
      </c>
      <c r="E18253" s="2" t="s">
        <v>14234</v>
      </c>
      <c r="F18253" s="2">
        <v>26111704</v>
      </c>
      <c r="G18253" s="2" t="s">
        <v>17856</v>
      </c>
      <c r="H18253" s="2">
        <v>1</v>
      </c>
      <c r="I18253" s="2">
        <v>6</v>
      </c>
      <c r="J18253" s="2">
        <v>10</v>
      </c>
      <c r="K18253" s="2">
        <v>1</v>
      </c>
      <c r="L18253" s="3">
        <v>60000</v>
      </c>
      <c r="M18253" s="2" t="s">
        <v>0</v>
      </c>
      <c r="N18253" s="4" t="s">
        <v>21</v>
      </c>
    </row>
    <row r="18254" spans="1:14" x14ac:dyDescent="0.25">
      <c r="A18254" s="1" t="s">
        <v>370</v>
      </c>
      <c r="B18254" s="2" t="s">
        <v>38</v>
      </c>
      <c r="C18254" s="2" t="s">
        <v>926</v>
      </c>
      <c r="D18254" s="2" t="s">
        <v>17912</v>
      </c>
      <c r="E18254" s="2" t="s">
        <v>14235</v>
      </c>
      <c r="F18254" s="2">
        <v>52161520</v>
      </c>
      <c r="G18254" s="2" t="s">
        <v>490</v>
      </c>
      <c r="H18254" s="2">
        <v>2</v>
      </c>
      <c r="I18254" s="2">
        <v>5</v>
      </c>
      <c r="J18254" s="2">
        <v>16</v>
      </c>
      <c r="K18254" s="2">
        <v>4</v>
      </c>
      <c r="L18254" s="3">
        <v>4342700.32</v>
      </c>
      <c r="M18254" s="2" t="s">
        <v>0</v>
      </c>
      <c r="N18254" s="4" t="s">
        <v>21</v>
      </c>
    </row>
    <row r="18255" spans="1:14" x14ac:dyDescent="0.25">
      <c r="A18255" s="1" t="s">
        <v>370</v>
      </c>
      <c r="B18255" s="2" t="s">
        <v>38</v>
      </c>
      <c r="C18255" s="2" t="s">
        <v>926</v>
      </c>
      <c r="D18255" s="2" t="s">
        <v>17912</v>
      </c>
      <c r="E18255" s="2" t="s">
        <v>14236</v>
      </c>
      <c r="F18255" s="2">
        <v>52161520</v>
      </c>
      <c r="G18255" s="2" t="s">
        <v>490</v>
      </c>
      <c r="H18255" s="2">
        <v>2</v>
      </c>
      <c r="I18255" s="2">
        <v>5</v>
      </c>
      <c r="J18255" s="2">
        <v>16</v>
      </c>
      <c r="K18255" s="2">
        <v>4</v>
      </c>
      <c r="L18255" s="3">
        <v>2998800</v>
      </c>
      <c r="M18255" s="2" t="s">
        <v>0</v>
      </c>
      <c r="N18255" s="4" t="s">
        <v>21</v>
      </c>
    </row>
    <row r="18256" spans="1:14" x14ac:dyDescent="0.25">
      <c r="A18256" s="1" t="s">
        <v>370</v>
      </c>
      <c r="B18256" s="2" t="s">
        <v>38</v>
      </c>
      <c r="C18256" s="2" t="s">
        <v>926</v>
      </c>
      <c r="D18256" s="2" t="s">
        <v>17912</v>
      </c>
      <c r="E18256" s="2" t="s">
        <v>14237</v>
      </c>
      <c r="F18256" s="2">
        <v>52161505</v>
      </c>
      <c r="G18256" s="2" t="s">
        <v>17856</v>
      </c>
      <c r="H18256" s="2">
        <v>1</v>
      </c>
      <c r="I18256" s="2">
        <v>6</v>
      </c>
      <c r="J18256" s="2">
        <v>10</v>
      </c>
      <c r="K18256" s="2">
        <v>1</v>
      </c>
      <c r="L18256" s="3">
        <v>4200000</v>
      </c>
      <c r="M18256" s="2" t="s">
        <v>0</v>
      </c>
      <c r="N18256" s="4" t="s">
        <v>21</v>
      </c>
    </row>
    <row r="18257" spans="1:14" x14ac:dyDescent="0.25">
      <c r="A18257" s="1" t="s">
        <v>370</v>
      </c>
      <c r="B18257" s="2" t="s">
        <v>38</v>
      </c>
      <c r="C18257" s="2" t="s">
        <v>926</v>
      </c>
      <c r="D18257" s="2" t="s">
        <v>17912</v>
      </c>
      <c r="E18257" s="2" t="s">
        <v>14238</v>
      </c>
      <c r="F18257" s="2">
        <v>52161505</v>
      </c>
      <c r="G18257" s="2" t="s">
        <v>17856</v>
      </c>
      <c r="H18257" s="2">
        <v>1</v>
      </c>
      <c r="I18257" s="2">
        <v>6</v>
      </c>
      <c r="J18257" s="2">
        <v>10</v>
      </c>
      <c r="K18257" s="2">
        <v>1</v>
      </c>
      <c r="L18257" s="3">
        <v>1299999.997</v>
      </c>
      <c r="M18257" s="2" t="s">
        <v>0</v>
      </c>
      <c r="N18257" s="4" t="s">
        <v>21</v>
      </c>
    </row>
    <row r="18258" spans="1:14" x14ac:dyDescent="0.25">
      <c r="A18258" s="1" t="s">
        <v>370</v>
      </c>
      <c r="B18258" s="2" t="s">
        <v>38</v>
      </c>
      <c r="C18258" s="2" t="s">
        <v>14239</v>
      </c>
      <c r="D18258" s="2" t="s">
        <v>18073</v>
      </c>
      <c r="E18258" s="2" t="s">
        <v>14240</v>
      </c>
      <c r="F18258" s="2">
        <v>43221730</v>
      </c>
      <c r="G18258" s="2" t="s">
        <v>490</v>
      </c>
      <c r="H18258" s="2">
        <v>2</v>
      </c>
      <c r="I18258" s="2">
        <v>5</v>
      </c>
      <c r="J18258" s="2">
        <v>16</v>
      </c>
      <c r="K18258" s="2">
        <v>1</v>
      </c>
      <c r="L18258" s="3">
        <v>4500102.8099999996</v>
      </c>
      <c r="M18258" s="2" t="s">
        <v>20</v>
      </c>
      <c r="N18258" s="4" t="s">
        <v>21</v>
      </c>
    </row>
    <row r="18259" spans="1:14" x14ac:dyDescent="0.25">
      <c r="A18259" s="1" t="s">
        <v>370</v>
      </c>
      <c r="B18259" s="2" t="s">
        <v>52</v>
      </c>
      <c r="C18259" s="2" t="s">
        <v>1063</v>
      </c>
      <c r="D18259" s="2" t="s">
        <v>17928</v>
      </c>
      <c r="E18259" s="2" t="s">
        <v>19018</v>
      </c>
      <c r="F18259" s="2">
        <v>10121802</v>
      </c>
      <c r="G18259" s="2" t="s">
        <v>490</v>
      </c>
      <c r="H18259" s="2">
        <v>1</v>
      </c>
      <c r="I18259" s="2">
        <v>6</v>
      </c>
      <c r="J18259" s="2">
        <v>16</v>
      </c>
      <c r="K18259" s="2">
        <v>20</v>
      </c>
      <c r="L18259" s="3">
        <v>430000</v>
      </c>
      <c r="M18259" s="2" t="s">
        <v>0</v>
      </c>
      <c r="N18259" s="4" t="s">
        <v>21</v>
      </c>
    </row>
    <row r="18260" spans="1:14" x14ac:dyDescent="0.25">
      <c r="A18260" s="1" t="s">
        <v>370</v>
      </c>
      <c r="B18260" s="2" t="s">
        <v>52</v>
      </c>
      <c r="C18260" s="2" t="s">
        <v>1063</v>
      </c>
      <c r="D18260" s="2" t="s">
        <v>17928</v>
      </c>
      <c r="E18260" s="2" t="s">
        <v>14241</v>
      </c>
      <c r="F18260" s="2">
        <v>10121801</v>
      </c>
      <c r="G18260" s="2" t="s">
        <v>490</v>
      </c>
      <c r="H18260" s="2">
        <v>1</v>
      </c>
      <c r="I18260" s="2">
        <v>6</v>
      </c>
      <c r="J18260" s="2">
        <v>16</v>
      </c>
      <c r="K18260" s="2">
        <v>5</v>
      </c>
      <c r="L18260" s="3">
        <v>39999.83</v>
      </c>
      <c r="M18260" s="2" t="s">
        <v>0</v>
      </c>
      <c r="N18260" s="4" t="s">
        <v>21</v>
      </c>
    </row>
    <row r="18261" spans="1:14" x14ac:dyDescent="0.25">
      <c r="A18261" s="1" t="s">
        <v>370</v>
      </c>
      <c r="B18261" s="2" t="s">
        <v>52</v>
      </c>
      <c r="C18261" s="2" t="s">
        <v>1063</v>
      </c>
      <c r="D18261" s="2" t="s">
        <v>17928</v>
      </c>
      <c r="E18261" s="2" t="s">
        <v>14242</v>
      </c>
      <c r="F18261" s="2">
        <v>10111301</v>
      </c>
      <c r="G18261" s="2" t="s">
        <v>490</v>
      </c>
      <c r="H18261" s="2">
        <v>1</v>
      </c>
      <c r="I18261" s="2">
        <v>6</v>
      </c>
      <c r="J18261" s="2">
        <v>16</v>
      </c>
      <c r="K18261" s="2">
        <v>50</v>
      </c>
      <c r="L18261" s="3">
        <v>350000</v>
      </c>
      <c r="M18261" s="2" t="s">
        <v>0</v>
      </c>
      <c r="N18261" s="4" t="s">
        <v>21</v>
      </c>
    </row>
    <row r="18262" spans="1:14" x14ac:dyDescent="0.25">
      <c r="A18262" s="1" t="s">
        <v>370</v>
      </c>
      <c r="B18262" s="2" t="s">
        <v>60</v>
      </c>
      <c r="C18262" s="2" t="s">
        <v>60</v>
      </c>
      <c r="D18262" s="2" t="s">
        <v>61</v>
      </c>
      <c r="E18262" s="2" t="s">
        <v>14243</v>
      </c>
      <c r="F18262" s="2">
        <v>42131602</v>
      </c>
      <c r="G18262" s="2" t="s">
        <v>490</v>
      </c>
      <c r="H18262" s="2">
        <v>1</v>
      </c>
      <c r="I18262" s="2">
        <v>6</v>
      </c>
      <c r="J18262" s="2">
        <v>16</v>
      </c>
      <c r="K18262" s="2">
        <v>5</v>
      </c>
      <c r="L18262" s="3">
        <v>160000</v>
      </c>
      <c r="M18262" s="2" t="s">
        <v>20</v>
      </c>
      <c r="N18262" s="4" t="s">
        <v>21</v>
      </c>
    </row>
    <row r="18263" spans="1:14" x14ac:dyDescent="0.25">
      <c r="A18263" s="1" t="s">
        <v>370</v>
      </c>
      <c r="B18263" s="2" t="s">
        <v>60</v>
      </c>
      <c r="C18263" s="2" t="s">
        <v>60</v>
      </c>
      <c r="D18263" s="2" t="s">
        <v>61</v>
      </c>
      <c r="E18263" s="2" t="s">
        <v>14244</v>
      </c>
      <c r="F18263" s="2">
        <v>10111302</v>
      </c>
      <c r="G18263" s="2" t="s">
        <v>490</v>
      </c>
      <c r="H18263" s="2">
        <v>1</v>
      </c>
      <c r="I18263" s="2">
        <v>6</v>
      </c>
      <c r="J18263" s="2">
        <v>16</v>
      </c>
      <c r="K18263" s="2">
        <v>5</v>
      </c>
      <c r="L18263" s="3">
        <v>364770</v>
      </c>
      <c r="M18263" s="2" t="s">
        <v>0</v>
      </c>
      <c r="N18263" s="4" t="s">
        <v>21</v>
      </c>
    </row>
    <row r="18264" spans="1:14" x14ac:dyDescent="0.25">
      <c r="A18264" s="1" t="s">
        <v>370</v>
      </c>
      <c r="B18264" s="2" t="s">
        <v>60</v>
      </c>
      <c r="C18264" s="2" t="s">
        <v>60</v>
      </c>
      <c r="D18264" s="2" t="s">
        <v>61</v>
      </c>
      <c r="E18264" s="2" t="s">
        <v>12802</v>
      </c>
      <c r="F18264" s="2">
        <v>42131602</v>
      </c>
      <c r="G18264" s="2" t="s">
        <v>490</v>
      </c>
      <c r="H18264" s="2">
        <v>1</v>
      </c>
      <c r="I18264" s="2">
        <v>9</v>
      </c>
      <c r="J18264" s="2">
        <v>16</v>
      </c>
      <c r="K18264" s="2">
        <v>100</v>
      </c>
      <c r="L18264" s="3">
        <v>20800</v>
      </c>
      <c r="M18264" s="2" t="s">
        <v>0</v>
      </c>
      <c r="N18264" s="4" t="s">
        <v>21</v>
      </c>
    </row>
    <row r="18265" spans="1:14" x14ac:dyDescent="0.25">
      <c r="A18265" s="1" t="s">
        <v>370</v>
      </c>
      <c r="B18265" s="2" t="s">
        <v>60</v>
      </c>
      <c r="C18265" s="2" t="s">
        <v>60</v>
      </c>
      <c r="D18265" s="2" t="s">
        <v>61</v>
      </c>
      <c r="E18265" s="2" t="s">
        <v>14245</v>
      </c>
      <c r="F18265" s="2">
        <v>47131502</v>
      </c>
      <c r="G18265" s="2" t="s">
        <v>490</v>
      </c>
      <c r="H18265" s="2">
        <v>1</v>
      </c>
      <c r="I18265" s="2">
        <v>9</v>
      </c>
      <c r="J18265" s="2">
        <v>16</v>
      </c>
      <c r="K18265" s="2">
        <v>50</v>
      </c>
      <c r="L18265" s="3">
        <v>140150</v>
      </c>
      <c r="M18265" s="2" t="s">
        <v>0</v>
      </c>
      <c r="N18265" s="4" t="s">
        <v>21</v>
      </c>
    </row>
    <row r="18266" spans="1:14" x14ac:dyDescent="0.25">
      <c r="A18266" s="1" t="s">
        <v>370</v>
      </c>
      <c r="B18266" s="2" t="s">
        <v>60</v>
      </c>
      <c r="C18266" s="2" t="s">
        <v>60</v>
      </c>
      <c r="D18266" s="2" t="s">
        <v>61</v>
      </c>
      <c r="E18266" s="2" t="s">
        <v>14246</v>
      </c>
      <c r="F18266" s="2">
        <v>53131642</v>
      </c>
      <c r="G18266" s="2" t="s">
        <v>490</v>
      </c>
      <c r="H18266" s="2">
        <v>1</v>
      </c>
      <c r="I18266" s="2">
        <v>9</v>
      </c>
      <c r="J18266" s="2">
        <v>16</v>
      </c>
      <c r="K18266" s="2">
        <v>10</v>
      </c>
      <c r="L18266" s="3">
        <v>62280</v>
      </c>
      <c r="M18266" s="2" t="s">
        <v>0</v>
      </c>
      <c r="N18266" s="4" t="s">
        <v>21</v>
      </c>
    </row>
    <row r="18267" spans="1:14" x14ac:dyDescent="0.25">
      <c r="A18267" s="1" t="s">
        <v>370</v>
      </c>
      <c r="B18267" s="2" t="s">
        <v>60</v>
      </c>
      <c r="C18267" s="2" t="s">
        <v>60</v>
      </c>
      <c r="D18267" s="2" t="s">
        <v>61</v>
      </c>
      <c r="E18267" s="2" t="s">
        <v>12802</v>
      </c>
      <c r="F18267" s="2">
        <v>42131602</v>
      </c>
      <c r="G18267" s="2" t="s">
        <v>490</v>
      </c>
      <c r="H18267" s="2">
        <v>1</v>
      </c>
      <c r="I18267" s="2">
        <v>9</v>
      </c>
      <c r="J18267" s="2">
        <v>10</v>
      </c>
      <c r="K18267" s="2">
        <v>50</v>
      </c>
      <c r="L18267" s="3">
        <v>10400</v>
      </c>
      <c r="M18267" s="2" t="s">
        <v>0</v>
      </c>
      <c r="N18267" s="4" t="s">
        <v>21</v>
      </c>
    </row>
    <row r="18268" spans="1:14" x14ac:dyDescent="0.25">
      <c r="A18268" s="1" t="s">
        <v>370</v>
      </c>
      <c r="B18268" s="2" t="s">
        <v>60</v>
      </c>
      <c r="C18268" s="2" t="s">
        <v>60</v>
      </c>
      <c r="D18268" s="2" t="s">
        <v>61</v>
      </c>
      <c r="E18268" s="2" t="s">
        <v>14245</v>
      </c>
      <c r="F18268" s="2">
        <v>47131502</v>
      </c>
      <c r="G18268" s="2" t="s">
        <v>490</v>
      </c>
      <c r="H18268" s="2">
        <v>1</v>
      </c>
      <c r="I18268" s="2">
        <v>9</v>
      </c>
      <c r="J18268" s="2">
        <v>10</v>
      </c>
      <c r="K18268" s="2">
        <v>12</v>
      </c>
      <c r="L18268" s="3">
        <v>32599.999199999998</v>
      </c>
      <c r="M18268" s="2" t="s">
        <v>0</v>
      </c>
      <c r="N18268" s="4" t="s">
        <v>21</v>
      </c>
    </row>
    <row r="18269" spans="1:14" x14ac:dyDescent="0.25">
      <c r="A18269" s="1" t="s">
        <v>370</v>
      </c>
      <c r="B18269" s="2" t="s">
        <v>60</v>
      </c>
      <c r="C18269" s="2" t="s">
        <v>60</v>
      </c>
      <c r="D18269" s="2" t="s">
        <v>61</v>
      </c>
      <c r="E18269" s="2" t="s">
        <v>14247</v>
      </c>
      <c r="F18269" s="2">
        <v>52121500</v>
      </c>
      <c r="G18269" s="2" t="s">
        <v>490</v>
      </c>
      <c r="H18269" s="2">
        <v>9</v>
      </c>
      <c r="I18269" s="2">
        <v>3</v>
      </c>
      <c r="J18269" s="2">
        <v>10</v>
      </c>
      <c r="K18269" s="2">
        <v>16</v>
      </c>
      <c r="L18269" s="3">
        <v>768000</v>
      </c>
      <c r="M18269" s="2" t="s">
        <v>0</v>
      </c>
      <c r="N18269" s="4" t="s">
        <v>21</v>
      </c>
    </row>
    <row r="18270" spans="1:14" x14ac:dyDescent="0.25">
      <c r="A18270" s="1" t="s">
        <v>370</v>
      </c>
      <c r="B18270" s="2" t="s">
        <v>60</v>
      </c>
      <c r="C18270" s="2" t="s">
        <v>60</v>
      </c>
      <c r="D18270" s="2" t="s">
        <v>61</v>
      </c>
      <c r="E18270" s="2" t="s">
        <v>14248</v>
      </c>
      <c r="F18270" s="2">
        <v>52121500</v>
      </c>
      <c r="G18270" s="2" t="s">
        <v>490</v>
      </c>
      <c r="H18270" s="2">
        <v>9</v>
      </c>
      <c r="I18270" s="2">
        <v>3</v>
      </c>
      <c r="J18270" s="2">
        <v>10</v>
      </c>
      <c r="K18270" s="2">
        <v>10</v>
      </c>
      <c r="L18270" s="3">
        <v>769038.82</v>
      </c>
      <c r="M18270" s="2" t="s">
        <v>0</v>
      </c>
      <c r="N18270" s="4" t="s">
        <v>21</v>
      </c>
    </row>
    <row r="18271" spans="1:14" x14ac:dyDescent="0.25">
      <c r="A18271" s="1" t="s">
        <v>370</v>
      </c>
      <c r="B18271" s="2" t="s">
        <v>60</v>
      </c>
      <c r="C18271" s="2" t="s">
        <v>60</v>
      </c>
      <c r="D18271" s="2" t="s">
        <v>61</v>
      </c>
      <c r="E18271" s="2" t="s">
        <v>14249</v>
      </c>
      <c r="F18271" s="2">
        <v>52121502</v>
      </c>
      <c r="G18271" s="2" t="s">
        <v>490</v>
      </c>
      <c r="H18271" s="2">
        <v>9</v>
      </c>
      <c r="I18271" s="2">
        <v>3</v>
      </c>
      <c r="J18271" s="2">
        <v>10</v>
      </c>
      <c r="K18271" s="2">
        <v>3</v>
      </c>
      <c r="L18271" s="3">
        <v>360000</v>
      </c>
      <c r="M18271" s="2" t="s">
        <v>0</v>
      </c>
      <c r="N18271" s="4" t="s">
        <v>21</v>
      </c>
    </row>
    <row r="18272" spans="1:14" x14ac:dyDescent="0.25">
      <c r="A18272" s="1" t="s">
        <v>370</v>
      </c>
      <c r="B18272" s="2" t="s">
        <v>60</v>
      </c>
      <c r="C18272" s="2" t="s">
        <v>60</v>
      </c>
      <c r="D18272" s="2" t="s">
        <v>61</v>
      </c>
      <c r="E18272" s="2" t="s">
        <v>14250</v>
      </c>
      <c r="F18272" s="2">
        <v>52121502</v>
      </c>
      <c r="G18272" s="2" t="s">
        <v>490</v>
      </c>
      <c r="H18272" s="2">
        <v>9</v>
      </c>
      <c r="I18272" s="2">
        <v>3</v>
      </c>
      <c r="J18272" s="2">
        <v>10</v>
      </c>
      <c r="K18272" s="2">
        <v>15</v>
      </c>
      <c r="L18272" s="3">
        <v>1500000</v>
      </c>
      <c r="M18272" s="2" t="s">
        <v>0</v>
      </c>
      <c r="N18272" s="4" t="s">
        <v>21</v>
      </c>
    </row>
    <row r="18273" spans="1:14" x14ac:dyDescent="0.25">
      <c r="A18273" s="1" t="s">
        <v>370</v>
      </c>
      <c r="B18273" s="2" t="s">
        <v>60</v>
      </c>
      <c r="C18273" s="2" t="s">
        <v>60</v>
      </c>
      <c r="D18273" s="2" t="s">
        <v>61</v>
      </c>
      <c r="E18273" s="2" t="s">
        <v>14251</v>
      </c>
      <c r="F18273" s="2">
        <v>52121701</v>
      </c>
      <c r="G18273" s="2" t="s">
        <v>490</v>
      </c>
      <c r="H18273" s="2">
        <v>9</v>
      </c>
      <c r="I18273" s="2">
        <v>3</v>
      </c>
      <c r="J18273" s="2">
        <v>10</v>
      </c>
      <c r="K18273" s="2">
        <v>19</v>
      </c>
      <c r="L18273" s="3">
        <v>1045000</v>
      </c>
      <c r="M18273" s="2" t="s">
        <v>0</v>
      </c>
      <c r="N18273" s="4" t="s">
        <v>21</v>
      </c>
    </row>
    <row r="18274" spans="1:14" x14ac:dyDescent="0.25">
      <c r="A18274" s="1" t="s">
        <v>370</v>
      </c>
      <c r="B18274" s="2" t="s">
        <v>60</v>
      </c>
      <c r="C18274" s="2" t="s">
        <v>60</v>
      </c>
      <c r="D18274" s="2" t="s">
        <v>61</v>
      </c>
      <c r="E18274" s="2" t="s">
        <v>14252</v>
      </c>
      <c r="F18274" s="2">
        <v>52121505</v>
      </c>
      <c r="G18274" s="2" t="s">
        <v>490</v>
      </c>
      <c r="H18274" s="2">
        <v>9</v>
      </c>
      <c r="I18274" s="2">
        <v>3</v>
      </c>
      <c r="J18274" s="2">
        <v>10</v>
      </c>
      <c r="K18274" s="2">
        <v>18</v>
      </c>
      <c r="L18274" s="3">
        <v>810000</v>
      </c>
      <c r="M18274" s="2" t="s">
        <v>0</v>
      </c>
      <c r="N18274" s="4" t="s">
        <v>21</v>
      </c>
    </row>
    <row r="18275" spans="1:14" x14ac:dyDescent="0.25">
      <c r="A18275" s="1" t="s">
        <v>370</v>
      </c>
      <c r="B18275" s="2" t="s">
        <v>60</v>
      </c>
      <c r="C18275" s="2" t="s">
        <v>60</v>
      </c>
      <c r="D18275" s="2" t="s">
        <v>61</v>
      </c>
      <c r="E18275" s="2" t="s">
        <v>14247</v>
      </c>
      <c r="F18275" s="2">
        <v>52121500</v>
      </c>
      <c r="G18275" s="2" t="s">
        <v>490</v>
      </c>
      <c r="H18275" s="2">
        <v>9</v>
      </c>
      <c r="I18275" s="2">
        <v>3</v>
      </c>
      <c r="J18275" s="2">
        <v>16</v>
      </c>
      <c r="K18275" s="2">
        <v>46</v>
      </c>
      <c r="L18275" s="3">
        <v>2208000</v>
      </c>
      <c r="M18275" s="2" t="s">
        <v>0</v>
      </c>
      <c r="N18275" s="4" t="s">
        <v>21</v>
      </c>
    </row>
    <row r="18276" spans="1:14" x14ac:dyDescent="0.25">
      <c r="A18276" s="1" t="s">
        <v>370</v>
      </c>
      <c r="B18276" s="2" t="s">
        <v>60</v>
      </c>
      <c r="C18276" s="2" t="s">
        <v>60</v>
      </c>
      <c r="D18276" s="2" t="s">
        <v>61</v>
      </c>
      <c r="E18276" s="2" t="s">
        <v>14249</v>
      </c>
      <c r="F18276" s="2">
        <v>52121502</v>
      </c>
      <c r="G18276" s="2" t="s">
        <v>490</v>
      </c>
      <c r="H18276" s="2">
        <v>9</v>
      </c>
      <c r="I18276" s="2">
        <v>3</v>
      </c>
      <c r="J18276" s="2">
        <v>16</v>
      </c>
      <c r="K18276" s="2">
        <v>5</v>
      </c>
      <c r="L18276" s="3">
        <v>600000</v>
      </c>
      <c r="M18276" s="2" t="s">
        <v>0</v>
      </c>
      <c r="N18276" s="4" t="s">
        <v>21</v>
      </c>
    </row>
    <row r="18277" spans="1:14" x14ac:dyDescent="0.25">
      <c r="A18277" s="1" t="s">
        <v>370</v>
      </c>
      <c r="B18277" s="2" t="s">
        <v>60</v>
      </c>
      <c r="C18277" s="2" t="s">
        <v>60</v>
      </c>
      <c r="D18277" s="2" t="s">
        <v>61</v>
      </c>
      <c r="E18277" s="2" t="s">
        <v>14250</v>
      </c>
      <c r="F18277" s="2">
        <v>52121502</v>
      </c>
      <c r="G18277" s="2" t="s">
        <v>490</v>
      </c>
      <c r="H18277" s="2">
        <v>9</v>
      </c>
      <c r="I18277" s="2">
        <v>3</v>
      </c>
      <c r="J18277" s="2">
        <v>16</v>
      </c>
      <c r="K18277" s="2">
        <v>35</v>
      </c>
      <c r="L18277" s="3">
        <v>3500000</v>
      </c>
      <c r="M18277" s="2" t="s">
        <v>0</v>
      </c>
      <c r="N18277" s="4" t="s">
        <v>21</v>
      </c>
    </row>
    <row r="18278" spans="1:14" x14ac:dyDescent="0.25">
      <c r="A18278" s="1" t="s">
        <v>370</v>
      </c>
      <c r="B18278" s="2" t="s">
        <v>60</v>
      </c>
      <c r="C18278" s="2" t="s">
        <v>60</v>
      </c>
      <c r="D18278" s="2" t="s">
        <v>61</v>
      </c>
      <c r="E18278" s="2" t="s">
        <v>14251</v>
      </c>
      <c r="F18278" s="2">
        <v>52121701</v>
      </c>
      <c r="G18278" s="2" t="s">
        <v>490</v>
      </c>
      <c r="H18278" s="2">
        <v>9</v>
      </c>
      <c r="I18278" s="2">
        <v>3</v>
      </c>
      <c r="J18278" s="2">
        <v>16</v>
      </c>
      <c r="K18278" s="2">
        <v>48</v>
      </c>
      <c r="L18278" s="3">
        <v>2640000</v>
      </c>
      <c r="M18278" s="2" t="s">
        <v>0</v>
      </c>
      <c r="N18278" s="4" t="s">
        <v>21</v>
      </c>
    </row>
    <row r="18279" spans="1:14" x14ac:dyDescent="0.25">
      <c r="A18279" s="1" t="s">
        <v>370</v>
      </c>
      <c r="B18279" s="2" t="s">
        <v>60</v>
      </c>
      <c r="C18279" s="2" t="s">
        <v>60</v>
      </c>
      <c r="D18279" s="2" t="s">
        <v>61</v>
      </c>
      <c r="E18279" s="2" t="s">
        <v>14252</v>
      </c>
      <c r="F18279" s="2">
        <v>52121505</v>
      </c>
      <c r="G18279" s="2" t="s">
        <v>490</v>
      </c>
      <c r="H18279" s="2">
        <v>9</v>
      </c>
      <c r="I18279" s="2">
        <v>3</v>
      </c>
      <c r="J18279" s="2">
        <v>16</v>
      </c>
      <c r="K18279" s="2">
        <v>32</v>
      </c>
      <c r="L18279" s="3">
        <v>1440000</v>
      </c>
      <c r="M18279" s="2" t="s">
        <v>0</v>
      </c>
      <c r="N18279" s="4" t="s">
        <v>21</v>
      </c>
    </row>
    <row r="18280" spans="1:14" x14ac:dyDescent="0.25">
      <c r="A18280" s="1" t="s">
        <v>370</v>
      </c>
      <c r="B18280" s="2" t="s">
        <v>622</v>
      </c>
      <c r="C18280" s="2" t="s">
        <v>622</v>
      </c>
      <c r="D18280" s="2" t="s">
        <v>17893</v>
      </c>
      <c r="E18280" s="2" t="s">
        <v>14253</v>
      </c>
      <c r="F18280" s="2">
        <v>46181503</v>
      </c>
      <c r="G18280" s="2" t="s">
        <v>490</v>
      </c>
      <c r="H18280" s="2">
        <v>1</v>
      </c>
      <c r="I18280" s="2">
        <v>6</v>
      </c>
      <c r="J18280" s="2">
        <v>16</v>
      </c>
      <c r="K18280" s="2">
        <v>10</v>
      </c>
      <c r="L18280" s="3">
        <v>700000</v>
      </c>
      <c r="M18280" s="2" t="s">
        <v>0</v>
      </c>
      <c r="N18280" s="4" t="s">
        <v>21</v>
      </c>
    </row>
    <row r="18281" spans="1:14" x14ac:dyDescent="0.25">
      <c r="A18281" s="1" t="s">
        <v>370</v>
      </c>
      <c r="B18281" s="2" t="s">
        <v>622</v>
      </c>
      <c r="C18281" s="2" t="s">
        <v>622</v>
      </c>
      <c r="D18281" s="2" t="s">
        <v>17893</v>
      </c>
      <c r="E18281" s="2" t="s">
        <v>19019</v>
      </c>
      <c r="F18281" s="2">
        <v>53102701</v>
      </c>
      <c r="G18281" s="2" t="s">
        <v>490</v>
      </c>
      <c r="H18281" s="2">
        <v>1</v>
      </c>
      <c r="I18281" s="2">
        <v>6</v>
      </c>
      <c r="J18281" s="2">
        <v>16</v>
      </c>
      <c r="K18281" s="2">
        <v>180</v>
      </c>
      <c r="L18281" s="3">
        <v>69722100</v>
      </c>
      <c r="M18281" s="2" t="s">
        <v>0</v>
      </c>
      <c r="N18281" s="4" t="s">
        <v>21</v>
      </c>
    </row>
    <row r="18282" spans="1:14" x14ac:dyDescent="0.25">
      <c r="A18282" s="1" t="s">
        <v>370</v>
      </c>
      <c r="B18282" s="2" t="s">
        <v>1112</v>
      </c>
      <c r="C18282" s="2" t="s">
        <v>1112</v>
      </c>
      <c r="D18282" s="2" t="s">
        <v>17931</v>
      </c>
      <c r="E18282" s="2" t="s">
        <v>14254</v>
      </c>
      <c r="F18282" s="2">
        <v>10131507</v>
      </c>
      <c r="G18282" s="2" t="s">
        <v>490</v>
      </c>
      <c r="H18282" s="2">
        <v>1</v>
      </c>
      <c r="I18282" s="2">
        <v>6</v>
      </c>
      <c r="J18282" s="2">
        <v>16</v>
      </c>
      <c r="K18282" s="2">
        <v>3</v>
      </c>
      <c r="L18282" s="3">
        <v>719999.98800000001</v>
      </c>
      <c r="M18282" s="2" t="s">
        <v>0</v>
      </c>
      <c r="N18282" s="4" t="s">
        <v>21</v>
      </c>
    </row>
    <row r="18283" spans="1:14" x14ac:dyDescent="0.25">
      <c r="A18283" s="1" t="s">
        <v>370</v>
      </c>
      <c r="B18283" s="2" t="s">
        <v>1112</v>
      </c>
      <c r="C18283" s="2" t="s">
        <v>1112</v>
      </c>
      <c r="D18283" s="2" t="s">
        <v>17931</v>
      </c>
      <c r="E18283" s="2" t="s">
        <v>14255</v>
      </c>
      <c r="F18283" s="2">
        <v>30191800</v>
      </c>
      <c r="G18283" s="2" t="s">
        <v>496</v>
      </c>
      <c r="H18283" s="2">
        <v>1</v>
      </c>
      <c r="I18283" s="2">
        <v>9</v>
      </c>
      <c r="J18283" s="2">
        <v>16</v>
      </c>
      <c r="K18283" s="2">
        <v>1</v>
      </c>
      <c r="L18283" s="3">
        <v>18000000</v>
      </c>
      <c r="M18283" s="2" t="s">
        <v>20</v>
      </c>
      <c r="N18283" s="4" t="s">
        <v>21</v>
      </c>
    </row>
    <row r="18284" spans="1:14" x14ac:dyDescent="0.25">
      <c r="A18284" s="1" t="s">
        <v>370</v>
      </c>
      <c r="B18284" s="2" t="s">
        <v>63</v>
      </c>
      <c r="C18284" s="2" t="s">
        <v>64</v>
      </c>
      <c r="D18284" s="2" t="s">
        <v>65</v>
      </c>
      <c r="E18284" s="2" t="s">
        <v>14256</v>
      </c>
      <c r="F18284" s="2">
        <v>47131502</v>
      </c>
      <c r="G18284" s="2" t="s">
        <v>490</v>
      </c>
      <c r="H18284" s="2">
        <v>1</v>
      </c>
      <c r="I18284" s="2">
        <v>6</v>
      </c>
      <c r="J18284" s="2">
        <v>16</v>
      </c>
      <c r="K18284" s="2">
        <v>10</v>
      </c>
      <c r="L18284" s="3">
        <v>280000</v>
      </c>
      <c r="M18284" s="2" t="s">
        <v>0</v>
      </c>
      <c r="N18284" s="4" t="s">
        <v>21</v>
      </c>
    </row>
    <row r="18285" spans="1:14" x14ac:dyDescent="0.25">
      <c r="A18285" s="1" t="s">
        <v>370</v>
      </c>
      <c r="B18285" s="2" t="s">
        <v>63</v>
      </c>
      <c r="C18285" s="2" t="s">
        <v>64</v>
      </c>
      <c r="D18285" s="2" t="s">
        <v>65</v>
      </c>
      <c r="E18285" s="2" t="s">
        <v>14257</v>
      </c>
      <c r="F18285" s="2">
        <v>14111704</v>
      </c>
      <c r="G18285" s="2" t="s">
        <v>490</v>
      </c>
      <c r="H18285" s="2">
        <v>1</v>
      </c>
      <c r="I18285" s="2">
        <v>9</v>
      </c>
      <c r="J18285" s="2">
        <v>16</v>
      </c>
      <c r="K18285" s="2">
        <v>1300</v>
      </c>
      <c r="L18285" s="3">
        <v>1484600</v>
      </c>
      <c r="M18285" s="2" t="s">
        <v>0</v>
      </c>
      <c r="N18285" s="4" t="s">
        <v>21</v>
      </c>
    </row>
    <row r="18286" spans="1:14" x14ac:dyDescent="0.25">
      <c r="A18286" s="1" t="s">
        <v>370</v>
      </c>
      <c r="B18286" s="2" t="s">
        <v>63</v>
      </c>
      <c r="C18286" s="2" t="s">
        <v>64</v>
      </c>
      <c r="D18286" s="2" t="s">
        <v>65</v>
      </c>
      <c r="E18286" s="2" t="s">
        <v>14258</v>
      </c>
      <c r="F18286" s="2">
        <v>14111704</v>
      </c>
      <c r="G18286" s="2" t="s">
        <v>490</v>
      </c>
      <c r="H18286" s="2">
        <v>1</v>
      </c>
      <c r="I18286" s="2">
        <v>9</v>
      </c>
      <c r="J18286" s="2">
        <v>16</v>
      </c>
      <c r="K18286" s="2">
        <v>240</v>
      </c>
      <c r="L18286" s="3">
        <v>373680</v>
      </c>
      <c r="M18286" s="2" t="s">
        <v>0</v>
      </c>
      <c r="N18286" s="4" t="s">
        <v>21</v>
      </c>
    </row>
    <row r="18287" spans="1:14" x14ac:dyDescent="0.25">
      <c r="A18287" s="1" t="s">
        <v>370</v>
      </c>
      <c r="B18287" s="2" t="s">
        <v>63</v>
      </c>
      <c r="C18287" s="2" t="s">
        <v>64</v>
      </c>
      <c r="D18287" s="2" t="s">
        <v>65</v>
      </c>
      <c r="E18287" s="2" t="s">
        <v>14259</v>
      </c>
      <c r="F18287" s="2">
        <v>14111703</v>
      </c>
      <c r="G18287" s="2" t="s">
        <v>490</v>
      </c>
      <c r="H18287" s="2">
        <v>1</v>
      </c>
      <c r="I18287" s="2">
        <v>9</v>
      </c>
      <c r="J18287" s="2">
        <v>16</v>
      </c>
      <c r="K18287" s="2">
        <v>230</v>
      </c>
      <c r="L18287" s="3">
        <v>3103620</v>
      </c>
      <c r="M18287" s="2" t="s">
        <v>0</v>
      </c>
      <c r="N18287" s="4" t="s">
        <v>21</v>
      </c>
    </row>
    <row r="18288" spans="1:14" x14ac:dyDescent="0.25">
      <c r="A18288" s="1" t="s">
        <v>370</v>
      </c>
      <c r="B18288" s="2" t="s">
        <v>63</v>
      </c>
      <c r="C18288" s="2" t="s">
        <v>64</v>
      </c>
      <c r="D18288" s="2" t="s">
        <v>65</v>
      </c>
      <c r="E18288" s="2" t="s">
        <v>14260</v>
      </c>
      <c r="F18288" s="2">
        <v>14111703</v>
      </c>
      <c r="G18288" s="2" t="s">
        <v>490</v>
      </c>
      <c r="H18288" s="2">
        <v>1</v>
      </c>
      <c r="I18288" s="2">
        <v>9</v>
      </c>
      <c r="J18288" s="2">
        <v>16</v>
      </c>
      <c r="K18288" s="2">
        <v>70</v>
      </c>
      <c r="L18288" s="3">
        <v>980910</v>
      </c>
      <c r="M18288" s="2" t="s">
        <v>0</v>
      </c>
      <c r="N18288" s="4" t="s">
        <v>21</v>
      </c>
    </row>
    <row r="18289" spans="1:14" x14ac:dyDescent="0.25">
      <c r="A18289" s="1" t="s">
        <v>370</v>
      </c>
      <c r="B18289" s="2" t="s">
        <v>63</v>
      </c>
      <c r="C18289" s="2" t="s">
        <v>64</v>
      </c>
      <c r="D18289" s="2" t="s">
        <v>65</v>
      </c>
      <c r="E18289" s="2" t="s">
        <v>14261</v>
      </c>
      <c r="F18289" s="2">
        <v>44122000</v>
      </c>
      <c r="G18289" s="2" t="s">
        <v>490</v>
      </c>
      <c r="H18289" s="2">
        <v>1</v>
      </c>
      <c r="I18289" s="2">
        <v>9</v>
      </c>
      <c r="J18289" s="2">
        <v>10</v>
      </c>
      <c r="K18289" s="2">
        <v>6000</v>
      </c>
      <c r="L18289" s="3">
        <v>10074712.0002</v>
      </c>
      <c r="M18289" s="2" t="s">
        <v>0</v>
      </c>
      <c r="N18289" s="4" t="s">
        <v>21</v>
      </c>
    </row>
    <row r="18290" spans="1:14" x14ac:dyDescent="0.25">
      <c r="A18290" s="1" t="s">
        <v>370</v>
      </c>
      <c r="B18290" s="2" t="s">
        <v>63</v>
      </c>
      <c r="C18290" s="2" t="s">
        <v>64</v>
      </c>
      <c r="D18290" s="2" t="s">
        <v>65</v>
      </c>
      <c r="E18290" s="2" t="s">
        <v>14262</v>
      </c>
      <c r="F18290" s="2">
        <v>14111507</v>
      </c>
      <c r="G18290" s="2" t="s">
        <v>490</v>
      </c>
      <c r="H18290" s="2">
        <v>1</v>
      </c>
      <c r="I18290" s="2">
        <v>9</v>
      </c>
      <c r="J18290" s="2">
        <v>10</v>
      </c>
      <c r="K18290" s="2">
        <v>600</v>
      </c>
      <c r="L18290" s="3">
        <v>6163200</v>
      </c>
      <c r="M18290" s="2" t="s">
        <v>0</v>
      </c>
      <c r="N18290" s="4" t="s">
        <v>21</v>
      </c>
    </row>
    <row r="18291" spans="1:14" x14ac:dyDescent="0.25">
      <c r="A18291" s="1" t="s">
        <v>370</v>
      </c>
      <c r="B18291" s="2" t="s">
        <v>63</v>
      </c>
      <c r="C18291" s="2" t="s">
        <v>64</v>
      </c>
      <c r="D18291" s="2" t="s">
        <v>65</v>
      </c>
      <c r="E18291" s="2" t="s">
        <v>14263</v>
      </c>
      <c r="F18291" s="2">
        <v>14111507</v>
      </c>
      <c r="G18291" s="2" t="s">
        <v>490</v>
      </c>
      <c r="H18291" s="2">
        <v>1</v>
      </c>
      <c r="I18291" s="2">
        <v>9</v>
      </c>
      <c r="J18291" s="2">
        <v>10</v>
      </c>
      <c r="K18291" s="2">
        <v>550</v>
      </c>
      <c r="L18291" s="3">
        <v>7061450</v>
      </c>
      <c r="M18291" s="2" t="s">
        <v>0</v>
      </c>
      <c r="N18291" s="4" t="s">
        <v>21</v>
      </c>
    </row>
    <row r="18292" spans="1:14" x14ac:dyDescent="0.25">
      <c r="A18292" s="1" t="s">
        <v>370</v>
      </c>
      <c r="B18292" s="2" t="s">
        <v>63</v>
      </c>
      <c r="C18292" s="2" t="s">
        <v>64</v>
      </c>
      <c r="D18292" s="2" t="s">
        <v>65</v>
      </c>
      <c r="E18292" s="2" t="s">
        <v>14264</v>
      </c>
      <c r="F18292" s="2">
        <v>44121503</v>
      </c>
      <c r="G18292" s="2" t="s">
        <v>490</v>
      </c>
      <c r="H18292" s="2">
        <v>1</v>
      </c>
      <c r="I18292" s="2">
        <v>9</v>
      </c>
      <c r="J18292" s="2">
        <v>10</v>
      </c>
      <c r="K18292" s="2">
        <v>1</v>
      </c>
      <c r="L18292" s="3">
        <v>5411</v>
      </c>
      <c r="M18292" s="2" t="s">
        <v>0</v>
      </c>
      <c r="N18292" s="4" t="s">
        <v>21</v>
      </c>
    </row>
    <row r="18293" spans="1:14" x14ac:dyDescent="0.25">
      <c r="A18293" s="1" t="s">
        <v>370</v>
      </c>
      <c r="B18293" s="2" t="s">
        <v>63</v>
      </c>
      <c r="C18293" s="2" t="s">
        <v>64</v>
      </c>
      <c r="D18293" s="2" t="s">
        <v>65</v>
      </c>
      <c r="E18293" s="2" t="s">
        <v>14265</v>
      </c>
      <c r="F18293" s="2">
        <v>44121503</v>
      </c>
      <c r="G18293" s="2" t="s">
        <v>490</v>
      </c>
      <c r="H18293" s="2">
        <v>1</v>
      </c>
      <c r="I18293" s="2">
        <v>9</v>
      </c>
      <c r="J18293" s="2">
        <v>10</v>
      </c>
      <c r="K18293" s="2">
        <v>1</v>
      </c>
      <c r="L18293" s="3">
        <v>6052</v>
      </c>
      <c r="M18293" s="2" t="s">
        <v>0</v>
      </c>
      <c r="N18293" s="4" t="s">
        <v>21</v>
      </c>
    </row>
    <row r="18294" spans="1:14" x14ac:dyDescent="0.25">
      <c r="A18294" s="1" t="s">
        <v>370</v>
      </c>
      <c r="B18294" s="2" t="s">
        <v>63</v>
      </c>
      <c r="C18294" s="2" t="s">
        <v>64</v>
      </c>
      <c r="D18294" s="2" t="s">
        <v>65</v>
      </c>
      <c r="E18294" s="2" t="s">
        <v>14266</v>
      </c>
      <c r="F18294" s="2">
        <v>44121503</v>
      </c>
      <c r="G18294" s="2" t="s">
        <v>490</v>
      </c>
      <c r="H18294" s="2">
        <v>1</v>
      </c>
      <c r="I18294" s="2">
        <v>9</v>
      </c>
      <c r="J18294" s="2">
        <v>10</v>
      </c>
      <c r="K18294" s="2">
        <v>20</v>
      </c>
      <c r="L18294" s="3">
        <v>5860</v>
      </c>
      <c r="M18294" s="2" t="s">
        <v>0</v>
      </c>
      <c r="N18294" s="4" t="s">
        <v>21</v>
      </c>
    </row>
    <row r="18295" spans="1:14" x14ac:dyDescent="0.25">
      <c r="A18295" s="1" t="s">
        <v>370</v>
      </c>
      <c r="B18295" s="2" t="s">
        <v>63</v>
      </c>
      <c r="C18295" s="2" t="s">
        <v>64</v>
      </c>
      <c r="D18295" s="2" t="s">
        <v>65</v>
      </c>
      <c r="E18295" s="2" t="s">
        <v>14267</v>
      </c>
      <c r="F18295" s="2">
        <v>14111530</v>
      </c>
      <c r="G18295" s="2" t="s">
        <v>490</v>
      </c>
      <c r="H18295" s="2">
        <v>1</v>
      </c>
      <c r="I18295" s="2">
        <v>9</v>
      </c>
      <c r="J18295" s="2">
        <v>10</v>
      </c>
      <c r="K18295" s="2">
        <v>50</v>
      </c>
      <c r="L18295" s="3">
        <v>75600</v>
      </c>
      <c r="M18295" s="2" t="s">
        <v>0</v>
      </c>
      <c r="N18295" s="4" t="s">
        <v>21</v>
      </c>
    </row>
    <row r="18296" spans="1:14" x14ac:dyDescent="0.25">
      <c r="A18296" s="1" t="s">
        <v>370</v>
      </c>
      <c r="B18296" s="2" t="s">
        <v>63</v>
      </c>
      <c r="C18296" s="2" t="s">
        <v>64</v>
      </c>
      <c r="D18296" s="2" t="s">
        <v>65</v>
      </c>
      <c r="E18296" s="2" t="s">
        <v>14268</v>
      </c>
      <c r="F18296" s="2">
        <v>14111519</v>
      </c>
      <c r="G18296" s="2" t="s">
        <v>490</v>
      </c>
      <c r="H18296" s="2">
        <v>1</v>
      </c>
      <c r="I18296" s="2">
        <v>9</v>
      </c>
      <c r="J18296" s="2">
        <v>10</v>
      </c>
      <c r="K18296" s="2">
        <v>60</v>
      </c>
      <c r="L18296" s="3">
        <v>60540</v>
      </c>
      <c r="M18296" s="2" t="s">
        <v>0</v>
      </c>
      <c r="N18296" s="4" t="s">
        <v>21</v>
      </c>
    </row>
    <row r="18297" spans="1:14" x14ac:dyDescent="0.25">
      <c r="A18297" s="1" t="s">
        <v>370</v>
      </c>
      <c r="B18297" s="2" t="s">
        <v>63</v>
      </c>
      <c r="C18297" s="2" t="s">
        <v>64</v>
      </c>
      <c r="D18297" s="2" t="s">
        <v>65</v>
      </c>
      <c r="E18297" s="2" t="s">
        <v>14269</v>
      </c>
      <c r="F18297" s="2">
        <v>44122000</v>
      </c>
      <c r="G18297" s="2" t="s">
        <v>490</v>
      </c>
      <c r="H18297" s="2">
        <v>1</v>
      </c>
      <c r="I18297" s="2">
        <v>9</v>
      </c>
      <c r="J18297" s="2">
        <v>10</v>
      </c>
      <c r="K18297" s="2">
        <v>1600</v>
      </c>
      <c r="L18297" s="3">
        <v>2200000</v>
      </c>
      <c r="M18297" s="2" t="s">
        <v>0</v>
      </c>
      <c r="N18297" s="4" t="s">
        <v>21</v>
      </c>
    </row>
    <row r="18298" spans="1:14" x14ac:dyDescent="0.25">
      <c r="A18298" s="1" t="s">
        <v>370</v>
      </c>
      <c r="B18298" s="2" t="s">
        <v>63</v>
      </c>
      <c r="C18298" s="2" t="s">
        <v>64</v>
      </c>
      <c r="D18298" s="2" t="s">
        <v>65</v>
      </c>
      <c r="E18298" s="2" t="s">
        <v>14261</v>
      </c>
      <c r="F18298" s="2">
        <v>44122000</v>
      </c>
      <c r="G18298" s="2" t="s">
        <v>490</v>
      </c>
      <c r="H18298" s="2">
        <v>1</v>
      </c>
      <c r="I18298" s="2">
        <v>9</v>
      </c>
      <c r="J18298" s="2">
        <v>10</v>
      </c>
      <c r="K18298" s="2">
        <v>30</v>
      </c>
      <c r="L18298" s="3">
        <v>68760</v>
      </c>
      <c r="M18298" s="2" t="s">
        <v>0</v>
      </c>
      <c r="N18298" s="4" t="s">
        <v>21</v>
      </c>
    </row>
    <row r="18299" spans="1:14" x14ac:dyDescent="0.25">
      <c r="A18299" s="1" t="s">
        <v>370</v>
      </c>
      <c r="B18299" s="2" t="s">
        <v>63</v>
      </c>
      <c r="C18299" s="2" t="s">
        <v>64</v>
      </c>
      <c r="D18299" s="2" t="s">
        <v>65</v>
      </c>
      <c r="E18299" s="2" t="s">
        <v>14262</v>
      </c>
      <c r="F18299" s="2">
        <v>14111507</v>
      </c>
      <c r="G18299" s="2" t="s">
        <v>490</v>
      </c>
      <c r="H18299" s="2">
        <v>1</v>
      </c>
      <c r="I18299" s="2">
        <v>9</v>
      </c>
      <c r="J18299" s="2">
        <v>10</v>
      </c>
      <c r="K18299" s="2">
        <v>30</v>
      </c>
      <c r="L18299" s="3">
        <v>308160</v>
      </c>
      <c r="M18299" s="2" t="s">
        <v>0</v>
      </c>
      <c r="N18299" s="4" t="s">
        <v>21</v>
      </c>
    </row>
    <row r="18300" spans="1:14" x14ac:dyDescent="0.25">
      <c r="A18300" s="1" t="s">
        <v>370</v>
      </c>
      <c r="B18300" s="2" t="s">
        <v>63</v>
      </c>
      <c r="C18300" s="2" t="s">
        <v>64</v>
      </c>
      <c r="D18300" s="2" t="s">
        <v>65</v>
      </c>
      <c r="E18300" s="2" t="s">
        <v>14263</v>
      </c>
      <c r="F18300" s="2">
        <v>14111507</v>
      </c>
      <c r="G18300" s="2" t="s">
        <v>490</v>
      </c>
      <c r="H18300" s="2">
        <v>1</v>
      </c>
      <c r="I18300" s="2">
        <v>9</v>
      </c>
      <c r="J18300" s="2">
        <v>10</v>
      </c>
      <c r="K18300" s="2">
        <v>20</v>
      </c>
      <c r="L18300" s="3">
        <v>256780</v>
      </c>
      <c r="M18300" s="2" t="s">
        <v>0</v>
      </c>
      <c r="N18300" s="4" t="s">
        <v>21</v>
      </c>
    </row>
    <row r="18301" spans="1:14" x14ac:dyDescent="0.25">
      <c r="A18301" s="1" t="s">
        <v>370</v>
      </c>
      <c r="B18301" s="2" t="s">
        <v>63</v>
      </c>
      <c r="C18301" s="2" t="s">
        <v>64</v>
      </c>
      <c r="D18301" s="2" t="s">
        <v>65</v>
      </c>
      <c r="E18301" s="2" t="s">
        <v>14264</v>
      </c>
      <c r="F18301" s="2">
        <v>44121503</v>
      </c>
      <c r="G18301" s="2" t="s">
        <v>490</v>
      </c>
      <c r="H18301" s="2">
        <v>1</v>
      </c>
      <c r="I18301" s="2">
        <v>9</v>
      </c>
      <c r="J18301" s="2">
        <v>10</v>
      </c>
      <c r="K18301" s="2">
        <v>1</v>
      </c>
      <c r="L18301" s="3">
        <v>5411</v>
      </c>
      <c r="M18301" s="2" t="s">
        <v>0</v>
      </c>
      <c r="N18301" s="4" t="s">
        <v>21</v>
      </c>
    </row>
    <row r="18302" spans="1:14" x14ac:dyDescent="0.25">
      <c r="A18302" s="1" t="s">
        <v>370</v>
      </c>
      <c r="B18302" s="2" t="s">
        <v>63</v>
      </c>
      <c r="C18302" s="2" t="s">
        <v>64</v>
      </c>
      <c r="D18302" s="2" t="s">
        <v>65</v>
      </c>
      <c r="E18302" s="2" t="s">
        <v>14265</v>
      </c>
      <c r="F18302" s="2">
        <v>44121503</v>
      </c>
      <c r="G18302" s="2" t="s">
        <v>490</v>
      </c>
      <c r="H18302" s="2">
        <v>1</v>
      </c>
      <c r="I18302" s="2">
        <v>9</v>
      </c>
      <c r="J18302" s="2">
        <v>10</v>
      </c>
      <c r="K18302" s="2">
        <v>1</v>
      </c>
      <c r="L18302" s="3">
        <v>6052</v>
      </c>
      <c r="M18302" s="2" t="s">
        <v>0</v>
      </c>
      <c r="N18302" s="4" t="s">
        <v>21</v>
      </c>
    </row>
    <row r="18303" spans="1:14" x14ac:dyDescent="0.25">
      <c r="A18303" s="1" t="s">
        <v>370</v>
      </c>
      <c r="B18303" s="2" t="s">
        <v>63</v>
      </c>
      <c r="C18303" s="2" t="s">
        <v>64</v>
      </c>
      <c r="D18303" s="2" t="s">
        <v>65</v>
      </c>
      <c r="E18303" s="2" t="s">
        <v>14266</v>
      </c>
      <c r="F18303" s="2">
        <v>44121503</v>
      </c>
      <c r="G18303" s="2" t="s">
        <v>490</v>
      </c>
      <c r="H18303" s="2">
        <v>1</v>
      </c>
      <c r="I18303" s="2">
        <v>9</v>
      </c>
      <c r="J18303" s="2">
        <v>10</v>
      </c>
      <c r="K18303" s="2">
        <v>10</v>
      </c>
      <c r="L18303" s="3">
        <v>2930</v>
      </c>
      <c r="M18303" s="2" t="s">
        <v>0</v>
      </c>
      <c r="N18303" s="4" t="s">
        <v>21</v>
      </c>
    </row>
    <row r="18304" spans="1:14" x14ac:dyDescent="0.25">
      <c r="A18304" s="1" t="s">
        <v>370</v>
      </c>
      <c r="B18304" s="2" t="s">
        <v>63</v>
      </c>
      <c r="C18304" s="2" t="s">
        <v>64</v>
      </c>
      <c r="D18304" s="2" t="s">
        <v>65</v>
      </c>
      <c r="E18304" s="2" t="s">
        <v>14267</v>
      </c>
      <c r="F18304" s="2">
        <v>14111530</v>
      </c>
      <c r="G18304" s="2" t="s">
        <v>490</v>
      </c>
      <c r="H18304" s="2">
        <v>1</v>
      </c>
      <c r="I18304" s="2">
        <v>9</v>
      </c>
      <c r="J18304" s="2">
        <v>10</v>
      </c>
      <c r="K18304" s="2">
        <v>20</v>
      </c>
      <c r="L18304" s="3">
        <v>30240</v>
      </c>
      <c r="M18304" s="2" t="s">
        <v>0</v>
      </c>
      <c r="N18304" s="4" t="s">
        <v>21</v>
      </c>
    </row>
    <row r="18305" spans="1:14" x14ac:dyDescent="0.25">
      <c r="A18305" s="1" t="s">
        <v>370</v>
      </c>
      <c r="B18305" s="2" t="s">
        <v>63</v>
      </c>
      <c r="C18305" s="2" t="s">
        <v>64</v>
      </c>
      <c r="D18305" s="2" t="s">
        <v>65</v>
      </c>
      <c r="E18305" s="2" t="s">
        <v>14269</v>
      </c>
      <c r="F18305" s="2">
        <v>44122000</v>
      </c>
      <c r="G18305" s="2" t="s">
        <v>490</v>
      </c>
      <c r="H18305" s="2">
        <v>1</v>
      </c>
      <c r="I18305" s="2">
        <v>9</v>
      </c>
      <c r="J18305" s="2">
        <v>10</v>
      </c>
      <c r="K18305" s="2">
        <v>30</v>
      </c>
      <c r="L18305" s="3">
        <v>41250</v>
      </c>
      <c r="M18305" s="2" t="s">
        <v>0</v>
      </c>
      <c r="N18305" s="4" t="s">
        <v>21</v>
      </c>
    </row>
    <row r="18306" spans="1:14" x14ac:dyDescent="0.25">
      <c r="A18306" s="1" t="s">
        <v>370</v>
      </c>
      <c r="B18306" s="2" t="s">
        <v>63</v>
      </c>
      <c r="C18306" s="2" t="s">
        <v>64</v>
      </c>
      <c r="D18306" s="2" t="s">
        <v>65</v>
      </c>
      <c r="E18306" s="2" t="s">
        <v>14257</v>
      </c>
      <c r="F18306" s="2">
        <v>14111704</v>
      </c>
      <c r="G18306" s="2" t="s">
        <v>490</v>
      </c>
      <c r="H18306" s="2">
        <v>1</v>
      </c>
      <c r="I18306" s="2">
        <v>9</v>
      </c>
      <c r="J18306" s="2">
        <v>10</v>
      </c>
      <c r="K18306" s="2">
        <v>30</v>
      </c>
      <c r="L18306" s="3">
        <v>34260</v>
      </c>
      <c r="M18306" s="2" t="s">
        <v>0</v>
      </c>
      <c r="N18306" s="4" t="s">
        <v>21</v>
      </c>
    </row>
    <row r="18307" spans="1:14" x14ac:dyDescent="0.25">
      <c r="A18307" s="1" t="s">
        <v>370</v>
      </c>
      <c r="B18307" s="2" t="s">
        <v>63</v>
      </c>
      <c r="C18307" s="2" t="s">
        <v>64</v>
      </c>
      <c r="D18307" s="2" t="s">
        <v>65</v>
      </c>
      <c r="E18307" s="2" t="s">
        <v>14258</v>
      </c>
      <c r="F18307" s="2">
        <v>14111704</v>
      </c>
      <c r="G18307" s="2" t="s">
        <v>490</v>
      </c>
      <c r="H18307" s="2">
        <v>1</v>
      </c>
      <c r="I18307" s="2">
        <v>9</v>
      </c>
      <c r="J18307" s="2">
        <v>10</v>
      </c>
      <c r="K18307" s="2">
        <v>30</v>
      </c>
      <c r="L18307" s="3">
        <v>46710</v>
      </c>
      <c r="M18307" s="2" t="s">
        <v>0</v>
      </c>
      <c r="N18307" s="4" t="s">
        <v>21</v>
      </c>
    </row>
    <row r="18308" spans="1:14" x14ac:dyDescent="0.25">
      <c r="A18308" s="1" t="s">
        <v>370</v>
      </c>
      <c r="B18308" s="2" t="s">
        <v>63</v>
      </c>
      <c r="C18308" s="2" t="s">
        <v>64</v>
      </c>
      <c r="D18308" s="2" t="s">
        <v>65</v>
      </c>
      <c r="E18308" s="2" t="s">
        <v>14259</v>
      </c>
      <c r="F18308" s="2">
        <v>14111703</v>
      </c>
      <c r="G18308" s="2" t="s">
        <v>490</v>
      </c>
      <c r="H18308" s="2">
        <v>1</v>
      </c>
      <c r="I18308" s="2">
        <v>9</v>
      </c>
      <c r="J18308" s="2">
        <v>10</v>
      </c>
      <c r="K18308" s="2">
        <v>24</v>
      </c>
      <c r="L18308" s="3">
        <v>323856</v>
      </c>
      <c r="M18308" s="2" t="s">
        <v>0</v>
      </c>
      <c r="N18308" s="4" t="s">
        <v>21</v>
      </c>
    </row>
    <row r="18309" spans="1:14" x14ac:dyDescent="0.25">
      <c r="A18309" s="1" t="s">
        <v>370</v>
      </c>
      <c r="B18309" s="2" t="s">
        <v>63</v>
      </c>
      <c r="C18309" s="2" t="s">
        <v>64</v>
      </c>
      <c r="D18309" s="2" t="s">
        <v>65</v>
      </c>
      <c r="E18309" s="2" t="s">
        <v>14260</v>
      </c>
      <c r="F18309" s="2">
        <v>14111703</v>
      </c>
      <c r="G18309" s="2" t="s">
        <v>490</v>
      </c>
      <c r="H18309" s="2">
        <v>1</v>
      </c>
      <c r="I18309" s="2">
        <v>9</v>
      </c>
      <c r="J18309" s="2">
        <v>10</v>
      </c>
      <c r="K18309" s="2">
        <v>24</v>
      </c>
      <c r="L18309" s="3">
        <v>336312</v>
      </c>
      <c r="M18309" s="2" t="s">
        <v>0</v>
      </c>
      <c r="N18309" s="4" t="s">
        <v>21</v>
      </c>
    </row>
    <row r="18310" spans="1:14" x14ac:dyDescent="0.25">
      <c r="A18310" s="1" t="s">
        <v>370</v>
      </c>
      <c r="B18310" s="2" t="s">
        <v>63</v>
      </c>
      <c r="C18310" s="2" t="s">
        <v>14270</v>
      </c>
      <c r="D18310" s="2" t="s">
        <v>18074</v>
      </c>
      <c r="E18310" s="2" t="s">
        <v>14271</v>
      </c>
      <c r="F18310" s="2">
        <v>55101506</v>
      </c>
      <c r="G18310" s="2" t="s">
        <v>19</v>
      </c>
      <c r="H18310" s="2">
        <v>1</v>
      </c>
      <c r="I18310" s="2">
        <v>11</v>
      </c>
      <c r="J18310" s="2">
        <v>16</v>
      </c>
      <c r="K18310" s="2">
        <v>1</v>
      </c>
      <c r="L18310" s="3">
        <v>13269190.050000001</v>
      </c>
      <c r="M18310" s="2" t="s">
        <v>20</v>
      </c>
      <c r="N18310" s="4" t="s">
        <v>21</v>
      </c>
    </row>
    <row r="18311" spans="1:14" x14ac:dyDescent="0.25">
      <c r="A18311" s="1" t="s">
        <v>370</v>
      </c>
      <c r="B18311" s="2" t="s">
        <v>63</v>
      </c>
      <c r="C18311" s="2" t="s">
        <v>1164</v>
      </c>
      <c r="D18311" s="2" t="s">
        <v>17933</v>
      </c>
      <c r="E18311" s="2" t="s">
        <v>14272</v>
      </c>
      <c r="F18311" s="2">
        <v>14111531</v>
      </c>
      <c r="G18311" s="2" t="s">
        <v>490</v>
      </c>
      <c r="H18311" s="2">
        <v>1</v>
      </c>
      <c r="I18311" s="2">
        <v>9</v>
      </c>
      <c r="J18311" s="2">
        <v>10</v>
      </c>
      <c r="K18311" s="2">
        <v>60</v>
      </c>
      <c r="L18311" s="3">
        <v>462000</v>
      </c>
      <c r="M18311" s="2" t="s">
        <v>0</v>
      </c>
      <c r="N18311" s="4" t="s">
        <v>21</v>
      </c>
    </row>
    <row r="18312" spans="1:14" x14ac:dyDescent="0.25">
      <c r="A18312" s="1" t="s">
        <v>370</v>
      </c>
      <c r="B18312" s="2" t="s">
        <v>63</v>
      </c>
      <c r="C18312" s="2" t="s">
        <v>1164</v>
      </c>
      <c r="D18312" s="2" t="s">
        <v>17933</v>
      </c>
      <c r="E18312" s="2" t="s">
        <v>14272</v>
      </c>
      <c r="F18312" s="2">
        <v>14111531</v>
      </c>
      <c r="G18312" s="2" t="s">
        <v>490</v>
      </c>
      <c r="H18312" s="2">
        <v>1</v>
      </c>
      <c r="I18312" s="2">
        <v>9</v>
      </c>
      <c r="J18312" s="2">
        <v>10</v>
      </c>
      <c r="K18312" s="2">
        <v>2</v>
      </c>
      <c r="L18312" s="3">
        <v>15400</v>
      </c>
      <c r="M18312" s="2" t="s">
        <v>0</v>
      </c>
      <c r="N18312" s="4" t="s">
        <v>21</v>
      </c>
    </row>
    <row r="18313" spans="1:14" x14ac:dyDescent="0.25">
      <c r="A18313" s="1" t="s">
        <v>370</v>
      </c>
      <c r="B18313" s="2" t="s">
        <v>72</v>
      </c>
      <c r="C18313" s="2" t="s">
        <v>5749</v>
      </c>
      <c r="D18313" s="2" t="s">
        <v>18010</v>
      </c>
      <c r="E18313" s="2" t="s">
        <v>14273</v>
      </c>
      <c r="F18313" s="2">
        <v>12352315</v>
      </c>
      <c r="G18313" s="2" t="s">
        <v>17856</v>
      </c>
      <c r="H18313" s="2">
        <v>1</v>
      </c>
      <c r="I18313" s="2">
        <v>6</v>
      </c>
      <c r="J18313" s="2">
        <v>10</v>
      </c>
      <c r="K18313" s="2">
        <v>2</v>
      </c>
      <c r="L18313" s="3">
        <v>160000</v>
      </c>
      <c r="M18313" s="2" t="s">
        <v>0</v>
      </c>
      <c r="N18313" s="4" t="s">
        <v>21</v>
      </c>
    </row>
    <row r="18314" spans="1:14" x14ac:dyDescent="0.25">
      <c r="A18314" s="1" t="s">
        <v>370</v>
      </c>
      <c r="B18314" s="2" t="s">
        <v>72</v>
      </c>
      <c r="C18314" s="2" t="s">
        <v>73</v>
      </c>
      <c r="D18314" s="2" t="s">
        <v>74</v>
      </c>
      <c r="E18314" s="2" t="s">
        <v>14274</v>
      </c>
      <c r="F18314" s="2">
        <v>15121514</v>
      </c>
      <c r="G18314" s="2" t="s">
        <v>496</v>
      </c>
      <c r="H18314" s="2">
        <v>2</v>
      </c>
      <c r="I18314" s="2">
        <v>6</v>
      </c>
      <c r="J18314" s="2">
        <v>10</v>
      </c>
      <c r="K18314" s="2">
        <v>120</v>
      </c>
      <c r="L18314" s="3">
        <v>5625891.5999999996</v>
      </c>
      <c r="M18314" s="2" t="s">
        <v>0</v>
      </c>
      <c r="N18314" s="4" t="s">
        <v>21</v>
      </c>
    </row>
    <row r="18315" spans="1:14" x14ac:dyDescent="0.25">
      <c r="A18315" s="1" t="s">
        <v>370</v>
      </c>
      <c r="B18315" s="2" t="s">
        <v>72</v>
      </c>
      <c r="C18315" s="2" t="s">
        <v>73</v>
      </c>
      <c r="D18315" s="2" t="s">
        <v>74</v>
      </c>
      <c r="E18315" s="2" t="s">
        <v>14275</v>
      </c>
      <c r="F18315" s="2">
        <v>15121514</v>
      </c>
      <c r="G18315" s="2" t="s">
        <v>496</v>
      </c>
      <c r="H18315" s="2">
        <v>2</v>
      </c>
      <c r="I18315" s="2">
        <v>6</v>
      </c>
      <c r="J18315" s="2">
        <v>10</v>
      </c>
      <c r="K18315" s="2">
        <v>50</v>
      </c>
      <c r="L18315" s="3">
        <v>3068177</v>
      </c>
      <c r="M18315" s="2" t="s">
        <v>0</v>
      </c>
      <c r="N18315" s="4" t="s">
        <v>21</v>
      </c>
    </row>
    <row r="18316" spans="1:14" x14ac:dyDescent="0.25">
      <c r="A18316" s="1" t="s">
        <v>370</v>
      </c>
      <c r="B18316" s="2" t="s">
        <v>72</v>
      </c>
      <c r="C18316" s="2" t="s">
        <v>73</v>
      </c>
      <c r="D18316" s="2" t="s">
        <v>74</v>
      </c>
      <c r="E18316" s="2" t="s">
        <v>14276</v>
      </c>
      <c r="F18316" s="2">
        <v>15121514</v>
      </c>
      <c r="G18316" s="2" t="s">
        <v>496</v>
      </c>
      <c r="H18316" s="2">
        <v>2</v>
      </c>
      <c r="I18316" s="2">
        <v>6</v>
      </c>
      <c r="J18316" s="2">
        <v>10</v>
      </c>
      <c r="K18316" s="2">
        <v>2</v>
      </c>
      <c r="L18316" s="3">
        <v>204182.58000000002</v>
      </c>
      <c r="M18316" s="2" t="s">
        <v>0</v>
      </c>
      <c r="N18316" s="4" t="s">
        <v>21</v>
      </c>
    </row>
    <row r="18317" spans="1:14" x14ac:dyDescent="0.25">
      <c r="A18317" s="1" t="s">
        <v>370</v>
      </c>
      <c r="B18317" s="2" t="s">
        <v>72</v>
      </c>
      <c r="C18317" s="2" t="s">
        <v>73</v>
      </c>
      <c r="D18317" s="2" t="s">
        <v>74</v>
      </c>
      <c r="E18317" s="2" t="s">
        <v>14277</v>
      </c>
      <c r="F18317" s="2">
        <v>15121514</v>
      </c>
      <c r="G18317" s="2" t="s">
        <v>496</v>
      </c>
      <c r="H18317" s="2">
        <v>2</v>
      </c>
      <c r="I18317" s="2">
        <v>6</v>
      </c>
      <c r="J18317" s="2">
        <v>10</v>
      </c>
      <c r="K18317" s="2">
        <v>10</v>
      </c>
      <c r="L18317" s="3">
        <v>958385.8</v>
      </c>
      <c r="M18317" s="2" t="s">
        <v>0</v>
      </c>
      <c r="N18317" s="4" t="s">
        <v>21</v>
      </c>
    </row>
    <row r="18318" spans="1:14" x14ac:dyDescent="0.25">
      <c r="A18318" s="1" t="s">
        <v>370</v>
      </c>
      <c r="B18318" s="2" t="s">
        <v>72</v>
      </c>
      <c r="C18318" s="2" t="s">
        <v>73</v>
      </c>
      <c r="D18318" s="2" t="s">
        <v>74</v>
      </c>
      <c r="E18318" s="2" t="s">
        <v>14278</v>
      </c>
      <c r="F18318" s="2">
        <v>15121514</v>
      </c>
      <c r="G18318" s="2" t="s">
        <v>496</v>
      </c>
      <c r="H18318" s="2">
        <v>2</v>
      </c>
      <c r="I18318" s="2">
        <v>6</v>
      </c>
      <c r="J18318" s="2">
        <v>10</v>
      </c>
      <c r="K18318" s="2">
        <v>12</v>
      </c>
      <c r="L18318" s="3">
        <v>651653.52</v>
      </c>
      <c r="M18318" s="2" t="s">
        <v>0</v>
      </c>
      <c r="N18318" s="4" t="s">
        <v>21</v>
      </c>
    </row>
    <row r="18319" spans="1:14" x14ac:dyDescent="0.25">
      <c r="A18319" s="1" t="s">
        <v>370</v>
      </c>
      <c r="B18319" s="2" t="s">
        <v>408</v>
      </c>
      <c r="C18319" s="2" t="s">
        <v>1186</v>
      </c>
      <c r="D18319" s="2" t="s">
        <v>17937</v>
      </c>
      <c r="E18319" s="2" t="s">
        <v>14279</v>
      </c>
      <c r="F18319" s="2">
        <v>10171700</v>
      </c>
      <c r="G18319" s="2" t="s">
        <v>490</v>
      </c>
      <c r="H18319" s="2">
        <v>1</v>
      </c>
      <c r="I18319" s="2">
        <v>9</v>
      </c>
      <c r="J18319" s="2">
        <v>16</v>
      </c>
      <c r="K18319" s="2">
        <v>110</v>
      </c>
      <c r="L18319" s="3">
        <v>2200000</v>
      </c>
      <c r="M18319" s="2" t="s">
        <v>239</v>
      </c>
      <c r="N18319" s="4" t="s">
        <v>21</v>
      </c>
    </row>
    <row r="18320" spans="1:14" x14ac:dyDescent="0.25">
      <c r="A18320" s="1" t="s">
        <v>370</v>
      </c>
      <c r="B18320" s="2" t="s">
        <v>408</v>
      </c>
      <c r="C18320" s="2" t="s">
        <v>409</v>
      </c>
      <c r="D18320" s="2" t="s">
        <v>17858</v>
      </c>
      <c r="E18320" s="2" t="s">
        <v>14280</v>
      </c>
      <c r="F18320" s="2">
        <v>41104201</v>
      </c>
      <c r="G18320" s="2" t="s">
        <v>490</v>
      </c>
      <c r="H18320" s="2">
        <v>1</v>
      </c>
      <c r="I18320" s="2">
        <v>8</v>
      </c>
      <c r="J18320" s="2">
        <v>16</v>
      </c>
      <c r="K18320" s="2">
        <v>30</v>
      </c>
      <c r="L18320" s="3">
        <v>4800000</v>
      </c>
      <c r="M18320" s="2" t="s">
        <v>0</v>
      </c>
      <c r="N18320" s="4" t="s">
        <v>21</v>
      </c>
    </row>
    <row r="18321" spans="1:14" x14ac:dyDescent="0.25">
      <c r="A18321" s="1" t="s">
        <v>370</v>
      </c>
      <c r="B18321" s="2" t="s">
        <v>408</v>
      </c>
      <c r="C18321" s="2" t="s">
        <v>409</v>
      </c>
      <c r="D18321" s="2" t="s">
        <v>17858</v>
      </c>
      <c r="E18321" s="2" t="s">
        <v>14281</v>
      </c>
      <c r="F18321" s="2">
        <v>41104201</v>
      </c>
      <c r="G18321" s="2" t="s">
        <v>490</v>
      </c>
      <c r="H18321" s="2">
        <v>1</v>
      </c>
      <c r="I18321" s="2">
        <v>8</v>
      </c>
      <c r="J18321" s="2">
        <v>16</v>
      </c>
      <c r="K18321" s="2">
        <v>160</v>
      </c>
      <c r="L18321" s="3">
        <v>2500000</v>
      </c>
      <c r="M18321" s="2" t="s">
        <v>0</v>
      </c>
      <c r="N18321" s="4" t="s">
        <v>21</v>
      </c>
    </row>
    <row r="18322" spans="1:14" x14ac:dyDescent="0.25">
      <c r="A18322" s="1" t="s">
        <v>370</v>
      </c>
      <c r="B18322" s="2" t="s">
        <v>408</v>
      </c>
      <c r="C18322" s="2" t="s">
        <v>409</v>
      </c>
      <c r="D18322" s="2" t="s">
        <v>17858</v>
      </c>
      <c r="E18322" s="2" t="s">
        <v>14282</v>
      </c>
      <c r="F18322" s="2">
        <v>41104201</v>
      </c>
      <c r="G18322" s="2" t="s">
        <v>490</v>
      </c>
      <c r="H18322" s="2">
        <v>1</v>
      </c>
      <c r="I18322" s="2">
        <v>8</v>
      </c>
      <c r="J18322" s="2">
        <v>16</v>
      </c>
      <c r="K18322" s="2">
        <v>25</v>
      </c>
      <c r="L18322" s="3">
        <v>14575000</v>
      </c>
      <c r="M18322" s="2" t="s">
        <v>0</v>
      </c>
      <c r="N18322" s="4" t="s">
        <v>21</v>
      </c>
    </row>
    <row r="18323" spans="1:14" x14ac:dyDescent="0.25">
      <c r="A18323" s="1" t="s">
        <v>370</v>
      </c>
      <c r="B18323" s="2" t="s">
        <v>408</v>
      </c>
      <c r="C18323" s="2" t="s">
        <v>409</v>
      </c>
      <c r="D18323" s="2" t="s">
        <v>17858</v>
      </c>
      <c r="E18323" s="2" t="s">
        <v>14283</v>
      </c>
      <c r="F18323" s="2">
        <v>41104201</v>
      </c>
      <c r="G18323" s="2" t="s">
        <v>490</v>
      </c>
      <c r="H18323" s="2">
        <v>1</v>
      </c>
      <c r="I18323" s="2">
        <v>8</v>
      </c>
      <c r="J18323" s="2">
        <v>16</v>
      </c>
      <c r="K18323" s="2">
        <v>36</v>
      </c>
      <c r="L18323" s="3">
        <v>1714320</v>
      </c>
      <c r="M18323" s="2" t="s">
        <v>0</v>
      </c>
      <c r="N18323" s="4" t="s">
        <v>21</v>
      </c>
    </row>
    <row r="18324" spans="1:14" x14ac:dyDescent="0.25">
      <c r="A18324" s="1" t="s">
        <v>370</v>
      </c>
      <c r="B18324" s="2" t="s">
        <v>408</v>
      </c>
      <c r="C18324" s="2" t="s">
        <v>409</v>
      </c>
      <c r="D18324" s="2" t="s">
        <v>17858</v>
      </c>
      <c r="E18324" s="2" t="s">
        <v>14284</v>
      </c>
      <c r="F18324" s="2">
        <v>12141900</v>
      </c>
      <c r="G18324" s="2" t="s">
        <v>490</v>
      </c>
      <c r="H18324" s="2">
        <v>1</v>
      </c>
      <c r="I18324" s="2">
        <v>9</v>
      </c>
      <c r="J18324" s="2">
        <v>16</v>
      </c>
      <c r="K18324" s="2">
        <v>10</v>
      </c>
      <c r="L18324" s="3">
        <v>4013200</v>
      </c>
      <c r="M18324" s="2" t="s">
        <v>0</v>
      </c>
      <c r="N18324" s="4" t="s">
        <v>21</v>
      </c>
    </row>
    <row r="18325" spans="1:14" x14ac:dyDescent="0.25">
      <c r="A18325" s="1" t="s">
        <v>370</v>
      </c>
      <c r="B18325" s="2" t="s">
        <v>408</v>
      </c>
      <c r="C18325" s="2" t="s">
        <v>409</v>
      </c>
      <c r="D18325" s="2" t="s">
        <v>17858</v>
      </c>
      <c r="E18325" s="2" t="s">
        <v>4100</v>
      </c>
      <c r="F18325" s="2">
        <v>47131807</v>
      </c>
      <c r="G18325" s="2" t="s">
        <v>490</v>
      </c>
      <c r="H18325" s="2">
        <v>1</v>
      </c>
      <c r="I18325" s="2">
        <v>9</v>
      </c>
      <c r="J18325" s="2">
        <v>16</v>
      </c>
      <c r="K18325" s="2">
        <v>250</v>
      </c>
      <c r="L18325" s="3">
        <v>2854500</v>
      </c>
      <c r="M18325" s="2" t="s">
        <v>0</v>
      </c>
      <c r="N18325" s="4" t="s">
        <v>21</v>
      </c>
    </row>
    <row r="18326" spans="1:14" x14ac:dyDescent="0.25">
      <c r="A18326" s="1" t="s">
        <v>370</v>
      </c>
      <c r="B18326" s="2" t="s">
        <v>408</v>
      </c>
      <c r="C18326" s="2" t="s">
        <v>409</v>
      </c>
      <c r="D18326" s="2" t="s">
        <v>17858</v>
      </c>
      <c r="E18326" s="2" t="s">
        <v>14285</v>
      </c>
      <c r="F18326" s="2">
        <v>23242101</v>
      </c>
      <c r="G18326" s="2" t="s">
        <v>496</v>
      </c>
      <c r="H18326" s="2">
        <v>2</v>
      </c>
      <c r="I18326" s="2">
        <v>6</v>
      </c>
      <c r="J18326" s="2">
        <v>10</v>
      </c>
      <c r="K18326" s="2">
        <v>15</v>
      </c>
      <c r="L18326" s="3">
        <v>750000</v>
      </c>
      <c r="M18326" s="2" t="s">
        <v>0</v>
      </c>
      <c r="N18326" s="4" t="s">
        <v>21</v>
      </c>
    </row>
    <row r="18327" spans="1:14" x14ac:dyDescent="0.25">
      <c r="A18327" s="1" t="s">
        <v>370</v>
      </c>
      <c r="B18327" s="2" t="s">
        <v>408</v>
      </c>
      <c r="C18327" s="2" t="s">
        <v>409</v>
      </c>
      <c r="D18327" s="2" t="s">
        <v>17858</v>
      </c>
      <c r="E18327" s="2" t="s">
        <v>14286</v>
      </c>
      <c r="F18327" s="2">
        <v>23242101</v>
      </c>
      <c r="G18327" s="2" t="s">
        <v>496</v>
      </c>
      <c r="H18327" s="2">
        <v>2</v>
      </c>
      <c r="I18327" s="2">
        <v>6</v>
      </c>
      <c r="J18327" s="2">
        <v>10</v>
      </c>
      <c r="K18327" s="2">
        <v>2</v>
      </c>
      <c r="L18327" s="3">
        <v>280000</v>
      </c>
      <c r="M18327" s="2" t="s">
        <v>20</v>
      </c>
      <c r="N18327" s="4" t="s">
        <v>21</v>
      </c>
    </row>
    <row r="18328" spans="1:14" x14ac:dyDescent="0.25">
      <c r="A18328" s="1" t="s">
        <v>370</v>
      </c>
      <c r="B18328" s="2" t="s">
        <v>408</v>
      </c>
      <c r="C18328" s="2" t="s">
        <v>409</v>
      </c>
      <c r="D18328" s="2" t="s">
        <v>17858</v>
      </c>
      <c r="E18328" s="2" t="s">
        <v>14287</v>
      </c>
      <c r="F18328" s="2">
        <v>23242101</v>
      </c>
      <c r="G18328" s="2" t="s">
        <v>496</v>
      </c>
      <c r="H18328" s="2">
        <v>2</v>
      </c>
      <c r="I18328" s="2">
        <v>6</v>
      </c>
      <c r="J18328" s="2">
        <v>10</v>
      </c>
      <c r="K18328" s="2">
        <v>5</v>
      </c>
      <c r="L18328" s="3">
        <v>1605000</v>
      </c>
      <c r="M18328" s="2" t="s">
        <v>20</v>
      </c>
      <c r="N18328" s="4" t="s">
        <v>21</v>
      </c>
    </row>
    <row r="18329" spans="1:14" x14ac:dyDescent="0.25">
      <c r="A18329" s="1" t="s">
        <v>370</v>
      </c>
      <c r="B18329" s="2" t="s">
        <v>408</v>
      </c>
      <c r="C18329" s="2" t="s">
        <v>409</v>
      </c>
      <c r="D18329" s="2" t="s">
        <v>17858</v>
      </c>
      <c r="E18329" s="2" t="s">
        <v>14288</v>
      </c>
      <c r="F18329" s="2">
        <v>23242101</v>
      </c>
      <c r="G18329" s="2" t="s">
        <v>496</v>
      </c>
      <c r="H18329" s="2">
        <v>2</v>
      </c>
      <c r="I18329" s="2">
        <v>6</v>
      </c>
      <c r="J18329" s="2">
        <v>10</v>
      </c>
      <c r="K18329" s="2">
        <v>5</v>
      </c>
      <c r="L18329" s="3">
        <v>1605000</v>
      </c>
      <c r="M18329" s="2" t="s">
        <v>20</v>
      </c>
      <c r="N18329" s="4" t="s">
        <v>21</v>
      </c>
    </row>
    <row r="18330" spans="1:14" x14ac:dyDescent="0.25">
      <c r="A18330" s="1" t="s">
        <v>370</v>
      </c>
      <c r="B18330" s="2" t="s">
        <v>408</v>
      </c>
      <c r="C18330" s="2" t="s">
        <v>409</v>
      </c>
      <c r="D18330" s="2" t="s">
        <v>17858</v>
      </c>
      <c r="E18330" s="2" t="s">
        <v>14289</v>
      </c>
      <c r="F18330" s="2">
        <v>23242101</v>
      </c>
      <c r="G18330" s="2" t="s">
        <v>496</v>
      </c>
      <c r="H18330" s="2">
        <v>2</v>
      </c>
      <c r="I18330" s="2">
        <v>6</v>
      </c>
      <c r="J18330" s="2">
        <v>10</v>
      </c>
      <c r="K18330" s="2">
        <v>5</v>
      </c>
      <c r="L18330" s="3">
        <v>2250000</v>
      </c>
      <c r="M18330" s="2" t="s">
        <v>20</v>
      </c>
      <c r="N18330" s="4" t="s">
        <v>21</v>
      </c>
    </row>
    <row r="18331" spans="1:14" x14ac:dyDescent="0.25">
      <c r="A18331" s="1" t="s">
        <v>370</v>
      </c>
      <c r="B18331" s="2" t="s">
        <v>408</v>
      </c>
      <c r="C18331" s="2" t="s">
        <v>409</v>
      </c>
      <c r="D18331" s="2" t="s">
        <v>17858</v>
      </c>
      <c r="E18331" s="2" t="s">
        <v>14290</v>
      </c>
      <c r="F18331" s="2">
        <v>23242101</v>
      </c>
      <c r="G18331" s="2" t="s">
        <v>496</v>
      </c>
      <c r="H18331" s="2">
        <v>2</v>
      </c>
      <c r="I18331" s="2">
        <v>6</v>
      </c>
      <c r="J18331" s="2">
        <v>10</v>
      </c>
      <c r="K18331" s="2">
        <v>5</v>
      </c>
      <c r="L18331" s="3">
        <v>2250000</v>
      </c>
      <c r="M18331" s="2" t="s">
        <v>20</v>
      </c>
      <c r="N18331" s="4" t="s">
        <v>21</v>
      </c>
    </row>
    <row r="18332" spans="1:14" x14ac:dyDescent="0.25">
      <c r="A18332" s="1" t="s">
        <v>370</v>
      </c>
      <c r="B18332" s="2" t="s">
        <v>408</v>
      </c>
      <c r="C18332" s="2" t="s">
        <v>409</v>
      </c>
      <c r="D18332" s="2" t="s">
        <v>17858</v>
      </c>
      <c r="E18332" s="2" t="s">
        <v>14291</v>
      </c>
      <c r="F18332" s="2">
        <v>30102006</v>
      </c>
      <c r="G18332" s="2" t="s">
        <v>496</v>
      </c>
      <c r="H18332" s="2">
        <v>2</v>
      </c>
      <c r="I18332" s="2">
        <v>6</v>
      </c>
      <c r="J18332" s="2">
        <v>10</v>
      </c>
      <c r="K18332" s="2">
        <v>1</v>
      </c>
      <c r="L18332" s="3">
        <v>1760000</v>
      </c>
      <c r="M18332" s="2" t="s">
        <v>0</v>
      </c>
      <c r="N18332" s="4" t="s">
        <v>21</v>
      </c>
    </row>
    <row r="18333" spans="1:14" x14ac:dyDescent="0.25">
      <c r="A18333" s="1" t="s">
        <v>370</v>
      </c>
      <c r="B18333" s="2" t="s">
        <v>408</v>
      </c>
      <c r="C18333" s="2" t="s">
        <v>409</v>
      </c>
      <c r="D18333" s="2" t="s">
        <v>17858</v>
      </c>
      <c r="E18333" s="2" t="s">
        <v>14292</v>
      </c>
      <c r="F18333" s="2">
        <v>30102006</v>
      </c>
      <c r="G18333" s="2" t="s">
        <v>496</v>
      </c>
      <c r="H18333" s="2">
        <v>2</v>
      </c>
      <c r="I18333" s="2">
        <v>6</v>
      </c>
      <c r="J18333" s="2">
        <v>10</v>
      </c>
      <c r="K18333" s="2">
        <v>1</v>
      </c>
      <c r="L18333" s="3">
        <v>1780000</v>
      </c>
      <c r="M18333" s="2" t="s">
        <v>0</v>
      </c>
      <c r="N18333" s="4" t="s">
        <v>21</v>
      </c>
    </row>
    <row r="18334" spans="1:14" x14ac:dyDescent="0.25">
      <c r="A18334" s="1" t="s">
        <v>370</v>
      </c>
      <c r="B18334" s="2" t="s">
        <v>408</v>
      </c>
      <c r="C18334" s="2" t="s">
        <v>409</v>
      </c>
      <c r="D18334" s="2" t="s">
        <v>17858</v>
      </c>
      <c r="E18334" s="2" t="s">
        <v>14293</v>
      </c>
      <c r="F18334" s="2">
        <v>30102006</v>
      </c>
      <c r="G18334" s="2" t="s">
        <v>496</v>
      </c>
      <c r="H18334" s="2">
        <v>2</v>
      </c>
      <c r="I18334" s="2">
        <v>6</v>
      </c>
      <c r="J18334" s="2">
        <v>10</v>
      </c>
      <c r="K18334" s="2">
        <v>1</v>
      </c>
      <c r="L18334" s="3">
        <v>1780000</v>
      </c>
      <c r="M18334" s="2" t="s">
        <v>0</v>
      </c>
      <c r="N18334" s="4" t="s">
        <v>21</v>
      </c>
    </row>
    <row r="18335" spans="1:14" x14ac:dyDescent="0.25">
      <c r="A18335" s="1" t="s">
        <v>370</v>
      </c>
      <c r="B18335" s="2" t="s">
        <v>408</v>
      </c>
      <c r="C18335" s="2" t="s">
        <v>409</v>
      </c>
      <c r="D18335" s="2" t="s">
        <v>17858</v>
      </c>
      <c r="E18335" s="2" t="s">
        <v>14294</v>
      </c>
      <c r="F18335" s="2">
        <v>30102006</v>
      </c>
      <c r="G18335" s="2" t="s">
        <v>496</v>
      </c>
      <c r="H18335" s="2">
        <v>2</v>
      </c>
      <c r="I18335" s="2">
        <v>6</v>
      </c>
      <c r="J18335" s="2">
        <v>10</v>
      </c>
      <c r="K18335" s="2">
        <v>1</v>
      </c>
      <c r="L18335" s="3">
        <v>1780000</v>
      </c>
      <c r="M18335" s="2" t="s">
        <v>0</v>
      </c>
      <c r="N18335" s="4" t="s">
        <v>21</v>
      </c>
    </row>
    <row r="18336" spans="1:14" x14ac:dyDescent="0.25">
      <c r="A18336" s="1" t="s">
        <v>370</v>
      </c>
      <c r="B18336" s="2" t="s">
        <v>408</v>
      </c>
      <c r="C18336" s="2" t="s">
        <v>409</v>
      </c>
      <c r="D18336" s="2" t="s">
        <v>17858</v>
      </c>
      <c r="E18336" s="2" t="s">
        <v>14295</v>
      </c>
      <c r="F18336" s="2">
        <v>30102006</v>
      </c>
      <c r="G18336" s="2" t="s">
        <v>496</v>
      </c>
      <c r="H18336" s="2">
        <v>2</v>
      </c>
      <c r="I18336" s="2">
        <v>6</v>
      </c>
      <c r="J18336" s="2">
        <v>10</v>
      </c>
      <c r="K18336" s="2">
        <v>1</v>
      </c>
      <c r="L18336" s="3">
        <v>1780000</v>
      </c>
      <c r="M18336" s="2" t="s">
        <v>0</v>
      </c>
      <c r="N18336" s="4" t="s">
        <v>21</v>
      </c>
    </row>
    <row r="18337" spans="1:14" x14ac:dyDescent="0.25">
      <c r="A18337" s="1" t="s">
        <v>370</v>
      </c>
      <c r="B18337" s="2" t="s">
        <v>408</v>
      </c>
      <c r="C18337" s="2" t="s">
        <v>409</v>
      </c>
      <c r="D18337" s="2" t="s">
        <v>17858</v>
      </c>
      <c r="E18337" s="2" t="s">
        <v>14296</v>
      </c>
      <c r="F18337" s="2" t="s">
        <v>14297</v>
      </c>
      <c r="G18337" s="2" t="s">
        <v>496</v>
      </c>
      <c r="H18337" s="2">
        <v>2</v>
      </c>
      <c r="I18337" s="2">
        <v>6</v>
      </c>
      <c r="J18337" s="2">
        <v>10</v>
      </c>
      <c r="K18337" s="2">
        <v>2</v>
      </c>
      <c r="L18337" s="3">
        <v>900000</v>
      </c>
      <c r="M18337" s="2" t="s">
        <v>20</v>
      </c>
      <c r="N18337" s="4" t="s">
        <v>21</v>
      </c>
    </row>
    <row r="18338" spans="1:14" x14ac:dyDescent="0.25">
      <c r="A18338" s="1" t="s">
        <v>370</v>
      </c>
      <c r="B18338" s="2" t="s">
        <v>408</v>
      </c>
      <c r="C18338" s="2" t="s">
        <v>409</v>
      </c>
      <c r="D18338" s="2" t="s">
        <v>17858</v>
      </c>
      <c r="E18338" s="2" t="s">
        <v>14296</v>
      </c>
      <c r="F18338" s="2" t="s">
        <v>14297</v>
      </c>
      <c r="G18338" s="2" t="s">
        <v>496</v>
      </c>
      <c r="H18338" s="2">
        <v>2</v>
      </c>
      <c r="I18338" s="2">
        <v>6</v>
      </c>
      <c r="J18338" s="2">
        <v>10</v>
      </c>
      <c r="K18338" s="2">
        <v>2</v>
      </c>
      <c r="L18338" s="3">
        <v>900000</v>
      </c>
      <c r="M18338" s="2" t="s">
        <v>20</v>
      </c>
      <c r="N18338" s="4" t="s">
        <v>21</v>
      </c>
    </row>
    <row r="18339" spans="1:14" x14ac:dyDescent="0.25">
      <c r="A18339" s="1" t="s">
        <v>370</v>
      </c>
      <c r="B18339" s="2" t="s">
        <v>408</v>
      </c>
      <c r="C18339" s="2" t="s">
        <v>409</v>
      </c>
      <c r="D18339" s="2" t="s">
        <v>17858</v>
      </c>
      <c r="E18339" s="2" t="s">
        <v>14296</v>
      </c>
      <c r="F18339" s="2" t="s">
        <v>14297</v>
      </c>
      <c r="G18339" s="2" t="s">
        <v>496</v>
      </c>
      <c r="H18339" s="2">
        <v>2</v>
      </c>
      <c r="I18339" s="2">
        <v>6</v>
      </c>
      <c r="J18339" s="2">
        <v>10</v>
      </c>
      <c r="K18339" s="2">
        <v>2</v>
      </c>
      <c r="L18339" s="3">
        <v>900000</v>
      </c>
      <c r="M18339" s="2" t="s">
        <v>20</v>
      </c>
      <c r="N18339" s="4" t="s">
        <v>21</v>
      </c>
    </row>
    <row r="18340" spans="1:14" x14ac:dyDescent="0.25">
      <c r="A18340" s="1" t="s">
        <v>370</v>
      </c>
      <c r="B18340" s="2" t="s">
        <v>408</v>
      </c>
      <c r="C18340" s="2" t="s">
        <v>409</v>
      </c>
      <c r="D18340" s="2" t="s">
        <v>17858</v>
      </c>
      <c r="E18340" s="2" t="s">
        <v>14298</v>
      </c>
      <c r="F18340" s="2" t="s">
        <v>14297</v>
      </c>
      <c r="G18340" s="2" t="s">
        <v>496</v>
      </c>
      <c r="H18340" s="2">
        <v>2</v>
      </c>
      <c r="I18340" s="2">
        <v>6</v>
      </c>
      <c r="J18340" s="2">
        <v>10</v>
      </c>
      <c r="K18340" s="2">
        <v>2</v>
      </c>
      <c r="L18340" s="3">
        <v>900000</v>
      </c>
      <c r="M18340" s="2" t="s">
        <v>20</v>
      </c>
      <c r="N18340" s="4" t="s">
        <v>21</v>
      </c>
    </row>
    <row r="18341" spans="1:14" x14ac:dyDescent="0.25">
      <c r="A18341" s="1" t="s">
        <v>370</v>
      </c>
      <c r="B18341" s="2" t="s">
        <v>408</v>
      </c>
      <c r="C18341" s="2" t="s">
        <v>409</v>
      </c>
      <c r="D18341" s="2" t="s">
        <v>17858</v>
      </c>
      <c r="E18341" s="2" t="s">
        <v>14298</v>
      </c>
      <c r="F18341" s="2" t="s">
        <v>14297</v>
      </c>
      <c r="G18341" s="2" t="s">
        <v>496</v>
      </c>
      <c r="H18341" s="2">
        <v>2</v>
      </c>
      <c r="I18341" s="2">
        <v>6</v>
      </c>
      <c r="J18341" s="2">
        <v>10</v>
      </c>
      <c r="K18341" s="2">
        <v>2</v>
      </c>
      <c r="L18341" s="3">
        <v>900000</v>
      </c>
      <c r="M18341" s="2" t="s">
        <v>20</v>
      </c>
      <c r="N18341" s="4" t="s">
        <v>21</v>
      </c>
    </row>
    <row r="18342" spans="1:14" x14ac:dyDescent="0.25">
      <c r="A18342" s="1" t="s">
        <v>370</v>
      </c>
      <c r="B18342" s="2" t="s">
        <v>408</v>
      </c>
      <c r="C18342" s="2" t="s">
        <v>409</v>
      </c>
      <c r="D18342" s="2" t="s">
        <v>17858</v>
      </c>
      <c r="E18342" s="2" t="s">
        <v>14298</v>
      </c>
      <c r="F18342" s="2" t="s">
        <v>14297</v>
      </c>
      <c r="G18342" s="2" t="s">
        <v>496</v>
      </c>
      <c r="H18342" s="2">
        <v>2</v>
      </c>
      <c r="I18342" s="2">
        <v>6</v>
      </c>
      <c r="J18342" s="2">
        <v>10</v>
      </c>
      <c r="K18342" s="2">
        <v>2</v>
      </c>
      <c r="L18342" s="3">
        <v>900000</v>
      </c>
      <c r="M18342" s="2" t="s">
        <v>20</v>
      </c>
      <c r="N18342" s="4" t="s">
        <v>21</v>
      </c>
    </row>
    <row r="18343" spans="1:14" x14ac:dyDescent="0.25">
      <c r="A18343" s="1" t="s">
        <v>370</v>
      </c>
      <c r="B18343" s="2" t="s">
        <v>408</v>
      </c>
      <c r="C18343" s="2" t="s">
        <v>409</v>
      </c>
      <c r="D18343" s="2" t="s">
        <v>17858</v>
      </c>
      <c r="E18343" s="2" t="s">
        <v>14298</v>
      </c>
      <c r="F18343" s="2" t="s">
        <v>14297</v>
      </c>
      <c r="G18343" s="2" t="s">
        <v>496</v>
      </c>
      <c r="H18343" s="2">
        <v>2</v>
      </c>
      <c r="I18343" s="2">
        <v>6</v>
      </c>
      <c r="J18343" s="2">
        <v>10</v>
      </c>
      <c r="K18343" s="2">
        <v>2</v>
      </c>
      <c r="L18343" s="3">
        <v>900000</v>
      </c>
      <c r="M18343" s="2" t="s">
        <v>20</v>
      </c>
      <c r="N18343" s="4" t="s">
        <v>21</v>
      </c>
    </row>
    <row r="18344" spans="1:14" x14ac:dyDescent="0.25">
      <c r="A18344" s="1" t="s">
        <v>370</v>
      </c>
      <c r="B18344" s="2" t="s">
        <v>408</v>
      </c>
      <c r="C18344" s="2" t="s">
        <v>409</v>
      </c>
      <c r="D18344" s="2" t="s">
        <v>17858</v>
      </c>
      <c r="E18344" s="2" t="s">
        <v>14298</v>
      </c>
      <c r="F18344" s="2" t="s">
        <v>14297</v>
      </c>
      <c r="G18344" s="2" t="s">
        <v>496</v>
      </c>
      <c r="H18344" s="2">
        <v>2</v>
      </c>
      <c r="I18344" s="2">
        <v>6</v>
      </c>
      <c r="J18344" s="2">
        <v>10</v>
      </c>
      <c r="K18344" s="2">
        <v>2</v>
      </c>
      <c r="L18344" s="3">
        <v>900000</v>
      </c>
      <c r="M18344" s="2" t="s">
        <v>20</v>
      </c>
      <c r="N18344" s="4" t="s">
        <v>21</v>
      </c>
    </row>
    <row r="18345" spans="1:14" x14ac:dyDescent="0.25">
      <c r="A18345" s="1" t="s">
        <v>370</v>
      </c>
      <c r="B18345" s="2" t="s">
        <v>408</v>
      </c>
      <c r="C18345" s="2" t="s">
        <v>409</v>
      </c>
      <c r="D18345" s="2" t="s">
        <v>17858</v>
      </c>
      <c r="E18345" s="2" t="s">
        <v>14299</v>
      </c>
      <c r="F18345" s="2" t="s">
        <v>14297</v>
      </c>
      <c r="G18345" s="2" t="s">
        <v>496</v>
      </c>
      <c r="H18345" s="2">
        <v>2</v>
      </c>
      <c r="I18345" s="2">
        <v>6</v>
      </c>
      <c r="J18345" s="2">
        <v>10</v>
      </c>
      <c r="K18345" s="2">
        <v>2</v>
      </c>
      <c r="L18345" s="3">
        <v>900000</v>
      </c>
      <c r="M18345" s="2" t="s">
        <v>20</v>
      </c>
      <c r="N18345" s="4" t="s">
        <v>21</v>
      </c>
    </row>
    <row r="18346" spans="1:14" x14ac:dyDescent="0.25">
      <c r="A18346" s="1" t="s">
        <v>370</v>
      </c>
      <c r="B18346" s="2" t="s">
        <v>408</v>
      </c>
      <c r="C18346" s="2" t="s">
        <v>409</v>
      </c>
      <c r="D18346" s="2" t="s">
        <v>17858</v>
      </c>
      <c r="E18346" s="2" t="s">
        <v>14299</v>
      </c>
      <c r="F18346" s="2" t="s">
        <v>14297</v>
      </c>
      <c r="G18346" s="2" t="s">
        <v>496</v>
      </c>
      <c r="H18346" s="2">
        <v>2</v>
      </c>
      <c r="I18346" s="2">
        <v>6</v>
      </c>
      <c r="J18346" s="2">
        <v>10</v>
      </c>
      <c r="K18346" s="2">
        <v>2</v>
      </c>
      <c r="L18346" s="3">
        <v>900000</v>
      </c>
      <c r="M18346" s="2" t="s">
        <v>20</v>
      </c>
      <c r="N18346" s="4" t="s">
        <v>21</v>
      </c>
    </row>
    <row r="18347" spans="1:14" x14ac:dyDescent="0.25">
      <c r="A18347" s="1" t="s">
        <v>370</v>
      </c>
      <c r="B18347" s="2" t="s">
        <v>408</v>
      </c>
      <c r="C18347" s="2" t="s">
        <v>409</v>
      </c>
      <c r="D18347" s="2" t="s">
        <v>17858</v>
      </c>
      <c r="E18347" s="2" t="s">
        <v>14299</v>
      </c>
      <c r="F18347" s="2" t="s">
        <v>14297</v>
      </c>
      <c r="G18347" s="2" t="s">
        <v>496</v>
      </c>
      <c r="H18347" s="2">
        <v>2</v>
      </c>
      <c r="I18347" s="2">
        <v>6</v>
      </c>
      <c r="J18347" s="2">
        <v>10</v>
      </c>
      <c r="K18347" s="2">
        <v>1</v>
      </c>
      <c r="L18347" s="3">
        <v>450000</v>
      </c>
      <c r="M18347" s="2" t="s">
        <v>20</v>
      </c>
      <c r="N18347" s="4" t="s">
        <v>21</v>
      </c>
    </row>
    <row r="18348" spans="1:14" x14ac:dyDescent="0.25">
      <c r="A18348" s="1" t="s">
        <v>370</v>
      </c>
      <c r="B18348" s="2" t="s">
        <v>408</v>
      </c>
      <c r="C18348" s="2" t="s">
        <v>409</v>
      </c>
      <c r="D18348" s="2" t="s">
        <v>17858</v>
      </c>
      <c r="E18348" s="2" t="s">
        <v>14299</v>
      </c>
      <c r="F18348" s="2" t="s">
        <v>14297</v>
      </c>
      <c r="G18348" s="2" t="s">
        <v>496</v>
      </c>
      <c r="H18348" s="2">
        <v>2</v>
      </c>
      <c r="I18348" s="2">
        <v>6</v>
      </c>
      <c r="J18348" s="2">
        <v>10</v>
      </c>
      <c r="K18348" s="2">
        <v>1</v>
      </c>
      <c r="L18348" s="3">
        <v>450000</v>
      </c>
      <c r="M18348" s="2" t="s">
        <v>20</v>
      </c>
      <c r="N18348" s="4" t="s">
        <v>21</v>
      </c>
    </row>
    <row r="18349" spans="1:14" x14ac:dyDescent="0.25">
      <c r="A18349" s="1" t="s">
        <v>370</v>
      </c>
      <c r="B18349" s="2" t="s">
        <v>408</v>
      </c>
      <c r="C18349" s="2" t="s">
        <v>409</v>
      </c>
      <c r="D18349" s="2" t="s">
        <v>17858</v>
      </c>
      <c r="E18349" s="2" t="s">
        <v>14300</v>
      </c>
      <c r="F18349" s="2" t="s">
        <v>14297</v>
      </c>
      <c r="G18349" s="2" t="s">
        <v>496</v>
      </c>
      <c r="H18349" s="2">
        <v>2</v>
      </c>
      <c r="I18349" s="2">
        <v>6</v>
      </c>
      <c r="J18349" s="2">
        <v>10</v>
      </c>
      <c r="K18349" s="2">
        <v>3</v>
      </c>
      <c r="L18349" s="3">
        <v>1350000</v>
      </c>
      <c r="M18349" s="2" t="s">
        <v>20</v>
      </c>
      <c r="N18349" s="4" t="s">
        <v>21</v>
      </c>
    </row>
    <row r="18350" spans="1:14" x14ac:dyDescent="0.25">
      <c r="A18350" s="1" t="s">
        <v>370</v>
      </c>
      <c r="B18350" s="2" t="s">
        <v>408</v>
      </c>
      <c r="C18350" s="2" t="s">
        <v>409</v>
      </c>
      <c r="D18350" s="2" t="s">
        <v>17858</v>
      </c>
      <c r="E18350" s="2" t="s">
        <v>14300</v>
      </c>
      <c r="F18350" s="2" t="s">
        <v>14297</v>
      </c>
      <c r="G18350" s="2" t="s">
        <v>496</v>
      </c>
      <c r="H18350" s="2">
        <v>2</v>
      </c>
      <c r="I18350" s="2">
        <v>6</v>
      </c>
      <c r="J18350" s="2">
        <v>10</v>
      </c>
      <c r="K18350" s="2">
        <v>3</v>
      </c>
      <c r="L18350" s="3">
        <v>1350000</v>
      </c>
      <c r="M18350" s="2" t="s">
        <v>20</v>
      </c>
      <c r="N18350" s="4" t="s">
        <v>21</v>
      </c>
    </row>
    <row r="18351" spans="1:14" x14ac:dyDescent="0.25">
      <c r="A18351" s="1" t="s">
        <v>370</v>
      </c>
      <c r="B18351" s="2" t="s">
        <v>408</v>
      </c>
      <c r="C18351" s="2" t="s">
        <v>409</v>
      </c>
      <c r="D18351" s="2" t="s">
        <v>17858</v>
      </c>
      <c r="E18351" s="2" t="s">
        <v>14300</v>
      </c>
      <c r="F18351" s="2" t="s">
        <v>14297</v>
      </c>
      <c r="G18351" s="2" t="s">
        <v>496</v>
      </c>
      <c r="H18351" s="2">
        <v>2</v>
      </c>
      <c r="I18351" s="2">
        <v>6</v>
      </c>
      <c r="J18351" s="2">
        <v>10</v>
      </c>
      <c r="K18351" s="2">
        <v>3</v>
      </c>
      <c r="L18351" s="3">
        <v>13500000</v>
      </c>
      <c r="M18351" s="2" t="s">
        <v>20</v>
      </c>
      <c r="N18351" s="4" t="s">
        <v>21</v>
      </c>
    </row>
    <row r="18352" spans="1:14" x14ac:dyDescent="0.25">
      <c r="A18352" s="1" t="s">
        <v>370</v>
      </c>
      <c r="B18352" s="2" t="s">
        <v>408</v>
      </c>
      <c r="C18352" s="2" t="s">
        <v>409</v>
      </c>
      <c r="D18352" s="2" t="s">
        <v>17858</v>
      </c>
      <c r="E18352" s="2" t="s">
        <v>14300</v>
      </c>
      <c r="F18352" s="2" t="s">
        <v>14297</v>
      </c>
      <c r="G18352" s="2" t="s">
        <v>496</v>
      </c>
      <c r="H18352" s="2">
        <v>2</v>
      </c>
      <c r="I18352" s="2">
        <v>6</v>
      </c>
      <c r="J18352" s="2">
        <v>10</v>
      </c>
      <c r="K18352" s="2">
        <v>3</v>
      </c>
      <c r="L18352" s="3">
        <v>1350000</v>
      </c>
      <c r="M18352" s="2" t="s">
        <v>20</v>
      </c>
      <c r="N18352" s="4" t="s">
        <v>21</v>
      </c>
    </row>
    <row r="18353" spans="1:14" x14ac:dyDescent="0.25">
      <c r="A18353" s="1" t="s">
        <v>370</v>
      </c>
      <c r="B18353" s="2" t="s">
        <v>408</v>
      </c>
      <c r="C18353" s="2" t="s">
        <v>409</v>
      </c>
      <c r="D18353" s="2" t="s">
        <v>17858</v>
      </c>
      <c r="E18353" s="2" t="s">
        <v>14300</v>
      </c>
      <c r="F18353" s="2" t="s">
        <v>14297</v>
      </c>
      <c r="G18353" s="2" t="s">
        <v>496</v>
      </c>
      <c r="H18353" s="2">
        <v>2</v>
      </c>
      <c r="I18353" s="2">
        <v>6</v>
      </c>
      <c r="J18353" s="2">
        <v>10</v>
      </c>
      <c r="K18353" s="2">
        <v>3</v>
      </c>
      <c r="L18353" s="3">
        <v>1350000</v>
      </c>
      <c r="M18353" s="2" t="s">
        <v>20</v>
      </c>
      <c r="N18353" s="4" t="s">
        <v>21</v>
      </c>
    </row>
    <row r="18354" spans="1:14" x14ac:dyDescent="0.25">
      <c r="A18354" s="1" t="s">
        <v>370</v>
      </c>
      <c r="B18354" s="2" t="s">
        <v>408</v>
      </c>
      <c r="C18354" s="2" t="s">
        <v>409</v>
      </c>
      <c r="D18354" s="2" t="s">
        <v>17858</v>
      </c>
      <c r="E18354" s="2" t="s">
        <v>14301</v>
      </c>
      <c r="F18354" s="2" t="s">
        <v>14297</v>
      </c>
      <c r="G18354" s="2" t="s">
        <v>496</v>
      </c>
      <c r="H18354" s="2">
        <v>2</v>
      </c>
      <c r="I18354" s="2">
        <v>6</v>
      </c>
      <c r="J18354" s="2">
        <v>10</v>
      </c>
      <c r="K18354" s="2">
        <v>2</v>
      </c>
      <c r="L18354" s="3">
        <v>900000</v>
      </c>
      <c r="M18354" s="2" t="s">
        <v>20</v>
      </c>
      <c r="N18354" s="4" t="s">
        <v>21</v>
      </c>
    </row>
    <row r="18355" spans="1:14" x14ac:dyDescent="0.25">
      <c r="A18355" s="1" t="s">
        <v>370</v>
      </c>
      <c r="B18355" s="2" t="s">
        <v>408</v>
      </c>
      <c r="C18355" s="2" t="s">
        <v>409</v>
      </c>
      <c r="D18355" s="2" t="s">
        <v>17858</v>
      </c>
      <c r="E18355" s="2" t="s">
        <v>14301</v>
      </c>
      <c r="F18355" s="2" t="s">
        <v>14297</v>
      </c>
      <c r="G18355" s="2" t="s">
        <v>496</v>
      </c>
      <c r="H18355" s="2">
        <v>2</v>
      </c>
      <c r="I18355" s="2">
        <v>6</v>
      </c>
      <c r="J18355" s="2">
        <v>10</v>
      </c>
      <c r="K18355" s="2">
        <v>3</v>
      </c>
      <c r="L18355" s="3">
        <v>1350000</v>
      </c>
      <c r="M18355" s="2" t="s">
        <v>20</v>
      </c>
      <c r="N18355" s="4" t="s">
        <v>21</v>
      </c>
    </row>
    <row r="18356" spans="1:14" x14ac:dyDescent="0.25">
      <c r="A18356" s="1" t="s">
        <v>370</v>
      </c>
      <c r="B18356" s="2" t="s">
        <v>408</v>
      </c>
      <c r="C18356" s="2" t="s">
        <v>409</v>
      </c>
      <c r="D18356" s="2" t="s">
        <v>17858</v>
      </c>
      <c r="E18356" s="2" t="s">
        <v>14301</v>
      </c>
      <c r="F18356" s="2" t="s">
        <v>14297</v>
      </c>
      <c r="G18356" s="2" t="s">
        <v>496</v>
      </c>
      <c r="H18356" s="2">
        <v>2</v>
      </c>
      <c r="I18356" s="2">
        <v>6</v>
      </c>
      <c r="J18356" s="2">
        <v>10</v>
      </c>
      <c r="K18356" s="2">
        <v>3</v>
      </c>
      <c r="L18356" s="3">
        <v>1350000</v>
      </c>
      <c r="M18356" s="2" t="s">
        <v>20</v>
      </c>
      <c r="N18356" s="4" t="s">
        <v>21</v>
      </c>
    </row>
    <row r="18357" spans="1:14" x14ac:dyDescent="0.25">
      <c r="A18357" s="1" t="s">
        <v>370</v>
      </c>
      <c r="B18357" s="2" t="s">
        <v>408</v>
      </c>
      <c r="C18357" s="2" t="s">
        <v>409</v>
      </c>
      <c r="D18357" s="2" t="s">
        <v>17858</v>
      </c>
      <c r="E18357" s="2" t="s">
        <v>14301</v>
      </c>
      <c r="F18357" s="2" t="s">
        <v>14297</v>
      </c>
      <c r="G18357" s="2" t="s">
        <v>496</v>
      </c>
      <c r="H18357" s="2">
        <v>2</v>
      </c>
      <c r="I18357" s="2">
        <v>6</v>
      </c>
      <c r="J18357" s="2">
        <v>10</v>
      </c>
      <c r="K18357" s="2">
        <v>3</v>
      </c>
      <c r="L18357" s="3">
        <v>1350000</v>
      </c>
      <c r="M18357" s="2" t="s">
        <v>20</v>
      </c>
      <c r="N18357" s="4" t="s">
        <v>21</v>
      </c>
    </row>
    <row r="18358" spans="1:14" x14ac:dyDescent="0.25">
      <c r="A18358" s="1" t="s">
        <v>370</v>
      </c>
      <c r="B18358" s="2" t="s">
        <v>408</v>
      </c>
      <c r="C18358" s="2" t="s">
        <v>409</v>
      </c>
      <c r="D18358" s="2" t="s">
        <v>17858</v>
      </c>
      <c r="E18358" s="2" t="s">
        <v>14302</v>
      </c>
      <c r="F18358" s="2" t="s">
        <v>14297</v>
      </c>
      <c r="G18358" s="2" t="s">
        <v>496</v>
      </c>
      <c r="H18358" s="2">
        <v>2</v>
      </c>
      <c r="I18358" s="2">
        <v>6</v>
      </c>
      <c r="J18358" s="2">
        <v>10</v>
      </c>
      <c r="K18358" s="2">
        <v>2</v>
      </c>
      <c r="L18358" s="3">
        <v>840000</v>
      </c>
      <c r="M18358" s="2" t="s">
        <v>20</v>
      </c>
      <c r="N18358" s="4" t="s">
        <v>21</v>
      </c>
    </row>
    <row r="18359" spans="1:14" x14ac:dyDescent="0.25">
      <c r="A18359" s="1" t="s">
        <v>370</v>
      </c>
      <c r="B18359" s="2" t="s">
        <v>408</v>
      </c>
      <c r="C18359" s="2" t="s">
        <v>409</v>
      </c>
      <c r="D18359" s="2" t="s">
        <v>17858</v>
      </c>
      <c r="E18359" s="2" t="s">
        <v>14303</v>
      </c>
      <c r="F18359" s="2" t="s">
        <v>14297</v>
      </c>
      <c r="G18359" s="2" t="s">
        <v>496</v>
      </c>
      <c r="H18359" s="2">
        <v>2</v>
      </c>
      <c r="I18359" s="2">
        <v>6</v>
      </c>
      <c r="J18359" s="2">
        <v>10</v>
      </c>
      <c r="K18359" s="2">
        <v>2</v>
      </c>
      <c r="L18359" s="3">
        <v>840000</v>
      </c>
      <c r="M18359" s="2" t="s">
        <v>20</v>
      </c>
      <c r="N18359" s="4" t="s">
        <v>21</v>
      </c>
    </row>
    <row r="18360" spans="1:14" x14ac:dyDescent="0.25">
      <c r="A18360" s="1" t="s">
        <v>370</v>
      </c>
      <c r="B18360" s="2" t="s">
        <v>408</v>
      </c>
      <c r="C18360" s="2" t="s">
        <v>409</v>
      </c>
      <c r="D18360" s="2" t="s">
        <v>17858</v>
      </c>
      <c r="E18360" s="2" t="s">
        <v>14304</v>
      </c>
      <c r="F18360" s="2" t="s">
        <v>14297</v>
      </c>
      <c r="G18360" s="2" t="s">
        <v>496</v>
      </c>
      <c r="H18360" s="2">
        <v>2</v>
      </c>
      <c r="I18360" s="2">
        <v>6</v>
      </c>
      <c r="J18360" s="2">
        <v>10</v>
      </c>
      <c r="K18360" s="2">
        <v>2</v>
      </c>
      <c r="L18360" s="3">
        <v>840000</v>
      </c>
      <c r="M18360" s="2" t="s">
        <v>20</v>
      </c>
      <c r="N18360" s="4" t="s">
        <v>21</v>
      </c>
    </row>
    <row r="18361" spans="1:14" x14ac:dyDescent="0.25">
      <c r="A18361" s="1" t="s">
        <v>370</v>
      </c>
      <c r="B18361" s="2" t="s">
        <v>408</v>
      </c>
      <c r="C18361" s="2" t="s">
        <v>409</v>
      </c>
      <c r="D18361" s="2" t="s">
        <v>17858</v>
      </c>
      <c r="E18361" s="2" t="s">
        <v>14305</v>
      </c>
      <c r="F18361" s="2" t="s">
        <v>14297</v>
      </c>
      <c r="G18361" s="2" t="s">
        <v>496</v>
      </c>
      <c r="H18361" s="2">
        <v>2</v>
      </c>
      <c r="I18361" s="2">
        <v>6</v>
      </c>
      <c r="J18361" s="2">
        <v>10</v>
      </c>
      <c r="K18361" s="2">
        <v>2</v>
      </c>
      <c r="L18361" s="3">
        <v>840000</v>
      </c>
      <c r="M18361" s="2" t="s">
        <v>20</v>
      </c>
      <c r="N18361" s="4" t="s">
        <v>21</v>
      </c>
    </row>
    <row r="18362" spans="1:14" x14ac:dyDescent="0.25">
      <c r="A18362" s="1" t="s">
        <v>370</v>
      </c>
      <c r="B18362" s="2" t="s">
        <v>408</v>
      </c>
      <c r="C18362" s="2" t="s">
        <v>409</v>
      </c>
      <c r="D18362" s="2" t="s">
        <v>17858</v>
      </c>
      <c r="E18362" s="2" t="s">
        <v>14306</v>
      </c>
      <c r="F18362" s="2" t="s">
        <v>14297</v>
      </c>
      <c r="G18362" s="2" t="s">
        <v>496</v>
      </c>
      <c r="H18362" s="2">
        <v>2</v>
      </c>
      <c r="I18362" s="2">
        <v>6</v>
      </c>
      <c r="J18362" s="2">
        <v>10</v>
      </c>
      <c r="K18362" s="2">
        <v>2</v>
      </c>
      <c r="L18362" s="3">
        <v>860000</v>
      </c>
      <c r="M18362" s="2" t="s">
        <v>20</v>
      </c>
      <c r="N18362" s="4" t="s">
        <v>21</v>
      </c>
    </row>
    <row r="18363" spans="1:14" x14ac:dyDescent="0.25">
      <c r="A18363" s="1" t="s">
        <v>370</v>
      </c>
      <c r="B18363" s="2" t="s">
        <v>408</v>
      </c>
      <c r="C18363" s="2" t="s">
        <v>409</v>
      </c>
      <c r="D18363" s="2" t="s">
        <v>17858</v>
      </c>
      <c r="E18363" s="2" t="s">
        <v>14307</v>
      </c>
      <c r="F18363" s="2" t="s">
        <v>14297</v>
      </c>
      <c r="G18363" s="2" t="s">
        <v>496</v>
      </c>
      <c r="H18363" s="2">
        <v>2</v>
      </c>
      <c r="I18363" s="2">
        <v>6</v>
      </c>
      <c r="J18363" s="2">
        <v>10</v>
      </c>
      <c r="K18363" s="2">
        <v>2</v>
      </c>
      <c r="L18363" s="3">
        <v>860000</v>
      </c>
      <c r="M18363" s="2" t="s">
        <v>20</v>
      </c>
      <c r="N18363" s="4" t="s">
        <v>21</v>
      </c>
    </row>
    <row r="18364" spans="1:14" x14ac:dyDescent="0.25">
      <c r="A18364" s="1" t="s">
        <v>370</v>
      </c>
      <c r="B18364" s="2" t="s">
        <v>408</v>
      </c>
      <c r="C18364" s="2" t="s">
        <v>409</v>
      </c>
      <c r="D18364" s="2" t="s">
        <v>17858</v>
      </c>
      <c r="E18364" s="2" t="s">
        <v>14308</v>
      </c>
      <c r="F18364" s="2" t="s">
        <v>14297</v>
      </c>
      <c r="G18364" s="2" t="s">
        <v>496</v>
      </c>
      <c r="H18364" s="2">
        <v>2</v>
      </c>
      <c r="I18364" s="2">
        <v>6</v>
      </c>
      <c r="J18364" s="2">
        <v>10</v>
      </c>
      <c r="K18364" s="2">
        <v>2</v>
      </c>
      <c r="L18364" s="3">
        <v>860000</v>
      </c>
      <c r="M18364" s="2" t="s">
        <v>20</v>
      </c>
      <c r="N18364" s="4" t="s">
        <v>21</v>
      </c>
    </row>
    <row r="18365" spans="1:14" x14ac:dyDescent="0.25">
      <c r="A18365" s="1" t="s">
        <v>370</v>
      </c>
      <c r="B18365" s="2" t="s">
        <v>408</v>
      </c>
      <c r="C18365" s="2" t="s">
        <v>409</v>
      </c>
      <c r="D18365" s="2" t="s">
        <v>17858</v>
      </c>
      <c r="E18365" s="2" t="s">
        <v>14309</v>
      </c>
      <c r="F18365" s="2" t="s">
        <v>14297</v>
      </c>
      <c r="G18365" s="2" t="s">
        <v>496</v>
      </c>
      <c r="H18365" s="2">
        <v>2</v>
      </c>
      <c r="I18365" s="2">
        <v>6</v>
      </c>
      <c r="J18365" s="2">
        <v>10</v>
      </c>
      <c r="K18365" s="2">
        <v>2</v>
      </c>
      <c r="L18365" s="3">
        <v>860000</v>
      </c>
      <c r="M18365" s="2" t="s">
        <v>20</v>
      </c>
      <c r="N18365" s="4" t="s">
        <v>21</v>
      </c>
    </row>
    <row r="18366" spans="1:14" x14ac:dyDescent="0.25">
      <c r="A18366" s="1" t="s">
        <v>370</v>
      </c>
      <c r="B18366" s="2" t="s">
        <v>408</v>
      </c>
      <c r="C18366" s="2" t="s">
        <v>409</v>
      </c>
      <c r="D18366" s="2" t="s">
        <v>17858</v>
      </c>
      <c r="E18366" s="2" t="s">
        <v>14310</v>
      </c>
      <c r="F18366" s="2" t="s">
        <v>14297</v>
      </c>
      <c r="G18366" s="2" t="s">
        <v>496</v>
      </c>
      <c r="H18366" s="2">
        <v>2</v>
      </c>
      <c r="I18366" s="2">
        <v>6</v>
      </c>
      <c r="J18366" s="2">
        <v>10</v>
      </c>
      <c r="K18366" s="2">
        <v>2</v>
      </c>
      <c r="L18366" s="3">
        <v>860000</v>
      </c>
      <c r="M18366" s="2" t="s">
        <v>20</v>
      </c>
      <c r="N18366" s="4" t="s">
        <v>21</v>
      </c>
    </row>
    <row r="18367" spans="1:14" x14ac:dyDescent="0.25">
      <c r="A18367" s="1" t="s">
        <v>370</v>
      </c>
      <c r="B18367" s="2" t="s">
        <v>408</v>
      </c>
      <c r="C18367" s="2" t="s">
        <v>409</v>
      </c>
      <c r="D18367" s="2" t="s">
        <v>17858</v>
      </c>
      <c r="E18367" s="2" t="s">
        <v>14311</v>
      </c>
      <c r="F18367" s="2">
        <v>47131502</v>
      </c>
      <c r="G18367" s="2" t="s">
        <v>496</v>
      </c>
      <c r="H18367" s="2">
        <v>2</v>
      </c>
      <c r="I18367" s="2">
        <v>6</v>
      </c>
      <c r="J18367" s="2">
        <v>10</v>
      </c>
      <c r="K18367" s="2">
        <v>100</v>
      </c>
      <c r="L18367" s="3">
        <v>3000000</v>
      </c>
      <c r="M18367" s="2" t="s">
        <v>20</v>
      </c>
      <c r="N18367" s="4" t="s">
        <v>21</v>
      </c>
    </row>
    <row r="18368" spans="1:14" x14ac:dyDescent="0.25">
      <c r="A18368" s="1" t="s">
        <v>370</v>
      </c>
      <c r="B18368" s="2" t="s">
        <v>408</v>
      </c>
      <c r="C18368" s="2" t="s">
        <v>409</v>
      </c>
      <c r="D18368" s="2" t="s">
        <v>17858</v>
      </c>
      <c r="E18368" s="2" t="s">
        <v>14312</v>
      </c>
      <c r="F18368" s="2">
        <v>23281902</v>
      </c>
      <c r="G18368" s="2" t="s">
        <v>496</v>
      </c>
      <c r="H18368" s="2">
        <v>2</v>
      </c>
      <c r="I18368" s="2">
        <v>6</v>
      </c>
      <c r="J18368" s="2">
        <v>10</v>
      </c>
      <c r="K18368" s="2">
        <v>1</v>
      </c>
      <c r="L18368" s="3">
        <v>890000</v>
      </c>
      <c r="M18368" s="2" t="s">
        <v>20</v>
      </c>
      <c r="N18368" s="4" t="s">
        <v>21</v>
      </c>
    </row>
    <row r="18369" spans="1:14" x14ac:dyDescent="0.25">
      <c r="A18369" s="1" t="s">
        <v>370</v>
      </c>
      <c r="B18369" s="2" t="s">
        <v>408</v>
      </c>
      <c r="C18369" s="2" t="s">
        <v>409</v>
      </c>
      <c r="D18369" s="2" t="s">
        <v>17858</v>
      </c>
      <c r="E18369" s="2" t="s">
        <v>14313</v>
      </c>
      <c r="F18369" s="2">
        <v>23281902</v>
      </c>
      <c r="G18369" s="2" t="s">
        <v>496</v>
      </c>
      <c r="H18369" s="2">
        <v>2</v>
      </c>
      <c r="I18369" s="2">
        <v>6</v>
      </c>
      <c r="J18369" s="2">
        <v>10</v>
      </c>
      <c r="K18369" s="2">
        <v>1</v>
      </c>
      <c r="L18369" s="3">
        <v>600000</v>
      </c>
      <c r="M18369" s="2" t="s">
        <v>239</v>
      </c>
      <c r="N18369" s="4" t="s">
        <v>21</v>
      </c>
    </row>
    <row r="18370" spans="1:14" x14ac:dyDescent="0.25">
      <c r="A18370" s="1" t="s">
        <v>370</v>
      </c>
      <c r="B18370" s="2" t="s">
        <v>408</v>
      </c>
      <c r="C18370" s="2" t="s">
        <v>409</v>
      </c>
      <c r="D18370" s="2" t="s">
        <v>17858</v>
      </c>
      <c r="E18370" s="2" t="s">
        <v>14314</v>
      </c>
      <c r="F18370" s="2">
        <v>23281902</v>
      </c>
      <c r="G18370" s="2" t="s">
        <v>496</v>
      </c>
      <c r="H18370" s="2">
        <v>2</v>
      </c>
      <c r="I18370" s="2">
        <v>6</v>
      </c>
      <c r="J18370" s="2">
        <v>10</v>
      </c>
      <c r="K18370" s="2">
        <v>2</v>
      </c>
      <c r="L18370" s="3">
        <v>1960000</v>
      </c>
      <c r="M18370" s="2" t="s">
        <v>20</v>
      </c>
      <c r="N18370" s="4" t="s">
        <v>21</v>
      </c>
    </row>
    <row r="18371" spans="1:14" x14ac:dyDescent="0.25">
      <c r="A18371" s="1" t="s">
        <v>370</v>
      </c>
      <c r="B18371" s="2" t="s">
        <v>408</v>
      </c>
      <c r="C18371" s="2" t="s">
        <v>409</v>
      </c>
      <c r="D18371" s="2" t="s">
        <v>17858</v>
      </c>
      <c r="E18371" s="2" t="s">
        <v>14315</v>
      </c>
      <c r="F18371" s="2">
        <v>11101502</v>
      </c>
      <c r="G18371" s="2" t="s">
        <v>496</v>
      </c>
      <c r="H18371" s="2">
        <v>2</v>
      </c>
      <c r="I18371" s="2">
        <v>6</v>
      </c>
      <c r="J18371" s="2">
        <v>10</v>
      </c>
      <c r="K18371" s="2">
        <v>2</v>
      </c>
      <c r="L18371" s="3">
        <v>540000</v>
      </c>
      <c r="M18371" s="2" t="s">
        <v>0</v>
      </c>
      <c r="N18371" s="4" t="s">
        <v>21</v>
      </c>
    </row>
    <row r="18372" spans="1:14" x14ac:dyDescent="0.25">
      <c r="A18372" s="1" t="s">
        <v>370</v>
      </c>
      <c r="B18372" s="2" t="s">
        <v>408</v>
      </c>
      <c r="C18372" s="2" t="s">
        <v>409</v>
      </c>
      <c r="D18372" s="2" t="s">
        <v>17858</v>
      </c>
      <c r="E18372" s="2" t="s">
        <v>14316</v>
      </c>
      <c r="F18372" s="2">
        <v>11101502</v>
      </c>
      <c r="G18372" s="2" t="s">
        <v>496</v>
      </c>
      <c r="H18372" s="2">
        <v>2</v>
      </c>
      <c r="I18372" s="2">
        <v>6</v>
      </c>
      <c r="J18372" s="2">
        <v>10</v>
      </c>
      <c r="K18372" s="2">
        <v>2</v>
      </c>
      <c r="L18372" s="3">
        <v>540000</v>
      </c>
      <c r="M18372" s="2" t="s">
        <v>0</v>
      </c>
      <c r="N18372" s="4" t="s">
        <v>21</v>
      </c>
    </row>
    <row r="18373" spans="1:14" x14ac:dyDescent="0.25">
      <c r="A18373" s="1" t="s">
        <v>370</v>
      </c>
      <c r="B18373" s="2" t="s">
        <v>408</v>
      </c>
      <c r="C18373" s="2" t="s">
        <v>409</v>
      </c>
      <c r="D18373" s="2" t="s">
        <v>17858</v>
      </c>
      <c r="E18373" s="2" t="s">
        <v>14317</v>
      </c>
      <c r="F18373" s="2">
        <v>11101502</v>
      </c>
      <c r="G18373" s="2" t="s">
        <v>496</v>
      </c>
      <c r="H18373" s="2">
        <v>2</v>
      </c>
      <c r="I18373" s="2">
        <v>6</v>
      </c>
      <c r="J18373" s="2">
        <v>10</v>
      </c>
      <c r="K18373" s="2">
        <v>2</v>
      </c>
      <c r="L18373" s="3">
        <v>540000</v>
      </c>
      <c r="M18373" s="2" t="s">
        <v>0</v>
      </c>
      <c r="N18373" s="4" t="s">
        <v>21</v>
      </c>
    </row>
    <row r="18374" spans="1:14" x14ac:dyDescent="0.25">
      <c r="A18374" s="1" t="s">
        <v>370</v>
      </c>
      <c r="B18374" s="2" t="s">
        <v>408</v>
      </c>
      <c r="C18374" s="2" t="s">
        <v>409</v>
      </c>
      <c r="D18374" s="2" t="s">
        <v>17858</v>
      </c>
      <c r="E18374" s="2" t="s">
        <v>14318</v>
      </c>
      <c r="F18374" s="2">
        <v>11101502</v>
      </c>
      <c r="G18374" s="2" t="s">
        <v>496</v>
      </c>
      <c r="H18374" s="2">
        <v>2</v>
      </c>
      <c r="I18374" s="2">
        <v>6</v>
      </c>
      <c r="J18374" s="2">
        <v>10</v>
      </c>
      <c r="K18374" s="2">
        <v>2</v>
      </c>
      <c r="L18374" s="3">
        <v>540000</v>
      </c>
      <c r="M18374" s="2" t="s">
        <v>0</v>
      </c>
      <c r="N18374" s="4" t="s">
        <v>21</v>
      </c>
    </row>
    <row r="18375" spans="1:14" x14ac:dyDescent="0.25">
      <c r="A18375" s="1" t="s">
        <v>370</v>
      </c>
      <c r="B18375" s="2" t="s">
        <v>408</v>
      </c>
      <c r="C18375" s="2" t="s">
        <v>409</v>
      </c>
      <c r="D18375" s="2" t="s">
        <v>17858</v>
      </c>
      <c r="E18375" s="2" t="s">
        <v>14319</v>
      </c>
      <c r="F18375" s="2">
        <v>11101502</v>
      </c>
      <c r="G18375" s="2" t="s">
        <v>496</v>
      </c>
      <c r="H18375" s="2">
        <v>2</v>
      </c>
      <c r="I18375" s="2">
        <v>6</v>
      </c>
      <c r="J18375" s="2">
        <v>10</v>
      </c>
      <c r="K18375" s="2">
        <v>2</v>
      </c>
      <c r="L18375" s="3">
        <v>540000</v>
      </c>
      <c r="M18375" s="2" t="s">
        <v>0</v>
      </c>
      <c r="N18375" s="4" t="s">
        <v>21</v>
      </c>
    </row>
    <row r="18376" spans="1:14" x14ac:dyDescent="0.25">
      <c r="A18376" s="1" t="s">
        <v>370</v>
      </c>
      <c r="B18376" s="2" t="s">
        <v>408</v>
      </c>
      <c r="C18376" s="2" t="s">
        <v>409</v>
      </c>
      <c r="D18376" s="2" t="s">
        <v>17858</v>
      </c>
      <c r="E18376" s="2" t="s">
        <v>14320</v>
      </c>
      <c r="F18376" s="2">
        <v>11101502</v>
      </c>
      <c r="G18376" s="2" t="s">
        <v>496</v>
      </c>
      <c r="H18376" s="2">
        <v>2</v>
      </c>
      <c r="I18376" s="2">
        <v>6</v>
      </c>
      <c r="J18376" s="2">
        <v>10</v>
      </c>
      <c r="K18376" s="2">
        <v>2</v>
      </c>
      <c r="L18376" s="3">
        <v>540000</v>
      </c>
      <c r="M18376" s="2" t="s">
        <v>0</v>
      </c>
      <c r="N18376" s="4" t="s">
        <v>21</v>
      </c>
    </row>
    <row r="18377" spans="1:14" x14ac:dyDescent="0.25">
      <c r="A18377" s="1" t="s">
        <v>370</v>
      </c>
      <c r="B18377" s="2" t="s">
        <v>408</v>
      </c>
      <c r="C18377" s="2" t="s">
        <v>409</v>
      </c>
      <c r="D18377" s="2" t="s">
        <v>17858</v>
      </c>
      <c r="E18377" s="2" t="s">
        <v>14321</v>
      </c>
      <c r="F18377" s="2">
        <v>11101502</v>
      </c>
      <c r="G18377" s="2" t="s">
        <v>496</v>
      </c>
      <c r="H18377" s="2">
        <v>2</v>
      </c>
      <c r="I18377" s="2">
        <v>6</v>
      </c>
      <c r="J18377" s="2">
        <v>10</v>
      </c>
      <c r="K18377" s="2">
        <v>2</v>
      </c>
      <c r="L18377" s="3">
        <v>540000</v>
      </c>
      <c r="M18377" s="2" t="s">
        <v>0</v>
      </c>
      <c r="N18377" s="4" t="s">
        <v>21</v>
      </c>
    </row>
    <row r="18378" spans="1:14" x14ac:dyDescent="0.25">
      <c r="A18378" s="1" t="s">
        <v>370</v>
      </c>
      <c r="B18378" s="2" t="s">
        <v>408</v>
      </c>
      <c r="C18378" s="2" t="s">
        <v>409</v>
      </c>
      <c r="D18378" s="2" t="s">
        <v>17858</v>
      </c>
      <c r="E18378" s="2" t="s">
        <v>14322</v>
      </c>
      <c r="F18378" s="2">
        <v>11101502</v>
      </c>
      <c r="G18378" s="2" t="s">
        <v>496</v>
      </c>
      <c r="H18378" s="2">
        <v>2</v>
      </c>
      <c r="I18378" s="2">
        <v>6</v>
      </c>
      <c r="J18378" s="2">
        <v>10</v>
      </c>
      <c r="K18378" s="2">
        <v>1</v>
      </c>
      <c r="L18378" s="3">
        <v>320000</v>
      </c>
      <c r="M18378" s="2" t="s">
        <v>20</v>
      </c>
      <c r="N18378" s="4" t="s">
        <v>21</v>
      </c>
    </row>
    <row r="18379" spans="1:14" x14ac:dyDescent="0.25">
      <c r="A18379" s="1" t="s">
        <v>370</v>
      </c>
      <c r="B18379" s="2" t="s">
        <v>408</v>
      </c>
      <c r="C18379" s="2" t="s">
        <v>409</v>
      </c>
      <c r="D18379" s="2" t="s">
        <v>17858</v>
      </c>
      <c r="E18379" s="2" t="s">
        <v>14323</v>
      </c>
      <c r="F18379" s="2">
        <v>11101502</v>
      </c>
      <c r="G18379" s="2" t="s">
        <v>496</v>
      </c>
      <c r="H18379" s="2">
        <v>2</v>
      </c>
      <c r="I18379" s="2">
        <v>6</v>
      </c>
      <c r="J18379" s="2">
        <v>10</v>
      </c>
      <c r="K18379" s="2">
        <v>1</v>
      </c>
      <c r="L18379" s="3">
        <v>320000</v>
      </c>
      <c r="M18379" s="2" t="s">
        <v>20</v>
      </c>
      <c r="N18379" s="4" t="s">
        <v>21</v>
      </c>
    </row>
    <row r="18380" spans="1:14" x14ac:dyDescent="0.25">
      <c r="A18380" s="1" t="s">
        <v>370</v>
      </c>
      <c r="B18380" s="2" t="s">
        <v>408</v>
      </c>
      <c r="C18380" s="2" t="s">
        <v>409</v>
      </c>
      <c r="D18380" s="2" t="s">
        <v>17858</v>
      </c>
      <c r="E18380" s="2" t="s">
        <v>14324</v>
      </c>
      <c r="F18380" s="2">
        <v>11101502</v>
      </c>
      <c r="G18380" s="2" t="s">
        <v>496</v>
      </c>
      <c r="H18380" s="2">
        <v>2</v>
      </c>
      <c r="I18380" s="2">
        <v>6</v>
      </c>
      <c r="J18380" s="2">
        <v>10</v>
      </c>
      <c r="K18380" s="2">
        <v>1</v>
      </c>
      <c r="L18380" s="3">
        <v>320000</v>
      </c>
      <c r="M18380" s="2" t="s">
        <v>20</v>
      </c>
      <c r="N18380" s="4" t="s">
        <v>21</v>
      </c>
    </row>
    <row r="18381" spans="1:14" x14ac:dyDescent="0.25">
      <c r="A18381" s="1" t="s">
        <v>370</v>
      </c>
      <c r="B18381" s="2" t="s">
        <v>408</v>
      </c>
      <c r="C18381" s="2" t="s">
        <v>409</v>
      </c>
      <c r="D18381" s="2" t="s">
        <v>17858</v>
      </c>
      <c r="E18381" s="2" t="s">
        <v>14325</v>
      </c>
      <c r="F18381" s="2">
        <v>23242104</v>
      </c>
      <c r="G18381" s="2" t="s">
        <v>496</v>
      </c>
      <c r="H18381" s="2">
        <v>2</v>
      </c>
      <c r="I18381" s="2">
        <v>6</v>
      </c>
      <c r="J18381" s="2">
        <v>10</v>
      </c>
      <c r="K18381" s="2">
        <v>8</v>
      </c>
      <c r="L18381" s="3">
        <v>280000</v>
      </c>
      <c r="M18381" s="2" t="s">
        <v>0</v>
      </c>
      <c r="N18381" s="4" t="s">
        <v>21</v>
      </c>
    </row>
    <row r="18382" spans="1:14" x14ac:dyDescent="0.25">
      <c r="A18382" s="1" t="s">
        <v>370</v>
      </c>
      <c r="B18382" s="2" t="s">
        <v>408</v>
      </c>
      <c r="C18382" s="2" t="s">
        <v>409</v>
      </c>
      <c r="D18382" s="2" t="s">
        <v>17858</v>
      </c>
      <c r="E18382" s="2" t="s">
        <v>14326</v>
      </c>
      <c r="F18382" s="2">
        <v>23242104</v>
      </c>
      <c r="G18382" s="2" t="s">
        <v>496</v>
      </c>
      <c r="H18382" s="2">
        <v>2</v>
      </c>
      <c r="I18382" s="2">
        <v>6</v>
      </c>
      <c r="J18382" s="2">
        <v>10</v>
      </c>
      <c r="K18382" s="2">
        <v>8</v>
      </c>
      <c r="L18382" s="3">
        <v>280000</v>
      </c>
      <c r="M18382" s="2" t="s">
        <v>0</v>
      </c>
      <c r="N18382" s="4" t="s">
        <v>21</v>
      </c>
    </row>
    <row r="18383" spans="1:14" x14ac:dyDescent="0.25">
      <c r="A18383" s="1" t="s">
        <v>370</v>
      </c>
      <c r="B18383" s="2" t="s">
        <v>408</v>
      </c>
      <c r="C18383" s="2" t="s">
        <v>409</v>
      </c>
      <c r="D18383" s="2" t="s">
        <v>17858</v>
      </c>
      <c r="E18383" s="2" t="s">
        <v>14327</v>
      </c>
      <c r="F18383" s="2">
        <v>23242104</v>
      </c>
      <c r="G18383" s="2" t="s">
        <v>496</v>
      </c>
      <c r="H18383" s="2">
        <v>2</v>
      </c>
      <c r="I18383" s="2">
        <v>6</v>
      </c>
      <c r="J18383" s="2">
        <v>10</v>
      </c>
      <c r="K18383" s="2">
        <v>8</v>
      </c>
      <c r="L18383" s="3">
        <v>280000</v>
      </c>
      <c r="M18383" s="2" t="s">
        <v>0</v>
      </c>
      <c r="N18383" s="4" t="s">
        <v>21</v>
      </c>
    </row>
    <row r="18384" spans="1:14" x14ac:dyDescent="0.25">
      <c r="A18384" s="1" t="s">
        <v>370</v>
      </c>
      <c r="B18384" s="2" t="s">
        <v>408</v>
      </c>
      <c r="C18384" s="2" t="s">
        <v>409</v>
      </c>
      <c r="D18384" s="2" t="s">
        <v>17858</v>
      </c>
      <c r="E18384" s="2" t="s">
        <v>14328</v>
      </c>
      <c r="F18384" s="2">
        <v>23242104</v>
      </c>
      <c r="G18384" s="2" t="s">
        <v>496</v>
      </c>
      <c r="H18384" s="2">
        <v>2</v>
      </c>
      <c r="I18384" s="2">
        <v>6</v>
      </c>
      <c r="J18384" s="2">
        <v>10</v>
      </c>
      <c r="K18384" s="2">
        <v>8</v>
      </c>
      <c r="L18384" s="3">
        <v>280000</v>
      </c>
      <c r="M18384" s="2" t="s">
        <v>0</v>
      </c>
      <c r="N18384" s="4" t="s">
        <v>21</v>
      </c>
    </row>
    <row r="18385" spans="1:14" x14ac:dyDescent="0.25">
      <c r="A18385" s="1" t="s">
        <v>370</v>
      </c>
      <c r="B18385" s="2" t="s">
        <v>408</v>
      </c>
      <c r="C18385" s="2" t="s">
        <v>409</v>
      </c>
      <c r="D18385" s="2" t="s">
        <v>17858</v>
      </c>
      <c r="E18385" s="2" t="s">
        <v>14329</v>
      </c>
      <c r="F18385" s="2">
        <v>23242104</v>
      </c>
      <c r="G18385" s="2" t="s">
        <v>496</v>
      </c>
      <c r="H18385" s="2">
        <v>2</v>
      </c>
      <c r="I18385" s="2">
        <v>6</v>
      </c>
      <c r="J18385" s="2">
        <v>10</v>
      </c>
      <c r="K18385" s="2">
        <v>8</v>
      </c>
      <c r="L18385" s="3">
        <v>280000</v>
      </c>
      <c r="M18385" s="2" t="s">
        <v>0</v>
      </c>
      <c r="N18385" s="4" t="s">
        <v>21</v>
      </c>
    </row>
    <row r="18386" spans="1:14" x14ac:dyDescent="0.25">
      <c r="A18386" s="1" t="s">
        <v>370</v>
      </c>
      <c r="B18386" s="2" t="s">
        <v>408</v>
      </c>
      <c r="C18386" s="2" t="s">
        <v>409</v>
      </c>
      <c r="D18386" s="2" t="s">
        <v>17858</v>
      </c>
      <c r="E18386" s="2" t="s">
        <v>14330</v>
      </c>
      <c r="F18386" s="2">
        <v>31211515</v>
      </c>
      <c r="G18386" s="2" t="s">
        <v>496</v>
      </c>
      <c r="H18386" s="2">
        <v>2</v>
      </c>
      <c r="I18386" s="2">
        <v>6</v>
      </c>
      <c r="J18386" s="2">
        <v>10</v>
      </c>
      <c r="K18386" s="2">
        <v>1</v>
      </c>
      <c r="L18386" s="3">
        <v>1350000</v>
      </c>
      <c r="M18386" s="2" t="s">
        <v>20</v>
      </c>
      <c r="N18386" s="4" t="s">
        <v>21</v>
      </c>
    </row>
    <row r="18387" spans="1:14" x14ac:dyDescent="0.25">
      <c r="A18387" s="1" t="s">
        <v>370</v>
      </c>
      <c r="B18387" s="2" t="s">
        <v>408</v>
      </c>
      <c r="C18387" s="2" t="s">
        <v>409</v>
      </c>
      <c r="D18387" s="2" t="s">
        <v>17858</v>
      </c>
      <c r="E18387" s="2" t="s">
        <v>14331</v>
      </c>
      <c r="F18387" s="2">
        <v>31211515</v>
      </c>
      <c r="G18387" s="2" t="s">
        <v>496</v>
      </c>
      <c r="H18387" s="2">
        <v>2</v>
      </c>
      <c r="I18387" s="2">
        <v>6</v>
      </c>
      <c r="J18387" s="2">
        <v>10</v>
      </c>
      <c r="K18387" s="2">
        <v>10</v>
      </c>
      <c r="L18387" s="3">
        <v>1560000</v>
      </c>
      <c r="M18387" s="2" t="s">
        <v>0</v>
      </c>
      <c r="N18387" s="4" t="s">
        <v>21</v>
      </c>
    </row>
    <row r="18388" spans="1:14" x14ac:dyDescent="0.25">
      <c r="A18388" s="1" t="s">
        <v>370</v>
      </c>
      <c r="B18388" s="2" t="s">
        <v>408</v>
      </c>
      <c r="C18388" s="2" t="s">
        <v>409</v>
      </c>
      <c r="D18388" s="2" t="s">
        <v>17858</v>
      </c>
      <c r="E18388" s="2" t="s">
        <v>14332</v>
      </c>
      <c r="F18388" s="2">
        <v>31201503</v>
      </c>
      <c r="G18388" s="2" t="s">
        <v>496</v>
      </c>
      <c r="H18388" s="2">
        <v>2</v>
      </c>
      <c r="I18388" s="2">
        <v>6</v>
      </c>
      <c r="J18388" s="2">
        <v>10</v>
      </c>
      <c r="K18388" s="2">
        <v>50</v>
      </c>
      <c r="L18388" s="3">
        <v>600000</v>
      </c>
      <c r="M18388" s="2" t="s">
        <v>0</v>
      </c>
      <c r="N18388" s="4" t="s">
        <v>21</v>
      </c>
    </row>
    <row r="18389" spans="1:14" x14ac:dyDescent="0.25">
      <c r="A18389" s="1" t="s">
        <v>370</v>
      </c>
      <c r="B18389" s="2" t="s">
        <v>408</v>
      </c>
      <c r="C18389" s="2" t="s">
        <v>409</v>
      </c>
      <c r="D18389" s="2" t="s">
        <v>17858</v>
      </c>
      <c r="E18389" s="2" t="s">
        <v>14333</v>
      </c>
      <c r="F18389" s="2">
        <v>31201503</v>
      </c>
      <c r="G18389" s="2" t="s">
        <v>496</v>
      </c>
      <c r="H18389" s="2">
        <v>2</v>
      </c>
      <c r="I18389" s="2">
        <v>6</v>
      </c>
      <c r="J18389" s="2">
        <v>10</v>
      </c>
      <c r="K18389" s="2">
        <v>100</v>
      </c>
      <c r="L18389" s="3">
        <v>1500000</v>
      </c>
      <c r="M18389" s="2" t="s">
        <v>0</v>
      </c>
      <c r="N18389" s="4" t="s">
        <v>21</v>
      </c>
    </row>
    <row r="18390" spans="1:14" x14ac:dyDescent="0.25">
      <c r="A18390" s="1" t="s">
        <v>370</v>
      </c>
      <c r="B18390" s="2" t="s">
        <v>408</v>
      </c>
      <c r="C18390" s="2" t="s">
        <v>409</v>
      </c>
      <c r="D18390" s="2" t="s">
        <v>17858</v>
      </c>
      <c r="E18390" s="2" t="s">
        <v>14334</v>
      </c>
      <c r="F18390" s="2">
        <v>31201503</v>
      </c>
      <c r="G18390" s="2" t="s">
        <v>496</v>
      </c>
      <c r="H18390" s="2">
        <v>2</v>
      </c>
      <c r="I18390" s="2">
        <v>6</v>
      </c>
      <c r="J18390" s="2">
        <v>10</v>
      </c>
      <c r="K18390" s="2">
        <v>80</v>
      </c>
      <c r="L18390" s="3">
        <v>1520000</v>
      </c>
      <c r="M18390" s="2" t="s">
        <v>0</v>
      </c>
      <c r="N18390" s="4" t="s">
        <v>21</v>
      </c>
    </row>
    <row r="18391" spans="1:14" x14ac:dyDescent="0.25">
      <c r="A18391" s="1" t="s">
        <v>370</v>
      </c>
      <c r="B18391" s="2" t="s">
        <v>408</v>
      </c>
      <c r="C18391" s="2" t="s">
        <v>409</v>
      </c>
      <c r="D18391" s="2" t="s">
        <v>17858</v>
      </c>
      <c r="E18391" s="2" t="s">
        <v>14335</v>
      </c>
      <c r="F18391" s="2">
        <v>31201503</v>
      </c>
      <c r="G18391" s="2" t="s">
        <v>496</v>
      </c>
      <c r="H18391" s="2">
        <v>2</v>
      </c>
      <c r="I18391" s="2">
        <v>6</v>
      </c>
      <c r="J18391" s="2">
        <v>10</v>
      </c>
      <c r="K18391" s="2">
        <v>2</v>
      </c>
      <c r="L18391" s="3">
        <v>244154</v>
      </c>
      <c r="M18391" s="2" t="s">
        <v>20</v>
      </c>
      <c r="N18391" s="4" t="s">
        <v>21</v>
      </c>
    </row>
    <row r="18392" spans="1:14" x14ac:dyDescent="0.25">
      <c r="A18392" s="1" t="s">
        <v>370</v>
      </c>
      <c r="B18392" s="2" t="s">
        <v>408</v>
      </c>
      <c r="C18392" s="2" t="s">
        <v>409</v>
      </c>
      <c r="D18392" s="2" t="s">
        <v>17858</v>
      </c>
      <c r="E18392" s="2" t="s">
        <v>14336</v>
      </c>
      <c r="F18392" s="2">
        <v>31211515</v>
      </c>
      <c r="G18392" s="2" t="s">
        <v>496</v>
      </c>
      <c r="H18392" s="2">
        <v>2</v>
      </c>
      <c r="I18392" s="2">
        <v>6</v>
      </c>
      <c r="J18392" s="2">
        <v>10</v>
      </c>
      <c r="K18392" s="2">
        <v>3</v>
      </c>
      <c r="L18392" s="3">
        <v>1051437</v>
      </c>
      <c r="M18392" s="2" t="s">
        <v>20</v>
      </c>
      <c r="N18392" s="4" t="s">
        <v>21</v>
      </c>
    </row>
    <row r="18393" spans="1:14" x14ac:dyDescent="0.25">
      <c r="A18393" s="1" t="s">
        <v>370</v>
      </c>
      <c r="B18393" s="2" t="s">
        <v>408</v>
      </c>
      <c r="C18393" s="2" t="s">
        <v>409</v>
      </c>
      <c r="D18393" s="2" t="s">
        <v>17858</v>
      </c>
      <c r="E18393" s="2" t="s">
        <v>14337</v>
      </c>
      <c r="F18393" s="2">
        <v>31211515</v>
      </c>
      <c r="G18393" s="2" t="s">
        <v>496</v>
      </c>
      <c r="H18393" s="2">
        <v>2</v>
      </c>
      <c r="I18393" s="2">
        <v>6</v>
      </c>
      <c r="J18393" s="2">
        <v>10</v>
      </c>
      <c r="K18393" s="2">
        <v>1</v>
      </c>
      <c r="L18393" s="3">
        <v>1187824</v>
      </c>
      <c r="M18393" s="2" t="s">
        <v>20</v>
      </c>
      <c r="N18393" s="4" t="s">
        <v>21</v>
      </c>
    </row>
    <row r="18394" spans="1:14" x14ac:dyDescent="0.25">
      <c r="A18394" s="1" t="s">
        <v>370</v>
      </c>
      <c r="B18394" s="2" t="s">
        <v>408</v>
      </c>
      <c r="C18394" s="2" t="s">
        <v>409</v>
      </c>
      <c r="D18394" s="2" t="s">
        <v>17858</v>
      </c>
      <c r="E18394" s="2" t="s">
        <v>11547</v>
      </c>
      <c r="F18394" s="2">
        <v>31211910</v>
      </c>
      <c r="G18394" s="2" t="s">
        <v>496</v>
      </c>
      <c r="H18394" s="2">
        <v>2</v>
      </c>
      <c r="I18394" s="2">
        <v>6</v>
      </c>
      <c r="J18394" s="2">
        <v>10</v>
      </c>
      <c r="K18394" s="2">
        <v>30</v>
      </c>
      <c r="L18394" s="3">
        <v>1035000</v>
      </c>
      <c r="M18394" s="2" t="s">
        <v>0</v>
      </c>
      <c r="N18394" s="4" t="s">
        <v>21</v>
      </c>
    </row>
    <row r="18395" spans="1:14" x14ac:dyDescent="0.25">
      <c r="A18395" s="1" t="s">
        <v>370</v>
      </c>
      <c r="B18395" s="2" t="s">
        <v>408</v>
      </c>
      <c r="C18395" s="2" t="s">
        <v>409</v>
      </c>
      <c r="D18395" s="2" t="s">
        <v>17858</v>
      </c>
      <c r="E18395" s="2" t="s">
        <v>14338</v>
      </c>
      <c r="F18395" s="2">
        <v>31211515</v>
      </c>
      <c r="G18395" s="2" t="s">
        <v>496</v>
      </c>
      <c r="H18395" s="2">
        <v>2</v>
      </c>
      <c r="I18395" s="2">
        <v>6</v>
      </c>
      <c r="J18395" s="2">
        <v>10</v>
      </c>
      <c r="K18395" s="2">
        <v>20</v>
      </c>
      <c r="L18395" s="3">
        <v>1740280</v>
      </c>
      <c r="M18395" s="2" t="s">
        <v>0</v>
      </c>
      <c r="N18395" s="4" t="s">
        <v>21</v>
      </c>
    </row>
    <row r="18396" spans="1:14" x14ac:dyDescent="0.25">
      <c r="A18396" s="1" t="s">
        <v>370</v>
      </c>
      <c r="B18396" s="2" t="s">
        <v>408</v>
      </c>
      <c r="C18396" s="2" t="s">
        <v>409</v>
      </c>
      <c r="D18396" s="2" t="s">
        <v>17858</v>
      </c>
      <c r="E18396" s="2" t="s">
        <v>14339</v>
      </c>
      <c r="F18396" s="2">
        <v>23291800</v>
      </c>
      <c r="G18396" s="2" t="s">
        <v>496</v>
      </c>
      <c r="H18396" s="2">
        <v>2</v>
      </c>
      <c r="I18396" s="2">
        <v>6</v>
      </c>
      <c r="J18396" s="2">
        <v>10</v>
      </c>
      <c r="K18396" s="2">
        <v>10</v>
      </c>
      <c r="L18396" s="3">
        <v>480000</v>
      </c>
      <c r="M18396" s="2" t="s">
        <v>0</v>
      </c>
      <c r="N18396" s="4" t="s">
        <v>21</v>
      </c>
    </row>
    <row r="18397" spans="1:14" x14ac:dyDescent="0.25">
      <c r="A18397" s="1" t="s">
        <v>370</v>
      </c>
      <c r="B18397" s="2" t="s">
        <v>408</v>
      </c>
      <c r="C18397" s="2" t="s">
        <v>409</v>
      </c>
      <c r="D18397" s="2" t="s">
        <v>17858</v>
      </c>
      <c r="E18397" s="2" t="s">
        <v>14340</v>
      </c>
      <c r="F18397" s="2">
        <v>31211515</v>
      </c>
      <c r="G18397" s="2" t="s">
        <v>496</v>
      </c>
      <c r="H18397" s="2">
        <v>2</v>
      </c>
      <c r="I18397" s="2">
        <v>6</v>
      </c>
      <c r="J18397" s="2">
        <v>10</v>
      </c>
      <c r="K18397" s="2">
        <v>10</v>
      </c>
      <c r="L18397" s="3">
        <v>700000</v>
      </c>
      <c r="M18397" s="2" t="s">
        <v>0</v>
      </c>
      <c r="N18397" s="4" t="s">
        <v>21</v>
      </c>
    </row>
    <row r="18398" spans="1:14" x14ac:dyDescent="0.25">
      <c r="A18398" s="1" t="s">
        <v>370</v>
      </c>
      <c r="B18398" s="2" t="s">
        <v>408</v>
      </c>
      <c r="C18398" s="2" t="s">
        <v>409</v>
      </c>
      <c r="D18398" s="2" t="s">
        <v>17858</v>
      </c>
      <c r="E18398" s="2" t="s">
        <v>14341</v>
      </c>
      <c r="F18398" s="2">
        <v>27112800</v>
      </c>
      <c r="G18398" s="2" t="s">
        <v>496</v>
      </c>
      <c r="H18398" s="2">
        <v>2</v>
      </c>
      <c r="I18398" s="2">
        <v>6</v>
      </c>
      <c r="J18398" s="2">
        <v>10</v>
      </c>
      <c r="K18398" s="2">
        <v>15</v>
      </c>
      <c r="L18398" s="3">
        <v>600000</v>
      </c>
      <c r="M18398" s="2" t="s">
        <v>0</v>
      </c>
      <c r="N18398" s="4" t="s">
        <v>21</v>
      </c>
    </row>
    <row r="18399" spans="1:14" x14ac:dyDescent="0.25">
      <c r="A18399" s="1" t="s">
        <v>370</v>
      </c>
      <c r="B18399" s="2" t="s">
        <v>408</v>
      </c>
      <c r="C18399" s="2" t="s">
        <v>409</v>
      </c>
      <c r="D18399" s="2" t="s">
        <v>17858</v>
      </c>
      <c r="E18399" s="2" t="s">
        <v>14342</v>
      </c>
      <c r="F18399" s="2">
        <v>27112800</v>
      </c>
      <c r="G18399" s="2" t="s">
        <v>496</v>
      </c>
      <c r="H18399" s="2">
        <v>2</v>
      </c>
      <c r="I18399" s="2">
        <v>6</v>
      </c>
      <c r="J18399" s="2">
        <v>10</v>
      </c>
      <c r="K18399" s="2">
        <v>20</v>
      </c>
      <c r="L18399" s="3">
        <v>280000</v>
      </c>
      <c r="M18399" s="2" t="s">
        <v>0</v>
      </c>
      <c r="N18399" s="4" t="s">
        <v>21</v>
      </c>
    </row>
    <row r="18400" spans="1:14" x14ac:dyDescent="0.25">
      <c r="A18400" s="1" t="s">
        <v>370</v>
      </c>
      <c r="B18400" s="2" t="s">
        <v>408</v>
      </c>
      <c r="C18400" s="2" t="s">
        <v>409</v>
      </c>
      <c r="D18400" s="2" t="s">
        <v>17858</v>
      </c>
      <c r="E18400" s="2" t="s">
        <v>14343</v>
      </c>
      <c r="F18400" s="2">
        <v>27112800</v>
      </c>
      <c r="G18400" s="2" t="s">
        <v>496</v>
      </c>
      <c r="H18400" s="2">
        <v>2</v>
      </c>
      <c r="I18400" s="2">
        <v>6</v>
      </c>
      <c r="J18400" s="2">
        <v>10</v>
      </c>
      <c r="K18400" s="2">
        <v>20</v>
      </c>
      <c r="L18400" s="3">
        <v>240000</v>
      </c>
      <c r="M18400" s="2" t="s">
        <v>0</v>
      </c>
      <c r="N18400" s="4" t="s">
        <v>21</v>
      </c>
    </row>
    <row r="18401" spans="1:14" x14ac:dyDescent="0.25">
      <c r="A18401" s="1" t="s">
        <v>370</v>
      </c>
      <c r="B18401" s="2" t="s">
        <v>408</v>
      </c>
      <c r="C18401" s="2" t="s">
        <v>409</v>
      </c>
      <c r="D18401" s="2" t="s">
        <v>17858</v>
      </c>
      <c r="E18401" s="2" t="s">
        <v>14344</v>
      </c>
      <c r="F18401" s="2">
        <v>46181540</v>
      </c>
      <c r="G18401" s="2" t="s">
        <v>496</v>
      </c>
      <c r="H18401" s="2">
        <v>2</v>
      </c>
      <c r="I18401" s="2">
        <v>6</v>
      </c>
      <c r="J18401" s="2">
        <v>10</v>
      </c>
      <c r="K18401" s="2">
        <v>2</v>
      </c>
      <c r="L18401" s="3">
        <v>182000</v>
      </c>
      <c r="M18401" s="2" t="s">
        <v>20</v>
      </c>
      <c r="N18401" s="4" t="s">
        <v>21</v>
      </c>
    </row>
    <row r="18402" spans="1:14" x14ac:dyDescent="0.25">
      <c r="A18402" s="1" t="s">
        <v>370</v>
      </c>
      <c r="B18402" s="2" t="s">
        <v>408</v>
      </c>
      <c r="C18402" s="2" t="s">
        <v>409</v>
      </c>
      <c r="D18402" s="2" t="s">
        <v>17858</v>
      </c>
      <c r="E18402" s="2" t="s">
        <v>14345</v>
      </c>
      <c r="F18402" s="2">
        <v>23271812</v>
      </c>
      <c r="G18402" s="2" t="s">
        <v>496</v>
      </c>
      <c r="H18402" s="2">
        <v>2</v>
      </c>
      <c r="I18402" s="2">
        <v>6</v>
      </c>
      <c r="J18402" s="2">
        <v>10</v>
      </c>
      <c r="K18402" s="2">
        <v>2</v>
      </c>
      <c r="L18402" s="3">
        <v>290000</v>
      </c>
      <c r="M18402" s="2" t="s">
        <v>20</v>
      </c>
      <c r="N18402" s="4" t="s">
        <v>21</v>
      </c>
    </row>
    <row r="18403" spans="1:14" x14ac:dyDescent="0.25">
      <c r="A18403" s="1" t="s">
        <v>370</v>
      </c>
      <c r="B18403" s="2" t="s">
        <v>408</v>
      </c>
      <c r="C18403" s="2" t="s">
        <v>409</v>
      </c>
      <c r="D18403" s="2" t="s">
        <v>17858</v>
      </c>
      <c r="E18403" s="2" t="s">
        <v>14346</v>
      </c>
      <c r="F18403" s="2">
        <v>23271812</v>
      </c>
      <c r="G18403" s="2" t="s">
        <v>496</v>
      </c>
      <c r="H18403" s="2">
        <v>2</v>
      </c>
      <c r="I18403" s="2">
        <v>6</v>
      </c>
      <c r="J18403" s="2">
        <v>10</v>
      </c>
      <c r="K18403" s="2">
        <v>2</v>
      </c>
      <c r="L18403" s="3">
        <v>260000</v>
      </c>
      <c r="M18403" s="2" t="s">
        <v>20</v>
      </c>
      <c r="N18403" s="4" t="s">
        <v>21</v>
      </c>
    </row>
    <row r="18404" spans="1:14" x14ac:dyDescent="0.25">
      <c r="A18404" s="1" t="s">
        <v>370</v>
      </c>
      <c r="B18404" s="2" t="s">
        <v>408</v>
      </c>
      <c r="C18404" s="2" t="s">
        <v>409</v>
      </c>
      <c r="D18404" s="2" t="s">
        <v>17858</v>
      </c>
      <c r="E18404" s="2" t="s">
        <v>14347</v>
      </c>
      <c r="F18404" s="2">
        <v>31211918</v>
      </c>
      <c r="G18404" s="2" t="s">
        <v>496</v>
      </c>
      <c r="H18404" s="2">
        <v>2</v>
      </c>
      <c r="I18404" s="2">
        <v>6</v>
      </c>
      <c r="J18404" s="2">
        <v>10</v>
      </c>
      <c r="K18404" s="2">
        <v>2</v>
      </c>
      <c r="L18404" s="3">
        <v>700000</v>
      </c>
      <c r="M18404" s="2" t="s">
        <v>0</v>
      </c>
      <c r="N18404" s="4" t="s">
        <v>21</v>
      </c>
    </row>
    <row r="18405" spans="1:14" x14ac:dyDescent="0.25">
      <c r="A18405" s="1" t="s">
        <v>370</v>
      </c>
      <c r="B18405" s="2" t="s">
        <v>408</v>
      </c>
      <c r="C18405" s="2" t="s">
        <v>409</v>
      </c>
      <c r="D18405" s="2" t="s">
        <v>17858</v>
      </c>
      <c r="E18405" s="2" t="s">
        <v>14348</v>
      </c>
      <c r="F18405" s="2">
        <v>31211918</v>
      </c>
      <c r="G18405" s="2" t="s">
        <v>496</v>
      </c>
      <c r="H18405" s="2">
        <v>2</v>
      </c>
      <c r="I18405" s="2">
        <v>6</v>
      </c>
      <c r="J18405" s="2">
        <v>10</v>
      </c>
      <c r="K18405" s="2">
        <v>20</v>
      </c>
      <c r="L18405" s="3">
        <v>2160000</v>
      </c>
      <c r="M18405" s="2" t="s">
        <v>20</v>
      </c>
      <c r="N18405" s="4" t="s">
        <v>21</v>
      </c>
    </row>
    <row r="18406" spans="1:14" x14ac:dyDescent="0.25">
      <c r="A18406" s="1" t="s">
        <v>370</v>
      </c>
      <c r="B18406" s="2" t="s">
        <v>408</v>
      </c>
      <c r="C18406" s="2" t="s">
        <v>409</v>
      </c>
      <c r="D18406" s="2" t="s">
        <v>17858</v>
      </c>
      <c r="E18406" s="2" t="s">
        <v>14349</v>
      </c>
      <c r="F18406" s="2">
        <v>46181703</v>
      </c>
      <c r="G18406" s="2" t="s">
        <v>496</v>
      </c>
      <c r="H18406" s="2">
        <v>2</v>
      </c>
      <c r="I18406" s="2">
        <v>6</v>
      </c>
      <c r="J18406" s="2">
        <v>10</v>
      </c>
      <c r="K18406" s="2">
        <v>2</v>
      </c>
      <c r="L18406" s="3">
        <v>111400</v>
      </c>
      <c r="M18406" s="2" t="s">
        <v>0</v>
      </c>
      <c r="N18406" s="4" t="s">
        <v>21</v>
      </c>
    </row>
    <row r="18407" spans="1:14" x14ac:dyDescent="0.25">
      <c r="A18407" s="1" t="s">
        <v>370</v>
      </c>
      <c r="B18407" s="2" t="s">
        <v>408</v>
      </c>
      <c r="C18407" s="2" t="s">
        <v>409</v>
      </c>
      <c r="D18407" s="2" t="s">
        <v>17858</v>
      </c>
      <c r="E18407" s="2" t="s">
        <v>14350</v>
      </c>
      <c r="F18407" s="2">
        <v>23271800</v>
      </c>
      <c r="G18407" s="2" t="s">
        <v>496</v>
      </c>
      <c r="H18407" s="2">
        <v>2</v>
      </c>
      <c r="I18407" s="2">
        <v>6</v>
      </c>
      <c r="J18407" s="2">
        <v>10</v>
      </c>
      <c r="K18407" s="2">
        <v>1</v>
      </c>
      <c r="L18407" s="3">
        <v>67200</v>
      </c>
      <c r="M18407" s="2" t="s">
        <v>0</v>
      </c>
      <c r="N18407" s="4" t="s">
        <v>21</v>
      </c>
    </row>
    <row r="18408" spans="1:14" x14ac:dyDescent="0.25">
      <c r="A18408" s="1" t="s">
        <v>370</v>
      </c>
      <c r="B18408" s="2" t="s">
        <v>408</v>
      </c>
      <c r="C18408" s="2" t="s">
        <v>409</v>
      </c>
      <c r="D18408" s="2" t="s">
        <v>17858</v>
      </c>
      <c r="E18408" s="2" t="s">
        <v>14351</v>
      </c>
      <c r="F18408" s="2">
        <v>23271800</v>
      </c>
      <c r="G18408" s="2" t="s">
        <v>496</v>
      </c>
      <c r="H18408" s="2">
        <v>2</v>
      </c>
      <c r="I18408" s="2">
        <v>6</v>
      </c>
      <c r="J18408" s="2">
        <v>10</v>
      </c>
      <c r="K18408" s="2">
        <v>1</v>
      </c>
      <c r="L18408" s="3">
        <v>21000</v>
      </c>
      <c r="M18408" s="2" t="s">
        <v>0</v>
      </c>
      <c r="N18408" s="4" t="s">
        <v>21</v>
      </c>
    </row>
    <row r="18409" spans="1:14" x14ac:dyDescent="0.25">
      <c r="A18409" s="1" t="s">
        <v>370</v>
      </c>
      <c r="B18409" s="2" t="s">
        <v>408</v>
      </c>
      <c r="C18409" s="2" t="s">
        <v>409</v>
      </c>
      <c r="D18409" s="2" t="s">
        <v>17858</v>
      </c>
      <c r="E18409" s="2" t="s">
        <v>14352</v>
      </c>
      <c r="F18409" s="2">
        <v>23271812</v>
      </c>
      <c r="G18409" s="2" t="s">
        <v>496</v>
      </c>
      <c r="H18409" s="2">
        <v>2</v>
      </c>
      <c r="I18409" s="2">
        <v>6</v>
      </c>
      <c r="J18409" s="2">
        <v>10</v>
      </c>
      <c r="K18409" s="2">
        <v>20</v>
      </c>
      <c r="L18409" s="3">
        <v>280000</v>
      </c>
      <c r="M18409" s="2" t="s">
        <v>20</v>
      </c>
      <c r="N18409" s="4" t="s">
        <v>21</v>
      </c>
    </row>
    <row r="18410" spans="1:14" x14ac:dyDescent="0.25">
      <c r="A18410" s="1" t="s">
        <v>370</v>
      </c>
      <c r="B18410" s="2" t="s">
        <v>408</v>
      </c>
      <c r="C18410" s="2" t="s">
        <v>409</v>
      </c>
      <c r="D18410" s="2" t="s">
        <v>17858</v>
      </c>
      <c r="E18410" s="2" t="s">
        <v>14352</v>
      </c>
      <c r="F18410" s="2">
        <v>23271812</v>
      </c>
      <c r="G18410" s="2" t="s">
        <v>496</v>
      </c>
      <c r="H18410" s="2">
        <v>2</v>
      </c>
      <c r="I18410" s="2">
        <v>6</v>
      </c>
      <c r="J18410" s="2">
        <v>10</v>
      </c>
      <c r="K18410" s="2">
        <v>20</v>
      </c>
      <c r="L18410" s="3">
        <v>308000</v>
      </c>
      <c r="M18410" s="2" t="s">
        <v>20</v>
      </c>
      <c r="N18410" s="4" t="s">
        <v>21</v>
      </c>
    </row>
    <row r="18411" spans="1:14" x14ac:dyDescent="0.25">
      <c r="A18411" s="1" t="s">
        <v>370</v>
      </c>
      <c r="B18411" s="2" t="s">
        <v>408</v>
      </c>
      <c r="C18411" s="2" t="s">
        <v>409</v>
      </c>
      <c r="D18411" s="2" t="s">
        <v>17858</v>
      </c>
      <c r="E18411" s="2" t="s">
        <v>14352</v>
      </c>
      <c r="F18411" s="2">
        <v>23271812</v>
      </c>
      <c r="G18411" s="2" t="s">
        <v>496</v>
      </c>
      <c r="H18411" s="2">
        <v>2</v>
      </c>
      <c r="I18411" s="2">
        <v>6</v>
      </c>
      <c r="J18411" s="2">
        <v>10</v>
      </c>
      <c r="K18411" s="2">
        <v>5</v>
      </c>
      <c r="L18411" s="3">
        <v>280000</v>
      </c>
      <c r="M18411" s="2" t="s">
        <v>20</v>
      </c>
      <c r="N18411" s="4" t="s">
        <v>21</v>
      </c>
    </row>
    <row r="18412" spans="1:14" x14ac:dyDescent="0.25">
      <c r="A18412" s="1" t="s">
        <v>370</v>
      </c>
      <c r="B18412" s="2" t="s">
        <v>408</v>
      </c>
      <c r="C18412" s="2" t="s">
        <v>409</v>
      </c>
      <c r="D18412" s="2" t="s">
        <v>17858</v>
      </c>
      <c r="E18412" s="2" t="s">
        <v>14352</v>
      </c>
      <c r="F18412" s="2">
        <v>23271812</v>
      </c>
      <c r="G18412" s="2" t="s">
        <v>496</v>
      </c>
      <c r="H18412" s="2">
        <v>2</v>
      </c>
      <c r="I18412" s="2">
        <v>6</v>
      </c>
      <c r="J18412" s="2">
        <v>10</v>
      </c>
      <c r="K18412" s="2">
        <v>4</v>
      </c>
      <c r="L18412" s="3">
        <v>280000</v>
      </c>
      <c r="M18412" s="2" t="s">
        <v>20</v>
      </c>
      <c r="N18412" s="4" t="s">
        <v>21</v>
      </c>
    </row>
    <row r="18413" spans="1:14" x14ac:dyDescent="0.25">
      <c r="A18413" s="1" t="s">
        <v>370</v>
      </c>
      <c r="B18413" s="2" t="s">
        <v>408</v>
      </c>
      <c r="C18413" s="2" t="s">
        <v>409</v>
      </c>
      <c r="D18413" s="2" t="s">
        <v>17858</v>
      </c>
      <c r="E18413" s="2" t="s">
        <v>14352</v>
      </c>
      <c r="F18413" s="2">
        <v>23271812</v>
      </c>
      <c r="G18413" s="2" t="s">
        <v>496</v>
      </c>
      <c r="H18413" s="2">
        <v>2</v>
      </c>
      <c r="I18413" s="2">
        <v>6</v>
      </c>
      <c r="J18413" s="2">
        <v>10</v>
      </c>
      <c r="K18413" s="2">
        <v>10</v>
      </c>
      <c r="L18413" s="3">
        <v>624000</v>
      </c>
      <c r="M18413" s="2" t="s">
        <v>20</v>
      </c>
      <c r="N18413" s="4" t="s">
        <v>21</v>
      </c>
    </row>
    <row r="18414" spans="1:14" x14ac:dyDescent="0.25">
      <c r="A18414" s="1" t="s">
        <v>370</v>
      </c>
      <c r="B18414" s="2" t="s">
        <v>408</v>
      </c>
      <c r="C18414" s="2" t="s">
        <v>409</v>
      </c>
      <c r="D18414" s="2" t="s">
        <v>17858</v>
      </c>
      <c r="E18414" s="2" t="s">
        <v>14352</v>
      </c>
      <c r="F18414" s="2">
        <v>23271812</v>
      </c>
      <c r="G18414" s="2" t="s">
        <v>496</v>
      </c>
      <c r="H18414" s="2">
        <v>2</v>
      </c>
      <c r="I18414" s="2">
        <v>6</v>
      </c>
      <c r="J18414" s="2">
        <v>10</v>
      </c>
      <c r="K18414" s="2">
        <v>1</v>
      </c>
      <c r="L18414" s="3">
        <v>2000000</v>
      </c>
      <c r="M18414" s="2" t="s">
        <v>20</v>
      </c>
      <c r="N18414" s="4" t="s">
        <v>21</v>
      </c>
    </row>
    <row r="18415" spans="1:14" x14ac:dyDescent="0.25">
      <c r="A18415" s="1" t="s">
        <v>370</v>
      </c>
      <c r="B18415" s="2" t="s">
        <v>408</v>
      </c>
      <c r="C18415" s="2" t="s">
        <v>409</v>
      </c>
      <c r="D18415" s="2" t="s">
        <v>17858</v>
      </c>
      <c r="E18415" s="2" t="s">
        <v>14353</v>
      </c>
      <c r="F18415" s="2">
        <v>20121601</v>
      </c>
      <c r="G18415" s="2" t="s">
        <v>496</v>
      </c>
      <c r="H18415" s="2">
        <v>2</v>
      </c>
      <c r="I18415" s="2">
        <v>6</v>
      </c>
      <c r="J18415" s="2">
        <v>10</v>
      </c>
      <c r="K18415" s="2">
        <v>5</v>
      </c>
      <c r="L18415" s="3">
        <v>225000</v>
      </c>
      <c r="M18415" s="2" t="s">
        <v>0</v>
      </c>
      <c r="N18415" s="4" t="s">
        <v>21</v>
      </c>
    </row>
    <row r="18416" spans="1:14" x14ac:dyDescent="0.25">
      <c r="A18416" s="1" t="s">
        <v>370</v>
      </c>
      <c r="B18416" s="2" t="s">
        <v>408</v>
      </c>
      <c r="C18416" s="2" t="s">
        <v>409</v>
      </c>
      <c r="D18416" s="2" t="s">
        <v>17858</v>
      </c>
      <c r="E18416" s="2" t="s">
        <v>14354</v>
      </c>
      <c r="F18416" s="2">
        <v>20121601</v>
      </c>
      <c r="G18416" s="2" t="s">
        <v>496</v>
      </c>
      <c r="H18416" s="2">
        <v>2</v>
      </c>
      <c r="I18416" s="2">
        <v>6</v>
      </c>
      <c r="J18416" s="2">
        <v>10</v>
      </c>
      <c r="K18416" s="2">
        <v>5</v>
      </c>
      <c r="L18416" s="3">
        <v>225000</v>
      </c>
      <c r="M18416" s="2" t="s">
        <v>0</v>
      </c>
      <c r="N18416" s="4" t="s">
        <v>21</v>
      </c>
    </row>
    <row r="18417" spans="1:14" x14ac:dyDescent="0.25">
      <c r="A18417" s="1" t="s">
        <v>370</v>
      </c>
      <c r="B18417" s="2" t="s">
        <v>408</v>
      </c>
      <c r="C18417" s="2" t="s">
        <v>409</v>
      </c>
      <c r="D18417" s="2" t="s">
        <v>17858</v>
      </c>
      <c r="E18417" s="2" t="s">
        <v>14353</v>
      </c>
      <c r="F18417" s="2">
        <v>20121601</v>
      </c>
      <c r="G18417" s="2" t="s">
        <v>496</v>
      </c>
      <c r="H18417" s="2">
        <v>2</v>
      </c>
      <c r="I18417" s="2">
        <v>6</v>
      </c>
      <c r="J18417" s="2">
        <v>10</v>
      </c>
      <c r="K18417" s="2">
        <v>5</v>
      </c>
      <c r="L18417" s="3">
        <v>100000</v>
      </c>
      <c r="M18417" s="2" t="s">
        <v>0</v>
      </c>
      <c r="N18417" s="4" t="s">
        <v>21</v>
      </c>
    </row>
    <row r="18418" spans="1:14" x14ac:dyDescent="0.25">
      <c r="A18418" s="1" t="s">
        <v>370</v>
      </c>
      <c r="B18418" s="2" t="s">
        <v>408</v>
      </c>
      <c r="C18418" s="2" t="s">
        <v>409</v>
      </c>
      <c r="D18418" s="2" t="s">
        <v>17858</v>
      </c>
      <c r="E18418" s="2" t="s">
        <v>14353</v>
      </c>
      <c r="F18418" s="2">
        <v>20121601</v>
      </c>
      <c r="G18418" s="2" t="s">
        <v>496</v>
      </c>
      <c r="H18418" s="2">
        <v>2</v>
      </c>
      <c r="I18418" s="2">
        <v>6</v>
      </c>
      <c r="J18418" s="2">
        <v>10</v>
      </c>
      <c r="K18418" s="2">
        <v>5</v>
      </c>
      <c r="L18418" s="3">
        <v>100000</v>
      </c>
      <c r="M18418" s="2" t="s">
        <v>0</v>
      </c>
      <c r="N18418" s="4" t="s">
        <v>21</v>
      </c>
    </row>
    <row r="18419" spans="1:14" x14ac:dyDescent="0.25">
      <c r="A18419" s="1" t="s">
        <v>370</v>
      </c>
      <c r="B18419" s="2" t="s">
        <v>408</v>
      </c>
      <c r="C18419" s="2" t="s">
        <v>409</v>
      </c>
      <c r="D18419" s="2" t="s">
        <v>17858</v>
      </c>
      <c r="E18419" s="2" t="s">
        <v>14353</v>
      </c>
      <c r="F18419" s="2">
        <v>20121601</v>
      </c>
      <c r="G18419" s="2" t="s">
        <v>496</v>
      </c>
      <c r="H18419" s="2">
        <v>2</v>
      </c>
      <c r="I18419" s="2">
        <v>6</v>
      </c>
      <c r="J18419" s="2">
        <v>10</v>
      </c>
      <c r="K18419" s="2">
        <v>5</v>
      </c>
      <c r="L18419" s="3">
        <v>425000</v>
      </c>
      <c r="M18419" s="2" t="s">
        <v>0</v>
      </c>
      <c r="N18419" s="4" t="s">
        <v>21</v>
      </c>
    </row>
    <row r="18420" spans="1:14" x14ac:dyDescent="0.25">
      <c r="A18420" s="1" t="s">
        <v>370</v>
      </c>
      <c r="B18420" s="2" t="s">
        <v>408</v>
      </c>
      <c r="C18420" s="2" t="s">
        <v>409</v>
      </c>
      <c r="D18420" s="2" t="s">
        <v>17858</v>
      </c>
      <c r="E18420" s="2" t="s">
        <v>14355</v>
      </c>
      <c r="F18420" s="2">
        <v>20121601</v>
      </c>
      <c r="G18420" s="2" t="s">
        <v>496</v>
      </c>
      <c r="H18420" s="2">
        <v>2</v>
      </c>
      <c r="I18420" s="2">
        <v>6</v>
      </c>
      <c r="J18420" s="2">
        <v>10</v>
      </c>
      <c r="K18420" s="2">
        <v>2</v>
      </c>
      <c r="L18420" s="3">
        <v>96000</v>
      </c>
      <c r="M18420" s="2" t="s">
        <v>20</v>
      </c>
      <c r="N18420" s="4" t="s">
        <v>21</v>
      </c>
    </row>
    <row r="18421" spans="1:14" x14ac:dyDescent="0.25">
      <c r="A18421" s="1" t="s">
        <v>370</v>
      </c>
      <c r="B18421" s="2" t="s">
        <v>408</v>
      </c>
      <c r="C18421" s="2" t="s">
        <v>409</v>
      </c>
      <c r="D18421" s="2" t="s">
        <v>17858</v>
      </c>
      <c r="E18421" s="2" t="s">
        <v>14356</v>
      </c>
      <c r="F18421" s="2">
        <v>27112825</v>
      </c>
      <c r="G18421" s="2" t="s">
        <v>496</v>
      </c>
      <c r="H18421" s="2">
        <v>2</v>
      </c>
      <c r="I18421" s="2">
        <v>6</v>
      </c>
      <c r="J18421" s="2">
        <v>10</v>
      </c>
      <c r="K18421" s="2">
        <v>2</v>
      </c>
      <c r="L18421" s="3">
        <v>120200</v>
      </c>
      <c r="M18421" s="2" t="s">
        <v>20</v>
      </c>
      <c r="N18421" s="4" t="s">
        <v>21</v>
      </c>
    </row>
    <row r="18422" spans="1:14" x14ac:dyDescent="0.25">
      <c r="A18422" s="1" t="s">
        <v>370</v>
      </c>
      <c r="B18422" s="2" t="s">
        <v>408</v>
      </c>
      <c r="C18422" s="2" t="s">
        <v>409</v>
      </c>
      <c r="D18422" s="2" t="s">
        <v>17858</v>
      </c>
      <c r="E18422" s="2" t="s">
        <v>14356</v>
      </c>
      <c r="F18422" s="2">
        <v>27112825</v>
      </c>
      <c r="G18422" s="2" t="s">
        <v>496</v>
      </c>
      <c r="H18422" s="2">
        <v>2</v>
      </c>
      <c r="I18422" s="2">
        <v>6</v>
      </c>
      <c r="J18422" s="2">
        <v>10</v>
      </c>
      <c r="K18422" s="2">
        <v>2</v>
      </c>
      <c r="L18422" s="3">
        <v>222000</v>
      </c>
      <c r="M18422" s="2" t="s">
        <v>20</v>
      </c>
      <c r="N18422" s="4" t="s">
        <v>21</v>
      </c>
    </row>
    <row r="18423" spans="1:14" x14ac:dyDescent="0.25">
      <c r="A18423" s="1" t="s">
        <v>370</v>
      </c>
      <c r="B18423" s="2" t="s">
        <v>408</v>
      </c>
      <c r="C18423" s="2" t="s">
        <v>409</v>
      </c>
      <c r="D18423" s="2" t="s">
        <v>17858</v>
      </c>
      <c r="E18423" s="2" t="s">
        <v>14356</v>
      </c>
      <c r="F18423" s="2">
        <v>27112825</v>
      </c>
      <c r="G18423" s="2" t="s">
        <v>496</v>
      </c>
      <c r="H18423" s="2">
        <v>2</v>
      </c>
      <c r="I18423" s="2">
        <v>6</v>
      </c>
      <c r="J18423" s="2">
        <v>10</v>
      </c>
      <c r="K18423" s="2">
        <v>2</v>
      </c>
      <c r="L18423" s="3">
        <v>184800</v>
      </c>
      <c r="M18423" s="2" t="s">
        <v>20</v>
      </c>
      <c r="N18423" s="4" t="s">
        <v>21</v>
      </c>
    </row>
    <row r="18424" spans="1:14" x14ac:dyDescent="0.25">
      <c r="A18424" s="1" t="s">
        <v>370</v>
      </c>
      <c r="B18424" s="2" t="s">
        <v>408</v>
      </c>
      <c r="C18424" s="2" t="s">
        <v>409</v>
      </c>
      <c r="D18424" s="2" t="s">
        <v>17858</v>
      </c>
      <c r="E18424" s="2" t="s">
        <v>14356</v>
      </c>
      <c r="F18424" s="2">
        <v>27112825</v>
      </c>
      <c r="G18424" s="2" t="s">
        <v>496</v>
      </c>
      <c r="H18424" s="2">
        <v>2</v>
      </c>
      <c r="I18424" s="2">
        <v>6</v>
      </c>
      <c r="J18424" s="2">
        <v>10</v>
      </c>
      <c r="K18424" s="2">
        <v>2</v>
      </c>
      <c r="L18424" s="3">
        <v>81000</v>
      </c>
      <c r="M18424" s="2" t="s">
        <v>20</v>
      </c>
      <c r="N18424" s="4" t="s">
        <v>21</v>
      </c>
    </row>
    <row r="18425" spans="1:14" x14ac:dyDescent="0.25">
      <c r="A18425" s="1" t="s">
        <v>370</v>
      </c>
      <c r="B18425" s="2" t="s">
        <v>408</v>
      </c>
      <c r="C18425" s="2" t="s">
        <v>409</v>
      </c>
      <c r="D18425" s="2" t="s">
        <v>17858</v>
      </c>
      <c r="E18425" s="2" t="s">
        <v>14357</v>
      </c>
      <c r="F18425" s="2">
        <v>27112825</v>
      </c>
      <c r="G18425" s="2" t="s">
        <v>496</v>
      </c>
      <c r="H18425" s="2">
        <v>2</v>
      </c>
      <c r="I18425" s="2">
        <v>6</v>
      </c>
      <c r="J18425" s="2">
        <v>10</v>
      </c>
      <c r="K18425" s="2">
        <v>2</v>
      </c>
      <c r="L18425" s="3">
        <v>120200</v>
      </c>
      <c r="M18425" s="2" t="s">
        <v>20</v>
      </c>
      <c r="N18425" s="4" t="s">
        <v>21</v>
      </c>
    </row>
    <row r="18426" spans="1:14" x14ac:dyDescent="0.25">
      <c r="A18426" s="1" t="s">
        <v>370</v>
      </c>
      <c r="B18426" s="2" t="s">
        <v>408</v>
      </c>
      <c r="C18426" s="2" t="s">
        <v>409</v>
      </c>
      <c r="D18426" s="2" t="s">
        <v>17858</v>
      </c>
      <c r="E18426" s="2" t="s">
        <v>14358</v>
      </c>
      <c r="F18426" s="2">
        <v>31162810</v>
      </c>
      <c r="G18426" s="2" t="s">
        <v>496</v>
      </c>
      <c r="H18426" s="2">
        <v>2</v>
      </c>
      <c r="I18426" s="2">
        <v>6</v>
      </c>
      <c r="J18426" s="2">
        <v>10</v>
      </c>
      <c r="K18426" s="2">
        <v>200</v>
      </c>
      <c r="L18426" s="3">
        <v>1000000</v>
      </c>
      <c r="M18426" s="2" t="s">
        <v>0</v>
      </c>
      <c r="N18426" s="4" t="s">
        <v>21</v>
      </c>
    </row>
    <row r="18427" spans="1:14" x14ac:dyDescent="0.25">
      <c r="A18427" s="1" t="s">
        <v>370</v>
      </c>
      <c r="B18427" s="2" t="s">
        <v>408</v>
      </c>
      <c r="C18427" s="2" t="s">
        <v>409</v>
      </c>
      <c r="D18427" s="2" t="s">
        <v>17858</v>
      </c>
      <c r="E18427" s="2" t="s">
        <v>14359</v>
      </c>
      <c r="F18427" s="2">
        <v>31162810</v>
      </c>
      <c r="G18427" s="2" t="s">
        <v>496</v>
      </c>
      <c r="H18427" s="2">
        <v>2</v>
      </c>
      <c r="I18427" s="2">
        <v>6</v>
      </c>
      <c r="J18427" s="2">
        <v>10</v>
      </c>
      <c r="K18427" s="2">
        <v>20</v>
      </c>
      <c r="L18427" s="3">
        <v>100000</v>
      </c>
      <c r="M18427" s="2" t="s">
        <v>0</v>
      </c>
      <c r="N18427" s="4" t="s">
        <v>21</v>
      </c>
    </row>
    <row r="18428" spans="1:14" x14ac:dyDescent="0.25">
      <c r="A18428" s="1" t="s">
        <v>370</v>
      </c>
      <c r="B18428" s="2" t="s">
        <v>408</v>
      </c>
      <c r="C18428" s="2" t="s">
        <v>409</v>
      </c>
      <c r="D18428" s="2" t="s">
        <v>17858</v>
      </c>
      <c r="E18428" s="2" t="s">
        <v>14360</v>
      </c>
      <c r="F18428" s="2">
        <v>31162810</v>
      </c>
      <c r="G18428" s="2" t="s">
        <v>496</v>
      </c>
      <c r="H18428" s="2">
        <v>2</v>
      </c>
      <c r="I18428" s="2">
        <v>6</v>
      </c>
      <c r="J18428" s="2">
        <v>10</v>
      </c>
      <c r="K18428" s="2">
        <v>100</v>
      </c>
      <c r="L18428" s="3">
        <v>500000</v>
      </c>
      <c r="M18428" s="2" t="s">
        <v>0</v>
      </c>
      <c r="N18428" s="4" t="s">
        <v>21</v>
      </c>
    </row>
    <row r="18429" spans="1:14" x14ac:dyDescent="0.25">
      <c r="A18429" s="1" t="s">
        <v>370</v>
      </c>
      <c r="B18429" s="2" t="s">
        <v>408</v>
      </c>
      <c r="C18429" s="2" t="s">
        <v>409</v>
      </c>
      <c r="D18429" s="2" t="s">
        <v>17858</v>
      </c>
      <c r="E18429" s="2" t="s">
        <v>14361</v>
      </c>
      <c r="F18429" s="2">
        <v>39121405</v>
      </c>
      <c r="G18429" s="2" t="s">
        <v>496</v>
      </c>
      <c r="H18429" s="2">
        <v>2</v>
      </c>
      <c r="I18429" s="2">
        <v>6</v>
      </c>
      <c r="J18429" s="2">
        <v>10</v>
      </c>
      <c r="K18429" s="2">
        <v>100</v>
      </c>
      <c r="L18429" s="3">
        <v>250000</v>
      </c>
      <c r="M18429" s="2" t="s">
        <v>0</v>
      </c>
      <c r="N18429" s="4" t="s">
        <v>21</v>
      </c>
    </row>
    <row r="18430" spans="1:14" x14ac:dyDescent="0.25">
      <c r="A18430" s="1" t="s">
        <v>370</v>
      </c>
      <c r="B18430" s="2" t="s">
        <v>408</v>
      </c>
      <c r="C18430" s="2" t="s">
        <v>409</v>
      </c>
      <c r="D18430" s="2" t="s">
        <v>17858</v>
      </c>
      <c r="E18430" s="2" t="s">
        <v>14362</v>
      </c>
      <c r="F18430" s="2">
        <v>39121405</v>
      </c>
      <c r="G18430" s="2" t="s">
        <v>496</v>
      </c>
      <c r="H18430" s="2">
        <v>2</v>
      </c>
      <c r="I18430" s="2">
        <v>6</v>
      </c>
      <c r="J18430" s="2">
        <v>10</v>
      </c>
      <c r="K18430" s="2">
        <v>100</v>
      </c>
      <c r="L18430" s="3">
        <v>250000</v>
      </c>
      <c r="M18430" s="2" t="s">
        <v>0</v>
      </c>
      <c r="N18430" s="4" t="s">
        <v>21</v>
      </c>
    </row>
    <row r="18431" spans="1:14" x14ac:dyDescent="0.25">
      <c r="A18431" s="1" t="s">
        <v>370</v>
      </c>
      <c r="B18431" s="2" t="s">
        <v>408</v>
      </c>
      <c r="C18431" s="2" t="s">
        <v>409</v>
      </c>
      <c r="D18431" s="2" t="s">
        <v>17858</v>
      </c>
      <c r="E18431" s="2" t="s">
        <v>14363</v>
      </c>
      <c r="F18431" s="2">
        <v>39121405</v>
      </c>
      <c r="G18431" s="2" t="s">
        <v>496</v>
      </c>
      <c r="H18431" s="2">
        <v>2</v>
      </c>
      <c r="I18431" s="2">
        <v>6</v>
      </c>
      <c r="J18431" s="2">
        <v>10</v>
      </c>
      <c r="K18431" s="2">
        <v>100</v>
      </c>
      <c r="L18431" s="3">
        <v>250000</v>
      </c>
      <c r="M18431" s="2" t="s">
        <v>0</v>
      </c>
      <c r="N18431" s="4" t="s">
        <v>21</v>
      </c>
    </row>
    <row r="18432" spans="1:14" x14ac:dyDescent="0.25">
      <c r="A18432" s="1" t="s">
        <v>370</v>
      </c>
      <c r="B18432" s="2" t="s">
        <v>408</v>
      </c>
      <c r="C18432" s="2" t="s">
        <v>409</v>
      </c>
      <c r="D18432" s="2" t="s">
        <v>17858</v>
      </c>
      <c r="E18432" s="2" t="s">
        <v>14364</v>
      </c>
      <c r="F18432" s="2">
        <v>39121405</v>
      </c>
      <c r="G18432" s="2" t="s">
        <v>496</v>
      </c>
      <c r="H18432" s="2">
        <v>2</v>
      </c>
      <c r="I18432" s="2">
        <v>6</v>
      </c>
      <c r="J18432" s="2">
        <v>10</v>
      </c>
      <c r="K18432" s="2">
        <v>100</v>
      </c>
      <c r="L18432" s="3">
        <v>250000</v>
      </c>
      <c r="M18432" s="2" t="s">
        <v>0</v>
      </c>
      <c r="N18432" s="4" t="s">
        <v>21</v>
      </c>
    </row>
    <row r="18433" spans="1:14" x14ac:dyDescent="0.25">
      <c r="A18433" s="1" t="s">
        <v>370</v>
      </c>
      <c r="B18433" s="2" t="s">
        <v>408</v>
      </c>
      <c r="C18433" s="2" t="s">
        <v>409</v>
      </c>
      <c r="D18433" s="2" t="s">
        <v>17858</v>
      </c>
      <c r="E18433" s="2" t="s">
        <v>14365</v>
      </c>
      <c r="F18433" s="2">
        <v>39121405</v>
      </c>
      <c r="G18433" s="2" t="s">
        <v>496</v>
      </c>
      <c r="H18433" s="2">
        <v>2</v>
      </c>
      <c r="I18433" s="2">
        <v>6</v>
      </c>
      <c r="J18433" s="2">
        <v>10</v>
      </c>
      <c r="K18433" s="2">
        <v>100</v>
      </c>
      <c r="L18433" s="3">
        <v>250000</v>
      </c>
      <c r="M18433" s="2" t="s">
        <v>0</v>
      </c>
      <c r="N18433" s="4" t="s">
        <v>21</v>
      </c>
    </row>
    <row r="18434" spans="1:14" x14ac:dyDescent="0.25">
      <c r="A18434" s="1" t="s">
        <v>370</v>
      </c>
      <c r="B18434" s="2" t="s">
        <v>408</v>
      </c>
      <c r="C18434" s="2" t="s">
        <v>409</v>
      </c>
      <c r="D18434" s="2" t="s">
        <v>17858</v>
      </c>
      <c r="E18434" s="2" t="s">
        <v>14366</v>
      </c>
      <c r="F18434" s="2">
        <v>39121405</v>
      </c>
      <c r="G18434" s="2" t="s">
        <v>496</v>
      </c>
      <c r="H18434" s="2">
        <v>2</v>
      </c>
      <c r="I18434" s="2">
        <v>6</v>
      </c>
      <c r="J18434" s="2">
        <v>10</v>
      </c>
      <c r="K18434" s="2">
        <v>100</v>
      </c>
      <c r="L18434" s="3">
        <v>250000</v>
      </c>
      <c r="M18434" s="2" t="s">
        <v>0</v>
      </c>
      <c r="N18434" s="4" t="s">
        <v>21</v>
      </c>
    </row>
    <row r="18435" spans="1:14" x14ac:dyDescent="0.25">
      <c r="A18435" s="1" t="s">
        <v>370</v>
      </c>
      <c r="B18435" s="2" t="s">
        <v>408</v>
      </c>
      <c r="C18435" s="2" t="s">
        <v>409</v>
      </c>
      <c r="D18435" s="2" t="s">
        <v>17858</v>
      </c>
      <c r="E18435" s="2" t="s">
        <v>14367</v>
      </c>
      <c r="F18435" s="2">
        <v>39121405</v>
      </c>
      <c r="G18435" s="2" t="s">
        <v>496</v>
      </c>
      <c r="H18435" s="2">
        <v>2</v>
      </c>
      <c r="I18435" s="2">
        <v>6</v>
      </c>
      <c r="J18435" s="2">
        <v>10</v>
      </c>
      <c r="K18435" s="2">
        <v>100</v>
      </c>
      <c r="L18435" s="3">
        <v>250000</v>
      </c>
      <c r="M18435" s="2" t="s">
        <v>0</v>
      </c>
      <c r="N18435" s="4" t="s">
        <v>21</v>
      </c>
    </row>
    <row r="18436" spans="1:14" x14ac:dyDescent="0.25">
      <c r="A18436" s="1" t="s">
        <v>370</v>
      </c>
      <c r="B18436" s="2" t="s">
        <v>408</v>
      </c>
      <c r="C18436" s="2" t="s">
        <v>409</v>
      </c>
      <c r="D18436" s="2" t="s">
        <v>17858</v>
      </c>
      <c r="E18436" s="2" t="s">
        <v>14368</v>
      </c>
      <c r="F18436" s="2">
        <v>39121405</v>
      </c>
      <c r="G18436" s="2" t="s">
        <v>496</v>
      </c>
      <c r="H18436" s="2">
        <v>2</v>
      </c>
      <c r="I18436" s="2">
        <v>6</v>
      </c>
      <c r="J18436" s="2">
        <v>10</v>
      </c>
      <c r="K18436" s="2">
        <v>100</v>
      </c>
      <c r="L18436" s="3">
        <v>250000</v>
      </c>
      <c r="M18436" s="2" t="s">
        <v>0</v>
      </c>
      <c r="N18436" s="4" t="s">
        <v>21</v>
      </c>
    </row>
    <row r="18437" spans="1:14" x14ac:dyDescent="0.25">
      <c r="A18437" s="1" t="s">
        <v>370</v>
      </c>
      <c r="B18437" s="2" t="s">
        <v>408</v>
      </c>
      <c r="C18437" s="2" t="s">
        <v>409</v>
      </c>
      <c r="D18437" s="2" t="s">
        <v>17858</v>
      </c>
      <c r="E18437" s="2" t="s">
        <v>14369</v>
      </c>
      <c r="F18437" s="2">
        <v>39121405</v>
      </c>
      <c r="G18437" s="2" t="s">
        <v>496</v>
      </c>
      <c r="H18437" s="2">
        <v>2</v>
      </c>
      <c r="I18437" s="2">
        <v>6</v>
      </c>
      <c r="J18437" s="2">
        <v>10</v>
      </c>
      <c r="K18437" s="2">
        <v>100</v>
      </c>
      <c r="L18437" s="3">
        <v>250000</v>
      </c>
      <c r="M18437" s="2" t="s">
        <v>0</v>
      </c>
      <c r="N18437" s="4" t="s">
        <v>21</v>
      </c>
    </row>
    <row r="18438" spans="1:14" x14ac:dyDescent="0.25">
      <c r="A18438" s="1" t="s">
        <v>370</v>
      </c>
      <c r="B18438" s="2" t="s">
        <v>408</v>
      </c>
      <c r="C18438" s="2" t="s">
        <v>409</v>
      </c>
      <c r="D18438" s="2" t="s">
        <v>17858</v>
      </c>
      <c r="E18438" s="2" t="s">
        <v>14370</v>
      </c>
      <c r="F18438" s="2">
        <v>39121405</v>
      </c>
      <c r="G18438" s="2" t="s">
        <v>496</v>
      </c>
      <c r="H18438" s="2">
        <v>2</v>
      </c>
      <c r="I18438" s="2">
        <v>6</v>
      </c>
      <c r="J18438" s="2">
        <v>10</v>
      </c>
      <c r="K18438" s="2">
        <v>100</v>
      </c>
      <c r="L18438" s="3">
        <v>250000</v>
      </c>
      <c r="M18438" s="2" t="s">
        <v>0</v>
      </c>
      <c r="N18438" s="4" t="s">
        <v>21</v>
      </c>
    </row>
    <row r="18439" spans="1:14" x14ac:dyDescent="0.25">
      <c r="A18439" s="1" t="s">
        <v>370</v>
      </c>
      <c r="B18439" s="2" t="s">
        <v>408</v>
      </c>
      <c r="C18439" s="2" t="s">
        <v>409</v>
      </c>
      <c r="D18439" s="2" t="s">
        <v>17858</v>
      </c>
      <c r="E18439" s="2" t="s">
        <v>14371</v>
      </c>
      <c r="F18439" s="2">
        <v>39121405</v>
      </c>
      <c r="G18439" s="2" t="s">
        <v>496</v>
      </c>
      <c r="H18439" s="2">
        <v>2</v>
      </c>
      <c r="I18439" s="2">
        <v>6</v>
      </c>
      <c r="J18439" s="2">
        <v>10</v>
      </c>
      <c r="K18439" s="2">
        <v>100</v>
      </c>
      <c r="L18439" s="3">
        <v>360000</v>
      </c>
      <c r="M18439" s="2" t="s">
        <v>0</v>
      </c>
      <c r="N18439" s="4" t="s">
        <v>21</v>
      </c>
    </row>
    <row r="18440" spans="1:14" x14ac:dyDescent="0.25">
      <c r="A18440" s="1" t="s">
        <v>370</v>
      </c>
      <c r="B18440" s="2" t="s">
        <v>408</v>
      </c>
      <c r="C18440" s="2" t="s">
        <v>409</v>
      </c>
      <c r="D18440" s="2" t="s">
        <v>17858</v>
      </c>
      <c r="E18440" s="2" t="s">
        <v>14372</v>
      </c>
      <c r="F18440" s="2">
        <v>39121405</v>
      </c>
      <c r="G18440" s="2" t="s">
        <v>496</v>
      </c>
      <c r="H18440" s="2">
        <v>2</v>
      </c>
      <c r="I18440" s="2">
        <v>6</v>
      </c>
      <c r="J18440" s="2">
        <v>10</v>
      </c>
      <c r="K18440" s="2">
        <v>100</v>
      </c>
      <c r="L18440" s="3">
        <v>360000</v>
      </c>
      <c r="M18440" s="2" t="s">
        <v>0</v>
      </c>
      <c r="N18440" s="4" t="s">
        <v>21</v>
      </c>
    </row>
    <row r="18441" spans="1:14" x14ac:dyDescent="0.25">
      <c r="A18441" s="1" t="s">
        <v>370</v>
      </c>
      <c r="B18441" s="2" t="s">
        <v>408</v>
      </c>
      <c r="C18441" s="2" t="s">
        <v>409</v>
      </c>
      <c r="D18441" s="2" t="s">
        <v>17858</v>
      </c>
      <c r="E18441" s="2" t="s">
        <v>14373</v>
      </c>
      <c r="F18441" s="2">
        <v>39121405</v>
      </c>
      <c r="G18441" s="2" t="s">
        <v>496</v>
      </c>
      <c r="H18441" s="2">
        <v>2</v>
      </c>
      <c r="I18441" s="2">
        <v>6</v>
      </c>
      <c r="J18441" s="2">
        <v>10</v>
      </c>
      <c r="K18441" s="2">
        <v>100</v>
      </c>
      <c r="L18441" s="3">
        <v>360000</v>
      </c>
      <c r="M18441" s="2" t="s">
        <v>0</v>
      </c>
      <c r="N18441" s="4" t="s">
        <v>21</v>
      </c>
    </row>
    <row r="18442" spans="1:14" x14ac:dyDescent="0.25">
      <c r="A18442" s="1" t="s">
        <v>370</v>
      </c>
      <c r="B18442" s="2" t="s">
        <v>408</v>
      </c>
      <c r="C18442" s="2" t="s">
        <v>409</v>
      </c>
      <c r="D18442" s="2" t="s">
        <v>17858</v>
      </c>
      <c r="E18442" s="2" t="s">
        <v>14374</v>
      </c>
      <c r="F18442" s="2">
        <v>39121405</v>
      </c>
      <c r="G18442" s="2" t="s">
        <v>496</v>
      </c>
      <c r="H18442" s="2">
        <v>2</v>
      </c>
      <c r="I18442" s="2">
        <v>6</v>
      </c>
      <c r="J18442" s="2">
        <v>10</v>
      </c>
      <c r="K18442" s="2">
        <v>100</v>
      </c>
      <c r="L18442" s="3">
        <v>360000</v>
      </c>
      <c r="M18442" s="2" t="s">
        <v>0</v>
      </c>
      <c r="N18442" s="4" t="s">
        <v>21</v>
      </c>
    </row>
    <row r="18443" spans="1:14" x14ac:dyDescent="0.25">
      <c r="A18443" s="1" t="s">
        <v>370</v>
      </c>
      <c r="B18443" s="2" t="s">
        <v>408</v>
      </c>
      <c r="C18443" s="2" t="s">
        <v>409</v>
      </c>
      <c r="D18443" s="2" t="s">
        <v>17858</v>
      </c>
      <c r="E18443" s="2" t="s">
        <v>14375</v>
      </c>
      <c r="F18443" s="2">
        <v>39121405</v>
      </c>
      <c r="G18443" s="2" t="s">
        <v>496</v>
      </c>
      <c r="H18443" s="2">
        <v>2</v>
      </c>
      <c r="I18443" s="2">
        <v>6</v>
      </c>
      <c r="J18443" s="2">
        <v>10</v>
      </c>
      <c r="K18443" s="2">
        <v>100</v>
      </c>
      <c r="L18443" s="3">
        <v>360000</v>
      </c>
      <c r="M18443" s="2" t="s">
        <v>0</v>
      </c>
      <c r="N18443" s="4" t="s">
        <v>21</v>
      </c>
    </row>
    <row r="18444" spans="1:14" x14ac:dyDescent="0.25">
      <c r="A18444" s="1" t="s">
        <v>370</v>
      </c>
      <c r="B18444" s="2" t="s">
        <v>408</v>
      </c>
      <c r="C18444" s="2" t="s">
        <v>409</v>
      </c>
      <c r="D18444" s="2" t="s">
        <v>17858</v>
      </c>
      <c r="E18444" s="2" t="s">
        <v>14376</v>
      </c>
      <c r="F18444" s="2">
        <v>10141601</v>
      </c>
      <c r="G18444" s="2" t="s">
        <v>496</v>
      </c>
      <c r="H18444" s="2">
        <v>2</v>
      </c>
      <c r="I18444" s="2">
        <v>6</v>
      </c>
      <c r="J18444" s="2">
        <v>10</v>
      </c>
      <c r="K18444" s="2">
        <v>3</v>
      </c>
      <c r="L18444" s="3">
        <v>48000</v>
      </c>
      <c r="M18444" s="2" t="s">
        <v>20</v>
      </c>
      <c r="N18444" s="4" t="s">
        <v>21</v>
      </c>
    </row>
    <row r="18445" spans="1:14" x14ac:dyDescent="0.25">
      <c r="A18445" s="1" t="s">
        <v>370</v>
      </c>
      <c r="B18445" s="2" t="s">
        <v>408</v>
      </c>
      <c r="C18445" s="2" t="s">
        <v>409</v>
      </c>
      <c r="D18445" s="2" t="s">
        <v>17858</v>
      </c>
      <c r="E18445" s="2" t="s">
        <v>14377</v>
      </c>
      <c r="F18445" s="2">
        <v>10141601</v>
      </c>
      <c r="G18445" s="2" t="s">
        <v>496</v>
      </c>
      <c r="H18445" s="2">
        <v>2</v>
      </c>
      <c r="I18445" s="2">
        <v>6</v>
      </c>
      <c r="J18445" s="2">
        <v>10</v>
      </c>
      <c r="K18445" s="2">
        <v>3</v>
      </c>
      <c r="L18445" s="3">
        <v>54000</v>
      </c>
      <c r="M18445" s="2" t="s">
        <v>20</v>
      </c>
      <c r="N18445" s="4" t="s">
        <v>21</v>
      </c>
    </row>
    <row r="18446" spans="1:14" x14ac:dyDescent="0.25">
      <c r="A18446" s="1" t="s">
        <v>370</v>
      </c>
      <c r="B18446" s="2" t="s">
        <v>408</v>
      </c>
      <c r="C18446" s="2" t="s">
        <v>409</v>
      </c>
      <c r="D18446" s="2" t="s">
        <v>17858</v>
      </c>
      <c r="E18446" s="2" t="s">
        <v>14378</v>
      </c>
      <c r="F18446" s="2">
        <v>10141601</v>
      </c>
      <c r="G18446" s="2" t="s">
        <v>496</v>
      </c>
      <c r="H18446" s="2">
        <v>2</v>
      </c>
      <c r="I18446" s="2">
        <v>6</v>
      </c>
      <c r="J18446" s="2">
        <v>10</v>
      </c>
      <c r="K18446" s="2">
        <v>3</v>
      </c>
      <c r="L18446" s="3">
        <v>63000</v>
      </c>
      <c r="M18446" s="2" t="s">
        <v>20</v>
      </c>
      <c r="N18446" s="4" t="s">
        <v>21</v>
      </c>
    </row>
    <row r="18447" spans="1:14" x14ac:dyDescent="0.25">
      <c r="A18447" s="1" t="s">
        <v>370</v>
      </c>
      <c r="B18447" s="2" t="s">
        <v>408</v>
      </c>
      <c r="C18447" s="2" t="s">
        <v>409</v>
      </c>
      <c r="D18447" s="2" t="s">
        <v>17858</v>
      </c>
      <c r="E18447" s="2" t="s">
        <v>14379</v>
      </c>
      <c r="F18447" s="2">
        <v>10141601</v>
      </c>
      <c r="G18447" s="2" t="s">
        <v>496</v>
      </c>
      <c r="H18447" s="2">
        <v>2</v>
      </c>
      <c r="I18447" s="2">
        <v>6</v>
      </c>
      <c r="J18447" s="2">
        <v>10</v>
      </c>
      <c r="K18447" s="2">
        <v>4</v>
      </c>
      <c r="L18447" s="3">
        <v>100000</v>
      </c>
      <c r="M18447" s="2" t="s">
        <v>20</v>
      </c>
      <c r="N18447" s="4" t="s">
        <v>21</v>
      </c>
    </row>
    <row r="18448" spans="1:14" x14ac:dyDescent="0.25">
      <c r="A18448" s="1" t="s">
        <v>370</v>
      </c>
      <c r="B18448" s="2" t="s">
        <v>408</v>
      </c>
      <c r="C18448" s="2" t="s">
        <v>409</v>
      </c>
      <c r="D18448" s="2" t="s">
        <v>17858</v>
      </c>
      <c r="E18448" s="2" t="s">
        <v>14380</v>
      </c>
      <c r="F18448" s="2">
        <v>31201535</v>
      </c>
      <c r="G18448" s="2" t="s">
        <v>496</v>
      </c>
      <c r="H18448" s="2">
        <v>2</v>
      </c>
      <c r="I18448" s="2">
        <v>6</v>
      </c>
      <c r="J18448" s="2">
        <v>10</v>
      </c>
      <c r="K18448" s="2">
        <v>3</v>
      </c>
      <c r="L18448" s="3">
        <v>168000</v>
      </c>
      <c r="M18448" s="2" t="s">
        <v>0</v>
      </c>
      <c r="N18448" s="4" t="s">
        <v>21</v>
      </c>
    </row>
    <row r="18449" spans="1:14" x14ac:dyDescent="0.25">
      <c r="A18449" s="1" t="s">
        <v>370</v>
      </c>
      <c r="B18449" s="2" t="s">
        <v>408</v>
      </c>
      <c r="C18449" s="2" t="s">
        <v>409</v>
      </c>
      <c r="D18449" s="2" t="s">
        <v>17858</v>
      </c>
      <c r="E18449" s="2" t="s">
        <v>14381</v>
      </c>
      <c r="F18449" s="2">
        <v>23271700</v>
      </c>
      <c r="G18449" s="2" t="s">
        <v>496</v>
      </c>
      <c r="H18449" s="2">
        <v>2</v>
      </c>
      <c r="I18449" s="2">
        <v>6</v>
      </c>
      <c r="J18449" s="2">
        <v>10</v>
      </c>
      <c r="K18449" s="2">
        <v>5</v>
      </c>
      <c r="L18449" s="3">
        <v>400000</v>
      </c>
      <c r="M18449" s="2" t="s">
        <v>0</v>
      </c>
      <c r="N18449" s="4" t="s">
        <v>21</v>
      </c>
    </row>
    <row r="18450" spans="1:14" x14ac:dyDescent="0.25">
      <c r="A18450" s="1" t="s">
        <v>370</v>
      </c>
      <c r="B18450" s="2" t="s">
        <v>408</v>
      </c>
      <c r="C18450" s="2" t="s">
        <v>409</v>
      </c>
      <c r="D18450" s="2" t="s">
        <v>17858</v>
      </c>
      <c r="E18450" s="2" t="s">
        <v>14382</v>
      </c>
      <c r="F18450" s="2">
        <v>23271700</v>
      </c>
      <c r="G18450" s="2" t="s">
        <v>496</v>
      </c>
      <c r="H18450" s="2">
        <v>2</v>
      </c>
      <c r="I18450" s="2">
        <v>6</v>
      </c>
      <c r="J18450" s="2">
        <v>10</v>
      </c>
      <c r="K18450" s="2">
        <v>5</v>
      </c>
      <c r="L18450" s="3">
        <v>400000</v>
      </c>
      <c r="M18450" s="2" t="s">
        <v>0</v>
      </c>
      <c r="N18450" s="4" t="s">
        <v>21</v>
      </c>
    </row>
    <row r="18451" spans="1:14" x14ac:dyDescent="0.25">
      <c r="A18451" s="1" t="s">
        <v>370</v>
      </c>
      <c r="B18451" s="2" t="s">
        <v>408</v>
      </c>
      <c r="C18451" s="2" t="s">
        <v>409</v>
      </c>
      <c r="D18451" s="2" t="s">
        <v>17858</v>
      </c>
      <c r="E18451" s="2" t="s">
        <v>14383</v>
      </c>
      <c r="F18451" s="2">
        <v>39121435</v>
      </c>
      <c r="G18451" s="2" t="s">
        <v>496</v>
      </c>
      <c r="H18451" s="2">
        <v>2</v>
      </c>
      <c r="I18451" s="2">
        <v>6</v>
      </c>
      <c r="J18451" s="2">
        <v>10</v>
      </c>
      <c r="K18451" s="2">
        <v>4</v>
      </c>
      <c r="L18451" s="3">
        <v>44000</v>
      </c>
      <c r="M18451" s="2" t="s">
        <v>17389</v>
      </c>
      <c r="N18451" s="4" t="s">
        <v>21</v>
      </c>
    </row>
    <row r="18452" spans="1:14" x14ac:dyDescent="0.25">
      <c r="A18452" s="1" t="s">
        <v>370</v>
      </c>
      <c r="B18452" s="2" t="s">
        <v>408</v>
      </c>
      <c r="C18452" s="2" t="s">
        <v>409</v>
      </c>
      <c r="D18452" s="2" t="s">
        <v>17858</v>
      </c>
      <c r="E18452" s="2" t="s">
        <v>14384</v>
      </c>
      <c r="F18452" s="2">
        <v>39121435</v>
      </c>
      <c r="G18452" s="2" t="s">
        <v>496</v>
      </c>
      <c r="H18452" s="2">
        <v>2</v>
      </c>
      <c r="I18452" s="2">
        <v>6</v>
      </c>
      <c r="J18452" s="2">
        <v>10</v>
      </c>
      <c r="K18452" s="2">
        <v>4</v>
      </c>
      <c r="L18452" s="3">
        <v>60000</v>
      </c>
      <c r="M18452" s="2" t="s">
        <v>17389</v>
      </c>
      <c r="N18452" s="4" t="s">
        <v>21</v>
      </c>
    </row>
    <row r="18453" spans="1:14" x14ac:dyDescent="0.25">
      <c r="A18453" s="1" t="s">
        <v>370</v>
      </c>
      <c r="B18453" s="2" t="s">
        <v>408</v>
      </c>
      <c r="C18453" s="2" t="s">
        <v>409</v>
      </c>
      <c r="D18453" s="2" t="s">
        <v>17858</v>
      </c>
      <c r="E18453" s="2" t="s">
        <v>14385</v>
      </c>
      <c r="F18453" s="2">
        <v>39121435</v>
      </c>
      <c r="G18453" s="2" t="s">
        <v>496</v>
      </c>
      <c r="H18453" s="2">
        <v>2</v>
      </c>
      <c r="I18453" s="2">
        <v>6</v>
      </c>
      <c r="J18453" s="2">
        <v>10</v>
      </c>
      <c r="K18453" s="2">
        <v>4</v>
      </c>
      <c r="L18453" s="3">
        <v>72000</v>
      </c>
      <c r="M18453" s="2" t="s">
        <v>17389</v>
      </c>
      <c r="N18453" s="4" t="s">
        <v>21</v>
      </c>
    </row>
    <row r="18454" spans="1:14" x14ac:dyDescent="0.25">
      <c r="A18454" s="1" t="s">
        <v>370</v>
      </c>
      <c r="B18454" s="2" t="s">
        <v>408</v>
      </c>
      <c r="C18454" s="2" t="s">
        <v>409</v>
      </c>
      <c r="D18454" s="2" t="s">
        <v>17858</v>
      </c>
      <c r="E18454" s="2" t="s">
        <v>14386</v>
      </c>
      <c r="F18454" s="2">
        <v>39121435</v>
      </c>
      <c r="G18454" s="2" t="s">
        <v>496</v>
      </c>
      <c r="H18454" s="2">
        <v>2</v>
      </c>
      <c r="I18454" s="2">
        <v>6</v>
      </c>
      <c r="J18454" s="2">
        <v>10</v>
      </c>
      <c r="K18454" s="2">
        <v>4</v>
      </c>
      <c r="L18454" s="3">
        <v>84000</v>
      </c>
      <c r="M18454" s="2" t="s">
        <v>17389</v>
      </c>
      <c r="N18454" s="4" t="s">
        <v>21</v>
      </c>
    </row>
    <row r="18455" spans="1:14" x14ac:dyDescent="0.25">
      <c r="A18455" s="1" t="s">
        <v>370</v>
      </c>
      <c r="B18455" s="2" t="s">
        <v>408</v>
      </c>
      <c r="C18455" s="2" t="s">
        <v>409</v>
      </c>
      <c r="D18455" s="2" t="s">
        <v>17858</v>
      </c>
      <c r="E18455" s="2" t="s">
        <v>14387</v>
      </c>
      <c r="F18455" s="2">
        <v>39121435</v>
      </c>
      <c r="G18455" s="2" t="s">
        <v>496</v>
      </c>
      <c r="H18455" s="2">
        <v>2</v>
      </c>
      <c r="I18455" s="2">
        <v>6</v>
      </c>
      <c r="J18455" s="2">
        <v>10</v>
      </c>
      <c r="K18455" s="2">
        <v>4</v>
      </c>
      <c r="L18455" s="3">
        <v>100000</v>
      </c>
      <c r="M18455" s="2" t="s">
        <v>17389</v>
      </c>
      <c r="N18455" s="4" t="s">
        <v>21</v>
      </c>
    </row>
    <row r="18456" spans="1:14" x14ac:dyDescent="0.25">
      <c r="A18456" s="1" t="s">
        <v>370</v>
      </c>
      <c r="B18456" s="2" t="s">
        <v>408</v>
      </c>
      <c r="C18456" s="2" t="s">
        <v>409</v>
      </c>
      <c r="D18456" s="2" t="s">
        <v>17858</v>
      </c>
      <c r="E18456" s="2" t="s">
        <v>14388</v>
      </c>
      <c r="F18456" s="2">
        <v>39121435</v>
      </c>
      <c r="G18456" s="2" t="s">
        <v>496</v>
      </c>
      <c r="H18456" s="2">
        <v>2</v>
      </c>
      <c r="I18456" s="2">
        <v>6</v>
      </c>
      <c r="J18456" s="2">
        <v>10</v>
      </c>
      <c r="K18456" s="2">
        <v>4</v>
      </c>
      <c r="L18456" s="3">
        <v>108000</v>
      </c>
      <c r="M18456" s="2" t="s">
        <v>17389</v>
      </c>
      <c r="N18456" s="4" t="s">
        <v>21</v>
      </c>
    </row>
    <row r="18457" spans="1:14" x14ac:dyDescent="0.25">
      <c r="A18457" s="1" t="s">
        <v>370</v>
      </c>
      <c r="B18457" s="2" t="s">
        <v>408</v>
      </c>
      <c r="C18457" s="2" t="s">
        <v>409</v>
      </c>
      <c r="D18457" s="2" t="s">
        <v>17858</v>
      </c>
      <c r="E18457" s="2" t="s">
        <v>14389</v>
      </c>
      <c r="F18457" s="2">
        <v>39121435</v>
      </c>
      <c r="G18457" s="2" t="s">
        <v>496</v>
      </c>
      <c r="H18457" s="2">
        <v>2</v>
      </c>
      <c r="I18457" s="2">
        <v>6</v>
      </c>
      <c r="J18457" s="2">
        <v>10</v>
      </c>
      <c r="K18457" s="2">
        <v>4</v>
      </c>
      <c r="L18457" s="3">
        <v>136000</v>
      </c>
      <c r="M18457" s="2" t="s">
        <v>17389</v>
      </c>
      <c r="N18457" s="4" t="s">
        <v>21</v>
      </c>
    </row>
    <row r="18458" spans="1:14" x14ac:dyDescent="0.25">
      <c r="A18458" s="1" t="s">
        <v>370</v>
      </c>
      <c r="B18458" s="2" t="s">
        <v>408</v>
      </c>
      <c r="C18458" s="2" t="s">
        <v>409</v>
      </c>
      <c r="D18458" s="2" t="s">
        <v>17858</v>
      </c>
      <c r="E18458" s="2" t="s">
        <v>14390</v>
      </c>
      <c r="F18458" s="2">
        <v>41111932</v>
      </c>
      <c r="G18458" s="2" t="s">
        <v>496</v>
      </c>
      <c r="H18458" s="2">
        <v>2</v>
      </c>
      <c r="I18458" s="2">
        <v>6</v>
      </c>
      <c r="J18458" s="2">
        <v>10</v>
      </c>
      <c r="K18458" s="2">
        <v>5</v>
      </c>
      <c r="L18458" s="3">
        <v>340000</v>
      </c>
      <c r="M18458" s="2" t="s">
        <v>0</v>
      </c>
      <c r="N18458" s="4" t="s">
        <v>21</v>
      </c>
    </row>
    <row r="18459" spans="1:14" x14ac:dyDescent="0.25">
      <c r="A18459" s="1" t="s">
        <v>370</v>
      </c>
      <c r="B18459" s="2" t="s">
        <v>408</v>
      </c>
      <c r="C18459" s="2" t="s">
        <v>409</v>
      </c>
      <c r="D18459" s="2" t="s">
        <v>17858</v>
      </c>
      <c r="E18459" s="2" t="s">
        <v>14391</v>
      </c>
      <c r="F18459" s="2" t="s">
        <v>14392</v>
      </c>
      <c r="G18459" s="2" t="s">
        <v>496</v>
      </c>
      <c r="H18459" s="2">
        <v>2</v>
      </c>
      <c r="I18459" s="2">
        <v>6</v>
      </c>
      <c r="J18459" s="2">
        <v>10</v>
      </c>
      <c r="K18459" s="2">
        <v>1</v>
      </c>
      <c r="L18459" s="3">
        <v>1560000</v>
      </c>
      <c r="M18459" s="2" t="s">
        <v>20</v>
      </c>
      <c r="N18459" s="4" t="s">
        <v>21</v>
      </c>
    </row>
    <row r="18460" spans="1:14" x14ac:dyDescent="0.25">
      <c r="A18460" s="1" t="s">
        <v>370</v>
      </c>
      <c r="B18460" s="2" t="s">
        <v>408</v>
      </c>
      <c r="C18460" s="2" t="s">
        <v>409</v>
      </c>
      <c r="D18460" s="2" t="s">
        <v>17858</v>
      </c>
      <c r="E18460" s="2" t="s">
        <v>14393</v>
      </c>
      <c r="F18460" s="2">
        <v>26121600</v>
      </c>
      <c r="G18460" s="2" t="s">
        <v>496</v>
      </c>
      <c r="H18460" s="2">
        <v>2</v>
      </c>
      <c r="I18460" s="2">
        <v>6</v>
      </c>
      <c r="J18460" s="2">
        <v>10</v>
      </c>
      <c r="K18460" s="2">
        <v>1</v>
      </c>
      <c r="L18460" s="3">
        <v>1650000</v>
      </c>
      <c r="M18460" s="2" t="s">
        <v>20</v>
      </c>
      <c r="N18460" s="4" t="s">
        <v>21</v>
      </c>
    </row>
    <row r="18461" spans="1:14" x14ac:dyDescent="0.25">
      <c r="A18461" s="1" t="s">
        <v>370</v>
      </c>
      <c r="B18461" s="2" t="s">
        <v>408</v>
      </c>
      <c r="C18461" s="2" t="s">
        <v>409</v>
      </c>
      <c r="D18461" s="2" t="s">
        <v>17858</v>
      </c>
      <c r="E18461" s="2" t="s">
        <v>14394</v>
      </c>
      <c r="F18461" s="2">
        <v>26121600</v>
      </c>
      <c r="G18461" s="2" t="s">
        <v>496</v>
      </c>
      <c r="H18461" s="2">
        <v>2</v>
      </c>
      <c r="I18461" s="2">
        <v>6</v>
      </c>
      <c r="J18461" s="2">
        <v>10</v>
      </c>
      <c r="K18461" s="2">
        <v>1</v>
      </c>
      <c r="L18461" s="3">
        <v>1800000</v>
      </c>
      <c r="M18461" s="2" t="s">
        <v>20</v>
      </c>
      <c r="N18461" s="4" t="s">
        <v>21</v>
      </c>
    </row>
    <row r="18462" spans="1:14" x14ac:dyDescent="0.25">
      <c r="A18462" s="1" t="s">
        <v>370</v>
      </c>
      <c r="B18462" s="2" t="s">
        <v>408</v>
      </c>
      <c r="C18462" s="2" t="s">
        <v>409</v>
      </c>
      <c r="D18462" s="2" t="s">
        <v>17858</v>
      </c>
      <c r="E18462" s="2" t="s">
        <v>14395</v>
      </c>
      <c r="F18462" s="2">
        <v>26121600</v>
      </c>
      <c r="G18462" s="2" t="s">
        <v>496</v>
      </c>
      <c r="H18462" s="2">
        <v>2</v>
      </c>
      <c r="I18462" s="2">
        <v>6</v>
      </c>
      <c r="J18462" s="2">
        <v>10</v>
      </c>
      <c r="K18462" s="2">
        <v>1</v>
      </c>
      <c r="L18462" s="3">
        <v>1920000</v>
      </c>
      <c r="M18462" s="2" t="s">
        <v>20</v>
      </c>
      <c r="N18462" s="4" t="s">
        <v>21</v>
      </c>
    </row>
    <row r="18463" spans="1:14" x14ac:dyDescent="0.25">
      <c r="A18463" s="1" t="s">
        <v>370</v>
      </c>
      <c r="B18463" s="2" t="s">
        <v>408</v>
      </c>
      <c r="C18463" s="2" t="s">
        <v>409</v>
      </c>
      <c r="D18463" s="2" t="s">
        <v>17858</v>
      </c>
      <c r="E18463" s="2" t="s">
        <v>14396</v>
      </c>
      <c r="F18463" s="2">
        <v>26121600</v>
      </c>
      <c r="G18463" s="2" t="s">
        <v>496</v>
      </c>
      <c r="H18463" s="2">
        <v>2</v>
      </c>
      <c r="I18463" s="2">
        <v>6</v>
      </c>
      <c r="J18463" s="2">
        <v>10</v>
      </c>
      <c r="K18463" s="2">
        <v>1</v>
      </c>
      <c r="L18463" s="3">
        <v>69000</v>
      </c>
      <c r="M18463" s="2" t="s">
        <v>20</v>
      </c>
      <c r="N18463" s="4" t="s">
        <v>21</v>
      </c>
    </row>
    <row r="18464" spans="1:14" x14ac:dyDescent="0.25">
      <c r="A18464" s="1" t="s">
        <v>370</v>
      </c>
      <c r="B18464" s="2" t="s">
        <v>408</v>
      </c>
      <c r="C18464" s="2" t="s">
        <v>409</v>
      </c>
      <c r="D18464" s="2" t="s">
        <v>17858</v>
      </c>
      <c r="E18464" s="2" t="s">
        <v>14397</v>
      </c>
      <c r="F18464" s="2">
        <v>26121600</v>
      </c>
      <c r="G18464" s="2" t="s">
        <v>496</v>
      </c>
      <c r="H18464" s="2">
        <v>2</v>
      </c>
      <c r="I18464" s="2">
        <v>6</v>
      </c>
      <c r="J18464" s="2">
        <v>10</v>
      </c>
      <c r="K18464" s="2">
        <v>1</v>
      </c>
      <c r="L18464" s="3">
        <v>950000</v>
      </c>
      <c r="M18464" s="2" t="s">
        <v>20</v>
      </c>
      <c r="N18464" s="4" t="s">
        <v>21</v>
      </c>
    </row>
    <row r="18465" spans="1:14" x14ac:dyDescent="0.25">
      <c r="A18465" s="1" t="s">
        <v>370</v>
      </c>
      <c r="B18465" s="2" t="s">
        <v>408</v>
      </c>
      <c r="C18465" s="2" t="s">
        <v>409</v>
      </c>
      <c r="D18465" s="2" t="s">
        <v>17858</v>
      </c>
      <c r="E18465" s="2" t="s">
        <v>14398</v>
      </c>
      <c r="F18465" s="2">
        <v>23271800</v>
      </c>
      <c r="G18465" s="2" t="s">
        <v>496</v>
      </c>
      <c r="H18465" s="2">
        <v>2</v>
      </c>
      <c r="I18465" s="2">
        <v>6</v>
      </c>
      <c r="J18465" s="2">
        <v>10</v>
      </c>
      <c r="K18465" s="2">
        <v>1</v>
      </c>
      <c r="L18465" s="3">
        <v>125000</v>
      </c>
      <c r="M18465" s="2" t="s">
        <v>20</v>
      </c>
      <c r="N18465" s="4" t="s">
        <v>21</v>
      </c>
    </row>
    <row r="18466" spans="1:14" x14ac:dyDescent="0.25">
      <c r="A18466" s="1" t="s">
        <v>370</v>
      </c>
      <c r="B18466" s="2" t="s">
        <v>408</v>
      </c>
      <c r="C18466" s="2" t="s">
        <v>409</v>
      </c>
      <c r="D18466" s="2" t="s">
        <v>17858</v>
      </c>
      <c r="E18466" s="2" t="s">
        <v>14399</v>
      </c>
      <c r="F18466" s="2">
        <v>23271800</v>
      </c>
      <c r="G18466" s="2" t="s">
        <v>496</v>
      </c>
      <c r="H18466" s="2">
        <v>2</v>
      </c>
      <c r="I18466" s="2">
        <v>6</v>
      </c>
      <c r="J18466" s="2">
        <v>10</v>
      </c>
      <c r="K18466" s="2">
        <v>1</v>
      </c>
      <c r="L18466" s="3">
        <v>134000</v>
      </c>
      <c r="M18466" s="2" t="s">
        <v>20</v>
      </c>
      <c r="N18466" s="4" t="s">
        <v>21</v>
      </c>
    </row>
    <row r="18467" spans="1:14" x14ac:dyDescent="0.25">
      <c r="A18467" s="1" t="s">
        <v>370</v>
      </c>
      <c r="B18467" s="2" t="s">
        <v>408</v>
      </c>
      <c r="C18467" s="2" t="s">
        <v>409</v>
      </c>
      <c r="D18467" s="2" t="s">
        <v>17858</v>
      </c>
      <c r="E18467" s="2" t="s">
        <v>14400</v>
      </c>
      <c r="F18467" s="2">
        <v>23271800</v>
      </c>
      <c r="G18467" s="2" t="s">
        <v>496</v>
      </c>
      <c r="H18467" s="2">
        <v>2</v>
      </c>
      <c r="I18467" s="2">
        <v>6</v>
      </c>
      <c r="J18467" s="2">
        <v>10</v>
      </c>
      <c r="K18467" s="2">
        <v>1</v>
      </c>
      <c r="L18467" s="3">
        <v>150000</v>
      </c>
      <c r="M18467" s="2" t="s">
        <v>20</v>
      </c>
      <c r="N18467" s="4" t="s">
        <v>21</v>
      </c>
    </row>
    <row r="18468" spans="1:14" x14ac:dyDescent="0.25">
      <c r="A18468" s="1" t="s">
        <v>370</v>
      </c>
      <c r="B18468" s="2" t="s">
        <v>408</v>
      </c>
      <c r="C18468" s="2" t="s">
        <v>409</v>
      </c>
      <c r="D18468" s="2" t="s">
        <v>17858</v>
      </c>
      <c r="E18468" s="2" t="s">
        <v>14401</v>
      </c>
      <c r="F18468" s="2">
        <v>31162806</v>
      </c>
      <c r="G18468" s="2" t="s">
        <v>496</v>
      </c>
      <c r="H18468" s="2">
        <v>2</v>
      </c>
      <c r="I18468" s="2">
        <v>6</v>
      </c>
      <c r="J18468" s="2">
        <v>10</v>
      </c>
      <c r="K18468" s="2">
        <v>50</v>
      </c>
      <c r="L18468" s="3">
        <v>500000</v>
      </c>
      <c r="M18468" s="2" t="s">
        <v>0</v>
      </c>
      <c r="N18468" s="4" t="s">
        <v>21</v>
      </c>
    </row>
    <row r="18469" spans="1:14" x14ac:dyDescent="0.25">
      <c r="A18469" s="1" t="s">
        <v>370</v>
      </c>
      <c r="B18469" s="2" t="s">
        <v>408</v>
      </c>
      <c r="C18469" s="2" t="s">
        <v>409</v>
      </c>
      <c r="D18469" s="2" t="s">
        <v>17858</v>
      </c>
      <c r="E18469" s="2" t="s">
        <v>14402</v>
      </c>
      <c r="F18469" s="2">
        <v>31162806</v>
      </c>
      <c r="G18469" s="2" t="s">
        <v>496</v>
      </c>
      <c r="H18469" s="2">
        <v>2</v>
      </c>
      <c r="I18469" s="2">
        <v>6</v>
      </c>
      <c r="J18469" s="2">
        <v>10</v>
      </c>
      <c r="K18469" s="2">
        <v>50</v>
      </c>
      <c r="L18469" s="3">
        <v>500000</v>
      </c>
      <c r="M18469" s="2" t="s">
        <v>0</v>
      </c>
      <c r="N18469" s="4" t="s">
        <v>21</v>
      </c>
    </row>
    <row r="18470" spans="1:14" x14ac:dyDescent="0.25">
      <c r="A18470" s="1" t="s">
        <v>370</v>
      </c>
      <c r="B18470" s="2" t="s">
        <v>408</v>
      </c>
      <c r="C18470" s="2" t="s">
        <v>409</v>
      </c>
      <c r="D18470" s="2" t="s">
        <v>17858</v>
      </c>
      <c r="E18470" s="2" t="s">
        <v>14403</v>
      </c>
      <c r="F18470" s="2">
        <v>31162806</v>
      </c>
      <c r="G18470" s="2" t="s">
        <v>496</v>
      </c>
      <c r="H18470" s="2">
        <v>2</v>
      </c>
      <c r="I18470" s="2">
        <v>6</v>
      </c>
      <c r="J18470" s="2">
        <v>10</v>
      </c>
      <c r="K18470" s="2">
        <v>50</v>
      </c>
      <c r="L18470" s="3">
        <v>500000</v>
      </c>
      <c r="M18470" s="2" t="s">
        <v>0</v>
      </c>
      <c r="N18470" s="4" t="s">
        <v>21</v>
      </c>
    </row>
    <row r="18471" spans="1:14" x14ac:dyDescent="0.25">
      <c r="A18471" s="1" t="s">
        <v>370</v>
      </c>
      <c r="B18471" s="2" t="s">
        <v>408</v>
      </c>
      <c r="C18471" s="2" t="s">
        <v>409</v>
      </c>
      <c r="D18471" s="2" t="s">
        <v>17858</v>
      </c>
      <c r="E18471" s="2" t="s">
        <v>14404</v>
      </c>
      <c r="F18471" s="2">
        <v>31162806</v>
      </c>
      <c r="G18471" s="2" t="s">
        <v>496</v>
      </c>
      <c r="H18471" s="2">
        <v>2</v>
      </c>
      <c r="I18471" s="2">
        <v>6</v>
      </c>
      <c r="J18471" s="2">
        <v>10</v>
      </c>
      <c r="K18471" s="2">
        <v>6</v>
      </c>
      <c r="L18471" s="3">
        <v>60000</v>
      </c>
      <c r="M18471" s="2" t="s">
        <v>0</v>
      </c>
      <c r="N18471" s="4" t="s">
        <v>21</v>
      </c>
    </row>
    <row r="18472" spans="1:14" x14ac:dyDescent="0.25">
      <c r="A18472" s="1" t="s">
        <v>370</v>
      </c>
      <c r="B18472" s="2" t="s">
        <v>408</v>
      </c>
      <c r="C18472" s="2" t="s">
        <v>409</v>
      </c>
      <c r="D18472" s="2" t="s">
        <v>17858</v>
      </c>
      <c r="E18472" s="2" t="s">
        <v>14405</v>
      </c>
      <c r="F18472" s="2">
        <v>42132200</v>
      </c>
      <c r="G18472" s="2" t="s">
        <v>496</v>
      </c>
      <c r="H18472" s="2">
        <v>2</v>
      </c>
      <c r="I18472" s="2">
        <v>6</v>
      </c>
      <c r="J18472" s="2">
        <v>10</v>
      </c>
      <c r="K18472" s="2">
        <v>20</v>
      </c>
      <c r="L18472" s="3">
        <v>1000000</v>
      </c>
      <c r="M18472" s="2" t="s">
        <v>20</v>
      </c>
      <c r="N18472" s="4" t="s">
        <v>21</v>
      </c>
    </row>
    <row r="18473" spans="1:14" x14ac:dyDescent="0.25">
      <c r="A18473" s="1" t="s">
        <v>370</v>
      </c>
      <c r="B18473" s="2" t="s">
        <v>408</v>
      </c>
      <c r="C18473" s="2" t="s">
        <v>409</v>
      </c>
      <c r="D18473" s="2" t="s">
        <v>17858</v>
      </c>
      <c r="E18473" s="2" t="s">
        <v>14406</v>
      </c>
      <c r="F18473" s="2">
        <v>31163220</v>
      </c>
      <c r="G18473" s="2" t="s">
        <v>496</v>
      </c>
      <c r="H18473" s="2">
        <v>2</v>
      </c>
      <c r="I18473" s="2">
        <v>6</v>
      </c>
      <c r="J18473" s="2">
        <v>10</v>
      </c>
      <c r="K18473" s="2">
        <v>10</v>
      </c>
      <c r="L18473" s="3">
        <v>560000</v>
      </c>
      <c r="M18473" s="2" t="s">
        <v>20</v>
      </c>
      <c r="N18473" s="4" t="s">
        <v>21</v>
      </c>
    </row>
    <row r="18474" spans="1:14" x14ac:dyDescent="0.25">
      <c r="A18474" s="1" t="s">
        <v>370</v>
      </c>
      <c r="B18474" s="2" t="s">
        <v>408</v>
      </c>
      <c r="C18474" s="2" t="s">
        <v>409</v>
      </c>
      <c r="D18474" s="2" t="s">
        <v>17858</v>
      </c>
      <c r="E18474" s="2" t="s">
        <v>14407</v>
      </c>
      <c r="F18474" s="2">
        <v>31163220</v>
      </c>
      <c r="G18474" s="2" t="s">
        <v>496</v>
      </c>
      <c r="H18474" s="2">
        <v>2</v>
      </c>
      <c r="I18474" s="2">
        <v>6</v>
      </c>
      <c r="J18474" s="2">
        <v>10</v>
      </c>
      <c r="K18474" s="2">
        <v>10</v>
      </c>
      <c r="L18474" s="3">
        <v>1560000</v>
      </c>
      <c r="M18474" s="2" t="s">
        <v>20</v>
      </c>
      <c r="N18474" s="4" t="s">
        <v>21</v>
      </c>
    </row>
    <row r="18475" spans="1:14" x14ac:dyDescent="0.25">
      <c r="A18475" s="1" t="s">
        <v>370</v>
      </c>
      <c r="B18475" s="2" t="s">
        <v>408</v>
      </c>
      <c r="C18475" s="2" t="s">
        <v>409</v>
      </c>
      <c r="D18475" s="2" t="s">
        <v>17858</v>
      </c>
      <c r="E18475" s="2" t="s">
        <v>14408</v>
      </c>
      <c r="F18475" s="2">
        <v>31163220</v>
      </c>
      <c r="G18475" s="2" t="s">
        <v>496</v>
      </c>
      <c r="H18475" s="2">
        <v>2</v>
      </c>
      <c r="I18475" s="2">
        <v>6</v>
      </c>
      <c r="J18475" s="2">
        <v>10</v>
      </c>
      <c r="K18475" s="2">
        <v>10</v>
      </c>
      <c r="L18475" s="3">
        <v>1650000</v>
      </c>
      <c r="M18475" s="2" t="s">
        <v>20</v>
      </c>
      <c r="N18475" s="4" t="s">
        <v>21</v>
      </c>
    </row>
    <row r="18476" spans="1:14" x14ac:dyDescent="0.25">
      <c r="A18476" s="1" t="s">
        <v>370</v>
      </c>
      <c r="B18476" s="2" t="s">
        <v>408</v>
      </c>
      <c r="C18476" s="2" t="s">
        <v>409</v>
      </c>
      <c r="D18476" s="2" t="s">
        <v>17858</v>
      </c>
      <c r="E18476" s="2" t="s">
        <v>14409</v>
      </c>
      <c r="F18476" s="2">
        <v>39121409</v>
      </c>
      <c r="G18476" s="2" t="s">
        <v>496</v>
      </c>
      <c r="H18476" s="2">
        <v>2</v>
      </c>
      <c r="I18476" s="2">
        <v>6</v>
      </c>
      <c r="J18476" s="2">
        <v>10</v>
      </c>
      <c r="K18476" s="2">
        <v>10</v>
      </c>
      <c r="L18476" s="3">
        <v>180000</v>
      </c>
      <c r="M18476" s="2" t="s">
        <v>0</v>
      </c>
      <c r="N18476" s="4" t="s">
        <v>21</v>
      </c>
    </row>
    <row r="18477" spans="1:14" x14ac:dyDescent="0.25">
      <c r="A18477" s="1" t="s">
        <v>370</v>
      </c>
      <c r="B18477" s="2" t="s">
        <v>408</v>
      </c>
      <c r="C18477" s="2" t="s">
        <v>409</v>
      </c>
      <c r="D18477" s="2" t="s">
        <v>17858</v>
      </c>
      <c r="E18477" s="2" t="s">
        <v>14410</v>
      </c>
      <c r="F18477" s="2">
        <v>39121409</v>
      </c>
      <c r="G18477" s="2" t="s">
        <v>496</v>
      </c>
      <c r="H18477" s="2">
        <v>2</v>
      </c>
      <c r="I18477" s="2">
        <v>6</v>
      </c>
      <c r="J18477" s="2">
        <v>10</v>
      </c>
      <c r="K18477" s="2">
        <v>10</v>
      </c>
      <c r="L18477" s="3">
        <v>210000</v>
      </c>
      <c r="M18477" s="2" t="s">
        <v>0</v>
      </c>
      <c r="N18477" s="4" t="s">
        <v>21</v>
      </c>
    </row>
    <row r="18478" spans="1:14" x14ac:dyDescent="0.25">
      <c r="A18478" s="1" t="s">
        <v>370</v>
      </c>
      <c r="B18478" s="2" t="s">
        <v>408</v>
      </c>
      <c r="C18478" s="2" t="s">
        <v>409</v>
      </c>
      <c r="D18478" s="2" t="s">
        <v>17858</v>
      </c>
      <c r="E18478" s="2" t="s">
        <v>14411</v>
      </c>
      <c r="F18478" s="2">
        <v>31163220</v>
      </c>
      <c r="G18478" s="2" t="s">
        <v>496</v>
      </c>
      <c r="H18478" s="2">
        <v>2</v>
      </c>
      <c r="I18478" s="2">
        <v>6</v>
      </c>
      <c r="J18478" s="2">
        <v>10</v>
      </c>
      <c r="K18478" s="2">
        <v>100</v>
      </c>
      <c r="L18478" s="3">
        <v>850000</v>
      </c>
      <c r="M18478" s="2" t="s">
        <v>0</v>
      </c>
      <c r="N18478" s="4" t="s">
        <v>21</v>
      </c>
    </row>
    <row r="18479" spans="1:14" x14ac:dyDescent="0.25">
      <c r="A18479" s="1" t="s">
        <v>370</v>
      </c>
      <c r="B18479" s="2" t="s">
        <v>408</v>
      </c>
      <c r="C18479" s="2" t="s">
        <v>409</v>
      </c>
      <c r="D18479" s="2" t="s">
        <v>17858</v>
      </c>
      <c r="E18479" s="2" t="s">
        <v>14411</v>
      </c>
      <c r="F18479" s="2">
        <v>31163220</v>
      </c>
      <c r="G18479" s="2" t="s">
        <v>496</v>
      </c>
      <c r="H18479" s="2">
        <v>2</v>
      </c>
      <c r="I18479" s="2">
        <v>6</v>
      </c>
      <c r="J18479" s="2">
        <v>10</v>
      </c>
      <c r="K18479" s="2">
        <v>100</v>
      </c>
      <c r="L18479" s="3">
        <v>1100000</v>
      </c>
      <c r="M18479" s="2" t="s">
        <v>0</v>
      </c>
      <c r="N18479" s="4" t="s">
        <v>21</v>
      </c>
    </row>
    <row r="18480" spans="1:14" x14ac:dyDescent="0.25">
      <c r="A18480" s="1" t="s">
        <v>370</v>
      </c>
      <c r="B18480" s="2" t="s">
        <v>408</v>
      </c>
      <c r="C18480" s="2" t="s">
        <v>409</v>
      </c>
      <c r="D18480" s="2" t="s">
        <v>17858</v>
      </c>
      <c r="E18480" s="2" t="s">
        <v>14412</v>
      </c>
      <c r="F18480" s="2">
        <v>39121409</v>
      </c>
      <c r="G18480" s="2" t="s">
        <v>496</v>
      </c>
      <c r="H18480" s="2">
        <v>2</v>
      </c>
      <c r="I18480" s="2">
        <v>6</v>
      </c>
      <c r="J18480" s="2">
        <v>10</v>
      </c>
      <c r="K18480" s="2">
        <v>20</v>
      </c>
      <c r="L18480" s="3">
        <v>6400000</v>
      </c>
      <c r="M18480" s="2" t="s">
        <v>17389</v>
      </c>
      <c r="N18480" s="4" t="s">
        <v>21</v>
      </c>
    </row>
    <row r="18481" spans="1:14" x14ac:dyDescent="0.25">
      <c r="A18481" s="1" t="s">
        <v>370</v>
      </c>
      <c r="B18481" s="2" t="s">
        <v>408</v>
      </c>
      <c r="C18481" s="2" t="s">
        <v>409</v>
      </c>
      <c r="D18481" s="2" t="s">
        <v>17858</v>
      </c>
      <c r="E18481" s="2" t="s">
        <v>14413</v>
      </c>
      <c r="F18481" s="2">
        <v>39121404</v>
      </c>
      <c r="G18481" s="2" t="s">
        <v>496</v>
      </c>
      <c r="H18481" s="2">
        <v>2</v>
      </c>
      <c r="I18481" s="2">
        <v>6</v>
      </c>
      <c r="J18481" s="2">
        <v>10</v>
      </c>
      <c r="K18481" s="2">
        <v>1</v>
      </c>
      <c r="L18481" s="3">
        <v>1650000</v>
      </c>
      <c r="M18481" s="2" t="s">
        <v>0</v>
      </c>
      <c r="N18481" s="4" t="s">
        <v>21</v>
      </c>
    </row>
    <row r="18482" spans="1:14" x14ac:dyDescent="0.25">
      <c r="A18482" s="1" t="s">
        <v>370</v>
      </c>
      <c r="B18482" s="2" t="s">
        <v>408</v>
      </c>
      <c r="C18482" s="2" t="s">
        <v>409</v>
      </c>
      <c r="D18482" s="2" t="s">
        <v>17858</v>
      </c>
      <c r="E18482" s="2" t="s">
        <v>14414</v>
      </c>
      <c r="F18482" s="2">
        <v>40141600</v>
      </c>
      <c r="G18482" s="2" t="s">
        <v>496</v>
      </c>
      <c r="H18482" s="2">
        <v>2</v>
      </c>
      <c r="I18482" s="2">
        <v>6</v>
      </c>
      <c r="J18482" s="2">
        <v>10</v>
      </c>
      <c r="K18482" s="2">
        <v>1</v>
      </c>
      <c r="L18482" s="3">
        <v>940000</v>
      </c>
      <c r="M18482" s="2" t="s">
        <v>0</v>
      </c>
      <c r="N18482" s="4" t="s">
        <v>21</v>
      </c>
    </row>
    <row r="18483" spans="1:14" x14ac:dyDescent="0.25">
      <c r="A18483" s="1" t="s">
        <v>370</v>
      </c>
      <c r="B18483" s="2" t="s">
        <v>408</v>
      </c>
      <c r="C18483" s="2" t="s">
        <v>409</v>
      </c>
      <c r="D18483" s="2" t="s">
        <v>17858</v>
      </c>
      <c r="E18483" s="2" t="s">
        <v>14415</v>
      </c>
      <c r="F18483" s="2">
        <v>41122703</v>
      </c>
      <c r="G18483" s="2" t="s">
        <v>496</v>
      </c>
      <c r="H18483" s="2">
        <v>2</v>
      </c>
      <c r="I18483" s="2">
        <v>6</v>
      </c>
      <c r="J18483" s="2">
        <v>10</v>
      </c>
      <c r="K18483" s="2">
        <v>10</v>
      </c>
      <c r="L18483" s="3">
        <v>3450000</v>
      </c>
      <c r="M18483" s="2" t="s">
        <v>0</v>
      </c>
      <c r="N18483" s="4" t="s">
        <v>21</v>
      </c>
    </row>
    <row r="18484" spans="1:14" x14ac:dyDescent="0.25">
      <c r="A18484" s="1" t="s">
        <v>370</v>
      </c>
      <c r="B18484" s="2" t="s">
        <v>408</v>
      </c>
      <c r="C18484" s="2" t="s">
        <v>409</v>
      </c>
      <c r="D18484" s="2" t="s">
        <v>17858</v>
      </c>
      <c r="E18484" s="2" t="s">
        <v>14416</v>
      </c>
      <c r="F18484" s="2">
        <v>23281902</v>
      </c>
      <c r="G18484" s="2" t="s">
        <v>496</v>
      </c>
      <c r="H18484" s="2">
        <v>2</v>
      </c>
      <c r="I18484" s="2">
        <v>6</v>
      </c>
      <c r="J18484" s="2">
        <v>10</v>
      </c>
      <c r="K18484" s="2">
        <v>5</v>
      </c>
      <c r="L18484" s="3">
        <v>600000</v>
      </c>
      <c r="M18484" s="2" t="s">
        <v>20</v>
      </c>
      <c r="N18484" s="4" t="s">
        <v>21</v>
      </c>
    </row>
    <row r="18485" spans="1:14" x14ac:dyDescent="0.25">
      <c r="A18485" s="1" t="s">
        <v>370</v>
      </c>
      <c r="B18485" s="2" t="s">
        <v>408</v>
      </c>
      <c r="C18485" s="2" t="s">
        <v>409</v>
      </c>
      <c r="D18485" s="2" t="s">
        <v>17858</v>
      </c>
      <c r="E18485" s="2" t="s">
        <v>14417</v>
      </c>
      <c r="F18485" s="2">
        <v>23281902</v>
      </c>
      <c r="G18485" s="2" t="s">
        <v>496</v>
      </c>
      <c r="H18485" s="2">
        <v>2</v>
      </c>
      <c r="I18485" s="2">
        <v>6</v>
      </c>
      <c r="J18485" s="2">
        <v>10</v>
      </c>
      <c r="K18485" s="2">
        <v>10</v>
      </c>
      <c r="L18485" s="3">
        <v>4000000</v>
      </c>
      <c r="M18485" s="2" t="s">
        <v>17387</v>
      </c>
      <c r="N18485" s="4" t="s">
        <v>21</v>
      </c>
    </row>
    <row r="18486" spans="1:14" x14ac:dyDescent="0.25">
      <c r="A18486" s="1" t="s">
        <v>370</v>
      </c>
      <c r="B18486" s="2" t="s">
        <v>408</v>
      </c>
      <c r="C18486" s="2" t="s">
        <v>409</v>
      </c>
      <c r="D18486" s="2" t="s">
        <v>17858</v>
      </c>
      <c r="E18486" s="2" t="s">
        <v>14418</v>
      </c>
      <c r="F18486" s="2">
        <v>23281902</v>
      </c>
      <c r="G18486" s="2" t="s">
        <v>496</v>
      </c>
      <c r="H18486" s="2">
        <v>2</v>
      </c>
      <c r="I18486" s="2">
        <v>6</v>
      </c>
      <c r="J18486" s="2">
        <v>10</v>
      </c>
      <c r="K18486" s="2">
        <v>10</v>
      </c>
      <c r="L18486" s="3">
        <v>4000000</v>
      </c>
      <c r="M18486" s="2" t="s">
        <v>17387</v>
      </c>
      <c r="N18486" s="4" t="s">
        <v>21</v>
      </c>
    </row>
    <row r="18487" spans="1:14" x14ac:dyDescent="0.25">
      <c r="A18487" s="1" t="s">
        <v>370</v>
      </c>
      <c r="B18487" s="2" t="s">
        <v>408</v>
      </c>
      <c r="C18487" s="2" t="s">
        <v>409</v>
      </c>
      <c r="D18487" s="2" t="s">
        <v>17858</v>
      </c>
      <c r="E18487" s="2" t="s">
        <v>14419</v>
      </c>
      <c r="F18487" s="2">
        <v>23281902</v>
      </c>
      <c r="G18487" s="2" t="s">
        <v>496</v>
      </c>
      <c r="H18487" s="2">
        <v>2</v>
      </c>
      <c r="I18487" s="2">
        <v>6</v>
      </c>
      <c r="J18487" s="2">
        <v>10</v>
      </c>
      <c r="K18487" s="2">
        <v>10</v>
      </c>
      <c r="L18487" s="3">
        <v>4000000</v>
      </c>
      <c r="M18487" s="2" t="s">
        <v>17387</v>
      </c>
      <c r="N18487" s="4" t="s">
        <v>21</v>
      </c>
    </row>
    <row r="18488" spans="1:14" x14ac:dyDescent="0.25">
      <c r="A18488" s="1" t="s">
        <v>370</v>
      </c>
      <c r="B18488" s="2" t="s">
        <v>408</v>
      </c>
      <c r="C18488" s="2" t="s">
        <v>409</v>
      </c>
      <c r="D18488" s="2" t="s">
        <v>17858</v>
      </c>
      <c r="E18488" s="2" t="s">
        <v>14420</v>
      </c>
      <c r="F18488" s="2">
        <v>26111702</v>
      </c>
      <c r="G18488" s="2" t="s">
        <v>496</v>
      </c>
      <c r="H18488" s="2">
        <v>2</v>
      </c>
      <c r="I18488" s="2">
        <v>6</v>
      </c>
      <c r="J18488" s="2">
        <v>10</v>
      </c>
      <c r="K18488" s="2">
        <v>10</v>
      </c>
      <c r="L18488" s="3">
        <v>200000</v>
      </c>
      <c r="M18488" s="2" t="s">
        <v>0</v>
      </c>
      <c r="N18488" s="4" t="s">
        <v>21</v>
      </c>
    </row>
    <row r="18489" spans="1:14" x14ac:dyDescent="0.25">
      <c r="A18489" s="1" t="s">
        <v>370</v>
      </c>
      <c r="B18489" s="2" t="s">
        <v>408</v>
      </c>
      <c r="C18489" s="2" t="s">
        <v>409</v>
      </c>
      <c r="D18489" s="2" t="s">
        <v>17858</v>
      </c>
      <c r="E18489" s="2" t="s">
        <v>14421</v>
      </c>
      <c r="F18489" s="2">
        <v>31201503</v>
      </c>
      <c r="G18489" s="2" t="s">
        <v>496</v>
      </c>
      <c r="H18489" s="2">
        <v>2</v>
      </c>
      <c r="I18489" s="2">
        <v>6</v>
      </c>
      <c r="J18489" s="2">
        <v>10</v>
      </c>
      <c r="K18489" s="2">
        <v>10</v>
      </c>
      <c r="L18489" s="3">
        <v>4500000</v>
      </c>
      <c r="M18489" s="2" t="s">
        <v>0</v>
      </c>
      <c r="N18489" s="4" t="s">
        <v>21</v>
      </c>
    </row>
    <row r="18490" spans="1:14" x14ac:dyDescent="0.25">
      <c r="A18490" s="1" t="s">
        <v>370</v>
      </c>
      <c r="B18490" s="2" t="s">
        <v>408</v>
      </c>
      <c r="C18490" s="2" t="s">
        <v>409</v>
      </c>
      <c r="D18490" s="2" t="s">
        <v>17858</v>
      </c>
      <c r="E18490" s="2" t="s">
        <v>14422</v>
      </c>
      <c r="F18490" s="2">
        <v>39121409</v>
      </c>
      <c r="G18490" s="2" t="s">
        <v>496</v>
      </c>
      <c r="H18490" s="2">
        <v>2</v>
      </c>
      <c r="I18490" s="2">
        <v>6</v>
      </c>
      <c r="J18490" s="2">
        <v>10</v>
      </c>
      <c r="K18490" s="2">
        <v>4</v>
      </c>
      <c r="L18490" s="3">
        <v>1600000</v>
      </c>
      <c r="M18490" s="2" t="s">
        <v>0</v>
      </c>
      <c r="N18490" s="4" t="s">
        <v>21</v>
      </c>
    </row>
    <row r="18491" spans="1:14" x14ac:dyDescent="0.25">
      <c r="A18491" s="1" t="s">
        <v>370</v>
      </c>
      <c r="B18491" s="2" t="s">
        <v>408</v>
      </c>
      <c r="C18491" s="2" t="s">
        <v>409</v>
      </c>
      <c r="D18491" s="2" t="s">
        <v>17858</v>
      </c>
      <c r="E18491" s="2" t="s">
        <v>14423</v>
      </c>
      <c r="F18491" s="2">
        <v>23281902</v>
      </c>
      <c r="G18491" s="2" t="s">
        <v>496</v>
      </c>
      <c r="H18491" s="2">
        <v>2</v>
      </c>
      <c r="I18491" s="2">
        <v>6</v>
      </c>
      <c r="J18491" s="2">
        <v>10</v>
      </c>
      <c r="K18491" s="2">
        <v>4</v>
      </c>
      <c r="L18491" s="3">
        <v>9200000</v>
      </c>
      <c r="M18491" s="2" t="s">
        <v>20</v>
      </c>
      <c r="N18491" s="4" t="s">
        <v>21</v>
      </c>
    </row>
    <row r="18492" spans="1:14" x14ac:dyDescent="0.25">
      <c r="A18492" s="1" t="s">
        <v>370</v>
      </c>
      <c r="B18492" s="2" t="s">
        <v>408</v>
      </c>
      <c r="C18492" s="2" t="s">
        <v>409</v>
      </c>
      <c r="D18492" s="2" t="s">
        <v>17858</v>
      </c>
      <c r="E18492" s="2" t="s">
        <v>13160</v>
      </c>
      <c r="F18492" s="2">
        <v>31201503</v>
      </c>
      <c r="G18492" s="2" t="s">
        <v>496</v>
      </c>
      <c r="H18492" s="2">
        <v>2</v>
      </c>
      <c r="I18492" s="2">
        <v>6</v>
      </c>
      <c r="J18492" s="2">
        <v>10</v>
      </c>
      <c r="K18492" s="2">
        <v>20</v>
      </c>
      <c r="L18492" s="3">
        <v>300000</v>
      </c>
      <c r="M18492" s="2" t="s">
        <v>20</v>
      </c>
      <c r="N18492" s="4" t="s">
        <v>21</v>
      </c>
    </row>
    <row r="18493" spans="1:14" x14ac:dyDescent="0.25">
      <c r="A18493" s="1" t="s">
        <v>370</v>
      </c>
      <c r="B18493" s="2" t="s">
        <v>408</v>
      </c>
      <c r="C18493" s="2" t="s">
        <v>409</v>
      </c>
      <c r="D18493" s="2" t="s">
        <v>17858</v>
      </c>
      <c r="E18493" s="2" t="s">
        <v>14424</v>
      </c>
      <c r="F18493" s="2">
        <v>44111615</v>
      </c>
      <c r="G18493" s="2" t="s">
        <v>496</v>
      </c>
      <c r="H18493" s="2">
        <v>2</v>
      </c>
      <c r="I18493" s="2">
        <v>6</v>
      </c>
      <c r="J18493" s="2">
        <v>10</v>
      </c>
      <c r="K18493" s="2">
        <v>30</v>
      </c>
      <c r="L18493" s="3">
        <v>1260000</v>
      </c>
      <c r="M18493" s="2" t="s">
        <v>0</v>
      </c>
      <c r="N18493" s="4" t="s">
        <v>21</v>
      </c>
    </row>
    <row r="18494" spans="1:14" x14ac:dyDescent="0.25">
      <c r="A18494" s="1" t="s">
        <v>370</v>
      </c>
      <c r="B18494" s="2" t="s">
        <v>408</v>
      </c>
      <c r="C18494" s="2" t="s">
        <v>409</v>
      </c>
      <c r="D18494" s="2" t="s">
        <v>17858</v>
      </c>
      <c r="E18494" s="2" t="s">
        <v>14425</v>
      </c>
      <c r="F18494" s="2">
        <v>44111615</v>
      </c>
      <c r="G18494" s="2" t="s">
        <v>496</v>
      </c>
      <c r="H18494" s="2">
        <v>2</v>
      </c>
      <c r="I18494" s="2">
        <v>6</v>
      </c>
      <c r="J18494" s="2">
        <v>10</v>
      </c>
      <c r="K18494" s="2">
        <v>30</v>
      </c>
      <c r="L18494" s="3">
        <v>300000</v>
      </c>
      <c r="M18494" s="2" t="s">
        <v>0</v>
      </c>
      <c r="N18494" s="4" t="s">
        <v>21</v>
      </c>
    </row>
    <row r="18495" spans="1:14" x14ac:dyDescent="0.25">
      <c r="A18495" s="1" t="s">
        <v>370</v>
      </c>
      <c r="B18495" s="2" t="s">
        <v>408</v>
      </c>
      <c r="C18495" s="2" t="s">
        <v>409</v>
      </c>
      <c r="D18495" s="2" t="s">
        <v>17858</v>
      </c>
      <c r="E18495" s="2" t="s">
        <v>14426</v>
      </c>
      <c r="F18495" s="2">
        <v>44111615</v>
      </c>
      <c r="G18495" s="2" t="s">
        <v>496</v>
      </c>
      <c r="H18495" s="2">
        <v>2</v>
      </c>
      <c r="I18495" s="2">
        <v>6</v>
      </c>
      <c r="J18495" s="2">
        <v>10</v>
      </c>
      <c r="K18495" s="2">
        <v>30</v>
      </c>
      <c r="L18495" s="3">
        <v>300000</v>
      </c>
      <c r="M18495" s="2" t="s">
        <v>0</v>
      </c>
      <c r="N18495" s="4" t="s">
        <v>21</v>
      </c>
    </row>
    <row r="18496" spans="1:14" x14ac:dyDescent="0.25">
      <c r="A18496" s="1" t="s">
        <v>370</v>
      </c>
      <c r="B18496" s="2" t="s">
        <v>408</v>
      </c>
      <c r="C18496" s="2" t="s">
        <v>409</v>
      </c>
      <c r="D18496" s="2" t="s">
        <v>17858</v>
      </c>
      <c r="E18496" s="2" t="s">
        <v>14427</v>
      </c>
      <c r="F18496" s="2">
        <v>44111615</v>
      </c>
      <c r="G18496" s="2" t="s">
        <v>496</v>
      </c>
      <c r="H18496" s="2">
        <v>2</v>
      </c>
      <c r="I18496" s="2">
        <v>6</v>
      </c>
      <c r="J18496" s="2">
        <v>10</v>
      </c>
      <c r="K18496" s="2">
        <v>5</v>
      </c>
      <c r="L18496" s="3">
        <v>750000</v>
      </c>
      <c r="M18496" s="2" t="s">
        <v>20</v>
      </c>
      <c r="N18496" s="4" t="s">
        <v>21</v>
      </c>
    </row>
    <row r="18497" spans="1:14" x14ac:dyDescent="0.25">
      <c r="A18497" s="1" t="s">
        <v>370</v>
      </c>
      <c r="B18497" s="2" t="s">
        <v>408</v>
      </c>
      <c r="C18497" s="2" t="s">
        <v>409</v>
      </c>
      <c r="D18497" s="2" t="s">
        <v>17858</v>
      </c>
      <c r="E18497" s="2" t="s">
        <v>14428</v>
      </c>
      <c r="F18497" s="2">
        <v>42141500</v>
      </c>
      <c r="G18497" s="2" t="s">
        <v>496</v>
      </c>
      <c r="H18497" s="2">
        <v>2</v>
      </c>
      <c r="I18497" s="2">
        <v>6</v>
      </c>
      <c r="J18497" s="2">
        <v>10</v>
      </c>
      <c r="K18497" s="2">
        <v>20</v>
      </c>
      <c r="L18497" s="3">
        <v>300000</v>
      </c>
      <c r="M18497" s="2" t="s">
        <v>20</v>
      </c>
      <c r="N18497" s="4" t="s">
        <v>21</v>
      </c>
    </row>
    <row r="18498" spans="1:14" x14ac:dyDescent="0.25">
      <c r="A18498" s="1" t="s">
        <v>370</v>
      </c>
      <c r="B18498" s="2" t="s">
        <v>408</v>
      </c>
      <c r="C18498" s="2" t="s">
        <v>409</v>
      </c>
      <c r="D18498" s="2" t="s">
        <v>17858</v>
      </c>
      <c r="E18498" s="2" t="s">
        <v>11502</v>
      </c>
      <c r="F18498" s="2">
        <v>40141742</v>
      </c>
      <c r="G18498" s="2" t="s">
        <v>496</v>
      </c>
      <c r="H18498" s="2">
        <v>2</v>
      </c>
      <c r="I18498" s="2">
        <v>6</v>
      </c>
      <c r="J18498" s="2">
        <v>10</v>
      </c>
      <c r="K18498" s="2">
        <v>10</v>
      </c>
      <c r="L18498" s="3">
        <v>210000</v>
      </c>
      <c r="M18498" s="2" t="s">
        <v>0</v>
      </c>
      <c r="N18498" s="4" t="s">
        <v>21</v>
      </c>
    </row>
    <row r="18499" spans="1:14" x14ac:dyDescent="0.25">
      <c r="A18499" s="1" t="s">
        <v>370</v>
      </c>
      <c r="B18499" s="2" t="s">
        <v>408</v>
      </c>
      <c r="C18499" s="2" t="s">
        <v>409</v>
      </c>
      <c r="D18499" s="2" t="s">
        <v>17858</v>
      </c>
      <c r="E18499" s="2" t="s">
        <v>14429</v>
      </c>
      <c r="F18499" s="2">
        <v>42143509</v>
      </c>
      <c r="G18499" s="2" t="s">
        <v>496</v>
      </c>
      <c r="H18499" s="2">
        <v>2</v>
      </c>
      <c r="I18499" s="2">
        <v>6</v>
      </c>
      <c r="J18499" s="2">
        <v>10</v>
      </c>
      <c r="K18499" s="2">
        <v>20</v>
      </c>
      <c r="L18499" s="3">
        <v>500000</v>
      </c>
      <c r="M18499" s="2" t="s">
        <v>0</v>
      </c>
      <c r="N18499" s="4" t="s">
        <v>21</v>
      </c>
    </row>
    <row r="18500" spans="1:14" x14ac:dyDescent="0.25">
      <c r="A18500" s="1" t="s">
        <v>370</v>
      </c>
      <c r="B18500" s="2" t="s">
        <v>408</v>
      </c>
      <c r="C18500" s="2" t="s">
        <v>409</v>
      </c>
      <c r="D18500" s="2" t="s">
        <v>17858</v>
      </c>
      <c r="E18500" s="2" t="s">
        <v>12464</v>
      </c>
      <c r="F18500" s="2">
        <v>42143509</v>
      </c>
      <c r="G18500" s="2" t="s">
        <v>496</v>
      </c>
      <c r="H18500" s="2">
        <v>2</v>
      </c>
      <c r="I18500" s="2">
        <v>6</v>
      </c>
      <c r="J18500" s="2">
        <v>10</v>
      </c>
      <c r="K18500" s="2">
        <v>3</v>
      </c>
      <c r="L18500" s="3">
        <v>540000</v>
      </c>
      <c r="M18500" s="2" t="s">
        <v>20</v>
      </c>
      <c r="N18500" s="4" t="s">
        <v>21</v>
      </c>
    </row>
    <row r="18501" spans="1:14" x14ac:dyDescent="0.25">
      <c r="A18501" s="1" t="s">
        <v>370</v>
      </c>
      <c r="B18501" s="2" t="s">
        <v>408</v>
      </c>
      <c r="C18501" s="2" t="s">
        <v>409</v>
      </c>
      <c r="D18501" s="2" t="s">
        <v>17858</v>
      </c>
      <c r="E18501" s="2" t="s">
        <v>14430</v>
      </c>
      <c r="F18501" s="2">
        <v>44111615</v>
      </c>
      <c r="G18501" s="2" t="s">
        <v>496</v>
      </c>
      <c r="H18501" s="2">
        <v>2</v>
      </c>
      <c r="I18501" s="2">
        <v>6</v>
      </c>
      <c r="J18501" s="2">
        <v>10</v>
      </c>
      <c r="K18501" s="2">
        <v>1000</v>
      </c>
      <c r="L18501" s="3">
        <v>1000000</v>
      </c>
      <c r="M18501" s="2" t="s">
        <v>0</v>
      </c>
      <c r="N18501" s="4" t="s">
        <v>21</v>
      </c>
    </row>
    <row r="18502" spans="1:14" x14ac:dyDescent="0.25">
      <c r="A18502" s="1" t="s">
        <v>370</v>
      </c>
      <c r="B18502" s="2" t="s">
        <v>408</v>
      </c>
      <c r="C18502" s="2" t="s">
        <v>409</v>
      </c>
      <c r="D18502" s="2" t="s">
        <v>17858</v>
      </c>
      <c r="E18502" s="2" t="s">
        <v>14430</v>
      </c>
      <c r="F18502" s="2">
        <v>44111615</v>
      </c>
      <c r="G18502" s="2" t="s">
        <v>496</v>
      </c>
      <c r="H18502" s="2">
        <v>2</v>
      </c>
      <c r="I18502" s="2">
        <v>6</v>
      </c>
      <c r="J18502" s="2">
        <v>10</v>
      </c>
      <c r="K18502" s="2">
        <v>1000</v>
      </c>
      <c r="L18502" s="3">
        <v>1000000</v>
      </c>
      <c r="M18502" s="2" t="s">
        <v>0</v>
      </c>
      <c r="N18502" s="4" t="s">
        <v>21</v>
      </c>
    </row>
    <row r="18503" spans="1:14" x14ac:dyDescent="0.25">
      <c r="A18503" s="1" t="s">
        <v>370</v>
      </c>
      <c r="B18503" s="2" t="s">
        <v>408</v>
      </c>
      <c r="C18503" s="2" t="s">
        <v>409</v>
      </c>
      <c r="D18503" s="2" t="s">
        <v>17858</v>
      </c>
      <c r="E18503" s="2" t="s">
        <v>14431</v>
      </c>
      <c r="F18503" s="2">
        <v>14111507</v>
      </c>
      <c r="G18503" s="2" t="s">
        <v>496</v>
      </c>
      <c r="H18503" s="2">
        <v>2</v>
      </c>
      <c r="I18503" s="2">
        <v>6</v>
      </c>
      <c r="J18503" s="2">
        <v>10</v>
      </c>
      <c r="K18503" s="2">
        <v>2</v>
      </c>
      <c r="L18503" s="3">
        <v>77980</v>
      </c>
      <c r="M18503" s="2" t="s">
        <v>0</v>
      </c>
      <c r="N18503" s="4" t="s">
        <v>21</v>
      </c>
    </row>
    <row r="18504" spans="1:14" x14ac:dyDescent="0.25">
      <c r="A18504" s="1" t="s">
        <v>370</v>
      </c>
      <c r="B18504" s="2" t="s">
        <v>408</v>
      </c>
      <c r="C18504" s="2" t="s">
        <v>409</v>
      </c>
      <c r="D18504" s="2" t="s">
        <v>17858</v>
      </c>
      <c r="E18504" s="2" t="s">
        <v>14432</v>
      </c>
      <c r="F18504" s="2">
        <v>31201535</v>
      </c>
      <c r="G18504" s="2" t="s">
        <v>496</v>
      </c>
      <c r="H18504" s="2">
        <v>2</v>
      </c>
      <c r="I18504" s="2">
        <v>6</v>
      </c>
      <c r="J18504" s="2">
        <v>10</v>
      </c>
      <c r="K18504" s="2">
        <v>5</v>
      </c>
      <c r="L18504" s="3">
        <v>1091000</v>
      </c>
      <c r="M18504" s="2" t="s">
        <v>0</v>
      </c>
      <c r="N18504" s="4" t="s">
        <v>21</v>
      </c>
    </row>
    <row r="18505" spans="1:14" x14ac:dyDescent="0.25">
      <c r="A18505" s="1" t="s">
        <v>370</v>
      </c>
      <c r="B18505" s="2" t="s">
        <v>408</v>
      </c>
      <c r="C18505" s="2" t="s">
        <v>409</v>
      </c>
      <c r="D18505" s="2" t="s">
        <v>17858</v>
      </c>
      <c r="E18505" s="2" t="s">
        <v>14433</v>
      </c>
      <c r="F18505" s="2">
        <v>31211515</v>
      </c>
      <c r="G18505" s="2" t="s">
        <v>496</v>
      </c>
      <c r="H18505" s="2">
        <v>2</v>
      </c>
      <c r="I18505" s="2">
        <v>6</v>
      </c>
      <c r="J18505" s="2">
        <v>10</v>
      </c>
      <c r="K18505" s="2">
        <v>20</v>
      </c>
      <c r="L18505" s="3">
        <v>8000000</v>
      </c>
      <c r="M18505" s="2" t="s">
        <v>17383</v>
      </c>
      <c r="N18505" s="4" t="s">
        <v>21</v>
      </c>
    </row>
    <row r="18506" spans="1:14" x14ac:dyDescent="0.25">
      <c r="A18506" s="1" t="s">
        <v>370</v>
      </c>
      <c r="B18506" s="2" t="s">
        <v>408</v>
      </c>
      <c r="C18506" s="2" t="s">
        <v>409</v>
      </c>
      <c r="D18506" s="2" t="s">
        <v>17858</v>
      </c>
      <c r="E18506" s="2" t="s">
        <v>14434</v>
      </c>
      <c r="F18506" s="2">
        <v>23281902</v>
      </c>
      <c r="G18506" s="2" t="s">
        <v>496</v>
      </c>
      <c r="H18506" s="2">
        <v>2</v>
      </c>
      <c r="I18506" s="2">
        <v>6</v>
      </c>
      <c r="J18506" s="2">
        <v>10</v>
      </c>
      <c r="K18506" s="2">
        <v>4</v>
      </c>
      <c r="L18506" s="3">
        <v>2371996</v>
      </c>
      <c r="M18506" s="2" t="s">
        <v>20</v>
      </c>
      <c r="N18506" s="4" t="s">
        <v>21</v>
      </c>
    </row>
    <row r="18507" spans="1:14" x14ac:dyDescent="0.25">
      <c r="A18507" s="1" t="s">
        <v>370</v>
      </c>
      <c r="B18507" s="2" t="s">
        <v>408</v>
      </c>
      <c r="C18507" s="2" t="s">
        <v>409</v>
      </c>
      <c r="D18507" s="2" t="s">
        <v>17858</v>
      </c>
      <c r="E18507" s="2" t="s">
        <v>14435</v>
      </c>
      <c r="F18507" s="2">
        <v>23281902</v>
      </c>
      <c r="G18507" s="2" t="s">
        <v>496</v>
      </c>
      <c r="H18507" s="2">
        <v>2</v>
      </c>
      <c r="I18507" s="2">
        <v>6</v>
      </c>
      <c r="J18507" s="2">
        <v>10</v>
      </c>
      <c r="K18507" s="2">
        <v>4</v>
      </c>
      <c r="L18507" s="3">
        <v>2900392</v>
      </c>
      <c r="M18507" s="2" t="s">
        <v>20</v>
      </c>
      <c r="N18507" s="4" t="s">
        <v>21</v>
      </c>
    </row>
    <row r="18508" spans="1:14" x14ac:dyDescent="0.25">
      <c r="A18508" s="1" t="s">
        <v>370</v>
      </c>
      <c r="B18508" s="2" t="s">
        <v>408</v>
      </c>
      <c r="C18508" s="2" t="s">
        <v>409</v>
      </c>
      <c r="D18508" s="2" t="s">
        <v>17858</v>
      </c>
      <c r="E18508" s="2" t="s">
        <v>14436</v>
      </c>
      <c r="F18508" s="2">
        <v>23281902</v>
      </c>
      <c r="G18508" s="2" t="s">
        <v>496</v>
      </c>
      <c r="H18508" s="2">
        <v>2</v>
      </c>
      <c r="I18508" s="2">
        <v>6</v>
      </c>
      <c r="J18508" s="2">
        <v>10</v>
      </c>
      <c r="K18508" s="2">
        <v>1</v>
      </c>
      <c r="L18508" s="3">
        <v>2230600</v>
      </c>
      <c r="M18508" s="2" t="s">
        <v>20</v>
      </c>
      <c r="N18508" s="4" t="s">
        <v>21</v>
      </c>
    </row>
    <row r="18509" spans="1:14" x14ac:dyDescent="0.25">
      <c r="A18509" s="1" t="s">
        <v>370</v>
      </c>
      <c r="B18509" s="2" t="s">
        <v>408</v>
      </c>
      <c r="C18509" s="2" t="s">
        <v>409</v>
      </c>
      <c r="D18509" s="2" t="s">
        <v>17858</v>
      </c>
      <c r="E18509" s="2" t="s">
        <v>14437</v>
      </c>
      <c r="F18509" s="2">
        <v>23281902</v>
      </c>
      <c r="G18509" s="2" t="s">
        <v>496</v>
      </c>
      <c r="H18509" s="2">
        <v>2</v>
      </c>
      <c r="I18509" s="2">
        <v>6</v>
      </c>
      <c r="J18509" s="2">
        <v>10</v>
      </c>
      <c r="K18509" s="2">
        <v>2</v>
      </c>
      <c r="L18509" s="3">
        <v>3740000</v>
      </c>
      <c r="M18509" s="2" t="s">
        <v>20</v>
      </c>
      <c r="N18509" s="4" t="s">
        <v>21</v>
      </c>
    </row>
    <row r="18510" spans="1:14" x14ac:dyDescent="0.25">
      <c r="A18510" s="1" t="s">
        <v>370</v>
      </c>
      <c r="B18510" s="2" t="s">
        <v>408</v>
      </c>
      <c r="C18510" s="2" t="s">
        <v>409</v>
      </c>
      <c r="D18510" s="2" t="s">
        <v>17858</v>
      </c>
      <c r="E18510" s="2" t="s">
        <v>14438</v>
      </c>
      <c r="F18510" s="2" t="s">
        <v>14392</v>
      </c>
      <c r="G18510" s="2" t="s">
        <v>496</v>
      </c>
      <c r="H18510" s="2">
        <v>2</v>
      </c>
      <c r="I18510" s="2">
        <v>6</v>
      </c>
      <c r="J18510" s="2">
        <v>10</v>
      </c>
      <c r="K18510" s="2">
        <v>2</v>
      </c>
      <c r="L18510" s="3">
        <v>1052954</v>
      </c>
      <c r="M18510" s="2" t="s">
        <v>0</v>
      </c>
      <c r="N18510" s="4" t="s">
        <v>21</v>
      </c>
    </row>
    <row r="18511" spans="1:14" x14ac:dyDescent="0.25">
      <c r="A18511" s="1" t="s">
        <v>370</v>
      </c>
      <c r="B18511" s="2" t="s">
        <v>408</v>
      </c>
      <c r="C18511" s="2" t="s">
        <v>409</v>
      </c>
      <c r="D18511" s="2" t="s">
        <v>17858</v>
      </c>
      <c r="E18511" s="2" t="s">
        <v>14439</v>
      </c>
      <c r="F18511" s="2" t="s">
        <v>14392</v>
      </c>
      <c r="G18511" s="2" t="s">
        <v>496</v>
      </c>
      <c r="H18511" s="2">
        <v>2</v>
      </c>
      <c r="I18511" s="2">
        <v>6</v>
      </c>
      <c r="J18511" s="2">
        <v>10</v>
      </c>
      <c r="K18511" s="2">
        <v>2</v>
      </c>
      <c r="L18511" s="3">
        <v>1052954</v>
      </c>
      <c r="M18511" s="2" t="s">
        <v>0</v>
      </c>
      <c r="N18511" s="4" t="s">
        <v>21</v>
      </c>
    </row>
    <row r="18512" spans="1:14" x14ac:dyDescent="0.25">
      <c r="A18512" s="1" t="s">
        <v>370</v>
      </c>
      <c r="B18512" s="2" t="s">
        <v>408</v>
      </c>
      <c r="C18512" s="2" t="s">
        <v>409</v>
      </c>
      <c r="D18512" s="2" t="s">
        <v>17858</v>
      </c>
      <c r="E18512" s="2" t="s">
        <v>14440</v>
      </c>
      <c r="F18512" s="2">
        <v>27131516</v>
      </c>
      <c r="G18512" s="2" t="s">
        <v>496</v>
      </c>
      <c r="H18512" s="2">
        <v>2</v>
      </c>
      <c r="I18512" s="2">
        <v>6</v>
      </c>
      <c r="J18512" s="2">
        <v>10</v>
      </c>
      <c r="K18512" s="2">
        <v>2</v>
      </c>
      <c r="L18512" s="3">
        <v>5512000</v>
      </c>
      <c r="M18512" s="2" t="s">
        <v>0</v>
      </c>
      <c r="N18512" s="4" t="s">
        <v>21</v>
      </c>
    </row>
    <row r="18513" spans="1:14" x14ac:dyDescent="0.25">
      <c r="A18513" s="1" t="s">
        <v>370</v>
      </c>
      <c r="B18513" s="2" t="s">
        <v>408</v>
      </c>
      <c r="C18513" s="2" t="s">
        <v>409</v>
      </c>
      <c r="D18513" s="2" t="s">
        <v>17858</v>
      </c>
      <c r="E18513" s="2" t="s">
        <v>14441</v>
      </c>
      <c r="F18513" s="2">
        <v>26111702</v>
      </c>
      <c r="G18513" s="2" t="s">
        <v>496</v>
      </c>
      <c r="H18513" s="2">
        <v>2</v>
      </c>
      <c r="I18513" s="2">
        <v>6</v>
      </c>
      <c r="J18513" s="2">
        <v>10</v>
      </c>
      <c r="K18513" s="2">
        <v>4</v>
      </c>
      <c r="L18513" s="3">
        <v>386800</v>
      </c>
      <c r="M18513" s="2" t="s">
        <v>0</v>
      </c>
      <c r="N18513" s="4" t="s">
        <v>21</v>
      </c>
    </row>
    <row r="18514" spans="1:14" x14ac:dyDescent="0.25">
      <c r="A18514" s="1" t="s">
        <v>370</v>
      </c>
      <c r="B18514" s="2" t="s">
        <v>408</v>
      </c>
      <c r="C18514" s="2" t="s">
        <v>409</v>
      </c>
      <c r="D18514" s="2" t="s">
        <v>17858</v>
      </c>
      <c r="E18514" s="2" t="s">
        <v>14442</v>
      </c>
      <c r="F18514" s="2">
        <v>23281902</v>
      </c>
      <c r="G18514" s="2" t="s">
        <v>496</v>
      </c>
      <c r="H18514" s="2">
        <v>2</v>
      </c>
      <c r="I18514" s="2">
        <v>6</v>
      </c>
      <c r="J18514" s="2">
        <v>10</v>
      </c>
      <c r="K18514" s="2">
        <v>2</v>
      </c>
      <c r="L18514" s="3">
        <v>2449000</v>
      </c>
      <c r="M18514" s="2" t="s">
        <v>0</v>
      </c>
      <c r="N18514" s="4" t="s">
        <v>21</v>
      </c>
    </row>
    <row r="18515" spans="1:14" x14ac:dyDescent="0.25">
      <c r="A18515" s="1" t="s">
        <v>370</v>
      </c>
      <c r="B18515" s="2" t="s">
        <v>408</v>
      </c>
      <c r="C18515" s="2" t="s">
        <v>409</v>
      </c>
      <c r="D18515" s="2" t="s">
        <v>17858</v>
      </c>
      <c r="E18515" s="2" t="s">
        <v>14443</v>
      </c>
      <c r="F18515" s="2">
        <v>23281902</v>
      </c>
      <c r="G18515" s="2" t="s">
        <v>496</v>
      </c>
      <c r="H18515" s="2">
        <v>2</v>
      </c>
      <c r="I18515" s="2">
        <v>6</v>
      </c>
      <c r="J18515" s="2">
        <v>10</v>
      </c>
      <c r="K18515" s="2">
        <v>2</v>
      </c>
      <c r="L18515" s="3">
        <v>4977000</v>
      </c>
      <c r="M18515" s="2" t="s">
        <v>0</v>
      </c>
      <c r="N18515" s="4" t="s">
        <v>21</v>
      </c>
    </row>
    <row r="18516" spans="1:14" x14ac:dyDescent="0.25">
      <c r="A18516" s="1" t="s">
        <v>370</v>
      </c>
      <c r="B18516" s="2" t="s">
        <v>408</v>
      </c>
      <c r="C18516" s="2" t="s">
        <v>409</v>
      </c>
      <c r="D18516" s="2" t="s">
        <v>17858</v>
      </c>
      <c r="E18516" s="2" t="s">
        <v>14444</v>
      </c>
      <c r="F18516" s="2">
        <v>23281902</v>
      </c>
      <c r="G18516" s="2" t="s">
        <v>496</v>
      </c>
      <c r="H18516" s="2">
        <v>2</v>
      </c>
      <c r="I18516" s="2">
        <v>6</v>
      </c>
      <c r="J18516" s="2">
        <v>10</v>
      </c>
      <c r="K18516" s="2">
        <v>2</v>
      </c>
      <c r="L18516" s="3">
        <v>6399000</v>
      </c>
      <c r="M18516" s="2" t="s">
        <v>0</v>
      </c>
      <c r="N18516" s="4" t="s">
        <v>21</v>
      </c>
    </row>
    <row r="18517" spans="1:14" x14ac:dyDescent="0.25">
      <c r="A18517" s="1" t="s">
        <v>370</v>
      </c>
      <c r="B18517" s="2" t="s">
        <v>408</v>
      </c>
      <c r="C18517" s="2" t="s">
        <v>409</v>
      </c>
      <c r="D18517" s="2" t="s">
        <v>17858</v>
      </c>
      <c r="E18517" s="2" t="s">
        <v>14445</v>
      </c>
      <c r="F18517" s="2">
        <v>23281902</v>
      </c>
      <c r="G18517" s="2" t="s">
        <v>496</v>
      </c>
      <c r="H18517" s="2">
        <v>2</v>
      </c>
      <c r="I18517" s="2">
        <v>6</v>
      </c>
      <c r="J18517" s="2">
        <v>10</v>
      </c>
      <c r="K18517" s="2">
        <v>2</v>
      </c>
      <c r="L18517" s="3">
        <v>5253500</v>
      </c>
      <c r="M18517" s="2" t="s">
        <v>0</v>
      </c>
      <c r="N18517" s="4" t="s">
        <v>21</v>
      </c>
    </row>
    <row r="18518" spans="1:14" x14ac:dyDescent="0.25">
      <c r="A18518" s="1" t="s">
        <v>370</v>
      </c>
      <c r="B18518" s="2" t="s">
        <v>408</v>
      </c>
      <c r="C18518" s="2" t="s">
        <v>409</v>
      </c>
      <c r="D18518" s="2" t="s">
        <v>17858</v>
      </c>
      <c r="E18518" s="2" t="s">
        <v>14446</v>
      </c>
      <c r="F18518" s="2">
        <v>23281902</v>
      </c>
      <c r="G18518" s="2" t="s">
        <v>496</v>
      </c>
      <c r="H18518" s="2">
        <v>2</v>
      </c>
      <c r="I18518" s="2">
        <v>6</v>
      </c>
      <c r="J18518" s="2">
        <v>10</v>
      </c>
      <c r="K18518" s="2">
        <v>2</v>
      </c>
      <c r="L18518" s="3">
        <v>4779500</v>
      </c>
      <c r="M18518" s="2" t="s">
        <v>0</v>
      </c>
      <c r="N18518" s="4" t="s">
        <v>21</v>
      </c>
    </row>
    <row r="18519" spans="1:14" x14ac:dyDescent="0.25">
      <c r="A18519" s="1" t="s">
        <v>370</v>
      </c>
      <c r="B18519" s="2" t="s">
        <v>408</v>
      </c>
      <c r="C18519" s="2" t="s">
        <v>409</v>
      </c>
      <c r="D18519" s="2" t="s">
        <v>17858</v>
      </c>
      <c r="E18519" s="2" t="s">
        <v>14447</v>
      </c>
      <c r="F18519" s="2">
        <v>23281902</v>
      </c>
      <c r="G18519" s="2" t="s">
        <v>496</v>
      </c>
      <c r="H18519" s="2">
        <v>2</v>
      </c>
      <c r="I18519" s="2">
        <v>6</v>
      </c>
      <c r="J18519" s="2">
        <v>10</v>
      </c>
      <c r="K18519" s="2">
        <v>1</v>
      </c>
      <c r="L18519" s="3">
        <v>3199500</v>
      </c>
      <c r="M18519" s="2" t="s">
        <v>0</v>
      </c>
      <c r="N18519" s="4" t="s">
        <v>21</v>
      </c>
    </row>
    <row r="18520" spans="1:14" x14ac:dyDescent="0.25">
      <c r="A18520" s="1" t="s">
        <v>370</v>
      </c>
      <c r="B18520" s="2" t="s">
        <v>408</v>
      </c>
      <c r="C18520" s="2" t="s">
        <v>409</v>
      </c>
      <c r="D18520" s="2" t="s">
        <v>17858</v>
      </c>
      <c r="E18520" s="2" t="s">
        <v>14448</v>
      </c>
      <c r="F18520" s="2">
        <v>23281902</v>
      </c>
      <c r="G18520" s="2" t="s">
        <v>496</v>
      </c>
      <c r="H18520" s="2">
        <v>2</v>
      </c>
      <c r="I18520" s="2">
        <v>6</v>
      </c>
      <c r="J18520" s="2">
        <v>10</v>
      </c>
      <c r="K18520" s="2">
        <v>1</v>
      </c>
      <c r="L18520" s="3">
        <v>3299500</v>
      </c>
      <c r="M18520" s="2" t="s">
        <v>0</v>
      </c>
      <c r="N18520" s="4" t="s">
        <v>21</v>
      </c>
    </row>
    <row r="18521" spans="1:14" x14ac:dyDescent="0.25">
      <c r="A18521" s="1" t="s">
        <v>370</v>
      </c>
      <c r="B18521" s="2" t="s">
        <v>408</v>
      </c>
      <c r="C18521" s="2" t="s">
        <v>409</v>
      </c>
      <c r="D18521" s="2" t="s">
        <v>17858</v>
      </c>
      <c r="E18521" s="2" t="s">
        <v>14449</v>
      </c>
      <c r="F18521" s="2">
        <v>23281902</v>
      </c>
      <c r="G18521" s="2" t="s">
        <v>496</v>
      </c>
      <c r="H18521" s="2">
        <v>2</v>
      </c>
      <c r="I18521" s="2">
        <v>6</v>
      </c>
      <c r="J18521" s="2">
        <v>10</v>
      </c>
      <c r="K18521" s="2">
        <v>3</v>
      </c>
      <c r="L18521" s="3">
        <v>2607000</v>
      </c>
      <c r="M18521" s="2" t="s">
        <v>20</v>
      </c>
      <c r="N18521" s="4" t="s">
        <v>21</v>
      </c>
    </row>
    <row r="18522" spans="1:14" x14ac:dyDescent="0.25">
      <c r="A18522" s="1" t="s">
        <v>370</v>
      </c>
      <c r="B18522" s="2" t="s">
        <v>408</v>
      </c>
      <c r="C18522" s="2" t="s">
        <v>409</v>
      </c>
      <c r="D18522" s="2" t="s">
        <v>17858</v>
      </c>
      <c r="E18522" s="2" t="s">
        <v>14450</v>
      </c>
      <c r="F18522" s="2">
        <v>39121409</v>
      </c>
      <c r="G18522" s="2" t="s">
        <v>496</v>
      </c>
      <c r="H18522" s="2">
        <v>2</v>
      </c>
      <c r="I18522" s="2">
        <v>6</v>
      </c>
      <c r="J18522" s="2">
        <v>10</v>
      </c>
      <c r="K18522" s="2">
        <v>4</v>
      </c>
      <c r="L18522" s="3">
        <v>5530000</v>
      </c>
      <c r="M18522" s="2" t="s">
        <v>20</v>
      </c>
      <c r="N18522" s="4" t="s">
        <v>21</v>
      </c>
    </row>
    <row r="18523" spans="1:14" x14ac:dyDescent="0.25">
      <c r="A18523" s="1" t="s">
        <v>370</v>
      </c>
      <c r="B18523" s="2" t="s">
        <v>408</v>
      </c>
      <c r="C18523" s="2" t="s">
        <v>409</v>
      </c>
      <c r="D18523" s="2" t="s">
        <v>17858</v>
      </c>
      <c r="E18523" s="2" t="s">
        <v>14451</v>
      </c>
      <c r="F18523" s="2">
        <v>39121305</v>
      </c>
      <c r="G18523" s="2" t="s">
        <v>496</v>
      </c>
      <c r="H18523" s="2">
        <v>2</v>
      </c>
      <c r="I18523" s="2">
        <v>6</v>
      </c>
      <c r="J18523" s="2">
        <v>10</v>
      </c>
      <c r="K18523" s="2">
        <v>4</v>
      </c>
      <c r="L18523" s="3">
        <v>3950000</v>
      </c>
      <c r="M18523" s="2" t="s">
        <v>20</v>
      </c>
      <c r="N18523" s="4" t="s">
        <v>21</v>
      </c>
    </row>
    <row r="18524" spans="1:14" x14ac:dyDescent="0.25">
      <c r="A18524" s="1" t="s">
        <v>370</v>
      </c>
      <c r="B18524" s="2" t="s">
        <v>408</v>
      </c>
      <c r="C18524" s="2" t="s">
        <v>409</v>
      </c>
      <c r="D18524" s="2" t="s">
        <v>17858</v>
      </c>
      <c r="E18524" s="2" t="s">
        <v>14452</v>
      </c>
      <c r="F18524" s="2">
        <v>41121509</v>
      </c>
      <c r="G18524" s="2" t="s">
        <v>496</v>
      </c>
      <c r="H18524" s="2">
        <v>2</v>
      </c>
      <c r="I18524" s="2">
        <v>6</v>
      </c>
      <c r="J18524" s="2">
        <v>10</v>
      </c>
      <c r="K18524" s="2">
        <v>4</v>
      </c>
      <c r="L18524" s="3">
        <v>2212000</v>
      </c>
      <c r="M18524" s="2" t="s">
        <v>20</v>
      </c>
      <c r="N18524" s="4" t="s">
        <v>21</v>
      </c>
    </row>
    <row r="18525" spans="1:14" x14ac:dyDescent="0.25">
      <c r="A18525" s="1" t="s">
        <v>370</v>
      </c>
      <c r="B18525" s="2" t="s">
        <v>408</v>
      </c>
      <c r="C18525" s="2" t="s">
        <v>409</v>
      </c>
      <c r="D18525" s="2" t="s">
        <v>17858</v>
      </c>
      <c r="E18525" s="2" t="s">
        <v>14453</v>
      </c>
      <c r="F18525" s="2">
        <v>24112408</v>
      </c>
      <c r="G18525" s="2" t="s">
        <v>496</v>
      </c>
      <c r="H18525" s="2">
        <v>2</v>
      </c>
      <c r="I18525" s="2">
        <v>6</v>
      </c>
      <c r="J18525" s="2">
        <v>10</v>
      </c>
      <c r="K18525" s="2">
        <v>5</v>
      </c>
      <c r="L18525" s="3">
        <v>1225000</v>
      </c>
      <c r="M18525" s="2" t="s">
        <v>20</v>
      </c>
      <c r="N18525" s="4" t="s">
        <v>21</v>
      </c>
    </row>
    <row r="18526" spans="1:14" x14ac:dyDescent="0.25">
      <c r="A18526" s="1" t="s">
        <v>370</v>
      </c>
      <c r="B18526" s="2" t="s">
        <v>408</v>
      </c>
      <c r="C18526" s="2" t="s">
        <v>409</v>
      </c>
      <c r="D18526" s="2" t="s">
        <v>17858</v>
      </c>
      <c r="E18526" s="2" t="s">
        <v>14454</v>
      </c>
      <c r="F18526" s="2">
        <v>41122702</v>
      </c>
      <c r="G18526" s="2" t="s">
        <v>496</v>
      </c>
      <c r="H18526" s="2">
        <v>2</v>
      </c>
      <c r="I18526" s="2">
        <v>6</v>
      </c>
      <c r="J18526" s="2">
        <v>10</v>
      </c>
      <c r="K18526" s="2">
        <v>1</v>
      </c>
      <c r="L18526" s="3">
        <v>32900</v>
      </c>
      <c r="M18526" s="2" t="s">
        <v>0</v>
      </c>
      <c r="N18526" s="4" t="s">
        <v>21</v>
      </c>
    </row>
    <row r="18527" spans="1:14" x14ac:dyDescent="0.25">
      <c r="A18527" s="1" t="s">
        <v>370</v>
      </c>
      <c r="B18527" s="2" t="s">
        <v>408</v>
      </c>
      <c r="C18527" s="2" t="s">
        <v>409</v>
      </c>
      <c r="D18527" s="2" t="s">
        <v>17858</v>
      </c>
      <c r="E18527" s="2" t="s">
        <v>14455</v>
      </c>
      <c r="F18527" s="2">
        <v>49131502</v>
      </c>
      <c r="G18527" s="2" t="s">
        <v>496</v>
      </c>
      <c r="H18527" s="2">
        <v>2</v>
      </c>
      <c r="I18527" s="2">
        <v>6</v>
      </c>
      <c r="J18527" s="2">
        <v>10</v>
      </c>
      <c r="K18527" s="2">
        <v>10</v>
      </c>
      <c r="L18527" s="3">
        <v>2300000</v>
      </c>
      <c r="M18527" s="2" t="s">
        <v>0</v>
      </c>
      <c r="N18527" s="4" t="s">
        <v>21</v>
      </c>
    </row>
    <row r="18528" spans="1:14" x14ac:dyDescent="0.25">
      <c r="A18528" s="1" t="s">
        <v>370</v>
      </c>
      <c r="B18528" s="2" t="s">
        <v>408</v>
      </c>
      <c r="C18528" s="2" t="s">
        <v>409</v>
      </c>
      <c r="D18528" s="2" t="s">
        <v>17858</v>
      </c>
      <c r="E18528" s="2" t="s">
        <v>14456</v>
      </c>
      <c r="F18528" s="2">
        <v>42143509</v>
      </c>
      <c r="G18528" s="2" t="s">
        <v>496</v>
      </c>
      <c r="H18528" s="2">
        <v>2</v>
      </c>
      <c r="I18528" s="2">
        <v>6</v>
      </c>
      <c r="J18528" s="2">
        <v>10</v>
      </c>
      <c r="K18528" s="2">
        <v>2</v>
      </c>
      <c r="L18528" s="3">
        <v>193754</v>
      </c>
      <c r="M18528" s="2" t="s">
        <v>20</v>
      </c>
      <c r="N18528" s="4" t="s">
        <v>21</v>
      </c>
    </row>
    <row r="18529" spans="1:14" x14ac:dyDescent="0.25">
      <c r="A18529" s="1" t="s">
        <v>370</v>
      </c>
      <c r="B18529" s="2" t="s">
        <v>408</v>
      </c>
      <c r="C18529" s="2" t="s">
        <v>409</v>
      </c>
      <c r="D18529" s="2" t="s">
        <v>17858</v>
      </c>
      <c r="E18529" s="2" t="s">
        <v>14457</v>
      </c>
      <c r="F18529" s="2">
        <v>39121409</v>
      </c>
      <c r="G18529" s="2" t="s">
        <v>496</v>
      </c>
      <c r="H18529" s="2">
        <v>2</v>
      </c>
      <c r="I18529" s="2">
        <v>6</v>
      </c>
      <c r="J18529" s="2">
        <v>10</v>
      </c>
      <c r="K18529" s="2">
        <v>1</v>
      </c>
      <c r="L18529" s="3">
        <v>270000</v>
      </c>
      <c r="M18529" s="2" t="s">
        <v>0</v>
      </c>
      <c r="N18529" s="4" t="s">
        <v>21</v>
      </c>
    </row>
    <row r="18530" spans="1:14" x14ac:dyDescent="0.25">
      <c r="A18530" s="1" t="s">
        <v>370</v>
      </c>
      <c r="B18530" s="2" t="s">
        <v>408</v>
      </c>
      <c r="C18530" s="2" t="s">
        <v>409</v>
      </c>
      <c r="D18530" s="2" t="s">
        <v>17858</v>
      </c>
      <c r="E18530" s="2" t="s">
        <v>14458</v>
      </c>
      <c r="F18530" s="2">
        <v>39121409</v>
      </c>
      <c r="G18530" s="2" t="s">
        <v>496</v>
      </c>
      <c r="H18530" s="2">
        <v>2</v>
      </c>
      <c r="I18530" s="2">
        <v>6</v>
      </c>
      <c r="J18530" s="2">
        <v>10</v>
      </c>
      <c r="K18530" s="2">
        <v>2</v>
      </c>
      <c r="L18530" s="3">
        <v>370042</v>
      </c>
      <c r="M18530" s="2" t="s">
        <v>0</v>
      </c>
      <c r="N18530" s="4" t="s">
        <v>21</v>
      </c>
    </row>
    <row r="18531" spans="1:14" x14ac:dyDescent="0.25">
      <c r="A18531" s="1" t="s">
        <v>370</v>
      </c>
      <c r="B18531" s="2" t="s">
        <v>408</v>
      </c>
      <c r="C18531" s="2" t="s">
        <v>409</v>
      </c>
      <c r="D18531" s="2" t="s">
        <v>17858</v>
      </c>
      <c r="E18531" s="2" t="s">
        <v>14459</v>
      </c>
      <c r="F18531" s="2">
        <v>20131200</v>
      </c>
      <c r="G18531" s="2" t="s">
        <v>496</v>
      </c>
      <c r="H18531" s="2">
        <v>2</v>
      </c>
      <c r="I18531" s="2">
        <v>6</v>
      </c>
      <c r="J18531" s="2">
        <v>10</v>
      </c>
      <c r="K18531" s="2">
        <v>2</v>
      </c>
      <c r="L18531" s="3">
        <v>308000</v>
      </c>
      <c r="M18531" s="2" t="s">
        <v>20</v>
      </c>
      <c r="N18531" s="4" t="s">
        <v>21</v>
      </c>
    </row>
    <row r="18532" spans="1:14" x14ac:dyDescent="0.25">
      <c r="A18532" s="1" t="s">
        <v>370</v>
      </c>
      <c r="B18532" s="2" t="s">
        <v>408</v>
      </c>
      <c r="C18532" s="2" t="s">
        <v>409</v>
      </c>
      <c r="D18532" s="2" t="s">
        <v>17858</v>
      </c>
      <c r="E18532" s="2" t="s">
        <v>3165</v>
      </c>
      <c r="F18532" s="2">
        <v>15111506</v>
      </c>
      <c r="G18532" s="2" t="s">
        <v>490</v>
      </c>
      <c r="H18532" s="2">
        <v>2</v>
      </c>
      <c r="I18532" s="2">
        <v>10</v>
      </c>
      <c r="J18532" s="2">
        <v>10</v>
      </c>
      <c r="K18532" s="2">
        <v>32</v>
      </c>
      <c r="L18532" s="3">
        <v>2475200</v>
      </c>
      <c r="M18532" s="2" t="s">
        <v>17388</v>
      </c>
      <c r="N18532" s="4" t="s">
        <v>21</v>
      </c>
    </row>
    <row r="18533" spans="1:14" x14ac:dyDescent="0.25">
      <c r="A18533" s="1" t="s">
        <v>370</v>
      </c>
      <c r="B18533" s="2" t="s">
        <v>408</v>
      </c>
      <c r="C18533" s="2" t="s">
        <v>409</v>
      </c>
      <c r="D18533" s="2" t="s">
        <v>17858</v>
      </c>
      <c r="E18533" s="2" t="s">
        <v>9660</v>
      </c>
      <c r="F18533" s="2">
        <v>12141903</v>
      </c>
      <c r="G18533" s="2" t="s">
        <v>490</v>
      </c>
      <c r="H18533" s="2">
        <v>2</v>
      </c>
      <c r="I18533" s="2">
        <v>10</v>
      </c>
      <c r="J18533" s="2">
        <v>10</v>
      </c>
      <c r="K18533" s="2">
        <v>800</v>
      </c>
      <c r="L18533" s="3">
        <v>19896800</v>
      </c>
      <c r="M18533" s="2" t="s">
        <v>17388</v>
      </c>
      <c r="N18533" s="4" t="s">
        <v>21</v>
      </c>
    </row>
    <row r="18534" spans="1:14" x14ac:dyDescent="0.25">
      <c r="A18534" s="1" t="s">
        <v>370</v>
      </c>
      <c r="B18534" s="2" t="s">
        <v>408</v>
      </c>
      <c r="C18534" s="2" t="s">
        <v>409</v>
      </c>
      <c r="D18534" s="2" t="s">
        <v>17858</v>
      </c>
      <c r="E18534" s="2" t="s">
        <v>3169</v>
      </c>
      <c r="F18534" s="2">
        <v>12141904</v>
      </c>
      <c r="G18534" s="2" t="s">
        <v>490</v>
      </c>
      <c r="H18534" s="2">
        <v>2</v>
      </c>
      <c r="I18534" s="2">
        <v>10</v>
      </c>
      <c r="J18534" s="2">
        <v>10</v>
      </c>
      <c r="K18534" s="2">
        <v>750</v>
      </c>
      <c r="L18534" s="3">
        <v>16511250</v>
      </c>
      <c r="M18534" s="2" t="s">
        <v>17388</v>
      </c>
      <c r="N18534" s="4" t="s">
        <v>21</v>
      </c>
    </row>
    <row r="18535" spans="1:14" x14ac:dyDescent="0.25">
      <c r="A18535" s="1" t="s">
        <v>370</v>
      </c>
      <c r="B18535" s="2" t="s">
        <v>408</v>
      </c>
      <c r="C18535" s="2" t="s">
        <v>409</v>
      </c>
      <c r="D18535" s="2" t="s">
        <v>17858</v>
      </c>
      <c r="E18535" s="2" t="s">
        <v>14460</v>
      </c>
      <c r="F18535" s="2">
        <v>12142004</v>
      </c>
      <c r="G18535" s="2" t="s">
        <v>490</v>
      </c>
      <c r="H18535" s="2">
        <v>2</v>
      </c>
      <c r="I18535" s="2">
        <v>10</v>
      </c>
      <c r="J18535" s="2">
        <v>10</v>
      </c>
      <c r="K18535" s="2">
        <v>8</v>
      </c>
      <c r="L18535" s="3">
        <v>380800</v>
      </c>
      <c r="M18535" s="2" t="s">
        <v>17388</v>
      </c>
      <c r="N18535" s="4" t="s">
        <v>21</v>
      </c>
    </row>
    <row r="18536" spans="1:14" x14ac:dyDescent="0.25">
      <c r="A18536" s="1" t="s">
        <v>370</v>
      </c>
      <c r="B18536" s="2" t="s">
        <v>408</v>
      </c>
      <c r="C18536" s="2" t="s">
        <v>409</v>
      </c>
      <c r="D18536" s="2" t="s">
        <v>17858</v>
      </c>
      <c r="E18536" s="2" t="s">
        <v>14461</v>
      </c>
      <c r="F18536" s="2">
        <v>46191503</v>
      </c>
      <c r="G18536" s="2" t="s">
        <v>496</v>
      </c>
      <c r="H18536" s="2">
        <v>2</v>
      </c>
      <c r="I18536" s="2">
        <v>6</v>
      </c>
      <c r="J18536" s="2">
        <v>10</v>
      </c>
      <c r="K18536" s="2">
        <v>2</v>
      </c>
      <c r="L18536" s="3">
        <v>1112148</v>
      </c>
      <c r="M18536" s="2" t="s">
        <v>20</v>
      </c>
      <c r="N18536" s="4" t="s">
        <v>21</v>
      </c>
    </row>
    <row r="18537" spans="1:14" x14ac:dyDescent="0.25">
      <c r="A18537" s="1" t="s">
        <v>370</v>
      </c>
      <c r="B18537" s="2" t="s">
        <v>408</v>
      </c>
      <c r="C18537" s="2" t="s">
        <v>409</v>
      </c>
      <c r="D18537" s="2" t="s">
        <v>17858</v>
      </c>
      <c r="E18537" s="2" t="s">
        <v>14462</v>
      </c>
      <c r="F18537" s="2">
        <v>46191503</v>
      </c>
      <c r="G18537" s="2" t="s">
        <v>496</v>
      </c>
      <c r="H18537" s="2">
        <v>2</v>
      </c>
      <c r="I18537" s="2">
        <v>6</v>
      </c>
      <c r="J18537" s="2">
        <v>10</v>
      </c>
      <c r="K18537" s="2">
        <v>2</v>
      </c>
      <c r="L18537" s="3">
        <v>1505616</v>
      </c>
      <c r="M18537" s="2" t="s">
        <v>20</v>
      </c>
      <c r="N18537" s="4" t="s">
        <v>21</v>
      </c>
    </row>
    <row r="18538" spans="1:14" x14ac:dyDescent="0.25">
      <c r="A18538" s="1" t="s">
        <v>370</v>
      </c>
      <c r="B18538" s="2" t="s">
        <v>408</v>
      </c>
      <c r="C18538" s="2" t="s">
        <v>409</v>
      </c>
      <c r="D18538" s="2" t="s">
        <v>17858</v>
      </c>
      <c r="E18538" s="2" t="s">
        <v>14463</v>
      </c>
      <c r="F18538" s="2">
        <v>46191503</v>
      </c>
      <c r="G18538" s="2" t="s">
        <v>496</v>
      </c>
      <c r="H18538" s="2">
        <v>2</v>
      </c>
      <c r="I18538" s="2">
        <v>6</v>
      </c>
      <c r="J18538" s="2">
        <v>10</v>
      </c>
      <c r="K18538" s="2">
        <v>2</v>
      </c>
      <c r="L18538" s="3">
        <v>1663176</v>
      </c>
      <c r="M18538" s="2" t="s">
        <v>20</v>
      </c>
      <c r="N18538" s="4" t="s">
        <v>21</v>
      </c>
    </row>
    <row r="18539" spans="1:14" x14ac:dyDescent="0.25">
      <c r="A18539" s="1" t="s">
        <v>370</v>
      </c>
      <c r="B18539" s="2" t="s">
        <v>408</v>
      </c>
      <c r="C18539" s="2" t="s">
        <v>409</v>
      </c>
      <c r="D18539" s="2" t="s">
        <v>17858</v>
      </c>
      <c r="E18539" s="2" t="s">
        <v>14464</v>
      </c>
      <c r="F18539" s="2">
        <v>46191503</v>
      </c>
      <c r="G18539" s="2" t="s">
        <v>496</v>
      </c>
      <c r="H18539" s="2">
        <v>2</v>
      </c>
      <c r="I18539" s="2">
        <v>6</v>
      </c>
      <c r="J18539" s="2">
        <v>10</v>
      </c>
      <c r="K18539" s="2">
        <v>2</v>
      </c>
      <c r="L18539" s="3">
        <v>1343932</v>
      </c>
      <c r="M18539" s="2" t="s">
        <v>20</v>
      </c>
      <c r="N18539" s="4" t="s">
        <v>21</v>
      </c>
    </row>
    <row r="18540" spans="1:14" x14ac:dyDescent="0.25">
      <c r="A18540" s="1" t="s">
        <v>370</v>
      </c>
      <c r="B18540" s="2" t="s">
        <v>408</v>
      </c>
      <c r="C18540" s="2" t="s">
        <v>409</v>
      </c>
      <c r="D18540" s="2" t="s">
        <v>17858</v>
      </c>
      <c r="E18540" s="2" t="s">
        <v>14465</v>
      </c>
      <c r="F18540" s="2">
        <v>31211515</v>
      </c>
      <c r="G18540" s="2" t="s">
        <v>496</v>
      </c>
      <c r="H18540" s="2">
        <v>2</v>
      </c>
      <c r="I18540" s="2">
        <v>6</v>
      </c>
      <c r="J18540" s="2">
        <v>10</v>
      </c>
      <c r="K18540" s="2">
        <v>3</v>
      </c>
      <c r="L18540" s="3">
        <v>5400000</v>
      </c>
      <c r="M18540" s="2" t="s">
        <v>17383</v>
      </c>
      <c r="N18540" s="4" t="s">
        <v>21</v>
      </c>
    </row>
    <row r="18541" spans="1:14" x14ac:dyDescent="0.25">
      <c r="A18541" s="1" t="s">
        <v>370</v>
      </c>
      <c r="B18541" s="2" t="s">
        <v>408</v>
      </c>
      <c r="C18541" s="2" t="s">
        <v>409</v>
      </c>
      <c r="D18541" s="2" t="s">
        <v>17858</v>
      </c>
      <c r="E18541" s="2" t="s">
        <v>14466</v>
      </c>
      <c r="F18541" s="2">
        <v>31211515</v>
      </c>
      <c r="G18541" s="2" t="s">
        <v>496</v>
      </c>
      <c r="H18541" s="2">
        <v>2</v>
      </c>
      <c r="I18541" s="2">
        <v>6</v>
      </c>
      <c r="J18541" s="2">
        <v>10</v>
      </c>
      <c r="K18541" s="2">
        <v>8</v>
      </c>
      <c r="L18541" s="3">
        <v>3451269.6</v>
      </c>
      <c r="M18541" s="2" t="s">
        <v>17383</v>
      </c>
      <c r="N18541" s="4" t="s">
        <v>21</v>
      </c>
    </row>
    <row r="18542" spans="1:14" x14ac:dyDescent="0.25">
      <c r="A18542" s="1" t="s">
        <v>370</v>
      </c>
      <c r="B18542" s="2" t="s">
        <v>408</v>
      </c>
      <c r="C18542" s="2" t="s">
        <v>409</v>
      </c>
      <c r="D18542" s="2" t="s">
        <v>17858</v>
      </c>
      <c r="E18542" s="2" t="s">
        <v>14467</v>
      </c>
      <c r="F18542" s="2">
        <v>31211515</v>
      </c>
      <c r="G18542" s="2" t="s">
        <v>496</v>
      </c>
      <c r="H18542" s="2">
        <v>2</v>
      </c>
      <c r="I18542" s="2">
        <v>6</v>
      </c>
      <c r="J18542" s="2">
        <v>10</v>
      </c>
      <c r="K18542" s="2">
        <v>1</v>
      </c>
      <c r="L18542" s="3">
        <v>1800000</v>
      </c>
      <c r="M18542" s="2" t="s">
        <v>17383</v>
      </c>
      <c r="N18542" s="4" t="s">
        <v>21</v>
      </c>
    </row>
    <row r="18543" spans="1:14" x14ac:dyDescent="0.25">
      <c r="A18543" s="1" t="s">
        <v>370</v>
      </c>
      <c r="B18543" s="2" t="s">
        <v>408</v>
      </c>
      <c r="C18543" s="2" t="s">
        <v>409</v>
      </c>
      <c r="D18543" s="2" t="s">
        <v>17858</v>
      </c>
      <c r="E18543" s="2" t="s">
        <v>14468</v>
      </c>
      <c r="F18543" s="2">
        <v>31211515</v>
      </c>
      <c r="G18543" s="2" t="s">
        <v>496</v>
      </c>
      <c r="H18543" s="2">
        <v>2</v>
      </c>
      <c r="I18543" s="2">
        <v>6</v>
      </c>
      <c r="J18543" s="2">
        <v>10</v>
      </c>
      <c r="K18543" s="2">
        <v>1</v>
      </c>
      <c r="L18543" s="3">
        <v>1800000</v>
      </c>
      <c r="M18543" s="2" t="s">
        <v>17383</v>
      </c>
      <c r="N18543" s="4" t="s">
        <v>21</v>
      </c>
    </row>
    <row r="18544" spans="1:14" x14ac:dyDescent="0.25">
      <c r="A18544" s="1" t="s">
        <v>370</v>
      </c>
      <c r="B18544" s="2" t="s">
        <v>408</v>
      </c>
      <c r="C18544" s="2" t="s">
        <v>409</v>
      </c>
      <c r="D18544" s="2" t="s">
        <v>17858</v>
      </c>
      <c r="E18544" s="2" t="s">
        <v>14469</v>
      </c>
      <c r="F18544" s="2">
        <v>31211515</v>
      </c>
      <c r="G18544" s="2" t="s">
        <v>496</v>
      </c>
      <c r="H18544" s="2">
        <v>2</v>
      </c>
      <c r="I18544" s="2">
        <v>6</v>
      </c>
      <c r="J18544" s="2">
        <v>10</v>
      </c>
      <c r="K18544" s="2">
        <v>3</v>
      </c>
      <c r="L18544" s="3">
        <v>5400000</v>
      </c>
      <c r="M18544" s="2" t="s">
        <v>17383</v>
      </c>
      <c r="N18544" s="4" t="s">
        <v>21</v>
      </c>
    </row>
    <row r="18545" spans="1:14" x14ac:dyDescent="0.25">
      <c r="A18545" s="1" t="s">
        <v>370</v>
      </c>
      <c r="B18545" s="2" t="s">
        <v>408</v>
      </c>
      <c r="C18545" s="2" t="s">
        <v>409</v>
      </c>
      <c r="D18545" s="2" t="s">
        <v>17858</v>
      </c>
      <c r="E18545" s="2" t="s">
        <v>14470</v>
      </c>
      <c r="F18545" s="2">
        <v>31211515</v>
      </c>
      <c r="G18545" s="2" t="s">
        <v>496</v>
      </c>
      <c r="H18545" s="2">
        <v>2</v>
      </c>
      <c r="I18545" s="2">
        <v>6</v>
      </c>
      <c r="J18545" s="2">
        <v>10</v>
      </c>
      <c r="K18545" s="2">
        <v>3</v>
      </c>
      <c r="L18545" s="3">
        <v>5400000</v>
      </c>
      <c r="M18545" s="2" t="s">
        <v>17383</v>
      </c>
      <c r="N18545" s="4" t="s">
        <v>21</v>
      </c>
    </row>
    <row r="18546" spans="1:14" x14ac:dyDescent="0.25">
      <c r="A18546" s="1" t="s">
        <v>370</v>
      </c>
      <c r="B18546" s="2" t="s">
        <v>408</v>
      </c>
      <c r="C18546" s="2" t="s">
        <v>409</v>
      </c>
      <c r="D18546" s="2" t="s">
        <v>17858</v>
      </c>
      <c r="E18546" s="2" t="s">
        <v>14471</v>
      </c>
      <c r="F18546" s="2">
        <v>31211515</v>
      </c>
      <c r="G18546" s="2" t="s">
        <v>496</v>
      </c>
      <c r="H18546" s="2">
        <v>2</v>
      </c>
      <c r="I18546" s="2">
        <v>6</v>
      </c>
      <c r="J18546" s="2">
        <v>10</v>
      </c>
      <c r="K18546" s="2">
        <v>2</v>
      </c>
      <c r="L18546" s="3">
        <v>3600000</v>
      </c>
      <c r="M18546" s="2" t="s">
        <v>17383</v>
      </c>
      <c r="N18546" s="4" t="s">
        <v>21</v>
      </c>
    </row>
    <row r="18547" spans="1:14" x14ac:dyDescent="0.25">
      <c r="A18547" s="1" t="s">
        <v>370</v>
      </c>
      <c r="B18547" s="2" t="s">
        <v>408</v>
      </c>
      <c r="C18547" s="2" t="s">
        <v>409</v>
      </c>
      <c r="D18547" s="2" t="s">
        <v>17858</v>
      </c>
      <c r="E18547" s="2" t="s">
        <v>14472</v>
      </c>
      <c r="F18547" s="2">
        <v>31211515</v>
      </c>
      <c r="G18547" s="2" t="s">
        <v>496</v>
      </c>
      <c r="H18547" s="2">
        <v>2</v>
      </c>
      <c r="I18547" s="2">
        <v>6</v>
      </c>
      <c r="J18547" s="2">
        <v>10</v>
      </c>
      <c r="K18547" s="2">
        <v>2</v>
      </c>
      <c r="L18547" s="3">
        <v>3600000</v>
      </c>
      <c r="M18547" s="2" t="s">
        <v>17383</v>
      </c>
      <c r="N18547" s="4" t="s">
        <v>21</v>
      </c>
    </row>
    <row r="18548" spans="1:14" x14ac:dyDescent="0.25">
      <c r="A18548" s="1" t="s">
        <v>370</v>
      </c>
      <c r="B18548" s="2" t="s">
        <v>408</v>
      </c>
      <c r="C18548" s="2" t="s">
        <v>409</v>
      </c>
      <c r="D18548" s="2" t="s">
        <v>17858</v>
      </c>
      <c r="E18548" s="2" t="s">
        <v>14473</v>
      </c>
      <c r="F18548" s="2">
        <v>31211515</v>
      </c>
      <c r="G18548" s="2" t="s">
        <v>496</v>
      </c>
      <c r="H18548" s="2">
        <v>2</v>
      </c>
      <c r="I18548" s="2">
        <v>6</v>
      </c>
      <c r="J18548" s="2">
        <v>10</v>
      </c>
      <c r="K18548" s="2">
        <v>15</v>
      </c>
      <c r="L18548" s="3">
        <v>5700000</v>
      </c>
      <c r="M18548" s="2" t="s">
        <v>17383</v>
      </c>
      <c r="N18548" s="4" t="s">
        <v>21</v>
      </c>
    </row>
    <row r="18549" spans="1:14" x14ac:dyDescent="0.25">
      <c r="A18549" s="1" t="s">
        <v>370</v>
      </c>
      <c r="B18549" s="2" t="s">
        <v>408</v>
      </c>
      <c r="C18549" s="2" t="s">
        <v>409</v>
      </c>
      <c r="D18549" s="2" t="s">
        <v>17858</v>
      </c>
      <c r="E18549" s="2" t="s">
        <v>14474</v>
      </c>
      <c r="F18549" s="2">
        <v>53131608</v>
      </c>
      <c r="G18549" s="2" t="s">
        <v>496</v>
      </c>
      <c r="H18549" s="2">
        <v>2</v>
      </c>
      <c r="I18549" s="2">
        <v>6</v>
      </c>
      <c r="J18549" s="2">
        <v>10</v>
      </c>
      <c r="K18549" s="2">
        <v>20</v>
      </c>
      <c r="L18549" s="3">
        <v>2117788</v>
      </c>
      <c r="M18549" s="2" t="s">
        <v>20</v>
      </c>
      <c r="N18549" s="4" t="s">
        <v>21</v>
      </c>
    </row>
    <row r="18550" spans="1:14" x14ac:dyDescent="0.25">
      <c r="A18550" s="1" t="s">
        <v>370</v>
      </c>
      <c r="B18550" s="2" t="s">
        <v>408</v>
      </c>
      <c r="C18550" s="2" t="s">
        <v>409</v>
      </c>
      <c r="D18550" s="2" t="s">
        <v>17858</v>
      </c>
      <c r="E18550" s="2" t="s">
        <v>14475</v>
      </c>
      <c r="F18550" s="2">
        <v>53131608</v>
      </c>
      <c r="G18550" s="2" t="s">
        <v>496</v>
      </c>
      <c r="H18550" s="2">
        <v>2</v>
      </c>
      <c r="I18550" s="2">
        <v>6</v>
      </c>
      <c r="J18550" s="2">
        <v>10</v>
      </c>
      <c r="K18550" s="2">
        <v>10</v>
      </c>
      <c r="L18550" s="3">
        <v>250000</v>
      </c>
      <c r="M18550" s="2" t="s">
        <v>0</v>
      </c>
      <c r="N18550" s="4" t="s">
        <v>21</v>
      </c>
    </row>
    <row r="18551" spans="1:14" x14ac:dyDescent="0.25">
      <c r="A18551" s="1" t="s">
        <v>370</v>
      </c>
      <c r="B18551" s="2" t="s">
        <v>408</v>
      </c>
      <c r="C18551" s="2" t="s">
        <v>409</v>
      </c>
      <c r="D18551" s="2" t="s">
        <v>17858</v>
      </c>
      <c r="E18551" s="2" t="s">
        <v>14476</v>
      </c>
      <c r="F18551" s="2">
        <v>53131608</v>
      </c>
      <c r="G18551" s="2" t="s">
        <v>496</v>
      </c>
      <c r="H18551" s="2">
        <v>2</v>
      </c>
      <c r="I18551" s="2">
        <v>6</v>
      </c>
      <c r="J18551" s="2">
        <v>10</v>
      </c>
      <c r="K18551" s="2">
        <v>5</v>
      </c>
      <c r="L18551" s="3">
        <v>290000</v>
      </c>
      <c r="M18551" s="2" t="s">
        <v>20</v>
      </c>
      <c r="N18551" s="4" t="s">
        <v>21</v>
      </c>
    </row>
    <row r="18552" spans="1:14" x14ac:dyDescent="0.25">
      <c r="A18552" s="1" t="s">
        <v>370</v>
      </c>
      <c r="B18552" s="2" t="s">
        <v>408</v>
      </c>
      <c r="C18552" s="2" t="s">
        <v>411</v>
      </c>
      <c r="D18552" s="2" t="s">
        <v>17859</v>
      </c>
      <c r="E18552" s="2" t="s">
        <v>5958</v>
      </c>
      <c r="F18552" s="2">
        <v>10191509</v>
      </c>
      <c r="G18552" s="2" t="s">
        <v>490</v>
      </c>
      <c r="H18552" s="2">
        <v>1</v>
      </c>
      <c r="I18552" s="2">
        <v>9</v>
      </c>
      <c r="J18552" s="2">
        <v>16</v>
      </c>
      <c r="K18552" s="2">
        <v>50</v>
      </c>
      <c r="L18552" s="3">
        <v>404800</v>
      </c>
      <c r="M18552" s="2" t="s">
        <v>0</v>
      </c>
      <c r="N18552" s="4" t="s">
        <v>21</v>
      </c>
    </row>
    <row r="18553" spans="1:14" x14ac:dyDescent="0.25">
      <c r="A18553" s="1" t="s">
        <v>370</v>
      </c>
      <c r="B18553" s="2" t="s">
        <v>408</v>
      </c>
      <c r="C18553" s="2" t="s">
        <v>411</v>
      </c>
      <c r="D18553" s="2" t="s">
        <v>17859</v>
      </c>
      <c r="E18553" s="2" t="s">
        <v>5958</v>
      </c>
      <c r="F18553" s="2">
        <v>10191509</v>
      </c>
      <c r="G18553" s="2" t="s">
        <v>490</v>
      </c>
      <c r="H18553" s="2">
        <v>1</v>
      </c>
      <c r="I18553" s="2">
        <v>9</v>
      </c>
      <c r="J18553" s="2">
        <v>10</v>
      </c>
      <c r="K18553" s="2">
        <v>12</v>
      </c>
      <c r="L18553" s="3">
        <v>97152</v>
      </c>
      <c r="M18553" s="2" t="s">
        <v>0</v>
      </c>
      <c r="N18553" s="4" t="s">
        <v>21</v>
      </c>
    </row>
    <row r="18554" spans="1:14" x14ac:dyDescent="0.25">
      <c r="A18554" s="1" t="s">
        <v>370</v>
      </c>
      <c r="B18554" s="2" t="s">
        <v>408</v>
      </c>
      <c r="C18554" s="2" t="s">
        <v>411</v>
      </c>
      <c r="D18554" s="2" t="s">
        <v>17859</v>
      </c>
      <c r="E18554" s="2" t="s">
        <v>3490</v>
      </c>
      <c r="F18554" s="2">
        <v>10171702</v>
      </c>
      <c r="G18554" s="2" t="s">
        <v>496</v>
      </c>
      <c r="H18554" s="2">
        <v>3</v>
      </c>
      <c r="I18554" s="2">
        <v>6</v>
      </c>
      <c r="J18554" s="2">
        <v>10</v>
      </c>
      <c r="K18554" s="2">
        <v>15</v>
      </c>
      <c r="L18554" s="3">
        <v>300000</v>
      </c>
      <c r="M18554" s="2" t="s">
        <v>239</v>
      </c>
      <c r="N18554" s="4" t="s">
        <v>21</v>
      </c>
    </row>
    <row r="18555" spans="1:14" x14ac:dyDescent="0.25">
      <c r="A18555" s="1" t="s">
        <v>370</v>
      </c>
      <c r="B18555" s="2" t="s">
        <v>76</v>
      </c>
      <c r="C18555" s="2" t="s">
        <v>77</v>
      </c>
      <c r="D18555" s="2" t="s">
        <v>78</v>
      </c>
      <c r="E18555" s="2" t="s">
        <v>14477</v>
      </c>
      <c r="F18555" s="2">
        <v>31211500</v>
      </c>
      <c r="G18555" s="2" t="s">
        <v>496</v>
      </c>
      <c r="H18555" s="2">
        <v>1</v>
      </c>
      <c r="I18555" s="2">
        <v>9</v>
      </c>
      <c r="J18555" s="2">
        <v>16</v>
      </c>
      <c r="K18555" s="2">
        <v>1</v>
      </c>
      <c r="L18555" s="3">
        <v>60000000</v>
      </c>
      <c r="M18555" s="2" t="s">
        <v>20</v>
      </c>
      <c r="N18555" s="4" t="s">
        <v>21</v>
      </c>
    </row>
    <row r="18556" spans="1:14" x14ac:dyDescent="0.25">
      <c r="A18556" s="1" t="s">
        <v>370</v>
      </c>
      <c r="B18556" s="2" t="s">
        <v>76</v>
      </c>
      <c r="C18556" s="2" t="s">
        <v>77</v>
      </c>
      <c r="D18556" s="2" t="s">
        <v>78</v>
      </c>
      <c r="E18556" s="2" t="s">
        <v>14478</v>
      </c>
      <c r="F18556" s="2">
        <v>31211518</v>
      </c>
      <c r="G18556" s="2" t="s">
        <v>496</v>
      </c>
      <c r="H18556" s="2">
        <v>3</v>
      </c>
      <c r="I18556" s="2">
        <v>6</v>
      </c>
      <c r="J18556" s="2">
        <v>10</v>
      </c>
      <c r="K18556" s="2">
        <v>2</v>
      </c>
      <c r="L18556" s="3">
        <v>88060</v>
      </c>
      <c r="M18556" s="2" t="s">
        <v>0</v>
      </c>
      <c r="N18556" s="4" t="s">
        <v>21</v>
      </c>
    </row>
    <row r="18557" spans="1:14" x14ac:dyDescent="0.25">
      <c r="A18557" s="1" t="s">
        <v>370</v>
      </c>
      <c r="B18557" s="2" t="s">
        <v>76</v>
      </c>
      <c r="C18557" s="2" t="s">
        <v>1365</v>
      </c>
      <c r="D18557" s="2" t="s">
        <v>17940</v>
      </c>
      <c r="E18557" s="2" t="s">
        <v>14479</v>
      </c>
      <c r="F18557" s="2">
        <v>10111305</v>
      </c>
      <c r="G18557" s="2" t="s">
        <v>490</v>
      </c>
      <c r="H18557" s="2">
        <v>1</v>
      </c>
      <c r="I18557" s="2">
        <v>6</v>
      </c>
      <c r="J18557" s="2">
        <v>16</v>
      </c>
      <c r="K18557" s="2">
        <v>65</v>
      </c>
      <c r="L18557" s="3">
        <v>5525000</v>
      </c>
      <c r="M18557" s="2" t="s">
        <v>0</v>
      </c>
      <c r="N18557" s="4" t="s">
        <v>21</v>
      </c>
    </row>
    <row r="18558" spans="1:14" x14ac:dyDescent="0.25">
      <c r="A18558" s="1" t="s">
        <v>370</v>
      </c>
      <c r="B18558" s="2" t="s">
        <v>76</v>
      </c>
      <c r="C18558" s="2" t="s">
        <v>1365</v>
      </c>
      <c r="D18558" s="2" t="s">
        <v>17940</v>
      </c>
      <c r="E18558" s="2" t="s">
        <v>14480</v>
      </c>
      <c r="F18558" s="2">
        <v>10111305</v>
      </c>
      <c r="G18558" s="2" t="s">
        <v>490</v>
      </c>
      <c r="H18558" s="2">
        <v>1</v>
      </c>
      <c r="I18558" s="2">
        <v>6</v>
      </c>
      <c r="J18558" s="2">
        <v>16</v>
      </c>
      <c r="K18558" s="2">
        <v>5</v>
      </c>
      <c r="L18558" s="3">
        <v>215000</v>
      </c>
      <c r="M18558" s="2" t="s">
        <v>0</v>
      </c>
      <c r="N18558" s="4" t="s">
        <v>21</v>
      </c>
    </row>
    <row r="18559" spans="1:14" x14ac:dyDescent="0.25">
      <c r="A18559" s="1" t="s">
        <v>370</v>
      </c>
      <c r="B18559" s="2" t="s">
        <v>76</v>
      </c>
      <c r="C18559" s="2" t="s">
        <v>1365</v>
      </c>
      <c r="D18559" s="2" t="s">
        <v>17940</v>
      </c>
      <c r="E18559" s="2" t="s">
        <v>14481</v>
      </c>
      <c r="F18559" s="2">
        <v>51102707</v>
      </c>
      <c r="G18559" s="2" t="s">
        <v>490</v>
      </c>
      <c r="H18559" s="2">
        <v>1</v>
      </c>
      <c r="I18559" s="2">
        <v>6</v>
      </c>
      <c r="J18559" s="2">
        <v>16</v>
      </c>
      <c r="K18559" s="2">
        <v>20</v>
      </c>
      <c r="L18559" s="3">
        <v>406000</v>
      </c>
      <c r="M18559" s="2" t="s">
        <v>0</v>
      </c>
      <c r="N18559" s="4" t="s">
        <v>21</v>
      </c>
    </row>
    <row r="18560" spans="1:14" x14ac:dyDescent="0.25">
      <c r="A18560" s="1" t="s">
        <v>370</v>
      </c>
      <c r="B18560" s="2" t="s">
        <v>76</v>
      </c>
      <c r="C18560" s="2" t="s">
        <v>1365</v>
      </c>
      <c r="D18560" s="2" t="s">
        <v>17940</v>
      </c>
      <c r="E18560" s="2" t="s">
        <v>14482</v>
      </c>
      <c r="F18560" s="2">
        <v>42311511</v>
      </c>
      <c r="G18560" s="2" t="s">
        <v>490</v>
      </c>
      <c r="H18560" s="2">
        <v>1</v>
      </c>
      <c r="I18560" s="2">
        <v>6</v>
      </c>
      <c r="J18560" s="2">
        <v>16</v>
      </c>
      <c r="K18560" s="2">
        <v>3</v>
      </c>
      <c r="L18560" s="3">
        <v>75000</v>
      </c>
      <c r="M18560" s="2" t="s">
        <v>0</v>
      </c>
      <c r="N18560" s="4" t="s">
        <v>21</v>
      </c>
    </row>
    <row r="18561" spans="1:14" x14ac:dyDescent="0.25">
      <c r="A18561" s="1" t="s">
        <v>370</v>
      </c>
      <c r="B18561" s="2" t="s">
        <v>76</v>
      </c>
      <c r="C18561" s="2" t="s">
        <v>1365</v>
      </c>
      <c r="D18561" s="2" t="s">
        <v>17940</v>
      </c>
      <c r="E18561" s="2" t="s">
        <v>19020</v>
      </c>
      <c r="F18561" s="2">
        <v>53131608</v>
      </c>
      <c r="G18561" s="2" t="s">
        <v>490</v>
      </c>
      <c r="H18561" s="2">
        <v>1</v>
      </c>
      <c r="I18561" s="2">
        <v>6</v>
      </c>
      <c r="J18561" s="2">
        <v>16</v>
      </c>
      <c r="K18561" s="2">
        <v>25</v>
      </c>
      <c r="L18561" s="3">
        <v>475000</v>
      </c>
      <c r="M18561" s="2" t="s">
        <v>0</v>
      </c>
      <c r="N18561" s="4" t="s">
        <v>21</v>
      </c>
    </row>
    <row r="18562" spans="1:14" x14ac:dyDescent="0.25">
      <c r="A18562" s="1" t="s">
        <v>370</v>
      </c>
      <c r="B18562" s="2" t="s">
        <v>76</v>
      </c>
      <c r="C18562" s="2" t="s">
        <v>1365</v>
      </c>
      <c r="D18562" s="2" t="s">
        <v>17940</v>
      </c>
      <c r="E18562" s="2" t="s">
        <v>14483</v>
      </c>
      <c r="F18562" s="2">
        <v>53131616</v>
      </c>
      <c r="G18562" s="2" t="s">
        <v>490</v>
      </c>
      <c r="H18562" s="2">
        <v>1</v>
      </c>
      <c r="I18562" s="2">
        <v>6</v>
      </c>
      <c r="J18562" s="2">
        <v>16</v>
      </c>
      <c r="K18562" s="2">
        <v>10</v>
      </c>
      <c r="L18562" s="3">
        <v>250000</v>
      </c>
      <c r="M18562" s="2" t="s">
        <v>0</v>
      </c>
      <c r="N18562" s="4" t="s">
        <v>21</v>
      </c>
    </row>
    <row r="18563" spans="1:14" x14ac:dyDescent="0.25">
      <c r="A18563" s="1" t="s">
        <v>370</v>
      </c>
      <c r="B18563" s="2" t="s">
        <v>76</v>
      </c>
      <c r="C18563" s="2" t="s">
        <v>1365</v>
      </c>
      <c r="D18563" s="2" t="s">
        <v>17940</v>
      </c>
      <c r="E18563" s="2" t="s">
        <v>14484</v>
      </c>
      <c r="F18563" s="2">
        <v>42142609</v>
      </c>
      <c r="G18563" s="2" t="s">
        <v>490</v>
      </c>
      <c r="H18563" s="2">
        <v>1</v>
      </c>
      <c r="I18563" s="2">
        <v>6</v>
      </c>
      <c r="J18563" s="2">
        <v>16</v>
      </c>
      <c r="K18563" s="2">
        <v>1</v>
      </c>
      <c r="L18563" s="3">
        <v>20000</v>
      </c>
      <c r="M18563" s="2" t="s">
        <v>0</v>
      </c>
      <c r="N18563" s="4" t="s">
        <v>21</v>
      </c>
    </row>
    <row r="18564" spans="1:14" x14ac:dyDescent="0.25">
      <c r="A18564" s="1" t="s">
        <v>370</v>
      </c>
      <c r="B18564" s="2" t="s">
        <v>76</v>
      </c>
      <c r="C18564" s="2" t="s">
        <v>1365</v>
      </c>
      <c r="D18564" s="2" t="s">
        <v>17940</v>
      </c>
      <c r="E18564" s="2" t="s">
        <v>14485</v>
      </c>
      <c r="F18564" s="2">
        <v>42142609</v>
      </c>
      <c r="G18564" s="2" t="s">
        <v>490</v>
      </c>
      <c r="H18564" s="2">
        <v>1</v>
      </c>
      <c r="I18564" s="2">
        <v>6</v>
      </c>
      <c r="J18564" s="2">
        <v>16</v>
      </c>
      <c r="K18564" s="2">
        <v>1</v>
      </c>
      <c r="L18564" s="3">
        <v>17000</v>
      </c>
      <c r="M18564" s="2" t="s">
        <v>0</v>
      </c>
      <c r="N18564" s="4" t="s">
        <v>21</v>
      </c>
    </row>
    <row r="18565" spans="1:14" x14ac:dyDescent="0.25">
      <c r="A18565" s="1" t="s">
        <v>370</v>
      </c>
      <c r="B18565" s="2" t="s">
        <v>76</v>
      </c>
      <c r="C18565" s="2" t="s">
        <v>1365</v>
      </c>
      <c r="D18565" s="2" t="s">
        <v>17940</v>
      </c>
      <c r="E18565" s="2" t="s">
        <v>14486</v>
      </c>
      <c r="F18565" s="2">
        <v>42142609</v>
      </c>
      <c r="G18565" s="2" t="s">
        <v>490</v>
      </c>
      <c r="H18565" s="2">
        <v>1</v>
      </c>
      <c r="I18565" s="2">
        <v>6</v>
      </c>
      <c r="J18565" s="2">
        <v>16</v>
      </c>
      <c r="K18565" s="2">
        <v>1</v>
      </c>
      <c r="L18565" s="3">
        <v>25000</v>
      </c>
      <c r="M18565" s="2" t="s">
        <v>0</v>
      </c>
      <c r="N18565" s="4" t="s">
        <v>21</v>
      </c>
    </row>
    <row r="18566" spans="1:14" x14ac:dyDescent="0.25">
      <c r="A18566" s="1" t="s">
        <v>370</v>
      </c>
      <c r="B18566" s="2" t="s">
        <v>76</v>
      </c>
      <c r="C18566" s="2" t="s">
        <v>1365</v>
      </c>
      <c r="D18566" s="2" t="s">
        <v>17940</v>
      </c>
      <c r="E18566" s="2" t="s">
        <v>19021</v>
      </c>
      <c r="F18566" s="2">
        <v>12352204</v>
      </c>
      <c r="G18566" s="2" t="s">
        <v>490</v>
      </c>
      <c r="H18566" s="2">
        <v>1</v>
      </c>
      <c r="I18566" s="2">
        <v>6</v>
      </c>
      <c r="J18566" s="2">
        <v>16</v>
      </c>
      <c r="K18566" s="2">
        <v>5</v>
      </c>
      <c r="L18566" s="3">
        <v>160000</v>
      </c>
      <c r="M18566" s="2" t="s">
        <v>0</v>
      </c>
      <c r="N18566" s="4" t="s">
        <v>21</v>
      </c>
    </row>
    <row r="18567" spans="1:14" x14ac:dyDescent="0.25">
      <c r="A18567" s="1" t="s">
        <v>370</v>
      </c>
      <c r="B18567" s="2" t="s">
        <v>76</v>
      </c>
      <c r="C18567" s="2" t="s">
        <v>1365</v>
      </c>
      <c r="D18567" s="2" t="s">
        <v>17940</v>
      </c>
      <c r="E18567" s="2" t="s">
        <v>14487</v>
      </c>
      <c r="F18567" s="2">
        <v>10111305</v>
      </c>
      <c r="G18567" s="2" t="s">
        <v>490</v>
      </c>
      <c r="H18567" s="2">
        <v>1</v>
      </c>
      <c r="I18567" s="2">
        <v>6</v>
      </c>
      <c r="J18567" s="2">
        <v>16</v>
      </c>
      <c r="K18567" s="2">
        <v>8</v>
      </c>
      <c r="L18567" s="3">
        <v>520000</v>
      </c>
      <c r="M18567" s="2" t="s">
        <v>0</v>
      </c>
      <c r="N18567" s="4" t="s">
        <v>21</v>
      </c>
    </row>
    <row r="18568" spans="1:14" x14ac:dyDescent="0.25">
      <c r="A18568" s="1" t="s">
        <v>370</v>
      </c>
      <c r="B18568" s="2" t="s">
        <v>76</v>
      </c>
      <c r="C18568" s="2" t="s">
        <v>1365</v>
      </c>
      <c r="D18568" s="2" t="s">
        <v>17940</v>
      </c>
      <c r="E18568" s="2" t="s">
        <v>19022</v>
      </c>
      <c r="F18568" s="2">
        <v>10111305</v>
      </c>
      <c r="G18568" s="2" t="s">
        <v>490</v>
      </c>
      <c r="H18568" s="2">
        <v>1</v>
      </c>
      <c r="I18568" s="2">
        <v>6</v>
      </c>
      <c r="J18568" s="2">
        <v>16</v>
      </c>
      <c r="K18568" s="2">
        <v>3</v>
      </c>
      <c r="L18568" s="3">
        <v>228000</v>
      </c>
      <c r="M18568" s="2" t="s">
        <v>0</v>
      </c>
      <c r="N18568" s="4" t="s">
        <v>21</v>
      </c>
    </row>
    <row r="18569" spans="1:14" x14ac:dyDescent="0.25">
      <c r="A18569" s="1" t="s">
        <v>370</v>
      </c>
      <c r="B18569" s="2" t="s">
        <v>76</v>
      </c>
      <c r="C18569" s="2" t="s">
        <v>1365</v>
      </c>
      <c r="D18569" s="2" t="s">
        <v>17940</v>
      </c>
      <c r="E18569" s="2" t="s">
        <v>14488</v>
      </c>
      <c r="F18569" s="2">
        <v>51211900</v>
      </c>
      <c r="G18569" s="2" t="s">
        <v>490</v>
      </c>
      <c r="H18569" s="2">
        <v>1</v>
      </c>
      <c r="I18569" s="2">
        <v>6</v>
      </c>
      <c r="J18569" s="2">
        <v>16</v>
      </c>
      <c r="K18569" s="2">
        <v>2</v>
      </c>
      <c r="L18569" s="3">
        <v>69000</v>
      </c>
      <c r="M18569" s="2" t="s">
        <v>0</v>
      </c>
      <c r="N18569" s="4" t="s">
        <v>21</v>
      </c>
    </row>
    <row r="18570" spans="1:14" x14ac:dyDescent="0.25">
      <c r="A18570" s="1" t="s">
        <v>370</v>
      </c>
      <c r="B18570" s="2" t="s">
        <v>76</v>
      </c>
      <c r="C18570" s="2" t="s">
        <v>1365</v>
      </c>
      <c r="D18570" s="2" t="s">
        <v>17940</v>
      </c>
      <c r="E18570" s="2" t="s">
        <v>19023</v>
      </c>
      <c r="F18570" s="2">
        <v>10111305</v>
      </c>
      <c r="G18570" s="2" t="s">
        <v>490</v>
      </c>
      <c r="H18570" s="2">
        <v>1</v>
      </c>
      <c r="I18570" s="2">
        <v>6</v>
      </c>
      <c r="J18570" s="2">
        <v>16</v>
      </c>
      <c r="K18570" s="2">
        <v>2</v>
      </c>
      <c r="L18570" s="3">
        <v>110000</v>
      </c>
      <c r="M18570" s="2" t="s">
        <v>0</v>
      </c>
      <c r="N18570" s="4" t="s">
        <v>21</v>
      </c>
    </row>
    <row r="18571" spans="1:14" x14ac:dyDescent="0.25">
      <c r="A18571" s="1" t="s">
        <v>370</v>
      </c>
      <c r="B18571" s="2" t="s">
        <v>76</v>
      </c>
      <c r="C18571" s="2" t="s">
        <v>1365</v>
      </c>
      <c r="D18571" s="2" t="s">
        <v>17940</v>
      </c>
      <c r="E18571" s="2" t="s">
        <v>19024</v>
      </c>
      <c r="F18571" s="2">
        <v>51171800</v>
      </c>
      <c r="G18571" s="2" t="s">
        <v>490</v>
      </c>
      <c r="H18571" s="2">
        <v>1</v>
      </c>
      <c r="I18571" s="2">
        <v>6</v>
      </c>
      <c r="J18571" s="2">
        <v>16</v>
      </c>
      <c r="K18571" s="2">
        <v>1</v>
      </c>
      <c r="L18571" s="3">
        <v>30000</v>
      </c>
      <c r="M18571" s="2" t="s">
        <v>0</v>
      </c>
      <c r="N18571" s="4" t="s">
        <v>21</v>
      </c>
    </row>
    <row r="18572" spans="1:14" x14ac:dyDescent="0.25">
      <c r="A18572" s="1" t="s">
        <v>370</v>
      </c>
      <c r="B18572" s="2" t="s">
        <v>76</v>
      </c>
      <c r="C18572" s="2" t="s">
        <v>1365</v>
      </c>
      <c r="D18572" s="2" t="s">
        <v>17940</v>
      </c>
      <c r="E18572" s="2" t="s">
        <v>19025</v>
      </c>
      <c r="F18572" s="2">
        <v>51101511</v>
      </c>
      <c r="G18572" s="2" t="s">
        <v>490</v>
      </c>
      <c r="H18572" s="2">
        <v>1</v>
      </c>
      <c r="I18572" s="2">
        <v>6</v>
      </c>
      <c r="J18572" s="2">
        <v>16</v>
      </c>
      <c r="K18572" s="2">
        <v>1</v>
      </c>
      <c r="L18572" s="3">
        <v>3500</v>
      </c>
      <c r="M18572" s="2" t="s">
        <v>0</v>
      </c>
      <c r="N18572" s="4" t="s">
        <v>21</v>
      </c>
    </row>
    <row r="18573" spans="1:14" x14ac:dyDescent="0.25">
      <c r="A18573" s="1" t="s">
        <v>370</v>
      </c>
      <c r="B18573" s="2" t="s">
        <v>76</v>
      </c>
      <c r="C18573" s="2" t="s">
        <v>1365</v>
      </c>
      <c r="D18573" s="2" t="s">
        <v>17940</v>
      </c>
      <c r="E18573" s="2" t="s">
        <v>19026</v>
      </c>
      <c r="F18573" s="2">
        <v>10111305</v>
      </c>
      <c r="G18573" s="2" t="s">
        <v>490</v>
      </c>
      <c r="H18573" s="2">
        <v>1</v>
      </c>
      <c r="I18573" s="2">
        <v>6</v>
      </c>
      <c r="J18573" s="2">
        <v>16</v>
      </c>
      <c r="K18573" s="2">
        <v>65</v>
      </c>
      <c r="L18573" s="3">
        <v>1755000</v>
      </c>
      <c r="M18573" s="2" t="s">
        <v>0</v>
      </c>
      <c r="N18573" s="4" t="s">
        <v>21</v>
      </c>
    </row>
    <row r="18574" spans="1:14" x14ac:dyDescent="0.25">
      <c r="A18574" s="1" t="s">
        <v>370</v>
      </c>
      <c r="B18574" s="2" t="s">
        <v>76</v>
      </c>
      <c r="C18574" s="2" t="s">
        <v>1365</v>
      </c>
      <c r="D18574" s="2" t="s">
        <v>17940</v>
      </c>
      <c r="E18574" s="2" t="s">
        <v>14489</v>
      </c>
      <c r="F18574" s="2">
        <v>51102500</v>
      </c>
      <c r="G18574" s="2" t="s">
        <v>490</v>
      </c>
      <c r="H18574" s="2">
        <v>1</v>
      </c>
      <c r="I18574" s="2">
        <v>6</v>
      </c>
      <c r="J18574" s="2">
        <v>16</v>
      </c>
      <c r="K18574" s="2">
        <v>2</v>
      </c>
      <c r="L18574" s="3">
        <v>400000</v>
      </c>
      <c r="M18574" s="2" t="s">
        <v>0</v>
      </c>
      <c r="N18574" s="4" t="s">
        <v>21</v>
      </c>
    </row>
    <row r="18575" spans="1:14" x14ac:dyDescent="0.25">
      <c r="A18575" s="1" t="s">
        <v>370</v>
      </c>
      <c r="B18575" s="2" t="s">
        <v>76</v>
      </c>
      <c r="C18575" s="2" t="s">
        <v>1365</v>
      </c>
      <c r="D18575" s="2" t="s">
        <v>17940</v>
      </c>
      <c r="E18575" s="2" t="s">
        <v>19027</v>
      </c>
      <c r="F18575" s="2">
        <v>51142700</v>
      </c>
      <c r="G18575" s="2" t="s">
        <v>490</v>
      </c>
      <c r="H18575" s="2">
        <v>1</v>
      </c>
      <c r="I18575" s="2">
        <v>6</v>
      </c>
      <c r="J18575" s="2">
        <v>16</v>
      </c>
      <c r="K18575" s="2">
        <v>2</v>
      </c>
      <c r="L18575" s="3">
        <v>156000</v>
      </c>
      <c r="M18575" s="2" t="s">
        <v>0</v>
      </c>
      <c r="N18575" s="4" t="s">
        <v>21</v>
      </c>
    </row>
    <row r="18576" spans="1:14" x14ac:dyDescent="0.25">
      <c r="A18576" s="1" t="s">
        <v>370</v>
      </c>
      <c r="B18576" s="2" t="s">
        <v>76</v>
      </c>
      <c r="C18576" s="2" t="s">
        <v>1365</v>
      </c>
      <c r="D18576" s="2" t="s">
        <v>17940</v>
      </c>
      <c r="E18576" s="2" t="s">
        <v>19028</v>
      </c>
      <c r="F18576" s="2">
        <v>42121506</v>
      </c>
      <c r="G18576" s="2" t="s">
        <v>490</v>
      </c>
      <c r="H18576" s="2">
        <v>1</v>
      </c>
      <c r="I18576" s="2">
        <v>6</v>
      </c>
      <c r="J18576" s="2">
        <v>16</v>
      </c>
      <c r="K18576" s="2">
        <v>20</v>
      </c>
      <c r="L18576" s="3">
        <v>240000</v>
      </c>
      <c r="M18576" s="2" t="s">
        <v>0</v>
      </c>
      <c r="N18576" s="4" t="s">
        <v>21</v>
      </c>
    </row>
    <row r="18577" spans="1:14" x14ac:dyDescent="0.25">
      <c r="A18577" s="1" t="s">
        <v>370</v>
      </c>
      <c r="B18577" s="2" t="s">
        <v>76</v>
      </c>
      <c r="C18577" s="2" t="s">
        <v>1365</v>
      </c>
      <c r="D18577" s="2" t="s">
        <v>17940</v>
      </c>
      <c r="E18577" s="2" t="s">
        <v>19029</v>
      </c>
      <c r="F18577" s="2">
        <v>10111305</v>
      </c>
      <c r="G18577" s="2" t="s">
        <v>490</v>
      </c>
      <c r="H18577" s="2">
        <v>1</v>
      </c>
      <c r="I18577" s="2">
        <v>6</v>
      </c>
      <c r="J18577" s="2">
        <v>16</v>
      </c>
      <c r="K18577" s="2">
        <v>4</v>
      </c>
      <c r="L18577" s="3">
        <v>16000</v>
      </c>
      <c r="M18577" s="2" t="s">
        <v>0</v>
      </c>
      <c r="N18577" s="4" t="s">
        <v>21</v>
      </c>
    </row>
    <row r="18578" spans="1:14" x14ac:dyDescent="0.25">
      <c r="A18578" s="1" t="s">
        <v>370</v>
      </c>
      <c r="B18578" s="2" t="s">
        <v>76</v>
      </c>
      <c r="C18578" s="2" t="s">
        <v>1365</v>
      </c>
      <c r="D18578" s="2" t="s">
        <v>17940</v>
      </c>
      <c r="E18578" s="2" t="s">
        <v>14490</v>
      </c>
      <c r="F18578" s="2">
        <v>12352104</v>
      </c>
      <c r="G18578" s="2" t="s">
        <v>490</v>
      </c>
      <c r="H18578" s="2">
        <v>1</v>
      </c>
      <c r="I18578" s="2">
        <v>6</v>
      </c>
      <c r="J18578" s="2">
        <v>16</v>
      </c>
      <c r="K18578" s="2">
        <v>15</v>
      </c>
      <c r="L18578" s="3">
        <v>90000</v>
      </c>
      <c r="M18578" s="2" t="s">
        <v>0</v>
      </c>
      <c r="N18578" s="4" t="s">
        <v>21</v>
      </c>
    </row>
    <row r="18579" spans="1:14" x14ac:dyDescent="0.25">
      <c r="A18579" s="1" t="s">
        <v>370</v>
      </c>
      <c r="B18579" s="2" t="s">
        <v>76</v>
      </c>
      <c r="C18579" s="2" t="s">
        <v>1365</v>
      </c>
      <c r="D18579" s="2" t="s">
        <v>17940</v>
      </c>
      <c r="E18579" s="2" t="s">
        <v>14491</v>
      </c>
      <c r="F18579" s="2">
        <v>51211900</v>
      </c>
      <c r="G18579" s="2" t="s">
        <v>490</v>
      </c>
      <c r="H18579" s="2">
        <v>1</v>
      </c>
      <c r="I18579" s="2">
        <v>6</v>
      </c>
      <c r="J18579" s="2">
        <v>16</v>
      </c>
      <c r="K18579" s="2">
        <v>5</v>
      </c>
      <c r="L18579" s="3">
        <v>100000</v>
      </c>
      <c r="M18579" s="2" t="s">
        <v>0</v>
      </c>
      <c r="N18579" s="4" t="s">
        <v>21</v>
      </c>
    </row>
    <row r="18580" spans="1:14" x14ac:dyDescent="0.25">
      <c r="A18580" s="1" t="s">
        <v>370</v>
      </c>
      <c r="B18580" s="2" t="s">
        <v>76</v>
      </c>
      <c r="C18580" s="2" t="s">
        <v>1365</v>
      </c>
      <c r="D18580" s="2" t="s">
        <v>17940</v>
      </c>
      <c r="E18580" s="2" t="s">
        <v>14492</v>
      </c>
      <c r="F18580" s="2">
        <v>11101522</v>
      </c>
      <c r="G18580" s="2" t="s">
        <v>490</v>
      </c>
      <c r="H18580" s="2">
        <v>1</v>
      </c>
      <c r="I18580" s="2">
        <v>6</v>
      </c>
      <c r="J18580" s="2">
        <v>16</v>
      </c>
      <c r="K18580" s="2">
        <v>2</v>
      </c>
      <c r="L18580" s="3">
        <v>70000</v>
      </c>
      <c r="M18580" s="2" t="s">
        <v>0</v>
      </c>
      <c r="N18580" s="4" t="s">
        <v>21</v>
      </c>
    </row>
    <row r="18581" spans="1:14" x14ac:dyDescent="0.25">
      <c r="A18581" s="1" t="s">
        <v>370</v>
      </c>
      <c r="B18581" s="2" t="s">
        <v>76</v>
      </c>
      <c r="C18581" s="2" t="s">
        <v>1365</v>
      </c>
      <c r="D18581" s="2" t="s">
        <v>17940</v>
      </c>
      <c r="E18581" s="2" t="s">
        <v>14493</v>
      </c>
      <c r="F18581" s="2">
        <v>51101811</v>
      </c>
      <c r="G18581" s="2" t="s">
        <v>490</v>
      </c>
      <c r="H18581" s="2">
        <v>1</v>
      </c>
      <c r="I18581" s="2">
        <v>6</v>
      </c>
      <c r="J18581" s="2">
        <v>16</v>
      </c>
      <c r="K18581" s="2">
        <v>3</v>
      </c>
      <c r="L18581" s="3">
        <v>105000</v>
      </c>
      <c r="M18581" s="2" t="s">
        <v>0</v>
      </c>
      <c r="N18581" s="4" t="s">
        <v>21</v>
      </c>
    </row>
    <row r="18582" spans="1:14" x14ac:dyDescent="0.25">
      <c r="A18582" s="1" t="s">
        <v>370</v>
      </c>
      <c r="B18582" s="2" t="s">
        <v>76</v>
      </c>
      <c r="C18582" s="2" t="s">
        <v>1365</v>
      </c>
      <c r="D18582" s="2" t="s">
        <v>17940</v>
      </c>
      <c r="E18582" s="2" t="s">
        <v>14494</v>
      </c>
      <c r="F18582" s="2">
        <v>53131616</v>
      </c>
      <c r="G18582" s="2" t="s">
        <v>490</v>
      </c>
      <c r="H18582" s="2">
        <v>1</v>
      </c>
      <c r="I18582" s="2">
        <v>6</v>
      </c>
      <c r="J18582" s="2">
        <v>16</v>
      </c>
      <c r="K18582" s="2">
        <v>10</v>
      </c>
      <c r="L18582" s="3">
        <v>720000</v>
      </c>
      <c r="M18582" s="2" t="s">
        <v>0</v>
      </c>
      <c r="N18582" s="4" t="s">
        <v>21</v>
      </c>
    </row>
    <row r="18583" spans="1:14" x14ac:dyDescent="0.25">
      <c r="A18583" s="1" t="s">
        <v>370</v>
      </c>
      <c r="B18583" s="2" t="s">
        <v>76</v>
      </c>
      <c r="C18583" s="2" t="s">
        <v>1365</v>
      </c>
      <c r="D18583" s="2" t="s">
        <v>17940</v>
      </c>
      <c r="E18583" s="2" t="s">
        <v>19030</v>
      </c>
      <c r="F18583" s="2">
        <v>10111302</v>
      </c>
      <c r="G18583" s="2" t="s">
        <v>490</v>
      </c>
      <c r="H18583" s="2">
        <v>1</v>
      </c>
      <c r="I18583" s="2">
        <v>6</v>
      </c>
      <c r="J18583" s="2">
        <v>16</v>
      </c>
      <c r="K18583" s="2">
        <v>3</v>
      </c>
      <c r="L18583" s="3">
        <v>129000</v>
      </c>
      <c r="M18583" s="2" t="s">
        <v>0</v>
      </c>
      <c r="N18583" s="4" t="s">
        <v>21</v>
      </c>
    </row>
    <row r="18584" spans="1:14" x14ac:dyDescent="0.25">
      <c r="A18584" s="1" t="s">
        <v>370</v>
      </c>
      <c r="B18584" s="2" t="s">
        <v>76</v>
      </c>
      <c r="C18584" s="2" t="s">
        <v>1365</v>
      </c>
      <c r="D18584" s="2" t="s">
        <v>17940</v>
      </c>
      <c r="E18584" s="2" t="s">
        <v>14495</v>
      </c>
      <c r="F18584" s="2">
        <v>53131626</v>
      </c>
      <c r="G18584" s="2" t="s">
        <v>490</v>
      </c>
      <c r="H18584" s="2">
        <v>1</v>
      </c>
      <c r="I18584" s="2">
        <v>6</v>
      </c>
      <c r="J18584" s="2">
        <v>16</v>
      </c>
      <c r="K18584" s="2">
        <v>5</v>
      </c>
      <c r="L18584" s="3">
        <v>125000</v>
      </c>
      <c r="M18584" s="2" t="s">
        <v>0</v>
      </c>
      <c r="N18584" s="4" t="s">
        <v>21</v>
      </c>
    </row>
    <row r="18585" spans="1:14" x14ac:dyDescent="0.25">
      <c r="A18585" s="1" t="s">
        <v>370</v>
      </c>
      <c r="B18585" s="2" t="s">
        <v>76</v>
      </c>
      <c r="C18585" s="2" t="s">
        <v>80</v>
      </c>
      <c r="D18585" s="2" t="s">
        <v>81</v>
      </c>
      <c r="E18585" s="2" t="s">
        <v>19031</v>
      </c>
      <c r="F18585" s="2">
        <v>10111302</v>
      </c>
      <c r="G18585" s="2" t="s">
        <v>490</v>
      </c>
      <c r="H18585" s="2">
        <v>1</v>
      </c>
      <c r="I18585" s="2">
        <v>6</v>
      </c>
      <c r="J18585" s="2">
        <v>16</v>
      </c>
      <c r="K18585" s="2">
        <v>25</v>
      </c>
      <c r="L18585" s="3">
        <v>375000</v>
      </c>
      <c r="M18585" s="2" t="s">
        <v>0</v>
      </c>
      <c r="N18585" s="4" t="s">
        <v>21</v>
      </c>
    </row>
    <row r="18586" spans="1:14" x14ac:dyDescent="0.25">
      <c r="A18586" s="1" t="s">
        <v>370</v>
      </c>
      <c r="B18586" s="2" t="s">
        <v>76</v>
      </c>
      <c r="C18586" s="2" t="s">
        <v>80</v>
      </c>
      <c r="D18586" s="2" t="s">
        <v>81</v>
      </c>
      <c r="E18586" s="2" t="s">
        <v>14496</v>
      </c>
      <c r="F18586" s="2">
        <v>10111302</v>
      </c>
      <c r="G18586" s="2" t="s">
        <v>490</v>
      </c>
      <c r="H18586" s="2">
        <v>1</v>
      </c>
      <c r="I18586" s="2">
        <v>6</v>
      </c>
      <c r="J18586" s="2">
        <v>16</v>
      </c>
      <c r="K18586" s="2">
        <v>100</v>
      </c>
      <c r="L18586" s="3">
        <v>2300000</v>
      </c>
      <c r="M18586" s="2" t="s">
        <v>0</v>
      </c>
      <c r="N18586" s="4" t="s">
        <v>21</v>
      </c>
    </row>
    <row r="18587" spans="1:14" x14ac:dyDescent="0.25">
      <c r="A18587" s="1" t="s">
        <v>370</v>
      </c>
      <c r="B18587" s="2" t="s">
        <v>76</v>
      </c>
      <c r="C18587" s="2" t="s">
        <v>80</v>
      </c>
      <c r="D18587" s="2" t="s">
        <v>81</v>
      </c>
      <c r="E18587" s="2" t="s">
        <v>19032</v>
      </c>
      <c r="F18587" s="2">
        <v>10111302</v>
      </c>
      <c r="G18587" s="2" t="s">
        <v>490</v>
      </c>
      <c r="H18587" s="2">
        <v>1</v>
      </c>
      <c r="I18587" s="2">
        <v>6</v>
      </c>
      <c r="J18587" s="2">
        <v>16</v>
      </c>
      <c r="K18587" s="2">
        <v>10</v>
      </c>
      <c r="L18587" s="3">
        <v>500000</v>
      </c>
      <c r="M18587" s="2" t="s">
        <v>0</v>
      </c>
      <c r="N18587" s="4" t="s">
        <v>21</v>
      </c>
    </row>
    <row r="18588" spans="1:14" x14ac:dyDescent="0.25">
      <c r="A18588" s="1" t="s">
        <v>370</v>
      </c>
      <c r="B18588" s="2" t="s">
        <v>76</v>
      </c>
      <c r="C18588" s="2" t="s">
        <v>80</v>
      </c>
      <c r="D18588" s="2" t="s">
        <v>81</v>
      </c>
      <c r="E18588" s="2" t="s">
        <v>14497</v>
      </c>
      <c r="F18588" s="2">
        <v>47131700</v>
      </c>
      <c r="G18588" s="2" t="s">
        <v>490</v>
      </c>
      <c r="H18588" s="2">
        <v>1</v>
      </c>
      <c r="I18588" s="2">
        <v>9</v>
      </c>
      <c r="J18588" s="2">
        <v>16</v>
      </c>
      <c r="K18588" s="2">
        <v>120</v>
      </c>
      <c r="L18588" s="3">
        <v>1432440</v>
      </c>
      <c r="M18588" s="2" t="s">
        <v>0</v>
      </c>
      <c r="N18588" s="4" t="s">
        <v>21</v>
      </c>
    </row>
    <row r="18589" spans="1:14" x14ac:dyDescent="0.25">
      <c r="A18589" s="1" t="s">
        <v>370</v>
      </c>
      <c r="B18589" s="2" t="s">
        <v>76</v>
      </c>
      <c r="C18589" s="2" t="s">
        <v>80</v>
      </c>
      <c r="D18589" s="2" t="s">
        <v>81</v>
      </c>
      <c r="E18589" s="2" t="s">
        <v>14498</v>
      </c>
      <c r="F18589" s="2">
        <v>47131802</v>
      </c>
      <c r="G18589" s="2" t="s">
        <v>490</v>
      </c>
      <c r="H18589" s="2">
        <v>1</v>
      </c>
      <c r="I18589" s="2">
        <v>9</v>
      </c>
      <c r="J18589" s="2">
        <v>16</v>
      </c>
      <c r="K18589" s="2">
        <v>30</v>
      </c>
      <c r="L18589" s="3">
        <v>404820</v>
      </c>
      <c r="M18589" s="2" t="s">
        <v>0</v>
      </c>
      <c r="N18589" s="4" t="s">
        <v>21</v>
      </c>
    </row>
    <row r="18590" spans="1:14" x14ac:dyDescent="0.25">
      <c r="A18590" s="1" t="s">
        <v>370</v>
      </c>
      <c r="B18590" s="2" t="s">
        <v>76</v>
      </c>
      <c r="C18590" s="2" t="s">
        <v>80</v>
      </c>
      <c r="D18590" s="2" t="s">
        <v>81</v>
      </c>
      <c r="E18590" s="2" t="s">
        <v>14499</v>
      </c>
      <c r="F18590" s="2">
        <v>47131821</v>
      </c>
      <c r="G18590" s="2" t="s">
        <v>490</v>
      </c>
      <c r="H18590" s="2">
        <v>1</v>
      </c>
      <c r="I18590" s="2">
        <v>9</v>
      </c>
      <c r="J18590" s="2">
        <v>16</v>
      </c>
      <c r="K18590" s="2">
        <v>50</v>
      </c>
      <c r="L18590" s="3">
        <v>659150</v>
      </c>
      <c r="M18590" s="2" t="s">
        <v>0</v>
      </c>
      <c r="N18590" s="4" t="s">
        <v>21</v>
      </c>
    </row>
    <row r="18591" spans="1:14" x14ac:dyDescent="0.25">
      <c r="A18591" s="1" t="s">
        <v>370</v>
      </c>
      <c r="B18591" s="2" t="s">
        <v>76</v>
      </c>
      <c r="C18591" s="2" t="s">
        <v>80</v>
      </c>
      <c r="D18591" s="2" t="s">
        <v>81</v>
      </c>
      <c r="E18591" s="2" t="s">
        <v>14500</v>
      </c>
      <c r="F18591" s="2">
        <v>53131608</v>
      </c>
      <c r="G18591" s="2" t="s">
        <v>490</v>
      </c>
      <c r="H18591" s="2">
        <v>1</v>
      </c>
      <c r="I18591" s="2">
        <v>9</v>
      </c>
      <c r="J18591" s="2">
        <v>16</v>
      </c>
      <c r="K18591" s="2">
        <v>800</v>
      </c>
      <c r="L18591" s="3">
        <v>1931042.9680000001</v>
      </c>
      <c r="M18591" s="2" t="s">
        <v>0</v>
      </c>
      <c r="N18591" s="4" t="s">
        <v>21</v>
      </c>
    </row>
    <row r="18592" spans="1:14" x14ac:dyDescent="0.25">
      <c r="A18592" s="1" t="s">
        <v>370</v>
      </c>
      <c r="B18592" s="2" t="s">
        <v>76</v>
      </c>
      <c r="C18592" s="2" t="s">
        <v>80</v>
      </c>
      <c r="D18592" s="2" t="s">
        <v>81</v>
      </c>
      <c r="E18592" s="2" t="s">
        <v>14501</v>
      </c>
      <c r="F18592" s="2">
        <v>53131608</v>
      </c>
      <c r="G18592" s="2" t="s">
        <v>490</v>
      </c>
      <c r="H18592" s="2">
        <v>1</v>
      </c>
      <c r="I18592" s="2">
        <v>9</v>
      </c>
      <c r="J18592" s="2">
        <v>16</v>
      </c>
      <c r="K18592" s="2">
        <v>400</v>
      </c>
      <c r="L18592" s="3">
        <v>2740400</v>
      </c>
      <c r="M18592" s="2" t="s">
        <v>0</v>
      </c>
      <c r="N18592" s="4" t="s">
        <v>21</v>
      </c>
    </row>
    <row r="18593" spans="1:14" x14ac:dyDescent="0.25">
      <c r="A18593" s="1" t="s">
        <v>370</v>
      </c>
      <c r="B18593" s="2" t="s">
        <v>76</v>
      </c>
      <c r="C18593" s="2" t="s">
        <v>80</v>
      </c>
      <c r="D18593" s="2" t="s">
        <v>81</v>
      </c>
      <c r="E18593" s="2" t="s">
        <v>14502</v>
      </c>
      <c r="F18593" s="2">
        <v>53131608</v>
      </c>
      <c r="G18593" s="2" t="s">
        <v>490</v>
      </c>
      <c r="H18593" s="2">
        <v>1</v>
      </c>
      <c r="I18593" s="2">
        <v>9</v>
      </c>
      <c r="J18593" s="2">
        <v>16</v>
      </c>
      <c r="K18593" s="2">
        <v>100</v>
      </c>
      <c r="L18593" s="3">
        <v>1307900</v>
      </c>
      <c r="M18593" s="2" t="s">
        <v>0</v>
      </c>
      <c r="N18593" s="4" t="s">
        <v>21</v>
      </c>
    </row>
    <row r="18594" spans="1:14" x14ac:dyDescent="0.25">
      <c r="A18594" s="1" t="s">
        <v>370</v>
      </c>
      <c r="B18594" s="2" t="s">
        <v>76</v>
      </c>
      <c r="C18594" s="2" t="s">
        <v>80</v>
      </c>
      <c r="D18594" s="2" t="s">
        <v>81</v>
      </c>
      <c r="E18594" s="2" t="s">
        <v>14503</v>
      </c>
      <c r="F18594" s="2">
        <v>53131608</v>
      </c>
      <c r="G18594" s="2" t="s">
        <v>490</v>
      </c>
      <c r="H18594" s="2">
        <v>1</v>
      </c>
      <c r="I18594" s="2">
        <v>9</v>
      </c>
      <c r="J18594" s="2">
        <v>16</v>
      </c>
      <c r="K18594" s="2">
        <v>40</v>
      </c>
      <c r="L18594" s="3">
        <v>357080</v>
      </c>
      <c r="M18594" s="2" t="s">
        <v>0</v>
      </c>
      <c r="N18594" s="4" t="s">
        <v>21</v>
      </c>
    </row>
    <row r="18595" spans="1:14" x14ac:dyDescent="0.25">
      <c r="A18595" s="1" t="s">
        <v>370</v>
      </c>
      <c r="B18595" s="2" t="s">
        <v>76</v>
      </c>
      <c r="C18595" s="2" t="s">
        <v>80</v>
      </c>
      <c r="D18595" s="2" t="s">
        <v>81</v>
      </c>
      <c r="E18595" s="2" t="s">
        <v>14504</v>
      </c>
      <c r="F18595" s="2">
        <v>53131608</v>
      </c>
      <c r="G18595" s="2" t="s">
        <v>490</v>
      </c>
      <c r="H18595" s="2">
        <v>1</v>
      </c>
      <c r="I18595" s="2">
        <v>9</v>
      </c>
      <c r="J18595" s="2">
        <v>16</v>
      </c>
      <c r="K18595" s="2">
        <v>50</v>
      </c>
      <c r="L18595" s="3">
        <v>1069150</v>
      </c>
      <c r="M18595" s="2" t="s">
        <v>0</v>
      </c>
      <c r="N18595" s="4" t="s">
        <v>21</v>
      </c>
    </row>
    <row r="18596" spans="1:14" x14ac:dyDescent="0.25">
      <c r="A18596" s="1" t="s">
        <v>370</v>
      </c>
      <c r="B18596" s="2" t="s">
        <v>76</v>
      </c>
      <c r="C18596" s="2" t="s">
        <v>80</v>
      </c>
      <c r="D18596" s="2" t="s">
        <v>81</v>
      </c>
      <c r="E18596" s="2" t="s">
        <v>14505</v>
      </c>
      <c r="F18596" s="2">
        <v>53131608</v>
      </c>
      <c r="G18596" s="2" t="s">
        <v>490</v>
      </c>
      <c r="H18596" s="2">
        <v>1</v>
      </c>
      <c r="I18596" s="2">
        <v>9</v>
      </c>
      <c r="J18596" s="2">
        <v>16</v>
      </c>
      <c r="K18596" s="2">
        <v>700</v>
      </c>
      <c r="L18596" s="3">
        <v>123200</v>
      </c>
      <c r="M18596" s="2" t="s">
        <v>0</v>
      </c>
      <c r="N18596" s="4" t="s">
        <v>21</v>
      </c>
    </row>
    <row r="18597" spans="1:14" x14ac:dyDescent="0.25">
      <c r="A18597" s="1" t="s">
        <v>370</v>
      </c>
      <c r="B18597" s="2" t="s">
        <v>76</v>
      </c>
      <c r="C18597" s="2" t="s">
        <v>80</v>
      </c>
      <c r="D18597" s="2" t="s">
        <v>81</v>
      </c>
      <c r="E18597" s="2" t="s">
        <v>14506</v>
      </c>
      <c r="F18597" s="2">
        <v>42281704</v>
      </c>
      <c r="G18597" s="2" t="s">
        <v>490</v>
      </c>
      <c r="H18597" s="2">
        <v>1</v>
      </c>
      <c r="I18597" s="2">
        <v>9</v>
      </c>
      <c r="J18597" s="2">
        <v>16</v>
      </c>
      <c r="K18597" s="2">
        <v>50</v>
      </c>
      <c r="L18597" s="3">
        <v>243950</v>
      </c>
      <c r="M18597" s="2" t="s">
        <v>0</v>
      </c>
      <c r="N18597" s="4" t="s">
        <v>21</v>
      </c>
    </row>
    <row r="18598" spans="1:14" x14ac:dyDescent="0.25">
      <c r="A18598" s="1" t="s">
        <v>370</v>
      </c>
      <c r="B18598" s="2" t="s">
        <v>76</v>
      </c>
      <c r="C18598" s="2" t="s">
        <v>80</v>
      </c>
      <c r="D18598" s="2" t="s">
        <v>81</v>
      </c>
      <c r="E18598" s="2" t="s">
        <v>14507</v>
      </c>
      <c r="F18598" s="2">
        <v>47131801</v>
      </c>
      <c r="G18598" s="2" t="s">
        <v>490</v>
      </c>
      <c r="H18598" s="2">
        <v>1</v>
      </c>
      <c r="I18598" s="2">
        <v>9</v>
      </c>
      <c r="J18598" s="2">
        <v>16</v>
      </c>
      <c r="K18598" s="2">
        <v>6</v>
      </c>
      <c r="L18598" s="3">
        <v>64146</v>
      </c>
      <c r="M18598" s="2" t="s">
        <v>0</v>
      </c>
      <c r="N18598" s="4" t="s">
        <v>21</v>
      </c>
    </row>
    <row r="18599" spans="1:14" x14ac:dyDescent="0.25">
      <c r="A18599" s="1" t="s">
        <v>370</v>
      </c>
      <c r="B18599" s="2" t="s">
        <v>76</v>
      </c>
      <c r="C18599" s="2" t="s">
        <v>80</v>
      </c>
      <c r="D18599" s="2" t="s">
        <v>81</v>
      </c>
      <c r="E18599" s="2" t="s">
        <v>14508</v>
      </c>
      <c r="F18599" s="2">
        <v>53131605</v>
      </c>
      <c r="G18599" s="2" t="s">
        <v>490</v>
      </c>
      <c r="H18599" s="2">
        <v>1</v>
      </c>
      <c r="I18599" s="2">
        <v>9</v>
      </c>
      <c r="J18599" s="2">
        <v>16</v>
      </c>
      <c r="K18599" s="2">
        <v>50</v>
      </c>
      <c r="L18599" s="3">
        <v>311400</v>
      </c>
      <c r="M18599" s="2" t="s">
        <v>0</v>
      </c>
      <c r="N18599" s="4" t="s">
        <v>21</v>
      </c>
    </row>
    <row r="18600" spans="1:14" x14ac:dyDescent="0.25">
      <c r="A18600" s="1" t="s">
        <v>370</v>
      </c>
      <c r="B18600" s="2" t="s">
        <v>76</v>
      </c>
      <c r="C18600" s="2" t="s">
        <v>80</v>
      </c>
      <c r="D18600" s="2" t="s">
        <v>81</v>
      </c>
      <c r="E18600" s="2" t="s">
        <v>14509</v>
      </c>
      <c r="F18600" s="2">
        <v>47131700</v>
      </c>
      <c r="G18600" s="2" t="s">
        <v>490</v>
      </c>
      <c r="H18600" s="2">
        <v>1</v>
      </c>
      <c r="I18600" s="2">
        <v>9</v>
      </c>
      <c r="J18600" s="2">
        <v>16</v>
      </c>
      <c r="K18600" s="2">
        <v>12</v>
      </c>
      <c r="L18600" s="3">
        <v>105876</v>
      </c>
      <c r="M18600" s="2" t="s">
        <v>0</v>
      </c>
      <c r="N18600" s="4" t="s">
        <v>21</v>
      </c>
    </row>
    <row r="18601" spans="1:14" x14ac:dyDescent="0.25">
      <c r="A18601" s="1" t="s">
        <v>370</v>
      </c>
      <c r="B18601" s="2" t="s">
        <v>76</v>
      </c>
      <c r="C18601" s="2" t="s">
        <v>80</v>
      </c>
      <c r="D18601" s="2" t="s">
        <v>81</v>
      </c>
      <c r="E18601" s="2" t="s">
        <v>14510</v>
      </c>
      <c r="F18601" s="2">
        <v>53131602</v>
      </c>
      <c r="G18601" s="2" t="s">
        <v>490</v>
      </c>
      <c r="H18601" s="2">
        <v>1</v>
      </c>
      <c r="I18601" s="2">
        <v>9</v>
      </c>
      <c r="J18601" s="2">
        <v>16</v>
      </c>
      <c r="K18601" s="2">
        <v>10</v>
      </c>
      <c r="L18601" s="3">
        <v>129750</v>
      </c>
      <c r="M18601" s="2" t="s">
        <v>0</v>
      </c>
      <c r="N18601" s="4" t="s">
        <v>21</v>
      </c>
    </row>
    <row r="18602" spans="1:14" x14ac:dyDescent="0.25">
      <c r="A18602" s="1" t="s">
        <v>370</v>
      </c>
      <c r="B18602" s="2" t="s">
        <v>76</v>
      </c>
      <c r="C18602" s="2" t="s">
        <v>80</v>
      </c>
      <c r="D18602" s="2" t="s">
        <v>81</v>
      </c>
      <c r="E18602" s="2" t="s">
        <v>14511</v>
      </c>
      <c r="F18602" s="2">
        <v>12352104</v>
      </c>
      <c r="G18602" s="2" t="s">
        <v>490</v>
      </c>
      <c r="H18602" s="2">
        <v>1</v>
      </c>
      <c r="I18602" s="2">
        <v>9</v>
      </c>
      <c r="J18602" s="2">
        <v>16</v>
      </c>
      <c r="K18602" s="2">
        <v>15</v>
      </c>
      <c r="L18602" s="3">
        <v>135465</v>
      </c>
      <c r="M18602" s="2" t="s">
        <v>0</v>
      </c>
      <c r="N18602" s="4" t="s">
        <v>21</v>
      </c>
    </row>
    <row r="18603" spans="1:14" x14ac:dyDescent="0.25">
      <c r="A18603" s="1" t="s">
        <v>370</v>
      </c>
      <c r="B18603" s="2" t="s">
        <v>76</v>
      </c>
      <c r="C18603" s="2" t="s">
        <v>80</v>
      </c>
      <c r="D18603" s="2" t="s">
        <v>81</v>
      </c>
      <c r="E18603" s="2" t="s">
        <v>14512</v>
      </c>
      <c r="F18603" s="2">
        <v>53131602</v>
      </c>
      <c r="G18603" s="2" t="s">
        <v>490</v>
      </c>
      <c r="H18603" s="2">
        <v>1</v>
      </c>
      <c r="I18603" s="2">
        <v>9</v>
      </c>
      <c r="J18603" s="2">
        <v>16</v>
      </c>
      <c r="K18603" s="2">
        <v>10</v>
      </c>
      <c r="L18603" s="3">
        <v>140130</v>
      </c>
      <c r="M18603" s="2" t="s">
        <v>0</v>
      </c>
      <c r="N18603" s="4" t="s">
        <v>21</v>
      </c>
    </row>
    <row r="18604" spans="1:14" x14ac:dyDescent="0.25">
      <c r="A18604" s="1" t="s">
        <v>370</v>
      </c>
      <c r="B18604" s="2" t="s">
        <v>76</v>
      </c>
      <c r="C18604" s="2" t="s">
        <v>80</v>
      </c>
      <c r="D18604" s="2" t="s">
        <v>81</v>
      </c>
      <c r="E18604" s="2" t="s">
        <v>14497</v>
      </c>
      <c r="F18604" s="2">
        <v>47131700</v>
      </c>
      <c r="G18604" s="2" t="s">
        <v>490</v>
      </c>
      <c r="H18604" s="2">
        <v>1</v>
      </c>
      <c r="I18604" s="2">
        <v>9</v>
      </c>
      <c r="J18604" s="2">
        <v>10</v>
      </c>
      <c r="K18604" s="2">
        <v>12</v>
      </c>
      <c r="L18604" s="3">
        <v>143244</v>
      </c>
      <c r="M18604" s="2" t="s">
        <v>0</v>
      </c>
      <c r="N18604" s="4" t="s">
        <v>21</v>
      </c>
    </row>
    <row r="18605" spans="1:14" x14ac:dyDescent="0.25">
      <c r="A18605" s="1" t="s">
        <v>370</v>
      </c>
      <c r="B18605" s="2" t="s">
        <v>76</v>
      </c>
      <c r="C18605" s="2" t="s">
        <v>80</v>
      </c>
      <c r="D18605" s="2" t="s">
        <v>81</v>
      </c>
      <c r="E18605" s="2" t="s">
        <v>14504</v>
      </c>
      <c r="F18605" s="2">
        <v>53131608</v>
      </c>
      <c r="G18605" s="2" t="s">
        <v>490</v>
      </c>
      <c r="H18605" s="2">
        <v>1</v>
      </c>
      <c r="I18605" s="2">
        <v>9</v>
      </c>
      <c r="J18605" s="2">
        <v>10</v>
      </c>
      <c r="K18605" s="2">
        <v>24</v>
      </c>
      <c r="L18605" s="3">
        <v>513192</v>
      </c>
      <c r="M18605" s="2" t="s">
        <v>0</v>
      </c>
      <c r="N18605" s="4" t="s">
        <v>21</v>
      </c>
    </row>
    <row r="18606" spans="1:14" x14ac:dyDescent="0.25">
      <c r="A18606" s="1" t="s">
        <v>370</v>
      </c>
      <c r="B18606" s="2" t="s">
        <v>76</v>
      </c>
      <c r="C18606" s="2" t="s">
        <v>80</v>
      </c>
      <c r="D18606" s="2" t="s">
        <v>81</v>
      </c>
      <c r="E18606" s="2" t="s">
        <v>14509</v>
      </c>
      <c r="F18606" s="2">
        <v>47131700</v>
      </c>
      <c r="G18606" s="2" t="s">
        <v>490</v>
      </c>
      <c r="H18606" s="2">
        <v>1</v>
      </c>
      <c r="I18606" s="2">
        <v>9</v>
      </c>
      <c r="J18606" s="2">
        <v>10</v>
      </c>
      <c r="K18606" s="2">
        <v>12</v>
      </c>
      <c r="L18606" s="3">
        <v>105876</v>
      </c>
      <c r="M18606" s="2" t="s">
        <v>0</v>
      </c>
      <c r="N18606" s="4" t="s">
        <v>21</v>
      </c>
    </row>
    <row r="18607" spans="1:14" x14ac:dyDescent="0.25">
      <c r="A18607" s="1" t="s">
        <v>370</v>
      </c>
      <c r="B18607" s="2" t="s">
        <v>76</v>
      </c>
      <c r="C18607" s="2" t="s">
        <v>80</v>
      </c>
      <c r="D18607" s="2" t="s">
        <v>81</v>
      </c>
      <c r="E18607" s="2" t="s">
        <v>14511</v>
      </c>
      <c r="F18607" s="2">
        <v>12352104</v>
      </c>
      <c r="G18607" s="2" t="s">
        <v>490</v>
      </c>
      <c r="H18607" s="2">
        <v>1</v>
      </c>
      <c r="I18607" s="2">
        <v>9</v>
      </c>
      <c r="J18607" s="2">
        <v>10</v>
      </c>
      <c r="K18607" s="2">
        <v>10</v>
      </c>
      <c r="L18607" s="3">
        <v>53513</v>
      </c>
      <c r="M18607" s="2" t="s">
        <v>0</v>
      </c>
      <c r="N18607" s="4" t="s">
        <v>21</v>
      </c>
    </row>
    <row r="18608" spans="1:14" x14ac:dyDescent="0.25">
      <c r="A18608" s="1" t="s">
        <v>370</v>
      </c>
      <c r="B18608" s="2" t="s">
        <v>76</v>
      </c>
      <c r="C18608" s="2" t="s">
        <v>80</v>
      </c>
      <c r="D18608" s="2" t="s">
        <v>81</v>
      </c>
      <c r="E18608" s="2" t="s">
        <v>14512</v>
      </c>
      <c r="F18608" s="2">
        <v>53131602</v>
      </c>
      <c r="G18608" s="2" t="s">
        <v>490</v>
      </c>
      <c r="H18608" s="2">
        <v>1</v>
      </c>
      <c r="I18608" s="2">
        <v>9</v>
      </c>
      <c r="J18608" s="2">
        <v>10</v>
      </c>
      <c r="K18608" s="2">
        <v>10</v>
      </c>
      <c r="L18608" s="3">
        <v>140130</v>
      </c>
      <c r="M18608" s="2" t="s">
        <v>0</v>
      </c>
      <c r="N18608" s="4" t="s">
        <v>21</v>
      </c>
    </row>
    <row r="18609" spans="1:14" x14ac:dyDescent="0.25">
      <c r="A18609" s="1" t="s">
        <v>370</v>
      </c>
      <c r="B18609" s="2" t="s">
        <v>76</v>
      </c>
      <c r="C18609" s="2" t="s">
        <v>83</v>
      </c>
      <c r="D18609" s="2" t="s">
        <v>84</v>
      </c>
      <c r="E18609" s="2" t="s">
        <v>14513</v>
      </c>
      <c r="F18609" s="2">
        <v>44121904</v>
      </c>
      <c r="G18609" s="2" t="s">
        <v>490</v>
      </c>
      <c r="H18609" s="2">
        <v>1</v>
      </c>
      <c r="I18609" s="2">
        <v>9</v>
      </c>
      <c r="J18609" s="2">
        <v>10</v>
      </c>
      <c r="K18609" s="2">
        <v>5</v>
      </c>
      <c r="L18609" s="3">
        <v>11275</v>
      </c>
      <c r="M18609" s="2" t="s">
        <v>0</v>
      </c>
      <c r="N18609" s="4" t="s">
        <v>21</v>
      </c>
    </row>
    <row r="18610" spans="1:14" x14ac:dyDescent="0.25">
      <c r="A18610" s="1" t="s">
        <v>370</v>
      </c>
      <c r="B18610" s="2" t="s">
        <v>76</v>
      </c>
      <c r="C18610" s="2" t="s">
        <v>6181</v>
      </c>
      <c r="D18610" s="2" t="s">
        <v>18018</v>
      </c>
      <c r="E18610" s="2" t="s">
        <v>14514</v>
      </c>
      <c r="F18610" s="2">
        <v>53141605</v>
      </c>
      <c r="G18610" s="2" t="s">
        <v>496</v>
      </c>
      <c r="H18610" s="2">
        <v>2</v>
      </c>
      <c r="I18610" s="2">
        <v>6</v>
      </c>
      <c r="J18610" s="2">
        <v>10</v>
      </c>
      <c r="K18610" s="2">
        <v>5</v>
      </c>
      <c r="L18610" s="3">
        <v>80277.399999999994</v>
      </c>
      <c r="M18610" s="2" t="s">
        <v>20</v>
      </c>
      <c r="N18610" s="4" t="s">
        <v>21</v>
      </c>
    </row>
    <row r="18611" spans="1:14" x14ac:dyDescent="0.25">
      <c r="A18611" s="1" t="s">
        <v>370</v>
      </c>
      <c r="B18611" s="2" t="s">
        <v>76</v>
      </c>
      <c r="C18611" s="2" t="s">
        <v>6181</v>
      </c>
      <c r="D18611" s="2" t="s">
        <v>18018</v>
      </c>
      <c r="E18611" s="2" t="s">
        <v>14515</v>
      </c>
      <c r="F18611" s="2">
        <v>53141605</v>
      </c>
      <c r="G18611" s="2" t="s">
        <v>496</v>
      </c>
      <c r="H18611" s="2">
        <v>2</v>
      </c>
      <c r="I18611" s="2">
        <v>6</v>
      </c>
      <c r="J18611" s="2">
        <v>10</v>
      </c>
      <c r="K18611" s="2">
        <v>5</v>
      </c>
      <c r="L18611" s="3">
        <v>73220.7</v>
      </c>
      <c r="M18611" s="2" t="s">
        <v>20</v>
      </c>
      <c r="N18611" s="4" t="s">
        <v>21</v>
      </c>
    </row>
    <row r="18612" spans="1:14" x14ac:dyDescent="0.25">
      <c r="A18612" s="1" t="s">
        <v>370</v>
      </c>
      <c r="B18612" s="2" t="s">
        <v>76</v>
      </c>
      <c r="C18612" s="2" t="s">
        <v>6181</v>
      </c>
      <c r="D18612" s="2" t="s">
        <v>18018</v>
      </c>
      <c r="E18612" s="2" t="s">
        <v>14516</v>
      </c>
      <c r="F18612" s="2">
        <v>27112505</v>
      </c>
      <c r="G18612" s="2" t="s">
        <v>496</v>
      </c>
      <c r="H18612" s="2">
        <v>2</v>
      </c>
      <c r="I18612" s="2">
        <v>6</v>
      </c>
      <c r="J18612" s="2">
        <v>10</v>
      </c>
      <c r="K18612" s="2">
        <v>3</v>
      </c>
      <c r="L18612" s="3">
        <v>42697.2</v>
      </c>
      <c r="M18612" s="2" t="s">
        <v>20</v>
      </c>
      <c r="N18612" s="4" t="s">
        <v>21</v>
      </c>
    </row>
    <row r="18613" spans="1:14" x14ac:dyDescent="0.25">
      <c r="A18613" s="1" t="s">
        <v>370</v>
      </c>
      <c r="B18613" s="2" t="s">
        <v>76</v>
      </c>
      <c r="C18613" s="2" t="s">
        <v>6181</v>
      </c>
      <c r="D18613" s="2" t="s">
        <v>18018</v>
      </c>
      <c r="E18613" s="2" t="s">
        <v>14517</v>
      </c>
      <c r="F18613" s="2">
        <v>27112505</v>
      </c>
      <c r="G18613" s="2" t="s">
        <v>496</v>
      </c>
      <c r="H18613" s="2">
        <v>2</v>
      </c>
      <c r="I18613" s="2">
        <v>6</v>
      </c>
      <c r="J18613" s="2">
        <v>10</v>
      </c>
      <c r="K18613" s="2">
        <v>2</v>
      </c>
      <c r="L18613" s="3">
        <v>115034.92</v>
      </c>
      <c r="M18613" s="2" t="s">
        <v>20</v>
      </c>
      <c r="N18613" s="4" t="s">
        <v>21</v>
      </c>
    </row>
    <row r="18614" spans="1:14" x14ac:dyDescent="0.25">
      <c r="A18614" s="1" t="s">
        <v>370</v>
      </c>
      <c r="B18614" s="2" t="s">
        <v>76</v>
      </c>
      <c r="C18614" s="2" t="s">
        <v>6181</v>
      </c>
      <c r="D18614" s="2" t="s">
        <v>18018</v>
      </c>
      <c r="E18614" s="2" t="s">
        <v>14518</v>
      </c>
      <c r="F18614" s="2">
        <v>60123501</v>
      </c>
      <c r="G18614" s="2" t="s">
        <v>496</v>
      </c>
      <c r="H18614" s="2">
        <v>2</v>
      </c>
      <c r="I18614" s="2">
        <v>6</v>
      </c>
      <c r="J18614" s="2">
        <v>10</v>
      </c>
      <c r="K18614" s="2">
        <v>50</v>
      </c>
      <c r="L18614" s="3">
        <v>2301341</v>
      </c>
      <c r="M18614" s="2" t="s">
        <v>17389</v>
      </c>
      <c r="N18614" s="4" t="s">
        <v>21</v>
      </c>
    </row>
    <row r="18615" spans="1:14" x14ac:dyDescent="0.25">
      <c r="A18615" s="1" t="s">
        <v>370</v>
      </c>
      <c r="B18615" s="2" t="s">
        <v>76</v>
      </c>
      <c r="C18615" s="2" t="s">
        <v>6181</v>
      </c>
      <c r="D18615" s="2" t="s">
        <v>18018</v>
      </c>
      <c r="E18615" s="2" t="s">
        <v>14519</v>
      </c>
      <c r="F18615" s="2">
        <v>31162406</v>
      </c>
      <c r="G18615" s="2" t="s">
        <v>496</v>
      </c>
      <c r="H18615" s="2">
        <v>2</v>
      </c>
      <c r="I18615" s="2">
        <v>6</v>
      </c>
      <c r="J18615" s="2">
        <v>10</v>
      </c>
      <c r="K18615" s="2">
        <v>20</v>
      </c>
      <c r="L18615" s="3">
        <v>17635.8</v>
      </c>
      <c r="M18615" s="2" t="s">
        <v>17389</v>
      </c>
      <c r="N18615" s="4" t="s">
        <v>21</v>
      </c>
    </row>
    <row r="18616" spans="1:14" x14ac:dyDescent="0.25">
      <c r="A18616" s="1" t="s">
        <v>370</v>
      </c>
      <c r="B18616" s="2" t="s">
        <v>76</v>
      </c>
      <c r="C18616" s="2" t="s">
        <v>6181</v>
      </c>
      <c r="D18616" s="2" t="s">
        <v>18018</v>
      </c>
      <c r="E18616" s="2" t="s">
        <v>14520</v>
      </c>
      <c r="F18616" s="2">
        <v>20122832</v>
      </c>
      <c r="G18616" s="2" t="s">
        <v>496</v>
      </c>
      <c r="H18616" s="2">
        <v>2</v>
      </c>
      <c r="I18616" s="2">
        <v>6</v>
      </c>
      <c r="J18616" s="2">
        <v>10</v>
      </c>
      <c r="K18616" s="2">
        <v>30</v>
      </c>
      <c r="L18616" s="3">
        <v>15886.499999999998</v>
      </c>
      <c r="M18616" s="2" t="s">
        <v>0</v>
      </c>
      <c r="N18616" s="4" t="s">
        <v>21</v>
      </c>
    </row>
    <row r="18617" spans="1:14" x14ac:dyDescent="0.25">
      <c r="A18617" s="1" t="s">
        <v>370</v>
      </c>
      <c r="B18617" s="2" t="s">
        <v>76</v>
      </c>
      <c r="C18617" s="2" t="s">
        <v>6181</v>
      </c>
      <c r="D18617" s="2" t="s">
        <v>18018</v>
      </c>
      <c r="E18617" s="2" t="s">
        <v>14521</v>
      </c>
      <c r="F18617" s="2">
        <v>23153401</v>
      </c>
      <c r="G18617" s="2" t="s">
        <v>496</v>
      </c>
      <c r="H18617" s="2">
        <v>2</v>
      </c>
      <c r="I18617" s="2">
        <v>6</v>
      </c>
      <c r="J18617" s="2">
        <v>10</v>
      </c>
      <c r="K18617" s="2">
        <v>40</v>
      </c>
      <c r="L18617" s="3">
        <v>32939.199999999997</v>
      </c>
      <c r="M18617" s="2" t="s">
        <v>17389</v>
      </c>
      <c r="N18617" s="4" t="s">
        <v>21</v>
      </c>
    </row>
    <row r="18618" spans="1:14" x14ac:dyDescent="0.25">
      <c r="A18618" s="1" t="s">
        <v>370</v>
      </c>
      <c r="B18618" s="2" t="s">
        <v>76</v>
      </c>
      <c r="C18618" s="2" t="s">
        <v>6181</v>
      </c>
      <c r="D18618" s="2" t="s">
        <v>18018</v>
      </c>
      <c r="E18618" s="2" t="s">
        <v>14522</v>
      </c>
      <c r="F18618" s="2">
        <v>23153401</v>
      </c>
      <c r="G18618" s="2" t="s">
        <v>496</v>
      </c>
      <c r="H18618" s="2">
        <v>2</v>
      </c>
      <c r="I18618" s="2">
        <v>6</v>
      </c>
      <c r="J18618" s="2">
        <v>10</v>
      </c>
      <c r="K18618" s="2">
        <v>20</v>
      </c>
      <c r="L18618" s="3">
        <v>1667880.2</v>
      </c>
      <c r="M18618" s="2" t="s">
        <v>17389</v>
      </c>
      <c r="N18618" s="4" t="s">
        <v>21</v>
      </c>
    </row>
    <row r="18619" spans="1:14" x14ac:dyDescent="0.25">
      <c r="A18619" s="1" t="s">
        <v>370</v>
      </c>
      <c r="B18619" s="2" t="s">
        <v>76</v>
      </c>
      <c r="C18619" s="2" t="s">
        <v>6181</v>
      </c>
      <c r="D18619" s="2" t="s">
        <v>18018</v>
      </c>
      <c r="E18619" s="2" t="s">
        <v>14523</v>
      </c>
      <c r="F18619" s="2">
        <v>31163201</v>
      </c>
      <c r="G18619" s="2" t="s">
        <v>496</v>
      </c>
      <c r="H18619" s="2">
        <v>2</v>
      </c>
      <c r="I18619" s="2">
        <v>6</v>
      </c>
      <c r="J18619" s="2">
        <v>10</v>
      </c>
      <c r="K18619" s="2">
        <v>15</v>
      </c>
      <c r="L18619" s="3">
        <v>13226.849999999999</v>
      </c>
      <c r="M18619" s="2" t="s">
        <v>17389</v>
      </c>
      <c r="N18619" s="4" t="s">
        <v>21</v>
      </c>
    </row>
    <row r="18620" spans="1:14" x14ac:dyDescent="0.25">
      <c r="A18620" s="1" t="s">
        <v>370</v>
      </c>
      <c r="B18620" s="2" t="s">
        <v>76</v>
      </c>
      <c r="C18620" s="2" t="s">
        <v>6181</v>
      </c>
      <c r="D18620" s="2" t="s">
        <v>18018</v>
      </c>
      <c r="E18620" s="2" t="s">
        <v>14524</v>
      </c>
      <c r="F18620" s="2">
        <v>31163201</v>
      </c>
      <c r="G18620" s="2" t="s">
        <v>496</v>
      </c>
      <c r="H18620" s="2">
        <v>2</v>
      </c>
      <c r="I18620" s="2">
        <v>6</v>
      </c>
      <c r="J18620" s="2">
        <v>10</v>
      </c>
      <c r="K18620" s="2">
        <v>15</v>
      </c>
      <c r="L18620" s="3">
        <v>11459.7</v>
      </c>
      <c r="M18620" s="2" t="s">
        <v>17389</v>
      </c>
      <c r="N18620" s="4" t="s">
        <v>21</v>
      </c>
    </row>
    <row r="18621" spans="1:14" x14ac:dyDescent="0.25">
      <c r="A18621" s="1" t="s">
        <v>370</v>
      </c>
      <c r="B18621" s="2" t="s">
        <v>86</v>
      </c>
      <c r="C18621" s="2" t="s">
        <v>684</v>
      </c>
      <c r="D18621" s="2" t="s">
        <v>17900</v>
      </c>
      <c r="E18621" s="2" t="s">
        <v>14525</v>
      </c>
      <c r="F18621" s="2">
        <v>25172503</v>
      </c>
      <c r="G18621" s="2" t="s">
        <v>496</v>
      </c>
      <c r="H18621" s="2">
        <v>2</v>
      </c>
      <c r="I18621" s="2">
        <v>6</v>
      </c>
      <c r="J18621" s="2">
        <v>10</v>
      </c>
      <c r="K18621" s="2">
        <v>2</v>
      </c>
      <c r="L18621" s="3">
        <v>1638725.2</v>
      </c>
      <c r="M18621" s="2" t="s">
        <v>0</v>
      </c>
      <c r="N18621" s="4" t="s">
        <v>21</v>
      </c>
    </row>
    <row r="18622" spans="1:14" x14ac:dyDescent="0.25">
      <c r="A18622" s="1" t="s">
        <v>370</v>
      </c>
      <c r="B18622" s="2" t="s">
        <v>86</v>
      </c>
      <c r="C18622" s="2" t="s">
        <v>684</v>
      </c>
      <c r="D18622" s="2" t="s">
        <v>17900</v>
      </c>
      <c r="E18622" s="2" t="s">
        <v>14525</v>
      </c>
      <c r="F18622" s="2">
        <v>25172503</v>
      </c>
      <c r="G18622" s="2" t="s">
        <v>496</v>
      </c>
      <c r="H18622" s="2">
        <v>2</v>
      </c>
      <c r="I18622" s="2">
        <v>6</v>
      </c>
      <c r="J18622" s="2">
        <v>10</v>
      </c>
      <c r="K18622" s="2">
        <v>2</v>
      </c>
      <c r="L18622" s="3">
        <v>1638725.2</v>
      </c>
      <c r="M18622" s="2" t="s">
        <v>0</v>
      </c>
      <c r="N18622" s="4" t="s">
        <v>21</v>
      </c>
    </row>
    <row r="18623" spans="1:14" x14ac:dyDescent="0.25">
      <c r="A18623" s="1" t="s">
        <v>370</v>
      </c>
      <c r="B18623" s="2" t="s">
        <v>86</v>
      </c>
      <c r="C18623" s="2" t="s">
        <v>87</v>
      </c>
      <c r="D18623" s="2" t="s">
        <v>88</v>
      </c>
      <c r="E18623" s="2" t="s">
        <v>14526</v>
      </c>
      <c r="F18623" s="2">
        <v>10111301</v>
      </c>
      <c r="G18623" s="2" t="s">
        <v>490</v>
      </c>
      <c r="H18623" s="2">
        <v>1</v>
      </c>
      <c r="I18623" s="2">
        <v>6</v>
      </c>
      <c r="J18623" s="2">
        <v>16</v>
      </c>
      <c r="K18623" s="2">
        <v>5</v>
      </c>
      <c r="L18623" s="3">
        <v>116000</v>
      </c>
      <c r="M18623" s="2" t="s">
        <v>0</v>
      </c>
      <c r="N18623" s="4" t="s">
        <v>21</v>
      </c>
    </row>
    <row r="18624" spans="1:14" x14ac:dyDescent="0.25">
      <c r="A18624" s="1" t="s">
        <v>370</v>
      </c>
      <c r="B18624" s="2" t="s">
        <v>86</v>
      </c>
      <c r="C18624" s="2" t="s">
        <v>87</v>
      </c>
      <c r="D18624" s="2" t="s">
        <v>88</v>
      </c>
      <c r="E18624" s="2" t="s">
        <v>14527</v>
      </c>
      <c r="F18624" s="2">
        <v>42132205</v>
      </c>
      <c r="G18624" s="2" t="s">
        <v>490</v>
      </c>
      <c r="H18624" s="2">
        <v>1</v>
      </c>
      <c r="I18624" s="2">
        <v>6</v>
      </c>
      <c r="J18624" s="2">
        <v>16</v>
      </c>
      <c r="K18624" s="2">
        <v>3</v>
      </c>
      <c r="L18624" s="3">
        <v>13020</v>
      </c>
      <c r="M18624" s="2" t="s">
        <v>17386</v>
      </c>
      <c r="N18624" s="4" t="s">
        <v>21</v>
      </c>
    </row>
    <row r="18625" spans="1:14" x14ac:dyDescent="0.25">
      <c r="A18625" s="1" t="s">
        <v>370</v>
      </c>
      <c r="B18625" s="2" t="s">
        <v>86</v>
      </c>
      <c r="C18625" s="2" t="s">
        <v>87</v>
      </c>
      <c r="D18625" s="2" t="s">
        <v>88</v>
      </c>
      <c r="E18625" s="2" t="s">
        <v>14528</v>
      </c>
      <c r="F18625" s="2">
        <v>46181504</v>
      </c>
      <c r="G18625" s="2" t="s">
        <v>490</v>
      </c>
      <c r="H18625" s="2">
        <v>1</v>
      </c>
      <c r="I18625" s="2">
        <v>6</v>
      </c>
      <c r="J18625" s="2">
        <v>16</v>
      </c>
      <c r="K18625" s="2">
        <v>2</v>
      </c>
      <c r="L18625" s="3">
        <v>40000</v>
      </c>
      <c r="M18625" s="2" t="s">
        <v>0</v>
      </c>
      <c r="N18625" s="4" t="s">
        <v>21</v>
      </c>
    </row>
    <row r="18626" spans="1:14" x14ac:dyDescent="0.25">
      <c r="A18626" s="1" t="s">
        <v>370</v>
      </c>
      <c r="B18626" s="2" t="s">
        <v>86</v>
      </c>
      <c r="C18626" s="2" t="s">
        <v>87</v>
      </c>
      <c r="D18626" s="2" t="s">
        <v>88</v>
      </c>
      <c r="E18626" s="2" t="s">
        <v>14529</v>
      </c>
      <c r="F18626" s="2">
        <v>46181504</v>
      </c>
      <c r="G18626" s="2" t="s">
        <v>490</v>
      </c>
      <c r="H18626" s="2">
        <v>1</v>
      </c>
      <c r="I18626" s="2">
        <v>6</v>
      </c>
      <c r="J18626" s="2">
        <v>16</v>
      </c>
      <c r="K18626" s="2">
        <v>10</v>
      </c>
      <c r="L18626" s="3">
        <v>73000</v>
      </c>
      <c r="M18626" s="2" t="s">
        <v>0</v>
      </c>
      <c r="N18626" s="4" t="s">
        <v>21</v>
      </c>
    </row>
    <row r="18627" spans="1:14" x14ac:dyDescent="0.25">
      <c r="A18627" s="1" t="s">
        <v>370</v>
      </c>
      <c r="B18627" s="2" t="s">
        <v>86</v>
      </c>
      <c r="C18627" s="2" t="s">
        <v>87</v>
      </c>
      <c r="D18627" s="2" t="s">
        <v>88</v>
      </c>
      <c r="E18627" s="2" t="s">
        <v>14530</v>
      </c>
      <c r="F18627" s="2">
        <v>48102107</v>
      </c>
      <c r="G18627" s="2" t="s">
        <v>490</v>
      </c>
      <c r="H18627" s="2">
        <v>1</v>
      </c>
      <c r="I18627" s="2">
        <v>9</v>
      </c>
      <c r="J18627" s="2">
        <v>16</v>
      </c>
      <c r="K18627" s="2">
        <v>80</v>
      </c>
      <c r="L18627" s="3">
        <v>315520</v>
      </c>
      <c r="M18627" s="2" t="s">
        <v>0</v>
      </c>
      <c r="N18627" s="4" t="s">
        <v>21</v>
      </c>
    </row>
    <row r="18628" spans="1:14" x14ac:dyDescent="0.25">
      <c r="A18628" s="1" t="s">
        <v>370</v>
      </c>
      <c r="B18628" s="2" t="s">
        <v>86</v>
      </c>
      <c r="C18628" s="2" t="s">
        <v>87</v>
      </c>
      <c r="D18628" s="2" t="s">
        <v>88</v>
      </c>
      <c r="E18628" s="2" t="s">
        <v>14531</v>
      </c>
      <c r="F18628" s="2">
        <v>40151500</v>
      </c>
      <c r="G18628" s="2" t="s">
        <v>490</v>
      </c>
      <c r="H18628" s="2">
        <v>1</v>
      </c>
      <c r="I18628" s="2">
        <v>9</v>
      </c>
      <c r="J18628" s="2">
        <v>16</v>
      </c>
      <c r="K18628" s="2">
        <v>10</v>
      </c>
      <c r="L18628" s="3">
        <v>48790</v>
      </c>
      <c r="M18628" s="2" t="s">
        <v>0</v>
      </c>
      <c r="N18628" s="4" t="s">
        <v>21</v>
      </c>
    </row>
    <row r="18629" spans="1:14" x14ac:dyDescent="0.25">
      <c r="A18629" s="1" t="s">
        <v>370</v>
      </c>
      <c r="B18629" s="2" t="s">
        <v>86</v>
      </c>
      <c r="C18629" s="2" t="s">
        <v>87</v>
      </c>
      <c r="D18629" s="2" t="s">
        <v>88</v>
      </c>
      <c r="E18629" s="2" t="s">
        <v>19033</v>
      </c>
      <c r="F18629" s="2">
        <v>23242114</v>
      </c>
      <c r="G18629" s="2" t="s">
        <v>17856</v>
      </c>
      <c r="H18629" s="2">
        <v>1</v>
      </c>
      <c r="I18629" s="2">
        <v>6</v>
      </c>
      <c r="J18629" s="2">
        <v>10</v>
      </c>
      <c r="K18629" s="2">
        <v>6</v>
      </c>
      <c r="L18629" s="3">
        <v>900000</v>
      </c>
      <c r="M18629" s="2" t="s">
        <v>0</v>
      </c>
      <c r="N18629" s="4" t="s">
        <v>21</v>
      </c>
    </row>
    <row r="18630" spans="1:14" x14ac:dyDescent="0.25">
      <c r="A18630" s="1" t="s">
        <v>370</v>
      </c>
      <c r="B18630" s="2" t="s">
        <v>86</v>
      </c>
      <c r="C18630" s="2" t="s">
        <v>90</v>
      </c>
      <c r="D18630" s="2" t="s">
        <v>91</v>
      </c>
      <c r="E18630" s="2" t="s">
        <v>14532</v>
      </c>
      <c r="F18630" s="2">
        <v>30191800</v>
      </c>
      <c r="G18630" s="2" t="s">
        <v>496</v>
      </c>
      <c r="H18630" s="2">
        <v>1</v>
      </c>
      <c r="I18630" s="2">
        <v>9</v>
      </c>
      <c r="J18630" s="2">
        <v>16</v>
      </c>
      <c r="K18630" s="2">
        <v>1</v>
      </c>
      <c r="L18630" s="3">
        <v>15000000</v>
      </c>
      <c r="M18630" s="2" t="s">
        <v>20</v>
      </c>
      <c r="N18630" s="4" t="s">
        <v>21</v>
      </c>
    </row>
    <row r="18631" spans="1:14" x14ac:dyDescent="0.25">
      <c r="A18631" s="1" t="s">
        <v>370</v>
      </c>
      <c r="B18631" s="2" t="s">
        <v>86</v>
      </c>
      <c r="C18631" s="2" t="s">
        <v>246</v>
      </c>
      <c r="D18631" s="2" t="s">
        <v>247</v>
      </c>
      <c r="E18631" s="2" t="s">
        <v>14533</v>
      </c>
      <c r="F18631" s="2">
        <v>42121600</v>
      </c>
      <c r="G18631" s="2" t="s">
        <v>490</v>
      </c>
      <c r="H18631" s="2">
        <v>1</v>
      </c>
      <c r="I18631" s="2">
        <v>6</v>
      </c>
      <c r="J18631" s="2">
        <v>16</v>
      </c>
      <c r="K18631" s="2">
        <v>2</v>
      </c>
      <c r="L18631" s="3">
        <v>1138999.93</v>
      </c>
      <c r="M18631" s="2" t="s">
        <v>0</v>
      </c>
      <c r="N18631" s="4" t="s">
        <v>21</v>
      </c>
    </row>
    <row r="18632" spans="1:14" x14ac:dyDescent="0.25">
      <c r="A18632" s="1" t="s">
        <v>370</v>
      </c>
      <c r="B18632" s="2" t="s">
        <v>86</v>
      </c>
      <c r="C18632" s="2" t="s">
        <v>93</v>
      </c>
      <c r="D18632" s="2" t="s">
        <v>94</v>
      </c>
      <c r="E18632" s="2" t="s">
        <v>7506</v>
      </c>
      <c r="F18632" s="2">
        <v>47121804</v>
      </c>
      <c r="G18632" s="2" t="s">
        <v>490</v>
      </c>
      <c r="H18632" s="2">
        <v>1</v>
      </c>
      <c r="I18632" s="2">
        <v>9</v>
      </c>
      <c r="J18632" s="2">
        <v>16</v>
      </c>
      <c r="K18632" s="2">
        <v>5</v>
      </c>
      <c r="L18632" s="3">
        <v>67470</v>
      </c>
      <c r="M18632" s="2" t="s">
        <v>0</v>
      </c>
      <c r="N18632" s="4" t="s">
        <v>21</v>
      </c>
    </row>
    <row r="18633" spans="1:14" x14ac:dyDescent="0.25">
      <c r="A18633" s="1" t="s">
        <v>370</v>
      </c>
      <c r="B18633" s="2" t="s">
        <v>86</v>
      </c>
      <c r="C18633" s="2" t="s">
        <v>93</v>
      </c>
      <c r="D18633" s="2" t="s">
        <v>94</v>
      </c>
      <c r="E18633" s="2" t="s">
        <v>14534</v>
      </c>
      <c r="F18633" s="2">
        <v>47131603</v>
      </c>
      <c r="G18633" s="2" t="s">
        <v>490</v>
      </c>
      <c r="H18633" s="2">
        <v>1</v>
      </c>
      <c r="I18633" s="2">
        <v>9</v>
      </c>
      <c r="J18633" s="2">
        <v>16</v>
      </c>
      <c r="K18633" s="2">
        <v>500</v>
      </c>
      <c r="L18633" s="3">
        <v>93500</v>
      </c>
      <c r="M18633" s="2" t="s">
        <v>0</v>
      </c>
      <c r="N18633" s="4" t="s">
        <v>21</v>
      </c>
    </row>
    <row r="18634" spans="1:14" x14ac:dyDescent="0.25">
      <c r="A18634" s="1" t="s">
        <v>370</v>
      </c>
      <c r="B18634" s="2" t="s">
        <v>86</v>
      </c>
      <c r="C18634" s="2" t="s">
        <v>93</v>
      </c>
      <c r="D18634" s="2" t="s">
        <v>94</v>
      </c>
      <c r="E18634" s="2" t="s">
        <v>14535</v>
      </c>
      <c r="F18634" s="2">
        <v>42131502</v>
      </c>
      <c r="G18634" s="2" t="s">
        <v>490</v>
      </c>
      <c r="H18634" s="2">
        <v>1</v>
      </c>
      <c r="I18634" s="2">
        <v>9</v>
      </c>
      <c r="J18634" s="2">
        <v>16</v>
      </c>
      <c r="K18634" s="2">
        <v>50</v>
      </c>
      <c r="L18634" s="3">
        <v>19200</v>
      </c>
      <c r="M18634" s="2" t="s">
        <v>0</v>
      </c>
      <c r="N18634" s="4" t="s">
        <v>21</v>
      </c>
    </row>
    <row r="18635" spans="1:14" x14ac:dyDescent="0.25">
      <c r="A18635" s="1" t="s">
        <v>370</v>
      </c>
      <c r="B18635" s="2" t="s">
        <v>86</v>
      </c>
      <c r="C18635" s="2" t="s">
        <v>93</v>
      </c>
      <c r="D18635" s="2" t="s">
        <v>94</v>
      </c>
      <c r="E18635" s="2" t="s">
        <v>3343</v>
      </c>
      <c r="F18635" s="2">
        <v>44121804</v>
      </c>
      <c r="G18635" s="2" t="s">
        <v>490</v>
      </c>
      <c r="H18635" s="2">
        <v>1</v>
      </c>
      <c r="I18635" s="2">
        <v>9</v>
      </c>
      <c r="J18635" s="2">
        <v>10</v>
      </c>
      <c r="K18635" s="2">
        <v>50</v>
      </c>
      <c r="L18635" s="3">
        <v>20500</v>
      </c>
      <c r="M18635" s="2" t="s">
        <v>0</v>
      </c>
      <c r="N18635" s="4" t="s">
        <v>21</v>
      </c>
    </row>
    <row r="18636" spans="1:14" x14ac:dyDescent="0.25">
      <c r="A18636" s="1" t="s">
        <v>370</v>
      </c>
      <c r="B18636" s="2" t="s">
        <v>86</v>
      </c>
      <c r="C18636" s="2" t="s">
        <v>93</v>
      </c>
      <c r="D18636" s="2" t="s">
        <v>94</v>
      </c>
      <c r="E18636" s="2" t="s">
        <v>14536</v>
      </c>
      <c r="F18636" s="2">
        <v>31162600</v>
      </c>
      <c r="G18636" s="2" t="s">
        <v>490</v>
      </c>
      <c r="H18636" s="2">
        <v>1</v>
      </c>
      <c r="I18636" s="2">
        <v>9</v>
      </c>
      <c r="J18636" s="2">
        <v>10</v>
      </c>
      <c r="K18636" s="2">
        <v>30</v>
      </c>
      <c r="L18636" s="3">
        <v>40650</v>
      </c>
      <c r="M18636" s="2" t="s">
        <v>0</v>
      </c>
      <c r="N18636" s="4" t="s">
        <v>21</v>
      </c>
    </row>
    <row r="18637" spans="1:14" x14ac:dyDescent="0.25">
      <c r="A18637" s="1" t="s">
        <v>370</v>
      </c>
      <c r="B18637" s="2" t="s">
        <v>86</v>
      </c>
      <c r="C18637" s="2" t="s">
        <v>93</v>
      </c>
      <c r="D18637" s="2" t="s">
        <v>94</v>
      </c>
      <c r="E18637" s="2" t="s">
        <v>14537</v>
      </c>
      <c r="F18637" s="2">
        <v>31162600</v>
      </c>
      <c r="G18637" s="2" t="s">
        <v>490</v>
      </c>
      <c r="H18637" s="2">
        <v>1</v>
      </c>
      <c r="I18637" s="2">
        <v>9</v>
      </c>
      <c r="J18637" s="2">
        <v>10</v>
      </c>
      <c r="K18637" s="2">
        <v>50</v>
      </c>
      <c r="L18637" s="3">
        <v>81350</v>
      </c>
      <c r="M18637" s="2" t="s">
        <v>0</v>
      </c>
      <c r="N18637" s="4" t="s">
        <v>21</v>
      </c>
    </row>
    <row r="18638" spans="1:14" x14ac:dyDescent="0.25">
      <c r="A18638" s="1" t="s">
        <v>370</v>
      </c>
      <c r="B18638" s="2" t="s">
        <v>86</v>
      </c>
      <c r="C18638" s="2" t="s">
        <v>93</v>
      </c>
      <c r="D18638" s="2" t="s">
        <v>94</v>
      </c>
      <c r="E18638" s="2" t="s">
        <v>14538</v>
      </c>
      <c r="F18638" s="2">
        <v>31201500</v>
      </c>
      <c r="G18638" s="2" t="s">
        <v>490</v>
      </c>
      <c r="H18638" s="2">
        <v>1</v>
      </c>
      <c r="I18638" s="2">
        <v>9</v>
      </c>
      <c r="J18638" s="2">
        <v>10</v>
      </c>
      <c r="K18638" s="2">
        <v>60</v>
      </c>
      <c r="L18638" s="3">
        <v>80400</v>
      </c>
      <c r="M18638" s="2" t="s">
        <v>0</v>
      </c>
      <c r="N18638" s="4" t="s">
        <v>21</v>
      </c>
    </row>
    <row r="18639" spans="1:14" x14ac:dyDescent="0.25">
      <c r="A18639" s="1" t="s">
        <v>370</v>
      </c>
      <c r="B18639" s="2" t="s">
        <v>86</v>
      </c>
      <c r="C18639" s="2" t="s">
        <v>93</v>
      </c>
      <c r="D18639" s="2" t="s">
        <v>94</v>
      </c>
      <c r="E18639" s="2" t="s">
        <v>14539</v>
      </c>
      <c r="F18639" s="2">
        <v>31201500</v>
      </c>
      <c r="G18639" s="2" t="s">
        <v>490</v>
      </c>
      <c r="H18639" s="2">
        <v>1</v>
      </c>
      <c r="I18639" s="2">
        <v>9</v>
      </c>
      <c r="J18639" s="2">
        <v>10</v>
      </c>
      <c r="K18639" s="2">
        <v>15</v>
      </c>
      <c r="L18639" s="3">
        <v>10215</v>
      </c>
      <c r="M18639" s="2" t="s">
        <v>0</v>
      </c>
      <c r="N18639" s="4" t="s">
        <v>21</v>
      </c>
    </row>
    <row r="18640" spans="1:14" x14ac:dyDescent="0.25">
      <c r="A18640" s="1" t="s">
        <v>370</v>
      </c>
      <c r="B18640" s="2" t="s">
        <v>86</v>
      </c>
      <c r="C18640" s="2" t="s">
        <v>93</v>
      </c>
      <c r="D18640" s="2" t="s">
        <v>94</v>
      </c>
      <c r="E18640" s="2" t="s">
        <v>14540</v>
      </c>
      <c r="F18640" s="2">
        <v>31201500</v>
      </c>
      <c r="G18640" s="2" t="s">
        <v>490</v>
      </c>
      <c r="H18640" s="2">
        <v>1</v>
      </c>
      <c r="I18640" s="2">
        <v>9</v>
      </c>
      <c r="J18640" s="2">
        <v>10</v>
      </c>
      <c r="K18640" s="2">
        <v>30</v>
      </c>
      <c r="L18640" s="3">
        <v>46170</v>
      </c>
      <c r="M18640" s="2" t="s">
        <v>0</v>
      </c>
      <c r="N18640" s="4" t="s">
        <v>21</v>
      </c>
    </row>
    <row r="18641" spans="1:14" x14ac:dyDescent="0.25">
      <c r="A18641" s="1" t="s">
        <v>370</v>
      </c>
      <c r="B18641" s="2" t="s">
        <v>86</v>
      </c>
      <c r="C18641" s="2" t="s">
        <v>93</v>
      </c>
      <c r="D18641" s="2" t="s">
        <v>94</v>
      </c>
      <c r="E18641" s="2" t="s">
        <v>14541</v>
      </c>
      <c r="F18641" s="2">
        <v>60121120</v>
      </c>
      <c r="G18641" s="2" t="s">
        <v>490</v>
      </c>
      <c r="H18641" s="2">
        <v>1</v>
      </c>
      <c r="I18641" s="2">
        <v>9</v>
      </c>
      <c r="J18641" s="2">
        <v>10</v>
      </c>
      <c r="K18641" s="2">
        <v>12</v>
      </c>
      <c r="L18641" s="3">
        <v>271668</v>
      </c>
      <c r="M18641" s="2" t="s">
        <v>0</v>
      </c>
      <c r="N18641" s="4" t="s">
        <v>21</v>
      </c>
    </row>
    <row r="18642" spans="1:14" x14ac:dyDescent="0.25">
      <c r="A18642" s="1" t="s">
        <v>370</v>
      </c>
      <c r="B18642" s="2" t="s">
        <v>86</v>
      </c>
      <c r="C18642" s="2" t="s">
        <v>93</v>
      </c>
      <c r="D18642" s="2" t="s">
        <v>94</v>
      </c>
      <c r="E18642" s="2" t="s">
        <v>14542</v>
      </c>
      <c r="F18642" s="2">
        <v>41111604</v>
      </c>
      <c r="G18642" s="2" t="s">
        <v>490</v>
      </c>
      <c r="H18642" s="2">
        <v>1</v>
      </c>
      <c r="I18642" s="2">
        <v>9</v>
      </c>
      <c r="J18642" s="2">
        <v>10</v>
      </c>
      <c r="K18642" s="2">
        <v>10</v>
      </c>
      <c r="L18642" s="3">
        <v>18000</v>
      </c>
      <c r="M18642" s="2" t="s">
        <v>0</v>
      </c>
      <c r="N18642" s="4" t="s">
        <v>21</v>
      </c>
    </row>
    <row r="18643" spans="1:14" x14ac:dyDescent="0.25">
      <c r="A18643" s="1" t="s">
        <v>370</v>
      </c>
      <c r="B18643" s="2" t="s">
        <v>86</v>
      </c>
      <c r="C18643" s="2" t="s">
        <v>93</v>
      </c>
      <c r="D18643" s="2" t="s">
        <v>94</v>
      </c>
      <c r="E18643" s="2" t="s">
        <v>3343</v>
      </c>
      <c r="F18643" s="2">
        <v>44121804</v>
      </c>
      <c r="G18643" s="2" t="s">
        <v>490</v>
      </c>
      <c r="H18643" s="2">
        <v>1</v>
      </c>
      <c r="I18643" s="2">
        <v>9</v>
      </c>
      <c r="J18643" s="2">
        <v>10</v>
      </c>
      <c r="K18643" s="2">
        <v>24</v>
      </c>
      <c r="L18643" s="3">
        <v>9840</v>
      </c>
      <c r="M18643" s="2" t="s">
        <v>0</v>
      </c>
      <c r="N18643" s="4" t="s">
        <v>21</v>
      </c>
    </row>
    <row r="18644" spans="1:14" x14ac:dyDescent="0.25">
      <c r="A18644" s="1" t="s">
        <v>370</v>
      </c>
      <c r="B18644" s="2" t="s">
        <v>86</v>
      </c>
      <c r="C18644" s="2" t="s">
        <v>93</v>
      </c>
      <c r="D18644" s="2" t="s">
        <v>94</v>
      </c>
      <c r="E18644" s="2" t="s">
        <v>14536</v>
      </c>
      <c r="F18644" s="2">
        <v>31162600</v>
      </c>
      <c r="G18644" s="2" t="s">
        <v>490</v>
      </c>
      <c r="H18644" s="2">
        <v>1</v>
      </c>
      <c r="I18644" s="2">
        <v>9</v>
      </c>
      <c r="J18644" s="2">
        <v>10</v>
      </c>
      <c r="K18644" s="2">
        <v>10</v>
      </c>
      <c r="L18644" s="3">
        <v>13550</v>
      </c>
      <c r="M18644" s="2" t="s">
        <v>0</v>
      </c>
      <c r="N18644" s="4" t="s">
        <v>21</v>
      </c>
    </row>
    <row r="18645" spans="1:14" x14ac:dyDescent="0.25">
      <c r="A18645" s="1" t="s">
        <v>370</v>
      </c>
      <c r="B18645" s="2" t="s">
        <v>86</v>
      </c>
      <c r="C18645" s="2" t="s">
        <v>93</v>
      </c>
      <c r="D18645" s="2" t="s">
        <v>94</v>
      </c>
      <c r="E18645" s="2" t="s">
        <v>14537</v>
      </c>
      <c r="F18645" s="2">
        <v>31162600</v>
      </c>
      <c r="G18645" s="2" t="s">
        <v>490</v>
      </c>
      <c r="H18645" s="2">
        <v>1</v>
      </c>
      <c r="I18645" s="2">
        <v>9</v>
      </c>
      <c r="J18645" s="2">
        <v>10</v>
      </c>
      <c r="K18645" s="2">
        <v>10</v>
      </c>
      <c r="L18645" s="3">
        <v>16270</v>
      </c>
      <c r="M18645" s="2" t="s">
        <v>0</v>
      </c>
      <c r="N18645" s="4" t="s">
        <v>21</v>
      </c>
    </row>
    <row r="18646" spans="1:14" x14ac:dyDescent="0.25">
      <c r="A18646" s="1" t="s">
        <v>370</v>
      </c>
      <c r="B18646" s="2" t="s">
        <v>86</v>
      </c>
      <c r="C18646" s="2" t="s">
        <v>93</v>
      </c>
      <c r="D18646" s="2" t="s">
        <v>94</v>
      </c>
      <c r="E18646" s="2" t="s">
        <v>14538</v>
      </c>
      <c r="F18646" s="2">
        <v>31201500</v>
      </c>
      <c r="G18646" s="2" t="s">
        <v>490</v>
      </c>
      <c r="H18646" s="2">
        <v>1</v>
      </c>
      <c r="I18646" s="2">
        <v>9</v>
      </c>
      <c r="J18646" s="2">
        <v>10</v>
      </c>
      <c r="K18646" s="2">
        <v>10</v>
      </c>
      <c r="L18646" s="3">
        <v>13400</v>
      </c>
      <c r="M18646" s="2" t="s">
        <v>0</v>
      </c>
      <c r="N18646" s="4" t="s">
        <v>21</v>
      </c>
    </row>
    <row r="18647" spans="1:14" x14ac:dyDescent="0.25">
      <c r="A18647" s="1" t="s">
        <v>370</v>
      </c>
      <c r="B18647" s="2" t="s">
        <v>86</v>
      </c>
      <c r="C18647" s="2" t="s">
        <v>93</v>
      </c>
      <c r="D18647" s="2" t="s">
        <v>94</v>
      </c>
      <c r="E18647" s="2" t="s">
        <v>14539</v>
      </c>
      <c r="F18647" s="2">
        <v>31201500</v>
      </c>
      <c r="G18647" s="2" t="s">
        <v>490</v>
      </c>
      <c r="H18647" s="2">
        <v>1</v>
      </c>
      <c r="I18647" s="2">
        <v>9</v>
      </c>
      <c r="J18647" s="2">
        <v>10</v>
      </c>
      <c r="K18647" s="2">
        <v>12</v>
      </c>
      <c r="L18647" s="3">
        <v>8172</v>
      </c>
      <c r="M18647" s="2" t="s">
        <v>0</v>
      </c>
      <c r="N18647" s="4" t="s">
        <v>21</v>
      </c>
    </row>
    <row r="18648" spans="1:14" x14ac:dyDescent="0.25">
      <c r="A18648" s="1" t="s">
        <v>370</v>
      </c>
      <c r="B18648" s="2" t="s">
        <v>86</v>
      </c>
      <c r="C18648" s="2" t="s">
        <v>93</v>
      </c>
      <c r="D18648" s="2" t="s">
        <v>94</v>
      </c>
      <c r="E18648" s="2" t="s">
        <v>14540</v>
      </c>
      <c r="F18648" s="2">
        <v>31201500</v>
      </c>
      <c r="G18648" s="2" t="s">
        <v>490</v>
      </c>
      <c r="H18648" s="2">
        <v>1</v>
      </c>
      <c r="I18648" s="2">
        <v>9</v>
      </c>
      <c r="J18648" s="2">
        <v>10</v>
      </c>
      <c r="K18648" s="2">
        <v>2</v>
      </c>
      <c r="L18648" s="3">
        <v>3078</v>
      </c>
      <c r="M18648" s="2" t="s">
        <v>0</v>
      </c>
      <c r="N18648" s="4" t="s">
        <v>21</v>
      </c>
    </row>
    <row r="18649" spans="1:14" x14ac:dyDescent="0.25">
      <c r="A18649" s="1" t="s">
        <v>370</v>
      </c>
      <c r="B18649" s="2" t="s">
        <v>86</v>
      </c>
      <c r="C18649" s="2" t="s">
        <v>93</v>
      </c>
      <c r="D18649" s="2" t="s">
        <v>94</v>
      </c>
      <c r="E18649" s="2" t="s">
        <v>14542</v>
      </c>
      <c r="F18649" s="2">
        <v>41111604</v>
      </c>
      <c r="G18649" s="2" t="s">
        <v>490</v>
      </c>
      <c r="H18649" s="2">
        <v>1</v>
      </c>
      <c r="I18649" s="2">
        <v>9</v>
      </c>
      <c r="J18649" s="2">
        <v>10</v>
      </c>
      <c r="K18649" s="2">
        <v>3</v>
      </c>
      <c r="L18649" s="3">
        <v>5400</v>
      </c>
      <c r="M18649" s="2" t="s">
        <v>0</v>
      </c>
      <c r="N18649" s="4" t="s">
        <v>21</v>
      </c>
    </row>
    <row r="18650" spans="1:14" x14ac:dyDescent="0.25">
      <c r="A18650" s="1" t="s">
        <v>370</v>
      </c>
      <c r="B18650" s="2" t="s">
        <v>1851</v>
      </c>
      <c r="C18650" s="2" t="s">
        <v>1891</v>
      </c>
      <c r="D18650" s="2" t="s">
        <v>17945</v>
      </c>
      <c r="E18650" s="2" t="s">
        <v>14543</v>
      </c>
      <c r="F18650" s="2">
        <v>30191800</v>
      </c>
      <c r="G18650" s="2" t="s">
        <v>496</v>
      </c>
      <c r="H18650" s="2">
        <v>1</v>
      </c>
      <c r="I18650" s="2">
        <v>9</v>
      </c>
      <c r="J18650" s="2">
        <v>16</v>
      </c>
      <c r="K18650" s="2">
        <v>1</v>
      </c>
      <c r="L18650" s="3">
        <v>22500000</v>
      </c>
      <c r="M18650" s="2" t="s">
        <v>20</v>
      </c>
      <c r="N18650" s="4" t="s">
        <v>21</v>
      </c>
    </row>
    <row r="18651" spans="1:14" x14ac:dyDescent="0.25">
      <c r="A18651" s="1" t="s">
        <v>370</v>
      </c>
      <c r="B18651" s="2" t="s">
        <v>103</v>
      </c>
      <c r="C18651" s="2" t="s">
        <v>5811</v>
      </c>
      <c r="D18651" s="2" t="s">
        <v>18012</v>
      </c>
      <c r="E18651" s="2" t="s">
        <v>14544</v>
      </c>
      <c r="F18651" s="2">
        <v>60131502</v>
      </c>
      <c r="G18651" s="2" t="s">
        <v>490</v>
      </c>
      <c r="H18651" s="2">
        <v>1</v>
      </c>
      <c r="I18651" s="2">
        <v>6</v>
      </c>
      <c r="J18651" s="2">
        <v>16</v>
      </c>
      <c r="K18651" s="2">
        <v>12</v>
      </c>
      <c r="L18651" s="3">
        <v>235620</v>
      </c>
      <c r="M18651" s="2" t="s">
        <v>0</v>
      </c>
      <c r="N18651" s="4" t="s">
        <v>21</v>
      </c>
    </row>
    <row r="18652" spans="1:14" x14ac:dyDescent="0.25">
      <c r="A18652" s="1" t="s">
        <v>370</v>
      </c>
      <c r="B18652" s="2" t="s">
        <v>103</v>
      </c>
      <c r="C18652" s="2" t="s">
        <v>5811</v>
      </c>
      <c r="D18652" s="2" t="s">
        <v>18012</v>
      </c>
      <c r="E18652" s="2" t="s">
        <v>14545</v>
      </c>
      <c r="F18652" s="2">
        <v>60131502</v>
      </c>
      <c r="G18652" s="2" t="s">
        <v>490</v>
      </c>
      <c r="H18652" s="2">
        <v>1</v>
      </c>
      <c r="I18652" s="2">
        <v>6</v>
      </c>
      <c r="J18652" s="2">
        <v>16</v>
      </c>
      <c r="K18652" s="2">
        <v>20</v>
      </c>
      <c r="L18652" s="3">
        <v>392700</v>
      </c>
      <c r="M18652" s="2" t="s">
        <v>0</v>
      </c>
      <c r="N18652" s="4" t="s">
        <v>21</v>
      </c>
    </row>
    <row r="18653" spans="1:14" x14ac:dyDescent="0.25">
      <c r="A18653" s="1" t="s">
        <v>370</v>
      </c>
      <c r="B18653" s="2" t="s">
        <v>103</v>
      </c>
      <c r="C18653" s="2" t="s">
        <v>5811</v>
      </c>
      <c r="D18653" s="2" t="s">
        <v>18012</v>
      </c>
      <c r="E18653" s="2" t="s">
        <v>14546</v>
      </c>
      <c r="F18653" s="2">
        <v>60131502</v>
      </c>
      <c r="G18653" s="2" t="s">
        <v>490</v>
      </c>
      <c r="H18653" s="2">
        <v>1</v>
      </c>
      <c r="I18653" s="2">
        <v>6</v>
      </c>
      <c r="J18653" s="2">
        <v>16</v>
      </c>
      <c r="K18653" s="2">
        <v>12</v>
      </c>
      <c r="L18653" s="3">
        <v>235620</v>
      </c>
      <c r="M18653" s="2" t="s">
        <v>0</v>
      </c>
      <c r="N18653" s="4" t="s">
        <v>21</v>
      </c>
    </row>
    <row r="18654" spans="1:14" x14ac:dyDescent="0.25">
      <c r="A18654" s="1" t="s">
        <v>370</v>
      </c>
      <c r="B18654" s="2" t="s">
        <v>103</v>
      </c>
      <c r="C18654" s="2" t="s">
        <v>5811</v>
      </c>
      <c r="D18654" s="2" t="s">
        <v>18012</v>
      </c>
      <c r="E18654" s="2" t="s">
        <v>14547</v>
      </c>
      <c r="F18654" s="2">
        <v>60131502</v>
      </c>
      <c r="G18654" s="2" t="s">
        <v>490</v>
      </c>
      <c r="H18654" s="2">
        <v>1</v>
      </c>
      <c r="I18654" s="2">
        <v>6</v>
      </c>
      <c r="J18654" s="2">
        <v>16</v>
      </c>
      <c r="K18654" s="2">
        <v>12</v>
      </c>
      <c r="L18654" s="3">
        <v>257040</v>
      </c>
      <c r="M18654" s="2" t="s">
        <v>0</v>
      </c>
      <c r="N18654" s="4" t="s">
        <v>21</v>
      </c>
    </row>
    <row r="18655" spans="1:14" x14ac:dyDescent="0.25">
      <c r="A18655" s="1" t="s">
        <v>370</v>
      </c>
      <c r="B18655" s="2" t="s">
        <v>103</v>
      </c>
      <c r="C18655" s="2" t="s">
        <v>5811</v>
      </c>
      <c r="D18655" s="2" t="s">
        <v>18012</v>
      </c>
      <c r="E18655" s="2" t="s">
        <v>14548</v>
      </c>
      <c r="F18655" s="2">
        <v>60131502</v>
      </c>
      <c r="G18655" s="2" t="s">
        <v>490</v>
      </c>
      <c r="H18655" s="2">
        <v>1</v>
      </c>
      <c r="I18655" s="2">
        <v>6</v>
      </c>
      <c r="J18655" s="2">
        <v>16</v>
      </c>
      <c r="K18655" s="2">
        <v>12</v>
      </c>
      <c r="L18655" s="3">
        <v>378420</v>
      </c>
      <c r="M18655" s="2" t="s">
        <v>0</v>
      </c>
      <c r="N18655" s="4" t="s">
        <v>21</v>
      </c>
    </row>
    <row r="18656" spans="1:14" x14ac:dyDescent="0.25">
      <c r="A18656" s="1" t="s">
        <v>370</v>
      </c>
      <c r="B18656" s="2" t="s">
        <v>103</v>
      </c>
      <c r="C18656" s="2" t="s">
        <v>5811</v>
      </c>
      <c r="D18656" s="2" t="s">
        <v>18012</v>
      </c>
      <c r="E18656" s="2" t="s">
        <v>14549</v>
      </c>
      <c r="F18656" s="2">
        <v>60131502</v>
      </c>
      <c r="G18656" s="2" t="s">
        <v>490</v>
      </c>
      <c r="H18656" s="2">
        <v>1</v>
      </c>
      <c r="I18656" s="2">
        <v>6</v>
      </c>
      <c r="J18656" s="2">
        <v>16</v>
      </c>
      <c r="K18656" s="2">
        <v>1</v>
      </c>
      <c r="L18656" s="3">
        <v>220150</v>
      </c>
      <c r="M18656" s="2" t="s">
        <v>0</v>
      </c>
      <c r="N18656" s="4" t="s">
        <v>21</v>
      </c>
    </row>
    <row r="18657" spans="1:14" x14ac:dyDescent="0.25">
      <c r="A18657" s="1" t="s">
        <v>370</v>
      </c>
      <c r="B18657" s="2" t="s">
        <v>103</v>
      </c>
      <c r="C18657" s="2" t="s">
        <v>5811</v>
      </c>
      <c r="D18657" s="2" t="s">
        <v>18012</v>
      </c>
      <c r="E18657" s="2" t="s">
        <v>14550</v>
      </c>
      <c r="F18657" s="2">
        <v>60131502</v>
      </c>
      <c r="G18657" s="2" t="s">
        <v>490</v>
      </c>
      <c r="H18657" s="2">
        <v>1</v>
      </c>
      <c r="I18657" s="2">
        <v>6</v>
      </c>
      <c r="J18657" s="2">
        <v>16</v>
      </c>
      <c r="K18657" s="2">
        <v>1</v>
      </c>
      <c r="L18657" s="3">
        <v>220150</v>
      </c>
      <c r="M18657" s="2" t="s">
        <v>0</v>
      </c>
      <c r="N18657" s="4" t="s">
        <v>21</v>
      </c>
    </row>
    <row r="18658" spans="1:14" x14ac:dyDescent="0.25">
      <c r="A18658" s="1" t="s">
        <v>370</v>
      </c>
      <c r="B18658" s="2" t="s">
        <v>103</v>
      </c>
      <c r="C18658" s="2" t="s">
        <v>5811</v>
      </c>
      <c r="D18658" s="2" t="s">
        <v>18012</v>
      </c>
      <c r="E18658" s="2" t="s">
        <v>14551</v>
      </c>
      <c r="F18658" s="2">
        <v>60131502</v>
      </c>
      <c r="G18658" s="2" t="s">
        <v>490</v>
      </c>
      <c r="H18658" s="2">
        <v>1</v>
      </c>
      <c r="I18658" s="2">
        <v>6</v>
      </c>
      <c r="J18658" s="2">
        <v>16</v>
      </c>
      <c r="K18658" s="2">
        <v>25</v>
      </c>
      <c r="L18658" s="3">
        <v>544425</v>
      </c>
      <c r="M18658" s="2" t="s">
        <v>0</v>
      </c>
      <c r="N18658" s="4" t="s">
        <v>21</v>
      </c>
    </row>
    <row r="18659" spans="1:14" x14ac:dyDescent="0.25">
      <c r="A18659" s="1" t="s">
        <v>370</v>
      </c>
      <c r="B18659" s="2" t="s">
        <v>103</v>
      </c>
      <c r="C18659" s="2" t="s">
        <v>5811</v>
      </c>
      <c r="D18659" s="2" t="s">
        <v>18012</v>
      </c>
      <c r="E18659" s="2" t="s">
        <v>14552</v>
      </c>
      <c r="F18659" s="2">
        <v>60131502</v>
      </c>
      <c r="G18659" s="2" t="s">
        <v>490</v>
      </c>
      <c r="H18659" s="2">
        <v>1</v>
      </c>
      <c r="I18659" s="2">
        <v>6</v>
      </c>
      <c r="J18659" s="2">
        <v>16</v>
      </c>
      <c r="K18659" s="2">
        <v>3</v>
      </c>
      <c r="L18659" s="3">
        <v>660450</v>
      </c>
      <c r="M18659" s="2" t="s">
        <v>0</v>
      </c>
      <c r="N18659" s="4" t="s">
        <v>21</v>
      </c>
    </row>
    <row r="18660" spans="1:14" x14ac:dyDescent="0.25">
      <c r="A18660" s="1" t="s">
        <v>370</v>
      </c>
      <c r="B18660" s="2" t="s">
        <v>103</v>
      </c>
      <c r="C18660" s="2" t="s">
        <v>5811</v>
      </c>
      <c r="D18660" s="2" t="s">
        <v>18012</v>
      </c>
      <c r="E18660" s="2" t="s">
        <v>14553</v>
      </c>
      <c r="F18660" s="2">
        <v>60131502</v>
      </c>
      <c r="G18660" s="2" t="s">
        <v>490</v>
      </c>
      <c r="H18660" s="2">
        <v>1</v>
      </c>
      <c r="I18660" s="2">
        <v>6</v>
      </c>
      <c r="J18660" s="2">
        <v>16</v>
      </c>
      <c r="K18660" s="2">
        <v>2</v>
      </c>
      <c r="L18660" s="3">
        <v>440300</v>
      </c>
      <c r="M18660" s="2" t="s">
        <v>0</v>
      </c>
      <c r="N18660" s="4" t="s">
        <v>21</v>
      </c>
    </row>
    <row r="18661" spans="1:14" x14ac:dyDescent="0.25">
      <c r="A18661" s="1" t="s">
        <v>370</v>
      </c>
      <c r="B18661" s="2" t="s">
        <v>103</v>
      </c>
      <c r="C18661" s="2" t="s">
        <v>5811</v>
      </c>
      <c r="D18661" s="2" t="s">
        <v>18012</v>
      </c>
      <c r="E18661" s="2" t="s">
        <v>14554</v>
      </c>
      <c r="F18661" s="2">
        <v>60131500</v>
      </c>
      <c r="G18661" s="2" t="s">
        <v>490</v>
      </c>
      <c r="H18661" s="2">
        <v>1</v>
      </c>
      <c r="I18661" s="2">
        <v>6</v>
      </c>
      <c r="J18661" s="2">
        <v>16</v>
      </c>
      <c r="K18661" s="2">
        <v>10</v>
      </c>
      <c r="L18661" s="3">
        <v>196350</v>
      </c>
      <c r="M18661" s="2" t="s">
        <v>0</v>
      </c>
      <c r="N18661" s="4" t="s">
        <v>21</v>
      </c>
    </row>
    <row r="18662" spans="1:14" x14ac:dyDescent="0.25">
      <c r="A18662" s="1" t="s">
        <v>370</v>
      </c>
      <c r="B18662" s="2" t="s">
        <v>103</v>
      </c>
      <c r="C18662" s="2" t="s">
        <v>5811</v>
      </c>
      <c r="D18662" s="2" t="s">
        <v>18012</v>
      </c>
      <c r="E18662" s="2" t="s">
        <v>14555</v>
      </c>
      <c r="F18662" s="2">
        <v>60131500</v>
      </c>
      <c r="G18662" s="2" t="s">
        <v>490</v>
      </c>
      <c r="H18662" s="2">
        <v>1</v>
      </c>
      <c r="I18662" s="2">
        <v>6</v>
      </c>
      <c r="J18662" s="2">
        <v>16</v>
      </c>
      <c r="K18662" s="2">
        <v>10</v>
      </c>
      <c r="L18662" s="3">
        <v>196350</v>
      </c>
      <c r="M18662" s="2" t="s">
        <v>0</v>
      </c>
      <c r="N18662" s="4" t="s">
        <v>21</v>
      </c>
    </row>
    <row r="18663" spans="1:14" x14ac:dyDescent="0.25">
      <c r="A18663" s="1" t="s">
        <v>370</v>
      </c>
      <c r="B18663" s="2" t="s">
        <v>103</v>
      </c>
      <c r="C18663" s="2" t="s">
        <v>5811</v>
      </c>
      <c r="D18663" s="2" t="s">
        <v>18012</v>
      </c>
      <c r="E18663" s="2" t="s">
        <v>14556</v>
      </c>
      <c r="F18663" s="2">
        <v>60131500</v>
      </c>
      <c r="G18663" s="2" t="s">
        <v>490</v>
      </c>
      <c r="H18663" s="2">
        <v>1</v>
      </c>
      <c r="I18663" s="2">
        <v>6</v>
      </c>
      <c r="J18663" s="2">
        <v>16</v>
      </c>
      <c r="K18663" s="2">
        <v>2</v>
      </c>
      <c r="L18663" s="3">
        <v>61880</v>
      </c>
      <c r="M18663" s="2" t="s">
        <v>0</v>
      </c>
      <c r="N18663" s="4" t="s">
        <v>21</v>
      </c>
    </row>
    <row r="18664" spans="1:14" x14ac:dyDescent="0.25">
      <c r="A18664" s="1" t="s">
        <v>370</v>
      </c>
      <c r="B18664" s="2" t="s">
        <v>103</v>
      </c>
      <c r="C18664" s="2" t="s">
        <v>5811</v>
      </c>
      <c r="D18664" s="2" t="s">
        <v>18012</v>
      </c>
      <c r="E18664" s="2" t="s">
        <v>14557</v>
      </c>
      <c r="F18664" s="2">
        <v>60121241</v>
      </c>
      <c r="G18664" s="2" t="s">
        <v>490</v>
      </c>
      <c r="H18664" s="2">
        <v>1</v>
      </c>
      <c r="I18664" s="2">
        <v>6</v>
      </c>
      <c r="J18664" s="2">
        <v>16</v>
      </c>
      <c r="K18664" s="2">
        <v>1</v>
      </c>
      <c r="L18664" s="3">
        <v>92820</v>
      </c>
      <c r="M18664" s="2" t="s">
        <v>0</v>
      </c>
      <c r="N18664" s="4" t="s">
        <v>21</v>
      </c>
    </row>
    <row r="18665" spans="1:14" x14ac:dyDescent="0.25">
      <c r="A18665" s="1" t="s">
        <v>370</v>
      </c>
      <c r="B18665" s="2" t="s">
        <v>103</v>
      </c>
      <c r="C18665" s="2" t="s">
        <v>5811</v>
      </c>
      <c r="D18665" s="2" t="s">
        <v>18012</v>
      </c>
      <c r="E18665" s="2" t="s">
        <v>14558</v>
      </c>
      <c r="F18665" s="2">
        <v>60121241</v>
      </c>
      <c r="G18665" s="2" t="s">
        <v>490</v>
      </c>
      <c r="H18665" s="2">
        <v>1</v>
      </c>
      <c r="I18665" s="2">
        <v>6</v>
      </c>
      <c r="J18665" s="2">
        <v>16</v>
      </c>
      <c r="K18665" s="2">
        <v>1</v>
      </c>
      <c r="L18665" s="3">
        <v>104720</v>
      </c>
      <c r="M18665" s="2" t="s">
        <v>0</v>
      </c>
      <c r="N18665" s="4" t="s">
        <v>21</v>
      </c>
    </row>
    <row r="18666" spans="1:14" x14ac:dyDescent="0.25">
      <c r="A18666" s="1" t="s">
        <v>370</v>
      </c>
      <c r="B18666" s="2" t="s">
        <v>103</v>
      </c>
      <c r="C18666" s="2" t="s">
        <v>5811</v>
      </c>
      <c r="D18666" s="2" t="s">
        <v>18012</v>
      </c>
      <c r="E18666" s="2" t="s">
        <v>14559</v>
      </c>
      <c r="F18666" s="2">
        <v>60121241</v>
      </c>
      <c r="G18666" s="2" t="s">
        <v>490</v>
      </c>
      <c r="H18666" s="2">
        <v>1</v>
      </c>
      <c r="I18666" s="2">
        <v>6</v>
      </c>
      <c r="J18666" s="2">
        <v>16</v>
      </c>
      <c r="K18666" s="2">
        <v>3</v>
      </c>
      <c r="L18666" s="3">
        <v>271320</v>
      </c>
      <c r="M18666" s="2" t="s">
        <v>0</v>
      </c>
      <c r="N18666" s="4" t="s">
        <v>21</v>
      </c>
    </row>
    <row r="18667" spans="1:14" x14ac:dyDescent="0.25">
      <c r="A18667" s="1" t="s">
        <v>370</v>
      </c>
      <c r="B18667" s="2" t="s">
        <v>103</v>
      </c>
      <c r="C18667" s="2" t="s">
        <v>5811</v>
      </c>
      <c r="D18667" s="2" t="s">
        <v>18012</v>
      </c>
      <c r="E18667" s="2" t="s">
        <v>14560</v>
      </c>
      <c r="F18667" s="2">
        <v>60121241</v>
      </c>
      <c r="G18667" s="2" t="s">
        <v>490</v>
      </c>
      <c r="H18667" s="2">
        <v>1</v>
      </c>
      <c r="I18667" s="2">
        <v>6</v>
      </c>
      <c r="J18667" s="2">
        <v>16</v>
      </c>
      <c r="K18667" s="2">
        <v>2</v>
      </c>
      <c r="L18667" s="3">
        <v>161840</v>
      </c>
      <c r="M18667" s="2" t="s">
        <v>0</v>
      </c>
      <c r="N18667" s="4" t="s">
        <v>21</v>
      </c>
    </row>
    <row r="18668" spans="1:14" x14ac:dyDescent="0.25">
      <c r="A18668" s="1" t="s">
        <v>370</v>
      </c>
      <c r="B18668" s="2" t="s">
        <v>103</v>
      </c>
      <c r="C18668" s="2" t="s">
        <v>5811</v>
      </c>
      <c r="D18668" s="2" t="s">
        <v>18012</v>
      </c>
      <c r="E18668" s="2" t="s">
        <v>14561</v>
      </c>
      <c r="F18668" s="2">
        <v>60131500</v>
      </c>
      <c r="G18668" s="2" t="s">
        <v>490</v>
      </c>
      <c r="H18668" s="2">
        <v>1</v>
      </c>
      <c r="I18668" s="2">
        <v>6</v>
      </c>
      <c r="J18668" s="2">
        <v>16</v>
      </c>
      <c r="K18668" s="2">
        <v>3</v>
      </c>
      <c r="L18668" s="3">
        <v>257040</v>
      </c>
      <c r="M18668" s="2" t="s">
        <v>0</v>
      </c>
      <c r="N18668" s="4" t="s">
        <v>21</v>
      </c>
    </row>
    <row r="18669" spans="1:14" x14ac:dyDescent="0.25">
      <c r="A18669" s="1" t="s">
        <v>370</v>
      </c>
      <c r="B18669" s="2" t="s">
        <v>103</v>
      </c>
      <c r="C18669" s="2" t="s">
        <v>5811</v>
      </c>
      <c r="D18669" s="2" t="s">
        <v>18012</v>
      </c>
      <c r="E18669" s="2" t="s">
        <v>14562</v>
      </c>
      <c r="F18669" s="2">
        <v>60131500</v>
      </c>
      <c r="G18669" s="2" t="s">
        <v>490</v>
      </c>
      <c r="H18669" s="2">
        <v>1</v>
      </c>
      <c r="I18669" s="2">
        <v>6</v>
      </c>
      <c r="J18669" s="2">
        <v>16</v>
      </c>
      <c r="K18669" s="2">
        <v>3</v>
      </c>
      <c r="L18669" s="3">
        <v>1324470</v>
      </c>
      <c r="M18669" s="2" t="s">
        <v>0</v>
      </c>
      <c r="N18669" s="4" t="s">
        <v>21</v>
      </c>
    </row>
    <row r="18670" spans="1:14" x14ac:dyDescent="0.25">
      <c r="A18670" s="1" t="s">
        <v>370</v>
      </c>
      <c r="B18670" s="2" t="s">
        <v>103</v>
      </c>
      <c r="C18670" s="2" t="s">
        <v>5811</v>
      </c>
      <c r="D18670" s="2" t="s">
        <v>18012</v>
      </c>
      <c r="E18670" s="2" t="s">
        <v>14563</v>
      </c>
      <c r="F18670" s="2">
        <v>60131500</v>
      </c>
      <c r="G18670" s="2" t="s">
        <v>490</v>
      </c>
      <c r="H18670" s="2">
        <v>1</v>
      </c>
      <c r="I18670" s="2">
        <v>6</v>
      </c>
      <c r="J18670" s="2">
        <v>16</v>
      </c>
      <c r="K18670" s="2">
        <v>1</v>
      </c>
      <c r="L18670" s="3">
        <v>578340</v>
      </c>
      <c r="M18670" s="2" t="s">
        <v>0</v>
      </c>
      <c r="N18670" s="4" t="s">
        <v>21</v>
      </c>
    </row>
    <row r="18671" spans="1:14" x14ac:dyDescent="0.25">
      <c r="A18671" s="1" t="s">
        <v>370</v>
      </c>
      <c r="B18671" s="2" t="s">
        <v>103</v>
      </c>
      <c r="C18671" s="2" t="s">
        <v>5811</v>
      </c>
      <c r="D18671" s="2" t="s">
        <v>18012</v>
      </c>
      <c r="E18671" s="2" t="s">
        <v>14564</v>
      </c>
      <c r="F18671" s="2">
        <v>60131500</v>
      </c>
      <c r="G18671" s="2" t="s">
        <v>490</v>
      </c>
      <c r="H18671" s="2">
        <v>1</v>
      </c>
      <c r="I18671" s="2">
        <v>6</v>
      </c>
      <c r="J18671" s="2">
        <v>16</v>
      </c>
      <c r="K18671" s="2">
        <v>1</v>
      </c>
      <c r="L18671" s="3">
        <v>211820</v>
      </c>
      <c r="M18671" s="2" t="s">
        <v>0</v>
      </c>
      <c r="N18671" s="4" t="s">
        <v>21</v>
      </c>
    </row>
    <row r="18672" spans="1:14" x14ac:dyDescent="0.25">
      <c r="A18672" s="1" t="s">
        <v>370</v>
      </c>
      <c r="B18672" s="2" t="s">
        <v>103</v>
      </c>
      <c r="C18672" s="2" t="s">
        <v>5811</v>
      </c>
      <c r="D18672" s="2" t="s">
        <v>18012</v>
      </c>
      <c r="E18672" s="2" t="s">
        <v>14565</v>
      </c>
      <c r="F18672" s="2">
        <v>60131518</v>
      </c>
      <c r="G18672" s="2" t="s">
        <v>490</v>
      </c>
      <c r="H18672" s="2">
        <v>1</v>
      </c>
      <c r="I18672" s="2">
        <v>6</v>
      </c>
      <c r="J18672" s="2">
        <v>16</v>
      </c>
      <c r="K18672" s="2">
        <v>1</v>
      </c>
      <c r="L18672" s="3">
        <v>211820</v>
      </c>
      <c r="M18672" s="2" t="s">
        <v>0</v>
      </c>
      <c r="N18672" s="4" t="s">
        <v>21</v>
      </c>
    </row>
    <row r="18673" spans="1:14" x14ac:dyDescent="0.25">
      <c r="A18673" s="1" t="s">
        <v>370</v>
      </c>
      <c r="B18673" s="2" t="s">
        <v>103</v>
      </c>
      <c r="C18673" s="2" t="s">
        <v>5811</v>
      </c>
      <c r="D18673" s="2" t="s">
        <v>18012</v>
      </c>
      <c r="E18673" s="2" t="s">
        <v>14566</v>
      </c>
      <c r="F18673" s="2">
        <v>60131509</v>
      </c>
      <c r="G18673" s="2" t="s">
        <v>490</v>
      </c>
      <c r="H18673" s="2">
        <v>1</v>
      </c>
      <c r="I18673" s="2">
        <v>6</v>
      </c>
      <c r="J18673" s="2">
        <v>16</v>
      </c>
      <c r="K18673" s="2">
        <v>1</v>
      </c>
      <c r="L18673" s="3">
        <v>797300</v>
      </c>
      <c r="M18673" s="2" t="s">
        <v>0</v>
      </c>
      <c r="N18673" s="4" t="s">
        <v>21</v>
      </c>
    </row>
    <row r="18674" spans="1:14" x14ac:dyDescent="0.25">
      <c r="A18674" s="1" t="s">
        <v>370</v>
      </c>
      <c r="B18674" s="2" t="s">
        <v>103</v>
      </c>
      <c r="C18674" s="2" t="s">
        <v>5811</v>
      </c>
      <c r="D18674" s="2" t="s">
        <v>18012</v>
      </c>
      <c r="E18674" s="2" t="s">
        <v>14567</v>
      </c>
      <c r="F18674" s="2">
        <v>60131509</v>
      </c>
      <c r="G18674" s="2" t="s">
        <v>490</v>
      </c>
      <c r="H18674" s="2">
        <v>1</v>
      </c>
      <c r="I18674" s="2">
        <v>6</v>
      </c>
      <c r="J18674" s="2">
        <v>16</v>
      </c>
      <c r="K18674" s="2">
        <v>1</v>
      </c>
      <c r="L18674" s="3">
        <v>761600</v>
      </c>
      <c r="M18674" s="2" t="s">
        <v>0</v>
      </c>
      <c r="N18674" s="4" t="s">
        <v>21</v>
      </c>
    </row>
    <row r="18675" spans="1:14" x14ac:dyDescent="0.25">
      <c r="A18675" s="1" t="s">
        <v>370</v>
      </c>
      <c r="B18675" s="2" t="s">
        <v>103</v>
      </c>
      <c r="C18675" s="2" t="s">
        <v>5811</v>
      </c>
      <c r="D18675" s="2" t="s">
        <v>18012</v>
      </c>
      <c r="E18675" s="2" t="s">
        <v>14568</v>
      </c>
      <c r="F18675" s="2">
        <v>60131509</v>
      </c>
      <c r="G18675" s="2" t="s">
        <v>490</v>
      </c>
      <c r="H18675" s="2">
        <v>1</v>
      </c>
      <c r="I18675" s="2">
        <v>6</v>
      </c>
      <c r="J18675" s="2">
        <v>16</v>
      </c>
      <c r="K18675" s="2">
        <v>1</v>
      </c>
      <c r="L18675" s="3">
        <v>1195950</v>
      </c>
      <c r="M18675" s="2" t="s">
        <v>0</v>
      </c>
      <c r="N18675" s="4" t="s">
        <v>21</v>
      </c>
    </row>
    <row r="18676" spans="1:14" x14ac:dyDescent="0.25">
      <c r="A18676" s="1" t="s">
        <v>370</v>
      </c>
      <c r="B18676" s="2" t="s">
        <v>103</v>
      </c>
      <c r="C18676" s="2" t="s">
        <v>5811</v>
      </c>
      <c r="D18676" s="2" t="s">
        <v>18012</v>
      </c>
      <c r="E18676" s="2" t="s">
        <v>14569</v>
      </c>
      <c r="F18676" s="2">
        <v>60131500</v>
      </c>
      <c r="G18676" s="2" t="s">
        <v>490</v>
      </c>
      <c r="H18676" s="2">
        <v>1</v>
      </c>
      <c r="I18676" s="2">
        <v>6</v>
      </c>
      <c r="J18676" s="2">
        <v>16</v>
      </c>
      <c r="K18676" s="2">
        <v>1</v>
      </c>
      <c r="L18676" s="3">
        <v>1529150</v>
      </c>
      <c r="M18676" s="2" t="s">
        <v>0</v>
      </c>
      <c r="N18676" s="4" t="s">
        <v>21</v>
      </c>
    </row>
    <row r="18677" spans="1:14" x14ac:dyDescent="0.25">
      <c r="A18677" s="1" t="s">
        <v>370</v>
      </c>
      <c r="B18677" s="2" t="s">
        <v>103</v>
      </c>
      <c r="C18677" s="2" t="s">
        <v>5811</v>
      </c>
      <c r="D18677" s="2" t="s">
        <v>18012</v>
      </c>
      <c r="E18677" s="2" t="s">
        <v>14570</v>
      </c>
      <c r="F18677" s="2">
        <v>60131509</v>
      </c>
      <c r="G18677" s="2" t="s">
        <v>490</v>
      </c>
      <c r="H18677" s="2">
        <v>1</v>
      </c>
      <c r="I18677" s="2">
        <v>6</v>
      </c>
      <c r="J18677" s="2">
        <v>16</v>
      </c>
      <c r="K18677" s="2">
        <v>1</v>
      </c>
      <c r="L18677" s="3">
        <v>963900</v>
      </c>
      <c r="M18677" s="2" t="s">
        <v>0</v>
      </c>
      <c r="N18677" s="4" t="s">
        <v>21</v>
      </c>
    </row>
    <row r="18678" spans="1:14" x14ac:dyDescent="0.25">
      <c r="A18678" s="1" t="s">
        <v>370</v>
      </c>
      <c r="B18678" s="2" t="s">
        <v>103</v>
      </c>
      <c r="C18678" s="2" t="s">
        <v>5811</v>
      </c>
      <c r="D18678" s="2" t="s">
        <v>18012</v>
      </c>
      <c r="E18678" s="2" t="s">
        <v>14571</v>
      </c>
      <c r="F18678" s="2">
        <v>60131509</v>
      </c>
      <c r="G18678" s="2" t="s">
        <v>490</v>
      </c>
      <c r="H18678" s="2">
        <v>1</v>
      </c>
      <c r="I18678" s="2">
        <v>6</v>
      </c>
      <c r="J18678" s="2">
        <v>16</v>
      </c>
      <c r="K18678" s="2">
        <v>1</v>
      </c>
      <c r="L18678" s="3">
        <v>1499400</v>
      </c>
      <c r="M18678" s="2" t="s">
        <v>0</v>
      </c>
      <c r="N18678" s="4" t="s">
        <v>21</v>
      </c>
    </row>
    <row r="18679" spans="1:14" x14ac:dyDescent="0.25">
      <c r="A18679" s="1" t="s">
        <v>370</v>
      </c>
      <c r="B18679" s="2" t="s">
        <v>103</v>
      </c>
      <c r="C18679" s="2" t="s">
        <v>5811</v>
      </c>
      <c r="D18679" s="2" t="s">
        <v>18012</v>
      </c>
      <c r="E18679" s="2" t="s">
        <v>14572</v>
      </c>
      <c r="F18679" s="2">
        <v>60131500</v>
      </c>
      <c r="G18679" s="2" t="s">
        <v>490</v>
      </c>
      <c r="H18679" s="2">
        <v>1</v>
      </c>
      <c r="I18679" s="2">
        <v>6</v>
      </c>
      <c r="J18679" s="2">
        <v>16</v>
      </c>
      <c r="K18679" s="2">
        <v>1</v>
      </c>
      <c r="L18679" s="3">
        <v>440300</v>
      </c>
      <c r="M18679" s="2" t="s">
        <v>0</v>
      </c>
      <c r="N18679" s="4" t="s">
        <v>21</v>
      </c>
    </row>
    <row r="18680" spans="1:14" x14ac:dyDescent="0.25">
      <c r="A18680" s="1" t="s">
        <v>370</v>
      </c>
      <c r="B18680" s="2" t="s">
        <v>103</v>
      </c>
      <c r="C18680" s="2" t="s">
        <v>5811</v>
      </c>
      <c r="D18680" s="2" t="s">
        <v>18012</v>
      </c>
      <c r="E18680" s="2" t="s">
        <v>14573</v>
      </c>
      <c r="F18680" s="2">
        <v>60131518</v>
      </c>
      <c r="G18680" s="2" t="s">
        <v>490</v>
      </c>
      <c r="H18680" s="2">
        <v>1</v>
      </c>
      <c r="I18680" s="2">
        <v>6</v>
      </c>
      <c r="J18680" s="2">
        <v>16</v>
      </c>
      <c r="K18680" s="2">
        <v>1</v>
      </c>
      <c r="L18680" s="3">
        <v>404600</v>
      </c>
      <c r="M18680" s="2" t="s">
        <v>0</v>
      </c>
      <c r="N18680" s="4" t="s">
        <v>21</v>
      </c>
    </row>
    <row r="18681" spans="1:14" x14ac:dyDescent="0.25">
      <c r="A18681" s="1" t="s">
        <v>370</v>
      </c>
      <c r="B18681" s="2" t="s">
        <v>103</v>
      </c>
      <c r="C18681" s="2" t="s">
        <v>5811</v>
      </c>
      <c r="D18681" s="2" t="s">
        <v>18012</v>
      </c>
      <c r="E18681" s="2" t="s">
        <v>14574</v>
      </c>
      <c r="F18681" s="2">
        <v>60131509</v>
      </c>
      <c r="G18681" s="2" t="s">
        <v>490</v>
      </c>
      <c r="H18681" s="2">
        <v>1</v>
      </c>
      <c r="I18681" s="2">
        <v>6</v>
      </c>
      <c r="J18681" s="2">
        <v>16</v>
      </c>
      <c r="K18681" s="2">
        <v>1</v>
      </c>
      <c r="L18681" s="3">
        <v>666400</v>
      </c>
      <c r="M18681" s="2" t="s">
        <v>0</v>
      </c>
      <c r="N18681" s="4" t="s">
        <v>21</v>
      </c>
    </row>
    <row r="18682" spans="1:14" x14ac:dyDescent="0.25">
      <c r="A18682" s="1" t="s">
        <v>370</v>
      </c>
      <c r="B18682" s="2" t="s">
        <v>103</v>
      </c>
      <c r="C18682" s="2" t="s">
        <v>5811</v>
      </c>
      <c r="D18682" s="2" t="s">
        <v>18012</v>
      </c>
      <c r="E18682" s="2" t="s">
        <v>14575</v>
      </c>
      <c r="F18682" s="2">
        <v>60121241</v>
      </c>
      <c r="G18682" s="2" t="s">
        <v>490</v>
      </c>
      <c r="H18682" s="2">
        <v>1</v>
      </c>
      <c r="I18682" s="2">
        <v>6</v>
      </c>
      <c r="J18682" s="2">
        <v>16</v>
      </c>
      <c r="K18682" s="2">
        <v>1</v>
      </c>
      <c r="L18682" s="3">
        <v>70686</v>
      </c>
      <c r="M18682" s="2" t="s">
        <v>0</v>
      </c>
      <c r="N18682" s="4" t="s">
        <v>21</v>
      </c>
    </row>
    <row r="18683" spans="1:14" x14ac:dyDescent="0.25">
      <c r="A18683" s="1" t="s">
        <v>370</v>
      </c>
      <c r="B18683" s="2" t="s">
        <v>103</v>
      </c>
      <c r="C18683" s="2" t="s">
        <v>5811</v>
      </c>
      <c r="D18683" s="2" t="s">
        <v>18012</v>
      </c>
      <c r="E18683" s="2" t="s">
        <v>14576</v>
      </c>
      <c r="F18683" s="2">
        <v>12181600</v>
      </c>
      <c r="G18683" s="2" t="s">
        <v>490</v>
      </c>
      <c r="H18683" s="2">
        <v>1</v>
      </c>
      <c r="I18683" s="2">
        <v>6</v>
      </c>
      <c r="J18683" s="2">
        <v>16</v>
      </c>
      <c r="K18683" s="2">
        <v>3</v>
      </c>
      <c r="L18683" s="3">
        <v>186354</v>
      </c>
      <c r="M18683" s="2" t="s">
        <v>0</v>
      </c>
      <c r="N18683" s="4" t="s">
        <v>21</v>
      </c>
    </row>
    <row r="18684" spans="1:14" x14ac:dyDescent="0.25">
      <c r="A18684" s="1" t="s">
        <v>370</v>
      </c>
      <c r="B18684" s="2" t="s">
        <v>103</v>
      </c>
      <c r="C18684" s="2" t="s">
        <v>5811</v>
      </c>
      <c r="D18684" s="2" t="s">
        <v>18012</v>
      </c>
      <c r="E18684" s="2" t="s">
        <v>14577</v>
      </c>
      <c r="F18684" s="2">
        <v>12181600</v>
      </c>
      <c r="G18684" s="2" t="s">
        <v>490</v>
      </c>
      <c r="H18684" s="2">
        <v>1</v>
      </c>
      <c r="I18684" s="2">
        <v>6</v>
      </c>
      <c r="J18684" s="2">
        <v>16</v>
      </c>
      <c r="K18684" s="2">
        <v>3</v>
      </c>
      <c r="L18684" s="3">
        <v>171360</v>
      </c>
      <c r="M18684" s="2" t="s">
        <v>0</v>
      </c>
      <c r="N18684" s="4" t="s">
        <v>21</v>
      </c>
    </row>
    <row r="18685" spans="1:14" x14ac:dyDescent="0.25">
      <c r="A18685" s="1" t="s">
        <v>370</v>
      </c>
      <c r="B18685" s="2" t="s">
        <v>103</v>
      </c>
      <c r="C18685" s="2" t="s">
        <v>5811</v>
      </c>
      <c r="D18685" s="2" t="s">
        <v>18012</v>
      </c>
      <c r="E18685" s="2" t="s">
        <v>14578</v>
      </c>
      <c r="F18685" s="2">
        <v>60131519</v>
      </c>
      <c r="G18685" s="2" t="s">
        <v>490</v>
      </c>
      <c r="H18685" s="2">
        <v>1</v>
      </c>
      <c r="I18685" s="2">
        <v>6</v>
      </c>
      <c r="J18685" s="2">
        <v>16</v>
      </c>
      <c r="K18685" s="2">
        <v>1</v>
      </c>
      <c r="L18685" s="3">
        <v>523600</v>
      </c>
      <c r="M18685" s="2" t="s">
        <v>0</v>
      </c>
      <c r="N18685" s="4" t="s">
        <v>21</v>
      </c>
    </row>
    <row r="18686" spans="1:14" x14ac:dyDescent="0.25">
      <c r="A18686" s="1" t="s">
        <v>370</v>
      </c>
      <c r="B18686" s="2" t="s">
        <v>103</v>
      </c>
      <c r="C18686" s="2" t="s">
        <v>5811</v>
      </c>
      <c r="D18686" s="2" t="s">
        <v>18012</v>
      </c>
      <c r="E18686" s="2" t="s">
        <v>14579</v>
      </c>
      <c r="F18686" s="2">
        <v>60131519</v>
      </c>
      <c r="G18686" s="2" t="s">
        <v>490</v>
      </c>
      <c r="H18686" s="2">
        <v>1</v>
      </c>
      <c r="I18686" s="2">
        <v>6</v>
      </c>
      <c r="J18686" s="2">
        <v>16</v>
      </c>
      <c r="K18686" s="2">
        <v>1</v>
      </c>
      <c r="L18686" s="3">
        <v>217770</v>
      </c>
      <c r="M18686" s="2" t="s">
        <v>0</v>
      </c>
      <c r="N18686" s="4" t="s">
        <v>21</v>
      </c>
    </row>
    <row r="18687" spans="1:14" x14ac:dyDescent="0.25">
      <c r="A18687" s="1" t="s">
        <v>370</v>
      </c>
      <c r="B18687" s="2" t="s">
        <v>103</v>
      </c>
      <c r="C18687" s="2" t="s">
        <v>5811</v>
      </c>
      <c r="D18687" s="2" t="s">
        <v>18012</v>
      </c>
      <c r="E18687" s="2" t="s">
        <v>14580</v>
      </c>
      <c r="F18687" s="2">
        <v>60131511</v>
      </c>
      <c r="G18687" s="2" t="s">
        <v>490</v>
      </c>
      <c r="H18687" s="2">
        <v>1</v>
      </c>
      <c r="I18687" s="2">
        <v>6</v>
      </c>
      <c r="J18687" s="2">
        <v>16</v>
      </c>
      <c r="K18687" s="2">
        <v>1</v>
      </c>
      <c r="L18687" s="3">
        <v>416500</v>
      </c>
      <c r="M18687" s="2" t="s">
        <v>0</v>
      </c>
      <c r="N18687" s="4" t="s">
        <v>21</v>
      </c>
    </row>
    <row r="18688" spans="1:14" x14ac:dyDescent="0.25">
      <c r="A18688" s="1" t="s">
        <v>370</v>
      </c>
      <c r="B18688" s="2" t="s">
        <v>103</v>
      </c>
      <c r="C18688" s="2" t="s">
        <v>5811</v>
      </c>
      <c r="D18688" s="2" t="s">
        <v>18012</v>
      </c>
      <c r="E18688" s="2" t="s">
        <v>14581</v>
      </c>
      <c r="F18688" s="2">
        <v>60131510</v>
      </c>
      <c r="G18688" s="2" t="s">
        <v>490</v>
      </c>
      <c r="H18688" s="2">
        <v>1</v>
      </c>
      <c r="I18688" s="2">
        <v>6</v>
      </c>
      <c r="J18688" s="2">
        <v>16</v>
      </c>
      <c r="K18688" s="2">
        <v>1</v>
      </c>
      <c r="L18688" s="3">
        <v>1557710</v>
      </c>
      <c r="M18688" s="2" t="s">
        <v>0</v>
      </c>
      <c r="N18688" s="4" t="s">
        <v>21</v>
      </c>
    </row>
    <row r="18689" spans="1:14" x14ac:dyDescent="0.25">
      <c r="A18689" s="1" t="s">
        <v>370</v>
      </c>
      <c r="B18689" s="2" t="s">
        <v>103</v>
      </c>
      <c r="C18689" s="2" t="s">
        <v>5811</v>
      </c>
      <c r="D18689" s="2" t="s">
        <v>18012</v>
      </c>
      <c r="E18689" s="2" t="s">
        <v>14582</v>
      </c>
      <c r="F18689" s="2">
        <v>60131500</v>
      </c>
      <c r="G18689" s="2" t="s">
        <v>490</v>
      </c>
      <c r="H18689" s="2">
        <v>1</v>
      </c>
      <c r="I18689" s="2">
        <v>6</v>
      </c>
      <c r="J18689" s="2">
        <v>16</v>
      </c>
      <c r="K18689" s="2">
        <v>1</v>
      </c>
      <c r="L18689" s="3">
        <v>190400</v>
      </c>
      <c r="M18689" s="2" t="s">
        <v>0</v>
      </c>
      <c r="N18689" s="4" t="s">
        <v>21</v>
      </c>
    </row>
    <row r="18690" spans="1:14" x14ac:dyDescent="0.25">
      <c r="A18690" s="1" t="s">
        <v>370</v>
      </c>
      <c r="B18690" s="2" t="s">
        <v>103</v>
      </c>
      <c r="C18690" s="2" t="s">
        <v>5811</v>
      </c>
      <c r="D18690" s="2" t="s">
        <v>18012</v>
      </c>
      <c r="E18690" s="2" t="s">
        <v>14583</v>
      </c>
      <c r="F18690" s="2">
        <v>60131520</v>
      </c>
      <c r="G18690" s="2" t="s">
        <v>490</v>
      </c>
      <c r="H18690" s="2">
        <v>1</v>
      </c>
      <c r="I18690" s="2">
        <v>6</v>
      </c>
      <c r="J18690" s="2">
        <v>16</v>
      </c>
      <c r="K18690" s="2">
        <v>1</v>
      </c>
      <c r="L18690" s="3">
        <v>73780</v>
      </c>
      <c r="M18690" s="2" t="s">
        <v>17386</v>
      </c>
      <c r="N18690" s="4" t="s">
        <v>21</v>
      </c>
    </row>
    <row r="18691" spans="1:14" x14ac:dyDescent="0.25">
      <c r="A18691" s="1" t="s">
        <v>370</v>
      </c>
      <c r="B18691" s="2" t="s">
        <v>103</v>
      </c>
      <c r="C18691" s="2" t="s">
        <v>5811</v>
      </c>
      <c r="D18691" s="2" t="s">
        <v>18012</v>
      </c>
      <c r="E18691" s="2" t="s">
        <v>14584</v>
      </c>
      <c r="F18691" s="2">
        <v>60131520</v>
      </c>
      <c r="G18691" s="2" t="s">
        <v>490</v>
      </c>
      <c r="H18691" s="2">
        <v>1</v>
      </c>
      <c r="I18691" s="2">
        <v>6</v>
      </c>
      <c r="J18691" s="2">
        <v>16</v>
      </c>
      <c r="K18691" s="2">
        <v>1</v>
      </c>
      <c r="L18691" s="3">
        <v>72590</v>
      </c>
      <c r="M18691" s="2" t="s">
        <v>17386</v>
      </c>
      <c r="N18691" s="4" t="s">
        <v>21</v>
      </c>
    </row>
    <row r="18692" spans="1:14" x14ac:dyDescent="0.25">
      <c r="A18692" s="1" t="s">
        <v>370</v>
      </c>
      <c r="B18692" s="2" t="s">
        <v>103</v>
      </c>
      <c r="C18692" s="2" t="s">
        <v>5811</v>
      </c>
      <c r="D18692" s="2" t="s">
        <v>18012</v>
      </c>
      <c r="E18692" s="2" t="s">
        <v>14585</v>
      </c>
      <c r="F18692" s="2">
        <v>60131520</v>
      </c>
      <c r="G18692" s="2" t="s">
        <v>490</v>
      </c>
      <c r="H18692" s="2">
        <v>1</v>
      </c>
      <c r="I18692" s="2">
        <v>6</v>
      </c>
      <c r="J18692" s="2">
        <v>16</v>
      </c>
      <c r="K18692" s="2">
        <v>1</v>
      </c>
      <c r="L18692" s="3">
        <v>83300</v>
      </c>
      <c r="M18692" s="2" t="s">
        <v>17386</v>
      </c>
      <c r="N18692" s="4" t="s">
        <v>21</v>
      </c>
    </row>
    <row r="18693" spans="1:14" x14ac:dyDescent="0.25">
      <c r="A18693" s="1" t="s">
        <v>370</v>
      </c>
      <c r="B18693" s="2" t="s">
        <v>103</v>
      </c>
      <c r="C18693" s="2" t="s">
        <v>5811</v>
      </c>
      <c r="D18693" s="2" t="s">
        <v>18012</v>
      </c>
      <c r="E18693" s="2" t="s">
        <v>14586</v>
      </c>
      <c r="F18693" s="2">
        <v>60131520</v>
      </c>
      <c r="G18693" s="2" t="s">
        <v>490</v>
      </c>
      <c r="H18693" s="2">
        <v>1</v>
      </c>
      <c r="I18693" s="2">
        <v>6</v>
      </c>
      <c r="J18693" s="2">
        <v>16</v>
      </c>
      <c r="K18693" s="2">
        <v>1</v>
      </c>
      <c r="L18693" s="3">
        <v>273700</v>
      </c>
      <c r="M18693" s="2" t="s">
        <v>17386</v>
      </c>
      <c r="N18693" s="4" t="s">
        <v>21</v>
      </c>
    </row>
    <row r="18694" spans="1:14" x14ac:dyDescent="0.25">
      <c r="A18694" s="1" t="s">
        <v>370</v>
      </c>
      <c r="B18694" s="2" t="s">
        <v>103</v>
      </c>
      <c r="C18694" s="2" t="s">
        <v>5811</v>
      </c>
      <c r="D18694" s="2" t="s">
        <v>18012</v>
      </c>
      <c r="E18694" s="2" t="s">
        <v>14587</v>
      </c>
      <c r="F18694" s="2">
        <v>60131520</v>
      </c>
      <c r="G18694" s="2" t="s">
        <v>490</v>
      </c>
      <c r="H18694" s="2">
        <v>1</v>
      </c>
      <c r="I18694" s="2">
        <v>6</v>
      </c>
      <c r="J18694" s="2">
        <v>16</v>
      </c>
      <c r="K18694" s="2">
        <v>1</v>
      </c>
      <c r="L18694" s="3">
        <v>273700</v>
      </c>
      <c r="M18694" s="2" t="s">
        <v>17386</v>
      </c>
      <c r="N18694" s="4" t="s">
        <v>21</v>
      </c>
    </row>
    <row r="18695" spans="1:14" x14ac:dyDescent="0.25">
      <c r="A18695" s="1" t="s">
        <v>370</v>
      </c>
      <c r="B18695" s="2" t="s">
        <v>103</v>
      </c>
      <c r="C18695" s="2" t="s">
        <v>5811</v>
      </c>
      <c r="D18695" s="2" t="s">
        <v>18012</v>
      </c>
      <c r="E18695" s="2" t="s">
        <v>14588</v>
      </c>
      <c r="F18695" s="2">
        <v>60131500</v>
      </c>
      <c r="G18695" s="2" t="s">
        <v>490</v>
      </c>
      <c r="H18695" s="2">
        <v>1</v>
      </c>
      <c r="I18695" s="2">
        <v>6</v>
      </c>
      <c r="J18695" s="2">
        <v>16</v>
      </c>
      <c r="K18695" s="2">
        <v>1</v>
      </c>
      <c r="L18695" s="3">
        <v>51170</v>
      </c>
      <c r="M18695" s="2" t="s">
        <v>17386</v>
      </c>
      <c r="N18695" s="4" t="s">
        <v>21</v>
      </c>
    </row>
    <row r="18696" spans="1:14" x14ac:dyDescent="0.25">
      <c r="A18696" s="1" t="s">
        <v>370</v>
      </c>
      <c r="B18696" s="2" t="s">
        <v>103</v>
      </c>
      <c r="C18696" s="2" t="s">
        <v>5811</v>
      </c>
      <c r="D18696" s="2" t="s">
        <v>18012</v>
      </c>
      <c r="E18696" s="2" t="s">
        <v>14589</v>
      </c>
      <c r="F18696" s="2">
        <v>60131507</v>
      </c>
      <c r="G18696" s="2" t="s">
        <v>490</v>
      </c>
      <c r="H18696" s="2">
        <v>1</v>
      </c>
      <c r="I18696" s="2">
        <v>6</v>
      </c>
      <c r="J18696" s="2">
        <v>16</v>
      </c>
      <c r="K18696" s="2">
        <v>1</v>
      </c>
      <c r="L18696" s="3">
        <v>154700</v>
      </c>
      <c r="M18696" s="2" t="s">
        <v>0</v>
      </c>
      <c r="N18696" s="4" t="s">
        <v>21</v>
      </c>
    </row>
    <row r="18697" spans="1:14" x14ac:dyDescent="0.25">
      <c r="A18697" s="1" t="s">
        <v>370</v>
      </c>
      <c r="B18697" s="2" t="s">
        <v>103</v>
      </c>
      <c r="C18697" s="2" t="s">
        <v>5811</v>
      </c>
      <c r="D18697" s="2" t="s">
        <v>18012</v>
      </c>
      <c r="E18697" s="2" t="s">
        <v>14589</v>
      </c>
      <c r="F18697" s="2">
        <v>60131507</v>
      </c>
      <c r="G18697" s="2" t="s">
        <v>490</v>
      </c>
      <c r="H18697" s="2">
        <v>1</v>
      </c>
      <c r="I18697" s="2">
        <v>6</v>
      </c>
      <c r="J18697" s="2">
        <v>16</v>
      </c>
      <c r="K18697" s="2">
        <v>1</v>
      </c>
      <c r="L18697" s="3">
        <v>154700</v>
      </c>
      <c r="M18697" s="2" t="s">
        <v>0</v>
      </c>
      <c r="N18697" s="4" t="s">
        <v>21</v>
      </c>
    </row>
    <row r="18698" spans="1:14" x14ac:dyDescent="0.25">
      <c r="A18698" s="1" t="s">
        <v>370</v>
      </c>
      <c r="B18698" s="2" t="s">
        <v>103</v>
      </c>
      <c r="C18698" s="2" t="s">
        <v>5811</v>
      </c>
      <c r="D18698" s="2" t="s">
        <v>18012</v>
      </c>
      <c r="E18698" s="2" t="s">
        <v>14589</v>
      </c>
      <c r="F18698" s="2">
        <v>60131507</v>
      </c>
      <c r="G18698" s="2" t="s">
        <v>490</v>
      </c>
      <c r="H18698" s="2">
        <v>1</v>
      </c>
      <c r="I18698" s="2">
        <v>6</v>
      </c>
      <c r="J18698" s="2">
        <v>16</v>
      </c>
      <c r="K18698" s="2">
        <v>1</v>
      </c>
      <c r="L18698" s="3">
        <v>178500</v>
      </c>
      <c r="M18698" s="2" t="s">
        <v>0</v>
      </c>
      <c r="N18698" s="4" t="s">
        <v>21</v>
      </c>
    </row>
    <row r="18699" spans="1:14" x14ac:dyDescent="0.25">
      <c r="A18699" s="1" t="s">
        <v>370</v>
      </c>
      <c r="B18699" s="2" t="s">
        <v>103</v>
      </c>
      <c r="C18699" s="2" t="s">
        <v>5811</v>
      </c>
      <c r="D18699" s="2" t="s">
        <v>18012</v>
      </c>
      <c r="E18699" s="2" t="s">
        <v>14590</v>
      </c>
      <c r="F18699" s="2">
        <v>60131507</v>
      </c>
      <c r="G18699" s="2" t="s">
        <v>490</v>
      </c>
      <c r="H18699" s="2">
        <v>1</v>
      </c>
      <c r="I18699" s="2">
        <v>6</v>
      </c>
      <c r="J18699" s="2">
        <v>16</v>
      </c>
      <c r="K18699" s="2">
        <v>1</v>
      </c>
      <c r="L18699" s="3">
        <v>136255</v>
      </c>
      <c r="M18699" s="2" t="s">
        <v>0</v>
      </c>
      <c r="N18699" s="4" t="s">
        <v>21</v>
      </c>
    </row>
    <row r="18700" spans="1:14" x14ac:dyDescent="0.25">
      <c r="A18700" s="1" t="s">
        <v>370</v>
      </c>
      <c r="B18700" s="2" t="s">
        <v>103</v>
      </c>
      <c r="C18700" s="2" t="s">
        <v>5811</v>
      </c>
      <c r="D18700" s="2" t="s">
        <v>18012</v>
      </c>
      <c r="E18700" s="2" t="s">
        <v>14590</v>
      </c>
      <c r="F18700" s="2">
        <v>60131507</v>
      </c>
      <c r="G18700" s="2" t="s">
        <v>490</v>
      </c>
      <c r="H18700" s="2">
        <v>1</v>
      </c>
      <c r="I18700" s="2">
        <v>6</v>
      </c>
      <c r="J18700" s="2">
        <v>16</v>
      </c>
      <c r="K18700" s="2">
        <v>1</v>
      </c>
      <c r="L18700" s="3">
        <v>176125</v>
      </c>
      <c r="M18700" s="2" t="s">
        <v>0</v>
      </c>
      <c r="N18700" s="4" t="s">
        <v>21</v>
      </c>
    </row>
    <row r="18701" spans="1:14" x14ac:dyDescent="0.25">
      <c r="A18701" s="1" t="s">
        <v>370</v>
      </c>
      <c r="B18701" s="2" t="s">
        <v>103</v>
      </c>
      <c r="C18701" s="2" t="s">
        <v>5811</v>
      </c>
      <c r="D18701" s="2" t="s">
        <v>18012</v>
      </c>
      <c r="E18701" s="2" t="s">
        <v>14590</v>
      </c>
      <c r="F18701" s="2">
        <v>60131507</v>
      </c>
      <c r="G18701" s="2" t="s">
        <v>490</v>
      </c>
      <c r="H18701" s="2">
        <v>1</v>
      </c>
      <c r="I18701" s="2">
        <v>6</v>
      </c>
      <c r="J18701" s="2">
        <v>16</v>
      </c>
      <c r="K18701" s="2">
        <v>1</v>
      </c>
      <c r="L18701" s="3">
        <v>214200</v>
      </c>
      <c r="M18701" s="2" t="s">
        <v>0</v>
      </c>
      <c r="N18701" s="4" t="s">
        <v>21</v>
      </c>
    </row>
    <row r="18702" spans="1:14" x14ac:dyDescent="0.25">
      <c r="A18702" s="1" t="s">
        <v>370</v>
      </c>
      <c r="B18702" s="2" t="s">
        <v>103</v>
      </c>
      <c r="C18702" s="2" t="s">
        <v>5811</v>
      </c>
      <c r="D18702" s="2" t="s">
        <v>18012</v>
      </c>
      <c r="E18702" s="2" t="s">
        <v>14591</v>
      </c>
      <c r="F18702" s="2">
        <v>60131507</v>
      </c>
      <c r="G18702" s="2" t="s">
        <v>490</v>
      </c>
      <c r="H18702" s="2">
        <v>1</v>
      </c>
      <c r="I18702" s="2">
        <v>6</v>
      </c>
      <c r="J18702" s="2">
        <v>16</v>
      </c>
      <c r="K18702" s="2">
        <v>1</v>
      </c>
      <c r="L18702" s="3">
        <v>340340</v>
      </c>
      <c r="M18702" s="2" t="s">
        <v>0</v>
      </c>
      <c r="N18702" s="4" t="s">
        <v>21</v>
      </c>
    </row>
    <row r="18703" spans="1:14" x14ac:dyDescent="0.25">
      <c r="A18703" s="1" t="s">
        <v>370</v>
      </c>
      <c r="B18703" s="2" t="s">
        <v>103</v>
      </c>
      <c r="C18703" s="2" t="s">
        <v>5811</v>
      </c>
      <c r="D18703" s="2" t="s">
        <v>18012</v>
      </c>
      <c r="E18703" s="2" t="s">
        <v>14590</v>
      </c>
      <c r="F18703" s="2">
        <v>60131507</v>
      </c>
      <c r="G18703" s="2" t="s">
        <v>490</v>
      </c>
      <c r="H18703" s="2">
        <v>1</v>
      </c>
      <c r="I18703" s="2">
        <v>6</v>
      </c>
      <c r="J18703" s="2">
        <v>16</v>
      </c>
      <c r="K18703" s="2">
        <v>1</v>
      </c>
      <c r="L18703" s="3">
        <v>128528</v>
      </c>
      <c r="M18703" s="2" t="s">
        <v>0</v>
      </c>
      <c r="N18703" s="4" t="s">
        <v>21</v>
      </c>
    </row>
    <row r="18704" spans="1:14" x14ac:dyDescent="0.25">
      <c r="A18704" s="1" t="s">
        <v>370</v>
      </c>
      <c r="B18704" s="2" t="s">
        <v>103</v>
      </c>
      <c r="C18704" s="2" t="s">
        <v>5811</v>
      </c>
      <c r="D18704" s="2" t="s">
        <v>18012</v>
      </c>
      <c r="E18704" s="2" t="s">
        <v>14590</v>
      </c>
      <c r="F18704" s="2">
        <v>60131507</v>
      </c>
      <c r="G18704" s="2" t="s">
        <v>490</v>
      </c>
      <c r="H18704" s="2">
        <v>1</v>
      </c>
      <c r="I18704" s="2">
        <v>6</v>
      </c>
      <c r="J18704" s="2">
        <v>16</v>
      </c>
      <c r="K18704" s="2">
        <v>1</v>
      </c>
      <c r="L18704" s="3">
        <v>144585</v>
      </c>
      <c r="M18704" s="2" t="s">
        <v>0</v>
      </c>
      <c r="N18704" s="4" t="s">
        <v>21</v>
      </c>
    </row>
    <row r="18705" spans="1:14" x14ac:dyDescent="0.25">
      <c r="A18705" s="1" t="s">
        <v>370</v>
      </c>
      <c r="B18705" s="2" t="s">
        <v>103</v>
      </c>
      <c r="C18705" s="2" t="s">
        <v>5811</v>
      </c>
      <c r="D18705" s="2" t="s">
        <v>18012</v>
      </c>
      <c r="E18705" s="2" t="s">
        <v>14591</v>
      </c>
      <c r="F18705" s="2">
        <v>60131507</v>
      </c>
      <c r="G18705" s="2" t="s">
        <v>490</v>
      </c>
      <c r="H18705" s="2">
        <v>1</v>
      </c>
      <c r="I18705" s="2">
        <v>6</v>
      </c>
      <c r="J18705" s="2">
        <v>16</v>
      </c>
      <c r="K18705" s="2">
        <v>1</v>
      </c>
      <c r="L18705" s="3">
        <v>340340</v>
      </c>
      <c r="M18705" s="2" t="s">
        <v>0</v>
      </c>
      <c r="N18705" s="4" t="s">
        <v>21</v>
      </c>
    </row>
    <row r="18706" spans="1:14" x14ac:dyDescent="0.25">
      <c r="A18706" s="1" t="s">
        <v>370</v>
      </c>
      <c r="B18706" s="2" t="s">
        <v>103</v>
      </c>
      <c r="C18706" s="2" t="s">
        <v>5811</v>
      </c>
      <c r="D18706" s="2" t="s">
        <v>18012</v>
      </c>
      <c r="E18706" s="2" t="s">
        <v>14592</v>
      </c>
      <c r="F18706" s="2">
        <v>60131507</v>
      </c>
      <c r="G18706" s="2" t="s">
        <v>490</v>
      </c>
      <c r="H18706" s="2">
        <v>1</v>
      </c>
      <c r="I18706" s="2">
        <v>6</v>
      </c>
      <c r="J18706" s="2">
        <v>16</v>
      </c>
      <c r="K18706" s="2">
        <v>1</v>
      </c>
      <c r="L18706" s="3">
        <v>160650</v>
      </c>
      <c r="M18706" s="2" t="s">
        <v>0</v>
      </c>
      <c r="N18706" s="4" t="s">
        <v>21</v>
      </c>
    </row>
    <row r="18707" spans="1:14" x14ac:dyDescent="0.25">
      <c r="A18707" s="1" t="s">
        <v>370</v>
      </c>
      <c r="B18707" s="2" t="s">
        <v>103</v>
      </c>
      <c r="C18707" s="2" t="s">
        <v>5811</v>
      </c>
      <c r="D18707" s="2" t="s">
        <v>18012</v>
      </c>
      <c r="E18707" s="2" t="s">
        <v>14593</v>
      </c>
      <c r="F18707" s="2">
        <v>60131507</v>
      </c>
      <c r="G18707" s="2" t="s">
        <v>490</v>
      </c>
      <c r="H18707" s="2">
        <v>1</v>
      </c>
      <c r="I18707" s="2">
        <v>6</v>
      </c>
      <c r="J18707" s="2">
        <v>16</v>
      </c>
      <c r="K18707" s="2">
        <v>1</v>
      </c>
      <c r="L18707" s="3">
        <v>642600</v>
      </c>
      <c r="M18707" s="2" t="s">
        <v>0</v>
      </c>
      <c r="N18707" s="4" t="s">
        <v>21</v>
      </c>
    </row>
    <row r="18708" spans="1:14" x14ac:dyDescent="0.25">
      <c r="A18708" s="1" t="s">
        <v>370</v>
      </c>
      <c r="B18708" s="2" t="s">
        <v>103</v>
      </c>
      <c r="C18708" s="2" t="s">
        <v>5811</v>
      </c>
      <c r="D18708" s="2" t="s">
        <v>18012</v>
      </c>
      <c r="E18708" s="2" t="s">
        <v>14594</v>
      </c>
      <c r="F18708" s="2">
        <v>60131519</v>
      </c>
      <c r="G18708" s="2" t="s">
        <v>490</v>
      </c>
      <c r="H18708" s="2">
        <v>1</v>
      </c>
      <c r="I18708" s="2">
        <v>6</v>
      </c>
      <c r="J18708" s="2">
        <v>16</v>
      </c>
      <c r="K18708" s="2">
        <v>1</v>
      </c>
      <c r="L18708" s="3">
        <v>754460</v>
      </c>
      <c r="M18708" s="2" t="s">
        <v>0</v>
      </c>
      <c r="N18708" s="4" t="s">
        <v>21</v>
      </c>
    </row>
    <row r="18709" spans="1:14" x14ac:dyDescent="0.25">
      <c r="A18709" s="1" t="s">
        <v>370</v>
      </c>
      <c r="B18709" s="2" t="s">
        <v>103</v>
      </c>
      <c r="C18709" s="2" t="s">
        <v>5811</v>
      </c>
      <c r="D18709" s="2" t="s">
        <v>18012</v>
      </c>
      <c r="E18709" s="2" t="s">
        <v>14595</v>
      </c>
      <c r="F18709" s="2">
        <v>60131519</v>
      </c>
      <c r="G18709" s="2" t="s">
        <v>490</v>
      </c>
      <c r="H18709" s="2">
        <v>1</v>
      </c>
      <c r="I18709" s="2">
        <v>6</v>
      </c>
      <c r="J18709" s="2">
        <v>16</v>
      </c>
      <c r="K18709" s="2">
        <v>1</v>
      </c>
      <c r="L18709" s="3">
        <v>426258</v>
      </c>
      <c r="M18709" s="2" t="s">
        <v>0</v>
      </c>
      <c r="N18709" s="4" t="s">
        <v>21</v>
      </c>
    </row>
    <row r="18710" spans="1:14" x14ac:dyDescent="0.25">
      <c r="A18710" s="1" t="s">
        <v>370</v>
      </c>
      <c r="B18710" s="2" t="s">
        <v>103</v>
      </c>
      <c r="C18710" s="2" t="s">
        <v>5811</v>
      </c>
      <c r="D18710" s="2" t="s">
        <v>18012</v>
      </c>
      <c r="E18710" s="2" t="s">
        <v>14596</v>
      </c>
      <c r="F18710" s="2">
        <v>60131507</v>
      </c>
      <c r="G18710" s="2" t="s">
        <v>490</v>
      </c>
      <c r="H18710" s="2">
        <v>1</v>
      </c>
      <c r="I18710" s="2">
        <v>6</v>
      </c>
      <c r="J18710" s="2">
        <v>16</v>
      </c>
      <c r="K18710" s="2">
        <v>1</v>
      </c>
      <c r="L18710" s="3">
        <v>240618</v>
      </c>
      <c r="M18710" s="2" t="s">
        <v>0</v>
      </c>
      <c r="N18710" s="4" t="s">
        <v>21</v>
      </c>
    </row>
    <row r="18711" spans="1:14" x14ac:dyDescent="0.25">
      <c r="A18711" s="1" t="s">
        <v>370</v>
      </c>
      <c r="B18711" s="2" t="s">
        <v>103</v>
      </c>
      <c r="C18711" s="2" t="s">
        <v>5811</v>
      </c>
      <c r="D18711" s="2" t="s">
        <v>18012</v>
      </c>
      <c r="E18711" s="2" t="s">
        <v>14597</v>
      </c>
      <c r="F18711" s="2">
        <v>60131507</v>
      </c>
      <c r="G18711" s="2" t="s">
        <v>490</v>
      </c>
      <c r="H18711" s="2">
        <v>1</v>
      </c>
      <c r="I18711" s="2">
        <v>6</v>
      </c>
      <c r="J18711" s="2">
        <v>16</v>
      </c>
      <c r="K18711" s="2">
        <v>1</v>
      </c>
      <c r="L18711" s="3">
        <v>1441090</v>
      </c>
      <c r="M18711" s="2" t="s">
        <v>0</v>
      </c>
      <c r="N18711" s="4" t="s">
        <v>21</v>
      </c>
    </row>
    <row r="18712" spans="1:14" x14ac:dyDescent="0.25">
      <c r="A18712" s="1" t="s">
        <v>370</v>
      </c>
      <c r="B18712" s="2" t="s">
        <v>103</v>
      </c>
      <c r="C18712" s="2" t="s">
        <v>5811</v>
      </c>
      <c r="D18712" s="2" t="s">
        <v>18012</v>
      </c>
      <c r="E18712" s="2" t="s">
        <v>14598</v>
      </c>
      <c r="F18712" s="2">
        <v>60131519</v>
      </c>
      <c r="G18712" s="2" t="s">
        <v>490</v>
      </c>
      <c r="H18712" s="2">
        <v>1</v>
      </c>
      <c r="I18712" s="2">
        <v>6</v>
      </c>
      <c r="J18712" s="2">
        <v>16</v>
      </c>
      <c r="K18712" s="2">
        <v>1</v>
      </c>
      <c r="L18712" s="3">
        <v>1349460</v>
      </c>
      <c r="M18712" s="2" t="s">
        <v>0</v>
      </c>
      <c r="N18712" s="4" t="s">
        <v>21</v>
      </c>
    </row>
    <row r="18713" spans="1:14" x14ac:dyDescent="0.25">
      <c r="A18713" s="1" t="s">
        <v>370</v>
      </c>
      <c r="B18713" s="2" t="s">
        <v>103</v>
      </c>
      <c r="C18713" s="2" t="s">
        <v>5811</v>
      </c>
      <c r="D18713" s="2" t="s">
        <v>18012</v>
      </c>
      <c r="E18713" s="2" t="s">
        <v>14599</v>
      </c>
      <c r="F18713" s="2">
        <v>60131519</v>
      </c>
      <c r="G18713" s="2" t="s">
        <v>490</v>
      </c>
      <c r="H18713" s="2">
        <v>1</v>
      </c>
      <c r="I18713" s="2">
        <v>6</v>
      </c>
      <c r="J18713" s="2">
        <v>16</v>
      </c>
      <c r="K18713" s="2">
        <v>1</v>
      </c>
      <c r="L18713" s="3">
        <v>789565</v>
      </c>
      <c r="M18713" s="2" t="s">
        <v>0</v>
      </c>
      <c r="N18713" s="4" t="s">
        <v>21</v>
      </c>
    </row>
    <row r="18714" spans="1:14" x14ac:dyDescent="0.25">
      <c r="A18714" s="1" t="s">
        <v>370</v>
      </c>
      <c r="B18714" s="2" t="s">
        <v>103</v>
      </c>
      <c r="C18714" s="2" t="s">
        <v>5811</v>
      </c>
      <c r="D18714" s="2" t="s">
        <v>18012</v>
      </c>
      <c r="E18714" s="2" t="s">
        <v>14600</v>
      </c>
      <c r="F18714" s="2">
        <v>60131505</v>
      </c>
      <c r="G18714" s="2" t="s">
        <v>490</v>
      </c>
      <c r="H18714" s="2">
        <v>1</v>
      </c>
      <c r="I18714" s="2">
        <v>6</v>
      </c>
      <c r="J18714" s="2">
        <v>16</v>
      </c>
      <c r="K18714" s="2">
        <v>10</v>
      </c>
      <c r="L18714" s="3">
        <v>2142000</v>
      </c>
      <c r="M18714" s="2" t="s">
        <v>0</v>
      </c>
      <c r="N18714" s="4" t="s">
        <v>21</v>
      </c>
    </row>
    <row r="18715" spans="1:14" x14ac:dyDescent="0.25">
      <c r="A18715" s="1" t="s">
        <v>370</v>
      </c>
      <c r="B18715" s="2" t="s">
        <v>103</v>
      </c>
      <c r="C18715" s="2" t="s">
        <v>5811</v>
      </c>
      <c r="D18715" s="2" t="s">
        <v>18012</v>
      </c>
      <c r="E18715" s="2" t="s">
        <v>14601</v>
      </c>
      <c r="F18715" s="2">
        <v>60131500</v>
      </c>
      <c r="G18715" s="2" t="s">
        <v>490</v>
      </c>
      <c r="H18715" s="2">
        <v>1</v>
      </c>
      <c r="I18715" s="2">
        <v>6</v>
      </c>
      <c r="J18715" s="2">
        <v>16</v>
      </c>
      <c r="K18715" s="2">
        <v>3</v>
      </c>
      <c r="L18715" s="3">
        <v>237000</v>
      </c>
      <c r="M18715" s="2" t="s">
        <v>0</v>
      </c>
      <c r="N18715" s="4" t="s">
        <v>21</v>
      </c>
    </row>
    <row r="18716" spans="1:14" x14ac:dyDescent="0.25">
      <c r="A18716" s="1" t="s">
        <v>370</v>
      </c>
      <c r="B18716" s="2" t="s">
        <v>103</v>
      </c>
      <c r="C18716" s="2" t="s">
        <v>5811</v>
      </c>
      <c r="D18716" s="2" t="s">
        <v>18012</v>
      </c>
      <c r="E18716" s="2" t="s">
        <v>14602</v>
      </c>
      <c r="F18716" s="2">
        <v>60131500</v>
      </c>
      <c r="G18716" s="2" t="s">
        <v>490</v>
      </c>
      <c r="H18716" s="2">
        <v>1</v>
      </c>
      <c r="I18716" s="2">
        <v>6</v>
      </c>
      <c r="J18716" s="2">
        <v>16</v>
      </c>
      <c r="K18716" s="2">
        <v>1</v>
      </c>
      <c r="L18716" s="3">
        <v>654500</v>
      </c>
      <c r="M18716" s="2" t="s">
        <v>0</v>
      </c>
      <c r="N18716" s="4" t="s">
        <v>21</v>
      </c>
    </row>
    <row r="18717" spans="1:14" x14ac:dyDescent="0.25">
      <c r="A18717" s="1" t="s">
        <v>370</v>
      </c>
      <c r="B18717" s="2" t="s">
        <v>103</v>
      </c>
      <c r="C18717" s="2" t="s">
        <v>5811</v>
      </c>
      <c r="D18717" s="2" t="s">
        <v>18012</v>
      </c>
      <c r="E18717" s="2" t="s">
        <v>14603</v>
      </c>
      <c r="F18717" s="2">
        <v>60131500</v>
      </c>
      <c r="G18717" s="2" t="s">
        <v>490</v>
      </c>
      <c r="H18717" s="2">
        <v>1</v>
      </c>
      <c r="I18717" s="2">
        <v>6</v>
      </c>
      <c r="J18717" s="2">
        <v>16</v>
      </c>
      <c r="K18717" s="2">
        <v>1</v>
      </c>
      <c r="L18717" s="3">
        <v>1166200</v>
      </c>
      <c r="M18717" s="2" t="s">
        <v>0</v>
      </c>
      <c r="N18717" s="4" t="s">
        <v>21</v>
      </c>
    </row>
    <row r="18718" spans="1:14" x14ac:dyDescent="0.25">
      <c r="A18718" s="1" t="s">
        <v>370</v>
      </c>
      <c r="B18718" s="2" t="s">
        <v>103</v>
      </c>
      <c r="C18718" s="2" t="s">
        <v>5811</v>
      </c>
      <c r="D18718" s="2" t="s">
        <v>18012</v>
      </c>
      <c r="E18718" s="2" t="s">
        <v>14604</v>
      </c>
      <c r="F18718" s="2">
        <v>60131500</v>
      </c>
      <c r="G18718" s="2" t="s">
        <v>490</v>
      </c>
      <c r="H18718" s="2">
        <v>1</v>
      </c>
      <c r="I18718" s="2">
        <v>6</v>
      </c>
      <c r="J18718" s="2">
        <v>16</v>
      </c>
      <c r="K18718" s="2">
        <v>3</v>
      </c>
      <c r="L18718" s="3">
        <v>1285200</v>
      </c>
      <c r="M18718" s="2" t="s">
        <v>0</v>
      </c>
      <c r="N18718" s="4" t="s">
        <v>21</v>
      </c>
    </row>
    <row r="18719" spans="1:14" x14ac:dyDescent="0.25">
      <c r="A18719" s="1" t="s">
        <v>370</v>
      </c>
      <c r="B18719" s="2" t="s">
        <v>103</v>
      </c>
      <c r="C18719" s="2" t="s">
        <v>5811</v>
      </c>
      <c r="D18719" s="2" t="s">
        <v>18012</v>
      </c>
      <c r="E18719" s="2" t="s">
        <v>14605</v>
      </c>
      <c r="F18719" s="2">
        <v>60131500</v>
      </c>
      <c r="G18719" s="2" t="s">
        <v>490</v>
      </c>
      <c r="H18719" s="2">
        <v>1</v>
      </c>
      <c r="I18719" s="2">
        <v>6</v>
      </c>
      <c r="J18719" s="2">
        <v>16</v>
      </c>
      <c r="K18719" s="2">
        <v>2</v>
      </c>
      <c r="L18719" s="3">
        <v>83300</v>
      </c>
      <c r="M18719" s="2" t="s">
        <v>0</v>
      </c>
      <c r="N18719" s="4" t="s">
        <v>21</v>
      </c>
    </row>
    <row r="18720" spans="1:14" x14ac:dyDescent="0.25">
      <c r="A18720" s="1" t="s">
        <v>370</v>
      </c>
      <c r="B18720" s="2" t="s">
        <v>103</v>
      </c>
      <c r="C18720" s="2" t="s">
        <v>5811</v>
      </c>
      <c r="D18720" s="2" t="s">
        <v>18012</v>
      </c>
      <c r="E18720" s="2" t="s">
        <v>14606</v>
      </c>
      <c r="F18720" s="2">
        <v>60131500</v>
      </c>
      <c r="G18720" s="2" t="s">
        <v>490</v>
      </c>
      <c r="H18720" s="2">
        <v>1</v>
      </c>
      <c r="I18720" s="2">
        <v>6</v>
      </c>
      <c r="J18720" s="2">
        <v>16</v>
      </c>
      <c r="K18720" s="2">
        <v>1</v>
      </c>
      <c r="L18720" s="3">
        <v>53550</v>
      </c>
      <c r="M18720" s="2" t="s">
        <v>0</v>
      </c>
      <c r="N18720" s="4" t="s">
        <v>21</v>
      </c>
    </row>
    <row r="18721" spans="1:14" x14ac:dyDescent="0.25">
      <c r="A18721" s="1" t="s">
        <v>370</v>
      </c>
      <c r="B18721" s="2" t="s">
        <v>103</v>
      </c>
      <c r="C18721" s="2" t="s">
        <v>5811</v>
      </c>
      <c r="D18721" s="2" t="s">
        <v>18012</v>
      </c>
      <c r="E18721" s="2" t="s">
        <v>14607</v>
      </c>
      <c r="F18721" s="2">
        <v>30266404</v>
      </c>
      <c r="G18721" s="2" t="s">
        <v>490</v>
      </c>
      <c r="H18721" s="2">
        <v>1</v>
      </c>
      <c r="I18721" s="2">
        <v>6</v>
      </c>
      <c r="J18721" s="2">
        <v>16</v>
      </c>
      <c r="K18721" s="2">
        <v>1</v>
      </c>
      <c r="L18721" s="3">
        <v>119000</v>
      </c>
      <c r="M18721" s="2" t="s">
        <v>0</v>
      </c>
      <c r="N18721" s="4" t="s">
        <v>21</v>
      </c>
    </row>
    <row r="18722" spans="1:14" x14ac:dyDescent="0.25">
      <c r="A18722" s="1" t="s">
        <v>370</v>
      </c>
      <c r="B18722" s="2" t="s">
        <v>103</v>
      </c>
      <c r="C18722" s="2" t="s">
        <v>5811</v>
      </c>
      <c r="D18722" s="2" t="s">
        <v>18012</v>
      </c>
      <c r="E18722" s="2" t="s">
        <v>14608</v>
      </c>
      <c r="F18722" s="2">
        <v>60131500</v>
      </c>
      <c r="G18722" s="2" t="s">
        <v>490</v>
      </c>
      <c r="H18722" s="2">
        <v>1</v>
      </c>
      <c r="I18722" s="2">
        <v>6</v>
      </c>
      <c r="J18722" s="2">
        <v>16</v>
      </c>
      <c r="K18722" s="2">
        <v>1</v>
      </c>
      <c r="L18722" s="3">
        <v>117706</v>
      </c>
      <c r="M18722" s="2" t="s">
        <v>0</v>
      </c>
      <c r="N18722" s="4" t="s">
        <v>21</v>
      </c>
    </row>
    <row r="18723" spans="1:14" x14ac:dyDescent="0.25">
      <c r="A18723" s="1" t="s">
        <v>370</v>
      </c>
      <c r="B18723" s="2" t="s">
        <v>103</v>
      </c>
      <c r="C18723" s="2" t="s">
        <v>5811</v>
      </c>
      <c r="D18723" s="2" t="s">
        <v>18012</v>
      </c>
      <c r="E18723" s="2" t="s">
        <v>14609</v>
      </c>
      <c r="F18723" s="2">
        <v>12181600</v>
      </c>
      <c r="G18723" s="2" t="s">
        <v>490</v>
      </c>
      <c r="H18723" s="2">
        <v>1</v>
      </c>
      <c r="I18723" s="2">
        <v>6</v>
      </c>
      <c r="J18723" s="2">
        <v>16</v>
      </c>
      <c r="K18723" s="2">
        <v>1</v>
      </c>
      <c r="L18723" s="3">
        <v>65450</v>
      </c>
      <c r="M18723" s="2" t="s">
        <v>0</v>
      </c>
      <c r="N18723" s="4" t="s">
        <v>21</v>
      </c>
    </row>
    <row r="18724" spans="1:14" x14ac:dyDescent="0.25">
      <c r="A18724" s="1" t="s">
        <v>370</v>
      </c>
      <c r="B18724" s="2" t="s">
        <v>103</v>
      </c>
      <c r="C18724" s="2" t="s">
        <v>3214</v>
      </c>
      <c r="D18724" s="2" t="s">
        <v>18000</v>
      </c>
      <c r="E18724" s="2" t="s">
        <v>19034</v>
      </c>
      <c r="F18724" s="2">
        <v>49161604</v>
      </c>
      <c r="G18724" s="2" t="s">
        <v>490</v>
      </c>
      <c r="H18724" s="2">
        <v>1</v>
      </c>
      <c r="I18724" s="2">
        <v>6</v>
      </c>
      <c r="J18724" s="2">
        <v>16</v>
      </c>
      <c r="K18724" s="2">
        <v>20</v>
      </c>
      <c r="L18724" s="3">
        <v>110000</v>
      </c>
      <c r="M18724" s="2" t="s">
        <v>0</v>
      </c>
      <c r="N18724" s="4" t="s">
        <v>21</v>
      </c>
    </row>
    <row r="18725" spans="1:14" x14ac:dyDescent="0.25">
      <c r="A18725" s="1" t="s">
        <v>370</v>
      </c>
      <c r="B18725" s="2" t="s">
        <v>103</v>
      </c>
      <c r="C18725" s="2" t="s">
        <v>104</v>
      </c>
      <c r="D18725" s="2" t="s">
        <v>105</v>
      </c>
      <c r="E18725" s="2" t="s">
        <v>14610</v>
      </c>
      <c r="F18725" s="2">
        <v>10141610</v>
      </c>
      <c r="G18725" s="2" t="s">
        <v>490</v>
      </c>
      <c r="H18725" s="2">
        <v>1</v>
      </c>
      <c r="I18725" s="2">
        <v>6</v>
      </c>
      <c r="J18725" s="2">
        <v>16</v>
      </c>
      <c r="K18725" s="2">
        <v>3</v>
      </c>
      <c r="L18725" s="3">
        <v>120000</v>
      </c>
      <c r="M18725" s="2" t="s">
        <v>0</v>
      </c>
      <c r="N18725" s="4" t="s">
        <v>21</v>
      </c>
    </row>
    <row r="18726" spans="1:14" x14ac:dyDescent="0.25">
      <c r="A18726" s="1" t="s">
        <v>370</v>
      </c>
      <c r="B18726" s="2" t="s">
        <v>103</v>
      </c>
      <c r="C18726" s="2" t="s">
        <v>104</v>
      </c>
      <c r="D18726" s="2" t="s">
        <v>105</v>
      </c>
      <c r="E18726" s="2" t="s">
        <v>19035</v>
      </c>
      <c r="F18726" s="2">
        <v>10131604</v>
      </c>
      <c r="G18726" s="2" t="s">
        <v>490</v>
      </c>
      <c r="H18726" s="2">
        <v>1</v>
      </c>
      <c r="I18726" s="2">
        <v>6</v>
      </c>
      <c r="J18726" s="2">
        <v>16</v>
      </c>
      <c r="K18726" s="2">
        <v>10</v>
      </c>
      <c r="L18726" s="3">
        <v>130000</v>
      </c>
      <c r="M18726" s="2" t="s">
        <v>0</v>
      </c>
      <c r="N18726" s="4" t="s">
        <v>21</v>
      </c>
    </row>
    <row r="18727" spans="1:14" x14ac:dyDescent="0.25">
      <c r="A18727" s="1" t="s">
        <v>370</v>
      </c>
      <c r="B18727" s="2" t="s">
        <v>103</v>
      </c>
      <c r="C18727" s="2" t="s">
        <v>104</v>
      </c>
      <c r="D18727" s="2" t="s">
        <v>105</v>
      </c>
      <c r="E18727" s="2" t="s">
        <v>3567</v>
      </c>
      <c r="F18727" s="2">
        <v>27112404</v>
      </c>
      <c r="G18727" s="2" t="s">
        <v>490</v>
      </c>
      <c r="H18727" s="2">
        <v>1</v>
      </c>
      <c r="I18727" s="2">
        <v>6</v>
      </c>
      <c r="J18727" s="2">
        <v>16</v>
      </c>
      <c r="K18727" s="2">
        <v>10</v>
      </c>
      <c r="L18727" s="3">
        <v>108000</v>
      </c>
      <c r="M18727" s="2" t="s">
        <v>0</v>
      </c>
      <c r="N18727" s="4" t="s">
        <v>21</v>
      </c>
    </row>
    <row r="18728" spans="1:14" x14ac:dyDescent="0.25">
      <c r="A18728" s="1" t="s">
        <v>370</v>
      </c>
      <c r="B18728" s="2" t="s">
        <v>103</v>
      </c>
      <c r="C18728" s="2" t="s">
        <v>104</v>
      </c>
      <c r="D18728" s="2" t="s">
        <v>105</v>
      </c>
      <c r="E18728" s="2" t="s">
        <v>14611</v>
      </c>
      <c r="F18728" s="2">
        <v>27112404</v>
      </c>
      <c r="G18728" s="2" t="s">
        <v>490</v>
      </c>
      <c r="H18728" s="2">
        <v>1</v>
      </c>
      <c r="I18728" s="2">
        <v>6</v>
      </c>
      <c r="J18728" s="2">
        <v>16</v>
      </c>
      <c r="K18728" s="2">
        <v>2</v>
      </c>
      <c r="L18728" s="3">
        <v>240000</v>
      </c>
      <c r="M18728" s="2" t="s">
        <v>0</v>
      </c>
      <c r="N18728" s="4" t="s">
        <v>21</v>
      </c>
    </row>
    <row r="18729" spans="1:14" x14ac:dyDescent="0.25">
      <c r="A18729" s="1" t="s">
        <v>370</v>
      </c>
      <c r="B18729" s="2" t="s">
        <v>103</v>
      </c>
      <c r="C18729" s="2" t="s">
        <v>104</v>
      </c>
      <c r="D18729" s="2" t="s">
        <v>105</v>
      </c>
      <c r="E18729" s="2" t="s">
        <v>14612</v>
      </c>
      <c r="F18729" s="2">
        <v>10141606</v>
      </c>
      <c r="G18729" s="2" t="s">
        <v>490</v>
      </c>
      <c r="H18729" s="2">
        <v>1</v>
      </c>
      <c r="I18729" s="2">
        <v>6</v>
      </c>
      <c r="J18729" s="2">
        <v>16</v>
      </c>
      <c r="K18729" s="2">
        <v>15</v>
      </c>
      <c r="L18729" s="3">
        <v>300000</v>
      </c>
      <c r="M18729" s="2" t="s">
        <v>0</v>
      </c>
      <c r="N18729" s="4" t="s">
        <v>21</v>
      </c>
    </row>
    <row r="18730" spans="1:14" x14ac:dyDescent="0.25">
      <c r="A18730" s="1" t="s">
        <v>370</v>
      </c>
      <c r="B18730" s="2" t="s">
        <v>103</v>
      </c>
      <c r="C18730" s="2" t="s">
        <v>104</v>
      </c>
      <c r="D18730" s="2" t="s">
        <v>105</v>
      </c>
      <c r="E18730" s="2" t="s">
        <v>14613</v>
      </c>
      <c r="F18730" s="2">
        <v>10111304</v>
      </c>
      <c r="G18730" s="2" t="s">
        <v>490</v>
      </c>
      <c r="H18730" s="2">
        <v>1</v>
      </c>
      <c r="I18730" s="2">
        <v>6</v>
      </c>
      <c r="J18730" s="2">
        <v>16</v>
      </c>
      <c r="K18730" s="2">
        <v>8</v>
      </c>
      <c r="L18730" s="3">
        <v>184000</v>
      </c>
      <c r="M18730" s="2" t="s">
        <v>0</v>
      </c>
      <c r="N18730" s="4" t="s">
        <v>21</v>
      </c>
    </row>
    <row r="18731" spans="1:14" x14ac:dyDescent="0.25">
      <c r="A18731" s="1" t="s">
        <v>370</v>
      </c>
      <c r="B18731" s="2" t="s">
        <v>103</v>
      </c>
      <c r="C18731" s="2" t="s">
        <v>104</v>
      </c>
      <c r="D18731" s="2" t="s">
        <v>105</v>
      </c>
      <c r="E18731" s="2" t="s">
        <v>14614</v>
      </c>
      <c r="F18731" s="2">
        <v>52101508</v>
      </c>
      <c r="G18731" s="2" t="s">
        <v>490</v>
      </c>
      <c r="H18731" s="2">
        <v>1</v>
      </c>
      <c r="I18731" s="2">
        <v>6</v>
      </c>
      <c r="J18731" s="2">
        <v>16</v>
      </c>
      <c r="K18731" s="2">
        <v>15</v>
      </c>
      <c r="L18731" s="3">
        <v>450000</v>
      </c>
      <c r="M18731" s="2" t="s">
        <v>0</v>
      </c>
      <c r="N18731" s="4" t="s">
        <v>21</v>
      </c>
    </row>
    <row r="18732" spans="1:14" x14ac:dyDescent="0.25">
      <c r="A18732" s="1" t="s">
        <v>370</v>
      </c>
      <c r="B18732" s="2" t="s">
        <v>103</v>
      </c>
      <c r="C18732" s="2" t="s">
        <v>104</v>
      </c>
      <c r="D18732" s="2" t="s">
        <v>105</v>
      </c>
      <c r="E18732" s="2" t="s">
        <v>14615</v>
      </c>
      <c r="F18732" s="2">
        <v>10111302</v>
      </c>
      <c r="G18732" s="2" t="s">
        <v>490</v>
      </c>
      <c r="H18732" s="2">
        <v>1</v>
      </c>
      <c r="I18732" s="2">
        <v>6</v>
      </c>
      <c r="J18732" s="2">
        <v>16</v>
      </c>
      <c r="K18732" s="2">
        <v>6</v>
      </c>
      <c r="L18732" s="3">
        <v>270000</v>
      </c>
      <c r="M18732" s="2" t="s">
        <v>0</v>
      </c>
      <c r="N18732" s="4" t="s">
        <v>21</v>
      </c>
    </row>
    <row r="18733" spans="1:14" x14ac:dyDescent="0.25">
      <c r="A18733" s="1" t="s">
        <v>370</v>
      </c>
      <c r="B18733" s="2" t="s">
        <v>103</v>
      </c>
      <c r="C18733" s="2" t="s">
        <v>104</v>
      </c>
      <c r="D18733" s="2" t="s">
        <v>105</v>
      </c>
      <c r="E18733" s="2" t="s">
        <v>14616</v>
      </c>
      <c r="F18733" s="2">
        <v>31161639</v>
      </c>
      <c r="G18733" s="2" t="s">
        <v>490</v>
      </c>
      <c r="H18733" s="2">
        <v>1</v>
      </c>
      <c r="I18733" s="2">
        <v>6</v>
      </c>
      <c r="J18733" s="2">
        <v>16</v>
      </c>
      <c r="K18733" s="2">
        <v>20</v>
      </c>
      <c r="L18733" s="3">
        <v>160000</v>
      </c>
      <c r="M18733" s="2" t="s">
        <v>0</v>
      </c>
      <c r="N18733" s="4" t="s">
        <v>21</v>
      </c>
    </row>
    <row r="18734" spans="1:14" x14ac:dyDescent="0.25">
      <c r="A18734" s="1" t="s">
        <v>370</v>
      </c>
      <c r="B18734" s="2" t="s">
        <v>103</v>
      </c>
      <c r="C18734" s="2" t="s">
        <v>104</v>
      </c>
      <c r="D18734" s="2" t="s">
        <v>105</v>
      </c>
      <c r="E18734" s="2" t="s">
        <v>14617</v>
      </c>
      <c r="F18734" s="2">
        <v>31162604</v>
      </c>
      <c r="G18734" s="2" t="s">
        <v>490</v>
      </c>
      <c r="H18734" s="2">
        <v>1</v>
      </c>
      <c r="I18734" s="2">
        <v>6</v>
      </c>
      <c r="J18734" s="2">
        <v>16</v>
      </c>
      <c r="K18734" s="2">
        <v>3</v>
      </c>
      <c r="L18734" s="3">
        <v>136500</v>
      </c>
      <c r="M18734" s="2" t="s">
        <v>0</v>
      </c>
      <c r="N18734" s="4" t="s">
        <v>21</v>
      </c>
    </row>
    <row r="18735" spans="1:14" x14ac:dyDescent="0.25">
      <c r="A18735" s="1" t="s">
        <v>370</v>
      </c>
      <c r="B18735" s="2" t="s">
        <v>103</v>
      </c>
      <c r="C18735" s="2" t="s">
        <v>104</v>
      </c>
      <c r="D18735" s="2" t="s">
        <v>105</v>
      </c>
      <c r="E18735" s="2" t="s">
        <v>14618</v>
      </c>
      <c r="F18735" s="2">
        <v>27112404</v>
      </c>
      <c r="G18735" s="2" t="s">
        <v>490</v>
      </c>
      <c r="H18735" s="2">
        <v>1</v>
      </c>
      <c r="I18735" s="2">
        <v>6</v>
      </c>
      <c r="J18735" s="2">
        <v>16</v>
      </c>
      <c r="K18735" s="2">
        <v>50</v>
      </c>
      <c r="L18735" s="3">
        <v>50000</v>
      </c>
      <c r="M18735" s="2" t="s">
        <v>0</v>
      </c>
      <c r="N18735" s="4" t="s">
        <v>21</v>
      </c>
    </row>
    <row r="18736" spans="1:14" x14ac:dyDescent="0.25">
      <c r="A18736" s="1" t="s">
        <v>370</v>
      </c>
      <c r="B18736" s="2" t="s">
        <v>103</v>
      </c>
      <c r="C18736" s="2" t="s">
        <v>104</v>
      </c>
      <c r="D18736" s="2" t="s">
        <v>105</v>
      </c>
      <c r="E18736" s="2" t="s">
        <v>14619</v>
      </c>
      <c r="F18736" s="2">
        <v>55121907</v>
      </c>
      <c r="G18736" s="2" t="s">
        <v>490</v>
      </c>
      <c r="H18736" s="2">
        <v>1</v>
      </c>
      <c r="I18736" s="2">
        <v>6</v>
      </c>
      <c r="J18736" s="2">
        <v>16</v>
      </c>
      <c r="K18736" s="2">
        <v>20</v>
      </c>
      <c r="L18736" s="3">
        <v>1200000</v>
      </c>
      <c r="M18736" s="2" t="s">
        <v>0</v>
      </c>
      <c r="N18736" s="4" t="s">
        <v>21</v>
      </c>
    </row>
    <row r="18737" spans="1:14" x14ac:dyDescent="0.25">
      <c r="A18737" s="1" t="s">
        <v>370</v>
      </c>
      <c r="B18737" s="2" t="s">
        <v>103</v>
      </c>
      <c r="C18737" s="2" t="s">
        <v>104</v>
      </c>
      <c r="D18737" s="2" t="s">
        <v>105</v>
      </c>
      <c r="E18737" s="2" t="s">
        <v>14620</v>
      </c>
      <c r="F18737" s="2">
        <v>47121708</v>
      </c>
      <c r="G18737" s="2" t="s">
        <v>490</v>
      </c>
      <c r="H18737" s="2">
        <v>1</v>
      </c>
      <c r="I18737" s="2">
        <v>6</v>
      </c>
      <c r="J18737" s="2">
        <v>16</v>
      </c>
      <c r="K18737" s="2">
        <v>720</v>
      </c>
      <c r="L18737" s="3">
        <v>3960000</v>
      </c>
      <c r="M18737" s="2" t="s">
        <v>0</v>
      </c>
      <c r="N18737" s="4" t="s">
        <v>21</v>
      </c>
    </row>
    <row r="18738" spans="1:14" x14ac:dyDescent="0.25">
      <c r="A18738" s="1" t="s">
        <v>370</v>
      </c>
      <c r="B18738" s="2" t="s">
        <v>103</v>
      </c>
      <c r="C18738" s="2" t="s">
        <v>104</v>
      </c>
      <c r="D18738" s="2" t="s">
        <v>105</v>
      </c>
      <c r="E18738" s="2" t="s">
        <v>14621</v>
      </c>
      <c r="F18738" s="2">
        <v>24121807</v>
      </c>
      <c r="G18738" s="2" t="s">
        <v>490</v>
      </c>
      <c r="H18738" s="2">
        <v>1</v>
      </c>
      <c r="I18738" s="2">
        <v>6</v>
      </c>
      <c r="J18738" s="2">
        <v>16</v>
      </c>
      <c r="K18738" s="2">
        <v>2</v>
      </c>
      <c r="L18738" s="3">
        <v>290000</v>
      </c>
      <c r="M18738" s="2" t="s">
        <v>0</v>
      </c>
      <c r="N18738" s="4" t="s">
        <v>21</v>
      </c>
    </row>
    <row r="18739" spans="1:14" x14ac:dyDescent="0.25">
      <c r="A18739" s="1" t="s">
        <v>370</v>
      </c>
      <c r="B18739" s="2" t="s">
        <v>103</v>
      </c>
      <c r="C18739" s="2" t="s">
        <v>104</v>
      </c>
      <c r="D18739" s="2" t="s">
        <v>105</v>
      </c>
      <c r="E18739" s="2" t="s">
        <v>14622</v>
      </c>
      <c r="F18739" s="2">
        <v>10141610</v>
      </c>
      <c r="G18739" s="2" t="s">
        <v>490</v>
      </c>
      <c r="H18739" s="2">
        <v>1</v>
      </c>
      <c r="I18739" s="2">
        <v>6</v>
      </c>
      <c r="J18739" s="2">
        <v>16</v>
      </c>
      <c r="K18739" s="2">
        <v>3</v>
      </c>
      <c r="L18739" s="3">
        <v>150000</v>
      </c>
      <c r="M18739" s="2" t="s">
        <v>0</v>
      </c>
      <c r="N18739" s="4" t="s">
        <v>21</v>
      </c>
    </row>
    <row r="18740" spans="1:14" x14ac:dyDescent="0.25">
      <c r="A18740" s="1" t="s">
        <v>370</v>
      </c>
      <c r="B18740" s="2" t="s">
        <v>103</v>
      </c>
      <c r="C18740" s="2" t="s">
        <v>104</v>
      </c>
      <c r="D18740" s="2" t="s">
        <v>105</v>
      </c>
      <c r="E18740" s="2" t="s">
        <v>14623</v>
      </c>
      <c r="F18740" s="2">
        <v>24141500</v>
      </c>
      <c r="G18740" s="2" t="s">
        <v>490</v>
      </c>
      <c r="H18740" s="2">
        <v>1</v>
      </c>
      <c r="I18740" s="2">
        <v>6</v>
      </c>
      <c r="J18740" s="2">
        <v>16</v>
      </c>
      <c r="K18740" s="2">
        <v>1</v>
      </c>
      <c r="L18740" s="3">
        <v>50000</v>
      </c>
      <c r="M18740" s="2" t="s">
        <v>0</v>
      </c>
      <c r="N18740" s="4" t="s">
        <v>21</v>
      </c>
    </row>
    <row r="18741" spans="1:14" x14ac:dyDescent="0.25">
      <c r="A18741" s="1" t="s">
        <v>370</v>
      </c>
      <c r="B18741" s="2" t="s">
        <v>103</v>
      </c>
      <c r="C18741" s="2" t="s">
        <v>104</v>
      </c>
      <c r="D18741" s="2" t="s">
        <v>105</v>
      </c>
      <c r="E18741" s="2" t="s">
        <v>14624</v>
      </c>
      <c r="F18741" s="2">
        <v>44103100</v>
      </c>
      <c r="G18741" s="2" t="s">
        <v>490</v>
      </c>
      <c r="H18741" s="2">
        <v>1</v>
      </c>
      <c r="I18741" s="2">
        <v>6</v>
      </c>
      <c r="J18741" s="2">
        <v>16</v>
      </c>
      <c r="K18741" s="2">
        <v>1</v>
      </c>
      <c r="L18741" s="3">
        <v>405790</v>
      </c>
      <c r="M18741" s="2" t="s">
        <v>0</v>
      </c>
      <c r="N18741" s="4" t="s">
        <v>21</v>
      </c>
    </row>
    <row r="18742" spans="1:14" x14ac:dyDescent="0.25">
      <c r="A18742" s="1" t="s">
        <v>370</v>
      </c>
      <c r="B18742" s="2" t="s">
        <v>103</v>
      </c>
      <c r="C18742" s="2" t="s">
        <v>104</v>
      </c>
      <c r="D18742" s="2" t="s">
        <v>105</v>
      </c>
      <c r="E18742" s="2" t="s">
        <v>14625</v>
      </c>
      <c r="F18742" s="2">
        <v>44103100</v>
      </c>
      <c r="G18742" s="2" t="s">
        <v>490</v>
      </c>
      <c r="H18742" s="2">
        <v>1</v>
      </c>
      <c r="I18742" s="2">
        <v>6</v>
      </c>
      <c r="J18742" s="2">
        <v>16</v>
      </c>
      <c r="K18742" s="2">
        <v>1</v>
      </c>
      <c r="L18742" s="3">
        <v>401030</v>
      </c>
      <c r="M18742" s="2" t="s">
        <v>0</v>
      </c>
      <c r="N18742" s="4" t="s">
        <v>21</v>
      </c>
    </row>
    <row r="18743" spans="1:14" x14ac:dyDescent="0.25">
      <c r="A18743" s="1" t="s">
        <v>370</v>
      </c>
      <c r="B18743" s="2" t="s">
        <v>103</v>
      </c>
      <c r="C18743" s="2" t="s">
        <v>104</v>
      </c>
      <c r="D18743" s="2" t="s">
        <v>105</v>
      </c>
      <c r="E18743" s="2" t="s">
        <v>14626</v>
      </c>
      <c r="F18743" s="2">
        <v>32101617</v>
      </c>
      <c r="G18743" s="2" t="s">
        <v>490</v>
      </c>
      <c r="H18743" s="2">
        <v>1</v>
      </c>
      <c r="I18743" s="2">
        <v>6</v>
      </c>
      <c r="J18743" s="2">
        <v>16</v>
      </c>
      <c r="K18743" s="2">
        <v>285</v>
      </c>
      <c r="L18743" s="3">
        <v>392928.3714</v>
      </c>
      <c r="M18743" s="2" t="s">
        <v>0</v>
      </c>
      <c r="N18743" s="4" t="s">
        <v>21</v>
      </c>
    </row>
    <row r="18744" spans="1:14" x14ac:dyDescent="0.25">
      <c r="A18744" s="1" t="s">
        <v>370</v>
      </c>
      <c r="B18744" s="2" t="s">
        <v>103</v>
      </c>
      <c r="C18744" s="2" t="s">
        <v>104</v>
      </c>
      <c r="D18744" s="2" t="s">
        <v>105</v>
      </c>
      <c r="E18744" s="2" t="s">
        <v>14627</v>
      </c>
      <c r="F18744" s="2">
        <v>44103100</v>
      </c>
      <c r="G18744" s="2" t="s">
        <v>490</v>
      </c>
      <c r="H18744" s="2">
        <v>1</v>
      </c>
      <c r="I18744" s="2">
        <v>6</v>
      </c>
      <c r="J18744" s="2">
        <v>16</v>
      </c>
      <c r="K18744" s="2">
        <v>1</v>
      </c>
      <c r="L18744" s="3">
        <v>452200</v>
      </c>
      <c r="M18744" s="2" t="s">
        <v>0</v>
      </c>
      <c r="N18744" s="4" t="s">
        <v>21</v>
      </c>
    </row>
    <row r="18745" spans="1:14" x14ac:dyDescent="0.25">
      <c r="A18745" s="1" t="s">
        <v>370</v>
      </c>
      <c r="B18745" s="2" t="s">
        <v>103</v>
      </c>
      <c r="C18745" s="2" t="s">
        <v>104</v>
      </c>
      <c r="D18745" s="2" t="s">
        <v>105</v>
      </c>
      <c r="E18745" s="2" t="s">
        <v>14628</v>
      </c>
      <c r="F18745" s="2">
        <v>44103100</v>
      </c>
      <c r="G18745" s="2" t="s">
        <v>490</v>
      </c>
      <c r="H18745" s="2">
        <v>1</v>
      </c>
      <c r="I18745" s="2">
        <v>6</v>
      </c>
      <c r="J18745" s="2">
        <v>16</v>
      </c>
      <c r="K18745" s="2">
        <v>2</v>
      </c>
      <c r="L18745" s="3">
        <v>1309000</v>
      </c>
      <c r="M18745" s="2" t="s">
        <v>0</v>
      </c>
      <c r="N18745" s="4" t="s">
        <v>21</v>
      </c>
    </row>
    <row r="18746" spans="1:14" x14ac:dyDescent="0.25">
      <c r="A18746" s="1" t="s">
        <v>370</v>
      </c>
      <c r="B18746" s="2" t="s">
        <v>103</v>
      </c>
      <c r="C18746" s="2" t="s">
        <v>104</v>
      </c>
      <c r="D18746" s="2" t="s">
        <v>105</v>
      </c>
      <c r="E18746" s="2" t="s">
        <v>14629</v>
      </c>
      <c r="F18746" s="2">
        <v>47131604</v>
      </c>
      <c r="G18746" s="2" t="s">
        <v>490</v>
      </c>
      <c r="H18746" s="2">
        <v>1</v>
      </c>
      <c r="I18746" s="2">
        <v>9</v>
      </c>
      <c r="J18746" s="2">
        <v>16</v>
      </c>
      <c r="K18746" s="2">
        <v>120</v>
      </c>
      <c r="L18746" s="3">
        <v>573000</v>
      </c>
      <c r="M18746" s="2" t="s">
        <v>0</v>
      </c>
      <c r="N18746" s="4" t="s">
        <v>21</v>
      </c>
    </row>
    <row r="18747" spans="1:14" x14ac:dyDescent="0.25">
      <c r="A18747" s="1" t="s">
        <v>370</v>
      </c>
      <c r="B18747" s="2" t="s">
        <v>103</v>
      </c>
      <c r="C18747" s="2" t="s">
        <v>104</v>
      </c>
      <c r="D18747" s="2" t="s">
        <v>105</v>
      </c>
      <c r="E18747" s="2" t="s">
        <v>14630</v>
      </c>
      <c r="F18747" s="2">
        <v>47131600</v>
      </c>
      <c r="G18747" s="2" t="s">
        <v>490</v>
      </c>
      <c r="H18747" s="2">
        <v>1</v>
      </c>
      <c r="I18747" s="2">
        <v>9</v>
      </c>
      <c r="J18747" s="2">
        <v>16</v>
      </c>
      <c r="K18747" s="2">
        <v>5</v>
      </c>
      <c r="L18747" s="3">
        <v>72660</v>
      </c>
      <c r="M18747" s="2" t="s">
        <v>0</v>
      </c>
      <c r="N18747" s="4" t="s">
        <v>21</v>
      </c>
    </row>
    <row r="18748" spans="1:14" x14ac:dyDescent="0.25">
      <c r="A18748" s="1" t="s">
        <v>370</v>
      </c>
      <c r="B18748" s="2" t="s">
        <v>103</v>
      </c>
      <c r="C18748" s="2" t="s">
        <v>104</v>
      </c>
      <c r="D18748" s="2" t="s">
        <v>105</v>
      </c>
      <c r="E18748" s="2" t="s">
        <v>14631</v>
      </c>
      <c r="F18748" s="2">
        <v>27112003</v>
      </c>
      <c r="G18748" s="2" t="s">
        <v>490</v>
      </c>
      <c r="H18748" s="2">
        <v>1</v>
      </c>
      <c r="I18748" s="2">
        <v>9</v>
      </c>
      <c r="J18748" s="2">
        <v>16</v>
      </c>
      <c r="K18748" s="2">
        <v>190</v>
      </c>
      <c r="L18748" s="3">
        <v>1873590</v>
      </c>
      <c r="M18748" s="2" t="s">
        <v>0</v>
      </c>
      <c r="N18748" s="4" t="s">
        <v>21</v>
      </c>
    </row>
    <row r="18749" spans="1:14" x14ac:dyDescent="0.25">
      <c r="A18749" s="1" t="s">
        <v>370</v>
      </c>
      <c r="B18749" s="2" t="s">
        <v>103</v>
      </c>
      <c r="C18749" s="2" t="s">
        <v>104</v>
      </c>
      <c r="D18749" s="2" t="s">
        <v>105</v>
      </c>
      <c r="E18749" s="2" t="s">
        <v>7505</v>
      </c>
      <c r="F18749" s="2">
        <v>47131601</v>
      </c>
      <c r="G18749" s="2" t="s">
        <v>490</v>
      </c>
      <c r="H18749" s="2">
        <v>1</v>
      </c>
      <c r="I18749" s="2">
        <v>9</v>
      </c>
      <c r="J18749" s="2">
        <v>16</v>
      </c>
      <c r="K18749" s="2">
        <v>20</v>
      </c>
      <c r="L18749" s="3">
        <v>103800</v>
      </c>
      <c r="M18749" s="2" t="s">
        <v>0</v>
      </c>
      <c r="N18749" s="4" t="s">
        <v>21</v>
      </c>
    </row>
    <row r="18750" spans="1:14" x14ac:dyDescent="0.25">
      <c r="A18750" s="1" t="s">
        <v>370</v>
      </c>
      <c r="B18750" s="2" t="s">
        <v>103</v>
      </c>
      <c r="C18750" s="2" t="s">
        <v>104</v>
      </c>
      <c r="D18750" s="2" t="s">
        <v>105</v>
      </c>
      <c r="E18750" s="2" t="s">
        <v>425</v>
      </c>
      <c r="F18750" s="2">
        <v>47131500</v>
      </c>
      <c r="G18750" s="2" t="s">
        <v>490</v>
      </c>
      <c r="H18750" s="2">
        <v>1</v>
      </c>
      <c r="I18750" s="2">
        <v>9</v>
      </c>
      <c r="J18750" s="2">
        <v>16</v>
      </c>
      <c r="K18750" s="2">
        <v>180</v>
      </c>
      <c r="L18750" s="3">
        <v>934200</v>
      </c>
      <c r="M18750" s="2" t="s">
        <v>0</v>
      </c>
      <c r="N18750" s="4" t="s">
        <v>21</v>
      </c>
    </row>
    <row r="18751" spans="1:14" x14ac:dyDescent="0.25">
      <c r="A18751" s="1" t="s">
        <v>370</v>
      </c>
      <c r="B18751" s="2" t="s">
        <v>103</v>
      </c>
      <c r="C18751" s="2" t="s">
        <v>104</v>
      </c>
      <c r="D18751" s="2" t="s">
        <v>105</v>
      </c>
      <c r="E18751" s="2" t="s">
        <v>14632</v>
      </c>
      <c r="F18751" s="2">
        <v>60105704</v>
      </c>
      <c r="G18751" s="2" t="s">
        <v>490</v>
      </c>
      <c r="H18751" s="2">
        <v>1</v>
      </c>
      <c r="I18751" s="2">
        <v>9</v>
      </c>
      <c r="J18751" s="2">
        <v>10</v>
      </c>
      <c r="K18751" s="2">
        <v>50</v>
      </c>
      <c r="L18751" s="3">
        <v>88800</v>
      </c>
      <c r="M18751" s="2" t="s">
        <v>0</v>
      </c>
      <c r="N18751" s="4" t="s">
        <v>21</v>
      </c>
    </row>
    <row r="18752" spans="1:14" x14ac:dyDescent="0.25">
      <c r="A18752" s="1" t="s">
        <v>370</v>
      </c>
      <c r="B18752" s="2" t="s">
        <v>103</v>
      </c>
      <c r="C18752" s="2" t="s">
        <v>104</v>
      </c>
      <c r="D18752" s="2" t="s">
        <v>105</v>
      </c>
      <c r="E18752" s="2" t="s">
        <v>14633</v>
      </c>
      <c r="F18752" s="2">
        <v>31201610</v>
      </c>
      <c r="G18752" s="2" t="s">
        <v>490</v>
      </c>
      <c r="H18752" s="2">
        <v>1</v>
      </c>
      <c r="I18752" s="2">
        <v>9</v>
      </c>
      <c r="J18752" s="2">
        <v>10</v>
      </c>
      <c r="K18752" s="2">
        <v>15</v>
      </c>
      <c r="L18752" s="3">
        <v>22095</v>
      </c>
      <c r="M18752" s="2" t="s">
        <v>0</v>
      </c>
      <c r="N18752" s="4" t="s">
        <v>21</v>
      </c>
    </row>
    <row r="18753" spans="1:14" x14ac:dyDescent="0.25">
      <c r="A18753" s="1" t="s">
        <v>370</v>
      </c>
      <c r="B18753" s="2" t="s">
        <v>103</v>
      </c>
      <c r="C18753" s="2" t="s">
        <v>104</v>
      </c>
      <c r="D18753" s="2" t="s">
        <v>105</v>
      </c>
      <c r="E18753" s="2" t="s">
        <v>14634</v>
      </c>
      <c r="F18753" s="2">
        <v>44103113</v>
      </c>
      <c r="G18753" s="2" t="s">
        <v>490</v>
      </c>
      <c r="H18753" s="2">
        <v>1</v>
      </c>
      <c r="I18753" s="2">
        <v>9</v>
      </c>
      <c r="J18753" s="2">
        <v>10</v>
      </c>
      <c r="K18753" s="2">
        <v>30</v>
      </c>
      <c r="L18753" s="3">
        <v>36510</v>
      </c>
      <c r="M18753" s="2" t="s">
        <v>0</v>
      </c>
      <c r="N18753" s="4" t="s">
        <v>21</v>
      </c>
    </row>
    <row r="18754" spans="1:14" x14ac:dyDescent="0.25">
      <c r="A18754" s="1" t="s">
        <v>370</v>
      </c>
      <c r="B18754" s="2" t="s">
        <v>103</v>
      </c>
      <c r="C18754" s="2" t="s">
        <v>104</v>
      </c>
      <c r="D18754" s="2" t="s">
        <v>105</v>
      </c>
      <c r="E18754" s="2" t="s">
        <v>19036</v>
      </c>
      <c r="F18754" s="2">
        <v>44121707</v>
      </c>
      <c r="G18754" s="2" t="s">
        <v>490</v>
      </c>
      <c r="H18754" s="2">
        <v>1</v>
      </c>
      <c r="I18754" s="2">
        <v>9</v>
      </c>
      <c r="J18754" s="2">
        <v>10</v>
      </c>
      <c r="K18754" s="2">
        <v>30</v>
      </c>
      <c r="L18754" s="3">
        <v>103920</v>
      </c>
      <c r="M18754" s="2" t="s">
        <v>0</v>
      </c>
      <c r="N18754" s="4" t="s">
        <v>21</v>
      </c>
    </row>
    <row r="18755" spans="1:14" x14ac:dyDescent="0.25">
      <c r="A18755" s="1" t="s">
        <v>370</v>
      </c>
      <c r="B18755" s="2" t="s">
        <v>103</v>
      </c>
      <c r="C18755" s="2" t="s">
        <v>104</v>
      </c>
      <c r="D18755" s="2" t="s">
        <v>105</v>
      </c>
      <c r="E18755" s="2" t="s">
        <v>14635</v>
      </c>
      <c r="F18755" s="2">
        <v>44121708</v>
      </c>
      <c r="G18755" s="2" t="s">
        <v>490</v>
      </c>
      <c r="H18755" s="2">
        <v>1</v>
      </c>
      <c r="I18755" s="2">
        <v>9</v>
      </c>
      <c r="J18755" s="2">
        <v>10</v>
      </c>
      <c r="K18755" s="2">
        <v>30</v>
      </c>
      <c r="L18755" s="3">
        <v>30420</v>
      </c>
      <c r="M18755" s="2" t="s">
        <v>0</v>
      </c>
      <c r="N18755" s="4" t="s">
        <v>21</v>
      </c>
    </row>
    <row r="18756" spans="1:14" x14ac:dyDescent="0.25">
      <c r="A18756" s="1" t="s">
        <v>370</v>
      </c>
      <c r="B18756" s="2" t="s">
        <v>103</v>
      </c>
      <c r="C18756" s="2" t="s">
        <v>104</v>
      </c>
      <c r="D18756" s="2" t="s">
        <v>105</v>
      </c>
      <c r="E18756" s="2" t="s">
        <v>14636</v>
      </c>
      <c r="F18756" s="2">
        <v>44121708</v>
      </c>
      <c r="G18756" s="2" t="s">
        <v>490</v>
      </c>
      <c r="H18756" s="2">
        <v>1</v>
      </c>
      <c r="I18756" s="2">
        <v>9</v>
      </c>
      <c r="J18756" s="2">
        <v>10</v>
      </c>
      <c r="K18756" s="2">
        <v>10</v>
      </c>
      <c r="L18756" s="3">
        <v>16060</v>
      </c>
      <c r="M18756" s="2" t="s">
        <v>0</v>
      </c>
      <c r="N18756" s="4" t="s">
        <v>21</v>
      </c>
    </row>
    <row r="18757" spans="1:14" x14ac:dyDescent="0.25">
      <c r="A18757" s="1" t="s">
        <v>370</v>
      </c>
      <c r="B18757" s="2" t="s">
        <v>103</v>
      </c>
      <c r="C18757" s="2" t="s">
        <v>104</v>
      </c>
      <c r="D18757" s="2" t="s">
        <v>105</v>
      </c>
      <c r="E18757" s="2" t="s">
        <v>14637</v>
      </c>
      <c r="F18757" s="2">
        <v>44111509</v>
      </c>
      <c r="G18757" s="2" t="s">
        <v>490</v>
      </c>
      <c r="H18757" s="2">
        <v>1</v>
      </c>
      <c r="I18757" s="2">
        <v>9</v>
      </c>
      <c r="J18757" s="2">
        <v>10</v>
      </c>
      <c r="K18757" s="2">
        <v>30</v>
      </c>
      <c r="L18757" s="3">
        <v>29670</v>
      </c>
      <c r="M18757" s="2" t="s">
        <v>0</v>
      </c>
      <c r="N18757" s="4" t="s">
        <v>21</v>
      </c>
    </row>
    <row r="18758" spans="1:14" x14ac:dyDescent="0.25">
      <c r="A18758" s="1" t="s">
        <v>370</v>
      </c>
      <c r="B18758" s="2" t="s">
        <v>103</v>
      </c>
      <c r="C18758" s="2" t="s">
        <v>104</v>
      </c>
      <c r="D18758" s="2" t="s">
        <v>105</v>
      </c>
      <c r="E18758" s="2" t="s">
        <v>14638</v>
      </c>
      <c r="F18758" s="2">
        <v>44121902</v>
      </c>
      <c r="G18758" s="2" t="s">
        <v>490</v>
      </c>
      <c r="H18758" s="2">
        <v>1</v>
      </c>
      <c r="I18758" s="2">
        <v>9</v>
      </c>
      <c r="J18758" s="2">
        <v>10</v>
      </c>
      <c r="K18758" s="2">
        <v>30</v>
      </c>
      <c r="L18758" s="3">
        <v>15300</v>
      </c>
      <c r="M18758" s="2" t="s">
        <v>0</v>
      </c>
      <c r="N18758" s="4" t="s">
        <v>21</v>
      </c>
    </row>
    <row r="18759" spans="1:14" x14ac:dyDescent="0.25">
      <c r="A18759" s="1" t="s">
        <v>370</v>
      </c>
      <c r="B18759" s="2" t="s">
        <v>103</v>
      </c>
      <c r="C18759" s="2" t="s">
        <v>104</v>
      </c>
      <c r="D18759" s="2" t="s">
        <v>105</v>
      </c>
      <c r="E18759" s="2" t="s">
        <v>14639</v>
      </c>
      <c r="F18759" s="2">
        <v>44121708</v>
      </c>
      <c r="G18759" s="2" t="s">
        <v>490</v>
      </c>
      <c r="H18759" s="2">
        <v>1</v>
      </c>
      <c r="I18759" s="2">
        <v>9</v>
      </c>
      <c r="J18759" s="2">
        <v>10</v>
      </c>
      <c r="K18759" s="2">
        <v>800</v>
      </c>
      <c r="L18759" s="3">
        <v>713600</v>
      </c>
      <c r="M18759" s="2" t="s">
        <v>0</v>
      </c>
      <c r="N18759" s="4" t="s">
        <v>21</v>
      </c>
    </row>
    <row r="18760" spans="1:14" x14ac:dyDescent="0.25">
      <c r="A18760" s="1" t="s">
        <v>370</v>
      </c>
      <c r="B18760" s="2" t="s">
        <v>103</v>
      </c>
      <c r="C18760" s="2" t="s">
        <v>104</v>
      </c>
      <c r="D18760" s="2" t="s">
        <v>105</v>
      </c>
      <c r="E18760" s="2" t="s">
        <v>6031</v>
      </c>
      <c r="F18760" s="2">
        <v>44121701</v>
      </c>
      <c r="G18760" s="2" t="s">
        <v>490</v>
      </c>
      <c r="H18760" s="2">
        <v>1</v>
      </c>
      <c r="I18760" s="2">
        <v>9</v>
      </c>
      <c r="J18760" s="2">
        <v>10</v>
      </c>
      <c r="K18760" s="2">
        <v>400</v>
      </c>
      <c r="L18760" s="3">
        <v>157600</v>
      </c>
      <c r="M18760" s="2" t="s">
        <v>0</v>
      </c>
      <c r="N18760" s="4" t="s">
        <v>21</v>
      </c>
    </row>
    <row r="18761" spans="1:14" x14ac:dyDescent="0.25">
      <c r="A18761" s="1" t="s">
        <v>370</v>
      </c>
      <c r="B18761" s="2" t="s">
        <v>103</v>
      </c>
      <c r="C18761" s="2" t="s">
        <v>104</v>
      </c>
      <c r="D18761" s="2" t="s">
        <v>105</v>
      </c>
      <c r="E18761" s="2" t="s">
        <v>14640</v>
      </c>
      <c r="F18761" s="2">
        <v>44121905</v>
      </c>
      <c r="G18761" s="2" t="s">
        <v>490</v>
      </c>
      <c r="H18761" s="2">
        <v>1</v>
      </c>
      <c r="I18761" s="2">
        <v>9</v>
      </c>
      <c r="J18761" s="2">
        <v>10</v>
      </c>
      <c r="K18761" s="2">
        <v>30</v>
      </c>
      <c r="L18761" s="3">
        <v>57900</v>
      </c>
      <c r="M18761" s="2" t="s">
        <v>0</v>
      </c>
      <c r="N18761" s="4" t="s">
        <v>21</v>
      </c>
    </row>
    <row r="18762" spans="1:14" x14ac:dyDescent="0.25">
      <c r="A18762" s="1" t="s">
        <v>370</v>
      </c>
      <c r="B18762" s="2" t="s">
        <v>103</v>
      </c>
      <c r="C18762" s="2" t="s">
        <v>104</v>
      </c>
      <c r="D18762" s="2" t="s">
        <v>105</v>
      </c>
      <c r="E18762" s="2" t="s">
        <v>14641</v>
      </c>
      <c r="F18762" s="2">
        <v>44121708</v>
      </c>
      <c r="G18762" s="2" t="s">
        <v>490</v>
      </c>
      <c r="H18762" s="2">
        <v>1</v>
      </c>
      <c r="I18762" s="2">
        <v>9</v>
      </c>
      <c r="J18762" s="2">
        <v>10</v>
      </c>
      <c r="K18762" s="2">
        <v>120</v>
      </c>
      <c r="L18762" s="3">
        <v>76800</v>
      </c>
      <c r="M18762" s="2" t="s">
        <v>0</v>
      </c>
      <c r="N18762" s="4" t="s">
        <v>21</v>
      </c>
    </row>
    <row r="18763" spans="1:14" x14ac:dyDescent="0.25">
      <c r="A18763" s="1" t="s">
        <v>370</v>
      </c>
      <c r="B18763" s="2" t="s">
        <v>103</v>
      </c>
      <c r="C18763" s="2" t="s">
        <v>104</v>
      </c>
      <c r="D18763" s="2" t="s">
        <v>105</v>
      </c>
      <c r="E18763" s="2" t="s">
        <v>14642</v>
      </c>
      <c r="F18763" s="2">
        <v>44121701</v>
      </c>
      <c r="G18763" s="2" t="s">
        <v>490</v>
      </c>
      <c r="H18763" s="2">
        <v>1</v>
      </c>
      <c r="I18763" s="2">
        <v>9</v>
      </c>
      <c r="J18763" s="2">
        <v>10</v>
      </c>
      <c r="K18763" s="2">
        <v>5</v>
      </c>
      <c r="L18763" s="3">
        <v>25000</v>
      </c>
      <c r="M18763" s="2" t="s">
        <v>0</v>
      </c>
      <c r="N18763" s="4" t="s">
        <v>21</v>
      </c>
    </row>
    <row r="18764" spans="1:14" x14ac:dyDescent="0.25">
      <c r="A18764" s="1" t="s">
        <v>370</v>
      </c>
      <c r="B18764" s="2" t="s">
        <v>103</v>
      </c>
      <c r="C18764" s="2" t="s">
        <v>104</v>
      </c>
      <c r="D18764" s="2" t="s">
        <v>105</v>
      </c>
      <c r="E18764" s="2" t="s">
        <v>14632</v>
      </c>
      <c r="F18764" s="2">
        <v>60105704</v>
      </c>
      <c r="G18764" s="2" t="s">
        <v>490</v>
      </c>
      <c r="H18764" s="2">
        <v>1</v>
      </c>
      <c r="I18764" s="2">
        <v>9</v>
      </c>
      <c r="J18764" s="2">
        <v>10</v>
      </c>
      <c r="K18764" s="2">
        <v>12</v>
      </c>
      <c r="L18764" s="3">
        <v>21312</v>
      </c>
      <c r="M18764" s="2" t="s">
        <v>0</v>
      </c>
      <c r="N18764" s="4" t="s">
        <v>21</v>
      </c>
    </row>
    <row r="18765" spans="1:14" x14ac:dyDescent="0.25">
      <c r="A18765" s="1" t="s">
        <v>370</v>
      </c>
      <c r="B18765" s="2" t="s">
        <v>103</v>
      </c>
      <c r="C18765" s="2" t="s">
        <v>104</v>
      </c>
      <c r="D18765" s="2" t="s">
        <v>105</v>
      </c>
      <c r="E18765" s="2" t="s">
        <v>14633</v>
      </c>
      <c r="F18765" s="2">
        <v>31201610</v>
      </c>
      <c r="G18765" s="2" t="s">
        <v>490</v>
      </c>
      <c r="H18765" s="2">
        <v>1</v>
      </c>
      <c r="I18765" s="2">
        <v>9</v>
      </c>
      <c r="J18765" s="2">
        <v>10</v>
      </c>
      <c r="K18765" s="2">
        <v>10</v>
      </c>
      <c r="L18765" s="3">
        <v>14730</v>
      </c>
      <c r="M18765" s="2" t="s">
        <v>0</v>
      </c>
      <c r="N18765" s="4" t="s">
        <v>21</v>
      </c>
    </row>
    <row r="18766" spans="1:14" x14ac:dyDescent="0.25">
      <c r="A18766" s="1" t="s">
        <v>370</v>
      </c>
      <c r="B18766" s="2" t="s">
        <v>103</v>
      </c>
      <c r="C18766" s="2" t="s">
        <v>104</v>
      </c>
      <c r="D18766" s="2" t="s">
        <v>105</v>
      </c>
      <c r="E18766" s="2" t="s">
        <v>14634</v>
      </c>
      <c r="F18766" s="2">
        <v>44103113</v>
      </c>
      <c r="G18766" s="2" t="s">
        <v>490</v>
      </c>
      <c r="H18766" s="2">
        <v>1</v>
      </c>
      <c r="I18766" s="2">
        <v>9</v>
      </c>
      <c r="J18766" s="2">
        <v>10</v>
      </c>
      <c r="K18766" s="2">
        <v>12</v>
      </c>
      <c r="L18766" s="3">
        <v>14604</v>
      </c>
      <c r="M18766" s="2" t="s">
        <v>0</v>
      </c>
      <c r="N18766" s="4" t="s">
        <v>21</v>
      </c>
    </row>
    <row r="18767" spans="1:14" x14ac:dyDescent="0.25">
      <c r="A18767" s="1" t="s">
        <v>370</v>
      </c>
      <c r="B18767" s="2" t="s">
        <v>103</v>
      </c>
      <c r="C18767" s="2" t="s">
        <v>104</v>
      </c>
      <c r="D18767" s="2" t="s">
        <v>105</v>
      </c>
      <c r="E18767" s="2" t="s">
        <v>14635</v>
      </c>
      <c r="F18767" s="2">
        <v>44121708</v>
      </c>
      <c r="G18767" s="2" t="s">
        <v>490</v>
      </c>
      <c r="H18767" s="2">
        <v>1</v>
      </c>
      <c r="I18767" s="2">
        <v>9</v>
      </c>
      <c r="J18767" s="2">
        <v>10</v>
      </c>
      <c r="K18767" s="2">
        <v>10</v>
      </c>
      <c r="L18767" s="3">
        <v>10140</v>
      </c>
      <c r="M18767" s="2" t="s">
        <v>0</v>
      </c>
      <c r="N18767" s="4" t="s">
        <v>21</v>
      </c>
    </row>
    <row r="18768" spans="1:14" x14ac:dyDescent="0.25">
      <c r="A18768" s="1" t="s">
        <v>370</v>
      </c>
      <c r="B18768" s="2" t="s">
        <v>103</v>
      </c>
      <c r="C18768" s="2" t="s">
        <v>104</v>
      </c>
      <c r="D18768" s="2" t="s">
        <v>105</v>
      </c>
      <c r="E18768" s="2" t="s">
        <v>14636</v>
      </c>
      <c r="F18768" s="2">
        <v>44121708</v>
      </c>
      <c r="G18768" s="2" t="s">
        <v>490</v>
      </c>
      <c r="H18768" s="2">
        <v>1</v>
      </c>
      <c r="I18768" s="2">
        <v>9</v>
      </c>
      <c r="J18768" s="2">
        <v>10</v>
      </c>
      <c r="K18768" s="2">
        <v>3</v>
      </c>
      <c r="L18768" s="3">
        <v>4818</v>
      </c>
      <c r="M18768" s="2" t="s">
        <v>0</v>
      </c>
      <c r="N18768" s="4" t="s">
        <v>21</v>
      </c>
    </row>
    <row r="18769" spans="1:14" x14ac:dyDescent="0.25">
      <c r="A18769" s="1" t="s">
        <v>370</v>
      </c>
      <c r="B18769" s="2" t="s">
        <v>103</v>
      </c>
      <c r="C18769" s="2" t="s">
        <v>104</v>
      </c>
      <c r="D18769" s="2" t="s">
        <v>105</v>
      </c>
      <c r="E18769" s="2" t="s">
        <v>14637</v>
      </c>
      <c r="F18769" s="2">
        <v>44111509</v>
      </c>
      <c r="G18769" s="2" t="s">
        <v>490</v>
      </c>
      <c r="H18769" s="2">
        <v>1</v>
      </c>
      <c r="I18769" s="2">
        <v>9</v>
      </c>
      <c r="J18769" s="2">
        <v>10</v>
      </c>
      <c r="K18769" s="2">
        <v>36</v>
      </c>
      <c r="L18769" s="3">
        <v>35604</v>
      </c>
      <c r="M18769" s="2" t="s">
        <v>0</v>
      </c>
      <c r="N18769" s="4" t="s">
        <v>21</v>
      </c>
    </row>
    <row r="18770" spans="1:14" x14ac:dyDescent="0.25">
      <c r="A18770" s="1" t="s">
        <v>370</v>
      </c>
      <c r="B18770" s="2" t="s">
        <v>103</v>
      </c>
      <c r="C18770" s="2" t="s">
        <v>104</v>
      </c>
      <c r="D18770" s="2" t="s">
        <v>105</v>
      </c>
      <c r="E18770" s="2" t="s">
        <v>14638</v>
      </c>
      <c r="F18770" s="2">
        <v>44121902</v>
      </c>
      <c r="G18770" s="2" t="s">
        <v>490</v>
      </c>
      <c r="H18770" s="2">
        <v>1</v>
      </c>
      <c r="I18770" s="2">
        <v>9</v>
      </c>
      <c r="J18770" s="2">
        <v>10</v>
      </c>
      <c r="K18770" s="2">
        <v>36</v>
      </c>
      <c r="L18770" s="3">
        <v>18360</v>
      </c>
      <c r="M18770" s="2" t="s">
        <v>0</v>
      </c>
      <c r="N18770" s="4" t="s">
        <v>21</v>
      </c>
    </row>
    <row r="18771" spans="1:14" x14ac:dyDescent="0.25">
      <c r="A18771" s="1" t="s">
        <v>370</v>
      </c>
      <c r="B18771" s="2" t="s">
        <v>103</v>
      </c>
      <c r="C18771" s="2" t="s">
        <v>104</v>
      </c>
      <c r="D18771" s="2" t="s">
        <v>105</v>
      </c>
      <c r="E18771" s="2" t="s">
        <v>6031</v>
      </c>
      <c r="F18771" s="2">
        <v>44121701</v>
      </c>
      <c r="G18771" s="2" t="s">
        <v>490</v>
      </c>
      <c r="H18771" s="2">
        <v>1</v>
      </c>
      <c r="I18771" s="2">
        <v>9</v>
      </c>
      <c r="J18771" s="2">
        <v>10</v>
      </c>
      <c r="K18771" s="2">
        <v>40</v>
      </c>
      <c r="L18771" s="3">
        <v>15760</v>
      </c>
      <c r="M18771" s="2" t="s">
        <v>0</v>
      </c>
      <c r="N18771" s="4" t="s">
        <v>21</v>
      </c>
    </row>
    <row r="18772" spans="1:14" x14ac:dyDescent="0.25">
      <c r="A18772" s="1" t="s">
        <v>370</v>
      </c>
      <c r="B18772" s="2" t="s">
        <v>103</v>
      </c>
      <c r="C18772" s="2" t="s">
        <v>104</v>
      </c>
      <c r="D18772" s="2" t="s">
        <v>105</v>
      </c>
      <c r="E18772" s="2" t="s">
        <v>14641</v>
      </c>
      <c r="F18772" s="2">
        <v>44121708</v>
      </c>
      <c r="G18772" s="2" t="s">
        <v>490</v>
      </c>
      <c r="H18772" s="2">
        <v>1</v>
      </c>
      <c r="I18772" s="2">
        <v>9</v>
      </c>
      <c r="J18772" s="2">
        <v>10</v>
      </c>
      <c r="K18772" s="2">
        <v>30</v>
      </c>
      <c r="L18772" s="3">
        <v>19200</v>
      </c>
      <c r="M18772" s="2" t="s">
        <v>0</v>
      </c>
      <c r="N18772" s="4" t="s">
        <v>21</v>
      </c>
    </row>
    <row r="18773" spans="1:14" x14ac:dyDescent="0.25">
      <c r="A18773" s="1" t="s">
        <v>370</v>
      </c>
      <c r="B18773" s="2" t="s">
        <v>103</v>
      </c>
      <c r="C18773" s="2" t="s">
        <v>104</v>
      </c>
      <c r="D18773" s="2" t="s">
        <v>105</v>
      </c>
      <c r="E18773" s="2" t="s">
        <v>14642</v>
      </c>
      <c r="F18773" s="2">
        <v>44121701</v>
      </c>
      <c r="G18773" s="2" t="s">
        <v>490</v>
      </c>
      <c r="H18773" s="2">
        <v>1</v>
      </c>
      <c r="I18773" s="2">
        <v>9</v>
      </c>
      <c r="J18773" s="2">
        <v>10</v>
      </c>
      <c r="K18773" s="2">
        <v>6</v>
      </c>
      <c r="L18773" s="3">
        <v>30000</v>
      </c>
      <c r="M18773" s="2" t="s">
        <v>0</v>
      </c>
      <c r="N18773" s="4" t="s">
        <v>21</v>
      </c>
    </row>
    <row r="18774" spans="1:14" x14ac:dyDescent="0.25">
      <c r="A18774" s="1" t="s">
        <v>370</v>
      </c>
      <c r="B18774" s="2" t="s">
        <v>103</v>
      </c>
      <c r="C18774" s="2" t="s">
        <v>104</v>
      </c>
      <c r="D18774" s="2" t="s">
        <v>105</v>
      </c>
      <c r="E18774" s="2" t="s">
        <v>14629</v>
      </c>
      <c r="F18774" s="2">
        <v>47131604</v>
      </c>
      <c r="G18774" s="2" t="s">
        <v>490</v>
      </c>
      <c r="H18774" s="2">
        <v>1</v>
      </c>
      <c r="I18774" s="2">
        <v>9</v>
      </c>
      <c r="J18774" s="2">
        <v>10</v>
      </c>
      <c r="K18774" s="2">
        <v>12</v>
      </c>
      <c r="L18774" s="3">
        <v>57300</v>
      </c>
      <c r="M18774" s="2" t="s">
        <v>0</v>
      </c>
      <c r="N18774" s="4" t="s">
        <v>21</v>
      </c>
    </row>
    <row r="18775" spans="1:14" x14ac:dyDescent="0.25">
      <c r="A18775" s="1" t="s">
        <v>370</v>
      </c>
      <c r="B18775" s="2" t="s">
        <v>103</v>
      </c>
      <c r="C18775" s="2" t="s">
        <v>104</v>
      </c>
      <c r="D18775" s="2" t="s">
        <v>105</v>
      </c>
      <c r="E18775" s="2" t="s">
        <v>7505</v>
      </c>
      <c r="F18775" s="2">
        <v>47131601</v>
      </c>
      <c r="G18775" s="2" t="s">
        <v>490</v>
      </c>
      <c r="H18775" s="2">
        <v>1</v>
      </c>
      <c r="I18775" s="2">
        <v>9</v>
      </c>
      <c r="J18775" s="2">
        <v>10</v>
      </c>
      <c r="K18775" s="2">
        <v>6</v>
      </c>
      <c r="L18775" s="3">
        <v>31140</v>
      </c>
      <c r="M18775" s="2" t="s">
        <v>0</v>
      </c>
      <c r="N18775" s="4" t="s">
        <v>21</v>
      </c>
    </row>
    <row r="18776" spans="1:14" x14ac:dyDescent="0.25">
      <c r="A18776" s="1" t="s">
        <v>370</v>
      </c>
      <c r="B18776" s="2" t="s">
        <v>103</v>
      </c>
      <c r="C18776" s="2" t="s">
        <v>104</v>
      </c>
      <c r="D18776" s="2" t="s">
        <v>105</v>
      </c>
      <c r="E18776" s="2" t="s">
        <v>425</v>
      </c>
      <c r="F18776" s="2">
        <v>47131500</v>
      </c>
      <c r="G18776" s="2" t="s">
        <v>490</v>
      </c>
      <c r="H18776" s="2">
        <v>1</v>
      </c>
      <c r="I18776" s="2">
        <v>9</v>
      </c>
      <c r="J18776" s="2">
        <v>10</v>
      </c>
      <c r="K18776" s="2">
        <v>12</v>
      </c>
      <c r="L18776" s="3">
        <v>62280</v>
      </c>
      <c r="M18776" s="2" t="s">
        <v>0</v>
      </c>
      <c r="N18776" s="4" t="s">
        <v>21</v>
      </c>
    </row>
    <row r="18777" spans="1:14" x14ac:dyDescent="0.25">
      <c r="A18777" s="1" t="s">
        <v>370</v>
      </c>
      <c r="B18777" s="2" t="s">
        <v>103</v>
      </c>
      <c r="C18777" s="2" t="s">
        <v>104</v>
      </c>
      <c r="D18777" s="2" t="s">
        <v>105</v>
      </c>
      <c r="E18777" s="2" t="s">
        <v>14643</v>
      </c>
      <c r="F18777" s="2">
        <v>25201513</v>
      </c>
      <c r="G18777" s="2" t="s">
        <v>17856</v>
      </c>
      <c r="H18777" s="2">
        <v>1</v>
      </c>
      <c r="I18777" s="2">
        <v>6</v>
      </c>
      <c r="J18777" s="2">
        <v>10</v>
      </c>
      <c r="K18777" s="2">
        <v>1</v>
      </c>
      <c r="L18777" s="3">
        <v>2046601</v>
      </c>
      <c r="M18777" s="2" t="s">
        <v>0</v>
      </c>
      <c r="N18777" s="4" t="s">
        <v>21</v>
      </c>
    </row>
    <row r="18778" spans="1:14" x14ac:dyDescent="0.25">
      <c r="A18778" s="1" t="s">
        <v>370</v>
      </c>
      <c r="B18778" s="2" t="s">
        <v>113</v>
      </c>
      <c r="C18778" s="2" t="s">
        <v>113</v>
      </c>
      <c r="D18778" s="2" t="s">
        <v>114</v>
      </c>
      <c r="E18778" s="2" t="s">
        <v>14644</v>
      </c>
      <c r="F18778" s="2">
        <v>47131603</v>
      </c>
      <c r="G18778" s="2" t="s">
        <v>490</v>
      </c>
      <c r="H18778" s="2">
        <v>1</v>
      </c>
      <c r="I18778" s="2">
        <v>9</v>
      </c>
      <c r="J18778" s="2">
        <v>16</v>
      </c>
      <c r="K18778" s="2">
        <v>90</v>
      </c>
      <c r="L18778" s="3">
        <v>17730</v>
      </c>
      <c r="M18778" s="2" t="s">
        <v>0</v>
      </c>
      <c r="N18778" s="4" t="s">
        <v>21</v>
      </c>
    </row>
    <row r="18779" spans="1:14" x14ac:dyDescent="0.25">
      <c r="A18779" s="1" t="s">
        <v>370</v>
      </c>
      <c r="B18779" s="2" t="s">
        <v>113</v>
      </c>
      <c r="C18779" s="2" t="s">
        <v>113</v>
      </c>
      <c r="D18779" s="2" t="s">
        <v>114</v>
      </c>
      <c r="E18779" s="2" t="s">
        <v>14645</v>
      </c>
      <c r="F18779" s="2">
        <v>52141705</v>
      </c>
      <c r="G18779" s="2" t="s">
        <v>490</v>
      </c>
      <c r="H18779" s="2">
        <v>1</v>
      </c>
      <c r="I18779" s="2">
        <v>9</v>
      </c>
      <c r="J18779" s="2">
        <v>16</v>
      </c>
      <c r="K18779" s="2">
        <v>6</v>
      </c>
      <c r="L18779" s="3">
        <v>217980</v>
      </c>
      <c r="M18779" s="2" t="s">
        <v>0</v>
      </c>
      <c r="N18779" s="4" t="s">
        <v>21</v>
      </c>
    </row>
    <row r="18780" spans="1:14" x14ac:dyDescent="0.25">
      <c r="A18780" s="1" t="s">
        <v>370</v>
      </c>
      <c r="B18780" s="2" t="s">
        <v>113</v>
      </c>
      <c r="C18780" s="2" t="s">
        <v>113</v>
      </c>
      <c r="D18780" s="2" t="s">
        <v>114</v>
      </c>
      <c r="E18780" s="2" t="s">
        <v>14646</v>
      </c>
      <c r="F18780" s="2">
        <v>44121618</v>
      </c>
      <c r="G18780" s="2" t="s">
        <v>490</v>
      </c>
      <c r="H18780" s="2">
        <v>1</v>
      </c>
      <c r="I18780" s="2">
        <v>9</v>
      </c>
      <c r="J18780" s="2">
        <v>16</v>
      </c>
      <c r="K18780" s="2">
        <v>20</v>
      </c>
      <c r="L18780" s="3">
        <v>348490</v>
      </c>
      <c r="M18780" s="2" t="s">
        <v>0</v>
      </c>
      <c r="N18780" s="4" t="s">
        <v>21</v>
      </c>
    </row>
    <row r="18781" spans="1:14" x14ac:dyDescent="0.25">
      <c r="A18781" s="1" t="s">
        <v>370</v>
      </c>
      <c r="B18781" s="2" t="s">
        <v>113</v>
      </c>
      <c r="C18781" s="2" t="s">
        <v>113</v>
      </c>
      <c r="D18781" s="2" t="s">
        <v>114</v>
      </c>
      <c r="E18781" s="2" t="s">
        <v>14647</v>
      </c>
      <c r="F18781" s="2">
        <v>44121618</v>
      </c>
      <c r="G18781" s="2" t="s">
        <v>490</v>
      </c>
      <c r="H18781" s="2">
        <v>1</v>
      </c>
      <c r="I18781" s="2">
        <v>9</v>
      </c>
      <c r="J18781" s="2">
        <v>16</v>
      </c>
      <c r="K18781" s="2">
        <v>20</v>
      </c>
      <c r="L18781" s="3">
        <v>622800</v>
      </c>
      <c r="M18781" s="2" t="s">
        <v>0</v>
      </c>
      <c r="N18781" s="4" t="s">
        <v>21</v>
      </c>
    </row>
    <row r="18782" spans="1:14" x14ac:dyDescent="0.25">
      <c r="A18782" s="1" t="s">
        <v>370</v>
      </c>
      <c r="B18782" s="2" t="s">
        <v>113</v>
      </c>
      <c r="C18782" s="2" t="s">
        <v>113</v>
      </c>
      <c r="D18782" s="2" t="s">
        <v>114</v>
      </c>
      <c r="E18782" s="2" t="s">
        <v>14648</v>
      </c>
      <c r="F18782" s="2">
        <v>44121612</v>
      </c>
      <c r="G18782" s="2" t="s">
        <v>490</v>
      </c>
      <c r="H18782" s="2">
        <v>1</v>
      </c>
      <c r="I18782" s="2">
        <v>9</v>
      </c>
      <c r="J18782" s="2">
        <v>10</v>
      </c>
      <c r="K18782" s="2">
        <v>60</v>
      </c>
      <c r="L18782" s="3">
        <v>26340</v>
      </c>
      <c r="M18782" s="2" t="s">
        <v>0</v>
      </c>
      <c r="N18782" s="4" t="s">
        <v>21</v>
      </c>
    </row>
    <row r="18783" spans="1:14" x14ac:dyDescent="0.25">
      <c r="A18783" s="1" t="s">
        <v>370</v>
      </c>
      <c r="B18783" s="2" t="s">
        <v>113</v>
      </c>
      <c r="C18783" s="2" t="s">
        <v>113</v>
      </c>
      <c r="D18783" s="2" t="s">
        <v>114</v>
      </c>
      <c r="E18783" s="2" t="s">
        <v>14649</v>
      </c>
      <c r="F18783" s="2">
        <v>31162001</v>
      </c>
      <c r="G18783" s="2" t="s">
        <v>490</v>
      </c>
      <c r="H18783" s="2">
        <v>1</v>
      </c>
      <c r="I18783" s="2">
        <v>9</v>
      </c>
      <c r="J18783" s="2">
        <v>10</v>
      </c>
      <c r="K18783" s="2">
        <v>10</v>
      </c>
      <c r="L18783" s="3">
        <v>6710</v>
      </c>
      <c r="M18783" s="2" t="s">
        <v>0</v>
      </c>
      <c r="N18783" s="4" t="s">
        <v>21</v>
      </c>
    </row>
    <row r="18784" spans="1:14" x14ac:dyDescent="0.25">
      <c r="A18784" s="1" t="s">
        <v>370</v>
      </c>
      <c r="B18784" s="2" t="s">
        <v>113</v>
      </c>
      <c r="C18784" s="2" t="s">
        <v>113</v>
      </c>
      <c r="D18784" s="2" t="s">
        <v>114</v>
      </c>
      <c r="E18784" s="2" t="s">
        <v>13516</v>
      </c>
      <c r="F18784" s="2">
        <v>44121619</v>
      </c>
      <c r="G18784" s="2" t="s">
        <v>490</v>
      </c>
      <c r="H18784" s="2">
        <v>1</v>
      </c>
      <c r="I18784" s="2">
        <v>9</v>
      </c>
      <c r="J18784" s="2">
        <v>10</v>
      </c>
      <c r="K18784" s="2">
        <v>30</v>
      </c>
      <c r="L18784" s="3">
        <v>5970</v>
      </c>
      <c r="M18784" s="2" t="s">
        <v>0</v>
      </c>
      <c r="N18784" s="4" t="s">
        <v>21</v>
      </c>
    </row>
    <row r="18785" spans="1:14" x14ac:dyDescent="0.25">
      <c r="A18785" s="1" t="s">
        <v>370</v>
      </c>
      <c r="B18785" s="2" t="s">
        <v>113</v>
      </c>
      <c r="C18785" s="2" t="s">
        <v>113</v>
      </c>
      <c r="D18785" s="2" t="s">
        <v>114</v>
      </c>
      <c r="E18785" s="2" t="s">
        <v>12347</v>
      </c>
      <c r="F18785" s="2">
        <v>44102805</v>
      </c>
      <c r="G18785" s="2" t="s">
        <v>490</v>
      </c>
      <c r="H18785" s="2">
        <v>1</v>
      </c>
      <c r="I18785" s="2">
        <v>9</v>
      </c>
      <c r="J18785" s="2">
        <v>10</v>
      </c>
      <c r="K18785" s="2">
        <v>12</v>
      </c>
      <c r="L18785" s="3">
        <v>124260</v>
      </c>
      <c r="M18785" s="2" t="s">
        <v>0</v>
      </c>
      <c r="N18785" s="4" t="s">
        <v>21</v>
      </c>
    </row>
    <row r="18786" spans="1:14" x14ac:dyDescent="0.25">
      <c r="A18786" s="1" t="s">
        <v>370</v>
      </c>
      <c r="B18786" s="2" t="s">
        <v>113</v>
      </c>
      <c r="C18786" s="2" t="s">
        <v>113</v>
      </c>
      <c r="D18786" s="2" t="s">
        <v>114</v>
      </c>
      <c r="E18786" s="2" t="s">
        <v>14650</v>
      </c>
      <c r="F18786" s="2">
        <v>44121615</v>
      </c>
      <c r="G18786" s="2" t="s">
        <v>490</v>
      </c>
      <c r="H18786" s="2">
        <v>1</v>
      </c>
      <c r="I18786" s="2">
        <v>9</v>
      </c>
      <c r="J18786" s="2">
        <v>10</v>
      </c>
      <c r="K18786" s="2">
        <v>10</v>
      </c>
      <c r="L18786" s="3">
        <v>45170</v>
      </c>
      <c r="M18786" s="2" t="s">
        <v>0</v>
      </c>
      <c r="N18786" s="4" t="s">
        <v>21</v>
      </c>
    </row>
    <row r="18787" spans="1:14" x14ac:dyDescent="0.25">
      <c r="A18787" s="1" t="s">
        <v>370</v>
      </c>
      <c r="B18787" s="2" t="s">
        <v>113</v>
      </c>
      <c r="C18787" s="2" t="s">
        <v>113</v>
      </c>
      <c r="D18787" s="2" t="s">
        <v>114</v>
      </c>
      <c r="E18787" s="2" t="s">
        <v>14651</v>
      </c>
      <c r="F18787" s="2">
        <v>44121618</v>
      </c>
      <c r="G18787" s="2" t="s">
        <v>490</v>
      </c>
      <c r="H18787" s="2">
        <v>1</v>
      </c>
      <c r="I18787" s="2">
        <v>9</v>
      </c>
      <c r="J18787" s="2">
        <v>10</v>
      </c>
      <c r="K18787" s="2">
        <v>15</v>
      </c>
      <c r="L18787" s="3">
        <v>45675</v>
      </c>
      <c r="M18787" s="2" t="s">
        <v>0</v>
      </c>
      <c r="N18787" s="4" t="s">
        <v>21</v>
      </c>
    </row>
    <row r="18788" spans="1:14" x14ac:dyDescent="0.25">
      <c r="A18788" s="1" t="s">
        <v>370</v>
      </c>
      <c r="B18788" s="2" t="s">
        <v>113</v>
      </c>
      <c r="C18788" s="2" t="s">
        <v>113</v>
      </c>
      <c r="D18788" s="2" t="s">
        <v>114</v>
      </c>
      <c r="E18788" s="2" t="s">
        <v>14648</v>
      </c>
      <c r="F18788" s="2">
        <v>44121612</v>
      </c>
      <c r="G18788" s="2" t="s">
        <v>490</v>
      </c>
      <c r="H18788" s="2">
        <v>1</v>
      </c>
      <c r="I18788" s="2">
        <v>9</v>
      </c>
      <c r="J18788" s="2">
        <v>10</v>
      </c>
      <c r="K18788" s="2">
        <v>24</v>
      </c>
      <c r="L18788" s="3">
        <v>10536</v>
      </c>
      <c r="M18788" s="2" t="s">
        <v>0</v>
      </c>
      <c r="N18788" s="4" t="s">
        <v>21</v>
      </c>
    </row>
    <row r="18789" spans="1:14" x14ac:dyDescent="0.25">
      <c r="A18789" s="1" t="s">
        <v>370</v>
      </c>
      <c r="B18789" s="2" t="s">
        <v>113</v>
      </c>
      <c r="C18789" s="2" t="s">
        <v>113</v>
      </c>
      <c r="D18789" s="2" t="s">
        <v>114</v>
      </c>
      <c r="E18789" s="2" t="s">
        <v>14649</v>
      </c>
      <c r="F18789" s="2">
        <v>31162001</v>
      </c>
      <c r="G18789" s="2" t="s">
        <v>490</v>
      </c>
      <c r="H18789" s="2">
        <v>1</v>
      </c>
      <c r="I18789" s="2">
        <v>9</v>
      </c>
      <c r="J18789" s="2">
        <v>10</v>
      </c>
      <c r="K18789" s="2">
        <v>2</v>
      </c>
      <c r="L18789" s="3">
        <v>1342</v>
      </c>
      <c r="M18789" s="2" t="s">
        <v>0</v>
      </c>
      <c r="N18789" s="4" t="s">
        <v>21</v>
      </c>
    </row>
    <row r="18790" spans="1:14" x14ac:dyDescent="0.25">
      <c r="A18790" s="1" t="s">
        <v>370</v>
      </c>
      <c r="B18790" s="2" t="s">
        <v>113</v>
      </c>
      <c r="C18790" s="2" t="s">
        <v>113</v>
      </c>
      <c r="D18790" s="2" t="s">
        <v>114</v>
      </c>
      <c r="E18790" s="2" t="s">
        <v>12347</v>
      </c>
      <c r="F18790" s="2">
        <v>44102805</v>
      </c>
      <c r="G18790" s="2" t="s">
        <v>490</v>
      </c>
      <c r="H18790" s="2">
        <v>1</v>
      </c>
      <c r="I18790" s="2">
        <v>9</v>
      </c>
      <c r="J18790" s="2">
        <v>10</v>
      </c>
      <c r="K18790" s="2">
        <v>2</v>
      </c>
      <c r="L18790" s="3">
        <v>20710</v>
      </c>
      <c r="M18790" s="2" t="s">
        <v>0</v>
      </c>
      <c r="N18790" s="4" t="s">
        <v>21</v>
      </c>
    </row>
    <row r="18791" spans="1:14" x14ac:dyDescent="0.25">
      <c r="A18791" s="1" t="s">
        <v>370</v>
      </c>
      <c r="B18791" s="2" t="s">
        <v>113</v>
      </c>
      <c r="C18791" s="2" t="s">
        <v>113</v>
      </c>
      <c r="D18791" s="2" t="s">
        <v>114</v>
      </c>
      <c r="E18791" s="2" t="s">
        <v>14650</v>
      </c>
      <c r="F18791" s="2">
        <v>44121615</v>
      </c>
      <c r="G18791" s="2" t="s">
        <v>490</v>
      </c>
      <c r="H18791" s="2">
        <v>1</v>
      </c>
      <c r="I18791" s="2">
        <v>9</v>
      </c>
      <c r="J18791" s="2">
        <v>10</v>
      </c>
      <c r="K18791" s="2">
        <v>2</v>
      </c>
      <c r="L18791" s="3">
        <v>9034</v>
      </c>
      <c r="M18791" s="2" t="s">
        <v>0</v>
      </c>
      <c r="N18791" s="4" t="s">
        <v>21</v>
      </c>
    </row>
    <row r="18792" spans="1:14" x14ac:dyDescent="0.25">
      <c r="A18792" s="1" t="s">
        <v>370</v>
      </c>
      <c r="B18792" s="2" t="s">
        <v>113</v>
      </c>
      <c r="C18792" s="2" t="s">
        <v>113</v>
      </c>
      <c r="D18792" s="2" t="s">
        <v>114</v>
      </c>
      <c r="E18792" s="2" t="s">
        <v>14651</v>
      </c>
      <c r="F18792" s="2">
        <v>44121618</v>
      </c>
      <c r="G18792" s="2" t="s">
        <v>490</v>
      </c>
      <c r="H18792" s="2">
        <v>1</v>
      </c>
      <c r="I18792" s="2">
        <v>9</v>
      </c>
      <c r="J18792" s="2">
        <v>10</v>
      </c>
      <c r="K18792" s="2">
        <v>2</v>
      </c>
      <c r="L18792" s="3">
        <v>6090</v>
      </c>
      <c r="M18792" s="2" t="s">
        <v>0</v>
      </c>
      <c r="N18792" s="4" t="s">
        <v>21</v>
      </c>
    </row>
    <row r="18793" spans="1:14" x14ac:dyDescent="0.25">
      <c r="A18793" s="1" t="s">
        <v>370</v>
      </c>
      <c r="B18793" s="2" t="s">
        <v>113</v>
      </c>
      <c r="C18793" s="2" t="s">
        <v>113</v>
      </c>
      <c r="D18793" s="2" t="s">
        <v>114</v>
      </c>
      <c r="E18793" s="2" t="s">
        <v>14652</v>
      </c>
      <c r="F18793" s="2">
        <v>31161502</v>
      </c>
      <c r="G18793" s="2" t="s">
        <v>17856</v>
      </c>
      <c r="H18793" s="2">
        <v>1</v>
      </c>
      <c r="I18793" s="2">
        <v>6</v>
      </c>
      <c r="J18793" s="2">
        <v>10</v>
      </c>
      <c r="K18793" s="2">
        <v>10</v>
      </c>
      <c r="L18793" s="3">
        <v>571095</v>
      </c>
      <c r="M18793" s="2" t="s">
        <v>0</v>
      </c>
      <c r="N18793" s="4" t="s">
        <v>21</v>
      </c>
    </row>
    <row r="18794" spans="1:14" x14ac:dyDescent="0.25">
      <c r="A18794" s="1" t="s">
        <v>370</v>
      </c>
      <c r="B18794" s="2" t="s">
        <v>624</v>
      </c>
      <c r="C18794" s="2" t="s">
        <v>2386</v>
      </c>
      <c r="D18794" s="2" t="s">
        <v>17952</v>
      </c>
      <c r="E18794" s="2" t="s">
        <v>14653</v>
      </c>
      <c r="F18794" s="2">
        <v>27112802</v>
      </c>
      <c r="G18794" s="2" t="s">
        <v>496</v>
      </c>
      <c r="H18794" s="2">
        <v>3</v>
      </c>
      <c r="I18794" s="2">
        <v>6</v>
      </c>
      <c r="J18794" s="2">
        <v>10</v>
      </c>
      <c r="K18794" s="2">
        <v>4</v>
      </c>
      <c r="L18794" s="3">
        <v>39270</v>
      </c>
      <c r="M18794" s="2" t="s">
        <v>0</v>
      </c>
      <c r="N18794" s="4" t="s">
        <v>21</v>
      </c>
    </row>
    <row r="18795" spans="1:14" x14ac:dyDescent="0.25">
      <c r="A18795" s="1" t="s">
        <v>370</v>
      </c>
      <c r="B18795" s="2" t="s">
        <v>624</v>
      </c>
      <c r="C18795" s="2" t="s">
        <v>2417</v>
      </c>
      <c r="D18795" s="2" t="s">
        <v>17953</v>
      </c>
      <c r="E18795" s="2" t="s">
        <v>14654</v>
      </c>
      <c r="F18795" s="2">
        <v>53131643</v>
      </c>
      <c r="G18795" s="2" t="s">
        <v>490</v>
      </c>
      <c r="H18795" s="2">
        <v>1</v>
      </c>
      <c r="I18795" s="2">
        <v>9</v>
      </c>
      <c r="J18795" s="2">
        <v>16</v>
      </c>
      <c r="K18795" s="2">
        <v>3</v>
      </c>
      <c r="L18795" s="3">
        <v>371199.99998999998</v>
      </c>
      <c r="M18795" s="2" t="s">
        <v>0</v>
      </c>
      <c r="N18795" s="4" t="s">
        <v>21</v>
      </c>
    </row>
    <row r="18796" spans="1:14" x14ac:dyDescent="0.25">
      <c r="A18796" s="1" t="s">
        <v>370</v>
      </c>
      <c r="B18796" s="2" t="s">
        <v>624</v>
      </c>
      <c r="C18796" s="2" t="s">
        <v>2417</v>
      </c>
      <c r="D18796" s="2" t="s">
        <v>17953</v>
      </c>
      <c r="E18796" s="2" t="s">
        <v>14655</v>
      </c>
      <c r="F18796" s="2">
        <v>53131603</v>
      </c>
      <c r="G18796" s="2" t="s">
        <v>490</v>
      </c>
      <c r="H18796" s="2">
        <v>1</v>
      </c>
      <c r="I18796" s="2">
        <v>9</v>
      </c>
      <c r="J18796" s="2">
        <v>16</v>
      </c>
      <c r="K18796" s="2">
        <v>5</v>
      </c>
      <c r="L18796" s="3">
        <v>622800</v>
      </c>
      <c r="M18796" s="2" t="s">
        <v>0</v>
      </c>
      <c r="N18796" s="4" t="s">
        <v>21</v>
      </c>
    </row>
    <row r="18797" spans="1:14" x14ac:dyDescent="0.25">
      <c r="A18797" s="1" t="s">
        <v>370</v>
      </c>
      <c r="B18797" s="2" t="s">
        <v>122</v>
      </c>
      <c r="C18797" s="2" t="s">
        <v>257</v>
      </c>
      <c r="D18797" s="2" t="s">
        <v>258</v>
      </c>
      <c r="E18797" s="2" t="s">
        <v>14656</v>
      </c>
      <c r="F18797" s="2">
        <v>43201401</v>
      </c>
      <c r="G18797" s="2" t="s">
        <v>17856</v>
      </c>
      <c r="H18797" s="2">
        <v>1</v>
      </c>
      <c r="I18797" s="2">
        <v>6</v>
      </c>
      <c r="J18797" s="2">
        <v>10</v>
      </c>
      <c r="K18797" s="2">
        <v>4</v>
      </c>
      <c r="L18797" s="3">
        <v>880000</v>
      </c>
      <c r="M18797" s="2" t="s">
        <v>0</v>
      </c>
      <c r="N18797" s="4" t="s">
        <v>21</v>
      </c>
    </row>
    <row r="18798" spans="1:14" x14ac:dyDescent="0.25">
      <c r="A18798" s="1" t="s">
        <v>370</v>
      </c>
      <c r="B18798" s="2" t="s">
        <v>122</v>
      </c>
      <c r="C18798" s="2" t="s">
        <v>257</v>
      </c>
      <c r="D18798" s="2" t="s">
        <v>258</v>
      </c>
      <c r="E18798" s="2" t="s">
        <v>14657</v>
      </c>
      <c r="F18798" s="2">
        <v>43201401</v>
      </c>
      <c r="G18798" s="2" t="s">
        <v>17856</v>
      </c>
      <c r="H18798" s="2">
        <v>1</v>
      </c>
      <c r="I18798" s="2">
        <v>6</v>
      </c>
      <c r="J18798" s="2">
        <v>10</v>
      </c>
      <c r="K18798" s="2">
        <v>1</v>
      </c>
      <c r="L18798" s="3">
        <v>7385477</v>
      </c>
      <c r="M18798" s="2" t="s">
        <v>0</v>
      </c>
      <c r="N18798" s="4" t="s">
        <v>21</v>
      </c>
    </row>
    <row r="18799" spans="1:14" x14ac:dyDescent="0.25">
      <c r="A18799" s="1" t="s">
        <v>370</v>
      </c>
      <c r="B18799" s="2" t="s">
        <v>122</v>
      </c>
      <c r="C18799" s="2" t="s">
        <v>257</v>
      </c>
      <c r="D18799" s="2" t="s">
        <v>258</v>
      </c>
      <c r="E18799" s="2" t="s">
        <v>19037</v>
      </c>
      <c r="F18799" s="2">
        <v>43201401</v>
      </c>
      <c r="G18799" s="2" t="s">
        <v>17856</v>
      </c>
      <c r="H18799" s="2">
        <v>1</v>
      </c>
      <c r="I18799" s="2">
        <v>6</v>
      </c>
      <c r="J18799" s="2">
        <v>10</v>
      </c>
      <c r="K18799" s="2">
        <v>1</v>
      </c>
      <c r="L18799" s="3">
        <v>2700000</v>
      </c>
      <c r="M18799" s="2" t="s">
        <v>0</v>
      </c>
      <c r="N18799" s="4" t="s">
        <v>21</v>
      </c>
    </row>
    <row r="18800" spans="1:14" x14ac:dyDescent="0.25">
      <c r="A18800" s="1" t="s">
        <v>370</v>
      </c>
      <c r="B18800" s="2" t="s">
        <v>122</v>
      </c>
      <c r="C18800" s="2" t="s">
        <v>257</v>
      </c>
      <c r="D18800" s="2" t="s">
        <v>258</v>
      </c>
      <c r="E18800" s="2" t="s">
        <v>19038</v>
      </c>
      <c r="F18800" s="2">
        <v>32101626</v>
      </c>
      <c r="G18800" s="2" t="s">
        <v>17856</v>
      </c>
      <c r="H18800" s="2">
        <v>1</v>
      </c>
      <c r="I18800" s="2">
        <v>6</v>
      </c>
      <c r="J18800" s="2">
        <v>10</v>
      </c>
      <c r="K18800" s="2">
        <v>1</v>
      </c>
      <c r="L18800" s="3">
        <v>2450000</v>
      </c>
      <c r="M18800" s="2" t="s">
        <v>0</v>
      </c>
      <c r="N18800" s="4" t="s">
        <v>21</v>
      </c>
    </row>
    <row r="18801" spans="1:14" x14ac:dyDescent="0.25">
      <c r="A18801" s="1" t="s">
        <v>370</v>
      </c>
      <c r="B18801" s="2" t="s">
        <v>122</v>
      </c>
      <c r="C18801" s="2" t="s">
        <v>257</v>
      </c>
      <c r="D18801" s="2" t="s">
        <v>258</v>
      </c>
      <c r="E18801" s="2" t="s">
        <v>14658</v>
      </c>
      <c r="F18801" s="2">
        <v>43201411</v>
      </c>
      <c r="G18801" s="2" t="s">
        <v>17856</v>
      </c>
      <c r="H18801" s="2">
        <v>1</v>
      </c>
      <c r="I18801" s="2">
        <v>6</v>
      </c>
      <c r="J18801" s="2">
        <v>10</v>
      </c>
      <c r="K18801" s="2">
        <v>1</v>
      </c>
      <c r="L18801" s="3">
        <v>850000</v>
      </c>
      <c r="M18801" s="2" t="s">
        <v>0</v>
      </c>
      <c r="N18801" s="4" t="s">
        <v>21</v>
      </c>
    </row>
    <row r="18802" spans="1:14" x14ac:dyDescent="0.25">
      <c r="A18802" s="1" t="s">
        <v>370</v>
      </c>
      <c r="B18802" s="2" t="s">
        <v>122</v>
      </c>
      <c r="C18802" s="2" t="s">
        <v>257</v>
      </c>
      <c r="D18802" s="2" t="s">
        <v>258</v>
      </c>
      <c r="E18802" s="2" t="s">
        <v>14659</v>
      </c>
      <c r="F18802" s="2" t="s">
        <v>14660</v>
      </c>
      <c r="G18802" s="2" t="s">
        <v>17856</v>
      </c>
      <c r="H18802" s="2">
        <v>1</v>
      </c>
      <c r="I18802" s="2">
        <v>6</v>
      </c>
      <c r="J18802" s="2">
        <v>10</v>
      </c>
      <c r="K18802" s="2">
        <v>3</v>
      </c>
      <c r="L18802" s="3">
        <v>660000</v>
      </c>
      <c r="M18802" s="2" t="s">
        <v>0</v>
      </c>
      <c r="N18802" s="4" t="s">
        <v>21</v>
      </c>
    </row>
    <row r="18803" spans="1:14" x14ac:dyDescent="0.25">
      <c r="A18803" s="1" t="s">
        <v>370</v>
      </c>
      <c r="B18803" s="2" t="s">
        <v>122</v>
      </c>
      <c r="C18803" s="2" t="s">
        <v>257</v>
      </c>
      <c r="D18803" s="2" t="s">
        <v>258</v>
      </c>
      <c r="E18803" s="2" t="s">
        <v>19039</v>
      </c>
      <c r="F18803" s="2">
        <v>43201402</v>
      </c>
      <c r="G18803" s="2" t="s">
        <v>17856</v>
      </c>
      <c r="H18803" s="2">
        <v>1</v>
      </c>
      <c r="I18803" s="2">
        <v>6</v>
      </c>
      <c r="J18803" s="2">
        <v>10</v>
      </c>
      <c r="K18803" s="2">
        <v>2</v>
      </c>
      <c r="L18803" s="3">
        <v>1040000</v>
      </c>
      <c r="M18803" s="2" t="s">
        <v>0</v>
      </c>
      <c r="N18803" s="4" t="s">
        <v>21</v>
      </c>
    </row>
    <row r="18804" spans="1:14" x14ac:dyDescent="0.25">
      <c r="A18804" s="1" t="s">
        <v>370</v>
      </c>
      <c r="B18804" s="2" t="s">
        <v>122</v>
      </c>
      <c r="C18804" s="2" t="s">
        <v>257</v>
      </c>
      <c r="D18804" s="2" t="s">
        <v>258</v>
      </c>
      <c r="E18804" s="2" t="s">
        <v>14661</v>
      </c>
      <c r="F18804" s="2">
        <v>39121022</v>
      </c>
      <c r="G18804" s="2" t="s">
        <v>17856</v>
      </c>
      <c r="H18804" s="2">
        <v>1</v>
      </c>
      <c r="I18804" s="2">
        <v>6</v>
      </c>
      <c r="J18804" s="2">
        <v>10</v>
      </c>
      <c r="K18804" s="2">
        <v>1</v>
      </c>
      <c r="L18804" s="3">
        <v>700000</v>
      </c>
      <c r="M18804" s="2" t="s">
        <v>0</v>
      </c>
      <c r="N18804" s="4" t="s">
        <v>21</v>
      </c>
    </row>
    <row r="18805" spans="1:14" x14ac:dyDescent="0.25">
      <c r="A18805" s="1" t="s">
        <v>370</v>
      </c>
      <c r="B18805" s="2" t="s">
        <v>122</v>
      </c>
      <c r="C18805" s="2" t="s">
        <v>257</v>
      </c>
      <c r="D18805" s="2" t="s">
        <v>258</v>
      </c>
      <c r="E18805" s="2" t="s">
        <v>14662</v>
      </c>
      <c r="F18805" s="2">
        <v>39121022</v>
      </c>
      <c r="G18805" s="2" t="s">
        <v>17856</v>
      </c>
      <c r="H18805" s="2">
        <v>1</v>
      </c>
      <c r="I18805" s="2">
        <v>6</v>
      </c>
      <c r="J18805" s="2">
        <v>10</v>
      </c>
      <c r="K18805" s="2">
        <v>1</v>
      </c>
      <c r="L18805" s="3">
        <v>1220000</v>
      </c>
      <c r="M18805" s="2" t="s">
        <v>0</v>
      </c>
      <c r="N18805" s="4" t="s">
        <v>21</v>
      </c>
    </row>
    <row r="18806" spans="1:14" x14ac:dyDescent="0.25">
      <c r="A18806" s="1" t="s">
        <v>370</v>
      </c>
      <c r="B18806" s="2" t="s">
        <v>122</v>
      </c>
      <c r="C18806" s="2" t="s">
        <v>257</v>
      </c>
      <c r="D18806" s="2" t="s">
        <v>258</v>
      </c>
      <c r="E18806" s="2" t="s">
        <v>14663</v>
      </c>
      <c r="F18806" s="2">
        <v>40101604</v>
      </c>
      <c r="G18806" s="2" t="s">
        <v>17856</v>
      </c>
      <c r="H18806" s="2">
        <v>1</v>
      </c>
      <c r="I18806" s="2">
        <v>6</v>
      </c>
      <c r="J18806" s="2">
        <v>10</v>
      </c>
      <c r="K18806" s="2">
        <v>1</v>
      </c>
      <c r="L18806" s="3">
        <v>180000</v>
      </c>
      <c r="M18806" s="2" t="s">
        <v>0</v>
      </c>
      <c r="N18806" s="4" t="s">
        <v>21</v>
      </c>
    </row>
    <row r="18807" spans="1:14" x14ac:dyDescent="0.25">
      <c r="A18807" s="1" t="s">
        <v>370</v>
      </c>
      <c r="B18807" s="2" t="s">
        <v>122</v>
      </c>
      <c r="C18807" s="2" t="s">
        <v>257</v>
      </c>
      <c r="D18807" s="2" t="s">
        <v>258</v>
      </c>
      <c r="E18807" s="2" t="s">
        <v>14664</v>
      </c>
      <c r="F18807" s="2">
        <v>43211600</v>
      </c>
      <c r="G18807" s="2" t="s">
        <v>17856</v>
      </c>
      <c r="H18807" s="2">
        <v>1</v>
      </c>
      <c r="I18807" s="2">
        <v>6</v>
      </c>
      <c r="J18807" s="2">
        <v>10</v>
      </c>
      <c r="K18807" s="2">
        <v>1</v>
      </c>
      <c r="L18807" s="3">
        <v>270000</v>
      </c>
      <c r="M18807" s="2" t="s">
        <v>0</v>
      </c>
      <c r="N18807" s="4" t="s">
        <v>21</v>
      </c>
    </row>
    <row r="18808" spans="1:14" x14ac:dyDescent="0.25">
      <c r="A18808" s="1" t="s">
        <v>370</v>
      </c>
      <c r="B18808" s="2" t="s">
        <v>122</v>
      </c>
      <c r="C18808" s="2" t="s">
        <v>257</v>
      </c>
      <c r="D18808" s="2" t="s">
        <v>258</v>
      </c>
      <c r="E18808" s="2" t="s">
        <v>14665</v>
      </c>
      <c r="F18808" s="2">
        <v>43211706</v>
      </c>
      <c r="G18808" s="2" t="s">
        <v>17856</v>
      </c>
      <c r="H18808" s="2">
        <v>1</v>
      </c>
      <c r="I18808" s="2">
        <v>6</v>
      </c>
      <c r="J18808" s="2">
        <v>10</v>
      </c>
      <c r="K18808" s="2">
        <v>2</v>
      </c>
      <c r="L18808" s="3">
        <v>340000</v>
      </c>
      <c r="M18808" s="2" t="s">
        <v>0</v>
      </c>
      <c r="N18808" s="4" t="s">
        <v>21</v>
      </c>
    </row>
    <row r="18809" spans="1:14" x14ac:dyDescent="0.25">
      <c r="A18809" s="1" t="s">
        <v>370</v>
      </c>
      <c r="B18809" s="2" t="s">
        <v>122</v>
      </c>
      <c r="C18809" s="2" t="s">
        <v>257</v>
      </c>
      <c r="D18809" s="2" t="s">
        <v>258</v>
      </c>
      <c r="E18809" s="2" t="s">
        <v>14666</v>
      </c>
      <c r="F18809" s="2">
        <v>43202215</v>
      </c>
      <c r="G18809" s="2" t="s">
        <v>17856</v>
      </c>
      <c r="H18809" s="2">
        <v>1</v>
      </c>
      <c r="I18809" s="2">
        <v>6</v>
      </c>
      <c r="J18809" s="2">
        <v>10</v>
      </c>
      <c r="K18809" s="2">
        <v>2</v>
      </c>
      <c r="L18809" s="3">
        <v>160000</v>
      </c>
      <c r="M18809" s="2" t="s">
        <v>0</v>
      </c>
      <c r="N18809" s="4" t="s">
        <v>21</v>
      </c>
    </row>
    <row r="18810" spans="1:14" x14ac:dyDescent="0.25">
      <c r="A18810" s="1" t="s">
        <v>370</v>
      </c>
      <c r="B18810" s="2" t="s">
        <v>122</v>
      </c>
      <c r="C18810" s="2" t="s">
        <v>257</v>
      </c>
      <c r="D18810" s="2" t="s">
        <v>258</v>
      </c>
      <c r="E18810" s="2" t="s">
        <v>14667</v>
      </c>
      <c r="F18810" s="2">
        <v>43222640</v>
      </c>
      <c r="G18810" s="2" t="s">
        <v>17856</v>
      </c>
      <c r="H18810" s="2">
        <v>1</v>
      </c>
      <c r="I18810" s="2">
        <v>6</v>
      </c>
      <c r="J18810" s="2">
        <v>10</v>
      </c>
      <c r="K18810" s="2">
        <v>2</v>
      </c>
      <c r="L18810" s="3">
        <v>260000</v>
      </c>
      <c r="M18810" s="2" t="s">
        <v>0</v>
      </c>
      <c r="N18810" s="4" t="s">
        <v>21</v>
      </c>
    </row>
    <row r="18811" spans="1:14" x14ac:dyDescent="0.25">
      <c r="A18811" s="1" t="s">
        <v>370</v>
      </c>
      <c r="B18811" s="2" t="s">
        <v>122</v>
      </c>
      <c r="C18811" s="2" t="s">
        <v>257</v>
      </c>
      <c r="D18811" s="2" t="s">
        <v>258</v>
      </c>
      <c r="E18811" s="2" t="s">
        <v>14668</v>
      </c>
      <c r="F18811" s="2">
        <v>39122227</v>
      </c>
      <c r="G18811" s="2" t="s">
        <v>17856</v>
      </c>
      <c r="H18811" s="2">
        <v>1</v>
      </c>
      <c r="I18811" s="2">
        <v>6</v>
      </c>
      <c r="J18811" s="2">
        <v>10</v>
      </c>
      <c r="K18811" s="2">
        <v>2</v>
      </c>
      <c r="L18811" s="3">
        <v>3200000</v>
      </c>
      <c r="M18811" s="2" t="s">
        <v>0</v>
      </c>
      <c r="N18811" s="4" t="s">
        <v>21</v>
      </c>
    </row>
    <row r="18812" spans="1:14" x14ac:dyDescent="0.25">
      <c r="A18812" s="1" t="s">
        <v>370</v>
      </c>
      <c r="B18812" s="2" t="s">
        <v>122</v>
      </c>
      <c r="C18812" s="2" t="s">
        <v>257</v>
      </c>
      <c r="D18812" s="2" t="s">
        <v>258</v>
      </c>
      <c r="E18812" s="2" t="s">
        <v>14669</v>
      </c>
      <c r="F18812" s="2">
        <v>40101604</v>
      </c>
      <c r="G18812" s="2" t="s">
        <v>17856</v>
      </c>
      <c r="H18812" s="2">
        <v>1</v>
      </c>
      <c r="I18812" s="2">
        <v>6</v>
      </c>
      <c r="J18812" s="2">
        <v>10</v>
      </c>
      <c r="K18812" s="2">
        <v>1</v>
      </c>
      <c r="L18812" s="3">
        <v>854783</v>
      </c>
      <c r="M18812" s="2" t="s">
        <v>0</v>
      </c>
      <c r="N18812" s="4" t="s">
        <v>21</v>
      </c>
    </row>
    <row r="18813" spans="1:14" x14ac:dyDescent="0.25">
      <c r="A18813" s="1" t="s">
        <v>370</v>
      </c>
      <c r="B18813" s="2" t="s">
        <v>378</v>
      </c>
      <c r="C18813" s="2" t="s">
        <v>2425</v>
      </c>
      <c r="D18813" s="2" t="s">
        <v>17954</v>
      </c>
      <c r="E18813" s="2" t="s">
        <v>14670</v>
      </c>
      <c r="F18813" s="2">
        <v>39121311</v>
      </c>
      <c r="G18813" s="2" t="s">
        <v>496</v>
      </c>
      <c r="H18813" s="2">
        <v>1</v>
      </c>
      <c r="I18813" s="2">
        <v>9</v>
      </c>
      <c r="J18813" s="2">
        <v>16</v>
      </c>
      <c r="K18813" s="2">
        <v>1</v>
      </c>
      <c r="L18813" s="3">
        <v>21000000</v>
      </c>
      <c r="M18813" s="2" t="s">
        <v>20</v>
      </c>
      <c r="N18813" s="4" t="s">
        <v>21</v>
      </c>
    </row>
    <row r="18814" spans="1:14" x14ac:dyDescent="0.25">
      <c r="A18814" s="1" t="s">
        <v>370</v>
      </c>
      <c r="B18814" s="2" t="s">
        <v>378</v>
      </c>
      <c r="C18814" s="2" t="s">
        <v>2425</v>
      </c>
      <c r="D18814" s="2" t="s">
        <v>17954</v>
      </c>
      <c r="E18814" s="2" t="s">
        <v>4232</v>
      </c>
      <c r="F18814" s="2">
        <v>39121440</v>
      </c>
      <c r="G18814" s="2" t="s">
        <v>496</v>
      </c>
      <c r="H18814" s="2">
        <v>3</v>
      </c>
      <c r="I18814" s="2">
        <v>6</v>
      </c>
      <c r="J18814" s="2">
        <v>10</v>
      </c>
      <c r="K18814" s="2">
        <v>1</v>
      </c>
      <c r="L18814" s="3">
        <v>123760</v>
      </c>
      <c r="M18814" s="2" t="s">
        <v>0</v>
      </c>
      <c r="N18814" s="4" t="s">
        <v>21</v>
      </c>
    </row>
    <row r="18815" spans="1:14" x14ac:dyDescent="0.25">
      <c r="A18815" s="1" t="s">
        <v>370</v>
      </c>
      <c r="B18815" s="2" t="s">
        <v>378</v>
      </c>
      <c r="C18815" s="2" t="s">
        <v>2425</v>
      </c>
      <c r="D18815" s="2" t="s">
        <v>17954</v>
      </c>
      <c r="E18815" s="2" t="s">
        <v>14671</v>
      </c>
      <c r="F18815" s="2">
        <v>43222826</v>
      </c>
      <c r="G18815" s="2" t="s">
        <v>496</v>
      </c>
      <c r="H18815" s="2">
        <v>3</v>
      </c>
      <c r="I18815" s="2">
        <v>6</v>
      </c>
      <c r="J18815" s="2">
        <v>10</v>
      </c>
      <c r="K18815" s="2">
        <v>100</v>
      </c>
      <c r="L18815" s="3">
        <v>49980</v>
      </c>
      <c r="M18815" s="2" t="s">
        <v>0</v>
      </c>
      <c r="N18815" s="4" t="s">
        <v>21</v>
      </c>
    </row>
    <row r="18816" spans="1:14" x14ac:dyDescent="0.25">
      <c r="A18816" s="1" t="s">
        <v>370</v>
      </c>
      <c r="B18816" s="2" t="s">
        <v>378</v>
      </c>
      <c r="C18816" s="2" t="s">
        <v>2425</v>
      </c>
      <c r="D18816" s="2" t="s">
        <v>17954</v>
      </c>
      <c r="E18816" s="2" t="s">
        <v>14672</v>
      </c>
      <c r="F18816" s="2">
        <v>41113633</v>
      </c>
      <c r="G18816" s="2" t="s">
        <v>17856</v>
      </c>
      <c r="H18816" s="2">
        <v>1</v>
      </c>
      <c r="I18816" s="2">
        <v>6</v>
      </c>
      <c r="J18816" s="2">
        <v>10</v>
      </c>
      <c r="K18816" s="2">
        <v>4</v>
      </c>
      <c r="L18816" s="3">
        <v>960000</v>
      </c>
      <c r="M18816" s="2" t="s">
        <v>0</v>
      </c>
      <c r="N18816" s="4" t="s">
        <v>21</v>
      </c>
    </row>
    <row r="18817" spans="1:14" x14ac:dyDescent="0.25">
      <c r="A18817" s="1" t="s">
        <v>370</v>
      </c>
      <c r="B18817" s="2" t="s">
        <v>378</v>
      </c>
      <c r="C18817" s="2" t="s">
        <v>2425</v>
      </c>
      <c r="D18817" s="2" t="s">
        <v>17954</v>
      </c>
      <c r="E18817" s="2" t="s">
        <v>14673</v>
      </c>
      <c r="F18817" s="2">
        <v>41113633</v>
      </c>
      <c r="G18817" s="2" t="s">
        <v>17856</v>
      </c>
      <c r="H18817" s="2">
        <v>1</v>
      </c>
      <c r="I18817" s="2">
        <v>6</v>
      </c>
      <c r="J18817" s="2">
        <v>10</v>
      </c>
      <c r="K18817" s="2">
        <v>5</v>
      </c>
      <c r="L18817" s="3">
        <v>725000</v>
      </c>
      <c r="M18817" s="2" t="s">
        <v>0</v>
      </c>
      <c r="N18817" s="4" t="s">
        <v>21</v>
      </c>
    </row>
    <row r="18818" spans="1:14" x14ac:dyDescent="0.25">
      <c r="A18818" s="1" t="s">
        <v>370</v>
      </c>
      <c r="B18818" s="2" t="s">
        <v>378</v>
      </c>
      <c r="C18818" s="2" t="s">
        <v>2425</v>
      </c>
      <c r="D18818" s="2" t="s">
        <v>17954</v>
      </c>
      <c r="E18818" s="2" t="s">
        <v>14674</v>
      </c>
      <c r="F18818" s="2">
        <v>41113633</v>
      </c>
      <c r="G18818" s="2" t="s">
        <v>17856</v>
      </c>
      <c r="H18818" s="2">
        <v>1</v>
      </c>
      <c r="I18818" s="2">
        <v>6</v>
      </c>
      <c r="J18818" s="2">
        <v>10</v>
      </c>
      <c r="K18818" s="2">
        <v>4</v>
      </c>
      <c r="L18818" s="3">
        <v>1500000</v>
      </c>
      <c r="M18818" s="2" t="s">
        <v>0</v>
      </c>
      <c r="N18818" s="4" t="s">
        <v>21</v>
      </c>
    </row>
    <row r="18819" spans="1:14" x14ac:dyDescent="0.25">
      <c r="A18819" s="1" t="s">
        <v>370</v>
      </c>
      <c r="B18819" s="2" t="s">
        <v>378</v>
      </c>
      <c r="C18819" s="2" t="s">
        <v>2425</v>
      </c>
      <c r="D18819" s="2" t="s">
        <v>17954</v>
      </c>
      <c r="E18819" s="2" t="s">
        <v>14675</v>
      </c>
      <c r="F18819" s="2">
        <v>25202104</v>
      </c>
      <c r="G18819" s="2" t="s">
        <v>17856</v>
      </c>
      <c r="H18819" s="2">
        <v>1</v>
      </c>
      <c r="I18819" s="2">
        <v>6</v>
      </c>
      <c r="J18819" s="2">
        <v>10</v>
      </c>
      <c r="K18819" s="2">
        <v>1</v>
      </c>
      <c r="L18819" s="3">
        <v>1420300</v>
      </c>
      <c r="M18819" s="2" t="s">
        <v>0</v>
      </c>
      <c r="N18819" s="4" t="s">
        <v>21</v>
      </c>
    </row>
    <row r="18820" spans="1:14" x14ac:dyDescent="0.25">
      <c r="A18820" s="1" t="s">
        <v>370</v>
      </c>
      <c r="B18820" s="2" t="s">
        <v>378</v>
      </c>
      <c r="C18820" s="2" t="s">
        <v>2536</v>
      </c>
      <c r="D18820" s="2" t="s">
        <v>17956</v>
      </c>
      <c r="E18820" s="2" t="s">
        <v>14676</v>
      </c>
      <c r="F18820" s="2">
        <v>39101600</v>
      </c>
      <c r="G18820" s="2" t="s">
        <v>496</v>
      </c>
      <c r="H18820" s="2">
        <v>1</v>
      </c>
      <c r="I18820" s="2">
        <v>9</v>
      </c>
      <c r="J18820" s="2">
        <v>16</v>
      </c>
      <c r="K18820" s="2">
        <v>1</v>
      </c>
      <c r="L18820" s="3">
        <v>9000000</v>
      </c>
      <c r="M18820" s="2" t="s">
        <v>20</v>
      </c>
      <c r="N18820" s="4" t="s">
        <v>21</v>
      </c>
    </row>
    <row r="18821" spans="1:14" x14ac:dyDescent="0.25">
      <c r="A18821" s="1" t="s">
        <v>370</v>
      </c>
      <c r="B18821" s="2" t="s">
        <v>378</v>
      </c>
      <c r="C18821" s="2" t="s">
        <v>2536</v>
      </c>
      <c r="D18821" s="2" t="s">
        <v>17956</v>
      </c>
      <c r="E18821" s="2" t="s">
        <v>6807</v>
      </c>
      <c r="F18821" s="2">
        <v>39101601</v>
      </c>
      <c r="G18821" s="2" t="s">
        <v>496</v>
      </c>
      <c r="H18821" s="2">
        <v>3</v>
      </c>
      <c r="I18821" s="2">
        <v>6</v>
      </c>
      <c r="J18821" s="2">
        <v>10</v>
      </c>
      <c r="K18821" s="2">
        <v>1</v>
      </c>
      <c r="L18821" s="3">
        <v>773500</v>
      </c>
      <c r="M18821" s="2" t="s">
        <v>20</v>
      </c>
      <c r="N18821" s="4" t="s">
        <v>21</v>
      </c>
    </row>
    <row r="18822" spans="1:14" x14ac:dyDescent="0.25">
      <c r="A18822" s="1" t="s">
        <v>370</v>
      </c>
      <c r="B18822" s="2" t="s">
        <v>128</v>
      </c>
      <c r="C18822" s="2" t="s">
        <v>627</v>
      </c>
      <c r="D18822" s="2" t="s">
        <v>17895</v>
      </c>
      <c r="E18822" s="2" t="s">
        <v>14677</v>
      </c>
      <c r="F18822" s="2">
        <v>81112502</v>
      </c>
      <c r="G18822" s="2" t="s">
        <v>19</v>
      </c>
      <c r="H18822" s="2">
        <v>1</v>
      </c>
      <c r="I18822" s="2">
        <v>11</v>
      </c>
      <c r="J18822" s="2">
        <v>16</v>
      </c>
      <c r="K18822" s="2">
        <v>25</v>
      </c>
      <c r="L18822" s="3">
        <v>37000000</v>
      </c>
      <c r="M18822" s="2" t="s">
        <v>0</v>
      </c>
      <c r="N18822" s="4" t="s">
        <v>21</v>
      </c>
    </row>
    <row r="18823" spans="1:14" x14ac:dyDescent="0.25">
      <c r="A18823" s="1" t="s">
        <v>370</v>
      </c>
      <c r="B18823" s="2" t="s">
        <v>128</v>
      </c>
      <c r="C18823" s="2" t="s">
        <v>627</v>
      </c>
      <c r="D18823" s="2" t="s">
        <v>17895</v>
      </c>
      <c r="E18823" s="2" t="s">
        <v>14678</v>
      </c>
      <c r="F18823" s="2">
        <v>81112502</v>
      </c>
      <c r="G18823" s="2" t="s">
        <v>19</v>
      </c>
      <c r="H18823" s="2">
        <v>1</v>
      </c>
      <c r="I18823" s="2">
        <v>11</v>
      </c>
      <c r="J18823" s="2">
        <v>16</v>
      </c>
      <c r="K18823" s="2">
        <v>120</v>
      </c>
      <c r="L18823" s="3">
        <v>27600000</v>
      </c>
      <c r="M18823" s="2" t="s">
        <v>20</v>
      </c>
      <c r="N18823" s="4" t="s">
        <v>21</v>
      </c>
    </row>
    <row r="18824" spans="1:14" x14ac:dyDescent="0.25">
      <c r="A18824" s="1" t="s">
        <v>370</v>
      </c>
      <c r="B18824" s="2" t="s">
        <v>128</v>
      </c>
      <c r="C18824" s="2" t="s">
        <v>627</v>
      </c>
      <c r="D18824" s="2" t="s">
        <v>17895</v>
      </c>
      <c r="E18824" s="2" t="s">
        <v>14679</v>
      </c>
      <c r="F18824" s="2">
        <v>43232504</v>
      </c>
      <c r="G18824" s="2" t="s">
        <v>17856</v>
      </c>
      <c r="H18824" s="2">
        <v>1</v>
      </c>
      <c r="I18824" s="2">
        <v>6</v>
      </c>
      <c r="J18824" s="2">
        <v>10</v>
      </c>
      <c r="K18824" s="2">
        <v>2</v>
      </c>
      <c r="L18824" s="3">
        <v>1233400</v>
      </c>
      <c r="M18824" s="2" t="s">
        <v>0</v>
      </c>
      <c r="N18824" s="4" t="s">
        <v>21</v>
      </c>
    </row>
    <row r="18825" spans="1:14" x14ac:dyDescent="0.25">
      <c r="A18825" s="1" t="s">
        <v>370</v>
      </c>
      <c r="B18825" s="2" t="s">
        <v>128</v>
      </c>
      <c r="C18825" s="2" t="s">
        <v>627</v>
      </c>
      <c r="D18825" s="2" t="s">
        <v>17895</v>
      </c>
      <c r="E18825" s="2" t="s">
        <v>14680</v>
      </c>
      <c r="F18825" s="2">
        <v>43232504</v>
      </c>
      <c r="G18825" s="2" t="s">
        <v>17856</v>
      </c>
      <c r="H18825" s="2">
        <v>1</v>
      </c>
      <c r="I18825" s="2">
        <v>6</v>
      </c>
      <c r="J18825" s="2">
        <v>10</v>
      </c>
      <c r="K18825" s="2">
        <v>2</v>
      </c>
      <c r="L18825" s="3">
        <v>917000</v>
      </c>
      <c r="M18825" s="2" t="s">
        <v>0</v>
      </c>
      <c r="N18825" s="4" t="s">
        <v>21</v>
      </c>
    </row>
    <row r="18826" spans="1:14" x14ac:dyDescent="0.25">
      <c r="A18826" s="1" t="s">
        <v>370</v>
      </c>
      <c r="B18826" s="2" t="s">
        <v>128</v>
      </c>
      <c r="C18826" s="2" t="s">
        <v>627</v>
      </c>
      <c r="D18826" s="2" t="s">
        <v>17895</v>
      </c>
      <c r="E18826" s="2" t="s">
        <v>14681</v>
      </c>
      <c r="F18826" s="2">
        <v>43232400</v>
      </c>
      <c r="G18826" s="2" t="s">
        <v>17856</v>
      </c>
      <c r="H18826" s="2">
        <v>1</v>
      </c>
      <c r="I18826" s="2">
        <v>6</v>
      </c>
      <c r="J18826" s="2">
        <v>10</v>
      </c>
      <c r="K18826" s="2">
        <v>1</v>
      </c>
      <c r="L18826" s="3">
        <v>324800</v>
      </c>
      <c r="M18826" s="2" t="s">
        <v>0</v>
      </c>
      <c r="N18826" s="4" t="s">
        <v>21</v>
      </c>
    </row>
    <row r="18827" spans="1:14" x14ac:dyDescent="0.25">
      <c r="A18827" s="1" t="s">
        <v>370</v>
      </c>
      <c r="B18827" s="2" t="s">
        <v>497</v>
      </c>
      <c r="C18827" s="2" t="s">
        <v>498</v>
      </c>
      <c r="D18827" s="2" t="s">
        <v>17879</v>
      </c>
      <c r="E18827" s="2" t="s">
        <v>14682</v>
      </c>
      <c r="F18827" s="2">
        <v>42294203</v>
      </c>
      <c r="G18827" s="2" t="s">
        <v>490</v>
      </c>
      <c r="H18827" s="2">
        <v>1</v>
      </c>
      <c r="I18827" s="2">
        <v>6</v>
      </c>
      <c r="J18827" s="2">
        <v>16</v>
      </c>
      <c r="K18827" s="2">
        <v>1</v>
      </c>
      <c r="L18827" s="3">
        <v>55000</v>
      </c>
      <c r="M18827" s="2" t="s">
        <v>0</v>
      </c>
      <c r="N18827" s="4" t="s">
        <v>21</v>
      </c>
    </row>
    <row r="18828" spans="1:14" x14ac:dyDescent="0.25">
      <c r="A18828" s="1" t="s">
        <v>370</v>
      </c>
      <c r="B18828" s="2" t="s">
        <v>518</v>
      </c>
      <c r="C18828" s="2" t="s">
        <v>519</v>
      </c>
      <c r="D18828" s="2" t="s">
        <v>17880</v>
      </c>
      <c r="E18828" s="2" t="s">
        <v>14683</v>
      </c>
      <c r="F18828" s="2">
        <v>25202200</v>
      </c>
      <c r="G18828" s="2" t="s">
        <v>19</v>
      </c>
      <c r="H18828" s="2">
        <v>1</v>
      </c>
      <c r="I18828" s="2">
        <v>11</v>
      </c>
      <c r="J18828" s="2">
        <v>10</v>
      </c>
      <c r="K18828" s="2">
        <v>1</v>
      </c>
      <c r="L18828" s="3">
        <v>384398527</v>
      </c>
      <c r="M18828" s="2" t="s">
        <v>20</v>
      </c>
      <c r="N18828" s="4" t="s">
        <v>21</v>
      </c>
    </row>
    <row r="18829" spans="1:14" x14ac:dyDescent="0.25">
      <c r="A18829" s="1" t="s">
        <v>370</v>
      </c>
      <c r="B18829" s="2" t="s">
        <v>518</v>
      </c>
      <c r="C18829" s="2" t="s">
        <v>519</v>
      </c>
      <c r="D18829" s="2" t="s">
        <v>17880</v>
      </c>
      <c r="E18829" s="2" t="s">
        <v>14684</v>
      </c>
      <c r="F18829" s="2">
        <v>25201507</v>
      </c>
      <c r="G18829" s="2" t="s">
        <v>17856</v>
      </c>
      <c r="H18829" s="2">
        <v>1</v>
      </c>
      <c r="I18829" s="2">
        <v>6</v>
      </c>
      <c r="J18829" s="2">
        <v>10</v>
      </c>
      <c r="K18829" s="2">
        <v>2</v>
      </c>
      <c r="L18829" s="3">
        <v>2200000</v>
      </c>
      <c r="M18829" s="2" t="s">
        <v>0</v>
      </c>
      <c r="N18829" s="4" t="s">
        <v>21</v>
      </c>
    </row>
    <row r="18830" spans="1:14" x14ac:dyDescent="0.25">
      <c r="A18830" s="1" t="s">
        <v>370</v>
      </c>
      <c r="B18830" s="2" t="s">
        <v>518</v>
      </c>
      <c r="C18830" s="2" t="s">
        <v>519</v>
      </c>
      <c r="D18830" s="2" t="s">
        <v>17880</v>
      </c>
      <c r="E18830" s="2" t="s">
        <v>14685</v>
      </c>
      <c r="F18830" s="2">
        <v>25202101</v>
      </c>
      <c r="G18830" s="2" t="s">
        <v>17856</v>
      </c>
      <c r="H18830" s="2">
        <v>1</v>
      </c>
      <c r="I18830" s="2">
        <v>6</v>
      </c>
      <c r="J18830" s="2">
        <v>10</v>
      </c>
      <c r="K18830" s="2">
        <v>2</v>
      </c>
      <c r="L18830" s="3">
        <v>24000000</v>
      </c>
      <c r="M18830" s="2" t="s">
        <v>0</v>
      </c>
      <c r="N18830" s="4" t="s">
        <v>21</v>
      </c>
    </row>
    <row r="18831" spans="1:14" x14ac:dyDescent="0.25">
      <c r="A18831" s="1" t="s">
        <v>370</v>
      </c>
      <c r="B18831" s="2" t="s">
        <v>518</v>
      </c>
      <c r="C18831" s="2" t="s">
        <v>519</v>
      </c>
      <c r="D18831" s="2" t="s">
        <v>17880</v>
      </c>
      <c r="E18831" s="2" t="s">
        <v>14686</v>
      </c>
      <c r="F18831" s="2">
        <v>25201802</v>
      </c>
      <c r="G18831" s="2" t="s">
        <v>17856</v>
      </c>
      <c r="H18831" s="2">
        <v>1</v>
      </c>
      <c r="I18831" s="2">
        <v>6</v>
      </c>
      <c r="J18831" s="2">
        <v>10</v>
      </c>
      <c r="K18831" s="2">
        <v>1</v>
      </c>
      <c r="L18831" s="3">
        <v>3799602</v>
      </c>
      <c r="M18831" s="2" t="s">
        <v>0</v>
      </c>
      <c r="N18831" s="4" t="s">
        <v>21</v>
      </c>
    </row>
    <row r="18832" spans="1:14" x14ac:dyDescent="0.25">
      <c r="A18832" s="1" t="s">
        <v>370</v>
      </c>
      <c r="B18832" s="2" t="s">
        <v>189</v>
      </c>
      <c r="C18832" s="2" t="s">
        <v>2615</v>
      </c>
      <c r="D18832" s="2" t="s">
        <v>17960</v>
      </c>
      <c r="E18832" s="2" t="s">
        <v>14687</v>
      </c>
      <c r="F18832" s="2">
        <v>72102900</v>
      </c>
      <c r="G18832" s="2" t="s">
        <v>496</v>
      </c>
      <c r="H18832" s="2">
        <v>1</v>
      </c>
      <c r="I18832" s="2">
        <v>4</v>
      </c>
      <c r="J18832" s="2">
        <v>10</v>
      </c>
      <c r="K18832" s="2">
        <v>1</v>
      </c>
      <c r="L18832" s="3">
        <v>165000000</v>
      </c>
      <c r="M18832" s="2" t="s">
        <v>20</v>
      </c>
      <c r="N18832" s="4" t="s">
        <v>17384</v>
      </c>
    </row>
    <row r="18833" spans="1:14" x14ac:dyDescent="0.25">
      <c r="A18833" s="1" t="s">
        <v>370</v>
      </c>
      <c r="B18833" s="2" t="s">
        <v>189</v>
      </c>
      <c r="C18833" s="2" t="s">
        <v>2615</v>
      </c>
      <c r="D18833" s="2" t="s">
        <v>17960</v>
      </c>
      <c r="E18833" s="2" t="s">
        <v>14688</v>
      </c>
      <c r="F18833" s="2">
        <v>72102900</v>
      </c>
      <c r="G18833" s="2" t="s">
        <v>496</v>
      </c>
      <c r="H18833" s="2">
        <v>5</v>
      </c>
      <c r="I18833" s="2">
        <v>1</v>
      </c>
      <c r="J18833" s="2">
        <v>16</v>
      </c>
      <c r="K18833" s="2">
        <v>1</v>
      </c>
      <c r="L18833" s="3">
        <v>53461000</v>
      </c>
      <c r="M18833" s="2" t="s">
        <v>20</v>
      </c>
      <c r="N18833" s="4" t="s">
        <v>17385</v>
      </c>
    </row>
    <row r="18834" spans="1:14" x14ac:dyDescent="0.25">
      <c r="A18834" s="1" t="s">
        <v>370</v>
      </c>
      <c r="B18834" s="2" t="s">
        <v>189</v>
      </c>
      <c r="C18834" s="2" t="s">
        <v>2626</v>
      </c>
      <c r="D18834" s="2" t="s">
        <v>17961</v>
      </c>
      <c r="E18834" s="2" t="s">
        <v>14689</v>
      </c>
      <c r="F18834" s="2">
        <v>72102900</v>
      </c>
      <c r="G18834" s="2" t="s">
        <v>496</v>
      </c>
      <c r="H18834" s="2">
        <v>1</v>
      </c>
      <c r="I18834" s="2">
        <v>9</v>
      </c>
      <c r="J18834" s="2">
        <v>10</v>
      </c>
      <c r="K18834" s="2">
        <v>1</v>
      </c>
      <c r="L18834" s="3">
        <v>81000000</v>
      </c>
      <c r="M18834" s="2" t="s">
        <v>20</v>
      </c>
      <c r="N18834" s="4" t="s">
        <v>21</v>
      </c>
    </row>
    <row r="18835" spans="1:14" x14ac:dyDescent="0.25">
      <c r="A18835" s="1" t="s">
        <v>370</v>
      </c>
      <c r="B18835" s="2" t="s">
        <v>189</v>
      </c>
      <c r="C18835" s="2" t="s">
        <v>2626</v>
      </c>
      <c r="D18835" s="2" t="s">
        <v>17961</v>
      </c>
      <c r="E18835" s="2" t="s">
        <v>14690</v>
      </c>
      <c r="F18835" s="2">
        <v>72102900</v>
      </c>
      <c r="G18835" s="2" t="s">
        <v>496</v>
      </c>
      <c r="H18835" s="2">
        <v>1</v>
      </c>
      <c r="I18835" s="2">
        <v>9</v>
      </c>
      <c r="J18835" s="2">
        <v>10</v>
      </c>
      <c r="K18835" s="2">
        <v>1</v>
      </c>
      <c r="L18835" s="3">
        <v>92000000</v>
      </c>
      <c r="M18835" s="2" t="s">
        <v>20</v>
      </c>
      <c r="N18835" s="4" t="s">
        <v>21</v>
      </c>
    </row>
    <row r="18836" spans="1:14" x14ac:dyDescent="0.25">
      <c r="A18836" s="1" t="s">
        <v>370</v>
      </c>
      <c r="B18836" s="2" t="s">
        <v>189</v>
      </c>
      <c r="C18836" s="2" t="s">
        <v>2626</v>
      </c>
      <c r="D18836" s="2" t="s">
        <v>17961</v>
      </c>
      <c r="E18836" s="2" t="s">
        <v>14691</v>
      </c>
      <c r="F18836" s="2">
        <v>72102900</v>
      </c>
      <c r="G18836" s="2" t="s">
        <v>496</v>
      </c>
      <c r="H18836" s="2">
        <v>1</v>
      </c>
      <c r="I18836" s="2">
        <v>9</v>
      </c>
      <c r="J18836" s="2">
        <v>16</v>
      </c>
      <c r="K18836" s="2">
        <v>1</v>
      </c>
      <c r="L18836" s="3">
        <v>84000000</v>
      </c>
      <c r="M18836" s="2" t="s">
        <v>20</v>
      </c>
      <c r="N18836" s="4" t="s">
        <v>21</v>
      </c>
    </row>
    <row r="18837" spans="1:14" x14ac:dyDescent="0.25">
      <c r="A18837" s="1" t="s">
        <v>370</v>
      </c>
      <c r="B18837" s="2" t="s">
        <v>189</v>
      </c>
      <c r="C18837" s="2" t="s">
        <v>2626</v>
      </c>
      <c r="D18837" s="2" t="s">
        <v>17961</v>
      </c>
      <c r="E18837" s="2" t="s">
        <v>14692</v>
      </c>
      <c r="F18837" s="2">
        <v>72102900</v>
      </c>
      <c r="G18837" s="2" t="s">
        <v>496</v>
      </c>
      <c r="H18837" s="2">
        <v>1</v>
      </c>
      <c r="I18837" s="2">
        <v>9</v>
      </c>
      <c r="J18837" s="2">
        <v>16</v>
      </c>
      <c r="K18837" s="2">
        <v>1</v>
      </c>
      <c r="L18837" s="3">
        <v>48000000</v>
      </c>
      <c r="M18837" s="2" t="s">
        <v>20</v>
      </c>
      <c r="N18837" s="4" t="s">
        <v>21</v>
      </c>
    </row>
    <row r="18838" spans="1:14" x14ac:dyDescent="0.25">
      <c r="A18838" s="1" t="s">
        <v>370</v>
      </c>
      <c r="B18838" s="2" t="s">
        <v>189</v>
      </c>
      <c r="C18838" s="2" t="s">
        <v>2626</v>
      </c>
      <c r="D18838" s="2" t="s">
        <v>17961</v>
      </c>
      <c r="E18838" s="2" t="s">
        <v>14693</v>
      </c>
      <c r="F18838" s="2">
        <v>72102900</v>
      </c>
      <c r="G18838" s="2" t="s">
        <v>496</v>
      </c>
      <c r="H18838" s="2">
        <v>1</v>
      </c>
      <c r="I18838" s="2">
        <v>10</v>
      </c>
      <c r="J18838" s="2">
        <v>16</v>
      </c>
      <c r="K18838" s="2">
        <v>1</v>
      </c>
      <c r="L18838" s="3">
        <v>18000000</v>
      </c>
      <c r="M18838" s="2" t="s">
        <v>20</v>
      </c>
      <c r="N18838" s="4" t="s">
        <v>21</v>
      </c>
    </row>
    <row r="18839" spans="1:14" x14ac:dyDescent="0.25">
      <c r="A18839" s="1" t="s">
        <v>370</v>
      </c>
      <c r="B18839" s="2" t="s">
        <v>189</v>
      </c>
      <c r="C18839" s="2" t="s">
        <v>2626</v>
      </c>
      <c r="D18839" s="2" t="s">
        <v>17961</v>
      </c>
      <c r="E18839" s="2" t="s">
        <v>14694</v>
      </c>
      <c r="F18839" s="2">
        <v>72101507</v>
      </c>
      <c r="G18839" s="2" t="s">
        <v>496</v>
      </c>
      <c r="H18839" s="2">
        <v>3</v>
      </c>
      <c r="I18839" s="2">
        <v>6</v>
      </c>
      <c r="J18839" s="2">
        <v>10</v>
      </c>
      <c r="K18839" s="2">
        <v>1</v>
      </c>
      <c r="L18839" s="3">
        <v>40000000</v>
      </c>
      <c r="M18839" s="2" t="s">
        <v>20</v>
      </c>
      <c r="N18839" s="4" t="s">
        <v>21</v>
      </c>
    </row>
    <row r="18840" spans="1:14" x14ac:dyDescent="0.25">
      <c r="A18840" s="1" t="s">
        <v>370</v>
      </c>
      <c r="B18840" s="2" t="s">
        <v>189</v>
      </c>
      <c r="C18840" s="2" t="s">
        <v>2637</v>
      </c>
      <c r="D18840" s="2" t="s">
        <v>17962</v>
      </c>
      <c r="E18840" s="2" t="s">
        <v>14695</v>
      </c>
      <c r="F18840" s="2">
        <v>72151514</v>
      </c>
      <c r="G18840" s="2" t="s">
        <v>490</v>
      </c>
      <c r="H18840" s="2">
        <v>1</v>
      </c>
      <c r="I18840" s="2">
        <v>10</v>
      </c>
      <c r="J18840" s="2">
        <v>16</v>
      </c>
      <c r="K18840" s="2">
        <v>1</v>
      </c>
      <c r="L18840" s="3">
        <v>71500000</v>
      </c>
      <c r="M18840" s="2" t="s">
        <v>20</v>
      </c>
      <c r="N18840" s="4" t="s">
        <v>21</v>
      </c>
    </row>
    <row r="18841" spans="1:14" x14ac:dyDescent="0.25">
      <c r="A18841" s="1" t="s">
        <v>370</v>
      </c>
      <c r="B18841" s="2" t="s">
        <v>189</v>
      </c>
      <c r="C18841" s="2" t="s">
        <v>2637</v>
      </c>
      <c r="D18841" s="2" t="s">
        <v>17962</v>
      </c>
      <c r="E18841" s="2" t="s">
        <v>14696</v>
      </c>
      <c r="F18841" s="2">
        <v>72151514</v>
      </c>
      <c r="G18841" s="2" t="s">
        <v>490</v>
      </c>
      <c r="H18841" s="2">
        <v>6</v>
      </c>
      <c r="I18841" s="2">
        <v>2</v>
      </c>
      <c r="J18841" s="2">
        <v>16</v>
      </c>
      <c r="K18841" s="2">
        <v>1</v>
      </c>
      <c r="L18841" s="3">
        <v>18000000</v>
      </c>
      <c r="M18841" s="2" t="s">
        <v>20</v>
      </c>
      <c r="N18841" s="4" t="s">
        <v>17385</v>
      </c>
    </row>
    <row r="18842" spans="1:14" x14ac:dyDescent="0.25">
      <c r="A18842" s="1" t="s">
        <v>370</v>
      </c>
      <c r="B18842" s="2" t="s">
        <v>189</v>
      </c>
      <c r="C18842" s="2" t="s">
        <v>14697</v>
      </c>
      <c r="D18842" s="2" t="s">
        <v>18075</v>
      </c>
      <c r="E18842" s="2" t="s">
        <v>14698</v>
      </c>
      <c r="F18842" s="2">
        <v>72102900</v>
      </c>
      <c r="G18842" s="2" t="s">
        <v>496</v>
      </c>
      <c r="H18842" s="2">
        <v>1</v>
      </c>
      <c r="I18842" s="2">
        <v>8</v>
      </c>
      <c r="J18842" s="2">
        <v>10</v>
      </c>
      <c r="K18842" s="2">
        <v>1</v>
      </c>
      <c r="L18842" s="3">
        <v>40000000</v>
      </c>
      <c r="M18842" s="2" t="s">
        <v>20</v>
      </c>
      <c r="N18842" s="4" t="s">
        <v>21</v>
      </c>
    </row>
    <row r="18843" spans="1:14" x14ac:dyDescent="0.25">
      <c r="A18843" s="1" t="s">
        <v>370</v>
      </c>
      <c r="B18843" s="2" t="s">
        <v>189</v>
      </c>
      <c r="C18843" s="2" t="s">
        <v>14697</v>
      </c>
      <c r="D18843" s="2" t="s">
        <v>18075</v>
      </c>
      <c r="E18843" s="2" t="s">
        <v>14699</v>
      </c>
      <c r="F18843" s="2">
        <v>72102900</v>
      </c>
      <c r="G18843" s="2" t="s">
        <v>496</v>
      </c>
      <c r="H18843" s="2">
        <v>2</v>
      </c>
      <c r="I18843" s="2">
        <v>7</v>
      </c>
      <c r="J18843" s="2">
        <v>10</v>
      </c>
      <c r="K18843" s="2">
        <v>1</v>
      </c>
      <c r="L18843" s="3">
        <v>20000000</v>
      </c>
      <c r="M18843" s="2" t="s">
        <v>20</v>
      </c>
      <c r="N18843" s="4" t="s">
        <v>21</v>
      </c>
    </row>
    <row r="18844" spans="1:14" x14ac:dyDescent="0.25">
      <c r="A18844" s="1" t="s">
        <v>370</v>
      </c>
      <c r="B18844" s="2" t="s">
        <v>189</v>
      </c>
      <c r="C18844" s="2" t="s">
        <v>14697</v>
      </c>
      <c r="D18844" s="2" t="s">
        <v>18075</v>
      </c>
      <c r="E18844" s="2" t="s">
        <v>14700</v>
      </c>
      <c r="F18844" s="2">
        <v>72102900</v>
      </c>
      <c r="G18844" s="2" t="s">
        <v>496</v>
      </c>
      <c r="H18844" s="2">
        <v>2</v>
      </c>
      <c r="I18844" s="2">
        <v>7</v>
      </c>
      <c r="J18844" s="2">
        <v>10</v>
      </c>
      <c r="K18844" s="2">
        <v>1</v>
      </c>
      <c r="L18844" s="3">
        <v>25000000</v>
      </c>
      <c r="M18844" s="2" t="s">
        <v>20</v>
      </c>
      <c r="N18844" s="4" t="s">
        <v>21</v>
      </c>
    </row>
    <row r="18845" spans="1:14" x14ac:dyDescent="0.25">
      <c r="A18845" s="1" t="s">
        <v>370</v>
      </c>
      <c r="B18845" s="2" t="s">
        <v>189</v>
      </c>
      <c r="C18845" s="2" t="s">
        <v>14697</v>
      </c>
      <c r="D18845" s="2" t="s">
        <v>18075</v>
      </c>
      <c r="E18845" s="2" t="s">
        <v>14701</v>
      </c>
      <c r="F18845" s="2">
        <v>72102900</v>
      </c>
      <c r="G18845" s="2" t="s">
        <v>496</v>
      </c>
      <c r="H18845" s="2">
        <v>2</v>
      </c>
      <c r="I18845" s="2">
        <v>7</v>
      </c>
      <c r="J18845" s="2">
        <v>10</v>
      </c>
      <c r="K18845" s="2">
        <v>1</v>
      </c>
      <c r="L18845" s="3">
        <v>16000000</v>
      </c>
      <c r="M18845" s="2" t="s">
        <v>20</v>
      </c>
      <c r="N18845" s="4" t="s">
        <v>21</v>
      </c>
    </row>
    <row r="18846" spans="1:14" x14ac:dyDescent="0.25">
      <c r="A18846" s="1" t="s">
        <v>370</v>
      </c>
      <c r="B18846" s="2" t="s">
        <v>189</v>
      </c>
      <c r="C18846" s="2" t="s">
        <v>14697</v>
      </c>
      <c r="D18846" s="2" t="s">
        <v>18075</v>
      </c>
      <c r="E18846" s="2" t="s">
        <v>14702</v>
      </c>
      <c r="F18846" s="2">
        <v>72102900</v>
      </c>
      <c r="G18846" s="2" t="s">
        <v>496</v>
      </c>
      <c r="H18846" s="2">
        <v>2</v>
      </c>
      <c r="I18846" s="2">
        <v>7</v>
      </c>
      <c r="J18846" s="2">
        <v>10</v>
      </c>
      <c r="K18846" s="2">
        <v>1</v>
      </c>
      <c r="L18846" s="3">
        <v>22000000</v>
      </c>
      <c r="M18846" s="2" t="s">
        <v>20</v>
      </c>
      <c r="N18846" s="4" t="s">
        <v>21</v>
      </c>
    </row>
    <row r="18847" spans="1:14" x14ac:dyDescent="0.25">
      <c r="A18847" s="1" t="s">
        <v>370</v>
      </c>
      <c r="B18847" s="2" t="s">
        <v>189</v>
      </c>
      <c r="C18847" s="2" t="s">
        <v>14697</v>
      </c>
      <c r="D18847" s="2" t="s">
        <v>18075</v>
      </c>
      <c r="E18847" s="2" t="s">
        <v>14703</v>
      </c>
      <c r="F18847" s="2">
        <v>72102900</v>
      </c>
      <c r="G18847" s="2" t="s">
        <v>496</v>
      </c>
      <c r="H18847" s="2">
        <v>2</v>
      </c>
      <c r="I18847" s="2">
        <v>7</v>
      </c>
      <c r="J18847" s="2">
        <v>10</v>
      </c>
      <c r="K18847" s="2">
        <v>1</v>
      </c>
      <c r="L18847" s="3">
        <v>25000000</v>
      </c>
      <c r="M18847" s="2" t="s">
        <v>20</v>
      </c>
      <c r="N18847" s="4" t="s">
        <v>21</v>
      </c>
    </row>
    <row r="18848" spans="1:14" x14ac:dyDescent="0.25">
      <c r="A18848" s="1" t="s">
        <v>370</v>
      </c>
      <c r="B18848" s="2" t="s">
        <v>189</v>
      </c>
      <c r="C18848" s="2" t="s">
        <v>14697</v>
      </c>
      <c r="D18848" s="2" t="s">
        <v>18075</v>
      </c>
      <c r="E18848" s="2" t="s">
        <v>14704</v>
      </c>
      <c r="F18848" s="2">
        <v>72102900</v>
      </c>
      <c r="G18848" s="2" t="s">
        <v>496</v>
      </c>
      <c r="H18848" s="2">
        <v>2</v>
      </c>
      <c r="I18848" s="2">
        <v>7</v>
      </c>
      <c r="J18848" s="2">
        <v>10</v>
      </c>
      <c r="K18848" s="2">
        <v>1</v>
      </c>
      <c r="L18848" s="3">
        <v>25000000</v>
      </c>
      <c r="M18848" s="2" t="s">
        <v>20</v>
      </c>
      <c r="N18848" s="4" t="s">
        <v>21</v>
      </c>
    </row>
    <row r="18849" spans="1:14" x14ac:dyDescent="0.25">
      <c r="A18849" s="1" t="s">
        <v>370</v>
      </c>
      <c r="B18849" s="2" t="s">
        <v>189</v>
      </c>
      <c r="C18849" s="2" t="s">
        <v>14697</v>
      </c>
      <c r="D18849" s="2" t="s">
        <v>18075</v>
      </c>
      <c r="E18849" s="2" t="s">
        <v>14705</v>
      </c>
      <c r="F18849" s="2">
        <v>72102900</v>
      </c>
      <c r="G18849" s="2" t="s">
        <v>496</v>
      </c>
      <c r="H18849" s="2">
        <v>2</v>
      </c>
      <c r="I18849" s="2">
        <v>7</v>
      </c>
      <c r="J18849" s="2">
        <v>10</v>
      </c>
      <c r="K18849" s="2">
        <v>1</v>
      </c>
      <c r="L18849" s="3">
        <v>35000000</v>
      </c>
      <c r="M18849" s="2" t="s">
        <v>20</v>
      </c>
      <c r="N18849" s="4" t="s">
        <v>21</v>
      </c>
    </row>
    <row r="18850" spans="1:14" x14ac:dyDescent="0.25">
      <c r="A18850" s="1" t="s">
        <v>370</v>
      </c>
      <c r="B18850" s="2" t="s">
        <v>189</v>
      </c>
      <c r="C18850" s="2" t="s">
        <v>14697</v>
      </c>
      <c r="D18850" s="2" t="s">
        <v>18075</v>
      </c>
      <c r="E18850" s="2" t="s">
        <v>14706</v>
      </c>
      <c r="F18850" s="2">
        <v>72102900</v>
      </c>
      <c r="G18850" s="2" t="s">
        <v>496</v>
      </c>
      <c r="H18850" s="2">
        <v>2</v>
      </c>
      <c r="I18850" s="2">
        <v>7</v>
      </c>
      <c r="J18850" s="2">
        <v>10</v>
      </c>
      <c r="K18850" s="2">
        <v>1</v>
      </c>
      <c r="L18850" s="3">
        <v>18000000</v>
      </c>
      <c r="M18850" s="2" t="s">
        <v>20</v>
      </c>
      <c r="N18850" s="4" t="s">
        <v>21</v>
      </c>
    </row>
    <row r="18851" spans="1:14" x14ac:dyDescent="0.25">
      <c r="A18851" s="1" t="s">
        <v>370</v>
      </c>
      <c r="B18851" s="2" t="s">
        <v>189</v>
      </c>
      <c r="C18851" s="2" t="s">
        <v>14697</v>
      </c>
      <c r="D18851" s="2" t="s">
        <v>18075</v>
      </c>
      <c r="E18851" s="2" t="s">
        <v>14707</v>
      </c>
      <c r="F18851" s="2">
        <v>72102900</v>
      </c>
      <c r="G18851" s="2" t="s">
        <v>496</v>
      </c>
      <c r="H18851" s="2">
        <v>2</v>
      </c>
      <c r="I18851" s="2">
        <v>7</v>
      </c>
      <c r="J18851" s="2">
        <v>10</v>
      </c>
      <c r="K18851" s="2">
        <v>1</v>
      </c>
      <c r="L18851" s="3">
        <v>14000000</v>
      </c>
      <c r="M18851" s="2" t="s">
        <v>20</v>
      </c>
      <c r="N18851" s="4" t="s">
        <v>21</v>
      </c>
    </row>
    <row r="18852" spans="1:14" x14ac:dyDescent="0.25">
      <c r="A18852" s="1" t="s">
        <v>370</v>
      </c>
      <c r="B18852" s="2" t="s">
        <v>189</v>
      </c>
      <c r="C18852" s="2" t="s">
        <v>2615</v>
      </c>
      <c r="D18852" s="2" t="s">
        <v>17960</v>
      </c>
      <c r="E18852" s="2" t="s">
        <v>14708</v>
      </c>
      <c r="F18852" s="2">
        <v>72102900</v>
      </c>
      <c r="G18852" s="2" t="s">
        <v>496</v>
      </c>
      <c r="H18852" s="2">
        <v>2</v>
      </c>
      <c r="I18852" s="2">
        <v>7</v>
      </c>
      <c r="J18852" s="2">
        <v>16</v>
      </c>
      <c r="K18852" s="2">
        <v>1</v>
      </c>
      <c r="L18852" s="3">
        <v>259539000</v>
      </c>
      <c r="M18852" s="2" t="s">
        <v>20</v>
      </c>
      <c r="N18852" s="4" t="s">
        <v>21</v>
      </c>
    </row>
    <row r="18853" spans="1:14" x14ac:dyDescent="0.25">
      <c r="A18853" s="1" t="s">
        <v>370</v>
      </c>
      <c r="B18853" s="2" t="s">
        <v>132</v>
      </c>
      <c r="C18853" s="2" t="s">
        <v>136</v>
      </c>
      <c r="D18853" s="2" t="s">
        <v>137</v>
      </c>
      <c r="E18853" s="2" t="s">
        <v>14709</v>
      </c>
      <c r="F18853" s="2">
        <v>90101600</v>
      </c>
      <c r="G18853" s="2" t="s">
        <v>490</v>
      </c>
      <c r="H18853" s="2">
        <v>1</v>
      </c>
      <c r="I18853" s="2">
        <v>10</v>
      </c>
      <c r="J18853" s="2">
        <v>16</v>
      </c>
      <c r="K18853" s="2">
        <v>1</v>
      </c>
      <c r="L18853" s="3">
        <v>12000000</v>
      </c>
      <c r="M18853" s="2" t="s">
        <v>20</v>
      </c>
      <c r="N18853" s="4" t="s">
        <v>21</v>
      </c>
    </row>
    <row r="18854" spans="1:14" x14ac:dyDescent="0.25">
      <c r="A18854" s="1" t="s">
        <v>370</v>
      </c>
      <c r="B18854" s="2" t="s">
        <v>132</v>
      </c>
      <c r="C18854" s="2" t="s">
        <v>136</v>
      </c>
      <c r="D18854" s="2" t="s">
        <v>137</v>
      </c>
      <c r="E18854" s="2" t="s">
        <v>14710</v>
      </c>
      <c r="F18854" s="2">
        <v>90101600</v>
      </c>
      <c r="G18854" s="2" t="s">
        <v>490</v>
      </c>
      <c r="H18854" s="2">
        <v>1</v>
      </c>
      <c r="I18854" s="2">
        <v>10</v>
      </c>
      <c r="J18854" s="2">
        <v>16</v>
      </c>
      <c r="K18854" s="2">
        <v>1</v>
      </c>
      <c r="L18854" s="3">
        <v>12000000</v>
      </c>
      <c r="M18854" s="2" t="s">
        <v>20</v>
      </c>
      <c r="N18854" s="4" t="s">
        <v>21</v>
      </c>
    </row>
    <row r="18855" spans="1:14" x14ac:dyDescent="0.25">
      <c r="A18855" s="1" t="s">
        <v>370</v>
      </c>
      <c r="B18855" s="2" t="s">
        <v>207</v>
      </c>
      <c r="C18855" s="2" t="s">
        <v>207</v>
      </c>
      <c r="D18855" s="2" t="s">
        <v>208</v>
      </c>
      <c r="E18855" s="2" t="s">
        <v>302</v>
      </c>
      <c r="F18855" s="2">
        <v>78111800</v>
      </c>
      <c r="G18855" s="2" t="s">
        <v>490</v>
      </c>
      <c r="H18855" s="2">
        <v>1</v>
      </c>
      <c r="I18855" s="2">
        <v>7</v>
      </c>
      <c r="J18855" s="2">
        <v>16</v>
      </c>
      <c r="K18855" s="2">
        <v>1</v>
      </c>
      <c r="L18855" s="3">
        <v>23380700</v>
      </c>
      <c r="M18855" s="2" t="s">
        <v>20</v>
      </c>
      <c r="N18855" s="4" t="s">
        <v>17384</v>
      </c>
    </row>
    <row r="18856" spans="1:14" x14ac:dyDescent="0.25">
      <c r="A18856" s="1" t="s">
        <v>370</v>
      </c>
      <c r="B18856" s="2" t="s">
        <v>207</v>
      </c>
      <c r="C18856" s="2" t="s">
        <v>207</v>
      </c>
      <c r="D18856" s="2" t="s">
        <v>208</v>
      </c>
      <c r="E18856" s="2" t="s">
        <v>14711</v>
      </c>
      <c r="F18856" s="2">
        <v>78111800</v>
      </c>
      <c r="G18856" s="2" t="s">
        <v>490</v>
      </c>
      <c r="H18856" s="2">
        <v>5</v>
      </c>
      <c r="I18856" s="2">
        <v>2</v>
      </c>
      <c r="J18856" s="2">
        <v>16</v>
      </c>
      <c r="K18856" s="2">
        <v>1</v>
      </c>
      <c r="L18856" s="3">
        <v>5000000</v>
      </c>
      <c r="M18856" s="2" t="s">
        <v>20</v>
      </c>
      <c r="N18856" s="4" t="s">
        <v>17385</v>
      </c>
    </row>
    <row r="18857" spans="1:14" x14ac:dyDescent="0.25">
      <c r="A18857" s="1" t="s">
        <v>370</v>
      </c>
      <c r="B18857" s="2" t="s">
        <v>177</v>
      </c>
      <c r="C18857" s="2" t="s">
        <v>177</v>
      </c>
      <c r="D18857" s="2" t="s">
        <v>178</v>
      </c>
      <c r="E18857" s="2" t="s">
        <v>14712</v>
      </c>
      <c r="F18857" s="2">
        <v>80141800</v>
      </c>
      <c r="G18857" s="2" t="s">
        <v>490</v>
      </c>
      <c r="H18857" s="2">
        <v>1</v>
      </c>
      <c r="I18857" s="2">
        <v>5</v>
      </c>
      <c r="J18857" s="2">
        <v>16</v>
      </c>
      <c r="K18857" s="2">
        <v>1</v>
      </c>
      <c r="L18857" s="3">
        <v>3600000</v>
      </c>
      <c r="M18857" s="2" t="s">
        <v>20</v>
      </c>
      <c r="N18857" s="4" t="s">
        <v>17384</v>
      </c>
    </row>
    <row r="18858" spans="1:14" x14ac:dyDescent="0.25">
      <c r="A18858" s="1" t="s">
        <v>370</v>
      </c>
      <c r="B18858" s="2" t="s">
        <v>177</v>
      </c>
      <c r="C18858" s="2" t="s">
        <v>177</v>
      </c>
      <c r="D18858" s="2" t="s">
        <v>178</v>
      </c>
      <c r="E18858" s="2" t="s">
        <v>14713</v>
      </c>
      <c r="F18858" s="2" t="s">
        <v>14714</v>
      </c>
      <c r="G18858" s="2" t="s">
        <v>490</v>
      </c>
      <c r="H18858" s="2">
        <v>2</v>
      </c>
      <c r="I18858" s="2">
        <v>6</v>
      </c>
      <c r="J18858" s="2">
        <v>16</v>
      </c>
      <c r="K18858" s="2">
        <v>1</v>
      </c>
      <c r="L18858" s="3">
        <v>3800000</v>
      </c>
      <c r="M18858" s="2" t="s">
        <v>20</v>
      </c>
      <c r="N18858" s="4" t="s">
        <v>21</v>
      </c>
    </row>
    <row r="18859" spans="1:14" x14ac:dyDescent="0.25">
      <c r="A18859" s="1" t="s">
        <v>370</v>
      </c>
      <c r="B18859" s="2" t="s">
        <v>177</v>
      </c>
      <c r="C18859" s="2" t="s">
        <v>177</v>
      </c>
      <c r="D18859" s="2" t="s">
        <v>178</v>
      </c>
      <c r="E18859" s="2" t="s">
        <v>14715</v>
      </c>
      <c r="F18859" s="2">
        <v>80141800</v>
      </c>
      <c r="G18859" s="2" t="s">
        <v>490</v>
      </c>
      <c r="H18859" s="2">
        <v>6</v>
      </c>
      <c r="I18859" s="2">
        <v>1</v>
      </c>
      <c r="J18859" s="2">
        <v>16</v>
      </c>
      <c r="K18859" s="2">
        <v>1</v>
      </c>
      <c r="L18859" s="3">
        <v>600000</v>
      </c>
      <c r="M18859" s="2" t="s">
        <v>20</v>
      </c>
      <c r="N18859" s="4" t="s">
        <v>17385</v>
      </c>
    </row>
    <row r="18860" spans="1:14" x14ac:dyDescent="0.25">
      <c r="A18860" s="1" t="s">
        <v>370</v>
      </c>
      <c r="B18860" s="2" t="s">
        <v>477</v>
      </c>
      <c r="C18860" s="2" t="s">
        <v>478</v>
      </c>
      <c r="D18860" s="2" t="s">
        <v>17875</v>
      </c>
      <c r="E18860" s="2" t="s">
        <v>14716</v>
      </c>
      <c r="F18860" s="2">
        <v>83101800</v>
      </c>
      <c r="G18860" s="2" t="s">
        <v>330</v>
      </c>
      <c r="H18860" s="2">
        <v>1</v>
      </c>
      <c r="I18860" s="2">
        <v>12</v>
      </c>
      <c r="J18860" s="2">
        <v>10</v>
      </c>
      <c r="K18860" s="2">
        <v>1</v>
      </c>
      <c r="L18860" s="3">
        <v>1222195046.3299999</v>
      </c>
      <c r="M18860" s="2" t="s">
        <v>20</v>
      </c>
      <c r="N18860" s="4" t="s">
        <v>21</v>
      </c>
    </row>
    <row r="18861" spans="1:14" x14ac:dyDescent="0.25">
      <c r="A18861" s="1" t="s">
        <v>370</v>
      </c>
      <c r="B18861" s="2" t="s">
        <v>477</v>
      </c>
      <c r="C18861" s="2" t="s">
        <v>478</v>
      </c>
      <c r="D18861" s="2" t="s">
        <v>17875</v>
      </c>
      <c r="E18861" s="2" t="s">
        <v>10685</v>
      </c>
      <c r="F18861" s="2">
        <v>83101601</v>
      </c>
      <c r="G18861" s="2" t="s">
        <v>330</v>
      </c>
      <c r="H18861" s="2">
        <v>1</v>
      </c>
      <c r="I18861" s="2">
        <v>12</v>
      </c>
      <c r="J18861" s="2">
        <v>10</v>
      </c>
      <c r="K18861" s="2">
        <v>1</v>
      </c>
      <c r="L18861" s="3">
        <v>124800000</v>
      </c>
      <c r="M18861" s="2" t="s">
        <v>20</v>
      </c>
      <c r="N18861" s="4" t="s">
        <v>21</v>
      </c>
    </row>
    <row r="18862" spans="1:14" x14ac:dyDescent="0.25">
      <c r="A18862" s="1" t="s">
        <v>370</v>
      </c>
      <c r="B18862" s="2" t="s">
        <v>477</v>
      </c>
      <c r="C18862" s="2" t="s">
        <v>478</v>
      </c>
      <c r="D18862" s="2" t="s">
        <v>17875</v>
      </c>
      <c r="E18862" s="2" t="s">
        <v>14716</v>
      </c>
      <c r="F18862" s="2">
        <v>83101800</v>
      </c>
      <c r="G18862" s="2" t="s">
        <v>330</v>
      </c>
      <c r="H18862" s="2">
        <v>1</v>
      </c>
      <c r="I18862" s="2">
        <v>12</v>
      </c>
      <c r="J18862" s="2">
        <v>16</v>
      </c>
      <c r="K18862" s="2">
        <v>1</v>
      </c>
      <c r="L18862" s="3">
        <v>373489871</v>
      </c>
      <c r="M18862" s="2" t="s">
        <v>20</v>
      </c>
      <c r="N18862" s="4" t="s">
        <v>21</v>
      </c>
    </row>
    <row r="18863" spans="1:14" x14ac:dyDescent="0.25">
      <c r="A18863" s="1" t="s">
        <v>370</v>
      </c>
      <c r="B18863" s="2" t="s">
        <v>477</v>
      </c>
      <c r="C18863" s="2" t="s">
        <v>2700</v>
      </c>
      <c r="D18863" s="2" t="s">
        <v>17966</v>
      </c>
      <c r="E18863" s="2" t="s">
        <v>10687</v>
      </c>
      <c r="F18863" s="2">
        <v>83101500</v>
      </c>
      <c r="G18863" s="2" t="s">
        <v>330</v>
      </c>
      <c r="H18863" s="2">
        <v>1</v>
      </c>
      <c r="I18863" s="2">
        <v>12</v>
      </c>
      <c r="J18863" s="2">
        <v>16</v>
      </c>
      <c r="K18863" s="2">
        <v>1</v>
      </c>
      <c r="L18863" s="3">
        <v>137000000</v>
      </c>
      <c r="M18863" s="2" t="s">
        <v>20</v>
      </c>
      <c r="N18863" s="4" t="s">
        <v>21</v>
      </c>
    </row>
    <row r="18864" spans="1:14" x14ac:dyDescent="0.25">
      <c r="A18864" s="1" t="s">
        <v>370</v>
      </c>
      <c r="B18864" s="2" t="s">
        <v>477</v>
      </c>
      <c r="C18864" s="2" t="s">
        <v>2700</v>
      </c>
      <c r="D18864" s="2" t="s">
        <v>17966</v>
      </c>
      <c r="E18864" s="2" t="s">
        <v>10687</v>
      </c>
      <c r="F18864" s="2">
        <v>83101500</v>
      </c>
      <c r="G18864" s="2" t="s">
        <v>330</v>
      </c>
      <c r="H18864" s="2">
        <v>1</v>
      </c>
      <c r="I18864" s="2">
        <v>12</v>
      </c>
      <c r="J18864" s="2">
        <v>10</v>
      </c>
      <c r="K18864" s="2">
        <v>1</v>
      </c>
      <c r="L18864" s="3">
        <v>331000000</v>
      </c>
      <c r="M18864" s="2" t="s">
        <v>20</v>
      </c>
      <c r="N18864" s="4" t="s">
        <v>21</v>
      </c>
    </row>
    <row r="18865" spans="1:14" x14ac:dyDescent="0.25">
      <c r="A18865" s="1" t="s">
        <v>370</v>
      </c>
      <c r="B18865" s="2" t="s">
        <v>591</v>
      </c>
      <c r="C18865" s="2" t="s">
        <v>2714</v>
      </c>
      <c r="D18865" s="2" t="s">
        <v>17968</v>
      </c>
      <c r="E18865" s="2" t="s">
        <v>14717</v>
      </c>
      <c r="F18865" s="2">
        <v>80131501</v>
      </c>
      <c r="G18865" s="2" t="s">
        <v>19</v>
      </c>
      <c r="H18865" s="2">
        <v>1</v>
      </c>
      <c r="I18865" s="2">
        <v>5</v>
      </c>
      <c r="J18865" s="2">
        <v>16</v>
      </c>
      <c r="K18865" s="2">
        <v>1</v>
      </c>
      <c r="L18865" s="3">
        <v>11500000</v>
      </c>
      <c r="M18865" s="2" t="s">
        <v>20</v>
      </c>
      <c r="N18865" s="4" t="s">
        <v>17384</v>
      </c>
    </row>
    <row r="18866" spans="1:14" x14ac:dyDescent="0.25">
      <c r="A18866" s="1" t="s">
        <v>370</v>
      </c>
      <c r="B18866" s="2" t="s">
        <v>591</v>
      </c>
      <c r="C18866" s="2" t="s">
        <v>2714</v>
      </c>
      <c r="D18866" s="2" t="s">
        <v>17968</v>
      </c>
      <c r="E18866" s="2" t="s">
        <v>14718</v>
      </c>
      <c r="F18866" s="2">
        <v>80131501</v>
      </c>
      <c r="G18866" s="2" t="s">
        <v>19</v>
      </c>
      <c r="H18866" s="2">
        <v>2</v>
      </c>
      <c r="I18866" s="2">
        <v>6</v>
      </c>
      <c r="J18866" s="2">
        <v>16</v>
      </c>
      <c r="K18866" s="2">
        <v>1</v>
      </c>
      <c r="L18866" s="3">
        <v>13800000</v>
      </c>
      <c r="M18866" s="2" t="s">
        <v>20</v>
      </c>
      <c r="N18866" s="4" t="s">
        <v>21</v>
      </c>
    </row>
    <row r="18867" spans="1:14" x14ac:dyDescent="0.25">
      <c r="A18867" s="1" t="s">
        <v>370</v>
      </c>
      <c r="B18867" s="2" t="s">
        <v>591</v>
      </c>
      <c r="C18867" s="2" t="s">
        <v>2714</v>
      </c>
      <c r="D18867" s="2" t="s">
        <v>17968</v>
      </c>
      <c r="E18867" s="2" t="s">
        <v>14719</v>
      </c>
      <c r="F18867" s="2">
        <v>80131501</v>
      </c>
      <c r="G18867" s="2" t="s">
        <v>19</v>
      </c>
      <c r="H18867" s="2">
        <v>6</v>
      </c>
      <c r="I18867" s="2">
        <v>1</v>
      </c>
      <c r="J18867" s="2">
        <v>16</v>
      </c>
      <c r="K18867" s="2">
        <v>1</v>
      </c>
      <c r="L18867" s="3">
        <v>1100000</v>
      </c>
      <c r="M18867" s="2" t="s">
        <v>20</v>
      </c>
      <c r="N18867" s="4" t="s">
        <v>17385</v>
      </c>
    </row>
    <row r="18868" spans="1:14" x14ac:dyDescent="0.25">
      <c r="A18868" s="1" t="s">
        <v>370</v>
      </c>
      <c r="B18868" s="2" t="s">
        <v>473</v>
      </c>
      <c r="C18868" s="2" t="s">
        <v>474</v>
      </c>
      <c r="D18868" s="2" t="s">
        <v>17874</v>
      </c>
      <c r="E18868" s="2" t="s">
        <v>14720</v>
      </c>
      <c r="F18868" s="2">
        <v>80121704</v>
      </c>
      <c r="G18868" s="2" t="s">
        <v>19</v>
      </c>
      <c r="H18868" s="2">
        <v>1</v>
      </c>
      <c r="I18868" s="2">
        <v>10</v>
      </c>
      <c r="J18868" s="2">
        <v>16</v>
      </c>
      <c r="K18868" s="2">
        <v>1</v>
      </c>
      <c r="L18868" s="3">
        <v>34000000</v>
      </c>
      <c r="M18868" s="2" t="s">
        <v>20</v>
      </c>
      <c r="N18868" s="4" t="s">
        <v>21</v>
      </c>
    </row>
    <row r="18869" spans="1:14" x14ac:dyDescent="0.25">
      <c r="A18869" s="1" t="s">
        <v>370</v>
      </c>
      <c r="B18869" s="2" t="s">
        <v>473</v>
      </c>
      <c r="C18869" s="2" t="s">
        <v>474</v>
      </c>
      <c r="D18869" s="2" t="s">
        <v>17874</v>
      </c>
      <c r="E18869" s="2" t="s">
        <v>14721</v>
      </c>
      <c r="F18869" s="2">
        <v>80121704</v>
      </c>
      <c r="G18869" s="2" t="s">
        <v>19</v>
      </c>
      <c r="H18869" s="2">
        <v>1</v>
      </c>
      <c r="I18869" s="2">
        <v>10</v>
      </c>
      <c r="J18869" s="2">
        <v>16</v>
      </c>
      <c r="K18869" s="2">
        <v>1</v>
      </c>
      <c r="L18869" s="3">
        <v>30000000</v>
      </c>
      <c r="M18869" s="2" t="s">
        <v>20</v>
      </c>
      <c r="N18869" s="4" t="s">
        <v>21</v>
      </c>
    </row>
    <row r="18870" spans="1:14" x14ac:dyDescent="0.25">
      <c r="A18870" s="1" t="s">
        <v>370</v>
      </c>
      <c r="B18870" s="2" t="s">
        <v>278</v>
      </c>
      <c r="C18870" s="2" t="s">
        <v>710</v>
      </c>
      <c r="D18870" s="2" t="s">
        <v>17901</v>
      </c>
      <c r="E18870" s="2" t="s">
        <v>14722</v>
      </c>
      <c r="F18870" s="2">
        <v>81112502</v>
      </c>
      <c r="G18870" s="2" t="s">
        <v>19</v>
      </c>
      <c r="H18870" s="2">
        <v>1</v>
      </c>
      <c r="I18870" s="2">
        <v>11</v>
      </c>
      <c r="J18870" s="2">
        <v>16</v>
      </c>
      <c r="K18870" s="2">
        <v>1</v>
      </c>
      <c r="L18870" s="3">
        <v>7000000</v>
      </c>
      <c r="M18870" s="2" t="s">
        <v>20</v>
      </c>
      <c r="N18870" s="4" t="s">
        <v>21</v>
      </c>
    </row>
    <row r="18871" spans="1:14" x14ac:dyDescent="0.25">
      <c r="A18871" s="1" t="s">
        <v>370</v>
      </c>
      <c r="B18871" s="2" t="s">
        <v>278</v>
      </c>
      <c r="C18871" s="2" t="s">
        <v>710</v>
      </c>
      <c r="D18871" s="2" t="s">
        <v>17901</v>
      </c>
      <c r="E18871" s="2" t="s">
        <v>14723</v>
      </c>
      <c r="F18871" s="2">
        <v>81112502</v>
      </c>
      <c r="G18871" s="2" t="s">
        <v>19</v>
      </c>
      <c r="H18871" s="2">
        <v>1</v>
      </c>
      <c r="I18871" s="2">
        <v>4</v>
      </c>
      <c r="J18871" s="2">
        <v>16</v>
      </c>
      <c r="K18871" s="2">
        <v>1</v>
      </c>
      <c r="L18871" s="3">
        <v>18800000</v>
      </c>
      <c r="M18871" s="2" t="s">
        <v>20</v>
      </c>
      <c r="N18871" s="4" t="s">
        <v>21</v>
      </c>
    </row>
    <row r="18872" spans="1:14" x14ac:dyDescent="0.25">
      <c r="A18872" s="1" t="s">
        <v>370</v>
      </c>
      <c r="B18872" s="2" t="s">
        <v>278</v>
      </c>
      <c r="C18872" s="2" t="s">
        <v>2783</v>
      </c>
      <c r="D18872" s="2" t="s">
        <v>17976</v>
      </c>
      <c r="E18872" s="2" t="s">
        <v>14724</v>
      </c>
      <c r="F18872" s="2">
        <v>70122009</v>
      </c>
      <c r="G18872" s="2" t="s">
        <v>490</v>
      </c>
      <c r="H18872" s="2">
        <v>1</v>
      </c>
      <c r="I18872" s="2">
        <v>5</v>
      </c>
      <c r="J18872" s="2">
        <v>16</v>
      </c>
      <c r="K18872" s="2">
        <v>1</v>
      </c>
      <c r="L18872" s="3">
        <v>6000000</v>
      </c>
      <c r="M18872" s="2" t="s">
        <v>20</v>
      </c>
      <c r="N18872" s="4" t="s">
        <v>17384</v>
      </c>
    </row>
    <row r="18873" spans="1:14" x14ac:dyDescent="0.25">
      <c r="A18873" s="1" t="s">
        <v>370</v>
      </c>
      <c r="B18873" s="2" t="s">
        <v>278</v>
      </c>
      <c r="C18873" s="2" t="s">
        <v>2783</v>
      </c>
      <c r="D18873" s="2" t="s">
        <v>17976</v>
      </c>
      <c r="E18873" s="2" t="s">
        <v>14725</v>
      </c>
      <c r="F18873" s="2">
        <v>70122009</v>
      </c>
      <c r="G18873" s="2" t="s">
        <v>490</v>
      </c>
      <c r="H18873" s="2">
        <v>2</v>
      </c>
      <c r="I18873" s="2">
        <v>6</v>
      </c>
      <c r="J18873" s="2">
        <v>16</v>
      </c>
      <c r="K18873" s="2">
        <v>1</v>
      </c>
      <c r="L18873" s="3">
        <v>9025000</v>
      </c>
      <c r="M18873" s="2" t="s">
        <v>20</v>
      </c>
      <c r="N18873" s="4" t="s">
        <v>21</v>
      </c>
    </row>
    <row r="18874" spans="1:14" x14ac:dyDescent="0.25">
      <c r="A18874" s="1" t="s">
        <v>370</v>
      </c>
      <c r="B18874" s="2" t="s">
        <v>278</v>
      </c>
      <c r="C18874" s="2" t="s">
        <v>2783</v>
      </c>
      <c r="D18874" s="2" t="s">
        <v>17976</v>
      </c>
      <c r="E18874" s="2" t="s">
        <v>14726</v>
      </c>
      <c r="F18874" s="2">
        <v>70122009</v>
      </c>
      <c r="G18874" s="2" t="s">
        <v>490</v>
      </c>
      <c r="H18874" s="2">
        <v>6</v>
      </c>
      <c r="I18874" s="2">
        <v>1</v>
      </c>
      <c r="J18874" s="2">
        <v>16</v>
      </c>
      <c r="K18874" s="2">
        <v>1</v>
      </c>
      <c r="L18874" s="3">
        <v>1000000</v>
      </c>
      <c r="M18874" s="2" t="s">
        <v>20</v>
      </c>
      <c r="N18874" s="4" t="s">
        <v>17385</v>
      </c>
    </row>
    <row r="18875" spans="1:14" x14ac:dyDescent="0.25">
      <c r="A18875" s="1" t="s">
        <v>370</v>
      </c>
      <c r="B18875" s="2" t="s">
        <v>278</v>
      </c>
      <c r="C18875" s="2" t="s">
        <v>2783</v>
      </c>
      <c r="D18875" s="2" t="s">
        <v>17976</v>
      </c>
      <c r="E18875" s="2" t="s">
        <v>14727</v>
      </c>
      <c r="F18875" s="2">
        <v>70122009</v>
      </c>
      <c r="G18875" s="2" t="s">
        <v>490</v>
      </c>
      <c r="H18875" s="2">
        <v>8</v>
      </c>
      <c r="I18875" s="2">
        <v>8</v>
      </c>
      <c r="J18875" s="2">
        <v>16</v>
      </c>
      <c r="K18875" s="2">
        <v>1</v>
      </c>
      <c r="L18875" s="3">
        <v>600000</v>
      </c>
      <c r="M18875" s="2" t="s">
        <v>20</v>
      </c>
      <c r="N18875" s="4" t="s">
        <v>17384</v>
      </c>
    </row>
    <row r="18876" spans="1:14" x14ac:dyDescent="0.25">
      <c r="A18876" s="1" t="s">
        <v>370</v>
      </c>
      <c r="B18876" s="2" t="s">
        <v>278</v>
      </c>
      <c r="C18876" s="2" t="s">
        <v>3245</v>
      </c>
      <c r="D18876" s="2" t="s">
        <v>18001</v>
      </c>
      <c r="E18876" s="2" t="s">
        <v>14728</v>
      </c>
      <c r="F18876" s="2">
        <v>82131600</v>
      </c>
      <c r="G18876" s="2" t="s">
        <v>490</v>
      </c>
      <c r="H18876" s="2">
        <v>1</v>
      </c>
      <c r="I18876" s="2">
        <v>11</v>
      </c>
      <c r="J18876" s="2">
        <v>16</v>
      </c>
      <c r="K18876" s="2">
        <v>1</v>
      </c>
      <c r="L18876" s="3">
        <v>11440000</v>
      </c>
      <c r="M18876" s="2" t="s">
        <v>20</v>
      </c>
      <c r="N18876" s="4" t="s">
        <v>21</v>
      </c>
    </row>
    <row r="18877" spans="1:14" x14ac:dyDescent="0.25">
      <c r="A18877" s="1" t="s">
        <v>370</v>
      </c>
      <c r="B18877" s="2" t="s">
        <v>278</v>
      </c>
      <c r="C18877" s="2" t="s">
        <v>279</v>
      </c>
      <c r="D18877" s="2" t="s">
        <v>280</v>
      </c>
      <c r="E18877" s="2" t="s">
        <v>14729</v>
      </c>
      <c r="F18877" s="2">
        <v>80111620</v>
      </c>
      <c r="G18877" s="2" t="s">
        <v>19</v>
      </c>
      <c r="H18877" s="2">
        <v>1</v>
      </c>
      <c r="I18877" s="2">
        <v>11</v>
      </c>
      <c r="J18877" s="2">
        <v>16</v>
      </c>
      <c r="K18877" s="2">
        <v>1</v>
      </c>
      <c r="L18877" s="3">
        <v>28350000</v>
      </c>
      <c r="M18877" s="2" t="s">
        <v>20</v>
      </c>
      <c r="N18877" s="4" t="s">
        <v>21</v>
      </c>
    </row>
    <row r="18878" spans="1:14" x14ac:dyDescent="0.25">
      <c r="A18878" s="1" t="s">
        <v>370</v>
      </c>
      <c r="B18878" s="2" t="s">
        <v>278</v>
      </c>
      <c r="C18878" s="2" t="s">
        <v>279</v>
      </c>
      <c r="D18878" s="2" t="s">
        <v>280</v>
      </c>
      <c r="E18878" s="2" t="s">
        <v>14730</v>
      </c>
      <c r="F18878" s="2">
        <v>80111601</v>
      </c>
      <c r="G18878" s="2" t="s">
        <v>19</v>
      </c>
      <c r="H18878" s="2">
        <v>1</v>
      </c>
      <c r="I18878" s="2">
        <v>10</v>
      </c>
      <c r="J18878" s="2">
        <v>16</v>
      </c>
      <c r="K18878" s="2">
        <v>1</v>
      </c>
      <c r="L18878" s="3">
        <v>8626180</v>
      </c>
      <c r="M18878" s="2" t="s">
        <v>20</v>
      </c>
      <c r="N18878" s="4" t="s">
        <v>17384</v>
      </c>
    </row>
    <row r="18879" spans="1:14" x14ac:dyDescent="0.25">
      <c r="A18879" s="1" t="s">
        <v>370</v>
      </c>
      <c r="B18879" s="2" t="s">
        <v>278</v>
      </c>
      <c r="C18879" s="2" t="s">
        <v>279</v>
      </c>
      <c r="D18879" s="2" t="s">
        <v>280</v>
      </c>
      <c r="E18879" s="2" t="s">
        <v>14731</v>
      </c>
      <c r="F18879" s="2">
        <v>80111601</v>
      </c>
      <c r="G18879" s="2" t="s">
        <v>19</v>
      </c>
      <c r="H18879" s="2">
        <v>1</v>
      </c>
      <c r="I18879" s="2">
        <v>10</v>
      </c>
      <c r="J18879" s="2">
        <v>16</v>
      </c>
      <c r="K18879" s="2">
        <v>1</v>
      </c>
      <c r="L18879" s="3">
        <v>27294793</v>
      </c>
      <c r="M18879" s="2" t="s">
        <v>20</v>
      </c>
      <c r="N18879" s="4" t="s">
        <v>21</v>
      </c>
    </row>
    <row r="18880" spans="1:14" x14ac:dyDescent="0.25">
      <c r="A18880" s="1" t="s">
        <v>370</v>
      </c>
      <c r="B18880" s="2" t="s">
        <v>278</v>
      </c>
      <c r="C18880" s="2" t="s">
        <v>279</v>
      </c>
      <c r="D18880" s="2" t="s">
        <v>280</v>
      </c>
      <c r="E18880" s="2" t="s">
        <v>14732</v>
      </c>
      <c r="F18880" s="2">
        <v>80111601</v>
      </c>
      <c r="G18880" s="2" t="s">
        <v>19</v>
      </c>
      <c r="H18880" s="2">
        <v>1</v>
      </c>
      <c r="I18880" s="2">
        <v>10</v>
      </c>
      <c r="J18880" s="2">
        <v>16</v>
      </c>
      <c r="K18880" s="2">
        <v>1</v>
      </c>
      <c r="L18880" s="3">
        <v>1024000</v>
      </c>
      <c r="M18880" s="2" t="s">
        <v>20</v>
      </c>
      <c r="N18880" s="4" t="s">
        <v>17385</v>
      </c>
    </row>
    <row r="18881" spans="1:14" x14ac:dyDescent="0.25">
      <c r="A18881" s="1" t="s">
        <v>370</v>
      </c>
      <c r="B18881" s="2" t="s">
        <v>278</v>
      </c>
      <c r="C18881" s="2" t="s">
        <v>279</v>
      </c>
      <c r="D18881" s="2" t="s">
        <v>280</v>
      </c>
      <c r="E18881" s="2" t="s">
        <v>14733</v>
      </c>
      <c r="F18881" s="2">
        <v>80111601</v>
      </c>
      <c r="G18881" s="2" t="s">
        <v>19</v>
      </c>
      <c r="H18881" s="2">
        <v>1</v>
      </c>
      <c r="I18881" s="2">
        <v>10</v>
      </c>
      <c r="J18881" s="2">
        <v>16</v>
      </c>
      <c r="K18881" s="2">
        <v>1</v>
      </c>
      <c r="L18881" s="3">
        <v>6445223</v>
      </c>
      <c r="M18881" s="2" t="s">
        <v>20</v>
      </c>
      <c r="N18881" s="4" t="s">
        <v>17384</v>
      </c>
    </row>
    <row r="18882" spans="1:14" x14ac:dyDescent="0.25">
      <c r="A18882" s="1" t="s">
        <v>370</v>
      </c>
      <c r="B18882" s="2" t="s">
        <v>278</v>
      </c>
      <c r="C18882" s="2" t="s">
        <v>279</v>
      </c>
      <c r="D18882" s="2" t="s">
        <v>280</v>
      </c>
      <c r="E18882" s="2" t="s">
        <v>14734</v>
      </c>
      <c r="F18882" s="2">
        <v>80111601</v>
      </c>
      <c r="G18882" s="2" t="s">
        <v>19</v>
      </c>
      <c r="H18882" s="2">
        <v>1</v>
      </c>
      <c r="I18882" s="2">
        <v>10</v>
      </c>
      <c r="J18882" s="2">
        <v>16</v>
      </c>
      <c r="K18882" s="2">
        <v>1</v>
      </c>
      <c r="L18882" s="3">
        <v>21072903</v>
      </c>
      <c r="M18882" s="2" t="s">
        <v>20</v>
      </c>
      <c r="N18882" s="4" t="s">
        <v>21</v>
      </c>
    </row>
    <row r="18883" spans="1:14" x14ac:dyDescent="0.25">
      <c r="A18883" s="1" t="s">
        <v>370</v>
      </c>
      <c r="B18883" s="2" t="s">
        <v>278</v>
      </c>
      <c r="C18883" s="2" t="s">
        <v>279</v>
      </c>
      <c r="D18883" s="2" t="s">
        <v>280</v>
      </c>
      <c r="E18883" s="2" t="s">
        <v>14734</v>
      </c>
      <c r="F18883" s="2">
        <v>80111601</v>
      </c>
      <c r="G18883" s="2" t="s">
        <v>19</v>
      </c>
      <c r="H18883" s="2">
        <v>1</v>
      </c>
      <c r="I18883" s="2">
        <v>10</v>
      </c>
      <c r="J18883" s="2">
        <v>16</v>
      </c>
      <c r="K18883" s="2">
        <v>1</v>
      </c>
      <c r="L18883" s="3">
        <v>741000</v>
      </c>
      <c r="M18883" s="2" t="s">
        <v>20</v>
      </c>
      <c r="N18883" s="4" t="s">
        <v>17385</v>
      </c>
    </row>
    <row r="18884" spans="1:14" x14ac:dyDescent="0.25">
      <c r="A18884" s="1" t="s">
        <v>370</v>
      </c>
      <c r="B18884" s="2" t="s">
        <v>278</v>
      </c>
      <c r="C18884" s="2" t="s">
        <v>279</v>
      </c>
      <c r="D18884" s="2" t="s">
        <v>280</v>
      </c>
      <c r="E18884" s="2" t="s">
        <v>14735</v>
      </c>
      <c r="F18884" s="2">
        <v>80111601</v>
      </c>
      <c r="G18884" s="2" t="s">
        <v>19</v>
      </c>
      <c r="H18884" s="2">
        <v>1</v>
      </c>
      <c r="I18884" s="2">
        <v>10</v>
      </c>
      <c r="J18884" s="2">
        <v>16</v>
      </c>
      <c r="K18884" s="2">
        <v>1</v>
      </c>
      <c r="L18884" s="3">
        <v>7763563</v>
      </c>
      <c r="M18884" s="2" t="s">
        <v>20</v>
      </c>
      <c r="N18884" s="4" t="s">
        <v>17384</v>
      </c>
    </row>
    <row r="18885" spans="1:14" x14ac:dyDescent="0.25">
      <c r="A18885" s="1" t="s">
        <v>370</v>
      </c>
      <c r="B18885" s="2" t="s">
        <v>278</v>
      </c>
      <c r="C18885" s="2" t="s">
        <v>279</v>
      </c>
      <c r="D18885" s="2" t="s">
        <v>280</v>
      </c>
      <c r="E18885" s="2" t="s">
        <v>14736</v>
      </c>
      <c r="F18885" s="2">
        <v>80111601</v>
      </c>
      <c r="G18885" s="2" t="s">
        <v>19</v>
      </c>
      <c r="H18885" s="2">
        <v>1</v>
      </c>
      <c r="I18885" s="2">
        <v>10</v>
      </c>
      <c r="J18885" s="2">
        <v>16</v>
      </c>
      <c r="K18885" s="2">
        <v>1</v>
      </c>
      <c r="L18885" s="3">
        <v>28493990</v>
      </c>
      <c r="M18885" s="2" t="s">
        <v>20</v>
      </c>
      <c r="N18885" s="4" t="s">
        <v>21</v>
      </c>
    </row>
    <row r="18886" spans="1:14" x14ac:dyDescent="0.25">
      <c r="A18886" s="1" t="s">
        <v>370</v>
      </c>
      <c r="B18886" s="2" t="s">
        <v>278</v>
      </c>
      <c r="C18886" s="2" t="s">
        <v>279</v>
      </c>
      <c r="D18886" s="2" t="s">
        <v>280</v>
      </c>
      <c r="E18886" s="2" t="s">
        <v>14737</v>
      </c>
      <c r="F18886" s="2">
        <v>80111601</v>
      </c>
      <c r="G18886" s="2" t="s">
        <v>19</v>
      </c>
      <c r="H18886" s="2">
        <v>1</v>
      </c>
      <c r="I18886" s="2">
        <v>10</v>
      </c>
      <c r="J18886" s="2">
        <v>16</v>
      </c>
      <c r="K18886" s="2">
        <v>1</v>
      </c>
      <c r="L18886" s="3">
        <v>1024000</v>
      </c>
      <c r="M18886" s="2" t="s">
        <v>20</v>
      </c>
      <c r="N18886" s="4" t="s">
        <v>17385</v>
      </c>
    </row>
    <row r="18887" spans="1:14" x14ac:dyDescent="0.25">
      <c r="A18887" s="1" t="s">
        <v>370</v>
      </c>
      <c r="B18887" s="2" t="s">
        <v>278</v>
      </c>
      <c r="C18887" s="2" t="s">
        <v>279</v>
      </c>
      <c r="D18887" s="2" t="s">
        <v>280</v>
      </c>
      <c r="E18887" s="2" t="s">
        <v>14738</v>
      </c>
      <c r="F18887" s="2">
        <v>80111601</v>
      </c>
      <c r="G18887" s="2" t="s">
        <v>19</v>
      </c>
      <c r="H18887" s="2">
        <v>1</v>
      </c>
      <c r="I18887" s="2">
        <v>10</v>
      </c>
      <c r="J18887" s="2">
        <v>16</v>
      </c>
      <c r="K18887" s="2">
        <v>1</v>
      </c>
      <c r="L18887" s="3">
        <v>24807103</v>
      </c>
      <c r="M18887" s="2" t="s">
        <v>20</v>
      </c>
      <c r="N18887" s="4" t="s">
        <v>21</v>
      </c>
    </row>
    <row r="18888" spans="1:14" x14ac:dyDescent="0.25">
      <c r="A18888" s="1" t="s">
        <v>370</v>
      </c>
      <c r="B18888" s="2" t="s">
        <v>278</v>
      </c>
      <c r="C18888" s="2" t="s">
        <v>279</v>
      </c>
      <c r="D18888" s="2" t="s">
        <v>280</v>
      </c>
      <c r="E18888" s="2" t="s">
        <v>14739</v>
      </c>
      <c r="F18888" s="2">
        <v>80111601</v>
      </c>
      <c r="G18888" s="2" t="s">
        <v>19</v>
      </c>
      <c r="H18888" s="2">
        <v>1</v>
      </c>
      <c r="I18888" s="2">
        <v>10</v>
      </c>
      <c r="J18888" s="2">
        <v>16</v>
      </c>
      <c r="K18888" s="2">
        <v>1</v>
      </c>
      <c r="L18888" s="3">
        <v>765000</v>
      </c>
      <c r="M18888" s="2" t="s">
        <v>20</v>
      </c>
      <c r="N18888" s="4" t="s">
        <v>17385</v>
      </c>
    </row>
    <row r="18889" spans="1:14" x14ac:dyDescent="0.25">
      <c r="A18889" s="1" t="s">
        <v>370</v>
      </c>
      <c r="B18889" s="2" t="s">
        <v>278</v>
      </c>
      <c r="C18889" s="2" t="s">
        <v>279</v>
      </c>
      <c r="D18889" s="2" t="s">
        <v>280</v>
      </c>
      <c r="E18889" s="2" t="s">
        <v>14740</v>
      </c>
      <c r="F18889" s="2">
        <v>80111601</v>
      </c>
      <c r="G18889" s="2" t="s">
        <v>19</v>
      </c>
      <c r="H18889" s="2">
        <v>1</v>
      </c>
      <c r="I18889" s="2">
        <v>10</v>
      </c>
      <c r="J18889" s="2">
        <v>16</v>
      </c>
      <c r="K18889" s="2">
        <v>1</v>
      </c>
      <c r="L18889" s="3">
        <v>7763563</v>
      </c>
      <c r="M18889" s="2" t="s">
        <v>20</v>
      </c>
      <c r="N18889" s="4" t="s">
        <v>17384</v>
      </c>
    </row>
    <row r="18890" spans="1:14" x14ac:dyDescent="0.25">
      <c r="A18890" s="1" t="s">
        <v>370</v>
      </c>
      <c r="B18890" s="2" t="s">
        <v>278</v>
      </c>
      <c r="C18890" s="2" t="s">
        <v>279</v>
      </c>
      <c r="D18890" s="2" t="s">
        <v>280</v>
      </c>
      <c r="E18890" s="2" t="s">
        <v>14741</v>
      </c>
      <c r="F18890" s="2">
        <v>80111601</v>
      </c>
      <c r="G18890" s="2" t="s">
        <v>19</v>
      </c>
      <c r="H18890" s="2">
        <v>1</v>
      </c>
      <c r="I18890" s="2">
        <v>10</v>
      </c>
      <c r="J18890" s="2">
        <v>16</v>
      </c>
      <c r="K18890" s="2">
        <v>1</v>
      </c>
      <c r="L18890" s="3">
        <v>28171373</v>
      </c>
      <c r="M18890" s="2" t="s">
        <v>20</v>
      </c>
      <c r="N18890" s="4" t="s">
        <v>21</v>
      </c>
    </row>
    <row r="18891" spans="1:14" x14ac:dyDescent="0.25">
      <c r="A18891" s="1" t="s">
        <v>370</v>
      </c>
      <c r="B18891" s="2" t="s">
        <v>278</v>
      </c>
      <c r="C18891" s="2" t="s">
        <v>279</v>
      </c>
      <c r="D18891" s="2" t="s">
        <v>280</v>
      </c>
      <c r="E18891" s="2" t="s">
        <v>14742</v>
      </c>
      <c r="F18891" s="2">
        <v>80111601</v>
      </c>
      <c r="G18891" s="2" t="s">
        <v>19</v>
      </c>
      <c r="H18891" s="2">
        <v>1</v>
      </c>
      <c r="I18891" s="2">
        <v>10</v>
      </c>
      <c r="J18891" s="2">
        <v>16</v>
      </c>
      <c r="K18891" s="2">
        <v>1</v>
      </c>
      <c r="L18891" s="3">
        <v>1024000</v>
      </c>
      <c r="M18891" s="2" t="s">
        <v>20</v>
      </c>
      <c r="N18891" s="4" t="s">
        <v>17385</v>
      </c>
    </row>
    <row r="18892" spans="1:14" x14ac:dyDescent="0.25">
      <c r="A18892" s="1" t="s">
        <v>370</v>
      </c>
      <c r="B18892" s="2" t="s">
        <v>278</v>
      </c>
      <c r="C18892" s="2" t="s">
        <v>279</v>
      </c>
      <c r="D18892" s="2" t="s">
        <v>280</v>
      </c>
      <c r="E18892" s="2" t="s">
        <v>14743</v>
      </c>
      <c r="F18892" s="2">
        <v>80111601</v>
      </c>
      <c r="G18892" s="2" t="s">
        <v>19</v>
      </c>
      <c r="H18892" s="2">
        <v>1</v>
      </c>
      <c r="I18892" s="2">
        <v>10</v>
      </c>
      <c r="J18892" s="2">
        <v>16</v>
      </c>
      <c r="K18892" s="2">
        <v>1</v>
      </c>
      <c r="L18892" s="3">
        <v>5800700</v>
      </c>
      <c r="M18892" s="2" t="s">
        <v>20</v>
      </c>
      <c r="N18892" s="4" t="s">
        <v>17384</v>
      </c>
    </row>
    <row r="18893" spans="1:14" x14ac:dyDescent="0.25">
      <c r="A18893" s="1" t="s">
        <v>370</v>
      </c>
      <c r="B18893" s="2" t="s">
        <v>278</v>
      </c>
      <c r="C18893" s="2" t="s">
        <v>279</v>
      </c>
      <c r="D18893" s="2" t="s">
        <v>280</v>
      </c>
      <c r="E18893" s="2" t="s">
        <v>14744</v>
      </c>
      <c r="F18893" s="2">
        <v>80111601</v>
      </c>
      <c r="G18893" s="2" t="s">
        <v>19</v>
      </c>
      <c r="H18893" s="2">
        <v>1</v>
      </c>
      <c r="I18893" s="2">
        <v>10</v>
      </c>
      <c r="J18893" s="2">
        <v>16</v>
      </c>
      <c r="K18893" s="2">
        <v>1</v>
      </c>
      <c r="L18893" s="3">
        <v>21048903</v>
      </c>
      <c r="M18893" s="2" t="s">
        <v>20</v>
      </c>
      <c r="N18893" s="4" t="s">
        <v>21</v>
      </c>
    </row>
    <row r="18894" spans="1:14" x14ac:dyDescent="0.25">
      <c r="A18894" s="1" t="s">
        <v>370</v>
      </c>
      <c r="B18894" s="2" t="s">
        <v>278</v>
      </c>
      <c r="C18894" s="2" t="s">
        <v>279</v>
      </c>
      <c r="D18894" s="2" t="s">
        <v>280</v>
      </c>
      <c r="E18894" s="2" t="s">
        <v>14745</v>
      </c>
      <c r="F18894" s="2">
        <v>80111601</v>
      </c>
      <c r="G18894" s="2" t="s">
        <v>19</v>
      </c>
      <c r="H18894" s="2">
        <v>1</v>
      </c>
      <c r="I18894" s="2">
        <v>10</v>
      </c>
      <c r="J18894" s="2">
        <v>16</v>
      </c>
      <c r="K18894" s="2">
        <v>1</v>
      </c>
      <c r="L18894" s="3">
        <v>765000</v>
      </c>
      <c r="M18894" s="2" t="s">
        <v>20</v>
      </c>
      <c r="N18894" s="4" t="s">
        <v>17385</v>
      </c>
    </row>
    <row r="18895" spans="1:14" x14ac:dyDescent="0.25">
      <c r="A18895" s="1" t="s">
        <v>370</v>
      </c>
      <c r="B18895" s="2" t="s">
        <v>278</v>
      </c>
      <c r="C18895" s="2" t="s">
        <v>279</v>
      </c>
      <c r="D18895" s="2" t="s">
        <v>280</v>
      </c>
      <c r="E18895" s="2" t="s">
        <v>14746</v>
      </c>
      <c r="F18895" s="2">
        <v>80111601</v>
      </c>
      <c r="G18895" s="2" t="s">
        <v>19</v>
      </c>
      <c r="H18895" s="2">
        <v>1</v>
      </c>
      <c r="I18895" s="2">
        <v>10</v>
      </c>
      <c r="J18895" s="2">
        <v>16</v>
      </c>
      <c r="K18895" s="2">
        <v>1</v>
      </c>
      <c r="L18895" s="3">
        <v>7763563</v>
      </c>
      <c r="M18895" s="2" t="s">
        <v>20</v>
      </c>
      <c r="N18895" s="4" t="s">
        <v>17384</v>
      </c>
    </row>
    <row r="18896" spans="1:14" x14ac:dyDescent="0.25">
      <c r="A18896" s="1" t="s">
        <v>370</v>
      </c>
      <c r="B18896" s="2" t="s">
        <v>278</v>
      </c>
      <c r="C18896" s="2" t="s">
        <v>279</v>
      </c>
      <c r="D18896" s="2" t="s">
        <v>280</v>
      </c>
      <c r="E18896" s="2" t="s">
        <v>14747</v>
      </c>
      <c r="F18896" s="2">
        <v>80111601</v>
      </c>
      <c r="G18896" s="2" t="s">
        <v>19</v>
      </c>
      <c r="H18896" s="2">
        <v>1</v>
      </c>
      <c r="I18896" s="2">
        <v>10</v>
      </c>
      <c r="J18896" s="2">
        <v>16</v>
      </c>
      <c r="K18896" s="2">
        <v>1</v>
      </c>
      <c r="L18896" s="3">
        <v>28171373</v>
      </c>
      <c r="M18896" s="2" t="s">
        <v>20</v>
      </c>
      <c r="N18896" s="4" t="s">
        <v>21</v>
      </c>
    </row>
    <row r="18897" spans="1:14" x14ac:dyDescent="0.25">
      <c r="A18897" s="1" t="s">
        <v>370</v>
      </c>
      <c r="B18897" s="2" t="s">
        <v>278</v>
      </c>
      <c r="C18897" s="2" t="s">
        <v>279</v>
      </c>
      <c r="D18897" s="2" t="s">
        <v>280</v>
      </c>
      <c r="E18897" s="2" t="s">
        <v>14748</v>
      </c>
      <c r="F18897" s="2">
        <v>80111601</v>
      </c>
      <c r="G18897" s="2" t="s">
        <v>19</v>
      </c>
      <c r="H18897" s="2">
        <v>1</v>
      </c>
      <c r="I18897" s="2">
        <v>10</v>
      </c>
      <c r="J18897" s="2">
        <v>16</v>
      </c>
      <c r="K18897" s="2">
        <v>1</v>
      </c>
      <c r="L18897" s="3">
        <v>1024000</v>
      </c>
      <c r="M18897" s="2" t="s">
        <v>20</v>
      </c>
      <c r="N18897" s="4" t="s">
        <v>17385</v>
      </c>
    </row>
    <row r="18898" spans="1:14" x14ac:dyDescent="0.25">
      <c r="A18898" s="1" t="s">
        <v>370</v>
      </c>
      <c r="B18898" s="2" t="s">
        <v>278</v>
      </c>
      <c r="C18898" s="2" t="s">
        <v>279</v>
      </c>
      <c r="D18898" s="2" t="s">
        <v>280</v>
      </c>
      <c r="E18898" s="2" t="s">
        <v>14749</v>
      </c>
      <c r="F18898" s="2">
        <v>80111601</v>
      </c>
      <c r="G18898" s="2" t="s">
        <v>19</v>
      </c>
      <c r="H18898" s="2">
        <v>1</v>
      </c>
      <c r="I18898" s="2">
        <v>10</v>
      </c>
      <c r="J18898" s="2">
        <v>16</v>
      </c>
      <c r="K18898" s="2">
        <v>1</v>
      </c>
      <c r="L18898" s="3">
        <v>5800700</v>
      </c>
      <c r="M18898" s="2" t="s">
        <v>20</v>
      </c>
      <c r="N18898" s="4" t="s">
        <v>17384</v>
      </c>
    </row>
    <row r="18899" spans="1:14" x14ac:dyDescent="0.25">
      <c r="A18899" s="1" t="s">
        <v>370</v>
      </c>
      <c r="B18899" s="2" t="s">
        <v>278</v>
      </c>
      <c r="C18899" s="2" t="s">
        <v>279</v>
      </c>
      <c r="D18899" s="2" t="s">
        <v>280</v>
      </c>
      <c r="E18899" s="2" t="s">
        <v>14750</v>
      </c>
      <c r="F18899" s="2">
        <v>80111601</v>
      </c>
      <c r="G18899" s="2" t="s">
        <v>19</v>
      </c>
      <c r="H18899" s="2">
        <v>1</v>
      </c>
      <c r="I18899" s="2">
        <v>10</v>
      </c>
      <c r="J18899" s="2">
        <v>16</v>
      </c>
      <c r="K18899" s="2">
        <v>1</v>
      </c>
      <c r="L18899" s="3">
        <v>21048903</v>
      </c>
      <c r="M18899" s="2" t="s">
        <v>20</v>
      </c>
      <c r="N18899" s="4" t="s">
        <v>21</v>
      </c>
    </row>
    <row r="18900" spans="1:14" x14ac:dyDescent="0.25">
      <c r="A18900" s="1" t="s">
        <v>370</v>
      </c>
      <c r="B18900" s="2" t="s">
        <v>278</v>
      </c>
      <c r="C18900" s="2" t="s">
        <v>279</v>
      </c>
      <c r="D18900" s="2" t="s">
        <v>280</v>
      </c>
      <c r="E18900" s="2" t="s">
        <v>14749</v>
      </c>
      <c r="F18900" s="2">
        <v>80111601</v>
      </c>
      <c r="G18900" s="2" t="s">
        <v>19</v>
      </c>
      <c r="H18900" s="2">
        <v>1</v>
      </c>
      <c r="I18900" s="2">
        <v>10</v>
      </c>
      <c r="J18900" s="2">
        <v>16</v>
      </c>
      <c r="K18900" s="2">
        <v>1</v>
      </c>
      <c r="L18900" s="3">
        <v>765000</v>
      </c>
      <c r="M18900" s="2" t="s">
        <v>20</v>
      </c>
      <c r="N18900" s="4" t="s">
        <v>17385</v>
      </c>
    </row>
    <row r="18901" spans="1:14" x14ac:dyDescent="0.25">
      <c r="A18901" s="1" t="s">
        <v>370</v>
      </c>
      <c r="B18901" s="2" t="s">
        <v>278</v>
      </c>
      <c r="C18901" s="2" t="s">
        <v>279</v>
      </c>
      <c r="D18901" s="2" t="s">
        <v>280</v>
      </c>
      <c r="E18901" s="2" t="s">
        <v>14751</v>
      </c>
      <c r="F18901" s="2">
        <v>80111601</v>
      </c>
      <c r="G18901" s="2" t="s">
        <v>19</v>
      </c>
      <c r="H18901" s="2">
        <v>1</v>
      </c>
      <c r="I18901" s="2">
        <v>10</v>
      </c>
      <c r="J18901" s="2">
        <v>16</v>
      </c>
      <c r="K18901" s="2">
        <v>1</v>
      </c>
      <c r="L18901" s="3">
        <v>6459816</v>
      </c>
      <c r="M18901" s="2" t="s">
        <v>20</v>
      </c>
      <c r="N18901" s="4" t="s">
        <v>17384</v>
      </c>
    </row>
    <row r="18902" spans="1:14" x14ac:dyDescent="0.25">
      <c r="A18902" s="1" t="s">
        <v>370</v>
      </c>
      <c r="B18902" s="2" t="s">
        <v>278</v>
      </c>
      <c r="C18902" s="2" t="s">
        <v>279</v>
      </c>
      <c r="D18902" s="2" t="s">
        <v>280</v>
      </c>
      <c r="E18902" s="2" t="s">
        <v>14752</v>
      </c>
      <c r="F18902" s="2">
        <v>80111601</v>
      </c>
      <c r="G18902" s="2" t="s">
        <v>19</v>
      </c>
      <c r="H18902" s="2">
        <v>1</v>
      </c>
      <c r="I18902" s="2">
        <v>10</v>
      </c>
      <c r="J18902" s="2">
        <v>16</v>
      </c>
      <c r="K18902" s="2">
        <v>1</v>
      </c>
      <c r="L18902" s="3">
        <v>23440520</v>
      </c>
      <c r="M18902" s="2" t="s">
        <v>20</v>
      </c>
      <c r="N18902" s="4" t="s">
        <v>21</v>
      </c>
    </row>
    <row r="18903" spans="1:14" x14ac:dyDescent="0.25">
      <c r="A18903" s="1" t="s">
        <v>370</v>
      </c>
      <c r="B18903" s="2" t="s">
        <v>278</v>
      </c>
      <c r="C18903" s="2" t="s">
        <v>279</v>
      </c>
      <c r="D18903" s="2" t="s">
        <v>280</v>
      </c>
      <c r="E18903" s="2" t="s">
        <v>14753</v>
      </c>
      <c r="F18903" s="2">
        <v>80111601</v>
      </c>
      <c r="G18903" s="2" t="s">
        <v>19</v>
      </c>
      <c r="H18903" s="2">
        <v>1</v>
      </c>
      <c r="I18903" s="2">
        <v>10</v>
      </c>
      <c r="J18903" s="2">
        <v>16</v>
      </c>
      <c r="K18903" s="2">
        <v>1</v>
      </c>
      <c r="L18903" s="3">
        <v>852000</v>
      </c>
      <c r="M18903" s="2" t="s">
        <v>20</v>
      </c>
      <c r="N18903" s="4" t="s">
        <v>17385</v>
      </c>
    </row>
    <row r="18904" spans="1:14" x14ac:dyDescent="0.25">
      <c r="A18904" s="1" t="s">
        <v>370</v>
      </c>
      <c r="B18904" s="2" t="s">
        <v>278</v>
      </c>
      <c r="C18904" s="2" t="s">
        <v>279</v>
      </c>
      <c r="D18904" s="2" t="s">
        <v>280</v>
      </c>
      <c r="E18904" s="2" t="s">
        <v>14754</v>
      </c>
      <c r="F18904" s="2">
        <v>80111601</v>
      </c>
      <c r="G18904" s="2" t="s">
        <v>19</v>
      </c>
      <c r="H18904" s="2">
        <v>1</v>
      </c>
      <c r="I18904" s="2">
        <v>10</v>
      </c>
      <c r="J18904" s="2">
        <v>16</v>
      </c>
      <c r="K18904" s="2">
        <v>1</v>
      </c>
      <c r="L18904" s="3">
        <v>6459816</v>
      </c>
      <c r="M18904" s="2" t="s">
        <v>20</v>
      </c>
      <c r="N18904" s="4" t="s">
        <v>17384</v>
      </c>
    </row>
    <row r="18905" spans="1:14" x14ac:dyDescent="0.25">
      <c r="A18905" s="1" t="s">
        <v>370</v>
      </c>
      <c r="B18905" s="2" t="s">
        <v>278</v>
      </c>
      <c r="C18905" s="2" t="s">
        <v>279</v>
      </c>
      <c r="D18905" s="2" t="s">
        <v>280</v>
      </c>
      <c r="E18905" s="2" t="s">
        <v>14755</v>
      </c>
      <c r="F18905" s="2">
        <v>80111601</v>
      </c>
      <c r="G18905" s="2" t="s">
        <v>19</v>
      </c>
      <c r="H18905" s="2">
        <v>1</v>
      </c>
      <c r="I18905" s="2">
        <v>10</v>
      </c>
      <c r="J18905" s="2">
        <v>16</v>
      </c>
      <c r="K18905" s="2">
        <v>1</v>
      </c>
      <c r="L18905" s="3">
        <v>23440520</v>
      </c>
      <c r="M18905" s="2" t="s">
        <v>20</v>
      </c>
      <c r="N18905" s="4" t="s">
        <v>21</v>
      </c>
    </row>
    <row r="18906" spans="1:14" x14ac:dyDescent="0.25">
      <c r="A18906" s="1" t="s">
        <v>370</v>
      </c>
      <c r="B18906" s="2" t="s">
        <v>278</v>
      </c>
      <c r="C18906" s="2" t="s">
        <v>279</v>
      </c>
      <c r="D18906" s="2" t="s">
        <v>280</v>
      </c>
      <c r="E18906" s="2" t="s">
        <v>14756</v>
      </c>
      <c r="F18906" s="2">
        <v>80111601</v>
      </c>
      <c r="G18906" s="2" t="s">
        <v>19</v>
      </c>
      <c r="H18906" s="2">
        <v>1</v>
      </c>
      <c r="I18906" s="2">
        <v>10</v>
      </c>
      <c r="J18906" s="2">
        <v>16</v>
      </c>
      <c r="K18906" s="2">
        <v>1</v>
      </c>
      <c r="L18906" s="3">
        <v>852000</v>
      </c>
      <c r="M18906" s="2" t="s">
        <v>20</v>
      </c>
      <c r="N18906" s="4" t="s">
        <v>17385</v>
      </c>
    </row>
    <row r="18907" spans="1:14" x14ac:dyDescent="0.25">
      <c r="A18907" s="1" t="s">
        <v>370</v>
      </c>
      <c r="B18907" s="2" t="s">
        <v>278</v>
      </c>
      <c r="C18907" s="2" t="s">
        <v>279</v>
      </c>
      <c r="D18907" s="2" t="s">
        <v>280</v>
      </c>
      <c r="E18907" s="2" t="s">
        <v>14757</v>
      </c>
      <c r="F18907" s="2">
        <v>80111601</v>
      </c>
      <c r="G18907" s="2" t="s">
        <v>19</v>
      </c>
      <c r="H18907" s="2">
        <v>1</v>
      </c>
      <c r="I18907" s="2">
        <v>10</v>
      </c>
      <c r="J18907" s="2">
        <v>16</v>
      </c>
      <c r="K18907" s="2">
        <v>1</v>
      </c>
      <c r="L18907" s="3">
        <v>7763563</v>
      </c>
      <c r="M18907" s="2" t="s">
        <v>20</v>
      </c>
      <c r="N18907" s="4" t="s">
        <v>17384</v>
      </c>
    </row>
    <row r="18908" spans="1:14" x14ac:dyDescent="0.25">
      <c r="A18908" s="1" t="s">
        <v>370</v>
      </c>
      <c r="B18908" s="2" t="s">
        <v>278</v>
      </c>
      <c r="C18908" s="2" t="s">
        <v>279</v>
      </c>
      <c r="D18908" s="2" t="s">
        <v>280</v>
      </c>
      <c r="E18908" s="2" t="s">
        <v>14758</v>
      </c>
      <c r="F18908" s="2">
        <v>80111601</v>
      </c>
      <c r="G18908" s="2" t="s">
        <v>19</v>
      </c>
      <c r="H18908" s="2">
        <v>1</v>
      </c>
      <c r="I18908" s="2">
        <v>10</v>
      </c>
      <c r="J18908" s="2">
        <v>16</v>
      </c>
      <c r="K18908" s="2">
        <v>1</v>
      </c>
      <c r="L18908" s="3">
        <v>28171373</v>
      </c>
      <c r="M18908" s="2" t="s">
        <v>20</v>
      </c>
      <c r="N18908" s="4" t="s">
        <v>21</v>
      </c>
    </row>
    <row r="18909" spans="1:14" x14ac:dyDescent="0.25">
      <c r="A18909" s="1" t="s">
        <v>370</v>
      </c>
      <c r="B18909" s="2" t="s">
        <v>278</v>
      </c>
      <c r="C18909" s="2" t="s">
        <v>279</v>
      </c>
      <c r="D18909" s="2" t="s">
        <v>280</v>
      </c>
      <c r="E18909" s="2" t="s">
        <v>14759</v>
      </c>
      <c r="F18909" s="2">
        <v>80111601</v>
      </c>
      <c r="G18909" s="2" t="s">
        <v>19</v>
      </c>
      <c r="H18909" s="2">
        <v>1</v>
      </c>
      <c r="I18909" s="2">
        <v>10</v>
      </c>
      <c r="J18909" s="2">
        <v>16</v>
      </c>
      <c r="K18909" s="2">
        <v>1</v>
      </c>
      <c r="L18909" s="3">
        <v>1024000</v>
      </c>
      <c r="M18909" s="2" t="s">
        <v>20</v>
      </c>
      <c r="N18909" s="4" t="s">
        <v>17385</v>
      </c>
    </row>
    <row r="18910" spans="1:14" x14ac:dyDescent="0.25">
      <c r="A18910" s="1" t="s">
        <v>370</v>
      </c>
      <c r="B18910" s="2" t="s">
        <v>278</v>
      </c>
      <c r="C18910" s="2" t="s">
        <v>279</v>
      </c>
      <c r="D18910" s="2" t="s">
        <v>280</v>
      </c>
      <c r="E18910" s="2" t="s">
        <v>14760</v>
      </c>
      <c r="F18910" s="2">
        <v>80111601</v>
      </c>
      <c r="G18910" s="2" t="s">
        <v>19</v>
      </c>
      <c r="H18910" s="2">
        <v>1</v>
      </c>
      <c r="I18910" s="2">
        <v>10</v>
      </c>
      <c r="J18910" s="2">
        <v>16</v>
      </c>
      <c r="K18910" s="2">
        <v>1</v>
      </c>
      <c r="L18910" s="3">
        <v>7763563</v>
      </c>
      <c r="M18910" s="2" t="s">
        <v>20</v>
      </c>
      <c r="N18910" s="4" t="s">
        <v>17384</v>
      </c>
    </row>
    <row r="18911" spans="1:14" x14ac:dyDescent="0.25">
      <c r="A18911" s="1" t="s">
        <v>370</v>
      </c>
      <c r="B18911" s="2" t="s">
        <v>278</v>
      </c>
      <c r="C18911" s="2" t="s">
        <v>279</v>
      </c>
      <c r="D18911" s="2" t="s">
        <v>280</v>
      </c>
      <c r="E18911" s="2" t="s">
        <v>14761</v>
      </c>
      <c r="F18911" s="2">
        <v>80111601</v>
      </c>
      <c r="G18911" s="2" t="s">
        <v>19</v>
      </c>
      <c r="H18911" s="2">
        <v>1</v>
      </c>
      <c r="I18911" s="2">
        <v>10</v>
      </c>
      <c r="J18911" s="2">
        <v>16</v>
      </c>
      <c r="K18911" s="2">
        <v>1</v>
      </c>
      <c r="L18911" s="3">
        <v>28171373</v>
      </c>
      <c r="M18911" s="2" t="s">
        <v>20</v>
      </c>
      <c r="N18911" s="4" t="s">
        <v>21</v>
      </c>
    </row>
    <row r="18912" spans="1:14" x14ac:dyDescent="0.25">
      <c r="A18912" s="1" t="s">
        <v>370</v>
      </c>
      <c r="B18912" s="2" t="s">
        <v>278</v>
      </c>
      <c r="C18912" s="2" t="s">
        <v>279</v>
      </c>
      <c r="D18912" s="2" t="s">
        <v>280</v>
      </c>
      <c r="E18912" s="2" t="s">
        <v>14762</v>
      </c>
      <c r="F18912" s="2">
        <v>80111601</v>
      </c>
      <c r="G18912" s="2" t="s">
        <v>19</v>
      </c>
      <c r="H18912" s="2">
        <v>1</v>
      </c>
      <c r="I18912" s="2">
        <v>10</v>
      </c>
      <c r="J18912" s="2">
        <v>16</v>
      </c>
      <c r="K18912" s="2">
        <v>1</v>
      </c>
      <c r="L18912" s="3">
        <v>1024000</v>
      </c>
      <c r="M18912" s="2" t="s">
        <v>20</v>
      </c>
      <c r="N18912" s="4" t="s">
        <v>17385</v>
      </c>
    </row>
    <row r="18913" spans="1:14" x14ac:dyDescent="0.25">
      <c r="A18913" s="1" t="s">
        <v>370</v>
      </c>
      <c r="B18913" s="2" t="s">
        <v>278</v>
      </c>
      <c r="C18913" s="2" t="s">
        <v>279</v>
      </c>
      <c r="D18913" s="2" t="s">
        <v>280</v>
      </c>
      <c r="E18913" s="2" t="s">
        <v>14763</v>
      </c>
      <c r="F18913" s="2">
        <v>80111601</v>
      </c>
      <c r="G18913" s="2" t="s">
        <v>19</v>
      </c>
      <c r="H18913" s="2">
        <v>1</v>
      </c>
      <c r="I18913" s="2">
        <v>10</v>
      </c>
      <c r="J18913" s="2">
        <v>16</v>
      </c>
      <c r="K18913" s="2">
        <v>1</v>
      </c>
      <c r="L18913" s="3">
        <v>7763563</v>
      </c>
      <c r="M18913" s="2" t="s">
        <v>20</v>
      </c>
      <c r="N18913" s="4" t="s">
        <v>17384</v>
      </c>
    </row>
    <row r="18914" spans="1:14" x14ac:dyDescent="0.25">
      <c r="A18914" s="1" t="s">
        <v>370</v>
      </c>
      <c r="B18914" s="2" t="s">
        <v>278</v>
      </c>
      <c r="C18914" s="2" t="s">
        <v>279</v>
      </c>
      <c r="D18914" s="2" t="s">
        <v>280</v>
      </c>
      <c r="E18914" s="2" t="s">
        <v>14764</v>
      </c>
      <c r="F18914" s="2">
        <v>80111601</v>
      </c>
      <c r="G18914" s="2" t="s">
        <v>19</v>
      </c>
      <c r="H18914" s="2">
        <v>1</v>
      </c>
      <c r="I18914" s="2">
        <v>10</v>
      </c>
      <c r="J18914" s="2">
        <v>16</v>
      </c>
      <c r="K18914" s="2">
        <v>1</v>
      </c>
      <c r="L18914" s="3">
        <v>5800700</v>
      </c>
      <c r="M18914" s="2" t="s">
        <v>20</v>
      </c>
      <c r="N18914" s="4" t="s">
        <v>17384</v>
      </c>
    </row>
    <row r="18915" spans="1:14" x14ac:dyDescent="0.25">
      <c r="A18915" s="1" t="s">
        <v>370</v>
      </c>
      <c r="B18915" s="2" t="s">
        <v>278</v>
      </c>
      <c r="C18915" s="2" t="s">
        <v>279</v>
      </c>
      <c r="D18915" s="2" t="s">
        <v>280</v>
      </c>
      <c r="E18915" s="2" t="s">
        <v>14765</v>
      </c>
      <c r="F18915" s="2">
        <v>80111601</v>
      </c>
      <c r="G18915" s="2" t="s">
        <v>19</v>
      </c>
      <c r="H18915" s="2">
        <v>1</v>
      </c>
      <c r="I18915" s="2">
        <v>10</v>
      </c>
      <c r="J18915" s="2">
        <v>16</v>
      </c>
      <c r="K18915" s="2">
        <v>1</v>
      </c>
      <c r="L18915" s="3">
        <v>21048903</v>
      </c>
      <c r="M18915" s="2" t="s">
        <v>20</v>
      </c>
      <c r="N18915" s="4" t="s">
        <v>21</v>
      </c>
    </row>
    <row r="18916" spans="1:14" x14ac:dyDescent="0.25">
      <c r="A18916" s="1" t="s">
        <v>370</v>
      </c>
      <c r="B18916" s="2" t="s">
        <v>278</v>
      </c>
      <c r="C18916" s="2" t="s">
        <v>279</v>
      </c>
      <c r="D18916" s="2" t="s">
        <v>280</v>
      </c>
      <c r="E18916" s="2" t="s">
        <v>14766</v>
      </c>
      <c r="F18916" s="2">
        <v>80111601</v>
      </c>
      <c r="G18916" s="2" t="s">
        <v>19</v>
      </c>
      <c r="H18916" s="2">
        <v>1</v>
      </c>
      <c r="I18916" s="2">
        <v>10</v>
      </c>
      <c r="J18916" s="2">
        <v>16</v>
      </c>
      <c r="K18916" s="2">
        <v>1</v>
      </c>
      <c r="L18916" s="3">
        <v>765000</v>
      </c>
      <c r="M18916" s="2" t="s">
        <v>20</v>
      </c>
      <c r="N18916" s="4" t="s">
        <v>17385</v>
      </c>
    </row>
    <row r="18917" spans="1:14" x14ac:dyDescent="0.25">
      <c r="A18917" s="1" t="s">
        <v>370</v>
      </c>
      <c r="B18917" s="2" t="s">
        <v>278</v>
      </c>
      <c r="C18917" s="2" t="s">
        <v>279</v>
      </c>
      <c r="D18917" s="2" t="s">
        <v>280</v>
      </c>
      <c r="E18917" s="2" t="s">
        <v>14767</v>
      </c>
      <c r="F18917" s="2">
        <v>80111601</v>
      </c>
      <c r="G18917" s="2" t="s">
        <v>19</v>
      </c>
      <c r="H18917" s="2">
        <v>1</v>
      </c>
      <c r="I18917" s="2">
        <v>10</v>
      </c>
      <c r="J18917" s="2">
        <v>16</v>
      </c>
      <c r="K18917" s="2">
        <v>1</v>
      </c>
      <c r="L18917" s="3">
        <v>7763563</v>
      </c>
      <c r="M18917" s="2" t="s">
        <v>20</v>
      </c>
      <c r="N18917" s="4" t="s">
        <v>17384</v>
      </c>
    </row>
    <row r="18918" spans="1:14" x14ac:dyDescent="0.25">
      <c r="A18918" s="1" t="s">
        <v>370</v>
      </c>
      <c r="B18918" s="2" t="s">
        <v>278</v>
      </c>
      <c r="C18918" s="2" t="s">
        <v>279</v>
      </c>
      <c r="D18918" s="2" t="s">
        <v>280</v>
      </c>
      <c r="E18918" s="2" t="s">
        <v>14768</v>
      </c>
      <c r="F18918" s="2">
        <v>80111601</v>
      </c>
      <c r="G18918" s="2" t="s">
        <v>19</v>
      </c>
      <c r="H18918" s="2">
        <v>1</v>
      </c>
      <c r="I18918" s="2">
        <v>10</v>
      </c>
      <c r="J18918" s="2">
        <v>16</v>
      </c>
      <c r="K18918" s="2">
        <v>1</v>
      </c>
      <c r="L18918" s="3">
        <v>28171373</v>
      </c>
      <c r="M18918" s="2" t="s">
        <v>20</v>
      </c>
      <c r="N18918" s="4" t="s">
        <v>21</v>
      </c>
    </row>
    <row r="18919" spans="1:14" x14ac:dyDescent="0.25">
      <c r="A18919" s="1" t="s">
        <v>370</v>
      </c>
      <c r="B18919" s="2" t="s">
        <v>278</v>
      </c>
      <c r="C18919" s="2" t="s">
        <v>279</v>
      </c>
      <c r="D18919" s="2" t="s">
        <v>280</v>
      </c>
      <c r="E18919" s="2" t="s">
        <v>14769</v>
      </c>
      <c r="F18919" s="2">
        <v>80111601</v>
      </c>
      <c r="G18919" s="2" t="s">
        <v>19</v>
      </c>
      <c r="H18919" s="2">
        <v>1</v>
      </c>
      <c r="I18919" s="2">
        <v>10</v>
      </c>
      <c r="J18919" s="2">
        <v>16</v>
      </c>
      <c r="K18919" s="2">
        <v>1</v>
      </c>
      <c r="L18919" s="3">
        <v>1024000</v>
      </c>
      <c r="M18919" s="2" t="s">
        <v>20</v>
      </c>
      <c r="N18919" s="4" t="s">
        <v>17385</v>
      </c>
    </row>
    <row r="18920" spans="1:14" x14ac:dyDescent="0.25">
      <c r="A18920" s="1" t="s">
        <v>370</v>
      </c>
      <c r="B18920" s="2" t="s">
        <v>278</v>
      </c>
      <c r="C18920" s="2" t="s">
        <v>279</v>
      </c>
      <c r="D18920" s="2" t="s">
        <v>280</v>
      </c>
      <c r="E18920" s="2" t="s">
        <v>14770</v>
      </c>
      <c r="F18920" s="2">
        <v>80111601</v>
      </c>
      <c r="G18920" s="2" t="s">
        <v>19</v>
      </c>
      <c r="H18920" s="2">
        <v>1</v>
      </c>
      <c r="I18920" s="2">
        <v>10</v>
      </c>
      <c r="J18920" s="2">
        <v>16</v>
      </c>
      <c r="K18920" s="2">
        <v>1</v>
      </c>
      <c r="L18920" s="3">
        <v>11287615</v>
      </c>
      <c r="M18920" s="2" t="s">
        <v>20</v>
      </c>
      <c r="N18920" s="4" t="s">
        <v>17384</v>
      </c>
    </row>
    <row r="18921" spans="1:14" x14ac:dyDescent="0.25">
      <c r="A18921" s="1" t="s">
        <v>370</v>
      </c>
      <c r="B18921" s="2" t="s">
        <v>278</v>
      </c>
      <c r="C18921" s="2" t="s">
        <v>279</v>
      </c>
      <c r="D18921" s="2" t="s">
        <v>280</v>
      </c>
      <c r="E18921" s="2" t="s">
        <v>14771</v>
      </c>
      <c r="F18921" s="2">
        <v>80111601</v>
      </c>
      <c r="G18921" s="2" t="s">
        <v>19</v>
      </c>
      <c r="H18921" s="2">
        <v>1</v>
      </c>
      <c r="I18921" s="2">
        <v>10</v>
      </c>
      <c r="J18921" s="2">
        <v>16</v>
      </c>
      <c r="K18921" s="2">
        <v>1</v>
      </c>
      <c r="L18921" s="3">
        <v>9905458</v>
      </c>
      <c r="M18921" s="2" t="s">
        <v>20</v>
      </c>
      <c r="N18921" s="4" t="s">
        <v>17384</v>
      </c>
    </row>
    <row r="18922" spans="1:14" x14ac:dyDescent="0.25">
      <c r="A18922" s="1" t="s">
        <v>370</v>
      </c>
      <c r="B18922" s="2" t="s">
        <v>278</v>
      </c>
      <c r="C18922" s="2" t="s">
        <v>279</v>
      </c>
      <c r="D18922" s="2" t="s">
        <v>280</v>
      </c>
      <c r="E18922" s="2" t="s">
        <v>14772</v>
      </c>
      <c r="F18922" s="2">
        <v>80111601</v>
      </c>
      <c r="G18922" s="2" t="s">
        <v>19</v>
      </c>
      <c r="H18922" s="2">
        <v>1</v>
      </c>
      <c r="I18922" s="2">
        <v>10</v>
      </c>
      <c r="J18922" s="2">
        <v>16</v>
      </c>
      <c r="K18922" s="2">
        <v>1</v>
      </c>
      <c r="L18922" s="3">
        <v>6525788</v>
      </c>
      <c r="M18922" s="2" t="s">
        <v>20</v>
      </c>
      <c r="N18922" s="4" t="s">
        <v>17384</v>
      </c>
    </row>
    <row r="18923" spans="1:14" x14ac:dyDescent="0.25">
      <c r="A18923" s="1" t="s">
        <v>370</v>
      </c>
      <c r="B18923" s="2" t="s">
        <v>278</v>
      </c>
      <c r="C18923" s="2" t="s">
        <v>279</v>
      </c>
      <c r="D18923" s="2" t="s">
        <v>280</v>
      </c>
      <c r="E18923" s="2" t="s">
        <v>14773</v>
      </c>
      <c r="F18923" s="2">
        <v>80111601</v>
      </c>
      <c r="G18923" s="2" t="s">
        <v>19</v>
      </c>
      <c r="H18923" s="2">
        <v>1</v>
      </c>
      <c r="I18923" s="2">
        <v>10</v>
      </c>
      <c r="J18923" s="2">
        <v>16</v>
      </c>
      <c r="K18923" s="2">
        <v>1</v>
      </c>
      <c r="L18923" s="3">
        <v>23680340</v>
      </c>
      <c r="M18923" s="2" t="s">
        <v>20</v>
      </c>
      <c r="N18923" s="4" t="s">
        <v>21</v>
      </c>
    </row>
    <row r="18924" spans="1:14" x14ac:dyDescent="0.25">
      <c r="A18924" s="1" t="s">
        <v>370</v>
      </c>
      <c r="B18924" s="2" t="s">
        <v>278</v>
      </c>
      <c r="C18924" s="2" t="s">
        <v>279</v>
      </c>
      <c r="D18924" s="2" t="s">
        <v>280</v>
      </c>
      <c r="E18924" s="2" t="s">
        <v>14773</v>
      </c>
      <c r="F18924" s="2">
        <v>80111601</v>
      </c>
      <c r="G18924" s="2" t="s">
        <v>19</v>
      </c>
      <c r="H18924" s="2">
        <v>1</v>
      </c>
      <c r="I18924" s="2">
        <v>10</v>
      </c>
      <c r="J18924" s="2">
        <v>16</v>
      </c>
      <c r="K18924" s="2">
        <v>1</v>
      </c>
      <c r="L18924" s="3">
        <v>860300</v>
      </c>
      <c r="M18924" s="2" t="s">
        <v>20</v>
      </c>
      <c r="N18924" s="4" t="s">
        <v>17385</v>
      </c>
    </row>
    <row r="18925" spans="1:14" x14ac:dyDescent="0.25">
      <c r="A18925" s="1" t="s">
        <v>370</v>
      </c>
      <c r="B18925" s="2" t="s">
        <v>278</v>
      </c>
      <c r="C18925" s="2" t="s">
        <v>279</v>
      </c>
      <c r="D18925" s="2" t="s">
        <v>280</v>
      </c>
      <c r="E18925" s="2" t="s">
        <v>14774</v>
      </c>
      <c r="F18925" s="2">
        <v>80111601</v>
      </c>
      <c r="G18925" s="2" t="s">
        <v>19</v>
      </c>
      <c r="H18925" s="2">
        <v>1</v>
      </c>
      <c r="I18925" s="2">
        <v>10</v>
      </c>
      <c r="J18925" s="2">
        <v>16</v>
      </c>
      <c r="K18925" s="2">
        <v>1</v>
      </c>
      <c r="L18925" s="3">
        <v>7763563</v>
      </c>
      <c r="M18925" s="2" t="s">
        <v>20</v>
      </c>
      <c r="N18925" s="4" t="s">
        <v>17384</v>
      </c>
    </row>
    <row r="18926" spans="1:14" x14ac:dyDescent="0.25">
      <c r="A18926" s="1" t="s">
        <v>370</v>
      </c>
      <c r="B18926" s="2" t="s">
        <v>278</v>
      </c>
      <c r="C18926" s="2" t="s">
        <v>279</v>
      </c>
      <c r="D18926" s="2" t="s">
        <v>280</v>
      </c>
      <c r="E18926" s="2" t="s">
        <v>14775</v>
      </c>
      <c r="F18926" s="2">
        <v>80111601</v>
      </c>
      <c r="G18926" s="2" t="s">
        <v>19</v>
      </c>
      <c r="H18926" s="2">
        <v>1</v>
      </c>
      <c r="I18926" s="2">
        <v>10</v>
      </c>
      <c r="J18926" s="2">
        <v>16</v>
      </c>
      <c r="K18926" s="2">
        <v>1</v>
      </c>
      <c r="L18926" s="3">
        <v>28171373</v>
      </c>
      <c r="M18926" s="2" t="s">
        <v>20</v>
      </c>
      <c r="N18926" s="4" t="s">
        <v>21</v>
      </c>
    </row>
    <row r="18927" spans="1:14" x14ac:dyDescent="0.25">
      <c r="A18927" s="1" t="s">
        <v>370</v>
      </c>
      <c r="B18927" s="2" t="s">
        <v>278</v>
      </c>
      <c r="C18927" s="2" t="s">
        <v>279</v>
      </c>
      <c r="D18927" s="2" t="s">
        <v>280</v>
      </c>
      <c r="E18927" s="2" t="s">
        <v>14776</v>
      </c>
      <c r="F18927" s="2">
        <v>80111601</v>
      </c>
      <c r="G18927" s="2" t="s">
        <v>19</v>
      </c>
      <c r="H18927" s="2">
        <v>1</v>
      </c>
      <c r="I18927" s="2">
        <v>10</v>
      </c>
      <c r="J18927" s="2">
        <v>16</v>
      </c>
      <c r="K18927" s="2">
        <v>1</v>
      </c>
      <c r="L18927" s="3">
        <v>1024000</v>
      </c>
      <c r="M18927" s="2" t="s">
        <v>20</v>
      </c>
      <c r="N18927" s="4" t="s">
        <v>17385</v>
      </c>
    </row>
    <row r="18928" spans="1:14" x14ac:dyDescent="0.25">
      <c r="A18928" s="1" t="s">
        <v>370</v>
      </c>
      <c r="B18928" s="2" t="s">
        <v>278</v>
      </c>
      <c r="C18928" s="2" t="s">
        <v>279</v>
      </c>
      <c r="D18928" s="2" t="s">
        <v>280</v>
      </c>
      <c r="E18928" s="2" t="s">
        <v>14777</v>
      </c>
      <c r="F18928" s="2">
        <v>80111601</v>
      </c>
      <c r="G18928" s="2" t="s">
        <v>19</v>
      </c>
      <c r="H18928" s="2">
        <v>1</v>
      </c>
      <c r="I18928" s="2">
        <v>10</v>
      </c>
      <c r="J18928" s="2">
        <v>16</v>
      </c>
      <c r="K18928" s="2">
        <v>1</v>
      </c>
      <c r="L18928" s="3">
        <v>7763563</v>
      </c>
      <c r="M18928" s="2" t="s">
        <v>20</v>
      </c>
      <c r="N18928" s="4" t="s">
        <v>17384</v>
      </c>
    </row>
    <row r="18929" spans="1:14" x14ac:dyDescent="0.25">
      <c r="A18929" s="1" t="s">
        <v>370</v>
      </c>
      <c r="B18929" s="2" t="s">
        <v>278</v>
      </c>
      <c r="C18929" s="2" t="s">
        <v>279</v>
      </c>
      <c r="D18929" s="2" t="s">
        <v>280</v>
      </c>
      <c r="E18929" s="2" t="s">
        <v>14778</v>
      </c>
      <c r="F18929" s="2">
        <v>80111601</v>
      </c>
      <c r="G18929" s="2" t="s">
        <v>19</v>
      </c>
      <c r="H18929" s="2">
        <v>1</v>
      </c>
      <c r="I18929" s="2">
        <v>10</v>
      </c>
      <c r="J18929" s="2">
        <v>16</v>
      </c>
      <c r="K18929" s="2">
        <v>1</v>
      </c>
      <c r="L18929" s="3">
        <v>28171373</v>
      </c>
      <c r="M18929" s="2" t="s">
        <v>20</v>
      </c>
      <c r="N18929" s="4" t="s">
        <v>21</v>
      </c>
    </row>
    <row r="18930" spans="1:14" x14ac:dyDescent="0.25">
      <c r="A18930" s="1" t="s">
        <v>370</v>
      </c>
      <c r="B18930" s="2" t="s">
        <v>278</v>
      </c>
      <c r="C18930" s="2" t="s">
        <v>279</v>
      </c>
      <c r="D18930" s="2" t="s">
        <v>280</v>
      </c>
      <c r="E18930" s="2" t="s">
        <v>14779</v>
      </c>
      <c r="F18930" s="2">
        <v>80111601</v>
      </c>
      <c r="G18930" s="2" t="s">
        <v>19</v>
      </c>
      <c r="H18930" s="2">
        <v>1</v>
      </c>
      <c r="I18930" s="2">
        <v>10</v>
      </c>
      <c r="J18930" s="2">
        <v>16</v>
      </c>
      <c r="K18930" s="2">
        <v>1</v>
      </c>
      <c r="L18930" s="3">
        <v>1024000</v>
      </c>
      <c r="M18930" s="2" t="s">
        <v>20</v>
      </c>
      <c r="N18930" s="4" t="s">
        <v>17385</v>
      </c>
    </row>
    <row r="18931" spans="1:14" x14ac:dyDescent="0.25">
      <c r="A18931" s="1" t="s">
        <v>370</v>
      </c>
      <c r="B18931" s="2" t="s">
        <v>278</v>
      </c>
      <c r="C18931" s="2" t="s">
        <v>279</v>
      </c>
      <c r="D18931" s="2" t="s">
        <v>280</v>
      </c>
      <c r="E18931" s="2" t="s">
        <v>14780</v>
      </c>
      <c r="F18931" s="2">
        <v>80111601</v>
      </c>
      <c r="G18931" s="2" t="s">
        <v>19</v>
      </c>
      <c r="H18931" s="2">
        <v>1</v>
      </c>
      <c r="I18931" s="2">
        <v>10</v>
      </c>
      <c r="J18931" s="2">
        <v>16</v>
      </c>
      <c r="K18931" s="2">
        <v>1</v>
      </c>
      <c r="L18931" s="3">
        <v>7744868</v>
      </c>
      <c r="M18931" s="2" t="s">
        <v>20</v>
      </c>
      <c r="N18931" s="4" t="s">
        <v>17384</v>
      </c>
    </row>
    <row r="18932" spans="1:14" x14ac:dyDescent="0.25">
      <c r="A18932" s="1" t="s">
        <v>370</v>
      </c>
      <c r="B18932" s="2" t="s">
        <v>278</v>
      </c>
      <c r="C18932" s="2" t="s">
        <v>279</v>
      </c>
      <c r="D18932" s="2" t="s">
        <v>280</v>
      </c>
      <c r="E18932" s="2" t="s">
        <v>14781</v>
      </c>
      <c r="F18932" s="2">
        <v>80111601</v>
      </c>
      <c r="G18932" s="2" t="s">
        <v>19</v>
      </c>
      <c r="H18932" s="2">
        <v>1</v>
      </c>
      <c r="I18932" s="2">
        <v>10</v>
      </c>
      <c r="J18932" s="2">
        <v>16</v>
      </c>
      <c r="K18932" s="2">
        <v>1</v>
      </c>
      <c r="L18932" s="3">
        <v>28190068</v>
      </c>
      <c r="M18932" s="2" t="s">
        <v>20</v>
      </c>
      <c r="N18932" s="4" t="s">
        <v>21</v>
      </c>
    </row>
    <row r="18933" spans="1:14" x14ac:dyDescent="0.25">
      <c r="A18933" s="1" t="s">
        <v>370</v>
      </c>
      <c r="B18933" s="2" t="s">
        <v>278</v>
      </c>
      <c r="C18933" s="2" t="s">
        <v>279</v>
      </c>
      <c r="D18933" s="2" t="s">
        <v>280</v>
      </c>
      <c r="E18933" s="2" t="s">
        <v>14782</v>
      </c>
      <c r="F18933" s="2">
        <v>80111601</v>
      </c>
      <c r="G18933" s="2" t="s">
        <v>19</v>
      </c>
      <c r="H18933" s="2">
        <v>1</v>
      </c>
      <c r="I18933" s="2">
        <v>10</v>
      </c>
      <c r="J18933" s="2">
        <v>16</v>
      </c>
      <c r="K18933" s="2">
        <v>1</v>
      </c>
      <c r="L18933" s="3">
        <v>1024000</v>
      </c>
      <c r="M18933" s="2" t="s">
        <v>20</v>
      </c>
      <c r="N18933" s="4" t="s">
        <v>17385</v>
      </c>
    </row>
    <row r="18934" spans="1:14" x14ac:dyDescent="0.25">
      <c r="A18934" s="1" t="s">
        <v>370</v>
      </c>
      <c r="B18934" s="2" t="s">
        <v>278</v>
      </c>
      <c r="C18934" s="2" t="s">
        <v>279</v>
      </c>
      <c r="D18934" s="2" t="s">
        <v>280</v>
      </c>
      <c r="E18934" s="2" t="s">
        <v>14783</v>
      </c>
      <c r="F18934" s="2">
        <v>80111601</v>
      </c>
      <c r="G18934" s="2" t="s">
        <v>19</v>
      </c>
      <c r="H18934" s="2">
        <v>1</v>
      </c>
      <c r="I18934" s="2">
        <v>10</v>
      </c>
      <c r="J18934" s="2">
        <v>16</v>
      </c>
      <c r="K18934" s="2">
        <v>1</v>
      </c>
      <c r="L18934" s="3">
        <v>7763563</v>
      </c>
      <c r="M18934" s="2" t="s">
        <v>20</v>
      </c>
      <c r="N18934" s="4" t="s">
        <v>17384</v>
      </c>
    </row>
    <row r="18935" spans="1:14" x14ac:dyDescent="0.25">
      <c r="A18935" s="1" t="s">
        <v>370</v>
      </c>
      <c r="B18935" s="2" t="s">
        <v>278</v>
      </c>
      <c r="C18935" s="2" t="s">
        <v>279</v>
      </c>
      <c r="D18935" s="2" t="s">
        <v>280</v>
      </c>
      <c r="E18935" s="2" t="s">
        <v>14784</v>
      </c>
      <c r="F18935" s="2">
        <v>80111601</v>
      </c>
      <c r="G18935" s="2" t="s">
        <v>19</v>
      </c>
      <c r="H18935" s="2">
        <v>1</v>
      </c>
      <c r="I18935" s="2">
        <v>10</v>
      </c>
      <c r="J18935" s="2">
        <v>16</v>
      </c>
      <c r="K18935" s="2">
        <v>1</v>
      </c>
      <c r="L18935" s="3">
        <v>28171373</v>
      </c>
      <c r="M18935" s="2" t="s">
        <v>20</v>
      </c>
      <c r="N18935" s="4" t="s">
        <v>21</v>
      </c>
    </row>
    <row r="18936" spans="1:14" x14ac:dyDescent="0.25">
      <c r="A18936" s="1" t="s">
        <v>370</v>
      </c>
      <c r="B18936" s="2" t="s">
        <v>278</v>
      </c>
      <c r="C18936" s="2" t="s">
        <v>279</v>
      </c>
      <c r="D18936" s="2" t="s">
        <v>280</v>
      </c>
      <c r="E18936" s="2" t="s">
        <v>14785</v>
      </c>
      <c r="F18936" s="2">
        <v>80111601</v>
      </c>
      <c r="G18936" s="2" t="s">
        <v>19</v>
      </c>
      <c r="H18936" s="2">
        <v>1</v>
      </c>
      <c r="I18936" s="2">
        <v>10</v>
      </c>
      <c r="J18936" s="2">
        <v>16</v>
      </c>
      <c r="K18936" s="2">
        <v>1</v>
      </c>
      <c r="L18936" s="3">
        <v>1024000</v>
      </c>
      <c r="M18936" s="2" t="s">
        <v>20</v>
      </c>
      <c r="N18936" s="4" t="s">
        <v>17385</v>
      </c>
    </row>
    <row r="18937" spans="1:14" x14ac:dyDescent="0.25">
      <c r="A18937" s="1" t="s">
        <v>370</v>
      </c>
      <c r="B18937" s="2" t="s">
        <v>278</v>
      </c>
      <c r="C18937" s="2" t="s">
        <v>279</v>
      </c>
      <c r="D18937" s="2" t="s">
        <v>280</v>
      </c>
      <c r="E18937" s="2" t="s">
        <v>14786</v>
      </c>
      <c r="F18937" s="2">
        <v>80111601</v>
      </c>
      <c r="G18937" s="2" t="s">
        <v>19</v>
      </c>
      <c r="H18937" s="2">
        <v>1</v>
      </c>
      <c r="I18937" s="2">
        <v>10</v>
      </c>
      <c r="J18937" s="2">
        <v>16</v>
      </c>
      <c r="K18937" s="2">
        <v>1</v>
      </c>
      <c r="L18937" s="3">
        <v>7763563</v>
      </c>
      <c r="M18937" s="2" t="s">
        <v>20</v>
      </c>
      <c r="N18937" s="4" t="s">
        <v>17384</v>
      </c>
    </row>
    <row r="18938" spans="1:14" x14ac:dyDescent="0.25">
      <c r="A18938" s="1" t="s">
        <v>370</v>
      </c>
      <c r="B18938" s="2" t="s">
        <v>278</v>
      </c>
      <c r="C18938" s="2" t="s">
        <v>279</v>
      </c>
      <c r="D18938" s="2" t="s">
        <v>280</v>
      </c>
      <c r="E18938" s="2" t="s">
        <v>14787</v>
      </c>
      <c r="F18938" s="2">
        <v>80111601</v>
      </c>
      <c r="G18938" s="2" t="s">
        <v>19</v>
      </c>
      <c r="H18938" s="2">
        <v>1</v>
      </c>
      <c r="I18938" s="2">
        <v>10</v>
      </c>
      <c r="J18938" s="2">
        <v>16</v>
      </c>
      <c r="K18938" s="2">
        <v>1</v>
      </c>
      <c r="L18938" s="3">
        <v>28171372</v>
      </c>
      <c r="M18938" s="2" t="s">
        <v>20</v>
      </c>
      <c r="N18938" s="4" t="s">
        <v>21</v>
      </c>
    </row>
    <row r="18939" spans="1:14" x14ac:dyDescent="0.25">
      <c r="A18939" s="1" t="s">
        <v>370</v>
      </c>
      <c r="B18939" s="2" t="s">
        <v>278</v>
      </c>
      <c r="C18939" s="2" t="s">
        <v>279</v>
      </c>
      <c r="D18939" s="2" t="s">
        <v>280</v>
      </c>
      <c r="E18939" s="2" t="s">
        <v>14788</v>
      </c>
      <c r="F18939" s="2">
        <v>80111601</v>
      </c>
      <c r="G18939" s="2" t="s">
        <v>19</v>
      </c>
      <c r="H18939" s="2">
        <v>1</v>
      </c>
      <c r="I18939" s="2">
        <v>10</v>
      </c>
      <c r="J18939" s="2">
        <v>16</v>
      </c>
      <c r="K18939" s="2">
        <v>1</v>
      </c>
      <c r="L18939" s="3">
        <v>1024000</v>
      </c>
      <c r="M18939" s="2" t="s">
        <v>20</v>
      </c>
      <c r="N18939" s="4" t="s">
        <v>17385</v>
      </c>
    </row>
    <row r="18940" spans="1:14" x14ac:dyDescent="0.25">
      <c r="A18940" s="1" t="s">
        <v>370</v>
      </c>
      <c r="B18940" s="2" t="s">
        <v>278</v>
      </c>
      <c r="C18940" s="2" t="s">
        <v>279</v>
      </c>
      <c r="D18940" s="2" t="s">
        <v>280</v>
      </c>
      <c r="E18940" s="2" t="s">
        <v>14789</v>
      </c>
      <c r="F18940" s="2">
        <v>80111601</v>
      </c>
      <c r="G18940" s="2" t="s">
        <v>19</v>
      </c>
      <c r="H18940" s="2">
        <v>1</v>
      </c>
      <c r="I18940" s="2">
        <v>10</v>
      </c>
      <c r="J18940" s="2">
        <v>16</v>
      </c>
      <c r="K18940" s="2">
        <v>1</v>
      </c>
      <c r="L18940" s="3">
        <v>5800699</v>
      </c>
      <c r="M18940" s="2" t="s">
        <v>20</v>
      </c>
      <c r="N18940" s="4" t="s">
        <v>17384</v>
      </c>
    </row>
    <row r="18941" spans="1:14" x14ac:dyDescent="0.25">
      <c r="A18941" s="1" t="s">
        <v>370</v>
      </c>
      <c r="B18941" s="2" t="s">
        <v>278</v>
      </c>
      <c r="C18941" s="2" t="s">
        <v>279</v>
      </c>
      <c r="D18941" s="2" t="s">
        <v>280</v>
      </c>
      <c r="E18941" s="2" t="s">
        <v>14790</v>
      </c>
      <c r="F18941" s="2">
        <v>80111601</v>
      </c>
      <c r="G18941" s="2" t="s">
        <v>19</v>
      </c>
      <c r="H18941" s="2">
        <v>1</v>
      </c>
      <c r="I18941" s="2">
        <v>10</v>
      </c>
      <c r="J18941" s="2">
        <v>16</v>
      </c>
      <c r="K18941" s="2">
        <v>1</v>
      </c>
      <c r="L18941" s="3">
        <v>21048904</v>
      </c>
      <c r="M18941" s="2" t="s">
        <v>20</v>
      </c>
      <c r="N18941" s="4" t="s">
        <v>21</v>
      </c>
    </row>
    <row r="18942" spans="1:14" x14ac:dyDescent="0.25">
      <c r="A18942" s="1" t="s">
        <v>370</v>
      </c>
      <c r="B18942" s="2" t="s">
        <v>278</v>
      </c>
      <c r="C18942" s="2" t="s">
        <v>279</v>
      </c>
      <c r="D18942" s="2" t="s">
        <v>280</v>
      </c>
      <c r="E18942" s="2" t="s">
        <v>14791</v>
      </c>
      <c r="F18942" s="2">
        <v>80111601</v>
      </c>
      <c r="G18942" s="2" t="s">
        <v>19</v>
      </c>
      <c r="H18942" s="2">
        <v>1</v>
      </c>
      <c r="I18942" s="2">
        <v>10</v>
      </c>
      <c r="J18942" s="2">
        <v>16</v>
      </c>
      <c r="K18942" s="2">
        <v>1</v>
      </c>
      <c r="L18942" s="3">
        <v>765000</v>
      </c>
      <c r="M18942" s="2" t="s">
        <v>20</v>
      </c>
      <c r="N18942" s="4" t="s">
        <v>17385</v>
      </c>
    </row>
    <row r="18943" spans="1:14" x14ac:dyDescent="0.25">
      <c r="A18943" s="1" t="s">
        <v>370</v>
      </c>
      <c r="B18943" s="2" t="s">
        <v>278</v>
      </c>
      <c r="C18943" s="2" t="s">
        <v>279</v>
      </c>
      <c r="D18943" s="2" t="s">
        <v>280</v>
      </c>
      <c r="E18943" s="2" t="s">
        <v>14792</v>
      </c>
      <c r="F18943" s="2">
        <v>80111601</v>
      </c>
      <c r="G18943" s="2" t="s">
        <v>19</v>
      </c>
      <c r="H18943" s="2">
        <v>1</v>
      </c>
      <c r="I18943" s="2">
        <v>10</v>
      </c>
      <c r="J18943" s="2">
        <v>16</v>
      </c>
      <c r="K18943" s="2">
        <v>1</v>
      </c>
      <c r="L18943" s="3">
        <v>5800700</v>
      </c>
      <c r="M18943" s="2" t="s">
        <v>20</v>
      </c>
      <c r="N18943" s="4" t="s">
        <v>17384</v>
      </c>
    </row>
    <row r="18944" spans="1:14" x14ac:dyDescent="0.25">
      <c r="A18944" s="1" t="s">
        <v>370</v>
      </c>
      <c r="B18944" s="2" t="s">
        <v>278</v>
      </c>
      <c r="C18944" s="2" t="s">
        <v>279</v>
      </c>
      <c r="D18944" s="2" t="s">
        <v>280</v>
      </c>
      <c r="E18944" s="2" t="s">
        <v>14793</v>
      </c>
      <c r="F18944" s="2">
        <v>80111601</v>
      </c>
      <c r="G18944" s="2" t="s">
        <v>19</v>
      </c>
      <c r="H18944" s="2">
        <v>1</v>
      </c>
      <c r="I18944" s="2">
        <v>10</v>
      </c>
      <c r="J18944" s="2">
        <v>16</v>
      </c>
      <c r="K18944" s="2">
        <v>1</v>
      </c>
      <c r="L18944" s="3">
        <v>21048903</v>
      </c>
      <c r="M18944" s="2" t="s">
        <v>20</v>
      </c>
      <c r="N18944" s="4" t="s">
        <v>21</v>
      </c>
    </row>
    <row r="18945" spans="1:14" x14ac:dyDescent="0.25">
      <c r="A18945" s="1" t="s">
        <v>370</v>
      </c>
      <c r="B18945" s="2" t="s">
        <v>278</v>
      </c>
      <c r="C18945" s="2" t="s">
        <v>279</v>
      </c>
      <c r="D18945" s="2" t="s">
        <v>280</v>
      </c>
      <c r="E18945" s="2" t="s">
        <v>14794</v>
      </c>
      <c r="F18945" s="2">
        <v>80111601</v>
      </c>
      <c r="G18945" s="2" t="s">
        <v>19</v>
      </c>
      <c r="H18945" s="2">
        <v>1</v>
      </c>
      <c r="I18945" s="2">
        <v>10</v>
      </c>
      <c r="J18945" s="2">
        <v>16</v>
      </c>
      <c r="K18945" s="2">
        <v>1</v>
      </c>
      <c r="L18945" s="3">
        <v>765000</v>
      </c>
      <c r="M18945" s="2" t="s">
        <v>20</v>
      </c>
      <c r="N18945" s="4" t="s">
        <v>17385</v>
      </c>
    </row>
    <row r="18946" spans="1:14" x14ac:dyDescent="0.25">
      <c r="A18946" s="1" t="s">
        <v>370</v>
      </c>
      <c r="B18946" s="2" t="s">
        <v>278</v>
      </c>
      <c r="C18946" s="2" t="s">
        <v>279</v>
      </c>
      <c r="D18946" s="2" t="s">
        <v>280</v>
      </c>
      <c r="E18946" s="2" t="s">
        <v>14795</v>
      </c>
      <c r="F18946" s="2">
        <v>80111601</v>
      </c>
      <c r="G18946" s="2" t="s">
        <v>19</v>
      </c>
      <c r="H18946" s="2">
        <v>1</v>
      </c>
      <c r="I18946" s="2">
        <v>10</v>
      </c>
      <c r="J18946" s="2">
        <v>16</v>
      </c>
      <c r="K18946" s="2">
        <v>1</v>
      </c>
      <c r="L18946" s="3">
        <v>5800700</v>
      </c>
      <c r="M18946" s="2" t="s">
        <v>20</v>
      </c>
      <c r="N18946" s="4" t="s">
        <v>17384</v>
      </c>
    </row>
    <row r="18947" spans="1:14" x14ac:dyDescent="0.25">
      <c r="A18947" s="1" t="s">
        <v>370</v>
      </c>
      <c r="B18947" s="2" t="s">
        <v>278</v>
      </c>
      <c r="C18947" s="2" t="s">
        <v>279</v>
      </c>
      <c r="D18947" s="2" t="s">
        <v>280</v>
      </c>
      <c r="E18947" s="2" t="s">
        <v>14796</v>
      </c>
      <c r="F18947" s="2">
        <v>80111601</v>
      </c>
      <c r="G18947" s="2" t="s">
        <v>19</v>
      </c>
      <c r="H18947" s="2">
        <v>1</v>
      </c>
      <c r="I18947" s="2">
        <v>10</v>
      </c>
      <c r="J18947" s="2">
        <v>16</v>
      </c>
      <c r="K18947" s="2">
        <v>1</v>
      </c>
      <c r="L18947" s="3">
        <v>21048903</v>
      </c>
      <c r="M18947" s="2" t="s">
        <v>20</v>
      </c>
      <c r="N18947" s="4" t="s">
        <v>21</v>
      </c>
    </row>
    <row r="18948" spans="1:14" x14ac:dyDescent="0.25">
      <c r="A18948" s="1" t="s">
        <v>370</v>
      </c>
      <c r="B18948" s="2" t="s">
        <v>278</v>
      </c>
      <c r="C18948" s="2" t="s">
        <v>279</v>
      </c>
      <c r="D18948" s="2" t="s">
        <v>280</v>
      </c>
      <c r="E18948" s="2" t="s">
        <v>14797</v>
      </c>
      <c r="F18948" s="2">
        <v>80111601</v>
      </c>
      <c r="G18948" s="2" t="s">
        <v>19</v>
      </c>
      <c r="H18948" s="2">
        <v>1</v>
      </c>
      <c r="I18948" s="2">
        <v>10</v>
      </c>
      <c r="J18948" s="2">
        <v>16</v>
      </c>
      <c r="K18948" s="2">
        <v>1</v>
      </c>
      <c r="L18948" s="3">
        <v>765000</v>
      </c>
      <c r="M18948" s="2" t="s">
        <v>20</v>
      </c>
      <c r="N18948" s="4" t="s">
        <v>17385</v>
      </c>
    </row>
    <row r="18949" spans="1:14" x14ac:dyDescent="0.25">
      <c r="A18949" s="1" t="s">
        <v>370</v>
      </c>
      <c r="B18949" s="2" t="s">
        <v>278</v>
      </c>
      <c r="C18949" s="2" t="s">
        <v>279</v>
      </c>
      <c r="D18949" s="2" t="s">
        <v>280</v>
      </c>
      <c r="E18949" s="2" t="s">
        <v>14798</v>
      </c>
      <c r="F18949" s="2">
        <v>80111601</v>
      </c>
      <c r="G18949" s="2" t="s">
        <v>19</v>
      </c>
      <c r="H18949" s="2">
        <v>1</v>
      </c>
      <c r="I18949" s="2">
        <v>10</v>
      </c>
      <c r="J18949" s="2">
        <v>16</v>
      </c>
      <c r="K18949" s="2">
        <v>1</v>
      </c>
      <c r="L18949" s="3">
        <v>8626181</v>
      </c>
      <c r="M18949" s="2" t="s">
        <v>20</v>
      </c>
      <c r="N18949" s="4" t="s">
        <v>17384</v>
      </c>
    </row>
    <row r="18950" spans="1:14" x14ac:dyDescent="0.25">
      <c r="A18950" s="1" t="s">
        <v>370</v>
      </c>
      <c r="B18950" s="2" t="s">
        <v>278</v>
      </c>
      <c r="C18950" s="2" t="s">
        <v>279</v>
      </c>
      <c r="D18950" s="2" t="s">
        <v>280</v>
      </c>
      <c r="E18950" s="2" t="s">
        <v>14799</v>
      </c>
      <c r="F18950" s="2">
        <v>80111601</v>
      </c>
      <c r="G18950" s="2" t="s">
        <v>19</v>
      </c>
      <c r="H18950" s="2">
        <v>1</v>
      </c>
      <c r="I18950" s="2">
        <v>10</v>
      </c>
      <c r="J18950" s="2">
        <v>16</v>
      </c>
      <c r="K18950" s="2">
        <v>1</v>
      </c>
      <c r="L18950" s="3">
        <v>27308755</v>
      </c>
      <c r="M18950" s="2" t="s">
        <v>20</v>
      </c>
      <c r="N18950" s="4" t="s">
        <v>21</v>
      </c>
    </row>
    <row r="18951" spans="1:14" x14ac:dyDescent="0.25">
      <c r="A18951" s="1" t="s">
        <v>370</v>
      </c>
      <c r="B18951" s="2" t="s">
        <v>278</v>
      </c>
      <c r="C18951" s="2" t="s">
        <v>279</v>
      </c>
      <c r="D18951" s="2" t="s">
        <v>280</v>
      </c>
      <c r="E18951" s="2" t="s">
        <v>14800</v>
      </c>
      <c r="F18951" s="2">
        <v>80111601</v>
      </c>
      <c r="G18951" s="2" t="s">
        <v>19</v>
      </c>
      <c r="H18951" s="2">
        <v>1</v>
      </c>
      <c r="I18951" s="2">
        <v>10</v>
      </c>
      <c r="J18951" s="2">
        <v>16</v>
      </c>
      <c r="K18951" s="2">
        <v>1</v>
      </c>
      <c r="L18951" s="3">
        <v>1024000</v>
      </c>
      <c r="M18951" s="2" t="s">
        <v>20</v>
      </c>
      <c r="N18951" s="4" t="s">
        <v>17385</v>
      </c>
    </row>
    <row r="18952" spans="1:14" x14ac:dyDescent="0.25">
      <c r="A18952" s="1" t="s">
        <v>370</v>
      </c>
      <c r="B18952" s="2" t="s">
        <v>278</v>
      </c>
      <c r="C18952" s="2" t="s">
        <v>279</v>
      </c>
      <c r="D18952" s="2" t="s">
        <v>280</v>
      </c>
      <c r="E18952" s="2" t="s">
        <v>14801</v>
      </c>
      <c r="F18952" s="2">
        <v>80111601</v>
      </c>
      <c r="G18952" s="2" t="s">
        <v>19</v>
      </c>
      <c r="H18952" s="2">
        <v>1</v>
      </c>
      <c r="I18952" s="2">
        <v>10</v>
      </c>
      <c r="J18952" s="2">
        <v>16</v>
      </c>
      <c r="K18952" s="2">
        <v>1</v>
      </c>
      <c r="L18952" s="3">
        <v>5800700</v>
      </c>
      <c r="M18952" s="2" t="s">
        <v>20</v>
      </c>
      <c r="N18952" s="4" t="s">
        <v>17384</v>
      </c>
    </row>
    <row r="18953" spans="1:14" x14ac:dyDescent="0.25">
      <c r="A18953" s="1" t="s">
        <v>370</v>
      </c>
      <c r="B18953" s="2" t="s">
        <v>278</v>
      </c>
      <c r="C18953" s="2" t="s">
        <v>279</v>
      </c>
      <c r="D18953" s="2" t="s">
        <v>280</v>
      </c>
      <c r="E18953" s="2" t="s">
        <v>14802</v>
      </c>
      <c r="F18953" s="2">
        <v>80111601</v>
      </c>
      <c r="G18953" s="2" t="s">
        <v>19</v>
      </c>
      <c r="H18953" s="2">
        <v>1</v>
      </c>
      <c r="I18953" s="2">
        <v>10</v>
      </c>
      <c r="J18953" s="2">
        <v>16</v>
      </c>
      <c r="K18953" s="2">
        <v>1</v>
      </c>
      <c r="L18953" s="3">
        <v>21048903</v>
      </c>
      <c r="M18953" s="2" t="s">
        <v>20</v>
      </c>
      <c r="N18953" s="4" t="s">
        <v>21</v>
      </c>
    </row>
    <row r="18954" spans="1:14" x14ac:dyDescent="0.25">
      <c r="A18954" s="1" t="s">
        <v>370</v>
      </c>
      <c r="B18954" s="2" t="s">
        <v>278</v>
      </c>
      <c r="C18954" s="2" t="s">
        <v>279</v>
      </c>
      <c r="D18954" s="2" t="s">
        <v>280</v>
      </c>
      <c r="E18954" s="2" t="s">
        <v>14803</v>
      </c>
      <c r="F18954" s="2">
        <v>80111601</v>
      </c>
      <c r="G18954" s="2" t="s">
        <v>19</v>
      </c>
      <c r="H18954" s="2">
        <v>1</v>
      </c>
      <c r="I18954" s="2">
        <v>10</v>
      </c>
      <c r="J18954" s="2">
        <v>16</v>
      </c>
      <c r="K18954" s="2">
        <v>1</v>
      </c>
      <c r="L18954" s="3">
        <v>765000</v>
      </c>
      <c r="M18954" s="2" t="s">
        <v>20</v>
      </c>
      <c r="N18954" s="4" t="s">
        <v>17385</v>
      </c>
    </row>
    <row r="18955" spans="1:14" x14ac:dyDescent="0.25">
      <c r="A18955" s="1" t="s">
        <v>370</v>
      </c>
      <c r="B18955" s="2" t="s">
        <v>278</v>
      </c>
      <c r="C18955" s="2" t="s">
        <v>279</v>
      </c>
      <c r="D18955" s="2" t="s">
        <v>280</v>
      </c>
      <c r="E18955" s="2" t="s">
        <v>14804</v>
      </c>
      <c r="F18955" s="2">
        <v>80111601</v>
      </c>
      <c r="G18955" s="2" t="s">
        <v>19</v>
      </c>
      <c r="H18955" s="2">
        <v>1</v>
      </c>
      <c r="I18955" s="2">
        <v>10</v>
      </c>
      <c r="J18955" s="2">
        <v>16</v>
      </c>
      <c r="K18955" s="2">
        <v>1</v>
      </c>
      <c r="L18955" s="3">
        <v>29195373</v>
      </c>
      <c r="M18955" s="2" t="s">
        <v>20</v>
      </c>
      <c r="N18955" s="4" t="s">
        <v>21</v>
      </c>
    </row>
    <row r="18956" spans="1:14" x14ac:dyDescent="0.25">
      <c r="A18956" s="1" t="s">
        <v>370</v>
      </c>
      <c r="B18956" s="2" t="s">
        <v>278</v>
      </c>
      <c r="C18956" s="2" t="s">
        <v>279</v>
      </c>
      <c r="D18956" s="2" t="s">
        <v>280</v>
      </c>
      <c r="E18956" s="2" t="s">
        <v>14805</v>
      </c>
      <c r="F18956" s="2">
        <v>80111620</v>
      </c>
      <c r="G18956" s="2" t="s">
        <v>19</v>
      </c>
      <c r="H18956" s="2">
        <v>1</v>
      </c>
      <c r="I18956" s="2">
        <v>10</v>
      </c>
      <c r="J18956" s="2">
        <v>16</v>
      </c>
      <c r="K18956" s="2">
        <v>1</v>
      </c>
      <c r="L18956" s="3">
        <v>26100000</v>
      </c>
      <c r="M18956" s="2" t="s">
        <v>20</v>
      </c>
      <c r="N18956" s="4" t="s">
        <v>21</v>
      </c>
    </row>
    <row r="18957" spans="1:14" x14ac:dyDescent="0.25">
      <c r="A18957" s="1" t="s">
        <v>370</v>
      </c>
      <c r="B18957" s="2" t="s">
        <v>278</v>
      </c>
      <c r="C18957" s="2" t="s">
        <v>279</v>
      </c>
      <c r="D18957" s="2" t="s">
        <v>280</v>
      </c>
      <c r="E18957" s="2" t="s">
        <v>14806</v>
      </c>
      <c r="F18957" s="2">
        <v>80111620</v>
      </c>
      <c r="G18957" s="2" t="s">
        <v>19</v>
      </c>
      <c r="H18957" s="2">
        <v>1</v>
      </c>
      <c r="I18957" s="2">
        <v>10</v>
      </c>
      <c r="J18957" s="2">
        <v>16</v>
      </c>
      <c r="K18957" s="2">
        <v>1</v>
      </c>
      <c r="L18957" s="3">
        <v>26100000</v>
      </c>
      <c r="M18957" s="2" t="s">
        <v>20</v>
      </c>
      <c r="N18957" s="4" t="s">
        <v>21</v>
      </c>
    </row>
    <row r="18958" spans="1:14" x14ac:dyDescent="0.25">
      <c r="A18958" s="1" t="s">
        <v>370</v>
      </c>
      <c r="B18958" s="2" t="s">
        <v>278</v>
      </c>
      <c r="C18958" s="2" t="s">
        <v>279</v>
      </c>
      <c r="D18958" s="2" t="s">
        <v>280</v>
      </c>
      <c r="E18958" s="2" t="s">
        <v>14807</v>
      </c>
      <c r="F18958" s="2">
        <v>80111620</v>
      </c>
      <c r="G18958" s="2" t="s">
        <v>19</v>
      </c>
      <c r="H18958" s="2">
        <v>1</v>
      </c>
      <c r="I18958" s="2">
        <v>10</v>
      </c>
      <c r="J18958" s="2">
        <v>16</v>
      </c>
      <c r="K18958" s="2">
        <v>1</v>
      </c>
      <c r="L18958" s="3">
        <v>26100000</v>
      </c>
      <c r="M18958" s="2" t="s">
        <v>20</v>
      </c>
      <c r="N18958" s="4" t="s">
        <v>21</v>
      </c>
    </row>
    <row r="18959" spans="1:14" x14ac:dyDescent="0.25">
      <c r="A18959" s="1" t="s">
        <v>370</v>
      </c>
      <c r="B18959" s="2" t="s">
        <v>278</v>
      </c>
      <c r="C18959" s="2" t="s">
        <v>279</v>
      </c>
      <c r="D18959" s="2" t="s">
        <v>280</v>
      </c>
      <c r="E18959" s="2" t="s">
        <v>14808</v>
      </c>
      <c r="F18959" s="2">
        <v>80111620</v>
      </c>
      <c r="G18959" s="2" t="s">
        <v>19</v>
      </c>
      <c r="H18959" s="2">
        <v>1</v>
      </c>
      <c r="I18959" s="2">
        <v>10</v>
      </c>
      <c r="J18959" s="2">
        <v>16</v>
      </c>
      <c r="K18959" s="2">
        <v>1</v>
      </c>
      <c r="L18959" s="3">
        <v>26100000</v>
      </c>
      <c r="M18959" s="2" t="s">
        <v>20</v>
      </c>
      <c r="N18959" s="4" t="s">
        <v>21</v>
      </c>
    </row>
    <row r="18960" spans="1:14" x14ac:dyDescent="0.25">
      <c r="A18960" s="1" t="s">
        <v>370</v>
      </c>
      <c r="B18960" s="2" t="s">
        <v>278</v>
      </c>
      <c r="C18960" s="2" t="s">
        <v>279</v>
      </c>
      <c r="D18960" s="2" t="s">
        <v>280</v>
      </c>
      <c r="E18960" s="2" t="s">
        <v>14809</v>
      </c>
      <c r="F18960" s="2">
        <v>80111620</v>
      </c>
      <c r="G18960" s="2" t="s">
        <v>19</v>
      </c>
      <c r="H18960" s="2">
        <v>1</v>
      </c>
      <c r="I18960" s="2">
        <v>10</v>
      </c>
      <c r="J18960" s="2">
        <v>16</v>
      </c>
      <c r="K18960" s="2">
        <v>1</v>
      </c>
      <c r="L18960" s="3">
        <v>26100000</v>
      </c>
      <c r="M18960" s="2" t="s">
        <v>20</v>
      </c>
      <c r="N18960" s="4" t="s">
        <v>21</v>
      </c>
    </row>
    <row r="18961" spans="1:14" x14ac:dyDescent="0.25">
      <c r="A18961" s="1" t="s">
        <v>370</v>
      </c>
      <c r="B18961" s="2" t="s">
        <v>278</v>
      </c>
      <c r="C18961" s="2" t="s">
        <v>279</v>
      </c>
      <c r="D18961" s="2" t="s">
        <v>280</v>
      </c>
      <c r="E18961" s="2" t="s">
        <v>14810</v>
      </c>
      <c r="F18961" s="2">
        <v>80111620</v>
      </c>
      <c r="G18961" s="2" t="s">
        <v>19</v>
      </c>
      <c r="H18961" s="2">
        <v>1</v>
      </c>
      <c r="I18961" s="2">
        <v>10</v>
      </c>
      <c r="J18961" s="2">
        <v>16</v>
      </c>
      <c r="K18961" s="2">
        <v>1</v>
      </c>
      <c r="L18961" s="3">
        <v>26100000</v>
      </c>
      <c r="M18961" s="2" t="s">
        <v>20</v>
      </c>
      <c r="N18961" s="4" t="s">
        <v>21</v>
      </c>
    </row>
    <row r="18962" spans="1:14" x14ac:dyDescent="0.25">
      <c r="A18962" s="1" t="s">
        <v>370</v>
      </c>
      <c r="B18962" s="2" t="s">
        <v>278</v>
      </c>
      <c r="C18962" s="2" t="s">
        <v>279</v>
      </c>
      <c r="D18962" s="2" t="s">
        <v>280</v>
      </c>
      <c r="E18962" s="2" t="s">
        <v>14811</v>
      </c>
      <c r="F18962" s="2">
        <v>80111620</v>
      </c>
      <c r="G18962" s="2" t="s">
        <v>19</v>
      </c>
      <c r="H18962" s="2">
        <v>1</v>
      </c>
      <c r="I18962" s="2">
        <v>10</v>
      </c>
      <c r="J18962" s="2">
        <v>16</v>
      </c>
      <c r="K18962" s="2">
        <v>1</v>
      </c>
      <c r="L18962" s="3">
        <v>26100000</v>
      </c>
      <c r="M18962" s="2" t="s">
        <v>20</v>
      </c>
      <c r="N18962" s="4" t="s">
        <v>21</v>
      </c>
    </row>
    <row r="18963" spans="1:14" x14ac:dyDescent="0.25">
      <c r="A18963" s="1" t="s">
        <v>370</v>
      </c>
      <c r="B18963" s="2" t="s">
        <v>278</v>
      </c>
      <c r="C18963" s="2" t="s">
        <v>279</v>
      </c>
      <c r="D18963" s="2" t="s">
        <v>280</v>
      </c>
      <c r="E18963" s="2" t="s">
        <v>14812</v>
      </c>
      <c r="F18963" s="2">
        <v>80111620</v>
      </c>
      <c r="G18963" s="2" t="s">
        <v>19</v>
      </c>
      <c r="H18963" s="2">
        <v>1</v>
      </c>
      <c r="I18963" s="2">
        <v>10</v>
      </c>
      <c r="J18963" s="2">
        <v>16</v>
      </c>
      <c r="K18963" s="2">
        <v>1</v>
      </c>
      <c r="L18963" s="3">
        <v>26100000</v>
      </c>
      <c r="M18963" s="2" t="s">
        <v>20</v>
      </c>
      <c r="N18963" s="4" t="s">
        <v>21</v>
      </c>
    </row>
    <row r="18964" spans="1:14" x14ac:dyDescent="0.25">
      <c r="A18964" s="1" t="s">
        <v>370</v>
      </c>
      <c r="B18964" s="2" t="s">
        <v>278</v>
      </c>
      <c r="C18964" s="2" t="s">
        <v>279</v>
      </c>
      <c r="D18964" s="2" t="s">
        <v>280</v>
      </c>
      <c r="E18964" s="2" t="s">
        <v>14813</v>
      </c>
      <c r="F18964" s="2">
        <v>80111620</v>
      </c>
      <c r="G18964" s="2" t="s">
        <v>19</v>
      </c>
      <c r="H18964" s="2">
        <v>1</v>
      </c>
      <c r="I18964" s="2">
        <v>10</v>
      </c>
      <c r="J18964" s="2">
        <v>16</v>
      </c>
      <c r="K18964" s="2">
        <v>1</v>
      </c>
      <c r="L18964" s="3">
        <v>26100000</v>
      </c>
      <c r="M18964" s="2" t="s">
        <v>20</v>
      </c>
      <c r="N18964" s="4" t="s">
        <v>21</v>
      </c>
    </row>
    <row r="18965" spans="1:14" x14ac:dyDescent="0.25">
      <c r="A18965" s="1" t="s">
        <v>370</v>
      </c>
      <c r="B18965" s="2" t="s">
        <v>278</v>
      </c>
      <c r="C18965" s="2" t="s">
        <v>279</v>
      </c>
      <c r="D18965" s="2" t="s">
        <v>280</v>
      </c>
      <c r="E18965" s="2" t="s">
        <v>14814</v>
      </c>
      <c r="F18965" s="2">
        <v>80111620</v>
      </c>
      <c r="G18965" s="2" t="s">
        <v>19</v>
      </c>
      <c r="H18965" s="2">
        <v>1</v>
      </c>
      <c r="I18965" s="2">
        <v>10</v>
      </c>
      <c r="J18965" s="2">
        <v>16</v>
      </c>
      <c r="K18965" s="2">
        <v>1</v>
      </c>
      <c r="L18965" s="3">
        <v>26100000</v>
      </c>
      <c r="M18965" s="2" t="s">
        <v>20</v>
      </c>
      <c r="N18965" s="4" t="s">
        <v>21</v>
      </c>
    </row>
    <row r="18966" spans="1:14" x14ac:dyDescent="0.25">
      <c r="A18966" s="1" t="s">
        <v>370</v>
      </c>
      <c r="B18966" s="2" t="s">
        <v>278</v>
      </c>
      <c r="C18966" s="2" t="s">
        <v>279</v>
      </c>
      <c r="D18966" s="2" t="s">
        <v>280</v>
      </c>
      <c r="E18966" s="2" t="s">
        <v>14815</v>
      </c>
      <c r="F18966" s="2">
        <v>80111620</v>
      </c>
      <c r="G18966" s="2" t="s">
        <v>19</v>
      </c>
      <c r="H18966" s="2">
        <v>1</v>
      </c>
      <c r="I18966" s="2">
        <v>10</v>
      </c>
      <c r="J18966" s="2">
        <v>16</v>
      </c>
      <c r="K18966" s="2">
        <v>1</v>
      </c>
      <c r="L18966" s="3">
        <v>26100000</v>
      </c>
      <c r="M18966" s="2" t="s">
        <v>20</v>
      </c>
      <c r="N18966" s="4" t="s">
        <v>21</v>
      </c>
    </row>
    <row r="18967" spans="1:14" x14ac:dyDescent="0.25">
      <c r="A18967" s="1" t="s">
        <v>370</v>
      </c>
      <c r="B18967" s="2" t="s">
        <v>278</v>
      </c>
      <c r="C18967" s="2" t="s">
        <v>279</v>
      </c>
      <c r="D18967" s="2" t="s">
        <v>280</v>
      </c>
      <c r="E18967" s="2" t="s">
        <v>14816</v>
      </c>
      <c r="F18967" s="2">
        <v>80111620</v>
      </c>
      <c r="G18967" s="2" t="s">
        <v>19</v>
      </c>
      <c r="H18967" s="2">
        <v>1</v>
      </c>
      <c r="I18967" s="2">
        <v>10</v>
      </c>
      <c r="J18967" s="2">
        <v>16</v>
      </c>
      <c r="K18967" s="2">
        <v>1</v>
      </c>
      <c r="L18967" s="3">
        <v>26100000</v>
      </c>
      <c r="M18967" s="2" t="s">
        <v>20</v>
      </c>
      <c r="N18967" s="4" t="s">
        <v>21</v>
      </c>
    </row>
    <row r="18968" spans="1:14" x14ac:dyDescent="0.25">
      <c r="A18968" s="1" t="s">
        <v>370</v>
      </c>
      <c r="B18968" s="2" t="s">
        <v>278</v>
      </c>
      <c r="C18968" s="2" t="s">
        <v>279</v>
      </c>
      <c r="D18968" s="2" t="s">
        <v>280</v>
      </c>
      <c r="E18968" s="2" t="s">
        <v>14817</v>
      </c>
      <c r="F18968" s="2">
        <v>80111620</v>
      </c>
      <c r="G18968" s="2" t="s">
        <v>19</v>
      </c>
      <c r="H18968" s="2">
        <v>1</v>
      </c>
      <c r="I18968" s="2">
        <v>10</v>
      </c>
      <c r="J18968" s="2">
        <v>16</v>
      </c>
      <c r="K18968" s="2">
        <v>1</v>
      </c>
      <c r="L18968" s="3">
        <v>26100000</v>
      </c>
      <c r="M18968" s="2" t="s">
        <v>20</v>
      </c>
      <c r="N18968" s="4" t="s">
        <v>21</v>
      </c>
    </row>
    <row r="18969" spans="1:14" x14ac:dyDescent="0.25">
      <c r="A18969" s="1" t="s">
        <v>370</v>
      </c>
      <c r="B18969" s="2" t="s">
        <v>278</v>
      </c>
      <c r="C18969" s="2" t="s">
        <v>279</v>
      </c>
      <c r="D18969" s="2" t="s">
        <v>280</v>
      </c>
      <c r="E18969" s="2" t="s">
        <v>14818</v>
      </c>
      <c r="F18969" s="2">
        <v>80111620</v>
      </c>
      <c r="G18969" s="2" t="s">
        <v>19</v>
      </c>
      <c r="H18969" s="2">
        <v>1</v>
      </c>
      <c r="I18969" s="2">
        <v>10</v>
      </c>
      <c r="J18969" s="2">
        <v>16</v>
      </c>
      <c r="K18969" s="2">
        <v>1</v>
      </c>
      <c r="L18969" s="3">
        <v>26100000</v>
      </c>
      <c r="M18969" s="2" t="s">
        <v>20</v>
      </c>
      <c r="N18969" s="4" t="s">
        <v>21</v>
      </c>
    </row>
    <row r="18970" spans="1:14" x14ac:dyDescent="0.25">
      <c r="A18970" s="1" t="s">
        <v>370</v>
      </c>
      <c r="B18970" s="2" t="s">
        <v>278</v>
      </c>
      <c r="C18970" s="2" t="s">
        <v>279</v>
      </c>
      <c r="D18970" s="2" t="s">
        <v>280</v>
      </c>
      <c r="E18970" s="2" t="s">
        <v>14819</v>
      </c>
      <c r="F18970" s="2">
        <v>80111620</v>
      </c>
      <c r="G18970" s="2" t="s">
        <v>19</v>
      </c>
      <c r="H18970" s="2">
        <v>1</v>
      </c>
      <c r="I18970" s="2">
        <v>10</v>
      </c>
      <c r="J18970" s="2">
        <v>16</v>
      </c>
      <c r="K18970" s="2">
        <v>1</v>
      </c>
      <c r="L18970" s="3">
        <v>26100000</v>
      </c>
      <c r="M18970" s="2" t="s">
        <v>20</v>
      </c>
      <c r="N18970" s="4" t="s">
        <v>21</v>
      </c>
    </row>
    <row r="18971" spans="1:14" x14ac:dyDescent="0.25">
      <c r="A18971" s="1" t="s">
        <v>370</v>
      </c>
      <c r="B18971" s="2" t="s">
        <v>278</v>
      </c>
      <c r="C18971" s="2" t="s">
        <v>279</v>
      </c>
      <c r="D18971" s="2" t="s">
        <v>280</v>
      </c>
      <c r="E18971" s="2" t="s">
        <v>14820</v>
      </c>
      <c r="F18971" s="2">
        <v>80111620</v>
      </c>
      <c r="G18971" s="2" t="s">
        <v>19</v>
      </c>
      <c r="H18971" s="2">
        <v>1</v>
      </c>
      <c r="I18971" s="2">
        <v>10</v>
      </c>
      <c r="J18971" s="2">
        <v>16</v>
      </c>
      <c r="K18971" s="2">
        <v>1</v>
      </c>
      <c r="L18971" s="3">
        <v>26100000</v>
      </c>
      <c r="M18971" s="2" t="s">
        <v>20</v>
      </c>
      <c r="N18971" s="4" t="s">
        <v>21</v>
      </c>
    </row>
    <row r="18972" spans="1:14" x14ac:dyDescent="0.25">
      <c r="A18972" s="1" t="s">
        <v>370</v>
      </c>
      <c r="B18972" s="2" t="s">
        <v>278</v>
      </c>
      <c r="C18972" s="2" t="s">
        <v>279</v>
      </c>
      <c r="D18972" s="2" t="s">
        <v>280</v>
      </c>
      <c r="E18972" s="2" t="s">
        <v>14821</v>
      </c>
      <c r="F18972" s="2">
        <v>80111620</v>
      </c>
      <c r="G18972" s="2" t="s">
        <v>19</v>
      </c>
      <c r="H18972" s="2">
        <v>1</v>
      </c>
      <c r="I18972" s="2">
        <v>10</v>
      </c>
      <c r="J18972" s="2">
        <v>16</v>
      </c>
      <c r="K18972" s="2">
        <v>1</v>
      </c>
      <c r="L18972" s="3">
        <v>29000000</v>
      </c>
      <c r="M18972" s="2" t="s">
        <v>20</v>
      </c>
      <c r="N18972" s="4" t="s">
        <v>21</v>
      </c>
    </row>
    <row r="18973" spans="1:14" x14ac:dyDescent="0.25">
      <c r="A18973" s="1" t="s">
        <v>370</v>
      </c>
      <c r="B18973" s="2" t="s">
        <v>278</v>
      </c>
      <c r="C18973" s="2" t="s">
        <v>279</v>
      </c>
      <c r="D18973" s="2" t="s">
        <v>280</v>
      </c>
      <c r="E18973" s="2" t="s">
        <v>14822</v>
      </c>
      <c r="F18973" s="2">
        <v>80111620</v>
      </c>
      <c r="G18973" s="2" t="s">
        <v>19</v>
      </c>
      <c r="H18973" s="2">
        <v>1</v>
      </c>
      <c r="I18973" s="2">
        <v>10</v>
      </c>
      <c r="J18973" s="2">
        <v>16</v>
      </c>
      <c r="K18973" s="2">
        <v>1</v>
      </c>
      <c r="L18973" s="3">
        <v>26100000</v>
      </c>
      <c r="M18973" s="2" t="s">
        <v>20</v>
      </c>
      <c r="N18973" s="4" t="s">
        <v>21</v>
      </c>
    </row>
    <row r="18974" spans="1:14" x14ac:dyDescent="0.25">
      <c r="A18974" s="1" t="s">
        <v>370</v>
      </c>
      <c r="B18974" s="2" t="s">
        <v>278</v>
      </c>
      <c r="C18974" s="2" t="s">
        <v>279</v>
      </c>
      <c r="D18974" s="2" t="s">
        <v>280</v>
      </c>
      <c r="E18974" s="2" t="s">
        <v>14823</v>
      </c>
      <c r="F18974" s="2">
        <v>80111620</v>
      </c>
      <c r="G18974" s="2" t="s">
        <v>19</v>
      </c>
      <c r="H18974" s="2">
        <v>1</v>
      </c>
      <c r="I18974" s="2">
        <v>10</v>
      </c>
      <c r="J18974" s="2">
        <v>16</v>
      </c>
      <c r="K18974" s="2">
        <v>1</v>
      </c>
      <c r="L18974" s="3">
        <v>26100000</v>
      </c>
      <c r="M18974" s="2" t="s">
        <v>20</v>
      </c>
      <c r="N18974" s="4" t="s">
        <v>21</v>
      </c>
    </row>
    <row r="18975" spans="1:14" x14ac:dyDescent="0.25">
      <c r="A18975" s="1" t="s">
        <v>370</v>
      </c>
      <c r="B18975" s="2" t="s">
        <v>278</v>
      </c>
      <c r="C18975" s="2" t="s">
        <v>279</v>
      </c>
      <c r="D18975" s="2" t="s">
        <v>280</v>
      </c>
      <c r="E18975" s="2" t="s">
        <v>14824</v>
      </c>
      <c r="F18975" s="2">
        <v>80111620</v>
      </c>
      <c r="G18975" s="2" t="s">
        <v>19</v>
      </c>
      <c r="H18975" s="2">
        <v>1</v>
      </c>
      <c r="I18975" s="2">
        <v>10</v>
      </c>
      <c r="J18975" s="2">
        <v>16</v>
      </c>
      <c r="K18975" s="2">
        <v>1</v>
      </c>
      <c r="L18975" s="3">
        <v>29000000</v>
      </c>
      <c r="M18975" s="2" t="s">
        <v>20</v>
      </c>
      <c r="N18975" s="4" t="s">
        <v>21</v>
      </c>
    </row>
    <row r="18976" spans="1:14" x14ac:dyDescent="0.25">
      <c r="A18976" s="1" t="s">
        <v>370</v>
      </c>
      <c r="B18976" s="2" t="s">
        <v>278</v>
      </c>
      <c r="C18976" s="2" t="s">
        <v>279</v>
      </c>
      <c r="D18976" s="2" t="s">
        <v>280</v>
      </c>
      <c r="E18976" s="2" t="s">
        <v>14825</v>
      </c>
      <c r="F18976" s="2">
        <v>80111620</v>
      </c>
      <c r="G18976" s="2" t="s">
        <v>19</v>
      </c>
      <c r="H18976" s="2">
        <v>1</v>
      </c>
      <c r="I18976" s="2">
        <v>10</v>
      </c>
      <c r="J18976" s="2">
        <v>16</v>
      </c>
      <c r="K18976" s="2">
        <v>1</v>
      </c>
      <c r="L18976" s="3">
        <v>29000000</v>
      </c>
      <c r="M18976" s="2" t="s">
        <v>20</v>
      </c>
      <c r="N18976" s="4" t="s">
        <v>21</v>
      </c>
    </row>
    <row r="18977" spans="1:14" x14ac:dyDescent="0.25">
      <c r="A18977" s="1" t="s">
        <v>370</v>
      </c>
      <c r="B18977" s="2" t="s">
        <v>278</v>
      </c>
      <c r="C18977" s="2" t="s">
        <v>279</v>
      </c>
      <c r="D18977" s="2" t="s">
        <v>280</v>
      </c>
      <c r="E18977" s="2" t="s">
        <v>14826</v>
      </c>
      <c r="F18977" s="2">
        <v>80111620</v>
      </c>
      <c r="G18977" s="2" t="s">
        <v>19</v>
      </c>
      <c r="H18977" s="2">
        <v>1</v>
      </c>
      <c r="I18977" s="2">
        <v>10</v>
      </c>
      <c r="J18977" s="2">
        <v>16</v>
      </c>
      <c r="K18977" s="2">
        <v>1</v>
      </c>
      <c r="L18977" s="3">
        <v>26100000</v>
      </c>
      <c r="M18977" s="2" t="s">
        <v>20</v>
      </c>
      <c r="N18977" s="4" t="s">
        <v>21</v>
      </c>
    </row>
    <row r="18978" spans="1:14" x14ac:dyDescent="0.25">
      <c r="A18978" s="1" t="s">
        <v>370</v>
      </c>
      <c r="B18978" s="2" t="s">
        <v>278</v>
      </c>
      <c r="C18978" s="2" t="s">
        <v>279</v>
      </c>
      <c r="D18978" s="2" t="s">
        <v>280</v>
      </c>
      <c r="E18978" s="2" t="s">
        <v>14827</v>
      </c>
      <c r="F18978" s="2">
        <v>80111620</v>
      </c>
      <c r="G18978" s="2" t="s">
        <v>19</v>
      </c>
      <c r="H18978" s="2">
        <v>1</v>
      </c>
      <c r="I18978" s="2">
        <v>10</v>
      </c>
      <c r="J18978" s="2">
        <v>16</v>
      </c>
      <c r="K18978" s="2">
        <v>1</v>
      </c>
      <c r="L18978" s="3">
        <v>26100000</v>
      </c>
      <c r="M18978" s="2" t="s">
        <v>20</v>
      </c>
      <c r="N18978" s="4" t="s">
        <v>21</v>
      </c>
    </row>
    <row r="18979" spans="1:14" x14ac:dyDescent="0.25">
      <c r="A18979" s="1" t="s">
        <v>370</v>
      </c>
      <c r="B18979" s="2" t="s">
        <v>278</v>
      </c>
      <c r="C18979" s="2" t="s">
        <v>279</v>
      </c>
      <c r="D18979" s="2" t="s">
        <v>280</v>
      </c>
      <c r="E18979" s="2" t="s">
        <v>14828</v>
      </c>
      <c r="F18979" s="2">
        <v>80111620</v>
      </c>
      <c r="G18979" s="2" t="s">
        <v>19</v>
      </c>
      <c r="H18979" s="2">
        <v>1</v>
      </c>
      <c r="I18979" s="2">
        <v>10</v>
      </c>
      <c r="J18979" s="2">
        <v>16</v>
      </c>
      <c r="K18979" s="2">
        <v>1</v>
      </c>
      <c r="L18979" s="3">
        <v>15000000</v>
      </c>
      <c r="M18979" s="2" t="s">
        <v>20</v>
      </c>
      <c r="N18979" s="4" t="s">
        <v>21</v>
      </c>
    </row>
    <row r="18980" spans="1:14" x14ac:dyDescent="0.25">
      <c r="A18980" s="1" t="s">
        <v>370</v>
      </c>
      <c r="B18980" s="2" t="s">
        <v>278</v>
      </c>
      <c r="C18980" s="2" t="s">
        <v>279</v>
      </c>
      <c r="D18980" s="2" t="s">
        <v>280</v>
      </c>
      <c r="E18980" s="2" t="s">
        <v>14829</v>
      </c>
      <c r="F18980" s="2">
        <v>80111620</v>
      </c>
      <c r="G18980" s="2" t="s">
        <v>490</v>
      </c>
      <c r="H18980" s="2">
        <v>1</v>
      </c>
      <c r="I18980" s="2">
        <v>10</v>
      </c>
      <c r="J18980" s="2">
        <v>16</v>
      </c>
      <c r="K18980" s="2">
        <v>1</v>
      </c>
      <c r="L18980" s="3">
        <v>8000000</v>
      </c>
      <c r="M18980" s="2" t="s">
        <v>20</v>
      </c>
      <c r="N18980" s="4" t="s">
        <v>21</v>
      </c>
    </row>
    <row r="18981" spans="1:14" x14ac:dyDescent="0.25">
      <c r="A18981" s="1" t="s">
        <v>370</v>
      </c>
      <c r="B18981" s="2" t="s">
        <v>278</v>
      </c>
      <c r="C18981" s="2" t="s">
        <v>279</v>
      </c>
      <c r="D18981" s="2" t="s">
        <v>280</v>
      </c>
      <c r="E18981" s="2" t="s">
        <v>14830</v>
      </c>
      <c r="F18981" s="2">
        <v>80111620</v>
      </c>
      <c r="G18981" s="2" t="s">
        <v>490</v>
      </c>
      <c r="H18981" s="2">
        <v>1</v>
      </c>
      <c r="I18981" s="2">
        <v>10</v>
      </c>
      <c r="J18981" s="2">
        <v>16</v>
      </c>
      <c r="K18981" s="2">
        <v>1</v>
      </c>
      <c r="L18981" s="3">
        <v>8000000</v>
      </c>
      <c r="M18981" s="2" t="s">
        <v>20</v>
      </c>
      <c r="N18981" s="4" t="s">
        <v>21</v>
      </c>
    </row>
    <row r="18982" spans="1:14" x14ac:dyDescent="0.25">
      <c r="A18982" s="1" t="s">
        <v>370</v>
      </c>
      <c r="B18982" s="2" t="s">
        <v>278</v>
      </c>
      <c r="C18982" s="2" t="s">
        <v>279</v>
      </c>
      <c r="D18982" s="2" t="s">
        <v>280</v>
      </c>
      <c r="E18982" s="2" t="s">
        <v>14831</v>
      </c>
      <c r="F18982" s="2">
        <v>80111620</v>
      </c>
      <c r="G18982" s="2" t="s">
        <v>490</v>
      </c>
      <c r="H18982" s="2">
        <v>1</v>
      </c>
      <c r="I18982" s="2">
        <v>10</v>
      </c>
      <c r="J18982" s="2">
        <v>16</v>
      </c>
      <c r="K18982" s="2">
        <v>1</v>
      </c>
      <c r="L18982" s="3">
        <v>10067840.220000001</v>
      </c>
      <c r="M18982" s="2" t="s">
        <v>20</v>
      </c>
      <c r="N18982" s="4" t="s">
        <v>21</v>
      </c>
    </row>
    <row r="18983" spans="1:14" x14ac:dyDescent="0.25">
      <c r="A18983" s="1" t="s">
        <v>370</v>
      </c>
      <c r="B18983" s="2" t="s">
        <v>278</v>
      </c>
      <c r="C18983" s="2" t="s">
        <v>279</v>
      </c>
      <c r="D18983" s="2" t="s">
        <v>280</v>
      </c>
      <c r="E18983" s="2" t="s">
        <v>14832</v>
      </c>
      <c r="F18983" s="2">
        <v>86141501</v>
      </c>
      <c r="G18983" s="2" t="s">
        <v>19</v>
      </c>
      <c r="H18983" s="2">
        <v>1</v>
      </c>
      <c r="I18983" s="2">
        <v>12</v>
      </c>
      <c r="J18983" s="2">
        <v>10</v>
      </c>
      <c r="K18983" s="2">
        <v>1</v>
      </c>
      <c r="L18983" s="3">
        <v>36050000</v>
      </c>
      <c r="M18983" s="2" t="s">
        <v>20</v>
      </c>
      <c r="N18983" s="4" t="s">
        <v>21</v>
      </c>
    </row>
    <row r="18984" spans="1:14" x14ac:dyDescent="0.25">
      <c r="A18984" s="1" t="s">
        <v>370</v>
      </c>
      <c r="B18984" s="2" t="s">
        <v>278</v>
      </c>
      <c r="C18984" s="2" t="s">
        <v>279</v>
      </c>
      <c r="D18984" s="2" t="s">
        <v>280</v>
      </c>
      <c r="E18984" s="2" t="s">
        <v>14833</v>
      </c>
      <c r="F18984" s="2">
        <v>86141501</v>
      </c>
      <c r="G18984" s="2" t="s">
        <v>19</v>
      </c>
      <c r="H18984" s="2">
        <v>1</v>
      </c>
      <c r="I18984" s="2">
        <v>12</v>
      </c>
      <c r="J18984" s="2">
        <v>10</v>
      </c>
      <c r="K18984" s="2">
        <v>1</v>
      </c>
      <c r="L18984" s="3">
        <v>45000000</v>
      </c>
      <c r="M18984" s="2" t="s">
        <v>20</v>
      </c>
      <c r="N18984" s="4" t="s">
        <v>21</v>
      </c>
    </row>
    <row r="18985" spans="1:14" x14ac:dyDescent="0.25">
      <c r="A18985" s="1" t="s">
        <v>370</v>
      </c>
      <c r="B18985" s="2" t="s">
        <v>278</v>
      </c>
      <c r="C18985" s="2" t="s">
        <v>279</v>
      </c>
      <c r="D18985" s="2" t="s">
        <v>280</v>
      </c>
      <c r="E18985" s="2" t="s">
        <v>14834</v>
      </c>
      <c r="F18985" s="2">
        <v>86141501</v>
      </c>
      <c r="G18985" s="2" t="s">
        <v>19</v>
      </c>
      <c r="H18985" s="2">
        <v>1</v>
      </c>
      <c r="I18985" s="2">
        <v>12</v>
      </c>
      <c r="J18985" s="2">
        <v>10</v>
      </c>
      <c r="K18985" s="2">
        <v>1</v>
      </c>
      <c r="L18985" s="3">
        <v>36050000</v>
      </c>
      <c r="M18985" s="2" t="s">
        <v>20</v>
      </c>
      <c r="N18985" s="4" t="s">
        <v>21</v>
      </c>
    </row>
    <row r="18986" spans="1:14" x14ac:dyDescent="0.25">
      <c r="A18986" s="1" t="s">
        <v>370</v>
      </c>
      <c r="B18986" s="2" t="s">
        <v>278</v>
      </c>
      <c r="C18986" s="2" t="s">
        <v>279</v>
      </c>
      <c r="D18986" s="2" t="s">
        <v>280</v>
      </c>
      <c r="E18986" s="2" t="s">
        <v>14835</v>
      </c>
      <c r="F18986" s="2">
        <v>86141501</v>
      </c>
      <c r="G18986" s="2" t="s">
        <v>19</v>
      </c>
      <c r="H18986" s="2">
        <v>1</v>
      </c>
      <c r="I18986" s="2">
        <v>12</v>
      </c>
      <c r="J18986" s="2">
        <v>10</v>
      </c>
      <c r="K18986" s="2">
        <v>1</v>
      </c>
      <c r="L18986" s="3">
        <v>37492000</v>
      </c>
      <c r="M18986" s="2" t="s">
        <v>20</v>
      </c>
      <c r="N18986" s="4" t="s">
        <v>21</v>
      </c>
    </row>
    <row r="18987" spans="1:14" x14ac:dyDescent="0.25">
      <c r="A18987" s="1" t="s">
        <v>370</v>
      </c>
      <c r="B18987" s="2" t="s">
        <v>278</v>
      </c>
      <c r="C18987" s="2" t="s">
        <v>279</v>
      </c>
      <c r="D18987" s="2" t="s">
        <v>280</v>
      </c>
      <c r="E18987" s="2" t="s">
        <v>14836</v>
      </c>
      <c r="F18987" s="2">
        <v>86141501</v>
      </c>
      <c r="G18987" s="2" t="s">
        <v>19</v>
      </c>
      <c r="H18987" s="2">
        <v>1</v>
      </c>
      <c r="I18987" s="2">
        <v>12</v>
      </c>
      <c r="J18987" s="2">
        <v>10</v>
      </c>
      <c r="K18987" s="2">
        <v>1</v>
      </c>
      <c r="L18987" s="3">
        <v>42447790</v>
      </c>
      <c r="M18987" s="2" t="s">
        <v>20</v>
      </c>
      <c r="N18987" s="4" t="s">
        <v>21</v>
      </c>
    </row>
    <row r="18988" spans="1:14" x14ac:dyDescent="0.25">
      <c r="A18988" s="1" t="s">
        <v>370</v>
      </c>
      <c r="B18988" s="2" t="s">
        <v>278</v>
      </c>
      <c r="C18988" s="2" t="s">
        <v>279</v>
      </c>
      <c r="D18988" s="2" t="s">
        <v>280</v>
      </c>
      <c r="E18988" s="2" t="s">
        <v>14837</v>
      </c>
      <c r="F18988" s="2">
        <v>86141501</v>
      </c>
      <c r="G18988" s="2" t="s">
        <v>19</v>
      </c>
      <c r="H18988" s="2">
        <v>1</v>
      </c>
      <c r="I18988" s="2">
        <v>12</v>
      </c>
      <c r="J18988" s="2">
        <v>10</v>
      </c>
      <c r="K18988" s="2">
        <v>1</v>
      </c>
      <c r="L18988" s="3">
        <v>37250107</v>
      </c>
      <c r="M18988" s="2" t="s">
        <v>20</v>
      </c>
      <c r="N18988" s="4" t="s">
        <v>21</v>
      </c>
    </row>
    <row r="18989" spans="1:14" x14ac:dyDescent="0.25">
      <c r="A18989" s="1" t="s">
        <v>370</v>
      </c>
      <c r="B18989" s="2" t="s">
        <v>151</v>
      </c>
      <c r="C18989" s="2" t="s">
        <v>152</v>
      </c>
      <c r="D18989" s="2" t="s">
        <v>153</v>
      </c>
      <c r="E18989" s="2" t="s">
        <v>14838</v>
      </c>
      <c r="F18989" s="2">
        <v>81161700</v>
      </c>
      <c r="G18989" s="2" t="s">
        <v>330</v>
      </c>
      <c r="H18989" s="2">
        <v>1</v>
      </c>
      <c r="I18989" s="2">
        <v>12</v>
      </c>
      <c r="J18989" s="2">
        <v>10</v>
      </c>
      <c r="K18989" s="2">
        <v>1</v>
      </c>
      <c r="L18989" s="3">
        <v>11629160</v>
      </c>
      <c r="M18989" s="2" t="s">
        <v>20</v>
      </c>
      <c r="N18989" s="4" t="s">
        <v>21</v>
      </c>
    </row>
    <row r="18990" spans="1:14" x14ac:dyDescent="0.25">
      <c r="A18990" s="1" t="s">
        <v>370</v>
      </c>
      <c r="B18990" s="2" t="s">
        <v>151</v>
      </c>
      <c r="C18990" s="2" t="s">
        <v>159</v>
      </c>
      <c r="D18990" s="2" t="s">
        <v>160</v>
      </c>
      <c r="E18990" s="2" t="s">
        <v>14839</v>
      </c>
      <c r="F18990" s="2">
        <v>94101608</v>
      </c>
      <c r="G18990" s="2" t="s">
        <v>19</v>
      </c>
      <c r="H18990" s="2">
        <v>1</v>
      </c>
      <c r="I18990" s="2">
        <v>11</v>
      </c>
      <c r="J18990" s="2">
        <v>16</v>
      </c>
      <c r="K18990" s="2">
        <v>1</v>
      </c>
      <c r="L18990" s="3">
        <v>5688445.8899999997</v>
      </c>
      <c r="M18990" s="2" t="s">
        <v>20</v>
      </c>
      <c r="N18990" s="4" t="s">
        <v>21</v>
      </c>
    </row>
    <row r="18991" spans="1:14" x14ac:dyDescent="0.25">
      <c r="A18991" s="1" t="s">
        <v>370</v>
      </c>
      <c r="B18991" s="2" t="s">
        <v>151</v>
      </c>
      <c r="C18991" s="2" t="s">
        <v>159</v>
      </c>
      <c r="D18991" s="2" t="s">
        <v>160</v>
      </c>
      <c r="E18991" s="2" t="s">
        <v>14840</v>
      </c>
      <c r="F18991" s="2">
        <v>94101600</v>
      </c>
      <c r="G18991" s="2" t="s">
        <v>19</v>
      </c>
      <c r="H18991" s="2">
        <v>1</v>
      </c>
      <c r="I18991" s="2">
        <v>11</v>
      </c>
      <c r="J18991" s="2">
        <v>16</v>
      </c>
      <c r="K18991" s="2">
        <v>1</v>
      </c>
      <c r="L18991" s="3">
        <v>630000</v>
      </c>
      <c r="M18991" s="2" t="s">
        <v>20</v>
      </c>
      <c r="N18991" s="4" t="s">
        <v>21</v>
      </c>
    </row>
    <row r="18992" spans="1:14" x14ac:dyDescent="0.25">
      <c r="A18992" s="1" t="s">
        <v>370</v>
      </c>
      <c r="B18992" s="2" t="s">
        <v>151</v>
      </c>
      <c r="C18992" s="2" t="s">
        <v>159</v>
      </c>
      <c r="D18992" s="2" t="s">
        <v>160</v>
      </c>
      <c r="E18992" s="2" t="s">
        <v>14841</v>
      </c>
      <c r="F18992" s="2">
        <v>94101600</v>
      </c>
      <c r="G18992" s="2" t="s">
        <v>19</v>
      </c>
      <c r="H18992" s="2">
        <v>1</v>
      </c>
      <c r="I18992" s="2">
        <v>11</v>
      </c>
      <c r="J18992" s="2">
        <v>16</v>
      </c>
      <c r="K18992" s="2">
        <v>1</v>
      </c>
      <c r="L18992" s="3">
        <v>6459000</v>
      </c>
      <c r="M18992" s="2" t="s">
        <v>20</v>
      </c>
      <c r="N18992" s="4" t="s">
        <v>21</v>
      </c>
    </row>
    <row r="18993" spans="1:14" x14ac:dyDescent="0.25">
      <c r="A18993" s="1" t="s">
        <v>370</v>
      </c>
      <c r="B18993" s="2" t="s">
        <v>151</v>
      </c>
      <c r="C18993" s="2" t="s">
        <v>159</v>
      </c>
      <c r="D18993" s="2" t="s">
        <v>160</v>
      </c>
      <c r="E18993" s="2" t="s">
        <v>14842</v>
      </c>
      <c r="F18993" s="2">
        <v>94101600</v>
      </c>
      <c r="G18993" s="2" t="s">
        <v>19</v>
      </c>
      <c r="H18993" s="2">
        <v>1</v>
      </c>
      <c r="I18993" s="2">
        <v>11</v>
      </c>
      <c r="J18993" s="2">
        <v>16</v>
      </c>
      <c r="K18993" s="2">
        <v>1</v>
      </c>
      <c r="L18993" s="3">
        <v>13500000</v>
      </c>
      <c r="M18993" s="2" t="s">
        <v>20</v>
      </c>
      <c r="N18993" s="4" t="s">
        <v>21</v>
      </c>
    </row>
    <row r="18994" spans="1:14" x14ac:dyDescent="0.25">
      <c r="A18994" s="1" t="s">
        <v>370</v>
      </c>
      <c r="B18994" s="2" t="s">
        <v>151</v>
      </c>
      <c r="C18994" s="2" t="s">
        <v>159</v>
      </c>
      <c r="D18994" s="2" t="s">
        <v>160</v>
      </c>
      <c r="E18994" s="2" t="s">
        <v>14843</v>
      </c>
      <c r="F18994" s="2">
        <v>94101600</v>
      </c>
      <c r="G18994" s="2" t="s">
        <v>19</v>
      </c>
      <c r="H18994" s="2">
        <v>1</v>
      </c>
      <c r="I18994" s="2">
        <v>11</v>
      </c>
      <c r="J18994" s="2">
        <v>16</v>
      </c>
      <c r="K18994" s="2">
        <v>1</v>
      </c>
      <c r="L18994" s="3">
        <v>1490004</v>
      </c>
      <c r="M18994" s="2" t="s">
        <v>20</v>
      </c>
      <c r="N18994" s="4" t="s">
        <v>21</v>
      </c>
    </row>
    <row r="18995" spans="1:14" x14ac:dyDescent="0.25">
      <c r="A18995" s="1" t="s">
        <v>370</v>
      </c>
      <c r="B18995" s="2" t="s">
        <v>151</v>
      </c>
      <c r="C18995" s="2" t="s">
        <v>159</v>
      </c>
      <c r="D18995" s="2" t="s">
        <v>160</v>
      </c>
      <c r="E18995" s="2" t="s">
        <v>14844</v>
      </c>
      <c r="F18995" s="2">
        <v>94101600</v>
      </c>
      <c r="G18995" s="2" t="s">
        <v>19</v>
      </c>
      <c r="H18995" s="2">
        <v>1</v>
      </c>
      <c r="I18995" s="2">
        <v>11</v>
      </c>
      <c r="J18995" s="2">
        <v>16</v>
      </c>
      <c r="K18995" s="2">
        <v>1</v>
      </c>
      <c r="L18995" s="3">
        <v>4389015</v>
      </c>
      <c r="M18995" s="2" t="s">
        <v>20</v>
      </c>
      <c r="N18995" s="4" t="s">
        <v>21</v>
      </c>
    </row>
    <row r="18996" spans="1:14" x14ac:dyDescent="0.25">
      <c r="A18996" s="1" t="s">
        <v>370</v>
      </c>
      <c r="B18996" s="2" t="s">
        <v>151</v>
      </c>
      <c r="C18996" s="2" t="s">
        <v>159</v>
      </c>
      <c r="D18996" s="2" t="s">
        <v>160</v>
      </c>
      <c r="E18996" s="2" t="s">
        <v>14845</v>
      </c>
      <c r="F18996" s="2">
        <v>94101600</v>
      </c>
      <c r="G18996" s="2" t="s">
        <v>19</v>
      </c>
      <c r="H18996" s="2">
        <v>1</v>
      </c>
      <c r="I18996" s="2">
        <v>11</v>
      </c>
      <c r="J18996" s="2">
        <v>16</v>
      </c>
      <c r="K18996" s="2">
        <v>1</v>
      </c>
      <c r="L18996" s="3">
        <v>20579146</v>
      </c>
      <c r="M18996" s="2" t="s">
        <v>20</v>
      </c>
      <c r="N18996" s="4" t="s">
        <v>21</v>
      </c>
    </row>
    <row r="18997" spans="1:14" x14ac:dyDescent="0.25">
      <c r="A18997" s="1" t="s">
        <v>370</v>
      </c>
      <c r="B18997" s="2" t="s">
        <v>151</v>
      </c>
      <c r="C18997" s="2" t="s">
        <v>159</v>
      </c>
      <c r="D18997" s="2" t="s">
        <v>160</v>
      </c>
      <c r="E18997" s="2" t="s">
        <v>14846</v>
      </c>
      <c r="F18997" s="2">
        <v>94101600</v>
      </c>
      <c r="G18997" s="2" t="s">
        <v>19</v>
      </c>
      <c r="H18997" s="2">
        <v>1</v>
      </c>
      <c r="I18997" s="2">
        <v>11</v>
      </c>
      <c r="J18997" s="2">
        <v>16</v>
      </c>
      <c r="K18997" s="2">
        <v>1</v>
      </c>
      <c r="L18997" s="3">
        <v>30946968</v>
      </c>
      <c r="M18997" s="2" t="s">
        <v>20</v>
      </c>
      <c r="N18997" s="4" t="s">
        <v>21</v>
      </c>
    </row>
    <row r="18998" spans="1:14" x14ac:dyDescent="0.25">
      <c r="A18998" s="1" t="s">
        <v>370</v>
      </c>
      <c r="B18998" s="2" t="s">
        <v>151</v>
      </c>
      <c r="C18998" s="2" t="s">
        <v>226</v>
      </c>
      <c r="D18998" s="2" t="s">
        <v>227</v>
      </c>
      <c r="E18998" s="2" t="s">
        <v>14847</v>
      </c>
      <c r="F18998" s="2">
        <v>83111800</v>
      </c>
      <c r="G18998" s="2" t="s">
        <v>330</v>
      </c>
      <c r="H18998" s="2">
        <v>1</v>
      </c>
      <c r="I18998" s="2">
        <v>12</v>
      </c>
      <c r="J18998" s="2">
        <v>10</v>
      </c>
      <c r="K18998" s="2">
        <v>1</v>
      </c>
      <c r="L18998" s="3">
        <v>2625000</v>
      </c>
      <c r="M18998" s="2" t="s">
        <v>20</v>
      </c>
      <c r="N18998" s="4" t="s">
        <v>21</v>
      </c>
    </row>
    <row r="18999" spans="1:14" x14ac:dyDescent="0.25">
      <c r="A18999" s="1" t="s">
        <v>370</v>
      </c>
      <c r="B18999" s="2" t="s">
        <v>181</v>
      </c>
      <c r="C18999" s="2" t="s">
        <v>336</v>
      </c>
      <c r="D18999" s="2" t="s">
        <v>337</v>
      </c>
      <c r="E18999" s="2" t="s">
        <v>14848</v>
      </c>
      <c r="F18999" s="2">
        <v>80111500</v>
      </c>
      <c r="G18999" s="2" t="s">
        <v>496</v>
      </c>
      <c r="H18999" s="2">
        <v>5</v>
      </c>
      <c r="I18999" s="2">
        <v>1</v>
      </c>
      <c r="J18999" s="2">
        <v>16</v>
      </c>
      <c r="K18999" s="2">
        <v>1</v>
      </c>
      <c r="L18999" s="3">
        <v>35833000</v>
      </c>
      <c r="M18999" s="2" t="s">
        <v>20</v>
      </c>
      <c r="N18999" s="4" t="s">
        <v>17385</v>
      </c>
    </row>
    <row r="19000" spans="1:14" x14ac:dyDescent="0.25">
      <c r="A19000" s="1" t="s">
        <v>370</v>
      </c>
      <c r="B19000" s="2" t="s">
        <v>181</v>
      </c>
      <c r="C19000" s="2" t="s">
        <v>336</v>
      </c>
      <c r="D19000" s="2" t="s">
        <v>337</v>
      </c>
      <c r="E19000" s="2" t="s">
        <v>14849</v>
      </c>
      <c r="F19000" s="2">
        <v>80111500</v>
      </c>
      <c r="G19000" s="2" t="s">
        <v>496</v>
      </c>
      <c r="H19000" s="2">
        <v>2</v>
      </c>
      <c r="I19000" s="2">
        <v>6</v>
      </c>
      <c r="J19000" s="2">
        <v>16</v>
      </c>
      <c r="K19000" s="2">
        <v>1</v>
      </c>
      <c r="L19000" s="3">
        <v>257757854</v>
      </c>
      <c r="M19000" s="2" t="s">
        <v>20</v>
      </c>
      <c r="N19000" s="4" t="s">
        <v>21</v>
      </c>
    </row>
    <row r="19001" spans="1:14" x14ac:dyDescent="0.25">
      <c r="A19001" s="1" t="s">
        <v>370</v>
      </c>
      <c r="B19001" s="2" t="s">
        <v>181</v>
      </c>
      <c r="C19001" s="2" t="s">
        <v>336</v>
      </c>
      <c r="D19001" s="2" t="s">
        <v>337</v>
      </c>
      <c r="E19001" s="2" t="s">
        <v>14850</v>
      </c>
      <c r="F19001" s="2">
        <v>80111500</v>
      </c>
      <c r="G19001" s="2" t="s">
        <v>496</v>
      </c>
      <c r="H19001" s="2">
        <v>1</v>
      </c>
      <c r="I19001" s="2">
        <v>5</v>
      </c>
      <c r="J19001" s="2">
        <v>16</v>
      </c>
      <c r="K19001" s="2">
        <v>1</v>
      </c>
      <c r="L19001" s="3">
        <v>236000000</v>
      </c>
      <c r="M19001" s="2" t="s">
        <v>20</v>
      </c>
      <c r="N19001" s="4" t="s">
        <v>17384</v>
      </c>
    </row>
    <row r="19002" spans="1:14" x14ac:dyDescent="0.25">
      <c r="A19002" s="1" t="s">
        <v>370</v>
      </c>
      <c r="B19002" s="2" t="s">
        <v>181</v>
      </c>
      <c r="C19002" s="2" t="s">
        <v>336</v>
      </c>
      <c r="D19002" s="2" t="s">
        <v>337</v>
      </c>
      <c r="E19002" s="2" t="s">
        <v>14851</v>
      </c>
      <c r="F19002" s="2">
        <v>80111500</v>
      </c>
      <c r="G19002" s="2" t="s">
        <v>496</v>
      </c>
      <c r="H19002" s="2">
        <v>2</v>
      </c>
      <c r="I19002" s="2">
        <v>12</v>
      </c>
      <c r="J19002" s="2">
        <v>10</v>
      </c>
      <c r="K19002" s="2">
        <v>1</v>
      </c>
      <c r="L19002" s="3">
        <v>34000000</v>
      </c>
      <c r="M19002" s="2" t="s">
        <v>20</v>
      </c>
      <c r="N19002" s="4" t="s">
        <v>21</v>
      </c>
    </row>
    <row r="19003" spans="1:14" x14ac:dyDescent="0.25">
      <c r="A19003" s="1" t="s">
        <v>370</v>
      </c>
      <c r="B19003" s="2" t="s">
        <v>181</v>
      </c>
      <c r="C19003" s="2" t="s">
        <v>182</v>
      </c>
      <c r="D19003" s="2" t="s">
        <v>183</v>
      </c>
      <c r="E19003" s="2" t="s">
        <v>14852</v>
      </c>
      <c r="F19003" s="2">
        <v>76111500</v>
      </c>
      <c r="G19003" s="2" t="s">
        <v>490</v>
      </c>
      <c r="H19003" s="2">
        <v>1</v>
      </c>
      <c r="I19003" s="2">
        <v>7</v>
      </c>
      <c r="J19003" s="2">
        <v>10</v>
      </c>
      <c r="K19003" s="2">
        <v>1</v>
      </c>
      <c r="L19003" s="3">
        <v>57167966</v>
      </c>
      <c r="M19003" s="2" t="s">
        <v>20</v>
      </c>
      <c r="N19003" s="4" t="s">
        <v>17384</v>
      </c>
    </row>
    <row r="19004" spans="1:14" x14ac:dyDescent="0.25">
      <c r="A19004" s="1" t="s">
        <v>370</v>
      </c>
      <c r="B19004" s="2" t="s">
        <v>181</v>
      </c>
      <c r="C19004" s="2" t="s">
        <v>182</v>
      </c>
      <c r="D19004" s="2" t="s">
        <v>183</v>
      </c>
      <c r="E19004" s="2" t="s">
        <v>14853</v>
      </c>
      <c r="F19004" s="2">
        <v>76111500</v>
      </c>
      <c r="G19004" s="2" t="s">
        <v>490</v>
      </c>
      <c r="H19004" s="2">
        <v>2</v>
      </c>
      <c r="I19004" s="2">
        <v>4</v>
      </c>
      <c r="J19004" s="2">
        <v>10</v>
      </c>
      <c r="K19004" s="2">
        <v>1</v>
      </c>
      <c r="L19004" s="3">
        <v>17472567.100000005</v>
      </c>
      <c r="M19004" s="2" t="s">
        <v>20</v>
      </c>
      <c r="N19004" s="4" t="s">
        <v>21</v>
      </c>
    </row>
    <row r="19005" spans="1:14" x14ac:dyDescent="0.25">
      <c r="A19005" s="1" t="s">
        <v>370</v>
      </c>
      <c r="B19005" s="2" t="s">
        <v>181</v>
      </c>
      <c r="C19005" s="2" t="s">
        <v>182</v>
      </c>
      <c r="D19005" s="2" t="s">
        <v>183</v>
      </c>
      <c r="E19005" s="2" t="s">
        <v>14854</v>
      </c>
      <c r="F19005" s="2">
        <v>76111500</v>
      </c>
      <c r="G19005" s="2" t="s">
        <v>490</v>
      </c>
      <c r="H19005" s="2">
        <v>1</v>
      </c>
      <c r="I19005" s="2">
        <v>1</v>
      </c>
      <c r="J19005" s="2">
        <v>10</v>
      </c>
      <c r="K19005" s="2">
        <v>1</v>
      </c>
      <c r="L19005" s="3">
        <v>6000000</v>
      </c>
      <c r="M19005" s="2" t="s">
        <v>20</v>
      </c>
      <c r="N19005" s="4" t="s">
        <v>17385</v>
      </c>
    </row>
    <row r="19006" spans="1:14" x14ac:dyDescent="0.25">
      <c r="A19006" s="1" t="s">
        <v>370</v>
      </c>
      <c r="B19006" s="2" t="s">
        <v>181</v>
      </c>
      <c r="C19006" s="2" t="s">
        <v>182</v>
      </c>
      <c r="D19006" s="2" t="s">
        <v>183</v>
      </c>
      <c r="E19006" s="2" t="s">
        <v>14855</v>
      </c>
      <c r="F19006" s="2">
        <v>76111500</v>
      </c>
      <c r="G19006" s="2" t="s">
        <v>496</v>
      </c>
      <c r="H19006" s="2">
        <v>1</v>
      </c>
      <c r="I19006" s="2">
        <v>7</v>
      </c>
      <c r="J19006" s="2">
        <v>16</v>
      </c>
      <c r="K19006" s="2">
        <v>1</v>
      </c>
      <c r="L19006" s="3">
        <v>134633577.25</v>
      </c>
      <c r="M19006" s="2" t="s">
        <v>20</v>
      </c>
      <c r="N19006" s="4" t="s">
        <v>17384</v>
      </c>
    </row>
    <row r="19007" spans="1:14" x14ac:dyDescent="0.25">
      <c r="A19007" s="1" t="s">
        <v>370</v>
      </c>
      <c r="B19007" s="2" t="s">
        <v>181</v>
      </c>
      <c r="C19007" s="2" t="s">
        <v>182</v>
      </c>
      <c r="D19007" s="2" t="s">
        <v>183</v>
      </c>
      <c r="E19007" s="2" t="s">
        <v>14856</v>
      </c>
      <c r="F19007" s="2">
        <v>76111500</v>
      </c>
      <c r="G19007" s="2" t="s">
        <v>496</v>
      </c>
      <c r="H19007" s="2">
        <v>2</v>
      </c>
      <c r="I19007" s="2">
        <v>4</v>
      </c>
      <c r="J19007" s="2">
        <v>16</v>
      </c>
      <c r="K19007" s="2">
        <v>1</v>
      </c>
      <c r="L19007" s="3">
        <v>121000000</v>
      </c>
      <c r="M19007" s="2" t="s">
        <v>20</v>
      </c>
      <c r="N19007" s="4" t="s">
        <v>21</v>
      </c>
    </row>
    <row r="19008" spans="1:14" x14ac:dyDescent="0.25">
      <c r="A19008" s="1" t="s">
        <v>370</v>
      </c>
      <c r="B19008" s="2" t="s">
        <v>181</v>
      </c>
      <c r="C19008" s="2" t="s">
        <v>182</v>
      </c>
      <c r="D19008" s="2" t="s">
        <v>183</v>
      </c>
      <c r="E19008" s="2" t="s">
        <v>14857</v>
      </c>
      <c r="F19008" s="2">
        <v>76111500</v>
      </c>
      <c r="G19008" s="2" t="s">
        <v>496</v>
      </c>
      <c r="H19008" s="2">
        <v>5</v>
      </c>
      <c r="I19008" s="2">
        <v>1</v>
      </c>
      <c r="J19008" s="2">
        <v>16</v>
      </c>
      <c r="K19008" s="2">
        <v>1</v>
      </c>
      <c r="L19008" s="3">
        <v>26000000</v>
      </c>
      <c r="M19008" s="2" t="s">
        <v>20</v>
      </c>
      <c r="N19008" s="4" t="s">
        <v>17385</v>
      </c>
    </row>
    <row r="19009" spans="1:14" x14ac:dyDescent="0.25">
      <c r="A19009" s="1" t="s">
        <v>370</v>
      </c>
      <c r="B19009" s="2" t="s">
        <v>181</v>
      </c>
      <c r="C19009" s="2" t="s">
        <v>182</v>
      </c>
      <c r="D19009" s="2" t="s">
        <v>183</v>
      </c>
      <c r="E19009" s="2" t="s">
        <v>14858</v>
      </c>
      <c r="F19009" s="2">
        <v>72102100</v>
      </c>
      <c r="G19009" s="2" t="s">
        <v>490</v>
      </c>
      <c r="H19009" s="2">
        <v>1</v>
      </c>
      <c r="I19009" s="2">
        <v>9</v>
      </c>
      <c r="J19009" s="2">
        <v>16</v>
      </c>
      <c r="K19009" s="2">
        <v>1</v>
      </c>
      <c r="L19009" s="3">
        <v>10920000</v>
      </c>
      <c r="M19009" s="2" t="s">
        <v>20</v>
      </c>
      <c r="N19009" s="4" t="s">
        <v>21</v>
      </c>
    </row>
    <row r="19010" spans="1:14" x14ac:dyDescent="0.25">
      <c r="A19010" s="1" t="s">
        <v>370</v>
      </c>
      <c r="B19010" s="2" t="s">
        <v>181</v>
      </c>
      <c r="C19010" s="2" t="s">
        <v>182</v>
      </c>
      <c r="D19010" s="2" t="s">
        <v>183</v>
      </c>
      <c r="E19010" s="2" t="s">
        <v>14859</v>
      </c>
      <c r="F19010" s="2">
        <v>76111500</v>
      </c>
      <c r="G19010" s="2" t="s">
        <v>496</v>
      </c>
      <c r="H19010" s="2">
        <v>2</v>
      </c>
      <c r="I19010" s="2">
        <v>12</v>
      </c>
      <c r="J19010" s="2">
        <v>10</v>
      </c>
      <c r="K19010" s="2">
        <v>1</v>
      </c>
      <c r="L19010" s="3">
        <v>122624445.23999999</v>
      </c>
      <c r="M19010" s="2" t="s">
        <v>20</v>
      </c>
      <c r="N19010" s="4" t="s">
        <v>21</v>
      </c>
    </row>
    <row r="19011" spans="1:14" x14ac:dyDescent="0.25">
      <c r="A19011" s="1" t="s">
        <v>370</v>
      </c>
      <c r="B19011" s="2" t="s">
        <v>181</v>
      </c>
      <c r="C19011" s="2" t="s">
        <v>182</v>
      </c>
      <c r="D19011" s="2" t="s">
        <v>183</v>
      </c>
      <c r="E19011" s="2" t="s">
        <v>14860</v>
      </c>
      <c r="F19011" s="2">
        <v>76111500</v>
      </c>
      <c r="G19011" s="2" t="s">
        <v>17856</v>
      </c>
      <c r="H19011" s="2">
        <v>1</v>
      </c>
      <c r="I19011" s="2">
        <v>6</v>
      </c>
      <c r="J19011" s="2">
        <v>10</v>
      </c>
      <c r="K19011" s="2">
        <v>1</v>
      </c>
      <c r="L19011" s="3">
        <v>1888022</v>
      </c>
      <c r="M19011" s="2" t="s">
        <v>20</v>
      </c>
      <c r="N19011" s="4" t="s">
        <v>21</v>
      </c>
    </row>
    <row r="19012" spans="1:14" x14ac:dyDescent="0.25">
      <c r="A19012" s="1" t="s">
        <v>370</v>
      </c>
      <c r="B19012" s="2" t="s">
        <v>181</v>
      </c>
      <c r="C19012" s="2" t="s">
        <v>321</v>
      </c>
      <c r="D19012" s="2" t="s">
        <v>322</v>
      </c>
      <c r="E19012" s="2" t="s">
        <v>14861</v>
      </c>
      <c r="F19012" s="2">
        <v>82121701</v>
      </c>
      <c r="G19012" s="2" t="s">
        <v>490</v>
      </c>
      <c r="H19012" s="2">
        <v>1</v>
      </c>
      <c r="I19012" s="2">
        <v>7</v>
      </c>
      <c r="J19012" s="2">
        <v>16</v>
      </c>
      <c r="K19012" s="2">
        <v>1</v>
      </c>
      <c r="L19012" s="3">
        <v>21000000</v>
      </c>
      <c r="M19012" s="2" t="s">
        <v>20</v>
      </c>
      <c r="N19012" s="4" t="s">
        <v>17384</v>
      </c>
    </row>
    <row r="19013" spans="1:14" x14ac:dyDescent="0.25">
      <c r="A19013" s="1" t="s">
        <v>370</v>
      </c>
      <c r="B19013" s="2" t="s">
        <v>181</v>
      </c>
      <c r="C19013" s="2" t="s">
        <v>321</v>
      </c>
      <c r="D19013" s="2" t="s">
        <v>322</v>
      </c>
      <c r="E19013" s="2" t="s">
        <v>14862</v>
      </c>
      <c r="F19013" s="2">
        <v>82121701</v>
      </c>
      <c r="G19013" s="2" t="s">
        <v>490</v>
      </c>
      <c r="H19013" s="2">
        <v>5</v>
      </c>
      <c r="I19013" s="2">
        <v>1</v>
      </c>
      <c r="J19013" s="2">
        <v>16</v>
      </c>
      <c r="K19013" s="2">
        <v>1</v>
      </c>
      <c r="L19013" s="3">
        <v>3300000</v>
      </c>
      <c r="M19013" s="2" t="s">
        <v>20</v>
      </c>
      <c r="N19013" s="4" t="s">
        <v>17385</v>
      </c>
    </row>
    <row r="19014" spans="1:14" x14ac:dyDescent="0.25">
      <c r="A19014" s="1" t="s">
        <v>370</v>
      </c>
      <c r="B19014" s="2" t="s">
        <v>181</v>
      </c>
      <c r="C19014" s="2" t="s">
        <v>321</v>
      </c>
      <c r="D19014" s="2" t="s">
        <v>322</v>
      </c>
      <c r="E19014" s="2" t="s">
        <v>14863</v>
      </c>
      <c r="F19014" s="2">
        <v>82121701</v>
      </c>
      <c r="G19014" s="2" t="s">
        <v>490</v>
      </c>
      <c r="H19014" s="2">
        <v>2</v>
      </c>
      <c r="I19014" s="2">
        <v>4</v>
      </c>
      <c r="J19014" s="2">
        <v>16</v>
      </c>
      <c r="K19014" s="2">
        <v>1</v>
      </c>
      <c r="L19014" s="3">
        <v>6700000</v>
      </c>
      <c r="M19014" s="2" t="s">
        <v>20</v>
      </c>
      <c r="N19014" s="4" t="s">
        <v>21</v>
      </c>
    </row>
    <row r="19015" spans="1:14" x14ac:dyDescent="0.25">
      <c r="A19015" s="1" t="s">
        <v>370</v>
      </c>
      <c r="B19015" s="2" t="s">
        <v>181</v>
      </c>
      <c r="C19015" s="2" t="s">
        <v>2889</v>
      </c>
      <c r="D19015" s="2" t="s">
        <v>17981</v>
      </c>
      <c r="E19015" s="2" t="s">
        <v>14864</v>
      </c>
      <c r="F19015" s="2">
        <v>70111706</v>
      </c>
      <c r="G19015" s="2" t="s">
        <v>496</v>
      </c>
      <c r="H19015" s="2">
        <v>1</v>
      </c>
      <c r="I19015" s="2">
        <v>7</v>
      </c>
      <c r="J19015" s="2">
        <v>16</v>
      </c>
      <c r="K19015" s="2">
        <v>1</v>
      </c>
      <c r="L19015" s="3">
        <v>157850000</v>
      </c>
      <c r="M19015" s="2" t="s">
        <v>20</v>
      </c>
      <c r="N19015" s="4" t="s">
        <v>17384</v>
      </c>
    </row>
    <row r="19016" spans="1:14" x14ac:dyDescent="0.25">
      <c r="A19016" s="1" t="s">
        <v>370</v>
      </c>
      <c r="B19016" s="2" t="s">
        <v>181</v>
      </c>
      <c r="C19016" s="2" t="s">
        <v>2889</v>
      </c>
      <c r="D19016" s="2" t="s">
        <v>17981</v>
      </c>
      <c r="E19016" s="2" t="s">
        <v>14865</v>
      </c>
      <c r="F19016" s="2">
        <v>70111706</v>
      </c>
      <c r="G19016" s="2" t="s">
        <v>496</v>
      </c>
      <c r="H19016" s="2">
        <v>2</v>
      </c>
      <c r="I19016" s="2">
        <v>4</v>
      </c>
      <c r="J19016" s="2">
        <v>16</v>
      </c>
      <c r="K19016" s="2">
        <v>1</v>
      </c>
      <c r="L19016" s="3">
        <v>145550000</v>
      </c>
      <c r="M19016" s="2" t="s">
        <v>20</v>
      </c>
      <c r="N19016" s="4" t="s">
        <v>21</v>
      </c>
    </row>
    <row r="19017" spans="1:14" x14ac:dyDescent="0.25">
      <c r="A19017" s="1" t="s">
        <v>370</v>
      </c>
      <c r="B19017" s="2" t="s">
        <v>181</v>
      </c>
      <c r="C19017" s="2" t="s">
        <v>2889</v>
      </c>
      <c r="D19017" s="2" t="s">
        <v>17981</v>
      </c>
      <c r="E19017" s="2" t="s">
        <v>14866</v>
      </c>
      <c r="F19017" s="2">
        <v>70111706</v>
      </c>
      <c r="G19017" s="2" t="s">
        <v>496</v>
      </c>
      <c r="H19017" s="2">
        <v>5</v>
      </c>
      <c r="I19017" s="2">
        <v>1</v>
      </c>
      <c r="J19017" s="2">
        <v>16</v>
      </c>
      <c r="K19017" s="2">
        <v>1</v>
      </c>
      <c r="L19017" s="3">
        <v>24600000</v>
      </c>
      <c r="M19017" s="2" t="s">
        <v>20</v>
      </c>
      <c r="N19017" s="4" t="s">
        <v>17385</v>
      </c>
    </row>
    <row r="19018" spans="1:14" x14ac:dyDescent="0.25">
      <c r="A19018" s="1" t="s">
        <v>370</v>
      </c>
      <c r="B19018" s="2" t="s">
        <v>162</v>
      </c>
      <c r="C19018" s="2" t="s">
        <v>459</v>
      </c>
      <c r="D19018" s="2" t="s">
        <v>17869</v>
      </c>
      <c r="E19018" s="2" t="s">
        <v>14867</v>
      </c>
      <c r="F19018" s="2">
        <v>72101516</v>
      </c>
      <c r="G19018" s="2" t="s">
        <v>490</v>
      </c>
      <c r="H19018" s="2">
        <v>2</v>
      </c>
      <c r="I19018" s="2">
        <v>9</v>
      </c>
      <c r="J19018" s="2">
        <v>16</v>
      </c>
      <c r="K19018" s="2">
        <v>1</v>
      </c>
      <c r="L19018" s="3">
        <v>3617600</v>
      </c>
      <c r="M19018" s="2" t="s">
        <v>20</v>
      </c>
      <c r="N19018" s="4" t="s">
        <v>21</v>
      </c>
    </row>
    <row r="19019" spans="1:14" x14ac:dyDescent="0.25">
      <c r="A19019" s="1" t="s">
        <v>370</v>
      </c>
      <c r="B19019" s="2" t="s">
        <v>162</v>
      </c>
      <c r="C19019" s="2" t="s">
        <v>457</v>
      </c>
      <c r="D19019" s="2" t="s">
        <v>17868</v>
      </c>
      <c r="E19019" s="2" t="s">
        <v>14868</v>
      </c>
      <c r="F19019" s="2">
        <v>78181500</v>
      </c>
      <c r="G19019" s="2" t="s">
        <v>496</v>
      </c>
      <c r="H19019" s="2">
        <v>1</v>
      </c>
      <c r="I19019" s="2">
        <v>7</v>
      </c>
      <c r="J19019" s="2">
        <v>16</v>
      </c>
      <c r="K19019" s="2">
        <v>1</v>
      </c>
      <c r="L19019" s="3">
        <v>115500000</v>
      </c>
      <c r="M19019" s="2" t="s">
        <v>20</v>
      </c>
      <c r="N19019" s="4" t="s">
        <v>17384</v>
      </c>
    </row>
    <row r="19020" spans="1:14" x14ac:dyDescent="0.25">
      <c r="A19020" s="1" t="s">
        <v>370</v>
      </c>
      <c r="B19020" s="2" t="s">
        <v>162</v>
      </c>
      <c r="C19020" s="2" t="s">
        <v>457</v>
      </c>
      <c r="D19020" s="2" t="s">
        <v>17868</v>
      </c>
      <c r="E19020" s="2" t="s">
        <v>14869</v>
      </c>
      <c r="F19020" s="2">
        <v>78181500</v>
      </c>
      <c r="G19020" s="2" t="s">
        <v>490</v>
      </c>
      <c r="H19020" s="2">
        <v>2</v>
      </c>
      <c r="I19020" s="2">
        <v>4</v>
      </c>
      <c r="J19020" s="2">
        <v>16</v>
      </c>
      <c r="K19020" s="2">
        <v>1</v>
      </c>
      <c r="L19020" s="3">
        <v>80000000</v>
      </c>
      <c r="M19020" s="2" t="s">
        <v>20</v>
      </c>
      <c r="N19020" s="4" t="s">
        <v>21</v>
      </c>
    </row>
    <row r="19021" spans="1:14" x14ac:dyDescent="0.25">
      <c r="A19021" s="1" t="s">
        <v>370</v>
      </c>
      <c r="B19021" s="2" t="s">
        <v>162</v>
      </c>
      <c r="C19021" s="2" t="s">
        <v>457</v>
      </c>
      <c r="D19021" s="2" t="s">
        <v>17868</v>
      </c>
      <c r="E19021" s="2" t="s">
        <v>14870</v>
      </c>
      <c r="F19021" s="2">
        <v>78181500</v>
      </c>
      <c r="G19021" s="2" t="s">
        <v>496</v>
      </c>
      <c r="H19021" s="2">
        <v>5</v>
      </c>
      <c r="I19021" s="2">
        <v>1</v>
      </c>
      <c r="J19021" s="2">
        <v>16</v>
      </c>
      <c r="K19021" s="2">
        <v>1</v>
      </c>
      <c r="L19021" s="3">
        <v>18200000</v>
      </c>
      <c r="M19021" s="2" t="s">
        <v>20</v>
      </c>
      <c r="N19021" s="4" t="s">
        <v>17385</v>
      </c>
    </row>
    <row r="19022" spans="1:14" x14ac:dyDescent="0.25">
      <c r="A19022" s="1" t="s">
        <v>370</v>
      </c>
      <c r="B19022" s="2" t="s">
        <v>162</v>
      </c>
      <c r="C19022" s="2" t="s">
        <v>457</v>
      </c>
      <c r="D19022" s="2" t="s">
        <v>17868</v>
      </c>
      <c r="E19022" s="2" t="s">
        <v>14871</v>
      </c>
      <c r="F19022" s="2">
        <v>78181500</v>
      </c>
      <c r="G19022" s="2" t="s">
        <v>490</v>
      </c>
      <c r="H19022" s="2">
        <v>1</v>
      </c>
      <c r="I19022" s="2">
        <v>5</v>
      </c>
      <c r="J19022" s="2">
        <v>16</v>
      </c>
      <c r="K19022" s="2">
        <v>1</v>
      </c>
      <c r="L19022" s="3">
        <v>10000000</v>
      </c>
      <c r="M19022" s="2" t="s">
        <v>20</v>
      </c>
      <c r="N19022" s="4" t="s">
        <v>17384</v>
      </c>
    </row>
    <row r="19023" spans="1:14" x14ac:dyDescent="0.25">
      <c r="A19023" s="1" t="s">
        <v>370</v>
      </c>
      <c r="B19023" s="2" t="s">
        <v>162</v>
      </c>
      <c r="C19023" s="2" t="s">
        <v>457</v>
      </c>
      <c r="D19023" s="2" t="s">
        <v>17868</v>
      </c>
      <c r="E19023" s="2" t="s">
        <v>14872</v>
      </c>
      <c r="F19023" s="2">
        <v>78181500</v>
      </c>
      <c r="G19023" s="2" t="s">
        <v>490</v>
      </c>
      <c r="H19023" s="2">
        <v>2</v>
      </c>
      <c r="I19023" s="2">
        <v>6</v>
      </c>
      <c r="J19023" s="2">
        <v>16</v>
      </c>
      <c r="K19023" s="2">
        <v>1</v>
      </c>
      <c r="L19023" s="3">
        <v>19000000</v>
      </c>
      <c r="M19023" s="2" t="s">
        <v>20</v>
      </c>
      <c r="N19023" s="4" t="s">
        <v>21</v>
      </c>
    </row>
    <row r="19024" spans="1:14" x14ac:dyDescent="0.25">
      <c r="A19024" s="1" t="s">
        <v>370</v>
      </c>
      <c r="B19024" s="2" t="s">
        <v>162</v>
      </c>
      <c r="C19024" s="2" t="s">
        <v>457</v>
      </c>
      <c r="D19024" s="2" t="s">
        <v>17868</v>
      </c>
      <c r="E19024" s="2" t="s">
        <v>14873</v>
      </c>
      <c r="F19024" s="2">
        <v>78181500</v>
      </c>
      <c r="G19024" s="2" t="s">
        <v>490</v>
      </c>
      <c r="H19024" s="2">
        <v>5</v>
      </c>
      <c r="I19024" s="2">
        <v>1</v>
      </c>
      <c r="J19024" s="2">
        <v>16</v>
      </c>
      <c r="K19024" s="2">
        <v>1</v>
      </c>
      <c r="L19024" s="3">
        <v>1600000</v>
      </c>
      <c r="M19024" s="2" t="s">
        <v>20</v>
      </c>
      <c r="N19024" s="4" t="s">
        <v>17385</v>
      </c>
    </row>
    <row r="19025" spans="1:14" x14ac:dyDescent="0.25">
      <c r="A19025" s="1" t="s">
        <v>370</v>
      </c>
      <c r="B19025" s="2" t="s">
        <v>162</v>
      </c>
      <c r="C19025" s="2" t="s">
        <v>457</v>
      </c>
      <c r="D19025" s="2" t="s">
        <v>17868</v>
      </c>
      <c r="E19025" s="2" t="s">
        <v>6811</v>
      </c>
      <c r="F19025" s="2">
        <v>78181501</v>
      </c>
      <c r="G19025" s="2" t="s">
        <v>496</v>
      </c>
      <c r="H19025" s="2">
        <v>3</v>
      </c>
      <c r="I19025" s="2">
        <v>6</v>
      </c>
      <c r="J19025" s="2">
        <v>10</v>
      </c>
      <c r="K19025" s="2">
        <v>1</v>
      </c>
      <c r="L19025" s="3">
        <v>6000000</v>
      </c>
      <c r="M19025" s="2" t="s">
        <v>20</v>
      </c>
      <c r="N19025" s="4" t="s">
        <v>21</v>
      </c>
    </row>
    <row r="19026" spans="1:14" x14ac:dyDescent="0.25">
      <c r="A19026" s="1" t="s">
        <v>370</v>
      </c>
      <c r="B19026" s="2" t="s">
        <v>162</v>
      </c>
      <c r="C19026" s="2" t="s">
        <v>567</v>
      </c>
      <c r="D19026" s="2" t="s">
        <v>17885</v>
      </c>
      <c r="E19026" s="2" t="s">
        <v>7491</v>
      </c>
      <c r="F19026" s="2">
        <v>72101511</v>
      </c>
      <c r="G19026" s="2" t="s">
        <v>490</v>
      </c>
      <c r="H19026" s="2">
        <v>1</v>
      </c>
      <c r="I19026" s="2">
        <v>10</v>
      </c>
      <c r="J19026" s="2">
        <v>10</v>
      </c>
      <c r="K19026" s="2">
        <v>1</v>
      </c>
      <c r="L19026" s="3">
        <v>22000000</v>
      </c>
      <c r="M19026" s="2" t="s">
        <v>20</v>
      </c>
      <c r="N19026" s="4" t="s">
        <v>21</v>
      </c>
    </row>
    <row r="19027" spans="1:14" x14ac:dyDescent="0.25">
      <c r="A19027" s="1" t="s">
        <v>370</v>
      </c>
      <c r="B19027" s="2" t="s">
        <v>162</v>
      </c>
      <c r="C19027" s="2" t="s">
        <v>567</v>
      </c>
      <c r="D19027" s="2" t="s">
        <v>17885</v>
      </c>
      <c r="E19027" s="2" t="s">
        <v>5915</v>
      </c>
      <c r="F19027" s="2">
        <v>81112300</v>
      </c>
      <c r="G19027" s="2" t="s">
        <v>490</v>
      </c>
      <c r="H19027" s="2">
        <v>1</v>
      </c>
      <c r="I19027" s="2">
        <v>10</v>
      </c>
      <c r="J19027" s="2">
        <v>10</v>
      </c>
      <c r="K19027" s="2">
        <v>1</v>
      </c>
      <c r="L19027" s="3">
        <v>8000000</v>
      </c>
      <c r="M19027" s="2" t="s">
        <v>20</v>
      </c>
      <c r="N19027" s="4" t="s">
        <v>21</v>
      </c>
    </row>
    <row r="19028" spans="1:14" x14ac:dyDescent="0.25">
      <c r="A19028" s="1" t="s">
        <v>370</v>
      </c>
      <c r="B19028" s="2" t="s">
        <v>162</v>
      </c>
      <c r="C19028" s="2" t="s">
        <v>567</v>
      </c>
      <c r="D19028" s="2" t="s">
        <v>17885</v>
      </c>
      <c r="E19028" s="2" t="s">
        <v>14874</v>
      </c>
      <c r="F19028" s="2">
        <v>72151800</v>
      </c>
      <c r="G19028" s="2" t="s">
        <v>490</v>
      </c>
      <c r="H19028" s="2">
        <v>1</v>
      </c>
      <c r="I19028" s="2">
        <v>6</v>
      </c>
      <c r="J19028" s="2">
        <v>10</v>
      </c>
      <c r="K19028" s="2">
        <v>1</v>
      </c>
      <c r="L19028" s="3">
        <v>11786355</v>
      </c>
      <c r="M19028" s="2" t="s">
        <v>20</v>
      </c>
      <c r="N19028" s="4" t="s">
        <v>21</v>
      </c>
    </row>
    <row r="19029" spans="1:14" x14ac:dyDescent="0.25">
      <c r="A19029" s="1" t="s">
        <v>370</v>
      </c>
      <c r="B19029" s="2" t="s">
        <v>162</v>
      </c>
      <c r="C19029" s="2" t="s">
        <v>567</v>
      </c>
      <c r="D19029" s="2" t="s">
        <v>17885</v>
      </c>
      <c r="E19029" s="2" t="s">
        <v>14875</v>
      </c>
      <c r="F19029" s="2">
        <v>81112205</v>
      </c>
      <c r="G19029" s="2" t="s">
        <v>19</v>
      </c>
      <c r="H19029" s="2">
        <v>1</v>
      </c>
      <c r="I19029" s="2">
        <v>9</v>
      </c>
      <c r="J19029" s="2">
        <v>16</v>
      </c>
      <c r="K19029" s="2">
        <v>1</v>
      </c>
      <c r="L19029" s="3">
        <v>26180000</v>
      </c>
      <c r="M19029" s="2" t="s">
        <v>20</v>
      </c>
      <c r="N19029" s="4" t="s">
        <v>21</v>
      </c>
    </row>
    <row r="19030" spans="1:14" x14ac:dyDescent="0.25">
      <c r="A19030" s="1" t="s">
        <v>370</v>
      </c>
      <c r="B19030" s="2" t="s">
        <v>162</v>
      </c>
      <c r="C19030" s="2" t="s">
        <v>567</v>
      </c>
      <c r="D19030" s="2" t="s">
        <v>17885</v>
      </c>
      <c r="E19030" s="2" t="s">
        <v>14876</v>
      </c>
      <c r="F19030" s="2">
        <v>72151800</v>
      </c>
      <c r="G19030" s="2" t="s">
        <v>490</v>
      </c>
      <c r="H19030" s="2">
        <v>1</v>
      </c>
      <c r="I19030" s="2">
        <v>9</v>
      </c>
      <c r="J19030" s="2">
        <v>16</v>
      </c>
      <c r="K19030" s="2">
        <v>1</v>
      </c>
      <c r="L19030" s="3">
        <v>29000000</v>
      </c>
      <c r="M19030" s="2" t="s">
        <v>20</v>
      </c>
      <c r="N19030" s="4" t="s">
        <v>21</v>
      </c>
    </row>
    <row r="19031" spans="1:14" x14ac:dyDescent="0.25">
      <c r="A19031" s="1" t="s">
        <v>370</v>
      </c>
      <c r="B19031" s="2" t="s">
        <v>162</v>
      </c>
      <c r="C19031" s="2" t="s">
        <v>567</v>
      </c>
      <c r="D19031" s="2" t="s">
        <v>17885</v>
      </c>
      <c r="E19031" s="2" t="s">
        <v>14877</v>
      </c>
      <c r="F19031" s="2">
        <v>72101511</v>
      </c>
      <c r="G19031" s="2" t="s">
        <v>19</v>
      </c>
      <c r="H19031" s="2">
        <v>1</v>
      </c>
      <c r="I19031" s="2">
        <v>8</v>
      </c>
      <c r="J19031" s="2">
        <v>16</v>
      </c>
      <c r="K19031" s="2">
        <v>1</v>
      </c>
      <c r="L19031" s="3">
        <v>104000000</v>
      </c>
      <c r="M19031" s="2" t="s">
        <v>20</v>
      </c>
      <c r="N19031" s="4" t="s">
        <v>21</v>
      </c>
    </row>
    <row r="19032" spans="1:14" x14ac:dyDescent="0.25">
      <c r="A19032" s="1" t="s">
        <v>370</v>
      </c>
      <c r="B19032" s="2" t="s">
        <v>162</v>
      </c>
      <c r="C19032" s="2" t="s">
        <v>567</v>
      </c>
      <c r="D19032" s="2" t="s">
        <v>17885</v>
      </c>
      <c r="E19032" s="2" t="s">
        <v>14878</v>
      </c>
      <c r="F19032" s="2">
        <v>72151514</v>
      </c>
      <c r="G19032" s="2" t="s">
        <v>490</v>
      </c>
      <c r="H19032" s="2">
        <v>1</v>
      </c>
      <c r="I19032" s="2">
        <v>10</v>
      </c>
      <c r="J19032" s="2">
        <v>16</v>
      </c>
      <c r="K19032" s="2">
        <v>1</v>
      </c>
      <c r="L19032" s="3">
        <v>45650000</v>
      </c>
      <c r="M19032" s="2" t="s">
        <v>20</v>
      </c>
      <c r="N19032" s="4" t="s">
        <v>21</v>
      </c>
    </row>
    <row r="19033" spans="1:14" x14ac:dyDescent="0.25">
      <c r="A19033" s="1" t="s">
        <v>370</v>
      </c>
      <c r="B19033" s="2" t="s">
        <v>162</v>
      </c>
      <c r="C19033" s="2" t="s">
        <v>567</v>
      </c>
      <c r="D19033" s="2" t="s">
        <v>17885</v>
      </c>
      <c r="E19033" s="2" t="s">
        <v>14879</v>
      </c>
      <c r="F19033" s="2">
        <v>70171704</v>
      </c>
      <c r="G19033" s="2" t="s">
        <v>490</v>
      </c>
      <c r="H19033" s="2">
        <v>1</v>
      </c>
      <c r="I19033" s="2">
        <v>10</v>
      </c>
      <c r="J19033" s="2">
        <v>16</v>
      </c>
      <c r="K19033" s="2">
        <v>1</v>
      </c>
      <c r="L19033" s="3">
        <v>20000000</v>
      </c>
      <c r="M19033" s="2" t="s">
        <v>20</v>
      </c>
      <c r="N19033" s="4" t="s">
        <v>21</v>
      </c>
    </row>
    <row r="19034" spans="1:14" x14ac:dyDescent="0.25">
      <c r="A19034" s="1" t="s">
        <v>370</v>
      </c>
      <c r="B19034" s="2" t="s">
        <v>162</v>
      </c>
      <c r="C19034" s="2" t="s">
        <v>567</v>
      </c>
      <c r="D19034" s="2" t="s">
        <v>17885</v>
      </c>
      <c r="E19034" s="2" t="s">
        <v>14880</v>
      </c>
      <c r="F19034" s="2">
        <v>78181500</v>
      </c>
      <c r="G19034" s="2" t="s">
        <v>490</v>
      </c>
      <c r="H19034" s="2">
        <v>1</v>
      </c>
      <c r="I19034" s="2">
        <v>10</v>
      </c>
      <c r="J19034" s="2">
        <v>16</v>
      </c>
      <c r="K19034" s="2">
        <v>1</v>
      </c>
      <c r="L19034" s="3">
        <v>32000000</v>
      </c>
      <c r="M19034" s="2" t="s">
        <v>20</v>
      </c>
      <c r="N19034" s="4" t="s">
        <v>21</v>
      </c>
    </row>
    <row r="19035" spans="1:14" x14ac:dyDescent="0.25">
      <c r="A19035" s="1" t="s">
        <v>370</v>
      </c>
      <c r="B19035" s="2" t="s">
        <v>162</v>
      </c>
      <c r="C19035" s="2" t="s">
        <v>567</v>
      </c>
      <c r="D19035" s="2" t="s">
        <v>17885</v>
      </c>
      <c r="E19035" s="2" t="s">
        <v>14881</v>
      </c>
      <c r="F19035" s="2">
        <v>72151000</v>
      </c>
      <c r="G19035" s="2" t="s">
        <v>490</v>
      </c>
      <c r="H19035" s="2">
        <v>1</v>
      </c>
      <c r="I19035" s="2">
        <v>10</v>
      </c>
      <c r="J19035" s="2">
        <v>16</v>
      </c>
      <c r="K19035" s="2">
        <v>1</v>
      </c>
      <c r="L19035" s="3">
        <v>45000000</v>
      </c>
      <c r="M19035" s="2" t="s">
        <v>20</v>
      </c>
      <c r="N19035" s="4" t="s">
        <v>21</v>
      </c>
    </row>
    <row r="19036" spans="1:14" x14ac:dyDescent="0.25">
      <c r="A19036" s="1" t="s">
        <v>370</v>
      </c>
      <c r="B19036" s="2" t="s">
        <v>162</v>
      </c>
      <c r="C19036" s="2" t="s">
        <v>567</v>
      </c>
      <c r="D19036" s="2" t="s">
        <v>17885</v>
      </c>
      <c r="E19036" s="2" t="s">
        <v>14882</v>
      </c>
      <c r="F19036" s="2">
        <v>81112300</v>
      </c>
      <c r="G19036" s="2" t="s">
        <v>490</v>
      </c>
      <c r="H19036" s="2">
        <v>1</v>
      </c>
      <c r="I19036" s="2">
        <v>10</v>
      </c>
      <c r="J19036" s="2">
        <v>16</v>
      </c>
      <c r="K19036" s="2">
        <v>1</v>
      </c>
      <c r="L19036" s="3">
        <v>18200000</v>
      </c>
      <c r="M19036" s="2" t="s">
        <v>20</v>
      </c>
      <c r="N19036" s="4" t="s">
        <v>21</v>
      </c>
    </row>
    <row r="19037" spans="1:14" x14ac:dyDescent="0.25">
      <c r="A19037" s="1" t="s">
        <v>370</v>
      </c>
      <c r="B19037" s="2" t="s">
        <v>162</v>
      </c>
      <c r="C19037" s="2" t="s">
        <v>567</v>
      </c>
      <c r="D19037" s="2" t="s">
        <v>17885</v>
      </c>
      <c r="E19037" s="2" t="s">
        <v>14883</v>
      </c>
      <c r="F19037" s="2">
        <v>72151800</v>
      </c>
      <c r="G19037" s="2" t="s">
        <v>490</v>
      </c>
      <c r="H19037" s="2">
        <v>1</v>
      </c>
      <c r="I19037" s="2">
        <v>8</v>
      </c>
      <c r="J19037" s="2">
        <v>16</v>
      </c>
      <c r="K19037" s="2">
        <v>1</v>
      </c>
      <c r="L19037" s="3">
        <v>8320000</v>
      </c>
      <c r="M19037" s="2" t="s">
        <v>20</v>
      </c>
      <c r="N19037" s="4" t="s">
        <v>21</v>
      </c>
    </row>
    <row r="19038" spans="1:14" x14ac:dyDescent="0.25">
      <c r="A19038" s="1" t="s">
        <v>370</v>
      </c>
      <c r="B19038" s="2" t="s">
        <v>162</v>
      </c>
      <c r="C19038" s="2" t="s">
        <v>567</v>
      </c>
      <c r="D19038" s="2" t="s">
        <v>17885</v>
      </c>
      <c r="E19038" s="2" t="s">
        <v>14884</v>
      </c>
      <c r="F19038" s="2">
        <v>72101506</v>
      </c>
      <c r="G19038" s="2" t="s">
        <v>19</v>
      </c>
      <c r="H19038" s="2">
        <v>1</v>
      </c>
      <c r="I19038" s="2">
        <v>10</v>
      </c>
      <c r="J19038" s="2">
        <v>16</v>
      </c>
      <c r="K19038" s="2">
        <v>1</v>
      </c>
      <c r="L19038" s="3">
        <v>5000000</v>
      </c>
      <c r="M19038" s="2" t="s">
        <v>20</v>
      </c>
      <c r="N19038" s="4" t="s">
        <v>21</v>
      </c>
    </row>
    <row r="19039" spans="1:14" x14ac:dyDescent="0.25">
      <c r="A19039" s="1" t="s">
        <v>370</v>
      </c>
      <c r="B19039" s="2" t="s">
        <v>162</v>
      </c>
      <c r="C19039" s="2" t="s">
        <v>567</v>
      </c>
      <c r="D19039" s="2" t="s">
        <v>17885</v>
      </c>
      <c r="E19039" s="2" t="s">
        <v>14885</v>
      </c>
      <c r="F19039" s="2">
        <v>81112200</v>
      </c>
      <c r="G19039" s="2" t="s">
        <v>19</v>
      </c>
      <c r="H19039" s="2">
        <v>1</v>
      </c>
      <c r="I19039" s="2">
        <v>10</v>
      </c>
      <c r="J19039" s="2">
        <v>16</v>
      </c>
      <c r="K19039" s="2">
        <v>1</v>
      </c>
      <c r="L19039" s="3">
        <v>6240000</v>
      </c>
      <c r="M19039" s="2" t="s">
        <v>20</v>
      </c>
      <c r="N19039" s="4" t="s">
        <v>21</v>
      </c>
    </row>
    <row r="19040" spans="1:14" x14ac:dyDescent="0.25">
      <c r="A19040" s="1" t="s">
        <v>370</v>
      </c>
      <c r="B19040" s="2" t="s">
        <v>162</v>
      </c>
      <c r="C19040" s="2" t="s">
        <v>567</v>
      </c>
      <c r="D19040" s="2" t="s">
        <v>17885</v>
      </c>
      <c r="E19040" s="2" t="s">
        <v>14886</v>
      </c>
      <c r="F19040" s="2">
        <v>72101511</v>
      </c>
      <c r="G19040" s="2" t="s">
        <v>490</v>
      </c>
      <c r="H19040" s="2">
        <v>1</v>
      </c>
      <c r="I19040" s="2">
        <v>6</v>
      </c>
      <c r="J19040" s="2">
        <v>16</v>
      </c>
      <c r="K19040" s="2">
        <v>1</v>
      </c>
      <c r="L19040" s="3">
        <v>40000000</v>
      </c>
      <c r="M19040" s="2" t="s">
        <v>20</v>
      </c>
      <c r="N19040" s="4" t="s">
        <v>17384</v>
      </c>
    </row>
    <row r="19041" spans="1:14" x14ac:dyDescent="0.25">
      <c r="A19041" s="1" t="s">
        <v>370</v>
      </c>
      <c r="B19041" s="2" t="s">
        <v>162</v>
      </c>
      <c r="C19041" s="2" t="s">
        <v>567</v>
      </c>
      <c r="D19041" s="2" t="s">
        <v>17885</v>
      </c>
      <c r="E19041" s="2" t="s">
        <v>14887</v>
      </c>
      <c r="F19041" s="2">
        <v>72101511</v>
      </c>
      <c r="G19041" s="2" t="s">
        <v>490</v>
      </c>
      <c r="H19041" s="2">
        <v>5</v>
      </c>
      <c r="I19041" s="2">
        <v>2</v>
      </c>
      <c r="J19041" s="2">
        <v>16</v>
      </c>
      <c r="K19041" s="2">
        <v>1</v>
      </c>
      <c r="L19041" s="3">
        <v>9184698.2400000002</v>
      </c>
      <c r="M19041" s="2" t="s">
        <v>20</v>
      </c>
      <c r="N19041" s="4" t="s">
        <v>17385</v>
      </c>
    </row>
    <row r="19042" spans="1:14" x14ac:dyDescent="0.25">
      <c r="A19042" s="1" t="s">
        <v>370</v>
      </c>
      <c r="B19042" s="2" t="s">
        <v>162</v>
      </c>
      <c r="C19042" s="2" t="s">
        <v>567</v>
      </c>
      <c r="D19042" s="2" t="s">
        <v>17885</v>
      </c>
      <c r="E19042" s="2" t="s">
        <v>14888</v>
      </c>
      <c r="F19042" s="2">
        <v>72101511</v>
      </c>
      <c r="G19042" s="2" t="s">
        <v>490</v>
      </c>
      <c r="H19042" s="2">
        <v>2</v>
      </c>
      <c r="I19042" s="2">
        <v>4</v>
      </c>
      <c r="J19042" s="2">
        <v>16</v>
      </c>
      <c r="K19042" s="2">
        <v>1</v>
      </c>
      <c r="L19042" s="3">
        <v>42837285.500000007</v>
      </c>
      <c r="M19042" s="2" t="s">
        <v>20</v>
      </c>
      <c r="N19042" s="4" t="s">
        <v>21</v>
      </c>
    </row>
    <row r="19043" spans="1:14" x14ac:dyDescent="0.25">
      <c r="A19043" s="1" t="s">
        <v>370</v>
      </c>
      <c r="B19043" s="2" t="s">
        <v>162</v>
      </c>
      <c r="C19043" s="2" t="s">
        <v>567</v>
      </c>
      <c r="D19043" s="2" t="s">
        <v>17885</v>
      </c>
      <c r="E19043" s="2" t="s">
        <v>14889</v>
      </c>
      <c r="F19043" s="2">
        <v>72151800</v>
      </c>
      <c r="G19043" s="2" t="s">
        <v>496</v>
      </c>
      <c r="H19043" s="2">
        <v>1</v>
      </c>
      <c r="I19043" s="2">
        <v>8</v>
      </c>
      <c r="J19043" s="2">
        <v>10</v>
      </c>
      <c r="K19043" s="2">
        <v>1</v>
      </c>
      <c r="L19043" s="3">
        <v>76165308.329999998</v>
      </c>
      <c r="M19043" s="2" t="s">
        <v>20</v>
      </c>
      <c r="N19043" s="4" t="s">
        <v>21</v>
      </c>
    </row>
    <row r="19044" spans="1:14" x14ac:dyDescent="0.25">
      <c r="A19044" s="1" t="s">
        <v>370</v>
      </c>
      <c r="B19044" s="2" t="s">
        <v>162</v>
      </c>
      <c r="C19044" s="2" t="s">
        <v>567</v>
      </c>
      <c r="D19044" s="2" t="s">
        <v>17885</v>
      </c>
      <c r="E19044" s="2" t="s">
        <v>14890</v>
      </c>
      <c r="F19044" s="2">
        <v>72151514</v>
      </c>
      <c r="G19044" s="2" t="s">
        <v>490</v>
      </c>
      <c r="H19044" s="2">
        <v>6</v>
      </c>
      <c r="I19044" s="2">
        <v>2</v>
      </c>
      <c r="J19044" s="2">
        <v>16</v>
      </c>
      <c r="K19044" s="2">
        <v>1</v>
      </c>
      <c r="L19044" s="3">
        <v>9350000</v>
      </c>
      <c r="M19044" s="2" t="s">
        <v>20</v>
      </c>
      <c r="N19044" s="4" t="s">
        <v>17385</v>
      </c>
    </row>
    <row r="19045" spans="1:14" x14ac:dyDescent="0.25">
      <c r="A19045" s="1" t="s">
        <v>370</v>
      </c>
      <c r="B19045" s="2" t="s">
        <v>162</v>
      </c>
      <c r="C19045" s="2" t="s">
        <v>567</v>
      </c>
      <c r="D19045" s="2" t="s">
        <v>17885</v>
      </c>
      <c r="E19045" s="2" t="s">
        <v>14891</v>
      </c>
      <c r="F19045" s="2">
        <v>72102900</v>
      </c>
      <c r="G19045" s="2" t="s">
        <v>490</v>
      </c>
      <c r="H19045" s="2">
        <v>1</v>
      </c>
      <c r="I19045" s="2">
        <v>5</v>
      </c>
      <c r="J19045" s="2">
        <v>16</v>
      </c>
      <c r="K19045" s="2">
        <v>1</v>
      </c>
      <c r="L19045" s="3">
        <v>14131250</v>
      </c>
      <c r="M19045" s="2" t="s">
        <v>20</v>
      </c>
      <c r="N19045" s="4" t="s">
        <v>21</v>
      </c>
    </row>
    <row r="19046" spans="1:14" x14ac:dyDescent="0.25">
      <c r="A19046" s="1" t="s">
        <v>370</v>
      </c>
      <c r="B19046" s="2" t="s">
        <v>162</v>
      </c>
      <c r="C19046" s="2" t="s">
        <v>567</v>
      </c>
      <c r="D19046" s="2" t="s">
        <v>17885</v>
      </c>
      <c r="E19046" s="2" t="s">
        <v>14892</v>
      </c>
      <c r="F19046" s="2">
        <v>72154500</v>
      </c>
      <c r="G19046" s="2" t="s">
        <v>496</v>
      </c>
      <c r="H19046" s="2">
        <v>2</v>
      </c>
      <c r="I19046" s="2">
        <v>7</v>
      </c>
      <c r="J19046" s="2">
        <v>10</v>
      </c>
      <c r="K19046" s="2">
        <v>1</v>
      </c>
      <c r="L19046" s="3">
        <v>8330000</v>
      </c>
      <c r="M19046" s="2" t="s">
        <v>20</v>
      </c>
      <c r="N19046" s="4" t="s">
        <v>21</v>
      </c>
    </row>
    <row r="19047" spans="1:14" x14ac:dyDescent="0.25">
      <c r="A19047" s="1" t="s">
        <v>370</v>
      </c>
      <c r="B19047" s="2" t="s">
        <v>162</v>
      </c>
      <c r="C19047" s="2" t="s">
        <v>567</v>
      </c>
      <c r="D19047" s="2" t="s">
        <v>17885</v>
      </c>
      <c r="E19047" s="2" t="s">
        <v>14893</v>
      </c>
      <c r="F19047" s="2">
        <v>72154500</v>
      </c>
      <c r="G19047" s="2" t="s">
        <v>496</v>
      </c>
      <c r="H19047" s="2">
        <v>2</v>
      </c>
      <c r="I19047" s="2">
        <v>7</v>
      </c>
      <c r="J19047" s="2">
        <v>10</v>
      </c>
      <c r="K19047" s="2">
        <v>1</v>
      </c>
      <c r="L19047" s="3">
        <v>4165000</v>
      </c>
      <c r="M19047" s="2" t="s">
        <v>20</v>
      </c>
      <c r="N19047" s="4" t="s">
        <v>21</v>
      </c>
    </row>
    <row r="19048" spans="1:14" x14ac:dyDescent="0.25">
      <c r="A19048" s="1" t="s">
        <v>370</v>
      </c>
      <c r="B19048" s="2" t="s">
        <v>162</v>
      </c>
      <c r="C19048" s="2" t="s">
        <v>567</v>
      </c>
      <c r="D19048" s="2" t="s">
        <v>17885</v>
      </c>
      <c r="E19048" s="2" t="s">
        <v>14894</v>
      </c>
      <c r="F19048" s="2">
        <v>72154500</v>
      </c>
      <c r="G19048" s="2" t="s">
        <v>496</v>
      </c>
      <c r="H19048" s="2">
        <v>2</v>
      </c>
      <c r="I19048" s="2">
        <v>7</v>
      </c>
      <c r="J19048" s="2">
        <v>10</v>
      </c>
      <c r="K19048" s="2">
        <v>1</v>
      </c>
      <c r="L19048" s="3">
        <v>5999999.04</v>
      </c>
      <c r="M19048" s="2" t="s">
        <v>20</v>
      </c>
      <c r="N19048" s="4" t="s">
        <v>21</v>
      </c>
    </row>
    <row r="19049" spans="1:14" x14ac:dyDescent="0.25">
      <c r="A19049" s="1" t="s">
        <v>370</v>
      </c>
      <c r="B19049" s="2" t="s">
        <v>162</v>
      </c>
      <c r="C19049" s="2" t="s">
        <v>567</v>
      </c>
      <c r="D19049" s="2" t="s">
        <v>17885</v>
      </c>
      <c r="E19049" s="2" t="s">
        <v>14895</v>
      </c>
      <c r="F19049" s="2">
        <v>72154500</v>
      </c>
      <c r="G19049" s="2" t="s">
        <v>496</v>
      </c>
      <c r="H19049" s="2">
        <v>2</v>
      </c>
      <c r="I19049" s="2">
        <v>7</v>
      </c>
      <c r="J19049" s="2">
        <v>10</v>
      </c>
      <c r="K19049" s="2">
        <v>1</v>
      </c>
      <c r="L19049" s="3">
        <v>14875000</v>
      </c>
      <c r="M19049" s="2" t="s">
        <v>20</v>
      </c>
      <c r="N19049" s="4" t="s">
        <v>21</v>
      </c>
    </row>
    <row r="19050" spans="1:14" x14ac:dyDescent="0.25">
      <c r="A19050" s="1" t="s">
        <v>370</v>
      </c>
      <c r="B19050" s="2" t="s">
        <v>162</v>
      </c>
      <c r="C19050" s="2" t="s">
        <v>567</v>
      </c>
      <c r="D19050" s="2" t="s">
        <v>17885</v>
      </c>
      <c r="E19050" s="2" t="s">
        <v>14896</v>
      </c>
      <c r="F19050" s="2">
        <v>72154500</v>
      </c>
      <c r="G19050" s="2" t="s">
        <v>496</v>
      </c>
      <c r="H19050" s="2">
        <v>2</v>
      </c>
      <c r="I19050" s="2">
        <v>7</v>
      </c>
      <c r="J19050" s="2">
        <v>10</v>
      </c>
      <c r="K19050" s="2">
        <v>1</v>
      </c>
      <c r="L19050" s="3">
        <v>9282000</v>
      </c>
      <c r="M19050" s="2" t="s">
        <v>20</v>
      </c>
      <c r="N19050" s="4" t="s">
        <v>21</v>
      </c>
    </row>
    <row r="19051" spans="1:14" x14ac:dyDescent="0.25">
      <c r="A19051" s="1" t="s">
        <v>370</v>
      </c>
      <c r="B19051" s="2" t="s">
        <v>162</v>
      </c>
      <c r="C19051" s="2" t="s">
        <v>567</v>
      </c>
      <c r="D19051" s="2" t="s">
        <v>17885</v>
      </c>
      <c r="E19051" s="2" t="s">
        <v>14897</v>
      </c>
      <c r="F19051" s="2">
        <v>72154500</v>
      </c>
      <c r="G19051" s="2" t="s">
        <v>496</v>
      </c>
      <c r="H19051" s="2">
        <v>2</v>
      </c>
      <c r="I19051" s="2">
        <v>7</v>
      </c>
      <c r="J19051" s="2">
        <v>10</v>
      </c>
      <c r="K19051" s="2">
        <v>1</v>
      </c>
      <c r="L19051" s="3">
        <v>17850000</v>
      </c>
      <c r="M19051" s="2" t="s">
        <v>20</v>
      </c>
      <c r="N19051" s="4" t="s">
        <v>21</v>
      </c>
    </row>
    <row r="19052" spans="1:14" x14ac:dyDescent="0.25">
      <c r="A19052" s="1" t="s">
        <v>370</v>
      </c>
      <c r="B19052" s="2" t="s">
        <v>162</v>
      </c>
      <c r="C19052" s="2" t="s">
        <v>567</v>
      </c>
      <c r="D19052" s="2" t="s">
        <v>17885</v>
      </c>
      <c r="E19052" s="2" t="s">
        <v>14898</v>
      </c>
      <c r="F19052" s="2">
        <v>72154500</v>
      </c>
      <c r="G19052" s="2" t="s">
        <v>496</v>
      </c>
      <c r="H19052" s="2">
        <v>2</v>
      </c>
      <c r="I19052" s="2">
        <v>7</v>
      </c>
      <c r="J19052" s="2">
        <v>10</v>
      </c>
      <c r="K19052" s="2">
        <v>1</v>
      </c>
      <c r="L19052" s="3">
        <v>3187499.49</v>
      </c>
      <c r="M19052" s="2" t="s">
        <v>20</v>
      </c>
      <c r="N19052" s="4" t="s">
        <v>21</v>
      </c>
    </row>
    <row r="19053" spans="1:14" x14ac:dyDescent="0.25">
      <c r="A19053" s="1" t="s">
        <v>370</v>
      </c>
      <c r="B19053" s="2" t="s">
        <v>162</v>
      </c>
      <c r="C19053" s="2" t="s">
        <v>567</v>
      </c>
      <c r="D19053" s="2" t="s">
        <v>17885</v>
      </c>
      <c r="E19053" s="2" t="s">
        <v>14899</v>
      </c>
      <c r="F19053" s="2">
        <v>72154500</v>
      </c>
      <c r="G19053" s="2" t="s">
        <v>496</v>
      </c>
      <c r="H19053" s="2">
        <v>2</v>
      </c>
      <c r="I19053" s="2">
        <v>7</v>
      </c>
      <c r="J19053" s="2">
        <v>10</v>
      </c>
      <c r="K19053" s="2">
        <v>1</v>
      </c>
      <c r="L19053" s="3">
        <v>5000001.58</v>
      </c>
      <c r="M19053" s="2" t="s">
        <v>20</v>
      </c>
      <c r="N19053" s="4" t="s">
        <v>21</v>
      </c>
    </row>
    <row r="19054" spans="1:14" x14ac:dyDescent="0.25">
      <c r="A19054" s="1" t="s">
        <v>370</v>
      </c>
      <c r="B19054" s="2" t="s">
        <v>162</v>
      </c>
      <c r="C19054" s="2" t="s">
        <v>567</v>
      </c>
      <c r="D19054" s="2" t="s">
        <v>17885</v>
      </c>
      <c r="E19054" s="2" t="s">
        <v>14900</v>
      </c>
      <c r="F19054" s="2">
        <v>72154500</v>
      </c>
      <c r="G19054" s="2" t="s">
        <v>496</v>
      </c>
      <c r="H19054" s="2">
        <v>2</v>
      </c>
      <c r="I19054" s="2">
        <v>7</v>
      </c>
      <c r="J19054" s="2">
        <v>10</v>
      </c>
      <c r="K19054" s="2">
        <v>1</v>
      </c>
      <c r="L19054" s="3">
        <v>3185000.49</v>
      </c>
      <c r="M19054" s="2" t="s">
        <v>20</v>
      </c>
      <c r="N19054" s="4" t="s">
        <v>21</v>
      </c>
    </row>
    <row r="19055" spans="1:14" x14ac:dyDescent="0.25">
      <c r="A19055" s="1" t="s">
        <v>370</v>
      </c>
      <c r="B19055" s="2" t="s">
        <v>162</v>
      </c>
      <c r="C19055" s="2" t="s">
        <v>567</v>
      </c>
      <c r="D19055" s="2" t="s">
        <v>17885</v>
      </c>
      <c r="E19055" s="2" t="s">
        <v>14901</v>
      </c>
      <c r="F19055" s="2">
        <v>72154500</v>
      </c>
      <c r="G19055" s="2" t="s">
        <v>496</v>
      </c>
      <c r="H19055" s="2">
        <v>2</v>
      </c>
      <c r="I19055" s="2">
        <v>7</v>
      </c>
      <c r="J19055" s="2">
        <v>10</v>
      </c>
      <c r="K19055" s="2">
        <v>1</v>
      </c>
      <c r="L19055" s="3">
        <v>3185000.49</v>
      </c>
      <c r="M19055" s="2" t="s">
        <v>20</v>
      </c>
      <c r="N19055" s="4" t="s">
        <v>21</v>
      </c>
    </row>
    <row r="19056" spans="1:14" x14ac:dyDescent="0.25">
      <c r="A19056" s="1" t="s">
        <v>370</v>
      </c>
      <c r="B19056" s="2" t="s">
        <v>162</v>
      </c>
      <c r="C19056" s="2" t="s">
        <v>567</v>
      </c>
      <c r="D19056" s="2" t="s">
        <v>17885</v>
      </c>
      <c r="E19056" s="2" t="s">
        <v>14902</v>
      </c>
      <c r="F19056" s="2">
        <v>72154500</v>
      </c>
      <c r="G19056" s="2" t="s">
        <v>496</v>
      </c>
      <c r="H19056" s="2">
        <v>2</v>
      </c>
      <c r="I19056" s="2">
        <v>7</v>
      </c>
      <c r="J19056" s="2">
        <v>10</v>
      </c>
      <c r="K19056" s="2">
        <v>1</v>
      </c>
      <c r="L19056" s="3">
        <v>2975000</v>
      </c>
      <c r="M19056" s="2" t="s">
        <v>20</v>
      </c>
      <c r="N19056" s="4" t="s">
        <v>21</v>
      </c>
    </row>
    <row r="19057" spans="1:14" x14ac:dyDescent="0.25">
      <c r="A19057" s="1" t="s">
        <v>370</v>
      </c>
      <c r="B19057" s="2" t="s">
        <v>162</v>
      </c>
      <c r="C19057" s="2" t="s">
        <v>567</v>
      </c>
      <c r="D19057" s="2" t="s">
        <v>17885</v>
      </c>
      <c r="E19057" s="2" t="s">
        <v>14903</v>
      </c>
      <c r="F19057" s="2">
        <v>72154500</v>
      </c>
      <c r="G19057" s="2" t="s">
        <v>496</v>
      </c>
      <c r="H19057" s="2">
        <v>2</v>
      </c>
      <c r="I19057" s="2">
        <v>7</v>
      </c>
      <c r="J19057" s="2">
        <v>10</v>
      </c>
      <c r="K19057" s="2">
        <v>1</v>
      </c>
      <c r="L19057" s="3">
        <v>1785000</v>
      </c>
      <c r="M19057" s="2" t="s">
        <v>20</v>
      </c>
      <c r="N19057" s="4" t="s">
        <v>21</v>
      </c>
    </row>
    <row r="19058" spans="1:14" x14ac:dyDescent="0.25">
      <c r="A19058" s="1" t="s">
        <v>370</v>
      </c>
      <c r="B19058" s="2" t="s">
        <v>162</v>
      </c>
      <c r="C19058" s="2" t="s">
        <v>567</v>
      </c>
      <c r="D19058" s="2" t="s">
        <v>17885</v>
      </c>
      <c r="E19058" s="2" t="s">
        <v>14904</v>
      </c>
      <c r="F19058" s="2">
        <v>72154500</v>
      </c>
      <c r="G19058" s="2" t="s">
        <v>496</v>
      </c>
      <c r="H19058" s="2">
        <v>2</v>
      </c>
      <c r="I19058" s="2">
        <v>7</v>
      </c>
      <c r="J19058" s="2">
        <v>10</v>
      </c>
      <c r="K19058" s="2">
        <v>1</v>
      </c>
      <c r="L19058" s="3">
        <v>2737000</v>
      </c>
      <c r="M19058" s="2" t="s">
        <v>20</v>
      </c>
      <c r="N19058" s="4" t="s">
        <v>21</v>
      </c>
    </row>
    <row r="19059" spans="1:14" x14ac:dyDescent="0.25">
      <c r="A19059" s="1" t="s">
        <v>370</v>
      </c>
      <c r="B19059" s="2" t="s">
        <v>162</v>
      </c>
      <c r="C19059" s="2" t="s">
        <v>567</v>
      </c>
      <c r="D19059" s="2" t="s">
        <v>17885</v>
      </c>
      <c r="E19059" s="2" t="s">
        <v>14905</v>
      </c>
      <c r="F19059" s="2">
        <v>72154500</v>
      </c>
      <c r="G19059" s="2" t="s">
        <v>496</v>
      </c>
      <c r="H19059" s="2">
        <v>2</v>
      </c>
      <c r="I19059" s="2">
        <v>7</v>
      </c>
      <c r="J19059" s="2">
        <v>10</v>
      </c>
      <c r="K19059" s="2">
        <v>1</v>
      </c>
      <c r="L19059" s="3">
        <v>2737000</v>
      </c>
      <c r="M19059" s="2" t="s">
        <v>20</v>
      </c>
      <c r="N19059" s="4" t="s">
        <v>21</v>
      </c>
    </row>
    <row r="19060" spans="1:14" x14ac:dyDescent="0.25">
      <c r="A19060" s="1" t="s">
        <v>370</v>
      </c>
      <c r="B19060" s="2" t="s">
        <v>162</v>
      </c>
      <c r="C19060" s="2" t="s">
        <v>567</v>
      </c>
      <c r="D19060" s="2" t="s">
        <v>17885</v>
      </c>
      <c r="E19060" s="2" t="s">
        <v>14906</v>
      </c>
      <c r="F19060" s="2">
        <v>72154500</v>
      </c>
      <c r="G19060" s="2" t="s">
        <v>496</v>
      </c>
      <c r="H19060" s="2">
        <v>2</v>
      </c>
      <c r="I19060" s="2">
        <v>7</v>
      </c>
      <c r="J19060" s="2">
        <v>10</v>
      </c>
      <c r="K19060" s="2">
        <v>1</v>
      </c>
      <c r="L19060" s="3">
        <v>2975000</v>
      </c>
      <c r="M19060" s="2" t="s">
        <v>20</v>
      </c>
      <c r="N19060" s="4" t="s">
        <v>21</v>
      </c>
    </row>
    <row r="19061" spans="1:14" x14ac:dyDescent="0.25">
      <c r="A19061" s="1" t="s">
        <v>370</v>
      </c>
      <c r="B19061" s="2" t="s">
        <v>162</v>
      </c>
      <c r="C19061" s="2" t="s">
        <v>567</v>
      </c>
      <c r="D19061" s="2" t="s">
        <v>17885</v>
      </c>
      <c r="E19061" s="2" t="s">
        <v>14907</v>
      </c>
      <c r="F19061" s="2">
        <v>72154500</v>
      </c>
      <c r="G19061" s="2" t="s">
        <v>496</v>
      </c>
      <c r="H19061" s="2">
        <v>2</v>
      </c>
      <c r="I19061" s="2">
        <v>7</v>
      </c>
      <c r="J19061" s="2">
        <v>10</v>
      </c>
      <c r="K19061" s="2">
        <v>1</v>
      </c>
      <c r="L19061" s="3">
        <v>1785000</v>
      </c>
      <c r="M19061" s="2" t="s">
        <v>20</v>
      </c>
      <c r="N19061" s="4" t="s">
        <v>21</v>
      </c>
    </row>
    <row r="19062" spans="1:14" x14ac:dyDescent="0.25">
      <c r="A19062" s="1" t="s">
        <v>370</v>
      </c>
      <c r="B19062" s="2" t="s">
        <v>162</v>
      </c>
      <c r="C19062" s="2" t="s">
        <v>567</v>
      </c>
      <c r="D19062" s="2" t="s">
        <v>17885</v>
      </c>
      <c r="E19062" s="2" t="s">
        <v>14908</v>
      </c>
      <c r="F19062" s="2">
        <v>72154500</v>
      </c>
      <c r="G19062" s="2" t="s">
        <v>496</v>
      </c>
      <c r="H19062" s="2">
        <v>2</v>
      </c>
      <c r="I19062" s="2">
        <v>7</v>
      </c>
      <c r="J19062" s="2">
        <v>10</v>
      </c>
      <c r="K19062" s="2">
        <v>1</v>
      </c>
      <c r="L19062" s="3">
        <v>4687499.25</v>
      </c>
      <c r="M19062" s="2" t="s">
        <v>20</v>
      </c>
      <c r="N19062" s="4" t="s">
        <v>21</v>
      </c>
    </row>
    <row r="19063" spans="1:14" x14ac:dyDescent="0.25">
      <c r="A19063" s="1" t="s">
        <v>370</v>
      </c>
      <c r="B19063" s="2" t="s">
        <v>162</v>
      </c>
      <c r="C19063" s="2" t="s">
        <v>567</v>
      </c>
      <c r="D19063" s="2" t="s">
        <v>17885</v>
      </c>
      <c r="E19063" s="2" t="s">
        <v>14909</v>
      </c>
      <c r="F19063" s="2">
        <v>72154500</v>
      </c>
      <c r="G19063" s="2" t="s">
        <v>496</v>
      </c>
      <c r="H19063" s="2">
        <v>2</v>
      </c>
      <c r="I19063" s="2">
        <v>7</v>
      </c>
      <c r="J19063" s="2">
        <v>10</v>
      </c>
      <c r="K19063" s="2">
        <v>1</v>
      </c>
      <c r="L19063" s="3">
        <v>2812500.74</v>
      </c>
      <c r="M19063" s="2" t="s">
        <v>20</v>
      </c>
      <c r="N19063" s="4" t="s">
        <v>21</v>
      </c>
    </row>
    <row r="19064" spans="1:14" x14ac:dyDescent="0.25">
      <c r="A19064" s="1" t="s">
        <v>370</v>
      </c>
      <c r="B19064" s="2" t="s">
        <v>162</v>
      </c>
      <c r="C19064" s="2" t="s">
        <v>567</v>
      </c>
      <c r="D19064" s="2" t="s">
        <v>17885</v>
      </c>
      <c r="E19064" s="2" t="s">
        <v>14910</v>
      </c>
      <c r="F19064" s="2">
        <v>72154500</v>
      </c>
      <c r="G19064" s="2" t="s">
        <v>496</v>
      </c>
      <c r="H19064" s="2">
        <v>2</v>
      </c>
      <c r="I19064" s="2">
        <v>7</v>
      </c>
      <c r="J19064" s="2">
        <v>10</v>
      </c>
      <c r="K19064" s="2">
        <v>1</v>
      </c>
      <c r="L19064" s="3">
        <v>3570000</v>
      </c>
      <c r="M19064" s="2" t="s">
        <v>20</v>
      </c>
      <c r="N19064" s="4" t="s">
        <v>21</v>
      </c>
    </row>
    <row r="19065" spans="1:14" x14ac:dyDescent="0.25">
      <c r="A19065" s="1" t="s">
        <v>370</v>
      </c>
      <c r="B19065" s="2" t="s">
        <v>162</v>
      </c>
      <c r="C19065" s="2" t="s">
        <v>567</v>
      </c>
      <c r="D19065" s="2" t="s">
        <v>17885</v>
      </c>
      <c r="E19065" s="2" t="s">
        <v>14911</v>
      </c>
      <c r="F19065" s="2">
        <v>72154500</v>
      </c>
      <c r="G19065" s="2" t="s">
        <v>496</v>
      </c>
      <c r="H19065" s="2">
        <v>2</v>
      </c>
      <c r="I19065" s="2">
        <v>7</v>
      </c>
      <c r="J19065" s="2">
        <v>10</v>
      </c>
      <c r="K19065" s="2">
        <v>1</v>
      </c>
      <c r="L19065" s="3">
        <v>7643749.6100000003</v>
      </c>
      <c r="M19065" s="2" t="s">
        <v>20</v>
      </c>
      <c r="N19065" s="4" t="s">
        <v>21</v>
      </c>
    </row>
    <row r="19066" spans="1:14" x14ac:dyDescent="0.25">
      <c r="A19066" s="1" t="s">
        <v>370</v>
      </c>
      <c r="B19066" s="2" t="s">
        <v>162</v>
      </c>
      <c r="C19066" s="2" t="s">
        <v>567</v>
      </c>
      <c r="D19066" s="2" t="s">
        <v>17885</v>
      </c>
      <c r="E19066" s="2" t="s">
        <v>14912</v>
      </c>
      <c r="F19066" s="2">
        <v>72154500</v>
      </c>
      <c r="G19066" s="2" t="s">
        <v>496</v>
      </c>
      <c r="H19066" s="2">
        <v>2</v>
      </c>
      <c r="I19066" s="2">
        <v>7</v>
      </c>
      <c r="J19066" s="2">
        <v>10</v>
      </c>
      <c r="K19066" s="2">
        <v>1</v>
      </c>
      <c r="L19066" s="3">
        <v>2560000.59</v>
      </c>
      <c r="M19066" s="2" t="s">
        <v>20</v>
      </c>
      <c r="N19066" s="4" t="s">
        <v>21</v>
      </c>
    </row>
    <row r="19067" spans="1:14" x14ac:dyDescent="0.25">
      <c r="A19067" s="1" t="s">
        <v>370</v>
      </c>
      <c r="B19067" s="2" t="s">
        <v>162</v>
      </c>
      <c r="C19067" s="2" t="s">
        <v>567</v>
      </c>
      <c r="D19067" s="2" t="s">
        <v>17885</v>
      </c>
      <c r="E19067" s="2" t="s">
        <v>14913</v>
      </c>
      <c r="F19067" s="2">
        <v>72154500</v>
      </c>
      <c r="G19067" s="2" t="s">
        <v>496</v>
      </c>
      <c r="H19067" s="2">
        <v>2</v>
      </c>
      <c r="I19067" s="2">
        <v>7</v>
      </c>
      <c r="J19067" s="2">
        <v>10</v>
      </c>
      <c r="K19067" s="2">
        <v>1</v>
      </c>
      <c r="L19067" s="3">
        <v>3185000.49</v>
      </c>
      <c r="M19067" s="2" t="s">
        <v>20</v>
      </c>
      <c r="N19067" s="4" t="s">
        <v>21</v>
      </c>
    </row>
    <row r="19068" spans="1:14" x14ac:dyDescent="0.25">
      <c r="A19068" s="1" t="s">
        <v>370</v>
      </c>
      <c r="B19068" s="2" t="s">
        <v>162</v>
      </c>
      <c r="C19068" s="2" t="s">
        <v>567</v>
      </c>
      <c r="D19068" s="2" t="s">
        <v>17885</v>
      </c>
      <c r="E19068" s="2" t="s">
        <v>14914</v>
      </c>
      <c r="F19068" s="2">
        <v>72154500</v>
      </c>
      <c r="G19068" s="2" t="s">
        <v>496</v>
      </c>
      <c r="H19068" s="2">
        <v>2</v>
      </c>
      <c r="I19068" s="2">
        <v>7</v>
      </c>
      <c r="J19068" s="2">
        <v>10</v>
      </c>
      <c r="K19068" s="2">
        <v>1</v>
      </c>
      <c r="L19068" s="3">
        <v>3125000.69</v>
      </c>
      <c r="M19068" s="2" t="s">
        <v>20</v>
      </c>
      <c r="N19068" s="4" t="s">
        <v>21</v>
      </c>
    </row>
    <row r="19069" spans="1:14" x14ac:dyDescent="0.25">
      <c r="A19069" s="1" t="s">
        <v>370</v>
      </c>
      <c r="B19069" s="2" t="s">
        <v>162</v>
      </c>
      <c r="C19069" s="2" t="s">
        <v>567</v>
      </c>
      <c r="D19069" s="2" t="s">
        <v>17885</v>
      </c>
      <c r="E19069" s="2" t="s">
        <v>14915</v>
      </c>
      <c r="F19069" s="2">
        <v>72154500</v>
      </c>
      <c r="G19069" s="2" t="s">
        <v>496</v>
      </c>
      <c r="H19069" s="2">
        <v>2</v>
      </c>
      <c r="I19069" s="2">
        <v>7</v>
      </c>
      <c r="J19069" s="2">
        <v>10</v>
      </c>
      <c r="K19069" s="2">
        <v>1</v>
      </c>
      <c r="L19069" s="3">
        <v>3125000.69</v>
      </c>
      <c r="M19069" s="2" t="s">
        <v>20</v>
      </c>
      <c r="N19069" s="4" t="s">
        <v>21</v>
      </c>
    </row>
    <row r="19070" spans="1:14" x14ac:dyDescent="0.25">
      <c r="A19070" s="1" t="s">
        <v>370</v>
      </c>
      <c r="B19070" s="2" t="s">
        <v>162</v>
      </c>
      <c r="C19070" s="2" t="s">
        <v>567</v>
      </c>
      <c r="D19070" s="2" t="s">
        <v>17885</v>
      </c>
      <c r="E19070" s="2" t="s">
        <v>14916</v>
      </c>
      <c r="F19070" s="2">
        <v>72154500</v>
      </c>
      <c r="G19070" s="2" t="s">
        <v>496</v>
      </c>
      <c r="H19070" s="2">
        <v>2</v>
      </c>
      <c r="I19070" s="2">
        <v>7</v>
      </c>
      <c r="J19070" s="2">
        <v>10</v>
      </c>
      <c r="K19070" s="2">
        <v>1</v>
      </c>
      <c r="L19070" s="3">
        <v>2856000</v>
      </c>
      <c r="M19070" s="2" t="s">
        <v>20</v>
      </c>
      <c r="N19070" s="4" t="s">
        <v>21</v>
      </c>
    </row>
    <row r="19071" spans="1:14" x14ac:dyDescent="0.25">
      <c r="A19071" s="1" t="s">
        <v>370</v>
      </c>
      <c r="B19071" s="2" t="s">
        <v>162</v>
      </c>
      <c r="C19071" s="2" t="s">
        <v>567</v>
      </c>
      <c r="D19071" s="2" t="s">
        <v>17885</v>
      </c>
      <c r="E19071" s="2" t="s">
        <v>14917</v>
      </c>
      <c r="F19071" s="2">
        <v>72154500</v>
      </c>
      <c r="G19071" s="2" t="s">
        <v>496</v>
      </c>
      <c r="H19071" s="2">
        <v>2</v>
      </c>
      <c r="I19071" s="2">
        <v>7</v>
      </c>
      <c r="J19071" s="2">
        <v>10</v>
      </c>
      <c r="K19071" s="2">
        <v>1</v>
      </c>
      <c r="L19071" s="3">
        <v>1499999.76</v>
      </c>
      <c r="M19071" s="2" t="s">
        <v>20</v>
      </c>
      <c r="N19071" s="4" t="s">
        <v>21</v>
      </c>
    </row>
    <row r="19072" spans="1:14" x14ac:dyDescent="0.25">
      <c r="A19072" s="1" t="s">
        <v>370</v>
      </c>
      <c r="B19072" s="2" t="s">
        <v>162</v>
      </c>
      <c r="C19072" s="2" t="s">
        <v>567</v>
      </c>
      <c r="D19072" s="2" t="s">
        <v>17885</v>
      </c>
      <c r="E19072" s="2" t="s">
        <v>14918</v>
      </c>
      <c r="F19072" s="2">
        <v>72154500</v>
      </c>
      <c r="G19072" s="2" t="s">
        <v>496</v>
      </c>
      <c r="H19072" s="2">
        <v>2</v>
      </c>
      <c r="I19072" s="2">
        <v>7</v>
      </c>
      <c r="J19072" s="2">
        <v>10</v>
      </c>
      <c r="K19072" s="2">
        <v>1</v>
      </c>
      <c r="L19072" s="3">
        <v>749999.88</v>
      </c>
      <c r="M19072" s="2" t="s">
        <v>20</v>
      </c>
      <c r="N19072" s="4" t="s">
        <v>21</v>
      </c>
    </row>
    <row r="19073" spans="1:14" x14ac:dyDescent="0.25">
      <c r="A19073" s="1" t="s">
        <v>370</v>
      </c>
      <c r="B19073" s="2" t="s">
        <v>162</v>
      </c>
      <c r="C19073" s="2" t="s">
        <v>567</v>
      </c>
      <c r="D19073" s="2" t="s">
        <v>17885</v>
      </c>
      <c r="E19073" s="2" t="s">
        <v>14919</v>
      </c>
      <c r="F19073" s="2">
        <v>72154500</v>
      </c>
      <c r="G19073" s="2" t="s">
        <v>496</v>
      </c>
      <c r="H19073" s="2">
        <v>2</v>
      </c>
      <c r="I19073" s="2">
        <v>7</v>
      </c>
      <c r="J19073" s="2">
        <v>10</v>
      </c>
      <c r="K19073" s="2">
        <v>1</v>
      </c>
      <c r="L19073" s="3">
        <v>1071000</v>
      </c>
      <c r="M19073" s="2" t="s">
        <v>20</v>
      </c>
      <c r="N19073" s="4" t="s">
        <v>21</v>
      </c>
    </row>
    <row r="19074" spans="1:14" x14ac:dyDescent="0.25">
      <c r="A19074" s="1" t="s">
        <v>370</v>
      </c>
      <c r="B19074" s="2" t="s">
        <v>162</v>
      </c>
      <c r="C19074" s="2" t="s">
        <v>567</v>
      </c>
      <c r="D19074" s="2" t="s">
        <v>17885</v>
      </c>
      <c r="E19074" s="2" t="s">
        <v>14920</v>
      </c>
      <c r="F19074" s="2">
        <v>72154500</v>
      </c>
      <c r="G19074" s="2" t="s">
        <v>496</v>
      </c>
      <c r="H19074" s="2">
        <v>2</v>
      </c>
      <c r="I19074" s="2">
        <v>7</v>
      </c>
      <c r="J19074" s="2">
        <v>10</v>
      </c>
      <c r="K19074" s="2">
        <v>1</v>
      </c>
      <c r="L19074" s="3">
        <v>1562499.75</v>
      </c>
      <c r="M19074" s="2" t="s">
        <v>20</v>
      </c>
      <c r="N19074" s="4" t="s">
        <v>21</v>
      </c>
    </row>
    <row r="19075" spans="1:14" x14ac:dyDescent="0.25">
      <c r="A19075" s="1" t="s">
        <v>370</v>
      </c>
      <c r="B19075" s="2" t="s">
        <v>162</v>
      </c>
      <c r="C19075" s="2" t="s">
        <v>567</v>
      </c>
      <c r="D19075" s="2" t="s">
        <v>17885</v>
      </c>
      <c r="E19075" s="2" t="s">
        <v>14921</v>
      </c>
      <c r="F19075" s="2">
        <v>72154500</v>
      </c>
      <c r="G19075" s="2" t="s">
        <v>496</v>
      </c>
      <c r="H19075" s="2">
        <v>2</v>
      </c>
      <c r="I19075" s="2">
        <v>7</v>
      </c>
      <c r="J19075" s="2">
        <v>10</v>
      </c>
      <c r="K19075" s="2">
        <v>1</v>
      </c>
      <c r="L19075" s="3">
        <v>2380000.0499999998</v>
      </c>
      <c r="M19075" s="2" t="s">
        <v>20</v>
      </c>
      <c r="N19075" s="4" t="s">
        <v>21</v>
      </c>
    </row>
    <row r="19076" spans="1:14" x14ac:dyDescent="0.25">
      <c r="A19076" s="1" t="s">
        <v>370</v>
      </c>
      <c r="B19076" s="2" t="s">
        <v>162</v>
      </c>
      <c r="C19076" s="2" t="s">
        <v>567</v>
      </c>
      <c r="D19076" s="2" t="s">
        <v>17885</v>
      </c>
      <c r="E19076" s="2" t="s">
        <v>14922</v>
      </c>
      <c r="F19076" s="2">
        <v>72154500</v>
      </c>
      <c r="G19076" s="2" t="s">
        <v>496</v>
      </c>
      <c r="H19076" s="2">
        <v>2</v>
      </c>
      <c r="I19076" s="2">
        <v>7</v>
      </c>
      <c r="J19076" s="2">
        <v>10</v>
      </c>
      <c r="K19076" s="2">
        <v>1</v>
      </c>
      <c r="L19076" s="3">
        <v>2812500.74</v>
      </c>
      <c r="M19076" s="2" t="s">
        <v>20</v>
      </c>
      <c r="N19076" s="4" t="s">
        <v>21</v>
      </c>
    </row>
    <row r="19077" spans="1:14" x14ac:dyDescent="0.25">
      <c r="A19077" s="1" t="s">
        <v>370</v>
      </c>
      <c r="B19077" s="2" t="s">
        <v>162</v>
      </c>
      <c r="C19077" s="2" t="s">
        <v>567</v>
      </c>
      <c r="D19077" s="2" t="s">
        <v>17885</v>
      </c>
      <c r="E19077" s="2" t="s">
        <v>14923</v>
      </c>
      <c r="F19077" s="2">
        <v>72154500</v>
      </c>
      <c r="G19077" s="2" t="s">
        <v>496</v>
      </c>
      <c r="H19077" s="2">
        <v>2</v>
      </c>
      <c r="I19077" s="2">
        <v>7</v>
      </c>
      <c r="J19077" s="2">
        <v>10</v>
      </c>
      <c r="K19077" s="2">
        <v>1</v>
      </c>
      <c r="L19077" s="3">
        <v>4165000</v>
      </c>
      <c r="M19077" s="2" t="s">
        <v>20</v>
      </c>
      <c r="N19077" s="4" t="s">
        <v>21</v>
      </c>
    </row>
    <row r="19078" spans="1:14" x14ac:dyDescent="0.25">
      <c r="A19078" s="1" t="s">
        <v>370</v>
      </c>
      <c r="B19078" s="2" t="s">
        <v>162</v>
      </c>
      <c r="C19078" s="2" t="s">
        <v>567</v>
      </c>
      <c r="D19078" s="2" t="s">
        <v>17885</v>
      </c>
      <c r="E19078" s="2" t="s">
        <v>14924</v>
      </c>
      <c r="F19078" s="2">
        <v>72154500</v>
      </c>
      <c r="G19078" s="2" t="s">
        <v>496</v>
      </c>
      <c r="H19078" s="2">
        <v>2</v>
      </c>
      <c r="I19078" s="2">
        <v>7</v>
      </c>
      <c r="J19078" s="2">
        <v>10</v>
      </c>
      <c r="K19078" s="2">
        <v>1</v>
      </c>
      <c r="L19078" s="3">
        <v>2380000</v>
      </c>
      <c r="M19078" s="2" t="s">
        <v>20</v>
      </c>
      <c r="N19078" s="4" t="s">
        <v>21</v>
      </c>
    </row>
    <row r="19079" spans="1:14" x14ac:dyDescent="0.25">
      <c r="A19079" s="1" t="s">
        <v>370</v>
      </c>
      <c r="B19079" s="2" t="s">
        <v>162</v>
      </c>
      <c r="C19079" s="2" t="s">
        <v>567</v>
      </c>
      <c r="D19079" s="2" t="s">
        <v>17885</v>
      </c>
      <c r="E19079" s="2" t="s">
        <v>14925</v>
      </c>
      <c r="F19079" s="2">
        <v>72154500</v>
      </c>
      <c r="G19079" s="2" t="s">
        <v>17856</v>
      </c>
      <c r="H19079" s="2">
        <v>1</v>
      </c>
      <c r="I19079" s="2">
        <v>6</v>
      </c>
      <c r="J19079" s="2">
        <v>10</v>
      </c>
      <c r="K19079" s="2">
        <v>1</v>
      </c>
      <c r="L19079" s="3">
        <v>31960746.670000002</v>
      </c>
      <c r="M19079" s="2" t="s">
        <v>20</v>
      </c>
      <c r="N19079" s="4" t="s">
        <v>21</v>
      </c>
    </row>
    <row r="19080" spans="1:14" x14ac:dyDescent="0.25">
      <c r="A19080" s="1" t="s">
        <v>370</v>
      </c>
      <c r="B19080" s="2" t="s">
        <v>162</v>
      </c>
      <c r="C19080" s="2" t="s">
        <v>567</v>
      </c>
      <c r="D19080" s="2" t="s">
        <v>17885</v>
      </c>
      <c r="E19080" s="2" t="s">
        <v>14926</v>
      </c>
      <c r="F19080" s="2">
        <v>78181500</v>
      </c>
      <c r="G19080" s="2" t="s">
        <v>490</v>
      </c>
      <c r="H19080" s="2">
        <v>1</v>
      </c>
      <c r="I19080" s="2">
        <v>10</v>
      </c>
      <c r="J19080" s="2">
        <v>16</v>
      </c>
      <c r="K19080" s="2">
        <v>1</v>
      </c>
      <c r="L19080" s="3">
        <v>3000000</v>
      </c>
      <c r="M19080" s="2" t="s">
        <v>20</v>
      </c>
      <c r="N19080" s="4" t="s">
        <v>17385</v>
      </c>
    </row>
    <row r="19081" spans="1:14" x14ac:dyDescent="0.25">
      <c r="A19081" s="1" t="s">
        <v>370</v>
      </c>
      <c r="B19081" s="2" t="s">
        <v>162</v>
      </c>
      <c r="C19081" s="2" t="s">
        <v>567</v>
      </c>
      <c r="D19081" s="2" t="s">
        <v>17885</v>
      </c>
      <c r="E19081" s="2" t="s">
        <v>14926</v>
      </c>
      <c r="F19081" s="2">
        <v>78181500</v>
      </c>
      <c r="G19081" s="2" t="s">
        <v>490</v>
      </c>
      <c r="H19081" s="2">
        <v>1</v>
      </c>
      <c r="I19081" s="2">
        <v>6</v>
      </c>
      <c r="J19081" s="2">
        <v>16</v>
      </c>
      <c r="K19081" s="2">
        <v>1</v>
      </c>
      <c r="L19081" s="3">
        <v>3000000</v>
      </c>
      <c r="M19081" s="2" t="s">
        <v>20</v>
      </c>
      <c r="N19081" s="4" t="s">
        <v>21</v>
      </c>
    </row>
    <row r="19082" spans="1:14" x14ac:dyDescent="0.25">
      <c r="A19082" s="1" t="s">
        <v>370</v>
      </c>
      <c r="B19082" s="2" t="s">
        <v>162</v>
      </c>
      <c r="C19082" s="2" t="s">
        <v>567</v>
      </c>
      <c r="D19082" s="2" t="s">
        <v>17885</v>
      </c>
      <c r="E19082" s="2" t="s">
        <v>14927</v>
      </c>
      <c r="F19082" s="2">
        <v>72151802</v>
      </c>
      <c r="G19082" s="2" t="s">
        <v>496</v>
      </c>
      <c r="H19082" s="2">
        <v>2</v>
      </c>
      <c r="I19082" s="2">
        <v>11</v>
      </c>
      <c r="J19082" s="2">
        <v>10</v>
      </c>
      <c r="K19082" s="2">
        <v>1</v>
      </c>
      <c r="L19082" s="3">
        <v>133500000</v>
      </c>
      <c r="M19082" s="2" t="s">
        <v>20</v>
      </c>
      <c r="N19082" s="4" t="s">
        <v>21</v>
      </c>
    </row>
    <row r="19083" spans="1:14" x14ac:dyDescent="0.25">
      <c r="A19083" s="1" t="s">
        <v>370</v>
      </c>
      <c r="B19083" s="2" t="s">
        <v>162</v>
      </c>
      <c r="C19083" s="2" t="s">
        <v>567</v>
      </c>
      <c r="D19083" s="2" t="s">
        <v>17885</v>
      </c>
      <c r="E19083" s="2" t="s">
        <v>14928</v>
      </c>
      <c r="F19083" s="2">
        <v>72151802</v>
      </c>
      <c r="G19083" s="2" t="s">
        <v>490</v>
      </c>
      <c r="H19083" s="2">
        <v>9</v>
      </c>
      <c r="I19083" s="2">
        <v>8</v>
      </c>
      <c r="J19083" s="2">
        <v>10</v>
      </c>
      <c r="K19083" s="2">
        <v>1</v>
      </c>
      <c r="L19083" s="3">
        <v>7000000</v>
      </c>
      <c r="M19083" s="2" t="s">
        <v>20</v>
      </c>
      <c r="N19083" s="4" t="s">
        <v>17384</v>
      </c>
    </row>
    <row r="19084" spans="1:14" x14ac:dyDescent="0.25">
      <c r="A19084" s="1" t="s">
        <v>370</v>
      </c>
      <c r="B19084" s="2" t="s">
        <v>162</v>
      </c>
      <c r="C19084" s="2" t="s">
        <v>2965</v>
      </c>
      <c r="D19084" s="2" t="s">
        <v>17983</v>
      </c>
      <c r="E19084" s="2" t="s">
        <v>14929</v>
      </c>
      <c r="F19084" s="2">
        <v>72102900</v>
      </c>
      <c r="G19084" s="2" t="s">
        <v>490</v>
      </c>
      <c r="H19084" s="2">
        <v>1</v>
      </c>
      <c r="I19084" s="2">
        <v>8</v>
      </c>
      <c r="J19084" s="2">
        <v>16</v>
      </c>
      <c r="K19084" s="2">
        <v>1</v>
      </c>
      <c r="L19084" s="3">
        <v>18670800</v>
      </c>
      <c r="M19084" s="2" t="s">
        <v>20</v>
      </c>
      <c r="N19084" s="4" t="s">
        <v>21</v>
      </c>
    </row>
    <row r="19085" spans="1:14" x14ac:dyDescent="0.25">
      <c r="A19085" s="1" t="s">
        <v>370</v>
      </c>
      <c r="B19085" s="2" t="s">
        <v>162</v>
      </c>
      <c r="C19085" s="2" t="s">
        <v>2965</v>
      </c>
      <c r="D19085" s="2" t="s">
        <v>17983</v>
      </c>
      <c r="E19085" s="2" t="s">
        <v>14930</v>
      </c>
      <c r="F19085" s="2">
        <v>72102900</v>
      </c>
      <c r="G19085" s="2" t="s">
        <v>490</v>
      </c>
      <c r="H19085" s="2">
        <v>1</v>
      </c>
      <c r="I19085" s="2">
        <v>8</v>
      </c>
      <c r="J19085" s="2">
        <v>16</v>
      </c>
      <c r="K19085" s="2">
        <v>1</v>
      </c>
      <c r="L19085" s="3">
        <v>11700000</v>
      </c>
      <c r="M19085" s="2" t="s">
        <v>20</v>
      </c>
      <c r="N19085" s="4" t="s">
        <v>21</v>
      </c>
    </row>
    <row r="19086" spans="1:14" x14ac:dyDescent="0.25">
      <c r="A19086" s="1" t="s">
        <v>370</v>
      </c>
      <c r="B19086" s="2" t="s">
        <v>2970</v>
      </c>
      <c r="C19086" s="2" t="s">
        <v>2971</v>
      </c>
      <c r="D19086" s="2" t="s">
        <v>17984</v>
      </c>
      <c r="E19086" s="2" t="s">
        <v>14931</v>
      </c>
      <c r="F19086" s="2">
        <v>82121500</v>
      </c>
      <c r="G19086" s="2" t="s">
        <v>490</v>
      </c>
      <c r="H19086" s="2">
        <v>2</v>
      </c>
      <c r="I19086" s="2">
        <v>10</v>
      </c>
      <c r="J19086" s="2">
        <v>16</v>
      </c>
      <c r="K19086" s="2">
        <v>1</v>
      </c>
      <c r="L19086" s="3">
        <v>700000</v>
      </c>
      <c r="M19086" s="2" t="s">
        <v>20</v>
      </c>
      <c r="N19086" s="4" t="s">
        <v>21</v>
      </c>
    </row>
    <row r="19087" spans="1:14" x14ac:dyDescent="0.25">
      <c r="A19087" s="1" t="s">
        <v>370</v>
      </c>
      <c r="B19087" s="2" t="s">
        <v>2970</v>
      </c>
      <c r="C19087" s="2" t="s">
        <v>2971</v>
      </c>
      <c r="D19087" s="2" t="s">
        <v>17984</v>
      </c>
      <c r="E19087" s="2" t="s">
        <v>14932</v>
      </c>
      <c r="F19087" s="2">
        <v>82121502</v>
      </c>
      <c r="G19087" s="2" t="s">
        <v>490</v>
      </c>
      <c r="H19087" s="2">
        <v>2</v>
      </c>
      <c r="I19087" s="2">
        <v>10</v>
      </c>
      <c r="J19087" s="2">
        <v>16</v>
      </c>
      <c r="K19087" s="2">
        <v>1</v>
      </c>
      <c r="L19087" s="3">
        <v>400000</v>
      </c>
      <c r="M19087" s="2" t="s">
        <v>20</v>
      </c>
      <c r="N19087" s="4" t="s">
        <v>21</v>
      </c>
    </row>
    <row r="19088" spans="1:14" x14ac:dyDescent="0.25">
      <c r="A19088" s="1" t="s">
        <v>370</v>
      </c>
      <c r="B19088" s="2" t="s">
        <v>2970</v>
      </c>
      <c r="C19088" s="2" t="s">
        <v>2971</v>
      </c>
      <c r="D19088" s="2" t="s">
        <v>17984</v>
      </c>
      <c r="E19088" s="2" t="s">
        <v>14933</v>
      </c>
      <c r="F19088" s="2">
        <v>82121508</v>
      </c>
      <c r="G19088" s="2" t="s">
        <v>490</v>
      </c>
      <c r="H19088" s="2">
        <v>2</v>
      </c>
      <c r="I19088" s="2">
        <v>10</v>
      </c>
      <c r="J19088" s="2">
        <v>16</v>
      </c>
      <c r="K19088" s="2">
        <v>1</v>
      </c>
      <c r="L19088" s="3">
        <v>2800000</v>
      </c>
      <c r="M19088" s="2" t="s">
        <v>20</v>
      </c>
      <c r="N19088" s="4" t="s">
        <v>21</v>
      </c>
    </row>
    <row r="19089" spans="1:14" x14ac:dyDescent="0.25">
      <c r="A19089" s="1" t="s">
        <v>370</v>
      </c>
      <c r="B19089" s="2" t="s">
        <v>2970</v>
      </c>
      <c r="C19089" s="2" t="s">
        <v>2971</v>
      </c>
      <c r="D19089" s="2" t="s">
        <v>17984</v>
      </c>
      <c r="E19089" s="2" t="s">
        <v>14934</v>
      </c>
      <c r="F19089" s="2">
        <v>82121500</v>
      </c>
      <c r="G19089" s="2" t="s">
        <v>490</v>
      </c>
      <c r="H19089" s="2">
        <v>2</v>
      </c>
      <c r="I19089" s="2">
        <v>10</v>
      </c>
      <c r="J19089" s="2">
        <v>16</v>
      </c>
      <c r="K19089" s="2">
        <v>1</v>
      </c>
      <c r="L19089" s="3">
        <v>5324800</v>
      </c>
      <c r="M19089" s="2" t="s">
        <v>20</v>
      </c>
      <c r="N19089" s="4" t="s">
        <v>21</v>
      </c>
    </row>
    <row r="19090" spans="1:14" x14ac:dyDescent="0.25">
      <c r="A19090" s="1" t="s">
        <v>370</v>
      </c>
      <c r="B19090" s="2" t="s">
        <v>2970</v>
      </c>
      <c r="C19090" s="2" t="s">
        <v>2971</v>
      </c>
      <c r="D19090" s="2" t="s">
        <v>17984</v>
      </c>
      <c r="E19090" s="2" t="s">
        <v>14935</v>
      </c>
      <c r="F19090" s="2">
        <v>86141501</v>
      </c>
      <c r="G19090" s="2" t="s">
        <v>19</v>
      </c>
      <c r="H19090" s="2">
        <v>1</v>
      </c>
      <c r="I19090" s="2">
        <v>12</v>
      </c>
      <c r="J19090" s="2">
        <v>10</v>
      </c>
      <c r="K19090" s="2">
        <v>1</v>
      </c>
      <c r="L19090" s="3">
        <v>10964958</v>
      </c>
      <c r="M19090" s="2" t="s">
        <v>20</v>
      </c>
      <c r="N19090" s="4" t="s">
        <v>21</v>
      </c>
    </row>
    <row r="19091" spans="1:14" x14ac:dyDescent="0.25">
      <c r="A19091" s="1" t="s">
        <v>370</v>
      </c>
      <c r="B19091" s="2" t="s">
        <v>340</v>
      </c>
      <c r="C19091" s="2" t="s">
        <v>341</v>
      </c>
      <c r="D19091" s="2" t="s">
        <v>342</v>
      </c>
      <c r="E19091" s="2" t="s">
        <v>14936</v>
      </c>
      <c r="F19091" s="2">
        <v>80141607</v>
      </c>
      <c r="G19091" s="2" t="s">
        <v>496</v>
      </c>
      <c r="H19091" s="2">
        <v>1</v>
      </c>
      <c r="I19091" s="2">
        <v>9</v>
      </c>
      <c r="J19091" s="2">
        <v>16</v>
      </c>
      <c r="K19091" s="2">
        <v>1</v>
      </c>
      <c r="L19091" s="3">
        <v>150000000</v>
      </c>
      <c r="M19091" s="2" t="s">
        <v>20</v>
      </c>
      <c r="N19091" s="4" t="s">
        <v>21</v>
      </c>
    </row>
    <row r="19092" spans="1:14" x14ac:dyDescent="0.25">
      <c r="A19092" s="1" t="s">
        <v>370</v>
      </c>
      <c r="B19092" s="2" t="s">
        <v>340</v>
      </c>
      <c r="C19092" s="2" t="s">
        <v>341</v>
      </c>
      <c r="D19092" s="2" t="s">
        <v>342</v>
      </c>
      <c r="E19092" s="2" t="s">
        <v>14937</v>
      </c>
      <c r="F19092" s="2">
        <v>86141501</v>
      </c>
      <c r="G19092" s="2" t="s">
        <v>19</v>
      </c>
      <c r="H19092" s="2">
        <v>1</v>
      </c>
      <c r="I19092" s="2">
        <v>12</v>
      </c>
      <c r="J19092" s="2">
        <v>10</v>
      </c>
      <c r="K19092" s="2">
        <v>1</v>
      </c>
      <c r="L19092" s="3">
        <v>67185000</v>
      </c>
      <c r="M19092" s="2" t="s">
        <v>20</v>
      </c>
      <c r="N19092" s="4" t="s">
        <v>21</v>
      </c>
    </row>
    <row r="19093" spans="1:14" x14ac:dyDescent="0.25">
      <c r="A19093" s="1" t="s">
        <v>370</v>
      </c>
      <c r="B19093" s="2" t="s">
        <v>340</v>
      </c>
      <c r="C19093" s="2" t="s">
        <v>341</v>
      </c>
      <c r="D19093" s="2" t="s">
        <v>342</v>
      </c>
      <c r="E19093" s="2" t="s">
        <v>14938</v>
      </c>
      <c r="F19093" s="2">
        <v>80141607</v>
      </c>
      <c r="G19093" s="2" t="s">
        <v>496</v>
      </c>
      <c r="H19093" s="2">
        <v>2</v>
      </c>
      <c r="I19093" s="2">
        <v>11</v>
      </c>
      <c r="J19093" s="2">
        <v>10</v>
      </c>
      <c r="K19093" s="2">
        <v>1</v>
      </c>
      <c r="L19093" s="3">
        <v>51381000</v>
      </c>
      <c r="M19093" s="2" t="s">
        <v>20</v>
      </c>
      <c r="N19093" s="4" t="s">
        <v>21</v>
      </c>
    </row>
    <row r="19094" spans="1:14" x14ac:dyDescent="0.25">
      <c r="A19094" s="1" t="s">
        <v>370</v>
      </c>
      <c r="B19094" s="2" t="s">
        <v>340</v>
      </c>
      <c r="C19094" s="2" t="s">
        <v>341</v>
      </c>
      <c r="D19094" s="2" t="s">
        <v>342</v>
      </c>
      <c r="E19094" s="2" t="s">
        <v>14938</v>
      </c>
      <c r="F19094" s="2">
        <v>80141607</v>
      </c>
      <c r="G19094" s="2" t="s">
        <v>496</v>
      </c>
      <c r="H19094" s="2">
        <v>2</v>
      </c>
      <c r="I19094" s="2">
        <v>11</v>
      </c>
      <c r="J19094" s="2">
        <v>10</v>
      </c>
      <c r="K19094" s="2">
        <v>1</v>
      </c>
      <c r="L19094" s="3">
        <v>85907948.159999996</v>
      </c>
      <c r="M19094" s="2" t="s">
        <v>20</v>
      </c>
      <c r="N19094" s="4" t="s">
        <v>21</v>
      </c>
    </row>
    <row r="19095" spans="1:14" x14ac:dyDescent="0.25">
      <c r="A19095" s="1" t="s">
        <v>370</v>
      </c>
      <c r="B19095" s="2" t="s">
        <v>332</v>
      </c>
      <c r="C19095" s="2" t="s">
        <v>333</v>
      </c>
      <c r="D19095" s="2" t="s">
        <v>334</v>
      </c>
      <c r="E19095" s="2" t="s">
        <v>14939</v>
      </c>
      <c r="F19095" s="2">
        <v>85121502</v>
      </c>
      <c r="G19095" s="2" t="s">
        <v>490</v>
      </c>
      <c r="H19095" s="2">
        <v>2</v>
      </c>
      <c r="I19095" s="2">
        <v>8</v>
      </c>
      <c r="J19095" s="2">
        <v>10</v>
      </c>
      <c r="K19095" s="2">
        <v>1</v>
      </c>
      <c r="L19095" s="3">
        <v>24345300</v>
      </c>
      <c r="M19095" s="2" t="s">
        <v>20</v>
      </c>
      <c r="N19095" s="4" t="s">
        <v>21</v>
      </c>
    </row>
    <row r="19096" spans="1:14" x14ac:dyDescent="0.25">
      <c r="A19096" s="1" t="s">
        <v>370</v>
      </c>
      <c r="B19096" s="2" t="s">
        <v>3066</v>
      </c>
      <c r="C19096" s="2" t="s">
        <v>3067</v>
      </c>
      <c r="D19096" s="2" t="s">
        <v>17985</v>
      </c>
      <c r="E19096" s="2" t="s">
        <v>14940</v>
      </c>
      <c r="F19096" s="2">
        <v>83101500</v>
      </c>
      <c r="G19096" s="2" t="s">
        <v>330</v>
      </c>
      <c r="H19096" s="2">
        <v>1</v>
      </c>
      <c r="I19096" s="2">
        <v>12</v>
      </c>
      <c r="J19096" s="2">
        <v>10</v>
      </c>
      <c r="K19096" s="2">
        <v>1</v>
      </c>
      <c r="L19096" s="3">
        <v>472108643.67000002</v>
      </c>
      <c r="M19096" s="2" t="s">
        <v>20</v>
      </c>
      <c r="N19096" s="4" t="s">
        <v>21</v>
      </c>
    </row>
    <row r="19097" spans="1:14" x14ac:dyDescent="0.25">
      <c r="A19097" s="1" t="s">
        <v>370</v>
      </c>
      <c r="B19097" s="2" t="s">
        <v>3066</v>
      </c>
      <c r="C19097" s="2" t="s">
        <v>3067</v>
      </c>
      <c r="D19097" s="2" t="s">
        <v>17985</v>
      </c>
      <c r="E19097" s="2" t="s">
        <v>14940</v>
      </c>
      <c r="F19097" s="2">
        <v>83101500</v>
      </c>
      <c r="G19097" s="2" t="s">
        <v>330</v>
      </c>
      <c r="H19097" s="2">
        <v>1</v>
      </c>
      <c r="I19097" s="2">
        <v>12</v>
      </c>
      <c r="J19097" s="2">
        <v>16</v>
      </c>
      <c r="K19097" s="2">
        <v>1</v>
      </c>
      <c r="L19097" s="3">
        <v>136369846</v>
      </c>
      <c r="M19097" s="2" t="s">
        <v>20</v>
      </c>
      <c r="N19097" s="4" t="s">
        <v>21</v>
      </c>
    </row>
    <row r="19098" spans="1:14" x14ac:dyDescent="0.25">
      <c r="A19098" s="1" t="s">
        <v>370</v>
      </c>
      <c r="B19098" s="2" t="s">
        <v>3066</v>
      </c>
      <c r="C19098" s="2" t="s">
        <v>3091</v>
      </c>
      <c r="D19098" s="2" t="s">
        <v>17987</v>
      </c>
      <c r="E19098" s="2" t="s">
        <v>14941</v>
      </c>
      <c r="F19098" s="2">
        <v>76121900</v>
      </c>
      <c r="G19098" s="2" t="s">
        <v>490</v>
      </c>
      <c r="H19098" s="2">
        <v>1</v>
      </c>
      <c r="I19098" s="2">
        <v>9</v>
      </c>
      <c r="J19098" s="2">
        <v>16</v>
      </c>
      <c r="K19098" s="2">
        <v>1</v>
      </c>
      <c r="L19098" s="3">
        <v>9280000</v>
      </c>
      <c r="M19098" s="2" t="s">
        <v>20</v>
      </c>
      <c r="N19098" s="4" t="s">
        <v>21</v>
      </c>
    </row>
    <row r="19099" spans="1:14" x14ac:dyDescent="0.25">
      <c r="A19099" s="1" t="s">
        <v>370</v>
      </c>
      <c r="B19099" s="2" t="s">
        <v>3066</v>
      </c>
      <c r="C19099" s="2" t="s">
        <v>5884</v>
      </c>
      <c r="D19099" s="2" t="s">
        <v>18015</v>
      </c>
      <c r="E19099" s="2" t="s">
        <v>14942</v>
      </c>
      <c r="F19099" s="2">
        <v>77101505</v>
      </c>
      <c r="G19099" s="2" t="s">
        <v>490</v>
      </c>
      <c r="H19099" s="2">
        <v>1</v>
      </c>
      <c r="I19099" s="2">
        <v>9</v>
      </c>
      <c r="J19099" s="2">
        <v>16</v>
      </c>
      <c r="K19099" s="2">
        <v>1</v>
      </c>
      <c r="L19099" s="3">
        <v>38000000</v>
      </c>
      <c r="M19099" s="2" t="s">
        <v>20</v>
      </c>
      <c r="N19099" s="4" t="s">
        <v>21</v>
      </c>
    </row>
    <row r="19100" spans="1:14" x14ac:dyDescent="0.25">
      <c r="A19100" s="1" t="s">
        <v>370</v>
      </c>
      <c r="B19100" s="2" t="s">
        <v>193</v>
      </c>
      <c r="C19100" s="2" t="s">
        <v>14943</v>
      </c>
      <c r="D19100" s="2" t="s">
        <v>18076</v>
      </c>
      <c r="E19100" s="2" t="s">
        <v>14944</v>
      </c>
      <c r="F19100" s="2">
        <v>90141500</v>
      </c>
      <c r="G19100" s="2" t="s">
        <v>490</v>
      </c>
      <c r="H19100" s="2">
        <v>1</v>
      </c>
      <c r="I19100" s="2">
        <v>10</v>
      </c>
      <c r="J19100" s="2">
        <v>16</v>
      </c>
      <c r="K19100" s="2">
        <v>1</v>
      </c>
      <c r="L19100" s="3">
        <v>20000000</v>
      </c>
      <c r="M19100" s="2" t="s">
        <v>20</v>
      </c>
      <c r="N19100" s="4" t="s">
        <v>21</v>
      </c>
    </row>
    <row r="19101" spans="1:14" x14ac:dyDescent="0.25">
      <c r="A19101" s="1" t="s">
        <v>370</v>
      </c>
      <c r="B19101" s="2" t="s">
        <v>230</v>
      </c>
      <c r="C19101" s="2" t="s">
        <v>231</v>
      </c>
      <c r="D19101" s="2" t="s">
        <v>232</v>
      </c>
      <c r="E19101" s="2" t="s">
        <v>14945</v>
      </c>
      <c r="F19101" s="2">
        <v>70111603</v>
      </c>
      <c r="G19101" s="2" t="s">
        <v>490</v>
      </c>
      <c r="H19101" s="2">
        <v>1</v>
      </c>
      <c r="I19101" s="2">
        <v>11</v>
      </c>
      <c r="J19101" s="2">
        <v>16</v>
      </c>
      <c r="K19101" s="2">
        <v>1</v>
      </c>
      <c r="L19101" s="3">
        <v>2600000</v>
      </c>
      <c r="M19101" s="2" t="s">
        <v>20</v>
      </c>
      <c r="N19101" s="4" t="s">
        <v>21</v>
      </c>
    </row>
    <row r="19102" spans="1:14" x14ac:dyDescent="0.25">
      <c r="A19102" s="1" t="s">
        <v>370</v>
      </c>
      <c r="B19102" s="2" t="s">
        <v>230</v>
      </c>
      <c r="C19102" s="2" t="s">
        <v>231</v>
      </c>
      <c r="D19102" s="2" t="s">
        <v>232</v>
      </c>
      <c r="E19102" s="2" t="s">
        <v>14946</v>
      </c>
      <c r="F19102" s="2">
        <v>76101500</v>
      </c>
      <c r="G19102" s="2" t="s">
        <v>490</v>
      </c>
      <c r="H19102" s="2">
        <v>1</v>
      </c>
      <c r="I19102" s="2">
        <v>9</v>
      </c>
      <c r="J19102" s="2">
        <v>16</v>
      </c>
      <c r="K19102" s="2">
        <v>1</v>
      </c>
      <c r="L19102" s="3">
        <v>2496620</v>
      </c>
      <c r="M19102" s="2" t="s">
        <v>20</v>
      </c>
      <c r="N19102" s="4" t="s">
        <v>21</v>
      </c>
    </row>
    <row r="19103" spans="1:14" x14ac:dyDescent="0.25">
      <c r="A19103" s="1" t="s">
        <v>370</v>
      </c>
      <c r="B19103" s="2" t="s">
        <v>353</v>
      </c>
      <c r="C19103" s="2" t="s">
        <v>353</v>
      </c>
      <c r="D19103" s="2" t="s">
        <v>354</v>
      </c>
      <c r="E19103" s="2" t="s">
        <v>14947</v>
      </c>
      <c r="F19103" s="2">
        <v>90121500</v>
      </c>
      <c r="G19103" s="2" t="s">
        <v>330</v>
      </c>
      <c r="H19103" s="2">
        <v>1</v>
      </c>
      <c r="I19103" s="2">
        <v>12</v>
      </c>
      <c r="J19103" s="2">
        <v>10</v>
      </c>
      <c r="K19103" s="2">
        <v>1</v>
      </c>
      <c r="L19103" s="3">
        <v>557994933</v>
      </c>
      <c r="M19103" s="2" t="s">
        <v>20</v>
      </c>
      <c r="N19103" s="4" t="s">
        <v>21</v>
      </c>
    </row>
    <row r="19104" spans="1:14" x14ac:dyDescent="0.25">
      <c r="A19104" s="1" t="s">
        <v>370</v>
      </c>
      <c r="B19104" s="2" t="s">
        <v>353</v>
      </c>
      <c r="C19104" s="2" t="s">
        <v>353</v>
      </c>
      <c r="D19104" s="2" t="s">
        <v>354</v>
      </c>
      <c r="E19104" s="2" t="s">
        <v>14948</v>
      </c>
      <c r="F19104" s="2">
        <v>90121500</v>
      </c>
      <c r="G19104" s="2" t="s">
        <v>330</v>
      </c>
      <c r="H19104" s="2">
        <v>1</v>
      </c>
      <c r="I19104" s="2">
        <v>12</v>
      </c>
      <c r="J19104" s="2">
        <v>10</v>
      </c>
      <c r="K19104" s="2">
        <v>1</v>
      </c>
      <c r="L19104" s="3">
        <v>410000000</v>
      </c>
      <c r="M19104" s="2" t="s">
        <v>20</v>
      </c>
      <c r="N19104" s="4" t="s">
        <v>21</v>
      </c>
    </row>
    <row r="19105" spans="1:14" x14ac:dyDescent="0.25">
      <c r="A19105" s="1" t="s">
        <v>370</v>
      </c>
      <c r="B19105" s="2" t="s">
        <v>353</v>
      </c>
      <c r="C19105" s="2" t="s">
        <v>353</v>
      </c>
      <c r="D19105" s="2" t="s">
        <v>354</v>
      </c>
      <c r="E19105" s="2" t="s">
        <v>3123</v>
      </c>
      <c r="F19105" s="2">
        <v>90121500</v>
      </c>
      <c r="G19105" s="2" t="s">
        <v>330</v>
      </c>
      <c r="H19105" s="2">
        <v>1</v>
      </c>
      <c r="I19105" s="2">
        <v>12</v>
      </c>
      <c r="J19105" s="2">
        <v>10</v>
      </c>
      <c r="K19105" s="2">
        <v>1</v>
      </c>
      <c r="L19105" s="3">
        <v>14114000</v>
      </c>
      <c r="M19105" s="2" t="s">
        <v>20</v>
      </c>
      <c r="N19105" s="4" t="s">
        <v>21</v>
      </c>
    </row>
    <row r="19106" spans="1:14" x14ac:dyDescent="0.25">
      <c r="A19106" s="1" t="s">
        <v>370</v>
      </c>
      <c r="B19106" s="2" t="s">
        <v>353</v>
      </c>
      <c r="C19106" s="2" t="s">
        <v>353</v>
      </c>
      <c r="D19106" s="2" t="s">
        <v>354</v>
      </c>
      <c r="E19106" s="2" t="s">
        <v>14949</v>
      </c>
      <c r="F19106" s="2">
        <v>90121500</v>
      </c>
      <c r="G19106" s="2" t="s">
        <v>330</v>
      </c>
      <c r="H19106" s="2">
        <v>1</v>
      </c>
      <c r="I19106" s="2">
        <v>12</v>
      </c>
      <c r="J19106" s="2">
        <v>10</v>
      </c>
      <c r="K19106" s="2">
        <v>1</v>
      </c>
      <c r="L19106" s="3">
        <v>23475500</v>
      </c>
      <c r="M19106" s="2" t="s">
        <v>20</v>
      </c>
      <c r="N19106" s="4" t="s">
        <v>21</v>
      </c>
    </row>
    <row r="19107" spans="1:14" x14ac:dyDescent="0.25">
      <c r="A19107" s="1" t="s">
        <v>370</v>
      </c>
      <c r="B19107" s="2" t="s">
        <v>353</v>
      </c>
      <c r="C19107" s="2" t="s">
        <v>353</v>
      </c>
      <c r="D19107" s="2" t="s">
        <v>354</v>
      </c>
      <c r="E19107" s="2" t="s">
        <v>14950</v>
      </c>
      <c r="F19107" s="2">
        <v>90121500</v>
      </c>
      <c r="G19107" s="2" t="s">
        <v>330</v>
      </c>
      <c r="H19107" s="2">
        <v>1</v>
      </c>
      <c r="I19107" s="2">
        <v>12</v>
      </c>
      <c r="J19107" s="2">
        <v>10</v>
      </c>
      <c r="K19107" s="2">
        <v>1</v>
      </c>
      <c r="L19107" s="3">
        <v>10000000</v>
      </c>
      <c r="M19107" s="2" t="s">
        <v>20</v>
      </c>
      <c r="N19107" s="4" t="s">
        <v>21</v>
      </c>
    </row>
    <row r="19108" spans="1:14" x14ac:dyDescent="0.25">
      <c r="A19108" s="1" t="s">
        <v>370</v>
      </c>
      <c r="B19108" s="2" t="s">
        <v>3132</v>
      </c>
      <c r="C19108" s="2" t="s">
        <v>3132</v>
      </c>
      <c r="D19108" s="2" t="s">
        <v>17992</v>
      </c>
      <c r="E19108" s="2" t="s">
        <v>14951</v>
      </c>
      <c r="F19108" s="2">
        <v>93161601</v>
      </c>
      <c r="G19108" s="2" t="s">
        <v>330</v>
      </c>
      <c r="H19108" s="2">
        <v>1</v>
      </c>
      <c r="I19108" s="2">
        <v>4</v>
      </c>
      <c r="J19108" s="2">
        <v>10</v>
      </c>
      <c r="K19108" s="2">
        <v>1</v>
      </c>
      <c r="L19108" s="3">
        <v>347460915</v>
      </c>
      <c r="M19108" s="2" t="s">
        <v>20</v>
      </c>
      <c r="N19108" s="4" t="s">
        <v>21</v>
      </c>
    </row>
    <row r="19109" spans="1:14" x14ac:dyDescent="0.25">
      <c r="A19109" s="1" t="s">
        <v>370</v>
      </c>
      <c r="B19109" s="2" t="s">
        <v>467</v>
      </c>
      <c r="C19109" s="2" t="s">
        <v>467</v>
      </c>
      <c r="D19109" s="2" t="s">
        <v>17873</v>
      </c>
      <c r="E19109" s="2" t="s">
        <v>14952</v>
      </c>
      <c r="F19109" s="2">
        <v>93161600</v>
      </c>
      <c r="G19109" s="2" t="s">
        <v>330</v>
      </c>
      <c r="H19109" s="2">
        <v>1</v>
      </c>
      <c r="I19109" s="2">
        <v>4</v>
      </c>
      <c r="J19109" s="2">
        <v>10</v>
      </c>
      <c r="K19109" s="2">
        <v>1</v>
      </c>
      <c r="L19109" s="3">
        <v>3302285</v>
      </c>
      <c r="M19109" s="2" t="s">
        <v>20</v>
      </c>
      <c r="N19109" s="4" t="s">
        <v>21</v>
      </c>
    </row>
    <row r="19110" spans="1:14" x14ac:dyDescent="0.25">
      <c r="A19110" s="1" t="s">
        <v>370</v>
      </c>
      <c r="B19110" s="2" t="s">
        <v>3145</v>
      </c>
      <c r="C19110" s="2" t="s">
        <v>3145</v>
      </c>
      <c r="D19110" s="2" t="s">
        <v>17994</v>
      </c>
      <c r="E19110" s="2" t="s">
        <v>14953</v>
      </c>
      <c r="F19110" s="2">
        <v>93161600</v>
      </c>
      <c r="G19110" s="2" t="s">
        <v>330</v>
      </c>
      <c r="H19110" s="2">
        <v>1</v>
      </c>
      <c r="I19110" s="2">
        <v>4</v>
      </c>
      <c r="J19110" s="2">
        <v>10</v>
      </c>
      <c r="K19110" s="2">
        <v>1</v>
      </c>
      <c r="L19110" s="3">
        <v>2500000</v>
      </c>
      <c r="M19110" s="2" t="s">
        <v>20</v>
      </c>
      <c r="N19110" s="4" t="s">
        <v>21</v>
      </c>
    </row>
    <row r="19111" spans="1:14" x14ac:dyDescent="0.25">
      <c r="A19111" s="1" t="s">
        <v>370</v>
      </c>
      <c r="B19111" s="2" t="s">
        <v>473</v>
      </c>
      <c r="C19111" s="2" t="s">
        <v>2742</v>
      </c>
      <c r="D19111" s="2" t="s">
        <v>17970</v>
      </c>
      <c r="E19111" s="2" t="s">
        <v>14954</v>
      </c>
      <c r="F19111" s="2">
        <v>80111601</v>
      </c>
      <c r="G19111" s="2" t="s">
        <v>17856</v>
      </c>
      <c r="H19111" s="2">
        <v>1</v>
      </c>
      <c r="I19111" s="2">
        <v>6</v>
      </c>
      <c r="J19111" s="2">
        <v>16</v>
      </c>
      <c r="K19111" s="2">
        <v>1</v>
      </c>
      <c r="L19111" s="3">
        <v>22997848</v>
      </c>
      <c r="M19111" s="2" t="s">
        <v>20</v>
      </c>
      <c r="N19111" s="4" t="s">
        <v>21</v>
      </c>
    </row>
    <row r="19112" spans="1:14" x14ac:dyDescent="0.25">
      <c r="A19112" s="1" t="s">
        <v>370</v>
      </c>
      <c r="B19112" s="2" t="s">
        <v>473</v>
      </c>
      <c r="C19112" s="2" t="s">
        <v>2742</v>
      </c>
      <c r="D19112" s="2" t="s">
        <v>17970</v>
      </c>
      <c r="E19112" s="2" t="s">
        <v>14955</v>
      </c>
      <c r="F19112" s="2">
        <v>80111601</v>
      </c>
      <c r="G19112" s="2" t="s">
        <v>17856</v>
      </c>
      <c r="H19112" s="2">
        <v>1</v>
      </c>
      <c r="I19112" s="2">
        <v>6</v>
      </c>
      <c r="J19112" s="2">
        <v>16</v>
      </c>
      <c r="K19112" s="2">
        <v>1</v>
      </c>
      <c r="L19112" s="3">
        <v>21345410</v>
      </c>
      <c r="M19112" s="2" t="s">
        <v>20</v>
      </c>
      <c r="N19112" s="4" t="s">
        <v>21</v>
      </c>
    </row>
    <row r="19113" spans="1:14" x14ac:dyDescent="0.25">
      <c r="A19113" s="1" t="s">
        <v>370</v>
      </c>
      <c r="B19113" s="2" t="s">
        <v>162</v>
      </c>
      <c r="C19113" s="2" t="s">
        <v>14956</v>
      </c>
      <c r="D19113" s="2" t="s">
        <v>18077</v>
      </c>
      <c r="E19113" s="2" t="s">
        <v>14957</v>
      </c>
      <c r="F19113" s="2">
        <v>72151800</v>
      </c>
      <c r="G19113" s="2" t="s">
        <v>17856</v>
      </c>
      <c r="H19113" s="2">
        <v>1</v>
      </c>
      <c r="I19113" s="2">
        <v>6</v>
      </c>
      <c r="J19113" s="2">
        <v>16</v>
      </c>
      <c r="K19113" s="2">
        <v>1</v>
      </c>
      <c r="L19113" s="3">
        <v>4914700</v>
      </c>
      <c r="M19113" s="2" t="s">
        <v>20</v>
      </c>
      <c r="N19113" s="4" t="s">
        <v>21</v>
      </c>
    </row>
    <row r="19114" spans="1:14" x14ac:dyDescent="0.25">
      <c r="A19114" s="1" t="s">
        <v>370</v>
      </c>
      <c r="B19114" s="2" t="s">
        <v>3132</v>
      </c>
      <c r="C19114" s="2" t="s">
        <v>3132</v>
      </c>
      <c r="D19114" s="2" t="s">
        <v>17992</v>
      </c>
      <c r="E19114" s="2" t="s">
        <v>14958</v>
      </c>
      <c r="F19114" s="2">
        <v>93161601</v>
      </c>
      <c r="G19114" s="2" t="s">
        <v>17856</v>
      </c>
      <c r="H19114" s="2">
        <v>1</v>
      </c>
      <c r="I19114" s="2">
        <v>6</v>
      </c>
      <c r="J19114" s="2">
        <v>10</v>
      </c>
      <c r="K19114" s="2">
        <v>1</v>
      </c>
      <c r="L19114" s="3">
        <v>12293000</v>
      </c>
      <c r="M19114" s="2" t="s">
        <v>20</v>
      </c>
      <c r="N19114" s="4" t="s">
        <v>21</v>
      </c>
    </row>
    <row r="19115" spans="1:14" x14ac:dyDescent="0.25">
      <c r="A19115" s="1" t="s">
        <v>370</v>
      </c>
      <c r="B19115" s="2" t="s">
        <v>467</v>
      </c>
      <c r="C19115" s="2" t="s">
        <v>467</v>
      </c>
      <c r="D19115" s="2" t="s">
        <v>17873</v>
      </c>
      <c r="E19115" s="2" t="s">
        <v>14959</v>
      </c>
      <c r="F19115" s="2">
        <v>93161600</v>
      </c>
      <c r="G19115" s="2" t="s">
        <v>17856</v>
      </c>
      <c r="H19115" s="2">
        <v>1</v>
      </c>
      <c r="I19115" s="2">
        <v>6</v>
      </c>
      <c r="J19115" s="2">
        <v>10</v>
      </c>
      <c r="K19115" s="2">
        <v>1</v>
      </c>
      <c r="L19115" s="3">
        <v>2155500</v>
      </c>
      <c r="M19115" s="2" t="s">
        <v>20</v>
      </c>
      <c r="N19115" s="4" t="s">
        <v>21</v>
      </c>
    </row>
    <row r="19116" spans="1:14" x14ac:dyDescent="0.25">
      <c r="A19116" s="1" t="s">
        <v>370</v>
      </c>
      <c r="B19116" s="2" t="s">
        <v>3132</v>
      </c>
      <c r="C19116" s="2" t="s">
        <v>3132</v>
      </c>
      <c r="D19116" s="2" t="s">
        <v>17992</v>
      </c>
      <c r="E19116" s="2" t="s">
        <v>14960</v>
      </c>
      <c r="F19116" s="2">
        <v>93161601</v>
      </c>
      <c r="G19116" s="2" t="s">
        <v>17856</v>
      </c>
      <c r="H19116" s="2">
        <v>1</v>
      </c>
      <c r="I19116" s="2">
        <v>6</v>
      </c>
      <c r="J19116" s="2">
        <v>10</v>
      </c>
      <c r="K19116" s="2">
        <v>1</v>
      </c>
      <c r="L19116" s="3">
        <v>42534210</v>
      </c>
      <c r="M19116" s="2" t="s">
        <v>20</v>
      </c>
      <c r="N19116" s="4" t="s">
        <v>21</v>
      </c>
    </row>
    <row r="19117" spans="1:14" x14ac:dyDescent="0.25">
      <c r="A19117" s="1" t="s">
        <v>370</v>
      </c>
      <c r="B19117" s="2" t="s">
        <v>181</v>
      </c>
      <c r="C19117" s="2" t="s">
        <v>182</v>
      </c>
      <c r="D19117" s="2" t="s">
        <v>183</v>
      </c>
      <c r="E19117" s="2" t="s">
        <v>14855</v>
      </c>
      <c r="F19117" s="2">
        <v>76111500</v>
      </c>
      <c r="G19117" s="2" t="s">
        <v>496</v>
      </c>
      <c r="H19117" s="2">
        <v>1</v>
      </c>
      <c r="I19117" s="2">
        <v>6</v>
      </c>
      <c r="J19117" s="2">
        <v>10</v>
      </c>
      <c r="K19117" s="2">
        <v>1</v>
      </c>
      <c r="L19117" s="3">
        <v>77375554.760000005</v>
      </c>
      <c r="M19117" s="2" t="s">
        <v>20</v>
      </c>
      <c r="N19117" s="4" t="s">
        <v>21</v>
      </c>
    </row>
    <row r="19118" spans="1:14" x14ac:dyDescent="0.25">
      <c r="A19118" s="1" t="s">
        <v>370</v>
      </c>
      <c r="B19118" s="2" t="s">
        <v>189</v>
      </c>
      <c r="C19118" s="2" t="s">
        <v>2615</v>
      </c>
      <c r="D19118" s="2" t="s">
        <v>17960</v>
      </c>
      <c r="E19118" s="2" t="s">
        <v>14961</v>
      </c>
      <c r="F19118" s="2">
        <v>72102900</v>
      </c>
      <c r="G19118" s="2" t="s">
        <v>496</v>
      </c>
      <c r="H19118" s="2">
        <v>1</v>
      </c>
      <c r="I19118" s="2">
        <v>6</v>
      </c>
      <c r="J19118" s="2">
        <v>10</v>
      </c>
      <c r="K19118" s="2">
        <v>1</v>
      </c>
      <c r="L19118" s="3">
        <v>300000000</v>
      </c>
      <c r="M19118" s="2" t="s">
        <v>20</v>
      </c>
      <c r="N19118" s="4" t="s">
        <v>21</v>
      </c>
    </row>
    <row r="19119" spans="1:14" x14ac:dyDescent="0.25">
      <c r="A19119" s="1" t="s">
        <v>370</v>
      </c>
      <c r="B19119" s="2" t="s">
        <v>353</v>
      </c>
      <c r="C19119" s="2" t="s">
        <v>353</v>
      </c>
      <c r="D19119" s="2" t="s">
        <v>354</v>
      </c>
      <c r="E19119" s="2" t="s">
        <v>14949</v>
      </c>
      <c r="F19119" s="2">
        <v>90121500</v>
      </c>
      <c r="G19119" s="2" t="s">
        <v>330</v>
      </c>
      <c r="H19119" s="2">
        <v>1</v>
      </c>
      <c r="I19119" s="2">
        <v>12</v>
      </c>
      <c r="J19119" s="2">
        <v>10</v>
      </c>
      <c r="K19119" s="2">
        <v>1</v>
      </c>
      <c r="L19119" s="3">
        <v>100000000</v>
      </c>
      <c r="M19119" s="2" t="s">
        <v>20</v>
      </c>
      <c r="N19119" s="4" t="s">
        <v>21</v>
      </c>
    </row>
    <row r="19120" spans="1:14" x14ac:dyDescent="0.25">
      <c r="A19120" s="1" t="s">
        <v>370</v>
      </c>
      <c r="B19120" s="2" t="s">
        <v>353</v>
      </c>
      <c r="C19120" s="2" t="s">
        <v>353</v>
      </c>
      <c r="D19120" s="2" t="s">
        <v>354</v>
      </c>
      <c r="E19120" s="2" t="s">
        <v>14949</v>
      </c>
      <c r="F19120" s="2">
        <v>90121500</v>
      </c>
      <c r="G19120" s="2" t="s">
        <v>330</v>
      </c>
      <c r="H19120" s="2">
        <v>1</v>
      </c>
      <c r="I19120" s="2">
        <v>12</v>
      </c>
      <c r="J19120" s="2">
        <v>16</v>
      </c>
      <c r="K19120" s="2">
        <v>1</v>
      </c>
      <c r="L19120" s="3">
        <v>130000000</v>
      </c>
      <c r="M19120" s="2" t="s">
        <v>20</v>
      </c>
      <c r="N19120" s="4" t="s">
        <v>21</v>
      </c>
    </row>
    <row r="19121" spans="1:14" x14ac:dyDescent="0.25">
      <c r="A19121" s="1" t="s">
        <v>370</v>
      </c>
      <c r="B19121" s="2" t="s">
        <v>350</v>
      </c>
      <c r="C19121" s="2" t="s">
        <v>350</v>
      </c>
      <c r="D19121" s="2" t="s">
        <v>351</v>
      </c>
      <c r="E19121" s="2" t="s">
        <v>14962</v>
      </c>
      <c r="F19121" s="2" t="s">
        <v>14174</v>
      </c>
      <c r="G19121" s="2" t="s">
        <v>496</v>
      </c>
      <c r="H19121" s="2">
        <v>6</v>
      </c>
      <c r="I19121" s="2">
        <v>6</v>
      </c>
      <c r="J19121" s="2">
        <v>10</v>
      </c>
      <c r="K19121" s="2">
        <v>1</v>
      </c>
      <c r="L19121" s="3">
        <v>146938560</v>
      </c>
      <c r="M19121" s="2" t="s">
        <v>20</v>
      </c>
      <c r="N19121" s="4" t="s">
        <v>21</v>
      </c>
    </row>
    <row r="19122" spans="1:14" x14ac:dyDescent="0.25">
      <c r="A19122" s="1" t="s">
        <v>370</v>
      </c>
      <c r="B19122" s="2" t="s">
        <v>358</v>
      </c>
      <c r="C19122" s="2" t="s">
        <v>358</v>
      </c>
      <c r="D19122" s="2" t="s">
        <v>18072</v>
      </c>
      <c r="E19122" s="2" t="s">
        <v>14962</v>
      </c>
      <c r="F19122" s="2" t="s">
        <v>14174</v>
      </c>
      <c r="G19122" s="2" t="s">
        <v>496</v>
      </c>
      <c r="H19122" s="2">
        <v>6</v>
      </c>
      <c r="I19122" s="2">
        <v>6</v>
      </c>
      <c r="J19122" s="2">
        <v>10</v>
      </c>
      <c r="K19122" s="2">
        <v>1</v>
      </c>
      <c r="L19122" s="3">
        <v>287874400</v>
      </c>
      <c r="M19122" s="2" t="s">
        <v>20</v>
      </c>
      <c r="N19122" s="4" t="s">
        <v>21</v>
      </c>
    </row>
    <row r="19123" spans="1:14" x14ac:dyDescent="0.25">
      <c r="A19123" s="1" t="s">
        <v>370</v>
      </c>
      <c r="B19123" s="2" t="s">
        <v>28</v>
      </c>
      <c r="C19123" s="2" t="s">
        <v>29</v>
      </c>
      <c r="D19123" s="2" t="s">
        <v>30</v>
      </c>
      <c r="E19123" s="2" t="s">
        <v>14963</v>
      </c>
      <c r="F19123" s="2">
        <v>24131504</v>
      </c>
      <c r="G19123" s="2" t="s">
        <v>496</v>
      </c>
      <c r="H19123" s="2">
        <v>1</v>
      </c>
      <c r="I19123" s="2">
        <v>6</v>
      </c>
      <c r="J19123" s="2">
        <v>10</v>
      </c>
      <c r="K19123" s="2">
        <v>1</v>
      </c>
      <c r="L19123" s="3">
        <v>66584100</v>
      </c>
      <c r="M19123" s="2" t="s">
        <v>20</v>
      </c>
      <c r="N19123" s="4" t="s">
        <v>21</v>
      </c>
    </row>
    <row r="19124" spans="1:14" x14ac:dyDescent="0.25">
      <c r="A19124" s="1" t="s">
        <v>370</v>
      </c>
      <c r="B19124" s="2" t="s">
        <v>162</v>
      </c>
      <c r="C19124" s="2" t="s">
        <v>567</v>
      </c>
      <c r="D19124" s="2" t="s">
        <v>17885</v>
      </c>
      <c r="E19124" s="2" t="s">
        <v>14964</v>
      </c>
      <c r="F19124" s="2">
        <v>72151800</v>
      </c>
      <c r="G19124" s="2" t="s">
        <v>490</v>
      </c>
      <c r="H19124" s="2">
        <v>1</v>
      </c>
      <c r="I19124" s="2">
        <v>6</v>
      </c>
      <c r="J19124" s="2">
        <v>10</v>
      </c>
      <c r="K19124" s="2">
        <v>1</v>
      </c>
      <c r="L19124" s="3">
        <v>3213645</v>
      </c>
      <c r="M19124" s="2" t="s">
        <v>20</v>
      </c>
      <c r="N19124" s="4" t="s">
        <v>21</v>
      </c>
    </row>
    <row r="19125" spans="1:14" x14ac:dyDescent="0.25">
      <c r="A19125" s="1" t="s">
        <v>370</v>
      </c>
      <c r="B19125" s="2" t="s">
        <v>15</v>
      </c>
      <c r="C19125" s="2" t="s">
        <v>618</v>
      </c>
      <c r="D19125" s="2" t="s">
        <v>17891</v>
      </c>
      <c r="E19125" s="2" t="s">
        <v>14965</v>
      </c>
      <c r="F19125" s="2">
        <v>46101505</v>
      </c>
      <c r="G19125" s="2" t="s">
        <v>490</v>
      </c>
      <c r="H19125" s="2">
        <v>7</v>
      </c>
      <c r="I19125" s="2">
        <v>4</v>
      </c>
      <c r="J19125" s="2">
        <v>16</v>
      </c>
      <c r="K19125" s="2">
        <v>8</v>
      </c>
      <c r="L19125" s="3">
        <v>8160000</v>
      </c>
      <c r="M19125" s="2" t="s">
        <v>0</v>
      </c>
      <c r="N19125" s="4" t="s">
        <v>21</v>
      </c>
    </row>
    <row r="19126" spans="1:14" x14ac:dyDescent="0.25">
      <c r="A19126" s="1" t="s">
        <v>370</v>
      </c>
      <c r="B19126" s="2" t="s">
        <v>103</v>
      </c>
      <c r="C19126" s="2" t="s">
        <v>3214</v>
      </c>
      <c r="D19126" s="2" t="s">
        <v>18000</v>
      </c>
      <c r="E19126" s="2" t="s">
        <v>14966</v>
      </c>
      <c r="F19126" s="2">
        <v>46101506</v>
      </c>
      <c r="G19126" s="2" t="s">
        <v>490</v>
      </c>
      <c r="H19126" s="2">
        <v>7</v>
      </c>
      <c r="I19126" s="2">
        <v>4</v>
      </c>
      <c r="J19126" s="2">
        <v>16</v>
      </c>
      <c r="K19126" s="2">
        <v>12</v>
      </c>
      <c r="L19126" s="3">
        <v>240000</v>
      </c>
      <c r="M19126" s="2" t="s">
        <v>0</v>
      </c>
      <c r="N19126" s="4" t="s">
        <v>21</v>
      </c>
    </row>
    <row r="19127" spans="1:14" x14ac:dyDescent="0.25">
      <c r="A19127" s="1" t="s">
        <v>370</v>
      </c>
      <c r="B19127" s="2" t="s">
        <v>103</v>
      </c>
      <c r="C19127" s="2" t="s">
        <v>3214</v>
      </c>
      <c r="D19127" s="2" t="s">
        <v>18000</v>
      </c>
      <c r="E19127" s="2" t="s">
        <v>14967</v>
      </c>
      <c r="F19127" s="2">
        <v>46101506</v>
      </c>
      <c r="G19127" s="2" t="s">
        <v>490</v>
      </c>
      <c r="H19127" s="2">
        <v>7</v>
      </c>
      <c r="I19127" s="2">
        <v>4</v>
      </c>
      <c r="J19127" s="2">
        <v>16</v>
      </c>
      <c r="K19127" s="2">
        <v>8</v>
      </c>
      <c r="L19127" s="3">
        <v>1600000</v>
      </c>
      <c r="M19127" s="2" t="s">
        <v>0</v>
      </c>
      <c r="N19127" s="4" t="s">
        <v>21</v>
      </c>
    </row>
    <row r="19128" spans="1:14" x14ac:dyDescent="0.25">
      <c r="A19128" s="1" t="s">
        <v>370</v>
      </c>
      <c r="B19128" s="2" t="s">
        <v>378</v>
      </c>
      <c r="C19128" s="2" t="s">
        <v>2425</v>
      </c>
      <c r="D19128" s="2" t="s">
        <v>17954</v>
      </c>
      <c r="E19128" s="2" t="s">
        <v>14968</v>
      </c>
      <c r="F19128" s="2">
        <v>39121635</v>
      </c>
      <c r="G19128" s="2" t="s">
        <v>496</v>
      </c>
      <c r="H19128" s="2">
        <v>3</v>
      </c>
      <c r="I19128" s="2">
        <v>6</v>
      </c>
      <c r="J19128" s="2">
        <v>10</v>
      </c>
      <c r="K19128" s="2">
        <v>24</v>
      </c>
      <c r="L19128" s="3">
        <v>2427600</v>
      </c>
      <c r="M19128" s="2" t="s">
        <v>0</v>
      </c>
      <c r="N19128" s="4" t="s">
        <v>21</v>
      </c>
    </row>
    <row r="19129" spans="1:14" x14ac:dyDescent="0.25">
      <c r="A19129" s="1" t="s">
        <v>370</v>
      </c>
      <c r="B19129" s="2" t="s">
        <v>378</v>
      </c>
      <c r="C19129" s="2" t="s">
        <v>661</v>
      </c>
      <c r="D19129" s="2" t="s">
        <v>17898</v>
      </c>
      <c r="E19129" s="2" t="s">
        <v>14969</v>
      </c>
      <c r="F19129" s="2">
        <v>43201411</v>
      </c>
      <c r="G19129" s="2" t="s">
        <v>496</v>
      </c>
      <c r="H19129" s="2">
        <v>3</v>
      </c>
      <c r="I19129" s="2">
        <v>6</v>
      </c>
      <c r="J19129" s="2">
        <v>10</v>
      </c>
      <c r="K19129" s="2">
        <v>20</v>
      </c>
      <c r="L19129" s="3">
        <v>1499400</v>
      </c>
      <c r="M19129" s="2" t="s">
        <v>0</v>
      </c>
      <c r="N19129" s="4" t="s">
        <v>21</v>
      </c>
    </row>
    <row r="19130" spans="1:14" x14ac:dyDescent="0.25">
      <c r="A19130" s="1" t="s">
        <v>370</v>
      </c>
      <c r="B19130" s="2" t="s">
        <v>15</v>
      </c>
      <c r="C19130" s="2" t="s">
        <v>6853</v>
      </c>
      <c r="D19130" s="2" t="s">
        <v>18025</v>
      </c>
      <c r="E19130" s="2" t="s">
        <v>14970</v>
      </c>
      <c r="F19130" s="2">
        <v>56101508</v>
      </c>
      <c r="G19130" s="2" t="s">
        <v>490</v>
      </c>
      <c r="H19130" s="2">
        <v>7</v>
      </c>
      <c r="I19130" s="2">
        <v>4</v>
      </c>
      <c r="J19130" s="2">
        <v>16</v>
      </c>
      <c r="K19130" s="2">
        <v>1</v>
      </c>
      <c r="L19130" s="3">
        <v>3414498</v>
      </c>
      <c r="M19130" s="2" t="s">
        <v>0</v>
      </c>
      <c r="N19130" s="4" t="s">
        <v>21</v>
      </c>
    </row>
    <row r="19131" spans="1:14" x14ac:dyDescent="0.25">
      <c r="A19131" s="1" t="s">
        <v>370</v>
      </c>
      <c r="B19131" s="2" t="s">
        <v>529</v>
      </c>
      <c r="C19131" s="2" t="s">
        <v>882</v>
      </c>
      <c r="D19131" s="2" t="s">
        <v>17907</v>
      </c>
      <c r="E19131" s="2" t="s">
        <v>4434</v>
      </c>
      <c r="F19131" s="2">
        <v>52141601</v>
      </c>
      <c r="G19131" s="2" t="s">
        <v>490</v>
      </c>
      <c r="H19131" s="2">
        <v>7</v>
      </c>
      <c r="I19131" s="2">
        <v>4</v>
      </c>
      <c r="J19131" s="2">
        <v>16</v>
      </c>
      <c r="K19131" s="2">
        <v>1</v>
      </c>
      <c r="L19131" s="3">
        <v>5499900</v>
      </c>
      <c r="M19131" s="2" t="s">
        <v>0</v>
      </c>
      <c r="N19131" s="4" t="s">
        <v>21</v>
      </c>
    </row>
    <row r="19132" spans="1:14" x14ac:dyDescent="0.25">
      <c r="A19132" s="1" t="s">
        <v>370</v>
      </c>
      <c r="B19132" s="2" t="s">
        <v>529</v>
      </c>
      <c r="C19132" s="2" t="s">
        <v>882</v>
      </c>
      <c r="D19132" s="2" t="s">
        <v>17907</v>
      </c>
      <c r="E19132" s="2" t="s">
        <v>3272</v>
      </c>
      <c r="F19132" s="2">
        <v>52141501</v>
      </c>
      <c r="G19132" s="2" t="s">
        <v>490</v>
      </c>
      <c r="H19132" s="2">
        <v>7</v>
      </c>
      <c r="I19132" s="2">
        <v>4</v>
      </c>
      <c r="J19132" s="2">
        <v>16</v>
      </c>
      <c r="K19132" s="2">
        <v>1</v>
      </c>
      <c r="L19132" s="3">
        <v>6299900</v>
      </c>
      <c r="M19132" s="2" t="s">
        <v>0</v>
      </c>
      <c r="N19132" s="4" t="s">
        <v>21</v>
      </c>
    </row>
    <row r="19133" spans="1:14" x14ac:dyDescent="0.25">
      <c r="A19133" s="1" t="s">
        <v>370</v>
      </c>
      <c r="B19133" s="2" t="s">
        <v>529</v>
      </c>
      <c r="C19133" s="2" t="s">
        <v>903</v>
      </c>
      <c r="D19133" s="2" t="s">
        <v>17908</v>
      </c>
      <c r="E19133" s="2" t="s">
        <v>14971</v>
      </c>
      <c r="F19133" s="2">
        <v>52141602</v>
      </c>
      <c r="G19133" s="2" t="s">
        <v>490</v>
      </c>
      <c r="H19133" s="2">
        <v>7</v>
      </c>
      <c r="I19133" s="2">
        <v>4</v>
      </c>
      <c r="J19133" s="2">
        <v>16</v>
      </c>
      <c r="K19133" s="2">
        <v>1</v>
      </c>
      <c r="L19133" s="3">
        <v>4699900</v>
      </c>
      <c r="M19133" s="2" t="s">
        <v>0</v>
      </c>
      <c r="N19133" s="4" t="s">
        <v>21</v>
      </c>
    </row>
    <row r="19134" spans="1:14" x14ac:dyDescent="0.25">
      <c r="A19134" s="1" t="s">
        <v>370</v>
      </c>
      <c r="B19134" s="2" t="s">
        <v>103</v>
      </c>
      <c r="C19134" s="2" t="s">
        <v>3214</v>
      </c>
      <c r="D19134" s="2" t="s">
        <v>18000</v>
      </c>
      <c r="E19134" s="2" t="s">
        <v>14972</v>
      </c>
      <c r="F19134" s="2">
        <v>0</v>
      </c>
      <c r="G19134" s="2" t="s">
        <v>17856</v>
      </c>
      <c r="H19134" s="2">
        <v>1</v>
      </c>
      <c r="I19134" s="2">
        <v>6</v>
      </c>
      <c r="J19134" s="2">
        <v>16</v>
      </c>
      <c r="K19134" s="2">
        <v>1</v>
      </c>
      <c r="L19134" s="3">
        <v>641603</v>
      </c>
      <c r="M19134" s="2" t="s">
        <v>0</v>
      </c>
      <c r="N19134" s="4" t="s">
        <v>21</v>
      </c>
    </row>
    <row r="19135" spans="1:14" x14ac:dyDescent="0.25">
      <c r="A19135" s="1" t="s">
        <v>370</v>
      </c>
      <c r="B19135" s="2" t="s">
        <v>181</v>
      </c>
      <c r="C19135" s="2" t="s">
        <v>182</v>
      </c>
      <c r="D19135" s="2" t="s">
        <v>183</v>
      </c>
      <c r="E19135" s="2" t="s">
        <v>14973</v>
      </c>
      <c r="F19135" s="2">
        <v>0</v>
      </c>
      <c r="G19135" s="2" t="s">
        <v>17856</v>
      </c>
      <c r="H19135" s="2">
        <v>1</v>
      </c>
      <c r="I19135" s="2">
        <v>6</v>
      </c>
      <c r="J19135" s="2">
        <v>10</v>
      </c>
      <c r="K19135" s="2">
        <v>1</v>
      </c>
      <c r="L19135" s="3">
        <v>944012</v>
      </c>
      <c r="M19135" s="2" t="s">
        <v>20</v>
      </c>
      <c r="N19135" s="4" t="s">
        <v>21</v>
      </c>
    </row>
    <row r="19136" spans="1:14" x14ac:dyDescent="0.25">
      <c r="A19136" s="1" t="s">
        <v>370</v>
      </c>
      <c r="B19136" s="2" t="s">
        <v>15</v>
      </c>
      <c r="C19136" s="2" t="s">
        <v>16</v>
      </c>
      <c r="D19136" s="2" t="s">
        <v>17</v>
      </c>
      <c r="E19136" s="2" t="s">
        <v>14974</v>
      </c>
      <c r="F19136" s="2">
        <v>56112104</v>
      </c>
      <c r="G19136" s="2" t="s">
        <v>810</v>
      </c>
      <c r="H19136" s="2">
        <v>9</v>
      </c>
      <c r="I19136" s="2">
        <v>3</v>
      </c>
      <c r="J19136" s="2">
        <v>10</v>
      </c>
      <c r="K19136" s="2">
        <v>104</v>
      </c>
      <c r="L19136" s="3">
        <v>64208623.000000007</v>
      </c>
      <c r="M19136" s="2" t="s">
        <v>0</v>
      </c>
      <c r="N19136" s="4" t="s">
        <v>17385</v>
      </c>
    </row>
    <row r="19137" spans="1:14" x14ac:dyDescent="0.25">
      <c r="A19137" s="1" t="s">
        <v>370</v>
      </c>
      <c r="B19137" s="2" t="s">
        <v>15</v>
      </c>
      <c r="C19137" s="2" t="s">
        <v>22</v>
      </c>
      <c r="D19137" s="2" t="s">
        <v>23</v>
      </c>
      <c r="E19137" s="2" t="s">
        <v>14975</v>
      </c>
      <c r="F19137" s="2">
        <v>56121001</v>
      </c>
      <c r="G19137" s="2" t="s">
        <v>810</v>
      </c>
      <c r="H19137" s="2">
        <v>9</v>
      </c>
      <c r="I19137" s="2">
        <v>3</v>
      </c>
      <c r="J19137" s="2">
        <v>10</v>
      </c>
      <c r="K19137" s="2">
        <v>1</v>
      </c>
      <c r="L19137" s="3">
        <v>1999130</v>
      </c>
      <c r="M19137" s="2" t="s">
        <v>0</v>
      </c>
      <c r="N19137" s="4" t="s">
        <v>17385</v>
      </c>
    </row>
    <row r="19138" spans="1:14" x14ac:dyDescent="0.25">
      <c r="A19138" s="1" t="s">
        <v>370</v>
      </c>
      <c r="B19138" s="2" t="s">
        <v>113</v>
      </c>
      <c r="C19138" s="2" t="s">
        <v>113</v>
      </c>
      <c r="D19138" s="2" t="s">
        <v>114</v>
      </c>
      <c r="E19138" s="2" t="s">
        <v>14976</v>
      </c>
      <c r="F19138" s="2">
        <v>44122010</v>
      </c>
      <c r="G19138" s="2" t="s">
        <v>810</v>
      </c>
      <c r="H19138" s="2">
        <v>9</v>
      </c>
      <c r="I19138" s="2">
        <v>3</v>
      </c>
      <c r="J19138" s="2">
        <v>10</v>
      </c>
      <c r="K19138" s="2">
        <v>185</v>
      </c>
      <c r="L19138" s="3">
        <v>13062230.000000002</v>
      </c>
      <c r="M19138" s="2" t="s">
        <v>0</v>
      </c>
      <c r="N19138" s="4" t="s">
        <v>17385</v>
      </c>
    </row>
    <row r="19139" spans="1:14" x14ac:dyDescent="0.25">
      <c r="A19139" s="1" t="s">
        <v>370</v>
      </c>
      <c r="B19139" s="2" t="s">
        <v>113</v>
      </c>
      <c r="C19139" s="2" t="s">
        <v>113</v>
      </c>
      <c r="D19139" s="2" t="s">
        <v>114</v>
      </c>
      <c r="E19139" s="2" t="s">
        <v>14977</v>
      </c>
      <c r="F19139" s="2">
        <v>47121702</v>
      </c>
      <c r="G19139" s="2" t="s">
        <v>810</v>
      </c>
      <c r="H19139" s="2">
        <v>9</v>
      </c>
      <c r="I19139" s="2">
        <v>3</v>
      </c>
      <c r="J19139" s="2">
        <v>10</v>
      </c>
      <c r="K19139" s="2">
        <v>1</v>
      </c>
      <c r="L19139" s="3">
        <v>189780</v>
      </c>
      <c r="M19139" s="2" t="s">
        <v>0</v>
      </c>
      <c r="N19139" s="4" t="s">
        <v>17385</v>
      </c>
    </row>
    <row r="19140" spans="1:14" x14ac:dyDescent="0.25">
      <c r="A19140" s="1" t="s">
        <v>370</v>
      </c>
      <c r="B19140" s="2" t="s">
        <v>15</v>
      </c>
      <c r="C19140" s="2" t="s">
        <v>16</v>
      </c>
      <c r="D19140" s="2" t="s">
        <v>17</v>
      </c>
      <c r="E19140" s="2" t="s">
        <v>14978</v>
      </c>
      <c r="F19140" s="2">
        <v>56101504</v>
      </c>
      <c r="G19140" s="2" t="s">
        <v>810</v>
      </c>
      <c r="H19140" s="2">
        <v>9</v>
      </c>
      <c r="I19140" s="2">
        <v>3</v>
      </c>
      <c r="J19140" s="2">
        <v>10</v>
      </c>
      <c r="K19140" s="2">
        <v>69</v>
      </c>
      <c r="L19140" s="3">
        <v>29939967</v>
      </c>
      <c r="M19140" s="2" t="s">
        <v>0</v>
      </c>
      <c r="N19140" s="4" t="s">
        <v>17385</v>
      </c>
    </row>
    <row r="19141" spans="1:14" x14ac:dyDescent="0.25">
      <c r="A19141" s="1" t="s">
        <v>370</v>
      </c>
      <c r="B19141" s="2" t="s">
        <v>38</v>
      </c>
      <c r="C19141" s="2" t="s">
        <v>926</v>
      </c>
      <c r="D19141" s="2" t="s">
        <v>17912</v>
      </c>
      <c r="E19141" s="2" t="s">
        <v>14979</v>
      </c>
      <c r="F19141" s="2">
        <v>45111603</v>
      </c>
      <c r="G19141" s="2" t="s">
        <v>490</v>
      </c>
      <c r="H19141" s="2">
        <v>9</v>
      </c>
      <c r="I19141" s="2">
        <v>3</v>
      </c>
      <c r="J19141" s="2">
        <v>10</v>
      </c>
      <c r="K19141" s="2">
        <v>9</v>
      </c>
      <c r="L19141" s="3">
        <v>53092500.003000006</v>
      </c>
      <c r="M19141" s="2" t="s">
        <v>0</v>
      </c>
      <c r="N19141" s="4" t="s">
        <v>17385</v>
      </c>
    </row>
    <row r="19142" spans="1:14" x14ac:dyDescent="0.25">
      <c r="A19142" s="1" t="s">
        <v>370</v>
      </c>
      <c r="B19142" s="2" t="s">
        <v>60</v>
      </c>
      <c r="C19142" s="2" t="s">
        <v>60</v>
      </c>
      <c r="D19142" s="2" t="s">
        <v>61</v>
      </c>
      <c r="E19142" s="2" t="s">
        <v>14980</v>
      </c>
      <c r="F19142" s="2">
        <v>49121503</v>
      </c>
      <c r="G19142" s="2" t="s">
        <v>490</v>
      </c>
      <c r="H19142" s="2">
        <v>9</v>
      </c>
      <c r="I19142" s="2">
        <v>3</v>
      </c>
      <c r="J19142" s="2">
        <v>16</v>
      </c>
      <c r="K19142" s="2">
        <v>1</v>
      </c>
      <c r="L19142" s="3">
        <v>39312177.82</v>
      </c>
      <c r="M19142" s="2" t="s">
        <v>20</v>
      </c>
      <c r="N19142" s="4" t="s">
        <v>21</v>
      </c>
    </row>
    <row r="19143" spans="1:14" x14ac:dyDescent="0.25">
      <c r="A19143" s="1" t="s">
        <v>370</v>
      </c>
      <c r="B19143" s="2" t="s">
        <v>60</v>
      </c>
      <c r="C19143" s="2" t="s">
        <v>60</v>
      </c>
      <c r="D19143" s="2" t="s">
        <v>61</v>
      </c>
      <c r="E19143" s="2" t="s">
        <v>14981</v>
      </c>
      <c r="F19143" s="2">
        <v>52131602</v>
      </c>
      <c r="G19143" s="2" t="s">
        <v>490</v>
      </c>
      <c r="H19143" s="2">
        <v>9</v>
      </c>
      <c r="I19143" s="2">
        <v>3</v>
      </c>
      <c r="J19143" s="2">
        <v>16</v>
      </c>
      <c r="K19143" s="2">
        <v>32</v>
      </c>
      <c r="L19143" s="3">
        <v>6365186.2400000002</v>
      </c>
      <c r="M19143" s="2" t="s">
        <v>0</v>
      </c>
      <c r="N19143" s="4" t="s">
        <v>21</v>
      </c>
    </row>
    <row r="19144" spans="1:14" x14ac:dyDescent="0.25">
      <c r="A19144" s="1" t="s">
        <v>370</v>
      </c>
      <c r="B19144" s="2" t="s">
        <v>60</v>
      </c>
      <c r="C19144" s="2" t="s">
        <v>60</v>
      </c>
      <c r="D19144" s="2" t="s">
        <v>61</v>
      </c>
      <c r="E19144" s="2" t="s">
        <v>14982</v>
      </c>
      <c r="F19144" s="2">
        <v>52131602</v>
      </c>
      <c r="G19144" s="2" t="s">
        <v>490</v>
      </c>
      <c r="H19144" s="2">
        <v>9</v>
      </c>
      <c r="I19144" s="2">
        <v>3</v>
      </c>
      <c r="J19144" s="2">
        <v>16</v>
      </c>
      <c r="K19144" s="2">
        <v>8</v>
      </c>
      <c r="L19144" s="3">
        <v>1619209.2</v>
      </c>
      <c r="M19144" s="2" t="s">
        <v>0</v>
      </c>
      <c r="N19144" s="4" t="s">
        <v>21</v>
      </c>
    </row>
    <row r="19145" spans="1:14" x14ac:dyDescent="0.25">
      <c r="A19145" s="1" t="s">
        <v>370</v>
      </c>
      <c r="B19145" s="2" t="s">
        <v>60</v>
      </c>
      <c r="C19145" s="2" t="s">
        <v>60</v>
      </c>
      <c r="D19145" s="2" t="s">
        <v>61</v>
      </c>
      <c r="E19145" s="2" t="s">
        <v>14983</v>
      </c>
      <c r="F19145" s="2">
        <v>52131602</v>
      </c>
      <c r="G19145" s="2" t="s">
        <v>490</v>
      </c>
      <c r="H19145" s="2">
        <v>9</v>
      </c>
      <c r="I19145" s="2">
        <v>3</v>
      </c>
      <c r="J19145" s="2">
        <v>16</v>
      </c>
      <c r="K19145" s="2">
        <v>4</v>
      </c>
      <c r="L19145" s="3">
        <v>251256.6</v>
      </c>
      <c r="M19145" s="2" t="s">
        <v>0</v>
      </c>
      <c r="N19145" s="4" t="s">
        <v>21</v>
      </c>
    </row>
    <row r="19146" spans="1:14" x14ac:dyDescent="0.25">
      <c r="A19146" s="1" t="s">
        <v>370</v>
      </c>
      <c r="B19146" s="2" t="s">
        <v>60</v>
      </c>
      <c r="C19146" s="2" t="s">
        <v>60</v>
      </c>
      <c r="D19146" s="2" t="s">
        <v>61</v>
      </c>
      <c r="E19146" s="2" t="s">
        <v>14984</v>
      </c>
      <c r="F19146" s="2">
        <v>52131602</v>
      </c>
      <c r="G19146" s="2" t="s">
        <v>490</v>
      </c>
      <c r="H19146" s="2">
        <v>9</v>
      </c>
      <c r="I19146" s="2">
        <v>3</v>
      </c>
      <c r="J19146" s="2">
        <v>16</v>
      </c>
      <c r="K19146" s="2">
        <v>4</v>
      </c>
      <c r="L19146" s="3">
        <v>842448.6</v>
      </c>
      <c r="M19146" s="2" t="s">
        <v>0</v>
      </c>
      <c r="N19146" s="4" t="s">
        <v>21</v>
      </c>
    </row>
    <row r="19147" spans="1:14" x14ac:dyDescent="0.25">
      <c r="A19147" s="1" t="s">
        <v>370</v>
      </c>
      <c r="B19147" s="2" t="s">
        <v>60</v>
      </c>
      <c r="C19147" s="2" t="s">
        <v>60</v>
      </c>
      <c r="D19147" s="2" t="s">
        <v>61</v>
      </c>
      <c r="E19147" s="2" t="s">
        <v>14985</v>
      </c>
      <c r="F19147" s="2">
        <v>52131602</v>
      </c>
      <c r="G19147" s="2" t="s">
        <v>490</v>
      </c>
      <c r="H19147" s="2">
        <v>9</v>
      </c>
      <c r="I19147" s="2">
        <v>3</v>
      </c>
      <c r="J19147" s="2">
        <v>16</v>
      </c>
      <c r="K19147" s="2">
        <v>4</v>
      </c>
      <c r="L19147" s="3">
        <v>678395.2</v>
      </c>
      <c r="M19147" s="2" t="s">
        <v>0</v>
      </c>
      <c r="N19147" s="4" t="s">
        <v>21</v>
      </c>
    </row>
    <row r="19148" spans="1:14" x14ac:dyDescent="0.25">
      <c r="A19148" s="1" t="s">
        <v>370</v>
      </c>
      <c r="B19148" s="2" t="s">
        <v>60</v>
      </c>
      <c r="C19148" s="2" t="s">
        <v>60</v>
      </c>
      <c r="D19148" s="2" t="s">
        <v>61</v>
      </c>
      <c r="E19148" s="2" t="s">
        <v>14986</v>
      </c>
      <c r="F19148" s="2">
        <v>52131602</v>
      </c>
      <c r="G19148" s="2" t="s">
        <v>490</v>
      </c>
      <c r="H19148" s="2">
        <v>9</v>
      </c>
      <c r="I19148" s="2">
        <v>3</v>
      </c>
      <c r="J19148" s="2">
        <v>16</v>
      </c>
      <c r="K19148" s="2">
        <v>19</v>
      </c>
      <c r="L19148" s="3">
        <v>1673207.83</v>
      </c>
      <c r="M19148" s="2" t="s">
        <v>0</v>
      </c>
      <c r="N19148" s="4" t="s">
        <v>21</v>
      </c>
    </row>
    <row r="19149" spans="1:14" x14ac:dyDescent="0.25">
      <c r="A19149" s="1" t="s">
        <v>370</v>
      </c>
      <c r="B19149" s="2" t="s">
        <v>60</v>
      </c>
      <c r="C19149" s="2" t="s">
        <v>60</v>
      </c>
      <c r="D19149" s="2" t="s">
        <v>61</v>
      </c>
      <c r="E19149" s="2" t="s">
        <v>14987</v>
      </c>
      <c r="F19149" s="2">
        <v>52131602</v>
      </c>
      <c r="G19149" s="2" t="s">
        <v>490</v>
      </c>
      <c r="H19149" s="2">
        <v>9</v>
      </c>
      <c r="I19149" s="2">
        <v>3</v>
      </c>
      <c r="J19149" s="2">
        <v>16</v>
      </c>
      <c r="K19149" s="2">
        <v>8</v>
      </c>
      <c r="L19149" s="3">
        <v>1596218.4</v>
      </c>
      <c r="M19149" s="2" t="s">
        <v>0</v>
      </c>
      <c r="N19149" s="4" t="s">
        <v>21</v>
      </c>
    </row>
    <row r="19150" spans="1:14" x14ac:dyDescent="0.25">
      <c r="A19150" s="1" t="s">
        <v>370</v>
      </c>
      <c r="B19150" s="2" t="s">
        <v>103</v>
      </c>
      <c r="C19150" s="2" t="s">
        <v>104</v>
      </c>
      <c r="D19150" s="2" t="s">
        <v>105</v>
      </c>
      <c r="E19150" s="2" t="s">
        <v>14988</v>
      </c>
      <c r="F19150" s="2">
        <v>52131501</v>
      </c>
      <c r="G19150" s="2" t="s">
        <v>490</v>
      </c>
      <c r="H19150" s="2">
        <v>9</v>
      </c>
      <c r="I19150" s="2">
        <v>3</v>
      </c>
      <c r="J19150" s="2">
        <v>16</v>
      </c>
      <c r="K19150" s="2">
        <v>72</v>
      </c>
      <c r="L19150" s="3">
        <v>2142000</v>
      </c>
      <c r="M19150" s="2" t="s">
        <v>0</v>
      </c>
      <c r="N19150" s="4" t="s">
        <v>21</v>
      </c>
    </row>
    <row r="19151" spans="1:14" x14ac:dyDescent="0.25">
      <c r="A19151" s="1" t="s">
        <v>370</v>
      </c>
      <c r="B19151" s="2" t="s">
        <v>76</v>
      </c>
      <c r="C19151" s="2" t="s">
        <v>6181</v>
      </c>
      <c r="D19151" s="2" t="s">
        <v>18018</v>
      </c>
      <c r="E19151" s="2" t="s">
        <v>14989</v>
      </c>
      <c r="F19151" s="2">
        <v>52131602</v>
      </c>
      <c r="G19151" s="2" t="s">
        <v>490</v>
      </c>
      <c r="H19151" s="2">
        <v>9</v>
      </c>
      <c r="I19151" s="2">
        <v>3</v>
      </c>
      <c r="J19151" s="2">
        <v>16</v>
      </c>
      <c r="K19151" s="2">
        <v>4</v>
      </c>
      <c r="L19151" s="3">
        <v>837522</v>
      </c>
      <c r="M19151" s="2" t="s">
        <v>0</v>
      </c>
      <c r="N19151" s="4" t="s">
        <v>21</v>
      </c>
    </row>
    <row r="19152" spans="1:14" x14ac:dyDescent="0.25">
      <c r="A19152" s="1" t="s">
        <v>370</v>
      </c>
      <c r="B19152" s="2" t="s">
        <v>76</v>
      </c>
      <c r="C19152" s="2" t="s">
        <v>6181</v>
      </c>
      <c r="D19152" s="2" t="s">
        <v>18018</v>
      </c>
      <c r="E19152" s="2" t="s">
        <v>14990</v>
      </c>
      <c r="F19152" s="2">
        <v>52131602</v>
      </c>
      <c r="G19152" s="2" t="s">
        <v>490</v>
      </c>
      <c r="H19152" s="2">
        <v>9</v>
      </c>
      <c r="I19152" s="2">
        <v>3</v>
      </c>
      <c r="J19152" s="2">
        <v>16</v>
      </c>
      <c r="K19152" s="2">
        <v>4</v>
      </c>
      <c r="L19152" s="3">
        <v>1404081</v>
      </c>
      <c r="M19152" s="2" t="s">
        <v>0</v>
      </c>
      <c r="N19152" s="4" t="s">
        <v>21</v>
      </c>
    </row>
    <row r="19153" spans="1:14" x14ac:dyDescent="0.25">
      <c r="A19153" s="1" t="s">
        <v>370</v>
      </c>
      <c r="B19153" s="2" t="s">
        <v>76</v>
      </c>
      <c r="C19153" s="2" t="s">
        <v>6181</v>
      </c>
      <c r="D19153" s="2" t="s">
        <v>18018</v>
      </c>
      <c r="E19153" s="2" t="s">
        <v>14991</v>
      </c>
      <c r="F19153" s="2">
        <v>52131602</v>
      </c>
      <c r="G19153" s="2" t="s">
        <v>490</v>
      </c>
      <c r="H19153" s="2">
        <v>9</v>
      </c>
      <c r="I19153" s="2">
        <v>3</v>
      </c>
      <c r="J19153" s="2">
        <v>16</v>
      </c>
      <c r="K19153" s="2">
        <v>4</v>
      </c>
      <c r="L19153" s="3">
        <v>2261309.4</v>
      </c>
      <c r="M19153" s="2" t="s">
        <v>0</v>
      </c>
      <c r="N19153" s="4" t="s">
        <v>21</v>
      </c>
    </row>
    <row r="19154" spans="1:14" x14ac:dyDescent="0.25">
      <c r="A19154" s="1" t="s">
        <v>370</v>
      </c>
      <c r="B19154" s="2" t="s">
        <v>76</v>
      </c>
      <c r="C19154" s="2" t="s">
        <v>6181</v>
      </c>
      <c r="D19154" s="2" t="s">
        <v>18018</v>
      </c>
      <c r="E19154" s="2" t="s">
        <v>14992</v>
      </c>
      <c r="F19154" s="2">
        <v>52131602</v>
      </c>
      <c r="G19154" s="2" t="s">
        <v>490</v>
      </c>
      <c r="H19154" s="2">
        <v>9</v>
      </c>
      <c r="I19154" s="2">
        <v>3</v>
      </c>
      <c r="J19154" s="2">
        <v>16</v>
      </c>
      <c r="K19154" s="2">
        <v>2</v>
      </c>
      <c r="L19154" s="3">
        <v>587086.5</v>
      </c>
      <c r="M19154" s="2" t="s">
        <v>0</v>
      </c>
      <c r="N19154" s="4" t="s">
        <v>21</v>
      </c>
    </row>
    <row r="19155" spans="1:14" x14ac:dyDescent="0.25">
      <c r="A19155" s="1" t="s">
        <v>370</v>
      </c>
      <c r="B19155" s="2" t="s">
        <v>76</v>
      </c>
      <c r="C19155" s="2" t="s">
        <v>6181</v>
      </c>
      <c r="D19155" s="2" t="s">
        <v>18018</v>
      </c>
      <c r="E19155" s="2" t="s">
        <v>14993</v>
      </c>
      <c r="F19155" s="2">
        <v>52131602</v>
      </c>
      <c r="G19155" s="2" t="s">
        <v>490</v>
      </c>
      <c r="H19155" s="2">
        <v>9</v>
      </c>
      <c r="I19155" s="2">
        <v>3</v>
      </c>
      <c r="J19155" s="2">
        <v>16</v>
      </c>
      <c r="K19155" s="2">
        <v>6</v>
      </c>
      <c r="L19155" s="3">
        <v>1995273</v>
      </c>
      <c r="M19155" s="2" t="s">
        <v>0</v>
      </c>
      <c r="N19155" s="4" t="s">
        <v>21</v>
      </c>
    </row>
    <row r="19156" spans="1:14" x14ac:dyDescent="0.25">
      <c r="A19156" s="1" t="s">
        <v>370</v>
      </c>
      <c r="B19156" s="2" t="s">
        <v>189</v>
      </c>
      <c r="C19156" s="2" t="s">
        <v>2626</v>
      </c>
      <c r="D19156" s="2" t="s">
        <v>17961</v>
      </c>
      <c r="E19156" s="2" t="s">
        <v>14994</v>
      </c>
      <c r="F19156" s="2">
        <v>72102900</v>
      </c>
      <c r="G19156" s="2" t="s">
        <v>490</v>
      </c>
      <c r="H19156" s="2">
        <v>9</v>
      </c>
      <c r="I19156" s="2">
        <v>3</v>
      </c>
      <c r="J19156" s="2">
        <v>16</v>
      </c>
      <c r="K19156" s="2">
        <v>1</v>
      </c>
      <c r="L19156" s="3">
        <v>40000000</v>
      </c>
      <c r="M19156" s="2" t="s">
        <v>20</v>
      </c>
      <c r="N19156" s="4" t="s">
        <v>21</v>
      </c>
    </row>
    <row r="19157" spans="1:14" x14ac:dyDescent="0.25">
      <c r="A19157" s="1" t="s">
        <v>370</v>
      </c>
      <c r="B19157" s="2" t="s">
        <v>38</v>
      </c>
      <c r="C19157" s="2" t="s">
        <v>39</v>
      </c>
      <c r="D19157" s="2" t="s">
        <v>40</v>
      </c>
      <c r="E19157" s="2" t="s">
        <v>14995</v>
      </c>
      <c r="F19157" s="2">
        <v>52161505</v>
      </c>
      <c r="G19157" s="2" t="s">
        <v>490</v>
      </c>
      <c r="H19157" s="2">
        <v>9</v>
      </c>
      <c r="I19157" s="2">
        <v>3</v>
      </c>
      <c r="J19157" s="2">
        <v>16</v>
      </c>
      <c r="K19157" s="2">
        <v>5</v>
      </c>
      <c r="L19157" s="3">
        <v>6630917</v>
      </c>
      <c r="M19157" s="2" t="s">
        <v>0</v>
      </c>
      <c r="N19157" s="4" t="s">
        <v>21</v>
      </c>
    </row>
    <row r="19158" spans="1:14" x14ac:dyDescent="0.25">
      <c r="A19158" s="1" t="s">
        <v>370</v>
      </c>
      <c r="B19158" s="2" t="s">
        <v>38</v>
      </c>
      <c r="C19158" s="2" t="s">
        <v>39</v>
      </c>
      <c r="D19158" s="2" t="s">
        <v>40</v>
      </c>
      <c r="E19158" s="2" t="s">
        <v>14237</v>
      </c>
      <c r="F19158" s="2">
        <v>52161505</v>
      </c>
      <c r="G19158" s="2" t="s">
        <v>490</v>
      </c>
      <c r="H19158" s="2">
        <v>9</v>
      </c>
      <c r="I19158" s="2">
        <v>3</v>
      </c>
      <c r="J19158" s="2">
        <v>16</v>
      </c>
      <c r="K19158" s="2">
        <v>5</v>
      </c>
      <c r="L19158" s="3">
        <v>21200000</v>
      </c>
      <c r="M19158" s="2" t="s">
        <v>0</v>
      </c>
      <c r="N19158" s="4" t="s">
        <v>21</v>
      </c>
    </row>
    <row r="19159" spans="1:14" x14ac:dyDescent="0.25">
      <c r="A19159" s="1" t="s">
        <v>370</v>
      </c>
      <c r="B19159" s="2" t="s">
        <v>28</v>
      </c>
      <c r="C19159" s="2" t="s">
        <v>29</v>
      </c>
      <c r="D19159" s="2" t="s">
        <v>30</v>
      </c>
      <c r="E19159" s="2" t="s">
        <v>14996</v>
      </c>
      <c r="F19159" s="2">
        <v>24131504</v>
      </c>
      <c r="G19159" s="2" t="s">
        <v>490</v>
      </c>
      <c r="H19159" s="2">
        <v>9</v>
      </c>
      <c r="I19159" s="2">
        <v>3</v>
      </c>
      <c r="J19159" s="2">
        <v>10</v>
      </c>
      <c r="K19159" s="2">
        <v>1</v>
      </c>
      <c r="L19159" s="3">
        <v>68103700</v>
      </c>
      <c r="M19159" s="2" t="s">
        <v>0</v>
      </c>
      <c r="N19159" s="4" t="s">
        <v>21</v>
      </c>
    </row>
    <row r="19160" spans="1:14" x14ac:dyDescent="0.25">
      <c r="A19160" s="1" t="s">
        <v>370</v>
      </c>
      <c r="B19160" s="2" t="s">
        <v>28</v>
      </c>
      <c r="C19160" s="2" t="s">
        <v>29</v>
      </c>
      <c r="D19160" s="2" t="s">
        <v>30</v>
      </c>
      <c r="E19160" s="2" t="s">
        <v>14997</v>
      </c>
      <c r="F19160" s="2">
        <v>40101701</v>
      </c>
      <c r="G19160" s="2" t="s">
        <v>490</v>
      </c>
      <c r="H19160" s="2">
        <v>9</v>
      </c>
      <c r="I19160" s="2">
        <v>3</v>
      </c>
      <c r="J19160" s="2">
        <v>16</v>
      </c>
      <c r="K19160" s="2">
        <v>1</v>
      </c>
      <c r="L19160" s="3">
        <v>92200000</v>
      </c>
      <c r="M19160" s="2" t="s">
        <v>0</v>
      </c>
      <c r="N19160" s="4" t="s">
        <v>21</v>
      </c>
    </row>
    <row r="19161" spans="1:14" x14ac:dyDescent="0.25">
      <c r="A19161" s="1" t="s">
        <v>370</v>
      </c>
      <c r="B19161" s="2" t="s">
        <v>76</v>
      </c>
      <c r="C19161" s="2" t="s">
        <v>83</v>
      </c>
      <c r="D19161" s="2" t="s">
        <v>84</v>
      </c>
      <c r="E19161" s="2" t="s">
        <v>14998</v>
      </c>
      <c r="F19161" s="2">
        <v>12131601</v>
      </c>
      <c r="G19161" s="2" t="s">
        <v>490</v>
      </c>
      <c r="H19161" s="2">
        <v>9</v>
      </c>
      <c r="I19161" s="2">
        <v>3</v>
      </c>
      <c r="J19161" s="2">
        <v>16</v>
      </c>
      <c r="K19161" s="2">
        <v>1</v>
      </c>
      <c r="L19161" s="3">
        <v>480000</v>
      </c>
      <c r="M19161" s="2" t="s">
        <v>0</v>
      </c>
      <c r="N19161" s="4" t="s">
        <v>21</v>
      </c>
    </row>
    <row r="19162" spans="1:14" x14ac:dyDescent="0.25">
      <c r="A19162" s="1" t="s">
        <v>370</v>
      </c>
      <c r="B19162" s="2" t="s">
        <v>76</v>
      </c>
      <c r="C19162" s="2" t="s">
        <v>83</v>
      </c>
      <c r="D19162" s="2" t="s">
        <v>84</v>
      </c>
      <c r="E19162" s="2" t="s">
        <v>14999</v>
      </c>
      <c r="F19162" s="2">
        <v>12131601</v>
      </c>
      <c r="G19162" s="2" t="s">
        <v>490</v>
      </c>
      <c r="H19162" s="2">
        <v>9</v>
      </c>
      <c r="I19162" s="2">
        <v>3</v>
      </c>
      <c r="J19162" s="2">
        <v>16</v>
      </c>
      <c r="K19162" s="2">
        <v>250</v>
      </c>
      <c r="L19162" s="3">
        <v>3015000</v>
      </c>
      <c r="M19162" s="2" t="s">
        <v>0</v>
      </c>
      <c r="N19162" s="4" t="s">
        <v>21</v>
      </c>
    </row>
    <row r="19163" spans="1:14" x14ac:dyDescent="0.25">
      <c r="A19163" s="1" t="s">
        <v>370</v>
      </c>
      <c r="B19163" s="2" t="s">
        <v>76</v>
      </c>
      <c r="C19163" s="2" t="s">
        <v>83</v>
      </c>
      <c r="D19163" s="2" t="s">
        <v>84</v>
      </c>
      <c r="E19163" s="2" t="s">
        <v>15000</v>
      </c>
      <c r="F19163" s="2">
        <v>12131601</v>
      </c>
      <c r="G19163" s="2" t="s">
        <v>490</v>
      </c>
      <c r="H19163" s="2">
        <v>9</v>
      </c>
      <c r="I19163" s="2">
        <v>3</v>
      </c>
      <c r="J19163" s="2">
        <v>16</v>
      </c>
      <c r="K19163" s="2">
        <v>100</v>
      </c>
      <c r="L19163" s="3">
        <v>1900000</v>
      </c>
      <c r="M19163" s="2" t="s">
        <v>0</v>
      </c>
      <c r="N19163" s="4" t="s">
        <v>21</v>
      </c>
    </row>
    <row r="19164" spans="1:14" x14ac:dyDescent="0.25">
      <c r="A19164" s="1" t="s">
        <v>370</v>
      </c>
      <c r="B19164" s="2" t="s">
        <v>113</v>
      </c>
      <c r="C19164" s="2" t="s">
        <v>113</v>
      </c>
      <c r="D19164" s="2" t="s">
        <v>114</v>
      </c>
      <c r="E19164" s="2" t="s">
        <v>15001</v>
      </c>
      <c r="F19164" s="2">
        <v>52152005</v>
      </c>
      <c r="G19164" s="2" t="s">
        <v>490</v>
      </c>
      <c r="H19164" s="2">
        <v>9</v>
      </c>
      <c r="I19164" s="2">
        <v>3</v>
      </c>
      <c r="J19164" s="2">
        <v>10</v>
      </c>
      <c r="K19164" s="2">
        <v>10</v>
      </c>
      <c r="L19164" s="3">
        <v>410000</v>
      </c>
      <c r="M19164" s="2" t="s">
        <v>0</v>
      </c>
      <c r="N19164" s="4" t="s">
        <v>21</v>
      </c>
    </row>
    <row r="19165" spans="1:14" x14ac:dyDescent="0.25">
      <c r="A19165" s="1" t="s">
        <v>370</v>
      </c>
      <c r="B19165" s="2" t="s">
        <v>113</v>
      </c>
      <c r="C19165" s="2" t="s">
        <v>113</v>
      </c>
      <c r="D19165" s="2" t="s">
        <v>114</v>
      </c>
      <c r="E19165" s="2" t="s">
        <v>15002</v>
      </c>
      <c r="F19165" s="2">
        <v>52152005</v>
      </c>
      <c r="G19165" s="2" t="s">
        <v>490</v>
      </c>
      <c r="H19165" s="2">
        <v>9</v>
      </c>
      <c r="I19165" s="2">
        <v>3</v>
      </c>
      <c r="J19165" s="2">
        <v>10</v>
      </c>
      <c r="K19165" s="2">
        <v>11</v>
      </c>
      <c r="L19165" s="3">
        <v>475200</v>
      </c>
      <c r="M19165" s="2" t="s">
        <v>0</v>
      </c>
      <c r="N19165" s="4" t="s">
        <v>21</v>
      </c>
    </row>
    <row r="19166" spans="1:14" x14ac:dyDescent="0.25">
      <c r="A19166" s="1" t="s">
        <v>370</v>
      </c>
      <c r="B19166" s="2" t="s">
        <v>113</v>
      </c>
      <c r="C19166" s="2" t="s">
        <v>113</v>
      </c>
      <c r="D19166" s="2" t="s">
        <v>114</v>
      </c>
      <c r="E19166" s="2" t="s">
        <v>15003</v>
      </c>
      <c r="F19166" s="2">
        <v>52152004</v>
      </c>
      <c r="G19166" s="2" t="s">
        <v>490</v>
      </c>
      <c r="H19166" s="2">
        <v>9</v>
      </c>
      <c r="I19166" s="2">
        <v>3</v>
      </c>
      <c r="J19166" s="2">
        <v>10</v>
      </c>
      <c r="K19166" s="2">
        <v>10</v>
      </c>
      <c r="L19166" s="3">
        <v>344000</v>
      </c>
      <c r="M19166" s="2" t="s">
        <v>0</v>
      </c>
      <c r="N19166" s="4" t="s">
        <v>21</v>
      </c>
    </row>
    <row r="19167" spans="1:14" x14ac:dyDescent="0.25">
      <c r="A19167" s="1" t="s">
        <v>370</v>
      </c>
      <c r="B19167" s="2" t="s">
        <v>113</v>
      </c>
      <c r="C19167" s="2" t="s">
        <v>113</v>
      </c>
      <c r="D19167" s="2" t="s">
        <v>114</v>
      </c>
      <c r="E19167" s="2" t="s">
        <v>15004</v>
      </c>
      <c r="F19167" s="2">
        <v>52152003</v>
      </c>
      <c r="G19167" s="2" t="s">
        <v>490</v>
      </c>
      <c r="H19167" s="2">
        <v>9</v>
      </c>
      <c r="I19167" s="2">
        <v>3</v>
      </c>
      <c r="J19167" s="2">
        <v>10</v>
      </c>
      <c r="K19167" s="2">
        <v>120</v>
      </c>
      <c r="L19167" s="3">
        <v>1980000</v>
      </c>
      <c r="M19167" s="2" t="s">
        <v>0</v>
      </c>
      <c r="N19167" s="4" t="s">
        <v>21</v>
      </c>
    </row>
    <row r="19168" spans="1:14" x14ac:dyDescent="0.25">
      <c r="A19168" s="1" t="s">
        <v>370</v>
      </c>
      <c r="B19168" s="2" t="s">
        <v>113</v>
      </c>
      <c r="C19168" s="2" t="s">
        <v>113</v>
      </c>
      <c r="D19168" s="2" t="s">
        <v>114</v>
      </c>
      <c r="E19168" s="2" t="s">
        <v>15005</v>
      </c>
      <c r="F19168" s="2">
        <v>52152003</v>
      </c>
      <c r="G19168" s="2" t="s">
        <v>490</v>
      </c>
      <c r="H19168" s="2">
        <v>9</v>
      </c>
      <c r="I19168" s="2">
        <v>3</v>
      </c>
      <c r="J19168" s="2">
        <v>10</v>
      </c>
      <c r="K19168" s="2">
        <v>130</v>
      </c>
      <c r="L19168" s="3">
        <v>2145000</v>
      </c>
      <c r="M19168" s="2" t="s">
        <v>0</v>
      </c>
      <c r="N19168" s="4" t="s">
        <v>21</v>
      </c>
    </row>
    <row r="19169" spans="1:14" x14ac:dyDescent="0.25">
      <c r="A19169" s="1" t="s">
        <v>370</v>
      </c>
      <c r="B19169" s="2" t="s">
        <v>113</v>
      </c>
      <c r="C19169" s="2" t="s">
        <v>113</v>
      </c>
      <c r="D19169" s="2" t="s">
        <v>114</v>
      </c>
      <c r="E19169" s="2" t="s">
        <v>15006</v>
      </c>
      <c r="F19169" s="2">
        <v>52151704</v>
      </c>
      <c r="G19169" s="2" t="s">
        <v>490</v>
      </c>
      <c r="H19169" s="2">
        <v>9</v>
      </c>
      <c r="I19169" s="2">
        <v>3</v>
      </c>
      <c r="J19169" s="2">
        <v>10</v>
      </c>
      <c r="K19169" s="2">
        <v>40</v>
      </c>
      <c r="L19169" s="3">
        <v>156000</v>
      </c>
      <c r="M19169" s="2" t="s">
        <v>0</v>
      </c>
      <c r="N19169" s="4" t="s">
        <v>21</v>
      </c>
    </row>
    <row r="19170" spans="1:14" x14ac:dyDescent="0.25">
      <c r="A19170" s="1" t="s">
        <v>370</v>
      </c>
      <c r="B19170" s="2" t="s">
        <v>113</v>
      </c>
      <c r="C19170" s="2" t="s">
        <v>113</v>
      </c>
      <c r="D19170" s="2" t="s">
        <v>114</v>
      </c>
      <c r="E19170" s="2" t="s">
        <v>15007</v>
      </c>
      <c r="F19170" s="2">
        <v>52151702</v>
      </c>
      <c r="G19170" s="2" t="s">
        <v>490</v>
      </c>
      <c r="H19170" s="2">
        <v>9</v>
      </c>
      <c r="I19170" s="2">
        <v>3</v>
      </c>
      <c r="J19170" s="2">
        <v>10</v>
      </c>
      <c r="K19170" s="2">
        <v>130</v>
      </c>
      <c r="L19170" s="3">
        <v>614250</v>
      </c>
      <c r="M19170" s="2" t="s">
        <v>0</v>
      </c>
      <c r="N19170" s="4" t="s">
        <v>21</v>
      </c>
    </row>
    <row r="19171" spans="1:14" x14ac:dyDescent="0.25">
      <c r="A19171" s="1" t="s">
        <v>370</v>
      </c>
      <c r="B19171" s="2" t="s">
        <v>113</v>
      </c>
      <c r="C19171" s="2" t="s">
        <v>113</v>
      </c>
      <c r="D19171" s="2" t="s">
        <v>114</v>
      </c>
      <c r="E19171" s="2" t="s">
        <v>15008</v>
      </c>
      <c r="F19171" s="2">
        <v>52151703</v>
      </c>
      <c r="G19171" s="2" t="s">
        <v>490</v>
      </c>
      <c r="H19171" s="2">
        <v>9</v>
      </c>
      <c r="I19171" s="2">
        <v>3</v>
      </c>
      <c r="J19171" s="2">
        <v>10</v>
      </c>
      <c r="K19171" s="2">
        <v>131</v>
      </c>
      <c r="L19171" s="3">
        <v>537100</v>
      </c>
      <c r="M19171" s="2" t="s">
        <v>0</v>
      </c>
      <c r="N19171" s="4" t="s">
        <v>21</v>
      </c>
    </row>
    <row r="19172" spans="1:14" x14ac:dyDescent="0.25">
      <c r="A19172" s="1" t="s">
        <v>370</v>
      </c>
      <c r="B19172" s="2" t="s">
        <v>113</v>
      </c>
      <c r="C19172" s="2" t="s">
        <v>113</v>
      </c>
      <c r="D19172" s="2" t="s">
        <v>114</v>
      </c>
      <c r="E19172" s="2" t="s">
        <v>15009</v>
      </c>
      <c r="F19172" s="2">
        <v>52151704</v>
      </c>
      <c r="G19172" s="2" t="s">
        <v>490</v>
      </c>
      <c r="H19172" s="2">
        <v>9</v>
      </c>
      <c r="I19172" s="2">
        <v>3</v>
      </c>
      <c r="J19172" s="2">
        <v>10</v>
      </c>
      <c r="K19172" s="2">
        <v>100</v>
      </c>
      <c r="L19172" s="3">
        <v>348673.43</v>
      </c>
      <c r="M19172" s="2" t="s">
        <v>0</v>
      </c>
      <c r="N19172" s="4" t="s">
        <v>21</v>
      </c>
    </row>
    <row r="19173" spans="1:14" x14ac:dyDescent="0.25">
      <c r="A19173" s="1" t="s">
        <v>370</v>
      </c>
      <c r="B19173" s="2" t="s">
        <v>113</v>
      </c>
      <c r="C19173" s="2" t="s">
        <v>113</v>
      </c>
      <c r="D19173" s="2" t="s">
        <v>114</v>
      </c>
      <c r="E19173" s="2" t="s">
        <v>15001</v>
      </c>
      <c r="F19173" s="2">
        <v>52152005</v>
      </c>
      <c r="G19173" s="2" t="s">
        <v>490</v>
      </c>
      <c r="H19173" s="2">
        <v>9</v>
      </c>
      <c r="I19173" s="2">
        <v>3</v>
      </c>
      <c r="J19173" s="2">
        <v>16</v>
      </c>
      <c r="K19173" s="2">
        <v>123</v>
      </c>
      <c r="L19173" s="3">
        <v>5043000</v>
      </c>
      <c r="M19173" s="2" t="s">
        <v>0</v>
      </c>
      <c r="N19173" s="4" t="s">
        <v>21</v>
      </c>
    </row>
    <row r="19174" spans="1:14" x14ac:dyDescent="0.25">
      <c r="A19174" s="1" t="s">
        <v>370</v>
      </c>
      <c r="B19174" s="2" t="s">
        <v>113</v>
      </c>
      <c r="C19174" s="2" t="s">
        <v>113</v>
      </c>
      <c r="D19174" s="2" t="s">
        <v>114</v>
      </c>
      <c r="E19174" s="2" t="s">
        <v>15002</v>
      </c>
      <c r="F19174" s="2">
        <v>52152005</v>
      </c>
      <c r="G19174" s="2" t="s">
        <v>490</v>
      </c>
      <c r="H19174" s="2">
        <v>9</v>
      </c>
      <c r="I19174" s="2">
        <v>3</v>
      </c>
      <c r="J19174" s="2">
        <v>16</v>
      </c>
      <c r="K19174" s="2">
        <v>122</v>
      </c>
      <c r="L19174" s="3">
        <v>5270400</v>
      </c>
      <c r="M19174" s="2" t="s">
        <v>0</v>
      </c>
      <c r="N19174" s="4" t="s">
        <v>21</v>
      </c>
    </row>
    <row r="19175" spans="1:14" x14ac:dyDescent="0.25">
      <c r="A19175" s="1" t="s">
        <v>370</v>
      </c>
      <c r="B19175" s="2" t="s">
        <v>113</v>
      </c>
      <c r="C19175" s="2" t="s">
        <v>113</v>
      </c>
      <c r="D19175" s="2" t="s">
        <v>114</v>
      </c>
      <c r="E19175" s="2" t="s">
        <v>15003</v>
      </c>
      <c r="F19175" s="2">
        <v>52152004</v>
      </c>
      <c r="G19175" s="2" t="s">
        <v>490</v>
      </c>
      <c r="H19175" s="2">
        <v>9</v>
      </c>
      <c r="I19175" s="2">
        <v>3</v>
      </c>
      <c r="J19175" s="2">
        <v>16</v>
      </c>
      <c r="K19175" s="2">
        <v>123</v>
      </c>
      <c r="L19175" s="3">
        <v>4231200</v>
      </c>
      <c r="M19175" s="2" t="s">
        <v>0</v>
      </c>
      <c r="N19175" s="4" t="s">
        <v>21</v>
      </c>
    </row>
    <row r="19176" spans="1:14" x14ac:dyDescent="0.25">
      <c r="A19176" s="1" t="s">
        <v>370</v>
      </c>
      <c r="B19176" s="2" t="s">
        <v>113</v>
      </c>
      <c r="C19176" s="2" t="s">
        <v>113</v>
      </c>
      <c r="D19176" s="2" t="s">
        <v>114</v>
      </c>
      <c r="E19176" s="2" t="s">
        <v>15004</v>
      </c>
      <c r="F19176" s="2">
        <v>52152003</v>
      </c>
      <c r="G19176" s="2" t="s">
        <v>490</v>
      </c>
      <c r="H19176" s="2">
        <v>9</v>
      </c>
      <c r="I19176" s="2">
        <v>3</v>
      </c>
      <c r="J19176" s="2">
        <v>16</v>
      </c>
      <c r="K19176" s="2">
        <v>12</v>
      </c>
      <c r="L19176" s="3">
        <v>198000</v>
      </c>
      <c r="M19176" s="2" t="s">
        <v>0</v>
      </c>
      <c r="N19176" s="4" t="s">
        <v>21</v>
      </c>
    </row>
    <row r="19177" spans="1:14" x14ac:dyDescent="0.25">
      <c r="A19177" s="1" t="s">
        <v>370</v>
      </c>
      <c r="B19177" s="2" t="s">
        <v>113</v>
      </c>
      <c r="C19177" s="2" t="s">
        <v>113</v>
      </c>
      <c r="D19177" s="2" t="s">
        <v>114</v>
      </c>
      <c r="E19177" s="2" t="s">
        <v>15005</v>
      </c>
      <c r="F19177" s="2">
        <v>52152003</v>
      </c>
      <c r="G19177" s="2" t="s">
        <v>490</v>
      </c>
      <c r="H19177" s="2">
        <v>9</v>
      </c>
      <c r="I19177" s="2">
        <v>3</v>
      </c>
      <c r="J19177" s="2">
        <v>16</v>
      </c>
      <c r="K19177" s="2">
        <v>2</v>
      </c>
      <c r="L19177" s="3">
        <v>33000</v>
      </c>
      <c r="M19177" s="2" t="s">
        <v>0</v>
      </c>
      <c r="N19177" s="4" t="s">
        <v>21</v>
      </c>
    </row>
    <row r="19178" spans="1:14" x14ac:dyDescent="0.25">
      <c r="A19178" s="1" t="s">
        <v>370</v>
      </c>
      <c r="B19178" s="2" t="s">
        <v>113</v>
      </c>
      <c r="C19178" s="2" t="s">
        <v>113</v>
      </c>
      <c r="D19178" s="2" t="s">
        <v>114</v>
      </c>
      <c r="E19178" s="2" t="s">
        <v>15006</v>
      </c>
      <c r="F19178" s="2">
        <v>52151704</v>
      </c>
      <c r="G19178" s="2" t="s">
        <v>490</v>
      </c>
      <c r="H19178" s="2">
        <v>9</v>
      </c>
      <c r="I19178" s="2">
        <v>3</v>
      </c>
      <c r="J19178" s="2">
        <v>16</v>
      </c>
      <c r="K19178" s="2">
        <v>91</v>
      </c>
      <c r="L19178" s="3">
        <v>354900</v>
      </c>
      <c r="M19178" s="2" t="s">
        <v>0</v>
      </c>
      <c r="N19178" s="4" t="s">
        <v>21</v>
      </c>
    </row>
    <row r="19179" spans="1:14" x14ac:dyDescent="0.25">
      <c r="A19179" s="1" t="s">
        <v>370</v>
      </c>
      <c r="B19179" s="2" t="s">
        <v>113</v>
      </c>
      <c r="C19179" s="2" t="s">
        <v>113</v>
      </c>
      <c r="D19179" s="2" t="s">
        <v>114</v>
      </c>
      <c r="E19179" s="2" t="s">
        <v>15009</v>
      </c>
      <c r="F19179" s="2">
        <v>52151704</v>
      </c>
      <c r="G19179" s="2" t="s">
        <v>490</v>
      </c>
      <c r="H19179" s="2">
        <v>9</v>
      </c>
      <c r="I19179" s="2">
        <v>3</v>
      </c>
      <c r="J19179" s="2">
        <v>16</v>
      </c>
      <c r="K19179" s="2">
        <v>1</v>
      </c>
      <c r="L19179" s="3">
        <v>1850</v>
      </c>
      <c r="M19179" s="2" t="s">
        <v>0</v>
      </c>
      <c r="N19179" s="4" t="s">
        <v>21</v>
      </c>
    </row>
    <row r="19180" spans="1:14" x14ac:dyDescent="0.25">
      <c r="A19180" s="1" t="s">
        <v>370</v>
      </c>
      <c r="B19180" s="2" t="s">
        <v>113</v>
      </c>
      <c r="C19180" s="2" t="s">
        <v>113</v>
      </c>
      <c r="D19180" s="2" t="s">
        <v>114</v>
      </c>
      <c r="E19180" s="2" t="s">
        <v>15010</v>
      </c>
      <c r="F19180" s="2">
        <v>52151704</v>
      </c>
      <c r="G19180" s="2" t="s">
        <v>490</v>
      </c>
      <c r="H19180" s="2">
        <v>9</v>
      </c>
      <c r="I19180" s="2">
        <v>3</v>
      </c>
      <c r="J19180" s="2">
        <v>16</v>
      </c>
      <c r="K19180" s="2">
        <v>62</v>
      </c>
      <c r="L19180" s="3">
        <v>217000</v>
      </c>
      <c r="M19180" s="2" t="s">
        <v>0</v>
      </c>
      <c r="N19180" s="4" t="s">
        <v>21</v>
      </c>
    </row>
    <row r="19181" spans="1:14" x14ac:dyDescent="0.25">
      <c r="A19181" s="1" t="s">
        <v>370</v>
      </c>
      <c r="B19181" s="2" t="s">
        <v>113</v>
      </c>
      <c r="C19181" s="2" t="s">
        <v>113</v>
      </c>
      <c r="D19181" s="2" t="s">
        <v>114</v>
      </c>
      <c r="E19181" s="2" t="s">
        <v>15011</v>
      </c>
      <c r="F19181" s="2">
        <v>52151704</v>
      </c>
      <c r="G19181" s="2" t="s">
        <v>490</v>
      </c>
      <c r="H19181" s="2">
        <v>9</v>
      </c>
      <c r="I19181" s="2">
        <v>3</v>
      </c>
      <c r="J19181" s="2">
        <v>16</v>
      </c>
      <c r="K19181" s="2">
        <v>62</v>
      </c>
      <c r="L19181" s="3">
        <v>241800</v>
      </c>
      <c r="M19181" s="2" t="s">
        <v>0</v>
      </c>
      <c r="N19181" s="4" t="s">
        <v>21</v>
      </c>
    </row>
    <row r="19182" spans="1:14" x14ac:dyDescent="0.25">
      <c r="A19182" s="1" t="s">
        <v>370</v>
      </c>
      <c r="B19182" s="2" t="s">
        <v>113</v>
      </c>
      <c r="C19182" s="2" t="s">
        <v>113</v>
      </c>
      <c r="D19182" s="2" t="s">
        <v>114</v>
      </c>
      <c r="E19182" s="2" t="s">
        <v>15012</v>
      </c>
      <c r="F19182" s="2">
        <v>52151703</v>
      </c>
      <c r="G19182" s="2" t="s">
        <v>490</v>
      </c>
      <c r="H19182" s="2">
        <v>9</v>
      </c>
      <c r="I19182" s="2">
        <v>3</v>
      </c>
      <c r="J19182" s="2">
        <v>16</v>
      </c>
      <c r="K19182" s="2">
        <v>62</v>
      </c>
      <c r="L19182" s="3">
        <v>254200</v>
      </c>
      <c r="M19182" s="2" t="s">
        <v>0</v>
      </c>
      <c r="N19182" s="4" t="s">
        <v>21</v>
      </c>
    </row>
    <row r="19183" spans="1:14" x14ac:dyDescent="0.25">
      <c r="A19183" s="1" t="s">
        <v>370</v>
      </c>
      <c r="B19183" s="2" t="s">
        <v>113</v>
      </c>
      <c r="C19183" s="2" t="s">
        <v>113</v>
      </c>
      <c r="D19183" s="2" t="s">
        <v>114</v>
      </c>
      <c r="E19183" s="2" t="s">
        <v>15013</v>
      </c>
      <c r="F19183" s="2">
        <v>52151702</v>
      </c>
      <c r="G19183" s="2" t="s">
        <v>490</v>
      </c>
      <c r="H19183" s="2">
        <v>9</v>
      </c>
      <c r="I19183" s="2">
        <v>3</v>
      </c>
      <c r="J19183" s="2">
        <v>16</v>
      </c>
      <c r="K19183" s="2">
        <v>62</v>
      </c>
      <c r="L19183" s="3">
        <v>292950</v>
      </c>
      <c r="M19183" s="2" t="s">
        <v>0</v>
      </c>
      <c r="N19183" s="4" t="s">
        <v>21</v>
      </c>
    </row>
    <row r="19184" spans="1:14" x14ac:dyDescent="0.25">
      <c r="A19184" s="1" t="s">
        <v>370</v>
      </c>
      <c r="B19184" s="2" t="s">
        <v>86</v>
      </c>
      <c r="C19184" s="2" t="s">
        <v>93</v>
      </c>
      <c r="D19184" s="2" t="s">
        <v>94</v>
      </c>
      <c r="E19184" s="2" t="s">
        <v>19040</v>
      </c>
      <c r="F19184" s="2">
        <v>48101915</v>
      </c>
      <c r="G19184" s="2" t="s">
        <v>490</v>
      </c>
      <c r="H19184" s="2">
        <v>9</v>
      </c>
      <c r="I19184" s="2">
        <v>3</v>
      </c>
      <c r="J19184" s="2">
        <v>16</v>
      </c>
      <c r="K19184" s="2">
        <v>150</v>
      </c>
      <c r="L19184" s="3">
        <v>1650000</v>
      </c>
      <c r="M19184" s="2" t="s">
        <v>0</v>
      </c>
      <c r="N19184" s="4" t="s">
        <v>21</v>
      </c>
    </row>
    <row r="19185" spans="1:14" x14ac:dyDescent="0.25">
      <c r="A19185" s="1" t="s">
        <v>370</v>
      </c>
      <c r="B19185" s="2" t="s">
        <v>1851</v>
      </c>
      <c r="C19185" s="2" t="s">
        <v>1852</v>
      </c>
      <c r="D19185" s="2" t="s">
        <v>17941</v>
      </c>
      <c r="E19185" s="2" t="s">
        <v>15014</v>
      </c>
      <c r="F19185" s="2">
        <v>56141602</v>
      </c>
      <c r="G19185" s="2" t="s">
        <v>490</v>
      </c>
      <c r="H19185" s="2">
        <v>9</v>
      </c>
      <c r="I19185" s="2">
        <v>3</v>
      </c>
      <c r="J19185" s="2">
        <v>16</v>
      </c>
      <c r="K19185" s="2">
        <v>51</v>
      </c>
      <c r="L19185" s="3">
        <v>122400</v>
      </c>
      <c r="M19185" s="2" t="s">
        <v>0</v>
      </c>
      <c r="N19185" s="4" t="s">
        <v>21</v>
      </c>
    </row>
    <row r="19186" spans="1:14" x14ac:dyDescent="0.25">
      <c r="A19186" s="1" t="s">
        <v>370</v>
      </c>
      <c r="B19186" s="2" t="s">
        <v>1851</v>
      </c>
      <c r="C19186" s="2" t="s">
        <v>1867</v>
      </c>
      <c r="D19186" s="2" t="s">
        <v>17942</v>
      </c>
      <c r="E19186" s="2" t="s">
        <v>15015</v>
      </c>
      <c r="F19186" s="2">
        <v>52152004</v>
      </c>
      <c r="G19186" s="2" t="s">
        <v>490</v>
      </c>
      <c r="H19186" s="2">
        <v>9</v>
      </c>
      <c r="I19186" s="2">
        <v>3</v>
      </c>
      <c r="J19186" s="2">
        <v>16</v>
      </c>
      <c r="K19186" s="2">
        <v>49</v>
      </c>
      <c r="L19186" s="3">
        <v>1004500</v>
      </c>
      <c r="M19186" s="2" t="s">
        <v>0</v>
      </c>
      <c r="N19186" s="4" t="s">
        <v>21</v>
      </c>
    </row>
    <row r="19187" spans="1:14" x14ac:dyDescent="0.25">
      <c r="A19187" s="1" t="s">
        <v>370</v>
      </c>
      <c r="B19187" s="2" t="s">
        <v>1851</v>
      </c>
      <c r="C19187" s="2" t="s">
        <v>1867</v>
      </c>
      <c r="D19187" s="2" t="s">
        <v>17942</v>
      </c>
      <c r="E19187" s="2" t="s">
        <v>15016</v>
      </c>
      <c r="F19187" s="2">
        <v>52152004</v>
      </c>
      <c r="G19187" s="2" t="s">
        <v>490</v>
      </c>
      <c r="H19187" s="2">
        <v>9</v>
      </c>
      <c r="I19187" s="2">
        <v>3</v>
      </c>
      <c r="J19187" s="2">
        <v>16</v>
      </c>
      <c r="K19187" s="2">
        <v>50</v>
      </c>
      <c r="L19187" s="3">
        <v>895000</v>
      </c>
      <c r="M19187" s="2" t="s">
        <v>0</v>
      </c>
      <c r="N19187" s="4" t="s">
        <v>21</v>
      </c>
    </row>
    <row r="19188" spans="1:14" x14ac:dyDescent="0.25">
      <c r="A19188" s="1" t="s">
        <v>370</v>
      </c>
      <c r="B19188" s="2" t="s">
        <v>1851</v>
      </c>
      <c r="C19188" s="2" t="s">
        <v>1867</v>
      </c>
      <c r="D19188" s="2" t="s">
        <v>17942</v>
      </c>
      <c r="E19188" s="2" t="s">
        <v>15017</v>
      </c>
      <c r="F19188" s="2">
        <v>52152005</v>
      </c>
      <c r="G19188" s="2" t="s">
        <v>490</v>
      </c>
      <c r="H19188" s="2">
        <v>9</v>
      </c>
      <c r="I19188" s="2">
        <v>3</v>
      </c>
      <c r="J19188" s="2">
        <v>16</v>
      </c>
      <c r="K19188" s="2">
        <v>50</v>
      </c>
      <c r="L19188" s="3">
        <v>775000</v>
      </c>
      <c r="M19188" s="2" t="s">
        <v>0</v>
      </c>
      <c r="N19188" s="4" t="s">
        <v>21</v>
      </c>
    </row>
    <row r="19189" spans="1:14" x14ac:dyDescent="0.25">
      <c r="A19189" s="1" t="s">
        <v>370</v>
      </c>
      <c r="B19189" s="2" t="s">
        <v>1851</v>
      </c>
      <c r="C19189" s="2" t="s">
        <v>1867</v>
      </c>
      <c r="D19189" s="2" t="s">
        <v>17942</v>
      </c>
      <c r="E19189" s="2" t="s">
        <v>15018</v>
      </c>
      <c r="F19189" s="2">
        <v>52152004</v>
      </c>
      <c r="G19189" s="2" t="s">
        <v>490</v>
      </c>
      <c r="H19189" s="2">
        <v>9</v>
      </c>
      <c r="I19189" s="2">
        <v>3</v>
      </c>
      <c r="J19189" s="2">
        <v>16</v>
      </c>
      <c r="K19189" s="2">
        <v>50</v>
      </c>
      <c r="L19189" s="3">
        <v>675000</v>
      </c>
      <c r="M19189" s="2" t="s">
        <v>0</v>
      </c>
      <c r="N19189" s="4" t="s">
        <v>21</v>
      </c>
    </row>
    <row r="19190" spans="1:14" x14ac:dyDescent="0.25">
      <c r="A19190" s="1" t="s">
        <v>370</v>
      </c>
      <c r="B19190" s="2" t="s">
        <v>189</v>
      </c>
      <c r="C19190" s="2" t="s">
        <v>2626</v>
      </c>
      <c r="D19190" s="2" t="s">
        <v>17961</v>
      </c>
      <c r="E19190" s="2" t="s">
        <v>15019</v>
      </c>
      <c r="F19190" s="2">
        <v>72121400</v>
      </c>
      <c r="G19190" s="2" t="s">
        <v>490</v>
      </c>
      <c r="H19190" s="2">
        <v>9</v>
      </c>
      <c r="I19190" s="2">
        <v>3</v>
      </c>
      <c r="J19190" s="2">
        <v>16</v>
      </c>
      <c r="K19190" s="2">
        <v>1</v>
      </c>
      <c r="L19190" s="3">
        <v>61900000</v>
      </c>
      <c r="M19190" s="2" t="s">
        <v>20</v>
      </c>
      <c r="N19190" s="4" t="s">
        <v>21</v>
      </c>
    </row>
    <row r="19191" spans="1:14" x14ac:dyDescent="0.25">
      <c r="A19191" s="1" t="s">
        <v>370</v>
      </c>
      <c r="B19191" s="2" t="s">
        <v>86</v>
      </c>
      <c r="C19191" s="2" t="s">
        <v>93</v>
      </c>
      <c r="D19191" s="2" t="s">
        <v>94</v>
      </c>
      <c r="E19191" s="2" t="s">
        <v>11148</v>
      </c>
      <c r="F19191" s="2">
        <v>55121704</v>
      </c>
      <c r="G19191" s="2" t="s">
        <v>490</v>
      </c>
      <c r="H19191" s="2">
        <v>9</v>
      </c>
      <c r="I19191" s="2">
        <v>3</v>
      </c>
      <c r="J19191" s="2">
        <v>16</v>
      </c>
      <c r="K19191" s="2">
        <v>28</v>
      </c>
      <c r="L19191" s="3">
        <v>4125800</v>
      </c>
      <c r="M19191" s="2" t="s">
        <v>0</v>
      </c>
      <c r="N19191" s="4" t="s">
        <v>21</v>
      </c>
    </row>
    <row r="19192" spans="1:14" x14ac:dyDescent="0.25">
      <c r="A19192" s="1" t="s">
        <v>370</v>
      </c>
      <c r="B19192" s="2" t="s">
        <v>86</v>
      </c>
      <c r="C19192" s="2" t="s">
        <v>93</v>
      </c>
      <c r="D19192" s="2" t="s">
        <v>94</v>
      </c>
      <c r="E19192" s="2" t="s">
        <v>15020</v>
      </c>
      <c r="F19192" s="2">
        <v>24141500</v>
      </c>
      <c r="G19192" s="2" t="s">
        <v>490</v>
      </c>
      <c r="H19192" s="2">
        <v>9</v>
      </c>
      <c r="I19192" s="2">
        <v>3</v>
      </c>
      <c r="J19192" s="2">
        <v>16</v>
      </c>
      <c r="K19192" s="2">
        <v>15</v>
      </c>
      <c r="L19192" s="3">
        <v>865380</v>
      </c>
      <c r="M19192" s="2" t="s">
        <v>0</v>
      </c>
      <c r="N19192" s="4" t="s">
        <v>21</v>
      </c>
    </row>
    <row r="19193" spans="1:14" x14ac:dyDescent="0.25">
      <c r="A19193" s="1" t="s">
        <v>370</v>
      </c>
      <c r="B19193" s="2" t="s">
        <v>86</v>
      </c>
      <c r="C19193" s="2" t="s">
        <v>93</v>
      </c>
      <c r="D19193" s="2" t="s">
        <v>94</v>
      </c>
      <c r="E19193" s="2" t="s">
        <v>15021</v>
      </c>
      <c r="F19193" s="2">
        <v>46161508</v>
      </c>
      <c r="G19193" s="2" t="s">
        <v>490</v>
      </c>
      <c r="H19193" s="2">
        <v>9</v>
      </c>
      <c r="I19193" s="2">
        <v>3</v>
      </c>
      <c r="J19193" s="2">
        <v>16</v>
      </c>
      <c r="K19193" s="2">
        <v>100</v>
      </c>
      <c r="L19193" s="3">
        <v>3000000</v>
      </c>
      <c r="M19193" s="2" t="s">
        <v>0</v>
      </c>
      <c r="N19193" s="4" t="s">
        <v>21</v>
      </c>
    </row>
    <row r="19194" spans="1:14" x14ac:dyDescent="0.25">
      <c r="A19194" s="1" t="s">
        <v>370</v>
      </c>
      <c r="B19194" s="2" t="s">
        <v>378</v>
      </c>
      <c r="C19194" s="2" t="s">
        <v>2536</v>
      </c>
      <c r="D19194" s="2" t="s">
        <v>17956</v>
      </c>
      <c r="E19194" s="2" t="s">
        <v>15022</v>
      </c>
      <c r="F19194" s="2">
        <v>39111610</v>
      </c>
      <c r="G19194" s="2" t="s">
        <v>490</v>
      </c>
      <c r="H19194" s="2">
        <v>9</v>
      </c>
      <c r="I19194" s="2">
        <v>3</v>
      </c>
      <c r="J19194" s="2">
        <v>16</v>
      </c>
      <c r="K19194" s="2">
        <v>6</v>
      </c>
      <c r="L19194" s="3">
        <v>390000</v>
      </c>
      <c r="M19194" s="2" t="s">
        <v>0</v>
      </c>
      <c r="N19194" s="4" t="s">
        <v>21</v>
      </c>
    </row>
    <row r="19195" spans="1:14" x14ac:dyDescent="0.25">
      <c r="A19195" s="1" t="s">
        <v>370</v>
      </c>
      <c r="B19195" s="2" t="s">
        <v>28</v>
      </c>
      <c r="C19195" s="2" t="s">
        <v>29</v>
      </c>
      <c r="D19195" s="2" t="s">
        <v>30</v>
      </c>
      <c r="E19195" s="2" t="s">
        <v>14199</v>
      </c>
      <c r="F19195" s="2">
        <v>40101701</v>
      </c>
      <c r="G19195" s="2" t="s">
        <v>490</v>
      </c>
      <c r="H19195" s="2">
        <v>9</v>
      </c>
      <c r="I19195" s="2">
        <v>3</v>
      </c>
      <c r="J19195" s="2">
        <v>16</v>
      </c>
      <c r="K19195" s="2">
        <v>2</v>
      </c>
      <c r="L19195" s="3">
        <v>3938236</v>
      </c>
      <c r="M19195" s="2" t="s">
        <v>0</v>
      </c>
      <c r="N19195" s="4" t="s">
        <v>21</v>
      </c>
    </row>
    <row r="19196" spans="1:14" x14ac:dyDescent="0.25">
      <c r="A19196" s="1" t="s">
        <v>370</v>
      </c>
      <c r="B19196" s="2" t="s">
        <v>28</v>
      </c>
      <c r="C19196" s="2" t="s">
        <v>29</v>
      </c>
      <c r="D19196" s="2" t="s">
        <v>30</v>
      </c>
      <c r="E19196" s="2" t="s">
        <v>14189</v>
      </c>
      <c r="F19196" s="2">
        <v>40101701</v>
      </c>
      <c r="G19196" s="2" t="s">
        <v>490</v>
      </c>
      <c r="H19196" s="2">
        <v>9</v>
      </c>
      <c r="I19196" s="2">
        <v>3</v>
      </c>
      <c r="J19196" s="2">
        <v>16</v>
      </c>
      <c r="K19196" s="2">
        <v>4</v>
      </c>
      <c r="L19196" s="3">
        <v>11061764</v>
      </c>
      <c r="M19196" s="2" t="s">
        <v>0</v>
      </c>
      <c r="N19196" s="4" t="s">
        <v>21</v>
      </c>
    </row>
    <row r="19197" spans="1:14" x14ac:dyDescent="0.25">
      <c r="A19197" s="1" t="s">
        <v>370</v>
      </c>
      <c r="B19197" s="2" t="s">
        <v>15</v>
      </c>
      <c r="C19197" s="2" t="s">
        <v>22</v>
      </c>
      <c r="D19197" s="2" t="s">
        <v>23</v>
      </c>
      <c r="E19197" s="2" t="s">
        <v>15023</v>
      </c>
      <c r="F19197" s="2">
        <v>53102505</v>
      </c>
      <c r="G19197" s="2" t="s">
        <v>490</v>
      </c>
      <c r="H19197" s="2">
        <v>9</v>
      </c>
      <c r="I19197" s="2">
        <v>3</v>
      </c>
      <c r="J19197" s="2">
        <v>16</v>
      </c>
      <c r="K19197" s="2">
        <v>10</v>
      </c>
      <c r="L19197" s="3">
        <v>19500000</v>
      </c>
      <c r="M19197" s="2" t="s">
        <v>0</v>
      </c>
      <c r="N19197" s="4" t="s">
        <v>21</v>
      </c>
    </row>
    <row r="19198" spans="1:14" x14ac:dyDescent="0.25">
      <c r="A19198" s="1" t="s">
        <v>370</v>
      </c>
      <c r="B19198" s="2" t="s">
        <v>15</v>
      </c>
      <c r="C19198" s="2" t="s">
        <v>22</v>
      </c>
      <c r="D19198" s="2" t="s">
        <v>23</v>
      </c>
      <c r="E19198" s="2" t="s">
        <v>15024</v>
      </c>
      <c r="F19198" s="2">
        <v>56101519</v>
      </c>
      <c r="G19198" s="2" t="s">
        <v>490</v>
      </c>
      <c r="H19198" s="2">
        <v>9</v>
      </c>
      <c r="I19198" s="2">
        <v>3</v>
      </c>
      <c r="J19198" s="2">
        <v>16</v>
      </c>
      <c r="K19198" s="2">
        <v>10</v>
      </c>
      <c r="L19198" s="3">
        <v>5500000</v>
      </c>
      <c r="M19198" s="2" t="s">
        <v>0</v>
      </c>
      <c r="N19198" s="4" t="s">
        <v>21</v>
      </c>
    </row>
    <row r="19199" spans="1:14" x14ac:dyDescent="0.25">
      <c r="A19199" s="1" t="s">
        <v>370</v>
      </c>
      <c r="B19199" s="2" t="s">
        <v>15</v>
      </c>
      <c r="C19199" s="2" t="s">
        <v>22</v>
      </c>
      <c r="D19199" s="2" t="s">
        <v>23</v>
      </c>
      <c r="E19199" s="2" t="s">
        <v>15025</v>
      </c>
      <c r="F19199" s="2">
        <v>56101522</v>
      </c>
      <c r="G19199" s="2" t="s">
        <v>490</v>
      </c>
      <c r="H19199" s="2">
        <v>9</v>
      </c>
      <c r="I19199" s="2">
        <v>3</v>
      </c>
      <c r="J19199" s="2">
        <v>16</v>
      </c>
      <c r="K19199" s="2">
        <v>40</v>
      </c>
      <c r="L19199" s="3">
        <v>10000000</v>
      </c>
      <c r="M19199" s="2" t="s">
        <v>0</v>
      </c>
      <c r="N19199" s="4" t="s">
        <v>21</v>
      </c>
    </row>
    <row r="19200" spans="1:14" x14ac:dyDescent="0.25">
      <c r="A19200" s="1" t="s">
        <v>370</v>
      </c>
      <c r="B19200" s="2" t="s">
        <v>189</v>
      </c>
      <c r="C19200" s="2" t="s">
        <v>2639</v>
      </c>
      <c r="D19200" s="2" t="s">
        <v>17963</v>
      </c>
      <c r="E19200" s="2" t="s">
        <v>15026</v>
      </c>
      <c r="F19200" s="2">
        <v>72154022</v>
      </c>
      <c r="G19200" s="2" t="s">
        <v>490</v>
      </c>
      <c r="H19200" s="2">
        <v>9</v>
      </c>
      <c r="I19200" s="2">
        <v>3</v>
      </c>
      <c r="J19200" s="2">
        <v>16</v>
      </c>
      <c r="K19200" s="2">
        <v>1</v>
      </c>
      <c r="L19200" s="3">
        <v>21000000</v>
      </c>
      <c r="M19200" s="2" t="s">
        <v>20</v>
      </c>
      <c r="N19200" s="4" t="s">
        <v>21</v>
      </c>
    </row>
    <row r="19201" spans="1:14" x14ac:dyDescent="0.25">
      <c r="A19201" s="1" t="s">
        <v>370</v>
      </c>
      <c r="B19201" s="2" t="s">
        <v>189</v>
      </c>
      <c r="C19201" s="2" t="s">
        <v>190</v>
      </c>
      <c r="D19201" s="2" t="s">
        <v>191</v>
      </c>
      <c r="E19201" s="2" t="s">
        <v>15027</v>
      </c>
      <c r="F19201" s="2">
        <v>72151704</v>
      </c>
      <c r="G19201" s="2" t="s">
        <v>490</v>
      </c>
      <c r="H19201" s="2">
        <v>9</v>
      </c>
      <c r="I19201" s="2">
        <v>3</v>
      </c>
      <c r="J19201" s="2">
        <v>16</v>
      </c>
      <c r="K19201" s="2">
        <v>1</v>
      </c>
      <c r="L19201" s="3">
        <v>34400000</v>
      </c>
      <c r="M19201" s="2" t="s">
        <v>20</v>
      </c>
      <c r="N19201" s="4" t="s">
        <v>21</v>
      </c>
    </row>
    <row r="19202" spans="1:14" x14ac:dyDescent="0.25">
      <c r="A19202" s="1" t="s">
        <v>370</v>
      </c>
      <c r="B19202" s="2" t="s">
        <v>189</v>
      </c>
      <c r="C19202" s="2" t="s">
        <v>2626</v>
      </c>
      <c r="D19202" s="2" t="s">
        <v>17961</v>
      </c>
      <c r="E19202" s="2" t="s">
        <v>15028</v>
      </c>
      <c r="F19202" s="2">
        <v>72102900</v>
      </c>
      <c r="G19202" s="2" t="s">
        <v>490</v>
      </c>
      <c r="H19202" s="2">
        <v>9</v>
      </c>
      <c r="I19202" s="2">
        <v>3</v>
      </c>
      <c r="J19202" s="2">
        <v>16</v>
      </c>
      <c r="K19202" s="2">
        <v>1</v>
      </c>
      <c r="L19202" s="3">
        <v>51957520.310000002</v>
      </c>
      <c r="M19202" s="2" t="s">
        <v>20</v>
      </c>
      <c r="N19202" s="4" t="s">
        <v>21</v>
      </c>
    </row>
    <row r="19203" spans="1:14" x14ac:dyDescent="0.25">
      <c r="A19203" s="1" t="s">
        <v>370</v>
      </c>
      <c r="B19203" s="2" t="s">
        <v>1851</v>
      </c>
      <c r="C19203" s="2" t="s">
        <v>1852</v>
      </c>
      <c r="D19203" s="2" t="s">
        <v>17941</v>
      </c>
      <c r="E19203" s="2" t="s">
        <v>19041</v>
      </c>
      <c r="F19203" s="2">
        <v>11151517</v>
      </c>
      <c r="G19203" s="2" t="s">
        <v>490</v>
      </c>
      <c r="H19203" s="2">
        <v>9</v>
      </c>
      <c r="I19203" s="2">
        <v>3</v>
      </c>
      <c r="J19203" s="2">
        <v>10</v>
      </c>
      <c r="K19203" s="2">
        <v>1</v>
      </c>
      <c r="L19203" s="3">
        <v>627000</v>
      </c>
      <c r="M19203" s="2" t="s">
        <v>20</v>
      </c>
      <c r="N19203" s="4" t="s">
        <v>21</v>
      </c>
    </row>
    <row r="19204" spans="1:14" x14ac:dyDescent="0.25">
      <c r="A19204" s="1" t="s">
        <v>370</v>
      </c>
      <c r="B19204" s="2" t="s">
        <v>1851</v>
      </c>
      <c r="C19204" s="2" t="s">
        <v>1852</v>
      </c>
      <c r="D19204" s="2" t="s">
        <v>17941</v>
      </c>
      <c r="E19204" s="2" t="s">
        <v>19042</v>
      </c>
      <c r="F19204" s="2">
        <v>11151517</v>
      </c>
      <c r="G19204" s="2" t="s">
        <v>490</v>
      </c>
      <c r="H19204" s="2">
        <v>9</v>
      </c>
      <c r="I19204" s="2">
        <v>3</v>
      </c>
      <c r="J19204" s="2">
        <v>10</v>
      </c>
      <c r="K19204" s="2">
        <v>1</v>
      </c>
      <c r="L19204" s="3">
        <v>462000</v>
      </c>
      <c r="M19204" s="2" t="s">
        <v>20</v>
      </c>
      <c r="N19204" s="4" t="s">
        <v>21</v>
      </c>
    </row>
    <row r="19205" spans="1:14" x14ac:dyDescent="0.25">
      <c r="A19205" s="1" t="s">
        <v>370</v>
      </c>
      <c r="B19205" s="2" t="s">
        <v>1851</v>
      </c>
      <c r="C19205" s="2" t="s">
        <v>1852</v>
      </c>
      <c r="D19205" s="2" t="s">
        <v>17941</v>
      </c>
      <c r="E19205" s="2" t="s">
        <v>19043</v>
      </c>
      <c r="F19205" s="2">
        <v>11151517</v>
      </c>
      <c r="G19205" s="2" t="s">
        <v>490</v>
      </c>
      <c r="H19205" s="2">
        <v>9</v>
      </c>
      <c r="I19205" s="2">
        <v>3</v>
      </c>
      <c r="J19205" s="2">
        <v>10</v>
      </c>
      <c r="K19205" s="2">
        <v>1</v>
      </c>
      <c r="L19205" s="3">
        <v>1195195</v>
      </c>
      <c r="M19205" s="2" t="s">
        <v>20</v>
      </c>
      <c r="N19205" s="4" t="s">
        <v>21</v>
      </c>
    </row>
    <row r="19206" spans="1:14" x14ac:dyDescent="0.25">
      <c r="A19206" s="1" t="s">
        <v>370</v>
      </c>
      <c r="B19206" s="2" t="s">
        <v>1851</v>
      </c>
      <c r="C19206" s="2" t="s">
        <v>1852</v>
      </c>
      <c r="D19206" s="2" t="s">
        <v>17941</v>
      </c>
      <c r="E19206" s="2" t="s">
        <v>15029</v>
      </c>
      <c r="F19206" s="2">
        <v>11151517</v>
      </c>
      <c r="G19206" s="2" t="s">
        <v>490</v>
      </c>
      <c r="H19206" s="2">
        <v>9</v>
      </c>
      <c r="I19206" s="2">
        <v>3</v>
      </c>
      <c r="J19206" s="2">
        <v>10</v>
      </c>
      <c r="K19206" s="2">
        <v>1</v>
      </c>
      <c r="L19206" s="3">
        <v>750000</v>
      </c>
      <c r="M19206" s="2" t="s">
        <v>20</v>
      </c>
      <c r="N19206" s="4" t="s">
        <v>21</v>
      </c>
    </row>
    <row r="19207" spans="1:14" x14ac:dyDescent="0.25">
      <c r="A19207" s="1" t="s">
        <v>370</v>
      </c>
      <c r="B19207" s="2" t="s">
        <v>86</v>
      </c>
      <c r="C19207" s="2" t="s">
        <v>87</v>
      </c>
      <c r="D19207" s="2" t="s">
        <v>88</v>
      </c>
      <c r="E19207" s="2" t="s">
        <v>19044</v>
      </c>
      <c r="F19207" s="2">
        <v>53121601</v>
      </c>
      <c r="G19207" s="2" t="s">
        <v>490</v>
      </c>
      <c r="H19207" s="2">
        <v>9</v>
      </c>
      <c r="I19207" s="2">
        <v>3</v>
      </c>
      <c r="J19207" s="2">
        <v>10</v>
      </c>
      <c r="K19207" s="2">
        <v>1</v>
      </c>
      <c r="L19207" s="3">
        <v>1040157</v>
      </c>
      <c r="M19207" s="2" t="s">
        <v>20</v>
      </c>
      <c r="N19207" s="4" t="s">
        <v>21</v>
      </c>
    </row>
    <row r="19208" spans="1:14" x14ac:dyDescent="0.25">
      <c r="A19208" s="1" t="s">
        <v>370</v>
      </c>
      <c r="B19208" s="2" t="s">
        <v>2970</v>
      </c>
      <c r="C19208" s="2" t="s">
        <v>15030</v>
      </c>
      <c r="D19208" s="2" t="s">
        <v>18078</v>
      </c>
      <c r="E19208" s="2" t="s">
        <v>19045</v>
      </c>
      <c r="F19208" s="2">
        <v>13102013</v>
      </c>
      <c r="G19208" s="2" t="s">
        <v>490</v>
      </c>
      <c r="H19208" s="2">
        <v>9</v>
      </c>
      <c r="I19208" s="2">
        <v>3</v>
      </c>
      <c r="J19208" s="2">
        <v>10</v>
      </c>
      <c r="K19208" s="2">
        <v>1</v>
      </c>
      <c r="L19208" s="3">
        <v>10950000</v>
      </c>
      <c r="M19208" s="2" t="s">
        <v>20</v>
      </c>
      <c r="N19208" s="4" t="s">
        <v>21</v>
      </c>
    </row>
    <row r="19209" spans="1:14" x14ac:dyDescent="0.25">
      <c r="A19209" s="1" t="s">
        <v>370</v>
      </c>
      <c r="B19209" s="2" t="s">
        <v>60</v>
      </c>
      <c r="C19209" s="2" t="s">
        <v>60</v>
      </c>
      <c r="D19209" s="2" t="s">
        <v>61</v>
      </c>
      <c r="E19209" s="2" t="s">
        <v>15031</v>
      </c>
      <c r="F19209" s="2">
        <v>52121504</v>
      </c>
      <c r="G19209" s="2" t="s">
        <v>490</v>
      </c>
      <c r="H19209" s="2">
        <v>10</v>
      </c>
      <c r="I19209" s="2">
        <v>2</v>
      </c>
      <c r="J19209" s="2">
        <v>16</v>
      </c>
      <c r="K19209" s="2">
        <v>8</v>
      </c>
      <c r="L19209" s="3">
        <v>656000</v>
      </c>
      <c r="M19209" s="2" t="s">
        <v>0</v>
      </c>
      <c r="N19209" s="4" t="s">
        <v>21</v>
      </c>
    </row>
    <row r="19210" spans="1:14" x14ac:dyDescent="0.25">
      <c r="A19210" s="1" t="s">
        <v>370</v>
      </c>
      <c r="B19210" s="2" t="s">
        <v>60</v>
      </c>
      <c r="C19210" s="2" t="s">
        <v>60</v>
      </c>
      <c r="D19210" s="2" t="s">
        <v>61</v>
      </c>
      <c r="E19210" s="2" t="s">
        <v>15032</v>
      </c>
      <c r="F19210" s="2">
        <v>52121504</v>
      </c>
      <c r="G19210" s="2" t="s">
        <v>490</v>
      </c>
      <c r="H19210" s="2">
        <v>10</v>
      </c>
      <c r="I19210" s="2">
        <v>2</v>
      </c>
      <c r="J19210" s="2">
        <v>16</v>
      </c>
      <c r="K19210" s="2">
        <v>48</v>
      </c>
      <c r="L19210" s="3">
        <v>4163115.84</v>
      </c>
      <c r="M19210" s="2" t="s">
        <v>0</v>
      </c>
      <c r="N19210" s="4" t="s">
        <v>21</v>
      </c>
    </row>
    <row r="19211" spans="1:14" x14ac:dyDescent="0.25">
      <c r="A19211" s="1" t="s">
        <v>370</v>
      </c>
      <c r="B19211" s="2" t="s">
        <v>60</v>
      </c>
      <c r="C19211" s="2" t="s">
        <v>60</v>
      </c>
      <c r="D19211" s="2" t="s">
        <v>61</v>
      </c>
      <c r="E19211" s="2" t="s">
        <v>15033</v>
      </c>
      <c r="F19211" s="2">
        <v>52121504</v>
      </c>
      <c r="G19211" s="2" t="s">
        <v>490</v>
      </c>
      <c r="H19211" s="2">
        <v>10</v>
      </c>
      <c r="I19211" s="2">
        <v>2</v>
      </c>
      <c r="J19211" s="2">
        <v>16</v>
      </c>
      <c r="K19211" s="2">
        <v>2</v>
      </c>
      <c r="L19211" s="3">
        <v>176000</v>
      </c>
      <c r="M19211" s="2" t="s">
        <v>0</v>
      </c>
      <c r="N19211" s="4" t="s">
        <v>21</v>
      </c>
    </row>
    <row r="19212" spans="1:14" x14ac:dyDescent="0.25">
      <c r="A19212" s="1" t="s">
        <v>370</v>
      </c>
      <c r="B19212" s="2" t="s">
        <v>60</v>
      </c>
      <c r="C19212" s="2" t="s">
        <v>60</v>
      </c>
      <c r="D19212" s="2" t="s">
        <v>61</v>
      </c>
      <c r="E19212" s="2" t="s">
        <v>15034</v>
      </c>
      <c r="F19212" s="2">
        <v>52121504</v>
      </c>
      <c r="G19212" s="2" t="s">
        <v>490</v>
      </c>
      <c r="H19212" s="2">
        <v>10</v>
      </c>
      <c r="I19212" s="2">
        <v>2</v>
      </c>
      <c r="J19212" s="2">
        <v>16</v>
      </c>
      <c r="K19212" s="2">
        <v>3</v>
      </c>
      <c r="L19212" s="3">
        <v>276000</v>
      </c>
      <c r="M19212" s="2" t="s">
        <v>0</v>
      </c>
      <c r="N19212" s="4" t="s">
        <v>21</v>
      </c>
    </row>
    <row r="19213" spans="1:14" x14ac:dyDescent="0.25">
      <c r="A19213" s="1" t="s">
        <v>370</v>
      </c>
      <c r="B19213" s="2" t="s">
        <v>60</v>
      </c>
      <c r="C19213" s="2" t="s">
        <v>60</v>
      </c>
      <c r="D19213" s="2" t="s">
        <v>61</v>
      </c>
      <c r="E19213" s="2" t="s">
        <v>15035</v>
      </c>
      <c r="F19213" s="2">
        <v>52121504</v>
      </c>
      <c r="G19213" s="2" t="s">
        <v>490</v>
      </c>
      <c r="H19213" s="2">
        <v>10</v>
      </c>
      <c r="I19213" s="2">
        <v>2</v>
      </c>
      <c r="J19213" s="2">
        <v>16</v>
      </c>
      <c r="K19213" s="2">
        <v>4</v>
      </c>
      <c r="L19213" s="3">
        <v>400000</v>
      </c>
      <c r="M19213" s="2" t="s">
        <v>0</v>
      </c>
      <c r="N19213" s="4" t="s">
        <v>21</v>
      </c>
    </row>
    <row r="19214" spans="1:14" x14ac:dyDescent="0.25">
      <c r="A19214" s="1" t="s">
        <v>370</v>
      </c>
      <c r="B19214" s="2" t="s">
        <v>591</v>
      </c>
      <c r="C19214" s="2" t="s">
        <v>2714</v>
      </c>
      <c r="D19214" s="2" t="s">
        <v>17968</v>
      </c>
      <c r="E19214" s="2" t="s">
        <v>15036</v>
      </c>
      <c r="F19214" s="2">
        <v>80131501</v>
      </c>
      <c r="G19214" s="2" t="s">
        <v>19</v>
      </c>
      <c r="H19214" s="2">
        <v>12</v>
      </c>
      <c r="I19214" s="2">
        <v>1</v>
      </c>
      <c r="J19214" s="2">
        <v>16</v>
      </c>
      <c r="K19214" s="2">
        <v>1</v>
      </c>
      <c r="L19214" s="3">
        <v>2500000</v>
      </c>
      <c r="M19214" s="2" t="s">
        <v>20</v>
      </c>
      <c r="N19214" s="4" t="s">
        <v>21</v>
      </c>
    </row>
    <row r="19215" spans="1:14" x14ac:dyDescent="0.25">
      <c r="A19215" s="1" t="s">
        <v>370</v>
      </c>
      <c r="B19215" s="2" t="s">
        <v>591</v>
      </c>
      <c r="C19215" s="2" t="s">
        <v>2714</v>
      </c>
      <c r="D19215" s="2" t="s">
        <v>17968</v>
      </c>
      <c r="E19215" s="2" t="s">
        <v>15037</v>
      </c>
      <c r="F19215" s="2">
        <v>80131501</v>
      </c>
      <c r="G19215" s="2" t="s">
        <v>19</v>
      </c>
      <c r="H19215" s="2">
        <v>12</v>
      </c>
      <c r="I19215" s="2">
        <v>1</v>
      </c>
      <c r="J19215" s="2">
        <v>16</v>
      </c>
      <c r="K19215" s="2">
        <v>1</v>
      </c>
      <c r="L19215" s="3">
        <v>800000</v>
      </c>
      <c r="M19215" s="2" t="s">
        <v>20</v>
      </c>
      <c r="N19215" s="4" t="s">
        <v>21</v>
      </c>
    </row>
    <row r="19216" spans="1:14" x14ac:dyDescent="0.25">
      <c r="A19216" s="1" t="s">
        <v>370</v>
      </c>
      <c r="B19216" s="2" t="s">
        <v>32</v>
      </c>
      <c r="C19216" s="2" t="s">
        <v>33</v>
      </c>
      <c r="D19216" s="2" t="s">
        <v>34</v>
      </c>
      <c r="E19216" s="2" t="s">
        <v>15038</v>
      </c>
      <c r="F19216" s="2">
        <v>43211507</v>
      </c>
      <c r="G19216" s="2" t="s">
        <v>490</v>
      </c>
      <c r="H19216" s="2">
        <v>12</v>
      </c>
      <c r="I19216" s="2">
        <v>1</v>
      </c>
      <c r="J19216" s="2">
        <v>16</v>
      </c>
      <c r="K19216" s="2">
        <v>16</v>
      </c>
      <c r="L19216" s="3">
        <v>83600126.460000008</v>
      </c>
      <c r="M19216" s="2" t="s">
        <v>0</v>
      </c>
      <c r="N19216" s="4" t="s">
        <v>21</v>
      </c>
    </row>
    <row r="19217" spans="1:14" x14ac:dyDescent="0.25">
      <c r="A19217" s="1" t="s">
        <v>370</v>
      </c>
      <c r="B19217" s="2" t="s">
        <v>38</v>
      </c>
      <c r="C19217" s="2" t="s">
        <v>39</v>
      </c>
      <c r="D19217" s="2" t="s">
        <v>40</v>
      </c>
      <c r="E19217" s="2" t="s">
        <v>15039</v>
      </c>
      <c r="F19217" s="2">
        <v>43191501</v>
      </c>
      <c r="G19217" s="2" t="s">
        <v>490</v>
      </c>
      <c r="H19217" s="2">
        <v>12</v>
      </c>
      <c r="I19217" s="2">
        <v>1</v>
      </c>
      <c r="J19217" s="2">
        <v>16</v>
      </c>
      <c r="K19217" s="2">
        <v>3</v>
      </c>
      <c r="L19217" s="3">
        <v>9239184</v>
      </c>
      <c r="M19217" s="2" t="s">
        <v>0</v>
      </c>
      <c r="N19217" s="4" t="s">
        <v>21</v>
      </c>
    </row>
    <row r="19218" spans="1:14" x14ac:dyDescent="0.25">
      <c r="A19218" s="1" t="s">
        <v>370</v>
      </c>
      <c r="B19218" s="2" t="s">
        <v>529</v>
      </c>
      <c r="C19218" s="2" t="s">
        <v>837</v>
      </c>
      <c r="D19218" s="2" t="s">
        <v>17905</v>
      </c>
      <c r="E19218" s="2" t="s">
        <v>15040</v>
      </c>
      <c r="F19218" s="2">
        <v>27112006</v>
      </c>
      <c r="G19218" s="2" t="s">
        <v>490</v>
      </c>
      <c r="H19218" s="2">
        <v>12</v>
      </c>
      <c r="I19218" s="2">
        <v>1</v>
      </c>
      <c r="J19218" s="2">
        <v>16</v>
      </c>
      <c r="K19218" s="2">
        <v>12</v>
      </c>
      <c r="L19218" s="3">
        <v>22033500.960000001</v>
      </c>
      <c r="M19218" s="2" t="s">
        <v>0</v>
      </c>
      <c r="N19218" s="4" t="s">
        <v>21</v>
      </c>
    </row>
    <row r="19219" spans="1:14" x14ac:dyDescent="0.25">
      <c r="A19219" s="1" t="s">
        <v>370</v>
      </c>
      <c r="B19219" s="2" t="s">
        <v>529</v>
      </c>
      <c r="C19219" s="2" t="s">
        <v>837</v>
      </c>
      <c r="D19219" s="2" t="s">
        <v>17905</v>
      </c>
      <c r="E19219" s="2" t="s">
        <v>15041</v>
      </c>
      <c r="F19219" s="2">
        <v>27111508</v>
      </c>
      <c r="G19219" s="2" t="s">
        <v>490</v>
      </c>
      <c r="H19219" s="2">
        <v>12</v>
      </c>
      <c r="I19219" s="2">
        <v>1</v>
      </c>
      <c r="J19219" s="2">
        <v>16</v>
      </c>
      <c r="K19219" s="2">
        <v>2</v>
      </c>
      <c r="L19219" s="3">
        <v>2356256</v>
      </c>
      <c r="M19219" s="2" t="s">
        <v>0</v>
      </c>
      <c r="N19219" s="4" t="s">
        <v>21</v>
      </c>
    </row>
    <row r="19220" spans="1:14" x14ac:dyDescent="0.25">
      <c r="A19220" s="1" t="s">
        <v>370</v>
      </c>
      <c r="B19220" s="2" t="s">
        <v>529</v>
      </c>
      <c r="C19220" s="2" t="s">
        <v>837</v>
      </c>
      <c r="D19220" s="2" t="s">
        <v>17905</v>
      </c>
      <c r="E19220" s="2" t="s">
        <v>15042</v>
      </c>
      <c r="F19220" s="2">
        <v>21101800</v>
      </c>
      <c r="G19220" s="2" t="s">
        <v>490</v>
      </c>
      <c r="H19220" s="2">
        <v>12</v>
      </c>
      <c r="I19220" s="2">
        <v>1</v>
      </c>
      <c r="J19220" s="2">
        <v>16</v>
      </c>
      <c r="K19220" s="2">
        <v>1</v>
      </c>
      <c r="L19220" s="3">
        <v>2356806.0099999998</v>
      </c>
      <c r="M19220" s="2" t="s">
        <v>0</v>
      </c>
      <c r="N19220" s="4" t="s">
        <v>21</v>
      </c>
    </row>
    <row r="19221" spans="1:14" x14ac:dyDescent="0.25">
      <c r="A19221" s="1" t="s">
        <v>370</v>
      </c>
      <c r="B19221" s="2" t="s">
        <v>529</v>
      </c>
      <c r="C19221" s="2" t="s">
        <v>530</v>
      </c>
      <c r="D19221" s="2" t="s">
        <v>17881</v>
      </c>
      <c r="E19221" s="2" t="s">
        <v>15043</v>
      </c>
      <c r="F19221" s="2">
        <v>27111508</v>
      </c>
      <c r="G19221" s="2" t="s">
        <v>490</v>
      </c>
      <c r="H19221" s="2">
        <v>12</v>
      </c>
      <c r="I19221" s="2">
        <v>1</v>
      </c>
      <c r="J19221" s="2">
        <v>16</v>
      </c>
      <c r="K19221" s="2">
        <v>2</v>
      </c>
      <c r="L19221" s="3">
        <v>3669803.56</v>
      </c>
      <c r="M19221" s="2" t="s">
        <v>0</v>
      </c>
      <c r="N19221" s="4" t="s">
        <v>21</v>
      </c>
    </row>
    <row r="19222" spans="1:14" x14ac:dyDescent="0.25">
      <c r="A19222" s="1" t="s">
        <v>370</v>
      </c>
      <c r="B19222" s="2" t="s">
        <v>529</v>
      </c>
      <c r="C19222" s="2" t="s">
        <v>530</v>
      </c>
      <c r="D19222" s="2" t="s">
        <v>17881</v>
      </c>
      <c r="E19222" s="2" t="s">
        <v>15044</v>
      </c>
      <c r="F19222" s="2">
        <v>52141600</v>
      </c>
      <c r="G19222" s="2" t="s">
        <v>490</v>
      </c>
      <c r="H19222" s="2">
        <v>12</v>
      </c>
      <c r="I19222" s="2">
        <v>1</v>
      </c>
      <c r="J19222" s="2">
        <v>16</v>
      </c>
      <c r="K19222" s="2">
        <v>2</v>
      </c>
      <c r="L19222" s="3">
        <v>5223201</v>
      </c>
      <c r="M19222" s="2" t="s">
        <v>0</v>
      </c>
      <c r="N19222" s="4" t="s">
        <v>21</v>
      </c>
    </row>
    <row r="19223" spans="1:14" x14ac:dyDescent="0.25">
      <c r="A19223" s="1" t="s">
        <v>370</v>
      </c>
      <c r="B19223" s="2" t="s">
        <v>529</v>
      </c>
      <c r="C19223" s="2" t="s">
        <v>530</v>
      </c>
      <c r="D19223" s="2" t="s">
        <v>17881</v>
      </c>
      <c r="E19223" s="2" t="s">
        <v>15045</v>
      </c>
      <c r="F19223" s="2">
        <v>22101619</v>
      </c>
      <c r="G19223" s="2" t="s">
        <v>490</v>
      </c>
      <c r="H19223" s="2">
        <v>12</v>
      </c>
      <c r="I19223" s="2">
        <v>1</v>
      </c>
      <c r="J19223" s="2">
        <v>16</v>
      </c>
      <c r="K19223" s="2">
        <v>1</v>
      </c>
      <c r="L19223" s="3">
        <v>1131808.01</v>
      </c>
      <c r="M19223" s="2" t="s">
        <v>0</v>
      </c>
      <c r="N19223" s="4" t="s">
        <v>21</v>
      </c>
    </row>
    <row r="19224" spans="1:14" x14ac:dyDescent="0.25">
      <c r="A19224" s="1" t="s">
        <v>370</v>
      </c>
      <c r="B19224" s="2" t="s">
        <v>28</v>
      </c>
      <c r="C19224" s="2" t="s">
        <v>29</v>
      </c>
      <c r="D19224" s="2" t="s">
        <v>30</v>
      </c>
      <c r="E19224" s="2" t="s">
        <v>6855</v>
      </c>
      <c r="F19224" s="2">
        <v>40101701</v>
      </c>
      <c r="G19224" s="2" t="s">
        <v>490</v>
      </c>
      <c r="H19224" s="2">
        <v>12</v>
      </c>
      <c r="I19224" s="2">
        <v>1</v>
      </c>
      <c r="J19224" s="2">
        <v>16</v>
      </c>
      <c r="K19224" s="2">
        <v>10</v>
      </c>
      <c r="L19224" s="3">
        <v>37073889</v>
      </c>
      <c r="M19224" s="2" t="s">
        <v>0</v>
      </c>
      <c r="N19224" s="4" t="s">
        <v>21</v>
      </c>
    </row>
    <row r="19225" spans="1:14" x14ac:dyDescent="0.25">
      <c r="A19225" s="1" t="s">
        <v>370</v>
      </c>
      <c r="B19225" s="2" t="s">
        <v>497</v>
      </c>
      <c r="C19225" s="2" t="s">
        <v>676</v>
      </c>
      <c r="D19225" s="2" t="s">
        <v>17899</v>
      </c>
      <c r="E19225" s="2" t="s">
        <v>19046</v>
      </c>
      <c r="F19225" s="2">
        <v>45121516</v>
      </c>
      <c r="G19225" s="2" t="s">
        <v>490</v>
      </c>
      <c r="H19225" s="2">
        <v>12</v>
      </c>
      <c r="I19225" s="2">
        <v>1</v>
      </c>
      <c r="J19225" s="2">
        <v>10</v>
      </c>
      <c r="K19225" s="2">
        <v>1</v>
      </c>
      <c r="L19225" s="3">
        <v>1899900</v>
      </c>
      <c r="M19225" s="2" t="s">
        <v>0</v>
      </c>
      <c r="N19225" s="4" t="s">
        <v>21</v>
      </c>
    </row>
    <row r="19226" spans="1:14" x14ac:dyDescent="0.25">
      <c r="A19226" s="1" t="s">
        <v>17446</v>
      </c>
      <c r="B19226" s="2" t="s">
        <v>17465</v>
      </c>
      <c r="C19226" s="2" t="s">
        <v>3322</v>
      </c>
      <c r="D19226" s="2" t="s">
        <v>17717</v>
      </c>
      <c r="E19226" s="2" t="s">
        <v>17566</v>
      </c>
      <c r="F19226" s="2">
        <v>72121400</v>
      </c>
      <c r="G19226" s="2" t="s">
        <v>496</v>
      </c>
      <c r="H19226" s="2">
        <v>6</v>
      </c>
      <c r="I19226" s="2">
        <v>6</v>
      </c>
      <c r="J19226" s="2">
        <v>11</v>
      </c>
      <c r="K19226" s="2">
        <v>1</v>
      </c>
      <c r="L19226" s="3">
        <v>981513566.26999998</v>
      </c>
      <c r="M19226" s="2" t="s">
        <v>20</v>
      </c>
      <c r="N19226" s="4" t="s">
        <v>21</v>
      </c>
    </row>
    <row r="19227" spans="1:14" x14ac:dyDescent="0.25">
      <c r="A19227" s="1" t="s">
        <v>17446</v>
      </c>
      <c r="B19227" s="2" t="s">
        <v>17465</v>
      </c>
      <c r="C19227" s="2" t="s">
        <v>713</v>
      </c>
      <c r="D19227" s="2" t="s">
        <v>17717</v>
      </c>
      <c r="E19227" s="2" t="s">
        <v>17567</v>
      </c>
      <c r="F19227" s="2">
        <v>39121030</v>
      </c>
      <c r="G19227" s="2" t="s">
        <v>496</v>
      </c>
      <c r="H19227" s="2">
        <v>6</v>
      </c>
      <c r="I19227" s="2">
        <v>6</v>
      </c>
      <c r="J19227" s="2">
        <v>11</v>
      </c>
      <c r="K19227" s="2">
        <v>1</v>
      </c>
      <c r="L19227" s="3">
        <v>13910039.710000001</v>
      </c>
      <c r="M19227" s="2" t="s">
        <v>20</v>
      </c>
      <c r="N19227" s="4" t="s">
        <v>21</v>
      </c>
    </row>
    <row r="19228" spans="1:14" x14ac:dyDescent="0.25">
      <c r="A19228" s="1" t="s">
        <v>17446</v>
      </c>
      <c r="B19228" s="2" t="s">
        <v>17465</v>
      </c>
      <c r="C19228" s="2" t="s">
        <v>713</v>
      </c>
      <c r="D19228" s="2" t="s">
        <v>17717</v>
      </c>
      <c r="E19228" s="2" t="s">
        <v>17568</v>
      </c>
      <c r="F19228" s="2">
        <v>39122100</v>
      </c>
      <c r="G19228" s="2" t="s">
        <v>496</v>
      </c>
      <c r="H19228" s="2">
        <v>6</v>
      </c>
      <c r="I19228" s="2">
        <v>6</v>
      </c>
      <c r="J19228" s="2">
        <v>11</v>
      </c>
      <c r="K19228" s="2">
        <v>1</v>
      </c>
      <c r="L19228" s="3">
        <v>9048462.5</v>
      </c>
      <c r="M19228" s="2" t="s">
        <v>20</v>
      </c>
      <c r="N19228" s="4" t="s">
        <v>21</v>
      </c>
    </row>
    <row r="19229" spans="1:14" x14ac:dyDescent="0.25">
      <c r="A19229" s="1" t="s">
        <v>17446</v>
      </c>
      <c r="B19229" s="2" t="s">
        <v>17465</v>
      </c>
      <c r="C19229" s="2" t="s">
        <v>659</v>
      </c>
      <c r="D19229" s="2" t="s">
        <v>17717</v>
      </c>
      <c r="E19229" s="2" t="s">
        <v>19047</v>
      </c>
      <c r="F19229" s="2">
        <v>40151574</v>
      </c>
      <c r="G19229" s="2" t="s">
        <v>496</v>
      </c>
      <c r="H19229" s="2">
        <v>6</v>
      </c>
      <c r="I19229" s="2">
        <v>6</v>
      </c>
      <c r="J19229" s="2">
        <v>11</v>
      </c>
      <c r="K19229" s="2">
        <v>2</v>
      </c>
      <c r="L19229" s="3">
        <v>5767208.8600000003</v>
      </c>
      <c r="M19229" s="2" t="s">
        <v>20</v>
      </c>
      <c r="N19229" s="4" t="s">
        <v>21</v>
      </c>
    </row>
    <row r="19230" spans="1:14" x14ac:dyDescent="0.25">
      <c r="A19230" s="1" t="s">
        <v>17446</v>
      </c>
      <c r="B19230" s="2" t="s">
        <v>17465</v>
      </c>
      <c r="C19230" s="2" t="s">
        <v>659</v>
      </c>
      <c r="D19230" s="2" t="s">
        <v>17717</v>
      </c>
      <c r="E19230" s="2" t="s">
        <v>19048</v>
      </c>
      <c r="F19230" s="2">
        <v>40151574</v>
      </c>
      <c r="G19230" s="2" t="s">
        <v>496</v>
      </c>
      <c r="H19230" s="2">
        <v>6</v>
      </c>
      <c r="I19230" s="2">
        <v>6</v>
      </c>
      <c r="J19230" s="2">
        <v>11</v>
      </c>
      <c r="K19230" s="2">
        <v>1</v>
      </c>
      <c r="L19230" s="3">
        <v>975642</v>
      </c>
      <c r="M19230" s="2" t="s">
        <v>20</v>
      </c>
      <c r="N19230" s="4" t="s">
        <v>21</v>
      </c>
    </row>
    <row r="19231" spans="1:14" x14ac:dyDescent="0.25">
      <c r="A19231" s="1" t="s">
        <v>371</v>
      </c>
      <c r="B19231" s="2" t="s">
        <v>15</v>
      </c>
      <c r="C19231" s="2" t="s">
        <v>16</v>
      </c>
      <c r="D19231" s="2" t="s">
        <v>17</v>
      </c>
      <c r="E19231" s="2" t="s">
        <v>15047</v>
      </c>
      <c r="F19231" s="2" t="s">
        <v>15048</v>
      </c>
      <c r="G19231" s="2" t="s">
        <v>490</v>
      </c>
      <c r="H19231" s="2">
        <v>7</v>
      </c>
      <c r="I19231" s="2">
        <v>3</v>
      </c>
      <c r="J19231" s="2">
        <v>10</v>
      </c>
      <c r="K19231" s="2">
        <v>1</v>
      </c>
      <c r="L19231" s="3">
        <v>1091999</v>
      </c>
      <c r="M19231" s="2" t="s">
        <v>0</v>
      </c>
      <c r="N19231" s="4" t="s">
        <v>21</v>
      </c>
    </row>
    <row r="19232" spans="1:14" x14ac:dyDescent="0.25">
      <c r="A19232" s="1" t="s">
        <v>371</v>
      </c>
      <c r="B19232" s="2" t="s">
        <v>15</v>
      </c>
      <c r="C19232" s="2" t="s">
        <v>16</v>
      </c>
      <c r="D19232" s="2" t="s">
        <v>17</v>
      </c>
      <c r="E19232" s="2" t="s">
        <v>15047</v>
      </c>
      <c r="F19232" s="2" t="s">
        <v>15048</v>
      </c>
      <c r="G19232" s="2" t="s">
        <v>490</v>
      </c>
      <c r="H19232" s="2">
        <v>7</v>
      </c>
      <c r="I19232" s="2">
        <v>3</v>
      </c>
      <c r="J19232" s="2">
        <v>16</v>
      </c>
      <c r="K19232" s="2">
        <v>2</v>
      </c>
      <c r="L19232" s="3">
        <v>2183997</v>
      </c>
      <c r="M19232" s="2" t="s">
        <v>0</v>
      </c>
      <c r="N19232" s="4" t="s">
        <v>21</v>
      </c>
    </row>
    <row r="19233" spans="1:14" x14ac:dyDescent="0.25">
      <c r="A19233" s="1" t="s">
        <v>371</v>
      </c>
      <c r="B19233" s="2" t="s">
        <v>15</v>
      </c>
      <c r="C19233" s="2" t="s">
        <v>16</v>
      </c>
      <c r="D19233" s="2" t="s">
        <v>17</v>
      </c>
      <c r="E19233" s="2" t="s">
        <v>15049</v>
      </c>
      <c r="F19233" s="2" t="s">
        <v>15050</v>
      </c>
      <c r="G19233" s="2" t="s">
        <v>490</v>
      </c>
      <c r="H19233" s="2">
        <v>7</v>
      </c>
      <c r="I19233" s="2">
        <v>3</v>
      </c>
      <c r="J19233" s="2">
        <v>16</v>
      </c>
      <c r="K19233" s="2">
        <v>80</v>
      </c>
      <c r="L19233" s="3">
        <v>46591928</v>
      </c>
      <c r="M19233" s="2" t="s">
        <v>0</v>
      </c>
      <c r="N19233" s="4" t="s">
        <v>21</v>
      </c>
    </row>
    <row r="19234" spans="1:14" x14ac:dyDescent="0.25">
      <c r="A19234" s="1" t="s">
        <v>371</v>
      </c>
      <c r="B19234" s="2" t="s">
        <v>15</v>
      </c>
      <c r="C19234" s="2" t="s">
        <v>25</v>
      </c>
      <c r="D19234" s="2" t="s">
        <v>26</v>
      </c>
      <c r="E19234" s="2" t="s">
        <v>15051</v>
      </c>
      <c r="F19234" s="2" t="s">
        <v>15052</v>
      </c>
      <c r="G19234" s="2" t="s">
        <v>490</v>
      </c>
      <c r="H19234" s="2">
        <v>7</v>
      </c>
      <c r="I19234" s="2">
        <v>3</v>
      </c>
      <c r="J19234" s="2">
        <v>16</v>
      </c>
      <c r="K19234" s="2">
        <v>1</v>
      </c>
      <c r="L19234" s="3">
        <v>3275997</v>
      </c>
      <c r="M19234" s="2" t="s">
        <v>0</v>
      </c>
      <c r="N19234" s="4" t="s">
        <v>21</v>
      </c>
    </row>
    <row r="19235" spans="1:14" x14ac:dyDescent="0.25">
      <c r="A19235" s="1" t="s">
        <v>371</v>
      </c>
      <c r="B19235" s="2" t="s">
        <v>28</v>
      </c>
      <c r="C19235" s="2" t="s">
        <v>659</v>
      </c>
      <c r="D19235" s="2" t="s">
        <v>17897</v>
      </c>
      <c r="E19235" s="2" t="s">
        <v>15053</v>
      </c>
      <c r="F19235" s="2">
        <v>40151601</v>
      </c>
      <c r="G19235" s="2" t="s">
        <v>490</v>
      </c>
      <c r="H19235" s="2">
        <v>3</v>
      </c>
      <c r="I19235" s="2">
        <v>2</v>
      </c>
      <c r="J19235" s="2">
        <v>10</v>
      </c>
      <c r="K19235" s="2">
        <v>1</v>
      </c>
      <c r="L19235" s="3">
        <v>517650</v>
      </c>
      <c r="M19235" s="2" t="s">
        <v>0</v>
      </c>
      <c r="N19235" s="4" t="s">
        <v>21</v>
      </c>
    </row>
    <row r="19236" spans="1:14" x14ac:dyDescent="0.25">
      <c r="A19236" s="1" t="s">
        <v>371</v>
      </c>
      <c r="B19236" s="2" t="s">
        <v>529</v>
      </c>
      <c r="C19236" s="2" t="s">
        <v>530</v>
      </c>
      <c r="D19236" s="2" t="s">
        <v>17881</v>
      </c>
      <c r="E19236" s="2" t="s">
        <v>15054</v>
      </c>
      <c r="F19236" s="2">
        <v>27111729</v>
      </c>
      <c r="G19236" s="2" t="s">
        <v>490</v>
      </c>
      <c r="H19236" s="2">
        <v>3</v>
      </c>
      <c r="I19236" s="2">
        <v>2</v>
      </c>
      <c r="J19236" s="2">
        <v>10</v>
      </c>
      <c r="K19236" s="2">
        <v>1</v>
      </c>
      <c r="L19236" s="3">
        <v>464100</v>
      </c>
      <c r="M19236" s="2" t="s">
        <v>0</v>
      </c>
      <c r="N19236" s="4" t="s">
        <v>21</v>
      </c>
    </row>
    <row r="19237" spans="1:14" x14ac:dyDescent="0.25">
      <c r="A19237" s="1" t="s">
        <v>371</v>
      </c>
      <c r="B19237" s="2" t="s">
        <v>529</v>
      </c>
      <c r="C19237" s="2" t="s">
        <v>530</v>
      </c>
      <c r="D19237" s="2" t="s">
        <v>17881</v>
      </c>
      <c r="E19237" s="2" t="s">
        <v>15055</v>
      </c>
      <c r="F19237" s="2">
        <v>27111734</v>
      </c>
      <c r="G19237" s="2" t="s">
        <v>490</v>
      </c>
      <c r="H19237" s="2">
        <v>3</v>
      </c>
      <c r="I19237" s="2">
        <v>2</v>
      </c>
      <c r="J19237" s="2">
        <v>10</v>
      </c>
      <c r="K19237" s="2">
        <v>1</v>
      </c>
      <c r="L19237" s="3">
        <v>107100</v>
      </c>
      <c r="M19237" s="2" t="s">
        <v>0</v>
      </c>
      <c r="N19237" s="4" t="s">
        <v>21</v>
      </c>
    </row>
    <row r="19238" spans="1:14" x14ac:dyDescent="0.25">
      <c r="A19238" s="1" t="s">
        <v>371</v>
      </c>
      <c r="B19238" s="2" t="s">
        <v>529</v>
      </c>
      <c r="C19238" s="2" t="s">
        <v>530</v>
      </c>
      <c r="D19238" s="2" t="s">
        <v>17881</v>
      </c>
      <c r="E19238" s="2" t="s">
        <v>15056</v>
      </c>
      <c r="F19238" s="2">
        <v>25191740</v>
      </c>
      <c r="G19238" s="2" t="s">
        <v>490</v>
      </c>
      <c r="H19238" s="2">
        <v>3</v>
      </c>
      <c r="I19238" s="2">
        <v>2</v>
      </c>
      <c r="J19238" s="2">
        <v>10</v>
      </c>
      <c r="K19238" s="2">
        <v>1</v>
      </c>
      <c r="L19238" s="3">
        <v>2023000</v>
      </c>
      <c r="M19238" s="2" t="s">
        <v>0</v>
      </c>
      <c r="N19238" s="4" t="s">
        <v>21</v>
      </c>
    </row>
    <row r="19239" spans="1:14" x14ac:dyDescent="0.25">
      <c r="A19239" s="1" t="s">
        <v>371</v>
      </c>
      <c r="B19239" s="2" t="s">
        <v>529</v>
      </c>
      <c r="C19239" s="2" t="s">
        <v>530</v>
      </c>
      <c r="D19239" s="2" t="s">
        <v>17881</v>
      </c>
      <c r="E19239" s="2" t="s">
        <v>15057</v>
      </c>
      <c r="F19239" s="2">
        <v>27112105</v>
      </c>
      <c r="G19239" s="2" t="s">
        <v>490</v>
      </c>
      <c r="H19239" s="2">
        <v>3</v>
      </c>
      <c r="I19239" s="2">
        <v>2</v>
      </c>
      <c r="J19239" s="2">
        <v>10</v>
      </c>
      <c r="K19239" s="2">
        <v>1</v>
      </c>
      <c r="L19239" s="3">
        <v>189210</v>
      </c>
      <c r="M19239" s="2" t="s">
        <v>0</v>
      </c>
      <c r="N19239" s="4" t="s">
        <v>21</v>
      </c>
    </row>
    <row r="19240" spans="1:14" x14ac:dyDescent="0.25">
      <c r="A19240" s="1" t="s">
        <v>371</v>
      </c>
      <c r="B19240" s="2" t="s">
        <v>529</v>
      </c>
      <c r="C19240" s="2" t="s">
        <v>530</v>
      </c>
      <c r="D19240" s="2" t="s">
        <v>17881</v>
      </c>
      <c r="E19240" s="2" t="s">
        <v>15058</v>
      </c>
      <c r="F19240" s="2">
        <v>41113600</v>
      </c>
      <c r="G19240" s="2" t="s">
        <v>490</v>
      </c>
      <c r="H19240" s="2">
        <v>3</v>
      </c>
      <c r="I19240" s="2">
        <v>2</v>
      </c>
      <c r="J19240" s="2">
        <v>10</v>
      </c>
      <c r="K19240" s="2">
        <v>1</v>
      </c>
      <c r="L19240" s="3">
        <v>109480</v>
      </c>
      <c r="M19240" s="2" t="s">
        <v>0</v>
      </c>
      <c r="N19240" s="4" t="s">
        <v>21</v>
      </c>
    </row>
    <row r="19241" spans="1:14" x14ac:dyDescent="0.25">
      <c r="A19241" s="1" t="s">
        <v>371</v>
      </c>
      <c r="B19241" s="2" t="s">
        <v>529</v>
      </c>
      <c r="C19241" s="2" t="s">
        <v>530</v>
      </c>
      <c r="D19241" s="2" t="s">
        <v>17881</v>
      </c>
      <c r="E19241" s="2" t="s">
        <v>15059</v>
      </c>
      <c r="F19241" s="2">
        <v>41116401</v>
      </c>
      <c r="G19241" s="2" t="s">
        <v>490</v>
      </c>
      <c r="H19241" s="2">
        <v>3</v>
      </c>
      <c r="I19241" s="2">
        <v>2</v>
      </c>
      <c r="J19241" s="2">
        <v>10</v>
      </c>
      <c r="K19241" s="2">
        <v>1</v>
      </c>
      <c r="L19241" s="3">
        <v>1368500</v>
      </c>
      <c r="M19241" s="2" t="s">
        <v>0</v>
      </c>
      <c r="N19241" s="4" t="s">
        <v>21</v>
      </c>
    </row>
    <row r="19242" spans="1:14" x14ac:dyDescent="0.25">
      <c r="A19242" s="1" t="s">
        <v>371</v>
      </c>
      <c r="B19242" s="2" t="s">
        <v>529</v>
      </c>
      <c r="C19242" s="2" t="s">
        <v>530</v>
      </c>
      <c r="D19242" s="2" t="s">
        <v>17881</v>
      </c>
      <c r="E19242" s="2" t="s">
        <v>15060</v>
      </c>
      <c r="F19242" s="2">
        <v>30162101</v>
      </c>
      <c r="G19242" s="2" t="s">
        <v>490</v>
      </c>
      <c r="H19242" s="2">
        <v>3</v>
      </c>
      <c r="I19242" s="2">
        <v>2</v>
      </c>
      <c r="J19242" s="2">
        <v>10</v>
      </c>
      <c r="K19242" s="2">
        <v>1</v>
      </c>
      <c r="L19242" s="3">
        <v>374850</v>
      </c>
      <c r="M19242" s="2" t="s">
        <v>0</v>
      </c>
      <c r="N19242" s="4" t="s">
        <v>21</v>
      </c>
    </row>
    <row r="19243" spans="1:14" x14ac:dyDescent="0.25">
      <c r="A19243" s="1" t="s">
        <v>371</v>
      </c>
      <c r="B19243" s="2" t="s">
        <v>529</v>
      </c>
      <c r="C19243" s="2" t="s">
        <v>530</v>
      </c>
      <c r="D19243" s="2" t="s">
        <v>17881</v>
      </c>
      <c r="E19243" s="2" t="s">
        <v>15061</v>
      </c>
      <c r="F19243" s="2">
        <v>27112105</v>
      </c>
      <c r="G19243" s="2" t="s">
        <v>490</v>
      </c>
      <c r="H19243" s="2">
        <v>3</v>
      </c>
      <c r="I19243" s="2">
        <v>2</v>
      </c>
      <c r="J19243" s="2">
        <v>10</v>
      </c>
      <c r="K19243" s="2">
        <v>1</v>
      </c>
      <c r="L19243" s="3">
        <v>65450</v>
      </c>
      <c r="M19243" s="2" t="s">
        <v>0</v>
      </c>
      <c r="N19243" s="4" t="s">
        <v>21</v>
      </c>
    </row>
    <row r="19244" spans="1:14" x14ac:dyDescent="0.25">
      <c r="A19244" s="1" t="s">
        <v>371</v>
      </c>
      <c r="B19244" s="2" t="s">
        <v>32</v>
      </c>
      <c r="C19244" s="2" t="s">
        <v>33</v>
      </c>
      <c r="D19244" s="2" t="s">
        <v>34</v>
      </c>
      <c r="E19244" s="2" t="s">
        <v>15062</v>
      </c>
      <c r="F19244" s="2">
        <v>43211500</v>
      </c>
      <c r="G19244" s="2" t="s">
        <v>496</v>
      </c>
      <c r="H19244" s="2">
        <v>5</v>
      </c>
      <c r="I19244" s="2">
        <v>3</v>
      </c>
      <c r="J19244" s="2">
        <v>10</v>
      </c>
      <c r="K19244" s="2">
        <v>5</v>
      </c>
      <c r="L19244" s="3">
        <v>34482000</v>
      </c>
      <c r="M19244" s="2" t="s">
        <v>0</v>
      </c>
      <c r="N19244" s="4" t="s">
        <v>21</v>
      </c>
    </row>
    <row r="19245" spans="1:14" x14ac:dyDescent="0.25">
      <c r="A19245" s="1" t="s">
        <v>371</v>
      </c>
      <c r="B19245" s="2" t="s">
        <v>32</v>
      </c>
      <c r="C19245" s="2" t="s">
        <v>33</v>
      </c>
      <c r="D19245" s="2" t="s">
        <v>34</v>
      </c>
      <c r="E19245" s="2" t="s">
        <v>15062</v>
      </c>
      <c r="F19245" s="2">
        <v>43211500</v>
      </c>
      <c r="G19245" s="2" t="s">
        <v>496</v>
      </c>
      <c r="H19245" s="2">
        <v>5</v>
      </c>
      <c r="I19245" s="2">
        <v>3</v>
      </c>
      <c r="J19245" s="2">
        <v>10</v>
      </c>
      <c r="K19245" s="2">
        <v>1</v>
      </c>
      <c r="L19245" s="3">
        <v>5909900</v>
      </c>
      <c r="M19245" s="2" t="s">
        <v>0</v>
      </c>
      <c r="N19245" s="4" t="s">
        <v>21</v>
      </c>
    </row>
    <row r="19246" spans="1:14" x14ac:dyDescent="0.25">
      <c r="A19246" s="1" t="s">
        <v>371</v>
      </c>
      <c r="B19246" s="2" t="s">
        <v>32</v>
      </c>
      <c r="C19246" s="2" t="s">
        <v>33</v>
      </c>
      <c r="D19246" s="2" t="s">
        <v>34</v>
      </c>
      <c r="E19246" s="2" t="s">
        <v>15062</v>
      </c>
      <c r="F19246" s="2">
        <v>43211500</v>
      </c>
      <c r="G19246" s="2" t="s">
        <v>496</v>
      </c>
      <c r="H19246" s="2">
        <v>5</v>
      </c>
      <c r="I19246" s="2">
        <v>3</v>
      </c>
      <c r="J19246" s="2">
        <v>16</v>
      </c>
      <c r="K19246" s="2">
        <v>25</v>
      </c>
      <c r="L19246" s="3">
        <v>172410000</v>
      </c>
      <c r="M19246" s="2" t="s">
        <v>0</v>
      </c>
      <c r="N19246" s="4" t="s">
        <v>21</v>
      </c>
    </row>
    <row r="19247" spans="1:14" x14ac:dyDescent="0.25">
      <c r="A19247" s="1" t="s">
        <v>371</v>
      </c>
      <c r="B19247" s="2" t="s">
        <v>32</v>
      </c>
      <c r="C19247" s="2" t="s">
        <v>33</v>
      </c>
      <c r="D19247" s="2" t="s">
        <v>34</v>
      </c>
      <c r="E19247" s="2" t="s">
        <v>15062</v>
      </c>
      <c r="F19247" s="2">
        <v>43211500</v>
      </c>
      <c r="G19247" s="2" t="s">
        <v>496</v>
      </c>
      <c r="H19247" s="2">
        <v>5</v>
      </c>
      <c r="I19247" s="2">
        <v>3</v>
      </c>
      <c r="J19247" s="2">
        <v>16</v>
      </c>
      <c r="K19247" s="2">
        <v>1</v>
      </c>
      <c r="L19247" s="3">
        <v>986500</v>
      </c>
      <c r="M19247" s="2" t="s">
        <v>0</v>
      </c>
      <c r="N19247" s="4" t="s">
        <v>21</v>
      </c>
    </row>
    <row r="19248" spans="1:14" x14ac:dyDescent="0.25">
      <c r="A19248" s="1" t="s">
        <v>371</v>
      </c>
      <c r="B19248" s="2" t="s">
        <v>32</v>
      </c>
      <c r="C19248" s="2" t="s">
        <v>33</v>
      </c>
      <c r="D19248" s="2" t="s">
        <v>34</v>
      </c>
      <c r="E19248" s="2" t="s">
        <v>15063</v>
      </c>
      <c r="F19248" s="2">
        <v>43211500</v>
      </c>
      <c r="G19248" s="2" t="s">
        <v>490</v>
      </c>
      <c r="H19248" s="2">
        <v>7</v>
      </c>
      <c r="I19248" s="2">
        <v>3</v>
      </c>
      <c r="J19248" s="2">
        <v>16</v>
      </c>
      <c r="K19248" s="2">
        <v>2</v>
      </c>
      <c r="L19248" s="3">
        <v>13400000</v>
      </c>
      <c r="M19248" s="2" t="s">
        <v>0</v>
      </c>
      <c r="N19248" s="4" t="s">
        <v>21</v>
      </c>
    </row>
    <row r="19249" spans="1:14" x14ac:dyDescent="0.25">
      <c r="A19249" s="1" t="s">
        <v>371</v>
      </c>
      <c r="B19249" s="2" t="s">
        <v>32</v>
      </c>
      <c r="C19249" s="2" t="s">
        <v>33</v>
      </c>
      <c r="D19249" s="2" t="s">
        <v>34</v>
      </c>
      <c r="E19249" s="2" t="s">
        <v>15064</v>
      </c>
      <c r="F19249" s="2">
        <v>43211500</v>
      </c>
      <c r="G19249" s="2" t="s">
        <v>490</v>
      </c>
      <c r="H19249" s="2">
        <v>7</v>
      </c>
      <c r="I19249" s="2">
        <v>3</v>
      </c>
      <c r="J19249" s="2">
        <v>16</v>
      </c>
      <c r="K19249" s="2">
        <v>2</v>
      </c>
      <c r="L19249" s="3">
        <v>470000</v>
      </c>
      <c r="M19249" s="2" t="s">
        <v>0</v>
      </c>
      <c r="N19249" s="4" t="s">
        <v>21</v>
      </c>
    </row>
    <row r="19250" spans="1:14" x14ac:dyDescent="0.25">
      <c r="A19250" s="1" t="s">
        <v>371</v>
      </c>
      <c r="B19250" s="2" t="s">
        <v>38</v>
      </c>
      <c r="C19250" s="2" t="s">
        <v>39</v>
      </c>
      <c r="D19250" s="2" t="s">
        <v>40</v>
      </c>
      <c r="E19250" s="2" t="s">
        <v>15065</v>
      </c>
      <c r="F19250" s="2">
        <v>45121506</v>
      </c>
      <c r="G19250" s="2" t="s">
        <v>490</v>
      </c>
      <c r="H19250" s="2">
        <v>7</v>
      </c>
      <c r="I19250" s="2">
        <v>3</v>
      </c>
      <c r="J19250" s="2">
        <v>16</v>
      </c>
      <c r="K19250" s="2">
        <v>2</v>
      </c>
      <c r="L19250" s="3">
        <v>11700000</v>
      </c>
      <c r="M19250" s="2" t="s">
        <v>0</v>
      </c>
      <c r="N19250" s="4" t="s">
        <v>21</v>
      </c>
    </row>
    <row r="19251" spans="1:14" x14ac:dyDescent="0.25">
      <c r="A19251" s="1" t="s">
        <v>371</v>
      </c>
      <c r="B19251" s="2" t="s">
        <v>38</v>
      </c>
      <c r="C19251" s="2" t="s">
        <v>39</v>
      </c>
      <c r="D19251" s="2" t="s">
        <v>40</v>
      </c>
      <c r="E19251" s="2" t="s">
        <v>15066</v>
      </c>
      <c r="F19251" s="2">
        <v>45121506</v>
      </c>
      <c r="G19251" s="2" t="s">
        <v>490</v>
      </c>
      <c r="H19251" s="2">
        <v>7</v>
      </c>
      <c r="I19251" s="2">
        <v>3</v>
      </c>
      <c r="J19251" s="2">
        <v>16</v>
      </c>
      <c r="K19251" s="2">
        <v>1</v>
      </c>
      <c r="L19251" s="3">
        <v>3025000</v>
      </c>
      <c r="M19251" s="2" t="s">
        <v>0</v>
      </c>
      <c r="N19251" s="4" t="s">
        <v>21</v>
      </c>
    </row>
    <row r="19252" spans="1:14" x14ac:dyDescent="0.25">
      <c r="A19252" s="1" t="s">
        <v>371</v>
      </c>
      <c r="B19252" s="2" t="s">
        <v>38</v>
      </c>
      <c r="C19252" s="2" t="s">
        <v>39</v>
      </c>
      <c r="D19252" s="2" t="s">
        <v>40</v>
      </c>
      <c r="E19252" s="2" t="s">
        <v>15067</v>
      </c>
      <c r="F19252" s="2">
        <v>45121600</v>
      </c>
      <c r="G19252" s="2" t="s">
        <v>490</v>
      </c>
      <c r="H19252" s="2">
        <v>7</v>
      </c>
      <c r="I19252" s="2">
        <v>3</v>
      </c>
      <c r="J19252" s="2">
        <v>16</v>
      </c>
      <c r="K19252" s="2">
        <v>1</v>
      </c>
      <c r="L19252" s="3">
        <v>3130000</v>
      </c>
      <c r="M19252" s="2" t="s">
        <v>0</v>
      </c>
      <c r="N19252" s="4" t="s">
        <v>21</v>
      </c>
    </row>
    <row r="19253" spans="1:14" x14ac:dyDescent="0.25">
      <c r="A19253" s="1" t="s">
        <v>371</v>
      </c>
      <c r="B19253" s="2" t="s">
        <v>38</v>
      </c>
      <c r="C19253" s="2" t="s">
        <v>39</v>
      </c>
      <c r="D19253" s="2" t="s">
        <v>40</v>
      </c>
      <c r="E19253" s="2" t="s">
        <v>15068</v>
      </c>
      <c r="F19253" s="2">
        <v>45121600</v>
      </c>
      <c r="G19253" s="2" t="s">
        <v>490</v>
      </c>
      <c r="H19253" s="2">
        <v>7</v>
      </c>
      <c r="I19253" s="2">
        <v>3</v>
      </c>
      <c r="J19253" s="2">
        <v>16</v>
      </c>
      <c r="K19253" s="2">
        <v>1</v>
      </c>
      <c r="L19253" s="3">
        <v>2750000</v>
      </c>
      <c r="M19253" s="2" t="s">
        <v>0</v>
      </c>
      <c r="N19253" s="4" t="s">
        <v>21</v>
      </c>
    </row>
    <row r="19254" spans="1:14" x14ac:dyDescent="0.25">
      <c r="A19254" s="1" t="s">
        <v>371</v>
      </c>
      <c r="B19254" s="2" t="s">
        <v>38</v>
      </c>
      <c r="C19254" s="2" t="s">
        <v>39</v>
      </c>
      <c r="D19254" s="2" t="s">
        <v>40</v>
      </c>
      <c r="E19254" s="2" t="s">
        <v>15069</v>
      </c>
      <c r="F19254" s="2">
        <v>45121602</v>
      </c>
      <c r="G19254" s="2" t="s">
        <v>490</v>
      </c>
      <c r="H19254" s="2">
        <v>7</v>
      </c>
      <c r="I19254" s="2">
        <v>3</v>
      </c>
      <c r="J19254" s="2">
        <v>16</v>
      </c>
      <c r="K19254" s="2">
        <v>2</v>
      </c>
      <c r="L19254" s="3">
        <v>380000</v>
      </c>
      <c r="M19254" s="2" t="s">
        <v>0</v>
      </c>
      <c r="N19254" s="4" t="s">
        <v>21</v>
      </c>
    </row>
    <row r="19255" spans="1:14" x14ac:dyDescent="0.25">
      <c r="A19255" s="1" t="s">
        <v>371</v>
      </c>
      <c r="B19255" s="2" t="s">
        <v>38</v>
      </c>
      <c r="C19255" s="2" t="s">
        <v>926</v>
      </c>
      <c r="D19255" s="2" t="s">
        <v>17912</v>
      </c>
      <c r="E19255" s="2" t="s">
        <v>15070</v>
      </c>
      <c r="F19255" s="2">
        <v>52161551</v>
      </c>
      <c r="G19255" s="2" t="s">
        <v>490</v>
      </c>
      <c r="H19255" s="2">
        <v>7</v>
      </c>
      <c r="I19255" s="2">
        <v>3</v>
      </c>
      <c r="J19255" s="2">
        <v>16</v>
      </c>
      <c r="K19255" s="2">
        <v>2</v>
      </c>
      <c r="L19255" s="3">
        <v>2060000</v>
      </c>
      <c r="M19255" s="2" t="s">
        <v>0</v>
      </c>
      <c r="N19255" s="4" t="s">
        <v>21</v>
      </c>
    </row>
    <row r="19256" spans="1:14" x14ac:dyDescent="0.25">
      <c r="A19256" s="1" t="s">
        <v>371</v>
      </c>
      <c r="B19256" s="2" t="s">
        <v>38</v>
      </c>
      <c r="C19256" s="2" t="s">
        <v>926</v>
      </c>
      <c r="D19256" s="2" t="s">
        <v>17912</v>
      </c>
      <c r="E19256" s="2" t="s">
        <v>15071</v>
      </c>
      <c r="F19256" s="2">
        <v>52161520</v>
      </c>
      <c r="G19256" s="2" t="s">
        <v>490</v>
      </c>
      <c r="H19256" s="2">
        <v>7</v>
      </c>
      <c r="I19256" s="2">
        <v>3</v>
      </c>
      <c r="J19256" s="2">
        <v>16</v>
      </c>
      <c r="K19256" s="2">
        <v>2</v>
      </c>
      <c r="L19256" s="3">
        <v>608000</v>
      </c>
      <c r="M19256" s="2" t="s">
        <v>0</v>
      </c>
      <c r="N19256" s="4" t="s">
        <v>21</v>
      </c>
    </row>
    <row r="19257" spans="1:14" x14ac:dyDescent="0.25">
      <c r="A19257" s="1" t="s">
        <v>371</v>
      </c>
      <c r="B19257" s="2" t="s">
        <v>38</v>
      </c>
      <c r="C19257" s="2" t="s">
        <v>926</v>
      </c>
      <c r="D19257" s="2" t="s">
        <v>17912</v>
      </c>
      <c r="E19257" s="2" t="s">
        <v>15072</v>
      </c>
      <c r="F19257" s="2">
        <v>52161541</v>
      </c>
      <c r="G19257" s="2" t="s">
        <v>490</v>
      </c>
      <c r="H19257" s="2">
        <v>7</v>
      </c>
      <c r="I19257" s="2">
        <v>3</v>
      </c>
      <c r="J19257" s="2">
        <v>16</v>
      </c>
      <c r="K19257" s="2">
        <v>1</v>
      </c>
      <c r="L19257" s="3">
        <v>1610000</v>
      </c>
      <c r="M19257" s="2" t="s">
        <v>0</v>
      </c>
      <c r="N19257" s="4" t="s">
        <v>21</v>
      </c>
    </row>
    <row r="19258" spans="1:14" x14ac:dyDescent="0.25">
      <c r="A19258" s="1" t="s">
        <v>371</v>
      </c>
      <c r="B19258" s="2" t="s">
        <v>38</v>
      </c>
      <c r="C19258" s="2" t="s">
        <v>926</v>
      </c>
      <c r="D19258" s="2" t="s">
        <v>17912</v>
      </c>
      <c r="E19258" s="2" t="s">
        <v>15073</v>
      </c>
      <c r="F19258" s="2">
        <v>52161514</v>
      </c>
      <c r="G19258" s="2" t="s">
        <v>490</v>
      </c>
      <c r="H19258" s="2">
        <v>7</v>
      </c>
      <c r="I19258" s="2">
        <v>3</v>
      </c>
      <c r="J19258" s="2">
        <v>16</v>
      </c>
      <c r="K19258" s="2">
        <v>2</v>
      </c>
      <c r="L19258" s="3">
        <v>780000</v>
      </c>
      <c r="M19258" s="2" t="s">
        <v>0</v>
      </c>
      <c r="N19258" s="4" t="s">
        <v>21</v>
      </c>
    </row>
    <row r="19259" spans="1:14" x14ac:dyDescent="0.25">
      <c r="A19259" s="1" t="s">
        <v>371</v>
      </c>
      <c r="B19259" s="2" t="s">
        <v>38</v>
      </c>
      <c r="C19259" s="2" t="s">
        <v>926</v>
      </c>
      <c r="D19259" s="2" t="s">
        <v>17912</v>
      </c>
      <c r="E19259" s="2" t="s">
        <v>15074</v>
      </c>
      <c r="F19259" s="2">
        <v>52161551</v>
      </c>
      <c r="G19259" s="2" t="s">
        <v>490</v>
      </c>
      <c r="H19259" s="2">
        <v>7</v>
      </c>
      <c r="I19259" s="2">
        <v>3</v>
      </c>
      <c r="J19259" s="2">
        <v>16</v>
      </c>
      <c r="K19259" s="2">
        <v>1</v>
      </c>
      <c r="L19259" s="3">
        <v>1350000</v>
      </c>
      <c r="M19259" s="2" t="s">
        <v>0</v>
      </c>
      <c r="N19259" s="4" t="s">
        <v>21</v>
      </c>
    </row>
    <row r="19260" spans="1:14" x14ac:dyDescent="0.25">
      <c r="A19260" s="1" t="s">
        <v>371</v>
      </c>
      <c r="B19260" s="2" t="s">
        <v>38</v>
      </c>
      <c r="C19260" s="2" t="s">
        <v>926</v>
      </c>
      <c r="D19260" s="2" t="s">
        <v>17912</v>
      </c>
      <c r="E19260" s="2" t="s">
        <v>15075</v>
      </c>
      <c r="F19260" s="2">
        <v>52161511</v>
      </c>
      <c r="G19260" s="2" t="s">
        <v>490</v>
      </c>
      <c r="H19260" s="2">
        <v>7</v>
      </c>
      <c r="I19260" s="2">
        <v>3</v>
      </c>
      <c r="J19260" s="2">
        <v>16</v>
      </c>
      <c r="K19260" s="2">
        <v>2</v>
      </c>
      <c r="L19260" s="3">
        <v>1450000</v>
      </c>
      <c r="M19260" s="2" t="s">
        <v>0</v>
      </c>
      <c r="N19260" s="4" t="s">
        <v>21</v>
      </c>
    </row>
    <row r="19261" spans="1:14" x14ac:dyDescent="0.25">
      <c r="A19261" s="1" t="s">
        <v>371</v>
      </c>
      <c r="B19261" s="2" t="s">
        <v>38</v>
      </c>
      <c r="C19261" s="2" t="s">
        <v>926</v>
      </c>
      <c r="D19261" s="2" t="s">
        <v>17912</v>
      </c>
      <c r="E19261" s="2" t="s">
        <v>15076</v>
      </c>
      <c r="F19261" s="2">
        <v>43211903</v>
      </c>
      <c r="G19261" s="2" t="s">
        <v>490</v>
      </c>
      <c r="H19261" s="2">
        <v>11</v>
      </c>
      <c r="I19261" s="2">
        <v>2</v>
      </c>
      <c r="J19261" s="2">
        <v>16</v>
      </c>
      <c r="K19261" s="2">
        <v>4</v>
      </c>
      <c r="L19261" s="3">
        <v>52474240</v>
      </c>
      <c r="M19261" s="2" t="s">
        <v>0</v>
      </c>
      <c r="N19261" s="4" t="s">
        <v>21</v>
      </c>
    </row>
    <row r="19262" spans="1:14" x14ac:dyDescent="0.25">
      <c r="A19262" s="1" t="s">
        <v>371</v>
      </c>
      <c r="B19262" s="2" t="s">
        <v>38</v>
      </c>
      <c r="C19262" s="2" t="s">
        <v>926</v>
      </c>
      <c r="D19262" s="2" t="s">
        <v>17912</v>
      </c>
      <c r="E19262" s="2" t="s">
        <v>15046</v>
      </c>
      <c r="F19262" s="2">
        <v>43211903</v>
      </c>
      <c r="G19262" s="2" t="s">
        <v>17856</v>
      </c>
      <c r="H19262" s="2">
        <v>1</v>
      </c>
      <c r="I19262" s="2">
        <v>6</v>
      </c>
      <c r="J19262" s="2">
        <v>16</v>
      </c>
      <c r="K19262" s="2">
        <v>1</v>
      </c>
      <c r="L19262" s="3">
        <v>556</v>
      </c>
      <c r="M19262" s="2" t="s">
        <v>0</v>
      </c>
      <c r="N19262" s="4" t="s">
        <v>21</v>
      </c>
    </row>
    <row r="19263" spans="1:14" x14ac:dyDescent="0.25">
      <c r="A19263" s="1" t="s">
        <v>371</v>
      </c>
      <c r="B19263" s="2" t="s">
        <v>977</v>
      </c>
      <c r="C19263" s="2" t="s">
        <v>980</v>
      </c>
      <c r="D19263" s="2" t="s">
        <v>17916</v>
      </c>
      <c r="E19263" s="2" t="s">
        <v>15077</v>
      </c>
      <c r="F19263" s="2">
        <v>60141204</v>
      </c>
      <c r="G19263" s="2" t="s">
        <v>490</v>
      </c>
      <c r="H19263" s="2">
        <v>3</v>
      </c>
      <c r="I19263" s="2">
        <v>2</v>
      </c>
      <c r="J19263" s="2">
        <v>10</v>
      </c>
      <c r="K19263" s="2">
        <v>1</v>
      </c>
      <c r="L19263" s="3">
        <v>183750</v>
      </c>
      <c r="M19263" s="2" t="s">
        <v>0</v>
      </c>
      <c r="N19263" s="4" t="s">
        <v>21</v>
      </c>
    </row>
    <row r="19264" spans="1:14" x14ac:dyDescent="0.25">
      <c r="A19264" s="1" t="s">
        <v>371</v>
      </c>
      <c r="B19264" s="2" t="s">
        <v>15078</v>
      </c>
      <c r="C19264" s="2" t="s">
        <v>15079</v>
      </c>
      <c r="D19264" s="2" t="s">
        <v>18079</v>
      </c>
      <c r="E19264" s="2" t="s">
        <v>15080</v>
      </c>
      <c r="F19264" s="2">
        <v>43232304</v>
      </c>
      <c r="G19264" s="2" t="s">
        <v>490</v>
      </c>
      <c r="H19264" s="2">
        <v>7</v>
      </c>
      <c r="I19264" s="2">
        <v>3</v>
      </c>
      <c r="J19264" s="2">
        <v>16</v>
      </c>
      <c r="K19264" s="2">
        <v>2</v>
      </c>
      <c r="L19264" s="3">
        <v>4790000</v>
      </c>
      <c r="M19264" s="2" t="s">
        <v>0</v>
      </c>
      <c r="N19264" s="4" t="s">
        <v>21</v>
      </c>
    </row>
    <row r="19265" spans="1:14" x14ac:dyDescent="0.25">
      <c r="A19265" s="1" t="s">
        <v>371</v>
      </c>
      <c r="B19265" s="2" t="s">
        <v>56</v>
      </c>
      <c r="C19265" s="2" t="s">
        <v>56</v>
      </c>
      <c r="D19265" s="2" t="s">
        <v>57</v>
      </c>
      <c r="E19265" s="2" t="s">
        <v>12793</v>
      </c>
      <c r="F19265" s="2">
        <v>11162116</v>
      </c>
      <c r="G19265" s="2" t="s">
        <v>490</v>
      </c>
      <c r="H19265" s="2">
        <v>3</v>
      </c>
      <c r="I19265" s="2">
        <v>2</v>
      </c>
      <c r="J19265" s="2">
        <v>10</v>
      </c>
      <c r="K19265" s="2">
        <v>1</v>
      </c>
      <c r="L19265" s="3">
        <v>8330</v>
      </c>
      <c r="M19265" s="2" t="s">
        <v>0</v>
      </c>
      <c r="N19265" s="4" t="s">
        <v>21</v>
      </c>
    </row>
    <row r="19266" spans="1:14" x14ac:dyDescent="0.25">
      <c r="A19266" s="1" t="s">
        <v>371</v>
      </c>
      <c r="B19266" s="2" t="s">
        <v>60</v>
      </c>
      <c r="C19266" s="2" t="s">
        <v>60</v>
      </c>
      <c r="D19266" s="2" t="s">
        <v>61</v>
      </c>
      <c r="E19266" s="2" t="s">
        <v>15081</v>
      </c>
      <c r="F19266" s="2">
        <v>55121715</v>
      </c>
      <c r="G19266" s="2" t="s">
        <v>490</v>
      </c>
      <c r="H19266" s="2">
        <v>2</v>
      </c>
      <c r="I19266" s="2">
        <v>4</v>
      </c>
      <c r="J19266" s="2">
        <v>10</v>
      </c>
      <c r="K19266" s="2">
        <v>16</v>
      </c>
      <c r="L19266" s="3">
        <v>2240000</v>
      </c>
      <c r="M19266" s="2" t="s">
        <v>0</v>
      </c>
      <c r="N19266" s="4" t="s">
        <v>21</v>
      </c>
    </row>
    <row r="19267" spans="1:14" x14ac:dyDescent="0.25">
      <c r="A19267" s="1" t="s">
        <v>371</v>
      </c>
      <c r="B19267" s="2" t="s">
        <v>60</v>
      </c>
      <c r="C19267" s="2" t="s">
        <v>60</v>
      </c>
      <c r="D19267" s="2" t="s">
        <v>61</v>
      </c>
      <c r="E19267" s="2" t="s">
        <v>15082</v>
      </c>
      <c r="F19267" s="2">
        <v>55121715</v>
      </c>
      <c r="G19267" s="2" t="s">
        <v>490</v>
      </c>
      <c r="H19267" s="2">
        <v>2</v>
      </c>
      <c r="I19267" s="2">
        <v>4</v>
      </c>
      <c r="J19267" s="2">
        <v>10</v>
      </c>
      <c r="K19267" s="2">
        <v>6</v>
      </c>
      <c r="L19267" s="3">
        <v>540000</v>
      </c>
      <c r="M19267" s="2" t="s">
        <v>0</v>
      </c>
      <c r="N19267" s="4" t="s">
        <v>21</v>
      </c>
    </row>
    <row r="19268" spans="1:14" x14ac:dyDescent="0.25">
      <c r="A19268" s="1" t="s">
        <v>371</v>
      </c>
      <c r="B19268" s="2" t="s">
        <v>1112</v>
      </c>
      <c r="C19268" s="2" t="s">
        <v>1112</v>
      </c>
      <c r="D19268" s="2" t="s">
        <v>17931</v>
      </c>
      <c r="E19268" s="2" t="s">
        <v>15083</v>
      </c>
      <c r="F19268" s="2">
        <v>55121905</v>
      </c>
      <c r="G19268" s="2" t="s">
        <v>490</v>
      </c>
      <c r="H19268" s="2">
        <v>2</v>
      </c>
      <c r="I19268" s="2">
        <v>4</v>
      </c>
      <c r="J19268" s="2">
        <v>10</v>
      </c>
      <c r="K19268" s="2">
        <v>12</v>
      </c>
      <c r="L19268" s="3">
        <v>2040000</v>
      </c>
      <c r="M19268" s="2" t="s">
        <v>0</v>
      </c>
      <c r="N19268" s="4" t="s">
        <v>21</v>
      </c>
    </row>
    <row r="19269" spans="1:14" x14ac:dyDescent="0.25">
      <c r="A19269" s="1" t="s">
        <v>371</v>
      </c>
      <c r="B19269" s="2" t="s">
        <v>1112</v>
      </c>
      <c r="C19269" s="2" t="s">
        <v>1112</v>
      </c>
      <c r="D19269" s="2" t="s">
        <v>17931</v>
      </c>
      <c r="E19269" s="2" t="s">
        <v>15084</v>
      </c>
      <c r="F19269" s="2">
        <v>56112002</v>
      </c>
      <c r="G19269" s="2" t="s">
        <v>490</v>
      </c>
      <c r="H19269" s="2">
        <v>5</v>
      </c>
      <c r="I19269" s="2">
        <v>3</v>
      </c>
      <c r="J19269" s="2">
        <v>10</v>
      </c>
      <c r="K19269" s="2">
        <v>19</v>
      </c>
      <c r="L19269" s="3">
        <v>1521653</v>
      </c>
      <c r="M19269" s="2" t="s">
        <v>20</v>
      </c>
      <c r="N19269" s="4" t="s">
        <v>21</v>
      </c>
    </row>
    <row r="19270" spans="1:14" x14ac:dyDescent="0.25">
      <c r="A19270" s="1" t="s">
        <v>371</v>
      </c>
      <c r="B19270" s="2" t="s">
        <v>63</v>
      </c>
      <c r="C19270" s="2" t="s">
        <v>64</v>
      </c>
      <c r="D19270" s="2" t="s">
        <v>65</v>
      </c>
      <c r="E19270" s="2" t="s">
        <v>15085</v>
      </c>
      <c r="F19270" s="2">
        <v>44111515</v>
      </c>
      <c r="G19270" s="2" t="s">
        <v>490</v>
      </c>
      <c r="H19270" s="2">
        <v>5</v>
      </c>
      <c r="I19270" s="2">
        <v>3</v>
      </c>
      <c r="J19270" s="2">
        <v>10</v>
      </c>
      <c r="K19270" s="2">
        <v>56</v>
      </c>
      <c r="L19270" s="3">
        <v>289912</v>
      </c>
      <c r="M19270" s="2" t="s">
        <v>0</v>
      </c>
      <c r="N19270" s="4" t="s">
        <v>21</v>
      </c>
    </row>
    <row r="19271" spans="1:14" x14ac:dyDescent="0.25">
      <c r="A19271" s="1" t="s">
        <v>371</v>
      </c>
      <c r="B19271" s="2" t="s">
        <v>63</v>
      </c>
      <c r="C19271" s="2" t="s">
        <v>64</v>
      </c>
      <c r="D19271" s="2" t="s">
        <v>65</v>
      </c>
      <c r="E19271" s="2" t="s">
        <v>15086</v>
      </c>
      <c r="F19271" s="2">
        <v>44122003</v>
      </c>
      <c r="G19271" s="2" t="s">
        <v>490</v>
      </c>
      <c r="H19271" s="2">
        <v>5</v>
      </c>
      <c r="I19271" s="2">
        <v>3</v>
      </c>
      <c r="J19271" s="2">
        <v>10</v>
      </c>
      <c r="K19271" s="2">
        <v>1000</v>
      </c>
      <c r="L19271" s="3">
        <v>1856000</v>
      </c>
      <c r="M19271" s="2" t="s">
        <v>0</v>
      </c>
      <c r="N19271" s="4" t="s">
        <v>21</v>
      </c>
    </row>
    <row r="19272" spans="1:14" x14ac:dyDescent="0.25">
      <c r="A19272" s="1" t="s">
        <v>371</v>
      </c>
      <c r="B19272" s="2" t="s">
        <v>63</v>
      </c>
      <c r="C19272" s="2" t="s">
        <v>64</v>
      </c>
      <c r="D19272" s="2" t="s">
        <v>65</v>
      </c>
      <c r="E19272" s="2" t="s">
        <v>15087</v>
      </c>
      <c r="F19272" s="2">
        <v>14111807</v>
      </c>
      <c r="G19272" s="2" t="s">
        <v>490</v>
      </c>
      <c r="H19272" s="2">
        <v>5</v>
      </c>
      <c r="I19272" s="2">
        <v>3</v>
      </c>
      <c r="J19272" s="2">
        <v>10</v>
      </c>
      <c r="K19272" s="2">
        <v>10</v>
      </c>
      <c r="L19272" s="3">
        <v>94250</v>
      </c>
      <c r="M19272" s="2" t="s">
        <v>0</v>
      </c>
      <c r="N19272" s="4" t="s">
        <v>21</v>
      </c>
    </row>
    <row r="19273" spans="1:14" x14ac:dyDescent="0.25">
      <c r="A19273" s="1" t="s">
        <v>371</v>
      </c>
      <c r="B19273" s="2" t="s">
        <v>63</v>
      </c>
      <c r="C19273" s="2" t="s">
        <v>64</v>
      </c>
      <c r="D19273" s="2" t="s">
        <v>65</v>
      </c>
      <c r="E19273" s="2" t="s">
        <v>19049</v>
      </c>
      <c r="F19273" s="2">
        <v>14111530</v>
      </c>
      <c r="G19273" s="2" t="s">
        <v>490</v>
      </c>
      <c r="H19273" s="2">
        <v>5</v>
      </c>
      <c r="I19273" s="2">
        <v>3</v>
      </c>
      <c r="J19273" s="2">
        <v>10</v>
      </c>
      <c r="K19273" s="2">
        <v>46</v>
      </c>
      <c r="L19273" s="3">
        <v>83766</v>
      </c>
      <c r="M19273" s="2" t="s">
        <v>0</v>
      </c>
      <c r="N19273" s="4" t="s">
        <v>21</v>
      </c>
    </row>
    <row r="19274" spans="1:14" x14ac:dyDescent="0.25">
      <c r="A19274" s="1" t="s">
        <v>371</v>
      </c>
      <c r="B19274" s="2" t="s">
        <v>63</v>
      </c>
      <c r="C19274" s="2" t="s">
        <v>64</v>
      </c>
      <c r="D19274" s="2" t="s">
        <v>65</v>
      </c>
      <c r="E19274" s="2" t="s">
        <v>15088</v>
      </c>
      <c r="F19274" s="2">
        <v>14111511</v>
      </c>
      <c r="G19274" s="2" t="s">
        <v>490</v>
      </c>
      <c r="H19274" s="2">
        <v>5</v>
      </c>
      <c r="I19274" s="2">
        <v>3</v>
      </c>
      <c r="J19274" s="2">
        <v>10</v>
      </c>
      <c r="K19274" s="2">
        <v>4</v>
      </c>
      <c r="L19274" s="3">
        <v>48408</v>
      </c>
      <c r="M19274" s="2" t="s">
        <v>0</v>
      </c>
      <c r="N19274" s="4" t="s">
        <v>21</v>
      </c>
    </row>
    <row r="19275" spans="1:14" x14ac:dyDescent="0.25">
      <c r="A19275" s="1" t="s">
        <v>371</v>
      </c>
      <c r="B19275" s="2" t="s">
        <v>63</v>
      </c>
      <c r="C19275" s="2" t="s">
        <v>64</v>
      </c>
      <c r="D19275" s="2" t="s">
        <v>65</v>
      </c>
      <c r="E19275" s="2" t="s">
        <v>15089</v>
      </c>
      <c r="F19275" s="2">
        <v>14111511</v>
      </c>
      <c r="G19275" s="2" t="s">
        <v>490</v>
      </c>
      <c r="H19275" s="2">
        <v>5</v>
      </c>
      <c r="I19275" s="2">
        <v>3</v>
      </c>
      <c r="J19275" s="2">
        <v>10</v>
      </c>
      <c r="K19275" s="2">
        <v>4</v>
      </c>
      <c r="L19275" s="3">
        <v>124712</v>
      </c>
      <c r="M19275" s="2" t="s">
        <v>0</v>
      </c>
      <c r="N19275" s="4" t="s">
        <v>21</v>
      </c>
    </row>
    <row r="19276" spans="1:14" x14ac:dyDescent="0.25">
      <c r="A19276" s="1" t="s">
        <v>371</v>
      </c>
      <c r="B19276" s="2" t="s">
        <v>63</v>
      </c>
      <c r="C19276" s="2" t="s">
        <v>64</v>
      </c>
      <c r="D19276" s="2" t="s">
        <v>65</v>
      </c>
      <c r="E19276" s="2" t="s">
        <v>15090</v>
      </c>
      <c r="F19276" s="2">
        <v>14111511</v>
      </c>
      <c r="G19276" s="2" t="s">
        <v>490</v>
      </c>
      <c r="H19276" s="2">
        <v>11</v>
      </c>
      <c r="I19276" s="2">
        <v>1</v>
      </c>
      <c r="J19276" s="2">
        <v>10</v>
      </c>
      <c r="K19276" s="2">
        <v>5</v>
      </c>
      <c r="L19276" s="3">
        <v>158270</v>
      </c>
      <c r="M19276" s="2" t="s">
        <v>0</v>
      </c>
      <c r="N19276" s="4" t="s">
        <v>21</v>
      </c>
    </row>
    <row r="19277" spans="1:14" x14ac:dyDescent="0.25">
      <c r="A19277" s="1" t="s">
        <v>371</v>
      </c>
      <c r="B19277" s="2" t="s">
        <v>63</v>
      </c>
      <c r="C19277" s="2" t="s">
        <v>64</v>
      </c>
      <c r="D19277" s="2" t="s">
        <v>65</v>
      </c>
      <c r="E19277" s="2" t="s">
        <v>15091</v>
      </c>
      <c r="F19277" s="2">
        <v>14111511</v>
      </c>
      <c r="G19277" s="2" t="s">
        <v>490</v>
      </c>
      <c r="H19277" s="2">
        <v>11</v>
      </c>
      <c r="I19277" s="2">
        <v>1</v>
      </c>
      <c r="J19277" s="2">
        <v>10</v>
      </c>
      <c r="K19277" s="2">
        <v>5</v>
      </c>
      <c r="L19277" s="3">
        <v>61465</v>
      </c>
      <c r="M19277" s="2" t="s">
        <v>0</v>
      </c>
      <c r="N19277" s="4" t="s">
        <v>21</v>
      </c>
    </row>
    <row r="19278" spans="1:14" x14ac:dyDescent="0.25">
      <c r="A19278" s="1" t="s">
        <v>371</v>
      </c>
      <c r="B19278" s="2" t="s">
        <v>63</v>
      </c>
      <c r="C19278" s="2" t="s">
        <v>64</v>
      </c>
      <c r="D19278" s="2" t="s">
        <v>65</v>
      </c>
      <c r="E19278" s="2" t="s">
        <v>15092</v>
      </c>
      <c r="F19278" s="2">
        <v>14111530</v>
      </c>
      <c r="G19278" s="2" t="s">
        <v>490</v>
      </c>
      <c r="H19278" s="2">
        <v>11</v>
      </c>
      <c r="I19278" s="2">
        <v>1</v>
      </c>
      <c r="J19278" s="2">
        <v>10</v>
      </c>
      <c r="K19278" s="2">
        <v>6</v>
      </c>
      <c r="L19278" s="3">
        <v>13782</v>
      </c>
      <c r="M19278" s="2" t="s">
        <v>0</v>
      </c>
      <c r="N19278" s="4" t="s">
        <v>21</v>
      </c>
    </row>
    <row r="19279" spans="1:14" x14ac:dyDescent="0.25">
      <c r="A19279" s="1" t="s">
        <v>371</v>
      </c>
      <c r="B19279" s="2" t="s">
        <v>63</v>
      </c>
      <c r="C19279" s="2" t="s">
        <v>64</v>
      </c>
      <c r="D19279" s="2" t="s">
        <v>65</v>
      </c>
      <c r="E19279" s="2" t="s">
        <v>15093</v>
      </c>
      <c r="F19279" s="2">
        <v>55121616</v>
      </c>
      <c r="G19279" s="2" t="s">
        <v>490</v>
      </c>
      <c r="H19279" s="2">
        <v>11</v>
      </c>
      <c r="I19279" s="2">
        <v>1</v>
      </c>
      <c r="J19279" s="2">
        <v>10</v>
      </c>
      <c r="K19279" s="2">
        <v>6</v>
      </c>
      <c r="L19279" s="3">
        <v>17352</v>
      </c>
      <c r="M19279" s="2" t="s">
        <v>0</v>
      </c>
      <c r="N19279" s="4" t="s">
        <v>21</v>
      </c>
    </row>
    <row r="19280" spans="1:14" x14ac:dyDescent="0.25">
      <c r="A19280" s="1" t="s">
        <v>371</v>
      </c>
      <c r="B19280" s="2" t="s">
        <v>63</v>
      </c>
      <c r="C19280" s="2" t="s">
        <v>64</v>
      </c>
      <c r="D19280" s="2" t="s">
        <v>65</v>
      </c>
      <c r="E19280" s="2" t="s">
        <v>15094</v>
      </c>
      <c r="F19280" s="2">
        <v>44121503</v>
      </c>
      <c r="G19280" s="2" t="s">
        <v>490</v>
      </c>
      <c r="H19280" s="2">
        <v>11</v>
      </c>
      <c r="I19280" s="2">
        <v>1</v>
      </c>
      <c r="J19280" s="2">
        <v>10</v>
      </c>
      <c r="K19280" s="2">
        <v>42</v>
      </c>
      <c r="L19280" s="3">
        <v>24486</v>
      </c>
      <c r="M19280" s="2" t="s">
        <v>0</v>
      </c>
      <c r="N19280" s="4" t="s">
        <v>21</v>
      </c>
    </row>
    <row r="19281" spans="1:14" x14ac:dyDescent="0.25">
      <c r="A19281" s="1" t="s">
        <v>371</v>
      </c>
      <c r="B19281" s="2" t="s">
        <v>63</v>
      </c>
      <c r="C19281" s="2" t="s">
        <v>64</v>
      </c>
      <c r="D19281" s="2" t="s">
        <v>65</v>
      </c>
      <c r="E19281" s="2" t="s">
        <v>15095</v>
      </c>
      <c r="F19281" s="2">
        <v>44121503</v>
      </c>
      <c r="G19281" s="2" t="s">
        <v>490</v>
      </c>
      <c r="H19281" s="2">
        <v>11</v>
      </c>
      <c r="I19281" s="2">
        <v>1</v>
      </c>
      <c r="J19281" s="2">
        <v>10</v>
      </c>
      <c r="K19281" s="2">
        <v>42</v>
      </c>
      <c r="L19281" s="3">
        <v>24486</v>
      </c>
      <c r="M19281" s="2" t="s">
        <v>0</v>
      </c>
      <c r="N19281" s="4" t="s">
        <v>21</v>
      </c>
    </row>
    <row r="19282" spans="1:14" x14ac:dyDescent="0.25">
      <c r="A19282" s="1" t="s">
        <v>371</v>
      </c>
      <c r="B19282" s="2" t="s">
        <v>63</v>
      </c>
      <c r="C19282" s="2" t="s">
        <v>15096</v>
      </c>
      <c r="D19282" s="2" t="s">
        <v>18080</v>
      </c>
      <c r="E19282" s="2" t="s">
        <v>15097</v>
      </c>
      <c r="F19282" s="2">
        <v>55101524</v>
      </c>
      <c r="G19282" s="2" t="s">
        <v>490</v>
      </c>
      <c r="H19282" s="2">
        <v>4</v>
      </c>
      <c r="I19282" s="2">
        <v>4</v>
      </c>
      <c r="J19282" s="2">
        <v>10</v>
      </c>
      <c r="K19282" s="2">
        <v>1</v>
      </c>
      <c r="L19282" s="3">
        <v>104050</v>
      </c>
      <c r="M19282" s="2" t="s">
        <v>0</v>
      </c>
      <c r="N19282" s="4" t="s">
        <v>21</v>
      </c>
    </row>
    <row r="19283" spans="1:14" x14ac:dyDescent="0.25">
      <c r="A19283" s="1" t="s">
        <v>371</v>
      </c>
      <c r="B19283" s="2" t="s">
        <v>63</v>
      </c>
      <c r="C19283" s="2" t="s">
        <v>15096</v>
      </c>
      <c r="D19283" s="2" t="s">
        <v>18080</v>
      </c>
      <c r="E19283" s="2" t="s">
        <v>15098</v>
      </c>
      <c r="F19283" s="2">
        <v>55101524</v>
      </c>
      <c r="G19283" s="2" t="s">
        <v>490</v>
      </c>
      <c r="H19283" s="2">
        <v>4</v>
      </c>
      <c r="I19283" s="2">
        <v>4</v>
      </c>
      <c r="J19283" s="2">
        <v>10</v>
      </c>
      <c r="K19283" s="2">
        <v>1</v>
      </c>
      <c r="L19283" s="3">
        <v>96000</v>
      </c>
      <c r="M19283" s="2" t="s">
        <v>0</v>
      </c>
      <c r="N19283" s="4" t="s">
        <v>21</v>
      </c>
    </row>
    <row r="19284" spans="1:14" x14ac:dyDescent="0.25">
      <c r="A19284" s="1" t="s">
        <v>371</v>
      </c>
      <c r="B19284" s="2" t="s">
        <v>63</v>
      </c>
      <c r="C19284" s="2" t="s">
        <v>15096</v>
      </c>
      <c r="D19284" s="2" t="s">
        <v>18080</v>
      </c>
      <c r="E19284" s="2" t="s">
        <v>15099</v>
      </c>
      <c r="F19284" s="2">
        <v>55101524</v>
      </c>
      <c r="G19284" s="2" t="s">
        <v>490</v>
      </c>
      <c r="H19284" s="2">
        <v>4</v>
      </c>
      <c r="I19284" s="2">
        <v>4</v>
      </c>
      <c r="J19284" s="2">
        <v>10</v>
      </c>
      <c r="K19284" s="2">
        <v>1</v>
      </c>
      <c r="L19284" s="3">
        <v>127500</v>
      </c>
      <c r="M19284" s="2" t="s">
        <v>0</v>
      </c>
      <c r="N19284" s="4" t="s">
        <v>21</v>
      </c>
    </row>
    <row r="19285" spans="1:14" x14ac:dyDescent="0.25">
      <c r="A19285" s="1" t="s">
        <v>371</v>
      </c>
      <c r="B19285" s="2" t="s">
        <v>63</v>
      </c>
      <c r="C19285" s="2" t="s">
        <v>15096</v>
      </c>
      <c r="D19285" s="2" t="s">
        <v>18080</v>
      </c>
      <c r="E19285" s="2" t="s">
        <v>15100</v>
      </c>
      <c r="F19285" s="2">
        <v>55101524</v>
      </c>
      <c r="G19285" s="2" t="s">
        <v>490</v>
      </c>
      <c r="H19285" s="2">
        <v>4</v>
      </c>
      <c r="I19285" s="2">
        <v>4</v>
      </c>
      <c r="J19285" s="2">
        <v>10</v>
      </c>
      <c r="K19285" s="2">
        <v>1</v>
      </c>
      <c r="L19285" s="3">
        <v>300000</v>
      </c>
      <c r="M19285" s="2" t="s">
        <v>0</v>
      </c>
      <c r="N19285" s="4" t="s">
        <v>21</v>
      </c>
    </row>
    <row r="19286" spans="1:14" x14ac:dyDescent="0.25">
      <c r="A19286" s="1" t="s">
        <v>371</v>
      </c>
      <c r="B19286" s="2" t="s">
        <v>63</v>
      </c>
      <c r="C19286" s="2" t="s">
        <v>15096</v>
      </c>
      <c r="D19286" s="2" t="s">
        <v>18080</v>
      </c>
      <c r="E19286" s="2" t="s">
        <v>15101</v>
      </c>
      <c r="F19286" s="2">
        <v>55101524</v>
      </c>
      <c r="G19286" s="2" t="s">
        <v>490</v>
      </c>
      <c r="H19286" s="2">
        <v>4</v>
      </c>
      <c r="I19286" s="2">
        <v>4</v>
      </c>
      <c r="J19286" s="2">
        <v>10</v>
      </c>
      <c r="K19286" s="2">
        <v>1</v>
      </c>
      <c r="L19286" s="3">
        <v>288000</v>
      </c>
      <c r="M19286" s="2" t="s">
        <v>0</v>
      </c>
      <c r="N19286" s="4" t="s">
        <v>21</v>
      </c>
    </row>
    <row r="19287" spans="1:14" x14ac:dyDescent="0.25">
      <c r="A19287" s="1" t="s">
        <v>371</v>
      </c>
      <c r="B19287" s="2" t="s">
        <v>63</v>
      </c>
      <c r="C19287" s="2" t="s">
        <v>15096</v>
      </c>
      <c r="D19287" s="2" t="s">
        <v>18080</v>
      </c>
      <c r="E19287" s="2" t="s">
        <v>15102</v>
      </c>
      <c r="F19287" s="2">
        <v>55101524</v>
      </c>
      <c r="G19287" s="2" t="s">
        <v>490</v>
      </c>
      <c r="H19287" s="2">
        <v>4</v>
      </c>
      <c r="I19287" s="2">
        <v>4</v>
      </c>
      <c r="J19287" s="2">
        <v>10</v>
      </c>
      <c r="K19287" s="2">
        <v>1</v>
      </c>
      <c r="L19287" s="3">
        <v>628900</v>
      </c>
      <c r="M19287" s="2" t="s">
        <v>0</v>
      </c>
      <c r="N19287" s="4" t="s">
        <v>21</v>
      </c>
    </row>
    <row r="19288" spans="1:14" x14ac:dyDescent="0.25">
      <c r="A19288" s="1" t="s">
        <v>371</v>
      </c>
      <c r="B19288" s="2" t="s">
        <v>63</v>
      </c>
      <c r="C19288" s="2" t="s">
        <v>15096</v>
      </c>
      <c r="D19288" s="2" t="s">
        <v>18080</v>
      </c>
      <c r="E19288" s="2" t="s">
        <v>15103</v>
      </c>
      <c r="F19288" s="2">
        <v>55101524</v>
      </c>
      <c r="G19288" s="2" t="s">
        <v>490</v>
      </c>
      <c r="H19288" s="2">
        <v>4</v>
      </c>
      <c r="I19288" s="2">
        <v>4</v>
      </c>
      <c r="J19288" s="2">
        <v>10</v>
      </c>
      <c r="K19288" s="2">
        <v>1</v>
      </c>
      <c r="L19288" s="3">
        <v>232700</v>
      </c>
      <c r="M19288" s="2" t="s">
        <v>0</v>
      </c>
      <c r="N19288" s="4" t="s">
        <v>21</v>
      </c>
    </row>
    <row r="19289" spans="1:14" x14ac:dyDescent="0.25">
      <c r="A19289" s="1" t="s">
        <v>371</v>
      </c>
      <c r="B19289" s="2" t="s">
        <v>63</v>
      </c>
      <c r="C19289" s="2" t="s">
        <v>15096</v>
      </c>
      <c r="D19289" s="2" t="s">
        <v>18080</v>
      </c>
      <c r="E19289" s="2" t="s">
        <v>15104</v>
      </c>
      <c r="F19289" s="2">
        <v>55101524</v>
      </c>
      <c r="G19289" s="2" t="s">
        <v>490</v>
      </c>
      <c r="H19289" s="2">
        <v>4</v>
      </c>
      <c r="I19289" s="2">
        <v>4</v>
      </c>
      <c r="J19289" s="2">
        <v>10</v>
      </c>
      <c r="K19289" s="2">
        <v>1</v>
      </c>
      <c r="L19289" s="3">
        <v>248250</v>
      </c>
      <c r="M19289" s="2" t="s">
        <v>0</v>
      </c>
      <c r="N19289" s="4" t="s">
        <v>21</v>
      </c>
    </row>
    <row r="19290" spans="1:14" x14ac:dyDescent="0.25">
      <c r="A19290" s="1" t="s">
        <v>371</v>
      </c>
      <c r="B19290" s="2" t="s">
        <v>63</v>
      </c>
      <c r="C19290" s="2" t="s">
        <v>15096</v>
      </c>
      <c r="D19290" s="2" t="s">
        <v>18080</v>
      </c>
      <c r="E19290" s="2" t="s">
        <v>15105</v>
      </c>
      <c r="F19290" s="2">
        <v>55101524</v>
      </c>
      <c r="G19290" s="2" t="s">
        <v>490</v>
      </c>
      <c r="H19290" s="2">
        <v>4</v>
      </c>
      <c r="I19290" s="2">
        <v>4</v>
      </c>
      <c r="J19290" s="2">
        <v>10</v>
      </c>
      <c r="K19290" s="2">
        <v>1</v>
      </c>
      <c r="L19290" s="3">
        <v>169250</v>
      </c>
      <c r="M19290" s="2" t="s">
        <v>0</v>
      </c>
      <c r="N19290" s="4" t="s">
        <v>21</v>
      </c>
    </row>
    <row r="19291" spans="1:14" x14ac:dyDescent="0.25">
      <c r="A19291" s="1" t="s">
        <v>371</v>
      </c>
      <c r="B19291" s="2" t="s">
        <v>63</v>
      </c>
      <c r="C19291" s="2" t="s">
        <v>15096</v>
      </c>
      <c r="D19291" s="2" t="s">
        <v>18080</v>
      </c>
      <c r="E19291" s="2" t="s">
        <v>15106</v>
      </c>
      <c r="F19291" s="2">
        <v>55101524</v>
      </c>
      <c r="G19291" s="2" t="s">
        <v>490</v>
      </c>
      <c r="H19291" s="2">
        <v>4</v>
      </c>
      <c r="I19291" s="2">
        <v>4</v>
      </c>
      <c r="J19291" s="2">
        <v>10</v>
      </c>
      <c r="K19291" s="2">
        <v>1</v>
      </c>
      <c r="L19291" s="3">
        <v>241650</v>
      </c>
      <c r="M19291" s="2" t="s">
        <v>0</v>
      </c>
      <c r="N19291" s="4" t="s">
        <v>21</v>
      </c>
    </row>
    <row r="19292" spans="1:14" x14ac:dyDescent="0.25">
      <c r="A19292" s="1" t="s">
        <v>371</v>
      </c>
      <c r="B19292" s="2" t="s">
        <v>63</v>
      </c>
      <c r="C19292" s="2" t="s">
        <v>15096</v>
      </c>
      <c r="D19292" s="2" t="s">
        <v>18080</v>
      </c>
      <c r="E19292" s="2" t="s">
        <v>15107</v>
      </c>
      <c r="F19292" s="2">
        <v>55101524</v>
      </c>
      <c r="G19292" s="2" t="s">
        <v>490</v>
      </c>
      <c r="H19292" s="2">
        <v>4</v>
      </c>
      <c r="I19292" s="2">
        <v>4</v>
      </c>
      <c r="J19292" s="2">
        <v>10</v>
      </c>
      <c r="K19292" s="2">
        <v>1</v>
      </c>
      <c r="L19292" s="3">
        <v>290250</v>
      </c>
      <c r="M19292" s="2" t="s">
        <v>0</v>
      </c>
      <c r="N19292" s="4" t="s">
        <v>21</v>
      </c>
    </row>
    <row r="19293" spans="1:14" x14ac:dyDescent="0.25">
      <c r="A19293" s="1" t="s">
        <v>371</v>
      </c>
      <c r="B19293" s="2" t="s">
        <v>63</v>
      </c>
      <c r="C19293" s="2" t="s">
        <v>15096</v>
      </c>
      <c r="D19293" s="2" t="s">
        <v>18080</v>
      </c>
      <c r="E19293" s="2" t="s">
        <v>15108</v>
      </c>
      <c r="F19293" s="2">
        <v>55101524</v>
      </c>
      <c r="G19293" s="2" t="s">
        <v>490</v>
      </c>
      <c r="H19293" s="2">
        <v>4</v>
      </c>
      <c r="I19293" s="2">
        <v>4</v>
      </c>
      <c r="J19293" s="2">
        <v>10</v>
      </c>
      <c r="K19293" s="2">
        <v>1</v>
      </c>
      <c r="L19293" s="3">
        <v>242200</v>
      </c>
      <c r="M19293" s="2" t="s">
        <v>0</v>
      </c>
      <c r="N19293" s="4" t="s">
        <v>21</v>
      </c>
    </row>
    <row r="19294" spans="1:14" x14ac:dyDescent="0.25">
      <c r="A19294" s="1" t="s">
        <v>371</v>
      </c>
      <c r="B19294" s="2" t="s">
        <v>63</v>
      </c>
      <c r="C19294" s="2" t="s">
        <v>15096</v>
      </c>
      <c r="D19294" s="2" t="s">
        <v>18080</v>
      </c>
      <c r="E19294" s="2" t="s">
        <v>15109</v>
      </c>
      <c r="F19294" s="2">
        <v>55101524</v>
      </c>
      <c r="G19294" s="2" t="s">
        <v>490</v>
      </c>
      <c r="H19294" s="2">
        <v>4</v>
      </c>
      <c r="I19294" s="2">
        <v>4</v>
      </c>
      <c r="J19294" s="2">
        <v>10</v>
      </c>
      <c r="K19294" s="2">
        <v>1</v>
      </c>
      <c r="L19294" s="3">
        <v>393200</v>
      </c>
      <c r="M19294" s="2" t="s">
        <v>0</v>
      </c>
      <c r="N19294" s="4" t="s">
        <v>21</v>
      </c>
    </row>
    <row r="19295" spans="1:14" x14ac:dyDescent="0.25">
      <c r="A19295" s="1" t="s">
        <v>371</v>
      </c>
      <c r="B19295" s="2" t="s">
        <v>63</v>
      </c>
      <c r="C19295" s="2" t="s">
        <v>15096</v>
      </c>
      <c r="D19295" s="2" t="s">
        <v>18080</v>
      </c>
      <c r="E19295" s="2" t="s">
        <v>15110</v>
      </c>
      <c r="F19295" s="2">
        <v>55101524</v>
      </c>
      <c r="G19295" s="2" t="s">
        <v>490</v>
      </c>
      <c r="H19295" s="2">
        <v>4</v>
      </c>
      <c r="I19295" s="2">
        <v>4</v>
      </c>
      <c r="J19295" s="2">
        <v>10</v>
      </c>
      <c r="K19295" s="2">
        <v>1</v>
      </c>
      <c r="L19295" s="3">
        <v>613500</v>
      </c>
      <c r="M19295" s="2" t="s">
        <v>0</v>
      </c>
      <c r="N19295" s="4" t="s">
        <v>21</v>
      </c>
    </row>
    <row r="19296" spans="1:14" x14ac:dyDescent="0.25">
      <c r="A19296" s="1" t="s">
        <v>371</v>
      </c>
      <c r="B19296" s="2" t="s">
        <v>63</v>
      </c>
      <c r="C19296" s="2" t="s">
        <v>15096</v>
      </c>
      <c r="D19296" s="2" t="s">
        <v>18080</v>
      </c>
      <c r="E19296" s="2" t="s">
        <v>15111</v>
      </c>
      <c r="F19296" s="2">
        <v>55101524</v>
      </c>
      <c r="G19296" s="2" t="s">
        <v>490</v>
      </c>
      <c r="H19296" s="2">
        <v>4</v>
      </c>
      <c r="I19296" s="2">
        <v>4</v>
      </c>
      <c r="J19296" s="2">
        <v>10</v>
      </c>
      <c r="K19296" s="2">
        <v>1</v>
      </c>
      <c r="L19296" s="3">
        <v>110000</v>
      </c>
      <c r="M19296" s="2" t="s">
        <v>0</v>
      </c>
      <c r="N19296" s="4" t="s">
        <v>21</v>
      </c>
    </row>
    <row r="19297" spans="1:14" x14ac:dyDescent="0.25">
      <c r="A19297" s="1" t="s">
        <v>371</v>
      </c>
      <c r="B19297" s="2" t="s">
        <v>63</v>
      </c>
      <c r="C19297" s="2" t="s">
        <v>15096</v>
      </c>
      <c r="D19297" s="2" t="s">
        <v>18080</v>
      </c>
      <c r="E19297" s="2" t="s">
        <v>15112</v>
      </c>
      <c r="F19297" s="2">
        <v>55101524</v>
      </c>
      <c r="G19297" s="2" t="s">
        <v>490</v>
      </c>
      <c r="H19297" s="2">
        <v>4</v>
      </c>
      <c r="I19297" s="2">
        <v>4</v>
      </c>
      <c r="J19297" s="2">
        <v>10</v>
      </c>
      <c r="K19297" s="2">
        <v>1</v>
      </c>
      <c r="L19297" s="3">
        <v>143000</v>
      </c>
      <c r="M19297" s="2" t="s">
        <v>0</v>
      </c>
      <c r="N19297" s="4" t="s">
        <v>21</v>
      </c>
    </row>
    <row r="19298" spans="1:14" x14ac:dyDescent="0.25">
      <c r="A19298" s="1" t="s">
        <v>371</v>
      </c>
      <c r="B19298" s="2" t="s">
        <v>63</v>
      </c>
      <c r="C19298" s="2" t="s">
        <v>15096</v>
      </c>
      <c r="D19298" s="2" t="s">
        <v>18080</v>
      </c>
      <c r="E19298" s="2" t="s">
        <v>15113</v>
      </c>
      <c r="F19298" s="2">
        <v>55101524</v>
      </c>
      <c r="G19298" s="2" t="s">
        <v>490</v>
      </c>
      <c r="H19298" s="2">
        <v>4</v>
      </c>
      <c r="I19298" s="2">
        <v>4</v>
      </c>
      <c r="J19298" s="2">
        <v>10</v>
      </c>
      <c r="K19298" s="2">
        <v>1</v>
      </c>
      <c r="L19298" s="3">
        <v>37400</v>
      </c>
      <c r="M19298" s="2" t="s">
        <v>0</v>
      </c>
      <c r="N19298" s="4" t="s">
        <v>21</v>
      </c>
    </row>
    <row r="19299" spans="1:14" x14ac:dyDescent="0.25">
      <c r="A19299" s="1" t="s">
        <v>371</v>
      </c>
      <c r="B19299" s="2" t="s">
        <v>63</v>
      </c>
      <c r="C19299" s="2" t="s">
        <v>15096</v>
      </c>
      <c r="D19299" s="2" t="s">
        <v>18080</v>
      </c>
      <c r="E19299" s="2" t="s">
        <v>15114</v>
      </c>
      <c r="F19299" s="2">
        <v>55101524</v>
      </c>
      <c r="G19299" s="2" t="s">
        <v>490</v>
      </c>
      <c r="H19299" s="2">
        <v>4</v>
      </c>
      <c r="I19299" s="2">
        <v>4</v>
      </c>
      <c r="J19299" s="2">
        <v>10</v>
      </c>
      <c r="K19299" s="2">
        <v>1</v>
      </c>
      <c r="L19299" s="3">
        <v>133150</v>
      </c>
      <c r="M19299" s="2" t="s">
        <v>0</v>
      </c>
      <c r="N19299" s="4" t="s">
        <v>21</v>
      </c>
    </row>
    <row r="19300" spans="1:14" x14ac:dyDescent="0.25">
      <c r="A19300" s="1" t="s">
        <v>371</v>
      </c>
      <c r="B19300" s="2" t="s">
        <v>63</v>
      </c>
      <c r="C19300" s="2" t="s">
        <v>15096</v>
      </c>
      <c r="D19300" s="2" t="s">
        <v>18080</v>
      </c>
      <c r="E19300" s="2" t="s">
        <v>15115</v>
      </c>
      <c r="F19300" s="2">
        <v>55101524</v>
      </c>
      <c r="G19300" s="2" t="s">
        <v>490</v>
      </c>
      <c r="H19300" s="2">
        <v>4</v>
      </c>
      <c r="I19300" s="2">
        <v>4</v>
      </c>
      <c r="J19300" s="2">
        <v>10</v>
      </c>
      <c r="K19300" s="2">
        <v>1</v>
      </c>
      <c r="L19300" s="3">
        <v>145200</v>
      </c>
      <c r="M19300" s="2" t="s">
        <v>0</v>
      </c>
      <c r="N19300" s="4" t="s">
        <v>21</v>
      </c>
    </row>
    <row r="19301" spans="1:14" x14ac:dyDescent="0.25">
      <c r="A19301" s="1" t="s">
        <v>371</v>
      </c>
      <c r="B19301" s="2" t="s">
        <v>63</v>
      </c>
      <c r="C19301" s="2" t="s">
        <v>15096</v>
      </c>
      <c r="D19301" s="2" t="s">
        <v>18080</v>
      </c>
      <c r="E19301" s="2" t="s">
        <v>15116</v>
      </c>
      <c r="F19301" s="2">
        <v>55101524</v>
      </c>
      <c r="G19301" s="2" t="s">
        <v>490</v>
      </c>
      <c r="H19301" s="2">
        <v>4</v>
      </c>
      <c r="I19301" s="2">
        <v>4</v>
      </c>
      <c r="J19301" s="2">
        <v>10</v>
      </c>
      <c r="K19301" s="2">
        <v>1</v>
      </c>
      <c r="L19301" s="3">
        <v>99700</v>
      </c>
      <c r="M19301" s="2" t="s">
        <v>0</v>
      </c>
      <c r="N19301" s="4" t="s">
        <v>21</v>
      </c>
    </row>
    <row r="19302" spans="1:14" x14ac:dyDescent="0.25">
      <c r="A19302" s="1" t="s">
        <v>371</v>
      </c>
      <c r="B19302" s="2" t="s">
        <v>63</v>
      </c>
      <c r="C19302" s="2" t="s">
        <v>15096</v>
      </c>
      <c r="D19302" s="2" t="s">
        <v>18080</v>
      </c>
      <c r="E19302" s="2" t="s">
        <v>15117</v>
      </c>
      <c r="F19302" s="2">
        <v>55101524</v>
      </c>
      <c r="G19302" s="2" t="s">
        <v>490</v>
      </c>
      <c r="H19302" s="2">
        <v>4</v>
      </c>
      <c r="I19302" s="2">
        <v>4</v>
      </c>
      <c r="J19302" s="2">
        <v>10</v>
      </c>
      <c r="K19302" s="2">
        <v>1</v>
      </c>
      <c r="L19302" s="3">
        <v>97100</v>
      </c>
      <c r="M19302" s="2" t="s">
        <v>0</v>
      </c>
      <c r="N19302" s="4" t="s">
        <v>21</v>
      </c>
    </row>
    <row r="19303" spans="1:14" x14ac:dyDescent="0.25">
      <c r="A19303" s="1" t="s">
        <v>371</v>
      </c>
      <c r="B19303" s="2" t="s">
        <v>63</v>
      </c>
      <c r="C19303" s="2" t="s">
        <v>15096</v>
      </c>
      <c r="D19303" s="2" t="s">
        <v>18080</v>
      </c>
      <c r="E19303" s="2" t="s">
        <v>15118</v>
      </c>
      <c r="F19303" s="2">
        <v>55101524</v>
      </c>
      <c r="G19303" s="2" t="s">
        <v>490</v>
      </c>
      <c r="H19303" s="2">
        <v>4</v>
      </c>
      <c r="I19303" s="2">
        <v>4</v>
      </c>
      <c r="J19303" s="2">
        <v>10</v>
      </c>
      <c r="K19303" s="2">
        <v>1</v>
      </c>
      <c r="L19303" s="3">
        <v>350800</v>
      </c>
      <c r="M19303" s="2" t="s">
        <v>0</v>
      </c>
      <c r="N19303" s="4" t="s">
        <v>21</v>
      </c>
    </row>
    <row r="19304" spans="1:14" x14ac:dyDescent="0.25">
      <c r="A19304" s="1" t="s">
        <v>371</v>
      </c>
      <c r="B19304" s="2" t="s">
        <v>63</v>
      </c>
      <c r="C19304" s="2" t="s">
        <v>15096</v>
      </c>
      <c r="D19304" s="2" t="s">
        <v>18080</v>
      </c>
      <c r="E19304" s="2" t="s">
        <v>15119</v>
      </c>
      <c r="F19304" s="2">
        <v>55101524</v>
      </c>
      <c r="G19304" s="2" t="s">
        <v>490</v>
      </c>
      <c r="H19304" s="2">
        <v>4</v>
      </c>
      <c r="I19304" s="2">
        <v>4</v>
      </c>
      <c r="J19304" s="2">
        <v>10</v>
      </c>
      <c r="K19304" s="2">
        <v>1</v>
      </c>
      <c r="L19304" s="3">
        <v>290050</v>
      </c>
      <c r="M19304" s="2" t="s">
        <v>0</v>
      </c>
      <c r="N19304" s="4" t="s">
        <v>21</v>
      </c>
    </row>
    <row r="19305" spans="1:14" x14ac:dyDescent="0.25">
      <c r="A19305" s="1" t="s">
        <v>371</v>
      </c>
      <c r="B19305" s="2" t="s">
        <v>63</v>
      </c>
      <c r="C19305" s="2" t="s">
        <v>15096</v>
      </c>
      <c r="D19305" s="2" t="s">
        <v>18080</v>
      </c>
      <c r="E19305" s="2" t="s">
        <v>15120</v>
      </c>
      <c r="F19305" s="2">
        <v>55101524</v>
      </c>
      <c r="G19305" s="2" t="s">
        <v>490</v>
      </c>
      <c r="H19305" s="2">
        <v>4</v>
      </c>
      <c r="I19305" s="2">
        <v>4</v>
      </c>
      <c r="J19305" s="2">
        <v>10</v>
      </c>
      <c r="K19305" s="2">
        <v>1</v>
      </c>
      <c r="L19305" s="3">
        <v>396700</v>
      </c>
      <c r="M19305" s="2" t="s">
        <v>0</v>
      </c>
      <c r="N19305" s="4" t="s">
        <v>21</v>
      </c>
    </row>
    <row r="19306" spans="1:14" x14ac:dyDescent="0.25">
      <c r="A19306" s="1" t="s">
        <v>371</v>
      </c>
      <c r="B19306" s="2" t="s">
        <v>63</v>
      </c>
      <c r="C19306" s="2" t="s">
        <v>15096</v>
      </c>
      <c r="D19306" s="2" t="s">
        <v>18080</v>
      </c>
      <c r="E19306" s="2" t="s">
        <v>15121</v>
      </c>
      <c r="F19306" s="2">
        <v>55101524</v>
      </c>
      <c r="G19306" s="2" t="s">
        <v>490</v>
      </c>
      <c r="H19306" s="2">
        <v>4</v>
      </c>
      <c r="I19306" s="2">
        <v>4</v>
      </c>
      <c r="J19306" s="2">
        <v>10</v>
      </c>
      <c r="K19306" s="2">
        <v>1</v>
      </c>
      <c r="L19306" s="3">
        <v>169050</v>
      </c>
      <c r="M19306" s="2" t="s">
        <v>0</v>
      </c>
      <c r="N19306" s="4" t="s">
        <v>21</v>
      </c>
    </row>
    <row r="19307" spans="1:14" x14ac:dyDescent="0.25">
      <c r="A19307" s="1" t="s">
        <v>371</v>
      </c>
      <c r="B19307" s="2" t="s">
        <v>63</v>
      </c>
      <c r="C19307" s="2" t="s">
        <v>15096</v>
      </c>
      <c r="D19307" s="2" t="s">
        <v>18080</v>
      </c>
      <c r="E19307" s="2" t="s">
        <v>15122</v>
      </c>
      <c r="F19307" s="2">
        <v>55101524</v>
      </c>
      <c r="G19307" s="2" t="s">
        <v>490</v>
      </c>
      <c r="H19307" s="2">
        <v>4</v>
      </c>
      <c r="I19307" s="2">
        <v>4</v>
      </c>
      <c r="J19307" s="2">
        <v>10</v>
      </c>
      <c r="K19307" s="2">
        <v>1</v>
      </c>
      <c r="L19307" s="3">
        <v>42900</v>
      </c>
      <c r="M19307" s="2" t="s">
        <v>0</v>
      </c>
      <c r="N19307" s="4" t="s">
        <v>21</v>
      </c>
    </row>
    <row r="19308" spans="1:14" x14ac:dyDescent="0.25">
      <c r="A19308" s="1" t="s">
        <v>371</v>
      </c>
      <c r="B19308" s="2" t="s">
        <v>63</v>
      </c>
      <c r="C19308" s="2" t="s">
        <v>15096</v>
      </c>
      <c r="D19308" s="2" t="s">
        <v>18080</v>
      </c>
      <c r="E19308" s="2" t="s">
        <v>15123</v>
      </c>
      <c r="F19308" s="2">
        <v>55101524</v>
      </c>
      <c r="G19308" s="2" t="s">
        <v>490</v>
      </c>
      <c r="H19308" s="2">
        <v>4</v>
      </c>
      <c r="I19308" s="2">
        <v>4</v>
      </c>
      <c r="J19308" s="2">
        <v>10</v>
      </c>
      <c r="K19308" s="2">
        <v>1</v>
      </c>
      <c r="L19308" s="3">
        <v>130350</v>
      </c>
      <c r="M19308" s="2" t="s">
        <v>0</v>
      </c>
      <c r="N19308" s="4" t="s">
        <v>21</v>
      </c>
    </row>
    <row r="19309" spans="1:14" x14ac:dyDescent="0.25">
      <c r="A19309" s="1" t="s">
        <v>371</v>
      </c>
      <c r="B19309" s="2" t="s">
        <v>63</v>
      </c>
      <c r="C19309" s="2" t="s">
        <v>15096</v>
      </c>
      <c r="D19309" s="2" t="s">
        <v>18080</v>
      </c>
      <c r="E19309" s="2" t="s">
        <v>15124</v>
      </c>
      <c r="F19309" s="2">
        <v>55101524</v>
      </c>
      <c r="G19309" s="2" t="s">
        <v>490</v>
      </c>
      <c r="H19309" s="2">
        <v>4</v>
      </c>
      <c r="I19309" s="2">
        <v>4</v>
      </c>
      <c r="J19309" s="2">
        <v>10</v>
      </c>
      <c r="K19309" s="2">
        <v>1</v>
      </c>
      <c r="L19309" s="3">
        <v>61900</v>
      </c>
      <c r="M19309" s="2" t="s">
        <v>0</v>
      </c>
      <c r="N19309" s="4" t="s">
        <v>21</v>
      </c>
    </row>
    <row r="19310" spans="1:14" x14ac:dyDescent="0.25">
      <c r="A19310" s="1" t="s">
        <v>371</v>
      </c>
      <c r="B19310" s="2" t="s">
        <v>63</v>
      </c>
      <c r="C19310" s="2" t="s">
        <v>15096</v>
      </c>
      <c r="D19310" s="2" t="s">
        <v>18080</v>
      </c>
      <c r="E19310" s="2" t="s">
        <v>15125</v>
      </c>
      <c r="F19310" s="2">
        <v>55101524</v>
      </c>
      <c r="G19310" s="2" t="s">
        <v>490</v>
      </c>
      <c r="H19310" s="2">
        <v>4</v>
      </c>
      <c r="I19310" s="2">
        <v>4</v>
      </c>
      <c r="J19310" s="2">
        <v>10</v>
      </c>
      <c r="K19310" s="2">
        <v>1</v>
      </c>
      <c r="L19310" s="3">
        <v>96000</v>
      </c>
      <c r="M19310" s="2" t="s">
        <v>0</v>
      </c>
      <c r="N19310" s="4" t="s">
        <v>21</v>
      </c>
    </row>
    <row r="19311" spans="1:14" x14ac:dyDescent="0.25">
      <c r="A19311" s="1" t="s">
        <v>371</v>
      </c>
      <c r="B19311" s="2" t="s">
        <v>63</v>
      </c>
      <c r="C19311" s="2" t="s">
        <v>15096</v>
      </c>
      <c r="D19311" s="2" t="s">
        <v>18080</v>
      </c>
      <c r="E19311" s="2" t="s">
        <v>15126</v>
      </c>
      <c r="F19311" s="2">
        <v>55101524</v>
      </c>
      <c r="G19311" s="2" t="s">
        <v>490</v>
      </c>
      <c r="H19311" s="2">
        <v>4</v>
      </c>
      <c r="I19311" s="2">
        <v>4</v>
      </c>
      <c r="J19311" s="2">
        <v>10</v>
      </c>
      <c r="K19311" s="2">
        <v>1</v>
      </c>
      <c r="L19311" s="3">
        <v>411200</v>
      </c>
      <c r="M19311" s="2" t="s">
        <v>0</v>
      </c>
      <c r="N19311" s="4" t="s">
        <v>21</v>
      </c>
    </row>
    <row r="19312" spans="1:14" x14ac:dyDescent="0.25">
      <c r="A19312" s="1" t="s">
        <v>371</v>
      </c>
      <c r="B19312" s="2" t="s">
        <v>63</v>
      </c>
      <c r="C19312" s="2" t="s">
        <v>15096</v>
      </c>
      <c r="D19312" s="2" t="s">
        <v>18080</v>
      </c>
      <c r="E19312" s="2" t="s">
        <v>15127</v>
      </c>
      <c r="F19312" s="2">
        <v>55101524</v>
      </c>
      <c r="G19312" s="2" t="s">
        <v>490</v>
      </c>
      <c r="H19312" s="2">
        <v>4</v>
      </c>
      <c r="I19312" s="2">
        <v>4</v>
      </c>
      <c r="J19312" s="2">
        <v>10</v>
      </c>
      <c r="K19312" s="2">
        <v>1</v>
      </c>
      <c r="L19312" s="3">
        <v>474100</v>
      </c>
      <c r="M19312" s="2" t="s">
        <v>0</v>
      </c>
      <c r="N19312" s="4" t="s">
        <v>21</v>
      </c>
    </row>
    <row r="19313" spans="1:14" x14ac:dyDescent="0.25">
      <c r="A19313" s="1" t="s">
        <v>371</v>
      </c>
      <c r="B19313" s="2" t="s">
        <v>63</v>
      </c>
      <c r="C19313" s="2" t="s">
        <v>15096</v>
      </c>
      <c r="D19313" s="2" t="s">
        <v>18080</v>
      </c>
      <c r="E19313" s="2" t="s">
        <v>15128</v>
      </c>
      <c r="F19313" s="2">
        <v>55101524</v>
      </c>
      <c r="G19313" s="2" t="s">
        <v>490</v>
      </c>
      <c r="H19313" s="2">
        <v>4</v>
      </c>
      <c r="I19313" s="2">
        <v>4</v>
      </c>
      <c r="J19313" s="2">
        <v>10</v>
      </c>
      <c r="K19313" s="2">
        <v>1</v>
      </c>
      <c r="L19313" s="3">
        <v>90200</v>
      </c>
      <c r="M19313" s="2" t="s">
        <v>0</v>
      </c>
      <c r="N19313" s="4" t="s">
        <v>21</v>
      </c>
    </row>
    <row r="19314" spans="1:14" x14ac:dyDescent="0.25">
      <c r="A19314" s="1" t="s">
        <v>371</v>
      </c>
      <c r="B19314" s="2" t="s">
        <v>63</v>
      </c>
      <c r="C19314" s="2" t="s">
        <v>15096</v>
      </c>
      <c r="D19314" s="2" t="s">
        <v>18080</v>
      </c>
      <c r="E19314" s="2" t="s">
        <v>15129</v>
      </c>
      <c r="F19314" s="2">
        <v>55101524</v>
      </c>
      <c r="G19314" s="2" t="s">
        <v>490</v>
      </c>
      <c r="H19314" s="2">
        <v>4</v>
      </c>
      <c r="I19314" s="2">
        <v>4</v>
      </c>
      <c r="J19314" s="2">
        <v>10</v>
      </c>
      <c r="K19314" s="2">
        <v>1</v>
      </c>
      <c r="L19314" s="3">
        <v>116600</v>
      </c>
      <c r="M19314" s="2" t="s">
        <v>0</v>
      </c>
      <c r="N19314" s="4" t="s">
        <v>21</v>
      </c>
    </row>
    <row r="19315" spans="1:14" x14ac:dyDescent="0.25">
      <c r="A19315" s="1" t="s">
        <v>371</v>
      </c>
      <c r="B19315" s="2" t="s">
        <v>63</v>
      </c>
      <c r="C19315" s="2" t="s">
        <v>15096</v>
      </c>
      <c r="D19315" s="2" t="s">
        <v>18080</v>
      </c>
      <c r="E19315" s="2" t="s">
        <v>15130</v>
      </c>
      <c r="F19315" s="2">
        <v>55101524</v>
      </c>
      <c r="G19315" s="2" t="s">
        <v>490</v>
      </c>
      <c r="H19315" s="2">
        <v>4</v>
      </c>
      <c r="I19315" s="2">
        <v>4</v>
      </c>
      <c r="J19315" s="2">
        <v>10</v>
      </c>
      <c r="K19315" s="2">
        <v>1</v>
      </c>
      <c r="L19315" s="3">
        <v>288050</v>
      </c>
      <c r="M19315" s="2" t="s">
        <v>0</v>
      </c>
      <c r="N19315" s="4" t="s">
        <v>21</v>
      </c>
    </row>
    <row r="19316" spans="1:14" x14ac:dyDescent="0.25">
      <c r="A19316" s="1" t="s">
        <v>371</v>
      </c>
      <c r="B19316" s="2" t="s">
        <v>63</v>
      </c>
      <c r="C19316" s="2" t="s">
        <v>15096</v>
      </c>
      <c r="D19316" s="2" t="s">
        <v>18080</v>
      </c>
      <c r="E19316" s="2" t="s">
        <v>15131</v>
      </c>
      <c r="F19316" s="2">
        <v>55101524</v>
      </c>
      <c r="G19316" s="2" t="s">
        <v>490</v>
      </c>
      <c r="H19316" s="2">
        <v>4</v>
      </c>
      <c r="I19316" s="2">
        <v>4</v>
      </c>
      <c r="J19316" s="2">
        <v>10</v>
      </c>
      <c r="K19316" s="2">
        <v>1</v>
      </c>
      <c r="L19316" s="3">
        <v>188500</v>
      </c>
      <c r="M19316" s="2" t="s">
        <v>0</v>
      </c>
      <c r="N19316" s="4" t="s">
        <v>21</v>
      </c>
    </row>
    <row r="19317" spans="1:14" x14ac:dyDescent="0.25">
      <c r="A19317" s="1" t="s">
        <v>371</v>
      </c>
      <c r="B19317" s="2" t="s">
        <v>63</v>
      </c>
      <c r="C19317" s="2" t="s">
        <v>15096</v>
      </c>
      <c r="D19317" s="2" t="s">
        <v>18080</v>
      </c>
      <c r="E19317" s="2" t="s">
        <v>15132</v>
      </c>
      <c r="F19317" s="2">
        <v>55101524</v>
      </c>
      <c r="G19317" s="2" t="s">
        <v>490</v>
      </c>
      <c r="H19317" s="2">
        <v>4</v>
      </c>
      <c r="I19317" s="2">
        <v>4</v>
      </c>
      <c r="J19317" s="2">
        <v>10</v>
      </c>
      <c r="K19317" s="2">
        <v>1</v>
      </c>
      <c r="L19317" s="3">
        <v>188400</v>
      </c>
      <c r="M19317" s="2" t="s">
        <v>0</v>
      </c>
      <c r="N19317" s="4" t="s">
        <v>21</v>
      </c>
    </row>
    <row r="19318" spans="1:14" x14ac:dyDescent="0.25">
      <c r="A19318" s="1" t="s">
        <v>371</v>
      </c>
      <c r="B19318" s="2" t="s">
        <v>63</v>
      </c>
      <c r="C19318" s="2" t="s">
        <v>15096</v>
      </c>
      <c r="D19318" s="2" t="s">
        <v>18080</v>
      </c>
      <c r="E19318" s="2" t="s">
        <v>15133</v>
      </c>
      <c r="F19318" s="2">
        <v>55101524</v>
      </c>
      <c r="G19318" s="2" t="s">
        <v>490</v>
      </c>
      <c r="H19318" s="2">
        <v>4</v>
      </c>
      <c r="I19318" s="2">
        <v>4</v>
      </c>
      <c r="J19318" s="2">
        <v>10</v>
      </c>
      <c r="K19318" s="2">
        <v>1</v>
      </c>
      <c r="L19318" s="3">
        <v>200550</v>
      </c>
      <c r="M19318" s="2" t="s">
        <v>0</v>
      </c>
      <c r="N19318" s="4" t="s">
        <v>21</v>
      </c>
    </row>
    <row r="19319" spans="1:14" x14ac:dyDescent="0.25">
      <c r="A19319" s="1" t="s">
        <v>371</v>
      </c>
      <c r="B19319" s="2" t="s">
        <v>63</v>
      </c>
      <c r="C19319" s="2" t="s">
        <v>15096</v>
      </c>
      <c r="D19319" s="2" t="s">
        <v>18080</v>
      </c>
      <c r="E19319" s="2" t="s">
        <v>15134</v>
      </c>
      <c r="F19319" s="2">
        <v>55101524</v>
      </c>
      <c r="G19319" s="2" t="s">
        <v>490</v>
      </c>
      <c r="H19319" s="2">
        <v>4</v>
      </c>
      <c r="I19319" s="2">
        <v>4</v>
      </c>
      <c r="J19319" s="2">
        <v>10</v>
      </c>
      <c r="K19319" s="2">
        <v>1</v>
      </c>
      <c r="L19319" s="3">
        <v>45000</v>
      </c>
      <c r="M19319" s="2" t="s">
        <v>0</v>
      </c>
      <c r="N19319" s="4" t="s">
        <v>21</v>
      </c>
    </row>
    <row r="19320" spans="1:14" x14ac:dyDescent="0.25">
      <c r="A19320" s="1" t="s">
        <v>371</v>
      </c>
      <c r="B19320" s="2" t="s">
        <v>63</v>
      </c>
      <c r="C19320" s="2" t="s">
        <v>15096</v>
      </c>
      <c r="D19320" s="2" t="s">
        <v>18080</v>
      </c>
      <c r="E19320" s="2" t="s">
        <v>15135</v>
      </c>
      <c r="F19320" s="2">
        <v>55101524</v>
      </c>
      <c r="G19320" s="2" t="s">
        <v>490</v>
      </c>
      <c r="H19320" s="2">
        <v>4</v>
      </c>
      <c r="I19320" s="2">
        <v>4</v>
      </c>
      <c r="J19320" s="2">
        <v>10</v>
      </c>
      <c r="K19320" s="2">
        <v>1</v>
      </c>
      <c r="L19320" s="3">
        <v>169250</v>
      </c>
      <c r="M19320" s="2" t="s">
        <v>0</v>
      </c>
      <c r="N19320" s="4" t="s">
        <v>21</v>
      </c>
    </row>
    <row r="19321" spans="1:14" x14ac:dyDescent="0.25">
      <c r="A19321" s="1" t="s">
        <v>371</v>
      </c>
      <c r="B19321" s="2" t="s">
        <v>63</v>
      </c>
      <c r="C19321" s="2" t="s">
        <v>15096</v>
      </c>
      <c r="D19321" s="2" t="s">
        <v>18080</v>
      </c>
      <c r="E19321" s="2" t="s">
        <v>15136</v>
      </c>
      <c r="F19321" s="2">
        <v>55101524</v>
      </c>
      <c r="G19321" s="2" t="s">
        <v>490</v>
      </c>
      <c r="H19321" s="2">
        <v>4</v>
      </c>
      <c r="I19321" s="2">
        <v>4</v>
      </c>
      <c r="J19321" s="2">
        <v>10</v>
      </c>
      <c r="K19321" s="2">
        <v>1</v>
      </c>
      <c r="L19321" s="3">
        <v>144900</v>
      </c>
      <c r="M19321" s="2" t="s">
        <v>0</v>
      </c>
      <c r="N19321" s="4" t="s">
        <v>21</v>
      </c>
    </row>
    <row r="19322" spans="1:14" x14ac:dyDescent="0.25">
      <c r="A19322" s="1" t="s">
        <v>371</v>
      </c>
      <c r="B19322" s="2" t="s">
        <v>63</v>
      </c>
      <c r="C19322" s="2" t="s">
        <v>15096</v>
      </c>
      <c r="D19322" s="2" t="s">
        <v>18080</v>
      </c>
      <c r="E19322" s="2" t="s">
        <v>15137</v>
      </c>
      <c r="F19322" s="2">
        <v>55101524</v>
      </c>
      <c r="G19322" s="2" t="s">
        <v>490</v>
      </c>
      <c r="H19322" s="2">
        <v>4</v>
      </c>
      <c r="I19322" s="2">
        <v>4</v>
      </c>
      <c r="J19322" s="2">
        <v>10</v>
      </c>
      <c r="K19322" s="2">
        <v>1</v>
      </c>
      <c r="L19322" s="3">
        <v>110000</v>
      </c>
      <c r="M19322" s="2" t="s">
        <v>0</v>
      </c>
      <c r="N19322" s="4" t="s">
        <v>21</v>
      </c>
    </row>
    <row r="19323" spans="1:14" x14ac:dyDescent="0.25">
      <c r="A19323" s="1" t="s">
        <v>371</v>
      </c>
      <c r="B19323" s="2" t="s">
        <v>63</v>
      </c>
      <c r="C19323" s="2" t="s">
        <v>15096</v>
      </c>
      <c r="D19323" s="2" t="s">
        <v>18080</v>
      </c>
      <c r="E19323" s="2" t="s">
        <v>15138</v>
      </c>
      <c r="F19323" s="2">
        <v>55101524</v>
      </c>
      <c r="G19323" s="2" t="s">
        <v>490</v>
      </c>
      <c r="H19323" s="2">
        <v>4</v>
      </c>
      <c r="I19323" s="2">
        <v>4</v>
      </c>
      <c r="J19323" s="2">
        <v>10</v>
      </c>
      <c r="K19323" s="2">
        <v>1</v>
      </c>
      <c r="L19323" s="3">
        <v>114450</v>
      </c>
      <c r="M19323" s="2" t="s">
        <v>0</v>
      </c>
      <c r="N19323" s="4" t="s">
        <v>21</v>
      </c>
    </row>
    <row r="19324" spans="1:14" x14ac:dyDescent="0.25">
      <c r="A19324" s="1" t="s">
        <v>371</v>
      </c>
      <c r="B19324" s="2" t="s">
        <v>63</v>
      </c>
      <c r="C19324" s="2" t="s">
        <v>15096</v>
      </c>
      <c r="D19324" s="2" t="s">
        <v>18080</v>
      </c>
      <c r="E19324" s="2" t="s">
        <v>15139</v>
      </c>
      <c r="F19324" s="2">
        <v>55101524</v>
      </c>
      <c r="G19324" s="2" t="s">
        <v>490</v>
      </c>
      <c r="H19324" s="2">
        <v>4</v>
      </c>
      <c r="I19324" s="2">
        <v>4</v>
      </c>
      <c r="J19324" s="2">
        <v>10</v>
      </c>
      <c r="K19324" s="2">
        <v>1</v>
      </c>
      <c r="L19324" s="3">
        <v>334650</v>
      </c>
      <c r="M19324" s="2" t="s">
        <v>0</v>
      </c>
      <c r="N19324" s="4" t="s">
        <v>21</v>
      </c>
    </row>
    <row r="19325" spans="1:14" x14ac:dyDescent="0.25">
      <c r="A19325" s="1" t="s">
        <v>371</v>
      </c>
      <c r="B19325" s="2" t="s">
        <v>63</v>
      </c>
      <c r="C19325" s="2" t="s">
        <v>15096</v>
      </c>
      <c r="D19325" s="2" t="s">
        <v>18080</v>
      </c>
      <c r="E19325" s="2" t="s">
        <v>15140</v>
      </c>
      <c r="F19325" s="2">
        <v>55101524</v>
      </c>
      <c r="G19325" s="2" t="s">
        <v>490</v>
      </c>
      <c r="H19325" s="2">
        <v>4</v>
      </c>
      <c r="I19325" s="2">
        <v>4</v>
      </c>
      <c r="J19325" s="2">
        <v>10</v>
      </c>
      <c r="K19325" s="2">
        <v>1</v>
      </c>
      <c r="L19325" s="3">
        <v>46200</v>
      </c>
      <c r="M19325" s="2" t="s">
        <v>0</v>
      </c>
      <c r="N19325" s="4" t="s">
        <v>21</v>
      </c>
    </row>
    <row r="19326" spans="1:14" x14ac:dyDescent="0.25">
      <c r="A19326" s="1" t="s">
        <v>371</v>
      </c>
      <c r="B19326" s="2" t="s">
        <v>63</v>
      </c>
      <c r="C19326" s="2" t="s">
        <v>15096</v>
      </c>
      <c r="D19326" s="2" t="s">
        <v>18080</v>
      </c>
      <c r="E19326" s="2" t="s">
        <v>15141</v>
      </c>
      <c r="F19326" s="2">
        <v>55101524</v>
      </c>
      <c r="G19326" s="2" t="s">
        <v>490</v>
      </c>
      <c r="H19326" s="2">
        <v>4</v>
      </c>
      <c r="I19326" s="2">
        <v>4</v>
      </c>
      <c r="J19326" s="2">
        <v>10</v>
      </c>
      <c r="K19326" s="2">
        <v>1</v>
      </c>
      <c r="L19326" s="3">
        <v>314450</v>
      </c>
      <c r="M19326" s="2" t="s">
        <v>0</v>
      </c>
      <c r="N19326" s="4" t="s">
        <v>21</v>
      </c>
    </row>
    <row r="19327" spans="1:14" x14ac:dyDescent="0.25">
      <c r="A19327" s="1" t="s">
        <v>371</v>
      </c>
      <c r="B19327" s="2" t="s">
        <v>63</v>
      </c>
      <c r="C19327" s="2" t="s">
        <v>15096</v>
      </c>
      <c r="D19327" s="2" t="s">
        <v>18080</v>
      </c>
      <c r="E19327" s="2" t="s">
        <v>15142</v>
      </c>
      <c r="F19327" s="2">
        <v>55101524</v>
      </c>
      <c r="G19327" s="2" t="s">
        <v>490</v>
      </c>
      <c r="H19327" s="2">
        <v>4</v>
      </c>
      <c r="I19327" s="2">
        <v>4</v>
      </c>
      <c r="J19327" s="2">
        <v>10</v>
      </c>
      <c r="K19327" s="2">
        <v>1</v>
      </c>
      <c r="L19327" s="3">
        <v>110000</v>
      </c>
      <c r="M19327" s="2" t="s">
        <v>0</v>
      </c>
      <c r="N19327" s="4" t="s">
        <v>21</v>
      </c>
    </row>
    <row r="19328" spans="1:14" x14ac:dyDescent="0.25">
      <c r="A19328" s="1" t="s">
        <v>371</v>
      </c>
      <c r="B19328" s="2" t="s">
        <v>63</v>
      </c>
      <c r="C19328" s="2" t="s">
        <v>15096</v>
      </c>
      <c r="D19328" s="2" t="s">
        <v>18080</v>
      </c>
      <c r="E19328" s="2" t="s">
        <v>15143</v>
      </c>
      <c r="F19328" s="2">
        <v>55101524</v>
      </c>
      <c r="G19328" s="2" t="s">
        <v>490</v>
      </c>
      <c r="H19328" s="2">
        <v>4</v>
      </c>
      <c r="I19328" s="2">
        <v>4</v>
      </c>
      <c r="J19328" s="2">
        <v>10</v>
      </c>
      <c r="K19328" s="2">
        <v>1</v>
      </c>
      <c r="L19328" s="3">
        <v>97200</v>
      </c>
      <c r="M19328" s="2" t="s">
        <v>0</v>
      </c>
      <c r="N19328" s="4" t="s">
        <v>21</v>
      </c>
    </row>
    <row r="19329" spans="1:14" x14ac:dyDescent="0.25">
      <c r="A19329" s="1" t="s">
        <v>371</v>
      </c>
      <c r="B19329" s="2" t="s">
        <v>63</v>
      </c>
      <c r="C19329" s="2" t="s">
        <v>15096</v>
      </c>
      <c r="D19329" s="2" t="s">
        <v>18080</v>
      </c>
      <c r="E19329" s="2" t="s">
        <v>15144</v>
      </c>
      <c r="F19329" s="2">
        <v>55101524</v>
      </c>
      <c r="G19329" s="2" t="s">
        <v>490</v>
      </c>
      <c r="H19329" s="2">
        <v>4</v>
      </c>
      <c r="I19329" s="2">
        <v>4</v>
      </c>
      <c r="J19329" s="2">
        <v>10</v>
      </c>
      <c r="K19329" s="2">
        <v>1</v>
      </c>
      <c r="L19329" s="3">
        <v>309600</v>
      </c>
      <c r="M19329" s="2" t="s">
        <v>0</v>
      </c>
      <c r="N19329" s="4" t="s">
        <v>21</v>
      </c>
    </row>
    <row r="19330" spans="1:14" x14ac:dyDescent="0.25">
      <c r="A19330" s="1" t="s">
        <v>371</v>
      </c>
      <c r="B19330" s="2" t="s">
        <v>63</v>
      </c>
      <c r="C19330" s="2" t="s">
        <v>15096</v>
      </c>
      <c r="D19330" s="2" t="s">
        <v>18080</v>
      </c>
      <c r="E19330" s="2" t="s">
        <v>15145</v>
      </c>
      <c r="F19330" s="2">
        <v>55101524</v>
      </c>
      <c r="G19330" s="2" t="s">
        <v>490</v>
      </c>
      <c r="H19330" s="2">
        <v>4</v>
      </c>
      <c r="I19330" s="2">
        <v>4</v>
      </c>
      <c r="J19330" s="2">
        <v>10</v>
      </c>
      <c r="K19330" s="2">
        <v>1</v>
      </c>
      <c r="L19330" s="3">
        <v>105700</v>
      </c>
      <c r="M19330" s="2" t="s">
        <v>0</v>
      </c>
      <c r="N19330" s="4" t="s">
        <v>21</v>
      </c>
    </row>
    <row r="19331" spans="1:14" x14ac:dyDescent="0.25">
      <c r="A19331" s="1" t="s">
        <v>371</v>
      </c>
      <c r="B19331" s="2" t="s">
        <v>63</v>
      </c>
      <c r="C19331" s="2" t="s">
        <v>15096</v>
      </c>
      <c r="D19331" s="2" t="s">
        <v>18080</v>
      </c>
      <c r="E19331" s="2" t="s">
        <v>15146</v>
      </c>
      <c r="F19331" s="2">
        <v>55101524</v>
      </c>
      <c r="G19331" s="2" t="s">
        <v>490</v>
      </c>
      <c r="H19331" s="2">
        <v>4</v>
      </c>
      <c r="I19331" s="2">
        <v>4</v>
      </c>
      <c r="J19331" s="2">
        <v>10</v>
      </c>
      <c r="K19331" s="2">
        <v>1</v>
      </c>
      <c r="L19331" s="3">
        <v>289650</v>
      </c>
      <c r="M19331" s="2" t="s">
        <v>0</v>
      </c>
      <c r="N19331" s="4" t="s">
        <v>21</v>
      </c>
    </row>
    <row r="19332" spans="1:14" x14ac:dyDescent="0.25">
      <c r="A19332" s="1" t="s">
        <v>371</v>
      </c>
      <c r="B19332" s="2" t="s">
        <v>63</v>
      </c>
      <c r="C19332" s="2" t="s">
        <v>15096</v>
      </c>
      <c r="D19332" s="2" t="s">
        <v>18080</v>
      </c>
      <c r="E19332" s="2" t="s">
        <v>15147</v>
      </c>
      <c r="F19332" s="2">
        <v>55101524</v>
      </c>
      <c r="G19332" s="2" t="s">
        <v>490</v>
      </c>
      <c r="H19332" s="2">
        <v>4</v>
      </c>
      <c r="I19332" s="2">
        <v>4</v>
      </c>
      <c r="J19332" s="2">
        <v>10</v>
      </c>
      <c r="K19332" s="2">
        <v>1</v>
      </c>
      <c r="L19332" s="3">
        <v>241650</v>
      </c>
      <c r="M19332" s="2" t="s">
        <v>0</v>
      </c>
      <c r="N19332" s="4" t="s">
        <v>21</v>
      </c>
    </row>
    <row r="19333" spans="1:14" x14ac:dyDescent="0.25">
      <c r="A19333" s="1" t="s">
        <v>371</v>
      </c>
      <c r="B19333" s="2" t="s">
        <v>63</v>
      </c>
      <c r="C19333" s="2" t="s">
        <v>15096</v>
      </c>
      <c r="D19333" s="2" t="s">
        <v>18080</v>
      </c>
      <c r="E19333" s="2" t="s">
        <v>15148</v>
      </c>
      <c r="F19333" s="2">
        <v>55101524</v>
      </c>
      <c r="G19333" s="2" t="s">
        <v>490</v>
      </c>
      <c r="H19333" s="2">
        <v>4</v>
      </c>
      <c r="I19333" s="2">
        <v>4</v>
      </c>
      <c r="J19333" s="2">
        <v>10</v>
      </c>
      <c r="K19333" s="2">
        <v>1</v>
      </c>
      <c r="L19333" s="3">
        <v>314450</v>
      </c>
      <c r="M19333" s="2" t="s">
        <v>0</v>
      </c>
      <c r="N19333" s="4" t="s">
        <v>21</v>
      </c>
    </row>
    <row r="19334" spans="1:14" x14ac:dyDescent="0.25">
      <c r="A19334" s="1" t="s">
        <v>371</v>
      </c>
      <c r="B19334" s="2" t="s">
        <v>63</v>
      </c>
      <c r="C19334" s="2" t="s">
        <v>15096</v>
      </c>
      <c r="D19334" s="2" t="s">
        <v>18080</v>
      </c>
      <c r="E19334" s="2" t="s">
        <v>15149</v>
      </c>
      <c r="F19334" s="2">
        <v>55101524</v>
      </c>
      <c r="G19334" s="2" t="s">
        <v>490</v>
      </c>
      <c r="H19334" s="2">
        <v>4</v>
      </c>
      <c r="I19334" s="2">
        <v>4</v>
      </c>
      <c r="J19334" s="2">
        <v>10</v>
      </c>
      <c r="K19334" s="2">
        <v>1</v>
      </c>
      <c r="L19334" s="3">
        <v>290000</v>
      </c>
      <c r="M19334" s="2" t="s">
        <v>0</v>
      </c>
      <c r="N19334" s="4" t="s">
        <v>21</v>
      </c>
    </row>
    <row r="19335" spans="1:14" x14ac:dyDescent="0.25">
      <c r="A19335" s="1" t="s">
        <v>371</v>
      </c>
      <c r="B19335" s="2" t="s">
        <v>63</v>
      </c>
      <c r="C19335" s="2" t="s">
        <v>15096</v>
      </c>
      <c r="D19335" s="2" t="s">
        <v>18080</v>
      </c>
      <c r="E19335" s="2" t="s">
        <v>15150</v>
      </c>
      <c r="F19335" s="2">
        <v>55101524</v>
      </c>
      <c r="G19335" s="2" t="s">
        <v>490</v>
      </c>
      <c r="H19335" s="2">
        <v>4</v>
      </c>
      <c r="I19335" s="2">
        <v>4</v>
      </c>
      <c r="J19335" s="2">
        <v>10</v>
      </c>
      <c r="K19335" s="2">
        <v>1</v>
      </c>
      <c r="L19335" s="3">
        <v>193300</v>
      </c>
      <c r="M19335" s="2" t="s">
        <v>0</v>
      </c>
      <c r="N19335" s="4" t="s">
        <v>21</v>
      </c>
    </row>
    <row r="19336" spans="1:14" x14ac:dyDescent="0.25">
      <c r="A19336" s="1" t="s">
        <v>371</v>
      </c>
      <c r="B19336" s="2" t="s">
        <v>63</v>
      </c>
      <c r="C19336" s="2" t="s">
        <v>15096</v>
      </c>
      <c r="D19336" s="2" t="s">
        <v>18080</v>
      </c>
      <c r="E19336" s="2" t="s">
        <v>15151</v>
      </c>
      <c r="F19336" s="2">
        <v>55101524</v>
      </c>
      <c r="G19336" s="2" t="s">
        <v>490</v>
      </c>
      <c r="H19336" s="2">
        <v>4</v>
      </c>
      <c r="I19336" s="2">
        <v>4</v>
      </c>
      <c r="J19336" s="2">
        <v>10</v>
      </c>
      <c r="K19336" s="2">
        <v>1</v>
      </c>
      <c r="L19336" s="3">
        <v>169300</v>
      </c>
      <c r="M19336" s="2" t="s">
        <v>0</v>
      </c>
      <c r="N19336" s="4" t="s">
        <v>21</v>
      </c>
    </row>
    <row r="19337" spans="1:14" x14ac:dyDescent="0.25">
      <c r="A19337" s="1" t="s">
        <v>371</v>
      </c>
      <c r="B19337" s="2" t="s">
        <v>63</v>
      </c>
      <c r="C19337" s="2" t="s">
        <v>15096</v>
      </c>
      <c r="D19337" s="2" t="s">
        <v>18080</v>
      </c>
      <c r="E19337" s="2" t="s">
        <v>15152</v>
      </c>
      <c r="F19337" s="2">
        <v>55101524</v>
      </c>
      <c r="G19337" s="2" t="s">
        <v>490</v>
      </c>
      <c r="H19337" s="2">
        <v>4</v>
      </c>
      <c r="I19337" s="2">
        <v>4</v>
      </c>
      <c r="J19337" s="2">
        <v>10</v>
      </c>
      <c r="K19337" s="2">
        <v>1</v>
      </c>
      <c r="L19337" s="3">
        <v>386750</v>
      </c>
      <c r="M19337" s="2" t="s">
        <v>0</v>
      </c>
      <c r="N19337" s="4" t="s">
        <v>21</v>
      </c>
    </row>
    <row r="19338" spans="1:14" x14ac:dyDescent="0.25">
      <c r="A19338" s="1" t="s">
        <v>371</v>
      </c>
      <c r="B19338" s="2" t="s">
        <v>63</v>
      </c>
      <c r="C19338" s="2" t="s">
        <v>15096</v>
      </c>
      <c r="D19338" s="2" t="s">
        <v>18080</v>
      </c>
      <c r="E19338" s="2" t="s">
        <v>15153</v>
      </c>
      <c r="F19338" s="2">
        <v>55101524</v>
      </c>
      <c r="G19338" s="2" t="s">
        <v>490</v>
      </c>
      <c r="H19338" s="2">
        <v>4</v>
      </c>
      <c r="I19338" s="2">
        <v>4</v>
      </c>
      <c r="J19338" s="2">
        <v>10</v>
      </c>
      <c r="K19338" s="2">
        <v>1</v>
      </c>
      <c r="L19338" s="3">
        <v>502550</v>
      </c>
      <c r="M19338" s="2" t="s">
        <v>0</v>
      </c>
      <c r="N19338" s="4" t="s">
        <v>21</v>
      </c>
    </row>
    <row r="19339" spans="1:14" x14ac:dyDescent="0.25">
      <c r="A19339" s="1" t="s">
        <v>371</v>
      </c>
      <c r="B19339" s="2" t="s">
        <v>63</v>
      </c>
      <c r="C19339" s="2" t="s">
        <v>15096</v>
      </c>
      <c r="D19339" s="2" t="s">
        <v>18080</v>
      </c>
      <c r="E19339" s="2" t="s">
        <v>15154</v>
      </c>
      <c r="F19339" s="2">
        <v>55101524</v>
      </c>
      <c r="G19339" s="2" t="s">
        <v>490</v>
      </c>
      <c r="H19339" s="2">
        <v>4</v>
      </c>
      <c r="I19339" s="2">
        <v>4</v>
      </c>
      <c r="J19339" s="2">
        <v>10</v>
      </c>
      <c r="K19339" s="2">
        <v>1</v>
      </c>
      <c r="L19339" s="3">
        <v>184200</v>
      </c>
      <c r="M19339" s="2" t="s">
        <v>0</v>
      </c>
      <c r="N19339" s="4" t="s">
        <v>21</v>
      </c>
    </row>
    <row r="19340" spans="1:14" x14ac:dyDescent="0.25">
      <c r="A19340" s="1" t="s">
        <v>371</v>
      </c>
      <c r="B19340" s="2" t="s">
        <v>63</v>
      </c>
      <c r="C19340" s="2" t="s">
        <v>15096</v>
      </c>
      <c r="D19340" s="2" t="s">
        <v>18080</v>
      </c>
      <c r="E19340" s="2" t="s">
        <v>15155</v>
      </c>
      <c r="F19340" s="2">
        <v>55101524</v>
      </c>
      <c r="G19340" s="2" t="s">
        <v>490</v>
      </c>
      <c r="H19340" s="2">
        <v>4</v>
      </c>
      <c r="I19340" s="2">
        <v>4</v>
      </c>
      <c r="J19340" s="2">
        <v>10</v>
      </c>
      <c r="K19340" s="2">
        <v>1</v>
      </c>
      <c r="L19340" s="3">
        <v>247850</v>
      </c>
      <c r="M19340" s="2" t="s">
        <v>0</v>
      </c>
      <c r="N19340" s="4" t="s">
        <v>21</v>
      </c>
    </row>
    <row r="19341" spans="1:14" x14ac:dyDescent="0.25">
      <c r="A19341" s="1" t="s">
        <v>371</v>
      </c>
      <c r="B19341" s="2" t="s">
        <v>63</v>
      </c>
      <c r="C19341" s="2" t="s">
        <v>15096</v>
      </c>
      <c r="D19341" s="2" t="s">
        <v>18080</v>
      </c>
      <c r="E19341" s="2" t="s">
        <v>15156</v>
      </c>
      <c r="F19341" s="2">
        <v>55101524</v>
      </c>
      <c r="G19341" s="2" t="s">
        <v>490</v>
      </c>
      <c r="H19341" s="2">
        <v>4</v>
      </c>
      <c r="I19341" s="2">
        <v>4</v>
      </c>
      <c r="J19341" s="2">
        <v>10</v>
      </c>
      <c r="K19341" s="2">
        <v>1</v>
      </c>
      <c r="L19341" s="3">
        <v>49500</v>
      </c>
      <c r="M19341" s="2" t="s">
        <v>0</v>
      </c>
      <c r="N19341" s="4" t="s">
        <v>21</v>
      </c>
    </row>
    <row r="19342" spans="1:14" x14ac:dyDescent="0.25">
      <c r="A19342" s="1" t="s">
        <v>371</v>
      </c>
      <c r="B19342" s="2" t="s">
        <v>63</v>
      </c>
      <c r="C19342" s="2" t="s">
        <v>15096</v>
      </c>
      <c r="D19342" s="2" t="s">
        <v>18080</v>
      </c>
      <c r="E19342" s="2" t="s">
        <v>15157</v>
      </c>
      <c r="F19342" s="2">
        <v>55101524</v>
      </c>
      <c r="G19342" s="2" t="s">
        <v>490</v>
      </c>
      <c r="H19342" s="2">
        <v>4</v>
      </c>
      <c r="I19342" s="2">
        <v>4</v>
      </c>
      <c r="J19342" s="2">
        <v>10</v>
      </c>
      <c r="K19342" s="2">
        <v>1</v>
      </c>
      <c r="L19342" s="3">
        <v>45000</v>
      </c>
      <c r="M19342" s="2" t="s">
        <v>0</v>
      </c>
      <c r="N19342" s="4" t="s">
        <v>21</v>
      </c>
    </row>
    <row r="19343" spans="1:14" x14ac:dyDescent="0.25">
      <c r="A19343" s="1" t="s">
        <v>371</v>
      </c>
      <c r="B19343" s="2" t="s">
        <v>63</v>
      </c>
      <c r="C19343" s="2" t="s">
        <v>15096</v>
      </c>
      <c r="D19343" s="2" t="s">
        <v>18080</v>
      </c>
      <c r="E19343" s="2" t="s">
        <v>15158</v>
      </c>
      <c r="F19343" s="2">
        <v>55101524</v>
      </c>
      <c r="G19343" s="2" t="s">
        <v>490</v>
      </c>
      <c r="H19343" s="2">
        <v>4</v>
      </c>
      <c r="I19343" s="2">
        <v>4</v>
      </c>
      <c r="J19343" s="2">
        <v>10</v>
      </c>
      <c r="K19343" s="2">
        <v>1</v>
      </c>
      <c r="L19343" s="3">
        <v>106450</v>
      </c>
      <c r="M19343" s="2" t="s">
        <v>0</v>
      </c>
      <c r="N19343" s="4" t="s">
        <v>21</v>
      </c>
    </row>
    <row r="19344" spans="1:14" x14ac:dyDescent="0.25">
      <c r="A19344" s="1" t="s">
        <v>371</v>
      </c>
      <c r="B19344" s="2" t="s">
        <v>63</v>
      </c>
      <c r="C19344" s="2" t="s">
        <v>15096</v>
      </c>
      <c r="D19344" s="2" t="s">
        <v>18080</v>
      </c>
      <c r="E19344" s="2" t="s">
        <v>15159</v>
      </c>
      <c r="F19344" s="2">
        <v>55101524</v>
      </c>
      <c r="G19344" s="2" t="s">
        <v>490</v>
      </c>
      <c r="H19344" s="2">
        <v>4</v>
      </c>
      <c r="I19344" s="2">
        <v>4</v>
      </c>
      <c r="J19344" s="2">
        <v>10</v>
      </c>
      <c r="K19344" s="2">
        <v>1</v>
      </c>
      <c r="L19344" s="3">
        <v>180950</v>
      </c>
      <c r="M19344" s="2" t="s">
        <v>0</v>
      </c>
      <c r="N19344" s="4" t="s">
        <v>21</v>
      </c>
    </row>
    <row r="19345" spans="1:14" x14ac:dyDescent="0.25">
      <c r="A19345" s="1" t="s">
        <v>371</v>
      </c>
      <c r="B19345" s="2" t="s">
        <v>63</v>
      </c>
      <c r="C19345" s="2" t="s">
        <v>15096</v>
      </c>
      <c r="D19345" s="2" t="s">
        <v>18080</v>
      </c>
      <c r="E19345" s="2" t="s">
        <v>15160</v>
      </c>
      <c r="F19345" s="2">
        <v>55101524</v>
      </c>
      <c r="G19345" s="2" t="s">
        <v>490</v>
      </c>
      <c r="H19345" s="2">
        <v>4</v>
      </c>
      <c r="I19345" s="2">
        <v>4</v>
      </c>
      <c r="J19345" s="2">
        <v>10</v>
      </c>
      <c r="K19345" s="2">
        <v>1</v>
      </c>
      <c r="L19345" s="3">
        <v>72000</v>
      </c>
      <c r="M19345" s="2" t="s">
        <v>0</v>
      </c>
      <c r="N19345" s="4" t="s">
        <v>21</v>
      </c>
    </row>
    <row r="19346" spans="1:14" x14ac:dyDescent="0.25">
      <c r="A19346" s="1" t="s">
        <v>371</v>
      </c>
      <c r="B19346" s="2" t="s">
        <v>63</v>
      </c>
      <c r="C19346" s="2" t="s">
        <v>15096</v>
      </c>
      <c r="D19346" s="2" t="s">
        <v>18080</v>
      </c>
      <c r="E19346" s="2" t="s">
        <v>15161</v>
      </c>
      <c r="F19346" s="2">
        <v>55101524</v>
      </c>
      <c r="G19346" s="2" t="s">
        <v>490</v>
      </c>
      <c r="H19346" s="2">
        <v>4</v>
      </c>
      <c r="I19346" s="2">
        <v>4</v>
      </c>
      <c r="J19346" s="2">
        <v>10</v>
      </c>
      <c r="K19346" s="2">
        <v>1</v>
      </c>
      <c r="L19346" s="3">
        <v>71900</v>
      </c>
      <c r="M19346" s="2" t="s">
        <v>0</v>
      </c>
      <c r="N19346" s="4" t="s">
        <v>21</v>
      </c>
    </row>
    <row r="19347" spans="1:14" x14ac:dyDescent="0.25">
      <c r="A19347" s="1" t="s">
        <v>371</v>
      </c>
      <c r="B19347" s="2" t="s">
        <v>63</v>
      </c>
      <c r="C19347" s="2" t="s">
        <v>15096</v>
      </c>
      <c r="D19347" s="2" t="s">
        <v>18080</v>
      </c>
      <c r="E19347" s="2" t="s">
        <v>15162</v>
      </c>
      <c r="F19347" s="2">
        <v>55101524</v>
      </c>
      <c r="G19347" s="2" t="s">
        <v>490</v>
      </c>
      <c r="H19347" s="2">
        <v>4</v>
      </c>
      <c r="I19347" s="2">
        <v>4</v>
      </c>
      <c r="J19347" s="2">
        <v>10</v>
      </c>
      <c r="K19347" s="2">
        <v>1</v>
      </c>
      <c r="L19347" s="3">
        <v>38400</v>
      </c>
      <c r="M19347" s="2" t="s">
        <v>0</v>
      </c>
      <c r="N19347" s="4" t="s">
        <v>21</v>
      </c>
    </row>
    <row r="19348" spans="1:14" x14ac:dyDescent="0.25">
      <c r="A19348" s="1" t="s">
        <v>371</v>
      </c>
      <c r="B19348" s="2" t="s">
        <v>63</v>
      </c>
      <c r="C19348" s="2" t="s">
        <v>15096</v>
      </c>
      <c r="D19348" s="2" t="s">
        <v>18080</v>
      </c>
      <c r="E19348" s="2" t="s">
        <v>15163</v>
      </c>
      <c r="F19348" s="2">
        <v>55101524</v>
      </c>
      <c r="G19348" s="2" t="s">
        <v>490</v>
      </c>
      <c r="H19348" s="2">
        <v>9</v>
      </c>
      <c r="I19348" s="2">
        <v>3</v>
      </c>
      <c r="J19348" s="2">
        <v>10</v>
      </c>
      <c r="K19348" s="2">
        <v>3</v>
      </c>
      <c r="L19348" s="3">
        <v>110250</v>
      </c>
      <c r="M19348" s="2" t="s">
        <v>0</v>
      </c>
      <c r="N19348" s="4" t="s">
        <v>21</v>
      </c>
    </row>
    <row r="19349" spans="1:14" x14ac:dyDescent="0.25">
      <c r="A19349" s="1" t="s">
        <v>371</v>
      </c>
      <c r="B19349" s="2" t="s">
        <v>63</v>
      </c>
      <c r="C19349" s="2" t="s">
        <v>15096</v>
      </c>
      <c r="D19349" s="2" t="s">
        <v>18080</v>
      </c>
      <c r="E19349" s="2" t="s">
        <v>15164</v>
      </c>
      <c r="F19349" s="2">
        <v>55101524</v>
      </c>
      <c r="G19349" s="2" t="s">
        <v>490</v>
      </c>
      <c r="H19349" s="2">
        <v>9</v>
      </c>
      <c r="I19349" s="2">
        <v>3</v>
      </c>
      <c r="J19349" s="2">
        <v>10</v>
      </c>
      <c r="K19349" s="2">
        <v>3</v>
      </c>
      <c r="L19349" s="3">
        <v>177750</v>
      </c>
      <c r="M19349" s="2" t="s">
        <v>0</v>
      </c>
      <c r="N19349" s="4" t="s">
        <v>21</v>
      </c>
    </row>
    <row r="19350" spans="1:14" x14ac:dyDescent="0.25">
      <c r="A19350" s="1" t="s">
        <v>371</v>
      </c>
      <c r="B19350" s="2" t="s">
        <v>63</v>
      </c>
      <c r="C19350" s="2" t="s">
        <v>15096</v>
      </c>
      <c r="D19350" s="2" t="s">
        <v>18080</v>
      </c>
      <c r="E19350" s="2" t="s">
        <v>15165</v>
      </c>
      <c r="F19350" s="2">
        <v>55101524</v>
      </c>
      <c r="G19350" s="2" t="s">
        <v>490</v>
      </c>
      <c r="H19350" s="2">
        <v>9</v>
      </c>
      <c r="I19350" s="2">
        <v>3</v>
      </c>
      <c r="J19350" s="2">
        <v>10</v>
      </c>
      <c r="K19350" s="2">
        <v>3</v>
      </c>
      <c r="L19350" s="3">
        <v>376650</v>
      </c>
      <c r="M19350" s="2" t="s">
        <v>0</v>
      </c>
      <c r="N19350" s="4" t="s">
        <v>21</v>
      </c>
    </row>
    <row r="19351" spans="1:14" x14ac:dyDescent="0.25">
      <c r="A19351" s="1" t="s">
        <v>371</v>
      </c>
      <c r="B19351" s="2" t="s">
        <v>63</v>
      </c>
      <c r="C19351" s="2" t="s">
        <v>15096</v>
      </c>
      <c r="D19351" s="2" t="s">
        <v>18080</v>
      </c>
      <c r="E19351" s="2" t="s">
        <v>15166</v>
      </c>
      <c r="F19351" s="2">
        <v>55101524</v>
      </c>
      <c r="G19351" s="2" t="s">
        <v>490</v>
      </c>
      <c r="H19351" s="2">
        <v>9</v>
      </c>
      <c r="I19351" s="2">
        <v>3</v>
      </c>
      <c r="J19351" s="2">
        <v>10</v>
      </c>
      <c r="K19351" s="2">
        <v>3</v>
      </c>
      <c r="L19351" s="3">
        <v>554850</v>
      </c>
      <c r="M19351" s="2" t="s">
        <v>0</v>
      </c>
      <c r="N19351" s="4" t="s">
        <v>21</v>
      </c>
    </row>
    <row r="19352" spans="1:14" x14ac:dyDescent="0.25">
      <c r="A19352" s="1" t="s">
        <v>371</v>
      </c>
      <c r="B19352" s="2" t="s">
        <v>63</v>
      </c>
      <c r="C19352" s="2" t="s">
        <v>15096</v>
      </c>
      <c r="D19352" s="2" t="s">
        <v>18080</v>
      </c>
      <c r="E19352" s="2" t="s">
        <v>15167</v>
      </c>
      <c r="F19352" s="2">
        <v>55101524</v>
      </c>
      <c r="G19352" s="2" t="s">
        <v>490</v>
      </c>
      <c r="H19352" s="2">
        <v>9</v>
      </c>
      <c r="I19352" s="2">
        <v>3</v>
      </c>
      <c r="J19352" s="2">
        <v>10</v>
      </c>
      <c r="K19352" s="2">
        <v>2</v>
      </c>
      <c r="L19352" s="3">
        <v>607500</v>
      </c>
      <c r="M19352" s="2" t="s">
        <v>0</v>
      </c>
      <c r="N19352" s="4" t="s">
        <v>21</v>
      </c>
    </row>
    <row r="19353" spans="1:14" x14ac:dyDescent="0.25">
      <c r="A19353" s="1" t="s">
        <v>371</v>
      </c>
      <c r="B19353" s="2" t="s">
        <v>63</v>
      </c>
      <c r="C19353" s="2" t="s">
        <v>15096</v>
      </c>
      <c r="D19353" s="2" t="s">
        <v>18080</v>
      </c>
      <c r="E19353" s="2" t="s">
        <v>15168</v>
      </c>
      <c r="F19353" s="2">
        <v>55101524</v>
      </c>
      <c r="G19353" s="2" t="s">
        <v>490</v>
      </c>
      <c r="H19353" s="2">
        <v>9</v>
      </c>
      <c r="I19353" s="2">
        <v>3</v>
      </c>
      <c r="J19353" s="2">
        <v>10</v>
      </c>
      <c r="K19353" s="2">
        <v>3</v>
      </c>
      <c r="L19353" s="3">
        <v>1008450</v>
      </c>
      <c r="M19353" s="2" t="s">
        <v>0</v>
      </c>
      <c r="N19353" s="4" t="s">
        <v>21</v>
      </c>
    </row>
    <row r="19354" spans="1:14" x14ac:dyDescent="0.25">
      <c r="A19354" s="1" t="s">
        <v>371</v>
      </c>
      <c r="B19354" s="2" t="s">
        <v>63</v>
      </c>
      <c r="C19354" s="2" t="s">
        <v>15096</v>
      </c>
      <c r="D19354" s="2" t="s">
        <v>18080</v>
      </c>
      <c r="E19354" s="2" t="s">
        <v>15169</v>
      </c>
      <c r="F19354" s="2">
        <v>55101524</v>
      </c>
      <c r="G19354" s="2" t="s">
        <v>490</v>
      </c>
      <c r="H19354" s="2">
        <v>9</v>
      </c>
      <c r="I19354" s="2">
        <v>3</v>
      </c>
      <c r="J19354" s="2">
        <v>10</v>
      </c>
      <c r="K19354" s="2">
        <v>3</v>
      </c>
      <c r="L19354" s="3">
        <v>506250</v>
      </c>
      <c r="M19354" s="2" t="s">
        <v>0</v>
      </c>
      <c r="N19354" s="4" t="s">
        <v>21</v>
      </c>
    </row>
    <row r="19355" spans="1:14" x14ac:dyDescent="0.25">
      <c r="A19355" s="1" t="s">
        <v>371</v>
      </c>
      <c r="B19355" s="2" t="s">
        <v>63</v>
      </c>
      <c r="C19355" s="2" t="s">
        <v>15096</v>
      </c>
      <c r="D19355" s="2" t="s">
        <v>18080</v>
      </c>
      <c r="E19355" s="2" t="s">
        <v>15170</v>
      </c>
      <c r="F19355" s="2">
        <v>55101524</v>
      </c>
      <c r="G19355" s="2" t="s">
        <v>490</v>
      </c>
      <c r="H19355" s="2">
        <v>9</v>
      </c>
      <c r="I19355" s="2">
        <v>3</v>
      </c>
      <c r="J19355" s="2">
        <v>10</v>
      </c>
      <c r="K19355" s="2">
        <v>4</v>
      </c>
      <c r="L19355" s="3">
        <v>104700</v>
      </c>
      <c r="M19355" s="2" t="s">
        <v>0</v>
      </c>
      <c r="N19355" s="4" t="s">
        <v>21</v>
      </c>
    </row>
    <row r="19356" spans="1:14" x14ac:dyDescent="0.25">
      <c r="A19356" s="1" t="s">
        <v>371</v>
      </c>
      <c r="B19356" s="2" t="s">
        <v>63</v>
      </c>
      <c r="C19356" s="2" t="s">
        <v>15096</v>
      </c>
      <c r="D19356" s="2" t="s">
        <v>18080</v>
      </c>
      <c r="E19356" s="2" t="s">
        <v>15171</v>
      </c>
      <c r="F19356" s="2">
        <v>55101524</v>
      </c>
      <c r="G19356" s="2" t="s">
        <v>490</v>
      </c>
      <c r="H19356" s="2">
        <v>9</v>
      </c>
      <c r="I19356" s="2">
        <v>3</v>
      </c>
      <c r="J19356" s="2">
        <v>10</v>
      </c>
      <c r="K19356" s="2">
        <v>2</v>
      </c>
      <c r="L19356" s="3">
        <v>227250</v>
      </c>
      <c r="M19356" s="2" t="s">
        <v>0</v>
      </c>
      <c r="N19356" s="4" t="s">
        <v>21</v>
      </c>
    </row>
    <row r="19357" spans="1:14" x14ac:dyDescent="0.25">
      <c r="A19357" s="1" t="s">
        <v>371</v>
      </c>
      <c r="B19357" s="2" t="s">
        <v>63</v>
      </c>
      <c r="C19357" s="2" t="s">
        <v>15096</v>
      </c>
      <c r="D19357" s="2" t="s">
        <v>18080</v>
      </c>
      <c r="E19357" s="2" t="s">
        <v>15172</v>
      </c>
      <c r="F19357" s="2">
        <v>55101524</v>
      </c>
      <c r="G19357" s="2" t="s">
        <v>490</v>
      </c>
      <c r="H19357" s="2">
        <v>9</v>
      </c>
      <c r="I19357" s="2">
        <v>3</v>
      </c>
      <c r="J19357" s="2">
        <v>10</v>
      </c>
      <c r="K19357" s="2">
        <v>3</v>
      </c>
      <c r="L19357" s="3">
        <v>155250</v>
      </c>
      <c r="M19357" s="2" t="s">
        <v>0</v>
      </c>
      <c r="N19357" s="4" t="s">
        <v>21</v>
      </c>
    </row>
    <row r="19358" spans="1:14" x14ac:dyDescent="0.25">
      <c r="A19358" s="1" t="s">
        <v>371</v>
      </c>
      <c r="B19358" s="2" t="s">
        <v>63</v>
      </c>
      <c r="C19358" s="2" t="s">
        <v>15096</v>
      </c>
      <c r="D19358" s="2" t="s">
        <v>18080</v>
      </c>
      <c r="E19358" s="2" t="s">
        <v>15173</v>
      </c>
      <c r="F19358" s="2">
        <v>55101524</v>
      </c>
      <c r="G19358" s="2" t="s">
        <v>490</v>
      </c>
      <c r="H19358" s="2">
        <v>9</v>
      </c>
      <c r="I19358" s="2">
        <v>3</v>
      </c>
      <c r="J19358" s="2">
        <v>10</v>
      </c>
      <c r="K19358" s="2">
        <v>3</v>
      </c>
      <c r="L19358" s="3">
        <v>117000</v>
      </c>
      <c r="M19358" s="2" t="s">
        <v>0</v>
      </c>
      <c r="N19358" s="4" t="s">
        <v>21</v>
      </c>
    </row>
    <row r="19359" spans="1:14" x14ac:dyDescent="0.25">
      <c r="A19359" s="1" t="s">
        <v>371</v>
      </c>
      <c r="B19359" s="2" t="s">
        <v>63</v>
      </c>
      <c r="C19359" s="2" t="s">
        <v>15096</v>
      </c>
      <c r="D19359" s="2" t="s">
        <v>18080</v>
      </c>
      <c r="E19359" s="2" t="s">
        <v>15174</v>
      </c>
      <c r="F19359" s="2">
        <v>55101524</v>
      </c>
      <c r="G19359" s="2" t="s">
        <v>490</v>
      </c>
      <c r="H19359" s="2">
        <v>9</v>
      </c>
      <c r="I19359" s="2">
        <v>3</v>
      </c>
      <c r="J19359" s="2">
        <v>10</v>
      </c>
      <c r="K19359" s="2">
        <v>3</v>
      </c>
      <c r="L19359" s="3">
        <v>101250</v>
      </c>
      <c r="M19359" s="2" t="s">
        <v>0</v>
      </c>
      <c r="N19359" s="4" t="s">
        <v>21</v>
      </c>
    </row>
    <row r="19360" spans="1:14" x14ac:dyDescent="0.25">
      <c r="A19360" s="1" t="s">
        <v>371</v>
      </c>
      <c r="B19360" s="2" t="s">
        <v>63</v>
      </c>
      <c r="C19360" s="2" t="s">
        <v>15096</v>
      </c>
      <c r="D19360" s="2" t="s">
        <v>18080</v>
      </c>
      <c r="E19360" s="2" t="s">
        <v>15175</v>
      </c>
      <c r="F19360" s="2">
        <v>55101524</v>
      </c>
      <c r="G19360" s="2" t="s">
        <v>490</v>
      </c>
      <c r="H19360" s="2">
        <v>9</v>
      </c>
      <c r="I19360" s="2">
        <v>3</v>
      </c>
      <c r="J19360" s="2">
        <v>10</v>
      </c>
      <c r="K19360" s="2">
        <v>3</v>
      </c>
      <c r="L19360" s="3">
        <v>212400</v>
      </c>
      <c r="M19360" s="2" t="s">
        <v>0</v>
      </c>
      <c r="N19360" s="4" t="s">
        <v>21</v>
      </c>
    </row>
    <row r="19361" spans="1:14" x14ac:dyDescent="0.25">
      <c r="A19361" s="1" t="s">
        <v>371</v>
      </c>
      <c r="B19361" s="2" t="s">
        <v>63</v>
      </c>
      <c r="C19361" s="2" t="s">
        <v>15096</v>
      </c>
      <c r="D19361" s="2" t="s">
        <v>18080</v>
      </c>
      <c r="E19361" s="2" t="s">
        <v>15176</v>
      </c>
      <c r="F19361" s="2">
        <v>55101524</v>
      </c>
      <c r="G19361" s="2" t="s">
        <v>490</v>
      </c>
      <c r="H19361" s="2">
        <v>9</v>
      </c>
      <c r="I19361" s="2">
        <v>3</v>
      </c>
      <c r="J19361" s="2">
        <v>10</v>
      </c>
      <c r="K19361" s="2">
        <v>2</v>
      </c>
      <c r="L19361" s="3">
        <v>73500</v>
      </c>
      <c r="M19361" s="2" t="s">
        <v>0</v>
      </c>
      <c r="N19361" s="4" t="s">
        <v>21</v>
      </c>
    </row>
    <row r="19362" spans="1:14" x14ac:dyDescent="0.25">
      <c r="A19362" s="1" t="s">
        <v>371</v>
      </c>
      <c r="B19362" s="2" t="s">
        <v>63</v>
      </c>
      <c r="C19362" s="2" t="s">
        <v>15096</v>
      </c>
      <c r="D19362" s="2" t="s">
        <v>18080</v>
      </c>
      <c r="E19362" s="2" t="s">
        <v>15177</v>
      </c>
      <c r="F19362" s="2">
        <v>55101524</v>
      </c>
      <c r="G19362" s="2" t="s">
        <v>490</v>
      </c>
      <c r="H19362" s="2">
        <v>9</v>
      </c>
      <c r="I19362" s="2">
        <v>3</v>
      </c>
      <c r="J19362" s="2">
        <v>10</v>
      </c>
      <c r="K19362" s="2">
        <v>3</v>
      </c>
      <c r="L19362" s="3">
        <v>587250</v>
      </c>
      <c r="M19362" s="2" t="s">
        <v>0</v>
      </c>
      <c r="N19362" s="4" t="s">
        <v>21</v>
      </c>
    </row>
    <row r="19363" spans="1:14" x14ac:dyDescent="0.25">
      <c r="A19363" s="1" t="s">
        <v>371</v>
      </c>
      <c r="B19363" s="2" t="s">
        <v>63</v>
      </c>
      <c r="C19363" s="2" t="s">
        <v>15096</v>
      </c>
      <c r="D19363" s="2" t="s">
        <v>18080</v>
      </c>
      <c r="E19363" s="2" t="s">
        <v>15178</v>
      </c>
      <c r="F19363" s="2">
        <v>55101524</v>
      </c>
      <c r="G19363" s="2" t="s">
        <v>490</v>
      </c>
      <c r="H19363" s="2">
        <v>9</v>
      </c>
      <c r="I19363" s="2">
        <v>3</v>
      </c>
      <c r="J19363" s="2">
        <v>10</v>
      </c>
      <c r="K19363" s="2">
        <v>2</v>
      </c>
      <c r="L19363" s="3">
        <v>97800</v>
      </c>
      <c r="M19363" s="2" t="s">
        <v>0</v>
      </c>
      <c r="N19363" s="4" t="s">
        <v>21</v>
      </c>
    </row>
    <row r="19364" spans="1:14" x14ac:dyDescent="0.25">
      <c r="A19364" s="1" t="s">
        <v>371</v>
      </c>
      <c r="B19364" s="2" t="s">
        <v>63</v>
      </c>
      <c r="C19364" s="2" t="s">
        <v>15096</v>
      </c>
      <c r="D19364" s="2" t="s">
        <v>18080</v>
      </c>
      <c r="E19364" s="2" t="s">
        <v>15179</v>
      </c>
      <c r="F19364" s="2">
        <v>55101524</v>
      </c>
      <c r="G19364" s="2" t="s">
        <v>490</v>
      </c>
      <c r="H19364" s="2">
        <v>9</v>
      </c>
      <c r="I19364" s="2">
        <v>3</v>
      </c>
      <c r="J19364" s="2">
        <v>10</v>
      </c>
      <c r="K19364" s="2">
        <v>2</v>
      </c>
      <c r="L19364" s="3">
        <v>73500</v>
      </c>
      <c r="M19364" s="2" t="s">
        <v>0</v>
      </c>
      <c r="N19364" s="4" t="s">
        <v>21</v>
      </c>
    </row>
    <row r="19365" spans="1:14" x14ac:dyDescent="0.25">
      <c r="A19365" s="1" t="s">
        <v>371</v>
      </c>
      <c r="B19365" s="2" t="s">
        <v>63</v>
      </c>
      <c r="C19365" s="2" t="s">
        <v>15096</v>
      </c>
      <c r="D19365" s="2" t="s">
        <v>18080</v>
      </c>
      <c r="E19365" s="2" t="s">
        <v>15180</v>
      </c>
      <c r="F19365" s="2">
        <v>55101524</v>
      </c>
      <c r="G19365" s="2" t="s">
        <v>490</v>
      </c>
      <c r="H19365" s="2">
        <v>9</v>
      </c>
      <c r="I19365" s="2">
        <v>3</v>
      </c>
      <c r="J19365" s="2">
        <v>10</v>
      </c>
      <c r="K19365" s="2">
        <v>2</v>
      </c>
      <c r="L19365" s="3">
        <v>67500</v>
      </c>
      <c r="M19365" s="2" t="s">
        <v>0</v>
      </c>
      <c r="N19365" s="4" t="s">
        <v>21</v>
      </c>
    </row>
    <row r="19366" spans="1:14" x14ac:dyDescent="0.25">
      <c r="A19366" s="1" t="s">
        <v>371</v>
      </c>
      <c r="B19366" s="2" t="s">
        <v>63</v>
      </c>
      <c r="C19366" s="2" t="s">
        <v>15096</v>
      </c>
      <c r="D19366" s="2" t="s">
        <v>18080</v>
      </c>
      <c r="E19366" s="2" t="s">
        <v>15181</v>
      </c>
      <c r="F19366" s="2">
        <v>55101524</v>
      </c>
      <c r="G19366" s="2" t="s">
        <v>490</v>
      </c>
      <c r="H19366" s="2">
        <v>9</v>
      </c>
      <c r="I19366" s="2">
        <v>3</v>
      </c>
      <c r="J19366" s="2">
        <v>10</v>
      </c>
      <c r="K19366" s="2">
        <v>1</v>
      </c>
      <c r="L19366" s="3">
        <v>219900</v>
      </c>
      <c r="M19366" s="2" t="s">
        <v>0</v>
      </c>
      <c r="N19366" s="4" t="s">
        <v>21</v>
      </c>
    </row>
    <row r="19367" spans="1:14" x14ac:dyDescent="0.25">
      <c r="A19367" s="1" t="s">
        <v>371</v>
      </c>
      <c r="B19367" s="2" t="s">
        <v>63</v>
      </c>
      <c r="C19367" s="2" t="s">
        <v>15096</v>
      </c>
      <c r="D19367" s="2" t="s">
        <v>18080</v>
      </c>
      <c r="E19367" s="2" t="s">
        <v>15182</v>
      </c>
      <c r="F19367" s="2">
        <v>55101524</v>
      </c>
      <c r="G19367" s="2" t="s">
        <v>490</v>
      </c>
      <c r="H19367" s="2">
        <v>9</v>
      </c>
      <c r="I19367" s="2">
        <v>3</v>
      </c>
      <c r="J19367" s="2">
        <v>10</v>
      </c>
      <c r="K19367" s="2">
        <v>3</v>
      </c>
      <c r="L19367" s="3">
        <v>65250</v>
      </c>
      <c r="M19367" s="2" t="s">
        <v>0</v>
      </c>
      <c r="N19367" s="4" t="s">
        <v>21</v>
      </c>
    </row>
    <row r="19368" spans="1:14" x14ac:dyDescent="0.25">
      <c r="A19368" s="1" t="s">
        <v>371</v>
      </c>
      <c r="B19368" s="2" t="s">
        <v>63</v>
      </c>
      <c r="C19368" s="2" t="s">
        <v>15096</v>
      </c>
      <c r="D19368" s="2" t="s">
        <v>18080</v>
      </c>
      <c r="E19368" s="2" t="s">
        <v>15183</v>
      </c>
      <c r="F19368" s="2">
        <v>55101524</v>
      </c>
      <c r="G19368" s="2" t="s">
        <v>490</v>
      </c>
      <c r="H19368" s="2">
        <v>9</v>
      </c>
      <c r="I19368" s="2">
        <v>3</v>
      </c>
      <c r="J19368" s="2">
        <v>10</v>
      </c>
      <c r="K19368" s="2">
        <v>2</v>
      </c>
      <c r="L19368" s="3">
        <v>107800</v>
      </c>
      <c r="M19368" s="2" t="s">
        <v>0</v>
      </c>
      <c r="N19368" s="4" t="s">
        <v>21</v>
      </c>
    </row>
    <row r="19369" spans="1:14" x14ac:dyDescent="0.25">
      <c r="A19369" s="1" t="s">
        <v>371</v>
      </c>
      <c r="B19369" s="2" t="s">
        <v>63</v>
      </c>
      <c r="C19369" s="2" t="s">
        <v>15096</v>
      </c>
      <c r="D19369" s="2" t="s">
        <v>18080</v>
      </c>
      <c r="E19369" s="2" t="s">
        <v>15184</v>
      </c>
      <c r="F19369" s="2">
        <v>55101524</v>
      </c>
      <c r="G19369" s="2" t="s">
        <v>490</v>
      </c>
      <c r="H19369" s="2">
        <v>9</v>
      </c>
      <c r="I19369" s="2">
        <v>3</v>
      </c>
      <c r="J19369" s="2">
        <v>10</v>
      </c>
      <c r="K19369" s="2">
        <v>2</v>
      </c>
      <c r="L19369" s="3">
        <v>369900</v>
      </c>
      <c r="M19369" s="2" t="s">
        <v>0</v>
      </c>
      <c r="N19369" s="4" t="s">
        <v>21</v>
      </c>
    </row>
    <row r="19370" spans="1:14" x14ac:dyDescent="0.25">
      <c r="A19370" s="1" t="s">
        <v>371</v>
      </c>
      <c r="B19370" s="2" t="s">
        <v>63</v>
      </c>
      <c r="C19370" s="2" t="s">
        <v>15096</v>
      </c>
      <c r="D19370" s="2" t="s">
        <v>18080</v>
      </c>
      <c r="E19370" s="2" t="s">
        <v>15185</v>
      </c>
      <c r="F19370" s="2">
        <v>55101524</v>
      </c>
      <c r="G19370" s="2" t="s">
        <v>490</v>
      </c>
      <c r="H19370" s="2">
        <v>9</v>
      </c>
      <c r="I19370" s="2">
        <v>3</v>
      </c>
      <c r="J19370" s="2">
        <v>10</v>
      </c>
      <c r="K19370" s="2">
        <v>2</v>
      </c>
      <c r="L19370" s="3">
        <v>276000</v>
      </c>
      <c r="M19370" s="2" t="s">
        <v>0</v>
      </c>
      <c r="N19370" s="4" t="s">
        <v>21</v>
      </c>
    </row>
    <row r="19371" spans="1:14" x14ac:dyDescent="0.25">
      <c r="A19371" s="1" t="s">
        <v>371</v>
      </c>
      <c r="B19371" s="2" t="s">
        <v>63</v>
      </c>
      <c r="C19371" s="2" t="s">
        <v>15096</v>
      </c>
      <c r="D19371" s="2" t="s">
        <v>18080</v>
      </c>
      <c r="E19371" s="2" t="s">
        <v>15186</v>
      </c>
      <c r="F19371" s="2">
        <v>55101524</v>
      </c>
      <c r="G19371" s="2" t="s">
        <v>490</v>
      </c>
      <c r="H19371" s="2">
        <v>9</v>
      </c>
      <c r="I19371" s="2">
        <v>3</v>
      </c>
      <c r="J19371" s="2">
        <v>10</v>
      </c>
      <c r="K19371" s="2">
        <v>4</v>
      </c>
      <c r="L19371" s="3">
        <v>147000</v>
      </c>
      <c r="M19371" s="2" t="s">
        <v>0</v>
      </c>
      <c r="N19371" s="4" t="s">
        <v>21</v>
      </c>
    </row>
    <row r="19372" spans="1:14" x14ac:dyDescent="0.25">
      <c r="A19372" s="1" t="s">
        <v>371</v>
      </c>
      <c r="B19372" s="2" t="s">
        <v>63</v>
      </c>
      <c r="C19372" s="2" t="s">
        <v>15096</v>
      </c>
      <c r="D19372" s="2" t="s">
        <v>18080</v>
      </c>
      <c r="E19372" s="2" t="s">
        <v>15187</v>
      </c>
      <c r="F19372" s="2">
        <v>55101524</v>
      </c>
      <c r="G19372" s="2" t="s">
        <v>490</v>
      </c>
      <c r="H19372" s="2">
        <v>9</v>
      </c>
      <c r="I19372" s="2">
        <v>3</v>
      </c>
      <c r="J19372" s="2">
        <v>10</v>
      </c>
      <c r="K19372" s="2">
        <v>2</v>
      </c>
      <c r="L19372" s="3">
        <v>43500</v>
      </c>
      <c r="M19372" s="2" t="s">
        <v>0</v>
      </c>
      <c r="N19372" s="4" t="s">
        <v>21</v>
      </c>
    </row>
    <row r="19373" spans="1:14" x14ac:dyDescent="0.25">
      <c r="A19373" s="1" t="s">
        <v>371</v>
      </c>
      <c r="B19373" s="2" t="s">
        <v>63</v>
      </c>
      <c r="C19373" s="2" t="s">
        <v>15096</v>
      </c>
      <c r="D19373" s="2" t="s">
        <v>18080</v>
      </c>
      <c r="E19373" s="2" t="s">
        <v>15188</v>
      </c>
      <c r="F19373" s="2">
        <v>55101524</v>
      </c>
      <c r="G19373" s="2" t="s">
        <v>490</v>
      </c>
      <c r="H19373" s="2">
        <v>9</v>
      </c>
      <c r="I19373" s="2">
        <v>3</v>
      </c>
      <c r="J19373" s="2">
        <v>10</v>
      </c>
      <c r="K19373" s="2">
        <v>4</v>
      </c>
      <c r="L19373" s="3">
        <v>147000</v>
      </c>
      <c r="M19373" s="2" t="s">
        <v>0</v>
      </c>
      <c r="N19373" s="4" t="s">
        <v>21</v>
      </c>
    </row>
    <row r="19374" spans="1:14" x14ac:dyDescent="0.25">
      <c r="A19374" s="1" t="s">
        <v>371</v>
      </c>
      <c r="B19374" s="2" t="s">
        <v>63</v>
      </c>
      <c r="C19374" s="2" t="s">
        <v>15096</v>
      </c>
      <c r="D19374" s="2" t="s">
        <v>18080</v>
      </c>
      <c r="E19374" s="2" t="s">
        <v>15189</v>
      </c>
      <c r="F19374" s="2">
        <v>55101524</v>
      </c>
      <c r="G19374" s="2" t="s">
        <v>490</v>
      </c>
      <c r="H19374" s="2">
        <v>9</v>
      </c>
      <c r="I19374" s="2">
        <v>3</v>
      </c>
      <c r="J19374" s="2">
        <v>10</v>
      </c>
      <c r="K19374" s="2">
        <v>2</v>
      </c>
      <c r="L19374" s="3">
        <v>75000</v>
      </c>
      <c r="M19374" s="2" t="s">
        <v>0</v>
      </c>
      <c r="N19374" s="4" t="s">
        <v>21</v>
      </c>
    </row>
    <row r="19375" spans="1:14" x14ac:dyDescent="0.25">
      <c r="A19375" s="1" t="s">
        <v>371</v>
      </c>
      <c r="B19375" s="2" t="s">
        <v>63</v>
      </c>
      <c r="C19375" s="2" t="s">
        <v>15096</v>
      </c>
      <c r="D19375" s="2" t="s">
        <v>18080</v>
      </c>
      <c r="E19375" s="2" t="s">
        <v>15190</v>
      </c>
      <c r="F19375" s="2">
        <v>55101524</v>
      </c>
      <c r="G19375" s="2" t="s">
        <v>490</v>
      </c>
      <c r="H19375" s="2">
        <v>9</v>
      </c>
      <c r="I19375" s="2">
        <v>3</v>
      </c>
      <c r="J19375" s="2">
        <v>10</v>
      </c>
      <c r="K19375" s="2">
        <v>2</v>
      </c>
      <c r="L19375" s="3">
        <v>137700</v>
      </c>
      <c r="M19375" s="2" t="s">
        <v>0</v>
      </c>
      <c r="N19375" s="4" t="s">
        <v>21</v>
      </c>
    </row>
    <row r="19376" spans="1:14" x14ac:dyDescent="0.25">
      <c r="A19376" s="1" t="s">
        <v>371</v>
      </c>
      <c r="B19376" s="2" t="s">
        <v>63</v>
      </c>
      <c r="C19376" s="2" t="s">
        <v>15096</v>
      </c>
      <c r="D19376" s="2" t="s">
        <v>18080</v>
      </c>
      <c r="E19376" s="2" t="s">
        <v>15191</v>
      </c>
      <c r="F19376" s="2">
        <v>55101524</v>
      </c>
      <c r="G19376" s="2" t="s">
        <v>490</v>
      </c>
      <c r="H19376" s="2">
        <v>9</v>
      </c>
      <c r="I19376" s="2">
        <v>3</v>
      </c>
      <c r="J19376" s="2">
        <v>10</v>
      </c>
      <c r="K19376" s="2">
        <v>2</v>
      </c>
      <c r="L19376" s="3">
        <v>44250</v>
      </c>
      <c r="M19376" s="2" t="s">
        <v>0</v>
      </c>
      <c r="N19376" s="4" t="s">
        <v>21</v>
      </c>
    </row>
    <row r="19377" spans="1:14" x14ac:dyDescent="0.25">
      <c r="A19377" s="1" t="s">
        <v>371</v>
      </c>
      <c r="B19377" s="2" t="s">
        <v>63</v>
      </c>
      <c r="C19377" s="2" t="s">
        <v>15096</v>
      </c>
      <c r="D19377" s="2" t="s">
        <v>18080</v>
      </c>
      <c r="E19377" s="2" t="s">
        <v>15192</v>
      </c>
      <c r="F19377" s="2">
        <v>55101524</v>
      </c>
      <c r="G19377" s="2" t="s">
        <v>490</v>
      </c>
      <c r="H19377" s="2">
        <v>9</v>
      </c>
      <c r="I19377" s="2">
        <v>3</v>
      </c>
      <c r="J19377" s="2">
        <v>10</v>
      </c>
      <c r="K19377" s="2">
        <v>4</v>
      </c>
      <c r="L19377" s="3">
        <v>135000</v>
      </c>
      <c r="M19377" s="2" t="s">
        <v>0</v>
      </c>
      <c r="N19377" s="4" t="s">
        <v>21</v>
      </c>
    </row>
    <row r="19378" spans="1:14" x14ac:dyDescent="0.25">
      <c r="A19378" s="1" t="s">
        <v>371</v>
      </c>
      <c r="B19378" s="2" t="s">
        <v>63</v>
      </c>
      <c r="C19378" s="2" t="s">
        <v>15096</v>
      </c>
      <c r="D19378" s="2" t="s">
        <v>18080</v>
      </c>
      <c r="E19378" s="2" t="s">
        <v>15193</v>
      </c>
      <c r="F19378" s="2">
        <v>55101524</v>
      </c>
      <c r="G19378" s="2" t="s">
        <v>490</v>
      </c>
      <c r="H19378" s="2">
        <v>9</v>
      </c>
      <c r="I19378" s="2">
        <v>3</v>
      </c>
      <c r="J19378" s="2">
        <v>10</v>
      </c>
      <c r="K19378" s="2">
        <v>4</v>
      </c>
      <c r="L19378" s="3">
        <v>135000</v>
      </c>
      <c r="M19378" s="2" t="s">
        <v>0</v>
      </c>
      <c r="N19378" s="4" t="s">
        <v>21</v>
      </c>
    </row>
    <row r="19379" spans="1:14" x14ac:dyDescent="0.25">
      <c r="A19379" s="1" t="s">
        <v>371</v>
      </c>
      <c r="B19379" s="2" t="s">
        <v>63</v>
      </c>
      <c r="C19379" s="2" t="s">
        <v>15096</v>
      </c>
      <c r="D19379" s="2" t="s">
        <v>18080</v>
      </c>
      <c r="E19379" s="2" t="s">
        <v>15194</v>
      </c>
      <c r="F19379" s="2">
        <v>55101524</v>
      </c>
      <c r="G19379" s="2" t="s">
        <v>490</v>
      </c>
      <c r="H19379" s="2">
        <v>9</v>
      </c>
      <c r="I19379" s="2">
        <v>3</v>
      </c>
      <c r="J19379" s="2">
        <v>10</v>
      </c>
      <c r="K19379" s="2">
        <v>2</v>
      </c>
      <c r="L19379" s="3">
        <v>110250</v>
      </c>
      <c r="M19379" s="2" t="s">
        <v>0</v>
      </c>
      <c r="N19379" s="4" t="s">
        <v>21</v>
      </c>
    </row>
    <row r="19380" spans="1:14" x14ac:dyDescent="0.25">
      <c r="A19380" s="1" t="s">
        <v>371</v>
      </c>
      <c r="B19380" s="2" t="s">
        <v>63</v>
      </c>
      <c r="C19380" s="2" t="s">
        <v>15096</v>
      </c>
      <c r="D19380" s="2" t="s">
        <v>18080</v>
      </c>
      <c r="E19380" s="2" t="s">
        <v>15195</v>
      </c>
      <c r="F19380" s="2">
        <v>55101524</v>
      </c>
      <c r="G19380" s="2" t="s">
        <v>490</v>
      </c>
      <c r="H19380" s="2">
        <v>9</v>
      </c>
      <c r="I19380" s="2">
        <v>3</v>
      </c>
      <c r="J19380" s="2">
        <v>10</v>
      </c>
      <c r="K19380" s="2">
        <v>2</v>
      </c>
      <c r="L19380" s="3">
        <v>78000</v>
      </c>
      <c r="M19380" s="2" t="s">
        <v>0</v>
      </c>
      <c r="N19380" s="4" t="s">
        <v>21</v>
      </c>
    </row>
    <row r="19381" spans="1:14" x14ac:dyDescent="0.25">
      <c r="A19381" s="1" t="s">
        <v>371</v>
      </c>
      <c r="B19381" s="2" t="s">
        <v>63</v>
      </c>
      <c r="C19381" s="2" t="s">
        <v>15096</v>
      </c>
      <c r="D19381" s="2" t="s">
        <v>18080</v>
      </c>
      <c r="E19381" s="2" t="s">
        <v>15196</v>
      </c>
      <c r="F19381" s="2">
        <v>55101524</v>
      </c>
      <c r="G19381" s="2" t="s">
        <v>490</v>
      </c>
      <c r="H19381" s="2">
        <v>9</v>
      </c>
      <c r="I19381" s="2">
        <v>3</v>
      </c>
      <c r="J19381" s="2">
        <v>10</v>
      </c>
      <c r="K19381" s="2">
        <v>4</v>
      </c>
      <c r="L19381" s="3">
        <v>150000</v>
      </c>
      <c r="M19381" s="2" t="s">
        <v>0</v>
      </c>
      <c r="N19381" s="4" t="s">
        <v>21</v>
      </c>
    </row>
    <row r="19382" spans="1:14" x14ac:dyDescent="0.25">
      <c r="A19382" s="1" t="s">
        <v>371</v>
      </c>
      <c r="B19382" s="2" t="s">
        <v>63</v>
      </c>
      <c r="C19382" s="2" t="s">
        <v>15096</v>
      </c>
      <c r="D19382" s="2" t="s">
        <v>18080</v>
      </c>
      <c r="E19382" s="2" t="s">
        <v>15197</v>
      </c>
      <c r="F19382" s="2">
        <v>55101524</v>
      </c>
      <c r="G19382" s="2" t="s">
        <v>490</v>
      </c>
      <c r="H19382" s="2">
        <v>9</v>
      </c>
      <c r="I19382" s="2">
        <v>3</v>
      </c>
      <c r="J19382" s="2">
        <v>10</v>
      </c>
      <c r="K19382" s="2">
        <v>3</v>
      </c>
      <c r="L19382" s="3">
        <v>291375</v>
      </c>
      <c r="M19382" s="2" t="s">
        <v>0</v>
      </c>
      <c r="N19382" s="4" t="s">
        <v>21</v>
      </c>
    </row>
    <row r="19383" spans="1:14" x14ac:dyDescent="0.25">
      <c r="A19383" s="1" t="s">
        <v>371</v>
      </c>
      <c r="B19383" s="2" t="s">
        <v>63</v>
      </c>
      <c r="C19383" s="2" t="s">
        <v>15096</v>
      </c>
      <c r="D19383" s="2" t="s">
        <v>18080</v>
      </c>
      <c r="E19383" s="2" t="s">
        <v>15198</v>
      </c>
      <c r="F19383" s="2">
        <v>55101524</v>
      </c>
      <c r="G19383" s="2" t="s">
        <v>490</v>
      </c>
      <c r="H19383" s="2">
        <v>9</v>
      </c>
      <c r="I19383" s="2">
        <v>3</v>
      </c>
      <c r="J19383" s="2">
        <v>10</v>
      </c>
      <c r="K19383" s="2">
        <v>2</v>
      </c>
      <c r="L19383" s="3">
        <v>97500</v>
      </c>
      <c r="M19383" s="2" t="s">
        <v>0</v>
      </c>
      <c r="N19383" s="4" t="s">
        <v>21</v>
      </c>
    </row>
    <row r="19384" spans="1:14" x14ac:dyDescent="0.25">
      <c r="A19384" s="1" t="s">
        <v>371</v>
      </c>
      <c r="B19384" s="2" t="s">
        <v>63</v>
      </c>
      <c r="C19384" s="2" t="s">
        <v>15096</v>
      </c>
      <c r="D19384" s="2" t="s">
        <v>18080</v>
      </c>
      <c r="E19384" s="2" t="s">
        <v>15199</v>
      </c>
      <c r="F19384" s="2">
        <v>55101524</v>
      </c>
      <c r="G19384" s="2" t="s">
        <v>490</v>
      </c>
      <c r="H19384" s="2">
        <v>9</v>
      </c>
      <c r="I19384" s="2">
        <v>3</v>
      </c>
      <c r="J19384" s="2">
        <v>10</v>
      </c>
      <c r="K19384" s="2">
        <v>4</v>
      </c>
      <c r="L19384" s="3">
        <v>135000</v>
      </c>
      <c r="M19384" s="2" t="s">
        <v>0</v>
      </c>
      <c r="N19384" s="4" t="s">
        <v>21</v>
      </c>
    </row>
    <row r="19385" spans="1:14" x14ac:dyDescent="0.25">
      <c r="A19385" s="1" t="s">
        <v>371</v>
      </c>
      <c r="B19385" s="2" t="s">
        <v>63</v>
      </c>
      <c r="C19385" s="2" t="s">
        <v>15096</v>
      </c>
      <c r="D19385" s="2" t="s">
        <v>18080</v>
      </c>
      <c r="E19385" s="2" t="s">
        <v>15200</v>
      </c>
      <c r="F19385" s="2">
        <v>55101524</v>
      </c>
      <c r="G19385" s="2" t="s">
        <v>490</v>
      </c>
      <c r="H19385" s="2">
        <v>9</v>
      </c>
      <c r="I19385" s="2">
        <v>3</v>
      </c>
      <c r="J19385" s="2">
        <v>10</v>
      </c>
      <c r="K19385" s="2">
        <v>2</v>
      </c>
      <c r="L19385" s="3">
        <v>263100</v>
      </c>
      <c r="M19385" s="2" t="s">
        <v>0</v>
      </c>
      <c r="N19385" s="4" t="s">
        <v>21</v>
      </c>
    </row>
    <row r="19386" spans="1:14" x14ac:dyDescent="0.25">
      <c r="A19386" s="1" t="s">
        <v>371</v>
      </c>
      <c r="B19386" s="2" t="s">
        <v>63</v>
      </c>
      <c r="C19386" s="2" t="s">
        <v>15096</v>
      </c>
      <c r="D19386" s="2" t="s">
        <v>18080</v>
      </c>
      <c r="E19386" s="2" t="s">
        <v>15201</v>
      </c>
      <c r="F19386" s="2">
        <v>55101524</v>
      </c>
      <c r="G19386" s="2" t="s">
        <v>490</v>
      </c>
      <c r="H19386" s="2">
        <v>9</v>
      </c>
      <c r="I19386" s="2">
        <v>3</v>
      </c>
      <c r="J19386" s="2">
        <v>10</v>
      </c>
      <c r="K19386" s="2">
        <v>3</v>
      </c>
      <c r="L19386" s="3">
        <v>470700</v>
      </c>
      <c r="M19386" s="2" t="s">
        <v>0</v>
      </c>
      <c r="N19386" s="4" t="s">
        <v>21</v>
      </c>
    </row>
    <row r="19387" spans="1:14" x14ac:dyDescent="0.25">
      <c r="A19387" s="1" t="s">
        <v>371</v>
      </c>
      <c r="B19387" s="2" t="s">
        <v>63</v>
      </c>
      <c r="C19387" s="2" t="s">
        <v>15096</v>
      </c>
      <c r="D19387" s="2" t="s">
        <v>18080</v>
      </c>
      <c r="E19387" s="2" t="s">
        <v>15202</v>
      </c>
      <c r="F19387" s="2">
        <v>55101524</v>
      </c>
      <c r="G19387" s="2" t="s">
        <v>490</v>
      </c>
      <c r="H19387" s="2">
        <v>9</v>
      </c>
      <c r="I19387" s="2">
        <v>3</v>
      </c>
      <c r="J19387" s="2">
        <v>10</v>
      </c>
      <c r="K19387" s="2">
        <v>1</v>
      </c>
      <c r="L19387" s="3">
        <v>268650</v>
      </c>
      <c r="M19387" s="2" t="s">
        <v>0</v>
      </c>
      <c r="N19387" s="4" t="s">
        <v>21</v>
      </c>
    </row>
    <row r="19388" spans="1:14" x14ac:dyDescent="0.25">
      <c r="A19388" s="1" t="s">
        <v>371</v>
      </c>
      <c r="B19388" s="2" t="s">
        <v>63</v>
      </c>
      <c r="C19388" s="2" t="s">
        <v>15096</v>
      </c>
      <c r="D19388" s="2" t="s">
        <v>18080</v>
      </c>
      <c r="E19388" s="2" t="s">
        <v>15122</v>
      </c>
      <c r="F19388" s="2">
        <v>55101524</v>
      </c>
      <c r="G19388" s="2" t="s">
        <v>490</v>
      </c>
      <c r="H19388" s="2">
        <v>9</v>
      </c>
      <c r="I19388" s="2">
        <v>3</v>
      </c>
      <c r="J19388" s="2">
        <v>10</v>
      </c>
      <c r="K19388" s="2">
        <v>4</v>
      </c>
      <c r="L19388" s="3">
        <v>173600</v>
      </c>
      <c r="M19388" s="2" t="s">
        <v>0</v>
      </c>
      <c r="N19388" s="4" t="s">
        <v>21</v>
      </c>
    </row>
    <row r="19389" spans="1:14" x14ac:dyDescent="0.25">
      <c r="A19389" s="1" t="s">
        <v>371</v>
      </c>
      <c r="B19389" s="2" t="s">
        <v>63</v>
      </c>
      <c r="C19389" s="2" t="s">
        <v>15096</v>
      </c>
      <c r="D19389" s="2" t="s">
        <v>18080</v>
      </c>
      <c r="E19389" s="2" t="s">
        <v>15203</v>
      </c>
      <c r="F19389" s="2">
        <v>55101524</v>
      </c>
      <c r="G19389" s="2" t="s">
        <v>490</v>
      </c>
      <c r="H19389" s="2">
        <v>9</v>
      </c>
      <c r="I19389" s="2">
        <v>3</v>
      </c>
      <c r="J19389" s="2">
        <v>10</v>
      </c>
      <c r="K19389" s="2">
        <v>4</v>
      </c>
      <c r="L19389" s="3">
        <v>335600</v>
      </c>
      <c r="M19389" s="2" t="s">
        <v>0</v>
      </c>
      <c r="N19389" s="4" t="s">
        <v>21</v>
      </c>
    </row>
    <row r="19390" spans="1:14" x14ac:dyDescent="0.25">
      <c r="A19390" s="1" t="s">
        <v>371</v>
      </c>
      <c r="B19390" s="2" t="s">
        <v>63</v>
      </c>
      <c r="C19390" s="2" t="s">
        <v>15096</v>
      </c>
      <c r="D19390" s="2" t="s">
        <v>18080</v>
      </c>
      <c r="E19390" s="2" t="s">
        <v>15204</v>
      </c>
      <c r="F19390" s="2">
        <v>55101524</v>
      </c>
      <c r="G19390" s="2" t="s">
        <v>490</v>
      </c>
      <c r="H19390" s="2">
        <v>9</v>
      </c>
      <c r="I19390" s="2">
        <v>3</v>
      </c>
      <c r="J19390" s="2">
        <v>10</v>
      </c>
      <c r="K19390" s="2">
        <v>1</v>
      </c>
      <c r="L19390" s="3">
        <v>125550</v>
      </c>
      <c r="M19390" s="2" t="s">
        <v>0</v>
      </c>
      <c r="N19390" s="4" t="s">
        <v>21</v>
      </c>
    </row>
    <row r="19391" spans="1:14" x14ac:dyDescent="0.25">
      <c r="A19391" s="1" t="s">
        <v>371</v>
      </c>
      <c r="B19391" s="2" t="s">
        <v>63</v>
      </c>
      <c r="C19391" s="2" t="s">
        <v>15096</v>
      </c>
      <c r="D19391" s="2" t="s">
        <v>18080</v>
      </c>
      <c r="E19391" s="2" t="s">
        <v>15205</v>
      </c>
      <c r="F19391" s="2">
        <v>55101524</v>
      </c>
      <c r="G19391" s="2" t="s">
        <v>490</v>
      </c>
      <c r="H19391" s="2">
        <v>9</v>
      </c>
      <c r="I19391" s="2">
        <v>3</v>
      </c>
      <c r="J19391" s="2">
        <v>10</v>
      </c>
      <c r="K19391" s="2">
        <v>1</v>
      </c>
      <c r="L19391" s="3">
        <v>48750</v>
      </c>
      <c r="M19391" s="2" t="s">
        <v>0</v>
      </c>
      <c r="N19391" s="4" t="s">
        <v>21</v>
      </c>
    </row>
    <row r="19392" spans="1:14" x14ac:dyDescent="0.25">
      <c r="A19392" s="1" t="s">
        <v>371</v>
      </c>
      <c r="B19392" s="2" t="s">
        <v>63</v>
      </c>
      <c r="C19392" s="2" t="s">
        <v>15096</v>
      </c>
      <c r="D19392" s="2" t="s">
        <v>18080</v>
      </c>
      <c r="E19392" s="2" t="s">
        <v>15206</v>
      </c>
      <c r="F19392" s="2">
        <v>55101524</v>
      </c>
      <c r="G19392" s="2" t="s">
        <v>490</v>
      </c>
      <c r="H19392" s="2">
        <v>9</v>
      </c>
      <c r="I19392" s="2">
        <v>3</v>
      </c>
      <c r="J19392" s="2">
        <v>10</v>
      </c>
      <c r="K19392" s="2">
        <v>1</v>
      </c>
      <c r="L19392" s="3">
        <v>29250</v>
      </c>
      <c r="M19392" s="2" t="s">
        <v>0</v>
      </c>
      <c r="N19392" s="4" t="s">
        <v>21</v>
      </c>
    </row>
    <row r="19393" spans="1:14" x14ac:dyDescent="0.25">
      <c r="A19393" s="1" t="s">
        <v>371</v>
      </c>
      <c r="B19393" s="2" t="s">
        <v>63</v>
      </c>
      <c r="C19393" s="2" t="s">
        <v>15096</v>
      </c>
      <c r="D19393" s="2" t="s">
        <v>18080</v>
      </c>
      <c r="E19393" s="2" t="s">
        <v>15207</v>
      </c>
      <c r="F19393" s="2">
        <v>55101524</v>
      </c>
      <c r="G19393" s="2" t="s">
        <v>490</v>
      </c>
      <c r="H19393" s="2">
        <v>9</v>
      </c>
      <c r="I19393" s="2">
        <v>3</v>
      </c>
      <c r="J19393" s="2">
        <v>10</v>
      </c>
      <c r="K19393" s="2">
        <v>4</v>
      </c>
      <c r="L19393" s="3">
        <v>87000</v>
      </c>
      <c r="M19393" s="2" t="s">
        <v>0</v>
      </c>
      <c r="N19393" s="4" t="s">
        <v>21</v>
      </c>
    </row>
    <row r="19394" spans="1:14" x14ac:dyDescent="0.25">
      <c r="A19394" s="1" t="s">
        <v>371</v>
      </c>
      <c r="B19394" s="2" t="s">
        <v>63</v>
      </c>
      <c r="C19394" s="2" t="s">
        <v>15096</v>
      </c>
      <c r="D19394" s="2" t="s">
        <v>18080</v>
      </c>
      <c r="E19394" s="2" t="s">
        <v>15208</v>
      </c>
      <c r="F19394" s="2">
        <v>55101524</v>
      </c>
      <c r="G19394" s="2" t="s">
        <v>490</v>
      </c>
      <c r="H19394" s="2">
        <v>9</v>
      </c>
      <c r="I19394" s="2">
        <v>3</v>
      </c>
      <c r="J19394" s="2">
        <v>10</v>
      </c>
      <c r="K19394" s="2">
        <v>4</v>
      </c>
      <c r="L19394" s="3">
        <v>162000</v>
      </c>
      <c r="M19394" s="2" t="s">
        <v>0</v>
      </c>
      <c r="N19394" s="4" t="s">
        <v>21</v>
      </c>
    </row>
    <row r="19395" spans="1:14" x14ac:dyDescent="0.25">
      <c r="A19395" s="1" t="s">
        <v>371</v>
      </c>
      <c r="B19395" s="2" t="s">
        <v>63</v>
      </c>
      <c r="C19395" s="2" t="s">
        <v>15096</v>
      </c>
      <c r="D19395" s="2" t="s">
        <v>18080</v>
      </c>
      <c r="E19395" s="2" t="s">
        <v>15209</v>
      </c>
      <c r="F19395" s="2">
        <v>55101524</v>
      </c>
      <c r="G19395" s="2" t="s">
        <v>490</v>
      </c>
      <c r="H19395" s="2">
        <v>9</v>
      </c>
      <c r="I19395" s="2">
        <v>3</v>
      </c>
      <c r="J19395" s="2">
        <v>10</v>
      </c>
      <c r="K19395" s="2">
        <v>2</v>
      </c>
      <c r="L19395" s="3">
        <v>67500</v>
      </c>
      <c r="M19395" s="2" t="s">
        <v>0</v>
      </c>
      <c r="N19395" s="4" t="s">
        <v>21</v>
      </c>
    </row>
    <row r="19396" spans="1:14" x14ac:dyDescent="0.25">
      <c r="A19396" s="1" t="s">
        <v>371</v>
      </c>
      <c r="B19396" s="2" t="s">
        <v>63</v>
      </c>
      <c r="C19396" s="2" t="s">
        <v>15096</v>
      </c>
      <c r="D19396" s="2" t="s">
        <v>18080</v>
      </c>
      <c r="E19396" s="2" t="s">
        <v>15210</v>
      </c>
      <c r="F19396" s="2">
        <v>55101524</v>
      </c>
      <c r="G19396" s="2" t="s">
        <v>490</v>
      </c>
      <c r="H19396" s="2">
        <v>9</v>
      </c>
      <c r="I19396" s="2">
        <v>3</v>
      </c>
      <c r="J19396" s="2">
        <v>10</v>
      </c>
      <c r="K19396" s="2">
        <v>1</v>
      </c>
      <c r="L19396" s="3">
        <v>118138</v>
      </c>
      <c r="M19396" s="2" t="s">
        <v>0</v>
      </c>
      <c r="N19396" s="4" t="s">
        <v>21</v>
      </c>
    </row>
    <row r="19397" spans="1:14" x14ac:dyDescent="0.25">
      <c r="A19397" s="1" t="s">
        <v>371</v>
      </c>
      <c r="B19397" s="2" t="s">
        <v>63</v>
      </c>
      <c r="C19397" s="2" t="s">
        <v>15096</v>
      </c>
      <c r="D19397" s="2" t="s">
        <v>18080</v>
      </c>
      <c r="E19397" s="2" t="s">
        <v>15211</v>
      </c>
      <c r="F19397" s="2">
        <v>55101524</v>
      </c>
      <c r="G19397" s="2" t="s">
        <v>490</v>
      </c>
      <c r="H19397" s="2">
        <v>9</v>
      </c>
      <c r="I19397" s="2">
        <v>3</v>
      </c>
      <c r="J19397" s="2">
        <v>10</v>
      </c>
      <c r="K19397" s="2">
        <v>4</v>
      </c>
      <c r="L19397" s="3">
        <v>330000</v>
      </c>
      <c r="M19397" s="2" t="s">
        <v>0</v>
      </c>
      <c r="N19397" s="4" t="s">
        <v>21</v>
      </c>
    </row>
    <row r="19398" spans="1:14" x14ac:dyDescent="0.25">
      <c r="A19398" s="1" t="s">
        <v>371</v>
      </c>
      <c r="B19398" s="2" t="s">
        <v>63</v>
      </c>
      <c r="C19398" s="2" t="s">
        <v>15096</v>
      </c>
      <c r="D19398" s="2" t="s">
        <v>18080</v>
      </c>
      <c r="E19398" s="2" t="s">
        <v>15212</v>
      </c>
      <c r="F19398" s="2">
        <v>55101524</v>
      </c>
      <c r="G19398" s="2" t="s">
        <v>490</v>
      </c>
      <c r="H19398" s="2">
        <v>9</v>
      </c>
      <c r="I19398" s="2">
        <v>3</v>
      </c>
      <c r="J19398" s="2">
        <v>10</v>
      </c>
      <c r="K19398" s="2">
        <v>1</v>
      </c>
      <c r="L19398" s="3">
        <v>42000</v>
      </c>
      <c r="M19398" s="2" t="s">
        <v>0</v>
      </c>
      <c r="N19398" s="4" t="s">
        <v>21</v>
      </c>
    </row>
    <row r="19399" spans="1:14" x14ac:dyDescent="0.25">
      <c r="A19399" s="1" t="s">
        <v>371</v>
      </c>
      <c r="B19399" s="2" t="s">
        <v>63</v>
      </c>
      <c r="C19399" s="2" t="s">
        <v>15096</v>
      </c>
      <c r="D19399" s="2" t="s">
        <v>18080</v>
      </c>
      <c r="E19399" s="2" t="s">
        <v>15213</v>
      </c>
      <c r="F19399" s="2">
        <v>55101524</v>
      </c>
      <c r="G19399" s="2" t="s">
        <v>490</v>
      </c>
      <c r="H19399" s="2">
        <v>9</v>
      </c>
      <c r="I19399" s="2">
        <v>3</v>
      </c>
      <c r="J19399" s="2">
        <v>10</v>
      </c>
      <c r="K19399" s="2">
        <v>2</v>
      </c>
      <c r="L19399" s="3">
        <v>63000</v>
      </c>
      <c r="M19399" s="2" t="s">
        <v>0</v>
      </c>
      <c r="N19399" s="4" t="s">
        <v>21</v>
      </c>
    </row>
    <row r="19400" spans="1:14" x14ac:dyDescent="0.25">
      <c r="A19400" s="1" t="s">
        <v>371</v>
      </c>
      <c r="B19400" s="2" t="s">
        <v>63</v>
      </c>
      <c r="C19400" s="2" t="s">
        <v>15096</v>
      </c>
      <c r="D19400" s="2" t="s">
        <v>18080</v>
      </c>
      <c r="E19400" s="2" t="s">
        <v>15214</v>
      </c>
      <c r="F19400" s="2">
        <v>55101524</v>
      </c>
      <c r="G19400" s="2" t="s">
        <v>490</v>
      </c>
      <c r="H19400" s="2">
        <v>9</v>
      </c>
      <c r="I19400" s="2">
        <v>3</v>
      </c>
      <c r="J19400" s="2">
        <v>10</v>
      </c>
      <c r="K19400" s="2">
        <v>4</v>
      </c>
      <c r="L19400" s="3">
        <v>226800</v>
      </c>
      <c r="M19400" s="2" t="s">
        <v>0</v>
      </c>
      <c r="N19400" s="4" t="s">
        <v>21</v>
      </c>
    </row>
    <row r="19401" spans="1:14" x14ac:dyDescent="0.25">
      <c r="A19401" s="1" t="s">
        <v>371</v>
      </c>
      <c r="B19401" s="2" t="s">
        <v>63</v>
      </c>
      <c r="C19401" s="2" t="s">
        <v>15096</v>
      </c>
      <c r="D19401" s="2" t="s">
        <v>18080</v>
      </c>
      <c r="E19401" s="2" t="s">
        <v>15215</v>
      </c>
      <c r="F19401" s="2">
        <v>55101524</v>
      </c>
      <c r="G19401" s="2" t="s">
        <v>490</v>
      </c>
      <c r="H19401" s="2">
        <v>9</v>
      </c>
      <c r="I19401" s="2">
        <v>3</v>
      </c>
      <c r="J19401" s="2">
        <v>10</v>
      </c>
      <c r="K19401" s="2">
        <v>1</v>
      </c>
      <c r="L19401" s="3">
        <v>73500</v>
      </c>
      <c r="M19401" s="2" t="s">
        <v>0</v>
      </c>
      <c r="N19401" s="4" t="s">
        <v>21</v>
      </c>
    </row>
    <row r="19402" spans="1:14" x14ac:dyDescent="0.25">
      <c r="A19402" s="1" t="s">
        <v>371</v>
      </c>
      <c r="B19402" s="2" t="s">
        <v>63</v>
      </c>
      <c r="C19402" s="2" t="s">
        <v>15096</v>
      </c>
      <c r="D19402" s="2" t="s">
        <v>18080</v>
      </c>
      <c r="E19402" s="2" t="s">
        <v>15216</v>
      </c>
      <c r="F19402" s="2">
        <v>55101524</v>
      </c>
      <c r="G19402" s="2" t="s">
        <v>490</v>
      </c>
      <c r="H19402" s="2">
        <v>9</v>
      </c>
      <c r="I19402" s="2">
        <v>3</v>
      </c>
      <c r="J19402" s="2">
        <v>10</v>
      </c>
      <c r="K19402" s="2">
        <v>1</v>
      </c>
      <c r="L19402" s="3">
        <v>22500</v>
      </c>
      <c r="M19402" s="2" t="s">
        <v>0</v>
      </c>
      <c r="N19402" s="4" t="s">
        <v>21</v>
      </c>
    </row>
    <row r="19403" spans="1:14" x14ac:dyDescent="0.25">
      <c r="A19403" s="1" t="s">
        <v>371</v>
      </c>
      <c r="B19403" s="2" t="s">
        <v>63</v>
      </c>
      <c r="C19403" s="2" t="s">
        <v>15096</v>
      </c>
      <c r="D19403" s="2" t="s">
        <v>18080</v>
      </c>
      <c r="E19403" s="2" t="s">
        <v>15217</v>
      </c>
      <c r="F19403" s="2">
        <v>55101524</v>
      </c>
      <c r="G19403" s="2" t="s">
        <v>490</v>
      </c>
      <c r="H19403" s="2">
        <v>9</v>
      </c>
      <c r="I19403" s="2">
        <v>3</v>
      </c>
      <c r="J19403" s="2">
        <v>10</v>
      </c>
      <c r="K19403" s="2">
        <v>1</v>
      </c>
      <c r="L19403" s="3">
        <v>260400</v>
      </c>
      <c r="M19403" s="2" t="s">
        <v>0</v>
      </c>
      <c r="N19403" s="4" t="s">
        <v>21</v>
      </c>
    </row>
    <row r="19404" spans="1:14" x14ac:dyDescent="0.25">
      <c r="A19404" s="1" t="s">
        <v>371</v>
      </c>
      <c r="B19404" s="2" t="s">
        <v>63</v>
      </c>
      <c r="C19404" s="2" t="s">
        <v>15096</v>
      </c>
      <c r="D19404" s="2" t="s">
        <v>18080</v>
      </c>
      <c r="E19404" s="2" t="s">
        <v>15218</v>
      </c>
      <c r="F19404" s="2">
        <v>55101524</v>
      </c>
      <c r="G19404" s="2" t="s">
        <v>490</v>
      </c>
      <c r="H19404" s="2">
        <v>9</v>
      </c>
      <c r="I19404" s="2">
        <v>3</v>
      </c>
      <c r="J19404" s="2">
        <v>10</v>
      </c>
      <c r="K19404" s="2">
        <v>2</v>
      </c>
      <c r="L19404" s="3">
        <v>316650</v>
      </c>
      <c r="M19404" s="2" t="s">
        <v>0</v>
      </c>
      <c r="N19404" s="4" t="s">
        <v>21</v>
      </c>
    </row>
    <row r="19405" spans="1:14" x14ac:dyDescent="0.25">
      <c r="A19405" s="1" t="s">
        <v>371</v>
      </c>
      <c r="B19405" s="2" t="s">
        <v>63</v>
      </c>
      <c r="C19405" s="2" t="s">
        <v>15096</v>
      </c>
      <c r="D19405" s="2" t="s">
        <v>18080</v>
      </c>
      <c r="E19405" s="2" t="s">
        <v>15219</v>
      </c>
      <c r="F19405" s="2">
        <v>55101524</v>
      </c>
      <c r="G19405" s="2" t="s">
        <v>490</v>
      </c>
      <c r="H19405" s="2">
        <v>9</v>
      </c>
      <c r="I19405" s="2">
        <v>3</v>
      </c>
      <c r="J19405" s="2">
        <v>10</v>
      </c>
      <c r="K19405" s="2">
        <v>2</v>
      </c>
      <c r="L19405" s="3">
        <v>129800</v>
      </c>
      <c r="M19405" s="2" t="s">
        <v>0</v>
      </c>
      <c r="N19405" s="4" t="s">
        <v>21</v>
      </c>
    </row>
    <row r="19406" spans="1:14" x14ac:dyDescent="0.25">
      <c r="A19406" s="1" t="s">
        <v>371</v>
      </c>
      <c r="B19406" s="2" t="s">
        <v>63</v>
      </c>
      <c r="C19406" s="2" t="s">
        <v>15096</v>
      </c>
      <c r="D19406" s="2" t="s">
        <v>18080</v>
      </c>
      <c r="E19406" s="2" t="s">
        <v>15220</v>
      </c>
      <c r="F19406" s="2">
        <v>55101524</v>
      </c>
      <c r="G19406" s="2" t="s">
        <v>490</v>
      </c>
      <c r="H19406" s="2">
        <v>9</v>
      </c>
      <c r="I19406" s="2">
        <v>3</v>
      </c>
      <c r="J19406" s="2">
        <v>10</v>
      </c>
      <c r="K19406" s="2">
        <v>2</v>
      </c>
      <c r="L19406" s="3">
        <v>118500</v>
      </c>
      <c r="M19406" s="2" t="s">
        <v>0</v>
      </c>
      <c r="N19406" s="4" t="s">
        <v>21</v>
      </c>
    </row>
    <row r="19407" spans="1:14" x14ac:dyDescent="0.25">
      <c r="A19407" s="1" t="s">
        <v>371</v>
      </c>
      <c r="B19407" s="2" t="s">
        <v>63</v>
      </c>
      <c r="C19407" s="2" t="s">
        <v>15096</v>
      </c>
      <c r="D19407" s="2" t="s">
        <v>18080</v>
      </c>
      <c r="E19407" s="2" t="s">
        <v>15221</v>
      </c>
      <c r="F19407" s="2">
        <v>55101524</v>
      </c>
      <c r="G19407" s="2" t="s">
        <v>490</v>
      </c>
      <c r="H19407" s="2">
        <v>9</v>
      </c>
      <c r="I19407" s="2">
        <v>3</v>
      </c>
      <c r="J19407" s="2">
        <v>10</v>
      </c>
      <c r="K19407" s="2">
        <v>4</v>
      </c>
      <c r="L19407" s="3">
        <v>179600</v>
      </c>
      <c r="M19407" s="2" t="s">
        <v>0</v>
      </c>
      <c r="N19407" s="4" t="s">
        <v>21</v>
      </c>
    </row>
    <row r="19408" spans="1:14" x14ac:dyDescent="0.25">
      <c r="A19408" s="1" t="s">
        <v>371</v>
      </c>
      <c r="B19408" s="2" t="s">
        <v>63</v>
      </c>
      <c r="C19408" s="2" t="s">
        <v>15096</v>
      </c>
      <c r="D19408" s="2" t="s">
        <v>18080</v>
      </c>
      <c r="E19408" s="2" t="s">
        <v>15222</v>
      </c>
      <c r="F19408" s="2">
        <v>55101524</v>
      </c>
      <c r="G19408" s="2" t="s">
        <v>490</v>
      </c>
      <c r="H19408" s="2">
        <v>9</v>
      </c>
      <c r="I19408" s="2">
        <v>3</v>
      </c>
      <c r="J19408" s="2">
        <v>10</v>
      </c>
      <c r="K19408" s="2">
        <v>2</v>
      </c>
      <c r="L19408" s="3">
        <v>207000</v>
      </c>
      <c r="M19408" s="2" t="s">
        <v>0</v>
      </c>
      <c r="N19408" s="4" t="s">
        <v>21</v>
      </c>
    </row>
    <row r="19409" spans="1:14" x14ac:dyDescent="0.25">
      <c r="A19409" s="1" t="s">
        <v>371</v>
      </c>
      <c r="B19409" s="2" t="s">
        <v>63</v>
      </c>
      <c r="C19409" s="2" t="s">
        <v>15096</v>
      </c>
      <c r="D19409" s="2" t="s">
        <v>18080</v>
      </c>
      <c r="E19409" s="2" t="s">
        <v>15223</v>
      </c>
      <c r="F19409" s="2">
        <v>55101524</v>
      </c>
      <c r="G19409" s="2" t="s">
        <v>490</v>
      </c>
      <c r="H19409" s="2">
        <v>9</v>
      </c>
      <c r="I19409" s="2">
        <v>3</v>
      </c>
      <c r="J19409" s="2">
        <v>10</v>
      </c>
      <c r="K19409" s="2">
        <v>4</v>
      </c>
      <c r="L19409" s="3">
        <v>147000</v>
      </c>
      <c r="M19409" s="2" t="s">
        <v>0</v>
      </c>
      <c r="N19409" s="4" t="s">
        <v>21</v>
      </c>
    </row>
    <row r="19410" spans="1:14" x14ac:dyDescent="0.25">
      <c r="A19410" s="1" t="s">
        <v>371</v>
      </c>
      <c r="B19410" s="2" t="s">
        <v>63</v>
      </c>
      <c r="C19410" s="2" t="s">
        <v>15096</v>
      </c>
      <c r="D19410" s="2" t="s">
        <v>18080</v>
      </c>
      <c r="E19410" s="2" t="s">
        <v>15224</v>
      </c>
      <c r="F19410" s="2">
        <v>55101524</v>
      </c>
      <c r="G19410" s="2" t="s">
        <v>490</v>
      </c>
      <c r="H19410" s="2">
        <v>9</v>
      </c>
      <c r="I19410" s="2">
        <v>3</v>
      </c>
      <c r="J19410" s="2">
        <v>10</v>
      </c>
      <c r="K19410" s="2">
        <v>2</v>
      </c>
      <c r="L19410" s="3">
        <v>93800</v>
      </c>
      <c r="M19410" s="2" t="s">
        <v>0</v>
      </c>
      <c r="N19410" s="4" t="s">
        <v>21</v>
      </c>
    </row>
    <row r="19411" spans="1:14" x14ac:dyDescent="0.25">
      <c r="A19411" s="1" t="s">
        <v>371</v>
      </c>
      <c r="B19411" s="2" t="s">
        <v>63</v>
      </c>
      <c r="C19411" s="2" t="s">
        <v>15096</v>
      </c>
      <c r="D19411" s="2" t="s">
        <v>18080</v>
      </c>
      <c r="E19411" s="2" t="s">
        <v>15225</v>
      </c>
      <c r="F19411" s="2">
        <v>55101524</v>
      </c>
      <c r="G19411" s="2" t="s">
        <v>490</v>
      </c>
      <c r="H19411" s="2">
        <v>9</v>
      </c>
      <c r="I19411" s="2">
        <v>3</v>
      </c>
      <c r="J19411" s="2">
        <v>10</v>
      </c>
      <c r="K19411" s="2">
        <v>3</v>
      </c>
      <c r="L19411" s="3">
        <v>522000</v>
      </c>
      <c r="M19411" s="2" t="s">
        <v>0</v>
      </c>
      <c r="N19411" s="4" t="s">
        <v>21</v>
      </c>
    </row>
    <row r="19412" spans="1:14" x14ac:dyDescent="0.25">
      <c r="A19412" s="1" t="s">
        <v>371</v>
      </c>
      <c r="B19412" s="2" t="s">
        <v>63</v>
      </c>
      <c r="C19412" s="2" t="s">
        <v>15096</v>
      </c>
      <c r="D19412" s="2" t="s">
        <v>18080</v>
      </c>
      <c r="E19412" s="2" t="s">
        <v>15226</v>
      </c>
      <c r="F19412" s="2">
        <v>55101524</v>
      </c>
      <c r="G19412" s="2" t="s">
        <v>490</v>
      </c>
      <c r="H19412" s="2">
        <v>9</v>
      </c>
      <c r="I19412" s="2">
        <v>3</v>
      </c>
      <c r="J19412" s="2">
        <v>10</v>
      </c>
      <c r="K19412" s="2">
        <v>2</v>
      </c>
      <c r="L19412" s="3">
        <v>105300</v>
      </c>
      <c r="M19412" s="2" t="s">
        <v>0</v>
      </c>
      <c r="N19412" s="4" t="s">
        <v>21</v>
      </c>
    </row>
    <row r="19413" spans="1:14" x14ac:dyDescent="0.25">
      <c r="A19413" s="1" t="s">
        <v>371</v>
      </c>
      <c r="B19413" s="2" t="s">
        <v>63</v>
      </c>
      <c r="C19413" s="2" t="s">
        <v>15096</v>
      </c>
      <c r="D19413" s="2" t="s">
        <v>18080</v>
      </c>
      <c r="E19413" s="2" t="s">
        <v>15227</v>
      </c>
      <c r="F19413" s="2">
        <v>55101524</v>
      </c>
      <c r="G19413" s="2" t="s">
        <v>490</v>
      </c>
      <c r="H19413" s="2">
        <v>9</v>
      </c>
      <c r="I19413" s="2">
        <v>3</v>
      </c>
      <c r="J19413" s="2">
        <v>10</v>
      </c>
      <c r="K19413" s="2">
        <v>3</v>
      </c>
      <c r="L19413" s="3">
        <v>65250</v>
      </c>
      <c r="M19413" s="2" t="s">
        <v>0</v>
      </c>
      <c r="N19413" s="4" t="s">
        <v>21</v>
      </c>
    </row>
    <row r="19414" spans="1:14" x14ac:dyDescent="0.25">
      <c r="A19414" s="1" t="s">
        <v>371</v>
      </c>
      <c r="B19414" s="2" t="s">
        <v>63</v>
      </c>
      <c r="C19414" s="2" t="s">
        <v>15096</v>
      </c>
      <c r="D19414" s="2" t="s">
        <v>18080</v>
      </c>
      <c r="E19414" s="2" t="s">
        <v>15228</v>
      </c>
      <c r="F19414" s="2">
        <v>55101524</v>
      </c>
      <c r="G19414" s="2" t="s">
        <v>490</v>
      </c>
      <c r="H19414" s="2">
        <v>9</v>
      </c>
      <c r="I19414" s="2">
        <v>3</v>
      </c>
      <c r="J19414" s="2">
        <v>10</v>
      </c>
      <c r="K19414" s="2">
        <v>2</v>
      </c>
      <c r="L19414" s="3">
        <v>43500</v>
      </c>
      <c r="M19414" s="2" t="s">
        <v>0</v>
      </c>
      <c r="N19414" s="4" t="s">
        <v>21</v>
      </c>
    </row>
    <row r="19415" spans="1:14" x14ac:dyDescent="0.25">
      <c r="A19415" s="1" t="s">
        <v>371</v>
      </c>
      <c r="B19415" s="2" t="s">
        <v>63</v>
      </c>
      <c r="C19415" s="2" t="s">
        <v>15096</v>
      </c>
      <c r="D19415" s="2" t="s">
        <v>18080</v>
      </c>
      <c r="E19415" s="2" t="s">
        <v>15229</v>
      </c>
      <c r="F19415" s="2">
        <v>55101524</v>
      </c>
      <c r="G19415" s="2" t="s">
        <v>490</v>
      </c>
      <c r="H19415" s="2">
        <v>9</v>
      </c>
      <c r="I19415" s="2">
        <v>3</v>
      </c>
      <c r="J19415" s="2">
        <v>10</v>
      </c>
      <c r="K19415" s="2">
        <v>2</v>
      </c>
      <c r="L19415" s="3">
        <v>135000</v>
      </c>
      <c r="M19415" s="2" t="s">
        <v>0</v>
      </c>
      <c r="N19415" s="4" t="s">
        <v>21</v>
      </c>
    </row>
    <row r="19416" spans="1:14" x14ac:dyDescent="0.25">
      <c r="A19416" s="1" t="s">
        <v>371</v>
      </c>
      <c r="B19416" s="2" t="s">
        <v>63</v>
      </c>
      <c r="C19416" s="2" t="s">
        <v>15096</v>
      </c>
      <c r="D19416" s="2" t="s">
        <v>18080</v>
      </c>
      <c r="E19416" s="2" t="s">
        <v>15230</v>
      </c>
      <c r="F19416" s="2">
        <v>55101524</v>
      </c>
      <c r="G19416" s="2" t="s">
        <v>490</v>
      </c>
      <c r="H19416" s="2">
        <v>9</v>
      </c>
      <c r="I19416" s="2">
        <v>3</v>
      </c>
      <c r="J19416" s="2">
        <v>10</v>
      </c>
      <c r="K19416" s="2">
        <v>2</v>
      </c>
      <c r="L19416" s="3">
        <v>63000</v>
      </c>
      <c r="M19416" s="2" t="s">
        <v>0</v>
      </c>
      <c r="N19416" s="4" t="s">
        <v>21</v>
      </c>
    </row>
    <row r="19417" spans="1:14" x14ac:dyDescent="0.25">
      <c r="A19417" s="1" t="s">
        <v>371</v>
      </c>
      <c r="B19417" s="2" t="s">
        <v>63</v>
      </c>
      <c r="C19417" s="2" t="s">
        <v>15096</v>
      </c>
      <c r="D19417" s="2" t="s">
        <v>18080</v>
      </c>
      <c r="E19417" s="2" t="s">
        <v>15231</v>
      </c>
      <c r="F19417" s="2">
        <v>55101524</v>
      </c>
      <c r="G19417" s="2" t="s">
        <v>490</v>
      </c>
      <c r="H19417" s="2">
        <v>9</v>
      </c>
      <c r="I19417" s="2">
        <v>3</v>
      </c>
      <c r="J19417" s="2">
        <v>10</v>
      </c>
      <c r="K19417" s="2">
        <v>3</v>
      </c>
      <c r="L19417" s="3">
        <v>162000</v>
      </c>
      <c r="M19417" s="2" t="s">
        <v>0</v>
      </c>
      <c r="N19417" s="4" t="s">
        <v>21</v>
      </c>
    </row>
    <row r="19418" spans="1:14" x14ac:dyDescent="0.25">
      <c r="A19418" s="1" t="s">
        <v>371</v>
      </c>
      <c r="B19418" s="2" t="s">
        <v>63</v>
      </c>
      <c r="C19418" s="2" t="s">
        <v>15096</v>
      </c>
      <c r="D19418" s="2" t="s">
        <v>18080</v>
      </c>
      <c r="E19418" s="2" t="s">
        <v>15232</v>
      </c>
      <c r="F19418" s="2">
        <v>55101524</v>
      </c>
      <c r="G19418" s="2" t="s">
        <v>490</v>
      </c>
      <c r="H19418" s="2">
        <v>9</v>
      </c>
      <c r="I19418" s="2">
        <v>3</v>
      </c>
      <c r="J19418" s="2">
        <v>10</v>
      </c>
      <c r="K19418" s="2">
        <v>4</v>
      </c>
      <c r="L19418" s="3">
        <v>135000</v>
      </c>
      <c r="M19418" s="2" t="s">
        <v>0</v>
      </c>
      <c r="N19418" s="4" t="s">
        <v>21</v>
      </c>
    </row>
    <row r="19419" spans="1:14" x14ac:dyDescent="0.25">
      <c r="A19419" s="1" t="s">
        <v>371</v>
      </c>
      <c r="B19419" s="2" t="s">
        <v>63</v>
      </c>
      <c r="C19419" s="2" t="s">
        <v>15096</v>
      </c>
      <c r="D19419" s="2" t="s">
        <v>18080</v>
      </c>
      <c r="E19419" s="2" t="s">
        <v>15233</v>
      </c>
      <c r="F19419" s="2">
        <v>55101524</v>
      </c>
      <c r="G19419" s="2" t="s">
        <v>490</v>
      </c>
      <c r="H19419" s="2">
        <v>9</v>
      </c>
      <c r="I19419" s="2">
        <v>3</v>
      </c>
      <c r="J19419" s="2">
        <v>10</v>
      </c>
      <c r="K19419" s="2">
        <v>1</v>
      </c>
      <c r="L19419" s="3">
        <v>22500</v>
      </c>
      <c r="M19419" s="2" t="s">
        <v>0</v>
      </c>
      <c r="N19419" s="4" t="s">
        <v>21</v>
      </c>
    </row>
    <row r="19420" spans="1:14" x14ac:dyDescent="0.25">
      <c r="A19420" s="1" t="s">
        <v>371</v>
      </c>
      <c r="B19420" s="2" t="s">
        <v>63</v>
      </c>
      <c r="C19420" s="2" t="s">
        <v>15096</v>
      </c>
      <c r="D19420" s="2" t="s">
        <v>18080</v>
      </c>
      <c r="E19420" s="2" t="s">
        <v>15234</v>
      </c>
      <c r="F19420" s="2">
        <v>55101524</v>
      </c>
      <c r="G19420" s="2" t="s">
        <v>490</v>
      </c>
      <c r="H19420" s="2">
        <v>9</v>
      </c>
      <c r="I19420" s="2">
        <v>3</v>
      </c>
      <c r="J19420" s="2">
        <v>10</v>
      </c>
      <c r="K19420" s="2">
        <v>4</v>
      </c>
      <c r="L19420" s="3">
        <v>135000</v>
      </c>
      <c r="M19420" s="2" t="s">
        <v>0</v>
      </c>
      <c r="N19420" s="4" t="s">
        <v>21</v>
      </c>
    </row>
    <row r="19421" spans="1:14" x14ac:dyDescent="0.25">
      <c r="A19421" s="1" t="s">
        <v>371</v>
      </c>
      <c r="B19421" s="2" t="s">
        <v>63</v>
      </c>
      <c r="C19421" s="2" t="s">
        <v>15096</v>
      </c>
      <c r="D19421" s="2" t="s">
        <v>18080</v>
      </c>
      <c r="E19421" s="2" t="s">
        <v>15235</v>
      </c>
      <c r="F19421" s="2">
        <v>55101524</v>
      </c>
      <c r="G19421" s="2" t="s">
        <v>490</v>
      </c>
      <c r="H19421" s="2">
        <v>9</v>
      </c>
      <c r="I19421" s="2">
        <v>3</v>
      </c>
      <c r="J19421" s="2">
        <v>10</v>
      </c>
      <c r="K19421" s="2">
        <v>3</v>
      </c>
      <c r="L19421" s="3">
        <v>209250</v>
      </c>
      <c r="M19421" s="2" t="s">
        <v>0</v>
      </c>
      <c r="N19421" s="4" t="s">
        <v>21</v>
      </c>
    </row>
    <row r="19422" spans="1:14" x14ac:dyDescent="0.25">
      <c r="A19422" s="1" t="s">
        <v>371</v>
      </c>
      <c r="B19422" s="2" t="s">
        <v>63</v>
      </c>
      <c r="C19422" s="2" t="s">
        <v>15096</v>
      </c>
      <c r="D19422" s="2" t="s">
        <v>18080</v>
      </c>
      <c r="E19422" s="2" t="s">
        <v>15236</v>
      </c>
      <c r="F19422" s="2">
        <v>55101524</v>
      </c>
      <c r="G19422" s="2" t="s">
        <v>490</v>
      </c>
      <c r="H19422" s="2">
        <v>9</v>
      </c>
      <c r="I19422" s="2">
        <v>3</v>
      </c>
      <c r="J19422" s="2">
        <v>10</v>
      </c>
      <c r="K19422" s="2">
        <v>4</v>
      </c>
      <c r="L19422" s="3">
        <v>117000</v>
      </c>
      <c r="M19422" s="2" t="s">
        <v>0</v>
      </c>
      <c r="N19422" s="4" t="s">
        <v>21</v>
      </c>
    </row>
    <row r="19423" spans="1:14" x14ac:dyDescent="0.25">
      <c r="A19423" s="1" t="s">
        <v>371</v>
      </c>
      <c r="B19423" s="2" t="s">
        <v>63</v>
      </c>
      <c r="C19423" s="2" t="s">
        <v>15096</v>
      </c>
      <c r="D19423" s="2" t="s">
        <v>18080</v>
      </c>
      <c r="E19423" s="2" t="s">
        <v>15237</v>
      </c>
      <c r="F19423" s="2">
        <v>55101524</v>
      </c>
      <c r="G19423" s="2" t="s">
        <v>490</v>
      </c>
      <c r="H19423" s="2">
        <v>9</v>
      </c>
      <c r="I19423" s="2">
        <v>3</v>
      </c>
      <c r="J19423" s="2">
        <v>10</v>
      </c>
      <c r="K19423" s="2">
        <v>2</v>
      </c>
      <c r="L19423" s="3">
        <v>300000</v>
      </c>
      <c r="M19423" s="2" t="s">
        <v>0</v>
      </c>
      <c r="N19423" s="4" t="s">
        <v>21</v>
      </c>
    </row>
    <row r="19424" spans="1:14" x14ac:dyDescent="0.25">
      <c r="A19424" s="1" t="s">
        <v>371</v>
      </c>
      <c r="B19424" s="2" t="s">
        <v>63</v>
      </c>
      <c r="C19424" s="2" t="s">
        <v>15096</v>
      </c>
      <c r="D19424" s="2" t="s">
        <v>18080</v>
      </c>
      <c r="E19424" s="2" t="s">
        <v>15238</v>
      </c>
      <c r="F19424" s="2">
        <v>55101524</v>
      </c>
      <c r="G19424" s="2" t="s">
        <v>490</v>
      </c>
      <c r="H19424" s="2">
        <v>9</v>
      </c>
      <c r="I19424" s="2">
        <v>3</v>
      </c>
      <c r="J19424" s="2">
        <v>10</v>
      </c>
      <c r="K19424" s="2">
        <v>2</v>
      </c>
      <c r="L19424" s="3">
        <v>175500</v>
      </c>
      <c r="M19424" s="2" t="s">
        <v>0</v>
      </c>
      <c r="N19424" s="4" t="s">
        <v>21</v>
      </c>
    </row>
    <row r="19425" spans="1:14" x14ac:dyDescent="0.25">
      <c r="A19425" s="1" t="s">
        <v>371</v>
      </c>
      <c r="B19425" s="2" t="s">
        <v>63</v>
      </c>
      <c r="C19425" s="2" t="s">
        <v>15096</v>
      </c>
      <c r="D19425" s="2" t="s">
        <v>18080</v>
      </c>
      <c r="E19425" s="2" t="s">
        <v>15239</v>
      </c>
      <c r="F19425" s="2">
        <v>55101524</v>
      </c>
      <c r="G19425" s="2" t="s">
        <v>490</v>
      </c>
      <c r="H19425" s="2">
        <v>9</v>
      </c>
      <c r="I19425" s="2">
        <v>3</v>
      </c>
      <c r="J19425" s="2">
        <v>10</v>
      </c>
      <c r="K19425" s="2">
        <v>3</v>
      </c>
      <c r="L19425" s="3">
        <v>247500</v>
      </c>
      <c r="M19425" s="2" t="s">
        <v>0</v>
      </c>
      <c r="N19425" s="4" t="s">
        <v>21</v>
      </c>
    </row>
    <row r="19426" spans="1:14" x14ac:dyDescent="0.25">
      <c r="A19426" s="1" t="s">
        <v>371</v>
      </c>
      <c r="B19426" s="2" t="s">
        <v>63</v>
      </c>
      <c r="C19426" s="2" t="s">
        <v>15096</v>
      </c>
      <c r="D19426" s="2" t="s">
        <v>18080</v>
      </c>
      <c r="E19426" s="2" t="s">
        <v>15240</v>
      </c>
      <c r="F19426" s="2">
        <v>55101524</v>
      </c>
      <c r="G19426" s="2" t="s">
        <v>490</v>
      </c>
      <c r="H19426" s="2">
        <v>9</v>
      </c>
      <c r="I19426" s="2">
        <v>3</v>
      </c>
      <c r="J19426" s="2">
        <v>10</v>
      </c>
      <c r="K19426" s="2">
        <v>3</v>
      </c>
      <c r="L19426" s="3">
        <v>139500</v>
      </c>
      <c r="M19426" s="2" t="s">
        <v>0</v>
      </c>
      <c r="N19426" s="4" t="s">
        <v>21</v>
      </c>
    </row>
    <row r="19427" spans="1:14" x14ac:dyDescent="0.25">
      <c r="A19427" s="1" t="s">
        <v>371</v>
      </c>
      <c r="B19427" s="2" t="s">
        <v>63</v>
      </c>
      <c r="C19427" s="2" t="s">
        <v>15096</v>
      </c>
      <c r="D19427" s="2" t="s">
        <v>18080</v>
      </c>
      <c r="E19427" s="2" t="s">
        <v>15241</v>
      </c>
      <c r="F19427" s="2">
        <v>55101524</v>
      </c>
      <c r="G19427" s="2" t="s">
        <v>490</v>
      </c>
      <c r="H19427" s="2">
        <v>9</v>
      </c>
      <c r="I19427" s="2">
        <v>3</v>
      </c>
      <c r="J19427" s="2">
        <v>10</v>
      </c>
      <c r="K19427" s="2">
        <v>2</v>
      </c>
      <c r="L19427" s="3">
        <v>118500</v>
      </c>
      <c r="M19427" s="2" t="s">
        <v>0</v>
      </c>
      <c r="N19427" s="4" t="s">
        <v>21</v>
      </c>
    </row>
    <row r="19428" spans="1:14" x14ac:dyDescent="0.25">
      <c r="A19428" s="1" t="s">
        <v>371</v>
      </c>
      <c r="B19428" s="2" t="s">
        <v>63</v>
      </c>
      <c r="C19428" s="2" t="s">
        <v>15096</v>
      </c>
      <c r="D19428" s="2" t="s">
        <v>18080</v>
      </c>
      <c r="E19428" s="2" t="s">
        <v>15242</v>
      </c>
      <c r="F19428" s="2">
        <v>55101524</v>
      </c>
      <c r="G19428" s="2" t="s">
        <v>490</v>
      </c>
      <c r="H19428" s="2">
        <v>9</v>
      </c>
      <c r="I19428" s="2">
        <v>3</v>
      </c>
      <c r="J19428" s="2">
        <v>10</v>
      </c>
      <c r="K19428" s="2">
        <v>3</v>
      </c>
      <c r="L19428" s="3">
        <v>236400</v>
      </c>
      <c r="M19428" s="2" t="s">
        <v>0</v>
      </c>
      <c r="N19428" s="4" t="s">
        <v>21</v>
      </c>
    </row>
    <row r="19429" spans="1:14" x14ac:dyDescent="0.25">
      <c r="A19429" s="1" t="s">
        <v>371</v>
      </c>
      <c r="B19429" s="2" t="s">
        <v>63</v>
      </c>
      <c r="C19429" s="2" t="s">
        <v>15096</v>
      </c>
      <c r="D19429" s="2" t="s">
        <v>18080</v>
      </c>
      <c r="E19429" s="2" t="s">
        <v>15243</v>
      </c>
      <c r="F19429" s="2">
        <v>55101524</v>
      </c>
      <c r="G19429" s="2" t="s">
        <v>490</v>
      </c>
      <c r="H19429" s="2">
        <v>9</v>
      </c>
      <c r="I19429" s="2">
        <v>3</v>
      </c>
      <c r="J19429" s="2">
        <v>10</v>
      </c>
      <c r="K19429" s="2">
        <v>2</v>
      </c>
      <c r="L19429" s="3">
        <v>276930</v>
      </c>
      <c r="M19429" s="2" t="s">
        <v>0</v>
      </c>
      <c r="N19429" s="4" t="s">
        <v>21</v>
      </c>
    </row>
    <row r="19430" spans="1:14" x14ac:dyDescent="0.25">
      <c r="A19430" s="1" t="s">
        <v>371</v>
      </c>
      <c r="B19430" s="2" t="s">
        <v>63</v>
      </c>
      <c r="C19430" s="2" t="s">
        <v>15096</v>
      </c>
      <c r="D19430" s="2" t="s">
        <v>18080</v>
      </c>
      <c r="E19430" s="2" t="s">
        <v>15244</v>
      </c>
      <c r="F19430" s="2">
        <v>55101524</v>
      </c>
      <c r="G19430" s="2" t="s">
        <v>490</v>
      </c>
      <c r="H19430" s="2">
        <v>9</v>
      </c>
      <c r="I19430" s="2">
        <v>3</v>
      </c>
      <c r="J19430" s="2">
        <v>10</v>
      </c>
      <c r="K19430" s="2">
        <v>2</v>
      </c>
      <c r="L19430" s="3">
        <v>59800</v>
      </c>
      <c r="M19430" s="2" t="s">
        <v>0</v>
      </c>
      <c r="N19430" s="4" t="s">
        <v>21</v>
      </c>
    </row>
    <row r="19431" spans="1:14" x14ac:dyDescent="0.25">
      <c r="A19431" s="1" t="s">
        <v>371</v>
      </c>
      <c r="B19431" s="2" t="s">
        <v>63</v>
      </c>
      <c r="C19431" s="2" t="s">
        <v>15096</v>
      </c>
      <c r="D19431" s="2" t="s">
        <v>18080</v>
      </c>
      <c r="E19431" s="2" t="s">
        <v>15245</v>
      </c>
      <c r="F19431" s="2">
        <v>55101524</v>
      </c>
      <c r="G19431" s="2" t="s">
        <v>490</v>
      </c>
      <c r="H19431" s="2">
        <v>9</v>
      </c>
      <c r="I19431" s="2">
        <v>3</v>
      </c>
      <c r="J19431" s="2">
        <v>10</v>
      </c>
      <c r="K19431" s="2">
        <v>2</v>
      </c>
      <c r="L19431" s="3">
        <v>104624</v>
      </c>
      <c r="M19431" s="2" t="s">
        <v>0</v>
      </c>
      <c r="N19431" s="4" t="s">
        <v>21</v>
      </c>
    </row>
    <row r="19432" spans="1:14" x14ac:dyDescent="0.25">
      <c r="A19432" s="1" t="s">
        <v>371</v>
      </c>
      <c r="B19432" s="2" t="s">
        <v>63</v>
      </c>
      <c r="C19432" s="2" t="s">
        <v>15096</v>
      </c>
      <c r="D19432" s="2" t="s">
        <v>18080</v>
      </c>
      <c r="E19432" s="2" t="s">
        <v>15146</v>
      </c>
      <c r="F19432" s="2">
        <v>55101524</v>
      </c>
      <c r="G19432" s="2" t="s">
        <v>490</v>
      </c>
      <c r="H19432" s="2">
        <v>9</v>
      </c>
      <c r="I19432" s="2">
        <v>3</v>
      </c>
      <c r="J19432" s="2">
        <v>10</v>
      </c>
      <c r="K19432" s="2">
        <v>2</v>
      </c>
      <c r="L19432" s="3">
        <v>823500</v>
      </c>
      <c r="M19432" s="2" t="s">
        <v>0</v>
      </c>
      <c r="N19432" s="4" t="s">
        <v>21</v>
      </c>
    </row>
    <row r="19433" spans="1:14" x14ac:dyDescent="0.25">
      <c r="A19433" s="1" t="s">
        <v>371</v>
      </c>
      <c r="B19433" s="2" t="s">
        <v>63</v>
      </c>
      <c r="C19433" s="2" t="s">
        <v>15096</v>
      </c>
      <c r="D19433" s="2" t="s">
        <v>18080</v>
      </c>
      <c r="E19433" s="2" t="s">
        <v>15246</v>
      </c>
      <c r="F19433" s="2">
        <v>55101524</v>
      </c>
      <c r="G19433" s="2" t="s">
        <v>490</v>
      </c>
      <c r="H19433" s="2">
        <v>9</v>
      </c>
      <c r="I19433" s="2">
        <v>3</v>
      </c>
      <c r="J19433" s="2">
        <v>10</v>
      </c>
      <c r="K19433" s="2">
        <v>2</v>
      </c>
      <c r="L19433" s="3">
        <v>58500</v>
      </c>
      <c r="M19433" s="2" t="s">
        <v>0</v>
      </c>
      <c r="N19433" s="4" t="s">
        <v>21</v>
      </c>
    </row>
    <row r="19434" spans="1:14" x14ac:dyDescent="0.25">
      <c r="A19434" s="1" t="s">
        <v>371</v>
      </c>
      <c r="B19434" s="2" t="s">
        <v>63</v>
      </c>
      <c r="C19434" s="2" t="s">
        <v>15096</v>
      </c>
      <c r="D19434" s="2" t="s">
        <v>18080</v>
      </c>
      <c r="E19434" s="2" t="s">
        <v>15247</v>
      </c>
      <c r="F19434" s="2">
        <v>55101524</v>
      </c>
      <c r="G19434" s="2" t="s">
        <v>490</v>
      </c>
      <c r="H19434" s="2">
        <v>9</v>
      </c>
      <c r="I19434" s="2">
        <v>3</v>
      </c>
      <c r="J19434" s="2">
        <v>10</v>
      </c>
      <c r="K19434" s="2">
        <v>2</v>
      </c>
      <c r="L19434" s="3">
        <v>133500</v>
      </c>
      <c r="M19434" s="2" t="s">
        <v>0</v>
      </c>
      <c r="N19434" s="4" t="s">
        <v>21</v>
      </c>
    </row>
    <row r="19435" spans="1:14" x14ac:dyDescent="0.25">
      <c r="A19435" s="1" t="s">
        <v>371</v>
      </c>
      <c r="B19435" s="2" t="s">
        <v>63</v>
      </c>
      <c r="C19435" s="2" t="s">
        <v>15096</v>
      </c>
      <c r="D19435" s="2" t="s">
        <v>18080</v>
      </c>
      <c r="E19435" s="2" t="s">
        <v>15248</v>
      </c>
      <c r="F19435" s="2">
        <v>55101524</v>
      </c>
      <c r="G19435" s="2" t="s">
        <v>490</v>
      </c>
      <c r="H19435" s="2">
        <v>9</v>
      </c>
      <c r="I19435" s="2">
        <v>3</v>
      </c>
      <c r="J19435" s="2">
        <v>10</v>
      </c>
      <c r="K19435" s="2">
        <v>2</v>
      </c>
      <c r="L19435" s="3">
        <v>384750</v>
      </c>
      <c r="M19435" s="2" t="s">
        <v>0</v>
      </c>
      <c r="N19435" s="4" t="s">
        <v>21</v>
      </c>
    </row>
    <row r="19436" spans="1:14" x14ac:dyDescent="0.25">
      <c r="A19436" s="1" t="s">
        <v>371</v>
      </c>
      <c r="B19436" s="2" t="s">
        <v>63</v>
      </c>
      <c r="C19436" s="2" t="s">
        <v>15096</v>
      </c>
      <c r="D19436" s="2" t="s">
        <v>18080</v>
      </c>
      <c r="E19436" s="2" t="s">
        <v>15249</v>
      </c>
      <c r="F19436" s="2">
        <v>55101524</v>
      </c>
      <c r="G19436" s="2" t="s">
        <v>490</v>
      </c>
      <c r="H19436" s="2">
        <v>9</v>
      </c>
      <c r="I19436" s="2">
        <v>3</v>
      </c>
      <c r="J19436" s="2">
        <v>10</v>
      </c>
      <c r="K19436" s="2">
        <v>2</v>
      </c>
      <c r="L19436" s="3">
        <v>232800</v>
      </c>
      <c r="M19436" s="2" t="s">
        <v>0</v>
      </c>
      <c r="N19436" s="4" t="s">
        <v>21</v>
      </c>
    </row>
    <row r="19437" spans="1:14" x14ac:dyDescent="0.25">
      <c r="A19437" s="1" t="s">
        <v>371</v>
      </c>
      <c r="B19437" s="2" t="s">
        <v>63</v>
      </c>
      <c r="C19437" s="2" t="s">
        <v>15096</v>
      </c>
      <c r="D19437" s="2" t="s">
        <v>18080</v>
      </c>
      <c r="E19437" s="2" t="s">
        <v>15250</v>
      </c>
      <c r="F19437" s="2">
        <v>55101524</v>
      </c>
      <c r="G19437" s="2" t="s">
        <v>490</v>
      </c>
      <c r="H19437" s="2">
        <v>9</v>
      </c>
      <c r="I19437" s="2">
        <v>3</v>
      </c>
      <c r="J19437" s="2">
        <v>10</v>
      </c>
      <c r="K19437" s="2">
        <v>4</v>
      </c>
      <c r="L19437" s="3">
        <v>177000</v>
      </c>
      <c r="M19437" s="2" t="s">
        <v>0</v>
      </c>
      <c r="N19437" s="4" t="s">
        <v>21</v>
      </c>
    </row>
    <row r="19438" spans="1:14" x14ac:dyDescent="0.25">
      <c r="A19438" s="1" t="s">
        <v>371</v>
      </c>
      <c r="B19438" s="2" t="s">
        <v>63</v>
      </c>
      <c r="C19438" s="2" t="s">
        <v>15096</v>
      </c>
      <c r="D19438" s="2" t="s">
        <v>18080</v>
      </c>
      <c r="E19438" s="2" t="s">
        <v>15251</v>
      </c>
      <c r="F19438" s="2">
        <v>55101524</v>
      </c>
      <c r="G19438" s="2" t="s">
        <v>490</v>
      </c>
      <c r="H19438" s="2">
        <v>9</v>
      </c>
      <c r="I19438" s="2">
        <v>3</v>
      </c>
      <c r="J19438" s="2">
        <v>10</v>
      </c>
      <c r="K19438" s="2">
        <v>2</v>
      </c>
      <c r="L19438" s="3">
        <v>472800</v>
      </c>
      <c r="M19438" s="2" t="s">
        <v>0</v>
      </c>
      <c r="N19438" s="4" t="s">
        <v>21</v>
      </c>
    </row>
    <row r="19439" spans="1:14" x14ac:dyDescent="0.25">
      <c r="A19439" s="1" t="s">
        <v>371</v>
      </c>
      <c r="B19439" s="2" t="s">
        <v>63</v>
      </c>
      <c r="C19439" s="2" t="s">
        <v>15096</v>
      </c>
      <c r="D19439" s="2" t="s">
        <v>18080</v>
      </c>
      <c r="E19439" s="2" t="s">
        <v>15252</v>
      </c>
      <c r="F19439" s="2">
        <v>55101524</v>
      </c>
      <c r="G19439" s="2" t="s">
        <v>490</v>
      </c>
      <c r="H19439" s="2">
        <v>9</v>
      </c>
      <c r="I19439" s="2">
        <v>3</v>
      </c>
      <c r="J19439" s="2">
        <v>10</v>
      </c>
      <c r="K19439" s="2">
        <v>3</v>
      </c>
      <c r="L19439" s="3">
        <v>450000</v>
      </c>
      <c r="M19439" s="2" t="s">
        <v>0</v>
      </c>
      <c r="N19439" s="4" t="s">
        <v>21</v>
      </c>
    </row>
    <row r="19440" spans="1:14" x14ac:dyDescent="0.25">
      <c r="A19440" s="1" t="s">
        <v>371</v>
      </c>
      <c r="B19440" s="2" t="s">
        <v>63</v>
      </c>
      <c r="C19440" s="2" t="s">
        <v>15096</v>
      </c>
      <c r="D19440" s="2" t="s">
        <v>18080</v>
      </c>
      <c r="E19440" s="2" t="s">
        <v>15253</v>
      </c>
      <c r="F19440" s="2">
        <v>55101524</v>
      </c>
      <c r="G19440" s="2" t="s">
        <v>490</v>
      </c>
      <c r="H19440" s="2">
        <v>9</v>
      </c>
      <c r="I19440" s="2">
        <v>3</v>
      </c>
      <c r="J19440" s="2">
        <v>10</v>
      </c>
      <c r="K19440" s="2">
        <v>2</v>
      </c>
      <c r="L19440" s="3">
        <v>396000</v>
      </c>
      <c r="M19440" s="2" t="s">
        <v>0</v>
      </c>
      <c r="N19440" s="4" t="s">
        <v>21</v>
      </c>
    </row>
    <row r="19441" spans="1:14" x14ac:dyDescent="0.25">
      <c r="A19441" s="1" t="s">
        <v>371</v>
      </c>
      <c r="B19441" s="2" t="s">
        <v>63</v>
      </c>
      <c r="C19441" s="2" t="s">
        <v>15096</v>
      </c>
      <c r="D19441" s="2" t="s">
        <v>18080</v>
      </c>
      <c r="E19441" s="2" t="s">
        <v>15254</v>
      </c>
      <c r="F19441" s="2">
        <v>55101524</v>
      </c>
      <c r="G19441" s="2" t="s">
        <v>490</v>
      </c>
      <c r="H19441" s="2">
        <v>9</v>
      </c>
      <c r="I19441" s="2">
        <v>3</v>
      </c>
      <c r="J19441" s="2">
        <v>10</v>
      </c>
      <c r="K19441" s="2">
        <v>2</v>
      </c>
      <c r="L19441" s="3">
        <v>2055800</v>
      </c>
      <c r="M19441" s="2" t="s">
        <v>0</v>
      </c>
      <c r="N19441" s="4" t="s">
        <v>21</v>
      </c>
    </row>
    <row r="19442" spans="1:14" x14ac:dyDescent="0.25">
      <c r="A19442" s="1" t="s">
        <v>371</v>
      </c>
      <c r="B19442" s="2" t="s">
        <v>63</v>
      </c>
      <c r="C19442" s="2" t="s">
        <v>15096</v>
      </c>
      <c r="D19442" s="2" t="s">
        <v>18080</v>
      </c>
      <c r="E19442" s="2" t="s">
        <v>15255</v>
      </c>
      <c r="F19442" s="2">
        <v>55101524</v>
      </c>
      <c r="G19442" s="2" t="s">
        <v>490</v>
      </c>
      <c r="H19442" s="2">
        <v>9</v>
      </c>
      <c r="I19442" s="2">
        <v>3</v>
      </c>
      <c r="J19442" s="2">
        <v>10</v>
      </c>
      <c r="K19442" s="2">
        <v>3</v>
      </c>
      <c r="L19442" s="3">
        <v>376650</v>
      </c>
      <c r="M19442" s="2" t="s">
        <v>0</v>
      </c>
      <c r="N19442" s="4" t="s">
        <v>21</v>
      </c>
    </row>
    <row r="19443" spans="1:14" x14ac:dyDescent="0.25">
      <c r="A19443" s="1" t="s">
        <v>371</v>
      </c>
      <c r="B19443" s="2" t="s">
        <v>63</v>
      </c>
      <c r="C19443" s="2" t="s">
        <v>15096</v>
      </c>
      <c r="D19443" s="2" t="s">
        <v>18080</v>
      </c>
      <c r="E19443" s="2" t="s">
        <v>15256</v>
      </c>
      <c r="F19443" s="2">
        <v>55101524</v>
      </c>
      <c r="G19443" s="2" t="s">
        <v>490</v>
      </c>
      <c r="H19443" s="2">
        <v>9</v>
      </c>
      <c r="I19443" s="2">
        <v>3</v>
      </c>
      <c r="J19443" s="2">
        <v>10</v>
      </c>
      <c r="K19443" s="2">
        <v>3</v>
      </c>
      <c r="L19443" s="3">
        <v>306000</v>
      </c>
      <c r="M19443" s="2" t="s">
        <v>0</v>
      </c>
      <c r="N19443" s="4" t="s">
        <v>21</v>
      </c>
    </row>
    <row r="19444" spans="1:14" x14ac:dyDescent="0.25">
      <c r="A19444" s="1" t="s">
        <v>371</v>
      </c>
      <c r="B19444" s="2" t="s">
        <v>63</v>
      </c>
      <c r="C19444" s="2" t="s">
        <v>15096</v>
      </c>
      <c r="D19444" s="2" t="s">
        <v>18080</v>
      </c>
      <c r="E19444" s="2" t="s">
        <v>15257</v>
      </c>
      <c r="F19444" s="2">
        <v>55101524</v>
      </c>
      <c r="G19444" s="2" t="s">
        <v>490</v>
      </c>
      <c r="H19444" s="2">
        <v>9</v>
      </c>
      <c r="I19444" s="2">
        <v>3</v>
      </c>
      <c r="J19444" s="2">
        <v>10</v>
      </c>
      <c r="K19444" s="2">
        <v>3</v>
      </c>
      <c r="L19444" s="3">
        <v>554850</v>
      </c>
      <c r="M19444" s="2" t="s">
        <v>0</v>
      </c>
      <c r="N19444" s="4" t="s">
        <v>21</v>
      </c>
    </row>
    <row r="19445" spans="1:14" x14ac:dyDescent="0.25">
      <c r="A19445" s="1" t="s">
        <v>371</v>
      </c>
      <c r="B19445" s="2" t="s">
        <v>63</v>
      </c>
      <c r="C19445" s="2" t="s">
        <v>15096</v>
      </c>
      <c r="D19445" s="2" t="s">
        <v>18080</v>
      </c>
      <c r="E19445" s="2" t="s">
        <v>15258</v>
      </c>
      <c r="F19445" s="2">
        <v>55101524</v>
      </c>
      <c r="G19445" s="2" t="s">
        <v>490</v>
      </c>
      <c r="H19445" s="2">
        <v>9</v>
      </c>
      <c r="I19445" s="2">
        <v>3</v>
      </c>
      <c r="J19445" s="2">
        <v>10</v>
      </c>
      <c r="K19445" s="2">
        <v>3</v>
      </c>
      <c r="L19445" s="3">
        <v>401700</v>
      </c>
      <c r="M19445" s="2" t="s">
        <v>0</v>
      </c>
      <c r="N19445" s="4" t="s">
        <v>21</v>
      </c>
    </row>
    <row r="19446" spans="1:14" x14ac:dyDescent="0.25">
      <c r="A19446" s="1" t="s">
        <v>371</v>
      </c>
      <c r="B19446" s="2" t="s">
        <v>63</v>
      </c>
      <c r="C19446" s="2" t="s">
        <v>15096</v>
      </c>
      <c r="D19446" s="2" t="s">
        <v>18080</v>
      </c>
      <c r="E19446" s="2" t="s">
        <v>15259</v>
      </c>
      <c r="F19446" s="2">
        <v>55101524</v>
      </c>
      <c r="G19446" s="2" t="s">
        <v>490</v>
      </c>
      <c r="H19446" s="2">
        <v>9</v>
      </c>
      <c r="I19446" s="2">
        <v>3</v>
      </c>
      <c r="J19446" s="2">
        <v>10</v>
      </c>
      <c r="K19446" s="2">
        <v>3</v>
      </c>
      <c r="L19446" s="3">
        <v>356700</v>
      </c>
      <c r="M19446" s="2" t="s">
        <v>0</v>
      </c>
      <c r="N19446" s="4" t="s">
        <v>21</v>
      </c>
    </row>
    <row r="19447" spans="1:14" x14ac:dyDescent="0.25">
      <c r="A19447" s="1" t="s">
        <v>371</v>
      </c>
      <c r="B19447" s="2" t="s">
        <v>63</v>
      </c>
      <c r="C19447" s="2" t="s">
        <v>15096</v>
      </c>
      <c r="D19447" s="2" t="s">
        <v>18080</v>
      </c>
      <c r="E19447" s="2" t="s">
        <v>15260</v>
      </c>
      <c r="F19447" s="2">
        <v>55101524</v>
      </c>
      <c r="G19447" s="2" t="s">
        <v>490</v>
      </c>
      <c r="H19447" s="2">
        <v>9</v>
      </c>
      <c r="I19447" s="2">
        <v>3</v>
      </c>
      <c r="J19447" s="2">
        <v>10</v>
      </c>
      <c r="K19447" s="2">
        <v>2</v>
      </c>
      <c r="L19447" s="3">
        <v>93000</v>
      </c>
      <c r="M19447" s="2" t="s">
        <v>0</v>
      </c>
      <c r="N19447" s="4" t="s">
        <v>21</v>
      </c>
    </row>
    <row r="19448" spans="1:14" x14ac:dyDescent="0.25">
      <c r="A19448" s="1" t="s">
        <v>371</v>
      </c>
      <c r="B19448" s="2" t="s">
        <v>72</v>
      </c>
      <c r="C19448" s="2" t="s">
        <v>73</v>
      </c>
      <c r="D19448" s="2" t="s">
        <v>74</v>
      </c>
      <c r="E19448" s="2" t="s">
        <v>6491</v>
      </c>
      <c r="F19448" s="2">
        <v>31211604</v>
      </c>
      <c r="G19448" s="2" t="s">
        <v>490</v>
      </c>
      <c r="H19448" s="2">
        <v>3</v>
      </c>
      <c r="I19448" s="2">
        <v>2</v>
      </c>
      <c r="J19448" s="2">
        <v>10</v>
      </c>
      <c r="K19448" s="2">
        <v>4</v>
      </c>
      <c r="L19448" s="3">
        <v>166600</v>
      </c>
      <c r="M19448" s="2" t="s">
        <v>0</v>
      </c>
      <c r="N19448" s="4" t="s">
        <v>21</v>
      </c>
    </row>
    <row r="19449" spans="1:14" x14ac:dyDescent="0.25">
      <c r="A19449" s="1" t="s">
        <v>371</v>
      </c>
      <c r="B19449" s="2" t="s">
        <v>76</v>
      </c>
      <c r="C19449" s="2" t="s">
        <v>77</v>
      </c>
      <c r="D19449" s="2" t="s">
        <v>78</v>
      </c>
      <c r="E19449" s="2" t="s">
        <v>15261</v>
      </c>
      <c r="F19449" s="2">
        <v>30151805</v>
      </c>
      <c r="G19449" s="2" t="s">
        <v>490</v>
      </c>
      <c r="H19449" s="2">
        <v>3</v>
      </c>
      <c r="I19449" s="2">
        <v>2</v>
      </c>
      <c r="J19449" s="2">
        <v>10</v>
      </c>
      <c r="K19449" s="2">
        <v>1</v>
      </c>
      <c r="L19449" s="3">
        <v>35337</v>
      </c>
      <c r="M19449" s="2" t="s">
        <v>0</v>
      </c>
      <c r="N19449" s="4" t="s">
        <v>21</v>
      </c>
    </row>
    <row r="19450" spans="1:14" x14ac:dyDescent="0.25">
      <c r="A19450" s="1" t="s">
        <v>371</v>
      </c>
      <c r="B19450" s="2" t="s">
        <v>76</v>
      </c>
      <c r="C19450" s="2" t="s">
        <v>77</v>
      </c>
      <c r="D19450" s="2" t="s">
        <v>78</v>
      </c>
      <c r="E19450" s="2" t="s">
        <v>15262</v>
      </c>
      <c r="F19450" s="2">
        <v>31211522</v>
      </c>
      <c r="G19450" s="2" t="s">
        <v>490</v>
      </c>
      <c r="H19450" s="2">
        <v>3</v>
      </c>
      <c r="I19450" s="2">
        <v>2</v>
      </c>
      <c r="J19450" s="2">
        <v>10</v>
      </c>
      <c r="K19450" s="2">
        <v>1</v>
      </c>
      <c r="L19450" s="3">
        <v>84133</v>
      </c>
      <c r="M19450" s="2" t="s">
        <v>0</v>
      </c>
      <c r="N19450" s="4" t="s">
        <v>21</v>
      </c>
    </row>
    <row r="19451" spans="1:14" x14ac:dyDescent="0.25">
      <c r="A19451" s="1" t="s">
        <v>371</v>
      </c>
      <c r="B19451" s="2" t="s">
        <v>76</v>
      </c>
      <c r="C19451" s="2" t="s">
        <v>77</v>
      </c>
      <c r="D19451" s="2" t="s">
        <v>78</v>
      </c>
      <c r="E19451" s="2" t="s">
        <v>15263</v>
      </c>
      <c r="F19451" s="2">
        <v>31211522</v>
      </c>
      <c r="G19451" s="2" t="s">
        <v>490</v>
      </c>
      <c r="H19451" s="2">
        <v>3</v>
      </c>
      <c r="I19451" s="2">
        <v>2</v>
      </c>
      <c r="J19451" s="2">
        <v>10</v>
      </c>
      <c r="K19451" s="2">
        <v>1</v>
      </c>
      <c r="L19451" s="3">
        <v>84133</v>
      </c>
      <c r="M19451" s="2" t="s">
        <v>0</v>
      </c>
      <c r="N19451" s="4" t="s">
        <v>21</v>
      </c>
    </row>
    <row r="19452" spans="1:14" x14ac:dyDescent="0.25">
      <c r="A19452" s="1" t="s">
        <v>371</v>
      </c>
      <c r="B19452" s="2" t="s">
        <v>76</v>
      </c>
      <c r="C19452" s="2" t="s">
        <v>77</v>
      </c>
      <c r="D19452" s="2" t="s">
        <v>78</v>
      </c>
      <c r="E19452" s="2" t="s">
        <v>15264</v>
      </c>
      <c r="F19452" s="2">
        <v>31211502</v>
      </c>
      <c r="G19452" s="2" t="s">
        <v>490</v>
      </c>
      <c r="H19452" s="2">
        <v>3</v>
      </c>
      <c r="I19452" s="2">
        <v>2</v>
      </c>
      <c r="J19452" s="2">
        <v>10</v>
      </c>
      <c r="K19452" s="2">
        <v>2</v>
      </c>
      <c r="L19452" s="3">
        <v>311185</v>
      </c>
      <c r="M19452" s="2" t="s">
        <v>0</v>
      </c>
      <c r="N19452" s="4" t="s">
        <v>21</v>
      </c>
    </row>
    <row r="19453" spans="1:14" x14ac:dyDescent="0.25">
      <c r="A19453" s="1" t="s">
        <v>371</v>
      </c>
      <c r="B19453" s="2" t="s">
        <v>76</v>
      </c>
      <c r="C19453" s="2" t="s">
        <v>77</v>
      </c>
      <c r="D19453" s="2" t="s">
        <v>78</v>
      </c>
      <c r="E19453" s="2" t="s">
        <v>15265</v>
      </c>
      <c r="F19453" s="2">
        <v>44121904</v>
      </c>
      <c r="G19453" s="2" t="s">
        <v>490</v>
      </c>
      <c r="H19453" s="2">
        <v>5</v>
      </c>
      <c r="I19453" s="2">
        <v>3</v>
      </c>
      <c r="J19453" s="2">
        <v>10</v>
      </c>
      <c r="K19453" s="2">
        <v>68</v>
      </c>
      <c r="L19453" s="3">
        <v>292128</v>
      </c>
      <c r="M19453" s="2" t="s">
        <v>20</v>
      </c>
      <c r="N19453" s="4" t="s">
        <v>21</v>
      </c>
    </row>
    <row r="19454" spans="1:14" x14ac:dyDescent="0.25">
      <c r="A19454" s="1" t="s">
        <v>371</v>
      </c>
      <c r="B19454" s="2" t="s">
        <v>76</v>
      </c>
      <c r="C19454" s="2" t="s">
        <v>77</v>
      </c>
      <c r="D19454" s="2" t="s">
        <v>78</v>
      </c>
      <c r="E19454" s="2" t="s">
        <v>15266</v>
      </c>
      <c r="F19454" s="2">
        <v>31211501</v>
      </c>
      <c r="G19454" s="2" t="s">
        <v>490</v>
      </c>
      <c r="H19454" s="2">
        <v>3</v>
      </c>
      <c r="I19454" s="2">
        <v>2</v>
      </c>
      <c r="J19454" s="2">
        <v>10</v>
      </c>
      <c r="K19454" s="2">
        <v>1</v>
      </c>
      <c r="L19454" s="3">
        <v>47957</v>
      </c>
      <c r="M19454" s="2" t="s">
        <v>0</v>
      </c>
      <c r="N19454" s="4" t="s">
        <v>21</v>
      </c>
    </row>
    <row r="19455" spans="1:14" x14ac:dyDescent="0.25">
      <c r="A19455" s="1" t="s">
        <v>371</v>
      </c>
      <c r="B19455" s="2" t="s">
        <v>76</v>
      </c>
      <c r="C19455" s="2" t="s">
        <v>77</v>
      </c>
      <c r="D19455" s="2" t="s">
        <v>78</v>
      </c>
      <c r="E19455" s="2" t="s">
        <v>15267</v>
      </c>
      <c r="F19455" s="2">
        <v>31211501</v>
      </c>
      <c r="G19455" s="2" t="s">
        <v>490</v>
      </c>
      <c r="H19455" s="2">
        <v>3</v>
      </c>
      <c r="I19455" s="2">
        <v>2</v>
      </c>
      <c r="J19455" s="2">
        <v>10</v>
      </c>
      <c r="K19455" s="2">
        <v>1</v>
      </c>
      <c r="L19455" s="3">
        <v>47957</v>
      </c>
      <c r="M19455" s="2" t="s">
        <v>0</v>
      </c>
      <c r="N19455" s="4" t="s">
        <v>21</v>
      </c>
    </row>
    <row r="19456" spans="1:14" x14ac:dyDescent="0.25">
      <c r="A19456" s="1" t="s">
        <v>371</v>
      </c>
      <c r="B19456" s="2" t="s">
        <v>86</v>
      </c>
      <c r="C19456" s="2" t="s">
        <v>87</v>
      </c>
      <c r="D19456" s="2" t="s">
        <v>88</v>
      </c>
      <c r="E19456" s="2" t="s">
        <v>15268</v>
      </c>
      <c r="F19456" s="2">
        <v>40142008</v>
      </c>
      <c r="G19456" s="2" t="s">
        <v>490</v>
      </c>
      <c r="H19456" s="2">
        <v>3</v>
      </c>
      <c r="I19456" s="2">
        <v>2</v>
      </c>
      <c r="J19456" s="2">
        <v>10</v>
      </c>
      <c r="K19456" s="2">
        <v>1</v>
      </c>
      <c r="L19456" s="3">
        <v>178500</v>
      </c>
      <c r="M19456" s="2" t="s">
        <v>0</v>
      </c>
      <c r="N19456" s="4" t="s">
        <v>21</v>
      </c>
    </row>
    <row r="19457" spans="1:14" x14ac:dyDescent="0.25">
      <c r="A19457" s="1" t="s">
        <v>371</v>
      </c>
      <c r="B19457" s="2" t="s">
        <v>86</v>
      </c>
      <c r="C19457" s="2" t="s">
        <v>93</v>
      </c>
      <c r="D19457" s="2" t="s">
        <v>94</v>
      </c>
      <c r="E19457" s="2" t="s">
        <v>19050</v>
      </c>
      <c r="F19457" s="2">
        <v>31201512</v>
      </c>
      <c r="G19457" s="2" t="s">
        <v>490</v>
      </c>
      <c r="H19457" s="2">
        <v>5</v>
      </c>
      <c r="I19457" s="2">
        <v>3</v>
      </c>
      <c r="J19457" s="2">
        <v>10</v>
      </c>
      <c r="K19457" s="2">
        <v>10</v>
      </c>
      <c r="L19457" s="3">
        <v>54980</v>
      </c>
      <c r="M19457" s="2" t="s">
        <v>20</v>
      </c>
      <c r="N19457" s="4" t="s">
        <v>21</v>
      </c>
    </row>
    <row r="19458" spans="1:14" x14ac:dyDescent="0.25">
      <c r="A19458" s="1" t="s">
        <v>371</v>
      </c>
      <c r="B19458" s="2" t="s">
        <v>86</v>
      </c>
      <c r="C19458" s="2" t="s">
        <v>93</v>
      </c>
      <c r="D19458" s="2" t="s">
        <v>94</v>
      </c>
      <c r="E19458" s="2" t="s">
        <v>15269</v>
      </c>
      <c r="F19458" s="2">
        <v>31201502</v>
      </c>
      <c r="G19458" s="2" t="s">
        <v>490</v>
      </c>
      <c r="H19458" s="2">
        <v>3</v>
      </c>
      <c r="I19458" s="2">
        <v>2</v>
      </c>
      <c r="J19458" s="2">
        <v>10</v>
      </c>
      <c r="K19458" s="2">
        <v>5</v>
      </c>
      <c r="L19458" s="3">
        <v>83300</v>
      </c>
      <c r="M19458" s="2" t="s">
        <v>0</v>
      </c>
      <c r="N19458" s="4" t="s">
        <v>21</v>
      </c>
    </row>
    <row r="19459" spans="1:14" x14ac:dyDescent="0.25">
      <c r="A19459" s="1" t="s">
        <v>371</v>
      </c>
      <c r="B19459" s="2" t="s">
        <v>86</v>
      </c>
      <c r="C19459" s="2" t="s">
        <v>93</v>
      </c>
      <c r="D19459" s="2" t="s">
        <v>94</v>
      </c>
      <c r="E19459" s="2" t="s">
        <v>15270</v>
      </c>
      <c r="F19459" s="2">
        <v>31201503</v>
      </c>
      <c r="G19459" s="2" t="s">
        <v>490</v>
      </c>
      <c r="H19459" s="2">
        <v>3</v>
      </c>
      <c r="I19459" s="2">
        <v>2</v>
      </c>
      <c r="J19459" s="2">
        <v>10</v>
      </c>
      <c r="K19459" s="2">
        <v>4</v>
      </c>
      <c r="L19459" s="3">
        <v>28560</v>
      </c>
      <c r="M19459" s="2" t="s">
        <v>0</v>
      </c>
      <c r="N19459" s="4" t="s">
        <v>21</v>
      </c>
    </row>
    <row r="19460" spans="1:14" x14ac:dyDescent="0.25">
      <c r="A19460" s="1" t="s">
        <v>371</v>
      </c>
      <c r="B19460" s="2" t="s">
        <v>86</v>
      </c>
      <c r="C19460" s="2" t="s">
        <v>93</v>
      </c>
      <c r="D19460" s="2" t="s">
        <v>94</v>
      </c>
      <c r="E19460" s="2" t="s">
        <v>15271</v>
      </c>
      <c r="F19460" s="2">
        <v>47121804</v>
      </c>
      <c r="G19460" s="2" t="s">
        <v>490</v>
      </c>
      <c r="H19460" s="2">
        <v>3</v>
      </c>
      <c r="I19460" s="2">
        <v>2</v>
      </c>
      <c r="J19460" s="2">
        <v>10</v>
      </c>
      <c r="K19460" s="2">
        <v>1</v>
      </c>
      <c r="L19460" s="3">
        <v>7140</v>
      </c>
      <c r="M19460" s="2" t="s">
        <v>0</v>
      </c>
      <c r="N19460" s="4" t="s">
        <v>21</v>
      </c>
    </row>
    <row r="19461" spans="1:14" x14ac:dyDescent="0.25">
      <c r="A19461" s="1" t="s">
        <v>371</v>
      </c>
      <c r="B19461" s="2" t="s">
        <v>1851</v>
      </c>
      <c r="C19461" s="2" t="s">
        <v>1895</v>
      </c>
      <c r="D19461" s="2" t="s">
        <v>17946</v>
      </c>
      <c r="E19461" s="2" t="s">
        <v>15272</v>
      </c>
      <c r="F19461" s="2">
        <v>31191501</v>
      </c>
      <c r="G19461" s="2" t="s">
        <v>490</v>
      </c>
      <c r="H19461" s="2">
        <v>3</v>
      </c>
      <c r="I19461" s="2">
        <v>2</v>
      </c>
      <c r="J19461" s="2">
        <v>10</v>
      </c>
      <c r="K19461" s="2">
        <v>10</v>
      </c>
      <c r="L19461" s="3">
        <v>11900</v>
      </c>
      <c r="M19461" s="2" t="s">
        <v>0</v>
      </c>
      <c r="N19461" s="4" t="s">
        <v>21</v>
      </c>
    </row>
    <row r="19462" spans="1:14" x14ac:dyDescent="0.25">
      <c r="A19462" s="1" t="s">
        <v>371</v>
      </c>
      <c r="B19462" s="2" t="s">
        <v>1851</v>
      </c>
      <c r="C19462" s="2" t="s">
        <v>1895</v>
      </c>
      <c r="D19462" s="2" t="s">
        <v>17946</v>
      </c>
      <c r="E19462" s="2" t="s">
        <v>15273</v>
      </c>
      <c r="F19462" s="2">
        <v>31191501</v>
      </c>
      <c r="G19462" s="2" t="s">
        <v>490</v>
      </c>
      <c r="H19462" s="2">
        <v>3</v>
      </c>
      <c r="I19462" s="2">
        <v>2</v>
      </c>
      <c r="J19462" s="2">
        <v>10</v>
      </c>
      <c r="K19462" s="2">
        <v>10</v>
      </c>
      <c r="L19462" s="3">
        <v>11900</v>
      </c>
      <c r="M19462" s="2" t="s">
        <v>0</v>
      </c>
      <c r="N19462" s="4" t="s">
        <v>21</v>
      </c>
    </row>
    <row r="19463" spans="1:14" x14ac:dyDescent="0.25">
      <c r="A19463" s="1" t="s">
        <v>371</v>
      </c>
      <c r="B19463" s="2" t="s">
        <v>1851</v>
      </c>
      <c r="C19463" s="2" t="s">
        <v>1895</v>
      </c>
      <c r="D19463" s="2" t="s">
        <v>17946</v>
      </c>
      <c r="E19463" s="2" t="s">
        <v>15274</v>
      </c>
      <c r="F19463" s="2">
        <v>31191501</v>
      </c>
      <c r="G19463" s="2" t="s">
        <v>490</v>
      </c>
      <c r="H19463" s="2">
        <v>3</v>
      </c>
      <c r="I19463" s="2">
        <v>2</v>
      </c>
      <c r="J19463" s="2">
        <v>10</v>
      </c>
      <c r="K19463" s="2">
        <v>10</v>
      </c>
      <c r="L19463" s="3">
        <v>11900</v>
      </c>
      <c r="M19463" s="2" t="s">
        <v>0</v>
      </c>
      <c r="N19463" s="4" t="s">
        <v>21</v>
      </c>
    </row>
    <row r="19464" spans="1:14" x14ac:dyDescent="0.25">
      <c r="A19464" s="1" t="s">
        <v>371</v>
      </c>
      <c r="B19464" s="2" t="s">
        <v>103</v>
      </c>
      <c r="C19464" s="2" t="s">
        <v>104</v>
      </c>
      <c r="D19464" s="2" t="s">
        <v>105</v>
      </c>
      <c r="E19464" s="2" t="s">
        <v>6031</v>
      </c>
      <c r="F19464" s="2">
        <v>44121701</v>
      </c>
      <c r="G19464" s="2" t="s">
        <v>490</v>
      </c>
      <c r="H19464" s="2">
        <v>5</v>
      </c>
      <c r="I19464" s="2">
        <v>3</v>
      </c>
      <c r="J19464" s="2">
        <v>10</v>
      </c>
      <c r="K19464" s="2">
        <v>250</v>
      </c>
      <c r="L19464" s="3">
        <v>250000</v>
      </c>
      <c r="M19464" s="2" t="s">
        <v>20</v>
      </c>
      <c r="N19464" s="4" t="s">
        <v>21</v>
      </c>
    </row>
    <row r="19465" spans="1:14" x14ac:dyDescent="0.25">
      <c r="A19465" s="1" t="s">
        <v>371</v>
      </c>
      <c r="B19465" s="2" t="s">
        <v>103</v>
      </c>
      <c r="C19465" s="2" t="s">
        <v>104</v>
      </c>
      <c r="D19465" s="2" t="s">
        <v>105</v>
      </c>
      <c r="E19465" s="2" t="s">
        <v>6032</v>
      </c>
      <c r="F19465" s="2">
        <v>44121701</v>
      </c>
      <c r="G19465" s="2" t="s">
        <v>490</v>
      </c>
      <c r="H19465" s="2">
        <v>5</v>
      </c>
      <c r="I19465" s="2">
        <v>3</v>
      </c>
      <c r="J19465" s="2">
        <v>10</v>
      </c>
      <c r="K19465" s="2">
        <v>40</v>
      </c>
      <c r="L19465" s="3">
        <v>40000</v>
      </c>
      <c r="M19465" s="2" t="s">
        <v>20</v>
      </c>
      <c r="N19465" s="4" t="s">
        <v>21</v>
      </c>
    </row>
    <row r="19466" spans="1:14" x14ac:dyDescent="0.25">
      <c r="A19466" s="1" t="s">
        <v>371</v>
      </c>
      <c r="B19466" s="2" t="s">
        <v>103</v>
      </c>
      <c r="C19466" s="2" t="s">
        <v>104</v>
      </c>
      <c r="D19466" s="2" t="s">
        <v>105</v>
      </c>
      <c r="E19466" s="2" t="s">
        <v>15275</v>
      </c>
      <c r="F19466" s="2">
        <v>31211906</v>
      </c>
      <c r="G19466" s="2" t="s">
        <v>490</v>
      </c>
      <c r="H19466" s="2">
        <v>3</v>
      </c>
      <c r="I19466" s="2">
        <v>2</v>
      </c>
      <c r="J19466" s="2">
        <v>10</v>
      </c>
      <c r="K19466" s="2">
        <v>5</v>
      </c>
      <c r="L19466" s="3">
        <v>59500</v>
      </c>
      <c r="M19466" s="2" t="s">
        <v>0</v>
      </c>
      <c r="N19466" s="4" t="s">
        <v>21</v>
      </c>
    </row>
    <row r="19467" spans="1:14" x14ac:dyDescent="0.25">
      <c r="A19467" s="1" t="s">
        <v>371</v>
      </c>
      <c r="B19467" s="2" t="s">
        <v>103</v>
      </c>
      <c r="C19467" s="2" t="s">
        <v>104</v>
      </c>
      <c r="D19467" s="2" t="s">
        <v>105</v>
      </c>
      <c r="E19467" s="2" t="s">
        <v>15276</v>
      </c>
      <c r="F19467" s="2">
        <v>44121706</v>
      </c>
      <c r="G19467" s="2" t="s">
        <v>490</v>
      </c>
      <c r="H19467" s="2">
        <v>5</v>
      </c>
      <c r="I19467" s="2">
        <v>3</v>
      </c>
      <c r="J19467" s="2">
        <v>10</v>
      </c>
      <c r="K19467" s="2">
        <v>250</v>
      </c>
      <c r="L19467" s="3">
        <v>142000</v>
      </c>
      <c r="M19467" s="2" t="s">
        <v>20</v>
      </c>
      <c r="N19467" s="4" t="s">
        <v>21</v>
      </c>
    </row>
    <row r="19468" spans="1:14" x14ac:dyDescent="0.25">
      <c r="A19468" s="1" t="s">
        <v>371</v>
      </c>
      <c r="B19468" s="2" t="s">
        <v>103</v>
      </c>
      <c r="C19468" s="2" t="s">
        <v>104</v>
      </c>
      <c r="D19468" s="2" t="s">
        <v>105</v>
      </c>
      <c r="E19468" s="2" t="s">
        <v>15277</v>
      </c>
      <c r="F19468" s="2">
        <v>44121708</v>
      </c>
      <c r="G19468" s="2" t="s">
        <v>490</v>
      </c>
      <c r="H19468" s="2">
        <v>5</v>
      </c>
      <c r="I19468" s="2">
        <v>3</v>
      </c>
      <c r="J19468" s="2">
        <v>10</v>
      </c>
      <c r="K19468" s="2">
        <v>80</v>
      </c>
      <c r="L19468" s="3">
        <v>418880</v>
      </c>
      <c r="M19468" s="2" t="s">
        <v>20</v>
      </c>
      <c r="N19468" s="4" t="s">
        <v>21</v>
      </c>
    </row>
    <row r="19469" spans="1:14" x14ac:dyDescent="0.25">
      <c r="A19469" s="1" t="s">
        <v>371</v>
      </c>
      <c r="B19469" s="2" t="s">
        <v>103</v>
      </c>
      <c r="C19469" s="2" t="s">
        <v>104</v>
      </c>
      <c r="D19469" s="2" t="s">
        <v>105</v>
      </c>
      <c r="E19469" s="2" t="s">
        <v>15278</v>
      </c>
      <c r="F19469" s="2">
        <v>44121902</v>
      </c>
      <c r="G19469" s="2" t="s">
        <v>490</v>
      </c>
      <c r="H19469" s="2">
        <v>5</v>
      </c>
      <c r="I19469" s="2">
        <v>3</v>
      </c>
      <c r="J19469" s="2">
        <v>10</v>
      </c>
      <c r="K19469" s="2">
        <v>10</v>
      </c>
      <c r="L19469" s="3">
        <v>9160</v>
      </c>
      <c r="M19469" s="2" t="s">
        <v>20</v>
      </c>
      <c r="N19469" s="4" t="s">
        <v>21</v>
      </c>
    </row>
    <row r="19470" spans="1:14" x14ac:dyDescent="0.25">
      <c r="A19470" s="1" t="s">
        <v>371</v>
      </c>
      <c r="B19470" s="2" t="s">
        <v>103</v>
      </c>
      <c r="C19470" s="2" t="s">
        <v>104</v>
      </c>
      <c r="D19470" s="2" t="s">
        <v>105</v>
      </c>
      <c r="E19470" s="2" t="s">
        <v>15279</v>
      </c>
      <c r="F19470" s="2">
        <v>44121705</v>
      </c>
      <c r="G19470" s="2" t="s">
        <v>490</v>
      </c>
      <c r="H19470" s="2">
        <v>5</v>
      </c>
      <c r="I19470" s="2">
        <v>3</v>
      </c>
      <c r="J19470" s="2">
        <v>10</v>
      </c>
      <c r="K19470" s="2">
        <v>28</v>
      </c>
      <c r="L19470" s="3">
        <v>41664</v>
      </c>
      <c r="M19470" s="2" t="s">
        <v>20</v>
      </c>
      <c r="N19470" s="4" t="s">
        <v>21</v>
      </c>
    </row>
    <row r="19471" spans="1:14" x14ac:dyDescent="0.25">
      <c r="A19471" s="1" t="s">
        <v>371</v>
      </c>
      <c r="B19471" s="2" t="s">
        <v>103</v>
      </c>
      <c r="C19471" s="2" t="s">
        <v>104</v>
      </c>
      <c r="D19471" s="2" t="s">
        <v>105</v>
      </c>
      <c r="E19471" s="2" t="s">
        <v>15275</v>
      </c>
      <c r="F19471" s="2">
        <v>31211906</v>
      </c>
      <c r="G19471" s="2" t="s">
        <v>490</v>
      </c>
      <c r="H19471" s="2">
        <v>3</v>
      </c>
      <c r="I19471" s="2">
        <v>2</v>
      </c>
      <c r="J19471" s="2">
        <v>10</v>
      </c>
      <c r="K19471" s="2">
        <v>2</v>
      </c>
      <c r="L19471" s="3">
        <v>11900</v>
      </c>
      <c r="M19471" s="2" t="s">
        <v>0</v>
      </c>
      <c r="N19471" s="4" t="s">
        <v>21</v>
      </c>
    </row>
    <row r="19472" spans="1:14" x14ac:dyDescent="0.25">
      <c r="A19472" s="1" t="s">
        <v>371</v>
      </c>
      <c r="B19472" s="2" t="s">
        <v>103</v>
      </c>
      <c r="C19472" s="2" t="s">
        <v>104</v>
      </c>
      <c r="D19472" s="2" t="s">
        <v>105</v>
      </c>
      <c r="E19472" s="2" t="s">
        <v>15280</v>
      </c>
      <c r="F19472" s="2">
        <v>31211904</v>
      </c>
      <c r="G19472" s="2" t="s">
        <v>490</v>
      </c>
      <c r="H19472" s="2">
        <v>3</v>
      </c>
      <c r="I19472" s="2">
        <v>2</v>
      </c>
      <c r="J19472" s="2">
        <v>10</v>
      </c>
      <c r="K19472" s="2">
        <v>3</v>
      </c>
      <c r="L19472" s="3">
        <v>10710</v>
      </c>
      <c r="M19472" s="2" t="s">
        <v>0</v>
      </c>
      <c r="N19472" s="4" t="s">
        <v>21</v>
      </c>
    </row>
    <row r="19473" spans="1:14" x14ac:dyDescent="0.25">
      <c r="A19473" s="1" t="s">
        <v>371</v>
      </c>
      <c r="B19473" s="2" t="s">
        <v>103</v>
      </c>
      <c r="C19473" s="2" t="s">
        <v>104</v>
      </c>
      <c r="D19473" s="2" t="s">
        <v>105</v>
      </c>
      <c r="E19473" s="2" t="s">
        <v>15281</v>
      </c>
      <c r="F19473" s="2">
        <v>31211904</v>
      </c>
      <c r="G19473" s="2" t="s">
        <v>490</v>
      </c>
      <c r="H19473" s="2">
        <v>3</v>
      </c>
      <c r="I19473" s="2">
        <v>2</v>
      </c>
      <c r="J19473" s="2">
        <v>10</v>
      </c>
      <c r="K19473" s="2">
        <v>3</v>
      </c>
      <c r="L19473" s="3">
        <v>32130</v>
      </c>
      <c r="M19473" s="2" t="s">
        <v>0</v>
      </c>
      <c r="N19473" s="4" t="s">
        <v>21</v>
      </c>
    </row>
    <row r="19474" spans="1:14" x14ac:dyDescent="0.25">
      <c r="A19474" s="1" t="s">
        <v>371</v>
      </c>
      <c r="B19474" s="2" t="s">
        <v>113</v>
      </c>
      <c r="C19474" s="2" t="s">
        <v>113</v>
      </c>
      <c r="D19474" s="2" t="s">
        <v>114</v>
      </c>
      <c r="E19474" s="2" t="s">
        <v>15282</v>
      </c>
      <c r="F19474" s="2">
        <v>31162801</v>
      </c>
      <c r="G19474" s="2" t="s">
        <v>490</v>
      </c>
      <c r="H19474" s="2">
        <v>3</v>
      </c>
      <c r="I19474" s="2">
        <v>2</v>
      </c>
      <c r="J19474" s="2">
        <v>10</v>
      </c>
      <c r="K19474" s="2">
        <v>3</v>
      </c>
      <c r="L19474" s="3">
        <v>99960</v>
      </c>
      <c r="M19474" s="2" t="s">
        <v>0</v>
      </c>
      <c r="N19474" s="4" t="s">
        <v>21</v>
      </c>
    </row>
    <row r="19475" spans="1:14" x14ac:dyDescent="0.25">
      <c r="A19475" s="1" t="s">
        <v>371</v>
      </c>
      <c r="B19475" s="2" t="s">
        <v>113</v>
      </c>
      <c r="C19475" s="2" t="s">
        <v>113</v>
      </c>
      <c r="D19475" s="2" t="s">
        <v>114</v>
      </c>
      <c r="E19475" s="2" t="s">
        <v>15283</v>
      </c>
      <c r="F19475" s="2">
        <v>31161606</v>
      </c>
      <c r="G19475" s="2" t="s">
        <v>490</v>
      </c>
      <c r="H19475" s="2">
        <v>3</v>
      </c>
      <c r="I19475" s="2">
        <v>2</v>
      </c>
      <c r="J19475" s="2">
        <v>10</v>
      </c>
      <c r="K19475" s="2">
        <v>3</v>
      </c>
      <c r="L19475" s="3">
        <v>428400</v>
      </c>
      <c r="M19475" s="2" t="s">
        <v>0</v>
      </c>
      <c r="N19475" s="4" t="s">
        <v>21</v>
      </c>
    </row>
    <row r="19476" spans="1:14" x14ac:dyDescent="0.25">
      <c r="A19476" s="1" t="s">
        <v>371</v>
      </c>
      <c r="B19476" s="2" t="s">
        <v>113</v>
      </c>
      <c r="C19476" s="2" t="s">
        <v>113</v>
      </c>
      <c r="D19476" s="2" t="s">
        <v>114</v>
      </c>
      <c r="E19476" s="2" t="s">
        <v>15284</v>
      </c>
      <c r="F19476" s="2">
        <v>27111552</v>
      </c>
      <c r="G19476" s="2" t="s">
        <v>490</v>
      </c>
      <c r="H19476" s="2">
        <v>3</v>
      </c>
      <c r="I19476" s="2">
        <v>2</v>
      </c>
      <c r="J19476" s="2">
        <v>10</v>
      </c>
      <c r="K19476" s="2">
        <v>2</v>
      </c>
      <c r="L19476" s="3">
        <v>16660</v>
      </c>
      <c r="M19476" s="2" t="s">
        <v>0</v>
      </c>
      <c r="N19476" s="4" t="s">
        <v>21</v>
      </c>
    </row>
    <row r="19477" spans="1:14" x14ac:dyDescent="0.25">
      <c r="A19477" s="1" t="s">
        <v>371</v>
      </c>
      <c r="B19477" s="2" t="s">
        <v>113</v>
      </c>
      <c r="C19477" s="2" t="s">
        <v>113</v>
      </c>
      <c r="D19477" s="2" t="s">
        <v>114</v>
      </c>
      <c r="E19477" s="2" t="s">
        <v>12500</v>
      </c>
      <c r="F19477" s="2">
        <v>27111602</v>
      </c>
      <c r="G19477" s="2" t="s">
        <v>490</v>
      </c>
      <c r="H19477" s="2">
        <v>3</v>
      </c>
      <c r="I19477" s="2">
        <v>2</v>
      </c>
      <c r="J19477" s="2">
        <v>10</v>
      </c>
      <c r="K19477" s="2">
        <v>1</v>
      </c>
      <c r="L19477" s="3">
        <v>19040</v>
      </c>
      <c r="M19477" s="2" t="s">
        <v>0</v>
      </c>
      <c r="N19477" s="4" t="s">
        <v>21</v>
      </c>
    </row>
    <row r="19478" spans="1:14" x14ac:dyDescent="0.25">
      <c r="A19478" s="1" t="s">
        <v>371</v>
      </c>
      <c r="B19478" s="2" t="s">
        <v>113</v>
      </c>
      <c r="C19478" s="2" t="s">
        <v>113</v>
      </c>
      <c r="D19478" s="2" t="s">
        <v>114</v>
      </c>
      <c r="E19478" s="2" t="s">
        <v>15285</v>
      </c>
      <c r="F19478" s="2">
        <v>27112126</v>
      </c>
      <c r="G19478" s="2" t="s">
        <v>490</v>
      </c>
      <c r="H19478" s="2">
        <v>3</v>
      </c>
      <c r="I19478" s="2">
        <v>2</v>
      </c>
      <c r="J19478" s="2">
        <v>10</v>
      </c>
      <c r="K19478" s="2">
        <v>1</v>
      </c>
      <c r="L19478" s="3">
        <v>33320</v>
      </c>
      <c r="M19478" s="2" t="s">
        <v>0</v>
      </c>
      <c r="N19478" s="4" t="s">
        <v>21</v>
      </c>
    </row>
    <row r="19479" spans="1:14" x14ac:dyDescent="0.25">
      <c r="A19479" s="1" t="s">
        <v>371</v>
      </c>
      <c r="B19479" s="2" t="s">
        <v>113</v>
      </c>
      <c r="C19479" s="2" t="s">
        <v>113</v>
      </c>
      <c r="D19479" s="2" t="s">
        <v>114</v>
      </c>
      <c r="E19479" s="2" t="s">
        <v>15286</v>
      </c>
      <c r="F19479" s="2">
        <v>27111605</v>
      </c>
      <c r="G19479" s="2" t="s">
        <v>490</v>
      </c>
      <c r="H19479" s="2">
        <v>3</v>
      </c>
      <c r="I19479" s="2">
        <v>2</v>
      </c>
      <c r="J19479" s="2">
        <v>10</v>
      </c>
      <c r="K19479" s="2">
        <v>1</v>
      </c>
      <c r="L19479" s="3">
        <v>29400</v>
      </c>
      <c r="M19479" s="2" t="s">
        <v>0</v>
      </c>
      <c r="N19479" s="4" t="s">
        <v>21</v>
      </c>
    </row>
    <row r="19480" spans="1:14" x14ac:dyDescent="0.25">
      <c r="A19480" s="1" t="s">
        <v>371</v>
      </c>
      <c r="B19480" s="2" t="s">
        <v>113</v>
      </c>
      <c r="C19480" s="2" t="s">
        <v>113</v>
      </c>
      <c r="D19480" s="2" t="s">
        <v>114</v>
      </c>
      <c r="E19480" s="2" t="s">
        <v>15287</v>
      </c>
      <c r="F19480" s="2">
        <v>27112004</v>
      </c>
      <c r="G19480" s="2" t="s">
        <v>490</v>
      </c>
      <c r="H19480" s="2">
        <v>3</v>
      </c>
      <c r="I19480" s="2">
        <v>2</v>
      </c>
      <c r="J19480" s="2">
        <v>10</v>
      </c>
      <c r="K19480" s="2">
        <v>1</v>
      </c>
      <c r="L19480" s="3">
        <v>26250</v>
      </c>
      <c r="M19480" s="2" t="s">
        <v>0</v>
      </c>
      <c r="N19480" s="4" t="s">
        <v>21</v>
      </c>
    </row>
    <row r="19481" spans="1:14" x14ac:dyDescent="0.25">
      <c r="A19481" s="1" t="s">
        <v>371</v>
      </c>
      <c r="B19481" s="2" t="s">
        <v>113</v>
      </c>
      <c r="C19481" s="2" t="s">
        <v>113</v>
      </c>
      <c r="D19481" s="2" t="s">
        <v>114</v>
      </c>
      <c r="E19481" s="2" t="s">
        <v>15288</v>
      </c>
      <c r="F19481" s="2">
        <v>27111621</v>
      </c>
      <c r="G19481" s="2" t="s">
        <v>490</v>
      </c>
      <c r="H19481" s="2">
        <v>3</v>
      </c>
      <c r="I19481" s="2">
        <v>2</v>
      </c>
      <c r="J19481" s="2">
        <v>10</v>
      </c>
      <c r="K19481" s="2">
        <v>1</v>
      </c>
      <c r="L19481" s="3">
        <v>26180</v>
      </c>
      <c r="M19481" s="2" t="s">
        <v>0</v>
      </c>
      <c r="N19481" s="4" t="s">
        <v>21</v>
      </c>
    </row>
    <row r="19482" spans="1:14" x14ac:dyDescent="0.25">
      <c r="A19482" s="1" t="s">
        <v>371</v>
      </c>
      <c r="B19482" s="2" t="s">
        <v>113</v>
      </c>
      <c r="C19482" s="2" t="s">
        <v>113</v>
      </c>
      <c r="D19482" s="2" t="s">
        <v>114</v>
      </c>
      <c r="E19482" s="2" t="s">
        <v>15289</v>
      </c>
      <c r="F19482" s="2">
        <v>41113710</v>
      </c>
      <c r="G19482" s="2" t="s">
        <v>490</v>
      </c>
      <c r="H19482" s="2">
        <v>3</v>
      </c>
      <c r="I19482" s="2">
        <v>2</v>
      </c>
      <c r="J19482" s="2">
        <v>10</v>
      </c>
      <c r="K19482" s="2">
        <v>1</v>
      </c>
      <c r="L19482" s="3">
        <v>42840</v>
      </c>
      <c r="M19482" s="2" t="s">
        <v>0</v>
      </c>
      <c r="N19482" s="4" t="s">
        <v>21</v>
      </c>
    </row>
    <row r="19483" spans="1:14" x14ac:dyDescent="0.25">
      <c r="A19483" s="1" t="s">
        <v>371</v>
      </c>
      <c r="B19483" s="2" t="s">
        <v>113</v>
      </c>
      <c r="C19483" s="2" t="s">
        <v>113</v>
      </c>
      <c r="D19483" s="2" t="s">
        <v>114</v>
      </c>
      <c r="E19483" s="2" t="s">
        <v>15290</v>
      </c>
      <c r="F19483" s="2">
        <v>27111909</v>
      </c>
      <c r="G19483" s="2" t="s">
        <v>490</v>
      </c>
      <c r="H19483" s="2">
        <v>3</v>
      </c>
      <c r="I19483" s="2">
        <v>2</v>
      </c>
      <c r="J19483" s="2">
        <v>10</v>
      </c>
      <c r="K19483" s="2">
        <v>3</v>
      </c>
      <c r="L19483" s="3">
        <v>10710</v>
      </c>
      <c r="M19483" s="2" t="s">
        <v>0</v>
      </c>
      <c r="N19483" s="4" t="s">
        <v>21</v>
      </c>
    </row>
    <row r="19484" spans="1:14" x14ac:dyDescent="0.25">
      <c r="A19484" s="1" t="s">
        <v>371</v>
      </c>
      <c r="B19484" s="2" t="s">
        <v>113</v>
      </c>
      <c r="C19484" s="2" t="s">
        <v>113</v>
      </c>
      <c r="D19484" s="2" t="s">
        <v>114</v>
      </c>
      <c r="E19484" s="2" t="s">
        <v>15291</v>
      </c>
      <c r="F19484" s="2">
        <v>45111601</v>
      </c>
      <c r="G19484" s="2" t="s">
        <v>490</v>
      </c>
      <c r="H19484" s="2">
        <v>5</v>
      </c>
      <c r="I19484" s="2">
        <v>3</v>
      </c>
      <c r="J19484" s="2">
        <v>10</v>
      </c>
      <c r="K19484" s="2">
        <v>9</v>
      </c>
      <c r="L19484" s="3">
        <v>1713600</v>
      </c>
      <c r="M19484" s="2" t="s">
        <v>0</v>
      </c>
      <c r="N19484" s="4" t="s">
        <v>21</v>
      </c>
    </row>
    <row r="19485" spans="1:14" x14ac:dyDescent="0.25">
      <c r="A19485" s="1" t="s">
        <v>371</v>
      </c>
      <c r="B19485" s="2" t="s">
        <v>113</v>
      </c>
      <c r="C19485" s="2" t="s">
        <v>113</v>
      </c>
      <c r="D19485" s="2" t="s">
        <v>114</v>
      </c>
      <c r="E19485" s="2" t="s">
        <v>15290</v>
      </c>
      <c r="F19485" s="2">
        <v>27111909</v>
      </c>
      <c r="G19485" s="2" t="s">
        <v>490</v>
      </c>
      <c r="H19485" s="2">
        <v>3</v>
      </c>
      <c r="I19485" s="2">
        <v>2</v>
      </c>
      <c r="J19485" s="2">
        <v>10</v>
      </c>
      <c r="K19485" s="2">
        <v>3</v>
      </c>
      <c r="L19485" s="3">
        <v>39270</v>
      </c>
      <c r="M19485" s="2" t="s">
        <v>0</v>
      </c>
      <c r="N19485" s="4" t="s">
        <v>21</v>
      </c>
    </row>
    <row r="19486" spans="1:14" x14ac:dyDescent="0.25">
      <c r="A19486" s="1" t="s">
        <v>371</v>
      </c>
      <c r="B19486" s="2" t="s">
        <v>113</v>
      </c>
      <c r="C19486" s="2" t="s">
        <v>113</v>
      </c>
      <c r="D19486" s="2" t="s">
        <v>114</v>
      </c>
      <c r="E19486" s="2" t="s">
        <v>15292</v>
      </c>
      <c r="F19486" s="2">
        <v>27112201</v>
      </c>
      <c r="G19486" s="2" t="s">
        <v>490</v>
      </c>
      <c r="H19486" s="2">
        <v>3</v>
      </c>
      <c r="I19486" s="2">
        <v>2</v>
      </c>
      <c r="J19486" s="2">
        <v>10</v>
      </c>
      <c r="K19486" s="2">
        <v>2</v>
      </c>
      <c r="L19486" s="3">
        <v>16660</v>
      </c>
      <c r="M19486" s="2" t="s">
        <v>0</v>
      </c>
      <c r="N19486" s="4" t="s">
        <v>21</v>
      </c>
    </row>
    <row r="19487" spans="1:14" x14ac:dyDescent="0.25">
      <c r="A19487" s="1" t="s">
        <v>371</v>
      </c>
      <c r="B19487" s="2" t="s">
        <v>113</v>
      </c>
      <c r="C19487" s="2" t="s">
        <v>113</v>
      </c>
      <c r="D19487" s="2" t="s">
        <v>114</v>
      </c>
      <c r="E19487" s="2" t="s">
        <v>15293</v>
      </c>
      <c r="F19487" s="2">
        <v>55121905</v>
      </c>
      <c r="G19487" s="2" t="s">
        <v>490</v>
      </c>
      <c r="H19487" s="2">
        <v>2</v>
      </c>
      <c r="I19487" s="2">
        <v>4</v>
      </c>
      <c r="J19487" s="2">
        <v>10</v>
      </c>
      <c r="K19487" s="2">
        <v>12</v>
      </c>
      <c r="L19487" s="3">
        <v>576000</v>
      </c>
      <c r="M19487" s="2" t="s">
        <v>0</v>
      </c>
      <c r="N19487" s="4" t="s">
        <v>21</v>
      </c>
    </row>
    <row r="19488" spans="1:14" x14ac:dyDescent="0.25">
      <c r="A19488" s="1" t="s">
        <v>371</v>
      </c>
      <c r="B19488" s="2" t="s">
        <v>113</v>
      </c>
      <c r="C19488" s="2" t="s">
        <v>113</v>
      </c>
      <c r="D19488" s="2" t="s">
        <v>114</v>
      </c>
      <c r="E19488" s="2" t="s">
        <v>15294</v>
      </c>
      <c r="F19488" s="2">
        <v>27112229</v>
      </c>
      <c r="G19488" s="2" t="s">
        <v>490</v>
      </c>
      <c r="H19488" s="2">
        <v>3</v>
      </c>
      <c r="I19488" s="2">
        <v>2</v>
      </c>
      <c r="J19488" s="2">
        <v>10</v>
      </c>
      <c r="K19488" s="2">
        <v>1</v>
      </c>
      <c r="L19488" s="3">
        <v>10710</v>
      </c>
      <c r="M19488" s="2" t="s">
        <v>0</v>
      </c>
      <c r="N19488" s="4" t="s">
        <v>21</v>
      </c>
    </row>
    <row r="19489" spans="1:14" x14ac:dyDescent="0.25">
      <c r="A19489" s="1" t="s">
        <v>371</v>
      </c>
      <c r="B19489" s="2" t="s">
        <v>113</v>
      </c>
      <c r="C19489" s="2" t="s">
        <v>113</v>
      </c>
      <c r="D19489" s="2" t="s">
        <v>114</v>
      </c>
      <c r="E19489" s="2" t="s">
        <v>12985</v>
      </c>
      <c r="F19489" s="2">
        <v>27111751</v>
      </c>
      <c r="G19489" s="2" t="s">
        <v>490</v>
      </c>
      <c r="H19489" s="2">
        <v>3</v>
      </c>
      <c r="I19489" s="2">
        <v>2</v>
      </c>
      <c r="J19489" s="2">
        <v>10</v>
      </c>
      <c r="K19489" s="2">
        <v>1</v>
      </c>
      <c r="L19489" s="3">
        <v>21420</v>
      </c>
      <c r="M19489" s="2" t="s">
        <v>0</v>
      </c>
      <c r="N19489" s="4" t="s">
        <v>21</v>
      </c>
    </row>
    <row r="19490" spans="1:14" x14ac:dyDescent="0.25">
      <c r="A19490" s="1" t="s">
        <v>371</v>
      </c>
      <c r="B19490" s="2" t="s">
        <v>113</v>
      </c>
      <c r="C19490" s="2" t="s">
        <v>113</v>
      </c>
      <c r="D19490" s="2" t="s">
        <v>114</v>
      </c>
      <c r="E19490" s="2" t="s">
        <v>15295</v>
      </c>
      <c r="F19490" s="2">
        <v>27111749</v>
      </c>
      <c r="G19490" s="2" t="s">
        <v>490</v>
      </c>
      <c r="H19490" s="2">
        <v>3</v>
      </c>
      <c r="I19490" s="2">
        <v>2</v>
      </c>
      <c r="J19490" s="2">
        <v>10</v>
      </c>
      <c r="K19490" s="2">
        <v>1</v>
      </c>
      <c r="L19490" s="3">
        <v>41650</v>
      </c>
      <c r="M19490" s="2" t="s">
        <v>0</v>
      </c>
      <c r="N19490" s="4" t="s">
        <v>21</v>
      </c>
    </row>
    <row r="19491" spans="1:14" x14ac:dyDescent="0.25">
      <c r="A19491" s="1" t="s">
        <v>371</v>
      </c>
      <c r="B19491" s="2" t="s">
        <v>113</v>
      </c>
      <c r="C19491" s="2" t="s">
        <v>113</v>
      </c>
      <c r="D19491" s="2" t="s">
        <v>114</v>
      </c>
      <c r="E19491" s="2" t="s">
        <v>15296</v>
      </c>
      <c r="F19491" s="2">
        <v>27111552</v>
      </c>
      <c r="G19491" s="2" t="s">
        <v>490</v>
      </c>
      <c r="H19491" s="2">
        <v>3</v>
      </c>
      <c r="I19491" s="2">
        <v>2</v>
      </c>
      <c r="J19491" s="2">
        <v>10</v>
      </c>
      <c r="K19491" s="2">
        <v>1</v>
      </c>
      <c r="L19491" s="3">
        <v>29750</v>
      </c>
      <c r="M19491" s="2" t="s">
        <v>0</v>
      </c>
      <c r="N19491" s="4" t="s">
        <v>21</v>
      </c>
    </row>
    <row r="19492" spans="1:14" x14ac:dyDescent="0.25">
      <c r="A19492" s="1" t="s">
        <v>371</v>
      </c>
      <c r="B19492" s="2" t="s">
        <v>113</v>
      </c>
      <c r="C19492" s="2" t="s">
        <v>113</v>
      </c>
      <c r="D19492" s="2" t="s">
        <v>114</v>
      </c>
      <c r="E19492" s="2" t="s">
        <v>15297</v>
      </c>
      <c r="F19492" s="2">
        <v>27111508</v>
      </c>
      <c r="G19492" s="2" t="s">
        <v>490</v>
      </c>
      <c r="H19492" s="2">
        <v>3</v>
      </c>
      <c r="I19492" s="2">
        <v>2</v>
      </c>
      <c r="J19492" s="2">
        <v>10</v>
      </c>
      <c r="K19492" s="2">
        <v>1</v>
      </c>
      <c r="L19492" s="3">
        <v>26180</v>
      </c>
      <c r="M19492" s="2" t="s">
        <v>0</v>
      </c>
      <c r="N19492" s="4" t="s">
        <v>21</v>
      </c>
    </row>
    <row r="19493" spans="1:14" x14ac:dyDescent="0.25">
      <c r="A19493" s="1" t="s">
        <v>371</v>
      </c>
      <c r="B19493" s="2" t="s">
        <v>113</v>
      </c>
      <c r="C19493" s="2" t="s">
        <v>113</v>
      </c>
      <c r="D19493" s="2" t="s">
        <v>114</v>
      </c>
      <c r="E19493" s="2" t="s">
        <v>15298</v>
      </c>
      <c r="F19493" s="2">
        <v>27112833</v>
      </c>
      <c r="G19493" s="2" t="s">
        <v>490</v>
      </c>
      <c r="H19493" s="2">
        <v>3</v>
      </c>
      <c r="I19493" s="2">
        <v>2</v>
      </c>
      <c r="J19493" s="2">
        <v>10</v>
      </c>
      <c r="K19493" s="2">
        <v>1</v>
      </c>
      <c r="L19493" s="3">
        <v>53550</v>
      </c>
      <c r="M19493" s="2" t="s">
        <v>0</v>
      </c>
      <c r="N19493" s="4" t="s">
        <v>21</v>
      </c>
    </row>
    <row r="19494" spans="1:14" x14ac:dyDescent="0.25">
      <c r="A19494" s="1" t="s">
        <v>371</v>
      </c>
      <c r="B19494" s="2" t="s">
        <v>113</v>
      </c>
      <c r="C19494" s="2" t="s">
        <v>113</v>
      </c>
      <c r="D19494" s="2" t="s">
        <v>114</v>
      </c>
      <c r="E19494" s="2" t="s">
        <v>15299</v>
      </c>
      <c r="F19494" s="2">
        <v>27111723</v>
      </c>
      <c r="G19494" s="2" t="s">
        <v>490</v>
      </c>
      <c r="H19494" s="2">
        <v>3</v>
      </c>
      <c r="I19494" s="2">
        <v>2</v>
      </c>
      <c r="J19494" s="2">
        <v>10</v>
      </c>
      <c r="K19494" s="2">
        <v>1</v>
      </c>
      <c r="L19494" s="3">
        <v>35700</v>
      </c>
      <c r="M19494" s="2" t="s">
        <v>0</v>
      </c>
      <c r="N19494" s="4" t="s">
        <v>21</v>
      </c>
    </row>
    <row r="19495" spans="1:14" x14ac:dyDescent="0.25">
      <c r="A19495" s="1" t="s">
        <v>371</v>
      </c>
      <c r="B19495" s="2" t="s">
        <v>113</v>
      </c>
      <c r="C19495" s="2" t="s">
        <v>113</v>
      </c>
      <c r="D19495" s="2" t="s">
        <v>114</v>
      </c>
      <c r="E19495" s="2" t="s">
        <v>15300</v>
      </c>
      <c r="F19495" s="2">
        <v>27112017</v>
      </c>
      <c r="G19495" s="2" t="s">
        <v>490</v>
      </c>
      <c r="H19495" s="2">
        <v>3</v>
      </c>
      <c r="I19495" s="2">
        <v>2</v>
      </c>
      <c r="J19495" s="2">
        <v>10</v>
      </c>
      <c r="K19495" s="2">
        <v>1</v>
      </c>
      <c r="L19495" s="3">
        <v>21420</v>
      </c>
      <c r="M19495" s="2" t="s">
        <v>0</v>
      </c>
      <c r="N19495" s="4" t="s">
        <v>21</v>
      </c>
    </row>
    <row r="19496" spans="1:14" x14ac:dyDescent="0.25">
      <c r="A19496" s="1" t="s">
        <v>371</v>
      </c>
      <c r="B19496" s="2" t="s">
        <v>113</v>
      </c>
      <c r="C19496" s="2" t="s">
        <v>113</v>
      </c>
      <c r="D19496" s="2" t="s">
        <v>114</v>
      </c>
      <c r="E19496" s="2" t="s">
        <v>15301</v>
      </c>
      <c r="F19496" s="2">
        <v>27112007</v>
      </c>
      <c r="G19496" s="2" t="s">
        <v>490</v>
      </c>
      <c r="H19496" s="2">
        <v>3</v>
      </c>
      <c r="I19496" s="2">
        <v>2</v>
      </c>
      <c r="J19496" s="2">
        <v>10</v>
      </c>
      <c r="K19496" s="2">
        <v>1</v>
      </c>
      <c r="L19496" s="3">
        <v>21420</v>
      </c>
      <c r="M19496" s="2" t="s">
        <v>0</v>
      </c>
      <c r="N19496" s="4" t="s">
        <v>21</v>
      </c>
    </row>
    <row r="19497" spans="1:14" x14ac:dyDescent="0.25">
      <c r="A19497" s="1" t="s">
        <v>371</v>
      </c>
      <c r="B19497" s="2" t="s">
        <v>113</v>
      </c>
      <c r="C19497" s="2" t="s">
        <v>113</v>
      </c>
      <c r="D19497" s="2" t="s">
        <v>114</v>
      </c>
      <c r="E19497" s="2" t="s">
        <v>15302</v>
      </c>
      <c r="F19497" s="2">
        <v>27112017</v>
      </c>
      <c r="G19497" s="2" t="s">
        <v>490</v>
      </c>
      <c r="H19497" s="2">
        <v>3</v>
      </c>
      <c r="I19497" s="2">
        <v>2</v>
      </c>
      <c r="J19497" s="2">
        <v>10</v>
      </c>
      <c r="K19497" s="2">
        <v>1</v>
      </c>
      <c r="L19497" s="3">
        <v>75600</v>
      </c>
      <c r="M19497" s="2" t="s">
        <v>0</v>
      </c>
      <c r="N19497" s="4" t="s">
        <v>21</v>
      </c>
    </row>
    <row r="19498" spans="1:14" x14ac:dyDescent="0.25">
      <c r="A19498" s="1" t="s">
        <v>371</v>
      </c>
      <c r="B19498" s="2" t="s">
        <v>122</v>
      </c>
      <c r="C19498" s="2" t="s">
        <v>123</v>
      </c>
      <c r="D19498" s="2" t="s">
        <v>124</v>
      </c>
      <c r="E19498" s="2" t="s">
        <v>15303</v>
      </c>
      <c r="F19498" s="2">
        <v>44121600</v>
      </c>
      <c r="G19498" s="2" t="s">
        <v>490</v>
      </c>
      <c r="H19498" s="2">
        <v>5</v>
      </c>
      <c r="I19498" s="2">
        <v>3</v>
      </c>
      <c r="J19498" s="2">
        <v>10</v>
      </c>
      <c r="K19498" s="2">
        <v>2</v>
      </c>
      <c r="L19498" s="3">
        <v>611422</v>
      </c>
      <c r="M19498" s="2" t="s">
        <v>20</v>
      </c>
      <c r="N19498" s="4" t="s">
        <v>21</v>
      </c>
    </row>
    <row r="19499" spans="1:14" x14ac:dyDescent="0.25">
      <c r="A19499" s="1" t="s">
        <v>371</v>
      </c>
      <c r="B19499" s="2" t="s">
        <v>122</v>
      </c>
      <c r="C19499" s="2" t="s">
        <v>123</v>
      </c>
      <c r="D19499" s="2" t="s">
        <v>124</v>
      </c>
      <c r="E19499" s="2" t="s">
        <v>15304</v>
      </c>
      <c r="F19499" s="2">
        <v>44121636</v>
      </c>
      <c r="G19499" s="2" t="s">
        <v>490</v>
      </c>
      <c r="H19499" s="2">
        <v>5</v>
      </c>
      <c r="I19499" s="2">
        <v>3</v>
      </c>
      <c r="J19499" s="2">
        <v>10</v>
      </c>
      <c r="K19499" s="2">
        <v>2</v>
      </c>
      <c r="L19499" s="3">
        <v>371756</v>
      </c>
      <c r="M19499" s="2" t="s">
        <v>20</v>
      </c>
      <c r="N19499" s="4" t="s">
        <v>21</v>
      </c>
    </row>
    <row r="19500" spans="1:14" x14ac:dyDescent="0.25">
      <c r="A19500" s="1" t="s">
        <v>371</v>
      </c>
      <c r="B19500" s="2" t="s">
        <v>122</v>
      </c>
      <c r="C19500" s="2" t="s">
        <v>257</v>
      </c>
      <c r="D19500" s="2" t="s">
        <v>258</v>
      </c>
      <c r="E19500" s="2" t="s">
        <v>15305</v>
      </c>
      <c r="F19500" s="2">
        <v>43211706</v>
      </c>
      <c r="G19500" s="2" t="s">
        <v>490</v>
      </c>
      <c r="H19500" s="2">
        <v>11</v>
      </c>
      <c r="I19500" s="2">
        <v>1</v>
      </c>
      <c r="J19500" s="2">
        <v>10</v>
      </c>
      <c r="K19500" s="2">
        <v>4</v>
      </c>
      <c r="L19500" s="3">
        <v>714000</v>
      </c>
      <c r="M19500" s="2" t="s">
        <v>0</v>
      </c>
      <c r="N19500" s="4" t="s">
        <v>21</v>
      </c>
    </row>
    <row r="19501" spans="1:14" x14ac:dyDescent="0.25">
      <c r="A19501" s="1" t="s">
        <v>371</v>
      </c>
      <c r="B19501" s="2" t="s">
        <v>122</v>
      </c>
      <c r="C19501" s="2" t="s">
        <v>257</v>
      </c>
      <c r="D19501" s="2" t="s">
        <v>258</v>
      </c>
      <c r="E19501" s="2" t="s">
        <v>15306</v>
      </c>
      <c r="F19501" s="2">
        <v>43191600</v>
      </c>
      <c r="G19501" s="2" t="s">
        <v>490</v>
      </c>
      <c r="H19501" s="2">
        <v>7</v>
      </c>
      <c r="I19501" s="2">
        <v>3</v>
      </c>
      <c r="J19501" s="2">
        <v>10</v>
      </c>
      <c r="K19501" s="2">
        <v>36</v>
      </c>
      <c r="L19501" s="3">
        <v>6211800</v>
      </c>
      <c r="M19501" s="2" t="s">
        <v>0</v>
      </c>
      <c r="N19501" s="4" t="s">
        <v>21</v>
      </c>
    </row>
    <row r="19502" spans="1:14" x14ac:dyDescent="0.25">
      <c r="A19502" s="1" t="s">
        <v>371</v>
      </c>
      <c r="B19502" s="2" t="s">
        <v>378</v>
      </c>
      <c r="C19502" s="2" t="s">
        <v>2425</v>
      </c>
      <c r="D19502" s="2" t="s">
        <v>17954</v>
      </c>
      <c r="E19502" s="2" t="s">
        <v>15307</v>
      </c>
      <c r="F19502" s="2">
        <v>39121700</v>
      </c>
      <c r="G19502" s="2" t="s">
        <v>490</v>
      </c>
      <c r="H19502" s="2">
        <v>7</v>
      </c>
      <c r="I19502" s="2">
        <v>3</v>
      </c>
      <c r="J19502" s="2">
        <v>10</v>
      </c>
      <c r="K19502" s="2">
        <v>3</v>
      </c>
      <c r="L19502" s="3">
        <v>162000</v>
      </c>
      <c r="M19502" s="2" t="s">
        <v>0</v>
      </c>
      <c r="N19502" s="4" t="s">
        <v>21</v>
      </c>
    </row>
    <row r="19503" spans="1:14" x14ac:dyDescent="0.25">
      <c r="A19503" s="1" t="s">
        <v>371</v>
      </c>
      <c r="B19503" s="2" t="s">
        <v>378</v>
      </c>
      <c r="C19503" s="2" t="s">
        <v>2488</v>
      </c>
      <c r="D19503" s="2" t="s">
        <v>17955</v>
      </c>
      <c r="E19503" s="2" t="s">
        <v>15308</v>
      </c>
      <c r="F19503" s="2">
        <v>26121613</v>
      </c>
      <c r="G19503" s="2" t="s">
        <v>490</v>
      </c>
      <c r="H19503" s="2">
        <v>3</v>
      </c>
      <c r="I19503" s="2">
        <v>2</v>
      </c>
      <c r="J19503" s="2">
        <v>10</v>
      </c>
      <c r="K19503" s="2">
        <v>3</v>
      </c>
      <c r="L19503" s="3">
        <v>6426</v>
      </c>
      <c r="M19503" s="2" t="s">
        <v>0</v>
      </c>
      <c r="N19503" s="4" t="s">
        <v>21</v>
      </c>
    </row>
    <row r="19504" spans="1:14" x14ac:dyDescent="0.25">
      <c r="A19504" s="1" t="s">
        <v>371</v>
      </c>
      <c r="B19504" s="2" t="s">
        <v>378</v>
      </c>
      <c r="C19504" s="2" t="s">
        <v>379</v>
      </c>
      <c r="D19504" s="2" t="s">
        <v>17857</v>
      </c>
      <c r="E19504" s="2" t="s">
        <v>19051</v>
      </c>
      <c r="F19504" s="2">
        <v>26111702</v>
      </c>
      <c r="G19504" s="2" t="s">
        <v>490</v>
      </c>
      <c r="H19504" s="2">
        <v>5</v>
      </c>
      <c r="I19504" s="2">
        <v>3</v>
      </c>
      <c r="J19504" s="2">
        <v>10</v>
      </c>
      <c r="K19504" s="2">
        <v>7</v>
      </c>
      <c r="L19504" s="3">
        <v>27986</v>
      </c>
      <c r="M19504" s="2" t="s">
        <v>20</v>
      </c>
      <c r="N19504" s="4" t="s">
        <v>21</v>
      </c>
    </row>
    <row r="19505" spans="1:14" x14ac:dyDescent="0.25">
      <c r="A19505" s="1" t="s">
        <v>371</v>
      </c>
      <c r="B19505" s="2" t="s">
        <v>378</v>
      </c>
      <c r="C19505" s="2" t="s">
        <v>379</v>
      </c>
      <c r="D19505" s="2" t="s">
        <v>17857</v>
      </c>
      <c r="E19505" s="2" t="s">
        <v>19052</v>
      </c>
      <c r="F19505" s="2">
        <v>26111702</v>
      </c>
      <c r="G19505" s="2" t="s">
        <v>490</v>
      </c>
      <c r="H19505" s="2">
        <v>5</v>
      </c>
      <c r="I19505" s="2">
        <v>3</v>
      </c>
      <c r="J19505" s="2">
        <v>10</v>
      </c>
      <c r="K19505" s="2">
        <v>7</v>
      </c>
      <c r="L19505" s="3">
        <v>27986</v>
      </c>
      <c r="M19505" s="2" t="s">
        <v>20</v>
      </c>
      <c r="N19505" s="4" t="s">
        <v>21</v>
      </c>
    </row>
    <row r="19506" spans="1:14" x14ac:dyDescent="0.25">
      <c r="A19506" s="1" t="s">
        <v>371</v>
      </c>
      <c r="B19506" s="2" t="s">
        <v>378</v>
      </c>
      <c r="C19506" s="2" t="s">
        <v>379</v>
      </c>
      <c r="D19506" s="2" t="s">
        <v>17857</v>
      </c>
      <c r="E19506" s="2" t="s">
        <v>15309</v>
      </c>
      <c r="F19506" s="2">
        <v>26111702</v>
      </c>
      <c r="G19506" s="2" t="s">
        <v>490</v>
      </c>
      <c r="H19506" s="2">
        <v>11</v>
      </c>
      <c r="I19506" s="2">
        <v>1</v>
      </c>
      <c r="J19506" s="2">
        <v>10</v>
      </c>
      <c r="K19506" s="2">
        <v>50</v>
      </c>
      <c r="L19506" s="3">
        <v>251700</v>
      </c>
      <c r="M19506" s="2" t="s">
        <v>0</v>
      </c>
      <c r="N19506" s="4" t="s">
        <v>21</v>
      </c>
    </row>
    <row r="19507" spans="1:14" x14ac:dyDescent="0.25">
      <c r="A19507" s="1" t="s">
        <v>371</v>
      </c>
      <c r="B19507" s="2" t="s">
        <v>378</v>
      </c>
      <c r="C19507" s="2" t="s">
        <v>379</v>
      </c>
      <c r="D19507" s="2" t="s">
        <v>17857</v>
      </c>
      <c r="E19507" s="2" t="s">
        <v>15310</v>
      </c>
      <c r="F19507" s="2">
        <v>26111702</v>
      </c>
      <c r="G19507" s="2" t="s">
        <v>490</v>
      </c>
      <c r="H19507" s="2">
        <v>11</v>
      </c>
      <c r="I19507" s="2">
        <v>1</v>
      </c>
      <c r="J19507" s="2">
        <v>10</v>
      </c>
      <c r="K19507" s="2">
        <v>28</v>
      </c>
      <c r="L19507" s="3">
        <v>140952</v>
      </c>
      <c r="M19507" s="2" t="s">
        <v>0</v>
      </c>
      <c r="N19507" s="4" t="s">
        <v>21</v>
      </c>
    </row>
    <row r="19508" spans="1:14" x14ac:dyDescent="0.25">
      <c r="A19508" s="1" t="s">
        <v>371</v>
      </c>
      <c r="B19508" s="2" t="s">
        <v>378</v>
      </c>
      <c r="C19508" s="2" t="s">
        <v>379</v>
      </c>
      <c r="D19508" s="2" t="s">
        <v>17857</v>
      </c>
      <c r="E19508" s="2" t="s">
        <v>15311</v>
      </c>
      <c r="F19508" s="2">
        <v>26111702</v>
      </c>
      <c r="G19508" s="2" t="s">
        <v>490</v>
      </c>
      <c r="H19508" s="2">
        <v>11</v>
      </c>
      <c r="I19508" s="2">
        <v>1</v>
      </c>
      <c r="J19508" s="2">
        <v>10</v>
      </c>
      <c r="K19508" s="2">
        <v>50</v>
      </c>
      <c r="L19508" s="3">
        <v>604500</v>
      </c>
      <c r="M19508" s="2" t="s">
        <v>0</v>
      </c>
      <c r="N19508" s="4" t="s">
        <v>21</v>
      </c>
    </row>
    <row r="19509" spans="1:14" x14ac:dyDescent="0.25">
      <c r="A19509" s="1" t="s">
        <v>371</v>
      </c>
      <c r="B19509" s="2" t="s">
        <v>128</v>
      </c>
      <c r="C19509" s="2" t="s">
        <v>5875</v>
      </c>
      <c r="D19509" s="2" t="s">
        <v>18014</v>
      </c>
      <c r="E19509" s="2" t="s">
        <v>15312</v>
      </c>
      <c r="F19509" s="2">
        <v>45121506</v>
      </c>
      <c r="G19509" s="2" t="s">
        <v>490</v>
      </c>
      <c r="H19509" s="2">
        <v>11</v>
      </c>
      <c r="I19509" s="2">
        <v>1</v>
      </c>
      <c r="J19509" s="2">
        <v>10</v>
      </c>
      <c r="K19509" s="2">
        <v>8</v>
      </c>
      <c r="L19509" s="3">
        <v>2334304</v>
      </c>
      <c r="M19509" s="2" t="s">
        <v>0</v>
      </c>
      <c r="N19509" s="4" t="s">
        <v>21</v>
      </c>
    </row>
    <row r="19510" spans="1:14" x14ac:dyDescent="0.25">
      <c r="A19510" s="1" t="s">
        <v>371</v>
      </c>
      <c r="B19510" s="2" t="s">
        <v>128</v>
      </c>
      <c r="C19510" s="2" t="s">
        <v>5875</v>
      </c>
      <c r="D19510" s="2" t="s">
        <v>18014</v>
      </c>
      <c r="E19510" s="2" t="s">
        <v>15313</v>
      </c>
      <c r="F19510" s="2">
        <v>45121610</v>
      </c>
      <c r="G19510" s="2" t="s">
        <v>490</v>
      </c>
      <c r="H19510" s="2">
        <v>7</v>
      </c>
      <c r="I19510" s="2">
        <v>3</v>
      </c>
      <c r="J19510" s="2">
        <v>10</v>
      </c>
      <c r="K19510" s="2">
        <v>4</v>
      </c>
      <c r="L19510" s="3">
        <v>840000</v>
      </c>
      <c r="M19510" s="2" t="s">
        <v>0</v>
      </c>
      <c r="N19510" s="4" t="s">
        <v>21</v>
      </c>
    </row>
    <row r="19511" spans="1:14" x14ac:dyDescent="0.25">
      <c r="A19511" s="1" t="s">
        <v>371</v>
      </c>
      <c r="B19511" s="2" t="s">
        <v>128</v>
      </c>
      <c r="C19511" s="2" t="s">
        <v>5875</v>
      </c>
      <c r="D19511" s="2" t="s">
        <v>18014</v>
      </c>
      <c r="E19511" s="2" t="s">
        <v>15314</v>
      </c>
      <c r="F19511" s="2">
        <v>52161600</v>
      </c>
      <c r="G19511" s="2" t="s">
        <v>490</v>
      </c>
      <c r="H19511" s="2">
        <v>7</v>
      </c>
      <c r="I19511" s="2">
        <v>3</v>
      </c>
      <c r="J19511" s="2">
        <v>10</v>
      </c>
      <c r="K19511" s="2">
        <v>3</v>
      </c>
      <c r="L19511" s="3">
        <v>225000</v>
      </c>
      <c r="M19511" s="2" t="s">
        <v>0</v>
      </c>
      <c r="N19511" s="4" t="s">
        <v>21</v>
      </c>
    </row>
    <row r="19512" spans="1:14" x14ac:dyDescent="0.25">
      <c r="A19512" s="1" t="s">
        <v>371</v>
      </c>
      <c r="B19512" s="2" t="s">
        <v>128</v>
      </c>
      <c r="C19512" s="2" t="s">
        <v>5875</v>
      </c>
      <c r="D19512" s="2" t="s">
        <v>18014</v>
      </c>
      <c r="E19512" s="2" t="s">
        <v>15315</v>
      </c>
      <c r="F19512" s="2">
        <v>52161600</v>
      </c>
      <c r="G19512" s="2" t="s">
        <v>490</v>
      </c>
      <c r="H19512" s="2">
        <v>7</v>
      </c>
      <c r="I19512" s="2">
        <v>3</v>
      </c>
      <c r="J19512" s="2">
        <v>10</v>
      </c>
      <c r="K19512" s="2">
        <v>3</v>
      </c>
      <c r="L19512" s="3">
        <v>57000</v>
      </c>
      <c r="M19512" s="2" t="s">
        <v>0</v>
      </c>
      <c r="N19512" s="4" t="s">
        <v>21</v>
      </c>
    </row>
    <row r="19513" spans="1:14" x14ac:dyDescent="0.25">
      <c r="A19513" s="1" t="s">
        <v>371</v>
      </c>
      <c r="B19513" s="2" t="s">
        <v>128</v>
      </c>
      <c r="C19513" s="2" t="s">
        <v>5875</v>
      </c>
      <c r="D19513" s="2" t="s">
        <v>18014</v>
      </c>
      <c r="E19513" s="2" t="s">
        <v>15316</v>
      </c>
      <c r="F19513" s="2">
        <v>52161611</v>
      </c>
      <c r="G19513" s="2" t="s">
        <v>490</v>
      </c>
      <c r="H19513" s="2">
        <v>7</v>
      </c>
      <c r="I19513" s="2">
        <v>3</v>
      </c>
      <c r="J19513" s="2">
        <v>10</v>
      </c>
      <c r="K19513" s="2">
        <v>2</v>
      </c>
      <c r="L19513" s="3">
        <v>158000</v>
      </c>
      <c r="M19513" s="2" t="s">
        <v>0</v>
      </c>
      <c r="N19513" s="4" t="s">
        <v>21</v>
      </c>
    </row>
    <row r="19514" spans="1:14" x14ac:dyDescent="0.25">
      <c r="A19514" s="1" t="s">
        <v>371</v>
      </c>
      <c r="B19514" s="2" t="s">
        <v>128</v>
      </c>
      <c r="C19514" s="2" t="s">
        <v>5875</v>
      </c>
      <c r="D19514" s="2" t="s">
        <v>18014</v>
      </c>
      <c r="E19514" s="2" t="s">
        <v>15317</v>
      </c>
      <c r="F19514" s="2">
        <v>43191600</v>
      </c>
      <c r="G19514" s="2" t="s">
        <v>490</v>
      </c>
      <c r="H19514" s="2">
        <v>7</v>
      </c>
      <c r="I19514" s="2">
        <v>3</v>
      </c>
      <c r="J19514" s="2">
        <v>10</v>
      </c>
      <c r="K19514" s="2">
        <v>2</v>
      </c>
      <c r="L19514" s="3">
        <v>18000</v>
      </c>
      <c r="M19514" s="2" t="s">
        <v>0</v>
      </c>
      <c r="N19514" s="4" t="s">
        <v>21</v>
      </c>
    </row>
    <row r="19515" spans="1:14" x14ac:dyDescent="0.25">
      <c r="A19515" s="1" t="s">
        <v>371</v>
      </c>
      <c r="B19515" s="2" t="s">
        <v>497</v>
      </c>
      <c r="C19515" s="2" t="s">
        <v>676</v>
      </c>
      <c r="D19515" s="2" t="s">
        <v>17899</v>
      </c>
      <c r="E19515" s="2" t="s">
        <v>15318</v>
      </c>
      <c r="F19515" s="2">
        <v>41111613</v>
      </c>
      <c r="G19515" s="2" t="s">
        <v>490</v>
      </c>
      <c r="H19515" s="2">
        <v>3</v>
      </c>
      <c r="I19515" s="2">
        <v>2</v>
      </c>
      <c r="J19515" s="2">
        <v>10</v>
      </c>
      <c r="K19515" s="2">
        <v>1</v>
      </c>
      <c r="L19515" s="3">
        <v>30940</v>
      </c>
      <c r="M19515" s="2" t="s">
        <v>0</v>
      </c>
      <c r="N19515" s="4" t="s">
        <v>21</v>
      </c>
    </row>
    <row r="19516" spans="1:14" x14ac:dyDescent="0.25">
      <c r="A19516" s="1" t="s">
        <v>371</v>
      </c>
      <c r="B19516" s="2" t="s">
        <v>207</v>
      </c>
      <c r="C19516" s="2" t="s">
        <v>207</v>
      </c>
      <c r="D19516" s="2" t="s">
        <v>208</v>
      </c>
      <c r="E19516" s="2" t="s">
        <v>15319</v>
      </c>
      <c r="F19516" s="2">
        <v>78111804</v>
      </c>
      <c r="G19516" s="2" t="s">
        <v>490</v>
      </c>
      <c r="H19516" s="2">
        <v>1</v>
      </c>
      <c r="I19516" s="2">
        <v>10</v>
      </c>
      <c r="J19516" s="2">
        <v>10</v>
      </c>
      <c r="K19516" s="2">
        <v>1</v>
      </c>
      <c r="L19516" s="3">
        <v>3333330</v>
      </c>
      <c r="M19516" s="2" t="s">
        <v>20</v>
      </c>
      <c r="N19516" s="4" t="s">
        <v>17384</v>
      </c>
    </row>
    <row r="19517" spans="1:14" x14ac:dyDescent="0.25">
      <c r="A19517" s="1" t="s">
        <v>371</v>
      </c>
      <c r="B19517" s="2" t="s">
        <v>207</v>
      </c>
      <c r="C19517" s="2" t="s">
        <v>207</v>
      </c>
      <c r="D19517" s="2" t="s">
        <v>208</v>
      </c>
      <c r="E19517" s="2" t="s">
        <v>19053</v>
      </c>
      <c r="F19517" s="2">
        <v>78111804</v>
      </c>
      <c r="G19517" s="2" t="s">
        <v>330</v>
      </c>
      <c r="H19517" s="2">
        <v>1</v>
      </c>
      <c r="I19517" s="2">
        <v>11</v>
      </c>
      <c r="J19517" s="2">
        <v>10</v>
      </c>
      <c r="K19517" s="2">
        <v>1</v>
      </c>
      <c r="L19517" s="3">
        <v>134941</v>
      </c>
      <c r="M19517" s="2" t="s">
        <v>20</v>
      </c>
      <c r="N19517" s="4" t="s">
        <v>21</v>
      </c>
    </row>
    <row r="19518" spans="1:14" x14ac:dyDescent="0.25">
      <c r="A19518" s="1" t="s">
        <v>371</v>
      </c>
      <c r="B19518" s="2" t="s">
        <v>207</v>
      </c>
      <c r="C19518" s="2" t="s">
        <v>207</v>
      </c>
      <c r="D19518" s="2" t="s">
        <v>208</v>
      </c>
      <c r="E19518" s="2" t="s">
        <v>15320</v>
      </c>
      <c r="F19518" s="2">
        <v>78111804</v>
      </c>
      <c r="G19518" s="2" t="s">
        <v>330</v>
      </c>
      <c r="H19518" s="2">
        <v>1</v>
      </c>
      <c r="I19518" s="2">
        <v>11</v>
      </c>
      <c r="J19518" s="2">
        <v>10</v>
      </c>
      <c r="K19518" s="2">
        <v>1</v>
      </c>
      <c r="L19518" s="3">
        <v>134941</v>
      </c>
      <c r="M19518" s="2" t="s">
        <v>20</v>
      </c>
      <c r="N19518" s="4" t="s">
        <v>21</v>
      </c>
    </row>
    <row r="19519" spans="1:14" x14ac:dyDescent="0.25">
      <c r="A19519" s="1" t="s">
        <v>371</v>
      </c>
      <c r="B19519" s="2" t="s">
        <v>207</v>
      </c>
      <c r="C19519" s="2" t="s">
        <v>207</v>
      </c>
      <c r="D19519" s="2" t="s">
        <v>208</v>
      </c>
      <c r="E19519" s="2" t="s">
        <v>15321</v>
      </c>
      <c r="F19519" s="2">
        <v>78111804</v>
      </c>
      <c r="G19519" s="2" t="s">
        <v>330</v>
      </c>
      <c r="H19519" s="2">
        <v>1</v>
      </c>
      <c r="I19519" s="2">
        <v>11</v>
      </c>
      <c r="J19519" s="2">
        <v>10</v>
      </c>
      <c r="K19519" s="2">
        <v>1</v>
      </c>
      <c r="L19519" s="3">
        <v>149109</v>
      </c>
      <c r="M19519" s="2" t="s">
        <v>20</v>
      </c>
      <c r="N19519" s="4" t="s">
        <v>21</v>
      </c>
    </row>
    <row r="19520" spans="1:14" x14ac:dyDescent="0.25">
      <c r="A19520" s="1" t="s">
        <v>371</v>
      </c>
      <c r="B19520" s="2" t="s">
        <v>207</v>
      </c>
      <c r="C19520" s="2" t="s">
        <v>207</v>
      </c>
      <c r="D19520" s="2" t="s">
        <v>208</v>
      </c>
      <c r="E19520" s="2" t="s">
        <v>15322</v>
      </c>
      <c r="F19520" s="2">
        <v>78111804</v>
      </c>
      <c r="G19520" s="2" t="s">
        <v>330</v>
      </c>
      <c r="H19520" s="2">
        <v>1</v>
      </c>
      <c r="I19520" s="2">
        <v>11</v>
      </c>
      <c r="J19520" s="2">
        <v>10</v>
      </c>
      <c r="K19520" s="2">
        <v>1</v>
      </c>
      <c r="L19520" s="3">
        <v>139664</v>
      </c>
      <c r="M19520" s="2" t="s">
        <v>20</v>
      </c>
      <c r="N19520" s="4" t="s">
        <v>21</v>
      </c>
    </row>
    <row r="19521" spans="1:14" x14ac:dyDescent="0.25">
      <c r="A19521" s="1" t="s">
        <v>371</v>
      </c>
      <c r="B19521" s="2" t="s">
        <v>207</v>
      </c>
      <c r="C19521" s="2" t="s">
        <v>207</v>
      </c>
      <c r="D19521" s="2" t="s">
        <v>208</v>
      </c>
      <c r="E19521" s="2" t="s">
        <v>15323</v>
      </c>
      <c r="F19521" s="2">
        <v>78111804</v>
      </c>
      <c r="G19521" s="2" t="s">
        <v>330</v>
      </c>
      <c r="H19521" s="2">
        <v>1</v>
      </c>
      <c r="I19521" s="2">
        <v>11</v>
      </c>
      <c r="J19521" s="2">
        <v>10</v>
      </c>
      <c r="K19521" s="2">
        <v>1</v>
      </c>
      <c r="L19521" s="3">
        <v>139663</v>
      </c>
      <c r="M19521" s="2" t="s">
        <v>20</v>
      </c>
      <c r="N19521" s="4" t="s">
        <v>21</v>
      </c>
    </row>
    <row r="19522" spans="1:14" x14ac:dyDescent="0.25">
      <c r="A19522" s="1" t="s">
        <v>371</v>
      </c>
      <c r="B19522" s="2" t="s">
        <v>207</v>
      </c>
      <c r="C19522" s="2" t="s">
        <v>207</v>
      </c>
      <c r="D19522" s="2" t="s">
        <v>208</v>
      </c>
      <c r="E19522" s="2" t="s">
        <v>15324</v>
      </c>
      <c r="F19522" s="2">
        <v>78111804</v>
      </c>
      <c r="G19522" s="2" t="s">
        <v>330</v>
      </c>
      <c r="H19522" s="2">
        <v>1</v>
      </c>
      <c r="I19522" s="2">
        <v>11</v>
      </c>
      <c r="J19522" s="2">
        <v>10</v>
      </c>
      <c r="K19522" s="2">
        <v>1</v>
      </c>
      <c r="L19522" s="3">
        <v>139664</v>
      </c>
      <c r="M19522" s="2" t="s">
        <v>20</v>
      </c>
      <c r="N19522" s="4" t="s">
        <v>21</v>
      </c>
    </row>
    <row r="19523" spans="1:14" x14ac:dyDescent="0.25">
      <c r="A19523" s="1" t="s">
        <v>371</v>
      </c>
      <c r="B19523" s="2" t="s">
        <v>207</v>
      </c>
      <c r="C19523" s="2" t="s">
        <v>207</v>
      </c>
      <c r="D19523" s="2" t="s">
        <v>208</v>
      </c>
      <c r="E19523" s="2" t="s">
        <v>15325</v>
      </c>
      <c r="F19523" s="2">
        <v>78111804</v>
      </c>
      <c r="G19523" s="2" t="s">
        <v>490</v>
      </c>
      <c r="H19523" s="2">
        <v>8</v>
      </c>
      <c r="I19523" s="2">
        <v>2</v>
      </c>
      <c r="J19523" s="2">
        <v>10</v>
      </c>
      <c r="K19523" s="2">
        <v>1</v>
      </c>
      <c r="L19523" s="3">
        <v>1336415</v>
      </c>
      <c r="M19523" s="2" t="s">
        <v>20</v>
      </c>
      <c r="N19523" s="4" t="s">
        <v>21</v>
      </c>
    </row>
    <row r="19524" spans="1:14" x14ac:dyDescent="0.25">
      <c r="A19524" s="1" t="s">
        <v>371</v>
      </c>
      <c r="B19524" s="2" t="s">
        <v>207</v>
      </c>
      <c r="C19524" s="2" t="s">
        <v>207</v>
      </c>
      <c r="D19524" s="2" t="s">
        <v>208</v>
      </c>
      <c r="E19524" s="2" t="s">
        <v>15326</v>
      </c>
      <c r="F19524" s="2">
        <v>78111804</v>
      </c>
      <c r="G19524" s="2" t="s">
        <v>330</v>
      </c>
      <c r="H19524" s="2">
        <v>1</v>
      </c>
      <c r="I19524" s="2">
        <v>11</v>
      </c>
      <c r="J19524" s="2">
        <v>10</v>
      </c>
      <c r="K19524" s="2">
        <v>1</v>
      </c>
      <c r="L19524" s="3">
        <v>139664</v>
      </c>
      <c r="M19524" s="2" t="s">
        <v>20</v>
      </c>
      <c r="N19524" s="4" t="s">
        <v>21</v>
      </c>
    </row>
    <row r="19525" spans="1:14" x14ac:dyDescent="0.25">
      <c r="A19525" s="1" t="s">
        <v>371</v>
      </c>
      <c r="B19525" s="2" t="s">
        <v>207</v>
      </c>
      <c r="C19525" s="2" t="s">
        <v>207</v>
      </c>
      <c r="D19525" s="2" t="s">
        <v>208</v>
      </c>
      <c r="E19525" s="2" t="s">
        <v>15327</v>
      </c>
      <c r="F19525" s="2">
        <v>78111804</v>
      </c>
      <c r="G19525" s="2" t="s">
        <v>330</v>
      </c>
      <c r="H19525" s="2">
        <v>1</v>
      </c>
      <c r="I19525" s="2">
        <v>11</v>
      </c>
      <c r="J19525" s="2">
        <v>10</v>
      </c>
      <c r="K19525" s="2">
        <v>1</v>
      </c>
      <c r="L19525" s="3">
        <v>139663</v>
      </c>
      <c r="M19525" s="2" t="s">
        <v>20</v>
      </c>
      <c r="N19525" s="4" t="s">
        <v>21</v>
      </c>
    </row>
    <row r="19526" spans="1:14" x14ac:dyDescent="0.25">
      <c r="A19526" s="1" t="s">
        <v>371</v>
      </c>
      <c r="B19526" s="2" t="s">
        <v>207</v>
      </c>
      <c r="C19526" s="2" t="s">
        <v>207</v>
      </c>
      <c r="D19526" s="2" t="s">
        <v>208</v>
      </c>
      <c r="E19526" s="2" t="s">
        <v>15328</v>
      </c>
      <c r="F19526" s="2">
        <v>78111804</v>
      </c>
      <c r="G19526" s="2" t="s">
        <v>330</v>
      </c>
      <c r="H19526" s="2">
        <v>1</v>
      </c>
      <c r="I19526" s="2">
        <v>11</v>
      </c>
      <c r="J19526" s="2">
        <v>10</v>
      </c>
      <c r="K19526" s="2">
        <v>1</v>
      </c>
      <c r="L19526" s="3">
        <v>139664</v>
      </c>
      <c r="M19526" s="2" t="s">
        <v>20</v>
      </c>
      <c r="N19526" s="4" t="s">
        <v>21</v>
      </c>
    </row>
    <row r="19527" spans="1:14" x14ac:dyDescent="0.25">
      <c r="A19527" s="1" t="s">
        <v>371</v>
      </c>
      <c r="B19527" s="2" t="s">
        <v>207</v>
      </c>
      <c r="C19527" s="2" t="s">
        <v>207</v>
      </c>
      <c r="D19527" s="2" t="s">
        <v>208</v>
      </c>
      <c r="E19527" s="2" t="s">
        <v>15329</v>
      </c>
      <c r="F19527" s="2">
        <v>78111804</v>
      </c>
      <c r="G19527" s="2" t="s">
        <v>330</v>
      </c>
      <c r="H19527" s="2">
        <v>1</v>
      </c>
      <c r="I19527" s="2">
        <v>11</v>
      </c>
      <c r="J19527" s="2">
        <v>10</v>
      </c>
      <c r="K19527" s="2">
        <v>1</v>
      </c>
      <c r="L19527" s="3">
        <v>139664</v>
      </c>
      <c r="M19527" s="2" t="s">
        <v>20</v>
      </c>
      <c r="N19527" s="4" t="s">
        <v>21</v>
      </c>
    </row>
    <row r="19528" spans="1:14" x14ac:dyDescent="0.25">
      <c r="A19528" s="1" t="s">
        <v>371</v>
      </c>
      <c r="B19528" s="2" t="s">
        <v>207</v>
      </c>
      <c r="C19528" s="2" t="s">
        <v>207</v>
      </c>
      <c r="D19528" s="2" t="s">
        <v>208</v>
      </c>
      <c r="E19528" s="2" t="s">
        <v>15330</v>
      </c>
      <c r="F19528" s="2">
        <v>78111804</v>
      </c>
      <c r="G19528" s="2" t="s">
        <v>330</v>
      </c>
      <c r="H19528" s="2">
        <v>1</v>
      </c>
      <c r="I19528" s="2">
        <v>11</v>
      </c>
      <c r="J19528" s="2">
        <v>10</v>
      </c>
      <c r="K19528" s="2">
        <v>1</v>
      </c>
      <c r="L19528" s="3">
        <v>139663</v>
      </c>
      <c r="M19528" s="2" t="s">
        <v>20</v>
      </c>
      <c r="N19528" s="4" t="s">
        <v>21</v>
      </c>
    </row>
    <row r="19529" spans="1:14" x14ac:dyDescent="0.25">
      <c r="A19529" s="1" t="s">
        <v>371</v>
      </c>
      <c r="B19529" s="2" t="s">
        <v>278</v>
      </c>
      <c r="C19529" s="2" t="s">
        <v>15331</v>
      </c>
      <c r="D19529" s="2" t="s">
        <v>18081</v>
      </c>
      <c r="E19529" s="2" t="s">
        <v>15332</v>
      </c>
      <c r="F19529" s="2" t="s">
        <v>15333</v>
      </c>
      <c r="G19529" s="2" t="s">
        <v>19</v>
      </c>
      <c r="H19529" s="2">
        <v>2</v>
      </c>
      <c r="I19529" s="2">
        <v>8</v>
      </c>
      <c r="J19529" s="2">
        <v>10</v>
      </c>
      <c r="K19529" s="2">
        <v>1</v>
      </c>
      <c r="L19529" s="3">
        <v>77643486</v>
      </c>
      <c r="M19529" s="2" t="s">
        <v>20</v>
      </c>
      <c r="N19529" s="4" t="s">
        <v>21</v>
      </c>
    </row>
    <row r="19530" spans="1:14" x14ac:dyDescent="0.25">
      <c r="A19530" s="1" t="s">
        <v>371</v>
      </c>
      <c r="B19530" s="2" t="s">
        <v>278</v>
      </c>
      <c r="C19530" s="2" t="s">
        <v>15331</v>
      </c>
      <c r="D19530" s="2" t="s">
        <v>18081</v>
      </c>
      <c r="E19530" s="2" t="s">
        <v>15332</v>
      </c>
      <c r="F19530" s="2" t="s">
        <v>15333</v>
      </c>
      <c r="G19530" s="2" t="s">
        <v>19</v>
      </c>
      <c r="H19530" s="2">
        <v>2</v>
      </c>
      <c r="I19530" s="2">
        <v>8</v>
      </c>
      <c r="J19530" s="2">
        <v>16</v>
      </c>
      <c r="K19530" s="2">
        <v>1</v>
      </c>
      <c r="L19530" s="3">
        <v>32296514</v>
      </c>
      <c r="M19530" s="2" t="s">
        <v>20</v>
      </c>
      <c r="N19530" s="4" t="s">
        <v>21</v>
      </c>
    </row>
    <row r="19531" spans="1:14" x14ac:dyDescent="0.25">
      <c r="A19531" s="1" t="s">
        <v>371</v>
      </c>
      <c r="B19531" s="2" t="s">
        <v>278</v>
      </c>
      <c r="C19531" s="2" t="s">
        <v>279</v>
      </c>
      <c r="D19531" s="2" t="s">
        <v>280</v>
      </c>
      <c r="E19531" s="2" t="s">
        <v>15334</v>
      </c>
      <c r="F19531" s="2" t="s">
        <v>15335</v>
      </c>
      <c r="G19531" s="2" t="s">
        <v>19</v>
      </c>
      <c r="H19531" s="2">
        <v>1</v>
      </c>
      <c r="I19531" s="2">
        <v>11</v>
      </c>
      <c r="J19531" s="2">
        <v>10</v>
      </c>
      <c r="K19531" s="2">
        <v>1</v>
      </c>
      <c r="L19531" s="3">
        <v>177000000</v>
      </c>
      <c r="M19531" s="2" t="s">
        <v>20</v>
      </c>
      <c r="N19531" s="4" t="s">
        <v>21</v>
      </c>
    </row>
    <row r="19532" spans="1:14" x14ac:dyDescent="0.25">
      <c r="A19532" s="1" t="s">
        <v>371</v>
      </c>
      <c r="B19532" s="2" t="s">
        <v>278</v>
      </c>
      <c r="C19532" s="2" t="s">
        <v>279</v>
      </c>
      <c r="D19532" s="2" t="s">
        <v>280</v>
      </c>
      <c r="E19532" s="2" t="s">
        <v>15336</v>
      </c>
      <c r="F19532" s="2">
        <v>80111501</v>
      </c>
      <c r="G19532" s="2" t="s">
        <v>19</v>
      </c>
      <c r="H19532" s="2">
        <v>1</v>
      </c>
      <c r="I19532" s="2">
        <v>8</v>
      </c>
      <c r="J19532" s="2">
        <v>10</v>
      </c>
      <c r="K19532" s="2">
        <v>1</v>
      </c>
      <c r="L19532" s="3">
        <v>28000000</v>
      </c>
      <c r="M19532" s="2" t="s">
        <v>20</v>
      </c>
      <c r="N19532" s="4" t="s">
        <v>21</v>
      </c>
    </row>
    <row r="19533" spans="1:14" x14ac:dyDescent="0.25">
      <c r="A19533" s="1" t="s">
        <v>371</v>
      </c>
      <c r="B19533" s="2" t="s">
        <v>278</v>
      </c>
      <c r="C19533" s="2" t="s">
        <v>279</v>
      </c>
      <c r="D19533" s="2" t="s">
        <v>280</v>
      </c>
      <c r="E19533" s="2" t="s">
        <v>15337</v>
      </c>
      <c r="F19533" s="2">
        <v>80111501</v>
      </c>
      <c r="G19533" s="2" t="s">
        <v>19</v>
      </c>
      <c r="H19533" s="2">
        <v>1</v>
      </c>
      <c r="I19533" s="2">
        <v>8</v>
      </c>
      <c r="J19533" s="2">
        <v>10</v>
      </c>
      <c r="K19533" s="2">
        <v>1</v>
      </c>
      <c r="L19533" s="3">
        <v>7000000</v>
      </c>
      <c r="M19533" s="2" t="s">
        <v>20</v>
      </c>
      <c r="N19533" s="4" t="s">
        <v>21</v>
      </c>
    </row>
    <row r="19534" spans="1:14" x14ac:dyDescent="0.25">
      <c r="A19534" s="1" t="s">
        <v>371</v>
      </c>
      <c r="B19534" s="2" t="s">
        <v>278</v>
      </c>
      <c r="C19534" s="2" t="s">
        <v>279</v>
      </c>
      <c r="D19534" s="2" t="s">
        <v>280</v>
      </c>
      <c r="E19534" s="2" t="s">
        <v>15338</v>
      </c>
      <c r="F19534" s="2">
        <v>80111501</v>
      </c>
      <c r="G19534" s="2" t="s">
        <v>19</v>
      </c>
      <c r="H19534" s="2">
        <v>1</v>
      </c>
      <c r="I19534" s="2">
        <v>8</v>
      </c>
      <c r="J19534" s="2">
        <v>10</v>
      </c>
      <c r="K19534" s="2">
        <v>1</v>
      </c>
      <c r="L19534" s="3">
        <v>28000000</v>
      </c>
      <c r="M19534" s="2" t="s">
        <v>20</v>
      </c>
      <c r="N19534" s="4" t="s">
        <v>21</v>
      </c>
    </row>
    <row r="19535" spans="1:14" x14ac:dyDescent="0.25">
      <c r="A19535" s="1" t="s">
        <v>371</v>
      </c>
      <c r="B19535" s="2" t="s">
        <v>278</v>
      </c>
      <c r="C19535" s="2" t="s">
        <v>279</v>
      </c>
      <c r="D19535" s="2" t="s">
        <v>280</v>
      </c>
      <c r="E19535" s="2" t="s">
        <v>15339</v>
      </c>
      <c r="F19535" s="2">
        <v>80111501</v>
      </c>
      <c r="G19535" s="2" t="s">
        <v>19</v>
      </c>
      <c r="H19535" s="2">
        <v>1</v>
      </c>
      <c r="I19535" s="2">
        <v>8</v>
      </c>
      <c r="J19535" s="2">
        <v>10</v>
      </c>
      <c r="K19535" s="2">
        <v>1</v>
      </c>
      <c r="L19535" s="3">
        <v>7000000</v>
      </c>
      <c r="M19535" s="2" t="s">
        <v>20</v>
      </c>
      <c r="N19535" s="4" t="s">
        <v>21</v>
      </c>
    </row>
    <row r="19536" spans="1:14" x14ac:dyDescent="0.25">
      <c r="A19536" s="1" t="s">
        <v>371</v>
      </c>
      <c r="B19536" s="2" t="s">
        <v>278</v>
      </c>
      <c r="C19536" s="2" t="s">
        <v>279</v>
      </c>
      <c r="D19536" s="2" t="s">
        <v>280</v>
      </c>
      <c r="E19536" s="2" t="s">
        <v>15340</v>
      </c>
      <c r="F19536" s="2">
        <v>80111501</v>
      </c>
      <c r="G19536" s="2" t="s">
        <v>19</v>
      </c>
      <c r="H19536" s="2">
        <v>1</v>
      </c>
      <c r="I19536" s="2">
        <v>9</v>
      </c>
      <c r="J19536" s="2">
        <v>10</v>
      </c>
      <c r="K19536" s="2">
        <v>1</v>
      </c>
      <c r="L19536" s="3">
        <v>8400000</v>
      </c>
      <c r="M19536" s="2" t="s">
        <v>20</v>
      </c>
      <c r="N19536" s="4" t="s">
        <v>21</v>
      </c>
    </row>
    <row r="19537" spans="1:14" x14ac:dyDescent="0.25">
      <c r="A19537" s="1" t="s">
        <v>371</v>
      </c>
      <c r="B19537" s="2" t="s">
        <v>278</v>
      </c>
      <c r="C19537" s="2" t="s">
        <v>279</v>
      </c>
      <c r="D19537" s="2" t="s">
        <v>280</v>
      </c>
      <c r="E19537" s="2" t="s">
        <v>15341</v>
      </c>
      <c r="F19537" s="2">
        <v>80111501</v>
      </c>
      <c r="G19537" s="2" t="s">
        <v>19</v>
      </c>
      <c r="H19537" s="2">
        <v>1</v>
      </c>
      <c r="I19537" s="2">
        <v>8</v>
      </c>
      <c r="J19537" s="2">
        <v>10</v>
      </c>
      <c r="K19537" s="2">
        <v>1</v>
      </c>
      <c r="L19537" s="3">
        <v>19200000</v>
      </c>
      <c r="M19537" s="2" t="s">
        <v>20</v>
      </c>
      <c r="N19537" s="4" t="s">
        <v>21</v>
      </c>
    </row>
    <row r="19538" spans="1:14" x14ac:dyDescent="0.25">
      <c r="A19538" s="1" t="s">
        <v>371</v>
      </c>
      <c r="B19538" s="2" t="s">
        <v>278</v>
      </c>
      <c r="C19538" s="2" t="s">
        <v>279</v>
      </c>
      <c r="D19538" s="2" t="s">
        <v>280</v>
      </c>
      <c r="E19538" s="2" t="s">
        <v>15342</v>
      </c>
      <c r="F19538" s="2">
        <v>80111501</v>
      </c>
      <c r="G19538" s="2" t="s">
        <v>19</v>
      </c>
      <c r="H19538" s="2">
        <v>1</v>
      </c>
      <c r="I19538" s="2">
        <v>8</v>
      </c>
      <c r="J19538" s="2">
        <v>10</v>
      </c>
      <c r="K19538" s="2">
        <v>1</v>
      </c>
      <c r="L19538" s="3">
        <v>25600000</v>
      </c>
      <c r="M19538" s="2" t="s">
        <v>20</v>
      </c>
      <c r="N19538" s="4" t="s">
        <v>21</v>
      </c>
    </row>
    <row r="19539" spans="1:14" x14ac:dyDescent="0.25">
      <c r="A19539" s="1" t="s">
        <v>371</v>
      </c>
      <c r="B19539" s="2" t="s">
        <v>278</v>
      </c>
      <c r="C19539" s="2" t="s">
        <v>279</v>
      </c>
      <c r="D19539" s="2" t="s">
        <v>280</v>
      </c>
      <c r="E19539" s="2" t="s">
        <v>15343</v>
      </c>
      <c r="F19539" s="2">
        <v>80111501</v>
      </c>
      <c r="G19539" s="2" t="s">
        <v>19</v>
      </c>
      <c r="H19539" s="2">
        <v>1</v>
      </c>
      <c r="I19539" s="2">
        <v>7</v>
      </c>
      <c r="J19539" s="2">
        <v>10</v>
      </c>
      <c r="K19539" s="2">
        <v>1</v>
      </c>
      <c r="L19539" s="3">
        <v>16800000</v>
      </c>
      <c r="M19539" s="2" t="s">
        <v>20</v>
      </c>
      <c r="N19539" s="4" t="s">
        <v>21</v>
      </c>
    </row>
    <row r="19540" spans="1:14" x14ac:dyDescent="0.25">
      <c r="A19540" s="1" t="s">
        <v>371</v>
      </c>
      <c r="B19540" s="2" t="s">
        <v>278</v>
      </c>
      <c r="C19540" s="2" t="s">
        <v>279</v>
      </c>
      <c r="D19540" s="2" t="s">
        <v>280</v>
      </c>
      <c r="E19540" s="2" t="s">
        <v>15344</v>
      </c>
      <c r="F19540" s="2">
        <v>80111501</v>
      </c>
      <c r="G19540" s="2" t="s">
        <v>19</v>
      </c>
      <c r="H19540" s="2">
        <v>1</v>
      </c>
      <c r="I19540" s="2">
        <v>8</v>
      </c>
      <c r="J19540" s="2">
        <v>10</v>
      </c>
      <c r="K19540" s="2">
        <v>1</v>
      </c>
      <c r="L19540" s="3">
        <v>19200000</v>
      </c>
      <c r="M19540" s="2" t="s">
        <v>20</v>
      </c>
      <c r="N19540" s="4" t="s">
        <v>21</v>
      </c>
    </row>
    <row r="19541" spans="1:14" x14ac:dyDescent="0.25">
      <c r="A19541" s="1" t="s">
        <v>371</v>
      </c>
      <c r="B19541" s="2" t="s">
        <v>278</v>
      </c>
      <c r="C19541" s="2" t="s">
        <v>279</v>
      </c>
      <c r="D19541" s="2" t="s">
        <v>280</v>
      </c>
      <c r="E19541" s="2" t="s">
        <v>15345</v>
      </c>
      <c r="F19541" s="2">
        <v>80111501</v>
      </c>
      <c r="G19541" s="2" t="s">
        <v>19</v>
      </c>
      <c r="H19541" s="2">
        <v>1</v>
      </c>
      <c r="I19541" s="2">
        <v>7</v>
      </c>
      <c r="J19541" s="2">
        <v>10</v>
      </c>
      <c r="K19541" s="2">
        <v>1</v>
      </c>
      <c r="L19541" s="3">
        <v>16800000</v>
      </c>
      <c r="M19541" s="2" t="s">
        <v>20</v>
      </c>
      <c r="N19541" s="4" t="s">
        <v>21</v>
      </c>
    </row>
    <row r="19542" spans="1:14" x14ac:dyDescent="0.25">
      <c r="A19542" s="1" t="s">
        <v>371</v>
      </c>
      <c r="B19542" s="2" t="s">
        <v>278</v>
      </c>
      <c r="C19542" s="2" t="s">
        <v>279</v>
      </c>
      <c r="D19542" s="2" t="s">
        <v>280</v>
      </c>
      <c r="E19542" s="2" t="s">
        <v>15346</v>
      </c>
      <c r="F19542" s="2">
        <v>80111601</v>
      </c>
      <c r="G19542" s="2" t="s">
        <v>19</v>
      </c>
      <c r="H19542" s="2">
        <v>1</v>
      </c>
      <c r="I19542" s="2">
        <v>8</v>
      </c>
      <c r="J19542" s="2">
        <v>10</v>
      </c>
      <c r="K19542" s="2">
        <v>1</v>
      </c>
      <c r="L19542" s="3">
        <v>14400000</v>
      </c>
      <c r="M19542" s="2" t="s">
        <v>20</v>
      </c>
      <c r="N19542" s="4" t="s">
        <v>21</v>
      </c>
    </row>
    <row r="19543" spans="1:14" x14ac:dyDescent="0.25">
      <c r="A19543" s="1" t="s">
        <v>371</v>
      </c>
      <c r="B19543" s="2" t="s">
        <v>278</v>
      </c>
      <c r="C19543" s="2" t="s">
        <v>279</v>
      </c>
      <c r="D19543" s="2" t="s">
        <v>280</v>
      </c>
      <c r="E19543" s="2" t="s">
        <v>15347</v>
      </c>
      <c r="F19543" s="2">
        <v>80111601</v>
      </c>
      <c r="G19543" s="2" t="s">
        <v>19</v>
      </c>
      <c r="H19543" s="2">
        <v>1</v>
      </c>
      <c r="I19543" s="2">
        <v>8</v>
      </c>
      <c r="J19543" s="2">
        <v>10</v>
      </c>
      <c r="K19543" s="2">
        <v>1</v>
      </c>
      <c r="L19543" s="3">
        <v>14400000</v>
      </c>
      <c r="M19543" s="2" t="s">
        <v>20</v>
      </c>
      <c r="N19543" s="4" t="s">
        <v>21</v>
      </c>
    </row>
    <row r="19544" spans="1:14" x14ac:dyDescent="0.25">
      <c r="A19544" s="1" t="s">
        <v>371</v>
      </c>
      <c r="B19544" s="2" t="s">
        <v>278</v>
      </c>
      <c r="C19544" s="2" t="s">
        <v>279</v>
      </c>
      <c r="D19544" s="2" t="s">
        <v>280</v>
      </c>
      <c r="E19544" s="2" t="s">
        <v>15348</v>
      </c>
      <c r="F19544" s="2">
        <v>80111604</v>
      </c>
      <c r="G19544" s="2" t="s">
        <v>19</v>
      </c>
      <c r="H19544" s="2">
        <v>1</v>
      </c>
      <c r="I19544" s="2">
        <v>8</v>
      </c>
      <c r="J19544" s="2">
        <v>10</v>
      </c>
      <c r="K19544" s="2">
        <v>1</v>
      </c>
      <c r="L19544" s="3">
        <v>14865859</v>
      </c>
      <c r="M19544" s="2" t="s">
        <v>20</v>
      </c>
      <c r="N19544" s="4" t="s">
        <v>21</v>
      </c>
    </row>
    <row r="19545" spans="1:14" x14ac:dyDescent="0.25">
      <c r="A19545" s="1" t="s">
        <v>371</v>
      </c>
      <c r="B19545" s="2" t="s">
        <v>278</v>
      </c>
      <c r="C19545" s="2" t="s">
        <v>279</v>
      </c>
      <c r="D19545" s="2" t="s">
        <v>280</v>
      </c>
      <c r="E19545" s="2" t="s">
        <v>15349</v>
      </c>
      <c r="F19545" s="2">
        <v>80111501</v>
      </c>
      <c r="G19545" s="2" t="s">
        <v>19</v>
      </c>
      <c r="H19545" s="2">
        <v>1</v>
      </c>
      <c r="I19545" s="2">
        <v>6</v>
      </c>
      <c r="J19545" s="2">
        <v>10</v>
      </c>
      <c r="K19545" s="2">
        <v>1</v>
      </c>
      <c r="L19545" s="3">
        <v>14400000</v>
      </c>
      <c r="M19545" s="2" t="s">
        <v>20</v>
      </c>
      <c r="N19545" s="4" t="s">
        <v>21</v>
      </c>
    </row>
    <row r="19546" spans="1:14" x14ac:dyDescent="0.25">
      <c r="A19546" s="1" t="s">
        <v>371</v>
      </c>
      <c r="B19546" s="2" t="s">
        <v>278</v>
      </c>
      <c r="C19546" s="2" t="s">
        <v>279</v>
      </c>
      <c r="D19546" s="2" t="s">
        <v>280</v>
      </c>
      <c r="E19546" s="2" t="s">
        <v>15350</v>
      </c>
      <c r="F19546" s="2">
        <v>80111501</v>
      </c>
      <c r="G19546" s="2" t="s">
        <v>19</v>
      </c>
      <c r="H19546" s="2">
        <v>1</v>
      </c>
      <c r="I19546" s="2">
        <v>7</v>
      </c>
      <c r="J19546" s="2">
        <v>10</v>
      </c>
      <c r="K19546" s="2">
        <v>1</v>
      </c>
      <c r="L19546" s="3">
        <v>19600000</v>
      </c>
      <c r="M19546" s="2" t="s">
        <v>20</v>
      </c>
      <c r="N19546" s="4" t="s">
        <v>21</v>
      </c>
    </row>
    <row r="19547" spans="1:14" x14ac:dyDescent="0.25">
      <c r="A19547" s="1" t="s">
        <v>371</v>
      </c>
      <c r="B19547" s="2" t="s">
        <v>278</v>
      </c>
      <c r="C19547" s="2" t="s">
        <v>279</v>
      </c>
      <c r="D19547" s="2" t="s">
        <v>280</v>
      </c>
      <c r="E19547" s="2" t="s">
        <v>15351</v>
      </c>
      <c r="F19547" s="2">
        <v>80111501</v>
      </c>
      <c r="G19547" s="2" t="s">
        <v>19</v>
      </c>
      <c r="H19547" s="2">
        <v>2</v>
      </c>
      <c r="I19547" s="2">
        <v>9</v>
      </c>
      <c r="J19547" s="2">
        <v>10</v>
      </c>
      <c r="K19547" s="2">
        <v>1</v>
      </c>
      <c r="L19547" s="3">
        <v>31500000</v>
      </c>
      <c r="M19547" s="2" t="s">
        <v>20</v>
      </c>
      <c r="N19547" s="4" t="s">
        <v>21</v>
      </c>
    </row>
    <row r="19548" spans="1:14" x14ac:dyDescent="0.25">
      <c r="A19548" s="1" t="s">
        <v>371</v>
      </c>
      <c r="B19548" s="2" t="s">
        <v>278</v>
      </c>
      <c r="C19548" s="2" t="s">
        <v>279</v>
      </c>
      <c r="D19548" s="2" t="s">
        <v>280</v>
      </c>
      <c r="E19548" s="2" t="s">
        <v>15352</v>
      </c>
      <c r="F19548" s="2">
        <v>80111501</v>
      </c>
      <c r="G19548" s="2" t="s">
        <v>19</v>
      </c>
      <c r="H19548" s="2">
        <v>2</v>
      </c>
      <c r="I19548" s="2">
        <v>9</v>
      </c>
      <c r="J19548" s="2">
        <v>10</v>
      </c>
      <c r="K19548" s="2">
        <v>1</v>
      </c>
      <c r="L19548" s="3">
        <v>31500000</v>
      </c>
      <c r="M19548" s="2" t="s">
        <v>20</v>
      </c>
      <c r="N19548" s="4" t="s">
        <v>21</v>
      </c>
    </row>
    <row r="19549" spans="1:14" x14ac:dyDescent="0.25">
      <c r="A19549" s="1" t="s">
        <v>371</v>
      </c>
      <c r="B19549" s="2" t="s">
        <v>278</v>
      </c>
      <c r="C19549" s="2" t="s">
        <v>279</v>
      </c>
      <c r="D19549" s="2" t="s">
        <v>280</v>
      </c>
      <c r="E19549" s="2" t="s">
        <v>15353</v>
      </c>
      <c r="F19549" s="2">
        <v>80111501</v>
      </c>
      <c r="G19549" s="2" t="s">
        <v>19</v>
      </c>
      <c r="H19549" s="2">
        <v>2</v>
      </c>
      <c r="I19549" s="2">
        <v>9</v>
      </c>
      <c r="J19549" s="2">
        <v>10</v>
      </c>
      <c r="K19549" s="2">
        <v>1</v>
      </c>
      <c r="L19549" s="3">
        <v>18300000</v>
      </c>
      <c r="M19549" s="2" t="s">
        <v>20</v>
      </c>
      <c r="N19549" s="4" t="s">
        <v>21</v>
      </c>
    </row>
    <row r="19550" spans="1:14" x14ac:dyDescent="0.25">
      <c r="A19550" s="1" t="s">
        <v>371</v>
      </c>
      <c r="B19550" s="2" t="s">
        <v>278</v>
      </c>
      <c r="C19550" s="2" t="s">
        <v>279</v>
      </c>
      <c r="D19550" s="2" t="s">
        <v>280</v>
      </c>
      <c r="E19550" s="2" t="s">
        <v>15353</v>
      </c>
      <c r="F19550" s="2">
        <v>80111501</v>
      </c>
      <c r="G19550" s="2" t="s">
        <v>19</v>
      </c>
      <c r="H19550" s="2">
        <v>2</v>
      </c>
      <c r="I19550" s="2">
        <v>9</v>
      </c>
      <c r="J19550" s="2">
        <v>16</v>
      </c>
      <c r="K19550" s="2">
        <v>1</v>
      </c>
      <c r="L19550" s="3">
        <v>13200000</v>
      </c>
      <c r="M19550" s="2" t="s">
        <v>20</v>
      </c>
      <c r="N19550" s="4" t="s">
        <v>21</v>
      </c>
    </row>
    <row r="19551" spans="1:14" x14ac:dyDescent="0.25">
      <c r="A19551" s="1" t="s">
        <v>371</v>
      </c>
      <c r="B19551" s="2" t="s">
        <v>278</v>
      </c>
      <c r="C19551" s="2" t="s">
        <v>279</v>
      </c>
      <c r="D19551" s="2" t="s">
        <v>280</v>
      </c>
      <c r="E19551" s="2" t="s">
        <v>15354</v>
      </c>
      <c r="F19551" s="2">
        <v>80111501</v>
      </c>
      <c r="G19551" s="2" t="s">
        <v>19</v>
      </c>
      <c r="H19551" s="2">
        <v>2</v>
      </c>
      <c r="I19551" s="2">
        <v>9</v>
      </c>
      <c r="J19551" s="2">
        <v>16</v>
      </c>
      <c r="K19551" s="2">
        <v>1</v>
      </c>
      <c r="L19551" s="3">
        <v>36000000</v>
      </c>
      <c r="M19551" s="2" t="s">
        <v>20</v>
      </c>
      <c r="N19551" s="4" t="s">
        <v>21</v>
      </c>
    </row>
    <row r="19552" spans="1:14" x14ac:dyDescent="0.25">
      <c r="A19552" s="1" t="s">
        <v>371</v>
      </c>
      <c r="B19552" s="2" t="s">
        <v>278</v>
      </c>
      <c r="C19552" s="2" t="s">
        <v>279</v>
      </c>
      <c r="D19552" s="2" t="s">
        <v>280</v>
      </c>
      <c r="E19552" s="2" t="s">
        <v>15355</v>
      </c>
      <c r="F19552" s="2">
        <v>80111501</v>
      </c>
      <c r="G19552" s="2" t="s">
        <v>19</v>
      </c>
      <c r="H19552" s="2">
        <v>2</v>
      </c>
      <c r="I19552" s="2">
        <v>9</v>
      </c>
      <c r="J19552" s="2">
        <v>16</v>
      </c>
      <c r="K19552" s="2">
        <v>1</v>
      </c>
      <c r="L19552" s="3">
        <v>28800000</v>
      </c>
      <c r="M19552" s="2" t="s">
        <v>20</v>
      </c>
      <c r="N19552" s="4" t="s">
        <v>21</v>
      </c>
    </row>
    <row r="19553" spans="1:14" x14ac:dyDescent="0.25">
      <c r="A19553" s="1" t="s">
        <v>371</v>
      </c>
      <c r="B19553" s="2" t="s">
        <v>278</v>
      </c>
      <c r="C19553" s="2" t="s">
        <v>279</v>
      </c>
      <c r="D19553" s="2" t="s">
        <v>280</v>
      </c>
      <c r="E19553" s="2" t="s">
        <v>15356</v>
      </c>
      <c r="F19553" s="2">
        <v>80111501</v>
      </c>
      <c r="G19553" s="2" t="s">
        <v>19</v>
      </c>
      <c r="H19553" s="2">
        <v>2</v>
      </c>
      <c r="I19553" s="2">
        <v>9</v>
      </c>
      <c r="J19553" s="2">
        <v>16</v>
      </c>
      <c r="K19553" s="2">
        <v>1</v>
      </c>
      <c r="L19553" s="3">
        <v>28800000</v>
      </c>
      <c r="M19553" s="2" t="s">
        <v>20</v>
      </c>
      <c r="N19553" s="4" t="s">
        <v>21</v>
      </c>
    </row>
    <row r="19554" spans="1:14" x14ac:dyDescent="0.25">
      <c r="A19554" s="1" t="s">
        <v>371</v>
      </c>
      <c r="B19554" s="2" t="s">
        <v>278</v>
      </c>
      <c r="C19554" s="2" t="s">
        <v>279</v>
      </c>
      <c r="D19554" s="2" t="s">
        <v>280</v>
      </c>
      <c r="E19554" s="2" t="s">
        <v>15357</v>
      </c>
      <c r="F19554" s="2">
        <v>80111501</v>
      </c>
      <c r="G19554" s="2" t="s">
        <v>19</v>
      </c>
      <c r="H19554" s="2">
        <v>2</v>
      </c>
      <c r="I19554" s="2">
        <v>9</v>
      </c>
      <c r="J19554" s="2">
        <v>16</v>
      </c>
      <c r="K19554" s="2">
        <v>1</v>
      </c>
      <c r="L19554" s="3">
        <v>28800000</v>
      </c>
      <c r="M19554" s="2" t="s">
        <v>20</v>
      </c>
      <c r="N19554" s="4" t="s">
        <v>21</v>
      </c>
    </row>
    <row r="19555" spans="1:14" x14ac:dyDescent="0.25">
      <c r="A19555" s="1" t="s">
        <v>371</v>
      </c>
      <c r="B19555" s="2" t="s">
        <v>278</v>
      </c>
      <c r="C19555" s="2" t="s">
        <v>279</v>
      </c>
      <c r="D19555" s="2" t="s">
        <v>280</v>
      </c>
      <c r="E19555" s="2" t="s">
        <v>15358</v>
      </c>
      <c r="F19555" s="2">
        <v>80111501</v>
      </c>
      <c r="G19555" s="2" t="s">
        <v>19</v>
      </c>
      <c r="H19555" s="2">
        <v>2</v>
      </c>
      <c r="I19555" s="2">
        <v>9</v>
      </c>
      <c r="J19555" s="2">
        <v>16</v>
      </c>
      <c r="K19555" s="2">
        <v>1</v>
      </c>
      <c r="L19555" s="3">
        <v>28800000</v>
      </c>
      <c r="M19555" s="2" t="s">
        <v>20</v>
      </c>
      <c r="N19555" s="4" t="s">
        <v>21</v>
      </c>
    </row>
    <row r="19556" spans="1:14" x14ac:dyDescent="0.25">
      <c r="A19556" s="1" t="s">
        <v>371</v>
      </c>
      <c r="B19556" s="2" t="s">
        <v>278</v>
      </c>
      <c r="C19556" s="2" t="s">
        <v>279</v>
      </c>
      <c r="D19556" s="2" t="s">
        <v>280</v>
      </c>
      <c r="E19556" s="2" t="s">
        <v>15346</v>
      </c>
      <c r="F19556" s="2">
        <v>80111501</v>
      </c>
      <c r="G19556" s="2" t="s">
        <v>19</v>
      </c>
      <c r="H19556" s="2">
        <v>4</v>
      </c>
      <c r="I19556" s="2">
        <v>1</v>
      </c>
      <c r="J19556" s="2">
        <v>16</v>
      </c>
      <c r="K19556" s="2">
        <v>1</v>
      </c>
      <c r="L19556" s="3">
        <v>1800000</v>
      </c>
      <c r="M19556" s="2" t="s">
        <v>20</v>
      </c>
      <c r="N19556" s="4" t="s">
        <v>21</v>
      </c>
    </row>
    <row r="19557" spans="1:14" x14ac:dyDescent="0.25">
      <c r="A19557" s="1" t="s">
        <v>371</v>
      </c>
      <c r="B19557" s="2" t="s">
        <v>278</v>
      </c>
      <c r="C19557" s="2" t="s">
        <v>279</v>
      </c>
      <c r="D19557" s="2" t="s">
        <v>280</v>
      </c>
      <c r="E19557" s="2" t="s">
        <v>15347</v>
      </c>
      <c r="F19557" s="2">
        <v>80111601</v>
      </c>
      <c r="G19557" s="2" t="s">
        <v>19</v>
      </c>
      <c r="H19557" s="2">
        <v>4</v>
      </c>
      <c r="I19557" s="2">
        <v>1</v>
      </c>
      <c r="J19557" s="2">
        <v>16</v>
      </c>
      <c r="K19557" s="2">
        <v>1</v>
      </c>
      <c r="L19557" s="3">
        <v>1800000</v>
      </c>
      <c r="M19557" s="2" t="s">
        <v>20</v>
      </c>
      <c r="N19557" s="4" t="s">
        <v>21</v>
      </c>
    </row>
    <row r="19558" spans="1:14" x14ac:dyDescent="0.25">
      <c r="A19558" s="1" t="s">
        <v>371</v>
      </c>
      <c r="B19558" s="2" t="s">
        <v>278</v>
      </c>
      <c r="C19558" s="2" t="s">
        <v>279</v>
      </c>
      <c r="D19558" s="2" t="s">
        <v>280</v>
      </c>
      <c r="E19558" s="2" t="s">
        <v>15339</v>
      </c>
      <c r="F19558" s="2">
        <v>80111501</v>
      </c>
      <c r="G19558" s="2" t="s">
        <v>19</v>
      </c>
      <c r="H19558" s="2">
        <v>1</v>
      </c>
      <c r="I19558" s="2">
        <v>8</v>
      </c>
      <c r="J19558" s="2">
        <v>10</v>
      </c>
      <c r="K19558" s="2">
        <v>1</v>
      </c>
      <c r="L19558" s="3">
        <v>21000000</v>
      </c>
      <c r="M19558" s="2" t="s">
        <v>20</v>
      </c>
      <c r="N19558" s="4" t="s">
        <v>21</v>
      </c>
    </row>
    <row r="19559" spans="1:14" x14ac:dyDescent="0.25">
      <c r="A19559" s="1" t="s">
        <v>371</v>
      </c>
      <c r="B19559" s="2" t="s">
        <v>278</v>
      </c>
      <c r="C19559" s="2" t="s">
        <v>279</v>
      </c>
      <c r="D19559" s="2" t="s">
        <v>280</v>
      </c>
      <c r="E19559" s="2" t="s">
        <v>15340</v>
      </c>
      <c r="F19559" s="2">
        <v>80111501</v>
      </c>
      <c r="G19559" s="2" t="s">
        <v>19</v>
      </c>
      <c r="H19559" s="2">
        <v>1</v>
      </c>
      <c r="I19559" s="2">
        <v>9</v>
      </c>
      <c r="J19559" s="2">
        <v>10</v>
      </c>
      <c r="K19559" s="2">
        <v>1</v>
      </c>
      <c r="L19559" s="3">
        <v>16800000</v>
      </c>
      <c r="M19559" s="2" t="s">
        <v>20</v>
      </c>
      <c r="N19559" s="4" t="s">
        <v>21</v>
      </c>
    </row>
    <row r="19560" spans="1:14" x14ac:dyDescent="0.25">
      <c r="A19560" s="1" t="s">
        <v>371</v>
      </c>
      <c r="B19560" s="2" t="s">
        <v>278</v>
      </c>
      <c r="C19560" s="2" t="s">
        <v>279</v>
      </c>
      <c r="D19560" s="2" t="s">
        <v>280</v>
      </c>
      <c r="E19560" s="2" t="s">
        <v>15337</v>
      </c>
      <c r="F19560" s="2">
        <v>80111501</v>
      </c>
      <c r="G19560" s="2" t="s">
        <v>19</v>
      </c>
      <c r="H19560" s="2">
        <v>1</v>
      </c>
      <c r="I19560" s="2">
        <v>8</v>
      </c>
      <c r="J19560" s="2">
        <v>10</v>
      </c>
      <c r="K19560" s="2">
        <v>1</v>
      </c>
      <c r="L19560" s="3">
        <v>21000000</v>
      </c>
      <c r="M19560" s="2" t="s">
        <v>20</v>
      </c>
      <c r="N19560" s="4" t="s">
        <v>21</v>
      </c>
    </row>
    <row r="19561" spans="1:14" x14ac:dyDescent="0.25">
      <c r="A19561" s="1" t="s">
        <v>371</v>
      </c>
      <c r="B19561" s="2" t="s">
        <v>278</v>
      </c>
      <c r="C19561" s="2" t="s">
        <v>279</v>
      </c>
      <c r="D19561" s="2" t="s">
        <v>280</v>
      </c>
      <c r="E19561" s="2" t="s">
        <v>15341</v>
      </c>
      <c r="F19561" s="2">
        <v>80111501</v>
      </c>
      <c r="G19561" s="2" t="s">
        <v>19</v>
      </c>
      <c r="H19561" s="2">
        <v>1</v>
      </c>
      <c r="I19561" s="2">
        <v>8</v>
      </c>
      <c r="J19561" s="2">
        <v>16</v>
      </c>
      <c r="K19561" s="2">
        <v>1</v>
      </c>
      <c r="L19561" s="3">
        <v>2400000</v>
      </c>
      <c r="M19561" s="2" t="s">
        <v>20</v>
      </c>
      <c r="N19561" s="4" t="s">
        <v>21</v>
      </c>
    </row>
    <row r="19562" spans="1:14" x14ac:dyDescent="0.25">
      <c r="A19562" s="1" t="s">
        <v>371</v>
      </c>
      <c r="B19562" s="2" t="s">
        <v>278</v>
      </c>
      <c r="C19562" s="2" t="s">
        <v>279</v>
      </c>
      <c r="D19562" s="2" t="s">
        <v>280</v>
      </c>
      <c r="E19562" s="2" t="s">
        <v>15348</v>
      </c>
      <c r="F19562" s="2">
        <v>80111604</v>
      </c>
      <c r="G19562" s="2" t="s">
        <v>19</v>
      </c>
      <c r="H19562" s="2">
        <v>1</v>
      </c>
      <c r="I19562" s="2">
        <v>8</v>
      </c>
      <c r="J19562" s="2">
        <v>16</v>
      </c>
      <c r="K19562" s="2">
        <v>1</v>
      </c>
      <c r="L19562" s="3">
        <v>1334141</v>
      </c>
      <c r="M19562" s="2" t="s">
        <v>20</v>
      </c>
      <c r="N19562" s="4" t="s">
        <v>21</v>
      </c>
    </row>
    <row r="19563" spans="1:14" x14ac:dyDescent="0.25">
      <c r="A19563" s="1" t="s">
        <v>371</v>
      </c>
      <c r="B19563" s="2" t="s">
        <v>278</v>
      </c>
      <c r="C19563" s="2" t="s">
        <v>279</v>
      </c>
      <c r="D19563" s="2" t="s">
        <v>280</v>
      </c>
      <c r="E19563" s="2" t="s">
        <v>15344</v>
      </c>
      <c r="F19563" s="2">
        <v>80111501</v>
      </c>
      <c r="G19563" s="2" t="s">
        <v>19</v>
      </c>
      <c r="H19563" s="2">
        <v>9</v>
      </c>
      <c r="I19563" s="2">
        <v>2</v>
      </c>
      <c r="J19563" s="2">
        <v>16</v>
      </c>
      <c r="K19563" s="2">
        <v>1</v>
      </c>
      <c r="L19563" s="3">
        <v>2400000</v>
      </c>
      <c r="M19563" s="2" t="s">
        <v>20</v>
      </c>
      <c r="N19563" s="4" t="s">
        <v>21</v>
      </c>
    </row>
    <row r="19564" spans="1:14" x14ac:dyDescent="0.25">
      <c r="A19564" s="1" t="s">
        <v>371</v>
      </c>
      <c r="B19564" s="2" t="s">
        <v>278</v>
      </c>
      <c r="C19564" s="2" t="s">
        <v>279</v>
      </c>
      <c r="D19564" s="2" t="s">
        <v>280</v>
      </c>
      <c r="E19564" s="2" t="s">
        <v>15344</v>
      </c>
      <c r="F19564" s="2">
        <v>80111501</v>
      </c>
      <c r="G19564" s="2" t="s">
        <v>19</v>
      </c>
      <c r="H19564" s="2">
        <v>11</v>
      </c>
      <c r="I19564" s="2">
        <v>1</v>
      </c>
      <c r="J19564" s="2">
        <v>16</v>
      </c>
      <c r="K19564" s="2">
        <v>1</v>
      </c>
      <c r="L19564" s="3">
        <v>2400000</v>
      </c>
      <c r="M19564" s="2" t="s">
        <v>20</v>
      </c>
      <c r="N19564" s="4" t="s">
        <v>21</v>
      </c>
    </row>
    <row r="19565" spans="1:14" x14ac:dyDescent="0.25">
      <c r="A19565" s="1" t="s">
        <v>371</v>
      </c>
      <c r="B19565" s="2" t="s">
        <v>151</v>
      </c>
      <c r="C19565" s="2" t="s">
        <v>159</v>
      </c>
      <c r="D19565" s="2" t="s">
        <v>160</v>
      </c>
      <c r="E19565" s="2" t="s">
        <v>15359</v>
      </c>
      <c r="F19565" s="2">
        <v>81112501</v>
      </c>
      <c r="G19565" s="2" t="s">
        <v>19</v>
      </c>
      <c r="H19565" s="2">
        <v>7</v>
      </c>
      <c r="I19565" s="2">
        <v>12</v>
      </c>
      <c r="J19565" s="2">
        <v>10</v>
      </c>
      <c r="K19565" s="2">
        <v>1</v>
      </c>
      <c r="L19565" s="3">
        <v>38184640</v>
      </c>
      <c r="M19565" s="2" t="s">
        <v>20</v>
      </c>
      <c r="N19565" s="4" t="s">
        <v>21</v>
      </c>
    </row>
    <row r="19566" spans="1:14" x14ac:dyDescent="0.25">
      <c r="A19566" s="1" t="s">
        <v>371</v>
      </c>
      <c r="B19566" s="2" t="s">
        <v>151</v>
      </c>
      <c r="C19566" s="2" t="s">
        <v>159</v>
      </c>
      <c r="D19566" s="2" t="s">
        <v>160</v>
      </c>
      <c r="E19566" s="2" t="s">
        <v>15360</v>
      </c>
      <c r="F19566" s="2">
        <v>81111902</v>
      </c>
      <c r="G19566" s="2" t="s">
        <v>19</v>
      </c>
      <c r="H19566" s="2">
        <v>2</v>
      </c>
      <c r="I19566" s="2">
        <v>10</v>
      </c>
      <c r="J19566" s="2">
        <v>10</v>
      </c>
      <c r="K19566" s="2">
        <v>1</v>
      </c>
      <c r="L19566" s="3">
        <v>21344000</v>
      </c>
      <c r="M19566" s="2" t="s">
        <v>20</v>
      </c>
      <c r="N19566" s="4" t="s">
        <v>21</v>
      </c>
    </row>
    <row r="19567" spans="1:14" x14ac:dyDescent="0.25">
      <c r="A19567" s="1" t="s">
        <v>371</v>
      </c>
      <c r="B19567" s="2" t="s">
        <v>151</v>
      </c>
      <c r="C19567" s="2" t="s">
        <v>159</v>
      </c>
      <c r="D19567" s="2" t="s">
        <v>160</v>
      </c>
      <c r="E19567" s="2" t="s">
        <v>15361</v>
      </c>
      <c r="F19567" s="2">
        <v>81112003</v>
      </c>
      <c r="G19567" s="2" t="s">
        <v>19</v>
      </c>
      <c r="H19567" s="2">
        <v>3</v>
      </c>
      <c r="I19567" s="2">
        <v>9</v>
      </c>
      <c r="J19567" s="2">
        <v>10</v>
      </c>
      <c r="K19567" s="2">
        <v>1</v>
      </c>
      <c r="L19567" s="3">
        <v>900000</v>
      </c>
      <c r="M19567" s="2" t="s">
        <v>20</v>
      </c>
      <c r="N19567" s="4" t="s">
        <v>21</v>
      </c>
    </row>
    <row r="19568" spans="1:14" x14ac:dyDescent="0.25">
      <c r="A19568" s="1" t="s">
        <v>371</v>
      </c>
      <c r="B19568" s="2" t="s">
        <v>151</v>
      </c>
      <c r="C19568" s="2" t="s">
        <v>2829</v>
      </c>
      <c r="D19568" s="2" t="s">
        <v>17979</v>
      </c>
      <c r="E19568" s="2" t="s">
        <v>15362</v>
      </c>
      <c r="F19568" s="2">
        <v>78131804</v>
      </c>
      <c r="G19568" s="2" t="s">
        <v>490</v>
      </c>
      <c r="H19568" s="2">
        <v>1</v>
      </c>
      <c r="I19568" s="2">
        <v>10</v>
      </c>
      <c r="J19568" s="2">
        <v>10</v>
      </c>
      <c r="K19568" s="2">
        <v>1</v>
      </c>
      <c r="L19568" s="3">
        <v>2400000</v>
      </c>
      <c r="M19568" s="2" t="s">
        <v>20</v>
      </c>
      <c r="N19568" s="4" t="s">
        <v>17384</v>
      </c>
    </row>
    <row r="19569" spans="1:14" x14ac:dyDescent="0.25">
      <c r="A19569" s="1" t="s">
        <v>371</v>
      </c>
      <c r="B19569" s="2" t="s">
        <v>151</v>
      </c>
      <c r="C19569" s="2" t="s">
        <v>2829</v>
      </c>
      <c r="D19569" s="2" t="s">
        <v>17979</v>
      </c>
      <c r="E19569" s="2" t="s">
        <v>15363</v>
      </c>
      <c r="F19569" s="2">
        <v>78131804</v>
      </c>
      <c r="G19569" s="2" t="s">
        <v>490</v>
      </c>
      <c r="H19569" s="2">
        <v>8</v>
      </c>
      <c r="I19569" s="2">
        <v>2</v>
      </c>
      <c r="J19569" s="2">
        <v>10</v>
      </c>
      <c r="K19569" s="2">
        <v>1</v>
      </c>
      <c r="L19569" s="3">
        <v>387464</v>
      </c>
      <c r="M19569" s="2" t="s">
        <v>20</v>
      </c>
      <c r="N19569" s="4" t="s">
        <v>17384</v>
      </c>
    </row>
    <row r="19570" spans="1:14" x14ac:dyDescent="0.25">
      <c r="A19570" s="1" t="s">
        <v>371</v>
      </c>
      <c r="B19570" s="2" t="s">
        <v>181</v>
      </c>
      <c r="C19570" s="2" t="s">
        <v>2837</v>
      </c>
      <c r="D19570" s="2" t="s">
        <v>17980</v>
      </c>
      <c r="E19570" s="2" t="s">
        <v>15364</v>
      </c>
      <c r="F19570" s="2">
        <v>92121504</v>
      </c>
      <c r="G19570" s="2" t="s">
        <v>490</v>
      </c>
      <c r="H19570" s="2">
        <v>1</v>
      </c>
      <c r="I19570" s="2">
        <v>8</v>
      </c>
      <c r="J19570" s="2">
        <v>10</v>
      </c>
      <c r="K19570" s="2">
        <v>1</v>
      </c>
      <c r="L19570" s="3">
        <v>30822907</v>
      </c>
      <c r="M19570" s="2" t="s">
        <v>20</v>
      </c>
      <c r="N19570" s="4" t="s">
        <v>17384</v>
      </c>
    </row>
    <row r="19571" spans="1:14" x14ac:dyDescent="0.25">
      <c r="A19571" s="1" t="s">
        <v>371</v>
      </c>
      <c r="B19571" s="2" t="s">
        <v>181</v>
      </c>
      <c r="C19571" s="2" t="s">
        <v>2837</v>
      </c>
      <c r="D19571" s="2" t="s">
        <v>17980</v>
      </c>
      <c r="E19571" s="2" t="s">
        <v>15365</v>
      </c>
      <c r="F19571" s="2">
        <v>92121504</v>
      </c>
      <c r="G19571" s="2" t="s">
        <v>490</v>
      </c>
      <c r="H19571" s="2">
        <v>8</v>
      </c>
      <c r="I19571" s="2">
        <v>2</v>
      </c>
      <c r="J19571" s="2">
        <v>10</v>
      </c>
      <c r="K19571" s="2">
        <v>1</v>
      </c>
      <c r="L19571" s="3">
        <v>6040876</v>
      </c>
      <c r="M19571" s="2" t="s">
        <v>20</v>
      </c>
      <c r="N19571" s="4" t="s">
        <v>17384</v>
      </c>
    </row>
    <row r="19572" spans="1:14" x14ac:dyDescent="0.25">
      <c r="A19572" s="1" t="s">
        <v>371</v>
      </c>
      <c r="B19572" s="2" t="s">
        <v>181</v>
      </c>
      <c r="C19572" s="2" t="s">
        <v>182</v>
      </c>
      <c r="D19572" s="2" t="s">
        <v>183</v>
      </c>
      <c r="E19572" s="2" t="s">
        <v>15366</v>
      </c>
      <c r="F19572" s="2">
        <v>76111501</v>
      </c>
      <c r="G19572" s="2" t="s">
        <v>490</v>
      </c>
      <c r="H19572" s="2">
        <v>1</v>
      </c>
      <c r="I19572" s="2">
        <v>10</v>
      </c>
      <c r="J19572" s="2">
        <v>10</v>
      </c>
      <c r="K19572" s="2">
        <v>1</v>
      </c>
      <c r="L19572" s="3">
        <v>54280400</v>
      </c>
      <c r="M19572" s="2" t="s">
        <v>20</v>
      </c>
      <c r="N19572" s="4" t="s">
        <v>17384</v>
      </c>
    </row>
    <row r="19573" spans="1:14" x14ac:dyDescent="0.25">
      <c r="A19573" s="1" t="s">
        <v>371</v>
      </c>
      <c r="B19573" s="2" t="s">
        <v>181</v>
      </c>
      <c r="C19573" s="2" t="s">
        <v>182</v>
      </c>
      <c r="D19573" s="2" t="s">
        <v>183</v>
      </c>
      <c r="E19573" s="2" t="s">
        <v>15367</v>
      </c>
      <c r="F19573" s="2">
        <v>76111501</v>
      </c>
      <c r="G19573" s="2" t="s">
        <v>490</v>
      </c>
      <c r="H19573" s="2">
        <v>8</v>
      </c>
      <c r="I19573" s="2">
        <v>2</v>
      </c>
      <c r="J19573" s="2">
        <v>10</v>
      </c>
      <c r="K19573" s="2">
        <v>1</v>
      </c>
      <c r="L19573" s="3">
        <v>11148688</v>
      </c>
      <c r="M19573" s="2" t="s">
        <v>20</v>
      </c>
      <c r="N19573" s="4" t="s">
        <v>17384</v>
      </c>
    </row>
    <row r="19574" spans="1:14" x14ac:dyDescent="0.25">
      <c r="A19574" s="1" t="s">
        <v>371</v>
      </c>
      <c r="B19574" s="2" t="s">
        <v>181</v>
      </c>
      <c r="C19574" s="2" t="s">
        <v>321</v>
      </c>
      <c r="D19574" s="2" t="s">
        <v>322</v>
      </c>
      <c r="E19574" s="2" t="s">
        <v>15368</v>
      </c>
      <c r="F19574" s="2">
        <v>82121701</v>
      </c>
      <c r="G19574" s="2" t="s">
        <v>490</v>
      </c>
      <c r="H19574" s="2">
        <v>1</v>
      </c>
      <c r="I19574" s="2">
        <v>10</v>
      </c>
      <c r="J19574" s="2">
        <v>10</v>
      </c>
      <c r="K19574" s="2">
        <v>1</v>
      </c>
      <c r="L19574" s="3">
        <v>1108649</v>
      </c>
      <c r="M19574" s="2" t="s">
        <v>20</v>
      </c>
      <c r="N19574" s="4" t="s">
        <v>17384</v>
      </c>
    </row>
    <row r="19575" spans="1:14" x14ac:dyDescent="0.25">
      <c r="A19575" s="1" t="s">
        <v>371</v>
      </c>
      <c r="B19575" s="2" t="s">
        <v>181</v>
      </c>
      <c r="C19575" s="2" t="s">
        <v>321</v>
      </c>
      <c r="D19575" s="2" t="s">
        <v>322</v>
      </c>
      <c r="E19575" s="2" t="s">
        <v>15369</v>
      </c>
      <c r="F19575" s="2">
        <v>82121503</v>
      </c>
      <c r="G19575" s="2" t="s">
        <v>490</v>
      </c>
      <c r="H19575" s="2">
        <v>1</v>
      </c>
      <c r="I19575" s="2">
        <v>10</v>
      </c>
      <c r="J19575" s="2">
        <v>10</v>
      </c>
      <c r="K19575" s="2">
        <v>1</v>
      </c>
      <c r="L19575" s="3">
        <v>1620400</v>
      </c>
      <c r="M19575" s="2" t="s">
        <v>20</v>
      </c>
      <c r="N19575" s="4" t="s">
        <v>17384</v>
      </c>
    </row>
    <row r="19576" spans="1:14" x14ac:dyDescent="0.25">
      <c r="A19576" s="1" t="s">
        <v>371</v>
      </c>
      <c r="B19576" s="2" t="s">
        <v>181</v>
      </c>
      <c r="C19576" s="2" t="s">
        <v>321</v>
      </c>
      <c r="D19576" s="2" t="s">
        <v>322</v>
      </c>
      <c r="E19576" s="2" t="s">
        <v>15370</v>
      </c>
      <c r="F19576" s="2">
        <v>82121701</v>
      </c>
      <c r="G19576" s="2" t="s">
        <v>490</v>
      </c>
      <c r="H19576" s="2">
        <v>8</v>
      </c>
      <c r="I19576" s="2">
        <v>2</v>
      </c>
      <c r="J19576" s="2">
        <v>10</v>
      </c>
      <c r="K19576" s="2">
        <v>1</v>
      </c>
      <c r="L19576" s="3">
        <v>299880</v>
      </c>
      <c r="M19576" s="2" t="s">
        <v>20</v>
      </c>
      <c r="N19576" s="4" t="s">
        <v>17384</v>
      </c>
    </row>
    <row r="19577" spans="1:14" x14ac:dyDescent="0.25">
      <c r="A19577" s="1" t="s">
        <v>371</v>
      </c>
      <c r="B19577" s="2" t="s">
        <v>181</v>
      </c>
      <c r="C19577" s="2" t="s">
        <v>321</v>
      </c>
      <c r="D19577" s="2" t="s">
        <v>322</v>
      </c>
      <c r="E19577" s="2" t="s">
        <v>15371</v>
      </c>
      <c r="F19577" s="2">
        <v>82121503</v>
      </c>
      <c r="G19577" s="2" t="s">
        <v>490</v>
      </c>
      <c r="H19577" s="2">
        <v>8</v>
      </c>
      <c r="I19577" s="2">
        <v>2</v>
      </c>
      <c r="J19577" s="2">
        <v>10</v>
      </c>
      <c r="K19577" s="2">
        <v>1</v>
      </c>
      <c r="L19577" s="3">
        <v>618800</v>
      </c>
      <c r="M19577" s="2" t="s">
        <v>20</v>
      </c>
      <c r="N19577" s="4" t="s">
        <v>17384</v>
      </c>
    </row>
    <row r="19578" spans="1:14" x14ac:dyDescent="0.25">
      <c r="A19578" s="1" t="s">
        <v>371</v>
      </c>
      <c r="B19578" s="2" t="s">
        <v>162</v>
      </c>
      <c r="C19578" s="2" t="s">
        <v>459</v>
      </c>
      <c r="D19578" s="2" t="s">
        <v>17869</v>
      </c>
      <c r="E19578" s="2" t="s">
        <v>15372</v>
      </c>
      <c r="F19578" s="2">
        <v>72101516</v>
      </c>
      <c r="G19578" s="2" t="s">
        <v>490</v>
      </c>
      <c r="H19578" s="2">
        <v>3</v>
      </c>
      <c r="I19578" s="2">
        <v>8</v>
      </c>
      <c r="J19578" s="2">
        <v>10</v>
      </c>
      <c r="K19578" s="2">
        <v>1</v>
      </c>
      <c r="L19578" s="3">
        <v>48000</v>
      </c>
      <c r="M19578" s="2" t="s">
        <v>20</v>
      </c>
      <c r="N19578" s="4" t="s">
        <v>21</v>
      </c>
    </row>
    <row r="19579" spans="1:14" x14ac:dyDescent="0.25">
      <c r="A19579" s="1" t="s">
        <v>371</v>
      </c>
      <c r="B19579" s="2" t="s">
        <v>162</v>
      </c>
      <c r="C19579" s="2" t="s">
        <v>459</v>
      </c>
      <c r="D19579" s="2" t="s">
        <v>17869</v>
      </c>
      <c r="E19579" s="2" t="s">
        <v>15373</v>
      </c>
      <c r="F19579" s="2">
        <v>72101516</v>
      </c>
      <c r="G19579" s="2" t="s">
        <v>490</v>
      </c>
      <c r="H19579" s="2">
        <v>3</v>
      </c>
      <c r="I19579" s="2">
        <v>8</v>
      </c>
      <c r="J19579" s="2">
        <v>10</v>
      </c>
      <c r="K19579" s="2">
        <v>1</v>
      </c>
      <c r="L19579" s="3">
        <v>14000</v>
      </c>
      <c r="M19579" s="2" t="s">
        <v>20</v>
      </c>
      <c r="N19579" s="4" t="s">
        <v>21</v>
      </c>
    </row>
    <row r="19580" spans="1:14" x14ac:dyDescent="0.25">
      <c r="A19580" s="1" t="s">
        <v>371</v>
      </c>
      <c r="B19580" s="2" t="s">
        <v>162</v>
      </c>
      <c r="C19580" s="2" t="s">
        <v>459</v>
      </c>
      <c r="D19580" s="2" t="s">
        <v>17869</v>
      </c>
      <c r="E19580" s="2" t="s">
        <v>15374</v>
      </c>
      <c r="F19580" s="2">
        <v>72101516</v>
      </c>
      <c r="G19580" s="2" t="s">
        <v>490</v>
      </c>
      <c r="H19580" s="2">
        <v>3</v>
      </c>
      <c r="I19580" s="2">
        <v>8</v>
      </c>
      <c r="J19580" s="2">
        <v>10</v>
      </c>
      <c r="K19580" s="2">
        <v>1</v>
      </c>
      <c r="L19580" s="3">
        <v>35000</v>
      </c>
      <c r="M19580" s="2" t="s">
        <v>20</v>
      </c>
      <c r="N19580" s="4" t="s">
        <v>21</v>
      </c>
    </row>
    <row r="19581" spans="1:14" x14ac:dyDescent="0.25">
      <c r="A19581" s="1" t="s">
        <v>371</v>
      </c>
      <c r="B19581" s="2" t="s">
        <v>162</v>
      </c>
      <c r="C19581" s="2" t="s">
        <v>459</v>
      </c>
      <c r="D19581" s="2" t="s">
        <v>17869</v>
      </c>
      <c r="E19581" s="2" t="s">
        <v>15375</v>
      </c>
      <c r="F19581" s="2">
        <v>72101516</v>
      </c>
      <c r="G19581" s="2" t="s">
        <v>490</v>
      </c>
      <c r="H19581" s="2">
        <v>3</v>
      </c>
      <c r="I19581" s="2">
        <v>8</v>
      </c>
      <c r="J19581" s="2">
        <v>10</v>
      </c>
      <c r="K19581" s="2">
        <v>1</v>
      </c>
      <c r="L19581" s="3">
        <v>480000</v>
      </c>
      <c r="M19581" s="2" t="s">
        <v>20</v>
      </c>
      <c r="N19581" s="4" t="s">
        <v>21</v>
      </c>
    </row>
    <row r="19582" spans="1:14" x14ac:dyDescent="0.25">
      <c r="A19582" s="1" t="s">
        <v>371</v>
      </c>
      <c r="B19582" s="2" t="s">
        <v>2970</v>
      </c>
      <c r="C19582" s="2" t="s">
        <v>2971</v>
      </c>
      <c r="D19582" s="2" t="s">
        <v>17984</v>
      </c>
      <c r="E19582" s="2" t="s">
        <v>15376</v>
      </c>
      <c r="F19582" s="2" t="s">
        <v>15377</v>
      </c>
      <c r="G19582" s="2" t="s">
        <v>490</v>
      </c>
      <c r="H19582" s="2">
        <v>5</v>
      </c>
      <c r="I19582" s="2">
        <v>7</v>
      </c>
      <c r="J19582" s="2">
        <v>10</v>
      </c>
      <c r="K19582" s="2">
        <v>1</v>
      </c>
      <c r="L19582" s="3">
        <v>4100000</v>
      </c>
      <c r="M19582" s="2" t="s">
        <v>20</v>
      </c>
      <c r="N19582" s="4" t="s">
        <v>21</v>
      </c>
    </row>
    <row r="19583" spans="1:14" x14ac:dyDescent="0.25">
      <c r="A19583" s="1" t="s">
        <v>371</v>
      </c>
      <c r="B19583" s="2" t="s">
        <v>2970</v>
      </c>
      <c r="C19583" s="2" t="s">
        <v>2971</v>
      </c>
      <c r="D19583" s="2" t="s">
        <v>17984</v>
      </c>
      <c r="E19583" s="2" t="s">
        <v>15378</v>
      </c>
      <c r="F19583" s="2">
        <v>82121507</v>
      </c>
      <c r="G19583" s="2" t="s">
        <v>490</v>
      </c>
      <c r="H19583" s="2">
        <v>4</v>
      </c>
      <c r="I19583" s="2">
        <v>2</v>
      </c>
      <c r="J19583" s="2">
        <v>16</v>
      </c>
      <c r="K19583" s="2">
        <v>1</v>
      </c>
      <c r="L19583" s="3">
        <v>535500</v>
      </c>
      <c r="M19583" s="2" t="s">
        <v>20</v>
      </c>
      <c r="N19583" s="4" t="s">
        <v>21</v>
      </c>
    </row>
    <row r="19584" spans="1:14" x14ac:dyDescent="0.25">
      <c r="A19584" s="1" t="s">
        <v>371</v>
      </c>
      <c r="B19584" s="2" t="s">
        <v>2970</v>
      </c>
      <c r="C19584" s="2" t="s">
        <v>2971</v>
      </c>
      <c r="D19584" s="2" t="s">
        <v>17984</v>
      </c>
      <c r="E19584" s="2" t="s">
        <v>15379</v>
      </c>
      <c r="F19584" s="2">
        <v>82121507</v>
      </c>
      <c r="G19584" s="2" t="s">
        <v>490</v>
      </c>
      <c r="H19584" s="2">
        <v>4</v>
      </c>
      <c r="I19584" s="2">
        <v>2</v>
      </c>
      <c r="J19584" s="2">
        <v>16</v>
      </c>
      <c r="K19584" s="2">
        <v>1</v>
      </c>
      <c r="L19584" s="3">
        <v>1392300</v>
      </c>
      <c r="M19584" s="2" t="s">
        <v>20</v>
      </c>
      <c r="N19584" s="4" t="s">
        <v>21</v>
      </c>
    </row>
    <row r="19585" spans="1:14" x14ac:dyDescent="0.25">
      <c r="A19585" s="1" t="s">
        <v>371</v>
      </c>
      <c r="B19585" s="2" t="s">
        <v>340</v>
      </c>
      <c r="C19585" s="2" t="s">
        <v>341</v>
      </c>
      <c r="D19585" s="2" t="s">
        <v>342</v>
      </c>
      <c r="E19585" s="2" t="s">
        <v>15380</v>
      </c>
      <c r="F19585" s="2">
        <v>86111702</v>
      </c>
      <c r="G19585" s="2" t="s">
        <v>511</v>
      </c>
      <c r="H19585" s="2">
        <v>3</v>
      </c>
      <c r="I19585" s="2">
        <v>4</v>
      </c>
      <c r="J19585" s="2">
        <v>10</v>
      </c>
      <c r="K19585" s="2">
        <v>1</v>
      </c>
      <c r="L19585" s="3">
        <v>410750000</v>
      </c>
      <c r="M19585" s="2" t="s">
        <v>20</v>
      </c>
      <c r="N19585" s="4" t="s">
        <v>21</v>
      </c>
    </row>
    <row r="19586" spans="1:14" x14ac:dyDescent="0.25">
      <c r="A19586" s="1" t="s">
        <v>371</v>
      </c>
      <c r="B19586" s="2" t="s">
        <v>340</v>
      </c>
      <c r="C19586" s="2" t="s">
        <v>341</v>
      </c>
      <c r="D19586" s="2" t="s">
        <v>342</v>
      </c>
      <c r="E19586" s="2" t="s">
        <v>15381</v>
      </c>
      <c r="F19586" s="2">
        <v>86101700</v>
      </c>
      <c r="G19586" s="2" t="s">
        <v>19</v>
      </c>
      <c r="H19586" s="2">
        <v>4</v>
      </c>
      <c r="I19586" s="2">
        <v>6</v>
      </c>
      <c r="J19586" s="2">
        <v>10</v>
      </c>
      <c r="K19586" s="2">
        <v>1</v>
      </c>
      <c r="L19586" s="3">
        <v>74690350</v>
      </c>
      <c r="M19586" s="2" t="s">
        <v>20</v>
      </c>
      <c r="N19586" s="4" t="s">
        <v>21</v>
      </c>
    </row>
    <row r="19587" spans="1:14" x14ac:dyDescent="0.25">
      <c r="A19587" s="1" t="s">
        <v>371</v>
      </c>
      <c r="B19587" s="2" t="s">
        <v>353</v>
      </c>
      <c r="C19587" s="2" t="s">
        <v>353</v>
      </c>
      <c r="D19587" s="2" t="s">
        <v>354</v>
      </c>
      <c r="E19587" s="2" t="s">
        <v>15382</v>
      </c>
      <c r="F19587" s="2">
        <v>90111503</v>
      </c>
      <c r="G19587" s="2" t="s">
        <v>330</v>
      </c>
      <c r="H19587" s="2">
        <v>1</v>
      </c>
      <c r="I19587" s="2">
        <v>11</v>
      </c>
      <c r="J19587" s="2">
        <v>10</v>
      </c>
      <c r="K19587" s="2">
        <v>1</v>
      </c>
      <c r="L19587" s="3">
        <v>228000</v>
      </c>
      <c r="M19587" s="2" t="s">
        <v>20</v>
      </c>
      <c r="N19587" s="4" t="s">
        <v>21</v>
      </c>
    </row>
    <row r="19588" spans="1:14" x14ac:dyDescent="0.25">
      <c r="A19588" s="1" t="s">
        <v>371</v>
      </c>
      <c r="B19588" s="2" t="s">
        <v>353</v>
      </c>
      <c r="C19588" s="2" t="s">
        <v>353</v>
      </c>
      <c r="D19588" s="2" t="s">
        <v>354</v>
      </c>
      <c r="E19588" s="2" t="s">
        <v>15382</v>
      </c>
      <c r="F19588" s="2">
        <v>90111503</v>
      </c>
      <c r="G19588" s="2" t="s">
        <v>330</v>
      </c>
      <c r="H19588" s="2">
        <v>1</v>
      </c>
      <c r="I19588" s="2">
        <v>11</v>
      </c>
      <c r="J19588" s="2">
        <v>10</v>
      </c>
      <c r="K19588" s="2">
        <v>1</v>
      </c>
      <c r="L19588" s="3">
        <v>380000</v>
      </c>
      <c r="M19588" s="2" t="s">
        <v>20</v>
      </c>
      <c r="N19588" s="4" t="s">
        <v>21</v>
      </c>
    </row>
    <row r="19589" spans="1:14" x14ac:dyDescent="0.25">
      <c r="A19589" s="1" t="s">
        <v>371</v>
      </c>
      <c r="B19589" s="2" t="s">
        <v>353</v>
      </c>
      <c r="C19589" s="2" t="s">
        <v>353</v>
      </c>
      <c r="D19589" s="2" t="s">
        <v>354</v>
      </c>
      <c r="E19589" s="2" t="s">
        <v>15383</v>
      </c>
      <c r="F19589" s="2">
        <v>90111503</v>
      </c>
      <c r="G19589" s="2" t="s">
        <v>330</v>
      </c>
      <c r="H19589" s="2">
        <v>1</v>
      </c>
      <c r="I19589" s="2">
        <v>11</v>
      </c>
      <c r="J19589" s="2">
        <v>10</v>
      </c>
      <c r="K19589" s="2">
        <v>1</v>
      </c>
      <c r="L19589" s="3">
        <v>304000</v>
      </c>
      <c r="M19589" s="2" t="s">
        <v>20</v>
      </c>
      <c r="N19589" s="4" t="s">
        <v>21</v>
      </c>
    </row>
    <row r="19590" spans="1:14" x14ac:dyDescent="0.25">
      <c r="A19590" s="1" t="s">
        <v>371</v>
      </c>
      <c r="B19590" s="2" t="s">
        <v>353</v>
      </c>
      <c r="C19590" s="2" t="s">
        <v>353</v>
      </c>
      <c r="D19590" s="2" t="s">
        <v>354</v>
      </c>
      <c r="E19590" s="2" t="s">
        <v>15384</v>
      </c>
      <c r="F19590" s="2">
        <v>90111503</v>
      </c>
      <c r="G19590" s="2" t="s">
        <v>330</v>
      </c>
      <c r="H19590" s="2">
        <v>1</v>
      </c>
      <c r="I19590" s="2">
        <v>11</v>
      </c>
      <c r="J19590" s="2">
        <v>10</v>
      </c>
      <c r="K19590" s="2">
        <v>1</v>
      </c>
      <c r="L19590" s="3">
        <v>572000</v>
      </c>
      <c r="M19590" s="2" t="s">
        <v>20</v>
      </c>
      <c r="N19590" s="4" t="s">
        <v>21</v>
      </c>
    </row>
    <row r="19591" spans="1:14" x14ac:dyDescent="0.25">
      <c r="A19591" s="1" t="s">
        <v>371</v>
      </c>
      <c r="B19591" s="2" t="s">
        <v>353</v>
      </c>
      <c r="C19591" s="2" t="s">
        <v>353</v>
      </c>
      <c r="D19591" s="2" t="s">
        <v>354</v>
      </c>
      <c r="E19591" s="2" t="s">
        <v>15385</v>
      </c>
      <c r="F19591" s="2">
        <v>90111503</v>
      </c>
      <c r="G19591" s="2" t="s">
        <v>330</v>
      </c>
      <c r="H19591" s="2">
        <v>1</v>
      </c>
      <c r="I19591" s="2">
        <v>11</v>
      </c>
      <c r="J19591" s="2">
        <v>10</v>
      </c>
      <c r="K19591" s="2">
        <v>1</v>
      </c>
      <c r="L19591" s="3">
        <v>152000</v>
      </c>
      <c r="M19591" s="2" t="s">
        <v>20</v>
      </c>
      <c r="N19591" s="4" t="s">
        <v>21</v>
      </c>
    </row>
    <row r="19592" spans="1:14" x14ac:dyDescent="0.25">
      <c r="A19592" s="1" t="s">
        <v>371</v>
      </c>
      <c r="B19592" s="2" t="s">
        <v>353</v>
      </c>
      <c r="C19592" s="2" t="s">
        <v>353</v>
      </c>
      <c r="D19592" s="2" t="s">
        <v>354</v>
      </c>
      <c r="E19592" s="2" t="s">
        <v>15386</v>
      </c>
      <c r="F19592" s="2">
        <v>90111503</v>
      </c>
      <c r="G19592" s="2" t="s">
        <v>330</v>
      </c>
      <c r="H19592" s="2">
        <v>1</v>
      </c>
      <c r="I19592" s="2">
        <v>11</v>
      </c>
      <c r="J19592" s="2">
        <v>10</v>
      </c>
      <c r="K19592" s="2">
        <v>1</v>
      </c>
      <c r="L19592" s="3">
        <v>532000</v>
      </c>
      <c r="M19592" s="2" t="s">
        <v>20</v>
      </c>
      <c r="N19592" s="4" t="s">
        <v>21</v>
      </c>
    </row>
    <row r="19593" spans="1:14" x14ac:dyDescent="0.25">
      <c r="A19593" s="1" t="s">
        <v>371</v>
      </c>
      <c r="B19593" s="2" t="s">
        <v>353</v>
      </c>
      <c r="C19593" s="2" t="s">
        <v>353</v>
      </c>
      <c r="D19593" s="2" t="s">
        <v>354</v>
      </c>
      <c r="E19593" s="2" t="s">
        <v>15387</v>
      </c>
      <c r="F19593" s="2">
        <v>90111503</v>
      </c>
      <c r="G19593" s="2" t="s">
        <v>330</v>
      </c>
      <c r="H19593" s="2">
        <v>1</v>
      </c>
      <c r="I19593" s="2">
        <v>11</v>
      </c>
      <c r="J19593" s="2">
        <v>10</v>
      </c>
      <c r="K19593" s="2">
        <v>1</v>
      </c>
      <c r="L19593" s="3">
        <v>912000</v>
      </c>
      <c r="M19593" s="2" t="s">
        <v>20</v>
      </c>
      <c r="N19593" s="4" t="s">
        <v>21</v>
      </c>
    </row>
    <row r="19594" spans="1:14" x14ac:dyDescent="0.25">
      <c r="A19594" s="1" t="s">
        <v>371</v>
      </c>
      <c r="B19594" s="2" t="s">
        <v>353</v>
      </c>
      <c r="C19594" s="2" t="s">
        <v>353</v>
      </c>
      <c r="D19594" s="2" t="s">
        <v>354</v>
      </c>
      <c r="E19594" s="2" t="s">
        <v>15388</v>
      </c>
      <c r="F19594" s="2">
        <v>90111503</v>
      </c>
      <c r="G19594" s="2" t="s">
        <v>330</v>
      </c>
      <c r="H19594" s="2">
        <v>1</v>
      </c>
      <c r="I19594" s="2">
        <v>11</v>
      </c>
      <c r="J19594" s="2">
        <v>10</v>
      </c>
      <c r="K19594" s="2">
        <v>1</v>
      </c>
      <c r="L19594" s="3">
        <v>76000</v>
      </c>
      <c r="M19594" s="2" t="s">
        <v>20</v>
      </c>
      <c r="N19594" s="4" t="s">
        <v>21</v>
      </c>
    </row>
    <row r="19595" spans="1:14" x14ac:dyDescent="0.25">
      <c r="A19595" s="1" t="s">
        <v>371</v>
      </c>
      <c r="B19595" s="2" t="s">
        <v>353</v>
      </c>
      <c r="C19595" s="2" t="s">
        <v>353</v>
      </c>
      <c r="D19595" s="2" t="s">
        <v>354</v>
      </c>
      <c r="E19595" s="2" t="s">
        <v>15389</v>
      </c>
      <c r="F19595" s="2">
        <v>90111503</v>
      </c>
      <c r="G19595" s="2" t="s">
        <v>330</v>
      </c>
      <c r="H19595" s="2">
        <v>1</v>
      </c>
      <c r="I19595" s="2">
        <v>11</v>
      </c>
      <c r="J19595" s="2">
        <v>10</v>
      </c>
      <c r="K19595" s="2">
        <v>1</v>
      </c>
      <c r="L19595" s="3">
        <v>152000</v>
      </c>
      <c r="M19595" s="2" t="s">
        <v>20</v>
      </c>
      <c r="N19595" s="4" t="s">
        <v>21</v>
      </c>
    </row>
    <row r="19596" spans="1:14" x14ac:dyDescent="0.25">
      <c r="A19596" s="1" t="s">
        <v>371</v>
      </c>
      <c r="B19596" s="2" t="s">
        <v>353</v>
      </c>
      <c r="C19596" s="2" t="s">
        <v>353</v>
      </c>
      <c r="D19596" s="2" t="s">
        <v>354</v>
      </c>
      <c r="E19596" s="2" t="s">
        <v>15390</v>
      </c>
      <c r="F19596" s="2">
        <v>90111503</v>
      </c>
      <c r="G19596" s="2" t="s">
        <v>330</v>
      </c>
      <c r="H19596" s="2">
        <v>1</v>
      </c>
      <c r="I19596" s="2">
        <v>11</v>
      </c>
      <c r="J19596" s="2">
        <v>10</v>
      </c>
      <c r="K19596" s="2">
        <v>1</v>
      </c>
      <c r="L19596" s="3">
        <v>304000</v>
      </c>
      <c r="M19596" s="2" t="s">
        <v>20</v>
      </c>
      <c r="N19596" s="4" t="s">
        <v>21</v>
      </c>
    </row>
    <row r="19597" spans="1:14" x14ac:dyDescent="0.25">
      <c r="A19597" s="1" t="s">
        <v>371</v>
      </c>
      <c r="B19597" s="2" t="s">
        <v>353</v>
      </c>
      <c r="C19597" s="2" t="s">
        <v>353</v>
      </c>
      <c r="D19597" s="2" t="s">
        <v>354</v>
      </c>
      <c r="E19597" s="2" t="s">
        <v>15391</v>
      </c>
      <c r="F19597" s="2">
        <v>90111503</v>
      </c>
      <c r="G19597" s="2" t="s">
        <v>330</v>
      </c>
      <c r="H19597" s="2">
        <v>1</v>
      </c>
      <c r="I19597" s="2">
        <v>11</v>
      </c>
      <c r="J19597" s="2">
        <v>10</v>
      </c>
      <c r="K19597" s="2">
        <v>1</v>
      </c>
      <c r="L19597" s="3">
        <v>152000</v>
      </c>
      <c r="M19597" s="2" t="s">
        <v>20</v>
      </c>
      <c r="N19597" s="4" t="s">
        <v>21</v>
      </c>
    </row>
    <row r="19598" spans="1:14" x14ac:dyDescent="0.25">
      <c r="A19598" s="1" t="s">
        <v>371</v>
      </c>
      <c r="B19598" s="2" t="s">
        <v>353</v>
      </c>
      <c r="C19598" s="2" t="s">
        <v>353</v>
      </c>
      <c r="D19598" s="2" t="s">
        <v>354</v>
      </c>
      <c r="E19598" s="2" t="s">
        <v>15388</v>
      </c>
      <c r="F19598" s="2">
        <v>90111503</v>
      </c>
      <c r="G19598" s="2" t="s">
        <v>330</v>
      </c>
      <c r="H19598" s="2">
        <v>1</v>
      </c>
      <c r="I19598" s="2">
        <v>11</v>
      </c>
      <c r="J19598" s="2">
        <v>10</v>
      </c>
      <c r="K19598" s="2">
        <v>1</v>
      </c>
      <c r="L19598" s="3">
        <v>76000</v>
      </c>
      <c r="M19598" s="2" t="s">
        <v>20</v>
      </c>
      <c r="N19598" s="4" t="s">
        <v>21</v>
      </c>
    </row>
    <row r="19599" spans="1:14" x14ac:dyDescent="0.25">
      <c r="A19599" s="1" t="s">
        <v>371</v>
      </c>
      <c r="B19599" s="2" t="s">
        <v>353</v>
      </c>
      <c r="C19599" s="2" t="s">
        <v>353</v>
      </c>
      <c r="D19599" s="2" t="s">
        <v>354</v>
      </c>
      <c r="E19599" s="2" t="s">
        <v>15391</v>
      </c>
      <c r="F19599" s="2">
        <v>90111503</v>
      </c>
      <c r="G19599" s="2" t="s">
        <v>330</v>
      </c>
      <c r="H19599" s="2">
        <v>1</v>
      </c>
      <c r="I19599" s="2">
        <v>11</v>
      </c>
      <c r="J19599" s="2">
        <v>10</v>
      </c>
      <c r="K19599" s="2">
        <v>1</v>
      </c>
      <c r="L19599" s="3">
        <v>304000</v>
      </c>
      <c r="M19599" s="2" t="s">
        <v>20</v>
      </c>
      <c r="N19599" s="4" t="s">
        <v>21</v>
      </c>
    </row>
    <row r="19600" spans="1:14" x14ac:dyDescent="0.25">
      <c r="A19600" s="1" t="s">
        <v>371</v>
      </c>
      <c r="B19600" s="2" t="s">
        <v>353</v>
      </c>
      <c r="C19600" s="2" t="s">
        <v>353</v>
      </c>
      <c r="D19600" s="2" t="s">
        <v>354</v>
      </c>
      <c r="E19600" s="2" t="s">
        <v>15391</v>
      </c>
      <c r="F19600" s="2">
        <v>90111503</v>
      </c>
      <c r="G19600" s="2" t="s">
        <v>330</v>
      </c>
      <c r="H19600" s="2">
        <v>1</v>
      </c>
      <c r="I19600" s="2">
        <v>11</v>
      </c>
      <c r="J19600" s="2">
        <v>10</v>
      </c>
      <c r="K19600" s="2">
        <v>1</v>
      </c>
      <c r="L19600" s="3">
        <v>228000</v>
      </c>
      <c r="M19600" s="2" t="s">
        <v>20</v>
      </c>
      <c r="N19600" s="4" t="s">
        <v>21</v>
      </c>
    </row>
    <row r="19601" spans="1:14" x14ac:dyDescent="0.25">
      <c r="A19601" s="1" t="s">
        <v>371</v>
      </c>
      <c r="B19601" s="2" t="s">
        <v>353</v>
      </c>
      <c r="C19601" s="2" t="s">
        <v>353</v>
      </c>
      <c r="D19601" s="2" t="s">
        <v>354</v>
      </c>
      <c r="E19601" s="2" t="s">
        <v>15390</v>
      </c>
      <c r="F19601" s="2">
        <v>90111503</v>
      </c>
      <c r="G19601" s="2" t="s">
        <v>330</v>
      </c>
      <c r="H19601" s="2">
        <v>1</v>
      </c>
      <c r="I19601" s="2">
        <v>11</v>
      </c>
      <c r="J19601" s="2">
        <v>10</v>
      </c>
      <c r="K19601" s="2">
        <v>1</v>
      </c>
      <c r="L19601" s="3">
        <v>114000</v>
      </c>
      <c r="M19601" s="2" t="s">
        <v>20</v>
      </c>
      <c r="N19601" s="4" t="s">
        <v>21</v>
      </c>
    </row>
    <row r="19602" spans="1:14" x14ac:dyDescent="0.25">
      <c r="A19602" s="1" t="s">
        <v>371</v>
      </c>
      <c r="B19602" s="2" t="s">
        <v>353</v>
      </c>
      <c r="C19602" s="2" t="s">
        <v>353</v>
      </c>
      <c r="D19602" s="2" t="s">
        <v>354</v>
      </c>
      <c r="E19602" s="2" t="s">
        <v>15390</v>
      </c>
      <c r="F19602" s="2">
        <v>90111503</v>
      </c>
      <c r="G19602" s="2" t="s">
        <v>330</v>
      </c>
      <c r="H19602" s="2">
        <v>1</v>
      </c>
      <c r="I19602" s="2">
        <v>11</v>
      </c>
      <c r="J19602" s="2">
        <v>10</v>
      </c>
      <c r="K19602" s="2">
        <v>1</v>
      </c>
      <c r="L19602" s="3">
        <v>532000</v>
      </c>
      <c r="M19602" s="2" t="s">
        <v>20</v>
      </c>
      <c r="N19602" s="4" t="s">
        <v>21</v>
      </c>
    </row>
    <row r="19603" spans="1:14" x14ac:dyDescent="0.25">
      <c r="A19603" s="1" t="s">
        <v>371</v>
      </c>
      <c r="B19603" s="2" t="s">
        <v>353</v>
      </c>
      <c r="C19603" s="2" t="s">
        <v>353</v>
      </c>
      <c r="D19603" s="2" t="s">
        <v>354</v>
      </c>
      <c r="E19603" s="2" t="s">
        <v>15390</v>
      </c>
      <c r="F19603" s="2">
        <v>90111503</v>
      </c>
      <c r="G19603" s="2" t="s">
        <v>330</v>
      </c>
      <c r="H19603" s="2">
        <v>1</v>
      </c>
      <c r="I19603" s="2">
        <v>11</v>
      </c>
      <c r="J19603" s="2">
        <v>10</v>
      </c>
      <c r="K19603" s="2">
        <v>1</v>
      </c>
      <c r="L19603" s="3">
        <v>76000</v>
      </c>
      <c r="M19603" s="2" t="s">
        <v>20</v>
      </c>
      <c r="N19603" s="4" t="s">
        <v>21</v>
      </c>
    </row>
    <row r="19604" spans="1:14" x14ac:dyDescent="0.25">
      <c r="A19604" s="1" t="s">
        <v>371</v>
      </c>
      <c r="B19604" s="2" t="s">
        <v>353</v>
      </c>
      <c r="C19604" s="2" t="s">
        <v>353</v>
      </c>
      <c r="D19604" s="2" t="s">
        <v>354</v>
      </c>
      <c r="E19604" s="2" t="s">
        <v>15390</v>
      </c>
      <c r="F19604" s="2">
        <v>90111503</v>
      </c>
      <c r="G19604" s="2" t="s">
        <v>330</v>
      </c>
      <c r="H19604" s="2">
        <v>1</v>
      </c>
      <c r="I19604" s="2">
        <v>11</v>
      </c>
      <c r="J19604" s="2">
        <v>10</v>
      </c>
      <c r="K19604" s="2">
        <v>1</v>
      </c>
      <c r="L19604" s="3">
        <v>76000</v>
      </c>
      <c r="M19604" s="2" t="s">
        <v>20</v>
      </c>
      <c r="N19604" s="4" t="s">
        <v>21</v>
      </c>
    </row>
    <row r="19605" spans="1:14" x14ac:dyDescent="0.25">
      <c r="A19605" s="1" t="s">
        <v>371</v>
      </c>
      <c r="B19605" s="2" t="s">
        <v>353</v>
      </c>
      <c r="C19605" s="2" t="s">
        <v>353</v>
      </c>
      <c r="D19605" s="2" t="s">
        <v>354</v>
      </c>
      <c r="E19605" s="2" t="s">
        <v>15392</v>
      </c>
      <c r="F19605" s="2">
        <v>90111503</v>
      </c>
      <c r="G19605" s="2" t="s">
        <v>330</v>
      </c>
      <c r="H19605" s="2">
        <v>1</v>
      </c>
      <c r="I19605" s="2">
        <v>11</v>
      </c>
      <c r="J19605" s="2">
        <v>10</v>
      </c>
      <c r="K19605" s="2">
        <v>1</v>
      </c>
      <c r="L19605" s="3">
        <v>76000</v>
      </c>
      <c r="M19605" s="2" t="s">
        <v>20</v>
      </c>
      <c r="N19605" s="4" t="s">
        <v>21</v>
      </c>
    </row>
    <row r="19606" spans="1:14" x14ac:dyDescent="0.25">
      <c r="A19606" s="1" t="s">
        <v>371</v>
      </c>
      <c r="B19606" s="2" t="s">
        <v>353</v>
      </c>
      <c r="C19606" s="2" t="s">
        <v>353</v>
      </c>
      <c r="D19606" s="2" t="s">
        <v>354</v>
      </c>
      <c r="E19606" s="2" t="s">
        <v>15393</v>
      </c>
      <c r="F19606" s="2">
        <v>90111503</v>
      </c>
      <c r="G19606" s="2" t="s">
        <v>330</v>
      </c>
      <c r="H19606" s="2">
        <v>1</v>
      </c>
      <c r="I19606" s="2">
        <v>11</v>
      </c>
      <c r="J19606" s="2">
        <v>10</v>
      </c>
      <c r="K19606" s="2">
        <v>1</v>
      </c>
      <c r="L19606" s="3">
        <v>152000</v>
      </c>
      <c r="M19606" s="2" t="s">
        <v>20</v>
      </c>
      <c r="N19606" s="4" t="s">
        <v>21</v>
      </c>
    </row>
    <row r="19607" spans="1:14" x14ac:dyDescent="0.25">
      <c r="A19607" s="1" t="s">
        <v>371</v>
      </c>
      <c r="B19607" s="2" t="s">
        <v>353</v>
      </c>
      <c r="C19607" s="2" t="s">
        <v>353</v>
      </c>
      <c r="D19607" s="2" t="s">
        <v>354</v>
      </c>
      <c r="E19607" s="2" t="s">
        <v>15393</v>
      </c>
      <c r="F19607" s="2">
        <v>90111503</v>
      </c>
      <c r="G19607" s="2" t="s">
        <v>330</v>
      </c>
      <c r="H19607" s="2">
        <v>1</v>
      </c>
      <c r="I19607" s="2">
        <v>11</v>
      </c>
      <c r="J19607" s="2">
        <v>10</v>
      </c>
      <c r="K19607" s="2">
        <v>1</v>
      </c>
      <c r="L19607" s="3">
        <v>152000</v>
      </c>
      <c r="M19607" s="2" t="s">
        <v>20</v>
      </c>
      <c r="N19607" s="4" t="s">
        <v>21</v>
      </c>
    </row>
    <row r="19608" spans="1:14" x14ac:dyDescent="0.25">
      <c r="A19608" s="1" t="s">
        <v>371</v>
      </c>
      <c r="B19608" s="2" t="s">
        <v>353</v>
      </c>
      <c r="C19608" s="2" t="s">
        <v>353</v>
      </c>
      <c r="D19608" s="2" t="s">
        <v>354</v>
      </c>
      <c r="E19608" s="2" t="s">
        <v>15394</v>
      </c>
      <c r="F19608" s="2">
        <v>90111503</v>
      </c>
      <c r="G19608" s="2" t="s">
        <v>330</v>
      </c>
      <c r="H19608" s="2">
        <v>1</v>
      </c>
      <c r="I19608" s="2">
        <v>11</v>
      </c>
      <c r="J19608" s="2">
        <v>10</v>
      </c>
      <c r="K19608" s="2">
        <v>1</v>
      </c>
      <c r="L19608" s="3">
        <v>76000</v>
      </c>
      <c r="M19608" s="2" t="s">
        <v>20</v>
      </c>
      <c r="N19608" s="4" t="s">
        <v>21</v>
      </c>
    </row>
    <row r="19609" spans="1:14" x14ac:dyDescent="0.25">
      <c r="A19609" s="1" t="s">
        <v>371</v>
      </c>
      <c r="B19609" s="2" t="s">
        <v>353</v>
      </c>
      <c r="C19609" s="2" t="s">
        <v>353</v>
      </c>
      <c r="D19609" s="2" t="s">
        <v>354</v>
      </c>
      <c r="E19609" s="2" t="s">
        <v>15390</v>
      </c>
      <c r="F19609" s="2">
        <v>90111503</v>
      </c>
      <c r="G19609" s="2" t="s">
        <v>330</v>
      </c>
      <c r="H19609" s="2">
        <v>1</v>
      </c>
      <c r="I19609" s="2">
        <v>11</v>
      </c>
      <c r="J19609" s="2">
        <v>10</v>
      </c>
      <c r="K19609" s="2">
        <v>1</v>
      </c>
      <c r="L19609" s="3">
        <v>228000</v>
      </c>
      <c r="M19609" s="2" t="s">
        <v>20</v>
      </c>
      <c r="N19609" s="4" t="s">
        <v>21</v>
      </c>
    </row>
    <row r="19610" spans="1:14" x14ac:dyDescent="0.25">
      <c r="A19610" s="1" t="s">
        <v>371</v>
      </c>
      <c r="B19610" s="2" t="s">
        <v>353</v>
      </c>
      <c r="C19610" s="2" t="s">
        <v>353</v>
      </c>
      <c r="D19610" s="2" t="s">
        <v>354</v>
      </c>
      <c r="E19610" s="2" t="s">
        <v>15390</v>
      </c>
      <c r="F19610" s="2">
        <v>90111503</v>
      </c>
      <c r="G19610" s="2" t="s">
        <v>330</v>
      </c>
      <c r="H19610" s="2">
        <v>1</v>
      </c>
      <c r="I19610" s="2">
        <v>11</v>
      </c>
      <c r="J19610" s="2">
        <v>10</v>
      </c>
      <c r="K19610" s="2">
        <v>1</v>
      </c>
      <c r="L19610" s="3">
        <v>76000</v>
      </c>
      <c r="M19610" s="2" t="s">
        <v>20</v>
      </c>
      <c r="N19610" s="4" t="s">
        <v>21</v>
      </c>
    </row>
    <row r="19611" spans="1:14" x14ac:dyDescent="0.25">
      <c r="A19611" s="1" t="s">
        <v>371</v>
      </c>
      <c r="B19611" s="2" t="s">
        <v>353</v>
      </c>
      <c r="C19611" s="2" t="s">
        <v>353</v>
      </c>
      <c r="D19611" s="2" t="s">
        <v>354</v>
      </c>
      <c r="E19611" s="2" t="s">
        <v>15382</v>
      </c>
      <c r="F19611" s="2">
        <v>90111503</v>
      </c>
      <c r="G19611" s="2" t="s">
        <v>330</v>
      </c>
      <c r="H19611" s="2">
        <v>1</v>
      </c>
      <c r="I19611" s="2">
        <v>11</v>
      </c>
      <c r="J19611" s="2">
        <v>10</v>
      </c>
      <c r="K19611" s="2">
        <v>1</v>
      </c>
      <c r="L19611" s="3">
        <v>304000</v>
      </c>
      <c r="M19611" s="2" t="s">
        <v>20</v>
      </c>
      <c r="N19611" s="4" t="s">
        <v>21</v>
      </c>
    </row>
    <row r="19612" spans="1:14" x14ac:dyDescent="0.25">
      <c r="A19612" s="1" t="s">
        <v>371</v>
      </c>
      <c r="B19612" s="2" t="s">
        <v>353</v>
      </c>
      <c r="C19612" s="2" t="s">
        <v>353</v>
      </c>
      <c r="D19612" s="2" t="s">
        <v>354</v>
      </c>
      <c r="E19612" s="2" t="s">
        <v>15382</v>
      </c>
      <c r="F19612" s="2">
        <v>90111503</v>
      </c>
      <c r="G19612" s="2" t="s">
        <v>330</v>
      </c>
      <c r="H19612" s="2">
        <v>1</v>
      </c>
      <c r="I19612" s="2">
        <v>11</v>
      </c>
      <c r="J19612" s="2">
        <v>10</v>
      </c>
      <c r="K19612" s="2">
        <v>1</v>
      </c>
      <c r="L19612" s="3">
        <v>152000</v>
      </c>
      <c r="M19612" s="2" t="s">
        <v>20</v>
      </c>
      <c r="N19612" s="4" t="s">
        <v>21</v>
      </c>
    </row>
    <row r="19613" spans="1:14" x14ac:dyDescent="0.25">
      <c r="A19613" s="1" t="s">
        <v>371</v>
      </c>
      <c r="B19613" s="2" t="s">
        <v>353</v>
      </c>
      <c r="C19613" s="2" t="s">
        <v>353</v>
      </c>
      <c r="D19613" s="2" t="s">
        <v>354</v>
      </c>
      <c r="E19613" s="2" t="s">
        <v>15382</v>
      </c>
      <c r="F19613" s="2">
        <v>90111503</v>
      </c>
      <c r="G19613" s="2" t="s">
        <v>330</v>
      </c>
      <c r="H19613" s="2">
        <v>1</v>
      </c>
      <c r="I19613" s="2">
        <v>11</v>
      </c>
      <c r="J19613" s="2">
        <v>10</v>
      </c>
      <c r="K19613" s="2">
        <v>1</v>
      </c>
      <c r="L19613" s="3">
        <v>190000</v>
      </c>
      <c r="M19613" s="2" t="s">
        <v>20</v>
      </c>
      <c r="N19613" s="4" t="s">
        <v>21</v>
      </c>
    </row>
    <row r="19614" spans="1:14" x14ac:dyDescent="0.25">
      <c r="A19614" s="1" t="s">
        <v>371</v>
      </c>
      <c r="B19614" s="2" t="s">
        <v>353</v>
      </c>
      <c r="C19614" s="2" t="s">
        <v>353</v>
      </c>
      <c r="D19614" s="2" t="s">
        <v>354</v>
      </c>
      <c r="E19614" s="2" t="s">
        <v>15382</v>
      </c>
      <c r="F19614" s="2">
        <v>90111503</v>
      </c>
      <c r="G19614" s="2" t="s">
        <v>330</v>
      </c>
      <c r="H19614" s="2">
        <v>1</v>
      </c>
      <c r="I19614" s="2">
        <v>11</v>
      </c>
      <c r="J19614" s="2">
        <v>10</v>
      </c>
      <c r="K19614" s="2">
        <v>1</v>
      </c>
      <c r="L19614" s="3">
        <v>76000</v>
      </c>
      <c r="M19614" s="2" t="s">
        <v>20</v>
      </c>
      <c r="N19614" s="4" t="s">
        <v>21</v>
      </c>
    </row>
    <row r="19615" spans="1:14" x14ac:dyDescent="0.25">
      <c r="A19615" s="1" t="s">
        <v>371</v>
      </c>
      <c r="B19615" s="2" t="s">
        <v>353</v>
      </c>
      <c r="C19615" s="2" t="s">
        <v>353</v>
      </c>
      <c r="D19615" s="2" t="s">
        <v>354</v>
      </c>
      <c r="E19615" s="2" t="s">
        <v>15395</v>
      </c>
      <c r="F19615" s="2">
        <v>90111503</v>
      </c>
      <c r="G19615" s="2" t="s">
        <v>330</v>
      </c>
      <c r="H19615" s="2">
        <v>1</v>
      </c>
      <c r="I19615" s="2">
        <v>11</v>
      </c>
      <c r="J19615" s="2">
        <v>10</v>
      </c>
      <c r="K19615" s="2">
        <v>1</v>
      </c>
      <c r="L19615" s="3">
        <v>76000</v>
      </c>
      <c r="M19615" s="2" t="s">
        <v>20</v>
      </c>
      <c r="N19615" s="4" t="s">
        <v>21</v>
      </c>
    </row>
    <row r="19616" spans="1:14" x14ac:dyDescent="0.25">
      <c r="A19616" s="1" t="s">
        <v>371</v>
      </c>
      <c r="B19616" s="2" t="s">
        <v>353</v>
      </c>
      <c r="C19616" s="2" t="s">
        <v>353</v>
      </c>
      <c r="D19616" s="2" t="s">
        <v>354</v>
      </c>
      <c r="E19616" s="2" t="s">
        <v>15396</v>
      </c>
      <c r="F19616" s="2">
        <v>90111503</v>
      </c>
      <c r="G19616" s="2" t="s">
        <v>330</v>
      </c>
      <c r="H19616" s="2">
        <v>1</v>
      </c>
      <c r="I19616" s="2">
        <v>11</v>
      </c>
      <c r="J19616" s="2">
        <v>10</v>
      </c>
      <c r="K19616" s="2">
        <v>1</v>
      </c>
      <c r="L19616" s="3">
        <v>304000</v>
      </c>
      <c r="M19616" s="2" t="s">
        <v>20</v>
      </c>
      <c r="N19616" s="4" t="s">
        <v>21</v>
      </c>
    </row>
    <row r="19617" spans="1:14" x14ac:dyDescent="0.25">
      <c r="A19617" s="1" t="s">
        <v>371</v>
      </c>
      <c r="B19617" s="2" t="s">
        <v>353</v>
      </c>
      <c r="C19617" s="2" t="s">
        <v>353</v>
      </c>
      <c r="D19617" s="2" t="s">
        <v>354</v>
      </c>
      <c r="E19617" s="2" t="s">
        <v>15397</v>
      </c>
      <c r="F19617" s="2">
        <v>90111503</v>
      </c>
      <c r="G19617" s="2" t="s">
        <v>330</v>
      </c>
      <c r="H19617" s="2">
        <v>1</v>
      </c>
      <c r="I19617" s="2">
        <v>11</v>
      </c>
      <c r="J19617" s="2">
        <v>10</v>
      </c>
      <c r="K19617" s="2">
        <v>1</v>
      </c>
      <c r="L19617" s="3">
        <v>228000</v>
      </c>
      <c r="M19617" s="2" t="s">
        <v>20</v>
      </c>
      <c r="N19617" s="4" t="s">
        <v>21</v>
      </c>
    </row>
    <row r="19618" spans="1:14" x14ac:dyDescent="0.25">
      <c r="A19618" s="1" t="s">
        <v>371</v>
      </c>
      <c r="B19618" s="2" t="s">
        <v>353</v>
      </c>
      <c r="C19618" s="2" t="s">
        <v>353</v>
      </c>
      <c r="D19618" s="2" t="s">
        <v>354</v>
      </c>
      <c r="E19618" s="2" t="s">
        <v>15397</v>
      </c>
      <c r="F19618" s="2">
        <v>90111503</v>
      </c>
      <c r="G19618" s="2" t="s">
        <v>330</v>
      </c>
      <c r="H19618" s="2">
        <v>1</v>
      </c>
      <c r="I19618" s="2">
        <v>11</v>
      </c>
      <c r="J19618" s="2">
        <v>10</v>
      </c>
      <c r="K19618" s="2">
        <v>1</v>
      </c>
      <c r="L19618" s="3">
        <v>228000</v>
      </c>
      <c r="M19618" s="2" t="s">
        <v>20</v>
      </c>
      <c r="N19618" s="4" t="s">
        <v>21</v>
      </c>
    </row>
    <row r="19619" spans="1:14" x14ac:dyDescent="0.25">
      <c r="A19619" s="1" t="s">
        <v>371</v>
      </c>
      <c r="B19619" s="2" t="s">
        <v>353</v>
      </c>
      <c r="C19619" s="2" t="s">
        <v>353</v>
      </c>
      <c r="D19619" s="2" t="s">
        <v>354</v>
      </c>
      <c r="E19619" s="2" t="s">
        <v>15397</v>
      </c>
      <c r="F19619" s="2">
        <v>90111503</v>
      </c>
      <c r="G19619" s="2" t="s">
        <v>330</v>
      </c>
      <c r="H19619" s="2">
        <v>1</v>
      </c>
      <c r="I19619" s="2">
        <v>11</v>
      </c>
      <c r="J19619" s="2">
        <v>10</v>
      </c>
      <c r="K19619" s="2">
        <v>1</v>
      </c>
      <c r="L19619" s="3">
        <v>228000</v>
      </c>
      <c r="M19619" s="2" t="s">
        <v>20</v>
      </c>
      <c r="N19619" s="4" t="s">
        <v>21</v>
      </c>
    </row>
    <row r="19620" spans="1:14" x14ac:dyDescent="0.25">
      <c r="A19620" s="1" t="s">
        <v>371</v>
      </c>
      <c r="B19620" s="2" t="s">
        <v>353</v>
      </c>
      <c r="C19620" s="2" t="s">
        <v>353</v>
      </c>
      <c r="D19620" s="2" t="s">
        <v>354</v>
      </c>
      <c r="E19620" s="2" t="s">
        <v>15397</v>
      </c>
      <c r="F19620" s="2">
        <v>90111503</v>
      </c>
      <c r="G19620" s="2" t="s">
        <v>330</v>
      </c>
      <c r="H19620" s="2">
        <v>1</v>
      </c>
      <c r="I19620" s="2">
        <v>11</v>
      </c>
      <c r="J19620" s="2">
        <v>10</v>
      </c>
      <c r="K19620" s="2">
        <v>1</v>
      </c>
      <c r="L19620" s="3">
        <v>228000</v>
      </c>
      <c r="M19620" s="2" t="s">
        <v>20</v>
      </c>
      <c r="N19620" s="4" t="s">
        <v>21</v>
      </c>
    </row>
    <row r="19621" spans="1:14" x14ac:dyDescent="0.25">
      <c r="A19621" s="1" t="s">
        <v>371</v>
      </c>
      <c r="B19621" s="2" t="s">
        <v>353</v>
      </c>
      <c r="C19621" s="2" t="s">
        <v>353</v>
      </c>
      <c r="D19621" s="2" t="s">
        <v>354</v>
      </c>
      <c r="E19621" s="2" t="s">
        <v>15397</v>
      </c>
      <c r="F19621" s="2">
        <v>90111503</v>
      </c>
      <c r="G19621" s="2" t="s">
        <v>330</v>
      </c>
      <c r="H19621" s="2">
        <v>1</v>
      </c>
      <c r="I19621" s="2">
        <v>11</v>
      </c>
      <c r="J19621" s="2">
        <v>10</v>
      </c>
      <c r="K19621" s="2">
        <v>1</v>
      </c>
      <c r="L19621" s="3">
        <v>228000</v>
      </c>
      <c r="M19621" s="2" t="s">
        <v>20</v>
      </c>
      <c r="N19621" s="4" t="s">
        <v>21</v>
      </c>
    </row>
    <row r="19622" spans="1:14" x14ac:dyDescent="0.25">
      <c r="A19622" s="1" t="s">
        <v>371</v>
      </c>
      <c r="B19622" s="2" t="s">
        <v>353</v>
      </c>
      <c r="C19622" s="2" t="s">
        <v>353</v>
      </c>
      <c r="D19622" s="2" t="s">
        <v>354</v>
      </c>
      <c r="E19622" s="2" t="s">
        <v>15398</v>
      </c>
      <c r="F19622" s="2">
        <v>90111503</v>
      </c>
      <c r="G19622" s="2" t="s">
        <v>330</v>
      </c>
      <c r="H19622" s="2">
        <v>1</v>
      </c>
      <c r="I19622" s="2">
        <v>11</v>
      </c>
      <c r="J19622" s="2">
        <v>10</v>
      </c>
      <c r="K19622" s="2">
        <v>1</v>
      </c>
      <c r="L19622" s="3">
        <v>152000</v>
      </c>
      <c r="M19622" s="2" t="s">
        <v>20</v>
      </c>
      <c r="N19622" s="4" t="s">
        <v>21</v>
      </c>
    </row>
    <row r="19623" spans="1:14" x14ac:dyDescent="0.25">
      <c r="A19623" s="1" t="s">
        <v>17447</v>
      </c>
      <c r="B19623" s="2" t="s">
        <v>345</v>
      </c>
      <c r="C19623" s="2" t="s">
        <v>341</v>
      </c>
      <c r="D19623" s="2" t="s">
        <v>346</v>
      </c>
      <c r="E19623" s="2" t="s">
        <v>15380</v>
      </c>
      <c r="F19623" s="2">
        <v>86111702</v>
      </c>
      <c r="G19623" s="2" t="s">
        <v>19</v>
      </c>
      <c r="H19623" s="2">
        <v>3</v>
      </c>
      <c r="I19623" s="2">
        <v>6</v>
      </c>
      <c r="J19623" s="2">
        <v>11</v>
      </c>
      <c r="K19623" s="2">
        <v>1</v>
      </c>
      <c r="L19623" s="3">
        <v>900000000</v>
      </c>
      <c r="M19623" s="2" t="s">
        <v>20</v>
      </c>
      <c r="N19623" s="4" t="s">
        <v>21</v>
      </c>
    </row>
    <row r="19624" spans="1:14" x14ac:dyDescent="0.25">
      <c r="A19624" s="1" t="s">
        <v>369</v>
      </c>
      <c r="B19624" s="2" t="s">
        <v>353</v>
      </c>
      <c r="C19624" s="2" t="s">
        <v>353</v>
      </c>
      <c r="D19624" s="2" t="s">
        <v>354</v>
      </c>
      <c r="E19624" s="2" t="s">
        <v>13814</v>
      </c>
      <c r="F19624" s="2">
        <v>80111502</v>
      </c>
      <c r="G19624" s="2" t="s">
        <v>19</v>
      </c>
      <c r="H19624" s="2">
        <v>1</v>
      </c>
      <c r="I19624" s="2">
        <v>11</v>
      </c>
      <c r="J19624" s="2">
        <v>10</v>
      </c>
      <c r="K19624" s="2">
        <v>1</v>
      </c>
      <c r="L19624" s="3">
        <v>56904000</v>
      </c>
      <c r="M19624" s="2" t="s">
        <v>20</v>
      </c>
      <c r="N19624" s="4" t="s">
        <v>21</v>
      </c>
    </row>
    <row r="19625" spans="1:14" x14ac:dyDescent="0.25">
      <c r="A19625" s="1" t="s">
        <v>369</v>
      </c>
      <c r="B19625" s="2" t="s">
        <v>76</v>
      </c>
      <c r="C19625" s="2" t="s">
        <v>80</v>
      </c>
      <c r="D19625" s="2" t="s">
        <v>81</v>
      </c>
      <c r="E19625" s="2" t="s">
        <v>6456</v>
      </c>
      <c r="F19625" s="2">
        <v>51102700</v>
      </c>
      <c r="G19625" s="2" t="s">
        <v>490</v>
      </c>
      <c r="H19625" s="2">
        <v>2</v>
      </c>
      <c r="I19625" s="2">
        <v>10</v>
      </c>
      <c r="J19625" s="2">
        <v>10</v>
      </c>
      <c r="K19625" s="2">
        <v>109</v>
      </c>
      <c r="L19625" s="3">
        <v>1090000</v>
      </c>
      <c r="M19625" s="2" t="s">
        <v>0</v>
      </c>
      <c r="N19625" s="4" t="s">
        <v>21</v>
      </c>
    </row>
    <row r="19626" spans="1:14" x14ac:dyDescent="0.25">
      <c r="A19626" s="1" t="s">
        <v>369</v>
      </c>
      <c r="B19626" s="2" t="s">
        <v>408</v>
      </c>
      <c r="C19626" s="2" t="s">
        <v>1186</v>
      </c>
      <c r="D19626" s="2" t="s">
        <v>17937</v>
      </c>
      <c r="E19626" s="2" t="s">
        <v>13815</v>
      </c>
      <c r="F19626" s="2">
        <v>51102700</v>
      </c>
      <c r="G19626" s="2" t="s">
        <v>490</v>
      </c>
      <c r="H19626" s="2">
        <v>2</v>
      </c>
      <c r="I19626" s="2">
        <v>10</v>
      </c>
      <c r="J19626" s="2">
        <v>10</v>
      </c>
      <c r="K19626" s="2">
        <v>130</v>
      </c>
      <c r="L19626" s="3">
        <v>674830</v>
      </c>
      <c r="M19626" s="2" t="s">
        <v>0</v>
      </c>
      <c r="N19626" s="4" t="s">
        <v>21</v>
      </c>
    </row>
    <row r="19627" spans="1:14" x14ac:dyDescent="0.25">
      <c r="A19627" s="1" t="s">
        <v>369</v>
      </c>
      <c r="B19627" s="2" t="s">
        <v>76</v>
      </c>
      <c r="C19627" s="2" t="s">
        <v>80</v>
      </c>
      <c r="D19627" s="2" t="s">
        <v>81</v>
      </c>
      <c r="E19627" s="2" t="s">
        <v>13816</v>
      </c>
      <c r="F19627" s="2">
        <v>47131700</v>
      </c>
      <c r="G19627" s="2" t="s">
        <v>490</v>
      </c>
      <c r="H19627" s="2">
        <v>2</v>
      </c>
      <c r="I19627" s="2">
        <v>10</v>
      </c>
      <c r="J19627" s="2">
        <v>10</v>
      </c>
      <c r="K19627" s="2">
        <v>130</v>
      </c>
      <c r="L19627" s="3">
        <v>676000</v>
      </c>
      <c r="M19627" s="2" t="s">
        <v>0</v>
      </c>
      <c r="N19627" s="4" t="s">
        <v>21</v>
      </c>
    </row>
    <row r="19628" spans="1:14" x14ac:dyDescent="0.25">
      <c r="A19628" s="1" t="s">
        <v>369</v>
      </c>
      <c r="B19628" s="2" t="s">
        <v>622</v>
      </c>
      <c r="C19628" s="2" t="s">
        <v>622</v>
      </c>
      <c r="D19628" s="2" t="s">
        <v>17893</v>
      </c>
      <c r="E19628" s="2" t="s">
        <v>13817</v>
      </c>
      <c r="F19628" s="2">
        <v>46181503</v>
      </c>
      <c r="G19628" s="2" t="s">
        <v>490</v>
      </c>
      <c r="H19628" s="2">
        <v>2</v>
      </c>
      <c r="I19628" s="2">
        <v>10</v>
      </c>
      <c r="J19628" s="2">
        <v>10</v>
      </c>
      <c r="K19628" s="2">
        <v>7</v>
      </c>
      <c r="L19628" s="3">
        <v>282457</v>
      </c>
      <c r="M19628" s="2" t="s">
        <v>0</v>
      </c>
      <c r="N19628" s="4" t="s">
        <v>21</v>
      </c>
    </row>
    <row r="19629" spans="1:14" x14ac:dyDescent="0.25">
      <c r="A19629" s="1" t="s">
        <v>369</v>
      </c>
      <c r="B19629" s="2" t="s">
        <v>622</v>
      </c>
      <c r="C19629" s="2" t="s">
        <v>622</v>
      </c>
      <c r="D19629" s="2" t="s">
        <v>17893</v>
      </c>
      <c r="E19629" s="2" t="s">
        <v>13818</v>
      </c>
      <c r="F19629" s="2">
        <v>46181501</v>
      </c>
      <c r="G19629" s="2" t="s">
        <v>490</v>
      </c>
      <c r="H19629" s="2">
        <v>2</v>
      </c>
      <c r="I19629" s="2">
        <v>10</v>
      </c>
      <c r="J19629" s="2">
        <v>10</v>
      </c>
      <c r="K19629" s="2">
        <v>5</v>
      </c>
      <c r="L19629" s="3">
        <v>70210</v>
      </c>
      <c r="M19629" s="2" t="s">
        <v>0</v>
      </c>
      <c r="N19629" s="4" t="s">
        <v>21</v>
      </c>
    </row>
    <row r="19630" spans="1:14" x14ac:dyDescent="0.25">
      <c r="A19630" s="1" t="s">
        <v>369</v>
      </c>
      <c r="B19630" s="2" t="s">
        <v>103</v>
      </c>
      <c r="C19630" s="2" t="s">
        <v>104</v>
      </c>
      <c r="D19630" s="2" t="s">
        <v>105</v>
      </c>
      <c r="E19630" s="2" t="s">
        <v>13819</v>
      </c>
      <c r="F19630" s="2">
        <v>46181504</v>
      </c>
      <c r="G19630" s="2" t="s">
        <v>490</v>
      </c>
      <c r="H19630" s="2">
        <v>2</v>
      </c>
      <c r="I19630" s="2">
        <v>10</v>
      </c>
      <c r="J19630" s="2">
        <v>10</v>
      </c>
      <c r="K19630" s="2">
        <v>114</v>
      </c>
      <c r="L19630" s="3">
        <v>1193808</v>
      </c>
      <c r="M19630" s="2" t="s">
        <v>0</v>
      </c>
      <c r="N19630" s="4" t="s">
        <v>21</v>
      </c>
    </row>
    <row r="19631" spans="1:14" x14ac:dyDescent="0.25">
      <c r="A19631" s="1" t="s">
        <v>369</v>
      </c>
      <c r="B19631" s="2" t="s">
        <v>622</v>
      </c>
      <c r="C19631" s="2" t="s">
        <v>622</v>
      </c>
      <c r="D19631" s="2" t="s">
        <v>17893</v>
      </c>
      <c r="E19631" s="2" t="s">
        <v>13820</v>
      </c>
      <c r="F19631" s="2">
        <v>46181902</v>
      </c>
      <c r="G19631" s="2" t="s">
        <v>490</v>
      </c>
      <c r="H19631" s="2">
        <v>2</v>
      </c>
      <c r="I19631" s="2">
        <v>10</v>
      </c>
      <c r="J19631" s="2">
        <v>10</v>
      </c>
      <c r="K19631" s="2">
        <v>30</v>
      </c>
      <c r="L19631" s="3">
        <v>752550</v>
      </c>
      <c r="M19631" s="2" t="s">
        <v>0</v>
      </c>
      <c r="N19631" s="4" t="s">
        <v>21</v>
      </c>
    </row>
    <row r="19632" spans="1:14" x14ac:dyDescent="0.25">
      <c r="A19632" s="1" t="s">
        <v>369</v>
      </c>
      <c r="B19632" s="2" t="s">
        <v>86</v>
      </c>
      <c r="C19632" s="2" t="s">
        <v>93</v>
      </c>
      <c r="D19632" s="2" t="s">
        <v>94</v>
      </c>
      <c r="E19632" s="2" t="s">
        <v>13821</v>
      </c>
      <c r="F19632" s="2">
        <v>46182001</v>
      </c>
      <c r="G19632" s="2" t="s">
        <v>490</v>
      </c>
      <c r="H19632" s="2">
        <v>2</v>
      </c>
      <c r="I19632" s="2">
        <v>10</v>
      </c>
      <c r="J19632" s="2">
        <v>10</v>
      </c>
      <c r="K19632" s="2">
        <v>3</v>
      </c>
      <c r="L19632" s="3">
        <v>176400</v>
      </c>
      <c r="M19632" s="2" t="s">
        <v>0</v>
      </c>
      <c r="N19632" s="4" t="s">
        <v>21</v>
      </c>
    </row>
    <row r="19633" spans="1:14" x14ac:dyDescent="0.25">
      <c r="A19633" s="1" t="s">
        <v>369</v>
      </c>
      <c r="B19633" s="2" t="s">
        <v>497</v>
      </c>
      <c r="C19633" s="2" t="s">
        <v>2573</v>
      </c>
      <c r="D19633" s="2" t="s">
        <v>17958</v>
      </c>
      <c r="E19633" s="2" t="s">
        <v>13822</v>
      </c>
      <c r="F19633" s="2">
        <v>46182005</v>
      </c>
      <c r="G19633" s="2" t="s">
        <v>490</v>
      </c>
      <c r="H19633" s="2">
        <v>2</v>
      </c>
      <c r="I19633" s="2">
        <v>10</v>
      </c>
      <c r="J19633" s="2">
        <v>10</v>
      </c>
      <c r="K19633" s="2">
        <v>6</v>
      </c>
      <c r="L19633" s="3">
        <v>268464</v>
      </c>
      <c r="M19633" s="2" t="s">
        <v>0</v>
      </c>
      <c r="N19633" s="4" t="s">
        <v>21</v>
      </c>
    </row>
    <row r="19634" spans="1:14" x14ac:dyDescent="0.25">
      <c r="A19634" s="1" t="s">
        <v>369</v>
      </c>
      <c r="B19634" s="2" t="s">
        <v>622</v>
      </c>
      <c r="C19634" s="2" t="s">
        <v>622</v>
      </c>
      <c r="D19634" s="2" t="s">
        <v>17893</v>
      </c>
      <c r="E19634" s="2" t="s">
        <v>13823</v>
      </c>
      <c r="F19634" s="2">
        <v>46181533</v>
      </c>
      <c r="G19634" s="2" t="s">
        <v>490</v>
      </c>
      <c r="H19634" s="2">
        <v>2</v>
      </c>
      <c r="I19634" s="2">
        <v>10</v>
      </c>
      <c r="J19634" s="2">
        <v>10</v>
      </c>
      <c r="K19634" s="2">
        <v>6</v>
      </c>
      <c r="L19634" s="3">
        <v>421974</v>
      </c>
      <c r="M19634" s="2" t="s">
        <v>0</v>
      </c>
      <c r="N19634" s="4" t="s">
        <v>21</v>
      </c>
    </row>
    <row r="19635" spans="1:14" x14ac:dyDescent="0.25">
      <c r="A19635" s="1" t="s">
        <v>369</v>
      </c>
      <c r="B19635" s="2" t="s">
        <v>353</v>
      </c>
      <c r="C19635" s="2" t="s">
        <v>353</v>
      </c>
      <c r="D19635" s="2" t="s">
        <v>354</v>
      </c>
      <c r="E19635" s="2" t="s">
        <v>13824</v>
      </c>
      <c r="F19635" s="2">
        <v>80111701</v>
      </c>
      <c r="G19635" s="2" t="s">
        <v>19</v>
      </c>
      <c r="H19635" s="2">
        <v>1</v>
      </c>
      <c r="I19635" s="2">
        <v>11</v>
      </c>
      <c r="J19635" s="2">
        <v>10</v>
      </c>
      <c r="K19635" s="2">
        <v>1</v>
      </c>
      <c r="L19635" s="3">
        <v>9654000</v>
      </c>
      <c r="M19635" s="2" t="s">
        <v>20</v>
      </c>
      <c r="N19635" s="4" t="s">
        <v>21</v>
      </c>
    </row>
    <row r="19636" spans="1:14" x14ac:dyDescent="0.25">
      <c r="A19636" s="1" t="s">
        <v>369</v>
      </c>
      <c r="B19636" s="2" t="s">
        <v>473</v>
      </c>
      <c r="C19636" s="2" t="s">
        <v>474</v>
      </c>
      <c r="D19636" s="2" t="s">
        <v>17874</v>
      </c>
      <c r="E19636" s="2" t="s">
        <v>13825</v>
      </c>
      <c r="F19636" s="2">
        <v>80111701</v>
      </c>
      <c r="G19636" s="2" t="s">
        <v>19</v>
      </c>
      <c r="H19636" s="2">
        <v>2</v>
      </c>
      <c r="I19636" s="2">
        <v>11</v>
      </c>
      <c r="J19636" s="2">
        <v>10</v>
      </c>
      <c r="K19636" s="2">
        <v>1</v>
      </c>
      <c r="L19636" s="3">
        <v>70400000</v>
      </c>
      <c r="M19636" s="2" t="s">
        <v>20</v>
      </c>
      <c r="N19636" s="4" t="s">
        <v>21</v>
      </c>
    </row>
    <row r="19637" spans="1:14" x14ac:dyDescent="0.25">
      <c r="A19637" s="1" t="s">
        <v>369</v>
      </c>
      <c r="B19637" s="2" t="s">
        <v>473</v>
      </c>
      <c r="C19637" s="2" t="s">
        <v>13826</v>
      </c>
      <c r="D19637" s="2" t="s">
        <v>18082</v>
      </c>
      <c r="E19637" s="2" t="s">
        <v>13827</v>
      </c>
      <c r="F19637" s="2">
        <v>80111701</v>
      </c>
      <c r="G19637" s="2" t="s">
        <v>19</v>
      </c>
      <c r="H19637" s="2">
        <v>2</v>
      </c>
      <c r="I19637" s="2">
        <v>11</v>
      </c>
      <c r="J19637" s="2">
        <v>10</v>
      </c>
      <c r="K19637" s="2">
        <v>1</v>
      </c>
      <c r="L19637" s="3">
        <v>35200000</v>
      </c>
      <c r="M19637" s="2" t="s">
        <v>20</v>
      </c>
      <c r="N19637" s="4" t="s">
        <v>21</v>
      </c>
    </row>
    <row r="19638" spans="1:14" x14ac:dyDescent="0.25">
      <c r="A19638" s="1" t="s">
        <v>369</v>
      </c>
      <c r="B19638" s="2" t="s">
        <v>193</v>
      </c>
      <c r="C19638" s="2" t="s">
        <v>13828</v>
      </c>
      <c r="D19638" s="2" t="s">
        <v>18083</v>
      </c>
      <c r="E19638" s="2" t="s">
        <v>13829</v>
      </c>
      <c r="F19638" s="2">
        <v>80111701</v>
      </c>
      <c r="G19638" s="2" t="s">
        <v>19</v>
      </c>
      <c r="H19638" s="2">
        <v>2</v>
      </c>
      <c r="I19638" s="2">
        <v>11</v>
      </c>
      <c r="J19638" s="2">
        <v>10</v>
      </c>
      <c r="K19638" s="2">
        <v>1</v>
      </c>
      <c r="L19638" s="3">
        <v>33000000</v>
      </c>
      <c r="M19638" s="2" t="s">
        <v>20</v>
      </c>
      <c r="N19638" s="4" t="s">
        <v>21</v>
      </c>
    </row>
    <row r="19639" spans="1:14" x14ac:dyDescent="0.25">
      <c r="A19639" s="1" t="s">
        <v>369</v>
      </c>
      <c r="B19639" s="2" t="s">
        <v>193</v>
      </c>
      <c r="C19639" s="2" t="s">
        <v>13828</v>
      </c>
      <c r="D19639" s="2" t="s">
        <v>18083</v>
      </c>
      <c r="E19639" s="2" t="s">
        <v>13830</v>
      </c>
      <c r="F19639" s="2">
        <v>80111701</v>
      </c>
      <c r="G19639" s="2" t="s">
        <v>19</v>
      </c>
      <c r="H19639" s="2">
        <v>2</v>
      </c>
      <c r="I19639" s="2">
        <v>11</v>
      </c>
      <c r="J19639" s="2">
        <v>10</v>
      </c>
      <c r="K19639" s="2">
        <v>1</v>
      </c>
      <c r="L19639" s="3">
        <v>28000000</v>
      </c>
      <c r="M19639" s="2" t="s">
        <v>20</v>
      </c>
      <c r="N19639" s="4" t="s">
        <v>21</v>
      </c>
    </row>
    <row r="19640" spans="1:14" x14ac:dyDescent="0.25">
      <c r="A19640" s="1" t="s">
        <v>369</v>
      </c>
      <c r="B19640" s="2" t="s">
        <v>193</v>
      </c>
      <c r="C19640" s="2" t="s">
        <v>13828</v>
      </c>
      <c r="D19640" s="2" t="s">
        <v>18083</v>
      </c>
      <c r="E19640" s="2" t="s">
        <v>13830</v>
      </c>
      <c r="F19640" s="2">
        <v>80111701</v>
      </c>
      <c r="G19640" s="2" t="s">
        <v>19</v>
      </c>
      <c r="H19640" s="2">
        <v>2</v>
      </c>
      <c r="I19640" s="2">
        <v>11</v>
      </c>
      <c r="J19640" s="2">
        <v>10</v>
      </c>
      <c r="K19640" s="2">
        <v>1</v>
      </c>
      <c r="L19640" s="3">
        <v>22400000</v>
      </c>
      <c r="M19640" s="2" t="s">
        <v>20</v>
      </c>
      <c r="N19640" s="4" t="s">
        <v>21</v>
      </c>
    </row>
    <row r="19641" spans="1:14" x14ac:dyDescent="0.25">
      <c r="A19641" s="1" t="s">
        <v>369</v>
      </c>
      <c r="B19641" s="2" t="s">
        <v>162</v>
      </c>
      <c r="C19641" s="2" t="s">
        <v>567</v>
      </c>
      <c r="D19641" s="2" t="s">
        <v>17885</v>
      </c>
      <c r="E19641" s="2" t="s">
        <v>13831</v>
      </c>
      <c r="F19641" s="2">
        <v>56101516</v>
      </c>
      <c r="G19641" s="2" t="s">
        <v>490</v>
      </c>
      <c r="H19641" s="2">
        <v>3</v>
      </c>
      <c r="I19641" s="2">
        <v>4</v>
      </c>
      <c r="J19641" s="2">
        <v>10</v>
      </c>
      <c r="K19641" s="2">
        <v>1</v>
      </c>
      <c r="L19641" s="3">
        <v>31616890.5</v>
      </c>
      <c r="M19641" s="2" t="s">
        <v>20</v>
      </c>
      <c r="N19641" s="4" t="s">
        <v>21</v>
      </c>
    </row>
    <row r="19642" spans="1:14" x14ac:dyDescent="0.25">
      <c r="A19642" s="1" t="s">
        <v>369</v>
      </c>
      <c r="B19642" s="2" t="s">
        <v>103</v>
      </c>
      <c r="C19642" s="2" t="s">
        <v>104</v>
      </c>
      <c r="D19642" s="2" t="s">
        <v>105</v>
      </c>
      <c r="E19642" s="2" t="s">
        <v>13832</v>
      </c>
      <c r="F19642" s="2">
        <v>24112412</v>
      </c>
      <c r="G19642" s="2" t="s">
        <v>490</v>
      </c>
      <c r="H19642" s="2">
        <v>3</v>
      </c>
      <c r="I19642" s="2">
        <v>4</v>
      </c>
      <c r="J19642" s="2">
        <v>10</v>
      </c>
      <c r="K19642" s="2">
        <v>82</v>
      </c>
      <c r="L19642" s="3">
        <v>28700000</v>
      </c>
      <c r="M19642" s="2" t="s">
        <v>0</v>
      </c>
      <c r="N19642" s="4" t="s">
        <v>21</v>
      </c>
    </row>
    <row r="19643" spans="1:14" x14ac:dyDescent="0.25">
      <c r="A19643" s="1" t="s">
        <v>369</v>
      </c>
      <c r="B19643" s="2" t="s">
        <v>15</v>
      </c>
      <c r="C19643" s="2" t="s">
        <v>5808</v>
      </c>
      <c r="D19643" s="2" t="s">
        <v>18011</v>
      </c>
      <c r="E19643" s="2" t="s">
        <v>13833</v>
      </c>
      <c r="F19643" s="2">
        <v>60131108</v>
      </c>
      <c r="G19643" s="2" t="s">
        <v>490</v>
      </c>
      <c r="H19643" s="2">
        <v>3</v>
      </c>
      <c r="I19643" s="2">
        <v>4</v>
      </c>
      <c r="J19643" s="2">
        <v>10</v>
      </c>
      <c r="K19643" s="2">
        <v>1</v>
      </c>
      <c r="L19643" s="3">
        <v>28596330</v>
      </c>
      <c r="M19643" s="2" t="s">
        <v>0</v>
      </c>
      <c r="N19643" s="4" t="s">
        <v>21</v>
      </c>
    </row>
    <row r="19644" spans="1:14" x14ac:dyDescent="0.25">
      <c r="A19644" s="1" t="s">
        <v>369</v>
      </c>
      <c r="B19644" s="2" t="s">
        <v>15</v>
      </c>
      <c r="C19644" s="2" t="s">
        <v>5808</v>
      </c>
      <c r="D19644" s="2" t="s">
        <v>18011</v>
      </c>
      <c r="E19644" s="2" t="s">
        <v>13834</v>
      </c>
      <c r="F19644" s="2">
        <v>60131101</v>
      </c>
      <c r="G19644" s="2" t="s">
        <v>490</v>
      </c>
      <c r="H19644" s="2">
        <v>3</v>
      </c>
      <c r="I19644" s="2">
        <v>4</v>
      </c>
      <c r="J19644" s="2">
        <v>10</v>
      </c>
      <c r="K19644" s="2">
        <v>15</v>
      </c>
      <c r="L19644" s="3">
        <v>8734800</v>
      </c>
      <c r="M19644" s="2" t="s">
        <v>0</v>
      </c>
      <c r="N19644" s="4" t="s">
        <v>21</v>
      </c>
    </row>
    <row r="19645" spans="1:14" x14ac:dyDescent="0.25">
      <c r="A19645" s="1" t="s">
        <v>369</v>
      </c>
      <c r="B19645" s="2" t="s">
        <v>15</v>
      </c>
      <c r="C19645" s="2" t="s">
        <v>5808</v>
      </c>
      <c r="D19645" s="2" t="s">
        <v>18011</v>
      </c>
      <c r="E19645" s="2" t="s">
        <v>13835</v>
      </c>
      <c r="F19645" s="2">
        <v>60131401</v>
      </c>
      <c r="G19645" s="2" t="s">
        <v>490</v>
      </c>
      <c r="H19645" s="2">
        <v>3</v>
      </c>
      <c r="I19645" s="2">
        <v>4</v>
      </c>
      <c r="J19645" s="2">
        <v>10</v>
      </c>
      <c r="K19645" s="2">
        <v>6</v>
      </c>
      <c r="L19645" s="3">
        <v>3624474</v>
      </c>
      <c r="M19645" s="2" t="s">
        <v>0</v>
      </c>
      <c r="N19645" s="4" t="s">
        <v>21</v>
      </c>
    </row>
    <row r="19646" spans="1:14" x14ac:dyDescent="0.25">
      <c r="A19646" s="1" t="s">
        <v>369</v>
      </c>
      <c r="B19646" s="2" t="s">
        <v>103</v>
      </c>
      <c r="C19646" s="2" t="s">
        <v>5811</v>
      </c>
      <c r="D19646" s="2" t="s">
        <v>18012</v>
      </c>
      <c r="E19646" s="2" t="s">
        <v>13836</v>
      </c>
      <c r="F19646" s="2">
        <v>60131405</v>
      </c>
      <c r="G19646" s="2" t="s">
        <v>490</v>
      </c>
      <c r="H19646" s="2">
        <v>3</v>
      </c>
      <c r="I19646" s="2">
        <v>4</v>
      </c>
      <c r="J19646" s="2">
        <v>10</v>
      </c>
      <c r="K19646" s="2">
        <v>6</v>
      </c>
      <c r="L19646" s="3">
        <v>1679772</v>
      </c>
      <c r="M19646" s="2" t="s">
        <v>0</v>
      </c>
      <c r="N19646" s="4" t="s">
        <v>21</v>
      </c>
    </row>
    <row r="19647" spans="1:14" x14ac:dyDescent="0.25">
      <c r="A19647" s="1" t="s">
        <v>369</v>
      </c>
      <c r="B19647" s="2" t="s">
        <v>15</v>
      </c>
      <c r="C19647" s="2" t="s">
        <v>5808</v>
      </c>
      <c r="D19647" s="2" t="s">
        <v>18011</v>
      </c>
      <c r="E19647" s="2" t="s">
        <v>13837</v>
      </c>
      <c r="F19647" s="2">
        <v>60131405</v>
      </c>
      <c r="G19647" s="2" t="s">
        <v>490</v>
      </c>
      <c r="H19647" s="2">
        <v>3</v>
      </c>
      <c r="I19647" s="2">
        <v>4</v>
      </c>
      <c r="J19647" s="2">
        <v>10</v>
      </c>
      <c r="K19647" s="2">
        <v>9</v>
      </c>
      <c r="L19647" s="3">
        <v>3359547</v>
      </c>
      <c r="M19647" s="2" t="s">
        <v>0</v>
      </c>
      <c r="N19647" s="4" t="s">
        <v>21</v>
      </c>
    </row>
    <row r="19648" spans="1:14" x14ac:dyDescent="0.25">
      <c r="A19648" s="1" t="s">
        <v>369</v>
      </c>
      <c r="B19648" s="2" t="s">
        <v>15</v>
      </c>
      <c r="C19648" s="2" t="s">
        <v>5808</v>
      </c>
      <c r="D19648" s="2" t="s">
        <v>18011</v>
      </c>
      <c r="E19648" s="2" t="s">
        <v>13838</v>
      </c>
      <c r="F19648" s="2">
        <v>60131405</v>
      </c>
      <c r="G19648" s="2" t="s">
        <v>490</v>
      </c>
      <c r="H19648" s="2">
        <v>3</v>
      </c>
      <c r="I19648" s="2">
        <v>4</v>
      </c>
      <c r="J19648" s="2">
        <v>10</v>
      </c>
      <c r="K19648" s="2">
        <v>8</v>
      </c>
      <c r="L19648" s="3">
        <v>2290112</v>
      </c>
      <c r="M19648" s="2" t="s">
        <v>0</v>
      </c>
      <c r="N19648" s="4" t="s">
        <v>21</v>
      </c>
    </row>
    <row r="19649" spans="1:14" x14ac:dyDescent="0.25">
      <c r="A19649" s="1" t="s">
        <v>369</v>
      </c>
      <c r="B19649" s="2" t="s">
        <v>103</v>
      </c>
      <c r="C19649" s="2" t="s">
        <v>5811</v>
      </c>
      <c r="D19649" s="2" t="s">
        <v>18012</v>
      </c>
      <c r="E19649" s="2" t="s">
        <v>13839</v>
      </c>
      <c r="F19649" s="2">
        <v>60131405</v>
      </c>
      <c r="G19649" s="2" t="s">
        <v>490</v>
      </c>
      <c r="H19649" s="2">
        <v>3</v>
      </c>
      <c r="I19649" s="2">
        <v>4</v>
      </c>
      <c r="J19649" s="2">
        <v>10</v>
      </c>
      <c r="K19649" s="2">
        <v>6</v>
      </c>
      <c r="L19649" s="3">
        <v>1269162</v>
      </c>
      <c r="M19649" s="2" t="s">
        <v>0</v>
      </c>
      <c r="N19649" s="4" t="s">
        <v>21</v>
      </c>
    </row>
    <row r="19650" spans="1:14" x14ac:dyDescent="0.25">
      <c r="A19650" s="1" t="s">
        <v>369</v>
      </c>
      <c r="B19650" s="2" t="s">
        <v>15</v>
      </c>
      <c r="C19650" s="2" t="s">
        <v>5808</v>
      </c>
      <c r="D19650" s="2" t="s">
        <v>18011</v>
      </c>
      <c r="E19650" s="2" t="s">
        <v>13840</v>
      </c>
      <c r="F19650" s="2">
        <v>60131405</v>
      </c>
      <c r="G19650" s="2" t="s">
        <v>490</v>
      </c>
      <c r="H19650" s="2">
        <v>3</v>
      </c>
      <c r="I19650" s="2">
        <v>4</v>
      </c>
      <c r="J19650" s="2">
        <v>10</v>
      </c>
      <c r="K19650" s="2">
        <v>10</v>
      </c>
      <c r="L19650" s="3">
        <v>2389010</v>
      </c>
      <c r="M19650" s="2" t="s">
        <v>0</v>
      </c>
      <c r="N19650" s="4" t="s">
        <v>21</v>
      </c>
    </row>
    <row r="19651" spans="1:14" x14ac:dyDescent="0.25">
      <c r="A19651" s="1" t="s">
        <v>369</v>
      </c>
      <c r="B19651" s="2" t="s">
        <v>103</v>
      </c>
      <c r="C19651" s="2" t="s">
        <v>5811</v>
      </c>
      <c r="D19651" s="2" t="s">
        <v>18012</v>
      </c>
      <c r="E19651" s="2" t="s">
        <v>13841</v>
      </c>
      <c r="F19651" s="2">
        <v>60131507</v>
      </c>
      <c r="G19651" s="2" t="s">
        <v>490</v>
      </c>
      <c r="H19651" s="2">
        <v>3</v>
      </c>
      <c r="I19651" s="2">
        <v>4</v>
      </c>
      <c r="J19651" s="2">
        <v>10</v>
      </c>
      <c r="K19651" s="2">
        <v>1</v>
      </c>
      <c r="L19651" s="3">
        <v>1156838.25</v>
      </c>
      <c r="M19651" s="2" t="s">
        <v>0</v>
      </c>
      <c r="N19651" s="4" t="s">
        <v>21</v>
      </c>
    </row>
    <row r="19652" spans="1:14" x14ac:dyDescent="0.25">
      <c r="A19652" s="1" t="s">
        <v>369</v>
      </c>
      <c r="B19652" s="2" t="s">
        <v>103</v>
      </c>
      <c r="C19652" s="2" t="s">
        <v>5811</v>
      </c>
      <c r="D19652" s="2" t="s">
        <v>18012</v>
      </c>
      <c r="E19652" s="2" t="s">
        <v>19054</v>
      </c>
      <c r="F19652" s="2">
        <v>60131509</v>
      </c>
      <c r="G19652" s="2" t="s">
        <v>490</v>
      </c>
      <c r="H19652" s="2">
        <v>3</v>
      </c>
      <c r="I19652" s="2">
        <v>4</v>
      </c>
      <c r="J19652" s="2">
        <v>10</v>
      </c>
      <c r="K19652" s="2">
        <v>1</v>
      </c>
      <c r="L19652" s="3">
        <v>1473753</v>
      </c>
      <c r="M19652" s="2" t="s">
        <v>0</v>
      </c>
      <c r="N19652" s="4" t="s">
        <v>21</v>
      </c>
    </row>
    <row r="19653" spans="1:14" x14ac:dyDescent="0.25">
      <c r="A19653" s="1" t="s">
        <v>369</v>
      </c>
      <c r="B19653" s="2" t="s">
        <v>103</v>
      </c>
      <c r="C19653" s="2" t="s">
        <v>5811</v>
      </c>
      <c r="D19653" s="2" t="s">
        <v>18012</v>
      </c>
      <c r="E19653" s="2" t="s">
        <v>13842</v>
      </c>
      <c r="F19653" s="2">
        <v>60131509</v>
      </c>
      <c r="G19653" s="2" t="s">
        <v>490</v>
      </c>
      <c r="H19653" s="2">
        <v>3</v>
      </c>
      <c r="I19653" s="2">
        <v>4</v>
      </c>
      <c r="J19653" s="2">
        <v>10</v>
      </c>
      <c r="K19653" s="2">
        <v>3</v>
      </c>
      <c r="L19653" s="3">
        <v>724170</v>
      </c>
      <c r="M19653" s="2" t="s">
        <v>0</v>
      </c>
      <c r="N19653" s="4" t="s">
        <v>21</v>
      </c>
    </row>
    <row r="19654" spans="1:14" x14ac:dyDescent="0.25">
      <c r="A19654" s="1" t="s">
        <v>369</v>
      </c>
      <c r="B19654" s="2" t="s">
        <v>103</v>
      </c>
      <c r="C19654" s="2" t="s">
        <v>5811</v>
      </c>
      <c r="D19654" s="2" t="s">
        <v>18012</v>
      </c>
      <c r="E19654" s="2" t="s">
        <v>19055</v>
      </c>
      <c r="F19654" s="2">
        <v>60131509</v>
      </c>
      <c r="G19654" s="2" t="s">
        <v>490</v>
      </c>
      <c r="H19654" s="2">
        <v>3</v>
      </c>
      <c r="I19654" s="2">
        <v>4</v>
      </c>
      <c r="J19654" s="2">
        <v>10</v>
      </c>
      <c r="K19654" s="2">
        <v>1</v>
      </c>
      <c r="L19654" s="3">
        <v>1060694</v>
      </c>
      <c r="M19654" s="2" t="s">
        <v>0</v>
      </c>
      <c r="N19654" s="4" t="s">
        <v>21</v>
      </c>
    </row>
    <row r="19655" spans="1:14" x14ac:dyDescent="0.25">
      <c r="A19655" s="1" t="s">
        <v>369</v>
      </c>
      <c r="B19655" s="2" t="s">
        <v>103</v>
      </c>
      <c r="C19655" s="2" t="s">
        <v>5811</v>
      </c>
      <c r="D19655" s="2" t="s">
        <v>18012</v>
      </c>
      <c r="E19655" s="2" t="s">
        <v>13843</v>
      </c>
      <c r="F19655" s="2">
        <v>60131502</v>
      </c>
      <c r="G19655" s="2" t="s">
        <v>490</v>
      </c>
      <c r="H19655" s="2">
        <v>3</v>
      </c>
      <c r="I19655" s="2">
        <v>4</v>
      </c>
      <c r="J19655" s="2">
        <v>10</v>
      </c>
      <c r="K19655" s="2">
        <v>3</v>
      </c>
      <c r="L19655" s="3">
        <v>403146</v>
      </c>
      <c r="M19655" s="2" t="s">
        <v>0</v>
      </c>
      <c r="N19655" s="4" t="s">
        <v>21</v>
      </c>
    </row>
    <row r="19656" spans="1:14" x14ac:dyDescent="0.25">
      <c r="A19656" s="1" t="s">
        <v>369</v>
      </c>
      <c r="B19656" s="2" t="s">
        <v>103</v>
      </c>
      <c r="C19656" s="2" t="s">
        <v>5811</v>
      </c>
      <c r="D19656" s="2" t="s">
        <v>18012</v>
      </c>
      <c r="E19656" s="2" t="s">
        <v>13844</v>
      </c>
      <c r="F19656" s="2">
        <v>60131502</v>
      </c>
      <c r="G19656" s="2" t="s">
        <v>490</v>
      </c>
      <c r="H19656" s="2">
        <v>3</v>
      </c>
      <c r="I19656" s="2">
        <v>4</v>
      </c>
      <c r="J19656" s="2">
        <v>10</v>
      </c>
      <c r="K19656" s="2">
        <v>3</v>
      </c>
      <c r="L19656" s="3">
        <v>478920</v>
      </c>
      <c r="M19656" s="2" t="s">
        <v>0</v>
      </c>
      <c r="N19656" s="4" t="s">
        <v>21</v>
      </c>
    </row>
    <row r="19657" spans="1:14" x14ac:dyDescent="0.25">
      <c r="A19657" s="1" t="s">
        <v>369</v>
      </c>
      <c r="B19657" s="2" t="s">
        <v>103</v>
      </c>
      <c r="C19657" s="2" t="s">
        <v>5811</v>
      </c>
      <c r="D19657" s="2" t="s">
        <v>18012</v>
      </c>
      <c r="E19657" s="2" t="s">
        <v>13845</v>
      </c>
      <c r="F19657" s="2">
        <v>60131502</v>
      </c>
      <c r="G19657" s="2" t="s">
        <v>490</v>
      </c>
      <c r="H19657" s="2">
        <v>3</v>
      </c>
      <c r="I19657" s="2">
        <v>4</v>
      </c>
      <c r="J19657" s="2">
        <v>10</v>
      </c>
      <c r="K19657" s="2">
        <v>2</v>
      </c>
      <c r="L19657" s="3">
        <v>268764</v>
      </c>
      <c r="M19657" s="2" t="s">
        <v>0</v>
      </c>
      <c r="N19657" s="4" t="s">
        <v>21</v>
      </c>
    </row>
    <row r="19658" spans="1:14" x14ac:dyDescent="0.25">
      <c r="A19658" s="1" t="s">
        <v>369</v>
      </c>
      <c r="B19658" s="2" t="s">
        <v>103</v>
      </c>
      <c r="C19658" s="2" t="s">
        <v>5811</v>
      </c>
      <c r="D19658" s="2" t="s">
        <v>18012</v>
      </c>
      <c r="E19658" s="2" t="s">
        <v>13846</v>
      </c>
      <c r="F19658" s="2">
        <v>60131502</v>
      </c>
      <c r="G19658" s="2" t="s">
        <v>490</v>
      </c>
      <c r="H19658" s="2">
        <v>3</v>
      </c>
      <c r="I19658" s="2">
        <v>4</v>
      </c>
      <c r="J19658" s="2">
        <v>10</v>
      </c>
      <c r="K19658" s="2">
        <v>3</v>
      </c>
      <c r="L19658" s="3">
        <v>433992</v>
      </c>
      <c r="M19658" s="2" t="s">
        <v>0</v>
      </c>
      <c r="N19658" s="4" t="s">
        <v>21</v>
      </c>
    </row>
    <row r="19659" spans="1:14" x14ac:dyDescent="0.25">
      <c r="A19659" s="1" t="s">
        <v>369</v>
      </c>
      <c r="B19659" s="2" t="s">
        <v>103</v>
      </c>
      <c r="C19659" s="2" t="s">
        <v>5811</v>
      </c>
      <c r="D19659" s="2" t="s">
        <v>18012</v>
      </c>
      <c r="E19659" s="2" t="s">
        <v>13847</v>
      </c>
      <c r="F19659" s="2">
        <v>60131502</v>
      </c>
      <c r="G19659" s="2" t="s">
        <v>490</v>
      </c>
      <c r="H19659" s="2">
        <v>3</v>
      </c>
      <c r="I19659" s="2">
        <v>4</v>
      </c>
      <c r="J19659" s="2">
        <v>10</v>
      </c>
      <c r="K19659" s="2">
        <v>3</v>
      </c>
      <c r="L19659" s="3">
        <v>310572</v>
      </c>
      <c r="M19659" s="2" t="s">
        <v>0</v>
      </c>
      <c r="N19659" s="4" t="s">
        <v>21</v>
      </c>
    </row>
    <row r="19660" spans="1:14" x14ac:dyDescent="0.25">
      <c r="A19660" s="1" t="s">
        <v>369</v>
      </c>
      <c r="B19660" s="2" t="s">
        <v>103</v>
      </c>
      <c r="C19660" s="2" t="s">
        <v>5811</v>
      </c>
      <c r="D19660" s="2" t="s">
        <v>18012</v>
      </c>
      <c r="E19660" s="2" t="s">
        <v>13848</v>
      </c>
      <c r="F19660" s="2">
        <v>60131502</v>
      </c>
      <c r="G19660" s="2" t="s">
        <v>490</v>
      </c>
      <c r="H19660" s="2">
        <v>3</v>
      </c>
      <c r="I19660" s="2">
        <v>4</v>
      </c>
      <c r="J19660" s="2">
        <v>10</v>
      </c>
      <c r="K19660" s="2">
        <v>2</v>
      </c>
      <c r="L19660" s="3">
        <v>390702</v>
      </c>
      <c r="M19660" s="2" t="s">
        <v>0</v>
      </c>
      <c r="N19660" s="4" t="s">
        <v>21</v>
      </c>
    </row>
    <row r="19661" spans="1:14" x14ac:dyDescent="0.25">
      <c r="A19661" s="1" t="s">
        <v>369</v>
      </c>
      <c r="B19661" s="2" t="s">
        <v>103</v>
      </c>
      <c r="C19661" s="2" t="s">
        <v>5811</v>
      </c>
      <c r="D19661" s="2" t="s">
        <v>18012</v>
      </c>
      <c r="E19661" s="2" t="s">
        <v>13849</v>
      </c>
      <c r="F19661" s="2">
        <v>60131502</v>
      </c>
      <c r="G19661" s="2" t="s">
        <v>490</v>
      </c>
      <c r="H19661" s="2">
        <v>3</v>
      </c>
      <c r="I19661" s="2">
        <v>4</v>
      </c>
      <c r="J19661" s="2">
        <v>10</v>
      </c>
      <c r="K19661" s="2">
        <v>2</v>
      </c>
      <c r="L19661" s="3">
        <v>306092</v>
      </c>
      <c r="M19661" s="2" t="s">
        <v>0</v>
      </c>
      <c r="N19661" s="4" t="s">
        <v>21</v>
      </c>
    </row>
    <row r="19662" spans="1:14" x14ac:dyDescent="0.25">
      <c r="A19662" s="1" t="s">
        <v>369</v>
      </c>
      <c r="B19662" s="2" t="s">
        <v>103</v>
      </c>
      <c r="C19662" s="2" t="s">
        <v>5811</v>
      </c>
      <c r="D19662" s="2" t="s">
        <v>18012</v>
      </c>
      <c r="E19662" s="2" t="s">
        <v>13850</v>
      </c>
      <c r="F19662" s="2">
        <v>60131502</v>
      </c>
      <c r="G19662" s="2" t="s">
        <v>490</v>
      </c>
      <c r="H19662" s="2">
        <v>3</v>
      </c>
      <c r="I19662" s="2">
        <v>4</v>
      </c>
      <c r="J19662" s="2">
        <v>10</v>
      </c>
      <c r="K19662" s="2">
        <v>2</v>
      </c>
      <c r="L19662" s="3">
        <v>306092</v>
      </c>
      <c r="M19662" s="2" t="s">
        <v>0</v>
      </c>
      <c r="N19662" s="4" t="s">
        <v>21</v>
      </c>
    </row>
    <row r="19663" spans="1:14" x14ac:dyDescent="0.25">
      <c r="A19663" s="1" t="s">
        <v>369</v>
      </c>
      <c r="B19663" s="2" t="s">
        <v>103</v>
      </c>
      <c r="C19663" s="2" t="s">
        <v>104</v>
      </c>
      <c r="D19663" s="2" t="s">
        <v>105</v>
      </c>
      <c r="E19663" s="2" t="s">
        <v>13851</v>
      </c>
      <c r="F19663" s="2">
        <v>60131510</v>
      </c>
      <c r="G19663" s="2" t="s">
        <v>490</v>
      </c>
      <c r="H19663" s="2">
        <v>3</v>
      </c>
      <c r="I19663" s="2">
        <v>4</v>
      </c>
      <c r="J19663" s="2">
        <v>10</v>
      </c>
      <c r="K19663" s="2">
        <v>1</v>
      </c>
      <c r="L19663" s="3">
        <v>342713</v>
      </c>
      <c r="M19663" s="2" t="s">
        <v>0</v>
      </c>
      <c r="N19663" s="4" t="s">
        <v>21</v>
      </c>
    </row>
    <row r="19664" spans="1:14" x14ac:dyDescent="0.25">
      <c r="A19664" s="1" t="s">
        <v>369</v>
      </c>
      <c r="B19664" s="2" t="s">
        <v>103</v>
      </c>
      <c r="C19664" s="2" t="s">
        <v>104</v>
      </c>
      <c r="D19664" s="2" t="s">
        <v>105</v>
      </c>
      <c r="E19664" s="2" t="s">
        <v>13852</v>
      </c>
      <c r="F19664" s="2">
        <v>60131510</v>
      </c>
      <c r="G19664" s="2" t="s">
        <v>490</v>
      </c>
      <c r="H19664" s="2">
        <v>3</v>
      </c>
      <c r="I19664" s="2">
        <v>4</v>
      </c>
      <c r="J19664" s="2">
        <v>10</v>
      </c>
      <c r="K19664" s="2">
        <v>1</v>
      </c>
      <c r="L19664" s="3">
        <v>216735.75</v>
      </c>
      <c r="M19664" s="2" t="s">
        <v>0</v>
      </c>
      <c r="N19664" s="4" t="s">
        <v>21</v>
      </c>
    </row>
    <row r="19665" spans="1:14" x14ac:dyDescent="0.25">
      <c r="A19665" s="1" t="s">
        <v>369</v>
      </c>
      <c r="B19665" s="2" t="s">
        <v>103</v>
      </c>
      <c r="C19665" s="2" t="s">
        <v>104</v>
      </c>
      <c r="D19665" s="2" t="s">
        <v>105</v>
      </c>
      <c r="E19665" s="2" t="s">
        <v>13853</v>
      </c>
      <c r="F19665" s="2">
        <v>60131510</v>
      </c>
      <c r="G19665" s="2" t="s">
        <v>490</v>
      </c>
      <c r="H19665" s="2">
        <v>3</v>
      </c>
      <c r="I19665" s="2">
        <v>4</v>
      </c>
      <c r="J19665" s="2">
        <v>10</v>
      </c>
      <c r="K19665" s="2">
        <v>1</v>
      </c>
      <c r="L19665" s="3">
        <v>1555344</v>
      </c>
      <c r="M19665" s="2" t="s">
        <v>0</v>
      </c>
      <c r="N19665" s="4" t="s">
        <v>21</v>
      </c>
    </row>
    <row r="19666" spans="1:14" x14ac:dyDescent="0.25">
      <c r="A19666" s="1" t="s">
        <v>369</v>
      </c>
      <c r="B19666" s="2" t="s">
        <v>103</v>
      </c>
      <c r="C19666" s="2" t="s">
        <v>104</v>
      </c>
      <c r="D19666" s="2" t="s">
        <v>105</v>
      </c>
      <c r="E19666" s="2" t="s">
        <v>13854</v>
      </c>
      <c r="F19666" s="2">
        <v>60131510</v>
      </c>
      <c r="G19666" s="2" t="s">
        <v>490</v>
      </c>
      <c r="H19666" s="2">
        <v>3</v>
      </c>
      <c r="I19666" s="2">
        <v>4</v>
      </c>
      <c r="J19666" s="2">
        <v>10</v>
      </c>
      <c r="K19666" s="2">
        <v>1</v>
      </c>
      <c r="L19666" s="3">
        <v>136870</v>
      </c>
      <c r="M19666" s="2" t="s">
        <v>0</v>
      </c>
      <c r="N19666" s="4" t="s">
        <v>21</v>
      </c>
    </row>
    <row r="19667" spans="1:14" x14ac:dyDescent="0.25">
      <c r="A19667" s="1" t="s">
        <v>369</v>
      </c>
      <c r="B19667" s="2" t="s">
        <v>103</v>
      </c>
      <c r="C19667" s="2" t="s">
        <v>104</v>
      </c>
      <c r="D19667" s="2" t="s">
        <v>105</v>
      </c>
      <c r="E19667" s="2" t="s">
        <v>13855</v>
      </c>
      <c r="F19667" s="2">
        <v>60131510</v>
      </c>
      <c r="G19667" s="2" t="s">
        <v>490</v>
      </c>
      <c r="H19667" s="2">
        <v>3</v>
      </c>
      <c r="I19667" s="2">
        <v>4</v>
      </c>
      <c r="J19667" s="2">
        <v>10</v>
      </c>
      <c r="K19667" s="2">
        <v>2</v>
      </c>
      <c r="L19667" s="3">
        <v>311068</v>
      </c>
      <c r="M19667" s="2" t="s">
        <v>0</v>
      </c>
      <c r="N19667" s="4" t="s">
        <v>21</v>
      </c>
    </row>
    <row r="19668" spans="1:14" x14ac:dyDescent="0.25">
      <c r="A19668" s="1" t="s">
        <v>369</v>
      </c>
      <c r="B19668" s="2" t="s">
        <v>103</v>
      </c>
      <c r="C19668" s="2" t="s">
        <v>104</v>
      </c>
      <c r="D19668" s="2" t="s">
        <v>105</v>
      </c>
      <c r="E19668" s="2" t="s">
        <v>13856</v>
      </c>
      <c r="F19668" s="2">
        <v>60131510</v>
      </c>
      <c r="G19668" s="2" t="s">
        <v>490</v>
      </c>
      <c r="H19668" s="2">
        <v>3</v>
      </c>
      <c r="I19668" s="2">
        <v>4</v>
      </c>
      <c r="J19668" s="2">
        <v>10</v>
      </c>
      <c r="K19668" s="2">
        <v>2</v>
      </c>
      <c r="L19668" s="3">
        <v>373282</v>
      </c>
      <c r="M19668" s="2" t="s">
        <v>0</v>
      </c>
      <c r="N19668" s="4" t="s">
        <v>21</v>
      </c>
    </row>
    <row r="19669" spans="1:14" x14ac:dyDescent="0.25">
      <c r="A19669" s="1" t="s">
        <v>369</v>
      </c>
      <c r="B19669" s="2" t="s">
        <v>103</v>
      </c>
      <c r="C19669" s="2" t="s">
        <v>104</v>
      </c>
      <c r="D19669" s="2" t="s">
        <v>105</v>
      </c>
      <c r="E19669" s="2" t="s">
        <v>13857</v>
      </c>
      <c r="F19669" s="2">
        <v>60131510</v>
      </c>
      <c r="G19669" s="2" t="s">
        <v>490</v>
      </c>
      <c r="H19669" s="2">
        <v>3</v>
      </c>
      <c r="I19669" s="2">
        <v>4</v>
      </c>
      <c r="J19669" s="2">
        <v>10</v>
      </c>
      <c r="K19669" s="2">
        <v>1</v>
      </c>
      <c r="L19669" s="3">
        <v>578588</v>
      </c>
      <c r="M19669" s="2" t="s">
        <v>0</v>
      </c>
      <c r="N19669" s="4" t="s">
        <v>21</v>
      </c>
    </row>
    <row r="19670" spans="1:14" x14ac:dyDescent="0.25">
      <c r="A19670" s="1" t="s">
        <v>369</v>
      </c>
      <c r="B19670" s="2" t="s">
        <v>103</v>
      </c>
      <c r="C19670" s="2" t="s">
        <v>104</v>
      </c>
      <c r="D19670" s="2" t="s">
        <v>105</v>
      </c>
      <c r="E19670" s="2" t="s">
        <v>13858</v>
      </c>
      <c r="F19670" s="2">
        <v>60131510</v>
      </c>
      <c r="G19670" s="2" t="s">
        <v>490</v>
      </c>
      <c r="H19670" s="2">
        <v>3</v>
      </c>
      <c r="I19670" s="2">
        <v>4</v>
      </c>
      <c r="J19670" s="2">
        <v>10</v>
      </c>
      <c r="K19670" s="2">
        <v>2</v>
      </c>
      <c r="L19670" s="3">
        <v>1119800</v>
      </c>
      <c r="M19670" s="2" t="s">
        <v>0</v>
      </c>
      <c r="N19670" s="4" t="s">
        <v>21</v>
      </c>
    </row>
    <row r="19671" spans="1:14" x14ac:dyDescent="0.25">
      <c r="A19671" s="1" t="s">
        <v>369</v>
      </c>
      <c r="B19671" s="2" t="s">
        <v>103</v>
      </c>
      <c r="C19671" s="2" t="s">
        <v>5811</v>
      </c>
      <c r="D19671" s="2" t="s">
        <v>18012</v>
      </c>
      <c r="E19671" s="2" t="s">
        <v>13859</v>
      </c>
      <c r="F19671" s="2">
        <v>60131500</v>
      </c>
      <c r="G19671" s="2" t="s">
        <v>490</v>
      </c>
      <c r="H19671" s="2">
        <v>3</v>
      </c>
      <c r="I19671" s="2">
        <v>4</v>
      </c>
      <c r="J19671" s="2">
        <v>10</v>
      </c>
      <c r="K19671" s="2">
        <v>1</v>
      </c>
      <c r="L19671" s="3">
        <v>696794</v>
      </c>
      <c r="M19671" s="2" t="s">
        <v>0</v>
      </c>
      <c r="N19671" s="4" t="s">
        <v>21</v>
      </c>
    </row>
    <row r="19672" spans="1:14" x14ac:dyDescent="0.25">
      <c r="A19672" s="1" t="s">
        <v>369</v>
      </c>
      <c r="B19672" s="2" t="s">
        <v>103</v>
      </c>
      <c r="C19672" s="2" t="s">
        <v>5811</v>
      </c>
      <c r="D19672" s="2" t="s">
        <v>18012</v>
      </c>
      <c r="E19672" s="2" t="s">
        <v>13860</v>
      </c>
      <c r="F19672" s="2">
        <v>60131500</v>
      </c>
      <c r="G19672" s="2" t="s">
        <v>490</v>
      </c>
      <c r="H19672" s="2">
        <v>3</v>
      </c>
      <c r="I19672" s="2">
        <v>4</v>
      </c>
      <c r="J19672" s="2">
        <v>10</v>
      </c>
      <c r="K19672" s="2">
        <v>1</v>
      </c>
      <c r="L19672" s="3">
        <v>721680</v>
      </c>
      <c r="M19672" s="2" t="s">
        <v>0</v>
      </c>
      <c r="N19672" s="4" t="s">
        <v>21</v>
      </c>
    </row>
    <row r="19673" spans="1:14" x14ac:dyDescent="0.25">
      <c r="A19673" s="1" t="s">
        <v>369</v>
      </c>
      <c r="B19673" s="2" t="s">
        <v>103</v>
      </c>
      <c r="C19673" s="2" t="s">
        <v>5811</v>
      </c>
      <c r="D19673" s="2" t="s">
        <v>18012</v>
      </c>
      <c r="E19673" s="2" t="s">
        <v>13861</v>
      </c>
      <c r="F19673" s="2">
        <v>60131500</v>
      </c>
      <c r="G19673" s="2" t="s">
        <v>490</v>
      </c>
      <c r="H19673" s="2">
        <v>3</v>
      </c>
      <c r="I19673" s="2">
        <v>4</v>
      </c>
      <c r="J19673" s="2">
        <v>10</v>
      </c>
      <c r="K19673" s="2">
        <v>5</v>
      </c>
      <c r="L19673" s="3">
        <v>367065</v>
      </c>
      <c r="M19673" s="2" t="s">
        <v>0</v>
      </c>
      <c r="N19673" s="4" t="s">
        <v>21</v>
      </c>
    </row>
    <row r="19674" spans="1:14" x14ac:dyDescent="0.25">
      <c r="A19674" s="1" t="s">
        <v>369</v>
      </c>
      <c r="B19674" s="2" t="s">
        <v>103</v>
      </c>
      <c r="C19674" s="2" t="s">
        <v>5811</v>
      </c>
      <c r="D19674" s="2" t="s">
        <v>18012</v>
      </c>
      <c r="E19674" s="2" t="s">
        <v>13862</v>
      </c>
      <c r="F19674" s="2">
        <v>60131500</v>
      </c>
      <c r="G19674" s="2" t="s">
        <v>490</v>
      </c>
      <c r="H19674" s="2">
        <v>3</v>
      </c>
      <c r="I19674" s="2">
        <v>4</v>
      </c>
      <c r="J19674" s="2">
        <v>10</v>
      </c>
      <c r="K19674" s="2">
        <v>5</v>
      </c>
      <c r="L19674" s="3">
        <v>373285</v>
      </c>
      <c r="M19674" s="2" t="s">
        <v>0</v>
      </c>
      <c r="N19674" s="4" t="s">
        <v>21</v>
      </c>
    </row>
    <row r="19675" spans="1:14" x14ac:dyDescent="0.25">
      <c r="A19675" s="1" t="s">
        <v>369</v>
      </c>
      <c r="B19675" s="2" t="s">
        <v>103</v>
      </c>
      <c r="C19675" s="2" t="s">
        <v>5811</v>
      </c>
      <c r="D19675" s="2" t="s">
        <v>18012</v>
      </c>
      <c r="E19675" s="2" t="s">
        <v>13863</v>
      </c>
      <c r="F19675" s="2">
        <v>60131500</v>
      </c>
      <c r="G19675" s="2" t="s">
        <v>490</v>
      </c>
      <c r="H19675" s="2">
        <v>3</v>
      </c>
      <c r="I19675" s="2">
        <v>4</v>
      </c>
      <c r="J19675" s="2">
        <v>10</v>
      </c>
      <c r="K19675" s="2">
        <v>5</v>
      </c>
      <c r="L19675" s="3">
        <v>591030</v>
      </c>
      <c r="M19675" s="2" t="s">
        <v>0</v>
      </c>
      <c r="N19675" s="4" t="s">
        <v>21</v>
      </c>
    </row>
    <row r="19676" spans="1:14" x14ac:dyDescent="0.25">
      <c r="A19676" s="1" t="s">
        <v>369</v>
      </c>
      <c r="B19676" s="2" t="s">
        <v>103</v>
      </c>
      <c r="C19676" s="2" t="s">
        <v>5811</v>
      </c>
      <c r="D19676" s="2" t="s">
        <v>18012</v>
      </c>
      <c r="E19676" s="2" t="s">
        <v>13864</v>
      </c>
      <c r="F19676" s="2">
        <v>60131500</v>
      </c>
      <c r="G19676" s="2" t="s">
        <v>490</v>
      </c>
      <c r="H19676" s="2">
        <v>3</v>
      </c>
      <c r="I19676" s="2">
        <v>4</v>
      </c>
      <c r="J19676" s="2">
        <v>10</v>
      </c>
      <c r="K19676" s="2">
        <v>1</v>
      </c>
      <c r="L19676" s="3">
        <v>118206</v>
      </c>
      <c r="M19676" s="2" t="s">
        <v>0</v>
      </c>
      <c r="N19676" s="4" t="s">
        <v>21</v>
      </c>
    </row>
    <row r="19677" spans="1:14" x14ac:dyDescent="0.25">
      <c r="A19677" s="1" t="s">
        <v>369</v>
      </c>
      <c r="B19677" s="2" t="s">
        <v>103</v>
      </c>
      <c r="C19677" s="2" t="s">
        <v>5811</v>
      </c>
      <c r="D19677" s="2" t="s">
        <v>18012</v>
      </c>
      <c r="E19677" s="2" t="s">
        <v>13865</v>
      </c>
      <c r="F19677" s="2">
        <v>60131511</v>
      </c>
      <c r="G19677" s="2" t="s">
        <v>490</v>
      </c>
      <c r="H19677" s="2">
        <v>3</v>
      </c>
      <c r="I19677" s="2">
        <v>4</v>
      </c>
      <c r="J19677" s="2">
        <v>10</v>
      </c>
      <c r="K19677" s="2">
        <v>1</v>
      </c>
      <c r="L19677" s="3">
        <v>653035</v>
      </c>
      <c r="M19677" s="2" t="s">
        <v>0</v>
      </c>
      <c r="N19677" s="4" t="s">
        <v>21</v>
      </c>
    </row>
    <row r="19678" spans="1:14" x14ac:dyDescent="0.25">
      <c r="A19678" s="1" t="s">
        <v>369</v>
      </c>
      <c r="B19678" s="2" t="s">
        <v>103</v>
      </c>
      <c r="C19678" s="2" t="s">
        <v>5811</v>
      </c>
      <c r="D19678" s="2" t="s">
        <v>18012</v>
      </c>
      <c r="E19678" s="2" t="s">
        <v>13866</v>
      </c>
      <c r="F19678" s="2">
        <v>60131500</v>
      </c>
      <c r="G19678" s="2" t="s">
        <v>490</v>
      </c>
      <c r="H19678" s="2">
        <v>3</v>
      </c>
      <c r="I19678" s="2">
        <v>4</v>
      </c>
      <c r="J19678" s="2">
        <v>10</v>
      </c>
      <c r="K19678" s="2">
        <v>1</v>
      </c>
      <c r="L19678" s="3">
        <v>114608</v>
      </c>
      <c r="M19678" s="2" t="s">
        <v>0</v>
      </c>
      <c r="N19678" s="4" t="s">
        <v>21</v>
      </c>
    </row>
    <row r="19679" spans="1:14" x14ac:dyDescent="0.25">
      <c r="A19679" s="1" t="s">
        <v>369</v>
      </c>
      <c r="B19679" s="2" t="s">
        <v>103</v>
      </c>
      <c r="C19679" s="2" t="s">
        <v>5811</v>
      </c>
      <c r="D19679" s="2" t="s">
        <v>18012</v>
      </c>
      <c r="E19679" s="2" t="s">
        <v>13867</v>
      </c>
      <c r="F19679" s="2">
        <v>60131500</v>
      </c>
      <c r="G19679" s="2" t="s">
        <v>490</v>
      </c>
      <c r="H19679" s="2">
        <v>3</v>
      </c>
      <c r="I19679" s="2">
        <v>4</v>
      </c>
      <c r="J19679" s="2">
        <v>10</v>
      </c>
      <c r="K19679" s="2">
        <v>2</v>
      </c>
      <c r="L19679" s="3">
        <v>104520</v>
      </c>
      <c r="M19679" s="2" t="s">
        <v>0</v>
      </c>
      <c r="N19679" s="4" t="s">
        <v>21</v>
      </c>
    </row>
    <row r="19680" spans="1:14" x14ac:dyDescent="0.25">
      <c r="A19680" s="1" t="s">
        <v>369</v>
      </c>
      <c r="B19680" s="2" t="s">
        <v>103</v>
      </c>
      <c r="C19680" s="2" t="s">
        <v>5811</v>
      </c>
      <c r="D19680" s="2" t="s">
        <v>18012</v>
      </c>
      <c r="E19680" s="2" t="s">
        <v>13868</v>
      </c>
      <c r="F19680" s="2">
        <v>60131500</v>
      </c>
      <c r="G19680" s="2" t="s">
        <v>490</v>
      </c>
      <c r="H19680" s="2">
        <v>3</v>
      </c>
      <c r="I19680" s="2">
        <v>4</v>
      </c>
      <c r="J19680" s="2">
        <v>10</v>
      </c>
      <c r="K19680" s="2">
        <v>5</v>
      </c>
      <c r="L19680" s="3">
        <v>279960</v>
      </c>
      <c r="M19680" s="2" t="s">
        <v>0</v>
      </c>
      <c r="N19680" s="4" t="s">
        <v>21</v>
      </c>
    </row>
    <row r="19681" spans="1:14" x14ac:dyDescent="0.25">
      <c r="A19681" s="1" t="s">
        <v>369</v>
      </c>
      <c r="B19681" s="2" t="s">
        <v>103</v>
      </c>
      <c r="C19681" s="2" t="s">
        <v>5811</v>
      </c>
      <c r="D19681" s="2" t="s">
        <v>18012</v>
      </c>
      <c r="E19681" s="2" t="s">
        <v>13869</v>
      </c>
      <c r="F19681" s="2">
        <v>60131502</v>
      </c>
      <c r="G19681" s="2" t="s">
        <v>490</v>
      </c>
      <c r="H19681" s="2">
        <v>3</v>
      </c>
      <c r="I19681" s="2">
        <v>4</v>
      </c>
      <c r="J19681" s="2">
        <v>10</v>
      </c>
      <c r="K19681" s="2">
        <v>30</v>
      </c>
      <c r="L19681" s="3">
        <v>503910</v>
      </c>
      <c r="M19681" s="2" t="s">
        <v>0</v>
      </c>
      <c r="N19681" s="4" t="s">
        <v>21</v>
      </c>
    </row>
    <row r="19682" spans="1:14" x14ac:dyDescent="0.25">
      <c r="A19682" s="1" t="s">
        <v>369</v>
      </c>
      <c r="B19682" s="2" t="s">
        <v>103</v>
      </c>
      <c r="C19682" s="2" t="s">
        <v>5811</v>
      </c>
      <c r="D19682" s="2" t="s">
        <v>18012</v>
      </c>
      <c r="E19682" s="2" t="s">
        <v>13870</v>
      </c>
      <c r="F19682" s="2">
        <v>60131502</v>
      </c>
      <c r="G19682" s="2" t="s">
        <v>490</v>
      </c>
      <c r="H19682" s="2">
        <v>3</v>
      </c>
      <c r="I19682" s="2">
        <v>4</v>
      </c>
      <c r="J19682" s="2">
        <v>10</v>
      </c>
      <c r="K19682" s="2">
        <v>8</v>
      </c>
      <c r="L19682" s="3">
        <v>209032</v>
      </c>
      <c r="M19682" s="2" t="s">
        <v>0</v>
      </c>
      <c r="N19682" s="4" t="s">
        <v>21</v>
      </c>
    </row>
    <row r="19683" spans="1:14" x14ac:dyDescent="0.25">
      <c r="A19683" s="1" t="s">
        <v>369</v>
      </c>
      <c r="B19683" s="2" t="s">
        <v>103</v>
      </c>
      <c r="C19683" s="2" t="s">
        <v>5811</v>
      </c>
      <c r="D19683" s="2" t="s">
        <v>18012</v>
      </c>
      <c r="E19683" s="2" t="s">
        <v>13871</v>
      </c>
      <c r="F19683" s="2">
        <v>60131500</v>
      </c>
      <c r="G19683" s="2" t="s">
        <v>490</v>
      </c>
      <c r="H19683" s="2">
        <v>3</v>
      </c>
      <c r="I19683" s="2">
        <v>4</v>
      </c>
      <c r="J19683" s="2">
        <v>10</v>
      </c>
      <c r="K19683" s="2">
        <v>3</v>
      </c>
      <c r="L19683" s="3">
        <v>989199</v>
      </c>
      <c r="M19683" s="2" t="s">
        <v>0</v>
      </c>
      <c r="N19683" s="4" t="s">
        <v>21</v>
      </c>
    </row>
    <row r="19684" spans="1:14" x14ac:dyDescent="0.25">
      <c r="A19684" s="1" t="s">
        <v>369</v>
      </c>
      <c r="B19684" s="2" t="s">
        <v>103</v>
      </c>
      <c r="C19684" s="2" t="s">
        <v>5811</v>
      </c>
      <c r="D19684" s="2" t="s">
        <v>18012</v>
      </c>
      <c r="E19684" s="2" t="s">
        <v>13872</v>
      </c>
      <c r="F19684" s="2">
        <v>60131507</v>
      </c>
      <c r="G19684" s="2" t="s">
        <v>490</v>
      </c>
      <c r="H19684" s="2">
        <v>3</v>
      </c>
      <c r="I19684" s="2">
        <v>4</v>
      </c>
      <c r="J19684" s="2">
        <v>10</v>
      </c>
      <c r="K19684" s="2">
        <v>15</v>
      </c>
      <c r="L19684" s="3">
        <v>158640</v>
      </c>
      <c r="M19684" s="2" t="s">
        <v>0</v>
      </c>
      <c r="N19684" s="4" t="s">
        <v>21</v>
      </c>
    </row>
    <row r="19685" spans="1:14" x14ac:dyDescent="0.25">
      <c r="A19685" s="1" t="s">
        <v>369</v>
      </c>
      <c r="B19685" s="2" t="s">
        <v>103</v>
      </c>
      <c r="C19685" s="2" t="s">
        <v>5811</v>
      </c>
      <c r="D19685" s="2" t="s">
        <v>18012</v>
      </c>
      <c r="E19685" s="2" t="s">
        <v>13873</v>
      </c>
      <c r="F19685" s="2">
        <v>60131500</v>
      </c>
      <c r="G19685" s="2" t="s">
        <v>490</v>
      </c>
      <c r="H19685" s="2">
        <v>3</v>
      </c>
      <c r="I19685" s="2">
        <v>4</v>
      </c>
      <c r="J19685" s="2">
        <v>10</v>
      </c>
      <c r="K19685" s="2">
        <v>15</v>
      </c>
      <c r="L19685" s="3">
        <v>447945</v>
      </c>
      <c r="M19685" s="2" t="s">
        <v>0</v>
      </c>
      <c r="N19685" s="4" t="s">
        <v>21</v>
      </c>
    </row>
    <row r="19686" spans="1:14" x14ac:dyDescent="0.25">
      <c r="A19686" s="1" t="s">
        <v>369</v>
      </c>
      <c r="B19686" s="2" t="s">
        <v>103</v>
      </c>
      <c r="C19686" s="2" t="s">
        <v>5811</v>
      </c>
      <c r="D19686" s="2" t="s">
        <v>18012</v>
      </c>
      <c r="E19686" s="2" t="s">
        <v>13874</v>
      </c>
      <c r="F19686" s="2">
        <v>60131507</v>
      </c>
      <c r="G19686" s="2" t="s">
        <v>490</v>
      </c>
      <c r="H19686" s="2">
        <v>3</v>
      </c>
      <c r="I19686" s="2">
        <v>4</v>
      </c>
      <c r="J19686" s="2">
        <v>10</v>
      </c>
      <c r="K19686" s="2">
        <v>15</v>
      </c>
      <c r="L19686" s="3">
        <v>83850</v>
      </c>
      <c r="M19686" s="2" t="s">
        <v>0</v>
      </c>
      <c r="N19686" s="4" t="s">
        <v>21</v>
      </c>
    </row>
    <row r="19687" spans="1:14" x14ac:dyDescent="0.25">
      <c r="A19687" s="1" t="s">
        <v>369</v>
      </c>
      <c r="B19687" s="2" t="s">
        <v>103</v>
      </c>
      <c r="C19687" s="2" t="s">
        <v>5811</v>
      </c>
      <c r="D19687" s="2" t="s">
        <v>18012</v>
      </c>
      <c r="E19687" s="2" t="s">
        <v>13875</v>
      </c>
      <c r="F19687" s="2">
        <v>60131507</v>
      </c>
      <c r="G19687" s="2" t="s">
        <v>490</v>
      </c>
      <c r="H19687" s="2">
        <v>3</v>
      </c>
      <c r="I19687" s="2">
        <v>4</v>
      </c>
      <c r="J19687" s="2">
        <v>10</v>
      </c>
      <c r="K19687" s="2">
        <v>15</v>
      </c>
      <c r="L19687" s="3">
        <v>373200</v>
      </c>
      <c r="M19687" s="2" t="s">
        <v>0</v>
      </c>
      <c r="N19687" s="4" t="s">
        <v>21</v>
      </c>
    </row>
    <row r="19688" spans="1:14" x14ac:dyDescent="0.25">
      <c r="A19688" s="1" t="s">
        <v>369</v>
      </c>
      <c r="B19688" s="2" t="s">
        <v>60</v>
      </c>
      <c r="C19688" s="2" t="s">
        <v>60</v>
      </c>
      <c r="D19688" s="2" t="s">
        <v>61</v>
      </c>
      <c r="E19688" s="2" t="s">
        <v>13876</v>
      </c>
      <c r="F19688" s="2">
        <v>55121714</v>
      </c>
      <c r="G19688" s="2" t="s">
        <v>490</v>
      </c>
      <c r="H19688" s="2">
        <v>3</v>
      </c>
      <c r="I19688" s="2">
        <v>4</v>
      </c>
      <c r="J19688" s="2">
        <v>10</v>
      </c>
      <c r="K19688" s="2">
        <v>5</v>
      </c>
      <c r="L19688" s="3">
        <v>591030</v>
      </c>
      <c r="M19688" s="2" t="s">
        <v>0</v>
      </c>
      <c r="N19688" s="4" t="s">
        <v>21</v>
      </c>
    </row>
    <row r="19689" spans="1:14" x14ac:dyDescent="0.25">
      <c r="A19689" s="1" t="s">
        <v>369</v>
      </c>
      <c r="B19689" s="2" t="s">
        <v>60</v>
      </c>
      <c r="C19689" s="2" t="s">
        <v>60</v>
      </c>
      <c r="D19689" s="2" t="s">
        <v>61</v>
      </c>
      <c r="E19689" s="2" t="s">
        <v>13877</v>
      </c>
      <c r="F19689" s="2">
        <v>55121714</v>
      </c>
      <c r="G19689" s="2" t="s">
        <v>490</v>
      </c>
      <c r="H19689" s="2">
        <v>3</v>
      </c>
      <c r="I19689" s="2">
        <v>4</v>
      </c>
      <c r="J19689" s="2">
        <v>10</v>
      </c>
      <c r="K19689" s="2">
        <v>6</v>
      </c>
      <c r="L19689" s="3">
        <v>720432</v>
      </c>
      <c r="M19689" s="2" t="s">
        <v>0</v>
      </c>
      <c r="N19689" s="4" t="s">
        <v>21</v>
      </c>
    </row>
    <row r="19690" spans="1:14" x14ac:dyDescent="0.25">
      <c r="A19690" s="1" t="s">
        <v>369</v>
      </c>
      <c r="B19690" s="2" t="s">
        <v>60</v>
      </c>
      <c r="C19690" s="2" t="s">
        <v>60</v>
      </c>
      <c r="D19690" s="2" t="s">
        <v>61</v>
      </c>
      <c r="E19690" s="2" t="s">
        <v>13878</v>
      </c>
      <c r="F19690" s="2">
        <v>55121714</v>
      </c>
      <c r="G19690" s="2" t="s">
        <v>490</v>
      </c>
      <c r="H19690" s="2">
        <v>3</v>
      </c>
      <c r="I19690" s="2">
        <v>4</v>
      </c>
      <c r="J19690" s="2">
        <v>10</v>
      </c>
      <c r="K19690" s="2">
        <v>6</v>
      </c>
      <c r="L19690" s="3">
        <v>720432</v>
      </c>
      <c r="M19690" s="2" t="s">
        <v>0</v>
      </c>
      <c r="N19690" s="4" t="s">
        <v>21</v>
      </c>
    </row>
    <row r="19691" spans="1:14" x14ac:dyDescent="0.25">
      <c r="A19691" s="1" t="s">
        <v>369</v>
      </c>
      <c r="B19691" s="2" t="s">
        <v>60</v>
      </c>
      <c r="C19691" s="2" t="s">
        <v>60</v>
      </c>
      <c r="D19691" s="2" t="s">
        <v>61</v>
      </c>
      <c r="E19691" s="2" t="s">
        <v>13879</v>
      </c>
      <c r="F19691" s="2">
        <v>55121714</v>
      </c>
      <c r="G19691" s="2" t="s">
        <v>490</v>
      </c>
      <c r="H19691" s="2">
        <v>3</v>
      </c>
      <c r="I19691" s="2">
        <v>4</v>
      </c>
      <c r="J19691" s="2">
        <v>10</v>
      </c>
      <c r="K19691" s="2">
        <v>6</v>
      </c>
      <c r="L19691" s="3">
        <v>720432</v>
      </c>
      <c r="M19691" s="2" t="s">
        <v>0</v>
      </c>
      <c r="N19691" s="4" t="s">
        <v>21</v>
      </c>
    </row>
    <row r="19692" spans="1:14" x14ac:dyDescent="0.25">
      <c r="A19692" s="1" t="s">
        <v>369</v>
      </c>
      <c r="B19692" s="2" t="s">
        <v>60</v>
      </c>
      <c r="C19692" s="2" t="s">
        <v>60</v>
      </c>
      <c r="D19692" s="2" t="s">
        <v>61</v>
      </c>
      <c r="E19692" s="2" t="s">
        <v>13880</v>
      </c>
      <c r="F19692" s="2">
        <v>55121714</v>
      </c>
      <c r="G19692" s="2" t="s">
        <v>490</v>
      </c>
      <c r="H19692" s="2">
        <v>3</v>
      </c>
      <c r="I19692" s="2">
        <v>4</v>
      </c>
      <c r="J19692" s="2">
        <v>10</v>
      </c>
      <c r="K19692" s="2">
        <v>6</v>
      </c>
      <c r="L19692" s="3">
        <v>720432</v>
      </c>
      <c r="M19692" s="2" t="s">
        <v>0</v>
      </c>
      <c r="N19692" s="4" t="s">
        <v>21</v>
      </c>
    </row>
    <row r="19693" spans="1:14" x14ac:dyDescent="0.25">
      <c r="A19693" s="1" t="s">
        <v>369</v>
      </c>
      <c r="B19693" s="2" t="s">
        <v>60</v>
      </c>
      <c r="C19693" s="2" t="s">
        <v>60</v>
      </c>
      <c r="D19693" s="2" t="s">
        <v>61</v>
      </c>
      <c r="E19693" s="2" t="s">
        <v>13881</v>
      </c>
      <c r="F19693" s="2">
        <v>55121714</v>
      </c>
      <c r="G19693" s="2" t="s">
        <v>490</v>
      </c>
      <c r="H19693" s="2">
        <v>3</v>
      </c>
      <c r="I19693" s="2">
        <v>4</v>
      </c>
      <c r="J19693" s="2">
        <v>10</v>
      </c>
      <c r="K19693" s="2">
        <v>6</v>
      </c>
      <c r="L19693" s="3">
        <v>720432</v>
      </c>
      <c r="M19693" s="2" t="s">
        <v>0</v>
      </c>
      <c r="N19693" s="4" t="s">
        <v>21</v>
      </c>
    </row>
    <row r="19694" spans="1:14" x14ac:dyDescent="0.25">
      <c r="A19694" s="1" t="s">
        <v>369</v>
      </c>
      <c r="B19694" s="2" t="s">
        <v>60</v>
      </c>
      <c r="C19694" s="2" t="s">
        <v>60</v>
      </c>
      <c r="D19694" s="2" t="s">
        <v>61</v>
      </c>
      <c r="E19694" s="2" t="s">
        <v>13882</v>
      </c>
      <c r="F19694" s="2">
        <v>55121714</v>
      </c>
      <c r="G19694" s="2" t="s">
        <v>490</v>
      </c>
      <c r="H19694" s="2">
        <v>3</v>
      </c>
      <c r="I19694" s="2">
        <v>4</v>
      </c>
      <c r="J19694" s="2">
        <v>10</v>
      </c>
      <c r="K19694" s="2">
        <v>5</v>
      </c>
      <c r="L19694" s="3">
        <v>591030</v>
      </c>
      <c r="M19694" s="2" t="s">
        <v>0</v>
      </c>
      <c r="N19694" s="4" t="s">
        <v>21</v>
      </c>
    </row>
    <row r="19695" spans="1:14" x14ac:dyDescent="0.25">
      <c r="A19695" s="1" t="s">
        <v>369</v>
      </c>
      <c r="B19695" s="2" t="s">
        <v>103</v>
      </c>
      <c r="C19695" s="2" t="s">
        <v>104</v>
      </c>
      <c r="D19695" s="2" t="s">
        <v>105</v>
      </c>
      <c r="E19695" s="2" t="s">
        <v>13883</v>
      </c>
      <c r="F19695" s="2">
        <v>60131507</v>
      </c>
      <c r="G19695" s="2" t="s">
        <v>490</v>
      </c>
      <c r="H19695" s="2">
        <v>3</v>
      </c>
      <c r="I19695" s="2">
        <v>4</v>
      </c>
      <c r="J19695" s="2">
        <v>10</v>
      </c>
      <c r="K19695" s="2">
        <v>50</v>
      </c>
      <c r="L19695" s="3">
        <v>2177500</v>
      </c>
      <c r="M19695" s="2" t="s">
        <v>0</v>
      </c>
      <c r="N19695" s="4" t="s">
        <v>21</v>
      </c>
    </row>
    <row r="19696" spans="1:14" x14ac:dyDescent="0.25">
      <c r="A19696" s="1" t="s">
        <v>369</v>
      </c>
      <c r="B19696" s="2" t="s">
        <v>103</v>
      </c>
      <c r="C19696" s="2" t="s">
        <v>104</v>
      </c>
      <c r="D19696" s="2" t="s">
        <v>105</v>
      </c>
      <c r="E19696" s="2" t="s">
        <v>13884</v>
      </c>
      <c r="F19696" s="2">
        <v>60131507</v>
      </c>
      <c r="G19696" s="2" t="s">
        <v>490</v>
      </c>
      <c r="H19696" s="2">
        <v>3</v>
      </c>
      <c r="I19696" s="2">
        <v>4</v>
      </c>
      <c r="J19696" s="2">
        <v>10</v>
      </c>
      <c r="K19696" s="2">
        <v>60</v>
      </c>
      <c r="L19696" s="3">
        <v>1866420</v>
      </c>
      <c r="M19696" s="2" t="s">
        <v>0</v>
      </c>
      <c r="N19696" s="4" t="s">
        <v>21</v>
      </c>
    </row>
    <row r="19697" spans="1:14" x14ac:dyDescent="0.25">
      <c r="A19697" s="1" t="s">
        <v>369</v>
      </c>
      <c r="B19697" s="2" t="s">
        <v>103</v>
      </c>
      <c r="C19697" s="2" t="s">
        <v>104</v>
      </c>
      <c r="D19697" s="2" t="s">
        <v>105</v>
      </c>
      <c r="E19697" s="2" t="s">
        <v>13885</v>
      </c>
      <c r="F19697" s="2">
        <v>60131507</v>
      </c>
      <c r="G19697" s="2" t="s">
        <v>490</v>
      </c>
      <c r="H19697" s="2">
        <v>3</v>
      </c>
      <c r="I19697" s="2">
        <v>4</v>
      </c>
      <c r="J19697" s="2">
        <v>10</v>
      </c>
      <c r="K19697" s="2">
        <v>40</v>
      </c>
      <c r="L19697" s="3">
        <v>1493120</v>
      </c>
      <c r="M19697" s="2" t="s">
        <v>0</v>
      </c>
      <c r="N19697" s="4" t="s">
        <v>21</v>
      </c>
    </row>
    <row r="19698" spans="1:14" x14ac:dyDescent="0.25">
      <c r="A19698" s="1" t="s">
        <v>369</v>
      </c>
      <c r="B19698" s="2" t="s">
        <v>622</v>
      </c>
      <c r="C19698" s="2" t="s">
        <v>622</v>
      </c>
      <c r="D19698" s="2" t="s">
        <v>17893</v>
      </c>
      <c r="E19698" s="2" t="s">
        <v>13886</v>
      </c>
      <c r="F19698" s="2">
        <v>53102701</v>
      </c>
      <c r="G19698" s="2" t="s">
        <v>490</v>
      </c>
      <c r="H19698" s="2">
        <v>3</v>
      </c>
      <c r="I19698" s="2">
        <v>4</v>
      </c>
      <c r="J19698" s="2">
        <v>10</v>
      </c>
      <c r="K19698" s="2">
        <v>6</v>
      </c>
      <c r="L19698" s="3">
        <v>1499999.76</v>
      </c>
      <c r="M19698" s="2" t="s">
        <v>0</v>
      </c>
      <c r="N19698" s="4" t="s">
        <v>21</v>
      </c>
    </row>
    <row r="19699" spans="1:14" x14ac:dyDescent="0.25">
      <c r="A19699" s="1" t="s">
        <v>369</v>
      </c>
      <c r="B19699" s="2" t="s">
        <v>622</v>
      </c>
      <c r="C19699" s="2" t="s">
        <v>622</v>
      </c>
      <c r="D19699" s="2" t="s">
        <v>17893</v>
      </c>
      <c r="E19699" s="2" t="s">
        <v>13887</v>
      </c>
      <c r="F19699" s="2">
        <v>53102701</v>
      </c>
      <c r="G19699" s="2" t="s">
        <v>490</v>
      </c>
      <c r="H19699" s="2">
        <v>3</v>
      </c>
      <c r="I19699" s="2">
        <v>4</v>
      </c>
      <c r="J19699" s="2">
        <v>10</v>
      </c>
      <c r="K19699" s="2">
        <v>6</v>
      </c>
      <c r="L19699" s="3">
        <v>1499999.76</v>
      </c>
      <c r="M19699" s="2" t="s">
        <v>0</v>
      </c>
      <c r="N19699" s="4" t="s">
        <v>21</v>
      </c>
    </row>
    <row r="19700" spans="1:14" x14ac:dyDescent="0.25">
      <c r="A19700" s="1" t="s">
        <v>369</v>
      </c>
      <c r="B19700" s="2" t="s">
        <v>622</v>
      </c>
      <c r="C19700" s="2" t="s">
        <v>622</v>
      </c>
      <c r="D19700" s="2" t="s">
        <v>17893</v>
      </c>
      <c r="E19700" s="2" t="s">
        <v>13888</v>
      </c>
      <c r="F19700" s="2">
        <v>53102701</v>
      </c>
      <c r="G19700" s="2" t="s">
        <v>490</v>
      </c>
      <c r="H19700" s="2">
        <v>3</v>
      </c>
      <c r="I19700" s="2">
        <v>4</v>
      </c>
      <c r="J19700" s="2">
        <v>10</v>
      </c>
      <c r="K19700" s="2">
        <v>7</v>
      </c>
      <c r="L19700" s="3">
        <v>3079992.51</v>
      </c>
      <c r="M19700" s="2" t="s">
        <v>0</v>
      </c>
      <c r="N19700" s="4" t="s">
        <v>21</v>
      </c>
    </row>
    <row r="19701" spans="1:14" x14ac:dyDescent="0.25">
      <c r="A19701" s="1" t="s">
        <v>369</v>
      </c>
      <c r="B19701" s="2" t="s">
        <v>622</v>
      </c>
      <c r="C19701" s="2" t="s">
        <v>622</v>
      </c>
      <c r="D19701" s="2" t="s">
        <v>17893</v>
      </c>
      <c r="E19701" s="2" t="s">
        <v>13889</v>
      </c>
      <c r="F19701" s="2">
        <v>53102701</v>
      </c>
      <c r="G19701" s="2" t="s">
        <v>490</v>
      </c>
      <c r="H19701" s="2">
        <v>3</v>
      </c>
      <c r="I19701" s="2">
        <v>4</v>
      </c>
      <c r="J19701" s="2">
        <v>10</v>
      </c>
      <c r="K19701" s="2">
        <v>7</v>
      </c>
      <c r="L19701" s="3">
        <v>1959999.02</v>
      </c>
      <c r="M19701" s="2" t="s">
        <v>0</v>
      </c>
      <c r="N19701" s="4" t="s">
        <v>21</v>
      </c>
    </row>
    <row r="19702" spans="1:14" x14ac:dyDescent="0.25">
      <c r="A19702" s="1" t="s">
        <v>369</v>
      </c>
      <c r="B19702" s="2" t="s">
        <v>622</v>
      </c>
      <c r="C19702" s="2" t="s">
        <v>622</v>
      </c>
      <c r="D19702" s="2" t="s">
        <v>17893</v>
      </c>
      <c r="E19702" s="2" t="s">
        <v>13890</v>
      </c>
      <c r="F19702" s="2">
        <v>53102701</v>
      </c>
      <c r="G19702" s="2" t="s">
        <v>490</v>
      </c>
      <c r="H19702" s="2">
        <v>3</v>
      </c>
      <c r="I19702" s="2">
        <v>4</v>
      </c>
      <c r="J19702" s="2">
        <v>10</v>
      </c>
      <c r="K19702" s="2">
        <v>6</v>
      </c>
      <c r="L19702" s="3">
        <v>1799994</v>
      </c>
      <c r="M19702" s="2" t="s">
        <v>0</v>
      </c>
      <c r="N19702" s="4" t="s">
        <v>21</v>
      </c>
    </row>
    <row r="19703" spans="1:14" x14ac:dyDescent="0.25">
      <c r="A19703" s="1" t="s">
        <v>369</v>
      </c>
      <c r="B19703" s="2" t="s">
        <v>622</v>
      </c>
      <c r="C19703" s="2" t="s">
        <v>622</v>
      </c>
      <c r="D19703" s="2" t="s">
        <v>17893</v>
      </c>
      <c r="E19703" s="2" t="s">
        <v>13891</v>
      </c>
      <c r="F19703" s="2">
        <v>46181804</v>
      </c>
      <c r="G19703" s="2" t="s">
        <v>490</v>
      </c>
      <c r="H19703" s="2">
        <v>3</v>
      </c>
      <c r="I19703" s="2">
        <v>4</v>
      </c>
      <c r="J19703" s="2">
        <v>10</v>
      </c>
      <c r="K19703" s="2">
        <v>10</v>
      </c>
      <c r="L19703" s="3">
        <v>479998.39999999997</v>
      </c>
      <c r="M19703" s="2" t="s">
        <v>0</v>
      </c>
      <c r="N19703" s="4" t="s">
        <v>21</v>
      </c>
    </row>
    <row r="19704" spans="1:14" x14ac:dyDescent="0.25">
      <c r="A19704" s="1" t="s">
        <v>369</v>
      </c>
      <c r="B19704" s="2" t="s">
        <v>622</v>
      </c>
      <c r="C19704" s="2" t="s">
        <v>622</v>
      </c>
      <c r="D19704" s="2" t="s">
        <v>17893</v>
      </c>
      <c r="E19704" s="2" t="s">
        <v>13892</v>
      </c>
      <c r="F19704" s="2">
        <v>46181504</v>
      </c>
      <c r="G19704" s="2" t="s">
        <v>490</v>
      </c>
      <c r="H19704" s="2">
        <v>3</v>
      </c>
      <c r="I19704" s="2">
        <v>4</v>
      </c>
      <c r="J19704" s="2">
        <v>10</v>
      </c>
      <c r="K19704" s="2">
        <v>11</v>
      </c>
      <c r="L19704" s="3">
        <v>549989.44000000006</v>
      </c>
      <c r="M19704" s="2" t="s">
        <v>0</v>
      </c>
      <c r="N19704" s="4" t="s">
        <v>21</v>
      </c>
    </row>
    <row r="19705" spans="1:14" x14ac:dyDescent="0.25">
      <c r="A19705" s="1" t="s">
        <v>369</v>
      </c>
      <c r="B19705" s="2" t="s">
        <v>622</v>
      </c>
      <c r="C19705" s="2" t="s">
        <v>622</v>
      </c>
      <c r="D19705" s="2" t="s">
        <v>17893</v>
      </c>
      <c r="E19705" s="2" t="s">
        <v>13893</v>
      </c>
      <c r="F19705" s="2">
        <v>10141600</v>
      </c>
      <c r="G19705" s="2" t="s">
        <v>490</v>
      </c>
      <c r="H19705" s="2">
        <v>3</v>
      </c>
      <c r="I19705" s="2">
        <v>4</v>
      </c>
      <c r="J19705" s="2">
        <v>10</v>
      </c>
      <c r="K19705" s="2">
        <v>10</v>
      </c>
      <c r="L19705" s="3">
        <v>699993.7</v>
      </c>
      <c r="M19705" s="2" t="s">
        <v>0</v>
      </c>
      <c r="N19705" s="4" t="s">
        <v>21</v>
      </c>
    </row>
    <row r="19706" spans="1:14" x14ac:dyDescent="0.25">
      <c r="A19706" s="1" t="s">
        <v>369</v>
      </c>
      <c r="B19706" s="2" t="s">
        <v>622</v>
      </c>
      <c r="C19706" s="2" t="s">
        <v>622</v>
      </c>
      <c r="D19706" s="2" t="s">
        <v>17893</v>
      </c>
      <c r="E19706" s="2" t="s">
        <v>13894</v>
      </c>
      <c r="F19706" s="2">
        <v>46181612</v>
      </c>
      <c r="G19706" s="2" t="s">
        <v>490</v>
      </c>
      <c r="H19706" s="2">
        <v>3</v>
      </c>
      <c r="I19706" s="2">
        <v>4</v>
      </c>
      <c r="J19706" s="2">
        <v>10</v>
      </c>
      <c r="K19706" s="2">
        <v>11</v>
      </c>
      <c r="L19706" s="3">
        <v>1429990.8699999999</v>
      </c>
      <c r="M19706" s="2" t="s">
        <v>0</v>
      </c>
      <c r="N19706" s="4" t="s">
        <v>21</v>
      </c>
    </row>
    <row r="19707" spans="1:14" x14ac:dyDescent="0.25">
      <c r="A19707" s="1" t="s">
        <v>369</v>
      </c>
      <c r="B19707" s="2" t="s">
        <v>60</v>
      </c>
      <c r="C19707" s="2" t="s">
        <v>60</v>
      </c>
      <c r="D19707" s="2" t="s">
        <v>61</v>
      </c>
      <c r="E19707" s="2" t="s">
        <v>13895</v>
      </c>
      <c r="F19707" s="2">
        <v>55121715</v>
      </c>
      <c r="G19707" s="2" t="s">
        <v>490</v>
      </c>
      <c r="H19707" s="2">
        <v>3</v>
      </c>
      <c r="I19707" s="2">
        <v>4</v>
      </c>
      <c r="J19707" s="2">
        <v>10</v>
      </c>
      <c r="K19707" s="2">
        <v>6</v>
      </c>
      <c r="L19707" s="3">
        <v>2100000</v>
      </c>
      <c r="M19707" s="2" t="s">
        <v>0</v>
      </c>
      <c r="N19707" s="4" t="s">
        <v>21</v>
      </c>
    </row>
    <row r="19708" spans="1:14" x14ac:dyDescent="0.25">
      <c r="A19708" s="1" t="s">
        <v>369</v>
      </c>
      <c r="B19708" s="2" t="s">
        <v>60</v>
      </c>
      <c r="C19708" s="2" t="s">
        <v>60</v>
      </c>
      <c r="D19708" s="2" t="s">
        <v>61</v>
      </c>
      <c r="E19708" s="2" t="s">
        <v>13896</v>
      </c>
      <c r="F19708" s="2">
        <v>55121715</v>
      </c>
      <c r="G19708" s="2" t="s">
        <v>490</v>
      </c>
      <c r="H19708" s="2">
        <v>3</v>
      </c>
      <c r="I19708" s="2">
        <v>4</v>
      </c>
      <c r="J19708" s="2">
        <v>10</v>
      </c>
      <c r="K19708" s="2">
        <v>6</v>
      </c>
      <c r="L19708" s="3">
        <v>2100000</v>
      </c>
      <c r="M19708" s="2" t="s">
        <v>0</v>
      </c>
      <c r="N19708" s="4" t="s">
        <v>21</v>
      </c>
    </row>
    <row r="19709" spans="1:14" x14ac:dyDescent="0.25">
      <c r="A19709" s="1" t="s">
        <v>369</v>
      </c>
      <c r="B19709" s="2" t="s">
        <v>60</v>
      </c>
      <c r="C19709" s="2" t="s">
        <v>60</v>
      </c>
      <c r="D19709" s="2" t="s">
        <v>61</v>
      </c>
      <c r="E19709" s="2" t="s">
        <v>13897</v>
      </c>
      <c r="F19709" s="2">
        <v>55121715</v>
      </c>
      <c r="G19709" s="2" t="s">
        <v>490</v>
      </c>
      <c r="H19709" s="2">
        <v>3</v>
      </c>
      <c r="I19709" s="2">
        <v>4</v>
      </c>
      <c r="J19709" s="2">
        <v>10</v>
      </c>
      <c r="K19709" s="2">
        <v>6</v>
      </c>
      <c r="L19709" s="3">
        <v>2100000</v>
      </c>
      <c r="M19709" s="2" t="s">
        <v>0</v>
      </c>
      <c r="N19709" s="4" t="s">
        <v>21</v>
      </c>
    </row>
    <row r="19710" spans="1:14" x14ac:dyDescent="0.25">
      <c r="A19710" s="1" t="s">
        <v>369</v>
      </c>
      <c r="B19710" s="2" t="s">
        <v>60</v>
      </c>
      <c r="C19710" s="2" t="s">
        <v>60</v>
      </c>
      <c r="D19710" s="2" t="s">
        <v>61</v>
      </c>
      <c r="E19710" s="2" t="s">
        <v>13898</v>
      </c>
      <c r="F19710" s="2">
        <v>55121715</v>
      </c>
      <c r="G19710" s="2" t="s">
        <v>490</v>
      </c>
      <c r="H19710" s="2">
        <v>3</v>
      </c>
      <c r="I19710" s="2">
        <v>4</v>
      </c>
      <c r="J19710" s="2">
        <v>10</v>
      </c>
      <c r="K19710" s="2">
        <v>3</v>
      </c>
      <c r="L19710" s="3">
        <v>1050000</v>
      </c>
      <c r="M19710" s="2" t="s">
        <v>0</v>
      </c>
      <c r="N19710" s="4" t="s">
        <v>21</v>
      </c>
    </row>
    <row r="19711" spans="1:14" x14ac:dyDescent="0.25">
      <c r="A19711" s="1" t="s">
        <v>369</v>
      </c>
      <c r="B19711" s="2" t="s">
        <v>60</v>
      </c>
      <c r="C19711" s="2" t="s">
        <v>60</v>
      </c>
      <c r="D19711" s="2" t="s">
        <v>61</v>
      </c>
      <c r="E19711" s="2" t="s">
        <v>13899</v>
      </c>
      <c r="F19711" s="2">
        <v>42271900</v>
      </c>
      <c r="G19711" s="2" t="s">
        <v>490</v>
      </c>
      <c r="H19711" s="2">
        <v>3</v>
      </c>
      <c r="I19711" s="2">
        <v>4</v>
      </c>
      <c r="J19711" s="2">
        <v>10</v>
      </c>
      <c r="K19711" s="2">
        <v>6</v>
      </c>
      <c r="L19711" s="3">
        <v>1770000</v>
      </c>
      <c r="M19711" s="2" t="s">
        <v>0</v>
      </c>
      <c r="N19711" s="4" t="s">
        <v>21</v>
      </c>
    </row>
    <row r="19712" spans="1:14" x14ac:dyDescent="0.25">
      <c r="A19712" s="1" t="s">
        <v>369</v>
      </c>
      <c r="B19712" s="2" t="s">
        <v>103</v>
      </c>
      <c r="C19712" s="2" t="s">
        <v>104</v>
      </c>
      <c r="D19712" s="2" t="s">
        <v>105</v>
      </c>
      <c r="E19712" s="2" t="s">
        <v>13900</v>
      </c>
      <c r="F19712" s="2">
        <v>24112413</v>
      </c>
      <c r="G19712" s="2" t="s">
        <v>490</v>
      </c>
      <c r="H19712" s="2">
        <v>3</v>
      </c>
      <c r="I19712" s="2">
        <v>4</v>
      </c>
      <c r="J19712" s="2">
        <v>10</v>
      </c>
      <c r="K19712" s="2">
        <v>30</v>
      </c>
      <c r="L19712" s="3">
        <v>1050000</v>
      </c>
      <c r="M19712" s="2" t="s">
        <v>0</v>
      </c>
      <c r="N19712" s="4" t="s">
        <v>21</v>
      </c>
    </row>
    <row r="19713" spans="1:14" x14ac:dyDescent="0.25">
      <c r="A19713" s="1" t="s">
        <v>369</v>
      </c>
      <c r="B19713" s="2" t="s">
        <v>340</v>
      </c>
      <c r="C19713" s="2" t="s">
        <v>341</v>
      </c>
      <c r="D19713" s="2" t="s">
        <v>342</v>
      </c>
      <c r="E19713" s="2" t="s">
        <v>13901</v>
      </c>
      <c r="F19713" s="2">
        <v>86121803</v>
      </c>
      <c r="G19713" s="2" t="s">
        <v>490</v>
      </c>
      <c r="H19713" s="2">
        <v>3</v>
      </c>
      <c r="I19713" s="2">
        <v>4</v>
      </c>
      <c r="J19713" s="2">
        <v>10</v>
      </c>
      <c r="K19713" s="2">
        <v>1</v>
      </c>
      <c r="L19713" s="3">
        <v>8800000</v>
      </c>
      <c r="M19713" s="2" t="s">
        <v>20</v>
      </c>
      <c r="N19713" s="4" t="s">
        <v>21</v>
      </c>
    </row>
    <row r="19714" spans="1:14" x14ac:dyDescent="0.25">
      <c r="A19714" s="1" t="s">
        <v>369</v>
      </c>
      <c r="B19714" s="2" t="s">
        <v>151</v>
      </c>
      <c r="C19714" s="2" t="s">
        <v>159</v>
      </c>
      <c r="D19714" s="2" t="s">
        <v>160</v>
      </c>
      <c r="E19714" s="2" t="s">
        <v>13902</v>
      </c>
      <c r="F19714" s="2">
        <v>81111902</v>
      </c>
      <c r="G19714" s="2" t="s">
        <v>490</v>
      </c>
      <c r="H19714" s="2">
        <v>3</v>
      </c>
      <c r="I19714" s="2">
        <v>4</v>
      </c>
      <c r="J19714" s="2">
        <v>10</v>
      </c>
      <c r="K19714" s="2">
        <v>1</v>
      </c>
      <c r="L19714" s="3">
        <v>32800000</v>
      </c>
      <c r="M19714" s="2" t="s">
        <v>20</v>
      </c>
      <c r="N19714" s="4" t="s">
        <v>21</v>
      </c>
    </row>
    <row r="19715" spans="1:14" x14ac:dyDescent="0.25">
      <c r="A19715" s="1" t="s">
        <v>369</v>
      </c>
      <c r="B19715" s="2" t="s">
        <v>151</v>
      </c>
      <c r="C19715" s="2" t="s">
        <v>159</v>
      </c>
      <c r="D19715" s="2" t="s">
        <v>160</v>
      </c>
      <c r="E19715" s="2" t="s">
        <v>13903</v>
      </c>
      <c r="F19715" s="2">
        <v>81111902</v>
      </c>
      <c r="G19715" s="2" t="s">
        <v>490</v>
      </c>
      <c r="H19715" s="2">
        <v>3</v>
      </c>
      <c r="I19715" s="2">
        <v>4</v>
      </c>
      <c r="J19715" s="2">
        <v>10</v>
      </c>
      <c r="K19715" s="2">
        <v>1</v>
      </c>
      <c r="L19715" s="3">
        <v>2395000</v>
      </c>
      <c r="M19715" s="2" t="s">
        <v>20</v>
      </c>
      <c r="N19715" s="4" t="s">
        <v>21</v>
      </c>
    </row>
    <row r="19716" spans="1:14" x14ac:dyDescent="0.25">
      <c r="A19716" s="1" t="s">
        <v>369</v>
      </c>
      <c r="B19716" s="2" t="s">
        <v>38</v>
      </c>
      <c r="C19716" s="2" t="s">
        <v>926</v>
      </c>
      <c r="D19716" s="2" t="s">
        <v>17912</v>
      </c>
      <c r="E19716" s="2" t="s">
        <v>13904</v>
      </c>
      <c r="F19716" s="2">
        <v>52161505</v>
      </c>
      <c r="G19716" s="2" t="s">
        <v>490</v>
      </c>
      <c r="H19716" s="2">
        <v>3</v>
      </c>
      <c r="I19716" s="2">
        <v>4</v>
      </c>
      <c r="J19716" s="2">
        <v>10</v>
      </c>
      <c r="K19716" s="2">
        <v>6</v>
      </c>
      <c r="L19716" s="3">
        <v>16921800</v>
      </c>
      <c r="M19716" s="2" t="s">
        <v>0</v>
      </c>
      <c r="N19716" s="4" t="s">
        <v>21</v>
      </c>
    </row>
    <row r="19717" spans="1:14" x14ac:dyDescent="0.25">
      <c r="A19717" s="1" t="s">
        <v>369</v>
      </c>
      <c r="B19717" s="2" t="s">
        <v>378</v>
      </c>
      <c r="C19717" s="2" t="s">
        <v>2488</v>
      </c>
      <c r="D19717" s="2" t="s">
        <v>17955</v>
      </c>
      <c r="E19717" s="2" t="s">
        <v>13905</v>
      </c>
      <c r="F19717" s="2">
        <v>26121604</v>
      </c>
      <c r="G19717" s="2" t="s">
        <v>490</v>
      </c>
      <c r="H19717" s="2">
        <v>3</v>
      </c>
      <c r="I19717" s="2">
        <v>4</v>
      </c>
      <c r="J19717" s="2">
        <v>10</v>
      </c>
      <c r="K19717" s="2">
        <v>32</v>
      </c>
      <c r="L19717" s="3">
        <v>1980160</v>
      </c>
      <c r="M19717" s="2" t="s">
        <v>0</v>
      </c>
      <c r="N19717" s="4" t="s">
        <v>21</v>
      </c>
    </row>
    <row r="19718" spans="1:14" x14ac:dyDescent="0.25">
      <c r="A19718" s="1" t="s">
        <v>369</v>
      </c>
      <c r="B19718" s="2" t="s">
        <v>712</v>
      </c>
      <c r="C19718" s="2" t="s">
        <v>915</v>
      </c>
      <c r="D19718" s="2" t="s">
        <v>17910</v>
      </c>
      <c r="E19718" s="2" t="s">
        <v>13906</v>
      </c>
      <c r="F19718" s="2">
        <v>39121011</v>
      </c>
      <c r="G19718" s="2" t="s">
        <v>490</v>
      </c>
      <c r="H19718" s="2">
        <v>3</v>
      </c>
      <c r="I19718" s="2">
        <v>4</v>
      </c>
      <c r="J19718" s="2">
        <v>10</v>
      </c>
      <c r="K19718" s="2">
        <v>1</v>
      </c>
      <c r="L19718" s="3">
        <v>27000000</v>
      </c>
      <c r="M19718" s="2" t="s">
        <v>0</v>
      </c>
      <c r="N19718" s="4" t="s">
        <v>21</v>
      </c>
    </row>
    <row r="19719" spans="1:14" x14ac:dyDescent="0.25">
      <c r="A19719" s="1" t="s">
        <v>369</v>
      </c>
      <c r="B19719" s="2" t="s">
        <v>28</v>
      </c>
      <c r="C19719" s="2" t="s">
        <v>29</v>
      </c>
      <c r="D19719" s="2" t="s">
        <v>30</v>
      </c>
      <c r="E19719" s="2" t="s">
        <v>13907</v>
      </c>
      <c r="F19719" s="2">
        <v>40101701</v>
      </c>
      <c r="G19719" s="2" t="s">
        <v>490</v>
      </c>
      <c r="H19719" s="2">
        <v>3</v>
      </c>
      <c r="I19719" s="2">
        <v>4</v>
      </c>
      <c r="J19719" s="2">
        <v>10</v>
      </c>
      <c r="K19719" s="2">
        <v>1</v>
      </c>
      <c r="L19719" s="3">
        <v>4160900</v>
      </c>
      <c r="M19719" s="2" t="s">
        <v>0</v>
      </c>
      <c r="N19719" s="4" t="s">
        <v>21</v>
      </c>
    </row>
    <row r="19720" spans="1:14" x14ac:dyDescent="0.25">
      <c r="A19720" s="1" t="s">
        <v>369</v>
      </c>
      <c r="B19720" s="2" t="s">
        <v>15</v>
      </c>
      <c r="C19720" s="2" t="s">
        <v>16</v>
      </c>
      <c r="D19720" s="2" t="s">
        <v>17</v>
      </c>
      <c r="E19720" s="2" t="s">
        <v>13908</v>
      </c>
      <c r="F19720" s="2">
        <v>56101703</v>
      </c>
      <c r="G19720" s="2" t="s">
        <v>490</v>
      </c>
      <c r="H19720" s="2">
        <v>3</v>
      </c>
      <c r="I19720" s="2">
        <v>4</v>
      </c>
      <c r="J19720" s="2">
        <v>10</v>
      </c>
      <c r="K19720" s="2">
        <v>179</v>
      </c>
      <c r="L19720" s="3">
        <v>158773000</v>
      </c>
      <c r="M19720" s="2" t="s">
        <v>0</v>
      </c>
      <c r="N19720" s="4" t="s">
        <v>21</v>
      </c>
    </row>
    <row r="19721" spans="1:14" x14ac:dyDescent="0.25">
      <c r="A19721" s="1" t="s">
        <v>369</v>
      </c>
      <c r="B19721" s="2" t="s">
        <v>2970</v>
      </c>
      <c r="C19721" s="2" t="s">
        <v>2971</v>
      </c>
      <c r="D19721" s="2" t="s">
        <v>17984</v>
      </c>
      <c r="E19721" s="2" t="s">
        <v>13909</v>
      </c>
      <c r="F19721" s="2">
        <v>55101503</v>
      </c>
      <c r="G19721" s="2" t="s">
        <v>490</v>
      </c>
      <c r="H19721" s="2">
        <v>3</v>
      </c>
      <c r="I19721" s="2">
        <v>4</v>
      </c>
      <c r="J19721" s="2">
        <v>10</v>
      </c>
      <c r="K19721" s="2">
        <v>1</v>
      </c>
      <c r="L19721" s="3">
        <v>2877000</v>
      </c>
      <c r="M19721" s="2" t="s">
        <v>20</v>
      </c>
      <c r="N19721" s="4" t="s">
        <v>21</v>
      </c>
    </row>
    <row r="19722" spans="1:14" x14ac:dyDescent="0.25">
      <c r="A19722" s="1" t="s">
        <v>369</v>
      </c>
      <c r="B19722" s="2" t="s">
        <v>2970</v>
      </c>
      <c r="C19722" s="2" t="s">
        <v>2971</v>
      </c>
      <c r="D19722" s="2" t="s">
        <v>17984</v>
      </c>
      <c r="E19722" s="2" t="s">
        <v>13910</v>
      </c>
      <c r="F19722" s="2">
        <v>60101606</v>
      </c>
      <c r="G19722" s="2" t="s">
        <v>490</v>
      </c>
      <c r="H19722" s="2">
        <v>3</v>
      </c>
      <c r="I19722" s="2">
        <v>4</v>
      </c>
      <c r="J19722" s="2">
        <v>10</v>
      </c>
      <c r="K19722" s="2">
        <v>1</v>
      </c>
      <c r="L19722" s="3">
        <v>603000</v>
      </c>
      <c r="M19722" s="2" t="s">
        <v>20</v>
      </c>
      <c r="N19722" s="4" t="s">
        <v>21</v>
      </c>
    </row>
    <row r="19723" spans="1:14" x14ac:dyDescent="0.25">
      <c r="A19723" s="1" t="s">
        <v>369</v>
      </c>
      <c r="B19723" s="2" t="s">
        <v>2970</v>
      </c>
      <c r="C19723" s="2" t="s">
        <v>2971</v>
      </c>
      <c r="D19723" s="2" t="s">
        <v>17984</v>
      </c>
      <c r="E19723" s="2" t="s">
        <v>13911</v>
      </c>
      <c r="F19723" s="2">
        <v>60101606</v>
      </c>
      <c r="G19723" s="2" t="s">
        <v>490</v>
      </c>
      <c r="H19723" s="2">
        <v>3</v>
      </c>
      <c r="I19723" s="2">
        <v>4</v>
      </c>
      <c r="J19723" s="2">
        <v>10</v>
      </c>
      <c r="K19723" s="2">
        <v>1</v>
      </c>
      <c r="L19723" s="3">
        <v>1047100</v>
      </c>
      <c r="M19723" s="2" t="s">
        <v>20</v>
      </c>
      <c r="N19723" s="4" t="s">
        <v>21</v>
      </c>
    </row>
    <row r="19724" spans="1:14" x14ac:dyDescent="0.25">
      <c r="A19724" s="1" t="s">
        <v>369</v>
      </c>
      <c r="B19724" s="2" t="s">
        <v>2970</v>
      </c>
      <c r="C19724" s="2" t="s">
        <v>2971</v>
      </c>
      <c r="D19724" s="2" t="s">
        <v>17984</v>
      </c>
      <c r="E19724" s="2" t="s">
        <v>13912</v>
      </c>
      <c r="F19724" s="2">
        <v>60101604</v>
      </c>
      <c r="G19724" s="2" t="s">
        <v>490</v>
      </c>
      <c r="H19724" s="2">
        <v>3</v>
      </c>
      <c r="I19724" s="2">
        <v>4</v>
      </c>
      <c r="J19724" s="2">
        <v>10</v>
      </c>
      <c r="K19724" s="2">
        <v>1</v>
      </c>
      <c r="L19724" s="3">
        <v>3422800</v>
      </c>
      <c r="M19724" s="2" t="s">
        <v>20</v>
      </c>
      <c r="N19724" s="4" t="s">
        <v>21</v>
      </c>
    </row>
    <row r="19725" spans="1:14" x14ac:dyDescent="0.25">
      <c r="A19725" s="1" t="s">
        <v>369</v>
      </c>
      <c r="B19725" s="2" t="s">
        <v>2970</v>
      </c>
      <c r="C19725" s="2" t="s">
        <v>2971</v>
      </c>
      <c r="D19725" s="2" t="s">
        <v>17984</v>
      </c>
      <c r="E19725" s="2" t="s">
        <v>13913</v>
      </c>
      <c r="F19725" s="2">
        <v>14111509</v>
      </c>
      <c r="G19725" s="2" t="s">
        <v>490</v>
      </c>
      <c r="H19725" s="2">
        <v>3</v>
      </c>
      <c r="I19725" s="2">
        <v>4</v>
      </c>
      <c r="J19725" s="2">
        <v>10</v>
      </c>
      <c r="K19725" s="2">
        <v>1</v>
      </c>
      <c r="L19725" s="3">
        <v>3300000</v>
      </c>
      <c r="M19725" s="2" t="s">
        <v>20</v>
      </c>
      <c r="N19725" s="4" t="s">
        <v>21</v>
      </c>
    </row>
    <row r="19726" spans="1:14" x14ac:dyDescent="0.25">
      <c r="A19726" s="1" t="s">
        <v>369</v>
      </c>
      <c r="B19726" s="2" t="s">
        <v>2970</v>
      </c>
      <c r="C19726" s="2" t="s">
        <v>2971</v>
      </c>
      <c r="D19726" s="2" t="s">
        <v>17984</v>
      </c>
      <c r="E19726" s="2" t="s">
        <v>13914</v>
      </c>
      <c r="F19726" s="2">
        <v>55101506</v>
      </c>
      <c r="G19726" s="2" t="s">
        <v>490</v>
      </c>
      <c r="H19726" s="2">
        <v>3</v>
      </c>
      <c r="I19726" s="2">
        <v>4</v>
      </c>
      <c r="J19726" s="2">
        <v>10</v>
      </c>
      <c r="K19726" s="2">
        <v>1</v>
      </c>
      <c r="L19726" s="3">
        <v>3750000</v>
      </c>
      <c r="M19726" s="2" t="s">
        <v>20</v>
      </c>
      <c r="N19726" s="4" t="s">
        <v>21</v>
      </c>
    </row>
    <row r="19727" spans="1:14" x14ac:dyDescent="0.25">
      <c r="A19727" s="1" t="s">
        <v>369</v>
      </c>
      <c r="B19727" s="2" t="s">
        <v>151</v>
      </c>
      <c r="C19727" s="2" t="s">
        <v>159</v>
      </c>
      <c r="D19727" s="2" t="s">
        <v>160</v>
      </c>
      <c r="E19727" s="2" t="s">
        <v>13915</v>
      </c>
      <c r="F19727" s="2">
        <v>81161501</v>
      </c>
      <c r="G19727" s="2" t="s">
        <v>490</v>
      </c>
      <c r="H19727" s="2">
        <v>3</v>
      </c>
      <c r="I19727" s="2">
        <v>4</v>
      </c>
      <c r="J19727" s="2">
        <v>10</v>
      </c>
      <c r="K19727" s="2">
        <v>1</v>
      </c>
      <c r="L19727" s="3">
        <v>27370000</v>
      </c>
      <c r="M19727" s="2" t="s">
        <v>20</v>
      </c>
      <c r="N19727" s="4" t="s">
        <v>21</v>
      </c>
    </row>
    <row r="19728" spans="1:14" x14ac:dyDescent="0.25">
      <c r="A19728" s="1" t="s">
        <v>369</v>
      </c>
      <c r="B19728" s="2" t="s">
        <v>181</v>
      </c>
      <c r="C19728" s="2" t="s">
        <v>182</v>
      </c>
      <c r="D19728" s="2" t="s">
        <v>183</v>
      </c>
      <c r="E19728" s="2" t="s">
        <v>13916</v>
      </c>
      <c r="F19728" s="2">
        <v>76111501</v>
      </c>
      <c r="G19728" s="2" t="s">
        <v>490</v>
      </c>
      <c r="H19728" s="2">
        <v>3</v>
      </c>
      <c r="I19728" s="2">
        <v>4</v>
      </c>
      <c r="J19728" s="2">
        <v>10</v>
      </c>
      <c r="K19728" s="2">
        <v>1</v>
      </c>
      <c r="L19728" s="3">
        <v>40342888.880000003</v>
      </c>
      <c r="M19728" s="2" t="s">
        <v>20</v>
      </c>
      <c r="N19728" s="4" t="s">
        <v>21</v>
      </c>
    </row>
    <row r="19729" spans="1:14" x14ac:dyDescent="0.25">
      <c r="A19729" s="1" t="s">
        <v>369</v>
      </c>
      <c r="B19729" s="2" t="s">
        <v>60</v>
      </c>
      <c r="C19729" s="2" t="s">
        <v>60</v>
      </c>
      <c r="D19729" s="2" t="s">
        <v>61</v>
      </c>
      <c r="E19729" s="2" t="s">
        <v>4089</v>
      </c>
      <c r="F19729" s="2">
        <v>76111501</v>
      </c>
      <c r="G19729" s="2" t="s">
        <v>490</v>
      </c>
      <c r="H19729" s="2">
        <v>3</v>
      </c>
      <c r="I19729" s="2">
        <v>4</v>
      </c>
      <c r="J19729" s="2">
        <v>10</v>
      </c>
      <c r="K19729" s="2">
        <v>108</v>
      </c>
      <c r="L19729" s="3">
        <v>142142.04</v>
      </c>
      <c r="M19729" s="2" t="s">
        <v>0</v>
      </c>
      <c r="N19729" s="4" t="s">
        <v>21</v>
      </c>
    </row>
    <row r="19730" spans="1:14" x14ac:dyDescent="0.25">
      <c r="A19730" s="1" t="s">
        <v>369</v>
      </c>
      <c r="B19730" s="2" t="s">
        <v>60</v>
      </c>
      <c r="C19730" s="2" t="s">
        <v>60</v>
      </c>
      <c r="D19730" s="2" t="s">
        <v>61</v>
      </c>
      <c r="E19730" s="2" t="s">
        <v>13917</v>
      </c>
      <c r="F19730" s="2">
        <v>47131502</v>
      </c>
      <c r="G19730" s="2" t="s">
        <v>490</v>
      </c>
      <c r="H19730" s="2">
        <v>3</v>
      </c>
      <c r="I19730" s="2">
        <v>4</v>
      </c>
      <c r="J19730" s="2">
        <v>10</v>
      </c>
      <c r="K19730" s="2">
        <v>108</v>
      </c>
      <c r="L19730" s="3">
        <v>288464.75999999995</v>
      </c>
      <c r="M19730" s="2" t="s">
        <v>0</v>
      </c>
      <c r="N19730" s="4" t="s">
        <v>21</v>
      </c>
    </row>
    <row r="19731" spans="1:14" x14ac:dyDescent="0.25">
      <c r="A19731" s="1" t="s">
        <v>369</v>
      </c>
      <c r="B19731" s="2" t="s">
        <v>60</v>
      </c>
      <c r="C19731" s="2" t="s">
        <v>60</v>
      </c>
      <c r="D19731" s="2" t="s">
        <v>61</v>
      </c>
      <c r="E19731" s="2" t="s">
        <v>13918</v>
      </c>
      <c r="F19731" s="2">
        <v>47131502</v>
      </c>
      <c r="G19731" s="2" t="s">
        <v>490</v>
      </c>
      <c r="H19731" s="2">
        <v>3</v>
      </c>
      <c r="I19731" s="2">
        <v>4</v>
      </c>
      <c r="J19731" s="2">
        <v>10</v>
      </c>
      <c r="K19731" s="2">
        <v>36</v>
      </c>
      <c r="L19731" s="3">
        <v>21703.68</v>
      </c>
      <c r="M19731" s="2" t="s">
        <v>0</v>
      </c>
      <c r="N19731" s="4" t="s">
        <v>21</v>
      </c>
    </row>
    <row r="19732" spans="1:14" x14ac:dyDescent="0.25">
      <c r="A19732" s="1" t="s">
        <v>369</v>
      </c>
      <c r="B19732" s="2" t="s">
        <v>63</v>
      </c>
      <c r="C19732" s="2" t="s">
        <v>64</v>
      </c>
      <c r="D19732" s="2" t="s">
        <v>65</v>
      </c>
      <c r="E19732" s="2" t="s">
        <v>13919</v>
      </c>
      <c r="F19732" s="2">
        <v>47131502</v>
      </c>
      <c r="G19732" s="2" t="s">
        <v>490</v>
      </c>
      <c r="H19732" s="2">
        <v>3</v>
      </c>
      <c r="I19732" s="2">
        <v>4</v>
      </c>
      <c r="J19732" s="2">
        <v>10</v>
      </c>
      <c r="K19732" s="2">
        <v>180</v>
      </c>
      <c r="L19732" s="3">
        <v>983194.2</v>
      </c>
      <c r="M19732" s="2" t="s">
        <v>0</v>
      </c>
      <c r="N19732" s="4" t="s">
        <v>21</v>
      </c>
    </row>
    <row r="19733" spans="1:14" x14ac:dyDescent="0.25">
      <c r="A19733" s="1" t="s">
        <v>369</v>
      </c>
      <c r="B19733" s="2" t="s">
        <v>63</v>
      </c>
      <c r="C19733" s="2" t="s">
        <v>64</v>
      </c>
      <c r="D19733" s="2" t="s">
        <v>65</v>
      </c>
      <c r="E19733" s="2" t="s">
        <v>13920</v>
      </c>
      <c r="F19733" s="2">
        <v>14111703</v>
      </c>
      <c r="G19733" s="2" t="s">
        <v>490</v>
      </c>
      <c r="H19733" s="2">
        <v>3</v>
      </c>
      <c r="I19733" s="2">
        <v>4</v>
      </c>
      <c r="J19733" s="2">
        <v>10</v>
      </c>
      <c r="K19733" s="2">
        <v>585</v>
      </c>
      <c r="L19733" s="3">
        <v>1752835.5</v>
      </c>
      <c r="M19733" s="2" t="s">
        <v>0</v>
      </c>
      <c r="N19733" s="4" t="s">
        <v>21</v>
      </c>
    </row>
    <row r="19734" spans="1:14" x14ac:dyDescent="0.25">
      <c r="A19734" s="1" t="s">
        <v>369</v>
      </c>
      <c r="B19734" s="2" t="s">
        <v>408</v>
      </c>
      <c r="C19734" s="2" t="s">
        <v>1186</v>
      </c>
      <c r="D19734" s="2" t="s">
        <v>17937</v>
      </c>
      <c r="E19734" s="2" t="s">
        <v>13921</v>
      </c>
      <c r="F19734" s="2">
        <v>14111703</v>
      </c>
      <c r="G19734" s="2" t="s">
        <v>490</v>
      </c>
      <c r="H19734" s="2">
        <v>3</v>
      </c>
      <c r="I19734" s="2">
        <v>4</v>
      </c>
      <c r="J19734" s="2">
        <v>10</v>
      </c>
      <c r="K19734" s="2">
        <v>20</v>
      </c>
      <c r="L19734" s="3">
        <v>45891.6</v>
      </c>
      <c r="M19734" s="2" t="s">
        <v>0</v>
      </c>
      <c r="N19734" s="4" t="s">
        <v>21</v>
      </c>
    </row>
    <row r="19735" spans="1:14" x14ac:dyDescent="0.25">
      <c r="A19735" s="1" t="s">
        <v>369</v>
      </c>
      <c r="B19735" s="2" t="s">
        <v>76</v>
      </c>
      <c r="C19735" s="2" t="s">
        <v>80</v>
      </c>
      <c r="D19735" s="2" t="s">
        <v>81</v>
      </c>
      <c r="E19735" s="2" t="s">
        <v>7027</v>
      </c>
      <c r="F19735" s="2">
        <v>12352104</v>
      </c>
      <c r="G19735" s="2" t="s">
        <v>490</v>
      </c>
      <c r="H19735" s="2">
        <v>3</v>
      </c>
      <c r="I19735" s="2">
        <v>4</v>
      </c>
      <c r="J19735" s="2">
        <v>10</v>
      </c>
      <c r="K19735" s="2">
        <v>144</v>
      </c>
      <c r="L19735" s="3">
        <v>578293.91999999993</v>
      </c>
      <c r="M19735" s="2" t="s">
        <v>0</v>
      </c>
      <c r="N19735" s="4" t="s">
        <v>21</v>
      </c>
    </row>
    <row r="19736" spans="1:14" x14ac:dyDescent="0.25">
      <c r="A19736" s="1" t="s">
        <v>369</v>
      </c>
      <c r="B19736" s="2" t="s">
        <v>76</v>
      </c>
      <c r="C19736" s="2" t="s">
        <v>80</v>
      </c>
      <c r="D19736" s="2" t="s">
        <v>81</v>
      </c>
      <c r="E19736" s="2" t="s">
        <v>4117</v>
      </c>
      <c r="F19736" s="2">
        <v>47131700</v>
      </c>
      <c r="G19736" s="2" t="s">
        <v>490</v>
      </c>
      <c r="H19736" s="2">
        <v>3</v>
      </c>
      <c r="I19736" s="2">
        <v>4</v>
      </c>
      <c r="J19736" s="2">
        <v>10</v>
      </c>
      <c r="K19736" s="2">
        <v>108</v>
      </c>
      <c r="L19736" s="3">
        <v>408814.56</v>
      </c>
      <c r="M19736" s="2" t="s">
        <v>0</v>
      </c>
      <c r="N19736" s="4" t="s">
        <v>21</v>
      </c>
    </row>
    <row r="19737" spans="1:14" x14ac:dyDescent="0.25">
      <c r="A19737" s="1" t="s">
        <v>369</v>
      </c>
      <c r="B19737" s="2" t="s">
        <v>76</v>
      </c>
      <c r="C19737" s="2" t="s">
        <v>80</v>
      </c>
      <c r="D19737" s="2" t="s">
        <v>81</v>
      </c>
      <c r="E19737" s="2" t="s">
        <v>13922</v>
      </c>
      <c r="F19737" s="2">
        <v>47131700</v>
      </c>
      <c r="G19737" s="2" t="s">
        <v>490</v>
      </c>
      <c r="H19737" s="2">
        <v>3</v>
      </c>
      <c r="I19737" s="2">
        <v>4</v>
      </c>
      <c r="J19737" s="2">
        <v>10</v>
      </c>
      <c r="K19737" s="2">
        <v>126</v>
      </c>
      <c r="L19737" s="3">
        <v>688132.62</v>
      </c>
      <c r="M19737" s="2" t="s">
        <v>0</v>
      </c>
      <c r="N19737" s="4" t="s">
        <v>21</v>
      </c>
    </row>
    <row r="19738" spans="1:14" x14ac:dyDescent="0.25">
      <c r="A19738" s="1" t="s">
        <v>369</v>
      </c>
      <c r="B19738" s="2" t="s">
        <v>76</v>
      </c>
      <c r="C19738" s="2" t="s">
        <v>80</v>
      </c>
      <c r="D19738" s="2" t="s">
        <v>81</v>
      </c>
      <c r="E19738" s="2" t="s">
        <v>13923</v>
      </c>
      <c r="F19738" s="2">
        <v>47131700</v>
      </c>
      <c r="G19738" s="2" t="s">
        <v>490</v>
      </c>
      <c r="H19738" s="2">
        <v>3</v>
      </c>
      <c r="I19738" s="2">
        <v>4</v>
      </c>
      <c r="J19738" s="2">
        <v>10</v>
      </c>
      <c r="K19738" s="2">
        <v>81</v>
      </c>
      <c r="L19738" s="3">
        <v>396339.48</v>
      </c>
      <c r="M19738" s="2" t="s">
        <v>0</v>
      </c>
      <c r="N19738" s="4" t="s">
        <v>21</v>
      </c>
    </row>
    <row r="19739" spans="1:14" x14ac:dyDescent="0.25">
      <c r="A19739" s="1" t="s">
        <v>369</v>
      </c>
      <c r="B19739" s="2" t="s">
        <v>76</v>
      </c>
      <c r="C19739" s="2" t="s">
        <v>80</v>
      </c>
      <c r="D19739" s="2" t="s">
        <v>81</v>
      </c>
      <c r="E19739" s="2" t="s">
        <v>12807</v>
      </c>
      <c r="F19739" s="2">
        <v>47131700</v>
      </c>
      <c r="G19739" s="2" t="s">
        <v>490</v>
      </c>
      <c r="H19739" s="2">
        <v>3</v>
      </c>
      <c r="I19739" s="2">
        <v>4</v>
      </c>
      <c r="J19739" s="2">
        <v>10</v>
      </c>
      <c r="K19739" s="2">
        <v>378</v>
      </c>
      <c r="L19739" s="3">
        <v>1093996.26</v>
      </c>
      <c r="M19739" s="2" t="s">
        <v>0</v>
      </c>
      <c r="N19739" s="4" t="s">
        <v>21</v>
      </c>
    </row>
    <row r="19740" spans="1:14" x14ac:dyDescent="0.25">
      <c r="A19740" s="1" t="s">
        <v>369</v>
      </c>
      <c r="B19740" s="2" t="s">
        <v>76</v>
      </c>
      <c r="C19740" s="2" t="s">
        <v>80</v>
      </c>
      <c r="D19740" s="2" t="s">
        <v>81</v>
      </c>
      <c r="E19740" s="2" t="s">
        <v>13924</v>
      </c>
      <c r="F19740" s="2">
        <v>47131700</v>
      </c>
      <c r="G19740" s="2" t="s">
        <v>490</v>
      </c>
      <c r="H19740" s="2">
        <v>3</v>
      </c>
      <c r="I19740" s="2">
        <v>4</v>
      </c>
      <c r="J19740" s="2">
        <v>10</v>
      </c>
      <c r="K19740" s="2">
        <v>117</v>
      </c>
      <c r="L19740" s="3">
        <v>556205.13</v>
      </c>
      <c r="M19740" s="2" t="s">
        <v>0</v>
      </c>
      <c r="N19740" s="4" t="s">
        <v>21</v>
      </c>
    </row>
    <row r="19741" spans="1:14" x14ac:dyDescent="0.25">
      <c r="A19741" s="1" t="s">
        <v>369</v>
      </c>
      <c r="B19741" s="2" t="s">
        <v>76</v>
      </c>
      <c r="C19741" s="2" t="s">
        <v>80</v>
      </c>
      <c r="D19741" s="2" t="s">
        <v>81</v>
      </c>
      <c r="E19741" s="2" t="s">
        <v>12811</v>
      </c>
      <c r="F19741" s="2">
        <v>47131700</v>
      </c>
      <c r="G19741" s="2" t="s">
        <v>490</v>
      </c>
      <c r="H19741" s="2">
        <v>3</v>
      </c>
      <c r="I19741" s="2">
        <v>4</v>
      </c>
      <c r="J19741" s="2">
        <v>10</v>
      </c>
      <c r="K19741" s="2">
        <v>36</v>
      </c>
      <c r="L19741" s="3">
        <v>69319.08</v>
      </c>
      <c r="M19741" s="2" t="s">
        <v>0</v>
      </c>
      <c r="N19741" s="4" t="s">
        <v>21</v>
      </c>
    </row>
    <row r="19742" spans="1:14" x14ac:dyDescent="0.25">
      <c r="A19742" s="1" t="s">
        <v>369</v>
      </c>
      <c r="B19742" s="2" t="s">
        <v>76</v>
      </c>
      <c r="C19742" s="2" t="s">
        <v>80</v>
      </c>
      <c r="D19742" s="2" t="s">
        <v>81</v>
      </c>
      <c r="E19742" s="2" t="s">
        <v>13925</v>
      </c>
      <c r="F19742" s="2">
        <v>47131700</v>
      </c>
      <c r="G19742" s="2" t="s">
        <v>490</v>
      </c>
      <c r="H19742" s="2">
        <v>3</v>
      </c>
      <c r="I19742" s="2">
        <v>4</v>
      </c>
      <c r="J19742" s="2">
        <v>10</v>
      </c>
      <c r="K19742" s="2">
        <v>13</v>
      </c>
      <c r="L19742" s="3">
        <v>162702.80000000002</v>
      </c>
      <c r="M19742" s="2" t="s">
        <v>0</v>
      </c>
      <c r="N19742" s="4" t="s">
        <v>21</v>
      </c>
    </row>
    <row r="19743" spans="1:14" x14ac:dyDescent="0.25">
      <c r="A19743" s="1" t="s">
        <v>369</v>
      </c>
      <c r="B19743" s="2" t="s">
        <v>408</v>
      </c>
      <c r="C19743" s="2" t="s">
        <v>1186</v>
      </c>
      <c r="D19743" s="2" t="s">
        <v>17937</v>
      </c>
      <c r="E19743" s="2" t="s">
        <v>13926</v>
      </c>
      <c r="F19743" s="2">
        <v>47131800</v>
      </c>
      <c r="G19743" s="2" t="s">
        <v>490</v>
      </c>
      <c r="H19743" s="2">
        <v>3</v>
      </c>
      <c r="I19743" s="2">
        <v>4</v>
      </c>
      <c r="J19743" s="2">
        <v>10</v>
      </c>
      <c r="K19743" s="2">
        <v>9</v>
      </c>
      <c r="L19743" s="3">
        <v>84391.38</v>
      </c>
      <c r="M19743" s="2" t="s">
        <v>0</v>
      </c>
      <c r="N19743" s="4" t="s">
        <v>21</v>
      </c>
    </row>
    <row r="19744" spans="1:14" x14ac:dyDescent="0.25">
      <c r="A19744" s="1" t="s">
        <v>369</v>
      </c>
      <c r="B19744" s="2" t="s">
        <v>76</v>
      </c>
      <c r="C19744" s="2" t="s">
        <v>80</v>
      </c>
      <c r="D19744" s="2" t="s">
        <v>81</v>
      </c>
      <c r="E19744" s="2" t="s">
        <v>13927</v>
      </c>
      <c r="F19744" s="2">
        <v>47131700</v>
      </c>
      <c r="G19744" s="2" t="s">
        <v>490</v>
      </c>
      <c r="H19744" s="2">
        <v>3</v>
      </c>
      <c r="I19744" s="2">
        <v>4</v>
      </c>
      <c r="J19744" s="2">
        <v>10</v>
      </c>
      <c r="K19744" s="2">
        <v>18</v>
      </c>
      <c r="L19744" s="3">
        <v>74021.22</v>
      </c>
      <c r="M19744" s="2" t="s">
        <v>0</v>
      </c>
      <c r="N19744" s="4" t="s">
        <v>21</v>
      </c>
    </row>
    <row r="19745" spans="1:14" x14ac:dyDescent="0.25">
      <c r="A19745" s="1" t="s">
        <v>369</v>
      </c>
      <c r="B19745" s="2" t="s">
        <v>76</v>
      </c>
      <c r="C19745" s="2" t="s">
        <v>80</v>
      </c>
      <c r="D19745" s="2" t="s">
        <v>81</v>
      </c>
      <c r="E19745" s="2" t="s">
        <v>13928</v>
      </c>
      <c r="F19745" s="2">
        <v>47131700</v>
      </c>
      <c r="G19745" s="2" t="s">
        <v>490</v>
      </c>
      <c r="H19745" s="2">
        <v>3</v>
      </c>
      <c r="I19745" s="2">
        <v>4</v>
      </c>
      <c r="J19745" s="2">
        <v>10</v>
      </c>
      <c r="K19745" s="2">
        <v>90</v>
      </c>
      <c r="L19745" s="3">
        <v>501530.4</v>
      </c>
      <c r="M19745" s="2" t="s">
        <v>0</v>
      </c>
      <c r="N19745" s="4" t="s">
        <v>21</v>
      </c>
    </row>
    <row r="19746" spans="1:14" x14ac:dyDescent="0.25">
      <c r="A19746" s="1" t="s">
        <v>369</v>
      </c>
      <c r="B19746" s="2" t="s">
        <v>86</v>
      </c>
      <c r="C19746" s="2" t="s">
        <v>93</v>
      </c>
      <c r="D19746" s="2" t="s">
        <v>94</v>
      </c>
      <c r="E19746" s="2" t="s">
        <v>13929</v>
      </c>
      <c r="F19746" s="2">
        <v>47131700</v>
      </c>
      <c r="G19746" s="2" t="s">
        <v>490</v>
      </c>
      <c r="H19746" s="2">
        <v>3</v>
      </c>
      <c r="I19746" s="2">
        <v>4</v>
      </c>
      <c r="J19746" s="2">
        <v>10</v>
      </c>
      <c r="K19746" s="2">
        <v>36</v>
      </c>
      <c r="L19746" s="3">
        <v>47677.319999999992</v>
      </c>
      <c r="M19746" s="2" t="s">
        <v>0</v>
      </c>
      <c r="N19746" s="4" t="s">
        <v>21</v>
      </c>
    </row>
    <row r="19747" spans="1:14" x14ac:dyDescent="0.25">
      <c r="A19747" s="1" t="s">
        <v>369</v>
      </c>
      <c r="B19747" s="2" t="s">
        <v>86</v>
      </c>
      <c r="C19747" s="2" t="s">
        <v>246</v>
      </c>
      <c r="D19747" s="2" t="s">
        <v>247</v>
      </c>
      <c r="E19747" s="2" t="s">
        <v>13930</v>
      </c>
      <c r="F19747" s="2">
        <v>47131608</v>
      </c>
      <c r="G19747" s="2" t="s">
        <v>490</v>
      </c>
      <c r="H19747" s="2">
        <v>3</v>
      </c>
      <c r="I19747" s="2">
        <v>4</v>
      </c>
      <c r="J19747" s="2">
        <v>10</v>
      </c>
      <c r="K19747" s="2">
        <v>63</v>
      </c>
      <c r="L19747" s="3">
        <v>22208.13</v>
      </c>
      <c r="M19747" s="2" t="s">
        <v>0</v>
      </c>
      <c r="N19747" s="4" t="s">
        <v>21</v>
      </c>
    </row>
    <row r="19748" spans="1:14" x14ac:dyDescent="0.25">
      <c r="A19748" s="1" t="s">
        <v>369</v>
      </c>
      <c r="B19748" s="2" t="s">
        <v>86</v>
      </c>
      <c r="C19748" s="2" t="s">
        <v>246</v>
      </c>
      <c r="D19748" s="2" t="s">
        <v>247</v>
      </c>
      <c r="E19748" s="2" t="s">
        <v>13931</v>
      </c>
      <c r="F19748" s="2" t="s">
        <v>13932</v>
      </c>
      <c r="G19748" s="2" t="s">
        <v>490</v>
      </c>
      <c r="H19748" s="2">
        <v>3</v>
      </c>
      <c r="I19748" s="2">
        <v>4</v>
      </c>
      <c r="J19748" s="2">
        <v>10</v>
      </c>
      <c r="K19748" s="2">
        <v>54</v>
      </c>
      <c r="L19748" s="3">
        <v>103093.02</v>
      </c>
      <c r="M19748" s="2" t="s">
        <v>0</v>
      </c>
      <c r="N19748" s="4" t="s">
        <v>21</v>
      </c>
    </row>
    <row r="19749" spans="1:14" x14ac:dyDescent="0.25">
      <c r="A19749" s="1" t="s">
        <v>369</v>
      </c>
      <c r="B19749" s="2" t="s">
        <v>86</v>
      </c>
      <c r="C19749" s="2" t="s">
        <v>93</v>
      </c>
      <c r="D19749" s="2" t="s">
        <v>94</v>
      </c>
      <c r="E19749" s="2" t="s">
        <v>7505</v>
      </c>
      <c r="F19749" s="2" t="s">
        <v>13932</v>
      </c>
      <c r="G19749" s="2" t="s">
        <v>490</v>
      </c>
      <c r="H19749" s="2">
        <v>3</v>
      </c>
      <c r="I19749" s="2">
        <v>4</v>
      </c>
      <c r="J19749" s="2">
        <v>10</v>
      </c>
      <c r="K19749" s="2">
        <v>26</v>
      </c>
      <c r="L19749" s="3">
        <v>31521.359999999997</v>
      </c>
      <c r="M19749" s="2" t="s">
        <v>0</v>
      </c>
      <c r="N19749" s="4" t="s">
        <v>21</v>
      </c>
    </row>
    <row r="19750" spans="1:14" x14ac:dyDescent="0.25">
      <c r="A19750" s="1" t="s">
        <v>369</v>
      </c>
      <c r="B19750" s="2" t="s">
        <v>103</v>
      </c>
      <c r="C19750" s="2" t="s">
        <v>104</v>
      </c>
      <c r="D19750" s="2" t="s">
        <v>105</v>
      </c>
      <c r="E19750" s="2" t="s">
        <v>13933</v>
      </c>
      <c r="F19750" s="2">
        <v>47131611</v>
      </c>
      <c r="G19750" s="2" t="s">
        <v>490</v>
      </c>
      <c r="H19750" s="2">
        <v>3</v>
      </c>
      <c r="I19750" s="2">
        <v>4</v>
      </c>
      <c r="J19750" s="2">
        <v>10</v>
      </c>
      <c r="K19750" s="2">
        <v>108</v>
      </c>
      <c r="L19750" s="3">
        <v>286419.24000000005</v>
      </c>
      <c r="M19750" s="2" t="s">
        <v>0</v>
      </c>
      <c r="N19750" s="4" t="s">
        <v>21</v>
      </c>
    </row>
    <row r="19751" spans="1:14" x14ac:dyDescent="0.25">
      <c r="A19751" s="1" t="s">
        <v>369</v>
      </c>
      <c r="B19751" s="2" t="s">
        <v>103</v>
      </c>
      <c r="C19751" s="2" t="s">
        <v>104</v>
      </c>
      <c r="D19751" s="2" t="s">
        <v>105</v>
      </c>
      <c r="E19751" s="2" t="s">
        <v>13934</v>
      </c>
      <c r="F19751" s="2" t="s">
        <v>13935</v>
      </c>
      <c r="G19751" s="2" t="s">
        <v>490</v>
      </c>
      <c r="H19751" s="2">
        <v>3</v>
      </c>
      <c r="I19751" s="2">
        <v>4</v>
      </c>
      <c r="J19751" s="2">
        <v>10</v>
      </c>
      <c r="K19751" s="2">
        <v>45</v>
      </c>
      <c r="L19751" s="3">
        <v>103108.05</v>
      </c>
      <c r="M19751" s="2" t="s">
        <v>0</v>
      </c>
      <c r="N19751" s="4" t="s">
        <v>21</v>
      </c>
    </row>
    <row r="19752" spans="1:14" x14ac:dyDescent="0.25">
      <c r="A19752" s="1" t="s">
        <v>369</v>
      </c>
      <c r="B19752" s="2" t="s">
        <v>103</v>
      </c>
      <c r="C19752" s="2" t="s">
        <v>104</v>
      </c>
      <c r="D19752" s="2" t="s">
        <v>105</v>
      </c>
      <c r="E19752" s="2" t="s">
        <v>13936</v>
      </c>
      <c r="F19752" s="2">
        <v>47131608</v>
      </c>
      <c r="G19752" s="2" t="s">
        <v>490</v>
      </c>
      <c r="H19752" s="2">
        <v>3</v>
      </c>
      <c r="I19752" s="2">
        <v>4</v>
      </c>
      <c r="J19752" s="2">
        <v>10</v>
      </c>
      <c r="K19752" s="2">
        <v>90</v>
      </c>
      <c r="L19752" s="3">
        <v>120231.00000000001</v>
      </c>
      <c r="M19752" s="2" t="s">
        <v>0</v>
      </c>
      <c r="N19752" s="4" t="s">
        <v>21</v>
      </c>
    </row>
    <row r="19753" spans="1:14" x14ac:dyDescent="0.25">
      <c r="A19753" s="1" t="s">
        <v>369</v>
      </c>
      <c r="B19753" s="2" t="s">
        <v>103</v>
      </c>
      <c r="C19753" s="2" t="s">
        <v>104</v>
      </c>
      <c r="D19753" s="2" t="s">
        <v>105</v>
      </c>
      <c r="E19753" s="2" t="s">
        <v>13937</v>
      </c>
      <c r="F19753" s="2">
        <v>47131600</v>
      </c>
      <c r="G19753" s="2" t="s">
        <v>490</v>
      </c>
      <c r="H19753" s="2">
        <v>3</v>
      </c>
      <c r="I19753" s="2">
        <v>4</v>
      </c>
      <c r="J19753" s="2">
        <v>10</v>
      </c>
      <c r="K19753" s="2">
        <v>90</v>
      </c>
      <c r="L19753" s="3">
        <v>127124.1</v>
      </c>
      <c r="M19753" s="2" t="s">
        <v>0</v>
      </c>
      <c r="N19753" s="4" t="s">
        <v>21</v>
      </c>
    </row>
    <row r="19754" spans="1:14" x14ac:dyDescent="0.25">
      <c r="A19754" s="1" t="s">
        <v>369</v>
      </c>
      <c r="B19754" s="2" t="s">
        <v>86</v>
      </c>
      <c r="C19754" s="2" t="s">
        <v>93</v>
      </c>
      <c r="D19754" s="2" t="s">
        <v>94</v>
      </c>
      <c r="E19754" s="2" t="s">
        <v>13938</v>
      </c>
      <c r="F19754" s="2">
        <v>53102504</v>
      </c>
      <c r="G19754" s="2" t="s">
        <v>490</v>
      </c>
      <c r="H19754" s="2">
        <v>3</v>
      </c>
      <c r="I19754" s="2">
        <v>4</v>
      </c>
      <c r="J19754" s="2">
        <v>10</v>
      </c>
      <c r="K19754" s="2">
        <v>63</v>
      </c>
      <c r="L19754" s="3">
        <v>153327.51</v>
      </c>
      <c r="M19754" s="2" t="s">
        <v>0</v>
      </c>
      <c r="N19754" s="4" t="s">
        <v>21</v>
      </c>
    </row>
    <row r="19755" spans="1:14" x14ac:dyDescent="0.25">
      <c r="A19755" s="1" t="s">
        <v>369</v>
      </c>
      <c r="B19755" s="2" t="s">
        <v>103</v>
      </c>
      <c r="C19755" s="2" t="s">
        <v>104</v>
      </c>
      <c r="D19755" s="2" t="s">
        <v>105</v>
      </c>
      <c r="E19755" s="2" t="s">
        <v>13939</v>
      </c>
      <c r="F19755" s="2">
        <v>53102504</v>
      </c>
      <c r="G19755" s="2" t="s">
        <v>490</v>
      </c>
      <c r="H19755" s="2">
        <v>3</v>
      </c>
      <c r="I19755" s="2">
        <v>4</v>
      </c>
      <c r="J19755" s="2">
        <v>10</v>
      </c>
      <c r="K19755" s="2">
        <v>18</v>
      </c>
      <c r="L19755" s="3">
        <v>27085.32</v>
      </c>
      <c r="M19755" s="2" t="s">
        <v>0</v>
      </c>
      <c r="N19755" s="4" t="s">
        <v>21</v>
      </c>
    </row>
    <row r="19756" spans="1:14" x14ac:dyDescent="0.25">
      <c r="A19756" s="1" t="s">
        <v>369</v>
      </c>
      <c r="B19756" s="2" t="s">
        <v>181</v>
      </c>
      <c r="C19756" s="2" t="s">
        <v>182</v>
      </c>
      <c r="D19756" s="2" t="s">
        <v>183</v>
      </c>
      <c r="E19756" s="2" t="s">
        <v>13940</v>
      </c>
      <c r="F19756" s="2">
        <v>47131605</v>
      </c>
      <c r="G19756" s="2" t="s">
        <v>490</v>
      </c>
      <c r="H19756" s="2">
        <v>3</v>
      </c>
      <c r="I19756" s="2">
        <v>4</v>
      </c>
      <c r="J19756" s="2">
        <v>10</v>
      </c>
      <c r="K19756" s="2">
        <v>1</v>
      </c>
      <c r="L19756" s="3">
        <v>71229314.819999993</v>
      </c>
      <c r="M19756" s="2" t="s">
        <v>20</v>
      </c>
      <c r="N19756" s="4" t="s">
        <v>21</v>
      </c>
    </row>
    <row r="19757" spans="1:14" x14ac:dyDescent="0.25">
      <c r="A19757" s="1" t="s">
        <v>369</v>
      </c>
      <c r="B19757" s="2" t="s">
        <v>193</v>
      </c>
      <c r="C19757" s="2" t="s">
        <v>13941</v>
      </c>
      <c r="D19757" s="2" t="s">
        <v>18084</v>
      </c>
      <c r="E19757" s="2" t="s">
        <v>13942</v>
      </c>
      <c r="F19757" s="2">
        <v>80111701</v>
      </c>
      <c r="G19757" s="2" t="s">
        <v>19</v>
      </c>
      <c r="H19757" s="2">
        <v>3</v>
      </c>
      <c r="I19757" s="2">
        <v>3</v>
      </c>
      <c r="J19757" s="2">
        <v>10</v>
      </c>
      <c r="K19757" s="2">
        <v>1</v>
      </c>
      <c r="L19757" s="3">
        <v>12000000</v>
      </c>
      <c r="M19757" s="2" t="s">
        <v>20</v>
      </c>
      <c r="N19757" s="4" t="s">
        <v>21</v>
      </c>
    </row>
    <row r="19758" spans="1:14" x14ac:dyDescent="0.25">
      <c r="A19758" s="1" t="s">
        <v>369</v>
      </c>
      <c r="B19758" s="2" t="s">
        <v>193</v>
      </c>
      <c r="C19758" s="2" t="s">
        <v>13941</v>
      </c>
      <c r="D19758" s="2" t="s">
        <v>18084</v>
      </c>
      <c r="E19758" s="2" t="s">
        <v>13943</v>
      </c>
      <c r="F19758" s="2">
        <v>80111701</v>
      </c>
      <c r="G19758" s="2" t="s">
        <v>19</v>
      </c>
      <c r="H19758" s="2">
        <v>3</v>
      </c>
      <c r="I19758" s="2">
        <v>3</v>
      </c>
      <c r="J19758" s="2">
        <v>10</v>
      </c>
      <c r="K19758" s="2">
        <v>1</v>
      </c>
      <c r="L19758" s="3">
        <v>12000000</v>
      </c>
      <c r="M19758" s="2" t="s">
        <v>20</v>
      </c>
      <c r="N19758" s="4" t="s">
        <v>21</v>
      </c>
    </row>
    <row r="19759" spans="1:14" x14ac:dyDescent="0.25">
      <c r="A19759" s="1" t="s">
        <v>369</v>
      </c>
      <c r="B19759" s="2" t="s">
        <v>193</v>
      </c>
      <c r="C19759" s="2" t="s">
        <v>13941</v>
      </c>
      <c r="D19759" s="2" t="s">
        <v>18084</v>
      </c>
      <c r="E19759" s="2" t="s">
        <v>13944</v>
      </c>
      <c r="F19759" s="2">
        <v>80111701</v>
      </c>
      <c r="G19759" s="2" t="s">
        <v>19</v>
      </c>
      <c r="H19759" s="2">
        <v>3</v>
      </c>
      <c r="I19759" s="2">
        <v>3</v>
      </c>
      <c r="J19759" s="2">
        <v>10</v>
      </c>
      <c r="K19759" s="2">
        <v>1</v>
      </c>
      <c r="L19759" s="3">
        <v>12000000</v>
      </c>
      <c r="M19759" s="2" t="s">
        <v>20</v>
      </c>
      <c r="N19759" s="4" t="s">
        <v>21</v>
      </c>
    </row>
    <row r="19760" spans="1:14" x14ac:dyDescent="0.25">
      <c r="A19760" s="1" t="s">
        <v>369</v>
      </c>
      <c r="B19760" s="2" t="s">
        <v>193</v>
      </c>
      <c r="C19760" s="2" t="s">
        <v>13941</v>
      </c>
      <c r="D19760" s="2" t="s">
        <v>18084</v>
      </c>
      <c r="E19760" s="2" t="s">
        <v>13945</v>
      </c>
      <c r="F19760" s="2">
        <v>80111701</v>
      </c>
      <c r="G19760" s="2" t="s">
        <v>19</v>
      </c>
      <c r="H19760" s="2">
        <v>3</v>
      </c>
      <c r="I19760" s="2">
        <v>3</v>
      </c>
      <c r="J19760" s="2">
        <v>10</v>
      </c>
      <c r="K19760" s="2">
        <v>1</v>
      </c>
      <c r="L19760" s="3">
        <v>12000000</v>
      </c>
      <c r="M19760" s="2" t="s">
        <v>20</v>
      </c>
      <c r="N19760" s="4" t="s">
        <v>21</v>
      </c>
    </row>
    <row r="19761" spans="1:14" x14ac:dyDescent="0.25">
      <c r="A19761" s="1" t="s">
        <v>369</v>
      </c>
      <c r="B19761" s="2" t="s">
        <v>193</v>
      </c>
      <c r="C19761" s="2" t="s">
        <v>13941</v>
      </c>
      <c r="D19761" s="2" t="s">
        <v>18084</v>
      </c>
      <c r="E19761" s="2" t="s">
        <v>13946</v>
      </c>
      <c r="F19761" s="2">
        <v>80111701</v>
      </c>
      <c r="G19761" s="2" t="s">
        <v>19</v>
      </c>
      <c r="H19761" s="2">
        <v>3</v>
      </c>
      <c r="I19761" s="2">
        <v>3</v>
      </c>
      <c r="J19761" s="2">
        <v>10</v>
      </c>
      <c r="K19761" s="2">
        <v>1</v>
      </c>
      <c r="L19761" s="3">
        <v>12000000</v>
      </c>
      <c r="M19761" s="2" t="s">
        <v>20</v>
      </c>
      <c r="N19761" s="4" t="s">
        <v>21</v>
      </c>
    </row>
    <row r="19762" spans="1:14" x14ac:dyDescent="0.25">
      <c r="A19762" s="1" t="s">
        <v>369</v>
      </c>
      <c r="B19762" s="2" t="s">
        <v>193</v>
      </c>
      <c r="C19762" s="2" t="s">
        <v>13941</v>
      </c>
      <c r="D19762" s="2" t="s">
        <v>18084</v>
      </c>
      <c r="E19762" s="2" t="s">
        <v>13947</v>
      </c>
      <c r="F19762" s="2">
        <v>80111701</v>
      </c>
      <c r="G19762" s="2" t="s">
        <v>19</v>
      </c>
      <c r="H19762" s="2">
        <v>3</v>
      </c>
      <c r="I19762" s="2">
        <v>3</v>
      </c>
      <c r="J19762" s="2">
        <v>10</v>
      </c>
      <c r="K19762" s="2">
        <v>1</v>
      </c>
      <c r="L19762" s="3">
        <v>12000000</v>
      </c>
      <c r="M19762" s="2" t="s">
        <v>20</v>
      </c>
      <c r="N19762" s="4" t="s">
        <v>21</v>
      </c>
    </row>
    <row r="19763" spans="1:14" x14ac:dyDescent="0.25">
      <c r="A19763" s="1" t="s">
        <v>369</v>
      </c>
      <c r="B19763" s="2" t="s">
        <v>193</v>
      </c>
      <c r="C19763" s="2" t="s">
        <v>13941</v>
      </c>
      <c r="D19763" s="2" t="s">
        <v>18084</v>
      </c>
      <c r="E19763" s="2" t="s">
        <v>13948</v>
      </c>
      <c r="F19763" s="2">
        <v>80111701</v>
      </c>
      <c r="G19763" s="2" t="s">
        <v>19</v>
      </c>
      <c r="H19763" s="2">
        <v>3</v>
      </c>
      <c r="I19763" s="2">
        <v>3</v>
      </c>
      <c r="J19763" s="2">
        <v>10</v>
      </c>
      <c r="K19763" s="2">
        <v>1</v>
      </c>
      <c r="L19763" s="3">
        <v>12000000</v>
      </c>
      <c r="M19763" s="2" t="s">
        <v>20</v>
      </c>
      <c r="N19763" s="4" t="s">
        <v>21</v>
      </c>
    </row>
    <row r="19764" spans="1:14" x14ac:dyDescent="0.25">
      <c r="A19764" s="1" t="s">
        <v>369</v>
      </c>
      <c r="B19764" s="2" t="s">
        <v>193</v>
      </c>
      <c r="C19764" s="2" t="s">
        <v>13941</v>
      </c>
      <c r="D19764" s="2" t="s">
        <v>18084</v>
      </c>
      <c r="E19764" s="2" t="s">
        <v>13949</v>
      </c>
      <c r="F19764" s="2">
        <v>80111701</v>
      </c>
      <c r="G19764" s="2" t="s">
        <v>19</v>
      </c>
      <c r="H19764" s="2">
        <v>3</v>
      </c>
      <c r="I19764" s="2">
        <v>3</v>
      </c>
      <c r="J19764" s="2">
        <v>10</v>
      </c>
      <c r="K19764" s="2">
        <v>1</v>
      </c>
      <c r="L19764" s="3">
        <v>12000000</v>
      </c>
      <c r="M19764" s="2" t="s">
        <v>20</v>
      </c>
      <c r="N19764" s="4" t="s">
        <v>21</v>
      </c>
    </row>
    <row r="19765" spans="1:14" x14ac:dyDescent="0.25">
      <c r="A19765" s="1" t="s">
        <v>369</v>
      </c>
      <c r="B19765" s="2" t="s">
        <v>193</v>
      </c>
      <c r="C19765" s="2" t="s">
        <v>13941</v>
      </c>
      <c r="D19765" s="2" t="s">
        <v>18084</v>
      </c>
      <c r="E19765" s="2" t="s">
        <v>13950</v>
      </c>
      <c r="F19765" s="2">
        <v>80111701</v>
      </c>
      <c r="G19765" s="2" t="s">
        <v>19</v>
      </c>
      <c r="H19765" s="2">
        <v>3</v>
      </c>
      <c r="I19765" s="2">
        <v>3</v>
      </c>
      <c r="J19765" s="2">
        <v>10</v>
      </c>
      <c r="K19765" s="2">
        <v>1</v>
      </c>
      <c r="L19765" s="3">
        <v>12000000</v>
      </c>
      <c r="M19765" s="2" t="s">
        <v>20</v>
      </c>
      <c r="N19765" s="4" t="s">
        <v>21</v>
      </c>
    </row>
    <row r="19766" spans="1:14" x14ac:dyDescent="0.25">
      <c r="A19766" s="1" t="s">
        <v>369</v>
      </c>
      <c r="B19766" s="2" t="s">
        <v>193</v>
      </c>
      <c r="C19766" s="2" t="s">
        <v>13941</v>
      </c>
      <c r="D19766" s="2" t="s">
        <v>18084</v>
      </c>
      <c r="E19766" s="2" t="s">
        <v>13951</v>
      </c>
      <c r="F19766" s="2">
        <v>80111701</v>
      </c>
      <c r="G19766" s="2" t="s">
        <v>19</v>
      </c>
      <c r="H19766" s="2">
        <v>3</v>
      </c>
      <c r="I19766" s="2">
        <v>3</v>
      </c>
      <c r="J19766" s="2">
        <v>10</v>
      </c>
      <c r="K19766" s="2">
        <v>1</v>
      </c>
      <c r="L19766" s="3">
        <v>12000000</v>
      </c>
      <c r="M19766" s="2" t="s">
        <v>20</v>
      </c>
      <c r="N19766" s="4" t="s">
        <v>21</v>
      </c>
    </row>
    <row r="19767" spans="1:14" x14ac:dyDescent="0.25">
      <c r="A19767" s="1" t="s">
        <v>369</v>
      </c>
      <c r="B19767" s="2" t="s">
        <v>193</v>
      </c>
      <c r="C19767" s="2" t="s">
        <v>13941</v>
      </c>
      <c r="D19767" s="2" t="s">
        <v>18084</v>
      </c>
      <c r="E19767" s="2" t="s">
        <v>13952</v>
      </c>
      <c r="F19767" s="2">
        <v>80111701</v>
      </c>
      <c r="G19767" s="2" t="s">
        <v>19</v>
      </c>
      <c r="H19767" s="2">
        <v>3</v>
      </c>
      <c r="I19767" s="2">
        <v>3</v>
      </c>
      <c r="J19767" s="2">
        <v>10</v>
      </c>
      <c r="K19767" s="2">
        <v>1</v>
      </c>
      <c r="L19767" s="3">
        <v>12000000</v>
      </c>
      <c r="M19767" s="2" t="s">
        <v>20</v>
      </c>
      <c r="N19767" s="4" t="s">
        <v>21</v>
      </c>
    </row>
    <row r="19768" spans="1:14" x14ac:dyDescent="0.25">
      <c r="A19768" s="1" t="s">
        <v>369</v>
      </c>
      <c r="B19768" s="2" t="s">
        <v>193</v>
      </c>
      <c r="C19768" s="2" t="s">
        <v>13941</v>
      </c>
      <c r="D19768" s="2" t="s">
        <v>18084</v>
      </c>
      <c r="E19768" s="2" t="s">
        <v>13953</v>
      </c>
      <c r="F19768" s="2">
        <v>80111701</v>
      </c>
      <c r="G19768" s="2" t="s">
        <v>19</v>
      </c>
      <c r="H19768" s="2">
        <v>3</v>
      </c>
      <c r="I19768" s="2">
        <v>3</v>
      </c>
      <c r="J19768" s="2">
        <v>10</v>
      </c>
      <c r="K19768" s="2">
        <v>1</v>
      </c>
      <c r="L19768" s="3">
        <v>12000000</v>
      </c>
      <c r="M19768" s="2" t="s">
        <v>20</v>
      </c>
      <c r="N19768" s="4" t="s">
        <v>21</v>
      </c>
    </row>
    <row r="19769" spans="1:14" x14ac:dyDescent="0.25">
      <c r="A19769" s="1" t="s">
        <v>369</v>
      </c>
      <c r="B19769" s="2" t="s">
        <v>193</v>
      </c>
      <c r="C19769" s="2" t="s">
        <v>13941</v>
      </c>
      <c r="D19769" s="2" t="s">
        <v>18084</v>
      </c>
      <c r="E19769" s="2" t="s">
        <v>13954</v>
      </c>
      <c r="F19769" s="2">
        <v>80111701</v>
      </c>
      <c r="G19769" s="2" t="s">
        <v>19</v>
      </c>
      <c r="H19769" s="2">
        <v>3</v>
      </c>
      <c r="I19769" s="2">
        <v>3</v>
      </c>
      <c r="J19769" s="2">
        <v>10</v>
      </c>
      <c r="K19769" s="2">
        <v>1</v>
      </c>
      <c r="L19769" s="3">
        <v>21600000</v>
      </c>
      <c r="M19769" s="2" t="s">
        <v>20</v>
      </c>
      <c r="N19769" s="4" t="s">
        <v>21</v>
      </c>
    </row>
    <row r="19770" spans="1:14" x14ac:dyDescent="0.25">
      <c r="A19770" s="1" t="s">
        <v>369</v>
      </c>
      <c r="B19770" s="2" t="s">
        <v>193</v>
      </c>
      <c r="C19770" s="2" t="s">
        <v>13941</v>
      </c>
      <c r="D19770" s="2" t="s">
        <v>18084</v>
      </c>
      <c r="E19770" s="2" t="s">
        <v>13955</v>
      </c>
      <c r="F19770" s="2">
        <v>80111701</v>
      </c>
      <c r="G19770" s="2" t="s">
        <v>19</v>
      </c>
      <c r="H19770" s="2">
        <v>3</v>
      </c>
      <c r="I19770" s="2">
        <v>3</v>
      </c>
      <c r="J19770" s="2">
        <v>10</v>
      </c>
      <c r="K19770" s="2">
        <v>1</v>
      </c>
      <c r="L19770" s="3">
        <v>14400000</v>
      </c>
      <c r="M19770" s="2" t="s">
        <v>20</v>
      </c>
      <c r="N19770" s="4" t="s">
        <v>21</v>
      </c>
    </row>
    <row r="19771" spans="1:14" x14ac:dyDescent="0.25">
      <c r="A19771" s="1" t="s">
        <v>369</v>
      </c>
      <c r="B19771" s="2" t="s">
        <v>622</v>
      </c>
      <c r="C19771" s="2" t="s">
        <v>622</v>
      </c>
      <c r="D19771" s="2" t="s">
        <v>17893</v>
      </c>
      <c r="E19771" s="2" t="s">
        <v>13956</v>
      </c>
      <c r="F19771" s="2">
        <v>53102700</v>
      </c>
      <c r="G19771" s="2" t="s">
        <v>490</v>
      </c>
      <c r="H19771" s="2">
        <v>3</v>
      </c>
      <c r="I19771" s="2">
        <v>3</v>
      </c>
      <c r="J19771" s="2">
        <v>10</v>
      </c>
      <c r="K19771" s="2">
        <v>30</v>
      </c>
      <c r="L19771" s="3">
        <v>1440000</v>
      </c>
      <c r="M19771" s="2" t="s">
        <v>0</v>
      </c>
      <c r="N19771" s="4" t="s">
        <v>21</v>
      </c>
    </row>
    <row r="19772" spans="1:14" x14ac:dyDescent="0.25">
      <c r="A19772" s="1" t="s">
        <v>369</v>
      </c>
      <c r="B19772" s="2" t="s">
        <v>622</v>
      </c>
      <c r="C19772" s="2" t="s">
        <v>622</v>
      </c>
      <c r="D19772" s="2" t="s">
        <v>17893</v>
      </c>
      <c r="E19772" s="2" t="s">
        <v>13957</v>
      </c>
      <c r="F19772" s="2">
        <v>53102700</v>
      </c>
      <c r="G19772" s="2" t="s">
        <v>490</v>
      </c>
      <c r="H19772" s="2">
        <v>3</v>
      </c>
      <c r="I19772" s="2">
        <v>3</v>
      </c>
      <c r="J19772" s="2">
        <v>10</v>
      </c>
      <c r="K19772" s="2">
        <v>6</v>
      </c>
      <c r="L19772" s="3">
        <v>276000</v>
      </c>
      <c r="M19772" s="2" t="s">
        <v>0</v>
      </c>
      <c r="N19772" s="4" t="s">
        <v>21</v>
      </c>
    </row>
    <row r="19773" spans="1:14" x14ac:dyDescent="0.25">
      <c r="A19773" s="1" t="s">
        <v>369</v>
      </c>
      <c r="B19773" s="2" t="s">
        <v>622</v>
      </c>
      <c r="C19773" s="2" t="s">
        <v>622</v>
      </c>
      <c r="D19773" s="2" t="s">
        <v>17893</v>
      </c>
      <c r="E19773" s="2" t="s">
        <v>13958</v>
      </c>
      <c r="F19773" s="2">
        <v>53102700</v>
      </c>
      <c r="G19773" s="2" t="s">
        <v>490</v>
      </c>
      <c r="H19773" s="2">
        <v>3</v>
      </c>
      <c r="I19773" s="2">
        <v>3</v>
      </c>
      <c r="J19773" s="2">
        <v>10</v>
      </c>
      <c r="K19773" s="2">
        <v>12</v>
      </c>
      <c r="L19773" s="3">
        <v>576000</v>
      </c>
      <c r="M19773" s="2" t="s">
        <v>0</v>
      </c>
      <c r="N19773" s="4" t="s">
        <v>21</v>
      </c>
    </row>
    <row r="19774" spans="1:14" x14ac:dyDescent="0.25">
      <c r="A19774" s="1" t="s">
        <v>369</v>
      </c>
      <c r="B19774" s="2" t="s">
        <v>622</v>
      </c>
      <c r="C19774" s="2" t="s">
        <v>622</v>
      </c>
      <c r="D19774" s="2" t="s">
        <v>17893</v>
      </c>
      <c r="E19774" s="2" t="s">
        <v>13959</v>
      </c>
      <c r="F19774" s="2">
        <v>53102700</v>
      </c>
      <c r="G19774" s="2" t="s">
        <v>490</v>
      </c>
      <c r="H19774" s="2">
        <v>3</v>
      </c>
      <c r="I19774" s="2">
        <v>3</v>
      </c>
      <c r="J19774" s="2">
        <v>10</v>
      </c>
      <c r="K19774" s="2">
        <v>16</v>
      </c>
      <c r="L19774" s="3">
        <v>752000</v>
      </c>
      <c r="M19774" s="2" t="s">
        <v>0</v>
      </c>
      <c r="N19774" s="4" t="s">
        <v>21</v>
      </c>
    </row>
    <row r="19775" spans="1:14" x14ac:dyDescent="0.25">
      <c r="A19775" s="1" t="s">
        <v>369</v>
      </c>
      <c r="B19775" s="2" t="s">
        <v>622</v>
      </c>
      <c r="C19775" s="2" t="s">
        <v>622</v>
      </c>
      <c r="D19775" s="2" t="s">
        <v>17893</v>
      </c>
      <c r="E19775" s="2" t="s">
        <v>13960</v>
      </c>
      <c r="F19775" s="2">
        <v>53102700</v>
      </c>
      <c r="G19775" s="2" t="s">
        <v>490</v>
      </c>
      <c r="H19775" s="2">
        <v>3</v>
      </c>
      <c r="I19775" s="2">
        <v>3</v>
      </c>
      <c r="J19775" s="2">
        <v>10</v>
      </c>
      <c r="K19775" s="2">
        <v>10</v>
      </c>
      <c r="L19775" s="3">
        <v>470000</v>
      </c>
      <c r="M19775" s="2" t="s">
        <v>0</v>
      </c>
      <c r="N19775" s="4" t="s">
        <v>21</v>
      </c>
    </row>
    <row r="19776" spans="1:14" x14ac:dyDescent="0.25">
      <c r="A19776" s="1" t="s">
        <v>369</v>
      </c>
      <c r="B19776" s="2" t="s">
        <v>622</v>
      </c>
      <c r="C19776" s="2" t="s">
        <v>622</v>
      </c>
      <c r="D19776" s="2" t="s">
        <v>17893</v>
      </c>
      <c r="E19776" s="2" t="s">
        <v>13961</v>
      </c>
      <c r="F19776" s="2">
        <v>53102700</v>
      </c>
      <c r="G19776" s="2" t="s">
        <v>490</v>
      </c>
      <c r="H19776" s="2">
        <v>3</v>
      </c>
      <c r="I19776" s="2">
        <v>3</v>
      </c>
      <c r="J19776" s="2">
        <v>10</v>
      </c>
      <c r="K19776" s="2">
        <v>2</v>
      </c>
      <c r="L19776" s="3">
        <v>150000</v>
      </c>
      <c r="M19776" s="2" t="s">
        <v>0</v>
      </c>
      <c r="N19776" s="4" t="s">
        <v>21</v>
      </c>
    </row>
    <row r="19777" spans="1:14" x14ac:dyDescent="0.25">
      <c r="A19777" s="1" t="s">
        <v>369</v>
      </c>
      <c r="B19777" s="2" t="s">
        <v>622</v>
      </c>
      <c r="C19777" s="2" t="s">
        <v>622</v>
      </c>
      <c r="D19777" s="2" t="s">
        <v>17893</v>
      </c>
      <c r="E19777" s="2" t="s">
        <v>13962</v>
      </c>
      <c r="F19777" s="2">
        <v>53102700</v>
      </c>
      <c r="G19777" s="2" t="s">
        <v>490</v>
      </c>
      <c r="H19777" s="2">
        <v>3</v>
      </c>
      <c r="I19777" s="2">
        <v>3</v>
      </c>
      <c r="J19777" s="2">
        <v>10</v>
      </c>
      <c r="K19777" s="2">
        <v>2</v>
      </c>
      <c r="L19777" s="3">
        <v>150000</v>
      </c>
      <c r="M19777" s="2" t="s">
        <v>0</v>
      </c>
      <c r="N19777" s="4" t="s">
        <v>21</v>
      </c>
    </row>
    <row r="19778" spans="1:14" x14ac:dyDescent="0.25">
      <c r="A19778" s="1" t="s">
        <v>369</v>
      </c>
      <c r="B19778" s="2" t="s">
        <v>622</v>
      </c>
      <c r="C19778" s="2" t="s">
        <v>622</v>
      </c>
      <c r="D19778" s="2" t="s">
        <v>17893</v>
      </c>
      <c r="E19778" s="2" t="s">
        <v>13963</v>
      </c>
      <c r="F19778" s="2">
        <v>53102700</v>
      </c>
      <c r="G19778" s="2" t="s">
        <v>490</v>
      </c>
      <c r="H19778" s="2">
        <v>3</v>
      </c>
      <c r="I19778" s="2">
        <v>3</v>
      </c>
      <c r="J19778" s="2">
        <v>10</v>
      </c>
      <c r="K19778" s="2">
        <v>16</v>
      </c>
      <c r="L19778" s="3">
        <v>1328000</v>
      </c>
      <c r="M19778" s="2" t="s">
        <v>0</v>
      </c>
      <c r="N19778" s="4" t="s">
        <v>21</v>
      </c>
    </row>
    <row r="19779" spans="1:14" x14ac:dyDescent="0.25">
      <c r="A19779" s="1" t="s">
        <v>369</v>
      </c>
      <c r="B19779" s="2" t="s">
        <v>622</v>
      </c>
      <c r="C19779" s="2" t="s">
        <v>622</v>
      </c>
      <c r="D19779" s="2" t="s">
        <v>17893</v>
      </c>
      <c r="E19779" s="2" t="s">
        <v>13964</v>
      </c>
      <c r="F19779" s="2">
        <v>53102700</v>
      </c>
      <c r="G19779" s="2" t="s">
        <v>490</v>
      </c>
      <c r="H19779" s="2">
        <v>3</v>
      </c>
      <c r="I19779" s="2">
        <v>3</v>
      </c>
      <c r="J19779" s="2">
        <v>10</v>
      </c>
      <c r="K19779" s="2">
        <v>14</v>
      </c>
      <c r="L19779" s="3">
        <v>1162000</v>
      </c>
      <c r="M19779" s="2" t="s">
        <v>0</v>
      </c>
      <c r="N19779" s="4" t="s">
        <v>21</v>
      </c>
    </row>
    <row r="19780" spans="1:14" x14ac:dyDescent="0.25">
      <c r="A19780" s="1" t="s">
        <v>369</v>
      </c>
      <c r="B19780" s="2" t="s">
        <v>622</v>
      </c>
      <c r="C19780" s="2" t="s">
        <v>622</v>
      </c>
      <c r="D19780" s="2" t="s">
        <v>17893</v>
      </c>
      <c r="E19780" s="2" t="s">
        <v>13965</v>
      </c>
      <c r="F19780" s="2">
        <v>53102700</v>
      </c>
      <c r="G19780" s="2" t="s">
        <v>490</v>
      </c>
      <c r="H19780" s="2">
        <v>3</v>
      </c>
      <c r="I19780" s="2">
        <v>3</v>
      </c>
      <c r="J19780" s="2">
        <v>10</v>
      </c>
      <c r="K19780" s="2">
        <v>6</v>
      </c>
      <c r="L19780" s="3">
        <v>288000</v>
      </c>
      <c r="M19780" s="2" t="s">
        <v>0</v>
      </c>
      <c r="N19780" s="4" t="s">
        <v>21</v>
      </c>
    </row>
    <row r="19781" spans="1:14" x14ac:dyDescent="0.25">
      <c r="A19781" s="1" t="s">
        <v>369</v>
      </c>
      <c r="B19781" s="2" t="s">
        <v>622</v>
      </c>
      <c r="C19781" s="2" t="s">
        <v>622</v>
      </c>
      <c r="D19781" s="2" t="s">
        <v>17893</v>
      </c>
      <c r="E19781" s="2" t="s">
        <v>13966</v>
      </c>
      <c r="F19781" s="2">
        <v>53102700</v>
      </c>
      <c r="G19781" s="2" t="s">
        <v>490</v>
      </c>
      <c r="H19781" s="2">
        <v>3</v>
      </c>
      <c r="I19781" s="2">
        <v>3</v>
      </c>
      <c r="J19781" s="2">
        <v>10</v>
      </c>
      <c r="K19781" s="2">
        <v>22</v>
      </c>
      <c r="L19781" s="3">
        <v>3520000</v>
      </c>
      <c r="M19781" s="2" t="s">
        <v>0</v>
      </c>
      <c r="N19781" s="4" t="s">
        <v>21</v>
      </c>
    </row>
    <row r="19782" spans="1:14" x14ac:dyDescent="0.25">
      <c r="A19782" s="1" t="s">
        <v>369</v>
      </c>
      <c r="B19782" s="2" t="s">
        <v>622</v>
      </c>
      <c r="C19782" s="2" t="s">
        <v>622</v>
      </c>
      <c r="D19782" s="2" t="s">
        <v>17893</v>
      </c>
      <c r="E19782" s="2" t="s">
        <v>13967</v>
      </c>
      <c r="F19782" s="2">
        <v>53102700</v>
      </c>
      <c r="G19782" s="2" t="s">
        <v>490</v>
      </c>
      <c r="H19782" s="2">
        <v>3</v>
      </c>
      <c r="I19782" s="2">
        <v>3</v>
      </c>
      <c r="J19782" s="2">
        <v>10</v>
      </c>
      <c r="K19782" s="2">
        <v>8</v>
      </c>
      <c r="L19782" s="3">
        <v>1280000</v>
      </c>
      <c r="M19782" s="2" t="s">
        <v>0</v>
      </c>
      <c r="N19782" s="4" t="s">
        <v>21</v>
      </c>
    </row>
    <row r="19783" spans="1:14" x14ac:dyDescent="0.25">
      <c r="A19783" s="1" t="s">
        <v>369</v>
      </c>
      <c r="B19783" s="2" t="s">
        <v>622</v>
      </c>
      <c r="C19783" s="2" t="s">
        <v>622</v>
      </c>
      <c r="D19783" s="2" t="s">
        <v>17893</v>
      </c>
      <c r="E19783" s="2" t="s">
        <v>13968</v>
      </c>
      <c r="F19783" s="2">
        <v>53102700</v>
      </c>
      <c r="G19783" s="2" t="s">
        <v>490</v>
      </c>
      <c r="H19783" s="2">
        <v>3</v>
      </c>
      <c r="I19783" s="2">
        <v>3</v>
      </c>
      <c r="J19783" s="2">
        <v>10</v>
      </c>
      <c r="K19783" s="2">
        <v>14</v>
      </c>
      <c r="L19783" s="3">
        <v>658000</v>
      </c>
      <c r="M19783" s="2" t="s">
        <v>0</v>
      </c>
      <c r="N19783" s="4" t="s">
        <v>21</v>
      </c>
    </row>
    <row r="19784" spans="1:14" x14ac:dyDescent="0.25">
      <c r="A19784" s="1" t="s">
        <v>369</v>
      </c>
      <c r="B19784" s="2" t="s">
        <v>103</v>
      </c>
      <c r="C19784" s="2" t="s">
        <v>3214</v>
      </c>
      <c r="D19784" s="2" t="s">
        <v>18000</v>
      </c>
      <c r="E19784" s="2" t="s">
        <v>13969</v>
      </c>
      <c r="F19784" s="2">
        <v>46181520</v>
      </c>
      <c r="G19784" s="2" t="s">
        <v>490</v>
      </c>
      <c r="H19784" s="2">
        <v>3</v>
      </c>
      <c r="I19784" s="2">
        <v>3</v>
      </c>
      <c r="J19784" s="2">
        <v>10</v>
      </c>
      <c r="K19784" s="2">
        <v>18</v>
      </c>
      <c r="L19784" s="3">
        <v>504000</v>
      </c>
      <c r="M19784" s="2" t="s">
        <v>0</v>
      </c>
      <c r="N19784" s="4" t="s">
        <v>21</v>
      </c>
    </row>
    <row r="19785" spans="1:14" x14ac:dyDescent="0.25">
      <c r="A19785" s="1" t="s">
        <v>369</v>
      </c>
      <c r="B19785" s="2" t="s">
        <v>103</v>
      </c>
      <c r="C19785" s="2" t="s">
        <v>3214</v>
      </c>
      <c r="D19785" s="2" t="s">
        <v>18000</v>
      </c>
      <c r="E19785" s="2" t="s">
        <v>13970</v>
      </c>
      <c r="F19785" s="2">
        <v>46181520</v>
      </c>
      <c r="G19785" s="2" t="s">
        <v>490</v>
      </c>
      <c r="H19785" s="2">
        <v>3</v>
      </c>
      <c r="I19785" s="2">
        <v>3</v>
      </c>
      <c r="J19785" s="2">
        <v>10</v>
      </c>
      <c r="K19785" s="2">
        <v>12</v>
      </c>
      <c r="L19785" s="3">
        <v>336000</v>
      </c>
      <c r="M19785" s="2" t="s">
        <v>0</v>
      </c>
      <c r="N19785" s="4" t="s">
        <v>21</v>
      </c>
    </row>
    <row r="19786" spans="1:14" x14ac:dyDescent="0.25">
      <c r="A19786" s="1" t="s">
        <v>369</v>
      </c>
      <c r="B19786" s="2" t="s">
        <v>103</v>
      </c>
      <c r="C19786" s="2" t="s">
        <v>3214</v>
      </c>
      <c r="D19786" s="2" t="s">
        <v>18000</v>
      </c>
      <c r="E19786" s="2" t="s">
        <v>13971</v>
      </c>
      <c r="F19786" s="2">
        <v>46181901</v>
      </c>
      <c r="G19786" s="2" t="s">
        <v>490</v>
      </c>
      <c r="H19786" s="2">
        <v>3</v>
      </c>
      <c r="I19786" s="2">
        <v>3</v>
      </c>
      <c r="J19786" s="2">
        <v>10</v>
      </c>
      <c r="K19786" s="2">
        <v>26</v>
      </c>
      <c r="L19786" s="3">
        <v>683800</v>
      </c>
      <c r="M19786" s="2" t="s">
        <v>0</v>
      </c>
      <c r="N19786" s="4" t="s">
        <v>21</v>
      </c>
    </row>
    <row r="19787" spans="1:14" x14ac:dyDescent="0.25">
      <c r="A19787" s="1" t="s">
        <v>369</v>
      </c>
      <c r="B19787" s="2" t="s">
        <v>103</v>
      </c>
      <c r="C19787" s="2" t="s">
        <v>3214</v>
      </c>
      <c r="D19787" s="2" t="s">
        <v>18000</v>
      </c>
      <c r="E19787" s="2" t="s">
        <v>13972</v>
      </c>
      <c r="F19787" s="2">
        <v>53102801</v>
      </c>
      <c r="G19787" s="2" t="s">
        <v>490</v>
      </c>
      <c r="H19787" s="2">
        <v>3</v>
      </c>
      <c r="I19787" s="2">
        <v>3</v>
      </c>
      <c r="J19787" s="2">
        <v>10</v>
      </c>
      <c r="K19787" s="2">
        <v>20</v>
      </c>
      <c r="L19787" s="3">
        <v>540000</v>
      </c>
      <c r="M19787" s="2" t="s">
        <v>0</v>
      </c>
      <c r="N19787" s="4" t="s">
        <v>21</v>
      </c>
    </row>
    <row r="19788" spans="1:14" x14ac:dyDescent="0.25">
      <c r="A19788" s="1" t="s">
        <v>369</v>
      </c>
      <c r="B19788" s="2" t="s">
        <v>622</v>
      </c>
      <c r="C19788" s="2" t="s">
        <v>622</v>
      </c>
      <c r="D19788" s="2" t="s">
        <v>17893</v>
      </c>
      <c r="E19788" s="2" t="s">
        <v>13973</v>
      </c>
      <c r="F19788" s="2">
        <v>46181804</v>
      </c>
      <c r="G19788" s="2" t="s">
        <v>490</v>
      </c>
      <c r="H19788" s="2">
        <v>3</v>
      </c>
      <c r="I19788" s="2">
        <v>3</v>
      </c>
      <c r="J19788" s="2">
        <v>10</v>
      </c>
      <c r="K19788" s="2">
        <v>26</v>
      </c>
      <c r="L19788" s="3">
        <v>764400</v>
      </c>
      <c r="M19788" s="2" t="s">
        <v>0</v>
      </c>
      <c r="N19788" s="4" t="s">
        <v>21</v>
      </c>
    </row>
    <row r="19789" spans="1:14" x14ac:dyDescent="0.25">
      <c r="A19789" s="1" t="s">
        <v>369</v>
      </c>
      <c r="B19789" s="2" t="s">
        <v>622</v>
      </c>
      <c r="C19789" s="2" t="s">
        <v>622</v>
      </c>
      <c r="D19789" s="2" t="s">
        <v>17893</v>
      </c>
      <c r="E19789" s="2" t="s">
        <v>13974</v>
      </c>
      <c r="F19789" s="2">
        <v>49221500</v>
      </c>
      <c r="G19789" s="2" t="s">
        <v>490</v>
      </c>
      <c r="H19789" s="2">
        <v>3</v>
      </c>
      <c r="I19789" s="2">
        <v>3</v>
      </c>
      <c r="J19789" s="2">
        <v>10</v>
      </c>
      <c r="K19789" s="2">
        <v>14</v>
      </c>
      <c r="L19789" s="3">
        <v>770000</v>
      </c>
      <c r="M19789" s="2" t="s">
        <v>0</v>
      </c>
      <c r="N19789" s="4" t="s">
        <v>21</v>
      </c>
    </row>
    <row r="19790" spans="1:14" x14ac:dyDescent="0.25">
      <c r="A19790" s="1" t="s">
        <v>369</v>
      </c>
      <c r="B19790" s="2" t="s">
        <v>622</v>
      </c>
      <c r="C19790" s="2" t="s">
        <v>622</v>
      </c>
      <c r="D19790" s="2" t="s">
        <v>17893</v>
      </c>
      <c r="E19790" s="2" t="s">
        <v>13975</v>
      </c>
      <c r="F19790" s="2">
        <v>53102700</v>
      </c>
      <c r="G19790" s="2" t="s">
        <v>490</v>
      </c>
      <c r="H19790" s="2">
        <v>3</v>
      </c>
      <c r="I19790" s="2">
        <v>3</v>
      </c>
      <c r="J19790" s="2">
        <v>10</v>
      </c>
      <c r="K19790" s="2">
        <v>26</v>
      </c>
      <c r="L19790" s="3">
        <v>1820000</v>
      </c>
      <c r="M19790" s="2" t="s">
        <v>0</v>
      </c>
      <c r="N19790" s="4" t="s">
        <v>21</v>
      </c>
    </row>
    <row r="19791" spans="1:14" x14ac:dyDescent="0.25">
      <c r="A19791" s="1" t="s">
        <v>369</v>
      </c>
      <c r="B19791" s="2" t="s">
        <v>622</v>
      </c>
      <c r="C19791" s="2" t="s">
        <v>622</v>
      </c>
      <c r="D19791" s="2" t="s">
        <v>17893</v>
      </c>
      <c r="E19791" s="2" t="s">
        <v>13976</v>
      </c>
      <c r="F19791" s="2">
        <v>46181504</v>
      </c>
      <c r="G19791" s="2" t="s">
        <v>490</v>
      </c>
      <c r="H19791" s="2">
        <v>3</v>
      </c>
      <c r="I19791" s="2">
        <v>3</v>
      </c>
      <c r="J19791" s="2">
        <v>10</v>
      </c>
      <c r="K19791" s="2">
        <v>4</v>
      </c>
      <c r="L19791" s="3">
        <v>280000</v>
      </c>
      <c r="M19791" s="2" t="s">
        <v>0</v>
      </c>
      <c r="N19791" s="4" t="s">
        <v>21</v>
      </c>
    </row>
    <row r="19792" spans="1:14" x14ac:dyDescent="0.25">
      <c r="A19792" s="1" t="s">
        <v>369</v>
      </c>
      <c r="B19792" s="2" t="s">
        <v>103</v>
      </c>
      <c r="C19792" s="2" t="s">
        <v>3214</v>
      </c>
      <c r="D19792" s="2" t="s">
        <v>18000</v>
      </c>
      <c r="E19792" s="2" t="s">
        <v>13977</v>
      </c>
      <c r="F19792" s="2">
        <v>42152402</v>
      </c>
      <c r="G19792" s="2" t="s">
        <v>490</v>
      </c>
      <c r="H19792" s="2">
        <v>3</v>
      </c>
      <c r="I19792" s="2">
        <v>3</v>
      </c>
      <c r="J19792" s="2">
        <v>10</v>
      </c>
      <c r="K19792" s="2">
        <v>30</v>
      </c>
      <c r="L19792" s="3">
        <v>1050000</v>
      </c>
      <c r="M19792" s="2" t="s">
        <v>0</v>
      </c>
      <c r="N19792" s="4" t="s">
        <v>21</v>
      </c>
    </row>
    <row r="19793" spans="1:14" x14ac:dyDescent="0.25">
      <c r="A19793" s="1" t="s">
        <v>369</v>
      </c>
      <c r="B19793" s="2" t="s">
        <v>103</v>
      </c>
      <c r="C19793" s="2" t="s">
        <v>3214</v>
      </c>
      <c r="D19793" s="2" t="s">
        <v>18000</v>
      </c>
      <c r="E19793" s="2" t="s">
        <v>13978</v>
      </c>
      <c r="F19793" s="2">
        <v>49221503</v>
      </c>
      <c r="G19793" s="2" t="s">
        <v>490</v>
      </c>
      <c r="H19793" s="2">
        <v>3</v>
      </c>
      <c r="I19793" s="2">
        <v>3</v>
      </c>
      <c r="J19793" s="2">
        <v>10</v>
      </c>
      <c r="K19793" s="2">
        <v>10</v>
      </c>
      <c r="L19793" s="3">
        <v>930000</v>
      </c>
      <c r="M19793" s="2" t="s">
        <v>0</v>
      </c>
      <c r="N19793" s="4" t="s">
        <v>21</v>
      </c>
    </row>
    <row r="19794" spans="1:14" x14ac:dyDescent="0.25">
      <c r="A19794" s="1" t="s">
        <v>369</v>
      </c>
      <c r="B19794" s="2" t="s">
        <v>103</v>
      </c>
      <c r="C19794" s="2" t="s">
        <v>3214</v>
      </c>
      <c r="D19794" s="2" t="s">
        <v>18000</v>
      </c>
      <c r="E19794" s="2" t="s">
        <v>13979</v>
      </c>
      <c r="F19794" s="2">
        <v>46181520</v>
      </c>
      <c r="G19794" s="2" t="s">
        <v>490</v>
      </c>
      <c r="H19794" s="2">
        <v>3</v>
      </c>
      <c r="I19794" s="2">
        <v>3</v>
      </c>
      <c r="J19794" s="2">
        <v>10</v>
      </c>
      <c r="K19794" s="2">
        <v>10</v>
      </c>
      <c r="L19794" s="3">
        <v>1600000</v>
      </c>
      <c r="M19794" s="2" t="s">
        <v>0</v>
      </c>
      <c r="N19794" s="4" t="s">
        <v>21</v>
      </c>
    </row>
    <row r="19795" spans="1:14" x14ac:dyDescent="0.25">
      <c r="A19795" s="1" t="s">
        <v>369</v>
      </c>
      <c r="B19795" s="2" t="s">
        <v>103</v>
      </c>
      <c r="C19795" s="2" t="s">
        <v>3214</v>
      </c>
      <c r="D19795" s="2" t="s">
        <v>18000</v>
      </c>
      <c r="E19795" s="2" t="s">
        <v>13980</v>
      </c>
      <c r="F19795" s="2">
        <v>49221503</v>
      </c>
      <c r="G19795" s="2" t="s">
        <v>490</v>
      </c>
      <c r="H19795" s="2">
        <v>3</v>
      </c>
      <c r="I19795" s="2">
        <v>3</v>
      </c>
      <c r="J19795" s="2">
        <v>10</v>
      </c>
      <c r="K19795" s="2">
        <v>10</v>
      </c>
      <c r="L19795" s="3">
        <v>1200000</v>
      </c>
      <c r="M19795" s="2" t="s">
        <v>0</v>
      </c>
      <c r="N19795" s="4" t="s">
        <v>21</v>
      </c>
    </row>
    <row r="19796" spans="1:14" x14ac:dyDescent="0.25">
      <c r="A19796" s="1" t="s">
        <v>369</v>
      </c>
      <c r="B19796" s="2" t="s">
        <v>103</v>
      </c>
      <c r="C19796" s="2" t="s">
        <v>3214</v>
      </c>
      <c r="D19796" s="2" t="s">
        <v>18000</v>
      </c>
      <c r="E19796" s="2" t="s">
        <v>13981</v>
      </c>
      <c r="F19796" s="2">
        <v>46181520</v>
      </c>
      <c r="G19796" s="2" t="s">
        <v>490</v>
      </c>
      <c r="H19796" s="2">
        <v>3</v>
      </c>
      <c r="I19796" s="2">
        <v>3</v>
      </c>
      <c r="J19796" s="2">
        <v>10</v>
      </c>
      <c r="K19796" s="2">
        <v>10</v>
      </c>
      <c r="L19796" s="3">
        <v>1500000</v>
      </c>
      <c r="M19796" s="2" t="s">
        <v>0</v>
      </c>
      <c r="N19796" s="4" t="s">
        <v>21</v>
      </c>
    </row>
    <row r="19797" spans="1:14" x14ac:dyDescent="0.25">
      <c r="A19797" s="1" t="s">
        <v>369</v>
      </c>
      <c r="B19797" s="2" t="s">
        <v>103</v>
      </c>
      <c r="C19797" s="2" t="s">
        <v>3214</v>
      </c>
      <c r="D19797" s="2" t="s">
        <v>18000</v>
      </c>
      <c r="E19797" s="2" t="s">
        <v>13982</v>
      </c>
      <c r="F19797" s="2">
        <v>49221503</v>
      </c>
      <c r="G19797" s="2" t="s">
        <v>490</v>
      </c>
      <c r="H19797" s="2">
        <v>3</v>
      </c>
      <c r="I19797" s="2">
        <v>3</v>
      </c>
      <c r="J19797" s="2">
        <v>10</v>
      </c>
      <c r="K19797" s="2">
        <v>20</v>
      </c>
      <c r="L19797" s="3">
        <v>500000</v>
      </c>
      <c r="M19797" s="2" t="s">
        <v>0</v>
      </c>
      <c r="N19797" s="4" t="s">
        <v>21</v>
      </c>
    </row>
    <row r="19798" spans="1:14" x14ac:dyDescent="0.25">
      <c r="A19798" s="1" t="s">
        <v>369</v>
      </c>
      <c r="B19798" s="2" t="s">
        <v>103</v>
      </c>
      <c r="C19798" s="2" t="s">
        <v>3214</v>
      </c>
      <c r="D19798" s="2" t="s">
        <v>18000</v>
      </c>
      <c r="E19798" s="2" t="s">
        <v>13983</v>
      </c>
      <c r="F19798" s="2">
        <v>49221500</v>
      </c>
      <c r="G19798" s="2" t="s">
        <v>490</v>
      </c>
      <c r="H19798" s="2">
        <v>3</v>
      </c>
      <c r="I19798" s="2">
        <v>3</v>
      </c>
      <c r="J19798" s="2">
        <v>10</v>
      </c>
      <c r="K19798" s="2">
        <v>2250</v>
      </c>
      <c r="L19798" s="3">
        <v>1203750</v>
      </c>
      <c r="M19798" s="2" t="s">
        <v>0</v>
      </c>
      <c r="N19798" s="4" t="s">
        <v>21</v>
      </c>
    </row>
    <row r="19799" spans="1:14" x14ac:dyDescent="0.25">
      <c r="A19799" s="1" t="s">
        <v>369</v>
      </c>
      <c r="B19799" s="2" t="s">
        <v>103</v>
      </c>
      <c r="C19799" s="2" t="s">
        <v>3214</v>
      </c>
      <c r="D19799" s="2" t="s">
        <v>18000</v>
      </c>
      <c r="E19799" s="2" t="s">
        <v>13984</v>
      </c>
      <c r="F19799" s="2">
        <v>53121603</v>
      </c>
      <c r="G19799" s="2" t="s">
        <v>490</v>
      </c>
      <c r="H19799" s="2">
        <v>3</v>
      </c>
      <c r="I19799" s="2">
        <v>3</v>
      </c>
      <c r="J19799" s="2">
        <v>10</v>
      </c>
      <c r="K19799" s="2">
        <v>1200</v>
      </c>
      <c r="L19799" s="3">
        <v>738000</v>
      </c>
      <c r="M19799" s="2" t="s">
        <v>0</v>
      </c>
      <c r="N19799" s="4" t="s">
        <v>21</v>
      </c>
    </row>
    <row r="19800" spans="1:14" x14ac:dyDescent="0.25">
      <c r="A19800" s="1" t="s">
        <v>369</v>
      </c>
      <c r="B19800" s="2" t="s">
        <v>181</v>
      </c>
      <c r="C19800" s="2" t="s">
        <v>182</v>
      </c>
      <c r="D19800" s="2" t="s">
        <v>183</v>
      </c>
      <c r="E19800" s="2" t="s">
        <v>13985</v>
      </c>
      <c r="F19800" s="2">
        <v>76111501</v>
      </c>
      <c r="G19800" s="2" t="s">
        <v>490</v>
      </c>
      <c r="H19800" s="2">
        <v>2</v>
      </c>
      <c r="I19800" s="2">
        <v>5</v>
      </c>
      <c r="J19800" s="2">
        <v>10</v>
      </c>
      <c r="K19800" s="2">
        <v>1</v>
      </c>
      <c r="L19800" s="3">
        <v>10000000</v>
      </c>
      <c r="M19800" s="2" t="s">
        <v>20</v>
      </c>
      <c r="N19800" s="4" t="s">
        <v>21</v>
      </c>
    </row>
    <row r="19801" spans="1:14" x14ac:dyDescent="0.25">
      <c r="A19801" s="1" t="s">
        <v>369</v>
      </c>
      <c r="B19801" s="2" t="s">
        <v>147</v>
      </c>
      <c r="C19801" s="2" t="s">
        <v>13986</v>
      </c>
      <c r="D19801" s="2" t="s">
        <v>18085</v>
      </c>
      <c r="E19801" s="2" t="s">
        <v>13987</v>
      </c>
      <c r="F19801" s="2">
        <v>95131702</v>
      </c>
      <c r="G19801" s="2" t="s">
        <v>490</v>
      </c>
      <c r="H19801" s="2">
        <v>2</v>
      </c>
      <c r="I19801" s="2">
        <v>5</v>
      </c>
      <c r="J19801" s="2">
        <v>10</v>
      </c>
      <c r="K19801" s="2">
        <v>1</v>
      </c>
      <c r="L19801" s="3">
        <v>36187900</v>
      </c>
      <c r="M19801" s="2" t="s">
        <v>20</v>
      </c>
      <c r="N19801" s="4" t="s">
        <v>21</v>
      </c>
    </row>
    <row r="19802" spans="1:14" x14ac:dyDescent="0.25">
      <c r="A19802" s="1" t="s">
        <v>369</v>
      </c>
      <c r="B19802" s="2" t="s">
        <v>230</v>
      </c>
      <c r="C19802" s="2" t="s">
        <v>3106</v>
      </c>
      <c r="D19802" s="2" t="s">
        <v>17991</v>
      </c>
      <c r="E19802" s="2" t="s">
        <v>13988</v>
      </c>
      <c r="F19802" s="2">
        <v>91111502</v>
      </c>
      <c r="G19802" s="2" t="s">
        <v>490</v>
      </c>
      <c r="H19802" s="2">
        <v>2</v>
      </c>
      <c r="I19802" s="2">
        <v>5</v>
      </c>
      <c r="J19802" s="2">
        <v>10</v>
      </c>
      <c r="K19802" s="2">
        <v>1</v>
      </c>
      <c r="L19802" s="3">
        <v>6009920</v>
      </c>
      <c r="M19802" s="2" t="s">
        <v>20</v>
      </c>
      <c r="N19802" s="4" t="s">
        <v>21</v>
      </c>
    </row>
    <row r="19803" spans="1:14" x14ac:dyDescent="0.25">
      <c r="A19803" s="1" t="s">
        <v>369</v>
      </c>
      <c r="B19803" s="2" t="s">
        <v>230</v>
      </c>
      <c r="C19803" s="2" t="s">
        <v>3106</v>
      </c>
      <c r="D19803" s="2" t="s">
        <v>17991</v>
      </c>
      <c r="E19803" s="2" t="s">
        <v>13989</v>
      </c>
      <c r="F19803" s="2">
        <v>91111502</v>
      </c>
      <c r="G19803" s="2" t="s">
        <v>490</v>
      </c>
      <c r="H19803" s="2">
        <v>2</v>
      </c>
      <c r="I19803" s="2">
        <v>5</v>
      </c>
      <c r="J19803" s="2">
        <v>16</v>
      </c>
      <c r="K19803" s="2">
        <v>1</v>
      </c>
      <c r="L19803" s="3">
        <v>2360000</v>
      </c>
      <c r="M19803" s="2" t="s">
        <v>20</v>
      </c>
      <c r="N19803" s="4" t="s">
        <v>21</v>
      </c>
    </row>
    <row r="19804" spans="1:14" x14ac:dyDescent="0.25">
      <c r="A19804" s="1" t="s">
        <v>369</v>
      </c>
      <c r="B19804" s="2" t="s">
        <v>162</v>
      </c>
      <c r="C19804" s="2" t="s">
        <v>457</v>
      </c>
      <c r="D19804" s="2" t="s">
        <v>17868</v>
      </c>
      <c r="E19804" s="2" t="s">
        <v>13990</v>
      </c>
      <c r="F19804" s="2">
        <v>78181507</v>
      </c>
      <c r="G19804" s="2" t="s">
        <v>490</v>
      </c>
      <c r="H19804" s="2">
        <v>2</v>
      </c>
      <c r="I19804" s="2">
        <v>10</v>
      </c>
      <c r="J19804" s="2">
        <v>10</v>
      </c>
      <c r="K19804" s="2">
        <v>1</v>
      </c>
      <c r="L19804" s="3">
        <v>55890470</v>
      </c>
      <c r="M19804" s="2" t="s">
        <v>20</v>
      </c>
      <c r="N19804" s="4" t="s">
        <v>17384</v>
      </c>
    </row>
    <row r="19805" spans="1:14" x14ac:dyDescent="0.25">
      <c r="A19805" s="1" t="s">
        <v>369</v>
      </c>
      <c r="B19805" s="2" t="s">
        <v>162</v>
      </c>
      <c r="C19805" s="2" t="s">
        <v>457</v>
      </c>
      <c r="D19805" s="2" t="s">
        <v>17868</v>
      </c>
      <c r="E19805" s="2" t="s">
        <v>13991</v>
      </c>
      <c r="F19805" s="2">
        <v>78181507</v>
      </c>
      <c r="G19805" s="2" t="s">
        <v>496</v>
      </c>
      <c r="H19805" s="2">
        <v>2</v>
      </c>
      <c r="I19805" s="2">
        <v>10</v>
      </c>
      <c r="J19805" s="2">
        <v>10</v>
      </c>
      <c r="K19805" s="2">
        <v>1</v>
      </c>
      <c r="L19805" s="3">
        <v>90000000</v>
      </c>
      <c r="M19805" s="2" t="s">
        <v>20</v>
      </c>
      <c r="N19805" s="4" t="s">
        <v>17384</v>
      </c>
    </row>
    <row r="19806" spans="1:14" x14ac:dyDescent="0.25">
      <c r="A19806" s="1" t="s">
        <v>369</v>
      </c>
      <c r="B19806" s="2" t="s">
        <v>162</v>
      </c>
      <c r="C19806" s="2" t="s">
        <v>457</v>
      </c>
      <c r="D19806" s="2" t="s">
        <v>17868</v>
      </c>
      <c r="E19806" s="2" t="s">
        <v>13992</v>
      </c>
      <c r="F19806" s="2">
        <v>78181507</v>
      </c>
      <c r="G19806" s="2" t="s">
        <v>490</v>
      </c>
      <c r="H19806" s="2">
        <v>2</v>
      </c>
      <c r="I19806" s="2">
        <v>10</v>
      </c>
      <c r="J19806" s="2">
        <v>10</v>
      </c>
      <c r="K19806" s="2">
        <v>1</v>
      </c>
      <c r="L19806" s="3">
        <v>13500000</v>
      </c>
      <c r="M19806" s="2" t="s">
        <v>20</v>
      </c>
      <c r="N19806" s="4" t="s">
        <v>17384</v>
      </c>
    </row>
    <row r="19807" spans="1:14" x14ac:dyDescent="0.25">
      <c r="A19807" s="1" t="s">
        <v>369</v>
      </c>
      <c r="B19807" s="2" t="s">
        <v>207</v>
      </c>
      <c r="C19807" s="2" t="s">
        <v>207</v>
      </c>
      <c r="D19807" s="2" t="s">
        <v>208</v>
      </c>
      <c r="E19807" s="2" t="s">
        <v>13993</v>
      </c>
      <c r="F19807" s="2">
        <v>78111803</v>
      </c>
      <c r="G19807" s="2" t="s">
        <v>496</v>
      </c>
      <c r="H19807" s="2">
        <v>2</v>
      </c>
      <c r="I19807" s="2">
        <v>10</v>
      </c>
      <c r="J19807" s="2">
        <v>10</v>
      </c>
      <c r="K19807" s="2">
        <v>1</v>
      </c>
      <c r="L19807" s="3">
        <v>15000000</v>
      </c>
      <c r="M19807" s="2" t="s">
        <v>20</v>
      </c>
      <c r="N19807" s="4" t="s">
        <v>17384</v>
      </c>
    </row>
    <row r="19808" spans="1:14" x14ac:dyDescent="0.25">
      <c r="A19808" s="1" t="s">
        <v>369</v>
      </c>
      <c r="B19808" s="2" t="s">
        <v>207</v>
      </c>
      <c r="C19808" s="2" t="s">
        <v>207</v>
      </c>
      <c r="D19808" s="2" t="s">
        <v>208</v>
      </c>
      <c r="E19808" s="2" t="s">
        <v>13994</v>
      </c>
      <c r="F19808" s="2">
        <v>78111803</v>
      </c>
      <c r="G19808" s="2" t="s">
        <v>496</v>
      </c>
      <c r="H19808" s="2">
        <v>2</v>
      </c>
      <c r="I19808" s="2">
        <v>10</v>
      </c>
      <c r="J19808" s="2">
        <v>10</v>
      </c>
      <c r="K19808" s="2">
        <v>1</v>
      </c>
      <c r="L19808" s="3">
        <v>153135610</v>
      </c>
      <c r="M19808" s="2" t="s">
        <v>20</v>
      </c>
      <c r="N19808" s="4" t="s">
        <v>17384</v>
      </c>
    </row>
    <row r="19809" spans="1:14" x14ac:dyDescent="0.25">
      <c r="A19809" s="1" t="s">
        <v>369</v>
      </c>
      <c r="B19809" s="2" t="s">
        <v>278</v>
      </c>
      <c r="C19809" s="2" t="s">
        <v>606</v>
      </c>
      <c r="D19809" s="2" t="s">
        <v>17890</v>
      </c>
      <c r="E19809" s="2" t="s">
        <v>13995</v>
      </c>
      <c r="F19809" s="2">
        <v>85151508</v>
      </c>
      <c r="G19809" s="2" t="s">
        <v>490</v>
      </c>
      <c r="H19809" s="2">
        <v>2</v>
      </c>
      <c r="I19809" s="2">
        <v>10</v>
      </c>
      <c r="J19809" s="2">
        <v>10</v>
      </c>
      <c r="K19809" s="2">
        <v>1</v>
      </c>
      <c r="L19809" s="3">
        <v>990500</v>
      </c>
      <c r="M19809" s="2" t="s">
        <v>20</v>
      </c>
      <c r="N19809" s="4" t="s">
        <v>17384</v>
      </c>
    </row>
    <row r="19810" spans="1:14" x14ac:dyDescent="0.25">
      <c r="A19810" s="1" t="s">
        <v>369</v>
      </c>
      <c r="B19810" s="2" t="s">
        <v>278</v>
      </c>
      <c r="C19810" s="2" t="s">
        <v>606</v>
      </c>
      <c r="D19810" s="2" t="s">
        <v>17890</v>
      </c>
      <c r="E19810" s="2" t="s">
        <v>13996</v>
      </c>
      <c r="F19810" s="2">
        <v>85151508</v>
      </c>
      <c r="G19810" s="2" t="s">
        <v>490</v>
      </c>
      <c r="H19810" s="2">
        <v>2</v>
      </c>
      <c r="I19810" s="2">
        <v>10</v>
      </c>
      <c r="J19810" s="2">
        <v>10</v>
      </c>
      <c r="K19810" s="2">
        <v>1</v>
      </c>
      <c r="L19810" s="3">
        <v>6495000</v>
      </c>
      <c r="M19810" s="2" t="s">
        <v>20</v>
      </c>
      <c r="N19810" s="4" t="s">
        <v>17384</v>
      </c>
    </row>
    <row r="19811" spans="1:14" x14ac:dyDescent="0.25">
      <c r="A19811" s="1" t="s">
        <v>369</v>
      </c>
      <c r="B19811" s="2" t="s">
        <v>278</v>
      </c>
      <c r="C19811" s="2" t="s">
        <v>606</v>
      </c>
      <c r="D19811" s="2" t="s">
        <v>17890</v>
      </c>
      <c r="E19811" s="2" t="s">
        <v>13997</v>
      </c>
      <c r="F19811" s="2">
        <v>85151508</v>
      </c>
      <c r="G19811" s="2" t="s">
        <v>490</v>
      </c>
      <c r="H19811" s="2">
        <v>2</v>
      </c>
      <c r="I19811" s="2">
        <v>10</v>
      </c>
      <c r="J19811" s="2">
        <v>10</v>
      </c>
      <c r="K19811" s="2">
        <v>1</v>
      </c>
      <c r="L19811" s="3">
        <v>6290000</v>
      </c>
      <c r="M19811" s="2" t="s">
        <v>20</v>
      </c>
      <c r="N19811" s="4" t="s">
        <v>17384</v>
      </c>
    </row>
    <row r="19812" spans="1:14" x14ac:dyDescent="0.25">
      <c r="A19812" s="1" t="s">
        <v>369</v>
      </c>
      <c r="B19812" s="2" t="s">
        <v>467</v>
      </c>
      <c r="C19812" s="2" t="s">
        <v>467</v>
      </c>
      <c r="D19812" s="2" t="s">
        <v>17873</v>
      </c>
      <c r="E19812" s="2" t="s">
        <v>13998</v>
      </c>
      <c r="F19812" s="2">
        <v>93151610</v>
      </c>
      <c r="G19812" s="2" t="s">
        <v>19</v>
      </c>
      <c r="H19812" s="2">
        <v>3</v>
      </c>
      <c r="I19812" s="2">
        <v>1</v>
      </c>
      <c r="J19812" s="2">
        <v>10</v>
      </c>
      <c r="K19812" s="2">
        <v>1</v>
      </c>
      <c r="L19812" s="3">
        <v>232200</v>
      </c>
      <c r="M19812" s="2" t="s">
        <v>20</v>
      </c>
      <c r="N19812" s="4" t="s">
        <v>21</v>
      </c>
    </row>
    <row r="19813" spans="1:14" x14ac:dyDescent="0.25">
      <c r="A19813" s="1" t="s">
        <v>369</v>
      </c>
      <c r="B19813" s="2" t="s">
        <v>467</v>
      </c>
      <c r="C19813" s="2" t="s">
        <v>467</v>
      </c>
      <c r="D19813" s="2" t="s">
        <v>17873</v>
      </c>
      <c r="E19813" s="2" t="s">
        <v>13999</v>
      </c>
      <c r="F19813" s="2">
        <v>93151610</v>
      </c>
      <c r="G19813" s="2" t="s">
        <v>19</v>
      </c>
      <c r="H19813" s="2">
        <v>3</v>
      </c>
      <c r="I19813" s="2">
        <v>1</v>
      </c>
      <c r="J19813" s="2">
        <v>10</v>
      </c>
      <c r="K19813" s="2">
        <v>1</v>
      </c>
      <c r="L19813" s="3">
        <v>31000</v>
      </c>
      <c r="M19813" s="2" t="s">
        <v>20</v>
      </c>
      <c r="N19813" s="4" t="s">
        <v>21</v>
      </c>
    </row>
    <row r="19814" spans="1:14" x14ac:dyDescent="0.25">
      <c r="A19814" s="1" t="s">
        <v>369</v>
      </c>
      <c r="B19814" s="2" t="s">
        <v>467</v>
      </c>
      <c r="C19814" s="2" t="s">
        <v>467</v>
      </c>
      <c r="D19814" s="2" t="s">
        <v>17873</v>
      </c>
      <c r="E19814" s="2" t="s">
        <v>14000</v>
      </c>
      <c r="F19814" s="2">
        <v>93151610</v>
      </c>
      <c r="G19814" s="2" t="s">
        <v>19</v>
      </c>
      <c r="H19814" s="2">
        <v>3</v>
      </c>
      <c r="I19814" s="2">
        <v>1</v>
      </c>
      <c r="J19814" s="2">
        <v>10</v>
      </c>
      <c r="K19814" s="2">
        <v>1</v>
      </c>
      <c r="L19814" s="3">
        <v>61000</v>
      </c>
      <c r="M19814" s="2" t="s">
        <v>20</v>
      </c>
      <c r="N19814" s="4" t="s">
        <v>21</v>
      </c>
    </row>
    <row r="19815" spans="1:14" x14ac:dyDescent="0.25">
      <c r="A19815" s="1" t="s">
        <v>369</v>
      </c>
      <c r="B19815" s="2" t="s">
        <v>467</v>
      </c>
      <c r="C19815" s="2" t="s">
        <v>467</v>
      </c>
      <c r="D19815" s="2" t="s">
        <v>17873</v>
      </c>
      <c r="E19815" s="2" t="s">
        <v>14001</v>
      </c>
      <c r="F19815" s="2">
        <v>93151610</v>
      </c>
      <c r="G19815" s="2" t="s">
        <v>19</v>
      </c>
      <c r="H19815" s="2">
        <v>3</v>
      </c>
      <c r="I19815" s="2">
        <v>1</v>
      </c>
      <c r="J19815" s="2">
        <v>10</v>
      </c>
      <c r="K19815" s="2">
        <v>1</v>
      </c>
      <c r="L19815" s="3">
        <v>61000</v>
      </c>
      <c r="M19815" s="2" t="s">
        <v>20</v>
      </c>
      <c r="N19815" s="4" t="s">
        <v>21</v>
      </c>
    </row>
    <row r="19816" spans="1:14" x14ac:dyDescent="0.25">
      <c r="A19816" s="1" t="s">
        <v>369</v>
      </c>
      <c r="B19816" s="2" t="s">
        <v>467</v>
      </c>
      <c r="C19816" s="2" t="s">
        <v>467</v>
      </c>
      <c r="D19816" s="2" t="s">
        <v>17873</v>
      </c>
      <c r="E19816" s="2" t="s">
        <v>14002</v>
      </c>
      <c r="F19816" s="2">
        <v>93151610</v>
      </c>
      <c r="G19816" s="2" t="s">
        <v>19</v>
      </c>
      <c r="H19816" s="2">
        <v>3</v>
      </c>
      <c r="I19816" s="2">
        <v>1</v>
      </c>
      <c r="J19816" s="2">
        <v>10</v>
      </c>
      <c r="K19816" s="2">
        <v>1</v>
      </c>
      <c r="L19816" s="3">
        <v>61000</v>
      </c>
      <c r="M19816" s="2" t="s">
        <v>20</v>
      </c>
      <c r="N19816" s="4" t="s">
        <v>21</v>
      </c>
    </row>
    <row r="19817" spans="1:14" x14ac:dyDescent="0.25">
      <c r="A19817" s="1" t="s">
        <v>369</v>
      </c>
      <c r="B19817" s="2" t="s">
        <v>3145</v>
      </c>
      <c r="C19817" s="2" t="s">
        <v>3145</v>
      </c>
      <c r="D19817" s="2" t="s">
        <v>17994</v>
      </c>
      <c r="E19817" s="2" t="s">
        <v>11310</v>
      </c>
      <c r="F19817" s="2">
        <v>93151610</v>
      </c>
      <c r="G19817" s="2" t="s">
        <v>19</v>
      </c>
      <c r="H19817" s="2">
        <v>3</v>
      </c>
      <c r="I19817" s="2">
        <v>1</v>
      </c>
      <c r="J19817" s="2">
        <v>10</v>
      </c>
      <c r="K19817" s="2">
        <v>1</v>
      </c>
      <c r="L19817" s="3">
        <v>15397355</v>
      </c>
      <c r="M19817" s="2" t="s">
        <v>20</v>
      </c>
      <c r="N19817" s="4" t="s">
        <v>21</v>
      </c>
    </row>
    <row r="19818" spans="1:14" x14ac:dyDescent="0.25">
      <c r="A19818" s="1" t="s">
        <v>369</v>
      </c>
      <c r="B19818" s="2" t="s">
        <v>477</v>
      </c>
      <c r="C19818" s="2" t="s">
        <v>478</v>
      </c>
      <c r="D19818" s="2" t="s">
        <v>17875</v>
      </c>
      <c r="E19818" s="2" t="s">
        <v>10685</v>
      </c>
      <c r="F19818" s="2">
        <v>83101601</v>
      </c>
      <c r="G19818" s="2" t="s">
        <v>19</v>
      </c>
      <c r="H19818" s="2">
        <v>3</v>
      </c>
      <c r="I19818" s="2">
        <v>1</v>
      </c>
      <c r="J19818" s="2">
        <v>10</v>
      </c>
      <c r="K19818" s="2">
        <v>1</v>
      </c>
      <c r="L19818" s="3">
        <v>21528620</v>
      </c>
      <c r="M19818" s="2" t="s">
        <v>20</v>
      </c>
      <c r="N19818" s="4" t="s">
        <v>21</v>
      </c>
    </row>
    <row r="19819" spans="1:14" x14ac:dyDescent="0.25">
      <c r="A19819" s="1" t="s">
        <v>369</v>
      </c>
      <c r="B19819" s="2" t="s">
        <v>151</v>
      </c>
      <c r="C19819" s="2" t="s">
        <v>152</v>
      </c>
      <c r="D19819" s="2" t="s">
        <v>153</v>
      </c>
      <c r="E19819" s="2" t="s">
        <v>288</v>
      </c>
      <c r="F19819" s="2">
        <v>83111503</v>
      </c>
      <c r="G19819" s="2" t="s">
        <v>19</v>
      </c>
      <c r="H19819" s="2">
        <v>3</v>
      </c>
      <c r="I19819" s="2">
        <v>1</v>
      </c>
      <c r="J19819" s="2">
        <v>10</v>
      </c>
      <c r="K19819" s="2">
        <v>1</v>
      </c>
      <c r="L19819" s="3">
        <v>5974630</v>
      </c>
      <c r="M19819" s="2" t="s">
        <v>20</v>
      </c>
      <c r="N19819" s="4" t="s">
        <v>21</v>
      </c>
    </row>
    <row r="19820" spans="1:14" x14ac:dyDescent="0.25">
      <c r="A19820" s="1" t="s">
        <v>369</v>
      </c>
      <c r="B19820" s="2" t="s">
        <v>151</v>
      </c>
      <c r="C19820" s="2" t="s">
        <v>156</v>
      </c>
      <c r="D19820" s="2" t="s">
        <v>157</v>
      </c>
      <c r="E19820" s="2" t="s">
        <v>289</v>
      </c>
      <c r="F19820" s="2">
        <v>81111509</v>
      </c>
      <c r="G19820" s="2" t="s">
        <v>19</v>
      </c>
      <c r="H19820" s="2">
        <v>3</v>
      </c>
      <c r="I19820" s="2">
        <v>1</v>
      </c>
      <c r="J19820" s="2">
        <v>10</v>
      </c>
      <c r="K19820" s="2">
        <v>1</v>
      </c>
      <c r="L19820" s="3">
        <v>32599813</v>
      </c>
      <c r="M19820" s="2" t="s">
        <v>20</v>
      </c>
      <c r="N19820" s="4" t="s">
        <v>21</v>
      </c>
    </row>
    <row r="19821" spans="1:14" x14ac:dyDescent="0.25">
      <c r="A19821" s="1" t="s">
        <v>369</v>
      </c>
      <c r="B19821" s="2" t="s">
        <v>3066</v>
      </c>
      <c r="C19821" s="2" t="s">
        <v>3067</v>
      </c>
      <c r="D19821" s="2" t="s">
        <v>17985</v>
      </c>
      <c r="E19821" s="2" t="s">
        <v>14003</v>
      </c>
      <c r="F19821" s="2">
        <v>83101500</v>
      </c>
      <c r="G19821" s="2" t="s">
        <v>19</v>
      </c>
      <c r="H19821" s="2">
        <v>3</v>
      </c>
      <c r="I19821" s="2">
        <v>1</v>
      </c>
      <c r="J19821" s="2">
        <v>10</v>
      </c>
      <c r="K19821" s="2">
        <v>1</v>
      </c>
      <c r="L19821" s="3">
        <v>43527866</v>
      </c>
      <c r="M19821" s="2" t="s">
        <v>20</v>
      </c>
      <c r="N19821" s="4" t="s">
        <v>21</v>
      </c>
    </row>
    <row r="19822" spans="1:14" x14ac:dyDescent="0.25">
      <c r="A19822" s="1" t="s">
        <v>369</v>
      </c>
      <c r="B19822" s="2" t="s">
        <v>162</v>
      </c>
      <c r="C19822" s="2" t="s">
        <v>567</v>
      </c>
      <c r="D19822" s="2" t="s">
        <v>17885</v>
      </c>
      <c r="E19822" s="2" t="s">
        <v>14004</v>
      </c>
      <c r="F19822" s="2">
        <v>72151802</v>
      </c>
      <c r="G19822" s="2" t="s">
        <v>490</v>
      </c>
      <c r="H19822" s="2">
        <v>3</v>
      </c>
      <c r="I19822" s="2">
        <v>1</v>
      </c>
      <c r="J19822" s="2">
        <v>10</v>
      </c>
      <c r="K19822" s="2">
        <v>1</v>
      </c>
      <c r="L19822" s="3">
        <v>61078216.229999997</v>
      </c>
      <c r="M19822" s="2" t="s">
        <v>20</v>
      </c>
      <c r="N19822" s="4" t="s">
        <v>21</v>
      </c>
    </row>
    <row r="19823" spans="1:14" x14ac:dyDescent="0.25">
      <c r="A19823" s="1" t="s">
        <v>369</v>
      </c>
      <c r="B19823" s="2" t="s">
        <v>147</v>
      </c>
      <c r="C19823" s="2" t="s">
        <v>148</v>
      </c>
      <c r="D19823" s="2" t="s">
        <v>149</v>
      </c>
      <c r="E19823" s="2" t="s">
        <v>14005</v>
      </c>
      <c r="F19823" s="2">
        <v>80161801</v>
      </c>
      <c r="G19823" s="2" t="s">
        <v>490</v>
      </c>
      <c r="H19823" s="2">
        <v>3</v>
      </c>
      <c r="I19823" s="2">
        <v>6</v>
      </c>
      <c r="J19823" s="2">
        <v>10</v>
      </c>
      <c r="K19823" s="2">
        <v>1</v>
      </c>
      <c r="L19823" s="3">
        <v>7000000</v>
      </c>
      <c r="M19823" s="2" t="s">
        <v>20</v>
      </c>
      <c r="N19823" s="4" t="s">
        <v>21</v>
      </c>
    </row>
    <row r="19824" spans="1:14" x14ac:dyDescent="0.25">
      <c r="A19824" s="1" t="s">
        <v>369</v>
      </c>
      <c r="B19824" s="2" t="s">
        <v>181</v>
      </c>
      <c r="C19824" s="2" t="s">
        <v>182</v>
      </c>
      <c r="D19824" s="2" t="s">
        <v>183</v>
      </c>
      <c r="E19824" s="2" t="s">
        <v>14006</v>
      </c>
      <c r="F19824" s="2">
        <v>72102103</v>
      </c>
      <c r="G19824" s="2" t="s">
        <v>490</v>
      </c>
      <c r="H19824" s="2">
        <v>4</v>
      </c>
      <c r="I19824" s="2">
        <v>5</v>
      </c>
      <c r="J19824" s="2">
        <v>10</v>
      </c>
      <c r="K19824" s="2">
        <v>1</v>
      </c>
      <c r="L19824" s="3">
        <v>37927267.5</v>
      </c>
      <c r="M19824" s="2" t="s">
        <v>20</v>
      </c>
      <c r="N19824" s="4" t="s">
        <v>21</v>
      </c>
    </row>
    <row r="19825" spans="1:14" x14ac:dyDescent="0.25">
      <c r="A19825" s="1" t="s">
        <v>369</v>
      </c>
      <c r="B19825" s="2" t="s">
        <v>189</v>
      </c>
      <c r="C19825" s="2" t="s">
        <v>2639</v>
      </c>
      <c r="D19825" s="2" t="s">
        <v>17963</v>
      </c>
      <c r="E19825" s="2" t="s">
        <v>14007</v>
      </c>
      <c r="F19825" s="2">
        <v>72101507</v>
      </c>
      <c r="G19825" s="2" t="s">
        <v>490</v>
      </c>
      <c r="H19825" s="2">
        <v>3</v>
      </c>
      <c r="I19825" s="2">
        <v>6</v>
      </c>
      <c r="J19825" s="2">
        <v>10</v>
      </c>
      <c r="K19825" s="2">
        <v>1</v>
      </c>
      <c r="L19825" s="3">
        <v>67420177.769999996</v>
      </c>
      <c r="M19825" s="2" t="s">
        <v>20</v>
      </c>
      <c r="N19825" s="4" t="s">
        <v>21</v>
      </c>
    </row>
    <row r="19826" spans="1:14" x14ac:dyDescent="0.25">
      <c r="A19826" s="1" t="s">
        <v>369</v>
      </c>
      <c r="B19826" s="2" t="s">
        <v>408</v>
      </c>
      <c r="C19826" s="2" t="s">
        <v>409</v>
      </c>
      <c r="D19826" s="2" t="s">
        <v>17858</v>
      </c>
      <c r="E19826" s="2" t="s">
        <v>14008</v>
      </c>
      <c r="F19826" s="2">
        <v>12141901</v>
      </c>
      <c r="G19826" s="2" t="s">
        <v>496</v>
      </c>
      <c r="H19826" s="2">
        <v>2</v>
      </c>
      <c r="I19826" s="2">
        <v>6</v>
      </c>
      <c r="J19826" s="2">
        <v>10</v>
      </c>
      <c r="K19826" s="2">
        <v>45</v>
      </c>
      <c r="L19826" s="3">
        <v>19800000</v>
      </c>
      <c r="M19826" s="2" t="s">
        <v>0</v>
      </c>
      <c r="N19826" s="4" t="s">
        <v>21</v>
      </c>
    </row>
    <row r="19827" spans="1:14" x14ac:dyDescent="0.25">
      <c r="A19827" s="1" t="s">
        <v>369</v>
      </c>
      <c r="B19827" s="2" t="s">
        <v>408</v>
      </c>
      <c r="C19827" s="2" t="s">
        <v>409</v>
      </c>
      <c r="D19827" s="2" t="s">
        <v>17858</v>
      </c>
      <c r="E19827" s="2" t="s">
        <v>14009</v>
      </c>
      <c r="F19827" s="2">
        <v>12352305</v>
      </c>
      <c r="G19827" s="2" t="s">
        <v>496</v>
      </c>
      <c r="H19827" s="2">
        <v>2</v>
      </c>
      <c r="I19827" s="2">
        <v>6</v>
      </c>
      <c r="J19827" s="2">
        <v>10</v>
      </c>
      <c r="K19827" s="2">
        <v>35</v>
      </c>
      <c r="L19827" s="3">
        <v>19071535</v>
      </c>
      <c r="M19827" s="2" t="s">
        <v>0</v>
      </c>
      <c r="N19827" s="4" t="s">
        <v>21</v>
      </c>
    </row>
    <row r="19828" spans="1:14" x14ac:dyDescent="0.25">
      <c r="A19828" s="1" t="s">
        <v>369</v>
      </c>
      <c r="B19828" s="2" t="s">
        <v>408</v>
      </c>
      <c r="C19828" s="2" t="s">
        <v>409</v>
      </c>
      <c r="D19828" s="2" t="s">
        <v>17858</v>
      </c>
      <c r="E19828" s="2" t="s">
        <v>14010</v>
      </c>
      <c r="F19828" s="2">
        <v>12161503</v>
      </c>
      <c r="G19828" s="2" t="s">
        <v>496</v>
      </c>
      <c r="H19828" s="2">
        <v>2</v>
      </c>
      <c r="I19828" s="2">
        <v>6</v>
      </c>
      <c r="J19828" s="2">
        <v>10</v>
      </c>
      <c r="K19828" s="2">
        <v>8</v>
      </c>
      <c r="L19828" s="3">
        <v>646408</v>
      </c>
      <c r="M19828" s="2" t="s">
        <v>0</v>
      </c>
      <c r="N19828" s="4" t="s">
        <v>21</v>
      </c>
    </row>
    <row r="19829" spans="1:14" x14ac:dyDescent="0.25">
      <c r="A19829" s="1" t="s">
        <v>369</v>
      </c>
      <c r="B19829" s="2" t="s">
        <v>408</v>
      </c>
      <c r="C19829" s="2" t="s">
        <v>409</v>
      </c>
      <c r="D19829" s="2" t="s">
        <v>17858</v>
      </c>
      <c r="E19829" s="2" t="s">
        <v>14011</v>
      </c>
      <c r="F19829" s="2">
        <v>12161503</v>
      </c>
      <c r="G19829" s="2" t="s">
        <v>496</v>
      </c>
      <c r="H19829" s="2">
        <v>2</v>
      </c>
      <c r="I19829" s="2">
        <v>6</v>
      </c>
      <c r="J19829" s="2">
        <v>10</v>
      </c>
      <c r="K19829" s="2">
        <v>6</v>
      </c>
      <c r="L19829" s="3">
        <v>684012</v>
      </c>
      <c r="M19829" s="2" t="s">
        <v>0</v>
      </c>
      <c r="N19829" s="4" t="s">
        <v>21</v>
      </c>
    </row>
    <row r="19830" spans="1:14" x14ac:dyDescent="0.25">
      <c r="A19830" s="1" t="s">
        <v>369</v>
      </c>
      <c r="B19830" s="2" t="s">
        <v>408</v>
      </c>
      <c r="C19830" s="2" t="s">
        <v>409</v>
      </c>
      <c r="D19830" s="2" t="s">
        <v>17858</v>
      </c>
      <c r="E19830" s="2" t="s">
        <v>14012</v>
      </c>
      <c r="F19830" s="2">
        <v>12161503</v>
      </c>
      <c r="G19830" s="2" t="s">
        <v>496</v>
      </c>
      <c r="H19830" s="2">
        <v>2</v>
      </c>
      <c r="I19830" s="2">
        <v>6</v>
      </c>
      <c r="J19830" s="2">
        <v>10</v>
      </c>
      <c r="K19830" s="2">
        <v>6</v>
      </c>
      <c r="L19830" s="3">
        <v>705432</v>
      </c>
      <c r="M19830" s="2" t="s">
        <v>0</v>
      </c>
      <c r="N19830" s="4" t="s">
        <v>21</v>
      </c>
    </row>
    <row r="19831" spans="1:14" x14ac:dyDescent="0.25">
      <c r="A19831" s="1" t="s">
        <v>369</v>
      </c>
      <c r="B19831" s="2" t="s">
        <v>408</v>
      </c>
      <c r="C19831" s="2" t="s">
        <v>411</v>
      </c>
      <c r="D19831" s="2" t="s">
        <v>17859</v>
      </c>
      <c r="E19831" s="2" t="s">
        <v>3490</v>
      </c>
      <c r="F19831" s="2">
        <v>10191509</v>
      </c>
      <c r="G19831" s="2" t="s">
        <v>496</v>
      </c>
      <c r="H19831" s="2">
        <v>2</v>
      </c>
      <c r="I19831" s="2">
        <v>6</v>
      </c>
      <c r="J19831" s="2">
        <v>10</v>
      </c>
      <c r="K19831" s="2">
        <v>11</v>
      </c>
      <c r="L19831" s="3">
        <v>1351900</v>
      </c>
      <c r="M19831" s="2" t="s">
        <v>0</v>
      </c>
      <c r="N19831" s="4" t="s">
        <v>21</v>
      </c>
    </row>
    <row r="19832" spans="1:14" x14ac:dyDescent="0.25">
      <c r="A19832" s="1" t="s">
        <v>369</v>
      </c>
      <c r="B19832" s="2" t="s">
        <v>408</v>
      </c>
      <c r="C19832" s="2" t="s">
        <v>411</v>
      </c>
      <c r="D19832" s="2" t="s">
        <v>17859</v>
      </c>
      <c r="E19832" s="2" t="s">
        <v>14013</v>
      </c>
      <c r="F19832" s="2">
        <v>10191509</v>
      </c>
      <c r="G19832" s="2" t="s">
        <v>496</v>
      </c>
      <c r="H19832" s="2">
        <v>2</v>
      </c>
      <c r="I19832" s="2">
        <v>6</v>
      </c>
      <c r="J19832" s="2">
        <v>10</v>
      </c>
      <c r="K19832" s="2">
        <v>12</v>
      </c>
      <c r="L19832" s="3">
        <v>765600</v>
      </c>
      <c r="M19832" s="2" t="s">
        <v>0</v>
      </c>
      <c r="N19832" s="4" t="s">
        <v>21</v>
      </c>
    </row>
    <row r="19833" spans="1:14" x14ac:dyDescent="0.25">
      <c r="A19833" s="1" t="s">
        <v>369</v>
      </c>
      <c r="B19833" s="2" t="s">
        <v>408</v>
      </c>
      <c r="C19833" s="2" t="s">
        <v>411</v>
      </c>
      <c r="D19833" s="2" t="s">
        <v>17859</v>
      </c>
      <c r="E19833" s="2" t="s">
        <v>14014</v>
      </c>
      <c r="F19833" s="2">
        <v>10191509</v>
      </c>
      <c r="G19833" s="2" t="s">
        <v>496</v>
      </c>
      <c r="H19833" s="2">
        <v>2</v>
      </c>
      <c r="I19833" s="2">
        <v>6</v>
      </c>
      <c r="J19833" s="2">
        <v>10</v>
      </c>
      <c r="K19833" s="2">
        <v>7</v>
      </c>
      <c r="L19833" s="3">
        <v>282100</v>
      </c>
      <c r="M19833" s="2" t="s">
        <v>0</v>
      </c>
      <c r="N19833" s="4" t="s">
        <v>21</v>
      </c>
    </row>
    <row r="19834" spans="1:14" x14ac:dyDescent="0.25">
      <c r="A19834" s="1" t="s">
        <v>369</v>
      </c>
      <c r="B19834" s="2" t="s">
        <v>408</v>
      </c>
      <c r="C19834" s="2" t="s">
        <v>411</v>
      </c>
      <c r="D19834" s="2" t="s">
        <v>17859</v>
      </c>
      <c r="E19834" s="2" t="s">
        <v>14015</v>
      </c>
      <c r="F19834" s="2">
        <v>10191509</v>
      </c>
      <c r="G19834" s="2" t="s">
        <v>496</v>
      </c>
      <c r="H19834" s="2">
        <v>2</v>
      </c>
      <c r="I19834" s="2">
        <v>6</v>
      </c>
      <c r="J19834" s="2">
        <v>10</v>
      </c>
      <c r="K19834" s="2">
        <v>4</v>
      </c>
      <c r="L19834" s="3">
        <v>2113440</v>
      </c>
      <c r="M19834" s="2" t="s">
        <v>0</v>
      </c>
      <c r="N19834" s="4" t="s">
        <v>21</v>
      </c>
    </row>
    <row r="19835" spans="1:14" x14ac:dyDescent="0.25">
      <c r="A19835" s="1" t="s">
        <v>369</v>
      </c>
      <c r="B19835" s="2" t="s">
        <v>408</v>
      </c>
      <c r="C19835" s="2" t="s">
        <v>411</v>
      </c>
      <c r="D19835" s="2" t="s">
        <v>17859</v>
      </c>
      <c r="E19835" s="2" t="s">
        <v>14016</v>
      </c>
      <c r="F19835" s="2">
        <v>51101800</v>
      </c>
      <c r="G19835" s="2" t="s">
        <v>496</v>
      </c>
      <c r="H19835" s="2">
        <v>2</v>
      </c>
      <c r="I19835" s="2">
        <v>6</v>
      </c>
      <c r="J19835" s="2">
        <v>10</v>
      </c>
      <c r="K19835" s="2">
        <v>5</v>
      </c>
      <c r="L19835" s="3">
        <v>325000</v>
      </c>
      <c r="M19835" s="2" t="s">
        <v>0</v>
      </c>
      <c r="N19835" s="4" t="s">
        <v>21</v>
      </c>
    </row>
    <row r="19836" spans="1:14" x14ac:dyDescent="0.25">
      <c r="A19836" s="1" t="s">
        <v>369</v>
      </c>
      <c r="B19836" s="2" t="s">
        <v>63</v>
      </c>
      <c r="C19836" s="2" t="s">
        <v>64</v>
      </c>
      <c r="D19836" s="2" t="s">
        <v>65</v>
      </c>
      <c r="E19836" s="2" t="s">
        <v>14017</v>
      </c>
      <c r="F19836" s="2">
        <v>60121120</v>
      </c>
      <c r="G19836" s="2" t="s">
        <v>490</v>
      </c>
      <c r="H19836" s="2">
        <v>3</v>
      </c>
      <c r="I19836" s="2">
        <v>2</v>
      </c>
      <c r="J19836" s="2">
        <v>10</v>
      </c>
      <c r="K19836" s="2">
        <v>200</v>
      </c>
      <c r="L19836" s="3">
        <v>26200</v>
      </c>
      <c r="M19836" s="2" t="s">
        <v>0</v>
      </c>
      <c r="N19836" s="4" t="s">
        <v>21</v>
      </c>
    </row>
    <row r="19837" spans="1:14" x14ac:dyDescent="0.25">
      <c r="A19837" s="1" t="s">
        <v>369</v>
      </c>
      <c r="B19837" s="2" t="s">
        <v>63</v>
      </c>
      <c r="C19837" s="2" t="s">
        <v>64</v>
      </c>
      <c r="D19837" s="2" t="s">
        <v>65</v>
      </c>
      <c r="E19837" s="2" t="s">
        <v>14018</v>
      </c>
      <c r="F19837" s="2">
        <v>44122100</v>
      </c>
      <c r="G19837" s="2" t="s">
        <v>490</v>
      </c>
      <c r="H19837" s="2">
        <v>3</v>
      </c>
      <c r="I19837" s="2">
        <v>2</v>
      </c>
      <c r="J19837" s="2">
        <v>10</v>
      </c>
      <c r="K19837" s="2">
        <v>200</v>
      </c>
      <c r="L19837" s="3">
        <v>26200</v>
      </c>
      <c r="M19837" s="2" t="s">
        <v>0</v>
      </c>
      <c r="N19837" s="4" t="s">
        <v>21</v>
      </c>
    </row>
    <row r="19838" spans="1:14" x14ac:dyDescent="0.25">
      <c r="A19838" s="1" t="s">
        <v>369</v>
      </c>
      <c r="B19838" s="2" t="s">
        <v>86</v>
      </c>
      <c r="C19838" s="2" t="s">
        <v>93</v>
      </c>
      <c r="D19838" s="2" t="s">
        <v>94</v>
      </c>
      <c r="E19838" s="2" t="s">
        <v>14019</v>
      </c>
      <c r="F19838" s="2">
        <v>44122100</v>
      </c>
      <c r="G19838" s="2" t="s">
        <v>490</v>
      </c>
      <c r="H19838" s="2">
        <v>3</v>
      </c>
      <c r="I19838" s="2">
        <v>2</v>
      </c>
      <c r="J19838" s="2">
        <v>10</v>
      </c>
      <c r="K19838" s="2">
        <v>111</v>
      </c>
      <c r="L19838" s="3">
        <v>330003</v>
      </c>
      <c r="M19838" s="2" t="s">
        <v>0</v>
      </c>
      <c r="N19838" s="4" t="s">
        <v>21</v>
      </c>
    </row>
    <row r="19839" spans="1:14" x14ac:dyDescent="0.25">
      <c r="A19839" s="1" t="s">
        <v>369</v>
      </c>
      <c r="B19839" s="2" t="s">
        <v>86</v>
      </c>
      <c r="C19839" s="2" t="s">
        <v>93</v>
      </c>
      <c r="D19839" s="2" t="s">
        <v>94</v>
      </c>
      <c r="E19839" s="2" t="s">
        <v>14020</v>
      </c>
      <c r="F19839" s="2">
        <v>27112309</v>
      </c>
      <c r="G19839" s="2" t="s">
        <v>490</v>
      </c>
      <c r="H19839" s="2">
        <v>3</v>
      </c>
      <c r="I19839" s="2">
        <v>2</v>
      </c>
      <c r="J19839" s="2">
        <v>10</v>
      </c>
      <c r="K19839" s="2">
        <v>9</v>
      </c>
      <c r="L19839" s="3">
        <v>52497</v>
      </c>
      <c r="M19839" s="2" t="s">
        <v>0</v>
      </c>
      <c r="N19839" s="4" t="s">
        <v>21</v>
      </c>
    </row>
    <row r="19840" spans="1:14" x14ac:dyDescent="0.25">
      <c r="A19840" s="1" t="s">
        <v>369</v>
      </c>
      <c r="B19840" s="2" t="s">
        <v>113</v>
      </c>
      <c r="C19840" s="2" t="s">
        <v>113</v>
      </c>
      <c r="D19840" s="2" t="s">
        <v>114</v>
      </c>
      <c r="E19840" s="2" t="s">
        <v>13512</v>
      </c>
      <c r="F19840" s="2">
        <v>44121618</v>
      </c>
      <c r="G19840" s="2" t="s">
        <v>490</v>
      </c>
      <c r="H19840" s="2">
        <v>3</v>
      </c>
      <c r="I19840" s="2">
        <v>2</v>
      </c>
      <c r="J19840" s="2">
        <v>10</v>
      </c>
      <c r="K19840" s="2">
        <v>62</v>
      </c>
      <c r="L19840" s="3">
        <v>53878</v>
      </c>
      <c r="M19840" s="2" t="s">
        <v>0</v>
      </c>
      <c r="N19840" s="4" t="s">
        <v>21</v>
      </c>
    </row>
    <row r="19841" spans="1:14" x14ac:dyDescent="0.25">
      <c r="A19841" s="1" t="s">
        <v>369</v>
      </c>
      <c r="B19841" s="2" t="s">
        <v>113</v>
      </c>
      <c r="C19841" s="2" t="s">
        <v>113</v>
      </c>
      <c r="D19841" s="2" t="s">
        <v>114</v>
      </c>
      <c r="E19841" s="2" t="s">
        <v>19056</v>
      </c>
      <c r="F19841" s="2">
        <v>14111813</v>
      </c>
      <c r="G19841" s="2" t="s">
        <v>490</v>
      </c>
      <c r="H19841" s="2">
        <v>3</v>
      </c>
      <c r="I19841" s="2">
        <v>2</v>
      </c>
      <c r="J19841" s="2">
        <v>10</v>
      </c>
      <c r="K19841" s="2">
        <v>20</v>
      </c>
      <c r="L19841" s="3">
        <v>59740</v>
      </c>
      <c r="M19841" s="2" t="s">
        <v>0</v>
      </c>
      <c r="N19841" s="4" t="s">
        <v>21</v>
      </c>
    </row>
    <row r="19842" spans="1:14" x14ac:dyDescent="0.25">
      <c r="A19842" s="1" t="s">
        <v>369</v>
      </c>
      <c r="B19842" s="2" t="s">
        <v>113</v>
      </c>
      <c r="C19842" s="2" t="s">
        <v>113</v>
      </c>
      <c r="D19842" s="2" t="s">
        <v>114</v>
      </c>
      <c r="E19842" s="2" t="s">
        <v>19057</v>
      </c>
      <c r="F19842" s="2">
        <v>44121708</v>
      </c>
      <c r="G19842" s="2" t="s">
        <v>490</v>
      </c>
      <c r="H19842" s="2">
        <v>3</v>
      </c>
      <c r="I19842" s="2">
        <v>2</v>
      </c>
      <c r="J19842" s="2">
        <v>10</v>
      </c>
      <c r="K19842" s="2">
        <v>500</v>
      </c>
      <c r="L19842" s="3">
        <v>281500</v>
      </c>
      <c r="M19842" s="2" t="s">
        <v>0</v>
      </c>
      <c r="N19842" s="4" t="s">
        <v>21</v>
      </c>
    </row>
    <row r="19843" spans="1:14" x14ac:dyDescent="0.25">
      <c r="A19843" s="1" t="s">
        <v>369</v>
      </c>
      <c r="B19843" s="2" t="s">
        <v>63</v>
      </c>
      <c r="C19843" s="2" t="s">
        <v>1164</v>
      </c>
      <c r="D19843" s="2" t="s">
        <v>17933</v>
      </c>
      <c r="E19843" s="2" t="s">
        <v>6036</v>
      </c>
      <c r="F19843" s="2">
        <v>14111511</v>
      </c>
      <c r="G19843" s="2" t="s">
        <v>490</v>
      </c>
      <c r="H19843" s="2">
        <v>3</v>
      </c>
      <c r="I19843" s="2">
        <v>2</v>
      </c>
      <c r="J19843" s="2">
        <v>10</v>
      </c>
      <c r="K19843" s="2">
        <v>53</v>
      </c>
      <c r="L19843" s="3">
        <v>890400</v>
      </c>
      <c r="M19843" s="2" t="s">
        <v>0</v>
      </c>
      <c r="N19843" s="4" t="s">
        <v>21</v>
      </c>
    </row>
    <row r="19844" spans="1:14" x14ac:dyDescent="0.25">
      <c r="A19844" s="1" t="s">
        <v>369</v>
      </c>
      <c r="B19844" s="2" t="s">
        <v>103</v>
      </c>
      <c r="C19844" s="2" t="s">
        <v>104</v>
      </c>
      <c r="D19844" s="2" t="s">
        <v>105</v>
      </c>
      <c r="E19844" s="2" t="s">
        <v>14021</v>
      </c>
      <c r="F19844" s="2">
        <v>44121900</v>
      </c>
      <c r="G19844" s="2" t="s">
        <v>490</v>
      </c>
      <c r="H19844" s="2">
        <v>3</v>
      </c>
      <c r="I19844" s="2">
        <v>2</v>
      </c>
      <c r="J19844" s="2">
        <v>10</v>
      </c>
      <c r="K19844" s="2">
        <v>70</v>
      </c>
      <c r="L19844" s="3">
        <v>121590</v>
      </c>
      <c r="M19844" s="2" t="s">
        <v>0</v>
      </c>
      <c r="N19844" s="4" t="s">
        <v>21</v>
      </c>
    </row>
    <row r="19845" spans="1:14" x14ac:dyDescent="0.25">
      <c r="A19845" s="1" t="s">
        <v>369</v>
      </c>
      <c r="B19845" s="2" t="s">
        <v>103</v>
      </c>
      <c r="C19845" s="2" t="s">
        <v>104</v>
      </c>
      <c r="D19845" s="2" t="s">
        <v>105</v>
      </c>
      <c r="E19845" s="2" t="s">
        <v>14022</v>
      </c>
      <c r="F19845" s="2">
        <v>44121701</v>
      </c>
      <c r="G19845" s="2" t="s">
        <v>490</v>
      </c>
      <c r="H19845" s="2">
        <v>3</v>
      </c>
      <c r="I19845" s="2">
        <v>2</v>
      </c>
      <c r="J19845" s="2">
        <v>10</v>
      </c>
      <c r="K19845" s="2">
        <v>40</v>
      </c>
      <c r="L19845" s="3">
        <v>746680</v>
      </c>
      <c r="M19845" s="2" t="s">
        <v>0</v>
      </c>
      <c r="N19845" s="4" t="s">
        <v>21</v>
      </c>
    </row>
    <row r="19846" spans="1:14" x14ac:dyDescent="0.25">
      <c r="A19846" s="1" t="s">
        <v>369</v>
      </c>
      <c r="B19846" s="2" t="s">
        <v>63</v>
      </c>
      <c r="C19846" s="2" t="s">
        <v>64</v>
      </c>
      <c r="D19846" s="2" t="s">
        <v>65</v>
      </c>
      <c r="E19846" s="2" t="s">
        <v>14023</v>
      </c>
      <c r="F19846" s="2">
        <v>14111511</v>
      </c>
      <c r="G19846" s="2" t="s">
        <v>490</v>
      </c>
      <c r="H19846" s="2">
        <v>3</v>
      </c>
      <c r="I19846" s="2">
        <v>2</v>
      </c>
      <c r="J19846" s="2">
        <v>10</v>
      </c>
      <c r="K19846" s="2">
        <v>400</v>
      </c>
      <c r="L19846" s="3">
        <v>5140800</v>
      </c>
      <c r="M19846" s="2" t="s">
        <v>0</v>
      </c>
      <c r="N19846" s="4" t="s">
        <v>21</v>
      </c>
    </row>
    <row r="19847" spans="1:14" x14ac:dyDescent="0.25">
      <c r="A19847" s="1" t="s">
        <v>369</v>
      </c>
      <c r="B19847" s="2" t="s">
        <v>122</v>
      </c>
      <c r="C19847" s="2" t="s">
        <v>123</v>
      </c>
      <c r="D19847" s="2" t="s">
        <v>124</v>
      </c>
      <c r="E19847" s="2" t="s">
        <v>14024</v>
      </c>
      <c r="F19847" s="2">
        <v>44122100</v>
      </c>
      <c r="G19847" s="2" t="s">
        <v>490</v>
      </c>
      <c r="H19847" s="2">
        <v>3</v>
      </c>
      <c r="I19847" s="2">
        <v>2</v>
      </c>
      <c r="J19847" s="2">
        <v>10</v>
      </c>
      <c r="K19847" s="2">
        <v>10</v>
      </c>
      <c r="L19847" s="3">
        <v>1060890</v>
      </c>
      <c r="M19847" s="2" t="s">
        <v>0</v>
      </c>
      <c r="N19847" s="4" t="s">
        <v>21</v>
      </c>
    </row>
    <row r="19848" spans="1:14" x14ac:dyDescent="0.25">
      <c r="A19848" s="1" t="s">
        <v>369</v>
      </c>
      <c r="B19848" s="2" t="s">
        <v>103</v>
      </c>
      <c r="C19848" s="2" t="s">
        <v>104</v>
      </c>
      <c r="D19848" s="2" t="s">
        <v>105</v>
      </c>
      <c r="E19848" s="2" t="s">
        <v>6031</v>
      </c>
      <c r="F19848" s="2">
        <v>44121716</v>
      </c>
      <c r="G19848" s="2" t="s">
        <v>490</v>
      </c>
      <c r="H19848" s="2">
        <v>3</v>
      </c>
      <c r="I19848" s="2">
        <v>2</v>
      </c>
      <c r="J19848" s="2">
        <v>10</v>
      </c>
      <c r="K19848" s="2">
        <v>70</v>
      </c>
      <c r="L19848" s="3">
        <v>43400</v>
      </c>
      <c r="M19848" s="2" t="s">
        <v>0</v>
      </c>
      <c r="N19848" s="4" t="s">
        <v>21</v>
      </c>
    </row>
    <row r="19849" spans="1:14" x14ac:dyDescent="0.25">
      <c r="A19849" s="1" t="s">
        <v>369</v>
      </c>
      <c r="B19849" s="2" t="s">
        <v>63</v>
      </c>
      <c r="C19849" s="2" t="s">
        <v>64</v>
      </c>
      <c r="D19849" s="2" t="s">
        <v>65</v>
      </c>
      <c r="E19849" s="2" t="s">
        <v>14025</v>
      </c>
      <c r="F19849" s="2">
        <v>60121120</v>
      </c>
      <c r="G19849" s="2" t="s">
        <v>490</v>
      </c>
      <c r="H19849" s="2">
        <v>3</v>
      </c>
      <c r="I19849" s="2">
        <v>2</v>
      </c>
      <c r="J19849" s="2">
        <v>10</v>
      </c>
      <c r="K19849" s="2">
        <v>350</v>
      </c>
      <c r="L19849" s="3">
        <v>5331200</v>
      </c>
      <c r="M19849" s="2" t="s">
        <v>0</v>
      </c>
      <c r="N19849" s="4" t="s">
        <v>21</v>
      </c>
    </row>
    <row r="19850" spans="1:14" x14ac:dyDescent="0.25">
      <c r="A19850" s="1" t="s">
        <v>369</v>
      </c>
      <c r="B19850" s="2" t="s">
        <v>103</v>
      </c>
      <c r="C19850" s="2" t="s">
        <v>104</v>
      </c>
      <c r="D19850" s="2" t="s">
        <v>105</v>
      </c>
      <c r="E19850" s="2" t="s">
        <v>19058</v>
      </c>
      <c r="F19850" s="2">
        <v>44121612</v>
      </c>
      <c r="G19850" s="2" t="s">
        <v>490</v>
      </c>
      <c r="H19850" s="2">
        <v>3</v>
      </c>
      <c r="I19850" s="2">
        <v>2</v>
      </c>
      <c r="J19850" s="2">
        <v>10</v>
      </c>
      <c r="K19850" s="2">
        <v>22</v>
      </c>
      <c r="L19850" s="3">
        <v>125136</v>
      </c>
      <c r="M19850" s="2" t="s">
        <v>0</v>
      </c>
      <c r="N19850" s="4" t="s">
        <v>21</v>
      </c>
    </row>
    <row r="19851" spans="1:14" x14ac:dyDescent="0.25">
      <c r="A19851" s="1" t="s">
        <v>369</v>
      </c>
      <c r="B19851" s="2" t="s">
        <v>103</v>
      </c>
      <c r="C19851" s="2" t="s">
        <v>104</v>
      </c>
      <c r="D19851" s="2" t="s">
        <v>105</v>
      </c>
      <c r="E19851" s="2" t="s">
        <v>19059</v>
      </c>
      <c r="F19851" s="2">
        <v>44121906</v>
      </c>
      <c r="G19851" s="2" t="s">
        <v>490</v>
      </c>
      <c r="H19851" s="2">
        <v>3</v>
      </c>
      <c r="I19851" s="2">
        <v>2</v>
      </c>
      <c r="J19851" s="2">
        <v>10</v>
      </c>
      <c r="K19851" s="2">
        <v>57</v>
      </c>
      <c r="L19851" s="3">
        <v>891081</v>
      </c>
      <c r="M19851" s="2" t="s">
        <v>0</v>
      </c>
      <c r="N19851" s="4" t="s">
        <v>21</v>
      </c>
    </row>
    <row r="19852" spans="1:14" x14ac:dyDescent="0.25">
      <c r="A19852" s="1" t="s">
        <v>369</v>
      </c>
      <c r="B19852" s="2" t="s">
        <v>103</v>
      </c>
      <c r="C19852" s="2" t="s">
        <v>104</v>
      </c>
      <c r="D19852" s="2" t="s">
        <v>105</v>
      </c>
      <c r="E19852" s="2" t="s">
        <v>14026</v>
      </c>
      <c r="F19852" s="2">
        <v>31201610</v>
      </c>
      <c r="G19852" s="2" t="s">
        <v>490</v>
      </c>
      <c r="H19852" s="2">
        <v>3</v>
      </c>
      <c r="I19852" s="2">
        <v>2</v>
      </c>
      <c r="J19852" s="2">
        <v>10</v>
      </c>
      <c r="K19852" s="2">
        <v>260</v>
      </c>
      <c r="L19852" s="3">
        <v>160940</v>
      </c>
      <c r="M19852" s="2" t="s">
        <v>0</v>
      </c>
      <c r="N19852" s="4" t="s">
        <v>21</v>
      </c>
    </row>
    <row r="19853" spans="1:14" x14ac:dyDescent="0.25">
      <c r="A19853" s="1" t="s">
        <v>369</v>
      </c>
      <c r="B19853" s="2" t="s">
        <v>103</v>
      </c>
      <c r="C19853" s="2" t="s">
        <v>104</v>
      </c>
      <c r="D19853" s="2" t="s">
        <v>105</v>
      </c>
      <c r="E19853" s="2" t="s">
        <v>14027</v>
      </c>
      <c r="F19853" s="2">
        <v>44121900</v>
      </c>
      <c r="G19853" s="2" t="s">
        <v>490</v>
      </c>
      <c r="H19853" s="2">
        <v>3</v>
      </c>
      <c r="I19853" s="2">
        <v>2</v>
      </c>
      <c r="J19853" s="2">
        <v>10</v>
      </c>
      <c r="K19853" s="2">
        <v>70</v>
      </c>
      <c r="L19853" s="3">
        <v>129920</v>
      </c>
      <c r="M19853" s="2" t="s">
        <v>0</v>
      </c>
      <c r="N19853" s="4" t="s">
        <v>21</v>
      </c>
    </row>
    <row r="19854" spans="1:14" x14ac:dyDescent="0.25">
      <c r="A19854" s="1" t="s">
        <v>369</v>
      </c>
      <c r="B19854" s="2" t="s">
        <v>76</v>
      </c>
      <c r="C19854" s="2" t="s">
        <v>83</v>
      </c>
      <c r="D19854" s="2" t="s">
        <v>84</v>
      </c>
      <c r="E19854" s="2" t="s">
        <v>14028</v>
      </c>
      <c r="F19854" s="2">
        <v>44122100</v>
      </c>
      <c r="G19854" s="2" t="s">
        <v>490</v>
      </c>
      <c r="H19854" s="2">
        <v>3</v>
      </c>
      <c r="I19854" s="2">
        <v>2</v>
      </c>
      <c r="J19854" s="2">
        <v>10</v>
      </c>
      <c r="K19854" s="2">
        <v>54</v>
      </c>
      <c r="L19854" s="3">
        <v>118422</v>
      </c>
      <c r="M19854" s="2" t="s">
        <v>0</v>
      </c>
      <c r="N19854" s="4" t="s">
        <v>21</v>
      </c>
    </row>
    <row r="19855" spans="1:14" x14ac:dyDescent="0.25">
      <c r="A19855" s="1" t="s">
        <v>369</v>
      </c>
      <c r="B19855" s="2" t="s">
        <v>103</v>
      </c>
      <c r="C19855" s="2" t="s">
        <v>104</v>
      </c>
      <c r="D19855" s="2" t="s">
        <v>105</v>
      </c>
      <c r="E19855" s="2" t="s">
        <v>14029</v>
      </c>
      <c r="F19855" s="2">
        <v>44121600</v>
      </c>
      <c r="G19855" s="2" t="s">
        <v>490</v>
      </c>
      <c r="H19855" s="2">
        <v>3</v>
      </c>
      <c r="I19855" s="2">
        <v>2</v>
      </c>
      <c r="J19855" s="2">
        <v>10</v>
      </c>
      <c r="K19855" s="2">
        <v>85</v>
      </c>
      <c r="L19855" s="3">
        <v>126480</v>
      </c>
      <c r="M19855" s="2" t="s">
        <v>0</v>
      </c>
      <c r="N19855" s="4" t="s">
        <v>21</v>
      </c>
    </row>
    <row r="19856" spans="1:14" x14ac:dyDescent="0.25">
      <c r="A19856" s="1" t="s">
        <v>369</v>
      </c>
      <c r="B19856" s="2" t="s">
        <v>76</v>
      </c>
      <c r="C19856" s="2" t="s">
        <v>77</v>
      </c>
      <c r="D19856" s="2" t="s">
        <v>78</v>
      </c>
      <c r="E19856" s="2" t="s">
        <v>14030</v>
      </c>
      <c r="F19856" s="2">
        <v>23241901</v>
      </c>
      <c r="G19856" s="2" t="s">
        <v>490</v>
      </c>
      <c r="H19856" s="2">
        <v>3</v>
      </c>
      <c r="I19856" s="2">
        <v>2</v>
      </c>
      <c r="J19856" s="2">
        <v>10</v>
      </c>
      <c r="K19856" s="2">
        <v>25</v>
      </c>
      <c r="L19856" s="3">
        <v>62175</v>
      </c>
      <c r="M19856" s="2" t="s">
        <v>0</v>
      </c>
      <c r="N19856" s="4" t="s">
        <v>21</v>
      </c>
    </row>
    <row r="19857" spans="1:14" x14ac:dyDescent="0.25">
      <c r="A19857" s="1" t="s">
        <v>369</v>
      </c>
      <c r="B19857" s="2" t="s">
        <v>113</v>
      </c>
      <c r="C19857" s="2" t="s">
        <v>113</v>
      </c>
      <c r="D19857" s="2" t="s">
        <v>114</v>
      </c>
      <c r="E19857" s="2" t="s">
        <v>19060</v>
      </c>
      <c r="F19857" s="2">
        <v>44122100</v>
      </c>
      <c r="G19857" s="2" t="s">
        <v>490</v>
      </c>
      <c r="H19857" s="2">
        <v>3</v>
      </c>
      <c r="I19857" s="2">
        <v>2</v>
      </c>
      <c r="J19857" s="2">
        <v>10</v>
      </c>
      <c r="K19857" s="2">
        <v>35</v>
      </c>
      <c r="L19857" s="3">
        <v>87465</v>
      </c>
      <c r="M19857" s="2" t="s">
        <v>0</v>
      </c>
      <c r="N19857" s="4" t="s">
        <v>21</v>
      </c>
    </row>
    <row r="19858" spans="1:14" x14ac:dyDescent="0.25">
      <c r="A19858" s="1" t="s">
        <v>369</v>
      </c>
      <c r="B19858" s="2" t="s">
        <v>122</v>
      </c>
      <c r="C19858" s="2" t="s">
        <v>123</v>
      </c>
      <c r="D19858" s="2" t="s">
        <v>124</v>
      </c>
      <c r="E19858" s="2" t="s">
        <v>19061</v>
      </c>
      <c r="F19858" s="2">
        <v>44122000</v>
      </c>
      <c r="G19858" s="2" t="s">
        <v>490</v>
      </c>
      <c r="H19858" s="2">
        <v>3</v>
      </c>
      <c r="I19858" s="2">
        <v>2</v>
      </c>
      <c r="J19858" s="2">
        <v>10</v>
      </c>
      <c r="K19858" s="2">
        <v>30</v>
      </c>
      <c r="L19858" s="3">
        <v>450180</v>
      </c>
      <c r="M19858" s="2" t="s">
        <v>0</v>
      </c>
      <c r="N19858" s="4" t="s">
        <v>21</v>
      </c>
    </row>
    <row r="19859" spans="1:14" x14ac:dyDescent="0.25">
      <c r="A19859" s="1" t="s">
        <v>369</v>
      </c>
      <c r="B19859" s="2" t="s">
        <v>122</v>
      </c>
      <c r="C19859" s="2" t="s">
        <v>123</v>
      </c>
      <c r="D19859" s="2" t="s">
        <v>124</v>
      </c>
      <c r="E19859" s="2" t="s">
        <v>14031</v>
      </c>
      <c r="F19859" s="2">
        <v>44122000</v>
      </c>
      <c r="G19859" s="2" t="s">
        <v>490</v>
      </c>
      <c r="H19859" s="2">
        <v>3</v>
      </c>
      <c r="I19859" s="2">
        <v>2</v>
      </c>
      <c r="J19859" s="2">
        <v>10</v>
      </c>
      <c r="K19859" s="2">
        <v>26</v>
      </c>
      <c r="L19859" s="3">
        <v>171730</v>
      </c>
      <c r="M19859" s="2" t="s">
        <v>0</v>
      </c>
      <c r="N19859" s="4" t="s">
        <v>21</v>
      </c>
    </row>
    <row r="19860" spans="1:14" x14ac:dyDescent="0.25">
      <c r="A19860" s="1" t="s">
        <v>369</v>
      </c>
      <c r="B19860" s="2" t="s">
        <v>113</v>
      </c>
      <c r="C19860" s="2" t="s">
        <v>113</v>
      </c>
      <c r="D19860" s="2" t="s">
        <v>114</v>
      </c>
      <c r="E19860" s="2" t="s">
        <v>14032</v>
      </c>
      <c r="F19860" s="2">
        <v>44122010</v>
      </c>
      <c r="G19860" s="2" t="s">
        <v>490</v>
      </c>
      <c r="H19860" s="2">
        <v>3</v>
      </c>
      <c r="I19860" s="2">
        <v>2</v>
      </c>
      <c r="J19860" s="2">
        <v>10</v>
      </c>
      <c r="K19860" s="2">
        <v>32</v>
      </c>
      <c r="L19860" s="3">
        <v>105440</v>
      </c>
      <c r="M19860" s="2" t="s">
        <v>0</v>
      </c>
      <c r="N19860" s="4" t="s">
        <v>21</v>
      </c>
    </row>
    <row r="19861" spans="1:14" x14ac:dyDescent="0.25">
      <c r="A19861" s="1" t="s">
        <v>369</v>
      </c>
      <c r="B19861" s="2" t="s">
        <v>63</v>
      </c>
      <c r="C19861" s="2" t="s">
        <v>64</v>
      </c>
      <c r="D19861" s="2" t="s">
        <v>65</v>
      </c>
      <c r="E19861" s="2" t="s">
        <v>14033</v>
      </c>
      <c r="F19861" s="2">
        <v>44122100</v>
      </c>
      <c r="G19861" s="2" t="s">
        <v>490</v>
      </c>
      <c r="H19861" s="2">
        <v>3</v>
      </c>
      <c r="I19861" s="2">
        <v>2</v>
      </c>
      <c r="J19861" s="2">
        <v>10</v>
      </c>
      <c r="K19861" s="2">
        <v>400</v>
      </c>
      <c r="L19861" s="3">
        <v>742400</v>
      </c>
      <c r="M19861" s="2" t="s">
        <v>0</v>
      </c>
      <c r="N19861" s="4" t="s">
        <v>21</v>
      </c>
    </row>
    <row r="19862" spans="1:14" x14ac:dyDescent="0.25">
      <c r="A19862" s="1" t="s">
        <v>369</v>
      </c>
      <c r="B19862" s="2" t="s">
        <v>63</v>
      </c>
      <c r="C19862" s="2" t="s">
        <v>64</v>
      </c>
      <c r="D19862" s="2" t="s">
        <v>65</v>
      </c>
      <c r="E19862" s="2" t="s">
        <v>14034</v>
      </c>
      <c r="F19862" s="2">
        <v>44121906</v>
      </c>
      <c r="G19862" s="2" t="s">
        <v>490</v>
      </c>
      <c r="H19862" s="2">
        <v>3</v>
      </c>
      <c r="I19862" s="2">
        <v>2</v>
      </c>
      <c r="J19862" s="2">
        <v>10</v>
      </c>
      <c r="K19862" s="2">
        <v>350</v>
      </c>
      <c r="L19862" s="3">
        <v>383250</v>
      </c>
      <c r="M19862" s="2" t="s">
        <v>0</v>
      </c>
      <c r="N19862" s="4" t="s">
        <v>21</v>
      </c>
    </row>
    <row r="19863" spans="1:14" x14ac:dyDescent="0.25">
      <c r="A19863" s="1" t="s">
        <v>369</v>
      </c>
      <c r="B19863" s="2" t="s">
        <v>86</v>
      </c>
      <c r="C19863" s="2" t="s">
        <v>90</v>
      </c>
      <c r="D19863" s="2" t="s">
        <v>91</v>
      </c>
      <c r="E19863" s="2" t="s">
        <v>14035</v>
      </c>
      <c r="F19863" s="2">
        <v>44121505</v>
      </c>
      <c r="G19863" s="2" t="s">
        <v>490</v>
      </c>
      <c r="H19863" s="2">
        <v>3</v>
      </c>
      <c r="I19863" s="2">
        <v>2</v>
      </c>
      <c r="J19863" s="2">
        <v>10</v>
      </c>
      <c r="K19863" s="2">
        <v>30</v>
      </c>
      <c r="L19863" s="3">
        <v>58440</v>
      </c>
      <c r="M19863" s="2" t="s">
        <v>0</v>
      </c>
      <c r="N19863" s="4" t="s">
        <v>21</v>
      </c>
    </row>
    <row r="19864" spans="1:14" x14ac:dyDescent="0.25">
      <c r="A19864" s="1" t="s">
        <v>369</v>
      </c>
      <c r="B19864" s="2" t="s">
        <v>63</v>
      </c>
      <c r="C19864" s="2" t="s">
        <v>64</v>
      </c>
      <c r="D19864" s="2" t="s">
        <v>65</v>
      </c>
      <c r="E19864" s="2" t="s">
        <v>14036</v>
      </c>
      <c r="F19864" s="2">
        <v>46151715</v>
      </c>
      <c r="G19864" s="2" t="s">
        <v>490</v>
      </c>
      <c r="H19864" s="2">
        <v>3</v>
      </c>
      <c r="I19864" s="2">
        <v>2</v>
      </c>
      <c r="J19864" s="2">
        <v>10</v>
      </c>
      <c r="K19864" s="2">
        <v>10</v>
      </c>
      <c r="L19864" s="3">
        <v>1884250</v>
      </c>
      <c r="M19864" s="2" t="s">
        <v>0</v>
      </c>
      <c r="N19864" s="4" t="s">
        <v>21</v>
      </c>
    </row>
    <row r="19865" spans="1:14" x14ac:dyDescent="0.25">
      <c r="A19865" s="1" t="s">
        <v>369</v>
      </c>
      <c r="B19865" s="2" t="s">
        <v>63</v>
      </c>
      <c r="C19865" s="2" t="s">
        <v>64</v>
      </c>
      <c r="D19865" s="2" t="s">
        <v>65</v>
      </c>
      <c r="E19865" s="2" t="s">
        <v>14037</v>
      </c>
      <c r="F19865" s="2">
        <v>44121804</v>
      </c>
      <c r="G19865" s="2" t="s">
        <v>490</v>
      </c>
      <c r="H19865" s="2">
        <v>3</v>
      </c>
      <c r="I19865" s="2">
        <v>2</v>
      </c>
      <c r="J19865" s="2">
        <v>10</v>
      </c>
      <c r="K19865" s="2">
        <v>60</v>
      </c>
      <c r="L19865" s="3">
        <v>22860</v>
      </c>
      <c r="M19865" s="2" t="s">
        <v>0</v>
      </c>
      <c r="N19865" s="4" t="s">
        <v>21</v>
      </c>
    </row>
    <row r="19866" spans="1:14" x14ac:dyDescent="0.25">
      <c r="A19866" s="1" t="s">
        <v>369</v>
      </c>
      <c r="B19866" s="2" t="s">
        <v>63</v>
      </c>
      <c r="C19866" s="2" t="s">
        <v>64</v>
      </c>
      <c r="D19866" s="2" t="s">
        <v>65</v>
      </c>
      <c r="E19866" s="2" t="s">
        <v>14038</v>
      </c>
      <c r="F19866" s="2">
        <v>14111615</v>
      </c>
      <c r="G19866" s="2" t="s">
        <v>490</v>
      </c>
      <c r="H19866" s="2">
        <v>3</v>
      </c>
      <c r="I19866" s="2">
        <v>2</v>
      </c>
      <c r="J19866" s="2">
        <v>10</v>
      </c>
      <c r="K19866" s="2">
        <v>15</v>
      </c>
      <c r="L19866" s="3">
        <v>146550</v>
      </c>
      <c r="M19866" s="2" t="s">
        <v>0</v>
      </c>
      <c r="N19866" s="4" t="s">
        <v>21</v>
      </c>
    </row>
    <row r="19867" spans="1:14" x14ac:dyDescent="0.25">
      <c r="A19867" s="1" t="s">
        <v>369</v>
      </c>
      <c r="B19867" s="2" t="s">
        <v>103</v>
      </c>
      <c r="C19867" s="2" t="s">
        <v>104</v>
      </c>
      <c r="D19867" s="2" t="s">
        <v>105</v>
      </c>
      <c r="E19867" s="2" t="s">
        <v>8060</v>
      </c>
      <c r="F19867" s="2">
        <v>46151704</v>
      </c>
      <c r="G19867" s="2" t="s">
        <v>490</v>
      </c>
      <c r="H19867" s="2">
        <v>3</v>
      </c>
      <c r="I19867" s="2">
        <v>2</v>
      </c>
      <c r="J19867" s="2">
        <v>10</v>
      </c>
      <c r="K19867" s="2">
        <v>20</v>
      </c>
      <c r="L19867" s="3">
        <v>121140</v>
      </c>
      <c r="M19867" s="2" t="s">
        <v>0</v>
      </c>
      <c r="N19867" s="4" t="s">
        <v>21</v>
      </c>
    </row>
    <row r="19868" spans="1:14" x14ac:dyDescent="0.25">
      <c r="A19868" s="1" t="s">
        <v>369</v>
      </c>
      <c r="B19868" s="2" t="s">
        <v>103</v>
      </c>
      <c r="C19868" s="2" t="s">
        <v>104</v>
      </c>
      <c r="D19868" s="2" t="s">
        <v>105</v>
      </c>
      <c r="E19868" s="2" t="s">
        <v>3343</v>
      </c>
      <c r="F19868" s="2">
        <v>44121804</v>
      </c>
      <c r="G19868" s="2" t="s">
        <v>490</v>
      </c>
      <c r="H19868" s="2">
        <v>3</v>
      </c>
      <c r="I19868" s="2">
        <v>2</v>
      </c>
      <c r="J19868" s="2">
        <v>10</v>
      </c>
      <c r="K19868" s="2">
        <v>66</v>
      </c>
      <c r="L19868" s="3">
        <v>25146</v>
      </c>
      <c r="M19868" s="2" t="s">
        <v>0</v>
      </c>
      <c r="N19868" s="4" t="s">
        <v>21</v>
      </c>
    </row>
    <row r="19869" spans="1:14" x14ac:dyDescent="0.25">
      <c r="A19869" s="1" t="s">
        <v>369</v>
      </c>
      <c r="B19869" s="2" t="s">
        <v>624</v>
      </c>
      <c r="C19869" s="2" t="s">
        <v>2386</v>
      </c>
      <c r="D19869" s="2" t="s">
        <v>17952</v>
      </c>
      <c r="E19869" s="2" t="s">
        <v>14039</v>
      </c>
      <c r="F19869" s="2">
        <v>20102103</v>
      </c>
      <c r="G19869" s="2" t="s">
        <v>496</v>
      </c>
      <c r="H19869" s="2">
        <v>4</v>
      </c>
      <c r="I19869" s="2">
        <v>5</v>
      </c>
      <c r="J19869" s="2">
        <v>10</v>
      </c>
      <c r="K19869" s="2">
        <v>1</v>
      </c>
      <c r="L19869" s="3">
        <v>166600</v>
      </c>
      <c r="M19869" s="2" t="s">
        <v>0</v>
      </c>
      <c r="N19869" s="4" t="s">
        <v>21</v>
      </c>
    </row>
    <row r="19870" spans="1:14" x14ac:dyDescent="0.25">
      <c r="A19870" s="1" t="s">
        <v>369</v>
      </c>
      <c r="B19870" s="2" t="s">
        <v>1032</v>
      </c>
      <c r="C19870" s="2" t="s">
        <v>1032</v>
      </c>
      <c r="D19870" s="2" t="s">
        <v>17923</v>
      </c>
      <c r="E19870" s="2" t="s">
        <v>14040</v>
      </c>
      <c r="F19870" s="2">
        <v>11111700</v>
      </c>
      <c r="G19870" s="2" t="s">
        <v>496</v>
      </c>
      <c r="H19870" s="2">
        <v>4</v>
      </c>
      <c r="I19870" s="2">
        <v>5</v>
      </c>
      <c r="J19870" s="2">
        <v>10</v>
      </c>
      <c r="K19870" s="2">
        <v>6</v>
      </c>
      <c r="L19870" s="3">
        <v>541569</v>
      </c>
      <c r="M19870" s="2" t="s">
        <v>0</v>
      </c>
      <c r="N19870" s="4" t="s">
        <v>21</v>
      </c>
    </row>
    <row r="19871" spans="1:14" x14ac:dyDescent="0.25">
      <c r="A19871" s="1" t="s">
        <v>369</v>
      </c>
      <c r="B19871" s="2" t="s">
        <v>1032</v>
      </c>
      <c r="C19871" s="2" t="s">
        <v>1032</v>
      </c>
      <c r="D19871" s="2" t="s">
        <v>17923</v>
      </c>
      <c r="E19871" s="2" t="s">
        <v>9558</v>
      </c>
      <c r="F19871" s="2">
        <v>11111700</v>
      </c>
      <c r="G19871" s="2" t="s">
        <v>496</v>
      </c>
      <c r="H19871" s="2">
        <v>4</v>
      </c>
      <c r="I19871" s="2">
        <v>5</v>
      </c>
      <c r="J19871" s="2">
        <v>10</v>
      </c>
      <c r="K19871" s="2">
        <v>6</v>
      </c>
      <c r="L19871" s="3">
        <v>360927</v>
      </c>
      <c r="M19871" s="2" t="s">
        <v>0</v>
      </c>
      <c r="N19871" s="4" t="s">
        <v>21</v>
      </c>
    </row>
    <row r="19872" spans="1:14" x14ac:dyDescent="0.25">
      <c r="A19872" s="1" t="s">
        <v>369</v>
      </c>
      <c r="B19872" s="2" t="s">
        <v>1112</v>
      </c>
      <c r="C19872" s="2" t="s">
        <v>1112</v>
      </c>
      <c r="D19872" s="2" t="s">
        <v>17931</v>
      </c>
      <c r="E19872" s="2" t="s">
        <v>19062</v>
      </c>
      <c r="F19872" s="2">
        <v>11121610</v>
      </c>
      <c r="G19872" s="2" t="s">
        <v>496</v>
      </c>
      <c r="H19872" s="2">
        <v>4</v>
      </c>
      <c r="I19872" s="2">
        <v>5</v>
      </c>
      <c r="J19872" s="2">
        <v>10</v>
      </c>
      <c r="K19872" s="2">
        <v>58</v>
      </c>
      <c r="L19872" s="3">
        <v>6418860</v>
      </c>
      <c r="M19872" s="2" t="s">
        <v>0</v>
      </c>
      <c r="N19872" s="4" t="s">
        <v>21</v>
      </c>
    </row>
    <row r="19873" spans="1:14" x14ac:dyDescent="0.25">
      <c r="A19873" s="1" t="s">
        <v>369</v>
      </c>
      <c r="B19873" s="2" t="s">
        <v>1112</v>
      </c>
      <c r="C19873" s="2" t="s">
        <v>1112</v>
      </c>
      <c r="D19873" s="2" t="s">
        <v>17931</v>
      </c>
      <c r="E19873" s="2" t="s">
        <v>19063</v>
      </c>
      <c r="F19873" s="2">
        <v>11121610</v>
      </c>
      <c r="G19873" s="2" t="s">
        <v>496</v>
      </c>
      <c r="H19873" s="2">
        <v>4</v>
      </c>
      <c r="I19873" s="2">
        <v>5</v>
      </c>
      <c r="J19873" s="2">
        <v>10</v>
      </c>
      <c r="K19873" s="2">
        <v>30</v>
      </c>
      <c r="L19873" s="3">
        <v>1338750</v>
      </c>
      <c r="M19873" s="2" t="s">
        <v>0</v>
      </c>
      <c r="N19873" s="4" t="s">
        <v>21</v>
      </c>
    </row>
    <row r="19874" spans="1:14" x14ac:dyDescent="0.25">
      <c r="A19874" s="1" t="s">
        <v>369</v>
      </c>
      <c r="B19874" s="2" t="s">
        <v>1112</v>
      </c>
      <c r="C19874" s="2" t="s">
        <v>1112</v>
      </c>
      <c r="D19874" s="2" t="s">
        <v>17931</v>
      </c>
      <c r="E19874" s="2" t="s">
        <v>19064</v>
      </c>
      <c r="F19874" s="2">
        <v>11121610</v>
      </c>
      <c r="G19874" s="2" t="s">
        <v>496</v>
      </c>
      <c r="H19874" s="2">
        <v>4</v>
      </c>
      <c r="I19874" s="2">
        <v>5</v>
      </c>
      <c r="J19874" s="2">
        <v>10</v>
      </c>
      <c r="K19874" s="2">
        <v>54</v>
      </c>
      <c r="L19874" s="3">
        <v>1596861</v>
      </c>
      <c r="M19874" s="2" t="s">
        <v>0</v>
      </c>
      <c r="N19874" s="4" t="s">
        <v>21</v>
      </c>
    </row>
    <row r="19875" spans="1:14" x14ac:dyDescent="0.25">
      <c r="A19875" s="1" t="s">
        <v>369</v>
      </c>
      <c r="B19875" s="2" t="s">
        <v>76</v>
      </c>
      <c r="C19875" s="2" t="s">
        <v>77</v>
      </c>
      <c r="D19875" s="2" t="s">
        <v>78</v>
      </c>
      <c r="E19875" s="2" t="s">
        <v>14041</v>
      </c>
      <c r="F19875" s="2">
        <v>31211508</v>
      </c>
      <c r="G19875" s="2" t="s">
        <v>496</v>
      </c>
      <c r="H19875" s="2">
        <v>4</v>
      </c>
      <c r="I19875" s="2">
        <v>5</v>
      </c>
      <c r="J19875" s="2">
        <v>10</v>
      </c>
      <c r="K19875" s="2">
        <v>45</v>
      </c>
      <c r="L19875" s="3">
        <v>10800000</v>
      </c>
      <c r="M19875" s="2" t="s">
        <v>0</v>
      </c>
      <c r="N19875" s="4" t="s">
        <v>21</v>
      </c>
    </row>
    <row r="19876" spans="1:14" x14ac:dyDescent="0.25">
      <c r="A19876" s="1" t="s">
        <v>369</v>
      </c>
      <c r="B19876" s="2" t="s">
        <v>76</v>
      </c>
      <c r="C19876" s="2" t="s">
        <v>77</v>
      </c>
      <c r="D19876" s="2" t="s">
        <v>78</v>
      </c>
      <c r="E19876" s="2" t="s">
        <v>14042</v>
      </c>
      <c r="F19876" s="2">
        <v>31211503</v>
      </c>
      <c r="G19876" s="2" t="s">
        <v>496</v>
      </c>
      <c r="H19876" s="2">
        <v>4</v>
      </c>
      <c r="I19876" s="2">
        <v>5</v>
      </c>
      <c r="J19876" s="2">
        <v>10</v>
      </c>
      <c r="K19876" s="2">
        <v>10</v>
      </c>
      <c r="L19876" s="3">
        <v>295341.03999999998</v>
      </c>
      <c r="M19876" s="2" t="s">
        <v>0</v>
      </c>
      <c r="N19876" s="4" t="s">
        <v>21</v>
      </c>
    </row>
    <row r="19877" spans="1:14" x14ac:dyDescent="0.25">
      <c r="A19877" s="1" t="s">
        <v>369</v>
      </c>
      <c r="B19877" s="2" t="s">
        <v>76</v>
      </c>
      <c r="C19877" s="2" t="s">
        <v>77</v>
      </c>
      <c r="D19877" s="2" t="s">
        <v>78</v>
      </c>
      <c r="E19877" s="2" t="s">
        <v>14043</v>
      </c>
      <c r="F19877" s="2">
        <v>31211503</v>
      </c>
      <c r="G19877" s="2" t="s">
        <v>496</v>
      </c>
      <c r="H19877" s="2">
        <v>4</v>
      </c>
      <c r="I19877" s="2">
        <v>5</v>
      </c>
      <c r="J19877" s="2">
        <v>10</v>
      </c>
      <c r="K19877" s="2">
        <v>4</v>
      </c>
      <c r="L19877" s="3">
        <v>126000</v>
      </c>
      <c r="M19877" s="2" t="s">
        <v>0</v>
      </c>
      <c r="N19877" s="4" t="s">
        <v>21</v>
      </c>
    </row>
    <row r="19878" spans="1:14" x14ac:dyDescent="0.25">
      <c r="A19878" s="1" t="s">
        <v>369</v>
      </c>
      <c r="B19878" s="2" t="s">
        <v>76</v>
      </c>
      <c r="C19878" s="2" t="s">
        <v>77</v>
      </c>
      <c r="D19878" s="2" t="s">
        <v>78</v>
      </c>
      <c r="E19878" s="2" t="s">
        <v>14044</v>
      </c>
      <c r="F19878" s="2">
        <v>31211503</v>
      </c>
      <c r="G19878" s="2" t="s">
        <v>496</v>
      </c>
      <c r="H19878" s="2">
        <v>4</v>
      </c>
      <c r="I19878" s="2">
        <v>5</v>
      </c>
      <c r="J19878" s="2">
        <v>10</v>
      </c>
      <c r="K19878" s="2">
        <v>4</v>
      </c>
      <c r="L19878" s="3">
        <v>306000</v>
      </c>
      <c r="M19878" s="2" t="s">
        <v>0</v>
      </c>
      <c r="N19878" s="4" t="s">
        <v>21</v>
      </c>
    </row>
    <row r="19879" spans="1:14" x14ac:dyDescent="0.25">
      <c r="A19879" s="1" t="s">
        <v>369</v>
      </c>
      <c r="B19879" s="2" t="s">
        <v>76</v>
      </c>
      <c r="C19879" s="2" t="s">
        <v>77</v>
      </c>
      <c r="D19879" s="2" t="s">
        <v>78</v>
      </c>
      <c r="E19879" s="2" t="s">
        <v>14045</v>
      </c>
      <c r="F19879" s="2">
        <v>31211503</v>
      </c>
      <c r="G19879" s="2" t="s">
        <v>496</v>
      </c>
      <c r="H19879" s="2">
        <v>4</v>
      </c>
      <c r="I19879" s="2">
        <v>5</v>
      </c>
      <c r="J19879" s="2">
        <v>10</v>
      </c>
      <c r="K19879" s="2">
        <v>1</v>
      </c>
      <c r="L19879" s="3">
        <v>57600</v>
      </c>
      <c r="M19879" s="2" t="s">
        <v>0</v>
      </c>
      <c r="N19879" s="4" t="s">
        <v>21</v>
      </c>
    </row>
    <row r="19880" spans="1:14" x14ac:dyDescent="0.25">
      <c r="A19880" s="1" t="s">
        <v>369</v>
      </c>
      <c r="B19880" s="2" t="s">
        <v>76</v>
      </c>
      <c r="C19880" s="2" t="s">
        <v>77</v>
      </c>
      <c r="D19880" s="2" t="s">
        <v>78</v>
      </c>
      <c r="E19880" s="2" t="s">
        <v>14046</v>
      </c>
      <c r="F19880" s="2">
        <v>31211503</v>
      </c>
      <c r="G19880" s="2" t="s">
        <v>496</v>
      </c>
      <c r="H19880" s="2">
        <v>4</v>
      </c>
      <c r="I19880" s="2">
        <v>5</v>
      </c>
      <c r="J19880" s="2">
        <v>10</v>
      </c>
      <c r="K19880" s="2">
        <v>13</v>
      </c>
      <c r="L19880" s="3">
        <v>665600</v>
      </c>
      <c r="M19880" s="2" t="s">
        <v>0</v>
      </c>
      <c r="N19880" s="4" t="s">
        <v>21</v>
      </c>
    </row>
    <row r="19881" spans="1:14" x14ac:dyDescent="0.25">
      <c r="A19881" s="1" t="s">
        <v>369</v>
      </c>
      <c r="B19881" s="2" t="s">
        <v>76</v>
      </c>
      <c r="C19881" s="2" t="s">
        <v>77</v>
      </c>
      <c r="D19881" s="2" t="s">
        <v>78</v>
      </c>
      <c r="E19881" s="2" t="s">
        <v>14047</v>
      </c>
      <c r="F19881" s="2">
        <v>31211503</v>
      </c>
      <c r="G19881" s="2" t="s">
        <v>496</v>
      </c>
      <c r="H19881" s="2">
        <v>4</v>
      </c>
      <c r="I19881" s="2">
        <v>5</v>
      </c>
      <c r="J19881" s="2">
        <v>10</v>
      </c>
      <c r="K19881" s="2">
        <v>1</v>
      </c>
      <c r="L19881" s="3">
        <v>57600</v>
      </c>
      <c r="M19881" s="2" t="s">
        <v>0</v>
      </c>
      <c r="N19881" s="4" t="s">
        <v>21</v>
      </c>
    </row>
    <row r="19882" spans="1:14" x14ac:dyDescent="0.25">
      <c r="A19882" s="1" t="s">
        <v>369</v>
      </c>
      <c r="B19882" s="2" t="s">
        <v>76</v>
      </c>
      <c r="C19882" s="2" t="s">
        <v>77</v>
      </c>
      <c r="D19882" s="2" t="s">
        <v>78</v>
      </c>
      <c r="E19882" s="2" t="s">
        <v>14048</v>
      </c>
      <c r="F19882" s="2">
        <v>12191500</v>
      </c>
      <c r="G19882" s="2" t="s">
        <v>496</v>
      </c>
      <c r="H19882" s="2">
        <v>4</v>
      </c>
      <c r="I19882" s="2">
        <v>5</v>
      </c>
      <c r="J19882" s="2">
        <v>10</v>
      </c>
      <c r="K19882" s="2">
        <v>8</v>
      </c>
      <c r="L19882" s="3">
        <v>416000</v>
      </c>
      <c r="M19882" s="2" t="s">
        <v>0</v>
      </c>
      <c r="N19882" s="4" t="s">
        <v>21</v>
      </c>
    </row>
    <row r="19883" spans="1:14" x14ac:dyDescent="0.25">
      <c r="A19883" s="1" t="s">
        <v>369</v>
      </c>
      <c r="B19883" s="2" t="s">
        <v>76</v>
      </c>
      <c r="C19883" s="2" t="s">
        <v>77</v>
      </c>
      <c r="D19883" s="2" t="s">
        <v>78</v>
      </c>
      <c r="E19883" s="2" t="s">
        <v>14049</v>
      </c>
      <c r="F19883" s="2">
        <v>12161804</v>
      </c>
      <c r="G19883" s="2" t="s">
        <v>496</v>
      </c>
      <c r="H19883" s="2">
        <v>4</v>
      </c>
      <c r="I19883" s="2">
        <v>5</v>
      </c>
      <c r="J19883" s="2">
        <v>10</v>
      </c>
      <c r="K19883" s="2">
        <v>1</v>
      </c>
      <c r="L19883" s="3">
        <v>76497.960000000006</v>
      </c>
      <c r="M19883" s="2" t="s">
        <v>0</v>
      </c>
      <c r="N19883" s="4" t="s">
        <v>21</v>
      </c>
    </row>
    <row r="19884" spans="1:14" x14ac:dyDescent="0.25">
      <c r="A19884" s="1" t="s">
        <v>369</v>
      </c>
      <c r="B19884" s="2" t="s">
        <v>76</v>
      </c>
      <c r="C19884" s="2" t="s">
        <v>83</v>
      </c>
      <c r="D19884" s="2" t="s">
        <v>84</v>
      </c>
      <c r="E19884" s="2" t="s">
        <v>14050</v>
      </c>
      <c r="F19884" s="2">
        <v>31201601</v>
      </c>
      <c r="G19884" s="2" t="s">
        <v>496</v>
      </c>
      <c r="H19884" s="2">
        <v>4</v>
      </c>
      <c r="I19884" s="2">
        <v>5</v>
      </c>
      <c r="J19884" s="2">
        <v>10</v>
      </c>
      <c r="K19884" s="2">
        <v>5</v>
      </c>
      <c r="L19884" s="3">
        <v>153000</v>
      </c>
      <c r="M19884" s="2" t="s">
        <v>0</v>
      </c>
      <c r="N19884" s="4" t="s">
        <v>21</v>
      </c>
    </row>
    <row r="19885" spans="1:14" x14ac:dyDescent="0.25">
      <c r="A19885" s="1" t="s">
        <v>369</v>
      </c>
      <c r="B19885" s="2" t="s">
        <v>76</v>
      </c>
      <c r="C19885" s="2" t="s">
        <v>83</v>
      </c>
      <c r="D19885" s="2" t="s">
        <v>84</v>
      </c>
      <c r="E19885" s="2" t="s">
        <v>14051</v>
      </c>
      <c r="F19885" s="2">
        <v>31201601</v>
      </c>
      <c r="G19885" s="2" t="s">
        <v>496</v>
      </c>
      <c r="H19885" s="2">
        <v>4</v>
      </c>
      <c r="I19885" s="2">
        <v>5</v>
      </c>
      <c r="J19885" s="2">
        <v>10</v>
      </c>
      <c r="K19885" s="2">
        <v>5</v>
      </c>
      <c r="L19885" s="3">
        <v>10530</v>
      </c>
      <c r="M19885" s="2" t="s">
        <v>0</v>
      </c>
      <c r="N19885" s="4" t="s">
        <v>21</v>
      </c>
    </row>
    <row r="19886" spans="1:14" x14ac:dyDescent="0.25">
      <c r="A19886" s="1" t="s">
        <v>369</v>
      </c>
      <c r="B19886" s="2" t="s">
        <v>76</v>
      </c>
      <c r="C19886" s="2" t="s">
        <v>83</v>
      </c>
      <c r="D19886" s="2" t="s">
        <v>84</v>
      </c>
      <c r="E19886" s="2" t="s">
        <v>14052</v>
      </c>
      <c r="F19886" s="2">
        <v>31201601</v>
      </c>
      <c r="G19886" s="2" t="s">
        <v>496</v>
      </c>
      <c r="H19886" s="2">
        <v>4</v>
      </c>
      <c r="I19886" s="2">
        <v>5</v>
      </c>
      <c r="J19886" s="2">
        <v>10</v>
      </c>
      <c r="K19886" s="2">
        <v>5</v>
      </c>
      <c r="L19886" s="3">
        <v>247500</v>
      </c>
      <c r="M19886" s="2" t="s">
        <v>0</v>
      </c>
      <c r="N19886" s="4" t="s">
        <v>21</v>
      </c>
    </row>
    <row r="19887" spans="1:14" x14ac:dyDescent="0.25">
      <c r="A19887" s="1" t="s">
        <v>369</v>
      </c>
      <c r="B19887" s="2" t="s">
        <v>76</v>
      </c>
      <c r="C19887" s="2" t="s">
        <v>83</v>
      </c>
      <c r="D19887" s="2" t="s">
        <v>84</v>
      </c>
      <c r="E19887" s="2" t="s">
        <v>14053</v>
      </c>
      <c r="F19887" s="2">
        <v>31201601</v>
      </c>
      <c r="G19887" s="2" t="s">
        <v>496</v>
      </c>
      <c r="H19887" s="2">
        <v>4</v>
      </c>
      <c r="I19887" s="2">
        <v>5</v>
      </c>
      <c r="J19887" s="2">
        <v>10</v>
      </c>
      <c r="K19887" s="2">
        <v>5</v>
      </c>
      <c r="L19887" s="3">
        <v>261000</v>
      </c>
      <c r="M19887" s="2" t="s">
        <v>0</v>
      </c>
      <c r="N19887" s="4" t="s">
        <v>21</v>
      </c>
    </row>
    <row r="19888" spans="1:14" x14ac:dyDescent="0.25">
      <c r="A19888" s="1" t="s">
        <v>369</v>
      </c>
      <c r="B19888" s="2" t="s">
        <v>76</v>
      </c>
      <c r="C19888" s="2" t="s">
        <v>83</v>
      </c>
      <c r="D19888" s="2" t="s">
        <v>84</v>
      </c>
      <c r="E19888" s="2" t="s">
        <v>14054</v>
      </c>
      <c r="F19888" s="2">
        <v>31201601</v>
      </c>
      <c r="G19888" s="2" t="s">
        <v>496</v>
      </c>
      <c r="H19888" s="2">
        <v>4</v>
      </c>
      <c r="I19888" s="2">
        <v>5</v>
      </c>
      <c r="J19888" s="2">
        <v>10</v>
      </c>
      <c r="K19888" s="2">
        <v>10</v>
      </c>
      <c r="L19888" s="3">
        <v>166500</v>
      </c>
      <c r="M19888" s="2" t="s">
        <v>0</v>
      </c>
      <c r="N19888" s="4" t="s">
        <v>21</v>
      </c>
    </row>
    <row r="19889" spans="1:14" x14ac:dyDescent="0.25">
      <c r="A19889" s="1" t="s">
        <v>369</v>
      </c>
      <c r="B19889" s="2" t="s">
        <v>76</v>
      </c>
      <c r="C19889" s="2" t="s">
        <v>83</v>
      </c>
      <c r="D19889" s="2" t="s">
        <v>84</v>
      </c>
      <c r="E19889" s="2" t="s">
        <v>14055</v>
      </c>
      <c r="F19889" s="2">
        <v>31201601</v>
      </c>
      <c r="G19889" s="2" t="s">
        <v>496</v>
      </c>
      <c r="H19889" s="2">
        <v>4</v>
      </c>
      <c r="I19889" s="2">
        <v>5</v>
      </c>
      <c r="J19889" s="2">
        <v>10</v>
      </c>
      <c r="K19889" s="2">
        <v>4</v>
      </c>
      <c r="L19889" s="3">
        <v>414000</v>
      </c>
      <c r="M19889" s="2" t="s">
        <v>0</v>
      </c>
      <c r="N19889" s="4" t="s">
        <v>21</v>
      </c>
    </row>
    <row r="19890" spans="1:14" x14ac:dyDescent="0.25">
      <c r="A19890" s="1" t="s">
        <v>369</v>
      </c>
      <c r="B19890" s="2" t="s">
        <v>76</v>
      </c>
      <c r="C19890" s="2" t="s">
        <v>83</v>
      </c>
      <c r="D19890" s="2" t="s">
        <v>84</v>
      </c>
      <c r="E19890" s="2" t="s">
        <v>14056</v>
      </c>
      <c r="F19890" s="2">
        <v>12352310</v>
      </c>
      <c r="G19890" s="2" t="s">
        <v>496</v>
      </c>
      <c r="H19890" s="2">
        <v>4</v>
      </c>
      <c r="I19890" s="2">
        <v>5</v>
      </c>
      <c r="J19890" s="2">
        <v>10</v>
      </c>
      <c r="K19890" s="2">
        <v>20</v>
      </c>
      <c r="L19890" s="3">
        <v>180540</v>
      </c>
      <c r="M19890" s="2" t="s">
        <v>0</v>
      </c>
      <c r="N19890" s="4" t="s">
        <v>21</v>
      </c>
    </row>
    <row r="19891" spans="1:14" x14ac:dyDescent="0.25">
      <c r="A19891" s="1" t="s">
        <v>369</v>
      </c>
      <c r="B19891" s="2" t="s">
        <v>86</v>
      </c>
      <c r="C19891" s="2" t="s">
        <v>90</v>
      </c>
      <c r="D19891" s="2" t="s">
        <v>91</v>
      </c>
      <c r="E19891" s="2" t="s">
        <v>14057</v>
      </c>
      <c r="F19891" s="2">
        <v>30191502</v>
      </c>
      <c r="G19891" s="2" t="s">
        <v>496</v>
      </c>
      <c r="H19891" s="2">
        <v>4</v>
      </c>
      <c r="I19891" s="2">
        <v>5</v>
      </c>
      <c r="J19891" s="2">
        <v>10</v>
      </c>
      <c r="K19891" s="2">
        <v>1</v>
      </c>
      <c r="L19891" s="3">
        <v>25285.45</v>
      </c>
      <c r="M19891" s="2" t="s">
        <v>0</v>
      </c>
      <c r="N19891" s="4" t="s">
        <v>21</v>
      </c>
    </row>
    <row r="19892" spans="1:14" x14ac:dyDescent="0.25">
      <c r="A19892" s="1" t="s">
        <v>369</v>
      </c>
      <c r="B19892" s="2" t="s">
        <v>86</v>
      </c>
      <c r="C19892" s="2" t="s">
        <v>90</v>
      </c>
      <c r="D19892" s="2" t="s">
        <v>91</v>
      </c>
      <c r="E19892" s="2" t="s">
        <v>14058</v>
      </c>
      <c r="F19892" s="2">
        <v>26131603</v>
      </c>
      <c r="G19892" s="2" t="s">
        <v>496</v>
      </c>
      <c r="H19892" s="2">
        <v>4</v>
      </c>
      <c r="I19892" s="2">
        <v>5</v>
      </c>
      <c r="J19892" s="2">
        <v>10</v>
      </c>
      <c r="K19892" s="2">
        <v>4</v>
      </c>
      <c r="L19892" s="3">
        <v>15884</v>
      </c>
      <c r="M19892" s="2" t="s">
        <v>0</v>
      </c>
      <c r="N19892" s="4" t="s">
        <v>21</v>
      </c>
    </row>
    <row r="19893" spans="1:14" x14ac:dyDescent="0.25">
      <c r="A19893" s="1" t="s">
        <v>369</v>
      </c>
      <c r="B19893" s="2" t="s">
        <v>86</v>
      </c>
      <c r="C19893" s="2" t="s">
        <v>90</v>
      </c>
      <c r="D19893" s="2" t="s">
        <v>91</v>
      </c>
      <c r="E19893" s="2" t="s">
        <v>14059</v>
      </c>
      <c r="F19893" s="2">
        <v>26131603</v>
      </c>
      <c r="G19893" s="2" t="s">
        <v>496</v>
      </c>
      <c r="H19893" s="2">
        <v>4</v>
      </c>
      <c r="I19893" s="2">
        <v>5</v>
      </c>
      <c r="J19893" s="2">
        <v>10</v>
      </c>
      <c r="K19893" s="2">
        <v>4</v>
      </c>
      <c r="L19893" s="3">
        <v>10108</v>
      </c>
      <c r="M19893" s="2" t="s">
        <v>0</v>
      </c>
      <c r="N19893" s="4" t="s">
        <v>21</v>
      </c>
    </row>
    <row r="19894" spans="1:14" x14ac:dyDescent="0.25">
      <c r="A19894" s="1" t="s">
        <v>369</v>
      </c>
      <c r="B19894" s="2" t="s">
        <v>86</v>
      </c>
      <c r="C19894" s="2" t="s">
        <v>90</v>
      </c>
      <c r="D19894" s="2" t="s">
        <v>91</v>
      </c>
      <c r="E19894" s="2" t="s">
        <v>9920</v>
      </c>
      <c r="F19894" s="2">
        <v>40172608</v>
      </c>
      <c r="G19894" s="2" t="s">
        <v>496</v>
      </c>
      <c r="H19894" s="2">
        <v>4</v>
      </c>
      <c r="I19894" s="2">
        <v>5</v>
      </c>
      <c r="J19894" s="2">
        <v>10</v>
      </c>
      <c r="K19894" s="2">
        <v>20</v>
      </c>
      <c r="L19894" s="3">
        <v>126360</v>
      </c>
      <c r="M19894" s="2" t="s">
        <v>0</v>
      </c>
      <c r="N19894" s="4" t="s">
        <v>21</v>
      </c>
    </row>
    <row r="19895" spans="1:14" x14ac:dyDescent="0.25">
      <c r="A19895" s="1" t="s">
        <v>369</v>
      </c>
      <c r="B19895" s="2" t="s">
        <v>86</v>
      </c>
      <c r="C19895" s="2" t="s">
        <v>90</v>
      </c>
      <c r="D19895" s="2" t="s">
        <v>91</v>
      </c>
      <c r="E19895" s="2" t="s">
        <v>14060</v>
      </c>
      <c r="F19895" s="2">
        <v>40172608</v>
      </c>
      <c r="G19895" s="2" t="s">
        <v>496</v>
      </c>
      <c r="H19895" s="2">
        <v>4</v>
      </c>
      <c r="I19895" s="2">
        <v>5</v>
      </c>
      <c r="J19895" s="2">
        <v>10</v>
      </c>
      <c r="K19895" s="2">
        <v>100</v>
      </c>
      <c r="L19895" s="3">
        <v>3000000</v>
      </c>
      <c r="M19895" s="2" t="s">
        <v>0</v>
      </c>
      <c r="N19895" s="4" t="s">
        <v>21</v>
      </c>
    </row>
    <row r="19896" spans="1:14" x14ac:dyDescent="0.25">
      <c r="A19896" s="1" t="s">
        <v>369</v>
      </c>
      <c r="B19896" s="2" t="s">
        <v>86</v>
      </c>
      <c r="C19896" s="2" t="s">
        <v>90</v>
      </c>
      <c r="D19896" s="2" t="s">
        <v>91</v>
      </c>
      <c r="E19896" s="2" t="s">
        <v>14061</v>
      </c>
      <c r="F19896" s="2">
        <v>40172608</v>
      </c>
      <c r="G19896" s="2" t="s">
        <v>496</v>
      </c>
      <c r="H19896" s="2">
        <v>4</v>
      </c>
      <c r="I19896" s="2">
        <v>5</v>
      </c>
      <c r="J19896" s="2">
        <v>10</v>
      </c>
      <c r="K19896" s="2">
        <v>2</v>
      </c>
      <c r="L19896" s="3">
        <v>21664</v>
      </c>
      <c r="M19896" s="2" t="s">
        <v>0</v>
      </c>
      <c r="N19896" s="4" t="s">
        <v>21</v>
      </c>
    </row>
    <row r="19897" spans="1:14" x14ac:dyDescent="0.25">
      <c r="A19897" s="1" t="s">
        <v>369</v>
      </c>
      <c r="B19897" s="2" t="s">
        <v>86</v>
      </c>
      <c r="C19897" s="2" t="s">
        <v>90</v>
      </c>
      <c r="D19897" s="2" t="s">
        <v>91</v>
      </c>
      <c r="E19897" s="2" t="s">
        <v>14062</v>
      </c>
      <c r="F19897" s="2">
        <v>40172608</v>
      </c>
      <c r="G19897" s="2" t="s">
        <v>496</v>
      </c>
      <c r="H19897" s="2">
        <v>4</v>
      </c>
      <c r="I19897" s="2">
        <v>5</v>
      </c>
      <c r="J19897" s="2">
        <v>10</v>
      </c>
      <c r="K19897" s="2">
        <v>5</v>
      </c>
      <c r="L19897" s="3">
        <v>1350</v>
      </c>
      <c r="M19897" s="2" t="s">
        <v>0</v>
      </c>
      <c r="N19897" s="4" t="s">
        <v>21</v>
      </c>
    </row>
    <row r="19898" spans="1:14" x14ac:dyDescent="0.25">
      <c r="A19898" s="1" t="s">
        <v>369</v>
      </c>
      <c r="B19898" s="2" t="s">
        <v>86</v>
      </c>
      <c r="C19898" s="2" t="s">
        <v>90</v>
      </c>
      <c r="D19898" s="2" t="s">
        <v>91</v>
      </c>
      <c r="E19898" s="2" t="s">
        <v>14063</v>
      </c>
      <c r="F19898" s="2">
        <v>40172608</v>
      </c>
      <c r="G19898" s="2" t="s">
        <v>496</v>
      </c>
      <c r="H19898" s="2">
        <v>4</v>
      </c>
      <c r="I19898" s="2">
        <v>5</v>
      </c>
      <c r="J19898" s="2">
        <v>10</v>
      </c>
      <c r="K19898" s="2">
        <v>5</v>
      </c>
      <c r="L19898" s="3">
        <v>14445</v>
      </c>
      <c r="M19898" s="2" t="s">
        <v>0</v>
      </c>
      <c r="N19898" s="4" t="s">
        <v>21</v>
      </c>
    </row>
    <row r="19899" spans="1:14" x14ac:dyDescent="0.25">
      <c r="A19899" s="1" t="s">
        <v>369</v>
      </c>
      <c r="B19899" s="2" t="s">
        <v>86</v>
      </c>
      <c r="C19899" s="2" t="s">
        <v>90</v>
      </c>
      <c r="D19899" s="2" t="s">
        <v>91</v>
      </c>
      <c r="E19899" s="2" t="s">
        <v>14064</v>
      </c>
      <c r="F19899" s="2">
        <v>40172608</v>
      </c>
      <c r="G19899" s="2" t="s">
        <v>496</v>
      </c>
      <c r="H19899" s="2">
        <v>4</v>
      </c>
      <c r="I19899" s="2">
        <v>5</v>
      </c>
      <c r="J19899" s="2">
        <v>10</v>
      </c>
      <c r="K19899" s="2">
        <v>5</v>
      </c>
      <c r="L19899" s="3">
        <v>1350</v>
      </c>
      <c r="M19899" s="2" t="s">
        <v>0</v>
      </c>
      <c r="N19899" s="4" t="s">
        <v>21</v>
      </c>
    </row>
    <row r="19900" spans="1:14" x14ac:dyDescent="0.25">
      <c r="A19900" s="1" t="s">
        <v>369</v>
      </c>
      <c r="B19900" s="2" t="s">
        <v>86</v>
      </c>
      <c r="C19900" s="2" t="s">
        <v>90</v>
      </c>
      <c r="D19900" s="2" t="s">
        <v>91</v>
      </c>
      <c r="E19900" s="2" t="s">
        <v>14065</v>
      </c>
      <c r="F19900" s="2">
        <v>40172608</v>
      </c>
      <c r="G19900" s="2" t="s">
        <v>496</v>
      </c>
      <c r="H19900" s="2">
        <v>4</v>
      </c>
      <c r="I19900" s="2">
        <v>5</v>
      </c>
      <c r="J19900" s="2">
        <v>10</v>
      </c>
      <c r="K19900" s="2">
        <v>2</v>
      </c>
      <c r="L19900" s="3">
        <v>6498</v>
      </c>
      <c r="M19900" s="2" t="s">
        <v>0</v>
      </c>
      <c r="N19900" s="4" t="s">
        <v>21</v>
      </c>
    </row>
    <row r="19901" spans="1:14" x14ac:dyDescent="0.25">
      <c r="A19901" s="1" t="s">
        <v>369</v>
      </c>
      <c r="B19901" s="2" t="s">
        <v>86</v>
      </c>
      <c r="C19901" s="2" t="s">
        <v>90</v>
      </c>
      <c r="D19901" s="2" t="s">
        <v>91</v>
      </c>
      <c r="E19901" s="2" t="s">
        <v>14066</v>
      </c>
      <c r="F19901" s="2">
        <v>40172608</v>
      </c>
      <c r="G19901" s="2" t="s">
        <v>496</v>
      </c>
      <c r="H19901" s="2">
        <v>4</v>
      </c>
      <c r="I19901" s="2">
        <v>5</v>
      </c>
      <c r="J19901" s="2">
        <v>10</v>
      </c>
      <c r="K19901" s="2">
        <v>2</v>
      </c>
      <c r="L19901" s="3">
        <v>3790</v>
      </c>
      <c r="M19901" s="2" t="s">
        <v>0</v>
      </c>
      <c r="N19901" s="4" t="s">
        <v>21</v>
      </c>
    </row>
    <row r="19902" spans="1:14" x14ac:dyDescent="0.25">
      <c r="A19902" s="1" t="s">
        <v>369</v>
      </c>
      <c r="B19902" s="2" t="s">
        <v>86</v>
      </c>
      <c r="C19902" s="2" t="s">
        <v>90</v>
      </c>
      <c r="D19902" s="2" t="s">
        <v>91</v>
      </c>
      <c r="E19902" s="2" t="s">
        <v>14067</v>
      </c>
      <c r="F19902" s="2">
        <v>40172608</v>
      </c>
      <c r="G19902" s="2" t="s">
        <v>496</v>
      </c>
      <c r="H19902" s="2">
        <v>4</v>
      </c>
      <c r="I19902" s="2">
        <v>5</v>
      </c>
      <c r="J19902" s="2">
        <v>10</v>
      </c>
      <c r="K19902" s="2">
        <v>2</v>
      </c>
      <c r="L19902" s="3">
        <v>541.79999999999995</v>
      </c>
      <c r="M19902" s="2" t="s">
        <v>0</v>
      </c>
      <c r="N19902" s="4" t="s">
        <v>21</v>
      </c>
    </row>
    <row r="19903" spans="1:14" x14ac:dyDescent="0.25">
      <c r="A19903" s="1" t="s">
        <v>369</v>
      </c>
      <c r="B19903" s="2" t="s">
        <v>86</v>
      </c>
      <c r="C19903" s="2" t="s">
        <v>90</v>
      </c>
      <c r="D19903" s="2" t="s">
        <v>91</v>
      </c>
      <c r="E19903" s="2" t="s">
        <v>14068</v>
      </c>
      <c r="F19903" s="2">
        <v>40172608</v>
      </c>
      <c r="G19903" s="2" t="s">
        <v>496</v>
      </c>
      <c r="H19903" s="2">
        <v>4</v>
      </c>
      <c r="I19903" s="2">
        <v>5</v>
      </c>
      <c r="J19903" s="2">
        <v>10</v>
      </c>
      <c r="K19903" s="2">
        <v>2</v>
      </c>
      <c r="L19903" s="3">
        <v>3610</v>
      </c>
      <c r="M19903" s="2" t="s">
        <v>0</v>
      </c>
      <c r="N19903" s="4" t="s">
        <v>21</v>
      </c>
    </row>
    <row r="19904" spans="1:14" x14ac:dyDescent="0.25">
      <c r="A19904" s="1" t="s">
        <v>369</v>
      </c>
      <c r="B19904" s="2" t="s">
        <v>86</v>
      </c>
      <c r="C19904" s="2" t="s">
        <v>90</v>
      </c>
      <c r="D19904" s="2" t="s">
        <v>91</v>
      </c>
      <c r="E19904" s="2" t="s">
        <v>14069</v>
      </c>
      <c r="F19904" s="2">
        <v>40172608</v>
      </c>
      <c r="G19904" s="2" t="s">
        <v>496</v>
      </c>
      <c r="H19904" s="2">
        <v>4</v>
      </c>
      <c r="I19904" s="2">
        <v>5</v>
      </c>
      <c r="J19904" s="2">
        <v>10</v>
      </c>
      <c r="K19904" s="2">
        <v>2</v>
      </c>
      <c r="L19904" s="3">
        <v>902</v>
      </c>
      <c r="M19904" s="2" t="s">
        <v>0</v>
      </c>
      <c r="N19904" s="4" t="s">
        <v>21</v>
      </c>
    </row>
    <row r="19905" spans="1:14" x14ac:dyDescent="0.25">
      <c r="A19905" s="1" t="s">
        <v>369</v>
      </c>
      <c r="B19905" s="2" t="s">
        <v>86</v>
      </c>
      <c r="C19905" s="2" t="s">
        <v>90</v>
      </c>
      <c r="D19905" s="2" t="s">
        <v>91</v>
      </c>
      <c r="E19905" s="2" t="s">
        <v>14070</v>
      </c>
      <c r="F19905" s="2">
        <v>40172608</v>
      </c>
      <c r="G19905" s="2" t="s">
        <v>496</v>
      </c>
      <c r="H19905" s="2">
        <v>4</v>
      </c>
      <c r="I19905" s="2">
        <v>5</v>
      </c>
      <c r="J19905" s="2">
        <v>10</v>
      </c>
      <c r="K19905" s="2">
        <v>2</v>
      </c>
      <c r="L19905" s="3">
        <v>902</v>
      </c>
      <c r="M19905" s="2" t="s">
        <v>0</v>
      </c>
      <c r="N19905" s="4" t="s">
        <v>21</v>
      </c>
    </row>
    <row r="19906" spans="1:14" x14ac:dyDescent="0.25">
      <c r="A19906" s="1" t="s">
        <v>369</v>
      </c>
      <c r="B19906" s="2" t="s">
        <v>86</v>
      </c>
      <c r="C19906" s="2" t="s">
        <v>90</v>
      </c>
      <c r="D19906" s="2" t="s">
        <v>91</v>
      </c>
      <c r="E19906" s="2" t="s">
        <v>14071</v>
      </c>
      <c r="F19906" s="2">
        <v>30181605</v>
      </c>
      <c r="G19906" s="2" t="s">
        <v>496</v>
      </c>
      <c r="H19906" s="2">
        <v>4</v>
      </c>
      <c r="I19906" s="2">
        <v>5</v>
      </c>
      <c r="J19906" s="2">
        <v>10</v>
      </c>
      <c r="K19906" s="2">
        <v>2</v>
      </c>
      <c r="L19906" s="3">
        <v>113400</v>
      </c>
      <c r="M19906" s="2" t="s">
        <v>0</v>
      </c>
      <c r="N19906" s="4" t="s">
        <v>21</v>
      </c>
    </row>
    <row r="19907" spans="1:14" x14ac:dyDescent="0.25">
      <c r="A19907" s="1" t="s">
        <v>369</v>
      </c>
      <c r="B19907" s="2" t="s">
        <v>86</v>
      </c>
      <c r="C19907" s="2" t="s">
        <v>90</v>
      </c>
      <c r="D19907" s="2" t="s">
        <v>91</v>
      </c>
      <c r="E19907" s="2" t="s">
        <v>14072</v>
      </c>
      <c r="F19907" s="2">
        <v>31162807</v>
      </c>
      <c r="G19907" s="2" t="s">
        <v>496</v>
      </c>
      <c r="H19907" s="2">
        <v>4</v>
      </c>
      <c r="I19907" s="2">
        <v>5</v>
      </c>
      <c r="J19907" s="2">
        <v>10</v>
      </c>
      <c r="K19907" s="2">
        <v>10</v>
      </c>
      <c r="L19907" s="3">
        <v>45130</v>
      </c>
      <c r="M19907" s="2" t="s">
        <v>0</v>
      </c>
      <c r="N19907" s="4" t="s">
        <v>21</v>
      </c>
    </row>
    <row r="19908" spans="1:14" x14ac:dyDescent="0.25">
      <c r="A19908" s="1" t="s">
        <v>369</v>
      </c>
      <c r="B19908" s="2" t="s">
        <v>86</v>
      </c>
      <c r="C19908" s="2" t="s">
        <v>90</v>
      </c>
      <c r="D19908" s="2" t="s">
        <v>91</v>
      </c>
      <c r="E19908" s="2" t="s">
        <v>14073</v>
      </c>
      <c r="F19908" s="2">
        <v>11151512</v>
      </c>
      <c r="G19908" s="2" t="s">
        <v>496</v>
      </c>
      <c r="H19908" s="2">
        <v>4</v>
      </c>
      <c r="I19908" s="2">
        <v>5</v>
      </c>
      <c r="J19908" s="2">
        <v>10</v>
      </c>
      <c r="K19908" s="2">
        <v>2</v>
      </c>
      <c r="L19908" s="3">
        <v>108000</v>
      </c>
      <c r="M19908" s="2" t="s">
        <v>0</v>
      </c>
      <c r="N19908" s="4" t="s">
        <v>21</v>
      </c>
    </row>
    <row r="19909" spans="1:14" x14ac:dyDescent="0.25">
      <c r="A19909" s="1" t="s">
        <v>369</v>
      </c>
      <c r="B19909" s="2" t="s">
        <v>86</v>
      </c>
      <c r="C19909" s="2" t="s">
        <v>90</v>
      </c>
      <c r="D19909" s="2" t="s">
        <v>91</v>
      </c>
      <c r="E19909" s="2" t="s">
        <v>14074</v>
      </c>
      <c r="F19909" s="2">
        <v>30181701</v>
      </c>
      <c r="G19909" s="2" t="s">
        <v>496</v>
      </c>
      <c r="H19909" s="2">
        <v>4</v>
      </c>
      <c r="I19909" s="2">
        <v>5</v>
      </c>
      <c r="J19909" s="2">
        <v>10</v>
      </c>
      <c r="K19909" s="2">
        <v>2</v>
      </c>
      <c r="L19909" s="3">
        <v>104400</v>
      </c>
      <c r="M19909" s="2" t="s">
        <v>0</v>
      </c>
      <c r="N19909" s="4" t="s">
        <v>21</v>
      </c>
    </row>
    <row r="19910" spans="1:14" x14ac:dyDescent="0.25">
      <c r="A19910" s="1" t="s">
        <v>369</v>
      </c>
      <c r="B19910" s="2" t="s">
        <v>86</v>
      </c>
      <c r="C19910" s="2" t="s">
        <v>90</v>
      </c>
      <c r="D19910" s="2" t="s">
        <v>91</v>
      </c>
      <c r="E19910" s="2" t="s">
        <v>14075</v>
      </c>
      <c r="F19910" s="2">
        <v>30181701</v>
      </c>
      <c r="G19910" s="2" t="s">
        <v>496</v>
      </c>
      <c r="H19910" s="2">
        <v>4</v>
      </c>
      <c r="I19910" s="2">
        <v>5</v>
      </c>
      <c r="J19910" s="2">
        <v>10</v>
      </c>
      <c r="K19910" s="2">
        <v>2</v>
      </c>
      <c r="L19910" s="3">
        <v>140400</v>
      </c>
      <c r="M19910" s="2" t="s">
        <v>0</v>
      </c>
      <c r="N19910" s="4" t="s">
        <v>21</v>
      </c>
    </row>
    <row r="19911" spans="1:14" x14ac:dyDescent="0.25">
      <c r="A19911" s="1" t="s">
        <v>369</v>
      </c>
      <c r="B19911" s="2" t="s">
        <v>86</v>
      </c>
      <c r="C19911" s="2" t="s">
        <v>90</v>
      </c>
      <c r="D19911" s="2" t="s">
        <v>91</v>
      </c>
      <c r="E19911" s="2" t="s">
        <v>14076</v>
      </c>
      <c r="F19911" s="2">
        <v>20122504</v>
      </c>
      <c r="G19911" s="2" t="s">
        <v>496</v>
      </c>
      <c r="H19911" s="2">
        <v>4</v>
      </c>
      <c r="I19911" s="2">
        <v>5</v>
      </c>
      <c r="J19911" s="2">
        <v>10</v>
      </c>
      <c r="K19911" s="2">
        <v>10</v>
      </c>
      <c r="L19911" s="3">
        <v>63000</v>
      </c>
      <c r="M19911" s="2" t="s">
        <v>0</v>
      </c>
      <c r="N19911" s="4" t="s">
        <v>21</v>
      </c>
    </row>
    <row r="19912" spans="1:14" x14ac:dyDescent="0.25">
      <c r="A19912" s="1" t="s">
        <v>369</v>
      </c>
      <c r="B19912" s="2" t="s">
        <v>86</v>
      </c>
      <c r="C19912" s="2" t="s">
        <v>90</v>
      </c>
      <c r="D19912" s="2" t="s">
        <v>91</v>
      </c>
      <c r="E19912" s="2" t="s">
        <v>14077</v>
      </c>
      <c r="F19912" s="2">
        <v>20122504</v>
      </c>
      <c r="G19912" s="2" t="s">
        <v>496</v>
      </c>
      <c r="H19912" s="2">
        <v>4</v>
      </c>
      <c r="I19912" s="2">
        <v>5</v>
      </c>
      <c r="J19912" s="2">
        <v>10</v>
      </c>
      <c r="K19912" s="2">
        <v>10</v>
      </c>
      <c r="L19912" s="3">
        <v>63000</v>
      </c>
      <c r="M19912" s="2" t="s">
        <v>0</v>
      </c>
      <c r="N19912" s="4" t="s">
        <v>21</v>
      </c>
    </row>
    <row r="19913" spans="1:14" x14ac:dyDescent="0.25">
      <c r="A19913" s="1" t="s">
        <v>369</v>
      </c>
      <c r="B19913" s="2" t="s">
        <v>86</v>
      </c>
      <c r="C19913" s="2" t="s">
        <v>90</v>
      </c>
      <c r="D19913" s="2" t="s">
        <v>91</v>
      </c>
      <c r="E19913" s="2" t="s">
        <v>14078</v>
      </c>
      <c r="F19913" s="2">
        <v>40171617</v>
      </c>
      <c r="G19913" s="2" t="s">
        <v>496</v>
      </c>
      <c r="H19913" s="2">
        <v>4</v>
      </c>
      <c r="I19913" s="2">
        <v>5</v>
      </c>
      <c r="J19913" s="2">
        <v>10</v>
      </c>
      <c r="K19913" s="2">
        <v>3</v>
      </c>
      <c r="L19913" s="3">
        <v>37800</v>
      </c>
      <c r="M19913" s="2" t="s">
        <v>0</v>
      </c>
      <c r="N19913" s="4" t="s">
        <v>21</v>
      </c>
    </row>
    <row r="19914" spans="1:14" x14ac:dyDescent="0.25">
      <c r="A19914" s="1" t="s">
        <v>369</v>
      </c>
      <c r="B19914" s="2" t="s">
        <v>86</v>
      </c>
      <c r="C19914" s="2" t="s">
        <v>93</v>
      </c>
      <c r="D19914" s="2" t="s">
        <v>94</v>
      </c>
      <c r="E19914" s="2" t="s">
        <v>13576</v>
      </c>
      <c r="F19914" s="2">
        <v>31201502</v>
      </c>
      <c r="G19914" s="2" t="s">
        <v>496</v>
      </c>
      <c r="H19914" s="2">
        <v>4</v>
      </c>
      <c r="I19914" s="2">
        <v>5</v>
      </c>
      <c r="J19914" s="2">
        <v>10</v>
      </c>
      <c r="K19914" s="2">
        <v>10</v>
      </c>
      <c r="L19914" s="3">
        <v>54000</v>
      </c>
      <c r="M19914" s="2" t="s">
        <v>0</v>
      </c>
      <c r="N19914" s="4" t="s">
        <v>21</v>
      </c>
    </row>
    <row r="19915" spans="1:14" x14ac:dyDescent="0.25">
      <c r="A19915" s="1" t="s">
        <v>369</v>
      </c>
      <c r="B19915" s="2" t="s">
        <v>86</v>
      </c>
      <c r="C19915" s="2" t="s">
        <v>93</v>
      </c>
      <c r="D19915" s="2" t="s">
        <v>94</v>
      </c>
      <c r="E19915" s="2" t="s">
        <v>14079</v>
      </c>
      <c r="F19915" s="2">
        <v>49151504</v>
      </c>
      <c r="G19915" s="2" t="s">
        <v>496</v>
      </c>
      <c r="H19915" s="2">
        <v>4</v>
      </c>
      <c r="I19915" s="2">
        <v>5</v>
      </c>
      <c r="J19915" s="2">
        <v>10</v>
      </c>
      <c r="K19915" s="2">
        <v>1</v>
      </c>
      <c r="L19915" s="3">
        <v>36000.25</v>
      </c>
      <c r="M19915" s="2" t="s">
        <v>0</v>
      </c>
      <c r="N19915" s="4" t="s">
        <v>21</v>
      </c>
    </row>
    <row r="19916" spans="1:14" x14ac:dyDescent="0.25">
      <c r="A19916" s="1" t="s">
        <v>369</v>
      </c>
      <c r="B19916" s="2" t="s">
        <v>86</v>
      </c>
      <c r="C19916" s="2" t="s">
        <v>93</v>
      </c>
      <c r="D19916" s="2" t="s">
        <v>94</v>
      </c>
      <c r="E19916" s="2" t="s">
        <v>14080</v>
      </c>
      <c r="F19916" s="2">
        <v>31201612</v>
      </c>
      <c r="G19916" s="2" t="s">
        <v>496</v>
      </c>
      <c r="H19916" s="2">
        <v>4</v>
      </c>
      <c r="I19916" s="2">
        <v>5</v>
      </c>
      <c r="J19916" s="2">
        <v>10</v>
      </c>
      <c r="K19916" s="2">
        <v>5</v>
      </c>
      <c r="L19916" s="3">
        <v>30690</v>
      </c>
      <c r="M19916" s="2" t="s">
        <v>0</v>
      </c>
      <c r="N19916" s="4" t="s">
        <v>21</v>
      </c>
    </row>
    <row r="19917" spans="1:14" x14ac:dyDescent="0.25">
      <c r="A19917" s="1" t="s">
        <v>369</v>
      </c>
      <c r="B19917" s="2" t="s">
        <v>86</v>
      </c>
      <c r="C19917" s="2" t="s">
        <v>93</v>
      </c>
      <c r="D19917" s="2" t="s">
        <v>94</v>
      </c>
      <c r="E19917" s="2" t="s">
        <v>14081</v>
      </c>
      <c r="F19917" s="2">
        <v>30151500</v>
      </c>
      <c r="G19917" s="2" t="s">
        <v>496</v>
      </c>
      <c r="H19917" s="2">
        <v>4</v>
      </c>
      <c r="I19917" s="2">
        <v>5</v>
      </c>
      <c r="J19917" s="2">
        <v>10</v>
      </c>
      <c r="K19917" s="2">
        <v>14</v>
      </c>
      <c r="L19917" s="3">
        <v>2240000</v>
      </c>
      <c r="M19917" s="2" t="s">
        <v>0</v>
      </c>
      <c r="N19917" s="4" t="s">
        <v>21</v>
      </c>
    </row>
    <row r="19918" spans="1:14" x14ac:dyDescent="0.25">
      <c r="A19918" s="1" t="s">
        <v>369</v>
      </c>
      <c r="B19918" s="2" t="s">
        <v>1851</v>
      </c>
      <c r="C19918" s="2" t="s">
        <v>1883</v>
      </c>
      <c r="D19918" s="2" t="s">
        <v>17944</v>
      </c>
      <c r="E19918" s="2" t="s">
        <v>14082</v>
      </c>
      <c r="F19918" s="2">
        <v>30111601</v>
      </c>
      <c r="G19918" s="2" t="s">
        <v>496</v>
      </c>
      <c r="H19918" s="2">
        <v>4</v>
      </c>
      <c r="I19918" s="2">
        <v>5</v>
      </c>
      <c r="J19918" s="2">
        <v>10</v>
      </c>
      <c r="K19918" s="2">
        <v>20</v>
      </c>
      <c r="L19918" s="3">
        <v>445060</v>
      </c>
      <c r="M19918" s="2" t="s">
        <v>0</v>
      </c>
      <c r="N19918" s="4" t="s">
        <v>21</v>
      </c>
    </row>
    <row r="19919" spans="1:14" x14ac:dyDescent="0.25">
      <c r="A19919" s="1" t="s">
        <v>369</v>
      </c>
      <c r="B19919" s="2" t="s">
        <v>1851</v>
      </c>
      <c r="C19919" s="2" t="s">
        <v>1883</v>
      </c>
      <c r="D19919" s="2" t="s">
        <v>17944</v>
      </c>
      <c r="E19919" s="2" t="s">
        <v>14083</v>
      </c>
      <c r="F19919" s="2">
        <v>40172608</v>
      </c>
      <c r="G19919" s="2" t="s">
        <v>496</v>
      </c>
      <c r="H19919" s="2">
        <v>4</v>
      </c>
      <c r="I19919" s="2">
        <v>5</v>
      </c>
      <c r="J19919" s="2">
        <v>10</v>
      </c>
      <c r="K19919" s="2">
        <v>40</v>
      </c>
      <c r="L19919" s="3">
        <v>794920</v>
      </c>
      <c r="M19919" s="2" t="s">
        <v>0</v>
      </c>
      <c r="N19919" s="4" t="s">
        <v>21</v>
      </c>
    </row>
    <row r="19920" spans="1:14" x14ac:dyDescent="0.25">
      <c r="A19920" s="1" t="s">
        <v>369</v>
      </c>
      <c r="B19920" s="2" t="s">
        <v>1851</v>
      </c>
      <c r="C19920" s="2" t="s">
        <v>1895</v>
      </c>
      <c r="D19920" s="2" t="s">
        <v>17946</v>
      </c>
      <c r="E19920" s="2" t="s">
        <v>14084</v>
      </c>
      <c r="F19920" s="2">
        <v>27111918</v>
      </c>
      <c r="G19920" s="2" t="s">
        <v>496</v>
      </c>
      <c r="H19920" s="2">
        <v>4</v>
      </c>
      <c r="I19920" s="2">
        <v>5</v>
      </c>
      <c r="J19920" s="2">
        <v>10</v>
      </c>
      <c r="K19920" s="2">
        <v>3</v>
      </c>
      <c r="L19920" s="3">
        <v>58191</v>
      </c>
      <c r="M19920" s="2" t="s">
        <v>0</v>
      </c>
      <c r="N19920" s="4" t="s">
        <v>21</v>
      </c>
    </row>
    <row r="19921" spans="1:14" x14ac:dyDescent="0.25">
      <c r="A19921" s="1" t="s">
        <v>369</v>
      </c>
      <c r="B19921" s="2" t="s">
        <v>1851</v>
      </c>
      <c r="C19921" s="2" t="s">
        <v>1895</v>
      </c>
      <c r="D19921" s="2" t="s">
        <v>17946</v>
      </c>
      <c r="E19921" s="2" t="s">
        <v>14085</v>
      </c>
      <c r="F19921" s="2">
        <v>27111918</v>
      </c>
      <c r="G19921" s="2" t="s">
        <v>496</v>
      </c>
      <c r="H19921" s="2">
        <v>4</v>
      </c>
      <c r="I19921" s="2">
        <v>5</v>
      </c>
      <c r="J19921" s="2">
        <v>10</v>
      </c>
      <c r="K19921" s="2">
        <v>14</v>
      </c>
      <c r="L19921" s="3">
        <v>12495</v>
      </c>
      <c r="M19921" s="2" t="s">
        <v>0</v>
      </c>
      <c r="N19921" s="4" t="s">
        <v>21</v>
      </c>
    </row>
    <row r="19922" spans="1:14" x14ac:dyDescent="0.25">
      <c r="A19922" s="1" t="s">
        <v>369</v>
      </c>
      <c r="B19922" s="2" t="s">
        <v>103</v>
      </c>
      <c r="C19922" s="2" t="s">
        <v>104</v>
      </c>
      <c r="D19922" s="2" t="s">
        <v>105</v>
      </c>
      <c r="E19922" s="2" t="s">
        <v>10121</v>
      </c>
      <c r="F19922" s="2">
        <v>31211904</v>
      </c>
      <c r="G19922" s="2" t="s">
        <v>496</v>
      </c>
      <c r="H19922" s="2">
        <v>4</v>
      </c>
      <c r="I19922" s="2">
        <v>5</v>
      </c>
      <c r="J19922" s="2">
        <v>10</v>
      </c>
      <c r="K19922" s="2">
        <v>20</v>
      </c>
      <c r="L19922" s="3">
        <v>76160</v>
      </c>
      <c r="M19922" s="2" t="s">
        <v>0</v>
      </c>
      <c r="N19922" s="4" t="s">
        <v>21</v>
      </c>
    </row>
    <row r="19923" spans="1:14" x14ac:dyDescent="0.25">
      <c r="A19923" s="1" t="s">
        <v>369</v>
      </c>
      <c r="B19923" s="2" t="s">
        <v>103</v>
      </c>
      <c r="C19923" s="2" t="s">
        <v>104</v>
      </c>
      <c r="D19923" s="2" t="s">
        <v>105</v>
      </c>
      <c r="E19923" s="2" t="s">
        <v>7142</v>
      </c>
      <c r="F19923" s="2">
        <v>31211904</v>
      </c>
      <c r="G19923" s="2" t="s">
        <v>496</v>
      </c>
      <c r="H19923" s="2">
        <v>4</v>
      </c>
      <c r="I19923" s="2">
        <v>5</v>
      </c>
      <c r="J19923" s="2">
        <v>10</v>
      </c>
      <c r="K19923" s="2">
        <v>20</v>
      </c>
      <c r="L19923" s="3">
        <v>147560</v>
      </c>
      <c r="M19923" s="2" t="s">
        <v>0</v>
      </c>
      <c r="N19923" s="4" t="s">
        <v>21</v>
      </c>
    </row>
    <row r="19924" spans="1:14" x14ac:dyDescent="0.25">
      <c r="A19924" s="1" t="s">
        <v>369</v>
      </c>
      <c r="B19924" s="2" t="s">
        <v>103</v>
      </c>
      <c r="C19924" s="2" t="s">
        <v>104</v>
      </c>
      <c r="D19924" s="2" t="s">
        <v>105</v>
      </c>
      <c r="E19924" s="2" t="s">
        <v>14086</v>
      </c>
      <c r="F19924" s="2">
        <v>31211906</v>
      </c>
      <c r="G19924" s="2" t="s">
        <v>496</v>
      </c>
      <c r="H19924" s="2">
        <v>4</v>
      </c>
      <c r="I19924" s="2">
        <v>5</v>
      </c>
      <c r="J19924" s="2">
        <v>10</v>
      </c>
      <c r="K19924" s="2">
        <v>60</v>
      </c>
      <c r="L19924" s="3">
        <v>285600</v>
      </c>
      <c r="M19924" s="2" t="s">
        <v>0</v>
      </c>
      <c r="N19924" s="4" t="s">
        <v>21</v>
      </c>
    </row>
    <row r="19925" spans="1:14" x14ac:dyDescent="0.25">
      <c r="A19925" s="1" t="s">
        <v>369</v>
      </c>
      <c r="B19925" s="2" t="s">
        <v>113</v>
      </c>
      <c r="C19925" s="2" t="s">
        <v>113</v>
      </c>
      <c r="D19925" s="2" t="s">
        <v>114</v>
      </c>
      <c r="E19925" s="2" t="s">
        <v>14087</v>
      </c>
      <c r="F19925" s="2">
        <v>27111708</v>
      </c>
      <c r="G19925" s="2" t="s">
        <v>496</v>
      </c>
      <c r="H19925" s="2">
        <v>4</v>
      </c>
      <c r="I19925" s="2">
        <v>5</v>
      </c>
      <c r="J19925" s="2">
        <v>10</v>
      </c>
      <c r="K19925" s="2">
        <v>6</v>
      </c>
      <c r="L19925" s="3">
        <v>57480</v>
      </c>
      <c r="M19925" s="2" t="s">
        <v>0</v>
      </c>
      <c r="N19925" s="4" t="s">
        <v>21</v>
      </c>
    </row>
    <row r="19926" spans="1:14" x14ac:dyDescent="0.25">
      <c r="A19926" s="1" t="s">
        <v>369</v>
      </c>
      <c r="B19926" s="2" t="s">
        <v>113</v>
      </c>
      <c r="C19926" s="2" t="s">
        <v>113</v>
      </c>
      <c r="D19926" s="2" t="s">
        <v>114</v>
      </c>
      <c r="E19926" s="2" t="s">
        <v>14088</v>
      </c>
      <c r="F19926" s="2">
        <v>27112838</v>
      </c>
      <c r="G19926" s="2" t="s">
        <v>496</v>
      </c>
      <c r="H19926" s="2">
        <v>4</v>
      </c>
      <c r="I19926" s="2">
        <v>5</v>
      </c>
      <c r="J19926" s="2">
        <v>10</v>
      </c>
      <c r="K19926" s="2">
        <v>1</v>
      </c>
      <c r="L19926" s="3">
        <v>57128.97</v>
      </c>
      <c r="M19926" s="2" t="s">
        <v>0</v>
      </c>
      <c r="N19926" s="4" t="s">
        <v>21</v>
      </c>
    </row>
    <row r="19927" spans="1:14" x14ac:dyDescent="0.25">
      <c r="A19927" s="1" t="s">
        <v>369</v>
      </c>
      <c r="B19927" s="2" t="s">
        <v>113</v>
      </c>
      <c r="C19927" s="2" t="s">
        <v>113</v>
      </c>
      <c r="D19927" s="2" t="s">
        <v>114</v>
      </c>
      <c r="E19927" s="2" t="s">
        <v>14089</v>
      </c>
      <c r="F19927" s="2">
        <v>20121600</v>
      </c>
      <c r="G19927" s="2" t="s">
        <v>496</v>
      </c>
      <c r="H19927" s="2">
        <v>4</v>
      </c>
      <c r="I19927" s="2">
        <v>5</v>
      </c>
      <c r="J19927" s="2">
        <v>10</v>
      </c>
      <c r="K19927" s="2">
        <v>4</v>
      </c>
      <c r="L19927" s="3">
        <v>13860</v>
      </c>
      <c r="M19927" s="2" t="s">
        <v>0</v>
      </c>
      <c r="N19927" s="4" t="s">
        <v>21</v>
      </c>
    </row>
    <row r="19928" spans="1:14" x14ac:dyDescent="0.25">
      <c r="A19928" s="1" t="s">
        <v>369</v>
      </c>
      <c r="B19928" s="2" t="s">
        <v>113</v>
      </c>
      <c r="C19928" s="2" t="s">
        <v>113</v>
      </c>
      <c r="D19928" s="2" t="s">
        <v>114</v>
      </c>
      <c r="E19928" s="2" t="s">
        <v>14090</v>
      </c>
      <c r="F19928" s="2">
        <v>20121600</v>
      </c>
      <c r="G19928" s="2" t="s">
        <v>496</v>
      </c>
      <c r="H19928" s="2">
        <v>4</v>
      </c>
      <c r="I19928" s="2">
        <v>5</v>
      </c>
      <c r="J19928" s="2">
        <v>10</v>
      </c>
      <c r="K19928" s="2">
        <v>6</v>
      </c>
      <c r="L19928" s="3">
        <v>38610</v>
      </c>
      <c r="M19928" s="2" t="s">
        <v>0</v>
      </c>
      <c r="N19928" s="4" t="s">
        <v>21</v>
      </c>
    </row>
    <row r="19929" spans="1:14" x14ac:dyDescent="0.25">
      <c r="A19929" s="1" t="s">
        <v>369</v>
      </c>
      <c r="B19929" s="2" t="s">
        <v>113</v>
      </c>
      <c r="C19929" s="2" t="s">
        <v>113</v>
      </c>
      <c r="D19929" s="2" t="s">
        <v>114</v>
      </c>
      <c r="E19929" s="2" t="s">
        <v>14091</v>
      </c>
      <c r="F19929" s="2">
        <v>31161500</v>
      </c>
      <c r="G19929" s="2" t="s">
        <v>496</v>
      </c>
      <c r="H19929" s="2">
        <v>4</v>
      </c>
      <c r="I19929" s="2">
        <v>5</v>
      </c>
      <c r="J19929" s="2">
        <v>10</v>
      </c>
      <c r="K19929" s="2">
        <v>3</v>
      </c>
      <c r="L19929" s="3">
        <v>49005</v>
      </c>
      <c r="M19929" s="2" t="s">
        <v>0</v>
      </c>
      <c r="N19929" s="4" t="s">
        <v>21</v>
      </c>
    </row>
    <row r="19930" spans="1:14" x14ac:dyDescent="0.25">
      <c r="A19930" s="1" t="s">
        <v>369</v>
      </c>
      <c r="B19930" s="2" t="s">
        <v>113</v>
      </c>
      <c r="C19930" s="2" t="s">
        <v>113</v>
      </c>
      <c r="D19930" s="2" t="s">
        <v>114</v>
      </c>
      <c r="E19930" s="2" t="s">
        <v>14092</v>
      </c>
      <c r="F19930" s="2">
        <v>31161500</v>
      </c>
      <c r="G19930" s="2" t="s">
        <v>496</v>
      </c>
      <c r="H19930" s="2">
        <v>4</v>
      </c>
      <c r="I19930" s="2">
        <v>5</v>
      </c>
      <c r="J19930" s="2">
        <v>10</v>
      </c>
      <c r="K19930" s="2">
        <v>3</v>
      </c>
      <c r="L19930" s="3">
        <v>103950</v>
      </c>
      <c r="M19930" s="2" t="s">
        <v>0</v>
      </c>
      <c r="N19930" s="4" t="s">
        <v>21</v>
      </c>
    </row>
    <row r="19931" spans="1:14" x14ac:dyDescent="0.25">
      <c r="A19931" s="1" t="s">
        <v>369</v>
      </c>
      <c r="B19931" s="2" t="s">
        <v>113</v>
      </c>
      <c r="C19931" s="2" t="s">
        <v>113</v>
      </c>
      <c r="D19931" s="2" t="s">
        <v>114</v>
      </c>
      <c r="E19931" s="2" t="s">
        <v>14093</v>
      </c>
      <c r="F19931" s="2">
        <v>31161500</v>
      </c>
      <c r="G19931" s="2" t="s">
        <v>496</v>
      </c>
      <c r="H19931" s="2">
        <v>4</v>
      </c>
      <c r="I19931" s="2">
        <v>5</v>
      </c>
      <c r="J19931" s="2">
        <v>10</v>
      </c>
      <c r="K19931" s="2">
        <v>4</v>
      </c>
      <c r="L19931" s="3">
        <v>594000</v>
      </c>
      <c r="M19931" s="2" t="s">
        <v>0</v>
      </c>
      <c r="N19931" s="4" t="s">
        <v>21</v>
      </c>
    </row>
    <row r="19932" spans="1:14" x14ac:dyDescent="0.25">
      <c r="A19932" s="1" t="s">
        <v>369</v>
      </c>
      <c r="B19932" s="2" t="s">
        <v>113</v>
      </c>
      <c r="C19932" s="2" t="s">
        <v>113</v>
      </c>
      <c r="D19932" s="2" t="s">
        <v>114</v>
      </c>
      <c r="E19932" s="2" t="s">
        <v>14094</v>
      </c>
      <c r="F19932" s="2">
        <v>31161500</v>
      </c>
      <c r="G19932" s="2" t="s">
        <v>496</v>
      </c>
      <c r="H19932" s="2">
        <v>4</v>
      </c>
      <c r="I19932" s="2">
        <v>5</v>
      </c>
      <c r="J19932" s="2">
        <v>10</v>
      </c>
      <c r="K19932" s="2">
        <v>27</v>
      </c>
      <c r="L19932" s="3">
        <v>1742580</v>
      </c>
      <c r="M19932" s="2" t="s">
        <v>0</v>
      </c>
      <c r="N19932" s="4" t="s">
        <v>21</v>
      </c>
    </row>
    <row r="19933" spans="1:14" x14ac:dyDescent="0.25">
      <c r="A19933" s="1" t="s">
        <v>369</v>
      </c>
      <c r="B19933" s="2" t="s">
        <v>113</v>
      </c>
      <c r="C19933" s="2" t="s">
        <v>113</v>
      </c>
      <c r="D19933" s="2" t="s">
        <v>114</v>
      </c>
      <c r="E19933" s="2" t="s">
        <v>14095</v>
      </c>
      <c r="F19933" s="2">
        <v>31161500</v>
      </c>
      <c r="G19933" s="2" t="s">
        <v>496</v>
      </c>
      <c r="H19933" s="2">
        <v>4</v>
      </c>
      <c r="I19933" s="2">
        <v>5</v>
      </c>
      <c r="J19933" s="2">
        <v>10</v>
      </c>
      <c r="K19933" s="2">
        <v>80</v>
      </c>
      <c r="L19933" s="3">
        <v>95356.800000000003</v>
      </c>
      <c r="M19933" s="2" t="s">
        <v>0</v>
      </c>
      <c r="N19933" s="4" t="s">
        <v>21</v>
      </c>
    </row>
    <row r="19934" spans="1:14" x14ac:dyDescent="0.25">
      <c r="A19934" s="1" t="s">
        <v>369</v>
      </c>
      <c r="B19934" s="2" t="s">
        <v>113</v>
      </c>
      <c r="C19934" s="2" t="s">
        <v>113</v>
      </c>
      <c r="D19934" s="2" t="s">
        <v>114</v>
      </c>
      <c r="E19934" s="2" t="s">
        <v>14096</v>
      </c>
      <c r="F19934" s="2">
        <v>31161500</v>
      </c>
      <c r="G19934" s="2" t="s">
        <v>496</v>
      </c>
      <c r="H19934" s="2">
        <v>4</v>
      </c>
      <c r="I19934" s="2">
        <v>5</v>
      </c>
      <c r="J19934" s="2">
        <v>10</v>
      </c>
      <c r="K19934" s="2">
        <v>500</v>
      </c>
      <c r="L19934" s="3">
        <v>148995</v>
      </c>
      <c r="M19934" s="2" t="s">
        <v>0</v>
      </c>
      <c r="N19934" s="4" t="s">
        <v>21</v>
      </c>
    </row>
    <row r="19935" spans="1:14" x14ac:dyDescent="0.25">
      <c r="A19935" s="1" t="s">
        <v>369</v>
      </c>
      <c r="B19935" s="2" t="s">
        <v>113</v>
      </c>
      <c r="C19935" s="2" t="s">
        <v>113</v>
      </c>
      <c r="D19935" s="2" t="s">
        <v>114</v>
      </c>
      <c r="E19935" s="2" t="s">
        <v>14097</v>
      </c>
      <c r="F19935" s="2">
        <v>31161500</v>
      </c>
      <c r="G19935" s="2" t="s">
        <v>496</v>
      </c>
      <c r="H19935" s="2">
        <v>4</v>
      </c>
      <c r="I19935" s="2">
        <v>5</v>
      </c>
      <c r="J19935" s="2">
        <v>10</v>
      </c>
      <c r="K19935" s="2">
        <v>2</v>
      </c>
      <c r="L19935" s="3">
        <v>2779.92</v>
      </c>
      <c r="M19935" s="2" t="s">
        <v>0</v>
      </c>
      <c r="N19935" s="4" t="s">
        <v>21</v>
      </c>
    </row>
    <row r="19936" spans="1:14" x14ac:dyDescent="0.25">
      <c r="A19936" s="1" t="s">
        <v>369</v>
      </c>
      <c r="B19936" s="2" t="s">
        <v>113</v>
      </c>
      <c r="C19936" s="2" t="s">
        <v>113</v>
      </c>
      <c r="D19936" s="2" t="s">
        <v>114</v>
      </c>
      <c r="E19936" s="2" t="s">
        <v>14098</v>
      </c>
      <c r="F19936" s="2">
        <v>20121600</v>
      </c>
      <c r="G19936" s="2" t="s">
        <v>496</v>
      </c>
      <c r="H19936" s="2">
        <v>4</v>
      </c>
      <c r="I19936" s="2">
        <v>5</v>
      </c>
      <c r="J19936" s="2">
        <v>10</v>
      </c>
      <c r="K19936" s="2">
        <v>2</v>
      </c>
      <c r="L19936" s="3">
        <v>13901.58</v>
      </c>
      <c r="M19936" s="2" t="s">
        <v>0</v>
      </c>
      <c r="N19936" s="4" t="s">
        <v>21</v>
      </c>
    </row>
    <row r="19937" spans="1:14" x14ac:dyDescent="0.25">
      <c r="A19937" s="1" t="s">
        <v>369</v>
      </c>
      <c r="B19937" s="2" t="s">
        <v>113</v>
      </c>
      <c r="C19937" s="2" t="s">
        <v>113</v>
      </c>
      <c r="D19937" s="2" t="s">
        <v>114</v>
      </c>
      <c r="E19937" s="2" t="s">
        <v>14099</v>
      </c>
      <c r="F19937" s="2">
        <v>20121600</v>
      </c>
      <c r="G19937" s="2" t="s">
        <v>496</v>
      </c>
      <c r="H19937" s="2">
        <v>4</v>
      </c>
      <c r="I19937" s="2">
        <v>5</v>
      </c>
      <c r="J19937" s="2">
        <v>10</v>
      </c>
      <c r="K19937" s="2">
        <v>2</v>
      </c>
      <c r="L19937" s="3">
        <v>13901.58</v>
      </c>
      <c r="M19937" s="2" t="s">
        <v>0</v>
      </c>
      <c r="N19937" s="4" t="s">
        <v>21</v>
      </c>
    </row>
    <row r="19938" spans="1:14" x14ac:dyDescent="0.25">
      <c r="A19938" s="1" t="s">
        <v>369</v>
      </c>
      <c r="B19938" s="2" t="s">
        <v>113</v>
      </c>
      <c r="C19938" s="2" t="s">
        <v>113</v>
      </c>
      <c r="D19938" s="2" t="s">
        <v>114</v>
      </c>
      <c r="E19938" s="2" t="s">
        <v>14100</v>
      </c>
      <c r="F19938" s="2">
        <v>20121600</v>
      </c>
      <c r="G19938" s="2" t="s">
        <v>496</v>
      </c>
      <c r="H19938" s="2">
        <v>4</v>
      </c>
      <c r="I19938" s="2">
        <v>5</v>
      </c>
      <c r="J19938" s="2">
        <v>10</v>
      </c>
      <c r="K19938" s="2">
        <v>16</v>
      </c>
      <c r="L19938" s="3">
        <v>3200000</v>
      </c>
      <c r="M19938" s="2" t="s">
        <v>0</v>
      </c>
      <c r="N19938" s="4" t="s">
        <v>21</v>
      </c>
    </row>
    <row r="19939" spans="1:14" x14ac:dyDescent="0.25">
      <c r="A19939" s="1" t="s">
        <v>369</v>
      </c>
      <c r="B19939" s="2" t="s">
        <v>113</v>
      </c>
      <c r="C19939" s="2" t="s">
        <v>113</v>
      </c>
      <c r="D19939" s="2" t="s">
        <v>114</v>
      </c>
      <c r="E19939" s="2" t="s">
        <v>14101</v>
      </c>
      <c r="F19939" s="2">
        <v>20121600</v>
      </c>
      <c r="G19939" s="2" t="s">
        <v>496</v>
      </c>
      <c r="H19939" s="2">
        <v>4</v>
      </c>
      <c r="I19939" s="2">
        <v>5</v>
      </c>
      <c r="J19939" s="2">
        <v>10</v>
      </c>
      <c r="K19939" s="2">
        <v>80</v>
      </c>
      <c r="L19939" s="3">
        <v>24000</v>
      </c>
      <c r="M19939" s="2" t="s">
        <v>0</v>
      </c>
      <c r="N19939" s="4" t="s">
        <v>21</v>
      </c>
    </row>
    <row r="19940" spans="1:14" x14ac:dyDescent="0.25">
      <c r="A19940" s="1" t="s">
        <v>369</v>
      </c>
      <c r="B19940" s="2" t="s">
        <v>113</v>
      </c>
      <c r="C19940" s="2" t="s">
        <v>113</v>
      </c>
      <c r="D19940" s="2" t="s">
        <v>114</v>
      </c>
      <c r="E19940" s="2" t="s">
        <v>14102</v>
      </c>
      <c r="F19940" s="2">
        <v>27112838</v>
      </c>
      <c r="G19940" s="2" t="s">
        <v>496</v>
      </c>
      <c r="H19940" s="2">
        <v>4</v>
      </c>
      <c r="I19940" s="2">
        <v>5</v>
      </c>
      <c r="J19940" s="2">
        <v>10</v>
      </c>
      <c r="K19940" s="2">
        <v>9</v>
      </c>
      <c r="L19940" s="3">
        <v>63000</v>
      </c>
      <c r="M19940" s="2" t="s">
        <v>0</v>
      </c>
      <c r="N19940" s="4" t="s">
        <v>21</v>
      </c>
    </row>
    <row r="19941" spans="1:14" x14ac:dyDescent="0.25">
      <c r="A19941" s="1" t="s">
        <v>369</v>
      </c>
      <c r="B19941" s="2" t="s">
        <v>113</v>
      </c>
      <c r="C19941" s="2" t="s">
        <v>113</v>
      </c>
      <c r="D19941" s="2" t="s">
        <v>114</v>
      </c>
      <c r="E19941" s="2" t="s">
        <v>14103</v>
      </c>
      <c r="F19941" s="2">
        <v>27112838</v>
      </c>
      <c r="G19941" s="2" t="s">
        <v>496</v>
      </c>
      <c r="H19941" s="2">
        <v>4</v>
      </c>
      <c r="I19941" s="2">
        <v>5</v>
      </c>
      <c r="J19941" s="2">
        <v>10</v>
      </c>
      <c r="K19941" s="2">
        <v>80</v>
      </c>
      <c r="L19941" s="3">
        <v>8000</v>
      </c>
      <c r="M19941" s="2" t="s">
        <v>0</v>
      </c>
      <c r="N19941" s="4" t="s">
        <v>21</v>
      </c>
    </row>
    <row r="19942" spans="1:14" x14ac:dyDescent="0.25">
      <c r="A19942" s="1" t="s">
        <v>369</v>
      </c>
      <c r="B19942" s="2" t="s">
        <v>113</v>
      </c>
      <c r="C19942" s="2" t="s">
        <v>113</v>
      </c>
      <c r="D19942" s="2" t="s">
        <v>114</v>
      </c>
      <c r="E19942" s="2" t="s">
        <v>14104</v>
      </c>
      <c r="F19942" s="2">
        <v>27112838</v>
      </c>
      <c r="G19942" s="2" t="s">
        <v>496</v>
      </c>
      <c r="H19942" s="2">
        <v>4</v>
      </c>
      <c r="I19942" s="2">
        <v>5</v>
      </c>
      <c r="J19942" s="2">
        <v>10</v>
      </c>
      <c r="K19942" s="2">
        <v>150</v>
      </c>
      <c r="L19942" s="3">
        <v>15000</v>
      </c>
      <c r="M19942" s="2" t="s">
        <v>0</v>
      </c>
      <c r="N19942" s="4" t="s">
        <v>21</v>
      </c>
    </row>
    <row r="19943" spans="1:14" x14ac:dyDescent="0.25">
      <c r="A19943" s="1" t="s">
        <v>369</v>
      </c>
      <c r="B19943" s="2" t="s">
        <v>113</v>
      </c>
      <c r="C19943" s="2" t="s">
        <v>113</v>
      </c>
      <c r="D19943" s="2" t="s">
        <v>114</v>
      </c>
      <c r="E19943" s="2" t="s">
        <v>14105</v>
      </c>
      <c r="F19943" s="2">
        <v>20121600</v>
      </c>
      <c r="G19943" s="2" t="s">
        <v>496</v>
      </c>
      <c r="H19943" s="2">
        <v>4</v>
      </c>
      <c r="I19943" s="2">
        <v>5</v>
      </c>
      <c r="J19943" s="2">
        <v>10</v>
      </c>
      <c r="K19943" s="2">
        <v>34</v>
      </c>
      <c r="L19943" s="3">
        <v>289000</v>
      </c>
      <c r="M19943" s="2" t="s">
        <v>0</v>
      </c>
      <c r="N19943" s="4" t="s">
        <v>21</v>
      </c>
    </row>
    <row r="19944" spans="1:14" x14ac:dyDescent="0.25">
      <c r="A19944" s="1" t="s">
        <v>369</v>
      </c>
      <c r="B19944" s="2" t="s">
        <v>113</v>
      </c>
      <c r="C19944" s="2" t="s">
        <v>113</v>
      </c>
      <c r="D19944" s="2" t="s">
        <v>114</v>
      </c>
      <c r="E19944" s="2" t="s">
        <v>12702</v>
      </c>
      <c r="F19944" s="2">
        <v>20121600</v>
      </c>
      <c r="G19944" s="2" t="s">
        <v>496</v>
      </c>
      <c r="H19944" s="2">
        <v>4</v>
      </c>
      <c r="I19944" s="2">
        <v>5</v>
      </c>
      <c r="J19944" s="2">
        <v>10</v>
      </c>
      <c r="K19944" s="2">
        <v>2</v>
      </c>
      <c r="L19944" s="3">
        <v>360000</v>
      </c>
      <c r="M19944" s="2" t="s">
        <v>0</v>
      </c>
      <c r="N19944" s="4" t="s">
        <v>21</v>
      </c>
    </row>
    <row r="19945" spans="1:14" x14ac:dyDescent="0.25">
      <c r="A19945" s="1" t="s">
        <v>369</v>
      </c>
      <c r="B19945" s="2" t="s">
        <v>113</v>
      </c>
      <c r="C19945" s="2" t="s">
        <v>113</v>
      </c>
      <c r="D19945" s="2" t="s">
        <v>114</v>
      </c>
      <c r="E19945" s="2" t="s">
        <v>14106</v>
      </c>
      <c r="F19945" s="2">
        <v>31162000</v>
      </c>
      <c r="G19945" s="2" t="s">
        <v>496</v>
      </c>
      <c r="H19945" s="2">
        <v>4</v>
      </c>
      <c r="I19945" s="2">
        <v>5</v>
      </c>
      <c r="J19945" s="2">
        <v>10</v>
      </c>
      <c r="K19945" s="2">
        <v>9</v>
      </c>
      <c r="L19945" s="3">
        <v>270000</v>
      </c>
      <c r="M19945" s="2" t="s">
        <v>0</v>
      </c>
      <c r="N19945" s="4" t="s">
        <v>21</v>
      </c>
    </row>
    <row r="19946" spans="1:14" x14ac:dyDescent="0.25">
      <c r="A19946" s="1" t="s">
        <v>369</v>
      </c>
      <c r="B19946" s="2" t="s">
        <v>113</v>
      </c>
      <c r="C19946" s="2" t="s">
        <v>113</v>
      </c>
      <c r="D19946" s="2" t="s">
        <v>114</v>
      </c>
      <c r="E19946" s="2" t="s">
        <v>19065</v>
      </c>
      <c r="F19946" s="2">
        <v>31162000</v>
      </c>
      <c r="G19946" s="2" t="s">
        <v>496</v>
      </c>
      <c r="H19946" s="2">
        <v>4</v>
      </c>
      <c r="I19946" s="2">
        <v>5</v>
      </c>
      <c r="J19946" s="2">
        <v>10</v>
      </c>
      <c r="K19946" s="2">
        <v>5</v>
      </c>
      <c r="L19946" s="3">
        <v>100000</v>
      </c>
      <c r="M19946" s="2" t="s">
        <v>0</v>
      </c>
      <c r="N19946" s="4" t="s">
        <v>21</v>
      </c>
    </row>
    <row r="19947" spans="1:14" x14ac:dyDescent="0.25">
      <c r="A19947" s="1" t="s">
        <v>369</v>
      </c>
      <c r="B19947" s="2" t="s">
        <v>113</v>
      </c>
      <c r="C19947" s="2" t="s">
        <v>113</v>
      </c>
      <c r="D19947" s="2" t="s">
        <v>114</v>
      </c>
      <c r="E19947" s="2" t="s">
        <v>19066</v>
      </c>
      <c r="F19947" s="2">
        <v>27112842</v>
      </c>
      <c r="G19947" s="2" t="s">
        <v>496</v>
      </c>
      <c r="H19947" s="2">
        <v>4</v>
      </c>
      <c r="I19947" s="2">
        <v>5</v>
      </c>
      <c r="J19947" s="2">
        <v>10</v>
      </c>
      <c r="K19947" s="2">
        <v>2</v>
      </c>
      <c r="L19947" s="3">
        <v>20294.03</v>
      </c>
      <c r="M19947" s="2" t="s">
        <v>0</v>
      </c>
      <c r="N19947" s="4" t="s">
        <v>21</v>
      </c>
    </row>
    <row r="19948" spans="1:14" x14ac:dyDescent="0.25">
      <c r="A19948" s="1" t="s">
        <v>369</v>
      </c>
      <c r="B19948" s="2" t="s">
        <v>113</v>
      </c>
      <c r="C19948" s="2" t="s">
        <v>113</v>
      </c>
      <c r="D19948" s="2" t="s">
        <v>114</v>
      </c>
      <c r="E19948" s="2" t="s">
        <v>14107</v>
      </c>
      <c r="F19948" s="2">
        <v>27112838</v>
      </c>
      <c r="G19948" s="2" t="s">
        <v>496</v>
      </c>
      <c r="H19948" s="2">
        <v>4</v>
      </c>
      <c r="I19948" s="2">
        <v>5</v>
      </c>
      <c r="J19948" s="2">
        <v>10</v>
      </c>
      <c r="K19948" s="2">
        <v>4</v>
      </c>
      <c r="L19948" s="3">
        <v>55210.32</v>
      </c>
      <c r="M19948" s="2" t="s">
        <v>0</v>
      </c>
      <c r="N19948" s="4" t="s">
        <v>21</v>
      </c>
    </row>
    <row r="19949" spans="1:14" x14ac:dyDescent="0.25">
      <c r="A19949" s="1" t="s">
        <v>369</v>
      </c>
      <c r="B19949" s="2" t="s">
        <v>113</v>
      </c>
      <c r="C19949" s="2" t="s">
        <v>113</v>
      </c>
      <c r="D19949" s="2" t="s">
        <v>114</v>
      </c>
      <c r="E19949" s="2" t="s">
        <v>14108</v>
      </c>
      <c r="F19949" s="2">
        <v>31162402</v>
      </c>
      <c r="G19949" s="2" t="s">
        <v>496</v>
      </c>
      <c r="H19949" s="2">
        <v>4</v>
      </c>
      <c r="I19949" s="2">
        <v>5</v>
      </c>
      <c r="J19949" s="2">
        <v>10</v>
      </c>
      <c r="K19949" s="2">
        <v>1</v>
      </c>
      <c r="L19949" s="3">
        <v>19753.3</v>
      </c>
      <c r="M19949" s="2" t="s">
        <v>0</v>
      </c>
      <c r="N19949" s="4" t="s">
        <v>21</v>
      </c>
    </row>
    <row r="19950" spans="1:14" x14ac:dyDescent="0.25">
      <c r="A19950" s="1" t="s">
        <v>369</v>
      </c>
      <c r="B19950" s="2" t="s">
        <v>378</v>
      </c>
      <c r="C19950" s="2" t="s">
        <v>2425</v>
      </c>
      <c r="D19950" s="2" t="s">
        <v>17954</v>
      </c>
      <c r="E19950" s="2" t="s">
        <v>14109</v>
      </c>
      <c r="F19950" s="2">
        <v>39111800</v>
      </c>
      <c r="G19950" s="2" t="s">
        <v>496</v>
      </c>
      <c r="H19950" s="2">
        <v>4</v>
      </c>
      <c r="I19950" s="2">
        <v>5</v>
      </c>
      <c r="J19950" s="2">
        <v>10</v>
      </c>
      <c r="K19950" s="2">
        <v>5</v>
      </c>
      <c r="L19950" s="3">
        <v>49500</v>
      </c>
      <c r="M19950" s="2" t="s">
        <v>0</v>
      </c>
      <c r="N19950" s="4" t="s">
        <v>21</v>
      </c>
    </row>
    <row r="19951" spans="1:14" x14ac:dyDescent="0.25">
      <c r="A19951" s="1" t="s">
        <v>369</v>
      </c>
      <c r="B19951" s="2" t="s">
        <v>378</v>
      </c>
      <c r="C19951" s="2" t="s">
        <v>2425</v>
      </c>
      <c r="D19951" s="2" t="s">
        <v>17954</v>
      </c>
      <c r="E19951" s="2" t="s">
        <v>14110</v>
      </c>
      <c r="F19951" s="2">
        <v>39122319</v>
      </c>
      <c r="G19951" s="2" t="s">
        <v>496</v>
      </c>
      <c r="H19951" s="2">
        <v>4</v>
      </c>
      <c r="I19951" s="2">
        <v>5</v>
      </c>
      <c r="J19951" s="2">
        <v>10</v>
      </c>
      <c r="K19951" s="2">
        <v>1</v>
      </c>
      <c r="L19951" s="3">
        <v>59400</v>
      </c>
      <c r="M19951" s="2" t="s">
        <v>0</v>
      </c>
      <c r="N19951" s="4" t="s">
        <v>21</v>
      </c>
    </row>
    <row r="19952" spans="1:14" x14ac:dyDescent="0.25">
      <c r="A19952" s="1" t="s">
        <v>369</v>
      </c>
      <c r="B19952" s="2" t="s">
        <v>378</v>
      </c>
      <c r="C19952" s="2" t="s">
        <v>2425</v>
      </c>
      <c r="D19952" s="2" t="s">
        <v>17954</v>
      </c>
      <c r="E19952" s="2" t="s">
        <v>14111</v>
      </c>
      <c r="F19952" s="2">
        <v>39131700</v>
      </c>
      <c r="G19952" s="2" t="s">
        <v>496</v>
      </c>
      <c r="H19952" s="2">
        <v>4</v>
      </c>
      <c r="I19952" s="2">
        <v>5</v>
      </c>
      <c r="J19952" s="2">
        <v>10</v>
      </c>
      <c r="K19952" s="2">
        <v>50</v>
      </c>
      <c r="L19952" s="3">
        <v>396000</v>
      </c>
      <c r="M19952" s="2" t="s">
        <v>0</v>
      </c>
      <c r="N19952" s="4" t="s">
        <v>21</v>
      </c>
    </row>
    <row r="19953" spans="1:14" x14ac:dyDescent="0.25">
      <c r="A19953" s="1" t="s">
        <v>369</v>
      </c>
      <c r="B19953" s="2" t="s">
        <v>378</v>
      </c>
      <c r="C19953" s="2" t="s">
        <v>2425</v>
      </c>
      <c r="D19953" s="2" t="s">
        <v>17954</v>
      </c>
      <c r="E19953" s="2" t="s">
        <v>14112</v>
      </c>
      <c r="F19953" s="2">
        <v>39131700</v>
      </c>
      <c r="G19953" s="2" t="s">
        <v>496</v>
      </c>
      <c r="H19953" s="2">
        <v>4</v>
      </c>
      <c r="I19953" s="2">
        <v>5</v>
      </c>
      <c r="J19953" s="2">
        <v>10</v>
      </c>
      <c r="K19953" s="2">
        <v>1</v>
      </c>
      <c r="L19953" s="3">
        <v>14850</v>
      </c>
      <c r="M19953" s="2" t="s">
        <v>0</v>
      </c>
      <c r="N19953" s="4" t="s">
        <v>21</v>
      </c>
    </row>
    <row r="19954" spans="1:14" x14ac:dyDescent="0.25">
      <c r="A19954" s="1" t="s">
        <v>369</v>
      </c>
      <c r="B19954" s="2" t="s">
        <v>378</v>
      </c>
      <c r="C19954" s="2" t="s">
        <v>2425</v>
      </c>
      <c r="D19954" s="2" t="s">
        <v>17954</v>
      </c>
      <c r="E19954" s="2" t="s">
        <v>14113</v>
      </c>
      <c r="F19954" s="2">
        <v>39111800</v>
      </c>
      <c r="G19954" s="2" t="s">
        <v>496</v>
      </c>
      <c r="H19954" s="2">
        <v>4</v>
      </c>
      <c r="I19954" s="2">
        <v>5</v>
      </c>
      <c r="J19954" s="2">
        <v>10</v>
      </c>
      <c r="K19954" s="2">
        <v>10</v>
      </c>
      <c r="L19954" s="3">
        <v>64350</v>
      </c>
      <c r="M19954" s="2" t="s">
        <v>0</v>
      </c>
      <c r="N19954" s="4" t="s">
        <v>21</v>
      </c>
    </row>
    <row r="19955" spans="1:14" x14ac:dyDescent="0.25">
      <c r="A19955" s="1" t="s">
        <v>369</v>
      </c>
      <c r="B19955" s="2" t="s">
        <v>378</v>
      </c>
      <c r="C19955" s="2" t="s">
        <v>2425</v>
      </c>
      <c r="D19955" s="2" t="s">
        <v>17954</v>
      </c>
      <c r="E19955" s="2" t="s">
        <v>14114</v>
      </c>
      <c r="F19955" s="2">
        <v>39111800</v>
      </c>
      <c r="G19955" s="2" t="s">
        <v>496</v>
      </c>
      <c r="H19955" s="2">
        <v>4</v>
      </c>
      <c r="I19955" s="2">
        <v>5</v>
      </c>
      <c r="J19955" s="2">
        <v>10</v>
      </c>
      <c r="K19955" s="2">
        <v>1</v>
      </c>
      <c r="L19955" s="3">
        <v>34454.9</v>
      </c>
      <c r="M19955" s="2" t="s">
        <v>0</v>
      </c>
      <c r="N19955" s="4" t="s">
        <v>21</v>
      </c>
    </row>
    <row r="19956" spans="1:14" x14ac:dyDescent="0.25">
      <c r="A19956" s="1" t="s">
        <v>369</v>
      </c>
      <c r="B19956" s="2" t="s">
        <v>378</v>
      </c>
      <c r="C19956" s="2" t="s">
        <v>2425</v>
      </c>
      <c r="D19956" s="2" t="s">
        <v>17954</v>
      </c>
      <c r="E19956" s="2" t="s">
        <v>14115</v>
      </c>
      <c r="F19956" s="2">
        <v>39122219</v>
      </c>
      <c r="G19956" s="2" t="s">
        <v>496</v>
      </c>
      <c r="H19956" s="2">
        <v>4</v>
      </c>
      <c r="I19956" s="2">
        <v>5</v>
      </c>
      <c r="J19956" s="2">
        <v>10</v>
      </c>
      <c r="K19956" s="2">
        <v>5</v>
      </c>
      <c r="L19956" s="3">
        <v>49500</v>
      </c>
      <c r="M19956" s="2" t="s">
        <v>0</v>
      </c>
      <c r="N19956" s="4" t="s">
        <v>21</v>
      </c>
    </row>
    <row r="19957" spans="1:14" x14ac:dyDescent="0.25">
      <c r="A19957" s="1" t="s">
        <v>369</v>
      </c>
      <c r="B19957" s="2" t="s">
        <v>378</v>
      </c>
      <c r="C19957" s="2" t="s">
        <v>2488</v>
      </c>
      <c r="D19957" s="2" t="s">
        <v>17955</v>
      </c>
      <c r="E19957" s="2" t="s">
        <v>14116</v>
      </c>
      <c r="F19957" s="2">
        <v>26121629</v>
      </c>
      <c r="G19957" s="2" t="s">
        <v>496</v>
      </c>
      <c r="H19957" s="2">
        <v>4</v>
      </c>
      <c r="I19957" s="2">
        <v>5</v>
      </c>
      <c r="J19957" s="2">
        <v>10</v>
      </c>
      <c r="K19957" s="2">
        <v>2</v>
      </c>
      <c r="L19957" s="3">
        <v>277200</v>
      </c>
      <c r="M19957" s="2" t="s">
        <v>0</v>
      </c>
      <c r="N19957" s="4" t="s">
        <v>21</v>
      </c>
    </row>
    <row r="19958" spans="1:14" x14ac:dyDescent="0.25">
      <c r="A19958" s="1" t="s">
        <v>369</v>
      </c>
      <c r="B19958" s="2" t="s">
        <v>378</v>
      </c>
      <c r="C19958" s="2" t="s">
        <v>2536</v>
      </c>
      <c r="D19958" s="2" t="s">
        <v>17956</v>
      </c>
      <c r="E19958" s="2" t="s">
        <v>14117</v>
      </c>
      <c r="F19958" s="2">
        <v>39111611</v>
      </c>
      <c r="G19958" s="2" t="s">
        <v>496</v>
      </c>
      <c r="H19958" s="2">
        <v>4</v>
      </c>
      <c r="I19958" s="2">
        <v>5</v>
      </c>
      <c r="J19958" s="2">
        <v>10</v>
      </c>
      <c r="K19958" s="2">
        <v>2</v>
      </c>
      <c r="L19958" s="3">
        <v>146743.12</v>
      </c>
      <c r="M19958" s="2" t="s">
        <v>0</v>
      </c>
      <c r="N19958" s="4" t="s">
        <v>21</v>
      </c>
    </row>
    <row r="19959" spans="1:14" x14ac:dyDescent="0.25">
      <c r="A19959" s="1" t="s">
        <v>369</v>
      </c>
      <c r="B19959" s="2" t="s">
        <v>378</v>
      </c>
      <c r="C19959" s="2" t="s">
        <v>2536</v>
      </c>
      <c r="D19959" s="2" t="s">
        <v>17956</v>
      </c>
      <c r="E19959" s="2" t="s">
        <v>14118</v>
      </c>
      <c r="F19959" s="2">
        <v>39111611</v>
      </c>
      <c r="G19959" s="2" t="s">
        <v>496</v>
      </c>
      <c r="H19959" s="2">
        <v>4</v>
      </c>
      <c r="I19959" s="2">
        <v>5</v>
      </c>
      <c r="J19959" s="2">
        <v>10</v>
      </c>
      <c r="K19959" s="2">
        <v>1</v>
      </c>
      <c r="L19959" s="3">
        <v>247857.48</v>
      </c>
      <c r="M19959" s="2" t="s">
        <v>0</v>
      </c>
      <c r="N19959" s="4" t="s">
        <v>21</v>
      </c>
    </row>
    <row r="19960" spans="1:14" x14ac:dyDescent="0.25">
      <c r="A19960" s="1" t="s">
        <v>369</v>
      </c>
      <c r="B19960" s="2" t="s">
        <v>378</v>
      </c>
      <c r="C19960" s="2" t="s">
        <v>2536</v>
      </c>
      <c r="D19960" s="2" t="s">
        <v>17956</v>
      </c>
      <c r="E19960" s="2" t="s">
        <v>14119</v>
      </c>
      <c r="F19960" s="2">
        <v>39111611</v>
      </c>
      <c r="G19960" s="2" t="s">
        <v>496</v>
      </c>
      <c r="H19960" s="2">
        <v>4</v>
      </c>
      <c r="I19960" s="2">
        <v>5</v>
      </c>
      <c r="J19960" s="2">
        <v>10</v>
      </c>
      <c r="K19960" s="2">
        <v>20</v>
      </c>
      <c r="L19960" s="3">
        <v>180000</v>
      </c>
      <c r="M19960" s="2" t="s">
        <v>0</v>
      </c>
      <c r="N19960" s="4" t="s">
        <v>21</v>
      </c>
    </row>
    <row r="19961" spans="1:14" x14ac:dyDescent="0.25">
      <c r="A19961" s="1" t="s">
        <v>369</v>
      </c>
      <c r="B19961" s="2" t="s">
        <v>378</v>
      </c>
      <c r="C19961" s="2" t="s">
        <v>2536</v>
      </c>
      <c r="D19961" s="2" t="s">
        <v>17956</v>
      </c>
      <c r="E19961" s="2" t="s">
        <v>14120</v>
      </c>
      <c r="F19961" s="2">
        <v>39111611</v>
      </c>
      <c r="G19961" s="2" t="s">
        <v>496</v>
      </c>
      <c r="H19961" s="2">
        <v>4</v>
      </c>
      <c r="I19961" s="2">
        <v>5</v>
      </c>
      <c r="J19961" s="2">
        <v>10</v>
      </c>
      <c r="K19961" s="2">
        <v>200</v>
      </c>
      <c r="L19961" s="3">
        <v>1980000</v>
      </c>
      <c r="M19961" s="2" t="s">
        <v>0</v>
      </c>
      <c r="N19961" s="4" t="s">
        <v>21</v>
      </c>
    </row>
    <row r="19962" spans="1:14" x14ac:dyDescent="0.25">
      <c r="A19962" s="1" t="s">
        <v>369</v>
      </c>
      <c r="B19962" s="2" t="s">
        <v>378</v>
      </c>
      <c r="C19962" s="2" t="s">
        <v>2536</v>
      </c>
      <c r="D19962" s="2" t="s">
        <v>17956</v>
      </c>
      <c r="E19962" s="2" t="s">
        <v>14121</v>
      </c>
      <c r="F19962" s="2">
        <v>39111611</v>
      </c>
      <c r="G19962" s="2" t="s">
        <v>496</v>
      </c>
      <c r="H19962" s="2">
        <v>4</v>
      </c>
      <c r="I19962" s="2">
        <v>5</v>
      </c>
      <c r="J19962" s="2">
        <v>10</v>
      </c>
      <c r="K19962" s="2">
        <v>100</v>
      </c>
      <c r="L19962" s="3">
        <v>1188000</v>
      </c>
      <c r="M19962" s="2" t="s">
        <v>0</v>
      </c>
      <c r="N19962" s="4" t="s">
        <v>21</v>
      </c>
    </row>
    <row r="19963" spans="1:14" x14ac:dyDescent="0.25">
      <c r="A19963" s="1" t="s">
        <v>369</v>
      </c>
      <c r="B19963" s="2" t="s">
        <v>378</v>
      </c>
      <c r="C19963" s="2" t="s">
        <v>2536</v>
      </c>
      <c r="D19963" s="2" t="s">
        <v>17956</v>
      </c>
      <c r="E19963" s="2" t="s">
        <v>14122</v>
      </c>
      <c r="F19963" s="2">
        <v>39111611</v>
      </c>
      <c r="G19963" s="2" t="s">
        <v>496</v>
      </c>
      <c r="H19963" s="2">
        <v>4</v>
      </c>
      <c r="I19963" s="2">
        <v>5</v>
      </c>
      <c r="J19963" s="2">
        <v>10</v>
      </c>
      <c r="K19963" s="2">
        <v>20</v>
      </c>
      <c r="L19963" s="3">
        <v>356400</v>
      </c>
      <c r="M19963" s="2" t="s">
        <v>0</v>
      </c>
      <c r="N19963" s="4" t="s">
        <v>21</v>
      </c>
    </row>
    <row r="19964" spans="1:14" x14ac:dyDescent="0.25">
      <c r="A19964" s="1" t="s">
        <v>369</v>
      </c>
      <c r="B19964" s="2" t="s">
        <v>378</v>
      </c>
      <c r="C19964" s="2" t="s">
        <v>2536</v>
      </c>
      <c r="D19964" s="2" t="s">
        <v>17956</v>
      </c>
      <c r="E19964" s="2" t="s">
        <v>14123</v>
      </c>
      <c r="F19964" s="2">
        <v>39111611</v>
      </c>
      <c r="G19964" s="2" t="s">
        <v>496</v>
      </c>
      <c r="H19964" s="2">
        <v>4</v>
      </c>
      <c r="I19964" s="2">
        <v>5</v>
      </c>
      <c r="J19964" s="2">
        <v>10</v>
      </c>
      <c r="K19964" s="2">
        <v>20</v>
      </c>
      <c r="L19964" s="3">
        <v>297000</v>
      </c>
      <c r="M19964" s="2" t="s">
        <v>0</v>
      </c>
      <c r="N19964" s="4" t="s">
        <v>21</v>
      </c>
    </row>
    <row r="19965" spans="1:14" x14ac:dyDescent="0.25">
      <c r="A19965" s="1" t="s">
        <v>369</v>
      </c>
      <c r="B19965" s="2" t="s">
        <v>278</v>
      </c>
      <c r="C19965" s="2" t="s">
        <v>279</v>
      </c>
      <c r="D19965" s="2" t="s">
        <v>280</v>
      </c>
      <c r="E19965" s="2" t="s">
        <v>14124</v>
      </c>
      <c r="F19965" s="2">
        <v>80111701</v>
      </c>
      <c r="G19965" s="2" t="s">
        <v>19</v>
      </c>
      <c r="H19965" s="2">
        <v>4</v>
      </c>
      <c r="I19965" s="2">
        <v>5</v>
      </c>
      <c r="J19965" s="2">
        <v>10</v>
      </c>
      <c r="K19965" s="2">
        <v>1</v>
      </c>
      <c r="L19965" s="3">
        <v>16500000</v>
      </c>
      <c r="M19965" s="2" t="s">
        <v>20</v>
      </c>
      <c r="N19965" s="4" t="s">
        <v>21</v>
      </c>
    </row>
    <row r="19966" spans="1:14" x14ac:dyDescent="0.25">
      <c r="A19966" s="1" t="s">
        <v>369</v>
      </c>
      <c r="B19966" s="2" t="s">
        <v>278</v>
      </c>
      <c r="C19966" s="2" t="s">
        <v>279</v>
      </c>
      <c r="D19966" s="2" t="s">
        <v>280</v>
      </c>
      <c r="E19966" s="2" t="s">
        <v>14125</v>
      </c>
      <c r="F19966" s="2">
        <v>80111701</v>
      </c>
      <c r="G19966" s="2" t="s">
        <v>19</v>
      </c>
      <c r="H19966" s="2">
        <v>4</v>
      </c>
      <c r="I19966" s="2">
        <v>5</v>
      </c>
      <c r="J19966" s="2">
        <v>10</v>
      </c>
      <c r="K19966" s="2">
        <v>1</v>
      </c>
      <c r="L19966" s="3">
        <v>16500000</v>
      </c>
      <c r="M19966" s="2" t="s">
        <v>20</v>
      </c>
      <c r="N19966" s="4" t="s">
        <v>21</v>
      </c>
    </row>
    <row r="19967" spans="1:14" x14ac:dyDescent="0.25">
      <c r="A19967" s="1" t="s">
        <v>369</v>
      </c>
      <c r="B19967" s="2" t="s">
        <v>189</v>
      </c>
      <c r="C19967" s="2" t="s">
        <v>190</v>
      </c>
      <c r="D19967" s="2" t="s">
        <v>191</v>
      </c>
      <c r="E19967" s="2" t="s">
        <v>14126</v>
      </c>
      <c r="F19967" s="2">
        <v>72151501</v>
      </c>
      <c r="G19967" s="2" t="s">
        <v>19</v>
      </c>
      <c r="H19967" s="2">
        <v>4</v>
      </c>
      <c r="I19967" s="2">
        <v>5</v>
      </c>
      <c r="J19967" s="2">
        <v>10</v>
      </c>
      <c r="K19967" s="2">
        <v>1</v>
      </c>
      <c r="L19967" s="3">
        <v>18000000</v>
      </c>
      <c r="M19967" s="2" t="s">
        <v>20</v>
      </c>
      <c r="N19967" s="4" t="s">
        <v>21</v>
      </c>
    </row>
    <row r="19968" spans="1:14" x14ac:dyDescent="0.25">
      <c r="A19968" s="1" t="s">
        <v>369</v>
      </c>
      <c r="B19968" s="2" t="s">
        <v>189</v>
      </c>
      <c r="C19968" s="2" t="s">
        <v>5891</v>
      </c>
      <c r="D19968" s="2" t="s">
        <v>18016</v>
      </c>
      <c r="E19968" s="2" t="s">
        <v>14127</v>
      </c>
      <c r="F19968" s="2">
        <v>72151900</v>
      </c>
      <c r="G19968" s="2" t="s">
        <v>490</v>
      </c>
      <c r="H19968" s="2">
        <v>4</v>
      </c>
      <c r="I19968" s="2">
        <v>5</v>
      </c>
      <c r="J19968" s="2">
        <v>10</v>
      </c>
      <c r="K19968" s="2">
        <v>1</v>
      </c>
      <c r="L19968" s="3">
        <v>7363042.1900000004</v>
      </c>
      <c r="M19968" s="2" t="s">
        <v>20</v>
      </c>
      <c r="N19968" s="4" t="s">
        <v>21</v>
      </c>
    </row>
    <row r="19969" spans="1:14" x14ac:dyDescent="0.25">
      <c r="A19969" s="1" t="s">
        <v>369</v>
      </c>
      <c r="B19969" s="2" t="s">
        <v>189</v>
      </c>
      <c r="C19969" s="2" t="s">
        <v>2626</v>
      </c>
      <c r="D19969" s="2" t="s">
        <v>17961</v>
      </c>
      <c r="E19969" s="2" t="s">
        <v>14128</v>
      </c>
      <c r="F19969" s="2">
        <v>72102900</v>
      </c>
      <c r="G19969" s="2" t="s">
        <v>511</v>
      </c>
      <c r="H19969" s="2">
        <v>4</v>
      </c>
      <c r="I19969" s="2">
        <v>5</v>
      </c>
      <c r="J19969" s="2">
        <v>10</v>
      </c>
      <c r="K19969" s="2">
        <v>1</v>
      </c>
      <c r="L19969" s="3">
        <v>536391089.05000001</v>
      </c>
      <c r="M19969" s="2" t="s">
        <v>20</v>
      </c>
      <c r="N19969" s="4" t="s">
        <v>21</v>
      </c>
    </row>
    <row r="19970" spans="1:14" x14ac:dyDescent="0.25">
      <c r="A19970" s="1" t="s">
        <v>369</v>
      </c>
      <c r="B19970" s="2" t="s">
        <v>32</v>
      </c>
      <c r="C19970" s="2" t="s">
        <v>33</v>
      </c>
      <c r="D19970" s="2" t="s">
        <v>34</v>
      </c>
      <c r="E19970" s="2" t="s">
        <v>14129</v>
      </c>
      <c r="F19970" s="2">
        <v>43232202</v>
      </c>
      <c r="G19970" s="2" t="s">
        <v>490</v>
      </c>
      <c r="H19970" s="2">
        <v>4</v>
      </c>
      <c r="I19970" s="2">
        <v>2</v>
      </c>
      <c r="J19970" s="2">
        <v>10</v>
      </c>
      <c r="K19970" s="2">
        <v>1</v>
      </c>
      <c r="L19970" s="3">
        <v>79000000</v>
      </c>
      <c r="M19970" s="2" t="s">
        <v>0</v>
      </c>
      <c r="N19970" s="4" t="s">
        <v>21</v>
      </c>
    </row>
    <row r="19971" spans="1:14" x14ac:dyDescent="0.25">
      <c r="A19971" s="1" t="s">
        <v>369</v>
      </c>
      <c r="B19971" s="2" t="s">
        <v>207</v>
      </c>
      <c r="C19971" s="2" t="s">
        <v>207</v>
      </c>
      <c r="D19971" s="2" t="s">
        <v>208</v>
      </c>
      <c r="E19971" s="2" t="s">
        <v>14130</v>
      </c>
      <c r="F19971" s="2">
        <v>78111803</v>
      </c>
      <c r="G19971" s="2" t="s">
        <v>490</v>
      </c>
      <c r="H19971" s="2">
        <v>2</v>
      </c>
      <c r="I19971" s="2">
        <v>10</v>
      </c>
      <c r="J19971" s="2">
        <v>16</v>
      </c>
      <c r="K19971" s="2">
        <v>1</v>
      </c>
      <c r="L19971" s="3">
        <v>5000000</v>
      </c>
      <c r="M19971" s="2" t="s">
        <v>20</v>
      </c>
      <c r="N19971" s="4" t="s">
        <v>21</v>
      </c>
    </row>
    <row r="19972" spans="1:14" x14ac:dyDescent="0.25">
      <c r="A19972" s="1" t="s">
        <v>369</v>
      </c>
      <c r="B19972" s="2" t="s">
        <v>207</v>
      </c>
      <c r="C19972" s="2" t="s">
        <v>207</v>
      </c>
      <c r="D19972" s="2" t="s">
        <v>208</v>
      </c>
      <c r="E19972" s="2" t="s">
        <v>14131</v>
      </c>
      <c r="F19972" s="2">
        <v>78111803</v>
      </c>
      <c r="G19972" s="2" t="s">
        <v>490</v>
      </c>
      <c r="H19972" s="2">
        <v>2</v>
      </c>
      <c r="I19972" s="2">
        <v>10</v>
      </c>
      <c r="J19972" s="2">
        <v>16</v>
      </c>
      <c r="K19972" s="2">
        <v>1</v>
      </c>
      <c r="L19972" s="3">
        <v>18325000</v>
      </c>
      <c r="M19972" s="2" t="s">
        <v>20</v>
      </c>
      <c r="N19972" s="4" t="s">
        <v>21</v>
      </c>
    </row>
    <row r="19973" spans="1:14" x14ac:dyDescent="0.25">
      <c r="A19973" s="1" t="s">
        <v>369</v>
      </c>
      <c r="B19973" s="2" t="s">
        <v>278</v>
      </c>
      <c r="C19973" s="2" t="s">
        <v>3245</v>
      </c>
      <c r="D19973" s="2" t="s">
        <v>18001</v>
      </c>
      <c r="E19973" s="2" t="s">
        <v>14132</v>
      </c>
      <c r="F19973" s="2">
        <v>82131604</v>
      </c>
      <c r="G19973" s="2" t="s">
        <v>490</v>
      </c>
      <c r="H19973" s="2">
        <v>3</v>
      </c>
      <c r="I19973" s="2">
        <v>10</v>
      </c>
      <c r="J19973" s="2">
        <v>10</v>
      </c>
      <c r="K19973" s="2">
        <v>1</v>
      </c>
      <c r="L19973" s="3">
        <v>7000000</v>
      </c>
      <c r="M19973" s="2" t="s">
        <v>20</v>
      </c>
      <c r="N19973" s="4" t="s">
        <v>21</v>
      </c>
    </row>
    <row r="19974" spans="1:14" x14ac:dyDescent="0.25">
      <c r="A19974" s="1" t="s">
        <v>369</v>
      </c>
      <c r="B19974" s="2" t="s">
        <v>86</v>
      </c>
      <c r="C19974" s="2" t="s">
        <v>246</v>
      </c>
      <c r="D19974" s="2" t="s">
        <v>247</v>
      </c>
      <c r="E19974" s="2" t="s">
        <v>14133</v>
      </c>
      <c r="F19974" s="2">
        <v>24101510</v>
      </c>
      <c r="G19974" s="2" t="s">
        <v>490</v>
      </c>
      <c r="H19974" s="2">
        <v>4</v>
      </c>
      <c r="I19974" s="2">
        <v>5</v>
      </c>
      <c r="J19974" s="2">
        <v>10</v>
      </c>
      <c r="K19974" s="2">
        <v>6</v>
      </c>
      <c r="L19974" s="3">
        <v>4320000</v>
      </c>
      <c r="M19974" s="2" t="s">
        <v>0</v>
      </c>
      <c r="N19974" s="4" t="s">
        <v>21</v>
      </c>
    </row>
    <row r="19975" spans="1:14" x14ac:dyDescent="0.25">
      <c r="A19975" s="1" t="s">
        <v>369</v>
      </c>
      <c r="B19975" s="2" t="s">
        <v>151</v>
      </c>
      <c r="C19975" s="2" t="s">
        <v>226</v>
      </c>
      <c r="D19975" s="2" t="s">
        <v>227</v>
      </c>
      <c r="E19975" s="2" t="s">
        <v>14134</v>
      </c>
      <c r="F19975" s="2">
        <v>83111801</v>
      </c>
      <c r="G19975" s="2" t="s">
        <v>19</v>
      </c>
      <c r="H19975" s="2">
        <v>2</v>
      </c>
      <c r="I19975" s="2">
        <v>10</v>
      </c>
      <c r="J19975" s="2">
        <v>10</v>
      </c>
      <c r="K19975" s="2">
        <v>1</v>
      </c>
      <c r="L19975" s="3">
        <v>1652150</v>
      </c>
      <c r="M19975" s="2" t="s">
        <v>20</v>
      </c>
      <c r="N19975" s="4" t="s">
        <v>21</v>
      </c>
    </row>
    <row r="19976" spans="1:14" x14ac:dyDescent="0.25">
      <c r="A19976" s="1" t="s">
        <v>369</v>
      </c>
      <c r="B19976" s="2" t="s">
        <v>332</v>
      </c>
      <c r="C19976" s="2" t="s">
        <v>333</v>
      </c>
      <c r="D19976" s="2" t="s">
        <v>334</v>
      </c>
      <c r="E19976" s="2" t="s">
        <v>14135</v>
      </c>
      <c r="F19976" s="2">
        <v>85121502</v>
      </c>
      <c r="G19976" s="2" t="s">
        <v>490</v>
      </c>
      <c r="H19976" s="2">
        <v>2</v>
      </c>
      <c r="I19976" s="2">
        <v>8</v>
      </c>
      <c r="J19976" s="2">
        <v>10</v>
      </c>
      <c r="K19976" s="2">
        <v>1</v>
      </c>
      <c r="L19976" s="3">
        <v>6643000</v>
      </c>
      <c r="M19976" s="2" t="s">
        <v>20</v>
      </c>
      <c r="N19976" s="4" t="s">
        <v>21</v>
      </c>
    </row>
    <row r="19977" spans="1:14" x14ac:dyDescent="0.25">
      <c r="A19977" s="1" t="s">
        <v>369</v>
      </c>
      <c r="B19977" s="2" t="s">
        <v>278</v>
      </c>
      <c r="C19977" s="2" t="s">
        <v>279</v>
      </c>
      <c r="D19977" s="2" t="s">
        <v>280</v>
      </c>
      <c r="E19977" s="2" t="s">
        <v>14136</v>
      </c>
      <c r="F19977" s="2">
        <v>86141501</v>
      </c>
      <c r="G19977" s="2" t="s">
        <v>19</v>
      </c>
      <c r="H19977" s="2">
        <v>1</v>
      </c>
      <c r="I19977" s="2">
        <v>12</v>
      </c>
      <c r="J19977" s="2">
        <v>10</v>
      </c>
      <c r="K19977" s="2">
        <v>1</v>
      </c>
      <c r="L19977" s="3">
        <v>200200000</v>
      </c>
      <c r="M19977" s="2" t="s">
        <v>20</v>
      </c>
      <c r="N19977" s="4" t="s">
        <v>21</v>
      </c>
    </row>
    <row r="19978" spans="1:14" x14ac:dyDescent="0.25">
      <c r="A19978" s="1" t="s">
        <v>369</v>
      </c>
      <c r="B19978" s="2" t="s">
        <v>278</v>
      </c>
      <c r="C19978" s="2" t="s">
        <v>279</v>
      </c>
      <c r="D19978" s="2" t="s">
        <v>280</v>
      </c>
      <c r="E19978" s="2" t="s">
        <v>14137</v>
      </c>
      <c r="F19978" s="2">
        <v>81101514</v>
      </c>
      <c r="G19978" s="2" t="s">
        <v>12517</v>
      </c>
      <c r="H19978" s="2">
        <v>1</v>
      </c>
      <c r="I19978" s="2">
        <v>12</v>
      </c>
      <c r="J19978" s="2">
        <v>10</v>
      </c>
      <c r="K19978" s="2">
        <v>1</v>
      </c>
      <c r="L19978" s="3">
        <v>5117000</v>
      </c>
      <c r="M19978" s="2" t="s">
        <v>20</v>
      </c>
      <c r="N19978" s="4" t="s">
        <v>21</v>
      </c>
    </row>
    <row r="19979" spans="1:14" x14ac:dyDescent="0.25">
      <c r="A19979" s="1" t="s">
        <v>369</v>
      </c>
      <c r="B19979" s="2" t="s">
        <v>278</v>
      </c>
      <c r="C19979" s="2" t="s">
        <v>279</v>
      </c>
      <c r="D19979" s="2" t="s">
        <v>280</v>
      </c>
      <c r="E19979" s="2" t="s">
        <v>14138</v>
      </c>
      <c r="F19979" s="2">
        <v>86141501</v>
      </c>
      <c r="G19979" s="2" t="s">
        <v>19</v>
      </c>
      <c r="H19979" s="2">
        <v>1</v>
      </c>
      <c r="I19979" s="2">
        <v>12</v>
      </c>
      <c r="J19979" s="2">
        <v>10</v>
      </c>
      <c r="K19979" s="2">
        <v>1</v>
      </c>
      <c r="L19979" s="3">
        <v>21000000</v>
      </c>
      <c r="M19979" s="2" t="s">
        <v>20</v>
      </c>
      <c r="N19979" s="4" t="s">
        <v>21</v>
      </c>
    </row>
    <row r="19980" spans="1:14" x14ac:dyDescent="0.25">
      <c r="A19980" s="1" t="s">
        <v>369</v>
      </c>
      <c r="B19980" s="2" t="s">
        <v>278</v>
      </c>
      <c r="C19980" s="2" t="s">
        <v>279</v>
      </c>
      <c r="D19980" s="2" t="s">
        <v>280</v>
      </c>
      <c r="E19980" s="2" t="s">
        <v>14139</v>
      </c>
      <c r="F19980" s="2">
        <v>86141501</v>
      </c>
      <c r="G19980" s="2" t="s">
        <v>19</v>
      </c>
      <c r="H19980" s="2">
        <v>1</v>
      </c>
      <c r="I19980" s="2">
        <v>12</v>
      </c>
      <c r="J19980" s="2">
        <v>10</v>
      </c>
      <c r="K19980" s="2">
        <v>1</v>
      </c>
      <c r="L19980" s="3">
        <v>11800000</v>
      </c>
      <c r="M19980" s="2" t="s">
        <v>20</v>
      </c>
      <c r="N19980" s="4" t="s">
        <v>21</v>
      </c>
    </row>
    <row r="19981" spans="1:14" x14ac:dyDescent="0.25">
      <c r="A19981" s="1" t="s">
        <v>369</v>
      </c>
      <c r="B19981" s="2" t="s">
        <v>358</v>
      </c>
      <c r="C19981" s="2" t="s">
        <v>358</v>
      </c>
      <c r="D19981" s="2" t="s">
        <v>18072</v>
      </c>
      <c r="E19981" s="2" t="s">
        <v>14140</v>
      </c>
      <c r="F19981" s="2">
        <v>90101600</v>
      </c>
      <c r="G19981" s="2" t="s">
        <v>496</v>
      </c>
      <c r="H19981" s="2">
        <v>1</v>
      </c>
      <c r="I19981" s="2">
        <v>12</v>
      </c>
      <c r="J19981" s="2">
        <v>10</v>
      </c>
      <c r="K19981" s="2">
        <v>1</v>
      </c>
      <c r="L19981" s="3">
        <v>707307952</v>
      </c>
      <c r="M19981" s="2" t="s">
        <v>20</v>
      </c>
      <c r="N19981" s="4" t="s">
        <v>21</v>
      </c>
    </row>
    <row r="19982" spans="1:14" x14ac:dyDescent="0.25">
      <c r="A19982" s="1" t="s">
        <v>369</v>
      </c>
      <c r="B19982" s="2" t="s">
        <v>358</v>
      </c>
      <c r="C19982" s="2" t="s">
        <v>358</v>
      </c>
      <c r="D19982" s="2" t="s">
        <v>18072</v>
      </c>
      <c r="E19982" s="2" t="s">
        <v>14141</v>
      </c>
      <c r="F19982" s="2">
        <v>90101600</v>
      </c>
      <c r="G19982" s="2" t="s">
        <v>496</v>
      </c>
      <c r="H19982" s="2">
        <v>1</v>
      </c>
      <c r="I19982" s="2">
        <v>12</v>
      </c>
      <c r="J19982" s="2">
        <v>10</v>
      </c>
      <c r="K19982" s="2">
        <v>1</v>
      </c>
      <c r="L19982" s="3">
        <v>644407562</v>
      </c>
      <c r="M19982" s="2" t="s">
        <v>20</v>
      </c>
      <c r="N19982" s="4" t="s">
        <v>21</v>
      </c>
    </row>
    <row r="19983" spans="1:14" x14ac:dyDescent="0.25">
      <c r="A19983" s="1" t="s">
        <v>369</v>
      </c>
      <c r="B19983" s="2" t="s">
        <v>358</v>
      </c>
      <c r="C19983" s="2" t="s">
        <v>358</v>
      </c>
      <c r="D19983" s="2" t="s">
        <v>18072</v>
      </c>
      <c r="E19983" s="2" t="s">
        <v>14142</v>
      </c>
      <c r="F19983" s="2">
        <v>90101600</v>
      </c>
      <c r="G19983" s="2" t="s">
        <v>496</v>
      </c>
      <c r="H19983" s="2">
        <v>1</v>
      </c>
      <c r="I19983" s="2">
        <v>12</v>
      </c>
      <c r="J19983" s="2">
        <v>10</v>
      </c>
      <c r="K19983" s="2">
        <v>1</v>
      </c>
      <c r="L19983" s="3">
        <v>105565872</v>
      </c>
      <c r="M19983" s="2" t="s">
        <v>20</v>
      </c>
      <c r="N19983" s="4" t="s">
        <v>21</v>
      </c>
    </row>
    <row r="19984" spans="1:14" x14ac:dyDescent="0.25">
      <c r="A19984" s="1" t="s">
        <v>369</v>
      </c>
      <c r="B19984" s="2" t="s">
        <v>38</v>
      </c>
      <c r="C19984" s="2" t="s">
        <v>926</v>
      </c>
      <c r="D19984" s="2" t="s">
        <v>17912</v>
      </c>
      <c r="E19984" s="2" t="s">
        <v>5874</v>
      </c>
      <c r="F19984" s="2">
        <v>31162506</v>
      </c>
      <c r="G19984" s="2" t="s">
        <v>490</v>
      </c>
      <c r="H19984" s="2">
        <v>3</v>
      </c>
      <c r="I19984" s="2">
        <v>4</v>
      </c>
      <c r="J19984" s="2">
        <v>10</v>
      </c>
      <c r="K19984" s="2">
        <v>15</v>
      </c>
      <c r="L19984" s="3">
        <v>2998500</v>
      </c>
      <c r="M19984" s="2" t="s">
        <v>0</v>
      </c>
      <c r="N19984" s="4" t="s">
        <v>21</v>
      </c>
    </row>
    <row r="19985" spans="1:14" x14ac:dyDescent="0.25">
      <c r="A19985" s="1" t="s">
        <v>369</v>
      </c>
      <c r="B19985" s="2" t="s">
        <v>358</v>
      </c>
      <c r="C19985" s="2" t="s">
        <v>358</v>
      </c>
      <c r="D19985" s="2" t="s">
        <v>18072</v>
      </c>
      <c r="E19985" s="2" t="s">
        <v>14143</v>
      </c>
      <c r="F19985" s="2">
        <v>90101600</v>
      </c>
      <c r="G19985" s="2" t="s">
        <v>511</v>
      </c>
      <c r="H19985" s="2">
        <v>4</v>
      </c>
      <c r="I19985" s="2">
        <v>5</v>
      </c>
      <c r="J19985" s="2">
        <v>10</v>
      </c>
      <c r="K19985" s="2">
        <v>1</v>
      </c>
      <c r="L19985" s="3">
        <v>82880818</v>
      </c>
      <c r="M19985" s="2" t="s">
        <v>20</v>
      </c>
      <c r="N19985" s="4" t="s">
        <v>21</v>
      </c>
    </row>
    <row r="19986" spans="1:14" x14ac:dyDescent="0.25">
      <c r="A19986" s="1" t="s">
        <v>369</v>
      </c>
      <c r="B19986" s="2" t="s">
        <v>63</v>
      </c>
      <c r="C19986" s="2" t="s">
        <v>64</v>
      </c>
      <c r="D19986" s="2" t="s">
        <v>65</v>
      </c>
      <c r="E19986" s="2" t="s">
        <v>402</v>
      </c>
      <c r="F19986" s="2">
        <v>44122000</v>
      </c>
      <c r="G19986" s="2" t="s">
        <v>490</v>
      </c>
      <c r="H19986" s="2">
        <v>4</v>
      </c>
      <c r="I19986" s="2">
        <v>5</v>
      </c>
      <c r="J19986" s="2">
        <v>10</v>
      </c>
      <c r="K19986" s="2">
        <v>18</v>
      </c>
      <c r="L19986" s="3">
        <v>83405.52</v>
      </c>
      <c r="M19986" s="2" t="s">
        <v>0</v>
      </c>
      <c r="N19986" s="4" t="s">
        <v>21</v>
      </c>
    </row>
    <row r="19987" spans="1:14" x14ac:dyDescent="0.25">
      <c r="A19987" s="1" t="s">
        <v>369</v>
      </c>
      <c r="B19987" s="2" t="s">
        <v>408</v>
      </c>
      <c r="C19987" s="2" t="s">
        <v>411</v>
      </c>
      <c r="D19987" s="2" t="s">
        <v>17859</v>
      </c>
      <c r="E19987" s="2" t="s">
        <v>14144</v>
      </c>
      <c r="F19987" s="2">
        <v>51101800</v>
      </c>
      <c r="G19987" s="2" t="s">
        <v>490</v>
      </c>
      <c r="H19987" s="2">
        <v>2</v>
      </c>
      <c r="I19987" s="2">
        <v>10</v>
      </c>
      <c r="J19987" s="2">
        <v>10</v>
      </c>
      <c r="K19987" s="2">
        <v>3</v>
      </c>
      <c r="L19987" s="3">
        <v>189000</v>
      </c>
      <c r="M19987" s="2" t="s">
        <v>0</v>
      </c>
      <c r="N19987" s="4" t="s">
        <v>21</v>
      </c>
    </row>
    <row r="19988" spans="1:14" x14ac:dyDescent="0.25">
      <c r="A19988" s="1" t="s">
        <v>369</v>
      </c>
      <c r="B19988" s="2" t="s">
        <v>408</v>
      </c>
      <c r="C19988" s="2" t="s">
        <v>411</v>
      </c>
      <c r="D19988" s="2" t="s">
        <v>17859</v>
      </c>
      <c r="E19988" s="2" t="s">
        <v>14145</v>
      </c>
      <c r="F19988" s="2">
        <v>51101800</v>
      </c>
      <c r="G19988" s="2" t="s">
        <v>490</v>
      </c>
      <c r="H19988" s="2">
        <v>2</v>
      </c>
      <c r="I19988" s="2">
        <v>10</v>
      </c>
      <c r="J19988" s="2">
        <v>10</v>
      </c>
      <c r="K19988" s="2">
        <v>100</v>
      </c>
      <c r="L19988" s="3">
        <v>1500000</v>
      </c>
      <c r="M19988" s="2" t="s">
        <v>0</v>
      </c>
      <c r="N19988" s="4" t="s">
        <v>21</v>
      </c>
    </row>
    <row r="19989" spans="1:14" x14ac:dyDescent="0.25">
      <c r="A19989" s="1" t="s">
        <v>369</v>
      </c>
      <c r="B19989" s="2" t="s">
        <v>103</v>
      </c>
      <c r="C19989" s="2" t="s">
        <v>3214</v>
      </c>
      <c r="D19989" s="2" t="s">
        <v>18000</v>
      </c>
      <c r="E19989" s="2" t="s">
        <v>14146</v>
      </c>
      <c r="F19989" s="2">
        <v>49181607</v>
      </c>
      <c r="G19989" s="2" t="s">
        <v>490</v>
      </c>
      <c r="H19989" s="2">
        <v>3</v>
      </c>
      <c r="I19989" s="2">
        <v>3</v>
      </c>
      <c r="J19989" s="2">
        <v>10</v>
      </c>
      <c r="K19989" s="2">
        <v>250</v>
      </c>
      <c r="L19989" s="3">
        <v>153750</v>
      </c>
      <c r="M19989" s="2" t="s">
        <v>0</v>
      </c>
      <c r="N19989" s="4" t="s">
        <v>21</v>
      </c>
    </row>
    <row r="19990" spans="1:14" x14ac:dyDescent="0.25">
      <c r="A19990" s="1" t="s">
        <v>369</v>
      </c>
      <c r="B19990" s="2" t="s">
        <v>103</v>
      </c>
      <c r="C19990" s="2" t="s">
        <v>3214</v>
      </c>
      <c r="D19990" s="2" t="s">
        <v>18000</v>
      </c>
      <c r="E19990" s="2" t="s">
        <v>14147</v>
      </c>
      <c r="F19990" s="2">
        <v>49181607</v>
      </c>
      <c r="G19990" s="2" t="s">
        <v>490</v>
      </c>
      <c r="H19990" s="2">
        <v>3</v>
      </c>
      <c r="I19990" s="2">
        <v>3</v>
      </c>
      <c r="J19990" s="2">
        <v>10</v>
      </c>
      <c r="K19990" s="2">
        <v>664</v>
      </c>
      <c r="L19990" s="3">
        <v>418320</v>
      </c>
      <c r="M19990" s="2" t="s">
        <v>0</v>
      </c>
      <c r="N19990" s="4" t="s">
        <v>21</v>
      </c>
    </row>
    <row r="19991" spans="1:14" x14ac:dyDescent="0.25">
      <c r="A19991" s="1" t="s">
        <v>369</v>
      </c>
      <c r="B19991" s="2" t="s">
        <v>103</v>
      </c>
      <c r="C19991" s="2" t="s">
        <v>3214</v>
      </c>
      <c r="D19991" s="2" t="s">
        <v>18000</v>
      </c>
      <c r="E19991" s="2" t="s">
        <v>14148</v>
      </c>
      <c r="F19991" s="2">
        <v>31151404</v>
      </c>
      <c r="G19991" s="2" t="s">
        <v>490</v>
      </c>
      <c r="H19991" s="2">
        <v>3</v>
      </c>
      <c r="I19991" s="2">
        <v>3</v>
      </c>
      <c r="J19991" s="2">
        <v>10</v>
      </c>
      <c r="K19991" s="2">
        <v>160</v>
      </c>
      <c r="L19991" s="3">
        <v>2880000</v>
      </c>
      <c r="M19991" s="2" t="s">
        <v>0</v>
      </c>
      <c r="N19991" s="4" t="s">
        <v>21</v>
      </c>
    </row>
    <row r="19992" spans="1:14" x14ac:dyDescent="0.25">
      <c r="A19992" s="1" t="s">
        <v>369</v>
      </c>
      <c r="B19992" s="2" t="s">
        <v>103</v>
      </c>
      <c r="C19992" s="2" t="s">
        <v>3214</v>
      </c>
      <c r="D19992" s="2" t="s">
        <v>18000</v>
      </c>
      <c r="E19992" s="2" t="s">
        <v>14149</v>
      </c>
      <c r="F19992" s="2">
        <v>49161604</v>
      </c>
      <c r="G19992" s="2" t="s">
        <v>490</v>
      </c>
      <c r="H19992" s="2">
        <v>3</v>
      </c>
      <c r="I19992" s="2">
        <v>3</v>
      </c>
      <c r="J19992" s="2">
        <v>10</v>
      </c>
      <c r="K19992" s="2">
        <v>250</v>
      </c>
      <c r="L19992" s="3">
        <v>375000</v>
      </c>
      <c r="M19992" s="2" t="s">
        <v>0</v>
      </c>
      <c r="N19992" s="4" t="s">
        <v>21</v>
      </c>
    </row>
    <row r="19993" spans="1:14" x14ac:dyDescent="0.25">
      <c r="A19993" s="1" t="s">
        <v>369</v>
      </c>
      <c r="B19993" s="2" t="s">
        <v>103</v>
      </c>
      <c r="C19993" s="2" t="s">
        <v>3214</v>
      </c>
      <c r="D19993" s="2" t="s">
        <v>18000</v>
      </c>
      <c r="E19993" s="2" t="s">
        <v>14150</v>
      </c>
      <c r="F19993" s="2">
        <v>49161604</v>
      </c>
      <c r="G19993" s="2" t="s">
        <v>490</v>
      </c>
      <c r="H19993" s="2">
        <v>3</v>
      </c>
      <c r="I19993" s="2">
        <v>3</v>
      </c>
      <c r="J19993" s="2">
        <v>10</v>
      </c>
      <c r="K19993" s="2">
        <v>100</v>
      </c>
      <c r="L19993" s="3">
        <v>300000</v>
      </c>
      <c r="M19993" s="2" t="s">
        <v>0</v>
      </c>
      <c r="N19993" s="4" t="s">
        <v>21</v>
      </c>
    </row>
    <row r="19994" spans="1:14" x14ac:dyDescent="0.25">
      <c r="A19994" s="1" t="s">
        <v>369</v>
      </c>
      <c r="B19994" s="2" t="s">
        <v>103</v>
      </c>
      <c r="C19994" s="2" t="s">
        <v>3214</v>
      </c>
      <c r="D19994" s="2" t="s">
        <v>18000</v>
      </c>
      <c r="E19994" s="2" t="s">
        <v>14151</v>
      </c>
      <c r="F19994" s="2">
        <v>24111802</v>
      </c>
      <c r="G19994" s="2" t="s">
        <v>490</v>
      </c>
      <c r="H19994" s="2">
        <v>3</v>
      </c>
      <c r="I19994" s="2">
        <v>3</v>
      </c>
      <c r="J19994" s="2">
        <v>10</v>
      </c>
      <c r="K19994" s="2">
        <v>1</v>
      </c>
      <c r="L19994" s="3">
        <v>1050000</v>
      </c>
      <c r="M19994" s="2" t="s">
        <v>0</v>
      </c>
      <c r="N19994" s="4" t="s">
        <v>21</v>
      </c>
    </row>
    <row r="19995" spans="1:14" x14ac:dyDescent="0.25">
      <c r="A19995" s="1" t="s">
        <v>369</v>
      </c>
      <c r="B19995" s="2" t="s">
        <v>103</v>
      </c>
      <c r="C19995" s="2" t="s">
        <v>3214</v>
      </c>
      <c r="D19995" s="2" t="s">
        <v>18000</v>
      </c>
      <c r="E19995" s="2" t="s">
        <v>14152</v>
      </c>
      <c r="F19995" s="2">
        <v>23153026</v>
      </c>
      <c r="G19995" s="2" t="s">
        <v>490</v>
      </c>
      <c r="H19995" s="2">
        <v>3</v>
      </c>
      <c r="I19995" s="2">
        <v>3</v>
      </c>
      <c r="J19995" s="2">
        <v>10</v>
      </c>
      <c r="K19995" s="2">
        <v>1</v>
      </c>
      <c r="L19995" s="3">
        <v>365000</v>
      </c>
      <c r="M19995" s="2" t="s">
        <v>0</v>
      </c>
      <c r="N19995" s="4" t="s">
        <v>21</v>
      </c>
    </row>
    <row r="19996" spans="1:14" x14ac:dyDescent="0.25">
      <c r="A19996" s="1" t="s">
        <v>369</v>
      </c>
      <c r="B19996" s="2" t="s">
        <v>103</v>
      </c>
      <c r="C19996" s="2" t="s">
        <v>5811</v>
      </c>
      <c r="D19996" s="2" t="s">
        <v>18012</v>
      </c>
      <c r="E19996" s="2" t="s">
        <v>14153</v>
      </c>
      <c r="F19996" s="2">
        <v>60131509</v>
      </c>
      <c r="G19996" s="2" t="s">
        <v>490</v>
      </c>
      <c r="H19996" s="2">
        <v>3</v>
      </c>
      <c r="I19996" s="2">
        <v>4</v>
      </c>
      <c r="J19996" s="2">
        <v>10</v>
      </c>
      <c r="K19996" s="2">
        <v>1</v>
      </c>
      <c r="L19996" s="3">
        <v>2192781</v>
      </c>
      <c r="M19996" s="2" t="s">
        <v>0</v>
      </c>
      <c r="N19996" s="4" t="s">
        <v>21</v>
      </c>
    </row>
    <row r="19997" spans="1:14" x14ac:dyDescent="0.25">
      <c r="A19997" s="1" t="s">
        <v>369</v>
      </c>
      <c r="B19997" s="2" t="s">
        <v>103</v>
      </c>
      <c r="C19997" s="2" t="s">
        <v>5811</v>
      </c>
      <c r="D19997" s="2" t="s">
        <v>18012</v>
      </c>
      <c r="E19997" s="2" t="s">
        <v>14154</v>
      </c>
      <c r="F19997" s="2">
        <v>60131509</v>
      </c>
      <c r="G19997" s="2" t="s">
        <v>490</v>
      </c>
      <c r="H19997" s="2">
        <v>3</v>
      </c>
      <c r="I19997" s="2">
        <v>4</v>
      </c>
      <c r="J19997" s="2">
        <v>10</v>
      </c>
      <c r="K19997" s="2">
        <v>1</v>
      </c>
      <c r="L19997" s="3">
        <v>808779</v>
      </c>
      <c r="M19997" s="2" t="s">
        <v>0</v>
      </c>
      <c r="N19997" s="4" t="s">
        <v>21</v>
      </c>
    </row>
    <row r="19998" spans="1:14" x14ac:dyDescent="0.25">
      <c r="A19998" s="1" t="s">
        <v>369</v>
      </c>
      <c r="B19998" s="2" t="s">
        <v>103</v>
      </c>
      <c r="C19998" s="2" t="s">
        <v>5811</v>
      </c>
      <c r="D19998" s="2" t="s">
        <v>18012</v>
      </c>
      <c r="E19998" s="2" t="s">
        <v>14155</v>
      </c>
      <c r="F19998" s="2">
        <v>60131509</v>
      </c>
      <c r="G19998" s="2" t="s">
        <v>490</v>
      </c>
      <c r="H19998" s="2">
        <v>3</v>
      </c>
      <c r="I19998" s="2">
        <v>4</v>
      </c>
      <c r="J19998" s="2">
        <v>10</v>
      </c>
      <c r="K19998" s="2">
        <v>1</v>
      </c>
      <c r="L19998" s="3">
        <v>1097450</v>
      </c>
      <c r="M19998" s="2" t="s">
        <v>0</v>
      </c>
      <c r="N19998" s="4" t="s">
        <v>21</v>
      </c>
    </row>
    <row r="19999" spans="1:14" x14ac:dyDescent="0.25">
      <c r="A19999" s="1" t="s">
        <v>369</v>
      </c>
      <c r="B19999" s="2" t="s">
        <v>162</v>
      </c>
      <c r="C19999" s="2" t="s">
        <v>567</v>
      </c>
      <c r="D19999" s="2" t="s">
        <v>17885</v>
      </c>
      <c r="E19999" s="2" t="s">
        <v>13831</v>
      </c>
      <c r="F19999" s="2">
        <v>56101516</v>
      </c>
      <c r="G19999" s="2" t="s">
        <v>490</v>
      </c>
      <c r="H19999" s="2">
        <v>7</v>
      </c>
      <c r="I19999" s="2">
        <v>2</v>
      </c>
      <c r="J19999" s="2">
        <v>16</v>
      </c>
      <c r="K19999" s="2">
        <v>1</v>
      </c>
      <c r="L19999" s="3">
        <v>10795109.5</v>
      </c>
      <c r="M19999" s="2" t="s">
        <v>20</v>
      </c>
      <c r="N19999" s="4" t="s">
        <v>21</v>
      </c>
    </row>
    <row r="20000" spans="1:14" x14ac:dyDescent="0.25">
      <c r="A20000" s="1" t="s">
        <v>369</v>
      </c>
      <c r="B20000" s="2" t="s">
        <v>122</v>
      </c>
      <c r="C20000" s="2" t="s">
        <v>257</v>
      </c>
      <c r="D20000" s="2" t="s">
        <v>258</v>
      </c>
      <c r="E20000" s="2" t="s">
        <v>14156</v>
      </c>
      <c r="F20000" s="2">
        <v>43201803</v>
      </c>
      <c r="G20000" s="2" t="s">
        <v>490</v>
      </c>
      <c r="H20000" s="2">
        <v>7</v>
      </c>
      <c r="I20000" s="2">
        <v>2</v>
      </c>
      <c r="J20000" s="2">
        <v>10</v>
      </c>
      <c r="K20000" s="2">
        <v>119</v>
      </c>
      <c r="L20000" s="3">
        <v>10762479</v>
      </c>
      <c r="M20000" s="2" t="s">
        <v>0</v>
      </c>
      <c r="N20000" s="4" t="s">
        <v>21</v>
      </c>
    </row>
    <row r="20001" spans="1:14" x14ac:dyDescent="0.25">
      <c r="A20001" s="1" t="s">
        <v>369</v>
      </c>
      <c r="B20001" s="2" t="s">
        <v>122</v>
      </c>
      <c r="C20001" s="2" t="s">
        <v>257</v>
      </c>
      <c r="D20001" s="2" t="s">
        <v>258</v>
      </c>
      <c r="E20001" s="2" t="s">
        <v>14157</v>
      </c>
      <c r="F20001" s="2">
        <v>43201803</v>
      </c>
      <c r="G20001" s="2" t="s">
        <v>490</v>
      </c>
      <c r="H20001" s="2">
        <v>7</v>
      </c>
      <c r="I20001" s="2">
        <v>2</v>
      </c>
      <c r="J20001" s="2">
        <v>10</v>
      </c>
      <c r="K20001" s="2">
        <v>22</v>
      </c>
      <c r="L20001" s="3">
        <v>3364878</v>
      </c>
      <c r="M20001" s="2" t="s">
        <v>0</v>
      </c>
      <c r="N20001" s="4" t="s">
        <v>21</v>
      </c>
    </row>
    <row r="20002" spans="1:14" x14ac:dyDescent="0.25">
      <c r="A20002" s="1" t="s">
        <v>369</v>
      </c>
      <c r="B20002" s="2" t="s">
        <v>122</v>
      </c>
      <c r="C20002" s="2" t="s">
        <v>257</v>
      </c>
      <c r="D20002" s="2" t="s">
        <v>258</v>
      </c>
      <c r="E20002" s="2" t="s">
        <v>14156</v>
      </c>
      <c r="F20002" s="2">
        <v>43201803</v>
      </c>
      <c r="G20002" s="2" t="s">
        <v>490</v>
      </c>
      <c r="H20002" s="2">
        <v>7</v>
      </c>
      <c r="I20002" s="2">
        <v>2</v>
      </c>
      <c r="J20002" s="2">
        <v>16</v>
      </c>
      <c r="K20002" s="2">
        <v>47</v>
      </c>
      <c r="L20002" s="3">
        <v>4250727</v>
      </c>
      <c r="M20002" s="2" t="s">
        <v>0</v>
      </c>
      <c r="N20002" s="4" t="s">
        <v>21</v>
      </c>
    </row>
    <row r="20003" spans="1:14" x14ac:dyDescent="0.25">
      <c r="A20003" s="1" t="s">
        <v>369</v>
      </c>
      <c r="B20003" s="2" t="s">
        <v>122</v>
      </c>
      <c r="C20003" s="2" t="s">
        <v>257</v>
      </c>
      <c r="D20003" s="2" t="s">
        <v>258</v>
      </c>
      <c r="E20003" s="2" t="s">
        <v>14157</v>
      </c>
      <c r="F20003" s="2">
        <v>43201803</v>
      </c>
      <c r="G20003" s="2" t="s">
        <v>490</v>
      </c>
      <c r="H20003" s="2">
        <v>7</v>
      </c>
      <c r="I20003" s="2">
        <v>2</v>
      </c>
      <c r="J20003" s="2">
        <v>16</v>
      </c>
      <c r="K20003" s="2">
        <v>3</v>
      </c>
      <c r="L20003" s="3">
        <v>458847</v>
      </c>
      <c r="M20003" s="2" t="s">
        <v>0</v>
      </c>
      <c r="N20003" s="4" t="s">
        <v>21</v>
      </c>
    </row>
    <row r="20004" spans="1:14" x14ac:dyDescent="0.25">
      <c r="A20004" s="1" t="s">
        <v>369</v>
      </c>
      <c r="B20004" s="2" t="s">
        <v>3145</v>
      </c>
      <c r="C20004" s="2" t="s">
        <v>3145</v>
      </c>
      <c r="D20004" s="2" t="s">
        <v>17994</v>
      </c>
      <c r="E20004" s="2" t="s">
        <v>11311</v>
      </c>
      <c r="F20004" s="2">
        <v>93151610</v>
      </c>
      <c r="G20004" s="2" t="s">
        <v>19</v>
      </c>
      <c r="H20004" s="2">
        <v>6</v>
      </c>
      <c r="I20004" s="2">
        <v>1</v>
      </c>
      <c r="J20004" s="2">
        <v>10</v>
      </c>
      <c r="K20004" s="2">
        <v>1</v>
      </c>
      <c r="L20004" s="3">
        <v>1231800</v>
      </c>
      <c r="M20004" s="2" t="s">
        <v>20</v>
      </c>
      <c r="N20004" s="4" t="s">
        <v>21</v>
      </c>
    </row>
    <row r="20005" spans="1:14" x14ac:dyDescent="0.25">
      <c r="A20005" s="1" t="s">
        <v>369</v>
      </c>
      <c r="B20005" s="2" t="s">
        <v>3132</v>
      </c>
      <c r="C20005" s="2" t="s">
        <v>3132</v>
      </c>
      <c r="D20005" s="2" t="s">
        <v>17992</v>
      </c>
      <c r="E20005" s="2" t="s">
        <v>7456</v>
      </c>
      <c r="F20005" s="2">
        <v>93151610</v>
      </c>
      <c r="G20005" s="2" t="s">
        <v>19</v>
      </c>
      <c r="H20005" s="2">
        <v>6</v>
      </c>
      <c r="I20005" s="2">
        <v>1</v>
      </c>
      <c r="J20005" s="2">
        <v>10</v>
      </c>
      <c r="K20005" s="2">
        <v>1</v>
      </c>
      <c r="L20005" s="3">
        <v>117019845</v>
      </c>
      <c r="M20005" s="2" t="s">
        <v>20</v>
      </c>
      <c r="N20005" s="4" t="s">
        <v>21</v>
      </c>
    </row>
    <row r="20006" spans="1:14" x14ac:dyDescent="0.25">
      <c r="A20006" s="1" t="s">
        <v>369</v>
      </c>
      <c r="B20006" s="2" t="s">
        <v>358</v>
      </c>
      <c r="C20006" s="2" t="s">
        <v>358</v>
      </c>
      <c r="D20006" s="2" t="s">
        <v>18072</v>
      </c>
      <c r="E20006" s="2" t="s">
        <v>14158</v>
      </c>
      <c r="F20006" s="2">
        <v>90101600</v>
      </c>
      <c r="G20006" s="2" t="s">
        <v>511</v>
      </c>
      <c r="H20006" s="2">
        <v>4</v>
      </c>
      <c r="I20006" s="2">
        <v>5</v>
      </c>
      <c r="J20006" s="2">
        <v>10</v>
      </c>
      <c r="K20006" s="2">
        <v>1</v>
      </c>
      <c r="L20006" s="3">
        <v>26104178</v>
      </c>
      <c r="M20006" s="2" t="s">
        <v>20</v>
      </c>
      <c r="N20006" s="4" t="s">
        <v>21</v>
      </c>
    </row>
    <row r="20007" spans="1:14" x14ac:dyDescent="0.25">
      <c r="A20007" s="1" t="s">
        <v>369</v>
      </c>
      <c r="B20007" s="2" t="s">
        <v>467</v>
      </c>
      <c r="C20007" s="2" t="s">
        <v>467</v>
      </c>
      <c r="D20007" s="2" t="s">
        <v>17873</v>
      </c>
      <c r="E20007" s="2" t="s">
        <v>14159</v>
      </c>
      <c r="F20007" s="2">
        <v>93151610</v>
      </c>
      <c r="G20007" s="2" t="s">
        <v>19</v>
      </c>
      <c r="H20007" s="2">
        <v>6</v>
      </c>
      <c r="I20007" s="2">
        <v>1</v>
      </c>
      <c r="J20007" s="2">
        <v>10</v>
      </c>
      <c r="K20007" s="2">
        <v>1</v>
      </c>
      <c r="L20007" s="3">
        <v>127800</v>
      </c>
      <c r="M20007" s="2" t="s">
        <v>20</v>
      </c>
      <c r="N20007" s="4" t="s">
        <v>21</v>
      </c>
    </row>
    <row r="20008" spans="1:14" x14ac:dyDescent="0.25">
      <c r="A20008" s="1" t="s">
        <v>369</v>
      </c>
      <c r="B20008" s="2" t="s">
        <v>467</v>
      </c>
      <c r="C20008" s="2" t="s">
        <v>467</v>
      </c>
      <c r="D20008" s="2" t="s">
        <v>17873</v>
      </c>
      <c r="E20008" s="2" t="s">
        <v>14160</v>
      </c>
      <c r="F20008" s="2">
        <v>93151610</v>
      </c>
      <c r="G20008" s="2" t="s">
        <v>19</v>
      </c>
      <c r="H20008" s="2">
        <v>6</v>
      </c>
      <c r="I20008" s="2">
        <v>1</v>
      </c>
      <c r="J20008" s="2">
        <v>10</v>
      </c>
      <c r="K20008" s="2">
        <v>1</v>
      </c>
      <c r="L20008" s="3">
        <v>29000</v>
      </c>
      <c r="M20008" s="2" t="s">
        <v>20</v>
      </c>
      <c r="N20008" s="4" t="s">
        <v>21</v>
      </c>
    </row>
    <row r="20009" spans="1:14" x14ac:dyDescent="0.25">
      <c r="A20009" s="1" t="s">
        <v>369</v>
      </c>
      <c r="B20009" s="2" t="s">
        <v>467</v>
      </c>
      <c r="C20009" s="2" t="s">
        <v>467</v>
      </c>
      <c r="D20009" s="2" t="s">
        <v>17873</v>
      </c>
      <c r="E20009" s="2" t="s">
        <v>14161</v>
      </c>
      <c r="F20009" s="2">
        <v>93151610</v>
      </c>
      <c r="G20009" s="2" t="s">
        <v>19</v>
      </c>
      <c r="H20009" s="2">
        <v>6</v>
      </c>
      <c r="I20009" s="2">
        <v>1</v>
      </c>
      <c r="J20009" s="2">
        <v>10</v>
      </c>
      <c r="K20009" s="2">
        <v>1</v>
      </c>
      <c r="L20009" s="3">
        <v>39000</v>
      </c>
      <c r="M20009" s="2" t="s">
        <v>20</v>
      </c>
      <c r="N20009" s="4" t="s">
        <v>21</v>
      </c>
    </row>
    <row r="20010" spans="1:14" x14ac:dyDescent="0.25">
      <c r="A20010" s="1" t="s">
        <v>369</v>
      </c>
      <c r="B20010" s="2" t="s">
        <v>467</v>
      </c>
      <c r="C20010" s="2" t="s">
        <v>467</v>
      </c>
      <c r="D20010" s="2" t="s">
        <v>17873</v>
      </c>
      <c r="E20010" s="2" t="s">
        <v>14162</v>
      </c>
      <c r="F20010" s="2">
        <v>93151610</v>
      </c>
      <c r="G20010" s="2" t="s">
        <v>19</v>
      </c>
      <c r="H20010" s="2">
        <v>6</v>
      </c>
      <c r="I20010" s="2">
        <v>1</v>
      </c>
      <c r="J20010" s="2">
        <v>10</v>
      </c>
      <c r="K20010" s="2">
        <v>1</v>
      </c>
      <c r="L20010" s="3">
        <v>39000</v>
      </c>
      <c r="M20010" s="2" t="s">
        <v>20</v>
      </c>
      <c r="N20010" s="4" t="s">
        <v>21</v>
      </c>
    </row>
    <row r="20011" spans="1:14" x14ac:dyDescent="0.25">
      <c r="A20011" s="1" t="s">
        <v>369</v>
      </c>
      <c r="B20011" s="2" t="s">
        <v>467</v>
      </c>
      <c r="C20011" s="2" t="s">
        <v>467</v>
      </c>
      <c r="D20011" s="2" t="s">
        <v>17873</v>
      </c>
      <c r="E20011" s="2" t="s">
        <v>14163</v>
      </c>
      <c r="F20011" s="2">
        <v>93151610</v>
      </c>
      <c r="G20011" s="2" t="s">
        <v>19</v>
      </c>
      <c r="H20011" s="2">
        <v>6</v>
      </c>
      <c r="I20011" s="2">
        <v>1</v>
      </c>
      <c r="J20011" s="2">
        <v>10</v>
      </c>
      <c r="K20011" s="2">
        <v>1</v>
      </c>
      <c r="L20011" s="3">
        <v>39000</v>
      </c>
      <c r="M20011" s="2" t="s">
        <v>20</v>
      </c>
      <c r="N20011" s="4" t="s">
        <v>21</v>
      </c>
    </row>
    <row r="20012" spans="1:14" x14ac:dyDescent="0.25">
      <c r="A20012" s="1" t="s">
        <v>369</v>
      </c>
      <c r="B20012" s="2" t="s">
        <v>408</v>
      </c>
      <c r="C20012" s="2" t="s">
        <v>1186</v>
      </c>
      <c r="D20012" s="2" t="s">
        <v>17937</v>
      </c>
      <c r="E20012" s="2" t="s">
        <v>5947</v>
      </c>
      <c r="F20012" s="2">
        <v>47131800</v>
      </c>
      <c r="G20012" s="2" t="s">
        <v>490</v>
      </c>
      <c r="H20012" s="2">
        <v>3</v>
      </c>
      <c r="I20012" s="2">
        <v>4</v>
      </c>
      <c r="J20012" s="2">
        <v>10</v>
      </c>
      <c r="K20012" s="2">
        <v>58</v>
      </c>
      <c r="L20012" s="3">
        <v>377665.26</v>
      </c>
      <c r="M20012" s="2" t="s">
        <v>0</v>
      </c>
      <c r="N20012" s="4" t="s">
        <v>21</v>
      </c>
    </row>
    <row r="20013" spans="1:14" x14ac:dyDescent="0.25">
      <c r="A20013" s="1" t="s">
        <v>369</v>
      </c>
      <c r="B20013" s="2" t="s">
        <v>86</v>
      </c>
      <c r="C20013" s="2" t="s">
        <v>246</v>
      </c>
      <c r="D20013" s="2" t="s">
        <v>247</v>
      </c>
      <c r="E20013" s="2" t="s">
        <v>11204</v>
      </c>
      <c r="F20013" s="2">
        <v>52152000</v>
      </c>
      <c r="G20013" s="2" t="s">
        <v>490</v>
      </c>
      <c r="H20013" s="2">
        <v>9</v>
      </c>
      <c r="I20013" s="2">
        <v>2</v>
      </c>
      <c r="J20013" s="2">
        <v>10</v>
      </c>
      <c r="K20013" s="2">
        <v>3</v>
      </c>
      <c r="L20013" s="3">
        <v>227469</v>
      </c>
      <c r="M20013" s="2" t="s">
        <v>0</v>
      </c>
      <c r="N20013" s="4" t="s">
        <v>21</v>
      </c>
    </row>
    <row r="20014" spans="1:14" x14ac:dyDescent="0.25">
      <c r="A20014" s="1" t="s">
        <v>369</v>
      </c>
      <c r="B20014" s="2" t="s">
        <v>86</v>
      </c>
      <c r="C20014" s="2" t="s">
        <v>93</v>
      </c>
      <c r="D20014" s="2" t="s">
        <v>94</v>
      </c>
      <c r="E20014" s="2" t="s">
        <v>14164</v>
      </c>
      <c r="F20014" s="2">
        <v>47121804</v>
      </c>
      <c r="G20014" s="2" t="s">
        <v>490</v>
      </c>
      <c r="H20014" s="2">
        <v>9</v>
      </c>
      <c r="I20014" s="2">
        <v>2</v>
      </c>
      <c r="J20014" s="2">
        <v>10</v>
      </c>
      <c r="K20014" s="2">
        <v>3</v>
      </c>
      <c r="L20014" s="3">
        <v>141642</v>
      </c>
      <c r="M20014" s="2" t="s">
        <v>0</v>
      </c>
      <c r="N20014" s="4" t="s">
        <v>21</v>
      </c>
    </row>
    <row r="20015" spans="1:14" x14ac:dyDescent="0.25">
      <c r="A20015" s="1" t="s">
        <v>369</v>
      </c>
      <c r="B20015" s="2" t="s">
        <v>86</v>
      </c>
      <c r="C20015" s="2" t="s">
        <v>93</v>
      </c>
      <c r="D20015" s="2" t="s">
        <v>94</v>
      </c>
      <c r="E20015" s="2" t="s">
        <v>11265</v>
      </c>
      <c r="F20015" s="2">
        <v>48101915</v>
      </c>
      <c r="G20015" s="2" t="s">
        <v>490</v>
      </c>
      <c r="H20015" s="2">
        <v>9</v>
      </c>
      <c r="I20015" s="2">
        <v>2</v>
      </c>
      <c r="J20015" s="2">
        <v>10</v>
      </c>
      <c r="K20015" s="2">
        <v>100</v>
      </c>
      <c r="L20015" s="3">
        <v>1367400</v>
      </c>
      <c r="M20015" s="2" t="s">
        <v>0</v>
      </c>
      <c r="N20015" s="4" t="s">
        <v>21</v>
      </c>
    </row>
    <row r="20016" spans="1:14" x14ac:dyDescent="0.25">
      <c r="A20016" s="1" t="s">
        <v>369</v>
      </c>
      <c r="B20016" s="2" t="s">
        <v>86</v>
      </c>
      <c r="C20016" s="2" t="s">
        <v>93</v>
      </c>
      <c r="D20016" s="2" t="s">
        <v>94</v>
      </c>
      <c r="E20016" s="2" t="s">
        <v>12388</v>
      </c>
      <c r="F20016" s="2">
        <v>52151606</v>
      </c>
      <c r="G20016" s="2" t="s">
        <v>490</v>
      </c>
      <c r="H20016" s="2">
        <v>9</v>
      </c>
      <c r="I20016" s="2">
        <v>2</v>
      </c>
      <c r="J20016" s="2">
        <v>10</v>
      </c>
      <c r="K20016" s="2">
        <v>3</v>
      </c>
      <c r="L20016" s="3">
        <v>142158</v>
      </c>
      <c r="M20016" s="2" t="s">
        <v>0</v>
      </c>
      <c r="N20016" s="4" t="s">
        <v>21</v>
      </c>
    </row>
    <row r="20017" spans="1:14" x14ac:dyDescent="0.25">
      <c r="A20017" s="1" t="s">
        <v>369</v>
      </c>
      <c r="B20017" s="2" t="s">
        <v>1851</v>
      </c>
      <c r="C20017" s="2" t="s">
        <v>1852</v>
      </c>
      <c r="D20017" s="2" t="s">
        <v>17941</v>
      </c>
      <c r="E20017" s="2" t="s">
        <v>14165</v>
      </c>
      <c r="F20017" s="2">
        <v>56141602</v>
      </c>
      <c r="G20017" s="2" t="s">
        <v>490</v>
      </c>
      <c r="H20017" s="2">
        <v>9</v>
      </c>
      <c r="I20017" s="2">
        <v>2</v>
      </c>
      <c r="J20017" s="2">
        <v>10</v>
      </c>
      <c r="K20017" s="2">
        <v>700</v>
      </c>
      <c r="L20017" s="3">
        <v>1747200</v>
      </c>
      <c r="M20017" s="2" t="s">
        <v>0</v>
      </c>
      <c r="N20017" s="4" t="s">
        <v>21</v>
      </c>
    </row>
    <row r="20018" spans="1:14" x14ac:dyDescent="0.25">
      <c r="A20018" s="1" t="s">
        <v>369</v>
      </c>
      <c r="B20018" s="2" t="s">
        <v>1851</v>
      </c>
      <c r="C20018" s="2" t="s">
        <v>1867</v>
      </c>
      <c r="D20018" s="2" t="s">
        <v>17942</v>
      </c>
      <c r="E20018" s="2" t="s">
        <v>14166</v>
      </c>
      <c r="F20018" s="2">
        <v>52152004</v>
      </c>
      <c r="G20018" s="2" t="s">
        <v>490</v>
      </c>
      <c r="H20018" s="2">
        <v>9</v>
      </c>
      <c r="I20018" s="2">
        <v>2</v>
      </c>
      <c r="J20018" s="2">
        <v>10</v>
      </c>
      <c r="K20018" s="2">
        <v>700</v>
      </c>
      <c r="L20018" s="3">
        <v>3732400</v>
      </c>
      <c r="M20018" s="2" t="s">
        <v>0</v>
      </c>
      <c r="N20018" s="4" t="s">
        <v>21</v>
      </c>
    </row>
    <row r="20019" spans="1:14" x14ac:dyDescent="0.25">
      <c r="A20019" s="1" t="s">
        <v>369</v>
      </c>
      <c r="B20019" s="2" t="s">
        <v>1851</v>
      </c>
      <c r="C20019" s="2" t="s">
        <v>1867</v>
      </c>
      <c r="D20019" s="2" t="s">
        <v>17942</v>
      </c>
      <c r="E20019" s="2" t="s">
        <v>3301</v>
      </c>
      <c r="F20019" s="2">
        <v>52152004</v>
      </c>
      <c r="G20019" s="2" t="s">
        <v>490</v>
      </c>
      <c r="H20019" s="2">
        <v>9</v>
      </c>
      <c r="I20019" s="2">
        <v>2</v>
      </c>
      <c r="J20019" s="2">
        <v>10</v>
      </c>
      <c r="K20019" s="2">
        <v>700</v>
      </c>
      <c r="L20019" s="3">
        <v>4214000</v>
      </c>
      <c r="M20019" s="2" t="s">
        <v>0</v>
      </c>
      <c r="N20019" s="4" t="s">
        <v>21</v>
      </c>
    </row>
    <row r="20020" spans="1:14" x14ac:dyDescent="0.25">
      <c r="A20020" s="1" t="s">
        <v>369</v>
      </c>
      <c r="B20020" s="2" t="s">
        <v>1851</v>
      </c>
      <c r="C20020" s="2" t="s">
        <v>1867</v>
      </c>
      <c r="D20020" s="2" t="s">
        <v>17942</v>
      </c>
      <c r="E20020" s="2" t="s">
        <v>14167</v>
      </c>
      <c r="F20020" s="2">
        <v>52152004</v>
      </c>
      <c r="G20020" s="2" t="s">
        <v>490</v>
      </c>
      <c r="H20020" s="2">
        <v>9</v>
      </c>
      <c r="I20020" s="2">
        <v>2</v>
      </c>
      <c r="J20020" s="2">
        <v>10</v>
      </c>
      <c r="K20020" s="2">
        <v>700</v>
      </c>
      <c r="L20020" s="3">
        <v>2799300</v>
      </c>
      <c r="M20020" s="2" t="s">
        <v>0</v>
      </c>
      <c r="N20020" s="4" t="s">
        <v>21</v>
      </c>
    </row>
    <row r="20021" spans="1:14" x14ac:dyDescent="0.25">
      <c r="A20021" s="1" t="s">
        <v>369</v>
      </c>
      <c r="B20021" s="2" t="s">
        <v>1851</v>
      </c>
      <c r="C20021" s="2" t="s">
        <v>1867</v>
      </c>
      <c r="D20021" s="2" t="s">
        <v>17942</v>
      </c>
      <c r="E20021" s="2" t="s">
        <v>14168</v>
      </c>
      <c r="F20021" s="2">
        <v>56141503</v>
      </c>
      <c r="G20021" s="2" t="s">
        <v>490</v>
      </c>
      <c r="H20021" s="2">
        <v>9</v>
      </c>
      <c r="I20021" s="2">
        <v>2</v>
      </c>
      <c r="J20021" s="2">
        <v>10</v>
      </c>
      <c r="K20021" s="2">
        <v>700</v>
      </c>
      <c r="L20021" s="3">
        <v>2227400</v>
      </c>
      <c r="M20021" s="2" t="s">
        <v>0</v>
      </c>
      <c r="N20021" s="4" t="s">
        <v>21</v>
      </c>
    </row>
    <row r="20022" spans="1:14" x14ac:dyDescent="0.25">
      <c r="A20022" s="1" t="s">
        <v>369</v>
      </c>
      <c r="B20022" s="2" t="s">
        <v>113</v>
      </c>
      <c r="C20022" s="2" t="s">
        <v>113</v>
      </c>
      <c r="D20022" s="2" t="s">
        <v>114</v>
      </c>
      <c r="E20022" s="2" t="s">
        <v>19067</v>
      </c>
      <c r="F20022" s="2">
        <v>48101803</v>
      </c>
      <c r="G20022" s="2" t="s">
        <v>490</v>
      </c>
      <c r="H20022" s="2">
        <v>9</v>
      </c>
      <c r="I20022" s="2">
        <v>2</v>
      </c>
      <c r="J20022" s="2">
        <v>10</v>
      </c>
      <c r="K20022" s="2">
        <v>3</v>
      </c>
      <c r="L20022" s="3">
        <v>107070</v>
      </c>
      <c r="M20022" s="2" t="s">
        <v>0</v>
      </c>
      <c r="N20022" s="4" t="s">
        <v>21</v>
      </c>
    </row>
    <row r="20023" spans="1:14" x14ac:dyDescent="0.25">
      <c r="A20023" s="1" t="s">
        <v>369</v>
      </c>
      <c r="B20023" s="2" t="s">
        <v>113</v>
      </c>
      <c r="C20023" s="2" t="s">
        <v>113</v>
      </c>
      <c r="D20023" s="2" t="s">
        <v>114</v>
      </c>
      <c r="E20023" s="2" t="s">
        <v>19068</v>
      </c>
      <c r="F20023" s="2">
        <v>52151702</v>
      </c>
      <c r="G20023" s="2" t="s">
        <v>490</v>
      </c>
      <c r="H20023" s="2">
        <v>9</v>
      </c>
      <c r="I20023" s="2">
        <v>2</v>
      </c>
      <c r="J20023" s="2">
        <v>10</v>
      </c>
      <c r="K20023" s="2">
        <v>5</v>
      </c>
      <c r="L20023" s="3">
        <v>159100</v>
      </c>
      <c r="M20023" s="2" t="s">
        <v>0</v>
      </c>
      <c r="N20023" s="4" t="s">
        <v>21</v>
      </c>
    </row>
    <row r="20024" spans="1:14" x14ac:dyDescent="0.25">
      <c r="A20024" s="1" t="s">
        <v>369</v>
      </c>
      <c r="B20024" s="2" t="s">
        <v>113</v>
      </c>
      <c r="C20024" s="2" t="s">
        <v>113</v>
      </c>
      <c r="D20024" s="2" t="s">
        <v>114</v>
      </c>
      <c r="E20024" s="2" t="s">
        <v>19069</v>
      </c>
      <c r="F20024" s="2">
        <v>52151604</v>
      </c>
      <c r="G20024" s="2" t="s">
        <v>490</v>
      </c>
      <c r="H20024" s="2">
        <v>9</v>
      </c>
      <c r="I20024" s="2">
        <v>2</v>
      </c>
      <c r="J20024" s="2">
        <v>10</v>
      </c>
      <c r="K20024" s="2">
        <v>1</v>
      </c>
      <c r="L20024" s="3">
        <v>21414</v>
      </c>
      <c r="M20024" s="2" t="s">
        <v>0</v>
      </c>
      <c r="N20024" s="4" t="s">
        <v>21</v>
      </c>
    </row>
    <row r="20025" spans="1:14" x14ac:dyDescent="0.25">
      <c r="A20025" s="1" t="s">
        <v>369</v>
      </c>
      <c r="B20025" s="2" t="s">
        <v>113</v>
      </c>
      <c r="C20025" s="2" t="s">
        <v>113</v>
      </c>
      <c r="D20025" s="2" t="s">
        <v>114</v>
      </c>
      <c r="E20025" s="2" t="s">
        <v>19070</v>
      </c>
      <c r="F20025" s="2">
        <v>48101803</v>
      </c>
      <c r="G20025" s="2" t="s">
        <v>490</v>
      </c>
      <c r="H20025" s="2">
        <v>9</v>
      </c>
      <c r="I20025" s="2">
        <v>2</v>
      </c>
      <c r="J20025" s="2">
        <v>10</v>
      </c>
      <c r="K20025" s="2">
        <v>2</v>
      </c>
      <c r="L20025" s="3">
        <v>18938</v>
      </c>
      <c r="M20025" s="2" t="s">
        <v>0</v>
      </c>
      <c r="N20025" s="4" t="s">
        <v>21</v>
      </c>
    </row>
    <row r="20026" spans="1:14" x14ac:dyDescent="0.25">
      <c r="A20026" s="1" t="s">
        <v>369</v>
      </c>
      <c r="B20026" s="2" t="s">
        <v>113</v>
      </c>
      <c r="C20026" s="2" t="s">
        <v>113</v>
      </c>
      <c r="D20026" s="2" t="s">
        <v>114</v>
      </c>
      <c r="E20026" s="2" t="s">
        <v>19071</v>
      </c>
      <c r="F20026" s="2">
        <v>52151611</v>
      </c>
      <c r="G20026" s="2" t="s">
        <v>490</v>
      </c>
      <c r="H20026" s="2">
        <v>9</v>
      </c>
      <c r="I20026" s="2">
        <v>2</v>
      </c>
      <c r="J20026" s="2">
        <v>10</v>
      </c>
      <c r="K20026" s="2">
        <v>3</v>
      </c>
      <c r="L20026" s="3">
        <v>59469</v>
      </c>
      <c r="M20026" s="2" t="s">
        <v>0</v>
      </c>
      <c r="N20026" s="4" t="s">
        <v>21</v>
      </c>
    </row>
    <row r="20027" spans="1:14" x14ac:dyDescent="0.25">
      <c r="A20027" s="1" t="s">
        <v>369</v>
      </c>
      <c r="B20027" s="2" t="s">
        <v>113</v>
      </c>
      <c r="C20027" s="2" t="s">
        <v>113</v>
      </c>
      <c r="D20027" s="2" t="s">
        <v>114</v>
      </c>
      <c r="E20027" s="2" t="s">
        <v>19072</v>
      </c>
      <c r="F20027" s="2">
        <v>52151603</v>
      </c>
      <c r="G20027" s="2" t="s">
        <v>490</v>
      </c>
      <c r="H20027" s="2">
        <v>9</v>
      </c>
      <c r="I20027" s="2">
        <v>2</v>
      </c>
      <c r="J20027" s="2">
        <v>10</v>
      </c>
      <c r="K20027" s="2">
        <v>1</v>
      </c>
      <c r="L20027" s="3">
        <v>14534</v>
      </c>
      <c r="M20027" s="2" t="s">
        <v>0</v>
      </c>
      <c r="N20027" s="4" t="s">
        <v>21</v>
      </c>
    </row>
    <row r="20028" spans="1:14" x14ac:dyDescent="0.25">
      <c r="A20028" s="1" t="s">
        <v>369</v>
      </c>
      <c r="B20028" s="2" t="s">
        <v>113</v>
      </c>
      <c r="C20028" s="2" t="s">
        <v>113</v>
      </c>
      <c r="D20028" s="2" t="s">
        <v>114</v>
      </c>
      <c r="E20028" s="2" t="s">
        <v>19073</v>
      </c>
      <c r="F20028" s="2">
        <v>52151634</v>
      </c>
      <c r="G20028" s="2" t="s">
        <v>490</v>
      </c>
      <c r="H20028" s="2">
        <v>9</v>
      </c>
      <c r="I20028" s="2">
        <v>2</v>
      </c>
      <c r="J20028" s="2">
        <v>10</v>
      </c>
      <c r="K20028" s="2">
        <v>1</v>
      </c>
      <c r="L20028" s="3">
        <v>25714</v>
      </c>
      <c r="M20028" s="2" t="s">
        <v>0</v>
      </c>
      <c r="N20028" s="4" t="s">
        <v>21</v>
      </c>
    </row>
    <row r="20029" spans="1:14" x14ac:dyDescent="0.25">
      <c r="A20029" s="1" t="s">
        <v>369</v>
      </c>
      <c r="B20029" s="2" t="s">
        <v>113</v>
      </c>
      <c r="C20029" s="2" t="s">
        <v>113</v>
      </c>
      <c r="D20029" s="2" t="s">
        <v>114</v>
      </c>
      <c r="E20029" s="2" t="s">
        <v>19074</v>
      </c>
      <c r="F20029" s="2">
        <v>52151702</v>
      </c>
      <c r="G20029" s="2" t="s">
        <v>490</v>
      </c>
      <c r="H20029" s="2">
        <v>9</v>
      </c>
      <c r="I20029" s="2">
        <v>2</v>
      </c>
      <c r="J20029" s="2">
        <v>10</v>
      </c>
      <c r="K20029" s="2">
        <v>3</v>
      </c>
      <c r="L20029" s="3">
        <v>138030</v>
      </c>
      <c r="M20029" s="2" t="s">
        <v>0</v>
      </c>
      <c r="N20029" s="4" t="s">
        <v>21</v>
      </c>
    </row>
    <row r="20030" spans="1:14" x14ac:dyDescent="0.25">
      <c r="A20030" s="1" t="s">
        <v>369</v>
      </c>
      <c r="B20030" s="2" t="s">
        <v>113</v>
      </c>
      <c r="C20030" s="2" t="s">
        <v>113</v>
      </c>
      <c r="D20030" s="2" t="s">
        <v>114</v>
      </c>
      <c r="E20030" s="2" t="s">
        <v>19075</v>
      </c>
      <c r="F20030" s="2">
        <v>52151702</v>
      </c>
      <c r="G20030" s="2" t="s">
        <v>490</v>
      </c>
      <c r="H20030" s="2">
        <v>9</v>
      </c>
      <c r="I20030" s="2">
        <v>2</v>
      </c>
      <c r="J20030" s="2">
        <v>10</v>
      </c>
      <c r="K20030" s="2">
        <v>2</v>
      </c>
      <c r="L20030" s="3">
        <v>110596</v>
      </c>
      <c r="M20030" s="2" t="s">
        <v>0</v>
      </c>
      <c r="N20030" s="4" t="s">
        <v>21</v>
      </c>
    </row>
    <row r="20031" spans="1:14" x14ac:dyDescent="0.25">
      <c r="A20031" s="1" t="s">
        <v>369</v>
      </c>
      <c r="B20031" s="2" t="s">
        <v>113</v>
      </c>
      <c r="C20031" s="2" t="s">
        <v>113</v>
      </c>
      <c r="D20031" s="2" t="s">
        <v>114</v>
      </c>
      <c r="E20031" s="2" t="s">
        <v>19076</v>
      </c>
      <c r="F20031" s="2">
        <v>27111533</v>
      </c>
      <c r="G20031" s="2" t="s">
        <v>490</v>
      </c>
      <c r="H20031" s="2">
        <v>9</v>
      </c>
      <c r="I20031" s="2">
        <v>2</v>
      </c>
      <c r="J20031" s="2">
        <v>10</v>
      </c>
      <c r="K20031" s="2">
        <v>1</v>
      </c>
      <c r="L20031" s="3">
        <v>31992</v>
      </c>
      <c r="M20031" s="2" t="s">
        <v>0</v>
      </c>
      <c r="N20031" s="4" t="s">
        <v>21</v>
      </c>
    </row>
    <row r="20032" spans="1:14" x14ac:dyDescent="0.25">
      <c r="A20032" s="1" t="s">
        <v>369</v>
      </c>
      <c r="B20032" s="2" t="s">
        <v>113</v>
      </c>
      <c r="C20032" s="2" t="s">
        <v>113</v>
      </c>
      <c r="D20032" s="2" t="s">
        <v>114</v>
      </c>
      <c r="E20032" s="2" t="s">
        <v>19077</v>
      </c>
      <c r="F20032" s="2">
        <v>52141501</v>
      </c>
      <c r="G20032" s="2" t="s">
        <v>490</v>
      </c>
      <c r="H20032" s="2">
        <v>9</v>
      </c>
      <c r="I20032" s="2">
        <v>2</v>
      </c>
      <c r="J20032" s="2">
        <v>10</v>
      </c>
      <c r="K20032" s="2">
        <v>2</v>
      </c>
      <c r="L20032" s="3">
        <v>1332828</v>
      </c>
      <c r="M20032" s="2" t="s">
        <v>0</v>
      </c>
      <c r="N20032" s="4" t="s">
        <v>21</v>
      </c>
    </row>
    <row r="20033" spans="1:14" x14ac:dyDescent="0.25">
      <c r="A20033" s="1" t="s">
        <v>369</v>
      </c>
      <c r="B20033" s="2" t="s">
        <v>113</v>
      </c>
      <c r="C20033" s="2" t="s">
        <v>113</v>
      </c>
      <c r="D20033" s="2" t="s">
        <v>114</v>
      </c>
      <c r="E20033" s="2" t="s">
        <v>19078</v>
      </c>
      <c r="F20033" s="2">
        <v>48101908</v>
      </c>
      <c r="G20033" s="2" t="s">
        <v>490</v>
      </c>
      <c r="H20033" s="2">
        <v>9</v>
      </c>
      <c r="I20033" s="2">
        <v>2</v>
      </c>
      <c r="J20033" s="2">
        <v>10</v>
      </c>
      <c r="K20033" s="2">
        <v>2</v>
      </c>
      <c r="L20033" s="3">
        <v>407640</v>
      </c>
      <c r="M20033" s="2" t="s">
        <v>0</v>
      </c>
      <c r="N20033" s="4" t="s">
        <v>21</v>
      </c>
    </row>
    <row r="20034" spans="1:14" x14ac:dyDescent="0.25">
      <c r="A20034" s="1" t="s">
        <v>369</v>
      </c>
      <c r="B20034" s="2" t="s">
        <v>113</v>
      </c>
      <c r="C20034" s="2" t="s">
        <v>113</v>
      </c>
      <c r="D20034" s="2" t="s">
        <v>114</v>
      </c>
      <c r="E20034" s="2" t="s">
        <v>19079</v>
      </c>
      <c r="F20034" s="2">
        <v>48101908</v>
      </c>
      <c r="G20034" s="2" t="s">
        <v>490</v>
      </c>
      <c r="H20034" s="2">
        <v>9</v>
      </c>
      <c r="I20034" s="2">
        <v>2</v>
      </c>
      <c r="J20034" s="2">
        <v>10</v>
      </c>
      <c r="K20034" s="2">
        <v>2</v>
      </c>
      <c r="L20034" s="3">
        <v>128830</v>
      </c>
      <c r="M20034" s="2" t="s">
        <v>0</v>
      </c>
      <c r="N20034" s="4" t="s">
        <v>21</v>
      </c>
    </row>
    <row r="20035" spans="1:14" x14ac:dyDescent="0.25">
      <c r="A20035" s="1" t="s">
        <v>369</v>
      </c>
      <c r="B20035" s="2" t="s">
        <v>113</v>
      </c>
      <c r="C20035" s="2" t="s">
        <v>113</v>
      </c>
      <c r="D20035" s="2" t="s">
        <v>114</v>
      </c>
      <c r="E20035" s="2" t="s">
        <v>19080</v>
      </c>
      <c r="F20035" s="2">
        <v>48101908</v>
      </c>
      <c r="G20035" s="2" t="s">
        <v>490</v>
      </c>
      <c r="H20035" s="2">
        <v>9</v>
      </c>
      <c r="I20035" s="2">
        <v>2</v>
      </c>
      <c r="J20035" s="2">
        <v>10</v>
      </c>
      <c r="K20035" s="2">
        <v>2</v>
      </c>
      <c r="L20035" s="3">
        <v>164254</v>
      </c>
      <c r="M20035" s="2" t="s">
        <v>0</v>
      </c>
      <c r="N20035" s="4" t="s">
        <v>21</v>
      </c>
    </row>
    <row r="20036" spans="1:14" x14ac:dyDescent="0.25">
      <c r="A20036" s="1" t="s">
        <v>369</v>
      </c>
      <c r="B20036" s="2" t="s">
        <v>113</v>
      </c>
      <c r="C20036" s="2" t="s">
        <v>113</v>
      </c>
      <c r="D20036" s="2" t="s">
        <v>114</v>
      </c>
      <c r="E20036" s="2" t="s">
        <v>19081</v>
      </c>
      <c r="F20036" s="2">
        <v>48101908</v>
      </c>
      <c r="G20036" s="2" t="s">
        <v>490</v>
      </c>
      <c r="H20036" s="2">
        <v>9</v>
      </c>
      <c r="I20036" s="2">
        <v>2</v>
      </c>
      <c r="J20036" s="2">
        <v>10</v>
      </c>
      <c r="K20036" s="2">
        <v>1</v>
      </c>
      <c r="L20036" s="3">
        <v>170947</v>
      </c>
      <c r="M20036" s="2" t="s">
        <v>0</v>
      </c>
      <c r="N20036" s="4" t="s">
        <v>21</v>
      </c>
    </row>
    <row r="20037" spans="1:14" x14ac:dyDescent="0.25">
      <c r="A20037" s="1" t="s">
        <v>369</v>
      </c>
      <c r="B20037" s="2" t="s">
        <v>113</v>
      </c>
      <c r="C20037" s="2" t="s">
        <v>113</v>
      </c>
      <c r="D20037" s="2" t="s">
        <v>114</v>
      </c>
      <c r="E20037" s="2" t="s">
        <v>19082</v>
      </c>
      <c r="F20037" s="2">
        <v>48101908</v>
      </c>
      <c r="G20037" s="2" t="s">
        <v>490</v>
      </c>
      <c r="H20037" s="2">
        <v>9</v>
      </c>
      <c r="I20037" s="2">
        <v>2</v>
      </c>
      <c r="J20037" s="2">
        <v>10</v>
      </c>
      <c r="K20037" s="2">
        <v>1</v>
      </c>
      <c r="L20037" s="3">
        <v>80476</v>
      </c>
      <c r="M20037" s="2" t="s">
        <v>0</v>
      </c>
      <c r="N20037" s="4" t="s">
        <v>21</v>
      </c>
    </row>
    <row r="20038" spans="1:14" x14ac:dyDescent="0.25">
      <c r="A20038" s="1" t="s">
        <v>369</v>
      </c>
      <c r="B20038" s="2" t="s">
        <v>113</v>
      </c>
      <c r="C20038" s="2" t="s">
        <v>113</v>
      </c>
      <c r="D20038" s="2" t="s">
        <v>114</v>
      </c>
      <c r="E20038" s="2" t="s">
        <v>10178</v>
      </c>
      <c r="F20038" s="2">
        <v>48101908</v>
      </c>
      <c r="G20038" s="2" t="s">
        <v>490</v>
      </c>
      <c r="H20038" s="2">
        <v>9</v>
      </c>
      <c r="I20038" s="2">
        <v>2</v>
      </c>
      <c r="J20038" s="2">
        <v>10</v>
      </c>
      <c r="K20038" s="2">
        <v>2</v>
      </c>
      <c r="L20038" s="3">
        <v>172000</v>
      </c>
      <c r="M20038" s="2" t="s">
        <v>0</v>
      </c>
      <c r="N20038" s="4" t="s">
        <v>21</v>
      </c>
    </row>
    <row r="20039" spans="1:14" x14ac:dyDescent="0.25">
      <c r="A20039" s="1" t="s">
        <v>369</v>
      </c>
      <c r="B20039" s="2" t="s">
        <v>113</v>
      </c>
      <c r="C20039" s="2" t="s">
        <v>113</v>
      </c>
      <c r="D20039" s="2" t="s">
        <v>114</v>
      </c>
      <c r="E20039" s="2" t="s">
        <v>19083</v>
      </c>
      <c r="F20039" s="2">
        <v>48101908</v>
      </c>
      <c r="G20039" s="2" t="s">
        <v>490</v>
      </c>
      <c r="H20039" s="2">
        <v>9</v>
      </c>
      <c r="I20039" s="2">
        <v>2</v>
      </c>
      <c r="J20039" s="2">
        <v>10</v>
      </c>
      <c r="K20039" s="2">
        <v>2</v>
      </c>
      <c r="L20039" s="3">
        <v>62192</v>
      </c>
      <c r="M20039" s="2" t="s">
        <v>0</v>
      </c>
      <c r="N20039" s="4" t="s">
        <v>21</v>
      </c>
    </row>
    <row r="20040" spans="1:14" x14ac:dyDescent="0.25">
      <c r="A20040" s="1" t="s">
        <v>369</v>
      </c>
      <c r="B20040" s="2" t="s">
        <v>113</v>
      </c>
      <c r="C20040" s="2" t="s">
        <v>113</v>
      </c>
      <c r="D20040" s="2" t="s">
        <v>114</v>
      </c>
      <c r="E20040" s="2" t="s">
        <v>19084</v>
      </c>
      <c r="F20040" s="2">
        <v>48101803</v>
      </c>
      <c r="G20040" s="2" t="s">
        <v>490</v>
      </c>
      <c r="H20040" s="2">
        <v>9</v>
      </c>
      <c r="I20040" s="2">
        <v>2</v>
      </c>
      <c r="J20040" s="2">
        <v>10</v>
      </c>
      <c r="K20040" s="2">
        <v>3</v>
      </c>
      <c r="L20040" s="3">
        <v>46182</v>
      </c>
      <c r="M20040" s="2" t="s">
        <v>0</v>
      </c>
      <c r="N20040" s="4" t="s">
        <v>21</v>
      </c>
    </row>
    <row r="20041" spans="1:14" x14ac:dyDescent="0.25">
      <c r="A20041" s="1" t="s">
        <v>369</v>
      </c>
      <c r="B20041" s="2" t="s">
        <v>113</v>
      </c>
      <c r="C20041" s="2" t="s">
        <v>113</v>
      </c>
      <c r="D20041" s="2" t="s">
        <v>114</v>
      </c>
      <c r="E20041" s="2" t="s">
        <v>2094</v>
      </c>
      <c r="F20041" s="2">
        <v>48101803</v>
      </c>
      <c r="G20041" s="2" t="s">
        <v>490</v>
      </c>
      <c r="H20041" s="2">
        <v>9</v>
      </c>
      <c r="I20041" s="2">
        <v>2</v>
      </c>
      <c r="J20041" s="2">
        <v>10</v>
      </c>
      <c r="K20041" s="2">
        <v>2</v>
      </c>
      <c r="L20041" s="3">
        <v>30616</v>
      </c>
      <c r="M20041" s="2" t="s">
        <v>0</v>
      </c>
      <c r="N20041" s="4" t="s">
        <v>21</v>
      </c>
    </row>
    <row r="20042" spans="1:14" x14ac:dyDescent="0.25">
      <c r="A20042" s="1" t="s">
        <v>369</v>
      </c>
      <c r="B20042" s="2" t="s">
        <v>113</v>
      </c>
      <c r="C20042" s="2" t="s">
        <v>113</v>
      </c>
      <c r="D20042" s="2" t="s">
        <v>114</v>
      </c>
      <c r="E20042" s="2" t="s">
        <v>19085</v>
      </c>
      <c r="F20042" s="2">
        <v>52151703</v>
      </c>
      <c r="G20042" s="2" t="s">
        <v>490</v>
      </c>
      <c r="H20042" s="2">
        <v>9</v>
      </c>
      <c r="I20042" s="2">
        <v>2</v>
      </c>
      <c r="J20042" s="2">
        <v>10</v>
      </c>
      <c r="K20042" s="2">
        <v>2</v>
      </c>
      <c r="L20042" s="3">
        <v>68628</v>
      </c>
      <c r="M20042" s="2" t="s">
        <v>0</v>
      </c>
      <c r="N20042" s="4" t="s">
        <v>21</v>
      </c>
    </row>
    <row r="20043" spans="1:14" x14ac:dyDescent="0.25">
      <c r="A20043" s="1" t="s">
        <v>369</v>
      </c>
      <c r="B20043" s="2" t="s">
        <v>113</v>
      </c>
      <c r="C20043" s="2" t="s">
        <v>113</v>
      </c>
      <c r="D20043" s="2" t="s">
        <v>114</v>
      </c>
      <c r="E20043" s="2" t="s">
        <v>19086</v>
      </c>
      <c r="F20043" s="2">
        <v>52151603</v>
      </c>
      <c r="G20043" s="2" t="s">
        <v>490</v>
      </c>
      <c r="H20043" s="2">
        <v>9</v>
      </c>
      <c r="I20043" s="2">
        <v>2</v>
      </c>
      <c r="J20043" s="2">
        <v>10</v>
      </c>
      <c r="K20043" s="2">
        <v>1</v>
      </c>
      <c r="L20043" s="3">
        <v>16441</v>
      </c>
      <c r="M20043" s="2" t="s">
        <v>0</v>
      </c>
      <c r="N20043" s="4" t="s">
        <v>21</v>
      </c>
    </row>
    <row r="20044" spans="1:14" x14ac:dyDescent="0.25">
      <c r="A20044" s="1" t="s">
        <v>369</v>
      </c>
      <c r="B20044" s="2" t="s">
        <v>113</v>
      </c>
      <c r="C20044" s="2" t="s">
        <v>113</v>
      </c>
      <c r="D20044" s="2" t="s">
        <v>114</v>
      </c>
      <c r="E20044" s="2" t="s">
        <v>19087</v>
      </c>
      <c r="F20044" s="2">
        <v>52151604</v>
      </c>
      <c r="G20044" s="2" t="s">
        <v>490</v>
      </c>
      <c r="H20044" s="2">
        <v>9</v>
      </c>
      <c r="I20044" s="2">
        <v>2</v>
      </c>
      <c r="J20044" s="2">
        <v>10</v>
      </c>
      <c r="K20044" s="2">
        <v>1</v>
      </c>
      <c r="L20044" s="3">
        <v>38528</v>
      </c>
      <c r="M20044" s="2" t="s">
        <v>0</v>
      </c>
      <c r="N20044" s="4" t="s">
        <v>21</v>
      </c>
    </row>
    <row r="20045" spans="1:14" x14ac:dyDescent="0.25">
      <c r="A20045" s="1" t="s">
        <v>369</v>
      </c>
      <c r="B20045" s="2" t="s">
        <v>113</v>
      </c>
      <c r="C20045" s="2" t="s">
        <v>113</v>
      </c>
      <c r="D20045" s="2" t="s">
        <v>114</v>
      </c>
      <c r="E20045" s="2" t="s">
        <v>19088</v>
      </c>
      <c r="F20045" s="2">
        <v>52151604</v>
      </c>
      <c r="G20045" s="2" t="s">
        <v>490</v>
      </c>
      <c r="H20045" s="2">
        <v>9</v>
      </c>
      <c r="I20045" s="2">
        <v>2</v>
      </c>
      <c r="J20045" s="2">
        <v>10</v>
      </c>
      <c r="K20045" s="2">
        <v>1</v>
      </c>
      <c r="L20045" s="3">
        <v>23779</v>
      </c>
      <c r="M20045" s="2" t="s">
        <v>0</v>
      </c>
      <c r="N20045" s="4" t="s">
        <v>21</v>
      </c>
    </row>
    <row r="20046" spans="1:14" x14ac:dyDescent="0.25">
      <c r="A20046" s="1" t="s">
        <v>369</v>
      </c>
      <c r="B20046" s="2" t="s">
        <v>113</v>
      </c>
      <c r="C20046" s="2" t="s">
        <v>113</v>
      </c>
      <c r="D20046" s="2" t="s">
        <v>114</v>
      </c>
      <c r="E20046" s="2" t="s">
        <v>19089</v>
      </c>
      <c r="F20046" s="2">
        <v>52151616</v>
      </c>
      <c r="G20046" s="2" t="s">
        <v>490</v>
      </c>
      <c r="H20046" s="2">
        <v>9</v>
      </c>
      <c r="I20046" s="2">
        <v>2</v>
      </c>
      <c r="J20046" s="2">
        <v>10</v>
      </c>
      <c r="K20046" s="2">
        <v>2</v>
      </c>
      <c r="L20046" s="3">
        <v>62694</v>
      </c>
      <c r="M20046" s="2" t="s">
        <v>0</v>
      </c>
      <c r="N20046" s="4" t="s">
        <v>21</v>
      </c>
    </row>
    <row r="20047" spans="1:14" x14ac:dyDescent="0.25">
      <c r="A20047" s="1" t="s">
        <v>369</v>
      </c>
      <c r="B20047" s="2" t="s">
        <v>113</v>
      </c>
      <c r="C20047" s="2" t="s">
        <v>113</v>
      </c>
      <c r="D20047" s="2" t="s">
        <v>114</v>
      </c>
      <c r="E20047" s="2" t="s">
        <v>19090</v>
      </c>
      <c r="F20047" s="2">
        <v>46181516</v>
      </c>
      <c r="G20047" s="2" t="s">
        <v>490</v>
      </c>
      <c r="H20047" s="2">
        <v>9</v>
      </c>
      <c r="I20047" s="2">
        <v>2</v>
      </c>
      <c r="J20047" s="2">
        <v>10</v>
      </c>
      <c r="K20047" s="2">
        <v>2</v>
      </c>
      <c r="L20047" s="3">
        <v>626080</v>
      </c>
      <c r="M20047" s="2" t="s">
        <v>0</v>
      </c>
      <c r="N20047" s="4" t="s">
        <v>21</v>
      </c>
    </row>
    <row r="20048" spans="1:14" x14ac:dyDescent="0.25">
      <c r="A20048" s="1" t="s">
        <v>369</v>
      </c>
      <c r="B20048" s="2" t="s">
        <v>113</v>
      </c>
      <c r="C20048" s="2" t="s">
        <v>113</v>
      </c>
      <c r="D20048" s="2" t="s">
        <v>114</v>
      </c>
      <c r="E20048" s="2" t="s">
        <v>19091</v>
      </c>
      <c r="F20048" s="2">
        <v>22101706</v>
      </c>
      <c r="G20048" s="2" t="s">
        <v>490</v>
      </c>
      <c r="H20048" s="2">
        <v>9</v>
      </c>
      <c r="I20048" s="2">
        <v>2</v>
      </c>
      <c r="J20048" s="2">
        <v>10</v>
      </c>
      <c r="K20048" s="2">
        <v>2</v>
      </c>
      <c r="L20048" s="3">
        <v>345548</v>
      </c>
      <c r="M20048" s="2" t="s">
        <v>0</v>
      </c>
      <c r="N20048" s="4" t="s">
        <v>21</v>
      </c>
    </row>
    <row r="20049" spans="1:14" x14ac:dyDescent="0.25">
      <c r="A20049" s="1" t="s">
        <v>369</v>
      </c>
      <c r="B20049" s="2" t="s">
        <v>113</v>
      </c>
      <c r="C20049" s="2" t="s">
        <v>113</v>
      </c>
      <c r="D20049" s="2" t="s">
        <v>114</v>
      </c>
      <c r="E20049" s="2" t="s">
        <v>19092</v>
      </c>
      <c r="F20049" s="2">
        <v>52151802</v>
      </c>
      <c r="G20049" s="2" t="s">
        <v>490</v>
      </c>
      <c r="H20049" s="2">
        <v>9</v>
      </c>
      <c r="I20049" s="2">
        <v>2</v>
      </c>
      <c r="J20049" s="2">
        <v>10</v>
      </c>
      <c r="K20049" s="2">
        <v>2</v>
      </c>
      <c r="L20049" s="3">
        <v>196652</v>
      </c>
      <c r="M20049" s="2" t="s">
        <v>0</v>
      </c>
      <c r="N20049" s="4" t="s">
        <v>21</v>
      </c>
    </row>
    <row r="20050" spans="1:14" x14ac:dyDescent="0.25">
      <c r="A20050" s="1" t="s">
        <v>369</v>
      </c>
      <c r="B20050" s="2" t="s">
        <v>113</v>
      </c>
      <c r="C20050" s="2" t="s">
        <v>113</v>
      </c>
      <c r="D20050" s="2" t="s">
        <v>114</v>
      </c>
      <c r="E20050" s="2" t="s">
        <v>19093</v>
      </c>
      <c r="F20050" s="2">
        <v>52151805</v>
      </c>
      <c r="G20050" s="2" t="s">
        <v>490</v>
      </c>
      <c r="H20050" s="2">
        <v>9</v>
      </c>
      <c r="I20050" s="2">
        <v>2</v>
      </c>
      <c r="J20050" s="2">
        <v>10</v>
      </c>
      <c r="K20050" s="2">
        <v>2</v>
      </c>
      <c r="L20050" s="3">
        <v>213108</v>
      </c>
      <c r="M20050" s="2" t="s">
        <v>0</v>
      </c>
      <c r="N20050" s="4" t="s">
        <v>21</v>
      </c>
    </row>
    <row r="20051" spans="1:14" x14ac:dyDescent="0.25">
      <c r="A20051" s="1" t="s">
        <v>369</v>
      </c>
      <c r="B20051" s="2" t="s">
        <v>113</v>
      </c>
      <c r="C20051" s="2" t="s">
        <v>113</v>
      </c>
      <c r="D20051" s="2" t="s">
        <v>114</v>
      </c>
      <c r="E20051" s="2" t="s">
        <v>19094</v>
      </c>
      <c r="F20051" s="2">
        <v>52151704</v>
      </c>
      <c r="G20051" s="2" t="s">
        <v>490</v>
      </c>
      <c r="H20051" s="2">
        <v>9</v>
      </c>
      <c r="I20051" s="2">
        <v>2</v>
      </c>
      <c r="J20051" s="2">
        <v>10</v>
      </c>
      <c r="K20051" s="2">
        <v>700</v>
      </c>
      <c r="L20051" s="3">
        <v>1444800</v>
      </c>
      <c r="M20051" s="2" t="s">
        <v>0</v>
      </c>
      <c r="N20051" s="4" t="s">
        <v>21</v>
      </c>
    </row>
    <row r="20052" spans="1:14" x14ac:dyDescent="0.25">
      <c r="A20052" s="1" t="s">
        <v>369</v>
      </c>
      <c r="B20052" s="2" t="s">
        <v>113</v>
      </c>
      <c r="C20052" s="2" t="s">
        <v>113</v>
      </c>
      <c r="D20052" s="2" t="s">
        <v>114</v>
      </c>
      <c r="E20052" s="2" t="s">
        <v>19095</v>
      </c>
      <c r="F20052" s="2">
        <v>52151703</v>
      </c>
      <c r="G20052" s="2" t="s">
        <v>490</v>
      </c>
      <c r="H20052" s="2">
        <v>9</v>
      </c>
      <c r="I20052" s="2">
        <v>2</v>
      </c>
      <c r="J20052" s="2">
        <v>10</v>
      </c>
      <c r="K20052" s="2">
        <v>700</v>
      </c>
      <c r="L20052" s="3">
        <v>1444800</v>
      </c>
      <c r="M20052" s="2" t="s">
        <v>0</v>
      </c>
      <c r="N20052" s="4" t="s">
        <v>21</v>
      </c>
    </row>
    <row r="20053" spans="1:14" x14ac:dyDescent="0.25">
      <c r="A20053" s="1" t="s">
        <v>369</v>
      </c>
      <c r="B20053" s="2" t="s">
        <v>113</v>
      </c>
      <c r="C20053" s="2" t="s">
        <v>113</v>
      </c>
      <c r="D20053" s="2" t="s">
        <v>114</v>
      </c>
      <c r="E20053" s="2" t="s">
        <v>19096</v>
      </c>
      <c r="F20053" s="2">
        <v>52151702</v>
      </c>
      <c r="G20053" s="2" t="s">
        <v>490</v>
      </c>
      <c r="H20053" s="2">
        <v>9</v>
      </c>
      <c r="I20053" s="2">
        <v>2</v>
      </c>
      <c r="J20053" s="2">
        <v>10</v>
      </c>
      <c r="K20053" s="2">
        <v>700</v>
      </c>
      <c r="L20053" s="3">
        <v>1444800</v>
      </c>
      <c r="M20053" s="2" t="s">
        <v>0</v>
      </c>
      <c r="N20053" s="4" t="s">
        <v>21</v>
      </c>
    </row>
    <row r="20054" spans="1:14" x14ac:dyDescent="0.25">
      <c r="A20054" s="1" t="s">
        <v>369</v>
      </c>
      <c r="B20054" s="2" t="s">
        <v>529</v>
      </c>
      <c r="C20054" s="2" t="s">
        <v>882</v>
      </c>
      <c r="D20054" s="2" t="s">
        <v>17907</v>
      </c>
      <c r="E20054" s="2" t="s">
        <v>19097</v>
      </c>
      <c r="F20054" s="2">
        <v>41103011</v>
      </c>
      <c r="G20054" s="2" t="s">
        <v>490</v>
      </c>
      <c r="H20054" s="2">
        <v>11</v>
      </c>
      <c r="I20054" s="2">
        <v>1</v>
      </c>
      <c r="J20054" s="2">
        <v>10</v>
      </c>
      <c r="K20054" s="2">
        <v>1</v>
      </c>
      <c r="L20054" s="3">
        <v>839069</v>
      </c>
      <c r="M20054" s="2" t="s">
        <v>0</v>
      </c>
      <c r="N20054" s="4" t="s">
        <v>21</v>
      </c>
    </row>
    <row r="20055" spans="1:14" x14ac:dyDescent="0.25">
      <c r="A20055" s="1" t="s">
        <v>369</v>
      </c>
      <c r="B20055" s="2" t="s">
        <v>491</v>
      </c>
      <c r="C20055" s="2" t="s">
        <v>492</v>
      </c>
      <c r="D20055" s="2" t="s">
        <v>17878</v>
      </c>
      <c r="E20055" s="2" t="s">
        <v>19098</v>
      </c>
      <c r="F20055" s="2">
        <v>41115309</v>
      </c>
      <c r="G20055" s="2" t="s">
        <v>490</v>
      </c>
      <c r="H20055" s="2">
        <v>11</v>
      </c>
      <c r="I20055" s="2">
        <v>1</v>
      </c>
      <c r="J20055" s="2">
        <v>10</v>
      </c>
      <c r="K20055" s="2">
        <v>1</v>
      </c>
      <c r="L20055" s="3">
        <v>228361</v>
      </c>
      <c r="M20055" s="2" t="s">
        <v>0</v>
      </c>
      <c r="N20055" s="4" t="s">
        <v>21</v>
      </c>
    </row>
    <row r="20056" spans="1:14" x14ac:dyDescent="0.25">
      <c r="A20056" s="1" t="s">
        <v>369</v>
      </c>
      <c r="B20056" s="2" t="s">
        <v>491</v>
      </c>
      <c r="C20056" s="2" t="s">
        <v>492</v>
      </c>
      <c r="D20056" s="2" t="s">
        <v>17878</v>
      </c>
      <c r="E20056" s="2" t="s">
        <v>19099</v>
      </c>
      <c r="F20056" s="2">
        <v>41112301</v>
      </c>
      <c r="G20056" s="2" t="s">
        <v>490</v>
      </c>
      <c r="H20056" s="2">
        <v>11</v>
      </c>
      <c r="I20056" s="2">
        <v>1</v>
      </c>
      <c r="J20056" s="2">
        <v>10</v>
      </c>
      <c r="K20056" s="2">
        <v>1</v>
      </c>
      <c r="L20056" s="3">
        <v>889287</v>
      </c>
      <c r="M20056" s="2" t="s">
        <v>0</v>
      </c>
      <c r="N20056" s="4" t="s">
        <v>21</v>
      </c>
    </row>
    <row r="20057" spans="1:14" x14ac:dyDescent="0.25">
      <c r="A20057" s="1" t="s">
        <v>369</v>
      </c>
      <c r="B20057" s="2" t="s">
        <v>529</v>
      </c>
      <c r="C20057" s="2" t="s">
        <v>837</v>
      </c>
      <c r="D20057" s="2" t="s">
        <v>17905</v>
      </c>
      <c r="E20057" s="2" t="s">
        <v>19100</v>
      </c>
      <c r="F20057" s="2">
        <v>27112035</v>
      </c>
      <c r="G20057" s="2" t="s">
        <v>490</v>
      </c>
      <c r="H20057" s="2">
        <v>11</v>
      </c>
      <c r="I20057" s="2">
        <v>1</v>
      </c>
      <c r="J20057" s="2">
        <v>10</v>
      </c>
      <c r="K20057" s="2">
        <v>1</v>
      </c>
      <c r="L20057" s="3">
        <v>900000</v>
      </c>
      <c r="M20057" s="2" t="s">
        <v>0</v>
      </c>
      <c r="N20057" s="4" t="s">
        <v>21</v>
      </c>
    </row>
    <row r="20058" spans="1:14" x14ac:dyDescent="0.25">
      <c r="A20058" s="1" t="s">
        <v>369</v>
      </c>
      <c r="B20058" s="2" t="s">
        <v>529</v>
      </c>
      <c r="C20058" s="2" t="s">
        <v>837</v>
      </c>
      <c r="D20058" s="2" t="s">
        <v>17905</v>
      </c>
      <c r="E20058" s="2" t="s">
        <v>19101</v>
      </c>
      <c r="F20058" s="2">
        <v>27112035</v>
      </c>
      <c r="G20058" s="2" t="s">
        <v>490</v>
      </c>
      <c r="H20058" s="2">
        <v>11</v>
      </c>
      <c r="I20058" s="2">
        <v>1</v>
      </c>
      <c r="J20058" s="2">
        <v>10</v>
      </c>
      <c r="K20058" s="2">
        <v>1</v>
      </c>
      <c r="L20058" s="3">
        <v>1014169</v>
      </c>
      <c r="M20058" s="2" t="s">
        <v>0</v>
      </c>
      <c r="N20058" s="4" t="s">
        <v>21</v>
      </c>
    </row>
    <row r="20059" spans="1:14" x14ac:dyDescent="0.25">
      <c r="A20059" s="1" t="s">
        <v>369</v>
      </c>
      <c r="B20059" s="2" t="s">
        <v>529</v>
      </c>
      <c r="C20059" s="2" t="s">
        <v>837</v>
      </c>
      <c r="D20059" s="2" t="s">
        <v>17905</v>
      </c>
      <c r="E20059" s="2" t="s">
        <v>19102</v>
      </c>
      <c r="F20059" s="2">
        <v>27112045</v>
      </c>
      <c r="G20059" s="2" t="s">
        <v>490</v>
      </c>
      <c r="H20059" s="2">
        <v>11</v>
      </c>
      <c r="I20059" s="2">
        <v>1</v>
      </c>
      <c r="J20059" s="2">
        <v>10</v>
      </c>
      <c r="K20059" s="2">
        <v>1</v>
      </c>
      <c r="L20059" s="3">
        <v>1887900</v>
      </c>
      <c r="M20059" s="2" t="s">
        <v>0</v>
      </c>
      <c r="N20059" s="4" t="s">
        <v>21</v>
      </c>
    </row>
    <row r="20060" spans="1:14" x14ac:dyDescent="0.25">
      <c r="A20060" s="1" t="s">
        <v>369</v>
      </c>
      <c r="B20060" s="2" t="s">
        <v>529</v>
      </c>
      <c r="C20060" s="2" t="s">
        <v>837</v>
      </c>
      <c r="D20060" s="2" t="s">
        <v>17905</v>
      </c>
      <c r="E20060" s="2" t="s">
        <v>7462</v>
      </c>
      <c r="F20060" s="2">
        <v>27112019</v>
      </c>
      <c r="G20060" s="2" t="s">
        <v>490</v>
      </c>
      <c r="H20060" s="2">
        <v>11</v>
      </c>
      <c r="I20060" s="2">
        <v>1</v>
      </c>
      <c r="J20060" s="2">
        <v>10</v>
      </c>
      <c r="K20060" s="2">
        <v>1</v>
      </c>
      <c r="L20060" s="3">
        <v>2091765</v>
      </c>
      <c r="M20060" s="2" t="s">
        <v>0</v>
      </c>
      <c r="N20060" s="4" t="s">
        <v>21</v>
      </c>
    </row>
    <row r="20061" spans="1:14" x14ac:dyDescent="0.25">
      <c r="A20061" s="1" t="s">
        <v>369</v>
      </c>
      <c r="B20061" s="2" t="s">
        <v>350</v>
      </c>
      <c r="C20061" s="2" t="s">
        <v>350</v>
      </c>
      <c r="D20061" s="2" t="s">
        <v>351</v>
      </c>
      <c r="E20061" s="2" t="s">
        <v>352</v>
      </c>
      <c r="F20061" s="2" t="s">
        <v>15744</v>
      </c>
      <c r="G20061" s="2" t="s">
        <v>19</v>
      </c>
      <c r="H20061" s="2">
        <v>1</v>
      </c>
      <c r="I20061" s="2">
        <v>12</v>
      </c>
      <c r="J20061" s="2">
        <v>10</v>
      </c>
      <c r="K20061" s="2">
        <v>1</v>
      </c>
      <c r="L20061" s="3">
        <v>47500</v>
      </c>
      <c r="M20061" s="2" t="s">
        <v>20</v>
      </c>
      <c r="N20061" s="4" t="s">
        <v>21</v>
      </c>
    </row>
    <row r="20062" spans="1:14" x14ac:dyDescent="0.25">
      <c r="A20062" s="1" t="s">
        <v>17445</v>
      </c>
      <c r="B20062" s="2" t="s">
        <v>17463</v>
      </c>
      <c r="C20062" s="2" t="s">
        <v>903</v>
      </c>
      <c r="D20062" s="2" t="s">
        <v>17715</v>
      </c>
      <c r="E20062" s="2" t="s">
        <v>17547</v>
      </c>
      <c r="F20062" s="2">
        <v>45101500</v>
      </c>
      <c r="G20062" s="2" t="s">
        <v>496</v>
      </c>
      <c r="H20062" s="2">
        <v>3</v>
      </c>
      <c r="I20062" s="2">
        <v>6</v>
      </c>
      <c r="J20062" s="2">
        <v>11</v>
      </c>
      <c r="K20062" s="2">
        <v>1</v>
      </c>
      <c r="L20062" s="3">
        <v>199993662.19</v>
      </c>
      <c r="M20062" s="2" t="s">
        <v>20</v>
      </c>
      <c r="N20062" s="4" t="s">
        <v>21</v>
      </c>
    </row>
    <row r="20063" spans="1:14" x14ac:dyDescent="0.25">
      <c r="A20063" s="1" t="s">
        <v>17445</v>
      </c>
      <c r="B20063" s="2" t="s">
        <v>17463</v>
      </c>
      <c r="C20063" s="2" t="s">
        <v>2626</v>
      </c>
      <c r="D20063" s="2" t="s">
        <v>17715</v>
      </c>
      <c r="E20063" s="2" t="s">
        <v>19103</v>
      </c>
      <c r="F20063" s="2">
        <v>72121400</v>
      </c>
      <c r="G20063" s="2" t="s">
        <v>496</v>
      </c>
      <c r="H20063" s="2">
        <v>3</v>
      </c>
      <c r="I20063" s="2">
        <v>6</v>
      </c>
      <c r="J20063" s="2">
        <v>11</v>
      </c>
      <c r="K20063" s="2">
        <v>1</v>
      </c>
      <c r="L20063" s="3">
        <v>100000000</v>
      </c>
      <c r="M20063" s="2" t="s">
        <v>20</v>
      </c>
      <c r="N20063" s="4" t="s">
        <v>21</v>
      </c>
    </row>
    <row r="20064" spans="1:14" x14ac:dyDescent="0.25">
      <c r="A20064" s="1" t="s">
        <v>17445</v>
      </c>
      <c r="B20064" s="2" t="s">
        <v>17463</v>
      </c>
      <c r="C20064" s="2" t="s">
        <v>903</v>
      </c>
      <c r="D20064" s="2" t="s">
        <v>17715</v>
      </c>
      <c r="E20064" s="2" t="s">
        <v>17548</v>
      </c>
      <c r="F20064" s="2">
        <v>45101500</v>
      </c>
      <c r="G20064" s="2" t="s">
        <v>496</v>
      </c>
      <c r="H20064" s="2">
        <v>3</v>
      </c>
      <c r="I20064" s="2">
        <v>6</v>
      </c>
      <c r="J20064" s="2">
        <v>11</v>
      </c>
      <c r="K20064" s="2">
        <v>1</v>
      </c>
      <c r="L20064" s="3">
        <v>699989300</v>
      </c>
      <c r="M20064" s="2" t="s">
        <v>20</v>
      </c>
      <c r="N20064" s="4" t="s">
        <v>21</v>
      </c>
    </row>
    <row r="20065" spans="1:14" x14ac:dyDescent="0.25">
      <c r="A20065" s="1" t="s">
        <v>17445</v>
      </c>
      <c r="B20065" s="2" t="s">
        <v>17464</v>
      </c>
      <c r="C20065" s="2" t="s">
        <v>17475</v>
      </c>
      <c r="D20065" s="2" t="s">
        <v>17716</v>
      </c>
      <c r="E20065" s="2" t="s">
        <v>19104</v>
      </c>
      <c r="F20065" s="2">
        <v>95131600</v>
      </c>
      <c r="G20065" s="2" t="s">
        <v>496</v>
      </c>
      <c r="H20065" s="2">
        <v>5</v>
      </c>
      <c r="I20065" s="2">
        <v>6</v>
      </c>
      <c r="J20065" s="2">
        <v>11</v>
      </c>
      <c r="K20065" s="2">
        <v>1</v>
      </c>
      <c r="L20065" s="3">
        <v>594000000.00999999</v>
      </c>
      <c r="M20065" s="2" t="s">
        <v>20</v>
      </c>
      <c r="N20065" s="4" t="s">
        <v>21</v>
      </c>
    </row>
    <row r="20066" spans="1:14" x14ac:dyDescent="0.25">
      <c r="A20066" s="1" t="s">
        <v>17445</v>
      </c>
      <c r="B20066" s="2" t="s">
        <v>17465</v>
      </c>
      <c r="C20066" s="2" t="s">
        <v>882</v>
      </c>
      <c r="D20066" s="2" t="s">
        <v>17717</v>
      </c>
      <c r="E20066" s="2" t="s">
        <v>19105</v>
      </c>
      <c r="F20066" s="2">
        <v>48101500</v>
      </c>
      <c r="G20066" s="2" t="s">
        <v>511</v>
      </c>
      <c r="H20066" s="2">
        <v>7</v>
      </c>
      <c r="I20066" s="2">
        <v>6</v>
      </c>
      <c r="J20066" s="2">
        <v>11</v>
      </c>
      <c r="K20066" s="2">
        <v>1</v>
      </c>
      <c r="L20066" s="3">
        <v>90160909.200000003</v>
      </c>
      <c r="M20066" s="2" t="s">
        <v>20</v>
      </c>
      <c r="N20066" s="4" t="s">
        <v>21</v>
      </c>
    </row>
    <row r="20067" spans="1:14" x14ac:dyDescent="0.25">
      <c r="A20067" s="1" t="s">
        <v>17445</v>
      </c>
      <c r="B20067" s="2" t="s">
        <v>17465</v>
      </c>
      <c r="C20067" s="2" t="s">
        <v>25</v>
      </c>
      <c r="D20067" s="2" t="s">
        <v>17717</v>
      </c>
      <c r="E20067" s="2" t="s">
        <v>17549</v>
      </c>
      <c r="F20067" s="2">
        <v>56121805</v>
      </c>
      <c r="G20067" s="2" t="s">
        <v>810</v>
      </c>
      <c r="H20067" s="2">
        <v>8</v>
      </c>
      <c r="I20067" s="2">
        <v>6</v>
      </c>
      <c r="J20067" s="2">
        <v>11</v>
      </c>
      <c r="K20067" s="2">
        <v>4</v>
      </c>
      <c r="L20067" s="3">
        <v>25617452.800000001</v>
      </c>
      <c r="M20067" s="2" t="s">
        <v>20</v>
      </c>
      <c r="N20067" s="4" t="s">
        <v>21</v>
      </c>
    </row>
    <row r="20068" spans="1:14" x14ac:dyDescent="0.25">
      <c r="A20068" s="1" t="s">
        <v>17445</v>
      </c>
      <c r="B20068" s="2" t="s">
        <v>17465</v>
      </c>
      <c r="C20068" s="2" t="s">
        <v>25</v>
      </c>
      <c r="D20068" s="2" t="s">
        <v>17717</v>
      </c>
      <c r="E20068" s="2" t="s">
        <v>17550</v>
      </c>
      <c r="F20068" s="2">
        <v>56101510</v>
      </c>
      <c r="G20068" s="2" t="s">
        <v>810</v>
      </c>
      <c r="H20068" s="2">
        <v>8</v>
      </c>
      <c r="I20068" s="2">
        <v>6</v>
      </c>
      <c r="J20068" s="2">
        <v>11</v>
      </c>
      <c r="K20068" s="2">
        <v>6.25</v>
      </c>
      <c r="L20068" s="3">
        <v>12971803.5625</v>
      </c>
      <c r="M20068" s="2" t="s">
        <v>20</v>
      </c>
      <c r="N20068" s="4" t="s">
        <v>21</v>
      </c>
    </row>
    <row r="20069" spans="1:14" x14ac:dyDescent="0.25">
      <c r="A20069" s="1" t="s">
        <v>17445</v>
      </c>
      <c r="B20069" s="2" t="s">
        <v>17465</v>
      </c>
      <c r="C20069" s="2" t="s">
        <v>25</v>
      </c>
      <c r="D20069" s="2" t="s">
        <v>17717</v>
      </c>
      <c r="E20069" s="2" t="s">
        <v>17551</v>
      </c>
      <c r="F20069" s="2">
        <v>42191907</v>
      </c>
      <c r="G20069" s="2" t="s">
        <v>810</v>
      </c>
      <c r="H20069" s="2">
        <v>8</v>
      </c>
      <c r="I20069" s="2">
        <v>6</v>
      </c>
      <c r="J20069" s="2">
        <v>11</v>
      </c>
      <c r="K20069" s="2">
        <v>2</v>
      </c>
      <c r="L20069" s="3">
        <v>1850840</v>
      </c>
      <c r="M20069" s="2" t="s">
        <v>20</v>
      </c>
      <c r="N20069" s="4" t="s">
        <v>21</v>
      </c>
    </row>
    <row r="20070" spans="1:14" x14ac:dyDescent="0.25">
      <c r="A20070" s="1" t="s">
        <v>17445</v>
      </c>
      <c r="B20070" s="2" t="s">
        <v>17465</v>
      </c>
      <c r="C20070" s="2" t="s">
        <v>25</v>
      </c>
      <c r="D20070" s="2" t="s">
        <v>17717</v>
      </c>
      <c r="E20070" s="2" t="s">
        <v>17552</v>
      </c>
      <c r="F20070" s="2">
        <v>56101703</v>
      </c>
      <c r="G20070" s="2" t="s">
        <v>810</v>
      </c>
      <c r="H20070" s="2">
        <v>8</v>
      </c>
      <c r="I20070" s="2">
        <v>6</v>
      </c>
      <c r="J20070" s="2">
        <v>11</v>
      </c>
      <c r="K20070" s="2">
        <v>1</v>
      </c>
      <c r="L20070" s="3">
        <v>2114457.06</v>
      </c>
      <c r="M20070" s="2" t="s">
        <v>20</v>
      </c>
      <c r="N20070" s="4" t="s">
        <v>21</v>
      </c>
    </row>
    <row r="20071" spans="1:14" x14ac:dyDescent="0.25">
      <c r="A20071" s="1" t="s">
        <v>17445</v>
      </c>
      <c r="B20071" s="2" t="s">
        <v>17465</v>
      </c>
      <c r="C20071" s="2" t="s">
        <v>25</v>
      </c>
      <c r="D20071" s="2" t="s">
        <v>17717</v>
      </c>
      <c r="E20071" s="2" t="s">
        <v>17553</v>
      </c>
      <c r="F20071" s="2">
        <v>56101703</v>
      </c>
      <c r="G20071" s="2" t="s">
        <v>810</v>
      </c>
      <c r="H20071" s="2">
        <v>8</v>
      </c>
      <c r="I20071" s="2">
        <v>6</v>
      </c>
      <c r="J20071" s="2">
        <v>11</v>
      </c>
      <c r="K20071" s="2">
        <v>1</v>
      </c>
      <c r="L20071" s="3">
        <v>1494351.41</v>
      </c>
      <c r="M20071" s="2" t="s">
        <v>20</v>
      </c>
      <c r="N20071" s="4" t="s">
        <v>21</v>
      </c>
    </row>
    <row r="20072" spans="1:14" x14ac:dyDescent="0.25">
      <c r="A20072" s="1" t="s">
        <v>17445</v>
      </c>
      <c r="B20072" s="2" t="s">
        <v>17465</v>
      </c>
      <c r="C20072" s="2" t="s">
        <v>25</v>
      </c>
      <c r="D20072" s="2" t="s">
        <v>17717</v>
      </c>
      <c r="E20072" s="2" t="s">
        <v>17554</v>
      </c>
      <c r="F20072" s="2">
        <v>56101703</v>
      </c>
      <c r="G20072" s="2" t="s">
        <v>810</v>
      </c>
      <c r="H20072" s="2">
        <v>8</v>
      </c>
      <c r="I20072" s="2">
        <v>6</v>
      </c>
      <c r="J20072" s="2">
        <v>11</v>
      </c>
      <c r="K20072" s="2">
        <v>3</v>
      </c>
      <c r="L20072" s="3">
        <v>4056096.69</v>
      </c>
      <c r="M20072" s="2" t="s">
        <v>20</v>
      </c>
      <c r="N20072" s="4" t="s">
        <v>21</v>
      </c>
    </row>
    <row r="20073" spans="1:14" x14ac:dyDescent="0.25">
      <c r="A20073" s="1" t="s">
        <v>17445</v>
      </c>
      <c r="B20073" s="2" t="s">
        <v>17465</v>
      </c>
      <c r="C20073" s="2" t="s">
        <v>16</v>
      </c>
      <c r="D20073" s="2" t="s">
        <v>17717</v>
      </c>
      <c r="E20073" s="2" t="s">
        <v>17555</v>
      </c>
      <c r="F20073" s="2">
        <v>56112103</v>
      </c>
      <c r="G20073" s="2" t="s">
        <v>810</v>
      </c>
      <c r="H20073" s="2">
        <v>8</v>
      </c>
      <c r="I20073" s="2">
        <v>6</v>
      </c>
      <c r="J20073" s="2">
        <v>11</v>
      </c>
      <c r="K20073" s="2">
        <v>4</v>
      </c>
      <c r="L20073" s="3">
        <v>1951804.2</v>
      </c>
      <c r="M20073" s="2" t="s">
        <v>20</v>
      </c>
      <c r="N20073" s="4" t="s">
        <v>21</v>
      </c>
    </row>
    <row r="20074" spans="1:14" x14ac:dyDescent="0.25">
      <c r="A20074" s="1" t="s">
        <v>17445</v>
      </c>
      <c r="B20074" s="2" t="s">
        <v>17465</v>
      </c>
      <c r="C20074" s="2" t="s">
        <v>16</v>
      </c>
      <c r="D20074" s="2" t="s">
        <v>17717</v>
      </c>
      <c r="E20074" s="2" t="s">
        <v>17556</v>
      </c>
      <c r="F20074" s="2">
        <v>56101713</v>
      </c>
      <c r="G20074" s="2" t="s">
        <v>810</v>
      </c>
      <c r="H20074" s="2">
        <v>8</v>
      </c>
      <c r="I20074" s="2">
        <v>6</v>
      </c>
      <c r="J20074" s="2">
        <v>11</v>
      </c>
      <c r="K20074" s="2">
        <v>5</v>
      </c>
      <c r="L20074" s="3">
        <v>3380983.2</v>
      </c>
      <c r="M20074" s="2" t="s">
        <v>20</v>
      </c>
      <c r="N20074" s="4" t="s">
        <v>21</v>
      </c>
    </row>
    <row r="20075" spans="1:14" x14ac:dyDescent="0.25">
      <c r="A20075" s="1" t="s">
        <v>17445</v>
      </c>
      <c r="B20075" s="2" t="s">
        <v>17465</v>
      </c>
      <c r="C20075" s="2" t="s">
        <v>16</v>
      </c>
      <c r="D20075" s="2" t="s">
        <v>17717</v>
      </c>
      <c r="E20075" s="2" t="s">
        <v>17557</v>
      </c>
      <c r="F20075" s="2">
        <v>56112103</v>
      </c>
      <c r="G20075" s="2" t="s">
        <v>810</v>
      </c>
      <c r="H20075" s="2">
        <v>8</v>
      </c>
      <c r="I20075" s="2">
        <v>6</v>
      </c>
      <c r="J20075" s="2">
        <v>11</v>
      </c>
      <c r="K20075" s="2">
        <v>6</v>
      </c>
      <c r="L20075" s="3">
        <v>3415660.38</v>
      </c>
      <c r="M20075" s="2" t="s">
        <v>20</v>
      </c>
      <c r="N20075" s="4" t="s">
        <v>21</v>
      </c>
    </row>
    <row r="20076" spans="1:14" x14ac:dyDescent="0.25">
      <c r="A20076" s="1" t="s">
        <v>17445</v>
      </c>
      <c r="B20076" s="2" t="s">
        <v>17465</v>
      </c>
      <c r="C20076" s="2" t="s">
        <v>16</v>
      </c>
      <c r="D20076" s="2" t="s">
        <v>17717</v>
      </c>
      <c r="E20076" s="2" t="s">
        <v>17558</v>
      </c>
      <c r="F20076" s="2">
        <v>56112103</v>
      </c>
      <c r="G20076" s="2" t="s">
        <v>810</v>
      </c>
      <c r="H20076" s="2">
        <v>8</v>
      </c>
      <c r="I20076" s="2">
        <v>6</v>
      </c>
      <c r="J20076" s="2">
        <v>11</v>
      </c>
      <c r="K20076" s="2">
        <v>4</v>
      </c>
      <c r="L20076" s="3">
        <v>3083367.6</v>
      </c>
      <c r="M20076" s="2" t="s">
        <v>20</v>
      </c>
      <c r="N20076" s="4" t="s">
        <v>21</v>
      </c>
    </row>
    <row r="20077" spans="1:14" x14ac:dyDescent="0.25">
      <c r="A20077" s="1" t="s">
        <v>17445</v>
      </c>
      <c r="B20077" s="2" t="s">
        <v>17465</v>
      </c>
      <c r="C20077" s="2" t="s">
        <v>16</v>
      </c>
      <c r="D20077" s="2" t="s">
        <v>17717</v>
      </c>
      <c r="E20077" s="2" t="s">
        <v>17559</v>
      </c>
      <c r="F20077" s="2">
        <v>56112103</v>
      </c>
      <c r="G20077" s="2" t="s">
        <v>810</v>
      </c>
      <c r="H20077" s="2">
        <v>8</v>
      </c>
      <c r="I20077" s="2">
        <v>6</v>
      </c>
      <c r="J20077" s="2">
        <v>11</v>
      </c>
      <c r="K20077" s="2">
        <v>801</v>
      </c>
      <c r="L20077" s="3">
        <v>42749121.690000005</v>
      </c>
      <c r="M20077" s="2" t="s">
        <v>20</v>
      </c>
      <c r="N20077" s="4" t="s">
        <v>21</v>
      </c>
    </row>
    <row r="20078" spans="1:14" x14ac:dyDescent="0.25">
      <c r="A20078" s="1" t="s">
        <v>17445</v>
      </c>
      <c r="B20078" s="2" t="s">
        <v>17465</v>
      </c>
      <c r="C20078" s="2" t="s">
        <v>16</v>
      </c>
      <c r="D20078" s="2" t="s">
        <v>17717</v>
      </c>
      <c r="E20078" s="2" t="s">
        <v>17560</v>
      </c>
      <c r="F20078" s="2">
        <v>56112103</v>
      </c>
      <c r="G20078" s="2" t="s">
        <v>810</v>
      </c>
      <c r="H20078" s="2">
        <v>8</v>
      </c>
      <c r="I20078" s="2">
        <v>6</v>
      </c>
      <c r="J20078" s="2">
        <v>11</v>
      </c>
      <c r="K20078" s="2">
        <v>15</v>
      </c>
      <c r="L20078" s="3">
        <v>19746786.599999998</v>
      </c>
      <c r="M20078" s="2" t="s">
        <v>20</v>
      </c>
      <c r="N20078" s="4" t="s">
        <v>21</v>
      </c>
    </row>
    <row r="20079" spans="1:14" x14ac:dyDescent="0.25">
      <c r="A20079" s="1" t="s">
        <v>17445</v>
      </c>
      <c r="B20079" s="2" t="s">
        <v>17465</v>
      </c>
      <c r="C20079" s="2" t="s">
        <v>16</v>
      </c>
      <c r="D20079" s="2" t="s">
        <v>17717</v>
      </c>
      <c r="E20079" s="2" t="s">
        <v>17561</v>
      </c>
      <c r="F20079" s="2">
        <v>40101819</v>
      </c>
      <c r="G20079" s="2" t="s">
        <v>810</v>
      </c>
      <c r="H20079" s="2">
        <v>8</v>
      </c>
      <c r="I20079" s="2">
        <v>6</v>
      </c>
      <c r="J20079" s="2">
        <v>11</v>
      </c>
      <c r="K20079" s="2">
        <v>15</v>
      </c>
      <c r="L20079" s="3">
        <v>18145695.75</v>
      </c>
      <c r="M20079" s="2" t="s">
        <v>20</v>
      </c>
      <c r="N20079" s="4" t="s">
        <v>21</v>
      </c>
    </row>
    <row r="20080" spans="1:14" x14ac:dyDescent="0.25">
      <c r="A20080" s="1" t="s">
        <v>17445</v>
      </c>
      <c r="B20080" s="2" t="s">
        <v>17465</v>
      </c>
      <c r="C20080" s="2" t="s">
        <v>22</v>
      </c>
      <c r="D20080" s="2" t="s">
        <v>17717</v>
      </c>
      <c r="E20080" s="2" t="s">
        <v>17562</v>
      </c>
      <c r="F20080" s="2">
        <v>56101520</v>
      </c>
      <c r="G20080" s="2" t="s">
        <v>810</v>
      </c>
      <c r="H20080" s="2">
        <v>8</v>
      </c>
      <c r="I20080" s="2">
        <v>6</v>
      </c>
      <c r="J20080" s="2">
        <v>11</v>
      </c>
      <c r="K20080" s="2">
        <v>8</v>
      </c>
      <c r="L20080" s="3">
        <v>4838852.16</v>
      </c>
      <c r="M20080" s="2" t="s">
        <v>20</v>
      </c>
      <c r="N20080" s="4" t="s">
        <v>21</v>
      </c>
    </row>
    <row r="20081" spans="1:14" x14ac:dyDescent="0.25">
      <c r="A20081" s="1" t="s">
        <v>17445</v>
      </c>
      <c r="B20081" s="2" t="s">
        <v>17465</v>
      </c>
      <c r="C20081" s="2" t="s">
        <v>22</v>
      </c>
      <c r="D20081" s="2" t="s">
        <v>17717</v>
      </c>
      <c r="E20081" s="2" t="s">
        <v>17563</v>
      </c>
      <c r="F20081" s="2">
        <v>56101543</v>
      </c>
      <c r="G20081" s="2" t="s">
        <v>810</v>
      </c>
      <c r="H20081" s="2">
        <v>8</v>
      </c>
      <c r="I20081" s="2">
        <v>6</v>
      </c>
      <c r="J20081" s="2">
        <v>11</v>
      </c>
      <c r="K20081" s="2">
        <v>80</v>
      </c>
      <c r="L20081" s="3">
        <v>56254610.399999999</v>
      </c>
      <c r="M20081" s="2" t="s">
        <v>20</v>
      </c>
      <c r="N20081" s="4" t="s">
        <v>21</v>
      </c>
    </row>
    <row r="20082" spans="1:14" x14ac:dyDescent="0.25">
      <c r="A20082" s="1" t="s">
        <v>17445</v>
      </c>
      <c r="B20082" s="2" t="s">
        <v>17465</v>
      </c>
      <c r="C20082" s="2" t="s">
        <v>926</v>
      </c>
      <c r="D20082" s="2" t="s">
        <v>17717</v>
      </c>
      <c r="E20082" s="2" t="s">
        <v>17564</v>
      </c>
      <c r="F20082" s="2">
        <v>52161505</v>
      </c>
      <c r="G20082" s="2" t="s">
        <v>810</v>
      </c>
      <c r="H20082" s="2">
        <v>8</v>
      </c>
      <c r="I20082" s="2">
        <v>6</v>
      </c>
      <c r="J20082" s="2">
        <v>11</v>
      </c>
      <c r="K20082" s="2">
        <v>12</v>
      </c>
      <c r="L20082" s="3">
        <v>38426179.200000003</v>
      </c>
      <c r="M20082" s="2" t="s">
        <v>20</v>
      </c>
      <c r="N20082" s="4" t="s">
        <v>21</v>
      </c>
    </row>
    <row r="20083" spans="1:14" x14ac:dyDescent="0.25">
      <c r="A20083" s="1" t="s">
        <v>17445</v>
      </c>
      <c r="B20083" s="2" t="s">
        <v>17463</v>
      </c>
      <c r="C20083" s="2" t="s">
        <v>903</v>
      </c>
      <c r="D20083" s="2" t="s">
        <v>17715</v>
      </c>
      <c r="E20083" s="2" t="s">
        <v>17565</v>
      </c>
      <c r="F20083" s="2">
        <v>45101500</v>
      </c>
      <c r="G20083" s="2" t="s">
        <v>496</v>
      </c>
      <c r="H20083" s="2">
        <v>3</v>
      </c>
      <c r="I20083" s="2">
        <v>6</v>
      </c>
      <c r="J20083" s="2">
        <v>11</v>
      </c>
      <c r="K20083" s="2">
        <v>1</v>
      </c>
      <c r="L20083" s="3">
        <v>6337.81</v>
      </c>
      <c r="M20083" s="2" t="s">
        <v>20</v>
      </c>
      <c r="N20083" s="4" t="s">
        <v>21</v>
      </c>
    </row>
    <row r="20084" spans="1:14" x14ac:dyDescent="0.25">
      <c r="A20084" s="1" t="s">
        <v>17445</v>
      </c>
      <c r="B20084" s="2" t="s">
        <v>17463</v>
      </c>
      <c r="C20084" s="2" t="s">
        <v>903</v>
      </c>
      <c r="D20084" s="2" t="s">
        <v>17715</v>
      </c>
      <c r="E20084" s="2" t="s">
        <v>17548</v>
      </c>
      <c r="F20084" s="2">
        <v>45101500</v>
      </c>
      <c r="G20084" s="2" t="s">
        <v>496</v>
      </c>
      <c r="H20084" s="2">
        <v>3</v>
      </c>
      <c r="I20084" s="2">
        <v>6</v>
      </c>
      <c r="J20084" s="2">
        <v>11</v>
      </c>
      <c r="K20084" s="2">
        <v>1</v>
      </c>
      <c r="L20084" s="3">
        <v>10700</v>
      </c>
      <c r="M20084" s="2" t="s">
        <v>20</v>
      </c>
      <c r="N20084" s="4" t="s">
        <v>21</v>
      </c>
    </row>
    <row r="20085" spans="1:14" x14ac:dyDescent="0.25">
      <c r="A20085" s="1" t="s">
        <v>17445</v>
      </c>
      <c r="B20085" s="2" t="s">
        <v>17464</v>
      </c>
      <c r="C20085" s="2" t="s">
        <v>17475</v>
      </c>
      <c r="D20085" s="2" t="s">
        <v>17716</v>
      </c>
      <c r="E20085" s="2" t="s">
        <v>19104</v>
      </c>
      <c r="F20085" s="2">
        <v>95131600</v>
      </c>
      <c r="G20085" s="2" t="s">
        <v>496</v>
      </c>
      <c r="H20085" s="2">
        <v>3</v>
      </c>
      <c r="I20085" s="2">
        <v>6</v>
      </c>
      <c r="J20085" s="2">
        <v>11</v>
      </c>
      <c r="K20085" s="2">
        <v>1</v>
      </c>
      <c r="L20085" s="3">
        <v>5999999.9900000002</v>
      </c>
      <c r="M20085" s="2" t="s">
        <v>20</v>
      </c>
      <c r="N20085" s="4" t="s">
        <v>21</v>
      </c>
    </row>
    <row r="20086" spans="1:14" x14ac:dyDescent="0.25">
      <c r="A20086" s="1" t="s">
        <v>373</v>
      </c>
      <c r="B20086" s="2" t="s">
        <v>162</v>
      </c>
      <c r="C20086" s="2" t="s">
        <v>185</v>
      </c>
      <c r="D20086" s="2" t="s">
        <v>186</v>
      </c>
      <c r="E20086" s="2" t="s">
        <v>16374</v>
      </c>
      <c r="F20086" s="2">
        <v>81112300</v>
      </c>
      <c r="G20086" s="2" t="s">
        <v>2858</v>
      </c>
      <c r="H20086" s="2">
        <v>1</v>
      </c>
      <c r="I20086" s="2">
        <v>12</v>
      </c>
      <c r="J20086" s="2">
        <v>10</v>
      </c>
      <c r="K20086" s="2">
        <v>1</v>
      </c>
      <c r="L20086" s="3">
        <v>1698020145.24</v>
      </c>
      <c r="M20086" s="2" t="s">
        <v>20</v>
      </c>
      <c r="N20086" s="4" t="s">
        <v>17384</v>
      </c>
    </row>
    <row r="20087" spans="1:14" x14ac:dyDescent="0.25">
      <c r="A20087" s="1" t="s">
        <v>373</v>
      </c>
      <c r="B20087" s="2" t="s">
        <v>128</v>
      </c>
      <c r="C20087" s="2" t="s">
        <v>627</v>
      </c>
      <c r="D20087" s="2" t="s">
        <v>17895</v>
      </c>
      <c r="E20087" s="2" t="s">
        <v>16375</v>
      </c>
      <c r="F20087" s="2">
        <v>81112209</v>
      </c>
      <c r="G20087" s="2" t="s">
        <v>19</v>
      </c>
      <c r="H20087" s="2">
        <v>1</v>
      </c>
      <c r="I20087" s="2">
        <v>12</v>
      </c>
      <c r="J20087" s="2">
        <v>10</v>
      </c>
      <c r="K20087" s="2">
        <v>1</v>
      </c>
      <c r="L20087" s="3">
        <v>1862568117</v>
      </c>
      <c r="M20087" s="2" t="s">
        <v>20</v>
      </c>
      <c r="N20087" s="4" t="s">
        <v>17384</v>
      </c>
    </row>
    <row r="20088" spans="1:14" x14ac:dyDescent="0.25">
      <c r="A20088" s="1" t="s">
        <v>373</v>
      </c>
      <c r="B20088" s="2" t="s">
        <v>128</v>
      </c>
      <c r="C20088" s="2" t="s">
        <v>627</v>
      </c>
      <c r="D20088" s="2" t="s">
        <v>17895</v>
      </c>
      <c r="E20088" s="2" t="s">
        <v>16376</v>
      </c>
      <c r="F20088" s="2">
        <v>81112210</v>
      </c>
      <c r="G20088" s="2" t="s">
        <v>490</v>
      </c>
      <c r="H20088" s="2">
        <v>1</v>
      </c>
      <c r="I20088" s="2">
        <v>11</v>
      </c>
      <c r="J20088" s="2">
        <v>10</v>
      </c>
      <c r="K20088" s="2">
        <v>1</v>
      </c>
      <c r="L20088" s="3">
        <v>12649997.98</v>
      </c>
      <c r="M20088" s="2" t="s">
        <v>20</v>
      </c>
      <c r="N20088" s="4" t="s">
        <v>17384</v>
      </c>
    </row>
    <row r="20089" spans="1:14" x14ac:dyDescent="0.25">
      <c r="A20089" s="1" t="s">
        <v>373</v>
      </c>
      <c r="B20089" s="2" t="s">
        <v>128</v>
      </c>
      <c r="C20089" s="2" t="s">
        <v>627</v>
      </c>
      <c r="D20089" s="2" t="s">
        <v>17895</v>
      </c>
      <c r="E20089" s="2" t="s">
        <v>16377</v>
      </c>
      <c r="F20089" s="2">
        <v>43231501</v>
      </c>
      <c r="G20089" s="2" t="s">
        <v>19</v>
      </c>
      <c r="H20089" s="2">
        <v>2</v>
      </c>
      <c r="I20089" s="2">
        <v>6</v>
      </c>
      <c r="J20089" s="2">
        <v>10</v>
      </c>
      <c r="K20089" s="2">
        <v>1</v>
      </c>
      <c r="L20089" s="3">
        <v>432121113</v>
      </c>
      <c r="M20089" s="2" t="s">
        <v>20</v>
      </c>
      <c r="N20089" s="4" t="s">
        <v>21</v>
      </c>
    </row>
    <row r="20090" spans="1:14" x14ac:dyDescent="0.25">
      <c r="A20090" s="1" t="s">
        <v>373</v>
      </c>
      <c r="B20090" s="2" t="s">
        <v>128</v>
      </c>
      <c r="C20090" s="2" t="s">
        <v>627</v>
      </c>
      <c r="D20090" s="2" t="s">
        <v>17895</v>
      </c>
      <c r="E20090" s="2" t="s">
        <v>16378</v>
      </c>
      <c r="F20090" s="2">
        <v>43233200</v>
      </c>
      <c r="G20090" s="2" t="s">
        <v>490</v>
      </c>
      <c r="H20090" s="2">
        <v>5</v>
      </c>
      <c r="I20090" s="2">
        <v>12</v>
      </c>
      <c r="J20090" s="2">
        <v>10</v>
      </c>
      <c r="K20090" s="2">
        <v>1</v>
      </c>
      <c r="L20090" s="3">
        <v>7882560</v>
      </c>
      <c r="M20090" s="2" t="s">
        <v>20</v>
      </c>
      <c r="N20090" s="4" t="s">
        <v>21</v>
      </c>
    </row>
    <row r="20091" spans="1:14" x14ac:dyDescent="0.25">
      <c r="A20091" s="1" t="s">
        <v>373</v>
      </c>
      <c r="B20091" s="2" t="s">
        <v>151</v>
      </c>
      <c r="C20091" s="2" t="s">
        <v>159</v>
      </c>
      <c r="D20091" s="2" t="s">
        <v>160</v>
      </c>
      <c r="E20091" s="2" t="s">
        <v>16379</v>
      </c>
      <c r="F20091" s="2">
        <v>43232804</v>
      </c>
      <c r="G20091" s="2" t="s">
        <v>2858</v>
      </c>
      <c r="H20091" s="2">
        <v>1</v>
      </c>
      <c r="I20091" s="2">
        <v>2</v>
      </c>
      <c r="J20091" s="2">
        <v>10</v>
      </c>
      <c r="K20091" s="2">
        <v>1</v>
      </c>
      <c r="L20091" s="3">
        <v>51319498</v>
      </c>
      <c r="M20091" s="2" t="s">
        <v>20</v>
      </c>
      <c r="N20091" s="4" t="s">
        <v>17384</v>
      </c>
    </row>
    <row r="20092" spans="1:14" x14ac:dyDescent="0.25">
      <c r="A20092" s="1" t="s">
        <v>373</v>
      </c>
      <c r="B20092" s="2" t="s">
        <v>162</v>
      </c>
      <c r="C20092" s="2" t="s">
        <v>567</v>
      </c>
      <c r="D20092" s="2" t="s">
        <v>17885</v>
      </c>
      <c r="E20092" s="2" t="s">
        <v>16380</v>
      </c>
      <c r="F20092" s="2" t="s">
        <v>16381</v>
      </c>
      <c r="G20092" s="2" t="s">
        <v>496</v>
      </c>
      <c r="H20092" s="2">
        <v>1</v>
      </c>
      <c r="I20092" s="2">
        <v>12</v>
      </c>
      <c r="J20092" s="2">
        <v>10</v>
      </c>
      <c r="K20092" s="2">
        <v>1</v>
      </c>
      <c r="L20092" s="3">
        <v>260437417.65000001</v>
      </c>
      <c r="M20092" s="2" t="s">
        <v>20</v>
      </c>
      <c r="N20092" s="4" t="s">
        <v>17384</v>
      </c>
    </row>
    <row r="20093" spans="1:14" x14ac:dyDescent="0.25">
      <c r="A20093" s="1" t="s">
        <v>373</v>
      </c>
      <c r="B20093" s="2" t="s">
        <v>151</v>
      </c>
      <c r="C20093" s="2" t="s">
        <v>152</v>
      </c>
      <c r="D20093" s="2" t="s">
        <v>153</v>
      </c>
      <c r="E20093" s="2" t="s">
        <v>16382</v>
      </c>
      <c r="F20093" s="2">
        <v>83111602</v>
      </c>
      <c r="G20093" s="2" t="s">
        <v>19</v>
      </c>
      <c r="H20093" s="2">
        <v>1</v>
      </c>
      <c r="I20093" s="2">
        <v>3</v>
      </c>
      <c r="J20093" s="2">
        <v>10</v>
      </c>
      <c r="K20093" s="2">
        <v>1</v>
      </c>
      <c r="L20093" s="3">
        <v>338312097</v>
      </c>
      <c r="M20093" s="2" t="s">
        <v>20</v>
      </c>
      <c r="N20093" s="4" t="s">
        <v>17384</v>
      </c>
    </row>
    <row r="20094" spans="1:14" x14ac:dyDescent="0.25">
      <c r="A20094" s="1" t="s">
        <v>373</v>
      </c>
      <c r="B20094" s="2" t="s">
        <v>278</v>
      </c>
      <c r="C20094" s="2" t="s">
        <v>710</v>
      </c>
      <c r="D20094" s="2" t="s">
        <v>17901</v>
      </c>
      <c r="E20094" s="2" t="s">
        <v>16383</v>
      </c>
      <c r="F20094" s="2" t="s">
        <v>16384</v>
      </c>
      <c r="G20094" s="2" t="s">
        <v>496</v>
      </c>
      <c r="H20094" s="2">
        <v>1</v>
      </c>
      <c r="I20094" s="2">
        <v>6</v>
      </c>
      <c r="J20094" s="2">
        <v>10</v>
      </c>
      <c r="K20094" s="2">
        <v>1</v>
      </c>
      <c r="L20094" s="3">
        <v>47472000</v>
      </c>
      <c r="M20094" s="2" t="s">
        <v>20</v>
      </c>
      <c r="N20094" s="4" t="s">
        <v>17384</v>
      </c>
    </row>
    <row r="20095" spans="1:14" x14ac:dyDescent="0.25">
      <c r="A20095" s="1" t="s">
        <v>373</v>
      </c>
      <c r="B20095" s="2" t="s">
        <v>162</v>
      </c>
      <c r="C20095" s="2" t="s">
        <v>567</v>
      </c>
      <c r="D20095" s="2" t="s">
        <v>17885</v>
      </c>
      <c r="E20095" s="2" t="s">
        <v>16385</v>
      </c>
      <c r="F20095" s="2" t="s">
        <v>16386</v>
      </c>
      <c r="G20095" s="2" t="s">
        <v>490</v>
      </c>
      <c r="H20095" s="2">
        <v>5</v>
      </c>
      <c r="I20095" s="2">
        <v>12</v>
      </c>
      <c r="J20095" s="2">
        <v>10</v>
      </c>
      <c r="K20095" s="2">
        <v>1</v>
      </c>
      <c r="L20095" s="3">
        <v>7000000</v>
      </c>
      <c r="M20095" s="2" t="s">
        <v>20</v>
      </c>
      <c r="N20095" s="4" t="s">
        <v>21</v>
      </c>
    </row>
    <row r="20096" spans="1:14" x14ac:dyDescent="0.25">
      <c r="A20096" s="1" t="s">
        <v>373</v>
      </c>
      <c r="B20096" s="2" t="s">
        <v>151</v>
      </c>
      <c r="C20096" s="2" t="s">
        <v>159</v>
      </c>
      <c r="D20096" s="2" t="s">
        <v>160</v>
      </c>
      <c r="E20096" s="2" t="s">
        <v>16387</v>
      </c>
      <c r="F20096" s="2">
        <v>81112500</v>
      </c>
      <c r="G20096" s="2" t="s">
        <v>2858</v>
      </c>
      <c r="H20096" s="2">
        <v>2</v>
      </c>
      <c r="I20096" s="2">
        <v>12</v>
      </c>
      <c r="J20096" s="2">
        <v>10</v>
      </c>
      <c r="K20096" s="2">
        <v>1</v>
      </c>
      <c r="L20096" s="3">
        <v>443633436</v>
      </c>
      <c r="M20096" s="2" t="s">
        <v>20</v>
      </c>
      <c r="N20096" s="4" t="s">
        <v>21</v>
      </c>
    </row>
    <row r="20097" spans="1:14" x14ac:dyDescent="0.25">
      <c r="A20097" s="1" t="s">
        <v>373</v>
      </c>
      <c r="B20097" s="2" t="s">
        <v>278</v>
      </c>
      <c r="C20097" s="2" t="s">
        <v>710</v>
      </c>
      <c r="D20097" s="2" t="s">
        <v>17901</v>
      </c>
      <c r="E20097" s="2" t="s">
        <v>16388</v>
      </c>
      <c r="F20097" s="2">
        <v>81111504</v>
      </c>
      <c r="G20097" s="2" t="s">
        <v>490</v>
      </c>
      <c r="H20097" s="2">
        <v>5</v>
      </c>
      <c r="I20097" s="2">
        <v>12</v>
      </c>
      <c r="J20097" s="2">
        <v>10</v>
      </c>
      <c r="K20097" s="2">
        <v>1</v>
      </c>
      <c r="L20097" s="3">
        <v>2000000</v>
      </c>
      <c r="M20097" s="2" t="s">
        <v>20</v>
      </c>
      <c r="N20097" s="4" t="s">
        <v>21</v>
      </c>
    </row>
    <row r="20098" spans="1:14" x14ac:dyDescent="0.25">
      <c r="A20098" s="1" t="s">
        <v>373</v>
      </c>
      <c r="B20098" s="2" t="s">
        <v>278</v>
      </c>
      <c r="C20098" s="2" t="s">
        <v>710</v>
      </c>
      <c r="D20098" s="2" t="s">
        <v>17901</v>
      </c>
      <c r="E20098" s="2" t="s">
        <v>16389</v>
      </c>
      <c r="F20098" s="2">
        <v>81112202</v>
      </c>
      <c r="G20098" s="2" t="s">
        <v>496</v>
      </c>
      <c r="H20098" s="2">
        <v>5</v>
      </c>
      <c r="I20098" s="2">
        <v>12</v>
      </c>
      <c r="J20098" s="2">
        <v>10</v>
      </c>
      <c r="K20098" s="2">
        <v>1</v>
      </c>
      <c r="L20098" s="3">
        <v>30000000</v>
      </c>
      <c r="M20098" s="2" t="s">
        <v>20</v>
      </c>
      <c r="N20098" s="4" t="s">
        <v>21</v>
      </c>
    </row>
    <row r="20099" spans="1:14" x14ac:dyDescent="0.25">
      <c r="A20099" s="1" t="s">
        <v>373</v>
      </c>
      <c r="B20099" s="2" t="s">
        <v>278</v>
      </c>
      <c r="C20099" s="2" t="s">
        <v>710</v>
      </c>
      <c r="D20099" s="2" t="s">
        <v>17901</v>
      </c>
      <c r="E20099" s="2" t="s">
        <v>16390</v>
      </c>
      <c r="F20099" s="2">
        <v>81111504</v>
      </c>
      <c r="G20099" s="2" t="s">
        <v>496</v>
      </c>
      <c r="H20099" s="2">
        <v>2</v>
      </c>
      <c r="I20099" s="2">
        <v>9</v>
      </c>
      <c r="J20099" s="2">
        <v>10</v>
      </c>
      <c r="K20099" s="2">
        <v>1</v>
      </c>
      <c r="L20099" s="3">
        <v>263823000</v>
      </c>
      <c r="M20099" s="2" t="s">
        <v>20</v>
      </c>
      <c r="N20099" s="4" t="s">
        <v>21</v>
      </c>
    </row>
    <row r="20100" spans="1:14" x14ac:dyDescent="0.25">
      <c r="A20100" s="1" t="s">
        <v>373</v>
      </c>
      <c r="B20100" s="2" t="s">
        <v>151</v>
      </c>
      <c r="C20100" s="2" t="s">
        <v>159</v>
      </c>
      <c r="D20100" s="2" t="s">
        <v>160</v>
      </c>
      <c r="E20100" s="2" t="s">
        <v>16391</v>
      </c>
      <c r="F20100" s="2">
        <v>43231500</v>
      </c>
      <c r="G20100" s="2" t="s">
        <v>490</v>
      </c>
      <c r="H20100" s="2">
        <v>2</v>
      </c>
      <c r="I20100" s="2">
        <v>9</v>
      </c>
      <c r="J20100" s="2">
        <v>10</v>
      </c>
      <c r="K20100" s="2">
        <v>1</v>
      </c>
      <c r="L20100" s="3">
        <v>83000000</v>
      </c>
      <c r="M20100" s="2" t="s">
        <v>20</v>
      </c>
      <c r="N20100" s="4" t="s">
        <v>21</v>
      </c>
    </row>
    <row r="20101" spans="1:14" x14ac:dyDescent="0.25">
      <c r="A20101" s="1" t="s">
        <v>373</v>
      </c>
      <c r="B20101" s="2" t="s">
        <v>278</v>
      </c>
      <c r="C20101" s="2" t="s">
        <v>710</v>
      </c>
      <c r="D20101" s="2" t="s">
        <v>17901</v>
      </c>
      <c r="E20101" s="2" t="s">
        <v>16392</v>
      </c>
      <c r="F20101" s="2">
        <v>81112209</v>
      </c>
      <c r="G20101" s="2" t="s">
        <v>496</v>
      </c>
      <c r="H20101" s="2">
        <v>3</v>
      </c>
      <c r="I20101" s="2">
        <v>4</v>
      </c>
      <c r="J20101" s="2">
        <v>10</v>
      </c>
      <c r="K20101" s="2">
        <v>1</v>
      </c>
      <c r="L20101" s="3">
        <v>113305824</v>
      </c>
      <c r="M20101" s="2" t="s">
        <v>20</v>
      </c>
      <c r="N20101" s="4" t="s">
        <v>21</v>
      </c>
    </row>
    <row r="20102" spans="1:14" x14ac:dyDescent="0.25">
      <c r="A20102" s="1" t="s">
        <v>373</v>
      </c>
      <c r="B20102" s="2" t="s">
        <v>32</v>
      </c>
      <c r="C20102" s="2" t="s">
        <v>33</v>
      </c>
      <c r="D20102" s="2" t="s">
        <v>34</v>
      </c>
      <c r="E20102" s="2" t="s">
        <v>9531</v>
      </c>
      <c r="F20102" s="2">
        <v>43211508</v>
      </c>
      <c r="G20102" s="2" t="s">
        <v>2858</v>
      </c>
      <c r="H20102" s="2">
        <v>4</v>
      </c>
      <c r="I20102" s="2">
        <v>4</v>
      </c>
      <c r="J20102" s="2">
        <v>10</v>
      </c>
      <c r="K20102" s="2">
        <v>32</v>
      </c>
      <c r="L20102" s="3">
        <v>91209696</v>
      </c>
      <c r="M20102" s="2" t="s">
        <v>0</v>
      </c>
      <c r="N20102" s="4" t="s">
        <v>21</v>
      </c>
    </row>
    <row r="20103" spans="1:14" x14ac:dyDescent="0.25">
      <c r="A20103" s="1" t="s">
        <v>373</v>
      </c>
      <c r="B20103" s="2" t="s">
        <v>32</v>
      </c>
      <c r="C20103" s="2" t="s">
        <v>33</v>
      </c>
      <c r="D20103" s="2" t="s">
        <v>34</v>
      </c>
      <c r="E20103" s="2" t="s">
        <v>16393</v>
      </c>
      <c r="F20103" s="2">
        <v>43211508</v>
      </c>
      <c r="G20103" s="2" t="s">
        <v>2858</v>
      </c>
      <c r="H20103" s="2">
        <v>1</v>
      </c>
      <c r="I20103" s="2">
        <v>6</v>
      </c>
      <c r="J20103" s="2">
        <v>10</v>
      </c>
      <c r="K20103" s="2">
        <v>2</v>
      </c>
      <c r="L20103" s="3">
        <v>7560000</v>
      </c>
      <c r="M20103" s="2" t="s">
        <v>0</v>
      </c>
      <c r="N20103" s="4" t="s">
        <v>21</v>
      </c>
    </row>
    <row r="20104" spans="1:14" x14ac:dyDescent="0.25">
      <c r="A20104" s="1" t="s">
        <v>373</v>
      </c>
      <c r="B20104" s="2" t="s">
        <v>32</v>
      </c>
      <c r="C20104" s="2" t="s">
        <v>33</v>
      </c>
      <c r="D20104" s="2" t="s">
        <v>34</v>
      </c>
      <c r="E20104" s="2" t="s">
        <v>16394</v>
      </c>
      <c r="F20104" s="2">
        <v>43212110</v>
      </c>
      <c r="G20104" s="2" t="s">
        <v>2858</v>
      </c>
      <c r="H20104" s="2">
        <v>1</v>
      </c>
      <c r="I20104" s="2">
        <v>6</v>
      </c>
      <c r="J20104" s="2">
        <v>10</v>
      </c>
      <c r="K20104" s="2">
        <v>29</v>
      </c>
      <c r="L20104" s="3">
        <v>57420000</v>
      </c>
      <c r="M20104" s="2" t="s">
        <v>0</v>
      </c>
      <c r="N20104" s="4" t="s">
        <v>21</v>
      </c>
    </row>
    <row r="20105" spans="1:14" x14ac:dyDescent="0.25">
      <c r="A20105" s="1" t="s">
        <v>373</v>
      </c>
      <c r="B20105" s="2" t="s">
        <v>32</v>
      </c>
      <c r="C20105" s="2" t="s">
        <v>33</v>
      </c>
      <c r="D20105" s="2" t="s">
        <v>34</v>
      </c>
      <c r="E20105" s="2" t="s">
        <v>16395</v>
      </c>
      <c r="F20105" s="2">
        <v>43201803</v>
      </c>
      <c r="G20105" s="2" t="s">
        <v>2858</v>
      </c>
      <c r="H20105" s="2">
        <v>1</v>
      </c>
      <c r="I20105" s="2">
        <v>6</v>
      </c>
      <c r="J20105" s="2">
        <v>10</v>
      </c>
      <c r="K20105" s="2">
        <v>4</v>
      </c>
      <c r="L20105" s="3">
        <v>1040000</v>
      </c>
      <c r="M20105" s="2" t="s">
        <v>0</v>
      </c>
      <c r="N20105" s="4" t="s">
        <v>21</v>
      </c>
    </row>
    <row r="20106" spans="1:14" x14ac:dyDescent="0.25">
      <c r="A20106" s="1" t="s">
        <v>373</v>
      </c>
      <c r="B20106" s="2" t="s">
        <v>32</v>
      </c>
      <c r="C20106" s="2" t="s">
        <v>33</v>
      </c>
      <c r="D20106" s="2" t="s">
        <v>34</v>
      </c>
      <c r="E20106" s="2" t="s">
        <v>16396</v>
      </c>
      <c r="F20106" s="2">
        <v>43201803</v>
      </c>
      <c r="G20106" s="2" t="s">
        <v>2858</v>
      </c>
      <c r="H20106" s="2">
        <v>1</v>
      </c>
      <c r="I20106" s="2">
        <v>6</v>
      </c>
      <c r="J20106" s="2">
        <v>10</v>
      </c>
      <c r="K20106" s="2">
        <v>8</v>
      </c>
      <c r="L20106" s="3">
        <v>3040000</v>
      </c>
      <c r="M20106" s="2" t="s">
        <v>0</v>
      </c>
      <c r="N20106" s="4" t="s">
        <v>21</v>
      </c>
    </row>
    <row r="20107" spans="1:14" x14ac:dyDescent="0.25">
      <c r="A20107" s="1" t="s">
        <v>373</v>
      </c>
      <c r="B20107" s="2" t="s">
        <v>32</v>
      </c>
      <c r="C20107" s="2" t="s">
        <v>33</v>
      </c>
      <c r="D20107" s="2" t="s">
        <v>34</v>
      </c>
      <c r="E20107" s="2" t="s">
        <v>16397</v>
      </c>
      <c r="F20107" s="2">
        <v>43201803</v>
      </c>
      <c r="G20107" s="2" t="s">
        <v>2858</v>
      </c>
      <c r="H20107" s="2">
        <v>2</v>
      </c>
      <c r="I20107" s="2">
        <v>8</v>
      </c>
      <c r="J20107" s="2">
        <v>10</v>
      </c>
      <c r="K20107" s="2">
        <v>10</v>
      </c>
      <c r="L20107" s="3">
        <v>5100000</v>
      </c>
      <c r="M20107" s="2" t="s">
        <v>0</v>
      </c>
      <c r="N20107" s="4" t="s">
        <v>21</v>
      </c>
    </row>
    <row r="20108" spans="1:14" x14ac:dyDescent="0.25">
      <c r="A20108" s="1" t="s">
        <v>373</v>
      </c>
      <c r="B20108" s="2" t="s">
        <v>32</v>
      </c>
      <c r="C20108" s="2" t="s">
        <v>33</v>
      </c>
      <c r="D20108" s="2" t="s">
        <v>34</v>
      </c>
      <c r="E20108" s="2" t="s">
        <v>16398</v>
      </c>
      <c r="F20108" s="2">
        <v>43211711</v>
      </c>
      <c r="G20108" s="2" t="s">
        <v>2858</v>
      </c>
      <c r="H20108" s="2">
        <v>2</v>
      </c>
      <c r="I20108" s="2">
        <v>8</v>
      </c>
      <c r="J20108" s="2">
        <v>10</v>
      </c>
      <c r="K20108" s="2">
        <v>12</v>
      </c>
      <c r="L20108" s="3">
        <v>14561592</v>
      </c>
      <c r="M20108" s="2" t="s">
        <v>0</v>
      </c>
      <c r="N20108" s="4" t="s">
        <v>21</v>
      </c>
    </row>
    <row r="20109" spans="1:14" x14ac:dyDescent="0.25">
      <c r="A20109" s="1" t="s">
        <v>373</v>
      </c>
      <c r="B20109" s="2" t="s">
        <v>32</v>
      </c>
      <c r="C20109" s="2" t="s">
        <v>33</v>
      </c>
      <c r="D20109" s="2" t="s">
        <v>34</v>
      </c>
      <c r="E20109" s="2" t="s">
        <v>16399</v>
      </c>
      <c r="F20109" s="2">
        <v>43211507</v>
      </c>
      <c r="G20109" s="2" t="s">
        <v>2858</v>
      </c>
      <c r="H20109" s="2">
        <v>1</v>
      </c>
      <c r="I20109" s="2">
        <v>12</v>
      </c>
      <c r="J20109" s="2">
        <v>16</v>
      </c>
      <c r="K20109" s="2">
        <v>1</v>
      </c>
      <c r="L20109" s="3">
        <v>8737572</v>
      </c>
      <c r="M20109" s="2" t="s">
        <v>0</v>
      </c>
      <c r="N20109" s="4" t="s">
        <v>21</v>
      </c>
    </row>
    <row r="20110" spans="1:14" x14ac:dyDescent="0.25">
      <c r="A20110" s="1" t="s">
        <v>373</v>
      </c>
      <c r="B20110" s="2" t="s">
        <v>151</v>
      </c>
      <c r="C20110" s="2" t="s">
        <v>159</v>
      </c>
      <c r="D20110" s="2" t="s">
        <v>160</v>
      </c>
      <c r="E20110" s="2" t="s">
        <v>16400</v>
      </c>
      <c r="F20110" s="2">
        <v>81112501</v>
      </c>
      <c r="G20110" s="2" t="s">
        <v>2858</v>
      </c>
      <c r="H20110" s="2">
        <v>2</v>
      </c>
      <c r="I20110" s="2">
        <v>12</v>
      </c>
      <c r="J20110" s="2">
        <v>16</v>
      </c>
      <c r="K20110" s="2">
        <v>1</v>
      </c>
      <c r="L20110" s="3">
        <v>109835367</v>
      </c>
      <c r="M20110" s="2" t="s">
        <v>20</v>
      </c>
      <c r="N20110" s="4" t="s">
        <v>21</v>
      </c>
    </row>
    <row r="20111" spans="1:14" x14ac:dyDescent="0.25">
      <c r="A20111" s="1" t="s">
        <v>373</v>
      </c>
      <c r="B20111" s="2" t="s">
        <v>151</v>
      </c>
      <c r="C20111" s="2" t="s">
        <v>159</v>
      </c>
      <c r="D20111" s="2" t="s">
        <v>160</v>
      </c>
      <c r="E20111" s="2" t="s">
        <v>16401</v>
      </c>
      <c r="F20111" s="2">
        <v>43232102</v>
      </c>
      <c r="G20111" s="2" t="s">
        <v>490</v>
      </c>
      <c r="H20111" s="2">
        <v>2</v>
      </c>
      <c r="I20111" s="2">
        <v>12</v>
      </c>
      <c r="J20111" s="2">
        <v>10</v>
      </c>
      <c r="K20111" s="2">
        <v>1</v>
      </c>
      <c r="L20111" s="3">
        <v>1489000</v>
      </c>
      <c r="M20111" s="2" t="s">
        <v>20</v>
      </c>
      <c r="N20111" s="4" t="s">
        <v>21</v>
      </c>
    </row>
    <row r="20112" spans="1:14" x14ac:dyDescent="0.25">
      <c r="A20112" s="1" t="s">
        <v>373</v>
      </c>
      <c r="B20112" s="2" t="s">
        <v>151</v>
      </c>
      <c r="C20112" s="2" t="s">
        <v>159</v>
      </c>
      <c r="D20112" s="2" t="s">
        <v>160</v>
      </c>
      <c r="E20112" s="2" t="s">
        <v>16402</v>
      </c>
      <c r="F20112" s="2">
        <v>43232102</v>
      </c>
      <c r="G20112" s="2" t="s">
        <v>490</v>
      </c>
      <c r="H20112" s="2">
        <v>2</v>
      </c>
      <c r="I20112" s="2">
        <v>12</v>
      </c>
      <c r="J20112" s="2">
        <v>10</v>
      </c>
      <c r="K20112" s="2">
        <v>1</v>
      </c>
      <c r="L20112" s="3">
        <v>2196442</v>
      </c>
      <c r="M20112" s="2" t="s">
        <v>20</v>
      </c>
      <c r="N20112" s="4" t="s">
        <v>21</v>
      </c>
    </row>
    <row r="20113" spans="1:14" x14ac:dyDescent="0.25">
      <c r="A20113" s="1" t="s">
        <v>373</v>
      </c>
      <c r="B20113" s="2" t="s">
        <v>151</v>
      </c>
      <c r="C20113" s="2" t="s">
        <v>159</v>
      </c>
      <c r="D20113" s="2" t="s">
        <v>160</v>
      </c>
      <c r="E20113" s="2" t="s">
        <v>16403</v>
      </c>
      <c r="F20113" s="2">
        <v>43232102</v>
      </c>
      <c r="G20113" s="2" t="s">
        <v>490</v>
      </c>
      <c r="H20113" s="2">
        <v>2</v>
      </c>
      <c r="I20113" s="2">
        <v>12</v>
      </c>
      <c r="J20113" s="2">
        <v>10</v>
      </c>
      <c r="K20113" s="2">
        <v>1</v>
      </c>
      <c r="L20113" s="3">
        <v>6685944</v>
      </c>
      <c r="M20113" s="2" t="s">
        <v>20</v>
      </c>
      <c r="N20113" s="4" t="s">
        <v>21</v>
      </c>
    </row>
    <row r="20114" spans="1:14" x14ac:dyDescent="0.25">
      <c r="A20114" s="1" t="s">
        <v>373</v>
      </c>
      <c r="B20114" s="2" t="s">
        <v>151</v>
      </c>
      <c r="C20114" s="2" t="s">
        <v>159</v>
      </c>
      <c r="D20114" s="2" t="s">
        <v>160</v>
      </c>
      <c r="E20114" s="2" t="s">
        <v>16400</v>
      </c>
      <c r="F20114" s="2">
        <v>81112500</v>
      </c>
      <c r="G20114" s="2" t="s">
        <v>2858</v>
      </c>
      <c r="H20114" s="2">
        <v>2</v>
      </c>
      <c r="I20114" s="2">
        <v>12</v>
      </c>
      <c r="J20114" s="2">
        <v>10</v>
      </c>
      <c r="K20114" s="2">
        <v>1</v>
      </c>
      <c r="L20114" s="3">
        <v>206572209.90000004</v>
      </c>
      <c r="M20114" s="2" t="s">
        <v>20</v>
      </c>
      <c r="N20114" s="4" t="s">
        <v>21</v>
      </c>
    </row>
    <row r="20115" spans="1:14" x14ac:dyDescent="0.25">
      <c r="A20115" s="1" t="s">
        <v>373</v>
      </c>
      <c r="B20115" s="2" t="s">
        <v>32</v>
      </c>
      <c r="C20115" s="2" t="s">
        <v>33</v>
      </c>
      <c r="D20115" s="2" t="s">
        <v>34</v>
      </c>
      <c r="E20115" s="2" t="s">
        <v>16399</v>
      </c>
      <c r="F20115" s="2">
        <v>43211507</v>
      </c>
      <c r="G20115" s="2" t="s">
        <v>2858</v>
      </c>
      <c r="H20115" s="2">
        <v>1</v>
      </c>
      <c r="I20115" s="2">
        <v>12</v>
      </c>
      <c r="J20115" s="2">
        <v>10</v>
      </c>
      <c r="K20115" s="2">
        <v>5</v>
      </c>
      <c r="L20115" s="3">
        <v>43687860</v>
      </c>
      <c r="M20115" s="2" t="s">
        <v>0</v>
      </c>
      <c r="N20115" s="4" t="s">
        <v>21</v>
      </c>
    </row>
    <row r="20116" spans="1:14" x14ac:dyDescent="0.25">
      <c r="A20116" s="1" t="s">
        <v>373</v>
      </c>
      <c r="B20116" s="2" t="s">
        <v>151</v>
      </c>
      <c r="C20116" s="2" t="s">
        <v>159</v>
      </c>
      <c r="D20116" s="2" t="s">
        <v>160</v>
      </c>
      <c r="E20116" s="2" t="s">
        <v>16404</v>
      </c>
      <c r="F20116" s="2">
        <v>81112500</v>
      </c>
      <c r="G20116" s="2" t="s">
        <v>490</v>
      </c>
      <c r="H20116" s="2">
        <v>3</v>
      </c>
      <c r="I20116" s="2">
        <v>3</v>
      </c>
      <c r="J20116" s="2">
        <v>10</v>
      </c>
      <c r="K20116" s="2">
        <v>1</v>
      </c>
      <c r="L20116" s="3">
        <v>4276632</v>
      </c>
      <c r="M20116" s="2" t="s">
        <v>20</v>
      </c>
      <c r="N20116" s="4" t="s">
        <v>21</v>
      </c>
    </row>
    <row r="20117" spans="1:14" x14ac:dyDescent="0.25">
      <c r="A20117" s="1" t="s">
        <v>373</v>
      </c>
      <c r="B20117" s="2" t="s">
        <v>128</v>
      </c>
      <c r="C20117" s="2" t="s">
        <v>627</v>
      </c>
      <c r="D20117" s="2" t="s">
        <v>17895</v>
      </c>
      <c r="E20117" s="2" t="s">
        <v>16405</v>
      </c>
      <c r="F20117" s="2">
        <v>81112217</v>
      </c>
      <c r="G20117" s="2" t="s">
        <v>490</v>
      </c>
      <c r="H20117" s="2">
        <v>3</v>
      </c>
      <c r="I20117" s="2">
        <v>3</v>
      </c>
      <c r="J20117" s="2">
        <v>10</v>
      </c>
      <c r="K20117" s="2">
        <v>1</v>
      </c>
      <c r="L20117" s="3">
        <v>22631000</v>
      </c>
      <c r="M20117" s="2" t="s">
        <v>20</v>
      </c>
      <c r="N20117" s="4" t="s">
        <v>21</v>
      </c>
    </row>
    <row r="20118" spans="1:14" x14ac:dyDescent="0.25">
      <c r="A20118" s="1" t="s">
        <v>373</v>
      </c>
      <c r="B20118" s="2" t="s">
        <v>151</v>
      </c>
      <c r="C20118" s="2" t="s">
        <v>152</v>
      </c>
      <c r="D20118" s="2" t="s">
        <v>153</v>
      </c>
      <c r="E20118" s="2" t="s">
        <v>16406</v>
      </c>
      <c r="F20118" s="2">
        <v>81112006</v>
      </c>
      <c r="G20118" s="2" t="s">
        <v>19</v>
      </c>
      <c r="H20118" s="2">
        <v>1</v>
      </c>
      <c r="I20118" s="2">
        <v>6</v>
      </c>
      <c r="J20118" s="2">
        <v>10</v>
      </c>
      <c r="K20118" s="2">
        <v>1</v>
      </c>
      <c r="L20118" s="3">
        <v>2126526341.0699999</v>
      </c>
      <c r="M20118" s="2" t="s">
        <v>20</v>
      </c>
      <c r="N20118" s="4" t="s">
        <v>17385</v>
      </c>
    </row>
    <row r="20119" spans="1:14" x14ac:dyDescent="0.25">
      <c r="A20119" s="1" t="s">
        <v>373</v>
      </c>
      <c r="B20119" s="2" t="s">
        <v>151</v>
      </c>
      <c r="C20119" s="2" t="s">
        <v>152</v>
      </c>
      <c r="D20119" s="2" t="s">
        <v>153</v>
      </c>
      <c r="E20119" s="2" t="s">
        <v>16407</v>
      </c>
      <c r="F20119" s="2">
        <v>83111602</v>
      </c>
      <c r="G20119" s="2" t="s">
        <v>496</v>
      </c>
      <c r="H20119" s="2">
        <v>1</v>
      </c>
      <c r="I20119" s="2">
        <v>11</v>
      </c>
      <c r="J20119" s="2">
        <v>10</v>
      </c>
      <c r="K20119" s="2">
        <v>1</v>
      </c>
      <c r="L20119" s="3">
        <v>680968590</v>
      </c>
      <c r="M20119" s="2" t="s">
        <v>20</v>
      </c>
      <c r="N20119" s="4" t="s">
        <v>17384</v>
      </c>
    </row>
    <row r="20120" spans="1:14" x14ac:dyDescent="0.25">
      <c r="A20120" s="1" t="s">
        <v>373</v>
      </c>
      <c r="B20120" s="2" t="s">
        <v>162</v>
      </c>
      <c r="C20120" s="2" t="s">
        <v>567</v>
      </c>
      <c r="D20120" s="2" t="s">
        <v>17885</v>
      </c>
      <c r="E20120" s="2" t="s">
        <v>16408</v>
      </c>
      <c r="F20120" s="2">
        <v>81111800</v>
      </c>
      <c r="G20120" s="2" t="s">
        <v>19</v>
      </c>
      <c r="H20120" s="2">
        <v>1</v>
      </c>
      <c r="I20120" s="2">
        <v>11</v>
      </c>
      <c r="J20120" s="2">
        <v>10</v>
      </c>
      <c r="K20120" s="2">
        <v>1</v>
      </c>
      <c r="L20120" s="3">
        <v>60000000</v>
      </c>
      <c r="M20120" s="2" t="s">
        <v>20</v>
      </c>
      <c r="N20120" s="4" t="s">
        <v>17384</v>
      </c>
    </row>
    <row r="20121" spans="1:14" x14ac:dyDescent="0.25">
      <c r="A20121" s="1" t="s">
        <v>373</v>
      </c>
      <c r="B20121" s="2" t="s">
        <v>162</v>
      </c>
      <c r="C20121" s="2" t="s">
        <v>567</v>
      </c>
      <c r="D20121" s="2" t="s">
        <v>17885</v>
      </c>
      <c r="E20121" s="2" t="s">
        <v>16409</v>
      </c>
      <c r="F20121" s="2">
        <v>81111803</v>
      </c>
      <c r="G20121" s="2" t="s">
        <v>19</v>
      </c>
      <c r="H20121" s="2">
        <v>1</v>
      </c>
      <c r="I20121" s="2">
        <v>11</v>
      </c>
      <c r="J20121" s="2">
        <v>10</v>
      </c>
      <c r="K20121" s="2">
        <v>1</v>
      </c>
      <c r="L20121" s="3">
        <v>730494816</v>
      </c>
      <c r="M20121" s="2" t="s">
        <v>20</v>
      </c>
      <c r="N20121" s="4" t="s">
        <v>17384</v>
      </c>
    </row>
    <row r="20122" spans="1:14" x14ac:dyDescent="0.25">
      <c r="A20122" s="1" t="s">
        <v>373</v>
      </c>
      <c r="B20122" s="2" t="s">
        <v>162</v>
      </c>
      <c r="C20122" s="2" t="s">
        <v>567</v>
      </c>
      <c r="D20122" s="2" t="s">
        <v>17885</v>
      </c>
      <c r="E20122" s="2" t="s">
        <v>16410</v>
      </c>
      <c r="F20122" s="2">
        <v>72103302</v>
      </c>
      <c r="G20122" s="2" t="s">
        <v>19</v>
      </c>
      <c r="H20122" s="2">
        <v>1</v>
      </c>
      <c r="I20122" s="2">
        <v>6</v>
      </c>
      <c r="J20122" s="2">
        <v>10</v>
      </c>
      <c r="K20122" s="2">
        <v>1</v>
      </c>
      <c r="L20122" s="3">
        <v>192300000</v>
      </c>
      <c r="M20122" s="2" t="s">
        <v>20</v>
      </c>
      <c r="N20122" s="4" t="s">
        <v>17384</v>
      </c>
    </row>
    <row r="20123" spans="1:14" x14ac:dyDescent="0.25">
      <c r="A20123" s="1" t="s">
        <v>373</v>
      </c>
      <c r="B20123" s="2" t="s">
        <v>162</v>
      </c>
      <c r="C20123" s="2" t="s">
        <v>567</v>
      </c>
      <c r="D20123" s="2" t="s">
        <v>17885</v>
      </c>
      <c r="E20123" s="2" t="s">
        <v>16411</v>
      </c>
      <c r="F20123" s="2">
        <v>72153202</v>
      </c>
      <c r="G20123" s="2" t="s">
        <v>496</v>
      </c>
      <c r="H20123" s="2">
        <v>1</v>
      </c>
      <c r="I20123" s="2">
        <v>2</v>
      </c>
      <c r="J20123" s="2">
        <v>10</v>
      </c>
      <c r="K20123" s="2">
        <v>1</v>
      </c>
      <c r="L20123" s="3">
        <v>76987050</v>
      </c>
      <c r="M20123" s="2" t="s">
        <v>20</v>
      </c>
      <c r="N20123" s="4" t="s">
        <v>17384</v>
      </c>
    </row>
    <row r="20124" spans="1:14" x14ac:dyDescent="0.25">
      <c r="A20124" s="1" t="s">
        <v>373</v>
      </c>
      <c r="B20124" s="2" t="s">
        <v>162</v>
      </c>
      <c r="C20124" s="2" t="s">
        <v>185</v>
      </c>
      <c r="D20124" s="2" t="s">
        <v>186</v>
      </c>
      <c r="E20124" s="2" t="s">
        <v>16412</v>
      </c>
      <c r="F20124" s="2">
        <v>81112209</v>
      </c>
      <c r="G20124" s="2" t="s">
        <v>511</v>
      </c>
      <c r="H20124" s="2">
        <v>1</v>
      </c>
      <c r="I20124" s="2">
        <v>10</v>
      </c>
      <c r="J20124" s="2">
        <v>10</v>
      </c>
      <c r="K20124" s="2">
        <v>1</v>
      </c>
      <c r="L20124" s="3">
        <v>1354604342.6100001</v>
      </c>
      <c r="M20124" s="2" t="s">
        <v>20</v>
      </c>
      <c r="N20124" s="4" t="s">
        <v>17384</v>
      </c>
    </row>
    <row r="20125" spans="1:14" x14ac:dyDescent="0.25">
      <c r="A20125" s="1" t="s">
        <v>373</v>
      </c>
      <c r="B20125" s="2" t="s">
        <v>162</v>
      </c>
      <c r="C20125" s="2" t="s">
        <v>567</v>
      </c>
      <c r="D20125" s="2" t="s">
        <v>17885</v>
      </c>
      <c r="E20125" s="2" t="s">
        <v>16413</v>
      </c>
      <c r="F20125" s="2">
        <v>72151608</v>
      </c>
      <c r="G20125" s="2" t="s">
        <v>496</v>
      </c>
      <c r="H20125" s="2">
        <v>1</v>
      </c>
      <c r="I20125" s="2">
        <v>10</v>
      </c>
      <c r="J20125" s="2">
        <v>10</v>
      </c>
      <c r="K20125" s="2">
        <v>1</v>
      </c>
      <c r="L20125" s="3">
        <v>360000000</v>
      </c>
      <c r="M20125" s="2" t="s">
        <v>20</v>
      </c>
      <c r="N20125" s="4" t="s">
        <v>17384</v>
      </c>
    </row>
    <row r="20126" spans="1:14" x14ac:dyDescent="0.25">
      <c r="A20126" s="1" t="s">
        <v>373</v>
      </c>
      <c r="B20126" s="2" t="s">
        <v>162</v>
      </c>
      <c r="C20126" s="2" t="s">
        <v>567</v>
      </c>
      <c r="D20126" s="2" t="s">
        <v>17885</v>
      </c>
      <c r="E20126" s="2" t="s">
        <v>16414</v>
      </c>
      <c r="F20126" s="2">
        <v>72151608</v>
      </c>
      <c r="G20126" s="2" t="s">
        <v>496</v>
      </c>
      <c r="H20126" s="2">
        <v>5</v>
      </c>
      <c r="I20126" s="2">
        <v>12</v>
      </c>
      <c r="J20126" s="2">
        <v>10</v>
      </c>
      <c r="K20126" s="2">
        <v>1</v>
      </c>
      <c r="L20126" s="3">
        <v>40000000</v>
      </c>
      <c r="M20126" s="2" t="s">
        <v>20</v>
      </c>
      <c r="N20126" s="4" t="s">
        <v>21</v>
      </c>
    </row>
    <row r="20127" spans="1:14" x14ac:dyDescent="0.25">
      <c r="A20127" s="1" t="s">
        <v>373</v>
      </c>
      <c r="B20127" s="2" t="s">
        <v>162</v>
      </c>
      <c r="C20127" s="2" t="s">
        <v>567</v>
      </c>
      <c r="D20127" s="2" t="s">
        <v>17885</v>
      </c>
      <c r="E20127" s="2" t="s">
        <v>16415</v>
      </c>
      <c r="F20127" s="2">
        <v>72103302</v>
      </c>
      <c r="G20127" s="2" t="s">
        <v>496</v>
      </c>
      <c r="H20127" s="2">
        <v>5</v>
      </c>
      <c r="I20127" s="2">
        <v>12</v>
      </c>
      <c r="J20127" s="2">
        <v>10</v>
      </c>
      <c r="K20127" s="2">
        <v>1</v>
      </c>
      <c r="L20127" s="3">
        <v>30000000</v>
      </c>
      <c r="M20127" s="2" t="s">
        <v>20</v>
      </c>
      <c r="N20127" s="4" t="s">
        <v>21</v>
      </c>
    </row>
    <row r="20128" spans="1:14" x14ac:dyDescent="0.25">
      <c r="A20128" s="1" t="s">
        <v>373</v>
      </c>
      <c r="B20128" s="2" t="s">
        <v>15078</v>
      </c>
      <c r="C20128" s="2" t="s">
        <v>16416</v>
      </c>
      <c r="D20128" s="2" t="s">
        <v>18086</v>
      </c>
      <c r="E20128" s="2" t="s">
        <v>16417</v>
      </c>
      <c r="F20128" s="2">
        <v>43231512</v>
      </c>
      <c r="G20128" s="2" t="s">
        <v>496</v>
      </c>
      <c r="H20128" s="2">
        <v>1</v>
      </c>
      <c r="I20128" s="2">
        <v>7</v>
      </c>
      <c r="J20128" s="2">
        <v>10</v>
      </c>
      <c r="K20128" s="2">
        <v>1</v>
      </c>
      <c r="L20128" s="3">
        <v>515736900</v>
      </c>
      <c r="M20128" s="2" t="s">
        <v>20</v>
      </c>
      <c r="N20128" s="4" t="s">
        <v>21</v>
      </c>
    </row>
    <row r="20129" spans="1:14" x14ac:dyDescent="0.25">
      <c r="A20129" s="1" t="s">
        <v>373</v>
      </c>
      <c r="B20129" s="2" t="s">
        <v>162</v>
      </c>
      <c r="C20129" s="2" t="s">
        <v>567</v>
      </c>
      <c r="D20129" s="2" t="s">
        <v>17885</v>
      </c>
      <c r="E20129" s="2" t="s">
        <v>16418</v>
      </c>
      <c r="F20129" s="2">
        <v>81112200</v>
      </c>
      <c r="G20129" s="2" t="s">
        <v>496</v>
      </c>
      <c r="H20129" s="2">
        <v>2</v>
      </c>
      <c r="I20129" s="2">
        <v>9</v>
      </c>
      <c r="J20129" s="2">
        <v>10</v>
      </c>
      <c r="K20129" s="2">
        <v>1</v>
      </c>
      <c r="L20129" s="3">
        <v>129000760</v>
      </c>
      <c r="M20129" s="2" t="s">
        <v>20</v>
      </c>
      <c r="N20129" s="4" t="s">
        <v>21</v>
      </c>
    </row>
    <row r="20130" spans="1:14" x14ac:dyDescent="0.25">
      <c r="A20130" s="1" t="s">
        <v>373</v>
      </c>
      <c r="B20130" s="2" t="s">
        <v>128</v>
      </c>
      <c r="C20130" s="2" t="s">
        <v>573</v>
      </c>
      <c r="D20130" s="2" t="s">
        <v>17886</v>
      </c>
      <c r="E20130" s="2" t="s">
        <v>16419</v>
      </c>
      <c r="F20130" s="2">
        <v>43221705</v>
      </c>
      <c r="G20130" s="2" t="s">
        <v>19</v>
      </c>
      <c r="H20130" s="2">
        <v>2</v>
      </c>
      <c r="I20130" s="2">
        <v>9</v>
      </c>
      <c r="J20130" s="2">
        <v>10</v>
      </c>
      <c r="K20130" s="2">
        <v>1</v>
      </c>
      <c r="L20130" s="3">
        <v>332745975</v>
      </c>
      <c r="M20130" s="2" t="s">
        <v>20</v>
      </c>
      <c r="N20130" s="4" t="s">
        <v>21</v>
      </c>
    </row>
    <row r="20131" spans="1:14" x14ac:dyDescent="0.25">
      <c r="A20131" s="1" t="s">
        <v>373</v>
      </c>
      <c r="B20131" s="2" t="s">
        <v>128</v>
      </c>
      <c r="C20131" s="2" t="s">
        <v>573</v>
      </c>
      <c r="D20131" s="2" t="s">
        <v>17886</v>
      </c>
      <c r="E20131" s="2" t="s">
        <v>16420</v>
      </c>
      <c r="F20131" s="2">
        <v>32131020</v>
      </c>
      <c r="G20131" s="2" t="s">
        <v>496</v>
      </c>
      <c r="H20131" s="2">
        <v>2</v>
      </c>
      <c r="I20131" s="2">
        <v>9</v>
      </c>
      <c r="J20131" s="2">
        <v>10</v>
      </c>
      <c r="K20131" s="2">
        <v>1</v>
      </c>
      <c r="L20131" s="3">
        <v>467770000</v>
      </c>
      <c r="M20131" s="2" t="s">
        <v>20</v>
      </c>
      <c r="N20131" s="4" t="s">
        <v>21</v>
      </c>
    </row>
    <row r="20132" spans="1:14" x14ac:dyDescent="0.25">
      <c r="A20132" s="1" t="s">
        <v>373</v>
      </c>
      <c r="B20132" s="2" t="s">
        <v>151</v>
      </c>
      <c r="C20132" s="2" t="s">
        <v>152</v>
      </c>
      <c r="D20132" s="2" t="s">
        <v>153</v>
      </c>
      <c r="E20132" s="2" t="s">
        <v>16421</v>
      </c>
      <c r="F20132" s="2">
        <v>83111602</v>
      </c>
      <c r="G20132" s="2" t="s">
        <v>2858</v>
      </c>
      <c r="H20132" s="2">
        <v>1</v>
      </c>
      <c r="I20132" s="2">
        <v>9</v>
      </c>
      <c r="J20132" s="2">
        <v>10</v>
      </c>
      <c r="K20132" s="2">
        <v>1</v>
      </c>
      <c r="L20132" s="3">
        <v>1327317579.8299999</v>
      </c>
      <c r="M20132" s="2" t="s">
        <v>20</v>
      </c>
      <c r="N20132" s="4" t="s">
        <v>21</v>
      </c>
    </row>
    <row r="20133" spans="1:14" x14ac:dyDescent="0.25">
      <c r="A20133" s="1" t="s">
        <v>373</v>
      </c>
      <c r="B20133" s="2" t="s">
        <v>151</v>
      </c>
      <c r="C20133" s="2" t="s">
        <v>152</v>
      </c>
      <c r="D20133" s="2" t="s">
        <v>153</v>
      </c>
      <c r="E20133" s="2" t="s">
        <v>16422</v>
      </c>
      <c r="F20133" s="2">
        <v>83111602</v>
      </c>
      <c r="G20133" s="2" t="s">
        <v>19</v>
      </c>
      <c r="H20133" s="2">
        <v>1</v>
      </c>
      <c r="I20133" s="2">
        <v>12</v>
      </c>
      <c r="J20133" s="2">
        <v>10</v>
      </c>
      <c r="K20133" s="2">
        <v>1</v>
      </c>
      <c r="L20133" s="3">
        <v>2041450950</v>
      </c>
      <c r="M20133" s="2" t="s">
        <v>20</v>
      </c>
      <c r="N20133" s="4" t="s">
        <v>17384</v>
      </c>
    </row>
    <row r="20134" spans="1:14" x14ac:dyDescent="0.25">
      <c r="A20134" s="1" t="s">
        <v>373</v>
      </c>
      <c r="B20134" s="2" t="s">
        <v>162</v>
      </c>
      <c r="C20134" s="2" t="s">
        <v>567</v>
      </c>
      <c r="D20134" s="2" t="s">
        <v>17885</v>
      </c>
      <c r="E20134" s="2" t="s">
        <v>16423</v>
      </c>
      <c r="F20134" s="2">
        <v>72154300</v>
      </c>
      <c r="G20134" s="2" t="s">
        <v>496</v>
      </c>
      <c r="H20134" s="2">
        <v>1</v>
      </c>
      <c r="I20134" s="2">
        <v>10</v>
      </c>
      <c r="J20134" s="2">
        <v>10</v>
      </c>
      <c r="K20134" s="2">
        <v>1</v>
      </c>
      <c r="L20134" s="3">
        <v>372818000</v>
      </c>
      <c r="M20134" s="2" t="s">
        <v>20</v>
      </c>
      <c r="N20134" s="4" t="s">
        <v>17384</v>
      </c>
    </row>
    <row r="20135" spans="1:14" x14ac:dyDescent="0.25">
      <c r="A20135" s="1" t="s">
        <v>373</v>
      </c>
      <c r="B20135" s="2" t="s">
        <v>162</v>
      </c>
      <c r="C20135" s="2" t="s">
        <v>567</v>
      </c>
      <c r="D20135" s="2" t="s">
        <v>17885</v>
      </c>
      <c r="E20135" s="2" t="s">
        <v>16424</v>
      </c>
      <c r="F20135" s="2">
        <v>72154302</v>
      </c>
      <c r="G20135" s="2" t="s">
        <v>19</v>
      </c>
      <c r="H20135" s="2">
        <v>1</v>
      </c>
      <c r="I20135" s="2">
        <v>10</v>
      </c>
      <c r="J20135" s="2">
        <v>10</v>
      </c>
      <c r="K20135" s="2">
        <v>1</v>
      </c>
      <c r="L20135" s="3">
        <v>138000000</v>
      </c>
      <c r="M20135" s="2" t="s">
        <v>20</v>
      </c>
      <c r="N20135" s="4" t="s">
        <v>17384</v>
      </c>
    </row>
    <row r="20136" spans="1:14" x14ac:dyDescent="0.25">
      <c r="A20136" s="1" t="s">
        <v>373</v>
      </c>
      <c r="B20136" s="2" t="s">
        <v>162</v>
      </c>
      <c r="C20136" s="2" t="s">
        <v>567</v>
      </c>
      <c r="D20136" s="2" t="s">
        <v>17885</v>
      </c>
      <c r="E20136" s="2" t="s">
        <v>16425</v>
      </c>
      <c r="F20136" s="2">
        <v>72154302</v>
      </c>
      <c r="G20136" s="2" t="s">
        <v>19</v>
      </c>
      <c r="H20136" s="2">
        <v>1</v>
      </c>
      <c r="I20136" s="2">
        <v>10</v>
      </c>
      <c r="J20136" s="2">
        <v>10</v>
      </c>
      <c r="K20136" s="2">
        <v>1</v>
      </c>
      <c r="L20136" s="3">
        <v>92000000</v>
      </c>
      <c r="M20136" s="2" t="s">
        <v>20</v>
      </c>
      <c r="N20136" s="4" t="s">
        <v>17384</v>
      </c>
    </row>
    <row r="20137" spans="1:14" x14ac:dyDescent="0.25">
      <c r="A20137" s="1" t="s">
        <v>373</v>
      </c>
      <c r="B20137" s="2" t="s">
        <v>162</v>
      </c>
      <c r="C20137" s="2" t="s">
        <v>567</v>
      </c>
      <c r="D20137" s="2" t="s">
        <v>17885</v>
      </c>
      <c r="E20137" s="2" t="s">
        <v>16426</v>
      </c>
      <c r="F20137" s="2">
        <v>81141500</v>
      </c>
      <c r="G20137" s="2" t="s">
        <v>496</v>
      </c>
      <c r="H20137" s="2">
        <v>1</v>
      </c>
      <c r="I20137" s="2">
        <v>7</v>
      </c>
      <c r="J20137" s="2">
        <v>10</v>
      </c>
      <c r="K20137" s="2">
        <v>1</v>
      </c>
      <c r="L20137" s="3">
        <v>99798160</v>
      </c>
      <c r="M20137" s="2" t="s">
        <v>20</v>
      </c>
      <c r="N20137" s="4" t="s">
        <v>17384</v>
      </c>
    </row>
    <row r="20138" spans="1:14" x14ac:dyDescent="0.25">
      <c r="A20138" s="1" t="s">
        <v>373</v>
      </c>
      <c r="B20138" s="2" t="s">
        <v>162</v>
      </c>
      <c r="C20138" s="2" t="s">
        <v>567</v>
      </c>
      <c r="D20138" s="2" t="s">
        <v>17885</v>
      </c>
      <c r="E20138" s="2" t="s">
        <v>16427</v>
      </c>
      <c r="F20138" s="2">
        <v>72154302</v>
      </c>
      <c r="G20138" s="2" t="s">
        <v>19</v>
      </c>
      <c r="H20138" s="2">
        <v>8</v>
      </c>
      <c r="I20138" s="2">
        <v>12</v>
      </c>
      <c r="J20138" s="2">
        <v>10</v>
      </c>
      <c r="K20138" s="2">
        <v>1</v>
      </c>
      <c r="L20138" s="3">
        <v>20000000</v>
      </c>
      <c r="M20138" s="2" t="s">
        <v>20</v>
      </c>
      <c r="N20138" s="4" t="s">
        <v>21</v>
      </c>
    </row>
    <row r="20139" spans="1:14" x14ac:dyDescent="0.25">
      <c r="A20139" s="1" t="s">
        <v>373</v>
      </c>
      <c r="B20139" s="2" t="s">
        <v>408</v>
      </c>
      <c r="C20139" s="2" t="s">
        <v>409</v>
      </c>
      <c r="D20139" s="2" t="s">
        <v>17858</v>
      </c>
      <c r="E20139" s="2" t="s">
        <v>16428</v>
      </c>
      <c r="F20139" s="2">
        <v>41104201</v>
      </c>
      <c r="G20139" s="2" t="s">
        <v>810</v>
      </c>
      <c r="H20139" s="2">
        <v>3</v>
      </c>
      <c r="I20139" s="2">
        <v>6</v>
      </c>
      <c r="J20139" s="2">
        <v>10</v>
      </c>
      <c r="K20139" s="2">
        <v>500</v>
      </c>
      <c r="L20139" s="3">
        <v>10050000</v>
      </c>
      <c r="M20139" s="2" t="s">
        <v>17383</v>
      </c>
      <c r="N20139" s="4" t="s">
        <v>21</v>
      </c>
    </row>
    <row r="20140" spans="1:14" x14ac:dyDescent="0.25">
      <c r="A20140" s="1" t="s">
        <v>373</v>
      </c>
      <c r="B20140" s="2" t="s">
        <v>86</v>
      </c>
      <c r="C20140" s="2" t="s">
        <v>87</v>
      </c>
      <c r="D20140" s="2" t="s">
        <v>88</v>
      </c>
      <c r="E20140" s="2" t="s">
        <v>16429</v>
      </c>
      <c r="F20140" s="2">
        <v>26111801</v>
      </c>
      <c r="G20140" s="2" t="s">
        <v>810</v>
      </c>
      <c r="H20140" s="2">
        <v>3</v>
      </c>
      <c r="I20140" s="2">
        <v>6</v>
      </c>
      <c r="J20140" s="2">
        <v>10</v>
      </c>
      <c r="K20140" s="2">
        <v>41</v>
      </c>
      <c r="L20140" s="3">
        <v>12119600</v>
      </c>
      <c r="M20140" s="2" t="s">
        <v>0</v>
      </c>
      <c r="N20140" s="4" t="s">
        <v>21</v>
      </c>
    </row>
    <row r="20141" spans="1:14" x14ac:dyDescent="0.25">
      <c r="A20141" s="1" t="s">
        <v>373</v>
      </c>
      <c r="B20141" s="2" t="s">
        <v>86</v>
      </c>
      <c r="C20141" s="2" t="s">
        <v>87</v>
      </c>
      <c r="D20141" s="2" t="s">
        <v>88</v>
      </c>
      <c r="E20141" s="2" t="s">
        <v>16430</v>
      </c>
      <c r="F20141" s="2">
        <v>26111801</v>
      </c>
      <c r="G20141" s="2" t="s">
        <v>810</v>
      </c>
      <c r="H20141" s="2">
        <v>3</v>
      </c>
      <c r="I20141" s="2">
        <v>6</v>
      </c>
      <c r="J20141" s="2">
        <v>10</v>
      </c>
      <c r="K20141" s="2">
        <v>12</v>
      </c>
      <c r="L20141" s="3">
        <v>5086800</v>
      </c>
      <c r="M20141" s="2" t="s">
        <v>0</v>
      </c>
      <c r="N20141" s="4" t="s">
        <v>21</v>
      </c>
    </row>
    <row r="20142" spans="1:14" x14ac:dyDescent="0.25">
      <c r="A20142" s="1" t="s">
        <v>373</v>
      </c>
      <c r="B20142" s="2" t="s">
        <v>253</v>
      </c>
      <c r="C20142" s="2" t="s">
        <v>254</v>
      </c>
      <c r="D20142" s="2" t="s">
        <v>255</v>
      </c>
      <c r="E20142" s="2" t="s">
        <v>16431</v>
      </c>
      <c r="F20142" s="2">
        <v>40161502</v>
      </c>
      <c r="G20142" s="2" t="s">
        <v>810</v>
      </c>
      <c r="H20142" s="2">
        <v>3</v>
      </c>
      <c r="I20142" s="2">
        <v>6</v>
      </c>
      <c r="J20142" s="2">
        <v>10</v>
      </c>
      <c r="K20142" s="2">
        <v>45</v>
      </c>
      <c r="L20142" s="3">
        <v>8941500</v>
      </c>
      <c r="M20142" s="2" t="s">
        <v>0</v>
      </c>
      <c r="N20142" s="4" t="s">
        <v>21</v>
      </c>
    </row>
    <row r="20143" spans="1:14" x14ac:dyDescent="0.25">
      <c r="A20143" s="1" t="s">
        <v>373</v>
      </c>
      <c r="B20143" s="2" t="s">
        <v>253</v>
      </c>
      <c r="C20143" s="2" t="s">
        <v>254</v>
      </c>
      <c r="D20143" s="2" t="s">
        <v>255</v>
      </c>
      <c r="E20143" s="2" t="s">
        <v>16432</v>
      </c>
      <c r="F20143" s="2">
        <v>40161513</v>
      </c>
      <c r="G20143" s="2" t="s">
        <v>810</v>
      </c>
      <c r="H20143" s="2">
        <v>3</v>
      </c>
      <c r="I20143" s="2">
        <v>6</v>
      </c>
      <c r="J20143" s="2">
        <v>10</v>
      </c>
      <c r="K20143" s="2">
        <v>45</v>
      </c>
      <c r="L20143" s="3">
        <v>5152500</v>
      </c>
      <c r="M20143" s="2" t="s">
        <v>0</v>
      </c>
      <c r="N20143" s="4" t="s">
        <v>21</v>
      </c>
    </row>
    <row r="20144" spans="1:14" x14ac:dyDescent="0.25">
      <c r="A20144" s="1" t="s">
        <v>373</v>
      </c>
      <c r="B20144" s="2" t="s">
        <v>253</v>
      </c>
      <c r="C20144" s="2" t="s">
        <v>254</v>
      </c>
      <c r="D20144" s="2" t="s">
        <v>255</v>
      </c>
      <c r="E20144" s="2" t="s">
        <v>16433</v>
      </c>
      <c r="F20144" s="2">
        <v>40161504</v>
      </c>
      <c r="G20144" s="2" t="s">
        <v>810</v>
      </c>
      <c r="H20144" s="2">
        <v>3</v>
      </c>
      <c r="I20144" s="2">
        <v>6</v>
      </c>
      <c r="J20144" s="2">
        <v>10</v>
      </c>
      <c r="K20144" s="2">
        <v>45</v>
      </c>
      <c r="L20144" s="3">
        <v>7929000</v>
      </c>
      <c r="M20144" s="2" t="s">
        <v>0</v>
      </c>
      <c r="N20144" s="4" t="s">
        <v>21</v>
      </c>
    </row>
    <row r="20145" spans="1:14" x14ac:dyDescent="0.25">
      <c r="A20145" s="1" t="s">
        <v>373</v>
      </c>
      <c r="B20145" s="2" t="s">
        <v>253</v>
      </c>
      <c r="C20145" s="2" t="s">
        <v>254</v>
      </c>
      <c r="D20145" s="2" t="s">
        <v>255</v>
      </c>
      <c r="E20145" s="2" t="s">
        <v>16434</v>
      </c>
      <c r="F20145" s="2">
        <v>40161505</v>
      </c>
      <c r="G20145" s="2" t="s">
        <v>810</v>
      </c>
      <c r="H20145" s="2">
        <v>3</v>
      </c>
      <c r="I20145" s="2">
        <v>6</v>
      </c>
      <c r="J20145" s="2">
        <v>10</v>
      </c>
      <c r="K20145" s="2">
        <v>30</v>
      </c>
      <c r="L20145" s="3">
        <v>9660000</v>
      </c>
      <c r="M20145" s="2" t="s">
        <v>0</v>
      </c>
      <c r="N20145" s="4" t="s">
        <v>21</v>
      </c>
    </row>
    <row r="20146" spans="1:14" x14ac:dyDescent="0.25">
      <c r="A20146" s="1" t="s">
        <v>373</v>
      </c>
      <c r="B20146" s="2" t="s">
        <v>253</v>
      </c>
      <c r="C20146" s="2" t="s">
        <v>254</v>
      </c>
      <c r="D20146" s="2" t="s">
        <v>255</v>
      </c>
      <c r="E20146" s="2" t="s">
        <v>16435</v>
      </c>
      <c r="F20146" s="2">
        <v>40161505</v>
      </c>
      <c r="G20146" s="2" t="s">
        <v>810</v>
      </c>
      <c r="H20146" s="2">
        <v>3</v>
      </c>
      <c r="I20146" s="2">
        <v>6</v>
      </c>
      <c r="J20146" s="2">
        <v>10</v>
      </c>
      <c r="K20146" s="2">
        <v>30</v>
      </c>
      <c r="L20146" s="3">
        <v>4374000</v>
      </c>
      <c r="M20146" s="2" t="s">
        <v>0</v>
      </c>
      <c r="N20146" s="4" t="s">
        <v>21</v>
      </c>
    </row>
    <row r="20147" spans="1:14" x14ac:dyDescent="0.25">
      <c r="A20147" s="1" t="s">
        <v>373</v>
      </c>
      <c r="B20147" s="2" t="s">
        <v>253</v>
      </c>
      <c r="C20147" s="2" t="s">
        <v>254</v>
      </c>
      <c r="D20147" s="2" t="s">
        <v>255</v>
      </c>
      <c r="E20147" s="2" t="s">
        <v>16436</v>
      </c>
      <c r="F20147" s="2">
        <v>40161513</v>
      </c>
      <c r="G20147" s="2" t="s">
        <v>810</v>
      </c>
      <c r="H20147" s="2">
        <v>3</v>
      </c>
      <c r="I20147" s="2">
        <v>6</v>
      </c>
      <c r="J20147" s="2">
        <v>10</v>
      </c>
      <c r="K20147" s="2">
        <v>348</v>
      </c>
      <c r="L20147" s="3">
        <v>21803940</v>
      </c>
      <c r="M20147" s="2" t="s">
        <v>0</v>
      </c>
      <c r="N20147" s="4" t="s">
        <v>21</v>
      </c>
    </row>
    <row r="20148" spans="1:14" x14ac:dyDescent="0.25">
      <c r="A20148" s="1" t="s">
        <v>373</v>
      </c>
      <c r="B20148" s="2" t="s">
        <v>253</v>
      </c>
      <c r="C20148" s="2" t="s">
        <v>254</v>
      </c>
      <c r="D20148" s="2" t="s">
        <v>255</v>
      </c>
      <c r="E20148" s="2" t="s">
        <v>16437</v>
      </c>
      <c r="F20148" s="2">
        <v>40161502</v>
      </c>
      <c r="G20148" s="2" t="s">
        <v>810</v>
      </c>
      <c r="H20148" s="2">
        <v>3</v>
      </c>
      <c r="I20148" s="2">
        <v>6</v>
      </c>
      <c r="J20148" s="2">
        <v>10</v>
      </c>
      <c r="K20148" s="2">
        <v>60</v>
      </c>
      <c r="L20148" s="3">
        <v>6813000</v>
      </c>
      <c r="M20148" s="2" t="s">
        <v>0</v>
      </c>
      <c r="N20148" s="4" t="s">
        <v>21</v>
      </c>
    </row>
    <row r="20149" spans="1:14" x14ac:dyDescent="0.25">
      <c r="A20149" s="1" t="s">
        <v>373</v>
      </c>
      <c r="B20149" s="2" t="s">
        <v>253</v>
      </c>
      <c r="C20149" s="2" t="s">
        <v>254</v>
      </c>
      <c r="D20149" s="2" t="s">
        <v>255</v>
      </c>
      <c r="E20149" s="2" t="s">
        <v>16438</v>
      </c>
      <c r="F20149" s="2">
        <v>40161504</v>
      </c>
      <c r="G20149" s="2" t="s">
        <v>810</v>
      </c>
      <c r="H20149" s="2">
        <v>3</v>
      </c>
      <c r="I20149" s="2">
        <v>6</v>
      </c>
      <c r="J20149" s="2">
        <v>10</v>
      </c>
      <c r="K20149" s="2">
        <v>346</v>
      </c>
      <c r="L20149" s="3">
        <v>11514880</v>
      </c>
      <c r="M20149" s="2" t="s">
        <v>0</v>
      </c>
      <c r="N20149" s="4" t="s">
        <v>21</v>
      </c>
    </row>
    <row r="20150" spans="1:14" x14ac:dyDescent="0.25">
      <c r="A20150" s="1" t="s">
        <v>373</v>
      </c>
      <c r="B20150" s="2" t="s">
        <v>253</v>
      </c>
      <c r="C20150" s="2" t="s">
        <v>254</v>
      </c>
      <c r="D20150" s="2" t="s">
        <v>255</v>
      </c>
      <c r="E20150" s="2" t="s">
        <v>16439</v>
      </c>
      <c r="F20150" s="2">
        <v>40161505</v>
      </c>
      <c r="G20150" s="2" t="s">
        <v>810</v>
      </c>
      <c r="H20150" s="2">
        <v>3</v>
      </c>
      <c r="I20150" s="2">
        <v>6</v>
      </c>
      <c r="J20150" s="2">
        <v>10</v>
      </c>
      <c r="K20150" s="2">
        <v>42</v>
      </c>
      <c r="L20150" s="3">
        <v>7400400</v>
      </c>
      <c r="M20150" s="2" t="s">
        <v>0</v>
      </c>
      <c r="N20150" s="4" t="s">
        <v>21</v>
      </c>
    </row>
    <row r="20151" spans="1:14" x14ac:dyDescent="0.25">
      <c r="A20151" s="1" t="s">
        <v>373</v>
      </c>
      <c r="B20151" s="2" t="s">
        <v>253</v>
      </c>
      <c r="C20151" s="2" t="s">
        <v>254</v>
      </c>
      <c r="D20151" s="2" t="s">
        <v>255</v>
      </c>
      <c r="E20151" s="2" t="s">
        <v>16440</v>
      </c>
      <c r="F20151" s="2">
        <v>40161505</v>
      </c>
      <c r="G20151" s="2" t="s">
        <v>810</v>
      </c>
      <c r="H20151" s="2">
        <v>3</v>
      </c>
      <c r="I20151" s="2">
        <v>6</v>
      </c>
      <c r="J20151" s="2">
        <v>10</v>
      </c>
      <c r="K20151" s="2">
        <v>42</v>
      </c>
      <c r="L20151" s="3">
        <v>4893000</v>
      </c>
      <c r="M20151" s="2" t="s">
        <v>0</v>
      </c>
      <c r="N20151" s="4" t="s">
        <v>21</v>
      </c>
    </row>
    <row r="20152" spans="1:14" x14ac:dyDescent="0.25">
      <c r="A20152" s="1" t="s">
        <v>373</v>
      </c>
      <c r="B20152" s="2" t="s">
        <v>253</v>
      </c>
      <c r="C20152" s="2" t="s">
        <v>254</v>
      </c>
      <c r="D20152" s="2" t="s">
        <v>255</v>
      </c>
      <c r="E20152" s="2" t="s">
        <v>16441</v>
      </c>
      <c r="F20152" s="2">
        <v>40161505</v>
      </c>
      <c r="G20152" s="2" t="s">
        <v>810</v>
      </c>
      <c r="H20152" s="2">
        <v>3</v>
      </c>
      <c r="I20152" s="2">
        <v>6</v>
      </c>
      <c r="J20152" s="2">
        <v>10</v>
      </c>
      <c r="K20152" s="2">
        <v>42</v>
      </c>
      <c r="L20152" s="3">
        <v>6207600</v>
      </c>
      <c r="M20152" s="2" t="s">
        <v>0</v>
      </c>
      <c r="N20152" s="4" t="s">
        <v>21</v>
      </c>
    </row>
    <row r="20153" spans="1:14" x14ac:dyDescent="0.25">
      <c r="A20153" s="1" t="s">
        <v>373</v>
      </c>
      <c r="B20153" s="2" t="s">
        <v>253</v>
      </c>
      <c r="C20153" s="2" t="s">
        <v>254</v>
      </c>
      <c r="D20153" s="2" t="s">
        <v>255</v>
      </c>
      <c r="E20153" s="2" t="s">
        <v>16442</v>
      </c>
      <c r="F20153" s="2">
        <v>40161502</v>
      </c>
      <c r="G20153" s="2" t="s">
        <v>810</v>
      </c>
      <c r="H20153" s="2">
        <v>3</v>
      </c>
      <c r="I20153" s="2">
        <v>6</v>
      </c>
      <c r="J20153" s="2">
        <v>10</v>
      </c>
      <c r="K20153" s="2">
        <v>110</v>
      </c>
      <c r="L20153" s="3">
        <v>11407000</v>
      </c>
      <c r="M20153" s="2" t="s">
        <v>0</v>
      </c>
      <c r="N20153" s="4" t="s">
        <v>21</v>
      </c>
    </row>
    <row r="20154" spans="1:14" x14ac:dyDescent="0.25">
      <c r="A20154" s="1" t="s">
        <v>373</v>
      </c>
      <c r="B20154" s="2" t="s">
        <v>253</v>
      </c>
      <c r="C20154" s="2" t="s">
        <v>254</v>
      </c>
      <c r="D20154" s="2" t="s">
        <v>255</v>
      </c>
      <c r="E20154" s="2" t="s">
        <v>16443</v>
      </c>
      <c r="F20154" s="2">
        <v>40161513</v>
      </c>
      <c r="G20154" s="2" t="s">
        <v>810</v>
      </c>
      <c r="H20154" s="2">
        <v>3</v>
      </c>
      <c r="I20154" s="2">
        <v>6</v>
      </c>
      <c r="J20154" s="2">
        <v>10</v>
      </c>
      <c r="K20154" s="2">
        <v>10</v>
      </c>
      <c r="L20154" s="3">
        <v>1125800</v>
      </c>
      <c r="M20154" s="2" t="s">
        <v>0</v>
      </c>
      <c r="N20154" s="4" t="s">
        <v>21</v>
      </c>
    </row>
    <row r="20155" spans="1:14" x14ac:dyDescent="0.25">
      <c r="A20155" s="1" t="s">
        <v>373</v>
      </c>
      <c r="B20155" s="2" t="s">
        <v>253</v>
      </c>
      <c r="C20155" s="2" t="s">
        <v>254</v>
      </c>
      <c r="D20155" s="2" t="s">
        <v>255</v>
      </c>
      <c r="E20155" s="2" t="s">
        <v>16444</v>
      </c>
      <c r="F20155" s="2">
        <v>40161504</v>
      </c>
      <c r="G20155" s="2" t="s">
        <v>810</v>
      </c>
      <c r="H20155" s="2">
        <v>3</v>
      </c>
      <c r="I20155" s="2">
        <v>6</v>
      </c>
      <c r="J20155" s="2">
        <v>10</v>
      </c>
      <c r="K20155" s="2">
        <v>10</v>
      </c>
      <c r="L20155" s="3">
        <v>910000</v>
      </c>
      <c r="M20155" s="2" t="s">
        <v>0</v>
      </c>
      <c r="N20155" s="4" t="s">
        <v>21</v>
      </c>
    </row>
    <row r="20156" spans="1:14" x14ac:dyDescent="0.25">
      <c r="A20156" s="1" t="s">
        <v>373</v>
      </c>
      <c r="B20156" s="2" t="s">
        <v>253</v>
      </c>
      <c r="C20156" s="2" t="s">
        <v>254</v>
      </c>
      <c r="D20156" s="2" t="s">
        <v>255</v>
      </c>
      <c r="E20156" s="2" t="s">
        <v>16445</v>
      </c>
      <c r="F20156" s="2">
        <v>40161513</v>
      </c>
      <c r="G20156" s="2" t="s">
        <v>810</v>
      </c>
      <c r="H20156" s="2">
        <v>3</v>
      </c>
      <c r="I20156" s="2">
        <v>6</v>
      </c>
      <c r="J20156" s="2">
        <v>10</v>
      </c>
      <c r="K20156" s="2">
        <v>10</v>
      </c>
      <c r="L20156" s="3">
        <v>734000</v>
      </c>
      <c r="M20156" s="2" t="s">
        <v>0</v>
      </c>
      <c r="N20156" s="4" t="s">
        <v>21</v>
      </c>
    </row>
    <row r="20157" spans="1:14" x14ac:dyDescent="0.25">
      <c r="A20157" s="1" t="s">
        <v>373</v>
      </c>
      <c r="B20157" s="2" t="s">
        <v>253</v>
      </c>
      <c r="C20157" s="2" t="s">
        <v>254</v>
      </c>
      <c r="D20157" s="2" t="s">
        <v>255</v>
      </c>
      <c r="E20157" s="2" t="s">
        <v>16446</v>
      </c>
      <c r="F20157" s="2">
        <v>40161504</v>
      </c>
      <c r="G20157" s="2" t="s">
        <v>810</v>
      </c>
      <c r="H20157" s="2">
        <v>3</v>
      </c>
      <c r="I20157" s="2">
        <v>6</v>
      </c>
      <c r="J20157" s="2">
        <v>10</v>
      </c>
      <c r="K20157" s="2">
        <v>10</v>
      </c>
      <c r="L20157" s="3">
        <v>1047500</v>
      </c>
      <c r="M20157" s="2" t="s">
        <v>0</v>
      </c>
      <c r="N20157" s="4" t="s">
        <v>21</v>
      </c>
    </row>
    <row r="20158" spans="1:14" x14ac:dyDescent="0.25">
      <c r="A20158" s="1" t="s">
        <v>373</v>
      </c>
      <c r="B20158" s="2" t="s">
        <v>253</v>
      </c>
      <c r="C20158" s="2" t="s">
        <v>254</v>
      </c>
      <c r="D20158" s="2" t="s">
        <v>255</v>
      </c>
      <c r="E20158" s="2" t="s">
        <v>19106</v>
      </c>
      <c r="F20158" s="2">
        <v>40161505</v>
      </c>
      <c r="G20158" s="2" t="s">
        <v>810</v>
      </c>
      <c r="H20158" s="2">
        <v>3</v>
      </c>
      <c r="I20158" s="2">
        <v>6</v>
      </c>
      <c r="J20158" s="2">
        <v>10</v>
      </c>
      <c r="K20158" s="2">
        <v>17</v>
      </c>
      <c r="L20158" s="3">
        <v>5191800</v>
      </c>
      <c r="M20158" s="2" t="s">
        <v>0</v>
      </c>
      <c r="N20158" s="4" t="s">
        <v>21</v>
      </c>
    </row>
    <row r="20159" spans="1:14" x14ac:dyDescent="0.25">
      <c r="A20159" s="1" t="s">
        <v>373</v>
      </c>
      <c r="B20159" s="2" t="s">
        <v>253</v>
      </c>
      <c r="C20159" s="2" t="s">
        <v>254</v>
      </c>
      <c r="D20159" s="2" t="s">
        <v>255</v>
      </c>
      <c r="E20159" s="2" t="s">
        <v>19107</v>
      </c>
      <c r="F20159" s="2">
        <v>40161505</v>
      </c>
      <c r="G20159" s="2" t="s">
        <v>810</v>
      </c>
      <c r="H20159" s="2">
        <v>3</v>
      </c>
      <c r="I20159" s="2">
        <v>6</v>
      </c>
      <c r="J20159" s="2">
        <v>10</v>
      </c>
      <c r="K20159" s="2">
        <v>17</v>
      </c>
      <c r="L20159" s="3">
        <v>3927000</v>
      </c>
      <c r="M20159" s="2" t="s">
        <v>0</v>
      </c>
      <c r="N20159" s="4" t="s">
        <v>21</v>
      </c>
    </row>
    <row r="20160" spans="1:14" x14ac:dyDescent="0.25">
      <c r="A20160" s="1" t="s">
        <v>373</v>
      </c>
      <c r="B20160" s="2" t="s">
        <v>253</v>
      </c>
      <c r="C20160" s="2" t="s">
        <v>254</v>
      </c>
      <c r="D20160" s="2" t="s">
        <v>255</v>
      </c>
      <c r="E20160" s="2" t="s">
        <v>19108</v>
      </c>
      <c r="F20160" s="2">
        <v>40161504</v>
      </c>
      <c r="G20160" s="2" t="s">
        <v>810</v>
      </c>
      <c r="H20160" s="2">
        <v>3</v>
      </c>
      <c r="I20160" s="2">
        <v>6</v>
      </c>
      <c r="J20160" s="2">
        <v>10</v>
      </c>
      <c r="K20160" s="2">
        <v>35</v>
      </c>
      <c r="L20160" s="3">
        <v>2019500</v>
      </c>
      <c r="M20160" s="2" t="s">
        <v>0</v>
      </c>
      <c r="N20160" s="4" t="s">
        <v>21</v>
      </c>
    </row>
    <row r="20161" spans="1:14" x14ac:dyDescent="0.25">
      <c r="A20161" s="1" t="s">
        <v>373</v>
      </c>
      <c r="B20161" s="2" t="s">
        <v>253</v>
      </c>
      <c r="C20161" s="2" t="s">
        <v>254</v>
      </c>
      <c r="D20161" s="2" t="s">
        <v>255</v>
      </c>
      <c r="E20161" s="2" t="s">
        <v>19109</v>
      </c>
      <c r="F20161" s="2">
        <v>40161513</v>
      </c>
      <c r="G20161" s="2" t="s">
        <v>810</v>
      </c>
      <c r="H20161" s="2">
        <v>3</v>
      </c>
      <c r="I20161" s="2">
        <v>6</v>
      </c>
      <c r="J20161" s="2">
        <v>10</v>
      </c>
      <c r="K20161" s="2">
        <v>37</v>
      </c>
      <c r="L20161" s="3">
        <v>1774150</v>
      </c>
      <c r="M20161" s="2" t="s">
        <v>0</v>
      </c>
      <c r="N20161" s="4" t="s">
        <v>21</v>
      </c>
    </row>
    <row r="20162" spans="1:14" x14ac:dyDescent="0.25">
      <c r="A20162" s="1" t="s">
        <v>373</v>
      </c>
      <c r="B20162" s="2" t="s">
        <v>253</v>
      </c>
      <c r="C20162" s="2" t="s">
        <v>254</v>
      </c>
      <c r="D20162" s="2" t="s">
        <v>255</v>
      </c>
      <c r="E20162" s="2" t="s">
        <v>19110</v>
      </c>
      <c r="F20162" s="2">
        <v>40161502</v>
      </c>
      <c r="G20162" s="2" t="s">
        <v>810</v>
      </c>
      <c r="H20162" s="2">
        <v>3</v>
      </c>
      <c r="I20162" s="2">
        <v>6</v>
      </c>
      <c r="J20162" s="2">
        <v>10</v>
      </c>
      <c r="K20162" s="2">
        <v>36</v>
      </c>
      <c r="L20162" s="3">
        <v>1620000</v>
      </c>
      <c r="M20162" s="2" t="s">
        <v>0</v>
      </c>
      <c r="N20162" s="4" t="s">
        <v>21</v>
      </c>
    </row>
    <row r="20163" spans="1:14" x14ac:dyDescent="0.25">
      <c r="A20163" s="1" t="s">
        <v>373</v>
      </c>
      <c r="B20163" s="2" t="s">
        <v>86</v>
      </c>
      <c r="C20163" s="2" t="s">
        <v>87</v>
      </c>
      <c r="D20163" s="2" t="s">
        <v>88</v>
      </c>
      <c r="E20163" s="2" t="s">
        <v>19111</v>
      </c>
      <c r="F20163" s="2">
        <v>26111801</v>
      </c>
      <c r="G20163" s="2" t="s">
        <v>810</v>
      </c>
      <c r="H20163" s="2">
        <v>3</v>
      </c>
      <c r="I20163" s="2">
        <v>6</v>
      </c>
      <c r="J20163" s="2">
        <v>10</v>
      </c>
      <c r="K20163" s="2">
        <v>20</v>
      </c>
      <c r="L20163" s="3">
        <v>4776000</v>
      </c>
      <c r="M20163" s="2" t="s">
        <v>0</v>
      </c>
      <c r="N20163" s="4" t="s">
        <v>21</v>
      </c>
    </row>
    <row r="20164" spans="1:14" x14ac:dyDescent="0.25">
      <c r="A20164" s="1" t="s">
        <v>373</v>
      </c>
      <c r="B20164" s="2" t="s">
        <v>253</v>
      </c>
      <c r="C20164" s="2" t="s">
        <v>254</v>
      </c>
      <c r="D20164" s="2" t="s">
        <v>255</v>
      </c>
      <c r="E20164" s="2" t="s">
        <v>19112</v>
      </c>
      <c r="F20164" s="2">
        <v>40161505</v>
      </c>
      <c r="G20164" s="2" t="s">
        <v>810</v>
      </c>
      <c r="H20164" s="2">
        <v>3</v>
      </c>
      <c r="I20164" s="2">
        <v>6</v>
      </c>
      <c r="J20164" s="2">
        <v>10</v>
      </c>
      <c r="K20164" s="2">
        <v>21</v>
      </c>
      <c r="L20164" s="3">
        <v>2775150</v>
      </c>
      <c r="M20164" s="2" t="s">
        <v>0</v>
      </c>
      <c r="N20164" s="4" t="s">
        <v>21</v>
      </c>
    </row>
    <row r="20165" spans="1:14" x14ac:dyDescent="0.25">
      <c r="A20165" s="1" t="s">
        <v>373</v>
      </c>
      <c r="B20165" s="2" t="s">
        <v>253</v>
      </c>
      <c r="C20165" s="2" t="s">
        <v>254</v>
      </c>
      <c r="D20165" s="2" t="s">
        <v>255</v>
      </c>
      <c r="E20165" s="2" t="s">
        <v>19113</v>
      </c>
      <c r="F20165" s="2">
        <v>40161505</v>
      </c>
      <c r="G20165" s="2" t="s">
        <v>810</v>
      </c>
      <c r="H20165" s="2">
        <v>3</v>
      </c>
      <c r="I20165" s="2">
        <v>6</v>
      </c>
      <c r="J20165" s="2">
        <v>10</v>
      </c>
      <c r="K20165" s="2">
        <v>21</v>
      </c>
      <c r="L20165" s="3">
        <v>7360080</v>
      </c>
      <c r="M20165" s="2" t="s">
        <v>0</v>
      </c>
      <c r="N20165" s="4" t="s">
        <v>21</v>
      </c>
    </row>
    <row r="20166" spans="1:14" x14ac:dyDescent="0.25">
      <c r="A20166" s="1" t="s">
        <v>373</v>
      </c>
      <c r="B20166" s="2" t="s">
        <v>253</v>
      </c>
      <c r="C20166" s="2" t="s">
        <v>254</v>
      </c>
      <c r="D20166" s="2" t="s">
        <v>255</v>
      </c>
      <c r="E20166" s="2" t="s">
        <v>19114</v>
      </c>
      <c r="F20166" s="2">
        <v>40161504</v>
      </c>
      <c r="G20166" s="2" t="s">
        <v>810</v>
      </c>
      <c r="H20166" s="2">
        <v>3</v>
      </c>
      <c r="I20166" s="2">
        <v>6</v>
      </c>
      <c r="J20166" s="2">
        <v>10</v>
      </c>
      <c r="K20166" s="2">
        <v>37</v>
      </c>
      <c r="L20166" s="3">
        <v>2607760</v>
      </c>
      <c r="M20166" s="2" t="s">
        <v>0</v>
      </c>
      <c r="N20166" s="4" t="s">
        <v>21</v>
      </c>
    </row>
    <row r="20167" spans="1:14" x14ac:dyDescent="0.25">
      <c r="A20167" s="1" t="s">
        <v>373</v>
      </c>
      <c r="B20167" s="2" t="s">
        <v>253</v>
      </c>
      <c r="C20167" s="2" t="s">
        <v>254</v>
      </c>
      <c r="D20167" s="2" t="s">
        <v>255</v>
      </c>
      <c r="E20167" s="2" t="s">
        <v>19115</v>
      </c>
      <c r="F20167" s="2">
        <v>40161502</v>
      </c>
      <c r="G20167" s="2" t="s">
        <v>810</v>
      </c>
      <c r="H20167" s="2">
        <v>3</v>
      </c>
      <c r="I20167" s="2">
        <v>6</v>
      </c>
      <c r="J20167" s="2">
        <v>10</v>
      </c>
      <c r="K20167" s="2">
        <v>37</v>
      </c>
      <c r="L20167" s="3">
        <v>9381350</v>
      </c>
      <c r="M20167" s="2" t="s">
        <v>0</v>
      </c>
      <c r="N20167" s="4" t="s">
        <v>21</v>
      </c>
    </row>
    <row r="20168" spans="1:14" x14ac:dyDescent="0.25">
      <c r="A20168" s="1" t="s">
        <v>373</v>
      </c>
      <c r="B20168" s="2" t="s">
        <v>86</v>
      </c>
      <c r="C20168" s="2" t="s">
        <v>87</v>
      </c>
      <c r="D20168" s="2" t="s">
        <v>88</v>
      </c>
      <c r="E20168" s="2" t="s">
        <v>19116</v>
      </c>
      <c r="F20168" s="2">
        <v>26111801</v>
      </c>
      <c r="G20168" s="2" t="s">
        <v>810</v>
      </c>
      <c r="H20168" s="2">
        <v>3</v>
      </c>
      <c r="I20168" s="2">
        <v>6</v>
      </c>
      <c r="J20168" s="2">
        <v>10</v>
      </c>
      <c r="K20168" s="2">
        <v>20</v>
      </c>
      <c r="L20168" s="3">
        <v>4620000</v>
      </c>
      <c r="M20168" s="2" t="s">
        <v>0</v>
      </c>
      <c r="N20168" s="4" t="s">
        <v>21</v>
      </c>
    </row>
    <row r="20169" spans="1:14" x14ac:dyDescent="0.25">
      <c r="A20169" s="1" t="s">
        <v>373</v>
      </c>
      <c r="B20169" s="2" t="s">
        <v>60</v>
      </c>
      <c r="C20169" s="2" t="s">
        <v>60</v>
      </c>
      <c r="D20169" s="2" t="s">
        <v>61</v>
      </c>
      <c r="E20169" s="2" t="s">
        <v>19117</v>
      </c>
      <c r="F20169" s="2">
        <v>47131502</v>
      </c>
      <c r="G20169" s="2" t="s">
        <v>496</v>
      </c>
      <c r="H20169" s="2">
        <v>3</v>
      </c>
      <c r="I20169" s="2">
        <v>6</v>
      </c>
      <c r="J20169" s="2">
        <v>10</v>
      </c>
      <c r="K20169" s="2">
        <v>40</v>
      </c>
      <c r="L20169" s="3">
        <v>8050240</v>
      </c>
      <c r="M20169" s="2" t="s">
        <v>0</v>
      </c>
      <c r="N20169" s="4" t="s">
        <v>21</v>
      </c>
    </row>
    <row r="20170" spans="1:14" x14ac:dyDescent="0.25">
      <c r="A20170" s="1" t="s">
        <v>373</v>
      </c>
      <c r="B20170" s="2" t="s">
        <v>76</v>
      </c>
      <c r="C20170" s="2" t="s">
        <v>83</v>
      </c>
      <c r="D20170" s="2" t="s">
        <v>84</v>
      </c>
      <c r="E20170" s="2" t="s">
        <v>16447</v>
      </c>
      <c r="F20170" s="2">
        <v>15121511</v>
      </c>
      <c r="G20170" s="2" t="s">
        <v>496</v>
      </c>
      <c r="H20170" s="2">
        <v>3</v>
      </c>
      <c r="I20170" s="2">
        <v>6</v>
      </c>
      <c r="J20170" s="2">
        <v>10</v>
      </c>
      <c r="K20170" s="2">
        <v>12</v>
      </c>
      <c r="L20170" s="3">
        <v>360000</v>
      </c>
      <c r="M20170" s="2" t="s">
        <v>0</v>
      </c>
      <c r="N20170" s="4" t="s">
        <v>21</v>
      </c>
    </row>
    <row r="20171" spans="1:14" x14ac:dyDescent="0.25">
      <c r="A20171" s="1" t="s">
        <v>373</v>
      </c>
      <c r="B20171" s="2" t="s">
        <v>72</v>
      </c>
      <c r="C20171" s="2" t="s">
        <v>73</v>
      </c>
      <c r="D20171" s="2" t="s">
        <v>74</v>
      </c>
      <c r="E20171" s="2" t="s">
        <v>16448</v>
      </c>
      <c r="F20171" s="2">
        <v>15121514</v>
      </c>
      <c r="G20171" s="2" t="s">
        <v>496</v>
      </c>
      <c r="H20171" s="2">
        <v>3</v>
      </c>
      <c r="I20171" s="2">
        <v>6</v>
      </c>
      <c r="J20171" s="2">
        <v>10</v>
      </c>
      <c r="K20171" s="2">
        <v>30</v>
      </c>
      <c r="L20171" s="3">
        <v>975000</v>
      </c>
      <c r="M20171" s="2" t="s">
        <v>0</v>
      </c>
      <c r="N20171" s="4" t="s">
        <v>21</v>
      </c>
    </row>
    <row r="20172" spans="1:14" x14ac:dyDescent="0.25">
      <c r="A20172" s="1" t="s">
        <v>373</v>
      </c>
      <c r="B20172" s="2" t="s">
        <v>76</v>
      </c>
      <c r="C20172" s="2" t="s">
        <v>77</v>
      </c>
      <c r="D20172" s="2" t="s">
        <v>78</v>
      </c>
      <c r="E20172" s="2" t="s">
        <v>16449</v>
      </c>
      <c r="F20172" s="2">
        <v>31211518</v>
      </c>
      <c r="G20172" s="2" t="s">
        <v>496</v>
      </c>
      <c r="H20172" s="2">
        <v>3</v>
      </c>
      <c r="I20172" s="2">
        <v>6</v>
      </c>
      <c r="J20172" s="2">
        <v>10</v>
      </c>
      <c r="K20172" s="2">
        <v>40</v>
      </c>
      <c r="L20172" s="3">
        <v>280000</v>
      </c>
      <c r="M20172" s="2" t="s">
        <v>0</v>
      </c>
      <c r="N20172" s="4" t="s">
        <v>21</v>
      </c>
    </row>
    <row r="20173" spans="1:14" x14ac:dyDescent="0.25">
      <c r="A20173" s="1" t="s">
        <v>373</v>
      </c>
      <c r="B20173" s="2" t="s">
        <v>76</v>
      </c>
      <c r="C20173" s="2" t="s">
        <v>83</v>
      </c>
      <c r="D20173" s="2" t="s">
        <v>84</v>
      </c>
      <c r="E20173" s="2" t="s">
        <v>16450</v>
      </c>
      <c r="F20173" s="2">
        <v>31201616</v>
      </c>
      <c r="G20173" s="2" t="s">
        <v>496</v>
      </c>
      <c r="H20173" s="2">
        <v>3</v>
      </c>
      <c r="I20173" s="2">
        <v>6</v>
      </c>
      <c r="J20173" s="2">
        <v>10</v>
      </c>
      <c r="K20173" s="2">
        <v>39</v>
      </c>
      <c r="L20173" s="3">
        <v>156000</v>
      </c>
      <c r="M20173" s="2" t="s">
        <v>0</v>
      </c>
      <c r="N20173" s="4" t="s">
        <v>21</v>
      </c>
    </row>
    <row r="20174" spans="1:14" x14ac:dyDescent="0.25">
      <c r="A20174" s="1" t="s">
        <v>373</v>
      </c>
      <c r="B20174" s="2" t="s">
        <v>76</v>
      </c>
      <c r="C20174" s="2" t="s">
        <v>83</v>
      </c>
      <c r="D20174" s="2" t="s">
        <v>84</v>
      </c>
      <c r="E20174" s="2" t="s">
        <v>16451</v>
      </c>
      <c r="F20174" s="2">
        <v>12164201</v>
      </c>
      <c r="G20174" s="2" t="s">
        <v>496</v>
      </c>
      <c r="H20174" s="2">
        <v>3</v>
      </c>
      <c r="I20174" s="2">
        <v>6</v>
      </c>
      <c r="J20174" s="2">
        <v>10</v>
      </c>
      <c r="K20174" s="2">
        <v>5</v>
      </c>
      <c r="L20174" s="3">
        <v>1470000</v>
      </c>
      <c r="M20174" s="2" t="s">
        <v>0</v>
      </c>
      <c r="N20174" s="4" t="s">
        <v>21</v>
      </c>
    </row>
    <row r="20175" spans="1:14" x14ac:dyDescent="0.25">
      <c r="A20175" s="1" t="s">
        <v>373</v>
      </c>
      <c r="B20175" s="2" t="s">
        <v>76</v>
      </c>
      <c r="C20175" s="2" t="s">
        <v>83</v>
      </c>
      <c r="D20175" s="2" t="s">
        <v>84</v>
      </c>
      <c r="E20175" s="2" t="s">
        <v>16452</v>
      </c>
      <c r="F20175" s="2">
        <v>47131825</v>
      </c>
      <c r="G20175" s="2" t="s">
        <v>496</v>
      </c>
      <c r="H20175" s="2">
        <v>3</v>
      </c>
      <c r="I20175" s="2">
        <v>6</v>
      </c>
      <c r="J20175" s="2">
        <v>10</v>
      </c>
      <c r="K20175" s="2">
        <v>67</v>
      </c>
      <c r="L20175" s="3">
        <v>1340000</v>
      </c>
      <c r="M20175" s="2" t="s">
        <v>0</v>
      </c>
      <c r="N20175" s="4" t="s">
        <v>21</v>
      </c>
    </row>
    <row r="20176" spans="1:14" x14ac:dyDescent="0.25">
      <c r="A20176" s="1" t="s">
        <v>373</v>
      </c>
      <c r="B20176" s="2" t="s">
        <v>408</v>
      </c>
      <c r="C20176" s="2" t="s">
        <v>1234</v>
      </c>
      <c r="D20176" s="2" t="s">
        <v>17939</v>
      </c>
      <c r="E20176" s="2" t="s">
        <v>16453</v>
      </c>
      <c r="F20176" s="2">
        <v>31133710</v>
      </c>
      <c r="G20176" s="2" t="s">
        <v>496</v>
      </c>
      <c r="H20176" s="2">
        <v>3</v>
      </c>
      <c r="I20176" s="2">
        <v>6</v>
      </c>
      <c r="J20176" s="2">
        <v>10</v>
      </c>
      <c r="K20176" s="2">
        <v>12</v>
      </c>
      <c r="L20176" s="3">
        <v>647400</v>
      </c>
      <c r="M20176" s="2" t="s">
        <v>0</v>
      </c>
      <c r="N20176" s="4" t="s">
        <v>21</v>
      </c>
    </row>
    <row r="20177" spans="1:14" x14ac:dyDescent="0.25">
      <c r="A20177" s="1" t="s">
        <v>373</v>
      </c>
      <c r="B20177" s="2" t="s">
        <v>408</v>
      </c>
      <c r="C20177" s="2" t="s">
        <v>1234</v>
      </c>
      <c r="D20177" s="2" t="s">
        <v>17939</v>
      </c>
      <c r="E20177" s="2" t="s">
        <v>16454</v>
      </c>
      <c r="F20177" s="2">
        <v>31133710</v>
      </c>
      <c r="G20177" s="2" t="s">
        <v>496</v>
      </c>
      <c r="H20177" s="2">
        <v>3</v>
      </c>
      <c r="I20177" s="2">
        <v>6</v>
      </c>
      <c r="J20177" s="2">
        <v>10</v>
      </c>
      <c r="K20177" s="2">
        <v>6</v>
      </c>
      <c r="L20177" s="3">
        <v>702000</v>
      </c>
      <c r="M20177" s="2" t="s">
        <v>0</v>
      </c>
      <c r="N20177" s="4" t="s">
        <v>21</v>
      </c>
    </row>
    <row r="20178" spans="1:14" x14ac:dyDescent="0.25">
      <c r="A20178" s="1" t="s">
        <v>373</v>
      </c>
      <c r="B20178" s="2" t="s">
        <v>408</v>
      </c>
      <c r="C20178" s="2" t="s">
        <v>1234</v>
      </c>
      <c r="D20178" s="2" t="s">
        <v>17939</v>
      </c>
      <c r="E20178" s="2" t="s">
        <v>16455</v>
      </c>
      <c r="F20178" s="2">
        <v>31133711</v>
      </c>
      <c r="G20178" s="2" t="s">
        <v>496</v>
      </c>
      <c r="H20178" s="2">
        <v>3</v>
      </c>
      <c r="I20178" s="2">
        <v>6</v>
      </c>
      <c r="J20178" s="2">
        <v>10</v>
      </c>
      <c r="K20178" s="2">
        <v>11</v>
      </c>
      <c r="L20178" s="3">
        <v>77000</v>
      </c>
      <c r="M20178" s="2" t="s">
        <v>0</v>
      </c>
      <c r="N20178" s="4" t="s">
        <v>21</v>
      </c>
    </row>
    <row r="20179" spans="1:14" x14ac:dyDescent="0.25">
      <c r="A20179" s="1" t="s">
        <v>373</v>
      </c>
      <c r="B20179" s="2" t="s">
        <v>76</v>
      </c>
      <c r="C20179" s="2" t="s">
        <v>83</v>
      </c>
      <c r="D20179" s="2" t="s">
        <v>84</v>
      </c>
      <c r="E20179" s="2" t="s">
        <v>16456</v>
      </c>
      <c r="F20179" s="2">
        <v>47131821</v>
      </c>
      <c r="G20179" s="2" t="s">
        <v>496</v>
      </c>
      <c r="H20179" s="2">
        <v>3</v>
      </c>
      <c r="I20179" s="2">
        <v>6</v>
      </c>
      <c r="J20179" s="2">
        <v>10</v>
      </c>
      <c r="K20179" s="2">
        <v>38</v>
      </c>
      <c r="L20179" s="3">
        <v>1126320</v>
      </c>
      <c r="M20179" s="2" t="s">
        <v>0</v>
      </c>
      <c r="N20179" s="4" t="s">
        <v>21</v>
      </c>
    </row>
    <row r="20180" spans="1:14" x14ac:dyDescent="0.25">
      <c r="A20180" s="1" t="s">
        <v>373</v>
      </c>
      <c r="B20180" s="2" t="s">
        <v>408</v>
      </c>
      <c r="C20180" s="2" t="s">
        <v>1186</v>
      </c>
      <c r="D20180" s="2" t="s">
        <v>17937</v>
      </c>
      <c r="E20180" s="2" t="s">
        <v>16457</v>
      </c>
      <c r="F20180" s="2">
        <v>12352104</v>
      </c>
      <c r="G20180" s="2" t="s">
        <v>496</v>
      </c>
      <c r="H20180" s="2">
        <v>3</v>
      </c>
      <c r="I20180" s="2">
        <v>6</v>
      </c>
      <c r="J20180" s="2">
        <v>10</v>
      </c>
      <c r="K20180" s="2">
        <v>45</v>
      </c>
      <c r="L20180" s="3">
        <v>4095000</v>
      </c>
      <c r="M20180" s="2" t="s">
        <v>0</v>
      </c>
      <c r="N20180" s="4" t="s">
        <v>21</v>
      </c>
    </row>
    <row r="20181" spans="1:14" x14ac:dyDescent="0.25">
      <c r="A20181" s="1" t="s">
        <v>373</v>
      </c>
      <c r="B20181" s="2" t="s">
        <v>76</v>
      </c>
      <c r="C20181" s="2" t="s">
        <v>83</v>
      </c>
      <c r="D20181" s="2" t="s">
        <v>84</v>
      </c>
      <c r="E20181" s="2" t="s">
        <v>16458</v>
      </c>
      <c r="F20181" s="2">
        <v>15121514</v>
      </c>
      <c r="G20181" s="2" t="s">
        <v>496</v>
      </c>
      <c r="H20181" s="2">
        <v>3</v>
      </c>
      <c r="I20181" s="2">
        <v>6</v>
      </c>
      <c r="J20181" s="2">
        <v>10</v>
      </c>
      <c r="K20181" s="2">
        <v>14</v>
      </c>
      <c r="L20181" s="3">
        <v>1734600</v>
      </c>
      <c r="M20181" s="2" t="s">
        <v>0</v>
      </c>
      <c r="N20181" s="4" t="s">
        <v>21</v>
      </c>
    </row>
    <row r="20182" spans="1:14" x14ac:dyDescent="0.25">
      <c r="A20182" s="1" t="s">
        <v>373</v>
      </c>
      <c r="B20182" s="2" t="s">
        <v>76</v>
      </c>
      <c r="C20182" s="2" t="s">
        <v>83</v>
      </c>
      <c r="D20182" s="2" t="s">
        <v>84</v>
      </c>
      <c r="E20182" s="2" t="s">
        <v>19118</v>
      </c>
      <c r="F20182" s="2">
        <v>47131825</v>
      </c>
      <c r="G20182" s="2" t="s">
        <v>496</v>
      </c>
      <c r="H20182" s="2">
        <v>3</v>
      </c>
      <c r="I20182" s="2">
        <v>6</v>
      </c>
      <c r="J20182" s="2">
        <v>10</v>
      </c>
      <c r="K20182" s="2">
        <v>27</v>
      </c>
      <c r="L20182" s="3">
        <v>3032640</v>
      </c>
      <c r="M20182" s="2" t="s">
        <v>0</v>
      </c>
      <c r="N20182" s="4" t="s">
        <v>21</v>
      </c>
    </row>
    <row r="20183" spans="1:14" x14ac:dyDescent="0.25">
      <c r="A20183" s="1" t="s">
        <v>373</v>
      </c>
      <c r="B20183" s="2" t="s">
        <v>86</v>
      </c>
      <c r="C20183" s="2" t="s">
        <v>87</v>
      </c>
      <c r="D20183" s="2" t="s">
        <v>88</v>
      </c>
      <c r="E20183" s="2" t="s">
        <v>16459</v>
      </c>
      <c r="F20183" s="2">
        <v>46181504</v>
      </c>
      <c r="G20183" s="2" t="s">
        <v>496</v>
      </c>
      <c r="H20183" s="2">
        <v>3</v>
      </c>
      <c r="I20183" s="2">
        <v>6</v>
      </c>
      <c r="J20183" s="2">
        <v>10</v>
      </c>
      <c r="K20183" s="2">
        <v>14</v>
      </c>
      <c r="L20183" s="3">
        <v>322000</v>
      </c>
      <c r="M20183" s="2" t="s">
        <v>0</v>
      </c>
      <c r="N20183" s="4" t="s">
        <v>21</v>
      </c>
    </row>
    <row r="20184" spans="1:14" x14ac:dyDescent="0.25">
      <c r="A20184" s="1" t="s">
        <v>373</v>
      </c>
      <c r="B20184" s="2" t="s">
        <v>60</v>
      </c>
      <c r="C20184" s="2" t="s">
        <v>60</v>
      </c>
      <c r="D20184" s="2" t="s">
        <v>61</v>
      </c>
      <c r="E20184" s="2" t="s">
        <v>16460</v>
      </c>
      <c r="F20184" s="2">
        <v>47131502</v>
      </c>
      <c r="G20184" s="2" t="s">
        <v>496</v>
      </c>
      <c r="H20184" s="2">
        <v>3</v>
      </c>
      <c r="I20184" s="2">
        <v>6</v>
      </c>
      <c r="J20184" s="2">
        <v>10</v>
      </c>
      <c r="K20184" s="2">
        <v>60</v>
      </c>
      <c r="L20184" s="3">
        <v>65400</v>
      </c>
      <c r="M20184" s="2" t="s">
        <v>0</v>
      </c>
      <c r="N20184" s="4" t="s">
        <v>21</v>
      </c>
    </row>
    <row r="20185" spans="1:14" x14ac:dyDescent="0.25">
      <c r="A20185" s="1" t="s">
        <v>373</v>
      </c>
      <c r="B20185" s="2" t="s">
        <v>86</v>
      </c>
      <c r="C20185" s="2" t="s">
        <v>93</v>
      </c>
      <c r="D20185" s="2" t="s">
        <v>94</v>
      </c>
      <c r="E20185" s="2" t="s">
        <v>16461</v>
      </c>
      <c r="F20185" s="2">
        <v>31201503</v>
      </c>
      <c r="G20185" s="2" t="s">
        <v>496</v>
      </c>
      <c r="H20185" s="2">
        <v>3</v>
      </c>
      <c r="I20185" s="2">
        <v>6</v>
      </c>
      <c r="J20185" s="2">
        <v>10</v>
      </c>
      <c r="K20185" s="2">
        <v>90</v>
      </c>
      <c r="L20185" s="3">
        <v>304200</v>
      </c>
      <c r="M20185" s="2" t="s">
        <v>0</v>
      </c>
      <c r="N20185" s="4" t="s">
        <v>21</v>
      </c>
    </row>
    <row r="20186" spans="1:14" x14ac:dyDescent="0.25">
      <c r="A20186" s="1" t="s">
        <v>373</v>
      </c>
      <c r="B20186" s="2" t="s">
        <v>86</v>
      </c>
      <c r="C20186" s="2" t="s">
        <v>93</v>
      </c>
      <c r="D20186" s="2" t="s">
        <v>94</v>
      </c>
      <c r="E20186" s="2" t="s">
        <v>19119</v>
      </c>
      <c r="F20186" s="2">
        <v>31201534</v>
      </c>
      <c r="G20186" s="2" t="s">
        <v>496</v>
      </c>
      <c r="H20186" s="2">
        <v>3</v>
      </c>
      <c r="I20186" s="2">
        <v>6</v>
      </c>
      <c r="J20186" s="2">
        <v>10</v>
      </c>
      <c r="K20186" s="2">
        <v>70</v>
      </c>
      <c r="L20186" s="3">
        <v>3003000</v>
      </c>
      <c r="M20186" s="2" t="s">
        <v>0</v>
      </c>
      <c r="N20186" s="4" t="s">
        <v>21</v>
      </c>
    </row>
    <row r="20187" spans="1:14" x14ac:dyDescent="0.25">
      <c r="A20187" s="1" t="s">
        <v>373</v>
      </c>
      <c r="B20187" s="2" t="s">
        <v>86</v>
      </c>
      <c r="C20187" s="2" t="s">
        <v>93</v>
      </c>
      <c r="D20187" s="2" t="s">
        <v>94</v>
      </c>
      <c r="E20187" s="2" t="s">
        <v>19120</v>
      </c>
      <c r="F20187" s="2">
        <v>31201519</v>
      </c>
      <c r="G20187" s="2" t="s">
        <v>496</v>
      </c>
      <c r="H20187" s="2">
        <v>3</v>
      </c>
      <c r="I20187" s="2">
        <v>6</v>
      </c>
      <c r="J20187" s="2">
        <v>10</v>
      </c>
      <c r="K20187" s="2">
        <v>60</v>
      </c>
      <c r="L20187" s="3">
        <v>273000</v>
      </c>
      <c r="M20187" s="2" t="s">
        <v>0</v>
      </c>
      <c r="N20187" s="4" t="s">
        <v>21</v>
      </c>
    </row>
    <row r="20188" spans="1:14" x14ac:dyDescent="0.25">
      <c r="A20188" s="1" t="s">
        <v>373</v>
      </c>
      <c r="B20188" s="2" t="s">
        <v>86</v>
      </c>
      <c r="C20188" s="2" t="s">
        <v>93</v>
      </c>
      <c r="D20188" s="2" t="s">
        <v>94</v>
      </c>
      <c r="E20188" s="2" t="s">
        <v>16462</v>
      </c>
      <c r="F20188" s="2">
        <v>31201517</v>
      </c>
      <c r="G20188" s="2" t="s">
        <v>496</v>
      </c>
      <c r="H20188" s="2">
        <v>3</v>
      </c>
      <c r="I20188" s="2">
        <v>6</v>
      </c>
      <c r="J20188" s="2">
        <v>10</v>
      </c>
      <c r="K20188" s="2">
        <v>70</v>
      </c>
      <c r="L20188" s="3">
        <v>2184000</v>
      </c>
      <c r="M20188" s="2" t="s">
        <v>0</v>
      </c>
      <c r="N20188" s="4" t="s">
        <v>21</v>
      </c>
    </row>
    <row r="20189" spans="1:14" x14ac:dyDescent="0.25">
      <c r="A20189" s="1" t="s">
        <v>373</v>
      </c>
      <c r="B20189" s="2" t="s">
        <v>86</v>
      </c>
      <c r="C20189" s="2" t="s">
        <v>93</v>
      </c>
      <c r="D20189" s="2" t="s">
        <v>94</v>
      </c>
      <c r="E20189" s="2" t="s">
        <v>16463</v>
      </c>
      <c r="F20189" s="2">
        <v>31201501</v>
      </c>
      <c r="G20189" s="2" t="s">
        <v>496</v>
      </c>
      <c r="H20189" s="2">
        <v>3</v>
      </c>
      <c r="I20189" s="2">
        <v>6</v>
      </c>
      <c r="J20189" s="2">
        <v>10</v>
      </c>
      <c r="K20189" s="2">
        <v>45</v>
      </c>
      <c r="L20189" s="3">
        <v>2047500</v>
      </c>
      <c r="M20189" s="2" t="s">
        <v>0</v>
      </c>
      <c r="N20189" s="4" t="s">
        <v>21</v>
      </c>
    </row>
    <row r="20190" spans="1:14" x14ac:dyDescent="0.25">
      <c r="A20190" s="1" t="s">
        <v>373</v>
      </c>
      <c r="B20190" s="2" t="s">
        <v>86</v>
      </c>
      <c r="C20190" s="2" t="s">
        <v>93</v>
      </c>
      <c r="D20190" s="2" t="s">
        <v>94</v>
      </c>
      <c r="E20190" s="2" t="s">
        <v>16464</v>
      </c>
      <c r="F20190" s="2">
        <v>31201530</v>
      </c>
      <c r="G20190" s="2" t="s">
        <v>496</v>
      </c>
      <c r="H20190" s="2">
        <v>3</v>
      </c>
      <c r="I20190" s="2">
        <v>6</v>
      </c>
      <c r="J20190" s="2">
        <v>10</v>
      </c>
      <c r="K20190" s="2">
        <v>7</v>
      </c>
      <c r="L20190" s="3">
        <v>409500</v>
      </c>
      <c r="M20190" s="2" t="s">
        <v>0</v>
      </c>
      <c r="N20190" s="4" t="s">
        <v>21</v>
      </c>
    </row>
    <row r="20191" spans="1:14" x14ac:dyDescent="0.25">
      <c r="A20191" s="1" t="s">
        <v>373</v>
      </c>
      <c r="B20191" s="2" t="s">
        <v>86</v>
      </c>
      <c r="C20191" s="2" t="s">
        <v>93</v>
      </c>
      <c r="D20191" s="2" t="s">
        <v>94</v>
      </c>
      <c r="E20191" s="2" t="s">
        <v>16465</v>
      </c>
      <c r="F20191" s="2">
        <v>31201513</v>
      </c>
      <c r="G20191" s="2" t="s">
        <v>496</v>
      </c>
      <c r="H20191" s="2">
        <v>3</v>
      </c>
      <c r="I20191" s="2">
        <v>6</v>
      </c>
      <c r="J20191" s="2">
        <v>10</v>
      </c>
      <c r="K20191" s="2">
        <v>10</v>
      </c>
      <c r="L20191" s="3">
        <v>65000</v>
      </c>
      <c r="M20191" s="2" t="s">
        <v>0</v>
      </c>
      <c r="N20191" s="4" t="s">
        <v>21</v>
      </c>
    </row>
    <row r="20192" spans="1:14" x14ac:dyDescent="0.25">
      <c r="A20192" s="1" t="s">
        <v>373</v>
      </c>
      <c r="B20192" s="2" t="s">
        <v>86</v>
      </c>
      <c r="C20192" s="2" t="s">
        <v>93</v>
      </c>
      <c r="D20192" s="2" t="s">
        <v>94</v>
      </c>
      <c r="E20192" s="2" t="s">
        <v>16466</v>
      </c>
      <c r="F20192" s="2">
        <v>31201516</v>
      </c>
      <c r="G20192" s="2" t="s">
        <v>496</v>
      </c>
      <c r="H20192" s="2">
        <v>3</v>
      </c>
      <c r="I20192" s="2">
        <v>6</v>
      </c>
      <c r="J20192" s="2">
        <v>10</v>
      </c>
      <c r="K20192" s="2">
        <v>1</v>
      </c>
      <c r="L20192" s="3">
        <v>481000</v>
      </c>
      <c r="M20192" s="2" t="s">
        <v>0</v>
      </c>
      <c r="N20192" s="4" t="s">
        <v>21</v>
      </c>
    </row>
    <row r="20193" spans="1:14" x14ac:dyDescent="0.25">
      <c r="A20193" s="1" t="s">
        <v>373</v>
      </c>
      <c r="B20193" s="2" t="s">
        <v>86</v>
      </c>
      <c r="C20193" s="2" t="s">
        <v>93</v>
      </c>
      <c r="D20193" s="2" t="s">
        <v>94</v>
      </c>
      <c r="E20193" s="2" t="s">
        <v>16467</v>
      </c>
      <c r="F20193" s="2">
        <v>31201502</v>
      </c>
      <c r="G20193" s="2" t="s">
        <v>496</v>
      </c>
      <c r="H20193" s="2">
        <v>3</v>
      </c>
      <c r="I20193" s="2">
        <v>6</v>
      </c>
      <c r="J20193" s="2">
        <v>10</v>
      </c>
      <c r="K20193" s="2">
        <v>140</v>
      </c>
      <c r="L20193" s="3">
        <v>2811200</v>
      </c>
      <c r="M20193" s="2" t="s">
        <v>0</v>
      </c>
      <c r="N20193" s="4" t="s">
        <v>21</v>
      </c>
    </row>
    <row r="20194" spans="1:14" x14ac:dyDescent="0.25">
      <c r="A20194" s="1" t="s">
        <v>373</v>
      </c>
      <c r="B20194" s="2" t="s">
        <v>86</v>
      </c>
      <c r="C20194" s="2" t="s">
        <v>93</v>
      </c>
      <c r="D20194" s="2" t="s">
        <v>94</v>
      </c>
      <c r="E20194" s="2" t="s">
        <v>16468</v>
      </c>
      <c r="F20194" s="2">
        <v>31201505</v>
      </c>
      <c r="G20194" s="2" t="s">
        <v>496</v>
      </c>
      <c r="H20194" s="2">
        <v>3</v>
      </c>
      <c r="I20194" s="2">
        <v>6</v>
      </c>
      <c r="J20194" s="2">
        <v>10</v>
      </c>
      <c r="K20194" s="2">
        <v>20</v>
      </c>
      <c r="L20194" s="3">
        <v>401600</v>
      </c>
      <c r="M20194" s="2" t="s">
        <v>0</v>
      </c>
      <c r="N20194" s="4" t="s">
        <v>21</v>
      </c>
    </row>
    <row r="20195" spans="1:14" x14ac:dyDescent="0.25">
      <c r="A20195" s="1" t="s">
        <v>373</v>
      </c>
      <c r="B20195" s="2" t="s">
        <v>1851</v>
      </c>
      <c r="C20195" s="2" t="s">
        <v>1895</v>
      </c>
      <c r="D20195" s="2" t="s">
        <v>17946</v>
      </c>
      <c r="E20195" s="2" t="s">
        <v>16469</v>
      </c>
      <c r="F20195" s="2">
        <v>27111918</v>
      </c>
      <c r="G20195" s="2" t="s">
        <v>496</v>
      </c>
      <c r="H20195" s="2">
        <v>3</v>
      </c>
      <c r="I20195" s="2">
        <v>6</v>
      </c>
      <c r="J20195" s="2">
        <v>10</v>
      </c>
      <c r="K20195" s="2">
        <v>20</v>
      </c>
      <c r="L20195" s="3">
        <v>18000</v>
      </c>
      <c r="M20195" s="2" t="s">
        <v>0</v>
      </c>
      <c r="N20195" s="4" t="s">
        <v>21</v>
      </c>
    </row>
    <row r="20196" spans="1:14" x14ac:dyDescent="0.25">
      <c r="A20196" s="1" t="s">
        <v>373</v>
      </c>
      <c r="B20196" s="2" t="s">
        <v>86</v>
      </c>
      <c r="C20196" s="2" t="s">
        <v>87</v>
      </c>
      <c r="D20196" s="2" t="s">
        <v>88</v>
      </c>
      <c r="E20196" s="2" t="s">
        <v>16470</v>
      </c>
      <c r="F20196" s="2">
        <v>46181504</v>
      </c>
      <c r="G20196" s="2" t="s">
        <v>496</v>
      </c>
      <c r="H20196" s="2">
        <v>3</v>
      </c>
      <c r="I20196" s="2">
        <v>6</v>
      </c>
      <c r="J20196" s="2">
        <v>10</v>
      </c>
      <c r="K20196" s="2">
        <v>33</v>
      </c>
      <c r="L20196" s="3">
        <v>825000</v>
      </c>
      <c r="M20196" s="2" t="s">
        <v>0</v>
      </c>
      <c r="N20196" s="4" t="s">
        <v>21</v>
      </c>
    </row>
    <row r="20197" spans="1:14" x14ac:dyDescent="0.25">
      <c r="A20197" s="1" t="s">
        <v>373</v>
      </c>
      <c r="B20197" s="2" t="s">
        <v>103</v>
      </c>
      <c r="C20197" s="2" t="s">
        <v>104</v>
      </c>
      <c r="D20197" s="2" t="s">
        <v>105</v>
      </c>
      <c r="E20197" s="2" t="s">
        <v>16471</v>
      </c>
      <c r="F20197" s="2">
        <v>31211904</v>
      </c>
      <c r="G20197" s="2" t="s">
        <v>496</v>
      </c>
      <c r="H20197" s="2">
        <v>3</v>
      </c>
      <c r="I20197" s="2">
        <v>6</v>
      </c>
      <c r="J20197" s="2">
        <v>10</v>
      </c>
      <c r="K20197" s="2">
        <v>30</v>
      </c>
      <c r="L20197" s="3">
        <v>60000</v>
      </c>
      <c r="M20197" s="2" t="s">
        <v>0</v>
      </c>
      <c r="N20197" s="4" t="s">
        <v>21</v>
      </c>
    </row>
    <row r="20198" spans="1:14" x14ac:dyDescent="0.25">
      <c r="A20198" s="1" t="s">
        <v>373</v>
      </c>
      <c r="B20198" s="2" t="s">
        <v>2048</v>
      </c>
      <c r="C20198" s="2" t="s">
        <v>2048</v>
      </c>
      <c r="D20198" s="2" t="s">
        <v>17948</v>
      </c>
      <c r="E20198" s="2" t="s">
        <v>16472</v>
      </c>
      <c r="F20198" s="2">
        <v>23271712</v>
      </c>
      <c r="G20198" s="2" t="s">
        <v>496</v>
      </c>
      <c r="H20198" s="2">
        <v>3</v>
      </c>
      <c r="I20198" s="2">
        <v>6</v>
      </c>
      <c r="J20198" s="2">
        <v>10</v>
      </c>
      <c r="K20198" s="2">
        <v>15</v>
      </c>
      <c r="L20198" s="3">
        <v>1050000</v>
      </c>
      <c r="M20198" s="2" t="s">
        <v>0</v>
      </c>
      <c r="N20198" s="4" t="s">
        <v>21</v>
      </c>
    </row>
    <row r="20199" spans="1:14" x14ac:dyDescent="0.25">
      <c r="A20199" s="1" t="s">
        <v>373</v>
      </c>
      <c r="B20199" s="2" t="s">
        <v>497</v>
      </c>
      <c r="C20199" s="2" t="s">
        <v>676</v>
      </c>
      <c r="D20199" s="2" t="s">
        <v>17899</v>
      </c>
      <c r="E20199" s="2" t="s">
        <v>16473</v>
      </c>
      <c r="F20199" s="2">
        <v>46181804</v>
      </c>
      <c r="G20199" s="2" t="s">
        <v>496</v>
      </c>
      <c r="H20199" s="2">
        <v>3</v>
      </c>
      <c r="I20199" s="2">
        <v>6</v>
      </c>
      <c r="J20199" s="2">
        <v>10</v>
      </c>
      <c r="K20199" s="2">
        <v>18</v>
      </c>
      <c r="L20199" s="3">
        <v>1170000</v>
      </c>
      <c r="M20199" s="2" t="s">
        <v>0</v>
      </c>
      <c r="N20199" s="4" t="s">
        <v>21</v>
      </c>
    </row>
    <row r="20200" spans="1:14" x14ac:dyDescent="0.25">
      <c r="A20200" s="1" t="s">
        <v>373</v>
      </c>
      <c r="B20200" s="2" t="s">
        <v>72</v>
      </c>
      <c r="C20200" s="2" t="s">
        <v>73</v>
      </c>
      <c r="D20200" s="2" t="s">
        <v>74</v>
      </c>
      <c r="E20200" s="2" t="s">
        <v>16474</v>
      </c>
      <c r="F20200" s="2">
        <v>15121514</v>
      </c>
      <c r="G20200" s="2" t="s">
        <v>496</v>
      </c>
      <c r="H20200" s="2">
        <v>3</v>
      </c>
      <c r="I20200" s="2">
        <v>6</v>
      </c>
      <c r="J20200" s="2">
        <v>10</v>
      </c>
      <c r="K20200" s="2">
        <v>18</v>
      </c>
      <c r="L20200" s="3">
        <v>1083420</v>
      </c>
      <c r="M20200" s="2" t="s">
        <v>0</v>
      </c>
      <c r="N20200" s="4" t="s">
        <v>21</v>
      </c>
    </row>
    <row r="20201" spans="1:14" x14ac:dyDescent="0.25">
      <c r="A20201" s="1" t="s">
        <v>373</v>
      </c>
      <c r="B20201" s="2" t="s">
        <v>86</v>
      </c>
      <c r="C20201" s="2" t="s">
        <v>93</v>
      </c>
      <c r="D20201" s="2" t="s">
        <v>94</v>
      </c>
      <c r="E20201" s="2" t="s">
        <v>16475</v>
      </c>
      <c r="F20201" s="2">
        <v>31151904</v>
      </c>
      <c r="G20201" s="2" t="s">
        <v>496</v>
      </c>
      <c r="H20201" s="2">
        <v>3</v>
      </c>
      <c r="I20201" s="2">
        <v>6</v>
      </c>
      <c r="J20201" s="2">
        <v>10</v>
      </c>
      <c r="K20201" s="2">
        <v>40</v>
      </c>
      <c r="L20201" s="3">
        <v>208000</v>
      </c>
      <c r="M20201" s="2" t="s">
        <v>17395</v>
      </c>
      <c r="N20201" s="4" t="s">
        <v>21</v>
      </c>
    </row>
    <row r="20202" spans="1:14" x14ac:dyDescent="0.25">
      <c r="A20202" s="1" t="s">
        <v>373</v>
      </c>
      <c r="B20202" s="2" t="s">
        <v>76</v>
      </c>
      <c r="C20202" s="2" t="s">
        <v>83</v>
      </c>
      <c r="D20202" s="2" t="s">
        <v>84</v>
      </c>
      <c r="E20202" s="2" t="s">
        <v>16476</v>
      </c>
      <c r="F20202" s="2">
        <v>47131821</v>
      </c>
      <c r="G20202" s="2" t="s">
        <v>496</v>
      </c>
      <c r="H20202" s="2">
        <v>3</v>
      </c>
      <c r="I20202" s="2">
        <v>6</v>
      </c>
      <c r="J20202" s="2">
        <v>10</v>
      </c>
      <c r="K20202" s="2">
        <v>3</v>
      </c>
      <c r="L20202" s="3">
        <v>1701102</v>
      </c>
      <c r="M20202" s="2" t="s">
        <v>14164</v>
      </c>
      <c r="N20202" s="4" t="s">
        <v>21</v>
      </c>
    </row>
    <row r="20203" spans="1:14" x14ac:dyDescent="0.25">
      <c r="A20203" s="1" t="s">
        <v>373</v>
      </c>
      <c r="B20203" s="2" t="s">
        <v>76</v>
      </c>
      <c r="C20203" s="2" t="s">
        <v>83</v>
      </c>
      <c r="D20203" s="2" t="s">
        <v>84</v>
      </c>
      <c r="E20203" s="2" t="s">
        <v>16477</v>
      </c>
      <c r="F20203" s="2">
        <v>47131821</v>
      </c>
      <c r="G20203" s="2" t="s">
        <v>496</v>
      </c>
      <c r="H20203" s="2">
        <v>3</v>
      </c>
      <c r="I20203" s="2">
        <v>6</v>
      </c>
      <c r="J20203" s="2">
        <v>10</v>
      </c>
      <c r="K20203" s="2">
        <v>15</v>
      </c>
      <c r="L20203" s="3">
        <v>1950000</v>
      </c>
      <c r="M20203" s="2" t="s">
        <v>17383</v>
      </c>
      <c r="N20203" s="4" t="s">
        <v>21</v>
      </c>
    </row>
    <row r="20204" spans="1:14" x14ac:dyDescent="0.25">
      <c r="A20204" s="1" t="s">
        <v>373</v>
      </c>
      <c r="B20204" s="2" t="s">
        <v>76</v>
      </c>
      <c r="C20204" s="2" t="s">
        <v>83</v>
      </c>
      <c r="D20204" s="2" t="s">
        <v>84</v>
      </c>
      <c r="E20204" s="2" t="s">
        <v>16478</v>
      </c>
      <c r="F20204" s="2">
        <v>47131821</v>
      </c>
      <c r="G20204" s="2" t="s">
        <v>496</v>
      </c>
      <c r="H20204" s="2">
        <v>3</v>
      </c>
      <c r="I20204" s="2">
        <v>6</v>
      </c>
      <c r="J20204" s="2">
        <v>10</v>
      </c>
      <c r="K20204" s="2">
        <v>11</v>
      </c>
      <c r="L20204" s="3">
        <v>1524985</v>
      </c>
      <c r="M20204" s="2" t="s">
        <v>14164</v>
      </c>
      <c r="N20204" s="4" t="s">
        <v>21</v>
      </c>
    </row>
    <row r="20205" spans="1:14" x14ac:dyDescent="0.25">
      <c r="A20205" s="1" t="s">
        <v>373</v>
      </c>
      <c r="B20205" s="2" t="s">
        <v>76</v>
      </c>
      <c r="C20205" s="2" t="s">
        <v>83</v>
      </c>
      <c r="D20205" s="2" t="s">
        <v>84</v>
      </c>
      <c r="E20205" s="2" t="s">
        <v>16479</v>
      </c>
      <c r="F20205" s="2">
        <v>47131821</v>
      </c>
      <c r="G20205" s="2" t="s">
        <v>496</v>
      </c>
      <c r="H20205" s="2">
        <v>3</v>
      </c>
      <c r="I20205" s="2">
        <v>6</v>
      </c>
      <c r="J20205" s="2">
        <v>10</v>
      </c>
      <c r="K20205" s="2">
        <v>8</v>
      </c>
      <c r="L20205" s="3">
        <v>4746672</v>
      </c>
      <c r="M20205" s="2" t="s">
        <v>14164</v>
      </c>
      <c r="N20205" s="4" t="s">
        <v>21</v>
      </c>
    </row>
    <row r="20206" spans="1:14" x14ac:dyDescent="0.25">
      <c r="A20206" s="1" t="s">
        <v>373</v>
      </c>
      <c r="B20206" s="2" t="s">
        <v>86</v>
      </c>
      <c r="C20206" s="2" t="s">
        <v>246</v>
      </c>
      <c r="D20206" s="2" t="s">
        <v>247</v>
      </c>
      <c r="E20206" s="2" t="s">
        <v>16480</v>
      </c>
      <c r="F20206" s="2">
        <v>48102109</v>
      </c>
      <c r="G20206" s="2" t="s">
        <v>496</v>
      </c>
      <c r="H20206" s="2">
        <v>3</v>
      </c>
      <c r="I20206" s="2">
        <v>6</v>
      </c>
      <c r="J20206" s="2">
        <v>10</v>
      </c>
      <c r="K20206" s="2">
        <v>30</v>
      </c>
      <c r="L20206" s="3">
        <v>1470000</v>
      </c>
      <c r="M20206" s="2" t="s">
        <v>17394</v>
      </c>
      <c r="N20206" s="4" t="s">
        <v>21</v>
      </c>
    </row>
    <row r="20207" spans="1:14" x14ac:dyDescent="0.25">
      <c r="A20207" s="1" t="s">
        <v>373</v>
      </c>
      <c r="B20207" s="2" t="s">
        <v>76</v>
      </c>
      <c r="C20207" s="2" t="s">
        <v>83</v>
      </c>
      <c r="D20207" s="2" t="s">
        <v>84</v>
      </c>
      <c r="E20207" s="2" t="s">
        <v>16481</v>
      </c>
      <c r="F20207" s="2">
        <v>15121514</v>
      </c>
      <c r="G20207" s="2" t="s">
        <v>496</v>
      </c>
      <c r="H20207" s="2">
        <v>3</v>
      </c>
      <c r="I20207" s="2">
        <v>6</v>
      </c>
      <c r="J20207" s="2">
        <v>10</v>
      </c>
      <c r="K20207" s="2">
        <v>130</v>
      </c>
      <c r="L20207" s="3">
        <v>4225000</v>
      </c>
      <c r="M20207" s="2" t="s">
        <v>0</v>
      </c>
      <c r="N20207" s="4" t="s">
        <v>21</v>
      </c>
    </row>
    <row r="20208" spans="1:14" x14ac:dyDescent="0.25">
      <c r="A20208" s="1" t="s">
        <v>373</v>
      </c>
      <c r="B20208" s="2" t="s">
        <v>76</v>
      </c>
      <c r="C20208" s="2" t="s">
        <v>83</v>
      </c>
      <c r="D20208" s="2" t="s">
        <v>84</v>
      </c>
      <c r="E20208" s="2" t="s">
        <v>16482</v>
      </c>
      <c r="F20208" s="2">
        <v>44102912</v>
      </c>
      <c r="G20208" s="2" t="s">
        <v>496</v>
      </c>
      <c r="H20208" s="2">
        <v>3</v>
      </c>
      <c r="I20208" s="2">
        <v>6</v>
      </c>
      <c r="J20208" s="2">
        <v>10</v>
      </c>
      <c r="K20208" s="2">
        <v>45</v>
      </c>
      <c r="L20208" s="3">
        <v>2700000</v>
      </c>
      <c r="M20208" s="2" t="s">
        <v>0</v>
      </c>
      <c r="N20208" s="4" t="s">
        <v>21</v>
      </c>
    </row>
    <row r="20209" spans="1:14" x14ac:dyDescent="0.25">
      <c r="A20209" s="1" t="s">
        <v>373</v>
      </c>
      <c r="B20209" s="2" t="s">
        <v>76</v>
      </c>
      <c r="C20209" s="2" t="s">
        <v>83</v>
      </c>
      <c r="D20209" s="2" t="s">
        <v>84</v>
      </c>
      <c r="E20209" s="2" t="s">
        <v>16483</v>
      </c>
      <c r="F20209" s="2">
        <v>42281704</v>
      </c>
      <c r="G20209" s="2" t="s">
        <v>496</v>
      </c>
      <c r="H20209" s="2">
        <v>3</v>
      </c>
      <c r="I20209" s="2">
        <v>6</v>
      </c>
      <c r="J20209" s="2">
        <v>10</v>
      </c>
      <c r="K20209" s="2">
        <v>10</v>
      </c>
      <c r="L20209" s="3">
        <v>260000</v>
      </c>
      <c r="M20209" s="2" t="s">
        <v>0</v>
      </c>
      <c r="N20209" s="4" t="s">
        <v>21</v>
      </c>
    </row>
    <row r="20210" spans="1:14" x14ac:dyDescent="0.25">
      <c r="A20210" s="1" t="s">
        <v>373</v>
      </c>
      <c r="B20210" s="2" t="s">
        <v>76</v>
      </c>
      <c r="C20210" s="2" t="s">
        <v>83</v>
      </c>
      <c r="D20210" s="2" t="s">
        <v>84</v>
      </c>
      <c r="E20210" s="2" t="s">
        <v>16484</v>
      </c>
      <c r="F20210" s="2">
        <v>31201630</v>
      </c>
      <c r="G20210" s="2" t="s">
        <v>496</v>
      </c>
      <c r="H20210" s="2">
        <v>3</v>
      </c>
      <c r="I20210" s="2">
        <v>6</v>
      </c>
      <c r="J20210" s="2">
        <v>10</v>
      </c>
      <c r="K20210" s="2">
        <v>18</v>
      </c>
      <c r="L20210" s="3">
        <v>533520</v>
      </c>
      <c r="M20210" s="2" t="s">
        <v>0</v>
      </c>
      <c r="N20210" s="4" t="s">
        <v>21</v>
      </c>
    </row>
    <row r="20211" spans="1:14" x14ac:dyDescent="0.25">
      <c r="A20211" s="1" t="s">
        <v>373</v>
      </c>
      <c r="B20211" s="2" t="s">
        <v>76</v>
      </c>
      <c r="C20211" s="2" t="s">
        <v>83</v>
      </c>
      <c r="D20211" s="2" t="s">
        <v>84</v>
      </c>
      <c r="E20211" s="2" t="s">
        <v>16485</v>
      </c>
      <c r="F20211" s="2">
        <v>13111001</v>
      </c>
      <c r="G20211" s="2" t="s">
        <v>496</v>
      </c>
      <c r="H20211" s="2">
        <v>3</v>
      </c>
      <c r="I20211" s="2">
        <v>6</v>
      </c>
      <c r="J20211" s="2">
        <v>10</v>
      </c>
      <c r="K20211" s="2">
        <v>3</v>
      </c>
      <c r="L20211" s="3">
        <v>16770</v>
      </c>
      <c r="M20211" s="2" t="s">
        <v>0</v>
      </c>
      <c r="N20211" s="4" t="s">
        <v>21</v>
      </c>
    </row>
    <row r="20212" spans="1:14" x14ac:dyDescent="0.25">
      <c r="A20212" s="1" t="s">
        <v>373</v>
      </c>
      <c r="B20212" s="2" t="s">
        <v>72</v>
      </c>
      <c r="C20212" s="2" t="s">
        <v>73</v>
      </c>
      <c r="D20212" s="2" t="s">
        <v>74</v>
      </c>
      <c r="E20212" s="2" t="s">
        <v>16486</v>
      </c>
      <c r="F20212" s="2">
        <v>15121514</v>
      </c>
      <c r="G20212" s="2" t="s">
        <v>496</v>
      </c>
      <c r="H20212" s="2">
        <v>3</v>
      </c>
      <c r="I20212" s="2">
        <v>6</v>
      </c>
      <c r="J20212" s="2">
        <v>10</v>
      </c>
      <c r="K20212" s="2">
        <v>30</v>
      </c>
      <c r="L20212" s="3">
        <v>585000</v>
      </c>
      <c r="M20212" s="2" t="s">
        <v>0</v>
      </c>
      <c r="N20212" s="4" t="s">
        <v>21</v>
      </c>
    </row>
    <row r="20213" spans="1:14" x14ac:dyDescent="0.25">
      <c r="A20213" s="1" t="s">
        <v>373</v>
      </c>
      <c r="B20213" s="2" t="s">
        <v>76</v>
      </c>
      <c r="C20213" s="2" t="s">
        <v>83</v>
      </c>
      <c r="D20213" s="2" t="s">
        <v>84</v>
      </c>
      <c r="E20213" s="2" t="s">
        <v>16487</v>
      </c>
      <c r="F20213" s="2">
        <v>12164201</v>
      </c>
      <c r="G20213" s="2" t="s">
        <v>496</v>
      </c>
      <c r="H20213" s="2">
        <v>3</v>
      </c>
      <c r="I20213" s="2">
        <v>6</v>
      </c>
      <c r="J20213" s="2">
        <v>10</v>
      </c>
      <c r="K20213" s="2">
        <v>19</v>
      </c>
      <c r="L20213" s="3">
        <v>950000</v>
      </c>
      <c r="M20213" s="2" t="s">
        <v>0</v>
      </c>
      <c r="N20213" s="4" t="s">
        <v>21</v>
      </c>
    </row>
    <row r="20214" spans="1:14" x14ac:dyDescent="0.25">
      <c r="A20214" s="1" t="s">
        <v>373</v>
      </c>
      <c r="B20214" s="2" t="s">
        <v>378</v>
      </c>
      <c r="C20214" s="2" t="s">
        <v>379</v>
      </c>
      <c r="D20214" s="2" t="s">
        <v>17857</v>
      </c>
      <c r="E20214" s="2" t="s">
        <v>16488</v>
      </c>
      <c r="F20214" s="2">
        <v>26111702</v>
      </c>
      <c r="G20214" s="2" t="s">
        <v>496</v>
      </c>
      <c r="H20214" s="2">
        <v>3</v>
      </c>
      <c r="I20214" s="2">
        <v>6</v>
      </c>
      <c r="J20214" s="2">
        <v>10</v>
      </c>
      <c r="K20214" s="2">
        <v>5</v>
      </c>
      <c r="L20214" s="3">
        <v>45000</v>
      </c>
      <c r="M20214" s="2" t="s">
        <v>0</v>
      </c>
      <c r="N20214" s="4" t="s">
        <v>21</v>
      </c>
    </row>
    <row r="20215" spans="1:14" x14ac:dyDescent="0.25">
      <c r="A20215" s="1" t="s">
        <v>373</v>
      </c>
      <c r="B20215" s="2" t="s">
        <v>378</v>
      </c>
      <c r="C20215" s="2" t="s">
        <v>2488</v>
      </c>
      <c r="D20215" s="2" t="s">
        <v>17955</v>
      </c>
      <c r="E20215" s="2" t="s">
        <v>16489</v>
      </c>
      <c r="F20215" s="2">
        <v>39121405</v>
      </c>
      <c r="G20215" s="2" t="s">
        <v>496</v>
      </c>
      <c r="H20215" s="2">
        <v>3</v>
      </c>
      <c r="I20215" s="2">
        <v>6</v>
      </c>
      <c r="J20215" s="2">
        <v>10</v>
      </c>
      <c r="K20215" s="2">
        <v>4</v>
      </c>
      <c r="L20215" s="3">
        <v>41600</v>
      </c>
      <c r="M20215" s="2" t="s">
        <v>0</v>
      </c>
      <c r="N20215" s="4" t="s">
        <v>21</v>
      </c>
    </row>
    <row r="20216" spans="1:14" x14ac:dyDescent="0.25">
      <c r="A20216" s="1" t="s">
        <v>373</v>
      </c>
      <c r="B20216" s="2" t="s">
        <v>103</v>
      </c>
      <c r="C20216" s="2" t="s">
        <v>104</v>
      </c>
      <c r="D20216" s="2" t="s">
        <v>105</v>
      </c>
      <c r="E20216" s="2" t="s">
        <v>16490</v>
      </c>
      <c r="F20216" s="2">
        <v>31211904</v>
      </c>
      <c r="G20216" s="2" t="s">
        <v>496</v>
      </c>
      <c r="H20216" s="2">
        <v>3</v>
      </c>
      <c r="I20216" s="2">
        <v>6</v>
      </c>
      <c r="J20216" s="2">
        <v>10</v>
      </c>
      <c r="K20216" s="2">
        <v>15</v>
      </c>
      <c r="L20216" s="3">
        <v>37500</v>
      </c>
      <c r="M20216" s="2" t="s">
        <v>0</v>
      </c>
      <c r="N20216" s="4" t="s">
        <v>21</v>
      </c>
    </row>
    <row r="20217" spans="1:14" x14ac:dyDescent="0.25">
      <c r="A20217" s="1" t="s">
        <v>373</v>
      </c>
      <c r="B20217" s="2" t="s">
        <v>113</v>
      </c>
      <c r="C20217" s="2" t="s">
        <v>113</v>
      </c>
      <c r="D20217" s="2" t="s">
        <v>114</v>
      </c>
      <c r="E20217" s="2" t="s">
        <v>16491</v>
      </c>
      <c r="F20217" s="2">
        <v>39121414</v>
      </c>
      <c r="G20217" s="2" t="s">
        <v>496</v>
      </c>
      <c r="H20217" s="2">
        <v>3</v>
      </c>
      <c r="I20217" s="2">
        <v>6</v>
      </c>
      <c r="J20217" s="2">
        <v>10</v>
      </c>
      <c r="K20217" s="2">
        <v>1</v>
      </c>
      <c r="L20217" s="3">
        <v>84500</v>
      </c>
      <c r="M20217" s="2" t="s">
        <v>0</v>
      </c>
      <c r="N20217" s="4" t="s">
        <v>21</v>
      </c>
    </row>
    <row r="20218" spans="1:14" x14ac:dyDescent="0.25">
      <c r="A20218" s="1" t="s">
        <v>373</v>
      </c>
      <c r="B20218" s="2" t="s">
        <v>60</v>
      </c>
      <c r="C20218" s="2" t="s">
        <v>60</v>
      </c>
      <c r="D20218" s="2" t="s">
        <v>61</v>
      </c>
      <c r="E20218" s="2" t="s">
        <v>16492</v>
      </c>
      <c r="F20218" s="2">
        <v>47131502</v>
      </c>
      <c r="G20218" s="2" t="s">
        <v>496</v>
      </c>
      <c r="H20218" s="2">
        <v>3</v>
      </c>
      <c r="I20218" s="2">
        <v>6</v>
      </c>
      <c r="J20218" s="2">
        <v>10</v>
      </c>
      <c r="K20218" s="2">
        <v>1</v>
      </c>
      <c r="L20218" s="3">
        <v>150118</v>
      </c>
      <c r="M20218" s="2" t="s">
        <v>17396</v>
      </c>
      <c r="N20218" s="4" t="s">
        <v>21</v>
      </c>
    </row>
    <row r="20219" spans="1:14" x14ac:dyDescent="0.25">
      <c r="A20219" s="1" t="s">
        <v>373</v>
      </c>
      <c r="B20219" s="2" t="s">
        <v>76</v>
      </c>
      <c r="C20219" s="2" t="s">
        <v>83</v>
      </c>
      <c r="D20219" s="2" t="s">
        <v>84</v>
      </c>
      <c r="E20219" s="2" t="s">
        <v>16493</v>
      </c>
      <c r="F20219" s="2">
        <v>15121902</v>
      </c>
      <c r="G20219" s="2" t="s">
        <v>496</v>
      </c>
      <c r="H20219" s="2">
        <v>3</v>
      </c>
      <c r="I20219" s="2">
        <v>6</v>
      </c>
      <c r="J20219" s="2">
        <v>10</v>
      </c>
      <c r="K20219" s="2">
        <v>10</v>
      </c>
      <c r="L20219" s="3">
        <v>1115000</v>
      </c>
      <c r="M20219" s="2" t="s">
        <v>0</v>
      </c>
      <c r="N20219" s="4" t="s">
        <v>21</v>
      </c>
    </row>
    <row r="20220" spans="1:14" x14ac:dyDescent="0.25">
      <c r="A20220" s="1" t="s">
        <v>373</v>
      </c>
      <c r="B20220" s="2" t="s">
        <v>86</v>
      </c>
      <c r="C20220" s="2" t="s">
        <v>93</v>
      </c>
      <c r="D20220" s="2" t="s">
        <v>94</v>
      </c>
      <c r="E20220" s="2" t="s">
        <v>16494</v>
      </c>
      <c r="F20220" s="2">
        <v>31151904</v>
      </c>
      <c r="G20220" s="2" t="s">
        <v>496</v>
      </c>
      <c r="H20220" s="2">
        <v>3</v>
      </c>
      <c r="I20220" s="2">
        <v>6</v>
      </c>
      <c r="J20220" s="2">
        <v>10</v>
      </c>
      <c r="K20220" s="2">
        <v>20</v>
      </c>
      <c r="L20220" s="3">
        <v>26000</v>
      </c>
      <c r="M20220" s="2" t="s">
        <v>17395</v>
      </c>
      <c r="N20220" s="4" t="s">
        <v>21</v>
      </c>
    </row>
    <row r="20221" spans="1:14" x14ac:dyDescent="0.25">
      <c r="A20221" s="1" t="s">
        <v>373</v>
      </c>
      <c r="B20221" s="2" t="s">
        <v>86</v>
      </c>
      <c r="C20221" s="2" t="s">
        <v>87</v>
      </c>
      <c r="D20221" s="2" t="s">
        <v>88</v>
      </c>
      <c r="E20221" s="2" t="s">
        <v>16495</v>
      </c>
      <c r="F20221" s="2">
        <v>46181504</v>
      </c>
      <c r="G20221" s="2" t="s">
        <v>496</v>
      </c>
      <c r="H20221" s="2">
        <v>3</v>
      </c>
      <c r="I20221" s="2">
        <v>6</v>
      </c>
      <c r="J20221" s="2">
        <v>10</v>
      </c>
      <c r="K20221" s="2">
        <v>12</v>
      </c>
      <c r="L20221" s="3">
        <v>2238600</v>
      </c>
      <c r="M20221" s="2" t="s">
        <v>0</v>
      </c>
      <c r="N20221" s="4" t="s">
        <v>21</v>
      </c>
    </row>
    <row r="20222" spans="1:14" x14ac:dyDescent="0.25">
      <c r="A20222" s="1" t="s">
        <v>373</v>
      </c>
      <c r="B20222" s="2" t="s">
        <v>712</v>
      </c>
      <c r="C20222" s="2" t="s">
        <v>8550</v>
      </c>
      <c r="D20222" s="2" t="s">
        <v>18035</v>
      </c>
      <c r="E20222" s="2" t="s">
        <v>16496</v>
      </c>
      <c r="F20222" s="2">
        <v>25131802</v>
      </c>
      <c r="G20222" s="2" t="s">
        <v>496</v>
      </c>
      <c r="H20222" s="2">
        <v>3</v>
      </c>
      <c r="I20222" s="2">
        <v>4</v>
      </c>
      <c r="J20222" s="2">
        <v>10</v>
      </c>
      <c r="K20222" s="2">
        <v>14</v>
      </c>
      <c r="L20222" s="3">
        <v>152377358</v>
      </c>
      <c r="M20222" s="2" t="s">
        <v>0</v>
      </c>
      <c r="N20222" s="4" t="s">
        <v>21</v>
      </c>
    </row>
    <row r="20223" spans="1:14" x14ac:dyDescent="0.25">
      <c r="A20223" s="1" t="s">
        <v>373</v>
      </c>
      <c r="B20223" s="2" t="s">
        <v>487</v>
      </c>
      <c r="C20223" s="2" t="s">
        <v>488</v>
      </c>
      <c r="D20223" s="2" t="s">
        <v>17877</v>
      </c>
      <c r="E20223" s="2" t="s">
        <v>16497</v>
      </c>
      <c r="F20223" s="2">
        <v>46201102</v>
      </c>
      <c r="G20223" s="2" t="s">
        <v>19</v>
      </c>
      <c r="H20223" s="2">
        <v>1</v>
      </c>
      <c r="I20223" s="2">
        <v>9</v>
      </c>
      <c r="J20223" s="2">
        <v>10</v>
      </c>
      <c r="K20223" s="2">
        <v>1</v>
      </c>
      <c r="L20223" s="3">
        <v>1200000000</v>
      </c>
      <c r="M20223" s="2" t="s">
        <v>20</v>
      </c>
      <c r="N20223" s="4" t="s">
        <v>17384</v>
      </c>
    </row>
    <row r="20224" spans="1:14" x14ac:dyDescent="0.25">
      <c r="A20224" s="1" t="s">
        <v>373</v>
      </c>
      <c r="B20224" s="2" t="s">
        <v>162</v>
      </c>
      <c r="C20224" s="2" t="s">
        <v>567</v>
      </c>
      <c r="D20224" s="2" t="s">
        <v>17885</v>
      </c>
      <c r="E20224" s="2" t="s">
        <v>16498</v>
      </c>
      <c r="F20224" s="2">
        <v>72101511</v>
      </c>
      <c r="G20224" s="2" t="s">
        <v>490</v>
      </c>
      <c r="H20224" s="2">
        <v>1</v>
      </c>
      <c r="I20224" s="2">
        <v>10</v>
      </c>
      <c r="J20224" s="2">
        <v>10</v>
      </c>
      <c r="K20224" s="2">
        <v>1</v>
      </c>
      <c r="L20224" s="3">
        <v>109044000</v>
      </c>
      <c r="M20224" s="2" t="s">
        <v>20</v>
      </c>
      <c r="N20224" s="4" t="s">
        <v>17384</v>
      </c>
    </row>
    <row r="20225" spans="1:14" x14ac:dyDescent="0.25">
      <c r="A20225" s="1" t="s">
        <v>373</v>
      </c>
      <c r="B20225" s="2" t="s">
        <v>151</v>
      </c>
      <c r="C20225" s="2" t="s">
        <v>159</v>
      </c>
      <c r="D20225" s="2" t="s">
        <v>160</v>
      </c>
      <c r="E20225" s="2" t="s">
        <v>16499</v>
      </c>
      <c r="F20225" s="2">
        <v>43232102</v>
      </c>
      <c r="G20225" s="2" t="s">
        <v>490</v>
      </c>
      <c r="H20225" s="2">
        <v>2</v>
      </c>
      <c r="I20225" s="2">
        <v>12</v>
      </c>
      <c r="J20225" s="2">
        <v>10</v>
      </c>
      <c r="K20225" s="2">
        <v>1</v>
      </c>
      <c r="L20225" s="3">
        <v>7839578</v>
      </c>
      <c r="M20225" s="2" t="s">
        <v>20</v>
      </c>
      <c r="N20225" s="4" t="s">
        <v>21</v>
      </c>
    </row>
    <row r="20226" spans="1:14" x14ac:dyDescent="0.25">
      <c r="A20226" s="1" t="s">
        <v>373</v>
      </c>
      <c r="B20226" s="2" t="s">
        <v>151</v>
      </c>
      <c r="C20226" s="2" t="s">
        <v>159</v>
      </c>
      <c r="D20226" s="2" t="s">
        <v>160</v>
      </c>
      <c r="E20226" s="2" t="s">
        <v>16387</v>
      </c>
      <c r="F20226" s="2">
        <v>81112501</v>
      </c>
      <c r="G20226" s="2" t="s">
        <v>2858</v>
      </c>
      <c r="H20226" s="2">
        <v>2</v>
      </c>
      <c r="I20226" s="2">
        <v>12</v>
      </c>
      <c r="J20226" s="2">
        <v>16</v>
      </c>
      <c r="K20226" s="2">
        <v>1</v>
      </c>
      <c r="L20226" s="3">
        <v>6000000</v>
      </c>
      <c r="M20226" s="2" t="s">
        <v>20</v>
      </c>
      <c r="N20226" s="4" t="s">
        <v>21</v>
      </c>
    </row>
    <row r="20227" spans="1:14" x14ac:dyDescent="0.25">
      <c r="A20227" s="1" t="s">
        <v>373</v>
      </c>
      <c r="B20227" s="2" t="s">
        <v>151</v>
      </c>
      <c r="C20227" s="2" t="s">
        <v>159</v>
      </c>
      <c r="D20227" s="2" t="s">
        <v>160</v>
      </c>
      <c r="E20227" s="2" t="s">
        <v>16500</v>
      </c>
      <c r="F20227" s="2">
        <v>81112001</v>
      </c>
      <c r="G20227" s="2" t="s">
        <v>2858</v>
      </c>
      <c r="H20227" s="2">
        <v>7</v>
      </c>
      <c r="I20227" s="2">
        <v>3</v>
      </c>
      <c r="J20227" s="2">
        <v>10</v>
      </c>
      <c r="K20227" s="2">
        <v>1</v>
      </c>
      <c r="L20227" s="3">
        <v>41142929</v>
      </c>
      <c r="M20227" s="2" t="s">
        <v>20</v>
      </c>
      <c r="N20227" s="4" t="s">
        <v>21</v>
      </c>
    </row>
    <row r="20228" spans="1:14" x14ac:dyDescent="0.25">
      <c r="A20228" s="1" t="s">
        <v>373</v>
      </c>
      <c r="B20228" s="2" t="s">
        <v>162</v>
      </c>
      <c r="C20228" s="2" t="s">
        <v>567</v>
      </c>
      <c r="D20228" s="2" t="s">
        <v>17885</v>
      </c>
      <c r="E20228" s="2" t="s">
        <v>16501</v>
      </c>
      <c r="F20228" s="2">
        <v>81112200</v>
      </c>
      <c r="G20228" s="2" t="s">
        <v>19</v>
      </c>
      <c r="H20228" s="2">
        <v>2</v>
      </c>
      <c r="I20228" s="2">
        <v>12</v>
      </c>
      <c r="J20228" s="2">
        <v>10</v>
      </c>
      <c r="K20228" s="2">
        <v>1</v>
      </c>
      <c r="L20228" s="3">
        <v>96801267</v>
      </c>
      <c r="M20228" s="2" t="s">
        <v>20</v>
      </c>
      <c r="N20228" s="4" t="s">
        <v>21</v>
      </c>
    </row>
    <row r="20229" spans="1:14" x14ac:dyDescent="0.25">
      <c r="A20229" s="1" t="s">
        <v>373</v>
      </c>
      <c r="B20229" s="2" t="s">
        <v>151</v>
      </c>
      <c r="C20229" s="2" t="s">
        <v>152</v>
      </c>
      <c r="D20229" s="2" t="s">
        <v>153</v>
      </c>
      <c r="E20229" s="2" t="s">
        <v>16502</v>
      </c>
      <c r="F20229" s="2">
        <v>83111500</v>
      </c>
      <c r="G20229" s="2" t="s">
        <v>19</v>
      </c>
      <c r="H20229" s="2">
        <v>2</v>
      </c>
      <c r="I20229" s="2">
        <v>6</v>
      </c>
      <c r="J20229" s="2">
        <v>10</v>
      </c>
      <c r="K20229" s="2">
        <v>1</v>
      </c>
      <c r="L20229" s="3">
        <v>1415750</v>
      </c>
      <c r="M20229" s="2" t="s">
        <v>20</v>
      </c>
      <c r="N20229" s="4" t="s">
        <v>21</v>
      </c>
    </row>
    <row r="20230" spans="1:14" x14ac:dyDescent="0.25">
      <c r="A20230" s="1" t="s">
        <v>373</v>
      </c>
      <c r="B20230" s="2" t="s">
        <v>151</v>
      </c>
      <c r="C20230" s="2" t="s">
        <v>152</v>
      </c>
      <c r="D20230" s="2" t="s">
        <v>153</v>
      </c>
      <c r="E20230" s="2" t="s">
        <v>16503</v>
      </c>
      <c r="F20230" s="2">
        <v>83111500</v>
      </c>
      <c r="G20230" s="2" t="s">
        <v>19</v>
      </c>
      <c r="H20230" s="2">
        <v>2</v>
      </c>
      <c r="I20230" s="2">
        <v>6</v>
      </c>
      <c r="J20230" s="2">
        <v>10</v>
      </c>
      <c r="K20230" s="2">
        <v>1</v>
      </c>
      <c r="L20230" s="3">
        <v>800343</v>
      </c>
      <c r="M20230" s="2" t="s">
        <v>20</v>
      </c>
      <c r="N20230" s="4" t="s">
        <v>21</v>
      </c>
    </row>
    <row r="20231" spans="1:14" x14ac:dyDescent="0.25">
      <c r="A20231" s="1" t="s">
        <v>373</v>
      </c>
      <c r="B20231" s="2" t="s">
        <v>151</v>
      </c>
      <c r="C20231" s="2" t="s">
        <v>159</v>
      </c>
      <c r="D20231" s="2" t="s">
        <v>160</v>
      </c>
      <c r="E20231" s="2" t="s">
        <v>16504</v>
      </c>
      <c r="F20231" s="2">
        <v>81112000</v>
      </c>
      <c r="G20231" s="2" t="s">
        <v>490</v>
      </c>
      <c r="H20231" s="2">
        <v>2</v>
      </c>
      <c r="I20231" s="2">
        <v>12</v>
      </c>
      <c r="J20231" s="2">
        <v>10</v>
      </c>
      <c r="K20231" s="2">
        <v>1</v>
      </c>
      <c r="L20231" s="3">
        <v>19900000</v>
      </c>
      <c r="M20231" s="2" t="s">
        <v>20</v>
      </c>
      <c r="N20231" s="4" t="s">
        <v>21</v>
      </c>
    </row>
    <row r="20232" spans="1:14" x14ac:dyDescent="0.25">
      <c r="A20232" s="1" t="s">
        <v>373</v>
      </c>
      <c r="B20232" s="2" t="s">
        <v>32</v>
      </c>
      <c r="C20232" s="2" t="s">
        <v>33</v>
      </c>
      <c r="D20232" s="2" t="s">
        <v>34</v>
      </c>
      <c r="E20232" s="2" t="s">
        <v>16505</v>
      </c>
      <c r="F20232" s="2">
        <v>43201835</v>
      </c>
      <c r="G20232" s="2" t="s">
        <v>490</v>
      </c>
      <c r="H20232" s="2">
        <v>3</v>
      </c>
      <c r="I20232" s="2">
        <v>12</v>
      </c>
      <c r="J20232" s="2">
        <v>10</v>
      </c>
      <c r="K20232" s="2">
        <v>1</v>
      </c>
      <c r="L20232" s="3">
        <v>11850000</v>
      </c>
      <c r="M20232" s="2" t="s">
        <v>0</v>
      </c>
      <c r="N20232" s="4" t="s">
        <v>21</v>
      </c>
    </row>
    <row r="20233" spans="1:14" x14ac:dyDescent="0.25">
      <c r="A20233" s="1" t="s">
        <v>373</v>
      </c>
      <c r="B20233" s="2" t="s">
        <v>15078</v>
      </c>
      <c r="C20233" s="2" t="s">
        <v>16416</v>
      </c>
      <c r="D20233" s="2" t="s">
        <v>18086</v>
      </c>
      <c r="E20233" s="2" t="s">
        <v>16506</v>
      </c>
      <c r="F20233" s="2">
        <v>43231511</v>
      </c>
      <c r="G20233" s="2" t="s">
        <v>490</v>
      </c>
      <c r="H20233" s="2">
        <v>3</v>
      </c>
      <c r="I20233" s="2">
        <v>12</v>
      </c>
      <c r="J20233" s="2">
        <v>10</v>
      </c>
      <c r="K20233" s="2">
        <v>1</v>
      </c>
      <c r="L20233" s="3">
        <v>39890000</v>
      </c>
      <c r="M20233" s="2" t="s">
        <v>0</v>
      </c>
      <c r="N20233" s="4" t="s">
        <v>21</v>
      </c>
    </row>
    <row r="20234" spans="1:14" x14ac:dyDescent="0.25">
      <c r="A20234" s="1" t="s">
        <v>373</v>
      </c>
      <c r="B20234" s="2" t="s">
        <v>712</v>
      </c>
      <c r="C20234" s="2" t="s">
        <v>713</v>
      </c>
      <c r="D20234" s="2" t="s">
        <v>17902</v>
      </c>
      <c r="E20234" s="2" t="s">
        <v>16507</v>
      </c>
      <c r="F20234" s="2">
        <v>26111601</v>
      </c>
      <c r="G20234" s="2" t="s">
        <v>496</v>
      </c>
      <c r="H20234" s="2">
        <v>3</v>
      </c>
      <c r="I20234" s="2">
        <v>12</v>
      </c>
      <c r="J20234" s="2">
        <v>10</v>
      </c>
      <c r="K20234" s="2">
        <v>2</v>
      </c>
      <c r="L20234" s="3">
        <v>116326756</v>
      </c>
      <c r="M20234" s="2" t="s">
        <v>0</v>
      </c>
      <c r="N20234" s="4" t="s">
        <v>21</v>
      </c>
    </row>
    <row r="20235" spans="1:14" x14ac:dyDescent="0.25">
      <c r="A20235" s="1" t="s">
        <v>373</v>
      </c>
      <c r="B20235" s="2" t="s">
        <v>491</v>
      </c>
      <c r="C20235" s="2" t="s">
        <v>492</v>
      </c>
      <c r="D20235" s="2" t="s">
        <v>17878</v>
      </c>
      <c r="E20235" s="2" t="s">
        <v>16508</v>
      </c>
      <c r="F20235" s="2">
        <v>41113600</v>
      </c>
      <c r="G20235" s="2" t="s">
        <v>496</v>
      </c>
      <c r="H20235" s="2">
        <v>3</v>
      </c>
      <c r="I20235" s="2">
        <v>12</v>
      </c>
      <c r="J20235" s="2">
        <v>10</v>
      </c>
      <c r="K20235" s="2">
        <v>1</v>
      </c>
      <c r="L20235" s="3">
        <v>186164322</v>
      </c>
      <c r="M20235" s="2" t="s">
        <v>20</v>
      </c>
      <c r="N20235" s="4" t="s">
        <v>21</v>
      </c>
    </row>
    <row r="20236" spans="1:14" x14ac:dyDescent="0.25">
      <c r="A20236" s="1" t="s">
        <v>373</v>
      </c>
      <c r="B20236" s="2" t="s">
        <v>162</v>
      </c>
      <c r="C20236" s="2" t="s">
        <v>567</v>
      </c>
      <c r="D20236" s="2" t="s">
        <v>17885</v>
      </c>
      <c r="E20236" s="2" t="s">
        <v>16509</v>
      </c>
      <c r="F20236" s="2">
        <v>72101511</v>
      </c>
      <c r="G20236" s="2" t="s">
        <v>490</v>
      </c>
      <c r="H20236" s="2">
        <v>3</v>
      </c>
      <c r="I20236" s="2">
        <v>12</v>
      </c>
      <c r="J20236" s="2">
        <v>10</v>
      </c>
      <c r="K20236" s="2">
        <v>1</v>
      </c>
      <c r="L20236" s="3">
        <v>86946539.049999997</v>
      </c>
      <c r="M20236" s="2" t="s">
        <v>20</v>
      </c>
      <c r="N20236" s="4" t="s">
        <v>21</v>
      </c>
    </row>
    <row r="20237" spans="1:14" x14ac:dyDescent="0.25">
      <c r="A20237" s="1" t="s">
        <v>373</v>
      </c>
      <c r="B20237" s="2" t="s">
        <v>278</v>
      </c>
      <c r="C20237" s="2" t="s">
        <v>710</v>
      </c>
      <c r="D20237" s="2" t="s">
        <v>17901</v>
      </c>
      <c r="E20237" s="2" t="s">
        <v>16510</v>
      </c>
      <c r="F20237" s="2">
        <v>81112200</v>
      </c>
      <c r="G20237" s="2" t="s">
        <v>2858</v>
      </c>
      <c r="H20237" s="2">
        <v>2</v>
      </c>
      <c r="I20237" s="2">
        <v>12</v>
      </c>
      <c r="J20237" s="2">
        <v>10</v>
      </c>
      <c r="K20237" s="2">
        <v>1</v>
      </c>
      <c r="L20237" s="3">
        <v>5884303</v>
      </c>
      <c r="M20237" s="2" t="s">
        <v>20</v>
      </c>
      <c r="N20237" s="4" t="s">
        <v>21</v>
      </c>
    </row>
    <row r="20238" spans="1:14" x14ac:dyDescent="0.25">
      <c r="A20238" s="1" t="s">
        <v>373</v>
      </c>
      <c r="B20238" s="2" t="s">
        <v>151</v>
      </c>
      <c r="C20238" s="2" t="s">
        <v>152</v>
      </c>
      <c r="D20238" s="2" t="s">
        <v>153</v>
      </c>
      <c r="E20238" s="2" t="s">
        <v>16511</v>
      </c>
      <c r="F20238" s="2">
        <v>81112006</v>
      </c>
      <c r="G20238" s="2" t="s">
        <v>19</v>
      </c>
      <c r="H20238" s="2">
        <v>1</v>
      </c>
      <c r="I20238" s="2">
        <v>6</v>
      </c>
      <c r="J20238" s="2">
        <v>10</v>
      </c>
      <c r="K20238" s="2">
        <v>1</v>
      </c>
      <c r="L20238" s="3">
        <v>645812311.95000005</v>
      </c>
      <c r="M20238" s="2" t="s">
        <v>20</v>
      </c>
      <c r="N20238" s="4" t="s">
        <v>21</v>
      </c>
    </row>
    <row r="20239" spans="1:14" x14ac:dyDescent="0.25">
      <c r="A20239" s="1" t="s">
        <v>373</v>
      </c>
      <c r="B20239" s="2" t="s">
        <v>32</v>
      </c>
      <c r="C20239" s="2" t="s">
        <v>33</v>
      </c>
      <c r="D20239" s="2" t="s">
        <v>34</v>
      </c>
      <c r="E20239" s="2" t="s">
        <v>16512</v>
      </c>
      <c r="F20239" s="2">
        <v>43211509</v>
      </c>
      <c r="G20239" s="2" t="s">
        <v>2858</v>
      </c>
      <c r="H20239" s="2">
        <v>5</v>
      </c>
      <c r="I20239" s="2">
        <v>6</v>
      </c>
      <c r="J20239" s="2">
        <v>10</v>
      </c>
      <c r="K20239" s="2">
        <v>5</v>
      </c>
      <c r="L20239" s="3">
        <v>29873960</v>
      </c>
      <c r="M20239" s="2" t="s">
        <v>0</v>
      </c>
      <c r="N20239" s="4" t="s">
        <v>21</v>
      </c>
    </row>
    <row r="20240" spans="1:14" x14ac:dyDescent="0.25">
      <c r="A20240" s="1" t="s">
        <v>373</v>
      </c>
      <c r="B20240" s="2" t="s">
        <v>32</v>
      </c>
      <c r="C20240" s="2" t="s">
        <v>33</v>
      </c>
      <c r="D20240" s="2" t="s">
        <v>34</v>
      </c>
      <c r="E20240" s="2" t="s">
        <v>16513</v>
      </c>
      <c r="F20240" s="2">
        <v>43211509</v>
      </c>
      <c r="G20240" s="2" t="s">
        <v>2858</v>
      </c>
      <c r="H20240" s="2">
        <v>5</v>
      </c>
      <c r="I20240" s="2">
        <v>6</v>
      </c>
      <c r="J20240" s="2">
        <v>10</v>
      </c>
      <c r="K20240" s="2">
        <v>18</v>
      </c>
      <c r="L20240" s="3">
        <v>87184278</v>
      </c>
      <c r="M20240" s="2" t="s">
        <v>0</v>
      </c>
      <c r="N20240" s="4" t="s">
        <v>21</v>
      </c>
    </row>
    <row r="20241" spans="1:14" x14ac:dyDescent="0.25">
      <c r="A20241" s="1" t="s">
        <v>373</v>
      </c>
      <c r="B20241" s="2" t="s">
        <v>32</v>
      </c>
      <c r="C20241" s="2" t="s">
        <v>33</v>
      </c>
      <c r="D20241" s="2" t="s">
        <v>34</v>
      </c>
      <c r="E20241" s="2" t="s">
        <v>16514</v>
      </c>
      <c r="F20241" s="2">
        <v>43211709</v>
      </c>
      <c r="G20241" s="2" t="s">
        <v>2858</v>
      </c>
      <c r="H20241" s="2">
        <v>5</v>
      </c>
      <c r="I20241" s="2">
        <v>6</v>
      </c>
      <c r="J20241" s="2">
        <v>10</v>
      </c>
      <c r="K20241" s="2">
        <v>12</v>
      </c>
      <c r="L20241" s="3">
        <v>7980000</v>
      </c>
      <c r="M20241" s="2" t="s">
        <v>0</v>
      </c>
      <c r="N20241" s="4" t="s">
        <v>21</v>
      </c>
    </row>
    <row r="20242" spans="1:14" x14ac:dyDescent="0.25">
      <c r="A20242" s="1" t="s">
        <v>373</v>
      </c>
      <c r="B20242" s="2" t="s">
        <v>151</v>
      </c>
      <c r="C20242" s="2" t="s">
        <v>159</v>
      </c>
      <c r="D20242" s="2" t="s">
        <v>160</v>
      </c>
      <c r="E20242" s="2" t="s">
        <v>16515</v>
      </c>
      <c r="F20242" s="2" t="s">
        <v>16516</v>
      </c>
      <c r="G20242" s="2" t="s">
        <v>496</v>
      </c>
      <c r="H20242" s="2">
        <v>6</v>
      </c>
      <c r="I20242" s="2">
        <v>6</v>
      </c>
      <c r="J20242" s="2">
        <v>10</v>
      </c>
      <c r="K20242" s="2">
        <v>1</v>
      </c>
      <c r="L20242" s="3">
        <v>226657710</v>
      </c>
      <c r="M20242" s="2" t="s">
        <v>20</v>
      </c>
      <c r="N20242" s="4" t="s">
        <v>21</v>
      </c>
    </row>
    <row r="20243" spans="1:14" x14ac:dyDescent="0.25">
      <c r="A20243" s="1" t="s">
        <v>373</v>
      </c>
      <c r="B20243" s="2" t="s">
        <v>977</v>
      </c>
      <c r="C20243" s="2" t="s">
        <v>980</v>
      </c>
      <c r="D20243" s="2" t="s">
        <v>17916</v>
      </c>
      <c r="E20243" s="2" t="s">
        <v>16517</v>
      </c>
      <c r="F20243" s="2">
        <v>24101706</v>
      </c>
      <c r="G20243" s="2" t="s">
        <v>490</v>
      </c>
      <c r="H20243" s="2">
        <v>5</v>
      </c>
      <c r="I20243" s="2">
        <v>5</v>
      </c>
      <c r="J20243" s="2">
        <v>10</v>
      </c>
      <c r="K20243" s="2">
        <v>1</v>
      </c>
      <c r="L20243" s="3">
        <v>28050085</v>
      </c>
      <c r="M20243" s="2" t="s">
        <v>0</v>
      </c>
      <c r="N20243" s="4" t="s">
        <v>21</v>
      </c>
    </row>
    <row r="20244" spans="1:14" x14ac:dyDescent="0.25">
      <c r="A20244" s="1" t="s">
        <v>373</v>
      </c>
      <c r="B20244" s="2" t="s">
        <v>122</v>
      </c>
      <c r="C20244" s="2" t="s">
        <v>257</v>
      </c>
      <c r="D20244" s="2" t="s">
        <v>258</v>
      </c>
      <c r="E20244" s="2" t="s">
        <v>16518</v>
      </c>
      <c r="F20244" s="2">
        <v>43201803</v>
      </c>
      <c r="G20244" s="2" t="s">
        <v>2858</v>
      </c>
      <c r="H20244" s="2">
        <v>5</v>
      </c>
      <c r="I20244" s="2">
        <v>6</v>
      </c>
      <c r="J20244" s="2">
        <v>10</v>
      </c>
      <c r="K20244" s="2">
        <v>4</v>
      </c>
      <c r="L20244" s="3">
        <v>1200000</v>
      </c>
      <c r="M20244" s="2" t="s">
        <v>0</v>
      </c>
      <c r="N20244" s="4" t="s">
        <v>21</v>
      </c>
    </row>
    <row r="20245" spans="1:14" x14ac:dyDescent="0.25">
      <c r="A20245" s="1" t="s">
        <v>373</v>
      </c>
      <c r="B20245" s="2" t="s">
        <v>122</v>
      </c>
      <c r="C20245" s="2" t="s">
        <v>257</v>
      </c>
      <c r="D20245" s="2" t="s">
        <v>258</v>
      </c>
      <c r="E20245" s="2" t="s">
        <v>16519</v>
      </c>
      <c r="F20245" s="2">
        <v>43201803</v>
      </c>
      <c r="G20245" s="2" t="s">
        <v>2858</v>
      </c>
      <c r="H20245" s="2">
        <v>5</v>
      </c>
      <c r="I20245" s="2">
        <v>6</v>
      </c>
      <c r="J20245" s="2">
        <v>10</v>
      </c>
      <c r="K20245" s="2">
        <v>24</v>
      </c>
      <c r="L20245" s="3">
        <v>12480000</v>
      </c>
      <c r="M20245" s="2" t="s">
        <v>0</v>
      </c>
      <c r="N20245" s="4" t="s">
        <v>21</v>
      </c>
    </row>
    <row r="20246" spans="1:14" x14ac:dyDescent="0.25">
      <c r="A20246" s="1" t="s">
        <v>373</v>
      </c>
      <c r="B20246" s="2" t="s">
        <v>278</v>
      </c>
      <c r="C20246" s="2" t="s">
        <v>710</v>
      </c>
      <c r="D20246" s="2" t="s">
        <v>17901</v>
      </c>
      <c r="E20246" s="2" t="s">
        <v>16520</v>
      </c>
      <c r="F20246" s="2" t="s">
        <v>16521</v>
      </c>
      <c r="G20246" s="2" t="s">
        <v>496</v>
      </c>
      <c r="H20246" s="2">
        <v>6</v>
      </c>
      <c r="I20246" s="2">
        <v>6</v>
      </c>
      <c r="J20246" s="2">
        <v>10</v>
      </c>
      <c r="K20246" s="2">
        <v>1</v>
      </c>
      <c r="L20246" s="3">
        <v>98987990</v>
      </c>
      <c r="M20246" s="2" t="s">
        <v>20</v>
      </c>
      <c r="N20246" s="4" t="s">
        <v>21</v>
      </c>
    </row>
    <row r="20247" spans="1:14" x14ac:dyDescent="0.25">
      <c r="A20247" s="1" t="s">
        <v>373</v>
      </c>
      <c r="B20247" s="2" t="s">
        <v>278</v>
      </c>
      <c r="C20247" s="2" t="s">
        <v>710</v>
      </c>
      <c r="D20247" s="2" t="s">
        <v>17901</v>
      </c>
      <c r="E20247" s="2" t="s">
        <v>16522</v>
      </c>
      <c r="F20247" s="2" t="s">
        <v>16521</v>
      </c>
      <c r="G20247" s="2" t="s">
        <v>496</v>
      </c>
      <c r="H20247" s="2">
        <v>6</v>
      </c>
      <c r="I20247" s="2">
        <v>6</v>
      </c>
      <c r="J20247" s="2">
        <v>10</v>
      </c>
      <c r="K20247" s="2">
        <v>1</v>
      </c>
      <c r="L20247" s="3">
        <v>699320000</v>
      </c>
      <c r="M20247" s="2" t="s">
        <v>20</v>
      </c>
      <c r="N20247" s="4" t="s">
        <v>21</v>
      </c>
    </row>
    <row r="20248" spans="1:14" x14ac:dyDescent="0.25">
      <c r="A20248" s="1" t="s">
        <v>373</v>
      </c>
      <c r="B20248" s="2" t="s">
        <v>278</v>
      </c>
      <c r="C20248" s="2" t="s">
        <v>710</v>
      </c>
      <c r="D20248" s="2" t="s">
        <v>17901</v>
      </c>
      <c r="E20248" s="2" t="s">
        <v>16523</v>
      </c>
      <c r="F20248" s="2" t="s">
        <v>16521</v>
      </c>
      <c r="G20248" s="2" t="s">
        <v>19</v>
      </c>
      <c r="H20248" s="2">
        <v>6</v>
      </c>
      <c r="I20248" s="2">
        <v>6</v>
      </c>
      <c r="J20248" s="2">
        <v>10</v>
      </c>
      <c r="K20248" s="2">
        <v>1</v>
      </c>
      <c r="L20248" s="3">
        <v>150000000</v>
      </c>
      <c r="M20248" s="2" t="s">
        <v>20</v>
      </c>
      <c r="N20248" s="4" t="s">
        <v>21</v>
      </c>
    </row>
    <row r="20249" spans="1:14" x14ac:dyDescent="0.25">
      <c r="A20249" s="1" t="s">
        <v>373</v>
      </c>
      <c r="B20249" s="2" t="s">
        <v>162</v>
      </c>
      <c r="C20249" s="2" t="s">
        <v>185</v>
      </c>
      <c r="D20249" s="2" t="s">
        <v>186</v>
      </c>
      <c r="E20249" s="2" t="s">
        <v>16524</v>
      </c>
      <c r="F20249" s="2">
        <v>81111812</v>
      </c>
      <c r="G20249" s="2" t="s">
        <v>490</v>
      </c>
      <c r="H20249" s="2">
        <v>4</v>
      </c>
      <c r="I20249" s="2">
        <v>6</v>
      </c>
      <c r="J20249" s="2">
        <v>10</v>
      </c>
      <c r="K20249" s="2">
        <v>1</v>
      </c>
      <c r="L20249" s="3">
        <v>23720146.190000001</v>
      </c>
      <c r="M20249" s="2" t="s">
        <v>20</v>
      </c>
      <c r="N20249" s="4" t="s">
        <v>21</v>
      </c>
    </row>
    <row r="20250" spans="1:14" x14ac:dyDescent="0.25">
      <c r="A20250" s="1" t="s">
        <v>373</v>
      </c>
      <c r="B20250" s="2" t="s">
        <v>32</v>
      </c>
      <c r="C20250" s="2" t="s">
        <v>33</v>
      </c>
      <c r="D20250" s="2" t="s">
        <v>34</v>
      </c>
      <c r="E20250" s="2" t="s">
        <v>9531</v>
      </c>
      <c r="F20250" s="2">
        <v>43211508</v>
      </c>
      <c r="G20250" s="2" t="s">
        <v>2858</v>
      </c>
      <c r="H20250" s="2">
        <v>8</v>
      </c>
      <c r="I20250" s="2">
        <v>6</v>
      </c>
      <c r="J20250" s="2">
        <v>16</v>
      </c>
      <c r="K20250" s="2">
        <v>1</v>
      </c>
      <c r="L20250" s="3">
        <v>2365021</v>
      </c>
      <c r="M20250" s="2" t="s">
        <v>0</v>
      </c>
      <c r="N20250" s="4" t="s">
        <v>21</v>
      </c>
    </row>
    <row r="20251" spans="1:14" x14ac:dyDescent="0.25">
      <c r="A20251" s="1" t="s">
        <v>373</v>
      </c>
      <c r="B20251" s="2" t="s">
        <v>32</v>
      </c>
      <c r="C20251" s="2" t="s">
        <v>33</v>
      </c>
      <c r="D20251" s="2" t="s">
        <v>34</v>
      </c>
      <c r="E20251" s="2" t="s">
        <v>9531</v>
      </c>
      <c r="F20251" s="2">
        <v>43211508</v>
      </c>
      <c r="G20251" s="2" t="s">
        <v>2858</v>
      </c>
      <c r="H20251" s="2">
        <v>8</v>
      </c>
      <c r="I20251" s="2">
        <v>6</v>
      </c>
      <c r="J20251" s="2">
        <v>10</v>
      </c>
      <c r="K20251" s="2">
        <v>152</v>
      </c>
      <c r="L20251" s="3">
        <v>359483192</v>
      </c>
      <c r="M20251" s="2" t="s">
        <v>0</v>
      </c>
      <c r="N20251" s="4" t="s">
        <v>21</v>
      </c>
    </row>
    <row r="20252" spans="1:14" x14ac:dyDescent="0.25">
      <c r="A20252" s="1" t="s">
        <v>373</v>
      </c>
      <c r="B20252" s="2" t="s">
        <v>712</v>
      </c>
      <c r="C20252" s="2" t="s">
        <v>915</v>
      </c>
      <c r="D20252" s="2" t="s">
        <v>17910</v>
      </c>
      <c r="E20252" s="2" t="s">
        <v>19121</v>
      </c>
      <c r="F20252" s="2">
        <v>60104701</v>
      </c>
      <c r="G20252" s="2" t="s">
        <v>496</v>
      </c>
      <c r="H20252" s="2">
        <v>4</v>
      </c>
      <c r="I20252" s="2">
        <v>6</v>
      </c>
      <c r="J20252" s="2">
        <v>10</v>
      </c>
      <c r="K20252" s="2">
        <v>5</v>
      </c>
      <c r="L20252" s="3">
        <v>18625000</v>
      </c>
      <c r="M20252" s="2" t="s">
        <v>0</v>
      </c>
      <c r="N20252" s="4" t="s">
        <v>21</v>
      </c>
    </row>
    <row r="20253" spans="1:14" x14ac:dyDescent="0.25">
      <c r="A20253" s="1" t="s">
        <v>373</v>
      </c>
      <c r="B20253" s="2" t="s">
        <v>712</v>
      </c>
      <c r="C20253" s="2" t="s">
        <v>915</v>
      </c>
      <c r="D20253" s="2" t="s">
        <v>17910</v>
      </c>
      <c r="E20253" s="2" t="s">
        <v>16599</v>
      </c>
      <c r="F20253" s="2">
        <v>45121602</v>
      </c>
      <c r="G20253" s="2" t="s">
        <v>496</v>
      </c>
      <c r="H20253" s="2">
        <v>4</v>
      </c>
      <c r="I20253" s="2">
        <v>6</v>
      </c>
      <c r="J20253" s="2">
        <v>10</v>
      </c>
      <c r="K20253" s="2">
        <v>5</v>
      </c>
      <c r="L20253" s="3">
        <v>7660000</v>
      </c>
      <c r="M20253" s="2" t="s">
        <v>0</v>
      </c>
      <c r="N20253" s="4" t="s">
        <v>21</v>
      </c>
    </row>
    <row r="20254" spans="1:14" x14ac:dyDescent="0.25">
      <c r="A20254" s="1" t="s">
        <v>373</v>
      </c>
      <c r="B20254" s="2" t="s">
        <v>38</v>
      </c>
      <c r="C20254" s="2" t="s">
        <v>39</v>
      </c>
      <c r="D20254" s="2" t="s">
        <v>40</v>
      </c>
      <c r="E20254" s="2" t="s">
        <v>16525</v>
      </c>
      <c r="F20254" s="2">
        <v>45121520</v>
      </c>
      <c r="G20254" s="2" t="s">
        <v>2858</v>
      </c>
      <c r="H20254" s="2">
        <v>5</v>
      </c>
      <c r="I20254" s="2">
        <v>6</v>
      </c>
      <c r="J20254" s="2">
        <v>10</v>
      </c>
      <c r="K20254" s="2">
        <v>130</v>
      </c>
      <c r="L20254" s="3">
        <v>26000000</v>
      </c>
      <c r="M20254" s="2" t="s">
        <v>0</v>
      </c>
      <c r="N20254" s="4" t="s">
        <v>21</v>
      </c>
    </row>
    <row r="20255" spans="1:14" x14ac:dyDescent="0.25">
      <c r="A20255" s="1" t="s">
        <v>373</v>
      </c>
      <c r="B20255" s="2" t="s">
        <v>491</v>
      </c>
      <c r="C20255" s="2" t="s">
        <v>492</v>
      </c>
      <c r="D20255" s="2" t="s">
        <v>17878</v>
      </c>
      <c r="E20255" s="2" t="s">
        <v>19122</v>
      </c>
      <c r="F20255" s="2">
        <v>46171616</v>
      </c>
      <c r="G20255" s="2" t="s">
        <v>496</v>
      </c>
      <c r="H20255" s="2">
        <v>4</v>
      </c>
      <c r="I20255" s="2">
        <v>6</v>
      </c>
      <c r="J20255" s="2">
        <v>10</v>
      </c>
      <c r="K20255" s="2">
        <v>5</v>
      </c>
      <c r="L20255" s="3">
        <v>629625000</v>
      </c>
      <c r="M20255" s="2" t="s">
        <v>0</v>
      </c>
      <c r="N20255" s="4" t="s">
        <v>21</v>
      </c>
    </row>
    <row r="20256" spans="1:14" x14ac:dyDescent="0.25">
      <c r="A20256" s="1" t="s">
        <v>373</v>
      </c>
      <c r="B20256" s="2" t="s">
        <v>38</v>
      </c>
      <c r="C20256" s="2" t="s">
        <v>39</v>
      </c>
      <c r="D20256" s="2" t="s">
        <v>40</v>
      </c>
      <c r="E20256" s="2" t="s">
        <v>19123</v>
      </c>
      <c r="F20256" s="2">
        <v>92121700</v>
      </c>
      <c r="G20256" s="2" t="s">
        <v>496</v>
      </c>
      <c r="H20256" s="2">
        <v>4</v>
      </c>
      <c r="I20256" s="2">
        <v>6</v>
      </c>
      <c r="J20256" s="2">
        <v>10</v>
      </c>
      <c r="K20256" s="2">
        <v>5</v>
      </c>
      <c r="L20256" s="3">
        <v>19125000</v>
      </c>
      <c r="M20256" s="2" t="s">
        <v>0</v>
      </c>
      <c r="N20256" s="4" t="s">
        <v>21</v>
      </c>
    </row>
    <row r="20257" spans="1:14" x14ac:dyDescent="0.25">
      <c r="A20257" s="1" t="s">
        <v>373</v>
      </c>
      <c r="B20257" s="2" t="s">
        <v>3145</v>
      </c>
      <c r="C20257" s="2" t="s">
        <v>3145</v>
      </c>
      <c r="D20257" s="2" t="s">
        <v>17994</v>
      </c>
      <c r="E20257" s="2" t="s">
        <v>16526</v>
      </c>
      <c r="F20257" s="2">
        <v>83111905</v>
      </c>
      <c r="G20257" s="2" t="s">
        <v>19</v>
      </c>
      <c r="H20257" s="2">
        <v>4</v>
      </c>
      <c r="I20257" s="2">
        <v>6</v>
      </c>
      <c r="J20257" s="2">
        <v>10</v>
      </c>
      <c r="K20257" s="2">
        <v>1</v>
      </c>
      <c r="L20257" s="3">
        <v>3984000</v>
      </c>
      <c r="M20257" s="2" t="s">
        <v>20</v>
      </c>
      <c r="N20257" s="4" t="s">
        <v>21</v>
      </c>
    </row>
    <row r="20258" spans="1:14" x14ac:dyDescent="0.25">
      <c r="A20258" s="1" t="s">
        <v>373</v>
      </c>
      <c r="B20258" s="2" t="s">
        <v>162</v>
      </c>
      <c r="C20258" s="2" t="s">
        <v>10758</v>
      </c>
      <c r="D20258" s="2" t="s">
        <v>18043</v>
      </c>
      <c r="E20258" s="2" t="s">
        <v>19124</v>
      </c>
      <c r="F20258" s="2">
        <v>72151700</v>
      </c>
      <c r="G20258" s="2" t="s">
        <v>496</v>
      </c>
      <c r="H20258" s="2">
        <v>4</v>
      </c>
      <c r="I20258" s="2">
        <v>6</v>
      </c>
      <c r="J20258" s="2">
        <v>10</v>
      </c>
      <c r="K20258" s="2">
        <v>1</v>
      </c>
      <c r="L20258" s="3">
        <v>23000000</v>
      </c>
      <c r="M20258" s="2" t="s">
        <v>20</v>
      </c>
      <c r="N20258" s="4" t="s">
        <v>21</v>
      </c>
    </row>
    <row r="20259" spans="1:14" x14ac:dyDescent="0.25">
      <c r="A20259" s="1" t="s">
        <v>373</v>
      </c>
      <c r="B20259" s="2" t="s">
        <v>128</v>
      </c>
      <c r="C20259" s="2" t="s">
        <v>766</v>
      </c>
      <c r="D20259" s="2" t="s">
        <v>17904</v>
      </c>
      <c r="E20259" s="2" t="s">
        <v>16527</v>
      </c>
      <c r="F20259" s="2">
        <v>52161554</v>
      </c>
      <c r="G20259" s="2" t="s">
        <v>2858</v>
      </c>
      <c r="H20259" s="2">
        <v>4</v>
      </c>
      <c r="I20259" s="2">
        <v>6</v>
      </c>
      <c r="J20259" s="2">
        <v>10</v>
      </c>
      <c r="K20259" s="2">
        <v>600</v>
      </c>
      <c r="L20259" s="3">
        <v>40200000</v>
      </c>
      <c r="M20259" s="2" t="s">
        <v>0</v>
      </c>
      <c r="N20259" s="4" t="s">
        <v>21</v>
      </c>
    </row>
    <row r="20260" spans="1:14" x14ac:dyDescent="0.25">
      <c r="A20260" s="1" t="s">
        <v>373</v>
      </c>
      <c r="B20260" s="2" t="s">
        <v>32</v>
      </c>
      <c r="C20260" s="2" t="s">
        <v>33</v>
      </c>
      <c r="D20260" s="2" t="s">
        <v>34</v>
      </c>
      <c r="E20260" s="2" t="s">
        <v>19125</v>
      </c>
      <c r="F20260" s="2">
        <v>43212104</v>
      </c>
      <c r="G20260" s="2" t="s">
        <v>2858</v>
      </c>
      <c r="H20260" s="2">
        <v>4</v>
      </c>
      <c r="I20260" s="2">
        <v>8</v>
      </c>
      <c r="J20260" s="2">
        <v>10</v>
      </c>
      <c r="K20260" s="2">
        <v>7</v>
      </c>
      <c r="L20260" s="3">
        <v>5950000</v>
      </c>
      <c r="M20260" s="2" t="s">
        <v>0</v>
      </c>
      <c r="N20260" s="4" t="s">
        <v>21</v>
      </c>
    </row>
    <row r="20261" spans="1:14" x14ac:dyDescent="0.25">
      <c r="A20261" s="1" t="s">
        <v>373</v>
      </c>
      <c r="B20261" s="2" t="s">
        <v>38</v>
      </c>
      <c r="C20261" s="2" t="s">
        <v>39</v>
      </c>
      <c r="D20261" s="2" t="s">
        <v>40</v>
      </c>
      <c r="E20261" s="2" t="s">
        <v>16528</v>
      </c>
      <c r="F20261" s="2">
        <v>43191510</v>
      </c>
      <c r="G20261" s="2" t="s">
        <v>490</v>
      </c>
      <c r="H20261" s="2">
        <v>4</v>
      </c>
      <c r="I20261" s="2">
        <v>6</v>
      </c>
      <c r="J20261" s="2">
        <v>10</v>
      </c>
      <c r="K20261" s="2">
        <v>9</v>
      </c>
      <c r="L20261" s="3">
        <v>17991000</v>
      </c>
      <c r="M20261" s="2" t="s">
        <v>0</v>
      </c>
      <c r="N20261" s="4" t="s">
        <v>21</v>
      </c>
    </row>
    <row r="20262" spans="1:14" x14ac:dyDescent="0.25">
      <c r="A20262" s="1" t="s">
        <v>373</v>
      </c>
      <c r="B20262" s="2" t="s">
        <v>491</v>
      </c>
      <c r="C20262" s="2" t="s">
        <v>492</v>
      </c>
      <c r="D20262" s="2" t="s">
        <v>17878</v>
      </c>
      <c r="E20262" s="2" t="s">
        <v>19126</v>
      </c>
      <c r="F20262" s="2">
        <v>32101656</v>
      </c>
      <c r="G20262" s="2" t="s">
        <v>490</v>
      </c>
      <c r="H20262" s="2">
        <v>4</v>
      </c>
      <c r="I20262" s="2">
        <v>6</v>
      </c>
      <c r="J20262" s="2">
        <v>10</v>
      </c>
      <c r="K20262" s="2">
        <v>2</v>
      </c>
      <c r="L20262" s="3">
        <v>3340000</v>
      </c>
      <c r="M20262" s="2" t="s">
        <v>0</v>
      </c>
      <c r="N20262" s="4" t="s">
        <v>21</v>
      </c>
    </row>
    <row r="20263" spans="1:14" x14ac:dyDescent="0.25">
      <c r="A20263" s="1" t="s">
        <v>373</v>
      </c>
      <c r="B20263" s="2" t="s">
        <v>32</v>
      </c>
      <c r="C20263" s="2" t="s">
        <v>33</v>
      </c>
      <c r="D20263" s="2" t="s">
        <v>34</v>
      </c>
      <c r="E20263" s="2" t="s">
        <v>16529</v>
      </c>
      <c r="F20263" s="2">
        <v>43211503</v>
      </c>
      <c r="G20263" s="2" t="s">
        <v>2858</v>
      </c>
      <c r="H20263" s="2">
        <v>8</v>
      </c>
      <c r="I20263" s="2">
        <v>12</v>
      </c>
      <c r="J20263" s="2">
        <v>10</v>
      </c>
      <c r="K20263" s="2">
        <v>21</v>
      </c>
      <c r="L20263" s="3">
        <v>186120000.00000003</v>
      </c>
      <c r="M20263" s="2" t="s">
        <v>0</v>
      </c>
      <c r="N20263" s="4" t="s">
        <v>21</v>
      </c>
    </row>
    <row r="20264" spans="1:14" x14ac:dyDescent="0.25">
      <c r="A20264" s="1" t="s">
        <v>373</v>
      </c>
      <c r="B20264" s="2" t="s">
        <v>86</v>
      </c>
      <c r="C20264" s="2" t="s">
        <v>93</v>
      </c>
      <c r="D20264" s="2" t="s">
        <v>94</v>
      </c>
      <c r="E20264" s="2" t="s">
        <v>19127</v>
      </c>
      <c r="F20264" s="2">
        <v>44103103</v>
      </c>
      <c r="G20264" s="2" t="s">
        <v>2858</v>
      </c>
      <c r="H20264" s="2">
        <v>4</v>
      </c>
      <c r="I20264" s="2">
        <v>12</v>
      </c>
      <c r="J20264" s="2">
        <v>10</v>
      </c>
      <c r="K20264" s="2">
        <v>7</v>
      </c>
      <c r="L20264" s="3">
        <v>3040450</v>
      </c>
      <c r="M20264" s="2" t="s">
        <v>0</v>
      </c>
      <c r="N20264" s="4" t="s">
        <v>21</v>
      </c>
    </row>
    <row r="20265" spans="1:14" x14ac:dyDescent="0.25">
      <c r="A20265" s="1" t="s">
        <v>373</v>
      </c>
      <c r="B20265" s="2" t="s">
        <v>86</v>
      </c>
      <c r="C20265" s="2" t="s">
        <v>93</v>
      </c>
      <c r="D20265" s="2" t="s">
        <v>94</v>
      </c>
      <c r="E20265" s="2" t="s">
        <v>19128</v>
      </c>
      <c r="F20265" s="2">
        <v>44103103</v>
      </c>
      <c r="G20265" s="2" t="s">
        <v>2858</v>
      </c>
      <c r="H20265" s="2">
        <v>4</v>
      </c>
      <c r="I20265" s="2">
        <v>12</v>
      </c>
      <c r="J20265" s="2">
        <v>10</v>
      </c>
      <c r="K20265" s="2">
        <v>2</v>
      </c>
      <c r="L20265" s="3">
        <v>1408960</v>
      </c>
      <c r="M20265" s="2" t="s">
        <v>0</v>
      </c>
      <c r="N20265" s="4" t="s">
        <v>21</v>
      </c>
    </row>
    <row r="20266" spans="1:14" x14ac:dyDescent="0.25">
      <c r="A20266" s="1" t="s">
        <v>373</v>
      </c>
      <c r="B20266" s="2" t="s">
        <v>86</v>
      </c>
      <c r="C20266" s="2" t="s">
        <v>93</v>
      </c>
      <c r="D20266" s="2" t="s">
        <v>94</v>
      </c>
      <c r="E20266" s="2" t="s">
        <v>19129</v>
      </c>
      <c r="F20266" s="2">
        <v>44103103</v>
      </c>
      <c r="G20266" s="2" t="s">
        <v>2858</v>
      </c>
      <c r="H20266" s="2">
        <v>4</v>
      </c>
      <c r="I20266" s="2">
        <v>12</v>
      </c>
      <c r="J20266" s="2">
        <v>10</v>
      </c>
      <c r="K20266" s="2">
        <v>2</v>
      </c>
      <c r="L20266" s="3">
        <v>1715980</v>
      </c>
      <c r="M20266" s="2" t="s">
        <v>0</v>
      </c>
      <c r="N20266" s="4" t="s">
        <v>21</v>
      </c>
    </row>
    <row r="20267" spans="1:14" x14ac:dyDescent="0.25">
      <c r="A20267" s="1" t="s">
        <v>373</v>
      </c>
      <c r="B20267" s="2" t="s">
        <v>86</v>
      </c>
      <c r="C20267" s="2" t="s">
        <v>93</v>
      </c>
      <c r="D20267" s="2" t="s">
        <v>94</v>
      </c>
      <c r="E20267" s="2" t="s">
        <v>19130</v>
      </c>
      <c r="F20267" s="2">
        <v>44103103</v>
      </c>
      <c r="G20267" s="2" t="s">
        <v>2858</v>
      </c>
      <c r="H20267" s="2">
        <v>4</v>
      </c>
      <c r="I20267" s="2">
        <v>12</v>
      </c>
      <c r="J20267" s="2">
        <v>10</v>
      </c>
      <c r="K20267" s="2">
        <v>2</v>
      </c>
      <c r="L20267" s="3">
        <v>1715980</v>
      </c>
      <c r="M20267" s="2" t="s">
        <v>0</v>
      </c>
      <c r="N20267" s="4" t="s">
        <v>21</v>
      </c>
    </row>
    <row r="20268" spans="1:14" x14ac:dyDescent="0.25">
      <c r="A20268" s="1" t="s">
        <v>373</v>
      </c>
      <c r="B20268" s="2" t="s">
        <v>86</v>
      </c>
      <c r="C20268" s="2" t="s">
        <v>93</v>
      </c>
      <c r="D20268" s="2" t="s">
        <v>94</v>
      </c>
      <c r="E20268" s="2" t="s">
        <v>19131</v>
      </c>
      <c r="F20268" s="2">
        <v>44103103</v>
      </c>
      <c r="G20268" s="2" t="s">
        <v>2858</v>
      </c>
      <c r="H20268" s="2">
        <v>4</v>
      </c>
      <c r="I20268" s="2">
        <v>12</v>
      </c>
      <c r="J20268" s="2">
        <v>10</v>
      </c>
      <c r="K20268" s="2">
        <v>1</v>
      </c>
      <c r="L20268" s="3">
        <v>857990</v>
      </c>
      <c r="M20268" s="2" t="s">
        <v>0</v>
      </c>
      <c r="N20268" s="4" t="s">
        <v>21</v>
      </c>
    </row>
    <row r="20269" spans="1:14" x14ac:dyDescent="0.25">
      <c r="A20269" s="1" t="s">
        <v>373</v>
      </c>
      <c r="B20269" s="2" t="s">
        <v>86</v>
      </c>
      <c r="C20269" s="2" t="s">
        <v>93</v>
      </c>
      <c r="D20269" s="2" t="s">
        <v>94</v>
      </c>
      <c r="E20269" s="2" t="s">
        <v>19132</v>
      </c>
      <c r="F20269" s="2">
        <v>44103103</v>
      </c>
      <c r="G20269" s="2" t="s">
        <v>2858</v>
      </c>
      <c r="H20269" s="2">
        <v>4</v>
      </c>
      <c r="I20269" s="2">
        <v>12</v>
      </c>
      <c r="J20269" s="2">
        <v>10</v>
      </c>
      <c r="K20269" s="2">
        <v>4</v>
      </c>
      <c r="L20269" s="3">
        <v>3936520</v>
      </c>
      <c r="M20269" s="2" t="s">
        <v>0</v>
      </c>
      <c r="N20269" s="4" t="s">
        <v>21</v>
      </c>
    </row>
    <row r="20270" spans="1:14" x14ac:dyDescent="0.25">
      <c r="A20270" s="1" t="s">
        <v>373</v>
      </c>
      <c r="B20270" s="2" t="s">
        <v>86</v>
      </c>
      <c r="C20270" s="2" t="s">
        <v>93</v>
      </c>
      <c r="D20270" s="2" t="s">
        <v>94</v>
      </c>
      <c r="E20270" s="2" t="s">
        <v>19133</v>
      </c>
      <c r="F20270" s="2">
        <v>44103103</v>
      </c>
      <c r="G20270" s="2" t="s">
        <v>2858</v>
      </c>
      <c r="H20270" s="2">
        <v>4</v>
      </c>
      <c r="I20270" s="2">
        <v>12</v>
      </c>
      <c r="J20270" s="2">
        <v>10</v>
      </c>
      <c r="K20270" s="2">
        <v>1</v>
      </c>
      <c r="L20270" s="3">
        <v>1459733.44</v>
      </c>
      <c r="M20270" s="2" t="s">
        <v>0</v>
      </c>
      <c r="N20270" s="4" t="s">
        <v>21</v>
      </c>
    </row>
    <row r="20271" spans="1:14" x14ac:dyDescent="0.25">
      <c r="A20271" s="1" t="s">
        <v>373</v>
      </c>
      <c r="B20271" s="2" t="s">
        <v>122</v>
      </c>
      <c r="C20271" s="2" t="s">
        <v>123</v>
      </c>
      <c r="D20271" s="2" t="s">
        <v>124</v>
      </c>
      <c r="E20271" s="2" t="s">
        <v>19134</v>
      </c>
      <c r="F20271" s="2">
        <v>44103103</v>
      </c>
      <c r="G20271" s="2" t="s">
        <v>2858</v>
      </c>
      <c r="H20271" s="2">
        <v>4</v>
      </c>
      <c r="I20271" s="2">
        <v>12</v>
      </c>
      <c r="J20271" s="2">
        <v>10</v>
      </c>
      <c r="K20271" s="2">
        <v>3</v>
      </c>
      <c r="L20271" s="3">
        <v>696722.94929999998</v>
      </c>
      <c r="M20271" s="2" t="s">
        <v>0</v>
      </c>
      <c r="N20271" s="4" t="s">
        <v>21</v>
      </c>
    </row>
    <row r="20272" spans="1:14" x14ac:dyDescent="0.25">
      <c r="A20272" s="1" t="s">
        <v>373</v>
      </c>
      <c r="B20272" s="2" t="s">
        <v>86</v>
      </c>
      <c r="C20272" s="2" t="s">
        <v>93</v>
      </c>
      <c r="D20272" s="2" t="s">
        <v>94</v>
      </c>
      <c r="E20272" s="2" t="s">
        <v>16530</v>
      </c>
      <c r="F20272" s="2">
        <v>44103103</v>
      </c>
      <c r="G20272" s="2" t="s">
        <v>2858</v>
      </c>
      <c r="H20272" s="2">
        <v>1</v>
      </c>
      <c r="I20272" s="2">
        <v>6</v>
      </c>
      <c r="J20272" s="2">
        <v>10</v>
      </c>
      <c r="K20272" s="2">
        <v>2</v>
      </c>
      <c r="L20272" s="3">
        <v>634746</v>
      </c>
      <c r="M20272" s="2" t="s">
        <v>0</v>
      </c>
      <c r="N20272" s="4" t="s">
        <v>21</v>
      </c>
    </row>
    <row r="20273" spans="1:14" x14ac:dyDescent="0.25">
      <c r="A20273" s="1" t="s">
        <v>373</v>
      </c>
      <c r="B20273" s="2" t="s">
        <v>86</v>
      </c>
      <c r="C20273" s="2" t="s">
        <v>93</v>
      </c>
      <c r="D20273" s="2" t="s">
        <v>94</v>
      </c>
      <c r="E20273" s="2" t="s">
        <v>16531</v>
      </c>
      <c r="F20273" s="2">
        <v>44103103</v>
      </c>
      <c r="G20273" s="2" t="s">
        <v>2858</v>
      </c>
      <c r="H20273" s="2">
        <v>1</v>
      </c>
      <c r="I20273" s="2">
        <v>6</v>
      </c>
      <c r="J20273" s="2">
        <v>10</v>
      </c>
      <c r="K20273" s="2">
        <v>1</v>
      </c>
      <c r="L20273" s="3">
        <v>1328941.4099999999</v>
      </c>
      <c r="M20273" s="2" t="s">
        <v>0</v>
      </c>
      <c r="N20273" s="4" t="s">
        <v>21</v>
      </c>
    </row>
    <row r="20274" spans="1:14" x14ac:dyDescent="0.25">
      <c r="A20274" s="1" t="s">
        <v>373</v>
      </c>
      <c r="B20274" s="2" t="s">
        <v>86</v>
      </c>
      <c r="C20274" s="2" t="s">
        <v>93</v>
      </c>
      <c r="D20274" s="2" t="s">
        <v>94</v>
      </c>
      <c r="E20274" s="2" t="s">
        <v>19135</v>
      </c>
      <c r="F20274" s="2">
        <v>44101700</v>
      </c>
      <c r="G20274" s="2" t="s">
        <v>2858</v>
      </c>
      <c r="H20274" s="2">
        <v>1</v>
      </c>
      <c r="I20274" s="2">
        <v>6</v>
      </c>
      <c r="J20274" s="2">
        <v>10</v>
      </c>
      <c r="K20274" s="2">
        <v>2</v>
      </c>
      <c r="L20274" s="3">
        <v>464481.96</v>
      </c>
      <c r="M20274" s="2" t="s">
        <v>0</v>
      </c>
      <c r="N20274" s="4" t="s">
        <v>21</v>
      </c>
    </row>
    <row r="20275" spans="1:14" x14ac:dyDescent="0.25">
      <c r="A20275" s="1" t="s">
        <v>373</v>
      </c>
      <c r="B20275" s="2" t="s">
        <v>86</v>
      </c>
      <c r="C20275" s="2" t="s">
        <v>93</v>
      </c>
      <c r="D20275" s="2" t="s">
        <v>94</v>
      </c>
      <c r="E20275" s="2" t="s">
        <v>16530</v>
      </c>
      <c r="F20275" s="2">
        <v>44103103</v>
      </c>
      <c r="G20275" s="2" t="s">
        <v>2858</v>
      </c>
      <c r="H20275" s="2">
        <v>1</v>
      </c>
      <c r="I20275" s="2">
        <v>6</v>
      </c>
      <c r="J20275" s="2">
        <v>10</v>
      </c>
      <c r="K20275" s="2">
        <v>1</v>
      </c>
      <c r="L20275" s="3">
        <v>317373</v>
      </c>
      <c r="M20275" s="2" t="s">
        <v>0</v>
      </c>
      <c r="N20275" s="4" t="s">
        <v>21</v>
      </c>
    </row>
    <row r="20276" spans="1:14" x14ac:dyDescent="0.25">
      <c r="A20276" s="1" t="s">
        <v>373</v>
      </c>
      <c r="B20276" s="2" t="s">
        <v>86</v>
      </c>
      <c r="C20276" s="2" t="s">
        <v>93</v>
      </c>
      <c r="D20276" s="2" t="s">
        <v>94</v>
      </c>
      <c r="E20276" s="2" t="s">
        <v>16532</v>
      </c>
      <c r="F20276" s="2">
        <v>44103103</v>
      </c>
      <c r="G20276" s="2" t="s">
        <v>2858</v>
      </c>
      <c r="H20276" s="2">
        <v>1</v>
      </c>
      <c r="I20276" s="2">
        <v>6</v>
      </c>
      <c r="J20276" s="2">
        <v>10</v>
      </c>
      <c r="K20276" s="2">
        <v>1</v>
      </c>
      <c r="L20276" s="3">
        <v>936892.17</v>
      </c>
      <c r="M20276" s="2" t="s">
        <v>0</v>
      </c>
      <c r="N20276" s="4" t="s">
        <v>21</v>
      </c>
    </row>
    <row r="20277" spans="1:14" x14ac:dyDescent="0.25">
      <c r="A20277" s="1" t="s">
        <v>373</v>
      </c>
      <c r="B20277" s="2" t="s">
        <v>86</v>
      </c>
      <c r="C20277" s="2" t="s">
        <v>93</v>
      </c>
      <c r="D20277" s="2" t="s">
        <v>94</v>
      </c>
      <c r="E20277" s="2" t="s">
        <v>16532</v>
      </c>
      <c r="F20277" s="2">
        <v>44103103</v>
      </c>
      <c r="G20277" s="2" t="s">
        <v>2858</v>
      </c>
      <c r="H20277" s="2">
        <v>1</v>
      </c>
      <c r="I20277" s="2">
        <v>6</v>
      </c>
      <c r="J20277" s="2">
        <v>10</v>
      </c>
      <c r="K20277" s="2">
        <v>1</v>
      </c>
      <c r="L20277" s="3">
        <v>936892.17</v>
      </c>
      <c r="M20277" s="2" t="s">
        <v>0</v>
      </c>
      <c r="N20277" s="4" t="s">
        <v>21</v>
      </c>
    </row>
    <row r="20278" spans="1:14" x14ac:dyDescent="0.25">
      <c r="A20278" s="1" t="s">
        <v>373</v>
      </c>
      <c r="B20278" s="2" t="s">
        <v>86</v>
      </c>
      <c r="C20278" s="2" t="s">
        <v>93</v>
      </c>
      <c r="D20278" s="2" t="s">
        <v>94</v>
      </c>
      <c r="E20278" s="2" t="s">
        <v>16532</v>
      </c>
      <c r="F20278" s="2">
        <v>44103103</v>
      </c>
      <c r="G20278" s="2" t="s">
        <v>2858</v>
      </c>
      <c r="H20278" s="2">
        <v>1</v>
      </c>
      <c r="I20278" s="2">
        <v>6</v>
      </c>
      <c r="J20278" s="2">
        <v>10</v>
      </c>
      <c r="K20278" s="2">
        <v>1</v>
      </c>
      <c r="L20278" s="3">
        <v>936892.17</v>
      </c>
      <c r="M20278" s="2" t="s">
        <v>0</v>
      </c>
      <c r="N20278" s="4" t="s">
        <v>21</v>
      </c>
    </row>
    <row r="20279" spans="1:14" x14ac:dyDescent="0.25">
      <c r="A20279" s="1" t="s">
        <v>373</v>
      </c>
      <c r="B20279" s="2" t="s">
        <v>86</v>
      </c>
      <c r="C20279" s="2" t="s">
        <v>93</v>
      </c>
      <c r="D20279" s="2" t="s">
        <v>94</v>
      </c>
      <c r="E20279" s="2" t="s">
        <v>16532</v>
      </c>
      <c r="F20279" s="2">
        <v>44103103</v>
      </c>
      <c r="G20279" s="2" t="s">
        <v>2858</v>
      </c>
      <c r="H20279" s="2">
        <v>1</v>
      </c>
      <c r="I20279" s="2">
        <v>6</v>
      </c>
      <c r="J20279" s="2">
        <v>10</v>
      </c>
      <c r="K20279" s="2">
        <v>1</v>
      </c>
      <c r="L20279" s="3">
        <v>936892.17</v>
      </c>
      <c r="M20279" s="2" t="s">
        <v>0</v>
      </c>
      <c r="N20279" s="4" t="s">
        <v>21</v>
      </c>
    </row>
    <row r="20280" spans="1:14" x14ac:dyDescent="0.25">
      <c r="A20280" s="1" t="s">
        <v>373</v>
      </c>
      <c r="B20280" s="2" t="s">
        <v>86</v>
      </c>
      <c r="C20280" s="2" t="s">
        <v>93</v>
      </c>
      <c r="D20280" s="2" t="s">
        <v>94</v>
      </c>
      <c r="E20280" s="2" t="s">
        <v>16533</v>
      </c>
      <c r="F20280" s="2">
        <v>44103103</v>
      </c>
      <c r="G20280" s="2" t="s">
        <v>2858</v>
      </c>
      <c r="H20280" s="2">
        <v>1</v>
      </c>
      <c r="I20280" s="2">
        <v>6</v>
      </c>
      <c r="J20280" s="2">
        <v>10</v>
      </c>
      <c r="K20280" s="2">
        <v>2</v>
      </c>
      <c r="L20280" s="3">
        <v>148137.67000000001</v>
      </c>
      <c r="M20280" s="2" t="s">
        <v>0</v>
      </c>
      <c r="N20280" s="4" t="s">
        <v>21</v>
      </c>
    </row>
    <row r="20281" spans="1:14" x14ac:dyDescent="0.25">
      <c r="A20281" s="1" t="s">
        <v>373</v>
      </c>
      <c r="B20281" s="2" t="s">
        <v>86</v>
      </c>
      <c r="C20281" s="2" t="s">
        <v>93</v>
      </c>
      <c r="D20281" s="2" t="s">
        <v>94</v>
      </c>
      <c r="E20281" s="2" t="s">
        <v>16534</v>
      </c>
      <c r="F20281" s="2">
        <v>44103103</v>
      </c>
      <c r="G20281" s="2" t="s">
        <v>2858</v>
      </c>
      <c r="H20281" s="2">
        <v>1</v>
      </c>
      <c r="I20281" s="2">
        <v>6</v>
      </c>
      <c r="J20281" s="2">
        <v>10</v>
      </c>
      <c r="K20281" s="2">
        <v>3</v>
      </c>
      <c r="L20281" s="3">
        <v>1495830</v>
      </c>
      <c r="M20281" s="2" t="s">
        <v>0</v>
      </c>
      <c r="N20281" s="4" t="s">
        <v>21</v>
      </c>
    </row>
    <row r="20282" spans="1:14" x14ac:dyDescent="0.25">
      <c r="A20282" s="1" t="s">
        <v>373</v>
      </c>
      <c r="B20282" s="2" t="s">
        <v>86</v>
      </c>
      <c r="C20282" s="2" t="s">
        <v>93</v>
      </c>
      <c r="D20282" s="2" t="s">
        <v>94</v>
      </c>
      <c r="E20282" s="2" t="s">
        <v>16535</v>
      </c>
      <c r="F20282" s="2">
        <v>44103103</v>
      </c>
      <c r="G20282" s="2" t="s">
        <v>2858</v>
      </c>
      <c r="H20282" s="2">
        <v>1</v>
      </c>
      <c r="I20282" s="2">
        <v>6</v>
      </c>
      <c r="J20282" s="2">
        <v>10</v>
      </c>
      <c r="K20282" s="2">
        <v>2</v>
      </c>
      <c r="L20282" s="3">
        <v>471240</v>
      </c>
      <c r="M20282" s="2" t="s">
        <v>0</v>
      </c>
      <c r="N20282" s="4" t="s">
        <v>21</v>
      </c>
    </row>
    <row r="20283" spans="1:14" x14ac:dyDescent="0.25">
      <c r="A20283" s="1" t="s">
        <v>373</v>
      </c>
      <c r="B20283" s="2" t="s">
        <v>86</v>
      </c>
      <c r="C20283" s="2" t="s">
        <v>93</v>
      </c>
      <c r="D20283" s="2" t="s">
        <v>94</v>
      </c>
      <c r="E20283" s="2" t="s">
        <v>16536</v>
      </c>
      <c r="F20283" s="2">
        <v>44103103</v>
      </c>
      <c r="G20283" s="2" t="s">
        <v>2858</v>
      </c>
      <c r="H20283" s="2">
        <v>1</v>
      </c>
      <c r="I20283" s="2">
        <v>6</v>
      </c>
      <c r="J20283" s="2">
        <v>10</v>
      </c>
      <c r="K20283" s="2">
        <v>1</v>
      </c>
      <c r="L20283" s="3">
        <v>291550</v>
      </c>
      <c r="M20283" s="2" t="s">
        <v>0</v>
      </c>
      <c r="N20283" s="4" t="s">
        <v>21</v>
      </c>
    </row>
    <row r="20284" spans="1:14" x14ac:dyDescent="0.25">
      <c r="A20284" s="1" t="s">
        <v>373</v>
      </c>
      <c r="B20284" s="2" t="s">
        <v>76</v>
      </c>
      <c r="C20284" s="2" t="s">
        <v>77</v>
      </c>
      <c r="D20284" s="2" t="s">
        <v>78</v>
      </c>
      <c r="E20284" s="2" t="s">
        <v>16537</v>
      </c>
      <c r="F20284" s="2">
        <v>44121904</v>
      </c>
      <c r="G20284" s="2" t="s">
        <v>2858</v>
      </c>
      <c r="H20284" s="2">
        <v>1</v>
      </c>
      <c r="I20284" s="2">
        <v>6</v>
      </c>
      <c r="J20284" s="2">
        <v>10</v>
      </c>
      <c r="K20284" s="2">
        <v>5</v>
      </c>
      <c r="L20284" s="3">
        <v>163699.97</v>
      </c>
      <c r="M20284" s="2" t="s">
        <v>0</v>
      </c>
      <c r="N20284" s="4" t="s">
        <v>21</v>
      </c>
    </row>
    <row r="20285" spans="1:14" x14ac:dyDescent="0.25">
      <c r="A20285" s="1" t="s">
        <v>373</v>
      </c>
      <c r="B20285" s="2" t="s">
        <v>76</v>
      </c>
      <c r="C20285" s="2" t="s">
        <v>77</v>
      </c>
      <c r="D20285" s="2" t="s">
        <v>78</v>
      </c>
      <c r="E20285" s="2" t="s">
        <v>16538</v>
      </c>
      <c r="F20285" s="2">
        <v>44121904</v>
      </c>
      <c r="G20285" s="2" t="s">
        <v>2858</v>
      </c>
      <c r="H20285" s="2">
        <v>1</v>
      </c>
      <c r="I20285" s="2">
        <v>6</v>
      </c>
      <c r="J20285" s="2">
        <v>10</v>
      </c>
      <c r="K20285" s="2">
        <v>5</v>
      </c>
      <c r="L20285" s="3">
        <v>163699.97</v>
      </c>
      <c r="M20285" s="2" t="s">
        <v>0</v>
      </c>
      <c r="N20285" s="4" t="s">
        <v>21</v>
      </c>
    </row>
    <row r="20286" spans="1:14" x14ac:dyDescent="0.25">
      <c r="A20286" s="1" t="s">
        <v>373</v>
      </c>
      <c r="B20286" s="2" t="s">
        <v>76</v>
      </c>
      <c r="C20286" s="2" t="s">
        <v>77</v>
      </c>
      <c r="D20286" s="2" t="s">
        <v>78</v>
      </c>
      <c r="E20286" s="2" t="s">
        <v>16539</v>
      </c>
      <c r="F20286" s="2">
        <v>44121904</v>
      </c>
      <c r="G20286" s="2" t="s">
        <v>2858</v>
      </c>
      <c r="H20286" s="2">
        <v>1</v>
      </c>
      <c r="I20286" s="2">
        <v>6</v>
      </c>
      <c r="J20286" s="2">
        <v>10</v>
      </c>
      <c r="K20286" s="2">
        <v>5</v>
      </c>
      <c r="L20286" s="3">
        <v>163699.97</v>
      </c>
      <c r="M20286" s="2" t="s">
        <v>0</v>
      </c>
      <c r="N20286" s="4" t="s">
        <v>21</v>
      </c>
    </row>
    <row r="20287" spans="1:14" x14ac:dyDescent="0.25">
      <c r="A20287" s="1" t="s">
        <v>373</v>
      </c>
      <c r="B20287" s="2" t="s">
        <v>76</v>
      </c>
      <c r="C20287" s="2" t="s">
        <v>77</v>
      </c>
      <c r="D20287" s="2" t="s">
        <v>78</v>
      </c>
      <c r="E20287" s="2" t="s">
        <v>16540</v>
      </c>
      <c r="F20287" s="2">
        <v>44121904</v>
      </c>
      <c r="G20287" s="2" t="s">
        <v>2858</v>
      </c>
      <c r="H20287" s="2">
        <v>1</v>
      </c>
      <c r="I20287" s="2">
        <v>6</v>
      </c>
      <c r="J20287" s="2">
        <v>10</v>
      </c>
      <c r="K20287" s="2">
        <v>5</v>
      </c>
      <c r="L20287" s="3">
        <v>163699.97</v>
      </c>
      <c r="M20287" s="2" t="s">
        <v>0</v>
      </c>
      <c r="N20287" s="4" t="s">
        <v>21</v>
      </c>
    </row>
    <row r="20288" spans="1:14" x14ac:dyDescent="0.25">
      <c r="A20288" s="1" t="s">
        <v>373</v>
      </c>
      <c r="B20288" s="2" t="s">
        <v>86</v>
      </c>
      <c r="C20288" s="2" t="s">
        <v>93</v>
      </c>
      <c r="D20288" s="2" t="s">
        <v>94</v>
      </c>
      <c r="E20288" s="2" t="s">
        <v>16541</v>
      </c>
      <c r="F20288" s="2">
        <v>44103103</v>
      </c>
      <c r="G20288" s="2" t="s">
        <v>2858</v>
      </c>
      <c r="H20288" s="2">
        <v>6</v>
      </c>
      <c r="I20288" s="2">
        <v>12</v>
      </c>
      <c r="J20288" s="2">
        <v>10</v>
      </c>
      <c r="K20288" s="2">
        <v>1</v>
      </c>
      <c r="L20288" s="3">
        <v>1207850</v>
      </c>
      <c r="M20288" s="2" t="s">
        <v>0</v>
      </c>
      <c r="N20288" s="4" t="s">
        <v>21</v>
      </c>
    </row>
    <row r="20289" spans="1:14" x14ac:dyDescent="0.25">
      <c r="A20289" s="1" t="s">
        <v>373</v>
      </c>
      <c r="B20289" s="2" t="s">
        <v>3145</v>
      </c>
      <c r="C20289" s="2" t="s">
        <v>3145</v>
      </c>
      <c r="D20289" s="2" t="s">
        <v>17994</v>
      </c>
      <c r="E20289" s="2" t="s">
        <v>16542</v>
      </c>
      <c r="F20289" s="2">
        <v>81161700</v>
      </c>
      <c r="G20289" s="2" t="s">
        <v>19</v>
      </c>
      <c r="H20289" s="2">
        <v>4</v>
      </c>
      <c r="I20289" s="2">
        <v>12</v>
      </c>
      <c r="J20289" s="2">
        <v>10</v>
      </c>
      <c r="K20289" s="2">
        <v>1</v>
      </c>
      <c r="L20289" s="3">
        <v>466000000</v>
      </c>
      <c r="M20289" s="2" t="s">
        <v>20</v>
      </c>
      <c r="N20289" s="4" t="s">
        <v>21</v>
      </c>
    </row>
    <row r="20290" spans="1:14" x14ac:dyDescent="0.25">
      <c r="A20290" s="1" t="s">
        <v>373</v>
      </c>
      <c r="B20290" s="2" t="s">
        <v>712</v>
      </c>
      <c r="C20290" s="2" t="s">
        <v>8550</v>
      </c>
      <c r="D20290" s="2" t="s">
        <v>18035</v>
      </c>
      <c r="E20290" s="2" t="s">
        <v>16543</v>
      </c>
      <c r="F20290" s="2">
        <v>25131802</v>
      </c>
      <c r="G20290" s="2" t="s">
        <v>496</v>
      </c>
      <c r="H20290" s="2">
        <v>3</v>
      </c>
      <c r="I20290" s="2">
        <v>4</v>
      </c>
      <c r="J20290" s="2">
        <v>10</v>
      </c>
      <c r="K20290" s="2">
        <v>14</v>
      </c>
      <c r="L20290" s="3">
        <v>43552572</v>
      </c>
      <c r="M20290" s="2" t="s">
        <v>0</v>
      </c>
      <c r="N20290" s="4" t="s">
        <v>21</v>
      </c>
    </row>
    <row r="20291" spans="1:14" x14ac:dyDescent="0.25">
      <c r="A20291" s="1" t="s">
        <v>373</v>
      </c>
      <c r="B20291" s="2" t="s">
        <v>712</v>
      </c>
      <c r="C20291" s="2" t="s">
        <v>8550</v>
      </c>
      <c r="D20291" s="2" t="s">
        <v>18035</v>
      </c>
      <c r="E20291" s="2" t="s">
        <v>16544</v>
      </c>
      <c r="F20291" s="2">
        <v>25131802</v>
      </c>
      <c r="G20291" s="2" t="s">
        <v>496</v>
      </c>
      <c r="H20291" s="2">
        <v>3</v>
      </c>
      <c r="I20291" s="2">
        <v>4</v>
      </c>
      <c r="J20291" s="2">
        <v>10</v>
      </c>
      <c r="K20291" s="2">
        <v>18</v>
      </c>
      <c r="L20291" s="3">
        <v>13668102</v>
      </c>
      <c r="M20291" s="2" t="s">
        <v>0</v>
      </c>
      <c r="N20291" s="4" t="s">
        <v>21</v>
      </c>
    </row>
    <row r="20292" spans="1:14" x14ac:dyDescent="0.25">
      <c r="A20292" s="1" t="s">
        <v>373</v>
      </c>
      <c r="B20292" s="2" t="s">
        <v>712</v>
      </c>
      <c r="C20292" s="2" t="s">
        <v>8550</v>
      </c>
      <c r="D20292" s="2" t="s">
        <v>18035</v>
      </c>
      <c r="E20292" s="2" t="s">
        <v>16545</v>
      </c>
      <c r="F20292" s="2">
        <v>25131802</v>
      </c>
      <c r="G20292" s="2" t="s">
        <v>496</v>
      </c>
      <c r="H20292" s="2">
        <v>3</v>
      </c>
      <c r="I20292" s="2">
        <v>4</v>
      </c>
      <c r="J20292" s="2">
        <v>10</v>
      </c>
      <c r="K20292" s="2">
        <v>15</v>
      </c>
      <c r="L20292" s="3">
        <v>4037670</v>
      </c>
      <c r="M20292" s="2" t="s">
        <v>0</v>
      </c>
      <c r="N20292" s="4" t="s">
        <v>21</v>
      </c>
    </row>
    <row r="20293" spans="1:14" x14ac:dyDescent="0.25">
      <c r="A20293" s="1" t="s">
        <v>373</v>
      </c>
      <c r="B20293" s="2" t="s">
        <v>712</v>
      </c>
      <c r="C20293" s="2" t="s">
        <v>8550</v>
      </c>
      <c r="D20293" s="2" t="s">
        <v>18035</v>
      </c>
      <c r="E20293" s="2" t="s">
        <v>16546</v>
      </c>
      <c r="F20293" s="2">
        <v>25131802</v>
      </c>
      <c r="G20293" s="2" t="s">
        <v>496</v>
      </c>
      <c r="H20293" s="2">
        <v>3</v>
      </c>
      <c r="I20293" s="2">
        <v>4</v>
      </c>
      <c r="J20293" s="2">
        <v>10</v>
      </c>
      <c r="K20293" s="2">
        <v>14</v>
      </c>
      <c r="L20293" s="3">
        <v>78138732</v>
      </c>
      <c r="M20293" s="2" t="s">
        <v>0</v>
      </c>
      <c r="N20293" s="4" t="s">
        <v>21</v>
      </c>
    </row>
    <row r="20294" spans="1:14" x14ac:dyDescent="0.25">
      <c r="A20294" s="1" t="s">
        <v>373</v>
      </c>
      <c r="B20294" s="2" t="s">
        <v>712</v>
      </c>
      <c r="C20294" s="2" t="s">
        <v>8550</v>
      </c>
      <c r="D20294" s="2" t="s">
        <v>18035</v>
      </c>
      <c r="E20294" s="2" t="s">
        <v>16547</v>
      </c>
      <c r="F20294" s="2">
        <v>25131802</v>
      </c>
      <c r="G20294" s="2" t="s">
        <v>496</v>
      </c>
      <c r="H20294" s="2">
        <v>3</v>
      </c>
      <c r="I20294" s="2">
        <v>4</v>
      </c>
      <c r="J20294" s="2">
        <v>10</v>
      </c>
      <c r="K20294" s="2">
        <v>14</v>
      </c>
      <c r="L20294" s="3">
        <v>28070434</v>
      </c>
      <c r="M20294" s="2" t="s">
        <v>0</v>
      </c>
      <c r="N20294" s="4" t="s">
        <v>21</v>
      </c>
    </row>
    <row r="20295" spans="1:14" x14ac:dyDescent="0.25">
      <c r="A20295" s="1" t="s">
        <v>373</v>
      </c>
      <c r="B20295" s="2" t="s">
        <v>32</v>
      </c>
      <c r="C20295" s="2" t="s">
        <v>33</v>
      </c>
      <c r="D20295" s="2" t="s">
        <v>34</v>
      </c>
      <c r="E20295" s="2" t="s">
        <v>16548</v>
      </c>
      <c r="F20295" s="2">
        <v>45111812</v>
      </c>
      <c r="G20295" s="2" t="s">
        <v>490</v>
      </c>
      <c r="H20295" s="2">
        <v>5</v>
      </c>
      <c r="I20295" s="2">
        <v>12</v>
      </c>
      <c r="J20295" s="2">
        <v>10</v>
      </c>
      <c r="K20295" s="2">
        <v>1</v>
      </c>
      <c r="L20295" s="3">
        <v>71994000</v>
      </c>
      <c r="M20295" s="2" t="s">
        <v>20</v>
      </c>
      <c r="N20295" s="4" t="s">
        <v>21</v>
      </c>
    </row>
    <row r="20296" spans="1:14" x14ac:dyDescent="0.25">
      <c r="A20296" s="1" t="s">
        <v>373</v>
      </c>
      <c r="B20296" s="2" t="s">
        <v>86</v>
      </c>
      <c r="C20296" s="2" t="s">
        <v>87</v>
      </c>
      <c r="D20296" s="2" t="s">
        <v>88</v>
      </c>
      <c r="E20296" s="2" t="s">
        <v>16549</v>
      </c>
      <c r="F20296" s="2">
        <v>46181504</v>
      </c>
      <c r="G20296" s="2" t="s">
        <v>496</v>
      </c>
      <c r="H20296" s="2">
        <v>3</v>
      </c>
      <c r="I20296" s="2">
        <v>6</v>
      </c>
      <c r="J20296" s="2">
        <v>10</v>
      </c>
      <c r="K20296" s="2">
        <v>20</v>
      </c>
      <c r="L20296" s="3">
        <v>1690000</v>
      </c>
      <c r="M20296" s="2" t="s">
        <v>0</v>
      </c>
      <c r="N20296" s="4" t="s">
        <v>21</v>
      </c>
    </row>
    <row r="20297" spans="1:14" x14ac:dyDescent="0.25">
      <c r="A20297" s="1" t="s">
        <v>373</v>
      </c>
      <c r="B20297" s="2" t="s">
        <v>86</v>
      </c>
      <c r="C20297" s="2" t="s">
        <v>87</v>
      </c>
      <c r="D20297" s="2" t="s">
        <v>88</v>
      </c>
      <c r="E20297" s="2" t="s">
        <v>16550</v>
      </c>
      <c r="F20297" s="2">
        <v>13101606</v>
      </c>
      <c r="G20297" s="2" t="s">
        <v>496</v>
      </c>
      <c r="H20297" s="2">
        <v>3</v>
      </c>
      <c r="I20297" s="2">
        <v>6</v>
      </c>
      <c r="J20297" s="2">
        <v>10</v>
      </c>
      <c r="K20297" s="2">
        <v>10</v>
      </c>
      <c r="L20297" s="3">
        <v>1079000</v>
      </c>
      <c r="M20297" s="2" t="s">
        <v>0</v>
      </c>
      <c r="N20297" s="4" t="s">
        <v>21</v>
      </c>
    </row>
    <row r="20298" spans="1:14" x14ac:dyDescent="0.25">
      <c r="A20298" s="1" t="s">
        <v>373</v>
      </c>
      <c r="B20298" s="2" t="s">
        <v>86</v>
      </c>
      <c r="C20298" s="2" t="s">
        <v>87</v>
      </c>
      <c r="D20298" s="2" t="s">
        <v>88</v>
      </c>
      <c r="E20298" s="2" t="s">
        <v>16551</v>
      </c>
      <c r="F20298" s="2">
        <v>13101606</v>
      </c>
      <c r="G20298" s="2" t="s">
        <v>496</v>
      </c>
      <c r="H20298" s="2">
        <v>3</v>
      </c>
      <c r="I20298" s="2">
        <v>6</v>
      </c>
      <c r="J20298" s="2">
        <v>10</v>
      </c>
      <c r="K20298" s="2">
        <v>8</v>
      </c>
      <c r="L20298" s="3">
        <v>36640</v>
      </c>
      <c r="M20298" s="2" t="s">
        <v>0</v>
      </c>
      <c r="N20298" s="4" t="s">
        <v>21</v>
      </c>
    </row>
    <row r="20299" spans="1:14" x14ac:dyDescent="0.25">
      <c r="A20299" s="1" t="s">
        <v>373</v>
      </c>
      <c r="B20299" s="2" t="s">
        <v>86</v>
      </c>
      <c r="C20299" s="2" t="s">
        <v>87</v>
      </c>
      <c r="D20299" s="2" t="s">
        <v>88</v>
      </c>
      <c r="E20299" s="2" t="s">
        <v>16552</v>
      </c>
      <c r="F20299" s="2">
        <v>13101606</v>
      </c>
      <c r="G20299" s="2" t="s">
        <v>496</v>
      </c>
      <c r="H20299" s="2">
        <v>3</v>
      </c>
      <c r="I20299" s="2">
        <v>6</v>
      </c>
      <c r="J20299" s="2">
        <v>10</v>
      </c>
      <c r="K20299" s="2">
        <v>6</v>
      </c>
      <c r="L20299" s="3">
        <v>24000</v>
      </c>
      <c r="M20299" s="2" t="s">
        <v>0</v>
      </c>
      <c r="N20299" s="4" t="s">
        <v>21</v>
      </c>
    </row>
    <row r="20300" spans="1:14" x14ac:dyDescent="0.25">
      <c r="A20300" s="1" t="s">
        <v>373</v>
      </c>
      <c r="B20300" s="2" t="s">
        <v>86</v>
      </c>
      <c r="C20300" s="2" t="s">
        <v>87</v>
      </c>
      <c r="D20300" s="2" t="s">
        <v>88</v>
      </c>
      <c r="E20300" s="2" t="s">
        <v>16553</v>
      </c>
      <c r="F20300" s="2">
        <v>13101606</v>
      </c>
      <c r="G20300" s="2" t="s">
        <v>496</v>
      </c>
      <c r="H20300" s="2">
        <v>3</v>
      </c>
      <c r="I20300" s="2">
        <v>6</v>
      </c>
      <c r="J20300" s="2">
        <v>10</v>
      </c>
      <c r="K20300" s="2">
        <v>6</v>
      </c>
      <c r="L20300" s="3">
        <v>27000</v>
      </c>
      <c r="M20300" s="2" t="s">
        <v>0</v>
      </c>
      <c r="N20300" s="4" t="s">
        <v>21</v>
      </c>
    </row>
    <row r="20301" spans="1:14" x14ac:dyDescent="0.25">
      <c r="A20301" s="1" t="s">
        <v>373</v>
      </c>
      <c r="B20301" s="2" t="s">
        <v>86</v>
      </c>
      <c r="C20301" s="2" t="s">
        <v>93</v>
      </c>
      <c r="D20301" s="2" t="s">
        <v>94</v>
      </c>
      <c r="E20301" s="2" t="s">
        <v>16554</v>
      </c>
      <c r="F20301" s="2">
        <v>31151904</v>
      </c>
      <c r="G20301" s="2" t="s">
        <v>496</v>
      </c>
      <c r="H20301" s="2">
        <v>3</v>
      </c>
      <c r="I20301" s="2">
        <v>6</v>
      </c>
      <c r="J20301" s="2">
        <v>10</v>
      </c>
      <c r="K20301" s="2">
        <v>6</v>
      </c>
      <c r="L20301" s="3">
        <v>312000</v>
      </c>
      <c r="M20301" s="2" t="s">
        <v>17395</v>
      </c>
      <c r="N20301" s="4" t="s">
        <v>21</v>
      </c>
    </row>
    <row r="20302" spans="1:14" x14ac:dyDescent="0.25">
      <c r="A20302" s="1" t="s">
        <v>373</v>
      </c>
      <c r="B20302" s="2" t="s">
        <v>86</v>
      </c>
      <c r="C20302" s="2" t="s">
        <v>93</v>
      </c>
      <c r="D20302" s="2" t="s">
        <v>94</v>
      </c>
      <c r="E20302" s="2" t="s">
        <v>16555</v>
      </c>
      <c r="F20302" s="2">
        <v>31151904</v>
      </c>
      <c r="G20302" s="2" t="s">
        <v>496</v>
      </c>
      <c r="H20302" s="2">
        <v>3</v>
      </c>
      <c r="I20302" s="2">
        <v>6</v>
      </c>
      <c r="J20302" s="2">
        <v>10</v>
      </c>
      <c r="K20302" s="2">
        <v>11</v>
      </c>
      <c r="L20302" s="3">
        <v>42900</v>
      </c>
      <c r="M20302" s="2" t="s">
        <v>17395</v>
      </c>
      <c r="N20302" s="4" t="s">
        <v>21</v>
      </c>
    </row>
    <row r="20303" spans="1:14" x14ac:dyDescent="0.25">
      <c r="A20303" s="1" t="s">
        <v>373</v>
      </c>
      <c r="B20303" s="2" t="s">
        <v>86</v>
      </c>
      <c r="C20303" s="2" t="s">
        <v>93</v>
      </c>
      <c r="D20303" s="2" t="s">
        <v>94</v>
      </c>
      <c r="E20303" s="2" t="s">
        <v>16556</v>
      </c>
      <c r="F20303" s="2">
        <v>31151904</v>
      </c>
      <c r="G20303" s="2" t="s">
        <v>496</v>
      </c>
      <c r="H20303" s="2">
        <v>3</v>
      </c>
      <c r="I20303" s="2">
        <v>6</v>
      </c>
      <c r="J20303" s="2">
        <v>10</v>
      </c>
      <c r="K20303" s="2">
        <v>20</v>
      </c>
      <c r="L20303" s="3">
        <v>189800</v>
      </c>
      <c r="M20303" s="2" t="s">
        <v>17395</v>
      </c>
      <c r="N20303" s="4" t="s">
        <v>21</v>
      </c>
    </row>
    <row r="20304" spans="1:14" x14ac:dyDescent="0.25">
      <c r="A20304" s="1" t="s">
        <v>373</v>
      </c>
      <c r="B20304" s="2" t="s">
        <v>86</v>
      </c>
      <c r="C20304" s="2" t="s">
        <v>93</v>
      </c>
      <c r="D20304" s="2" t="s">
        <v>94</v>
      </c>
      <c r="E20304" s="2" t="s">
        <v>16557</v>
      </c>
      <c r="F20304" s="2">
        <v>24111503</v>
      </c>
      <c r="G20304" s="2" t="s">
        <v>496</v>
      </c>
      <c r="H20304" s="2">
        <v>3</v>
      </c>
      <c r="I20304" s="2">
        <v>6</v>
      </c>
      <c r="J20304" s="2">
        <v>10</v>
      </c>
      <c r="K20304" s="2">
        <v>10</v>
      </c>
      <c r="L20304" s="3">
        <v>71000</v>
      </c>
      <c r="M20304" s="2" t="s">
        <v>17395</v>
      </c>
      <c r="N20304" s="4" t="s">
        <v>21</v>
      </c>
    </row>
    <row r="20305" spans="1:14" x14ac:dyDescent="0.25">
      <c r="A20305" s="1" t="s">
        <v>373</v>
      </c>
      <c r="B20305" s="2" t="s">
        <v>86</v>
      </c>
      <c r="C20305" s="2" t="s">
        <v>93</v>
      </c>
      <c r="D20305" s="2" t="s">
        <v>94</v>
      </c>
      <c r="E20305" s="2" t="s">
        <v>16558</v>
      </c>
      <c r="F20305" s="2">
        <v>24111503</v>
      </c>
      <c r="G20305" s="2" t="s">
        <v>496</v>
      </c>
      <c r="H20305" s="2">
        <v>3</v>
      </c>
      <c r="I20305" s="2">
        <v>6</v>
      </c>
      <c r="J20305" s="2">
        <v>10</v>
      </c>
      <c r="K20305" s="2">
        <v>10</v>
      </c>
      <c r="L20305" s="3">
        <v>257000</v>
      </c>
      <c r="M20305" s="2" t="s">
        <v>17395</v>
      </c>
      <c r="N20305" s="4" t="s">
        <v>21</v>
      </c>
    </row>
    <row r="20306" spans="1:14" x14ac:dyDescent="0.25">
      <c r="A20306" s="1" t="s">
        <v>373</v>
      </c>
      <c r="B20306" s="2" t="s">
        <v>86</v>
      </c>
      <c r="C20306" s="2" t="s">
        <v>93</v>
      </c>
      <c r="D20306" s="2" t="s">
        <v>94</v>
      </c>
      <c r="E20306" s="2" t="s">
        <v>16559</v>
      </c>
      <c r="F20306" s="2">
        <v>24111503</v>
      </c>
      <c r="G20306" s="2" t="s">
        <v>496</v>
      </c>
      <c r="H20306" s="2">
        <v>3</v>
      </c>
      <c r="I20306" s="2">
        <v>6</v>
      </c>
      <c r="J20306" s="2">
        <v>10</v>
      </c>
      <c r="K20306" s="2">
        <v>5</v>
      </c>
      <c r="L20306" s="3">
        <v>33000</v>
      </c>
      <c r="M20306" s="2" t="s">
        <v>17395</v>
      </c>
      <c r="N20306" s="4" t="s">
        <v>21</v>
      </c>
    </row>
    <row r="20307" spans="1:14" x14ac:dyDescent="0.25">
      <c r="A20307" s="1" t="s">
        <v>373</v>
      </c>
      <c r="B20307" s="2" t="s">
        <v>1851</v>
      </c>
      <c r="C20307" s="2" t="s">
        <v>1895</v>
      </c>
      <c r="D20307" s="2" t="s">
        <v>17946</v>
      </c>
      <c r="E20307" s="2" t="s">
        <v>16560</v>
      </c>
      <c r="F20307" s="2">
        <v>27111918</v>
      </c>
      <c r="G20307" s="2" t="s">
        <v>496</v>
      </c>
      <c r="H20307" s="2">
        <v>3</v>
      </c>
      <c r="I20307" s="2">
        <v>6</v>
      </c>
      <c r="J20307" s="2">
        <v>10</v>
      </c>
      <c r="K20307" s="2">
        <v>20</v>
      </c>
      <c r="L20307" s="3">
        <v>18000</v>
      </c>
      <c r="M20307" s="2" t="s">
        <v>0</v>
      </c>
      <c r="N20307" s="4" t="s">
        <v>21</v>
      </c>
    </row>
    <row r="20308" spans="1:14" x14ac:dyDescent="0.25">
      <c r="A20308" s="1" t="s">
        <v>373</v>
      </c>
      <c r="B20308" s="2" t="s">
        <v>1851</v>
      </c>
      <c r="C20308" s="2" t="s">
        <v>1895</v>
      </c>
      <c r="D20308" s="2" t="s">
        <v>17946</v>
      </c>
      <c r="E20308" s="2" t="s">
        <v>16561</v>
      </c>
      <c r="F20308" s="2">
        <v>27111918</v>
      </c>
      <c r="G20308" s="2" t="s">
        <v>496</v>
      </c>
      <c r="H20308" s="2">
        <v>3</v>
      </c>
      <c r="I20308" s="2">
        <v>6</v>
      </c>
      <c r="J20308" s="2">
        <v>10</v>
      </c>
      <c r="K20308" s="2">
        <v>20</v>
      </c>
      <c r="L20308" s="3">
        <v>20000</v>
      </c>
      <c r="M20308" s="2" t="s">
        <v>0</v>
      </c>
      <c r="N20308" s="4" t="s">
        <v>21</v>
      </c>
    </row>
    <row r="20309" spans="1:14" x14ac:dyDescent="0.25">
      <c r="A20309" s="1" t="s">
        <v>373</v>
      </c>
      <c r="B20309" s="2" t="s">
        <v>103</v>
      </c>
      <c r="C20309" s="2" t="s">
        <v>104</v>
      </c>
      <c r="D20309" s="2" t="s">
        <v>105</v>
      </c>
      <c r="E20309" s="2" t="s">
        <v>16562</v>
      </c>
      <c r="F20309" s="2">
        <v>31211904</v>
      </c>
      <c r="G20309" s="2" t="s">
        <v>496</v>
      </c>
      <c r="H20309" s="2">
        <v>3</v>
      </c>
      <c r="I20309" s="2">
        <v>6</v>
      </c>
      <c r="J20309" s="2">
        <v>10</v>
      </c>
      <c r="K20309" s="2">
        <v>60</v>
      </c>
      <c r="L20309" s="3">
        <v>303000</v>
      </c>
      <c r="M20309" s="2" t="s">
        <v>0</v>
      </c>
      <c r="N20309" s="4" t="s">
        <v>21</v>
      </c>
    </row>
    <row r="20310" spans="1:14" x14ac:dyDescent="0.25">
      <c r="A20310" s="1" t="s">
        <v>373</v>
      </c>
      <c r="B20310" s="2" t="s">
        <v>103</v>
      </c>
      <c r="C20310" s="2" t="s">
        <v>104</v>
      </c>
      <c r="D20310" s="2" t="s">
        <v>105</v>
      </c>
      <c r="E20310" s="2" t="s">
        <v>16563</v>
      </c>
      <c r="F20310" s="2">
        <v>31211904</v>
      </c>
      <c r="G20310" s="2" t="s">
        <v>496</v>
      </c>
      <c r="H20310" s="2">
        <v>3</v>
      </c>
      <c r="I20310" s="2">
        <v>6</v>
      </c>
      <c r="J20310" s="2">
        <v>10</v>
      </c>
      <c r="K20310" s="2">
        <v>30</v>
      </c>
      <c r="L20310" s="3">
        <v>173700</v>
      </c>
      <c r="M20310" s="2" t="s">
        <v>0</v>
      </c>
      <c r="N20310" s="4" t="s">
        <v>21</v>
      </c>
    </row>
    <row r="20311" spans="1:14" x14ac:dyDescent="0.25">
      <c r="A20311" s="1" t="s">
        <v>373</v>
      </c>
      <c r="B20311" s="2" t="s">
        <v>103</v>
      </c>
      <c r="C20311" s="2" t="s">
        <v>104</v>
      </c>
      <c r="D20311" s="2" t="s">
        <v>105</v>
      </c>
      <c r="E20311" s="2" t="s">
        <v>16564</v>
      </c>
      <c r="F20311" s="2">
        <v>31211904</v>
      </c>
      <c r="G20311" s="2" t="s">
        <v>496</v>
      </c>
      <c r="H20311" s="2">
        <v>3</v>
      </c>
      <c r="I20311" s="2">
        <v>6</v>
      </c>
      <c r="J20311" s="2">
        <v>10</v>
      </c>
      <c r="K20311" s="2">
        <v>40</v>
      </c>
      <c r="L20311" s="3">
        <v>320000</v>
      </c>
      <c r="M20311" s="2" t="s">
        <v>0</v>
      </c>
      <c r="N20311" s="4" t="s">
        <v>21</v>
      </c>
    </row>
    <row r="20312" spans="1:14" x14ac:dyDescent="0.25">
      <c r="A20312" s="1" t="s">
        <v>373</v>
      </c>
      <c r="B20312" s="2" t="s">
        <v>103</v>
      </c>
      <c r="C20312" s="2" t="s">
        <v>104</v>
      </c>
      <c r="D20312" s="2" t="s">
        <v>105</v>
      </c>
      <c r="E20312" s="2" t="s">
        <v>16565</v>
      </c>
      <c r="F20312" s="2">
        <v>27111907</v>
      </c>
      <c r="G20312" s="2" t="s">
        <v>496</v>
      </c>
      <c r="H20312" s="2">
        <v>3</v>
      </c>
      <c r="I20312" s="2">
        <v>6</v>
      </c>
      <c r="J20312" s="2">
        <v>10</v>
      </c>
      <c r="K20312" s="2">
        <v>40</v>
      </c>
      <c r="L20312" s="3">
        <v>240000</v>
      </c>
      <c r="M20312" s="2" t="s">
        <v>0</v>
      </c>
      <c r="N20312" s="4" t="s">
        <v>21</v>
      </c>
    </row>
    <row r="20313" spans="1:14" x14ac:dyDescent="0.25">
      <c r="A20313" s="1" t="s">
        <v>373</v>
      </c>
      <c r="B20313" s="2" t="s">
        <v>2048</v>
      </c>
      <c r="C20313" s="2" t="s">
        <v>2048</v>
      </c>
      <c r="D20313" s="2" t="s">
        <v>17948</v>
      </c>
      <c r="E20313" s="2" t="s">
        <v>16566</v>
      </c>
      <c r="F20313" s="2">
        <v>23271712</v>
      </c>
      <c r="G20313" s="2" t="s">
        <v>496</v>
      </c>
      <c r="H20313" s="2">
        <v>3</v>
      </c>
      <c r="I20313" s="2">
        <v>6</v>
      </c>
      <c r="J20313" s="2">
        <v>10</v>
      </c>
      <c r="K20313" s="2">
        <v>20</v>
      </c>
      <c r="L20313" s="3">
        <v>340000</v>
      </c>
      <c r="M20313" s="2" t="s">
        <v>0</v>
      </c>
      <c r="N20313" s="4" t="s">
        <v>21</v>
      </c>
    </row>
    <row r="20314" spans="1:14" x14ac:dyDescent="0.25">
      <c r="A20314" s="1" t="s">
        <v>373</v>
      </c>
      <c r="B20314" s="2" t="s">
        <v>378</v>
      </c>
      <c r="C20314" s="2" t="s">
        <v>379</v>
      </c>
      <c r="D20314" s="2" t="s">
        <v>17857</v>
      </c>
      <c r="E20314" s="2" t="s">
        <v>16567</v>
      </c>
      <c r="F20314" s="2">
        <v>26111702</v>
      </c>
      <c r="G20314" s="2" t="s">
        <v>496</v>
      </c>
      <c r="H20314" s="2">
        <v>3</v>
      </c>
      <c r="I20314" s="2">
        <v>6</v>
      </c>
      <c r="J20314" s="2">
        <v>10</v>
      </c>
      <c r="K20314" s="2">
        <v>10</v>
      </c>
      <c r="L20314" s="3">
        <v>150000</v>
      </c>
      <c r="M20314" s="2" t="s">
        <v>0</v>
      </c>
      <c r="N20314" s="4" t="s">
        <v>21</v>
      </c>
    </row>
    <row r="20315" spans="1:14" x14ac:dyDescent="0.25">
      <c r="A20315" s="1" t="s">
        <v>373</v>
      </c>
      <c r="B20315" s="2" t="s">
        <v>378</v>
      </c>
      <c r="C20315" s="2" t="s">
        <v>379</v>
      </c>
      <c r="D20315" s="2" t="s">
        <v>17857</v>
      </c>
      <c r="E20315" s="2" t="s">
        <v>16568</v>
      </c>
      <c r="F20315" s="2">
        <v>26111702</v>
      </c>
      <c r="G20315" s="2" t="s">
        <v>496</v>
      </c>
      <c r="H20315" s="2">
        <v>3</v>
      </c>
      <c r="I20315" s="2">
        <v>6</v>
      </c>
      <c r="J20315" s="2">
        <v>10</v>
      </c>
      <c r="K20315" s="2">
        <v>10</v>
      </c>
      <c r="L20315" s="3">
        <v>244400</v>
      </c>
      <c r="M20315" s="2" t="s">
        <v>0</v>
      </c>
      <c r="N20315" s="4" t="s">
        <v>21</v>
      </c>
    </row>
    <row r="20316" spans="1:14" x14ac:dyDescent="0.25">
      <c r="A20316" s="1" t="s">
        <v>373</v>
      </c>
      <c r="B20316" s="2" t="s">
        <v>378</v>
      </c>
      <c r="C20316" s="2" t="s">
        <v>379</v>
      </c>
      <c r="D20316" s="2" t="s">
        <v>17857</v>
      </c>
      <c r="E20316" s="2" t="s">
        <v>16569</v>
      </c>
      <c r="F20316" s="2">
        <v>26111702</v>
      </c>
      <c r="G20316" s="2" t="s">
        <v>496</v>
      </c>
      <c r="H20316" s="2">
        <v>3</v>
      </c>
      <c r="I20316" s="2">
        <v>6</v>
      </c>
      <c r="J20316" s="2">
        <v>10</v>
      </c>
      <c r="K20316" s="2">
        <v>20</v>
      </c>
      <c r="L20316" s="3">
        <v>600000</v>
      </c>
      <c r="M20316" s="2" t="s">
        <v>0</v>
      </c>
      <c r="N20316" s="4" t="s">
        <v>21</v>
      </c>
    </row>
    <row r="20317" spans="1:14" x14ac:dyDescent="0.25">
      <c r="A20317" s="1" t="s">
        <v>373</v>
      </c>
      <c r="B20317" s="2" t="s">
        <v>378</v>
      </c>
      <c r="C20317" s="2" t="s">
        <v>379</v>
      </c>
      <c r="D20317" s="2" t="s">
        <v>17857</v>
      </c>
      <c r="E20317" s="2" t="s">
        <v>16570</v>
      </c>
      <c r="F20317" s="2">
        <v>26111702</v>
      </c>
      <c r="G20317" s="2" t="s">
        <v>496</v>
      </c>
      <c r="H20317" s="2">
        <v>3</v>
      </c>
      <c r="I20317" s="2">
        <v>6</v>
      </c>
      <c r="J20317" s="2">
        <v>10</v>
      </c>
      <c r="K20317" s="2">
        <v>15</v>
      </c>
      <c r="L20317" s="3">
        <v>95550</v>
      </c>
      <c r="M20317" s="2" t="s">
        <v>0</v>
      </c>
      <c r="N20317" s="4" t="s">
        <v>21</v>
      </c>
    </row>
    <row r="20318" spans="1:14" x14ac:dyDescent="0.25">
      <c r="A20318" s="1" t="s">
        <v>373</v>
      </c>
      <c r="B20318" s="2" t="s">
        <v>86</v>
      </c>
      <c r="C20318" s="2" t="s">
        <v>93</v>
      </c>
      <c r="D20318" s="2" t="s">
        <v>94</v>
      </c>
      <c r="E20318" s="2" t="s">
        <v>16571</v>
      </c>
      <c r="F20318" s="2">
        <v>44103103</v>
      </c>
      <c r="G20318" s="2" t="s">
        <v>2858</v>
      </c>
      <c r="H20318" s="2">
        <v>4</v>
      </c>
      <c r="I20318" s="2">
        <v>12</v>
      </c>
      <c r="J20318" s="2">
        <v>10</v>
      </c>
      <c r="K20318" s="2">
        <v>2</v>
      </c>
      <c r="L20318" s="3">
        <v>2618000</v>
      </c>
      <c r="M20318" s="2" t="s">
        <v>0</v>
      </c>
      <c r="N20318" s="4" t="s">
        <v>21</v>
      </c>
    </row>
    <row r="20319" spans="1:14" x14ac:dyDescent="0.25">
      <c r="A20319" s="1" t="s">
        <v>373</v>
      </c>
      <c r="B20319" s="2" t="s">
        <v>86</v>
      </c>
      <c r="C20319" s="2" t="s">
        <v>93</v>
      </c>
      <c r="D20319" s="2" t="s">
        <v>94</v>
      </c>
      <c r="E20319" s="2" t="s">
        <v>16572</v>
      </c>
      <c r="F20319" s="2">
        <v>44103103</v>
      </c>
      <c r="G20319" s="2" t="s">
        <v>2858</v>
      </c>
      <c r="H20319" s="2">
        <v>4</v>
      </c>
      <c r="I20319" s="2">
        <v>12</v>
      </c>
      <c r="J20319" s="2">
        <v>10</v>
      </c>
      <c r="K20319" s="2">
        <v>15</v>
      </c>
      <c r="L20319" s="3">
        <v>22909703.699999999</v>
      </c>
      <c r="M20319" s="2" t="s">
        <v>0</v>
      </c>
      <c r="N20319" s="4" t="s">
        <v>21</v>
      </c>
    </row>
    <row r="20320" spans="1:14" x14ac:dyDescent="0.25">
      <c r="A20320" s="1" t="s">
        <v>373</v>
      </c>
      <c r="B20320" s="2" t="s">
        <v>86</v>
      </c>
      <c r="C20320" s="2" t="s">
        <v>93</v>
      </c>
      <c r="D20320" s="2" t="s">
        <v>94</v>
      </c>
      <c r="E20320" s="2" t="s">
        <v>16573</v>
      </c>
      <c r="F20320" s="2">
        <v>44103103</v>
      </c>
      <c r="G20320" s="2" t="s">
        <v>2858</v>
      </c>
      <c r="H20320" s="2">
        <v>4</v>
      </c>
      <c r="I20320" s="2">
        <v>12</v>
      </c>
      <c r="J20320" s="2">
        <v>10</v>
      </c>
      <c r="K20320" s="2">
        <v>2</v>
      </c>
      <c r="L20320" s="3">
        <v>1394797.44</v>
      </c>
      <c r="M20320" s="2" t="s">
        <v>0</v>
      </c>
      <c r="N20320" s="4" t="s">
        <v>21</v>
      </c>
    </row>
    <row r="20321" spans="1:14" x14ac:dyDescent="0.25">
      <c r="A20321" s="1" t="s">
        <v>373</v>
      </c>
      <c r="B20321" s="2" t="s">
        <v>103</v>
      </c>
      <c r="C20321" s="2" t="s">
        <v>104</v>
      </c>
      <c r="D20321" s="2" t="s">
        <v>105</v>
      </c>
      <c r="E20321" s="2" t="s">
        <v>16574</v>
      </c>
      <c r="F20321" s="2">
        <v>44103112</v>
      </c>
      <c r="G20321" s="2" t="s">
        <v>2858</v>
      </c>
      <c r="H20321" s="2">
        <v>4</v>
      </c>
      <c r="I20321" s="2">
        <v>12</v>
      </c>
      <c r="J20321" s="2">
        <v>10</v>
      </c>
      <c r="K20321" s="2">
        <v>1</v>
      </c>
      <c r="L20321" s="3">
        <v>920589.87</v>
      </c>
      <c r="M20321" s="2" t="s">
        <v>0</v>
      </c>
      <c r="N20321" s="4" t="s">
        <v>21</v>
      </c>
    </row>
    <row r="20322" spans="1:14" x14ac:dyDescent="0.25">
      <c r="A20322" s="1" t="s">
        <v>373</v>
      </c>
      <c r="B20322" s="2" t="s">
        <v>103</v>
      </c>
      <c r="C20322" s="2" t="s">
        <v>104</v>
      </c>
      <c r="D20322" s="2" t="s">
        <v>105</v>
      </c>
      <c r="E20322" s="2" t="s">
        <v>16575</v>
      </c>
      <c r="F20322" s="2">
        <v>44103103</v>
      </c>
      <c r="G20322" s="2" t="s">
        <v>2858</v>
      </c>
      <c r="H20322" s="2">
        <v>4</v>
      </c>
      <c r="I20322" s="2">
        <v>12</v>
      </c>
      <c r="J20322" s="2">
        <v>10</v>
      </c>
      <c r="K20322" s="2">
        <v>1</v>
      </c>
      <c r="L20322" s="3">
        <v>496241.42</v>
      </c>
      <c r="M20322" s="2" t="s">
        <v>0</v>
      </c>
      <c r="N20322" s="4" t="s">
        <v>21</v>
      </c>
    </row>
    <row r="20323" spans="1:14" x14ac:dyDescent="0.25">
      <c r="A20323" s="1" t="s">
        <v>373</v>
      </c>
      <c r="B20323" s="2" t="s">
        <v>122</v>
      </c>
      <c r="C20323" s="2" t="s">
        <v>123</v>
      </c>
      <c r="D20323" s="2" t="s">
        <v>124</v>
      </c>
      <c r="E20323" s="2" t="s">
        <v>16576</v>
      </c>
      <c r="F20323" s="2">
        <v>44103103</v>
      </c>
      <c r="G20323" s="2" t="s">
        <v>2858</v>
      </c>
      <c r="H20323" s="2">
        <v>4</v>
      </c>
      <c r="I20323" s="2">
        <v>12</v>
      </c>
      <c r="J20323" s="2">
        <v>10</v>
      </c>
      <c r="K20323" s="2">
        <v>5</v>
      </c>
      <c r="L20323" s="3">
        <v>1084809.8905</v>
      </c>
      <c r="M20323" s="2" t="s">
        <v>0</v>
      </c>
      <c r="N20323" s="4" t="s">
        <v>21</v>
      </c>
    </row>
    <row r="20324" spans="1:14" x14ac:dyDescent="0.25">
      <c r="A20324" s="1" t="s">
        <v>373</v>
      </c>
      <c r="B20324" s="2" t="s">
        <v>32</v>
      </c>
      <c r="C20324" s="2" t="s">
        <v>33</v>
      </c>
      <c r="D20324" s="2" t="s">
        <v>34</v>
      </c>
      <c r="E20324" s="2" t="s">
        <v>16577</v>
      </c>
      <c r="F20324" s="2">
        <v>43211507</v>
      </c>
      <c r="G20324" s="2" t="s">
        <v>2858</v>
      </c>
      <c r="H20324" s="2">
        <v>4</v>
      </c>
      <c r="I20324" s="2">
        <v>6</v>
      </c>
      <c r="J20324" s="2">
        <v>10</v>
      </c>
      <c r="K20324" s="2">
        <v>2</v>
      </c>
      <c r="L20324" s="3">
        <v>10202520</v>
      </c>
      <c r="M20324" s="2" t="s">
        <v>0</v>
      </c>
      <c r="N20324" s="4" t="s">
        <v>21</v>
      </c>
    </row>
    <row r="20325" spans="1:14" x14ac:dyDescent="0.25">
      <c r="A20325" s="1" t="s">
        <v>373</v>
      </c>
      <c r="B20325" s="2" t="s">
        <v>32</v>
      </c>
      <c r="C20325" s="2" t="s">
        <v>33</v>
      </c>
      <c r="D20325" s="2" t="s">
        <v>34</v>
      </c>
      <c r="E20325" s="2" t="s">
        <v>16578</v>
      </c>
      <c r="F20325" s="2">
        <v>43212110</v>
      </c>
      <c r="G20325" s="2" t="s">
        <v>2858</v>
      </c>
      <c r="H20325" s="2">
        <v>5</v>
      </c>
      <c r="I20325" s="2">
        <v>12</v>
      </c>
      <c r="J20325" s="2">
        <v>10</v>
      </c>
      <c r="K20325" s="2">
        <v>2</v>
      </c>
      <c r="L20325" s="3">
        <v>2800000</v>
      </c>
      <c r="M20325" s="2" t="s">
        <v>0</v>
      </c>
      <c r="N20325" s="4" t="s">
        <v>21</v>
      </c>
    </row>
    <row r="20326" spans="1:14" x14ac:dyDescent="0.25">
      <c r="A20326" s="1" t="s">
        <v>373</v>
      </c>
      <c r="B20326" s="2" t="s">
        <v>32</v>
      </c>
      <c r="C20326" s="2" t="s">
        <v>33</v>
      </c>
      <c r="D20326" s="2" t="s">
        <v>34</v>
      </c>
      <c r="E20326" s="2" t="s">
        <v>16578</v>
      </c>
      <c r="F20326" s="2">
        <v>43212110</v>
      </c>
      <c r="G20326" s="2" t="s">
        <v>2858</v>
      </c>
      <c r="H20326" s="2">
        <v>8</v>
      </c>
      <c r="I20326" s="2">
        <v>6</v>
      </c>
      <c r="J20326" s="2">
        <v>16</v>
      </c>
      <c r="K20326" s="2">
        <v>1</v>
      </c>
      <c r="L20326" s="3">
        <v>850000</v>
      </c>
      <c r="M20326" s="2" t="s">
        <v>0</v>
      </c>
      <c r="N20326" s="4" t="s">
        <v>21</v>
      </c>
    </row>
    <row r="20327" spans="1:14" x14ac:dyDescent="0.25">
      <c r="A20327" s="1" t="s">
        <v>373</v>
      </c>
      <c r="B20327" s="2" t="s">
        <v>32</v>
      </c>
      <c r="C20327" s="2" t="s">
        <v>33</v>
      </c>
      <c r="D20327" s="2" t="s">
        <v>34</v>
      </c>
      <c r="E20327" s="2" t="s">
        <v>16579</v>
      </c>
      <c r="F20327" s="2">
        <v>43211507</v>
      </c>
      <c r="G20327" s="2" t="s">
        <v>2858</v>
      </c>
      <c r="H20327" s="2">
        <v>4</v>
      </c>
      <c r="I20327" s="2">
        <v>6</v>
      </c>
      <c r="J20327" s="2">
        <v>10</v>
      </c>
      <c r="K20327" s="2">
        <v>2</v>
      </c>
      <c r="L20327" s="3">
        <v>14205010</v>
      </c>
      <c r="M20327" s="2" t="s">
        <v>0</v>
      </c>
      <c r="N20327" s="4" t="s">
        <v>21</v>
      </c>
    </row>
    <row r="20328" spans="1:14" x14ac:dyDescent="0.25">
      <c r="A20328" s="1" t="s">
        <v>373</v>
      </c>
      <c r="B20328" s="2" t="s">
        <v>278</v>
      </c>
      <c r="C20328" s="2" t="s">
        <v>710</v>
      </c>
      <c r="D20328" s="2" t="s">
        <v>17901</v>
      </c>
      <c r="E20328" s="2" t="s">
        <v>16580</v>
      </c>
      <c r="F20328" s="2">
        <v>81141902</v>
      </c>
      <c r="G20328" s="2" t="s">
        <v>496</v>
      </c>
      <c r="H20328" s="2">
        <v>6</v>
      </c>
      <c r="I20328" s="2">
        <v>5</v>
      </c>
      <c r="J20328" s="2">
        <v>10</v>
      </c>
      <c r="K20328" s="2">
        <v>1</v>
      </c>
      <c r="L20328" s="3">
        <v>47005000</v>
      </c>
      <c r="M20328" s="2" t="s">
        <v>20</v>
      </c>
      <c r="N20328" s="4" t="s">
        <v>21</v>
      </c>
    </row>
    <row r="20329" spans="1:14" x14ac:dyDescent="0.25">
      <c r="A20329" s="1" t="s">
        <v>373</v>
      </c>
      <c r="B20329" s="2" t="s">
        <v>278</v>
      </c>
      <c r="C20329" s="2" t="s">
        <v>710</v>
      </c>
      <c r="D20329" s="2" t="s">
        <v>17901</v>
      </c>
      <c r="E20329" s="2" t="s">
        <v>16581</v>
      </c>
      <c r="F20329" s="2">
        <v>81141902</v>
      </c>
      <c r="G20329" s="2" t="s">
        <v>496</v>
      </c>
      <c r="H20329" s="2">
        <v>6</v>
      </c>
      <c r="I20329" s="2">
        <v>5</v>
      </c>
      <c r="J20329" s="2">
        <v>10</v>
      </c>
      <c r="K20329" s="2">
        <v>1</v>
      </c>
      <c r="L20329" s="3">
        <v>47005000</v>
      </c>
      <c r="M20329" s="2" t="s">
        <v>20</v>
      </c>
      <c r="N20329" s="4" t="s">
        <v>21</v>
      </c>
    </row>
    <row r="20330" spans="1:14" x14ac:dyDescent="0.25">
      <c r="A20330" s="1" t="s">
        <v>373</v>
      </c>
      <c r="B20330" s="2" t="s">
        <v>278</v>
      </c>
      <c r="C20330" s="2" t="s">
        <v>710</v>
      </c>
      <c r="D20330" s="2" t="s">
        <v>17901</v>
      </c>
      <c r="E20330" s="2" t="s">
        <v>16582</v>
      </c>
      <c r="F20330" s="2">
        <v>81141902</v>
      </c>
      <c r="G20330" s="2" t="s">
        <v>496</v>
      </c>
      <c r="H20330" s="2">
        <v>6</v>
      </c>
      <c r="I20330" s="2">
        <v>5</v>
      </c>
      <c r="J20330" s="2">
        <v>10</v>
      </c>
      <c r="K20330" s="2">
        <v>1</v>
      </c>
      <c r="L20330" s="3">
        <v>94962000</v>
      </c>
      <c r="M20330" s="2" t="s">
        <v>20</v>
      </c>
      <c r="N20330" s="4" t="s">
        <v>21</v>
      </c>
    </row>
    <row r="20331" spans="1:14" x14ac:dyDescent="0.25">
      <c r="A20331" s="1" t="s">
        <v>373</v>
      </c>
      <c r="B20331" s="2" t="s">
        <v>32</v>
      </c>
      <c r="C20331" s="2" t="s">
        <v>33</v>
      </c>
      <c r="D20331" s="2" t="s">
        <v>34</v>
      </c>
      <c r="E20331" s="2" t="s">
        <v>16583</v>
      </c>
      <c r="F20331" s="2">
        <v>43211907</v>
      </c>
      <c r="G20331" s="2" t="s">
        <v>496</v>
      </c>
      <c r="H20331" s="2">
        <v>4</v>
      </c>
      <c r="I20331" s="2">
        <v>6</v>
      </c>
      <c r="J20331" s="2">
        <v>10</v>
      </c>
      <c r="K20331" s="2">
        <v>1</v>
      </c>
      <c r="L20331" s="3">
        <v>9341500</v>
      </c>
      <c r="M20331" s="2" t="s">
        <v>0</v>
      </c>
      <c r="N20331" s="4" t="s">
        <v>21</v>
      </c>
    </row>
    <row r="20332" spans="1:14" x14ac:dyDescent="0.25">
      <c r="A20332" s="1" t="s">
        <v>373</v>
      </c>
      <c r="B20332" s="2" t="s">
        <v>122</v>
      </c>
      <c r="C20332" s="2" t="s">
        <v>257</v>
      </c>
      <c r="D20332" s="2" t="s">
        <v>258</v>
      </c>
      <c r="E20332" s="2" t="s">
        <v>16584</v>
      </c>
      <c r="F20332" s="2">
        <v>43201803</v>
      </c>
      <c r="G20332" s="2" t="s">
        <v>2858</v>
      </c>
      <c r="H20332" s="2">
        <v>5</v>
      </c>
      <c r="I20332" s="2">
        <v>12</v>
      </c>
      <c r="J20332" s="2">
        <v>10</v>
      </c>
      <c r="K20332" s="2">
        <v>20</v>
      </c>
      <c r="L20332" s="3">
        <v>4200000</v>
      </c>
      <c r="M20332" s="2" t="s">
        <v>0</v>
      </c>
      <c r="N20332" s="4" t="s">
        <v>21</v>
      </c>
    </row>
    <row r="20333" spans="1:14" x14ac:dyDescent="0.25">
      <c r="A20333" s="1" t="s">
        <v>373</v>
      </c>
      <c r="B20333" s="2" t="s">
        <v>122</v>
      </c>
      <c r="C20333" s="2" t="s">
        <v>257</v>
      </c>
      <c r="D20333" s="2" t="s">
        <v>258</v>
      </c>
      <c r="E20333" s="2" t="s">
        <v>16585</v>
      </c>
      <c r="F20333" s="2">
        <v>43201803</v>
      </c>
      <c r="G20333" s="2" t="s">
        <v>2858</v>
      </c>
      <c r="H20333" s="2">
        <v>5</v>
      </c>
      <c r="I20333" s="2">
        <v>12</v>
      </c>
      <c r="J20333" s="2">
        <v>10</v>
      </c>
      <c r="K20333" s="2">
        <v>12</v>
      </c>
      <c r="L20333" s="3">
        <v>4200000</v>
      </c>
      <c r="M20333" s="2" t="s">
        <v>0</v>
      </c>
      <c r="N20333" s="4" t="s">
        <v>21</v>
      </c>
    </row>
    <row r="20334" spans="1:14" x14ac:dyDescent="0.25">
      <c r="A20334" s="1" t="s">
        <v>373</v>
      </c>
      <c r="B20334" s="2" t="s">
        <v>122</v>
      </c>
      <c r="C20334" s="2" t="s">
        <v>257</v>
      </c>
      <c r="D20334" s="2" t="s">
        <v>258</v>
      </c>
      <c r="E20334" s="2" t="s">
        <v>16586</v>
      </c>
      <c r="F20334" s="2">
        <v>43211700</v>
      </c>
      <c r="G20334" s="2" t="s">
        <v>2858</v>
      </c>
      <c r="H20334" s="2">
        <v>5</v>
      </c>
      <c r="I20334" s="2">
        <v>12</v>
      </c>
      <c r="J20334" s="2">
        <v>10</v>
      </c>
      <c r="K20334" s="2">
        <v>10</v>
      </c>
      <c r="L20334" s="3">
        <v>620000</v>
      </c>
      <c r="M20334" s="2" t="s">
        <v>0</v>
      </c>
      <c r="N20334" s="4" t="s">
        <v>21</v>
      </c>
    </row>
    <row r="20335" spans="1:14" x14ac:dyDescent="0.25">
      <c r="A20335" s="1" t="s">
        <v>373</v>
      </c>
      <c r="B20335" s="2" t="s">
        <v>122</v>
      </c>
      <c r="C20335" s="2" t="s">
        <v>257</v>
      </c>
      <c r="D20335" s="2" t="s">
        <v>258</v>
      </c>
      <c r="E20335" s="2" t="s">
        <v>16587</v>
      </c>
      <c r="F20335" s="2">
        <v>43201803</v>
      </c>
      <c r="G20335" s="2" t="s">
        <v>2858</v>
      </c>
      <c r="H20335" s="2">
        <v>5</v>
      </c>
      <c r="I20335" s="2">
        <v>12</v>
      </c>
      <c r="J20335" s="2">
        <v>10</v>
      </c>
      <c r="K20335" s="2">
        <v>4</v>
      </c>
      <c r="L20335" s="3">
        <v>1200000</v>
      </c>
      <c r="M20335" s="2" t="s">
        <v>0</v>
      </c>
      <c r="N20335" s="4" t="s">
        <v>21</v>
      </c>
    </row>
    <row r="20336" spans="1:14" x14ac:dyDescent="0.25">
      <c r="A20336" s="1" t="s">
        <v>373</v>
      </c>
      <c r="B20336" s="2" t="s">
        <v>712</v>
      </c>
      <c r="C20336" s="2" t="s">
        <v>915</v>
      </c>
      <c r="D20336" s="2" t="s">
        <v>17910</v>
      </c>
      <c r="E20336" s="2" t="s">
        <v>16588</v>
      </c>
      <c r="F20336" s="2">
        <v>60104701</v>
      </c>
      <c r="G20336" s="2" t="s">
        <v>490</v>
      </c>
      <c r="H20336" s="2">
        <v>1</v>
      </c>
      <c r="I20336" s="2">
        <v>6</v>
      </c>
      <c r="J20336" s="2">
        <v>10</v>
      </c>
      <c r="K20336" s="2">
        <v>5</v>
      </c>
      <c r="L20336" s="3">
        <v>19950000</v>
      </c>
      <c r="M20336" s="2" t="s">
        <v>0</v>
      </c>
      <c r="N20336" s="4" t="s">
        <v>21</v>
      </c>
    </row>
    <row r="20337" spans="1:14" x14ac:dyDescent="0.25">
      <c r="A20337" s="1" t="s">
        <v>373</v>
      </c>
      <c r="B20337" s="2" t="s">
        <v>162</v>
      </c>
      <c r="C20337" s="2" t="s">
        <v>10758</v>
      </c>
      <c r="D20337" s="2" t="s">
        <v>18043</v>
      </c>
      <c r="E20337" s="2" t="s">
        <v>16589</v>
      </c>
      <c r="F20337" s="2">
        <v>72151700</v>
      </c>
      <c r="G20337" s="2" t="s">
        <v>490</v>
      </c>
      <c r="H20337" s="2">
        <v>1</v>
      </c>
      <c r="I20337" s="2">
        <v>6</v>
      </c>
      <c r="J20337" s="2">
        <v>10</v>
      </c>
      <c r="K20337" s="2">
        <v>1</v>
      </c>
      <c r="L20337" s="3">
        <v>6500000</v>
      </c>
      <c r="M20337" s="2" t="s">
        <v>20</v>
      </c>
      <c r="N20337" s="4" t="s">
        <v>21</v>
      </c>
    </row>
    <row r="20338" spans="1:14" x14ac:dyDescent="0.25">
      <c r="A20338" s="1" t="s">
        <v>373</v>
      </c>
      <c r="B20338" s="2" t="s">
        <v>529</v>
      </c>
      <c r="C20338" s="2" t="s">
        <v>903</v>
      </c>
      <c r="D20338" s="2" t="s">
        <v>17908</v>
      </c>
      <c r="E20338" s="2" t="s">
        <v>16590</v>
      </c>
      <c r="F20338" s="2">
        <v>42192606</v>
      </c>
      <c r="G20338" s="2" t="s">
        <v>2858</v>
      </c>
      <c r="H20338" s="2">
        <v>8</v>
      </c>
      <c r="I20338" s="2">
        <v>12</v>
      </c>
      <c r="J20338" s="2">
        <v>10</v>
      </c>
      <c r="K20338" s="2">
        <v>19</v>
      </c>
      <c r="L20338" s="3">
        <v>3897964</v>
      </c>
      <c r="M20338" s="2" t="s">
        <v>0</v>
      </c>
      <c r="N20338" s="4" t="s">
        <v>21</v>
      </c>
    </row>
    <row r="20339" spans="1:14" x14ac:dyDescent="0.25">
      <c r="A20339" s="1" t="s">
        <v>373</v>
      </c>
      <c r="B20339" s="2" t="s">
        <v>38</v>
      </c>
      <c r="C20339" s="2" t="s">
        <v>926</v>
      </c>
      <c r="D20339" s="2" t="s">
        <v>17912</v>
      </c>
      <c r="E20339" s="2" t="s">
        <v>16591</v>
      </c>
      <c r="F20339" s="2">
        <v>52161527</v>
      </c>
      <c r="G20339" s="2" t="s">
        <v>2858</v>
      </c>
      <c r="H20339" s="2">
        <v>8</v>
      </c>
      <c r="I20339" s="2">
        <v>12</v>
      </c>
      <c r="J20339" s="2">
        <v>10</v>
      </c>
      <c r="K20339" s="2">
        <v>4</v>
      </c>
      <c r="L20339" s="3">
        <v>2340000</v>
      </c>
      <c r="M20339" s="2" t="s">
        <v>0</v>
      </c>
      <c r="N20339" s="4" t="s">
        <v>21</v>
      </c>
    </row>
    <row r="20340" spans="1:14" x14ac:dyDescent="0.25">
      <c r="A20340" s="1" t="s">
        <v>373</v>
      </c>
      <c r="B20340" s="2" t="s">
        <v>60</v>
      </c>
      <c r="C20340" s="2" t="s">
        <v>60</v>
      </c>
      <c r="D20340" s="2" t="s">
        <v>61</v>
      </c>
      <c r="E20340" s="2" t="s">
        <v>16592</v>
      </c>
      <c r="F20340" s="2">
        <v>47131502</v>
      </c>
      <c r="G20340" s="2" t="s">
        <v>2858</v>
      </c>
      <c r="H20340" s="2">
        <v>8</v>
      </c>
      <c r="I20340" s="2">
        <v>12</v>
      </c>
      <c r="J20340" s="2">
        <v>10</v>
      </c>
      <c r="K20340" s="2">
        <v>1500</v>
      </c>
      <c r="L20340" s="3">
        <v>14833500</v>
      </c>
      <c r="M20340" s="2" t="s">
        <v>17389</v>
      </c>
      <c r="N20340" s="4" t="s">
        <v>21</v>
      </c>
    </row>
    <row r="20341" spans="1:14" x14ac:dyDescent="0.25">
      <c r="A20341" s="1" t="s">
        <v>373</v>
      </c>
      <c r="B20341" s="2" t="s">
        <v>76</v>
      </c>
      <c r="C20341" s="2" t="s">
        <v>83</v>
      </c>
      <c r="D20341" s="2" t="s">
        <v>84</v>
      </c>
      <c r="E20341" s="2" t="s">
        <v>16593</v>
      </c>
      <c r="F20341" s="2">
        <v>44102912</v>
      </c>
      <c r="G20341" s="2" t="s">
        <v>2858</v>
      </c>
      <c r="H20341" s="2">
        <v>8</v>
      </c>
      <c r="I20341" s="2">
        <v>12</v>
      </c>
      <c r="J20341" s="2">
        <v>10</v>
      </c>
      <c r="K20341" s="2">
        <v>150</v>
      </c>
      <c r="L20341" s="3">
        <v>10085250</v>
      </c>
      <c r="M20341" s="2" t="s">
        <v>0</v>
      </c>
      <c r="N20341" s="4" t="s">
        <v>21</v>
      </c>
    </row>
    <row r="20342" spans="1:14" x14ac:dyDescent="0.25">
      <c r="A20342" s="1" t="s">
        <v>373</v>
      </c>
      <c r="B20342" s="2" t="s">
        <v>76</v>
      </c>
      <c r="C20342" s="2" t="s">
        <v>83</v>
      </c>
      <c r="D20342" s="2" t="s">
        <v>84</v>
      </c>
      <c r="E20342" s="2" t="s">
        <v>16594</v>
      </c>
      <c r="F20342" s="2">
        <v>42281704</v>
      </c>
      <c r="G20342" s="2" t="s">
        <v>2858</v>
      </c>
      <c r="H20342" s="2">
        <v>8</v>
      </c>
      <c r="I20342" s="2">
        <v>12</v>
      </c>
      <c r="J20342" s="2">
        <v>10</v>
      </c>
      <c r="K20342" s="2">
        <v>280</v>
      </c>
      <c r="L20342" s="3">
        <v>6497400</v>
      </c>
      <c r="M20342" s="2" t="s">
        <v>0</v>
      </c>
      <c r="N20342" s="4" t="s">
        <v>21</v>
      </c>
    </row>
    <row r="20343" spans="1:14" x14ac:dyDescent="0.25">
      <c r="A20343" s="1" t="s">
        <v>373</v>
      </c>
      <c r="B20343" s="2" t="s">
        <v>86</v>
      </c>
      <c r="C20343" s="2" t="s">
        <v>87</v>
      </c>
      <c r="D20343" s="2" t="s">
        <v>88</v>
      </c>
      <c r="E20343" s="2" t="s">
        <v>16595</v>
      </c>
      <c r="F20343" s="2">
        <v>46181536</v>
      </c>
      <c r="G20343" s="2" t="s">
        <v>2858</v>
      </c>
      <c r="H20343" s="2">
        <v>8</v>
      </c>
      <c r="I20343" s="2">
        <v>12</v>
      </c>
      <c r="J20343" s="2">
        <v>10</v>
      </c>
      <c r="K20343" s="2">
        <v>85</v>
      </c>
      <c r="L20343" s="3">
        <v>1193570</v>
      </c>
      <c r="M20343" s="2" t="s">
        <v>0</v>
      </c>
      <c r="N20343" s="4" t="s">
        <v>21</v>
      </c>
    </row>
    <row r="20344" spans="1:14" x14ac:dyDescent="0.25">
      <c r="A20344" s="1" t="s">
        <v>373</v>
      </c>
      <c r="B20344" s="2" t="s">
        <v>86</v>
      </c>
      <c r="C20344" s="2" t="s">
        <v>93</v>
      </c>
      <c r="D20344" s="2" t="s">
        <v>94</v>
      </c>
      <c r="E20344" s="2" t="s">
        <v>16596</v>
      </c>
      <c r="F20344" s="2">
        <v>48102109</v>
      </c>
      <c r="G20344" s="2" t="s">
        <v>2858</v>
      </c>
      <c r="H20344" s="2">
        <v>8</v>
      </c>
      <c r="I20344" s="2">
        <v>12</v>
      </c>
      <c r="J20344" s="2">
        <v>10</v>
      </c>
      <c r="K20344" s="2">
        <v>15</v>
      </c>
      <c r="L20344" s="3">
        <v>371280</v>
      </c>
      <c r="M20344" s="2" t="s">
        <v>0</v>
      </c>
      <c r="N20344" s="4" t="s">
        <v>21</v>
      </c>
    </row>
    <row r="20345" spans="1:14" x14ac:dyDescent="0.25">
      <c r="A20345" s="1" t="s">
        <v>373</v>
      </c>
      <c r="B20345" s="2" t="s">
        <v>86</v>
      </c>
      <c r="C20345" s="2" t="s">
        <v>93</v>
      </c>
      <c r="D20345" s="2" t="s">
        <v>94</v>
      </c>
      <c r="E20345" s="2" t="s">
        <v>16597</v>
      </c>
      <c r="F20345" s="2">
        <v>31201517</v>
      </c>
      <c r="G20345" s="2" t="s">
        <v>2858</v>
      </c>
      <c r="H20345" s="2">
        <v>8</v>
      </c>
      <c r="I20345" s="2">
        <v>12</v>
      </c>
      <c r="J20345" s="2">
        <v>10</v>
      </c>
      <c r="K20345" s="2">
        <v>30</v>
      </c>
      <c r="L20345" s="3">
        <v>164940</v>
      </c>
      <c r="M20345" s="2" t="s">
        <v>0</v>
      </c>
      <c r="N20345" s="4" t="s">
        <v>21</v>
      </c>
    </row>
    <row r="20346" spans="1:14" x14ac:dyDescent="0.25">
      <c r="A20346" s="1" t="s">
        <v>373</v>
      </c>
      <c r="B20346" s="2" t="s">
        <v>103</v>
      </c>
      <c r="C20346" s="2" t="s">
        <v>104</v>
      </c>
      <c r="D20346" s="2" t="s">
        <v>105</v>
      </c>
      <c r="E20346" s="2" t="s">
        <v>16598</v>
      </c>
      <c r="F20346" s="2">
        <v>31211904</v>
      </c>
      <c r="G20346" s="2" t="s">
        <v>2858</v>
      </c>
      <c r="H20346" s="2">
        <v>8</v>
      </c>
      <c r="I20346" s="2">
        <v>12</v>
      </c>
      <c r="J20346" s="2">
        <v>10</v>
      </c>
      <c r="K20346" s="2">
        <v>55</v>
      </c>
      <c r="L20346" s="3">
        <v>274890</v>
      </c>
      <c r="M20346" s="2" t="s">
        <v>0</v>
      </c>
      <c r="N20346" s="4" t="s">
        <v>21</v>
      </c>
    </row>
    <row r="20347" spans="1:14" x14ac:dyDescent="0.25">
      <c r="A20347" s="1" t="s">
        <v>373</v>
      </c>
      <c r="B20347" s="2" t="s">
        <v>712</v>
      </c>
      <c r="C20347" s="2" t="s">
        <v>915</v>
      </c>
      <c r="D20347" s="2" t="s">
        <v>17910</v>
      </c>
      <c r="E20347" s="2" t="s">
        <v>16599</v>
      </c>
      <c r="F20347" s="2">
        <v>45121602</v>
      </c>
      <c r="G20347" s="2" t="s">
        <v>490</v>
      </c>
      <c r="H20347" s="2">
        <v>8</v>
      </c>
      <c r="I20347" s="2">
        <v>6</v>
      </c>
      <c r="J20347" s="2">
        <v>10</v>
      </c>
      <c r="K20347" s="2">
        <v>5</v>
      </c>
      <c r="L20347" s="3">
        <v>8925000</v>
      </c>
      <c r="M20347" s="2" t="s">
        <v>0</v>
      </c>
      <c r="N20347" s="4" t="s">
        <v>21</v>
      </c>
    </row>
    <row r="20348" spans="1:14" x14ac:dyDescent="0.25">
      <c r="A20348" s="1" t="s">
        <v>373</v>
      </c>
      <c r="B20348" s="2" t="s">
        <v>113</v>
      </c>
      <c r="C20348" s="2" t="s">
        <v>113</v>
      </c>
      <c r="D20348" s="2" t="s">
        <v>114</v>
      </c>
      <c r="E20348" s="2" t="s">
        <v>16600</v>
      </c>
      <c r="F20348" s="2">
        <v>39121613</v>
      </c>
      <c r="G20348" s="2" t="s">
        <v>490</v>
      </c>
      <c r="H20348" s="2">
        <v>8</v>
      </c>
      <c r="I20348" s="2">
        <v>6</v>
      </c>
      <c r="J20348" s="2">
        <v>10</v>
      </c>
      <c r="K20348" s="2">
        <v>5</v>
      </c>
      <c r="L20348" s="3">
        <v>4950000</v>
      </c>
      <c r="M20348" s="2" t="s">
        <v>0</v>
      </c>
      <c r="N20348" s="4" t="s">
        <v>21</v>
      </c>
    </row>
    <row r="20349" spans="1:14" x14ac:dyDescent="0.25">
      <c r="A20349" s="1" t="s">
        <v>373</v>
      </c>
      <c r="B20349" s="2" t="s">
        <v>162</v>
      </c>
      <c r="C20349" s="2" t="s">
        <v>567</v>
      </c>
      <c r="D20349" s="2" t="s">
        <v>17885</v>
      </c>
      <c r="E20349" s="2" t="s">
        <v>16601</v>
      </c>
      <c r="F20349" s="2">
        <v>81111803</v>
      </c>
      <c r="G20349" s="2" t="s">
        <v>19</v>
      </c>
      <c r="H20349" s="2">
        <v>8</v>
      </c>
      <c r="I20349" s="2">
        <v>6</v>
      </c>
      <c r="J20349" s="2">
        <v>16</v>
      </c>
      <c r="K20349" s="2">
        <v>1</v>
      </c>
      <c r="L20349" s="3">
        <v>40157000</v>
      </c>
      <c r="M20349" s="2" t="s">
        <v>20</v>
      </c>
      <c r="N20349" s="4" t="s">
        <v>21</v>
      </c>
    </row>
    <row r="20350" spans="1:14" x14ac:dyDescent="0.25">
      <c r="A20350" s="1" t="s">
        <v>373</v>
      </c>
      <c r="B20350" s="2" t="s">
        <v>143</v>
      </c>
      <c r="C20350" s="2" t="s">
        <v>2710</v>
      </c>
      <c r="D20350" s="2" t="s">
        <v>17967</v>
      </c>
      <c r="E20350" s="2" t="s">
        <v>19136</v>
      </c>
      <c r="F20350" s="2">
        <v>93151507</v>
      </c>
      <c r="G20350" s="2" t="s">
        <v>2858</v>
      </c>
      <c r="H20350" s="2">
        <v>8</v>
      </c>
      <c r="I20350" s="2">
        <v>12</v>
      </c>
      <c r="J20350" s="2">
        <v>10</v>
      </c>
      <c r="K20350" s="2">
        <v>1</v>
      </c>
      <c r="L20350" s="3">
        <v>3509606</v>
      </c>
      <c r="M20350" s="2" t="s">
        <v>20</v>
      </c>
      <c r="N20350" s="4" t="s">
        <v>21</v>
      </c>
    </row>
    <row r="20351" spans="1:14" x14ac:dyDescent="0.25">
      <c r="A20351" s="1" t="s">
        <v>373</v>
      </c>
      <c r="B20351" s="2" t="s">
        <v>38</v>
      </c>
      <c r="C20351" s="2" t="s">
        <v>926</v>
      </c>
      <c r="D20351" s="2" t="s">
        <v>17912</v>
      </c>
      <c r="E20351" s="2" t="s">
        <v>16602</v>
      </c>
      <c r="F20351" s="2">
        <v>45111812</v>
      </c>
      <c r="G20351" s="2" t="s">
        <v>2858</v>
      </c>
      <c r="H20351" s="2">
        <v>7</v>
      </c>
      <c r="I20351" s="2">
        <v>12</v>
      </c>
      <c r="J20351" s="2">
        <v>10</v>
      </c>
      <c r="K20351" s="2">
        <v>1</v>
      </c>
      <c r="L20351" s="3">
        <v>6510000</v>
      </c>
      <c r="M20351" s="2" t="s">
        <v>0</v>
      </c>
      <c r="N20351" s="4" t="s">
        <v>21</v>
      </c>
    </row>
    <row r="20352" spans="1:14" x14ac:dyDescent="0.25">
      <c r="A20352" s="1" t="s">
        <v>373</v>
      </c>
      <c r="B20352" s="2" t="s">
        <v>151</v>
      </c>
      <c r="C20352" s="2" t="s">
        <v>159</v>
      </c>
      <c r="D20352" s="2" t="s">
        <v>160</v>
      </c>
      <c r="E20352" s="2" t="s">
        <v>16603</v>
      </c>
      <c r="F20352" s="2">
        <v>81112001</v>
      </c>
      <c r="G20352" s="2" t="s">
        <v>2858</v>
      </c>
      <c r="H20352" s="2">
        <v>9</v>
      </c>
      <c r="I20352" s="2">
        <v>12</v>
      </c>
      <c r="J20352" s="2">
        <v>10</v>
      </c>
      <c r="K20352" s="2">
        <v>1</v>
      </c>
      <c r="L20352" s="3">
        <v>156848472</v>
      </c>
      <c r="M20352" s="2" t="s">
        <v>20</v>
      </c>
      <c r="N20352" s="4" t="s">
        <v>21</v>
      </c>
    </row>
    <row r="20353" spans="1:14" x14ac:dyDescent="0.25">
      <c r="A20353" s="1" t="s">
        <v>373</v>
      </c>
      <c r="B20353" s="2" t="s">
        <v>151</v>
      </c>
      <c r="C20353" s="2" t="s">
        <v>152</v>
      </c>
      <c r="D20353" s="2" t="s">
        <v>153</v>
      </c>
      <c r="E20353" s="2" t="s">
        <v>16604</v>
      </c>
      <c r="F20353" s="2">
        <v>81112006</v>
      </c>
      <c r="G20353" s="2" t="s">
        <v>19</v>
      </c>
      <c r="H20353" s="2">
        <v>1</v>
      </c>
      <c r="I20353" s="2">
        <v>6</v>
      </c>
      <c r="J20353" s="2">
        <v>10</v>
      </c>
      <c r="K20353" s="2">
        <v>1</v>
      </c>
      <c r="L20353" s="3">
        <v>494448138.53999996</v>
      </c>
      <c r="M20353" s="2" t="s">
        <v>20</v>
      </c>
      <c r="N20353" s="4" t="s">
        <v>17385</v>
      </c>
    </row>
    <row r="20354" spans="1:14" x14ac:dyDescent="0.25">
      <c r="A20354" s="1" t="s">
        <v>373</v>
      </c>
      <c r="B20354" s="2" t="s">
        <v>162</v>
      </c>
      <c r="C20354" s="2" t="s">
        <v>567</v>
      </c>
      <c r="D20354" s="2" t="s">
        <v>17885</v>
      </c>
      <c r="E20354" s="2" t="s">
        <v>16605</v>
      </c>
      <c r="F20354" s="2" t="s">
        <v>16606</v>
      </c>
      <c r="G20354" s="2" t="s">
        <v>496</v>
      </c>
      <c r="H20354" s="2">
        <v>1</v>
      </c>
      <c r="I20354" s="2">
        <v>6</v>
      </c>
      <c r="J20354" s="2">
        <v>10</v>
      </c>
      <c r="K20354" s="2">
        <v>1</v>
      </c>
      <c r="L20354" s="3">
        <v>77000000</v>
      </c>
      <c r="M20354" s="2" t="s">
        <v>20</v>
      </c>
      <c r="N20354" s="4" t="s">
        <v>21</v>
      </c>
    </row>
    <row r="20355" spans="1:14" x14ac:dyDescent="0.25">
      <c r="A20355" s="1" t="s">
        <v>373</v>
      </c>
      <c r="B20355" s="2" t="s">
        <v>151</v>
      </c>
      <c r="C20355" s="2" t="s">
        <v>159</v>
      </c>
      <c r="D20355" s="2" t="s">
        <v>160</v>
      </c>
      <c r="E20355" s="2" t="s">
        <v>16607</v>
      </c>
      <c r="F20355" s="2">
        <v>81112001</v>
      </c>
      <c r="G20355" s="2" t="s">
        <v>2858</v>
      </c>
      <c r="H20355" s="2">
        <v>7</v>
      </c>
      <c r="I20355" s="2">
        <v>5</v>
      </c>
      <c r="J20355" s="2">
        <v>10</v>
      </c>
      <c r="K20355" s="2">
        <v>1</v>
      </c>
      <c r="L20355" s="3">
        <v>19357632</v>
      </c>
      <c r="M20355" s="2" t="s">
        <v>20</v>
      </c>
      <c r="N20355" s="4" t="s">
        <v>21</v>
      </c>
    </row>
    <row r="20356" spans="1:14" x14ac:dyDescent="0.25">
      <c r="A20356" s="1" t="s">
        <v>373</v>
      </c>
      <c r="B20356" s="2" t="s">
        <v>151</v>
      </c>
      <c r="C20356" s="2" t="s">
        <v>159</v>
      </c>
      <c r="D20356" s="2" t="s">
        <v>160</v>
      </c>
      <c r="E20356" s="2" t="s">
        <v>16608</v>
      </c>
      <c r="F20356" s="2">
        <v>81112001</v>
      </c>
      <c r="G20356" s="2" t="s">
        <v>2858</v>
      </c>
      <c r="H20356" s="2">
        <v>7</v>
      </c>
      <c r="I20356" s="2">
        <v>5</v>
      </c>
      <c r="J20356" s="2">
        <v>10</v>
      </c>
      <c r="K20356" s="2">
        <v>1</v>
      </c>
      <c r="L20356" s="3">
        <v>9210186</v>
      </c>
      <c r="M20356" s="2" t="s">
        <v>20</v>
      </c>
      <c r="N20356" s="4" t="s">
        <v>21</v>
      </c>
    </row>
    <row r="20357" spans="1:14" x14ac:dyDescent="0.25">
      <c r="A20357" s="1" t="s">
        <v>373</v>
      </c>
      <c r="B20357" s="2" t="s">
        <v>712</v>
      </c>
      <c r="C20357" s="2" t="s">
        <v>713</v>
      </c>
      <c r="D20357" s="2" t="s">
        <v>17902</v>
      </c>
      <c r="E20357" s="2" t="s">
        <v>16609</v>
      </c>
      <c r="F20357" s="2">
        <v>26111601</v>
      </c>
      <c r="G20357" s="2" t="s">
        <v>496</v>
      </c>
      <c r="H20357" s="2">
        <v>3</v>
      </c>
      <c r="I20357" s="2">
        <v>12</v>
      </c>
      <c r="J20357" s="2">
        <v>10</v>
      </c>
      <c r="K20357" s="2">
        <v>5</v>
      </c>
      <c r="L20357" s="3">
        <v>349762400</v>
      </c>
      <c r="M20357" s="2" t="s">
        <v>0</v>
      </c>
      <c r="N20357" s="4" t="s">
        <v>21</v>
      </c>
    </row>
    <row r="20358" spans="1:14" x14ac:dyDescent="0.25">
      <c r="A20358" s="1" t="s">
        <v>373</v>
      </c>
      <c r="B20358" s="2" t="s">
        <v>712</v>
      </c>
      <c r="C20358" s="2" t="s">
        <v>713</v>
      </c>
      <c r="D20358" s="2" t="s">
        <v>17902</v>
      </c>
      <c r="E20358" s="2" t="s">
        <v>16610</v>
      </c>
      <c r="F20358" s="2">
        <v>26111601</v>
      </c>
      <c r="G20358" s="2" t="s">
        <v>19</v>
      </c>
      <c r="H20358" s="2">
        <v>3</v>
      </c>
      <c r="I20358" s="2">
        <v>12</v>
      </c>
      <c r="J20358" s="2">
        <v>10</v>
      </c>
      <c r="K20358" s="2">
        <v>2</v>
      </c>
      <c r="L20358" s="3">
        <v>172599998</v>
      </c>
      <c r="M20358" s="2" t="s">
        <v>0</v>
      </c>
      <c r="N20358" s="4" t="s">
        <v>21</v>
      </c>
    </row>
    <row r="20359" spans="1:14" x14ac:dyDescent="0.25">
      <c r="A20359" s="1" t="s">
        <v>373</v>
      </c>
      <c r="B20359" s="2" t="s">
        <v>32</v>
      </c>
      <c r="C20359" s="2" t="s">
        <v>33</v>
      </c>
      <c r="D20359" s="2" t="s">
        <v>34</v>
      </c>
      <c r="E20359" s="2" t="s">
        <v>16611</v>
      </c>
      <c r="F20359" s="2">
        <v>43222644</v>
      </c>
      <c r="G20359" s="2" t="s">
        <v>496</v>
      </c>
      <c r="H20359" s="2">
        <v>10</v>
      </c>
      <c r="I20359" s="2">
        <v>12</v>
      </c>
      <c r="J20359" s="2">
        <v>10</v>
      </c>
      <c r="K20359" s="2">
        <v>1</v>
      </c>
      <c r="L20359" s="3">
        <v>220494124</v>
      </c>
      <c r="M20359" s="2" t="s">
        <v>0</v>
      </c>
      <c r="N20359" s="4" t="s">
        <v>21</v>
      </c>
    </row>
    <row r="20360" spans="1:14" x14ac:dyDescent="0.25">
      <c r="A20360" s="1" t="s">
        <v>373</v>
      </c>
      <c r="B20360" s="2" t="s">
        <v>15078</v>
      </c>
      <c r="C20360" s="2" t="s">
        <v>16416</v>
      </c>
      <c r="D20360" s="2" t="s">
        <v>18086</v>
      </c>
      <c r="E20360" s="2" t="s">
        <v>16612</v>
      </c>
      <c r="F20360" s="2">
        <v>43233204</v>
      </c>
      <c r="G20360" s="2" t="s">
        <v>496</v>
      </c>
      <c r="H20360" s="2">
        <v>10</v>
      </c>
      <c r="I20360" s="2">
        <v>12</v>
      </c>
      <c r="J20360" s="2">
        <v>10</v>
      </c>
      <c r="K20360" s="2">
        <v>1</v>
      </c>
      <c r="L20360" s="3">
        <v>535523135</v>
      </c>
      <c r="M20360" s="2" t="s">
        <v>0</v>
      </c>
      <c r="N20360" s="4" t="s">
        <v>21</v>
      </c>
    </row>
    <row r="20361" spans="1:14" x14ac:dyDescent="0.25">
      <c r="A20361" s="1" t="s">
        <v>373</v>
      </c>
      <c r="B20361" s="2" t="s">
        <v>15078</v>
      </c>
      <c r="C20361" s="2" t="s">
        <v>16416</v>
      </c>
      <c r="D20361" s="2" t="s">
        <v>18086</v>
      </c>
      <c r="E20361" s="2" t="s">
        <v>19137</v>
      </c>
      <c r="F20361" s="2">
        <v>43231511</v>
      </c>
      <c r="G20361" s="2" t="s">
        <v>19</v>
      </c>
      <c r="H20361" s="2">
        <v>9</v>
      </c>
      <c r="I20361" s="2">
        <v>12</v>
      </c>
      <c r="J20361" s="2">
        <v>10</v>
      </c>
      <c r="K20361" s="2">
        <v>7</v>
      </c>
      <c r="L20361" s="3">
        <v>1341475219</v>
      </c>
      <c r="M20361" s="2" t="s">
        <v>0</v>
      </c>
      <c r="N20361" s="4" t="s">
        <v>21</v>
      </c>
    </row>
    <row r="20362" spans="1:14" x14ac:dyDescent="0.25">
      <c r="A20362" s="1" t="s">
        <v>373</v>
      </c>
      <c r="B20362" s="2" t="s">
        <v>32</v>
      </c>
      <c r="C20362" s="2" t="s">
        <v>33</v>
      </c>
      <c r="D20362" s="2" t="s">
        <v>34</v>
      </c>
      <c r="E20362" s="2" t="s">
        <v>19138</v>
      </c>
      <c r="F20362" s="2">
        <v>43211502</v>
      </c>
      <c r="G20362" s="2" t="s">
        <v>19</v>
      </c>
      <c r="H20362" s="2">
        <v>9</v>
      </c>
      <c r="I20362" s="2">
        <v>12</v>
      </c>
      <c r="J20362" s="2">
        <v>10</v>
      </c>
      <c r="K20362" s="2">
        <v>14</v>
      </c>
      <c r="L20362" s="3">
        <v>721399405.38</v>
      </c>
      <c r="M20362" s="2" t="s">
        <v>0</v>
      </c>
      <c r="N20362" s="4" t="s">
        <v>21</v>
      </c>
    </row>
    <row r="20363" spans="1:14" x14ac:dyDescent="0.25">
      <c r="A20363" s="1" t="s">
        <v>373</v>
      </c>
      <c r="B20363" s="2" t="s">
        <v>32</v>
      </c>
      <c r="C20363" s="2" t="s">
        <v>33</v>
      </c>
      <c r="D20363" s="2" t="s">
        <v>34</v>
      </c>
      <c r="E20363" s="2" t="s">
        <v>19139</v>
      </c>
      <c r="F20363" s="2">
        <v>43222610</v>
      </c>
      <c r="G20363" s="2" t="s">
        <v>19</v>
      </c>
      <c r="H20363" s="2">
        <v>9</v>
      </c>
      <c r="I20363" s="2">
        <v>12</v>
      </c>
      <c r="J20363" s="2">
        <v>10</v>
      </c>
      <c r="K20363" s="2">
        <v>14</v>
      </c>
      <c r="L20363" s="3">
        <v>48648747</v>
      </c>
      <c r="M20363" s="2" t="s">
        <v>0</v>
      </c>
      <c r="N20363" s="4" t="s">
        <v>21</v>
      </c>
    </row>
    <row r="20364" spans="1:14" x14ac:dyDescent="0.25">
      <c r="A20364" s="1" t="s">
        <v>373</v>
      </c>
      <c r="B20364" s="2" t="s">
        <v>32</v>
      </c>
      <c r="C20364" s="2" t="s">
        <v>33</v>
      </c>
      <c r="D20364" s="2" t="s">
        <v>34</v>
      </c>
      <c r="E20364" s="2" t="s">
        <v>19140</v>
      </c>
      <c r="F20364" s="2">
        <v>43211724</v>
      </c>
      <c r="G20364" s="2" t="s">
        <v>19</v>
      </c>
      <c r="H20364" s="2">
        <v>9</v>
      </c>
      <c r="I20364" s="2">
        <v>12</v>
      </c>
      <c r="J20364" s="2">
        <v>10</v>
      </c>
      <c r="K20364" s="2">
        <v>7</v>
      </c>
      <c r="L20364" s="3">
        <v>33578819.050000004</v>
      </c>
      <c r="M20364" s="2" t="s">
        <v>0</v>
      </c>
      <c r="N20364" s="4" t="s">
        <v>21</v>
      </c>
    </row>
    <row r="20365" spans="1:14" x14ac:dyDescent="0.25">
      <c r="A20365" s="1" t="s">
        <v>373</v>
      </c>
      <c r="B20365" s="2" t="s">
        <v>712</v>
      </c>
      <c r="C20365" s="2" t="s">
        <v>915</v>
      </c>
      <c r="D20365" s="2" t="s">
        <v>17910</v>
      </c>
      <c r="E20365" s="2" t="s">
        <v>16613</v>
      </c>
      <c r="F20365" s="2">
        <v>39121011</v>
      </c>
      <c r="G20365" s="2" t="s">
        <v>19</v>
      </c>
      <c r="H20365" s="2">
        <v>9</v>
      </c>
      <c r="I20365" s="2">
        <v>12</v>
      </c>
      <c r="J20365" s="2">
        <v>10</v>
      </c>
      <c r="K20365" s="2">
        <v>7</v>
      </c>
      <c r="L20365" s="3">
        <v>44650602.850000001</v>
      </c>
      <c r="M20365" s="2" t="s">
        <v>0</v>
      </c>
      <c r="N20365" s="4" t="s">
        <v>21</v>
      </c>
    </row>
    <row r="20366" spans="1:14" x14ac:dyDescent="0.25">
      <c r="A20366" s="1" t="s">
        <v>373</v>
      </c>
      <c r="B20366" s="2" t="s">
        <v>32</v>
      </c>
      <c r="C20366" s="2" t="s">
        <v>33</v>
      </c>
      <c r="D20366" s="2" t="s">
        <v>34</v>
      </c>
      <c r="E20366" s="2" t="s">
        <v>19141</v>
      </c>
      <c r="F20366" s="2">
        <v>43201827</v>
      </c>
      <c r="G20366" s="2" t="s">
        <v>19</v>
      </c>
      <c r="H20366" s="2">
        <v>9</v>
      </c>
      <c r="I20366" s="2">
        <v>12</v>
      </c>
      <c r="J20366" s="2">
        <v>10</v>
      </c>
      <c r="K20366" s="2">
        <v>7</v>
      </c>
      <c r="L20366" s="3">
        <v>9673831.3000000007</v>
      </c>
      <c r="M20366" s="2" t="s">
        <v>0</v>
      </c>
      <c r="N20366" s="4" t="s">
        <v>21</v>
      </c>
    </row>
    <row r="20367" spans="1:14" x14ac:dyDescent="0.25">
      <c r="A20367" s="1" t="s">
        <v>373</v>
      </c>
      <c r="B20367" s="2" t="s">
        <v>32</v>
      </c>
      <c r="C20367" s="2" t="s">
        <v>33</v>
      </c>
      <c r="D20367" s="2" t="s">
        <v>34</v>
      </c>
      <c r="E20367" s="2" t="s">
        <v>19142</v>
      </c>
      <c r="F20367" s="2">
        <v>43211507</v>
      </c>
      <c r="G20367" s="2" t="s">
        <v>19</v>
      </c>
      <c r="H20367" s="2">
        <v>9</v>
      </c>
      <c r="I20367" s="2">
        <v>12</v>
      </c>
      <c r="J20367" s="2">
        <v>10</v>
      </c>
      <c r="K20367" s="2">
        <v>21</v>
      </c>
      <c r="L20367" s="3">
        <v>187549307.40000001</v>
      </c>
      <c r="M20367" s="2" t="s">
        <v>0</v>
      </c>
      <c r="N20367" s="4" t="s">
        <v>21</v>
      </c>
    </row>
    <row r="20368" spans="1:14" x14ac:dyDescent="0.25">
      <c r="A20368" s="1" t="s">
        <v>373</v>
      </c>
      <c r="B20368" s="2" t="s">
        <v>32</v>
      </c>
      <c r="C20368" s="2" t="s">
        <v>33</v>
      </c>
      <c r="D20368" s="2" t="s">
        <v>34</v>
      </c>
      <c r="E20368" s="2" t="s">
        <v>19143</v>
      </c>
      <c r="F20368" s="2">
        <v>43223308</v>
      </c>
      <c r="G20368" s="2" t="s">
        <v>19</v>
      </c>
      <c r="H20368" s="2">
        <v>9</v>
      </c>
      <c r="I20368" s="2">
        <v>12</v>
      </c>
      <c r="J20368" s="2">
        <v>10</v>
      </c>
      <c r="K20368" s="2">
        <v>7</v>
      </c>
      <c r="L20368" s="3">
        <v>51584447.25</v>
      </c>
      <c r="M20368" s="2" t="s">
        <v>0</v>
      </c>
      <c r="N20368" s="4" t="s">
        <v>21</v>
      </c>
    </row>
    <row r="20369" spans="1:14" x14ac:dyDescent="0.25">
      <c r="A20369" s="1" t="s">
        <v>373</v>
      </c>
      <c r="B20369" s="2" t="s">
        <v>32</v>
      </c>
      <c r="C20369" s="2" t="s">
        <v>33</v>
      </c>
      <c r="D20369" s="2" t="s">
        <v>34</v>
      </c>
      <c r="E20369" s="2" t="s">
        <v>35</v>
      </c>
      <c r="F20369" s="2">
        <v>43211507</v>
      </c>
      <c r="G20369" s="2" t="s">
        <v>2858</v>
      </c>
      <c r="H20369" s="2">
        <v>9</v>
      </c>
      <c r="I20369" s="2">
        <v>12</v>
      </c>
      <c r="J20369" s="2">
        <v>10</v>
      </c>
      <c r="K20369" s="2">
        <v>85</v>
      </c>
      <c r="L20369" s="3">
        <v>203247920</v>
      </c>
      <c r="M20369" s="2" t="s">
        <v>0</v>
      </c>
      <c r="N20369" s="4" t="s">
        <v>21</v>
      </c>
    </row>
    <row r="20370" spans="1:14" x14ac:dyDescent="0.25">
      <c r="A20370" s="1" t="s">
        <v>373</v>
      </c>
      <c r="B20370" s="2" t="s">
        <v>151</v>
      </c>
      <c r="C20370" s="2" t="s">
        <v>156</v>
      </c>
      <c r="D20370" s="2" t="s">
        <v>157</v>
      </c>
      <c r="E20370" s="2" t="s">
        <v>16614</v>
      </c>
      <c r="F20370" s="2">
        <v>81161801</v>
      </c>
      <c r="G20370" s="2" t="s">
        <v>490</v>
      </c>
      <c r="H20370" s="2">
        <v>11</v>
      </c>
      <c r="I20370" s="2">
        <v>6</v>
      </c>
      <c r="J20370" s="2">
        <v>10</v>
      </c>
      <c r="K20370" s="2">
        <v>1</v>
      </c>
      <c r="L20370" s="3">
        <v>22491000</v>
      </c>
      <c r="M20370" s="2" t="s">
        <v>20</v>
      </c>
      <c r="N20370" s="4" t="s">
        <v>21</v>
      </c>
    </row>
    <row r="20371" spans="1:14" x14ac:dyDescent="0.25">
      <c r="A20371" s="1" t="s">
        <v>373</v>
      </c>
      <c r="B20371" s="2" t="s">
        <v>128</v>
      </c>
      <c r="C20371" s="2" t="s">
        <v>627</v>
      </c>
      <c r="D20371" s="2" t="s">
        <v>17895</v>
      </c>
      <c r="E20371" s="2" t="s">
        <v>16615</v>
      </c>
      <c r="F20371" s="2">
        <v>43233200</v>
      </c>
      <c r="G20371" s="2" t="s">
        <v>490</v>
      </c>
      <c r="H20371" s="2">
        <v>5</v>
      </c>
      <c r="I20371" s="2">
        <v>12</v>
      </c>
      <c r="J20371" s="2">
        <v>10</v>
      </c>
      <c r="K20371" s="2">
        <v>11</v>
      </c>
      <c r="L20371" s="3">
        <v>1047200</v>
      </c>
      <c r="M20371" s="2" t="s">
        <v>0</v>
      </c>
      <c r="N20371" s="4" t="s">
        <v>21</v>
      </c>
    </row>
    <row r="20372" spans="1:14" x14ac:dyDescent="0.25">
      <c r="A20372" s="1" t="s">
        <v>373</v>
      </c>
      <c r="B20372" s="2" t="s">
        <v>32</v>
      </c>
      <c r="C20372" s="2" t="s">
        <v>33</v>
      </c>
      <c r="D20372" s="2" t="s">
        <v>34</v>
      </c>
      <c r="E20372" s="2" t="s">
        <v>19144</v>
      </c>
      <c r="F20372" s="2">
        <v>43211509</v>
      </c>
      <c r="G20372" s="2" t="s">
        <v>2858</v>
      </c>
      <c r="H20372" s="2">
        <v>9</v>
      </c>
      <c r="I20372" s="2">
        <v>12</v>
      </c>
      <c r="J20372" s="2">
        <v>16</v>
      </c>
      <c r="K20372" s="2">
        <v>64</v>
      </c>
      <c r="L20372" s="3">
        <v>198707712</v>
      </c>
      <c r="M20372" s="2" t="s">
        <v>0</v>
      </c>
      <c r="N20372" s="4" t="s">
        <v>21</v>
      </c>
    </row>
    <row r="20373" spans="1:14" x14ac:dyDescent="0.25">
      <c r="A20373" s="1" t="s">
        <v>373</v>
      </c>
      <c r="B20373" s="2" t="s">
        <v>151</v>
      </c>
      <c r="C20373" s="2" t="s">
        <v>152</v>
      </c>
      <c r="D20373" s="2" t="s">
        <v>153</v>
      </c>
      <c r="E20373" s="2" t="s">
        <v>16616</v>
      </c>
      <c r="F20373" s="2">
        <v>81112006</v>
      </c>
      <c r="G20373" s="2" t="s">
        <v>19</v>
      </c>
      <c r="H20373" s="2">
        <v>10</v>
      </c>
      <c r="I20373" s="2">
        <v>12</v>
      </c>
      <c r="J20373" s="2">
        <v>16</v>
      </c>
      <c r="K20373" s="2">
        <v>1</v>
      </c>
      <c r="L20373" s="3">
        <v>409874861.54000002</v>
      </c>
      <c r="M20373" s="2" t="s">
        <v>20</v>
      </c>
      <c r="N20373" s="4" t="s">
        <v>21</v>
      </c>
    </row>
    <row r="20374" spans="1:14" x14ac:dyDescent="0.25">
      <c r="A20374" s="1" t="s">
        <v>373</v>
      </c>
      <c r="B20374" s="2" t="s">
        <v>32</v>
      </c>
      <c r="C20374" s="2" t="s">
        <v>33</v>
      </c>
      <c r="D20374" s="2" t="s">
        <v>34</v>
      </c>
      <c r="E20374" s="2" t="s">
        <v>9531</v>
      </c>
      <c r="F20374" s="2">
        <v>43211508</v>
      </c>
      <c r="G20374" s="2" t="s">
        <v>2858</v>
      </c>
      <c r="H20374" s="2">
        <v>9</v>
      </c>
      <c r="I20374" s="2">
        <v>12</v>
      </c>
      <c r="J20374" s="2">
        <v>16</v>
      </c>
      <c r="K20374" s="2">
        <v>31</v>
      </c>
      <c r="L20374" s="3">
        <v>82329397</v>
      </c>
      <c r="M20374" s="2" t="s">
        <v>0</v>
      </c>
      <c r="N20374" s="4" t="s">
        <v>21</v>
      </c>
    </row>
    <row r="20375" spans="1:14" x14ac:dyDescent="0.25">
      <c r="A20375" s="1" t="s">
        <v>373</v>
      </c>
      <c r="B20375" s="2" t="s">
        <v>32</v>
      </c>
      <c r="C20375" s="2" t="s">
        <v>33</v>
      </c>
      <c r="D20375" s="2" t="s">
        <v>34</v>
      </c>
      <c r="E20375" s="2" t="s">
        <v>9531</v>
      </c>
      <c r="F20375" s="2">
        <v>43211508</v>
      </c>
      <c r="G20375" s="2" t="s">
        <v>2858</v>
      </c>
      <c r="H20375" s="2">
        <v>8</v>
      </c>
      <c r="I20375" s="2">
        <v>6</v>
      </c>
      <c r="J20375" s="2">
        <v>10</v>
      </c>
      <c r="K20375" s="2">
        <v>32</v>
      </c>
      <c r="L20375" s="3">
        <v>84985184</v>
      </c>
      <c r="M20375" s="2" t="s">
        <v>0</v>
      </c>
      <c r="N20375" s="4" t="s">
        <v>21</v>
      </c>
    </row>
    <row r="20376" spans="1:14" x14ac:dyDescent="0.25">
      <c r="A20376" s="1" t="s">
        <v>373</v>
      </c>
      <c r="B20376" s="2" t="s">
        <v>32</v>
      </c>
      <c r="C20376" s="2" t="s">
        <v>33</v>
      </c>
      <c r="D20376" s="2" t="s">
        <v>34</v>
      </c>
      <c r="E20376" s="2" t="s">
        <v>16617</v>
      </c>
      <c r="F20376" s="2">
        <v>43211507</v>
      </c>
      <c r="G20376" s="2" t="s">
        <v>2858</v>
      </c>
      <c r="H20376" s="2">
        <v>8</v>
      </c>
      <c r="I20376" s="2">
        <v>12</v>
      </c>
      <c r="J20376" s="2">
        <v>16</v>
      </c>
      <c r="K20376" s="2">
        <v>141</v>
      </c>
      <c r="L20376" s="3">
        <v>337152432</v>
      </c>
      <c r="M20376" s="2" t="s">
        <v>0</v>
      </c>
      <c r="N20376" s="4" t="s">
        <v>21</v>
      </c>
    </row>
    <row r="20377" spans="1:14" x14ac:dyDescent="0.25">
      <c r="A20377" s="1" t="s">
        <v>373</v>
      </c>
      <c r="B20377" s="2" t="s">
        <v>32</v>
      </c>
      <c r="C20377" s="2" t="s">
        <v>33</v>
      </c>
      <c r="D20377" s="2" t="s">
        <v>34</v>
      </c>
      <c r="E20377" s="2" t="s">
        <v>16618</v>
      </c>
      <c r="F20377" s="2">
        <v>43211507</v>
      </c>
      <c r="G20377" s="2" t="s">
        <v>2858</v>
      </c>
      <c r="H20377" s="2">
        <v>10</v>
      </c>
      <c r="I20377" s="2">
        <v>12</v>
      </c>
      <c r="J20377" s="2">
        <v>10</v>
      </c>
      <c r="K20377" s="2">
        <v>5</v>
      </c>
      <c r="L20377" s="3">
        <v>110053820</v>
      </c>
      <c r="M20377" s="2" t="s">
        <v>0</v>
      </c>
      <c r="N20377" s="4" t="s">
        <v>21</v>
      </c>
    </row>
    <row r="20378" spans="1:14" x14ac:dyDescent="0.25">
      <c r="A20378" s="1" t="s">
        <v>373</v>
      </c>
      <c r="B20378" s="2" t="s">
        <v>38</v>
      </c>
      <c r="C20378" s="2" t="s">
        <v>926</v>
      </c>
      <c r="D20378" s="2" t="s">
        <v>17912</v>
      </c>
      <c r="E20378" s="2" t="s">
        <v>16619</v>
      </c>
      <c r="F20378" s="2">
        <v>45111812</v>
      </c>
      <c r="G20378" s="2" t="s">
        <v>2858</v>
      </c>
      <c r="H20378" s="2">
        <v>10</v>
      </c>
      <c r="I20378" s="2">
        <v>12</v>
      </c>
      <c r="J20378" s="2">
        <v>10</v>
      </c>
      <c r="K20378" s="2">
        <v>5</v>
      </c>
      <c r="L20378" s="3">
        <v>9470000</v>
      </c>
      <c r="M20378" s="2" t="s">
        <v>0</v>
      </c>
      <c r="N20378" s="4" t="s">
        <v>21</v>
      </c>
    </row>
    <row r="20379" spans="1:14" x14ac:dyDescent="0.25">
      <c r="A20379" s="1" t="s">
        <v>373</v>
      </c>
      <c r="B20379" s="2" t="s">
        <v>32</v>
      </c>
      <c r="C20379" s="2" t="s">
        <v>33</v>
      </c>
      <c r="D20379" s="2" t="s">
        <v>34</v>
      </c>
      <c r="E20379" s="2" t="s">
        <v>16620</v>
      </c>
      <c r="F20379" s="2">
        <v>43211507</v>
      </c>
      <c r="G20379" s="2" t="s">
        <v>2858</v>
      </c>
      <c r="H20379" s="2">
        <v>10</v>
      </c>
      <c r="I20379" s="2">
        <v>12</v>
      </c>
      <c r="J20379" s="2">
        <v>10</v>
      </c>
      <c r="K20379" s="2">
        <v>1</v>
      </c>
      <c r="L20379" s="3">
        <v>37390256</v>
      </c>
      <c r="M20379" s="2" t="s">
        <v>0</v>
      </c>
      <c r="N20379" s="4" t="s">
        <v>21</v>
      </c>
    </row>
    <row r="20380" spans="1:14" x14ac:dyDescent="0.25">
      <c r="A20380" s="1" t="s">
        <v>373</v>
      </c>
      <c r="B20380" s="2" t="s">
        <v>32</v>
      </c>
      <c r="C20380" s="2" t="s">
        <v>33</v>
      </c>
      <c r="D20380" s="2" t="s">
        <v>34</v>
      </c>
      <c r="E20380" s="2" t="s">
        <v>16621</v>
      </c>
      <c r="F20380" s="2">
        <v>43212110</v>
      </c>
      <c r="G20380" s="2" t="s">
        <v>2858</v>
      </c>
      <c r="H20380" s="2">
        <v>10</v>
      </c>
      <c r="I20380" s="2">
        <v>12</v>
      </c>
      <c r="J20380" s="2">
        <v>10</v>
      </c>
      <c r="K20380" s="2">
        <v>10</v>
      </c>
      <c r="L20380" s="3">
        <v>10750000</v>
      </c>
      <c r="M20380" s="2" t="s">
        <v>0</v>
      </c>
      <c r="N20380" s="4" t="s">
        <v>21</v>
      </c>
    </row>
    <row r="20381" spans="1:14" x14ac:dyDescent="0.25">
      <c r="A20381" s="1" t="s">
        <v>373</v>
      </c>
      <c r="B20381" s="2" t="s">
        <v>151</v>
      </c>
      <c r="C20381" s="2" t="s">
        <v>152</v>
      </c>
      <c r="D20381" s="2" t="s">
        <v>153</v>
      </c>
      <c r="E20381" s="2" t="s">
        <v>16622</v>
      </c>
      <c r="F20381" s="2">
        <v>83111602</v>
      </c>
      <c r="G20381" s="2" t="s">
        <v>490</v>
      </c>
      <c r="H20381" s="2">
        <v>10</v>
      </c>
      <c r="I20381" s="2">
        <v>12</v>
      </c>
      <c r="J20381" s="2">
        <v>10</v>
      </c>
      <c r="K20381" s="2">
        <v>1</v>
      </c>
      <c r="L20381" s="3">
        <v>90213710.010000005</v>
      </c>
      <c r="M20381" s="2" t="s">
        <v>20</v>
      </c>
      <c r="N20381" s="4" t="s">
        <v>21</v>
      </c>
    </row>
    <row r="20382" spans="1:14" x14ac:dyDescent="0.25">
      <c r="A20382" s="1" t="s">
        <v>373</v>
      </c>
      <c r="B20382" s="2" t="s">
        <v>151</v>
      </c>
      <c r="C20382" s="2" t="s">
        <v>152</v>
      </c>
      <c r="D20382" s="2" t="s">
        <v>153</v>
      </c>
      <c r="E20382" s="2" t="s">
        <v>16623</v>
      </c>
      <c r="F20382" s="2">
        <v>83111602</v>
      </c>
      <c r="G20382" s="2" t="s">
        <v>490</v>
      </c>
      <c r="H20382" s="2">
        <v>10</v>
      </c>
      <c r="I20382" s="2">
        <v>12</v>
      </c>
      <c r="J20382" s="2">
        <v>10</v>
      </c>
      <c r="K20382" s="2">
        <v>1</v>
      </c>
      <c r="L20382" s="3">
        <v>90753090</v>
      </c>
      <c r="M20382" s="2" t="s">
        <v>20</v>
      </c>
      <c r="N20382" s="4" t="s">
        <v>21</v>
      </c>
    </row>
    <row r="20383" spans="1:14" x14ac:dyDescent="0.25">
      <c r="A20383" s="1" t="s">
        <v>373</v>
      </c>
      <c r="B20383" s="2" t="s">
        <v>977</v>
      </c>
      <c r="C20383" s="2" t="s">
        <v>978</v>
      </c>
      <c r="D20383" s="2" t="s">
        <v>17915</v>
      </c>
      <c r="E20383" s="2" t="s">
        <v>19145</v>
      </c>
      <c r="F20383" s="2" t="s">
        <v>16624</v>
      </c>
      <c r="G20383" s="2" t="s">
        <v>2858</v>
      </c>
      <c r="H20383" s="2">
        <v>10</v>
      </c>
      <c r="I20383" s="2">
        <v>12</v>
      </c>
      <c r="J20383" s="2">
        <v>10</v>
      </c>
      <c r="K20383" s="2">
        <v>1</v>
      </c>
      <c r="L20383" s="3">
        <v>89885000</v>
      </c>
      <c r="M20383" s="2" t="s">
        <v>20</v>
      </c>
      <c r="N20383" s="4" t="s">
        <v>21</v>
      </c>
    </row>
    <row r="20384" spans="1:14" x14ac:dyDescent="0.25">
      <c r="A20384" s="1" t="s">
        <v>373</v>
      </c>
      <c r="B20384" s="2" t="s">
        <v>32</v>
      </c>
      <c r="C20384" s="2" t="s">
        <v>33</v>
      </c>
      <c r="D20384" s="2" t="s">
        <v>34</v>
      </c>
      <c r="E20384" s="2" t="s">
        <v>19144</v>
      </c>
      <c r="F20384" s="2">
        <v>43211509</v>
      </c>
      <c r="G20384" s="2" t="s">
        <v>2858</v>
      </c>
      <c r="H20384" s="2">
        <v>1</v>
      </c>
      <c r="I20384" s="2">
        <v>6</v>
      </c>
      <c r="J20384" s="2">
        <v>10</v>
      </c>
      <c r="K20384" s="2">
        <v>11</v>
      </c>
      <c r="L20384" s="3">
        <v>34152888</v>
      </c>
      <c r="M20384" s="2" t="s">
        <v>0</v>
      </c>
      <c r="N20384" s="4" t="s">
        <v>21</v>
      </c>
    </row>
    <row r="20385" spans="1:14" x14ac:dyDescent="0.25">
      <c r="A20385" s="1" t="s">
        <v>373</v>
      </c>
      <c r="B20385" s="2" t="s">
        <v>487</v>
      </c>
      <c r="C20385" s="2" t="s">
        <v>488</v>
      </c>
      <c r="D20385" s="2" t="s">
        <v>17877</v>
      </c>
      <c r="E20385" s="2" t="s">
        <v>16625</v>
      </c>
      <c r="F20385" s="2">
        <v>43211718</v>
      </c>
      <c r="G20385" s="2" t="s">
        <v>810</v>
      </c>
      <c r="H20385" s="2">
        <v>10</v>
      </c>
      <c r="I20385" s="2">
        <v>12</v>
      </c>
      <c r="J20385" s="2">
        <v>10</v>
      </c>
      <c r="K20385" s="2">
        <v>6</v>
      </c>
      <c r="L20385" s="3">
        <v>89743488.420000002</v>
      </c>
      <c r="M20385" s="2" t="s">
        <v>0</v>
      </c>
      <c r="N20385" s="4" t="s">
        <v>21</v>
      </c>
    </row>
    <row r="20386" spans="1:14" x14ac:dyDescent="0.25">
      <c r="A20386" s="1" t="s">
        <v>373</v>
      </c>
      <c r="B20386" s="2" t="s">
        <v>487</v>
      </c>
      <c r="C20386" s="2" t="s">
        <v>488</v>
      </c>
      <c r="D20386" s="2" t="s">
        <v>17877</v>
      </c>
      <c r="E20386" s="2" t="s">
        <v>16626</v>
      </c>
      <c r="F20386" s="2">
        <v>43211718</v>
      </c>
      <c r="G20386" s="2" t="s">
        <v>810</v>
      </c>
      <c r="H20386" s="2">
        <v>10</v>
      </c>
      <c r="I20386" s="2">
        <v>12</v>
      </c>
      <c r="J20386" s="2">
        <v>10</v>
      </c>
      <c r="K20386" s="2">
        <v>6</v>
      </c>
      <c r="L20386" s="3">
        <v>13951443.359999999</v>
      </c>
      <c r="M20386" s="2" t="s">
        <v>0</v>
      </c>
      <c r="N20386" s="4" t="s">
        <v>21</v>
      </c>
    </row>
    <row r="20387" spans="1:14" x14ac:dyDescent="0.25">
      <c r="A20387" s="1" t="s">
        <v>373</v>
      </c>
      <c r="B20387" s="2" t="s">
        <v>487</v>
      </c>
      <c r="C20387" s="2" t="s">
        <v>488</v>
      </c>
      <c r="D20387" s="2" t="s">
        <v>17877</v>
      </c>
      <c r="E20387" s="2" t="s">
        <v>16627</v>
      </c>
      <c r="F20387" s="2">
        <v>43211718</v>
      </c>
      <c r="G20387" s="2" t="s">
        <v>810</v>
      </c>
      <c r="H20387" s="2">
        <v>10</v>
      </c>
      <c r="I20387" s="2">
        <v>12</v>
      </c>
      <c r="J20387" s="2">
        <v>10</v>
      </c>
      <c r="K20387" s="2">
        <v>3</v>
      </c>
      <c r="L20387" s="3">
        <v>2386566</v>
      </c>
      <c r="M20387" s="2" t="s">
        <v>0</v>
      </c>
      <c r="N20387" s="4" t="s">
        <v>21</v>
      </c>
    </row>
    <row r="20388" spans="1:14" x14ac:dyDescent="0.25">
      <c r="A20388" s="1" t="s">
        <v>373</v>
      </c>
      <c r="B20388" s="2" t="s">
        <v>487</v>
      </c>
      <c r="C20388" s="2" t="s">
        <v>488</v>
      </c>
      <c r="D20388" s="2" t="s">
        <v>17877</v>
      </c>
      <c r="E20388" s="2" t="s">
        <v>16628</v>
      </c>
      <c r="F20388" s="2">
        <v>46171619</v>
      </c>
      <c r="G20388" s="2" t="s">
        <v>810</v>
      </c>
      <c r="H20388" s="2">
        <v>10</v>
      </c>
      <c r="I20388" s="2">
        <v>12</v>
      </c>
      <c r="J20388" s="2">
        <v>10</v>
      </c>
      <c r="K20388" s="2">
        <v>3</v>
      </c>
      <c r="L20388" s="3">
        <v>43952286.660000004</v>
      </c>
      <c r="M20388" s="2" t="s">
        <v>0</v>
      </c>
      <c r="N20388" s="4" t="s">
        <v>21</v>
      </c>
    </row>
    <row r="20389" spans="1:14" x14ac:dyDescent="0.25">
      <c r="A20389" s="1" t="s">
        <v>373</v>
      </c>
      <c r="B20389" s="2" t="s">
        <v>487</v>
      </c>
      <c r="C20389" s="2" t="s">
        <v>488</v>
      </c>
      <c r="D20389" s="2" t="s">
        <v>17877</v>
      </c>
      <c r="E20389" s="2" t="s">
        <v>16629</v>
      </c>
      <c r="F20389" s="2">
        <v>46171619</v>
      </c>
      <c r="G20389" s="2" t="s">
        <v>810</v>
      </c>
      <c r="H20389" s="2">
        <v>10</v>
      </c>
      <c r="I20389" s="2">
        <v>12</v>
      </c>
      <c r="J20389" s="2">
        <v>10</v>
      </c>
      <c r="K20389" s="2">
        <v>1</v>
      </c>
      <c r="L20389" s="3">
        <v>6066423.96</v>
      </c>
      <c r="M20389" s="2" t="s">
        <v>0</v>
      </c>
      <c r="N20389" s="4" t="s">
        <v>21</v>
      </c>
    </row>
    <row r="20390" spans="1:14" x14ac:dyDescent="0.25">
      <c r="A20390" s="1" t="s">
        <v>373</v>
      </c>
      <c r="B20390" s="2" t="s">
        <v>487</v>
      </c>
      <c r="C20390" s="2" t="s">
        <v>488</v>
      </c>
      <c r="D20390" s="2" t="s">
        <v>17877</v>
      </c>
      <c r="E20390" s="2" t="s">
        <v>16630</v>
      </c>
      <c r="F20390" s="2">
        <v>46171619</v>
      </c>
      <c r="G20390" s="2" t="s">
        <v>810</v>
      </c>
      <c r="H20390" s="2">
        <v>10</v>
      </c>
      <c r="I20390" s="2">
        <v>12</v>
      </c>
      <c r="J20390" s="2">
        <v>10</v>
      </c>
      <c r="K20390" s="2">
        <v>3</v>
      </c>
      <c r="L20390" s="3">
        <v>45412077.990000002</v>
      </c>
      <c r="M20390" s="2" t="s">
        <v>0</v>
      </c>
      <c r="N20390" s="4" t="s">
        <v>21</v>
      </c>
    </row>
    <row r="20391" spans="1:14" x14ac:dyDescent="0.25">
      <c r="A20391" s="1" t="s">
        <v>373</v>
      </c>
      <c r="B20391" s="2" t="s">
        <v>32</v>
      </c>
      <c r="C20391" s="2" t="s">
        <v>33</v>
      </c>
      <c r="D20391" s="2" t="s">
        <v>34</v>
      </c>
      <c r="E20391" s="2" t="s">
        <v>16621</v>
      </c>
      <c r="F20391" s="2">
        <v>43212110</v>
      </c>
      <c r="G20391" s="2" t="s">
        <v>2858</v>
      </c>
      <c r="H20391" s="2">
        <v>11</v>
      </c>
      <c r="I20391" s="2">
        <v>12</v>
      </c>
      <c r="J20391" s="2">
        <v>16</v>
      </c>
      <c r="K20391" s="2">
        <v>1</v>
      </c>
      <c r="L20391" s="3">
        <v>1075000</v>
      </c>
      <c r="M20391" s="2" t="s">
        <v>0</v>
      </c>
      <c r="N20391" s="4" t="s">
        <v>21</v>
      </c>
    </row>
    <row r="20392" spans="1:14" x14ac:dyDescent="0.25">
      <c r="A20392" s="1" t="s">
        <v>373</v>
      </c>
      <c r="B20392" s="2" t="s">
        <v>151</v>
      </c>
      <c r="C20392" s="2" t="s">
        <v>159</v>
      </c>
      <c r="D20392" s="2" t="s">
        <v>160</v>
      </c>
      <c r="E20392" s="2" t="s">
        <v>16631</v>
      </c>
      <c r="F20392" s="2">
        <v>43212201</v>
      </c>
      <c r="G20392" s="2" t="s">
        <v>2858</v>
      </c>
      <c r="H20392" s="2">
        <v>1</v>
      </c>
      <c r="I20392" s="2">
        <v>6</v>
      </c>
      <c r="J20392" s="2">
        <v>10</v>
      </c>
      <c r="K20392" s="2">
        <v>1</v>
      </c>
      <c r="L20392" s="3">
        <v>92277053</v>
      </c>
      <c r="M20392" s="2" t="s">
        <v>20</v>
      </c>
      <c r="N20392" s="4" t="s">
        <v>21</v>
      </c>
    </row>
    <row r="20393" spans="1:14" x14ac:dyDescent="0.25">
      <c r="A20393" s="1" t="s">
        <v>373</v>
      </c>
      <c r="B20393" s="2" t="s">
        <v>128</v>
      </c>
      <c r="C20393" s="2" t="s">
        <v>627</v>
      </c>
      <c r="D20393" s="2" t="s">
        <v>17895</v>
      </c>
      <c r="E20393" s="2" t="s">
        <v>16632</v>
      </c>
      <c r="F20393" s="2">
        <v>43232604</v>
      </c>
      <c r="G20393" s="2" t="s">
        <v>19</v>
      </c>
      <c r="H20393" s="2">
        <v>6</v>
      </c>
      <c r="I20393" s="2">
        <v>12</v>
      </c>
      <c r="J20393" s="2">
        <v>10</v>
      </c>
      <c r="K20393" s="2">
        <v>1</v>
      </c>
      <c r="L20393" s="3">
        <v>19331550</v>
      </c>
      <c r="M20393" s="2" t="s">
        <v>20</v>
      </c>
      <c r="N20393" s="4" t="s">
        <v>21</v>
      </c>
    </row>
    <row r="20394" spans="1:14" x14ac:dyDescent="0.25">
      <c r="A20394" s="1" t="s">
        <v>373</v>
      </c>
      <c r="B20394" s="2" t="s">
        <v>15078</v>
      </c>
      <c r="C20394" s="2" t="s">
        <v>16416</v>
      </c>
      <c r="D20394" s="2" t="s">
        <v>18086</v>
      </c>
      <c r="E20394" s="2" t="s">
        <v>19146</v>
      </c>
      <c r="F20394" s="2">
        <v>43231513</v>
      </c>
      <c r="G20394" s="2" t="s">
        <v>2858</v>
      </c>
      <c r="H20394" s="2">
        <v>11</v>
      </c>
      <c r="I20394" s="2">
        <v>12</v>
      </c>
      <c r="J20394" s="2">
        <v>10</v>
      </c>
      <c r="K20394" s="2">
        <v>10</v>
      </c>
      <c r="L20394" s="3">
        <v>6834867.4000000004</v>
      </c>
      <c r="M20394" s="2" t="s">
        <v>20</v>
      </c>
      <c r="N20394" s="4" t="s">
        <v>21</v>
      </c>
    </row>
    <row r="20395" spans="1:14" x14ac:dyDescent="0.25">
      <c r="A20395" s="1" t="s">
        <v>373</v>
      </c>
      <c r="B20395" s="2" t="s">
        <v>151</v>
      </c>
      <c r="C20395" s="2" t="s">
        <v>159</v>
      </c>
      <c r="D20395" s="2" t="s">
        <v>160</v>
      </c>
      <c r="E20395" s="2" t="s">
        <v>19147</v>
      </c>
      <c r="F20395" s="2">
        <v>81112500</v>
      </c>
      <c r="G20395" s="2" t="s">
        <v>2858</v>
      </c>
      <c r="H20395" s="2">
        <v>11</v>
      </c>
      <c r="I20395" s="2">
        <v>12</v>
      </c>
      <c r="J20395" s="2">
        <v>10</v>
      </c>
      <c r="K20395" s="2">
        <v>1</v>
      </c>
      <c r="L20395" s="3">
        <v>6503486356.5400009</v>
      </c>
      <c r="M20395" s="2" t="s">
        <v>20</v>
      </c>
      <c r="N20395" s="4" t="s">
        <v>21</v>
      </c>
    </row>
    <row r="20396" spans="1:14" x14ac:dyDescent="0.25">
      <c r="A20396" s="1" t="s">
        <v>373</v>
      </c>
      <c r="B20396" s="2" t="s">
        <v>977</v>
      </c>
      <c r="C20396" s="2" t="s">
        <v>978</v>
      </c>
      <c r="D20396" s="2" t="s">
        <v>17915</v>
      </c>
      <c r="E20396" s="2" t="s">
        <v>19148</v>
      </c>
      <c r="F20396" s="2" t="s">
        <v>16633</v>
      </c>
      <c r="G20396" s="2" t="s">
        <v>490</v>
      </c>
      <c r="H20396" s="2">
        <v>12</v>
      </c>
      <c r="I20396" s="2">
        <v>12</v>
      </c>
      <c r="J20396" s="2">
        <v>10</v>
      </c>
      <c r="K20396" s="2">
        <v>1</v>
      </c>
      <c r="L20396" s="3">
        <v>29572000</v>
      </c>
      <c r="M20396" s="2" t="s">
        <v>0</v>
      </c>
      <c r="N20396" s="4" t="s">
        <v>21</v>
      </c>
    </row>
    <row r="20397" spans="1:14" x14ac:dyDescent="0.25">
      <c r="A20397" s="1" t="s">
        <v>373</v>
      </c>
      <c r="B20397" s="2" t="s">
        <v>15078</v>
      </c>
      <c r="C20397" s="2" t="s">
        <v>16416</v>
      </c>
      <c r="D20397" s="2" t="s">
        <v>18086</v>
      </c>
      <c r="E20397" s="2" t="s">
        <v>19149</v>
      </c>
      <c r="F20397" s="2">
        <v>43231513</v>
      </c>
      <c r="G20397" s="2" t="s">
        <v>2858</v>
      </c>
      <c r="H20397" s="2">
        <v>12</v>
      </c>
      <c r="I20397" s="2">
        <v>12</v>
      </c>
      <c r="J20397" s="2">
        <v>10</v>
      </c>
      <c r="K20397" s="2">
        <v>2</v>
      </c>
      <c r="L20397" s="3">
        <v>110027005.3</v>
      </c>
      <c r="M20397" s="2" t="s">
        <v>0</v>
      </c>
      <c r="N20397" s="4" t="s">
        <v>21</v>
      </c>
    </row>
    <row r="20398" spans="1:14" x14ac:dyDescent="0.25">
      <c r="A20398" s="1" t="s">
        <v>373</v>
      </c>
      <c r="B20398" s="2" t="s">
        <v>15078</v>
      </c>
      <c r="C20398" s="2" t="s">
        <v>16416</v>
      </c>
      <c r="D20398" s="2" t="s">
        <v>18086</v>
      </c>
      <c r="E20398" s="2" t="s">
        <v>19150</v>
      </c>
      <c r="F20398" s="2">
        <v>43231513</v>
      </c>
      <c r="G20398" s="2" t="s">
        <v>2858</v>
      </c>
      <c r="H20398" s="2">
        <v>12</v>
      </c>
      <c r="I20398" s="2">
        <v>12</v>
      </c>
      <c r="J20398" s="2">
        <v>10</v>
      </c>
      <c r="K20398" s="2">
        <v>5</v>
      </c>
      <c r="L20398" s="3">
        <v>13774126.449999999</v>
      </c>
      <c r="M20398" s="2" t="s">
        <v>0</v>
      </c>
      <c r="N20398" s="4" t="s">
        <v>21</v>
      </c>
    </row>
    <row r="20399" spans="1:14" x14ac:dyDescent="0.25">
      <c r="A20399" s="1" t="s">
        <v>373</v>
      </c>
      <c r="B20399" s="2" t="s">
        <v>15078</v>
      </c>
      <c r="C20399" s="2" t="s">
        <v>16416</v>
      </c>
      <c r="D20399" s="2" t="s">
        <v>18086</v>
      </c>
      <c r="E20399" s="2" t="s">
        <v>19151</v>
      </c>
      <c r="F20399" s="2">
        <v>43231513</v>
      </c>
      <c r="G20399" s="2" t="s">
        <v>2858</v>
      </c>
      <c r="H20399" s="2">
        <v>12</v>
      </c>
      <c r="I20399" s="2">
        <v>12</v>
      </c>
      <c r="J20399" s="2">
        <v>10</v>
      </c>
      <c r="K20399" s="2">
        <v>42</v>
      </c>
      <c r="L20399" s="3">
        <v>7929487.0199999996</v>
      </c>
      <c r="M20399" s="2" t="s">
        <v>0</v>
      </c>
      <c r="N20399" s="4" t="s">
        <v>21</v>
      </c>
    </row>
    <row r="20400" spans="1:14" x14ac:dyDescent="0.25">
      <c r="A20400" s="1" t="s">
        <v>373</v>
      </c>
      <c r="B20400" s="2" t="s">
        <v>15078</v>
      </c>
      <c r="C20400" s="2" t="s">
        <v>16416</v>
      </c>
      <c r="D20400" s="2" t="s">
        <v>18086</v>
      </c>
      <c r="E20400" s="2" t="s">
        <v>19152</v>
      </c>
      <c r="F20400" s="2">
        <v>43231513</v>
      </c>
      <c r="G20400" s="2" t="s">
        <v>2858</v>
      </c>
      <c r="H20400" s="2">
        <v>12</v>
      </c>
      <c r="I20400" s="2">
        <v>12</v>
      </c>
      <c r="J20400" s="2">
        <v>16</v>
      </c>
      <c r="K20400" s="2">
        <v>4</v>
      </c>
      <c r="L20400" s="3">
        <v>220054010.59999999</v>
      </c>
      <c r="M20400" s="2" t="s">
        <v>0</v>
      </c>
      <c r="N20400" s="4" t="s">
        <v>21</v>
      </c>
    </row>
    <row r="20401" spans="1:14" x14ac:dyDescent="0.25">
      <c r="A20401" s="1" t="s">
        <v>373</v>
      </c>
      <c r="B20401" s="2" t="s">
        <v>15078</v>
      </c>
      <c r="C20401" s="2" t="s">
        <v>16416</v>
      </c>
      <c r="D20401" s="2" t="s">
        <v>18086</v>
      </c>
      <c r="E20401" s="2" t="s">
        <v>19153</v>
      </c>
      <c r="F20401" s="2">
        <v>43231513</v>
      </c>
      <c r="G20401" s="2" t="s">
        <v>2858</v>
      </c>
      <c r="H20401" s="2">
        <v>12</v>
      </c>
      <c r="I20401" s="2">
        <v>12</v>
      </c>
      <c r="J20401" s="2">
        <v>16</v>
      </c>
      <c r="K20401" s="2">
        <v>1</v>
      </c>
      <c r="L20401" s="3">
        <v>1804450.34</v>
      </c>
      <c r="M20401" s="2" t="s">
        <v>0</v>
      </c>
      <c r="N20401" s="4" t="s">
        <v>21</v>
      </c>
    </row>
    <row r="20402" spans="1:14" x14ac:dyDescent="0.25">
      <c r="A20402" s="1" t="s">
        <v>373</v>
      </c>
      <c r="B20402" s="2" t="s">
        <v>15078</v>
      </c>
      <c r="C20402" s="2" t="s">
        <v>16416</v>
      </c>
      <c r="D20402" s="2" t="s">
        <v>18086</v>
      </c>
      <c r="E20402" s="2" t="s">
        <v>19154</v>
      </c>
      <c r="F20402" s="2">
        <v>43231513</v>
      </c>
      <c r="G20402" s="2" t="s">
        <v>2858</v>
      </c>
      <c r="H20402" s="2">
        <v>12</v>
      </c>
      <c r="I20402" s="2">
        <v>12</v>
      </c>
      <c r="J20402" s="2">
        <v>16</v>
      </c>
      <c r="K20402" s="2">
        <v>269</v>
      </c>
      <c r="L20402" s="3">
        <v>50786476.390000001</v>
      </c>
      <c r="M20402" s="2" t="s">
        <v>0</v>
      </c>
      <c r="N20402" s="4" t="s">
        <v>21</v>
      </c>
    </row>
    <row r="20403" spans="1:14" x14ac:dyDescent="0.25">
      <c r="A20403" s="1" t="s">
        <v>373</v>
      </c>
      <c r="B20403" s="2" t="s">
        <v>151</v>
      </c>
      <c r="C20403" s="2" t="s">
        <v>159</v>
      </c>
      <c r="D20403" s="2" t="s">
        <v>160</v>
      </c>
      <c r="E20403" s="2" t="s">
        <v>19147</v>
      </c>
      <c r="F20403" s="2">
        <v>81112500</v>
      </c>
      <c r="G20403" s="2" t="s">
        <v>2858</v>
      </c>
      <c r="H20403" s="2">
        <v>1</v>
      </c>
      <c r="I20403" s="2">
        <v>6</v>
      </c>
      <c r="J20403" s="2">
        <v>16</v>
      </c>
      <c r="K20403" s="2">
        <v>1</v>
      </c>
      <c r="L20403" s="3">
        <v>5509743.46</v>
      </c>
      <c r="M20403" s="2" t="s">
        <v>20</v>
      </c>
      <c r="N20403" s="4" t="s">
        <v>21</v>
      </c>
    </row>
    <row r="20404" spans="1:14" x14ac:dyDescent="0.25">
      <c r="A20404" s="1" t="s">
        <v>373</v>
      </c>
      <c r="B20404" s="2" t="s">
        <v>151</v>
      </c>
      <c r="C20404" s="2" t="s">
        <v>159</v>
      </c>
      <c r="D20404" s="2" t="s">
        <v>160</v>
      </c>
      <c r="E20404" s="2" t="s">
        <v>16634</v>
      </c>
      <c r="F20404" s="2">
        <v>43231513</v>
      </c>
      <c r="G20404" s="2" t="s">
        <v>2858</v>
      </c>
      <c r="H20404" s="2">
        <v>12</v>
      </c>
      <c r="I20404" s="2">
        <v>12</v>
      </c>
      <c r="J20404" s="2">
        <v>10</v>
      </c>
      <c r="K20404" s="2">
        <v>1</v>
      </c>
      <c r="L20404" s="3">
        <v>396882955.80000001</v>
      </c>
      <c r="M20404" s="2" t="s">
        <v>20</v>
      </c>
      <c r="N20404" s="4" t="s">
        <v>21</v>
      </c>
    </row>
    <row r="20405" spans="1:14" x14ac:dyDescent="0.25">
      <c r="A20405" s="1" t="s">
        <v>373</v>
      </c>
      <c r="B20405" s="2" t="s">
        <v>151</v>
      </c>
      <c r="C20405" s="2" t="s">
        <v>159</v>
      </c>
      <c r="D20405" s="2" t="s">
        <v>160</v>
      </c>
      <c r="E20405" s="2" t="s">
        <v>16635</v>
      </c>
      <c r="F20405" s="2">
        <v>43231513</v>
      </c>
      <c r="G20405" s="2" t="s">
        <v>2858</v>
      </c>
      <c r="H20405" s="2">
        <v>12</v>
      </c>
      <c r="I20405" s="2">
        <v>12</v>
      </c>
      <c r="J20405" s="2">
        <v>10</v>
      </c>
      <c r="K20405" s="2">
        <v>1</v>
      </c>
      <c r="L20405" s="3">
        <v>630066348.79999995</v>
      </c>
      <c r="M20405" s="2" t="s">
        <v>20</v>
      </c>
      <c r="N20405" s="4" t="s">
        <v>21</v>
      </c>
    </row>
    <row r="20406" spans="1:14" x14ac:dyDescent="0.25">
      <c r="A20406" s="1" t="s">
        <v>373</v>
      </c>
      <c r="B20406" s="2" t="s">
        <v>15078</v>
      </c>
      <c r="C20406" s="2" t="s">
        <v>16416</v>
      </c>
      <c r="D20406" s="2" t="s">
        <v>18086</v>
      </c>
      <c r="E20406" s="2" t="s">
        <v>19155</v>
      </c>
      <c r="F20406" s="2">
        <v>43231513</v>
      </c>
      <c r="G20406" s="2" t="s">
        <v>2858</v>
      </c>
      <c r="H20406" s="2">
        <v>1</v>
      </c>
      <c r="I20406" s="2">
        <v>6</v>
      </c>
      <c r="J20406" s="2">
        <v>10</v>
      </c>
      <c r="K20406" s="2">
        <v>10</v>
      </c>
      <c r="L20406" s="3">
        <v>18044503.399999999</v>
      </c>
      <c r="M20406" s="2" t="s">
        <v>20</v>
      </c>
      <c r="N20406" s="4" t="s">
        <v>21</v>
      </c>
    </row>
    <row r="20407" spans="1:14" x14ac:dyDescent="0.25">
      <c r="A20407" s="1" t="s">
        <v>373</v>
      </c>
      <c r="B20407" s="2" t="s">
        <v>15078</v>
      </c>
      <c r="C20407" s="2" t="s">
        <v>16416</v>
      </c>
      <c r="D20407" s="2" t="s">
        <v>18086</v>
      </c>
      <c r="E20407" s="2" t="s">
        <v>19156</v>
      </c>
      <c r="F20407" s="2">
        <v>0</v>
      </c>
      <c r="G20407" s="2" t="s">
        <v>17856</v>
      </c>
      <c r="H20407" s="2">
        <v>1</v>
      </c>
      <c r="I20407" s="2">
        <v>6</v>
      </c>
      <c r="J20407" s="2">
        <v>10</v>
      </c>
      <c r="K20407" s="2">
        <v>1</v>
      </c>
      <c r="L20407" s="3">
        <v>27336.01</v>
      </c>
      <c r="M20407" s="2" t="s">
        <v>20</v>
      </c>
      <c r="N20407" s="4" t="s">
        <v>21</v>
      </c>
    </row>
    <row r="20408" spans="1:14" x14ac:dyDescent="0.25">
      <c r="A20408" s="1" t="s">
        <v>373</v>
      </c>
      <c r="B20408" s="2" t="s">
        <v>15078</v>
      </c>
      <c r="C20408" s="2" t="s">
        <v>16416</v>
      </c>
      <c r="D20408" s="2" t="s">
        <v>18086</v>
      </c>
      <c r="E20408" s="2" t="s">
        <v>19156</v>
      </c>
      <c r="F20408" s="2">
        <v>0</v>
      </c>
      <c r="G20408" s="2" t="s">
        <v>17856</v>
      </c>
      <c r="H20408" s="2">
        <v>1</v>
      </c>
      <c r="I20408" s="2">
        <v>6</v>
      </c>
      <c r="J20408" s="2">
        <v>16</v>
      </c>
      <c r="K20408" s="2">
        <v>1</v>
      </c>
      <c r="L20408" s="3">
        <v>2748</v>
      </c>
      <c r="M20408" s="2" t="s">
        <v>20</v>
      </c>
      <c r="N20408" s="4" t="s">
        <v>21</v>
      </c>
    </row>
    <row r="20409" spans="1:14" x14ac:dyDescent="0.25">
      <c r="A20409" s="1" t="s">
        <v>373</v>
      </c>
      <c r="B20409" s="2" t="s">
        <v>15078</v>
      </c>
      <c r="C20409" s="2" t="s">
        <v>16416</v>
      </c>
      <c r="D20409" s="2" t="s">
        <v>18086</v>
      </c>
      <c r="E20409" s="2" t="s">
        <v>19157</v>
      </c>
      <c r="F20409" s="2">
        <v>0</v>
      </c>
      <c r="G20409" s="2" t="s">
        <v>17856</v>
      </c>
      <c r="H20409" s="2">
        <v>1</v>
      </c>
      <c r="I20409" s="2">
        <v>6</v>
      </c>
      <c r="J20409" s="2">
        <v>10</v>
      </c>
      <c r="K20409" s="2">
        <v>1</v>
      </c>
      <c r="L20409" s="3">
        <v>18757781</v>
      </c>
      <c r="M20409" s="2" t="s">
        <v>20</v>
      </c>
      <c r="N20409" s="4" t="s">
        <v>21</v>
      </c>
    </row>
    <row r="20410" spans="1:14" x14ac:dyDescent="0.25">
      <c r="A20410" s="1" t="s">
        <v>373</v>
      </c>
      <c r="B20410" s="2" t="s">
        <v>712</v>
      </c>
      <c r="C20410" s="2" t="s">
        <v>915</v>
      </c>
      <c r="D20410" s="2" t="s">
        <v>17910</v>
      </c>
      <c r="E20410" s="2" t="s">
        <v>19157</v>
      </c>
      <c r="F20410" s="2">
        <v>0</v>
      </c>
      <c r="G20410" s="2" t="s">
        <v>17856</v>
      </c>
      <c r="H20410" s="2">
        <v>1</v>
      </c>
      <c r="I20410" s="2">
        <v>6</v>
      </c>
      <c r="J20410" s="2">
        <v>10</v>
      </c>
      <c r="K20410" s="2">
        <v>1</v>
      </c>
      <c r="L20410" s="3">
        <v>624347.15</v>
      </c>
      <c r="M20410" s="2" t="s">
        <v>20</v>
      </c>
      <c r="N20410" s="4" t="s">
        <v>21</v>
      </c>
    </row>
    <row r="20411" spans="1:14" x14ac:dyDescent="0.25">
      <c r="A20411" s="1" t="s">
        <v>373</v>
      </c>
      <c r="B20411" s="2" t="s">
        <v>32</v>
      </c>
      <c r="C20411" s="2" t="s">
        <v>33</v>
      </c>
      <c r="D20411" s="2" t="s">
        <v>34</v>
      </c>
      <c r="E20411" s="2" t="s">
        <v>16636</v>
      </c>
      <c r="F20411" s="2">
        <v>0</v>
      </c>
      <c r="G20411" s="2" t="s">
        <v>17856</v>
      </c>
      <c r="H20411" s="2">
        <v>1</v>
      </c>
      <c r="I20411" s="2">
        <v>6</v>
      </c>
      <c r="J20411" s="2">
        <v>10</v>
      </c>
      <c r="K20411" s="2">
        <v>1</v>
      </c>
      <c r="L20411" s="3">
        <v>4008391.23</v>
      </c>
      <c r="M20411" s="2" t="s">
        <v>20</v>
      </c>
      <c r="N20411" s="4" t="s">
        <v>21</v>
      </c>
    </row>
    <row r="20412" spans="1:14" x14ac:dyDescent="0.25">
      <c r="A20412" s="1" t="s">
        <v>17449</v>
      </c>
      <c r="B20412" s="2" t="s">
        <v>17454</v>
      </c>
      <c r="C20412" s="2" t="s">
        <v>17476</v>
      </c>
      <c r="D20412" s="2" t="s">
        <v>17706</v>
      </c>
      <c r="E20412" s="2" t="s">
        <v>17570</v>
      </c>
      <c r="F20412" s="2">
        <v>43222634</v>
      </c>
      <c r="G20412" s="2" t="s">
        <v>511</v>
      </c>
      <c r="H20412" s="2">
        <v>1</v>
      </c>
      <c r="I20412" s="2">
        <v>6</v>
      </c>
      <c r="J20412" s="2">
        <v>11</v>
      </c>
      <c r="K20412" s="2">
        <v>1</v>
      </c>
      <c r="L20412" s="3">
        <v>445461307.38999999</v>
      </c>
      <c r="M20412" s="2" t="s">
        <v>20</v>
      </c>
      <c r="N20412" s="4" t="s">
        <v>21</v>
      </c>
    </row>
    <row r="20413" spans="1:14" x14ac:dyDescent="0.25">
      <c r="A20413" s="1" t="s">
        <v>17449</v>
      </c>
      <c r="B20413" s="2" t="s">
        <v>17455</v>
      </c>
      <c r="C20413" s="2" t="s">
        <v>567</v>
      </c>
      <c r="D20413" s="2" t="s">
        <v>17707</v>
      </c>
      <c r="E20413" s="2" t="s">
        <v>17571</v>
      </c>
      <c r="F20413" s="2">
        <v>73152103</v>
      </c>
      <c r="G20413" s="2" t="s">
        <v>490</v>
      </c>
      <c r="H20413" s="2">
        <v>2</v>
      </c>
      <c r="I20413" s="2">
        <v>6</v>
      </c>
      <c r="J20413" s="2">
        <v>11</v>
      </c>
      <c r="K20413" s="2">
        <v>1</v>
      </c>
      <c r="L20413" s="3">
        <v>60314892</v>
      </c>
      <c r="M20413" s="2" t="s">
        <v>20</v>
      </c>
      <c r="N20413" s="4" t="s">
        <v>21</v>
      </c>
    </row>
    <row r="20414" spans="1:14" x14ac:dyDescent="0.25">
      <c r="A20414" s="1" t="s">
        <v>17449</v>
      </c>
      <c r="B20414" s="2" t="s">
        <v>17455</v>
      </c>
      <c r="C20414" s="2" t="s">
        <v>492</v>
      </c>
      <c r="D20414" s="2" t="s">
        <v>17707</v>
      </c>
      <c r="E20414" s="2" t="s">
        <v>17572</v>
      </c>
      <c r="F20414" s="2">
        <v>43221722</v>
      </c>
      <c r="G20414" s="2" t="s">
        <v>496</v>
      </c>
      <c r="H20414" s="2">
        <v>1</v>
      </c>
      <c r="I20414" s="2">
        <v>6</v>
      </c>
      <c r="J20414" s="2">
        <v>11</v>
      </c>
      <c r="K20414" s="2">
        <v>1</v>
      </c>
      <c r="L20414" s="3">
        <v>323932280</v>
      </c>
      <c r="M20414" s="2" t="s">
        <v>20</v>
      </c>
      <c r="N20414" s="4" t="s">
        <v>21</v>
      </c>
    </row>
    <row r="20415" spans="1:14" x14ac:dyDescent="0.25">
      <c r="A20415" s="1" t="s">
        <v>17449</v>
      </c>
      <c r="B20415" s="2" t="s">
        <v>17467</v>
      </c>
      <c r="C20415" s="2" t="s">
        <v>16416</v>
      </c>
      <c r="D20415" s="2" t="s">
        <v>17719</v>
      </c>
      <c r="E20415" s="2" t="s">
        <v>17573</v>
      </c>
      <c r="F20415" s="2">
        <v>43231512</v>
      </c>
      <c r="G20415" s="2" t="s">
        <v>810</v>
      </c>
      <c r="H20415" s="2">
        <v>3</v>
      </c>
      <c r="I20415" s="2">
        <v>6</v>
      </c>
      <c r="J20415" s="2">
        <v>11</v>
      </c>
      <c r="K20415" s="2">
        <v>1</v>
      </c>
      <c r="L20415" s="3">
        <v>143871000</v>
      </c>
      <c r="M20415" s="2" t="s">
        <v>20</v>
      </c>
      <c r="N20415" s="4" t="s">
        <v>21</v>
      </c>
    </row>
    <row r="20416" spans="1:14" x14ac:dyDescent="0.25">
      <c r="A20416" s="1" t="s">
        <v>17449</v>
      </c>
      <c r="B20416" s="2" t="s">
        <v>17468</v>
      </c>
      <c r="C20416" s="2" t="s">
        <v>16416</v>
      </c>
      <c r="D20416" s="2" t="s">
        <v>17720</v>
      </c>
      <c r="E20416" s="2" t="s">
        <v>17574</v>
      </c>
      <c r="F20416" s="2">
        <v>43232202</v>
      </c>
      <c r="G20416" s="2" t="s">
        <v>511</v>
      </c>
      <c r="H20416" s="2">
        <v>1</v>
      </c>
      <c r="I20416" s="2">
        <v>6</v>
      </c>
      <c r="J20416" s="2">
        <v>11</v>
      </c>
      <c r="K20416" s="2">
        <v>1</v>
      </c>
      <c r="L20416" s="3">
        <v>1110969000</v>
      </c>
      <c r="M20416" s="2" t="s">
        <v>20</v>
      </c>
      <c r="N20416" s="4" t="s">
        <v>17384</v>
      </c>
    </row>
    <row r="20417" spans="1:14" x14ac:dyDescent="0.25">
      <c r="A20417" s="1" t="s">
        <v>17449</v>
      </c>
      <c r="B20417" s="2" t="s">
        <v>17468</v>
      </c>
      <c r="C20417" s="2" t="s">
        <v>627</v>
      </c>
      <c r="D20417" s="2" t="s">
        <v>17720</v>
      </c>
      <c r="E20417" s="2" t="s">
        <v>17575</v>
      </c>
      <c r="F20417" s="2">
        <v>43232202</v>
      </c>
      <c r="G20417" s="2" t="s">
        <v>19</v>
      </c>
      <c r="H20417" s="2">
        <v>3</v>
      </c>
      <c r="I20417" s="2">
        <v>6</v>
      </c>
      <c r="J20417" s="2">
        <v>11</v>
      </c>
      <c r="K20417" s="2">
        <v>1</v>
      </c>
      <c r="L20417" s="3">
        <v>870031000</v>
      </c>
      <c r="M20417" s="2" t="s">
        <v>20</v>
      </c>
      <c r="N20417" s="4" t="s">
        <v>21</v>
      </c>
    </row>
    <row r="20418" spans="1:14" x14ac:dyDescent="0.25">
      <c r="A20418" s="1" t="s">
        <v>17449</v>
      </c>
      <c r="B20418" s="2" t="s">
        <v>17468</v>
      </c>
      <c r="C20418" s="2" t="s">
        <v>33</v>
      </c>
      <c r="D20418" s="2" t="s">
        <v>17720</v>
      </c>
      <c r="E20418" s="2" t="s">
        <v>17576</v>
      </c>
      <c r="F20418" s="2">
        <v>43211508</v>
      </c>
      <c r="G20418" s="2" t="s">
        <v>2858</v>
      </c>
      <c r="H20418" s="2">
        <v>3</v>
      </c>
      <c r="I20418" s="2">
        <v>6</v>
      </c>
      <c r="J20418" s="2">
        <v>11</v>
      </c>
      <c r="K20418" s="2">
        <v>85</v>
      </c>
      <c r="L20418" s="3">
        <v>242275755</v>
      </c>
      <c r="M20418" s="2" t="s">
        <v>20</v>
      </c>
      <c r="N20418" s="4" t="s">
        <v>21</v>
      </c>
    </row>
    <row r="20419" spans="1:14" x14ac:dyDescent="0.25">
      <c r="A20419" s="1" t="s">
        <v>17449</v>
      </c>
      <c r="B20419" s="2" t="s">
        <v>17468</v>
      </c>
      <c r="C20419" s="2" t="s">
        <v>39</v>
      </c>
      <c r="D20419" s="2" t="s">
        <v>17720</v>
      </c>
      <c r="E20419" s="2" t="s">
        <v>17577</v>
      </c>
      <c r="F20419" s="2">
        <v>43222609</v>
      </c>
      <c r="G20419" s="2" t="s">
        <v>496</v>
      </c>
      <c r="H20419" s="2">
        <v>3</v>
      </c>
      <c r="I20419" s="2">
        <v>6</v>
      </c>
      <c r="J20419" s="2">
        <v>11</v>
      </c>
      <c r="K20419" s="2">
        <v>7</v>
      </c>
      <c r="L20419" s="3">
        <v>35000000</v>
      </c>
      <c r="M20419" s="2" t="s">
        <v>20</v>
      </c>
      <c r="N20419" s="4" t="s">
        <v>21</v>
      </c>
    </row>
    <row r="20420" spans="1:14" x14ac:dyDescent="0.25">
      <c r="A20420" s="1" t="s">
        <v>17449</v>
      </c>
      <c r="B20420" s="2" t="s">
        <v>17468</v>
      </c>
      <c r="C20420" s="2" t="s">
        <v>39</v>
      </c>
      <c r="D20420" s="2" t="s">
        <v>17720</v>
      </c>
      <c r="E20420" s="2" t="s">
        <v>17578</v>
      </c>
      <c r="F20420" s="2">
        <v>43222609</v>
      </c>
      <c r="G20420" s="2" t="s">
        <v>496</v>
      </c>
      <c r="H20420" s="2">
        <v>3</v>
      </c>
      <c r="I20420" s="2">
        <v>6</v>
      </c>
      <c r="J20420" s="2">
        <v>11</v>
      </c>
      <c r="K20420" s="2">
        <v>38</v>
      </c>
      <c r="L20420" s="3">
        <v>321100000</v>
      </c>
      <c r="M20420" s="2" t="s">
        <v>20</v>
      </c>
      <c r="N20420" s="4" t="s">
        <v>21</v>
      </c>
    </row>
    <row r="20421" spans="1:14" x14ac:dyDescent="0.25">
      <c r="A20421" s="1" t="s">
        <v>17449</v>
      </c>
      <c r="B20421" s="2" t="s">
        <v>17468</v>
      </c>
      <c r="C20421" s="2" t="s">
        <v>39</v>
      </c>
      <c r="D20421" s="2" t="s">
        <v>17720</v>
      </c>
      <c r="E20421" s="2" t="s">
        <v>17579</v>
      </c>
      <c r="F20421" s="2">
        <v>43222609</v>
      </c>
      <c r="G20421" s="2" t="s">
        <v>496</v>
      </c>
      <c r="H20421" s="2">
        <v>3</v>
      </c>
      <c r="I20421" s="2">
        <v>6</v>
      </c>
      <c r="J20421" s="2">
        <v>11</v>
      </c>
      <c r="K20421" s="2">
        <v>84</v>
      </c>
      <c r="L20421" s="3">
        <v>369600000</v>
      </c>
      <c r="M20421" s="2" t="s">
        <v>20</v>
      </c>
      <c r="N20421" s="4" t="s">
        <v>21</v>
      </c>
    </row>
    <row r="20422" spans="1:14" x14ac:dyDescent="0.25">
      <c r="A20422" s="1" t="s">
        <v>17449</v>
      </c>
      <c r="B20422" s="2" t="s">
        <v>17468</v>
      </c>
      <c r="C20422" s="2" t="s">
        <v>39</v>
      </c>
      <c r="D20422" s="2" t="s">
        <v>17720</v>
      </c>
      <c r="E20422" s="2" t="s">
        <v>17580</v>
      </c>
      <c r="F20422" s="2">
        <v>43222640</v>
      </c>
      <c r="G20422" s="2" t="s">
        <v>496</v>
      </c>
      <c r="H20422" s="2">
        <v>3</v>
      </c>
      <c r="I20422" s="2">
        <v>6</v>
      </c>
      <c r="J20422" s="2">
        <v>11</v>
      </c>
      <c r="K20422" s="2">
        <v>10</v>
      </c>
      <c r="L20422" s="3">
        <v>38000000</v>
      </c>
      <c r="M20422" s="2" t="s">
        <v>20</v>
      </c>
      <c r="N20422" s="4" t="s">
        <v>21</v>
      </c>
    </row>
    <row r="20423" spans="1:14" x14ac:dyDescent="0.25">
      <c r="A20423" s="1" t="s">
        <v>17449</v>
      </c>
      <c r="B20423" s="2" t="s">
        <v>17468</v>
      </c>
      <c r="C20423" s="2" t="s">
        <v>39</v>
      </c>
      <c r="D20423" s="2" t="s">
        <v>17720</v>
      </c>
      <c r="E20423" s="2" t="s">
        <v>17581</v>
      </c>
      <c r="F20423" s="2">
        <v>43222640</v>
      </c>
      <c r="G20423" s="2" t="s">
        <v>496</v>
      </c>
      <c r="H20423" s="2">
        <v>3</v>
      </c>
      <c r="I20423" s="2">
        <v>6</v>
      </c>
      <c r="J20423" s="2">
        <v>11</v>
      </c>
      <c r="K20423" s="2">
        <v>2</v>
      </c>
      <c r="L20423" s="3">
        <v>4600000</v>
      </c>
      <c r="M20423" s="2" t="s">
        <v>20</v>
      </c>
      <c r="N20423" s="4" t="s">
        <v>21</v>
      </c>
    </row>
    <row r="20424" spans="1:14" x14ac:dyDescent="0.25">
      <c r="A20424" s="1" t="s">
        <v>17449</v>
      </c>
      <c r="B20424" s="2" t="s">
        <v>17469</v>
      </c>
      <c r="C20424" s="2" t="s">
        <v>39</v>
      </c>
      <c r="D20424" s="2" t="s">
        <v>17721</v>
      </c>
      <c r="E20424" s="2" t="s">
        <v>17582</v>
      </c>
      <c r="F20424" s="2">
        <v>43221710</v>
      </c>
      <c r="G20424" s="2" t="s">
        <v>19</v>
      </c>
      <c r="H20424" s="2">
        <v>2</v>
      </c>
      <c r="I20424" s="2">
        <v>6</v>
      </c>
      <c r="J20424" s="2">
        <v>11</v>
      </c>
      <c r="K20424" s="2">
        <v>1</v>
      </c>
      <c r="L20424" s="3">
        <v>2577418980</v>
      </c>
      <c r="M20424" s="2" t="s">
        <v>20</v>
      </c>
      <c r="N20424" s="4" t="s">
        <v>21</v>
      </c>
    </row>
    <row r="20425" spans="1:14" x14ac:dyDescent="0.25">
      <c r="A20425" s="1" t="s">
        <v>17449</v>
      </c>
      <c r="B20425" s="2" t="s">
        <v>17469</v>
      </c>
      <c r="C20425" s="2" t="s">
        <v>39</v>
      </c>
      <c r="D20425" s="2" t="s">
        <v>17721</v>
      </c>
      <c r="E20425" s="2" t="s">
        <v>17583</v>
      </c>
      <c r="F20425" s="2">
        <v>43221711</v>
      </c>
      <c r="G20425" s="2" t="s">
        <v>19</v>
      </c>
      <c r="H20425" s="2">
        <v>2</v>
      </c>
      <c r="I20425" s="2">
        <v>6</v>
      </c>
      <c r="J20425" s="2">
        <v>11</v>
      </c>
      <c r="K20425" s="2">
        <v>60</v>
      </c>
      <c r="L20425" s="3">
        <v>422581020</v>
      </c>
      <c r="M20425" s="2" t="s">
        <v>20</v>
      </c>
      <c r="N20425" s="4" t="s">
        <v>21</v>
      </c>
    </row>
    <row r="20426" spans="1:14" x14ac:dyDescent="0.25">
      <c r="A20426" s="1" t="s">
        <v>17449</v>
      </c>
      <c r="B20426" s="2" t="s">
        <v>17467</v>
      </c>
      <c r="C20426" s="2" t="s">
        <v>915</v>
      </c>
      <c r="D20426" s="2" t="s">
        <v>17719</v>
      </c>
      <c r="E20426" s="2" t="s">
        <v>17584</v>
      </c>
      <c r="F20426" s="2">
        <v>39121011</v>
      </c>
      <c r="G20426" s="2" t="s">
        <v>810</v>
      </c>
      <c r="H20426" s="2">
        <v>3</v>
      </c>
      <c r="I20426" s="2">
        <v>6</v>
      </c>
      <c r="J20426" s="2">
        <v>11</v>
      </c>
      <c r="K20426" s="2">
        <v>19</v>
      </c>
      <c r="L20426" s="3">
        <v>45022291.509999998</v>
      </c>
      <c r="M20426" s="2" t="s">
        <v>20</v>
      </c>
      <c r="N20426" s="4" t="s">
        <v>21</v>
      </c>
    </row>
    <row r="20427" spans="1:14" x14ac:dyDescent="0.25">
      <c r="A20427" s="1" t="s">
        <v>17449</v>
      </c>
      <c r="B20427" s="2" t="s">
        <v>17467</v>
      </c>
      <c r="C20427" s="2" t="s">
        <v>39</v>
      </c>
      <c r="D20427" s="2" t="s">
        <v>17719</v>
      </c>
      <c r="E20427" s="2" t="s">
        <v>17585</v>
      </c>
      <c r="F20427" s="2">
        <v>46171610</v>
      </c>
      <c r="G20427" s="2" t="s">
        <v>810</v>
      </c>
      <c r="H20427" s="2">
        <v>3</v>
      </c>
      <c r="I20427" s="2">
        <v>6</v>
      </c>
      <c r="J20427" s="2">
        <v>11</v>
      </c>
      <c r="K20427" s="2">
        <v>2</v>
      </c>
      <c r="L20427" s="3">
        <v>13909209.619999999</v>
      </c>
      <c r="M20427" s="2" t="s">
        <v>20</v>
      </c>
      <c r="N20427" s="4" t="s">
        <v>21</v>
      </c>
    </row>
    <row r="20428" spans="1:14" x14ac:dyDescent="0.25">
      <c r="A20428" s="1" t="s">
        <v>17449</v>
      </c>
      <c r="B20428" s="2" t="s">
        <v>17467</v>
      </c>
      <c r="C20428" s="2" t="s">
        <v>39</v>
      </c>
      <c r="D20428" s="2" t="s">
        <v>17719</v>
      </c>
      <c r="E20428" s="2" t="s">
        <v>17586</v>
      </c>
      <c r="F20428" s="2">
        <v>46171610</v>
      </c>
      <c r="G20428" s="2" t="s">
        <v>810</v>
      </c>
      <c r="H20428" s="2">
        <v>3</v>
      </c>
      <c r="I20428" s="2">
        <v>6</v>
      </c>
      <c r="J20428" s="2">
        <v>11</v>
      </c>
      <c r="K20428" s="2">
        <v>8</v>
      </c>
      <c r="L20428" s="3">
        <v>33726470</v>
      </c>
      <c r="M20428" s="2" t="s">
        <v>20</v>
      </c>
      <c r="N20428" s="4" t="s">
        <v>21</v>
      </c>
    </row>
    <row r="20429" spans="1:14" x14ac:dyDescent="0.25">
      <c r="A20429" s="1" t="s">
        <v>17449</v>
      </c>
      <c r="B20429" s="2" t="s">
        <v>17467</v>
      </c>
      <c r="C20429" s="2" t="s">
        <v>39</v>
      </c>
      <c r="D20429" s="2" t="s">
        <v>17719</v>
      </c>
      <c r="E20429" s="2" t="s">
        <v>17587</v>
      </c>
      <c r="F20429" s="2">
        <v>46171610</v>
      </c>
      <c r="G20429" s="2" t="s">
        <v>810</v>
      </c>
      <c r="H20429" s="2">
        <v>3</v>
      </c>
      <c r="I20429" s="2">
        <v>6</v>
      </c>
      <c r="J20429" s="2">
        <v>11</v>
      </c>
      <c r="K20429" s="2">
        <v>6</v>
      </c>
      <c r="L20429" s="3">
        <v>115645711.85999998</v>
      </c>
      <c r="M20429" s="2" t="s">
        <v>20</v>
      </c>
      <c r="N20429" s="4" t="s">
        <v>21</v>
      </c>
    </row>
    <row r="20430" spans="1:14" x14ac:dyDescent="0.25">
      <c r="A20430" s="1" t="s">
        <v>17449</v>
      </c>
      <c r="B20430" s="2" t="s">
        <v>17467</v>
      </c>
      <c r="C20430" s="2" t="s">
        <v>39</v>
      </c>
      <c r="D20430" s="2" t="s">
        <v>17719</v>
      </c>
      <c r="E20430" s="2" t="s">
        <v>17588</v>
      </c>
      <c r="F20430" s="2">
        <v>46171610</v>
      </c>
      <c r="G20430" s="2" t="s">
        <v>810</v>
      </c>
      <c r="H20430" s="2">
        <v>3</v>
      </c>
      <c r="I20430" s="2">
        <v>6</v>
      </c>
      <c r="J20430" s="2">
        <v>11</v>
      </c>
      <c r="K20430" s="2">
        <v>8</v>
      </c>
      <c r="L20430" s="3">
        <v>10704780.960000001</v>
      </c>
      <c r="M20430" s="2" t="s">
        <v>20</v>
      </c>
      <c r="N20430" s="4" t="s">
        <v>21</v>
      </c>
    </row>
    <row r="20431" spans="1:14" x14ac:dyDescent="0.25">
      <c r="A20431" s="1" t="s">
        <v>17449</v>
      </c>
      <c r="B20431" s="2" t="s">
        <v>17467</v>
      </c>
      <c r="C20431" s="2" t="s">
        <v>39</v>
      </c>
      <c r="D20431" s="2" t="s">
        <v>17719</v>
      </c>
      <c r="E20431" s="2" t="s">
        <v>17589</v>
      </c>
      <c r="F20431" s="2">
        <v>46171610</v>
      </c>
      <c r="G20431" s="2" t="s">
        <v>810</v>
      </c>
      <c r="H20431" s="2">
        <v>3</v>
      </c>
      <c r="I20431" s="2">
        <v>6</v>
      </c>
      <c r="J20431" s="2">
        <v>11</v>
      </c>
      <c r="K20431" s="2">
        <v>2</v>
      </c>
      <c r="L20431" s="3">
        <v>26057878.280000001</v>
      </c>
      <c r="M20431" s="2" t="s">
        <v>20</v>
      </c>
      <c r="N20431" s="4" t="s">
        <v>21</v>
      </c>
    </row>
    <row r="20432" spans="1:14" x14ac:dyDescent="0.25">
      <c r="A20432" s="1" t="s">
        <v>17449</v>
      </c>
      <c r="B20432" s="2" t="s">
        <v>17467</v>
      </c>
      <c r="C20432" s="2" t="s">
        <v>39</v>
      </c>
      <c r="D20432" s="2" t="s">
        <v>17719</v>
      </c>
      <c r="E20432" s="2" t="s">
        <v>17590</v>
      </c>
      <c r="F20432" s="2">
        <v>46171610</v>
      </c>
      <c r="G20432" s="2" t="s">
        <v>810</v>
      </c>
      <c r="H20432" s="2">
        <v>3</v>
      </c>
      <c r="I20432" s="2">
        <v>6</v>
      </c>
      <c r="J20432" s="2">
        <v>11</v>
      </c>
      <c r="K20432" s="2">
        <v>21</v>
      </c>
      <c r="L20432" s="3">
        <v>116766374.55</v>
      </c>
      <c r="M20432" s="2" t="s">
        <v>20</v>
      </c>
      <c r="N20432" s="4" t="s">
        <v>21</v>
      </c>
    </row>
    <row r="20433" spans="1:14" x14ac:dyDescent="0.25">
      <c r="A20433" s="1" t="s">
        <v>17449</v>
      </c>
      <c r="B20433" s="2" t="s">
        <v>17467</v>
      </c>
      <c r="C20433" s="2" t="s">
        <v>39</v>
      </c>
      <c r="D20433" s="2" t="s">
        <v>17719</v>
      </c>
      <c r="E20433" s="2" t="s">
        <v>17591</v>
      </c>
      <c r="F20433" s="2">
        <v>46171610</v>
      </c>
      <c r="G20433" s="2" t="s">
        <v>810</v>
      </c>
      <c r="H20433" s="2">
        <v>3</v>
      </c>
      <c r="I20433" s="2">
        <v>6</v>
      </c>
      <c r="J20433" s="2">
        <v>11</v>
      </c>
      <c r="K20433" s="2">
        <v>1</v>
      </c>
      <c r="L20433" s="3">
        <v>50942018.859999999</v>
      </c>
      <c r="M20433" s="2" t="s">
        <v>20</v>
      </c>
      <c r="N20433" s="4" t="s">
        <v>21</v>
      </c>
    </row>
    <row r="20434" spans="1:14" x14ac:dyDescent="0.25">
      <c r="A20434" s="1" t="s">
        <v>17449</v>
      </c>
      <c r="B20434" s="2" t="s">
        <v>17467</v>
      </c>
      <c r="C20434" s="2" t="s">
        <v>488</v>
      </c>
      <c r="D20434" s="2" t="s">
        <v>17719</v>
      </c>
      <c r="E20434" s="2" t="s">
        <v>17592</v>
      </c>
      <c r="F20434" s="2">
        <v>43211718</v>
      </c>
      <c r="G20434" s="2" t="s">
        <v>810</v>
      </c>
      <c r="H20434" s="2">
        <v>3</v>
      </c>
      <c r="I20434" s="2">
        <v>6</v>
      </c>
      <c r="J20434" s="2">
        <v>11</v>
      </c>
      <c r="K20434" s="2">
        <v>10</v>
      </c>
      <c r="L20434" s="3">
        <v>149572480.69999999</v>
      </c>
      <c r="M20434" s="2" t="s">
        <v>20</v>
      </c>
      <c r="N20434" s="4" t="s">
        <v>21</v>
      </c>
    </row>
    <row r="20435" spans="1:14" x14ac:dyDescent="0.25">
      <c r="A20435" s="1" t="s">
        <v>17449</v>
      </c>
      <c r="B20435" s="2" t="s">
        <v>17467</v>
      </c>
      <c r="C20435" s="2" t="s">
        <v>488</v>
      </c>
      <c r="D20435" s="2" t="s">
        <v>17719</v>
      </c>
      <c r="E20435" s="2" t="s">
        <v>16626</v>
      </c>
      <c r="F20435" s="2">
        <v>43211718</v>
      </c>
      <c r="G20435" s="2" t="s">
        <v>810</v>
      </c>
      <c r="H20435" s="2">
        <v>3</v>
      </c>
      <c r="I20435" s="2">
        <v>6</v>
      </c>
      <c r="J20435" s="2">
        <v>11</v>
      </c>
      <c r="K20435" s="2">
        <v>8</v>
      </c>
      <c r="L20435" s="3">
        <v>18601924.48</v>
      </c>
      <c r="M20435" s="2" t="s">
        <v>20</v>
      </c>
      <c r="N20435" s="4" t="s">
        <v>21</v>
      </c>
    </row>
    <row r="20436" spans="1:14" x14ac:dyDescent="0.25">
      <c r="A20436" s="1" t="s">
        <v>17449</v>
      </c>
      <c r="B20436" s="2" t="s">
        <v>17467</v>
      </c>
      <c r="C20436" s="2" t="s">
        <v>488</v>
      </c>
      <c r="D20436" s="2" t="s">
        <v>17719</v>
      </c>
      <c r="E20436" s="2" t="s">
        <v>17593</v>
      </c>
      <c r="F20436" s="2">
        <v>43211718</v>
      </c>
      <c r="G20436" s="2" t="s">
        <v>810</v>
      </c>
      <c r="H20436" s="2">
        <v>3</v>
      </c>
      <c r="I20436" s="2">
        <v>6</v>
      </c>
      <c r="J20436" s="2">
        <v>11</v>
      </c>
      <c r="K20436" s="2">
        <v>7</v>
      </c>
      <c r="L20436" s="3">
        <v>5347803.5100000007</v>
      </c>
      <c r="M20436" s="2" t="s">
        <v>20</v>
      </c>
      <c r="N20436" s="4" t="s">
        <v>21</v>
      </c>
    </row>
    <row r="20437" spans="1:14" x14ac:dyDescent="0.25">
      <c r="A20437" s="1" t="s">
        <v>17449</v>
      </c>
      <c r="B20437" s="2" t="s">
        <v>17467</v>
      </c>
      <c r="C20437" s="2" t="s">
        <v>488</v>
      </c>
      <c r="D20437" s="2" t="s">
        <v>17719</v>
      </c>
      <c r="E20437" s="2" t="s">
        <v>16627</v>
      </c>
      <c r="F20437" s="2">
        <v>43211718</v>
      </c>
      <c r="G20437" s="2" t="s">
        <v>810</v>
      </c>
      <c r="H20437" s="2">
        <v>3</v>
      </c>
      <c r="I20437" s="2">
        <v>6</v>
      </c>
      <c r="J20437" s="2">
        <v>11</v>
      </c>
      <c r="K20437" s="2">
        <v>10</v>
      </c>
      <c r="L20437" s="3">
        <v>7955220</v>
      </c>
      <c r="M20437" s="2" t="s">
        <v>20</v>
      </c>
      <c r="N20437" s="4" t="s">
        <v>21</v>
      </c>
    </row>
    <row r="20438" spans="1:14" x14ac:dyDescent="0.25">
      <c r="A20438" s="1" t="s">
        <v>17449</v>
      </c>
      <c r="B20438" s="2" t="s">
        <v>17467</v>
      </c>
      <c r="C20438" s="2" t="s">
        <v>488</v>
      </c>
      <c r="D20438" s="2" t="s">
        <v>17719</v>
      </c>
      <c r="E20438" s="2" t="s">
        <v>16628</v>
      </c>
      <c r="F20438" s="2">
        <v>46171619</v>
      </c>
      <c r="G20438" s="2" t="s">
        <v>810</v>
      </c>
      <c r="H20438" s="2">
        <v>3</v>
      </c>
      <c r="I20438" s="2">
        <v>6</v>
      </c>
      <c r="J20438" s="2">
        <v>11</v>
      </c>
      <c r="K20438" s="2">
        <v>3</v>
      </c>
      <c r="L20438" s="3">
        <v>43952286.660000004</v>
      </c>
      <c r="M20438" s="2" t="s">
        <v>20</v>
      </c>
      <c r="N20438" s="4" t="s">
        <v>21</v>
      </c>
    </row>
    <row r="20439" spans="1:14" x14ac:dyDescent="0.25">
      <c r="A20439" s="1" t="s">
        <v>17449</v>
      </c>
      <c r="B20439" s="2" t="s">
        <v>17467</v>
      </c>
      <c r="C20439" s="2" t="s">
        <v>488</v>
      </c>
      <c r="D20439" s="2" t="s">
        <v>17719</v>
      </c>
      <c r="E20439" s="2" t="s">
        <v>16629</v>
      </c>
      <c r="F20439" s="2">
        <v>46171619</v>
      </c>
      <c r="G20439" s="2" t="s">
        <v>810</v>
      </c>
      <c r="H20439" s="2">
        <v>3</v>
      </c>
      <c r="I20439" s="2">
        <v>6</v>
      </c>
      <c r="J20439" s="2">
        <v>11</v>
      </c>
      <c r="K20439" s="2">
        <v>5</v>
      </c>
      <c r="L20439" s="3">
        <v>30332119.800000001</v>
      </c>
      <c r="M20439" s="2" t="s">
        <v>20</v>
      </c>
      <c r="N20439" s="4" t="s">
        <v>21</v>
      </c>
    </row>
    <row r="20440" spans="1:14" x14ac:dyDescent="0.25">
      <c r="A20440" s="1" t="s">
        <v>17449</v>
      </c>
      <c r="B20440" s="2" t="s">
        <v>17467</v>
      </c>
      <c r="C20440" s="2" t="s">
        <v>488</v>
      </c>
      <c r="D20440" s="2" t="s">
        <v>17719</v>
      </c>
      <c r="E20440" s="2" t="s">
        <v>17594</v>
      </c>
      <c r="F20440" s="2">
        <v>46171624</v>
      </c>
      <c r="G20440" s="2" t="s">
        <v>810</v>
      </c>
      <c r="H20440" s="2">
        <v>3</v>
      </c>
      <c r="I20440" s="2">
        <v>6</v>
      </c>
      <c r="J20440" s="2">
        <v>11</v>
      </c>
      <c r="K20440" s="2">
        <v>1</v>
      </c>
      <c r="L20440" s="3">
        <v>127039955.7</v>
      </c>
      <c r="M20440" s="2" t="s">
        <v>20</v>
      </c>
      <c r="N20440" s="4" t="s">
        <v>21</v>
      </c>
    </row>
    <row r="20441" spans="1:14" x14ac:dyDescent="0.25">
      <c r="A20441" s="1" t="s">
        <v>17449</v>
      </c>
      <c r="B20441" s="2" t="s">
        <v>17467</v>
      </c>
      <c r="C20441" s="2" t="s">
        <v>488</v>
      </c>
      <c r="D20441" s="2" t="s">
        <v>17719</v>
      </c>
      <c r="E20441" s="2" t="s">
        <v>17595</v>
      </c>
      <c r="F20441" s="2">
        <v>46171619</v>
      </c>
      <c r="G20441" s="2" t="s">
        <v>810</v>
      </c>
      <c r="H20441" s="2">
        <v>3</v>
      </c>
      <c r="I20441" s="2">
        <v>6</v>
      </c>
      <c r="J20441" s="2">
        <v>11</v>
      </c>
      <c r="K20441" s="2">
        <v>4</v>
      </c>
      <c r="L20441" s="3">
        <v>60549437.32</v>
      </c>
      <c r="M20441" s="2" t="s">
        <v>20</v>
      </c>
      <c r="N20441" s="4" t="s">
        <v>21</v>
      </c>
    </row>
    <row r="20442" spans="1:14" x14ac:dyDescent="0.25">
      <c r="A20442" s="1" t="s">
        <v>17449</v>
      </c>
      <c r="B20442" s="2" t="s">
        <v>17455</v>
      </c>
      <c r="C20442" s="2" t="s">
        <v>33</v>
      </c>
      <c r="D20442" s="2" t="s">
        <v>17707</v>
      </c>
      <c r="E20442" s="2" t="s">
        <v>17596</v>
      </c>
      <c r="F20442" s="2">
        <v>43211507</v>
      </c>
      <c r="G20442" s="2" t="s">
        <v>2858</v>
      </c>
      <c r="H20442" s="2">
        <v>1</v>
      </c>
      <c r="I20442" s="2">
        <v>6</v>
      </c>
      <c r="J20442" s="2">
        <v>11</v>
      </c>
      <c r="K20442" s="2">
        <v>4</v>
      </c>
      <c r="L20442" s="3">
        <v>41631112</v>
      </c>
      <c r="M20442" s="2" t="s">
        <v>20</v>
      </c>
      <c r="N20442" s="4" t="s">
        <v>21</v>
      </c>
    </row>
    <row r="20443" spans="1:14" x14ac:dyDescent="0.25">
      <c r="A20443" s="1" t="s">
        <v>17449</v>
      </c>
      <c r="B20443" s="2" t="s">
        <v>17468</v>
      </c>
      <c r="C20443" s="2" t="s">
        <v>33</v>
      </c>
      <c r="D20443" s="2" t="s">
        <v>17720</v>
      </c>
      <c r="E20443" s="2" t="s">
        <v>9531</v>
      </c>
      <c r="F20443" s="2">
        <v>43211508</v>
      </c>
      <c r="G20443" s="2" t="s">
        <v>2858</v>
      </c>
      <c r="H20443" s="2">
        <v>5</v>
      </c>
      <c r="I20443" s="2">
        <v>6</v>
      </c>
      <c r="J20443" s="2">
        <v>11</v>
      </c>
      <c r="K20443" s="2">
        <v>3</v>
      </c>
      <c r="L20443" s="3">
        <v>7967361</v>
      </c>
      <c r="M20443" s="2" t="s">
        <v>20</v>
      </c>
      <c r="N20443" s="4" t="s">
        <v>21</v>
      </c>
    </row>
    <row r="20444" spans="1:14" x14ac:dyDescent="0.25">
      <c r="A20444" s="1" t="s">
        <v>17449</v>
      </c>
      <c r="B20444" s="2" t="s">
        <v>17455</v>
      </c>
      <c r="C20444" s="2" t="s">
        <v>33</v>
      </c>
      <c r="D20444" s="2" t="s">
        <v>17707</v>
      </c>
      <c r="E20444" s="2" t="s">
        <v>9531</v>
      </c>
      <c r="F20444" s="2">
        <v>43211508</v>
      </c>
      <c r="G20444" s="2" t="s">
        <v>2858</v>
      </c>
      <c r="H20444" s="2">
        <v>1</v>
      </c>
      <c r="I20444" s="2">
        <v>6</v>
      </c>
      <c r="J20444" s="2">
        <v>11</v>
      </c>
      <c r="K20444" s="2">
        <v>1</v>
      </c>
      <c r="L20444" s="3">
        <v>2655787</v>
      </c>
      <c r="M20444" s="2" t="s">
        <v>20</v>
      </c>
      <c r="N20444" s="4" t="s">
        <v>21</v>
      </c>
    </row>
    <row r="20445" spans="1:14" x14ac:dyDescent="0.25">
      <c r="A20445" s="1" t="s">
        <v>17449</v>
      </c>
      <c r="B20445" s="2" t="s">
        <v>17467</v>
      </c>
      <c r="C20445" s="2" t="s">
        <v>16416</v>
      </c>
      <c r="D20445" s="2" t="s">
        <v>17719</v>
      </c>
      <c r="E20445" s="2" t="s">
        <v>17597</v>
      </c>
      <c r="F20445" s="2">
        <v>43231512</v>
      </c>
      <c r="G20445" s="2" t="s">
        <v>810</v>
      </c>
      <c r="H20445" s="2">
        <v>3</v>
      </c>
      <c r="I20445" s="2">
        <v>6</v>
      </c>
      <c r="J20445" s="2">
        <v>11</v>
      </c>
      <c r="K20445" s="2">
        <v>1</v>
      </c>
      <c r="L20445" s="3">
        <v>3036.1899999976158</v>
      </c>
      <c r="M20445" s="2" t="s">
        <v>20</v>
      </c>
      <c r="N20445" s="4" t="s">
        <v>21</v>
      </c>
    </row>
    <row r="20446" spans="1:14" x14ac:dyDescent="0.25">
      <c r="A20446" s="1" t="s">
        <v>17449</v>
      </c>
      <c r="B20446" s="2" t="s">
        <v>17468</v>
      </c>
      <c r="C20446" s="2" t="s">
        <v>33</v>
      </c>
      <c r="D20446" s="2" t="s">
        <v>17720</v>
      </c>
      <c r="E20446" s="2" t="s">
        <v>15038</v>
      </c>
      <c r="F20446" s="2">
        <v>43211507</v>
      </c>
      <c r="G20446" s="2" t="s">
        <v>2858</v>
      </c>
      <c r="H20446" s="2">
        <v>9</v>
      </c>
      <c r="I20446" s="2">
        <v>6</v>
      </c>
      <c r="J20446" s="2">
        <v>11</v>
      </c>
      <c r="K20446" s="2">
        <v>292</v>
      </c>
      <c r="L20446" s="3">
        <v>698216384</v>
      </c>
      <c r="M20446" s="2" t="s">
        <v>20</v>
      </c>
      <c r="N20446" s="4" t="s">
        <v>21</v>
      </c>
    </row>
    <row r="20447" spans="1:14" x14ac:dyDescent="0.25">
      <c r="A20447" s="1" t="s">
        <v>17449</v>
      </c>
      <c r="B20447" s="2" t="s">
        <v>17455</v>
      </c>
      <c r="C20447" s="2" t="s">
        <v>33</v>
      </c>
      <c r="D20447" s="2" t="s">
        <v>17707</v>
      </c>
      <c r="E20447" s="2" t="s">
        <v>17598</v>
      </c>
      <c r="F20447" s="2">
        <v>43211508</v>
      </c>
      <c r="G20447" s="2" t="s">
        <v>2858</v>
      </c>
      <c r="H20447" s="2">
        <v>9</v>
      </c>
      <c r="I20447" s="2">
        <v>6</v>
      </c>
      <c r="J20447" s="2">
        <v>11</v>
      </c>
      <c r="K20447" s="2">
        <v>1</v>
      </c>
      <c r="L20447" s="3">
        <v>17773.75</v>
      </c>
      <c r="M20447" s="2" t="s">
        <v>20</v>
      </c>
      <c r="N20447" s="4" t="s">
        <v>21</v>
      </c>
    </row>
    <row r="20448" spans="1:14" x14ac:dyDescent="0.25">
      <c r="A20448" s="1" t="s">
        <v>17449</v>
      </c>
      <c r="B20448" s="2" t="s">
        <v>17468</v>
      </c>
      <c r="C20448" s="2" t="s">
        <v>33</v>
      </c>
      <c r="D20448" s="2" t="s">
        <v>17720</v>
      </c>
      <c r="E20448" s="2" t="s">
        <v>16621</v>
      </c>
      <c r="F20448" s="2">
        <v>43212110</v>
      </c>
      <c r="G20448" s="2" t="s">
        <v>2858</v>
      </c>
      <c r="H20448" s="2">
        <v>9</v>
      </c>
      <c r="I20448" s="2">
        <v>6</v>
      </c>
      <c r="J20448" s="2">
        <v>11</v>
      </c>
      <c r="K20448" s="2">
        <v>2</v>
      </c>
      <c r="L20448" s="3">
        <v>2150000</v>
      </c>
      <c r="M20448" s="2" t="s">
        <v>20</v>
      </c>
      <c r="N20448" s="4" t="s">
        <v>21</v>
      </c>
    </row>
    <row r="20449" spans="1:14" x14ac:dyDescent="0.25">
      <c r="A20449" s="1" t="s">
        <v>17449</v>
      </c>
      <c r="B20449" s="2" t="s">
        <v>17455</v>
      </c>
      <c r="C20449" s="2" t="s">
        <v>33</v>
      </c>
      <c r="D20449" s="2" t="s">
        <v>17707</v>
      </c>
      <c r="E20449" s="2" t="s">
        <v>16617</v>
      </c>
      <c r="F20449" s="2">
        <v>43211507</v>
      </c>
      <c r="G20449" s="2" t="s">
        <v>2858</v>
      </c>
      <c r="H20449" s="2">
        <v>10</v>
      </c>
      <c r="I20449" s="2">
        <v>6</v>
      </c>
      <c r="J20449" s="2">
        <v>11</v>
      </c>
      <c r="K20449" s="2">
        <v>2</v>
      </c>
      <c r="L20449" s="3">
        <v>4782304</v>
      </c>
      <c r="M20449" s="2" t="s">
        <v>20</v>
      </c>
      <c r="N20449" s="4" t="s">
        <v>21</v>
      </c>
    </row>
    <row r="20450" spans="1:14" x14ac:dyDescent="0.25">
      <c r="A20450" s="1" t="s">
        <v>17449</v>
      </c>
      <c r="B20450" s="2" t="s">
        <v>17468</v>
      </c>
      <c r="C20450" s="2" t="s">
        <v>33</v>
      </c>
      <c r="D20450" s="2" t="s">
        <v>17720</v>
      </c>
      <c r="E20450" s="2" t="s">
        <v>16621</v>
      </c>
      <c r="F20450" s="2">
        <v>43212110</v>
      </c>
      <c r="G20450" s="2" t="s">
        <v>2858</v>
      </c>
      <c r="H20450" s="2">
        <v>9</v>
      </c>
      <c r="I20450" s="2">
        <v>6</v>
      </c>
      <c r="J20450" s="2">
        <v>11</v>
      </c>
      <c r="K20450" s="2">
        <v>2</v>
      </c>
      <c r="L20450" s="3">
        <v>90500</v>
      </c>
      <c r="M20450" s="2" t="s">
        <v>20</v>
      </c>
      <c r="N20450" s="4" t="s">
        <v>21</v>
      </c>
    </row>
    <row r="20451" spans="1:14" x14ac:dyDescent="0.25">
      <c r="A20451" s="1" t="s">
        <v>17449</v>
      </c>
      <c r="B20451" s="2" t="s">
        <v>17454</v>
      </c>
      <c r="C20451" s="2" t="s">
        <v>926</v>
      </c>
      <c r="D20451" s="2" t="s">
        <v>17706</v>
      </c>
      <c r="E20451" s="2" t="s">
        <v>17599</v>
      </c>
      <c r="F20451" s="2">
        <v>45111812</v>
      </c>
      <c r="G20451" s="2" t="s">
        <v>2858</v>
      </c>
      <c r="H20451" s="2">
        <v>11</v>
      </c>
      <c r="I20451" s="2">
        <v>6</v>
      </c>
      <c r="J20451" s="2">
        <v>11</v>
      </c>
      <c r="K20451" s="2">
        <v>1</v>
      </c>
      <c r="L20451" s="3">
        <v>280606</v>
      </c>
      <c r="M20451" s="2" t="s">
        <v>20</v>
      </c>
      <c r="N20451" s="4" t="s">
        <v>21</v>
      </c>
    </row>
    <row r="20452" spans="1:14" x14ac:dyDescent="0.25">
      <c r="A20452" s="1" t="s">
        <v>17449</v>
      </c>
      <c r="B20452" s="2" t="s">
        <v>17454</v>
      </c>
      <c r="C20452" s="2" t="s">
        <v>926</v>
      </c>
      <c r="D20452" s="2" t="s">
        <v>17706</v>
      </c>
      <c r="E20452" s="2" t="s">
        <v>17599</v>
      </c>
      <c r="F20452" s="2">
        <v>45111812</v>
      </c>
      <c r="G20452" s="2" t="s">
        <v>2858</v>
      </c>
      <c r="H20452" s="2">
        <v>11</v>
      </c>
      <c r="I20452" s="2">
        <v>6</v>
      </c>
      <c r="J20452" s="2">
        <v>11</v>
      </c>
      <c r="K20452" s="2">
        <v>1</v>
      </c>
      <c r="L20452" s="3">
        <v>1894000</v>
      </c>
      <c r="M20452" s="2" t="s">
        <v>20</v>
      </c>
      <c r="N20452" s="4" t="s">
        <v>21</v>
      </c>
    </row>
    <row r="20453" spans="1:14" x14ac:dyDescent="0.25">
      <c r="A20453" s="7" t="s">
        <v>349</v>
      </c>
      <c r="B20453" s="5" t="s">
        <v>350</v>
      </c>
      <c r="C20453" s="5" t="s">
        <v>350</v>
      </c>
      <c r="D20453" s="5" t="s">
        <v>351</v>
      </c>
      <c r="E20453" s="5" t="s">
        <v>352</v>
      </c>
      <c r="F20453" s="5">
        <v>0</v>
      </c>
      <c r="G20453" s="5" t="s">
        <v>19</v>
      </c>
      <c r="H20453" s="5">
        <v>6</v>
      </c>
      <c r="I20453" s="5">
        <v>6</v>
      </c>
      <c r="J20453" s="5">
        <v>10</v>
      </c>
      <c r="K20453" s="5">
        <v>1</v>
      </c>
      <c r="L20453" s="8">
        <v>235962830</v>
      </c>
      <c r="M20453" s="5" t="s">
        <v>20</v>
      </c>
      <c r="N20453" s="9" t="s">
        <v>21</v>
      </c>
    </row>
    <row r="20454" spans="1:14" x14ac:dyDescent="0.25">
      <c r="A20454" s="1" t="s">
        <v>349</v>
      </c>
      <c r="B20454" s="2" t="s">
        <v>353</v>
      </c>
      <c r="C20454" s="2" t="s">
        <v>353</v>
      </c>
      <c r="D20454" s="2" t="s">
        <v>354</v>
      </c>
      <c r="E20454" s="2" t="s">
        <v>355</v>
      </c>
      <c r="F20454" s="2">
        <v>78111800</v>
      </c>
      <c r="G20454" s="2" t="s">
        <v>19</v>
      </c>
      <c r="H20454" s="2">
        <v>1</v>
      </c>
      <c r="I20454" s="2">
        <v>12</v>
      </c>
      <c r="J20454" s="2">
        <v>10</v>
      </c>
      <c r="K20454" s="2">
        <v>1</v>
      </c>
      <c r="L20454" s="3">
        <v>3861752830</v>
      </c>
      <c r="M20454" s="2" t="s">
        <v>20</v>
      </c>
      <c r="N20454" s="4" t="s">
        <v>21</v>
      </c>
    </row>
    <row r="20455" spans="1:14" x14ac:dyDescent="0.25">
      <c r="A20455" s="1" t="s">
        <v>349</v>
      </c>
      <c r="B20455" s="2" t="s">
        <v>356</v>
      </c>
      <c r="C20455" s="2" t="s">
        <v>358</v>
      </c>
      <c r="D20455" s="2" t="s">
        <v>357</v>
      </c>
      <c r="E20455" s="2" t="s">
        <v>357</v>
      </c>
      <c r="F20455" s="2">
        <v>0</v>
      </c>
      <c r="G20455" s="2" t="s">
        <v>19</v>
      </c>
      <c r="H20455" s="2">
        <v>1</v>
      </c>
      <c r="I20455" s="2">
        <v>12</v>
      </c>
      <c r="J20455" s="2">
        <v>10</v>
      </c>
      <c r="K20455" s="2">
        <v>1</v>
      </c>
      <c r="L20455" s="3">
        <v>2550800</v>
      </c>
      <c r="M20455" s="2" t="s">
        <v>20</v>
      </c>
      <c r="N20455" s="4" t="s">
        <v>21</v>
      </c>
    </row>
    <row r="20456" spans="1:14" x14ac:dyDescent="0.25">
      <c r="A20456" s="1" t="s">
        <v>327</v>
      </c>
      <c r="B20456" s="2" t="s">
        <v>328</v>
      </c>
      <c r="C20456" s="2" t="s">
        <v>328</v>
      </c>
      <c r="D20456" s="2" t="s">
        <v>329</v>
      </c>
      <c r="E20456" s="2" t="s">
        <v>329</v>
      </c>
      <c r="F20456" s="2">
        <v>0</v>
      </c>
      <c r="G20456" s="2" t="s">
        <v>330</v>
      </c>
      <c r="H20456" s="2">
        <v>1</v>
      </c>
      <c r="I20456" s="2">
        <v>12</v>
      </c>
      <c r="J20456" s="2">
        <v>10</v>
      </c>
      <c r="K20456" s="2">
        <v>1</v>
      </c>
      <c r="L20456" s="3">
        <v>3351500000</v>
      </c>
      <c r="M20456" s="2" t="s">
        <v>20</v>
      </c>
      <c r="N20456" s="4" t="s">
        <v>21</v>
      </c>
    </row>
    <row r="20457" spans="1:14" x14ac:dyDescent="0.25">
      <c r="A20457" s="1" t="s">
        <v>17765</v>
      </c>
      <c r="B20457" s="2" t="s">
        <v>17766</v>
      </c>
      <c r="C20457" s="2" t="s">
        <v>17766</v>
      </c>
      <c r="D20457" s="2" t="s">
        <v>17768</v>
      </c>
      <c r="E20457" s="2" t="s">
        <v>17770</v>
      </c>
      <c r="F20457" s="2">
        <v>0</v>
      </c>
      <c r="G20457" s="2" t="s">
        <v>330</v>
      </c>
      <c r="H20457" s="2">
        <v>1</v>
      </c>
      <c r="I20457" s="2">
        <v>12</v>
      </c>
      <c r="J20457" s="2">
        <v>10</v>
      </c>
      <c r="K20457" s="2">
        <v>1</v>
      </c>
      <c r="L20457" s="3">
        <v>0.01</v>
      </c>
      <c r="M20457" s="2" t="s">
        <v>20</v>
      </c>
      <c r="N20457" s="4" t="s">
        <v>21</v>
      </c>
    </row>
    <row r="20458" spans="1:14" x14ac:dyDescent="0.25">
      <c r="A20458" s="1" t="s">
        <v>17765</v>
      </c>
      <c r="B20458" s="2" t="s">
        <v>17767</v>
      </c>
      <c r="C20458" s="2" t="s">
        <v>17767</v>
      </c>
      <c r="D20458" s="2" t="s">
        <v>17769</v>
      </c>
      <c r="E20458" s="2" t="s">
        <v>17770</v>
      </c>
      <c r="F20458" s="2">
        <v>0</v>
      </c>
      <c r="G20458" s="2" t="s">
        <v>330</v>
      </c>
      <c r="H20458" s="2">
        <v>1</v>
      </c>
      <c r="I20458" s="2">
        <v>12</v>
      </c>
      <c r="J20458" s="2">
        <v>10</v>
      </c>
      <c r="K20458" s="2">
        <v>1</v>
      </c>
      <c r="L20458" s="3">
        <v>0.74</v>
      </c>
      <c r="M20458" s="2" t="s">
        <v>20</v>
      </c>
      <c r="N20458" s="4" t="s">
        <v>21</v>
      </c>
    </row>
    <row r="20459" spans="1:14" x14ac:dyDescent="0.25">
      <c r="A20459" s="1" t="s">
        <v>17765</v>
      </c>
      <c r="B20459" s="2" t="s">
        <v>17771</v>
      </c>
      <c r="C20459" s="2" t="s">
        <v>17771</v>
      </c>
      <c r="D20459" s="2" t="s">
        <v>17772</v>
      </c>
      <c r="E20459" s="2" t="s">
        <v>17770</v>
      </c>
      <c r="F20459" s="2">
        <v>0</v>
      </c>
      <c r="G20459" s="2" t="s">
        <v>330</v>
      </c>
      <c r="H20459" s="2">
        <v>1</v>
      </c>
      <c r="I20459" s="2">
        <v>12</v>
      </c>
      <c r="J20459" s="2">
        <v>16</v>
      </c>
      <c r="K20459" s="2">
        <v>1</v>
      </c>
      <c r="L20459" s="3">
        <v>980187</v>
      </c>
      <c r="M20459" s="2" t="s">
        <v>20</v>
      </c>
      <c r="N20459" s="4" t="s">
        <v>21</v>
      </c>
    </row>
    <row r="20460" spans="1:14" x14ac:dyDescent="0.25">
      <c r="A20460" s="1" t="s">
        <v>17765</v>
      </c>
      <c r="B20460" s="2" t="s">
        <v>17773</v>
      </c>
      <c r="C20460" s="2" t="s">
        <v>17773</v>
      </c>
      <c r="D20460" s="2" t="s">
        <v>17774</v>
      </c>
      <c r="E20460" s="2" t="s">
        <v>17770</v>
      </c>
      <c r="F20460" s="2">
        <v>0</v>
      </c>
      <c r="G20460" s="2" t="s">
        <v>330</v>
      </c>
      <c r="H20460" s="2">
        <v>1</v>
      </c>
      <c r="I20460" s="2">
        <v>12</v>
      </c>
      <c r="J20460" s="2">
        <v>16</v>
      </c>
      <c r="K20460" s="2">
        <v>1</v>
      </c>
      <c r="L20460" s="3">
        <v>6691878.46</v>
      </c>
      <c r="M20460" s="2" t="s">
        <v>20</v>
      </c>
      <c r="N20460" s="4" t="s">
        <v>21</v>
      </c>
    </row>
    <row r="20461" spans="1:14" x14ac:dyDescent="0.25">
      <c r="A20461" s="1" t="s">
        <v>17765</v>
      </c>
      <c r="B20461" s="2" t="s">
        <v>17775</v>
      </c>
      <c r="C20461" s="2" t="s">
        <v>17775</v>
      </c>
      <c r="D20461" s="2" t="s">
        <v>17776</v>
      </c>
      <c r="E20461" s="2" t="s">
        <v>17770</v>
      </c>
      <c r="F20461" s="2">
        <v>0</v>
      </c>
      <c r="G20461" s="2" t="s">
        <v>330</v>
      </c>
      <c r="H20461" s="2">
        <v>1</v>
      </c>
      <c r="I20461" s="2">
        <v>12</v>
      </c>
      <c r="J20461" s="2">
        <v>16</v>
      </c>
      <c r="K20461" s="2">
        <v>1</v>
      </c>
      <c r="L20461" s="3">
        <v>3979985.63</v>
      </c>
      <c r="M20461" s="2" t="s">
        <v>20</v>
      </c>
      <c r="N20461" s="4" t="s">
        <v>21</v>
      </c>
    </row>
    <row r="20462" spans="1:14" x14ac:dyDescent="0.25">
      <c r="A20462" s="1" t="s">
        <v>17765</v>
      </c>
      <c r="B20462" s="2" t="s">
        <v>17777</v>
      </c>
      <c r="C20462" s="2" t="s">
        <v>17777</v>
      </c>
      <c r="D20462" s="2" t="s">
        <v>17778</v>
      </c>
      <c r="E20462" s="2" t="s">
        <v>17770</v>
      </c>
      <c r="F20462" s="2">
        <v>0</v>
      </c>
      <c r="G20462" s="2" t="s">
        <v>330</v>
      </c>
      <c r="H20462" s="2">
        <v>1</v>
      </c>
      <c r="I20462" s="2">
        <v>12</v>
      </c>
      <c r="J20462" s="2">
        <v>16</v>
      </c>
      <c r="K20462" s="2">
        <v>1</v>
      </c>
      <c r="L20462" s="3">
        <v>235000</v>
      </c>
      <c r="M20462" s="2" t="s">
        <v>20</v>
      </c>
      <c r="N20462" s="4" t="s">
        <v>21</v>
      </c>
    </row>
    <row r="20463" spans="1:14" x14ac:dyDescent="0.25">
      <c r="A20463" s="1" t="s">
        <v>17765</v>
      </c>
      <c r="B20463" s="2" t="s">
        <v>17779</v>
      </c>
      <c r="C20463" s="2" t="s">
        <v>17779</v>
      </c>
      <c r="D20463" s="2" t="s">
        <v>17780</v>
      </c>
      <c r="E20463" s="2" t="s">
        <v>17770</v>
      </c>
      <c r="F20463" s="2">
        <v>0</v>
      </c>
      <c r="G20463" s="2" t="s">
        <v>330</v>
      </c>
      <c r="H20463" s="2">
        <v>1</v>
      </c>
      <c r="I20463" s="2">
        <v>12</v>
      </c>
      <c r="J20463" s="2">
        <v>16</v>
      </c>
      <c r="K20463" s="2">
        <v>1</v>
      </c>
      <c r="L20463" s="3">
        <v>35000000</v>
      </c>
      <c r="M20463" s="2" t="s">
        <v>20</v>
      </c>
      <c r="N20463" s="4" t="s">
        <v>21</v>
      </c>
    </row>
    <row r="20464" spans="1:14" x14ac:dyDescent="0.25">
      <c r="A20464" s="1" t="s">
        <v>17765</v>
      </c>
      <c r="B20464" s="2" t="s">
        <v>17781</v>
      </c>
      <c r="C20464" s="2" t="s">
        <v>17781</v>
      </c>
      <c r="D20464" s="2" t="s">
        <v>17782</v>
      </c>
      <c r="E20464" s="2" t="s">
        <v>17770</v>
      </c>
      <c r="F20464" s="2">
        <v>0</v>
      </c>
      <c r="G20464" s="2" t="s">
        <v>330</v>
      </c>
      <c r="H20464" s="2">
        <v>1</v>
      </c>
      <c r="I20464" s="2">
        <v>12</v>
      </c>
      <c r="J20464" s="2">
        <v>16</v>
      </c>
      <c r="K20464" s="2">
        <v>1</v>
      </c>
      <c r="L20464" s="3">
        <v>2000000</v>
      </c>
      <c r="M20464" s="2" t="s">
        <v>20</v>
      </c>
      <c r="N20464" s="4" t="s">
        <v>21</v>
      </c>
    </row>
    <row r="20465" spans="1:14" x14ac:dyDescent="0.25">
      <c r="A20465" s="1" t="s">
        <v>17765</v>
      </c>
      <c r="B20465" s="2" t="s">
        <v>17783</v>
      </c>
      <c r="C20465" s="2" t="s">
        <v>17783</v>
      </c>
      <c r="D20465" s="2" t="s">
        <v>17784</v>
      </c>
      <c r="E20465" s="2" t="s">
        <v>17770</v>
      </c>
      <c r="F20465" s="2">
        <v>0</v>
      </c>
      <c r="G20465" s="2" t="s">
        <v>330</v>
      </c>
      <c r="H20465" s="2">
        <v>1</v>
      </c>
      <c r="I20465" s="2">
        <v>12</v>
      </c>
      <c r="J20465" s="2">
        <v>16</v>
      </c>
      <c r="K20465" s="2">
        <v>1</v>
      </c>
      <c r="L20465" s="3">
        <v>888482.95</v>
      </c>
      <c r="M20465" s="2" t="s">
        <v>20</v>
      </c>
      <c r="N20465" s="4" t="s">
        <v>21</v>
      </c>
    </row>
    <row r="20466" spans="1:14" x14ac:dyDescent="0.25">
      <c r="A20466" s="1" t="s">
        <v>17765</v>
      </c>
      <c r="B20466" s="2" t="s">
        <v>17785</v>
      </c>
      <c r="C20466" s="2" t="s">
        <v>17785</v>
      </c>
      <c r="D20466" s="2" t="s">
        <v>17786</v>
      </c>
      <c r="E20466" s="2" t="s">
        <v>17770</v>
      </c>
      <c r="F20466" s="2">
        <v>0</v>
      </c>
      <c r="G20466" s="2" t="s">
        <v>330</v>
      </c>
      <c r="H20466" s="2">
        <v>1</v>
      </c>
      <c r="I20466" s="2">
        <v>12</v>
      </c>
      <c r="J20466" s="2">
        <v>16</v>
      </c>
      <c r="K20466" s="2">
        <v>1</v>
      </c>
      <c r="L20466" s="3">
        <v>10000.17</v>
      </c>
      <c r="M20466" s="2" t="s">
        <v>20</v>
      </c>
      <c r="N20466" s="4" t="s">
        <v>21</v>
      </c>
    </row>
    <row r="20467" spans="1:14" x14ac:dyDescent="0.25">
      <c r="A20467" s="1" t="s">
        <v>17765</v>
      </c>
      <c r="B20467" s="2" t="s">
        <v>17787</v>
      </c>
      <c r="C20467" s="2" t="s">
        <v>17787</v>
      </c>
      <c r="D20467" s="2" t="s">
        <v>17788</v>
      </c>
      <c r="E20467" s="2" t="s">
        <v>17770</v>
      </c>
      <c r="F20467" s="2">
        <v>0</v>
      </c>
      <c r="G20467" s="2" t="s">
        <v>330</v>
      </c>
      <c r="H20467" s="2">
        <v>1</v>
      </c>
      <c r="I20467" s="2">
        <v>12</v>
      </c>
      <c r="J20467" s="2">
        <v>16</v>
      </c>
      <c r="K20467" s="2">
        <v>1</v>
      </c>
      <c r="L20467" s="3">
        <v>506525.86</v>
      </c>
      <c r="M20467" s="2" t="s">
        <v>20</v>
      </c>
      <c r="N20467" s="4" t="s">
        <v>21</v>
      </c>
    </row>
    <row r="20468" spans="1:14" x14ac:dyDescent="0.25">
      <c r="A20468" s="1" t="s">
        <v>17765</v>
      </c>
      <c r="B20468" s="2" t="s">
        <v>17789</v>
      </c>
      <c r="C20468" s="2" t="s">
        <v>17789</v>
      </c>
      <c r="D20468" s="2" t="s">
        <v>17790</v>
      </c>
      <c r="E20468" s="2" t="s">
        <v>17770</v>
      </c>
      <c r="F20468" s="2">
        <v>0</v>
      </c>
      <c r="G20468" s="2" t="s">
        <v>330</v>
      </c>
      <c r="H20468" s="2">
        <v>1</v>
      </c>
      <c r="I20468" s="2">
        <v>12</v>
      </c>
      <c r="J20468" s="2">
        <v>16</v>
      </c>
      <c r="K20468" s="2">
        <v>1</v>
      </c>
      <c r="L20468" s="3">
        <v>158577.17000000001</v>
      </c>
      <c r="M20468" s="2" t="s">
        <v>20</v>
      </c>
      <c r="N20468" s="4" t="s">
        <v>21</v>
      </c>
    </row>
    <row r="20469" spans="1:14" x14ac:dyDescent="0.25">
      <c r="A20469" s="1" t="s">
        <v>17765</v>
      </c>
      <c r="B20469" s="2" t="s">
        <v>17791</v>
      </c>
      <c r="C20469" s="2" t="s">
        <v>17791</v>
      </c>
      <c r="D20469" s="2" t="s">
        <v>17792</v>
      </c>
      <c r="E20469" s="2" t="s">
        <v>17770</v>
      </c>
      <c r="F20469" s="2">
        <v>0</v>
      </c>
      <c r="G20469" s="2" t="s">
        <v>330</v>
      </c>
      <c r="H20469" s="2">
        <v>1</v>
      </c>
      <c r="I20469" s="2">
        <v>12</v>
      </c>
      <c r="J20469" s="2">
        <v>16</v>
      </c>
      <c r="K20469" s="2">
        <v>1</v>
      </c>
      <c r="L20469" s="3">
        <v>13911066.77</v>
      </c>
      <c r="M20469" s="2" t="s">
        <v>20</v>
      </c>
      <c r="N20469" s="4" t="s">
        <v>21</v>
      </c>
    </row>
    <row r="20470" spans="1:14" x14ac:dyDescent="0.25">
      <c r="A20470" s="1" t="s">
        <v>17765</v>
      </c>
      <c r="B20470" s="2" t="s">
        <v>17793</v>
      </c>
      <c r="C20470" s="2" t="s">
        <v>17793</v>
      </c>
      <c r="D20470" s="2" t="s">
        <v>17794</v>
      </c>
      <c r="E20470" s="2" t="s">
        <v>17770</v>
      </c>
      <c r="F20470" s="2">
        <v>0</v>
      </c>
      <c r="G20470" s="2" t="s">
        <v>330</v>
      </c>
      <c r="H20470" s="2">
        <v>1</v>
      </c>
      <c r="I20470" s="2">
        <v>12</v>
      </c>
      <c r="J20470" s="2">
        <v>16</v>
      </c>
      <c r="K20470" s="2">
        <v>1</v>
      </c>
      <c r="L20470" s="3">
        <v>2905917.45</v>
      </c>
      <c r="M20470" s="2" t="s">
        <v>20</v>
      </c>
      <c r="N20470" s="4" t="s">
        <v>21</v>
      </c>
    </row>
    <row r="20471" spans="1:14" x14ac:dyDescent="0.25">
      <c r="A20471" s="1" t="s">
        <v>17765</v>
      </c>
      <c r="B20471" s="2" t="s">
        <v>17795</v>
      </c>
      <c r="C20471" s="2" t="s">
        <v>17795</v>
      </c>
      <c r="D20471" s="2" t="s">
        <v>17796</v>
      </c>
      <c r="E20471" s="2" t="s">
        <v>17770</v>
      </c>
      <c r="F20471" s="2">
        <v>0</v>
      </c>
      <c r="G20471" s="2" t="s">
        <v>330</v>
      </c>
      <c r="H20471" s="2">
        <v>1</v>
      </c>
      <c r="I20471" s="2">
        <v>12</v>
      </c>
      <c r="J20471" s="2">
        <v>16</v>
      </c>
      <c r="K20471" s="2">
        <v>1</v>
      </c>
      <c r="L20471" s="3">
        <v>937226.71</v>
      </c>
      <c r="M20471" s="2" t="s">
        <v>20</v>
      </c>
      <c r="N20471" s="4" t="s">
        <v>21</v>
      </c>
    </row>
    <row r="20472" spans="1:14" x14ac:dyDescent="0.25">
      <c r="A20472" s="1" t="s">
        <v>17765</v>
      </c>
      <c r="B20472" s="2" t="s">
        <v>17797</v>
      </c>
      <c r="C20472" s="2" t="s">
        <v>17797</v>
      </c>
      <c r="D20472" s="2" t="s">
        <v>17798</v>
      </c>
      <c r="E20472" s="2" t="s">
        <v>17770</v>
      </c>
      <c r="F20472" s="2">
        <v>0</v>
      </c>
      <c r="G20472" s="2" t="s">
        <v>330</v>
      </c>
      <c r="H20472" s="2">
        <v>1</v>
      </c>
      <c r="I20472" s="2">
        <v>12</v>
      </c>
      <c r="J20472" s="2">
        <v>16</v>
      </c>
      <c r="K20472" s="2">
        <v>1</v>
      </c>
      <c r="L20472" s="3">
        <v>9229.11</v>
      </c>
      <c r="M20472" s="2" t="s">
        <v>20</v>
      </c>
      <c r="N20472" s="4" t="s">
        <v>21</v>
      </c>
    </row>
    <row r="20473" spans="1:14" x14ac:dyDescent="0.25">
      <c r="A20473" s="1" t="s">
        <v>17765</v>
      </c>
      <c r="B20473" s="2" t="s">
        <v>17799</v>
      </c>
      <c r="C20473" s="2" t="s">
        <v>17799</v>
      </c>
      <c r="D20473" s="2" t="s">
        <v>17800</v>
      </c>
      <c r="E20473" s="2" t="s">
        <v>17770</v>
      </c>
      <c r="F20473" s="2">
        <v>0</v>
      </c>
      <c r="G20473" s="2" t="s">
        <v>330</v>
      </c>
      <c r="H20473" s="2">
        <v>1</v>
      </c>
      <c r="I20473" s="2">
        <v>12</v>
      </c>
      <c r="J20473" s="2">
        <v>16</v>
      </c>
      <c r="K20473" s="2">
        <v>1</v>
      </c>
      <c r="L20473" s="3">
        <v>968025.48</v>
      </c>
      <c r="M20473" s="2" t="s">
        <v>20</v>
      </c>
      <c r="N20473" s="4" t="s">
        <v>21</v>
      </c>
    </row>
    <row r="20474" spans="1:14" x14ac:dyDescent="0.25">
      <c r="A20474" s="1" t="s">
        <v>17765</v>
      </c>
      <c r="B20474" s="2" t="s">
        <v>17801</v>
      </c>
      <c r="C20474" s="2" t="s">
        <v>17801</v>
      </c>
      <c r="D20474" s="2" t="s">
        <v>17802</v>
      </c>
      <c r="E20474" s="2" t="s">
        <v>17770</v>
      </c>
      <c r="F20474" s="2">
        <v>0</v>
      </c>
      <c r="G20474" s="2" t="s">
        <v>330</v>
      </c>
      <c r="H20474" s="2">
        <v>1</v>
      </c>
      <c r="I20474" s="2">
        <v>12</v>
      </c>
      <c r="J20474" s="2">
        <v>16</v>
      </c>
      <c r="K20474" s="2">
        <v>1</v>
      </c>
      <c r="L20474" s="3">
        <v>4902911.24</v>
      </c>
      <c r="M20474" s="2" t="s">
        <v>20</v>
      </c>
      <c r="N20474" s="4" t="s">
        <v>21</v>
      </c>
    </row>
    <row r="20475" spans="1:14" x14ac:dyDescent="0.25">
      <c r="A20475" s="1" t="s">
        <v>17765</v>
      </c>
      <c r="B20475" s="2" t="s">
        <v>17803</v>
      </c>
      <c r="C20475" s="2" t="s">
        <v>17803</v>
      </c>
      <c r="D20475" s="2" t="s">
        <v>17804</v>
      </c>
      <c r="E20475" s="2" t="s">
        <v>17770</v>
      </c>
      <c r="F20475" s="2">
        <v>0</v>
      </c>
      <c r="G20475" s="2" t="s">
        <v>330</v>
      </c>
      <c r="H20475" s="2">
        <v>1</v>
      </c>
      <c r="I20475" s="2">
        <v>12</v>
      </c>
      <c r="J20475" s="2">
        <v>16</v>
      </c>
      <c r="K20475" s="2">
        <v>1</v>
      </c>
      <c r="L20475" s="3">
        <v>66301.009999999995</v>
      </c>
      <c r="M20475" s="2" t="s">
        <v>20</v>
      </c>
      <c r="N20475" s="4" t="s">
        <v>21</v>
      </c>
    </row>
    <row r="20476" spans="1:14" x14ac:dyDescent="0.25">
      <c r="A20476" s="1" t="s">
        <v>17765</v>
      </c>
      <c r="B20476" s="2" t="s">
        <v>17805</v>
      </c>
      <c r="C20476" s="2" t="s">
        <v>17805</v>
      </c>
      <c r="D20476" s="2" t="s">
        <v>17806</v>
      </c>
      <c r="E20476" s="2" t="s">
        <v>17770</v>
      </c>
      <c r="F20476" s="2">
        <v>0</v>
      </c>
      <c r="G20476" s="2" t="s">
        <v>330</v>
      </c>
      <c r="H20476" s="2">
        <v>1</v>
      </c>
      <c r="I20476" s="2">
        <v>12</v>
      </c>
      <c r="J20476" s="2">
        <v>16</v>
      </c>
      <c r="K20476" s="2">
        <v>1</v>
      </c>
      <c r="L20476" s="3">
        <v>7547844.2000000002</v>
      </c>
      <c r="M20476" s="2" t="s">
        <v>20</v>
      </c>
      <c r="N20476" s="4" t="s">
        <v>21</v>
      </c>
    </row>
    <row r="20477" spans="1:14" x14ac:dyDescent="0.25">
      <c r="A20477" s="1" t="s">
        <v>17765</v>
      </c>
      <c r="B20477" s="2" t="s">
        <v>17807</v>
      </c>
      <c r="C20477" s="2" t="s">
        <v>17807</v>
      </c>
      <c r="D20477" s="2" t="s">
        <v>17808</v>
      </c>
      <c r="E20477" s="2" t="s">
        <v>17770</v>
      </c>
      <c r="F20477" s="2">
        <v>0</v>
      </c>
      <c r="G20477" s="2" t="s">
        <v>330</v>
      </c>
      <c r="H20477" s="2">
        <v>1</v>
      </c>
      <c r="I20477" s="2">
        <v>12</v>
      </c>
      <c r="J20477" s="2">
        <v>16</v>
      </c>
      <c r="K20477" s="2">
        <v>1</v>
      </c>
      <c r="L20477" s="3">
        <v>2816581.69</v>
      </c>
      <c r="M20477" s="2" t="s">
        <v>20</v>
      </c>
      <c r="N20477" s="4" t="s">
        <v>21</v>
      </c>
    </row>
    <row r="20478" spans="1:14" x14ac:dyDescent="0.25">
      <c r="A20478" s="1" t="s">
        <v>17765</v>
      </c>
      <c r="B20478" s="2" t="s">
        <v>17809</v>
      </c>
      <c r="C20478" s="2" t="s">
        <v>17809</v>
      </c>
      <c r="D20478" s="2" t="s">
        <v>17810</v>
      </c>
      <c r="E20478" s="2" t="s">
        <v>17770</v>
      </c>
      <c r="F20478" s="2">
        <v>0</v>
      </c>
      <c r="G20478" s="2" t="s">
        <v>330</v>
      </c>
      <c r="H20478" s="2">
        <v>1</v>
      </c>
      <c r="I20478" s="2">
        <v>12</v>
      </c>
      <c r="J20478" s="2">
        <v>16</v>
      </c>
      <c r="K20478" s="2">
        <v>1</v>
      </c>
      <c r="L20478" s="3">
        <v>916085.68</v>
      </c>
      <c r="M20478" s="2" t="s">
        <v>20</v>
      </c>
      <c r="N20478" s="4" t="s">
        <v>21</v>
      </c>
    </row>
    <row r="20479" spans="1:14" x14ac:dyDescent="0.25">
      <c r="A20479" s="1" t="s">
        <v>17765</v>
      </c>
      <c r="B20479" s="2" t="s">
        <v>17811</v>
      </c>
      <c r="C20479" s="2" t="s">
        <v>17811</v>
      </c>
      <c r="D20479" s="2" t="s">
        <v>17774</v>
      </c>
      <c r="E20479" s="2" t="s">
        <v>17770</v>
      </c>
      <c r="F20479" s="2">
        <v>0</v>
      </c>
      <c r="G20479" s="2" t="s">
        <v>330</v>
      </c>
      <c r="H20479" s="2">
        <v>1</v>
      </c>
      <c r="I20479" s="2">
        <v>12</v>
      </c>
      <c r="J20479" s="2">
        <v>16</v>
      </c>
      <c r="K20479" s="2">
        <v>1</v>
      </c>
      <c r="L20479" s="3">
        <v>1410389.29</v>
      </c>
      <c r="M20479" s="2" t="s">
        <v>20</v>
      </c>
      <c r="N20479" s="4" t="s">
        <v>21</v>
      </c>
    </row>
    <row r="20480" spans="1:14" x14ac:dyDescent="0.25">
      <c r="A20480" s="1" t="s">
        <v>17765</v>
      </c>
      <c r="B20480" s="2" t="s">
        <v>17812</v>
      </c>
      <c r="C20480" s="2" t="s">
        <v>17812</v>
      </c>
      <c r="D20480" s="2" t="s">
        <v>17776</v>
      </c>
      <c r="E20480" s="2" t="s">
        <v>17770</v>
      </c>
      <c r="F20480" s="2">
        <v>0</v>
      </c>
      <c r="G20480" s="2" t="s">
        <v>330</v>
      </c>
      <c r="H20480" s="2">
        <v>1</v>
      </c>
      <c r="I20480" s="2">
        <v>12</v>
      </c>
      <c r="J20480" s="2">
        <v>16</v>
      </c>
      <c r="K20480" s="2">
        <v>1</v>
      </c>
      <c r="L20480" s="3">
        <v>1401237.11</v>
      </c>
      <c r="M20480" s="2" t="s">
        <v>20</v>
      </c>
      <c r="N20480" s="4" t="s">
        <v>21</v>
      </c>
    </row>
    <row r="20481" spans="1:14" x14ac:dyDescent="0.25">
      <c r="A20481" s="1" t="s">
        <v>17765</v>
      </c>
      <c r="B20481" s="2" t="s">
        <v>17813</v>
      </c>
      <c r="C20481" s="2" t="s">
        <v>17813</v>
      </c>
      <c r="D20481" s="2" t="s">
        <v>17814</v>
      </c>
      <c r="E20481" s="2" t="s">
        <v>17770</v>
      </c>
      <c r="F20481" s="2">
        <v>0</v>
      </c>
      <c r="G20481" s="2" t="s">
        <v>330</v>
      </c>
      <c r="H20481" s="2">
        <v>1</v>
      </c>
      <c r="I20481" s="2">
        <v>12</v>
      </c>
      <c r="J20481" s="2">
        <v>16</v>
      </c>
      <c r="K20481" s="2">
        <v>1</v>
      </c>
      <c r="L20481" s="3">
        <v>128456</v>
      </c>
      <c r="M20481" s="2" t="s">
        <v>20</v>
      </c>
      <c r="N20481" s="4" t="s">
        <v>21</v>
      </c>
    </row>
    <row r="20482" spans="1:14" x14ac:dyDescent="0.25">
      <c r="A20482" s="1" t="s">
        <v>17765</v>
      </c>
      <c r="B20482" s="2" t="s">
        <v>17815</v>
      </c>
      <c r="C20482" s="2" t="s">
        <v>17815</v>
      </c>
      <c r="D20482" s="2" t="s">
        <v>17816</v>
      </c>
      <c r="E20482" s="2" t="s">
        <v>17770</v>
      </c>
      <c r="F20482" s="2">
        <v>0</v>
      </c>
      <c r="G20482" s="2" t="s">
        <v>330</v>
      </c>
      <c r="H20482" s="2">
        <v>1</v>
      </c>
      <c r="I20482" s="2">
        <v>12</v>
      </c>
      <c r="J20482" s="2">
        <v>16</v>
      </c>
      <c r="K20482" s="2">
        <v>1</v>
      </c>
      <c r="L20482" s="3">
        <v>6130226.0300000003</v>
      </c>
      <c r="M20482" s="2" t="s">
        <v>20</v>
      </c>
      <c r="N20482" s="4" t="s">
        <v>21</v>
      </c>
    </row>
    <row r="20483" spans="1:14" x14ac:dyDescent="0.25">
      <c r="A20483" s="1" t="s">
        <v>17765</v>
      </c>
      <c r="B20483" s="2" t="s">
        <v>17817</v>
      </c>
      <c r="C20483" s="2" t="s">
        <v>17817</v>
      </c>
      <c r="D20483" s="2" t="s">
        <v>17818</v>
      </c>
      <c r="E20483" s="2" t="s">
        <v>17770</v>
      </c>
      <c r="F20483" s="2">
        <v>0</v>
      </c>
      <c r="G20483" s="2" t="s">
        <v>330</v>
      </c>
      <c r="H20483" s="2">
        <v>1</v>
      </c>
      <c r="I20483" s="2">
        <v>12</v>
      </c>
      <c r="J20483" s="2">
        <v>16</v>
      </c>
      <c r="K20483" s="2">
        <v>1</v>
      </c>
      <c r="L20483" s="3">
        <v>3681612.77</v>
      </c>
      <c r="M20483" s="2" t="s">
        <v>20</v>
      </c>
      <c r="N20483" s="4" t="s">
        <v>21</v>
      </c>
    </row>
    <row r="20484" spans="1:14" x14ac:dyDescent="0.25">
      <c r="A20484" s="1" t="s">
        <v>17765</v>
      </c>
      <c r="B20484" s="2" t="s">
        <v>17819</v>
      </c>
      <c r="C20484" s="2" t="s">
        <v>17819</v>
      </c>
      <c r="D20484" s="2" t="s">
        <v>17778</v>
      </c>
      <c r="E20484" s="2" t="s">
        <v>17770</v>
      </c>
      <c r="F20484" s="2">
        <v>0</v>
      </c>
      <c r="G20484" s="2" t="s">
        <v>330</v>
      </c>
      <c r="H20484" s="2">
        <v>1</v>
      </c>
      <c r="I20484" s="2">
        <v>12</v>
      </c>
      <c r="J20484" s="2">
        <v>16</v>
      </c>
      <c r="K20484" s="2">
        <v>1</v>
      </c>
      <c r="L20484" s="3">
        <v>4987484</v>
      </c>
      <c r="M20484" s="2" t="s">
        <v>20</v>
      </c>
      <c r="N20484" s="4" t="s">
        <v>21</v>
      </c>
    </row>
    <row r="20485" spans="1:14" x14ac:dyDescent="0.25">
      <c r="A20485" s="1" t="s">
        <v>17765</v>
      </c>
      <c r="B20485" s="2" t="s">
        <v>17820</v>
      </c>
      <c r="C20485" s="2" t="s">
        <v>17820</v>
      </c>
      <c r="D20485" s="2" t="s">
        <v>17821</v>
      </c>
      <c r="E20485" s="2" t="s">
        <v>17770</v>
      </c>
      <c r="F20485" s="2">
        <v>0</v>
      </c>
      <c r="G20485" s="2" t="s">
        <v>330</v>
      </c>
      <c r="H20485" s="2">
        <v>1</v>
      </c>
      <c r="I20485" s="2">
        <v>12</v>
      </c>
      <c r="J20485" s="2">
        <v>16</v>
      </c>
      <c r="K20485" s="2">
        <v>1</v>
      </c>
      <c r="L20485" s="3">
        <v>1840000</v>
      </c>
      <c r="M20485" s="2" t="s">
        <v>20</v>
      </c>
      <c r="N20485" s="4" t="s">
        <v>21</v>
      </c>
    </row>
    <row r="20486" spans="1:14" x14ac:dyDescent="0.25">
      <c r="A20486" s="1" t="s">
        <v>17765</v>
      </c>
      <c r="B20486" s="2" t="s">
        <v>17822</v>
      </c>
      <c r="C20486" s="2" t="s">
        <v>17822</v>
      </c>
      <c r="D20486" s="2" t="s">
        <v>17823</v>
      </c>
      <c r="E20486" s="2" t="s">
        <v>17770</v>
      </c>
      <c r="F20486" s="2">
        <v>0</v>
      </c>
      <c r="G20486" s="2" t="s">
        <v>330</v>
      </c>
      <c r="H20486" s="2">
        <v>1</v>
      </c>
      <c r="I20486" s="2">
        <v>12</v>
      </c>
      <c r="J20486" s="2">
        <v>16</v>
      </c>
      <c r="K20486" s="2">
        <v>1</v>
      </c>
      <c r="L20486" s="3">
        <v>3270075.55</v>
      </c>
      <c r="M20486" s="2" t="s">
        <v>20</v>
      </c>
      <c r="N20486" s="4" t="s">
        <v>21</v>
      </c>
    </row>
    <row r="20487" spans="1:14" x14ac:dyDescent="0.25">
      <c r="A20487" s="1" t="s">
        <v>17765</v>
      </c>
      <c r="B20487" s="2" t="s">
        <v>17824</v>
      </c>
      <c r="C20487" s="2" t="s">
        <v>17824</v>
      </c>
      <c r="D20487" s="2" t="s">
        <v>17825</v>
      </c>
      <c r="E20487" s="2" t="s">
        <v>17770</v>
      </c>
      <c r="F20487" s="2">
        <v>0</v>
      </c>
      <c r="G20487" s="2" t="s">
        <v>330</v>
      </c>
      <c r="H20487" s="2">
        <v>1</v>
      </c>
      <c r="I20487" s="2">
        <v>12</v>
      </c>
      <c r="J20487" s="2">
        <v>16</v>
      </c>
      <c r="K20487" s="2">
        <v>1</v>
      </c>
      <c r="L20487" s="3">
        <v>2038899.19</v>
      </c>
      <c r="M20487" s="2" t="s">
        <v>20</v>
      </c>
      <c r="N20487" s="4" t="s">
        <v>21</v>
      </c>
    </row>
    <row r="20488" spans="1:14" x14ac:dyDescent="0.25">
      <c r="A20488" s="1" t="s">
        <v>17765</v>
      </c>
      <c r="B20488" s="2" t="s">
        <v>17766</v>
      </c>
      <c r="C20488" s="2" t="s">
        <v>17766</v>
      </c>
      <c r="D20488" s="2" t="s">
        <v>17768</v>
      </c>
      <c r="E20488" s="2" t="s">
        <v>17770</v>
      </c>
      <c r="F20488" s="2">
        <v>0</v>
      </c>
      <c r="G20488" s="2" t="s">
        <v>330</v>
      </c>
      <c r="H20488" s="2">
        <v>1</v>
      </c>
      <c r="I20488" s="2">
        <v>12</v>
      </c>
      <c r="J20488" s="2">
        <v>16</v>
      </c>
      <c r="K20488" s="2">
        <v>1</v>
      </c>
      <c r="L20488" s="3">
        <v>6568027.3300000001</v>
      </c>
      <c r="M20488" s="2" t="s">
        <v>20</v>
      </c>
      <c r="N20488" s="4" t="s">
        <v>21</v>
      </c>
    </row>
    <row r="20489" spans="1:14" x14ac:dyDescent="0.25">
      <c r="A20489" s="1" t="s">
        <v>17765</v>
      </c>
      <c r="B20489" s="2" t="s">
        <v>17826</v>
      </c>
      <c r="C20489" s="2" t="s">
        <v>17826</v>
      </c>
      <c r="D20489" s="2" t="s">
        <v>17827</v>
      </c>
      <c r="E20489" s="2" t="s">
        <v>17770</v>
      </c>
      <c r="F20489" s="2">
        <v>0</v>
      </c>
      <c r="G20489" s="2" t="s">
        <v>330</v>
      </c>
      <c r="H20489" s="2">
        <v>1</v>
      </c>
      <c r="I20489" s="2">
        <v>12</v>
      </c>
      <c r="J20489" s="2">
        <v>16</v>
      </c>
      <c r="K20489" s="2">
        <v>1</v>
      </c>
      <c r="L20489" s="3">
        <v>2656050</v>
      </c>
      <c r="M20489" s="2" t="s">
        <v>20</v>
      </c>
      <c r="N20489" s="4" t="s">
        <v>21</v>
      </c>
    </row>
    <row r="20490" spans="1:14" x14ac:dyDescent="0.25">
      <c r="A20490" s="1" t="s">
        <v>17765</v>
      </c>
      <c r="B20490" s="2" t="s">
        <v>17828</v>
      </c>
      <c r="C20490" s="2" t="s">
        <v>17828</v>
      </c>
      <c r="D20490" s="2" t="s">
        <v>17829</v>
      </c>
      <c r="E20490" s="2" t="s">
        <v>17770</v>
      </c>
      <c r="F20490" s="2">
        <v>0</v>
      </c>
      <c r="G20490" s="2" t="s">
        <v>330</v>
      </c>
      <c r="H20490" s="2">
        <v>1</v>
      </c>
      <c r="I20490" s="2">
        <v>12</v>
      </c>
      <c r="J20490" s="2">
        <v>16</v>
      </c>
      <c r="K20490" s="2">
        <v>1</v>
      </c>
      <c r="L20490" s="3">
        <v>46717.87</v>
      </c>
      <c r="M20490" s="2" t="s">
        <v>20</v>
      </c>
      <c r="N20490" s="4" t="s">
        <v>21</v>
      </c>
    </row>
    <row r="20491" spans="1:14" x14ac:dyDescent="0.25">
      <c r="A20491" s="1" t="s">
        <v>17765</v>
      </c>
      <c r="B20491" s="2" t="s">
        <v>17830</v>
      </c>
      <c r="C20491" s="2" t="s">
        <v>17830</v>
      </c>
      <c r="D20491" s="2" t="s">
        <v>17831</v>
      </c>
      <c r="E20491" s="2" t="s">
        <v>17770</v>
      </c>
      <c r="F20491" s="2">
        <v>0</v>
      </c>
      <c r="G20491" s="2" t="s">
        <v>330</v>
      </c>
      <c r="H20491" s="2">
        <v>1</v>
      </c>
      <c r="I20491" s="2">
        <v>12</v>
      </c>
      <c r="J20491" s="2">
        <v>16</v>
      </c>
      <c r="K20491" s="2">
        <v>1</v>
      </c>
      <c r="L20491" s="3">
        <v>100000</v>
      </c>
      <c r="M20491" s="2" t="s">
        <v>20</v>
      </c>
      <c r="N20491" s="4" t="s">
        <v>21</v>
      </c>
    </row>
    <row r="20492" spans="1:14" x14ac:dyDescent="0.25">
      <c r="A20492" s="1" t="s">
        <v>17765</v>
      </c>
      <c r="B20492" s="2" t="s">
        <v>17832</v>
      </c>
      <c r="C20492" s="2" t="s">
        <v>17832</v>
      </c>
      <c r="D20492" s="2" t="s">
        <v>17833</v>
      </c>
      <c r="E20492" s="2" t="s">
        <v>17770</v>
      </c>
      <c r="F20492" s="2">
        <v>0</v>
      </c>
      <c r="G20492" s="2" t="s">
        <v>330</v>
      </c>
      <c r="H20492" s="2">
        <v>1</v>
      </c>
      <c r="I20492" s="2">
        <v>12</v>
      </c>
      <c r="J20492" s="2">
        <v>16</v>
      </c>
      <c r="K20492" s="2">
        <v>1</v>
      </c>
      <c r="L20492" s="3">
        <v>0.75</v>
      </c>
      <c r="M20492" s="2" t="s">
        <v>20</v>
      </c>
      <c r="N20492" s="4" t="s">
        <v>21</v>
      </c>
    </row>
    <row r="20493" spans="1:14" x14ac:dyDescent="0.25">
      <c r="A20493" s="1" t="s">
        <v>17765</v>
      </c>
      <c r="B20493" s="2" t="s">
        <v>17834</v>
      </c>
      <c r="C20493" s="2" t="s">
        <v>17834</v>
      </c>
      <c r="D20493" s="2" t="s">
        <v>17835</v>
      </c>
      <c r="E20493" s="2" t="s">
        <v>17770</v>
      </c>
      <c r="F20493" s="2">
        <v>0</v>
      </c>
      <c r="G20493" s="2" t="s">
        <v>330</v>
      </c>
      <c r="H20493" s="2">
        <v>1</v>
      </c>
      <c r="I20493" s="2">
        <v>12</v>
      </c>
      <c r="J20493" s="2">
        <v>16</v>
      </c>
      <c r="K20493" s="2">
        <v>1</v>
      </c>
      <c r="L20493" s="3">
        <v>8871991.2300000004</v>
      </c>
      <c r="M20493" s="2" t="s">
        <v>20</v>
      </c>
      <c r="N20493" s="4" t="s">
        <v>21</v>
      </c>
    </row>
    <row r="20494" spans="1:14" x14ac:dyDescent="0.25">
      <c r="A20494" s="1" t="s">
        <v>17765</v>
      </c>
      <c r="B20494" s="2" t="s">
        <v>17836</v>
      </c>
      <c r="C20494" s="2" t="s">
        <v>17836</v>
      </c>
      <c r="D20494" s="2" t="s">
        <v>17837</v>
      </c>
      <c r="E20494" s="2" t="s">
        <v>17770</v>
      </c>
      <c r="F20494" s="2">
        <v>0</v>
      </c>
      <c r="G20494" s="2" t="s">
        <v>330</v>
      </c>
      <c r="H20494" s="2">
        <v>1</v>
      </c>
      <c r="I20494" s="2">
        <v>12</v>
      </c>
      <c r="J20494" s="2">
        <v>16</v>
      </c>
      <c r="K20494" s="2">
        <v>1</v>
      </c>
      <c r="L20494" s="3">
        <v>1009124.11</v>
      </c>
      <c r="M20494" s="2" t="s">
        <v>20</v>
      </c>
      <c r="N20494" s="4" t="s">
        <v>21</v>
      </c>
    </row>
    <row r="20495" spans="1:14" x14ac:dyDescent="0.25">
      <c r="A20495" s="1" t="s">
        <v>17765</v>
      </c>
      <c r="B20495" s="2" t="s">
        <v>17838</v>
      </c>
      <c r="C20495" s="2" t="s">
        <v>17838</v>
      </c>
      <c r="D20495" s="2" t="s">
        <v>17839</v>
      </c>
      <c r="E20495" s="2" t="s">
        <v>17770</v>
      </c>
      <c r="F20495" s="2">
        <v>0</v>
      </c>
      <c r="G20495" s="2" t="s">
        <v>330</v>
      </c>
      <c r="H20495" s="2">
        <v>1</v>
      </c>
      <c r="I20495" s="2">
        <v>12</v>
      </c>
      <c r="J20495" s="2">
        <v>16</v>
      </c>
      <c r="K20495" s="2">
        <v>1</v>
      </c>
      <c r="L20495" s="3">
        <v>2558240.61</v>
      </c>
      <c r="M20495" s="2" t="s">
        <v>20</v>
      </c>
      <c r="N20495" s="4" t="s">
        <v>21</v>
      </c>
    </row>
    <row r="20496" spans="1:14" x14ac:dyDescent="0.25">
      <c r="A20496" s="1" t="s">
        <v>17765</v>
      </c>
      <c r="B20496" s="2" t="s">
        <v>17840</v>
      </c>
      <c r="C20496" s="2" t="s">
        <v>17840</v>
      </c>
      <c r="D20496" s="2" t="s">
        <v>17841</v>
      </c>
      <c r="E20496" s="2" t="s">
        <v>17770</v>
      </c>
      <c r="F20496" s="2">
        <v>0</v>
      </c>
      <c r="G20496" s="2" t="s">
        <v>330</v>
      </c>
      <c r="H20496" s="2">
        <v>1</v>
      </c>
      <c r="I20496" s="2">
        <v>12</v>
      </c>
      <c r="J20496" s="2">
        <v>16</v>
      </c>
      <c r="K20496" s="2">
        <v>1</v>
      </c>
      <c r="L20496" s="3">
        <v>20288519.870000001</v>
      </c>
      <c r="M20496" s="2" t="s">
        <v>20</v>
      </c>
      <c r="N20496" s="4" t="s">
        <v>21</v>
      </c>
    </row>
    <row r="20497" spans="1:14" x14ac:dyDescent="0.25">
      <c r="A20497" s="1" t="s">
        <v>17765</v>
      </c>
      <c r="B20497" s="2" t="s">
        <v>17842</v>
      </c>
      <c r="C20497" s="2" t="s">
        <v>17842</v>
      </c>
      <c r="D20497" s="2" t="s">
        <v>17843</v>
      </c>
      <c r="E20497" s="2" t="s">
        <v>17770</v>
      </c>
      <c r="F20497" s="2">
        <v>0</v>
      </c>
      <c r="G20497" s="2" t="s">
        <v>330</v>
      </c>
      <c r="H20497" s="2">
        <v>1</v>
      </c>
      <c r="I20497" s="2">
        <v>12</v>
      </c>
      <c r="J20497" s="2">
        <v>16</v>
      </c>
      <c r="K20497" s="2">
        <v>1</v>
      </c>
      <c r="L20497" s="3">
        <v>6081020.5</v>
      </c>
      <c r="M20497" s="2" t="s">
        <v>20</v>
      </c>
      <c r="N20497" s="4" t="s">
        <v>21</v>
      </c>
    </row>
    <row r="20498" spans="1:14" x14ac:dyDescent="0.25">
      <c r="A20498" s="1" t="s">
        <v>17765</v>
      </c>
      <c r="B20498" s="2" t="s">
        <v>17844</v>
      </c>
      <c r="C20498" s="2" t="s">
        <v>17844</v>
      </c>
      <c r="D20498" s="2" t="s">
        <v>17845</v>
      </c>
      <c r="E20498" s="2" t="s">
        <v>17770</v>
      </c>
      <c r="F20498" s="2">
        <v>0</v>
      </c>
      <c r="G20498" s="2" t="s">
        <v>330</v>
      </c>
      <c r="H20498" s="2">
        <v>1</v>
      </c>
      <c r="I20498" s="2">
        <v>12</v>
      </c>
      <c r="J20498" s="2">
        <v>16</v>
      </c>
      <c r="K20498" s="2">
        <v>1</v>
      </c>
      <c r="L20498" s="3">
        <v>91144.76</v>
      </c>
      <c r="M20498" s="2" t="s">
        <v>20</v>
      </c>
      <c r="N20498" s="4" t="s">
        <v>21</v>
      </c>
    </row>
    <row r="20499" spans="1:14" x14ac:dyDescent="0.25">
      <c r="A20499" s="1" t="s">
        <v>17765</v>
      </c>
      <c r="B20499" s="2" t="s">
        <v>17846</v>
      </c>
      <c r="C20499" s="2" t="s">
        <v>17846</v>
      </c>
      <c r="D20499" s="2" t="s">
        <v>17847</v>
      </c>
      <c r="E20499" s="2" t="s">
        <v>17770</v>
      </c>
      <c r="F20499" s="2">
        <v>0</v>
      </c>
      <c r="G20499" s="2" t="s">
        <v>330</v>
      </c>
      <c r="H20499" s="2">
        <v>1</v>
      </c>
      <c r="I20499" s="2">
        <v>12</v>
      </c>
      <c r="J20499" s="2">
        <v>16</v>
      </c>
      <c r="K20499" s="2">
        <v>1</v>
      </c>
      <c r="L20499" s="3">
        <v>88896</v>
      </c>
      <c r="M20499" s="2" t="s">
        <v>20</v>
      </c>
      <c r="N20499" s="4" t="s">
        <v>21</v>
      </c>
    </row>
    <row r="20500" spans="1:14" x14ac:dyDescent="0.25">
      <c r="A20500" s="1" t="s">
        <v>17765</v>
      </c>
      <c r="B20500" s="2" t="s">
        <v>17848</v>
      </c>
      <c r="C20500" s="2" t="s">
        <v>17848</v>
      </c>
      <c r="D20500" s="2" t="s">
        <v>17849</v>
      </c>
      <c r="E20500" s="2" t="s">
        <v>17770</v>
      </c>
      <c r="F20500" s="2">
        <v>0</v>
      </c>
      <c r="G20500" s="2" t="s">
        <v>330</v>
      </c>
      <c r="H20500" s="2">
        <v>1</v>
      </c>
      <c r="I20500" s="2">
        <v>12</v>
      </c>
      <c r="J20500" s="2">
        <v>16</v>
      </c>
      <c r="K20500" s="2">
        <v>1</v>
      </c>
      <c r="L20500" s="3">
        <v>15268087</v>
      </c>
      <c r="M20500" s="2" t="s">
        <v>20</v>
      </c>
      <c r="N20500" s="4" t="s">
        <v>21</v>
      </c>
    </row>
    <row r="20501" spans="1:14" x14ac:dyDescent="0.25">
      <c r="A20501" s="1" t="s">
        <v>17765</v>
      </c>
      <c r="B20501" s="2" t="s">
        <v>17850</v>
      </c>
      <c r="C20501" s="2" t="s">
        <v>17850</v>
      </c>
      <c r="D20501" s="2" t="s">
        <v>17851</v>
      </c>
      <c r="E20501" s="2" t="s">
        <v>17770</v>
      </c>
      <c r="F20501" s="2">
        <v>0</v>
      </c>
      <c r="G20501" s="2" t="s">
        <v>330</v>
      </c>
      <c r="H20501" s="2">
        <v>1</v>
      </c>
      <c r="I20501" s="2">
        <v>12</v>
      </c>
      <c r="J20501" s="2">
        <v>16</v>
      </c>
      <c r="K20501" s="2">
        <v>1</v>
      </c>
      <c r="L20501" s="3">
        <v>1224106.5900000001</v>
      </c>
      <c r="M20501" s="2" t="s">
        <v>20</v>
      </c>
      <c r="N20501" s="4" t="s">
        <v>21</v>
      </c>
    </row>
    <row r="20502" spans="1:14" ht="15.75" thickBot="1" x14ac:dyDescent="0.3">
      <c r="A20502" s="34" t="s">
        <v>17765</v>
      </c>
      <c r="B20502" s="35" t="s">
        <v>17852</v>
      </c>
      <c r="C20502" s="35" t="s">
        <v>17852</v>
      </c>
      <c r="D20502" s="35" t="s">
        <v>17853</v>
      </c>
      <c r="E20502" s="35" t="s">
        <v>17770</v>
      </c>
      <c r="F20502" s="35">
        <v>0</v>
      </c>
      <c r="G20502" s="35" t="s">
        <v>330</v>
      </c>
      <c r="H20502" s="35">
        <v>1</v>
      </c>
      <c r="I20502" s="35">
        <v>12</v>
      </c>
      <c r="J20502" s="35">
        <v>16</v>
      </c>
      <c r="K20502" s="35">
        <v>1</v>
      </c>
      <c r="L20502" s="40">
        <v>11043380</v>
      </c>
      <c r="M20502" s="35" t="s">
        <v>20</v>
      </c>
      <c r="N20502" s="36" t="s">
        <v>21</v>
      </c>
    </row>
    <row r="20503" spans="1:14" ht="15.75" thickBot="1" x14ac:dyDescent="0.3">
      <c r="A20503" s="29" t="s">
        <v>19173</v>
      </c>
      <c r="B20503" s="30"/>
      <c r="C20503" s="30"/>
      <c r="D20503" s="30"/>
      <c r="E20503" s="30"/>
      <c r="F20503" s="30"/>
      <c r="G20503" s="30"/>
      <c r="H20503" s="30"/>
      <c r="I20503" s="30"/>
      <c r="J20503" s="30"/>
      <c r="K20503" s="30"/>
      <c r="L20503" s="38">
        <f>SUM(L13:L20502)</f>
        <v>1273280907133.4829</v>
      </c>
    </row>
  </sheetData>
  <autoFilter ref="A12:N20503"/>
  <mergeCells count="6">
    <mergeCell ref="A2:N2"/>
    <mergeCell ref="A3:N3"/>
    <mergeCell ref="A5:N5"/>
    <mergeCell ref="A6:N6"/>
    <mergeCell ref="A4:N4"/>
    <mergeCell ref="A20503:K2050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VERIFICADO</vt:lpstr>
      <vt:lpstr>INFORME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TS21. LADY JOHANNA LOPEZ RAMIREZ</dc:creator>
  <cp:lastModifiedBy>TS21. LADY JOHANNA LOPEZ RAMIREZ</cp:lastModifiedBy>
  <dcterms:created xsi:type="dcterms:W3CDTF">2022-01-03T01:48:14Z</dcterms:created>
  <dcterms:modified xsi:type="dcterms:W3CDTF">2022-01-05T14:34:28Z</dcterms:modified>
</cp:coreProperties>
</file>